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Ex1.xml" ContentType="application/vnd.ms-office.chartex+xml"/>
  <Override PartName="/xl/charts/style3.xml" ContentType="application/vnd.ms-office.chartstyle+xml"/>
  <Override PartName="/xl/charts/colors3.xml" ContentType="application/vnd.ms-office.chartcolorstyle+xml"/>
  <Override PartName="/xl/charts/chartEx2.xml" ContentType="application/vnd.ms-office.chartex+xml"/>
  <Override PartName="/xl/charts/style4.xml" ContentType="application/vnd.ms-office.chartstyle+xml"/>
  <Override PartName="/xl/charts/colors4.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massgov.sharepoint.com/sites/ENE-TEAMS-EXTERNAL/Shared Documents/IRWG/02. Task 1/E3 Deliverables/"/>
    </mc:Choice>
  </mc:AlternateContent>
  <xr:revisionPtr revIDLastSave="1" documentId="8_{31BF8D1B-682B-A043-86E8-4B6ABD8B2590}" xr6:coauthVersionLast="47" xr6:coauthVersionMax="47" xr10:uidLastSave="{07C776DE-420F-439F-A35B-79783D3F7CB5}"/>
  <bookViews>
    <workbookView xWindow="-108" yWindow="-108" windowWidth="23256" windowHeight="12456" xr2:uid="{9E04FB47-697C-BD4E-832A-BC25D58F55B9}"/>
  </bookViews>
  <sheets>
    <sheet name="Cover" sheetId="33" r:id="rId1"/>
    <sheet name="Summary" sheetId="36" r:id="rId2"/>
    <sheet name="Query" sheetId="49" r:id="rId3"/>
    <sheet name="Rates Database" sheetId="34" r:id="rId4"/>
    <sheet name="Reference Lists &gt;&gt;" sheetId="44" r:id="rId5"/>
    <sheet name="EDC Component Mapping" sheetId="43" r:id="rId6"/>
    <sheet name="EDC Component Dictionary" sheetId="50" r:id="rId7"/>
    <sheet name="MLP Mapping" sheetId="46" r:id="rId8"/>
    <sheet name="QAQC Checks &gt;&gt;" sheetId="37" state="hidden" r:id="rId9"/>
    <sheet name="Sum of Delivery Components" sheetId="38" state="hidden" r:id="rId10"/>
    <sheet name="Duplicate Components Check" sheetId="32" state="hidden" r:id="rId11"/>
    <sheet name="EDC Source Data &gt;&gt;" sheetId="39" r:id="rId12"/>
    <sheet name="NGrid (MECO)" sheetId="41" r:id="rId13"/>
    <sheet name="Eversource (EMA)" sheetId="40" r:id="rId14"/>
    <sheet name="Eversource (WMA)" sheetId="42" r:id="rId15"/>
    <sheet name="Unitil" sheetId="47" r:id="rId16"/>
  </sheets>
  <definedNames>
    <definedName name="__FDS_HYPERLINK_TOGGLE_STATE__" hidden="1">"ON"</definedName>
    <definedName name="_xlnm._FilterDatabase" localSheetId="10" hidden="1">'Duplicate Components Check'!$B$3:$D$3</definedName>
    <definedName name="_xlnm._FilterDatabase" localSheetId="3" hidden="1">'Rates Database'!$A$2:$M$17583</definedName>
    <definedName name="_xlnm._FilterDatabase" localSheetId="1" hidden="1">Summary!#REF!</definedName>
    <definedName name="_Order1" hidden="1">255</definedName>
    <definedName name="_Order2" hidden="1">255</definedName>
    <definedName name="_xlchart.v1.0" hidden="1">Summary!$D$260:$D$454</definedName>
    <definedName name="_xlchart.v1.1" hidden="1">Summary!$E$458</definedName>
    <definedName name="_xlchart.v1.2" hidden="1">Summary!$E$459:$E$653</definedName>
    <definedName name="_xlchart.v1.3" hidden="1">Summary!$D$260:$D$454</definedName>
    <definedName name="_xlchart.v1.4" hidden="1">Summary!$E$259</definedName>
    <definedName name="_xlchart.v1.5" hidden="1">Summary!$E$260:$E$454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olver_adj" localSheetId="2" hidden="1">Query!$C$2:$C$3</definedName>
    <definedName name="solver_cvg" localSheetId="2" hidden="1">0.0001</definedName>
    <definedName name="solver_drv" localSheetId="2" hidden="1">1</definedName>
    <definedName name="solver_eng" localSheetId="2" hidden="1">1</definedName>
    <definedName name="solver_itr" localSheetId="2" hidden="1">2147483647</definedName>
    <definedName name="solver_lhs1" localSheetId="2" hidden="1">Query!$G$2</definedName>
    <definedName name="solver_lin" localSheetId="2" hidden="1">2</definedName>
    <definedName name="solver_mip" localSheetId="2" hidden="1">2147483647</definedName>
    <definedName name="solver_mni" localSheetId="2" hidden="1">30</definedName>
    <definedName name="solver_mrt" localSheetId="2" hidden="1">0.075</definedName>
    <definedName name="solver_msl" localSheetId="2" hidden="1">2</definedName>
    <definedName name="solver_neg" localSheetId="2" hidden="1">1</definedName>
    <definedName name="solver_nod" localSheetId="2" hidden="1">2147483647</definedName>
    <definedName name="solver_num" localSheetId="2" hidden="1">0</definedName>
    <definedName name="solver_opt" localSheetId="2" hidden="1">Query!$G$2</definedName>
    <definedName name="solver_pre" localSheetId="2" hidden="1">0.000001</definedName>
    <definedName name="solver_rbv" localSheetId="2" hidden="1">1</definedName>
    <definedName name="solver_rel1" localSheetId="2" hidden="1">2</definedName>
    <definedName name="solver_rhs1" localSheetId="2" hidden="1">Query!$G$3</definedName>
    <definedName name="solver_rlx" localSheetId="2" hidden="1">2</definedName>
    <definedName name="solver_rsd" localSheetId="2" hidden="1">0</definedName>
    <definedName name="solver_scl" localSheetId="2" hidden="1">1</definedName>
    <definedName name="solver_sho" localSheetId="2" hidden="1">2</definedName>
    <definedName name="solver_ssz" localSheetId="2" hidden="1">100</definedName>
    <definedName name="solver_tim" localSheetId="2" hidden="1">2147483647</definedName>
    <definedName name="solver_tol" localSheetId="2" hidden="1">0.01</definedName>
    <definedName name="solver_typ" localSheetId="2" hidden="1">3</definedName>
    <definedName name="solver_val" localSheetId="2" hidden="1">-1</definedName>
    <definedName name="solver_ver" localSheetId="2" hidden="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3" i="36" l="1" a="1"/>
  <c r="C53" i="36" s="1"/>
  <c r="D56" i="36"/>
  <c r="D57" i="36"/>
  <c r="D59" i="36"/>
  <c r="D60" i="36"/>
  <c r="D61" i="36"/>
  <c r="D62" i="36"/>
  <c r="D64" i="36"/>
  <c r="D66" i="36"/>
  <c r="D79" i="36"/>
  <c r="C260" i="36" a="1"/>
  <c r="C299" i="36" a="1"/>
  <c r="C299" i="36" s="1"/>
  <c r="C338" i="36" a="1"/>
  <c r="C338" i="36" s="1"/>
  <c r="C377" i="36" a="1"/>
  <c r="C416" i="36" a="1"/>
  <c r="C459" i="36" a="1"/>
  <c r="C459" i="36" s="1"/>
  <c r="C498" i="36" a="1"/>
  <c r="C498" i="36" s="1"/>
  <c r="C537" i="36" a="1"/>
  <c r="C537" i="36" s="1"/>
  <c r="C576" i="36" a="1"/>
  <c r="C576" i="36" s="1"/>
  <c r="C615" i="36" a="1"/>
  <c r="C615" i="36" s="1"/>
  <c r="X2" i="47"/>
  <c r="AC2" i="47" s="1"/>
  <c r="S2" i="47"/>
  <c r="AC2" i="40"/>
  <c r="S2" i="40"/>
  <c r="T2" i="40" s="1"/>
  <c r="U2" i="40" s="1"/>
  <c r="H48" i="36"/>
  <c r="C377" i="36" l="1"/>
  <c r="C260" i="36"/>
  <c r="C416" i="36"/>
  <c r="AF2" i="40"/>
  <c r="AP7" i="41" l="1"/>
  <c r="AP6" i="41"/>
  <c r="AP5" i="41"/>
  <c r="AP4" i="41"/>
  <c r="AP3" i="41"/>
  <c r="AG7" i="41"/>
  <c r="AG6" i="41"/>
  <c r="AG5" i="41"/>
  <c r="AG4" i="41"/>
  <c r="AG3" i="41"/>
  <c r="AG2" i="41"/>
  <c r="AA7" i="41"/>
  <c r="AA6" i="41"/>
  <c r="AA5" i="41"/>
  <c r="AA4" i="41"/>
  <c r="AA3" i="41"/>
  <c r="AA2" i="41"/>
  <c r="X7" i="41"/>
  <c r="X6" i="41"/>
  <c r="X5" i="41"/>
  <c r="X4" i="41"/>
  <c r="X3" i="41"/>
  <c r="X2" i="41"/>
  <c r="U7" i="41"/>
  <c r="U6" i="41"/>
  <c r="U5" i="41"/>
  <c r="U4" i="41"/>
  <c r="U3" i="41"/>
  <c r="AJ3" i="41" s="1"/>
  <c r="U2" i="41"/>
  <c r="U8" i="41"/>
  <c r="AC6" i="42"/>
  <c r="S6" i="42"/>
  <c r="T6" i="42" s="1"/>
  <c r="U6" i="42" s="1"/>
  <c r="AF6" i="42" s="1"/>
  <c r="AC5" i="42"/>
  <c r="S5" i="42"/>
  <c r="T5" i="42" s="1"/>
  <c r="U5" i="42" s="1"/>
  <c r="AC4" i="42"/>
  <c r="S4" i="42"/>
  <c r="T4" i="42" s="1"/>
  <c r="U4" i="42" s="1"/>
  <c r="AF4" i="42" s="1"/>
  <c r="AC3" i="42"/>
  <c r="S3" i="42"/>
  <c r="T3" i="42" s="1"/>
  <c r="U3" i="42" s="1"/>
  <c r="AF3" i="42" s="1"/>
  <c r="AC2" i="42"/>
  <c r="S2" i="42"/>
  <c r="T2" i="42" s="1"/>
  <c r="U2" i="42" s="1"/>
  <c r="AC7" i="42"/>
  <c r="AC8" i="42"/>
  <c r="AC9" i="42"/>
  <c r="AC10" i="42"/>
  <c r="AC11" i="42"/>
  <c r="AC12" i="42"/>
  <c r="AC13" i="42"/>
  <c r="S7" i="42"/>
  <c r="T7" i="42"/>
  <c r="U7" i="42" s="1"/>
  <c r="AI7" i="40"/>
  <c r="S3" i="40"/>
  <c r="T3" i="40" s="1"/>
  <c r="U3" i="40" s="1"/>
  <c r="AF3" i="40" s="1"/>
  <c r="AC3" i="40"/>
  <c r="S4" i="40"/>
  <c r="T4" i="40" s="1"/>
  <c r="U4" i="40" s="1"/>
  <c r="AF4" i="40" s="1"/>
  <c r="AC4" i="40"/>
  <c r="S5" i="40"/>
  <c r="T5" i="40" s="1"/>
  <c r="U5" i="40" s="1"/>
  <c r="AF5" i="40" s="1"/>
  <c r="AC5" i="40"/>
  <c r="S6" i="40"/>
  <c r="T6" i="40" s="1"/>
  <c r="U6" i="40" s="1"/>
  <c r="AF6" i="40" s="1"/>
  <c r="AC6" i="40"/>
  <c r="AC7" i="40"/>
  <c r="S7" i="40"/>
  <c r="T7" i="40"/>
  <c r="U7" i="40" s="1"/>
  <c r="AF7" i="40" s="1"/>
  <c r="X8" i="41"/>
  <c r="AA8" i="41"/>
  <c r="AG8" i="41"/>
  <c r="U9" i="41"/>
  <c r="X9" i="41"/>
  <c r="AA9" i="41"/>
  <c r="AG9" i="41"/>
  <c r="U10" i="41"/>
  <c r="AJ10" i="41" s="1"/>
  <c r="X10" i="41"/>
  <c r="AA10" i="41"/>
  <c r="AG10" i="41"/>
  <c r="AG11" i="41"/>
  <c r="AA11" i="41"/>
  <c r="X11" i="41"/>
  <c r="AJ11" i="41" s="1"/>
  <c r="U11" i="41"/>
  <c r="U12" i="41"/>
  <c r="X12" i="41"/>
  <c r="AJ12" i="41" s="1"/>
  <c r="AA12" i="41"/>
  <c r="AG12" i="41"/>
  <c r="C102" i="36" a="1"/>
  <c r="C102" i="36" s="1"/>
  <c r="D11" i="49"/>
  <c r="B144" i="49"/>
  <c r="E89" i="49" s="1"/>
  <c r="C144" i="49" a="1"/>
  <c r="C144" i="49" s="1"/>
  <c r="K17314" i="34"/>
  <c r="K17315" i="34"/>
  <c r="K17316" i="34"/>
  <c r="K17317" i="34"/>
  <c r="K17318" i="34"/>
  <c r="K17319" i="34"/>
  <c r="K17320" i="34"/>
  <c r="K17321" i="34"/>
  <c r="K17322" i="34"/>
  <c r="K17323" i="34"/>
  <c r="K17324" i="34"/>
  <c r="K17325" i="34"/>
  <c r="K17326" i="34"/>
  <c r="K17327" i="34"/>
  <c r="K17328" i="34"/>
  <c r="K17329" i="34"/>
  <c r="K17330" i="34"/>
  <c r="K17331" i="34"/>
  <c r="K17332" i="34"/>
  <c r="K17333" i="34"/>
  <c r="K17334" i="34"/>
  <c r="K17335" i="34"/>
  <c r="K17336" i="34"/>
  <c r="K17337" i="34"/>
  <c r="K17338" i="34"/>
  <c r="K17339" i="34"/>
  <c r="K17340" i="34"/>
  <c r="K17341" i="34"/>
  <c r="K17342" i="34"/>
  <c r="K17343" i="34"/>
  <c r="K17344" i="34"/>
  <c r="K17345" i="34"/>
  <c r="K17346" i="34"/>
  <c r="K17347" i="34"/>
  <c r="K17348" i="34"/>
  <c r="K17349" i="34"/>
  <c r="K17350" i="34"/>
  <c r="K17351" i="34"/>
  <c r="K17352" i="34"/>
  <c r="K17353" i="34"/>
  <c r="K17354" i="34"/>
  <c r="K17355" i="34"/>
  <c r="K17356" i="34"/>
  <c r="K17357" i="34"/>
  <c r="K17358" i="34"/>
  <c r="K17359" i="34"/>
  <c r="K17360" i="34"/>
  <c r="K17361" i="34"/>
  <c r="K17362" i="34"/>
  <c r="K17363" i="34"/>
  <c r="K17364" i="34"/>
  <c r="K17365" i="34"/>
  <c r="K17366" i="34"/>
  <c r="K17367" i="34"/>
  <c r="K17368" i="34"/>
  <c r="K17369" i="34"/>
  <c r="K17370" i="34"/>
  <c r="K17371" i="34"/>
  <c r="K17372" i="34"/>
  <c r="K17373" i="34"/>
  <c r="K17374" i="34"/>
  <c r="K17375" i="34"/>
  <c r="K17376" i="34"/>
  <c r="K17377" i="34"/>
  <c r="K17378" i="34"/>
  <c r="K17379" i="34"/>
  <c r="K17380" i="34"/>
  <c r="K17381" i="34"/>
  <c r="K17382" i="34"/>
  <c r="K17383" i="34"/>
  <c r="K17384" i="34"/>
  <c r="K17385" i="34"/>
  <c r="K17386" i="34"/>
  <c r="K17387" i="34"/>
  <c r="K17388" i="34"/>
  <c r="K17389" i="34"/>
  <c r="K17390" i="34"/>
  <c r="K17391" i="34"/>
  <c r="K17392" i="34"/>
  <c r="K17393" i="34"/>
  <c r="K17394" i="34"/>
  <c r="K17395" i="34"/>
  <c r="K17396" i="34"/>
  <c r="K17397" i="34"/>
  <c r="K17398" i="34"/>
  <c r="K17399" i="34"/>
  <c r="K17400" i="34"/>
  <c r="K17401" i="34"/>
  <c r="K17402" i="34"/>
  <c r="K17403" i="34"/>
  <c r="K17404" i="34"/>
  <c r="K17405" i="34"/>
  <c r="K17406" i="34"/>
  <c r="K17407" i="34"/>
  <c r="K17408" i="34"/>
  <c r="K17409" i="34"/>
  <c r="K17410" i="34"/>
  <c r="K17411" i="34"/>
  <c r="K17412" i="34"/>
  <c r="K17413" i="34"/>
  <c r="K17414" i="34"/>
  <c r="K17415" i="34"/>
  <c r="K17416" i="34"/>
  <c r="K17417" i="34"/>
  <c r="K17418" i="34"/>
  <c r="K17419" i="34"/>
  <c r="K17420" i="34"/>
  <c r="K17421" i="34"/>
  <c r="K17422" i="34"/>
  <c r="K17423" i="34"/>
  <c r="K17424" i="34"/>
  <c r="K17425" i="34"/>
  <c r="K17426" i="34"/>
  <c r="K17427" i="34"/>
  <c r="K17428" i="34"/>
  <c r="K17429" i="34"/>
  <c r="K17430" i="34"/>
  <c r="K17431" i="34"/>
  <c r="K17432" i="34"/>
  <c r="K17433" i="34"/>
  <c r="K17434" i="34"/>
  <c r="K17435" i="34"/>
  <c r="K17436" i="34"/>
  <c r="K17437" i="34"/>
  <c r="K17438" i="34"/>
  <c r="K17439" i="34"/>
  <c r="K17440" i="34"/>
  <c r="K17441" i="34"/>
  <c r="K17442" i="34"/>
  <c r="K17443" i="34"/>
  <c r="K17444" i="34"/>
  <c r="K17445" i="34"/>
  <c r="K17446" i="34"/>
  <c r="K17447" i="34"/>
  <c r="K17448" i="34"/>
  <c r="K17449" i="34"/>
  <c r="K17450" i="34"/>
  <c r="K17451" i="34"/>
  <c r="K17452" i="34"/>
  <c r="K17453" i="34"/>
  <c r="K17454" i="34"/>
  <c r="K17455" i="34"/>
  <c r="K17456" i="34"/>
  <c r="K17457" i="34"/>
  <c r="K17458" i="34"/>
  <c r="K17459" i="34"/>
  <c r="K17460" i="34"/>
  <c r="K17461" i="34"/>
  <c r="K17462" i="34"/>
  <c r="K17463" i="34"/>
  <c r="K17464" i="34"/>
  <c r="K17465" i="34"/>
  <c r="K17466" i="34"/>
  <c r="K17467" i="34"/>
  <c r="K17468" i="34"/>
  <c r="K17469" i="34"/>
  <c r="K17470" i="34"/>
  <c r="K17471" i="34"/>
  <c r="K17472" i="34"/>
  <c r="K17473" i="34"/>
  <c r="K17474" i="34"/>
  <c r="K17475" i="34"/>
  <c r="K17476" i="34"/>
  <c r="K17477" i="34"/>
  <c r="K17478" i="34"/>
  <c r="K17479" i="34"/>
  <c r="K17480" i="34"/>
  <c r="K17481" i="34"/>
  <c r="K17482" i="34"/>
  <c r="K17483" i="34"/>
  <c r="K17484" i="34"/>
  <c r="K17485" i="34"/>
  <c r="K17486" i="34"/>
  <c r="K17487" i="34"/>
  <c r="K17488" i="34"/>
  <c r="K17489" i="34"/>
  <c r="K17490" i="34"/>
  <c r="K17491" i="34"/>
  <c r="K17492" i="34"/>
  <c r="K17493" i="34"/>
  <c r="K17494" i="34"/>
  <c r="K17495" i="34"/>
  <c r="K17496" i="34"/>
  <c r="K17497" i="34"/>
  <c r="K17498" i="34"/>
  <c r="K17499" i="34"/>
  <c r="K17500" i="34"/>
  <c r="K17501" i="34"/>
  <c r="K17502" i="34"/>
  <c r="K17503" i="34"/>
  <c r="K17504" i="34"/>
  <c r="K17505" i="34"/>
  <c r="K17506" i="34"/>
  <c r="K17507" i="34"/>
  <c r="K17508" i="34"/>
  <c r="K17509" i="34"/>
  <c r="K17510" i="34"/>
  <c r="K17511" i="34"/>
  <c r="K17512" i="34"/>
  <c r="K17513" i="34"/>
  <c r="K17514" i="34"/>
  <c r="K17515" i="34"/>
  <c r="K17516" i="34"/>
  <c r="K17517" i="34"/>
  <c r="K17518" i="34"/>
  <c r="K17519" i="34"/>
  <c r="K17520" i="34"/>
  <c r="K17521" i="34"/>
  <c r="K17522" i="34"/>
  <c r="K17523" i="34"/>
  <c r="K17524" i="34"/>
  <c r="K17525" i="34"/>
  <c r="K17526" i="34"/>
  <c r="K17527" i="34"/>
  <c r="K17528" i="34"/>
  <c r="K17529" i="34"/>
  <c r="K17530" i="34"/>
  <c r="K17531" i="34"/>
  <c r="K17532" i="34"/>
  <c r="K17533" i="34"/>
  <c r="K17534" i="34"/>
  <c r="K17535" i="34"/>
  <c r="K17536" i="34"/>
  <c r="K17537" i="34"/>
  <c r="K17538" i="34"/>
  <c r="K17539" i="34"/>
  <c r="K17540" i="34"/>
  <c r="K17541" i="34"/>
  <c r="K17542" i="34"/>
  <c r="K17543" i="34"/>
  <c r="K17544" i="34"/>
  <c r="K17545" i="34"/>
  <c r="K17546" i="34"/>
  <c r="K17547" i="34"/>
  <c r="K17548" i="34"/>
  <c r="K17549" i="34"/>
  <c r="K17550" i="34"/>
  <c r="K17551" i="34"/>
  <c r="K17552" i="34"/>
  <c r="K17553" i="34"/>
  <c r="K17554" i="34"/>
  <c r="K17555" i="34"/>
  <c r="K17556" i="34"/>
  <c r="K17557" i="34"/>
  <c r="K17558" i="34"/>
  <c r="K17559" i="34"/>
  <c r="K17560" i="34"/>
  <c r="K17561" i="34"/>
  <c r="K17562" i="34"/>
  <c r="K17563" i="34"/>
  <c r="K17564" i="34"/>
  <c r="K17565" i="34"/>
  <c r="K17566" i="34"/>
  <c r="K17567" i="34"/>
  <c r="K17568" i="34"/>
  <c r="K17569" i="34"/>
  <c r="K17570" i="34"/>
  <c r="K17571" i="34"/>
  <c r="K17572" i="34"/>
  <c r="K17573" i="34"/>
  <c r="K17574" i="34"/>
  <c r="K17575" i="34"/>
  <c r="K17576" i="34"/>
  <c r="K17577" i="34"/>
  <c r="K17578" i="34"/>
  <c r="K17579" i="34"/>
  <c r="K17580" i="34"/>
  <c r="K17581" i="34"/>
  <c r="K17582" i="34"/>
  <c r="K17583" i="34"/>
  <c r="F17314" i="34"/>
  <c r="F17315" i="34"/>
  <c r="F17316" i="34"/>
  <c r="F17317" i="34"/>
  <c r="F17318" i="34"/>
  <c r="F17319" i="34"/>
  <c r="F17320" i="34"/>
  <c r="F17321" i="34"/>
  <c r="F17322" i="34"/>
  <c r="F17323" i="34"/>
  <c r="F17324" i="34"/>
  <c r="F17325" i="34"/>
  <c r="F17326" i="34"/>
  <c r="F17327" i="34"/>
  <c r="F17328" i="34"/>
  <c r="F17329" i="34"/>
  <c r="F17330" i="34"/>
  <c r="F17331" i="34"/>
  <c r="F17332" i="34"/>
  <c r="F17333" i="34"/>
  <c r="F17334" i="34"/>
  <c r="F17335" i="34"/>
  <c r="F17336" i="34"/>
  <c r="F17337" i="34"/>
  <c r="F17338" i="34"/>
  <c r="F17339" i="34"/>
  <c r="F17340" i="34"/>
  <c r="F17341" i="34"/>
  <c r="F17342" i="34"/>
  <c r="F17343" i="34"/>
  <c r="F17344" i="34"/>
  <c r="F17345" i="34"/>
  <c r="F17346" i="34"/>
  <c r="F17347" i="34"/>
  <c r="F17348" i="34"/>
  <c r="F17349" i="34"/>
  <c r="F17350" i="34"/>
  <c r="F17351" i="34"/>
  <c r="F17352" i="34"/>
  <c r="F17353" i="34"/>
  <c r="F17354" i="34"/>
  <c r="F17355" i="34"/>
  <c r="F17356" i="34"/>
  <c r="F17357" i="34"/>
  <c r="F17358" i="34"/>
  <c r="F17359" i="34"/>
  <c r="F17360" i="34"/>
  <c r="F17361" i="34"/>
  <c r="F17362" i="34"/>
  <c r="F17363" i="34"/>
  <c r="F17364" i="34"/>
  <c r="F17365" i="34"/>
  <c r="F17366" i="34"/>
  <c r="F17367" i="34"/>
  <c r="F17368" i="34"/>
  <c r="F17369" i="34"/>
  <c r="F17370" i="34"/>
  <c r="F17371" i="34"/>
  <c r="F17372" i="34"/>
  <c r="F17373" i="34"/>
  <c r="F17374" i="34"/>
  <c r="F17375" i="34"/>
  <c r="F17376" i="34"/>
  <c r="F17377" i="34"/>
  <c r="F17378" i="34"/>
  <c r="F17379" i="34"/>
  <c r="F17380" i="34"/>
  <c r="F17381" i="34"/>
  <c r="F17382" i="34"/>
  <c r="F17383" i="34"/>
  <c r="F17384" i="34"/>
  <c r="F17385" i="34"/>
  <c r="F17386" i="34"/>
  <c r="F17387" i="34"/>
  <c r="F17388" i="34"/>
  <c r="F17389" i="34"/>
  <c r="F17390" i="34"/>
  <c r="F17391" i="34"/>
  <c r="F17392" i="34"/>
  <c r="F17393" i="34"/>
  <c r="F17394" i="34"/>
  <c r="F17395" i="34"/>
  <c r="F17396" i="34"/>
  <c r="F17397" i="34"/>
  <c r="F17398" i="34"/>
  <c r="F17399" i="34"/>
  <c r="F17400" i="34"/>
  <c r="F17401" i="34"/>
  <c r="F17402" i="34"/>
  <c r="F17403" i="34"/>
  <c r="F17404" i="34"/>
  <c r="F17405" i="34"/>
  <c r="F17406" i="34"/>
  <c r="F17407" i="34"/>
  <c r="F17408" i="34"/>
  <c r="F17409" i="34"/>
  <c r="F17410" i="34"/>
  <c r="F17411" i="34"/>
  <c r="F17412" i="34"/>
  <c r="F17413" i="34"/>
  <c r="F17414" i="34"/>
  <c r="F17415" i="34"/>
  <c r="F17416" i="34"/>
  <c r="F17417" i="34"/>
  <c r="F17418" i="34"/>
  <c r="F17419" i="34"/>
  <c r="F17420" i="34"/>
  <c r="F17421" i="34"/>
  <c r="F17422" i="34"/>
  <c r="F17423" i="34"/>
  <c r="F17424" i="34"/>
  <c r="F17425" i="34"/>
  <c r="F17426" i="34"/>
  <c r="F17427" i="34"/>
  <c r="F17428" i="34"/>
  <c r="F17429" i="34"/>
  <c r="F17430" i="34"/>
  <c r="F17431" i="34"/>
  <c r="F17432" i="34"/>
  <c r="F17433" i="34"/>
  <c r="F17434" i="34"/>
  <c r="F17435" i="34"/>
  <c r="F17436" i="34"/>
  <c r="F17437" i="34"/>
  <c r="F17438" i="34"/>
  <c r="F17439" i="34"/>
  <c r="F17440" i="34"/>
  <c r="F17441" i="34"/>
  <c r="F17442" i="34"/>
  <c r="F17443" i="34"/>
  <c r="F17444" i="34"/>
  <c r="F17445" i="34"/>
  <c r="F17446" i="34"/>
  <c r="F17447" i="34"/>
  <c r="F17448" i="34"/>
  <c r="F17449" i="34"/>
  <c r="F17450" i="34"/>
  <c r="F17451" i="34"/>
  <c r="F17452" i="34"/>
  <c r="F17453" i="34"/>
  <c r="F17454" i="34"/>
  <c r="F17455" i="34"/>
  <c r="F17456" i="34"/>
  <c r="F17457" i="34"/>
  <c r="F17458" i="34"/>
  <c r="F17459" i="34"/>
  <c r="F17460" i="34"/>
  <c r="F17461" i="34"/>
  <c r="F17462" i="34"/>
  <c r="F17463" i="34"/>
  <c r="F17464" i="34"/>
  <c r="F17465" i="34"/>
  <c r="F17466" i="34"/>
  <c r="F17467" i="34"/>
  <c r="F17468" i="34"/>
  <c r="F17469" i="34"/>
  <c r="F17470" i="34"/>
  <c r="F17471" i="34"/>
  <c r="F17472" i="34"/>
  <c r="F17473" i="34"/>
  <c r="F17474" i="34"/>
  <c r="F17475" i="34"/>
  <c r="F17476" i="34"/>
  <c r="F17477" i="34"/>
  <c r="F17478" i="34"/>
  <c r="F17479" i="34"/>
  <c r="F17480" i="34"/>
  <c r="F17481" i="34"/>
  <c r="F17482" i="34"/>
  <c r="F17483" i="34"/>
  <c r="F17484" i="34"/>
  <c r="F17485" i="34"/>
  <c r="F17486" i="34"/>
  <c r="F17487" i="34"/>
  <c r="F17488" i="34"/>
  <c r="F17489" i="34"/>
  <c r="F17490" i="34"/>
  <c r="F17491" i="34"/>
  <c r="F17492" i="34"/>
  <c r="F17493" i="34"/>
  <c r="F17494" i="34"/>
  <c r="F17495" i="34"/>
  <c r="F17496" i="34"/>
  <c r="F17497" i="34"/>
  <c r="F17498" i="34"/>
  <c r="F17499" i="34"/>
  <c r="F17500" i="34"/>
  <c r="F17501" i="34"/>
  <c r="F17502" i="34"/>
  <c r="F17503" i="34"/>
  <c r="F17504" i="34"/>
  <c r="F17505" i="34"/>
  <c r="F17506" i="34"/>
  <c r="F17507" i="34"/>
  <c r="F17508" i="34"/>
  <c r="F17509" i="34"/>
  <c r="F17510" i="34"/>
  <c r="F17511" i="34"/>
  <c r="F17512" i="34"/>
  <c r="F17513" i="34"/>
  <c r="F17514" i="34"/>
  <c r="F17515" i="34"/>
  <c r="F17516" i="34"/>
  <c r="F17517" i="34"/>
  <c r="F17518" i="34"/>
  <c r="F17519" i="34"/>
  <c r="F17520" i="34"/>
  <c r="F17521" i="34"/>
  <c r="F17522" i="34"/>
  <c r="F17523" i="34"/>
  <c r="F17524" i="34"/>
  <c r="F17525" i="34"/>
  <c r="F17526" i="34"/>
  <c r="F17527" i="34"/>
  <c r="F17528" i="34"/>
  <c r="F17529" i="34"/>
  <c r="F17530" i="34"/>
  <c r="F17531" i="34"/>
  <c r="F17532" i="34"/>
  <c r="F17533" i="34"/>
  <c r="F17534" i="34"/>
  <c r="F17535" i="34"/>
  <c r="F17536" i="34"/>
  <c r="F17537" i="34"/>
  <c r="F17538" i="34"/>
  <c r="F17539" i="34"/>
  <c r="F17540" i="34"/>
  <c r="F17541" i="34"/>
  <c r="F17542" i="34"/>
  <c r="F17543" i="34"/>
  <c r="F17544" i="34"/>
  <c r="F17545" i="34"/>
  <c r="F17546" i="34"/>
  <c r="F17547" i="34"/>
  <c r="F17548" i="34"/>
  <c r="F17549" i="34"/>
  <c r="F17550" i="34"/>
  <c r="F17551" i="34"/>
  <c r="F17552" i="34"/>
  <c r="F17553" i="34"/>
  <c r="F17554" i="34"/>
  <c r="F17555" i="34"/>
  <c r="F17556" i="34"/>
  <c r="F17557" i="34"/>
  <c r="F17558" i="34"/>
  <c r="F17559" i="34"/>
  <c r="F17560" i="34"/>
  <c r="F17561" i="34"/>
  <c r="F17562" i="34"/>
  <c r="F17563" i="34"/>
  <c r="F17564" i="34"/>
  <c r="F17565" i="34"/>
  <c r="F17566" i="34"/>
  <c r="F17567" i="34"/>
  <c r="F17568" i="34"/>
  <c r="F17569" i="34"/>
  <c r="F17570" i="34"/>
  <c r="F17571" i="34"/>
  <c r="F17572" i="34"/>
  <c r="F17573" i="34"/>
  <c r="F17574" i="34"/>
  <c r="F17575" i="34"/>
  <c r="F17576" i="34"/>
  <c r="F17577" i="34"/>
  <c r="F17578" i="34"/>
  <c r="F17579" i="34"/>
  <c r="F17580" i="34"/>
  <c r="F17581" i="34"/>
  <c r="F17582" i="34"/>
  <c r="F17583" i="34"/>
  <c r="B17314" i="34"/>
  <c r="B17315" i="34"/>
  <c r="B17316" i="34"/>
  <c r="B17317" i="34"/>
  <c r="B17318" i="34"/>
  <c r="B17319" i="34"/>
  <c r="B17320" i="34"/>
  <c r="B17321" i="34"/>
  <c r="B17322" i="34"/>
  <c r="B17323" i="34"/>
  <c r="B17324" i="34"/>
  <c r="B17325" i="34"/>
  <c r="B17326" i="34"/>
  <c r="B17327" i="34"/>
  <c r="B17328" i="34"/>
  <c r="B17329" i="34"/>
  <c r="B17330" i="34"/>
  <c r="B17331" i="34"/>
  <c r="B17332" i="34"/>
  <c r="B17333" i="34"/>
  <c r="B17334" i="34"/>
  <c r="B17335" i="34"/>
  <c r="B17336" i="34"/>
  <c r="B17337" i="34"/>
  <c r="B17338" i="34"/>
  <c r="B17339" i="34"/>
  <c r="B17340" i="34"/>
  <c r="B17341" i="34"/>
  <c r="B17342" i="34"/>
  <c r="B17343" i="34"/>
  <c r="B17344" i="34"/>
  <c r="B17345" i="34"/>
  <c r="B17346" i="34"/>
  <c r="B17347" i="34"/>
  <c r="B17348" i="34"/>
  <c r="B17349" i="34"/>
  <c r="B17350" i="34"/>
  <c r="B17351" i="34"/>
  <c r="B17352" i="34"/>
  <c r="B17353" i="34"/>
  <c r="B17354" i="34"/>
  <c r="B17355" i="34"/>
  <c r="B17356" i="34"/>
  <c r="B17357" i="34"/>
  <c r="B17358" i="34"/>
  <c r="B17359" i="34"/>
  <c r="B17360" i="34"/>
  <c r="B17361" i="34"/>
  <c r="B17362" i="34"/>
  <c r="B17363" i="34"/>
  <c r="B17364" i="34"/>
  <c r="B17365" i="34"/>
  <c r="B17366" i="34"/>
  <c r="B17367" i="34"/>
  <c r="B17368" i="34"/>
  <c r="B17369" i="34"/>
  <c r="B17370" i="34"/>
  <c r="B17371" i="34"/>
  <c r="B17372" i="34"/>
  <c r="B17373" i="34"/>
  <c r="B17374" i="34"/>
  <c r="B17375" i="34"/>
  <c r="B17376" i="34"/>
  <c r="B17377" i="34"/>
  <c r="B17378" i="34"/>
  <c r="B17379" i="34"/>
  <c r="B17380" i="34"/>
  <c r="B17381" i="34"/>
  <c r="B17382" i="34"/>
  <c r="B17383" i="34"/>
  <c r="B17384" i="34"/>
  <c r="B17385" i="34"/>
  <c r="B17386" i="34"/>
  <c r="B17387" i="34"/>
  <c r="B17388" i="34"/>
  <c r="B17389" i="34"/>
  <c r="B17390" i="34"/>
  <c r="B17391" i="34"/>
  <c r="B17392" i="34"/>
  <c r="B17393" i="34"/>
  <c r="B17394" i="34"/>
  <c r="B17395" i="34"/>
  <c r="B17396" i="34"/>
  <c r="B17397" i="34"/>
  <c r="B17398" i="34"/>
  <c r="B17399" i="34"/>
  <c r="B17400" i="34"/>
  <c r="B17401" i="34"/>
  <c r="B17402" i="34"/>
  <c r="B17403" i="34"/>
  <c r="B17404" i="34"/>
  <c r="B17405" i="34"/>
  <c r="B17406" i="34"/>
  <c r="B17407" i="34"/>
  <c r="B17408" i="34"/>
  <c r="B17409" i="34"/>
  <c r="B17410" i="34"/>
  <c r="B17411" i="34"/>
  <c r="B17412" i="34"/>
  <c r="B17413" i="34"/>
  <c r="B17414" i="34"/>
  <c r="B17415" i="34"/>
  <c r="B17416" i="34"/>
  <c r="B17417" i="34"/>
  <c r="B17418" i="34"/>
  <c r="B17419" i="34"/>
  <c r="B17420" i="34"/>
  <c r="B17421" i="34"/>
  <c r="B17422" i="34"/>
  <c r="B17423" i="34"/>
  <c r="B17424" i="34"/>
  <c r="B17425" i="34"/>
  <c r="B17426" i="34"/>
  <c r="B17427" i="34"/>
  <c r="B17428" i="34"/>
  <c r="B17429" i="34"/>
  <c r="B17430" i="34"/>
  <c r="B17431" i="34"/>
  <c r="B17432" i="34"/>
  <c r="B17433" i="34"/>
  <c r="B17434" i="34"/>
  <c r="B17435" i="34"/>
  <c r="B17436" i="34"/>
  <c r="B17437" i="34"/>
  <c r="B17438" i="34"/>
  <c r="B17439" i="34"/>
  <c r="B17440" i="34"/>
  <c r="B17441" i="34"/>
  <c r="B17442" i="34"/>
  <c r="B17443" i="34"/>
  <c r="B17444" i="34"/>
  <c r="B17445" i="34"/>
  <c r="B17446" i="34"/>
  <c r="B17447" i="34"/>
  <c r="B17448" i="34"/>
  <c r="B17449" i="34"/>
  <c r="B17450" i="34"/>
  <c r="B17451" i="34"/>
  <c r="B17452" i="34"/>
  <c r="B17453" i="34"/>
  <c r="B17454" i="34"/>
  <c r="B17455" i="34"/>
  <c r="B17456" i="34"/>
  <c r="B17457" i="34"/>
  <c r="B17458" i="34"/>
  <c r="B17459" i="34"/>
  <c r="B17460" i="34"/>
  <c r="B17461" i="34"/>
  <c r="B17462" i="34"/>
  <c r="B17463" i="34"/>
  <c r="B17464" i="34"/>
  <c r="B17465" i="34"/>
  <c r="B17466" i="34"/>
  <c r="B17467" i="34"/>
  <c r="B17468" i="34"/>
  <c r="B17469" i="34"/>
  <c r="B17470" i="34"/>
  <c r="B17471" i="34"/>
  <c r="B17472" i="34"/>
  <c r="B17473" i="34"/>
  <c r="B17474" i="34"/>
  <c r="B17475" i="34"/>
  <c r="B17476" i="34"/>
  <c r="B17477" i="34"/>
  <c r="B17478" i="34"/>
  <c r="B17479" i="34"/>
  <c r="B17480" i="34"/>
  <c r="B17481" i="34"/>
  <c r="B17482" i="34"/>
  <c r="B17483" i="34"/>
  <c r="B17484" i="34"/>
  <c r="B17485" i="34"/>
  <c r="B17486" i="34"/>
  <c r="B17487" i="34"/>
  <c r="B17488" i="34"/>
  <c r="B17489" i="34"/>
  <c r="B17490" i="34"/>
  <c r="B17491" i="34"/>
  <c r="B17492" i="34"/>
  <c r="B17493" i="34"/>
  <c r="B17494" i="34"/>
  <c r="B17495" i="34"/>
  <c r="B17496" i="34"/>
  <c r="B17497" i="34"/>
  <c r="B17498" i="34"/>
  <c r="B17499" i="34"/>
  <c r="B17500" i="34"/>
  <c r="B17501" i="34"/>
  <c r="B17502" i="34"/>
  <c r="B17503" i="34"/>
  <c r="B17504" i="34"/>
  <c r="B17505" i="34"/>
  <c r="B17506" i="34"/>
  <c r="B17507" i="34"/>
  <c r="B17508" i="34"/>
  <c r="B17509" i="34"/>
  <c r="B17510" i="34"/>
  <c r="B17511" i="34"/>
  <c r="B17512" i="34"/>
  <c r="B17513" i="34"/>
  <c r="B17514" i="34"/>
  <c r="B17515" i="34"/>
  <c r="B17516" i="34"/>
  <c r="B17517" i="34"/>
  <c r="B17518" i="34"/>
  <c r="B17519" i="34"/>
  <c r="B17520" i="34"/>
  <c r="B17521" i="34"/>
  <c r="B17522" i="34"/>
  <c r="B17523" i="34"/>
  <c r="B17524" i="34"/>
  <c r="B17525" i="34"/>
  <c r="B17526" i="34"/>
  <c r="B17527" i="34"/>
  <c r="B17528" i="34"/>
  <c r="B17529" i="34"/>
  <c r="B17530" i="34"/>
  <c r="B17531" i="34"/>
  <c r="B17532" i="34"/>
  <c r="B17533" i="34"/>
  <c r="B17534" i="34"/>
  <c r="B17535" i="34"/>
  <c r="B17536" i="34"/>
  <c r="B17537" i="34"/>
  <c r="B17538" i="34"/>
  <c r="B17539" i="34"/>
  <c r="B17540" i="34"/>
  <c r="B17541" i="34"/>
  <c r="B17542" i="34"/>
  <c r="B17543" i="34"/>
  <c r="B17544" i="34"/>
  <c r="B17545" i="34"/>
  <c r="B17546" i="34"/>
  <c r="B17547" i="34"/>
  <c r="B17548" i="34"/>
  <c r="B17549" i="34"/>
  <c r="B17550" i="34"/>
  <c r="B17551" i="34"/>
  <c r="B17552" i="34"/>
  <c r="B17553" i="34"/>
  <c r="B17554" i="34"/>
  <c r="B17555" i="34"/>
  <c r="B17556" i="34"/>
  <c r="B17557" i="34"/>
  <c r="B17558" i="34"/>
  <c r="B17559" i="34"/>
  <c r="B17560" i="34"/>
  <c r="B17561" i="34"/>
  <c r="B17562" i="34"/>
  <c r="B17563" i="34"/>
  <c r="B17564" i="34"/>
  <c r="B17565" i="34"/>
  <c r="B17566" i="34"/>
  <c r="B17567" i="34"/>
  <c r="B17568" i="34"/>
  <c r="B17569" i="34"/>
  <c r="B17570" i="34"/>
  <c r="B17571" i="34"/>
  <c r="B17572" i="34"/>
  <c r="B17573" i="34"/>
  <c r="B17574" i="34"/>
  <c r="B17575" i="34"/>
  <c r="B17576" i="34"/>
  <c r="B17577" i="34"/>
  <c r="B17578" i="34"/>
  <c r="B17579" i="34"/>
  <c r="B17580" i="34"/>
  <c r="B17581" i="34"/>
  <c r="B17582" i="34"/>
  <c r="B17583" i="34"/>
  <c r="C6" i="36" a="1"/>
  <c r="C6" i="36" s="1"/>
  <c r="F3" i="34"/>
  <c r="K3" i="34"/>
  <c r="F4" i="34"/>
  <c r="K4" i="34"/>
  <c r="F5" i="34"/>
  <c r="K5" i="34"/>
  <c r="F6" i="34"/>
  <c r="K6" i="34"/>
  <c r="F7" i="34"/>
  <c r="K7" i="34"/>
  <c r="F8" i="34"/>
  <c r="K8" i="34"/>
  <c r="F9" i="34"/>
  <c r="K9" i="34"/>
  <c r="F10" i="34"/>
  <c r="K10" i="34"/>
  <c r="F11" i="34"/>
  <c r="K11" i="34"/>
  <c r="F12" i="34"/>
  <c r="K12" i="34"/>
  <c r="F13" i="34"/>
  <c r="K13" i="34"/>
  <c r="F14" i="34"/>
  <c r="K14" i="34"/>
  <c r="F15" i="34"/>
  <c r="K15" i="34"/>
  <c r="F16" i="34"/>
  <c r="K16" i="34"/>
  <c r="F17" i="34"/>
  <c r="K17" i="34"/>
  <c r="F18" i="34"/>
  <c r="K18" i="34"/>
  <c r="F19" i="34"/>
  <c r="K19" i="34"/>
  <c r="F20" i="34"/>
  <c r="K20" i="34"/>
  <c r="F21" i="34"/>
  <c r="K21" i="34"/>
  <c r="F22" i="34"/>
  <c r="K22" i="34"/>
  <c r="F23" i="34"/>
  <c r="K23" i="34"/>
  <c r="F24" i="34"/>
  <c r="K24" i="34"/>
  <c r="F25" i="34"/>
  <c r="K25" i="34"/>
  <c r="F26" i="34"/>
  <c r="K26" i="34"/>
  <c r="F27" i="34"/>
  <c r="K27" i="34"/>
  <c r="F28" i="34"/>
  <c r="K28" i="34"/>
  <c r="F29" i="34"/>
  <c r="K29" i="34"/>
  <c r="F30" i="34"/>
  <c r="K30" i="34"/>
  <c r="F31" i="34"/>
  <c r="K31" i="34"/>
  <c r="F32" i="34"/>
  <c r="K32" i="34"/>
  <c r="F33" i="34"/>
  <c r="K33" i="34"/>
  <c r="F34" i="34"/>
  <c r="K34" i="34"/>
  <c r="F35" i="34"/>
  <c r="K35" i="34"/>
  <c r="F36" i="34"/>
  <c r="K36" i="34"/>
  <c r="F37" i="34"/>
  <c r="K37" i="34"/>
  <c r="F38" i="34"/>
  <c r="K38" i="34"/>
  <c r="F39" i="34"/>
  <c r="K39" i="34"/>
  <c r="F40" i="34"/>
  <c r="K40" i="34"/>
  <c r="F41" i="34"/>
  <c r="K41" i="34"/>
  <c r="F42" i="34"/>
  <c r="K42" i="34"/>
  <c r="F43" i="34"/>
  <c r="K43" i="34"/>
  <c r="F44" i="34"/>
  <c r="K44" i="34"/>
  <c r="F45" i="34"/>
  <c r="K45" i="34"/>
  <c r="F46" i="34"/>
  <c r="K46" i="34"/>
  <c r="F47" i="34"/>
  <c r="K47" i="34"/>
  <c r="F48" i="34"/>
  <c r="K48" i="34"/>
  <c r="F49" i="34"/>
  <c r="K49" i="34"/>
  <c r="F50" i="34"/>
  <c r="K50" i="34"/>
  <c r="F51" i="34"/>
  <c r="K51" i="34"/>
  <c r="F52" i="34"/>
  <c r="K52" i="34"/>
  <c r="F53" i="34"/>
  <c r="K53" i="34"/>
  <c r="F54" i="34"/>
  <c r="K54" i="34"/>
  <c r="F55" i="34"/>
  <c r="K55" i="34"/>
  <c r="F56" i="34"/>
  <c r="K56" i="34"/>
  <c r="F57" i="34"/>
  <c r="K57" i="34"/>
  <c r="F58" i="34"/>
  <c r="K58" i="34"/>
  <c r="F59" i="34"/>
  <c r="K59" i="34"/>
  <c r="F60" i="34"/>
  <c r="K60" i="34"/>
  <c r="F61" i="34"/>
  <c r="K61" i="34"/>
  <c r="F62" i="34"/>
  <c r="K62" i="34"/>
  <c r="F63" i="34"/>
  <c r="K63" i="34"/>
  <c r="F64" i="34"/>
  <c r="K64" i="34"/>
  <c r="F65" i="34"/>
  <c r="K65" i="34"/>
  <c r="F66" i="34"/>
  <c r="K66" i="34"/>
  <c r="F67" i="34"/>
  <c r="K67" i="34"/>
  <c r="F68" i="34"/>
  <c r="K68" i="34"/>
  <c r="F69" i="34"/>
  <c r="K69" i="34"/>
  <c r="F70" i="34"/>
  <c r="K70" i="34"/>
  <c r="F71" i="34"/>
  <c r="K71" i="34"/>
  <c r="F72" i="34"/>
  <c r="K72" i="34"/>
  <c r="F73" i="34"/>
  <c r="K73" i="34"/>
  <c r="F74" i="34"/>
  <c r="K74" i="34"/>
  <c r="F75" i="34"/>
  <c r="K75" i="34"/>
  <c r="F76" i="34"/>
  <c r="K76" i="34"/>
  <c r="F77" i="34"/>
  <c r="K77" i="34"/>
  <c r="F78" i="34"/>
  <c r="K78" i="34"/>
  <c r="F79" i="34"/>
  <c r="K79" i="34"/>
  <c r="F80" i="34"/>
  <c r="K80" i="34"/>
  <c r="F81" i="34"/>
  <c r="K81" i="34"/>
  <c r="F82" i="34"/>
  <c r="K82" i="34"/>
  <c r="F83" i="34"/>
  <c r="K83" i="34"/>
  <c r="F84" i="34"/>
  <c r="K84" i="34"/>
  <c r="F85" i="34"/>
  <c r="K85" i="34"/>
  <c r="F86" i="34"/>
  <c r="K86" i="34"/>
  <c r="F87" i="34"/>
  <c r="K87" i="34"/>
  <c r="F88" i="34"/>
  <c r="K88" i="34"/>
  <c r="F89" i="34"/>
  <c r="K89" i="34"/>
  <c r="F90" i="34"/>
  <c r="K90" i="34"/>
  <c r="F91" i="34"/>
  <c r="K91" i="34"/>
  <c r="F92" i="34"/>
  <c r="K92" i="34"/>
  <c r="F93" i="34"/>
  <c r="K93" i="34"/>
  <c r="F94" i="34"/>
  <c r="K94" i="34"/>
  <c r="F95" i="34"/>
  <c r="K95" i="34"/>
  <c r="F96" i="34"/>
  <c r="K96" i="34"/>
  <c r="F97" i="34"/>
  <c r="K97" i="34"/>
  <c r="F98" i="34"/>
  <c r="K98" i="34"/>
  <c r="F99" i="34"/>
  <c r="K99" i="34"/>
  <c r="F100" i="34"/>
  <c r="K100" i="34"/>
  <c r="F101" i="34"/>
  <c r="K101" i="34"/>
  <c r="F102" i="34"/>
  <c r="K102" i="34"/>
  <c r="F103" i="34"/>
  <c r="K103" i="34"/>
  <c r="F104" i="34"/>
  <c r="K104" i="34"/>
  <c r="F105" i="34"/>
  <c r="K105" i="34"/>
  <c r="F106" i="34"/>
  <c r="K106" i="34"/>
  <c r="F107" i="34"/>
  <c r="K107" i="34"/>
  <c r="F108" i="34"/>
  <c r="K108" i="34"/>
  <c r="F109" i="34"/>
  <c r="K109" i="34"/>
  <c r="F110" i="34"/>
  <c r="K110" i="34"/>
  <c r="F111" i="34"/>
  <c r="K111" i="34"/>
  <c r="F112" i="34"/>
  <c r="K112" i="34"/>
  <c r="F113" i="34"/>
  <c r="K113" i="34"/>
  <c r="F114" i="34"/>
  <c r="K114" i="34"/>
  <c r="F115" i="34"/>
  <c r="K115" i="34"/>
  <c r="F116" i="34"/>
  <c r="K116" i="34"/>
  <c r="F117" i="34"/>
  <c r="K117" i="34"/>
  <c r="F118" i="34"/>
  <c r="K118" i="34"/>
  <c r="F119" i="34"/>
  <c r="K119" i="34"/>
  <c r="F120" i="34"/>
  <c r="K120" i="34"/>
  <c r="F121" i="34"/>
  <c r="K121" i="34"/>
  <c r="F122" i="34"/>
  <c r="K122" i="34"/>
  <c r="F123" i="34"/>
  <c r="K123" i="34"/>
  <c r="F124" i="34"/>
  <c r="K124" i="34"/>
  <c r="F125" i="34"/>
  <c r="K125" i="34"/>
  <c r="F126" i="34"/>
  <c r="K126" i="34"/>
  <c r="F127" i="34"/>
  <c r="K127" i="34"/>
  <c r="F128" i="34"/>
  <c r="K128" i="34"/>
  <c r="F129" i="34"/>
  <c r="K129" i="34"/>
  <c r="F130" i="34"/>
  <c r="K130" i="34"/>
  <c r="F131" i="34"/>
  <c r="K131" i="34"/>
  <c r="F132" i="34"/>
  <c r="K132" i="34"/>
  <c r="F133" i="34"/>
  <c r="K133" i="34"/>
  <c r="F134" i="34"/>
  <c r="K134" i="34"/>
  <c r="F135" i="34"/>
  <c r="K135" i="34"/>
  <c r="F136" i="34"/>
  <c r="K136" i="34"/>
  <c r="F137" i="34"/>
  <c r="K137" i="34"/>
  <c r="F138" i="34"/>
  <c r="K138" i="34"/>
  <c r="F139" i="34"/>
  <c r="K139" i="34"/>
  <c r="F140" i="34"/>
  <c r="K140" i="34"/>
  <c r="F141" i="34"/>
  <c r="K141" i="34"/>
  <c r="F142" i="34"/>
  <c r="K142" i="34"/>
  <c r="F143" i="34"/>
  <c r="K143" i="34"/>
  <c r="F144" i="34"/>
  <c r="K144" i="34"/>
  <c r="F145" i="34"/>
  <c r="K145" i="34"/>
  <c r="F146" i="34"/>
  <c r="K146" i="34"/>
  <c r="F147" i="34"/>
  <c r="K147" i="34"/>
  <c r="F148" i="34"/>
  <c r="K148" i="34"/>
  <c r="F149" i="34"/>
  <c r="K149" i="34"/>
  <c r="F150" i="34"/>
  <c r="K150" i="34"/>
  <c r="F151" i="34"/>
  <c r="K151" i="34"/>
  <c r="F152" i="34"/>
  <c r="K152" i="34"/>
  <c r="F153" i="34"/>
  <c r="K153" i="34"/>
  <c r="F154" i="34"/>
  <c r="K154" i="34"/>
  <c r="F155" i="34"/>
  <c r="K155" i="34"/>
  <c r="F156" i="34"/>
  <c r="K156" i="34"/>
  <c r="F157" i="34"/>
  <c r="K157" i="34"/>
  <c r="F158" i="34"/>
  <c r="K158" i="34"/>
  <c r="F159" i="34"/>
  <c r="K159" i="34"/>
  <c r="F160" i="34"/>
  <c r="K160" i="34"/>
  <c r="F161" i="34"/>
  <c r="K161" i="34"/>
  <c r="F162" i="34"/>
  <c r="K162" i="34"/>
  <c r="F163" i="34"/>
  <c r="K163" i="34"/>
  <c r="F164" i="34"/>
  <c r="K164" i="34"/>
  <c r="F165" i="34"/>
  <c r="K165" i="34"/>
  <c r="F166" i="34"/>
  <c r="K166" i="34"/>
  <c r="F167" i="34"/>
  <c r="K167" i="34"/>
  <c r="F168" i="34"/>
  <c r="K168" i="34"/>
  <c r="F169" i="34"/>
  <c r="K169" i="34"/>
  <c r="F170" i="34"/>
  <c r="K170" i="34"/>
  <c r="F171" i="34"/>
  <c r="K171" i="34"/>
  <c r="F172" i="34"/>
  <c r="K172" i="34"/>
  <c r="F173" i="34"/>
  <c r="K173" i="34"/>
  <c r="F174" i="34"/>
  <c r="K174" i="34"/>
  <c r="F175" i="34"/>
  <c r="K175" i="34"/>
  <c r="F176" i="34"/>
  <c r="K176" i="34"/>
  <c r="F177" i="34"/>
  <c r="K177" i="34"/>
  <c r="F178" i="34"/>
  <c r="K178" i="34"/>
  <c r="F179" i="34"/>
  <c r="K179" i="34"/>
  <c r="F180" i="34"/>
  <c r="K180" i="34"/>
  <c r="F181" i="34"/>
  <c r="K181" i="34"/>
  <c r="F182" i="34"/>
  <c r="K182" i="34"/>
  <c r="F183" i="34"/>
  <c r="K183" i="34"/>
  <c r="F184" i="34"/>
  <c r="K184" i="34"/>
  <c r="F185" i="34"/>
  <c r="K185" i="34"/>
  <c r="F186" i="34"/>
  <c r="K186" i="34"/>
  <c r="F187" i="34"/>
  <c r="K187" i="34"/>
  <c r="F188" i="34"/>
  <c r="K188" i="34"/>
  <c r="F189" i="34"/>
  <c r="K189" i="34"/>
  <c r="F190" i="34"/>
  <c r="K190" i="34"/>
  <c r="F191" i="34"/>
  <c r="K191" i="34"/>
  <c r="F192" i="34"/>
  <c r="K192" i="34"/>
  <c r="F193" i="34"/>
  <c r="K193" i="34"/>
  <c r="F194" i="34"/>
  <c r="K194" i="34"/>
  <c r="F195" i="34"/>
  <c r="K195" i="34"/>
  <c r="F196" i="34"/>
  <c r="K196" i="34"/>
  <c r="F197" i="34"/>
  <c r="K197" i="34"/>
  <c r="F198" i="34"/>
  <c r="K198" i="34"/>
  <c r="F199" i="34"/>
  <c r="K199" i="34"/>
  <c r="F200" i="34"/>
  <c r="K200" i="34"/>
  <c r="F201" i="34"/>
  <c r="K201" i="34"/>
  <c r="F202" i="34"/>
  <c r="K202" i="34"/>
  <c r="F203" i="34"/>
  <c r="K203" i="34"/>
  <c r="F204" i="34"/>
  <c r="K204" i="34"/>
  <c r="F205" i="34"/>
  <c r="K205" i="34"/>
  <c r="F206" i="34"/>
  <c r="K206" i="34"/>
  <c r="F207" i="34"/>
  <c r="K207" i="34"/>
  <c r="F208" i="34"/>
  <c r="K208" i="34"/>
  <c r="F209" i="34"/>
  <c r="K209" i="34"/>
  <c r="F210" i="34"/>
  <c r="K210" i="34"/>
  <c r="F211" i="34"/>
  <c r="K211" i="34"/>
  <c r="F212" i="34"/>
  <c r="K212" i="34"/>
  <c r="F213" i="34"/>
  <c r="K213" i="34"/>
  <c r="F214" i="34"/>
  <c r="K214" i="34"/>
  <c r="F215" i="34"/>
  <c r="K215" i="34"/>
  <c r="F216" i="34"/>
  <c r="K216" i="34"/>
  <c r="F217" i="34"/>
  <c r="K217" i="34"/>
  <c r="F218" i="34"/>
  <c r="K218" i="34"/>
  <c r="F219" i="34"/>
  <c r="K219" i="34"/>
  <c r="F220" i="34"/>
  <c r="K220" i="34"/>
  <c r="F221" i="34"/>
  <c r="K221" i="34"/>
  <c r="F222" i="34"/>
  <c r="K222" i="34"/>
  <c r="F223" i="34"/>
  <c r="K223" i="34"/>
  <c r="F224" i="34"/>
  <c r="K224" i="34"/>
  <c r="F225" i="34"/>
  <c r="K225" i="34"/>
  <c r="F226" i="34"/>
  <c r="K226" i="34"/>
  <c r="F227" i="34"/>
  <c r="K227" i="34"/>
  <c r="F228" i="34"/>
  <c r="K228" i="34"/>
  <c r="F229" i="34"/>
  <c r="K229" i="34"/>
  <c r="F230" i="34"/>
  <c r="K230" i="34"/>
  <c r="F231" i="34"/>
  <c r="K231" i="34"/>
  <c r="F232" i="34"/>
  <c r="K232" i="34"/>
  <c r="F233" i="34"/>
  <c r="K233" i="34"/>
  <c r="F234" i="34"/>
  <c r="K234" i="34"/>
  <c r="F235" i="34"/>
  <c r="K235" i="34"/>
  <c r="F236" i="34"/>
  <c r="K236" i="34"/>
  <c r="F237" i="34"/>
  <c r="K237" i="34"/>
  <c r="F238" i="34"/>
  <c r="K238" i="34"/>
  <c r="F239" i="34"/>
  <c r="K239" i="34"/>
  <c r="F240" i="34"/>
  <c r="K240" i="34"/>
  <c r="F241" i="34"/>
  <c r="K241" i="34"/>
  <c r="F242" i="34"/>
  <c r="K242" i="34"/>
  <c r="F243" i="34"/>
  <c r="K243" i="34"/>
  <c r="F244" i="34"/>
  <c r="K244" i="34"/>
  <c r="F245" i="34"/>
  <c r="K245" i="34"/>
  <c r="F246" i="34"/>
  <c r="K246" i="34"/>
  <c r="F247" i="34"/>
  <c r="K247" i="34"/>
  <c r="F248" i="34"/>
  <c r="K248" i="34"/>
  <c r="F249" i="34"/>
  <c r="K249" i="34"/>
  <c r="F250" i="34"/>
  <c r="K250" i="34"/>
  <c r="F251" i="34"/>
  <c r="K251" i="34"/>
  <c r="F252" i="34"/>
  <c r="K252" i="34"/>
  <c r="F253" i="34"/>
  <c r="K253" i="34"/>
  <c r="F254" i="34"/>
  <c r="K254" i="34"/>
  <c r="F255" i="34"/>
  <c r="K255" i="34"/>
  <c r="F256" i="34"/>
  <c r="K256" i="34"/>
  <c r="F257" i="34"/>
  <c r="K257" i="34"/>
  <c r="F258" i="34"/>
  <c r="K258" i="34"/>
  <c r="F259" i="34"/>
  <c r="K259" i="34"/>
  <c r="F260" i="34"/>
  <c r="K260" i="34"/>
  <c r="F261" i="34"/>
  <c r="K261" i="34"/>
  <c r="F262" i="34"/>
  <c r="K262" i="34"/>
  <c r="F263" i="34"/>
  <c r="K263" i="34"/>
  <c r="F264" i="34"/>
  <c r="K264" i="34"/>
  <c r="F265" i="34"/>
  <c r="K265" i="34"/>
  <c r="F266" i="34"/>
  <c r="K266" i="34"/>
  <c r="F267" i="34"/>
  <c r="K267" i="34"/>
  <c r="F268" i="34"/>
  <c r="K268" i="34"/>
  <c r="F269" i="34"/>
  <c r="K269" i="34"/>
  <c r="F270" i="34"/>
  <c r="K270" i="34"/>
  <c r="F271" i="34"/>
  <c r="K271" i="34"/>
  <c r="F272" i="34"/>
  <c r="K272" i="34"/>
  <c r="F273" i="34"/>
  <c r="K273" i="34"/>
  <c r="F274" i="34"/>
  <c r="K274" i="34"/>
  <c r="F275" i="34"/>
  <c r="K275" i="34"/>
  <c r="F276" i="34"/>
  <c r="K276" i="34"/>
  <c r="F277" i="34"/>
  <c r="K277" i="34"/>
  <c r="F278" i="34"/>
  <c r="K278" i="34"/>
  <c r="F279" i="34"/>
  <c r="K279" i="34"/>
  <c r="F280" i="34"/>
  <c r="K280" i="34"/>
  <c r="F281" i="34"/>
  <c r="K281" i="34"/>
  <c r="F282" i="34"/>
  <c r="K282" i="34"/>
  <c r="F283" i="34"/>
  <c r="K283" i="34"/>
  <c r="F284" i="34"/>
  <c r="K284" i="34"/>
  <c r="F285" i="34"/>
  <c r="K285" i="34"/>
  <c r="F286" i="34"/>
  <c r="K286" i="34"/>
  <c r="F287" i="34"/>
  <c r="K287" i="34"/>
  <c r="F288" i="34"/>
  <c r="K288" i="34"/>
  <c r="F289" i="34"/>
  <c r="K289" i="34"/>
  <c r="F290" i="34"/>
  <c r="K290" i="34"/>
  <c r="F291" i="34"/>
  <c r="K291" i="34"/>
  <c r="F292" i="34"/>
  <c r="K292" i="34"/>
  <c r="F293" i="34"/>
  <c r="K293" i="34"/>
  <c r="F294" i="34"/>
  <c r="K294" i="34"/>
  <c r="F295" i="34"/>
  <c r="K295" i="34"/>
  <c r="F296" i="34"/>
  <c r="K296" i="34"/>
  <c r="F297" i="34"/>
  <c r="K297" i="34"/>
  <c r="F298" i="34"/>
  <c r="K298" i="34"/>
  <c r="F299" i="34"/>
  <c r="K299" i="34"/>
  <c r="F300" i="34"/>
  <c r="K300" i="34"/>
  <c r="F301" i="34"/>
  <c r="K301" i="34"/>
  <c r="F302" i="34"/>
  <c r="K302" i="34"/>
  <c r="F303" i="34"/>
  <c r="K303" i="34"/>
  <c r="F304" i="34"/>
  <c r="K304" i="34"/>
  <c r="F305" i="34"/>
  <c r="K305" i="34"/>
  <c r="F306" i="34"/>
  <c r="K306" i="34"/>
  <c r="F307" i="34"/>
  <c r="K307" i="34"/>
  <c r="F308" i="34"/>
  <c r="K308" i="34"/>
  <c r="F309" i="34"/>
  <c r="K309" i="34"/>
  <c r="F310" i="34"/>
  <c r="K310" i="34"/>
  <c r="F311" i="34"/>
  <c r="K311" i="34"/>
  <c r="F312" i="34"/>
  <c r="K312" i="34"/>
  <c r="F313" i="34"/>
  <c r="K313" i="34"/>
  <c r="F314" i="34"/>
  <c r="K314" i="34"/>
  <c r="F315" i="34"/>
  <c r="K315" i="34"/>
  <c r="F316" i="34"/>
  <c r="K316" i="34"/>
  <c r="F317" i="34"/>
  <c r="K317" i="34"/>
  <c r="F318" i="34"/>
  <c r="K318" i="34"/>
  <c r="F319" i="34"/>
  <c r="K319" i="34"/>
  <c r="F320" i="34"/>
  <c r="K320" i="34"/>
  <c r="F321" i="34"/>
  <c r="K321" i="34"/>
  <c r="F322" i="34"/>
  <c r="K322" i="34"/>
  <c r="F323" i="34"/>
  <c r="K323" i="34"/>
  <c r="F324" i="34"/>
  <c r="K324" i="34"/>
  <c r="F325" i="34"/>
  <c r="K325" i="34"/>
  <c r="F326" i="34"/>
  <c r="K326" i="34"/>
  <c r="F327" i="34"/>
  <c r="K327" i="34"/>
  <c r="F328" i="34"/>
  <c r="K328" i="34"/>
  <c r="F329" i="34"/>
  <c r="K329" i="34"/>
  <c r="F330" i="34"/>
  <c r="K330" i="34"/>
  <c r="F331" i="34"/>
  <c r="K331" i="34"/>
  <c r="F332" i="34"/>
  <c r="K332" i="34"/>
  <c r="F333" i="34"/>
  <c r="K333" i="34"/>
  <c r="F334" i="34"/>
  <c r="K334" i="34"/>
  <c r="F335" i="34"/>
  <c r="K335" i="34"/>
  <c r="F336" i="34"/>
  <c r="K336" i="34"/>
  <c r="F337" i="34"/>
  <c r="K337" i="34"/>
  <c r="F338" i="34"/>
  <c r="K338" i="34"/>
  <c r="F339" i="34"/>
  <c r="K339" i="34"/>
  <c r="F340" i="34"/>
  <c r="K340" i="34"/>
  <c r="F341" i="34"/>
  <c r="K341" i="34"/>
  <c r="F342" i="34"/>
  <c r="K342" i="34"/>
  <c r="F343" i="34"/>
  <c r="K343" i="34"/>
  <c r="F344" i="34"/>
  <c r="K344" i="34"/>
  <c r="F345" i="34"/>
  <c r="K345" i="34"/>
  <c r="F346" i="34"/>
  <c r="K346" i="34"/>
  <c r="F347" i="34"/>
  <c r="K347" i="34"/>
  <c r="F348" i="34"/>
  <c r="K348" i="34"/>
  <c r="F349" i="34"/>
  <c r="K349" i="34"/>
  <c r="F350" i="34"/>
  <c r="K350" i="34"/>
  <c r="F351" i="34"/>
  <c r="K351" i="34"/>
  <c r="F352" i="34"/>
  <c r="K352" i="34"/>
  <c r="F353" i="34"/>
  <c r="K353" i="34"/>
  <c r="F354" i="34"/>
  <c r="K354" i="34"/>
  <c r="F355" i="34"/>
  <c r="K355" i="34"/>
  <c r="F356" i="34"/>
  <c r="K356" i="34"/>
  <c r="F357" i="34"/>
  <c r="K357" i="34"/>
  <c r="F358" i="34"/>
  <c r="K358" i="34"/>
  <c r="F359" i="34"/>
  <c r="K359" i="34"/>
  <c r="F360" i="34"/>
  <c r="K360" i="34"/>
  <c r="F361" i="34"/>
  <c r="K361" i="34"/>
  <c r="F362" i="34"/>
  <c r="K362" i="34"/>
  <c r="F363" i="34"/>
  <c r="K363" i="34"/>
  <c r="F364" i="34"/>
  <c r="K364" i="34"/>
  <c r="F365" i="34"/>
  <c r="K365" i="34"/>
  <c r="F366" i="34"/>
  <c r="K366" i="34"/>
  <c r="F367" i="34"/>
  <c r="K367" i="34"/>
  <c r="F368" i="34"/>
  <c r="K368" i="34"/>
  <c r="F369" i="34"/>
  <c r="K369" i="34"/>
  <c r="F370" i="34"/>
  <c r="K370" i="34"/>
  <c r="F371" i="34"/>
  <c r="K371" i="34"/>
  <c r="F372" i="34"/>
  <c r="K372" i="34"/>
  <c r="F373" i="34"/>
  <c r="K373" i="34"/>
  <c r="F374" i="34"/>
  <c r="K374" i="34"/>
  <c r="F375" i="34"/>
  <c r="K375" i="34"/>
  <c r="F376" i="34"/>
  <c r="K376" i="34"/>
  <c r="F377" i="34"/>
  <c r="K377" i="34"/>
  <c r="F378" i="34"/>
  <c r="K378" i="34"/>
  <c r="F379" i="34"/>
  <c r="K379" i="34"/>
  <c r="F380" i="34"/>
  <c r="K380" i="34"/>
  <c r="F381" i="34"/>
  <c r="K381" i="34"/>
  <c r="F382" i="34"/>
  <c r="K382" i="34"/>
  <c r="F383" i="34"/>
  <c r="K383" i="34"/>
  <c r="F384" i="34"/>
  <c r="K384" i="34"/>
  <c r="F385" i="34"/>
  <c r="K385" i="34"/>
  <c r="F386" i="34"/>
  <c r="K386" i="34"/>
  <c r="F387" i="34"/>
  <c r="K387" i="34"/>
  <c r="F388" i="34"/>
  <c r="K388" i="34"/>
  <c r="F389" i="34"/>
  <c r="K389" i="34"/>
  <c r="F390" i="34"/>
  <c r="K390" i="34"/>
  <c r="F391" i="34"/>
  <c r="K391" i="34"/>
  <c r="F392" i="34"/>
  <c r="K392" i="34"/>
  <c r="F393" i="34"/>
  <c r="K393" i="34"/>
  <c r="F394" i="34"/>
  <c r="K394" i="34"/>
  <c r="F395" i="34"/>
  <c r="K395" i="34"/>
  <c r="F396" i="34"/>
  <c r="K396" i="34"/>
  <c r="F397" i="34"/>
  <c r="K397" i="34"/>
  <c r="F398" i="34"/>
  <c r="K398" i="34"/>
  <c r="F399" i="34"/>
  <c r="K399" i="34"/>
  <c r="F400" i="34"/>
  <c r="K400" i="34"/>
  <c r="F401" i="34"/>
  <c r="K401" i="34"/>
  <c r="F402" i="34"/>
  <c r="K402" i="34"/>
  <c r="F403" i="34"/>
  <c r="K403" i="34"/>
  <c r="F404" i="34"/>
  <c r="K404" i="34"/>
  <c r="F405" i="34"/>
  <c r="K405" i="34"/>
  <c r="F406" i="34"/>
  <c r="K406" i="34"/>
  <c r="F407" i="34"/>
  <c r="K407" i="34"/>
  <c r="F408" i="34"/>
  <c r="K408" i="34"/>
  <c r="F409" i="34"/>
  <c r="K409" i="34"/>
  <c r="F410" i="34"/>
  <c r="K410" i="34"/>
  <c r="F411" i="34"/>
  <c r="K411" i="34"/>
  <c r="F412" i="34"/>
  <c r="K412" i="34"/>
  <c r="F413" i="34"/>
  <c r="K413" i="34"/>
  <c r="F414" i="34"/>
  <c r="K414" i="34"/>
  <c r="F415" i="34"/>
  <c r="K415" i="34"/>
  <c r="F416" i="34"/>
  <c r="K416" i="34"/>
  <c r="F417" i="34"/>
  <c r="K417" i="34"/>
  <c r="F418" i="34"/>
  <c r="K418" i="34"/>
  <c r="F419" i="34"/>
  <c r="K419" i="34"/>
  <c r="F420" i="34"/>
  <c r="K420" i="34"/>
  <c r="F421" i="34"/>
  <c r="K421" i="34"/>
  <c r="F422" i="34"/>
  <c r="K422" i="34"/>
  <c r="F423" i="34"/>
  <c r="K423" i="34"/>
  <c r="F424" i="34"/>
  <c r="K424" i="34"/>
  <c r="F425" i="34"/>
  <c r="K425" i="34"/>
  <c r="F426" i="34"/>
  <c r="K426" i="34"/>
  <c r="F427" i="34"/>
  <c r="K427" i="34"/>
  <c r="F428" i="34"/>
  <c r="K428" i="34"/>
  <c r="F429" i="34"/>
  <c r="K429" i="34"/>
  <c r="F430" i="34"/>
  <c r="K430" i="34"/>
  <c r="F431" i="34"/>
  <c r="K431" i="34"/>
  <c r="F432" i="34"/>
  <c r="K432" i="34"/>
  <c r="F433" i="34"/>
  <c r="K433" i="34"/>
  <c r="F434" i="34"/>
  <c r="K434" i="34"/>
  <c r="F435" i="34"/>
  <c r="K435" i="34"/>
  <c r="F436" i="34"/>
  <c r="K436" i="34"/>
  <c r="F437" i="34"/>
  <c r="K437" i="34"/>
  <c r="F438" i="34"/>
  <c r="K438" i="34"/>
  <c r="F439" i="34"/>
  <c r="K439" i="34"/>
  <c r="F440" i="34"/>
  <c r="K440" i="34"/>
  <c r="F441" i="34"/>
  <c r="K441" i="34"/>
  <c r="F442" i="34"/>
  <c r="K442" i="34"/>
  <c r="F443" i="34"/>
  <c r="K443" i="34"/>
  <c r="F444" i="34"/>
  <c r="K444" i="34"/>
  <c r="F445" i="34"/>
  <c r="K445" i="34"/>
  <c r="F446" i="34"/>
  <c r="K446" i="34"/>
  <c r="F447" i="34"/>
  <c r="K447" i="34"/>
  <c r="F448" i="34"/>
  <c r="K448" i="34"/>
  <c r="F449" i="34"/>
  <c r="K449" i="34"/>
  <c r="F450" i="34"/>
  <c r="K450" i="34"/>
  <c r="F451" i="34"/>
  <c r="K451" i="34"/>
  <c r="F452" i="34"/>
  <c r="K452" i="34"/>
  <c r="F453" i="34"/>
  <c r="K453" i="34"/>
  <c r="F454" i="34"/>
  <c r="K454" i="34"/>
  <c r="F455" i="34"/>
  <c r="K455" i="34"/>
  <c r="F456" i="34"/>
  <c r="K456" i="34"/>
  <c r="F457" i="34"/>
  <c r="K457" i="34"/>
  <c r="F458" i="34"/>
  <c r="K458" i="34"/>
  <c r="F459" i="34"/>
  <c r="K459" i="34"/>
  <c r="F460" i="34"/>
  <c r="K460" i="34"/>
  <c r="F461" i="34"/>
  <c r="K461" i="34"/>
  <c r="F462" i="34"/>
  <c r="K462" i="34"/>
  <c r="F463" i="34"/>
  <c r="K463" i="34"/>
  <c r="F464" i="34"/>
  <c r="K464" i="34"/>
  <c r="F465" i="34"/>
  <c r="K465" i="34"/>
  <c r="F466" i="34"/>
  <c r="K466" i="34"/>
  <c r="F467" i="34"/>
  <c r="K467" i="34"/>
  <c r="F468" i="34"/>
  <c r="K468" i="34"/>
  <c r="F469" i="34"/>
  <c r="K469" i="34"/>
  <c r="F470" i="34"/>
  <c r="K470" i="34"/>
  <c r="F471" i="34"/>
  <c r="K471" i="34"/>
  <c r="F472" i="34"/>
  <c r="K472" i="34"/>
  <c r="F473" i="34"/>
  <c r="K473" i="34"/>
  <c r="F474" i="34"/>
  <c r="K474" i="34"/>
  <c r="F475" i="34"/>
  <c r="K475" i="34"/>
  <c r="F476" i="34"/>
  <c r="K476" i="34"/>
  <c r="F477" i="34"/>
  <c r="K477" i="34"/>
  <c r="F478" i="34"/>
  <c r="K478" i="34"/>
  <c r="F479" i="34"/>
  <c r="K479" i="34"/>
  <c r="F480" i="34"/>
  <c r="K480" i="34"/>
  <c r="F481" i="34"/>
  <c r="K481" i="34"/>
  <c r="F482" i="34"/>
  <c r="K482" i="34"/>
  <c r="F483" i="34"/>
  <c r="K483" i="34"/>
  <c r="F484" i="34"/>
  <c r="K484" i="34"/>
  <c r="F485" i="34"/>
  <c r="K485" i="34"/>
  <c r="F486" i="34"/>
  <c r="K486" i="34"/>
  <c r="F487" i="34"/>
  <c r="K487" i="34"/>
  <c r="F488" i="34"/>
  <c r="K488" i="34"/>
  <c r="F489" i="34"/>
  <c r="K489" i="34"/>
  <c r="F490" i="34"/>
  <c r="K490" i="34"/>
  <c r="F491" i="34"/>
  <c r="K491" i="34"/>
  <c r="F492" i="34"/>
  <c r="K492" i="34"/>
  <c r="F493" i="34"/>
  <c r="K493" i="34"/>
  <c r="F494" i="34"/>
  <c r="K494" i="34"/>
  <c r="F495" i="34"/>
  <c r="K495" i="34"/>
  <c r="F496" i="34"/>
  <c r="K496" i="34"/>
  <c r="F497" i="34"/>
  <c r="K497" i="34"/>
  <c r="F498" i="34"/>
  <c r="K498" i="34"/>
  <c r="F499" i="34"/>
  <c r="K499" i="34"/>
  <c r="F500" i="34"/>
  <c r="K500" i="34"/>
  <c r="F501" i="34"/>
  <c r="K501" i="34"/>
  <c r="F502" i="34"/>
  <c r="K502" i="34"/>
  <c r="F503" i="34"/>
  <c r="K503" i="34"/>
  <c r="F504" i="34"/>
  <c r="K504" i="34"/>
  <c r="F505" i="34"/>
  <c r="K505" i="34"/>
  <c r="F506" i="34"/>
  <c r="K506" i="34"/>
  <c r="F507" i="34"/>
  <c r="K507" i="34"/>
  <c r="F508" i="34"/>
  <c r="K508" i="34"/>
  <c r="F509" i="34"/>
  <c r="K509" i="34"/>
  <c r="F510" i="34"/>
  <c r="K510" i="34"/>
  <c r="F511" i="34"/>
  <c r="K511" i="34"/>
  <c r="F512" i="34"/>
  <c r="K512" i="34"/>
  <c r="F513" i="34"/>
  <c r="K513" i="34"/>
  <c r="F514" i="34"/>
  <c r="K514" i="34"/>
  <c r="F515" i="34"/>
  <c r="K515" i="34"/>
  <c r="F516" i="34"/>
  <c r="K516" i="34"/>
  <c r="F517" i="34"/>
  <c r="K517" i="34"/>
  <c r="F518" i="34"/>
  <c r="K518" i="34"/>
  <c r="F519" i="34"/>
  <c r="K519" i="34"/>
  <c r="F520" i="34"/>
  <c r="K520" i="34"/>
  <c r="F521" i="34"/>
  <c r="K521" i="34"/>
  <c r="F522" i="34"/>
  <c r="K522" i="34"/>
  <c r="F523" i="34"/>
  <c r="K523" i="34"/>
  <c r="F524" i="34"/>
  <c r="K524" i="34"/>
  <c r="F525" i="34"/>
  <c r="K525" i="34"/>
  <c r="F526" i="34"/>
  <c r="K526" i="34"/>
  <c r="F527" i="34"/>
  <c r="K527" i="34"/>
  <c r="F528" i="34"/>
  <c r="K528" i="34"/>
  <c r="F529" i="34"/>
  <c r="K529" i="34"/>
  <c r="F530" i="34"/>
  <c r="K530" i="34"/>
  <c r="F531" i="34"/>
  <c r="K531" i="34"/>
  <c r="F532" i="34"/>
  <c r="K532" i="34"/>
  <c r="F533" i="34"/>
  <c r="K533" i="34"/>
  <c r="F534" i="34"/>
  <c r="K534" i="34"/>
  <c r="F535" i="34"/>
  <c r="K535" i="34"/>
  <c r="F536" i="34"/>
  <c r="K536" i="34"/>
  <c r="F537" i="34"/>
  <c r="K537" i="34"/>
  <c r="F538" i="34"/>
  <c r="K538" i="34"/>
  <c r="F539" i="34"/>
  <c r="K539" i="34"/>
  <c r="F540" i="34"/>
  <c r="K540" i="34"/>
  <c r="F541" i="34"/>
  <c r="K541" i="34"/>
  <c r="F542" i="34"/>
  <c r="K542" i="34"/>
  <c r="F543" i="34"/>
  <c r="K543" i="34"/>
  <c r="F544" i="34"/>
  <c r="K544" i="34"/>
  <c r="F545" i="34"/>
  <c r="K545" i="34"/>
  <c r="F546" i="34"/>
  <c r="K546" i="34"/>
  <c r="F547" i="34"/>
  <c r="K547" i="34"/>
  <c r="F548" i="34"/>
  <c r="K548" i="34"/>
  <c r="F549" i="34"/>
  <c r="K549" i="34"/>
  <c r="F550" i="34"/>
  <c r="K550" i="34"/>
  <c r="F551" i="34"/>
  <c r="K551" i="34"/>
  <c r="F552" i="34"/>
  <c r="K552" i="34"/>
  <c r="F553" i="34"/>
  <c r="K553" i="34"/>
  <c r="F554" i="34"/>
  <c r="K554" i="34"/>
  <c r="F555" i="34"/>
  <c r="K555" i="34"/>
  <c r="F556" i="34"/>
  <c r="K556" i="34"/>
  <c r="F557" i="34"/>
  <c r="K557" i="34"/>
  <c r="F558" i="34"/>
  <c r="K558" i="34"/>
  <c r="F559" i="34"/>
  <c r="K559" i="34"/>
  <c r="F560" i="34"/>
  <c r="K560" i="34"/>
  <c r="F561" i="34"/>
  <c r="K561" i="34"/>
  <c r="F562" i="34"/>
  <c r="K562" i="34"/>
  <c r="F563" i="34"/>
  <c r="K563" i="34"/>
  <c r="F564" i="34"/>
  <c r="K564" i="34"/>
  <c r="F565" i="34"/>
  <c r="K565" i="34"/>
  <c r="F566" i="34"/>
  <c r="K566" i="34"/>
  <c r="F567" i="34"/>
  <c r="K567" i="34"/>
  <c r="F568" i="34"/>
  <c r="K568" i="34"/>
  <c r="F569" i="34"/>
  <c r="K569" i="34"/>
  <c r="F570" i="34"/>
  <c r="K570" i="34"/>
  <c r="F571" i="34"/>
  <c r="K571" i="34"/>
  <c r="F572" i="34"/>
  <c r="K572" i="34"/>
  <c r="F573" i="34"/>
  <c r="K573" i="34"/>
  <c r="F574" i="34"/>
  <c r="K574" i="34"/>
  <c r="F575" i="34"/>
  <c r="K575" i="34"/>
  <c r="F576" i="34"/>
  <c r="K576" i="34"/>
  <c r="F577" i="34"/>
  <c r="K577" i="34"/>
  <c r="F578" i="34"/>
  <c r="K578" i="34"/>
  <c r="F579" i="34"/>
  <c r="K579" i="34"/>
  <c r="F580" i="34"/>
  <c r="K580" i="34"/>
  <c r="F581" i="34"/>
  <c r="K581" i="34"/>
  <c r="F582" i="34"/>
  <c r="K582" i="34"/>
  <c r="F583" i="34"/>
  <c r="K583" i="34"/>
  <c r="F584" i="34"/>
  <c r="K584" i="34"/>
  <c r="F585" i="34"/>
  <c r="K585" i="34"/>
  <c r="F586" i="34"/>
  <c r="K586" i="34"/>
  <c r="F587" i="34"/>
  <c r="K587" i="34"/>
  <c r="F588" i="34"/>
  <c r="K588" i="34"/>
  <c r="F589" i="34"/>
  <c r="K589" i="34"/>
  <c r="F590" i="34"/>
  <c r="K590" i="34"/>
  <c r="F591" i="34"/>
  <c r="K591" i="34"/>
  <c r="F592" i="34"/>
  <c r="K592" i="34"/>
  <c r="F593" i="34"/>
  <c r="K593" i="34"/>
  <c r="F594" i="34"/>
  <c r="K594" i="34"/>
  <c r="F595" i="34"/>
  <c r="K595" i="34"/>
  <c r="F596" i="34"/>
  <c r="K596" i="34"/>
  <c r="F597" i="34"/>
  <c r="K597" i="34"/>
  <c r="F598" i="34"/>
  <c r="K598" i="34"/>
  <c r="F599" i="34"/>
  <c r="K599" i="34"/>
  <c r="F600" i="34"/>
  <c r="K600" i="34"/>
  <c r="F601" i="34"/>
  <c r="K601" i="34"/>
  <c r="F602" i="34"/>
  <c r="K602" i="34"/>
  <c r="F603" i="34"/>
  <c r="K603" i="34"/>
  <c r="F604" i="34"/>
  <c r="K604" i="34"/>
  <c r="F605" i="34"/>
  <c r="K605" i="34"/>
  <c r="F606" i="34"/>
  <c r="K606" i="34"/>
  <c r="F607" i="34"/>
  <c r="K607" i="34"/>
  <c r="F608" i="34"/>
  <c r="K608" i="34"/>
  <c r="F609" i="34"/>
  <c r="K609" i="34"/>
  <c r="F610" i="34"/>
  <c r="K610" i="34"/>
  <c r="F611" i="34"/>
  <c r="K611" i="34"/>
  <c r="F612" i="34"/>
  <c r="K612" i="34"/>
  <c r="F613" i="34"/>
  <c r="K613" i="34"/>
  <c r="F614" i="34"/>
  <c r="K614" i="34"/>
  <c r="F615" i="34"/>
  <c r="K615" i="34"/>
  <c r="F616" i="34"/>
  <c r="K616" i="34"/>
  <c r="F617" i="34"/>
  <c r="K617" i="34"/>
  <c r="F618" i="34"/>
  <c r="K618" i="34"/>
  <c r="F619" i="34"/>
  <c r="K619" i="34"/>
  <c r="F620" i="34"/>
  <c r="K620" i="34"/>
  <c r="F621" i="34"/>
  <c r="K621" i="34"/>
  <c r="F622" i="34"/>
  <c r="K622" i="34"/>
  <c r="F623" i="34"/>
  <c r="K623" i="34"/>
  <c r="F624" i="34"/>
  <c r="K624" i="34"/>
  <c r="F625" i="34"/>
  <c r="K625" i="34"/>
  <c r="F626" i="34"/>
  <c r="K626" i="34"/>
  <c r="F627" i="34"/>
  <c r="K627" i="34"/>
  <c r="F628" i="34"/>
  <c r="K628" i="34"/>
  <c r="F629" i="34"/>
  <c r="K629" i="34"/>
  <c r="F630" i="34"/>
  <c r="K630" i="34"/>
  <c r="F631" i="34"/>
  <c r="K631" i="34"/>
  <c r="F632" i="34"/>
  <c r="K632" i="34"/>
  <c r="F633" i="34"/>
  <c r="K633" i="34"/>
  <c r="F634" i="34"/>
  <c r="K634" i="34"/>
  <c r="F635" i="34"/>
  <c r="K635" i="34"/>
  <c r="F636" i="34"/>
  <c r="K636" i="34"/>
  <c r="F637" i="34"/>
  <c r="K637" i="34"/>
  <c r="F638" i="34"/>
  <c r="K638" i="34"/>
  <c r="F639" i="34"/>
  <c r="K639" i="34"/>
  <c r="F640" i="34"/>
  <c r="K640" i="34"/>
  <c r="F641" i="34"/>
  <c r="K641" i="34"/>
  <c r="F642" i="34"/>
  <c r="K642" i="34"/>
  <c r="F643" i="34"/>
  <c r="K643" i="34"/>
  <c r="F644" i="34"/>
  <c r="K644" i="34"/>
  <c r="F645" i="34"/>
  <c r="K645" i="34"/>
  <c r="F646" i="34"/>
  <c r="K646" i="34"/>
  <c r="F647" i="34"/>
  <c r="K647" i="34"/>
  <c r="F648" i="34"/>
  <c r="K648" i="34"/>
  <c r="F649" i="34"/>
  <c r="K649" i="34"/>
  <c r="F650" i="34"/>
  <c r="K650" i="34"/>
  <c r="F651" i="34"/>
  <c r="K651" i="34"/>
  <c r="F652" i="34"/>
  <c r="K652" i="34"/>
  <c r="F653" i="34"/>
  <c r="K653" i="34"/>
  <c r="F654" i="34"/>
  <c r="K654" i="34"/>
  <c r="F655" i="34"/>
  <c r="K655" i="34"/>
  <c r="F656" i="34"/>
  <c r="K656" i="34"/>
  <c r="F657" i="34"/>
  <c r="K657" i="34"/>
  <c r="F658" i="34"/>
  <c r="K658" i="34"/>
  <c r="F659" i="34"/>
  <c r="K659" i="34"/>
  <c r="F660" i="34"/>
  <c r="K660" i="34"/>
  <c r="F661" i="34"/>
  <c r="K661" i="34"/>
  <c r="F662" i="34"/>
  <c r="K662" i="34"/>
  <c r="F663" i="34"/>
  <c r="K663" i="34"/>
  <c r="F664" i="34"/>
  <c r="K664" i="34"/>
  <c r="F665" i="34"/>
  <c r="K665" i="34"/>
  <c r="F666" i="34"/>
  <c r="K666" i="34"/>
  <c r="F667" i="34"/>
  <c r="K667" i="34"/>
  <c r="F668" i="34"/>
  <c r="K668" i="34"/>
  <c r="F669" i="34"/>
  <c r="K669" i="34"/>
  <c r="F670" i="34"/>
  <c r="K670" i="34"/>
  <c r="F671" i="34"/>
  <c r="K671" i="34"/>
  <c r="F672" i="34"/>
  <c r="K672" i="34"/>
  <c r="F673" i="34"/>
  <c r="K673" i="34"/>
  <c r="F674" i="34"/>
  <c r="K674" i="34"/>
  <c r="F675" i="34"/>
  <c r="K675" i="34"/>
  <c r="F676" i="34"/>
  <c r="K676" i="34"/>
  <c r="F677" i="34"/>
  <c r="K677" i="34"/>
  <c r="F678" i="34"/>
  <c r="K678" i="34"/>
  <c r="F679" i="34"/>
  <c r="K679" i="34"/>
  <c r="F680" i="34"/>
  <c r="K680" i="34"/>
  <c r="F681" i="34"/>
  <c r="K681" i="34"/>
  <c r="F682" i="34"/>
  <c r="K682" i="34"/>
  <c r="F683" i="34"/>
  <c r="K683" i="34"/>
  <c r="F684" i="34"/>
  <c r="K684" i="34"/>
  <c r="F685" i="34"/>
  <c r="K685" i="34"/>
  <c r="F686" i="34"/>
  <c r="K686" i="34"/>
  <c r="F687" i="34"/>
  <c r="K687" i="34"/>
  <c r="F688" i="34"/>
  <c r="K688" i="34"/>
  <c r="F689" i="34"/>
  <c r="K689" i="34"/>
  <c r="F690" i="34"/>
  <c r="K690" i="34"/>
  <c r="F691" i="34"/>
  <c r="K691" i="34"/>
  <c r="F692" i="34"/>
  <c r="K692" i="34"/>
  <c r="F693" i="34"/>
  <c r="K693" i="34"/>
  <c r="F694" i="34"/>
  <c r="K694" i="34"/>
  <c r="F695" i="34"/>
  <c r="K695" i="34"/>
  <c r="F696" i="34"/>
  <c r="K696" i="34"/>
  <c r="F697" i="34"/>
  <c r="K697" i="34"/>
  <c r="F698" i="34"/>
  <c r="K698" i="34"/>
  <c r="F699" i="34"/>
  <c r="K699" i="34"/>
  <c r="F700" i="34"/>
  <c r="K700" i="34"/>
  <c r="F701" i="34"/>
  <c r="K701" i="34"/>
  <c r="F702" i="34"/>
  <c r="K702" i="34"/>
  <c r="F703" i="34"/>
  <c r="K703" i="34"/>
  <c r="F704" i="34"/>
  <c r="K704" i="34"/>
  <c r="F705" i="34"/>
  <c r="K705" i="34"/>
  <c r="F706" i="34"/>
  <c r="K706" i="34"/>
  <c r="F707" i="34"/>
  <c r="K707" i="34"/>
  <c r="F708" i="34"/>
  <c r="K708" i="34"/>
  <c r="F709" i="34"/>
  <c r="K709" i="34"/>
  <c r="F710" i="34"/>
  <c r="K710" i="34"/>
  <c r="F711" i="34"/>
  <c r="K711" i="34"/>
  <c r="F712" i="34"/>
  <c r="K712" i="34"/>
  <c r="F713" i="34"/>
  <c r="K713" i="34"/>
  <c r="F714" i="34"/>
  <c r="K714" i="34"/>
  <c r="F715" i="34"/>
  <c r="K715" i="34"/>
  <c r="F716" i="34"/>
  <c r="K716" i="34"/>
  <c r="F717" i="34"/>
  <c r="K717" i="34"/>
  <c r="F718" i="34"/>
  <c r="K718" i="34"/>
  <c r="F719" i="34"/>
  <c r="K719" i="34"/>
  <c r="F720" i="34"/>
  <c r="K720" i="34"/>
  <c r="F721" i="34"/>
  <c r="K721" i="34"/>
  <c r="F722" i="34"/>
  <c r="K722" i="34"/>
  <c r="F723" i="34"/>
  <c r="K723" i="34"/>
  <c r="F724" i="34"/>
  <c r="K724" i="34"/>
  <c r="F725" i="34"/>
  <c r="K725" i="34"/>
  <c r="F726" i="34"/>
  <c r="K726" i="34"/>
  <c r="F727" i="34"/>
  <c r="K727" i="34"/>
  <c r="F728" i="34"/>
  <c r="K728" i="34"/>
  <c r="F729" i="34"/>
  <c r="K729" i="34"/>
  <c r="F730" i="34"/>
  <c r="K730" i="34"/>
  <c r="F731" i="34"/>
  <c r="K731" i="34"/>
  <c r="F732" i="34"/>
  <c r="K732" i="34"/>
  <c r="F733" i="34"/>
  <c r="K733" i="34"/>
  <c r="F734" i="34"/>
  <c r="K734" i="34"/>
  <c r="F735" i="34"/>
  <c r="K735" i="34"/>
  <c r="F736" i="34"/>
  <c r="K736" i="34"/>
  <c r="F737" i="34"/>
  <c r="K737" i="34"/>
  <c r="F738" i="34"/>
  <c r="K738" i="34"/>
  <c r="F739" i="34"/>
  <c r="K739" i="34"/>
  <c r="F740" i="34"/>
  <c r="K740" i="34"/>
  <c r="F741" i="34"/>
  <c r="K741" i="34"/>
  <c r="F742" i="34"/>
  <c r="K742" i="34"/>
  <c r="F743" i="34"/>
  <c r="K743" i="34"/>
  <c r="F744" i="34"/>
  <c r="K744" i="34"/>
  <c r="F745" i="34"/>
  <c r="K745" i="34"/>
  <c r="F746" i="34"/>
  <c r="K746" i="34"/>
  <c r="F747" i="34"/>
  <c r="K747" i="34"/>
  <c r="F748" i="34"/>
  <c r="K748" i="34"/>
  <c r="F749" i="34"/>
  <c r="K749" i="34"/>
  <c r="F750" i="34"/>
  <c r="K750" i="34"/>
  <c r="F751" i="34"/>
  <c r="K751" i="34"/>
  <c r="F752" i="34"/>
  <c r="K752" i="34"/>
  <c r="F753" i="34"/>
  <c r="K753" i="34"/>
  <c r="F754" i="34"/>
  <c r="K754" i="34"/>
  <c r="F755" i="34"/>
  <c r="K755" i="34"/>
  <c r="F756" i="34"/>
  <c r="K756" i="34"/>
  <c r="F757" i="34"/>
  <c r="K757" i="34"/>
  <c r="F758" i="34"/>
  <c r="K758" i="34"/>
  <c r="F759" i="34"/>
  <c r="K759" i="34"/>
  <c r="F760" i="34"/>
  <c r="K760" i="34"/>
  <c r="F761" i="34"/>
  <c r="K761" i="34"/>
  <c r="F762" i="34"/>
  <c r="K762" i="34"/>
  <c r="F763" i="34"/>
  <c r="K763" i="34"/>
  <c r="F764" i="34"/>
  <c r="K764" i="34"/>
  <c r="F765" i="34"/>
  <c r="K765" i="34"/>
  <c r="F766" i="34"/>
  <c r="K766" i="34"/>
  <c r="F767" i="34"/>
  <c r="K767" i="34"/>
  <c r="F768" i="34"/>
  <c r="K768" i="34"/>
  <c r="F769" i="34"/>
  <c r="K769" i="34"/>
  <c r="F770" i="34"/>
  <c r="K770" i="34"/>
  <c r="F771" i="34"/>
  <c r="K771" i="34"/>
  <c r="F772" i="34"/>
  <c r="K772" i="34"/>
  <c r="F773" i="34"/>
  <c r="K773" i="34"/>
  <c r="F774" i="34"/>
  <c r="K774" i="34"/>
  <c r="F775" i="34"/>
  <c r="K775" i="34"/>
  <c r="F776" i="34"/>
  <c r="K776" i="34"/>
  <c r="F777" i="34"/>
  <c r="K777" i="34"/>
  <c r="F778" i="34"/>
  <c r="K778" i="34"/>
  <c r="F779" i="34"/>
  <c r="K779" i="34"/>
  <c r="F780" i="34"/>
  <c r="K780" i="34"/>
  <c r="F781" i="34"/>
  <c r="K781" i="34"/>
  <c r="F782" i="34"/>
  <c r="K782" i="34"/>
  <c r="F783" i="34"/>
  <c r="K783" i="34"/>
  <c r="F784" i="34"/>
  <c r="K784" i="34"/>
  <c r="F785" i="34"/>
  <c r="K785" i="34"/>
  <c r="F786" i="34"/>
  <c r="K786" i="34"/>
  <c r="F787" i="34"/>
  <c r="K787" i="34"/>
  <c r="F788" i="34"/>
  <c r="K788" i="34"/>
  <c r="F789" i="34"/>
  <c r="K789" i="34"/>
  <c r="F790" i="34"/>
  <c r="K790" i="34"/>
  <c r="F791" i="34"/>
  <c r="K791" i="34"/>
  <c r="F792" i="34"/>
  <c r="K792" i="34"/>
  <c r="F793" i="34"/>
  <c r="K793" i="34"/>
  <c r="F794" i="34"/>
  <c r="K794" i="34"/>
  <c r="F795" i="34"/>
  <c r="K795" i="34"/>
  <c r="F796" i="34"/>
  <c r="K796" i="34"/>
  <c r="F797" i="34"/>
  <c r="K797" i="34"/>
  <c r="F798" i="34"/>
  <c r="K798" i="34"/>
  <c r="F799" i="34"/>
  <c r="K799" i="34"/>
  <c r="F800" i="34"/>
  <c r="K800" i="34"/>
  <c r="F801" i="34"/>
  <c r="K801" i="34"/>
  <c r="F802" i="34"/>
  <c r="K802" i="34"/>
  <c r="F803" i="34"/>
  <c r="K803" i="34"/>
  <c r="F804" i="34"/>
  <c r="K804" i="34"/>
  <c r="F805" i="34"/>
  <c r="K805" i="34"/>
  <c r="F806" i="34"/>
  <c r="K806" i="34"/>
  <c r="F807" i="34"/>
  <c r="K807" i="34"/>
  <c r="F808" i="34"/>
  <c r="K808" i="34"/>
  <c r="F809" i="34"/>
  <c r="K809" i="34"/>
  <c r="F810" i="34"/>
  <c r="K810" i="34"/>
  <c r="F811" i="34"/>
  <c r="K811" i="34"/>
  <c r="F812" i="34"/>
  <c r="K812" i="34"/>
  <c r="F813" i="34"/>
  <c r="K813" i="34"/>
  <c r="F814" i="34"/>
  <c r="K814" i="34"/>
  <c r="F815" i="34"/>
  <c r="K815" i="34"/>
  <c r="F816" i="34"/>
  <c r="K816" i="34"/>
  <c r="F817" i="34"/>
  <c r="K817" i="34"/>
  <c r="F818" i="34"/>
  <c r="K818" i="34"/>
  <c r="F819" i="34"/>
  <c r="K819" i="34"/>
  <c r="F820" i="34"/>
  <c r="K820" i="34"/>
  <c r="F821" i="34"/>
  <c r="K821" i="34"/>
  <c r="F822" i="34"/>
  <c r="K822" i="34"/>
  <c r="F823" i="34"/>
  <c r="K823" i="34"/>
  <c r="F824" i="34"/>
  <c r="K824" i="34"/>
  <c r="F825" i="34"/>
  <c r="K825" i="34"/>
  <c r="F826" i="34"/>
  <c r="K826" i="34"/>
  <c r="F827" i="34"/>
  <c r="K827" i="34"/>
  <c r="F828" i="34"/>
  <c r="K828" i="34"/>
  <c r="F829" i="34"/>
  <c r="K829" i="34"/>
  <c r="F830" i="34"/>
  <c r="K830" i="34"/>
  <c r="F831" i="34"/>
  <c r="K831" i="34"/>
  <c r="F832" i="34"/>
  <c r="K832" i="34"/>
  <c r="F833" i="34"/>
  <c r="K833" i="34"/>
  <c r="F834" i="34"/>
  <c r="K834" i="34"/>
  <c r="F835" i="34"/>
  <c r="K835" i="34"/>
  <c r="F836" i="34"/>
  <c r="K836" i="34"/>
  <c r="F837" i="34"/>
  <c r="K837" i="34"/>
  <c r="F838" i="34"/>
  <c r="K838" i="34"/>
  <c r="F839" i="34"/>
  <c r="K839" i="34"/>
  <c r="F840" i="34"/>
  <c r="K840" i="34"/>
  <c r="F841" i="34"/>
  <c r="K841" i="34"/>
  <c r="F842" i="34"/>
  <c r="K842" i="34"/>
  <c r="F843" i="34"/>
  <c r="K843" i="34"/>
  <c r="F844" i="34"/>
  <c r="K844" i="34"/>
  <c r="F845" i="34"/>
  <c r="K845" i="34"/>
  <c r="F846" i="34"/>
  <c r="K846" i="34"/>
  <c r="F847" i="34"/>
  <c r="K847" i="34"/>
  <c r="F848" i="34"/>
  <c r="K848" i="34"/>
  <c r="F849" i="34"/>
  <c r="K849" i="34"/>
  <c r="F850" i="34"/>
  <c r="K850" i="34"/>
  <c r="F851" i="34"/>
  <c r="K851" i="34"/>
  <c r="F852" i="34"/>
  <c r="K852" i="34"/>
  <c r="F853" i="34"/>
  <c r="K853" i="34"/>
  <c r="F854" i="34"/>
  <c r="K854" i="34"/>
  <c r="F855" i="34"/>
  <c r="K855" i="34"/>
  <c r="F856" i="34"/>
  <c r="K856" i="34"/>
  <c r="F857" i="34"/>
  <c r="K857" i="34"/>
  <c r="F858" i="34"/>
  <c r="K858" i="34"/>
  <c r="F859" i="34"/>
  <c r="K859" i="34"/>
  <c r="F860" i="34"/>
  <c r="K860" i="34"/>
  <c r="F861" i="34"/>
  <c r="K861" i="34"/>
  <c r="F862" i="34"/>
  <c r="K862" i="34"/>
  <c r="F863" i="34"/>
  <c r="K863" i="34"/>
  <c r="F864" i="34"/>
  <c r="K864" i="34"/>
  <c r="F865" i="34"/>
  <c r="K865" i="34"/>
  <c r="F866" i="34"/>
  <c r="K866" i="34"/>
  <c r="F867" i="34"/>
  <c r="K867" i="34"/>
  <c r="F868" i="34"/>
  <c r="K868" i="34"/>
  <c r="F869" i="34"/>
  <c r="K869" i="34"/>
  <c r="F870" i="34"/>
  <c r="K870" i="34"/>
  <c r="F871" i="34"/>
  <c r="K871" i="34"/>
  <c r="F872" i="34"/>
  <c r="K872" i="34"/>
  <c r="F873" i="34"/>
  <c r="K873" i="34"/>
  <c r="F874" i="34"/>
  <c r="K874" i="34"/>
  <c r="F875" i="34"/>
  <c r="K875" i="34"/>
  <c r="F876" i="34"/>
  <c r="K876" i="34"/>
  <c r="F877" i="34"/>
  <c r="K877" i="34"/>
  <c r="F878" i="34"/>
  <c r="K878" i="34"/>
  <c r="F879" i="34"/>
  <c r="K879" i="34"/>
  <c r="F880" i="34"/>
  <c r="K880" i="34"/>
  <c r="F881" i="34"/>
  <c r="K881" i="34"/>
  <c r="F882" i="34"/>
  <c r="K882" i="34"/>
  <c r="F883" i="34"/>
  <c r="K883" i="34"/>
  <c r="F884" i="34"/>
  <c r="K884" i="34"/>
  <c r="F885" i="34"/>
  <c r="K885" i="34"/>
  <c r="F886" i="34"/>
  <c r="K886" i="34"/>
  <c r="F887" i="34"/>
  <c r="K887" i="34"/>
  <c r="F888" i="34"/>
  <c r="K888" i="34"/>
  <c r="F889" i="34"/>
  <c r="K889" i="34"/>
  <c r="F890" i="34"/>
  <c r="K890" i="34"/>
  <c r="F891" i="34"/>
  <c r="K891" i="34"/>
  <c r="F892" i="34"/>
  <c r="K892" i="34"/>
  <c r="F893" i="34"/>
  <c r="K893" i="34"/>
  <c r="F894" i="34"/>
  <c r="K894" i="34"/>
  <c r="F895" i="34"/>
  <c r="K895" i="34"/>
  <c r="F896" i="34"/>
  <c r="K896" i="34"/>
  <c r="F897" i="34"/>
  <c r="K897" i="34"/>
  <c r="F898" i="34"/>
  <c r="K898" i="34"/>
  <c r="F899" i="34"/>
  <c r="K899" i="34"/>
  <c r="F900" i="34"/>
  <c r="K900" i="34"/>
  <c r="F901" i="34"/>
  <c r="K901" i="34"/>
  <c r="F902" i="34"/>
  <c r="K902" i="34"/>
  <c r="F903" i="34"/>
  <c r="K903" i="34"/>
  <c r="F904" i="34"/>
  <c r="K904" i="34"/>
  <c r="F905" i="34"/>
  <c r="K905" i="34"/>
  <c r="F906" i="34"/>
  <c r="K906" i="34"/>
  <c r="F907" i="34"/>
  <c r="K907" i="34"/>
  <c r="F908" i="34"/>
  <c r="K908" i="34"/>
  <c r="F909" i="34"/>
  <c r="K909" i="34"/>
  <c r="F910" i="34"/>
  <c r="K910" i="34"/>
  <c r="F911" i="34"/>
  <c r="K911" i="34"/>
  <c r="F912" i="34"/>
  <c r="K912" i="34"/>
  <c r="F913" i="34"/>
  <c r="K913" i="34"/>
  <c r="F914" i="34"/>
  <c r="K914" i="34"/>
  <c r="F915" i="34"/>
  <c r="K915" i="34"/>
  <c r="F916" i="34"/>
  <c r="K916" i="34"/>
  <c r="F917" i="34"/>
  <c r="K917" i="34"/>
  <c r="F918" i="34"/>
  <c r="K918" i="34"/>
  <c r="F919" i="34"/>
  <c r="K919" i="34"/>
  <c r="F920" i="34"/>
  <c r="K920" i="34"/>
  <c r="F921" i="34"/>
  <c r="K921" i="34"/>
  <c r="F922" i="34"/>
  <c r="K922" i="34"/>
  <c r="F923" i="34"/>
  <c r="K923" i="34"/>
  <c r="F924" i="34"/>
  <c r="K924" i="34"/>
  <c r="F925" i="34"/>
  <c r="K925" i="34"/>
  <c r="F926" i="34"/>
  <c r="K926" i="34"/>
  <c r="F927" i="34"/>
  <c r="K927" i="34"/>
  <c r="F928" i="34"/>
  <c r="K928" i="34"/>
  <c r="F929" i="34"/>
  <c r="K929" i="34"/>
  <c r="F930" i="34"/>
  <c r="K930" i="34"/>
  <c r="F931" i="34"/>
  <c r="K931" i="34"/>
  <c r="F932" i="34"/>
  <c r="K932" i="34"/>
  <c r="F933" i="34"/>
  <c r="K933" i="34"/>
  <c r="F934" i="34"/>
  <c r="K934" i="34"/>
  <c r="F935" i="34"/>
  <c r="K935" i="34"/>
  <c r="F936" i="34"/>
  <c r="K936" i="34"/>
  <c r="F937" i="34"/>
  <c r="K937" i="34"/>
  <c r="F938" i="34"/>
  <c r="K938" i="34"/>
  <c r="F939" i="34"/>
  <c r="K939" i="34"/>
  <c r="F940" i="34"/>
  <c r="K940" i="34"/>
  <c r="F941" i="34"/>
  <c r="K941" i="34"/>
  <c r="F942" i="34"/>
  <c r="K942" i="34"/>
  <c r="F943" i="34"/>
  <c r="K943" i="34"/>
  <c r="F944" i="34"/>
  <c r="K944" i="34"/>
  <c r="F945" i="34"/>
  <c r="K945" i="34"/>
  <c r="F946" i="34"/>
  <c r="K946" i="34"/>
  <c r="F947" i="34"/>
  <c r="K947" i="34"/>
  <c r="F948" i="34"/>
  <c r="K948" i="34"/>
  <c r="F949" i="34"/>
  <c r="K949" i="34"/>
  <c r="F950" i="34"/>
  <c r="K950" i="34"/>
  <c r="F951" i="34"/>
  <c r="K951" i="34"/>
  <c r="F952" i="34"/>
  <c r="K952" i="34"/>
  <c r="F953" i="34"/>
  <c r="K953" i="34"/>
  <c r="F954" i="34"/>
  <c r="K954" i="34"/>
  <c r="F955" i="34"/>
  <c r="K955" i="34"/>
  <c r="F956" i="34"/>
  <c r="K956" i="34"/>
  <c r="F957" i="34"/>
  <c r="K957" i="34"/>
  <c r="F958" i="34"/>
  <c r="K958" i="34"/>
  <c r="F959" i="34"/>
  <c r="K959" i="34"/>
  <c r="F960" i="34"/>
  <c r="K960" i="34"/>
  <c r="F961" i="34"/>
  <c r="K961" i="34"/>
  <c r="F962" i="34"/>
  <c r="K962" i="34"/>
  <c r="F963" i="34"/>
  <c r="K963" i="34"/>
  <c r="F964" i="34"/>
  <c r="K964" i="34"/>
  <c r="F965" i="34"/>
  <c r="K965" i="34"/>
  <c r="F966" i="34"/>
  <c r="K966" i="34"/>
  <c r="F967" i="34"/>
  <c r="K967" i="34"/>
  <c r="F968" i="34"/>
  <c r="K968" i="34"/>
  <c r="F969" i="34"/>
  <c r="K969" i="34"/>
  <c r="F970" i="34"/>
  <c r="K970" i="34"/>
  <c r="F971" i="34"/>
  <c r="K971" i="34"/>
  <c r="F972" i="34"/>
  <c r="K972" i="34"/>
  <c r="F973" i="34"/>
  <c r="K973" i="34"/>
  <c r="F974" i="34"/>
  <c r="K974" i="34"/>
  <c r="F975" i="34"/>
  <c r="K975" i="34"/>
  <c r="F976" i="34"/>
  <c r="K976" i="34"/>
  <c r="F977" i="34"/>
  <c r="K977" i="34"/>
  <c r="F978" i="34"/>
  <c r="K978" i="34"/>
  <c r="F979" i="34"/>
  <c r="K979" i="34"/>
  <c r="F980" i="34"/>
  <c r="K980" i="34"/>
  <c r="F981" i="34"/>
  <c r="K981" i="34"/>
  <c r="F982" i="34"/>
  <c r="K982" i="34"/>
  <c r="F983" i="34"/>
  <c r="K983" i="34"/>
  <c r="F984" i="34"/>
  <c r="K984" i="34"/>
  <c r="F985" i="34"/>
  <c r="K985" i="34"/>
  <c r="F986" i="34"/>
  <c r="K986" i="34"/>
  <c r="F987" i="34"/>
  <c r="K987" i="34"/>
  <c r="F988" i="34"/>
  <c r="K988" i="34"/>
  <c r="F989" i="34"/>
  <c r="K989" i="34"/>
  <c r="F990" i="34"/>
  <c r="K990" i="34"/>
  <c r="F991" i="34"/>
  <c r="K991" i="34"/>
  <c r="F992" i="34"/>
  <c r="K992" i="34"/>
  <c r="F993" i="34"/>
  <c r="K993" i="34"/>
  <c r="F994" i="34"/>
  <c r="K994" i="34"/>
  <c r="F995" i="34"/>
  <c r="K995" i="34"/>
  <c r="F996" i="34"/>
  <c r="K996" i="34"/>
  <c r="F997" i="34"/>
  <c r="K997" i="34"/>
  <c r="F998" i="34"/>
  <c r="K998" i="34"/>
  <c r="F999" i="34"/>
  <c r="K999" i="34"/>
  <c r="F1000" i="34"/>
  <c r="K1000" i="34"/>
  <c r="F1001" i="34"/>
  <c r="K1001" i="34"/>
  <c r="F1002" i="34"/>
  <c r="K1002" i="34"/>
  <c r="F1003" i="34"/>
  <c r="K1003" i="34"/>
  <c r="F1004" i="34"/>
  <c r="K1004" i="34"/>
  <c r="F1005" i="34"/>
  <c r="K1005" i="34"/>
  <c r="F1006" i="34"/>
  <c r="K1006" i="34"/>
  <c r="F1007" i="34"/>
  <c r="K1007" i="34"/>
  <c r="F1008" i="34"/>
  <c r="K1008" i="34"/>
  <c r="F1009" i="34"/>
  <c r="K1009" i="34"/>
  <c r="F1010" i="34"/>
  <c r="K1010" i="34"/>
  <c r="F1011" i="34"/>
  <c r="K1011" i="34"/>
  <c r="F1012" i="34"/>
  <c r="K1012" i="34"/>
  <c r="F1013" i="34"/>
  <c r="K1013" i="34"/>
  <c r="F1014" i="34"/>
  <c r="K1014" i="34"/>
  <c r="F1015" i="34"/>
  <c r="K1015" i="34"/>
  <c r="F1016" i="34"/>
  <c r="K1016" i="34"/>
  <c r="F1017" i="34"/>
  <c r="K1017" i="34"/>
  <c r="F1018" i="34"/>
  <c r="K1018" i="34"/>
  <c r="F1019" i="34"/>
  <c r="K1019" i="34"/>
  <c r="F1020" i="34"/>
  <c r="K1020" i="34"/>
  <c r="F1021" i="34"/>
  <c r="K1021" i="34"/>
  <c r="F1022" i="34"/>
  <c r="K1022" i="34"/>
  <c r="F1023" i="34"/>
  <c r="K1023" i="34"/>
  <c r="F1024" i="34"/>
  <c r="K1024" i="34"/>
  <c r="F1025" i="34"/>
  <c r="K1025" i="34"/>
  <c r="F1026" i="34"/>
  <c r="K1026" i="34"/>
  <c r="F1027" i="34"/>
  <c r="K1027" i="34"/>
  <c r="F1028" i="34"/>
  <c r="K1028" i="34"/>
  <c r="F1029" i="34"/>
  <c r="K1029" i="34"/>
  <c r="F1030" i="34"/>
  <c r="K1030" i="34"/>
  <c r="F1031" i="34"/>
  <c r="K1031" i="34"/>
  <c r="F1032" i="34"/>
  <c r="K1032" i="34"/>
  <c r="F1033" i="34"/>
  <c r="K1033" i="34"/>
  <c r="F1034" i="34"/>
  <c r="K1034" i="34"/>
  <c r="F1035" i="34"/>
  <c r="K1035" i="34"/>
  <c r="F1036" i="34"/>
  <c r="K1036" i="34"/>
  <c r="F1037" i="34"/>
  <c r="K1037" i="34"/>
  <c r="F1038" i="34"/>
  <c r="K1038" i="34"/>
  <c r="F1039" i="34"/>
  <c r="K1039" i="34"/>
  <c r="F1040" i="34"/>
  <c r="K1040" i="34"/>
  <c r="F1041" i="34"/>
  <c r="K1041" i="34"/>
  <c r="F1042" i="34"/>
  <c r="K1042" i="34"/>
  <c r="F1043" i="34"/>
  <c r="K1043" i="34"/>
  <c r="F1044" i="34"/>
  <c r="K1044" i="34"/>
  <c r="F1045" i="34"/>
  <c r="K1045" i="34"/>
  <c r="F1046" i="34"/>
  <c r="K1046" i="34"/>
  <c r="F1047" i="34"/>
  <c r="K1047" i="34"/>
  <c r="F1048" i="34"/>
  <c r="K1048" i="34"/>
  <c r="F1049" i="34"/>
  <c r="K1049" i="34"/>
  <c r="F1050" i="34"/>
  <c r="K1050" i="34"/>
  <c r="F1051" i="34"/>
  <c r="K1051" i="34"/>
  <c r="F1052" i="34"/>
  <c r="K1052" i="34"/>
  <c r="F1053" i="34"/>
  <c r="K1053" i="34"/>
  <c r="F1054" i="34"/>
  <c r="K1054" i="34"/>
  <c r="F1055" i="34"/>
  <c r="K1055" i="34"/>
  <c r="F1056" i="34"/>
  <c r="K1056" i="34"/>
  <c r="F1057" i="34"/>
  <c r="K1057" i="34"/>
  <c r="F1058" i="34"/>
  <c r="K1058" i="34"/>
  <c r="F1059" i="34"/>
  <c r="K1059" i="34"/>
  <c r="F1060" i="34"/>
  <c r="K1060" i="34"/>
  <c r="F1061" i="34"/>
  <c r="K1061" i="34"/>
  <c r="F1062" i="34"/>
  <c r="K1062" i="34"/>
  <c r="F1063" i="34"/>
  <c r="K1063" i="34"/>
  <c r="F1064" i="34"/>
  <c r="K1064" i="34"/>
  <c r="F1065" i="34"/>
  <c r="K1065" i="34"/>
  <c r="F1066" i="34"/>
  <c r="K1066" i="34"/>
  <c r="F1067" i="34"/>
  <c r="K1067" i="34"/>
  <c r="F1068" i="34"/>
  <c r="K1068" i="34"/>
  <c r="F1069" i="34"/>
  <c r="K1069" i="34"/>
  <c r="F1070" i="34"/>
  <c r="K1070" i="34"/>
  <c r="F1071" i="34"/>
  <c r="K1071" i="34"/>
  <c r="F1072" i="34"/>
  <c r="K1072" i="34"/>
  <c r="F1073" i="34"/>
  <c r="K1073" i="34"/>
  <c r="F1074" i="34"/>
  <c r="K1074" i="34"/>
  <c r="F1075" i="34"/>
  <c r="K1075" i="34"/>
  <c r="F1076" i="34"/>
  <c r="K1076" i="34"/>
  <c r="F1077" i="34"/>
  <c r="K1077" i="34"/>
  <c r="F1078" i="34"/>
  <c r="K1078" i="34"/>
  <c r="F1079" i="34"/>
  <c r="K1079" i="34"/>
  <c r="F1080" i="34"/>
  <c r="K1080" i="34"/>
  <c r="F1081" i="34"/>
  <c r="K1081" i="34"/>
  <c r="F1082" i="34"/>
  <c r="K1082" i="34"/>
  <c r="F1083" i="34"/>
  <c r="K1083" i="34"/>
  <c r="F1084" i="34"/>
  <c r="K1084" i="34"/>
  <c r="F1085" i="34"/>
  <c r="K1085" i="34"/>
  <c r="F1086" i="34"/>
  <c r="K1086" i="34"/>
  <c r="F1087" i="34"/>
  <c r="K1087" i="34"/>
  <c r="F1088" i="34"/>
  <c r="K1088" i="34"/>
  <c r="F1089" i="34"/>
  <c r="K1089" i="34"/>
  <c r="F1090" i="34"/>
  <c r="K1090" i="34"/>
  <c r="F1091" i="34"/>
  <c r="K1091" i="34"/>
  <c r="F1092" i="34"/>
  <c r="K1092" i="34"/>
  <c r="F1093" i="34"/>
  <c r="K1093" i="34"/>
  <c r="F1094" i="34"/>
  <c r="K1094" i="34"/>
  <c r="F1095" i="34"/>
  <c r="K1095" i="34"/>
  <c r="F1096" i="34"/>
  <c r="K1096" i="34"/>
  <c r="F1097" i="34"/>
  <c r="K1097" i="34"/>
  <c r="F1098" i="34"/>
  <c r="K1098" i="34"/>
  <c r="F1099" i="34"/>
  <c r="K1099" i="34"/>
  <c r="F1100" i="34"/>
  <c r="K1100" i="34"/>
  <c r="F1101" i="34"/>
  <c r="K1101" i="34"/>
  <c r="F1102" i="34"/>
  <c r="K1102" i="34"/>
  <c r="F1103" i="34"/>
  <c r="K1103" i="34"/>
  <c r="F1104" i="34"/>
  <c r="K1104" i="34"/>
  <c r="F1105" i="34"/>
  <c r="K1105" i="34"/>
  <c r="F1106" i="34"/>
  <c r="K1106" i="34"/>
  <c r="F1107" i="34"/>
  <c r="K1107" i="34"/>
  <c r="F1108" i="34"/>
  <c r="K1108" i="34"/>
  <c r="F1109" i="34"/>
  <c r="K1109" i="34"/>
  <c r="F1110" i="34"/>
  <c r="K1110" i="34"/>
  <c r="F1111" i="34"/>
  <c r="K1111" i="34"/>
  <c r="F1112" i="34"/>
  <c r="K1112" i="34"/>
  <c r="F1113" i="34"/>
  <c r="K1113" i="34"/>
  <c r="F1114" i="34"/>
  <c r="K1114" i="34"/>
  <c r="F1115" i="34"/>
  <c r="K1115" i="34"/>
  <c r="F1116" i="34"/>
  <c r="K1116" i="34"/>
  <c r="F1117" i="34"/>
  <c r="K1117" i="34"/>
  <c r="F1118" i="34"/>
  <c r="K1118" i="34"/>
  <c r="F1119" i="34"/>
  <c r="K1119" i="34"/>
  <c r="F1120" i="34"/>
  <c r="K1120" i="34"/>
  <c r="F1121" i="34"/>
  <c r="K1121" i="34"/>
  <c r="F1122" i="34"/>
  <c r="K1122" i="34"/>
  <c r="F1123" i="34"/>
  <c r="K1123" i="34"/>
  <c r="F1124" i="34"/>
  <c r="K1124" i="34"/>
  <c r="F1125" i="34"/>
  <c r="K1125" i="34"/>
  <c r="F1126" i="34"/>
  <c r="K1126" i="34"/>
  <c r="F1127" i="34"/>
  <c r="K1127" i="34"/>
  <c r="F1128" i="34"/>
  <c r="K1128" i="34"/>
  <c r="F1129" i="34"/>
  <c r="K1129" i="34"/>
  <c r="F1130" i="34"/>
  <c r="K1130" i="34"/>
  <c r="F1131" i="34"/>
  <c r="K1131" i="34"/>
  <c r="F1132" i="34"/>
  <c r="K1132" i="34"/>
  <c r="F1133" i="34"/>
  <c r="K1133" i="34"/>
  <c r="F1134" i="34"/>
  <c r="K1134" i="34"/>
  <c r="F1135" i="34"/>
  <c r="K1135" i="34"/>
  <c r="F1136" i="34"/>
  <c r="K1136" i="34"/>
  <c r="F1137" i="34"/>
  <c r="K1137" i="34"/>
  <c r="F1138" i="34"/>
  <c r="K1138" i="34"/>
  <c r="F1139" i="34"/>
  <c r="K1139" i="34"/>
  <c r="F1140" i="34"/>
  <c r="K1140" i="34"/>
  <c r="F1141" i="34"/>
  <c r="K1141" i="34"/>
  <c r="F1142" i="34"/>
  <c r="K1142" i="34"/>
  <c r="F1143" i="34"/>
  <c r="K1143" i="34"/>
  <c r="F1144" i="34"/>
  <c r="K1144" i="34"/>
  <c r="F1145" i="34"/>
  <c r="K1145" i="34"/>
  <c r="F1146" i="34"/>
  <c r="K1146" i="34"/>
  <c r="F1147" i="34"/>
  <c r="K1147" i="34"/>
  <c r="F1148" i="34"/>
  <c r="K1148" i="34"/>
  <c r="F1149" i="34"/>
  <c r="K1149" i="34"/>
  <c r="F1150" i="34"/>
  <c r="K1150" i="34"/>
  <c r="F1151" i="34"/>
  <c r="K1151" i="34"/>
  <c r="F1152" i="34"/>
  <c r="K1152" i="34"/>
  <c r="F1153" i="34"/>
  <c r="K1153" i="34"/>
  <c r="F1154" i="34"/>
  <c r="K1154" i="34"/>
  <c r="F1155" i="34"/>
  <c r="K1155" i="34"/>
  <c r="F1156" i="34"/>
  <c r="K1156" i="34"/>
  <c r="F1157" i="34"/>
  <c r="K1157" i="34"/>
  <c r="F1158" i="34"/>
  <c r="K1158" i="34"/>
  <c r="F1159" i="34"/>
  <c r="K1159" i="34"/>
  <c r="F1160" i="34"/>
  <c r="K1160" i="34"/>
  <c r="F1161" i="34"/>
  <c r="K1161" i="34"/>
  <c r="F1162" i="34"/>
  <c r="K1162" i="34"/>
  <c r="F1163" i="34"/>
  <c r="K1163" i="34"/>
  <c r="F1164" i="34"/>
  <c r="K1164" i="34"/>
  <c r="F1165" i="34"/>
  <c r="K1165" i="34"/>
  <c r="F1166" i="34"/>
  <c r="K1166" i="34"/>
  <c r="F1167" i="34"/>
  <c r="K1167" i="34"/>
  <c r="F1168" i="34"/>
  <c r="K1168" i="34"/>
  <c r="F1169" i="34"/>
  <c r="K1169" i="34"/>
  <c r="F1170" i="34"/>
  <c r="K1170" i="34"/>
  <c r="F1171" i="34"/>
  <c r="K1171" i="34"/>
  <c r="F1172" i="34"/>
  <c r="K1172" i="34"/>
  <c r="F1173" i="34"/>
  <c r="K1173" i="34"/>
  <c r="F1174" i="34"/>
  <c r="K1174" i="34"/>
  <c r="F1175" i="34"/>
  <c r="K1175" i="34"/>
  <c r="F1176" i="34"/>
  <c r="K1176" i="34"/>
  <c r="F1177" i="34"/>
  <c r="K1177" i="34"/>
  <c r="F1178" i="34"/>
  <c r="K1178" i="34"/>
  <c r="F1179" i="34"/>
  <c r="K1179" i="34"/>
  <c r="F1180" i="34"/>
  <c r="K1180" i="34"/>
  <c r="F1181" i="34"/>
  <c r="K1181" i="34"/>
  <c r="F1182" i="34"/>
  <c r="K1182" i="34"/>
  <c r="F1183" i="34"/>
  <c r="K1183" i="34"/>
  <c r="F1184" i="34"/>
  <c r="K1184" i="34"/>
  <c r="F1185" i="34"/>
  <c r="K1185" i="34"/>
  <c r="F1186" i="34"/>
  <c r="K1186" i="34"/>
  <c r="F1187" i="34"/>
  <c r="K1187" i="34"/>
  <c r="F1188" i="34"/>
  <c r="K1188" i="34"/>
  <c r="F1189" i="34"/>
  <c r="K1189" i="34"/>
  <c r="F1190" i="34"/>
  <c r="K1190" i="34"/>
  <c r="F1191" i="34"/>
  <c r="K1191" i="34"/>
  <c r="F1192" i="34"/>
  <c r="K1192" i="34"/>
  <c r="F1193" i="34"/>
  <c r="K1193" i="34"/>
  <c r="F1194" i="34"/>
  <c r="K1194" i="34"/>
  <c r="F1195" i="34"/>
  <c r="K1195" i="34"/>
  <c r="F1196" i="34"/>
  <c r="K1196" i="34"/>
  <c r="F1197" i="34"/>
  <c r="K1197" i="34"/>
  <c r="F1198" i="34"/>
  <c r="K1198" i="34"/>
  <c r="F1199" i="34"/>
  <c r="K1199" i="34"/>
  <c r="F1200" i="34"/>
  <c r="K1200" i="34"/>
  <c r="F1201" i="34"/>
  <c r="K1201" i="34"/>
  <c r="F1202" i="34"/>
  <c r="K1202" i="34"/>
  <c r="F1203" i="34"/>
  <c r="K1203" i="34"/>
  <c r="F1204" i="34"/>
  <c r="K1204" i="34"/>
  <c r="F1205" i="34"/>
  <c r="K1205" i="34"/>
  <c r="F1206" i="34"/>
  <c r="K1206" i="34"/>
  <c r="F1207" i="34"/>
  <c r="K1207" i="34"/>
  <c r="F1208" i="34"/>
  <c r="K1208" i="34"/>
  <c r="F1209" i="34"/>
  <c r="K1209" i="34"/>
  <c r="F1210" i="34"/>
  <c r="K1210" i="34"/>
  <c r="F1211" i="34"/>
  <c r="K1211" i="34"/>
  <c r="F1212" i="34"/>
  <c r="K1212" i="34"/>
  <c r="F1213" i="34"/>
  <c r="K1213" i="34"/>
  <c r="F1214" i="34"/>
  <c r="K1214" i="34"/>
  <c r="F1215" i="34"/>
  <c r="K1215" i="34"/>
  <c r="F1216" i="34"/>
  <c r="K1216" i="34"/>
  <c r="F1217" i="34"/>
  <c r="K1217" i="34"/>
  <c r="F1218" i="34"/>
  <c r="K1218" i="34"/>
  <c r="F1219" i="34"/>
  <c r="K1219" i="34"/>
  <c r="F1220" i="34"/>
  <c r="K1220" i="34"/>
  <c r="F1221" i="34"/>
  <c r="K1221" i="34"/>
  <c r="F1222" i="34"/>
  <c r="K1222" i="34"/>
  <c r="F1223" i="34"/>
  <c r="K1223" i="34"/>
  <c r="F1224" i="34"/>
  <c r="K1224" i="34"/>
  <c r="F1225" i="34"/>
  <c r="K1225" i="34"/>
  <c r="F1226" i="34"/>
  <c r="K1226" i="34"/>
  <c r="F1227" i="34"/>
  <c r="K1227" i="34"/>
  <c r="F1228" i="34"/>
  <c r="K1228" i="34"/>
  <c r="F1229" i="34"/>
  <c r="K1229" i="34"/>
  <c r="F1230" i="34"/>
  <c r="K1230" i="34"/>
  <c r="F1231" i="34"/>
  <c r="K1231" i="34"/>
  <c r="F1232" i="34"/>
  <c r="K1232" i="34"/>
  <c r="F1233" i="34"/>
  <c r="K1233" i="34"/>
  <c r="F1234" i="34"/>
  <c r="K1234" i="34"/>
  <c r="F1235" i="34"/>
  <c r="K1235" i="34"/>
  <c r="F1236" i="34"/>
  <c r="K1236" i="34"/>
  <c r="F1237" i="34"/>
  <c r="K1237" i="34"/>
  <c r="F1238" i="34"/>
  <c r="K1238" i="34"/>
  <c r="F1239" i="34"/>
  <c r="K1239" i="34"/>
  <c r="F1240" i="34"/>
  <c r="K1240" i="34"/>
  <c r="F1241" i="34"/>
  <c r="K1241" i="34"/>
  <c r="F1242" i="34"/>
  <c r="K1242" i="34"/>
  <c r="F1243" i="34"/>
  <c r="K1243" i="34"/>
  <c r="F1244" i="34"/>
  <c r="K1244" i="34"/>
  <c r="F1245" i="34"/>
  <c r="K1245" i="34"/>
  <c r="F1246" i="34"/>
  <c r="K1246" i="34"/>
  <c r="F1247" i="34"/>
  <c r="K1247" i="34"/>
  <c r="F1248" i="34"/>
  <c r="K1248" i="34"/>
  <c r="F1249" i="34"/>
  <c r="K1249" i="34"/>
  <c r="F1250" i="34"/>
  <c r="K1250" i="34"/>
  <c r="F1251" i="34"/>
  <c r="K1251" i="34"/>
  <c r="F1252" i="34"/>
  <c r="K1252" i="34"/>
  <c r="F1253" i="34"/>
  <c r="K1253" i="34"/>
  <c r="F1254" i="34"/>
  <c r="K1254" i="34"/>
  <c r="F1255" i="34"/>
  <c r="K1255" i="34"/>
  <c r="F1256" i="34"/>
  <c r="K1256" i="34"/>
  <c r="F1257" i="34"/>
  <c r="K1257" i="34"/>
  <c r="F1258" i="34"/>
  <c r="K1258" i="34"/>
  <c r="F1259" i="34"/>
  <c r="K1259" i="34"/>
  <c r="F1260" i="34"/>
  <c r="K1260" i="34"/>
  <c r="F1261" i="34"/>
  <c r="K1261" i="34"/>
  <c r="F1262" i="34"/>
  <c r="K1262" i="34"/>
  <c r="F1263" i="34"/>
  <c r="K1263" i="34"/>
  <c r="F1264" i="34"/>
  <c r="K1264" i="34"/>
  <c r="F1265" i="34"/>
  <c r="K1265" i="34"/>
  <c r="F1266" i="34"/>
  <c r="K1266" i="34"/>
  <c r="F1267" i="34"/>
  <c r="K1267" i="34"/>
  <c r="F1268" i="34"/>
  <c r="K1268" i="34"/>
  <c r="F1269" i="34"/>
  <c r="K1269" i="34"/>
  <c r="F1270" i="34"/>
  <c r="K1270" i="34"/>
  <c r="F1271" i="34"/>
  <c r="K1271" i="34"/>
  <c r="F1272" i="34"/>
  <c r="K1272" i="34"/>
  <c r="F1273" i="34"/>
  <c r="K1273" i="34"/>
  <c r="F1274" i="34"/>
  <c r="K1274" i="34"/>
  <c r="F1275" i="34"/>
  <c r="K1275" i="34"/>
  <c r="F1276" i="34"/>
  <c r="K1276" i="34"/>
  <c r="F1277" i="34"/>
  <c r="K1277" i="34"/>
  <c r="F1278" i="34"/>
  <c r="K1278" i="34"/>
  <c r="F1279" i="34"/>
  <c r="K1279" i="34"/>
  <c r="F1280" i="34"/>
  <c r="K1280" i="34"/>
  <c r="F1281" i="34"/>
  <c r="K1281" i="34"/>
  <c r="F1282" i="34"/>
  <c r="K1282" i="34"/>
  <c r="F1283" i="34"/>
  <c r="K1283" i="34"/>
  <c r="F1284" i="34"/>
  <c r="K1284" i="34"/>
  <c r="F1285" i="34"/>
  <c r="K1285" i="34"/>
  <c r="F1286" i="34"/>
  <c r="K1286" i="34"/>
  <c r="F1287" i="34"/>
  <c r="K1287" i="34"/>
  <c r="F1288" i="34"/>
  <c r="K1288" i="34"/>
  <c r="F1289" i="34"/>
  <c r="K1289" i="34"/>
  <c r="F1290" i="34"/>
  <c r="K1290" i="34"/>
  <c r="F1291" i="34"/>
  <c r="K1291" i="34"/>
  <c r="F1292" i="34"/>
  <c r="K1292" i="34"/>
  <c r="F1293" i="34"/>
  <c r="K1293" i="34"/>
  <c r="F1294" i="34"/>
  <c r="K1294" i="34"/>
  <c r="F1295" i="34"/>
  <c r="K1295" i="34"/>
  <c r="F1296" i="34"/>
  <c r="K1296" i="34"/>
  <c r="F1297" i="34"/>
  <c r="K1297" i="34"/>
  <c r="F1298" i="34"/>
  <c r="K1298" i="34"/>
  <c r="F1299" i="34"/>
  <c r="K1299" i="34"/>
  <c r="F1300" i="34"/>
  <c r="K1300" i="34"/>
  <c r="F1301" i="34"/>
  <c r="K1301" i="34"/>
  <c r="F1302" i="34"/>
  <c r="K1302" i="34"/>
  <c r="F1303" i="34"/>
  <c r="K1303" i="34"/>
  <c r="F1304" i="34"/>
  <c r="K1304" i="34"/>
  <c r="F1305" i="34"/>
  <c r="K1305" i="34"/>
  <c r="F1306" i="34"/>
  <c r="K1306" i="34"/>
  <c r="F1307" i="34"/>
  <c r="K1307" i="34"/>
  <c r="F1308" i="34"/>
  <c r="K1308" i="34"/>
  <c r="F1309" i="34"/>
  <c r="K1309" i="34"/>
  <c r="F1310" i="34"/>
  <c r="K1310" i="34"/>
  <c r="F1311" i="34"/>
  <c r="K1311" i="34"/>
  <c r="F1312" i="34"/>
  <c r="K1312" i="34"/>
  <c r="F1313" i="34"/>
  <c r="K1313" i="34"/>
  <c r="F1314" i="34"/>
  <c r="K1314" i="34"/>
  <c r="F1315" i="34"/>
  <c r="K1315" i="34"/>
  <c r="F1316" i="34"/>
  <c r="K1316" i="34"/>
  <c r="F1317" i="34"/>
  <c r="K1317" i="34"/>
  <c r="F1318" i="34"/>
  <c r="K1318" i="34"/>
  <c r="F1319" i="34"/>
  <c r="K1319" i="34"/>
  <c r="F1320" i="34"/>
  <c r="K1320" i="34"/>
  <c r="F1321" i="34"/>
  <c r="K1321" i="34"/>
  <c r="F1322" i="34"/>
  <c r="K1322" i="34"/>
  <c r="F1323" i="34"/>
  <c r="K1323" i="34"/>
  <c r="F1324" i="34"/>
  <c r="K1324" i="34"/>
  <c r="F1325" i="34"/>
  <c r="K1325" i="34"/>
  <c r="F1326" i="34"/>
  <c r="K1326" i="34"/>
  <c r="F1327" i="34"/>
  <c r="K1327" i="34"/>
  <c r="F1328" i="34"/>
  <c r="K1328" i="34"/>
  <c r="F1329" i="34"/>
  <c r="K1329" i="34"/>
  <c r="F1330" i="34"/>
  <c r="K1330" i="34"/>
  <c r="F1331" i="34"/>
  <c r="K1331" i="34"/>
  <c r="F1332" i="34"/>
  <c r="K1332" i="34"/>
  <c r="F1333" i="34"/>
  <c r="K1333" i="34"/>
  <c r="F1334" i="34"/>
  <c r="K1334" i="34"/>
  <c r="F1335" i="34"/>
  <c r="K1335" i="34"/>
  <c r="F1336" i="34"/>
  <c r="K1336" i="34"/>
  <c r="F1337" i="34"/>
  <c r="K1337" i="34"/>
  <c r="F1338" i="34"/>
  <c r="K1338" i="34"/>
  <c r="F1339" i="34"/>
  <c r="K1339" i="34"/>
  <c r="F1340" i="34"/>
  <c r="K1340" i="34"/>
  <c r="F1341" i="34"/>
  <c r="K1341" i="34"/>
  <c r="F1342" i="34"/>
  <c r="K1342" i="34"/>
  <c r="F1343" i="34"/>
  <c r="K1343" i="34"/>
  <c r="F1344" i="34"/>
  <c r="K1344" i="34"/>
  <c r="F1345" i="34"/>
  <c r="K1345" i="34"/>
  <c r="F1346" i="34"/>
  <c r="K1346" i="34"/>
  <c r="F1347" i="34"/>
  <c r="K1347" i="34"/>
  <c r="F1348" i="34"/>
  <c r="K1348" i="34"/>
  <c r="F1349" i="34"/>
  <c r="K1349" i="34"/>
  <c r="F1350" i="34"/>
  <c r="K1350" i="34"/>
  <c r="F1351" i="34"/>
  <c r="K1351" i="34"/>
  <c r="F1352" i="34"/>
  <c r="K1352" i="34"/>
  <c r="F1353" i="34"/>
  <c r="K1353" i="34"/>
  <c r="F1354" i="34"/>
  <c r="K1354" i="34"/>
  <c r="F1355" i="34"/>
  <c r="K1355" i="34"/>
  <c r="F1356" i="34"/>
  <c r="K1356" i="34"/>
  <c r="F1357" i="34"/>
  <c r="K1357" i="34"/>
  <c r="F1358" i="34"/>
  <c r="K1358" i="34"/>
  <c r="F1359" i="34"/>
  <c r="K1359" i="34"/>
  <c r="F1360" i="34"/>
  <c r="K1360" i="34"/>
  <c r="F1361" i="34"/>
  <c r="K1361" i="34"/>
  <c r="F1362" i="34"/>
  <c r="K1362" i="34"/>
  <c r="F1363" i="34"/>
  <c r="K1363" i="34"/>
  <c r="F1364" i="34"/>
  <c r="K1364" i="34"/>
  <c r="F1365" i="34"/>
  <c r="K1365" i="34"/>
  <c r="F1366" i="34"/>
  <c r="K1366" i="34"/>
  <c r="F1367" i="34"/>
  <c r="K1367" i="34"/>
  <c r="F1368" i="34"/>
  <c r="K1368" i="34"/>
  <c r="F1369" i="34"/>
  <c r="K1369" i="34"/>
  <c r="F1370" i="34"/>
  <c r="K1370" i="34"/>
  <c r="F1371" i="34"/>
  <c r="K1371" i="34"/>
  <c r="F1372" i="34"/>
  <c r="K1372" i="34"/>
  <c r="F1373" i="34"/>
  <c r="K1373" i="34"/>
  <c r="F1374" i="34"/>
  <c r="K1374" i="34"/>
  <c r="F1375" i="34"/>
  <c r="K1375" i="34"/>
  <c r="F1376" i="34"/>
  <c r="K1376" i="34"/>
  <c r="F1377" i="34"/>
  <c r="K1377" i="34"/>
  <c r="F1378" i="34"/>
  <c r="K1378" i="34"/>
  <c r="F1379" i="34"/>
  <c r="K1379" i="34"/>
  <c r="F1380" i="34"/>
  <c r="K1380" i="34"/>
  <c r="F1381" i="34"/>
  <c r="K1381" i="34"/>
  <c r="F1382" i="34"/>
  <c r="K1382" i="34"/>
  <c r="F1383" i="34"/>
  <c r="K1383" i="34"/>
  <c r="F1384" i="34"/>
  <c r="K1384" i="34"/>
  <c r="F1385" i="34"/>
  <c r="K1385" i="34"/>
  <c r="F1386" i="34"/>
  <c r="K1386" i="34"/>
  <c r="F1387" i="34"/>
  <c r="K1387" i="34"/>
  <c r="F1388" i="34"/>
  <c r="K1388" i="34"/>
  <c r="F1389" i="34"/>
  <c r="K1389" i="34"/>
  <c r="F1390" i="34"/>
  <c r="K1390" i="34"/>
  <c r="F1391" i="34"/>
  <c r="K1391" i="34"/>
  <c r="F1392" i="34"/>
  <c r="K1392" i="34"/>
  <c r="F1393" i="34"/>
  <c r="K1393" i="34"/>
  <c r="F1394" i="34"/>
  <c r="K1394" i="34"/>
  <c r="F1395" i="34"/>
  <c r="K1395" i="34"/>
  <c r="F1396" i="34"/>
  <c r="K1396" i="34"/>
  <c r="F1397" i="34"/>
  <c r="K1397" i="34"/>
  <c r="F1398" i="34"/>
  <c r="K1398" i="34"/>
  <c r="F1399" i="34"/>
  <c r="K1399" i="34"/>
  <c r="F1400" i="34"/>
  <c r="K1400" i="34"/>
  <c r="F1401" i="34"/>
  <c r="K1401" i="34"/>
  <c r="F1402" i="34"/>
  <c r="K1402" i="34"/>
  <c r="F1403" i="34"/>
  <c r="K1403" i="34"/>
  <c r="F1404" i="34"/>
  <c r="K1404" i="34"/>
  <c r="F1405" i="34"/>
  <c r="K1405" i="34"/>
  <c r="F1406" i="34"/>
  <c r="K1406" i="34"/>
  <c r="F1407" i="34"/>
  <c r="K1407" i="34"/>
  <c r="F1408" i="34"/>
  <c r="K1408" i="34"/>
  <c r="F1409" i="34"/>
  <c r="K1409" i="34"/>
  <c r="F1410" i="34"/>
  <c r="K1410" i="34"/>
  <c r="F1411" i="34"/>
  <c r="K1411" i="34"/>
  <c r="F1412" i="34"/>
  <c r="K1412" i="34"/>
  <c r="F1413" i="34"/>
  <c r="K1413" i="34"/>
  <c r="F1414" i="34"/>
  <c r="K1414" i="34"/>
  <c r="F1415" i="34"/>
  <c r="K1415" i="34"/>
  <c r="F1416" i="34"/>
  <c r="K1416" i="34"/>
  <c r="F1417" i="34"/>
  <c r="K1417" i="34"/>
  <c r="F1418" i="34"/>
  <c r="K1418" i="34"/>
  <c r="F1419" i="34"/>
  <c r="K1419" i="34"/>
  <c r="F1420" i="34"/>
  <c r="K1420" i="34"/>
  <c r="F1421" i="34"/>
  <c r="K1421" i="34"/>
  <c r="F1422" i="34"/>
  <c r="K1422" i="34"/>
  <c r="F1423" i="34"/>
  <c r="K1423" i="34"/>
  <c r="F1424" i="34"/>
  <c r="K1424" i="34"/>
  <c r="F1425" i="34"/>
  <c r="K1425" i="34"/>
  <c r="F1426" i="34"/>
  <c r="K1426" i="34"/>
  <c r="F1427" i="34"/>
  <c r="K1427" i="34"/>
  <c r="F1428" i="34"/>
  <c r="K1428" i="34"/>
  <c r="F1429" i="34"/>
  <c r="K1429" i="34"/>
  <c r="F1430" i="34"/>
  <c r="K1430" i="34"/>
  <c r="F1431" i="34"/>
  <c r="K1431" i="34"/>
  <c r="F1432" i="34"/>
  <c r="K1432" i="34"/>
  <c r="F1433" i="34"/>
  <c r="K1433" i="34"/>
  <c r="F1434" i="34"/>
  <c r="K1434" i="34"/>
  <c r="F1435" i="34"/>
  <c r="K1435" i="34"/>
  <c r="F1436" i="34"/>
  <c r="K1436" i="34"/>
  <c r="F1437" i="34"/>
  <c r="K1437" i="34"/>
  <c r="F1438" i="34"/>
  <c r="K1438" i="34"/>
  <c r="F1439" i="34"/>
  <c r="K1439" i="34"/>
  <c r="F1440" i="34"/>
  <c r="K1440" i="34"/>
  <c r="F1441" i="34"/>
  <c r="K1441" i="34"/>
  <c r="F1442" i="34"/>
  <c r="K1442" i="34"/>
  <c r="F1443" i="34"/>
  <c r="K1443" i="34"/>
  <c r="F1444" i="34"/>
  <c r="K1444" i="34"/>
  <c r="F1445" i="34"/>
  <c r="K1445" i="34"/>
  <c r="F1446" i="34"/>
  <c r="K1446" i="34"/>
  <c r="F1447" i="34"/>
  <c r="K1447" i="34"/>
  <c r="F1448" i="34"/>
  <c r="K1448" i="34"/>
  <c r="F1449" i="34"/>
  <c r="K1449" i="34"/>
  <c r="F1450" i="34"/>
  <c r="K1450" i="34"/>
  <c r="F1451" i="34"/>
  <c r="K1451" i="34"/>
  <c r="F1452" i="34"/>
  <c r="K1452" i="34"/>
  <c r="F1453" i="34"/>
  <c r="K1453" i="34"/>
  <c r="F1454" i="34"/>
  <c r="K1454" i="34"/>
  <c r="F1455" i="34"/>
  <c r="K1455" i="34"/>
  <c r="F1456" i="34"/>
  <c r="K1456" i="34"/>
  <c r="F1457" i="34"/>
  <c r="K1457" i="34"/>
  <c r="F1458" i="34"/>
  <c r="K1458" i="34"/>
  <c r="F1459" i="34"/>
  <c r="K1459" i="34"/>
  <c r="F1460" i="34"/>
  <c r="K1460" i="34"/>
  <c r="F1461" i="34"/>
  <c r="K1461" i="34"/>
  <c r="F1462" i="34"/>
  <c r="K1462" i="34"/>
  <c r="F1463" i="34"/>
  <c r="K1463" i="34"/>
  <c r="F1464" i="34"/>
  <c r="K1464" i="34"/>
  <c r="F1465" i="34"/>
  <c r="K1465" i="34"/>
  <c r="F1466" i="34"/>
  <c r="K1466" i="34"/>
  <c r="F1467" i="34"/>
  <c r="K1467" i="34"/>
  <c r="F1468" i="34"/>
  <c r="K1468" i="34"/>
  <c r="F1469" i="34"/>
  <c r="K1469" i="34"/>
  <c r="F1470" i="34"/>
  <c r="K1470" i="34"/>
  <c r="F1471" i="34"/>
  <c r="K1471" i="34"/>
  <c r="F1472" i="34"/>
  <c r="K1472" i="34"/>
  <c r="F1473" i="34"/>
  <c r="K1473" i="34"/>
  <c r="F1474" i="34"/>
  <c r="K1474" i="34"/>
  <c r="F1475" i="34"/>
  <c r="K1475" i="34"/>
  <c r="F1476" i="34"/>
  <c r="K1476" i="34"/>
  <c r="F1477" i="34"/>
  <c r="K1477" i="34"/>
  <c r="F1478" i="34"/>
  <c r="K1478" i="34"/>
  <c r="F1479" i="34"/>
  <c r="K1479" i="34"/>
  <c r="F1480" i="34"/>
  <c r="K1480" i="34"/>
  <c r="F1481" i="34"/>
  <c r="K1481" i="34"/>
  <c r="F1482" i="34"/>
  <c r="K1482" i="34"/>
  <c r="F1483" i="34"/>
  <c r="K1483" i="34"/>
  <c r="F1484" i="34"/>
  <c r="K1484" i="34"/>
  <c r="F1485" i="34"/>
  <c r="K1485" i="34"/>
  <c r="F1486" i="34"/>
  <c r="K1486" i="34"/>
  <c r="F1487" i="34"/>
  <c r="K1487" i="34"/>
  <c r="F1488" i="34"/>
  <c r="K1488" i="34"/>
  <c r="F1489" i="34"/>
  <c r="K1489" i="34"/>
  <c r="F1490" i="34"/>
  <c r="K1490" i="34"/>
  <c r="F1491" i="34"/>
  <c r="K1491" i="34"/>
  <c r="F1492" i="34"/>
  <c r="K1492" i="34"/>
  <c r="F1493" i="34"/>
  <c r="K1493" i="34"/>
  <c r="F1494" i="34"/>
  <c r="K1494" i="34"/>
  <c r="F1495" i="34"/>
  <c r="K1495" i="34"/>
  <c r="F1496" i="34"/>
  <c r="K1496" i="34"/>
  <c r="F1497" i="34"/>
  <c r="K1497" i="34"/>
  <c r="F1498" i="34"/>
  <c r="K1498" i="34"/>
  <c r="F1499" i="34"/>
  <c r="K1499" i="34"/>
  <c r="F1500" i="34"/>
  <c r="K1500" i="34"/>
  <c r="F1501" i="34"/>
  <c r="K1501" i="34"/>
  <c r="F1502" i="34"/>
  <c r="K1502" i="34"/>
  <c r="F1503" i="34"/>
  <c r="K1503" i="34"/>
  <c r="F1504" i="34"/>
  <c r="K1504" i="34"/>
  <c r="F1505" i="34"/>
  <c r="K1505" i="34"/>
  <c r="F1506" i="34"/>
  <c r="K1506" i="34"/>
  <c r="F1507" i="34"/>
  <c r="K1507" i="34"/>
  <c r="F1508" i="34"/>
  <c r="K1508" i="34"/>
  <c r="F1509" i="34"/>
  <c r="K1509" i="34"/>
  <c r="F1510" i="34"/>
  <c r="K1510" i="34"/>
  <c r="F1511" i="34"/>
  <c r="K1511" i="34"/>
  <c r="F1512" i="34"/>
  <c r="K1512" i="34"/>
  <c r="F1513" i="34"/>
  <c r="K1513" i="34"/>
  <c r="F1514" i="34"/>
  <c r="K1514" i="34"/>
  <c r="F1515" i="34"/>
  <c r="K1515" i="34"/>
  <c r="F1516" i="34"/>
  <c r="K1516" i="34"/>
  <c r="F1517" i="34"/>
  <c r="K1517" i="34"/>
  <c r="F1518" i="34"/>
  <c r="K1518" i="34"/>
  <c r="F1519" i="34"/>
  <c r="K1519" i="34"/>
  <c r="F1520" i="34"/>
  <c r="K1520" i="34"/>
  <c r="F1521" i="34"/>
  <c r="K1521" i="34"/>
  <c r="F1522" i="34"/>
  <c r="K1522" i="34"/>
  <c r="F1523" i="34"/>
  <c r="K1523" i="34"/>
  <c r="F1524" i="34"/>
  <c r="K1524" i="34"/>
  <c r="F1525" i="34"/>
  <c r="K1525" i="34"/>
  <c r="F1526" i="34"/>
  <c r="K1526" i="34"/>
  <c r="F1527" i="34"/>
  <c r="K1527" i="34"/>
  <c r="F1528" i="34"/>
  <c r="K1528" i="34"/>
  <c r="F1529" i="34"/>
  <c r="K1529" i="34"/>
  <c r="F1530" i="34"/>
  <c r="K1530" i="34"/>
  <c r="F1531" i="34"/>
  <c r="K1531" i="34"/>
  <c r="F1532" i="34"/>
  <c r="K1532" i="34"/>
  <c r="F1533" i="34"/>
  <c r="K1533" i="34"/>
  <c r="F1534" i="34"/>
  <c r="K1534" i="34"/>
  <c r="F1535" i="34"/>
  <c r="K1535" i="34"/>
  <c r="F1536" i="34"/>
  <c r="K1536" i="34"/>
  <c r="F1537" i="34"/>
  <c r="K1537" i="34"/>
  <c r="F1538" i="34"/>
  <c r="K1538" i="34"/>
  <c r="F1539" i="34"/>
  <c r="K1539" i="34"/>
  <c r="F1540" i="34"/>
  <c r="K1540" i="34"/>
  <c r="F1541" i="34"/>
  <c r="K1541" i="34"/>
  <c r="F1542" i="34"/>
  <c r="K1542" i="34"/>
  <c r="F1543" i="34"/>
  <c r="K1543" i="34"/>
  <c r="F1544" i="34"/>
  <c r="K1544" i="34"/>
  <c r="F1545" i="34"/>
  <c r="K1545" i="34"/>
  <c r="F1546" i="34"/>
  <c r="K1546" i="34"/>
  <c r="F1547" i="34"/>
  <c r="K1547" i="34"/>
  <c r="F1548" i="34"/>
  <c r="K1548" i="34"/>
  <c r="F1549" i="34"/>
  <c r="K1549" i="34"/>
  <c r="F1550" i="34"/>
  <c r="K1550" i="34"/>
  <c r="F1551" i="34"/>
  <c r="K1551" i="34"/>
  <c r="F1552" i="34"/>
  <c r="K1552" i="34"/>
  <c r="F1553" i="34"/>
  <c r="K1553" i="34"/>
  <c r="F1554" i="34"/>
  <c r="K1554" i="34"/>
  <c r="F1555" i="34"/>
  <c r="K1555" i="34"/>
  <c r="F1556" i="34"/>
  <c r="K1556" i="34"/>
  <c r="F1557" i="34"/>
  <c r="K1557" i="34"/>
  <c r="F1558" i="34"/>
  <c r="K1558" i="34"/>
  <c r="F1559" i="34"/>
  <c r="K1559" i="34"/>
  <c r="F1560" i="34"/>
  <c r="K1560" i="34"/>
  <c r="F1561" i="34"/>
  <c r="K1561" i="34"/>
  <c r="F1562" i="34"/>
  <c r="K1562" i="34"/>
  <c r="F1563" i="34"/>
  <c r="K1563" i="34"/>
  <c r="F1564" i="34"/>
  <c r="K1564" i="34"/>
  <c r="F1565" i="34"/>
  <c r="K1565" i="34"/>
  <c r="F1566" i="34"/>
  <c r="K1566" i="34"/>
  <c r="F1567" i="34"/>
  <c r="K1567" i="34"/>
  <c r="F1568" i="34"/>
  <c r="K1568" i="34"/>
  <c r="F1569" i="34"/>
  <c r="K1569" i="34"/>
  <c r="F1570" i="34"/>
  <c r="K1570" i="34"/>
  <c r="F1571" i="34"/>
  <c r="K1571" i="34"/>
  <c r="F1572" i="34"/>
  <c r="K1572" i="34"/>
  <c r="F1573" i="34"/>
  <c r="K1573" i="34"/>
  <c r="F1574" i="34"/>
  <c r="K1574" i="34"/>
  <c r="F1575" i="34"/>
  <c r="K1575" i="34"/>
  <c r="F1576" i="34"/>
  <c r="K1576" i="34"/>
  <c r="F1577" i="34"/>
  <c r="K1577" i="34"/>
  <c r="F1578" i="34"/>
  <c r="K1578" i="34"/>
  <c r="F1579" i="34"/>
  <c r="K1579" i="34"/>
  <c r="F1580" i="34"/>
  <c r="K1580" i="34"/>
  <c r="F1581" i="34"/>
  <c r="K1581" i="34"/>
  <c r="F1582" i="34"/>
  <c r="K1582" i="34"/>
  <c r="F1583" i="34"/>
  <c r="K1583" i="34"/>
  <c r="F1584" i="34"/>
  <c r="K1584" i="34"/>
  <c r="F1585" i="34"/>
  <c r="K1585" i="34"/>
  <c r="F1586" i="34"/>
  <c r="K1586" i="34"/>
  <c r="F1587" i="34"/>
  <c r="K1587" i="34"/>
  <c r="F1588" i="34"/>
  <c r="K1588" i="34"/>
  <c r="F1589" i="34"/>
  <c r="K1589" i="34"/>
  <c r="F1590" i="34"/>
  <c r="K1590" i="34"/>
  <c r="F1591" i="34"/>
  <c r="K1591" i="34"/>
  <c r="F1592" i="34"/>
  <c r="K1592" i="34"/>
  <c r="F1593" i="34"/>
  <c r="K1593" i="34"/>
  <c r="F1594" i="34"/>
  <c r="K1594" i="34"/>
  <c r="F1595" i="34"/>
  <c r="K1595" i="34"/>
  <c r="F1596" i="34"/>
  <c r="K1596" i="34"/>
  <c r="F1597" i="34"/>
  <c r="K1597" i="34"/>
  <c r="F1598" i="34"/>
  <c r="K1598" i="34"/>
  <c r="F1599" i="34"/>
  <c r="K1599" i="34"/>
  <c r="F1600" i="34"/>
  <c r="K1600" i="34"/>
  <c r="F1601" i="34"/>
  <c r="K1601" i="34"/>
  <c r="F1602" i="34"/>
  <c r="K1602" i="34"/>
  <c r="F1603" i="34"/>
  <c r="K1603" i="34"/>
  <c r="F1604" i="34"/>
  <c r="K1604" i="34"/>
  <c r="F1605" i="34"/>
  <c r="K1605" i="34"/>
  <c r="F1606" i="34"/>
  <c r="K1606" i="34"/>
  <c r="F1607" i="34"/>
  <c r="K1607" i="34"/>
  <c r="F1608" i="34"/>
  <c r="K1608" i="34"/>
  <c r="F1609" i="34"/>
  <c r="K1609" i="34"/>
  <c r="F1610" i="34"/>
  <c r="K1610" i="34"/>
  <c r="F1611" i="34"/>
  <c r="K1611" i="34"/>
  <c r="F1612" i="34"/>
  <c r="K1612" i="34"/>
  <c r="F1613" i="34"/>
  <c r="K1613" i="34"/>
  <c r="F1614" i="34"/>
  <c r="K1614" i="34"/>
  <c r="F1615" i="34"/>
  <c r="K1615" i="34"/>
  <c r="F1616" i="34"/>
  <c r="K1616" i="34"/>
  <c r="F1617" i="34"/>
  <c r="K1617" i="34"/>
  <c r="F1618" i="34"/>
  <c r="K1618" i="34"/>
  <c r="F1619" i="34"/>
  <c r="K1619" i="34"/>
  <c r="F1620" i="34"/>
  <c r="K1620" i="34"/>
  <c r="F1621" i="34"/>
  <c r="K1621" i="34"/>
  <c r="F1622" i="34"/>
  <c r="K1622" i="34"/>
  <c r="F1623" i="34"/>
  <c r="K1623" i="34"/>
  <c r="F1624" i="34"/>
  <c r="K1624" i="34"/>
  <c r="F1625" i="34"/>
  <c r="K1625" i="34"/>
  <c r="F1626" i="34"/>
  <c r="K1626" i="34"/>
  <c r="F1627" i="34"/>
  <c r="K1627" i="34"/>
  <c r="F1628" i="34"/>
  <c r="K1628" i="34"/>
  <c r="F1629" i="34"/>
  <c r="K1629" i="34"/>
  <c r="F1630" i="34"/>
  <c r="K1630" i="34"/>
  <c r="F1631" i="34"/>
  <c r="K1631" i="34"/>
  <c r="F1632" i="34"/>
  <c r="K1632" i="34"/>
  <c r="F1633" i="34"/>
  <c r="K1633" i="34"/>
  <c r="F1634" i="34"/>
  <c r="K1634" i="34"/>
  <c r="F1635" i="34"/>
  <c r="K1635" i="34"/>
  <c r="F1636" i="34"/>
  <c r="K1636" i="34"/>
  <c r="F1637" i="34"/>
  <c r="K1637" i="34"/>
  <c r="F1638" i="34"/>
  <c r="K1638" i="34"/>
  <c r="F1639" i="34"/>
  <c r="K1639" i="34"/>
  <c r="F1640" i="34"/>
  <c r="K1640" i="34"/>
  <c r="F1641" i="34"/>
  <c r="K1641" i="34"/>
  <c r="F1642" i="34"/>
  <c r="K1642" i="34"/>
  <c r="F1643" i="34"/>
  <c r="K1643" i="34"/>
  <c r="F1644" i="34"/>
  <c r="K1644" i="34"/>
  <c r="F1645" i="34"/>
  <c r="K1645" i="34"/>
  <c r="F1646" i="34"/>
  <c r="K1646" i="34"/>
  <c r="F1647" i="34"/>
  <c r="K1647" i="34"/>
  <c r="F1648" i="34"/>
  <c r="K1648" i="34"/>
  <c r="F1649" i="34"/>
  <c r="K1649" i="34"/>
  <c r="F1650" i="34"/>
  <c r="K1650" i="34"/>
  <c r="F1651" i="34"/>
  <c r="K1651" i="34"/>
  <c r="F1652" i="34"/>
  <c r="K1652" i="34"/>
  <c r="F1653" i="34"/>
  <c r="K1653" i="34"/>
  <c r="F1654" i="34"/>
  <c r="K1654" i="34"/>
  <c r="F1655" i="34"/>
  <c r="K1655" i="34"/>
  <c r="F1656" i="34"/>
  <c r="K1656" i="34"/>
  <c r="F1657" i="34"/>
  <c r="K1657" i="34"/>
  <c r="F1658" i="34"/>
  <c r="K1658" i="34"/>
  <c r="F1659" i="34"/>
  <c r="K1659" i="34"/>
  <c r="F1660" i="34"/>
  <c r="K1660" i="34"/>
  <c r="F1661" i="34"/>
  <c r="K1661" i="34"/>
  <c r="F1662" i="34"/>
  <c r="K1662" i="34"/>
  <c r="F1663" i="34"/>
  <c r="K1663" i="34"/>
  <c r="F1664" i="34"/>
  <c r="K1664" i="34"/>
  <c r="F1665" i="34"/>
  <c r="K1665" i="34"/>
  <c r="F1666" i="34"/>
  <c r="K1666" i="34"/>
  <c r="F1667" i="34"/>
  <c r="K1667" i="34"/>
  <c r="F1668" i="34"/>
  <c r="K1668" i="34"/>
  <c r="F1669" i="34"/>
  <c r="K1669" i="34"/>
  <c r="F1670" i="34"/>
  <c r="K1670" i="34"/>
  <c r="F1671" i="34"/>
  <c r="K1671" i="34"/>
  <c r="F1672" i="34"/>
  <c r="K1672" i="34"/>
  <c r="F1673" i="34"/>
  <c r="K1673" i="34"/>
  <c r="F1674" i="34"/>
  <c r="K1674" i="34"/>
  <c r="F1675" i="34"/>
  <c r="K1675" i="34"/>
  <c r="F1676" i="34"/>
  <c r="K1676" i="34"/>
  <c r="F1677" i="34"/>
  <c r="K1677" i="34"/>
  <c r="F1678" i="34"/>
  <c r="K1678" i="34"/>
  <c r="F1679" i="34"/>
  <c r="K1679" i="34"/>
  <c r="F1680" i="34"/>
  <c r="K1680" i="34"/>
  <c r="F1681" i="34"/>
  <c r="K1681" i="34"/>
  <c r="F1682" i="34"/>
  <c r="K1682" i="34"/>
  <c r="F1683" i="34"/>
  <c r="K1683" i="34"/>
  <c r="F1684" i="34"/>
  <c r="K1684" i="34"/>
  <c r="F1685" i="34"/>
  <c r="K1685" i="34"/>
  <c r="F1686" i="34"/>
  <c r="K1686" i="34"/>
  <c r="F1687" i="34"/>
  <c r="K1687" i="34"/>
  <c r="F1688" i="34"/>
  <c r="K1688" i="34"/>
  <c r="F1689" i="34"/>
  <c r="K1689" i="34"/>
  <c r="F1690" i="34"/>
  <c r="K1690" i="34"/>
  <c r="F1691" i="34"/>
  <c r="K1691" i="34"/>
  <c r="F1692" i="34"/>
  <c r="K1692" i="34"/>
  <c r="F1693" i="34"/>
  <c r="K1693" i="34"/>
  <c r="F1694" i="34"/>
  <c r="K1694" i="34"/>
  <c r="F1695" i="34"/>
  <c r="K1695" i="34"/>
  <c r="F1696" i="34"/>
  <c r="K1696" i="34"/>
  <c r="F1697" i="34"/>
  <c r="K1697" i="34"/>
  <c r="F1698" i="34"/>
  <c r="K1698" i="34"/>
  <c r="F1699" i="34"/>
  <c r="K1699" i="34"/>
  <c r="F1700" i="34"/>
  <c r="K1700" i="34"/>
  <c r="F1701" i="34"/>
  <c r="K1701" i="34"/>
  <c r="F1702" i="34"/>
  <c r="K1702" i="34"/>
  <c r="F1703" i="34"/>
  <c r="K1703" i="34"/>
  <c r="F1704" i="34"/>
  <c r="K1704" i="34"/>
  <c r="F1705" i="34"/>
  <c r="K1705" i="34"/>
  <c r="F1706" i="34"/>
  <c r="K1706" i="34"/>
  <c r="F1707" i="34"/>
  <c r="K1707" i="34"/>
  <c r="F1708" i="34"/>
  <c r="K1708" i="34"/>
  <c r="F1709" i="34"/>
  <c r="K1709" i="34"/>
  <c r="F1710" i="34"/>
  <c r="K1710" i="34"/>
  <c r="F1711" i="34"/>
  <c r="K1711" i="34"/>
  <c r="F1712" i="34"/>
  <c r="K1712" i="34"/>
  <c r="F1713" i="34"/>
  <c r="K1713" i="34"/>
  <c r="F1714" i="34"/>
  <c r="K1714" i="34"/>
  <c r="F1715" i="34"/>
  <c r="K1715" i="34"/>
  <c r="F1716" i="34"/>
  <c r="K1716" i="34"/>
  <c r="F1717" i="34"/>
  <c r="K1717" i="34"/>
  <c r="F1718" i="34"/>
  <c r="K1718" i="34"/>
  <c r="F1719" i="34"/>
  <c r="K1719" i="34"/>
  <c r="F1720" i="34"/>
  <c r="K1720" i="34"/>
  <c r="F1721" i="34"/>
  <c r="K1721" i="34"/>
  <c r="F1722" i="34"/>
  <c r="K1722" i="34"/>
  <c r="F1723" i="34"/>
  <c r="K1723" i="34"/>
  <c r="F1724" i="34"/>
  <c r="K1724" i="34"/>
  <c r="F1725" i="34"/>
  <c r="K1725" i="34"/>
  <c r="F1726" i="34"/>
  <c r="K1726" i="34"/>
  <c r="F1727" i="34"/>
  <c r="K1727" i="34"/>
  <c r="F1728" i="34"/>
  <c r="K1728" i="34"/>
  <c r="F1729" i="34"/>
  <c r="K1729" i="34"/>
  <c r="F1730" i="34"/>
  <c r="K1730" i="34"/>
  <c r="F1731" i="34"/>
  <c r="K1731" i="34"/>
  <c r="F1732" i="34"/>
  <c r="K1732" i="34"/>
  <c r="F1733" i="34"/>
  <c r="K1733" i="34"/>
  <c r="F1734" i="34"/>
  <c r="K1734" i="34"/>
  <c r="F1735" i="34"/>
  <c r="K1735" i="34"/>
  <c r="F1736" i="34"/>
  <c r="K1736" i="34"/>
  <c r="F1737" i="34"/>
  <c r="K1737" i="34"/>
  <c r="F1738" i="34"/>
  <c r="K1738" i="34"/>
  <c r="F1739" i="34"/>
  <c r="K1739" i="34"/>
  <c r="F1740" i="34"/>
  <c r="K1740" i="34"/>
  <c r="F1741" i="34"/>
  <c r="K1741" i="34"/>
  <c r="F1742" i="34"/>
  <c r="K1742" i="34"/>
  <c r="F1743" i="34"/>
  <c r="K1743" i="34"/>
  <c r="F1744" i="34"/>
  <c r="K1744" i="34"/>
  <c r="F1745" i="34"/>
  <c r="K1745" i="34"/>
  <c r="F1746" i="34"/>
  <c r="K1746" i="34"/>
  <c r="F1747" i="34"/>
  <c r="K1747" i="34"/>
  <c r="F1748" i="34"/>
  <c r="K1748" i="34"/>
  <c r="F1749" i="34"/>
  <c r="K1749" i="34"/>
  <c r="F1750" i="34"/>
  <c r="K1750" i="34"/>
  <c r="F1751" i="34"/>
  <c r="K1751" i="34"/>
  <c r="F1752" i="34"/>
  <c r="K1752" i="34"/>
  <c r="F1753" i="34"/>
  <c r="K1753" i="34"/>
  <c r="F1754" i="34"/>
  <c r="K1754" i="34"/>
  <c r="F1755" i="34"/>
  <c r="K1755" i="34"/>
  <c r="F1756" i="34"/>
  <c r="K1756" i="34"/>
  <c r="F1757" i="34"/>
  <c r="K1757" i="34"/>
  <c r="F1758" i="34"/>
  <c r="K1758" i="34"/>
  <c r="F1759" i="34"/>
  <c r="K1759" i="34"/>
  <c r="F1760" i="34"/>
  <c r="K1760" i="34"/>
  <c r="F1761" i="34"/>
  <c r="K1761" i="34"/>
  <c r="F1762" i="34"/>
  <c r="K1762" i="34"/>
  <c r="F1763" i="34"/>
  <c r="K1763" i="34"/>
  <c r="F1764" i="34"/>
  <c r="K1764" i="34"/>
  <c r="F1765" i="34"/>
  <c r="K1765" i="34"/>
  <c r="F1766" i="34"/>
  <c r="K1766" i="34"/>
  <c r="F1767" i="34"/>
  <c r="K1767" i="34"/>
  <c r="F1768" i="34"/>
  <c r="K1768" i="34"/>
  <c r="F1769" i="34"/>
  <c r="K1769" i="34"/>
  <c r="F1770" i="34"/>
  <c r="K1770" i="34"/>
  <c r="F1771" i="34"/>
  <c r="K1771" i="34"/>
  <c r="F1772" i="34"/>
  <c r="K1772" i="34"/>
  <c r="F1773" i="34"/>
  <c r="K1773" i="34"/>
  <c r="F1774" i="34"/>
  <c r="K1774" i="34"/>
  <c r="F1775" i="34"/>
  <c r="K1775" i="34"/>
  <c r="F1776" i="34"/>
  <c r="K1776" i="34"/>
  <c r="F1777" i="34"/>
  <c r="K1777" i="34"/>
  <c r="F1778" i="34"/>
  <c r="K1778" i="34"/>
  <c r="F1779" i="34"/>
  <c r="K1779" i="34"/>
  <c r="F1780" i="34"/>
  <c r="K1780" i="34"/>
  <c r="F1781" i="34"/>
  <c r="K1781" i="34"/>
  <c r="F1782" i="34"/>
  <c r="K1782" i="34"/>
  <c r="F1783" i="34"/>
  <c r="K1783" i="34"/>
  <c r="F1784" i="34"/>
  <c r="K1784" i="34"/>
  <c r="F1785" i="34"/>
  <c r="K1785" i="34"/>
  <c r="F1786" i="34"/>
  <c r="K1786" i="34"/>
  <c r="F1787" i="34"/>
  <c r="K1787" i="34"/>
  <c r="F1788" i="34"/>
  <c r="K1788" i="34"/>
  <c r="F1789" i="34"/>
  <c r="K1789" i="34"/>
  <c r="F1790" i="34"/>
  <c r="K1790" i="34"/>
  <c r="F1791" i="34"/>
  <c r="K1791" i="34"/>
  <c r="F1792" i="34"/>
  <c r="K1792" i="34"/>
  <c r="F1793" i="34"/>
  <c r="K1793" i="34"/>
  <c r="F1794" i="34"/>
  <c r="K1794" i="34"/>
  <c r="F1795" i="34"/>
  <c r="K1795" i="34"/>
  <c r="F1796" i="34"/>
  <c r="K1796" i="34"/>
  <c r="F1797" i="34"/>
  <c r="K1797" i="34"/>
  <c r="F1798" i="34"/>
  <c r="K1798" i="34"/>
  <c r="F1799" i="34"/>
  <c r="K1799" i="34"/>
  <c r="F1800" i="34"/>
  <c r="K1800" i="34"/>
  <c r="F1801" i="34"/>
  <c r="K1801" i="34"/>
  <c r="F1802" i="34"/>
  <c r="K1802" i="34"/>
  <c r="F1803" i="34"/>
  <c r="K1803" i="34"/>
  <c r="F1804" i="34"/>
  <c r="K1804" i="34"/>
  <c r="F1805" i="34"/>
  <c r="K1805" i="34"/>
  <c r="F1806" i="34"/>
  <c r="K1806" i="34"/>
  <c r="F1807" i="34"/>
  <c r="K1807" i="34"/>
  <c r="F1808" i="34"/>
  <c r="K1808" i="34"/>
  <c r="F1809" i="34"/>
  <c r="K1809" i="34"/>
  <c r="F1810" i="34"/>
  <c r="K1810" i="34"/>
  <c r="F1811" i="34"/>
  <c r="K1811" i="34"/>
  <c r="F1812" i="34"/>
  <c r="K1812" i="34"/>
  <c r="F1813" i="34"/>
  <c r="K1813" i="34"/>
  <c r="F1814" i="34"/>
  <c r="K1814" i="34"/>
  <c r="F1815" i="34"/>
  <c r="K1815" i="34"/>
  <c r="F1816" i="34"/>
  <c r="K1816" i="34"/>
  <c r="F1817" i="34"/>
  <c r="K1817" i="34"/>
  <c r="F1818" i="34"/>
  <c r="K1818" i="34"/>
  <c r="F1819" i="34"/>
  <c r="K1819" i="34"/>
  <c r="F1820" i="34"/>
  <c r="K1820" i="34"/>
  <c r="F1821" i="34"/>
  <c r="K1821" i="34"/>
  <c r="F1822" i="34"/>
  <c r="K1822" i="34"/>
  <c r="F1823" i="34"/>
  <c r="K1823" i="34"/>
  <c r="F1824" i="34"/>
  <c r="K1824" i="34"/>
  <c r="F1825" i="34"/>
  <c r="K1825" i="34"/>
  <c r="F1826" i="34"/>
  <c r="K1826" i="34"/>
  <c r="F1827" i="34"/>
  <c r="K1827" i="34"/>
  <c r="F1828" i="34"/>
  <c r="K1828" i="34"/>
  <c r="F1829" i="34"/>
  <c r="K1829" i="34"/>
  <c r="F1830" i="34"/>
  <c r="K1830" i="34"/>
  <c r="F1831" i="34"/>
  <c r="K1831" i="34"/>
  <c r="F1832" i="34"/>
  <c r="K1832" i="34"/>
  <c r="F1833" i="34"/>
  <c r="K1833" i="34"/>
  <c r="F1834" i="34"/>
  <c r="K1834" i="34"/>
  <c r="F1835" i="34"/>
  <c r="K1835" i="34"/>
  <c r="F1836" i="34"/>
  <c r="K1836" i="34"/>
  <c r="F1837" i="34"/>
  <c r="K1837" i="34"/>
  <c r="F1838" i="34"/>
  <c r="K1838" i="34"/>
  <c r="F1839" i="34"/>
  <c r="K1839" i="34"/>
  <c r="F1840" i="34"/>
  <c r="K1840" i="34"/>
  <c r="F1841" i="34"/>
  <c r="K1841" i="34"/>
  <c r="F1842" i="34"/>
  <c r="K1842" i="34"/>
  <c r="F1843" i="34"/>
  <c r="K1843" i="34"/>
  <c r="F1844" i="34"/>
  <c r="K1844" i="34"/>
  <c r="F1845" i="34"/>
  <c r="K1845" i="34"/>
  <c r="F1846" i="34"/>
  <c r="K1846" i="34"/>
  <c r="F1847" i="34"/>
  <c r="K1847" i="34"/>
  <c r="F1848" i="34"/>
  <c r="K1848" i="34"/>
  <c r="F1849" i="34"/>
  <c r="K1849" i="34"/>
  <c r="F1850" i="34"/>
  <c r="K1850" i="34"/>
  <c r="F1851" i="34"/>
  <c r="K1851" i="34"/>
  <c r="F1852" i="34"/>
  <c r="K1852" i="34"/>
  <c r="F1853" i="34"/>
  <c r="K1853" i="34"/>
  <c r="F1854" i="34"/>
  <c r="K1854" i="34"/>
  <c r="F1855" i="34"/>
  <c r="K1855" i="34"/>
  <c r="F1856" i="34"/>
  <c r="K1856" i="34"/>
  <c r="F1857" i="34"/>
  <c r="K1857" i="34"/>
  <c r="F1858" i="34"/>
  <c r="K1858" i="34"/>
  <c r="F1859" i="34"/>
  <c r="K1859" i="34"/>
  <c r="F1860" i="34"/>
  <c r="K1860" i="34"/>
  <c r="F1861" i="34"/>
  <c r="K1861" i="34"/>
  <c r="F1862" i="34"/>
  <c r="K1862" i="34"/>
  <c r="F1863" i="34"/>
  <c r="K1863" i="34"/>
  <c r="F1864" i="34"/>
  <c r="K1864" i="34"/>
  <c r="F1865" i="34"/>
  <c r="K1865" i="34"/>
  <c r="F1866" i="34"/>
  <c r="K1866" i="34"/>
  <c r="F1867" i="34"/>
  <c r="K1867" i="34"/>
  <c r="F1868" i="34"/>
  <c r="K1868" i="34"/>
  <c r="F1869" i="34"/>
  <c r="K1869" i="34"/>
  <c r="F1870" i="34"/>
  <c r="K1870" i="34"/>
  <c r="F1871" i="34"/>
  <c r="K1871" i="34"/>
  <c r="F1872" i="34"/>
  <c r="K1872" i="34"/>
  <c r="F1873" i="34"/>
  <c r="K1873" i="34"/>
  <c r="F1874" i="34"/>
  <c r="K1874" i="34"/>
  <c r="F1875" i="34"/>
  <c r="K1875" i="34"/>
  <c r="F1876" i="34"/>
  <c r="K1876" i="34"/>
  <c r="F1877" i="34"/>
  <c r="K1877" i="34"/>
  <c r="F1878" i="34"/>
  <c r="K1878" i="34"/>
  <c r="F1879" i="34"/>
  <c r="K1879" i="34"/>
  <c r="F1880" i="34"/>
  <c r="K1880" i="34"/>
  <c r="F1881" i="34"/>
  <c r="K1881" i="34"/>
  <c r="F1882" i="34"/>
  <c r="K1882" i="34"/>
  <c r="F1883" i="34"/>
  <c r="K1883" i="34"/>
  <c r="F1884" i="34"/>
  <c r="K1884" i="34"/>
  <c r="F1885" i="34"/>
  <c r="K1885" i="34"/>
  <c r="F1886" i="34"/>
  <c r="K1886" i="34"/>
  <c r="F1887" i="34"/>
  <c r="K1887" i="34"/>
  <c r="F1888" i="34"/>
  <c r="K1888" i="34"/>
  <c r="F1889" i="34"/>
  <c r="K1889" i="34"/>
  <c r="F1890" i="34"/>
  <c r="K1890" i="34"/>
  <c r="F1891" i="34"/>
  <c r="K1891" i="34"/>
  <c r="F1892" i="34"/>
  <c r="K1892" i="34"/>
  <c r="F1893" i="34"/>
  <c r="K1893" i="34"/>
  <c r="F1894" i="34"/>
  <c r="K1894" i="34"/>
  <c r="F1895" i="34"/>
  <c r="K1895" i="34"/>
  <c r="F1896" i="34"/>
  <c r="K1896" i="34"/>
  <c r="F1897" i="34"/>
  <c r="K1897" i="34"/>
  <c r="F1898" i="34"/>
  <c r="K1898" i="34"/>
  <c r="F1899" i="34"/>
  <c r="K1899" i="34"/>
  <c r="F1900" i="34"/>
  <c r="K1900" i="34"/>
  <c r="F1901" i="34"/>
  <c r="K1901" i="34"/>
  <c r="F1902" i="34"/>
  <c r="K1902" i="34"/>
  <c r="F1903" i="34"/>
  <c r="K1903" i="34"/>
  <c r="F1904" i="34"/>
  <c r="K1904" i="34"/>
  <c r="F1905" i="34"/>
  <c r="K1905" i="34"/>
  <c r="F1906" i="34"/>
  <c r="K1906" i="34"/>
  <c r="F1907" i="34"/>
  <c r="K1907" i="34"/>
  <c r="F1908" i="34"/>
  <c r="K1908" i="34"/>
  <c r="F1909" i="34"/>
  <c r="K1909" i="34"/>
  <c r="F1910" i="34"/>
  <c r="K1910" i="34"/>
  <c r="F1911" i="34"/>
  <c r="K1911" i="34"/>
  <c r="F1912" i="34"/>
  <c r="K1912" i="34"/>
  <c r="F1913" i="34"/>
  <c r="K1913" i="34"/>
  <c r="F1914" i="34"/>
  <c r="K1914" i="34"/>
  <c r="F1915" i="34"/>
  <c r="K1915" i="34"/>
  <c r="F1916" i="34"/>
  <c r="K1916" i="34"/>
  <c r="F1917" i="34"/>
  <c r="K1917" i="34"/>
  <c r="F1918" i="34"/>
  <c r="K1918" i="34"/>
  <c r="F1919" i="34"/>
  <c r="K1919" i="34"/>
  <c r="F1920" i="34"/>
  <c r="K1920" i="34"/>
  <c r="F1921" i="34"/>
  <c r="K1921" i="34"/>
  <c r="F1922" i="34"/>
  <c r="K1922" i="34"/>
  <c r="F1923" i="34"/>
  <c r="K1923" i="34"/>
  <c r="F1924" i="34"/>
  <c r="K1924" i="34"/>
  <c r="F1925" i="34"/>
  <c r="K1925" i="34"/>
  <c r="F1926" i="34"/>
  <c r="K1926" i="34"/>
  <c r="F1927" i="34"/>
  <c r="K1927" i="34"/>
  <c r="F1928" i="34"/>
  <c r="K1928" i="34"/>
  <c r="F1929" i="34"/>
  <c r="K1929" i="34"/>
  <c r="F1930" i="34"/>
  <c r="K1930" i="34"/>
  <c r="F1931" i="34"/>
  <c r="K1931" i="34"/>
  <c r="F1932" i="34"/>
  <c r="K1932" i="34"/>
  <c r="F1933" i="34"/>
  <c r="K1933" i="34"/>
  <c r="F1934" i="34"/>
  <c r="K1934" i="34"/>
  <c r="F1935" i="34"/>
  <c r="K1935" i="34"/>
  <c r="F1936" i="34"/>
  <c r="K1936" i="34"/>
  <c r="F1937" i="34"/>
  <c r="K1937" i="34"/>
  <c r="F1938" i="34"/>
  <c r="K1938" i="34"/>
  <c r="F1939" i="34"/>
  <c r="K1939" i="34"/>
  <c r="F1940" i="34"/>
  <c r="K1940" i="34"/>
  <c r="F1941" i="34"/>
  <c r="K1941" i="34"/>
  <c r="F1942" i="34"/>
  <c r="K1942" i="34"/>
  <c r="F1943" i="34"/>
  <c r="K1943" i="34"/>
  <c r="F1944" i="34"/>
  <c r="K1944" i="34"/>
  <c r="F1945" i="34"/>
  <c r="K1945" i="34"/>
  <c r="F1946" i="34"/>
  <c r="K1946" i="34"/>
  <c r="F1947" i="34"/>
  <c r="K1947" i="34"/>
  <c r="F1948" i="34"/>
  <c r="K1948" i="34"/>
  <c r="F1949" i="34"/>
  <c r="K1949" i="34"/>
  <c r="F1950" i="34"/>
  <c r="K1950" i="34"/>
  <c r="F1951" i="34"/>
  <c r="K1951" i="34"/>
  <c r="F1952" i="34"/>
  <c r="K1952" i="34"/>
  <c r="F1953" i="34"/>
  <c r="K1953" i="34"/>
  <c r="F1954" i="34"/>
  <c r="K1954" i="34"/>
  <c r="F1955" i="34"/>
  <c r="K1955" i="34"/>
  <c r="F1956" i="34"/>
  <c r="K1956" i="34"/>
  <c r="F1957" i="34"/>
  <c r="K1957" i="34"/>
  <c r="F1958" i="34"/>
  <c r="K1958" i="34"/>
  <c r="F1959" i="34"/>
  <c r="K1959" i="34"/>
  <c r="F1960" i="34"/>
  <c r="K1960" i="34"/>
  <c r="F1961" i="34"/>
  <c r="K1961" i="34"/>
  <c r="F1962" i="34"/>
  <c r="K1962" i="34"/>
  <c r="F1963" i="34"/>
  <c r="K1963" i="34"/>
  <c r="F1964" i="34"/>
  <c r="K1964" i="34"/>
  <c r="F1965" i="34"/>
  <c r="K1965" i="34"/>
  <c r="F1966" i="34"/>
  <c r="K1966" i="34"/>
  <c r="F1967" i="34"/>
  <c r="K1967" i="34"/>
  <c r="F1968" i="34"/>
  <c r="K1968" i="34"/>
  <c r="F1969" i="34"/>
  <c r="K1969" i="34"/>
  <c r="F1970" i="34"/>
  <c r="K1970" i="34"/>
  <c r="F1971" i="34"/>
  <c r="K1971" i="34"/>
  <c r="F1972" i="34"/>
  <c r="K1972" i="34"/>
  <c r="F1973" i="34"/>
  <c r="K1973" i="34"/>
  <c r="F1974" i="34"/>
  <c r="K1974" i="34"/>
  <c r="F1975" i="34"/>
  <c r="K1975" i="34"/>
  <c r="F1976" i="34"/>
  <c r="K1976" i="34"/>
  <c r="F1977" i="34"/>
  <c r="K1977" i="34"/>
  <c r="F1978" i="34"/>
  <c r="K1978" i="34"/>
  <c r="F1979" i="34"/>
  <c r="K1979" i="34"/>
  <c r="F1980" i="34"/>
  <c r="K1980" i="34"/>
  <c r="F1981" i="34"/>
  <c r="K1981" i="34"/>
  <c r="F1982" i="34"/>
  <c r="K1982" i="34"/>
  <c r="F1983" i="34"/>
  <c r="K1983" i="34"/>
  <c r="F1984" i="34"/>
  <c r="K1984" i="34"/>
  <c r="F1985" i="34"/>
  <c r="K1985" i="34"/>
  <c r="F1986" i="34"/>
  <c r="K1986" i="34"/>
  <c r="F1987" i="34"/>
  <c r="K1987" i="34"/>
  <c r="F1988" i="34"/>
  <c r="K1988" i="34"/>
  <c r="F1989" i="34"/>
  <c r="K1989" i="34"/>
  <c r="F1990" i="34"/>
  <c r="K1990" i="34"/>
  <c r="F1991" i="34"/>
  <c r="K1991" i="34"/>
  <c r="F1992" i="34"/>
  <c r="K1992" i="34"/>
  <c r="F1993" i="34"/>
  <c r="K1993" i="34"/>
  <c r="F1994" i="34"/>
  <c r="K1994" i="34"/>
  <c r="F1995" i="34"/>
  <c r="K1995" i="34"/>
  <c r="F1996" i="34"/>
  <c r="K1996" i="34"/>
  <c r="F1997" i="34"/>
  <c r="K1997" i="34"/>
  <c r="F1998" i="34"/>
  <c r="K1998" i="34"/>
  <c r="F1999" i="34"/>
  <c r="K1999" i="34"/>
  <c r="F2000" i="34"/>
  <c r="K2000" i="34"/>
  <c r="F2001" i="34"/>
  <c r="K2001" i="34"/>
  <c r="F2002" i="34"/>
  <c r="K2002" i="34"/>
  <c r="F2003" i="34"/>
  <c r="K2003" i="34"/>
  <c r="F2004" i="34"/>
  <c r="K2004" i="34"/>
  <c r="F2005" i="34"/>
  <c r="K2005" i="34"/>
  <c r="F2006" i="34"/>
  <c r="K2006" i="34"/>
  <c r="F2007" i="34"/>
  <c r="K2007" i="34"/>
  <c r="F2008" i="34"/>
  <c r="K2008" i="34"/>
  <c r="F2009" i="34"/>
  <c r="K2009" i="34"/>
  <c r="F2010" i="34"/>
  <c r="K2010" i="34"/>
  <c r="F2011" i="34"/>
  <c r="K2011" i="34"/>
  <c r="F2012" i="34"/>
  <c r="K2012" i="34"/>
  <c r="F2013" i="34"/>
  <c r="K2013" i="34"/>
  <c r="F2014" i="34"/>
  <c r="K2014" i="34"/>
  <c r="F2015" i="34"/>
  <c r="K2015" i="34"/>
  <c r="F2016" i="34"/>
  <c r="K2016" i="34"/>
  <c r="F2017" i="34"/>
  <c r="K2017" i="34"/>
  <c r="F2018" i="34"/>
  <c r="K2018" i="34"/>
  <c r="F2019" i="34"/>
  <c r="K2019" i="34"/>
  <c r="F2020" i="34"/>
  <c r="K2020" i="34"/>
  <c r="F2021" i="34"/>
  <c r="K2021" i="34"/>
  <c r="F2022" i="34"/>
  <c r="K2022" i="34"/>
  <c r="F2023" i="34"/>
  <c r="K2023" i="34"/>
  <c r="F2024" i="34"/>
  <c r="K2024" i="34"/>
  <c r="F2025" i="34"/>
  <c r="K2025" i="34"/>
  <c r="F2026" i="34"/>
  <c r="K2026" i="34"/>
  <c r="F2027" i="34"/>
  <c r="K2027" i="34"/>
  <c r="F2028" i="34"/>
  <c r="K2028" i="34"/>
  <c r="F2029" i="34"/>
  <c r="K2029" i="34"/>
  <c r="F2030" i="34"/>
  <c r="K2030" i="34"/>
  <c r="F2031" i="34"/>
  <c r="K2031" i="34"/>
  <c r="F2032" i="34"/>
  <c r="K2032" i="34"/>
  <c r="F2033" i="34"/>
  <c r="K2033" i="34"/>
  <c r="F2034" i="34"/>
  <c r="K2034" i="34"/>
  <c r="F2035" i="34"/>
  <c r="K2035" i="34"/>
  <c r="F2036" i="34"/>
  <c r="K2036" i="34"/>
  <c r="F2037" i="34"/>
  <c r="K2037" i="34"/>
  <c r="F2038" i="34"/>
  <c r="K2038" i="34"/>
  <c r="F2039" i="34"/>
  <c r="K2039" i="34"/>
  <c r="F2040" i="34"/>
  <c r="K2040" i="34"/>
  <c r="F2041" i="34"/>
  <c r="K2041" i="34"/>
  <c r="F2042" i="34"/>
  <c r="K2042" i="34"/>
  <c r="F2043" i="34"/>
  <c r="K2043" i="34"/>
  <c r="F2044" i="34"/>
  <c r="K2044" i="34"/>
  <c r="F2045" i="34"/>
  <c r="K2045" i="34"/>
  <c r="F2046" i="34"/>
  <c r="K2046" i="34"/>
  <c r="F2047" i="34"/>
  <c r="K2047" i="34"/>
  <c r="F2048" i="34"/>
  <c r="K2048" i="34"/>
  <c r="F2049" i="34"/>
  <c r="K2049" i="34"/>
  <c r="F2050" i="34"/>
  <c r="K2050" i="34"/>
  <c r="F2051" i="34"/>
  <c r="K2051" i="34"/>
  <c r="F2052" i="34"/>
  <c r="K2052" i="34"/>
  <c r="F2053" i="34"/>
  <c r="K2053" i="34"/>
  <c r="F2054" i="34"/>
  <c r="K2054" i="34"/>
  <c r="F2055" i="34"/>
  <c r="K2055" i="34"/>
  <c r="F2056" i="34"/>
  <c r="K2056" i="34"/>
  <c r="F2057" i="34"/>
  <c r="K2057" i="34"/>
  <c r="F2058" i="34"/>
  <c r="K2058" i="34"/>
  <c r="F2059" i="34"/>
  <c r="K2059" i="34"/>
  <c r="F2060" i="34"/>
  <c r="K2060" i="34"/>
  <c r="F2061" i="34"/>
  <c r="K2061" i="34"/>
  <c r="F2062" i="34"/>
  <c r="K2062" i="34"/>
  <c r="F2063" i="34"/>
  <c r="K2063" i="34"/>
  <c r="F2064" i="34"/>
  <c r="K2064" i="34"/>
  <c r="F2065" i="34"/>
  <c r="K2065" i="34"/>
  <c r="F2066" i="34"/>
  <c r="K2066" i="34"/>
  <c r="F2067" i="34"/>
  <c r="K2067" i="34"/>
  <c r="F2068" i="34"/>
  <c r="K2068" i="34"/>
  <c r="F2069" i="34"/>
  <c r="K2069" i="34"/>
  <c r="F2070" i="34"/>
  <c r="K2070" i="34"/>
  <c r="F2071" i="34"/>
  <c r="K2071" i="34"/>
  <c r="F2072" i="34"/>
  <c r="K2072" i="34"/>
  <c r="F2073" i="34"/>
  <c r="K2073" i="34"/>
  <c r="F2074" i="34"/>
  <c r="K2074" i="34"/>
  <c r="F2075" i="34"/>
  <c r="K2075" i="34"/>
  <c r="F2076" i="34"/>
  <c r="K2076" i="34"/>
  <c r="F2077" i="34"/>
  <c r="K2077" i="34"/>
  <c r="F2078" i="34"/>
  <c r="K2078" i="34"/>
  <c r="F2079" i="34"/>
  <c r="K2079" i="34"/>
  <c r="F2080" i="34"/>
  <c r="K2080" i="34"/>
  <c r="F2081" i="34"/>
  <c r="K2081" i="34"/>
  <c r="F2082" i="34"/>
  <c r="K2082" i="34"/>
  <c r="F2083" i="34"/>
  <c r="K2083" i="34"/>
  <c r="F2084" i="34"/>
  <c r="K2084" i="34"/>
  <c r="F2085" i="34"/>
  <c r="K2085" i="34"/>
  <c r="F2086" i="34"/>
  <c r="K2086" i="34"/>
  <c r="F2087" i="34"/>
  <c r="K2087" i="34"/>
  <c r="F2088" i="34"/>
  <c r="K2088" i="34"/>
  <c r="F2089" i="34"/>
  <c r="K2089" i="34"/>
  <c r="F2090" i="34"/>
  <c r="K2090" i="34"/>
  <c r="F2091" i="34"/>
  <c r="K2091" i="34"/>
  <c r="F2092" i="34"/>
  <c r="K2092" i="34"/>
  <c r="F2093" i="34"/>
  <c r="K2093" i="34"/>
  <c r="F2094" i="34"/>
  <c r="K2094" i="34"/>
  <c r="F2095" i="34"/>
  <c r="K2095" i="34"/>
  <c r="F2096" i="34"/>
  <c r="K2096" i="34"/>
  <c r="F2097" i="34"/>
  <c r="K2097" i="34"/>
  <c r="F2098" i="34"/>
  <c r="K2098" i="34"/>
  <c r="F2099" i="34"/>
  <c r="K2099" i="34"/>
  <c r="F2100" i="34"/>
  <c r="K2100" i="34"/>
  <c r="F2101" i="34"/>
  <c r="K2101" i="34"/>
  <c r="F2102" i="34"/>
  <c r="K2102" i="34"/>
  <c r="F2103" i="34"/>
  <c r="K2103" i="34"/>
  <c r="F2104" i="34"/>
  <c r="K2104" i="34"/>
  <c r="F2105" i="34"/>
  <c r="K2105" i="34"/>
  <c r="F2106" i="34"/>
  <c r="K2106" i="34"/>
  <c r="F2107" i="34"/>
  <c r="K2107" i="34"/>
  <c r="F2108" i="34"/>
  <c r="K2108" i="34"/>
  <c r="F2109" i="34"/>
  <c r="K2109" i="34"/>
  <c r="F2110" i="34"/>
  <c r="K2110" i="34"/>
  <c r="F2111" i="34"/>
  <c r="K2111" i="34"/>
  <c r="F2112" i="34"/>
  <c r="K2112" i="34"/>
  <c r="F2113" i="34"/>
  <c r="K2113" i="34"/>
  <c r="F2114" i="34"/>
  <c r="K2114" i="34"/>
  <c r="F2115" i="34"/>
  <c r="K2115" i="34"/>
  <c r="F2116" i="34"/>
  <c r="K2116" i="34"/>
  <c r="F2117" i="34"/>
  <c r="K2117" i="34"/>
  <c r="F2118" i="34"/>
  <c r="K2118" i="34"/>
  <c r="F2119" i="34"/>
  <c r="K2119" i="34"/>
  <c r="F2120" i="34"/>
  <c r="K2120" i="34"/>
  <c r="F2121" i="34"/>
  <c r="K2121" i="34"/>
  <c r="F2122" i="34"/>
  <c r="K2122" i="34"/>
  <c r="F2123" i="34"/>
  <c r="K2123" i="34"/>
  <c r="F2124" i="34"/>
  <c r="K2124" i="34"/>
  <c r="F2125" i="34"/>
  <c r="K2125" i="34"/>
  <c r="F2126" i="34"/>
  <c r="K2126" i="34"/>
  <c r="F2127" i="34"/>
  <c r="K2127" i="34"/>
  <c r="F2128" i="34"/>
  <c r="K2128" i="34"/>
  <c r="F2129" i="34"/>
  <c r="K2129" i="34"/>
  <c r="F2130" i="34"/>
  <c r="K2130" i="34"/>
  <c r="F2131" i="34"/>
  <c r="K2131" i="34"/>
  <c r="F2132" i="34"/>
  <c r="K2132" i="34"/>
  <c r="F2133" i="34"/>
  <c r="K2133" i="34"/>
  <c r="F2134" i="34"/>
  <c r="K2134" i="34"/>
  <c r="F2135" i="34"/>
  <c r="K2135" i="34"/>
  <c r="F2136" i="34"/>
  <c r="K2136" i="34"/>
  <c r="F2137" i="34"/>
  <c r="K2137" i="34"/>
  <c r="F2138" i="34"/>
  <c r="K2138" i="34"/>
  <c r="F2139" i="34"/>
  <c r="K2139" i="34"/>
  <c r="F2140" i="34"/>
  <c r="K2140" i="34"/>
  <c r="F2141" i="34"/>
  <c r="K2141" i="34"/>
  <c r="F2142" i="34"/>
  <c r="K2142" i="34"/>
  <c r="F2143" i="34"/>
  <c r="K2143" i="34"/>
  <c r="F2144" i="34"/>
  <c r="K2144" i="34"/>
  <c r="F2145" i="34"/>
  <c r="K2145" i="34"/>
  <c r="F2146" i="34"/>
  <c r="K2146" i="34"/>
  <c r="F2147" i="34"/>
  <c r="K2147" i="34"/>
  <c r="F2148" i="34"/>
  <c r="K2148" i="34"/>
  <c r="F2149" i="34"/>
  <c r="K2149" i="34"/>
  <c r="F2150" i="34"/>
  <c r="K2150" i="34"/>
  <c r="F2151" i="34"/>
  <c r="K2151" i="34"/>
  <c r="F2152" i="34"/>
  <c r="K2152" i="34"/>
  <c r="F2153" i="34"/>
  <c r="K2153" i="34"/>
  <c r="F2154" i="34"/>
  <c r="K2154" i="34"/>
  <c r="F2155" i="34"/>
  <c r="K2155" i="34"/>
  <c r="F2156" i="34"/>
  <c r="K2156" i="34"/>
  <c r="F2157" i="34"/>
  <c r="K2157" i="34"/>
  <c r="F2158" i="34"/>
  <c r="K2158" i="34"/>
  <c r="F2159" i="34"/>
  <c r="K2159" i="34"/>
  <c r="F2160" i="34"/>
  <c r="K2160" i="34"/>
  <c r="F2161" i="34"/>
  <c r="K2161" i="34"/>
  <c r="F2162" i="34"/>
  <c r="K2162" i="34"/>
  <c r="F2163" i="34"/>
  <c r="K2163" i="34"/>
  <c r="F2164" i="34"/>
  <c r="K2164" i="34"/>
  <c r="F2165" i="34"/>
  <c r="K2165" i="34"/>
  <c r="F2166" i="34"/>
  <c r="K2166" i="34"/>
  <c r="F2167" i="34"/>
  <c r="K2167" i="34"/>
  <c r="F2168" i="34"/>
  <c r="K2168" i="34"/>
  <c r="F2169" i="34"/>
  <c r="K2169" i="34"/>
  <c r="F2170" i="34"/>
  <c r="K2170" i="34"/>
  <c r="F2171" i="34"/>
  <c r="K2171" i="34"/>
  <c r="F2172" i="34"/>
  <c r="K2172" i="34"/>
  <c r="F2173" i="34"/>
  <c r="K2173" i="34"/>
  <c r="F2174" i="34"/>
  <c r="K2174" i="34"/>
  <c r="F2175" i="34"/>
  <c r="K2175" i="34"/>
  <c r="F2176" i="34"/>
  <c r="K2176" i="34"/>
  <c r="F2177" i="34"/>
  <c r="K2177" i="34"/>
  <c r="F2178" i="34"/>
  <c r="K2178" i="34"/>
  <c r="F2179" i="34"/>
  <c r="K2179" i="34"/>
  <c r="F2180" i="34"/>
  <c r="K2180" i="34"/>
  <c r="F2181" i="34"/>
  <c r="K2181" i="34"/>
  <c r="F2182" i="34"/>
  <c r="K2182" i="34"/>
  <c r="F2183" i="34"/>
  <c r="K2183" i="34"/>
  <c r="F2184" i="34"/>
  <c r="K2184" i="34"/>
  <c r="F2185" i="34"/>
  <c r="K2185" i="34"/>
  <c r="F2186" i="34"/>
  <c r="K2186" i="34"/>
  <c r="F2187" i="34"/>
  <c r="K2187" i="34"/>
  <c r="F2188" i="34"/>
  <c r="K2188" i="34"/>
  <c r="F2189" i="34"/>
  <c r="K2189" i="34"/>
  <c r="F2190" i="34"/>
  <c r="K2190" i="34"/>
  <c r="F2191" i="34"/>
  <c r="K2191" i="34"/>
  <c r="F2192" i="34"/>
  <c r="K2192" i="34"/>
  <c r="F2193" i="34"/>
  <c r="K2193" i="34"/>
  <c r="F2194" i="34"/>
  <c r="K2194" i="34"/>
  <c r="F2195" i="34"/>
  <c r="K2195" i="34"/>
  <c r="F2196" i="34"/>
  <c r="K2196" i="34"/>
  <c r="F2197" i="34"/>
  <c r="K2197" i="34"/>
  <c r="F2198" i="34"/>
  <c r="K2198" i="34"/>
  <c r="F2199" i="34"/>
  <c r="K2199" i="34"/>
  <c r="F2200" i="34"/>
  <c r="K2200" i="34"/>
  <c r="F2201" i="34"/>
  <c r="K2201" i="34"/>
  <c r="F2202" i="34"/>
  <c r="K2202" i="34"/>
  <c r="F2203" i="34"/>
  <c r="K2203" i="34"/>
  <c r="F2204" i="34"/>
  <c r="K2204" i="34"/>
  <c r="F2205" i="34"/>
  <c r="K2205" i="34"/>
  <c r="F2206" i="34"/>
  <c r="K2206" i="34"/>
  <c r="F2207" i="34"/>
  <c r="K2207" i="34"/>
  <c r="F2208" i="34"/>
  <c r="K2208" i="34"/>
  <c r="F2209" i="34"/>
  <c r="K2209" i="34"/>
  <c r="F2210" i="34"/>
  <c r="K2210" i="34"/>
  <c r="F2211" i="34"/>
  <c r="K2211" i="34"/>
  <c r="F2212" i="34"/>
  <c r="K2212" i="34"/>
  <c r="F2213" i="34"/>
  <c r="K2213" i="34"/>
  <c r="F2214" i="34"/>
  <c r="K2214" i="34"/>
  <c r="F2215" i="34"/>
  <c r="K2215" i="34"/>
  <c r="F2216" i="34"/>
  <c r="K2216" i="34"/>
  <c r="F2217" i="34"/>
  <c r="K2217" i="34"/>
  <c r="F2218" i="34"/>
  <c r="K2218" i="34"/>
  <c r="F2219" i="34"/>
  <c r="K2219" i="34"/>
  <c r="F2220" i="34"/>
  <c r="K2220" i="34"/>
  <c r="F2221" i="34"/>
  <c r="K2221" i="34"/>
  <c r="F2222" i="34"/>
  <c r="K2222" i="34"/>
  <c r="F2223" i="34"/>
  <c r="K2223" i="34"/>
  <c r="F2224" i="34"/>
  <c r="K2224" i="34"/>
  <c r="F2225" i="34"/>
  <c r="K2225" i="34"/>
  <c r="F2226" i="34"/>
  <c r="K2226" i="34"/>
  <c r="F2227" i="34"/>
  <c r="K2227" i="34"/>
  <c r="F2228" i="34"/>
  <c r="K2228" i="34"/>
  <c r="F2229" i="34"/>
  <c r="K2229" i="34"/>
  <c r="F2230" i="34"/>
  <c r="K2230" i="34"/>
  <c r="F2231" i="34"/>
  <c r="K2231" i="34"/>
  <c r="F2232" i="34"/>
  <c r="K2232" i="34"/>
  <c r="F2233" i="34"/>
  <c r="K2233" i="34"/>
  <c r="F2234" i="34"/>
  <c r="K2234" i="34"/>
  <c r="F2235" i="34"/>
  <c r="K2235" i="34"/>
  <c r="F2236" i="34"/>
  <c r="K2236" i="34"/>
  <c r="F2237" i="34"/>
  <c r="K2237" i="34"/>
  <c r="F2238" i="34"/>
  <c r="K2238" i="34"/>
  <c r="F2239" i="34"/>
  <c r="K2239" i="34"/>
  <c r="F2240" i="34"/>
  <c r="K2240" i="34"/>
  <c r="F2241" i="34"/>
  <c r="K2241" i="34"/>
  <c r="F2242" i="34"/>
  <c r="K2242" i="34"/>
  <c r="F2243" i="34"/>
  <c r="K2243" i="34"/>
  <c r="F2244" i="34"/>
  <c r="K2244" i="34"/>
  <c r="F2245" i="34"/>
  <c r="K2245" i="34"/>
  <c r="F2246" i="34"/>
  <c r="K2246" i="34"/>
  <c r="F2247" i="34"/>
  <c r="K2247" i="34"/>
  <c r="F2248" i="34"/>
  <c r="K2248" i="34"/>
  <c r="F2249" i="34"/>
  <c r="K2249" i="34"/>
  <c r="F2250" i="34"/>
  <c r="K2250" i="34"/>
  <c r="F2251" i="34"/>
  <c r="K2251" i="34"/>
  <c r="F2252" i="34"/>
  <c r="K2252" i="34"/>
  <c r="F2253" i="34"/>
  <c r="K2253" i="34"/>
  <c r="F2254" i="34"/>
  <c r="K2254" i="34"/>
  <c r="F2255" i="34"/>
  <c r="K2255" i="34"/>
  <c r="F2256" i="34"/>
  <c r="K2256" i="34"/>
  <c r="F2257" i="34"/>
  <c r="K2257" i="34"/>
  <c r="F2258" i="34"/>
  <c r="K2258" i="34"/>
  <c r="F2259" i="34"/>
  <c r="K2259" i="34"/>
  <c r="F2260" i="34"/>
  <c r="K2260" i="34"/>
  <c r="F2261" i="34"/>
  <c r="K2261" i="34"/>
  <c r="F2262" i="34"/>
  <c r="K2262" i="34"/>
  <c r="F2263" i="34"/>
  <c r="K2263" i="34"/>
  <c r="F2264" i="34"/>
  <c r="K2264" i="34"/>
  <c r="F2265" i="34"/>
  <c r="K2265" i="34"/>
  <c r="F2266" i="34"/>
  <c r="K2266" i="34"/>
  <c r="F2267" i="34"/>
  <c r="K2267" i="34"/>
  <c r="F2268" i="34"/>
  <c r="K2268" i="34"/>
  <c r="F2269" i="34"/>
  <c r="K2269" i="34"/>
  <c r="F2270" i="34"/>
  <c r="K2270" i="34"/>
  <c r="F2271" i="34"/>
  <c r="K2271" i="34"/>
  <c r="F2272" i="34"/>
  <c r="K2272" i="34"/>
  <c r="F2273" i="34"/>
  <c r="K2273" i="34"/>
  <c r="F2274" i="34"/>
  <c r="K2274" i="34"/>
  <c r="F2275" i="34"/>
  <c r="K2275" i="34"/>
  <c r="F2276" i="34"/>
  <c r="K2276" i="34"/>
  <c r="F2277" i="34"/>
  <c r="K2277" i="34"/>
  <c r="F2278" i="34"/>
  <c r="K2278" i="34"/>
  <c r="F2279" i="34"/>
  <c r="K2279" i="34"/>
  <c r="F2280" i="34"/>
  <c r="K2280" i="34"/>
  <c r="F2281" i="34"/>
  <c r="K2281" i="34"/>
  <c r="F2282" i="34"/>
  <c r="K2282" i="34"/>
  <c r="F2283" i="34"/>
  <c r="K2283" i="34"/>
  <c r="F2284" i="34"/>
  <c r="K2284" i="34"/>
  <c r="F2285" i="34"/>
  <c r="K2285" i="34"/>
  <c r="F2286" i="34"/>
  <c r="K2286" i="34"/>
  <c r="F2287" i="34"/>
  <c r="K2287" i="34"/>
  <c r="F2288" i="34"/>
  <c r="K2288" i="34"/>
  <c r="F2289" i="34"/>
  <c r="K2289" i="34"/>
  <c r="F2290" i="34"/>
  <c r="K2290" i="34"/>
  <c r="F2291" i="34"/>
  <c r="K2291" i="34"/>
  <c r="F2292" i="34"/>
  <c r="K2292" i="34"/>
  <c r="F2293" i="34"/>
  <c r="K2293" i="34"/>
  <c r="F2294" i="34"/>
  <c r="K2294" i="34"/>
  <c r="F2295" i="34"/>
  <c r="K2295" i="34"/>
  <c r="F2296" i="34"/>
  <c r="K2296" i="34"/>
  <c r="F2297" i="34"/>
  <c r="K2297" i="34"/>
  <c r="F2298" i="34"/>
  <c r="K2298" i="34"/>
  <c r="F2299" i="34"/>
  <c r="K2299" i="34"/>
  <c r="F2300" i="34"/>
  <c r="K2300" i="34"/>
  <c r="F2301" i="34"/>
  <c r="K2301" i="34"/>
  <c r="F2302" i="34"/>
  <c r="K2302" i="34"/>
  <c r="F2303" i="34"/>
  <c r="K2303" i="34"/>
  <c r="F2304" i="34"/>
  <c r="K2304" i="34"/>
  <c r="F2305" i="34"/>
  <c r="K2305" i="34"/>
  <c r="F2306" i="34"/>
  <c r="K2306" i="34"/>
  <c r="F2307" i="34"/>
  <c r="K2307" i="34"/>
  <c r="F2308" i="34"/>
  <c r="K2308" i="34"/>
  <c r="F2309" i="34"/>
  <c r="K2309" i="34"/>
  <c r="F2310" i="34"/>
  <c r="K2310" i="34"/>
  <c r="F2311" i="34"/>
  <c r="K2311" i="34"/>
  <c r="F2312" i="34"/>
  <c r="K2312" i="34"/>
  <c r="F2313" i="34"/>
  <c r="K2313" i="34"/>
  <c r="F2314" i="34"/>
  <c r="K2314" i="34"/>
  <c r="F2315" i="34"/>
  <c r="K2315" i="34"/>
  <c r="F2316" i="34"/>
  <c r="K2316" i="34"/>
  <c r="F2317" i="34"/>
  <c r="K2317" i="34"/>
  <c r="F2318" i="34"/>
  <c r="K2318" i="34"/>
  <c r="F2319" i="34"/>
  <c r="K2319" i="34"/>
  <c r="F2320" i="34"/>
  <c r="K2320" i="34"/>
  <c r="F2321" i="34"/>
  <c r="K2321" i="34"/>
  <c r="F2322" i="34"/>
  <c r="K2322" i="34"/>
  <c r="F2323" i="34"/>
  <c r="K2323" i="34"/>
  <c r="F2324" i="34"/>
  <c r="K2324" i="34"/>
  <c r="F2325" i="34"/>
  <c r="K2325" i="34"/>
  <c r="F2326" i="34"/>
  <c r="K2326" i="34"/>
  <c r="F2327" i="34"/>
  <c r="K2327" i="34"/>
  <c r="F2328" i="34"/>
  <c r="K2328" i="34"/>
  <c r="F2329" i="34"/>
  <c r="K2329" i="34"/>
  <c r="F2330" i="34"/>
  <c r="K2330" i="34"/>
  <c r="F2331" i="34"/>
  <c r="K2331" i="34"/>
  <c r="F2332" i="34"/>
  <c r="K2332" i="34"/>
  <c r="F2333" i="34"/>
  <c r="K2333" i="34"/>
  <c r="F2334" i="34"/>
  <c r="K2334" i="34"/>
  <c r="F2335" i="34"/>
  <c r="K2335" i="34"/>
  <c r="F2336" i="34"/>
  <c r="K2336" i="34"/>
  <c r="F2337" i="34"/>
  <c r="K2337" i="34"/>
  <c r="F2338" i="34"/>
  <c r="K2338" i="34"/>
  <c r="F2339" i="34"/>
  <c r="K2339" i="34"/>
  <c r="F2340" i="34"/>
  <c r="K2340" i="34"/>
  <c r="F2341" i="34"/>
  <c r="K2341" i="34"/>
  <c r="F2342" i="34"/>
  <c r="K2342" i="34"/>
  <c r="F2343" i="34"/>
  <c r="K2343" i="34"/>
  <c r="F2344" i="34"/>
  <c r="K2344" i="34"/>
  <c r="F2345" i="34"/>
  <c r="K2345" i="34"/>
  <c r="F2346" i="34"/>
  <c r="K2346" i="34"/>
  <c r="F2347" i="34"/>
  <c r="K2347" i="34"/>
  <c r="F2348" i="34"/>
  <c r="K2348" i="34"/>
  <c r="F2349" i="34"/>
  <c r="K2349" i="34"/>
  <c r="F2350" i="34"/>
  <c r="K2350" i="34"/>
  <c r="F2351" i="34"/>
  <c r="K2351" i="34"/>
  <c r="F2352" i="34"/>
  <c r="K2352" i="34"/>
  <c r="F2353" i="34"/>
  <c r="K2353" i="34"/>
  <c r="F2354" i="34"/>
  <c r="K2354" i="34"/>
  <c r="F2355" i="34"/>
  <c r="K2355" i="34"/>
  <c r="F2356" i="34"/>
  <c r="K2356" i="34"/>
  <c r="F2357" i="34"/>
  <c r="K2357" i="34"/>
  <c r="F2358" i="34"/>
  <c r="K2358" i="34"/>
  <c r="F2359" i="34"/>
  <c r="K2359" i="34"/>
  <c r="F2360" i="34"/>
  <c r="K2360" i="34"/>
  <c r="F2361" i="34"/>
  <c r="K2361" i="34"/>
  <c r="F2362" i="34"/>
  <c r="K2362" i="34"/>
  <c r="F2363" i="34"/>
  <c r="K2363" i="34"/>
  <c r="F2364" i="34"/>
  <c r="K2364" i="34"/>
  <c r="F2365" i="34"/>
  <c r="K2365" i="34"/>
  <c r="F2366" i="34"/>
  <c r="K2366" i="34"/>
  <c r="F2367" i="34"/>
  <c r="K2367" i="34"/>
  <c r="F2368" i="34"/>
  <c r="K2368" i="34"/>
  <c r="F2369" i="34"/>
  <c r="K2369" i="34"/>
  <c r="F2370" i="34"/>
  <c r="K2370" i="34"/>
  <c r="F2371" i="34"/>
  <c r="K2371" i="34"/>
  <c r="F2372" i="34"/>
  <c r="K2372" i="34"/>
  <c r="F2373" i="34"/>
  <c r="K2373" i="34"/>
  <c r="F2374" i="34"/>
  <c r="K2374" i="34"/>
  <c r="F2375" i="34"/>
  <c r="K2375" i="34"/>
  <c r="F2376" i="34"/>
  <c r="K2376" i="34"/>
  <c r="F2377" i="34"/>
  <c r="K2377" i="34"/>
  <c r="F2378" i="34"/>
  <c r="K2378" i="34"/>
  <c r="F2379" i="34"/>
  <c r="K2379" i="34"/>
  <c r="F2380" i="34"/>
  <c r="K2380" i="34"/>
  <c r="F2381" i="34"/>
  <c r="K2381" i="34"/>
  <c r="F2382" i="34"/>
  <c r="K2382" i="34"/>
  <c r="F2383" i="34"/>
  <c r="K2383" i="34"/>
  <c r="F2384" i="34"/>
  <c r="K2384" i="34"/>
  <c r="F2385" i="34"/>
  <c r="K2385" i="34"/>
  <c r="F2386" i="34"/>
  <c r="K2386" i="34"/>
  <c r="F2387" i="34"/>
  <c r="K2387" i="34"/>
  <c r="F2388" i="34"/>
  <c r="K2388" i="34"/>
  <c r="F2389" i="34"/>
  <c r="K2389" i="34"/>
  <c r="F2390" i="34"/>
  <c r="K2390" i="34"/>
  <c r="F2391" i="34"/>
  <c r="K2391" i="34"/>
  <c r="F2392" i="34"/>
  <c r="K2392" i="34"/>
  <c r="F2393" i="34"/>
  <c r="K2393" i="34"/>
  <c r="F2394" i="34"/>
  <c r="K2394" i="34"/>
  <c r="F2395" i="34"/>
  <c r="K2395" i="34"/>
  <c r="F2396" i="34"/>
  <c r="K2396" i="34"/>
  <c r="F2397" i="34"/>
  <c r="K2397" i="34"/>
  <c r="F2398" i="34"/>
  <c r="K2398" i="34"/>
  <c r="F2399" i="34"/>
  <c r="K2399" i="34"/>
  <c r="F2400" i="34"/>
  <c r="K2400" i="34"/>
  <c r="F2401" i="34"/>
  <c r="K2401" i="34"/>
  <c r="F2402" i="34"/>
  <c r="K2402" i="34"/>
  <c r="F2403" i="34"/>
  <c r="K2403" i="34"/>
  <c r="F2404" i="34"/>
  <c r="K2404" i="34"/>
  <c r="F2405" i="34"/>
  <c r="K2405" i="34"/>
  <c r="F2406" i="34"/>
  <c r="K2406" i="34"/>
  <c r="F2407" i="34"/>
  <c r="K2407" i="34"/>
  <c r="F2408" i="34"/>
  <c r="K2408" i="34"/>
  <c r="F2409" i="34"/>
  <c r="K2409" i="34"/>
  <c r="F2410" i="34"/>
  <c r="K2410" i="34"/>
  <c r="F2411" i="34"/>
  <c r="K2411" i="34"/>
  <c r="F2412" i="34"/>
  <c r="K2412" i="34"/>
  <c r="F2413" i="34"/>
  <c r="K2413" i="34"/>
  <c r="F2414" i="34"/>
  <c r="K2414" i="34"/>
  <c r="F2415" i="34"/>
  <c r="K2415" i="34"/>
  <c r="F2416" i="34"/>
  <c r="K2416" i="34"/>
  <c r="F2417" i="34"/>
  <c r="K2417" i="34"/>
  <c r="F2418" i="34"/>
  <c r="K2418" i="34"/>
  <c r="F2419" i="34"/>
  <c r="K2419" i="34"/>
  <c r="F2420" i="34"/>
  <c r="K2420" i="34"/>
  <c r="F2421" i="34"/>
  <c r="K2421" i="34"/>
  <c r="F2422" i="34"/>
  <c r="K2422" i="34"/>
  <c r="F2423" i="34"/>
  <c r="K2423" i="34"/>
  <c r="F2424" i="34"/>
  <c r="K2424" i="34"/>
  <c r="F2425" i="34"/>
  <c r="K2425" i="34"/>
  <c r="F2426" i="34"/>
  <c r="K2426" i="34"/>
  <c r="F2427" i="34"/>
  <c r="K2427" i="34"/>
  <c r="F2428" i="34"/>
  <c r="K2428" i="34"/>
  <c r="F2429" i="34"/>
  <c r="K2429" i="34"/>
  <c r="F2430" i="34"/>
  <c r="K2430" i="34"/>
  <c r="F2431" i="34"/>
  <c r="K2431" i="34"/>
  <c r="F2432" i="34"/>
  <c r="K2432" i="34"/>
  <c r="F2433" i="34"/>
  <c r="K2433" i="34"/>
  <c r="F2434" i="34"/>
  <c r="K2434" i="34"/>
  <c r="F2435" i="34"/>
  <c r="K2435" i="34"/>
  <c r="F2436" i="34"/>
  <c r="K2436" i="34"/>
  <c r="F2437" i="34"/>
  <c r="K2437" i="34"/>
  <c r="F2438" i="34"/>
  <c r="K2438" i="34"/>
  <c r="F2439" i="34"/>
  <c r="K2439" i="34"/>
  <c r="F2440" i="34"/>
  <c r="K2440" i="34"/>
  <c r="F2441" i="34"/>
  <c r="K2441" i="34"/>
  <c r="F2442" i="34"/>
  <c r="K2442" i="34"/>
  <c r="F2443" i="34"/>
  <c r="K2443" i="34"/>
  <c r="F2444" i="34"/>
  <c r="K2444" i="34"/>
  <c r="F2445" i="34"/>
  <c r="K2445" i="34"/>
  <c r="F2446" i="34"/>
  <c r="K2446" i="34"/>
  <c r="F2447" i="34"/>
  <c r="K2447" i="34"/>
  <c r="F2448" i="34"/>
  <c r="K2448" i="34"/>
  <c r="F2449" i="34"/>
  <c r="K2449" i="34"/>
  <c r="F2450" i="34"/>
  <c r="K2450" i="34"/>
  <c r="F2451" i="34"/>
  <c r="K2451" i="34"/>
  <c r="F2452" i="34"/>
  <c r="K2452" i="34"/>
  <c r="F2453" i="34"/>
  <c r="K2453" i="34"/>
  <c r="F2454" i="34"/>
  <c r="K2454" i="34"/>
  <c r="F2455" i="34"/>
  <c r="K2455" i="34"/>
  <c r="F2456" i="34"/>
  <c r="K2456" i="34"/>
  <c r="F2457" i="34"/>
  <c r="K2457" i="34"/>
  <c r="F2458" i="34"/>
  <c r="K2458" i="34"/>
  <c r="F2459" i="34"/>
  <c r="K2459" i="34"/>
  <c r="F2460" i="34"/>
  <c r="K2460" i="34"/>
  <c r="F2461" i="34"/>
  <c r="K2461" i="34"/>
  <c r="F2462" i="34"/>
  <c r="K2462" i="34"/>
  <c r="F2463" i="34"/>
  <c r="K2463" i="34"/>
  <c r="F2464" i="34"/>
  <c r="K2464" i="34"/>
  <c r="F2465" i="34"/>
  <c r="K2465" i="34"/>
  <c r="F2466" i="34"/>
  <c r="K2466" i="34"/>
  <c r="F2467" i="34"/>
  <c r="K2467" i="34"/>
  <c r="F2468" i="34"/>
  <c r="K2468" i="34"/>
  <c r="F2469" i="34"/>
  <c r="K2469" i="34"/>
  <c r="F2470" i="34"/>
  <c r="K2470" i="34"/>
  <c r="F2471" i="34"/>
  <c r="K2471" i="34"/>
  <c r="F2472" i="34"/>
  <c r="K2472" i="34"/>
  <c r="F2473" i="34"/>
  <c r="K2473" i="34"/>
  <c r="F2474" i="34"/>
  <c r="K2474" i="34"/>
  <c r="F2475" i="34"/>
  <c r="K2475" i="34"/>
  <c r="F2476" i="34"/>
  <c r="K2476" i="34"/>
  <c r="F2477" i="34"/>
  <c r="K2477" i="34"/>
  <c r="F2478" i="34"/>
  <c r="K2478" i="34"/>
  <c r="F2479" i="34"/>
  <c r="K2479" i="34"/>
  <c r="F2480" i="34"/>
  <c r="K2480" i="34"/>
  <c r="F2481" i="34"/>
  <c r="K2481" i="34"/>
  <c r="F2482" i="34"/>
  <c r="K2482" i="34"/>
  <c r="F2483" i="34"/>
  <c r="K2483" i="34"/>
  <c r="F2484" i="34"/>
  <c r="K2484" i="34"/>
  <c r="F2485" i="34"/>
  <c r="K2485" i="34"/>
  <c r="F2486" i="34"/>
  <c r="K2486" i="34"/>
  <c r="F2487" i="34"/>
  <c r="K2487" i="34"/>
  <c r="F2488" i="34"/>
  <c r="K2488" i="34"/>
  <c r="F2489" i="34"/>
  <c r="K2489" i="34"/>
  <c r="F2490" i="34"/>
  <c r="K2490" i="34"/>
  <c r="F2491" i="34"/>
  <c r="K2491" i="34"/>
  <c r="F2492" i="34"/>
  <c r="K2492" i="34"/>
  <c r="F2493" i="34"/>
  <c r="K2493" i="34"/>
  <c r="F2494" i="34"/>
  <c r="K2494" i="34"/>
  <c r="F2495" i="34"/>
  <c r="K2495" i="34"/>
  <c r="F2496" i="34"/>
  <c r="K2496" i="34"/>
  <c r="F2497" i="34"/>
  <c r="K2497" i="34"/>
  <c r="F2498" i="34"/>
  <c r="K2498" i="34"/>
  <c r="F2499" i="34"/>
  <c r="K2499" i="34"/>
  <c r="F2500" i="34"/>
  <c r="K2500" i="34"/>
  <c r="F2501" i="34"/>
  <c r="K2501" i="34"/>
  <c r="F2502" i="34"/>
  <c r="K2502" i="34"/>
  <c r="F2503" i="34"/>
  <c r="K2503" i="34"/>
  <c r="F2504" i="34"/>
  <c r="K2504" i="34"/>
  <c r="F2505" i="34"/>
  <c r="K2505" i="34"/>
  <c r="F2506" i="34"/>
  <c r="K2506" i="34"/>
  <c r="F2507" i="34"/>
  <c r="K2507" i="34"/>
  <c r="F2508" i="34"/>
  <c r="K2508" i="34"/>
  <c r="F2509" i="34"/>
  <c r="K2509" i="34"/>
  <c r="F2510" i="34"/>
  <c r="K2510" i="34"/>
  <c r="F2511" i="34"/>
  <c r="K2511" i="34"/>
  <c r="F2512" i="34"/>
  <c r="K2512" i="34"/>
  <c r="F2513" i="34"/>
  <c r="K2513" i="34"/>
  <c r="F2514" i="34"/>
  <c r="K2514" i="34"/>
  <c r="F2515" i="34"/>
  <c r="K2515" i="34"/>
  <c r="F2516" i="34"/>
  <c r="K2516" i="34"/>
  <c r="F2517" i="34"/>
  <c r="K2517" i="34"/>
  <c r="F2518" i="34"/>
  <c r="K2518" i="34"/>
  <c r="F2519" i="34"/>
  <c r="K2519" i="34"/>
  <c r="F2520" i="34"/>
  <c r="K2520" i="34"/>
  <c r="F2521" i="34"/>
  <c r="K2521" i="34"/>
  <c r="F2522" i="34"/>
  <c r="K2522" i="34"/>
  <c r="F2523" i="34"/>
  <c r="K2523" i="34"/>
  <c r="F2524" i="34"/>
  <c r="K2524" i="34"/>
  <c r="F2525" i="34"/>
  <c r="K2525" i="34"/>
  <c r="F2526" i="34"/>
  <c r="K2526" i="34"/>
  <c r="F2527" i="34"/>
  <c r="K2527" i="34"/>
  <c r="F2528" i="34"/>
  <c r="K2528" i="34"/>
  <c r="F2529" i="34"/>
  <c r="K2529" i="34"/>
  <c r="F2530" i="34"/>
  <c r="K2530" i="34"/>
  <c r="F2531" i="34"/>
  <c r="K2531" i="34"/>
  <c r="F2532" i="34"/>
  <c r="K2532" i="34"/>
  <c r="F2533" i="34"/>
  <c r="K2533" i="34"/>
  <c r="F2534" i="34"/>
  <c r="K2534" i="34"/>
  <c r="F2535" i="34"/>
  <c r="K2535" i="34"/>
  <c r="F2536" i="34"/>
  <c r="K2536" i="34"/>
  <c r="F2537" i="34"/>
  <c r="K2537" i="34"/>
  <c r="F2538" i="34"/>
  <c r="K2538" i="34"/>
  <c r="F2539" i="34"/>
  <c r="K2539" i="34"/>
  <c r="F2540" i="34"/>
  <c r="K2540" i="34"/>
  <c r="F2541" i="34"/>
  <c r="K2541" i="34"/>
  <c r="F2542" i="34"/>
  <c r="K2542" i="34"/>
  <c r="F2543" i="34"/>
  <c r="K2543" i="34"/>
  <c r="F2544" i="34"/>
  <c r="K2544" i="34"/>
  <c r="F2545" i="34"/>
  <c r="K2545" i="34"/>
  <c r="F2546" i="34"/>
  <c r="K2546" i="34"/>
  <c r="F2547" i="34"/>
  <c r="K2547" i="34"/>
  <c r="F2548" i="34"/>
  <c r="K2548" i="34"/>
  <c r="F2549" i="34"/>
  <c r="K2549" i="34"/>
  <c r="F2550" i="34"/>
  <c r="K2550" i="34"/>
  <c r="F2551" i="34"/>
  <c r="K2551" i="34"/>
  <c r="F2552" i="34"/>
  <c r="K2552" i="34"/>
  <c r="F2553" i="34"/>
  <c r="K2553" i="34"/>
  <c r="F2554" i="34"/>
  <c r="K2554" i="34"/>
  <c r="F2555" i="34"/>
  <c r="K2555" i="34"/>
  <c r="F2556" i="34"/>
  <c r="K2556" i="34"/>
  <c r="F2557" i="34"/>
  <c r="K2557" i="34"/>
  <c r="F2558" i="34"/>
  <c r="K2558" i="34"/>
  <c r="F2559" i="34"/>
  <c r="K2559" i="34"/>
  <c r="F2560" i="34"/>
  <c r="K2560" i="34"/>
  <c r="F2561" i="34"/>
  <c r="K2561" i="34"/>
  <c r="F2562" i="34"/>
  <c r="K2562" i="34"/>
  <c r="F2563" i="34"/>
  <c r="K2563" i="34"/>
  <c r="F2564" i="34"/>
  <c r="K2564" i="34"/>
  <c r="F2565" i="34"/>
  <c r="K2565" i="34"/>
  <c r="F2566" i="34"/>
  <c r="K2566" i="34"/>
  <c r="F2567" i="34"/>
  <c r="K2567" i="34"/>
  <c r="F2568" i="34"/>
  <c r="K2568" i="34"/>
  <c r="F2569" i="34"/>
  <c r="K2569" i="34"/>
  <c r="F2570" i="34"/>
  <c r="K2570" i="34"/>
  <c r="F2571" i="34"/>
  <c r="K2571" i="34"/>
  <c r="F2572" i="34"/>
  <c r="K2572" i="34"/>
  <c r="F2573" i="34"/>
  <c r="K2573" i="34"/>
  <c r="F2574" i="34"/>
  <c r="K2574" i="34"/>
  <c r="F2575" i="34"/>
  <c r="K2575" i="34"/>
  <c r="F2576" i="34"/>
  <c r="K2576" i="34"/>
  <c r="F2577" i="34"/>
  <c r="K2577" i="34"/>
  <c r="F2578" i="34"/>
  <c r="K2578" i="34"/>
  <c r="F2579" i="34"/>
  <c r="K2579" i="34"/>
  <c r="F2580" i="34"/>
  <c r="K2580" i="34"/>
  <c r="F2581" i="34"/>
  <c r="K2581" i="34"/>
  <c r="F2582" i="34"/>
  <c r="K2582" i="34"/>
  <c r="F2583" i="34"/>
  <c r="K2583" i="34"/>
  <c r="F2584" i="34"/>
  <c r="K2584" i="34"/>
  <c r="F2585" i="34"/>
  <c r="K2585" i="34"/>
  <c r="F2586" i="34"/>
  <c r="K2586" i="34"/>
  <c r="F2587" i="34"/>
  <c r="K2587" i="34"/>
  <c r="F2588" i="34"/>
  <c r="K2588" i="34"/>
  <c r="F2589" i="34"/>
  <c r="K2589" i="34"/>
  <c r="F2590" i="34"/>
  <c r="K2590" i="34"/>
  <c r="F2591" i="34"/>
  <c r="K2591" i="34"/>
  <c r="F2592" i="34"/>
  <c r="K2592" i="34"/>
  <c r="F2593" i="34"/>
  <c r="K2593" i="34"/>
  <c r="F2594" i="34"/>
  <c r="K2594" i="34"/>
  <c r="F2595" i="34"/>
  <c r="K2595" i="34"/>
  <c r="F2596" i="34"/>
  <c r="K2596" i="34"/>
  <c r="F2597" i="34"/>
  <c r="K2597" i="34"/>
  <c r="F2598" i="34"/>
  <c r="K2598" i="34"/>
  <c r="F2599" i="34"/>
  <c r="K2599" i="34"/>
  <c r="F2600" i="34"/>
  <c r="K2600" i="34"/>
  <c r="F2601" i="34"/>
  <c r="K2601" i="34"/>
  <c r="F2602" i="34"/>
  <c r="K2602" i="34"/>
  <c r="F2603" i="34"/>
  <c r="K2603" i="34"/>
  <c r="F2604" i="34"/>
  <c r="K2604" i="34"/>
  <c r="F2605" i="34"/>
  <c r="K2605" i="34"/>
  <c r="F2606" i="34"/>
  <c r="K2606" i="34"/>
  <c r="F2607" i="34"/>
  <c r="K2607" i="34"/>
  <c r="F2608" i="34"/>
  <c r="K2608" i="34"/>
  <c r="F2609" i="34"/>
  <c r="K2609" i="34"/>
  <c r="F2610" i="34"/>
  <c r="K2610" i="34"/>
  <c r="F2611" i="34"/>
  <c r="K2611" i="34"/>
  <c r="F2612" i="34"/>
  <c r="K2612" i="34"/>
  <c r="F2613" i="34"/>
  <c r="K2613" i="34"/>
  <c r="F2614" i="34"/>
  <c r="K2614" i="34"/>
  <c r="F2615" i="34"/>
  <c r="K2615" i="34"/>
  <c r="F2616" i="34"/>
  <c r="K2616" i="34"/>
  <c r="F2617" i="34"/>
  <c r="K2617" i="34"/>
  <c r="F2618" i="34"/>
  <c r="K2618" i="34"/>
  <c r="F2619" i="34"/>
  <c r="K2619" i="34"/>
  <c r="F2620" i="34"/>
  <c r="K2620" i="34"/>
  <c r="F2621" i="34"/>
  <c r="K2621" i="34"/>
  <c r="F2622" i="34"/>
  <c r="K2622" i="34"/>
  <c r="F2623" i="34"/>
  <c r="K2623" i="34"/>
  <c r="F2624" i="34"/>
  <c r="K2624" i="34"/>
  <c r="F2625" i="34"/>
  <c r="K2625" i="34"/>
  <c r="F2626" i="34"/>
  <c r="K2626" i="34"/>
  <c r="F2627" i="34"/>
  <c r="K2627" i="34"/>
  <c r="F2628" i="34"/>
  <c r="K2628" i="34"/>
  <c r="F2629" i="34"/>
  <c r="K2629" i="34"/>
  <c r="F2630" i="34"/>
  <c r="K2630" i="34"/>
  <c r="F2631" i="34"/>
  <c r="K2631" i="34"/>
  <c r="F2632" i="34"/>
  <c r="K2632" i="34"/>
  <c r="F2633" i="34"/>
  <c r="K2633" i="34"/>
  <c r="F2634" i="34"/>
  <c r="K2634" i="34"/>
  <c r="F2635" i="34"/>
  <c r="K2635" i="34"/>
  <c r="F2636" i="34"/>
  <c r="K2636" i="34"/>
  <c r="F2637" i="34"/>
  <c r="K2637" i="34"/>
  <c r="F2638" i="34"/>
  <c r="K2638" i="34"/>
  <c r="F2639" i="34"/>
  <c r="K2639" i="34"/>
  <c r="F2640" i="34"/>
  <c r="K2640" i="34"/>
  <c r="F2641" i="34"/>
  <c r="K2641" i="34"/>
  <c r="F2642" i="34"/>
  <c r="K2642" i="34"/>
  <c r="F2643" i="34"/>
  <c r="K2643" i="34"/>
  <c r="F2644" i="34"/>
  <c r="K2644" i="34"/>
  <c r="F2645" i="34"/>
  <c r="K2645" i="34"/>
  <c r="F2646" i="34"/>
  <c r="K2646" i="34"/>
  <c r="F2647" i="34"/>
  <c r="K2647" i="34"/>
  <c r="F2648" i="34"/>
  <c r="K2648" i="34"/>
  <c r="F2649" i="34"/>
  <c r="K2649" i="34"/>
  <c r="F2650" i="34"/>
  <c r="K2650" i="34"/>
  <c r="F2651" i="34"/>
  <c r="K2651" i="34"/>
  <c r="F2652" i="34"/>
  <c r="K2652" i="34"/>
  <c r="F2653" i="34"/>
  <c r="K2653" i="34"/>
  <c r="F2654" i="34"/>
  <c r="K2654" i="34"/>
  <c r="F2655" i="34"/>
  <c r="K2655" i="34"/>
  <c r="F2656" i="34"/>
  <c r="K2656" i="34"/>
  <c r="F2657" i="34"/>
  <c r="K2657" i="34"/>
  <c r="F2658" i="34"/>
  <c r="K2658" i="34"/>
  <c r="F2659" i="34"/>
  <c r="K2659" i="34"/>
  <c r="F2660" i="34"/>
  <c r="K2660" i="34"/>
  <c r="F2661" i="34"/>
  <c r="K2661" i="34"/>
  <c r="F2662" i="34"/>
  <c r="K2662" i="34"/>
  <c r="F2663" i="34"/>
  <c r="K2663" i="34"/>
  <c r="F2664" i="34"/>
  <c r="K2664" i="34"/>
  <c r="F2665" i="34"/>
  <c r="K2665" i="34"/>
  <c r="F2666" i="34"/>
  <c r="K2666" i="34"/>
  <c r="F2667" i="34"/>
  <c r="K2667" i="34"/>
  <c r="F2668" i="34"/>
  <c r="K2668" i="34"/>
  <c r="F2669" i="34"/>
  <c r="K2669" i="34"/>
  <c r="F2670" i="34"/>
  <c r="K2670" i="34"/>
  <c r="F2671" i="34"/>
  <c r="K2671" i="34"/>
  <c r="F2672" i="34"/>
  <c r="K2672" i="34"/>
  <c r="F2673" i="34"/>
  <c r="K2673" i="34"/>
  <c r="F2674" i="34"/>
  <c r="K2674" i="34"/>
  <c r="F2675" i="34"/>
  <c r="K2675" i="34"/>
  <c r="F2676" i="34"/>
  <c r="K2676" i="34"/>
  <c r="F2677" i="34"/>
  <c r="K2677" i="34"/>
  <c r="F2678" i="34"/>
  <c r="K2678" i="34"/>
  <c r="F2679" i="34"/>
  <c r="K2679" i="34"/>
  <c r="F2680" i="34"/>
  <c r="K2680" i="34"/>
  <c r="F2681" i="34"/>
  <c r="K2681" i="34"/>
  <c r="F2682" i="34"/>
  <c r="K2682" i="34"/>
  <c r="F2683" i="34"/>
  <c r="K2683" i="34"/>
  <c r="F2684" i="34"/>
  <c r="K2684" i="34"/>
  <c r="F2685" i="34"/>
  <c r="K2685" i="34"/>
  <c r="F2686" i="34"/>
  <c r="K2686" i="34"/>
  <c r="F2687" i="34"/>
  <c r="K2687" i="34"/>
  <c r="F2688" i="34"/>
  <c r="K2688" i="34"/>
  <c r="F2689" i="34"/>
  <c r="K2689" i="34"/>
  <c r="F2690" i="34"/>
  <c r="K2690" i="34"/>
  <c r="F2691" i="34"/>
  <c r="K2691" i="34"/>
  <c r="F2692" i="34"/>
  <c r="K2692" i="34"/>
  <c r="F2693" i="34"/>
  <c r="K2693" i="34"/>
  <c r="F2694" i="34"/>
  <c r="K2694" i="34"/>
  <c r="F2695" i="34"/>
  <c r="K2695" i="34"/>
  <c r="F2696" i="34"/>
  <c r="K2696" i="34"/>
  <c r="F2697" i="34"/>
  <c r="K2697" i="34"/>
  <c r="F2698" i="34"/>
  <c r="K2698" i="34"/>
  <c r="F2699" i="34"/>
  <c r="K2699" i="34"/>
  <c r="F2700" i="34"/>
  <c r="K2700" i="34"/>
  <c r="F2701" i="34"/>
  <c r="K2701" i="34"/>
  <c r="F2702" i="34"/>
  <c r="K2702" i="34"/>
  <c r="F2703" i="34"/>
  <c r="K2703" i="34"/>
  <c r="F2704" i="34"/>
  <c r="K2704" i="34"/>
  <c r="F2705" i="34"/>
  <c r="K2705" i="34"/>
  <c r="F2706" i="34"/>
  <c r="K2706" i="34"/>
  <c r="F2707" i="34"/>
  <c r="K2707" i="34"/>
  <c r="F2708" i="34"/>
  <c r="K2708" i="34"/>
  <c r="F2709" i="34"/>
  <c r="K2709" i="34"/>
  <c r="F2710" i="34"/>
  <c r="K2710" i="34"/>
  <c r="F2711" i="34"/>
  <c r="K2711" i="34"/>
  <c r="F2712" i="34"/>
  <c r="K2712" i="34"/>
  <c r="F2713" i="34"/>
  <c r="K2713" i="34"/>
  <c r="F2714" i="34"/>
  <c r="K2714" i="34"/>
  <c r="F2715" i="34"/>
  <c r="K2715" i="34"/>
  <c r="F2716" i="34"/>
  <c r="K2716" i="34"/>
  <c r="F2717" i="34"/>
  <c r="K2717" i="34"/>
  <c r="F2718" i="34"/>
  <c r="K2718" i="34"/>
  <c r="F2719" i="34"/>
  <c r="K2719" i="34"/>
  <c r="F2720" i="34"/>
  <c r="K2720" i="34"/>
  <c r="F2721" i="34"/>
  <c r="K2721" i="34"/>
  <c r="F2722" i="34"/>
  <c r="K2722" i="34"/>
  <c r="F2723" i="34"/>
  <c r="K2723" i="34"/>
  <c r="F2724" i="34"/>
  <c r="K2724" i="34"/>
  <c r="F2725" i="34"/>
  <c r="K2725" i="34"/>
  <c r="F2726" i="34"/>
  <c r="K2726" i="34"/>
  <c r="F2727" i="34"/>
  <c r="K2727" i="34"/>
  <c r="F2728" i="34"/>
  <c r="K2728" i="34"/>
  <c r="F2729" i="34"/>
  <c r="K2729" i="34"/>
  <c r="F2730" i="34"/>
  <c r="K2730" i="34"/>
  <c r="F2731" i="34"/>
  <c r="K2731" i="34"/>
  <c r="F2732" i="34"/>
  <c r="K2732" i="34"/>
  <c r="F2733" i="34"/>
  <c r="K2733" i="34"/>
  <c r="F2734" i="34"/>
  <c r="K2734" i="34"/>
  <c r="F2735" i="34"/>
  <c r="K2735" i="34"/>
  <c r="F2736" i="34"/>
  <c r="K2736" i="34"/>
  <c r="F2737" i="34"/>
  <c r="K2737" i="34"/>
  <c r="F2738" i="34"/>
  <c r="K2738" i="34"/>
  <c r="F2739" i="34"/>
  <c r="K2739" i="34"/>
  <c r="F2740" i="34"/>
  <c r="K2740" i="34"/>
  <c r="F2741" i="34"/>
  <c r="K2741" i="34"/>
  <c r="F2742" i="34"/>
  <c r="K2742" i="34"/>
  <c r="F2743" i="34"/>
  <c r="K2743" i="34"/>
  <c r="F2744" i="34"/>
  <c r="K2744" i="34"/>
  <c r="F2745" i="34"/>
  <c r="K2745" i="34"/>
  <c r="F2746" i="34"/>
  <c r="K2746" i="34"/>
  <c r="F2747" i="34"/>
  <c r="K2747" i="34"/>
  <c r="F2748" i="34"/>
  <c r="K2748" i="34"/>
  <c r="F2749" i="34"/>
  <c r="K2749" i="34"/>
  <c r="F2750" i="34"/>
  <c r="K2750" i="34"/>
  <c r="F2751" i="34"/>
  <c r="K2751" i="34"/>
  <c r="F2752" i="34"/>
  <c r="K2752" i="34"/>
  <c r="F2753" i="34"/>
  <c r="K2753" i="34"/>
  <c r="F2754" i="34"/>
  <c r="K2754" i="34"/>
  <c r="F2755" i="34"/>
  <c r="K2755" i="34"/>
  <c r="F2756" i="34"/>
  <c r="K2756" i="34"/>
  <c r="F2757" i="34"/>
  <c r="K2757" i="34"/>
  <c r="F2758" i="34"/>
  <c r="K2758" i="34"/>
  <c r="F2759" i="34"/>
  <c r="K2759" i="34"/>
  <c r="F2760" i="34"/>
  <c r="K2760" i="34"/>
  <c r="F2761" i="34"/>
  <c r="K2761" i="34"/>
  <c r="F2762" i="34"/>
  <c r="K2762" i="34"/>
  <c r="F2763" i="34"/>
  <c r="K2763" i="34"/>
  <c r="F2764" i="34"/>
  <c r="K2764" i="34"/>
  <c r="F2765" i="34"/>
  <c r="K2765" i="34"/>
  <c r="F2766" i="34"/>
  <c r="K2766" i="34"/>
  <c r="F2767" i="34"/>
  <c r="K2767" i="34"/>
  <c r="F2768" i="34"/>
  <c r="K2768" i="34"/>
  <c r="F2769" i="34"/>
  <c r="K2769" i="34"/>
  <c r="F2770" i="34"/>
  <c r="K2770" i="34"/>
  <c r="F2771" i="34"/>
  <c r="K2771" i="34"/>
  <c r="F2772" i="34"/>
  <c r="K2772" i="34"/>
  <c r="F2773" i="34"/>
  <c r="K2773" i="34"/>
  <c r="F2774" i="34"/>
  <c r="K2774" i="34"/>
  <c r="F2775" i="34"/>
  <c r="K2775" i="34"/>
  <c r="F2776" i="34"/>
  <c r="K2776" i="34"/>
  <c r="F2777" i="34"/>
  <c r="K2777" i="34"/>
  <c r="F2778" i="34"/>
  <c r="K2778" i="34"/>
  <c r="F2779" i="34"/>
  <c r="K2779" i="34"/>
  <c r="F2780" i="34"/>
  <c r="K2780" i="34"/>
  <c r="F2781" i="34"/>
  <c r="K2781" i="34"/>
  <c r="F2782" i="34"/>
  <c r="K2782" i="34"/>
  <c r="F2783" i="34"/>
  <c r="K2783" i="34"/>
  <c r="F2784" i="34"/>
  <c r="K2784" i="34"/>
  <c r="F2785" i="34"/>
  <c r="K2785" i="34"/>
  <c r="F2786" i="34"/>
  <c r="K2786" i="34"/>
  <c r="F2787" i="34"/>
  <c r="K2787" i="34"/>
  <c r="F2788" i="34"/>
  <c r="K2788" i="34"/>
  <c r="F2789" i="34"/>
  <c r="K2789" i="34"/>
  <c r="F2790" i="34"/>
  <c r="K2790" i="34"/>
  <c r="F2791" i="34"/>
  <c r="K2791" i="34"/>
  <c r="F2792" i="34"/>
  <c r="K2792" i="34"/>
  <c r="F2793" i="34"/>
  <c r="K2793" i="34"/>
  <c r="F2794" i="34"/>
  <c r="K2794" i="34"/>
  <c r="F2795" i="34"/>
  <c r="K2795" i="34"/>
  <c r="F2796" i="34"/>
  <c r="K2796" i="34"/>
  <c r="F2797" i="34"/>
  <c r="K2797" i="34"/>
  <c r="F2798" i="34"/>
  <c r="K2798" i="34"/>
  <c r="F2799" i="34"/>
  <c r="K2799" i="34"/>
  <c r="F2800" i="34"/>
  <c r="K2800" i="34"/>
  <c r="F2801" i="34"/>
  <c r="K2801" i="34"/>
  <c r="F2802" i="34"/>
  <c r="K2802" i="34"/>
  <c r="F2803" i="34"/>
  <c r="K2803" i="34"/>
  <c r="F2804" i="34"/>
  <c r="K2804" i="34"/>
  <c r="F2805" i="34"/>
  <c r="K2805" i="34"/>
  <c r="F2806" i="34"/>
  <c r="K2806" i="34"/>
  <c r="F2807" i="34"/>
  <c r="K2807" i="34"/>
  <c r="F2808" i="34"/>
  <c r="K2808" i="34"/>
  <c r="F2809" i="34"/>
  <c r="K2809" i="34"/>
  <c r="F2810" i="34"/>
  <c r="K2810" i="34"/>
  <c r="F2811" i="34"/>
  <c r="K2811" i="34"/>
  <c r="F2812" i="34"/>
  <c r="K2812" i="34"/>
  <c r="F2813" i="34"/>
  <c r="K2813" i="34"/>
  <c r="F2814" i="34"/>
  <c r="K2814" i="34"/>
  <c r="F2815" i="34"/>
  <c r="K2815" i="34"/>
  <c r="F2816" i="34"/>
  <c r="K2816" i="34"/>
  <c r="F2817" i="34"/>
  <c r="K2817" i="34"/>
  <c r="F2818" i="34"/>
  <c r="K2818" i="34"/>
  <c r="F2819" i="34"/>
  <c r="K2819" i="34"/>
  <c r="F2820" i="34"/>
  <c r="K2820" i="34"/>
  <c r="F2821" i="34"/>
  <c r="K2821" i="34"/>
  <c r="F2822" i="34"/>
  <c r="K2822" i="34"/>
  <c r="F2823" i="34"/>
  <c r="K2823" i="34"/>
  <c r="F2824" i="34"/>
  <c r="K2824" i="34"/>
  <c r="F2825" i="34"/>
  <c r="K2825" i="34"/>
  <c r="F2826" i="34"/>
  <c r="K2826" i="34"/>
  <c r="F2827" i="34"/>
  <c r="K2827" i="34"/>
  <c r="F2828" i="34"/>
  <c r="K2828" i="34"/>
  <c r="F2829" i="34"/>
  <c r="K2829" i="34"/>
  <c r="F2830" i="34"/>
  <c r="K2830" i="34"/>
  <c r="F2831" i="34"/>
  <c r="K2831" i="34"/>
  <c r="F2832" i="34"/>
  <c r="K2832" i="34"/>
  <c r="F2833" i="34"/>
  <c r="K2833" i="34"/>
  <c r="F2834" i="34"/>
  <c r="K2834" i="34"/>
  <c r="F2835" i="34"/>
  <c r="K2835" i="34"/>
  <c r="F2836" i="34"/>
  <c r="K2836" i="34"/>
  <c r="F2837" i="34"/>
  <c r="K2837" i="34"/>
  <c r="F2838" i="34"/>
  <c r="K2838" i="34"/>
  <c r="F2839" i="34"/>
  <c r="K2839" i="34"/>
  <c r="F2840" i="34"/>
  <c r="K2840" i="34"/>
  <c r="F2841" i="34"/>
  <c r="K2841" i="34"/>
  <c r="F2842" i="34"/>
  <c r="K2842" i="34"/>
  <c r="F2843" i="34"/>
  <c r="K2843" i="34"/>
  <c r="F2844" i="34"/>
  <c r="K2844" i="34"/>
  <c r="F2845" i="34"/>
  <c r="K2845" i="34"/>
  <c r="F2846" i="34"/>
  <c r="K2846" i="34"/>
  <c r="F2847" i="34"/>
  <c r="K2847" i="34"/>
  <c r="F2848" i="34"/>
  <c r="K2848" i="34"/>
  <c r="F2849" i="34"/>
  <c r="K2849" i="34"/>
  <c r="F2850" i="34"/>
  <c r="K2850" i="34"/>
  <c r="F2851" i="34"/>
  <c r="K2851" i="34"/>
  <c r="F2852" i="34"/>
  <c r="K2852" i="34"/>
  <c r="F2853" i="34"/>
  <c r="K2853" i="34"/>
  <c r="F2854" i="34"/>
  <c r="K2854" i="34"/>
  <c r="F2855" i="34"/>
  <c r="K2855" i="34"/>
  <c r="F2856" i="34"/>
  <c r="K2856" i="34"/>
  <c r="F2857" i="34"/>
  <c r="K2857" i="34"/>
  <c r="F2858" i="34"/>
  <c r="K2858" i="34"/>
  <c r="F2859" i="34"/>
  <c r="K2859" i="34"/>
  <c r="F2860" i="34"/>
  <c r="K2860" i="34"/>
  <c r="F2861" i="34"/>
  <c r="K2861" i="34"/>
  <c r="F2862" i="34"/>
  <c r="K2862" i="34"/>
  <c r="F2863" i="34"/>
  <c r="K2863" i="34"/>
  <c r="F2864" i="34"/>
  <c r="K2864" i="34"/>
  <c r="F2865" i="34"/>
  <c r="K2865" i="34"/>
  <c r="F2866" i="34"/>
  <c r="K2866" i="34"/>
  <c r="F2867" i="34"/>
  <c r="K2867" i="34"/>
  <c r="F2868" i="34"/>
  <c r="K2868" i="34"/>
  <c r="F2869" i="34"/>
  <c r="K2869" i="34"/>
  <c r="F2870" i="34"/>
  <c r="K2870" i="34"/>
  <c r="F2871" i="34"/>
  <c r="K2871" i="34"/>
  <c r="F2872" i="34"/>
  <c r="K2872" i="34"/>
  <c r="F2873" i="34"/>
  <c r="K2873" i="34"/>
  <c r="F2874" i="34"/>
  <c r="K2874" i="34"/>
  <c r="F2875" i="34"/>
  <c r="K2875" i="34"/>
  <c r="F2876" i="34"/>
  <c r="K2876" i="34"/>
  <c r="F2877" i="34"/>
  <c r="K2877" i="34"/>
  <c r="F2878" i="34"/>
  <c r="K2878" i="34"/>
  <c r="F2879" i="34"/>
  <c r="K2879" i="34"/>
  <c r="F2880" i="34"/>
  <c r="K2880" i="34"/>
  <c r="F2881" i="34"/>
  <c r="K2881" i="34"/>
  <c r="F2882" i="34"/>
  <c r="K2882" i="34"/>
  <c r="F2883" i="34"/>
  <c r="K2883" i="34"/>
  <c r="F2884" i="34"/>
  <c r="K2884" i="34"/>
  <c r="F2885" i="34"/>
  <c r="K2885" i="34"/>
  <c r="F2886" i="34"/>
  <c r="K2886" i="34"/>
  <c r="F2887" i="34"/>
  <c r="K2887" i="34"/>
  <c r="F2888" i="34"/>
  <c r="K2888" i="34"/>
  <c r="F2889" i="34"/>
  <c r="K2889" i="34"/>
  <c r="F2890" i="34"/>
  <c r="K2890" i="34"/>
  <c r="F2891" i="34"/>
  <c r="K2891" i="34"/>
  <c r="F2892" i="34"/>
  <c r="K2892" i="34"/>
  <c r="F2893" i="34"/>
  <c r="K2893" i="34"/>
  <c r="F2894" i="34"/>
  <c r="K2894" i="34"/>
  <c r="F2895" i="34"/>
  <c r="K2895" i="34"/>
  <c r="F2896" i="34"/>
  <c r="K2896" i="34"/>
  <c r="F2897" i="34"/>
  <c r="K2897" i="34"/>
  <c r="F2898" i="34"/>
  <c r="K2898" i="34"/>
  <c r="F2899" i="34"/>
  <c r="K2899" i="34"/>
  <c r="F2900" i="34"/>
  <c r="K2900" i="34"/>
  <c r="F2901" i="34"/>
  <c r="K2901" i="34"/>
  <c r="F2902" i="34"/>
  <c r="K2902" i="34"/>
  <c r="F2903" i="34"/>
  <c r="K2903" i="34"/>
  <c r="F2904" i="34"/>
  <c r="K2904" i="34"/>
  <c r="F2905" i="34"/>
  <c r="K2905" i="34"/>
  <c r="F2906" i="34"/>
  <c r="K2906" i="34"/>
  <c r="F2907" i="34"/>
  <c r="K2907" i="34"/>
  <c r="F2908" i="34"/>
  <c r="K2908" i="34"/>
  <c r="F2909" i="34"/>
  <c r="K2909" i="34"/>
  <c r="F2910" i="34"/>
  <c r="K2910" i="34"/>
  <c r="F2911" i="34"/>
  <c r="K2911" i="34"/>
  <c r="F2912" i="34"/>
  <c r="K2912" i="34"/>
  <c r="F2913" i="34"/>
  <c r="K2913" i="34"/>
  <c r="F2914" i="34"/>
  <c r="K2914" i="34"/>
  <c r="F2915" i="34"/>
  <c r="K2915" i="34"/>
  <c r="F2916" i="34"/>
  <c r="K2916" i="34"/>
  <c r="F2917" i="34"/>
  <c r="K2917" i="34"/>
  <c r="F2918" i="34"/>
  <c r="K2918" i="34"/>
  <c r="F2919" i="34"/>
  <c r="K2919" i="34"/>
  <c r="F2920" i="34"/>
  <c r="K2920" i="34"/>
  <c r="F2921" i="34"/>
  <c r="K2921" i="34"/>
  <c r="F2922" i="34"/>
  <c r="K2922" i="34"/>
  <c r="F2923" i="34"/>
  <c r="K2923" i="34"/>
  <c r="F2924" i="34"/>
  <c r="K2924" i="34"/>
  <c r="F2925" i="34"/>
  <c r="K2925" i="34"/>
  <c r="F2926" i="34"/>
  <c r="K2926" i="34"/>
  <c r="F2927" i="34"/>
  <c r="K2927" i="34"/>
  <c r="F2928" i="34"/>
  <c r="K2928" i="34"/>
  <c r="F2929" i="34"/>
  <c r="K2929" i="34"/>
  <c r="F2930" i="34"/>
  <c r="K2930" i="34"/>
  <c r="F2931" i="34"/>
  <c r="K2931" i="34"/>
  <c r="F2932" i="34"/>
  <c r="K2932" i="34"/>
  <c r="F2933" i="34"/>
  <c r="K2933" i="34"/>
  <c r="F2934" i="34"/>
  <c r="K2934" i="34"/>
  <c r="F2935" i="34"/>
  <c r="K2935" i="34"/>
  <c r="F2936" i="34"/>
  <c r="K2936" i="34"/>
  <c r="F2937" i="34"/>
  <c r="K2937" i="34"/>
  <c r="F2938" i="34"/>
  <c r="K2938" i="34"/>
  <c r="F2939" i="34"/>
  <c r="K2939" i="34"/>
  <c r="F2940" i="34"/>
  <c r="K2940" i="34"/>
  <c r="F2941" i="34"/>
  <c r="K2941" i="34"/>
  <c r="F2942" i="34"/>
  <c r="K2942" i="34"/>
  <c r="F2943" i="34"/>
  <c r="K2943" i="34"/>
  <c r="F2944" i="34"/>
  <c r="K2944" i="34"/>
  <c r="F2945" i="34"/>
  <c r="K2945" i="34"/>
  <c r="F2946" i="34"/>
  <c r="K2946" i="34"/>
  <c r="F2947" i="34"/>
  <c r="K2947" i="34"/>
  <c r="F2948" i="34"/>
  <c r="K2948" i="34"/>
  <c r="F2949" i="34"/>
  <c r="K2949" i="34"/>
  <c r="F2950" i="34"/>
  <c r="K2950" i="34"/>
  <c r="F2951" i="34"/>
  <c r="K2951" i="34"/>
  <c r="F2952" i="34"/>
  <c r="K2952" i="34"/>
  <c r="F2953" i="34"/>
  <c r="K2953" i="34"/>
  <c r="F2954" i="34"/>
  <c r="K2954" i="34"/>
  <c r="F2955" i="34"/>
  <c r="K2955" i="34"/>
  <c r="F2956" i="34"/>
  <c r="K2956" i="34"/>
  <c r="F2957" i="34"/>
  <c r="K2957" i="34"/>
  <c r="F2958" i="34"/>
  <c r="K2958" i="34"/>
  <c r="F2959" i="34"/>
  <c r="K2959" i="34"/>
  <c r="F2960" i="34"/>
  <c r="K2960" i="34"/>
  <c r="F2961" i="34"/>
  <c r="K2961" i="34"/>
  <c r="F2962" i="34"/>
  <c r="K2962" i="34"/>
  <c r="F2963" i="34"/>
  <c r="K2963" i="34"/>
  <c r="F2964" i="34"/>
  <c r="K2964" i="34"/>
  <c r="F2965" i="34"/>
  <c r="K2965" i="34"/>
  <c r="F2966" i="34"/>
  <c r="K2966" i="34"/>
  <c r="F2967" i="34"/>
  <c r="K2967" i="34"/>
  <c r="F2968" i="34"/>
  <c r="K2968" i="34"/>
  <c r="F2969" i="34"/>
  <c r="K2969" i="34"/>
  <c r="F2970" i="34"/>
  <c r="K2970" i="34"/>
  <c r="F2971" i="34"/>
  <c r="K2971" i="34"/>
  <c r="F2972" i="34"/>
  <c r="K2972" i="34"/>
  <c r="F2973" i="34"/>
  <c r="K2973" i="34"/>
  <c r="F2974" i="34"/>
  <c r="K2974" i="34"/>
  <c r="F2975" i="34"/>
  <c r="K2975" i="34"/>
  <c r="F2976" i="34"/>
  <c r="K2976" i="34"/>
  <c r="F2977" i="34"/>
  <c r="K2977" i="34"/>
  <c r="F2978" i="34"/>
  <c r="K2978" i="34"/>
  <c r="F2979" i="34"/>
  <c r="K2979" i="34"/>
  <c r="F2980" i="34"/>
  <c r="K2980" i="34"/>
  <c r="F2981" i="34"/>
  <c r="K2981" i="34"/>
  <c r="F2982" i="34"/>
  <c r="K2982" i="34"/>
  <c r="F2983" i="34"/>
  <c r="K2983" i="34"/>
  <c r="F2984" i="34"/>
  <c r="K2984" i="34"/>
  <c r="F2985" i="34"/>
  <c r="K2985" i="34"/>
  <c r="F2986" i="34"/>
  <c r="K2986" i="34"/>
  <c r="F2987" i="34"/>
  <c r="K2987" i="34"/>
  <c r="F2988" i="34"/>
  <c r="K2988" i="34"/>
  <c r="F2989" i="34"/>
  <c r="K2989" i="34"/>
  <c r="F2990" i="34"/>
  <c r="K2990" i="34"/>
  <c r="F2991" i="34"/>
  <c r="K2991" i="34"/>
  <c r="F2992" i="34"/>
  <c r="K2992" i="34"/>
  <c r="F2993" i="34"/>
  <c r="K2993" i="34"/>
  <c r="F2994" i="34"/>
  <c r="K2994" i="34"/>
  <c r="F2995" i="34"/>
  <c r="K2995" i="34"/>
  <c r="F2996" i="34"/>
  <c r="K2996" i="34"/>
  <c r="F2997" i="34"/>
  <c r="K2997" i="34"/>
  <c r="F2998" i="34"/>
  <c r="K2998" i="34"/>
  <c r="F2999" i="34"/>
  <c r="K2999" i="34"/>
  <c r="F3000" i="34"/>
  <c r="K3000" i="34"/>
  <c r="F3001" i="34"/>
  <c r="K3001" i="34"/>
  <c r="F3002" i="34"/>
  <c r="K3002" i="34"/>
  <c r="F3003" i="34"/>
  <c r="K3003" i="34"/>
  <c r="F3004" i="34"/>
  <c r="K3004" i="34"/>
  <c r="F3005" i="34"/>
  <c r="K3005" i="34"/>
  <c r="F3006" i="34"/>
  <c r="K3006" i="34"/>
  <c r="F3007" i="34"/>
  <c r="K3007" i="34"/>
  <c r="F3008" i="34"/>
  <c r="K3008" i="34"/>
  <c r="F3009" i="34"/>
  <c r="K3009" i="34"/>
  <c r="F3010" i="34"/>
  <c r="K3010" i="34"/>
  <c r="F3011" i="34"/>
  <c r="K3011" i="34"/>
  <c r="F3012" i="34"/>
  <c r="K3012" i="34"/>
  <c r="F3013" i="34"/>
  <c r="K3013" i="34"/>
  <c r="F3014" i="34"/>
  <c r="K3014" i="34"/>
  <c r="F3015" i="34"/>
  <c r="K3015" i="34"/>
  <c r="F3016" i="34"/>
  <c r="K3016" i="34"/>
  <c r="F3017" i="34"/>
  <c r="K3017" i="34"/>
  <c r="F3018" i="34"/>
  <c r="K3018" i="34"/>
  <c r="F3019" i="34"/>
  <c r="K3019" i="34"/>
  <c r="F3020" i="34"/>
  <c r="K3020" i="34"/>
  <c r="F3021" i="34"/>
  <c r="K3021" i="34"/>
  <c r="F3022" i="34"/>
  <c r="K3022" i="34"/>
  <c r="F3023" i="34"/>
  <c r="K3023" i="34"/>
  <c r="F3024" i="34"/>
  <c r="K3024" i="34"/>
  <c r="F3025" i="34"/>
  <c r="K3025" i="34"/>
  <c r="F3026" i="34"/>
  <c r="K3026" i="34"/>
  <c r="F3027" i="34"/>
  <c r="K3027" i="34"/>
  <c r="F3028" i="34"/>
  <c r="K3028" i="34"/>
  <c r="F3029" i="34"/>
  <c r="K3029" i="34"/>
  <c r="F3030" i="34"/>
  <c r="K3030" i="34"/>
  <c r="F3031" i="34"/>
  <c r="K3031" i="34"/>
  <c r="F3032" i="34"/>
  <c r="K3032" i="34"/>
  <c r="F3033" i="34"/>
  <c r="K3033" i="34"/>
  <c r="F3034" i="34"/>
  <c r="K3034" i="34"/>
  <c r="F3035" i="34"/>
  <c r="K3035" i="34"/>
  <c r="F3036" i="34"/>
  <c r="K3036" i="34"/>
  <c r="F3037" i="34"/>
  <c r="K3037" i="34"/>
  <c r="F3038" i="34"/>
  <c r="K3038" i="34"/>
  <c r="F3039" i="34"/>
  <c r="K3039" i="34"/>
  <c r="F3040" i="34"/>
  <c r="K3040" i="34"/>
  <c r="F3041" i="34"/>
  <c r="K3041" i="34"/>
  <c r="F3042" i="34"/>
  <c r="K3042" i="34"/>
  <c r="F3043" i="34"/>
  <c r="K3043" i="34"/>
  <c r="F3044" i="34"/>
  <c r="K3044" i="34"/>
  <c r="F3045" i="34"/>
  <c r="K3045" i="34"/>
  <c r="F3046" i="34"/>
  <c r="K3046" i="34"/>
  <c r="F3047" i="34"/>
  <c r="K3047" i="34"/>
  <c r="F3048" i="34"/>
  <c r="K3048" i="34"/>
  <c r="F3049" i="34"/>
  <c r="K3049" i="34"/>
  <c r="F3050" i="34"/>
  <c r="K3050" i="34"/>
  <c r="F3051" i="34"/>
  <c r="K3051" i="34"/>
  <c r="F3052" i="34"/>
  <c r="K3052" i="34"/>
  <c r="F3053" i="34"/>
  <c r="K3053" i="34"/>
  <c r="F3054" i="34"/>
  <c r="K3054" i="34"/>
  <c r="F3055" i="34"/>
  <c r="K3055" i="34"/>
  <c r="F3056" i="34"/>
  <c r="K3056" i="34"/>
  <c r="F3057" i="34"/>
  <c r="K3057" i="34"/>
  <c r="F3058" i="34"/>
  <c r="K3058" i="34"/>
  <c r="F3059" i="34"/>
  <c r="K3059" i="34"/>
  <c r="F3060" i="34"/>
  <c r="K3060" i="34"/>
  <c r="F3061" i="34"/>
  <c r="K3061" i="34"/>
  <c r="F3062" i="34"/>
  <c r="K3062" i="34"/>
  <c r="F3063" i="34"/>
  <c r="K3063" i="34"/>
  <c r="F3064" i="34"/>
  <c r="K3064" i="34"/>
  <c r="F3065" i="34"/>
  <c r="K3065" i="34"/>
  <c r="F3066" i="34"/>
  <c r="K3066" i="34"/>
  <c r="F3067" i="34"/>
  <c r="K3067" i="34"/>
  <c r="F3068" i="34"/>
  <c r="K3068" i="34"/>
  <c r="F3069" i="34"/>
  <c r="K3069" i="34"/>
  <c r="F3070" i="34"/>
  <c r="K3070" i="34"/>
  <c r="F3071" i="34"/>
  <c r="K3071" i="34"/>
  <c r="F3072" i="34"/>
  <c r="K3072" i="34"/>
  <c r="F3073" i="34"/>
  <c r="K3073" i="34"/>
  <c r="F3074" i="34"/>
  <c r="K3074" i="34"/>
  <c r="F3075" i="34"/>
  <c r="K3075" i="34"/>
  <c r="F3076" i="34"/>
  <c r="K3076" i="34"/>
  <c r="F3077" i="34"/>
  <c r="K3077" i="34"/>
  <c r="F3078" i="34"/>
  <c r="K3078" i="34"/>
  <c r="F3079" i="34"/>
  <c r="K3079" i="34"/>
  <c r="F3080" i="34"/>
  <c r="K3080" i="34"/>
  <c r="F3081" i="34"/>
  <c r="K3081" i="34"/>
  <c r="F3082" i="34"/>
  <c r="K3082" i="34"/>
  <c r="F3083" i="34"/>
  <c r="K3083" i="34"/>
  <c r="F3084" i="34"/>
  <c r="K3084" i="34"/>
  <c r="F3085" i="34"/>
  <c r="K3085" i="34"/>
  <c r="F3086" i="34"/>
  <c r="K3086" i="34"/>
  <c r="F3087" i="34"/>
  <c r="K3087" i="34"/>
  <c r="F3088" i="34"/>
  <c r="K3088" i="34"/>
  <c r="F3089" i="34"/>
  <c r="K3089" i="34"/>
  <c r="F3090" i="34"/>
  <c r="K3090" i="34"/>
  <c r="F3091" i="34"/>
  <c r="K3091" i="34"/>
  <c r="F3092" i="34"/>
  <c r="K3092" i="34"/>
  <c r="F3093" i="34"/>
  <c r="K3093" i="34"/>
  <c r="F3094" i="34"/>
  <c r="K3094" i="34"/>
  <c r="F3095" i="34"/>
  <c r="K3095" i="34"/>
  <c r="F3096" i="34"/>
  <c r="K3096" i="34"/>
  <c r="F3097" i="34"/>
  <c r="K3097" i="34"/>
  <c r="F3098" i="34"/>
  <c r="K3098" i="34"/>
  <c r="F3099" i="34"/>
  <c r="K3099" i="34"/>
  <c r="F3100" i="34"/>
  <c r="K3100" i="34"/>
  <c r="F3101" i="34"/>
  <c r="K3101" i="34"/>
  <c r="F3102" i="34"/>
  <c r="K3102" i="34"/>
  <c r="F3103" i="34"/>
  <c r="K3103" i="34"/>
  <c r="F3104" i="34"/>
  <c r="K3104" i="34"/>
  <c r="F3105" i="34"/>
  <c r="K3105" i="34"/>
  <c r="F3106" i="34"/>
  <c r="K3106" i="34"/>
  <c r="F3107" i="34"/>
  <c r="K3107" i="34"/>
  <c r="F3108" i="34"/>
  <c r="K3108" i="34"/>
  <c r="F3109" i="34"/>
  <c r="K3109" i="34"/>
  <c r="F3110" i="34"/>
  <c r="K3110" i="34"/>
  <c r="F3111" i="34"/>
  <c r="K3111" i="34"/>
  <c r="F3112" i="34"/>
  <c r="K3112" i="34"/>
  <c r="F3113" i="34"/>
  <c r="K3113" i="34"/>
  <c r="F3114" i="34"/>
  <c r="K3114" i="34"/>
  <c r="F3115" i="34"/>
  <c r="K3115" i="34"/>
  <c r="F3116" i="34"/>
  <c r="K3116" i="34"/>
  <c r="F3117" i="34"/>
  <c r="K3117" i="34"/>
  <c r="F3118" i="34"/>
  <c r="K3118" i="34"/>
  <c r="F3119" i="34"/>
  <c r="K3119" i="34"/>
  <c r="F3120" i="34"/>
  <c r="K3120" i="34"/>
  <c r="F3121" i="34"/>
  <c r="K3121" i="34"/>
  <c r="F3122" i="34"/>
  <c r="K3122" i="34"/>
  <c r="F3123" i="34"/>
  <c r="K3123" i="34"/>
  <c r="F3124" i="34"/>
  <c r="K3124" i="34"/>
  <c r="F3125" i="34"/>
  <c r="K3125" i="34"/>
  <c r="F3126" i="34"/>
  <c r="K3126" i="34"/>
  <c r="F3127" i="34"/>
  <c r="K3127" i="34"/>
  <c r="F3128" i="34"/>
  <c r="K3128" i="34"/>
  <c r="F3129" i="34"/>
  <c r="K3129" i="34"/>
  <c r="F3130" i="34"/>
  <c r="K3130" i="34"/>
  <c r="F3131" i="34"/>
  <c r="K3131" i="34"/>
  <c r="F3132" i="34"/>
  <c r="K3132" i="34"/>
  <c r="F3133" i="34"/>
  <c r="K3133" i="34"/>
  <c r="F3134" i="34"/>
  <c r="K3134" i="34"/>
  <c r="F3135" i="34"/>
  <c r="K3135" i="34"/>
  <c r="F3136" i="34"/>
  <c r="K3136" i="34"/>
  <c r="F3137" i="34"/>
  <c r="K3137" i="34"/>
  <c r="F3138" i="34"/>
  <c r="K3138" i="34"/>
  <c r="F3139" i="34"/>
  <c r="K3139" i="34"/>
  <c r="F3140" i="34"/>
  <c r="K3140" i="34"/>
  <c r="F3141" i="34"/>
  <c r="K3141" i="34"/>
  <c r="F3142" i="34"/>
  <c r="K3142" i="34"/>
  <c r="F3143" i="34"/>
  <c r="K3143" i="34"/>
  <c r="F3144" i="34"/>
  <c r="K3144" i="34"/>
  <c r="F3145" i="34"/>
  <c r="K3145" i="34"/>
  <c r="F3146" i="34"/>
  <c r="K3146" i="34"/>
  <c r="F3147" i="34"/>
  <c r="K3147" i="34"/>
  <c r="F3148" i="34"/>
  <c r="K3148" i="34"/>
  <c r="F3149" i="34"/>
  <c r="K3149" i="34"/>
  <c r="F3150" i="34"/>
  <c r="K3150" i="34"/>
  <c r="F3151" i="34"/>
  <c r="K3151" i="34"/>
  <c r="F3152" i="34"/>
  <c r="K3152" i="34"/>
  <c r="F3153" i="34"/>
  <c r="K3153" i="34"/>
  <c r="F3154" i="34"/>
  <c r="K3154" i="34"/>
  <c r="F3155" i="34"/>
  <c r="K3155" i="34"/>
  <c r="F3156" i="34"/>
  <c r="K3156" i="34"/>
  <c r="F3157" i="34"/>
  <c r="K3157" i="34"/>
  <c r="F3158" i="34"/>
  <c r="K3158" i="34"/>
  <c r="F3159" i="34"/>
  <c r="K3159" i="34"/>
  <c r="F3160" i="34"/>
  <c r="K3160" i="34"/>
  <c r="F3161" i="34"/>
  <c r="K3161" i="34"/>
  <c r="F3162" i="34"/>
  <c r="K3162" i="34"/>
  <c r="F3163" i="34"/>
  <c r="K3163" i="34"/>
  <c r="F3164" i="34"/>
  <c r="K3164" i="34"/>
  <c r="F3165" i="34"/>
  <c r="K3165" i="34"/>
  <c r="F3166" i="34"/>
  <c r="K3166" i="34"/>
  <c r="F3167" i="34"/>
  <c r="K3167" i="34"/>
  <c r="F3168" i="34"/>
  <c r="K3168" i="34"/>
  <c r="F3169" i="34"/>
  <c r="K3169" i="34"/>
  <c r="F3170" i="34"/>
  <c r="K3170" i="34"/>
  <c r="F3171" i="34"/>
  <c r="K3171" i="34"/>
  <c r="F3172" i="34"/>
  <c r="K3172" i="34"/>
  <c r="F3173" i="34"/>
  <c r="K3173" i="34"/>
  <c r="F3174" i="34"/>
  <c r="K3174" i="34"/>
  <c r="F3175" i="34"/>
  <c r="K3175" i="34"/>
  <c r="F3176" i="34"/>
  <c r="K3176" i="34"/>
  <c r="F3177" i="34"/>
  <c r="K3177" i="34"/>
  <c r="F3178" i="34"/>
  <c r="K3178" i="34"/>
  <c r="F3179" i="34"/>
  <c r="K3179" i="34"/>
  <c r="F3180" i="34"/>
  <c r="K3180" i="34"/>
  <c r="F3181" i="34"/>
  <c r="K3181" i="34"/>
  <c r="F3182" i="34"/>
  <c r="K3182" i="34"/>
  <c r="F3183" i="34"/>
  <c r="K3183" i="34"/>
  <c r="F3184" i="34"/>
  <c r="K3184" i="34"/>
  <c r="F3185" i="34"/>
  <c r="K3185" i="34"/>
  <c r="F3186" i="34"/>
  <c r="K3186" i="34"/>
  <c r="F3187" i="34"/>
  <c r="K3187" i="34"/>
  <c r="F3188" i="34"/>
  <c r="K3188" i="34"/>
  <c r="F3189" i="34"/>
  <c r="K3189" i="34"/>
  <c r="F3190" i="34"/>
  <c r="K3190" i="34"/>
  <c r="F3191" i="34"/>
  <c r="K3191" i="34"/>
  <c r="F3192" i="34"/>
  <c r="K3192" i="34"/>
  <c r="F3193" i="34"/>
  <c r="K3193" i="34"/>
  <c r="F3194" i="34"/>
  <c r="K3194" i="34"/>
  <c r="F3195" i="34"/>
  <c r="K3195" i="34"/>
  <c r="F3196" i="34"/>
  <c r="K3196" i="34"/>
  <c r="F3197" i="34"/>
  <c r="K3197" i="34"/>
  <c r="F3198" i="34"/>
  <c r="K3198" i="34"/>
  <c r="F3199" i="34"/>
  <c r="K3199" i="34"/>
  <c r="F3200" i="34"/>
  <c r="K3200" i="34"/>
  <c r="F3201" i="34"/>
  <c r="K3201" i="34"/>
  <c r="F3202" i="34"/>
  <c r="K3202" i="34"/>
  <c r="F3203" i="34"/>
  <c r="K3203" i="34"/>
  <c r="F3204" i="34"/>
  <c r="K3204" i="34"/>
  <c r="F3205" i="34"/>
  <c r="K3205" i="34"/>
  <c r="F3206" i="34"/>
  <c r="K3206" i="34"/>
  <c r="F3207" i="34"/>
  <c r="K3207" i="34"/>
  <c r="F3208" i="34"/>
  <c r="K3208" i="34"/>
  <c r="F3209" i="34"/>
  <c r="K3209" i="34"/>
  <c r="F3210" i="34"/>
  <c r="K3210" i="34"/>
  <c r="F3211" i="34"/>
  <c r="K3211" i="34"/>
  <c r="F3212" i="34"/>
  <c r="K3212" i="34"/>
  <c r="F3213" i="34"/>
  <c r="K3213" i="34"/>
  <c r="F3214" i="34"/>
  <c r="K3214" i="34"/>
  <c r="F3215" i="34"/>
  <c r="K3215" i="34"/>
  <c r="F3216" i="34"/>
  <c r="K3216" i="34"/>
  <c r="F3217" i="34"/>
  <c r="K3217" i="34"/>
  <c r="F3218" i="34"/>
  <c r="K3218" i="34"/>
  <c r="F3219" i="34"/>
  <c r="K3219" i="34"/>
  <c r="F3220" i="34"/>
  <c r="K3220" i="34"/>
  <c r="F3221" i="34"/>
  <c r="K3221" i="34"/>
  <c r="F3222" i="34"/>
  <c r="K3222" i="34"/>
  <c r="F3223" i="34"/>
  <c r="K3223" i="34"/>
  <c r="F3224" i="34"/>
  <c r="K3224" i="34"/>
  <c r="F3225" i="34"/>
  <c r="K3225" i="34"/>
  <c r="F3226" i="34"/>
  <c r="K3226" i="34"/>
  <c r="F3227" i="34"/>
  <c r="K3227" i="34"/>
  <c r="F3228" i="34"/>
  <c r="K3228" i="34"/>
  <c r="F3229" i="34"/>
  <c r="K3229" i="34"/>
  <c r="F3230" i="34"/>
  <c r="K3230" i="34"/>
  <c r="F3231" i="34"/>
  <c r="K3231" i="34"/>
  <c r="F3232" i="34"/>
  <c r="K3232" i="34"/>
  <c r="F3233" i="34"/>
  <c r="K3233" i="34"/>
  <c r="F3234" i="34"/>
  <c r="K3234" i="34"/>
  <c r="F3235" i="34"/>
  <c r="K3235" i="34"/>
  <c r="F3236" i="34"/>
  <c r="K3236" i="34"/>
  <c r="F3237" i="34"/>
  <c r="K3237" i="34"/>
  <c r="F3238" i="34"/>
  <c r="K3238" i="34"/>
  <c r="F3239" i="34"/>
  <c r="K3239" i="34"/>
  <c r="F3240" i="34"/>
  <c r="K3240" i="34"/>
  <c r="F3241" i="34"/>
  <c r="K3241" i="34"/>
  <c r="F3242" i="34"/>
  <c r="K3242" i="34"/>
  <c r="F3243" i="34"/>
  <c r="K3243" i="34"/>
  <c r="F3244" i="34"/>
  <c r="K3244" i="34"/>
  <c r="F3245" i="34"/>
  <c r="K3245" i="34"/>
  <c r="F3246" i="34"/>
  <c r="K3246" i="34"/>
  <c r="F3247" i="34"/>
  <c r="K3247" i="34"/>
  <c r="F3248" i="34"/>
  <c r="K3248" i="34"/>
  <c r="F3249" i="34"/>
  <c r="K3249" i="34"/>
  <c r="F3250" i="34"/>
  <c r="K3250" i="34"/>
  <c r="F3251" i="34"/>
  <c r="K3251" i="34"/>
  <c r="F3252" i="34"/>
  <c r="K3252" i="34"/>
  <c r="F3253" i="34"/>
  <c r="K3253" i="34"/>
  <c r="F3254" i="34"/>
  <c r="K3254" i="34"/>
  <c r="F3255" i="34"/>
  <c r="K3255" i="34"/>
  <c r="F3256" i="34"/>
  <c r="K3256" i="34"/>
  <c r="F3257" i="34"/>
  <c r="K3257" i="34"/>
  <c r="F3258" i="34"/>
  <c r="K3258" i="34"/>
  <c r="F3259" i="34"/>
  <c r="K3259" i="34"/>
  <c r="F3260" i="34"/>
  <c r="K3260" i="34"/>
  <c r="F3261" i="34"/>
  <c r="K3261" i="34"/>
  <c r="F3262" i="34"/>
  <c r="K3262" i="34"/>
  <c r="F3263" i="34"/>
  <c r="K3263" i="34"/>
  <c r="F3264" i="34"/>
  <c r="K3264" i="34"/>
  <c r="F3265" i="34"/>
  <c r="K3265" i="34"/>
  <c r="F3266" i="34"/>
  <c r="K3266" i="34"/>
  <c r="F3267" i="34"/>
  <c r="K3267" i="34"/>
  <c r="F3268" i="34"/>
  <c r="K3268" i="34"/>
  <c r="F3269" i="34"/>
  <c r="K3269" i="34"/>
  <c r="F3270" i="34"/>
  <c r="K3270" i="34"/>
  <c r="F3271" i="34"/>
  <c r="K3271" i="34"/>
  <c r="F3272" i="34"/>
  <c r="K3272" i="34"/>
  <c r="F3273" i="34"/>
  <c r="K3273" i="34"/>
  <c r="F3274" i="34"/>
  <c r="K3274" i="34"/>
  <c r="F3275" i="34"/>
  <c r="K3275" i="34"/>
  <c r="F3276" i="34"/>
  <c r="K3276" i="34"/>
  <c r="F3277" i="34"/>
  <c r="K3277" i="34"/>
  <c r="F3278" i="34"/>
  <c r="K3278" i="34"/>
  <c r="F3279" i="34"/>
  <c r="K3279" i="34"/>
  <c r="F3280" i="34"/>
  <c r="K3280" i="34"/>
  <c r="F3281" i="34"/>
  <c r="K3281" i="34"/>
  <c r="F3282" i="34"/>
  <c r="K3282" i="34"/>
  <c r="F3283" i="34"/>
  <c r="K3283" i="34"/>
  <c r="F3284" i="34"/>
  <c r="K3284" i="34"/>
  <c r="F3285" i="34"/>
  <c r="K3285" i="34"/>
  <c r="F3286" i="34"/>
  <c r="K3286" i="34"/>
  <c r="F3287" i="34"/>
  <c r="K3287" i="34"/>
  <c r="F3288" i="34"/>
  <c r="K3288" i="34"/>
  <c r="F3289" i="34"/>
  <c r="K3289" i="34"/>
  <c r="F3290" i="34"/>
  <c r="K3290" i="34"/>
  <c r="F3291" i="34"/>
  <c r="K3291" i="34"/>
  <c r="F3292" i="34"/>
  <c r="K3292" i="34"/>
  <c r="F3293" i="34"/>
  <c r="K3293" i="34"/>
  <c r="F3294" i="34"/>
  <c r="K3294" i="34"/>
  <c r="F3295" i="34"/>
  <c r="K3295" i="34"/>
  <c r="F3296" i="34"/>
  <c r="K3296" i="34"/>
  <c r="F3297" i="34"/>
  <c r="K3297" i="34"/>
  <c r="F3298" i="34"/>
  <c r="K3298" i="34"/>
  <c r="F3299" i="34"/>
  <c r="K3299" i="34"/>
  <c r="F3300" i="34"/>
  <c r="K3300" i="34"/>
  <c r="F3301" i="34"/>
  <c r="K3301" i="34"/>
  <c r="F3302" i="34"/>
  <c r="K3302" i="34"/>
  <c r="F3303" i="34"/>
  <c r="K3303" i="34"/>
  <c r="F3304" i="34"/>
  <c r="K3304" i="34"/>
  <c r="F3305" i="34"/>
  <c r="K3305" i="34"/>
  <c r="F3306" i="34"/>
  <c r="K3306" i="34"/>
  <c r="F3307" i="34"/>
  <c r="K3307" i="34"/>
  <c r="F3308" i="34"/>
  <c r="K3308" i="34"/>
  <c r="F3309" i="34"/>
  <c r="K3309" i="34"/>
  <c r="F3310" i="34"/>
  <c r="K3310" i="34"/>
  <c r="F3311" i="34"/>
  <c r="K3311" i="34"/>
  <c r="F3312" i="34"/>
  <c r="K3312" i="34"/>
  <c r="F3313" i="34"/>
  <c r="K3313" i="34"/>
  <c r="F3314" i="34"/>
  <c r="K3314" i="34"/>
  <c r="F3315" i="34"/>
  <c r="K3315" i="34"/>
  <c r="F3316" i="34"/>
  <c r="K3316" i="34"/>
  <c r="F3317" i="34"/>
  <c r="K3317" i="34"/>
  <c r="F3318" i="34"/>
  <c r="K3318" i="34"/>
  <c r="F3319" i="34"/>
  <c r="K3319" i="34"/>
  <c r="F3320" i="34"/>
  <c r="K3320" i="34"/>
  <c r="F3321" i="34"/>
  <c r="K3321" i="34"/>
  <c r="F3322" i="34"/>
  <c r="K3322" i="34"/>
  <c r="F3323" i="34"/>
  <c r="K3323" i="34"/>
  <c r="F3324" i="34"/>
  <c r="K3324" i="34"/>
  <c r="F3325" i="34"/>
  <c r="K3325" i="34"/>
  <c r="F3326" i="34"/>
  <c r="K3326" i="34"/>
  <c r="F3327" i="34"/>
  <c r="K3327" i="34"/>
  <c r="F3328" i="34"/>
  <c r="K3328" i="34"/>
  <c r="F3329" i="34"/>
  <c r="K3329" i="34"/>
  <c r="F3330" i="34"/>
  <c r="K3330" i="34"/>
  <c r="F3331" i="34"/>
  <c r="K3331" i="34"/>
  <c r="F3332" i="34"/>
  <c r="K3332" i="34"/>
  <c r="F3333" i="34"/>
  <c r="K3333" i="34"/>
  <c r="F3334" i="34"/>
  <c r="K3334" i="34"/>
  <c r="F3335" i="34"/>
  <c r="K3335" i="34"/>
  <c r="F3336" i="34"/>
  <c r="K3336" i="34"/>
  <c r="F3337" i="34"/>
  <c r="K3337" i="34"/>
  <c r="F3338" i="34"/>
  <c r="K3338" i="34"/>
  <c r="F3339" i="34"/>
  <c r="K3339" i="34"/>
  <c r="F3340" i="34"/>
  <c r="K3340" i="34"/>
  <c r="F3341" i="34"/>
  <c r="K3341" i="34"/>
  <c r="F3342" i="34"/>
  <c r="K3342" i="34"/>
  <c r="F3343" i="34"/>
  <c r="K3343" i="34"/>
  <c r="F3344" i="34"/>
  <c r="K3344" i="34"/>
  <c r="F3345" i="34"/>
  <c r="K3345" i="34"/>
  <c r="F3346" i="34"/>
  <c r="K3346" i="34"/>
  <c r="F3347" i="34"/>
  <c r="K3347" i="34"/>
  <c r="F3348" i="34"/>
  <c r="K3348" i="34"/>
  <c r="F3349" i="34"/>
  <c r="K3349" i="34"/>
  <c r="F3350" i="34"/>
  <c r="K3350" i="34"/>
  <c r="F3351" i="34"/>
  <c r="K3351" i="34"/>
  <c r="F3352" i="34"/>
  <c r="K3352" i="34"/>
  <c r="F3353" i="34"/>
  <c r="K3353" i="34"/>
  <c r="F3354" i="34"/>
  <c r="K3354" i="34"/>
  <c r="F3355" i="34"/>
  <c r="K3355" i="34"/>
  <c r="F3356" i="34"/>
  <c r="K3356" i="34"/>
  <c r="F3357" i="34"/>
  <c r="K3357" i="34"/>
  <c r="F3358" i="34"/>
  <c r="K3358" i="34"/>
  <c r="F3359" i="34"/>
  <c r="K3359" i="34"/>
  <c r="F3360" i="34"/>
  <c r="K3360" i="34"/>
  <c r="F3361" i="34"/>
  <c r="K3361" i="34"/>
  <c r="F3362" i="34"/>
  <c r="K3362" i="34"/>
  <c r="F3363" i="34"/>
  <c r="K3363" i="34"/>
  <c r="F3364" i="34"/>
  <c r="K3364" i="34"/>
  <c r="F3365" i="34"/>
  <c r="K3365" i="34"/>
  <c r="F3366" i="34"/>
  <c r="K3366" i="34"/>
  <c r="F3367" i="34"/>
  <c r="K3367" i="34"/>
  <c r="F3368" i="34"/>
  <c r="K3368" i="34"/>
  <c r="F3369" i="34"/>
  <c r="K3369" i="34"/>
  <c r="F3370" i="34"/>
  <c r="K3370" i="34"/>
  <c r="F3371" i="34"/>
  <c r="K3371" i="34"/>
  <c r="F3372" i="34"/>
  <c r="K3372" i="34"/>
  <c r="F3373" i="34"/>
  <c r="K3373" i="34"/>
  <c r="F3374" i="34"/>
  <c r="K3374" i="34"/>
  <c r="F3375" i="34"/>
  <c r="K3375" i="34"/>
  <c r="F3376" i="34"/>
  <c r="K3376" i="34"/>
  <c r="F3377" i="34"/>
  <c r="K3377" i="34"/>
  <c r="F3378" i="34"/>
  <c r="K3378" i="34"/>
  <c r="F3379" i="34"/>
  <c r="K3379" i="34"/>
  <c r="F3380" i="34"/>
  <c r="K3380" i="34"/>
  <c r="F3381" i="34"/>
  <c r="K3381" i="34"/>
  <c r="F3382" i="34"/>
  <c r="K3382" i="34"/>
  <c r="F3383" i="34"/>
  <c r="K3383" i="34"/>
  <c r="F3384" i="34"/>
  <c r="K3384" i="34"/>
  <c r="F3385" i="34"/>
  <c r="K3385" i="34"/>
  <c r="F3386" i="34"/>
  <c r="K3386" i="34"/>
  <c r="F3387" i="34"/>
  <c r="K3387" i="34"/>
  <c r="F3388" i="34"/>
  <c r="K3388" i="34"/>
  <c r="F3389" i="34"/>
  <c r="K3389" i="34"/>
  <c r="F3390" i="34"/>
  <c r="K3390" i="34"/>
  <c r="F3391" i="34"/>
  <c r="K3391" i="34"/>
  <c r="F3392" i="34"/>
  <c r="K3392" i="34"/>
  <c r="F3393" i="34"/>
  <c r="K3393" i="34"/>
  <c r="F3394" i="34"/>
  <c r="K3394" i="34"/>
  <c r="F3395" i="34"/>
  <c r="K3395" i="34"/>
  <c r="F3396" i="34"/>
  <c r="K3396" i="34"/>
  <c r="F3397" i="34"/>
  <c r="K3397" i="34"/>
  <c r="F3398" i="34"/>
  <c r="K3398" i="34"/>
  <c r="F3399" i="34"/>
  <c r="K3399" i="34"/>
  <c r="F3400" i="34"/>
  <c r="K3400" i="34"/>
  <c r="F3401" i="34"/>
  <c r="K3401" i="34"/>
  <c r="F3402" i="34"/>
  <c r="K3402" i="34"/>
  <c r="F3403" i="34"/>
  <c r="K3403" i="34"/>
  <c r="F3404" i="34"/>
  <c r="K3404" i="34"/>
  <c r="F3405" i="34"/>
  <c r="K3405" i="34"/>
  <c r="F3406" i="34"/>
  <c r="K3406" i="34"/>
  <c r="F3407" i="34"/>
  <c r="K3407" i="34"/>
  <c r="F3408" i="34"/>
  <c r="K3408" i="34"/>
  <c r="F3409" i="34"/>
  <c r="K3409" i="34"/>
  <c r="F3410" i="34"/>
  <c r="K3410" i="34"/>
  <c r="F3411" i="34"/>
  <c r="K3411" i="34"/>
  <c r="F3412" i="34"/>
  <c r="K3412" i="34"/>
  <c r="F3413" i="34"/>
  <c r="K3413" i="34"/>
  <c r="F3414" i="34"/>
  <c r="K3414" i="34"/>
  <c r="F3415" i="34"/>
  <c r="K3415" i="34"/>
  <c r="F3416" i="34"/>
  <c r="K3416" i="34"/>
  <c r="F3417" i="34"/>
  <c r="K3417" i="34"/>
  <c r="F3418" i="34"/>
  <c r="K3418" i="34"/>
  <c r="F3419" i="34"/>
  <c r="K3419" i="34"/>
  <c r="F3420" i="34"/>
  <c r="K3420" i="34"/>
  <c r="F3421" i="34"/>
  <c r="K3421" i="34"/>
  <c r="F3422" i="34"/>
  <c r="K3422" i="34"/>
  <c r="F3423" i="34"/>
  <c r="K3423" i="34"/>
  <c r="F3424" i="34"/>
  <c r="K3424" i="34"/>
  <c r="F3425" i="34"/>
  <c r="K3425" i="34"/>
  <c r="F3426" i="34"/>
  <c r="K3426" i="34"/>
  <c r="F3427" i="34"/>
  <c r="K3427" i="34"/>
  <c r="F3428" i="34"/>
  <c r="K3428" i="34"/>
  <c r="F3429" i="34"/>
  <c r="K3429" i="34"/>
  <c r="F3430" i="34"/>
  <c r="K3430" i="34"/>
  <c r="F3431" i="34"/>
  <c r="K3431" i="34"/>
  <c r="F3432" i="34"/>
  <c r="K3432" i="34"/>
  <c r="F3433" i="34"/>
  <c r="K3433" i="34"/>
  <c r="F3434" i="34"/>
  <c r="K3434" i="34"/>
  <c r="F3435" i="34"/>
  <c r="K3435" i="34"/>
  <c r="F3436" i="34"/>
  <c r="K3436" i="34"/>
  <c r="F3437" i="34"/>
  <c r="K3437" i="34"/>
  <c r="F3438" i="34"/>
  <c r="K3438" i="34"/>
  <c r="F3439" i="34"/>
  <c r="K3439" i="34"/>
  <c r="F3440" i="34"/>
  <c r="K3440" i="34"/>
  <c r="F3441" i="34"/>
  <c r="K3441" i="34"/>
  <c r="F3442" i="34"/>
  <c r="K3442" i="34"/>
  <c r="F3443" i="34"/>
  <c r="K3443" i="34"/>
  <c r="F3444" i="34"/>
  <c r="K3444" i="34"/>
  <c r="F3445" i="34"/>
  <c r="K3445" i="34"/>
  <c r="F3446" i="34"/>
  <c r="K3446" i="34"/>
  <c r="F3447" i="34"/>
  <c r="K3447" i="34"/>
  <c r="F3448" i="34"/>
  <c r="K3448" i="34"/>
  <c r="F3449" i="34"/>
  <c r="K3449" i="34"/>
  <c r="F3450" i="34"/>
  <c r="K3450" i="34"/>
  <c r="F3451" i="34"/>
  <c r="K3451" i="34"/>
  <c r="F3452" i="34"/>
  <c r="K3452" i="34"/>
  <c r="F3453" i="34"/>
  <c r="K3453" i="34"/>
  <c r="F3454" i="34"/>
  <c r="K3454" i="34"/>
  <c r="F3455" i="34"/>
  <c r="K3455" i="34"/>
  <c r="F3456" i="34"/>
  <c r="K3456" i="34"/>
  <c r="F3457" i="34"/>
  <c r="K3457" i="34"/>
  <c r="F3458" i="34"/>
  <c r="K3458" i="34"/>
  <c r="F3459" i="34"/>
  <c r="K3459" i="34"/>
  <c r="F3460" i="34"/>
  <c r="K3460" i="34"/>
  <c r="F3461" i="34"/>
  <c r="K3461" i="34"/>
  <c r="F3462" i="34"/>
  <c r="K3462" i="34"/>
  <c r="F3463" i="34"/>
  <c r="K3463" i="34"/>
  <c r="F3464" i="34"/>
  <c r="K3464" i="34"/>
  <c r="F3465" i="34"/>
  <c r="K3465" i="34"/>
  <c r="F3466" i="34"/>
  <c r="K3466" i="34"/>
  <c r="F3467" i="34"/>
  <c r="K3467" i="34"/>
  <c r="F3468" i="34"/>
  <c r="K3468" i="34"/>
  <c r="F3469" i="34"/>
  <c r="K3469" i="34"/>
  <c r="F3470" i="34"/>
  <c r="K3470" i="34"/>
  <c r="F3471" i="34"/>
  <c r="K3471" i="34"/>
  <c r="F3472" i="34"/>
  <c r="K3472" i="34"/>
  <c r="F3473" i="34"/>
  <c r="K3473" i="34"/>
  <c r="F3474" i="34"/>
  <c r="K3474" i="34"/>
  <c r="F3475" i="34"/>
  <c r="K3475" i="34"/>
  <c r="F3476" i="34"/>
  <c r="K3476" i="34"/>
  <c r="F3477" i="34"/>
  <c r="K3477" i="34"/>
  <c r="F3478" i="34"/>
  <c r="K3478" i="34"/>
  <c r="F3479" i="34"/>
  <c r="K3479" i="34"/>
  <c r="F3480" i="34"/>
  <c r="K3480" i="34"/>
  <c r="F3481" i="34"/>
  <c r="K3481" i="34"/>
  <c r="F3482" i="34"/>
  <c r="K3482" i="34"/>
  <c r="F3483" i="34"/>
  <c r="K3483" i="34"/>
  <c r="F3484" i="34"/>
  <c r="K3484" i="34"/>
  <c r="F3485" i="34"/>
  <c r="K3485" i="34"/>
  <c r="F3486" i="34"/>
  <c r="K3486" i="34"/>
  <c r="F3487" i="34"/>
  <c r="K3487" i="34"/>
  <c r="F3488" i="34"/>
  <c r="K3488" i="34"/>
  <c r="F3489" i="34"/>
  <c r="K3489" i="34"/>
  <c r="F3490" i="34"/>
  <c r="K3490" i="34"/>
  <c r="F3491" i="34"/>
  <c r="K3491" i="34"/>
  <c r="F3492" i="34"/>
  <c r="K3492" i="34"/>
  <c r="F3493" i="34"/>
  <c r="K3493" i="34"/>
  <c r="F3494" i="34"/>
  <c r="K3494" i="34"/>
  <c r="F3495" i="34"/>
  <c r="K3495" i="34"/>
  <c r="F3496" i="34"/>
  <c r="K3496" i="34"/>
  <c r="F3497" i="34"/>
  <c r="K3497" i="34"/>
  <c r="F3498" i="34"/>
  <c r="K3498" i="34"/>
  <c r="F3499" i="34"/>
  <c r="K3499" i="34"/>
  <c r="F3500" i="34"/>
  <c r="K3500" i="34"/>
  <c r="F3501" i="34"/>
  <c r="K3501" i="34"/>
  <c r="F3502" i="34"/>
  <c r="K3502" i="34"/>
  <c r="F3503" i="34"/>
  <c r="K3503" i="34"/>
  <c r="F3504" i="34"/>
  <c r="K3504" i="34"/>
  <c r="F3505" i="34"/>
  <c r="K3505" i="34"/>
  <c r="F3506" i="34"/>
  <c r="K3506" i="34"/>
  <c r="F3507" i="34"/>
  <c r="K3507" i="34"/>
  <c r="F3508" i="34"/>
  <c r="K3508" i="34"/>
  <c r="F3509" i="34"/>
  <c r="K3509" i="34"/>
  <c r="F3510" i="34"/>
  <c r="K3510" i="34"/>
  <c r="F3511" i="34"/>
  <c r="K3511" i="34"/>
  <c r="F3512" i="34"/>
  <c r="K3512" i="34"/>
  <c r="F3513" i="34"/>
  <c r="K3513" i="34"/>
  <c r="F3514" i="34"/>
  <c r="K3514" i="34"/>
  <c r="F3515" i="34"/>
  <c r="K3515" i="34"/>
  <c r="F3516" i="34"/>
  <c r="K3516" i="34"/>
  <c r="F3517" i="34"/>
  <c r="K3517" i="34"/>
  <c r="F3518" i="34"/>
  <c r="K3518" i="34"/>
  <c r="F3519" i="34"/>
  <c r="K3519" i="34"/>
  <c r="F3520" i="34"/>
  <c r="K3520" i="34"/>
  <c r="F3521" i="34"/>
  <c r="K3521" i="34"/>
  <c r="F3522" i="34"/>
  <c r="K3522" i="34"/>
  <c r="F3523" i="34"/>
  <c r="K3523" i="34"/>
  <c r="F3524" i="34"/>
  <c r="K3524" i="34"/>
  <c r="F3525" i="34"/>
  <c r="K3525" i="34"/>
  <c r="F3526" i="34"/>
  <c r="K3526" i="34"/>
  <c r="F3527" i="34"/>
  <c r="K3527" i="34"/>
  <c r="F3528" i="34"/>
  <c r="K3528" i="34"/>
  <c r="F3529" i="34"/>
  <c r="K3529" i="34"/>
  <c r="F3530" i="34"/>
  <c r="K3530" i="34"/>
  <c r="F3531" i="34"/>
  <c r="K3531" i="34"/>
  <c r="F3532" i="34"/>
  <c r="K3532" i="34"/>
  <c r="F3533" i="34"/>
  <c r="K3533" i="34"/>
  <c r="F3534" i="34"/>
  <c r="K3534" i="34"/>
  <c r="F3535" i="34"/>
  <c r="K3535" i="34"/>
  <c r="F3536" i="34"/>
  <c r="K3536" i="34"/>
  <c r="F3537" i="34"/>
  <c r="K3537" i="34"/>
  <c r="F3538" i="34"/>
  <c r="K3538" i="34"/>
  <c r="F3539" i="34"/>
  <c r="K3539" i="34"/>
  <c r="F3540" i="34"/>
  <c r="K3540" i="34"/>
  <c r="F3541" i="34"/>
  <c r="K3541" i="34"/>
  <c r="F3542" i="34"/>
  <c r="K3542" i="34"/>
  <c r="F3543" i="34"/>
  <c r="K3543" i="34"/>
  <c r="F3544" i="34"/>
  <c r="K3544" i="34"/>
  <c r="F3545" i="34"/>
  <c r="K3545" i="34"/>
  <c r="F3546" i="34"/>
  <c r="K3546" i="34"/>
  <c r="F3547" i="34"/>
  <c r="K3547" i="34"/>
  <c r="F3548" i="34"/>
  <c r="K3548" i="34"/>
  <c r="F3549" i="34"/>
  <c r="K3549" i="34"/>
  <c r="F3550" i="34"/>
  <c r="K3550" i="34"/>
  <c r="F3551" i="34"/>
  <c r="K3551" i="34"/>
  <c r="F3552" i="34"/>
  <c r="K3552" i="34"/>
  <c r="F3553" i="34"/>
  <c r="K3553" i="34"/>
  <c r="F3554" i="34"/>
  <c r="K3554" i="34"/>
  <c r="F3555" i="34"/>
  <c r="K3555" i="34"/>
  <c r="F3556" i="34"/>
  <c r="K3556" i="34"/>
  <c r="F3557" i="34"/>
  <c r="K3557" i="34"/>
  <c r="F3558" i="34"/>
  <c r="K3558" i="34"/>
  <c r="F3559" i="34"/>
  <c r="K3559" i="34"/>
  <c r="F3560" i="34"/>
  <c r="K3560" i="34"/>
  <c r="F3561" i="34"/>
  <c r="K3561" i="34"/>
  <c r="F3562" i="34"/>
  <c r="K3562" i="34"/>
  <c r="F3563" i="34"/>
  <c r="K3563" i="34"/>
  <c r="F3564" i="34"/>
  <c r="K3564" i="34"/>
  <c r="F3565" i="34"/>
  <c r="K3565" i="34"/>
  <c r="F3566" i="34"/>
  <c r="K3566" i="34"/>
  <c r="F3567" i="34"/>
  <c r="K3567" i="34"/>
  <c r="F3568" i="34"/>
  <c r="K3568" i="34"/>
  <c r="F3569" i="34"/>
  <c r="K3569" i="34"/>
  <c r="F3570" i="34"/>
  <c r="K3570" i="34"/>
  <c r="F3571" i="34"/>
  <c r="K3571" i="34"/>
  <c r="F3572" i="34"/>
  <c r="K3572" i="34"/>
  <c r="F3573" i="34"/>
  <c r="K3573" i="34"/>
  <c r="F3574" i="34"/>
  <c r="K3574" i="34"/>
  <c r="F3575" i="34"/>
  <c r="K3575" i="34"/>
  <c r="F3576" i="34"/>
  <c r="K3576" i="34"/>
  <c r="F3577" i="34"/>
  <c r="K3577" i="34"/>
  <c r="F3578" i="34"/>
  <c r="K3578" i="34"/>
  <c r="F3579" i="34"/>
  <c r="K3579" i="34"/>
  <c r="F3580" i="34"/>
  <c r="K3580" i="34"/>
  <c r="F3581" i="34"/>
  <c r="K3581" i="34"/>
  <c r="F3582" i="34"/>
  <c r="K3582" i="34"/>
  <c r="F3583" i="34"/>
  <c r="K3583" i="34"/>
  <c r="F3584" i="34"/>
  <c r="K3584" i="34"/>
  <c r="F3585" i="34"/>
  <c r="K3585" i="34"/>
  <c r="F3586" i="34"/>
  <c r="K3586" i="34"/>
  <c r="F3587" i="34"/>
  <c r="K3587" i="34"/>
  <c r="F3588" i="34"/>
  <c r="K3588" i="34"/>
  <c r="F3589" i="34"/>
  <c r="K3589" i="34"/>
  <c r="F3590" i="34"/>
  <c r="K3590" i="34"/>
  <c r="F3591" i="34"/>
  <c r="K3591" i="34"/>
  <c r="F3592" i="34"/>
  <c r="K3592" i="34"/>
  <c r="F3593" i="34"/>
  <c r="K3593" i="34"/>
  <c r="F3594" i="34"/>
  <c r="K3594" i="34"/>
  <c r="F3595" i="34"/>
  <c r="K3595" i="34"/>
  <c r="F3596" i="34"/>
  <c r="K3596" i="34"/>
  <c r="F3597" i="34"/>
  <c r="K3597" i="34"/>
  <c r="F3598" i="34"/>
  <c r="K3598" i="34"/>
  <c r="F3599" i="34"/>
  <c r="K3599" i="34"/>
  <c r="F3600" i="34"/>
  <c r="K3600" i="34"/>
  <c r="F3601" i="34"/>
  <c r="K3601" i="34"/>
  <c r="F3602" i="34"/>
  <c r="K3602" i="34"/>
  <c r="F3603" i="34"/>
  <c r="K3603" i="34"/>
  <c r="F3604" i="34"/>
  <c r="K3604" i="34"/>
  <c r="F3605" i="34"/>
  <c r="K3605" i="34"/>
  <c r="F3606" i="34"/>
  <c r="K3606" i="34"/>
  <c r="F3607" i="34"/>
  <c r="K3607" i="34"/>
  <c r="F3608" i="34"/>
  <c r="K3608" i="34"/>
  <c r="F3609" i="34"/>
  <c r="K3609" i="34"/>
  <c r="F3610" i="34"/>
  <c r="K3610" i="34"/>
  <c r="F3611" i="34"/>
  <c r="K3611" i="34"/>
  <c r="F3612" i="34"/>
  <c r="K3612" i="34"/>
  <c r="F3613" i="34"/>
  <c r="K3613" i="34"/>
  <c r="F3614" i="34"/>
  <c r="K3614" i="34"/>
  <c r="F3615" i="34"/>
  <c r="K3615" i="34"/>
  <c r="F3616" i="34"/>
  <c r="K3616" i="34"/>
  <c r="F3617" i="34"/>
  <c r="K3617" i="34"/>
  <c r="F3618" i="34"/>
  <c r="K3618" i="34"/>
  <c r="F3619" i="34"/>
  <c r="K3619" i="34"/>
  <c r="F3620" i="34"/>
  <c r="K3620" i="34"/>
  <c r="F3621" i="34"/>
  <c r="K3621" i="34"/>
  <c r="F3622" i="34"/>
  <c r="K3622" i="34"/>
  <c r="F3623" i="34"/>
  <c r="K3623" i="34"/>
  <c r="F3624" i="34"/>
  <c r="K3624" i="34"/>
  <c r="F3625" i="34"/>
  <c r="K3625" i="34"/>
  <c r="F3626" i="34"/>
  <c r="K3626" i="34"/>
  <c r="F3627" i="34"/>
  <c r="K3627" i="34"/>
  <c r="F3628" i="34"/>
  <c r="K3628" i="34"/>
  <c r="F3629" i="34"/>
  <c r="K3629" i="34"/>
  <c r="F3630" i="34"/>
  <c r="K3630" i="34"/>
  <c r="F3631" i="34"/>
  <c r="K3631" i="34"/>
  <c r="F3632" i="34"/>
  <c r="K3632" i="34"/>
  <c r="F3633" i="34"/>
  <c r="K3633" i="34"/>
  <c r="F3634" i="34"/>
  <c r="K3634" i="34"/>
  <c r="F3635" i="34"/>
  <c r="K3635" i="34"/>
  <c r="F3636" i="34"/>
  <c r="K3636" i="34"/>
  <c r="F3637" i="34"/>
  <c r="K3637" i="34"/>
  <c r="F3638" i="34"/>
  <c r="K3638" i="34"/>
  <c r="F3639" i="34"/>
  <c r="K3639" i="34"/>
  <c r="F3640" i="34"/>
  <c r="K3640" i="34"/>
  <c r="F3641" i="34"/>
  <c r="K3641" i="34"/>
  <c r="F3642" i="34"/>
  <c r="K3642" i="34"/>
  <c r="F3643" i="34"/>
  <c r="K3643" i="34"/>
  <c r="F3644" i="34"/>
  <c r="K3644" i="34"/>
  <c r="F3645" i="34"/>
  <c r="K3645" i="34"/>
  <c r="F3646" i="34"/>
  <c r="K3646" i="34"/>
  <c r="F3647" i="34"/>
  <c r="K3647" i="34"/>
  <c r="F3648" i="34"/>
  <c r="K3648" i="34"/>
  <c r="F3649" i="34"/>
  <c r="K3649" i="34"/>
  <c r="F3650" i="34"/>
  <c r="K3650" i="34"/>
  <c r="F3651" i="34"/>
  <c r="K3651" i="34"/>
  <c r="F3652" i="34"/>
  <c r="K3652" i="34"/>
  <c r="F3653" i="34"/>
  <c r="K3653" i="34"/>
  <c r="F3654" i="34"/>
  <c r="K3654" i="34"/>
  <c r="F3655" i="34"/>
  <c r="K3655" i="34"/>
  <c r="F3656" i="34"/>
  <c r="K3656" i="34"/>
  <c r="F3657" i="34"/>
  <c r="K3657" i="34"/>
  <c r="F3658" i="34"/>
  <c r="K3658" i="34"/>
  <c r="F3659" i="34"/>
  <c r="K3659" i="34"/>
  <c r="F3660" i="34"/>
  <c r="K3660" i="34"/>
  <c r="F3661" i="34"/>
  <c r="K3661" i="34"/>
  <c r="F3662" i="34"/>
  <c r="K3662" i="34"/>
  <c r="F3663" i="34"/>
  <c r="K3663" i="34"/>
  <c r="F3664" i="34"/>
  <c r="K3664" i="34"/>
  <c r="F3665" i="34"/>
  <c r="K3665" i="34"/>
  <c r="F3666" i="34"/>
  <c r="K3666" i="34"/>
  <c r="F3667" i="34"/>
  <c r="K3667" i="34"/>
  <c r="F3668" i="34"/>
  <c r="K3668" i="34"/>
  <c r="F3669" i="34"/>
  <c r="K3669" i="34"/>
  <c r="F3670" i="34"/>
  <c r="K3670" i="34"/>
  <c r="F3671" i="34"/>
  <c r="K3671" i="34"/>
  <c r="F3672" i="34"/>
  <c r="K3672" i="34"/>
  <c r="F3673" i="34"/>
  <c r="K3673" i="34"/>
  <c r="F3674" i="34"/>
  <c r="K3674" i="34"/>
  <c r="F3675" i="34"/>
  <c r="K3675" i="34"/>
  <c r="F3676" i="34"/>
  <c r="K3676" i="34"/>
  <c r="F3677" i="34"/>
  <c r="K3677" i="34"/>
  <c r="F3678" i="34"/>
  <c r="K3678" i="34"/>
  <c r="F3679" i="34"/>
  <c r="K3679" i="34"/>
  <c r="F3680" i="34"/>
  <c r="K3680" i="34"/>
  <c r="F3681" i="34"/>
  <c r="K3681" i="34"/>
  <c r="F3682" i="34"/>
  <c r="K3682" i="34"/>
  <c r="F3683" i="34"/>
  <c r="K3683" i="34"/>
  <c r="F3684" i="34"/>
  <c r="K3684" i="34"/>
  <c r="F3685" i="34"/>
  <c r="K3685" i="34"/>
  <c r="F3686" i="34"/>
  <c r="K3686" i="34"/>
  <c r="F3687" i="34"/>
  <c r="K3687" i="34"/>
  <c r="F3688" i="34"/>
  <c r="K3688" i="34"/>
  <c r="F3689" i="34"/>
  <c r="K3689" i="34"/>
  <c r="F3690" i="34"/>
  <c r="K3690" i="34"/>
  <c r="F3691" i="34"/>
  <c r="K3691" i="34"/>
  <c r="F3692" i="34"/>
  <c r="K3692" i="34"/>
  <c r="F3693" i="34"/>
  <c r="K3693" i="34"/>
  <c r="F3694" i="34"/>
  <c r="K3694" i="34"/>
  <c r="F3695" i="34"/>
  <c r="K3695" i="34"/>
  <c r="F3696" i="34"/>
  <c r="K3696" i="34"/>
  <c r="F3697" i="34"/>
  <c r="K3697" i="34"/>
  <c r="F3698" i="34"/>
  <c r="K3698" i="34"/>
  <c r="F3699" i="34"/>
  <c r="K3699" i="34"/>
  <c r="F3700" i="34"/>
  <c r="K3700" i="34"/>
  <c r="F3701" i="34"/>
  <c r="K3701" i="34"/>
  <c r="F3702" i="34"/>
  <c r="K3702" i="34"/>
  <c r="F3703" i="34"/>
  <c r="K3703" i="34"/>
  <c r="F3704" i="34"/>
  <c r="K3704" i="34"/>
  <c r="F3705" i="34"/>
  <c r="K3705" i="34"/>
  <c r="F3706" i="34"/>
  <c r="K3706" i="34"/>
  <c r="F3707" i="34"/>
  <c r="K3707" i="34"/>
  <c r="F3708" i="34"/>
  <c r="K3708" i="34"/>
  <c r="F3709" i="34"/>
  <c r="K3709" i="34"/>
  <c r="F3710" i="34"/>
  <c r="K3710" i="34"/>
  <c r="F3711" i="34"/>
  <c r="K3711" i="34"/>
  <c r="F3712" i="34"/>
  <c r="K3712" i="34"/>
  <c r="F3713" i="34"/>
  <c r="K3713" i="34"/>
  <c r="F3714" i="34"/>
  <c r="K3714" i="34"/>
  <c r="F3715" i="34"/>
  <c r="K3715" i="34"/>
  <c r="F3716" i="34"/>
  <c r="K3716" i="34"/>
  <c r="F3717" i="34"/>
  <c r="K3717" i="34"/>
  <c r="F3718" i="34"/>
  <c r="K3718" i="34"/>
  <c r="F3719" i="34"/>
  <c r="K3719" i="34"/>
  <c r="F3720" i="34"/>
  <c r="K3720" i="34"/>
  <c r="F3721" i="34"/>
  <c r="K3721" i="34"/>
  <c r="F3722" i="34"/>
  <c r="K3722" i="34"/>
  <c r="F3723" i="34"/>
  <c r="K3723" i="34"/>
  <c r="F3724" i="34"/>
  <c r="K3724" i="34"/>
  <c r="F3725" i="34"/>
  <c r="K3725" i="34"/>
  <c r="F3726" i="34"/>
  <c r="K3726" i="34"/>
  <c r="F3727" i="34"/>
  <c r="K3727" i="34"/>
  <c r="F3728" i="34"/>
  <c r="K3728" i="34"/>
  <c r="F3729" i="34"/>
  <c r="K3729" i="34"/>
  <c r="F3730" i="34"/>
  <c r="K3730" i="34"/>
  <c r="F3731" i="34"/>
  <c r="K3731" i="34"/>
  <c r="F3732" i="34"/>
  <c r="K3732" i="34"/>
  <c r="F3733" i="34"/>
  <c r="K3733" i="34"/>
  <c r="F3734" i="34"/>
  <c r="K3734" i="34"/>
  <c r="F3735" i="34"/>
  <c r="K3735" i="34"/>
  <c r="F3736" i="34"/>
  <c r="K3736" i="34"/>
  <c r="F3737" i="34"/>
  <c r="K3737" i="34"/>
  <c r="F3738" i="34"/>
  <c r="K3738" i="34"/>
  <c r="F3739" i="34"/>
  <c r="K3739" i="34"/>
  <c r="F3740" i="34"/>
  <c r="K3740" i="34"/>
  <c r="F3741" i="34"/>
  <c r="K3741" i="34"/>
  <c r="F3742" i="34"/>
  <c r="K3742" i="34"/>
  <c r="F3743" i="34"/>
  <c r="K3743" i="34"/>
  <c r="F3744" i="34"/>
  <c r="K3744" i="34"/>
  <c r="F3745" i="34"/>
  <c r="K3745" i="34"/>
  <c r="F3746" i="34"/>
  <c r="K3746" i="34"/>
  <c r="F3747" i="34"/>
  <c r="K3747" i="34"/>
  <c r="F3748" i="34"/>
  <c r="K3748" i="34"/>
  <c r="F3749" i="34"/>
  <c r="K3749" i="34"/>
  <c r="F3750" i="34"/>
  <c r="K3750" i="34"/>
  <c r="F3751" i="34"/>
  <c r="K3751" i="34"/>
  <c r="F3752" i="34"/>
  <c r="K3752" i="34"/>
  <c r="F3753" i="34"/>
  <c r="K3753" i="34"/>
  <c r="F3754" i="34"/>
  <c r="K3754" i="34"/>
  <c r="F3755" i="34"/>
  <c r="K3755" i="34"/>
  <c r="F3756" i="34"/>
  <c r="K3756" i="34"/>
  <c r="F3757" i="34"/>
  <c r="K3757" i="34"/>
  <c r="F3758" i="34"/>
  <c r="K3758" i="34"/>
  <c r="F3759" i="34"/>
  <c r="K3759" i="34"/>
  <c r="F3760" i="34"/>
  <c r="K3760" i="34"/>
  <c r="F3761" i="34"/>
  <c r="K3761" i="34"/>
  <c r="F3762" i="34"/>
  <c r="K3762" i="34"/>
  <c r="F3763" i="34"/>
  <c r="K3763" i="34"/>
  <c r="F3764" i="34"/>
  <c r="K3764" i="34"/>
  <c r="F3765" i="34"/>
  <c r="K3765" i="34"/>
  <c r="F3766" i="34"/>
  <c r="K3766" i="34"/>
  <c r="F3767" i="34"/>
  <c r="K3767" i="34"/>
  <c r="F3768" i="34"/>
  <c r="K3768" i="34"/>
  <c r="F3769" i="34"/>
  <c r="K3769" i="34"/>
  <c r="F3770" i="34"/>
  <c r="K3770" i="34"/>
  <c r="F3771" i="34"/>
  <c r="K3771" i="34"/>
  <c r="F3772" i="34"/>
  <c r="K3772" i="34"/>
  <c r="F3773" i="34"/>
  <c r="K3773" i="34"/>
  <c r="F3774" i="34"/>
  <c r="K3774" i="34"/>
  <c r="F3775" i="34"/>
  <c r="K3775" i="34"/>
  <c r="F3776" i="34"/>
  <c r="K3776" i="34"/>
  <c r="F3777" i="34"/>
  <c r="K3777" i="34"/>
  <c r="F3778" i="34"/>
  <c r="K3778" i="34"/>
  <c r="F3779" i="34"/>
  <c r="K3779" i="34"/>
  <c r="F3780" i="34"/>
  <c r="K3780" i="34"/>
  <c r="F3781" i="34"/>
  <c r="K3781" i="34"/>
  <c r="F3782" i="34"/>
  <c r="K3782" i="34"/>
  <c r="F3783" i="34"/>
  <c r="K3783" i="34"/>
  <c r="F3784" i="34"/>
  <c r="K3784" i="34"/>
  <c r="F3785" i="34"/>
  <c r="K3785" i="34"/>
  <c r="F3786" i="34"/>
  <c r="K3786" i="34"/>
  <c r="F3787" i="34"/>
  <c r="K3787" i="34"/>
  <c r="F3788" i="34"/>
  <c r="K3788" i="34"/>
  <c r="F3789" i="34"/>
  <c r="K3789" i="34"/>
  <c r="F3790" i="34"/>
  <c r="K3790" i="34"/>
  <c r="F3791" i="34"/>
  <c r="K3791" i="34"/>
  <c r="F3792" i="34"/>
  <c r="K3792" i="34"/>
  <c r="F3793" i="34"/>
  <c r="K3793" i="34"/>
  <c r="F3794" i="34"/>
  <c r="K3794" i="34"/>
  <c r="F3795" i="34"/>
  <c r="K3795" i="34"/>
  <c r="F3796" i="34"/>
  <c r="K3796" i="34"/>
  <c r="F3797" i="34"/>
  <c r="K3797" i="34"/>
  <c r="F3798" i="34"/>
  <c r="K3798" i="34"/>
  <c r="F3799" i="34"/>
  <c r="K3799" i="34"/>
  <c r="F3800" i="34"/>
  <c r="K3800" i="34"/>
  <c r="F3801" i="34"/>
  <c r="K3801" i="34"/>
  <c r="F3802" i="34"/>
  <c r="K3802" i="34"/>
  <c r="F3803" i="34"/>
  <c r="K3803" i="34"/>
  <c r="F3804" i="34"/>
  <c r="K3804" i="34"/>
  <c r="F3805" i="34"/>
  <c r="K3805" i="34"/>
  <c r="F3806" i="34"/>
  <c r="K3806" i="34"/>
  <c r="F3807" i="34"/>
  <c r="K3807" i="34"/>
  <c r="F3808" i="34"/>
  <c r="K3808" i="34"/>
  <c r="F3809" i="34"/>
  <c r="K3809" i="34"/>
  <c r="F3810" i="34"/>
  <c r="K3810" i="34"/>
  <c r="F3811" i="34"/>
  <c r="K3811" i="34"/>
  <c r="F3812" i="34"/>
  <c r="K3812" i="34"/>
  <c r="F3813" i="34"/>
  <c r="K3813" i="34"/>
  <c r="F3814" i="34"/>
  <c r="K3814" i="34"/>
  <c r="F3815" i="34"/>
  <c r="K3815" i="34"/>
  <c r="F3816" i="34"/>
  <c r="K3816" i="34"/>
  <c r="F3817" i="34"/>
  <c r="K3817" i="34"/>
  <c r="F3818" i="34"/>
  <c r="K3818" i="34"/>
  <c r="F3819" i="34"/>
  <c r="K3819" i="34"/>
  <c r="F3820" i="34"/>
  <c r="K3820" i="34"/>
  <c r="F3821" i="34"/>
  <c r="K3821" i="34"/>
  <c r="F3822" i="34"/>
  <c r="K3822" i="34"/>
  <c r="F3823" i="34"/>
  <c r="K3823" i="34"/>
  <c r="F3824" i="34"/>
  <c r="K3824" i="34"/>
  <c r="F3825" i="34"/>
  <c r="K3825" i="34"/>
  <c r="F3826" i="34"/>
  <c r="K3826" i="34"/>
  <c r="F3827" i="34"/>
  <c r="K3827" i="34"/>
  <c r="F3828" i="34"/>
  <c r="K3828" i="34"/>
  <c r="F3829" i="34"/>
  <c r="K3829" i="34"/>
  <c r="F3830" i="34"/>
  <c r="K3830" i="34"/>
  <c r="F3831" i="34"/>
  <c r="K3831" i="34"/>
  <c r="F3832" i="34"/>
  <c r="K3832" i="34"/>
  <c r="F3833" i="34"/>
  <c r="K3833" i="34"/>
  <c r="F3834" i="34"/>
  <c r="K3834" i="34"/>
  <c r="F3835" i="34"/>
  <c r="K3835" i="34"/>
  <c r="F3836" i="34"/>
  <c r="K3836" i="34"/>
  <c r="F3837" i="34"/>
  <c r="K3837" i="34"/>
  <c r="F3838" i="34"/>
  <c r="K3838" i="34"/>
  <c r="F3839" i="34"/>
  <c r="K3839" i="34"/>
  <c r="F3840" i="34"/>
  <c r="K3840" i="34"/>
  <c r="F3841" i="34"/>
  <c r="K3841" i="34"/>
  <c r="F3842" i="34"/>
  <c r="K3842" i="34"/>
  <c r="F3843" i="34"/>
  <c r="K3843" i="34"/>
  <c r="F3844" i="34"/>
  <c r="K3844" i="34"/>
  <c r="F3845" i="34"/>
  <c r="K3845" i="34"/>
  <c r="F3846" i="34"/>
  <c r="K3846" i="34"/>
  <c r="F3847" i="34"/>
  <c r="K3847" i="34"/>
  <c r="F3848" i="34"/>
  <c r="K3848" i="34"/>
  <c r="F3849" i="34"/>
  <c r="K3849" i="34"/>
  <c r="F3850" i="34"/>
  <c r="K3850" i="34"/>
  <c r="F3851" i="34"/>
  <c r="K3851" i="34"/>
  <c r="F3852" i="34"/>
  <c r="K3852" i="34"/>
  <c r="F3853" i="34"/>
  <c r="K3853" i="34"/>
  <c r="F3854" i="34"/>
  <c r="K3854" i="34"/>
  <c r="F3855" i="34"/>
  <c r="K3855" i="34"/>
  <c r="F3856" i="34"/>
  <c r="K3856" i="34"/>
  <c r="F3857" i="34"/>
  <c r="K3857" i="34"/>
  <c r="F3858" i="34"/>
  <c r="K3858" i="34"/>
  <c r="F3859" i="34"/>
  <c r="K3859" i="34"/>
  <c r="F3860" i="34"/>
  <c r="K3860" i="34"/>
  <c r="F3861" i="34"/>
  <c r="K3861" i="34"/>
  <c r="F3862" i="34"/>
  <c r="K3862" i="34"/>
  <c r="F3863" i="34"/>
  <c r="K3863" i="34"/>
  <c r="F3864" i="34"/>
  <c r="K3864" i="34"/>
  <c r="F3865" i="34"/>
  <c r="K3865" i="34"/>
  <c r="F3866" i="34"/>
  <c r="K3866" i="34"/>
  <c r="F3867" i="34"/>
  <c r="K3867" i="34"/>
  <c r="F3868" i="34"/>
  <c r="K3868" i="34"/>
  <c r="F3869" i="34"/>
  <c r="K3869" i="34"/>
  <c r="F3870" i="34"/>
  <c r="K3870" i="34"/>
  <c r="F3871" i="34"/>
  <c r="K3871" i="34"/>
  <c r="F3872" i="34"/>
  <c r="K3872" i="34"/>
  <c r="F3873" i="34"/>
  <c r="K3873" i="34"/>
  <c r="F3874" i="34"/>
  <c r="K3874" i="34"/>
  <c r="F3875" i="34"/>
  <c r="K3875" i="34"/>
  <c r="F3876" i="34"/>
  <c r="K3876" i="34"/>
  <c r="F3877" i="34"/>
  <c r="K3877" i="34"/>
  <c r="F3878" i="34"/>
  <c r="K3878" i="34"/>
  <c r="F3879" i="34"/>
  <c r="K3879" i="34"/>
  <c r="F3880" i="34"/>
  <c r="K3880" i="34"/>
  <c r="F3881" i="34"/>
  <c r="K3881" i="34"/>
  <c r="F3882" i="34"/>
  <c r="K3882" i="34"/>
  <c r="F3883" i="34"/>
  <c r="K3883" i="34"/>
  <c r="F3884" i="34"/>
  <c r="K3884" i="34"/>
  <c r="F3885" i="34"/>
  <c r="K3885" i="34"/>
  <c r="F3886" i="34"/>
  <c r="K3886" i="34"/>
  <c r="F3887" i="34"/>
  <c r="K3887" i="34"/>
  <c r="F3888" i="34"/>
  <c r="K3888" i="34"/>
  <c r="F3889" i="34"/>
  <c r="K3889" i="34"/>
  <c r="F3890" i="34"/>
  <c r="K3890" i="34"/>
  <c r="F3891" i="34"/>
  <c r="K3891" i="34"/>
  <c r="F3892" i="34"/>
  <c r="K3892" i="34"/>
  <c r="F3893" i="34"/>
  <c r="K3893" i="34"/>
  <c r="F3894" i="34"/>
  <c r="K3894" i="34"/>
  <c r="F3895" i="34"/>
  <c r="K3895" i="34"/>
  <c r="F3896" i="34"/>
  <c r="K3896" i="34"/>
  <c r="F3897" i="34"/>
  <c r="K3897" i="34"/>
  <c r="F3898" i="34"/>
  <c r="K3898" i="34"/>
  <c r="F3899" i="34"/>
  <c r="K3899" i="34"/>
  <c r="F3900" i="34"/>
  <c r="K3900" i="34"/>
  <c r="F3901" i="34"/>
  <c r="K3901" i="34"/>
  <c r="F3902" i="34"/>
  <c r="K3902" i="34"/>
  <c r="F3903" i="34"/>
  <c r="K3903" i="34"/>
  <c r="F3904" i="34"/>
  <c r="K3904" i="34"/>
  <c r="F3905" i="34"/>
  <c r="K3905" i="34"/>
  <c r="F3906" i="34"/>
  <c r="K3906" i="34"/>
  <c r="F3907" i="34"/>
  <c r="K3907" i="34"/>
  <c r="F3908" i="34"/>
  <c r="K3908" i="34"/>
  <c r="F3909" i="34"/>
  <c r="K3909" i="34"/>
  <c r="F3910" i="34"/>
  <c r="K3910" i="34"/>
  <c r="F3911" i="34"/>
  <c r="K3911" i="34"/>
  <c r="F3912" i="34"/>
  <c r="K3912" i="34"/>
  <c r="F3913" i="34"/>
  <c r="K3913" i="34"/>
  <c r="F3914" i="34"/>
  <c r="K3914" i="34"/>
  <c r="F3915" i="34"/>
  <c r="K3915" i="34"/>
  <c r="F3916" i="34"/>
  <c r="K3916" i="34"/>
  <c r="F3917" i="34"/>
  <c r="K3917" i="34"/>
  <c r="F3918" i="34"/>
  <c r="K3918" i="34"/>
  <c r="F3919" i="34"/>
  <c r="K3919" i="34"/>
  <c r="F3920" i="34"/>
  <c r="K3920" i="34"/>
  <c r="F3921" i="34"/>
  <c r="K3921" i="34"/>
  <c r="F3922" i="34"/>
  <c r="K3922" i="34"/>
  <c r="F3923" i="34"/>
  <c r="K3923" i="34"/>
  <c r="F3924" i="34"/>
  <c r="K3924" i="34"/>
  <c r="F3925" i="34"/>
  <c r="K3925" i="34"/>
  <c r="F3926" i="34"/>
  <c r="K3926" i="34"/>
  <c r="F3927" i="34"/>
  <c r="K3927" i="34"/>
  <c r="F3928" i="34"/>
  <c r="K3928" i="34"/>
  <c r="F3929" i="34"/>
  <c r="K3929" i="34"/>
  <c r="F3930" i="34"/>
  <c r="K3930" i="34"/>
  <c r="F3931" i="34"/>
  <c r="K3931" i="34"/>
  <c r="F3932" i="34"/>
  <c r="K3932" i="34"/>
  <c r="F3933" i="34"/>
  <c r="K3933" i="34"/>
  <c r="F3934" i="34"/>
  <c r="K3934" i="34"/>
  <c r="F3935" i="34"/>
  <c r="K3935" i="34"/>
  <c r="F3936" i="34"/>
  <c r="K3936" i="34"/>
  <c r="F3937" i="34"/>
  <c r="K3937" i="34"/>
  <c r="F3938" i="34"/>
  <c r="K3938" i="34"/>
  <c r="F3939" i="34"/>
  <c r="K3939" i="34"/>
  <c r="F3940" i="34"/>
  <c r="K3940" i="34"/>
  <c r="F3941" i="34"/>
  <c r="K3941" i="34"/>
  <c r="F3942" i="34"/>
  <c r="K3942" i="34"/>
  <c r="F3943" i="34"/>
  <c r="K3943" i="34"/>
  <c r="F3944" i="34"/>
  <c r="K3944" i="34"/>
  <c r="F3945" i="34"/>
  <c r="K3945" i="34"/>
  <c r="F3946" i="34"/>
  <c r="K3946" i="34"/>
  <c r="F3947" i="34"/>
  <c r="K3947" i="34"/>
  <c r="F3948" i="34"/>
  <c r="K3948" i="34"/>
  <c r="F3949" i="34"/>
  <c r="K3949" i="34"/>
  <c r="F3950" i="34"/>
  <c r="K3950" i="34"/>
  <c r="F3951" i="34"/>
  <c r="K3951" i="34"/>
  <c r="F3952" i="34"/>
  <c r="K3952" i="34"/>
  <c r="F3953" i="34"/>
  <c r="K3953" i="34"/>
  <c r="F3954" i="34"/>
  <c r="K3954" i="34"/>
  <c r="F3955" i="34"/>
  <c r="K3955" i="34"/>
  <c r="F3956" i="34"/>
  <c r="K3956" i="34"/>
  <c r="F3957" i="34"/>
  <c r="K3957" i="34"/>
  <c r="F3958" i="34"/>
  <c r="K3958" i="34"/>
  <c r="F3959" i="34"/>
  <c r="K3959" i="34"/>
  <c r="F3960" i="34"/>
  <c r="K3960" i="34"/>
  <c r="F3961" i="34"/>
  <c r="K3961" i="34"/>
  <c r="F3962" i="34"/>
  <c r="K3962" i="34"/>
  <c r="F3963" i="34"/>
  <c r="K3963" i="34"/>
  <c r="F3964" i="34"/>
  <c r="K3964" i="34"/>
  <c r="F3965" i="34"/>
  <c r="K3965" i="34"/>
  <c r="F3966" i="34"/>
  <c r="K3966" i="34"/>
  <c r="F3967" i="34"/>
  <c r="K3967" i="34"/>
  <c r="F3968" i="34"/>
  <c r="K3968" i="34"/>
  <c r="F3969" i="34"/>
  <c r="K3969" i="34"/>
  <c r="F3970" i="34"/>
  <c r="K3970" i="34"/>
  <c r="F3971" i="34"/>
  <c r="K3971" i="34"/>
  <c r="F3972" i="34"/>
  <c r="K3972" i="34"/>
  <c r="F3973" i="34"/>
  <c r="K3973" i="34"/>
  <c r="F3974" i="34"/>
  <c r="K3974" i="34"/>
  <c r="F3975" i="34"/>
  <c r="K3975" i="34"/>
  <c r="F3976" i="34"/>
  <c r="K3976" i="34"/>
  <c r="F3977" i="34"/>
  <c r="K3977" i="34"/>
  <c r="F3978" i="34"/>
  <c r="K3978" i="34"/>
  <c r="F3979" i="34"/>
  <c r="K3979" i="34"/>
  <c r="F3980" i="34"/>
  <c r="K3980" i="34"/>
  <c r="F3981" i="34"/>
  <c r="K3981" i="34"/>
  <c r="F3982" i="34"/>
  <c r="K3982" i="34"/>
  <c r="F3983" i="34"/>
  <c r="K3983" i="34"/>
  <c r="F3984" i="34"/>
  <c r="K3984" i="34"/>
  <c r="F3985" i="34"/>
  <c r="K3985" i="34"/>
  <c r="F3986" i="34"/>
  <c r="K3986" i="34"/>
  <c r="F3987" i="34"/>
  <c r="K3987" i="34"/>
  <c r="F3988" i="34"/>
  <c r="K3988" i="34"/>
  <c r="F3989" i="34"/>
  <c r="K3989" i="34"/>
  <c r="F3990" i="34"/>
  <c r="K3990" i="34"/>
  <c r="F3991" i="34"/>
  <c r="K3991" i="34"/>
  <c r="F3992" i="34"/>
  <c r="K3992" i="34"/>
  <c r="F3993" i="34"/>
  <c r="K3993" i="34"/>
  <c r="F3994" i="34"/>
  <c r="K3994" i="34"/>
  <c r="F3995" i="34"/>
  <c r="K3995" i="34"/>
  <c r="F3996" i="34"/>
  <c r="K3996" i="34"/>
  <c r="F3997" i="34"/>
  <c r="K3997" i="34"/>
  <c r="F3998" i="34"/>
  <c r="K3998" i="34"/>
  <c r="F3999" i="34"/>
  <c r="K3999" i="34"/>
  <c r="F4000" i="34"/>
  <c r="K4000" i="34"/>
  <c r="F4001" i="34"/>
  <c r="K4001" i="34"/>
  <c r="F4002" i="34"/>
  <c r="K4002" i="34"/>
  <c r="F4003" i="34"/>
  <c r="K4003" i="34"/>
  <c r="F4004" i="34"/>
  <c r="K4004" i="34"/>
  <c r="F4005" i="34"/>
  <c r="K4005" i="34"/>
  <c r="F4006" i="34"/>
  <c r="K4006" i="34"/>
  <c r="F4007" i="34"/>
  <c r="K4007" i="34"/>
  <c r="F4008" i="34"/>
  <c r="K4008" i="34"/>
  <c r="F4009" i="34"/>
  <c r="K4009" i="34"/>
  <c r="F4010" i="34"/>
  <c r="K4010" i="34"/>
  <c r="F4011" i="34"/>
  <c r="K4011" i="34"/>
  <c r="F4012" i="34"/>
  <c r="K4012" i="34"/>
  <c r="F4013" i="34"/>
  <c r="K4013" i="34"/>
  <c r="F4014" i="34"/>
  <c r="K4014" i="34"/>
  <c r="F4015" i="34"/>
  <c r="K4015" i="34"/>
  <c r="F4016" i="34"/>
  <c r="K4016" i="34"/>
  <c r="F4017" i="34"/>
  <c r="K4017" i="34"/>
  <c r="F4018" i="34"/>
  <c r="K4018" i="34"/>
  <c r="F4019" i="34"/>
  <c r="K4019" i="34"/>
  <c r="F4020" i="34"/>
  <c r="K4020" i="34"/>
  <c r="F4021" i="34"/>
  <c r="K4021" i="34"/>
  <c r="F4022" i="34"/>
  <c r="K4022" i="34"/>
  <c r="F4023" i="34"/>
  <c r="K4023" i="34"/>
  <c r="F4024" i="34"/>
  <c r="K4024" i="34"/>
  <c r="F4025" i="34"/>
  <c r="K4025" i="34"/>
  <c r="F4026" i="34"/>
  <c r="K4026" i="34"/>
  <c r="F4027" i="34"/>
  <c r="K4027" i="34"/>
  <c r="F4028" i="34"/>
  <c r="K4028" i="34"/>
  <c r="F4029" i="34"/>
  <c r="K4029" i="34"/>
  <c r="F4030" i="34"/>
  <c r="K4030" i="34"/>
  <c r="F4031" i="34"/>
  <c r="K4031" i="34"/>
  <c r="F4032" i="34"/>
  <c r="K4032" i="34"/>
  <c r="F4033" i="34"/>
  <c r="K4033" i="34"/>
  <c r="F4034" i="34"/>
  <c r="K4034" i="34"/>
  <c r="F4035" i="34"/>
  <c r="K4035" i="34"/>
  <c r="F4036" i="34"/>
  <c r="K4036" i="34"/>
  <c r="F4037" i="34"/>
  <c r="K4037" i="34"/>
  <c r="F4038" i="34"/>
  <c r="K4038" i="34"/>
  <c r="F4039" i="34"/>
  <c r="K4039" i="34"/>
  <c r="F4040" i="34"/>
  <c r="K4040" i="34"/>
  <c r="F4041" i="34"/>
  <c r="K4041" i="34"/>
  <c r="F4042" i="34"/>
  <c r="K4042" i="34"/>
  <c r="F4043" i="34"/>
  <c r="K4043" i="34"/>
  <c r="F4044" i="34"/>
  <c r="K4044" i="34"/>
  <c r="F4045" i="34"/>
  <c r="K4045" i="34"/>
  <c r="F4046" i="34"/>
  <c r="K4046" i="34"/>
  <c r="F4047" i="34"/>
  <c r="K4047" i="34"/>
  <c r="F4048" i="34"/>
  <c r="K4048" i="34"/>
  <c r="F4049" i="34"/>
  <c r="K4049" i="34"/>
  <c r="F4050" i="34"/>
  <c r="K4050" i="34"/>
  <c r="F4051" i="34"/>
  <c r="K4051" i="34"/>
  <c r="F4052" i="34"/>
  <c r="K4052" i="34"/>
  <c r="F4053" i="34"/>
  <c r="K4053" i="34"/>
  <c r="F4054" i="34"/>
  <c r="K4054" i="34"/>
  <c r="F4055" i="34"/>
  <c r="K4055" i="34"/>
  <c r="F4056" i="34"/>
  <c r="K4056" i="34"/>
  <c r="F4057" i="34"/>
  <c r="K4057" i="34"/>
  <c r="F4058" i="34"/>
  <c r="K4058" i="34"/>
  <c r="F4059" i="34"/>
  <c r="K4059" i="34"/>
  <c r="F4060" i="34"/>
  <c r="K4060" i="34"/>
  <c r="F4061" i="34"/>
  <c r="K4061" i="34"/>
  <c r="F4062" i="34"/>
  <c r="K4062" i="34"/>
  <c r="F4063" i="34"/>
  <c r="K4063" i="34"/>
  <c r="F4064" i="34"/>
  <c r="K4064" i="34"/>
  <c r="F4065" i="34"/>
  <c r="K4065" i="34"/>
  <c r="F4066" i="34"/>
  <c r="K4066" i="34"/>
  <c r="F4067" i="34"/>
  <c r="K4067" i="34"/>
  <c r="F4068" i="34"/>
  <c r="K4068" i="34"/>
  <c r="F4069" i="34"/>
  <c r="K4069" i="34"/>
  <c r="F4070" i="34"/>
  <c r="K4070" i="34"/>
  <c r="F4071" i="34"/>
  <c r="K4071" i="34"/>
  <c r="F4072" i="34"/>
  <c r="K4072" i="34"/>
  <c r="F4073" i="34"/>
  <c r="K4073" i="34"/>
  <c r="F4074" i="34"/>
  <c r="K4074" i="34"/>
  <c r="F4075" i="34"/>
  <c r="K4075" i="34"/>
  <c r="F4076" i="34"/>
  <c r="K4076" i="34"/>
  <c r="F4077" i="34"/>
  <c r="K4077" i="34"/>
  <c r="F4078" i="34"/>
  <c r="K4078" i="34"/>
  <c r="F4079" i="34"/>
  <c r="K4079" i="34"/>
  <c r="F4080" i="34"/>
  <c r="K4080" i="34"/>
  <c r="F4081" i="34"/>
  <c r="K4081" i="34"/>
  <c r="F4082" i="34"/>
  <c r="K4082" i="34"/>
  <c r="F4083" i="34"/>
  <c r="K4083" i="34"/>
  <c r="F4084" i="34"/>
  <c r="K4084" i="34"/>
  <c r="F4085" i="34"/>
  <c r="K4085" i="34"/>
  <c r="F4086" i="34"/>
  <c r="K4086" i="34"/>
  <c r="F4087" i="34"/>
  <c r="K4087" i="34"/>
  <c r="F4088" i="34"/>
  <c r="K4088" i="34"/>
  <c r="F4089" i="34"/>
  <c r="K4089" i="34"/>
  <c r="F4090" i="34"/>
  <c r="K4090" i="34"/>
  <c r="F4091" i="34"/>
  <c r="K4091" i="34"/>
  <c r="F4092" i="34"/>
  <c r="K4092" i="34"/>
  <c r="F4093" i="34"/>
  <c r="K4093" i="34"/>
  <c r="F4094" i="34"/>
  <c r="K4094" i="34"/>
  <c r="F4095" i="34"/>
  <c r="K4095" i="34"/>
  <c r="F4096" i="34"/>
  <c r="K4096" i="34"/>
  <c r="F4097" i="34"/>
  <c r="K4097" i="34"/>
  <c r="F4098" i="34"/>
  <c r="K4098" i="34"/>
  <c r="F4099" i="34"/>
  <c r="K4099" i="34"/>
  <c r="F4100" i="34"/>
  <c r="K4100" i="34"/>
  <c r="F4101" i="34"/>
  <c r="K4101" i="34"/>
  <c r="F4102" i="34"/>
  <c r="K4102" i="34"/>
  <c r="F4103" i="34"/>
  <c r="K4103" i="34"/>
  <c r="F4104" i="34"/>
  <c r="K4104" i="34"/>
  <c r="F4105" i="34"/>
  <c r="K4105" i="34"/>
  <c r="F4106" i="34"/>
  <c r="K4106" i="34"/>
  <c r="F4107" i="34"/>
  <c r="K4107" i="34"/>
  <c r="F4108" i="34"/>
  <c r="K4108" i="34"/>
  <c r="F4109" i="34"/>
  <c r="K4109" i="34"/>
  <c r="F4110" i="34"/>
  <c r="K4110" i="34"/>
  <c r="F4111" i="34"/>
  <c r="K4111" i="34"/>
  <c r="F4112" i="34"/>
  <c r="K4112" i="34"/>
  <c r="F4113" i="34"/>
  <c r="K4113" i="34"/>
  <c r="F4114" i="34"/>
  <c r="K4114" i="34"/>
  <c r="F4115" i="34"/>
  <c r="K4115" i="34"/>
  <c r="F4116" i="34"/>
  <c r="K4116" i="34"/>
  <c r="F4117" i="34"/>
  <c r="K4117" i="34"/>
  <c r="F4118" i="34"/>
  <c r="K4118" i="34"/>
  <c r="F4119" i="34"/>
  <c r="K4119" i="34"/>
  <c r="F4120" i="34"/>
  <c r="K4120" i="34"/>
  <c r="F4121" i="34"/>
  <c r="K4121" i="34"/>
  <c r="F4122" i="34"/>
  <c r="K4122" i="34"/>
  <c r="F4123" i="34"/>
  <c r="K4123" i="34"/>
  <c r="F4124" i="34"/>
  <c r="K4124" i="34"/>
  <c r="F4125" i="34"/>
  <c r="K4125" i="34"/>
  <c r="F4126" i="34"/>
  <c r="K4126" i="34"/>
  <c r="F4127" i="34"/>
  <c r="K4127" i="34"/>
  <c r="F4128" i="34"/>
  <c r="K4128" i="34"/>
  <c r="F4129" i="34"/>
  <c r="K4129" i="34"/>
  <c r="F4130" i="34"/>
  <c r="K4130" i="34"/>
  <c r="F4131" i="34"/>
  <c r="K4131" i="34"/>
  <c r="F4132" i="34"/>
  <c r="K4132" i="34"/>
  <c r="F4133" i="34"/>
  <c r="K4133" i="34"/>
  <c r="F4134" i="34"/>
  <c r="K4134" i="34"/>
  <c r="F4135" i="34"/>
  <c r="K4135" i="34"/>
  <c r="F4136" i="34"/>
  <c r="K4136" i="34"/>
  <c r="F4137" i="34"/>
  <c r="K4137" i="34"/>
  <c r="F4138" i="34"/>
  <c r="K4138" i="34"/>
  <c r="F4139" i="34"/>
  <c r="K4139" i="34"/>
  <c r="F4140" i="34"/>
  <c r="K4140" i="34"/>
  <c r="F4141" i="34"/>
  <c r="K4141" i="34"/>
  <c r="F4142" i="34"/>
  <c r="K4142" i="34"/>
  <c r="F4143" i="34"/>
  <c r="K4143" i="34"/>
  <c r="F4144" i="34"/>
  <c r="K4144" i="34"/>
  <c r="F4145" i="34"/>
  <c r="K4145" i="34"/>
  <c r="F4146" i="34"/>
  <c r="K4146" i="34"/>
  <c r="F4147" i="34"/>
  <c r="K4147" i="34"/>
  <c r="F4148" i="34"/>
  <c r="K4148" i="34"/>
  <c r="F4149" i="34"/>
  <c r="K4149" i="34"/>
  <c r="F4150" i="34"/>
  <c r="K4150" i="34"/>
  <c r="F4151" i="34"/>
  <c r="K4151" i="34"/>
  <c r="F4152" i="34"/>
  <c r="K4152" i="34"/>
  <c r="F4153" i="34"/>
  <c r="K4153" i="34"/>
  <c r="F4154" i="34"/>
  <c r="K4154" i="34"/>
  <c r="F4155" i="34"/>
  <c r="K4155" i="34"/>
  <c r="F4156" i="34"/>
  <c r="K4156" i="34"/>
  <c r="F4157" i="34"/>
  <c r="K4157" i="34"/>
  <c r="F4158" i="34"/>
  <c r="K4158" i="34"/>
  <c r="F4159" i="34"/>
  <c r="K4159" i="34"/>
  <c r="F4160" i="34"/>
  <c r="K4160" i="34"/>
  <c r="F4161" i="34"/>
  <c r="K4161" i="34"/>
  <c r="F4162" i="34"/>
  <c r="K4162" i="34"/>
  <c r="F4163" i="34"/>
  <c r="K4163" i="34"/>
  <c r="F4164" i="34"/>
  <c r="K4164" i="34"/>
  <c r="F4165" i="34"/>
  <c r="K4165" i="34"/>
  <c r="F4166" i="34"/>
  <c r="K4166" i="34"/>
  <c r="F4167" i="34"/>
  <c r="K4167" i="34"/>
  <c r="F4168" i="34"/>
  <c r="K4168" i="34"/>
  <c r="F4169" i="34"/>
  <c r="K4169" i="34"/>
  <c r="F4170" i="34"/>
  <c r="K4170" i="34"/>
  <c r="F4171" i="34"/>
  <c r="K4171" i="34"/>
  <c r="F4172" i="34"/>
  <c r="K4172" i="34"/>
  <c r="F4173" i="34"/>
  <c r="K4173" i="34"/>
  <c r="F4174" i="34"/>
  <c r="K4174" i="34"/>
  <c r="F4175" i="34"/>
  <c r="K4175" i="34"/>
  <c r="F4176" i="34"/>
  <c r="K4176" i="34"/>
  <c r="F4177" i="34"/>
  <c r="K4177" i="34"/>
  <c r="F4178" i="34"/>
  <c r="K4178" i="34"/>
  <c r="F4179" i="34"/>
  <c r="K4179" i="34"/>
  <c r="F4180" i="34"/>
  <c r="K4180" i="34"/>
  <c r="F4181" i="34"/>
  <c r="K4181" i="34"/>
  <c r="F4182" i="34"/>
  <c r="K4182" i="34"/>
  <c r="F4183" i="34"/>
  <c r="K4183" i="34"/>
  <c r="F4184" i="34"/>
  <c r="K4184" i="34"/>
  <c r="F4185" i="34"/>
  <c r="K4185" i="34"/>
  <c r="F4186" i="34"/>
  <c r="K4186" i="34"/>
  <c r="F4187" i="34"/>
  <c r="K4187" i="34"/>
  <c r="F4188" i="34"/>
  <c r="K4188" i="34"/>
  <c r="F4189" i="34"/>
  <c r="K4189" i="34"/>
  <c r="F4190" i="34"/>
  <c r="K4190" i="34"/>
  <c r="F4191" i="34"/>
  <c r="K4191" i="34"/>
  <c r="F4192" i="34"/>
  <c r="K4192" i="34"/>
  <c r="F4193" i="34"/>
  <c r="K4193" i="34"/>
  <c r="F4194" i="34"/>
  <c r="K4194" i="34"/>
  <c r="F4195" i="34"/>
  <c r="K4195" i="34"/>
  <c r="F4196" i="34"/>
  <c r="K4196" i="34"/>
  <c r="F4197" i="34"/>
  <c r="K4197" i="34"/>
  <c r="F4198" i="34"/>
  <c r="K4198" i="34"/>
  <c r="F4199" i="34"/>
  <c r="K4199" i="34"/>
  <c r="F4200" i="34"/>
  <c r="K4200" i="34"/>
  <c r="F4201" i="34"/>
  <c r="K4201" i="34"/>
  <c r="F4202" i="34"/>
  <c r="K4202" i="34"/>
  <c r="F4203" i="34"/>
  <c r="K4203" i="34"/>
  <c r="F4204" i="34"/>
  <c r="K4204" i="34"/>
  <c r="F4205" i="34"/>
  <c r="K4205" i="34"/>
  <c r="F4206" i="34"/>
  <c r="K4206" i="34"/>
  <c r="F4207" i="34"/>
  <c r="K4207" i="34"/>
  <c r="F4208" i="34"/>
  <c r="K4208" i="34"/>
  <c r="F4209" i="34"/>
  <c r="K4209" i="34"/>
  <c r="F4210" i="34"/>
  <c r="K4210" i="34"/>
  <c r="F4211" i="34"/>
  <c r="K4211" i="34"/>
  <c r="F4212" i="34"/>
  <c r="K4212" i="34"/>
  <c r="F4213" i="34"/>
  <c r="K4213" i="34"/>
  <c r="F4214" i="34"/>
  <c r="K4214" i="34"/>
  <c r="F4215" i="34"/>
  <c r="K4215" i="34"/>
  <c r="F4216" i="34"/>
  <c r="K4216" i="34"/>
  <c r="F4217" i="34"/>
  <c r="K4217" i="34"/>
  <c r="F4218" i="34"/>
  <c r="K4218" i="34"/>
  <c r="F4219" i="34"/>
  <c r="K4219" i="34"/>
  <c r="F4220" i="34"/>
  <c r="K4220" i="34"/>
  <c r="F4221" i="34"/>
  <c r="K4221" i="34"/>
  <c r="F4222" i="34"/>
  <c r="K4222" i="34"/>
  <c r="F4223" i="34"/>
  <c r="K4223" i="34"/>
  <c r="F4224" i="34"/>
  <c r="K4224" i="34"/>
  <c r="F4225" i="34"/>
  <c r="K4225" i="34"/>
  <c r="F4226" i="34"/>
  <c r="K4226" i="34"/>
  <c r="F4227" i="34"/>
  <c r="K4227" i="34"/>
  <c r="F4228" i="34"/>
  <c r="K4228" i="34"/>
  <c r="F4229" i="34"/>
  <c r="K4229" i="34"/>
  <c r="F4230" i="34"/>
  <c r="K4230" i="34"/>
  <c r="F4231" i="34"/>
  <c r="K4231" i="34"/>
  <c r="F4232" i="34"/>
  <c r="K4232" i="34"/>
  <c r="F4233" i="34"/>
  <c r="K4233" i="34"/>
  <c r="F4234" i="34"/>
  <c r="K4234" i="34"/>
  <c r="F4235" i="34"/>
  <c r="K4235" i="34"/>
  <c r="F4236" i="34"/>
  <c r="K4236" i="34"/>
  <c r="F4237" i="34"/>
  <c r="K4237" i="34"/>
  <c r="F4238" i="34"/>
  <c r="K4238" i="34"/>
  <c r="F4239" i="34"/>
  <c r="K4239" i="34"/>
  <c r="F4240" i="34"/>
  <c r="K4240" i="34"/>
  <c r="F4241" i="34"/>
  <c r="K4241" i="34"/>
  <c r="F4242" i="34"/>
  <c r="K4242" i="34"/>
  <c r="F4243" i="34"/>
  <c r="K4243" i="34"/>
  <c r="F4244" i="34"/>
  <c r="K4244" i="34"/>
  <c r="F4245" i="34"/>
  <c r="K4245" i="34"/>
  <c r="F4246" i="34"/>
  <c r="K4246" i="34"/>
  <c r="F4247" i="34"/>
  <c r="K4247" i="34"/>
  <c r="F4248" i="34"/>
  <c r="K4248" i="34"/>
  <c r="F4249" i="34"/>
  <c r="K4249" i="34"/>
  <c r="F4250" i="34"/>
  <c r="K4250" i="34"/>
  <c r="F4251" i="34"/>
  <c r="K4251" i="34"/>
  <c r="F4252" i="34"/>
  <c r="K4252" i="34"/>
  <c r="F4253" i="34"/>
  <c r="K4253" i="34"/>
  <c r="F4254" i="34"/>
  <c r="K4254" i="34"/>
  <c r="F4255" i="34"/>
  <c r="K4255" i="34"/>
  <c r="F4256" i="34"/>
  <c r="K4256" i="34"/>
  <c r="F4257" i="34"/>
  <c r="K4257" i="34"/>
  <c r="F4258" i="34"/>
  <c r="K4258" i="34"/>
  <c r="F4259" i="34"/>
  <c r="K4259" i="34"/>
  <c r="F4260" i="34"/>
  <c r="K4260" i="34"/>
  <c r="F4261" i="34"/>
  <c r="K4261" i="34"/>
  <c r="F4262" i="34"/>
  <c r="K4262" i="34"/>
  <c r="F4263" i="34"/>
  <c r="K4263" i="34"/>
  <c r="F4264" i="34"/>
  <c r="K4264" i="34"/>
  <c r="F4265" i="34"/>
  <c r="K4265" i="34"/>
  <c r="F4266" i="34"/>
  <c r="K4266" i="34"/>
  <c r="F4267" i="34"/>
  <c r="K4267" i="34"/>
  <c r="F4268" i="34"/>
  <c r="K4268" i="34"/>
  <c r="F4269" i="34"/>
  <c r="K4269" i="34"/>
  <c r="F4270" i="34"/>
  <c r="K4270" i="34"/>
  <c r="F4271" i="34"/>
  <c r="K4271" i="34"/>
  <c r="F4272" i="34"/>
  <c r="K4272" i="34"/>
  <c r="F4273" i="34"/>
  <c r="K4273" i="34"/>
  <c r="F4274" i="34"/>
  <c r="K4274" i="34"/>
  <c r="F4275" i="34"/>
  <c r="K4275" i="34"/>
  <c r="F4276" i="34"/>
  <c r="K4276" i="34"/>
  <c r="F4277" i="34"/>
  <c r="K4277" i="34"/>
  <c r="F4278" i="34"/>
  <c r="K4278" i="34"/>
  <c r="F4279" i="34"/>
  <c r="K4279" i="34"/>
  <c r="F4280" i="34"/>
  <c r="K4280" i="34"/>
  <c r="F4281" i="34"/>
  <c r="K4281" i="34"/>
  <c r="F4282" i="34"/>
  <c r="K4282" i="34"/>
  <c r="F4283" i="34"/>
  <c r="K4283" i="34"/>
  <c r="F4284" i="34"/>
  <c r="K4284" i="34"/>
  <c r="F4285" i="34"/>
  <c r="K4285" i="34"/>
  <c r="F4286" i="34"/>
  <c r="K4286" i="34"/>
  <c r="F4287" i="34"/>
  <c r="K4287" i="34"/>
  <c r="F4288" i="34"/>
  <c r="K4288" i="34"/>
  <c r="F4289" i="34"/>
  <c r="K4289" i="34"/>
  <c r="F4290" i="34"/>
  <c r="K4290" i="34"/>
  <c r="F4291" i="34"/>
  <c r="K4291" i="34"/>
  <c r="F4292" i="34"/>
  <c r="K4292" i="34"/>
  <c r="F4293" i="34"/>
  <c r="K4293" i="34"/>
  <c r="F4294" i="34"/>
  <c r="K4294" i="34"/>
  <c r="F4295" i="34"/>
  <c r="K4295" i="34"/>
  <c r="F4296" i="34"/>
  <c r="K4296" i="34"/>
  <c r="F4297" i="34"/>
  <c r="K4297" i="34"/>
  <c r="F4298" i="34"/>
  <c r="K4298" i="34"/>
  <c r="F4299" i="34"/>
  <c r="K4299" i="34"/>
  <c r="F4300" i="34"/>
  <c r="K4300" i="34"/>
  <c r="F4301" i="34"/>
  <c r="K4301" i="34"/>
  <c r="F4302" i="34"/>
  <c r="K4302" i="34"/>
  <c r="F4303" i="34"/>
  <c r="K4303" i="34"/>
  <c r="F4304" i="34"/>
  <c r="K4304" i="34"/>
  <c r="F4305" i="34"/>
  <c r="K4305" i="34"/>
  <c r="F4306" i="34"/>
  <c r="K4306" i="34"/>
  <c r="F4307" i="34"/>
  <c r="K4307" i="34"/>
  <c r="F4308" i="34"/>
  <c r="K4308" i="34"/>
  <c r="F4309" i="34"/>
  <c r="K4309" i="34"/>
  <c r="F4310" i="34"/>
  <c r="K4310" i="34"/>
  <c r="F4311" i="34"/>
  <c r="K4311" i="34"/>
  <c r="F4312" i="34"/>
  <c r="K4312" i="34"/>
  <c r="F4313" i="34"/>
  <c r="K4313" i="34"/>
  <c r="F4314" i="34"/>
  <c r="K4314" i="34"/>
  <c r="F4315" i="34"/>
  <c r="K4315" i="34"/>
  <c r="F4316" i="34"/>
  <c r="K4316" i="34"/>
  <c r="F4317" i="34"/>
  <c r="K4317" i="34"/>
  <c r="F4318" i="34"/>
  <c r="K4318" i="34"/>
  <c r="F4319" i="34"/>
  <c r="K4319" i="34"/>
  <c r="F4320" i="34"/>
  <c r="K4320" i="34"/>
  <c r="F4321" i="34"/>
  <c r="K4321" i="34"/>
  <c r="F4322" i="34"/>
  <c r="K4322" i="34"/>
  <c r="F4323" i="34"/>
  <c r="K4323" i="34"/>
  <c r="F4324" i="34"/>
  <c r="K4324" i="34"/>
  <c r="F4325" i="34"/>
  <c r="K4325" i="34"/>
  <c r="F4326" i="34"/>
  <c r="K4326" i="34"/>
  <c r="F4327" i="34"/>
  <c r="K4327" i="34"/>
  <c r="F4328" i="34"/>
  <c r="K4328" i="34"/>
  <c r="F4329" i="34"/>
  <c r="K4329" i="34"/>
  <c r="F4330" i="34"/>
  <c r="K4330" i="34"/>
  <c r="F4331" i="34"/>
  <c r="K4331" i="34"/>
  <c r="F4332" i="34"/>
  <c r="K4332" i="34"/>
  <c r="F4333" i="34"/>
  <c r="K4333" i="34"/>
  <c r="F4334" i="34"/>
  <c r="K4334" i="34"/>
  <c r="F4335" i="34"/>
  <c r="K4335" i="34"/>
  <c r="F4336" i="34"/>
  <c r="K4336" i="34"/>
  <c r="F4337" i="34"/>
  <c r="K4337" i="34"/>
  <c r="F4338" i="34"/>
  <c r="K4338" i="34"/>
  <c r="F4339" i="34"/>
  <c r="K4339" i="34"/>
  <c r="F4340" i="34"/>
  <c r="K4340" i="34"/>
  <c r="F4341" i="34"/>
  <c r="K4341" i="34"/>
  <c r="F4342" i="34"/>
  <c r="K4342" i="34"/>
  <c r="F4343" i="34"/>
  <c r="K4343" i="34"/>
  <c r="F4344" i="34"/>
  <c r="K4344" i="34"/>
  <c r="F4345" i="34"/>
  <c r="K4345" i="34"/>
  <c r="F4346" i="34"/>
  <c r="K4346" i="34"/>
  <c r="F4347" i="34"/>
  <c r="K4347" i="34"/>
  <c r="F4348" i="34"/>
  <c r="K4348" i="34"/>
  <c r="F4349" i="34"/>
  <c r="K4349" i="34"/>
  <c r="F4350" i="34"/>
  <c r="K4350" i="34"/>
  <c r="F4351" i="34"/>
  <c r="K4351" i="34"/>
  <c r="F4352" i="34"/>
  <c r="K4352" i="34"/>
  <c r="F4353" i="34"/>
  <c r="K4353" i="34"/>
  <c r="F4354" i="34"/>
  <c r="K4354" i="34"/>
  <c r="F4355" i="34"/>
  <c r="K4355" i="34"/>
  <c r="F4356" i="34"/>
  <c r="K4356" i="34"/>
  <c r="F4357" i="34"/>
  <c r="K4357" i="34"/>
  <c r="F4358" i="34"/>
  <c r="K4358" i="34"/>
  <c r="F4359" i="34"/>
  <c r="K4359" i="34"/>
  <c r="F4360" i="34"/>
  <c r="K4360" i="34"/>
  <c r="F4361" i="34"/>
  <c r="K4361" i="34"/>
  <c r="F4362" i="34"/>
  <c r="K4362" i="34"/>
  <c r="F4363" i="34"/>
  <c r="K4363" i="34"/>
  <c r="F4364" i="34"/>
  <c r="K4364" i="34"/>
  <c r="F4365" i="34"/>
  <c r="K4365" i="34"/>
  <c r="F4366" i="34"/>
  <c r="K4366" i="34"/>
  <c r="F4367" i="34"/>
  <c r="K4367" i="34"/>
  <c r="F4368" i="34"/>
  <c r="K4368" i="34"/>
  <c r="F4369" i="34"/>
  <c r="K4369" i="34"/>
  <c r="F4370" i="34"/>
  <c r="K4370" i="34"/>
  <c r="F4371" i="34"/>
  <c r="K4371" i="34"/>
  <c r="F4372" i="34"/>
  <c r="K4372" i="34"/>
  <c r="F4373" i="34"/>
  <c r="K4373" i="34"/>
  <c r="F4374" i="34"/>
  <c r="K4374" i="34"/>
  <c r="F4375" i="34"/>
  <c r="K4375" i="34"/>
  <c r="F4376" i="34"/>
  <c r="K4376" i="34"/>
  <c r="F4377" i="34"/>
  <c r="K4377" i="34"/>
  <c r="F4378" i="34"/>
  <c r="K4378" i="34"/>
  <c r="F4379" i="34"/>
  <c r="K4379" i="34"/>
  <c r="F4380" i="34"/>
  <c r="K4380" i="34"/>
  <c r="F4381" i="34"/>
  <c r="K4381" i="34"/>
  <c r="F4382" i="34"/>
  <c r="K4382" i="34"/>
  <c r="F4383" i="34"/>
  <c r="K4383" i="34"/>
  <c r="F4384" i="34"/>
  <c r="K4384" i="34"/>
  <c r="F4385" i="34"/>
  <c r="K4385" i="34"/>
  <c r="F4386" i="34"/>
  <c r="K4386" i="34"/>
  <c r="F4387" i="34"/>
  <c r="K4387" i="34"/>
  <c r="F4388" i="34"/>
  <c r="K4388" i="34"/>
  <c r="F4389" i="34"/>
  <c r="K4389" i="34"/>
  <c r="F4390" i="34"/>
  <c r="K4390" i="34"/>
  <c r="F4391" i="34"/>
  <c r="K4391" i="34"/>
  <c r="F4392" i="34"/>
  <c r="K4392" i="34"/>
  <c r="F4393" i="34"/>
  <c r="K4393" i="34"/>
  <c r="F4394" i="34"/>
  <c r="K4394" i="34"/>
  <c r="F4395" i="34"/>
  <c r="K4395" i="34"/>
  <c r="F4396" i="34"/>
  <c r="K4396" i="34"/>
  <c r="F4397" i="34"/>
  <c r="K4397" i="34"/>
  <c r="F4398" i="34"/>
  <c r="K4398" i="34"/>
  <c r="F4399" i="34"/>
  <c r="K4399" i="34"/>
  <c r="F4400" i="34"/>
  <c r="K4400" i="34"/>
  <c r="F4401" i="34"/>
  <c r="K4401" i="34"/>
  <c r="F4402" i="34"/>
  <c r="K4402" i="34"/>
  <c r="F4403" i="34"/>
  <c r="K4403" i="34"/>
  <c r="F4404" i="34"/>
  <c r="K4404" i="34"/>
  <c r="F4405" i="34"/>
  <c r="K4405" i="34"/>
  <c r="F4406" i="34"/>
  <c r="K4406" i="34"/>
  <c r="F4407" i="34"/>
  <c r="K4407" i="34"/>
  <c r="F4408" i="34"/>
  <c r="K4408" i="34"/>
  <c r="F4409" i="34"/>
  <c r="K4409" i="34"/>
  <c r="F4410" i="34"/>
  <c r="K4410" i="34"/>
  <c r="F4411" i="34"/>
  <c r="K4411" i="34"/>
  <c r="F4412" i="34"/>
  <c r="K4412" i="34"/>
  <c r="F4413" i="34"/>
  <c r="K4413" i="34"/>
  <c r="F4414" i="34"/>
  <c r="K4414" i="34"/>
  <c r="F4415" i="34"/>
  <c r="K4415" i="34"/>
  <c r="F4416" i="34"/>
  <c r="K4416" i="34"/>
  <c r="F4417" i="34"/>
  <c r="K4417" i="34"/>
  <c r="F4418" i="34"/>
  <c r="K4418" i="34"/>
  <c r="F4419" i="34"/>
  <c r="K4419" i="34"/>
  <c r="F4420" i="34"/>
  <c r="K4420" i="34"/>
  <c r="F4421" i="34"/>
  <c r="K4421" i="34"/>
  <c r="F4422" i="34"/>
  <c r="K4422" i="34"/>
  <c r="F4423" i="34"/>
  <c r="K4423" i="34"/>
  <c r="F4424" i="34"/>
  <c r="K4424" i="34"/>
  <c r="F4425" i="34"/>
  <c r="K4425" i="34"/>
  <c r="F4426" i="34"/>
  <c r="K4426" i="34"/>
  <c r="F4427" i="34"/>
  <c r="K4427" i="34"/>
  <c r="F4428" i="34"/>
  <c r="K4428" i="34"/>
  <c r="F4429" i="34"/>
  <c r="K4429" i="34"/>
  <c r="F4430" i="34"/>
  <c r="K4430" i="34"/>
  <c r="F4431" i="34"/>
  <c r="K4431" i="34"/>
  <c r="F4432" i="34"/>
  <c r="K4432" i="34"/>
  <c r="F4433" i="34"/>
  <c r="K4433" i="34"/>
  <c r="F4434" i="34"/>
  <c r="K4434" i="34"/>
  <c r="F4435" i="34"/>
  <c r="K4435" i="34"/>
  <c r="F4436" i="34"/>
  <c r="K4436" i="34"/>
  <c r="F4437" i="34"/>
  <c r="K4437" i="34"/>
  <c r="F4438" i="34"/>
  <c r="K4438" i="34"/>
  <c r="F4439" i="34"/>
  <c r="K4439" i="34"/>
  <c r="F4440" i="34"/>
  <c r="K4440" i="34"/>
  <c r="F4441" i="34"/>
  <c r="K4441" i="34"/>
  <c r="F4442" i="34"/>
  <c r="K4442" i="34"/>
  <c r="F4443" i="34"/>
  <c r="K4443" i="34"/>
  <c r="F4444" i="34"/>
  <c r="K4444" i="34"/>
  <c r="F4445" i="34"/>
  <c r="K4445" i="34"/>
  <c r="F4446" i="34"/>
  <c r="K4446" i="34"/>
  <c r="F4447" i="34"/>
  <c r="K4447" i="34"/>
  <c r="F4448" i="34"/>
  <c r="K4448" i="34"/>
  <c r="F4449" i="34"/>
  <c r="K4449" i="34"/>
  <c r="F4450" i="34"/>
  <c r="K4450" i="34"/>
  <c r="F4451" i="34"/>
  <c r="K4451" i="34"/>
  <c r="F4452" i="34"/>
  <c r="K4452" i="34"/>
  <c r="F4453" i="34"/>
  <c r="K4453" i="34"/>
  <c r="F4454" i="34"/>
  <c r="K4454" i="34"/>
  <c r="F4455" i="34"/>
  <c r="K4455" i="34"/>
  <c r="F4456" i="34"/>
  <c r="K4456" i="34"/>
  <c r="F4457" i="34"/>
  <c r="K4457" i="34"/>
  <c r="F4458" i="34"/>
  <c r="K4458" i="34"/>
  <c r="F4459" i="34"/>
  <c r="K4459" i="34"/>
  <c r="F4460" i="34"/>
  <c r="K4460" i="34"/>
  <c r="F4461" i="34"/>
  <c r="K4461" i="34"/>
  <c r="F4462" i="34"/>
  <c r="K4462" i="34"/>
  <c r="F4463" i="34"/>
  <c r="K4463" i="34"/>
  <c r="F4464" i="34"/>
  <c r="K4464" i="34"/>
  <c r="F4465" i="34"/>
  <c r="K4465" i="34"/>
  <c r="F4466" i="34"/>
  <c r="K4466" i="34"/>
  <c r="F4467" i="34"/>
  <c r="K4467" i="34"/>
  <c r="F4468" i="34"/>
  <c r="K4468" i="34"/>
  <c r="F4469" i="34"/>
  <c r="K4469" i="34"/>
  <c r="F4470" i="34"/>
  <c r="K4470" i="34"/>
  <c r="F4471" i="34"/>
  <c r="K4471" i="34"/>
  <c r="F4472" i="34"/>
  <c r="K4472" i="34"/>
  <c r="F4473" i="34"/>
  <c r="K4473" i="34"/>
  <c r="F4474" i="34"/>
  <c r="K4474" i="34"/>
  <c r="F4475" i="34"/>
  <c r="K4475" i="34"/>
  <c r="F4476" i="34"/>
  <c r="K4476" i="34"/>
  <c r="F4477" i="34"/>
  <c r="K4477" i="34"/>
  <c r="F4478" i="34"/>
  <c r="K4478" i="34"/>
  <c r="F4479" i="34"/>
  <c r="K4479" i="34"/>
  <c r="F4480" i="34"/>
  <c r="K4480" i="34"/>
  <c r="F4481" i="34"/>
  <c r="K4481" i="34"/>
  <c r="F4482" i="34"/>
  <c r="K4482" i="34"/>
  <c r="F4483" i="34"/>
  <c r="K4483" i="34"/>
  <c r="F4484" i="34"/>
  <c r="K4484" i="34"/>
  <c r="F4485" i="34"/>
  <c r="K4485" i="34"/>
  <c r="F4486" i="34"/>
  <c r="K4486" i="34"/>
  <c r="F4487" i="34"/>
  <c r="K4487" i="34"/>
  <c r="F4488" i="34"/>
  <c r="K4488" i="34"/>
  <c r="F4489" i="34"/>
  <c r="K4489" i="34"/>
  <c r="F4490" i="34"/>
  <c r="K4490" i="34"/>
  <c r="F4491" i="34"/>
  <c r="K4491" i="34"/>
  <c r="F4492" i="34"/>
  <c r="K4492" i="34"/>
  <c r="F4493" i="34"/>
  <c r="K4493" i="34"/>
  <c r="F4494" i="34"/>
  <c r="K4494" i="34"/>
  <c r="F4495" i="34"/>
  <c r="K4495" i="34"/>
  <c r="F4496" i="34"/>
  <c r="K4496" i="34"/>
  <c r="F4497" i="34"/>
  <c r="K4497" i="34"/>
  <c r="F4498" i="34"/>
  <c r="K4498" i="34"/>
  <c r="F4499" i="34"/>
  <c r="K4499" i="34"/>
  <c r="F4500" i="34"/>
  <c r="K4500" i="34"/>
  <c r="F4501" i="34"/>
  <c r="K4501" i="34"/>
  <c r="F4502" i="34"/>
  <c r="K4502" i="34"/>
  <c r="F4503" i="34"/>
  <c r="K4503" i="34"/>
  <c r="F4504" i="34"/>
  <c r="K4504" i="34"/>
  <c r="F4505" i="34"/>
  <c r="K4505" i="34"/>
  <c r="F4506" i="34"/>
  <c r="K4506" i="34"/>
  <c r="F4507" i="34"/>
  <c r="K4507" i="34"/>
  <c r="F4508" i="34"/>
  <c r="K4508" i="34"/>
  <c r="F4509" i="34"/>
  <c r="K4509" i="34"/>
  <c r="F4510" i="34"/>
  <c r="K4510" i="34"/>
  <c r="F4511" i="34"/>
  <c r="K4511" i="34"/>
  <c r="F4512" i="34"/>
  <c r="K4512" i="34"/>
  <c r="F4513" i="34"/>
  <c r="K4513" i="34"/>
  <c r="F4514" i="34"/>
  <c r="K4514" i="34"/>
  <c r="F4515" i="34"/>
  <c r="K4515" i="34"/>
  <c r="F4516" i="34"/>
  <c r="K4516" i="34"/>
  <c r="F4517" i="34"/>
  <c r="K4517" i="34"/>
  <c r="F4518" i="34"/>
  <c r="K4518" i="34"/>
  <c r="F4519" i="34"/>
  <c r="K4519" i="34"/>
  <c r="F4520" i="34"/>
  <c r="K4520" i="34"/>
  <c r="F4521" i="34"/>
  <c r="K4521" i="34"/>
  <c r="F4522" i="34"/>
  <c r="K4522" i="34"/>
  <c r="F4523" i="34"/>
  <c r="K4523" i="34"/>
  <c r="F4524" i="34"/>
  <c r="K4524" i="34"/>
  <c r="F4525" i="34"/>
  <c r="K4525" i="34"/>
  <c r="F4526" i="34"/>
  <c r="K4526" i="34"/>
  <c r="F4527" i="34"/>
  <c r="K4527" i="34"/>
  <c r="F4528" i="34"/>
  <c r="K4528" i="34"/>
  <c r="F4529" i="34"/>
  <c r="K4529" i="34"/>
  <c r="F4530" i="34"/>
  <c r="K4530" i="34"/>
  <c r="F4531" i="34"/>
  <c r="K4531" i="34"/>
  <c r="F4532" i="34"/>
  <c r="K4532" i="34"/>
  <c r="F4533" i="34"/>
  <c r="K4533" i="34"/>
  <c r="F4534" i="34"/>
  <c r="K4534" i="34"/>
  <c r="F4535" i="34"/>
  <c r="K4535" i="34"/>
  <c r="F4536" i="34"/>
  <c r="K4536" i="34"/>
  <c r="F4537" i="34"/>
  <c r="K4537" i="34"/>
  <c r="F4538" i="34"/>
  <c r="K4538" i="34"/>
  <c r="F4539" i="34"/>
  <c r="K4539" i="34"/>
  <c r="F4540" i="34"/>
  <c r="K4540" i="34"/>
  <c r="F4541" i="34"/>
  <c r="K4541" i="34"/>
  <c r="F4542" i="34"/>
  <c r="K4542" i="34"/>
  <c r="F4543" i="34"/>
  <c r="K4543" i="34"/>
  <c r="F4544" i="34"/>
  <c r="K4544" i="34"/>
  <c r="F4545" i="34"/>
  <c r="K4545" i="34"/>
  <c r="F4546" i="34"/>
  <c r="K4546" i="34"/>
  <c r="F4547" i="34"/>
  <c r="K4547" i="34"/>
  <c r="F4548" i="34"/>
  <c r="K4548" i="34"/>
  <c r="F4549" i="34"/>
  <c r="K4549" i="34"/>
  <c r="F4550" i="34"/>
  <c r="K4550" i="34"/>
  <c r="F4551" i="34"/>
  <c r="K4551" i="34"/>
  <c r="F4552" i="34"/>
  <c r="K4552" i="34"/>
  <c r="F4553" i="34"/>
  <c r="K4553" i="34"/>
  <c r="F4554" i="34"/>
  <c r="K4554" i="34"/>
  <c r="F4555" i="34"/>
  <c r="K4555" i="34"/>
  <c r="F4556" i="34"/>
  <c r="K4556" i="34"/>
  <c r="F4557" i="34"/>
  <c r="K4557" i="34"/>
  <c r="F4558" i="34"/>
  <c r="K4558" i="34"/>
  <c r="F4559" i="34"/>
  <c r="K4559" i="34"/>
  <c r="F4560" i="34"/>
  <c r="K4560" i="34"/>
  <c r="F4561" i="34"/>
  <c r="K4561" i="34"/>
  <c r="F4562" i="34"/>
  <c r="K4562" i="34"/>
  <c r="F4563" i="34"/>
  <c r="K4563" i="34"/>
  <c r="F4564" i="34"/>
  <c r="K4564" i="34"/>
  <c r="F4565" i="34"/>
  <c r="K4565" i="34"/>
  <c r="F4566" i="34"/>
  <c r="K4566" i="34"/>
  <c r="F4567" i="34"/>
  <c r="K4567" i="34"/>
  <c r="F4568" i="34"/>
  <c r="K4568" i="34"/>
  <c r="F4569" i="34"/>
  <c r="K4569" i="34"/>
  <c r="F4570" i="34"/>
  <c r="K4570" i="34"/>
  <c r="F4571" i="34"/>
  <c r="K4571" i="34"/>
  <c r="F4572" i="34"/>
  <c r="K4572" i="34"/>
  <c r="F4573" i="34"/>
  <c r="K4573" i="34"/>
  <c r="F4574" i="34"/>
  <c r="K4574" i="34"/>
  <c r="F4575" i="34"/>
  <c r="K4575" i="34"/>
  <c r="F4576" i="34"/>
  <c r="K4576" i="34"/>
  <c r="F4577" i="34"/>
  <c r="K4577" i="34"/>
  <c r="F4578" i="34"/>
  <c r="K4578" i="34"/>
  <c r="F4579" i="34"/>
  <c r="K4579" i="34"/>
  <c r="F4580" i="34"/>
  <c r="K4580" i="34"/>
  <c r="F4581" i="34"/>
  <c r="K4581" i="34"/>
  <c r="F4582" i="34"/>
  <c r="K4582" i="34"/>
  <c r="F4583" i="34"/>
  <c r="K4583" i="34"/>
  <c r="F4584" i="34"/>
  <c r="K4584" i="34"/>
  <c r="F4585" i="34"/>
  <c r="K4585" i="34"/>
  <c r="F4586" i="34"/>
  <c r="K4586" i="34"/>
  <c r="F4587" i="34"/>
  <c r="K4587" i="34"/>
  <c r="F4588" i="34"/>
  <c r="K4588" i="34"/>
  <c r="F4589" i="34"/>
  <c r="K4589" i="34"/>
  <c r="F4590" i="34"/>
  <c r="K4590" i="34"/>
  <c r="F4591" i="34"/>
  <c r="K4591" i="34"/>
  <c r="F4592" i="34"/>
  <c r="K4592" i="34"/>
  <c r="F4593" i="34"/>
  <c r="K4593" i="34"/>
  <c r="F4594" i="34"/>
  <c r="K4594" i="34"/>
  <c r="F4595" i="34"/>
  <c r="K4595" i="34"/>
  <c r="F4596" i="34"/>
  <c r="K4596" i="34"/>
  <c r="F4597" i="34"/>
  <c r="K4597" i="34"/>
  <c r="F4598" i="34"/>
  <c r="K4598" i="34"/>
  <c r="F4599" i="34"/>
  <c r="K4599" i="34"/>
  <c r="F4600" i="34"/>
  <c r="K4600" i="34"/>
  <c r="F4601" i="34"/>
  <c r="K4601" i="34"/>
  <c r="F4602" i="34"/>
  <c r="K4602" i="34"/>
  <c r="F4603" i="34"/>
  <c r="K4603" i="34"/>
  <c r="F4604" i="34"/>
  <c r="K4604" i="34"/>
  <c r="F4605" i="34"/>
  <c r="K4605" i="34"/>
  <c r="F4606" i="34"/>
  <c r="K4606" i="34"/>
  <c r="F4607" i="34"/>
  <c r="K4607" i="34"/>
  <c r="F4608" i="34"/>
  <c r="K4608" i="34"/>
  <c r="F4609" i="34"/>
  <c r="K4609" i="34"/>
  <c r="F4610" i="34"/>
  <c r="K4610" i="34"/>
  <c r="F4611" i="34"/>
  <c r="K4611" i="34"/>
  <c r="F4612" i="34"/>
  <c r="K4612" i="34"/>
  <c r="F4613" i="34"/>
  <c r="K4613" i="34"/>
  <c r="F4614" i="34"/>
  <c r="K4614" i="34"/>
  <c r="F4615" i="34"/>
  <c r="K4615" i="34"/>
  <c r="F4616" i="34"/>
  <c r="K4616" i="34"/>
  <c r="F4617" i="34"/>
  <c r="K4617" i="34"/>
  <c r="F4618" i="34"/>
  <c r="K4618" i="34"/>
  <c r="F4619" i="34"/>
  <c r="K4619" i="34"/>
  <c r="F4620" i="34"/>
  <c r="K4620" i="34"/>
  <c r="F4621" i="34"/>
  <c r="K4621" i="34"/>
  <c r="F4622" i="34"/>
  <c r="K4622" i="34"/>
  <c r="F4623" i="34"/>
  <c r="K4623" i="34"/>
  <c r="F4624" i="34"/>
  <c r="K4624" i="34"/>
  <c r="F4625" i="34"/>
  <c r="K4625" i="34"/>
  <c r="F4626" i="34"/>
  <c r="K4626" i="34"/>
  <c r="F4627" i="34"/>
  <c r="K4627" i="34"/>
  <c r="F4628" i="34"/>
  <c r="K4628" i="34"/>
  <c r="F4629" i="34"/>
  <c r="K4629" i="34"/>
  <c r="F4630" i="34"/>
  <c r="K4630" i="34"/>
  <c r="F4631" i="34"/>
  <c r="K4631" i="34"/>
  <c r="F4632" i="34"/>
  <c r="K4632" i="34"/>
  <c r="F4633" i="34"/>
  <c r="K4633" i="34"/>
  <c r="F4634" i="34"/>
  <c r="K4634" i="34"/>
  <c r="F4635" i="34"/>
  <c r="K4635" i="34"/>
  <c r="F4636" i="34"/>
  <c r="K4636" i="34"/>
  <c r="F4637" i="34"/>
  <c r="K4637" i="34"/>
  <c r="F4638" i="34"/>
  <c r="K4638" i="34"/>
  <c r="F4639" i="34"/>
  <c r="K4639" i="34"/>
  <c r="F4640" i="34"/>
  <c r="K4640" i="34"/>
  <c r="F4641" i="34"/>
  <c r="K4641" i="34"/>
  <c r="F4642" i="34"/>
  <c r="K4642" i="34"/>
  <c r="F4643" i="34"/>
  <c r="K4643" i="34"/>
  <c r="F4644" i="34"/>
  <c r="K4644" i="34"/>
  <c r="F4645" i="34"/>
  <c r="K4645" i="34"/>
  <c r="F4646" i="34"/>
  <c r="K4646" i="34"/>
  <c r="F4647" i="34"/>
  <c r="K4647" i="34"/>
  <c r="F4648" i="34"/>
  <c r="K4648" i="34"/>
  <c r="F4649" i="34"/>
  <c r="K4649" i="34"/>
  <c r="F4650" i="34"/>
  <c r="K4650" i="34"/>
  <c r="F4651" i="34"/>
  <c r="K4651" i="34"/>
  <c r="F4652" i="34"/>
  <c r="K4652" i="34"/>
  <c r="F4653" i="34"/>
  <c r="K4653" i="34"/>
  <c r="F4654" i="34"/>
  <c r="K4654" i="34"/>
  <c r="F4655" i="34"/>
  <c r="K4655" i="34"/>
  <c r="F4656" i="34"/>
  <c r="K4656" i="34"/>
  <c r="F4657" i="34"/>
  <c r="K4657" i="34"/>
  <c r="F4658" i="34"/>
  <c r="K4658" i="34"/>
  <c r="F4659" i="34"/>
  <c r="K4659" i="34"/>
  <c r="F4660" i="34"/>
  <c r="K4660" i="34"/>
  <c r="F4661" i="34"/>
  <c r="K4661" i="34"/>
  <c r="F4662" i="34"/>
  <c r="K4662" i="34"/>
  <c r="F4663" i="34"/>
  <c r="K4663" i="34"/>
  <c r="F4664" i="34"/>
  <c r="K4664" i="34"/>
  <c r="F4665" i="34"/>
  <c r="K4665" i="34"/>
  <c r="F4666" i="34"/>
  <c r="K4666" i="34"/>
  <c r="F4667" i="34"/>
  <c r="K4667" i="34"/>
  <c r="F4668" i="34"/>
  <c r="K4668" i="34"/>
  <c r="F4669" i="34"/>
  <c r="K4669" i="34"/>
  <c r="F4670" i="34"/>
  <c r="K4670" i="34"/>
  <c r="F4671" i="34"/>
  <c r="K4671" i="34"/>
  <c r="F4672" i="34"/>
  <c r="K4672" i="34"/>
  <c r="F4673" i="34"/>
  <c r="K4673" i="34"/>
  <c r="F4674" i="34"/>
  <c r="K4674" i="34"/>
  <c r="F4675" i="34"/>
  <c r="K4675" i="34"/>
  <c r="F4676" i="34"/>
  <c r="K4676" i="34"/>
  <c r="F4677" i="34"/>
  <c r="K4677" i="34"/>
  <c r="F4678" i="34"/>
  <c r="K4678" i="34"/>
  <c r="F4679" i="34"/>
  <c r="K4679" i="34"/>
  <c r="F4680" i="34"/>
  <c r="K4680" i="34"/>
  <c r="F4681" i="34"/>
  <c r="K4681" i="34"/>
  <c r="F4682" i="34"/>
  <c r="K4682" i="34"/>
  <c r="F4683" i="34"/>
  <c r="K4683" i="34"/>
  <c r="F4684" i="34"/>
  <c r="K4684" i="34"/>
  <c r="F4685" i="34"/>
  <c r="K4685" i="34"/>
  <c r="F4686" i="34"/>
  <c r="K4686" i="34"/>
  <c r="F4687" i="34"/>
  <c r="K4687" i="34"/>
  <c r="F4688" i="34"/>
  <c r="K4688" i="34"/>
  <c r="F4689" i="34"/>
  <c r="K4689" i="34"/>
  <c r="F4690" i="34"/>
  <c r="K4690" i="34"/>
  <c r="F4691" i="34"/>
  <c r="K4691" i="34"/>
  <c r="F4692" i="34"/>
  <c r="K4692" i="34"/>
  <c r="F4693" i="34"/>
  <c r="K4693" i="34"/>
  <c r="F4694" i="34"/>
  <c r="K4694" i="34"/>
  <c r="F4695" i="34"/>
  <c r="K4695" i="34"/>
  <c r="F4696" i="34"/>
  <c r="K4696" i="34"/>
  <c r="F4697" i="34"/>
  <c r="K4697" i="34"/>
  <c r="F4698" i="34"/>
  <c r="K4698" i="34"/>
  <c r="F4699" i="34"/>
  <c r="K4699" i="34"/>
  <c r="F4700" i="34"/>
  <c r="K4700" i="34"/>
  <c r="F4701" i="34"/>
  <c r="K4701" i="34"/>
  <c r="F4702" i="34"/>
  <c r="K4702" i="34"/>
  <c r="F4703" i="34"/>
  <c r="K4703" i="34"/>
  <c r="F4704" i="34"/>
  <c r="K4704" i="34"/>
  <c r="F4705" i="34"/>
  <c r="K4705" i="34"/>
  <c r="F4706" i="34"/>
  <c r="K4706" i="34"/>
  <c r="F4707" i="34"/>
  <c r="K4707" i="34"/>
  <c r="F4708" i="34"/>
  <c r="K4708" i="34"/>
  <c r="F4709" i="34"/>
  <c r="K4709" i="34"/>
  <c r="F4710" i="34"/>
  <c r="K4710" i="34"/>
  <c r="F4711" i="34"/>
  <c r="K4711" i="34"/>
  <c r="F4712" i="34"/>
  <c r="K4712" i="34"/>
  <c r="F4713" i="34"/>
  <c r="K4713" i="34"/>
  <c r="F4714" i="34"/>
  <c r="K4714" i="34"/>
  <c r="F4715" i="34"/>
  <c r="K4715" i="34"/>
  <c r="F4716" i="34"/>
  <c r="K4716" i="34"/>
  <c r="F4717" i="34"/>
  <c r="K4717" i="34"/>
  <c r="F4718" i="34"/>
  <c r="K4718" i="34"/>
  <c r="F4719" i="34"/>
  <c r="K4719" i="34"/>
  <c r="F4720" i="34"/>
  <c r="K4720" i="34"/>
  <c r="F4721" i="34"/>
  <c r="K4721" i="34"/>
  <c r="F4722" i="34"/>
  <c r="K4722" i="34"/>
  <c r="F4723" i="34"/>
  <c r="K4723" i="34"/>
  <c r="F4724" i="34"/>
  <c r="K4724" i="34"/>
  <c r="F4725" i="34"/>
  <c r="K4725" i="34"/>
  <c r="F4726" i="34"/>
  <c r="K4726" i="34"/>
  <c r="F4727" i="34"/>
  <c r="K4727" i="34"/>
  <c r="F4728" i="34"/>
  <c r="K4728" i="34"/>
  <c r="F4729" i="34"/>
  <c r="K4729" i="34"/>
  <c r="F4730" i="34"/>
  <c r="K4730" i="34"/>
  <c r="F4731" i="34"/>
  <c r="K4731" i="34"/>
  <c r="F4732" i="34"/>
  <c r="K4732" i="34"/>
  <c r="F4733" i="34"/>
  <c r="K4733" i="34"/>
  <c r="F4734" i="34"/>
  <c r="K4734" i="34"/>
  <c r="F4735" i="34"/>
  <c r="K4735" i="34"/>
  <c r="F4736" i="34"/>
  <c r="K4736" i="34"/>
  <c r="F4737" i="34"/>
  <c r="K4737" i="34"/>
  <c r="F4738" i="34"/>
  <c r="K4738" i="34"/>
  <c r="F4739" i="34"/>
  <c r="K4739" i="34"/>
  <c r="F4740" i="34"/>
  <c r="K4740" i="34"/>
  <c r="F4741" i="34"/>
  <c r="K4741" i="34"/>
  <c r="F4742" i="34"/>
  <c r="K4742" i="34"/>
  <c r="F4743" i="34"/>
  <c r="K4743" i="34"/>
  <c r="F4744" i="34"/>
  <c r="K4744" i="34"/>
  <c r="F4745" i="34"/>
  <c r="K4745" i="34"/>
  <c r="F4746" i="34"/>
  <c r="K4746" i="34"/>
  <c r="F4747" i="34"/>
  <c r="K4747" i="34"/>
  <c r="F4748" i="34"/>
  <c r="K4748" i="34"/>
  <c r="F4749" i="34"/>
  <c r="K4749" i="34"/>
  <c r="F4750" i="34"/>
  <c r="K4750" i="34"/>
  <c r="F4751" i="34"/>
  <c r="K4751" i="34"/>
  <c r="F4752" i="34"/>
  <c r="K4752" i="34"/>
  <c r="F4753" i="34"/>
  <c r="K4753" i="34"/>
  <c r="F4754" i="34"/>
  <c r="K4754" i="34"/>
  <c r="F4755" i="34"/>
  <c r="K4755" i="34"/>
  <c r="F4756" i="34"/>
  <c r="K4756" i="34"/>
  <c r="F4757" i="34"/>
  <c r="K4757" i="34"/>
  <c r="F4758" i="34"/>
  <c r="K4758" i="34"/>
  <c r="F4759" i="34"/>
  <c r="K4759" i="34"/>
  <c r="F4760" i="34"/>
  <c r="K4760" i="34"/>
  <c r="F4761" i="34"/>
  <c r="K4761" i="34"/>
  <c r="F4762" i="34"/>
  <c r="K4762" i="34"/>
  <c r="F4763" i="34"/>
  <c r="K4763" i="34"/>
  <c r="F4764" i="34"/>
  <c r="K4764" i="34"/>
  <c r="F4765" i="34"/>
  <c r="K4765" i="34"/>
  <c r="F4766" i="34"/>
  <c r="K4766" i="34"/>
  <c r="F4767" i="34"/>
  <c r="K4767" i="34"/>
  <c r="F4768" i="34"/>
  <c r="K4768" i="34"/>
  <c r="F4769" i="34"/>
  <c r="K4769" i="34"/>
  <c r="F4770" i="34"/>
  <c r="K4770" i="34"/>
  <c r="F4771" i="34"/>
  <c r="K4771" i="34"/>
  <c r="F4772" i="34"/>
  <c r="K4772" i="34"/>
  <c r="F4773" i="34"/>
  <c r="K4773" i="34"/>
  <c r="F4774" i="34"/>
  <c r="K4774" i="34"/>
  <c r="F4775" i="34"/>
  <c r="K4775" i="34"/>
  <c r="F4776" i="34"/>
  <c r="K4776" i="34"/>
  <c r="F4777" i="34"/>
  <c r="K4777" i="34"/>
  <c r="F4778" i="34"/>
  <c r="K4778" i="34"/>
  <c r="F4779" i="34"/>
  <c r="K4779" i="34"/>
  <c r="F4780" i="34"/>
  <c r="K4780" i="34"/>
  <c r="F4781" i="34"/>
  <c r="K4781" i="34"/>
  <c r="F4782" i="34"/>
  <c r="K4782" i="34"/>
  <c r="F4783" i="34"/>
  <c r="K4783" i="34"/>
  <c r="F4784" i="34"/>
  <c r="K4784" i="34"/>
  <c r="F4785" i="34"/>
  <c r="K4785" i="34"/>
  <c r="F4786" i="34"/>
  <c r="K4786" i="34"/>
  <c r="F4787" i="34"/>
  <c r="K4787" i="34"/>
  <c r="F4788" i="34"/>
  <c r="K4788" i="34"/>
  <c r="F4789" i="34"/>
  <c r="K4789" i="34"/>
  <c r="F4790" i="34"/>
  <c r="K4790" i="34"/>
  <c r="F4791" i="34"/>
  <c r="K4791" i="34"/>
  <c r="F4792" i="34"/>
  <c r="K4792" i="34"/>
  <c r="F4793" i="34"/>
  <c r="K4793" i="34"/>
  <c r="F4794" i="34"/>
  <c r="K4794" i="34"/>
  <c r="F4795" i="34"/>
  <c r="K4795" i="34"/>
  <c r="F4796" i="34"/>
  <c r="K4796" i="34"/>
  <c r="F4797" i="34"/>
  <c r="K4797" i="34"/>
  <c r="F4798" i="34"/>
  <c r="K4798" i="34"/>
  <c r="F4799" i="34"/>
  <c r="K4799" i="34"/>
  <c r="F4800" i="34"/>
  <c r="K4800" i="34"/>
  <c r="F4801" i="34"/>
  <c r="K4801" i="34"/>
  <c r="F4802" i="34"/>
  <c r="K4802" i="34"/>
  <c r="F4803" i="34"/>
  <c r="K4803" i="34"/>
  <c r="F4804" i="34"/>
  <c r="K4804" i="34"/>
  <c r="F4805" i="34"/>
  <c r="K4805" i="34"/>
  <c r="F4806" i="34"/>
  <c r="K4806" i="34"/>
  <c r="F4807" i="34"/>
  <c r="K4807" i="34"/>
  <c r="F4808" i="34"/>
  <c r="K4808" i="34"/>
  <c r="F4809" i="34"/>
  <c r="K4809" i="34"/>
  <c r="F4810" i="34"/>
  <c r="K4810" i="34"/>
  <c r="F4811" i="34"/>
  <c r="K4811" i="34"/>
  <c r="F4812" i="34"/>
  <c r="K4812" i="34"/>
  <c r="F4813" i="34"/>
  <c r="K4813" i="34"/>
  <c r="F4814" i="34"/>
  <c r="K4814" i="34"/>
  <c r="F4815" i="34"/>
  <c r="K4815" i="34"/>
  <c r="F4816" i="34"/>
  <c r="K4816" i="34"/>
  <c r="F4817" i="34"/>
  <c r="K4817" i="34"/>
  <c r="F4818" i="34"/>
  <c r="K4818" i="34"/>
  <c r="F4819" i="34"/>
  <c r="K4819" i="34"/>
  <c r="F4820" i="34"/>
  <c r="K4820" i="34"/>
  <c r="F4821" i="34"/>
  <c r="K4821" i="34"/>
  <c r="F4822" i="34"/>
  <c r="K4822" i="34"/>
  <c r="F4823" i="34"/>
  <c r="K4823" i="34"/>
  <c r="F4824" i="34"/>
  <c r="K4824" i="34"/>
  <c r="F4825" i="34"/>
  <c r="K4825" i="34"/>
  <c r="F4826" i="34"/>
  <c r="K4826" i="34"/>
  <c r="F4827" i="34"/>
  <c r="K4827" i="34"/>
  <c r="F4828" i="34"/>
  <c r="K4828" i="34"/>
  <c r="F4829" i="34"/>
  <c r="K4829" i="34"/>
  <c r="F4830" i="34"/>
  <c r="K4830" i="34"/>
  <c r="F4831" i="34"/>
  <c r="K4831" i="34"/>
  <c r="F4832" i="34"/>
  <c r="K4832" i="34"/>
  <c r="F4833" i="34"/>
  <c r="K4833" i="34"/>
  <c r="F4834" i="34"/>
  <c r="K4834" i="34"/>
  <c r="F4835" i="34"/>
  <c r="K4835" i="34"/>
  <c r="F4836" i="34"/>
  <c r="K4836" i="34"/>
  <c r="F4837" i="34"/>
  <c r="K4837" i="34"/>
  <c r="F4838" i="34"/>
  <c r="K4838" i="34"/>
  <c r="F4839" i="34"/>
  <c r="K4839" i="34"/>
  <c r="F4840" i="34"/>
  <c r="K4840" i="34"/>
  <c r="F4841" i="34"/>
  <c r="K4841" i="34"/>
  <c r="F4842" i="34"/>
  <c r="K4842" i="34"/>
  <c r="F4843" i="34"/>
  <c r="K4843" i="34"/>
  <c r="F4844" i="34"/>
  <c r="K4844" i="34"/>
  <c r="F4845" i="34"/>
  <c r="K4845" i="34"/>
  <c r="F4846" i="34"/>
  <c r="K4846" i="34"/>
  <c r="F4847" i="34"/>
  <c r="K4847" i="34"/>
  <c r="F4848" i="34"/>
  <c r="K4848" i="34"/>
  <c r="F4849" i="34"/>
  <c r="K4849" i="34"/>
  <c r="F4850" i="34"/>
  <c r="K4850" i="34"/>
  <c r="F4851" i="34"/>
  <c r="K4851" i="34"/>
  <c r="F4852" i="34"/>
  <c r="K4852" i="34"/>
  <c r="F4853" i="34"/>
  <c r="K4853" i="34"/>
  <c r="F4854" i="34"/>
  <c r="K4854" i="34"/>
  <c r="F4855" i="34"/>
  <c r="K4855" i="34"/>
  <c r="F4856" i="34"/>
  <c r="K4856" i="34"/>
  <c r="F4857" i="34"/>
  <c r="K4857" i="34"/>
  <c r="F4858" i="34"/>
  <c r="K4858" i="34"/>
  <c r="F4859" i="34"/>
  <c r="K4859" i="34"/>
  <c r="F4860" i="34"/>
  <c r="K4860" i="34"/>
  <c r="F4861" i="34"/>
  <c r="K4861" i="34"/>
  <c r="F4862" i="34"/>
  <c r="K4862" i="34"/>
  <c r="F4863" i="34"/>
  <c r="K4863" i="34"/>
  <c r="F4864" i="34"/>
  <c r="K4864" i="34"/>
  <c r="F4865" i="34"/>
  <c r="K4865" i="34"/>
  <c r="F4866" i="34"/>
  <c r="K4866" i="34"/>
  <c r="F4867" i="34"/>
  <c r="K4867" i="34"/>
  <c r="F4868" i="34"/>
  <c r="K4868" i="34"/>
  <c r="F4869" i="34"/>
  <c r="K4869" i="34"/>
  <c r="F4870" i="34"/>
  <c r="K4870" i="34"/>
  <c r="F4871" i="34"/>
  <c r="K4871" i="34"/>
  <c r="F4872" i="34"/>
  <c r="K4872" i="34"/>
  <c r="F4873" i="34"/>
  <c r="K4873" i="34"/>
  <c r="F4874" i="34"/>
  <c r="K4874" i="34"/>
  <c r="F4875" i="34"/>
  <c r="K4875" i="34"/>
  <c r="F4876" i="34"/>
  <c r="K4876" i="34"/>
  <c r="F4877" i="34"/>
  <c r="K4877" i="34"/>
  <c r="F4878" i="34"/>
  <c r="K4878" i="34"/>
  <c r="F4879" i="34"/>
  <c r="K4879" i="34"/>
  <c r="F4880" i="34"/>
  <c r="K4880" i="34"/>
  <c r="F4881" i="34"/>
  <c r="K4881" i="34"/>
  <c r="F4882" i="34"/>
  <c r="K4882" i="34"/>
  <c r="F4883" i="34"/>
  <c r="K4883" i="34"/>
  <c r="F4884" i="34"/>
  <c r="K4884" i="34"/>
  <c r="F4885" i="34"/>
  <c r="K4885" i="34"/>
  <c r="F4886" i="34"/>
  <c r="K4886" i="34"/>
  <c r="F4887" i="34"/>
  <c r="K4887" i="34"/>
  <c r="F4888" i="34"/>
  <c r="K4888" i="34"/>
  <c r="F4889" i="34"/>
  <c r="K4889" i="34"/>
  <c r="F4890" i="34"/>
  <c r="K4890" i="34"/>
  <c r="F4891" i="34"/>
  <c r="K4891" i="34"/>
  <c r="F4892" i="34"/>
  <c r="K4892" i="34"/>
  <c r="F4893" i="34"/>
  <c r="K4893" i="34"/>
  <c r="F4894" i="34"/>
  <c r="K4894" i="34"/>
  <c r="F4895" i="34"/>
  <c r="K4895" i="34"/>
  <c r="F4896" i="34"/>
  <c r="K4896" i="34"/>
  <c r="F4897" i="34"/>
  <c r="K4897" i="34"/>
  <c r="F4898" i="34"/>
  <c r="K4898" i="34"/>
  <c r="F4899" i="34"/>
  <c r="K4899" i="34"/>
  <c r="F4900" i="34"/>
  <c r="K4900" i="34"/>
  <c r="F4901" i="34"/>
  <c r="K4901" i="34"/>
  <c r="F4902" i="34"/>
  <c r="K4902" i="34"/>
  <c r="F4903" i="34"/>
  <c r="K4903" i="34"/>
  <c r="F4904" i="34"/>
  <c r="K4904" i="34"/>
  <c r="F4905" i="34"/>
  <c r="K4905" i="34"/>
  <c r="F4906" i="34"/>
  <c r="K4906" i="34"/>
  <c r="F4907" i="34"/>
  <c r="K4907" i="34"/>
  <c r="F4908" i="34"/>
  <c r="K4908" i="34"/>
  <c r="F4909" i="34"/>
  <c r="K4909" i="34"/>
  <c r="F4910" i="34"/>
  <c r="K4910" i="34"/>
  <c r="F4911" i="34"/>
  <c r="K4911" i="34"/>
  <c r="F4912" i="34"/>
  <c r="K4912" i="34"/>
  <c r="F4913" i="34"/>
  <c r="K4913" i="34"/>
  <c r="F4914" i="34"/>
  <c r="K4914" i="34"/>
  <c r="F4915" i="34"/>
  <c r="K4915" i="34"/>
  <c r="F4916" i="34"/>
  <c r="K4916" i="34"/>
  <c r="F4917" i="34"/>
  <c r="K4917" i="34"/>
  <c r="F4918" i="34"/>
  <c r="K4918" i="34"/>
  <c r="F4919" i="34"/>
  <c r="K4919" i="34"/>
  <c r="F4920" i="34"/>
  <c r="K4920" i="34"/>
  <c r="F4921" i="34"/>
  <c r="K4921" i="34"/>
  <c r="F4922" i="34"/>
  <c r="K4922" i="34"/>
  <c r="F4923" i="34"/>
  <c r="K4923" i="34"/>
  <c r="F4924" i="34"/>
  <c r="K4924" i="34"/>
  <c r="F4925" i="34"/>
  <c r="K4925" i="34"/>
  <c r="F4926" i="34"/>
  <c r="K4926" i="34"/>
  <c r="F4927" i="34"/>
  <c r="K4927" i="34"/>
  <c r="F4928" i="34"/>
  <c r="K4928" i="34"/>
  <c r="F4929" i="34"/>
  <c r="K4929" i="34"/>
  <c r="F4930" i="34"/>
  <c r="K4930" i="34"/>
  <c r="F4931" i="34"/>
  <c r="K4931" i="34"/>
  <c r="F4932" i="34"/>
  <c r="K4932" i="34"/>
  <c r="F4933" i="34"/>
  <c r="K4933" i="34"/>
  <c r="F4934" i="34"/>
  <c r="K4934" i="34"/>
  <c r="F4935" i="34"/>
  <c r="K4935" i="34"/>
  <c r="F4936" i="34"/>
  <c r="K4936" i="34"/>
  <c r="F4937" i="34"/>
  <c r="K4937" i="34"/>
  <c r="F4938" i="34"/>
  <c r="K4938" i="34"/>
  <c r="F4939" i="34"/>
  <c r="K4939" i="34"/>
  <c r="F4940" i="34"/>
  <c r="K4940" i="34"/>
  <c r="F4941" i="34"/>
  <c r="K4941" i="34"/>
  <c r="F4942" i="34"/>
  <c r="K4942" i="34"/>
  <c r="F4943" i="34"/>
  <c r="K4943" i="34"/>
  <c r="F4944" i="34"/>
  <c r="K4944" i="34"/>
  <c r="F4945" i="34"/>
  <c r="K4945" i="34"/>
  <c r="F4946" i="34"/>
  <c r="K4946" i="34"/>
  <c r="F4947" i="34"/>
  <c r="K4947" i="34"/>
  <c r="F4948" i="34"/>
  <c r="K4948" i="34"/>
  <c r="F4949" i="34"/>
  <c r="K4949" i="34"/>
  <c r="F4950" i="34"/>
  <c r="K4950" i="34"/>
  <c r="F4951" i="34"/>
  <c r="K4951" i="34"/>
  <c r="F4952" i="34"/>
  <c r="K4952" i="34"/>
  <c r="F4953" i="34"/>
  <c r="K4953" i="34"/>
  <c r="F4954" i="34"/>
  <c r="K4954" i="34"/>
  <c r="F4955" i="34"/>
  <c r="K4955" i="34"/>
  <c r="F4956" i="34"/>
  <c r="K4956" i="34"/>
  <c r="F4957" i="34"/>
  <c r="K4957" i="34"/>
  <c r="F4958" i="34"/>
  <c r="K4958" i="34"/>
  <c r="F4959" i="34"/>
  <c r="K4959" i="34"/>
  <c r="F4960" i="34"/>
  <c r="K4960" i="34"/>
  <c r="F4961" i="34"/>
  <c r="K4961" i="34"/>
  <c r="F4962" i="34"/>
  <c r="K4962" i="34"/>
  <c r="F4963" i="34"/>
  <c r="K4963" i="34"/>
  <c r="F4964" i="34"/>
  <c r="K4964" i="34"/>
  <c r="F4965" i="34"/>
  <c r="K4965" i="34"/>
  <c r="F4966" i="34"/>
  <c r="K4966" i="34"/>
  <c r="F4967" i="34"/>
  <c r="K4967" i="34"/>
  <c r="F4968" i="34"/>
  <c r="K4968" i="34"/>
  <c r="F4969" i="34"/>
  <c r="K4969" i="34"/>
  <c r="F4970" i="34"/>
  <c r="K4970" i="34"/>
  <c r="F4971" i="34"/>
  <c r="K4971" i="34"/>
  <c r="F4972" i="34"/>
  <c r="K4972" i="34"/>
  <c r="F4973" i="34"/>
  <c r="K4973" i="34"/>
  <c r="F4974" i="34"/>
  <c r="K4974" i="34"/>
  <c r="F4975" i="34"/>
  <c r="K4975" i="34"/>
  <c r="F4976" i="34"/>
  <c r="K4976" i="34"/>
  <c r="F4977" i="34"/>
  <c r="K4977" i="34"/>
  <c r="F4978" i="34"/>
  <c r="K4978" i="34"/>
  <c r="F4979" i="34"/>
  <c r="K4979" i="34"/>
  <c r="F4980" i="34"/>
  <c r="K4980" i="34"/>
  <c r="F4981" i="34"/>
  <c r="K4981" i="34"/>
  <c r="F4982" i="34"/>
  <c r="K4982" i="34"/>
  <c r="F4983" i="34"/>
  <c r="K4983" i="34"/>
  <c r="F4984" i="34"/>
  <c r="K4984" i="34"/>
  <c r="F4985" i="34"/>
  <c r="K4985" i="34"/>
  <c r="F4986" i="34"/>
  <c r="K4986" i="34"/>
  <c r="F4987" i="34"/>
  <c r="K4987" i="34"/>
  <c r="F4988" i="34"/>
  <c r="K4988" i="34"/>
  <c r="F4989" i="34"/>
  <c r="K4989" i="34"/>
  <c r="F4990" i="34"/>
  <c r="K4990" i="34"/>
  <c r="F4991" i="34"/>
  <c r="K4991" i="34"/>
  <c r="F4992" i="34"/>
  <c r="K4992" i="34"/>
  <c r="F4993" i="34"/>
  <c r="K4993" i="34"/>
  <c r="F4994" i="34"/>
  <c r="K4994" i="34"/>
  <c r="F4995" i="34"/>
  <c r="K4995" i="34"/>
  <c r="F4996" i="34"/>
  <c r="K4996" i="34"/>
  <c r="F4997" i="34"/>
  <c r="K4997" i="34"/>
  <c r="F4998" i="34"/>
  <c r="K4998" i="34"/>
  <c r="F4999" i="34"/>
  <c r="K4999" i="34"/>
  <c r="F5000" i="34"/>
  <c r="K5000" i="34"/>
  <c r="F5001" i="34"/>
  <c r="K5001" i="34"/>
  <c r="F5002" i="34"/>
  <c r="K5002" i="34"/>
  <c r="F5003" i="34"/>
  <c r="K5003" i="34"/>
  <c r="F5004" i="34"/>
  <c r="K5004" i="34"/>
  <c r="F5005" i="34"/>
  <c r="K5005" i="34"/>
  <c r="F5006" i="34"/>
  <c r="K5006" i="34"/>
  <c r="F5007" i="34"/>
  <c r="K5007" i="34"/>
  <c r="F5008" i="34"/>
  <c r="K5008" i="34"/>
  <c r="F5009" i="34"/>
  <c r="K5009" i="34"/>
  <c r="F5010" i="34"/>
  <c r="K5010" i="34"/>
  <c r="F5011" i="34"/>
  <c r="K5011" i="34"/>
  <c r="F5012" i="34"/>
  <c r="K5012" i="34"/>
  <c r="F5013" i="34"/>
  <c r="K5013" i="34"/>
  <c r="F5014" i="34"/>
  <c r="K5014" i="34"/>
  <c r="F5015" i="34"/>
  <c r="K5015" i="34"/>
  <c r="F5016" i="34"/>
  <c r="K5016" i="34"/>
  <c r="F5017" i="34"/>
  <c r="K5017" i="34"/>
  <c r="F5018" i="34"/>
  <c r="K5018" i="34"/>
  <c r="F5019" i="34"/>
  <c r="K5019" i="34"/>
  <c r="F5020" i="34"/>
  <c r="K5020" i="34"/>
  <c r="F5021" i="34"/>
  <c r="K5021" i="34"/>
  <c r="F5022" i="34"/>
  <c r="K5022" i="34"/>
  <c r="F5023" i="34"/>
  <c r="K5023" i="34"/>
  <c r="F5024" i="34"/>
  <c r="K5024" i="34"/>
  <c r="F5025" i="34"/>
  <c r="K5025" i="34"/>
  <c r="F5026" i="34"/>
  <c r="K5026" i="34"/>
  <c r="F5027" i="34"/>
  <c r="K5027" i="34"/>
  <c r="F5028" i="34"/>
  <c r="K5028" i="34"/>
  <c r="F5029" i="34"/>
  <c r="K5029" i="34"/>
  <c r="F5030" i="34"/>
  <c r="K5030" i="34"/>
  <c r="F5031" i="34"/>
  <c r="K5031" i="34"/>
  <c r="F5032" i="34"/>
  <c r="K5032" i="34"/>
  <c r="F5033" i="34"/>
  <c r="K5033" i="34"/>
  <c r="F5034" i="34"/>
  <c r="K5034" i="34"/>
  <c r="F5035" i="34"/>
  <c r="K5035" i="34"/>
  <c r="F5036" i="34"/>
  <c r="K5036" i="34"/>
  <c r="F5037" i="34"/>
  <c r="K5037" i="34"/>
  <c r="F5038" i="34"/>
  <c r="K5038" i="34"/>
  <c r="F5039" i="34"/>
  <c r="K5039" i="34"/>
  <c r="F5040" i="34"/>
  <c r="K5040" i="34"/>
  <c r="F5041" i="34"/>
  <c r="K5041" i="34"/>
  <c r="F5042" i="34"/>
  <c r="K5042" i="34"/>
  <c r="F5043" i="34"/>
  <c r="K5043" i="34"/>
  <c r="F5044" i="34"/>
  <c r="K5044" i="34"/>
  <c r="F5045" i="34"/>
  <c r="K5045" i="34"/>
  <c r="F5046" i="34"/>
  <c r="K5046" i="34"/>
  <c r="F5047" i="34"/>
  <c r="K5047" i="34"/>
  <c r="F5048" i="34"/>
  <c r="K5048" i="34"/>
  <c r="F5049" i="34"/>
  <c r="K5049" i="34"/>
  <c r="F5050" i="34"/>
  <c r="K5050" i="34"/>
  <c r="F5051" i="34"/>
  <c r="K5051" i="34"/>
  <c r="F5052" i="34"/>
  <c r="K5052" i="34"/>
  <c r="F5053" i="34"/>
  <c r="K5053" i="34"/>
  <c r="F5054" i="34"/>
  <c r="K5054" i="34"/>
  <c r="F5055" i="34"/>
  <c r="K5055" i="34"/>
  <c r="F5056" i="34"/>
  <c r="K5056" i="34"/>
  <c r="F5057" i="34"/>
  <c r="K5057" i="34"/>
  <c r="F5058" i="34"/>
  <c r="K5058" i="34"/>
  <c r="F5059" i="34"/>
  <c r="K5059" i="34"/>
  <c r="F5060" i="34"/>
  <c r="K5060" i="34"/>
  <c r="F5061" i="34"/>
  <c r="K5061" i="34"/>
  <c r="F5062" i="34"/>
  <c r="K5062" i="34"/>
  <c r="F5063" i="34"/>
  <c r="K5063" i="34"/>
  <c r="F5064" i="34"/>
  <c r="K5064" i="34"/>
  <c r="F5065" i="34"/>
  <c r="K5065" i="34"/>
  <c r="F5066" i="34"/>
  <c r="K5066" i="34"/>
  <c r="F5067" i="34"/>
  <c r="K5067" i="34"/>
  <c r="F5068" i="34"/>
  <c r="K5068" i="34"/>
  <c r="F5069" i="34"/>
  <c r="K5069" i="34"/>
  <c r="F5070" i="34"/>
  <c r="K5070" i="34"/>
  <c r="F5071" i="34"/>
  <c r="K5071" i="34"/>
  <c r="F5072" i="34"/>
  <c r="K5072" i="34"/>
  <c r="F5073" i="34"/>
  <c r="K5073" i="34"/>
  <c r="F5074" i="34"/>
  <c r="K5074" i="34"/>
  <c r="F5075" i="34"/>
  <c r="K5075" i="34"/>
  <c r="F5076" i="34"/>
  <c r="K5076" i="34"/>
  <c r="F5077" i="34"/>
  <c r="K5077" i="34"/>
  <c r="F5078" i="34"/>
  <c r="K5078" i="34"/>
  <c r="F5079" i="34"/>
  <c r="K5079" i="34"/>
  <c r="F5080" i="34"/>
  <c r="K5080" i="34"/>
  <c r="F5081" i="34"/>
  <c r="K5081" i="34"/>
  <c r="F5082" i="34"/>
  <c r="K5082" i="34"/>
  <c r="F5083" i="34"/>
  <c r="K5083" i="34"/>
  <c r="F5084" i="34"/>
  <c r="K5084" i="34"/>
  <c r="F5085" i="34"/>
  <c r="K5085" i="34"/>
  <c r="F5086" i="34"/>
  <c r="K5086" i="34"/>
  <c r="F5087" i="34"/>
  <c r="K5087" i="34"/>
  <c r="F5088" i="34"/>
  <c r="K5088" i="34"/>
  <c r="F5089" i="34"/>
  <c r="K5089" i="34"/>
  <c r="F5090" i="34"/>
  <c r="K5090" i="34"/>
  <c r="F5091" i="34"/>
  <c r="K5091" i="34"/>
  <c r="F5092" i="34"/>
  <c r="K5092" i="34"/>
  <c r="F5093" i="34"/>
  <c r="K5093" i="34"/>
  <c r="F5094" i="34"/>
  <c r="K5094" i="34"/>
  <c r="F5095" i="34"/>
  <c r="K5095" i="34"/>
  <c r="F5096" i="34"/>
  <c r="K5096" i="34"/>
  <c r="F5097" i="34"/>
  <c r="K5097" i="34"/>
  <c r="F5098" i="34"/>
  <c r="K5098" i="34"/>
  <c r="F5099" i="34"/>
  <c r="K5099" i="34"/>
  <c r="F5100" i="34"/>
  <c r="K5100" i="34"/>
  <c r="F5101" i="34"/>
  <c r="K5101" i="34"/>
  <c r="F5102" i="34"/>
  <c r="K5102" i="34"/>
  <c r="F5103" i="34"/>
  <c r="K5103" i="34"/>
  <c r="F5104" i="34"/>
  <c r="K5104" i="34"/>
  <c r="F5105" i="34"/>
  <c r="K5105" i="34"/>
  <c r="F5106" i="34"/>
  <c r="K5106" i="34"/>
  <c r="F5107" i="34"/>
  <c r="K5107" i="34"/>
  <c r="F5108" i="34"/>
  <c r="K5108" i="34"/>
  <c r="F5109" i="34"/>
  <c r="K5109" i="34"/>
  <c r="F5110" i="34"/>
  <c r="K5110" i="34"/>
  <c r="F5111" i="34"/>
  <c r="K5111" i="34"/>
  <c r="F5112" i="34"/>
  <c r="K5112" i="34"/>
  <c r="F5113" i="34"/>
  <c r="K5113" i="34"/>
  <c r="F5114" i="34"/>
  <c r="K5114" i="34"/>
  <c r="F5115" i="34"/>
  <c r="K5115" i="34"/>
  <c r="F5116" i="34"/>
  <c r="K5116" i="34"/>
  <c r="F5117" i="34"/>
  <c r="K5117" i="34"/>
  <c r="F5118" i="34"/>
  <c r="K5118" i="34"/>
  <c r="F5119" i="34"/>
  <c r="K5119" i="34"/>
  <c r="F5120" i="34"/>
  <c r="K5120" i="34"/>
  <c r="F5121" i="34"/>
  <c r="K5121" i="34"/>
  <c r="F5122" i="34"/>
  <c r="K5122" i="34"/>
  <c r="F5123" i="34"/>
  <c r="K5123" i="34"/>
  <c r="F5124" i="34"/>
  <c r="K5124" i="34"/>
  <c r="F5125" i="34"/>
  <c r="K5125" i="34"/>
  <c r="F5126" i="34"/>
  <c r="K5126" i="34"/>
  <c r="F5127" i="34"/>
  <c r="K5127" i="34"/>
  <c r="F5128" i="34"/>
  <c r="K5128" i="34"/>
  <c r="F5129" i="34"/>
  <c r="K5129" i="34"/>
  <c r="F5130" i="34"/>
  <c r="K5130" i="34"/>
  <c r="F5131" i="34"/>
  <c r="K5131" i="34"/>
  <c r="F5132" i="34"/>
  <c r="K5132" i="34"/>
  <c r="F5133" i="34"/>
  <c r="K5133" i="34"/>
  <c r="F5134" i="34"/>
  <c r="K5134" i="34"/>
  <c r="F5135" i="34"/>
  <c r="K5135" i="34"/>
  <c r="F5136" i="34"/>
  <c r="K5136" i="34"/>
  <c r="F5137" i="34"/>
  <c r="K5137" i="34"/>
  <c r="F5138" i="34"/>
  <c r="K5138" i="34"/>
  <c r="F5139" i="34"/>
  <c r="K5139" i="34"/>
  <c r="F5140" i="34"/>
  <c r="K5140" i="34"/>
  <c r="F5141" i="34"/>
  <c r="K5141" i="34"/>
  <c r="F5142" i="34"/>
  <c r="K5142" i="34"/>
  <c r="F5143" i="34"/>
  <c r="K5143" i="34"/>
  <c r="F5144" i="34"/>
  <c r="K5144" i="34"/>
  <c r="F5145" i="34"/>
  <c r="K5145" i="34"/>
  <c r="F5146" i="34"/>
  <c r="K5146" i="34"/>
  <c r="F5147" i="34"/>
  <c r="K5147" i="34"/>
  <c r="F5148" i="34"/>
  <c r="K5148" i="34"/>
  <c r="F5149" i="34"/>
  <c r="K5149" i="34"/>
  <c r="F5150" i="34"/>
  <c r="K5150" i="34"/>
  <c r="F5151" i="34"/>
  <c r="K5151" i="34"/>
  <c r="F5152" i="34"/>
  <c r="K5152" i="34"/>
  <c r="F5153" i="34"/>
  <c r="K5153" i="34"/>
  <c r="F5154" i="34"/>
  <c r="K5154" i="34"/>
  <c r="F5155" i="34"/>
  <c r="K5155" i="34"/>
  <c r="F5156" i="34"/>
  <c r="K5156" i="34"/>
  <c r="F5157" i="34"/>
  <c r="K5157" i="34"/>
  <c r="F5158" i="34"/>
  <c r="K5158" i="34"/>
  <c r="F5159" i="34"/>
  <c r="K5159" i="34"/>
  <c r="F5160" i="34"/>
  <c r="K5160" i="34"/>
  <c r="F5161" i="34"/>
  <c r="K5161" i="34"/>
  <c r="F5162" i="34"/>
  <c r="K5162" i="34"/>
  <c r="F5163" i="34"/>
  <c r="K5163" i="34"/>
  <c r="F5164" i="34"/>
  <c r="K5164" i="34"/>
  <c r="F5165" i="34"/>
  <c r="K5165" i="34"/>
  <c r="F5166" i="34"/>
  <c r="K5166" i="34"/>
  <c r="F5167" i="34"/>
  <c r="K5167" i="34"/>
  <c r="F5168" i="34"/>
  <c r="K5168" i="34"/>
  <c r="F5169" i="34"/>
  <c r="K5169" i="34"/>
  <c r="F5170" i="34"/>
  <c r="K5170" i="34"/>
  <c r="F5171" i="34"/>
  <c r="K5171" i="34"/>
  <c r="F5172" i="34"/>
  <c r="K5172" i="34"/>
  <c r="F5173" i="34"/>
  <c r="K5173" i="34"/>
  <c r="F5174" i="34"/>
  <c r="K5174" i="34"/>
  <c r="F5175" i="34"/>
  <c r="K5175" i="34"/>
  <c r="F5176" i="34"/>
  <c r="K5176" i="34"/>
  <c r="F5177" i="34"/>
  <c r="K5177" i="34"/>
  <c r="F5178" i="34"/>
  <c r="K5178" i="34"/>
  <c r="F5179" i="34"/>
  <c r="K5179" i="34"/>
  <c r="F5180" i="34"/>
  <c r="K5180" i="34"/>
  <c r="F5181" i="34"/>
  <c r="K5181" i="34"/>
  <c r="F5182" i="34"/>
  <c r="K5182" i="34"/>
  <c r="F5183" i="34"/>
  <c r="K5183" i="34"/>
  <c r="F5184" i="34"/>
  <c r="K5184" i="34"/>
  <c r="F5185" i="34"/>
  <c r="K5185" i="34"/>
  <c r="F5186" i="34"/>
  <c r="K5186" i="34"/>
  <c r="F5187" i="34"/>
  <c r="K5187" i="34"/>
  <c r="F5188" i="34"/>
  <c r="K5188" i="34"/>
  <c r="F5189" i="34"/>
  <c r="K5189" i="34"/>
  <c r="F5190" i="34"/>
  <c r="K5190" i="34"/>
  <c r="F5191" i="34"/>
  <c r="K5191" i="34"/>
  <c r="F5192" i="34"/>
  <c r="K5192" i="34"/>
  <c r="F5193" i="34"/>
  <c r="K5193" i="34"/>
  <c r="F5194" i="34"/>
  <c r="K5194" i="34"/>
  <c r="F5195" i="34"/>
  <c r="K5195" i="34"/>
  <c r="F5196" i="34"/>
  <c r="K5196" i="34"/>
  <c r="F5197" i="34"/>
  <c r="K5197" i="34"/>
  <c r="F5198" i="34"/>
  <c r="K5198" i="34"/>
  <c r="F5199" i="34"/>
  <c r="K5199" i="34"/>
  <c r="F5200" i="34"/>
  <c r="K5200" i="34"/>
  <c r="F5201" i="34"/>
  <c r="K5201" i="34"/>
  <c r="F5202" i="34"/>
  <c r="K5202" i="34"/>
  <c r="F5203" i="34"/>
  <c r="K5203" i="34"/>
  <c r="F5204" i="34"/>
  <c r="K5204" i="34"/>
  <c r="F5205" i="34"/>
  <c r="K5205" i="34"/>
  <c r="F5206" i="34"/>
  <c r="K5206" i="34"/>
  <c r="F5207" i="34"/>
  <c r="K5207" i="34"/>
  <c r="F5208" i="34"/>
  <c r="K5208" i="34"/>
  <c r="F5209" i="34"/>
  <c r="K5209" i="34"/>
  <c r="F5210" i="34"/>
  <c r="K5210" i="34"/>
  <c r="F5211" i="34"/>
  <c r="K5211" i="34"/>
  <c r="F5212" i="34"/>
  <c r="K5212" i="34"/>
  <c r="F5213" i="34"/>
  <c r="K5213" i="34"/>
  <c r="F5214" i="34"/>
  <c r="K5214" i="34"/>
  <c r="F5215" i="34"/>
  <c r="K5215" i="34"/>
  <c r="F5216" i="34"/>
  <c r="K5216" i="34"/>
  <c r="F5217" i="34"/>
  <c r="K5217" i="34"/>
  <c r="F5218" i="34"/>
  <c r="K5218" i="34"/>
  <c r="F5219" i="34"/>
  <c r="K5219" i="34"/>
  <c r="F5220" i="34"/>
  <c r="K5220" i="34"/>
  <c r="F5221" i="34"/>
  <c r="K5221" i="34"/>
  <c r="F5222" i="34"/>
  <c r="K5222" i="34"/>
  <c r="F5223" i="34"/>
  <c r="K5223" i="34"/>
  <c r="F5224" i="34"/>
  <c r="K5224" i="34"/>
  <c r="F5225" i="34"/>
  <c r="K5225" i="34"/>
  <c r="F5226" i="34"/>
  <c r="K5226" i="34"/>
  <c r="F5227" i="34"/>
  <c r="K5227" i="34"/>
  <c r="F5228" i="34"/>
  <c r="K5228" i="34"/>
  <c r="F5229" i="34"/>
  <c r="K5229" i="34"/>
  <c r="F5230" i="34"/>
  <c r="K5230" i="34"/>
  <c r="F5231" i="34"/>
  <c r="K5231" i="34"/>
  <c r="F5232" i="34"/>
  <c r="K5232" i="34"/>
  <c r="F5233" i="34"/>
  <c r="K5233" i="34"/>
  <c r="F5234" i="34"/>
  <c r="K5234" i="34"/>
  <c r="F5235" i="34"/>
  <c r="K5235" i="34"/>
  <c r="F5236" i="34"/>
  <c r="K5236" i="34"/>
  <c r="F5237" i="34"/>
  <c r="K5237" i="34"/>
  <c r="F5238" i="34"/>
  <c r="K5238" i="34"/>
  <c r="F5239" i="34"/>
  <c r="K5239" i="34"/>
  <c r="F5240" i="34"/>
  <c r="K5240" i="34"/>
  <c r="F5241" i="34"/>
  <c r="K5241" i="34"/>
  <c r="F5242" i="34"/>
  <c r="K5242" i="34"/>
  <c r="F5243" i="34"/>
  <c r="K5243" i="34"/>
  <c r="F5244" i="34"/>
  <c r="K5244" i="34"/>
  <c r="F5245" i="34"/>
  <c r="K5245" i="34"/>
  <c r="F5246" i="34"/>
  <c r="K5246" i="34"/>
  <c r="F5247" i="34"/>
  <c r="K5247" i="34"/>
  <c r="F5248" i="34"/>
  <c r="K5248" i="34"/>
  <c r="F5249" i="34"/>
  <c r="K5249" i="34"/>
  <c r="F5250" i="34"/>
  <c r="K5250" i="34"/>
  <c r="F5251" i="34"/>
  <c r="K5251" i="34"/>
  <c r="F5252" i="34"/>
  <c r="K5252" i="34"/>
  <c r="F5253" i="34"/>
  <c r="K5253" i="34"/>
  <c r="F5254" i="34"/>
  <c r="K5254" i="34"/>
  <c r="F5255" i="34"/>
  <c r="K5255" i="34"/>
  <c r="F5256" i="34"/>
  <c r="K5256" i="34"/>
  <c r="F5257" i="34"/>
  <c r="K5257" i="34"/>
  <c r="F5258" i="34"/>
  <c r="K5258" i="34"/>
  <c r="F5259" i="34"/>
  <c r="K5259" i="34"/>
  <c r="F5260" i="34"/>
  <c r="K5260" i="34"/>
  <c r="F5261" i="34"/>
  <c r="K5261" i="34"/>
  <c r="F5262" i="34"/>
  <c r="K5262" i="34"/>
  <c r="F5263" i="34"/>
  <c r="K5263" i="34"/>
  <c r="F5264" i="34"/>
  <c r="K5264" i="34"/>
  <c r="F5265" i="34"/>
  <c r="K5265" i="34"/>
  <c r="F5266" i="34"/>
  <c r="K5266" i="34"/>
  <c r="F5267" i="34"/>
  <c r="K5267" i="34"/>
  <c r="F5268" i="34"/>
  <c r="K5268" i="34"/>
  <c r="F5269" i="34"/>
  <c r="K5269" i="34"/>
  <c r="F5270" i="34"/>
  <c r="K5270" i="34"/>
  <c r="F5271" i="34"/>
  <c r="K5271" i="34"/>
  <c r="F5272" i="34"/>
  <c r="K5272" i="34"/>
  <c r="F5273" i="34"/>
  <c r="K5273" i="34"/>
  <c r="F5274" i="34"/>
  <c r="K5274" i="34"/>
  <c r="F5275" i="34"/>
  <c r="K5275" i="34"/>
  <c r="F5276" i="34"/>
  <c r="K5276" i="34"/>
  <c r="F5277" i="34"/>
  <c r="K5277" i="34"/>
  <c r="F5278" i="34"/>
  <c r="K5278" i="34"/>
  <c r="F5279" i="34"/>
  <c r="K5279" i="34"/>
  <c r="F5280" i="34"/>
  <c r="K5280" i="34"/>
  <c r="F5281" i="34"/>
  <c r="K5281" i="34"/>
  <c r="F5282" i="34"/>
  <c r="K5282" i="34"/>
  <c r="F5283" i="34"/>
  <c r="K5283" i="34"/>
  <c r="F5284" i="34"/>
  <c r="K5284" i="34"/>
  <c r="F5285" i="34"/>
  <c r="K5285" i="34"/>
  <c r="F5286" i="34"/>
  <c r="K5286" i="34"/>
  <c r="F5287" i="34"/>
  <c r="K5287" i="34"/>
  <c r="F5288" i="34"/>
  <c r="K5288" i="34"/>
  <c r="F5289" i="34"/>
  <c r="K5289" i="34"/>
  <c r="F5290" i="34"/>
  <c r="K5290" i="34"/>
  <c r="F5291" i="34"/>
  <c r="K5291" i="34"/>
  <c r="F5292" i="34"/>
  <c r="K5292" i="34"/>
  <c r="F5293" i="34"/>
  <c r="K5293" i="34"/>
  <c r="F5294" i="34"/>
  <c r="K5294" i="34"/>
  <c r="F5295" i="34"/>
  <c r="K5295" i="34"/>
  <c r="F5296" i="34"/>
  <c r="K5296" i="34"/>
  <c r="F5297" i="34"/>
  <c r="K5297" i="34"/>
  <c r="F5298" i="34"/>
  <c r="K5298" i="34"/>
  <c r="F5299" i="34"/>
  <c r="K5299" i="34"/>
  <c r="F5300" i="34"/>
  <c r="K5300" i="34"/>
  <c r="F5301" i="34"/>
  <c r="K5301" i="34"/>
  <c r="F5302" i="34"/>
  <c r="K5302" i="34"/>
  <c r="F5303" i="34"/>
  <c r="K5303" i="34"/>
  <c r="F5304" i="34"/>
  <c r="K5304" i="34"/>
  <c r="F5305" i="34"/>
  <c r="K5305" i="34"/>
  <c r="F5306" i="34"/>
  <c r="K5306" i="34"/>
  <c r="F5307" i="34"/>
  <c r="K5307" i="34"/>
  <c r="F5308" i="34"/>
  <c r="K5308" i="34"/>
  <c r="F5309" i="34"/>
  <c r="K5309" i="34"/>
  <c r="F5310" i="34"/>
  <c r="K5310" i="34"/>
  <c r="F5311" i="34"/>
  <c r="K5311" i="34"/>
  <c r="F5312" i="34"/>
  <c r="K5312" i="34"/>
  <c r="F5313" i="34"/>
  <c r="K5313" i="34"/>
  <c r="F5314" i="34"/>
  <c r="K5314" i="34"/>
  <c r="F5315" i="34"/>
  <c r="K5315" i="34"/>
  <c r="F5316" i="34"/>
  <c r="K5316" i="34"/>
  <c r="F5317" i="34"/>
  <c r="K5317" i="34"/>
  <c r="F5318" i="34"/>
  <c r="K5318" i="34"/>
  <c r="F5319" i="34"/>
  <c r="K5319" i="34"/>
  <c r="F5320" i="34"/>
  <c r="K5320" i="34"/>
  <c r="F5321" i="34"/>
  <c r="K5321" i="34"/>
  <c r="F5322" i="34"/>
  <c r="K5322" i="34"/>
  <c r="F5323" i="34"/>
  <c r="K5323" i="34"/>
  <c r="F5324" i="34"/>
  <c r="K5324" i="34"/>
  <c r="F5325" i="34"/>
  <c r="K5325" i="34"/>
  <c r="F5326" i="34"/>
  <c r="K5326" i="34"/>
  <c r="F5327" i="34"/>
  <c r="K5327" i="34"/>
  <c r="F5328" i="34"/>
  <c r="K5328" i="34"/>
  <c r="F5329" i="34"/>
  <c r="K5329" i="34"/>
  <c r="F5330" i="34"/>
  <c r="K5330" i="34"/>
  <c r="F5331" i="34"/>
  <c r="K5331" i="34"/>
  <c r="F5332" i="34"/>
  <c r="K5332" i="34"/>
  <c r="F5333" i="34"/>
  <c r="K5333" i="34"/>
  <c r="F5334" i="34"/>
  <c r="K5334" i="34"/>
  <c r="F5335" i="34"/>
  <c r="K5335" i="34"/>
  <c r="F5336" i="34"/>
  <c r="K5336" i="34"/>
  <c r="F5337" i="34"/>
  <c r="K5337" i="34"/>
  <c r="F5338" i="34"/>
  <c r="K5338" i="34"/>
  <c r="F5339" i="34"/>
  <c r="K5339" i="34"/>
  <c r="F5340" i="34"/>
  <c r="K5340" i="34"/>
  <c r="F5341" i="34"/>
  <c r="K5341" i="34"/>
  <c r="F5342" i="34"/>
  <c r="K5342" i="34"/>
  <c r="F5343" i="34"/>
  <c r="K5343" i="34"/>
  <c r="F5344" i="34"/>
  <c r="K5344" i="34"/>
  <c r="F5345" i="34"/>
  <c r="K5345" i="34"/>
  <c r="F5346" i="34"/>
  <c r="K5346" i="34"/>
  <c r="F5347" i="34"/>
  <c r="K5347" i="34"/>
  <c r="F5348" i="34"/>
  <c r="K5348" i="34"/>
  <c r="F5349" i="34"/>
  <c r="K5349" i="34"/>
  <c r="F5350" i="34"/>
  <c r="K5350" i="34"/>
  <c r="F5351" i="34"/>
  <c r="K5351" i="34"/>
  <c r="F5352" i="34"/>
  <c r="K5352" i="34"/>
  <c r="F5353" i="34"/>
  <c r="K5353" i="34"/>
  <c r="F5354" i="34"/>
  <c r="K5354" i="34"/>
  <c r="F5355" i="34"/>
  <c r="K5355" i="34"/>
  <c r="F5356" i="34"/>
  <c r="K5356" i="34"/>
  <c r="F5357" i="34"/>
  <c r="K5357" i="34"/>
  <c r="F5358" i="34"/>
  <c r="K5358" i="34"/>
  <c r="F5359" i="34"/>
  <c r="K5359" i="34"/>
  <c r="F5360" i="34"/>
  <c r="K5360" i="34"/>
  <c r="F5361" i="34"/>
  <c r="K5361" i="34"/>
  <c r="F5362" i="34"/>
  <c r="K5362" i="34"/>
  <c r="F5363" i="34"/>
  <c r="K5363" i="34"/>
  <c r="F5364" i="34"/>
  <c r="K5364" i="34"/>
  <c r="F5365" i="34"/>
  <c r="K5365" i="34"/>
  <c r="F5366" i="34"/>
  <c r="K5366" i="34"/>
  <c r="F5367" i="34"/>
  <c r="K5367" i="34"/>
  <c r="F5368" i="34"/>
  <c r="K5368" i="34"/>
  <c r="F5369" i="34"/>
  <c r="K5369" i="34"/>
  <c r="F5370" i="34"/>
  <c r="K5370" i="34"/>
  <c r="F5371" i="34"/>
  <c r="K5371" i="34"/>
  <c r="F5372" i="34"/>
  <c r="K5372" i="34"/>
  <c r="F5373" i="34"/>
  <c r="K5373" i="34"/>
  <c r="F5374" i="34"/>
  <c r="K5374" i="34"/>
  <c r="F5375" i="34"/>
  <c r="K5375" i="34"/>
  <c r="F5376" i="34"/>
  <c r="K5376" i="34"/>
  <c r="F5377" i="34"/>
  <c r="K5377" i="34"/>
  <c r="F5378" i="34"/>
  <c r="K5378" i="34"/>
  <c r="F5379" i="34"/>
  <c r="K5379" i="34"/>
  <c r="F5380" i="34"/>
  <c r="K5380" i="34"/>
  <c r="F5381" i="34"/>
  <c r="K5381" i="34"/>
  <c r="F5382" i="34"/>
  <c r="K5382" i="34"/>
  <c r="F5383" i="34"/>
  <c r="K5383" i="34"/>
  <c r="F5384" i="34"/>
  <c r="K5384" i="34"/>
  <c r="F5385" i="34"/>
  <c r="K5385" i="34"/>
  <c r="F5386" i="34"/>
  <c r="K5386" i="34"/>
  <c r="F5387" i="34"/>
  <c r="K5387" i="34"/>
  <c r="F5388" i="34"/>
  <c r="K5388" i="34"/>
  <c r="F5389" i="34"/>
  <c r="K5389" i="34"/>
  <c r="F5390" i="34"/>
  <c r="K5390" i="34"/>
  <c r="F5391" i="34"/>
  <c r="K5391" i="34"/>
  <c r="F5392" i="34"/>
  <c r="K5392" i="34"/>
  <c r="F5393" i="34"/>
  <c r="K5393" i="34"/>
  <c r="F5394" i="34"/>
  <c r="K5394" i="34"/>
  <c r="F5395" i="34"/>
  <c r="K5395" i="34"/>
  <c r="F5396" i="34"/>
  <c r="K5396" i="34"/>
  <c r="F5397" i="34"/>
  <c r="K5397" i="34"/>
  <c r="F5398" i="34"/>
  <c r="K5398" i="34"/>
  <c r="F5399" i="34"/>
  <c r="K5399" i="34"/>
  <c r="F5400" i="34"/>
  <c r="K5400" i="34"/>
  <c r="F5401" i="34"/>
  <c r="K5401" i="34"/>
  <c r="F5402" i="34"/>
  <c r="K5402" i="34"/>
  <c r="F5403" i="34"/>
  <c r="K5403" i="34"/>
  <c r="F5404" i="34"/>
  <c r="K5404" i="34"/>
  <c r="F5405" i="34"/>
  <c r="K5405" i="34"/>
  <c r="F5406" i="34"/>
  <c r="K5406" i="34"/>
  <c r="F5407" i="34"/>
  <c r="K5407" i="34"/>
  <c r="F5408" i="34"/>
  <c r="K5408" i="34"/>
  <c r="F5409" i="34"/>
  <c r="K5409" i="34"/>
  <c r="F5410" i="34"/>
  <c r="K5410" i="34"/>
  <c r="F5411" i="34"/>
  <c r="K5411" i="34"/>
  <c r="F5412" i="34"/>
  <c r="K5412" i="34"/>
  <c r="F5413" i="34"/>
  <c r="K5413" i="34"/>
  <c r="F5414" i="34"/>
  <c r="K5414" i="34"/>
  <c r="F5415" i="34"/>
  <c r="K5415" i="34"/>
  <c r="F5416" i="34"/>
  <c r="K5416" i="34"/>
  <c r="F5417" i="34"/>
  <c r="K5417" i="34"/>
  <c r="F5418" i="34"/>
  <c r="K5418" i="34"/>
  <c r="F5419" i="34"/>
  <c r="K5419" i="34"/>
  <c r="F5420" i="34"/>
  <c r="K5420" i="34"/>
  <c r="F5421" i="34"/>
  <c r="K5421" i="34"/>
  <c r="F5422" i="34"/>
  <c r="K5422" i="34"/>
  <c r="F5423" i="34"/>
  <c r="K5423" i="34"/>
  <c r="F5424" i="34"/>
  <c r="K5424" i="34"/>
  <c r="F5425" i="34"/>
  <c r="K5425" i="34"/>
  <c r="F5426" i="34"/>
  <c r="K5426" i="34"/>
  <c r="F5427" i="34"/>
  <c r="K5427" i="34"/>
  <c r="F5428" i="34"/>
  <c r="K5428" i="34"/>
  <c r="F5429" i="34"/>
  <c r="K5429" i="34"/>
  <c r="F5430" i="34"/>
  <c r="K5430" i="34"/>
  <c r="F5431" i="34"/>
  <c r="K5431" i="34"/>
  <c r="F5432" i="34"/>
  <c r="K5432" i="34"/>
  <c r="F5433" i="34"/>
  <c r="K5433" i="34"/>
  <c r="F5434" i="34"/>
  <c r="K5434" i="34"/>
  <c r="F5435" i="34"/>
  <c r="K5435" i="34"/>
  <c r="F5436" i="34"/>
  <c r="K5436" i="34"/>
  <c r="F5437" i="34"/>
  <c r="K5437" i="34"/>
  <c r="F5438" i="34"/>
  <c r="K5438" i="34"/>
  <c r="F5439" i="34"/>
  <c r="K5439" i="34"/>
  <c r="F5440" i="34"/>
  <c r="K5440" i="34"/>
  <c r="F5441" i="34"/>
  <c r="K5441" i="34"/>
  <c r="F5442" i="34"/>
  <c r="K5442" i="34"/>
  <c r="F5443" i="34"/>
  <c r="K5443" i="34"/>
  <c r="F5444" i="34"/>
  <c r="K5444" i="34"/>
  <c r="F5445" i="34"/>
  <c r="K5445" i="34"/>
  <c r="F5446" i="34"/>
  <c r="K5446" i="34"/>
  <c r="F5447" i="34"/>
  <c r="K5447" i="34"/>
  <c r="F5448" i="34"/>
  <c r="K5448" i="34"/>
  <c r="F5449" i="34"/>
  <c r="K5449" i="34"/>
  <c r="F5450" i="34"/>
  <c r="K5450" i="34"/>
  <c r="F5451" i="34"/>
  <c r="K5451" i="34"/>
  <c r="F5452" i="34"/>
  <c r="K5452" i="34"/>
  <c r="F5453" i="34"/>
  <c r="K5453" i="34"/>
  <c r="F5454" i="34"/>
  <c r="K5454" i="34"/>
  <c r="F5455" i="34"/>
  <c r="K5455" i="34"/>
  <c r="F5456" i="34"/>
  <c r="K5456" i="34"/>
  <c r="F5457" i="34"/>
  <c r="K5457" i="34"/>
  <c r="F5458" i="34"/>
  <c r="K5458" i="34"/>
  <c r="F5459" i="34"/>
  <c r="K5459" i="34"/>
  <c r="F5460" i="34"/>
  <c r="K5460" i="34"/>
  <c r="F5461" i="34"/>
  <c r="K5461" i="34"/>
  <c r="F5462" i="34"/>
  <c r="K5462" i="34"/>
  <c r="F5463" i="34"/>
  <c r="K5463" i="34"/>
  <c r="F5464" i="34"/>
  <c r="K5464" i="34"/>
  <c r="F5465" i="34"/>
  <c r="K5465" i="34"/>
  <c r="F5466" i="34"/>
  <c r="K5466" i="34"/>
  <c r="F5467" i="34"/>
  <c r="K5467" i="34"/>
  <c r="F5468" i="34"/>
  <c r="K5468" i="34"/>
  <c r="F5469" i="34"/>
  <c r="K5469" i="34"/>
  <c r="F5470" i="34"/>
  <c r="K5470" i="34"/>
  <c r="F5471" i="34"/>
  <c r="K5471" i="34"/>
  <c r="F5472" i="34"/>
  <c r="K5472" i="34"/>
  <c r="F5473" i="34"/>
  <c r="K5473" i="34"/>
  <c r="F5474" i="34"/>
  <c r="K5474" i="34"/>
  <c r="F5475" i="34"/>
  <c r="K5475" i="34"/>
  <c r="F5476" i="34"/>
  <c r="K5476" i="34"/>
  <c r="F5477" i="34"/>
  <c r="K5477" i="34"/>
  <c r="F5478" i="34"/>
  <c r="K5478" i="34"/>
  <c r="F5479" i="34"/>
  <c r="K5479" i="34"/>
  <c r="F5480" i="34"/>
  <c r="K5480" i="34"/>
  <c r="F5481" i="34"/>
  <c r="K5481" i="34"/>
  <c r="F5482" i="34"/>
  <c r="K5482" i="34"/>
  <c r="F5483" i="34"/>
  <c r="K5483" i="34"/>
  <c r="F5484" i="34"/>
  <c r="K5484" i="34"/>
  <c r="F5485" i="34"/>
  <c r="K5485" i="34"/>
  <c r="F5486" i="34"/>
  <c r="K5486" i="34"/>
  <c r="F5487" i="34"/>
  <c r="K5487" i="34"/>
  <c r="F5488" i="34"/>
  <c r="K5488" i="34"/>
  <c r="F5489" i="34"/>
  <c r="K5489" i="34"/>
  <c r="F5490" i="34"/>
  <c r="K5490" i="34"/>
  <c r="F5491" i="34"/>
  <c r="K5491" i="34"/>
  <c r="F5492" i="34"/>
  <c r="K5492" i="34"/>
  <c r="F5493" i="34"/>
  <c r="K5493" i="34"/>
  <c r="F5494" i="34"/>
  <c r="K5494" i="34"/>
  <c r="F5495" i="34"/>
  <c r="K5495" i="34"/>
  <c r="F5496" i="34"/>
  <c r="K5496" i="34"/>
  <c r="F5497" i="34"/>
  <c r="K5497" i="34"/>
  <c r="F5498" i="34"/>
  <c r="K5498" i="34"/>
  <c r="F5499" i="34"/>
  <c r="K5499" i="34"/>
  <c r="F5500" i="34"/>
  <c r="K5500" i="34"/>
  <c r="F5501" i="34"/>
  <c r="K5501" i="34"/>
  <c r="F5502" i="34"/>
  <c r="K5502" i="34"/>
  <c r="F5503" i="34"/>
  <c r="K5503" i="34"/>
  <c r="F5504" i="34"/>
  <c r="K5504" i="34"/>
  <c r="F5505" i="34"/>
  <c r="K5505" i="34"/>
  <c r="F5506" i="34"/>
  <c r="K5506" i="34"/>
  <c r="F5507" i="34"/>
  <c r="K5507" i="34"/>
  <c r="F5508" i="34"/>
  <c r="K5508" i="34"/>
  <c r="F5509" i="34"/>
  <c r="K5509" i="34"/>
  <c r="F5510" i="34"/>
  <c r="K5510" i="34"/>
  <c r="F5511" i="34"/>
  <c r="K5511" i="34"/>
  <c r="F5512" i="34"/>
  <c r="K5512" i="34"/>
  <c r="F5513" i="34"/>
  <c r="K5513" i="34"/>
  <c r="F5514" i="34"/>
  <c r="K5514" i="34"/>
  <c r="F5515" i="34"/>
  <c r="K5515" i="34"/>
  <c r="F5516" i="34"/>
  <c r="K5516" i="34"/>
  <c r="F5517" i="34"/>
  <c r="K5517" i="34"/>
  <c r="F5518" i="34"/>
  <c r="K5518" i="34"/>
  <c r="F5519" i="34"/>
  <c r="K5519" i="34"/>
  <c r="F5520" i="34"/>
  <c r="K5520" i="34"/>
  <c r="F5521" i="34"/>
  <c r="K5521" i="34"/>
  <c r="F5522" i="34"/>
  <c r="K5522" i="34"/>
  <c r="F5523" i="34"/>
  <c r="K5523" i="34"/>
  <c r="F5524" i="34"/>
  <c r="K5524" i="34"/>
  <c r="F5525" i="34"/>
  <c r="K5525" i="34"/>
  <c r="F5526" i="34"/>
  <c r="K5526" i="34"/>
  <c r="F5527" i="34"/>
  <c r="K5527" i="34"/>
  <c r="F5528" i="34"/>
  <c r="K5528" i="34"/>
  <c r="F5529" i="34"/>
  <c r="K5529" i="34"/>
  <c r="F5530" i="34"/>
  <c r="K5530" i="34"/>
  <c r="F5531" i="34"/>
  <c r="K5531" i="34"/>
  <c r="F5532" i="34"/>
  <c r="K5532" i="34"/>
  <c r="F5533" i="34"/>
  <c r="K5533" i="34"/>
  <c r="F5534" i="34"/>
  <c r="K5534" i="34"/>
  <c r="F5535" i="34"/>
  <c r="K5535" i="34"/>
  <c r="F5536" i="34"/>
  <c r="K5536" i="34"/>
  <c r="F5537" i="34"/>
  <c r="K5537" i="34"/>
  <c r="F5538" i="34"/>
  <c r="K5538" i="34"/>
  <c r="F5539" i="34"/>
  <c r="K5539" i="34"/>
  <c r="F5540" i="34"/>
  <c r="K5540" i="34"/>
  <c r="F5541" i="34"/>
  <c r="K5541" i="34"/>
  <c r="F5542" i="34"/>
  <c r="K5542" i="34"/>
  <c r="F5543" i="34"/>
  <c r="K5543" i="34"/>
  <c r="F5544" i="34"/>
  <c r="K5544" i="34"/>
  <c r="F5545" i="34"/>
  <c r="K5545" i="34"/>
  <c r="F5546" i="34"/>
  <c r="K5546" i="34"/>
  <c r="F5547" i="34"/>
  <c r="K5547" i="34"/>
  <c r="F5548" i="34"/>
  <c r="K5548" i="34"/>
  <c r="F5549" i="34"/>
  <c r="K5549" i="34"/>
  <c r="F5550" i="34"/>
  <c r="K5550" i="34"/>
  <c r="F5551" i="34"/>
  <c r="K5551" i="34"/>
  <c r="F5552" i="34"/>
  <c r="K5552" i="34"/>
  <c r="F5553" i="34"/>
  <c r="K5553" i="34"/>
  <c r="F5554" i="34"/>
  <c r="K5554" i="34"/>
  <c r="F5555" i="34"/>
  <c r="K5555" i="34"/>
  <c r="F5556" i="34"/>
  <c r="K5556" i="34"/>
  <c r="F5557" i="34"/>
  <c r="K5557" i="34"/>
  <c r="F5558" i="34"/>
  <c r="K5558" i="34"/>
  <c r="F5559" i="34"/>
  <c r="K5559" i="34"/>
  <c r="F5560" i="34"/>
  <c r="K5560" i="34"/>
  <c r="F5561" i="34"/>
  <c r="K5561" i="34"/>
  <c r="F5562" i="34"/>
  <c r="K5562" i="34"/>
  <c r="F5563" i="34"/>
  <c r="K5563" i="34"/>
  <c r="F5564" i="34"/>
  <c r="K5564" i="34"/>
  <c r="F5565" i="34"/>
  <c r="K5565" i="34"/>
  <c r="F5566" i="34"/>
  <c r="K5566" i="34"/>
  <c r="F5567" i="34"/>
  <c r="K5567" i="34"/>
  <c r="F5568" i="34"/>
  <c r="K5568" i="34"/>
  <c r="F5569" i="34"/>
  <c r="K5569" i="34"/>
  <c r="F5570" i="34"/>
  <c r="K5570" i="34"/>
  <c r="F5571" i="34"/>
  <c r="K5571" i="34"/>
  <c r="F5572" i="34"/>
  <c r="K5572" i="34"/>
  <c r="F5573" i="34"/>
  <c r="K5573" i="34"/>
  <c r="F5574" i="34"/>
  <c r="K5574" i="34"/>
  <c r="F5575" i="34"/>
  <c r="K5575" i="34"/>
  <c r="F5576" i="34"/>
  <c r="K5576" i="34"/>
  <c r="F5577" i="34"/>
  <c r="K5577" i="34"/>
  <c r="F5578" i="34"/>
  <c r="K5578" i="34"/>
  <c r="F5579" i="34"/>
  <c r="K5579" i="34"/>
  <c r="F5580" i="34"/>
  <c r="K5580" i="34"/>
  <c r="F5581" i="34"/>
  <c r="K5581" i="34"/>
  <c r="F5582" i="34"/>
  <c r="K5582" i="34"/>
  <c r="F5583" i="34"/>
  <c r="K5583" i="34"/>
  <c r="F5584" i="34"/>
  <c r="K5584" i="34"/>
  <c r="F5585" i="34"/>
  <c r="K5585" i="34"/>
  <c r="F5586" i="34"/>
  <c r="K5586" i="34"/>
  <c r="F5587" i="34"/>
  <c r="K5587" i="34"/>
  <c r="F5588" i="34"/>
  <c r="K5588" i="34"/>
  <c r="F5589" i="34"/>
  <c r="K5589" i="34"/>
  <c r="F5590" i="34"/>
  <c r="K5590" i="34"/>
  <c r="F5591" i="34"/>
  <c r="K5591" i="34"/>
  <c r="F5592" i="34"/>
  <c r="K5592" i="34"/>
  <c r="F5593" i="34"/>
  <c r="K5593" i="34"/>
  <c r="F5594" i="34"/>
  <c r="K5594" i="34"/>
  <c r="F5595" i="34"/>
  <c r="K5595" i="34"/>
  <c r="F5596" i="34"/>
  <c r="K5596" i="34"/>
  <c r="F5597" i="34"/>
  <c r="K5597" i="34"/>
  <c r="F5598" i="34"/>
  <c r="K5598" i="34"/>
  <c r="F5599" i="34"/>
  <c r="K5599" i="34"/>
  <c r="F5600" i="34"/>
  <c r="K5600" i="34"/>
  <c r="F5601" i="34"/>
  <c r="K5601" i="34"/>
  <c r="F5602" i="34"/>
  <c r="K5602" i="34"/>
  <c r="F5603" i="34"/>
  <c r="K5603" i="34"/>
  <c r="F5604" i="34"/>
  <c r="K5604" i="34"/>
  <c r="F5605" i="34"/>
  <c r="K5605" i="34"/>
  <c r="F5606" i="34"/>
  <c r="K5606" i="34"/>
  <c r="F5607" i="34"/>
  <c r="K5607" i="34"/>
  <c r="F5608" i="34"/>
  <c r="K5608" i="34"/>
  <c r="F5609" i="34"/>
  <c r="K5609" i="34"/>
  <c r="F5610" i="34"/>
  <c r="K5610" i="34"/>
  <c r="F5611" i="34"/>
  <c r="K5611" i="34"/>
  <c r="F5612" i="34"/>
  <c r="K5612" i="34"/>
  <c r="F5613" i="34"/>
  <c r="K5613" i="34"/>
  <c r="F5614" i="34"/>
  <c r="K5614" i="34"/>
  <c r="F5615" i="34"/>
  <c r="K5615" i="34"/>
  <c r="F5616" i="34"/>
  <c r="K5616" i="34"/>
  <c r="F5617" i="34"/>
  <c r="K5617" i="34"/>
  <c r="F5618" i="34"/>
  <c r="K5618" i="34"/>
  <c r="F5619" i="34"/>
  <c r="K5619" i="34"/>
  <c r="F5620" i="34"/>
  <c r="K5620" i="34"/>
  <c r="F5621" i="34"/>
  <c r="K5621" i="34"/>
  <c r="F5622" i="34"/>
  <c r="K5622" i="34"/>
  <c r="F5623" i="34"/>
  <c r="K5623" i="34"/>
  <c r="F5624" i="34"/>
  <c r="K5624" i="34"/>
  <c r="F5625" i="34"/>
  <c r="K5625" i="34"/>
  <c r="F5626" i="34"/>
  <c r="K5626" i="34"/>
  <c r="F5627" i="34"/>
  <c r="K5627" i="34"/>
  <c r="F5628" i="34"/>
  <c r="K5628" i="34"/>
  <c r="F5629" i="34"/>
  <c r="K5629" i="34"/>
  <c r="F5630" i="34"/>
  <c r="K5630" i="34"/>
  <c r="F5631" i="34"/>
  <c r="K5631" i="34"/>
  <c r="F5632" i="34"/>
  <c r="K5632" i="34"/>
  <c r="F5633" i="34"/>
  <c r="K5633" i="34"/>
  <c r="F5634" i="34"/>
  <c r="K5634" i="34"/>
  <c r="F5635" i="34"/>
  <c r="K5635" i="34"/>
  <c r="F5636" i="34"/>
  <c r="K5636" i="34"/>
  <c r="F5637" i="34"/>
  <c r="K5637" i="34"/>
  <c r="F5638" i="34"/>
  <c r="K5638" i="34"/>
  <c r="F5639" i="34"/>
  <c r="K5639" i="34"/>
  <c r="F5640" i="34"/>
  <c r="K5640" i="34"/>
  <c r="F5641" i="34"/>
  <c r="K5641" i="34"/>
  <c r="F5642" i="34"/>
  <c r="K5642" i="34"/>
  <c r="F5643" i="34"/>
  <c r="K5643" i="34"/>
  <c r="F5644" i="34"/>
  <c r="K5644" i="34"/>
  <c r="F5645" i="34"/>
  <c r="K5645" i="34"/>
  <c r="F5646" i="34"/>
  <c r="K5646" i="34"/>
  <c r="F5647" i="34"/>
  <c r="K5647" i="34"/>
  <c r="F5648" i="34"/>
  <c r="K5648" i="34"/>
  <c r="F5649" i="34"/>
  <c r="K5649" i="34"/>
  <c r="F5650" i="34"/>
  <c r="K5650" i="34"/>
  <c r="F5651" i="34"/>
  <c r="K5651" i="34"/>
  <c r="F5652" i="34"/>
  <c r="K5652" i="34"/>
  <c r="F5653" i="34"/>
  <c r="K5653" i="34"/>
  <c r="F5654" i="34"/>
  <c r="K5654" i="34"/>
  <c r="F5655" i="34"/>
  <c r="K5655" i="34"/>
  <c r="F5656" i="34"/>
  <c r="K5656" i="34"/>
  <c r="F5657" i="34"/>
  <c r="K5657" i="34"/>
  <c r="F5658" i="34"/>
  <c r="K5658" i="34"/>
  <c r="F5659" i="34"/>
  <c r="K5659" i="34"/>
  <c r="F5660" i="34"/>
  <c r="K5660" i="34"/>
  <c r="F5661" i="34"/>
  <c r="K5661" i="34"/>
  <c r="F5662" i="34"/>
  <c r="K5662" i="34"/>
  <c r="F5663" i="34"/>
  <c r="K5663" i="34"/>
  <c r="F5664" i="34"/>
  <c r="K5664" i="34"/>
  <c r="F5665" i="34"/>
  <c r="K5665" i="34"/>
  <c r="F5666" i="34"/>
  <c r="K5666" i="34"/>
  <c r="F5667" i="34"/>
  <c r="K5667" i="34"/>
  <c r="F5668" i="34"/>
  <c r="K5668" i="34"/>
  <c r="F5669" i="34"/>
  <c r="K5669" i="34"/>
  <c r="F5670" i="34"/>
  <c r="K5670" i="34"/>
  <c r="F5671" i="34"/>
  <c r="K5671" i="34"/>
  <c r="F5672" i="34"/>
  <c r="K5672" i="34"/>
  <c r="F5673" i="34"/>
  <c r="K5673" i="34"/>
  <c r="F5674" i="34"/>
  <c r="K5674" i="34"/>
  <c r="F5675" i="34"/>
  <c r="K5675" i="34"/>
  <c r="F5676" i="34"/>
  <c r="K5676" i="34"/>
  <c r="F5677" i="34"/>
  <c r="K5677" i="34"/>
  <c r="F5678" i="34"/>
  <c r="K5678" i="34"/>
  <c r="F5679" i="34"/>
  <c r="K5679" i="34"/>
  <c r="F5680" i="34"/>
  <c r="K5680" i="34"/>
  <c r="F5681" i="34"/>
  <c r="K5681" i="34"/>
  <c r="F5682" i="34"/>
  <c r="K5682" i="34"/>
  <c r="F5683" i="34"/>
  <c r="K5683" i="34"/>
  <c r="F5684" i="34"/>
  <c r="K5684" i="34"/>
  <c r="F5685" i="34"/>
  <c r="K5685" i="34"/>
  <c r="F5686" i="34"/>
  <c r="K5686" i="34"/>
  <c r="F5687" i="34"/>
  <c r="K5687" i="34"/>
  <c r="F5688" i="34"/>
  <c r="K5688" i="34"/>
  <c r="F5689" i="34"/>
  <c r="K5689" i="34"/>
  <c r="F5690" i="34"/>
  <c r="K5690" i="34"/>
  <c r="F5691" i="34"/>
  <c r="K5691" i="34"/>
  <c r="F5692" i="34"/>
  <c r="K5692" i="34"/>
  <c r="F5693" i="34"/>
  <c r="K5693" i="34"/>
  <c r="F5694" i="34"/>
  <c r="K5694" i="34"/>
  <c r="F5695" i="34"/>
  <c r="K5695" i="34"/>
  <c r="F5696" i="34"/>
  <c r="K5696" i="34"/>
  <c r="F5697" i="34"/>
  <c r="K5697" i="34"/>
  <c r="F5698" i="34"/>
  <c r="K5698" i="34"/>
  <c r="F5699" i="34"/>
  <c r="K5699" i="34"/>
  <c r="F5700" i="34"/>
  <c r="K5700" i="34"/>
  <c r="F5701" i="34"/>
  <c r="K5701" i="34"/>
  <c r="F5702" i="34"/>
  <c r="K5702" i="34"/>
  <c r="F5703" i="34"/>
  <c r="K5703" i="34"/>
  <c r="F5704" i="34"/>
  <c r="K5704" i="34"/>
  <c r="F5705" i="34"/>
  <c r="K5705" i="34"/>
  <c r="F5706" i="34"/>
  <c r="K5706" i="34"/>
  <c r="F5707" i="34"/>
  <c r="K5707" i="34"/>
  <c r="F5708" i="34"/>
  <c r="K5708" i="34"/>
  <c r="F5709" i="34"/>
  <c r="K5709" i="34"/>
  <c r="F5710" i="34"/>
  <c r="K5710" i="34"/>
  <c r="F5711" i="34"/>
  <c r="K5711" i="34"/>
  <c r="F5712" i="34"/>
  <c r="K5712" i="34"/>
  <c r="F5713" i="34"/>
  <c r="K5713" i="34"/>
  <c r="F5714" i="34"/>
  <c r="K5714" i="34"/>
  <c r="F5715" i="34"/>
  <c r="K5715" i="34"/>
  <c r="F5716" i="34"/>
  <c r="K5716" i="34"/>
  <c r="F5717" i="34"/>
  <c r="K5717" i="34"/>
  <c r="F5718" i="34"/>
  <c r="K5718" i="34"/>
  <c r="F5719" i="34"/>
  <c r="K5719" i="34"/>
  <c r="F5720" i="34"/>
  <c r="K5720" i="34"/>
  <c r="F5721" i="34"/>
  <c r="K5721" i="34"/>
  <c r="F5722" i="34"/>
  <c r="K5722" i="34"/>
  <c r="F5723" i="34"/>
  <c r="K5723" i="34"/>
  <c r="F5724" i="34"/>
  <c r="K5724" i="34"/>
  <c r="F5725" i="34"/>
  <c r="K5725" i="34"/>
  <c r="F5726" i="34"/>
  <c r="K5726" i="34"/>
  <c r="F5727" i="34"/>
  <c r="K5727" i="34"/>
  <c r="F5728" i="34"/>
  <c r="K5728" i="34"/>
  <c r="F5729" i="34"/>
  <c r="K5729" i="34"/>
  <c r="F5730" i="34"/>
  <c r="K5730" i="34"/>
  <c r="F5731" i="34"/>
  <c r="K5731" i="34"/>
  <c r="F5732" i="34"/>
  <c r="K5732" i="34"/>
  <c r="F5733" i="34"/>
  <c r="K5733" i="34"/>
  <c r="F5734" i="34"/>
  <c r="K5734" i="34"/>
  <c r="F5735" i="34"/>
  <c r="K5735" i="34"/>
  <c r="F5736" i="34"/>
  <c r="K5736" i="34"/>
  <c r="F5737" i="34"/>
  <c r="K5737" i="34"/>
  <c r="F5738" i="34"/>
  <c r="K5738" i="34"/>
  <c r="F5739" i="34"/>
  <c r="K5739" i="34"/>
  <c r="F5740" i="34"/>
  <c r="K5740" i="34"/>
  <c r="F5741" i="34"/>
  <c r="K5741" i="34"/>
  <c r="F5742" i="34"/>
  <c r="K5742" i="34"/>
  <c r="F5743" i="34"/>
  <c r="K5743" i="34"/>
  <c r="F5744" i="34"/>
  <c r="K5744" i="34"/>
  <c r="F5745" i="34"/>
  <c r="K5745" i="34"/>
  <c r="F5746" i="34"/>
  <c r="K5746" i="34"/>
  <c r="F5747" i="34"/>
  <c r="K5747" i="34"/>
  <c r="F5748" i="34"/>
  <c r="K5748" i="34"/>
  <c r="F5749" i="34"/>
  <c r="K5749" i="34"/>
  <c r="F5750" i="34"/>
  <c r="K5750" i="34"/>
  <c r="F5751" i="34"/>
  <c r="K5751" i="34"/>
  <c r="F5752" i="34"/>
  <c r="K5752" i="34"/>
  <c r="F5753" i="34"/>
  <c r="K5753" i="34"/>
  <c r="F5754" i="34"/>
  <c r="K5754" i="34"/>
  <c r="F5755" i="34"/>
  <c r="K5755" i="34"/>
  <c r="F5756" i="34"/>
  <c r="K5756" i="34"/>
  <c r="F5757" i="34"/>
  <c r="K5757" i="34"/>
  <c r="F5758" i="34"/>
  <c r="K5758" i="34"/>
  <c r="F5759" i="34"/>
  <c r="K5759" i="34"/>
  <c r="F5760" i="34"/>
  <c r="K5760" i="34"/>
  <c r="F5761" i="34"/>
  <c r="K5761" i="34"/>
  <c r="F5762" i="34"/>
  <c r="K5762" i="34"/>
  <c r="F5763" i="34"/>
  <c r="K5763" i="34"/>
  <c r="F5764" i="34"/>
  <c r="K5764" i="34"/>
  <c r="F5765" i="34"/>
  <c r="K5765" i="34"/>
  <c r="F5766" i="34"/>
  <c r="K5766" i="34"/>
  <c r="F5767" i="34"/>
  <c r="K5767" i="34"/>
  <c r="F5768" i="34"/>
  <c r="K5768" i="34"/>
  <c r="F5769" i="34"/>
  <c r="K5769" i="34"/>
  <c r="F5770" i="34"/>
  <c r="K5770" i="34"/>
  <c r="F5771" i="34"/>
  <c r="K5771" i="34"/>
  <c r="F5772" i="34"/>
  <c r="K5772" i="34"/>
  <c r="F5773" i="34"/>
  <c r="K5773" i="34"/>
  <c r="F5774" i="34"/>
  <c r="K5774" i="34"/>
  <c r="F5775" i="34"/>
  <c r="K5775" i="34"/>
  <c r="F5776" i="34"/>
  <c r="K5776" i="34"/>
  <c r="F5777" i="34"/>
  <c r="K5777" i="34"/>
  <c r="F5778" i="34"/>
  <c r="K5778" i="34"/>
  <c r="F5779" i="34"/>
  <c r="K5779" i="34"/>
  <c r="F5780" i="34"/>
  <c r="K5780" i="34"/>
  <c r="F5781" i="34"/>
  <c r="K5781" i="34"/>
  <c r="F5782" i="34"/>
  <c r="K5782" i="34"/>
  <c r="F5783" i="34"/>
  <c r="K5783" i="34"/>
  <c r="F5784" i="34"/>
  <c r="K5784" i="34"/>
  <c r="F5785" i="34"/>
  <c r="K5785" i="34"/>
  <c r="F5786" i="34"/>
  <c r="K5786" i="34"/>
  <c r="F5787" i="34"/>
  <c r="K5787" i="34"/>
  <c r="F5788" i="34"/>
  <c r="K5788" i="34"/>
  <c r="F5789" i="34"/>
  <c r="K5789" i="34"/>
  <c r="F5790" i="34"/>
  <c r="K5790" i="34"/>
  <c r="F5791" i="34"/>
  <c r="K5791" i="34"/>
  <c r="F5792" i="34"/>
  <c r="K5792" i="34"/>
  <c r="F5793" i="34"/>
  <c r="K5793" i="34"/>
  <c r="F5794" i="34"/>
  <c r="K5794" i="34"/>
  <c r="F5795" i="34"/>
  <c r="K5795" i="34"/>
  <c r="F5796" i="34"/>
  <c r="K5796" i="34"/>
  <c r="F5797" i="34"/>
  <c r="K5797" i="34"/>
  <c r="F5798" i="34"/>
  <c r="K5798" i="34"/>
  <c r="F5799" i="34"/>
  <c r="K5799" i="34"/>
  <c r="F5800" i="34"/>
  <c r="K5800" i="34"/>
  <c r="F5801" i="34"/>
  <c r="K5801" i="34"/>
  <c r="F5802" i="34"/>
  <c r="K5802" i="34"/>
  <c r="F5803" i="34"/>
  <c r="K5803" i="34"/>
  <c r="F5804" i="34"/>
  <c r="K5804" i="34"/>
  <c r="F5805" i="34"/>
  <c r="K5805" i="34"/>
  <c r="F5806" i="34"/>
  <c r="K5806" i="34"/>
  <c r="F5807" i="34"/>
  <c r="K5807" i="34"/>
  <c r="F5808" i="34"/>
  <c r="K5808" i="34"/>
  <c r="F5809" i="34"/>
  <c r="K5809" i="34"/>
  <c r="F5810" i="34"/>
  <c r="K5810" i="34"/>
  <c r="F5811" i="34"/>
  <c r="K5811" i="34"/>
  <c r="F5812" i="34"/>
  <c r="K5812" i="34"/>
  <c r="F5813" i="34"/>
  <c r="K5813" i="34"/>
  <c r="F5814" i="34"/>
  <c r="K5814" i="34"/>
  <c r="F5815" i="34"/>
  <c r="K5815" i="34"/>
  <c r="F5816" i="34"/>
  <c r="K5816" i="34"/>
  <c r="F5817" i="34"/>
  <c r="K5817" i="34"/>
  <c r="F5818" i="34"/>
  <c r="K5818" i="34"/>
  <c r="F5819" i="34"/>
  <c r="K5819" i="34"/>
  <c r="F5820" i="34"/>
  <c r="K5820" i="34"/>
  <c r="F5821" i="34"/>
  <c r="K5821" i="34"/>
  <c r="F5822" i="34"/>
  <c r="K5822" i="34"/>
  <c r="F5823" i="34"/>
  <c r="K5823" i="34"/>
  <c r="F5824" i="34"/>
  <c r="K5824" i="34"/>
  <c r="F5825" i="34"/>
  <c r="K5825" i="34"/>
  <c r="F5826" i="34"/>
  <c r="K5826" i="34"/>
  <c r="F5827" i="34"/>
  <c r="K5827" i="34"/>
  <c r="F5828" i="34"/>
  <c r="K5828" i="34"/>
  <c r="F5829" i="34"/>
  <c r="K5829" i="34"/>
  <c r="F5830" i="34"/>
  <c r="K5830" i="34"/>
  <c r="F5831" i="34"/>
  <c r="K5831" i="34"/>
  <c r="F5832" i="34"/>
  <c r="K5832" i="34"/>
  <c r="F5833" i="34"/>
  <c r="K5833" i="34"/>
  <c r="F5834" i="34"/>
  <c r="K5834" i="34"/>
  <c r="F5835" i="34"/>
  <c r="K5835" i="34"/>
  <c r="F5836" i="34"/>
  <c r="K5836" i="34"/>
  <c r="F5837" i="34"/>
  <c r="K5837" i="34"/>
  <c r="F5838" i="34"/>
  <c r="K5838" i="34"/>
  <c r="F5839" i="34"/>
  <c r="K5839" i="34"/>
  <c r="F5840" i="34"/>
  <c r="K5840" i="34"/>
  <c r="F5841" i="34"/>
  <c r="K5841" i="34"/>
  <c r="F5842" i="34"/>
  <c r="K5842" i="34"/>
  <c r="F5843" i="34"/>
  <c r="K5843" i="34"/>
  <c r="F5844" i="34"/>
  <c r="K5844" i="34"/>
  <c r="F5845" i="34"/>
  <c r="K5845" i="34"/>
  <c r="F5846" i="34"/>
  <c r="K5846" i="34"/>
  <c r="F5847" i="34"/>
  <c r="K5847" i="34"/>
  <c r="F5848" i="34"/>
  <c r="K5848" i="34"/>
  <c r="F5849" i="34"/>
  <c r="K5849" i="34"/>
  <c r="F5850" i="34"/>
  <c r="K5850" i="34"/>
  <c r="F5851" i="34"/>
  <c r="K5851" i="34"/>
  <c r="F5852" i="34"/>
  <c r="K5852" i="34"/>
  <c r="F5853" i="34"/>
  <c r="K5853" i="34"/>
  <c r="F5854" i="34"/>
  <c r="K5854" i="34"/>
  <c r="F5855" i="34"/>
  <c r="K5855" i="34"/>
  <c r="F5856" i="34"/>
  <c r="K5856" i="34"/>
  <c r="F5857" i="34"/>
  <c r="K5857" i="34"/>
  <c r="F5858" i="34"/>
  <c r="K5858" i="34"/>
  <c r="F5859" i="34"/>
  <c r="K5859" i="34"/>
  <c r="F5860" i="34"/>
  <c r="K5860" i="34"/>
  <c r="F5861" i="34"/>
  <c r="K5861" i="34"/>
  <c r="F5862" i="34"/>
  <c r="K5862" i="34"/>
  <c r="F5863" i="34"/>
  <c r="K5863" i="34"/>
  <c r="F5864" i="34"/>
  <c r="K5864" i="34"/>
  <c r="F5865" i="34"/>
  <c r="K5865" i="34"/>
  <c r="F5866" i="34"/>
  <c r="K5866" i="34"/>
  <c r="F5867" i="34"/>
  <c r="K5867" i="34"/>
  <c r="F5868" i="34"/>
  <c r="K5868" i="34"/>
  <c r="F5869" i="34"/>
  <c r="K5869" i="34"/>
  <c r="F5870" i="34"/>
  <c r="K5870" i="34"/>
  <c r="F5871" i="34"/>
  <c r="K5871" i="34"/>
  <c r="F5872" i="34"/>
  <c r="K5872" i="34"/>
  <c r="F5873" i="34"/>
  <c r="K5873" i="34"/>
  <c r="F5874" i="34"/>
  <c r="K5874" i="34"/>
  <c r="F5875" i="34"/>
  <c r="K5875" i="34"/>
  <c r="F5876" i="34"/>
  <c r="K5876" i="34"/>
  <c r="F5877" i="34"/>
  <c r="K5877" i="34"/>
  <c r="F5878" i="34"/>
  <c r="K5878" i="34"/>
  <c r="F5879" i="34"/>
  <c r="K5879" i="34"/>
  <c r="F5880" i="34"/>
  <c r="K5880" i="34"/>
  <c r="F5881" i="34"/>
  <c r="K5881" i="34"/>
  <c r="F5882" i="34"/>
  <c r="K5882" i="34"/>
  <c r="F5883" i="34"/>
  <c r="K5883" i="34"/>
  <c r="F5884" i="34"/>
  <c r="K5884" i="34"/>
  <c r="F5885" i="34"/>
  <c r="K5885" i="34"/>
  <c r="F5886" i="34"/>
  <c r="K5886" i="34"/>
  <c r="F5887" i="34"/>
  <c r="K5887" i="34"/>
  <c r="F5888" i="34"/>
  <c r="K5888" i="34"/>
  <c r="F5889" i="34"/>
  <c r="K5889" i="34"/>
  <c r="F5890" i="34"/>
  <c r="K5890" i="34"/>
  <c r="F5891" i="34"/>
  <c r="K5891" i="34"/>
  <c r="F5892" i="34"/>
  <c r="K5892" i="34"/>
  <c r="F5893" i="34"/>
  <c r="K5893" i="34"/>
  <c r="F5894" i="34"/>
  <c r="K5894" i="34"/>
  <c r="F5895" i="34"/>
  <c r="K5895" i="34"/>
  <c r="F5896" i="34"/>
  <c r="K5896" i="34"/>
  <c r="F5897" i="34"/>
  <c r="K5897" i="34"/>
  <c r="F5898" i="34"/>
  <c r="K5898" i="34"/>
  <c r="F5899" i="34"/>
  <c r="K5899" i="34"/>
  <c r="F5900" i="34"/>
  <c r="K5900" i="34"/>
  <c r="F5901" i="34"/>
  <c r="K5901" i="34"/>
  <c r="F5902" i="34"/>
  <c r="K5902" i="34"/>
  <c r="F5903" i="34"/>
  <c r="K5903" i="34"/>
  <c r="F5904" i="34"/>
  <c r="K5904" i="34"/>
  <c r="F5905" i="34"/>
  <c r="K5905" i="34"/>
  <c r="F5906" i="34"/>
  <c r="K5906" i="34"/>
  <c r="F5907" i="34"/>
  <c r="K5907" i="34"/>
  <c r="F5908" i="34"/>
  <c r="K5908" i="34"/>
  <c r="F5909" i="34"/>
  <c r="K5909" i="34"/>
  <c r="F5910" i="34"/>
  <c r="K5910" i="34"/>
  <c r="F5911" i="34"/>
  <c r="K5911" i="34"/>
  <c r="F5912" i="34"/>
  <c r="K5912" i="34"/>
  <c r="F5913" i="34"/>
  <c r="K5913" i="34"/>
  <c r="F5914" i="34"/>
  <c r="K5914" i="34"/>
  <c r="F5915" i="34"/>
  <c r="K5915" i="34"/>
  <c r="F5916" i="34"/>
  <c r="K5916" i="34"/>
  <c r="F5917" i="34"/>
  <c r="K5917" i="34"/>
  <c r="F5918" i="34"/>
  <c r="K5918" i="34"/>
  <c r="F5919" i="34"/>
  <c r="K5919" i="34"/>
  <c r="F5920" i="34"/>
  <c r="K5920" i="34"/>
  <c r="F5921" i="34"/>
  <c r="K5921" i="34"/>
  <c r="F5922" i="34"/>
  <c r="K5922" i="34"/>
  <c r="F5923" i="34"/>
  <c r="K5923" i="34"/>
  <c r="F5924" i="34"/>
  <c r="K5924" i="34"/>
  <c r="F5925" i="34"/>
  <c r="K5925" i="34"/>
  <c r="F5926" i="34"/>
  <c r="K5926" i="34"/>
  <c r="F5927" i="34"/>
  <c r="K5927" i="34"/>
  <c r="F5928" i="34"/>
  <c r="K5928" i="34"/>
  <c r="F5929" i="34"/>
  <c r="K5929" i="34"/>
  <c r="F5930" i="34"/>
  <c r="K5930" i="34"/>
  <c r="F5931" i="34"/>
  <c r="K5931" i="34"/>
  <c r="F5932" i="34"/>
  <c r="K5932" i="34"/>
  <c r="F5933" i="34"/>
  <c r="K5933" i="34"/>
  <c r="F5934" i="34"/>
  <c r="K5934" i="34"/>
  <c r="F5935" i="34"/>
  <c r="K5935" i="34"/>
  <c r="F5936" i="34"/>
  <c r="K5936" i="34"/>
  <c r="F5937" i="34"/>
  <c r="K5937" i="34"/>
  <c r="F5938" i="34"/>
  <c r="K5938" i="34"/>
  <c r="F5939" i="34"/>
  <c r="K5939" i="34"/>
  <c r="F5940" i="34"/>
  <c r="K5940" i="34"/>
  <c r="F5941" i="34"/>
  <c r="K5941" i="34"/>
  <c r="F5942" i="34"/>
  <c r="K5942" i="34"/>
  <c r="F5943" i="34"/>
  <c r="K5943" i="34"/>
  <c r="F5944" i="34"/>
  <c r="K5944" i="34"/>
  <c r="F5945" i="34"/>
  <c r="K5945" i="34"/>
  <c r="F5946" i="34"/>
  <c r="K5946" i="34"/>
  <c r="F5947" i="34"/>
  <c r="K5947" i="34"/>
  <c r="F5948" i="34"/>
  <c r="K5948" i="34"/>
  <c r="F5949" i="34"/>
  <c r="K5949" i="34"/>
  <c r="F5950" i="34"/>
  <c r="K5950" i="34"/>
  <c r="F5951" i="34"/>
  <c r="K5951" i="34"/>
  <c r="F5952" i="34"/>
  <c r="K5952" i="34"/>
  <c r="F5953" i="34"/>
  <c r="K5953" i="34"/>
  <c r="F5954" i="34"/>
  <c r="K5954" i="34"/>
  <c r="F5955" i="34"/>
  <c r="K5955" i="34"/>
  <c r="F5956" i="34"/>
  <c r="K5956" i="34"/>
  <c r="F5957" i="34"/>
  <c r="K5957" i="34"/>
  <c r="F5958" i="34"/>
  <c r="K5958" i="34"/>
  <c r="F5959" i="34"/>
  <c r="K5959" i="34"/>
  <c r="F5960" i="34"/>
  <c r="K5960" i="34"/>
  <c r="F5961" i="34"/>
  <c r="K5961" i="34"/>
  <c r="F5962" i="34"/>
  <c r="K5962" i="34"/>
  <c r="F5963" i="34"/>
  <c r="K5963" i="34"/>
  <c r="F5964" i="34"/>
  <c r="K5964" i="34"/>
  <c r="F5965" i="34"/>
  <c r="K5965" i="34"/>
  <c r="F5966" i="34"/>
  <c r="K5966" i="34"/>
  <c r="F5967" i="34"/>
  <c r="K5967" i="34"/>
  <c r="F5968" i="34"/>
  <c r="K5968" i="34"/>
  <c r="F5969" i="34"/>
  <c r="K5969" i="34"/>
  <c r="F5970" i="34"/>
  <c r="K5970" i="34"/>
  <c r="F5971" i="34"/>
  <c r="K5971" i="34"/>
  <c r="F5972" i="34"/>
  <c r="K5972" i="34"/>
  <c r="F5973" i="34"/>
  <c r="K5973" i="34"/>
  <c r="F5974" i="34"/>
  <c r="K5974" i="34"/>
  <c r="F5975" i="34"/>
  <c r="K5975" i="34"/>
  <c r="F5976" i="34"/>
  <c r="K5976" i="34"/>
  <c r="F5977" i="34"/>
  <c r="K5977" i="34"/>
  <c r="F5978" i="34"/>
  <c r="K5978" i="34"/>
  <c r="F5979" i="34"/>
  <c r="K5979" i="34"/>
  <c r="F5980" i="34"/>
  <c r="K5980" i="34"/>
  <c r="F5981" i="34"/>
  <c r="K5981" i="34"/>
  <c r="F5982" i="34"/>
  <c r="K5982" i="34"/>
  <c r="F5983" i="34"/>
  <c r="K5983" i="34"/>
  <c r="F5984" i="34"/>
  <c r="K5984" i="34"/>
  <c r="F5985" i="34"/>
  <c r="K5985" i="34"/>
  <c r="F5986" i="34"/>
  <c r="K5986" i="34"/>
  <c r="F5987" i="34"/>
  <c r="K5987" i="34"/>
  <c r="F5988" i="34"/>
  <c r="K5988" i="34"/>
  <c r="F5989" i="34"/>
  <c r="K5989" i="34"/>
  <c r="F5990" i="34"/>
  <c r="K5990" i="34"/>
  <c r="F5991" i="34"/>
  <c r="K5991" i="34"/>
  <c r="F5992" i="34"/>
  <c r="K5992" i="34"/>
  <c r="F5993" i="34"/>
  <c r="K5993" i="34"/>
  <c r="F5994" i="34"/>
  <c r="K5994" i="34"/>
  <c r="F5995" i="34"/>
  <c r="K5995" i="34"/>
  <c r="F5996" i="34"/>
  <c r="K5996" i="34"/>
  <c r="F5997" i="34"/>
  <c r="K5997" i="34"/>
  <c r="F5998" i="34"/>
  <c r="K5998" i="34"/>
  <c r="F5999" i="34"/>
  <c r="K5999" i="34"/>
  <c r="F6000" i="34"/>
  <c r="K6000" i="34"/>
  <c r="F6001" i="34"/>
  <c r="K6001" i="34"/>
  <c r="F6002" i="34"/>
  <c r="K6002" i="34"/>
  <c r="F6003" i="34"/>
  <c r="K6003" i="34"/>
  <c r="F6004" i="34"/>
  <c r="K6004" i="34"/>
  <c r="F6005" i="34"/>
  <c r="K6005" i="34"/>
  <c r="F6006" i="34"/>
  <c r="K6006" i="34"/>
  <c r="F6007" i="34"/>
  <c r="K6007" i="34"/>
  <c r="F6008" i="34"/>
  <c r="K6008" i="34"/>
  <c r="F6009" i="34"/>
  <c r="K6009" i="34"/>
  <c r="F6010" i="34"/>
  <c r="K6010" i="34"/>
  <c r="F6011" i="34"/>
  <c r="K6011" i="34"/>
  <c r="F6012" i="34"/>
  <c r="K6012" i="34"/>
  <c r="F6013" i="34"/>
  <c r="K6013" i="34"/>
  <c r="F6014" i="34"/>
  <c r="K6014" i="34"/>
  <c r="F6015" i="34"/>
  <c r="K6015" i="34"/>
  <c r="F6016" i="34"/>
  <c r="K6016" i="34"/>
  <c r="F6017" i="34"/>
  <c r="K6017" i="34"/>
  <c r="F6018" i="34"/>
  <c r="K6018" i="34"/>
  <c r="F6019" i="34"/>
  <c r="K6019" i="34"/>
  <c r="F6020" i="34"/>
  <c r="K6020" i="34"/>
  <c r="F6021" i="34"/>
  <c r="K6021" i="34"/>
  <c r="F6022" i="34"/>
  <c r="K6022" i="34"/>
  <c r="F6023" i="34"/>
  <c r="K6023" i="34"/>
  <c r="F6024" i="34"/>
  <c r="K6024" i="34"/>
  <c r="F6025" i="34"/>
  <c r="K6025" i="34"/>
  <c r="F6026" i="34"/>
  <c r="K6026" i="34"/>
  <c r="F6027" i="34"/>
  <c r="K6027" i="34"/>
  <c r="F6028" i="34"/>
  <c r="K6028" i="34"/>
  <c r="F6029" i="34"/>
  <c r="K6029" i="34"/>
  <c r="F6030" i="34"/>
  <c r="K6030" i="34"/>
  <c r="F6031" i="34"/>
  <c r="K6031" i="34"/>
  <c r="F6032" i="34"/>
  <c r="K6032" i="34"/>
  <c r="F6033" i="34"/>
  <c r="K6033" i="34"/>
  <c r="F6034" i="34"/>
  <c r="K6034" i="34"/>
  <c r="F6035" i="34"/>
  <c r="K6035" i="34"/>
  <c r="F6036" i="34"/>
  <c r="K6036" i="34"/>
  <c r="F6037" i="34"/>
  <c r="K6037" i="34"/>
  <c r="F6038" i="34"/>
  <c r="K6038" i="34"/>
  <c r="F6039" i="34"/>
  <c r="K6039" i="34"/>
  <c r="F6040" i="34"/>
  <c r="K6040" i="34"/>
  <c r="F6041" i="34"/>
  <c r="K6041" i="34"/>
  <c r="F6042" i="34"/>
  <c r="K6042" i="34"/>
  <c r="F6043" i="34"/>
  <c r="K6043" i="34"/>
  <c r="F6044" i="34"/>
  <c r="K6044" i="34"/>
  <c r="F6045" i="34"/>
  <c r="K6045" i="34"/>
  <c r="F6046" i="34"/>
  <c r="K6046" i="34"/>
  <c r="F6047" i="34"/>
  <c r="K6047" i="34"/>
  <c r="F6048" i="34"/>
  <c r="K6048" i="34"/>
  <c r="F6049" i="34"/>
  <c r="K6049" i="34"/>
  <c r="F6050" i="34"/>
  <c r="K6050" i="34"/>
  <c r="F6051" i="34"/>
  <c r="K6051" i="34"/>
  <c r="F6052" i="34"/>
  <c r="K6052" i="34"/>
  <c r="F6053" i="34"/>
  <c r="K6053" i="34"/>
  <c r="F6054" i="34"/>
  <c r="K6054" i="34"/>
  <c r="F6055" i="34"/>
  <c r="K6055" i="34"/>
  <c r="F6056" i="34"/>
  <c r="K6056" i="34"/>
  <c r="F6057" i="34"/>
  <c r="K6057" i="34"/>
  <c r="F6058" i="34"/>
  <c r="K6058" i="34"/>
  <c r="F6059" i="34"/>
  <c r="K6059" i="34"/>
  <c r="F6060" i="34"/>
  <c r="K6060" i="34"/>
  <c r="F6061" i="34"/>
  <c r="K6061" i="34"/>
  <c r="F6062" i="34"/>
  <c r="K6062" i="34"/>
  <c r="F6063" i="34"/>
  <c r="K6063" i="34"/>
  <c r="F6064" i="34"/>
  <c r="K6064" i="34"/>
  <c r="F6065" i="34"/>
  <c r="K6065" i="34"/>
  <c r="F6066" i="34"/>
  <c r="K6066" i="34"/>
  <c r="F6067" i="34"/>
  <c r="K6067" i="34"/>
  <c r="F6068" i="34"/>
  <c r="K6068" i="34"/>
  <c r="F6069" i="34"/>
  <c r="K6069" i="34"/>
  <c r="F6070" i="34"/>
  <c r="K6070" i="34"/>
  <c r="F6071" i="34"/>
  <c r="K6071" i="34"/>
  <c r="F6072" i="34"/>
  <c r="K6072" i="34"/>
  <c r="F6073" i="34"/>
  <c r="K6073" i="34"/>
  <c r="F6074" i="34"/>
  <c r="K6074" i="34"/>
  <c r="F6075" i="34"/>
  <c r="K6075" i="34"/>
  <c r="F6076" i="34"/>
  <c r="K6076" i="34"/>
  <c r="F6077" i="34"/>
  <c r="K6077" i="34"/>
  <c r="F6078" i="34"/>
  <c r="K6078" i="34"/>
  <c r="F6079" i="34"/>
  <c r="K6079" i="34"/>
  <c r="F6080" i="34"/>
  <c r="K6080" i="34"/>
  <c r="F6081" i="34"/>
  <c r="K6081" i="34"/>
  <c r="F6082" i="34"/>
  <c r="K6082" i="34"/>
  <c r="F6083" i="34"/>
  <c r="K6083" i="34"/>
  <c r="F6084" i="34"/>
  <c r="K6084" i="34"/>
  <c r="F6085" i="34"/>
  <c r="K6085" i="34"/>
  <c r="F6086" i="34"/>
  <c r="K6086" i="34"/>
  <c r="F6087" i="34"/>
  <c r="K6087" i="34"/>
  <c r="F6088" i="34"/>
  <c r="K6088" i="34"/>
  <c r="F6089" i="34"/>
  <c r="K6089" i="34"/>
  <c r="F6090" i="34"/>
  <c r="K6090" i="34"/>
  <c r="F6091" i="34"/>
  <c r="K6091" i="34"/>
  <c r="F6092" i="34"/>
  <c r="K6092" i="34"/>
  <c r="F6093" i="34"/>
  <c r="K6093" i="34"/>
  <c r="F6094" i="34"/>
  <c r="K6094" i="34"/>
  <c r="F6095" i="34"/>
  <c r="K6095" i="34"/>
  <c r="F6096" i="34"/>
  <c r="K6096" i="34"/>
  <c r="F6097" i="34"/>
  <c r="K6097" i="34"/>
  <c r="F6098" i="34"/>
  <c r="K6098" i="34"/>
  <c r="F6099" i="34"/>
  <c r="K6099" i="34"/>
  <c r="F6100" i="34"/>
  <c r="K6100" i="34"/>
  <c r="F6101" i="34"/>
  <c r="K6101" i="34"/>
  <c r="F6102" i="34"/>
  <c r="K6102" i="34"/>
  <c r="F6103" i="34"/>
  <c r="K6103" i="34"/>
  <c r="F6104" i="34"/>
  <c r="K6104" i="34"/>
  <c r="F6105" i="34"/>
  <c r="K6105" i="34"/>
  <c r="F6106" i="34"/>
  <c r="K6106" i="34"/>
  <c r="F6107" i="34"/>
  <c r="K6107" i="34"/>
  <c r="F6108" i="34"/>
  <c r="K6108" i="34"/>
  <c r="F6109" i="34"/>
  <c r="K6109" i="34"/>
  <c r="F6110" i="34"/>
  <c r="K6110" i="34"/>
  <c r="F6111" i="34"/>
  <c r="K6111" i="34"/>
  <c r="F6112" i="34"/>
  <c r="K6112" i="34"/>
  <c r="F6113" i="34"/>
  <c r="K6113" i="34"/>
  <c r="F6114" i="34"/>
  <c r="K6114" i="34"/>
  <c r="F6115" i="34"/>
  <c r="K6115" i="34"/>
  <c r="F6116" i="34"/>
  <c r="K6116" i="34"/>
  <c r="F6117" i="34"/>
  <c r="K6117" i="34"/>
  <c r="F6118" i="34"/>
  <c r="K6118" i="34"/>
  <c r="F6119" i="34"/>
  <c r="K6119" i="34"/>
  <c r="F6120" i="34"/>
  <c r="K6120" i="34"/>
  <c r="F6121" i="34"/>
  <c r="K6121" i="34"/>
  <c r="F6122" i="34"/>
  <c r="K6122" i="34"/>
  <c r="F6123" i="34"/>
  <c r="K6123" i="34"/>
  <c r="F6124" i="34"/>
  <c r="K6124" i="34"/>
  <c r="F6125" i="34"/>
  <c r="K6125" i="34"/>
  <c r="F6126" i="34"/>
  <c r="K6126" i="34"/>
  <c r="F6127" i="34"/>
  <c r="K6127" i="34"/>
  <c r="F6128" i="34"/>
  <c r="K6128" i="34"/>
  <c r="F6129" i="34"/>
  <c r="K6129" i="34"/>
  <c r="F6130" i="34"/>
  <c r="K6130" i="34"/>
  <c r="F6131" i="34"/>
  <c r="K6131" i="34"/>
  <c r="F6132" i="34"/>
  <c r="K6132" i="34"/>
  <c r="F6133" i="34"/>
  <c r="K6133" i="34"/>
  <c r="F6134" i="34"/>
  <c r="K6134" i="34"/>
  <c r="F6135" i="34"/>
  <c r="K6135" i="34"/>
  <c r="F6136" i="34"/>
  <c r="K6136" i="34"/>
  <c r="F6137" i="34"/>
  <c r="K6137" i="34"/>
  <c r="F6138" i="34"/>
  <c r="K6138" i="34"/>
  <c r="F6139" i="34"/>
  <c r="K6139" i="34"/>
  <c r="F6140" i="34"/>
  <c r="K6140" i="34"/>
  <c r="F6141" i="34"/>
  <c r="K6141" i="34"/>
  <c r="F6142" i="34"/>
  <c r="K6142" i="34"/>
  <c r="F6143" i="34"/>
  <c r="K6143" i="34"/>
  <c r="F6144" i="34"/>
  <c r="K6144" i="34"/>
  <c r="F6145" i="34"/>
  <c r="K6145" i="34"/>
  <c r="F6146" i="34"/>
  <c r="K6146" i="34"/>
  <c r="F6147" i="34"/>
  <c r="K6147" i="34"/>
  <c r="F6148" i="34"/>
  <c r="K6148" i="34"/>
  <c r="F6149" i="34"/>
  <c r="K6149" i="34"/>
  <c r="F6150" i="34"/>
  <c r="K6150" i="34"/>
  <c r="F6151" i="34"/>
  <c r="K6151" i="34"/>
  <c r="F6152" i="34"/>
  <c r="K6152" i="34"/>
  <c r="F6153" i="34"/>
  <c r="K6153" i="34"/>
  <c r="F6154" i="34"/>
  <c r="K6154" i="34"/>
  <c r="F6155" i="34"/>
  <c r="K6155" i="34"/>
  <c r="F6156" i="34"/>
  <c r="K6156" i="34"/>
  <c r="F6157" i="34"/>
  <c r="K6157" i="34"/>
  <c r="F6158" i="34"/>
  <c r="K6158" i="34"/>
  <c r="F6159" i="34"/>
  <c r="K6159" i="34"/>
  <c r="F6160" i="34"/>
  <c r="K6160" i="34"/>
  <c r="F6161" i="34"/>
  <c r="K6161" i="34"/>
  <c r="F6162" i="34"/>
  <c r="K6162" i="34"/>
  <c r="F6163" i="34"/>
  <c r="K6163" i="34"/>
  <c r="F6164" i="34"/>
  <c r="K6164" i="34"/>
  <c r="F6165" i="34"/>
  <c r="K6165" i="34"/>
  <c r="F6166" i="34"/>
  <c r="K6166" i="34"/>
  <c r="F6167" i="34"/>
  <c r="K6167" i="34"/>
  <c r="F6168" i="34"/>
  <c r="K6168" i="34"/>
  <c r="F6169" i="34"/>
  <c r="K6169" i="34"/>
  <c r="F6170" i="34"/>
  <c r="K6170" i="34"/>
  <c r="F6171" i="34"/>
  <c r="K6171" i="34"/>
  <c r="F6172" i="34"/>
  <c r="K6172" i="34"/>
  <c r="F6173" i="34"/>
  <c r="K6173" i="34"/>
  <c r="F6174" i="34"/>
  <c r="K6174" i="34"/>
  <c r="F6175" i="34"/>
  <c r="K6175" i="34"/>
  <c r="F6176" i="34"/>
  <c r="K6176" i="34"/>
  <c r="F6177" i="34"/>
  <c r="K6177" i="34"/>
  <c r="F6178" i="34"/>
  <c r="K6178" i="34"/>
  <c r="F6179" i="34"/>
  <c r="K6179" i="34"/>
  <c r="F6180" i="34"/>
  <c r="K6180" i="34"/>
  <c r="F6181" i="34"/>
  <c r="K6181" i="34"/>
  <c r="F6182" i="34"/>
  <c r="K6182" i="34"/>
  <c r="F6183" i="34"/>
  <c r="K6183" i="34"/>
  <c r="F6184" i="34"/>
  <c r="K6184" i="34"/>
  <c r="F6185" i="34"/>
  <c r="K6185" i="34"/>
  <c r="F6186" i="34"/>
  <c r="K6186" i="34"/>
  <c r="F6187" i="34"/>
  <c r="K6187" i="34"/>
  <c r="F6188" i="34"/>
  <c r="K6188" i="34"/>
  <c r="F6189" i="34"/>
  <c r="K6189" i="34"/>
  <c r="F6190" i="34"/>
  <c r="K6190" i="34"/>
  <c r="F6191" i="34"/>
  <c r="K6191" i="34"/>
  <c r="F6192" i="34"/>
  <c r="K6192" i="34"/>
  <c r="F6193" i="34"/>
  <c r="K6193" i="34"/>
  <c r="F6194" i="34"/>
  <c r="K6194" i="34"/>
  <c r="F6195" i="34"/>
  <c r="K6195" i="34"/>
  <c r="F6196" i="34"/>
  <c r="K6196" i="34"/>
  <c r="F6197" i="34"/>
  <c r="K6197" i="34"/>
  <c r="F6198" i="34"/>
  <c r="K6198" i="34"/>
  <c r="F6199" i="34"/>
  <c r="K6199" i="34"/>
  <c r="F6200" i="34"/>
  <c r="K6200" i="34"/>
  <c r="F6201" i="34"/>
  <c r="K6201" i="34"/>
  <c r="F6202" i="34"/>
  <c r="K6202" i="34"/>
  <c r="F6203" i="34"/>
  <c r="K6203" i="34"/>
  <c r="F6204" i="34"/>
  <c r="K6204" i="34"/>
  <c r="F6205" i="34"/>
  <c r="K6205" i="34"/>
  <c r="F6206" i="34"/>
  <c r="K6206" i="34"/>
  <c r="F6207" i="34"/>
  <c r="K6207" i="34"/>
  <c r="F6208" i="34"/>
  <c r="K6208" i="34"/>
  <c r="F6209" i="34"/>
  <c r="K6209" i="34"/>
  <c r="F6210" i="34"/>
  <c r="K6210" i="34"/>
  <c r="F6211" i="34"/>
  <c r="K6211" i="34"/>
  <c r="F6212" i="34"/>
  <c r="K6212" i="34"/>
  <c r="F6213" i="34"/>
  <c r="K6213" i="34"/>
  <c r="F6214" i="34"/>
  <c r="K6214" i="34"/>
  <c r="F6215" i="34"/>
  <c r="K6215" i="34"/>
  <c r="F6216" i="34"/>
  <c r="K6216" i="34"/>
  <c r="F6217" i="34"/>
  <c r="K6217" i="34"/>
  <c r="F6218" i="34"/>
  <c r="K6218" i="34"/>
  <c r="F6219" i="34"/>
  <c r="K6219" i="34"/>
  <c r="F6220" i="34"/>
  <c r="K6220" i="34"/>
  <c r="F6221" i="34"/>
  <c r="K6221" i="34"/>
  <c r="F6222" i="34"/>
  <c r="K6222" i="34"/>
  <c r="F6223" i="34"/>
  <c r="K6223" i="34"/>
  <c r="F6224" i="34"/>
  <c r="K6224" i="34"/>
  <c r="F6225" i="34"/>
  <c r="K6225" i="34"/>
  <c r="F6226" i="34"/>
  <c r="K6226" i="34"/>
  <c r="F6227" i="34"/>
  <c r="K6227" i="34"/>
  <c r="F6228" i="34"/>
  <c r="K6228" i="34"/>
  <c r="F6229" i="34"/>
  <c r="K6229" i="34"/>
  <c r="F6230" i="34"/>
  <c r="K6230" i="34"/>
  <c r="F6231" i="34"/>
  <c r="K6231" i="34"/>
  <c r="F6232" i="34"/>
  <c r="K6232" i="34"/>
  <c r="F6233" i="34"/>
  <c r="K6233" i="34"/>
  <c r="F6234" i="34"/>
  <c r="K6234" i="34"/>
  <c r="F6235" i="34"/>
  <c r="K6235" i="34"/>
  <c r="F6236" i="34"/>
  <c r="K6236" i="34"/>
  <c r="F6237" i="34"/>
  <c r="K6237" i="34"/>
  <c r="F6238" i="34"/>
  <c r="K6238" i="34"/>
  <c r="F6239" i="34"/>
  <c r="K6239" i="34"/>
  <c r="F6240" i="34"/>
  <c r="K6240" i="34"/>
  <c r="F6241" i="34"/>
  <c r="K6241" i="34"/>
  <c r="F6242" i="34"/>
  <c r="K6242" i="34"/>
  <c r="F6243" i="34"/>
  <c r="K6243" i="34"/>
  <c r="F6244" i="34"/>
  <c r="K6244" i="34"/>
  <c r="F6245" i="34"/>
  <c r="K6245" i="34"/>
  <c r="F6246" i="34"/>
  <c r="K6246" i="34"/>
  <c r="F6247" i="34"/>
  <c r="K6247" i="34"/>
  <c r="F6248" i="34"/>
  <c r="K6248" i="34"/>
  <c r="F6249" i="34"/>
  <c r="K6249" i="34"/>
  <c r="F6250" i="34"/>
  <c r="K6250" i="34"/>
  <c r="F6251" i="34"/>
  <c r="K6251" i="34"/>
  <c r="F6252" i="34"/>
  <c r="K6252" i="34"/>
  <c r="F6253" i="34"/>
  <c r="K6253" i="34"/>
  <c r="F6254" i="34"/>
  <c r="K6254" i="34"/>
  <c r="F6255" i="34"/>
  <c r="K6255" i="34"/>
  <c r="F6256" i="34"/>
  <c r="K6256" i="34"/>
  <c r="F6257" i="34"/>
  <c r="K6257" i="34"/>
  <c r="F6258" i="34"/>
  <c r="K6258" i="34"/>
  <c r="F6259" i="34"/>
  <c r="K6259" i="34"/>
  <c r="F6260" i="34"/>
  <c r="K6260" i="34"/>
  <c r="F6261" i="34"/>
  <c r="K6261" i="34"/>
  <c r="F6262" i="34"/>
  <c r="K6262" i="34"/>
  <c r="F6263" i="34"/>
  <c r="K6263" i="34"/>
  <c r="F6264" i="34"/>
  <c r="K6264" i="34"/>
  <c r="F6265" i="34"/>
  <c r="K6265" i="34"/>
  <c r="F6266" i="34"/>
  <c r="K6266" i="34"/>
  <c r="F6267" i="34"/>
  <c r="K6267" i="34"/>
  <c r="F6268" i="34"/>
  <c r="K6268" i="34"/>
  <c r="F6269" i="34"/>
  <c r="K6269" i="34"/>
  <c r="F6270" i="34"/>
  <c r="K6270" i="34"/>
  <c r="F6271" i="34"/>
  <c r="K6271" i="34"/>
  <c r="F6272" i="34"/>
  <c r="K6272" i="34"/>
  <c r="F6273" i="34"/>
  <c r="K6273" i="34"/>
  <c r="F6274" i="34"/>
  <c r="K6274" i="34"/>
  <c r="F6275" i="34"/>
  <c r="K6275" i="34"/>
  <c r="F6276" i="34"/>
  <c r="K6276" i="34"/>
  <c r="F6277" i="34"/>
  <c r="K6277" i="34"/>
  <c r="F6278" i="34"/>
  <c r="K6278" i="34"/>
  <c r="F6279" i="34"/>
  <c r="K6279" i="34"/>
  <c r="F6280" i="34"/>
  <c r="K6280" i="34"/>
  <c r="F6281" i="34"/>
  <c r="K6281" i="34"/>
  <c r="F6282" i="34"/>
  <c r="K6282" i="34"/>
  <c r="F6283" i="34"/>
  <c r="K6283" i="34"/>
  <c r="F6284" i="34"/>
  <c r="K6284" i="34"/>
  <c r="F6285" i="34"/>
  <c r="K6285" i="34"/>
  <c r="F6286" i="34"/>
  <c r="K6286" i="34"/>
  <c r="F6287" i="34"/>
  <c r="K6287" i="34"/>
  <c r="F6288" i="34"/>
  <c r="K6288" i="34"/>
  <c r="F6289" i="34"/>
  <c r="K6289" i="34"/>
  <c r="F6290" i="34"/>
  <c r="K6290" i="34"/>
  <c r="F6291" i="34"/>
  <c r="K6291" i="34"/>
  <c r="F6292" i="34"/>
  <c r="K6292" i="34"/>
  <c r="F6293" i="34"/>
  <c r="K6293" i="34"/>
  <c r="F6294" i="34"/>
  <c r="K6294" i="34"/>
  <c r="F6295" i="34"/>
  <c r="K6295" i="34"/>
  <c r="F6296" i="34"/>
  <c r="K6296" i="34"/>
  <c r="F6297" i="34"/>
  <c r="K6297" i="34"/>
  <c r="F6298" i="34"/>
  <c r="K6298" i="34"/>
  <c r="F6299" i="34"/>
  <c r="K6299" i="34"/>
  <c r="F6300" i="34"/>
  <c r="K6300" i="34"/>
  <c r="F6301" i="34"/>
  <c r="K6301" i="34"/>
  <c r="F6302" i="34"/>
  <c r="K6302" i="34"/>
  <c r="F6303" i="34"/>
  <c r="K6303" i="34"/>
  <c r="F6304" i="34"/>
  <c r="K6304" i="34"/>
  <c r="F6305" i="34"/>
  <c r="K6305" i="34"/>
  <c r="F6306" i="34"/>
  <c r="K6306" i="34"/>
  <c r="F6307" i="34"/>
  <c r="K6307" i="34"/>
  <c r="F6308" i="34"/>
  <c r="K6308" i="34"/>
  <c r="F6309" i="34"/>
  <c r="K6309" i="34"/>
  <c r="F6310" i="34"/>
  <c r="K6310" i="34"/>
  <c r="F6311" i="34"/>
  <c r="K6311" i="34"/>
  <c r="F6312" i="34"/>
  <c r="K6312" i="34"/>
  <c r="F6313" i="34"/>
  <c r="K6313" i="34"/>
  <c r="F6314" i="34"/>
  <c r="K6314" i="34"/>
  <c r="F6315" i="34"/>
  <c r="K6315" i="34"/>
  <c r="F6316" i="34"/>
  <c r="K6316" i="34"/>
  <c r="F6317" i="34"/>
  <c r="K6317" i="34"/>
  <c r="F6318" i="34"/>
  <c r="K6318" i="34"/>
  <c r="F6319" i="34"/>
  <c r="K6319" i="34"/>
  <c r="F6320" i="34"/>
  <c r="K6320" i="34"/>
  <c r="F6321" i="34"/>
  <c r="K6321" i="34"/>
  <c r="F6322" i="34"/>
  <c r="K6322" i="34"/>
  <c r="F6323" i="34"/>
  <c r="K6323" i="34"/>
  <c r="F6324" i="34"/>
  <c r="K6324" i="34"/>
  <c r="F6325" i="34"/>
  <c r="K6325" i="34"/>
  <c r="F6326" i="34"/>
  <c r="K6326" i="34"/>
  <c r="F6327" i="34"/>
  <c r="K6327" i="34"/>
  <c r="F6328" i="34"/>
  <c r="K6328" i="34"/>
  <c r="F6329" i="34"/>
  <c r="K6329" i="34"/>
  <c r="F6330" i="34"/>
  <c r="K6330" i="34"/>
  <c r="F6331" i="34"/>
  <c r="K6331" i="34"/>
  <c r="F6332" i="34"/>
  <c r="K6332" i="34"/>
  <c r="F6333" i="34"/>
  <c r="K6333" i="34"/>
  <c r="F6334" i="34"/>
  <c r="K6334" i="34"/>
  <c r="F6335" i="34"/>
  <c r="K6335" i="34"/>
  <c r="F6336" i="34"/>
  <c r="K6336" i="34"/>
  <c r="F6337" i="34"/>
  <c r="K6337" i="34"/>
  <c r="F6338" i="34"/>
  <c r="K6338" i="34"/>
  <c r="F6339" i="34"/>
  <c r="K6339" i="34"/>
  <c r="F6340" i="34"/>
  <c r="K6340" i="34"/>
  <c r="F6341" i="34"/>
  <c r="K6341" i="34"/>
  <c r="F6342" i="34"/>
  <c r="K6342" i="34"/>
  <c r="F6343" i="34"/>
  <c r="K6343" i="34"/>
  <c r="F6344" i="34"/>
  <c r="K6344" i="34"/>
  <c r="F6345" i="34"/>
  <c r="K6345" i="34"/>
  <c r="F6346" i="34"/>
  <c r="K6346" i="34"/>
  <c r="F6347" i="34"/>
  <c r="K6347" i="34"/>
  <c r="F6348" i="34"/>
  <c r="K6348" i="34"/>
  <c r="F6349" i="34"/>
  <c r="K6349" i="34"/>
  <c r="F6350" i="34"/>
  <c r="K6350" i="34"/>
  <c r="F6351" i="34"/>
  <c r="K6351" i="34"/>
  <c r="F6352" i="34"/>
  <c r="K6352" i="34"/>
  <c r="F6353" i="34"/>
  <c r="K6353" i="34"/>
  <c r="F6354" i="34"/>
  <c r="K6354" i="34"/>
  <c r="F6355" i="34"/>
  <c r="K6355" i="34"/>
  <c r="F6356" i="34"/>
  <c r="K6356" i="34"/>
  <c r="F6357" i="34"/>
  <c r="K6357" i="34"/>
  <c r="F6358" i="34"/>
  <c r="K6358" i="34"/>
  <c r="F6359" i="34"/>
  <c r="K6359" i="34"/>
  <c r="F6360" i="34"/>
  <c r="K6360" i="34"/>
  <c r="F6361" i="34"/>
  <c r="K6361" i="34"/>
  <c r="F6362" i="34"/>
  <c r="K6362" i="34"/>
  <c r="F6363" i="34"/>
  <c r="K6363" i="34"/>
  <c r="F6364" i="34"/>
  <c r="K6364" i="34"/>
  <c r="F6365" i="34"/>
  <c r="K6365" i="34"/>
  <c r="F6366" i="34"/>
  <c r="K6366" i="34"/>
  <c r="F6367" i="34"/>
  <c r="K6367" i="34"/>
  <c r="F6368" i="34"/>
  <c r="K6368" i="34"/>
  <c r="F6369" i="34"/>
  <c r="K6369" i="34"/>
  <c r="F6370" i="34"/>
  <c r="K6370" i="34"/>
  <c r="F6371" i="34"/>
  <c r="K6371" i="34"/>
  <c r="F6372" i="34"/>
  <c r="K6372" i="34"/>
  <c r="F6373" i="34"/>
  <c r="K6373" i="34"/>
  <c r="F6374" i="34"/>
  <c r="K6374" i="34"/>
  <c r="F6375" i="34"/>
  <c r="K6375" i="34"/>
  <c r="F6376" i="34"/>
  <c r="K6376" i="34"/>
  <c r="F6377" i="34"/>
  <c r="K6377" i="34"/>
  <c r="F6378" i="34"/>
  <c r="K6378" i="34"/>
  <c r="F6379" i="34"/>
  <c r="K6379" i="34"/>
  <c r="F6380" i="34"/>
  <c r="K6380" i="34"/>
  <c r="F6381" i="34"/>
  <c r="K6381" i="34"/>
  <c r="F6382" i="34"/>
  <c r="K6382" i="34"/>
  <c r="F6383" i="34"/>
  <c r="K6383" i="34"/>
  <c r="F6384" i="34"/>
  <c r="K6384" i="34"/>
  <c r="F6385" i="34"/>
  <c r="K6385" i="34"/>
  <c r="F6386" i="34"/>
  <c r="K6386" i="34"/>
  <c r="F6387" i="34"/>
  <c r="K6387" i="34"/>
  <c r="F6388" i="34"/>
  <c r="K6388" i="34"/>
  <c r="F6389" i="34"/>
  <c r="K6389" i="34"/>
  <c r="F6390" i="34"/>
  <c r="K6390" i="34"/>
  <c r="F6391" i="34"/>
  <c r="K6391" i="34"/>
  <c r="F6392" i="34"/>
  <c r="K6392" i="34"/>
  <c r="F6393" i="34"/>
  <c r="K6393" i="34"/>
  <c r="F6394" i="34"/>
  <c r="K6394" i="34"/>
  <c r="F6395" i="34"/>
  <c r="K6395" i="34"/>
  <c r="F6396" i="34"/>
  <c r="K6396" i="34"/>
  <c r="F6397" i="34"/>
  <c r="K6397" i="34"/>
  <c r="F6398" i="34"/>
  <c r="K6398" i="34"/>
  <c r="F6399" i="34"/>
  <c r="K6399" i="34"/>
  <c r="F6400" i="34"/>
  <c r="K6400" i="34"/>
  <c r="F6401" i="34"/>
  <c r="K6401" i="34"/>
  <c r="F6402" i="34"/>
  <c r="K6402" i="34"/>
  <c r="F6403" i="34"/>
  <c r="K6403" i="34"/>
  <c r="F6404" i="34"/>
  <c r="K6404" i="34"/>
  <c r="F6405" i="34"/>
  <c r="K6405" i="34"/>
  <c r="F6406" i="34"/>
  <c r="K6406" i="34"/>
  <c r="F6407" i="34"/>
  <c r="K6407" i="34"/>
  <c r="F6408" i="34"/>
  <c r="K6408" i="34"/>
  <c r="F6409" i="34"/>
  <c r="K6409" i="34"/>
  <c r="F6410" i="34"/>
  <c r="K6410" i="34"/>
  <c r="F6411" i="34"/>
  <c r="K6411" i="34"/>
  <c r="F6412" i="34"/>
  <c r="K6412" i="34"/>
  <c r="F6413" i="34"/>
  <c r="K6413" i="34"/>
  <c r="F6414" i="34"/>
  <c r="K6414" i="34"/>
  <c r="F6415" i="34"/>
  <c r="K6415" i="34"/>
  <c r="F6416" i="34"/>
  <c r="K6416" i="34"/>
  <c r="F6417" i="34"/>
  <c r="K6417" i="34"/>
  <c r="F6418" i="34"/>
  <c r="K6418" i="34"/>
  <c r="F6419" i="34"/>
  <c r="K6419" i="34"/>
  <c r="F6420" i="34"/>
  <c r="K6420" i="34"/>
  <c r="F6421" i="34"/>
  <c r="K6421" i="34"/>
  <c r="F6422" i="34"/>
  <c r="K6422" i="34"/>
  <c r="F6423" i="34"/>
  <c r="K6423" i="34"/>
  <c r="F6424" i="34"/>
  <c r="K6424" i="34"/>
  <c r="F6425" i="34"/>
  <c r="K6425" i="34"/>
  <c r="F6426" i="34"/>
  <c r="K6426" i="34"/>
  <c r="F6427" i="34"/>
  <c r="K6427" i="34"/>
  <c r="F6428" i="34"/>
  <c r="K6428" i="34"/>
  <c r="F6429" i="34"/>
  <c r="K6429" i="34"/>
  <c r="F6430" i="34"/>
  <c r="K6430" i="34"/>
  <c r="F6431" i="34"/>
  <c r="K6431" i="34"/>
  <c r="F6432" i="34"/>
  <c r="K6432" i="34"/>
  <c r="F6433" i="34"/>
  <c r="K6433" i="34"/>
  <c r="F6434" i="34"/>
  <c r="K6434" i="34"/>
  <c r="F6435" i="34"/>
  <c r="K6435" i="34"/>
  <c r="F6436" i="34"/>
  <c r="K6436" i="34"/>
  <c r="F6437" i="34"/>
  <c r="K6437" i="34"/>
  <c r="F6438" i="34"/>
  <c r="K6438" i="34"/>
  <c r="F6439" i="34"/>
  <c r="K6439" i="34"/>
  <c r="F6440" i="34"/>
  <c r="K6440" i="34"/>
  <c r="F6441" i="34"/>
  <c r="K6441" i="34"/>
  <c r="F6442" i="34"/>
  <c r="K6442" i="34"/>
  <c r="F6443" i="34"/>
  <c r="K6443" i="34"/>
  <c r="F6444" i="34"/>
  <c r="K6444" i="34"/>
  <c r="F6445" i="34"/>
  <c r="K6445" i="34"/>
  <c r="F6446" i="34"/>
  <c r="K6446" i="34"/>
  <c r="F6447" i="34"/>
  <c r="K6447" i="34"/>
  <c r="F6448" i="34"/>
  <c r="K6448" i="34"/>
  <c r="F6449" i="34"/>
  <c r="K6449" i="34"/>
  <c r="F6450" i="34"/>
  <c r="K6450" i="34"/>
  <c r="F6451" i="34"/>
  <c r="K6451" i="34"/>
  <c r="F6452" i="34"/>
  <c r="K6452" i="34"/>
  <c r="F6453" i="34"/>
  <c r="K6453" i="34"/>
  <c r="F6454" i="34"/>
  <c r="K6454" i="34"/>
  <c r="F6455" i="34"/>
  <c r="K6455" i="34"/>
  <c r="F6456" i="34"/>
  <c r="K6456" i="34"/>
  <c r="F6457" i="34"/>
  <c r="K6457" i="34"/>
  <c r="F6458" i="34"/>
  <c r="K6458" i="34"/>
  <c r="F6459" i="34"/>
  <c r="K6459" i="34"/>
  <c r="F6460" i="34"/>
  <c r="K6460" i="34"/>
  <c r="F6461" i="34"/>
  <c r="K6461" i="34"/>
  <c r="F6462" i="34"/>
  <c r="K6462" i="34"/>
  <c r="F6463" i="34"/>
  <c r="K6463" i="34"/>
  <c r="F6464" i="34"/>
  <c r="K6464" i="34"/>
  <c r="F6465" i="34"/>
  <c r="K6465" i="34"/>
  <c r="F6466" i="34"/>
  <c r="K6466" i="34"/>
  <c r="F6467" i="34"/>
  <c r="K6467" i="34"/>
  <c r="F6468" i="34"/>
  <c r="K6468" i="34"/>
  <c r="F6469" i="34"/>
  <c r="K6469" i="34"/>
  <c r="F6470" i="34"/>
  <c r="K6470" i="34"/>
  <c r="F6471" i="34"/>
  <c r="K6471" i="34"/>
  <c r="F6472" i="34"/>
  <c r="K6472" i="34"/>
  <c r="F6473" i="34"/>
  <c r="K6473" i="34"/>
  <c r="F6474" i="34"/>
  <c r="K6474" i="34"/>
  <c r="F6475" i="34"/>
  <c r="K6475" i="34"/>
  <c r="F6476" i="34"/>
  <c r="K6476" i="34"/>
  <c r="F6477" i="34"/>
  <c r="K6477" i="34"/>
  <c r="F6478" i="34"/>
  <c r="K6478" i="34"/>
  <c r="F6479" i="34"/>
  <c r="K6479" i="34"/>
  <c r="F6480" i="34"/>
  <c r="K6480" i="34"/>
  <c r="F6481" i="34"/>
  <c r="K6481" i="34"/>
  <c r="F6482" i="34"/>
  <c r="K6482" i="34"/>
  <c r="F6483" i="34"/>
  <c r="K6483" i="34"/>
  <c r="F6484" i="34"/>
  <c r="K6484" i="34"/>
  <c r="F6485" i="34"/>
  <c r="K6485" i="34"/>
  <c r="F6486" i="34"/>
  <c r="K6486" i="34"/>
  <c r="F6487" i="34"/>
  <c r="K6487" i="34"/>
  <c r="F6488" i="34"/>
  <c r="K6488" i="34"/>
  <c r="F6489" i="34"/>
  <c r="K6489" i="34"/>
  <c r="F6490" i="34"/>
  <c r="K6490" i="34"/>
  <c r="F6491" i="34"/>
  <c r="K6491" i="34"/>
  <c r="F6492" i="34"/>
  <c r="K6492" i="34"/>
  <c r="F6493" i="34"/>
  <c r="K6493" i="34"/>
  <c r="F6494" i="34"/>
  <c r="K6494" i="34"/>
  <c r="F6495" i="34"/>
  <c r="K6495" i="34"/>
  <c r="F6496" i="34"/>
  <c r="K6496" i="34"/>
  <c r="F6497" i="34"/>
  <c r="K6497" i="34"/>
  <c r="F6498" i="34"/>
  <c r="K6498" i="34"/>
  <c r="F6499" i="34"/>
  <c r="K6499" i="34"/>
  <c r="F6500" i="34"/>
  <c r="K6500" i="34"/>
  <c r="F6501" i="34"/>
  <c r="K6501" i="34"/>
  <c r="F6502" i="34"/>
  <c r="K6502" i="34"/>
  <c r="F6503" i="34"/>
  <c r="K6503" i="34"/>
  <c r="F6504" i="34"/>
  <c r="K6504" i="34"/>
  <c r="F6505" i="34"/>
  <c r="K6505" i="34"/>
  <c r="F6506" i="34"/>
  <c r="K6506" i="34"/>
  <c r="F6507" i="34"/>
  <c r="K6507" i="34"/>
  <c r="F6508" i="34"/>
  <c r="K6508" i="34"/>
  <c r="F6509" i="34"/>
  <c r="K6509" i="34"/>
  <c r="F6510" i="34"/>
  <c r="K6510" i="34"/>
  <c r="F6511" i="34"/>
  <c r="K6511" i="34"/>
  <c r="F6512" i="34"/>
  <c r="K6512" i="34"/>
  <c r="F6513" i="34"/>
  <c r="K6513" i="34"/>
  <c r="F6514" i="34"/>
  <c r="K6514" i="34"/>
  <c r="F6515" i="34"/>
  <c r="K6515" i="34"/>
  <c r="F6516" i="34"/>
  <c r="K6516" i="34"/>
  <c r="F6517" i="34"/>
  <c r="K6517" i="34"/>
  <c r="F6518" i="34"/>
  <c r="K6518" i="34"/>
  <c r="F6519" i="34"/>
  <c r="K6519" i="34"/>
  <c r="F6520" i="34"/>
  <c r="K6520" i="34"/>
  <c r="F6521" i="34"/>
  <c r="K6521" i="34"/>
  <c r="F6522" i="34"/>
  <c r="K6522" i="34"/>
  <c r="F6523" i="34"/>
  <c r="K6523" i="34"/>
  <c r="F6524" i="34"/>
  <c r="K6524" i="34"/>
  <c r="F6525" i="34"/>
  <c r="K6525" i="34"/>
  <c r="F6526" i="34"/>
  <c r="K6526" i="34"/>
  <c r="F6527" i="34"/>
  <c r="K6527" i="34"/>
  <c r="F6528" i="34"/>
  <c r="K6528" i="34"/>
  <c r="F6529" i="34"/>
  <c r="K6529" i="34"/>
  <c r="F6530" i="34"/>
  <c r="K6530" i="34"/>
  <c r="F6531" i="34"/>
  <c r="K6531" i="34"/>
  <c r="F6532" i="34"/>
  <c r="K6532" i="34"/>
  <c r="F6533" i="34"/>
  <c r="K6533" i="34"/>
  <c r="F6534" i="34"/>
  <c r="K6534" i="34"/>
  <c r="F6535" i="34"/>
  <c r="K6535" i="34"/>
  <c r="F6536" i="34"/>
  <c r="K6536" i="34"/>
  <c r="F6537" i="34"/>
  <c r="K6537" i="34"/>
  <c r="F6538" i="34"/>
  <c r="K6538" i="34"/>
  <c r="F6539" i="34"/>
  <c r="K6539" i="34"/>
  <c r="F6540" i="34"/>
  <c r="K6540" i="34"/>
  <c r="F6541" i="34"/>
  <c r="K6541" i="34"/>
  <c r="F6542" i="34"/>
  <c r="K6542" i="34"/>
  <c r="F6543" i="34"/>
  <c r="K6543" i="34"/>
  <c r="F6544" i="34"/>
  <c r="K6544" i="34"/>
  <c r="F6545" i="34"/>
  <c r="K6545" i="34"/>
  <c r="F6546" i="34"/>
  <c r="K6546" i="34"/>
  <c r="F6547" i="34"/>
  <c r="K6547" i="34"/>
  <c r="F6548" i="34"/>
  <c r="K6548" i="34"/>
  <c r="F6549" i="34"/>
  <c r="K6549" i="34"/>
  <c r="F6550" i="34"/>
  <c r="K6550" i="34"/>
  <c r="F6551" i="34"/>
  <c r="K6551" i="34"/>
  <c r="F6552" i="34"/>
  <c r="K6552" i="34"/>
  <c r="F6553" i="34"/>
  <c r="K6553" i="34"/>
  <c r="F6554" i="34"/>
  <c r="K6554" i="34"/>
  <c r="F6555" i="34"/>
  <c r="K6555" i="34"/>
  <c r="F6556" i="34"/>
  <c r="K6556" i="34"/>
  <c r="F6557" i="34"/>
  <c r="K6557" i="34"/>
  <c r="F6558" i="34"/>
  <c r="K6558" i="34"/>
  <c r="F6559" i="34"/>
  <c r="K6559" i="34"/>
  <c r="F6560" i="34"/>
  <c r="K6560" i="34"/>
  <c r="F6561" i="34"/>
  <c r="K6561" i="34"/>
  <c r="F6562" i="34"/>
  <c r="K6562" i="34"/>
  <c r="F6563" i="34"/>
  <c r="K6563" i="34"/>
  <c r="F6564" i="34"/>
  <c r="K6564" i="34"/>
  <c r="F6565" i="34"/>
  <c r="K6565" i="34"/>
  <c r="F6566" i="34"/>
  <c r="K6566" i="34"/>
  <c r="F6567" i="34"/>
  <c r="K6567" i="34"/>
  <c r="F6568" i="34"/>
  <c r="K6568" i="34"/>
  <c r="F6569" i="34"/>
  <c r="K6569" i="34"/>
  <c r="F6570" i="34"/>
  <c r="K6570" i="34"/>
  <c r="F6571" i="34"/>
  <c r="K6571" i="34"/>
  <c r="F6572" i="34"/>
  <c r="K6572" i="34"/>
  <c r="F6573" i="34"/>
  <c r="K6573" i="34"/>
  <c r="F6574" i="34"/>
  <c r="K6574" i="34"/>
  <c r="F6575" i="34"/>
  <c r="K6575" i="34"/>
  <c r="F6576" i="34"/>
  <c r="K6576" i="34"/>
  <c r="F6577" i="34"/>
  <c r="K6577" i="34"/>
  <c r="F6578" i="34"/>
  <c r="K6578" i="34"/>
  <c r="F6579" i="34"/>
  <c r="K6579" i="34"/>
  <c r="F6580" i="34"/>
  <c r="K6580" i="34"/>
  <c r="F6581" i="34"/>
  <c r="K6581" i="34"/>
  <c r="F6582" i="34"/>
  <c r="K6582" i="34"/>
  <c r="F6583" i="34"/>
  <c r="K6583" i="34"/>
  <c r="F6584" i="34"/>
  <c r="K6584" i="34"/>
  <c r="F6585" i="34"/>
  <c r="K6585" i="34"/>
  <c r="F6586" i="34"/>
  <c r="K6586" i="34"/>
  <c r="F6587" i="34"/>
  <c r="K6587" i="34"/>
  <c r="F6588" i="34"/>
  <c r="K6588" i="34"/>
  <c r="F6589" i="34"/>
  <c r="K6589" i="34"/>
  <c r="F6590" i="34"/>
  <c r="K6590" i="34"/>
  <c r="F6591" i="34"/>
  <c r="K6591" i="34"/>
  <c r="F6592" i="34"/>
  <c r="K6592" i="34"/>
  <c r="F6593" i="34"/>
  <c r="K6593" i="34"/>
  <c r="F6594" i="34"/>
  <c r="K6594" i="34"/>
  <c r="F6595" i="34"/>
  <c r="K6595" i="34"/>
  <c r="F6596" i="34"/>
  <c r="K6596" i="34"/>
  <c r="F6597" i="34"/>
  <c r="K6597" i="34"/>
  <c r="F6598" i="34"/>
  <c r="K6598" i="34"/>
  <c r="F6599" i="34"/>
  <c r="K6599" i="34"/>
  <c r="F6600" i="34"/>
  <c r="K6600" i="34"/>
  <c r="F6601" i="34"/>
  <c r="K6601" i="34"/>
  <c r="F6602" i="34"/>
  <c r="K6602" i="34"/>
  <c r="F6603" i="34"/>
  <c r="K6603" i="34"/>
  <c r="F6604" i="34"/>
  <c r="K6604" i="34"/>
  <c r="F6605" i="34"/>
  <c r="K6605" i="34"/>
  <c r="F6606" i="34"/>
  <c r="K6606" i="34"/>
  <c r="F6607" i="34"/>
  <c r="K6607" i="34"/>
  <c r="F6608" i="34"/>
  <c r="K6608" i="34"/>
  <c r="F6609" i="34"/>
  <c r="K6609" i="34"/>
  <c r="F6610" i="34"/>
  <c r="K6610" i="34"/>
  <c r="F6611" i="34"/>
  <c r="K6611" i="34"/>
  <c r="F6612" i="34"/>
  <c r="K6612" i="34"/>
  <c r="F6613" i="34"/>
  <c r="K6613" i="34"/>
  <c r="F6614" i="34"/>
  <c r="K6614" i="34"/>
  <c r="F6615" i="34"/>
  <c r="K6615" i="34"/>
  <c r="F6616" i="34"/>
  <c r="K6616" i="34"/>
  <c r="F6617" i="34"/>
  <c r="K6617" i="34"/>
  <c r="F6618" i="34"/>
  <c r="K6618" i="34"/>
  <c r="F6619" i="34"/>
  <c r="K6619" i="34"/>
  <c r="F6620" i="34"/>
  <c r="K6620" i="34"/>
  <c r="F6621" i="34"/>
  <c r="K6621" i="34"/>
  <c r="F6622" i="34"/>
  <c r="K6622" i="34"/>
  <c r="F6623" i="34"/>
  <c r="K6623" i="34"/>
  <c r="F6624" i="34"/>
  <c r="K6624" i="34"/>
  <c r="F6625" i="34"/>
  <c r="K6625" i="34"/>
  <c r="F6626" i="34"/>
  <c r="K6626" i="34"/>
  <c r="F6627" i="34"/>
  <c r="K6627" i="34"/>
  <c r="F6628" i="34"/>
  <c r="K6628" i="34"/>
  <c r="F6629" i="34"/>
  <c r="K6629" i="34"/>
  <c r="F6630" i="34"/>
  <c r="K6630" i="34"/>
  <c r="F6631" i="34"/>
  <c r="K6631" i="34"/>
  <c r="F6632" i="34"/>
  <c r="K6632" i="34"/>
  <c r="F6633" i="34"/>
  <c r="K6633" i="34"/>
  <c r="F6634" i="34"/>
  <c r="K6634" i="34"/>
  <c r="F6635" i="34"/>
  <c r="K6635" i="34"/>
  <c r="F6636" i="34"/>
  <c r="K6636" i="34"/>
  <c r="F6637" i="34"/>
  <c r="K6637" i="34"/>
  <c r="F6638" i="34"/>
  <c r="K6638" i="34"/>
  <c r="F6639" i="34"/>
  <c r="K6639" i="34"/>
  <c r="F6640" i="34"/>
  <c r="K6640" i="34"/>
  <c r="F6641" i="34"/>
  <c r="K6641" i="34"/>
  <c r="F6642" i="34"/>
  <c r="K6642" i="34"/>
  <c r="F6643" i="34"/>
  <c r="K6643" i="34"/>
  <c r="F6644" i="34"/>
  <c r="K6644" i="34"/>
  <c r="F6645" i="34"/>
  <c r="K6645" i="34"/>
  <c r="F6646" i="34"/>
  <c r="K6646" i="34"/>
  <c r="F6647" i="34"/>
  <c r="K6647" i="34"/>
  <c r="F6648" i="34"/>
  <c r="K6648" i="34"/>
  <c r="F6649" i="34"/>
  <c r="K6649" i="34"/>
  <c r="F6650" i="34"/>
  <c r="K6650" i="34"/>
  <c r="F6651" i="34"/>
  <c r="K6651" i="34"/>
  <c r="F6652" i="34"/>
  <c r="K6652" i="34"/>
  <c r="F6653" i="34"/>
  <c r="K6653" i="34"/>
  <c r="F6654" i="34"/>
  <c r="K6654" i="34"/>
  <c r="F6655" i="34"/>
  <c r="K6655" i="34"/>
  <c r="F6656" i="34"/>
  <c r="K6656" i="34"/>
  <c r="F6657" i="34"/>
  <c r="K6657" i="34"/>
  <c r="F6658" i="34"/>
  <c r="K6658" i="34"/>
  <c r="F6659" i="34"/>
  <c r="K6659" i="34"/>
  <c r="F6660" i="34"/>
  <c r="K6660" i="34"/>
  <c r="F6661" i="34"/>
  <c r="K6661" i="34"/>
  <c r="F6662" i="34"/>
  <c r="K6662" i="34"/>
  <c r="F6663" i="34"/>
  <c r="K6663" i="34"/>
  <c r="F6664" i="34"/>
  <c r="K6664" i="34"/>
  <c r="F6665" i="34"/>
  <c r="K6665" i="34"/>
  <c r="F6666" i="34"/>
  <c r="K6666" i="34"/>
  <c r="F6667" i="34"/>
  <c r="K6667" i="34"/>
  <c r="F6668" i="34"/>
  <c r="K6668" i="34"/>
  <c r="F6669" i="34"/>
  <c r="K6669" i="34"/>
  <c r="F6670" i="34"/>
  <c r="K6670" i="34"/>
  <c r="F6671" i="34"/>
  <c r="K6671" i="34"/>
  <c r="F6672" i="34"/>
  <c r="K6672" i="34"/>
  <c r="F6673" i="34"/>
  <c r="K6673" i="34"/>
  <c r="F6674" i="34"/>
  <c r="K6674" i="34"/>
  <c r="F6675" i="34"/>
  <c r="K6675" i="34"/>
  <c r="F6676" i="34"/>
  <c r="K6676" i="34"/>
  <c r="F6677" i="34"/>
  <c r="K6677" i="34"/>
  <c r="F6678" i="34"/>
  <c r="K6678" i="34"/>
  <c r="F6679" i="34"/>
  <c r="K6679" i="34"/>
  <c r="F6680" i="34"/>
  <c r="K6680" i="34"/>
  <c r="F6681" i="34"/>
  <c r="K6681" i="34"/>
  <c r="F6682" i="34"/>
  <c r="K6682" i="34"/>
  <c r="F6683" i="34"/>
  <c r="K6683" i="34"/>
  <c r="F6684" i="34"/>
  <c r="K6684" i="34"/>
  <c r="F6685" i="34"/>
  <c r="K6685" i="34"/>
  <c r="F6686" i="34"/>
  <c r="K6686" i="34"/>
  <c r="F6687" i="34"/>
  <c r="K6687" i="34"/>
  <c r="F6688" i="34"/>
  <c r="K6688" i="34"/>
  <c r="F6689" i="34"/>
  <c r="K6689" i="34"/>
  <c r="F6690" i="34"/>
  <c r="K6690" i="34"/>
  <c r="F6691" i="34"/>
  <c r="K6691" i="34"/>
  <c r="F6692" i="34"/>
  <c r="K6692" i="34"/>
  <c r="F6693" i="34"/>
  <c r="K6693" i="34"/>
  <c r="F6694" i="34"/>
  <c r="K6694" i="34"/>
  <c r="F6695" i="34"/>
  <c r="K6695" i="34"/>
  <c r="F6696" i="34"/>
  <c r="K6696" i="34"/>
  <c r="F6697" i="34"/>
  <c r="K6697" i="34"/>
  <c r="F6698" i="34"/>
  <c r="K6698" i="34"/>
  <c r="F6699" i="34"/>
  <c r="K6699" i="34"/>
  <c r="F6700" i="34"/>
  <c r="K6700" i="34"/>
  <c r="F6701" i="34"/>
  <c r="K6701" i="34"/>
  <c r="F6702" i="34"/>
  <c r="K6702" i="34"/>
  <c r="F6703" i="34"/>
  <c r="K6703" i="34"/>
  <c r="F6704" i="34"/>
  <c r="K6704" i="34"/>
  <c r="F6705" i="34"/>
  <c r="K6705" i="34"/>
  <c r="F6706" i="34"/>
  <c r="K6706" i="34"/>
  <c r="F6707" i="34"/>
  <c r="K6707" i="34"/>
  <c r="F6708" i="34"/>
  <c r="K6708" i="34"/>
  <c r="F6709" i="34"/>
  <c r="K6709" i="34"/>
  <c r="F6710" i="34"/>
  <c r="K6710" i="34"/>
  <c r="F6711" i="34"/>
  <c r="K6711" i="34"/>
  <c r="F6712" i="34"/>
  <c r="K6712" i="34"/>
  <c r="F6713" i="34"/>
  <c r="K6713" i="34"/>
  <c r="F6714" i="34"/>
  <c r="K6714" i="34"/>
  <c r="F6715" i="34"/>
  <c r="K6715" i="34"/>
  <c r="F6716" i="34"/>
  <c r="K6716" i="34"/>
  <c r="F6717" i="34"/>
  <c r="K6717" i="34"/>
  <c r="F6718" i="34"/>
  <c r="K6718" i="34"/>
  <c r="F6719" i="34"/>
  <c r="K6719" i="34"/>
  <c r="F6720" i="34"/>
  <c r="K6720" i="34"/>
  <c r="F6721" i="34"/>
  <c r="K6721" i="34"/>
  <c r="F6722" i="34"/>
  <c r="K6722" i="34"/>
  <c r="F6723" i="34"/>
  <c r="K6723" i="34"/>
  <c r="F6724" i="34"/>
  <c r="K6724" i="34"/>
  <c r="F6725" i="34"/>
  <c r="K6725" i="34"/>
  <c r="F6726" i="34"/>
  <c r="K6726" i="34"/>
  <c r="F6727" i="34"/>
  <c r="K6727" i="34"/>
  <c r="F6728" i="34"/>
  <c r="K6728" i="34"/>
  <c r="F6729" i="34"/>
  <c r="K6729" i="34"/>
  <c r="F6730" i="34"/>
  <c r="K6730" i="34"/>
  <c r="F6731" i="34"/>
  <c r="K6731" i="34"/>
  <c r="F6732" i="34"/>
  <c r="K6732" i="34"/>
  <c r="F6733" i="34"/>
  <c r="K6733" i="34"/>
  <c r="F6734" i="34"/>
  <c r="K6734" i="34"/>
  <c r="F6735" i="34"/>
  <c r="K6735" i="34"/>
  <c r="F6736" i="34"/>
  <c r="K6736" i="34"/>
  <c r="F6737" i="34"/>
  <c r="K6737" i="34"/>
  <c r="F6738" i="34"/>
  <c r="K6738" i="34"/>
  <c r="F6739" i="34"/>
  <c r="K6739" i="34"/>
  <c r="F6740" i="34"/>
  <c r="K6740" i="34"/>
  <c r="F6741" i="34"/>
  <c r="K6741" i="34"/>
  <c r="F6742" i="34"/>
  <c r="K6742" i="34"/>
  <c r="F6743" i="34"/>
  <c r="K6743" i="34"/>
  <c r="F6744" i="34"/>
  <c r="K6744" i="34"/>
  <c r="F6745" i="34"/>
  <c r="K6745" i="34"/>
  <c r="F6746" i="34"/>
  <c r="K6746" i="34"/>
  <c r="F6747" i="34"/>
  <c r="K6747" i="34"/>
  <c r="F6748" i="34"/>
  <c r="K6748" i="34"/>
  <c r="F6749" i="34"/>
  <c r="K6749" i="34"/>
  <c r="F6750" i="34"/>
  <c r="K6750" i="34"/>
  <c r="F6751" i="34"/>
  <c r="K6751" i="34"/>
  <c r="F6752" i="34"/>
  <c r="K6752" i="34"/>
  <c r="F6753" i="34"/>
  <c r="K6753" i="34"/>
  <c r="F6754" i="34"/>
  <c r="K6754" i="34"/>
  <c r="F6755" i="34"/>
  <c r="K6755" i="34"/>
  <c r="F6756" i="34"/>
  <c r="K6756" i="34"/>
  <c r="F6757" i="34"/>
  <c r="K6757" i="34"/>
  <c r="F6758" i="34"/>
  <c r="K6758" i="34"/>
  <c r="F6759" i="34"/>
  <c r="K6759" i="34"/>
  <c r="F6760" i="34"/>
  <c r="K6760" i="34"/>
  <c r="F6761" i="34"/>
  <c r="K6761" i="34"/>
  <c r="F6762" i="34"/>
  <c r="K6762" i="34"/>
  <c r="F6763" i="34"/>
  <c r="K6763" i="34"/>
  <c r="F6764" i="34"/>
  <c r="K6764" i="34"/>
  <c r="F6765" i="34"/>
  <c r="K6765" i="34"/>
  <c r="F6766" i="34"/>
  <c r="K6766" i="34"/>
  <c r="F6767" i="34"/>
  <c r="K6767" i="34"/>
  <c r="F6768" i="34"/>
  <c r="K6768" i="34"/>
  <c r="F6769" i="34"/>
  <c r="K6769" i="34"/>
  <c r="F6770" i="34"/>
  <c r="K6770" i="34"/>
  <c r="F6771" i="34"/>
  <c r="K6771" i="34"/>
  <c r="F6772" i="34"/>
  <c r="K6772" i="34"/>
  <c r="F6773" i="34"/>
  <c r="K6773" i="34"/>
  <c r="F6774" i="34"/>
  <c r="K6774" i="34"/>
  <c r="F6775" i="34"/>
  <c r="K6775" i="34"/>
  <c r="F6776" i="34"/>
  <c r="K6776" i="34"/>
  <c r="F6777" i="34"/>
  <c r="K6777" i="34"/>
  <c r="F6778" i="34"/>
  <c r="K6778" i="34"/>
  <c r="F6779" i="34"/>
  <c r="K6779" i="34"/>
  <c r="F6780" i="34"/>
  <c r="K6780" i="34"/>
  <c r="F6781" i="34"/>
  <c r="K6781" i="34"/>
  <c r="F6782" i="34"/>
  <c r="K6782" i="34"/>
  <c r="F6783" i="34"/>
  <c r="K6783" i="34"/>
  <c r="F6784" i="34"/>
  <c r="K6784" i="34"/>
  <c r="F6785" i="34"/>
  <c r="K6785" i="34"/>
  <c r="F6786" i="34"/>
  <c r="K6786" i="34"/>
  <c r="F6787" i="34"/>
  <c r="K6787" i="34"/>
  <c r="F6788" i="34"/>
  <c r="K6788" i="34"/>
  <c r="F6789" i="34"/>
  <c r="K6789" i="34"/>
  <c r="F6790" i="34"/>
  <c r="K6790" i="34"/>
  <c r="F6791" i="34"/>
  <c r="K6791" i="34"/>
  <c r="F6792" i="34"/>
  <c r="K6792" i="34"/>
  <c r="F6793" i="34"/>
  <c r="K6793" i="34"/>
  <c r="F6794" i="34"/>
  <c r="K6794" i="34"/>
  <c r="F6795" i="34"/>
  <c r="K6795" i="34"/>
  <c r="F6796" i="34"/>
  <c r="K6796" i="34"/>
  <c r="F6797" i="34"/>
  <c r="K6797" i="34"/>
  <c r="F6798" i="34"/>
  <c r="K6798" i="34"/>
  <c r="F6799" i="34"/>
  <c r="K6799" i="34"/>
  <c r="F6800" i="34"/>
  <c r="K6800" i="34"/>
  <c r="F6801" i="34"/>
  <c r="K6801" i="34"/>
  <c r="F6802" i="34"/>
  <c r="K6802" i="34"/>
  <c r="F6803" i="34"/>
  <c r="K6803" i="34"/>
  <c r="F6804" i="34"/>
  <c r="K6804" i="34"/>
  <c r="F6805" i="34"/>
  <c r="K6805" i="34"/>
  <c r="F6806" i="34"/>
  <c r="K6806" i="34"/>
  <c r="F6807" i="34"/>
  <c r="K6807" i="34"/>
  <c r="F6808" i="34"/>
  <c r="K6808" i="34"/>
  <c r="F6809" i="34"/>
  <c r="K6809" i="34"/>
  <c r="F6810" i="34"/>
  <c r="K6810" i="34"/>
  <c r="F6811" i="34"/>
  <c r="K6811" i="34"/>
  <c r="F6812" i="34"/>
  <c r="K6812" i="34"/>
  <c r="F6813" i="34"/>
  <c r="K6813" i="34"/>
  <c r="F6814" i="34"/>
  <c r="K6814" i="34"/>
  <c r="F6815" i="34"/>
  <c r="K6815" i="34"/>
  <c r="F6816" i="34"/>
  <c r="K6816" i="34"/>
  <c r="F6817" i="34"/>
  <c r="K6817" i="34"/>
  <c r="F6818" i="34"/>
  <c r="K6818" i="34"/>
  <c r="F6819" i="34"/>
  <c r="K6819" i="34"/>
  <c r="F6820" i="34"/>
  <c r="K6820" i="34"/>
  <c r="F6821" i="34"/>
  <c r="K6821" i="34"/>
  <c r="F6822" i="34"/>
  <c r="K6822" i="34"/>
  <c r="F6823" i="34"/>
  <c r="K6823" i="34"/>
  <c r="F6824" i="34"/>
  <c r="K6824" i="34"/>
  <c r="F6825" i="34"/>
  <c r="K6825" i="34"/>
  <c r="F6826" i="34"/>
  <c r="K6826" i="34"/>
  <c r="F6827" i="34"/>
  <c r="K6827" i="34"/>
  <c r="F6828" i="34"/>
  <c r="K6828" i="34"/>
  <c r="F6829" i="34"/>
  <c r="K6829" i="34"/>
  <c r="F6830" i="34"/>
  <c r="K6830" i="34"/>
  <c r="F6831" i="34"/>
  <c r="K6831" i="34"/>
  <c r="F6832" i="34"/>
  <c r="K6832" i="34"/>
  <c r="F6833" i="34"/>
  <c r="K6833" i="34"/>
  <c r="F6834" i="34"/>
  <c r="K6834" i="34"/>
  <c r="F6835" i="34"/>
  <c r="K6835" i="34"/>
  <c r="F6836" i="34"/>
  <c r="K6836" i="34"/>
  <c r="F6837" i="34"/>
  <c r="K6837" i="34"/>
  <c r="F6838" i="34"/>
  <c r="K6838" i="34"/>
  <c r="F6839" i="34"/>
  <c r="K6839" i="34"/>
  <c r="F6840" i="34"/>
  <c r="K6840" i="34"/>
  <c r="F6841" i="34"/>
  <c r="K6841" i="34"/>
  <c r="F6842" i="34"/>
  <c r="K6842" i="34"/>
  <c r="F6843" i="34"/>
  <c r="K6843" i="34"/>
  <c r="F6844" i="34"/>
  <c r="K6844" i="34"/>
  <c r="F6845" i="34"/>
  <c r="K6845" i="34"/>
  <c r="F6846" i="34"/>
  <c r="K6846" i="34"/>
  <c r="F6847" i="34"/>
  <c r="K6847" i="34"/>
  <c r="F6848" i="34"/>
  <c r="K6848" i="34"/>
  <c r="F6849" i="34"/>
  <c r="K6849" i="34"/>
  <c r="F6850" i="34"/>
  <c r="K6850" i="34"/>
  <c r="F6851" i="34"/>
  <c r="K6851" i="34"/>
  <c r="F6852" i="34"/>
  <c r="K6852" i="34"/>
  <c r="F6853" i="34"/>
  <c r="K6853" i="34"/>
  <c r="F6854" i="34"/>
  <c r="K6854" i="34"/>
  <c r="F6855" i="34"/>
  <c r="K6855" i="34"/>
  <c r="F6856" i="34"/>
  <c r="K6856" i="34"/>
  <c r="F6857" i="34"/>
  <c r="K6857" i="34"/>
  <c r="F6858" i="34"/>
  <c r="K6858" i="34"/>
  <c r="F6859" i="34"/>
  <c r="K6859" i="34"/>
  <c r="F6860" i="34"/>
  <c r="K6860" i="34"/>
  <c r="F6861" i="34"/>
  <c r="K6861" i="34"/>
  <c r="F6862" i="34"/>
  <c r="K6862" i="34"/>
  <c r="F6863" i="34"/>
  <c r="K6863" i="34"/>
  <c r="F6864" i="34"/>
  <c r="K6864" i="34"/>
  <c r="F6865" i="34"/>
  <c r="K6865" i="34"/>
  <c r="F6866" i="34"/>
  <c r="K6866" i="34"/>
  <c r="F6867" i="34"/>
  <c r="K6867" i="34"/>
  <c r="F6868" i="34"/>
  <c r="K6868" i="34"/>
  <c r="F6869" i="34"/>
  <c r="K6869" i="34"/>
  <c r="F6870" i="34"/>
  <c r="K6870" i="34"/>
  <c r="F6871" i="34"/>
  <c r="K6871" i="34"/>
  <c r="F6872" i="34"/>
  <c r="K6872" i="34"/>
  <c r="F6873" i="34"/>
  <c r="K6873" i="34"/>
  <c r="F6874" i="34"/>
  <c r="K6874" i="34"/>
  <c r="F6875" i="34"/>
  <c r="K6875" i="34"/>
  <c r="F6876" i="34"/>
  <c r="K6876" i="34"/>
  <c r="F6877" i="34"/>
  <c r="K6877" i="34"/>
  <c r="F6878" i="34"/>
  <c r="K6878" i="34"/>
  <c r="F6879" i="34"/>
  <c r="K6879" i="34"/>
  <c r="F6880" i="34"/>
  <c r="K6880" i="34"/>
  <c r="F6881" i="34"/>
  <c r="K6881" i="34"/>
  <c r="F6882" i="34"/>
  <c r="K6882" i="34"/>
  <c r="F6883" i="34"/>
  <c r="K6883" i="34"/>
  <c r="F6884" i="34"/>
  <c r="K6884" i="34"/>
  <c r="F6885" i="34"/>
  <c r="K6885" i="34"/>
  <c r="F6886" i="34"/>
  <c r="K6886" i="34"/>
  <c r="F6887" i="34"/>
  <c r="K6887" i="34"/>
  <c r="F6888" i="34"/>
  <c r="K6888" i="34"/>
  <c r="F6889" i="34"/>
  <c r="K6889" i="34"/>
  <c r="F6890" i="34"/>
  <c r="K6890" i="34"/>
  <c r="F6891" i="34"/>
  <c r="K6891" i="34"/>
  <c r="F6892" i="34"/>
  <c r="K6892" i="34"/>
  <c r="F6893" i="34"/>
  <c r="K6893" i="34"/>
  <c r="F6894" i="34"/>
  <c r="K6894" i="34"/>
  <c r="F6895" i="34"/>
  <c r="K6895" i="34"/>
  <c r="F6896" i="34"/>
  <c r="K6896" i="34"/>
  <c r="F6897" i="34"/>
  <c r="K6897" i="34"/>
  <c r="F6898" i="34"/>
  <c r="K6898" i="34"/>
  <c r="F6899" i="34"/>
  <c r="K6899" i="34"/>
  <c r="F6900" i="34"/>
  <c r="K6900" i="34"/>
  <c r="F6901" i="34"/>
  <c r="K6901" i="34"/>
  <c r="F6902" i="34"/>
  <c r="K6902" i="34"/>
  <c r="F6903" i="34"/>
  <c r="K6903" i="34"/>
  <c r="F6904" i="34"/>
  <c r="K6904" i="34"/>
  <c r="F6905" i="34"/>
  <c r="K6905" i="34"/>
  <c r="F6906" i="34"/>
  <c r="K6906" i="34"/>
  <c r="F6907" i="34"/>
  <c r="K6907" i="34"/>
  <c r="F6908" i="34"/>
  <c r="K6908" i="34"/>
  <c r="F6909" i="34"/>
  <c r="K6909" i="34"/>
  <c r="F6910" i="34"/>
  <c r="K6910" i="34"/>
  <c r="F6911" i="34"/>
  <c r="K6911" i="34"/>
  <c r="F6912" i="34"/>
  <c r="K6912" i="34"/>
  <c r="F6913" i="34"/>
  <c r="K6913" i="34"/>
  <c r="F6914" i="34"/>
  <c r="K6914" i="34"/>
  <c r="F6915" i="34"/>
  <c r="K6915" i="34"/>
  <c r="F6916" i="34"/>
  <c r="K6916" i="34"/>
  <c r="F6917" i="34"/>
  <c r="K6917" i="34"/>
  <c r="F6918" i="34"/>
  <c r="K6918" i="34"/>
  <c r="F6919" i="34"/>
  <c r="K6919" i="34"/>
  <c r="F6920" i="34"/>
  <c r="K6920" i="34"/>
  <c r="F6921" i="34"/>
  <c r="K6921" i="34"/>
  <c r="F6922" i="34"/>
  <c r="K6922" i="34"/>
  <c r="F6923" i="34"/>
  <c r="K6923" i="34"/>
  <c r="F6924" i="34"/>
  <c r="K6924" i="34"/>
  <c r="F6925" i="34"/>
  <c r="K6925" i="34"/>
  <c r="F6926" i="34"/>
  <c r="K6926" i="34"/>
  <c r="F6927" i="34"/>
  <c r="K6927" i="34"/>
  <c r="F6928" i="34"/>
  <c r="K6928" i="34"/>
  <c r="F6929" i="34"/>
  <c r="K6929" i="34"/>
  <c r="F6930" i="34"/>
  <c r="K6930" i="34"/>
  <c r="F6931" i="34"/>
  <c r="K6931" i="34"/>
  <c r="F6932" i="34"/>
  <c r="K6932" i="34"/>
  <c r="F6933" i="34"/>
  <c r="K6933" i="34"/>
  <c r="F6934" i="34"/>
  <c r="K6934" i="34"/>
  <c r="F6935" i="34"/>
  <c r="K6935" i="34"/>
  <c r="F6936" i="34"/>
  <c r="K6936" i="34"/>
  <c r="F6937" i="34"/>
  <c r="K6937" i="34"/>
  <c r="F6938" i="34"/>
  <c r="K6938" i="34"/>
  <c r="F6939" i="34"/>
  <c r="K6939" i="34"/>
  <c r="F6940" i="34"/>
  <c r="K6940" i="34"/>
  <c r="F6941" i="34"/>
  <c r="K6941" i="34"/>
  <c r="F6942" i="34"/>
  <c r="K6942" i="34"/>
  <c r="F6943" i="34"/>
  <c r="K6943" i="34"/>
  <c r="F6944" i="34"/>
  <c r="K6944" i="34"/>
  <c r="F6945" i="34"/>
  <c r="K6945" i="34"/>
  <c r="F6946" i="34"/>
  <c r="K6946" i="34"/>
  <c r="F6947" i="34"/>
  <c r="K6947" i="34"/>
  <c r="F6948" i="34"/>
  <c r="K6948" i="34"/>
  <c r="F6949" i="34"/>
  <c r="K6949" i="34"/>
  <c r="F6950" i="34"/>
  <c r="K6950" i="34"/>
  <c r="F6951" i="34"/>
  <c r="K6951" i="34"/>
  <c r="F6952" i="34"/>
  <c r="K6952" i="34"/>
  <c r="F6953" i="34"/>
  <c r="K6953" i="34"/>
  <c r="F6954" i="34"/>
  <c r="K6954" i="34"/>
  <c r="F6955" i="34"/>
  <c r="K6955" i="34"/>
  <c r="F6956" i="34"/>
  <c r="K6956" i="34"/>
  <c r="F6957" i="34"/>
  <c r="K6957" i="34"/>
  <c r="F6958" i="34"/>
  <c r="K6958" i="34"/>
  <c r="F6959" i="34"/>
  <c r="K6959" i="34"/>
  <c r="F6960" i="34"/>
  <c r="K6960" i="34"/>
  <c r="F6961" i="34"/>
  <c r="K6961" i="34"/>
  <c r="F6962" i="34"/>
  <c r="K6962" i="34"/>
  <c r="F6963" i="34"/>
  <c r="K6963" i="34"/>
  <c r="F6964" i="34"/>
  <c r="K6964" i="34"/>
  <c r="F6965" i="34"/>
  <c r="K6965" i="34"/>
  <c r="F6966" i="34"/>
  <c r="K6966" i="34"/>
  <c r="F6967" i="34"/>
  <c r="K6967" i="34"/>
  <c r="F6968" i="34"/>
  <c r="K6968" i="34"/>
  <c r="F6969" i="34"/>
  <c r="K6969" i="34"/>
  <c r="F6970" i="34"/>
  <c r="K6970" i="34"/>
  <c r="F6971" i="34"/>
  <c r="K6971" i="34"/>
  <c r="F6972" i="34"/>
  <c r="K6972" i="34"/>
  <c r="F6973" i="34"/>
  <c r="K6973" i="34"/>
  <c r="F6974" i="34"/>
  <c r="K6974" i="34"/>
  <c r="F6975" i="34"/>
  <c r="K6975" i="34"/>
  <c r="F6976" i="34"/>
  <c r="K6976" i="34"/>
  <c r="F6977" i="34"/>
  <c r="K6977" i="34"/>
  <c r="F6978" i="34"/>
  <c r="K6978" i="34"/>
  <c r="F6979" i="34"/>
  <c r="K6979" i="34"/>
  <c r="F6980" i="34"/>
  <c r="K6980" i="34"/>
  <c r="F6981" i="34"/>
  <c r="K6981" i="34"/>
  <c r="F6982" i="34"/>
  <c r="K6982" i="34"/>
  <c r="F6983" i="34"/>
  <c r="K6983" i="34"/>
  <c r="F6984" i="34"/>
  <c r="K6984" i="34"/>
  <c r="F6985" i="34"/>
  <c r="K6985" i="34"/>
  <c r="F6986" i="34"/>
  <c r="K6986" i="34"/>
  <c r="F6987" i="34"/>
  <c r="K6987" i="34"/>
  <c r="F6988" i="34"/>
  <c r="K6988" i="34"/>
  <c r="F6989" i="34"/>
  <c r="K6989" i="34"/>
  <c r="F6990" i="34"/>
  <c r="K6990" i="34"/>
  <c r="F6991" i="34"/>
  <c r="K6991" i="34"/>
  <c r="F6992" i="34"/>
  <c r="K6992" i="34"/>
  <c r="F6993" i="34"/>
  <c r="K6993" i="34"/>
  <c r="F6994" i="34"/>
  <c r="K6994" i="34"/>
  <c r="F6995" i="34"/>
  <c r="K6995" i="34"/>
  <c r="F6996" i="34"/>
  <c r="K6996" i="34"/>
  <c r="F6997" i="34"/>
  <c r="K6997" i="34"/>
  <c r="F6998" i="34"/>
  <c r="K6998" i="34"/>
  <c r="F6999" i="34"/>
  <c r="K6999" i="34"/>
  <c r="F7000" i="34"/>
  <c r="K7000" i="34"/>
  <c r="F7001" i="34"/>
  <c r="K7001" i="34"/>
  <c r="F7002" i="34"/>
  <c r="K7002" i="34"/>
  <c r="F7003" i="34"/>
  <c r="K7003" i="34"/>
  <c r="F7004" i="34"/>
  <c r="K7004" i="34"/>
  <c r="F7005" i="34"/>
  <c r="K7005" i="34"/>
  <c r="F7006" i="34"/>
  <c r="K7006" i="34"/>
  <c r="F7007" i="34"/>
  <c r="K7007" i="34"/>
  <c r="F7008" i="34"/>
  <c r="K7008" i="34"/>
  <c r="F7009" i="34"/>
  <c r="K7009" i="34"/>
  <c r="F7010" i="34"/>
  <c r="K7010" i="34"/>
  <c r="F7011" i="34"/>
  <c r="K7011" i="34"/>
  <c r="F7012" i="34"/>
  <c r="K7012" i="34"/>
  <c r="F7013" i="34"/>
  <c r="K7013" i="34"/>
  <c r="F7014" i="34"/>
  <c r="K7014" i="34"/>
  <c r="F7015" i="34"/>
  <c r="K7015" i="34"/>
  <c r="F7016" i="34"/>
  <c r="K7016" i="34"/>
  <c r="F7017" i="34"/>
  <c r="K7017" i="34"/>
  <c r="F7018" i="34"/>
  <c r="K7018" i="34"/>
  <c r="F7019" i="34"/>
  <c r="K7019" i="34"/>
  <c r="F7020" i="34"/>
  <c r="K7020" i="34"/>
  <c r="F7021" i="34"/>
  <c r="K7021" i="34"/>
  <c r="F7022" i="34"/>
  <c r="K7022" i="34"/>
  <c r="F7023" i="34"/>
  <c r="K7023" i="34"/>
  <c r="F7024" i="34"/>
  <c r="K7024" i="34"/>
  <c r="F7025" i="34"/>
  <c r="K7025" i="34"/>
  <c r="F7026" i="34"/>
  <c r="K7026" i="34"/>
  <c r="F7027" i="34"/>
  <c r="K7027" i="34"/>
  <c r="F7028" i="34"/>
  <c r="K7028" i="34"/>
  <c r="F7029" i="34"/>
  <c r="K7029" i="34"/>
  <c r="F7030" i="34"/>
  <c r="K7030" i="34"/>
  <c r="F7031" i="34"/>
  <c r="K7031" i="34"/>
  <c r="F7032" i="34"/>
  <c r="K7032" i="34"/>
  <c r="F7033" i="34"/>
  <c r="K7033" i="34"/>
  <c r="F7034" i="34"/>
  <c r="K7034" i="34"/>
  <c r="F7035" i="34"/>
  <c r="K7035" i="34"/>
  <c r="F7036" i="34"/>
  <c r="K7036" i="34"/>
  <c r="F7037" i="34"/>
  <c r="K7037" i="34"/>
  <c r="F7038" i="34"/>
  <c r="K7038" i="34"/>
  <c r="F7039" i="34"/>
  <c r="K7039" i="34"/>
  <c r="F7040" i="34"/>
  <c r="K7040" i="34"/>
  <c r="F7041" i="34"/>
  <c r="K7041" i="34"/>
  <c r="F7042" i="34"/>
  <c r="K7042" i="34"/>
  <c r="F7043" i="34"/>
  <c r="K7043" i="34"/>
  <c r="F7044" i="34"/>
  <c r="K7044" i="34"/>
  <c r="F7045" i="34"/>
  <c r="K7045" i="34"/>
  <c r="F7046" i="34"/>
  <c r="K7046" i="34"/>
  <c r="F7047" i="34"/>
  <c r="K7047" i="34"/>
  <c r="F7048" i="34"/>
  <c r="K7048" i="34"/>
  <c r="F7049" i="34"/>
  <c r="K7049" i="34"/>
  <c r="F7050" i="34"/>
  <c r="K7050" i="34"/>
  <c r="F7051" i="34"/>
  <c r="K7051" i="34"/>
  <c r="F7052" i="34"/>
  <c r="K7052" i="34"/>
  <c r="F7053" i="34"/>
  <c r="K7053" i="34"/>
  <c r="F7054" i="34"/>
  <c r="K7054" i="34"/>
  <c r="F7055" i="34"/>
  <c r="K7055" i="34"/>
  <c r="F7056" i="34"/>
  <c r="K7056" i="34"/>
  <c r="F7057" i="34"/>
  <c r="K7057" i="34"/>
  <c r="F7058" i="34"/>
  <c r="K7058" i="34"/>
  <c r="F7059" i="34"/>
  <c r="K7059" i="34"/>
  <c r="F7060" i="34"/>
  <c r="K7060" i="34"/>
  <c r="F7061" i="34"/>
  <c r="K7061" i="34"/>
  <c r="F7062" i="34"/>
  <c r="K7062" i="34"/>
  <c r="F7063" i="34"/>
  <c r="K7063" i="34"/>
  <c r="F7064" i="34"/>
  <c r="K7064" i="34"/>
  <c r="F7065" i="34"/>
  <c r="K7065" i="34"/>
  <c r="F7066" i="34"/>
  <c r="K7066" i="34"/>
  <c r="F7067" i="34"/>
  <c r="K7067" i="34"/>
  <c r="F7068" i="34"/>
  <c r="K7068" i="34"/>
  <c r="F7069" i="34"/>
  <c r="K7069" i="34"/>
  <c r="F7070" i="34"/>
  <c r="K7070" i="34"/>
  <c r="F7071" i="34"/>
  <c r="K7071" i="34"/>
  <c r="F7072" i="34"/>
  <c r="K7072" i="34"/>
  <c r="F7073" i="34"/>
  <c r="K7073" i="34"/>
  <c r="F7074" i="34"/>
  <c r="K7074" i="34"/>
  <c r="F7075" i="34"/>
  <c r="K7075" i="34"/>
  <c r="F7076" i="34"/>
  <c r="K7076" i="34"/>
  <c r="F7077" i="34"/>
  <c r="K7077" i="34"/>
  <c r="F7078" i="34"/>
  <c r="K7078" i="34"/>
  <c r="F7079" i="34"/>
  <c r="K7079" i="34"/>
  <c r="F7080" i="34"/>
  <c r="K7080" i="34"/>
  <c r="F7081" i="34"/>
  <c r="K7081" i="34"/>
  <c r="F7082" i="34"/>
  <c r="K7082" i="34"/>
  <c r="F7083" i="34"/>
  <c r="K7083" i="34"/>
  <c r="F7084" i="34"/>
  <c r="K7084" i="34"/>
  <c r="F7085" i="34"/>
  <c r="K7085" i="34"/>
  <c r="F7086" i="34"/>
  <c r="K7086" i="34"/>
  <c r="F7087" i="34"/>
  <c r="K7087" i="34"/>
  <c r="F7088" i="34"/>
  <c r="K7088" i="34"/>
  <c r="F7089" i="34"/>
  <c r="K7089" i="34"/>
  <c r="F7090" i="34"/>
  <c r="K7090" i="34"/>
  <c r="F7091" i="34"/>
  <c r="K7091" i="34"/>
  <c r="F7092" i="34"/>
  <c r="K7092" i="34"/>
  <c r="F7093" i="34"/>
  <c r="K7093" i="34"/>
  <c r="F7094" i="34"/>
  <c r="K7094" i="34"/>
  <c r="F7095" i="34"/>
  <c r="K7095" i="34"/>
  <c r="F7096" i="34"/>
  <c r="K7096" i="34"/>
  <c r="F7097" i="34"/>
  <c r="K7097" i="34"/>
  <c r="F7098" i="34"/>
  <c r="K7098" i="34"/>
  <c r="F7099" i="34"/>
  <c r="K7099" i="34"/>
  <c r="F7100" i="34"/>
  <c r="K7100" i="34"/>
  <c r="F7101" i="34"/>
  <c r="K7101" i="34"/>
  <c r="F7102" i="34"/>
  <c r="K7102" i="34"/>
  <c r="F7103" i="34"/>
  <c r="K7103" i="34"/>
  <c r="F7104" i="34"/>
  <c r="K7104" i="34"/>
  <c r="F7105" i="34"/>
  <c r="K7105" i="34"/>
  <c r="F7106" i="34"/>
  <c r="K7106" i="34"/>
  <c r="F7107" i="34"/>
  <c r="K7107" i="34"/>
  <c r="F7108" i="34"/>
  <c r="K7108" i="34"/>
  <c r="F7109" i="34"/>
  <c r="K7109" i="34"/>
  <c r="F7110" i="34"/>
  <c r="K7110" i="34"/>
  <c r="F7111" i="34"/>
  <c r="K7111" i="34"/>
  <c r="F7112" i="34"/>
  <c r="K7112" i="34"/>
  <c r="F7113" i="34"/>
  <c r="K7113" i="34"/>
  <c r="F7114" i="34"/>
  <c r="K7114" i="34"/>
  <c r="F7115" i="34"/>
  <c r="K7115" i="34"/>
  <c r="F7116" i="34"/>
  <c r="K7116" i="34"/>
  <c r="F7117" i="34"/>
  <c r="K7117" i="34"/>
  <c r="F7118" i="34"/>
  <c r="K7118" i="34"/>
  <c r="F7119" i="34"/>
  <c r="K7119" i="34"/>
  <c r="F7120" i="34"/>
  <c r="K7120" i="34"/>
  <c r="F7121" i="34"/>
  <c r="K7121" i="34"/>
  <c r="F7122" i="34"/>
  <c r="K7122" i="34"/>
  <c r="F7123" i="34"/>
  <c r="K7123" i="34"/>
  <c r="F7124" i="34"/>
  <c r="K7124" i="34"/>
  <c r="F7125" i="34"/>
  <c r="K7125" i="34"/>
  <c r="F7126" i="34"/>
  <c r="K7126" i="34"/>
  <c r="F7127" i="34"/>
  <c r="K7127" i="34"/>
  <c r="F7128" i="34"/>
  <c r="K7128" i="34"/>
  <c r="F7129" i="34"/>
  <c r="K7129" i="34"/>
  <c r="F7130" i="34"/>
  <c r="K7130" i="34"/>
  <c r="F7131" i="34"/>
  <c r="K7131" i="34"/>
  <c r="F7132" i="34"/>
  <c r="K7132" i="34"/>
  <c r="F7133" i="34"/>
  <c r="K7133" i="34"/>
  <c r="F7134" i="34"/>
  <c r="K7134" i="34"/>
  <c r="F7135" i="34"/>
  <c r="K7135" i="34"/>
  <c r="F7136" i="34"/>
  <c r="K7136" i="34"/>
  <c r="F7137" i="34"/>
  <c r="K7137" i="34"/>
  <c r="F7138" i="34"/>
  <c r="K7138" i="34"/>
  <c r="F7139" i="34"/>
  <c r="K7139" i="34"/>
  <c r="F7140" i="34"/>
  <c r="K7140" i="34"/>
  <c r="F7141" i="34"/>
  <c r="K7141" i="34"/>
  <c r="F7142" i="34"/>
  <c r="K7142" i="34"/>
  <c r="F7143" i="34"/>
  <c r="K7143" i="34"/>
  <c r="F7144" i="34"/>
  <c r="K7144" i="34"/>
  <c r="F7145" i="34"/>
  <c r="K7145" i="34"/>
  <c r="F7146" i="34"/>
  <c r="K7146" i="34"/>
  <c r="F7147" i="34"/>
  <c r="K7147" i="34"/>
  <c r="F7148" i="34"/>
  <c r="K7148" i="34"/>
  <c r="F7149" i="34"/>
  <c r="K7149" i="34"/>
  <c r="F7150" i="34"/>
  <c r="K7150" i="34"/>
  <c r="F7151" i="34"/>
  <c r="K7151" i="34"/>
  <c r="F7152" i="34"/>
  <c r="K7152" i="34"/>
  <c r="F7153" i="34"/>
  <c r="K7153" i="34"/>
  <c r="F7154" i="34"/>
  <c r="K7154" i="34"/>
  <c r="F7155" i="34"/>
  <c r="K7155" i="34"/>
  <c r="F7156" i="34"/>
  <c r="K7156" i="34"/>
  <c r="F7157" i="34"/>
  <c r="K7157" i="34"/>
  <c r="F7158" i="34"/>
  <c r="K7158" i="34"/>
  <c r="F7159" i="34"/>
  <c r="K7159" i="34"/>
  <c r="F7160" i="34"/>
  <c r="K7160" i="34"/>
  <c r="F7161" i="34"/>
  <c r="K7161" i="34"/>
  <c r="F7162" i="34"/>
  <c r="K7162" i="34"/>
  <c r="F7163" i="34"/>
  <c r="K7163" i="34"/>
  <c r="F7164" i="34"/>
  <c r="K7164" i="34"/>
  <c r="F7165" i="34"/>
  <c r="K7165" i="34"/>
  <c r="F7166" i="34"/>
  <c r="K7166" i="34"/>
  <c r="F7167" i="34"/>
  <c r="K7167" i="34"/>
  <c r="F7168" i="34"/>
  <c r="K7168" i="34"/>
  <c r="F7169" i="34"/>
  <c r="K7169" i="34"/>
  <c r="F7170" i="34"/>
  <c r="K7170" i="34"/>
  <c r="F7171" i="34"/>
  <c r="K7171" i="34"/>
  <c r="F7172" i="34"/>
  <c r="K7172" i="34"/>
  <c r="F7173" i="34"/>
  <c r="K7173" i="34"/>
  <c r="F7174" i="34"/>
  <c r="K7174" i="34"/>
  <c r="F7175" i="34"/>
  <c r="K7175" i="34"/>
  <c r="F7176" i="34"/>
  <c r="K7176" i="34"/>
  <c r="F7177" i="34"/>
  <c r="K7177" i="34"/>
  <c r="F7178" i="34"/>
  <c r="K7178" i="34"/>
  <c r="F7179" i="34"/>
  <c r="K7179" i="34"/>
  <c r="F7180" i="34"/>
  <c r="K7180" i="34"/>
  <c r="F7181" i="34"/>
  <c r="K7181" i="34"/>
  <c r="F7182" i="34"/>
  <c r="K7182" i="34"/>
  <c r="F7183" i="34"/>
  <c r="K7183" i="34"/>
  <c r="F7184" i="34"/>
  <c r="K7184" i="34"/>
  <c r="F7185" i="34"/>
  <c r="K7185" i="34"/>
  <c r="F7186" i="34"/>
  <c r="K7186" i="34"/>
  <c r="F7187" i="34"/>
  <c r="K7187" i="34"/>
  <c r="F7188" i="34"/>
  <c r="K7188" i="34"/>
  <c r="F7189" i="34"/>
  <c r="K7189" i="34"/>
  <c r="F7190" i="34"/>
  <c r="K7190" i="34"/>
  <c r="F7191" i="34"/>
  <c r="K7191" i="34"/>
  <c r="F7192" i="34"/>
  <c r="K7192" i="34"/>
  <c r="F7193" i="34"/>
  <c r="K7193" i="34"/>
  <c r="F7194" i="34"/>
  <c r="K7194" i="34"/>
  <c r="F7195" i="34"/>
  <c r="K7195" i="34"/>
  <c r="F7196" i="34"/>
  <c r="K7196" i="34"/>
  <c r="F7197" i="34"/>
  <c r="K7197" i="34"/>
  <c r="F7198" i="34"/>
  <c r="K7198" i="34"/>
  <c r="F7199" i="34"/>
  <c r="K7199" i="34"/>
  <c r="F7200" i="34"/>
  <c r="K7200" i="34"/>
  <c r="F7201" i="34"/>
  <c r="K7201" i="34"/>
  <c r="F7202" i="34"/>
  <c r="K7202" i="34"/>
  <c r="F7203" i="34"/>
  <c r="K7203" i="34"/>
  <c r="F7204" i="34"/>
  <c r="K7204" i="34"/>
  <c r="F7205" i="34"/>
  <c r="K7205" i="34"/>
  <c r="F7206" i="34"/>
  <c r="K7206" i="34"/>
  <c r="F7207" i="34"/>
  <c r="K7207" i="34"/>
  <c r="F7208" i="34"/>
  <c r="K7208" i="34"/>
  <c r="F7209" i="34"/>
  <c r="K7209" i="34"/>
  <c r="F7210" i="34"/>
  <c r="K7210" i="34"/>
  <c r="F7211" i="34"/>
  <c r="K7211" i="34"/>
  <c r="F7212" i="34"/>
  <c r="K7212" i="34"/>
  <c r="F7213" i="34"/>
  <c r="K7213" i="34"/>
  <c r="F7214" i="34"/>
  <c r="K7214" i="34"/>
  <c r="F7215" i="34"/>
  <c r="K7215" i="34"/>
  <c r="F7216" i="34"/>
  <c r="K7216" i="34"/>
  <c r="F7217" i="34"/>
  <c r="K7217" i="34"/>
  <c r="F7218" i="34"/>
  <c r="K7218" i="34"/>
  <c r="F7219" i="34"/>
  <c r="K7219" i="34"/>
  <c r="F7220" i="34"/>
  <c r="K7220" i="34"/>
  <c r="F7221" i="34"/>
  <c r="K7221" i="34"/>
  <c r="F7222" i="34"/>
  <c r="K7222" i="34"/>
  <c r="F7223" i="34"/>
  <c r="K7223" i="34"/>
  <c r="F7224" i="34"/>
  <c r="K7224" i="34"/>
  <c r="F7225" i="34"/>
  <c r="K7225" i="34"/>
  <c r="F7226" i="34"/>
  <c r="K7226" i="34"/>
  <c r="F7227" i="34"/>
  <c r="K7227" i="34"/>
  <c r="F7228" i="34"/>
  <c r="K7228" i="34"/>
  <c r="F7229" i="34"/>
  <c r="K7229" i="34"/>
  <c r="F7230" i="34"/>
  <c r="K7230" i="34"/>
  <c r="F7231" i="34"/>
  <c r="K7231" i="34"/>
  <c r="F7232" i="34"/>
  <c r="K7232" i="34"/>
  <c r="F7233" i="34"/>
  <c r="K7233" i="34"/>
  <c r="F7234" i="34"/>
  <c r="K7234" i="34"/>
  <c r="F7235" i="34"/>
  <c r="K7235" i="34"/>
  <c r="F7236" i="34"/>
  <c r="K7236" i="34"/>
  <c r="F7237" i="34"/>
  <c r="K7237" i="34"/>
  <c r="F7238" i="34"/>
  <c r="K7238" i="34"/>
  <c r="F7239" i="34"/>
  <c r="K7239" i="34"/>
  <c r="F7240" i="34"/>
  <c r="K7240" i="34"/>
  <c r="F7241" i="34"/>
  <c r="K7241" i="34"/>
  <c r="F7242" i="34"/>
  <c r="K7242" i="34"/>
  <c r="F7243" i="34"/>
  <c r="K7243" i="34"/>
  <c r="F7244" i="34"/>
  <c r="K7244" i="34"/>
  <c r="F7245" i="34"/>
  <c r="K7245" i="34"/>
  <c r="F7246" i="34"/>
  <c r="K7246" i="34"/>
  <c r="F7247" i="34"/>
  <c r="K7247" i="34"/>
  <c r="F7248" i="34"/>
  <c r="K7248" i="34"/>
  <c r="F7249" i="34"/>
  <c r="K7249" i="34"/>
  <c r="F7250" i="34"/>
  <c r="K7250" i="34"/>
  <c r="F7251" i="34"/>
  <c r="K7251" i="34"/>
  <c r="F7252" i="34"/>
  <c r="K7252" i="34"/>
  <c r="F7253" i="34"/>
  <c r="K7253" i="34"/>
  <c r="F7254" i="34"/>
  <c r="K7254" i="34"/>
  <c r="F7255" i="34"/>
  <c r="K7255" i="34"/>
  <c r="F7256" i="34"/>
  <c r="K7256" i="34"/>
  <c r="F7257" i="34"/>
  <c r="K7257" i="34"/>
  <c r="F7258" i="34"/>
  <c r="K7258" i="34"/>
  <c r="F7259" i="34"/>
  <c r="K7259" i="34"/>
  <c r="F7260" i="34"/>
  <c r="K7260" i="34"/>
  <c r="F7261" i="34"/>
  <c r="K7261" i="34"/>
  <c r="F7262" i="34"/>
  <c r="K7262" i="34"/>
  <c r="F7263" i="34"/>
  <c r="K7263" i="34"/>
  <c r="F7264" i="34"/>
  <c r="K7264" i="34"/>
  <c r="F7265" i="34"/>
  <c r="K7265" i="34"/>
  <c r="F7266" i="34"/>
  <c r="K7266" i="34"/>
  <c r="F7267" i="34"/>
  <c r="K7267" i="34"/>
  <c r="F7268" i="34"/>
  <c r="K7268" i="34"/>
  <c r="F7269" i="34"/>
  <c r="K7269" i="34"/>
  <c r="F7270" i="34"/>
  <c r="K7270" i="34"/>
  <c r="F7271" i="34"/>
  <c r="K7271" i="34"/>
  <c r="F7272" i="34"/>
  <c r="K7272" i="34"/>
  <c r="F7273" i="34"/>
  <c r="K7273" i="34"/>
  <c r="F7274" i="34"/>
  <c r="K7274" i="34"/>
  <c r="F7275" i="34"/>
  <c r="K7275" i="34"/>
  <c r="F7276" i="34"/>
  <c r="K7276" i="34"/>
  <c r="F7277" i="34"/>
  <c r="K7277" i="34"/>
  <c r="F7278" i="34"/>
  <c r="K7278" i="34"/>
  <c r="F7279" i="34"/>
  <c r="K7279" i="34"/>
  <c r="F7280" i="34"/>
  <c r="K7280" i="34"/>
  <c r="F7281" i="34"/>
  <c r="K7281" i="34"/>
  <c r="F7282" i="34"/>
  <c r="K7282" i="34"/>
  <c r="F7283" i="34"/>
  <c r="K7283" i="34"/>
  <c r="F7284" i="34"/>
  <c r="K7284" i="34"/>
  <c r="F7285" i="34"/>
  <c r="K7285" i="34"/>
  <c r="F7286" i="34"/>
  <c r="K7286" i="34"/>
  <c r="F7287" i="34"/>
  <c r="K7287" i="34"/>
  <c r="F7288" i="34"/>
  <c r="K7288" i="34"/>
  <c r="F7289" i="34"/>
  <c r="K7289" i="34"/>
  <c r="F7290" i="34"/>
  <c r="K7290" i="34"/>
  <c r="F7291" i="34"/>
  <c r="K7291" i="34"/>
  <c r="F7292" i="34"/>
  <c r="K7292" i="34"/>
  <c r="F7293" i="34"/>
  <c r="K7293" i="34"/>
  <c r="F7294" i="34"/>
  <c r="K7294" i="34"/>
  <c r="F7295" i="34"/>
  <c r="K7295" i="34"/>
  <c r="F7296" i="34"/>
  <c r="K7296" i="34"/>
  <c r="F7297" i="34"/>
  <c r="K7297" i="34"/>
  <c r="F7298" i="34"/>
  <c r="K7298" i="34"/>
  <c r="F7299" i="34"/>
  <c r="K7299" i="34"/>
  <c r="F7300" i="34"/>
  <c r="K7300" i="34"/>
  <c r="F7301" i="34"/>
  <c r="K7301" i="34"/>
  <c r="F7302" i="34"/>
  <c r="K7302" i="34"/>
  <c r="F7303" i="34"/>
  <c r="K7303" i="34"/>
  <c r="F7304" i="34"/>
  <c r="K7304" i="34"/>
  <c r="F7305" i="34"/>
  <c r="K7305" i="34"/>
  <c r="F7306" i="34"/>
  <c r="K7306" i="34"/>
  <c r="F7307" i="34"/>
  <c r="K7307" i="34"/>
  <c r="F7308" i="34"/>
  <c r="K7308" i="34"/>
  <c r="F7309" i="34"/>
  <c r="K7309" i="34"/>
  <c r="F7310" i="34"/>
  <c r="K7310" i="34"/>
  <c r="F7311" i="34"/>
  <c r="K7311" i="34"/>
  <c r="F7312" i="34"/>
  <c r="K7312" i="34"/>
  <c r="F7313" i="34"/>
  <c r="K7313" i="34"/>
  <c r="F7314" i="34"/>
  <c r="K7314" i="34"/>
  <c r="F7315" i="34"/>
  <c r="K7315" i="34"/>
  <c r="F7316" i="34"/>
  <c r="K7316" i="34"/>
  <c r="F7317" i="34"/>
  <c r="K7317" i="34"/>
  <c r="F7318" i="34"/>
  <c r="K7318" i="34"/>
  <c r="F7319" i="34"/>
  <c r="K7319" i="34"/>
  <c r="F7320" i="34"/>
  <c r="K7320" i="34"/>
  <c r="F7321" i="34"/>
  <c r="K7321" i="34"/>
  <c r="F7322" i="34"/>
  <c r="K7322" i="34"/>
  <c r="F7323" i="34"/>
  <c r="K7323" i="34"/>
  <c r="F7324" i="34"/>
  <c r="K7324" i="34"/>
  <c r="F7325" i="34"/>
  <c r="K7325" i="34"/>
  <c r="F7326" i="34"/>
  <c r="K7326" i="34"/>
  <c r="F7327" i="34"/>
  <c r="K7327" i="34"/>
  <c r="F7328" i="34"/>
  <c r="K7328" i="34"/>
  <c r="F7329" i="34"/>
  <c r="K7329" i="34"/>
  <c r="F7330" i="34"/>
  <c r="K7330" i="34"/>
  <c r="F7331" i="34"/>
  <c r="K7331" i="34"/>
  <c r="F7332" i="34"/>
  <c r="K7332" i="34"/>
  <c r="F7333" i="34"/>
  <c r="K7333" i="34"/>
  <c r="F7334" i="34"/>
  <c r="K7334" i="34"/>
  <c r="F7335" i="34"/>
  <c r="K7335" i="34"/>
  <c r="F7336" i="34"/>
  <c r="K7336" i="34"/>
  <c r="F7337" i="34"/>
  <c r="K7337" i="34"/>
  <c r="F7338" i="34"/>
  <c r="K7338" i="34"/>
  <c r="F7339" i="34"/>
  <c r="K7339" i="34"/>
  <c r="F7340" i="34"/>
  <c r="K7340" i="34"/>
  <c r="F7341" i="34"/>
  <c r="K7341" i="34"/>
  <c r="F7342" i="34"/>
  <c r="K7342" i="34"/>
  <c r="F7343" i="34"/>
  <c r="K7343" i="34"/>
  <c r="F7344" i="34"/>
  <c r="K7344" i="34"/>
  <c r="F7345" i="34"/>
  <c r="K7345" i="34"/>
  <c r="F7346" i="34"/>
  <c r="K7346" i="34"/>
  <c r="F7347" i="34"/>
  <c r="K7347" i="34"/>
  <c r="F7348" i="34"/>
  <c r="K7348" i="34"/>
  <c r="F7349" i="34"/>
  <c r="K7349" i="34"/>
  <c r="F7350" i="34"/>
  <c r="K7350" i="34"/>
  <c r="F7351" i="34"/>
  <c r="K7351" i="34"/>
  <c r="F7352" i="34"/>
  <c r="K7352" i="34"/>
  <c r="F7353" i="34"/>
  <c r="K7353" i="34"/>
  <c r="F7354" i="34"/>
  <c r="K7354" i="34"/>
  <c r="F7355" i="34"/>
  <c r="K7355" i="34"/>
  <c r="F7356" i="34"/>
  <c r="K7356" i="34"/>
  <c r="F7357" i="34"/>
  <c r="K7357" i="34"/>
  <c r="F7358" i="34"/>
  <c r="K7358" i="34"/>
  <c r="F7359" i="34"/>
  <c r="K7359" i="34"/>
  <c r="F7360" i="34"/>
  <c r="K7360" i="34"/>
  <c r="F7361" i="34"/>
  <c r="K7361" i="34"/>
  <c r="F7362" i="34"/>
  <c r="K7362" i="34"/>
  <c r="F7363" i="34"/>
  <c r="K7363" i="34"/>
  <c r="F7364" i="34"/>
  <c r="K7364" i="34"/>
  <c r="F7365" i="34"/>
  <c r="K7365" i="34"/>
  <c r="F7366" i="34"/>
  <c r="K7366" i="34"/>
  <c r="F7367" i="34"/>
  <c r="K7367" i="34"/>
  <c r="F7368" i="34"/>
  <c r="K7368" i="34"/>
  <c r="F7369" i="34"/>
  <c r="K7369" i="34"/>
  <c r="F7370" i="34"/>
  <c r="K7370" i="34"/>
  <c r="F7371" i="34"/>
  <c r="K7371" i="34"/>
  <c r="F7372" i="34"/>
  <c r="K7372" i="34"/>
  <c r="F7373" i="34"/>
  <c r="K7373" i="34"/>
  <c r="F7374" i="34"/>
  <c r="K7374" i="34"/>
  <c r="F7375" i="34"/>
  <c r="K7375" i="34"/>
  <c r="F7376" i="34"/>
  <c r="K7376" i="34"/>
  <c r="F7377" i="34"/>
  <c r="K7377" i="34"/>
  <c r="F7378" i="34"/>
  <c r="K7378" i="34"/>
  <c r="F7379" i="34"/>
  <c r="K7379" i="34"/>
  <c r="F7380" i="34"/>
  <c r="K7380" i="34"/>
  <c r="F7381" i="34"/>
  <c r="K7381" i="34"/>
  <c r="F7382" i="34"/>
  <c r="K7382" i="34"/>
  <c r="F7383" i="34"/>
  <c r="K7383" i="34"/>
  <c r="F7384" i="34"/>
  <c r="K7384" i="34"/>
  <c r="F7385" i="34"/>
  <c r="K7385" i="34"/>
  <c r="F7386" i="34"/>
  <c r="K7386" i="34"/>
  <c r="F7387" i="34"/>
  <c r="K7387" i="34"/>
  <c r="F7388" i="34"/>
  <c r="K7388" i="34"/>
  <c r="F7389" i="34"/>
  <c r="K7389" i="34"/>
  <c r="F7390" i="34"/>
  <c r="K7390" i="34"/>
  <c r="F7391" i="34"/>
  <c r="K7391" i="34"/>
  <c r="F7392" i="34"/>
  <c r="K7392" i="34"/>
  <c r="F7393" i="34"/>
  <c r="K7393" i="34"/>
  <c r="F7394" i="34"/>
  <c r="K7394" i="34"/>
  <c r="F7395" i="34"/>
  <c r="K7395" i="34"/>
  <c r="F7396" i="34"/>
  <c r="K7396" i="34"/>
  <c r="F7397" i="34"/>
  <c r="K7397" i="34"/>
  <c r="F7398" i="34"/>
  <c r="K7398" i="34"/>
  <c r="F7399" i="34"/>
  <c r="K7399" i="34"/>
  <c r="F7400" i="34"/>
  <c r="K7400" i="34"/>
  <c r="F7401" i="34"/>
  <c r="K7401" i="34"/>
  <c r="F7402" i="34"/>
  <c r="K7402" i="34"/>
  <c r="F7403" i="34"/>
  <c r="K7403" i="34"/>
  <c r="F7404" i="34"/>
  <c r="K7404" i="34"/>
  <c r="F7405" i="34"/>
  <c r="K7405" i="34"/>
  <c r="F7406" i="34"/>
  <c r="K7406" i="34"/>
  <c r="F7407" i="34"/>
  <c r="K7407" i="34"/>
  <c r="F7408" i="34"/>
  <c r="K7408" i="34"/>
  <c r="F7409" i="34"/>
  <c r="K7409" i="34"/>
  <c r="F7410" i="34"/>
  <c r="K7410" i="34"/>
  <c r="F7411" i="34"/>
  <c r="K7411" i="34"/>
  <c r="F7412" i="34"/>
  <c r="K7412" i="34"/>
  <c r="F7413" i="34"/>
  <c r="K7413" i="34"/>
  <c r="F7414" i="34"/>
  <c r="K7414" i="34"/>
  <c r="F7415" i="34"/>
  <c r="K7415" i="34"/>
  <c r="F7416" i="34"/>
  <c r="K7416" i="34"/>
  <c r="F7417" i="34"/>
  <c r="K7417" i="34"/>
  <c r="F7418" i="34"/>
  <c r="K7418" i="34"/>
  <c r="F7419" i="34"/>
  <c r="K7419" i="34"/>
  <c r="F7420" i="34"/>
  <c r="K7420" i="34"/>
  <c r="F7421" i="34"/>
  <c r="K7421" i="34"/>
  <c r="F7422" i="34"/>
  <c r="K7422" i="34"/>
  <c r="F7423" i="34"/>
  <c r="K7423" i="34"/>
  <c r="F7424" i="34"/>
  <c r="K7424" i="34"/>
  <c r="F7425" i="34"/>
  <c r="K7425" i="34"/>
  <c r="F7426" i="34"/>
  <c r="K7426" i="34"/>
  <c r="F7427" i="34"/>
  <c r="K7427" i="34"/>
  <c r="F7428" i="34"/>
  <c r="K7428" i="34"/>
  <c r="F7429" i="34"/>
  <c r="K7429" i="34"/>
  <c r="F7430" i="34"/>
  <c r="K7430" i="34"/>
  <c r="F7431" i="34"/>
  <c r="K7431" i="34"/>
  <c r="F7432" i="34"/>
  <c r="K7432" i="34"/>
  <c r="F7433" i="34"/>
  <c r="K7433" i="34"/>
  <c r="F7434" i="34"/>
  <c r="K7434" i="34"/>
  <c r="F7435" i="34"/>
  <c r="K7435" i="34"/>
  <c r="F7436" i="34"/>
  <c r="K7436" i="34"/>
  <c r="F7437" i="34"/>
  <c r="K7437" i="34"/>
  <c r="F7438" i="34"/>
  <c r="K7438" i="34"/>
  <c r="F7439" i="34"/>
  <c r="K7439" i="34"/>
  <c r="F7440" i="34"/>
  <c r="K7440" i="34"/>
  <c r="F7441" i="34"/>
  <c r="K7441" i="34"/>
  <c r="F7442" i="34"/>
  <c r="K7442" i="34"/>
  <c r="F7443" i="34"/>
  <c r="K7443" i="34"/>
  <c r="F7444" i="34"/>
  <c r="K7444" i="34"/>
  <c r="F7445" i="34"/>
  <c r="K7445" i="34"/>
  <c r="F7446" i="34"/>
  <c r="K7446" i="34"/>
  <c r="F7447" i="34"/>
  <c r="K7447" i="34"/>
  <c r="F7448" i="34"/>
  <c r="K7448" i="34"/>
  <c r="F7449" i="34"/>
  <c r="K7449" i="34"/>
  <c r="F7450" i="34"/>
  <c r="K7450" i="34"/>
  <c r="F7451" i="34"/>
  <c r="K7451" i="34"/>
  <c r="F7452" i="34"/>
  <c r="K7452" i="34"/>
  <c r="F7453" i="34"/>
  <c r="K7453" i="34"/>
  <c r="F7454" i="34"/>
  <c r="K7454" i="34"/>
  <c r="F7455" i="34"/>
  <c r="K7455" i="34"/>
  <c r="F7456" i="34"/>
  <c r="K7456" i="34"/>
  <c r="F7457" i="34"/>
  <c r="K7457" i="34"/>
  <c r="F7458" i="34"/>
  <c r="K7458" i="34"/>
  <c r="F7459" i="34"/>
  <c r="K7459" i="34"/>
  <c r="F7460" i="34"/>
  <c r="K7460" i="34"/>
  <c r="F7461" i="34"/>
  <c r="K7461" i="34"/>
  <c r="F7462" i="34"/>
  <c r="K7462" i="34"/>
  <c r="F7463" i="34"/>
  <c r="K7463" i="34"/>
  <c r="F7464" i="34"/>
  <c r="K7464" i="34"/>
  <c r="F7465" i="34"/>
  <c r="K7465" i="34"/>
  <c r="F7466" i="34"/>
  <c r="K7466" i="34"/>
  <c r="F7467" i="34"/>
  <c r="K7467" i="34"/>
  <c r="F7468" i="34"/>
  <c r="K7468" i="34"/>
  <c r="F7469" i="34"/>
  <c r="K7469" i="34"/>
  <c r="F7470" i="34"/>
  <c r="K7470" i="34"/>
  <c r="F7471" i="34"/>
  <c r="K7471" i="34"/>
  <c r="F7472" i="34"/>
  <c r="K7472" i="34"/>
  <c r="F7473" i="34"/>
  <c r="K7473" i="34"/>
  <c r="F7474" i="34"/>
  <c r="K7474" i="34"/>
  <c r="F7475" i="34"/>
  <c r="K7475" i="34"/>
  <c r="F7476" i="34"/>
  <c r="K7476" i="34"/>
  <c r="F7477" i="34"/>
  <c r="K7477" i="34"/>
  <c r="F7478" i="34"/>
  <c r="K7478" i="34"/>
  <c r="F7479" i="34"/>
  <c r="K7479" i="34"/>
  <c r="F7480" i="34"/>
  <c r="K7480" i="34"/>
  <c r="F7481" i="34"/>
  <c r="K7481" i="34"/>
  <c r="F7482" i="34"/>
  <c r="K7482" i="34"/>
  <c r="F7483" i="34"/>
  <c r="K7483" i="34"/>
  <c r="F7484" i="34"/>
  <c r="K7484" i="34"/>
  <c r="F7485" i="34"/>
  <c r="K7485" i="34"/>
  <c r="F7486" i="34"/>
  <c r="K7486" i="34"/>
  <c r="F7487" i="34"/>
  <c r="K7487" i="34"/>
  <c r="F7488" i="34"/>
  <c r="K7488" i="34"/>
  <c r="F7489" i="34"/>
  <c r="K7489" i="34"/>
  <c r="F7490" i="34"/>
  <c r="K7490" i="34"/>
  <c r="F7491" i="34"/>
  <c r="K7491" i="34"/>
  <c r="F7492" i="34"/>
  <c r="K7492" i="34"/>
  <c r="F7493" i="34"/>
  <c r="K7493" i="34"/>
  <c r="F7494" i="34"/>
  <c r="K7494" i="34"/>
  <c r="F7495" i="34"/>
  <c r="K7495" i="34"/>
  <c r="F7496" i="34"/>
  <c r="K7496" i="34"/>
  <c r="F7497" i="34"/>
  <c r="K7497" i="34"/>
  <c r="F7498" i="34"/>
  <c r="K7498" i="34"/>
  <c r="F7499" i="34"/>
  <c r="K7499" i="34"/>
  <c r="F7500" i="34"/>
  <c r="K7500" i="34"/>
  <c r="F7501" i="34"/>
  <c r="K7501" i="34"/>
  <c r="F7502" i="34"/>
  <c r="K7502" i="34"/>
  <c r="F7503" i="34"/>
  <c r="K7503" i="34"/>
  <c r="F7504" i="34"/>
  <c r="K7504" i="34"/>
  <c r="F7505" i="34"/>
  <c r="K7505" i="34"/>
  <c r="F7506" i="34"/>
  <c r="K7506" i="34"/>
  <c r="F7507" i="34"/>
  <c r="K7507" i="34"/>
  <c r="F7508" i="34"/>
  <c r="K7508" i="34"/>
  <c r="F7509" i="34"/>
  <c r="K7509" i="34"/>
  <c r="F7510" i="34"/>
  <c r="K7510" i="34"/>
  <c r="F7511" i="34"/>
  <c r="K7511" i="34"/>
  <c r="F7512" i="34"/>
  <c r="K7512" i="34"/>
  <c r="F7513" i="34"/>
  <c r="K7513" i="34"/>
  <c r="F7514" i="34"/>
  <c r="K7514" i="34"/>
  <c r="F7515" i="34"/>
  <c r="K7515" i="34"/>
  <c r="F7516" i="34"/>
  <c r="K7516" i="34"/>
  <c r="F7517" i="34"/>
  <c r="K7517" i="34"/>
  <c r="F7518" i="34"/>
  <c r="K7518" i="34"/>
  <c r="F7519" i="34"/>
  <c r="K7519" i="34"/>
  <c r="F7520" i="34"/>
  <c r="K7520" i="34"/>
  <c r="F7521" i="34"/>
  <c r="K7521" i="34"/>
  <c r="F7522" i="34"/>
  <c r="K7522" i="34"/>
  <c r="F7523" i="34"/>
  <c r="K7523" i="34"/>
  <c r="F7524" i="34"/>
  <c r="K7524" i="34"/>
  <c r="F7525" i="34"/>
  <c r="K7525" i="34"/>
  <c r="F7526" i="34"/>
  <c r="K7526" i="34"/>
  <c r="F7527" i="34"/>
  <c r="K7527" i="34"/>
  <c r="F7528" i="34"/>
  <c r="K7528" i="34"/>
  <c r="F7529" i="34"/>
  <c r="K7529" i="34"/>
  <c r="F7530" i="34"/>
  <c r="K7530" i="34"/>
  <c r="F7531" i="34"/>
  <c r="K7531" i="34"/>
  <c r="F7532" i="34"/>
  <c r="K7532" i="34"/>
  <c r="F7533" i="34"/>
  <c r="K7533" i="34"/>
  <c r="F7534" i="34"/>
  <c r="K7534" i="34"/>
  <c r="F7535" i="34"/>
  <c r="K7535" i="34"/>
  <c r="F7536" i="34"/>
  <c r="K7536" i="34"/>
  <c r="F7537" i="34"/>
  <c r="K7537" i="34"/>
  <c r="F7538" i="34"/>
  <c r="K7538" i="34"/>
  <c r="F7539" i="34"/>
  <c r="K7539" i="34"/>
  <c r="F7540" i="34"/>
  <c r="K7540" i="34"/>
  <c r="F7541" i="34"/>
  <c r="K7541" i="34"/>
  <c r="F7542" i="34"/>
  <c r="K7542" i="34"/>
  <c r="F7543" i="34"/>
  <c r="K7543" i="34"/>
  <c r="F7544" i="34"/>
  <c r="K7544" i="34"/>
  <c r="F7545" i="34"/>
  <c r="K7545" i="34"/>
  <c r="F7546" i="34"/>
  <c r="K7546" i="34"/>
  <c r="F7547" i="34"/>
  <c r="K7547" i="34"/>
  <c r="F7548" i="34"/>
  <c r="K7548" i="34"/>
  <c r="F7549" i="34"/>
  <c r="K7549" i="34"/>
  <c r="F7550" i="34"/>
  <c r="K7550" i="34"/>
  <c r="F7551" i="34"/>
  <c r="K7551" i="34"/>
  <c r="F7552" i="34"/>
  <c r="K7552" i="34"/>
  <c r="F7553" i="34"/>
  <c r="K7553" i="34"/>
  <c r="F7554" i="34"/>
  <c r="K7554" i="34"/>
  <c r="F7555" i="34"/>
  <c r="K7555" i="34"/>
  <c r="F7556" i="34"/>
  <c r="K7556" i="34"/>
  <c r="F7557" i="34"/>
  <c r="K7557" i="34"/>
  <c r="F7558" i="34"/>
  <c r="K7558" i="34"/>
  <c r="F7559" i="34"/>
  <c r="K7559" i="34"/>
  <c r="F7560" i="34"/>
  <c r="K7560" i="34"/>
  <c r="F7561" i="34"/>
  <c r="K7561" i="34"/>
  <c r="F7562" i="34"/>
  <c r="K7562" i="34"/>
  <c r="F7563" i="34"/>
  <c r="K7563" i="34"/>
  <c r="F7564" i="34"/>
  <c r="K7564" i="34"/>
  <c r="F7565" i="34"/>
  <c r="K7565" i="34"/>
  <c r="F7566" i="34"/>
  <c r="K7566" i="34"/>
  <c r="F7567" i="34"/>
  <c r="K7567" i="34"/>
  <c r="F7568" i="34"/>
  <c r="K7568" i="34"/>
  <c r="F7569" i="34"/>
  <c r="K7569" i="34"/>
  <c r="F7570" i="34"/>
  <c r="K7570" i="34"/>
  <c r="F7571" i="34"/>
  <c r="K7571" i="34"/>
  <c r="F7572" i="34"/>
  <c r="K7572" i="34"/>
  <c r="F7573" i="34"/>
  <c r="K7573" i="34"/>
  <c r="F7574" i="34"/>
  <c r="K7574" i="34"/>
  <c r="F7575" i="34"/>
  <c r="K7575" i="34"/>
  <c r="F7576" i="34"/>
  <c r="K7576" i="34"/>
  <c r="F7577" i="34"/>
  <c r="K7577" i="34"/>
  <c r="F7578" i="34"/>
  <c r="K7578" i="34"/>
  <c r="F7579" i="34"/>
  <c r="K7579" i="34"/>
  <c r="F7580" i="34"/>
  <c r="K7580" i="34"/>
  <c r="F7581" i="34"/>
  <c r="K7581" i="34"/>
  <c r="F7582" i="34"/>
  <c r="K7582" i="34"/>
  <c r="F7583" i="34"/>
  <c r="K7583" i="34"/>
  <c r="F7584" i="34"/>
  <c r="K7584" i="34"/>
  <c r="F7585" i="34"/>
  <c r="K7585" i="34"/>
  <c r="F7586" i="34"/>
  <c r="K7586" i="34"/>
  <c r="F7587" i="34"/>
  <c r="K7587" i="34"/>
  <c r="F7588" i="34"/>
  <c r="K7588" i="34"/>
  <c r="F7589" i="34"/>
  <c r="K7589" i="34"/>
  <c r="F7590" i="34"/>
  <c r="K7590" i="34"/>
  <c r="F7591" i="34"/>
  <c r="K7591" i="34"/>
  <c r="F7592" i="34"/>
  <c r="K7592" i="34"/>
  <c r="F7593" i="34"/>
  <c r="K7593" i="34"/>
  <c r="F7594" i="34"/>
  <c r="K7594" i="34"/>
  <c r="F7595" i="34"/>
  <c r="K7595" i="34"/>
  <c r="F7596" i="34"/>
  <c r="K7596" i="34"/>
  <c r="F7597" i="34"/>
  <c r="K7597" i="34"/>
  <c r="F7598" i="34"/>
  <c r="K7598" i="34"/>
  <c r="F7599" i="34"/>
  <c r="K7599" i="34"/>
  <c r="F7600" i="34"/>
  <c r="K7600" i="34"/>
  <c r="F7601" i="34"/>
  <c r="K7601" i="34"/>
  <c r="F7602" i="34"/>
  <c r="K7602" i="34"/>
  <c r="F7603" i="34"/>
  <c r="K7603" i="34"/>
  <c r="F7604" i="34"/>
  <c r="K7604" i="34"/>
  <c r="F7605" i="34"/>
  <c r="K7605" i="34"/>
  <c r="F7606" i="34"/>
  <c r="K7606" i="34"/>
  <c r="F7607" i="34"/>
  <c r="K7607" i="34"/>
  <c r="F7608" i="34"/>
  <c r="K7608" i="34"/>
  <c r="F7609" i="34"/>
  <c r="K7609" i="34"/>
  <c r="F7610" i="34"/>
  <c r="K7610" i="34"/>
  <c r="F7611" i="34"/>
  <c r="K7611" i="34"/>
  <c r="F7612" i="34"/>
  <c r="K7612" i="34"/>
  <c r="F7613" i="34"/>
  <c r="K7613" i="34"/>
  <c r="F7614" i="34"/>
  <c r="K7614" i="34"/>
  <c r="F7615" i="34"/>
  <c r="K7615" i="34"/>
  <c r="F7616" i="34"/>
  <c r="K7616" i="34"/>
  <c r="F7617" i="34"/>
  <c r="K7617" i="34"/>
  <c r="F7618" i="34"/>
  <c r="K7618" i="34"/>
  <c r="F7619" i="34"/>
  <c r="K7619" i="34"/>
  <c r="F7620" i="34"/>
  <c r="K7620" i="34"/>
  <c r="F7621" i="34"/>
  <c r="K7621" i="34"/>
  <c r="F7622" i="34"/>
  <c r="K7622" i="34"/>
  <c r="F7623" i="34"/>
  <c r="K7623" i="34"/>
  <c r="F7624" i="34"/>
  <c r="K7624" i="34"/>
  <c r="F7625" i="34"/>
  <c r="K7625" i="34"/>
  <c r="F7626" i="34"/>
  <c r="K7626" i="34"/>
  <c r="F7627" i="34"/>
  <c r="K7627" i="34"/>
  <c r="F7628" i="34"/>
  <c r="K7628" i="34"/>
  <c r="F7629" i="34"/>
  <c r="K7629" i="34"/>
  <c r="F7630" i="34"/>
  <c r="K7630" i="34"/>
  <c r="F7631" i="34"/>
  <c r="K7631" i="34"/>
  <c r="F7632" i="34"/>
  <c r="K7632" i="34"/>
  <c r="F7633" i="34"/>
  <c r="K7633" i="34"/>
  <c r="F7634" i="34"/>
  <c r="K7634" i="34"/>
  <c r="F7635" i="34"/>
  <c r="K7635" i="34"/>
  <c r="F7636" i="34"/>
  <c r="K7636" i="34"/>
  <c r="F7637" i="34"/>
  <c r="K7637" i="34"/>
  <c r="F7638" i="34"/>
  <c r="K7638" i="34"/>
  <c r="F7639" i="34"/>
  <c r="K7639" i="34"/>
  <c r="F7640" i="34"/>
  <c r="K7640" i="34"/>
  <c r="F7641" i="34"/>
  <c r="K7641" i="34"/>
  <c r="F7642" i="34"/>
  <c r="K7642" i="34"/>
  <c r="F7643" i="34"/>
  <c r="K7643" i="34"/>
  <c r="F7644" i="34"/>
  <c r="K7644" i="34"/>
  <c r="F7645" i="34"/>
  <c r="K7645" i="34"/>
  <c r="F7646" i="34"/>
  <c r="K7646" i="34"/>
  <c r="F7647" i="34"/>
  <c r="K7647" i="34"/>
  <c r="F7648" i="34"/>
  <c r="K7648" i="34"/>
  <c r="F7649" i="34"/>
  <c r="K7649" i="34"/>
  <c r="F7650" i="34"/>
  <c r="K7650" i="34"/>
  <c r="F7651" i="34"/>
  <c r="K7651" i="34"/>
  <c r="F7652" i="34"/>
  <c r="K7652" i="34"/>
  <c r="F7653" i="34"/>
  <c r="K7653" i="34"/>
  <c r="F7654" i="34"/>
  <c r="K7654" i="34"/>
  <c r="F7655" i="34"/>
  <c r="K7655" i="34"/>
  <c r="F7656" i="34"/>
  <c r="K7656" i="34"/>
  <c r="F7657" i="34"/>
  <c r="K7657" i="34"/>
  <c r="F7658" i="34"/>
  <c r="K7658" i="34"/>
  <c r="F7659" i="34"/>
  <c r="K7659" i="34"/>
  <c r="F7660" i="34"/>
  <c r="K7660" i="34"/>
  <c r="F7661" i="34"/>
  <c r="K7661" i="34"/>
  <c r="F7662" i="34"/>
  <c r="K7662" i="34"/>
  <c r="F7663" i="34"/>
  <c r="K7663" i="34"/>
  <c r="F7664" i="34"/>
  <c r="K7664" i="34"/>
  <c r="F7665" i="34"/>
  <c r="K7665" i="34"/>
  <c r="F7666" i="34"/>
  <c r="K7666" i="34"/>
  <c r="F7667" i="34"/>
  <c r="K7667" i="34"/>
  <c r="F7668" i="34"/>
  <c r="K7668" i="34"/>
  <c r="F7669" i="34"/>
  <c r="K7669" i="34"/>
  <c r="F7670" i="34"/>
  <c r="K7670" i="34"/>
  <c r="F7671" i="34"/>
  <c r="K7671" i="34"/>
  <c r="F7672" i="34"/>
  <c r="K7672" i="34"/>
  <c r="F7673" i="34"/>
  <c r="K7673" i="34"/>
  <c r="F7674" i="34"/>
  <c r="K7674" i="34"/>
  <c r="F7675" i="34"/>
  <c r="K7675" i="34"/>
  <c r="F7676" i="34"/>
  <c r="K7676" i="34"/>
  <c r="F7677" i="34"/>
  <c r="K7677" i="34"/>
  <c r="F7678" i="34"/>
  <c r="K7678" i="34"/>
  <c r="F7679" i="34"/>
  <c r="K7679" i="34"/>
  <c r="F7680" i="34"/>
  <c r="K7680" i="34"/>
  <c r="F7681" i="34"/>
  <c r="K7681" i="34"/>
  <c r="F7682" i="34"/>
  <c r="K7682" i="34"/>
  <c r="F7683" i="34"/>
  <c r="K7683" i="34"/>
  <c r="F7684" i="34"/>
  <c r="K7684" i="34"/>
  <c r="F7685" i="34"/>
  <c r="K7685" i="34"/>
  <c r="F7686" i="34"/>
  <c r="K7686" i="34"/>
  <c r="F7687" i="34"/>
  <c r="K7687" i="34"/>
  <c r="F7688" i="34"/>
  <c r="K7688" i="34"/>
  <c r="F7689" i="34"/>
  <c r="K7689" i="34"/>
  <c r="F7690" i="34"/>
  <c r="K7690" i="34"/>
  <c r="F7691" i="34"/>
  <c r="K7691" i="34"/>
  <c r="F7692" i="34"/>
  <c r="K7692" i="34"/>
  <c r="F7693" i="34"/>
  <c r="K7693" i="34"/>
  <c r="F7694" i="34"/>
  <c r="K7694" i="34"/>
  <c r="F7695" i="34"/>
  <c r="K7695" i="34"/>
  <c r="F7696" i="34"/>
  <c r="K7696" i="34"/>
  <c r="F7697" i="34"/>
  <c r="K7697" i="34"/>
  <c r="F7698" i="34"/>
  <c r="K7698" i="34"/>
  <c r="F7699" i="34"/>
  <c r="K7699" i="34"/>
  <c r="F7700" i="34"/>
  <c r="K7700" i="34"/>
  <c r="F7701" i="34"/>
  <c r="K7701" i="34"/>
  <c r="F7702" i="34"/>
  <c r="K7702" i="34"/>
  <c r="F7703" i="34"/>
  <c r="K7703" i="34"/>
  <c r="F7704" i="34"/>
  <c r="K7704" i="34"/>
  <c r="F7705" i="34"/>
  <c r="K7705" i="34"/>
  <c r="F7706" i="34"/>
  <c r="K7706" i="34"/>
  <c r="F7707" i="34"/>
  <c r="K7707" i="34"/>
  <c r="F7708" i="34"/>
  <c r="K7708" i="34"/>
  <c r="F7709" i="34"/>
  <c r="K7709" i="34"/>
  <c r="F7710" i="34"/>
  <c r="K7710" i="34"/>
  <c r="F7711" i="34"/>
  <c r="K7711" i="34"/>
  <c r="F7712" i="34"/>
  <c r="K7712" i="34"/>
  <c r="F7713" i="34"/>
  <c r="K7713" i="34"/>
  <c r="F7714" i="34"/>
  <c r="K7714" i="34"/>
  <c r="F7715" i="34"/>
  <c r="K7715" i="34"/>
  <c r="F7716" i="34"/>
  <c r="K7716" i="34"/>
  <c r="F7717" i="34"/>
  <c r="K7717" i="34"/>
  <c r="F7718" i="34"/>
  <c r="K7718" i="34"/>
  <c r="F7719" i="34"/>
  <c r="K7719" i="34"/>
  <c r="F7720" i="34"/>
  <c r="K7720" i="34"/>
  <c r="F7721" i="34"/>
  <c r="K7721" i="34"/>
  <c r="F7722" i="34"/>
  <c r="K7722" i="34"/>
  <c r="F7723" i="34"/>
  <c r="K7723" i="34"/>
  <c r="F7724" i="34"/>
  <c r="K7724" i="34"/>
  <c r="F7725" i="34"/>
  <c r="K7725" i="34"/>
  <c r="F7726" i="34"/>
  <c r="K7726" i="34"/>
  <c r="F7727" i="34"/>
  <c r="K7727" i="34"/>
  <c r="F7728" i="34"/>
  <c r="K7728" i="34"/>
  <c r="F7729" i="34"/>
  <c r="K7729" i="34"/>
  <c r="F7730" i="34"/>
  <c r="K7730" i="34"/>
  <c r="F7731" i="34"/>
  <c r="K7731" i="34"/>
  <c r="F7732" i="34"/>
  <c r="K7732" i="34"/>
  <c r="F7733" i="34"/>
  <c r="K7733" i="34"/>
  <c r="F7734" i="34"/>
  <c r="K7734" i="34"/>
  <c r="F7735" i="34"/>
  <c r="K7735" i="34"/>
  <c r="F7736" i="34"/>
  <c r="K7736" i="34"/>
  <c r="F7737" i="34"/>
  <c r="K7737" i="34"/>
  <c r="F7738" i="34"/>
  <c r="K7738" i="34"/>
  <c r="F7739" i="34"/>
  <c r="K7739" i="34"/>
  <c r="F7740" i="34"/>
  <c r="K7740" i="34"/>
  <c r="F7741" i="34"/>
  <c r="K7741" i="34"/>
  <c r="F7742" i="34"/>
  <c r="K7742" i="34"/>
  <c r="F7743" i="34"/>
  <c r="K7743" i="34"/>
  <c r="F7744" i="34"/>
  <c r="K7744" i="34"/>
  <c r="F7745" i="34"/>
  <c r="K7745" i="34"/>
  <c r="F7746" i="34"/>
  <c r="K7746" i="34"/>
  <c r="F7747" i="34"/>
  <c r="K7747" i="34"/>
  <c r="F7748" i="34"/>
  <c r="K7748" i="34"/>
  <c r="F7749" i="34"/>
  <c r="K7749" i="34"/>
  <c r="F7750" i="34"/>
  <c r="K7750" i="34"/>
  <c r="F7751" i="34"/>
  <c r="K7751" i="34"/>
  <c r="F7752" i="34"/>
  <c r="K7752" i="34"/>
  <c r="F7753" i="34"/>
  <c r="K7753" i="34"/>
  <c r="F7754" i="34"/>
  <c r="K7754" i="34"/>
  <c r="F7755" i="34"/>
  <c r="K7755" i="34"/>
  <c r="F7756" i="34"/>
  <c r="K7756" i="34"/>
  <c r="F7757" i="34"/>
  <c r="K7757" i="34"/>
  <c r="F7758" i="34"/>
  <c r="K7758" i="34"/>
  <c r="F7759" i="34"/>
  <c r="K7759" i="34"/>
  <c r="F7760" i="34"/>
  <c r="K7760" i="34"/>
  <c r="F7761" i="34"/>
  <c r="K7761" i="34"/>
  <c r="F7762" i="34"/>
  <c r="K7762" i="34"/>
  <c r="F7763" i="34"/>
  <c r="K7763" i="34"/>
  <c r="F7764" i="34"/>
  <c r="K7764" i="34"/>
  <c r="F7765" i="34"/>
  <c r="K7765" i="34"/>
  <c r="F7766" i="34"/>
  <c r="K7766" i="34"/>
  <c r="F7767" i="34"/>
  <c r="K7767" i="34"/>
  <c r="F7768" i="34"/>
  <c r="K7768" i="34"/>
  <c r="F7769" i="34"/>
  <c r="K7769" i="34"/>
  <c r="F7770" i="34"/>
  <c r="K7770" i="34"/>
  <c r="F7771" i="34"/>
  <c r="K7771" i="34"/>
  <c r="F7772" i="34"/>
  <c r="K7772" i="34"/>
  <c r="F7773" i="34"/>
  <c r="K7773" i="34"/>
  <c r="F7774" i="34"/>
  <c r="K7774" i="34"/>
  <c r="F7775" i="34"/>
  <c r="K7775" i="34"/>
  <c r="F7776" i="34"/>
  <c r="K7776" i="34"/>
  <c r="F7777" i="34"/>
  <c r="K7777" i="34"/>
  <c r="F7778" i="34"/>
  <c r="K7778" i="34"/>
  <c r="F7779" i="34"/>
  <c r="K7779" i="34"/>
  <c r="F7780" i="34"/>
  <c r="K7780" i="34"/>
  <c r="F7781" i="34"/>
  <c r="K7781" i="34"/>
  <c r="F7782" i="34"/>
  <c r="K7782" i="34"/>
  <c r="F7783" i="34"/>
  <c r="K7783" i="34"/>
  <c r="F7784" i="34"/>
  <c r="K7784" i="34"/>
  <c r="F7785" i="34"/>
  <c r="K7785" i="34"/>
  <c r="F7786" i="34"/>
  <c r="K7786" i="34"/>
  <c r="F7787" i="34"/>
  <c r="K7787" i="34"/>
  <c r="F7788" i="34"/>
  <c r="K7788" i="34"/>
  <c r="F7789" i="34"/>
  <c r="K7789" i="34"/>
  <c r="F7790" i="34"/>
  <c r="K7790" i="34"/>
  <c r="F7791" i="34"/>
  <c r="K7791" i="34"/>
  <c r="F7792" i="34"/>
  <c r="K7792" i="34"/>
  <c r="F7793" i="34"/>
  <c r="K7793" i="34"/>
  <c r="F7794" i="34"/>
  <c r="K7794" i="34"/>
  <c r="F7795" i="34"/>
  <c r="K7795" i="34"/>
  <c r="F7796" i="34"/>
  <c r="K7796" i="34"/>
  <c r="F7797" i="34"/>
  <c r="K7797" i="34"/>
  <c r="F7798" i="34"/>
  <c r="K7798" i="34"/>
  <c r="F7799" i="34"/>
  <c r="K7799" i="34"/>
  <c r="F7800" i="34"/>
  <c r="K7800" i="34"/>
  <c r="F7801" i="34"/>
  <c r="K7801" i="34"/>
  <c r="F7802" i="34"/>
  <c r="K7802" i="34"/>
  <c r="F7803" i="34"/>
  <c r="K7803" i="34"/>
  <c r="F7804" i="34"/>
  <c r="K7804" i="34"/>
  <c r="F7805" i="34"/>
  <c r="K7805" i="34"/>
  <c r="F7806" i="34"/>
  <c r="K7806" i="34"/>
  <c r="F7807" i="34"/>
  <c r="K7807" i="34"/>
  <c r="F7808" i="34"/>
  <c r="K7808" i="34"/>
  <c r="F7809" i="34"/>
  <c r="K7809" i="34"/>
  <c r="F7810" i="34"/>
  <c r="K7810" i="34"/>
  <c r="F7811" i="34"/>
  <c r="K7811" i="34"/>
  <c r="F7812" i="34"/>
  <c r="K7812" i="34"/>
  <c r="F7813" i="34"/>
  <c r="K7813" i="34"/>
  <c r="F7814" i="34"/>
  <c r="K7814" i="34"/>
  <c r="F7815" i="34"/>
  <c r="K7815" i="34"/>
  <c r="F7816" i="34"/>
  <c r="K7816" i="34"/>
  <c r="F7817" i="34"/>
  <c r="K7817" i="34"/>
  <c r="F7818" i="34"/>
  <c r="K7818" i="34"/>
  <c r="F7819" i="34"/>
  <c r="K7819" i="34"/>
  <c r="F7820" i="34"/>
  <c r="K7820" i="34"/>
  <c r="F7821" i="34"/>
  <c r="K7821" i="34"/>
  <c r="F7822" i="34"/>
  <c r="K7822" i="34"/>
  <c r="F7823" i="34"/>
  <c r="K7823" i="34"/>
  <c r="F7824" i="34"/>
  <c r="K7824" i="34"/>
  <c r="F7825" i="34"/>
  <c r="K7825" i="34"/>
  <c r="F7826" i="34"/>
  <c r="K7826" i="34"/>
  <c r="F7827" i="34"/>
  <c r="K7827" i="34"/>
  <c r="F7828" i="34"/>
  <c r="K7828" i="34"/>
  <c r="F7829" i="34"/>
  <c r="K7829" i="34"/>
  <c r="F7830" i="34"/>
  <c r="K7830" i="34"/>
  <c r="F7831" i="34"/>
  <c r="K7831" i="34"/>
  <c r="F7832" i="34"/>
  <c r="K7832" i="34"/>
  <c r="F7833" i="34"/>
  <c r="K7833" i="34"/>
  <c r="F7834" i="34"/>
  <c r="K7834" i="34"/>
  <c r="F7835" i="34"/>
  <c r="K7835" i="34"/>
  <c r="F7836" i="34"/>
  <c r="K7836" i="34"/>
  <c r="F7837" i="34"/>
  <c r="K7837" i="34"/>
  <c r="F7838" i="34"/>
  <c r="K7838" i="34"/>
  <c r="F7839" i="34"/>
  <c r="K7839" i="34"/>
  <c r="F7840" i="34"/>
  <c r="K7840" i="34"/>
  <c r="F7841" i="34"/>
  <c r="K7841" i="34"/>
  <c r="F7842" i="34"/>
  <c r="K7842" i="34"/>
  <c r="F7843" i="34"/>
  <c r="K7843" i="34"/>
  <c r="F7844" i="34"/>
  <c r="K7844" i="34"/>
  <c r="F7845" i="34"/>
  <c r="K7845" i="34"/>
  <c r="F7846" i="34"/>
  <c r="K7846" i="34"/>
  <c r="F7847" i="34"/>
  <c r="K7847" i="34"/>
  <c r="F7848" i="34"/>
  <c r="K7848" i="34"/>
  <c r="F7849" i="34"/>
  <c r="K7849" i="34"/>
  <c r="F7850" i="34"/>
  <c r="K7850" i="34"/>
  <c r="F7851" i="34"/>
  <c r="K7851" i="34"/>
  <c r="F7852" i="34"/>
  <c r="K7852" i="34"/>
  <c r="F7853" i="34"/>
  <c r="K7853" i="34"/>
  <c r="F7854" i="34"/>
  <c r="K7854" i="34"/>
  <c r="F7855" i="34"/>
  <c r="K7855" i="34"/>
  <c r="F7856" i="34"/>
  <c r="K7856" i="34"/>
  <c r="F7857" i="34"/>
  <c r="K7857" i="34"/>
  <c r="F7858" i="34"/>
  <c r="K7858" i="34"/>
  <c r="F7859" i="34"/>
  <c r="K7859" i="34"/>
  <c r="F7860" i="34"/>
  <c r="K7860" i="34"/>
  <c r="F7861" i="34"/>
  <c r="K7861" i="34"/>
  <c r="F7862" i="34"/>
  <c r="K7862" i="34"/>
  <c r="F7863" i="34"/>
  <c r="K7863" i="34"/>
  <c r="F7864" i="34"/>
  <c r="K7864" i="34"/>
  <c r="F7865" i="34"/>
  <c r="K7865" i="34"/>
  <c r="F7866" i="34"/>
  <c r="K7866" i="34"/>
  <c r="F7867" i="34"/>
  <c r="K7867" i="34"/>
  <c r="F7868" i="34"/>
  <c r="K7868" i="34"/>
  <c r="F7869" i="34"/>
  <c r="K7869" i="34"/>
  <c r="F7870" i="34"/>
  <c r="K7870" i="34"/>
  <c r="F7871" i="34"/>
  <c r="K7871" i="34"/>
  <c r="F7872" i="34"/>
  <c r="K7872" i="34"/>
  <c r="F7873" i="34"/>
  <c r="K7873" i="34"/>
  <c r="F7874" i="34"/>
  <c r="K7874" i="34"/>
  <c r="F7875" i="34"/>
  <c r="K7875" i="34"/>
  <c r="F7876" i="34"/>
  <c r="K7876" i="34"/>
  <c r="F7877" i="34"/>
  <c r="K7877" i="34"/>
  <c r="F7878" i="34"/>
  <c r="K7878" i="34"/>
  <c r="F7879" i="34"/>
  <c r="K7879" i="34"/>
  <c r="F7880" i="34"/>
  <c r="K7880" i="34"/>
  <c r="F7881" i="34"/>
  <c r="K7881" i="34"/>
  <c r="F7882" i="34"/>
  <c r="K7882" i="34"/>
  <c r="F7883" i="34"/>
  <c r="K7883" i="34"/>
  <c r="F7884" i="34"/>
  <c r="K7884" i="34"/>
  <c r="F7885" i="34"/>
  <c r="K7885" i="34"/>
  <c r="F7886" i="34"/>
  <c r="K7886" i="34"/>
  <c r="F7887" i="34"/>
  <c r="K7887" i="34"/>
  <c r="F7888" i="34"/>
  <c r="K7888" i="34"/>
  <c r="F7889" i="34"/>
  <c r="K7889" i="34"/>
  <c r="F7890" i="34"/>
  <c r="K7890" i="34"/>
  <c r="F7891" i="34"/>
  <c r="K7891" i="34"/>
  <c r="F7892" i="34"/>
  <c r="K7892" i="34"/>
  <c r="F7893" i="34"/>
  <c r="K7893" i="34"/>
  <c r="F7894" i="34"/>
  <c r="K7894" i="34"/>
  <c r="F7895" i="34"/>
  <c r="K7895" i="34"/>
  <c r="F7896" i="34"/>
  <c r="K7896" i="34"/>
  <c r="F7897" i="34"/>
  <c r="K7897" i="34"/>
  <c r="F7898" i="34"/>
  <c r="K7898" i="34"/>
  <c r="F7899" i="34"/>
  <c r="K7899" i="34"/>
  <c r="F7900" i="34"/>
  <c r="K7900" i="34"/>
  <c r="F7901" i="34"/>
  <c r="K7901" i="34"/>
  <c r="F7902" i="34"/>
  <c r="K7902" i="34"/>
  <c r="F7903" i="34"/>
  <c r="K7903" i="34"/>
  <c r="F7904" i="34"/>
  <c r="K7904" i="34"/>
  <c r="F7905" i="34"/>
  <c r="K7905" i="34"/>
  <c r="F7906" i="34"/>
  <c r="K7906" i="34"/>
  <c r="F7907" i="34"/>
  <c r="K7907" i="34"/>
  <c r="F7908" i="34"/>
  <c r="K7908" i="34"/>
  <c r="F7909" i="34"/>
  <c r="K7909" i="34"/>
  <c r="F7910" i="34"/>
  <c r="K7910" i="34"/>
  <c r="F7911" i="34"/>
  <c r="K7911" i="34"/>
  <c r="F7912" i="34"/>
  <c r="K7912" i="34"/>
  <c r="F7913" i="34"/>
  <c r="K7913" i="34"/>
  <c r="F7914" i="34"/>
  <c r="K7914" i="34"/>
  <c r="F7915" i="34"/>
  <c r="K7915" i="34"/>
  <c r="F7916" i="34"/>
  <c r="K7916" i="34"/>
  <c r="F7917" i="34"/>
  <c r="K7917" i="34"/>
  <c r="F7918" i="34"/>
  <c r="K7918" i="34"/>
  <c r="F7919" i="34"/>
  <c r="K7919" i="34"/>
  <c r="F7920" i="34"/>
  <c r="K7920" i="34"/>
  <c r="F7921" i="34"/>
  <c r="K7921" i="34"/>
  <c r="F7922" i="34"/>
  <c r="K7922" i="34"/>
  <c r="F7923" i="34"/>
  <c r="K7923" i="34"/>
  <c r="F7924" i="34"/>
  <c r="K7924" i="34"/>
  <c r="F7925" i="34"/>
  <c r="K7925" i="34"/>
  <c r="F7926" i="34"/>
  <c r="K7926" i="34"/>
  <c r="F7927" i="34"/>
  <c r="K7927" i="34"/>
  <c r="F7928" i="34"/>
  <c r="K7928" i="34"/>
  <c r="F7929" i="34"/>
  <c r="K7929" i="34"/>
  <c r="F7930" i="34"/>
  <c r="K7930" i="34"/>
  <c r="F7931" i="34"/>
  <c r="K7931" i="34"/>
  <c r="F7932" i="34"/>
  <c r="K7932" i="34"/>
  <c r="F7933" i="34"/>
  <c r="K7933" i="34"/>
  <c r="F7934" i="34"/>
  <c r="K7934" i="34"/>
  <c r="F7935" i="34"/>
  <c r="K7935" i="34"/>
  <c r="F7936" i="34"/>
  <c r="K7936" i="34"/>
  <c r="F7937" i="34"/>
  <c r="K7937" i="34"/>
  <c r="F7938" i="34"/>
  <c r="K7938" i="34"/>
  <c r="F7939" i="34"/>
  <c r="K7939" i="34"/>
  <c r="F7940" i="34"/>
  <c r="K7940" i="34"/>
  <c r="F7941" i="34"/>
  <c r="K7941" i="34"/>
  <c r="F7942" i="34"/>
  <c r="K7942" i="34"/>
  <c r="F7943" i="34"/>
  <c r="K7943" i="34"/>
  <c r="F7944" i="34"/>
  <c r="K7944" i="34"/>
  <c r="F7945" i="34"/>
  <c r="K7945" i="34"/>
  <c r="F7946" i="34"/>
  <c r="K7946" i="34"/>
  <c r="F7947" i="34"/>
  <c r="K7947" i="34"/>
  <c r="F7948" i="34"/>
  <c r="K7948" i="34"/>
  <c r="F7949" i="34"/>
  <c r="K7949" i="34"/>
  <c r="F7950" i="34"/>
  <c r="K7950" i="34"/>
  <c r="F7951" i="34"/>
  <c r="K7951" i="34"/>
  <c r="F7952" i="34"/>
  <c r="K7952" i="34"/>
  <c r="F7953" i="34"/>
  <c r="K7953" i="34"/>
  <c r="F7954" i="34"/>
  <c r="K7954" i="34"/>
  <c r="F7955" i="34"/>
  <c r="K7955" i="34"/>
  <c r="F7956" i="34"/>
  <c r="K7956" i="34"/>
  <c r="F7957" i="34"/>
  <c r="K7957" i="34"/>
  <c r="F7958" i="34"/>
  <c r="K7958" i="34"/>
  <c r="F7959" i="34"/>
  <c r="K7959" i="34"/>
  <c r="F7960" i="34"/>
  <c r="K7960" i="34"/>
  <c r="F7961" i="34"/>
  <c r="K7961" i="34"/>
  <c r="F7962" i="34"/>
  <c r="K7962" i="34"/>
  <c r="F7963" i="34"/>
  <c r="K7963" i="34"/>
  <c r="F7964" i="34"/>
  <c r="K7964" i="34"/>
  <c r="F7965" i="34"/>
  <c r="K7965" i="34"/>
  <c r="F7966" i="34"/>
  <c r="K7966" i="34"/>
  <c r="F7967" i="34"/>
  <c r="K7967" i="34"/>
  <c r="F7968" i="34"/>
  <c r="K7968" i="34"/>
  <c r="F7969" i="34"/>
  <c r="K7969" i="34"/>
  <c r="F7970" i="34"/>
  <c r="K7970" i="34"/>
  <c r="F7971" i="34"/>
  <c r="K7971" i="34"/>
  <c r="F7972" i="34"/>
  <c r="K7972" i="34"/>
  <c r="F7973" i="34"/>
  <c r="K7973" i="34"/>
  <c r="F7974" i="34"/>
  <c r="K7974" i="34"/>
  <c r="F7975" i="34"/>
  <c r="K7975" i="34"/>
  <c r="F7976" i="34"/>
  <c r="K7976" i="34"/>
  <c r="F7977" i="34"/>
  <c r="K7977" i="34"/>
  <c r="F7978" i="34"/>
  <c r="K7978" i="34"/>
  <c r="F7979" i="34"/>
  <c r="K7979" i="34"/>
  <c r="F7980" i="34"/>
  <c r="K7980" i="34"/>
  <c r="F7981" i="34"/>
  <c r="K7981" i="34"/>
  <c r="F7982" i="34"/>
  <c r="K7982" i="34"/>
  <c r="F7983" i="34"/>
  <c r="K7983" i="34"/>
  <c r="F7984" i="34"/>
  <c r="K7984" i="34"/>
  <c r="F7985" i="34"/>
  <c r="K7985" i="34"/>
  <c r="F7986" i="34"/>
  <c r="K7986" i="34"/>
  <c r="F7987" i="34"/>
  <c r="K7987" i="34"/>
  <c r="F7988" i="34"/>
  <c r="K7988" i="34"/>
  <c r="F7989" i="34"/>
  <c r="K7989" i="34"/>
  <c r="F7990" i="34"/>
  <c r="K7990" i="34"/>
  <c r="F7991" i="34"/>
  <c r="K7991" i="34"/>
  <c r="F7992" i="34"/>
  <c r="K7992" i="34"/>
  <c r="F7993" i="34"/>
  <c r="K7993" i="34"/>
  <c r="F7994" i="34"/>
  <c r="K7994" i="34"/>
  <c r="F7995" i="34"/>
  <c r="K7995" i="34"/>
  <c r="F7996" i="34"/>
  <c r="K7996" i="34"/>
  <c r="F7997" i="34"/>
  <c r="K7997" i="34"/>
  <c r="F7998" i="34"/>
  <c r="K7998" i="34"/>
  <c r="F7999" i="34"/>
  <c r="K7999" i="34"/>
  <c r="F8000" i="34"/>
  <c r="K8000" i="34"/>
  <c r="F8001" i="34"/>
  <c r="K8001" i="34"/>
  <c r="F8002" i="34"/>
  <c r="K8002" i="34"/>
  <c r="F8003" i="34"/>
  <c r="K8003" i="34"/>
  <c r="F8004" i="34"/>
  <c r="K8004" i="34"/>
  <c r="F8005" i="34"/>
  <c r="K8005" i="34"/>
  <c r="F8006" i="34"/>
  <c r="K8006" i="34"/>
  <c r="F8007" i="34"/>
  <c r="K8007" i="34"/>
  <c r="F8008" i="34"/>
  <c r="K8008" i="34"/>
  <c r="F8009" i="34"/>
  <c r="K8009" i="34"/>
  <c r="F8010" i="34"/>
  <c r="K8010" i="34"/>
  <c r="F8011" i="34"/>
  <c r="K8011" i="34"/>
  <c r="F8012" i="34"/>
  <c r="K8012" i="34"/>
  <c r="F8013" i="34"/>
  <c r="K8013" i="34"/>
  <c r="F8014" i="34"/>
  <c r="K8014" i="34"/>
  <c r="F8015" i="34"/>
  <c r="K8015" i="34"/>
  <c r="F8016" i="34"/>
  <c r="K8016" i="34"/>
  <c r="F8017" i="34"/>
  <c r="K8017" i="34"/>
  <c r="F8018" i="34"/>
  <c r="K8018" i="34"/>
  <c r="F8019" i="34"/>
  <c r="K8019" i="34"/>
  <c r="F8020" i="34"/>
  <c r="K8020" i="34"/>
  <c r="F8021" i="34"/>
  <c r="K8021" i="34"/>
  <c r="F8022" i="34"/>
  <c r="K8022" i="34"/>
  <c r="F8023" i="34"/>
  <c r="K8023" i="34"/>
  <c r="F8024" i="34"/>
  <c r="K8024" i="34"/>
  <c r="F8025" i="34"/>
  <c r="K8025" i="34"/>
  <c r="F8026" i="34"/>
  <c r="K8026" i="34"/>
  <c r="F8027" i="34"/>
  <c r="K8027" i="34"/>
  <c r="F8028" i="34"/>
  <c r="K8028" i="34"/>
  <c r="F8029" i="34"/>
  <c r="K8029" i="34"/>
  <c r="F8030" i="34"/>
  <c r="K8030" i="34"/>
  <c r="F8031" i="34"/>
  <c r="K8031" i="34"/>
  <c r="F8032" i="34"/>
  <c r="K8032" i="34"/>
  <c r="F8033" i="34"/>
  <c r="K8033" i="34"/>
  <c r="F8034" i="34"/>
  <c r="K8034" i="34"/>
  <c r="F8035" i="34"/>
  <c r="K8035" i="34"/>
  <c r="F8036" i="34"/>
  <c r="K8036" i="34"/>
  <c r="F8037" i="34"/>
  <c r="K8037" i="34"/>
  <c r="F8038" i="34"/>
  <c r="K8038" i="34"/>
  <c r="F8039" i="34"/>
  <c r="K8039" i="34"/>
  <c r="F8040" i="34"/>
  <c r="K8040" i="34"/>
  <c r="F8041" i="34"/>
  <c r="K8041" i="34"/>
  <c r="F8042" i="34"/>
  <c r="K8042" i="34"/>
  <c r="F8043" i="34"/>
  <c r="K8043" i="34"/>
  <c r="F8044" i="34"/>
  <c r="K8044" i="34"/>
  <c r="F8045" i="34"/>
  <c r="K8045" i="34"/>
  <c r="F8046" i="34"/>
  <c r="K8046" i="34"/>
  <c r="F8047" i="34"/>
  <c r="K8047" i="34"/>
  <c r="F8048" i="34"/>
  <c r="K8048" i="34"/>
  <c r="F8049" i="34"/>
  <c r="K8049" i="34"/>
  <c r="F8050" i="34"/>
  <c r="K8050" i="34"/>
  <c r="F8051" i="34"/>
  <c r="K8051" i="34"/>
  <c r="F8052" i="34"/>
  <c r="K8052" i="34"/>
  <c r="F8053" i="34"/>
  <c r="K8053" i="34"/>
  <c r="F8054" i="34"/>
  <c r="K8054" i="34"/>
  <c r="F8055" i="34"/>
  <c r="K8055" i="34"/>
  <c r="F8056" i="34"/>
  <c r="K8056" i="34"/>
  <c r="F8057" i="34"/>
  <c r="K8057" i="34"/>
  <c r="F8058" i="34"/>
  <c r="K8058" i="34"/>
  <c r="F8059" i="34"/>
  <c r="K8059" i="34"/>
  <c r="F8060" i="34"/>
  <c r="K8060" i="34"/>
  <c r="F8061" i="34"/>
  <c r="K8061" i="34"/>
  <c r="F8062" i="34"/>
  <c r="K8062" i="34"/>
  <c r="F8063" i="34"/>
  <c r="K8063" i="34"/>
  <c r="F8064" i="34"/>
  <c r="K8064" i="34"/>
  <c r="F8065" i="34"/>
  <c r="K8065" i="34"/>
  <c r="F8066" i="34"/>
  <c r="K8066" i="34"/>
  <c r="F8067" i="34"/>
  <c r="K8067" i="34"/>
  <c r="F8068" i="34"/>
  <c r="K8068" i="34"/>
  <c r="F8069" i="34"/>
  <c r="K8069" i="34"/>
  <c r="F8070" i="34"/>
  <c r="K8070" i="34"/>
  <c r="F8071" i="34"/>
  <c r="K8071" i="34"/>
  <c r="F8072" i="34"/>
  <c r="K8072" i="34"/>
  <c r="F8073" i="34"/>
  <c r="K8073" i="34"/>
  <c r="F8074" i="34"/>
  <c r="K8074" i="34"/>
  <c r="F8075" i="34"/>
  <c r="K8075" i="34"/>
  <c r="F8076" i="34"/>
  <c r="K8076" i="34"/>
  <c r="F8077" i="34"/>
  <c r="K8077" i="34"/>
  <c r="F8078" i="34"/>
  <c r="K8078" i="34"/>
  <c r="F8079" i="34"/>
  <c r="K8079" i="34"/>
  <c r="F8080" i="34"/>
  <c r="K8080" i="34"/>
  <c r="F8081" i="34"/>
  <c r="K8081" i="34"/>
  <c r="F8082" i="34"/>
  <c r="K8082" i="34"/>
  <c r="F8083" i="34"/>
  <c r="K8083" i="34"/>
  <c r="F8084" i="34"/>
  <c r="K8084" i="34"/>
  <c r="F8085" i="34"/>
  <c r="K8085" i="34"/>
  <c r="F8086" i="34"/>
  <c r="K8086" i="34"/>
  <c r="F8087" i="34"/>
  <c r="K8087" i="34"/>
  <c r="F8088" i="34"/>
  <c r="K8088" i="34"/>
  <c r="F8089" i="34"/>
  <c r="K8089" i="34"/>
  <c r="F8090" i="34"/>
  <c r="K8090" i="34"/>
  <c r="F8091" i="34"/>
  <c r="K8091" i="34"/>
  <c r="F8092" i="34"/>
  <c r="K8092" i="34"/>
  <c r="F8093" i="34"/>
  <c r="K8093" i="34"/>
  <c r="F8094" i="34"/>
  <c r="K8094" i="34"/>
  <c r="F8095" i="34"/>
  <c r="K8095" i="34"/>
  <c r="F8096" i="34"/>
  <c r="K8096" i="34"/>
  <c r="F8097" i="34"/>
  <c r="K8097" i="34"/>
  <c r="F8098" i="34"/>
  <c r="K8098" i="34"/>
  <c r="F8099" i="34"/>
  <c r="K8099" i="34"/>
  <c r="F8100" i="34"/>
  <c r="K8100" i="34"/>
  <c r="F8101" i="34"/>
  <c r="K8101" i="34"/>
  <c r="F8102" i="34"/>
  <c r="K8102" i="34"/>
  <c r="F8103" i="34"/>
  <c r="K8103" i="34"/>
  <c r="F8104" i="34"/>
  <c r="K8104" i="34"/>
  <c r="F8105" i="34"/>
  <c r="K8105" i="34"/>
  <c r="F8106" i="34"/>
  <c r="K8106" i="34"/>
  <c r="F8107" i="34"/>
  <c r="K8107" i="34"/>
  <c r="F8108" i="34"/>
  <c r="K8108" i="34"/>
  <c r="F8109" i="34"/>
  <c r="K8109" i="34"/>
  <c r="F8110" i="34"/>
  <c r="K8110" i="34"/>
  <c r="F8111" i="34"/>
  <c r="K8111" i="34"/>
  <c r="F8112" i="34"/>
  <c r="K8112" i="34"/>
  <c r="F8113" i="34"/>
  <c r="K8113" i="34"/>
  <c r="F8114" i="34"/>
  <c r="K8114" i="34"/>
  <c r="F8115" i="34"/>
  <c r="K8115" i="34"/>
  <c r="F8116" i="34"/>
  <c r="K8116" i="34"/>
  <c r="F8117" i="34"/>
  <c r="K8117" i="34"/>
  <c r="F8118" i="34"/>
  <c r="K8118" i="34"/>
  <c r="F8119" i="34"/>
  <c r="K8119" i="34"/>
  <c r="F8120" i="34"/>
  <c r="K8120" i="34"/>
  <c r="F8121" i="34"/>
  <c r="K8121" i="34"/>
  <c r="F8122" i="34"/>
  <c r="K8122" i="34"/>
  <c r="F8123" i="34"/>
  <c r="K8123" i="34"/>
  <c r="F8124" i="34"/>
  <c r="K8124" i="34"/>
  <c r="F8125" i="34"/>
  <c r="K8125" i="34"/>
  <c r="F8126" i="34"/>
  <c r="K8126" i="34"/>
  <c r="F8127" i="34"/>
  <c r="K8127" i="34"/>
  <c r="F8128" i="34"/>
  <c r="K8128" i="34"/>
  <c r="F8129" i="34"/>
  <c r="K8129" i="34"/>
  <c r="F8130" i="34"/>
  <c r="K8130" i="34"/>
  <c r="F8131" i="34"/>
  <c r="K8131" i="34"/>
  <c r="F8132" i="34"/>
  <c r="K8132" i="34"/>
  <c r="F8133" i="34"/>
  <c r="K8133" i="34"/>
  <c r="F8134" i="34"/>
  <c r="K8134" i="34"/>
  <c r="F8135" i="34"/>
  <c r="K8135" i="34"/>
  <c r="F8136" i="34"/>
  <c r="K8136" i="34"/>
  <c r="F8137" i="34"/>
  <c r="K8137" i="34"/>
  <c r="F8138" i="34"/>
  <c r="K8138" i="34"/>
  <c r="F8139" i="34"/>
  <c r="K8139" i="34"/>
  <c r="F8140" i="34"/>
  <c r="K8140" i="34"/>
  <c r="F8141" i="34"/>
  <c r="K8141" i="34"/>
  <c r="F8142" i="34"/>
  <c r="K8142" i="34"/>
  <c r="F8143" i="34"/>
  <c r="K8143" i="34"/>
  <c r="F8144" i="34"/>
  <c r="K8144" i="34"/>
  <c r="F8145" i="34"/>
  <c r="K8145" i="34"/>
  <c r="F8146" i="34"/>
  <c r="K8146" i="34"/>
  <c r="F8147" i="34"/>
  <c r="K8147" i="34"/>
  <c r="F8148" i="34"/>
  <c r="K8148" i="34"/>
  <c r="F8149" i="34"/>
  <c r="K8149" i="34"/>
  <c r="F8150" i="34"/>
  <c r="K8150" i="34"/>
  <c r="F8151" i="34"/>
  <c r="K8151" i="34"/>
  <c r="F8152" i="34"/>
  <c r="K8152" i="34"/>
  <c r="F8153" i="34"/>
  <c r="K8153" i="34"/>
  <c r="F8154" i="34"/>
  <c r="K8154" i="34"/>
  <c r="F8155" i="34"/>
  <c r="K8155" i="34"/>
  <c r="F8156" i="34"/>
  <c r="K8156" i="34"/>
  <c r="F8157" i="34"/>
  <c r="K8157" i="34"/>
  <c r="F8158" i="34"/>
  <c r="K8158" i="34"/>
  <c r="F8159" i="34"/>
  <c r="K8159" i="34"/>
  <c r="F8160" i="34"/>
  <c r="K8160" i="34"/>
  <c r="F8161" i="34"/>
  <c r="K8161" i="34"/>
  <c r="F8162" i="34"/>
  <c r="K8162" i="34"/>
  <c r="F8163" i="34"/>
  <c r="K8163" i="34"/>
  <c r="F8164" i="34"/>
  <c r="K8164" i="34"/>
  <c r="F8165" i="34"/>
  <c r="K8165" i="34"/>
  <c r="F8166" i="34"/>
  <c r="K8166" i="34"/>
  <c r="F8167" i="34"/>
  <c r="K8167" i="34"/>
  <c r="F8168" i="34"/>
  <c r="K8168" i="34"/>
  <c r="F8169" i="34"/>
  <c r="K8169" i="34"/>
  <c r="F8170" i="34"/>
  <c r="K8170" i="34"/>
  <c r="F8171" i="34"/>
  <c r="K8171" i="34"/>
  <c r="F8172" i="34"/>
  <c r="K8172" i="34"/>
  <c r="F8173" i="34"/>
  <c r="K8173" i="34"/>
  <c r="F8174" i="34"/>
  <c r="K8174" i="34"/>
  <c r="F8175" i="34"/>
  <c r="K8175" i="34"/>
  <c r="F8176" i="34"/>
  <c r="K8176" i="34"/>
  <c r="F8177" i="34"/>
  <c r="K8177" i="34"/>
  <c r="F8178" i="34"/>
  <c r="K8178" i="34"/>
  <c r="F8179" i="34"/>
  <c r="K8179" i="34"/>
  <c r="F8180" i="34"/>
  <c r="K8180" i="34"/>
  <c r="F8181" i="34"/>
  <c r="K8181" i="34"/>
  <c r="F8182" i="34"/>
  <c r="K8182" i="34"/>
  <c r="F8183" i="34"/>
  <c r="K8183" i="34"/>
  <c r="F8184" i="34"/>
  <c r="K8184" i="34"/>
  <c r="F8185" i="34"/>
  <c r="K8185" i="34"/>
  <c r="F8186" i="34"/>
  <c r="K8186" i="34"/>
  <c r="F8187" i="34"/>
  <c r="K8187" i="34"/>
  <c r="F8188" i="34"/>
  <c r="K8188" i="34"/>
  <c r="F8189" i="34"/>
  <c r="K8189" i="34"/>
  <c r="F8190" i="34"/>
  <c r="K8190" i="34"/>
  <c r="F8191" i="34"/>
  <c r="K8191" i="34"/>
  <c r="F8192" i="34"/>
  <c r="K8192" i="34"/>
  <c r="F8193" i="34"/>
  <c r="K8193" i="34"/>
  <c r="F8194" i="34"/>
  <c r="K8194" i="34"/>
  <c r="F8195" i="34"/>
  <c r="K8195" i="34"/>
  <c r="F8196" i="34"/>
  <c r="K8196" i="34"/>
  <c r="F8197" i="34"/>
  <c r="K8197" i="34"/>
  <c r="F8198" i="34"/>
  <c r="K8198" i="34"/>
  <c r="F8199" i="34"/>
  <c r="K8199" i="34"/>
  <c r="F8200" i="34"/>
  <c r="K8200" i="34"/>
  <c r="F8201" i="34"/>
  <c r="K8201" i="34"/>
  <c r="F8202" i="34"/>
  <c r="K8202" i="34"/>
  <c r="F8203" i="34"/>
  <c r="K8203" i="34"/>
  <c r="F8204" i="34"/>
  <c r="K8204" i="34"/>
  <c r="F8205" i="34"/>
  <c r="K8205" i="34"/>
  <c r="F8206" i="34"/>
  <c r="K8206" i="34"/>
  <c r="F8207" i="34"/>
  <c r="K8207" i="34"/>
  <c r="F8208" i="34"/>
  <c r="K8208" i="34"/>
  <c r="F8209" i="34"/>
  <c r="K8209" i="34"/>
  <c r="F8210" i="34"/>
  <c r="K8210" i="34"/>
  <c r="F8211" i="34"/>
  <c r="K8211" i="34"/>
  <c r="F8212" i="34"/>
  <c r="K8212" i="34"/>
  <c r="F8213" i="34"/>
  <c r="K8213" i="34"/>
  <c r="F8214" i="34"/>
  <c r="K8214" i="34"/>
  <c r="F8215" i="34"/>
  <c r="K8215" i="34"/>
  <c r="F8216" i="34"/>
  <c r="K8216" i="34"/>
  <c r="F8217" i="34"/>
  <c r="K8217" i="34"/>
  <c r="F8218" i="34"/>
  <c r="K8218" i="34"/>
  <c r="F8219" i="34"/>
  <c r="K8219" i="34"/>
  <c r="F8220" i="34"/>
  <c r="K8220" i="34"/>
  <c r="F8221" i="34"/>
  <c r="K8221" i="34"/>
  <c r="F8222" i="34"/>
  <c r="K8222" i="34"/>
  <c r="F8223" i="34"/>
  <c r="K8223" i="34"/>
  <c r="F8224" i="34"/>
  <c r="K8224" i="34"/>
  <c r="F8225" i="34"/>
  <c r="K8225" i="34"/>
  <c r="F8226" i="34"/>
  <c r="K8226" i="34"/>
  <c r="F8227" i="34"/>
  <c r="K8227" i="34"/>
  <c r="F8228" i="34"/>
  <c r="K8228" i="34"/>
  <c r="F8229" i="34"/>
  <c r="K8229" i="34"/>
  <c r="F8230" i="34"/>
  <c r="K8230" i="34"/>
  <c r="F8231" i="34"/>
  <c r="K8231" i="34"/>
  <c r="F8232" i="34"/>
  <c r="K8232" i="34"/>
  <c r="F8233" i="34"/>
  <c r="K8233" i="34"/>
  <c r="F8234" i="34"/>
  <c r="K8234" i="34"/>
  <c r="F8235" i="34"/>
  <c r="K8235" i="34"/>
  <c r="F8236" i="34"/>
  <c r="K8236" i="34"/>
  <c r="F8237" i="34"/>
  <c r="K8237" i="34"/>
  <c r="F8238" i="34"/>
  <c r="K8238" i="34"/>
  <c r="F8239" i="34"/>
  <c r="K8239" i="34"/>
  <c r="F8240" i="34"/>
  <c r="K8240" i="34"/>
  <c r="F8241" i="34"/>
  <c r="K8241" i="34"/>
  <c r="F8242" i="34"/>
  <c r="K8242" i="34"/>
  <c r="F8243" i="34"/>
  <c r="K8243" i="34"/>
  <c r="F8244" i="34"/>
  <c r="K8244" i="34"/>
  <c r="F8245" i="34"/>
  <c r="K8245" i="34"/>
  <c r="F8246" i="34"/>
  <c r="K8246" i="34"/>
  <c r="F8247" i="34"/>
  <c r="K8247" i="34"/>
  <c r="F8248" i="34"/>
  <c r="K8248" i="34"/>
  <c r="F8249" i="34"/>
  <c r="K8249" i="34"/>
  <c r="F8250" i="34"/>
  <c r="K8250" i="34"/>
  <c r="F8251" i="34"/>
  <c r="K8251" i="34"/>
  <c r="F8252" i="34"/>
  <c r="K8252" i="34"/>
  <c r="F8253" i="34"/>
  <c r="K8253" i="34"/>
  <c r="F8254" i="34"/>
  <c r="K8254" i="34"/>
  <c r="F8255" i="34"/>
  <c r="K8255" i="34"/>
  <c r="F8256" i="34"/>
  <c r="K8256" i="34"/>
  <c r="F8257" i="34"/>
  <c r="K8257" i="34"/>
  <c r="F8258" i="34"/>
  <c r="K8258" i="34"/>
  <c r="F8259" i="34"/>
  <c r="K8259" i="34"/>
  <c r="F8260" i="34"/>
  <c r="K8260" i="34"/>
  <c r="F8261" i="34"/>
  <c r="K8261" i="34"/>
  <c r="F8262" i="34"/>
  <c r="K8262" i="34"/>
  <c r="F8263" i="34"/>
  <c r="K8263" i="34"/>
  <c r="F8264" i="34"/>
  <c r="K8264" i="34"/>
  <c r="F8265" i="34"/>
  <c r="K8265" i="34"/>
  <c r="F8266" i="34"/>
  <c r="K8266" i="34"/>
  <c r="F8267" i="34"/>
  <c r="K8267" i="34"/>
  <c r="F8268" i="34"/>
  <c r="K8268" i="34"/>
  <c r="F8269" i="34"/>
  <c r="K8269" i="34"/>
  <c r="F8270" i="34"/>
  <c r="K8270" i="34"/>
  <c r="F8271" i="34"/>
  <c r="K8271" i="34"/>
  <c r="F8272" i="34"/>
  <c r="K8272" i="34"/>
  <c r="F8273" i="34"/>
  <c r="K8273" i="34"/>
  <c r="F8274" i="34"/>
  <c r="K8274" i="34"/>
  <c r="F8275" i="34"/>
  <c r="K8275" i="34"/>
  <c r="F8276" i="34"/>
  <c r="K8276" i="34"/>
  <c r="F8277" i="34"/>
  <c r="K8277" i="34"/>
  <c r="F8278" i="34"/>
  <c r="K8278" i="34"/>
  <c r="F8279" i="34"/>
  <c r="K8279" i="34"/>
  <c r="F8280" i="34"/>
  <c r="K8280" i="34"/>
  <c r="F8281" i="34"/>
  <c r="K8281" i="34"/>
  <c r="F8282" i="34"/>
  <c r="K8282" i="34"/>
  <c r="F8283" i="34"/>
  <c r="K8283" i="34"/>
  <c r="F8284" i="34"/>
  <c r="K8284" i="34"/>
  <c r="F8285" i="34"/>
  <c r="K8285" i="34"/>
  <c r="F8286" i="34"/>
  <c r="K8286" i="34"/>
  <c r="F8287" i="34"/>
  <c r="K8287" i="34"/>
  <c r="F8288" i="34"/>
  <c r="K8288" i="34"/>
  <c r="F8289" i="34"/>
  <c r="K8289" i="34"/>
  <c r="F8290" i="34"/>
  <c r="K8290" i="34"/>
  <c r="F8291" i="34"/>
  <c r="K8291" i="34"/>
  <c r="F8292" i="34"/>
  <c r="K8292" i="34"/>
  <c r="F8293" i="34"/>
  <c r="K8293" i="34"/>
  <c r="F8294" i="34"/>
  <c r="K8294" i="34"/>
  <c r="F8295" i="34"/>
  <c r="K8295" i="34"/>
  <c r="F8296" i="34"/>
  <c r="K8296" i="34"/>
  <c r="F8297" i="34"/>
  <c r="K8297" i="34"/>
  <c r="F8298" i="34"/>
  <c r="K8298" i="34"/>
  <c r="F8299" i="34"/>
  <c r="K8299" i="34"/>
  <c r="F8300" i="34"/>
  <c r="K8300" i="34"/>
  <c r="F8301" i="34"/>
  <c r="K8301" i="34"/>
  <c r="F8302" i="34"/>
  <c r="K8302" i="34"/>
  <c r="F8303" i="34"/>
  <c r="K8303" i="34"/>
  <c r="F8304" i="34"/>
  <c r="K8304" i="34"/>
  <c r="F8305" i="34"/>
  <c r="K8305" i="34"/>
  <c r="F8306" i="34"/>
  <c r="K8306" i="34"/>
  <c r="F8307" i="34"/>
  <c r="K8307" i="34"/>
  <c r="F8308" i="34"/>
  <c r="K8308" i="34"/>
  <c r="F8309" i="34"/>
  <c r="K8309" i="34"/>
  <c r="F8310" i="34"/>
  <c r="K8310" i="34"/>
  <c r="F8311" i="34"/>
  <c r="K8311" i="34"/>
  <c r="F8312" i="34"/>
  <c r="K8312" i="34"/>
  <c r="F8313" i="34"/>
  <c r="K8313" i="34"/>
  <c r="F8314" i="34"/>
  <c r="K8314" i="34"/>
  <c r="F8315" i="34"/>
  <c r="K8315" i="34"/>
  <c r="F8316" i="34"/>
  <c r="K8316" i="34"/>
  <c r="F8317" i="34"/>
  <c r="K8317" i="34"/>
  <c r="F8318" i="34"/>
  <c r="K8318" i="34"/>
  <c r="F8319" i="34"/>
  <c r="K8319" i="34"/>
  <c r="F8320" i="34"/>
  <c r="K8320" i="34"/>
  <c r="F8321" i="34"/>
  <c r="K8321" i="34"/>
  <c r="F8322" i="34"/>
  <c r="K8322" i="34"/>
  <c r="F8323" i="34"/>
  <c r="K8323" i="34"/>
  <c r="F8324" i="34"/>
  <c r="K8324" i="34"/>
  <c r="F8325" i="34"/>
  <c r="K8325" i="34"/>
  <c r="F8326" i="34"/>
  <c r="K8326" i="34"/>
  <c r="F8327" i="34"/>
  <c r="K8327" i="34"/>
  <c r="F8328" i="34"/>
  <c r="K8328" i="34"/>
  <c r="F8329" i="34"/>
  <c r="K8329" i="34"/>
  <c r="F8330" i="34"/>
  <c r="K8330" i="34"/>
  <c r="F8331" i="34"/>
  <c r="K8331" i="34"/>
  <c r="F8332" i="34"/>
  <c r="K8332" i="34"/>
  <c r="F8333" i="34"/>
  <c r="K8333" i="34"/>
  <c r="F8334" i="34"/>
  <c r="K8334" i="34"/>
  <c r="F8335" i="34"/>
  <c r="K8335" i="34"/>
  <c r="F8336" i="34"/>
  <c r="K8336" i="34"/>
  <c r="F8337" i="34"/>
  <c r="K8337" i="34"/>
  <c r="F8338" i="34"/>
  <c r="K8338" i="34"/>
  <c r="F8339" i="34"/>
  <c r="K8339" i="34"/>
  <c r="F8340" i="34"/>
  <c r="K8340" i="34"/>
  <c r="F8341" i="34"/>
  <c r="K8341" i="34"/>
  <c r="F8342" i="34"/>
  <c r="K8342" i="34"/>
  <c r="F8343" i="34"/>
  <c r="K8343" i="34"/>
  <c r="F8344" i="34"/>
  <c r="K8344" i="34"/>
  <c r="F8345" i="34"/>
  <c r="K8345" i="34"/>
  <c r="F8346" i="34"/>
  <c r="K8346" i="34"/>
  <c r="F8347" i="34"/>
  <c r="K8347" i="34"/>
  <c r="F8348" i="34"/>
  <c r="K8348" i="34"/>
  <c r="F8349" i="34"/>
  <c r="K8349" i="34"/>
  <c r="F8350" i="34"/>
  <c r="K8350" i="34"/>
  <c r="F8351" i="34"/>
  <c r="K8351" i="34"/>
  <c r="F8352" i="34"/>
  <c r="K8352" i="34"/>
  <c r="F8353" i="34"/>
  <c r="K8353" i="34"/>
  <c r="F8354" i="34"/>
  <c r="K8354" i="34"/>
  <c r="F8355" i="34"/>
  <c r="K8355" i="34"/>
  <c r="F8356" i="34"/>
  <c r="K8356" i="34"/>
  <c r="F8357" i="34"/>
  <c r="K8357" i="34"/>
  <c r="F8358" i="34"/>
  <c r="K8358" i="34"/>
  <c r="F8359" i="34"/>
  <c r="K8359" i="34"/>
  <c r="F8360" i="34"/>
  <c r="K8360" i="34"/>
  <c r="F8361" i="34"/>
  <c r="K8361" i="34"/>
  <c r="F8362" i="34"/>
  <c r="K8362" i="34"/>
  <c r="F8363" i="34"/>
  <c r="K8363" i="34"/>
  <c r="F8364" i="34"/>
  <c r="K8364" i="34"/>
  <c r="F8365" i="34"/>
  <c r="K8365" i="34"/>
  <c r="F8366" i="34"/>
  <c r="K8366" i="34"/>
  <c r="F8367" i="34"/>
  <c r="K8367" i="34"/>
  <c r="F8368" i="34"/>
  <c r="K8368" i="34"/>
  <c r="F8369" i="34"/>
  <c r="K8369" i="34"/>
  <c r="F8370" i="34"/>
  <c r="K8370" i="34"/>
  <c r="F8371" i="34"/>
  <c r="K8371" i="34"/>
  <c r="F8372" i="34"/>
  <c r="K8372" i="34"/>
  <c r="F8373" i="34"/>
  <c r="K8373" i="34"/>
  <c r="F8374" i="34"/>
  <c r="K8374" i="34"/>
  <c r="F8375" i="34"/>
  <c r="K8375" i="34"/>
  <c r="F8376" i="34"/>
  <c r="K8376" i="34"/>
  <c r="F8377" i="34"/>
  <c r="K8377" i="34"/>
  <c r="F8378" i="34"/>
  <c r="K8378" i="34"/>
  <c r="F8379" i="34"/>
  <c r="K8379" i="34"/>
  <c r="F8380" i="34"/>
  <c r="K8380" i="34"/>
  <c r="F8381" i="34"/>
  <c r="K8381" i="34"/>
  <c r="F8382" i="34"/>
  <c r="K8382" i="34"/>
  <c r="F8383" i="34"/>
  <c r="K8383" i="34"/>
  <c r="F8384" i="34"/>
  <c r="K8384" i="34"/>
  <c r="F8385" i="34"/>
  <c r="K8385" i="34"/>
  <c r="F8386" i="34"/>
  <c r="K8386" i="34"/>
  <c r="F8387" i="34"/>
  <c r="K8387" i="34"/>
  <c r="F8388" i="34"/>
  <c r="K8388" i="34"/>
  <c r="F8389" i="34"/>
  <c r="K8389" i="34"/>
  <c r="F8390" i="34"/>
  <c r="K8390" i="34"/>
  <c r="F8391" i="34"/>
  <c r="K8391" i="34"/>
  <c r="F8392" i="34"/>
  <c r="K8392" i="34"/>
  <c r="F8393" i="34"/>
  <c r="K8393" i="34"/>
  <c r="F8394" i="34"/>
  <c r="K8394" i="34"/>
  <c r="F8395" i="34"/>
  <c r="K8395" i="34"/>
  <c r="F8396" i="34"/>
  <c r="K8396" i="34"/>
  <c r="F8397" i="34"/>
  <c r="K8397" i="34"/>
  <c r="F8398" i="34"/>
  <c r="K8398" i="34"/>
  <c r="F8399" i="34"/>
  <c r="K8399" i="34"/>
  <c r="F8400" i="34"/>
  <c r="K8400" i="34"/>
  <c r="F8401" i="34"/>
  <c r="K8401" i="34"/>
  <c r="F8402" i="34"/>
  <c r="K8402" i="34"/>
  <c r="F8403" i="34"/>
  <c r="K8403" i="34"/>
  <c r="F8404" i="34"/>
  <c r="K8404" i="34"/>
  <c r="F8405" i="34"/>
  <c r="K8405" i="34"/>
  <c r="F8406" i="34"/>
  <c r="K8406" i="34"/>
  <c r="F8407" i="34"/>
  <c r="K8407" i="34"/>
  <c r="F8408" i="34"/>
  <c r="K8408" i="34"/>
  <c r="F8409" i="34"/>
  <c r="K8409" i="34"/>
  <c r="F8410" i="34"/>
  <c r="K8410" i="34"/>
  <c r="F8411" i="34"/>
  <c r="K8411" i="34"/>
  <c r="F8412" i="34"/>
  <c r="K8412" i="34"/>
  <c r="F8413" i="34"/>
  <c r="K8413" i="34"/>
  <c r="F8414" i="34"/>
  <c r="K8414" i="34"/>
  <c r="F8415" i="34"/>
  <c r="K8415" i="34"/>
  <c r="F8416" i="34"/>
  <c r="K8416" i="34"/>
  <c r="F8417" i="34"/>
  <c r="K8417" i="34"/>
  <c r="F8418" i="34"/>
  <c r="K8418" i="34"/>
  <c r="F8419" i="34"/>
  <c r="K8419" i="34"/>
  <c r="F8420" i="34"/>
  <c r="K8420" i="34"/>
  <c r="F8421" i="34"/>
  <c r="K8421" i="34"/>
  <c r="F8422" i="34"/>
  <c r="K8422" i="34"/>
  <c r="F8423" i="34"/>
  <c r="K8423" i="34"/>
  <c r="F8424" i="34"/>
  <c r="K8424" i="34"/>
  <c r="F8425" i="34"/>
  <c r="K8425" i="34"/>
  <c r="F8426" i="34"/>
  <c r="K8426" i="34"/>
  <c r="F8427" i="34"/>
  <c r="K8427" i="34"/>
  <c r="F8428" i="34"/>
  <c r="K8428" i="34"/>
  <c r="F8429" i="34"/>
  <c r="K8429" i="34"/>
  <c r="F8430" i="34"/>
  <c r="K8430" i="34"/>
  <c r="F8431" i="34"/>
  <c r="K8431" i="34"/>
  <c r="F8432" i="34"/>
  <c r="K8432" i="34"/>
  <c r="F8433" i="34"/>
  <c r="K8433" i="34"/>
  <c r="F8434" i="34"/>
  <c r="K8434" i="34"/>
  <c r="F8435" i="34"/>
  <c r="K8435" i="34"/>
  <c r="F8436" i="34"/>
  <c r="K8436" i="34"/>
  <c r="F8437" i="34"/>
  <c r="K8437" i="34"/>
  <c r="F8438" i="34"/>
  <c r="K8438" i="34"/>
  <c r="F8439" i="34"/>
  <c r="K8439" i="34"/>
  <c r="F8440" i="34"/>
  <c r="K8440" i="34"/>
  <c r="F8441" i="34"/>
  <c r="K8441" i="34"/>
  <c r="F8442" i="34"/>
  <c r="K8442" i="34"/>
  <c r="F8443" i="34"/>
  <c r="K8443" i="34"/>
  <c r="F8444" i="34"/>
  <c r="K8444" i="34"/>
  <c r="F8445" i="34"/>
  <c r="K8445" i="34"/>
  <c r="F8446" i="34"/>
  <c r="K8446" i="34"/>
  <c r="F8447" i="34"/>
  <c r="K8447" i="34"/>
  <c r="F8448" i="34"/>
  <c r="K8448" i="34"/>
  <c r="F8449" i="34"/>
  <c r="K8449" i="34"/>
  <c r="F8450" i="34"/>
  <c r="K8450" i="34"/>
  <c r="F8451" i="34"/>
  <c r="K8451" i="34"/>
  <c r="F8452" i="34"/>
  <c r="K8452" i="34"/>
  <c r="F8453" i="34"/>
  <c r="K8453" i="34"/>
  <c r="F8454" i="34"/>
  <c r="K8454" i="34"/>
  <c r="F8455" i="34"/>
  <c r="K8455" i="34"/>
  <c r="F8456" i="34"/>
  <c r="K8456" i="34"/>
  <c r="F8457" i="34"/>
  <c r="K8457" i="34"/>
  <c r="F8458" i="34"/>
  <c r="K8458" i="34"/>
  <c r="F8459" i="34"/>
  <c r="K8459" i="34"/>
  <c r="F8460" i="34"/>
  <c r="K8460" i="34"/>
  <c r="F8461" i="34"/>
  <c r="K8461" i="34"/>
  <c r="F8462" i="34"/>
  <c r="K8462" i="34"/>
  <c r="F8463" i="34"/>
  <c r="K8463" i="34"/>
  <c r="F8464" i="34"/>
  <c r="K8464" i="34"/>
  <c r="F8465" i="34"/>
  <c r="K8465" i="34"/>
  <c r="F8466" i="34"/>
  <c r="K8466" i="34"/>
  <c r="F8467" i="34"/>
  <c r="K8467" i="34"/>
  <c r="F8468" i="34"/>
  <c r="K8468" i="34"/>
  <c r="F8469" i="34"/>
  <c r="K8469" i="34"/>
  <c r="F8470" i="34"/>
  <c r="K8470" i="34"/>
  <c r="F8471" i="34"/>
  <c r="K8471" i="34"/>
  <c r="F8472" i="34"/>
  <c r="K8472" i="34"/>
  <c r="F8473" i="34"/>
  <c r="K8473" i="34"/>
  <c r="F8474" i="34"/>
  <c r="K8474" i="34"/>
  <c r="F8475" i="34"/>
  <c r="K8475" i="34"/>
  <c r="F8476" i="34"/>
  <c r="K8476" i="34"/>
  <c r="F8477" i="34"/>
  <c r="K8477" i="34"/>
  <c r="F8478" i="34"/>
  <c r="K8478" i="34"/>
  <c r="F8479" i="34"/>
  <c r="K8479" i="34"/>
  <c r="F8480" i="34"/>
  <c r="K8480" i="34"/>
  <c r="F8481" i="34"/>
  <c r="K8481" i="34"/>
  <c r="F8482" i="34"/>
  <c r="K8482" i="34"/>
  <c r="F8483" i="34"/>
  <c r="K8483" i="34"/>
  <c r="F8484" i="34"/>
  <c r="K8484" i="34"/>
  <c r="F8485" i="34"/>
  <c r="K8485" i="34"/>
  <c r="F8486" i="34"/>
  <c r="K8486" i="34"/>
  <c r="F8487" i="34"/>
  <c r="K8487" i="34"/>
  <c r="F8488" i="34"/>
  <c r="K8488" i="34"/>
  <c r="F8489" i="34"/>
  <c r="K8489" i="34"/>
  <c r="F8490" i="34"/>
  <c r="K8490" i="34"/>
  <c r="F8491" i="34"/>
  <c r="K8491" i="34"/>
  <c r="F8492" i="34"/>
  <c r="K8492" i="34"/>
  <c r="F8493" i="34"/>
  <c r="K8493" i="34"/>
  <c r="F8494" i="34"/>
  <c r="K8494" i="34"/>
  <c r="F8495" i="34"/>
  <c r="K8495" i="34"/>
  <c r="F8496" i="34"/>
  <c r="K8496" i="34"/>
  <c r="F8497" i="34"/>
  <c r="K8497" i="34"/>
  <c r="F8498" i="34"/>
  <c r="K8498" i="34"/>
  <c r="F8499" i="34"/>
  <c r="K8499" i="34"/>
  <c r="F8500" i="34"/>
  <c r="K8500" i="34"/>
  <c r="F8501" i="34"/>
  <c r="K8501" i="34"/>
  <c r="F8502" i="34"/>
  <c r="K8502" i="34"/>
  <c r="F8503" i="34"/>
  <c r="K8503" i="34"/>
  <c r="F8504" i="34"/>
  <c r="K8504" i="34"/>
  <c r="F8505" i="34"/>
  <c r="K8505" i="34"/>
  <c r="F8506" i="34"/>
  <c r="K8506" i="34"/>
  <c r="F8507" i="34"/>
  <c r="K8507" i="34"/>
  <c r="F8508" i="34"/>
  <c r="K8508" i="34"/>
  <c r="F8509" i="34"/>
  <c r="K8509" i="34"/>
  <c r="F8510" i="34"/>
  <c r="K8510" i="34"/>
  <c r="F8511" i="34"/>
  <c r="K8511" i="34"/>
  <c r="F8512" i="34"/>
  <c r="K8512" i="34"/>
  <c r="F8513" i="34"/>
  <c r="K8513" i="34"/>
  <c r="F8514" i="34"/>
  <c r="K8514" i="34"/>
  <c r="F8515" i="34"/>
  <c r="K8515" i="34"/>
  <c r="F8516" i="34"/>
  <c r="K8516" i="34"/>
  <c r="F8517" i="34"/>
  <c r="K8517" i="34"/>
  <c r="F8518" i="34"/>
  <c r="K8518" i="34"/>
  <c r="F8519" i="34"/>
  <c r="K8519" i="34"/>
  <c r="F8520" i="34"/>
  <c r="K8520" i="34"/>
  <c r="F8521" i="34"/>
  <c r="K8521" i="34"/>
  <c r="F8522" i="34"/>
  <c r="K8522" i="34"/>
  <c r="F8523" i="34"/>
  <c r="K8523" i="34"/>
  <c r="F8524" i="34"/>
  <c r="K8524" i="34"/>
  <c r="F8525" i="34"/>
  <c r="K8525" i="34"/>
  <c r="F8526" i="34"/>
  <c r="K8526" i="34"/>
  <c r="F8527" i="34"/>
  <c r="K8527" i="34"/>
  <c r="F8528" i="34"/>
  <c r="K8528" i="34"/>
  <c r="F8529" i="34"/>
  <c r="K8529" i="34"/>
  <c r="F8530" i="34"/>
  <c r="K8530" i="34"/>
  <c r="F8531" i="34"/>
  <c r="K8531" i="34"/>
  <c r="F8532" i="34"/>
  <c r="K8532" i="34"/>
  <c r="F8533" i="34"/>
  <c r="K8533" i="34"/>
  <c r="F8534" i="34"/>
  <c r="K8534" i="34"/>
  <c r="F8535" i="34"/>
  <c r="K8535" i="34"/>
  <c r="F8536" i="34"/>
  <c r="K8536" i="34"/>
  <c r="F8537" i="34"/>
  <c r="K8537" i="34"/>
  <c r="F8538" i="34"/>
  <c r="K8538" i="34"/>
  <c r="F8539" i="34"/>
  <c r="K8539" i="34"/>
  <c r="F8540" i="34"/>
  <c r="K8540" i="34"/>
  <c r="F8541" i="34"/>
  <c r="K8541" i="34"/>
  <c r="F8542" i="34"/>
  <c r="K8542" i="34"/>
  <c r="F8543" i="34"/>
  <c r="K8543" i="34"/>
  <c r="F8544" i="34"/>
  <c r="K8544" i="34"/>
  <c r="F8545" i="34"/>
  <c r="K8545" i="34"/>
  <c r="F8546" i="34"/>
  <c r="K8546" i="34"/>
  <c r="F8547" i="34"/>
  <c r="K8547" i="34"/>
  <c r="F8548" i="34"/>
  <c r="K8548" i="34"/>
  <c r="F8549" i="34"/>
  <c r="K8549" i="34"/>
  <c r="F8550" i="34"/>
  <c r="K8550" i="34"/>
  <c r="F8551" i="34"/>
  <c r="K8551" i="34"/>
  <c r="F8552" i="34"/>
  <c r="K8552" i="34"/>
  <c r="F8553" i="34"/>
  <c r="K8553" i="34"/>
  <c r="F8554" i="34"/>
  <c r="K8554" i="34"/>
  <c r="F8555" i="34"/>
  <c r="K8555" i="34"/>
  <c r="F8556" i="34"/>
  <c r="K8556" i="34"/>
  <c r="F8557" i="34"/>
  <c r="K8557" i="34"/>
  <c r="F8558" i="34"/>
  <c r="K8558" i="34"/>
  <c r="F8559" i="34"/>
  <c r="K8559" i="34"/>
  <c r="F8560" i="34"/>
  <c r="K8560" i="34"/>
  <c r="F8561" i="34"/>
  <c r="K8561" i="34"/>
  <c r="F8562" i="34"/>
  <c r="K8562" i="34"/>
  <c r="F8563" i="34"/>
  <c r="K8563" i="34"/>
  <c r="F8564" i="34"/>
  <c r="K8564" i="34"/>
  <c r="F8565" i="34"/>
  <c r="K8565" i="34"/>
  <c r="F8566" i="34"/>
  <c r="K8566" i="34"/>
  <c r="F8567" i="34"/>
  <c r="K8567" i="34"/>
  <c r="F8568" i="34"/>
  <c r="K8568" i="34"/>
  <c r="F8569" i="34"/>
  <c r="K8569" i="34"/>
  <c r="F8570" i="34"/>
  <c r="K8570" i="34"/>
  <c r="F8571" i="34"/>
  <c r="K8571" i="34"/>
  <c r="F8572" i="34"/>
  <c r="K8572" i="34"/>
  <c r="F8573" i="34"/>
  <c r="K8573" i="34"/>
  <c r="F8574" i="34"/>
  <c r="K8574" i="34"/>
  <c r="F8575" i="34"/>
  <c r="K8575" i="34"/>
  <c r="F8576" i="34"/>
  <c r="K8576" i="34"/>
  <c r="F8577" i="34"/>
  <c r="K8577" i="34"/>
  <c r="F8578" i="34"/>
  <c r="K8578" i="34"/>
  <c r="F8579" i="34"/>
  <c r="K8579" i="34"/>
  <c r="F8580" i="34"/>
  <c r="K8580" i="34"/>
  <c r="F8581" i="34"/>
  <c r="K8581" i="34"/>
  <c r="F8582" i="34"/>
  <c r="K8582" i="34"/>
  <c r="F8583" i="34"/>
  <c r="K8583" i="34"/>
  <c r="F8584" i="34"/>
  <c r="K8584" i="34"/>
  <c r="F8585" i="34"/>
  <c r="K8585" i="34"/>
  <c r="F8586" i="34"/>
  <c r="K8586" i="34"/>
  <c r="F8587" i="34"/>
  <c r="K8587" i="34"/>
  <c r="F8588" i="34"/>
  <c r="K8588" i="34"/>
  <c r="F8589" i="34"/>
  <c r="K8589" i="34"/>
  <c r="F8590" i="34"/>
  <c r="K8590" i="34"/>
  <c r="F8591" i="34"/>
  <c r="K8591" i="34"/>
  <c r="F8592" i="34"/>
  <c r="K8592" i="34"/>
  <c r="F8593" i="34"/>
  <c r="K8593" i="34"/>
  <c r="F8594" i="34"/>
  <c r="K8594" i="34"/>
  <c r="F8595" i="34"/>
  <c r="K8595" i="34"/>
  <c r="F8596" i="34"/>
  <c r="K8596" i="34"/>
  <c r="F8597" i="34"/>
  <c r="K8597" i="34"/>
  <c r="F8598" i="34"/>
  <c r="K8598" i="34"/>
  <c r="F8599" i="34"/>
  <c r="K8599" i="34"/>
  <c r="F8600" i="34"/>
  <c r="K8600" i="34"/>
  <c r="F8601" i="34"/>
  <c r="K8601" i="34"/>
  <c r="F8602" i="34"/>
  <c r="K8602" i="34"/>
  <c r="F8603" i="34"/>
  <c r="K8603" i="34"/>
  <c r="F8604" i="34"/>
  <c r="K8604" i="34"/>
  <c r="F8605" i="34"/>
  <c r="K8605" i="34"/>
  <c r="F8606" i="34"/>
  <c r="K8606" i="34"/>
  <c r="F8607" i="34"/>
  <c r="K8607" i="34"/>
  <c r="F8608" i="34"/>
  <c r="K8608" i="34"/>
  <c r="F8609" i="34"/>
  <c r="K8609" i="34"/>
  <c r="F8610" i="34"/>
  <c r="K8610" i="34"/>
  <c r="F8611" i="34"/>
  <c r="K8611" i="34"/>
  <c r="F8612" i="34"/>
  <c r="K8612" i="34"/>
  <c r="F8613" i="34"/>
  <c r="K8613" i="34"/>
  <c r="F8614" i="34"/>
  <c r="K8614" i="34"/>
  <c r="F8615" i="34"/>
  <c r="K8615" i="34"/>
  <c r="F8616" i="34"/>
  <c r="K8616" i="34"/>
  <c r="F8617" i="34"/>
  <c r="K8617" i="34"/>
  <c r="F8618" i="34"/>
  <c r="K8618" i="34"/>
  <c r="F8619" i="34"/>
  <c r="K8619" i="34"/>
  <c r="F8620" i="34"/>
  <c r="K8620" i="34"/>
  <c r="F8621" i="34"/>
  <c r="K8621" i="34"/>
  <c r="F8622" i="34"/>
  <c r="K8622" i="34"/>
  <c r="F8623" i="34"/>
  <c r="K8623" i="34"/>
  <c r="F8624" i="34"/>
  <c r="K8624" i="34"/>
  <c r="F8625" i="34"/>
  <c r="K8625" i="34"/>
  <c r="F8626" i="34"/>
  <c r="K8626" i="34"/>
  <c r="F8627" i="34"/>
  <c r="K8627" i="34"/>
  <c r="F8628" i="34"/>
  <c r="K8628" i="34"/>
  <c r="F8629" i="34"/>
  <c r="K8629" i="34"/>
  <c r="F8630" i="34"/>
  <c r="K8630" i="34"/>
  <c r="F8631" i="34"/>
  <c r="K8631" i="34"/>
  <c r="F8632" i="34"/>
  <c r="K8632" i="34"/>
  <c r="F8633" i="34"/>
  <c r="K8633" i="34"/>
  <c r="F8634" i="34"/>
  <c r="K8634" i="34"/>
  <c r="F8635" i="34"/>
  <c r="K8635" i="34"/>
  <c r="F8636" i="34"/>
  <c r="K8636" i="34"/>
  <c r="F8637" i="34"/>
  <c r="K8637" i="34"/>
  <c r="F8638" i="34"/>
  <c r="K8638" i="34"/>
  <c r="F8639" i="34"/>
  <c r="K8639" i="34"/>
  <c r="F8640" i="34"/>
  <c r="K8640" i="34"/>
  <c r="F8641" i="34"/>
  <c r="K8641" i="34"/>
  <c r="F8642" i="34"/>
  <c r="K8642" i="34"/>
  <c r="F8643" i="34"/>
  <c r="K8643" i="34"/>
  <c r="F8644" i="34"/>
  <c r="K8644" i="34"/>
  <c r="F8645" i="34"/>
  <c r="K8645" i="34"/>
  <c r="F8646" i="34"/>
  <c r="K8646" i="34"/>
  <c r="F8647" i="34"/>
  <c r="K8647" i="34"/>
  <c r="F8648" i="34"/>
  <c r="K8648" i="34"/>
  <c r="F8649" i="34"/>
  <c r="K8649" i="34"/>
  <c r="F8650" i="34"/>
  <c r="K8650" i="34"/>
  <c r="F8651" i="34"/>
  <c r="K8651" i="34"/>
  <c r="F8652" i="34"/>
  <c r="K8652" i="34"/>
  <c r="F8653" i="34"/>
  <c r="K8653" i="34"/>
  <c r="F8654" i="34"/>
  <c r="K8654" i="34"/>
  <c r="F8655" i="34"/>
  <c r="K8655" i="34"/>
  <c r="F8656" i="34"/>
  <c r="K8656" i="34"/>
  <c r="F8657" i="34"/>
  <c r="K8657" i="34"/>
  <c r="F8658" i="34"/>
  <c r="K8658" i="34"/>
  <c r="F8659" i="34"/>
  <c r="K8659" i="34"/>
  <c r="F8660" i="34"/>
  <c r="K8660" i="34"/>
  <c r="F8661" i="34"/>
  <c r="K8661" i="34"/>
  <c r="F8662" i="34"/>
  <c r="K8662" i="34"/>
  <c r="F8663" i="34"/>
  <c r="K8663" i="34"/>
  <c r="F8664" i="34"/>
  <c r="K8664" i="34"/>
  <c r="F8665" i="34"/>
  <c r="K8665" i="34"/>
  <c r="F8666" i="34"/>
  <c r="K8666" i="34"/>
  <c r="F8667" i="34"/>
  <c r="K8667" i="34"/>
  <c r="F8668" i="34"/>
  <c r="K8668" i="34"/>
  <c r="F8669" i="34"/>
  <c r="K8669" i="34"/>
  <c r="F8670" i="34"/>
  <c r="K8670" i="34"/>
  <c r="F8671" i="34"/>
  <c r="K8671" i="34"/>
  <c r="F8672" i="34"/>
  <c r="K8672" i="34"/>
  <c r="F8673" i="34"/>
  <c r="K8673" i="34"/>
  <c r="F8674" i="34"/>
  <c r="K8674" i="34"/>
  <c r="F8675" i="34"/>
  <c r="K8675" i="34"/>
  <c r="F8676" i="34"/>
  <c r="K8676" i="34"/>
  <c r="F8677" i="34"/>
  <c r="K8677" i="34"/>
  <c r="F8678" i="34"/>
  <c r="K8678" i="34"/>
  <c r="F8679" i="34"/>
  <c r="K8679" i="34"/>
  <c r="F8680" i="34"/>
  <c r="K8680" i="34"/>
  <c r="F8681" i="34"/>
  <c r="K8681" i="34"/>
  <c r="F8682" i="34"/>
  <c r="K8682" i="34"/>
  <c r="F8683" i="34"/>
  <c r="K8683" i="34"/>
  <c r="F8684" i="34"/>
  <c r="K8684" i="34"/>
  <c r="F8685" i="34"/>
  <c r="K8685" i="34"/>
  <c r="F8686" i="34"/>
  <c r="K8686" i="34"/>
  <c r="F8687" i="34"/>
  <c r="K8687" i="34"/>
  <c r="F8688" i="34"/>
  <c r="K8688" i="34"/>
  <c r="F8689" i="34"/>
  <c r="K8689" i="34"/>
  <c r="F8690" i="34"/>
  <c r="K8690" i="34"/>
  <c r="F8691" i="34"/>
  <c r="K8691" i="34"/>
  <c r="F8692" i="34"/>
  <c r="K8692" i="34"/>
  <c r="F8693" i="34"/>
  <c r="K8693" i="34"/>
  <c r="F8694" i="34"/>
  <c r="K8694" i="34"/>
  <c r="F8695" i="34"/>
  <c r="K8695" i="34"/>
  <c r="F8696" i="34"/>
  <c r="K8696" i="34"/>
  <c r="F8697" i="34"/>
  <c r="K8697" i="34"/>
  <c r="F8698" i="34"/>
  <c r="K8698" i="34"/>
  <c r="F8699" i="34"/>
  <c r="K8699" i="34"/>
  <c r="F8700" i="34"/>
  <c r="K8700" i="34"/>
  <c r="F8701" i="34"/>
  <c r="K8701" i="34"/>
  <c r="F8702" i="34"/>
  <c r="K8702" i="34"/>
  <c r="F8703" i="34"/>
  <c r="K8703" i="34"/>
  <c r="F8704" i="34"/>
  <c r="K8704" i="34"/>
  <c r="F8705" i="34"/>
  <c r="K8705" i="34"/>
  <c r="F8706" i="34"/>
  <c r="K8706" i="34"/>
  <c r="F8707" i="34"/>
  <c r="K8707" i="34"/>
  <c r="F8708" i="34"/>
  <c r="K8708" i="34"/>
  <c r="F8709" i="34"/>
  <c r="K8709" i="34"/>
  <c r="F8710" i="34"/>
  <c r="K8710" i="34"/>
  <c r="F8711" i="34"/>
  <c r="K8711" i="34"/>
  <c r="F8712" i="34"/>
  <c r="K8712" i="34"/>
  <c r="F8713" i="34"/>
  <c r="K8713" i="34"/>
  <c r="F8714" i="34"/>
  <c r="K8714" i="34"/>
  <c r="F8715" i="34"/>
  <c r="K8715" i="34"/>
  <c r="F8716" i="34"/>
  <c r="K8716" i="34"/>
  <c r="F8717" i="34"/>
  <c r="K8717" i="34"/>
  <c r="F8718" i="34"/>
  <c r="K8718" i="34"/>
  <c r="F8719" i="34"/>
  <c r="K8719" i="34"/>
  <c r="F8720" i="34"/>
  <c r="K8720" i="34"/>
  <c r="F8721" i="34"/>
  <c r="K8721" i="34"/>
  <c r="F8722" i="34"/>
  <c r="K8722" i="34"/>
  <c r="F8723" i="34"/>
  <c r="K8723" i="34"/>
  <c r="F8724" i="34"/>
  <c r="K8724" i="34"/>
  <c r="F8725" i="34"/>
  <c r="K8725" i="34"/>
  <c r="F8726" i="34"/>
  <c r="K8726" i="34"/>
  <c r="F8727" i="34"/>
  <c r="K8727" i="34"/>
  <c r="F8728" i="34"/>
  <c r="K8728" i="34"/>
  <c r="F8729" i="34"/>
  <c r="K8729" i="34"/>
  <c r="F8730" i="34"/>
  <c r="K8730" i="34"/>
  <c r="F8731" i="34"/>
  <c r="K8731" i="34"/>
  <c r="F8732" i="34"/>
  <c r="K8732" i="34"/>
  <c r="F8733" i="34"/>
  <c r="K8733" i="34"/>
  <c r="F8734" i="34"/>
  <c r="K8734" i="34"/>
  <c r="F8735" i="34"/>
  <c r="K8735" i="34"/>
  <c r="F8736" i="34"/>
  <c r="K8736" i="34"/>
  <c r="F8737" i="34"/>
  <c r="K8737" i="34"/>
  <c r="F8738" i="34"/>
  <c r="K8738" i="34"/>
  <c r="F8739" i="34"/>
  <c r="K8739" i="34"/>
  <c r="F8740" i="34"/>
  <c r="K8740" i="34"/>
  <c r="F8741" i="34"/>
  <c r="K8741" i="34"/>
  <c r="F8742" i="34"/>
  <c r="K8742" i="34"/>
  <c r="F8743" i="34"/>
  <c r="K8743" i="34"/>
  <c r="F8744" i="34"/>
  <c r="K8744" i="34"/>
  <c r="F8745" i="34"/>
  <c r="K8745" i="34"/>
  <c r="F8746" i="34"/>
  <c r="K8746" i="34"/>
  <c r="F8747" i="34"/>
  <c r="K8747" i="34"/>
  <c r="F8748" i="34"/>
  <c r="K8748" i="34"/>
  <c r="F8749" i="34"/>
  <c r="K8749" i="34"/>
  <c r="F8750" i="34"/>
  <c r="K8750" i="34"/>
  <c r="F8751" i="34"/>
  <c r="K8751" i="34"/>
  <c r="F8752" i="34"/>
  <c r="K8752" i="34"/>
  <c r="F8753" i="34"/>
  <c r="K8753" i="34"/>
  <c r="F8754" i="34"/>
  <c r="K8754" i="34"/>
  <c r="F8755" i="34"/>
  <c r="K8755" i="34"/>
  <c r="F8756" i="34"/>
  <c r="K8756" i="34"/>
  <c r="F8757" i="34"/>
  <c r="K8757" i="34"/>
  <c r="F8758" i="34"/>
  <c r="K8758" i="34"/>
  <c r="F8759" i="34"/>
  <c r="K8759" i="34"/>
  <c r="F8760" i="34"/>
  <c r="K8760" i="34"/>
  <c r="F8761" i="34"/>
  <c r="K8761" i="34"/>
  <c r="F8762" i="34"/>
  <c r="K8762" i="34"/>
  <c r="F8763" i="34"/>
  <c r="K8763" i="34"/>
  <c r="F8764" i="34"/>
  <c r="K8764" i="34"/>
  <c r="F8765" i="34"/>
  <c r="K8765" i="34"/>
  <c r="F8766" i="34"/>
  <c r="K8766" i="34"/>
  <c r="F8767" i="34"/>
  <c r="K8767" i="34"/>
  <c r="F8768" i="34"/>
  <c r="K8768" i="34"/>
  <c r="F8769" i="34"/>
  <c r="K8769" i="34"/>
  <c r="F8770" i="34"/>
  <c r="K8770" i="34"/>
  <c r="F8771" i="34"/>
  <c r="K8771" i="34"/>
  <c r="F8772" i="34"/>
  <c r="K8772" i="34"/>
  <c r="F8773" i="34"/>
  <c r="K8773" i="34"/>
  <c r="F8774" i="34"/>
  <c r="K8774" i="34"/>
  <c r="F8775" i="34"/>
  <c r="K8775" i="34"/>
  <c r="F8776" i="34"/>
  <c r="K8776" i="34"/>
  <c r="F8777" i="34"/>
  <c r="K8777" i="34"/>
  <c r="F8778" i="34"/>
  <c r="K8778" i="34"/>
  <c r="F8779" i="34"/>
  <c r="K8779" i="34"/>
  <c r="F8780" i="34"/>
  <c r="K8780" i="34"/>
  <c r="F8781" i="34"/>
  <c r="K8781" i="34"/>
  <c r="F8782" i="34"/>
  <c r="K8782" i="34"/>
  <c r="F8783" i="34"/>
  <c r="K8783" i="34"/>
  <c r="F8784" i="34"/>
  <c r="K8784" i="34"/>
  <c r="F8785" i="34"/>
  <c r="K8785" i="34"/>
  <c r="F8786" i="34"/>
  <c r="K8786" i="34"/>
  <c r="F8787" i="34"/>
  <c r="K8787" i="34"/>
  <c r="F8788" i="34"/>
  <c r="K8788" i="34"/>
  <c r="F8789" i="34"/>
  <c r="K8789" i="34"/>
  <c r="F8790" i="34"/>
  <c r="K8790" i="34"/>
  <c r="F8791" i="34"/>
  <c r="K8791" i="34"/>
  <c r="F8792" i="34"/>
  <c r="K8792" i="34"/>
  <c r="F8793" i="34"/>
  <c r="K8793" i="34"/>
  <c r="F8794" i="34"/>
  <c r="K8794" i="34"/>
  <c r="F8795" i="34"/>
  <c r="K8795" i="34"/>
  <c r="F8796" i="34"/>
  <c r="K8796" i="34"/>
  <c r="F8797" i="34"/>
  <c r="K8797" i="34"/>
  <c r="F8798" i="34"/>
  <c r="K8798" i="34"/>
  <c r="F8799" i="34"/>
  <c r="K8799" i="34"/>
  <c r="F8800" i="34"/>
  <c r="K8800" i="34"/>
  <c r="F8801" i="34"/>
  <c r="K8801" i="34"/>
  <c r="F8802" i="34"/>
  <c r="K8802" i="34"/>
  <c r="F8803" i="34"/>
  <c r="K8803" i="34"/>
  <c r="F8804" i="34"/>
  <c r="K8804" i="34"/>
  <c r="F8805" i="34"/>
  <c r="K8805" i="34"/>
  <c r="F8806" i="34"/>
  <c r="K8806" i="34"/>
  <c r="F8807" i="34"/>
  <c r="K8807" i="34"/>
  <c r="F8808" i="34"/>
  <c r="K8808" i="34"/>
  <c r="F8809" i="34"/>
  <c r="K8809" i="34"/>
  <c r="F8810" i="34"/>
  <c r="K8810" i="34"/>
  <c r="F8811" i="34"/>
  <c r="K8811" i="34"/>
  <c r="F8812" i="34"/>
  <c r="K8812" i="34"/>
  <c r="F8813" i="34"/>
  <c r="K8813" i="34"/>
  <c r="F8814" i="34"/>
  <c r="K8814" i="34"/>
  <c r="F8815" i="34"/>
  <c r="K8815" i="34"/>
  <c r="F8816" i="34"/>
  <c r="K8816" i="34"/>
  <c r="F8817" i="34"/>
  <c r="K8817" i="34"/>
  <c r="F8818" i="34"/>
  <c r="K8818" i="34"/>
  <c r="F8819" i="34"/>
  <c r="K8819" i="34"/>
  <c r="F8820" i="34"/>
  <c r="K8820" i="34"/>
  <c r="F8821" i="34"/>
  <c r="K8821" i="34"/>
  <c r="F8822" i="34"/>
  <c r="K8822" i="34"/>
  <c r="F8823" i="34"/>
  <c r="K8823" i="34"/>
  <c r="F8824" i="34"/>
  <c r="K8824" i="34"/>
  <c r="F8825" i="34"/>
  <c r="K8825" i="34"/>
  <c r="F8826" i="34"/>
  <c r="K8826" i="34"/>
  <c r="F8827" i="34"/>
  <c r="K8827" i="34"/>
  <c r="F8828" i="34"/>
  <c r="K8828" i="34"/>
  <c r="F8829" i="34"/>
  <c r="K8829" i="34"/>
  <c r="F8830" i="34"/>
  <c r="K8830" i="34"/>
  <c r="F8831" i="34"/>
  <c r="K8831" i="34"/>
  <c r="F8832" i="34"/>
  <c r="K8832" i="34"/>
  <c r="F8833" i="34"/>
  <c r="K8833" i="34"/>
  <c r="F8834" i="34"/>
  <c r="K8834" i="34"/>
  <c r="F8835" i="34"/>
  <c r="K8835" i="34"/>
  <c r="F8836" i="34"/>
  <c r="K8836" i="34"/>
  <c r="F8837" i="34"/>
  <c r="K8837" i="34"/>
  <c r="F8838" i="34"/>
  <c r="K8838" i="34"/>
  <c r="F8839" i="34"/>
  <c r="K8839" i="34"/>
  <c r="F8840" i="34"/>
  <c r="K8840" i="34"/>
  <c r="F8841" i="34"/>
  <c r="K8841" i="34"/>
  <c r="F8842" i="34"/>
  <c r="K8842" i="34"/>
  <c r="F8843" i="34"/>
  <c r="K8843" i="34"/>
  <c r="F8844" i="34"/>
  <c r="K8844" i="34"/>
  <c r="F8845" i="34"/>
  <c r="K8845" i="34"/>
  <c r="F8846" i="34"/>
  <c r="K8846" i="34"/>
  <c r="F8847" i="34"/>
  <c r="K8847" i="34"/>
  <c r="F8848" i="34"/>
  <c r="K8848" i="34"/>
  <c r="F8849" i="34"/>
  <c r="K8849" i="34"/>
  <c r="F8850" i="34"/>
  <c r="K8850" i="34"/>
  <c r="F8851" i="34"/>
  <c r="K8851" i="34"/>
  <c r="F8852" i="34"/>
  <c r="K8852" i="34"/>
  <c r="F8853" i="34"/>
  <c r="K8853" i="34"/>
  <c r="F8854" i="34"/>
  <c r="K8854" i="34"/>
  <c r="F8855" i="34"/>
  <c r="K8855" i="34"/>
  <c r="F8856" i="34"/>
  <c r="K8856" i="34"/>
  <c r="F8857" i="34"/>
  <c r="K8857" i="34"/>
  <c r="F8858" i="34"/>
  <c r="K8858" i="34"/>
  <c r="F8859" i="34"/>
  <c r="K8859" i="34"/>
  <c r="F8860" i="34"/>
  <c r="K8860" i="34"/>
  <c r="F8861" i="34"/>
  <c r="K8861" i="34"/>
  <c r="F8862" i="34"/>
  <c r="K8862" i="34"/>
  <c r="F8863" i="34"/>
  <c r="K8863" i="34"/>
  <c r="F8864" i="34"/>
  <c r="K8864" i="34"/>
  <c r="F8865" i="34"/>
  <c r="K8865" i="34"/>
  <c r="F8866" i="34"/>
  <c r="K8866" i="34"/>
  <c r="F8867" i="34"/>
  <c r="K8867" i="34"/>
  <c r="F8868" i="34"/>
  <c r="K8868" i="34"/>
  <c r="F8869" i="34"/>
  <c r="K8869" i="34"/>
  <c r="F8870" i="34"/>
  <c r="K8870" i="34"/>
  <c r="F8871" i="34"/>
  <c r="K8871" i="34"/>
  <c r="F8872" i="34"/>
  <c r="K8872" i="34"/>
  <c r="F8873" i="34"/>
  <c r="K8873" i="34"/>
  <c r="F8874" i="34"/>
  <c r="K8874" i="34"/>
  <c r="F8875" i="34"/>
  <c r="K8875" i="34"/>
  <c r="F8876" i="34"/>
  <c r="K8876" i="34"/>
  <c r="F8877" i="34"/>
  <c r="K8877" i="34"/>
  <c r="F8878" i="34"/>
  <c r="K8878" i="34"/>
  <c r="F8879" i="34"/>
  <c r="K8879" i="34"/>
  <c r="F8880" i="34"/>
  <c r="K8880" i="34"/>
  <c r="F8881" i="34"/>
  <c r="K8881" i="34"/>
  <c r="F8882" i="34"/>
  <c r="K8882" i="34"/>
  <c r="F8883" i="34"/>
  <c r="K8883" i="34"/>
  <c r="F8884" i="34"/>
  <c r="K8884" i="34"/>
  <c r="F8885" i="34"/>
  <c r="K8885" i="34"/>
  <c r="F8886" i="34"/>
  <c r="K8886" i="34"/>
  <c r="F8887" i="34"/>
  <c r="K8887" i="34"/>
  <c r="F8888" i="34"/>
  <c r="K8888" i="34"/>
  <c r="F8889" i="34"/>
  <c r="K8889" i="34"/>
  <c r="F8890" i="34"/>
  <c r="K8890" i="34"/>
  <c r="F8891" i="34"/>
  <c r="K8891" i="34"/>
  <c r="F8892" i="34"/>
  <c r="K8892" i="34"/>
  <c r="F8893" i="34"/>
  <c r="K8893" i="34"/>
  <c r="F8894" i="34"/>
  <c r="K8894" i="34"/>
  <c r="F8895" i="34"/>
  <c r="K8895" i="34"/>
  <c r="F8896" i="34"/>
  <c r="K8896" i="34"/>
  <c r="F8897" i="34"/>
  <c r="K8897" i="34"/>
  <c r="F8898" i="34"/>
  <c r="K8898" i="34"/>
  <c r="F8899" i="34"/>
  <c r="K8899" i="34"/>
  <c r="F8900" i="34"/>
  <c r="K8900" i="34"/>
  <c r="F8901" i="34"/>
  <c r="K8901" i="34"/>
  <c r="F8902" i="34"/>
  <c r="K8902" i="34"/>
  <c r="F8903" i="34"/>
  <c r="K8903" i="34"/>
  <c r="F8904" i="34"/>
  <c r="K8904" i="34"/>
  <c r="F8905" i="34"/>
  <c r="K8905" i="34"/>
  <c r="F8906" i="34"/>
  <c r="K8906" i="34"/>
  <c r="F8907" i="34"/>
  <c r="K8907" i="34"/>
  <c r="F8908" i="34"/>
  <c r="K8908" i="34"/>
  <c r="F8909" i="34"/>
  <c r="K8909" i="34"/>
  <c r="F8910" i="34"/>
  <c r="K8910" i="34"/>
  <c r="F8911" i="34"/>
  <c r="K8911" i="34"/>
  <c r="F8912" i="34"/>
  <c r="K8912" i="34"/>
  <c r="F8913" i="34"/>
  <c r="K8913" i="34"/>
  <c r="F8914" i="34"/>
  <c r="K8914" i="34"/>
  <c r="F8915" i="34"/>
  <c r="K8915" i="34"/>
  <c r="F8916" i="34"/>
  <c r="K8916" i="34"/>
  <c r="F8917" i="34"/>
  <c r="K8917" i="34"/>
  <c r="F8918" i="34"/>
  <c r="K8918" i="34"/>
  <c r="F8919" i="34"/>
  <c r="K8919" i="34"/>
  <c r="F8920" i="34"/>
  <c r="K8920" i="34"/>
  <c r="F8921" i="34"/>
  <c r="K8921" i="34"/>
  <c r="F8922" i="34"/>
  <c r="K8922" i="34"/>
  <c r="F8923" i="34"/>
  <c r="K8923" i="34"/>
  <c r="F8924" i="34"/>
  <c r="K8924" i="34"/>
  <c r="F8925" i="34"/>
  <c r="K8925" i="34"/>
  <c r="F8926" i="34"/>
  <c r="K8926" i="34"/>
  <c r="F8927" i="34"/>
  <c r="K8927" i="34"/>
  <c r="F8928" i="34"/>
  <c r="K8928" i="34"/>
  <c r="F8929" i="34"/>
  <c r="K8929" i="34"/>
  <c r="F8930" i="34"/>
  <c r="K8930" i="34"/>
  <c r="F8931" i="34"/>
  <c r="K8931" i="34"/>
  <c r="F8932" i="34"/>
  <c r="K8932" i="34"/>
  <c r="F8933" i="34"/>
  <c r="K8933" i="34"/>
  <c r="F8934" i="34"/>
  <c r="K8934" i="34"/>
  <c r="F8935" i="34"/>
  <c r="K8935" i="34"/>
  <c r="F8936" i="34"/>
  <c r="K8936" i="34"/>
  <c r="F8937" i="34"/>
  <c r="K8937" i="34"/>
  <c r="F8938" i="34"/>
  <c r="K8938" i="34"/>
  <c r="F8939" i="34"/>
  <c r="K8939" i="34"/>
  <c r="F8940" i="34"/>
  <c r="K8940" i="34"/>
  <c r="F8941" i="34"/>
  <c r="K8941" i="34"/>
  <c r="F8942" i="34"/>
  <c r="K8942" i="34"/>
  <c r="F8943" i="34"/>
  <c r="K8943" i="34"/>
  <c r="F8944" i="34"/>
  <c r="K8944" i="34"/>
  <c r="F8945" i="34"/>
  <c r="K8945" i="34"/>
  <c r="F8946" i="34"/>
  <c r="K8946" i="34"/>
  <c r="F8947" i="34"/>
  <c r="K8947" i="34"/>
  <c r="F8948" i="34"/>
  <c r="K8948" i="34"/>
  <c r="F8949" i="34"/>
  <c r="K8949" i="34"/>
  <c r="F8950" i="34"/>
  <c r="K8950" i="34"/>
  <c r="F8951" i="34"/>
  <c r="K8951" i="34"/>
  <c r="F8952" i="34"/>
  <c r="K8952" i="34"/>
  <c r="F8953" i="34"/>
  <c r="K8953" i="34"/>
  <c r="F8954" i="34"/>
  <c r="K8954" i="34"/>
  <c r="F8955" i="34"/>
  <c r="K8955" i="34"/>
  <c r="F8956" i="34"/>
  <c r="K8956" i="34"/>
  <c r="F8957" i="34"/>
  <c r="K8957" i="34"/>
  <c r="F8958" i="34"/>
  <c r="K8958" i="34"/>
  <c r="F8959" i="34"/>
  <c r="K8959" i="34"/>
  <c r="F8960" i="34"/>
  <c r="K8960" i="34"/>
  <c r="F8961" i="34"/>
  <c r="K8961" i="34"/>
  <c r="F8962" i="34"/>
  <c r="K8962" i="34"/>
  <c r="F8963" i="34"/>
  <c r="K8963" i="34"/>
  <c r="F8964" i="34"/>
  <c r="K8964" i="34"/>
  <c r="F8965" i="34"/>
  <c r="K8965" i="34"/>
  <c r="F8966" i="34"/>
  <c r="K8966" i="34"/>
  <c r="F8967" i="34"/>
  <c r="K8967" i="34"/>
  <c r="F8968" i="34"/>
  <c r="K8968" i="34"/>
  <c r="F8969" i="34"/>
  <c r="K8969" i="34"/>
  <c r="F8970" i="34"/>
  <c r="K8970" i="34"/>
  <c r="F8971" i="34"/>
  <c r="K8971" i="34"/>
  <c r="F8972" i="34"/>
  <c r="K8972" i="34"/>
  <c r="F8973" i="34"/>
  <c r="K8973" i="34"/>
  <c r="F8974" i="34"/>
  <c r="K8974" i="34"/>
  <c r="F8975" i="34"/>
  <c r="K8975" i="34"/>
  <c r="F8976" i="34"/>
  <c r="K8976" i="34"/>
  <c r="F8977" i="34"/>
  <c r="K8977" i="34"/>
  <c r="F8978" i="34"/>
  <c r="K8978" i="34"/>
  <c r="F8979" i="34"/>
  <c r="K8979" i="34"/>
  <c r="F8980" i="34"/>
  <c r="K8980" i="34"/>
  <c r="F8981" i="34"/>
  <c r="K8981" i="34"/>
  <c r="F8982" i="34"/>
  <c r="K8982" i="34"/>
  <c r="F8983" i="34"/>
  <c r="K8983" i="34"/>
  <c r="F8984" i="34"/>
  <c r="K8984" i="34"/>
  <c r="F8985" i="34"/>
  <c r="K8985" i="34"/>
  <c r="F8986" i="34"/>
  <c r="K8986" i="34"/>
  <c r="F8987" i="34"/>
  <c r="K8987" i="34"/>
  <c r="F8988" i="34"/>
  <c r="K8988" i="34"/>
  <c r="F8989" i="34"/>
  <c r="K8989" i="34"/>
  <c r="F8990" i="34"/>
  <c r="K8990" i="34"/>
  <c r="F8991" i="34"/>
  <c r="K8991" i="34"/>
  <c r="F8992" i="34"/>
  <c r="K8992" i="34"/>
  <c r="F8993" i="34"/>
  <c r="K8993" i="34"/>
  <c r="F8994" i="34"/>
  <c r="K8994" i="34"/>
  <c r="F8995" i="34"/>
  <c r="K8995" i="34"/>
  <c r="F8996" i="34"/>
  <c r="K8996" i="34"/>
  <c r="F8997" i="34"/>
  <c r="K8997" i="34"/>
  <c r="F8998" i="34"/>
  <c r="K8998" i="34"/>
  <c r="F8999" i="34"/>
  <c r="K8999" i="34"/>
  <c r="F9000" i="34"/>
  <c r="K9000" i="34"/>
  <c r="F9001" i="34"/>
  <c r="K9001" i="34"/>
  <c r="F9002" i="34"/>
  <c r="K9002" i="34"/>
  <c r="F9003" i="34"/>
  <c r="K9003" i="34"/>
  <c r="F9004" i="34"/>
  <c r="K9004" i="34"/>
  <c r="F9005" i="34"/>
  <c r="K9005" i="34"/>
  <c r="F9006" i="34"/>
  <c r="K9006" i="34"/>
  <c r="F9007" i="34"/>
  <c r="K9007" i="34"/>
  <c r="F9008" i="34"/>
  <c r="K9008" i="34"/>
  <c r="F9009" i="34"/>
  <c r="K9009" i="34"/>
  <c r="F9010" i="34"/>
  <c r="K9010" i="34"/>
  <c r="F9011" i="34"/>
  <c r="K9011" i="34"/>
  <c r="F9012" i="34"/>
  <c r="K9012" i="34"/>
  <c r="F9013" i="34"/>
  <c r="K9013" i="34"/>
  <c r="F9014" i="34"/>
  <c r="K9014" i="34"/>
  <c r="F9015" i="34"/>
  <c r="K9015" i="34"/>
  <c r="F9016" i="34"/>
  <c r="K9016" i="34"/>
  <c r="F9017" i="34"/>
  <c r="K9017" i="34"/>
  <c r="F9018" i="34"/>
  <c r="K9018" i="34"/>
  <c r="F9019" i="34"/>
  <c r="K9019" i="34"/>
  <c r="F9020" i="34"/>
  <c r="K9020" i="34"/>
  <c r="F9021" i="34"/>
  <c r="K9021" i="34"/>
  <c r="F9022" i="34"/>
  <c r="K9022" i="34"/>
  <c r="F9023" i="34"/>
  <c r="K9023" i="34"/>
  <c r="F9024" i="34"/>
  <c r="K9024" i="34"/>
  <c r="F9025" i="34"/>
  <c r="K9025" i="34"/>
  <c r="F9026" i="34"/>
  <c r="K9026" i="34"/>
  <c r="F9027" i="34"/>
  <c r="K9027" i="34"/>
  <c r="F9028" i="34"/>
  <c r="K9028" i="34"/>
  <c r="F9029" i="34"/>
  <c r="K9029" i="34"/>
  <c r="F9030" i="34"/>
  <c r="K9030" i="34"/>
  <c r="F9031" i="34"/>
  <c r="K9031" i="34"/>
  <c r="F9032" i="34"/>
  <c r="K9032" i="34"/>
  <c r="F9033" i="34"/>
  <c r="K9033" i="34"/>
  <c r="F9034" i="34"/>
  <c r="K9034" i="34"/>
  <c r="F9035" i="34"/>
  <c r="K9035" i="34"/>
  <c r="F9036" i="34"/>
  <c r="K9036" i="34"/>
  <c r="F9037" i="34"/>
  <c r="K9037" i="34"/>
  <c r="F9038" i="34"/>
  <c r="K9038" i="34"/>
  <c r="F9039" i="34"/>
  <c r="K9039" i="34"/>
  <c r="F9040" i="34"/>
  <c r="K9040" i="34"/>
  <c r="F9041" i="34"/>
  <c r="K9041" i="34"/>
  <c r="F9042" i="34"/>
  <c r="K9042" i="34"/>
  <c r="F9043" i="34"/>
  <c r="K9043" i="34"/>
  <c r="F9044" i="34"/>
  <c r="K9044" i="34"/>
  <c r="F9045" i="34"/>
  <c r="K9045" i="34"/>
  <c r="F9046" i="34"/>
  <c r="K9046" i="34"/>
  <c r="F9047" i="34"/>
  <c r="K9047" i="34"/>
  <c r="F9048" i="34"/>
  <c r="K9048" i="34"/>
  <c r="F9049" i="34"/>
  <c r="K9049" i="34"/>
  <c r="F9050" i="34"/>
  <c r="K9050" i="34"/>
  <c r="F9051" i="34"/>
  <c r="K9051" i="34"/>
  <c r="F9052" i="34"/>
  <c r="K9052" i="34"/>
  <c r="F9053" i="34"/>
  <c r="K9053" i="34"/>
  <c r="F9054" i="34"/>
  <c r="K9054" i="34"/>
  <c r="F9055" i="34"/>
  <c r="K9055" i="34"/>
  <c r="F9056" i="34"/>
  <c r="K9056" i="34"/>
  <c r="F9057" i="34"/>
  <c r="K9057" i="34"/>
  <c r="F9058" i="34"/>
  <c r="K9058" i="34"/>
  <c r="F9059" i="34"/>
  <c r="K9059" i="34"/>
  <c r="F9060" i="34"/>
  <c r="K9060" i="34"/>
  <c r="F9061" i="34"/>
  <c r="K9061" i="34"/>
  <c r="F9062" i="34"/>
  <c r="K9062" i="34"/>
  <c r="F9063" i="34"/>
  <c r="K9063" i="34"/>
  <c r="F9064" i="34"/>
  <c r="K9064" i="34"/>
  <c r="F9065" i="34"/>
  <c r="K9065" i="34"/>
  <c r="F9066" i="34"/>
  <c r="K9066" i="34"/>
  <c r="F9067" i="34"/>
  <c r="K9067" i="34"/>
  <c r="F9068" i="34"/>
  <c r="K9068" i="34"/>
  <c r="F9069" i="34"/>
  <c r="K9069" i="34"/>
  <c r="F9070" i="34"/>
  <c r="K9070" i="34"/>
  <c r="F9071" i="34"/>
  <c r="K9071" i="34"/>
  <c r="F9072" i="34"/>
  <c r="K9072" i="34"/>
  <c r="F9073" i="34"/>
  <c r="K9073" i="34"/>
  <c r="F9074" i="34"/>
  <c r="K9074" i="34"/>
  <c r="F9075" i="34"/>
  <c r="K9075" i="34"/>
  <c r="F9076" i="34"/>
  <c r="K9076" i="34"/>
  <c r="F9077" i="34"/>
  <c r="K9077" i="34"/>
  <c r="F9078" i="34"/>
  <c r="K9078" i="34"/>
  <c r="F9079" i="34"/>
  <c r="K9079" i="34"/>
  <c r="F9080" i="34"/>
  <c r="K9080" i="34"/>
  <c r="F9081" i="34"/>
  <c r="K9081" i="34"/>
  <c r="F9082" i="34"/>
  <c r="K9082" i="34"/>
  <c r="F9083" i="34"/>
  <c r="K9083" i="34"/>
  <c r="F9084" i="34"/>
  <c r="K9084" i="34"/>
  <c r="F9085" i="34"/>
  <c r="K9085" i="34"/>
  <c r="F9086" i="34"/>
  <c r="K9086" i="34"/>
  <c r="F9087" i="34"/>
  <c r="K9087" i="34"/>
  <c r="F9088" i="34"/>
  <c r="K9088" i="34"/>
  <c r="F9089" i="34"/>
  <c r="K9089" i="34"/>
  <c r="F9090" i="34"/>
  <c r="K9090" i="34"/>
  <c r="F9091" i="34"/>
  <c r="K9091" i="34"/>
  <c r="F9092" i="34"/>
  <c r="K9092" i="34"/>
  <c r="F9093" i="34"/>
  <c r="K9093" i="34"/>
  <c r="F9094" i="34"/>
  <c r="K9094" i="34"/>
  <c r="F9095" i="34"/>
  <c r="K9095" i="34"/>
  <c r="F9096" i="34"/>
  <c r="K9096" i="34"/>
  <c r="F9097" i="34"/>
  <c r="K9097" i="34"/>
  <c r="F9098" i="34"/>
  <c r="K9098" i="34"/>
  <c r="F9099" i="34"/>
  <c r="K9099" i="34"/>
  <c r="F9100" i="34"/>
  <c r="K9100" i="34"/>
  <c r="F9101" i="34"/>
  <c r="K9101" i="34"/>
  <c r="F9102" i="34"/>
  <c r="K9102" i="34"/>
  <c r="F9103" i="34"/>
  <c r="K9103" i="34"/>
  <c r="F9104" i="34"/>
  <c r="K9104" i="34"/>
  <c r="F9105" i="34"/>
  <c r="K9105" i="34"/>
  <c r="F9106" i="34"/>
  <c r="K9106" i="34"/>
  <c r="F9107" i="34"/>
  <c r="K9107" i="34"/>
  <c r="F9108" i="34"/>
  <c r="K9108" i="34"/>
  <c r="F9109" i="34"/>
  <c r="K9109" i="34"/>
  <c r="F9110" i="34"/>
  <c r="K9110" i="34"/>
  <c r="F9111" i="34"/>
  <c r="K9111" i="34"/>
  <c r="F9112" i="34"/>
  <c r="K9112" i="34"/>
  <c r="F9113" i="34"/>
  <c r="K9113" i="34"/>
  <c r="F9114" i="34"/>
  <c r="K9114" i="34"/>
  <c r="F9115" i="34"/>
  <c r="K9115" i="34"/>
  <c r="F9116" i="34"/>
  <c r="K9116" i="34"/>
  <c r="F9117" i="34"/>
  <c r="K9117" i="34"/>
  <c r="F9118" i="34"/>
  <c r="K9118" i="34"/>
  <c r="F9119" i="34"/>
  <c r="K9119" i="34"/>
  <c r="F9120" i="34"/>
  <c r="K9120" i="34"/>
  <c r="F9121" i="34"/>
  <c r="K9121" i="34"/>
  <c r="F9122" i="34"/>
  <c r="K9122" i="34"/>
  <c r="F9123" i="34"/>
  <c r="K9123" i="34"/>
  <c r="F9124" i="34"/>
  <c r="K9124" i="34"/>
  <c r="F9125" i="34"/>
  <c r="K9125" i="34"/>
  <c r="F9126" i="34"/>
  <c r="K9126" i="34"/>
  <c r="F9127" i="34"/>
  <c r="K9127" i="34"/>
  <c r="F9128" i="34"/>
  <c r="K9128" i="34"/>
  <c r="F9129" i="34"/>
  <c r="K9129" i="34"/>
  <c r="F9130" i="34"/>
  <c r="K9130" i="34"/>
  <c r="F9131" i="34"/>
  <c r="K9131" i="34"/>
  <c r="F9132" i="34"/>
  <c r="K9132" i="34"/>
  <c r="F9133" i="34"/>
  <c r="K9133" i="34"/>
  <c r="F9134" i="34"/>
  <c r="K9134" i="34"/>
  <c r="F9135" i="34"/>
  <c r="K9135" i="34"/>
  <c r="F9136" i="34"/>
  <c r="K9136" i="34"/>
  <c r="F9137" i="34"/>
  <c r="K9137" i="34"/>
  <c r="F9138" i="34"/>
  <c r="K9138" i="34"/>
  <c r="F9139" i="34"/>
  <c r="K9139" i="34"/>
  <c r="F9140" i="34"/>
  <c r="K9140" i="34"/>
  <c r="F9141" i="34"/>
  <c r="K9141" i="34"/>
  <c r="F9142" i="34"/>
  <c r="K9142" i="34"/>
  <c r="F9143" i="34"/>
  <c r="K9143" i="34"/>
  <c r="F9144" i="34"/>
  <c r="K9144" i="34"/>
  <c r="F9145" i="34"/>
  <c r="K9145" i="34"/>
  <c r="F9146" i="34"/>
  <c r="K9146" i="34"/>
  <c r="F9147" i="34"/>
  <c r="K9147" i="34"/>
  <c r="F9148" i="34"/>
  <c r="K9148" i="34"/>
  <c r="F9149" i="34"/>
  <c r="K9149" i="34"/>
  <c r="F9150" i="34"/>
  <c r="K9150" i="34"/>
  <c r="F9151" i="34"/>
  <c r="K9151" i="34"/>
  <c r="F9152" i="34"/>
  <c r="K9152" i="34"/>
  <c r="F9153" i="34"/>
  <c r="K9153" i="34"/>
  <c r="F9154" i="34"/>
  <c r="K9154" i="34"/>
  <c r="F9155" i="34"/>
  <c r="K9155" i="34"/>
  <c r="F9156" i="34"/>
  <c r="K9156" i="34"/>
  <c r="F9157" i="34"/>
  <c r="K9157" i="34"/>
  <c r="F9158" i="34"/>
  <c r="K9158" i="34"/>
  <c r="F9159" i="34"/>
  <c r="K9159" i="34"/>
  <c r="F9160" i="34"/>
  <c r="K9160" i="34"/>
  <c r="F9161" i="34"/>
  <c r="K9161" i="34"/>
  <c r="F9162" i="34"/>
  <c r="K9162" i="34"/>
  <c r="F9163" i="34"/>
  <c r="K9163" i="34"/>
  <c r="F9164" i="34"/>
  <c r="K9164" i="34"/>
  <c r="F9165" i="34"/>
  <c r="K9165" i="34"/>
  <c r="F9166" i="34"/>
  <c r="K9166" i="34"/>
  <c r="F9167" i="34"/>
  <c r="K9167" i="34"/>
  <c r="F9168" i="34"/>
  <c r="K9168" i="34"/>
  <c r="F9169" i="34"/>
  <c r="K9169" i="34"/>
  <c r="F9170" i="34"/>
  <c r="K9170" i="34"/>
  <c r="F9171" i="34"/>
  <c r="K9171" i="34"/>
  <c r="F9172" i="34"/>
  <c r="K9172" i="34"/>
  <c r="F9173" i="34"/>
  <c r="K9173" i="34"/>
  <c r="F9174" i="34"/>
  <c r="K9174" i="34"/>
  <c r="F9175" i="34"/>
  <c r="K9175" i="34"/>
  <c r="F9176" i="34"/>
  <c r="K9176" i="34"/>
  <c r="F9177" i="34"/>
  <c r="K9177" i="34"/>
  <c r="F9178" i="34"/>
  <c r="K9178" i="34"/>
  <c r="F9179" i="34"/>
  <c r="K9179" i="34"/>
  <c r="F9180" i="34"/>
  <c r="K9180" i="34"/>
  <c r="F9181" i="34"/>
  <c r="K9181" i="34"/>
  <c r="F9182" i="34"/>
  <c r="K9182" i="34"/>
  <c r="F9183" i="34"/>
  <c r="K9183" i="34"/>
  <c r="F9184" i="34"/>
  <c r="K9184" i="34"/>
  <c r="F9185" i="34"/>
  <c r="K9185" i="34"/>
  <c r="F9186" i="34"/>
  <c r="K9186" i="34"/>
  <c r="F9187" i="34"/>
  <c r="K9187" i="34"/>
  <c r="F9188" i="34"/>
  <c r="K9188" i="34"/>
  <c r="F9189" i="34"/>
  <c r="K9189" i="34"/>
  <c r="F9190" i="34"/>
  <c r="K9190" i="34"/>
  <c r="F9191" i="34"/>
  <c r="K9191" i="34"/>
  <c r="F9192" i="34"/>
  <c r="K9192" i="34"/>
  <c r="F9193" i="34"/>
  <c r="K9193" i="34"/>
  <c r="F9194" i="34"/>
  <c r="K9194" i="34"/>
  <c r="F9195" i="34"/>
  <c r="K9195" i="34"/>
  <c r="F9196" i="34"/>
  <c r="K9196" i="34"/>
  <c r="F9197" i="34"/>
  <c r="K9197" i="34"/>
  <c r="F9198" i="34"/>
  <c r="K9198" i="34"/>
  <c r="F9199" i="34"/>
  <c r="K9199" i="34"/>
  <c r="F9200" i="34"/>
  <c r="K9200" i="34"/>
  <c r="F9201" i="34"/>
  <c r="K9201" i="34"/>
  <c r="F9202" i="34"/>
  <c r="K9202" i="34"/>
  <c r="F9203" i="34"/>
  <c r="K9203" i="34"/>
  <c r="F9204" i="34"/>
  <c r="K9204" i="34"/>
  <c r="F9205" i="34"/>
  <c r="K9205" i="34"/>
  <c r="F9206" i="34"/>
  <c r="K9206" i="34"/>
  <c r="F9207" i="34"/>
  <c r="K9207" i="34"/>
  <c r="F9208" i="34"/>
  <c r="K9208" i="34"/>
  <c r="F9209" i="34"/>
  <c r="K9209" i="34"/>
  <c r="F9210" i="34"/>
  <c r="K9210" i="34"/>
  <c r="F9211" i="34"/>
  <c r="K9211" i="34"/>
  <c r="F9212" i="34"/>
  <c r="K9212" i="34"/>
  <c r="F9213" i="34"/>
  <c r="K9213" i="34"/>
  <c r="F9214" i="34"/>
  <c r="K9214" i="34"/>
  <c r="F9215" i="34"/>
  <c r="K9215" i="34"/>
  <c r="F9216" i="34"/>
  <c r="K9216" i="34"/>
  <c r="F9217" i="34"/>
  <c r="K9217" i="34"/>
  <c r="F9218" i="34"/>
  <c r="K9218" i="34"/>
  <c r="F9219" i="34"/>
  <c r="K9219" i="34"/>
  <c r="F9220" i="34"/>
  <c r="K9220" i="34"/>
  <c r="F9221" i="34"/>
  <c r="K9221" i="34"/>
  <c r="F9222" i="34"/>
  <c r="K9222" i="34"/>
  <c r="F9223" i="34"/>
  <c r="K9223" i="34"/>
  <c r="F9224" i="34"/>
  <c r="K9224" i="34"/>
  <c r="F9225" i="34"/>
  <c r="K9225" i="34"/>
  <c r="F9226" i="34"/>
  <c r="K9226" i="34"/>
  <c r="F9227" i="34"/>
  <c r="K9227" i="34"/>
  <c r="F9228" i="34"/>
  <c r="K9228" i="34"/>
  <c r="F9229" i="34"/>
  <c r="K9229" i="34"/>
  <c r="F9230" i="34"/>
  <c r="K9230" i="34"/>
  <c r="F9231" i="34"/>
  <c r="K9231" i="34"/>
  <c r="F9232" i="34"/>
  <c r="K9232" i="34"/>
  <c r="F9233" i="34"/>
  <c r="K9233" i="34"/>
  <c r="F9234" i="34"/>
  <c r="K9234" i="34"/>
  <c r="F9235" i="34"/>
  <c r="K9235" i="34"/>
  <c r="F9236" i="34"/>
  <c r="K9236" i="34"/>
  <c r="F9237" i="34"/>
  <c r="K9237" i="34"/>
  <c r="F9238" i="34"/>
  <c r="K9238" i="34"/>
  <c r="F9239" i="34"/>
  <c r="K9239" i="34"/>
  <c r="F9240" i="34"/>
  <c r="K9240" i="34"/>
  <c r="F9241" i="34"/>
  <c r="K9241" i="34"/>
  <c r="F9242" i="34"/>
  <c r="K9242" i="34"/>
  <c r="F9243" i="34"/>
  <c r="K9243" i="34"/>
  <c r="F9244" i="34"/>
  <c r="K9244" i="34"/>
  <c r="F9245" i="34"/>
  <c r="K9245" i="34"/>
  <c r="F9246" i="34"/>
  <c r="K9246" i="34"/>
  <c r="F9247" i="34"/>
  <c r="K9247" i="34"/>
  <c r="F9248" i="34"/>
  <c r="K9248" i="34"/>
  <c r="F9249" i="34"/>
  <c r="K9249" i="34"/>
  <c r="F9250" i="34"/>
  <c r="K9250" i="34"/>
  <c r="F9251" i="34"/>
  <c r="K9251" i="34"/>
  <c r="F9252" i="34"/>
  <c r="K9252" i="34"/>
  <c r="F9253" i="34"/>
  <c r="K9253" i="34"/>
  <c r="F9254" i="34"/>
  <c r="K9254" i="34"/>
  <c r="F9255" i="34"/>
  <c r="K9255" i="34"/>
  <c r="F9256" i="34"/>
  <c r="K9256" i="34"/>
  <c r="F9257" i="34"/>
  <c r="K9257" i="34"/>
  <c r="F9258" i="34"/>
  <c r="K9258" i="34"/>
  <c r="F9259" i="34"/>
  <c r="K9259" i="34"/>
  <c r="F9260" i="34"/>
  <c r="K9260" i="34"/>
  <c r="F9261" i="34"/>
  <c r="K9261" i="34"/>
  <c r="F9262" i="34"/>
  <c r="K9262" i="34"/>
  <c r="F9263" i="34"/>
  <c r="K9263" i="34"/>
  <c r="F9264" i="34"/>
  <c r="K9264" i="34"/>
  <c r="F9265" i="34"/>
  <c r="K9265" i="34"/>
  <c r="F9266" i="34"/>
  <c r="K9266" i="34"/>
  <c r="F9267" i="34"/>
  <c r="K9267" i="34"/>
  <c r="F9268" i="34"/>
  <c r="K9268" i="34"/>
  <c r="F9269" i="34"/>
  <c r="K9269" i="34"/>
  <c r="F9270" i="34"/>
  <c r="K9270" i="34"/>
  <c r="F9271" i="34"/>
  <c r="K9271" i="34"/>
  <c r="F9272" i="34"/>
  <c r="K9272" i="34"/>
  <c r="F9273" i="34"/>
  <c r="K9273" i="34"/>
  <c r="F9274" i="34"/>
  <c r="K9274" i="34"/>
  <c r="F9275" i="34"/>
  <c r="K9275" i="34"/>
  <c r="F9276" i="34"/>
  <c r="K9276" i="34"/>
  <c r="F9277" i="34"/>
  <c r="K9277" i="34"/>
  <c r="F9278" i="34"/>
  <c r="K9278" i="34"/>
  <c r="F9279" i="34"/>
  <c r="K9279" i="34"/>
  <c r="F9280" i="34"/>
  <c r="K9280" i="34"/>
  <c r="F9281" i="34"/>
  <c r="K9281" i="34"/>
  <c r="F9282" i="34"/>
  <c r="K9282" i="34"/>
  <c r="F9283" i="34"/>
  <c r="K9283" i="34"/>
  <c r="F9284" i="34"/>
  <c r="K9284" i="34"/>
  <c r="F9285" i="34"/>
  <c r="K9285" i="34"/>
  <c r="F9286" i="34"/>
  <c r="K9286" i="34"/>
  <c r="F9287" i="34"/>
  <c r="K9287" i="34"/>
  <c r="F9288" i="34"/>
  <c r="K9288" i="34"/>
  <c r="F9289" i="34"/>
  <c r="K9289" i="34"/>
  <c r="F9290" i="34"/>
  <c r="K9290" i="34"/>
  <c r="F9291" i="34"/>
  <c r="K9291" i="34"/>
  <c r="F9292" i="34"/>
  <c r="K9292" i="34"/>
  <c r="F9293" i="34"/>
  <c r="K9293" i="34"/>
  <c r="F9294" i="34"/>
  <c r="K9294" i="34"/>
  <c r="F9295" i="34"/>
  <c r="K9295" i="34"/>
  <c r="F9296" i="34"/>
  <c r="K9296" i="34"/>
  <c r="F9297" i="34"/>
  <c r="K9297" i="34"/>
  <c r="F9298" i="34"/>
  <c r="K9298" i="34"/>
  <c r="F9299" i="34"/>
  <c r="K9299" i="34"/>
  <c r="F9300" i="34"/>
  <c r="K9300" i="34"/>
  <c r="F9301" i="34"/>
  <c r="K9301" i="34"/>
  <c r="F9302" i="34"/>
  <c r="K9302" i="34"/>
  <c r="F9303" i="34"/>
  <c r="K9303" i="34"/>
  <c r="F9304" i="34"/>
  <c r="K9304" i="34"/>
  <c r="F9305" i="34"/>
  <c r="K9305" i="34"/>
  <c r="F9306" i="34"/>
  <c r="K9306" i="34"/>
  <c r="F9307" i="34"/>
  <c r="K9307" i="34"/>
  <c r="F9308" i="34"/>
  <c r="K9308" i="34"/>
  <c r="F9309" i="34"/>
  <c r="K9309" i="34"/>
  <c r="F9310" i="34"/>
  <c r="K9310" i="34"/>
  <c r="F9311" i="34"/>
  <c r="K9311" i="34"/>
  <c r="F9312" i="34"/>
  <c r="K9312" i="34"/>
  <c r="F9313" i="34"/>
  <c r="K9313" i="34"/>
  <c r="F9314" i="34"/>
  <c r="K9314" i="34"/>
  <c r="F9315" i="34"/>
  <c r="K9315" i="34"/>
  <c r="F9316" i="34"/>
  <c r="K9316" i="34"/>
  <c r="F9317" i="34"/>
  <c r="K9317" i="34"/>
  <c r="F9318" i="34"/>
  <c r="K9318" i="34"/>
  <c r="F9319" i="34"/>
  <c r="K9319" i="34"/>
  <c r="F9320" i="34"/>
  <c r="K9320" i="34"/>
  <c r="F9321" i="34"/>
  <c r="K9321" i="34"/>
  <c r="F9322" i="34"/>
  <c r="K9322" i="34"/>
  <c r="F9323" i="34"/>
  <c r="K9323" i="34"/>
  <c r="F9324" i="34"/>
  <c r="K9324" i="34"/>
  <c r="F9325" i="34"/>
  <c r="K9325" i="34"/>
  <c r="F9326" i="34"/>
  <c r="K9326" i="34"/>
  <c r="F9327" i="34"/>
  <c r="K9327" i="34"/>
  <c r="F9328" i="34"/>
  <c r="K9328" i="34"/>
  <c r="F9329" i="34"/>
  <c r="K9329" i="34"/>
  <c r="F9330" i="34"/>
  <c r="K9330" i="34"/>
  <c r="F9331" i="34"/>
  <c r="K9331" i="34"/>
  <c r="F9332" i="34"/>
  <c r="K9332" i="34"/>
  <c r="F9333" i="34"/>
  <c r="K9333" i="34"/>
  <c r="F9334" i="34"/>
  <c r="K9334" i="34"/>
  <c r="F9335" i="34"/>
  <c r="K9335" i="34"/>
  <c r="F9336" i="34"/>
  <c r="K9336" i="34"/>
  <c r="F9337" i="34"/>
  <c r="K9337" i="34"/>
  <c r="F9338" i="34"/>
  <c r="K9338" i="34"/>
  <c r="F9339" i="34"/>
  <c r="K9339" i="34"/>
  <c r="F9340" i="34"/>
  <c r="K9340" i="34"/>
  <c r="F9341" i="34"/>
  <c r="K9341" i="34"/>
  <c r="F9342" i="34"/>
  <c r="K9342" i="34"/>
  <c r="F9343" i="34"/>
  <c r="K9343" i="34"/>
  <c r="F9344" i="34"/>
  <c r="K9344" i="34"/>
  <c r="F9345" i="34"/>
  <c r="K9345" i="34"/>
  <c r="F9346" i="34"/>
  <c r="K9346" i="34"/>
  <c r="F9347" i="34"/>
  <c r="K9347" i="34"/>
  <c r="F9348" i="34"/>
  <c r="K9348" i="34"/>
  <c r="F9349" i="34"/>
  <c r="K9349" i="34"/>
  <c r="F9350" i="34"/>
  <c r="K9350" i="34"/>
  <c r="F9351" i="34"/>
  <c r="K9351" i="34"/>
  <c r="F9352" i="34"/>
  <c r="K9352" i="34"/>
  <c r="F9353" i="34"/>
  <c r="K9353" i="34"/>
  <c r="F9354" i="34"/>
  <c r="K9354" i="34"/>
  <c r="F9355" i="34"/>
  <c r="K9355" i="34"/>
  <c r="F9356" i="34"/>
  <c r="K9356" i="34"/>
  <c r="F9357" i="34"/>
  <c r="K9357" i="34"/>
  <c r="F9358" i="34"/>
  <c r="K9358" i="34"/>
  <c r="F9359" i="34"/>
  <c r="K9359" i="34"/>
  <c r="F9360" i="34"/>
  <c r="K9360" i="34"/>
  <c r="F9361" i="34"/>
  <c r="K9361" i="34"/>
  <c r="F9362" i="34"/>
  <c r="K9362" i="34"/>
  <c r="F9363" i="34"/>
  <c r="K9363" i="34"/>
  <c r="F9364" i="34"/>
  <c r="K9364" i="34"/>
  <c r="F9365" i="34"/>
  <c r="K9365" i="34"/>
  <c r="F9366" i="34"/>
  <c r="K9366" i="34"/>
  <c r="F9367" i="34"/>
  <c r="K9367" i="34"/>
  <c r="F9368" i="34"/>
  <c r="K9368" i="34"/>
  <c r="F9369" i="34"/>
  <c r="K9369" i="34"/>
  <c r="F9370" i="34"/>
  <c r="K9370" i="34"/>
  <c r="F9371" i="34"/>
  <c r="K9371" i="34"/>
  <c r="F9372" i="34"/>
  <c r="K9372" i="34"/>
  <c r="F9373" i="34"/>
  <c r="K9373" i="34"/>
  <c r="F9374" i="34"/>
  <c r="K9374" i="34"/>
  <c r="F9375" i="34"/>
  <c r="K9375" i="34"/>
  <c r="F9376" i="34"/>
  <c r="K9376" i="34"/>
  <c r="F9377" i="34"/>
  <c r="K9377" i="34"/>
  <c r="F9378" i="34"/>
  <c r="K9378" i="34"/>
  <c r="F9379" i="34"/>
  <c r="K9379" i="34"/>
  <c r="F9380" i="34"/>
  <c r="K9380" i="34"/>
  <c r="F9381" i="34"/>
  <c r="K9381" i="34"/>
  <c r="F9382" i="34"/>
  <c r="K9382" i="34"/>
  <c r="F9383" i="34"/>
  <c r="K9383" i="34"/>
  <c r="F9384" i="34"/>
  <c r="K9384" i="34"/>
  <c r="F9385" i="34"/>
  <c r="K9385" i="34"/>
  <c r="F9386" i="34"/>
  <c r="K9386" i="34"/>
  <c r="F9387" i="34"/>
  <c r="K9387" i="34"/>
  <c r="F9388" i="34"/>
  <c r="K9388" i="34"/>
  <c r="F9389" i="34"/>
  <c r="K9389" i="34"/>
  <c r="F9390" i="34"/>
  <c r="K9390" i="34"/>
  <c r="F9391" i="34"/>
  <c r="K9391" i="34"/>
  <c r="F9392" i="34"/>
  <c r="K9392" i="34"/>
  <c r="F9393" i="34"/>
  <c r="K9393" i="34"/>
  <c r="F9394" i="34"/>
  <c r="K9394" i="34"/>
  <c r="F9395" i="34"/>
  <c r="K9395" i="34"/>
  <c r="F9396" i="34"/>
  <c r="K9396" i="34"/>
  <c r="F9397" i="34"/>
  <c r="K9397" i="34"/>
  <c r="F9398" i="34"/>
  <c r="K9398" i="34"/>
  <c r="F9399" i="34"/>
  <c r="K9399" i="34"/>
  <c r="F9400" i="34"/>
  <c r="K9400" i="34"/>
  <c r="F9401" i="34"/>
  <c r="K9401" i="34"/>
  <c r="F9402" i="34"/>
  <c r="K9402" i="34"/>
  <c r="F9403" i="34"/>
  <c r="K9403" i="34"/>
  <c r="F9404" i="34"/>
  <c r="K9404" i="34"/>
  <c r="F9405" i="34"/>
  <c r="K9405" i="34"/>
  <c r="F9406" i="34"/>
  <c r="K9406" i="34"/>
  <c r="F9407" i="34"/>
  <c r="K9407" i="34"/>
  <c r="F9408" i="34"/>
  <c r="K9408" i="34"/>
  <c r="F9409" i="34"/>
  <c r="K9409" i="34"/>
  <c r="F9410" i="34"/>
  <c r="K9410" i="34"/>
  <c r="F9411" i="34"/>
  <c r="K9411" i="34"/>
  <c r="F9412" i="34"/>
  <c r="K9412" i="34"/>
  <c r="F9413" i="34"/>
  <c r="K9413" i="34"/>
  <c r="F9414" i="34"/>
  <c r="K9414" i="34"/>
  <c r="F9415" i="34"/>
  <c r="K9415" i="34"/>
  <c r="F9416" i="34"/>
  <c r="K9416" i="34"/>
  <c r="F9417" i="34"/>
  <c r="K9417" i="34"/>
  <c r="F9418" i="34"/>
  <c r="K9418" i="34"/>
  <c r="F9419" i="34"/>
  <c r="K9419" i="34"/>
  <c r="F9420" i="34"/>
  <c r="K9420" i="34"/>
  <c r="F9421" i="34"/>
  <c r="K9421" i="34"/>
  <c r="F9422" i="34"/>
  <c r="K9422" i="34"/>
  <c r="F9423" i="34"/>
  <c r="K9423" i="34"/>
  <c r="F9424" i="34"/>
  <c r="K9424" i="34"/>
  <c r="F9425" i="34"/>
  <c r="K9425" i="34"/>
  <c r="F9426" i="34"/>
  <c r="K9426" i="34"/>
  <c r="F9427" i="34"/>
  <c r="K9427" i="34"/>
  <c r="F9428" i="34"/>
  <c r="K9428" i="34"/>
  <c r="F9429" i="34"/>
  <c r="K9429" i="34"/>
  <c r="F9430" i="34"/>
  <c r="K9430" i="34"/>
  <c r="F9431" i="34"/>
  <c r="K9431" i="34"/>
  <c r="F9432" i="34"/>
  <c r="K9432" i="34"/>
  <c r="F9433" i="34"/>
  <c r="K9433" i="34"/>
  <c r="F9434" i="34"/>
  <c r="K9434" i="34"/>
  <c r="F9435" i="34"/>
  <c r="K9435" i="34"/>
  <c r="F9436" i="34"/>
  <c r="K9436" i="34"/>
  <c r="F9437" i="34"/>
  <c r="K9437" i="34"/>
  <c r="F9438" i="34"/>
  <c r="K9438" i="34"/>
  <c r="F9439" i="34"/>
  <c r="K9439" i="34"/>
  <c r="F9440" i="34"/>
  <c r="K9440" i="34"/>
  <c r="F9441" i="34"/>
  <c r="K9441" i="34"/>
  <c r="F9442" i="34"/>
  <c r="K9442" i="34"/>
  <c r="F9443" i="34"/>
  <c r="K9443" i="34"/>
  <c r="F9444" i="34"/>
  <c r="K9444" i="34"/>
  <c r="F9445" i="34"/>
  <c r="K9445" i="34"/>
  <c r="F9446" i="34"/>
  <c r="K9446" i="34"/>
  <c r="F9447" i="34"/>
  <c r="K9447" i="34"/>
  <c r="F9448" i="34"/>
  <c r="K9448" i="34"/>
  <c r="F9449" i="34"/>
  <c r="K9449" i="34"/>
  <c r="F9450" i="34"/>
  <c r="K9450" i="34"/>
  <c r="F9451" i="34"/>
  <c r="K9451" i="34"/>
  <c r="F9452" i="34"/>
  <c r="K9452" i="34"/>
  <c r="F9453" i="34"/>
  <c r="K9453" i="34"/>
  <c r="F9454" i="34"/>
  <c r="K9454" i="34"/>
  <c r="F9455" i="34"/>
  <c r="K9455" i="34"/>
  <c r="F9456" i="34"/>
  <c r="K9456" i="34"/>
  <c r="F9457" i="34"/>
  <c r="K9457" i="34"/>
  <c r="F9458" i="34"/>
  <c r="K9458" i="34"/>
  <c r="F9459" i="34"/>
  <c r="K9459" i="34"/>
  <c r="F9460" i="34"/>
  <c r="K9460" i="34"/>
  <c r="F9461" i="34"/>
  <c r="K9461" i="34"/>
  <c r="F9462" i="34"/>
  <c r="K9462" i="34"/>
  <c r="F9463" i="34"/>
  <c r="K9463" i="34"/>
  <c r="F9464" i="34"/>
  <c r="K9464" i="34"/>
  <c r="F9465" i="34"/>
  <c r="K9465" i="34"/>
  <c r="F9466" i="34"/>
  <c r="K9466" i="34"/>
  <c r="F9467" i="34"/>
  <c r="K9467" i="34"/>
  <c r="F9468" i="34"/>
  <c r="K9468" i="34"/>
  <c r="F9469" i="34"/>
  <c r="K9469" i="34"/>
  <c r="F9470" i="34"/>
  <c r="K9470" i="34"/>
  <c r="F9471" i="34"/>
  <c r="K9471" i="34"/>
  <c r="F9472" i="34"/>
  <c r="K9472" i="34"/>
  <c r="F9473" i="34"/>
  <c r="K9473" i="34"/>
  <c r="F9474" i="34"/>
  <c r="K9474" i="34"/>
  <c r="F9475" i="34"/>
  <c r="K9475" i="34"/>
  <c r="F9476" i="34"/>
  <c r="K9476" i="34"/>
  <c r="F9477" i="34"/>
  <c r="K9477" i="34"/>
  <c r="F9478" i="34"/>
  <c r="K9478" i="34"/>
  <c r="F9479" i="34"/>
  <c r="K9479" i="34"/>
  <c r="F9480" i="34"/>
  <c r="K9480" i="34"/>
  <c r="F9481" i="34"/>
  <c r="K9481" i="34"/>
  <c r="F9482" i="34"/>
  <c r="K9482" i="34"/>
  <c r="F9483" i="34"/>
  <c r="K9483" i="34"/>
  <c r="F9484" i="34"/>
  <c r="K9484" i="34"/>
  <c r="F9485" i="34"/>
  <c r="K9485" i="34"/>
  <c r="F9486" i="34"/>
  <c r="K9486" i="34"/>
  <c r="F9487" i="34"/>
  <c r="K9487" i="34"/>
  <c r="F9488" i="34"/>
  <c r="K9488" i="34"/>
  <c r="F9489" i="34"/>
  <c r="K9489" i="34"/>
  <c r="F9490" i="34"/>
  <c r="K9490" i="34"/>
  <c r="F9491" i="34"/>
  <c r="K9491" i="34"/>
  <c r="F9492" i="34"/>
  <c r="K9492" i="34"/>
  <c r="F9493" i="34"/>
  <c r="K9493" i="34"/>
  <c r="F9494" i="34"/>
  <c r="K9494" i="34"/>
  <c r="F9495" i="34"/>
  <c r="K9495" i="34"/>
  <c r="F9496" i="34"/>
  <c r="K9496" i="34"/>
  <c r="F9497" i="34"/>
  <c r="K9497" i="34"/>
  <c r="F9498" i="34"/>
  <c r="K9498" i="34"/>
  <c r="F9499" i="34"/>
  <c r="K9499" i="34"/>
  <c r="F9500" i="34"/>
  <c r="K9500" i="34"/>
  <c r="F9501" i="34"/>
  <c r="K9501" i="34"/>
  <c r="F9502" i="34"/>
  <c r="K9502" i="34"/>
  <c r="F9503" i="34"/>
  <c r="K9503" i="34"/>
  <c r="F9504" i="34"/>
  <c r="K9504" i="34"/>
  <c r="F9505" i="34"/>
  <c r="K9505" i="34"/>
  <c r="F9506" i="34"/>
  <c r="K9506" i="34"/>
  <c r="F9507" i="34"/>
  <c r="K9507" i="34"/>
  <c r="F9508" i="34"/>
  <c r="K9508" i="34"/>
  <c r="F9509" i="34"/>
  <c r="K9509" i="34"/>
  <c r="F9510" i="34"/>
  <c r="K9510" i="34"/>
  <c r="F9511" i="34"/>
  <c r="K9511" i="34"/>
  <c r="F9512" i="34"/>
  <c r="K9512" i="34"/>
  <c r="F9513" i="34"/>
  <c r="K9513" i="34"/>
  <c r="F9514" i="34"/>
  <c r="K9514" i="34"/>
  <c r="F9515" i="34"/>
  <c r="K9515" i="34"/>
  <c r="F9516" i="34"/>
  <c r="K9516" i="34"/>
  <c r="F9517" i="34"/>
  <c r="K9517" i="34"/>
  <c r="F9518" i="34"/>
  <c r="K9518" i="34"/>
  <c r="F9519" i="34"/>
  <c r="K9519" i="34"/>
  <c r="F9520" i="34"/>
  <c r="K9520" i="34"/>
  <c r="F9521" i="34"/>
  <c r="K9521" i="34"/>
  <c r="F9522" i="34"/>
  <c r="K9522" i="34"/>
  <c r="F9523" i="34"/>
  <c r="K9523" i="34"/>
  <c r="F9524" i="34"/>
  <c r="K9524" i="34"/>
  <c r="F9525" i="34"/>
  <c r="K9525" i="34"/>
  <c r="F9526" i="34"/>
  <c r="K9526" i="34"/>
  <c r="F9527" i="34"/>
  <c r="K9527" i="34"/>
  <c r="F9528" i="34"/>
  <c r="K9528" i="34"/>
  <c r="F9529" i="34"/>
  <c r="K9529" i="34"/>
  <c r="F9530" i="34"/>
  <c r="K9530" i="34"/>
  <c r="F9531" i="34"/>
  <c r="K9531" i="34"/>
  <c r="F9532" i="34"/>
  <c r="K9532" i="34"/>
  <c r="F9533" i="34"/>
  <c r="K9533" i="34"/>
  <c r="F9534" i="34"/>
  <c r="K9534" i="34"/>
  <c r="F9535" i="34"/>
  <c r="K9535" i="34"/>
  <c r="F9536" i="34"/>
  <c r="K9536" i="34"/>
  <c r="F9537" i="34"/>
  <c r="K9537" i="34"/>
  <c r="F9538" i="34"/>
  <c r="K9538" i="34"/>
  <c r="F9539" i="34"/>
  <c r="K9539" i="34"/>
  <c r="F9540" i="34"/>
  <c r="K9540" i="34"/>
  <c r="F9541" i="34"/>
  <c r="K9541" i="34"/>
  <c r="F9542" i="34"/>
  <c r="K9542" i="34"/>
  <c r="F9543" i="34"/>
  <c r="K9543" i="34"/>
  <c r="F9544" i="34"/>
  <c r="K9544" i="34"/>
  <c r="F9545" i="34"/>
  <c r="K9545" i="34"/>
  <c r="F9546" i="34"/>
  <c r="K9546" i="34"/>
  <c r="F9547" i="34"/>
  <c r="K9547" i="34"/>
  <c r="F9548" i="34"/>
  <c r="K9548" i="34"/>
  <c r="F9549" i="34"/>
  <c r="K9549" i="34"/>
  <c r="F9550" i="34"/>
  <c r="K9550" i="34"/>
  <c r="F9551" i="34"/>
  <c r="K9551" i="34"/>
  <c r="F9552" i="34"/>
  <c r="K9552" i="34"/>
  <c r="F9553" i="34"/>
  <c r="K9553" i="34"/>
  <c r="F9554" i="34"/>
  <c r="K9554" i="34"/>
  <c r="F9555" i="34"/>
  <c r="K9555" i="34"/>
  <c r="F9556" i="34"/>
  <c r="K9556" i="34"/>
  <c r="F9557" i="34"/>
  <c r="K9557" i="34"/>
  <c r="F9558" i="34"/>
  <c r="K9558" i="34"/>
  <c r="F9559" i="34"/>
  <c r="K9559" i="34"/>
  <c r="F9560" i="34"/>
  <c r="K9560" i="34"/>
  <c r="F9561" i="34"/>
  <c r="K9561" i="34"/>
  <c r="F9562" i="34"/>
  <c r="K9562" i="34"/>
  <c r="F9563" i="34"/>
  <c r="K9563" i="34"/>
  <c r="F9564" i="34"/>
  <c r="K9564" i="34"/>
  <c r="F9565" i="34"/>
  <c r="K9565" i="34"/>
  <c r="F9566" i="34"/>
  <c r="K9566" i="34"/>
  <c r="F9567" i="34"/>
  <c r="K9567" i="34"/>
  <c r="F9568" i="34"/>
  <c r="K9568" i="34"/>
  <c r="F9569" i="34"/>
  <c r="K9569" i="34"/>
  <c r="F9570" i="34"/>
  <c r="K9570" i="34"/>
  <c r="F9571" i="34"/>
  <c r="K9571" i="34"/>
  <c r="F9572" i="34"/>
  <c r="K9572" i="34"/>
  <c r="F9573" i="34"/>
  <c r="K9573" i="34"/>
  <c r="F9574" i="34"/>
  <c r="K9574" i="34"/>
  <c r="F9575" i="34"/>
  <c r="K9575" i="34"/>
  <c r="F9576" i="34"/>
  <c r="K9576" i="34"/>
  <c r="F9577" i="34"/>
  <c r="K9577" i="34"/>
  <c r="F9578" i="34"/>
  <c r="K9578" i="34"/>
  <c r="F9579" i="34"/>
  <c r="K9579" i="34"/>
  <c r="F9580" i="34"/>
  <c r="K9580" i="34"/>
  <c r="F9581" i="34"/>
  <c r="K9581" i="34"/>
  <c r="F9582" i="34"/>
  <c r="K9582" i="34"/>
  <c r="F9583" i="34"/>
  <c r="K9583" i="34"/>
  <c r="F9584" i="34"/>
  <c r="K9584" i="34"/>
  <c r="F9585" i="34"/>
  <c r="K9585" i="34"/>
  <c r="F9586" i="34"/>
  <c r="K9586" i="34"/>
  <c r="F9587" i="34"/>
  <c r="K9587" i="34"/>
  <c r="F9588" i="34"/>
  <c r="K9588" i="34"/>
  <c r="F9589" i="34"/>
  <c r="K9589" i="34"/>
  <c r="F9590" i="34"/>
  <c r="K9590" i="34"/>
  <c r="F9591" i="34"/>
  <c r="K9591" i="34"/>
  <c r="F9592" i="34"/>
  <c r="K9592" i="34"/>
  <c r="F9593" i="34"/>
  <c r="K9593" i="34"/>
  <c r="F9594" i="34"/>
  <c r="K9594" i="34"/>
  <c r="F9595" i="34"/>
  <c r="K9595" i="34"/>
  <c r="F9596" i="34"/>
  <c r="K9596" i="34"/>
  <c r="F9597" i="34"/>
  <c r="K9597" i="34"/>
  <c r="F9598" i="34"/>
  <c r="K9598" i="34"/>
  <c r="F9599" i="34"/>
  <c r="K9599" i="34"/>
  <c r="F9600" i="34"/>
  <c r="K9600" i="34"/>
  <c r="F9601" i="34"/>
  <c r="K9601" i="34"/>
  <c r="F9602" i="34"/>
  <c r="K9602" i="34"/>
  <c r="F9603" i="34"/>
  <c r="K9603" i="34"/>
  <c r="F9604" i="34"/>
  <c r="K9604" i="34"/>
  <c r="F9605" i="34"/>
  <c r="K9605" i="34"/>
  <c r="F9606" i="34"/>
  <c r="K9606" i="34"/>
  <c r="F9607" i="34"/>
  <c r="K9607" i="34"/>
  <c r="F9608" i="34"/>
  <c r="K9608" i="34"/>
  <c r="F9609" i="34"/>
  <c r="K9609" i="34"/>
  <c r="F9610" i="34"/>
  <c r="K9610" i="34"/>
  <c r="F9611" i="34"/>
  <c r="K9611" i="34"/>
  <c r="F9612" i="34"/>
  <c r="K9612" i="34"/>
  <c r="F9613" i="34"/>
  <c r="K9613" i="34"/>
  <c r="F9614" i="34"/>
  <c r="K9614" i="34"/>
  <c r="F9615" i="34"/>
  <c r="K9615" i="34"/>
  <c r="F9616" i="34"/>
  <c r="K9616" i="34"/>
  <c r="F9617" i="34"/>
  <c r="K9617" i="34"/>
  <c r="F9618" i="34"/>
  <c r="K9618" i="34"/>
  <c r="F9619" i="34"/>
  <c r="K9619" i="34"/>
  <c r="F9620" i="34"/>
  <c r="K9620" i="34"/>
  <c r="F9621" i="34"/>
  <c r="K9621" i="34"/>
  <c r="F9622" i="34"/>
  <c r="K9622" i="34"/>
  <c r="F9623" i="34"/>
  <c r="K9623" i="34"/>
  <c r="F9624" i="34"/>
  <c r="K9624" i="34"/>
  <c r="F9625" i="34"/>
  <c r="K9625" i="34"/>
  <c r="F9626" i="34"/>
  <c r="K9626" i="34"/>
  <c r="F9627" i="34"/>
  <c r="K9627" i="34"/>
  <c r="F9628" i="34"/>
  <c r="K9628" i="34"/>
  <c r="F9629" i="34"/>
  <c r="K9629" i="34"/>
  <c r="F9630" i="34"/>
  <c r="K9630" i="34"/>
  <c r="F9631" i="34"/>
  <c r="K9631" i="34"/>
  <c r="F9632" i="34"/>
  <c r="K9632" i="34"/>
  <c r="F9633" i="34"/>
  <c r="K9633" i="34"/>
  <c r="F9634" i="34"/>
  <c r="K9634" i="34"/>
  <c r="F9635" i="34"/>
  <c r="K9635" i="34"/>
  <c r="F9636" i="34"/>
  <c r="K9636" i="34"/>
  <c r="F9637" i="34"/>
  <c r="K9637" i="34"/>
  <c r="F9638" i="34"/>
  <c r="K9638" i="34"/>
  <c r="F9639" i="34"/>
  <c r="K9639" i="34"/>
  <c r="F9640" i="34"/>
  <c r="K9640" i="34"/>
  <c r="F9641" i="34"/>
  <c r="K9641" i="34"/>
  <c r="F9642" i="34"/>
  <c r="K9642" i="34"/>
  <c r="F9643" i="34"/>
  <c r="K9643" i="34"/>
  <c r="F9644" i="34"/>
  <c r="K9644" i="34"/>
  <c r="F9645" i="34"/>
  <c r="K9645" i="34"/>
  <c r="F9646" i="34"/>
  <c r="K9646" i="34"/>
  <c r="F9647" i="34"/>
  <c r="K9647" i="34"/>
  <c r="F9648" i="34"/>
  <c r="K9648" i="34"/>
  <c r="F9649" i="34"/>
  <c r="K9649" i="34"/>
  <c r="F9650" i="34"/>
  <c r="K9650" i="34"/>
  <c r="F9651" i="34"/>
  <c r="K9651" i="34"/>
  <c r="F9652" i="34"/>
  <c r="K9652" i="34"/>
  <c r="F9653" i="34"/>
  <c r="K9653" i="34"/>
  <c r="F9654" i="34"/>
  <c r="K9654" i="34"/>
  <c r="F9655" i="34"/>
  <c r="K9655" i="34"/>
  <c r="F9656" i="34"/>
  <c r="K9656" i="34"/>
  <c r="F9657" i="34"/>
  <c r="K9657" i="34"/>
  <c r="F9658" i="34"/>
  <c r="K9658" i="34"/>
  <c r="F9659" i="34"/>
  <c r="K9659" i="34"/>
  <c r="F9660" i="34"/>
  <c r="K9660" i="34"/>
  <c r="F9661" i="34"/>
  <c r="K9661" i="34"/>
  <c r="F9662" i="34"/>
  <c r="K9662" i="34"/>
  <c r="F9663" i="34"/>
  <c r="K9663" i="34"/>
  <c r="F9664" i="34"/>
  <c r="K9664" i="34"/>
  <c r="F9665" i="34"/>
  <c r="K9665" i="34"/>
  <c r="F9666" i="34"/>
  <c r="K9666" i="34"/>
  <c r="F9667" i="34"/>
  <c r="K9667" i="34"/>
  <c r="F9668" i="34"/>
  <c r="K9668" i="34"/>
  <c r="F9669" i="34"/>
  <c r="K9669" i="34"/>
  <c r="F9670" i="34"/>
  <c r="K9670" i="34"/>
  <c r="F9671" i="34"/>
  <c r="K9671" i="34"/>
  <c r="F9672" i="34"/>
  <c r="K9672" i="34"/>
  <c r="F9673" i="34"/>
  <c r="K9673" i="34"/>
  <c r="F9674" i="34"/>
  <c r="K9674" i="34"/>
  <c r="F9675" i="34"/>
  <c r="K9675" i="34"/>
  <c r="F9676" i="34"/>
  <c r="K9676" i="34"/>
  <c r="F9677" i="34"/>
  <c r="K9677" i="34"/>
  <c r="F9678" i="34"/>
  <c r="K9678" i="34"/>
  <c r="F9679" i="34"/>
  <c r="K9679" i="34"/>
  <c r="F9680" i="34"/>
  <c r="K9680" i="34"/>
  <c r="F9681" i="34"/>
  <c r="K9681" i="34"/>
  <c r="F9682" i="34"/>
  <c r="K9682" i="34"/>
  <c r="F9683" i="34"/>
  <c r="K9683" i="34"/>
  <c r="F9684" i="34"/>
  <c r="K9684" i="34"/>
  <c r="F9685" i="34"/>
  <c r="K9685" i="34"/>
  <c r="F9686" i="34"/>
  <c r="K9686" i="34"/>
  <c r="F9687" i="34"/>
  <c r="K9687" i="34"/>
  <c r="F9688" i="34"/>
  <c r="K9688" i="34"/>
  <c r="F9689" i="34"/>
  <c r="K9689" i="34"/>
  <c r="F9690" i="34"/>
  <c r="K9690" i="34"/>
  <c r="F9691" i="34"/>
  <c r="K9691" i="34"/>
  <c r="F9692" i="34"/>
  <c r="K9692" i="34"/>
  <c r="F9693" i="34"/>
  <c r="K9693" i="34"/>
  <c r="F9694" i="34"/>
  <c r="K9694" i="34"/>
  <c r="F9695" i="34"/>
  <c r="K9695" i="34"/>
  <c r="F9696" i="34"/>
  <c r="K9696" i="34"/>
  <c r="F9697" i="34"/>
  <c r="K9697" i="34"/>
  <c r="F9698" i="34"/>
  <c r="K9698" i="34"/>
  <c r="F9699" i="34"/>
  <c r="K9699" i="34"/>
  <c r="F9700" i="34"/>
  <c r="K9700" i="34"/>
  <c r="F9701" i="34"/>
  <c r="K9701" i="34"/>
  <c r="F9702" i="34"/>
  <c r="K9702" i="34"/>
  <c r="F9703" i="34"/>
  <c r="K9703" i="34"/>
  <c r="F9704" i="34"/>
  <c r="K9704" i="34"/>
  <c r="F9705" i="34"/>
  <c r="K9705" i="34"/>
  <c r="F9706" i="34"/>
  <c r="K9706" i="34"/>
  <c r="F9707" i="34"/>
  <c r="K9707" i="34"/>
  <c r="F9708" i="34"/>
  <c r="K9708" i="34"/>
  <c r="F9709" i="34"/>
  <c r="K9709" i="34"/>
  <c r="F9710" i="34"/>
  <c r="K9710" i="34"/>
  <c r="F9711" i="34"/>
  <c r="K9711" i="34"/>
  <c r="F9712" i="34"/>
  <c r="K9712" i="34"/>
  <c r="F9713" i="34"/>
  <c r="K9713" i="34"/>
  <c r="F9714" i="34"/>
  <c r="K9714" i="34"/>
  <c r="F9715" i="34"/>
  <c r="K9715" i="34"/>
  <c r="F9716" i="34"/>
  <c r="K9716" i="34"/>
  <c r="F9717" i="34"/>
  <c r="K9717" i="34"/>
  <c r="F9718" i="34"/>
  <c r="K9718" i="34"/>
  <c r="F9719" i="34"/>
  <c r="K9719" i="34"/>
  <c r="F9720" i="34"/>
  <c r="K9720" i="34"/>
  <c r="F9721" i="34"/>
  <c r="K9721" i="34"/>
  <c r="F9722" i="34"/>
  <c r="K9722" i="34"/>
  <c r="F9723" i="34"/>
  <c r="K9723" i="34"/>
  <c r="F9724" i="34"/>
  <c r="K9724" i="34"/>
  <c r="F9725" i="34"/>
  <c r="K9725" i="34"/>
  <c r="F9726" i="34"/>
  <c r="K9726" i="34"/>
  <c r="F9727" i="34"/>
  <c r="K9727" i="34"/>
  <c r="F9728" i="34"/>
  <c r="K9728" i="34"/>
  <c r="F9729" i="34"/>
  <c r="K9729" i="34"/>
  <c r="F9730" i="34"/>
  <c r="K9730" i="34"/>
  <c r="F9731" i="34"/>
  <c r="K9731" i="34"/>
  <c r="F9732" i="34"/>
  <c r="K9732" i="34"/>
  <c r="F9733" i="34"/>
  <c r="K9733" i="34"/>
  <c r="F9734" i="34"/>
  <c r="K9734" i="34"/>
  <c r="F9735" i="34"/>
  <c r="K9735" i="34"/>
  <c r="F9736" i="34"/>
  <c r="K9736" i="34"/>
  <c r="F9737" i="34"/>
  <c r="K9737" i="34"/>
  <c r="F9738" i="34"/>
  <c r="K9738" i="34"/>
  <c r="F9739" i="34"/>
  <c r="K9739" i="34"/>
  <c r="F9740" i="34"/>
  <c r="K9740" i="34"/>
  <c r="F9741" i="34"/>
  <c r="K9741" i="34"/>
  <c r="F9742" i="34"/>
  <c r="K9742" i="34"/>
  <c r="F9743" i="34"/>
  <c r="K9743" i="34"/>
  <c r="F9744" i="34"/>
  <c r="K9744" i="34"/>
  <c r="F9745" i="34"/>
  <c r="K9745" i="34"/>
  <c r="F9746" i="34"/>
  <c r="K9746" i="34"/>
  <c r="F9747" i="34"/>
  <c r="K9747" i="34"/>
  <c r="F9748" i="34"/>
  <c r="K9748" i="34"/>
  <c r="F9749" i="34"/>
  <c r="K9749" i="34"/>
  <c r="F9750" i="34"/>
  <c r="K9750" i="34"/>
  <c r="F9751" i="34"/>
  <c r="K9751" i="34"/>
  <c r="F9752" i="34"/>
  <c r="K9752" i="34"/>
  <c r="F9753" i="34"/>
  <c r="K9753" i="34"/>
  <c r="F9754" i="34"/>
  <c r="K9754" i="34"/>
  <c r="F9755" i="34"/>
  <c r="K9755" i="34"/>
  <c r="F9756" i="34"/>
  <c r="K9756" i="34"/>
  <c r="F9757" i="34"/>
  <c r="K9757" i="34"/>
  <c r="F9758" i="34"/>
  <c r="K9758" i="34"/>
  <c r="F9759" i="34"/>
  <c r="K9759" i="34"/>
  <c r="F9760" i="34"/>
  <c r="K9760" i="34"/>
  <c r="F9761" i="34"/>
  <c r="K9761" i="34"/>
  <c r="F9762" i="34"/>
  <c r="K9762" i="34"/>
  <c r="F9763" i="34"/>
  <c r="K9763" i="34"/>
  <c r="F9764" i="34"/>
  <c r="K9764" i="34"/>
  <c r="F9765" i="34"/>
  <c r="K9765" i="34"/>
  <c r="F9766" i="34"/>
  <c r="K9766" i="34"/>
  <c r="F9767" i="34"/>
  <c r="K9767" i="34"/>
  <c r="F9768" i="34"/>
  <c r="K9768" i="34"/>
  <c r="F9769" i="34"/>
  <c r="K9769" i="34"/>
  <c r="F9770" i="34"/>
  <c r="K9770" i="34"/>
  <c r="F9771" i="34"/>
  <c r="K9771" i="34"/>
  <c r="F9772" i="34"/>
  <c r="K9772" i="34"/>
  <c r="F9773" i="34"/>
  <c r="K9773" i="34"/>
  <c r="F9774" i="34"/>
  <c r="K9774" i="34"/>
  <c r="F9775" i="34"/>
  <c r="K9775" i="34"/>
  <c r="F9776" i="34"/>
  <c r="K9776" i="34"/>
  <c r="F9777" i="34"/>
  <c r="K9777" i="34"/>
  <c r="F9778" i="34"/>
  <c r="K9778" i="34"/>
  <c r="F9779" i="34"/>
  <c r="K9779" i="34"/>
  <c r="F9780" i="34"/>
  <c r="K9780" i="34"/>
  <c r="F9781" i="34"/>
  <c r="K9781" i="34"/>
  <c r="F9782" i="34"/>
  <c r="K9782" i="34"/>
  <c r="F9783" i="34"/>
  <c r="K9783" i="34"/>
  <c r="F9784" i="34"/>
  <c r="K9784" i="34"/>
  <c r="F9785" i="34"/>
  <c r="K9785" i="34"/>
  <c r="F9786" i="34"/>
  <c r="K9786" i="34"/>
  <c r="F9787" i="34"/>
  <c r="K9787" i="34"/>
  <c r="F9788" i="34"/>
  <c r="K9788" i="34"/>
  <c r="F9789" i="34"/>
  <c r="K9789" i="34"/>
  <c r="F9790" i="34"/>
  <c r="K9790" i="34"/>
  <c r="F9791" i="34"/>
  <c r="K9791" i="34"/>
  <c r="F9792" i="34"/>
  <c r="K9792" i="34"/>
  <c r="F9793" i="34"/>
  <c r="K9793" i="34"/>
  <c r="F9794" i="34"/>
  <c r="K9794" i="34"/>
  <c r="F9795" i="34"/>
  <c r="K9795" i="34"/>
  <c r="F9796" i="34"/>
  <c r="K9796" i="34"/>
  <c r="F9797" i="34"/>
  <c r="K9797" i="34"/>
  <c r="F9798" i="34"/>
  <c r="K9798" i="34"/>
  <c r="F9799" i="34"/>
  <c r="K9799" i="34"/>
  <c r="F9800" i="34"/>
  <c r="K9800" i="34"/>
  <c r="F9801" i="34"/>
  <c r="K9801" i="34"/>
  <c r="F9802" i="34"/>
  <c r="K9802" i="34"/>
  <c r="F9803" i="34"/>
  <c r="K9803" i="34"/>
  <c r="F9804" i="34"/>
  <c r="K9804" i="34"/>
  <c r="F9805" i="34"/>
  <c r="K9805" i="34"/>
  <c r="F9806" i="34"/>
  <c r="K9806" i="34"/>
  <c r="F9807" i="34"/>
  <c r="K9807" i="34"/>
  <c r="F9808" i="34"/>
  <c r="K9808" i="34"/>
  <c r="F9809" i="34"/>
  <c r="K9809" i="34"/>
  <c r="F9810" i="34"/>
  <c r="K9810" i="34"/>
  <c r="F9811" i="34"/>
  <c r="K9811" i="34"/>
  <c r="F9812" i="34"/>
  <c r="K9812" i="34"/>
  <c r="F9813" i="34"/>
  <c r="K9813" i="34"/>
  <c r="F9814" i="34"/>
  <c r="K9814" i="34"/>
  <c r="F9815" i="34"/>
  <c r="K9815" i="34"/>
  <c r="F9816" i="34"/>
  <c r="K9816" i="34"/>
  <c r="F9817" i="34"/>
  <c r="K9817" i="34"/>
  <c r="F9818" i="34"/>
  <c r="K9818" i="34"/>
  <c r="F9819" i="34"/>
  <c r="K9819" i="34"/>
  <c r="F9820" i="34"/>
  <c r="K9820" i="34"/>
  <c r="F9821" i="34"/>
  <c r="K9821" i="34"/>
  <c r="F9822" i="34"/>
  <c r="K9822" i="34"/>
  <c r="F9823" i="34"/>
  <c r="K9823" i="34"/>
  <c r="F9824" i="34"/>
  <c r="K9824" i="34"/>
  <c r="F9825" i="34"/>
  <c r="K9825" i="34"/>
  <c r="F9826" i="34"/>
  <c r="K9826" i="34"/>
  <c r="F9827" i="34"/>
  <c r="K9827" i="34"/>
  <c r="F9828" i="34"/>
  <c r="K9828" i="34"/>
  <c r="F9829" i="34"/>
  <c r="K9829" i="34"/>
  <c r="F9830" i="34"/>
  <c r="K9830" i="34"/>
  <c r="F9831" i="34"/>
  <c r="K9831" i="34"/>
  <c r="F9832" i="34"/>
  <c r="K9832" i="34"/>
  <c r="F9833" i="34"/>
  <c r="K9833" i="34"/>
  <c r="F9834" i="34"/>
  <c r="K9834" i="34"/>
  <c r="F9835" i="34"/>
  <c r="K9835" i="34"/>
  <c r="F9836" i="34"/>
  <c r="K9836" i="34"/>
  <c r="F9837" i="34"/>
  <c r="K9837" i="34"/>
  <c r="F9838" i="34"/>
  <c r="K9838" i="34"/>
  <c r="F9839" i="34"/>
  <c r="K9839" i="34"/>
  <c r="F9840" i="34"/>
  <c r="K9840" i="34"/>
  <c r="F9841" i="34"/>
  <c r="K9841" i="34"/>
  <c r="F9842" i="34"/>
  <c r="K9842" i="34"/>
  <c r="F9843" i="34"/>
  <c r="K9843" i="34"/>
  <c r="F9844" i="34"/>
  <c r="K9844" i="34"/>
  <c r="F9845" i="34"/>
  <c r="K9845" i="34"/>
  <c r="F9846" i="34"/>
  <c r="K9846" i="34"/>
  <c r="F9847" i="34"/>
  <c r="K9847" i="34"/>
  <c r="F9848" i="34"/>
  <c r="K9848" i="34"/>
  <c r="F9849" i="34"/>
  <c r="K9849" i="34"/>
  <c r="F9850" i="34"/>
  <c r="K9850" i="34"/>
  <c r="F9851" i="34"/>
  <c r="K9851" i="34"/>
  <c r="F9852" i="34"/>
  <c r="K9852" i="34"/>
  <c r="F9853" i="34"/>
  <c r="K9853" i="34"/>
  <c r="F9854" i="34"/>
  <c r="K9854" i="34"/>
  <c r="F9855" i="34"/>
  <c r="K9855" i="34"/>
  <c r="F9856" i="34"/>
  <c r="K9856" i="34"/>
  <c r="F9857" i="34"/>
  <c r="K9857" i="34"/>
  <c r="F9858" i="34"/>
  <c r="K9858" i="34"/>
  <c r="F9859" i="34"/>
  <c r="K9859" i="34"/>
  <c r="F9860" i="34"/>
  <c r="K9860" i="34"/>
  <c r="F9861" i="34"/>
  <c r="K9861" i="34"/>
  <c r="F9862" i="34"/>
  <c r="K9862" i="34"/>
  <c r="F9863" i="34"/>
  <c r="K9863" i="34"/>
  <c r="F9864" i="34"/>
  <c r="K9864" i="34"/>
  <c r="F9865" i="34"/>
  <c r="K9865" i="34"/>
  <c r="F9866" i="34"/>
  <c r="K9866" i="34"/>
  <c r="F9867" i="34"/>
  <c r="K9867" i="34"/>
  <c r="F9868" i="34"/>
  <c r="K9868" i="34"/>
  <c r="F9869" i="34"/>
  <c r="K9869" i="34"/>
  <c r="F9870" i="34"/>
  <c r="K9870" i="34"/>
  <c r="F9871" i="34"/>
  <c r="K9871" i="34"/>
  <c r="F9872" i="34"/>
  <c r="K9872" i="34"/>
  <c r="F9873" i="34"/>
  <c r="K9873" i="34"/>
  <c r="F9874" i="34"/>
  <c r="K9874" i="34"/>
  <c r="F9875" i="34"/>
  <c r="K9875" i="34"/>
  <c r="F9876" i="34"/>
  <c r="K9876" i="34"/>
  <c r="F9877" i="34"/>
  <c r="K9877" i="34"/>
  <c r="F9878" i="34"/>
  <c r="K9878" i="34"/>
  <c r="F9879" i="34"/>
  <c r="K9879" i="34"/>
  <c r="F9880" i="34"/>
  <c r="K9880" i="34"/>
  <c r="F9881" i="34"/>
  <c r="K9881" i="34"/>
  <c r="F9882" i="34"/>
  <c r="K9882" i="34"/>
  <c r="F9883" i="34"/>
  <c r="K9883" i="34"/>
  <c r="F9884" i="34"/>
  <c r="K9884" i="34"/>
  <c r="F9885" i="34"/>
  <c r="K9885" i="34"/>
  <c r="F9886" i="34"/>
  <c r="K9886" i="34"/>
  <c r="F9887" i="34"/>
  <c r="K9887" i="34"/>
  <c r="F9888" i="34"/>
  <c r="K9888" i="34"/>
  <c r="F9889" i="34"/>
  <c r="K9889" i="34"/>
  <c r="F9890" i="34"/>
  <c r="K9890" i="34"/>
  <c r="F9891" i="34"/>
  <c r="K9891" i="34"/>
  <c r="F9892" i="34"/>
  <c r="K9892" i="34"/>
  <c r="F9893" i="34"/>
  <c r="K9893" i="34"/>
  <c r="F9894" i="34"/>
  <c r="K9894" i="34"/>
  <c r="F9895" i="34"/>
  <c r="K9895" i="34"/>
  <c r="F9896" i="34"/>
  <c r="K9896" i="34"/>
  <c r="F9897" i="34"/>
  <c r="K9897" i="34"/>
  <c r="F9898" i="34"/>
  <c r="K9898" i="34"/>
  <c r="F9899" i="34"/>
  <c r="K9899" i="34"/>
  <c r="F9900" i="34"/>
  <c r="K9900" i="34"/>
  <c r="F9901" i="34"/>
  <c r="K9901" i="34"/>
  <c r="F9902" i="34"/>
  <c r="K9902" i="34"/>
  <c r="F9903" i="34"/>
  <c r="K9903" i="34"/>
  <c r="F9904" i="34"/>
  <c r="K9904" i="34"/>
  <c r="F9905" i="34"/>
  <c r="K9905" i="34"/>
  <c r="F9906" i="34"/>
  <c r="K9906" i="34"/>
  <c r="F9907" i="34"/>
  <c r="K9907" i="34"/>
  <c r="F9908" i="34"/>
  <c r="K9908" i="34"/>
  <c r="F9909" i="34"/>
  <c r="K9909" i="34"/>
  <c r="F9910" i="34"/>
  <c r="K9910" i="34"/>
  <c r="F9911" i="34"/>
  <c r="K9911" i="34"/>
  <c r="F9912" i="34"/>
  <c r="K9912" i="34"/>
  <c r="F9913" i="34"/>
  <c r="K9913" i="34"/>
  <c r="F9914" i="34"/>
  <c r="K9914" i="34"/>
  <c r="F9915" i="34"/>
  <c r="K9915" i="34"/>
  <c r="F9916" i="34"/>
  <c r="K9916" i="34"/>
  <c r="F9917" i="34"/>
  <c r="K9917" i="34"/>
  <c r="F9918" i="34"/>
  <c r="K9918" i="34"/>
  <c r="F9919" i="34"/>
  <c r="K9919" i="34"/>
  <c r="F9920" i="34"/>
  <c r="K9920" i="34"/>
  <c r="F9921" i="34"/>
  <c r="K9921" i="34"/>
  <c r="F9922" i="34"/>
  <c r="K9922" i="34"/>
  <c r="F9923" i="34"/>
  <c r="K9923" i="34"/>
  <c r="F9924" i="34"/>
  <c r="K9924" i="34"/>
  <c r="F9925" i="34"/>
  <c r="K9925" i="34"/>
  <c r="F9926" i="34"/>
  <c r="K9926" i="34"/>
  <c r="F9927" i="34"/>
  <c r="K9927" i="34"/>
  <c r="F9928" i="34"/>
  <c r="K9928" i="34"/>
  <c r="F9929" i="34"/>
  <c r="K9929" i="34"/>
  <c r="F9930" i="34"/>
  <c r="K9930" i="34"/>
  <c r="F9931" i="34"/>
  <c r="K9931" i="34"/>
  <c r="F9932" i="34"/>
  <c r="K9932" i="34"/>
  <c r="F9933" i="34"/>
  <c r="K9933" i="34"/>
  <c r="F9934" i="34"/>
  <c r="K9934" i="34"/>
  <c r="F9935" i="34"/>
  <c r="K9935" i="34"/>
  <c r="F9936" i="34"/>
  <c r="K9936" i="34"/>
  <c r="F9937" i="34"/>
  <c r="K9937" i="34"/>
  <c r="F9938" i="34"/>
  <c r="K9938" i="34"/>
  <c r="F9939" i="34"/>
  <c r="K9939" i="34"/>
  <c r="F9940" i="34"/>
  <c r="K9940" i="34"/>
  <c r="F9941" i="34"/>
  <c r="K9941" i="34"/>
  <c r="F9942" i="34"/>
  <c r="K9942" i="34"/>
  <c r="F9943" i="34"/>
  <c r="K9943" i="34"/>
  <c r="F9944" i="34"/>
  <c r="K9944" i="34"/>
  <c r="F9945" i="34"/>
  <c r="K9945" i="34"/>
  <c r="F9946" i="34"/>
  <c r="K9946" i="34"/>
  <c r="F9947" i="34"/>
  <c r="K9947" i="34"/>
  <c r="F9948" i="34"/>
  <c r="K9948" i="34"/>
  <c r="F9949" i="34"/>
  <c r="K9949" i="34"/>
  <c r="F9950" i="34"/>
  <c r="K9950" i="34"/>
  <c r="F9951" i="34"/>
  <c r="K9951" i="34"/>
  <c r="F9952" i="34"/>
  <c r="K9952" i="34"/>
  <c r="F9953" i="34"/>
  <c r="K9953" i="34"/>
  <c r="F9954" i="34"/>
  <c r="K9954" i="34"/>
  <c r="F9955" i="34"/>
  <c r="K9955" i="34"/>
  <c r="F9956" i="34"/>
  <c r="K9956" i="34"/>
  <c r="F9957" i="34"/>
  <c r="K9957" i="34"/>
  <c r="F9958" i="34"/>
  <c r="K9958" i="34"/>
  <c r="F9959" i="34"/>
  <c r="K9959" i="34"/>
  <c r="F9960" i="34"/>
  <c r="K9960" i="34"/>
  <c r="F9961" i="34"/>
  <c r="K9961" i="34"/>
  <c r="F9962" i="34"/>
  <c r="K9962" i="34"/>
  <c r="F9963" i="34"/>
  <c r="K9963" i="34"/>
  <c r="F9964" i="34"/>
  <c r="K9964" i="34"/>
  <c r="F9965" i="34"/>
  <c r="K9965" i="34"/>
  <c r="F9966" i="34"/>
  <c r="K9966" i="34"/>
  <c r="F9967" i="34"/>
  <c r="K9967" i="34"/>
  <c r="F9968" i="34"/>
  <c r="K9968" i="34"/>
  <c r="F9969" i="34"/>
  <c r="K9969" i="34"/>
  <c r="F9970" i="34"/>
  <c r="K9970" i="34"/>
  <c r="F9971" i="34"/>
  <c r="K9971" i="34"/>
  <c r="F9972" i="34"/>
  <c r="K9972" i="34"/>
  <c r="F9973" i="34"/>
  <c r="K9973" i="34"/>
  <c r="F9974" i="34"/>
  <c r="K9974" i="34"/>
  <c r="F9975" i="34"/>
  <c r="K9975" i="34"/>
  <c r="F9976" i="34"/>
  <c r="K9976" i="34"/>
  <c r="F9977" i="34"/>
  <c r="K9977" i="34"/>
  <c r="F9978" i="34"/>
  <c r="K9978" i="34"/>
  <c r="F9979" i="34"/>
  <c r="K9979" i="34"/>
  <c r="F9980" i="34"/>
  <c r="K9980" i="34"/>
  <c r="F9981" i="34"/>
  <c r="K9981" i="34"/>
  <c r="F9982" i="34"/>
  <c r="K9982" i="34"/>
  <c r="F9983" i="34"/>
  <c r="K9983" i="34"/>
  <c r="F9984" i="34"/>
  <c r="K9984" i="34"/>
  <c r="F9985" i="34"/>
  <c r="K9985" i="34"/>
  <c r="F9986" i="34"/>
  <c r="K9986" i="34"/>
  <c r="F9987" i="34"/>
  <c r="K9987" i="34"/>
  <c r="F9988" i="34"/>
  <c r="K9988" i="34"/>
  <c r="F9989" i="34"/>
  <c r="K9989" i="34"/>
  <c r="F9990" i="34"/>
  <c r="K9990" i="34"/>
  <c r="F9991" i="34"/>
  <c r="K9991" i="34"/>
  <c r="F9992" i="34"/>
  <c r="K9992" i="34"/>
  <c r="F9993" i="34"/>
  <c r="K9993" i="34"/>
  <c r="F9994" i="34"/>
  <c r="K9994" i="34"/>
  <c r="F9995" i="34"/>
  <c r="K9995" i="34"/>
  <c r="F9996" i="34"/>
  <c r="K9996" i="34"/>
  <c r="F9997" i="34"/>
  <c r="K9997" i="34"/>
  <c r="F9998" i="34"/>
  <c r="K9998" i="34"/>
  <c r="F9999" i="34"/>
  <c r="K9999" i="34"/>
  <c r="F10000" i="34"/>
  <c r="K10000" i="34"/>
  <c r="F10001" i="34"/>
  <c r="K10001" i="34"/>
  <c r="F10002" i="34"/>
  <c r="K10002" i="34"/>
  <c r="F10003" i="34"/>
  <c r="K10003" i="34"/>
  <c r="F10004" i="34"/>
  <c r="K10004" i="34"/>
  <c r="F10005" i="34"/>
  <c r="K10005" i="34"/>
  <c r="F10006" i="34"/>
  <c r="K10006" i="34"/>
  <c r="F10007" i="34"/>
  <c r="K10007" i="34"/>
  <c r="F10008" i="34"/>
  <c r="K10008" i="34"/>
  <c r="F10009" i="34"/>
  <c r="K10009" i="34"/>
  <c r="F10010" i="34"/>
  <c r="K10010" i="34"/>
  <c r="F10011" i="34"/>
  <c r="K10011" i="34"/>
  <c r="F10012" i="34"/>
  <c r="K10012" i="34"/>
  <c r="F10013" i="34"/>
  <c r="K10013" i="34"/>
  <c r="F10014" i="34"/>
  <c r="K10014" i="34"/>
  <c r="F10015" i="34"/>
  <c r="K10015" i="34"/>
  <c r="F10016" i="34"/>
  <c r="K10016" i="34"/>
  <c r="F10017" i="34"/>
  <c r="K10017" i="34"/>
  <c r="F10018" i="34"/>
  <c r="K10018" i="34"/>
  <c r="F10019" i="34"/>
  <c r="K10019" i="34"/>
  <c r="F10020" i="34"/>
  <c r="K10020" i="34"/>
  <c r="F10021" i="34"/>
  <c r="K10021" i="34"/>
  <c r="F10022" i="34"/>
  <c r="K10022" i="34"/>
  <c r="F10023" i="34"/>
  <c r="K10023" i="34"/>
  <c r="F10024" i="34"/>
  <c r="K10024" i="34"/>
  <c r="F10025" i="34"/>
  <c r="K10025" i="34"/>
  <c r="F10026" i="34"/>
  <c r="K10026" i="34"/>
  <c r="F10027" i="34"/>
  <c r="K10027" i="34"/>
  <c r="F10028" i="34"/>
  <c r="K10028" i="34"/>
  <c r="F10029" i="34"/>
  <c r="K10029" i="34"/>
  <c r="F10030" i="34"/>
  <c r="K10030" i="34"/>
  <c r="F10031" i="34"/>
  <c r="K10031" i="34"/>
  <c r="F10032" i="34"/>
  <c r="K10032" i="34"/>
  <c r="F10033" i="34"/>
  <c r="K10033" i="34"/>
  <c r="F10034" i="34"/>
  <c r="K10034" i="34"/>
  <c r="F10035" i="34"/>
  <c r="K10035" i="34"/>
  <c r="F10036" i="34"/>
  <c r="K10036" i="34"/>
  <c r="F10037" i="34"/>
  <c r="K10037" i="34"/>
  <c r="F10038" i="34"/>
  <c r="K10038" i="34"/>
  <c r="F10039" i="34"/>
  <c r="K10039" i="34"/>
  <c r="F10040" i="34"/>
  <c r="K10040" i="34"/>
  <c r="F10041" i="34"/>
  <c r="K10041" i="34"/>
  <c r="F10042" i="34"/>
  <c r="K10042" i="34"/>
  <c r="F10043" i="34"/>
  <c r="K10043" i="34"/>
  <c r="F10044" i="34"/>
  <c r="K10044" i="34"/>
  <c r="F10045" i="34"/>
  <c r="K10045" i="34"/>
  <c r="F10046" i="34"/>
  <c r="K10046" i="34"/>
  <c r="F10047" i="34"/>
  <c r="K10047" i="34"/>
  <c r="F10048" i="34"/>
  <c r="K10048" i="34"/>
  <c r="F10049" i="34"/>
  <c r="K10049" i="34"/>
  <c r="F10050" i="34"/>
  <c r="K10050" i="34"/>
  <c r="F10051" i="34"/>
  <c r="K10051" i="34"/>
  <c r="F10052" i="34"/>
  <c r="K10052" i="34"/>
  <c r="F10053" i="34"/>
  <c r="K10053" i="34"/>
  <c r="F10054" i="34"/>
  <c r="K10054" i="34"/>
  <c r="F10055" i="34"/>
  <c r="K10055" i="34"/>
  <c r="F10056" i="34"/>
  <c r="K10056" i="34"/>
  <c r="F10057" i="34"/>
  <c r="K10057" i="34"/>
  <c r="F10058" i="34"/>
  <c r="K10058" i="34"/>
  <c r="F10059" i="34"/>
  <c r="K10059" i="34"/>
  <c r="F10060" i="34"/>
  <c r="K10060" i="34"/>
  <c r="F10061" i="34"/>
  <c r="K10061" i="34"/>
  <c r="F10062" i="34"/>
  <c r="K10062" i="34"/>
  <c r="F10063" i="34"/>
  <c r="K10063" i="34"/>
  <c r="F10064" i="34"/>
  <c r="K10064" i="34"/>
  <c r="F10065" i="34"/>
  <c r="K10065" i="34"/>
  <c r="F10066" i="34"/>
  <c r="K10066" i="34"/>
  <c r="F10067" i="34"/>
  <c r="K10067" i="34"/>
  <c r="F10068" i="34"/>
  <c r="K10068" i="34"/>
  <c r="F10069" i="34"/>
  <c r="K10069" i="34"/>
  <c r="F10070" i="34"/>
  <c r="K10070" i="34"/>
  <c r="F10071" i="34"/>
  <c r="K10071" i="34"/>
  <c r="F10072" i="34"/>
  <c r="K10072" i="34"/>
  <c r="F10073" i="34"/>
  <c r="K10073" i="34"/>
  <c r="F10074" i="34"/>
  <c r="K10074" i="34"/>
  <c r="F10075" i="34"/>
  <c r="K10075" i="34"/>
  <c r="F10076" i="34"/>
  <c r="K10076" i="34"/>
  <c r="F10077" i="34"/>
  <c r="K10077" i="34"/>
  <c r="F10078" i="34"/>
  <c r="K10078" i="34"/>
  <c r="F10079" i="34"/>
  <c r="K10079" i="34"/>
  <c r="F10080" i="34"/>
  <c r="K10080" i="34"/>
  <c r="F10081" i="34"/>
  <c r="K10081" i="34"/>
  <c r="F10082" i="34"/>
  <c r="K10082" i="34"/>
  <c r="F10083" i="34"/>
  <c r="K10083" i="34"/>
  <c r="F10084" i="34"/>
  <c r="K10084" i="34"/>
  <c r="F10085" i="34"/>
  <c r="K10085" i="34"/>
  <c r="F10086" i="34"/>
  <c r="K10086" i="34"/>
  <c r="F10087" i="34"/>
  <c r="K10087" i="34"/>
  <c r="F10088" i="34"/>
  <c r="K10088" i="34"/>
  <c r="F10089" i="34"/>
  <c r="K10089" i="34"/>
  <c r="F10090" i="34"/>
  <c r="K10090" i="34"/>
  <c r="F10091" i="34"/>
  <c r="K10091" i="34"/>
  <c r="F10092" i="34"/>
  <c r="K10092" i="34"/>
  <c r="F10093" i="34"/>
  <c r="K10093" i="34"/>
  <c r="F10094" i="34"/>
  <c r="K10094" i="34"/>
  <c r="F10095" i="34"/>
  <c r="K10095" i="34"/>
  <c r="F10096" i="34"/>
  <c r="K10096" i="34"/>
  <c r="F10097" i="34"/>
  <c r="K10097" i="34"/>
  <c r="F10098" i="34"/>
  <c r="K10098" i="34"/>
  <c r="F10099" i="34"/>
  <c r="K10099" i="34"/>
  <c r="F10100" i="34"/>
  <c r="K10100" i="34"/>
  <c r="F10101" i="34"/>
  <c r="K10101" i="34"/>
  <c r="F10102" i="34"/>
  <c r="K10102" i="34"/>
  <c r="F10103" i="34"/>
  <c r="K10103" i="34"/>
  <c r="F10104" i="34"/>
  <c r="K10104" i="34"/>
  <c r="F10105" i="34"/>
  <c r="K10105" i="34"/>
  <c r="F10106" i="34"/>
  <c r="K10106" i="34"/>
  <c r="F10107" i="34"/>
  <c r="K10107" i="34"/>
  <c r="F10108" i="34"/>
  <c r="K10108" i="34"/>
  <c r="F10109" i="34"/>
  <c r="K10109" i="34"/>
  <c r="F10110" i="34"/>
  <c r="K10110" i="34"/>
  <c r="F10111" i="34"/>
  <c r="K10111" i="34"/>
  <c r="F10112" i="34"/>
  <c r="K10112" i="34"/>
  <c r="F10113" i="34"/>
  <c r="K10113" i="34"/>
  <c r="F10114" i="34"/>
  <c r="K10114" i="34"/>
  <c r="F10115" i="34"/>
  <c r="K10115" i="34"/>
  <c r="F10116" i="34"/>
  <c r="K10116" i="34"/>
  <c r="F10117" i="34"/>
  <c r="K10117" i="34"/>
  <c r="F10118" i="34"/>
  <c r="K10118" i="34"/>
  <c r="F10119" i="34"/>
  <c r="K10119" i="34"/>
  <c r="F10120" i="34"/>
  <c r="K10120" i="34"/>
  <c r="F10121" i="34"/>
  <c r="K10121" i="34"/>
  <c r="F10122" i="34"/>
  <c r="K10122" i="34"/>
  <c r="F10123" i="34"/>
  <c r="K10123" i="34"/>
  <c r="F10124" i="34"/>
  <c r="K10124" i="34"/>
  <c r="F10125" i="34"/>
  <c r="K10125" i="34"/>
  <c r="F10126" i="34"/>
  <c r="K10126" i="34"/>
  <c r="F10127" i="34"/>
  <c r="K10127" i="34"/>
  <c r="F10128" i="34"/>
  <c r="K10128" i="34"/>
  <c r="F10129" i="34"/>
  <c r="K10129" i="34"/>
  <c r="F10130" i="34"/>
  <c r="K10130" i="34"/>
  <c r="F10131" i="34"/>
  <c r="K10131" i="34"/>
  <c r="F10132" i="34"/>
  <c r="K10132" i="34"/>
  <c r="F10133" i="34"/>
  <c r="K10133" i="34"/>
  <c r="F10134" i="34"/>
  <c r="K10134" i="34"/>
  <c r="F10135" i="34"/>
  <c r="K10135" i="34"/>
  <c r="F10136" i="34"/>
  <c r="K10136" i="34"/>
  <c r="F10137" i="34"/>
  <c r="K10137" i="34"/>
  <c r="F10138" i="34"/>
  <c r="K10138" i="34"/>
  <c r="F10139" i="34"/>
  <c r="K10139" i="34"/>
  <c r="F10140" i="34"/>
  <c r="K10140" i="34"/>
  <c r="F10141" i="34"/>
  <c r="K10141" i="34"/>
  <c r="F10142" i="34"/>
  <c r="K10142" i="34"/>
  <c r="F10143" i="34"/>
  <c r="K10143" i="34"/>
  <c r="F10144" i="34"/>
  <c r="K10144" i="34"/>
  <c r="F10145" i="34"/>
  <c r="K10145" i="34"/>
  <c r="F10146" i="34"/>
  <c r="K10146" i="34"/>
  <c r="F10147" i="34"/>
  <c r="K10147" i="34"/>
  <c r="F10148" i="34"/>
  <c r="K10148" i="34"/>
  <c r="F10149" i="34"/>
  <c r="K10149" i="34"/>
  <c r="F10150" i="34"/>
  <c r="K10150" i="34"/>
  <c r="F10151" i="34"/>
  <c r="K10151" i="34"/>
  <c r="F10152" i="34"/>
  <c r="K10152" i="34"/>
  <c r="F10153" i="34"/>
  <c r="K10153" i="34"/>
  <c r="F10154" i="34"/>
  <c r="K10154" i="34"/>
  <c r="F10155" i="34"/>
  <c r="K10155" i="34"/>
  <c r="F10156" i="34"/>
  <c r="K10156" i="34"/>
  <c r="F10157" i="34"/>
  <c r="K10157" i="34"/>
  <c r="F10158" i="34"/>
  <c r="K10158" i="34"/>
  <c r="F10159" i="34"/>
  <c r="K10159" i="34"/>
  <c r="F10160" i="34"/>
  <c r="K10160" i="34"/>
  <c r="F10161" i="34"/>
  <c r="K10161" i="34"/>
  <c r="F10162" i="34"/>
  <c r="K10162" i="34"/>
  <c r="F10163" i="34"/>
  <c r="K10163" i="34"/>
  <c r="F10164" i="34"/>
  <c r="K10164" i="34"/>
  <c r="F10165" i="34"/>
  <c r="K10165" i="34"/>
  <c r="F10166" i="34"/>
  <c r="K10166" i="34"/>
  <c r="F10167" i="34"/>
  <c r="K10167" i="34"/>
  <c r="F10168" i="34"/>
  <c r="K10168" i="34"/>
  <c r="F10169" i="34"/>
  <c r="K10169" i="34"/>
  <c r="F10170" i="34"/>
  <c r="K10170" i="34"/>
  <c r="F10171" i="34"/>
  <c r="K10171" i="34"/>
  <c r="F10172" i="34"/>
  <c r="K10172" i="34"/>
  <c r="F10173" i="34"/>
  <c r="K10173" i="34"/>
  <c r="F10174" i="34"/>
  <c r="K10174" i="34"/>
  <c r="F10175" i="34"/>
  <c r="K10175" i="34"/>
  <c r="F10176" i="34"/>
  <c r="K10176" i="34"/>
  <c r="F10177" i="34"/>
  <c r="K10177" i="34"/>
  <c r="F10178" i="34"/>
  <c r="K10178" i="34"/>
  <c r="F10179" i="34"/>
  <c r="K10179" i="34"/>
  <c r="F10180" i="34"/>
  <c r="K10180" i="34"/>
  <c r="F10181" i="34"/>
  <c r="K10181" i="34"/>
  <c r="F10182" i="34"/>
  <c r="K10182" i="34"/>
  <c r="F10183" i="34"/>
  <c r="K10183" i="34"/>
  <c r="F10184" i="34"/>
  <c r="K10184" i="34"/>
  <c r="F10185" i="34"/>
  <c r="K10185" i="34"/>
  <c r="F10186" i="34"/>
  <c r="K10186" i="34"/>
  <c r="F10187" i="34"/>
  <c r="K10187" i="34"/>
  <c r="F10188" i="34"/>
  <c r="K10188" i="34"/>
  <c r="F10189" i="34"/>
  <c r="K10189" i="34"/>
  <c r="F10190" i="34"/>
  <c r="K10190" i="34"/>
  <c r="F10191" i="34"/>
  <c r="K10191" i="34"/>
  <c r="F10192" i="34"/>
  <c r="K10192" i="34"/>
  <c r="F10193" i="34"/>
  <c r="K10193" i="34"/>
  <c r="F10194" i="34"/>
  <c r="K10194" i="34"/>
  <c r="F10195" i="34"/>
  <c r="K10195" i="34"/>
  <c r="F10196" i="34"/>
  <c r="K10196" i="34"/>
  <c r="F10197" i="34"/>
  <c r="K10197" i="34"/>
  <c r="F10198" i="34"/>
  <c r="K10198" i="34"/>
  <c r="F10199" i="34"/>
  <c r="K10199" i="34"/>
  <c r="F10200" i="34"/>
  <c r="K10200" i="34"/>
  <c r="F10201" i="34"/>
  <c r="K10201" i="34"/>
  <c r="F10202" i="34"/>
  <c r="K10202" i="34"/>
  <c r="F10203" i="34"/>
  <c r="K10203" i="34"/>
  <c r="F10204" i="34"/>
  <c r="K10204" i="34"/>
  <c r="F10205" i="34"/>
  <c r="K10205" i="34"/>
  <c r="F10206" i="34"/>
  <c r="K10206" i="34"/>
  <c r="F10207" i="34"/>
  <c r="K10207" i="34"/>
  <c r="F10208" i="34"/>
  <c r="K10208" i="34"/>
  <c r="F10209" i="34"/>
  <c r="K10209" i="34"/>
  <c r="F10210" i="34"/>
  <c r="K10210" i="34"/>
  <c r="F10211" i="34"/>
  <c r="K10211" i="34"/>
  <c r="F10212" i="34"/>
  <c r="K10212" i="34"/>
  <c r="F10213" i="34"/>
  <c r="K10213" i="34"/>
  <c r="F10214" i="34"/>
  <c r="K10214" i="34"/>
  <c r="F10215" i="34"/>
  <c r="K10215" i="34"/>
  <c r="F10216" i="34"/>
  <c r="K10216" i="34"/>
  <c r="F10217" i="34"/>
  <c r="K10217" i="34"/>
  <c r="F10218" i="34"/>
  <c r="K10218" i="34"/>
  <c r="F10219" i="34"/>
  <c r="K10219" i="34"/>
  <c r="F10220" i="34"/>
  <c r="K10220" i="34"/>
  <c r="F10221" i="34"/>
  <c r="K10221" i="34"/>
  <c r="F10222" i="34"/>
  <c r="K10222" i="34"/>
  <c r="F10223" i="34"/>
  <c r="K10223" i="34"/>
  <c r="F10224" i="34"/>
  <c r="K10224" i="34"/>
  <c r="F10225" i="34"/>
  <c r="K10225" i="34"/>
  <c r="F10226" i="34"/>
  <c r="K10226" i="34"/>
  <c r="F10227" i="34"/>
  <c r="K10227" i="34"/>
  <c r="F10228" i="34"/>
  <c r="K10228" i="34"/>
  <c r="F10229" i="34"/>
  <c r="K10229" i="34"/>
  <c r="F10230" i="34"/>
  <c r="K10230" i="34"/>
  <c r="F10231" i="34"/>
  <c r="K10231" i="34"/>
  <c r="F10232" i="34"/>
  <c r="K10232" i="34"/>
  <c r="F10233" i="34"/>
  <c r="K10233" i="34"/>
  <c r="F10234" i="34"/>
  <c r="K10234" i="34"/>
  <c r="F10235" i="34"/>
  <c r="K10235" i="34"/>
  <c r="F10236" i="34"/>
  <c r="K10236" i="34"/>
  <c r="F10237" i="34"/>
  <c r="K10237" i="34"/>
  <c r="F10238" i="34"/>
  <c r="K10238" i="34"/>
  <c r="F10239" i="34"/>
  <c r="K10239" i="34"/>
  <c r="F10240" i="34"/>
  <c r="K10240" i="34"/>
  <c r="F10241" i="34"/>
  <c r="K10241" i="34"/>
  <c r="F10242" i="34"/>
  <c r="K10242" i="34"/>
  <c r="F10243" i="34"/>
  <c r="K10243" i="34"/>
  <c r="F10244" i="34"/>
  <c r="K10244" i="34"/>
  <c r="F10245" i="34"/>
  <c r="K10245" i="34"/>
  <c r="F10246" i="34"/>
  <c r="K10246" i="34"/>
  <c r="F10247" i="34"/>
  <c r="K10247" i="34"/>
  <c r="F10248" i="34"/>
  <c r="K10248" i="34"/>
  <c r="F10249" i="34"/>
  <c r="K10249" i="34"/>
  <c r="F10250" i="34"/>
  <c r="K10250" i="34"/>
  <c r="F10251" i="34"/>
  <c r="K10251" i="34"/>
  <c r="F10252" i="34"/>
  <c r="K10252" i="34"/>
  <c r="F10253" i="34"/>
  <c r="K10253" i="34"/>
  <c r="F10254" i="34"/>
  <c r="K10254" i="34"/>
  <c r="F10255" i="34"/>
  <c r="K10255" i="34"/>
  <c r="F10256" i="34"/>
  <c r="K10256" i="34"/>
  <c r="F10257" i="34"/>
  <c r="K10257" i="34"/>
  <c r="F10258" i="34"/>
  <c r="K10258" i="34"/>
  <c r="F10259" i="34"/>
  <c r="K10259" i="34"/>
  <c r="F10260" i="34"/>
  <c r="K10260" i="34"/>
  <c r="F10261" i="34"/>
  <c r="K10261" i="34"/>
  <c r="F10262" i="34"/>
  <c r="K10262" i="34"/>
  <c r="F10263" i="34"/>
  <c r="K10263" i="34"/>
  <c r="F10264" i="34"/>
  <c r="K10264" i="34"/>
  <c r="F10265" i="34"/>
  <c r="K10265" i="34"/>
  <c r="F10266" i="34"/>
  <c r="K10266" i="34"/>
  <c r="F10267" i="34"/>
  <c r="K10267" i="34"/>
  <c r="F10268" i="34"/>
  <c r="K10268" i="34"/>
  <c r="F10269" i="34"/>
  <c r="K10269" i="34"/>
  <c r="F10270" i="34"/>
  <c r="K10270" i="34"/>
  <c r="F10271" i="34"/>
  <c r="K10271" i="34"/>
  <c r="F10272" i="34"/>
  <c r="K10272" i="34"/>
  <c r="F10273" i="34"/>
  <c r="K10273" i="34"/>
  <c r="F10274" i="34"/>
  <c r="K10274" i="34"/>
  <c r="F10275" i="34"/>
  <c r="K10275" i="34"/>
  <c r="F10276" i="34"/>
  <c r="K10276" i="34"/>
  <c r="F10277" i="34"/>
  <c r="K10277" i="34"/>
  <c r="F10278" i="34"/>
  <c r="K10278" i="34"/>
  <c r="F10279" i="34"/>
  <c r="K10279" i="34"/>
  <c r="F10280" i="34"/>
  <c r="K10280" i="34"/>
  <c r="F10281" i="34"/>
  <c r="K10281" i="34"/>
  <c r="F10282" i="34"/>
  <c r="K10282" i="34"/>
  <c r="F10283" i="34"/>
  <c r="K10283" i="34"/>
  <c r="F10284" i="34"/>
  <c r="K10284" i="34"/>
  <c r="F10285" i="34"/>
  <c r="K10285" i="34"/>
  <c r="F10286" i="34"/>
  <c r="K10286" i="34"/>
  <c r="F10287" i="34"/>
  <c r="K10287" i="34"/>
  <c r="F10288" i="34"/>
  <c r="K10288" i="34"/>
  <c r="F10289" i="34"/>
  <c r="K10289" i="34"/>
  <c r="F10290" i="34"/>
  <c r="K10290" i="34"/>
  <c r="F10291" i="34"/>
  <c r="K10291" i="34"/>
  <c r="F10292" i="34"/>
  <c r="K10292" i="34"/>
  <c r="F10293" i="34"/>
  <c r="K10293" i="34"/>
  <c r="F10294" i="34"/>
  <c r="K10294" i="34"/>
  <c r="F10295" i="34"/>
  <c r="K10295" i="34"/>
  <c r="F10296" i="34"/>
  <c r="K10296" i="34"/>
  <c r="F10297" i="34"/>
  <c r="K10297" i="34"/>
  <c r="F10298" i="34"/>
  <c r="K10298" i="34"/>
  <c r="F10299" i="34"/>
  <c r="K10299" i="34"/>
  <c r="F10300" i="34"/>
  <c r="K10300" i="34"/>
  <c r="F10301" i="34"/>
  <c r="K10301" i="34"/>
  <c r="F10302" i="34"/>
  <c r="K10302" i="34"/>
  <c r="F10303" i="34"/>
  <c r="K10303" i="34"/>
  <c r="F10304" i="34"/>
  <c r="K10304" i="34"/>
  <c r="F10305" i="34"/>
  <c r="K10305" i="34"/>
  <c r="F10306" i="34"/>
  <c r="K10306" i="34"/>
  <c r="F10307" i="34"/>
  <c r="K10307" i="34"/>
  <c r="F10308" i="34"/>
  <c r="K10308" i="34"/>
  <c r="F10309" i="34"/>
  <c r="K10309" i="34"/>
  <c r="F10310" i="34"/>
  <c r="K10310" i="34"/>
  <c r="F10311" i="34"/>
  <c r="K10311" i="34"/>
  <c r="F10312" i="34"/>
  <c r="K10312" i="34"/>
  <c r="F10313" i="34"/>
  <c r="K10313" i="34"/>
  <c r="F10314" i="34"/>
  <c r="K10314" i="34"/>
  <c r="F10315" i="34"/>
  <c r="K10315" i="34"/>
  <c r="F10316" i="34"/>
  <c r="K10316" i="34"/>
  <c r="F10317" i="34"/>
  <c r="K10317" i="34"/>
  <c r="F10318" i="34"/>
  <c r="K10318" i="34"/>
  <c r="F10319" i="34"/>
  <c r="K10319" i="34"/>
  <c r="F10320" i="34"/>
  <c r="K10320" i="34"/>
  <c r="F10321" i="34"/>
  <c r="K10321" i="34"/>
  <c r="F10322" i="34"/>
  <c r="K10322" i="34"/>
  <c r="F10323" i="34"/>
  <c r="K10323" i="34"/>
  <c r="F10324" i="34"/>
  <c r="K10324" i="34"/>
  <c r="F10325" i="34"/>
  <c r="K10325" i="34"/>
  <c r="F10326" i="34"/>
  <c r="K10326" i="34"/>
  <c r="F10327" i="34"/>
  <c r="K10327" i="34"/>
  <c r="F10328" i="34"/>
  <c r="K10328" i="34"/>
  <c r="F10329" i="34"/>
  <c r="K10329" i="34"/>
  <c r="F10330" i="34"/>
  <c r="K10330" i="34"/>
  <c r="F10331" i="34"/>
  <c r="K10331" i="34"/>
  <c r="F10332" i="34"/>
  <c r="K10332" i="34"/>
  <c r="F10333" i="34"/>
  <c r="K10333" i="34"/>
  <c r="F10334" i="34"/>
  <c r="K10334" i="34"/>
  <c r="F10335" i="34"/>
  <c r="K10335" i="34"/>
  <c r="F10336" i="34"/>
  <c r="K10336" i="34"/>
  <c r="F10337" i="34"/>
  <c r="K10337" i="34"/>
  <c r="F10338" i="34"/>
  <c r="K10338" i="34"/>
  <c r="F10339" i="34"/>
  <c r="K10339" i="34"/>
  <c r="F10340" i="34"/>
  <c r="K10340" i="34"/>
  <c r="F10341" i="34"/>
  <c r="K10341" i="34"/>
  <c r="F10342" i="34"/>
  <c r="K10342" i="34"/>
  <c r="F10343" i="34"/>
  <c r="K10343" i="34"/>
  <c r="F10344" i="34"/>
  <c r="K10344" i="34"/>
  <c r="F10345" i="34"/>
  <c r="K10345" i="34"/>
  <c r="F10346" i="34"/>
  <c r="K10346" i="34"/>
  <c r="F10347" i="34"/>
  <c r="K10347" i="34"/>
  <c r="F10348" i="34"/>
  <c r="K10348" i="34"/>
  <c r="F10349" i="34"/>
  <c r="K10349" i="34"/>
  <c r="F10350" i="34"/>
  <c r="K10350" i="34"/>
  <c r="F10351" i="34"/>
  <c r="K10351" i="34"/>
  <c r="F10352" i="34"/>
  <c r="K10352" i="34"/>
  <c r="F10353" i="34"/>
  <c r="K10353" i="34"/>
  <c r="F10354" i="34"/>
  <c r="K10354" i="34"/>
  <c r="F10355" i="34"/>
  <c r="K10355" i="34"/>
  <c r="F10356" i="34"/>
  <c r="K10356" i="34"/>
  <c r="F10357" i="34"/>
  <c r="K10357" i="34"/>
  <c r="F10358" i="34"/>
  <c r="K10358" i="34"/>
  <c r="F10359" i="34"/>
  <c r="K10359" i="34"/>
  <c r="F10360" i="34"/>
  <c r="K10360" i="34"/>
  <c r="F10361" i="34"/>
  <c r="K10361" i="34"/>
  <c r="F10362" i="34"/>
  <c r="K10362" i="34"/>
  <c r="F10363" i="34"/>
  <c r="K10363" i="34"/>
  <c r="F10364" i="34"/>
  <c r="K10364" i="34"/>
  <c r="F10365" i="34"/>
  <c r="K10365" i="34"/>
  <c r="F10366" i="34"/>
  <c r="K10366" i="34"/>
  <c r="F10367" i="34"/>
  <c r="K10367" i="34"/>
  <c r="F10368" i="34"/>
  <c r="K10368" i="34"/>
  <c r="F10369" i="34"/>
  <c r="K10369" i="34"/>
  <c r="F10370" i="34"/>
  <c r="K10370" i="34"/>
  <c r="F10371" i="34"/>
  <c r="K10371" i="34"/>
  <c r="F10372" i="34"/>
  <c r="K10372" i="34"/>
  <c r="F10373" i="34"/>
  <c r="K10373" i="34"/>
  <c r="F10374" i="34"/>
  <c r="K10374" i="34"/>
  <c r="F10375" i="34"/>
  <c r="K10375" i="34"/>
  <c r="F10376" i="34"/>
  <c r="K10376" i="34"/>
  <c r="F10377" i="34"/>
  <c r="K10377" i="34"/>
  <c r="F10378" i="34"/>
  <c r="K10378" i="34"/>
  <c r="F10379" i="34"/>
  <c r="K10379" i="34"/>
  <c r="F10380" i="34"/>
  <c r="K10380" i="34"/>
  <c r="F10381" i="34"/>
  <c r="K10381" i="34"/>
  <c r="F10382" i="34"/>
  <c r="K10382" i="34"/>
  <c r="F10383" i="34"/>
  <c r="K10383" i="34"/>
  <c r="F10384" i="34"/>
  <c r="K10384" i="34"/>
  <c r="F10385" i="34"/>
  <c r="K10385" i="34"/>
  <c r="F10386" i="34"/>
  <c r="K10386" i="34"/>
  <c r="F10387" i="34"/>
  <c r="K10387" i="34"/>
  <c r="F10388" i="34"/>
  <c r="K10388" i="34"/>
  <c r="F10389" i="34"/>
  <c r="K10389" i="34"/>
  <c r="F10390" i="34"/>
  <c r="K10390" i="34"/>
  <c r="F10391" i="34"/>
  <c r="K10391" i="34"/>
  <c r="F10392" i="34"/>
  <c r="K10392" i="34"/>
  <c r="F10393" i="34"/>
  <c r="K10393" i="34"/>
  <c r="F10394" i="34"/>
  <c r="K10394" i="34"/>
  <c r="F10395" i="34"/>
  <c r="K10395" i="34"/>
  <c r="F10396" i="34"/>
  <c r="K10396" i="34"/>
  <c r="F10397" i="34"/>
  <c r="K10397" i="34"/>
  <c r="F10398" i="34"/>
  <c r="K10398" i="34"/>
  <c r="F10399" i="34"/>
  <c r="K10399" i="34"/>
  <c r="F10400" i="34"/>
  <c r="K10400" i="34"/>
  <c r="F10401" i="34"/>
  <c r="K10401" i="34"/>
  <c r="F10402" i="34"/>
  <c r="K10402" i="34"/>
  <c r="F10403" i="34"/>
  <c r="K10403" i="34"/>
  <c r="F10404" i="34"/>
  <c r="K10404" i="34"/>
  <c r="F10405" i="34"/>
  <c r="K10405" i="34"/>
  <c r="F10406" i="34"/>
  <c r="K10406" i="34"/>
  <c r="F10407" i="34"/>
  <c r="K10407" i="34"/>
  <c r="F10408" i="34"/>
  <c r="K10408" i="34"/>
  <c r="F10409" i="34"/>
  <c r="K10409" i="34"/>
  <c r="F10410" i="34"/>
  <c r="K10410" i="34"/>
  <c r="F10411" i="34"/>
  <c r="K10411" i="34"/>
  <c r="F10412" i="34"/>
  <c r="K10412" i="34"/>
  <c r="F10413" i="34"/>
  <c r="K10413" i="34"/>
  <c r="F10414" i="34"/>
  <c r="K10414" i="34"/>
  <c r="F10415" i="34"/>
  <c r="K10415" i="34"/>
  <c r="F10416" i="34"/>
  <c r="K10416" i="34"/>
  <c r="F10417" i="34"/>
  <c r="K10417" i="34"/>
  <c r="F10418" i="34"/>
  <c r="K10418" i="34"/>
  <c r="F10419" i="34"/>
  <c r="K10419" i="34"/>
  <c r="F10420" i="34"/>
  <c r="K10420" i="34"/>
  <c r="F10421" i="34"/>
  <c r="K10421" i="34"/>
  <c r="F10422" i="34"/>
  <c r="K10422" i="34"/>
  <c r="F10423" i="34"/>
  <c r="K10423" i="34"/>
  <c r="F10424" i="34"/>
  <c r="K10424" i="34"/>
  <c r="F10425" i="34"/>
  <c r="K10425" i="34"/>
  <c r="F10426" i="34"/>
  <c r="K10426" i="34"/>
  <c r="F10427" i="34"/>
  <c r="K10427" i="34"/>
  <c r="F10428" i="34"/>
  <c r="K10428" i="34"/>
  <c r="F10429" i="34"/>
  <c r="K10429" i="34"/>
  <c r="F10430" i="34"/>
  <c r="K10430" i="34"/>
  <c r="F10431" i="34"/>
  <c r="K10431" i="34"/>
  <c r="F10432" i="34"/>
  <c r="K10432" i="34"/>
  <c r="F10433" i="34"/>
  <c r="K10433" i="34"/>
  <c r="F10434" i="34"/>
  <c r="K10434" i="34"/>
  <c r="F10435" i="34"/>
  <c r="K10435" i="34"/>
  <c r="F10436" i="34"/>
  <c r="K10436" i="34"/>
  <c r="F10437" i="34"/>
  <c r="K10437" i="34"/>
  <c r="F10438" i="34"/>
  <c r="K10438" i="34"/>
  <c r="F10439" i="34"/>
  <c r="K10439" i="34"/>
  <c r="F10440" i="34"/>
  <c r="K10440" i="34"/>
  <c r="F10441" i="34"/>
  <c r="K10441" i="34"/>
  <c r="F10442" i="34"/>
  <c r="K10442" i="34"/>
  <c r="F10443" i="34"/>
  <c r="K10443" i="34"/>
  <c r="F10444" i="34"/>
  <c r="K10444" i="34"/>
  <c r="F10445" i="34"/>
  <c r="K10445" i="34"/>
  <c r="F10446" i="34"/>
  <c r="K10446" i="34"/>
  <c r="F10447" i="34"/>
  <c r="K10447" i="34"/>
  <c r="F10448" i="34"/>
  <c r="K10448" i="34"/>
  <c r="F10449" i="34"/>
  <c r="K10449" i="34"/>
  <c r="F10450" i="34"/>
  <c r="K10450" i="34"/>
  <c r="F10451" i="34"/>
  <c r="K10451" i="34"/>
  <c r="F10452" i="34"/>
  <c r="K10452" i="34"/>
  <c r="F10453" i="34"/>
  <c r="K10453" i="34"/>
  <c r="F10454" i="34"/>
  <c r="K10454" i="34"/>
  <c r="F10455" i="34"/>
  <c r="K10455" i="34"/>
  <c r="F10456" i="34"/>
  <c r="K10456" i="34"/>
  <c r="F10457" i="34"/>
  <c r="K10457" i="34"/>
  <c r="F10458" i="34"/>
  <c r="K10458" i="34"/>
  <c r="F10459" i="34"/>
  <c r="K10459" i="34"/>
  <c r="F10460" i="34"/>
  <c r="K10460" i="34"/>
  <c r="F10461" i="34"/>
  <c r="K10461" i="34"/>
  <c r="F10462" i="34"/>
  <c r="K10462" i="34"/>
  <c r="F10463" i="34"/>
  <c r="K10463" i="34"/>
  <c r="F10464" i="34"/>
  <c r="K10464" i="34"/>
  <c r="F10465" i="34"/>
  <c r="K10465" i="34"/>
  <c r="F10466" i="34"/>
  <c r="K10466" i="34"/>
  <c r="F10467" i="34"/>
  <c r="K10467" i="34"/>
  <c r="F10468" i="34"/>
  <c r="K10468" i="34"/>
  <c r="F10469" i="34"/>
  <c r="K10469" i="34"/>
  <c r="F10470" i="34"/>
  <c r="K10470" i="34"/>
  <c r="F10471" i="34"/>
  <c r="K10471" i="34"/>
  <c r="F10472" i="34"/>
  <c r="K10472" i="34"/>
  <c r="F10473" i="34"/>
  <c r="K10473" i="34"/>
  <c r="F10474" i="34"/>
  <c r="K10474" i="34"/>
  <c r="F10475" i="34"/>
  <c r="K10475" i="34"/>
  <c r="F10476" i="34"/>
  <c r="K10476" i="34"/>
  <c r="F10477" i="34"/>
  <c r="K10477" i="34"/>
  <c r="F10478" i="34"/>
  <c r="K10478" i="34"/>
  <c r="F10479" i="34"/>
  <c r="K10479" i="34"/>
  <c r="F10480" i="34"/>
  <c r="K10480" i="34"/>
  <c r="F10481" i="34"/>
  <c r="K10481" i="34"/>
  <c r="F10482" i="34"/>
  <c r="K10482" i="34"/>
  <c r="F10483" i="34"/>
  <c r="K10483" i="34"/>
  <c r="F10484" i="34"/>
  <c r="K10484" i="34"/>
  <c r="F10485" i="34"/>
  <c r="K10485" i="34"/>
  <c r="F10486" i="34"/>
  <c r="K10486" i="34"/>
  <c r="F10487" i="34"/>
  <c r="K10487" i="34"/>
  <c r="F10488" i="34"/>
  <c r="K10488" i="34"/>
  <c r="F10489" i="34"/>
  <c r="K10489" i="34"/>
  <c r="F10490" i="34"/>
  <c r="K10490" i="34"/>
  <c r="F10491" i="34"/>
  <c r="K10491" i="34"/>
  <c r="F10492" i="34"/>
  <c r="K10492" i="34"/>
  <c r="F10493" i="34"/>
  <c r="K10493" i="34"/>
  <c r="F10494" i="34"/>
  <c r="K10494" i="34"/>
  <c r="F10495" i="34"/>
  <c r="K10495" i="34"/>
  <c r="F10496" i="34"/>
  <c r="K10496" i="34"/>
  <c r="F10497" i="34"/>
  <c r="K10497" i="34"/>
  <c r="F10498" i="34"/>
  <c r="K10498" i="34"/>
  <c r="F10499" i="34"/>
  <c r="K10499" i="34"/>
  <c r="F10500" i="34"/>
  <c r="K10500" i="34"/>
  <c r="F10501" i="34"/>
  <c r="K10501" i="34"/>
  <c r="F10502" i="34"/>
  <c r="K10502" i="34"/>
  <c r="F10503" i="34"/>
  <c r="K10503" i="34"/>
  <c r="F10504" i="34"/>
  <c r="K10504" i="34"/>
  <c r="F10505" i="34"/>
  <c r="K10505" i="34"/>
  <c r="F10506" i="34"/>
  <c r="K10506" i="34"/>
  <c r="F10507" i="34"/>
  <c r="K10507" i="34"/>
  <c r="F10508" i="34"/>
  <c r="K10508" i="34"/>
  <c r="F10509" i="34"/>
  <c r="K10509" i="34"/>
  <c r="F10510" i="34"/>
  <c r="K10510" i="34"/>
  <c r="F10511" i="34"/>
  <c r="K10511" i="34"/>
  <c r="F10512" i="34"/>
  <c r="K10512" i="34"/>
  <c r="F10513" i="34"/>
  <c r="K10513" i="34"/>
  <c r="F10514" i="34"/>
  <c r="K10514" i="34"/>
  <c r="F10515" i="34"/>
  <c r="K10515" i="34"/>
  <c r="F10516" i="34"/>
  <c r="K10516" i="34"/>
  <c r="F10517" i="34"/>
  <c r="K10517" i="34"/>
  <c r="F10518" i="34"/>
  <c r="K10518" i="34"/>
  <c r="F10519" i="34"/>
  <c r="K10519" i="34"/>
  <c r="F10520" i="34"/>
  <c r="K10520" i="34"/>
  <c r="F10521" i="34"/>
  <c r="K10521" i="34"/>
  <c r="F10522" i="34"/>
  <c r="K10522" i="34"/>
  <c r="F10523" i="34"/>
  <c r="K10523" i="34"/>
  <c r="F10524" i="34"/>
  <c r="K10524" i="34"/>
  <c r="F10525" i="34"/>
  <c r="K10525" i="34"/>
  <c r="F10526" i="34"/>
  <c r="K10526" i="34"/>
  <c r="F10527" i="34"/>
  <c r="K10527" i="34"/>
  <c r="F10528" i="34"/>
  <c r="K10528" i="34"/>
  <c r="F10529" i="34"/>
  <c r="K10529" i="34"/>
  <c r="F10530" i="34"/>
  <c r="K10530" i="34"/>
  <c r="F10531" i="34"/>
  <c r="K10531" i="34"/>
  <c r="F10532" i="34"/>
  <c r="K10532" i="34"/>
  <c r="F10533" i="34"/>
  <c r="K10533" i="34"/>
  <c r="F10534" i="34"/>
  <c r="K10534" i="34"/>
  <c r="F10535" i="34"/>
  <c r="K10535" i="34"/>
  <c r="F10536" i="34"/>
  <c r="K10536" i="34"/>
  <c r="F10537" i="34"/>
  <c r="K10537" i="34"/>
  <c r="F10538" i="34"/>
  <c r="K10538" i="34"/>
  <c r="F10539" i="34"/>
  <c r="K10539" i="34"/>
  <c r="F10540" i="34"/>
  <c r="K10540" i="34"/>
  <c r="F10541" i="34"/>
  <c r="K10541" i="34"/>
  <c r="F10542" i="34"/>
  <c r="K10542" i="34"/>
  <c r="F10543" i="34"/>
  <c r="K10543" i="34"/>
  <c r="F10544" i="34"/>
  <c r="K10544" i="34"/>
  <c r="F10545" i="34"/>
  <c r="K10545" i="34"/>
  <c r="F10546" i="34"/>
  <c r="K10546" i="34"/>
  <c r="F10547" i="34"/>
  <c r="K10547" i="34"/>
  <c r="F10548" i="34"/>
  <c r="K10548" i="34"/>
  <c r="F10549" i="34"/>
  <c r="K10549" i="34"/>
  <c r="F10550" i="34"/>
  <c r="K10550" i="34"/>
  <c r="F10551" i="34"/>
  <c r="K10551" i="34"/>
  <c r="F10552" i="34"/>
  <c r="K10552" i="34"/>
  <c r="F10553" i="34"/>
  <c r="K10553" i="34"/>
  <c r="F10554" i="34"/>
  <c r="K10554" i="34"/>
  <c r="F10555" i="34"/>
  <c r="K10555" i="34"/>
  <c r="F10556" i="34"/>
  <c r="K10556" i="34"/>
  <c r="F10557" i="34"/>
  <c r="K10557" i="34"/>
  <c r="F10558" i="34"/>
  <c r="K10558" i="34"/>
  <c r="F10559" i="34"/>
  <c r="K10559" i="34"/>
  <c r="F10560" i="34"/>
  <c r="K10560" i="34"/>
  <c r="F10561" i="34"/>
  <c r="K10561" i="34"/>
  <c r="F10562" i="34"/>
  <c r="K10562" i="34"/>
  <c r="F10563" i="34"/>
  <c r="K10563" i="34"/>
  <c r="F10564" i="34"/>
  <c r="K10564" i="34"/>
  <c r="F10565" i="34"/>
  <c r="K10565" i="34"/>
  <c r="F10566" i="34"/>
  <c r="K10566" i="34"/>
  <c r="F10567" i="34"/>
  <c r="K10567" i="34"/>
  <c r="F10568" i="34"/>
  <c r="K10568" i="34"/>
  <c r="F10569" i="34"/>
  <c r="K10569" i="34"/>
  <c r="F10570" i="34"/>
  <c r="K10570" i="34"/>
  <c r="F10571" i="34"/>
  <c r="K10571" i="34"/>
  <c r="F10572" i="34"/>
  <c r="K10572" i="34"/>
  <c r="F10573" i="34"/>
  <c r="K10573" i="34"/>
  <c r="F10574" i="34"/>
  <c r="K10574" i="34"/>
  <c r="F10575" i="34"/>
  <c r="K10575" i="34"/>
  <c r="F10576" i="34"/>
  <c r="K10576" i="34"/>
  <c r="F10577" i="34"/>
  <c r="K10577" i="34"/>
  <c r="F10578" i="34"/>
  <c r="K10578" i="34"/>
  <c r="F10579" i="34"/>
  <c r="K10579" i="34"/>
  <c r="F10580" i="34"/>
  <c r="K10580" i="34"/>
  <c r="F10581" i="34"/>
  <c r="K10581" i="34"/>
  <c r="F10582" i="34"/>
  <c r="K10582" i="34"/>
  <c r="F10583" i="34"/>
  <c r="K10583" i="34"/>
  <c r="F10584" i="34"/>
  <c r="K10584" i="34"/>
  <c r="F10585" i="34"/>
  <c r="K10585" i="34"/>
  <c r="F10586" i="34"/>
  <c r="K10586" i="34"/>
  <c r="F10587" i="34"/>
  <c r="K10587" i="34"/>
  <c r="F10588" i="34"/>
  <c r="K10588" i="34"/>
  <c r="F10589" i="34"/>
  <c r="K10589" i="34"/>
  <c r="F10590" i="34"/>
  <c r="K10590" i="34"/>
  <c r="F10591" i="34"/>
  <c r="K10591" i="34"/>
  <c r="F10592" i="34"/>
  <c r="K10592" i="34"/>
  <c r="F10593" i="34"/>
  <c r="K10593" i="34"/>
  <c r="F10594" i="34"/>
  <c r="K10594" i="34"/>
  <c r="F10595" i="34"/>
  <c r="K10595" i="34"/>
  <c r="F10596" i="34"/>
  <c r="K10596" i="34"/>
  <c r="F10597" i="34"/>
  <c r="K10597" i="34"/>
  <c r="F10598" i="34"/>
  <c r="K10598" i="34"/>
  <c r="F10599" i="34"/>
  <c r="K10599" i="34"/>
  <c r="F10600" i="34"/>
  <c r="K10600" i="34"/>
  <c r="F10601" i="34"/>
  <c r="K10601" i="34"/>
  <c r="F10602" i="34"/>
  <c r="K10602" i="34"/>
  <c r="F10603" i="34"/>
  <c r="K10603" i="34"/>
  <c r="F10604" i="34"/>
  <c r="K10604" i="34"/>
  <c r="F10605" i="34"/>
  <c r="K10605" i="34"/>
  <c r="F10606" i="34"/>
  <c r="K10606" i="34"/>
  <c r="F10607" i="34"/>
  <c r="K10607" i="34"/>
  <c r="F10608" i="34"/>
  <c r="K10608" i="34"/>
  <c r="F10609" i="34"/>
  <c r="K10609" i="34"/>
  <c r="F10610" i="34"/>
  <c r="K10610" i="34"/>
  <c r="F10611" i="34"/>
  <c r="K10611" i="34"/>
  <c r="F10612" i="34"/>
  <c r="K10612" i="34"/>
  <c r="F10613" i="34"/>
  <c r="K10613" i="34"/>
  <c r="F10614" i="34"/>
  <c r="K10614" i="34"/>
  <c r="F10615" i="34"/>
  <c r="K10615" i="34"/>
  <c r="F10616" i="34"/>
  <c r="K10616" i="34"/>
  <c r="F10617" i="34"/>
  <c r="K10617" i="34"/>
  <c r="F10618" i="34"/>
  <c r="K10618" i="34"/>
  <c r="F10619" i="34"/>
  <c r="K10619" i="34"/>
  <c r="F10620" i="34"/>
  <c r="K10620" i="34"/>
  <c r="F10621" i="34"/>
  <c r="K10621" i="34"/>
  <c r="F10622" i="34"/>
  <c r="K10622" i="34"/>
  <c r="F10623" i="34"/>
  <c r="K10623" i="34"/>
  <c r="F10624" i="34"/>
  <c r="K10624" i="34"/>
  <c r="F10625" i="34"/>
  <c r="K10625" i="34"/>
  <c r="F10626" i="34"/>
  <c r="K10626" i="34"/>
  <c r="F10627" i="34"/>
  <c r="K10627" i="34"/>
  <c r="F10628" i="34"/>
  <c r="K10628" i="34"/>
  <c r="F10629" i="34"/>
  <c r="K10629" i="34"/>
  <c r="F10630" i="34"/>
  <c r="K10630" i="34"/>
  <c r="F10631" i="34"/>
  <c r="K10631" i="34"/>
  <c r="F10632" i="34"/>
  <c r="K10632" i="34"/>
  <c r="F10633" i="34"/>
  <c r="K10633" i="34"/>
  <c r="F10634" i="34"/>
  <c r="K10634" i="34"/>
  <c r="F10635" i="34"/>
  <c r="K10635" i="34"/>
  <c r="F10636" i="34"/>
  <c r="K10636" i="34"/>
  <c r="F10637" i="34"/>
  <c r="K10637" i="34"/>
  <c r="F10638" i="34"/>
  <c r="K10638" i="34"/>
  <c r="F10639" i="34"/>
  <c r="K10639" i="34"/>
  <c r="F10640" i="34"/>
  <c r="K10640" i="34"/>
  <c r="F10641" i="34"/>
  <c r="K10641" i="34"/>
  <c r="F10642" i="34"/>
  <c r="K10642" i="34"/>
  <c r="F10643" i="34"/>
  <c r="K10643" i="34"/>
  <c r="F10644" i="34"/>
  <c r="K10644" i="34"/>
  <c r="F10645" i="34"/>
  <c r="K10645" i="34"/>
  <c r="F10646" i="34"/>
  <c r="K10646" i="34"/>
  <c r="F10647" i="34"/>
  <c r="K10647" i="34"/>
  <c r="F10648" i="34"/>
  <c r="K10648" i="34"/>
  <c r="F10649" i="34"/>
  <c r="K10649" i="34"/>
  <c r="F10650" i="34"/>
  <c r="K10650" i="34"/>
  <c r="F10651" i="34"/>
  <c r="K10651" i="34"/>
  <c r="F10652" i="34"/>
  <c r="K10652" i="34"/>
  <c r="F10653" i="34"/>
  <c r="K10653" i="34"/>
  <c r="F10654" i="34"/>
  <c r="K10654" i="34"/>
  <c r="F10655" i="34"/>
  <c r="K10655" i="34"/>
  <c r="F10656" i="34"/>
  <c r="K10656" i="34"/>
  <c r="F10657" i="34"/>
  <c r="K10657" i="34"/>
  <c r="F10658" i="34"/>
  <c r="K10658" i="34"/>
  <c r="F10659" i="34"/>
  <c r="K10659" i="34"/>
  <c r="F10660" i="34"/>
  <c r="K10660" i="34"/>
  <c r="F10661" i="34"/>
  <c r="K10661" i="34"/>
  <c r="F10662" i="34"/>
  <c r="K10662" i="34"/>
  <c r="F10663" i="34"/>
  <c r="K10663" i="34"/>
  <c r="F10664" i="34"/>
  <c r="K10664" i="34"/>
  <c r="F10665" i="34"/>
  <c r="K10665" i="34"/>
  <c r="F10666" i="34"/>
  <c r="K10666" i="34"/>
  <c r="F10667" i="34"/>
  <c r="K10667" i="34"/>
  <c r="F10668" i="34"/>
  <c r="K10668" i="34"/>
  <c r="F10669" i="34"/>
  <c r="K10669" i="34"/>
  <c r="F10670" i="34"/>
  <c r="K10670" i="34"/>
  <c r="F10671" i="34"/>
  <c r="K10671" i="34"/>
  <c r="F10672" i="34"/>
  <c r="K10672" i="34"/>
  <c r="F10673" i="34"/>
  <c r="K10673" i="34"/>
  <c r="F10674" i="34"/>
  <c r="K10674" i="34"/>
  <c r="F10675" i="34"/>
  <c r="K10675" i="34"/>
  <c r="F10676" i="34"/>
  <c r="K10676" i="34"/>
  <c r="F10677" i="34"/>
  <c r="K10677" i="34"/>
  <c r="F10678" i="34"/>
  <c r="K10678" i="34"/>
  <c r="F10679" i="34"/>
  <c r="K10679" i="34"/>
  <c r="F10680" i="34"/>
  <c r="K10680" i="34"/>
  <c r="F10681" i="34"/>
  <c r="K10681" i="34"/>
  <c r="F10682" i="34"/>
  <c r="K10682" i="34"/>
  <c r="F10683" i="34"/>
  <c r="K10683" i="34"/>
  <c r="F10684" i="34"/>
  <c r="K10684" i="34"/>
  <c r="F10685" i="34"/>
  <c r="K10685" i="34"/>
  <c r="F10686" i="34"/>
  <c r="K10686" i="34"/>
  <c r="F10687" i="34"/>
  <c r="K10687" i="34"/>
  <c r="F10688" i="34"/>
  <c r="K10688" i="34"/>
  <c r="F10689" i="34"/>
  <c r="K10689" i="34"/>
  <c r="F10690" i="34"/>
  <c r="K10690" i="34"/>
  <c r="F10691" i="34"/>
  <c r="K10691" i="34"/>
  <c r="F10692" i="34"/>
  <c r="K10692" i="34"/>
  <c r="F10693" i="34"/>
  <c r="K10693" i="34"/>
  <c r="F10694" i="34"/>
  <c r="K10694" i="34"/>
  <c r="F10695" i="34"/>
  <c r="K10695" i="34"/>
  <c r="F10696" i="34"/>
  <c r="K10696" i="34"/>
  <c r="F10697" i="34"/>
  <c r="K10697" i="34"/>
  <c r="F10698" i="34"/>
  <c r="K10698" i="34"/>
  <c r="F10699" i="34"/>
  <c r="K10699" i="34"/>
  <c r="F10700" i="34"/>
  <c r="K10700" i="34"/>
  <c r="F10701" i="34"/>
  <c r="K10701" i="34"/>
  <c r="F10702" i="34"/>
  <c r="K10702" i="34"/>
  <c r="F10703" i="34"/>
  <c r="K10703" i="34"/>
  <c r="F10704" i="34"/>
  <c r="K10704" i="34"/>
  <c r="F10705" i="34"/>
  <c r="K10705" i="34"/>
  <c r="F10706" i="34"/>
  <c r="K10706" i="34"/>
  <c r="F10707" i="34"/>
  <c r="K10707" i="34"/>
  <c r="F10708" i="34"/>
  <c r="K10708" i="34"/>
  <c r="F10709" i="34"/>
  <c r="K10709" i="34"/>
  <c r="F10710" i="34"/>
  <c r="K10710" i="34"/>
  <c r="F10711" i="34"/>
  <c r="K10711" i="34"/>
  <c r="F10712" i="34"/>
  <c r="K10712" i="34"/>
  <c r="F10713" i="34"/>
  <c r="K10713" i="34"/>
  <c r="F10714" i="34"/>
  <c r="K10714" i="34"/>
  <c r="F10715" i="34"/>
  <c r="K10715" i="34"/>
  <c r="F10716" i="34"/>
  <c r="K10716" i="34"/>
  <c r="F10717" i="34"/>
  <c r="K10717" i="34"/>
  <c r="F10718" i="34"/>
  <c r="K10718" i="34"/>
  <c r="F10719" i="34"/>
  <c r="K10719" i="34"/>
  <c r="F10720" i="34"/>
  <c r="K10720" i="34"/>
  <c r="F10721" i="34"/>
  <c r="K10721" i="34"/>
  <c r="F10722" i="34"/>
  <c r="K10722" i="34"/>
  <c r="F10723" i="34"/>
  <c r="K10723" i="34"/>
  <c r="F10724" i="34"/>
  <c r="K10724" i="34"/>
  <c r="F10725" i="34"/>
  <c r="K10725" i="34"/>
  <c r="F10726" i="34"/>
  <c r="K10726" i="34"/>
  <c r="F10727" i="34"/>
  <c r="K10727" i="34"/>
  <c r="F10728" i="34"/>
  <c r="K10728" i="34"/>
  <c r="F10729" i="34"/>
  <c r="K10729" i="34"/>
  <c r="F10730" i="34"/>
  <c r="K10730" i="34"/>
  <c r="F10731" i="34"/>
  <c r="K10731" i="34"/>
  <c r="F10732" i="34"/>
  <c r="K10732" i="34"/>
  <c r="F10733" i="34"/>
  <c r="K10733" i="34"/>
  <c r="F10734" i="34"/>
  <c r="K10734" i="34"/>
  <c r="F10735" i="34"/>
  <c r="K10735" i="34"/>
  <c r="F10736" i="34"/>
  <c r="K10736" i="34"/>
  <c r="F10737" i="34"/>
  <c r="K10737" i="34"/>
  <c r="F10738" i="34"/>
  <c r="K10738" i="34"/>
  <c r="F10739" i="34"/>
  <c r="K10739" i="34"/>
  <c r="F10740" i="34"/>
  <c r="K10740" i="34"/>
  <c r="F10741" i="34"/>
  <c r="K10741" i="34"/>
  <c r="F10742" i="34"/>
  <c r="K10742" i="34"/>
  <c r="F10743" i="34"/>
  <c r="K10743" i="34"/>
  <c r="F10744" i="34"/>
  <c r="K10744" i="34"/>
  <c r="F10745" i="34"/>
  <c r="K10745" i="34"/>
  <c r="F10746" i="34"/>
  <c r="K10746" i="34"/>
  <c r="F10747" i="34"/>
  <c r="K10747" i="34"/>
  <c r="F10748" i="34"/>
  <c r="K10748" i="34"/>
  <c r="F10749" i="34"/>
  <c r="K10749" i="34"/>
  <c r="F10750" i="34"/>
  <c r="K10750" i="34"/>
  <c r="F10751" i="34"/>
  <c r="K10751" i="34"/>
  <c r="F10752" i="34"/>
  <c r="K10752" i="34"/>
  <c r="F10753" i="34"/>
  <c r="K10753" i="34"/>
  <c r="F10754" i="34"/>
  <c r="K10754" i="34"/>
  <c r="F10755" i="34"/>
  <c r="K10755" i="34"/>
  <c r="F10756" i="34"/>
  <c r="K10756" i="34"/>
  <c r="F10757" i="34"/>
  <c r="K10757" i="34"/>
  <c r="F10758" i="34"/>
  <c r="K10758" i="34"/>
  <c r="F10759" i="34"/>
  <c r="K10759" i="34"/>
  <c r="F10760" i="34"/>
  <c r="K10760" i="34"/>
  <c r="F10761" i="34"/>
  <c r="K10761" i="34"/>
  <c r="F10762" i="34"/>
  <c r="K10762" i="34"/>
  <c r="F10763" i="34"/>
  <c r="K10763" i="34"/>
  <c r="F10764" i="34"/>
  <c r="K10764" i="34"/>
  <c r="F10765" i="34"/>
  <c r="K10765" i="34"/>
  <c r="F10766" i="34"/>
  <c r="K10766" i="34"/>
  <c r="F10767" i="34"/>
  <c r="K10767" i="34"/>
  <c r="F10768" i="34"/>
  <c r="K10768" i="34"/>
  <c r="F10769" i="34"/>
  <c r="K10769" i="34"/>
  <c r="F10770" i="34"/>
  <c r="K10770" i="34"/>
  <c r="F10771" i="34"/>
  <c r="K10771" i="34"/>
  <c r="F10772" i="34"/>
  <c r="K10772" i="34"/>
  <c r="F10773" i="34"/>
  <c r="K10773" i="34"/>
  <c r="F10774" i="34"/>
  <c r="K10774" i="34"/>
  <c r="F10775" i="34"/>
  <c r="K10775" i="34"/>
  <c r="F10776" i="34"/>
  <c r="K10776" i="34"/>
  <c r="F10777" i="34"/>
  <c r="K10777" i="34"/>
  <c r="F10778" i="34"/>
  <c r="K10778" i="34"/>
  <c r="F10779" i="34"/>
  <c r="K10779" i="34"/>
  <c r="F10780" i="34"/>
  <c r="K10780" i="34"/>
  <c r="F10781" i="34"/>
  <c r="K10781" i="34"/>
  <c r="F10782" i="34"/>
  <c r="K10782" i="34"/>
  <c r="F10783" i="34"/>
  <c r="K10783" i="34"/>
  <c r="F10784" i="34"/>
  <c r="K10784" i="34"/>
  <c r="F10785" i="34"/>
  <c r="K10785" i="34"/>
  <c r="F10786" i="34"/>
  <c r="K10786" i="34"/>
  <c r="F10787" i="34"/>
  <c r="K10787" i="34"/>
  <c r="F10788" i="34"/>
  <c r="K10788" i="34"/>
  <c r="F10789" i="34"/>
  <c r="K10789" i="34"/>
  <c r="F10790" i="34"/>
  <c r="K10790" i="34"/>
  <c r="F10791" i="34"/>
  <c r="K10791" i="34"/>
  <c r="F10792" i="34"/>
  <c r="K10792" i="34"/>
  <c r="F10793" i="34"/>
  <c r="K10793" i="34"/>
  <c r="F10794" i="34"/>
  <c r="K10794" i="34"/>
  <c r="F10795" i="34"/>
  <c r="K10795" i="34"/>
  <c r="F10796" i="34"/>
  <c r="K10796" i="34"/>
  <c r="F10797" i="34"/>
  <c r="K10797" i="34"/>
  <c r="F10798" i="34"/>
  <c r="K10798" i="34"/>
  <c r="F10799" i="34"/>
  <c r="K10799" i="34"/>
  <c r="F10800" i="34"/>
  <c r="K10800" i="34"/>
  <c r="F10801" i="34"/>
  <c r="K10801" i="34"/>
  <c r="F10802" i="34"/>
  <c r="K10802" i="34"/>
  <c r="F10803" i="34"/>
  <c r="K10803" i="34"/>
  <c r="F10804" i="34"/>
  <c r="K10804" i="34"/>
  <c r="F10805" i="34"/>
  <c r="K10805" i="34"/>
  <c r="F10806" i="34"/>
  <c r="K10806" i="34"/>
  <c r="F10807" i="34"/>
  <c r="K10807" i="34"/>
  <c r="F10808" i="34"/>
  <c r="K10808" i="34"/>
  <c r="F10809" i="34"/>
  <c r="K10809" i="34"/>
  <c r="F10810" i="34"/>
  <c r="K10810" i="34"/>
  <c r="F10811" i="34"/>
  <c r="K10811" i="34"/>
  <c r="F10812" i="34"/>
  <c r="K10812" i="34"/>
  <c r="F10813" i="34"/>
  <c r="K10813" i="34"/>
  <c r="F10814" i="34"/>
  <c r="K10814" i="34"/>
  <c r="F10815" i="34"/>
  <c r="K10815" i="34"/>
  <c r="F10816" i="34"/>
  <c r="K10816" i="34"/>
  <c r="F10817" i="34"/>
  <c r="K10817" i="34"/>
  <c r="F10818" i="34"/>
  <c r="K10818" i="34"/>
  <c r="F10819" i="34"/>
  <c r="K10819" i="34"/>
  <c r="F10820" i="34"/>
  <c r="K10820" i="34"/>
  <c r="F10821" i="34"/>
  <c r="K10821" i="34"/>
  <c r="F10822" i="34"/>
  <c r="K10822" i="34"/>
  <c r="F10823" i="34"/>
  <c r="K10823" i="34"/>
  <c r="F10824" i="34"/>
  <c r="K10824" i="34"/>
  <c r="F10825" i="34"/>
  <c r="K10825" i="34"/>
  <c r="F10826" i="34"/>
  <c r="K10826" i="34"/>
  <c r="F10827" i="34"/>
  <c r="K10827" i="34"/>
  <c r="F10828" i="34"/>
  <c r="K10828" i="34"/>
  <c r="F10829" i="34"/>
  <c r="K10829" i="34"/>
  <c r="F10830" i="34"/>
  <c r="K10830" i="34"/>
  <c r="F10831" i="34"/>
  <c r="K10831" i="34"/>
  <c r="F10832" i="34"/>
  <c r="K10832" i="34"/>
  <c r="F10833" i="34"/>
  <c r="K10833" i="34"/>
  <c r="F10834" i="34"/>
  <c r="K10834" i="34"/>
  <c r="F10835" i="34"/>
  <c r="K10835" i="34"/>
  <c r="F10836" i="34"/>
  <c r="K10836" i="34"/>
  <c r="F10837" i="34"/>
  <c r="K10837" i="34"/>
  <c r="F10838" i="34"/>
  <c r="K10838" i="34"/>
  <c r="F10839" i="34"/>
  <c r="K10839" i="34"/>
  <c r="F10840" i="34"/>
  <c r="K10840" i="34"/>
  <c r="F10841" i="34"/>
  <c r="K10841" i="34"/>
  <c r="F10842" i="34"/>
  <c r="K10842" i="34"/>
  <c r="F10843" i="34"/>
  <c r="K10843" i="34"/>
  <c r="F10844" i="34"/>
  <c r="K10844" i="34"/>
  <c r="F10845" i="34"/>
  <c r="K10845" i="34"/>
  <c r="F10846" i="34"/>
  <c r="K10846" i="34"/>
  <c r="F10847" i="34"/>
  <c r="K10847" i="34"/>
  <c r="F10848" i="34"/>
  <c r="K10848" i="34"/>
  <c r="F10849" i="34"/>
  <c r="K10849" i="34"/>
  <c r="F10850" i="34"/>
  <c r="K10850" i="34"/>
  <c r="F10851" i="34"/>
  <c r="K10851" i="34"/>
  <c r="F10852" i="34"/>
  <c r="K10852" i="34"/>
  <c r="F10853" i="34"/>
  <c r="K10853" i="34"/>
  <c r="F10854" i="34"/>
  <c r="K10854" i="34"/>
  <c r="F10855" i="34"/>
  <c r="K10855" i="34"/>
  <c r="F10856" i="34"/>
  <c r="K10856" i="34"/>
  <c r="F10857" i="34"/>
  <c r="K10857" i="34"/>
  <c r="F10858" i="34"/>
  <c r="K10858" i="34"/>
  <c r="F10859" i="34"/>
  <c r="K10859" i="34"/>
  <c r="F10860" i="34"/>
  <c r="K10860" i="34"/>
  <c r="F10861" i="34"/>
  <c r="K10861" i="34"/>
  <c r="F10862" i="34"/>
  <c r="K10862" i="34"/>
  <c r="F10863" i="34"/>
  <c r="K10863" i="34"/>
  <c r="F10864" i="34"/>
  <c r="K10864" i="34"/>
  <c r="F10865" i="34"/>
  <c r="K10865" i="34"/>
  <c r="F10866" i="34"/>
  <c r="K10866" i="34"/>
  <c r="F10867" i="34"/>
  <c r="K10867" i="34"/>
  <c r="F10868" i="34"/>
  <c r="K10868" i="34"/>
  <c r="F10869" i="34"/>
  <c r="K10869" i="34"/>
  <c r="F10870" i="34"/>
  <c r="K10870" i="34"/>
  <c r="F10871" i="34"/>
  <c r="K10871" i="34"/>
  <c r="F10872" i="34"/>
  <c r="K10872" i="34"/>
  <c r="F10873" i="34"/>
  <c r="K10873" i="34"/>
  <c r="F10874" i="34"/>
  <c r="K10874" i="34"/>
  <c r="F10875" i="34"/>
  <c r="K10875" i="34"/>
  <c r="F10876" i="34"/>
  <c r="K10876" i="34"/>
  <c r="F10877" i="34"/>
  <c r="K10877" i="34"/>
  <c r="F10878" i="34"/>
  <c r="K10878" i="34"/>
  <c r="F10879" i="34"/>
  <c r="K10879" i="34"/>
  <c r="F10880" i="34"/>
  <c r="K10880" i="34"/>
  <c r="F10881" i="34"/>
  <c r="K10881" i="34"/>
  <c r="F10882" i="34"/>
  <c r="K10882" i="34"/>
  <c r="F10883" i="34"/>
  <c r="K10883" i="34"/>
  <c r="F10884" i="34"/>
  <c r="K10884" i="34"/>
  <c r="F10885" i="34"/>
  <c r="K10885" i="34"/>
  <c r="F10886" i="34"/>
  <c r="K10886" i="34"/>
  <c r="F10887" i="34"/>
  <c r="K10887" i="34"/>
  <c r="F10888" i="34"/>
  <c r="K10888" i="34"/>
  <c r="F10889" i="34"/>
  <c r="K10889" i="34"/>
  <c r="F10890" i="34"/>
  <c r="K10890" i="34"/>
  <c r="F10891" i="34"/>
  <c r="K10891" i="34"/>
  <c r="F10892" i="34"/>
  <c r="K10892" i="34"/>
  <c r="F10893" i="34"/>
  <c r="K10893" i="34"/>
  <c r="F10894" i="34"/>
  <c r="K10894" i="34"/>
  <c r="F10895" i="34"/>
  <c r="K10895" i="34"/>
  <c r="F10896" i="34"/>
  <c r="K10896" i="34"/>
  <c r="F10897" i="34"/>
  <c r="K10897" i="34"/>
  <c r="F10898" i="34"/>
  <c r="K10898" i="34"/>
  <c r="F10899" i="34"/>
  <c r="K10899" i="34"/>
  <c r="F10900" i="34"/>
  <c r="K10900" i="34"/>
  <c r="F10901" i="34"/>
  <c r="K10901" i="34"/>
  <c r="F10902" i="34"/>
  <c r="K10902" i="34"/>
  <c r="F10903" i="34"/>
  <c r="K10903" i="34"/>
  <c r="F10904" i="34"/>
  <c r="K10904" i="34"/>
  <c r="F10905" i="34"/>
  <c r="K10905" i="34"/>
  <c r="F10906" i="34"/>
  <c r="K10906" i="34"/>
  <c r="F10907" i="34"/>
  <c r="K10907" i="34"/>
  <c r="F10908" i="34"/>
  <c r="K10908" i="34"/>
  <c r="F10909" i="34"/>
  <c r="K10909" i="34"/>
  <c r="F10910" i="34"/>
  <c r="K10910" i="34"/>
  <c r="F10911" i="34"/>
  <c r="K10911" i="34"/>
  <c r="F10912" i="34"/>
  <c r="K10912" i="34"/>
  <c r="F10913" i="34"/>
  <c r="K10913" i="34"/>
  <c r="F10914" i="34"/>
  <c r="K10914" i="34"/>
  <c r="F10915" i="34"/>
  <c r="K10915" i="34"/>
  <c r="F10916" i="34"/>
  <c r="K10916" i="34"/>
  <c r="F10917" i="34"/>
  <c r="K10917" i="34"/>
  <c r="F10918" i="34"/>
  <c r="K10918" i="34"/>
  <c r="F10919" i="34"/>
  <c r="K10919" i="34"/>
  <c r="F10920" i="34"/>
  <c r="K10920" i="34"/>
  <c r="F10921" i="34"/>
  <c r="K10921" i="34"/>
  <c r="F10922" i="34"/>
  <c r="K10922" i="34"/>
  <c r="F10923" i="34"/>
  <c r="K10923" i="34"/>
  <c r="F10924" i="34"/>
  <c r="K10924" i="34"/>
  <c r="F10925" i="34"/>
  <c r="K10925" i="34"/>
  <c r="F10926" i="34"/>
  <c r="K10926" i="34"/>
  <c r="F10927" i="34"/>
  <c r="K10927" i="34"/>
  <c r="F10928" i="34"/>
  <c r="K10928" i="34"/>
  <c r="F10929" i="34"/>
  <c r="K10929" i="34"/>
  <c r="F10930" i="34"/>
  <c r="K10930" i="34"/>
  <c r="F10931" i="34"/>
  <c r="K10931" i="34"/>
  <c r="F10932" i="34"/>
  <c r="K10932" i="34"/>
  <c r="F10933" i="34"/>
  <c r="K10933" i="34"/>
  <c r="F10934" i="34"/>
  <c r="K10934" i="34"/>
  <c r="F10935" i="34"/>
  <c r="K10935" i="34"/>
  <c r="F10936" i="34"/>
  <c r="K10936" i="34"/>
  <c r="F10937" i="34"/>
  <c r="K10937" i="34"/>
  <c r="F10938" i="34"/>
  <c r="K10938" i="34"/>
  <c r="F10939" i="34"/>
  <c r="K10939" i="34"/>
  <c r="F10940" i="34"/>
  <c r="K10940" i="34"/>
  <c r="F10941" i="34"/>
  <c r="K10941" i="34"/>
  <c r="F10942" i="34"/>
  <c r="K10942" i="34"/>
  <c r="F10943" i="34"/>
  <c r="K10943" i="34"/>
  <c r="F10944" i="34"/>
  <c r="K10944" i="34"/>
  <c r="F10945" i="34"/>
  <c r="K10945" i="34"/>
  <c r="F10946" i="34"/>
  <c r="K10946" i="34"/>
  <c r="F10947" i="34"/>
  <c r="K10947" i="34"/>
  <c r="F10948" i="34"/>
  <c r="K10948" i="34"/>
  <c r="F10949" i="34"/>
  <c r="K10949" i="34"/>
  <c r="F10950" i="34"/>
  <c r="K10950" i="34"/>
  <c r="F10951" i="34"/>
  <c r="K10951" i="34"/>
  <c r="F10952" i="34"/>
  <c r="K10952" i="34"/>
  <c r="F10953" i="34"/>
  <c r="K10953" i="34"/>
  <c r="F10954" i="34"/>
  <c r="K10954" i="34"/>
  <c r="F10955" i="34"/>
  <c r="K10955" i="34"/>
  <c r="F10956" i="34"/>
  <c r="K10956" i="34"/>
  <c r="F10957" i="34"/>
  <c r="K10957" i="34"/>
  <c r="F10958" i="34"/>
  <c r="K10958" i="34"/>
  <c r="F10959" i="34"/>
  <c r="K10959" i="34"/>
  <c r="F10960" i="34"/>
  <c r="K10960" i="34"/>
  <c r="F10961" i="34"/>
  <c r="K10961" i="34"/>
  <c r="F10962" i="34"/>
  <c r="K10962" i="34"/>
  <c r="F10963" i="34"/>
  <c r="K10963" i="34"/>
  <c r="F10964" i="34"/>
  <c r="K10964" i="34"/>
  <c r="F10965" i="34"/>
  <c r="K10965" i="34"/>
  <c r="F10966" i="34"/>
  <c r="K10966" i="34"/>
  <c r="F10967" i="34"/>
  <c r="K10967" i="34"/>
  <c r="F10968" i="34"/>
  <c r="K10968" i="34"/>
  <c r="F10969" i="34"/>
  <c r="K10969" i="34"/>
  <c r="F10970" i="34"/>
  <c r="K10970" i="34"/>
  <c r="F10971" i="34"/>
  <c r="K10971" i="34"/>
  <c r="F10972" i="34"/>
  <c r="K10972" i="34"/>
  <c r="F10973" i="34"/>
  <c r="K10973" i="34"/>
  <c r="F10974" i="34"/>
  <c r="K10974" i="34"/>
  <c r="F10975" i="34"/>
  <c r="K10975" i="34"/>
  <c r="F10976" i="34"/>
  <c r="K10976" i="34"/>
  <c r="F10977" i="34"/>
  <c r="K10977" i="34"/>
  <c r="F10978" i="34"/>
  <c r="K10978" i="34"/>
  <c r="F10979" i="34"/>
  <c r="K10979" i="34"/>
  <c r="F10980" i="34"/>
  <c r="K10980" i="34"/>
  <c r="F10981" i="34"/>
  <c r="K10981" i="34"/>
  <c r="F10982" i="34"/>
  <c r="K10982" i="34"/>
  <c r="F10983" i="34"/>
  <c r="K10983" i="34"/>
  <c r="F10984" i="34"/>
  <c r="K10984" i="34"/>
  <c r="F10985" i="34"/>
  <c r="K10985" i="34"/>
  <c r="F10986" i="34"/>
  <c r="K10986" i="34"/>
  <c r="F10987" i="34"/>
  <c r="K10987" i="34"/>
  <c r="F10988" i="34"/>
  <c r="K10988" i="34"/>
  <c r="F10989" i="34"/>
  <c r="K10989" i="34"/>
  <c r="F10990" i="34"/>
  <c r="K10990" i="34"/>
  <c r="F10991" i="34"/>
  <c r="K10991" i="34"/>
  <c r="F10992" i="34"/>
  <c r="K10992" i="34"/>
  <c r="F10993" i="34"/>
  <c r="K10993" i="34"/>
  <c r="F10994" i="34"/>
  <c r="K10994" i="34"/>
  <c r="F10995" i="34"/>
  <c r="K10995" i="34"/>
  <c r="F10996" i="34"/>
  <c r="K10996" i="34"/>
  <c r="F10997" i="34"/>
  <c r="K10997" i="34"/>
  <c r="F10998" i="34"/>
  <c r="K10998" i="34"/>
  <c r="F10999" i="34"/>
  <c r="K10999" i="34"/>
  <c r="F11000" i="34"/>
  <c r="K11000" i="34"/>
  <c r="F11001" i="34"/>
  <c r="K11001" i="34"/>
  <c r="F11002" i="34"/>
  <c r="K11002" i="34"/>
  <c r="F11003" i="34"/>
  <c r="K11003" i="34"/>
  <c r="F11004" i="34"/>
  <c r="K11004" i="34"/>
  <c r="F11005" i="34"/>
  <c r="K11005" i="34"/>
  <c r="F11006" i="34"/>
  <c r="K11006" i="34"/>
  <c r="F11007" i="34"/>
  <c r="K11007" i="34"/>
  <c r="F11008" i="34"/>
  <c r="K11008" i="34"/>
  <c r="F11009" i="34"/>
  <c r="K11009" i="34"/>
  <c r="F11010" i="34"/>
  <c r="K11010" i="34"/>
  <c r="F11011" i="34"/>
  <c r="K11011" i="34"/>
  <c r="F11012" i="34"/>
  <c r="K11012" i="34"/>
  <c r="F11013" i="34"/>
  <c r="K11013" i="34"/>
  <c r="F11014" i="34"/>
  <c r="K11014" i="34"/>
  <c r="F11015" i="34"/>
  <c r="K11015" i="34"/>
  <c r="F11016" i="34"/>
  <c r="K11016" i="34"/>
  <c r="F11017" i="34"/>
  <c r="K11017" i="34"/>
  <c r="F11018" i="34"/>
  <c r="K11018" i="34"/>
  <c r="F11019" i="34"/>
  <c r="K11019" i="34"/>
  <c r="F11020" i="34"/>
  <c r="K11020" i="34"/>
  <c r="F11021" i="34"/>
  <c r="K11021" i="34"/>
  <c r="F11022" i="34"/>
  <c r="K11022" i="34"/>
  <c r="F11023" i="34"/>
  <c r="K11023" i="34"/>
  <c r="F11024" i="34"/>
  <c r="K11024" i="34"/>
  <c r="F11025" i="34"/>
  <c r="K11025" i="34"/>
  <c r="F11026" i="34"/>
  <c r="K11026" i="34"/>
  <c r="F11027" i="34"/>
  <c r="K11027" i="34"/>
  <c r="F11028" i="34"/>
  <c r="K11028" i="34"/>
  <c r="F11029" i="34"/>
  <c r="K11029" i="34"/>
  <c r="F11030" i="34"/>
  <c r="K11030" i="34"/>
  <c r="F11031" i="34"/>
  <c r="K11031" i="34"/>
  <c r="F11032" i="34"/>
  <c r="K11032" i="34"/>
  <c r="F11033" i="34"/>
  <c r="K11033" i="34"/>
  <c r="F11034" i="34"/>
  <c r="K11034" i="34"/>
  <c r="F11035" i="34"/>
  <c r="K11035" i="34"/>
  <c r="F11036" i="34"/>
  <c r="K11036" i="34"/>
  <c r="F11037" i="34"/>
  <c r="K11037" i="34"/>
  <c r="F11038" i="34"/>
  <c r="K11038" i="34"/>
  <c r="F11039" i="34"/>
  <c r="K11039" i="34"/>
  <c r="F11040" i="34"/>
  <c r="K11040" i="34"/>
  <c r="F11041" i="34"/>
  <c r="K11041" i="34"/>
  <c r="F11042" i="34"/>
  <c r="K11042" i="34"/>
  <c r="F11043" i="34"/>
  <c r="K11043" i="34"/>
  <c r="F11044" i="34"/>
  <c r="K11044" i="34"/>
  <c r="F11045" i="34"/>
  <c r="K11045" i="34"/>
  <c r="F11046" i="34"/>
  <c r="K11046" i="34"/>
  <c r="F11047" i="34"/>
  <c r="K11047" i="34"/>
  <c r="F11048" i="34"/>
  <c r="K11048" i="34"/>
  <c r="F11049" i="34"/>
  <c r="K11049" i="34"/>
  <c r="F11050" i="34"/>
  <c r="K11050" i="34"/>
  <c r="F11051" i="34"/>
  <c r="K11051" i="34"/>
  <c r="F11052" i="34"/>
  <c r="K11052" i="34"/>
  <c r="F11053" i="34"/>
  <c r="K11053" i="34"/>
  <c r="F11054" i="34"/>
  <c r="K11054" i="34"/>
  <c r="F11055" i="34"/>
  <c r="K11055" i="34"/>
  <c r="F11056" i="34"/>
  <c r="K11056" i="34"/>
  <c r="F11057" i="34"/>
  <c r="K11057" i="34"/>
  <c r="F11058" i="34"/>
  <c r="K11058" i="34"/>
  <c r="F11059" i="34"/>
  <c r="K11059" i="34"/>
  <c r="F11060" i="34"/>
  <c r="K11060" i="34"/>
  <c r="F11061" i="34"/>
  <c r="K11061" i="34"/>
  <c r="F11062" i="34"/>
  <c r="K11062" i="34"/>
  <c r="F11063" i="34"/>
  <c r="K11063" i="34"/>
  <c r="F11064" i="34"/>
  <c r="K11064" i="34"/>
  <c r="F11065" i="34"/>
  <c r="K11065" i="34"/>
  <c r="F11066" i="34"/>
  <c r="K11066" i="34"/>
  <c r="F11067" i="34"/>
  <c r="K11067" i="34"/>
  <c r="F11068" i="34"/>
  <c r="K11068" i="34"/>
  <c r="F11069" i="34"/>
  <c r="K11069" i="34"/>
  <c r="F11070" i="34"/>
  <c r="K11070" i="34"/>
  <c r="F11071" i="34"/>
  <c r="K11071" i="34"/>
  <c r="F11072" i="34"/>
  <c r="K11072" i="34"/>
  <c r="F11073" i="34"/>
  <c r="K11073" i="34"/>
  <c r="F11074" i="34"/>
  <c r="K11074" i="34"/>
  <c r="F11075" i="34"/>
  <c r="K11075" i="34"/>
  <c r="F11076" i="34"/>
  <c r="K11076" i="34"/>
  <c r="F11077" i="34"/>
  <c r="K11077" i="34"/>
  <c r="F11078" i="34"/>
  <c r="K11078" i="34"/>
  <c r="F11079" i="34"/>
  <c r="K11079" i="34"/>
  <c r="F11080" i="34"/>
  <c r="K11080" i="34"/>
  <c r="F11081" i="34"/>
  <c r="K11081" i="34"/>
  <c r="F11082" i="34"/>
  <c r="K11082" i="34"/>
  <c r="F11083" i="34"/>
  <c r="K11083" i="34"/>
  <c r="F11084" i="34"/>
  <c r="K11084" i="34"/>
  <c r="F11085" i="34"/>
  <c r="K11085" i="34"/>
  <c r="F11086" i="34"/>
  <c r="K11086" i="34"/>
  <c r="F11087" i="34"/>
  <c r="K11087" i="34"/>
  <c r="F11088" i="34"/>
  <c r="K11088" i="34"/>
  <c r="F11089" i="34"/>
  <c r="K11089" i="34"/>
  <c r="F11090" i="34"/>
  <c r="K11090" i="34"/>
  <c r="F11091" i="34"/>
  <c r="K11091" i="34"/>
  <c r="F11092" i="34"/>
  <c r="K11092" i="34"/>
  <c r="F11093" i="34"/>
  <c r="K11093" i="34"/>
  <c r="F11094" i="34"/>
  <c r="K11094" i="34"/>
  <c r="F11095" i="34"/>
  <c r="K11095" i="34"/>
  <c r="F11096" i="34"/>
  <c r="K11096" i="34"/>
  <c r="F11097" i="34"/>
  <c r="K11097" i="34"/>
  <c r="F11098" i="34"/>
  <c r="K11098" i="34"/>
  <c r="F11099" i="34"/>
  <c r="K11099" i="34"/>
  <c r="F11100" i="34"/>
  <c r="K11100" i="34"/>
  <c r="F11101" i="34"/>
  <c r="K11101" i="34"/>
  <c r="F11102" i="34"/>
  <c r="K11102" i="34"/>
  <c r="F11103" i="34"/>
  <c r="K11103" i="34"/>
  <c r="F11104" i="34"/>
  <c r="K11104" i="34"/>
  <c r="F11105" i="34"/>
  <c r="K11105" i="34"/>
  <c r="F11106" i="34"/>
  <c r="K11106" i="34"/>
  <c r="F11107" i="34"/>
  <c r="K11107" i="34"/>
  <c r="F11108" i="34"/>
  <c r="K11108" i="34"/>
  <c r="F11109" i="34"/>
  <c r="K11109" i="34"/>
  <c r="F11110" i="34"/>
  <c r="K11110" i="34"/>
  <c r="F11111" i="34"/>
  <c r="K11111" i="34"/>
  <c r="F11112" i="34"/>
  <c r="K11112" i="34"/>
  <c r="F11113" i="34"/>
  <c r="K11113" i="34"/>
  <c r="F11114" i="34"/>
  <c r="K11114" i="34"/>
  <c r="F11115" i="34"/>
  <c r="K11115" i="34"/>
  <c r="F11116" i="34"/>
  <c r="K11116" i="34"/>
  <c r="F11117" i="34"/>
  <c r="K11117" i="34"/>
  <c r="F11118" i="34"/>
  <c r="K11118" i="34"/>
  <c r="F11119" i="34"/>
  <c r="K11119" i="34"/>
  <c r="F11120" i="34"/>
  <c r="K11120" i="34"/>
  <c r="F11121" i="34"/>
  <c r="K11121" i="34"/>
  <c r="F11122" i="34"/>
  <c r="K11122" i="34"/>
  <c r="F11123" i="34"/>
  <c r="K11123" i="34"/>
  <c r="F11124" i="34"/>
  <c r="K11124" i="34"/>
  <c r="F11125" i="34"/>
  <c r="K11125" i="34"/>
  <c r="F11126" i="34"/>
  <c r="K11126" i="34"/>
  <c r="F11127" i="34"/>
  <c r="K11127" i="34"/>
  <c r="F11128" i="34"/>
  <c r="K11128" i="34"/>
  <c r="F11129" i="34"/>
  <c r="K11129" i="34"/>
  <c r="F11130" i="34"/>
  <c r="K11130" i="34"/>
  <c r="F11131" i="34"/>
  <c r="K11131" i="34"/>
  <c r="F11132" i="34"/>
  <c r="K11132" i="34"/>
  <c r="F11133" i="34"/>
  <c r="K11133" i="34"/>
  <c r="F11134" i="34"/>
  <c r="K11134" i="34"/>
  <c r="F11135" i="34"/>
  <c r="K11135" i="34"/>
  <c r="F11136" i="34"/>
  <c r="K11136" i="34"/>
  <c r="F11137" i="34"/>
  <c r="K11137" i="34"/>
  <c r="F11138" i="34"/>
  <c r="K11138" i="34"/>
  <c r="F11139" i="34"/>
  <c r="K11139" i="34"/>
  <c r="F11140" i="34"/>
  <c r="K11140" i="34"/>
  <c r="F11141" i="34"/>
  <c r="K11141" i="34"/>
  <c r="F11142" i="34"/>
  <c r="K11142" i="34"/>
  <c r="F11143" i="34"/>
  <c r="K11143" i="34"/>
  <c r="F11144" i="34"/>
  <c r="K11144" i="34"/>
  <c r="F11145" i="34"/>
  <c r="K11145" i="34"/>
  <c r="F11146" i="34"/>
  <c r="K11146" i="34"/>
  <c r="F11147" i="34"/>
  <c r="K11147" i="34"/>
  <c r="F11148" i="34"/>
  <c r="K11148" i="34"/>
  <c r="F11149" i="34"/>
  <c r="K11149" i="34"/>
  <c r="F11150" i="34"/>
  <c r="K11150" i="34"/>
  <c r="F11151" i="34"/>
  <c r="K11151" i="34"/>
  <c r="F11152" i="34"/>
  <c r="K11152" i="34"/>
  <c r="F11153" i="34"/>
  <c r="K11153" i="34"/>
  <c r="F11154" i="34"/>
  <c r="K11154" i="34"/>
  <c r="F11155" i="34"/>
  <c r="K11155" i="34"/>
  <c r="F11156" i="34"/>
  <c r="K11156" i="34"/>
  <c r="F11157" i="34"/>
  <c r="K11157" i="34"/>
  <c r="F11158" i="34"/>
  <c r="K11158" i="34"/>
  <c r="F11159" i="34"/>
  <c r="K11159" i="34"/>
  <c r="F11160" i="34"/>
  <c r="K11160" i="34"/>
  <c r="F11161" i="34"/>
  <c r="K11161" i="34"/>
  <c r="F11162" i="34"/>
  <c r="K11162" i="34"/>
  <c r="F11163" i="34"/>
  <c r="K11163" i="34"/>
  <c r="F11164" i="34"/>
  <c r="K11164" i="34"/>
  <c r="F11165" i="34"/>
  <c r="K11165" i="34"/>
  <c r="F11166" i="34"/>
  <c r="K11166" i="34"/>
  <c r="F11167" i="34"/>
  <c r="K11167" i="34"/>
  <c r="F11168" i="34"/>
  <c r="K11168" i="34"/>
  <c r="F11169" i="34"/>
  <c r="K11169" i="34"/>
  <c r="F11170" i="34"/>
  <c r="K11170" i="34"/>
  <c r="F11171" i="34"/>
  <c r="K11171" i="34"/>
  <c r="F11172" i="34"/>
  <c r="K11172" i="34"/>
  <c r="F11173" i="34"/>
  <c r="K11173" i="34"/>
  <c r="F11174" i="34"/>
  <c r="K11174" i="34"/>
  <c r="F11175" i="34"/>
  <c r="K11175" i="34"/>
  <c r="F11176" i="34"/>
  <c r="K11176" i="34"/>
  <c r="F11177" i="34"/>
  <c r="K11177" i="34"/>
  <c r="F11178" i="34"/>
  <c r="K11178" i="34"/>
  <c r="F11179" i="34"/>
  <c r="K11179" i="34"/>
  <c r="F11180" i="34"/>
  <c r="K11180" i="34"/>
  <c r="F11181" i="34"/>
  <c r="K11181" i="34"/>
  <c r="F11182" i="34"/>
  <c r="K11182" i="34"/>
  <c r="F11183" i="34"/>
  <c r="K11183" i="34"/>
  <c r="F11184" i="34"/>
  <c r="K11184" i="34"/>
  <c r="F11185" i="34"/>
  <c r="K11185" i="34"/>
  <c r="F11186" i="34"/>
  <c r="K11186" i="34"/>
  <c r="F11187" i="34"/>
  <c r="K11187" i="34"/>
  <c r="F11188" i="34"/>
  <c r="K11188" i="34"/>
  <c r="F11189" i="34"/>
  <c r="K11189" i="34"/>
  <c r="F11190" i="34"/>
  <c r="K11190" i="34"/>
  <c r="F11191" i="34"/>
  <c r="K11191" i="34"/>
  <c r="F11192" i="34"/>
  <c r="K11192" i="34"/>
  <c r="F11193" i="34"/>
  <c r="K11193" i="34"/>
  <c r="F11194" i="34"/>
  <c r="K11194" i="34"/>
  <c r="F11195" i="34"/>
  <c r="K11195" i="34"/>
  <c r="F11196" i="34"/>
  <c r="K11196" i="34"/>
  <c r="F11197" i="34"/>
  <c r="K11197" i="34"/>
  <c r="F11198" i="34"/>
  <c r="K11198" i="34"/>
  <c r="F11199" i="34"/>
  <c r="K11199" i="34"/>
  <c r="F11200" i="34"/>
  <c r="K11200" i="34"/>
  <c r="F11201" i="34"/>
  <c r="K11201" i="34"/>
  <c r="F11202" i="34"/>
  <c r="K11202" i="34"/>
  <c r="F11203" i="34"/>
  <c r="K11203" i="34"/>
  <c r="F11204" i="34"/>
  <c r="K11204" i="34"/>
  <c r="F11205" i="34"/>
  <c r="K11205" i="34"/>
  <c r="F11206" i="34"/>
  <c r="K11206" i="34"/>
  <c r="F11207" i="34"/>
  <c r="K11207" i="34"/>
  <c r="F11208" i="34"/>
  <c r="K11208" i="34"/>
  <c r="F11209" i="34"/>
  <c r="K11209" i="34"/>
  <c r="F11210" i="34"/>
  <c r="K11210" i="34"/>
  <c r="F11211" i="34"/>
  <c r="K11211" i="34"/>
  <c r="F11212" i="34"/>
  <c r="K11212" i="34"/>
  <c r="F11213" i="34"/>
  <c r="K11213" i="34"/>
  <c r="F11214" i="34"/>
  <c r="K11214" i="34"/>
  <c r="F11215" i="34"/>
  <c r="K11215" i="34"/>
  <c r="F11216" i="34"/>
  <c r="K11216" i="34"/>
  <c r="F11217" i="34"/>
  <c r="K11217" i="34"/>
  <c r="F11218" i="34"/>
  <c r="K11218" i="34"/>
  <c r="F11219" i="34"/>
  <c r="K11219" i="34"/>
  <c r="F11220" i="34"/>
  <c r="K11220" i="34"/>
  <c r="F11221" i="34"/>
  <c r="K11221" i="34"/>
  <c r="F11222" i="34"/>
  <c r="K11222" i="34"/>
  <c r="F11223" i="34"/>
  <c r="K11223" i="34"/>
  <c r="F11224" i="34"/>
  <c r="K11224" i="34"/>
  <c r="F11225" i="34"/>
  <c r="K11225" i="34"/>
  <c r="F11226" i="34"/>
  <c r="K11226" i="34"/>
  <c r="F11227" i="34"/>
  <c r="K11227" i="34"/>
  <c r="F11228" i="34"/>
  <c r="K11228" i="34"/>
  <c r="F11229" i="34"/>
  <c r="K11229" i="34"/>
  <c r="F11230" i="34"/>
  <c r="K11230" i="34"/>
  <c r="F11231" i="34"/>
  <c r="K11231" i="34"/>
  <c r="F11232" i="34"/>
  <c r="K11232" i="34"/>
  <c r="F11233" i="34"/>
  <c r="K11233" i="34"/>
  <c r="F11234" i="34"/>
  <c r="K11234" i="34"/>
  <c r="F11235" i="34"/>
  <c r="K11235" i="34"/>
  <c r="F11236" i="34"/>
  <c r="K11236" i="34"/>
  <c r="F11237" i="34"/>
  <c r="K11237" i="34"/>
  <c r="F11238" i="34"/>
  <c r="K11238" i="34"/>
  <c r="F11239" i="34"/>
  <c r="K11239" i="34"/>
  <c r="F11240" i="34"/>
  <c r="K11240" i="34"/>
  <c r="F11241" i="34"/>
  <c r="K11241" i="34"/>
  <c r="F11242" i="34"/>
  <c r="K11242" i="34"/>
  <c r="F11243" i="34"/>
  <c r="K11243" i="34"/>
  <c r="F11244" i="34"/>
  <c r="K11244" i="34"/>
  <c r="F11245" i="34"/>
  <c r="K11245" i="34"/>
  <c r="F11246" i="34"/>
  <c r="K11246" i="34"/>
  <c r="F11247" i="34"/>
  <c r="K11247" i="34"/>
  <c r="F11248" i="34"/>
  <c r="K11248" i="34"/>
  <c r="F11249" i="34"/>
  <c r="K11249" i="34"/>
  <c r="F11250" i="34"/>
  <c r="K11250" i="34"/>
  <c r="F11251" i="34"/>
  <c r="K11251" i="34"/>
  <c r="F11252" i="34"/>
  <c r="K11252" i="34"/>
  <c r="F11253" i="34"/>
  <c r="K11253" i="34"/>
  <c r="F11254" i="34"/>
  <c r="K11254" i="34"/>
  <c r="F11255" i="34"/>
  <c r="K11255" i="34"/>
  <c r="F11256" i="34"/>
  <c r="K11256" i="34"/>
  <c r="F11257" i="34"/>
  <c r="K11257" i="34"/>
  <c r="F11258" i="34"/>
  <c r="K11258" i="34"/>
  <c r="F11259" i="34"/>
  <c r="K11259" i="34"/>
  <c r="F11260" i="34"/>
  <c r="K11260" i="34"/>
  <c r="F11261" i="34"/>
  <c r="K11261" i="34"/>
  <c r="F11262" i="34"/>
  <c r="K11262" i="34"/>
  <c r="F11263" i="34"/>
  <c r="K11263" i="34"/>
  <c r="F11264" i="34"/>
  <c r="K11264" i="34"/>
  <c r="F11265" i="34"/>
  <c r="K11265" i="34"/>
  <c r="F11266" i="34"/>
  <c r="K11266" i="34"/>
  <c r="F11267" i="34"/>
  <c r="K11267" i="34"/>
  <c r="F11268" i="34"/>
  <c r="K11268" i="34"/>
  <c r="F11269" i="34"/>
  <c r="K11269" i="34"/>
  <c r="F11270" i="34"/>
  <c r="K11270" i="34"/>
  <c r="F11271" i="34"/>
  <c r="K11271" i="34"/>
  <c r="F11272" i="34"/>
  <c r="K11272" i="34"/>
  <c r="F11273" i="34"/>
  <c r="K11273" i="34"/>
  <c r="F11274" i="34"/>
  <c r="K11274" i="34"/>
  <c r="F11275" i="34"/>
  <c r="K11275" i="34"/>
  <c r="F11276" i="34"/>
  <c r="K11276" i="34"/>
  <c r="F11277" i="34"/>
  <c r="K11277" i="34"/>
  <c r="F11278" i="34"/>
  <c r="K11278" i="34"/>
  <c r="F11279" i="34"/>
  <c r="K11279" i="34"/>
  <c r="F11280" i="34"/>
  <c r="K11280" i="34"/>
  <c r="F11281" i="34"/>
  <c r="K11281" i="34"/>
  <c r="F11282" i="34"/>
  <c r="K11282" i="34"/>
  <c r="F11283" i="34"/>
  <c r="K11283" i="34"/>
  <c r="F11284" i="34"/>
  <c r="K11284" i="34"/>
  <c r="F11285" i="34"/>
  <c r="K11285" i="34"/>
  <c r="F11286" i="34"/>
  <c r="K11286" i="34"/>
  <c r="F11287" i="34"/>
  <c r="K11287" i="34"/>
  <c r="F11288" i="34"/>
  <c r="K11288" i="34"/>
  <c r="F11289" i="34"/>
  <c r="K11289" i="34"/>
  <c r="F11290" i="34"/>
  <c r="K11290" i="34"/>
  <c r="F11291" i="34"/>
  <c r="K11291" i="34"/>
  <c r="F11292" i="34"/>
  <c r="K11292" i="34"/>
  <c r="F11293" i="34"/>
  <c r="K11293" i="34"/>
  <c r="F11294" i="34"/>
  <c r="K11294" i="34"/>
  <c r="F11295" i="34"/>
  <c r="K11295" i="34"/>
  <c r="F11296" i="34"/>
  <c r="K11296" i="34"/>
  <c r="F11297" i="34"/>
  <c r="K11297" i="34"/>
  <c r="F11298" i="34"/>
  <c r="K11298" i="34"/>
  <c r="F11299" i="34"/>
  <c r="K11299" i="34"/>
  <c r="F11300" i="34"/>
  <c r="K11300" i="34"/>
  <c r="F11301" i="34"/>
  <c r="K11301" i="34"/>
  <c r="F11302" i="34"/>
  <c r="K11302" i="34"/>
  <c r="F11303" i="34"/>
  <c r="K11303" i="34"/>
  <c r="F11304" i="34"/>
  <c r="K11304" i="34"/>
  <c r="F11305" i="34"/>
  <c r="K11305" i="34"/>
  <c r="F11306" i="34"/>
  <c r="K11306" i="34"/>
  <c r="F11307" i="34"/>
  <c r="K11307" i="34"/>
  <c r="F11308" i="34"/>
  <c r="K11308" i="34"/>
  <c r="F11309" i="34"/>
  <c r="K11309" i="34"/>
  <c r="F11310" i="34"/>
  <c r="K11310" i="34"/>
  <c r="F11311" i="34"/>
  <c r="K11311" i="34"/>
  <c r="F11312" i="34"/>
  <c r="K11312" i="34"/>
  <c r="F11313" i="34"/>
  <c r="K11313" i="34"/>
  <c r="F11314" i="34"/>
  <c r="K11314" i="34"/>
  <c r="F11315" i="34"/>
  <c r="K11315" i="34"/>
  <c r="F11316" i="34"/>
  <c r="K11316" i="34"/>
  <c r="F11317" i="34"/>
  <c r="K11317" i="34"/>
  <c r="F11318" i="34"/>
  <c r="K11318" i="34"/>
  <c r="F11319" i="34"/>
  <c r="K11319" i="34"/>
  <c r="F11320" i="34"/>
  <c r="K11320" i="34"/>
  <c r="F11321" i="34"/>
  <c r="K11321" i="34"/>
  <c r="F11322" i="34"/>
  <c r="K11322" i="34"/>
  <c r="F11323" i="34"/>
  <c r="K11323" i="34"/>
  <c r="F11324" i="34"/>
  <c r="K11324" i="34"/>
  <c r="F11325" i="34"/>
  <c r="K11325" i="34"/>
  <c r="F11326" i="34"/>
  <c r="K11326" i="34"/>
  <c r="F11327" i="34"/>
  <c r="K11327" i="34"/>
  <c r="F11328" i="34"/>
  <c r="K11328" i="34"/>
  <c r="F11329" i="34"/>
  <c r="K11329" i="34"/>
  <c r="F11330" i="34"/>
  <c r="K11330" i="34"/>
  <c r="F11331" i="34"/>
  <c r="K11331" i="34"/>
  <c r="F11332" i="34"/>
  <c r="K11332" i="34"/>
  <c r="F11333" i="34"/>
  <c r="K11333" i="34"/>
  <c r="F11334" i="34"/>
  <c r="K11334" i="34"/>
  <c r="F11335" i="34"/>
  <c r="K11335" i="34"/>
  <c r="F11336" i="34"/>
  <c r="K11336" i="34"/>
  <c r="F11337" i="34"/>
  <c r="K11337" i="34"/>
  <c r="F11338" i="34"/>
  <c r="K11338" i="34"/>
  <c r="F11339" i="34"/>
  <c r="K11339" i="34"/>
  <c r="F11340" i="34"/>
  <c r="K11340" i="34"/>
  <c r="F11341" i="34"/>
  <c r="K11341" i="34"/>
  <c r="F11342" i="34"/>
  <c r="K11342" i="34"/>
  <c r="F11343" i="34"/>
  <c r="K11343" i="34"/>
  <c r="F11344" i="34"/>
  <c r="K11344" i="34"/>
  <c r="F11345" i="34"/>
  <c r="K11345" i="34"/>
  <c r="F11346" i="34"/>
  <c r="K11346" i="34"/>
  <c r="F11347" i="34"/>
  <c r="K11347" i="34"/>
  <c r="F11348" i="34"/>
  <c r="K11348" i="34"/>
  <c r="F11349" i="34"/>
  <c r="K11349" i="34"/>
  <c r="F11350" i="34"/>
  <c r="K11350" i="34"/>
  <c r="F11351" i="34"/>
  <c r="K11351" i="34"/>
  <c r="F11352" i="34"/>
  <c r="K11352" i="34"/>
  <c r="F11353" i="34"/>
  <c r="K11353" i="34"/>
  <c r="F11354" i="34"/>
  <c r="K11354" i="34"/>
  <c r="F11355" i="34"/>
  <c r="K11355" i="34"/>
  <c r="F11356" i="34"/>
  <c r="K11356" i="34"/>
  <c r="F11357" i="34"/>
  <c r="K11357" i="34"/>
  <c r="F11358" i="34"/>
  <c r="K11358" i="34"/>
  <c r="F11359" i="34"/>
  <c r="K11359" i="34"/>
  <c r="F11360" i="34"/>
  <c r="K11360" i="34"/>
  <c r="F11361" i="34"/>
  <c r="K11361" i="34"/>
  <c r="F11362" i="34"/>
  <c r="K11362" i="34"/>
  <c r="F11363" i="34"/>
  <c r="K11363" i="34"/>
  <c r="F11364" i="34"/>
  <c r="K11364" i="34"/>
  <c r="F11365" i="34"/>
  <c r="K11365" i="34"/>
  <c r="F11366" i="34"/>
  <c r="K11366" i="34"/>
  <c r="F11367" i="34"/>
  <c r="K11367" i="34"/>
  <c r="F11368" i="34"/>
  <c r="K11368" i="34"/>
  <c r="F11369" i="34"/>
  <c r="K11369" i="34"/>
  <c r="F11370" i="34"/>
  <c r="K11370" i="34"/>
  <c r="F11371" i="34"/>
  <c r="K11371" i="34"/>
  <c r="F11372" i="34"/>
  <c r="K11372" i="34"/>
  <c r="F11373" i="34"/>
  <c r="K11373" i="34"/>
  <c r="F11374" i="34"/>
  <c r="K11374" i="34"/>
  <c r="F11375" i="34"/>
  <c r="K11375" i="34"/>
  <c r="F11376" i="34"/>
  <c r="K11376" i="34"/>
  <c r="F11377" i="34"/>
  <c r="K11377" i="34"/>
  <c r="F11378" i="34"/>
  <c r="K11378" i="34"/>
  <c r="F11379" i="34"/>
  <c r="K11379" i="34"/>
  <c r="F11380" i="34"/>
  <c r="K11380" i="34"/>
  <c r="F11381" i="34"/>
  <c r="K11381" i="34"/>
  <c r="F11382" i="34"/>
  <c r="K11382" i="34"/>
  <c r="F11383" i="34"/>
  <c r="K11383" i="34"/>
  <c r="F11384" i="34"/>
  <c r="K11384" i="34"/>
  <c r="F11385" i="34"/>
  <c r="K11385" i="34"/>
  <c r="F11386" i="34"/>
  <c r="K11386" i="34"/>
  <c r="F11387" i="34"/>
  <c r="K11387" i="34"/>
  <c r="F11388" i="34"/>
  <c r="K11388" i="34"/>
  <c r="F11389" i="34"/>
  <c r="K11389" i="34"/>
  <c r="F11390" i="34"/>
  <c r="K11390" i="34"/>
  <c r="F11391" i="34"/>
  <c r="K11391" i="34"/>
  <c r="F11392" i="34"/>
  <c r="K11392" i="34"/>
  <c r="F11393" i="34"/>
  <c r="K11393" i="34"/>
  <c r="F11394" i="34"/>
  <c r="K11394" i="34"/>
  <c r="F11395" i="34"/>
  <c r="K11395" i="34"/>
  <c r="F11396" i="34"/>
  <c r="K11396" i="34"/>
  <c r="F11397" i="34"/>
  <c r="K11397" i="34"/>
  <c r="F11398" i="34"/>
  <c r="K11398" i="34"/>
  <c r="F11399" i="34"/>
  <c r="K11399" i="34"/>
  <c r="F11400" i="34"/>
  <c r="K11400" i="34"/>
  <c r="F11401" i="34"/>
  <c r="K11401" i="34"/>
  <c r="F11402" i="34"/>
  <c r="K11402" i="34"/>
  <c r="F11403" i="34"/>
  <c r="K11403" i="34"/>
  <c r="F11404" i="34"/>
  <c r="K11404" i="34"/>
  <c r="F11405" i="34"/>
  <c r="K11405" i="34"/>
  <c r="F11406" i="34"/>
  <c r="K11406" i="34"/>
  <c r="F11407" i="34"/>
  <c r="K11407" i="34"/>
  <c r="F11408" i="34"/>
  <c r="K11408" i="34"/>
  <c r="F11409" i="34"/>
  <c r="K11409" i="34"/>
  <c r="F11410" i="34"/>
  <c r="K11410" i="34"/>
  <c r="F11411" i="34"/>
  <c r="K11411" i="34"/>
  <c r="F11412" i="34"/>
  <c r="K11412" i="34"/>
  <c r="F11413" i="34"/>
  <c r="K11413" i="34"/>
  <c r="F11414" i="34"/>
  <c r="K11414" i="34"/>
  <c r="F11415" i="34"/>
  <c r="K11415" i="34"/>
  <c r="F11416" i="34"/>
  <c r="K11416" i="34"/>
  <c r="F11417" i="34"/>
  <c r="K11417" i="34"/>
  <c r="F11418" i="34"/>
  <c r="K11418" i="34"/>
  <c r="F11419" i="34"/>
  <c r="K11419" i="34"/>
  <c r="F11420" i="34"/>
  <c r="K11420" i="34"/>
  <c r="F11421" i="34"/>
  <c r="K11421" i="34"/>
  <c r="F11422" i="34"/>
  <c r="K11422" i="34"/>
  <c r="F11423" i="34"/>
  <c r="K11423" i="34"/>
  <c r="F11424" i="34"/>
  <c r="K11424" i="34"/>
  <c r="F11425" i="34"/>
  <c r="K11425" i="34"/>
  <c r="F11426" i="34"/>
  <c r="K11426" i="34"/>
  <c r="F11427" i="34"/>
  <c r="K11427" i="34"/>
  <c r="F11428" i="34"/>
  <c r="K11428" i="34"/>
  <c r="F11429" i="34"/>
  <c r="K11429" i="34"/>
  <c r="F11430" i="34"/>
  <c r="K11430" i="34"/>
  <c r="F11431" i="34"/>
  <c r="K11431" i="34"/>
  <c r="F11432" i="34"/>
  <c r="K11432" i="34"/>
  <c r="F11433" i="34"/>
  <c r="K11433" i="34"/>
  <c r="F11434" i="34"/>
  <c r="K11434" i="34"/>
  <c r="F11435" i="34"/>
  <c r="K11435" i="34"/>
  <c r="F11436" i="34"/>
  <c r="K11436" i="34"/>
  <c r="F11437" i="34"/>
  <c r="K11437" i="34"/>
  <c r="F11438" i="34"/>
  <c r="K11438" i="34"/>
  <c r="F11439" i="34"/>
  <c r="K11439" i="34"/>
  <c r="F11440" i="34"/>
  <c r="K11440" i="34"/>
  <c r="F11441" i="34"/>
  <c r="K11441" i="34"/>
  <c r="F11442" i="34"/>
  <c r="K11442" i="34"/>
  <c r="F11443" i="34"/>
  <c r="K11443" i="34"/>
  <c r="F11444" i="34"/>
  <c r="K11444" i="34"/>
  <c r="F11445" i="34"/>
  <c r="K11445" i="34"/>
  <c r="F11446" i="34"/>
  <c r="K11446" i="34"/>
  <c r="F11447" i="34"/>
  <c r="K11447" i="34"/>
  <c r="F11448" i="34"/>
  <c r="K11448" i="34"/>
  <c r="F11449" i="34"/>
  <c r="K11449" i="34"/>
  <c r="F11450" i="34"/>
  <c r="K11450" i="34"/>
  <c r="F11451" i="34"/>
  <c r="K11451" i="34"/>
  <c r="F11452" i="34"/>
  <c r="K11452" i="34"/>
  <c r="F11453" i="34"/>
  <c r="K11453" i="34"/>
  <c r="F11454" i="34"/>
  <c r="K11454" i="34"/>
  <c r="F11455" i="34"/>
  <c r="K11455" i="34"/>
  <c r="F11456" i="34"/>
  <c r="K11456" i="34"/>
  <c r="F11457" i="34"/>
  <c r="K11457" i="34"/>
  <c r="F11458" i="34"/>
  <c r="K11458" i="34"/>
  <c r="F11459" i="34"/>
  <c r="K11459" i="34"/>
  <c r="F11460" i="34"/>
  <c r="K11460" i="34"/>
  <c r="F11461" i="34"/>
  <c r="K11461" i="34"/>
  <c r="F11462" i="34"/>
  <c r="K11462" i="34"/>
  <c r="F11463" i="34"/>
  <c r="K11463" i="34"/>
  <c r="F11464" i="34"/>
  <c r="K11464" i="34"/>
  <c r="F11465" i="34"/>
  <c r="K11465" i="34"/>
  <c r="F11466" i="34"/>
  <c r="K11466" i="34"/>
  <c r="F11467" i="34"/>
  <c r="K11467" i="34"/>
  <c r="F11468" i="34"/>
  <c r="K11468" i="34"/>
  <c r="F11469" i="34"/>
  <c r="K11469" i="34"/>
  <c r="F11470" i="34"/>
  <c r="K11470" i="34"/>
  <c r="F11471" i="34"/>
  <c r="K11471" i="34"/>
  <c r="F11472" i="34"/>
  <c r="K11472" i="34"/>
  <c r="F11473" i="34"/>
  <c r="K11473" i="34"/>
  <c r="F11474" i="34"/>
  <c r="K11474" i="34"/>
  <c r="F11475" i="34"/>
  <c r="K11475" i="34"/>
  <c r="F11476" i="34"/>
  <c r="K11476" i="34"/>
  <c r="F11477" i="34"/>
  <c r="K11477" i="34"/>
  <c r="F11478" i="34"/>
  <c r="K11478" i="34"/>
  <c r="F11479" i="34"/>
  <c r="K11479" i="34"/>
  <c r="F11480" i="34"/>
  <c r="K11480" i="34"/>
  <c r="F11481" i="34"/>
  <c r="K11481" i="34"/>
  <c r="F11482" i="34"/>
  <c r="K11482" i="34"/>
  <c r="F11483" i="34"/>
  <c r="K11483" i="34"/>
  <c r="F11484" i="34"/>
  <c r="K11484" i="34"/>
  <c r="F11485" i="34"/>
  <c r="K11485" i="34"/>
  <c r="F11486" i="34"/>
  <c r="K11486" i="34"/>
  <c r="F11487" i="34"/>
  <c r="K11487" i="34"/>
  <c r="F11488" i="34"/>
  <c r="K11488" i="34"/>
  <c r="F11489" i="34"/>
  <c r="K11489" i="34"/>
  <c r="F11490" i="34"/>
  <c r="K11490" i="34"/>
  <c r="F11491" i="34"/>
  <c r="K11491" i="34"/>
  <c r="F11492" i="34"/>
  <c r="K11492" i="34"/>
  <c r="F11493" i="34"/>
  <c r="K11493" i="34"/>
  <c r="F11494" i="34"/>
  <c r="K11494" i="34"/>
  <c r="F11495" i="34"/>
  <c r="K11495" i="34"/>
  <c r="F11496" i="34"/>
  <c r="K11496" i="34"/>
  <c r="F11497" i="34"/>
  <c r="K11497" i="34"/>
  <c r="F11498" i="34"/>
  <c r="K11498" i="34"/>
  <c r="F11499" i="34"/>
  <c r="K11499" i="34"/>
  <c r="F11500" i="34"/>
  <c r="K11500" i="34"/>
  <c r="F11501" i="34"/>
  <c r="K11501" i="34"/>
  <c r="F11502" i="34"/>
  <c r="K11502" i="34"/>
  <c r="F11503" i="34"/>
  <c r="K11503" i="34"/>
  <c r="F11504" i="34"/>
  <c r="K11504" i="34"/>
  <c r="F11505" i="34"/>
  <c r="K11505" i="34"/>
  <c r="F11506" i="34"/>
  <c r="K11506" i="34"/>
  <c r="F11507" i="34"/>
  <c r="K11507" i="34"/>
  <c r="F11508" i="34"/>
  <c r="K11508" i="34"/>
  <c r="F11509" i="34"/>
  <c r="K11509" i="34"/>
  <c r="F11510" i="34"/>
  <c r="K11510" i="34"/>
  <c r="F11511" i="34"/>
  <c r="K11511" i="34"/>
  <c r="F11512" i="34"/>
  <c r="K11512" i="34"/>
  <c r="F11513" i="34"/>
  <c r="K11513" i="34"/>
  <c r="F11514" i="34"/>
  <c r="K11514" i="34"/>
  <c r="F11515" i="34"/>
  <c r="K11515" i="34"/>
  <c r="F11516" i="34"/>
  <c r="K11516" i="34"/>
  <c r="F11517" i="34"/>
  <c r="K11517" i="34"/>
  <c r="F11518" i="34"/>
  <c r="K11518" i="34"/>
  <c r="F11519" i="34"/>
  <c r="K11519" i="34"/>
  <c r="F11520" i="34"/>
  <c r="K11520" i="34"/>
  <c r="F11521" i="34"/>
  <c r="K11521" i="34"/>
  <c r="F11522" i="34"/>
  <c r="K11522" i="34"/>
  <c r="F11523" i="34"/>
  <c r="K11523" i="34"/>
  <c r="F11524" i="34"/>
  <c r="K11524" i="34"/>
  <c r="F11525" i="34"/>
  <c r="K11525" i="34"/>
  <c r="F11526" i="34"/>
  <c r="K11526" i="34"/>
  <c r="F11527" i="34"/>
  <c r="K11527" i="34"/>
  <c r="F11528" i="34"/>
  <c r="K11528" i="34"/>
  <c r="F11529" i="34"/>
  <c r="K11529" i="34"/>
  <c r="F11530" i="34"/>
  <c r="K11530" i="34"/>
  <c r="F11531" i="34"/>
  <c r="K11531" i="34"/>
  <c r="F11532" i="34"/>
  <c r="K11532" i="34"/>
  <c r="F11533" i="34"/>
  <c r="K11533" i="34"/>
  <c r="F11534" i="34"/>
  <c r="K11534" i="34"/>
  <c r="F11535" i="34"/>
  <c r="K11535" i="34"/>
  <c r="F11536" i="34"/>
  <c r="K11536" i="34"/>
  <c r="F11537" i="34"/>
  <c r="K11537" i="34"/>
  <c r="F11538" i="34"/>
  <c r="K11538" i="34"/>
  <c r="F11539" i="34"/>
  <c r="K11539" i="34"/>
  <c r="F11540" i="34"/>
  <c r="K11540" i="34"/>
  <c r="F11541" i="34"/>
  <c r="K11541" i="34"/>
  <c r="F11542" i="34"/>
  <c r="K11542" i="34"/>
  <c r="F11543" i="34"/>
  <c r="K11543" i="34"/>
  <c r="F11544" i="34"/>
  <c r="K11544" i="34"/>
  <c r="F11545" i="34"/>
  <c r="K11545" i="34"/>
  <c r="F11546" i="34"/>
  <c r="K11546" i="34"/>
  <c r="F11547" i="34"/>
  <c r="K11547" i="34"/>
  <c r="F11548" i="34"/>
  <c r="K11548" i="34"/>
  <c r="F11549" i="34"/>
  <c r="K11549" i="34"/>
  <c r="F11550" i="34"/>
  <c r="K11550" i="34"/>
  <c r="F11551" i="34"/>
  <c r="K11551" i="34"/>
  <c r="F11552" i="34"/>
  <c r="K11552" i="34"/>
  <c r="F11553" i="34"/>
  <c r="K11553" i="34"/>
  <c r="F11554" i="34"/>
  <c r="K11554" i="34"/>
  <c r="F11555" i="34"/>
  <c r="K11555" i="34"/>
  <c r="F11556" i="34"/>
  <c r="K11556" i="34"/>
  <c r="F11557" i="34"/>
  <c r="K11557" i="34"/>
  <c r="F11558" i="34"/>
  <c r="K11558" i="34"/>
  <c r="F11559" i="34"/>
  <c r="K11559" i="34"/>
  <c r="F11560" i="34"/>
  <c r="K11560" i="34"/>
  <c r="F11561" i="34"/>
  <c r="K11561" i="34"/>
  <c r="F11562" i="34"/>
  <c r="K11562" i="34"/>
  <c r="F11563" i="34"/>
  <c r="K11563" i="34"/>
  <c r="F11564" i="34"/>
  <c r="K11564" i="34"/>
  <c r="F11565" i="34"/>
  <c r="K11565" i="34"/>
  <c r="F11566" i="34"/>
  <c r="K11566" i="34"/>
  <c r="F11567" i="34"/>
  <c r="K11567" i="34"/>
  <c r="F11568" i="34"/>
  <c r="K11568" i="34"/>
  <c r="F11569" i="34"/>
  <c r="K11569" i="34"/>
  <c r="F11570" i="34"/>
  <c r="K11570" i="34"/>
  <c r="F11571" i="34"/>
  <c r="K11571" i="34"/>
  <c r="F11572" i="34"/>
  <c r="K11572" i="34"/>
  <c r="F11573" i="34"/>
  <c r="K11573" i="34"/>
  <c r="F11574" i="34"/>
  <c r="K11574" i="34"/>
  <c r="F11575" i="34"/>
  <c r="K11575" i="34"/>
  <c r="F11576" i="34"/>
  <c r="K11576" i="34"/>
  <c r="F11577" i="34"/>
  <c r="K11577" i="34"/>
  <c r="F11578" i="34"/>
  <c r="K11578" i="34"/>
  <c r="F11579" i="34"/>
  <c r="K11579" i="34"/>
  <c r="F11580" i="34"/>
  <c r="K11580" i="34"/>
  <c r="F11581" i="34"/>
  <c r="K11581" i="34"/>
  <c r="F11582" i="34"/>
  <c r="K11582" i="34"/>
  <c r="F11583" i="34"/>
  <c r="K11583" i="34"/>
  <c r="F11584" i="34"/>
  <c r="K11584" i="34"/>
  <c r="F11585" i="34"/>
  <c r="K11585" i="34"/>
  <c r="F11586" i="34"/>
  <c r="K11586" i="34"/>
  <c r="F11587" i="34"/>
  <c r="K11587" i="34"/>
  <c r="F11588" i="34"/>
  <c r="K11588" i="34"/>
  <c r="F11589" i="34"/>
  <c r="K11589" i="34"/>
  <c r="F11590" i="34"/>
  <c r="K11590" i="34"/>
  <c r="F11591" i="34"/>
  <c r="K11591" i="34"/>
  <c r="F11592" i="34"/>
  <c r="K11592" i="34"/>
  <c r="F11593" i="34"/>
  <c r="K11593" i="34"/>
  <c r="F11594" i="34"/>
  <c r="K11594" i="34"/>
  <c r="F11595" i="34"/>
  <c r="K11595" i="34"/>
  <c r="F11596" i="34"/>
  <c r="K11596" i="34"/>
  <c r="F11597" i="34"/>
  <c r="K11597" i="34"/>
  <c r="F11598" i="34"/>
  <c r="K11598" i="34"/>
  <c r="F11599" i="34"/>
  <c r="K11599" i="34"/>
  <c r="F11600" i="34"/>
  <c r="K11600" i="34"/>
  <c r="F11601" i="34"/>
  <c r="K11601" i="34"/>
  <c r="F11602" i="34"/>
  <c r="K11602" i="34"/>
  <c r="F11603" i="34"/>
  <c r="K11603" i="34"/>
  <c r="F11604" i="34"/>
  <c r="K11604" i="34"/>
  <c r="F11605" i="34"/>
  <c r="K11605" i="34"/>
  <c r="F11606" i="34"/>
  <c r="K11606" i="34"/>
  <c r="F11607" i="34"/>
  <c r="K11607" i="34"/>
  <c r="F11608" i="34"/>
  <c r="K11608" i="34"/>
  <c r="F11609" i="34"/>
  <c r="K11609" i="34"/>
  <c r="F11610" i="34"/>
  <c r="K11610" i="34"/>
  <c r="F11611" i="34"/>
  <c r="K11611" i="34"/>
  <c r="F11612" i="34"/>
  <c r="K11612" i="34"/>
  <c r="F11613" i="34"/>
  <c r="K11613" i="34"/>
  <c r="F11614" i="34"/>
  <c r="K11614" i="34"/>
  <c r="F11615" i="34"/>
  <c r="K11615" i="34"/>
  <c r="F11616" i="34"/>
  <c r="K11616" i="34"/>
  <c r="F11617" i="34"/>
  <c r="K11617" i="34"/>
  <c r="F11618" i="34"/>
  <c r="K11618" i="34"/>
  <c r="F11619" i="34"/>
  <c r="K11619" i="34"/>
  <c r="F11620" i="34"/>
  <c r="K11620" i="34"/>
  <c r="F11621" i="34"/>
  <c r="K11621" i="34"/>
  <c r="F11622" i="34"/>
  <c r="K11622" i="34"/>
  <c r="F11623" i="34"/>
  <c r="K11623" i="34"/>
  <c r="F11624" i="34"/>
  <c r="K11624" i="34"/>
  <c r="F11625" i="34"/>
  <c r="K11625" i="34"/>
  <c r="F11626" i="34"/>
  <c r="K11626" i="34"/>
  <c r="F11627" i="34"/>
  <c r="K11627" i="34"/>
  <c r="F11628" i="34"/>
  <c r="K11628" i="34"/>
  <c r="F11629" i="34"/>
  <c r="K11629" i="34"/>
  <c r="F11630" i="34"/>
  <c r="K11630" i="34"/>
  <c r="F11631" i="34"/>
  <c r="K11631" i="34"/>
  <c r="F11632" i="34"/>
  <c r="K11632" i="34"/>
  <c r="F11633" i="34"/>
  <c r="K11633" i="34"/>
  <c r="F11634" i="34"/>
  <c r="K11634" i="34"/>
  <c r="F11635" i="34"/>
  <c r="K11635" i="34"/>
  <c r="F11636" i="34"/>
  <c r="K11636" i="34"/>
  <c r="F11637" i="34"/>
  <c r="K11637" i="34"/>
  <c r="F11638" i="34"/>
  <c r="K11638" i="34"/>
  <c r="F11639" i="34"/>
  <c r="K11639" i="34"/>
  <c r="F11640" i="34"/>
  <c r="K11640" i="34"/>
  <c r="F11641" i="34"/>
  <c r="K11641" i="34"/>
  <c r="F11642" i="34"/>
  <c r="K11642" i="34"/>
  <c r="F11643" i="34"/>
  <c r="K11643" i="34"/>
  <c r="F11644" i="34"/>
  <c r="K11644" i="34"/>
  <c r="F11645" i="34"/>
  <c r="K11645" i="34"/>
  <c r="F11646" i="34"/>
  <c r="K11646" i="34"/>
  <c r="F11647" i="34"/>
  <c r="K11647" i="34"/>
  <c r="F11648" i="34"/>
  <c r="K11648" i="34"/>
  <c r="F11649" i="34"/>
  <c r="K11649" i="34"/>
  <c r="F11650" i="34"/>
  <c r="K11650" i="34"/>
  <c r="F11651" i="34"/>
  <c r="K11651" i="34"/>
  <c r="F11652" i="34"/>
  <c r="K11652" i="34"/>
  <c r="F11653" i="34"/>
  <c r="K11653" i="34"/>
  <c r="F11654" i="34"/>
  <c r="K11654" i="34"/>
  <c r="F11655" i="34"/>
  <c r="K11655" i="34"/>
  <c r="F11656" i="34"/>
  <c r="K11656" i="34"/>
  <c r="F11657" i="34"/>
  <c r="K11657" i="34"/>
  <c r="F11658" i="34"/>
  <c r="K11658" i="34"/>
  <c r="F11659" i="34"/>
  <c r="K11659" i="34"/>
  <c r="F11660" i="34"/>
  <c r="K11660" i="34"/>
  <c r="F11661" i="34"/>
  <c r="K11661" i="34"/>
  <c r="F11662" i="34"/>
  <c r="K11662" i="34"/>
  <c r="F11663" i="34"/>
  <c r="K11663" i="34"/>
  <c r="F11664" i="34"/>
  <c r="K11664" i="34"/>
  <c r="F11665" i="34"/>
  <c r="K11665" i="34"/>
  <c r="F11666" i="34"/>
  <c r="K11666" i="34"/>
  <c r="F11667" i="34"/>
  <c r="K11667" i="34"/>
  <c r="F11668" i="34"/>
  <c r="K11668" i="34"/>
  <c r="F11669" i="34"/>
  <c r="K11669" i="34"/>
  <c r="F11670" i="34"/>
  <c r="K11670" i="34"/>
  <c r="F11671" i="34"/>
  <c r="K11671" i="34"/>
  <c r="F11672" i="34"/>
  <c r="K11672" i="34"/>
  <c r="F11673" i="34"/>
  <c r="K11673" i="34"/>
  <c r="F11674" i="34"/>
  <c r="K11674" i="34"/>
  <c r="F11675" i="34"/>
  <c r="K11675" i="34"/>
  <c r="F11676" i="34"/>
  <c r="K11676" i="34"/>
  <c r="F11677" i="34"/>
  <c r="K11677" i="34"/>
  <c r="F11678" i="34"/>
  <c r="K11678" i="34"/>
  <c r="F11679" i="34"/>
  <c r="K11679" i="34"/>
  <c r="F11680" i="34"/>
  <c r="K11680" i="34"/>
  <c r="F11681" i="34"/>
  <c r="K11681" i="34"/>
  <c r="F11682" i="34"/>
  <c r="K11682" i="34"/>
  <c r="F11683" i="34"/>
  <c r="K11683" i="34"/>
  <c r="F11684" i="34"/>
  <c r="K11684" i="34"/>
  <c r="F11685" i="34"/>
  <c r="K11685" i="34"/>
  <c r="F11686" i="34"/>
  <c r="K11686" i="34"/>
  <c r="F11687" i="34"/>
  <c r="K11687" i="34"/>
  <c r="F11688" i="34"/>
  <c r="K11688" i="34"/>
  <c r="F11689" i="34"/>
  <c r="K11689" i="34"/>
  <c r="F11690" i="34"/>
  <c r="K11690" i="34"/>
  <c r="F11691" i="34"/>
  <c r="K11691" i="34"/>
  <c r="F11692" i="34"/>
  <c r="K11692" i="34"/>
  <c r="F11693" i="34"/>
  <c r="K11693" i="34"/>
  <c r="F11694" i="34"/>
  <c r="K11694" i="34"/>
  <c r="F11695" i="34"/>
  <c r="K11695" i="34"/>
  <c r="F11696" i="34"/>
  <c r="K11696" i="34"/>
  <c r="F11697" i="34"/>
  <c r="K11697" i="34"/>
  <c r="F11698" i="34"/>
  <c r="K11698" i="34"/>
  <c r="F11699" i="34"/>
  <c r="K11699" i="34"/>
  <c r="F11700" i="34"/>
  <c r="K11700" i="34"/>
  <c r="F11701" i="34"/>
  <c r="K11701" i="34"/>
  <c r="F11702" i="34"/>
  <c r="K11702" i="34"/>
  <c r="F11703" i="34"/>
  <c r="K11703" i="34"/>
  <c r="F11704" i="34"/>
  <c r="K11704" i="34"/>
  <c r="F11705" i="34"/>
  <c r="K11705" i="34"/>
  <c r="F11706" i="34"/>
  <c r="K11706" i="34"/>
  <c r="F11707" i="34"/>
  <c r="K11707" i="34"/>
  <c r="F11708" i="34"/>
  <c r="K11708" i="34"/>
  <c r="F11709" i="34"/>
  <c r="K11709" i="34"/>
  <c r="F11710" i="34"/>
  <c r="K11710" i="34"/>
  <c r="F11711" i="34"/>
  <c r="K11711" i="34"/>
  <c r="F11712" i="34"/>
  <c r="K11712" i="34"/>
  <c r="F11713" i="34"/>
  <c r="K11713" i="34"/>
  <c r="F11714" i="34"/>
  <c r="K11714" i="34"/>
  <c r="F11715" i="34"/>
  <c r="K11715" i="34"/>
  <c r="F11716" i="34"/>
  <c r="K11716" i="34"/>
  <c r="F11717" i="34"/>
  <c r="K11717" i="34"/>
  <c r="F11718" i="34"/>
  <c r="K11718" i="34"/>
  <c r="F11719" i="34"/>
  <c r="K11719" i="34"/>
  <c r="F11720" i="34"/>
  <c r="K11720" i="34"/>
  <c r="F11721" i="34"/>
  <c r="K11721" i="34"/>
  <c r="F11722" i="34"/>
  <c r="K11722" i="34"/>
  <c r="F11723" i="34"/>
  <c r="K11723" i="34"/>
  <c r="F11724" i="34"/>
  <c r="K11724" i="34"/>
  <c r="F11725" i="34"/>
  <c r="K11725" i="34"/>
  <c r="F11726" i="34"/>
  <c r="K11726" i="34"/>
  <c r="F11727" i="34"/>
  <c r="K11727" i="34"/>
  <c r="F11728" i="34"/>
  <c r="K11728" i="34"/>
  <c r="F11729" i="34"/>
  <c r="K11729" i="34"/>
  <c r="F11730" i="34"/>
  <c r="K11730" i="34"/>
  <c r="F11731" i="34"/>
  <c r="K11731" i="34"/>
  <c r="F11732" i="34"/>
  <c r="K11732" i="34"/>
  <c r="F11733" i="34"/>
  <c r="K11733" i="34"/>
  <c r="F11734" i="34"/>
  <c r="K11734" i="34"/>
  <c r="F11735" i="34"/>
  <c r="K11735" i="34"/>
  <c r="F11736" i="34"/>
  <c r="K11736" i="34"/>
  <c r="F11737" i="34"/>
  <c r="K11737" i="34"/>
  <c r="F11738" i="34"/>
  <c r="K11738" i="34"/>
  <c r="F11739" i="34"/>
  <c r="K11739" i="34"/>
  <c r="F11740" i="34"/>
  <c r="K11740" i="34"/>
  <c r="F11741" i="34"/>
  <c r="K11741" i="34"/>
  <c r="F11742" i="34"/>
  <c r="K11742" i="34"/>
  <c r="F11743" i="34"/>
  <c r="K11743" i="34"/>
  <c r="F11744" i="34"/>
  <c r="K11744" i="34"/>
  <c r="F11745" i="34"/>
  <c r="K11745" i="34"/>
  <c r="F11746" i="34"/>
  <c r="K11746" i="34"/>
  <c r="F11747" i="34"/>
  <c r="K11747" i="34"/>
  <c r="F11748" i="34"/>
  <c r="K11748" i="34"/>
  <c r="F11749" i="34"/>
  <c r="K11749" i="34"/>
  <c r="F11750" i="34"/>
  <c r="K11750" i="34"/>
  <c r="F11751" i="34"/>
  <c r="K11751" i="34"/>
  <c r="F11752" i="34"/>
  <c r="K11752" i="34"/>
  <c r="F11753" i="34"/>
  <c r="K11753" i="34"/>
  <c r="F11754" i="34"/>
  <c r="K11754" i="34"/>
  <c r="F11755" i="34"/>
  <c r="K11755" i="34"/>
  <c r="F11756" i="34"/>
  <c r="K11756" i="34"/>
  <c r="F11757" i="34"/>
  <c r="K11757" i="34"/>
  <c r="F11758" i="34"/>
  <c r="K11758" i="34"/>
  <c r="F11759" i="34"/>
  <c r="K11759" i="34"/>
  <c r="F11760" i="34"/>
  <c r="K11760" i="34"/>
  <c r="F11761" i="34"/>
  <c r="K11761" i="34"/>
  <c r="F11762" i="34"/>
  <c r="K11762" i="34"/>
  <c r="F11763" i="34"/>
  <c r="K11763" i="34"/>
  <c r="F11764" i="34"/>
  <c r="K11764" i="34"/>
  <c r="F11765" i="34"/>
  <c r="K11765" i="34"/>
  <c r="F11766" i="34"/>
  <c r="K11766" i="34"/>
  <c r="F11767" i="34"/>
  <c r="K11767" i="34"/>
  <c r="F11768" i="34"/>
  <c r="K11768" i="34"/>
  <c r="F11769" i="34"/>
  <c r="K11769" i="34"/>
  <c r="F11770" i="34"/>
  <c r="K11770" i="34"/>
  <c r="F11771" i="34"/>
  <c r="K11771" i="34"/>
  <c r="F11772" i="34"/>
  <c r="K11772" i="34"/>
  <c r="F11773" i="34"/>
  <c r="K11773" i="34"/>
  <c r="F11774" i="34"/>
  <c r="K11774" i="34"/>
  <c r="F11775" i="34"/>
  <c r="K11775" i="34"/>
  <c r="F11776" i="34"/>
  <c r="K11776" i="34"/>
  <c r="F11777" i="34"/>
  <c r="K11777" i="34"/>
  <c r="F11778" i="34"/>
  <c r="K11778" i="34"/>
  <c r="F11779" i="34"/>
  <c r="K11779" i="34"/>
  <c r="F11780" i="34"/>
  <c r="K11780" i="34"/>
  <c r="F11781" i="34"/>
  <c r="K11781" i="34"/>
  <c r="F11782" i="34"/>
  <c r="K11782" i="34"/>
  <c r="F11783" i="34"/>
  <c r="K11783" i="34"/>
  <c r="F11784" i="34"/>
  <c r="K11784" i="34"/>
  <c r="F11785" i="34"/>
  <c r="K11785" i="34"/>
  <c r="F11786" i="34"/>
  <c r="K11786" i="34"/>
  <c r="F11787" i="34"/>
  <c r="K11787" i="34"/>
  <c r="F11788" i="34"/>
  <c r="K11788" i="34"/>
  <c r="F11789" i="34"/>
  <c r="K11789" i="34"/>
  <c r="F11790" i="34"/>
  <c r="K11790" i="34"/>
  <c r="F11791" i="34"/>
  <c r="K11791" i="34"/>
  <c r="F11792" i="34"/>
  <c r="K11792" i="34"/>
  <c r="F11793" i="34"/>
  <c r="K11793" i="34"/>
  <c r="F11794" i="34"/>
  <c r="K11794" i="34"/>
  <c r="F11795" i="34"/>
  <c r="K11795" i="34"/>
  <c r="F11796" i="34"/>
  <c r="K11796" i="34"/>
  <c r="F11797" i="34"/>
  <c r="K11797" i="34"/>
  <c r="F11798" i="34"/>
  <c r="K11798" i="34"/>
  <c r="F11799" i="34"/>
  <c r="K11799" i="34"/>
  <c r="F11800" i="34"/>
  <c r="K11800" i="34"/>
  <c r="F11801" i="34"/>
  <c r="K11801" i="34"/>
  <c r="F11802" i="34"/>
  <c r="K11802" i="34"/>
  <c r="F11803" i="34"/>
  <c r="K11803" i="34"/>
  <c r="F11804" i="34"/>
  <c r="K11804" i="34"/>
  <c r="F11805" i="34"/>
  <c r="K11805" i="34"/>
  <c r="F11806" i="34"/>
  <c r="K11806" i="34"/>
  <c r="F11807" i="34"/>
  <c r="K11807" i="34"/>
  <c r="F11808" i="34"/>
  <c r="K11808" i="34"/>
  <c r="F11809" i="34"/>
  <c r="K11809" i="34"/>
  <c r="F11810" i="34"/>
  <c r="K11810" i="34"/>
  <c r="F11811" i="34"/>
  <c r="K11811" i="34"/>
  <c r="F11812" i="34"/>
  <c r="K11812" i="34"/>
  <c r="F11813" i="34"/>
  <c r="K11813" i="34"/>
  <c r="F11814" i="34"/>
  <c r="K11814" i="34"/>
  <c r="F11815" i="34"/>
  <c r="K11815" i="34"/>
  <c r="F11816" i="34"/>
  <c r="K11816" i="34"/>
  <c r="F11817" i="34"/>
  <c r="K11817" i="34"/>
  <c r="F11818" i="34"/>
  <c r="K11818" i="34"/>
  <c r="F11819" i="34"/>
  <c r="K11819" i="34"/>
  <c r="F11820" i="34"/>
  <c r="K11820" i="34"/>
  <c r="F11821" i="34"/>
  <c r="K11821" i="34"/>
  <c r="F11822" i="34"/>
  <c r="K11822" i="34"/>
  <c r="F11823" i="34"/>
  <c r="K11823" i="34"/>
  <c r="F11824" i="34"/>
  <c r="K11824" i="34"/>
  <c r="F11825" i="34"/>
  <c r="K11825" i="34"/>
  <c r="F11826" i="34"/>
  <c r="K11826" i="34"/>
  <c r="F11827" i="34"/>
  <c r="K11827" i="34"/>
  <c r="F11828" i="34"/>
  <c r="K11828" i="34"/>
  <c r="F11829" i="34"/>
  <c r="K11829" i="34"/>
  <c r="F11830" i="34"/>
  <c r="K11830" i="34"/>
  <c r="F11831" i="34"/>
  <c r="K11831" i="34"/>
  <c r="F11832" i="34"/>
  <c r="K11832" i="34"/>
  <c r="F11833" i="34"/>
  <c r="K11833" i="34"/>
  <c r="F11834" i="34"/>
  <c r="K11834" i="34"/>
  <c r="F11835" i="34"/>
  <c r="K11835" i="34"/>
  <c r="F11836" i="34"/>
  <c r="K11836" i="34"/>
  <c r="F11837" i="34"/>
  <c r="K11837" i="34"/>
  <c r="F11838" i="34"/>
  <c r="K11838" i="34"/>
  <c r="F11839" i="34"/>
  <c r="K11839" i="34"/>
  <c r="F11840" i="34"/>
  <c r="K11840" i="34"/>
  <c r="F11841" i="34"/>
  <c r="K11841" i="34"/>
  <c r="F11842" i="34"/>
  <c r="K11842" i="34"/>
  <c r="F11843" i="34"/>
  <c r="K11843" i="34"/>
  <c r="F11844" i="34"/>
  <c r="K11844" i="34"/>
  <c r="F11845" i="34"/>
  <c r="K11845" i="34"/>
  <c r="F11846" i="34"/>
  <c r="K11846" i="34"/>
  <c r="F11847" i="34"/>
  <c r="K11847" i="34"/>
  <c r="F11848" i="34"/>
  <c r="K11848" i="34"/>
  <c r="F11849" i="34"/>
  <c r="K11849" i="34"/>
  <c r="F11850" i="34"/>
  <c r="K11850" i="34"/>
  <c r="F11851" i="34"/>
  <c r="K11851" i="34"/>
  <c r="F11852" i="34"/>
  <c r="K11852" i="34"/>
  <c r="F11853" i="34"/>
  <c r="K11853" i="34"/>
  <c r="F11854" i="34"/>
  <c r="K11854" i="34"/>
  <c r="F11855" i="34"/>
  <c r="K11855" i="34"/>
  <c r="F11856" i="34"/>
  <c r="K11856" i="34"/>
  <c r="F11857" i="34"/>
  <c r="K11857" i="34"/>
  <c r="F11858" i="34"/>
  <c r="K11858" i="34"/>
  <c r="F11859" i="34"/>
  <c r="K11859" i="34"/>
  <c r="F11860" i="34"/>
  <c r="K11860" i="34"/>
  <c r="F11861" i="34"/>
  <c r="K11861" i="34"/>
  <c r="F11862" i="34"/>
  <c r="K11862" i="34"/>
  <c r="F11863" i="34"/>
  <c r="K11863" i="34"/>
  <c r="F11864" i="34"/>
  <c r="K11864" i="34"/>
  <c r="F11865" i="34"/>
  <c r="K11865" i="34"/>
  <c r="F11866" i="34"/>
  <c r="K11866" i="34"/>
  <c r="F11867" i="34"/>
  <c r="K11867" i="34"/>
  <c r="F11868" i="34"/>
  <c r="K11868" i="34"/>
  <c r="F11869" i="34"/>
  <c r="K11869" i="34"/>
  <c r="F11870" i="34"/>
  <c r="K11870" i="34"/>
  <c r="F11871" i="34"/>
  <c r="K11871" i="34"/>
  <c r="F11872" i="34"/>
  <c r="K11872" i="34"/>
  <c r="F11873" i="34"/>
  <c r="K11873" i="34"/>
  <c r="F11874" i="34"/>
  <c r="K11874" i="34"/>
  <c r="F11875" i="34"/>
  <c r="K11875" i="34"/>
  <c r="F11876" i="34"/>
  <c r="K11876" i="34"/>
  <c r="F11877" i="34"/>
  <c r="K11877" i="34"/>
  <c r="F11878" i="34"/>
  <c r="K11878" i="34"/>
  <c r="F11879" i="34"/>
  <c r="K11879" i="34"/>
  <c r="F11880" i="34"/>
  <c r="K11880" i="34"/>
  <c r="F11881" i="34"/>
  <c r="K11881" i="34"/>
  <c r="F11882" i="34"/>
  <c r="K11882" i="34"/>
  <c r="F11883" i="34"/>
  <c r="K11883" i="34"/>
  <c r="F11884" i="34"/>
  <c r="K11884" i="34"/>
  <c r="F11885" i="34"/>
  <c r="K11885" i="34"/>
  <c r="F11886" i="34"/>
  <c r="K11886" i="34"/>
  <c r="F11887" i="34"/>
  <c r="K11887" i="34"/>
  <c r="F11888" i="34"/>
  <c r="K11888" i="34"/>
  <c r="F11889" i="34"/>
  <c r="K11889" i="34"/>
  <c r="F11890" i="34"/>
  <c r="K11890" i="34"/>
  <c r="F11891" i="34"/>
  <c r="K11891" i="34"/>
  <c r="F11892" i="34"/>
  <c r="K11892" i="34"/>
  <c r="F11893" i="34"/>
  <c r="K11893" i="34"/>
  <c r="F11894" i="34"/>
  <c r="K11894" i="34"/>
  <c r="F11895" i="34"/>
  <c r="K11895" i="34"/>
  <c r="F11896" i="34"/>
  <c r="K11896" i="34"/>
  <c r="F11897" i="34"/>
  <c r="K11897" i="34"/>
  <c r="F11898" i="34"/>
  <c r="K11898" i="34"/>
  <c r="F11899" i="34"/>
  <c r="K11899" i="34"/>
  <c r="F11900" i="34"/>
  <c r="K11900" i="34"/>
  <c r="F11901" i="34"/>
  <c r="K11901" i="34"/>
  <c r="F11902" i="34"/>
  <c r="K11902" i="34"/>
  <c r="F11903" i="34"/>
  <c r="K11903" i="34"/>
  <c r="F11904" i="34"/>
  <c r="K11904" i="34"/>
  <c r="F11905" i="34"/>
  <c r="K11905" i="34"/>
  <c r="F11906" i="34"/>
  <c r="K11906" i="34"/>
  <c r="F11907" i="34"/>
  <c r="K11907" i="34"/>
  <c r="F11908" i="34"/>
  <c r="K11908" i="34"/>
  <c r="F11909" i="34"/>
  <c r="K11909" i="34"/>
  <c r="F11910" i="34"/>
  <c r="K11910" i="34"/>
  <c r="F11911" i="34"/>
  <c r="K11911" i="34"/>
  <c r="F11912" i="34"/>
  <c r="K11912" i="34"/>
  <c r="F11913" i="34"/>
  <c r="K11913" i="34"/>
  <c r="F11914" i="34"/>
  <c r="K11914" i="34"/>
  <c r="F11915" i="34"/>
  <c r="K11915" i="34"/>
  <c r="F11916" i="34"/>
  <c r="K11916" i="34"/>
  <c r="F11917" i="34"/>
  <c r="K11917" i="34"/>
  <c r="F11918" i="34"/>
  <c r="K11918" i="34"/>
  <c r="F11919" i="34"/>
  <c r="K11919" i="34"/>
  <c r="F11920" i="34"/>
  <c r="K11920" i="34"/>
  <c r="F11921" i="34"/>
  <c r="K11921" i="34"/>
  <c r="F11922" i="34"/>
  <c r="K11922" i="34"/>
  <c r="F11923" i="34"/>
  <c r="K11923" i="34"/>
  <c r="F11924" i="34"/>
  <c r="K11924" i="34"/>
  <c r="F11925" i="34"/>
  <c r="K11925" i="34"/>
  <c r="F11926" i="34"/>
  <c r="K11926" i="34"/>
  <c r="F11927" i="34"/>
  <c r="K11927" i="34"/>
  <c r="F11928" i="34"/>
  <c r="K11928" i="34"/>
  <c r="F11929" i="34"/>
  <c r="K11929" i="34"/>
  <c r="F11930" i="34"/>
  <c r="K11930" i="34"/>
  <c r="F11931" i="34"/>
  <c r="K11931" i="34"/>
  <c r="F11932" i="34"/>
  <c r="K11932" i="34"/>
  <c r="F11933" i="34"/>
  <c r="K11933" i="34"/>
  <c r="F11934" i="34"/>
  <c r="K11934" i="34"/>
  <c r="F11935" i="34"/>
  <c r="K11935" i="34"/>
  <c r="F11936" i="34"/>
  <c r="K11936" i="34"/>
  <c r="F11937" i="34"/>
  <c r="K11937" i="34"/>
  <c r="F11938" i="34"/>
  <c r="K11938" i="34"/>
  <c r="F11939" i="34"/>
  <c r="K11939" i="34"/>
  <c r="F11940" i="34"/>
  <c r="K11940" i="34"/>
  <c r="F11941" i="34"/>
  <c r="K11941" i="34"/>
  <c r="F11942" i="34"/>
  <c r="K11942" i="34"/>
  <c r="F11943" i="34"/>
  <c r="K11943" i="34"/>
  <c r="F11944" i="34"/>
  <c r="K11944" i="34"/>
  <c r="F11945" i="34"/>
  <c r="K11945" i="34"/>
  <c r="F11946" i="34"/>
  <c r="K11946" i="34"/>
  <c r="F11947" i="34"/>
  <c r="K11947" i="34"/>
  <c r="F11948" i="34"/>
  <c r="K11948" i="34"/>
  <c r="F11949" i="34"/>
  <c r="K11949" i="34"/>
  <c r="F11950" i="34"/>
  <c r="K11950" i="34"/>
  <c r="F11951" i="34"/>
  <c r="K11951" i="34"/>
  <c r="F11952" i="34"/>
  <c r="K11952" i="34"/>
  <c r="F11953" i="34"/>
  <c r="K11953" i="34"/>
  <c r="F11954" i="34"/>
  <c r="K11954" i="34"/>
  <c r="F11955" i="34"/>
  <c r="K11955" i="34"/>
  <c r="F11956" i="34"/>
  <c r="K11956" i="34"/>
  <c r="F11957" i="34"/>
  <c r="K11957" i="34"/>
  <c r="F11958" i="34"/>
  <c r="K11958" i="34"/>
  <c r="F11959" i="34"/>
  <c r="K11959" i="34"/>
  <c r="F11960" i="34"/>
  <c r="K11960" i="34"/>
  <c r="F11961" i="34"/>
  <c r="K11961" i="34"/>
  <c r="F11962" i="34"/>
  <c r="K11962" i="34"/>
  <c r="F11963" i="34"/>
  <c r="K11963" i="34"/>
  <c r="F11964" i="34"/>
  <c r="K11964" i="34"/>
  <c r="F11965" i="34"/>
  <c r="K11965" i="34"/>
  <c r="F11966" i="34"/>
  <c r="K11966" i="34"/>
  <c r="F11967" i="34"/>
  <c r="K11967" i="34"/>
  <c r="F11968" i="34"/>
  <c r="K11968" i="34"/>
  <c r="F11969" i="34"/>
  <c r="K11969" i="34"/>
  <c r="F11970" i="34"/>
  <c r="K11970" i="34"/>
  <c r="F11971" i="34"/>
  <c r="K11971" i="34"/>
  <c r="F11972" i="34"/>
  <c r="K11972" i="34"/>
  <c r="F11973" i="34"/>
  <c r="K11973" i="34"/>
  <c r="F11974" i="34"/>
  <c r="K11974" i="34"/>
  <c r="F11975" i="34"/>
  <c r="K11975" i="34"/>
  <c r="F11976" i="34"/>
  <c r="K11976" i="34"/>
  <c r="F11977" i="34"/>
  <c r="K11977" i="34"/>
  <c r="F11978" i="34"/>
  <c r="K11978" i="34"/>
  <c r="F11979" i="34"/>
  <c r="K11979" i="34"/>
  <c r="F11980" i="34"/>
  <c r="K11980" i="34"/>
  <c r="F11981" i="34"/>
  <c r="K11981" i="34"/>
  <c r="F11982" i="34"/>
  <c r="K11982" i="34"/>
  <c r="F11983" i="34"/>
  <c r="K11983" i="34"/>
  <c r="F11984" i="34"/>
  <c r="K11984" i="34"/>
  <c r="F11985" i="34"/>
  <c r="K11985" i="34"/>
  <c r="F11986" i="34"/>
  <c r="K11986" i="34"/>
  <c r="F11987" i="34"/>
  <c r="K11987" i="34"/>
  <c r="F11988" i="34"/>
  <c r="K11988" i="34"/>
  <c r="F11989" i="34"/>
  <c r="K11989" i="34"/>
  <c r="F11990" i="34"/>
  <c r="K11990" i="34"/>
  <c r="F11991" i="34"/>
  <c r="K11991" i="34"/>
  <c r="F11992" i="34"/>
  <c r="K11992" i="34"/>
  <c r="F11993" i="34"/>
  <c r="K11993" i="34"/>
  <c r="F11994" i="34"/>
  <c r="K11994" i="34"/>
  <c r="F11995" i="34"/>
  <c r="K11995" i="34"/>
  <c r="F11996" i="34"/>
  <c r="K11996" i="34"/>
  <c r="F11997" i="34"/>
  <c r="K11997" i="34"/>
  <c r="F11998" i="34"/>
  <c r="K11998" i="34"/>
  <c r="F11999" i="34"/>
  <c r="K11999" i="34"/>
  <c r="F12000" i="34"/>
  <c r="K12000" i="34"/>
  <c r="F12001" i="34"/>
  <c r="K12001" i="34"/>
  <c r="F12002" i="34"/>
  <c r="K12002" i="34"/>
  <c r="F12003" i="34"/>
  <c r="K12003" i="34"/>
  <c r="F12004" i="34"/>
  <c r="K12004" i="34"/>
  <c r="F12005" i="34"/>
  <c r="K12005" i="34"/>
  <c r="F12006" i="34"/>
  <c r="K12006" i="34"/>
  <c r="F12007" i="34"/>
  <c r="K12007" i="34"/>
  <c r="F12008" i="34"/>
  <c r="K12008" i="34"/>
  <c r="F12009" i="34"/>
  <c r="K12009" i="34"/>
  <c r="F12010" i="34"/>
  <c r="K12010" i="34"/>
  <c r="F12011" i="34"/>
  <c r="K12011" i="34"/>
  <c r="F12012" i="34"/>
  <c r="K12012" i="34"/>
  <c r="F12013" i="34"/>
  <c r="K12013" i="34"/>
  <c r="F12014" i="34"/>
  <c r="K12014" i="34"/>
  <c r="F12015" i="34"/>
  <c r="K12015" i="34"/>
  <c r="F12016" i="34"/>
  <c r="K12016" i="34"/>
  <c r="F12017" i="34"/>
  <c r="K12017" i="34"/>
  <c r="F12018" i="34"/>
  <c r="K12018" i="34"/>
  <c r="F12019" i="34"/>
  <c r="K12019" i="34"/>
  <c r="F12020" i="34"/>
  <c r="K12020" i="34"/>
  <c r="F12021" i="34"/>
  <c r="K12021" i="34"/>
  <c r="F12022" i="34"/>
  <c r="K12022" i="34"/>
  <c r="F12023" i="34"/>
  <c r="K12023" i="34"/>
  <c r="F12024" i="34"/>
  <c r="K12024" i="34"/>
  <c r="F12025" i="34"/>
  <c r="K12025" i="34"/>
  <c r="F12026" i="34"/>
  <c r="K12026" i="34"/>
  <c r="F12027" i="34"/>
  <c r="K12027" i="34"/>
  <c r="F12028" i="34"/>
  <c r="K12028" i="34"/>
  <c r="F12029" i="34"/>
  <c r="K12029" i="34"/>
  <c r="F12030" i="34"/>
  <c r="K12030" i="34"/>
  <c r="F12031" i="34"/>
  <c r="K12031" i="34"/>
  <c r="F12032" i="34"/>
  <c r="K12032" i="34"/>
  <c r="F12033" i="34"/>
  <c r="K12033" i="34"/>
  <c r="F12034" i="34"/>
  <c r="K12034" i="34"/>
  <c r="F12035" i="34"/>
  <c r="K12035" i="34"/>
  <c r="F12036" i="34"/>
  <c r="K12036" i="34"/>
  <c r="F12037" i="34"/>
  <c r="K12037" i="34"/>
  <c r="F12038" i="34"/>
  <c r="K12038" i="34"/>
  <c r="F12039" i="34"/>
  <c r="K12039" i="34"/>
  <c r="F12040" i="34"/>
  <c r="K12040" i="34"/>
  <c r="F12041" i="34"/>
  <c r="K12041" i="34"/>
  <c r="F12042" i="34"/>
  <c r="K12042" i="34"/>
  <c r="F12043" i="34"/>
  <c r="K12043" i="34"/>
  <c r="F12044" i="34"/>
  <c r="K12044" i="34"/>
  <c r="F12045" i="34"/>
  <c r="K12045" i="34"/>
  <c r="F12046" i="34"/>
  <c r="K12046" i="34"/>
  <c r="F12047" i="34"/>
  <c r="K12047" i="34"/>
  <c r="F12048" i="34"/>
  <c r="K12048" i="34"/>
  <c r="F12049" i="34"/>
  <c r="K12049" i="34"/>
  <c r="F12050" i="34"/>
  <c r="K12050" i="34"/>
  <c r="F12051" i="34"/>
  <c r="K12051" i="34"/>
  <c r="F12052" i="34"/>
  <c r="K12052" i="34"/>
  <c r="F12053" i="34"/>
  <c r="K12053" i="34"/>
  <c r="F12054" i="34"/>
  <c r="K12054" i="34"/>
  <c r="F12055" i="34"/>
  <c r="K12055" i="34"/>
  <c r="F12056" i="34"/>
  <c r="K12056" i="34"/>
  <c r="F12057" i="34"/>
  <c r="K12057" i="34"/>
  <c r="F12058" i="34"/>
  <c r="K12058" i="34"/>
  <c r="F12059" i="34"/>
  <c r="K12059" i="34"/>
  <c r="F12060" i="34"/>
  <c r="K12060" i="34"/>
  <c r="F12061" i="34"/>
  <c r="K12061" i="34"/>
  <c r="F12062" i="34"/>
  <c r="K12062" i="34"/>
  <c r="F12063" i="34"/>
  <c r="K12063" i="34"/>
  <c r="F12064" i="34"/>
  <c r="K12064" i="34"/>
  <c r="F12065" i="34"/>
  <c r="K12065" i="34"/>
  <c r="F12066" i="34"/>
  <c r="K12066" i="34"/>
  <c r="F12067" i="34"/>
  <c r="K12067" i="34"/>
  <c r="F12068" i="34"/>
  <c r="K12068" i="34"/>
  <c r="F12069" i="34"/>
  <c r="K12069" i="34"/>
  <c r="F12070" i="34"/>
  <c r="K12070" i="34"/>
  <c r="F12071" i="34"/>
  <c r="K12071" i="34"/>
  <c r="F12072" i="34"/>
  <c r="K12072" i="34"/>
  <c r="F12073" i="34"/>
  <c r="K12073" i="34"/>
  <c r="F12074" i="34"/>
  <c r="K12074" i="34"/>
  <c r="F12075" i="34"/>
  <c r="K12075" i="34"/>
  <c r="F12076" i="34"/>
  <c r="K12076" i="34"/>
  <c r="F12077" i="34"/>
  <c r="K12077" i="34"/>
  <c r="F12078" i="34"/>
  <c r="K12078" i="34"/>
  <c r="F12079" i="34"/>
  <c r="K12079" i="34"/>
  <c r="F12080" i="34"/>
  <c r="K12080" i="34"/>
  <c r="F12081" i="34"/>
  <c r="K12081" i="34"/>
  <c r="F12082" i="34"/>
  <c r="K12082" i="34"/>
  <c r="F12083" i="34"/>
  <c r="K12083" i="34"/>
  <c r="F12084" i="34"/>
  <c r="K12084" i="34"/>
  <c r="F12085" i="34"/>
  <c r="K12085" i="34"/>
  <c r="F12086" i="34"/>
  <c r="K12086" i="34"/>
  <c r="F12087" i="34"/>
  <c r="K12087" i="34"/>
  <c r="F12088" i="34"/>
  <c r="K12088" i="34"/>
  <c r="F12089" i="34"/>
  <c r="K12089" i="34"/>
  <c r="F12090" i="34"/>
  <c r="K12090" i="34"/>
  <c r="F12091" i="34"/>
  <c r="K12091" i="34"/>
  <c r="F12092" i="34"/>
  <c r="K12092" i="34"/>
  <c r="F12093" i="34"/>
  <c r="K12093" i="34"/>
  <c r="F12094" i="34"/>
  <c r="K12094" i="34"/>
  <c r="F12095" i="34"/>
  <c r="K12095" i="34"/>
  <c r="F12096" i="34"/>
  <c r="K12096" i="34"/>
  <c r="F12097" i="34"/>
  <c r="K12097" i="34"/>
  <c r="F12098" i="34"/>
  <c r="K12098" i="34"/>
  <c r="F12099" i="34"/>
  <c r="K12099" i="34"/>
  <c r="F12100" i="34"/>
  <c r="K12100" i="34"/>
  <c r="F12101" i="34"/>
  <c r="K12101" i="34"/>
  <c r="F12102" i="34"/>
  <c r="K12102" i="34"/>
  <c r="F12103" i="34"/>
  <c r="K12103" i="34"/>
  <c r="F12104" i="34"/>
  <c r="K12104" i="34"/>
  <c r="F12105" i="34"/>
  <c r="K12105" i="34"/>
  <c r="F12106" i="34"/>
  <c r="K12106" i="34"/>
  <c r="F12107" i="34"/>
  <c r="K12107" i="34"/>
  <c r="F12108" i="34"/>
  <c r="K12108" i="34"/>
  <c r="F12109" i="34"/>
  <c r="K12109" i="34"/>
  <c r="F12110" i="34"/>
  <c r="K12110" i="34"/>
  <c r="F12111" i="34"/>
  <c r="K12111" i="34"/>
  <c r="F12112" i="34"/>
  <c r="K12112" i="34"/>
  <c r="F12113" i="34"/>
  <c r="K12113" i="34"/>
  <c r="F12114" i="34"/>
  <c r="K12114" i="34"/>
  <c r="F12115" i="34"/>
  <c r="K12115" i="34"/>
  <c r="F12116" i="34"/>
  <c r="K12116" i="34"/>
  <c r="F12117" i="34"/>
  <c r="K12117" i="34"/>
  <c r="F12118" i="34"/>
  <c r="K12118" i="34"/>
  <c r="F12119" i="34"/>
  <c r="K12119" i="34"/>
  <c r="F12120" i="34"/>
  <c r="K12120" i="34"/>
  <c r="F12121" i="34"/>
  <c r="K12121" i="34"/>
  <c r="F12122" i="34"/>
  <c r="K12122" i="34"/>
  <c r="F12123" i="34"/>
  <c r="K12123" i="34"/>
  <c r="F12124" i="34"/>
  <c r="K12124" i="34"/>
  <c r="F12125" i="34"/>
  <c r="K12125" i="34"/>
  <c r="F12126" i="34"/>
  <c r="K12126" i="34"/>
  <c r="F12127" i="34"/>
  <c r="K12127" i="34"/>
  <c r="F12128" i="34"/>
  <c r="K12128" i="34"/>
  <c r="F12129" i="34"/>
  <c r="K12129" i="34"/>
  <c r="F12130" i="34"/>
  <c r="K12130" i="34"/>
  <c r="F12131" i="34"/>
  <c r="K12131" i="34"/>
  <c r="F12132" i="34"/>
  <c r="K12132" i="34"/>
  <c r="F12133" i="34"/>
  <c r="K12133" i="34"/>
  <c r="F12134" i="34"/>
  <c r="K12134" i="34"/>
  <c r="F12135" i="34"/>
  <c r="K12135" i="34"/>
  <c r="F12136" i="34"/>
  <c r="K12136" i="34"/>
  <c r="F12137" i="34"/>
  <c r="K12137" i="34"/>
  <c r="F12138" i="34"/>
  <c r="K12138" i="34"/>
  <c r="F12139" i="34"/>
  <c r="K12139" i="34"/>
  <c r="F12140" i="34"/>
  <c r="K12140" i="34"/>
  <c r="F12141" i="34"/>
  <c r="K12141" i="34"/>
  <c r="F12142" i="34"/>
  <c r="K12142" i="34"/>
  <c r="F12143" i="34"/>
  <c r="K12143" i="34"/>
  <c r="F12144" i="34"/>
  <c r="K12144" i="34"/>
  <c r="F12145" i="34"/>
  <c r="K12145" i="34"/>
  <c r="F12146" i="34"/>
  <c r="K12146" i="34"/>
  <c r="F12147" i="34"/>
  <c r="K12147" i="34"/>
  <c r="F12148" i="34"/>
  <c r="K12148" i="34"/>
  <c r="F12149" i="34"/>
  <c r="K12149" i="34"/>
  <c r="F12150" i="34"/>
  <c r="K12150" i="34"/>
  <c r="F12151" i="34"/>
  <c r="K12151" i="34"/>
  <c r="F12152" i="34"/>
  <c r="K12152" i="34"/>
  <c r="F12153" i="34"/>
  <c r="K12153" i="34"/>
  <c r="F12154" i="34"/>
  <c r="K12154" i="34"/>
  <c r="F12155" i="34"/>
  <c r="K12155" i="34"/>
  <c r="F12156" i="34"/>
  <c r="K12156" i="34"/>
  <c r="F12157" i="34"/>
  <c r="K12157" i="34"/>
  <c r="F12158" i="34"/>
  <c r="K12158" i="34"/>
  <c r="F12159" i="34"/>
  <c r="K12159" i="34"/>
  <c r="F12160" i="34"/>
  <c r="K12160" i="34"/>
  <c r="F12161" i="34"/>
  <c r="K12161" i="34"/>
  <c r="F12162" i="34"/>
  <c r="K12162" i="34"/>
  <c r="F12163" i="34"/>
  <c r="K12163" i="34"/>
  <c r="F12164" i="34"/>
  <c r="K12164" i="34"/>
  <c r="F12165" i="34"/>
  <c r="K12165" i="34"/>
  <c r="F12166" i="34"/>
  <c r="K12166" i="34"/>
  <c r="F12167" i="34"/>
  <c r="K12167" i="34"/>
  <c r="F12168" i="34"/>
  <c r="K12168" i="34"/>
  <c r="F12169" i="34"/>
  <c r="K12169" i="34"/>
  <c r="F12170" i="34"/>
  <c r="K12170" i="34"/>
  <c r="F12171" i="34"/>
  <c r="K12171" i="34"/>
  <c r="F12172" i="34"/>
  <c r="K12172" i="34"/>
  <c r="F12173" i="34"/>
  <c r="K12173" i="34"/>
  <c r="F12174" i="34"/>
  <c r="K12174" i="34"/>
  <c r="F12175" i="34"/>
  <c r="K12175" i="34"/>
  <c r="F12176" i="34"/>
  <c r="K12176" i="34"/>
  <c r="F12177" i="34"/>
  <c r="K12177" i="34"/>
  <c r="F12178" i="34"/>
  <c r="K12178" i="34"/>
  <c r="F12179" i="34"/>
  <c r="K12179" i="34"/>
  <c r="F12180" i="34"/>
  <c r="K12180" i="34"/>
  <c r="F12181" i="34"/>
  <c r="K12181" i="34"/>
  <c r="F12182" i="34"/>
  <c r="K12182" i="34"/>
  <c r="F12183" i="34"/>
  <c r="K12183" i="34"/>
  <c r="F12184" i="34"/>
  <c r="K12184" i="34"/>
  <c r="F12185" i="34"/>
  <c r="K12185" i="34"/>
  <c r="F12186" i="34"/>
  <c r="K12186" i="34"/>
  <c r="F12187" i="34"/>
  <c r="K12187" i="34"/>
  <c r="F12188" i="34"/>
  <c r="K12188" i="34"/>
  <c r="F12189" i="34"/>
  <c r="K12189" i="34"/>
  <c r="F12190" i="34"/>
  <c r="K12190" i="34"/>
  <c r="F12191" i="34"/>
  <c r="K12191" i="34"/>
  <c r="F12192" i="34"/>
  <c r="K12192" i="34"/>
  <c r="F12193" i="34"/>
  <c r="K12193" i="34"/>
  <c r="F12194" i="34"/>
  <c r="K12194" i="34"/>
  <c r="F12195" i="34"/>
  <c r="K12195" i="34"/>
  <c r="F12196" i="34"/>
  <c r="K12196" i="34"/>
  <c r="F12197" i="34"/>
  <c r="K12197" i="34"/>
  <c r="F12198" i="34"/>
  <c r="K12198" i="34"/>
  <c r="F12199" i="34"/>
  <c r="K12199" i="34"/>
  <c r="F12200" i="34"/>
  <c r="K12200" i="34"/>
  <c r="F12201" i="34"/>
  <c r="K12201" i="34"/>
  <c r="F12202" i="34"/>
  <c r="K12202" i="34"/>
  <c r="F12203" i="34"/>
  <c r="K12203" i="34"/>
  <c r="F12204" i="34"/>
  <c r="K12204" i="34"/>
  <c r="F12205" i="34"/>
  <c r="K12205" i="34"/>
  <c r="F12206" i="34"/>
  <c r="K12206" i="34"/>
  <c r="F12207" i="34"/>
  <c r="K12207" i="34"/>
  <c r="F12208" i="34"/>
  <c r="K12208" i="34"/>
  <c r="F12209" i="34"/>
  <c r="K12209" i="34"/>
  <c r="F12210" i="34"/>
  <c r="K12210" i="34"/>
  <c r="F12211" i="34"/>
  <c r="K12211" i="34"/>
  <c r="F12212" i="34"/>
  <c r="K12212" i="34"/>
  <c r="F12213" i="34"/>
  <c r="K12213" i="34"/>
  <c r="F12214" i="34"/>
  <c r="K12214" i="34"/>
  <c r="F12215" i="34"/>
  <c r="K12215" i="34"/>
  <c r="F12216" i="34"/>
  <c r="K12216" i="34"/>
  <c r="F12217" i="34"/>
  <c r="K12217" i="34"/>
  <c r="F12218" i="34"/>
  <c r="K12218" i="34"/>
  <c r="F12219" i="34"/>
  <c r="K12219" i="34"/>
  <c r="F12220" i="34"/>
  <c r="K12220" i="34"/>
  <c r="F12221" i="34"/>
  <c r="K12221" i="34"/>
  <c r="F12222" i="34"/>
  <c r="K12222" i="34"/>
  <c r="F12223" i="34"/>
  <c r="K12223" i="34"/>
  <c r="F12224" i="34"/>
  <c r="K12224" i="34"/>
  <c r="F12225" i="34"/>
  <c r="K12225" i="34"/>
  <c r="F12226" i="34"/>
  <c r="K12226" i="34"/>
  <c r="F12227" i="34"/>
  <c r="K12227" i="34"/>
  <c r="F12228" i="34"/>
  <c r="K12228" i="34"/>
  <c r="F12229" i="34"/>
  <c r="K12229" i="34"/>
  <c r="F12230" i="34"/>
  <c r="K12230" i="34"/>
  <c r="F12231" i="34"/>
  <c r="K12231" i="34"/>
  <c r="F12232" i="34"/>
  <c r="K12232" i="34"/>
  <c r="F12233" i="34"/>
  <c r="K12233" i="34"/>
  <c r="F12234" i="34"/>
  <c r="K12234" i="34"/>
  <c r="F12235" i="34"/>
  <c r="K12235" i="34"/>
  <c r="F12236" i="34"/>
  <c r="K12236" i="34"/>
  <c r="F12237" i="34"/>
  <c r="K12237" i="34"/>
  <c r="F12238" i="34"/>
  <c r="K12238" i="34"/>
  <c r="F12239" i="34"/>
  <c r="K12239" i="34"/>
  <c r="F12240" i="34"/>
  <c r="K12240" i="34"/>
  <c r="F12241" i="34"/>
  <c r="K12241" i="34"/>
  <c r="F12242" i="34"/>
  <c r="K12242" i="34"/>
  <c r="F12243" i="34"/>
  <c r="K12243" i="34"/>
  <c r="F12244" i="34"/>
  <c r="K12244" i="34"/>
  <c r="F12245" i="34"/>
  <c r="K12245" i="34"/>
  <c r="F12246" i="34"/>
  <c r="K12246" i="34"/>
  <c r="F12247" i="34"/>
  <c r="K12247" i="34"/>
  <c r="F12248" i="34"/>
  <c r="K12248" i="34"/>
  <c r="F12249" i="34"/>
  <c r="K12249" i="34"/>
  <c r="F12250" i="34"/>
  <c r="K12250" i="34"/>
  <c r="F12251" i="34"/>
  <c r="K12251" i="34"/>
  <c r="F12252" i="34"/>
  <c r="K12252" i="34"/>
  <c r="F12253" i="34"/>
  <c r="K12253" i="34"/>
  <c r="F12254" i="34"/>
  <c r="K12254" i="34"/>
  <c r="F12255" i="34"/>
  <c r="K12255" i="34"/>
  <c r="F12256" i="34"/>
  <c r="K12256" i="34"/>
  <c r="F12257" i="34"/>
  <c r="K12257" i="34"/>
  <c r="F12258" i="34"/>
  <c r="K12258" i="34"/>
  <c r="F12259" i="34"/>
  <c r="K12259" i="34"/>
  <c r="F12260" i="34"/>
  <c r="K12260" i="34"/>
  <c r="F12261" i="34"/>
  <c r="K12261" i="34"/>
  <c r="F12262" i="34"/>
  <c r="K12262" i="34"/>
  <c r="F12263" i="34"/>
  <c r="K12263" i="34"/>
  <c r="F12264" i="34"/>
  <c r="K12264" i="34"/>
  <c r="F12265" i="34"/>
  <c r="K12265" i="34"/>
  <c r="F12266" i="34"/>
  <c r="K12266" i="34"/>
  <c r="F12267" i="34"/>
  <c r="K12267" i="34"/>
  <c r="F12268" i="34"/>
  <c r="K12268" i="34"/>
  <c r="F12269" i="34"/>
  <c r="K12269" i="34"/>
  <c r="F12270" i="34"/>
  <c r="K12270" i="34"/>
  <c r="F12271" i="34"/>
  <c r="K12271" i="34"/>
  <c r="F12272" i="34"/>
  <c r="K12272" i="34"/>
  <c r="F12273" i="34"/>
  <c r="K12273" i="34"/>
  <c r="F12274" i="34"/>
  <c r="K12274" i="34"/>
  <c r="F12275" i="34"/>
  <c r="K12275" i="34"/>
  <c r="F12276" i="34"/>
  <c r="K12276" i="34"/>
  <c r="F12277" i="34"/>
  <c r="K12277" i="34"/>
  <c r="F12278" i="34"/>
  <c r="K12278" i="34"/>
  <c r="F12279" i="34"/>
  <c r="K12279" i="34"/>
  <c r="F12280" i="34"/>
  <c r="K12280" i="34"/>
  <c r="F12281" i="34"/>
  <c r="K12281" i="34"/>
  <c r="F12282" i="34"/>
  <c r="K12282" i="34"/>
  <c r="F12283" i="34"/>
  <c r="K12283" i="34"/>
  <c r="F12284" i="34"/>
  <c r="K12284" i="34"/>
  <c r="F12285" i="34"/>
  <c r="K12285" i="34"/>
  <c r="F12286" i="34"/>
  <c r="K12286" i="34"/>
  <c r="F12287" i="34"/>
  <c r="K12287" i="34"/>
  <c r="F12288" i="34"/>
  <c r="K12288" i="34"/>
  <c r="F12289" i="34"/>
  <c r="K12289" i="34"/>
  <c r="F12290" i="34"/>
  <c r="K12290" i="34"/>
  <c r="F12291" i="34"/>
  <c r="K12291" i="34"/>
  <c r="F12292" i="34"/>
  <c r="K12292" i="34"/>
  <c r="F12293" i="34"/>
  <c r="K12293" i="34"/>
  <c r="F12294" i="34"/>
  <c r="K12294" i="34"/>
  <c r="F12295" i="34"/>
  <c r="K12295" i="34"/>
  <c r="F12296" i="34"/>
  <c r="K12296" i="34"/>
  <c r="F12297" i="34"/>
  <c r="K12297" i="34"/>
  <c r="F12298" i="34"/>
  <c r="K12298" i="34"/>
  <c r="F12299" i="34"/>
  <c r="K12299" i="34"/>
  <c r="F12300" i="34"/>
  <c r="K12300" i="34"/>
  <c r="F12301" i="34"/>
  <c r="K12301" i="34"/>
  <c r="F12302" i="34"/>
  <c r="K12302" i="34"/>
  <c r="F12303" i="34"/>
  <c r="K12303" i="34"/>
  <c r="F12304" i="34"/>
  <c r="K12304" i="34"/>
  <c r="F12305" i="34"/>
  <c r="K12305" i="34"/>
  <c r="F12306" i="34"/>
  <c r="K12306" i="34"/>
  <c r="F12307" i="34"/>
  <c r="K12307" i="34"/>
  <c r="F12308" i="34"/>
  <c r="K12308" i="34"/>
  <c r="F12309" i="34"/>
  <c r="K12309" i="34"/>
  <c r="F12310" i="34"/>
  <c r="K12310" i="34"/>
  <c r="F12311" i="34"/>
  <c r="K12311" i="34"/>
  <c r="F12312" i="34"/>
  <c r="K12312" i="34"/>
  <c r="F12313" i="34"/>
  <c r="K12313" i="34"/>
  <c r="F12314" i="34"/>
  <c r="K12314" i="34"/>
  <c r="F12315" i="34"/>
  <c r="K12315" i="34"/>
  <c r="F12316" i="34"/>
  <c r="K12316" i="34"/>
  <c r="F12317" i="34"/>
  <c r="K12317" i="34"/>
  <c r="F12318" i="34"/>
  <c r="K12318" i="34"/>
  <c r="F12319" i="34"/>
  <c r="K12319" i="34"/>
  <c r="F12320" i="34"/>
  <c r="K12320" i="34"/>
  <c r="F12321" i="34"/>
  <c r="K12321" i="34"/>
  <c r="F12322" i="34"/>
  <c r="K12322" i="34"/>
  <c r="F12323" i="34"/>
  <c r="K12323" i="34"/>
  <c r="F12324" i="34"/>
  <c r="K12324" i="34"/>
  <c r="F12325" i="34"/>
  <c r="K12325" i="34"/>
  <c r="F12326" i="34"/>
  <c r="K12326" i="34"/>
  <c r="F12327" i="34"/>
  <c r="K12327" i="34"/>
  <c r="F12328" i="34"/>
  <c r="K12328" i="34"/>
  <c r="F12329" i="34"/>
  <c r="K12329" i="34"/>
  <c r="F12330" i="34"/>
  <c r="K12330" i="34"/>
  <c r="F12331" i="34"/>
  <c r="K12331" i="34"/>
  <c r="F12332" i="34"/>
  <c r="K12332" i="34"/>
  <c r="F12333" i="34"/>
  <c r="K12333" i="34"/>
  <c r="F12334" i="34"/>
  <c r="K12334" i="34"/>
  <c r="F12335" i="34"/>
  <c r="K12335" i="34"/>
  <c r="F12336" i="34"/>
  <c r="K12336" i="34"/>
  <c r="F12337" i="34"/>
  <c r="K12337" i="34"/>
  <c r="F12338" i="34"/>
  <c r="K12338" i="34"/>
  <c r="F12339" i="34"/>
  <c r="K12339" i="34"/>
  <c r="F12340" i="34"/>
  <c r="K12340" i="34"/>
  <c r="F12341" i="34"/>
  <c r="K12341" i="34"/>
  <c r="F12342" i="34"/>
  <c r="K12342" i="34"/>
  <c r="F12343" i="34"/>
  <c r="K12343" i="34"/>
  <c r="F12344" i="34"/>
  <c r="K12344" i="34"/>
  <c r="F12345" i="34"/>
  <c r="K12345" i="34"/>
  <c r="F12346" i="34"/>
  <c r="K12346" i="34"/>
  <c r="F12347" i="34"/>
  <c r="K12347" i="34"/>
  <c r="F12348" i="34"/>
  <c r="K12348" i="34"/>
  <c r="F12349" i="34"/>
  <c r="K12349" i="34"/>
  <c r="F12350" i="34"/>
  <c r="K12350" i="34"/>
  <c r="F12351" i="34"/>
  <c r="K12351" i="34"/>
  <c r="F12352" i="34"/>
  <c r="K12352" i="34"/>
  <c r="F12353" i="34"/>
  <c r="K12353" i="34"/>
  <c r="F12354" i="34"/>
  <c r="K12354" i="34"/>
  <c r="F12355" i="34"/>
  <c r="K12355" i="34"/>
  <c r="F12356" i="34"/>
  <c r="K12356" i="34"/>
  <c r="F12357" i="34"/>
  <c r="K12357" i="34"/>
  <c r="F12358" i="34"/>
  <c r="K12358" i="34"/>
  <c r="F12359" i="34"/>
  <c r="K12359" i="34"/>
  <c r="F12360" i="34"/>
  <c r="K12360" i="34"/>
  <c r="F12361" i="34"/>
  <c r="K12361" i="34"/>
  <c r="F12362" i="34"/>
  <c r="K12362" i="34"/>
  <c r="F12363" i="34"/>
  <c r="K12363" i="34"/>
  <c r="F12364" i="34"/>
  <c r="K12364" i="34"/>
  <c r="F12365" i="34"/>
  <c r="K12365" i="34"/>
  <c r="F12366" i="34"/>
  <c r="K12366" i="34"/>
  <c r="F12367" i="34"/>
  <c r="K12367" i="34"/>
  <c r="F12368" i="34"/>
  <c r="K12368" i="34"/>
  <c r="F12369" i="34"/>
  <c r="K12369" i="34"/>
  <c r="F12370" i="34"/>
  <c r="K12370" i="34"/>
  <c r="F12371" i="34"/>
  <c r="K12371" i="34"/>
  <c r="F12372" i="34"/>
  <c r="K12372" i="34"/>
  <c r="F12373" i="34"/>
  <c r="K12373" i="34"/>
  <c r="F12374" i="34"/>
  <c r="K12374" i="34"/>
  <c r="F12375" i="34"/>
  <c r="K12375" i="34"/>
  <c r="F12376" i="34"/>
  <c r="K12376" i="34"/>
  <c r="F12377" i="34"/>
  <c r="K12377" i="34"/>
  <c r="F12378" i="34"/>
  <c r="K12378" i="34"/>
  <c r="F12379" i="34"/>
  <c r="K12379" i="34"/>
  <c r="F12380" i="34"/>
  <c r="K12380" i="34"/>
  <c r="F12381" i="34"/>
  <c r="K12381" i="34"/>
  <c r="F12382" i="34"/>
  <c r="K12382" i="34"/>
  <c r="F12383" i="34"/>
  <c r="K12383" i="34"/>
  <c r="F12384" i="34"/>
  <c r="K12384" i="34"/>
  <c r="F12385" i="34"/>
  <c r="K12385" i="34"/>
  <c r="F12386" i="34"/>
  <c r="K12386" i="34"/>
  <c r="F12387" i="34"/>
  <c r="K12387" i="34"/>
  <c r="F12388" i="34"/>
  <c r="K12388" i="34"/>
  <c r="F12389" i="34"/>
  <c r="K12389" i="34"/>
  <c r="F12390" i="34"/>
  <c r="K12390" i="34"/>
  <c r="F12391" i="34"/>
  <c r="K12391" i="34"/>
  <c r="F12392" i="34"/>
  <c r="K12392" i="34"/>
  <c r="F12393" i="34"/>
  <c r="K12393" i="34"/>
  <c r="F12394" i="34"/>
  <c r="K12394" i="34"/>
  <c r="F12395" i="34"/>
  <c r="K12395" i="34"/>
  <c r="F12396" i="34"/>
  <c r="K12396" i="34"/>
  <c r="F12397" i="34"/>
  <c r="K12397" i="34"/>
  <c r="F12398" i="34"/>
  <c r="K12398" i="34"/>
  <c r="F12399" i="34"/>
  <c r="K12399" i="34"/>
  <c r="F12400" i="34"/>
  <c r="K12400" i="34"/>
  <c r="F12401" i="34"/>
  <c r="K12401" i="34"/>
  <c r="F12402" i="34"/>
  <c r="K12402" i="34"/>
  <c r="F12403" i="34"/>
  <c r="K12403" i="34"/>
  <c r="F12404" i="34"/>
  <c r="K12404" i="34"/>
  <c r="F12405" i="34"/>
  <c r="K12405" i="34"/>
  <c r="F12406" i="34"/>
  <c r="K12406" i="34"/>
  <c r="F12407" i="34"/>
  <c r="K12407" i="34"/>
  <c r="F12408" i="34"/>
  <c r="K12408" i="34"/>
  <c r="F12409" i="34"/>
  <c r="K12409" i="34"/>
  <c r="F12410" i="34"/>
  <c r="K12410" i="34"/>
  <c r="F12411" i="34"/>
  <c r="K12411" i="34"/>
  <c r="F12412" i="34"/>
  <c r="K12412" i="34"/>
  <c r="F12413" i="34"/>
  <c r="K12413" i="34"/>
  <c r="F12414" i="34"/>
  <c r="K12414" i="34"/>
  <c r="F12415" i="34"/>
  <c r="K12415" i="34"/>
  <c r="F12416" i="34"/>
  <c r="K12416" i="34"/>
  <c r="F12417" i="34"/>
  <c r="K12417" i="34"/>
  <c r="F12418" i="34"/>
  <c r="K12418" i="34"/>
  <c r="F12419" i="34"/>
  <c r="K12419" i="34"/>
  <c r="F12420" i="34"/>
  <c r="K12420" i="34"/>
  <c r="F12421" i="34"/>
  <c r="K12421" i="34"/>
  <c r="F12422" i="34"/>
  <c r="K12422" i="34"/>
  <c r="F12423" i="34"/>
  <c r="K12423" i="34"/>
  <c r="F12424" i="34"/>
  <c r="K12424" i="34"/>
  <c r="F12425" i="34"/>
  <c r="K12425" i="34"/>
  <c r="F12426" i="34"/>
  <c r="K12426" i="34"/>
  <c r="F12427" i="34"/>
  <c r="K12427" i="34"/>
  <c r="F12428" i="34"/>
  <c r="K12428" i="34"/>
  <c r="F12429" i="34"/>
  <c r="K12429" i="34"/>
  <c r="F12430" i="34"/>
  <c r="K12430" i="34"/>
  <c r="F12431" i="34"/>
  <c r="K12431" i="34"/>
  <c r="F12432" i="34"/>
  <c r="K12432" i="34"/>
  <c r="F12433" i="34"/>
  <c r="K12433" i="34"/>
  <c r="F12434" i="34"/>
  <c r="K12434" i="34"/>
  <c r="F12435" i="34"/>
  <c r="K12435" i="34"/>
  <c r="F12436" i="34"/>
  <c r="K12436" i="34"/>
  <c r="F12437" i="34"/>
  <c r="K12437" i="34"/>
  <c r="F12438" i="34"/>
  <c r="K12438" i="34"/>
  <c r="F12439" i="34"/>
  <c r="K12439" i="34"/>
  <c r="F12440" i="34"/>
  <c r="K12440" i="34"/>
  <c r="F12441" i="34"/>
  <c r="K12441" i="34"/>
  <c r="F12442" i="34"/>
  <c r="K12442" i="34"/>
  <c r="F12443" i="34"/>
  <c r="K12443" i="34"/>
  <c r="F12444" i="34"/>
  <c r="K12444" i="34"/>
  <c r="F12445" i="34"/>
  <c r="K12445" i="34"/>
  <c r="F12446" i="34"/>
  <c r="K12446" i="34"/>
  <c r="F12447" i="34"/>
  <c r="K12447" i="34"/>
  <c r="F12448" i="34"/>
  <c r="K12448" i="34"/>
  <c r="F12449" i="34"/>
  <c r="K12449" i="34"/>
  <c r="F12450" i="34"/>
  <c r="K12450" i="34"/>
  <c r="F12451" i="34"/>
  <c r="K12451" i="34"/>
  <c r="F12452" i="34"/>
  <c r="K12452" i="34"/>
  <c r="F12453" i="34"/>
  <c r="K12453" i="34"/>
  <c r="F12454" i="34"/>
  <c r="K12454" i="34"/>
  <c r="F12455" i="34"/>
  <c r="K12455" i="34"/>
  <c r="F12456" i="34"/>
  <c r="K12456" i="34"/>
  <c r="F12457" i="34"/>
  <c r="K12457" i="34"/>
  <c r="F12458" i="34"/>
  <c r="K12458" i="34"/>
  <c r="F12459" i="34"/>
  <c r="K12459" i="34"/>
  <c r="C38" i="49"/>
  <c r="H87" i="36"/>
  <c r="H86" i="36"/>
  <c r="H49" i="36"/>
  <c r="D52" i="36"/>
  <c r="D51" i="36"/>
  <c r="B76" i="49"/>
  <c r="D79" i="49"/>
  <c r="D80" i="49"/>
  <c r="D81" i="49"/>
  <c r="D82" i="49"/>
  <c r="D83" i="49"/>
  <c r="D84" i="49"/>
  <c r="D85" i="49"/>
  <c r="D86" i="49"/>
  <c r="D87" i="49"/>
  <c r="D88" i="49"/>
  <c r="D89" i="49"/>
  <c r="D90" i="49"/>
  <c r="D91" i="49"/>
  <c r="D92" i="49"/>
  <c r="D93" i="49"/>
  <c r="D94" i="49"/>
  <c r="D95" i="49"/>
  <c r="D96" i="49"/>
  <c r="D97" i="49"/>
  <c r="D98" i="49"/>
  <c r="D99" i="49"/>
  <c r="D100" i="49"/>
  <c r="D101" i="49"/>
  <c r="D102" i="49"/>
  <c r="D103" i="49"/>
  <c r="D104" i="49"/>
  <c r="D105" i="49"/>
  <c r="D106" i="49"/>
  <c r="D107" i="49"/>
  <c r="D108" i="49"/>
  <c r="D109" i="49"/>
  <c r="D110" i="49"/>
  <c r="D111" i="49"/>
  <c r="D112" i="49"/>
  <c r="D113" i="49"/>
  <c r="D114" i="49"/>
  <c r="D115" i="49"/>
  <c r="D116" i="49"/>
  <c r="D117" i="49"/>
  <c r="D118" i="49"/>
  <c r="D119" i="49"/>
  <c r="D120" i="49"/>
  <c r="D121" i="49"/>
  <c r="D122" i="49"/>
  <c r="D123" i="49"/>
  <c r="D124" i="49"/>
  <c r="D125" i="49"/>
  <c r="D126" i="49"/>
  <c r="D127" i="49"/>
  <c r="D128" i="49"/>
  <c r="D129" i="49"/>
  <c r="D130" i="49"/>
  <c r="D131" i="49"/>
  <c r="D132" i="49"/>
  <c r="D133" i="49"/>
  <c r="D134" i="49"/>
  <c r="D135" i="49"/>
  <c r="D136" i="49"/>
  <c r="D137" i="49"/>
  <c r="D78" i="49"/>
  <c r="K12460" i="34"/>
  <c r="K12461" i="34"/>
  <c r="K12462" i="34"/>
  <c r="K12463" i="34"/>
  <c r="K12464" i="34"/>
  <c r="K12465" i="34"/>
  <c r="K12466" i="34"/>
  <c r="K12467" i="34"/>
  <c r="K12468" i="34"/>
  <c r="K12469" i="34"/>
  <c r="K12470" i="34"/>
  <c r="K12471" i="34"/>
  <c r="K12472" i="34"/>
  <c r="K12473" i="34"/>
  <c r="K12474" i="34"/>
  <c r="K12475" i="34"/>
  <c r="K12476" i="34"/>
  <c r="K12477" i="34"/>
  <c r="K12478" i="34"/>
  <c r="K12479" i="34"/>
  <c r="K12480" i="34"/>
  <c r="K12481" i="34"/>
  <c r="K12482" i="34"/>
  <c r="K12483" i="34"/>
  <c r="K12484" i="34"/>
  <c r="K12485" i="34"/>
  <c r="K12486" i="34"/>
  <c r="K12487" i="34"/>
  <c r="K12488" i="34"/>
  <c r="K12489" i="34"/>
  <c r="K12490" i="34"/>
  <c r="K12491" i="34"/>
  <c r="K12492" i="34"/>
  <c r="K12493" i="34"/>
  <c r="K12494" i="34"/>
  <c r="K12495" i="34"/>
  <c r="K12496" i="34"/>
  <c r="K12497" i="34"/>
  <c r="K12498" i="34"/>
  <c r="K12499" i="34"/>
  <c r="K12500" i="34"/>
  <c r="K12501" i="34"/>
  <c r="K12502" i="34"/>
  <c r="K12503" i="34"/>
  <c r="K12504" i="34"/>
  <c r="K12505" i="34"/>
  <c r="K12506" i="34"/>
  <c r="K12507" i="34"/>
  <c r="K12508" i="34"/>
  <c r="K12509" i="34"/>
  <c r="K12510" i="34"/>
  <c r="K12511" i="34"/>
  <c r="K12512" i="34"/>
  <c r="K12513" i="34"/>
  <c r="K12514" i="34"/>
  <c r="K12515" i="34"/>
  <c r="K12516" i="34"/>
  <c r="K12517" i="34"/>
  <c r="K12518" i="34"/>
  <c r="K12519" i="34"/>
  <c r="K12520" i="34"/>
  <c r="K12521" i="34"/>
  <c r="K12522" i="34"/>
  <c r="K12523" i="34"/>
  <c r="K12524" i="34"/>
  <c r="K12525" i="34"/>
  <c r="K12526" i="34"/>
  <c r="K12527" i="34"/>
  <c r="K12528" i="34"/>
  <c r="K12529" i="34"/>
  <c r="K12530" i="34"/>
  <c r="K12531" i="34"/>
  <c r="K12532" i="34"/>
  <c r="K12533" i="34"/>
  <c r="K12534" i="34"/>
  <c r="K12535" i="34"/>
  <c r="K12536" i="34"/>
  <c r="K12537" i="34"/>
  <c r="K12538" i="34"/>
  <c r="K12539" i="34"/>
  <c r="K12540" i="34"/>
  <c r="K12541" i="34"/>
  <c r="K12542" i="34"/>
  <c r="K12543" i="34"/>
  <c r="K12544" i="34"/>
  <c r="K12545" i="34"/>
  <c r="K12546" i="34"/>
  <c r="K12547" i="34"/>
  <c r="K12548" i="34"/>
  <c r="K12549" i="34"/>
  <c r="K12550" i="34"/>
  <c r="K12551" i="34"/>
  <c r="K12552" i="34"/>
  <c r="K12553" i="34"/>
  <c r="K12554" i="34"/>
  <c r="K12555" i="34"/>
  <c r="K12556" i="34"/>
  <c r="K12557" i="34"/>
  <c r="K12558" i="34"/>
  <c r="K12559" i="34"/>
  <c r="K12560" i="34"/>
  <c r="K12561" i="34"/>
  <c r="K12562" i="34"/>
  <c r="K12563" i="34"/>
  <c r="K12564" i="34"/>
  <c r="K12565" i="34"/>
  <c r="K12566" i="34"/>
  <c r="K12567" i="34"/>
  <c r="K12568" i="34"/>
  <c r="K12569" i="34"/>
  <c r="K12570" i="34"/>
  <c r="K12571" i="34"/>
  <c r="K12572" i="34"/>
  <c r="K12573" i="34"/>
  <c r="K12574" i="34"/>
  <c r="K12575" i="34"/>
  <c r="K12576" i="34"/>
  <c r="K12577" i="34"/>
  <c r="K12578" i="34"/>
  <c r="K12579" i="34"/>
  <c r="K12580" i="34"/>
  <c r="K12581" i="34"/>
  <c r="K12582" i="34"/>
  <c r="K12583" i="34"/>
  <c r="K12584" i="34"/>
  <c r="K12585" i="34"/>
  <c r="K12586" i="34"/>
  <c r="K12587" i="34"/>
  <c r="K12588" i="34"/>
  <c r="K12589" i="34"/>
  <c r="K12590" i="34"/>
  <c r="K12591" i="34"/>
  <c r="K12592" i="34"/>
  <c r="K12593" i="34"/>
  <c r="K12594" i="34"/>
  <c r="K12595" i="34"/>
  <c r="K12596" i="34"/>
  <c r="K12597" i="34"/>
  <c r="K12598" i="34"/>
  <c r="K12599" i="34"/>
  <c r="K12600" i="34"/>
  <c r="K12601" i="34"/>
  <c r="K12602" i="34"/>
  <c r="K12603" i="34"/>
  <c r="K12604" i="34"/>
  <c r="K12605" i="34"/>
  <c r="K12606" i="34"/>
  <c r="K12607" i="34"/>
  <c r="K12608" i="34"/>
  <c r="K12609" i="34"/>
  <c r="K12610" i="34"/>
  <c r="K12611" i="34"/>
  <c r="K12612" i="34"/>
  <c r="K12613" i="34"/>
  <c r="K12614" i="34"/>
  <c r="K12615" i="34"/>
  <c r="K12616" i="34"/>
  <c r="K12617" i="34"/>
  <c r="K12618" i="34"/>
  <c r="K12619" i="34"/>
  <c r="K12620" i="34"/>
  <c r="K12621" i="34"/>
  <c r="K12622" i="34"/>
  <c r="K12623" i="34"/>
  <c r="K12624" i="34"/>
  <c r="K12625" i="34"/>
  <c r="K12626" i="34"/>
  <c r="K12627" i="34"/>
  <c r="K12628" i="34"/>
  <c r="K12629" i="34"/>
  <c r="K12630" i="34"/>
  <c r="K12631" i="34"/>
  <c r="K12632" i="34"/>
  <c r="K12633" i="34"/>
  <c r="K12634" i="34"/>
  <c r="K12635" i="34"/>
  <c r="K12636" i="34"/>
  <c r="K12637" i="34"/>
  <c r="K12638" i="34"/>
  <c r="K12639" i="34"/>
  <c r="K12640" i="34"/>
  <c r="K12641" i="34"/>
  <c r="K12642" i="34"/>
  <c r="K12643" i="34"/>
  <c r="K12644" i="34"/>
  <c r="K12645" i="34"/>
  <c r="K12646" i="34"/>
  <c r="K12647" i="34"/>
  <c r="K12648" i="34"/>
  <c r="K12649" i="34"/>
  <c r="K12650" i="34"/>
  <c r="K12651" i="34"/>
  <c r="K12652" i="34"/>
  <c r="K12653" i="34"/>
  <c r="K12654" i="34"/>
  <c r="K12655" i="34"/>
  <c r="K12656" i="34"/>
  <c r="K12657" i="34"/>
  <c r="K12658" i="34"/>
  <c r="K12659" i="34"/>
  <c r="K12660" i="34"/>
  <c r="K12661" i="34"/>
  <c r="K12662" i="34"/>
  <c r="K12663" i="34"/>
  <c r="K12664" i="34"/>
  <c r="K12665" i="34"/>
  <c r="K12666" i="34"/>
  <c r="K12667" i="34"/>
  <c r="K12668" i="34"/>
  <c r="K12669" i="34"/>
  <c r="K12670" i="34"/>
  <c r="K12671" i="34"/>
  <c r="K12672" i="34"/>
  <c r="K12673" i="34"/>
  <c r="K12674" i="34"/>
  <c r="K12675" i="34"/>
  <c r="K12676" i="34"/>
  <c r="K12677" i="34"/>
  <c r="K12678" i="34"/>
  <c r="K12679" i="34"/>
  <c r="K12680" i="34"/>
  <c r="K12681" i="34"/>
  <c r="K12682" i="34"/>
  <c r="K12683" i="34"/>
  <c r="K12684" i="34"/>
  <c r="K12685" i="34"/>
  <c r="K12686" i="34"/>
  <c r="K12687" i="34"/>
  <c r="K12688" i="34"/>
  <c r="K12689" i="34"/>
  <c r="K12690" i="34"/>
  <c r="K12691" i="34"/>
  <c r="K12692" i="34"/>
  <c r="K12693" i="34"/>
  <c r="K12694" i="34"/>
  <c r="K12695" i="34"/>
  <c r="K12696" i="34"/>
  <c r="K12697" i="34"/>
  <c r="K12698" i="34"/>
  <c r="K12699" i="34"/>
  <c r="K12700" i="34"/>
  <c r="K12701" i="34"/>
  <c r="K12702" i="34"/>
  <c r="K12703" i="34"/>
  <c r="K12704" i="34"/>
  <c r="K12705" i="34"/>
  <c r="K12706" i="34"/>
  <c r="K12707" i="34"/>
  <c r="K12708" i="34"/>
  <c r="K12709" i="34"/>
  <c r="K12710" i="34"/>
  <c r="K12711" i="34"/>
  <c r="K12712" i="34"/>
  <c r="K12713" i="34"/>
  <c r="K12714" i="34"/>
  <c r="K12715" i="34"/>
  <c r="K12716" i="34"/>
  <c r="K12717" i="34"/>
  <c r="K12718" i="34"/>
  <c r="K12719" i="34"/>
  <c r="K12720" i="34"/>
  <c r="K12721" i="34"/>
  <c r="K12722" i="34"/>
  <c r="K12723" i="34"/>
  <c r="K12724" i="34"/>
  <c r="K12725" i="34"/>
  <c r="K12726" i="34"/>
  <c r="K12727" i="34"/>
  <c r="K12728" i="34"/>
  <c r="K12729" i="34"/>
  <c r="K12730" i="34"/>
  <c r="K12731" i="34"/>
  <c r="K12732" i="34"/>
  <c r="K12733" i="34"/>
  <c r="K12734" i="34"/>
  <c r="K12735" i="34"/>
  <c r="K12736" i="34"/>
  <c r="K12737" i="34"/>
  <c r="K12738" i="34"/>
  <c r="K12739" i="34"/>
  <c r="K12740" i="34"/>
  <c r="K12741" i="34"/>
  <c r="K12742" i="34"/>
  <c r="K12743" i="34"/>
  <c r="K12744" i="34"/>
  <c r="K12745" i="34"/>
  <c r="K12746" i="34"/>
  <c r="K12747" i="34"/>
  <c r="K12748" i="34"/>
  <c r="K12749" i="34"/>
  <c r="K12750" i="34"/>
  <c r="K12751" i="34"/>
  <c r="K12752" i="34"/>
  <c r="K12753" i="34"/>
  <c r="K12754" i="34"/>
  <c r="K12755" i="34"/>
  <c r="K12756" i="34"/>
  <c r="K12757" i="34"/>
  <c r="K12758" i="34"/>
  <c r="K12759" i="34"/>
  <c r="K12760" i="34"/>
  <c r="K12761" i="34"/>
  <c r="K12762" i="34"/>
  <c r="K12763" i="34"/>
  <c r="K12764" i="34"/>
  <c r="K12765" i="34"/>
  <c r="K12766" i="34"/>
  <c r="K12767" i="34"/>
  <c r="K12768" i="34"/>
  <c r="K12769" i="34"/>
  <c r="K12770" i="34"/>
  <c r="K12771" i="34"/>
  <c r="K12772" i="34"/>
  <c r="K12773" i="34"/>
  <c r="K12774" i="34"/>
  <c r="K12775" i="34"/>
  <c r="K12776" i="34"/>
  <c r="K12777" i="34"/>
  <c r="K12778" i="34"/>
  <c r="K12779" i="34"/>
  <c r="K12780" i="34"/>
  <c r="K12781" i="34"/>
  <c r="K12782" i="34"/>
  <c r="K12783" i="34"/>
  <c r="K12784" i="34"/>
  <c r="K12785" i="34"/>
  <c r="K12786" i="34"/>
  <c r="K12787" i="34"/>
  <c r="K12788" i="34"/>
  <c r="K12789" i="34"/>
  <c r="K12790" i="34"/>
  <c r="K12791" i="34"/>
  <c r="K12792" i="34"/>
  <c r="K12793" i="34"/>
  <c r="K12794" i="34"/>
  <c r="K12795" i="34"/>
  <c r="K12796" i="34"/>
  <c r="K12797" i="34"/>
  <c r="K12798" i="34"/>
  <c r="K12799" i="34"/>
  <c r="K12800" i="34"/>
  <c r="K12801" i="34"/>
  <c r="K12802" i="34"/>
  <c r="K12803" i="34"/>
  <c r="K12804" i="34"/>
  <c r="K12805" i="34"/>
  <c r="K12806" i="34"/>
  <c r="K12807" i="34"/>
  <c r="K12808" i="34"/>
  <c r="K12809" i="34"/>
  <c r="K12810" i="34"/>
  <c r="K12811" i="34"/>
  <c r="K12812" i="34"/>
  <c r="K12813" i="34"/>
  <c r="K12814" i="34"/>
  <c r="K12815" i="34"/>
  <c r="K12816" i="34"/>
  <c r="K12817" i="34"/>
  <c r="K12818" i="34"/>
  <c r="K12819" i="34"/>
  <c r="K12820" i="34"/>
  <c r="K12821" i="34"/>
  <c r="K12822" i="34"/>
  <c r="K12823" i="34"/>
  <c r="K12824" i="34"/>
  <c r="K12825" i="34"/>
  <c r="K12826" i="34"/>
  <c r="K12827" i="34"/>
  <c r="K12828" i="34"/>
  <c r="K12829" i="34"/>
  <c r="K12830" i="34"/>
  <c r="K12831" i="34"/>
  <c r="K12832" i="34"/>
  <c r="K12833" i="34"/>
  <c r="K12834" i="34"/>
  <c r="K12835" i="34"/>
  <c r="K12836" i="34"/>
  <c r="K12837" i="34"/>
  <c r="K12838" i="34"/>
  <c r="K12839" i="34"/>
  <c r="K12840" i="34"/>
  <c r="K12841" i="34"/>
  <c r="K12842" i="34"/>
  <c r="K12843" i="34"/>
  <c r="K12844" i="34"/>
  <c r="K12845" i="34"/>
  <c r="K12846" i="34"/>
  <c r="K12847" i="34"/>
  <c r="K12848" i="34"/>
  <c r="K12849" i="34"/>
  <c r="K12850" i="34"/>
  <c r="K12851" i="34"/>
  <c r="K12852" i="34"/>
  <c r="K12853" i="34"/>
  <c r="K12854" i="34"/>
  <c r="K12855" i="34"/>
  <c r="K12856" i="34"/>
  <c r="K12857" i="34"/>
  <c r="K12858" i="34"/>
  <c r="K12859" i="34"/>
  <c r="K12860" i="34"/>
  <c r="K12861" i="34"/>
  <c r="K12862" i="34"/>
  <c r="K12863" i="34"/>
  <c r="K12864" i="34"/>
  <c r="K12865" i="34"/>
  <c r="K12866" i="34"/>
  <c r="K12867" i="34"/>
  <c r="K12868" i="34"/>
  <c r="K12869" i="34"/>
  <c r="K12870" i="34"/>
  <c r="K12871" i="34"/>
  <c r="K12872" i="34"/>
  <c r="K12873" i="34"/>
  <c r="K12874" i="34"/>
  <c r="K12875" i="34"/>
  <c r="K12876" i="34"/>
  <c r="K12877" i="34"/>
  <c r="K12878" i="34"/>
  <c r="K12879" i="34"/>
  <c r="K12880" i="34"/>
  <c r="K12881" i="34"/>
  <c r="K12882" i="34"/>
  <c r="K12883" i="34"/>
  <c r="K12884" i="34"/>
  <c r="K12885" i="34"/>
  <c r="K12886" i="34"/>
  <c r="K12887" i="34"/>
  <c r="K12888" i="34"/>
  <c r="K12889" i="34"/>
  <c r="K12890" i="34"/>
  <c r="K12891" i="34"/>
  <c r="K12892" i="34"/>
  <c r="K12893" i="34"/>
  <c r="K12894" i="34"/>
  <c r="K12895" i="34"/>
  <c r="K12896" i="34"/>
  <c r="K12897" i="34"/>
  <c r="K12898" i="34"/>
  <c r="K12899" i="34"/>
  <c r="K12900" i="34"/>
  <c r="K12901" i="34"/>
  <c r="K12902" i="34"/>
  <c r="K12903" i="34"/>
  <c r="K12904" i="34"/>
  <c r="K12905" i="34"/>
  <c r="K12906" i="34"/>
  <c r="K12907" i="34"/>
  <c r="K12908" i="34"/>
  <c r="K12909" i="34"/>
  <c r="K12910" i="34"/>
  <c r="K12911" i="34"/>
  <c r="K12912" i="34"/>
  <c r="K12913" i="34"/>
  <c r="K12914" i="34"/>
  <c r="K12915" i="34"/>
  <c r="K12916" i="34"/>
  <c r="K12917" i="34"/>
  <c r="K12918" i="34"/>
  <c r="K12919" i="34"/>
  <c r="K12920" i="34"/>
  <c r="K12921" i="34"/>
  <c r="K12922" i="34"/>
  <c r="K12923" i="34"/>
  <c r="K12924" i="34"/>
  <c r="K12925" i="34"/>
  <c r="K12926" i="34"/>
  <c r="K12927" i="34"/>
  <c r="K12928" i="34"/>
  <c r="K12929" i="34"/>
  <c r="K12930" i="34"/>
  <c r="K12931" i="34"/>
  <c r="K12932" i="34"/>
  <c r="K12933" i="34"/>
  <c r="K12934" i="34"/>
  <c r="K12935" i="34"/>
  <c r="K12936" i="34"/>
  <c r="K12937" i="34"/>
  <c r="K12938" i="34"/>
  <c r="K12939" i="34"/>
  <c r="K12940" i="34"/>
  <c r="K12941" i="34"/>
  <c r="K12942" i="34"/>
  <c r="K12943" i="34"/>
  <c r="K12944" i="34"/>
  <c r="K12945" i="34"/>
  <c r="K12946" i="34"/>
  <c r="K12947" i="34"/>
  <c r="K12948" i="34"/>
  <c r="K12949" i="34"/>
  <c r="K12950" i="34"/>
  <c r="K12951" i="34"/>
  <c r="K12952" i="34"/>
  <c r="K12953" i="34"/>
  <c r="K12954" i="34"/>
  <c r="K12955" i="34"/>
  <c r="K12956" i="34"/>
  <c r="K12957" i="34"/>
  <c r="K12958" i="34"/>
  <c r="K12959" i="34"/>
  <c r="K12960" i="34"/>
  <c r="K12961" i="34"/>
  <c r="K12962" i="34"/>
  <c r="K12963" i="34"/>
  <c r="K12964" i="34"/>
  <c r="K12965" i="34"/>
  <c r="K12966" i="34"/>
  <c r="K12967" i="34"/>
  <c r="K12968" i="34"/>
  <c r="K12969" i="34"/>
  <c r="K12970" i="34"/>
  <c r="K12971" i="34"/>
  <c r="K12972" i="34"/>
  <c r="K12973" i="34"/>
  <c r="K12974" i="34"/>
  <c r="K12975" i="34"/>
  <c r="K12976" i="34"/>
  <c r="K12977" i="34"/>
  <c r="K12978" i="34"/>
  <c r="K12979" i="34"/>
  <c r="K12980" i="34"/>
  <c r="K12981" i="34"/>
  <c r="K12982" i="34"/>
  <c r="K12983" i="34"/>
  <c r="K12984" i="34"/>
  <c r="K12985" i="34"/>
  <c r="K12986" i="34"/>
  <c r="K12987" i="34"/>
  <c r="K12988" i="34"/>
  <c r="K12989" i="34"/>
  <c r="K12990" i="34"/>
  <c r="K12991" i="34"/>
  <c r="K12992" i="34"/>
  <c r="K12993" i="34"/>
  <c r="K12994" i="34"/>
  <c r="K12995" i="34"/>
  <c r="K12996" i="34"/>
  <c r="K12997" i="34"/>
  <c r="K12998" i="34"/>
  <c r="K12999" i="34"/>
  <c r="K13000" i="34"/>
  <c r="K13001" i="34"/>
  <c r="K13002" i="34"/>
  <c r="K13003" i="34"/>
  <c r="K13004" i="34"/>
  <c r="K13005" i="34"/>
  <c r="K13006" i="34"/>
  <c r="K13007" i="34"/>
  <c r="K13008" i="34"/>
  <c r="K13009" i="34"/>
  <c r="K13010" i="34"/>
  <c r="K13011" i="34"/>
  <c r="K13012" i="34"/>
  <c r="K13013" i="34"/>
  <c r="K13014" i="34"/>
  <c r="K13015" i="34"/>
  <c r="K13016" i="34"/>
  <c r="K13017" i="34"/>
  <c r="K13018" i="34"/>
  <c r="K13019" i="34"/>
  <c r="K13020" i="34"/>
  <c r="K13021" i="34"/>
  <c r="K13022" i="34"/>
  <c r="K13023" i="34"/>
  <c r="K13024" i="34"/>
  <c r="K13025" i="34"/>
  <c r="K13026" i="34"/>
  <c r="K13027" i="34"/>
  <c r="K13028" i="34"/>
  <c r="K13029" i="34"/>
  <c r="K13030" i="34"/>
  <c r="K13031" i="34"/>
  <c r="K13032" i="34"/>
  <c r="K13033" i="34"/>
  <c r="K13034" i="34"/>
  <c r="K13035" i="34"/>
  <c r="K13036" i="34"/>
  <c r="K13037" i="34"/>
  <c r="K13038" i="34"/>
  <c r="K13039" i="34"/>
  <c r="K13040" i="34"/>
  <c r="K13041" i="34"/>
  <c r="K13042" i="34"/>
  <c r="K13043" i="34"/>
  <c r="K13044" i="34"/>
  <c r="K13045" i="34"/>
  <c r="K13046" i="34"/>
  <c r="K13047" i="34"/>
  <c r="K13048" i="34"/>
  <c r="K13049" i="34"/>
  <c r="K13050" i="34"/>
  <c r="K13051" i="34"/>
  <c r="K13052" i="34"/>
  <c r="K13053" i="34"/>
  <c r="K13054" i="34"/>
  <c r="K13055" i="34"/>
  <c r="K13056" i="34"/>
  <c r="K13057" i="34"/>
  <c r="K13058" i="34"/>
  <c r="K13059" i="34"/>
  <c r="K13060" i="34"/>
  <c r="K13061" i="34"/>
  <c r="K13062" i="34"/>
  <c r="K13063" i="34"/>
  <c r="K13064" i="34"/>
  <c r="K13065" i="34"/>
  <c r="K13066" i="34"/>
  <c r="K13067" i="34"/>
  <c r="K13068" i="34"/>
  <c r="K13069" i="34"/>
  <c r="K13070" i="34"/>
  <c r="K13071" i="34"/>
  <c r="K13072" i="34"/>
  <c r="K13073" i="34"/>
  <c r="K13074" i="34"/>
  <c r="K13075" i="34"/>
  <c r="K13076" i="34"/>
  <c r="K13077" i="34"/>
  <c r="K13078" i="34"/>
  <c r="K13079" i="34"/>
  <c r="K13080" i="34"/>
  <c r="K13081" i="34"/>
  <c r="K13082" i="34"/>
  <c r="K13083" i="34"/>
  <c r="K13084" i="34"/>
  <c r="K13085" i="34"/>
  <c r="K13086" i="34"/>
  <c r="K13087" i="34"/>
  <c r="K13088" i="34"/>
  <c r="K13089" i="34"/>
  <c r="K13090" i="34"/>
  <c r="K13091" i="34"/>
  <c r="K13092" i="34"/>
  <c r="K13093" i="34"/>
  <c r="K13094" i="34"/>
  <c r="K13095" i="34"/>
  <c r="K13096" i="34"/>
  <c r="K13097" i="34"/>
  <c r="K13098" i="34"/>
  <c r="K13099" i="34"/>
  <c r="K13100" i="34"/>
  <c r="K13101" i="34"/>
  <c r="K13102" i="34"/>
  <c r="K13103" i="34"/>
  <c r="K13104" i="34"/>
  <c r="K13105" i="34"/>
  <c r="K13106" i="34"/>
  <c r="K13107" i="34"/>
  <c r="K13108" i="34"/>
  <c r="K13109" i="34"/>
  <c r="K13110" i="34"/>
  <c r="K13111" i="34"/>
  <c r="K13112" i="34"/>
  <c r="K13113" i="34"/>
  <c r="K13114" i="34"/>
  <c r="K13115" i="34"/>
  <c r="K13116" i="34"/>
  <c r="K13117" i="34"/>
  <c r="K13118" i="34"/>
  <c r="K13119" i="34"/>
  <c r="K13120" i="34"/>
  <c r="K13121" i="34"/>
  <c r="K13122" i="34"/>
  <c r="K13123" i="34"/>
  <c r="K13124" i="34"/>
  <c r="K13125" i="34"/>
  <c r="K13126" i="34"/>
  <c r="K13127" i="34"/>
  <c r="K13128" i="34"/>
  <c r="K13129" i="34"/>
  <c r="K13130" i="34"/>
  <c r="K13131" i="34"/>
  <c r="K13132" i="34"/>
  <c r="K13133" i="34"/>
  <c r="K13134" i="34"/>
  <c r="K13135" i="34"/>
  <c r="K13136" i="34"/>
  <c r="K13137" i="34"/>
  <c r="K13138" i="34"/>
  <c r="K13139" i="34"/>
  <c r="K13140" i="34"/>
  <c r="K13141" i="34"/>
  <c r="K13142" i="34"/>
  <c r="K13143" i="34"/>
  <c r="K13144" i="34"/>
  <c r="K13145" i="34"/>
  <c r="K13146" i="34"/>
  <c r="K13147" i="34"/>
  <c r="K13148" i="34"/>
  <c r="K13149" i="34"/>
  <c r="K13150" i="34"/>
  <c r="K13151" i="34"/>
  <c r="K13152" i="34"/>
  <c r="K13153" i="34"/>
  <c r="K13154" i="34"/>
  <c r="K13155" i="34"/>
  <c r="K13156" i="34"/>
  <c r="K13157" i="34"/>
  <c r="K13158" i="34"/>
  <c r="K13159" i="34"/>
  <c r="K13160" i="34"/>
  <c r="K13161" i="34"/>
  <c r="K13162" i="34"/>
  <c r="K13163" i="34"/>
  <c r="K13164" i="34"/>
  <c r="K13165" i="34"/>
  <c r="K13166" i="34"/>
  <c r="K13167" i="34"/>
  <c r="K13168" i="34"/>
  <c r="K13169" i="34"/>
  <c r="K13170" i="34"/>
  <c r="K13171" i="34"/>
  <c r="K13172" i="34"/>
  <c r="K13173" i="34"/>
  <c r="K13174" i="34"/>
  <c r="K13175" i="34"/>
  <c r="K13176" i="34"/>
  <c r="K13177" i="34"/>
  <c r="K13178" i="34"/>
  <c r="K13179" i="34"/>
  <c r="K13180" i="34"/>
  <c r="K13181" i="34"/>
  <c r="K13182" i="34"/>
  <c r="K13183" i="34"/>
  <c r="K13184" i="34"/>
  <c r="K13185" i="34"/>
  <c r="K13186" i="34"/>
  <c r="K13187" i="34"/>
  <c r="K13188" i="34"/>
  <c r="K13189" i="34"/>
  <c r="K13190" i="34"/>
  <c r="K13191" i="34"/>
  <c r="K13192" i="34"/>
  <c r="K13193" i="34"/>
  <c r="K13194" i="34"/>
  <c r="K13195" i="34"/>
  <c r="K13196" i="34"/>
  <c r="K13197" i="34"/>
  <c r="K13198" i="34"/>
  <c r="K13199" i="34"/>
  <c r="K13200" i="34"/>
  <c r="K13201" i="34"/>
  <c r="K13202" i="34"/>
  <c r="K13203" i="34"/>
  <c r="K13204" i="34"/>
  <c r="K13205" i="34"/>
  <c r="K13206" i="34"/>
  <c r="K13207" i="34"/>
  <c r="K13208" i="34"/>
  <c r="K13209" i="34"/>
  <c r="K13210" i="34"/>
  <c r="K13211" i="34"/>
  <c r="K13212" i="34"/>
  <c r="K13213" i="34"/>
  <c r="K13214" i="34"/>
  <c r="K13215" i="34"/>
  <c r="K13216" i="34"/>
  <c r="K13217" i="34"/>
  <c r="K13218" i="34"/>
  <c r="K13219" i="34"/>
  <c r="K13220" i="34"/>
  <c r="K13221" i="34"/>
  <c r="K13222" i="34"/>
  <c r="K13223" i="34"/>
  <c r="K13224" i="34"/>
  <c r="K13225" i="34"/>
  <c r="K13226" i="34"/>
  <c r="K13227" i="34"/>
  <c r="K13228" i="34"/>
  <c r="K13229" i="34"/>
  <c r="K13230" i="34"/>
  <c r="K13231" i="34"/>
  <c r="K13232" i="34"/>
  <c r="K13233" i="34"/>
  <c r="K13234" i="34"/>
  <c r="K13235" i="34"/>
  <c r="K13236" i="34"/>
  <c r="K13237" i="34"/>
  <c r="K13238" i="34"/>
  <c r="K13239" i="34"/>
  <c r="K13240" i="34"/>
  <c r="K13241" i="34"/>
  <c r="K13242" i="34"/>
  <c r="K13243" i="34"/>
  <c r="K13244" i="34"/>
  <c r="K13245" i="34"/>
  <c r="K13246" i="34"/>
  <c r="K13247" i="34"/>
  <c r="K13248" i="34"/>
  <c r="K13249" i="34"/>
  <c r="K13250" i="34"/>
  <c r="K13251" i="34"/>
  <c r="K13252" i="34"/>
  <c r="K13253" i="34"/>
  <c r="K13254" i="34"/>
  <c r="K13255" i="34"/>
  <c r="K13256" i="34"/>
  <c r="K13257" i="34"/>
  <c r="K13258" i="34"/>
  <c r="K13259" i="34"/>
  <c r="K13260" i="34"/>
  <c r="K13261" i="34"/>
  <c r="K13262" i="34"/>
  <c r="K13263" i="34"/>
  <c r="K13264" i="34"/>
  <c r="K13265" i="34"/>
  <c r="K13266" i="34"/>
  <c r="K13267" i="34"/>
  <c r="K13268" i="34"/>
  <c r="K13269" i="34"/>
  <c r="K13270" i="34"/>
  <c r="K13271" i="34"/>
  <c r="K13272" i="34"/>
  <c r="K13273" i="34"/>
  <c r="K13274" i="34"/>
  <c r="K13275" i="34"/>
  <c r="K13276" i="34"/>
  <c r="K13277" i="34"/>
  <c r="K13278" i="34"/>
  <c r="K13279" i="34"/>
  <c r="K13280" i="34"/>
  <c r="K13281" i="34"/>
  <c r="K13282" i="34"/>
  <c r="K13283" i="34"/>
  <c r="K13284" i="34"/>
  <c r="K13285" i="34"/>
  <c r="K13286" i="34"/>
  <c r="K13287" i="34"/>
  <c r="K13288" i="34"/>
  <c r="K13289" i="34"/>
  <c r="K13290" i="34"/>
  <c r="K13291" i="34"/>
  <c r="K13292" i="34"/>
  <c r="K13293" i="34"/>
  <c r="K13294" i="34"/>
  <c r="K13295" i="34"/>
  <c r="K13296" i="34"/>
  <c r="K13297" i="34"/>
  <c r="K13298" i="34"/>
  <c r="K13299" i="34"/>
  <c r="K13300" i="34"/>
  <c r="K13301" i="34"/>
  <c r="K13302" i="34"/>
  <c r="K13303" i="34"/>
  <c r="K13304" i="34"/>
  <c r="K13305" i="34"/>
  <c r="K13306" i="34"/>
  <c r="K13307" i="34"/>
  <c r="K13308" i="34"/>
  <c r="K13309" i="34"/>
  <c r="K13310" i="34"/>
  <c r="K13311" i="34"/>
  <c r="K13312" i="34"/>
  <c r="K13313" i="34"/>
  <c r="K13314" i="34"/>
  <c r="K13315" i="34"/>
  <c r="K13316" i="34"/>
  <c r="K13317" i="34"/>
  <c r="K13318" i="34"/>
  <c r="K13319" i="34"/>
  <c r="K13320" i="34"/>
  <c r="K13321" i="34"/>
  <c r="K13322" i="34"/>
  <c r="K13323" i="34"/>
  <c r="K13324" i="34"/>
  <c r="K13325" i="34"/>
  <c r="K13326" i="34"/>
  <c r="K13327" i="34"/>
  <c r="K13328" i="34"/>
  <c r="K13329" i="34"/>
  <c r="K13330" i="34"/>
  <c r="K13331" i="34"/>
  <c r="K13332" i="34"/>
  <c r="K13333" i="34"/>
  <c r="K13334" i="34"/>
  <c r="K13335" i="34"/>
  <c r="K13336" i="34"/>
  <c r="K13337" i="34"/>
  <c r="K13338" i="34"/>
  <c r="K13339" i="34"/>
  <c r="K13340" i="34"/>
  <c r="K13341" i="34"/>
  <c r="K13342" i="34"/>
  <c r="K13343" i="34"/>
  <c r="K13344" i="34"/>
  <c r="K13345" i="34"/>
  <c r="K13346" i="34"/>
  <c r="K13347" i="34"/>
  <c r="K13348" i="34"/>
  <c r="K13349" i="34"/>
  <c r="K13350" i="34"/>
  <c r="K13351" i="34"/>
  <c r="K13352" i="34"/>
  <c r="K13353" i="34"/>
  <c r="K13354" i="34"/>
  <c r="K13355" i="34"/>
  <c r="K13356" i="34"/>
  <c r="K13357" i="34"/>
  <c r="K13358" i="34"/>
  <c r="K13359" i="34"/>
  <c r="K13360" i="34"/>
  <c r="K13361" i="34"/>
  <c r="K13362" i="34"/>
  <c r="K13363" i="34"/>
  <c r="K13364" i="34"/>
  <c r="K13365" i="34"/>
  <c r="K13366" i="34"/>
  <c r="K13367" i="34"/>
  <c r="K13368" i="34"/>
  <c r="K13369" i="34"/>
  <c r="K13370" i="34"/>
  <c r="K13371" i="34"/>
  <c r="K13372" i="34"/>
  <c r="K13373" i="34"/>
  <c r="K13374" i="34"/>
  <c r="K13375" i="34"/>
  <c r="K13376" i="34"/>
  <c r="K13377" i="34"/>
  <c r="K13378" i="34"/>
  <c r="K13379" i="34"/>
  <c r="K13380" i="34"/>
  <c r="K13381" i="34"/>
  <c r="K13382" i="34"/>
  <c r="K13383" i="34"/>
  <c r="K13384" i="34"/>
  <c r="K13385" i="34"/>
  <c r="K13386" i="34"/>
  <c r="K13387" i="34"/>
  <c r="K13388" i="34"/>
  <c r="K13389" i="34"/>
  <c r="K13390" i="34"/>
  <c r="K13391" i="34"/>
  <c r="K13392" i="34"/>
  <c r="K13393" i="34"/>
  <c r="K13394" i="34"/>
  <c r="K13395" i="34"/>
  <c r="K13396" i="34"/>
  <c r="K13397" i="34"/>
  <c r="K13398" i="34"/>
  <c r="K13399" i="34"/>
  <c r="K13400" i="34"/>
  <c r="K13401" i="34"/>
  <c r="K13402" i="34"/>
  <c r="K13403" i="34"/>
  <c r="K13404" i="34"/>
  <c r="K13405" i="34"/>
  <c r="K13406" i="34"/>
  <c r="K13407" i="34"/>
  <c r="K13408" i="34"/>
  <c r="K13409" i="34"/>
  <c r="K13410" i="34"/>
  <c r="K13411" i="34"/>
  <c r="K13412" i="34"/>
  <c r="K13413" i="34"/>
  <c r="K13414" i="34"/>
  <c r="K13415" i="34"/>
  <c r="K13416" i="34"/>
  <c r="K13417" i="34"/>
  <c r="K13418" i="34"/>
  <c r="K13419" i="34"/>
  <c r="K13420" i="34"/>
  <c r="K13421" i="34"/>
  <c r="K13422" i="34"/>
  <c r="K13423" i="34"/>
  <c r="K13424" i="34"/>
  <c r="K13425" i="34"/>
  <c r="K13426" i="34"/>
  <c r="K13427" i="34"/>
  <c r="K13428" i="34"/>
  <c r="K13429" i="34"/>
  <c r="K13430" i="34"/>
  <c r="K13431" i="34"/>
  <c r="K13432" i="34"/>
  <c r="K13433" i="34"/>
  <c r="K13434" i="34"/>
  <c r="K13435" i="34"/>
  <c r="K13436" i="34"/>
  <c r="K13437" i="34"/>
  <c r="K13438" i="34"/>
  <c r="K13439" i="34"/>
  <c r="K13440" i="34"/>
  <c r="K13441" i="34"/>
  <c r="K13442" i="34"/>
  <c r="K13443" i="34"/>
  <c r="K13444" i="34"/>
  <c r="K13445" i="34"/>
  <c r="K13446" i="34"/>
  <c r="K13447" i="34"/>
  <c r="K13448" i="34"/>
  <c r="K13449" i="34"/>
  <c r="K13450" i="34"/>
  <c r="K13451" i="34"/>
  <c r="K13452" i="34"/>
  <c r="K13453" i="34"/>
  <c r="K13454" i="34"/>
  <c r="K13455" i="34"/>
  <c r="K13456" i="34"/>
  <c r="K13457" i="34"/>
  <c r="K13458" i="34"/>
  <c r="K13459" i="34"/>
  <c r="K13460" i="34"/>
  <c r="K13461" i="34"/>
  <c r="K13462" i="34"/>
  <c r="K13463" i="34"/>
  <c r="K13464" i="34"/>
  <c r="K13465" i="34"/>
  <c r="K13466" i="34"/>
  <c r="K13467" i="34"/>
  <c r="K13468" i="34"/>
  <c r="K13469" i="34"/>
  <c r="K13470" i="34"/>
  <c r="K13471" i="34"/>
  <c r="K13472" i="34"/>
  <c r="K13473" i="34"/>
  <c r="K13474" i="34"/>
  <c r="K13475" i="34"/>
  <c r="K13476" i="34"/>
  <c r="K13477" i="34"/>
  <c r="K13478" i="34"/>
  <c r="K13479" i="34"/>
  <c r="K13480" i="34"/>
  <c r="K13481" i="34"/>
  <c r="K13482" i="34"/>
  <c r="K13483" i="34"/>
  <c r="K13484" i="34"/>
  <c r="K13485" i="34"/>
  <c r="K13486" i="34"/>
  <c r="K13487" i="34"/>
  <c r="K13488" i="34"/>
  <c r="K13489" i="34"/>
  <c r="K13490" i="34"/>
  <c r="K13491" i="34"/>
  <c r="K13492" i="34"/>
  <c r="K13493" i="34"/>
  <c r="K13494" i="34"/>
  <c r="K13495" i="34"/>
  <c r="K13496" i="34"/>
  <c r="K13497" i="34"/>
  <c r="K13498" i="34"/>
  <c r="K13499" i="34"/>
  <c r="K13500" i="34"/>
  <c r="K13501" i="34"/>
  <c r="K13502" i="34"/>
  <c r="K13503" i="34"/>
  <c r="K13504" i="34"/>
  <c r="K13505" i="34"/>
  <c r="K13506" i="34"/>
  <c r="K13507" i="34"/>
  <c r="K13508" i="34"/>
  <c r="K13509" i="34"/>
  <c r="K13510" i="34"/>
  <c r="K13511" i="34"/>
  <c r="K13512" i="34"/>
  <c r="K13513" i="34"/>
  <c r="K13514" i="34"/>
  <c r="K13515" i="34"/>
  <c r="K13516" i="34"/>
  <c r="K13517" i="34"/>
  <c r="K13518" i="34"/>
  <c r="K13519" i="34"/>
  <c r="K13520" i="34"/>
  <c r="K13521" i="34"/>
  <c r="K13522" i="34"/>
  <c r="K13523" i="34"/>
  <c r="K13524" i="34"/>
  <c r="K13525" i="34"/>
  <c r="K13526" i="34"/>
  <c r="K13527" i="34"/>
  <c r="K13528" i="34"/>
  <c r="K13529" i="34"/>
  <c r="K13530" i="34"/>
  <c r="K13531" i="34"/>
  <c r="K13532" i="34"/>
  <c r="K13533" i="34"/>
  <c r="K13534" i="34"/>
  <c r="K13535" i="34"/>
  <c r="K13536" i="34"/>
  <c r="K13537" i="34"/>
  <c r="K13538" i="34"/>
  <c r="K13539" i="34"/>
  <c r="K13540" i="34"/>
  <c r="K13541" i="34"/>
  <c r="K13542" i="34"/>
  <c r="K13543" i="34"/>
  <c r="K13544" i="34"/>
  <c r="K13545" i="34"/>
  <c r="K13546" i="34"/>
  <c r="K13547" i="34"/>
  <c r="K13548" i="34"/>
  <c r="K13549" i="34"/>
  <c r="K13550" i="34"/>
  <c r="K13551" i="34"/>
  <c r="K13552" i="34"/>
  <c r="K13553" i="34"/>
  <c r="K13554" i="34"/>
  <c r="K13555" i="34"/>
  <c r="K13556" i="34"/>
  <c r="K13557" i="34"/>
  <c r="K13558" i="34"/>
  <c r="K13559" i="34"/>
  <c r="K13560" i="34"/>
  <c r="K13561" i="34"/>
  <c r="K13562" i="34"/>
  <c r="K13563" i="34"/>
  <c r="K13564" i="34"/>
  <c r="K13565" i="34"/>
  <c r="K13566" i="34"/>
  <c r="K13567" i="34"/>
  <c r="K13568" i="34"/>
  <c r="K13569" i="34"/>
  <c r="K13570" i="34"/>
  <c r="K13571" i="34"/>
  <c r="K13572" i="34"/>
  <c r="K13573" i="34"/>
  <c r="K13574" i="34"/>
  <c r="K13575" i="34"/>
  <c r="K13576" i="34"/>
  <c r="K13577" i="34"/>
  <c r="K13578" i="34"/>
  <c r="K13579" i="34"/>
  <c r="K13580" i="34"/>
  <c r="K13581" i="34"/>
  <c r="K13582" i="34"/>
  <c r="K13583" i="34"/>
  <c r="K13584" i="34"/>
  <c r="K13585" i="34"/>
  <c r="K13586" i="34"/>
  <c r="K13587" i="34"/>
  <c r="K13588" i="34"/>
  <c r="K13589" i="34"/>
  <c r="K13590" i="34"/>
  <c r="K13591" i="34"/>
  <c r="K13592" i="34"/>
  <c r="K13593" i="34"/>
  <c r="K13594" i="34"/>
  <c r="K13595" i="34"/>
  <c r="K13596" i="34"/>
  <c r="K13597" i="34"/>
  <c r="K13598" i="34"/>
  <c r="K13599" i="34"/>
  <c r="K13600" i="34"/>
  <c r="K13601" i="34"/>
  <c r="K13602" i="34"/>
  <c r="K13603" i="34"/>
  <c r="K13604" i="34"/>
  <c r="K13605" i="34"/>
  <c r="K13606" i="34"/>
  <c r="K13607" i="34"/>
  <c r="K13608" i="34"/>
  <c r="K13609" i="34"/>
  <c r="K13610" i="34"/>
  <c r="K13611" i="34"/>
  <c r="K13612" i="34"/>
  <c r="K13613" i="34"/>
  <c r="K13614" i="34"/>
  <c r="K13615" i="34"/>
  <c r="K13616" i="34"/>
  <c r="K13617" i="34"/>
  <c r="K13618" i="34"/>
  <c r="K13619" i="34"/>
  <c r="K13620" i="34"/>
  <c r="K13621" i="34"/>
  <c r="K13622" i="34"/>
  <c r="K13623" i="34"/>
  <c r="K13624" i="34"/>
  <c r="K13625" i="34"/>
  <c r="K13626" i="34"/>
  <c r="K13627" i="34"/>
  <c r="K13628" i="34"/>
  <c r="K13629" i="34"/>
  <c r="K13630" i="34"/>
  <c r="K13631" i="34"/>
  <c r="K13632" i="34"/>
  <c r="K13633" i="34"/>
  <c r="K13634" i="34"/>
  <c r="K13635" i="34"/>
  <c r="K13636" i="34"/>
  <c r="K13637" i="34"/>
  <c r="K13638" i="34"/>
  <c r="K13639" i="34"/>
  <c r="K13640" i="34"/>
  <c r="K13641" i="34"/>
  <c r="K13642" i="34"/>
  <c r="K13643" i="34"/>
  <c r="K13644" i="34"/>
  <c r="K13645" i="34"/>
  <c r="K13646" i="34"/>
  <c r="K13647" i="34"/>
  <c r="K13648" i="34"/>
  <c r="K13649" i="34"/>
  <c r="K13650" i="34"/>
  <c r="K13651" i="34"/>
  <c r="K13652" i="34"/>
  <c r="K13653" i="34"/>
  <c r="K13654" i="34"/>
  <c r="K13655" i="34"/>
  <c r="K13656" i="34"/>
  <c r="K13657" i="34"/>
  <c r="K13658" i="34"/>
  <c r="K13659" i="34"/>
  <c r="K13660" i="34"/>
  <c r="K13661" i="34"/>
  <c r="K13662" i="34"/>
  <c r="K13663" i="34"/>
  <c r="K13664" i="34"/>
  <c r="K13665" i="34"/>
  <c r="K13666" i="34"/>
  <c r="K13667" i="34"/>
  <c r="K13668" i="34"/>
  <c r="K13669" i="34"/>
  <c r="K13670" i="34"/>
  <c r="K13671" i="34"/>
  <c r="K13672" i="34"/>
  <c r="K13673" i="34"/>
  <c r="K13674" i="34"/>
  <c r="K13675" i="34"/>
  <c r="K13676" i="34"/>
  <c r="K13677" i="34"/>
  <c r="K13678" i="34"/>
  <c r="K13679" i="34"/>
  <c r="K13680" i="34"/>
  <c r="K13681" i="34"/>
  <c r="K13682" i="34"/>
  <c r="K13683" i="34"/>
  <c r="K13684" i="34"/>
  <c r="K13685" i="34"/>
  <c r="K13686" i="34"/>
  <c r="K13687" i="34"/>
  <c r="K13688" i="34"/>
  <c r="K13689" i="34"/>
  <c r="K13690" i="34"/>
  <c r="K13691" i="34"/>
  <c r="K13692" i="34"/>
  <c r="K13693" i="34"/>
  <c r="K13694" i="34"/>
  <c r="K13695" i="34"/>
  <c r="K13696" i="34"/>
  <c r="K13697" i="34"/>
  <c r="K13698" i="34"/>
  <c r="K13699" i="34"/>
  <c r="K13700" i="34"/>
  <c r="K13701" i="34"/>
  <c r="K13702" i="34"/>
  <c r="K13703" i="34"/>
  <c r="K13704" i="34"/>
  <c r="K13705" i="34"/>
  <c r="K13706" i="34"/>
  <c r="K13707" i="34"/>
  <c r="K13708" i="34"/>
  <c r="K13709" i="34"/>
  <c r="K13710" i="34"/>
  <c r="K13711" i="34"/>
  <c r="K13712" i="34"/>
  <c r="K13713" i="34"/>
  <c r="K13714" i="34"/>
  <c r="K13715" i="34"/>
  <c r="K13716" i="34"/>
  <c r="K13717" i="34"/>
  <c r="K13718" i="34"/>
  <c r="K13719" i="34"/>
  <c r="K13720" i="34"/>
  <c r="K13721" i="34"/>
  <c r="K13722" i="34"/>
  <c r="K13723" i="34"/>
  <c r="K13724" i="34"/>
  <c r="K13725" i="34"/>
  <c r="K13726" i="34"/>
  <c r="K13727" i="34"/>
  <c r="K13728" i="34"/>
  <c r="K13729" i="34"/>
  <c r="K13730" i="34"/>
  <c r="K13731" i="34"/>
  <c r="K13732" i="34"/>
  <c r="K13733" i="34"/>
  <c r="K13734" i="34"/>
  <c r="K13735" i="34"/>
  <c r="K13736" i="34"/>
  <c r="K13737" i="34"/>
  <c r="K13738" i="34"/>
  <c r="K13739" i="34"/>
  <c r="K13740" i="34"/>
  <c r="K13741" i="34"/>
  <c r="K13742" i="34"/>
  <c r="K13743" i="34"/>
  <c r="K13744" i="34"/>
  <c r="K13745" i="34"/>
  <c r="K13746" i="34"/>
  <c r="K13747" i="34"/>
  <c r="K13748" i="34"/>
  <c r="K13749" i="34"/>
  <c r="K13750" i="34"/>
  <c r="K13751" i="34"/>
  <c r="K13752" i="34"/>
  <c r="K13753" i="34"/>
  <c r="K13754" i="34"/>
  <c r="K13755" i="34"/>
  <c r="K13756" i="34"/>
  <c r="K13757" i="34"/>
  <c r="K13758" i="34"/>
  <c r="K13759" i="34"/>
  <c r="K13760" i="34"/>
  <c r="K13761" i="34"/>
  <c r="K13762" i="34"/>
  <c r="K13763" i="34"/>
  <c r="K13764" i="34"/>
  <c r="K13765" i="34"/>
  <c r="K13766" i="34"/>
  <c r="K13767" i="34"/>
  <c r="K13768" i="34"/>
  <c r="K13769" i="34"/>
  <c r="K13770" i="34"/>
  <c r="K13771" i="34"/>
  <c r="K13772" i="34"/>
  <c r="K13773" i="34"/>
  <c r="K13774" i="34"/>
  <c r="K13775" i="34"/>
  <c r="K13776" i="34"/>
  <c r="K13777" i="34"/>
  <c r="K13778" i="34"/>
  <c r="K13779" i="34"/>
  <c r="K13780" i="34"/>
  <c r="K13781" i="34"/>
  <c r="K13782" i="34"/>
  <c r="K13783" i="34"/>
  <c r="K13784" i="34"/>
  <c r="K13785" i="34"/>
  <c r="K13786" i="34"/>
  <c r="K13787" i="34"/>
  <c r="K13788" i="34"/>
  <c r="K13789" i="34"/>
  <c r="K13790" i="34"/>
  <c r="K13791" i="34"/>
  <c r="K13792" i="34"/>
  <c r="K13793" i="34"/>
  <c r="K13794" i="34"/>
  <c r="K13795" i="34"/>
  <c r="K13796" i="34"/>
  <c r="K13797" i="34"/>
  <c r="K13798" i="34"/>
  <c r="K13799" i="34"/>
  <c r="K13800" i="34"/>
  <c r="K13801" i="34"/>
  <c r="K13802" i="34"/>
  <c r="K13803" i="34"/>
  <c r="K13804" i="34"/>
  <c r="K13805" i="34"/>
  <c r="K13806" i="34"/>
  <c r="K13807" i="34"/>
  <c r="K13808" i="34"/>
  <c r="K13809" i="34"/>
  <c r="K13810" i="34"/>
  <c r="K13811" i="34"/>
  <c r="K13812" i="34"/>
  <c r="K13813" i="34"/>
  <c r="K13814" i="34"/>
  <c r="K13815" i="34"/>
  <c r="K13816" i="34"/>
  <c r="K13817" i="34"/>
  <c r="K13818" i="34"/>
  <c r="K13819" i="34"/>
  <c r="K13820" i="34"/>
  <c r="K13821" i="34"/>
  <c r="K13822" i="34"/>
  <c r="K13823" i="34"/>
  <c r="K13824" i="34"/>
  <c r="K13825" i="34"/>
  <c r="K13826" i="34"/>
  <c r="K13827" i="34"/>
  <c r="K13828" i="34"/>
  <c r="K13829" i="34"/>
  <c r="K13830" i="34"/>
  <c r="K13831" i="34"/>
  <c r="K13832" i="34"/>
  <c r="K13833" i="34"/>
  <c r="K13834" i="34"/>
  <c r="K13835" i="34"/>
  <c r="K13836" i="34"/>
  <c r="K13837" i="34"/>
  <c r="K13838" i="34"/>
  <c r="K13839" i="34"/>
  <c r="K13840" i="34"/>
  <c r="K13841" i="34"/>
  <c r="K13842" i="34"/>
  <c r="K13843" i="34"/>
  <c r="K13844" i="34"/>
  <c r="K13845" i="34"/>
  <c r="K13846" i="34"/>
  <c r="K13847" i="34"/>
  <c r="K13848" i="34"/>
  <c r="K13849" i="34"/>
  <c r="K13850" i="34"/>
  <c r="K13851" i="34"/>
  <c r="K13852" i="34"/>
  <c r="K13853" i="34"/>
  <c r="K13854" i="34"/>
  <c r="K13855" i="34"/>
  <c r="K13856" i="34"/>
  <c r="K13857" i="34"/>
  <c r="K13858" i="34"/>
  <c r="K13859" i="34"/>
  <c r="K13860" i="34"/>
  <c r="K13861" i="34"/>
  <c r="K13862" i="34"/>
  <c r="K13863" i="34"/>
  <c r="K13864" i="34"/>
  <c r="K13865" i="34"/>
  <c r="K13866" i="34"/>
  <c r="K13867" i="34"/>
  <c r="K13868" i="34"/>
  <c r="K13869" i="34"/>
  <c r="K13870" i="34"/>
  <c r="K13871" i="34"/>
  <c r="K13872" i="34"/>
  <c r="K13873" i="34"/>
  <c r="K13874" i="34"/>
  <c r="K13875" i="34"/>
  <c r="K13876" i="34"/>
  <c r="K13877" i="34"/>
  <c r="K13878" i="34"/>
  <c r="K13879" i="34"/>
  <c r="K13880" i="34"/>
  <c r="K13881" i="34"/>
  <c r="K13882" i="34"/>
  <c r="K13883" i="34"/>
  <c r="K13884" i="34"/>
  <c r="K13885" i="34"/>
  <c r="K13886" i="34"/>
  <c r="K13887" i="34"/>
  <c r="K13888" i="34"/>
  <c r="K13889" i="34"/>
  <c r="K13890" i="34"/>
  <c r="K13891" i="34"/>
  <c r="K13892" i="34"/>
  <c r="K13893" i="34"/>
  <c r="K13894" i="34"/>
  <c r="K13895" i="34"/>
  <c r="K13896" i="34"/>
  <c r="K13897" i="34"/>
  <c r="K13898" i="34"/>
  <c r="K13899" i="34"/>
  <c r="K13900" i="34"/>
  <c r="K13901" i="34"/>
  <c r="K13902" i="34"/>
  <c r="K13903" i="34"/>
  <c r="K13904" i="34"/>
  <c r="K13905" i="34"/>
  <c r="K13906" i="34"/>
  <c r="K13907" i="34"/>
  <c r="K13908" i="34"/>
  <c r="K13909" i="34"/>
  <c r="K13910" i="34"/>
  <c r="K13911" i="34"/>
  <c r="K13912" i="34"/>
  <c r="K13913" i="34"/>
  <c r="K13914" i="34"/>
  <c r="K13915" i="34"/>
  <c r="K13916" i="34"/>
  <c r="K13917" i="34"/>
  <c r="K13918" i="34"/>
  <c r="K13919" i="34"/>
  <c r="K13920" i="34"/>
  <c r="K13921" i="34"/>
  <c r="K13922" i="34"/>
  <c r="K13923" i="34"/>
  <c r="K13924" i="34"/>
  <c r="K13925" i="34"/>
  <c r="K13926" i="34"/>
  <c r="K13927" i="34"/>
  <c r="K13928" i="34"/>
  <c r="K13929" i="34"/>
  <c r="K13930" i="34"/>
  <c r="K13931" i="34"/>
  <c r="K13932" i="34"/>
  <c r="K13933" i="34"/>
  <c r="K13934" i="34"/>
  <c r="K13935" i="34"/>
  <c r="K13936" i="34"/>
  <c r="K13937" i="34"/>
  <c r="K13938" i="34"/>
  <c r="K13939" i="34"/>
  <c r="K13940" i="34"/>
  <c r="K13941" i="34"/>
  <c r="K13942" i="34"/>
  <c r="K13943" i="34"/>
  <c r="K13944" i="34"/>
  <c r="K13945" i="34"/>
  <c r="K13946" i="34"/>
  <c r="K13947" i="34"/>
  <c r="K13948" i="34"/>
  <c r="K13949" i="34"/>
  <c r="K13950" i="34"/>
  <c r="K13951" i="34"/>
  <c r="K13952" i="34"/>
  <c r="K13953" i="34"/>
  <c r="K13954" i="34"/>
  <c r="K13955" i="34"/>
  <c r="K13956" i="34"/>
  <c r="K13957" i="34"/>
  <c r="K13958" i="34"/>
  <c r="K13959" i="34"/>
  <c r="K13960" i="34"/>
  <c r="K13961" i="34"/>
  <c r="K13962" i="34"/>
  <c r="K13963" i="34"/>
  <c r="K13964" i="34"/>
  <c r="K13965" i="34"/>
  <c r="K13966" i="34"/>
  <c r="K13967" i="34"/>
  <c r="K13968" i="34"/>
  <c r="K13969" i="34"/>
  <c r="K13970" i="34"/>
  <c r="K13971" i="34"/>
  <c r="K13972" i="34"/>
  <c r="K13973" i="34"/>
  <c r="K13974" i="34"/>
  <c r="K13975" i="34"/>
  <c r="K13976" i="34"/>
  <c r="K13977" i="34"/>
  <c r="K13978" i="34"/>
  <c r="K13979" i="34"/>
  <c r="K13980" i="34"/>
  <c r="K13981" i="34"/>
  <c r="K13982" i="34"/>
  <c r="K13983" i="34"/>
  <c r="K13984" i="34"/>
  <c r="K13985" i="34"/>
  <c r="K13986" i="34"/>
  <c r="K13987" i="34"/>
  <c r="K13988" i="34"/>
  <c r="K13989" i="34"/>
  <c r="K13990" i="34"/>
  <c r="K13991" i="34"/>
  <c r="K13992" i="34"/>
  <c r="K13993" i="34"/>
  <c r="K13994" i="34"/>
  <c r="K13995" i="34"/>
  <c r="K13996" i="34"/>
  <c r="K13997" i="34"/>
  <c r="K13998" i="34"/>
  <c r="K13999" i="34"/>
  <c r="K14000" i="34"/>
  <c r="K14001" i="34"/>
  <c r="K14002" i="34"/>
  <c r="K14003" i="34"/>
  <c r="K14004" i="34"/>
  <c r="K14005" i="34"/>
  <c r="K14006" i="34"/>
  <c r="K14007" i="34"/>
  <c r="K14008" i="34"/>
  <c r="K14009" i="34"/>
  <c r="K14010" i="34"/>
  <c r="K14011" i="34"/>
  <c r="K14012" i="34"/>
  <c r="K14013" i="34"/>
  <c r="K14014" i="34"/>
  <c r="K14015" i="34"/>
  <c r="K14016" i="34"/>
  <c r="K14017" i="34"/>
  <c r="K14018" i="34"/>
  <c r="K14019" i="34"/>
  <c r="K14020" i="34"/>
  <c r="K14021" i="34"/>
  <c r="K14022" i="34"/>
  <c r="K14023" i="34"/>
  <c r="K14024" i="34"/>
  <c r="K14025" i="34"/>
  <c r="K14026" i="34"/>
  <c r="K14027" i="34"/>
  <c r="K14028" i="34"/>
  <c r="K14029" i="34"/>
  <c r="K14030" i="34"/>
  <c r="K14031" i="34"/>
  <c r="K14032" i="34"/>
  <c r="K14033" i="34"/>
  <c r="K14034" i="34"/>
  <c r="K14035" i="34"/>
  <c r="K14036" i="34"/>
  <c r="K14037" i="34"/>
  <c r="K14038" i="34"/>
  <c r="K14039" i="34"/>
  <c r="K14040" i="34"/>
  <c r="K14041" i="34"/>
  <c r="K14042" i="34"/>
  <c r="K14043" i="34"/>
  <c r="K14044" i="34"/>
  <c r="K14045" i="34"/>
  <c r="K14046" i="34"/>
  <c r="K14047" i="34"/>
  <c r="K14048" i="34"/>
  <c r="K14049" i="34"/>
  <c r="K14050" i="34"/>
  <c r="K14051" i="34"/>
  <c r="K14052" i="34"/>
  <c r="K14053" i="34"/>
  <c r="K14054" i="34"/>
  <c r="K14055" i="34"/>
  <c r="K14056" i="34"/>
  <c r="K14057" i="34"/>
  <c r="K14058" i="34"/>
  <c r="K14059" i="34"/>
  <c r="K14060" i="34"/>
  <c r="K14061" i="34"/>
  <c r="K14062" i="34"/>
  <c r="K14063" i="34"/>
  <c r="K14064" i="34"/>
  <c r="K14065" i="34"/>
  <c r="K14066" i="34"/>
  <c r="K14067" i="34"/>
  <c r="K14068" i="34"/>
  <c r="K14069" i="34"/>
  <c r="K14070" i="34"/>
  <c r="K14071" i="34"/>
  <c r="K14072" i="34"/>
  <c r="K14073" i="34"/>
  <c r="K14074" i="34"/>
  <c r="K14075" i="34"/>
  <c r="K14076" i="34"/>
  <c r="K14077" i="34"/>
  <c r="K14078" i="34"/>
  <c r="K14079" i="34"/>
  <c r="K14080" i="34"/>
  <c r="K14081" i="34"/>
  <c r="K14082" i="34"/>
  <c r="K14083" i="34"/>
  <c r="K14084" i="34"/>
  <c r="K14085" i="34"/>
  <c r="K14086" i="34"/>
  <c r="K14087" i="34"/>
  <c r="K14088" i="34"/>
  <c r="K14089" i="34"/>
  <c r="K14090" i="34"/>
  <c r="K14091" i="34"/>
  <c r="K14092" i="34"/>
  <c r="K14093" i="34"/>
  <c r="K14094" i="34"/>
  <c r="K14095" i="34"/>
  <c r="K14096" i="34"/>
  <c r="K14097" i="34"/>
  <c r="K14098" i="34"/>
  <c r="K14099" i="34"/>
  <c r="K14100" i="34"/>
  <c r="K14101" i="34"/>
  <c r="K14102" i="34"/>
  <c r="K14103" i="34"/>
  <c r="K14104" i="34"/>
  <c r="K14105" i="34"/>
  <c r="K14106" i="34"/>
  <c r="K14107" i="34"/>
  <c r="K14108" i="34"/>
  <c r="K14109" i="34"/>
  <c r="K14110" i="34"/>
  <c r="K14111" i="34"/>
  <c r="K14112" i="34"/>
  <c r="K14113" i="34"/>
  <c r="K14114" i="34"/>
  <c r="K14115" i="34"/>
  <c r="K14116" i="34"/>
  <c r="K14117" i="34"/>
  <c r="K14118" i="34"/>
  <c r="K14119" i="34"/>
  <c r="K14120" i="34"/>
  <c r="K14121" i="34"/>
  <c r="K14122" i="34"/>
  <c r="K14123" i="34"/>
  <c r="K14124" i="34"/>
  <c r="K14125" i="34"/>
  <c r="K14126" i="34"/>
  <c r="K14127" i="34"/>
  <c r="K14128" i="34"/>
  <c r="K14129" i="34"/>
  <c r="K14130" i="34"/>
  <c r="K14131" i="34"/>
  <c r="K14132" i="34"/>
  <c r="K14133" i="34"/>
  <c r="K14134" i="34"/>
  <c r="K14135" i="34"/>
  <c r="K14136" i="34"/>
  <c r="K14137" i="34"/>
  <c r="K14138" i="34"/>
  <c r="K14139" i="34"/>
  <c r="K14140" i="34"/>
  <c r="K14141" i="34"/>
  <c r="K14142" i="34"/>
  <c r="K14143" i="34"/>
  <c r="K14144" i="34"/>
  <c r="K14145" i="34"/>
  <c r="K14146" i="34"/>
  <c r="K14147" i="34"/>
  <c r="K14148" i="34"/>
  <c r="K14149" i="34"/>
  <c r="K14150" i="34"/>
  <c r="K14151" i="34"/>
  <c r="K14152" i="34"/>
  <c r="K14153" i="34"/>
  <c r="K14154" i="34"/>
  <c r="K14155" i="34"/>
  <c r="K14156" i="34"/>
  <c r="K14157" i="34"/>
  <c r="K14158" i="34"/>
  <c r="K14159" i="34"/>
  <c r="K14160" i="34"/>
  <c r="K14161" i="34"/>
  <c r="K14162" i="34"/>
  <c r="K14163" i="34"/>
  <c r="K14164" i="34"/>
  <c r="K14165" i="34"/>
  <c r="K14166" i="34"/>
  <c r="K14167" i="34"/>
  <c r="K14168" i="34"/>
  <c r="K14169" i="34"/>
  <c r="K14170" i="34"/>
  <c r="K14171" i="34"/>
  <c r="K14172" i="34"/>
  <c r="K14173" i="34"/>
  <c r="K14174" i="34"/>
  <c r="K14175" i="34"/>
  <c r="K14176" i="34"/>
  <c r="K14177" i="34"/>
  <c r="K14178" i="34"/>
  <c r="K14179" i="34"/>
  <c r="K14180" i="34"/>
  <c r="K14181" i="34"/>
  <c r="K14182" i="34"/>
  <c r="K14183" i="34"/>
  <c r="K14184" i="34"/>
  <c r="K14185" i="34"/>
  <c r="K14186" i="34"/>
  <c r="K14187" i="34"/>
  <c r="K14188" i="34"/>
  <c r="K14189" i="34"/>
  <c r="K14190" i="34"/>
  <c r="K14191" i="34"/>
  <c r="K14192" i="34"/>
  <c r="K14193" i="34"/>
  <c r="K14194" i="34"/>
  <c r="K14195" i="34"/>
  <c r="K14196" i="34"/>
  <c r="K14197" i="34"/>
  <c r="K14198" i="34"/>
  <c r="K14199" i="34"/>
  <c r="K14200" i="34"/>
  <c r="K14201" i="34"/>
  <c r="K14202" i="34"/>
  <c r="K14203" i="34"/>
  <c r="K14204" i="34"/>
  <c r="K14205" i="34"/>
  <c r="K14206" i="34"/>
  <c r="K14207" i="34"/>
  <c r="K14208" i="34"/>
  <c r="K14209" i="34"/>
  <c r="K14210" i="34"/>
  <c r="K14211" i="34"/>
  <c r="K14212" i="34"/>
  <c r="K14213" i="34"/>
  <c r="K14214" i="34"/>
  <c r="K14215" i="34"/>
  <c r="K14216" i="34"/>
  <c r="K14217" i="34"/>
  <c r="K14218" i="34"/>
  <c r="K14219" i="34"/>
  <c r="K14220" i="34"/>
  <c r="K14221" i="34"/>
  <c r="K14222" i="34"/>
  <c r="K14223" i="34"/>
  <c r="K14224" i="34"/>
  <c r="K14225" i="34"/>
  <c r="K14226" i="34"/>
  <c r="K14227" i="34"/>
  <c r="K14228" i="34"/>
  <c r="K14229" i="34"/>
  <c r="K14230" i="34"/>
  <c r="K14231" i="34"/>
  <c r="K14232" i="34"/>
  <c r="K14233" i="34"/>
  <c r="K14234" i="34"/>
  <c r="K14235" i="34"/>
  <c r="K14236" i="34"/>
  <c r="K14237" i="34"/>
  <c r="K14238" i="34"/>
  <c r="K14239" i="34"/>
  <c r="K14240" i="34"/>
  <c r="K14241" i="34"/>
  <c r="K14242" i="34"/>
  <c r="K14243" i="34"/>
  <c r="K14244" i="34"/>
  <c r="K14245" i="34"/>
  <c r="K14246" i="34"/>
  <c r="K14247" i="34"/>
  <c r="K14248" i="34"/>
  <c r="K14249" i="34"/>
  <c r="K14250" i="34"/>
  <c r="K14251" i="34"/>
  <c r="K14252" i="34"/>
  <c r="K14253" i="34"/>
  <c r="K14254" i="34"/>
  <c r="K14255" i="34"/>
  <c r="K14256" i="34"/>
  <c r="K14257" i="34"/>
  <c r="K14258" i="34"/>
  <c r="K14259" i="34"/>
  <c r="K14260" i="34"/>
  <c r="K14261" i="34"/>
  <c r="K14262" i="34"/>
  <c r="K14263" i="34"/>
  <c r="K14264" i="34"/>
  <c r="K14265" i="34"/>
  <c r="K14266" i="34"/>
  <c r="K14267" i="34"/>
  <c r="K14268" i="34"/>
  <c r="K14269" i="34"/>
  <c r="K14270" i="34"/>
  <c r="K14271" i="34"/>
  <c r="K14272" i="34"/>
  <c r="K14273" i="34"/>
  <c r="K14274" i="34"/>
  <c r="K14275" i="34"/>
  <c r="K14276" i="34"/>
  <c r="K14277" i="34"/>
  <c r="K14278" i="34"/>
  <c r="K14279" i="34"/>
  <c r="K14280" i="34"/>
  <c r="K14281" i="34"/>
  <c r="K14282" i="34"/>
  <c r="K14283" i="34"/>
  <c r="K14284" i="34"/>
  <c r="K14285" i="34"/>
  <c r="K14286" i="34"/>
  <c r="K14287" i="34"/>
  <c r="K14288" i="34"/>
  <c r="K14289" i="34"/>
  <c r="K14290" i="34"/>
  <c r="K14291" i="34"/>
  <c r="K14292" i="34"/>
  <c r="K14293" i="34"/>
  <c r="K14294" i="34"/>
  <c r="K14295" i="34"/>
  <c r="K14296" i="34"/>
  <c r="K14297" i="34"/>
  <c r="K14298" i="34"/>
  <c r="K14299" i="34"/>
  <c r="K14300" i="34"/>
  <c r="K14301" i="34"/>
  <c r="K14302" i="34"/>
  <c r="K14303" i="34"/>
  <c r="K14304" i="34"/>
  <c r="K14305" i="34"/>
  <c r="K14306" i="34"/>
  <c r="K14307" i="34"/>
  <c r="K14308" i="34"/>
  <c r="K14309" i="34"/>
  <c r="K14310" i="34"/>
  <c r="K14311" i="34"/>
  <c r="K14312" i="34"/>
  <c r="K14313" i="34"/>
  <c r="K14314" i="34"/>
  <c r="K14315" i="34"/>
  <c r="K14316" i="34"/>
  <c r="K14317" i="34"/>
  <c r="K14318" i="34"/>
  <c r="K14319" i="34"/>
  <c r="K14320" i="34"/>
  <c r="K14321" i="34"/>
  <c r="K14322" i="34"/>
  <c r="K14323" i="34"/>
  <c r="K14324" i="34"/>
  <c r="K14325" i="34"/>
  <c r="K14326" i="34"/>
  <c r="K14327" i="34"/>
  <c r="K14328" i="34"/>
  <c r="K14329" i="34"/>
  <c r="K14330" i="34"/>
  <c r="K14331" i="34"/>
  <c r="K14332" i="34"/>
  <c r="K14333" i="34"/>
  <c r="K14334" i="34"/>
  <c r="K14335" i="34"/>
  <c r="K14336" i="34"/>
  <c r="K14337" i="34"/>
  <c r="K14338" i="34"/>
  <c r="K14339" i="34"/>
  <c r="K14340" i="34"/>
  <c r="K14341" i="34"/>
  <c r="K14342" i="34"/>
  <c r="K14343" i="34"/>
  <c r="K14344" i="34"/>
  <c r="K14345" i="34"/>
  <c r="K14346" i="34"/>
  <c r="K14347" i="34"/>
  <c r="K14348" i="34"/>
  <c r="K14349" i="34"/>
  <c r="K14350" i="34"/>
  <c r="K14351" i="34"/>
  <c r="K14352" i="34"/>
  <c r="K14353" i="34"/>
  <c r="K14354" i="34"/>
  <c r="K14355" i="34"/>
  <c r="K14356" i="34"/>
  <c r="K14357" i="34"/>
  <c r="K14358" i="34"/>
  <c r="K14359" i="34"/>
  <c r="K14360" i="34"/>
  <c r="K14361" i="34"/>
  <c r="K14362" i="34"/>
  <c r="K14363" i="34"/>
  <c r="K14364" i="34"/>
  <c r="K14365" i="34"/>
  <c r="K14366" i="34"/>
  <c r="K14367" i="34"/>
  <c r="K14368" i="34"/>
  <c r="K14369" i="34"/>
  <c r="K14370" i="34"/>
  <c r="K14371" i="34"/>
  <c r="K14372" i="34"/>
  <c r="K14373" i="34"/>
  <c r="K14374" i="34"/>
  <c r="K14375" i="34"/>
  <c r="K14376" i="34"/>
  <c r="K14377" i="34"/>
  <c r="K14378" i="34"/>
  <c r="K14379" i="34"/>
  <c r="K14380" i="34"/>
  <c r="K14381" i="34"/>
  <c r="K14382" i="34"/>
  <c r="K14383" i="34"/>
  <c r="K14384" i="34"/>
  <c r="K14385" i="34"/>
  <c r="K14386" i="34"/>
  <c r="K14387" i="34"/>
  <c r="K14388" i="34"/>
  <c r="K14389" i="34"/>
  <c r="K14390" i="34"/>
  <c r="K14391" i="34"/>
  <c r="K14392" i="34"/>
  <c r="K14393" i="34"/>
  <c r="K14394" i="34"/>
  <c r="K14395" i="34"/>
  <c r="K14396" i="34"/>
  <c r="K14397" i="34"/>
  <c r="K14398" i="34"/>
  <c r="K14399" i="34"/>
  <c r="K14400" i="34"/>
  <c r="K14401" i="34"/>
  <c r="K14402" i="34"/>
  <c r="K14403" i="34"/>
  <c r="K14404" i="34"/>
  <c r="K14405" i="34"/>
  <c r="K14406" i="34"/>
  <c r="K14407" i="34"/>
  <c r="K14408" i="34"/>
  <c r="K14409" i="34"/>
  <c r="K14410" i="34"/>
  <c r="K14411" i="34"/>
  <c r="K14412" i="34"/>
  <c r="K14413" i="34"/>
  <c r="K14414" i="34"/>
  <c r="K14415" i="34"/>
  <c r="K14416" i="34"/>
  <c r="K14417" i="34"/>
  <c r="K14418" i="34"/>
  <c r="K14419" i="34"/>
  <c r="K14420" i="34"/>
  <c r="K14421" i="34"/>
  <c r="K14422" i="34"/>
  <c r="K14423" i="34"/>
  <c r="K14424" i="34"/>
  <c r="K14425" i="34"/>
  <c r="K14426" i="34"/>
  <c r="K14427" i="34"/>
  <c r="K14428" i="34"/>
  <c r="K14429" i="34"/>
  <c r="K14430" i="34"/>
  <c r="K14431" i="34"/>
  <c r="K14432" i="34"/>
  <c r="K14433" i="34"/>
  <c r="K14434" i="34"/>
  <c r="K14435" i="34"/>
  <c r="K14436" i="34"/>
  <c r="K14437" i="34"/>
  <c r="K14438" i="34"/>
  <c r="K14439" i="34"/>
  <c r="K14440" i="34"/>
  <c r="K14441" i="34"/>
  <c r="K14442" i="34"/>
  <c r="K14443" i="34"/>
  <c r="K14444" i="34"/>
  <c r="K14445" i="34"/>
  <c r="K14446" i="34"/>
  <c r="K14447" i="34"/>
  <c r="K14448" i="34"/>
  <c r="K14449" i="34"/>
  <c r="K14450" i="34"/>
  <c r="K14451" i="34"/>
  <c r="K14452" i="34"/>
  <c r="K14453" i="34"/>
  <c r="K14454" i="34"/>
  <c r="K14455" i="34"/>
  <c r="K14456" i="34"/>
  <c r="K14457" i="34"/>
  <c r="K14458" i="34"/>
  <c r="K14459" i="34"/>
  <c r="K14460" i="34"/>
  <c r="K14461" i="34"/>
  <c r="K14462" i="34"/>
  <c r="K14463" i="34"/>
  <c r="K14464" i="34"/>
  <c r="K14465" i="34"/>
  <c r="K14466" i="34"/>
  <c r="K14467" i="34"/>
  <c r="K14468" i="34"/>
  <c r="K14469" i="34"/>
  <c r="K14470" i="34"/>
  <c r="K14471" i="34"/>
  <c r="K14472" i="34"/>
  <c r="K14473" i="34"/>
  <c r="K14474" i="34"/>
  <c r="K14475" i="34"/>
  <c r="K14476" i="34"/>
  <c r="K14477" i="34"/>
  <c r="K14478" i="34"/>
  <c r="K14479" i="34"/>
  <c r="K14480" i="34"/>
  <c r="K14481" i="34"/>
  <c r="K14482" i="34"/>
  <c r="K14483" i="34"/>
  <c r="K14484" i="34"/>
  <c r="K14485" i="34"/>
  <c r="K14486" i="34"/>
  <c r="K14487" i="34"/>
  <c r="K14488" i="34"/>
  <c r="K14489" i="34"/>
  <c r="K14490" i="34"/>
  <c r="K14491" i="34"/>
  <c r="K14492" i="34"/>
  <c r="K14493" i="34"/>
  <c r="K14494" i="34"/>
  <c r="K14495" i="34"/>
  <c r="K14496" i="34"/>
  <c r="K14497" i="34"/>
  <c r="K14498" i="34"/>
  <c r="K14499" i="34"/>
  <c r="K14500" i="34"/>
  <c r="K14501" i="34"/>
  <c r="K14502" i="34"/>
  <c r="K14503" i="34"/>
  <c r="K14504" i="34"/>
  <c r="K14505" i="34"/>
  <c r="K14506" i="34"/>
  <c r="K14507" i="34"/>
  <c r="K14508" i="34"/>
  <c r="K14509" i="34"/>
  <c r="K14510" i="34"/>
  <c r="K14511" i="34"/>
  <c r="K14512" i="34"/>
  <c r="K14513" i="34"/>
  <c r="K14514" i="34"/>
  <c r="K14515" i="34"/>
  <c r="K14516" i="34"/>
  <c r="K14517" i="34"/>
  <c r="K14518" i="34"/>
  <c r="K14519" i="34"/>
  <c r="K14520" i="34"/>
  <c r="K14521" i="34"/>
  <c r="K14522" i="34"/>
  <c r="K14523" i="34"/>
  <c r="K14524" i="34"/>
  <c r="K14525" i="34"/>
  <c r="K14526" i="34"/>
  <c r="K14527" i="34"/>
  <c r="K14528" i="34"/>
  <c r="K14529" i="34"/>
  <c r="K14530" i="34"/>
  <c r="K14531" i="34"/>
  <c r="K14532" i="34"/>
  <c r="K14533" i="34"/>
  <c r="K14534" i="34"/>
  <c r="K14535" i="34"/>
  <c r="K14536" i="34"/>
  <c r="K14537" i="34"/>
  <c r="K14538" i="34"/>
  <c r="K14539" i="34"/>
  <c r="K14540" i="34"/>
  <c r="K14541" i="34"/>
  <c r="K14542" i="34"/>
  <c r="K14543" i="34"/>
  <c r="K14544" i="34"/>
  <c r="K14545" i="34"/>
  <c r="K14546" i="34"/>
  <c r="K14547" i="34"/>
  <c r="K14548" i="34"/>
  <c r="K14549" i="34"/>
  <c r="K14550" i="34"/>
  <c r="K14551" i="34"/>
  <c r="K14552" i="34"/>
  <c r="K14553" i="34"/>
  <c r="K14554" i="34"/>
  <c r="K14555" i="34"/>
  <c r="K14556" i="34"/>
  <c r="K14557" i="34"/>
  <c r="K14558" i="34"/>
  <c r="K14559" i="34"/>
  <c r="K14560" i="34"/>
  <c r="K14561" i="34"/>
  <c r="K14562" i="34"/>
  <c r="K14563" i="34"/>
  <c r="K14564" i="34"/>
  <c r="K14565" i="34"/>
  <c r="K14566" i="34"/>
  <c r="K14567" i="34"/>
  <c r="K14568" i="34"/>
  <c r="K14569" i="34"/>
  <c r="K14570" i="34"/>
  <c r="K14571" i="34"/>
  <c r="K14572" i="34"/>
  <c r="K14573" i="34"/>
  <c r="K14574" i="34"/>
  <c r="K14575" i="34"/>
  <c r="K14576" i="34"/>
  <c r="K14577" i="34"/>
  <c r="K14578" i="34"/>
  <c r="K14579" i="34"/>
  <c r="K14580" i="34"/>
  <c r="K14581" i="34"/>
  <c r="K14582" i="34"/>
  <c r="K14583" i="34"/>
  <c r="K14584" i="34"/>
  <c r="K14585" i="34"/>
  <c r="K14586" i="34"/>
  <c r="K14587" i="34"/>
  <c r="K14588" i="34"/>
  <c r="K14589" i="34"/>
  <c r="K14590" i="34"/>
  <c r="K14591" i="34"/>
  <c r="K14592" i="34"/>
  <c r="K14593" i="34"/>
  <c r="K14594" i="34"/>
  <c r="K14595" i="34"/>
  <c r="K14596" i="34"/>
  <c r="K14597" i="34"/>
  <c r="K14598" i="34"/>
  <c r="K14599" i="34"/>
  <c r="K14600" i="34"/>
  <c r="K14601" i="34"/>
  <c r="K14602" i="34"/>
  <c r="K14603" i="34"/>
  <c r="K14604" i="34"/>
  <c r="K14605" i="34"/>
  <c r="K14606" i="34"/>
  <c r="K14607" i="34"/>
  <c r="K14608" i="34"/>
  <c r="K14609" i="34"/>
  <c r="K14610" i="34"/>
  <c r="K14611" i="34"/>
  <c r="K14612" i="34"/>
  <c r="K14613" i="34"/>
  <c r="K14614" i="34"/>
  <c r="K14615" i="34"/>
  <c r="K14616" i="34"/>
  <c r="K14617" i="34"/>
  <c r="K14618" i="34"/>
  <c r="K14619" i="34"/>
  <c r="K14620" i="34"/>
  <c r="K14621" i="34"/>
  <c r="K14622" i="34"/>
  <c r="K14623" i="34"/>
  <c r="K14624" i="34"/>
  <c r="K14625" i="34"/>
  <c r="K14626" i="34"/>
  <c r="K14627" i="34"/>
  <c r="K14628" i="34"/>
  <c r="K14629" i="34"/>
  <c r="K14630" i="34"/>
  <c r="K14631" i="34"/>
  <c r="K14632" i="34"/>
  <c r="K14633" i="34"/>
  <c r="K14634" i="34"/>
  <c r="K14635" i="34"/>
  <c r="K14636" i="34"/>
  <c r="K14637" i="34"/>
  <c r="K14638" i="34"/>
  <c r="K14639" i="34"/>
  <c r="K14640" i="34"/>
  <c r="K14641" i="34"/>
  <c r="K14642" i="34"/>
  <c r="K14643" i="34"/>
  <c r="K14644" i="34"/>
  <c r="K14645" i="34"/>
  <c r="K14646" i="34"/>
  <c r="K14647" i="34"/>
  <c r="K14648" i="34"/>
  <c r="K14649" i="34"/>
  <c r="K14650" i="34"/>
  <c r="K14651" i="34"/>
  <c r="K14652" i="34"/>
  <c r="K14653" i="34"/>
  <c r="K14654" i="34"/>
  <c r="K14655" i="34"/>
  <c r="K14656" i="34"/>
  <c r="K14657" i="34"/>
  <c r="K14658" i="34"/>
  <c r="K14659" i="34"/>
  <c r="K14660" i="34"/>
  <c r="K14661" i="34"/>
  <c r="K14662" i="34"/>
  <c r="K14663" i="34"/>
  <c r="K14664" i="34"/>
  <c r="K14665" i="34"/>
  <c r="K14666" i="34"/>
  <c r="K14667" i="34"/>
  <c r="K14668" i="34"/>
  <c r="K14669" i="34"/>
  <c r="K14670" i="34"/>
  <c r="K14671" i="34"/>
  <c r="K14672" i="34"/>
  <c r="K14673" i="34"/>
  <c r="K14674" i="34"/>
  <c r="K14675" i="34"/>
  <c r="K14676" i="34"/>
  <c r="K14677" i="34"/>
  <c r="K14678" i="34"/>
  <c r="K14679" i="34"/>
  <c r="K14680" i="34"/>
  <c r="K14681" i="34"/>
  <c r="K14682" i="34"/>
  <c r="K14683" i="34"/>
  <c r="K14684" i="34"/>
  <c r="K14685" i="34"/>
  <c r="K14686" i="34"/>
  <c r="K14687" i="34"/>
  <c r="K14688" i="34"/>
  <c r="K14689" i="34"/>
  <c r="K14690" i="34"/>
  <c r="K14691" i="34"/>
  <c r="K14692" i="34"/>
  <c r="K14693" i="34"/>
  <c r="K14694" i="34"/>
  <c r="K14695" i="34"/>
  <c r="K14696" i="34"/>
  <c r="K14697" i="34"/>
  <c r="K14698" i="34"/>
  <c r="K14699" i="34"/>
  <c r="K14700" i="34"/>
  <c r="K14701" i="34"/>
  <c r="K14702" i="34"/>
  <c r="K14703" i="34"/>
  <c r="K14704" i="34"/>
  <c r="K14705" i="34"/>
  <c r="K14706" i="34"/>
  <c r="K14707" i="34"/>
  <c r="K14708" i="34"/>
  <c r="K14709" i="34"/>
  <c r="K14710" i="34"/>
  <c r="K14711" i="34"/>
  <c r="K14712" i="34"/>
  <c r="K14713" i="34"/>
  <c r="K14714" i="34"/>
  <c r="K14715" i="34"/>
  <c r="K14716" i="34"/>
  <c r="K14717" i="34"/>
  <c r="K14718" i="34"/>
  <c r="K14719" i="34"/>
  <c r="K14720" i="34"/>
  <c r="K14721" i="34"/>
  <c r="K14722" i="34"/>
  <c r="K14723" i="34"/>
  <c r="K14724" i="34"/>
  <c r="K14725" i="34"/>
  <c r="K14726" i="34"/>
  <c r="K14727" i="34"/>
  <c r="K14728" i="34"/>
  <c r="K14729" i="34"/>
  <c r="K14730" i="34"/>
  <c r="K14731" i="34"/>
  <c r="K14732" i="34"/>
  <c r="K14733" i="34"/>
  <c r="K14734" i="34"/>
  <c r="K14735" i="34"/>
  <c r="K14736" i="34"/>
  <c r="K14737" i="34"/>
  <c r="K14738" i="34"/>
  <c r="K14739" i="34"/>
  <c r="K14740" i="34"/>
  <c r="K14741" i="34"/>
  <c r="K14742" i="34"/>
  <c r="K14743" i="34"/>
  <c r="K14744" i="34"/>
  <c r="K14745" i="34"/>
  <c r="K14746" i="34"/>
  <c r="K14747" i="34"/>
  <c r="K14748" i="34"/>
  <c r="K14749" i="34"/>
  <c r="K14750" i="34"/>
  <c r="K14751" i="34"/>
  <c r="K14752" i="34"/>
  <c r="K14753" i="34"/>
  <c r="K14754" i="34"/>
  <c r="K14755" i="34"/>
  <c r="K14756" i="34"/>
  <c r="K14757" i="34"/>
  <c r="K14758" i="34"/>
  <c r="K14759" i="34"/>
  <c r="K14760" i="34"/>
  <c r="K14761" i="34"/>
  <c r="K14762" i="34"/>
  <c r="K14763" i="34"/>
  <c r="K14764" i="34"/>
  <c r="K14765" i="34"/>
  <c r="K14766" i="34"/>
  <c r="K14767" i="34"/>
  <c r="K14768" i="34"/>
  <c r="K14769" i="34"/>
  <c r="K14770" i="34"/>
  <c r="K14771" i="34"/>
  <c r="K14772" i="34"/>
  <c r="K14773" i="34"/>
  <c r="K14774" i="34"/>
  <c r="K14775" i="34"/>
  <c r="K14776" i="34"/>
  <c r="K14777" i="34"/>
  <c r="K14778" i="34"/>
  <c r="K14779" i="34"/>
  <c r="K14780" i="34"/>
  <c r="K14781" i="34"/>
  <c r="K14782" i="34"/>
  <c r="K14783" i="34"/>
  <c r="K14784" i="34"/>
  <c r="K14785" i="34"/>
  <c r="K14786" i="34"/>
  <c r="K14787" i="34"/>
  <c r="K14788" i="34"/>
  <c r="K14789" i="34"/>
  <c r="K14790" i="34"/>
  <c r="K14791" i="34"/>
  <c r="K14792" i="34"/>
  <c r="K14793" i="34"/>
  <c r="K14794" i="34"/>
  <c r="K14795" i="34"/>
  <c r="K14796" i="34"/>
  <c r="K14797" i="34"/>
  <c r="K14798" i="34"/>
  <c r="K14799" i="34"/>
  <c r="K14800" i="34"/>
  <c r="K14801" i="34"/>
  <c r="K14802" i="34"/>
  <c r="K14803" i="34"/>
  <c r="K14804" i="34"/>
  <c r="K14805" i="34"/>
  <c r="K14806" i="34"/>
  <c r="K14807" i="34"/>
  <c r="K14808" i="34"/>
  <c r="K14809" i="34"/>
  <c r="K14810" i="34"/>
  <c r="K14811" i="34"/>
  <c r="K14812" i="34"/>
  <c r="K14813" i="34"/>
  <c r="K14814" i="34"/>
  <c r="K14815" i="34"/>
  <c r="K14816" i="34"/>
  <c r="K14817" i="34"/>
  <c r="K14818" i="34"/>
  <c r="K14819" i="34"/>
  <c r="K14820" i="34"/>
  <c r="K14821" i="34"/>
  <c r="K14822" i="34"/>
  <c r="K14823" i="34"/>
  <c r="K14824" i="34"/>
  <c r="K14825" i="34"/>
  <c r="K14826" i="34"/>
  <c r="K14827" i="34"/>
  <c r="K14828" i="34"/>
  <c r="K14829" i="34"/>
  <c r="K14830" i="34"/>
  <c r="K14831" i="34"/>
  <c r="K14832" i="34"/>
  <c r="K14833" i="34"/>
  <c r="K14834" i="34"/>
  <c r="K14835" i="34"/>
  <c r="K14836" i="34"/>
  <c r="K14837" i="34"/>
  <c r="K14838" i="34"/>
  <c r="K14839" i="34"/>
  <c r="K14840" i="34"/>
  <c r="K14841" i="34"/>
  <c r="K14842" i="34"/>
  <c r="K14843" i="34"/>
  <c r="K14844" i="34"/>
  <c r="K14845" i="34"/>
  <c r="K14846" i="34"/>
  <c r="K14847" i="34"/>
  <c r="K14848" i="34"/>
  <c r="K14849" i="34"/>
  <c r="K14850" i="34"/>
  <c r="K14851" i="34"/>
  <c r="K14852" i="34"/>
  <c r="K14853" i="34"/>
  <c r="K14854" i="34"/>
  <c r="K14855" i="34"/>
  <c r="K14856" i="34"/>
  <c r="K14857" i="34"/>
  <c r="K14858" i="34"/>
  <c r="K14859" i="34"/>
  <c r="K14860" i="34"/>
  <c r="K14861" i="34"/>
  <c r="K14862" i="34"/>
  <c r="K14863" i="34"/>
  <c r="K14864" i="34"/>
  <c r="K14865" i="34"/>
  <c r="K14866" i="34"/>
  <c r="K14867" i="34"/>
  <c r="K14868" i="34"/>
  <c r="K14869" i="34"/>
  <c r="K14870" i="34"/>
  <c r="K14871" i="34"/>
  <c r="K14872" i="34"/>
  <c r="K14873" i="34"/>
  <c r="K14874" i="34"/>
  <c r="K14875" i="34"/>
  <c r="K14876" i="34"/>
  <c r="K14877" i="34"/>
  <c r="K14878" i="34"/>
  <c r="K14879" i="34"/>
  <c r="K14880" i="34"/>
  <c r="K14881" i="34"/>
  <c r="K14882" i="34"/>
  <c r="K14883" i="34"/>
  <c r="K14884" i="34"/>
  <c r="K14885" i="34"/>
  <c r="K14886" i="34"/>
  <c r="K14887" i="34"/>
  <c r="K14888" i="34"/>
  <c r="K14889" i="34"/>
  <c r="K14890" i="34"/>
  <c r="K14891" i="34"/>
  <c r="K14892" i="34"/>
  <c r="K14893" i="34"/>
  <c r="K14894" i="34"/>
  <c r="K14895" i="34"/>
  <c r="K14896" i="34"/>
  <c r="K14897" i="34"/>
  <c r="K14898" i="34"/>
  <c r="K14899" i="34"/>
  <c r="K14900" i="34"/>
  <c r="K14901" i="34"/>
  <c r="K14902" i="34"/>
  <c r="K14903" i="34"/>
  <c r="K14904" i="34"/>
  <c r="K14905" i="34"/>
  <c r="K14906" i="34"/>
  <c r="K14907" i="34"/>
  <c r="K14908" i="34"/>
  <c r="K14909" i="34"/>
  <c r="K14910" i="34"/>
  <c r="K14911" i="34"/>
  <c r="K14912" i="34"/>
  <c r="K14913" i="34"/>
  <c r="K14914" i="34"/>
  <c r="K14915" i="34"/>
  <c r="K14916" i="34"/>
  <c r="K14917" i="34"/>
  <c r="K14918" i="34"/>
  <c r="K14919" i="34"/>
  <c r="K14920" i="34"/>
  <c r="K14921" i="34"/>
  <c r="K14922" i="34"/>
  <c r="K14923" i="34"/>
  <c r="K14924" i="34"/>
  <c r="K14925" i="34"/>
  <c r="K14926" i="34"/>
  <c r="K14927" i="34"/>
  <c r="K14928" i="34"/>
  <c r="K14929" i="34"/>
  <c r="K14930" i="34"/>
  <c r="K14931" i="34"/>
  <c r="K14932" i="34"/>
  <c r="K14933" i="34"/>
  <c r="K14934" i="34"/>
  <c r="K14935" i="34"/>
  <c r="K14936" i="34"/>
  <c r="K14937" i="34"/>
  <c r="K14938" i="34"/>
  <c r="K14939" i="34"/>
  <c r="K14940" i="34"/>
  <c r="K14941" i="34"/>
  <c r="K14942" i="34"/>
  <c r="K14943" i="34"/>
  <c r="K14944" i="34"/>
  <c r="K14945" i="34"/>
  <c r="K14946" i="34"/>
  <c r="K14947" i="34"/>
  <c r="K14948" i="34"/>
  <c r="K14949" i="34"/>
  <c r="K14950" i="34"/>
  <c r="K14951" i="34"/>
  <c r="K14952" i="34"/>
  <c r="K14953" i="34"/>
  <c r="K14954" i="34"/>
  <c r="K14955" i="34"/>
  <c r="K14956" i="34"/>
  <c r="K14957" i="34"/>
  <c r="K14958" i="34"/>
  <c r="K14959" i="34"/>
  <c r="K14960" i="34"/>
  <c r="K14961" i="34"/>
  <c r="K14962" i="34"/>
  <c r="K14963" i="34"/>
  <c r="K14964" i="34"/>
  <c r="K14965" i="34"/>
  <c r="K14966" i="34"/>
  <c r="K14967" i="34"/>
  <c r="K14968" i="34"/>
  <c r="K14969" i="34"/>
  <c r="K14970" i="34"/>
  <c r="K14971" i="34"/>
  <c r="K14972" i="34"/>
  <c r="K14973" i="34"/>
  <c r="K14974" i="34"/>
  <c r="K14975" i="34"/>
  <c r="K14976" i="34"/>
  <c r="K14977" i="34"/>
  <c r="K14978" i="34"/>
  <c r="K14979" i="34"/>
  <c r="K14980" i="34"/>
  <c r="K14981" i="34"/>
  <c r="K14982" i="34"/>
  <c r="K14983" i="34"/>
  <c r="K14984" i="34"/>
  <c r="K14985" i="34"/>
  <c r="K14986" i="34"/>
  <c r="K14987" i="34"/>
  <c r="K14988" i="34"/>
  <c r="K14989" i="34"/>
  <c r="K14990" i="34"/>
  <c r="K14991" i="34"/>
  <c r="K14992" i="34"/>
  <c r="K14993" i="34"/>
  <c r="K14994" i="34"/>
  <c r="K14995" i="34"/>
  <c r="K14996" i="34"/>
  <c r="K14997" i="34"/>
  <c r="K14998" i="34"/>
  <c r="K14999" i="34"/>
  <c r="K15000" i="34"/>
  <c r="K15001" i="34"/>
  <c r="K15002" i="34"/>
  <c r="K15003" i="34"/>
  <c r="K15004" i="34"/>
  <c r="K15005" i="34"/>
  <c r="K15006" i="34"/>
  <c r="K15007" i="34"/>
  <c r="K15008" i="34"/>
  <c r="K15009" i="34"/>
  <c r="K15010" i="34"/>
  <c r="K15011" i="34"/>
  <c r="K15012" i="34"/>
  <c r="K15013" i="34"/>
  <c r="K15014" i="34"/>
  <c r="K15015" i="34"/>
  <c r="K15016" i="34"/>
  <c r="K15017" i="34"/>
  <c r="K15018" i="34"/>
  <c r="K15019" i="34"/>
  <c r="K15020" i="34"/>
  <c r="K15021" i="34"/>
  <c r="K15022" i="34"/>
  <c r="K15023" i="34"/>
  <c r="K15024" i="34"/>
  <c r="K15025" i="34"/>
  <c r="K15026" i="34"/>
  <c r="K15027" i="34"/>
  <c r="K15028" i="34"/>
  <c r="K15029" i="34"/>
  <c r="K15030" i="34"/>
  <c r="K15031" i="34"/>
  <c r="K15032" i="34"/>
  <c r="K15033" i="34"/>
  <c r="K15034" i="34"/>
  <c r="K15035" i="34"/>
  <c r="K15036" i="34"/>
  <c r="K15037" i="34"/>
  <c r="K15038" i="34"/>
  <c r="K15039" i="34"/>
  <c r="K15040" i="34"/>
  <c r="K15041" i="34"/>
  <c r="K15042" i="34"/>
  <c r="K15043" i="34"/>
  <c r="K15044" i="34"/>
  <c r="K15045" i="34"/>
  <c r="K15046" i="34"/>
  <c r="K15047" i="34"/>
  <c r="K15048" i="34"/>
  <c r="K15049" i="34"/>
  <c r="K15050" i="34"/>
  <c r="K15051" i="34"/>
  <c r="K15052" i="34"/>
  <c r="K15053" i="34"/>
  <c r="K15054" i="34"/>
  <c r="K15055" i="34"/>
  <c r="K15056" i="34"/>
  <c r="K15057" i="34"/>
  <c r="K15058" i="34"/>
  <c r="K15059" i="34"/>
  <c r="K15060" i="34"/>
  <c r="K15061" i="34"/>
  <c r="K15062" i="34"/>
  <c r="K15063" i="34"/>
  <c r="K15064" i="34"/>
  <c r="K15065" i="34"/>
  <c r="K15066" i="34"/>
  <c r="K15067" i="34"/>
  <c r="K15068" i="34"/>
  <c r="K15069" i="34"/>
  <c r="K15070" i="34"/>
  <c r="K15071" i="34"/>
  <c r="K15072" i="34"/>
  <c r="K15073" i="34"/>
  <c r="K15074" i="34"/>
  <c r="K15075" i="34"/>
  <c r="K15076" i="34"/>
  <c r="K15077" i="34"/>
  <c r="K15078" i="34"/>
  <c r="K15079" i="34"/>
  <c r="K15080" i="34"/>
  <c r="K15081" i="34"/>
  <c r="K15082" i="34"/>
  <c r="K15083" i="34"/>
  <c r="K15084" i="34"/>
  <c r="K15085" i="34"/>
  <c r="K15086" i="34"/>
  <c r="K15087" i="34"/>
  <c r="K15088" i="34"/>
  <c r="K15089" i="34"/>
  <c r="K15090" i="34"/>
  <c r="K15091" i="34"/>
  <c r="K15092" i="34"/>
  <c r="K15093" i="34"/>
  <c r="K15094" i="34"/>
  <c r="K15095" i="34"/>
  <c r="K15096" i="34"/>
  <c r="K15097" i="34"/>
  <c r="K15098" i="34"/>
  <c r="K15099" i="34"/>
  <c r="K15100" i="34"/>
  <c r="K15101" i="34"/>
  <c r="K15102" i="34"/>
  <c r="K15103" i="34"/>
  <c r="K15104" i="34"/>
  <c r="K15105" i="34"/>
  <c r="K15106" i="34"/>
  <c r="K15107" i="34"/>
  <c r="K15108" i="34"/>
  <c r="K15109" i="34"/>
  <c r="K15110" i="34"/>
  <c r="K15111" i="34"/>
  <c r="K15112" i="34"/>
  <c r="K15113" i="34"/>
  <c r="K15114" i="34"/>
  <c r="K15115" i="34"/>
  <c r="K15116" i="34"/>
  <c r="K15117" i="34"/>
  <c r="K15118" i="34"/>
  <c r="K15119" i="34"/>
  <c r="K15120" i="34"/>
  <c r="K15121" i="34"/>
  <c r="K15122" i="34"/>
  <c r="K15123" i="34"/>
  <c r="K15124" i="34"/>
  <c r="K15125" i="34"/>
  <c r="K15126" i="34"/>
  <c r="K15127" i="34"/>
  <c r="K15128" i="34"/>
  <c r="K15129" i="34"/>
  <c r="K15130" i="34"/>
  <c r="K15131" i="34"/>
  <c r="K15132" i="34"/>
  <c r="K15133" i="34"/>
  <c r="K15134" i="34"/>
  <c r="K15135" i="34"/>
  <c r="K15136" i="34"/>
  <c r="K15137" i="34"/>
  <c r="K15138" i="34"/>
  <c r="K15139" i="34"/>
  <c r="K15140" i="34"/>
  <c r="K15141" i="34"/>
  <c r="K15142" i="34"/>
  <c r="K15143" i="34"/>
  <c r="K15144" i="34"/>
  <c r="K15145" i="34"/>
  <c r="K15146" i="34"/>
  <c r="K15147" i="34"/>
  <c r="K15148" i="34"/>
  <c r="K15149" i="34"/>
  <c r="K15150" i="34"/>
  <c r="K15151" i="34"/>
  <c r="K15152" i="34"/>
  <c r="K15153" i="34"/>
  <c r="K15154" i="34"/>
  <c r="K15155" i="34"/>
  <c r="K15156" i="34"/>
  <c r="K15157" i="34"/>
  <c r="K15158" i="34"/>
  <c r="K15159" i="34"/>
  <c r="K15160" i="34"/>
  <c r="K15161" i="34"/>
  <c r="K15162" i="34"/>
  <c r="K15163" i="34"/>
  <c r="K15164" i="34"/>
  <c r="K15165" i="34"/>
  <c r="K15166" i="34"/>
  <c r="K15167" i="34"/>
  <c r="K15168" i="34"/>
  <c r="K15169" i="34"/>
  <c r="K15170" i="34"/>
  <c r="K15171" i="34"/>
  <c r="K15172" i="34"/>
  <c r="K15173" i="34"/>
  <c r="K15174" i="34"/>
  <c r="K15175" i="34"/>
  <c r="K15176" i="34"/>
  <c r="K15177" i="34"/>
  <c r="K15178" i="34"/>
  <c r="K15179" i="34"/>
  <c r="K15180" i="34"/>
  <c r="K15181" i="34"/>
  <c r="K15182" i="34"/>
  <c r="K15183" i="34"/>
  <c r="K15184" i="34"/>
  <c r="K15185" i="34"/>
  <c r="K15186" i="34"/>
  <c r="K15187" i="34"/>
  <c r="K15188" i="34"/>
  <c r="K15189" i="34"/>
  <c r="K15190" i="34"/>
  <c r="K15191" i="34"/>
  <c r="K15192" i="34"/>
  <c r="K15193" i="34"/>
  <c r="K15194" i="34"/>
  <c r="K15195" i="34"/>
  <c r="K15196" i="34"/>
  <c r="K15197" i="34"/>
  <c r="K15198" i="34"/>
  <c r="K15199" i="34"/>
  <c r="K15200" i="34"/>
  <c r="K15201" i="34"/>
  <c r="K15202" i="34"/>
  <c r="K15203" i="34"/>
  <c r="K15204" i="34"/>
  <c r="K15205" i="34"/>
  <c r="K15206" i="34"/>
  <c r="K15207" i="34"/>
  <c r="K15208" i="34"/>
  <c r="K15209" i="34"/>
  <c r="K15210" i="34"/>
  <c r="K15211" i="34"/>
  <c r="K15212" i="34"/>
  <c r="K15213" i="34"/>
  <c r="K15214" i="34"/>
  <c r="K15215" i="34"/>
  <c r="K15216" i="34"/>
  <c r="K15217" i="34"/>
  <c r="K15218" i="34"/>
  <c r="K15219" i="34"/>
  <c r="K15220" i="34"/>
  <c r="K15221" i="34"/>
  <c r="K15222" i="34"/>
  <c r="K15223" i="34"/>
  <c r="K15224" i="34"/>
  <c r="K15225" i="34"/>
  <c r="K15226" i="34"/>
  <c r="K15227" i="34"/>
  <c r="K15228" i="34"/>
  <c r="K15229" i="34"/>
  <c r="K15230" i="34"/>
  <c r="K15231" i="34"/>
  <c r="K15232" i="34"/>
  <c r="K15233" i="34"/>
  <c r="K15234" i="34"/>
  <c r="K15235" i="34"/>
  <c r="K15236" i="34"/>
  <c r="K15237" i="34"/>
  <c r="K15238" i="34"/>
  <c r="K15239" i="34"/>
  <c r="K15240" i="34"/>
  <c r="K15241" i="34"/>
  <c r="K15242" i="34"/>
  <c r="K15243" i="34"/>
  <c r="K15244" i="34"/>
  <c r="K15245" i="34"/>
  <c r="K15246" i="34"/>
  <c r="K15247" i="34"/>
  <c r="K15248" i="34"/>
  <c r="K15249" i="34"/>
  <c r="K15250" i="34"/>
  <c r="K15251" i="34"/>
  <c r="K15252" i="34"/>
  <c r="K15253" i="34"/>
  <c r="K15254" i="34"/>
  <c r="K15255" i="34"/>
  <c r="K15256" i="34"/>
  <c r="K15257" i="34"/>
  <c r="K15258" i="34"/>
  <c r="K15259" i="34"/>
  <c r="K15260" i="34"/>
  <c r="K15261" i="34"/>
  <c r="K15262" i="34"/>
  <c r="K15263" i="34"/>
  <c r="K15264" i="34"/>
  <c r="K15265" i="34"/>
  <c r="K15266" i="34"/>
  <c r="K15267" i="34"/>
  <c r="K15268" i="34"/>
  <c r="K15269" i="34"/>
  <c r="K15270" i="34"/>
  <c r="K15271" i="34"/>
  <c r="K15272" i="34"/>
  <c r="K15273" i="34"/>
  <c r="K15274" i="34"/>
  <c r="K15275" i="34"/>
  <c r="K15276" i="34"/>
  <c r="K15277" i="34"/>
  <c r="K15278" i="34"/>
  <c r="K15279" i="34"/>
  <c r="K15280" i="34"/>
  <c r="K15281" i="34"/>
  <c r="K15282" i="34"/>
  <c r="K15283" i="34"/>
  <c r="K15284" i="34"/>
  <c r="K15285" i="34"/>
  <c r="K15286" i="34"/>
  <c r="K15287" i="34"/>
  <c r="K15288" i="34"/>
  <c r="K15289" i="34"/>
  <c r="K15290" i="34"/>
  <c r="K15291" i="34"/>
  <c r="K15292" i="34"/>
  <c r="K15293" i="34"/>
  <c r="K15294" i="34"/>
  <c r="K15295" i="34"/>
  <c r="K15296" i="34"/>
  <c r="K15297" i="34"/>
  <c r="K15298" i="34"/>
  <c r="K15299" i="34"/>
  <c r="K15300" i="34"/>
  <c r="K15301" i="34"/>
  <c r="K15302" i="34"/>
  <c r="K15303" i="34"/>
  <c r="K15304" i="34"/>
  <c r="K15305" i="34"/>
  <c r="K15306" i="34"/>
  <c r="K15307" i="34"/>
  <c r="K15308" i="34"/>
  <c r="K15309" i="34"/>
  <c r="K15310" i="34"/>
  <c r="K15311" i="34"/>
  <c r="K15312" i="34"/>
  <c r="K15313" i="34"/>
  <c r="K15314" i="34"/>
  <c r="K15315" i="34"/>
  <c r="K15316" i="34"/>
  <c r="K15317" i="34"/>
  <c r="K15318" i="34"/>
  <c r="K15319" i="34"/>
  <c r="K15320" i="34"/>
  <c r="K15321" i="34"/>
  <c r="K15322" i="34"/>
  <c r="K15323" i="34"/>
  <c r="K15324" i="34"/>
  <c r="K15325" i="34"/>
  <c r="K15326" i="34"/>
  <c r="K15327" i="34"/>
  <c r="K15328" i="34"/>
  <c r="K15329" i="34"/>
  <c r="K15330" i="34"/>
  <c r="K15331" i="34"/>
  <c r="K15332" i="34"/>
  <c r="K15333" i="34"/>
  <c r="K15334" i="34"/>
  <c r="K15335" i="34"/>
  <c r="K15336" i="34"/>
  <c r="K15337" i="34"/>
  <c r="K15338" i="34"/>
  <c r="K15339" i="34"/>
  <c r="K15340" i="34"/>
  <c r="K15341" i="34"/>
  <c r="K15342" i="34"/>
  <c r="K15343" i="34"/>
  <c r="K15344" i="34"/>
  <c r="K15345" i="34"/>
  <c r="K15346" i="34"/>
  <c r="K15347" i="34"/>
  <c r="K15348" i="34"/>
  <c r="K15349" i="34"/>
  <c r="K15350" i="34"/>
  <c r="K15351" i="34"/>
  <c r="K15352" i="34"/>
  <c r="K15353" i="34"/>
  <c r="K15354" i="34"/>
  <c r="K15355" i="34"/>
  <c r="K15356" i="34"/>
  <c r="K15357" i="34"/>
  <c r="K15358" i="34"/>
  <c r="K15359" i="34"/>
  <c r="K15360" i="34"/>
  <c r="K15361" i="34"/>
  <c r="K15362" i="34"/>
  <c r="K15363" i="34"/>
  <c r="K15364" i="34"/>
  <c r="K15365" i="34"/>
  <c r="K15366" i="34"/>
  <c r="K15367" i="34"/>
  <c r="K15368" i="34"/>
  <c r="K15369" i="34"/>
  <c r="K15370" i="34"/>
  <c r="K15371" i="34"/>
  <c r="K15372" i="34"/>
  <c r="K15373" i="34"/>
  <c r="K15374" i="34"/>
  <c r="K15375" i="34"/>
  <c r="K15376" i="34"/>
  <c r="K15377" i="34"/>
  <c r="K15378" i="34"/>
  <c r="K15379" i="34"/>
  <c r="K15380" i="34"/>
  <c r="K15381" i="34"/>
  <c r="K15382" i="34"/>
  <c r="K15383" i="34"/>
  <c r="K15384" i="34"/>
  <c r="K15385" i="34"/>
  <c r="K15386" i="34"/>
  <c r="K15387" i="34"/>
  <c r="K15388" i="34"/>
  <c r="K15389" i="34"/>
  <c r="K15390" i="34"/>
  <c r="K15391" i="34"/>
  <c r="K15392" i="34"/>
  <c r="K15393" i="34"/>
  <c r="K15394" i="34"/>
  <c r="K15395" i="34"/>
  <c r="K15396" i="34"/>
  <c r="K15397" i="34"/>
  <c r="K15398" i="34"/>
  <c r="K15399" i="34"/>
  <c r="K15400" i="34"/>
  <c r="K15401" i="34"/>
  <c r="K15402" i="34"/>
  <c r="K15403" i="34"/>
  <c r="K15404" i="34"/>
  <c r="K15405" i="34"/>
  <c r="K15406" i="34"/>
  <c r="K15407" i="34"/>
  <c r="K15408" i="34"/>
  <c r="K15409" i="34"/>
  <c r="K15410" i="34"/>
  <c r="K15411" i="34"/>
  <c r="K15412" i="34"/>
  <c r="K15413" i="34"/>
  <c r="K15414" i="34"/>
  <c r="K15415" i="34"/>
  <c r="K15416" i="34"/>
  <c r="K15417" i="34"/>
  <c r="K15418" i="34"/>
  <c r="K15419" i="34"/>
  <c r="K15420" i="34"/>
  <c r="K15421" i="34"/>
  <c r="K15422" i="34"/>
  <c r="K15423" i="34"/>
  <c r="K15424" i="34"/>
  <c r="K15425" i="34"/>
  <c r="K15426" i="34"/>
  <c r="K15427" i="34"/>
  <c r="K15428" i="34"/>
  <c r="K15429" i="34"/>
  <c r="K15430" i="34"/>
  <c r="K15431" i="34"/>
  <c r="K15432" i="34"/>
  <c r="K15433" i="34"/>
  <c r="K15434" i="34"/>
  <c r="K15435" i="34"/>
  <c r="K15436" i="34"/>
  <c r="K15437" i="34"/>
  <c r="K15438" i="34"/>
  <c r="K15439" i="34"/>
  <c r="K15440" i="34"/>
  <c r="K15441" i="34"/>
  <c r="K15442" i="34"/>
  <c r="K15443" i="34"/>
  <c r="K15444" i="34"/>
  <c r="K15445" i="34"/>
  <c r="K15446" i="34"/>
  <c r="K15447" i="34"/>
  <c r="K15448" i="34"/>
  <c r="K15449" i="34"/>
  <c r="K15450" i="34"/>
  <c r="K15451" i="34"/>
  <c r="K15452" i="34"/>
  <c r="K15453" i="34"/>
  <c r="K15454" i="34"/>
  <c r="K15455" i="34"/>
  <c r="K15456" i="34"/>
  <c r="K15457" i="34"/>
  <c r="K15458" i="34"/>
  <c r="K15459" i="34"/>
  <c r="K15460" i="34"/>
  <c r="K15461" i="34"/>
  <c r="K15462" i="34"/>
  <c r="K15463" i="34"/>
  <c r="K15464" i="34"/>
  <c r="K15465" i="34"/>
  <c r="K15466" i="34"/>
  <c r="K15467" i="34"/>
  <c r="K15468" i="34"/>
  <c r="K15469" i="34"/>
  <c r="K15470" i="34"/>
  <c r="K15471" i="34"/>
  <c r="K15472" i="34"/>
  <c r="K15473" i="34"/>
  <c r="K15474" i="34"/>
  <c r="K15475" i="34"/>
  <c r="K15476" i="34"/>
  <c r="K15477" i="34"/>
  <c r="K15478" i="34"/>
  <c r="K15479" i="34"/>
  <c r="K15480" i="34"/>
  <c r="K15481" i="34"/>
  <c r="K15482" i="34"/>
  <c r="K15483" i="34"/>
  <c r="K15484" i="34"/>
  <c r="K15485" i="34"/>
  <c r="K15486" i="34"/>
  <c r="K15487" i="34"/>
  <c r="K15488" i="34"/>
  <c r="K15489" i="34"/>
  <c r="K15490" i="34"/>
  <c r="K15491" i="34"/>
  <c r="K15492" i="34"/>
  <c r="K15493" i="34"/>
  <c r="K15494" i="34"/>
  <c r="K15495" i="34"/>
  <c r="K15496" i="34"/>
  <c r="K15497" i="34"/>
  <c r="K15498" i="34"/>
  <c r="K15499" i="34"/>
  <c r="K15500" i="34"/>
  <c r="K15501" i="34"/>
  <c r="K15502" i="34"/>
  <c r="K15503" i="34"/>
  <c r="K15504" i="34"/>
  <c r="K15505" i="34"/>
  <c r="K15506" i="34"/>
  <c r="K15507" i="34"/>
  <c r="K15508" i="34"/>
  <c r="K15509" i="34"/>
  <c r="K15510" i="34"/>
  <c r="K15511" i="34"/>
  <c r="K15512" i="34"/>
  <c r="K15513" i="34"/>
  <c r="K15514" i="34"/>
  <c r="K15515" i="34"/>
  <c r="K15516" i="34"/>
  <c r="K15517" i="34"/>
  <c r="K15518" i="34"/>
  <c r="K15519" i="34"/>
  <c r="K15520" i="34"/>
  <c r="K15521" i="34"/>
  <c r="K15522" i="34"/>
  <c r="K15523" i="34"/>
  <c r="K15524" i="34"/>
  <c r="K15525" i="34"/>
  <c r="K15526" i="34"/>
  <c r="K15527" i="34"/>
  <c r="K15528" i="34"/>
  <c r="K15529" i="34"/>
  <c r="K15530" i="34"/>
  <c r="K15531" i="34"/>
  <c r="K15532" i="34"/>
  <c r="K15533" i="34"/>
  <c r="K15534" i="34"/>
  <c r="K15535" i="34"/>
  <c r="K15536" i="34"/>
  <c r="K15537" i="34"/>
  <c r="K15538" i="34"/>
  <c r="K15539" i="34"/>
  <c r="K15540" i="34"/>
  <c r="K15541" i="34"/>
  <c r="K15542" i="34"/>
  <c r="K15543" i="34"/>
  <c r="K15544" i="34"/>
  <c r="K15545" i="34"/>
  <c r="K15546" i="34"/>
  <c r="K15547" i="34"/>
  <c r="K15548" i="34"/>
  <c r="K15549" i="34"/>
  <c r="K15550" i="34"/>
  <c r="K15551" i="34"/>
  <c r="K15552" i="34"/>
  <c r="K15553" i="34"/>
  <c r="K15554" i="34"/>
  <c r="K15555" i="34"/>
  <c r="K15556" i="34"/>
  <c r="K15557" i="34"/>
  <c r="K15558" i="34"/>
  <c r="K15559" i="34"/>
  <c r="K15560" i="34"/>
  <c r="K15561" i="34"/>
  <c r="K15562" i="34"/>
  <c r="K15563" i="34"/>
  <c r="K15564" i="34"/>
  <c r="K15565" i="34"/>
  <c r="K15566" i="34"/>
  <c r="K15567" i="34"/>
  <c r="K15568" i="34"/>
  <c r="K15569" i="34"/>
  <c r="K15570" i="34"/>
  <c r="K15571" i="34"/>
  <c r="K15572" i="34"/>
  <c r="K15573" i="34"/>
  <c r="K15574" i="34"/>
  <c r="K15575" i="34"/>
  <c r="K15576" i="34"/>
  <c r="K15577" i="34"/>
  <c r="K15578" i="34"/>
  <c r="K15579" i="34"/>
  <c r="K15580" i="34"/>
  <c r="K15581" i="34"/>
  <c r="K15582" i="34"/>
  <c r="K15583" i="34"/>
  <c r="K15584" i="34"/>
  <c r="K15585" i="34"/>
  <c r="K15586" i="34"/>
  <c r="K15587" i="34"/>
  <c r="K15588" i="34"/>
  <c r="K15589" i="34"/>
  <c r="K15590" i="34"/>
  <c r="K15591" i="34"/>
  <c r="K15592" i="34"/>
  <c r="K15593" i="34"/>
  <c r="K15594" i="34"/>
  <c r="K15595" i="34"/>
  <c r="K15596" i="34"/>
  <c r="K15597" i="34"/>
  <c r="K15598" i="34"/>
  <c r="K15599" i="34"/>
  <c r="K15600" i="34"/>
  <c r="K15601" i="34"/>
  <c r="K15602" i="34"/>
  <c r="K15603" i="34"/>
  <c r="K15604" i="34"/>
  <c r="K15605" i="34"/>
  <c r="K15606" i="34"/>
  <c r="K15607" i="34"/>
  <c r="K15608" i="34"/>
  <c r="K15609" i="34"/>
  <c r="K15610" i="34"/>
  <c r="K15611" i="34"/>
  <c r="K15612" i="34"/>
  <c r="K15613" i="34"/>
  <c r="K15614" i="34"/>
  <c r="K15615" i="34"/>
  <c r="K15616" i="34"/>
  <c r="K15617" i="34"/>
  <c r="K15618" i="34"/>
  <c r="K15619" i="34"/>
  <c r="K15620" i="34"/>
  <c r="K15621" i="34"/>
  <c r="K15622" i="34"/>
  <c r="K15623" i="34"/>
  <c r="K15624" i="34"/>
  <c r="K15625" i="34"/>
  <c r="K15626" i="34"/>
  <c r="K15627" i="34"/>
  <c r="K15628" i="34"/>
  <c r="K15629" i="34"/>
  <c r="K15630" i="34"/>
  <c r="K15631" i="34"/>
  <c r="K15632" i="34"/>
  <c r="K15633" i="34"/>
  <c r="K15634" i="34"/>
  <c r="K15635" i="34"/>
  <c r="K15636" i="34"/>
  <c r="K15637" i="34"/>
  <c r="K15638" i="34"/>
  <c r="K15639" i="34"/>
  <c r="K15640" i="34"/>
  <c r="K15641" i="34"/>
  <c r="K15642" i="34"/>
  <c r="K15643" i="34"/>
  <c r="K15644" i="34"/>
  <c r="K15645" i="34"/>
  <c r="K15646" i="34"/>
  <c r="K15647" i="34"/>
  <c r="K15648" i="34"/>
  <c r="K15649" i="34"/>
  <c r="K15650" i="34"/>
  <c r="K15651" i="34"/>
  <c r="K15652" i="34"/>
  <c r="K15653" i="34"/>
  <c r="K15654" i="34"/>
  <c r="K15655" i="34"/>
  <c r="K15656" i="34"/>
  <c r="K15657" i="34"/>
  <c r="K15658" i="34"/>
  <c r="K15659" i="34"/>
  <c r="K15660" i="34"/>
  <c r="K15661" i="34"/>
  <c r="K15662" i="34"/>
  <c r="K15663" i="34"/>
  <c r="K15664" i="34"/>
  <c r="K15665" i="34"/>
  <c r="K15666" i="34"/>
  <c r="K15667" i="34"/>
  <c r="K15668" i="34"/>
  <c r="K15669" i="34"/>
  <c r="K15670" i="34"/>
  <c r="K15671" i="34"/>
  <c r="K15672" i="34"/>
  <c r="K15673" i="34"/>
  <c r="K15674" i="34"/>
  <c r="K15675" i="34"/>
  <c r="K15676" i="34"/>
  <c r="K15677" i="34"/>
  <c r="K15678" i="34"/>
  <c r="K15679" i="34"/>
  <c r="K15680" i="34"/>
  <c r="K15681" i="34"/>
  <c r="K15682" i="34"/>
  <c r="K15683" i="34"/>
  <c r="K15684" i="34"/>
  <c r="K15685" i="34"/>
  <c r="K15686" i="34"/>
  <c r="K15687" i="34"/>
  <c r="K15688" i="34"/>
  <c r="K15689" i="34"/>
  <c r="K15690" i="34"/>
  <c r="K15691" i="34"/>
  <c r="K15692" i="34"/>
  <c r="K15693" i="34"/>
  <c r="K15694" i="34"/>
  <c r="K15695" i="34"/>
  <c r="K15696" i="34"/>
  <c r="K15697" i="34"/>
  <c r="K15698" i="34"/>
  <c r="K15699" i="34"/>
  <c r="K15700" i="34"/>
  <c r="K15701" i="34"/>
  <c r="K15702" i="34"/>
  <c r="K15703" i="34"/>
  <c r="K15704" i="34"/>
  <c r="K15705" i="34"/>
  <c r="K15706" i="34"/>
  <c r="K15707" i="34"/>
  <c r="K15708" i="34"/>
  <c r="K15709" i="34"/>
  <c r="K15710" i="34"/>
  <c r="K15711" i="34"/>
  <c r="K15712" i="34"/>
  <c r="K15713" i="34"/>
  <c r="K15714" i="34"/>
  <c r="K15715" i="34"/>
  <c r="K15716" i="34"/>
  <c r="K15717" i="34"/>
  <c r="K15718" i="34"/>
  <c r="K15719" i="34"/>
  <c r="K15720" i="34"/>
  <c r="K15721" i="34"/>
  <c r="K15722" i="34"/>
  <c r="K15723" i="34"/>
  <c r="K15724" i="34"/>
  <c r="K15725" i="34"/>
  <c r="K15726" i="34"/>
  <c r="K15727" i="34"/>
  <c r="K15728" i="34"/>
  <c r="K15729" i="34"/>
  <c r="K15730" i="34"/>
  <c r="K15731" i="34"/>
  <c r="K15732" i="34"/>
  <c r="K15733" i="34"/>
  <c r="K15734" i="34"/>
  <c r="K15735" i="34"/>
  <c r="K15736" i="34"/>
  <c r="K15737" i="34"/>
  <c r="K15738" i="34"/>
  <c r="K15739" i="34"/>
  <c r="K15740" i="34"/>
  <c r="K15741" i="34"/>
  <c r="K15742" i="34"/>
  <c r="K15743" i="34"/>
  <c r="K15744" i="34"/>
  <c r="K15745" i="34"/>
  <c r="K15746" i="34"/>
  <c r="K15747" i="34"/>
  <c r="K15748" i="34"/>
  <c r="K15749" i="34"/>
  <c r="K15750" i="34"/>
  <c r="K15751" i="34"/>
  <c r="K15752" i="34"/>
  <c r="K15753" i="34"/>
  <c r="K15754" i="34"/>
  <c r="K15755" i="34"/>
  <c r="K15756" i="34"/>
  <c r="K15757" i="34"/>
  <c r="K15758" i="34"/>
  <c r="K15759" i="34"/>
  <c r="K15760" i="34"/>
  <c r="K15761" i="34"/>
  <c r="K15762" i="34"/>
  <c r="K15763" i="34"/>
  <c r="K15764" i="34"/>
  <c r="K15765" i="34"/>
  <c r="K15766" i="34"/>
  <c r="K15767" i="34"/>
  <c r="K15768" i="34"/>
  <c r="K15769" i="34"/>
  <c r="K15770" i="34"/>
  <c r="K15771" i="34"/>
  <c r="K15772" i="34"/>
  <c r="K15773" i="34"/>
  <c r="K15774" i="34"/>
  <c r="K15775" i="34"/>
  <c r="K15776" i="34"/>
  <c r="K15777" i="34"/>
  <c r="K15778" i="34"/>
  <c r="K15779" i="34"/>
  <c r="K15780" i="34"/>
  <c r="K15781" i="34"/>
  <c r="K15782" i="34"/>
  <c r="K15783" i="34"/>
  <c r="K15784" i="34"/>
  <c r="K15785" i="34"/>
  <c r="K15786" i="34"/>
  <c r="K15787" i="34"/>
  <c r="K15788" i="34"/>
  <c r="K15789" i="34"/>
  <c r="K15790" i="34"/>
  <c r="K15791" i="34"/>
  <c r="K15792" i="34"/>
  <c r="K15793" i="34"/>
  <c r="K15794" i="34"/>
  <c r="K15795" i="34"/>
  <c r="K15796" i="34"/>
  <c r="K15797" i="34"/>
  <c r="K15798" i="34"/>
  <c r="K15799" i="34"/>
  <c r="K15800" i="34"/>
  <c r="K15801" i="34"/>
  <c r="K15802" i="34"/>
  <c r="K15803" i="34"/>
  <c r="K15804" i="34"/>
  <c r="K15805" i="34"/>
  <c r="K15806" i="34"/>
  <c r="K15807" i="34"/>
  <c r="K15808" i="34"/>
  <c r="K15809" i="34"/>
  <c r="K15810" i="34"/>
  <c r="K15811" i="34"/>
  <c r="K15812" i="34"/>
  <c r="K15813" i="34"/>
  <c r="K15814" i="34"/>
  <c r="K15815" i="34"/>
  <c r="K15816" i="34"/>
  <c r="K15817" i="34"/>
  <c r="K15818" i="34"/>
  <c r="K15819" i="34"/>
  <c r="K15820" i="34"/>
  <c r="K15821" i="34"/>
  <c r="K15822" i="34"/>
  <c r="K15823" i="34"/>
  <c r="K15824" i="34"/>
  <c r="K15825" i="34"/>
  <c r="K15826" i="34"/>
  <c r="K15827" i="34"/>
  <c r="K15828" i="34"/>
  <c r="K15829" i="34"/>
  <c r="K15830" i="34"/>
  <c r="K15831" i="34"/>
  <c r="K15832" i="34"/>
  <c r="K15833" i="34"/>
  <c r="K15834" i="34"/>
  <c r="K15835" i="34"/>
  <c r="K15836" i="34"/>
  <c r="K15837" i="34"/>
  <c r="K15838" i="34"/>
  <c r="K15839" i="34"/>
  <c r="K15840" i="34"/>
  <c r="K15841" i="34"/>
  <c r="K15842" i="34"/>
  <c r="K15843" i="34"/>
  <c r="K15844" i="34"/>
  <c r="K15845" i="34"/>
  <c r="K15846" i="34"/>
  <c r="K15847" i="34"/>
  <c r="K15848" i="34"/>
  <c r="K15849" i="34"/>
  <c r="K15850" i="34"/>
  <c r="K15851" i="34"/>
  <c r="K15852" i="34"/>
  <c r="K15853" i="34"/>
  <c r="K15854" i="34"/>
  <c r="K15855" i="34"/>
  <c r="K15856" i="34"/>
  <c r="K15857" i="34"/>
  <c r="K15858" i="34"/>
  <c r="K15859" i="34"/>
  <c r="K15860" i="34"/>
  <c r="K15861" i="34"/>
  <c r="K15862" i="34"/>
  <c r="K15863" i="34"/>
  <c r="K15864" i="34"/>
  <c r="K15865" i="34"/>
  <c r="K15866" i="34"/>
  <c r="K15867" i="34"/>
  <c r="K15868" i="34"/>
  <c r="K15869" i="34"/>
  <c r="K15870" i="34"/>
  <c r="K15871" i="34"/>
  <c r="K15872" i="34"/>
  <c r="K15873" i="34"/>
  <c r="K15874" i="34"/>
  <c r="K15875" i="34"/>
  <c r="K15876" i="34"/>
  <c r="K15877" i="34"/>
  <c r="K15878" i="34"/>
  <c r="K15879" i="34"/>
  <c r="K15880" i="34"/>
  <c r="K15881" i="34"/>
  <c r="K15882" i="34"/>
  <c r="K15883" i="34"/>
  <c r="K15884" i="34"/>
  <c r="K15885" i="34"/>
  <c r="K15886" i="34"/>
  <c r="K15887" i="34"/>
  <c r="K15888" i="34"/>
  <c r="K15889" i="34"/>
  <c r="K15890" i="34"/>
  <c r="K15891" i="34"/>
  <c r="K15892" i="34"/>
  <c r="K15893" i="34"/>
  <c r="K15894" i="34"/>
  <c r="K15895" i="34"/>
  <c r="K15896" i="34"/>
  <c r="K15897" i="34"/>
  <c r="K15898" i="34"/>
  <c r="K15899" i="34"/>
  <c r="K15900" i="34"/>
  <c r="K15901" i="34"/>
  <c r="K15902" i="34"/>
  <c r="K15903" i="34"/>
  <c r="K15904" i="34"/>
  <c r="K15905" i="34"/>
  <c r="K15906" i="34"/>
  <c r="K15907" i="34"/>
  <c r="K15908" i="34"/>
  <c r="K15909" i="34"/>
  <c r="K15910" i="34"/>
  <c r="K15911" i="34"/>
  <c r="K15912" i="34"/>
  <c r="K15913" i="34"/>
  <c r="K15914" i="34"/>
  <c r="K15915" i="34"/>
  <c r="K15916" i="34"/>
  <c r="K15917" i="34"/>
  <c r="K15918" i="34"/>
  <c r="K15919" i="34"/>
  <c r="K15920" i="34"/>
  <c r="K15921" i="34"/>
  <c r="K15922" i="34"/>
  <c r="K15923" i="34"/>
  <c r="K15924" i="34"/>
  <c r="K15925" i="34"/>
  <c r="K15926" i="34"/>
  <c r="K15927" i="34"/>
  <c r="K15928" i="34"/>
  <c r="K15929" i="34"/>
  <c r="K15930" i="34"/>
  <c r="K15931" i="34"/>
  <c r="K15932" i="34"/>
  <c r="K15933" i="34"/>
  <c r="K15934" i="34"/>
  <c r="K15935" i="34"/>
  <c r="K15936" i="34"/>
  <c r="K15937" i="34"/>
  <c r="K15938" i="34"/>
  <c r="K15939" i="34"/>
  <c r="K15940" i="34"/>
  <c r="K15941" i="34"/>
  <c r="K15942" i="34"/>
  <c r="K15943" i="34"/>
  <c r="K15944" i="34"/>
  <c r="K15945" i="34"/>
  <c r="K15946" i="34"/>
  <c r="K15947" i="34"/>
  <c r="K15948" i="34"/>
  <c r="K15949" i="34"/>
  <c r="K15950" i="34"/>
  <c r="K15951" i="34"/>
  <c r="K15952" i="34"/>
  <c r="K15953" i="34"/>
  <c r="K15954" i="34"/>
  <c r="K15955" i="34"/>
  <c r="K15956" i="34"/>
  <c r="K15957" i="34"/>
  <c r="K15958" i="34"/>
  <c r="K15959" i="34"/>
  <c r="K15960" i="34"/>
  <c r="K15961" i="34"/>
  <c r="K15962" i="34"/>
  <c r="K15963" i="34"/>
  <c r="K15964" i="34"/>
  <c r="K15965" i="34"/>
  <c r="K15966" i="34"/>
  <c r="K15967" i="34"/>
  <c r="K15968" i="34"/>
  <c r="K15969" i="34"/>
  <c r="K15970" i="34"/>
  <c r="K15971" i="34"/>
  <c r="K15972" i="34"/>
  <c r="K15973" i="34"/>
  <c r="K15974" i="34"/>
  <c r="K15975" i="34"/>
  <c r="K15976" i="34"/>
  <c r="K15977" i="34"/>
  <c r="K15978" i="34"/>
  <c r="K15979" i="34"/>
  <c r="K15980" i="34"/>
  <c r="K15981" i="34"/>
  <c r="K15982" i="34"/>
  <c r="K15983" i="34"/>
  <c r="K15984" i="34"/>
  <c r="K15985" i="34"/>
  <c r="K15986" i="34"/>
  <c r="K15987" i="34"/>
  <c r="K15988" i="34"/>
  <c r="K15989" i="34"/>
  <c r="K15990" i="34"/>
  <c r="K15991" i="34"/>
  <c r="K15992" i="34"/>
  <c r="K15993" i="34"/>
  <c r="K15994" i="34"/>
  <c r="K15995" i="34"/>
  <c r="K15996" i="34"/>
  <c r="K15997" i="34"/>
  <c r="K15998" i="34"/>
  <c r="K15999" i="34"/>
  <c r="K16000" i="34"/>
  <c r="K16001" i="34"/>
  <c r="K16002" i="34"/>
  <c r="K16003" i="34"/>
  <c r="K16004" i="34"/>
  <c r="K16005" i="34"/>
  <c r="K16006" i="34"/>
  <c r="K16007" i="34"/>
  <c r="K16008" i="34"/>
  <c r="K16009" i="34"/>
  <c r="K16010" i="34"/>
  <c r="K16011" i="34"/>
  <c r="K16012" i="34"/>
  <c r="K16013" i="34"/>
  <c r="K16014" i="34"/>
  <c r="K16015" i="34"/>
  <c r="K16016" i="34"/>
  <c r="K16017" i="34"/>
  <c r="K16018" i="34"/>
  <c r="K16019" i="34"/>
  <c r="K16020" i="34"/>
  <c r="K16021" i="34"/>
  <c r="K16022" i="34"/>
  <c r="K16023" i="34"/>
  <c r="K16024" i="34"/>
  <c r="K16025" i="34"/>
  <c r="K16026" i="34"/>
  <c r="K16027" i="34"/>
  <c r="K16028" i="34"/>
  <c r="K16029" i="34"/>
  <c r="K16030" i="34"/>
  <c r="K16031" i="34"/>
  <c r="K16032" i="34"/>
  <c r="K16033" i="34"/>
  <c r="K16034" i="34"/>
  <c r="K16035" i="34"/>
  <c r="K16036" i="34"/>
  <c r="K16037" i="34"/>
  <c r="K16038" i="34"/>
  <c r="K16039" i="34"/>
  <c r="K16040" i="34"/>
  <c r="K16041" i="34"/>
  <c r="K16042" i="34"/>
  <c r="K16043" i="34"/>
  <c r="K16044" i="34"/>
  <c r="K16045" i="34"/>
  <c r="K16046" i="34"/>
  <c r="K16047" i="34"/>
  <c r="K16048" i="34"/>
  <c r="K16049" i="34"/>
  <c r="K16050" i="34"/>
  <c r="K16051" i="34"/>
  <c r="K16052" i="34"/>
  <c r="K16053" i="34"/>
  <c r="K16054" i="34"/>
  <c r="K16055" i="34"/>
  <c r="K16056" i="34"/>
  <c r="K16057" i="34"/>
  <c r="K16058" i="34"/>
  <c r="K16059" i="34"/>
  <c r="K16060" i="34"/>
  <c r="K16061" i="34"/>
  <c r="K16062" i="34"/>
  <c r="K16063" i="34"/>
  <c r="K16064" i="34"/>
  <c r="K16065" i="34"/>
  <c r="K16066" i="34"/>
  <c r="K16067" i="34"/>
  <c r="K16068" i="34"/>
  <c r="K16069" i="34"/>
  <c r="K16070" i="34"/>
  <c r="K16071" i="34"/>
  <c r="K16072" i="34"/>
  <c r="K16073" i="34"/>
  <c r="K16074" i="34"/>
  <c r="K16075" i="34"/>
  <c r="K16076" i="34"/>
  <c r="K16077" i="34"/>
  <c r="K16078" i="34"/>
  <c r="K16079" i="34"/>
  <c r="K16080" i="34"/>
  <c r="K16081" i="34"/>
  <c r="K16082" i="34"/>
  <c r="K16083" i="34"/>
  <c r="K16084" i="34"/>
  <c r="K16085" i="34"/>
  <c r="K16086" i="34"/>
  <c r="K16087" i="34"/>
  <c r="K16088" i="34"/>
  <c r="K16089" i="34"/>
  <c r="K16090" i="34"/>
  <c r="K16091" i="34"/>
  <c r="K16092" i="34"/>
  <c r="K16093" i="34"/>
  <c r="K16094" i="34"/>
  <c r="K16095" i="34"/>
  <c r="K16096" i="34"/>
  <c r="K16097" i="34"/>
  <c r="K16098" i="34"/>
  <c r="K16099" i="34"/>
  <c r="K16100" i="34"/>
  <c r="K16101" i="34"/>
  <c r="K16102" i="34"/>
  <c r="K16103" i="34"/>
  <c r="K16104" i="34"/>
  <c r="K16105" i="34"/>
  <c r="K16106" i="34"/>
  <c r="K16107" i="34"/>
  <c r="K16108" i="34"/>
  <c r="K16109" i="34"/>
  <c r="K16110" i="34"/>
  <c r="K16111" i="34"/>
  <c r="K16112" i="34"/>
  <c r="K16113" i="34"/>
  <c r="K16114" i="34"/>
  <c r="K16115" i="34"/>
  <c r="K16116" i="34"/>
  <c r="K16117" i="34"/>
  <c r="K16118" i="34"/>
  <c r="K16119" i="34"/>
  <c r="K16120" i="34"/>
  <c r="K16121" i="34"/>
  <c r="K16122" i="34"/>
  <c r="K16123" i="34"/>
  <c r="K16124" i="34"/>
  <c r="K16125" i="34"/>
  <c r="K16126" i="34"/>
  <c r="K16127" i="34"/>
  <c r="K16128" i="34"/>
  <c r="K16129" i="34"/>
  <c r="K16130" i="34"/>
  <c r="K16131" i="34"/>
  <c r="K16132" i="34"/>
  <c r="K16133" i="34"/>
  <c r="K16134" i="34"/>
  <c r="K16135" i="34"/>
  <c r="K16136" i="34"/>
  <c r="K16137" i="34"/>
  <c r="K16138" i="34"/>
  <c r="K16139" i="34"/>
  <c r="K16140" i="34"/>
  <c r="K16141" i="34"/>
  <c r="K16142" i="34"/>
  <c r="K16143" i="34"/>
  <c r="K16144" i="34"/>
  <c r="K16145" i="34"/>
  <c r="K16146" i="34"/>
  <c r="K16147" i="34"/>
  <c r="K16148" i="34"/>
  <c r="K16149" i="34"/>
  <c r="K16150" i="34"/>
  <c r="K16151" i="34"/>
  <c r="K16152" i="34"/>
  <c r="K16153" i="34"/>
  <c r="K16154" i="34"/>
  <c r="K16155" i="34"/>
  <c r="K16156" i="34"/>
  <c r="K16157" i="34"/>
  <c r="K16158" i="34"/>
  <c r="K16159" i="34"/>
  <c r="K16160" i="34"/>
  <c r="K16161" i="34"/>
  <c r="K16162" i="34"/>
  <c r="K16163" i="34"/>
  <c r="K16164" i="34"/>
  <c r="K16165" i="34"/>
  <c r="K16166" i="34"/>
  <c r="K16167" i="34"/>
  <c r="K16168" i="34"/>
  <c r="K16169" i="34"/>
  <c r="K16170" i="34"/>
  <c r="K16171" i="34"/>
  <c r="K16172" i="34"/>
  <c r="K16173" i="34"/>
  <c r="K16174" i="34"/>
  <c r="K16175" i="34"/>
  <c r="K16176" i="34"/>
  <c r="K16177" i="34"/>
  <c r="K16178" i="34"/>
  <c r="K16179" i="34"/>
  <c r="K16180" i="34"/>
  <c r="K16181" i="34"/>
  <c r="K16182" i="34"/>
  <c r="K16183" i="34"/>
  <c r="K16184" i="34"/>
  <c r="K16185" i="34"/>
  <c r="K16186" i="34"/>
  <c r="K16187" i="34"/>
  <c r="K16188" i="34"/>
  <c r="K16189" i="34"/>
  <c r="K16190" i="34"/>
  <c r="K16191" i="34"/>
  <c r="K16192" i="34"/>
  <c r="K16193" i="34"/>
  <c r="K16194" i="34"/>
  <c r="K16195" i="34"/>
  <c r="K16196" i="34"/>
  <c r="K16197" i="34"/>
  <c r="K16198" i="34"/>
  <c r="K16199" i="34"/>
  <c r="K16200" i="34"/>
  <c r="K16201" i="34"/>
  <c r="K16202" i="34"/>
  <c r="K16203" i="34"/>
  <c r="K16204" i="34"/>
  <c r="K16205" i="34"/>
  <c r="K16206" i="34"/>
  <c r="K16207" i="34"/>
  <c r="K16208" i="34"/>
  <c r="K16209" i="34"/>
  <c r="K16210" i="34"/>
  <c r="K16211" i="34"/>
  <c r="K16212" i="34"/>
  <c r="K16213" i="34"/>
  <c r="K16214" i="34"/>
  <c r="K16215" i="34"/>
  <c r="K16216" i="34"/>
  <c r="K16217" i="34"/>
  <c r="K16218" i="34"/>
  <c r="K16219" i="34"/>
  <c r="K16220" i="34"/>
  <c r="K16221" i="34"/>
  <c r="K16222" i="34"/>
  <c r="K16223" i="34"/>
  <c r="K16224" i="34"/>
  <c r="K16225" i="34"/>
  <c r="K16226" i="34"/>
  <c r="K16227" i="34"/>
  <c r="K16228" i="34"/>
  <c r="K16229" i="34"/>
  <c r="K16230" i="34"/>
  <c r="K16231" i="34"/>
  <c r="K16232" i="34"/>
  <c r="K16233" i="34"/>
  <c r="K16234" i="34"/>
  <c r="K16235" i="34"/>
  <c r="K16236" i="34"/>
  <c r="K16237" i="34"/>
  <c r="K16238" i="34"/>
  <c r="K16239" i="34"/>
  <c r="K16240" i="34"/>
  <c r="K16241" i="34"/>
  <c r="K16242" i="34"/>
  <c r="K16243" i="34"/>
  <c r="K16244" i="34"/>
  <c r="K16245" i="34"/>
  <c r="K16246" i="34"/>
  <c r="K16247" i="34"/>
  <c r="K16248" i="34"/>
  <c r="K16249" i="34"/>
  <c r="K16250" i="34"/>
  <c r="K16251" i="34"/>
  <c r="K16252" i="34"/>
  <c r="K16253" i="34"/>
  <c r="K16254" i="34"/>
  <c r="K16255" i="34"/>
  <c r="K16256" i="34"/>
  <c r="K16257" i="34"/>
  <c r="K16258" i="34"/>
  <c r="K16259" i="34"/>
  <c r="K16260" i="34"/>
  <c r="K16261" i="34"/>
  <c r="K16262" i="34"/>
  <c r="K16263" i="34"/>
  <c r="K16264" i="34"/>
  <c r="K16265" i="34"/>
  <c r="K16266" i="34"/>
  <c r="K16267" i="34"/>
  <c r="K16268" i="34"/>
  <c r="K16269" i="34"/>
  <c r="K16270" i="34"/>
  <c r="K16271" i="34"/>
  <c r="K16272" i="34"/>
  <c r="K16273" i="34"/>
  <c r="K16274" i="34"/>
  <c r="K16275" i="34"/>
  <c r="K16276" i="34"/>
  <c r="K16277" i="34"/>
  <c r="K16278" i="34"/>
  <c r="K16279" i="34"/>
  <c r="K16280" i="34"/>
  <c r="K16281" i="34"/>
  <c r="K16282" i="34"/>
  <c r="K16283" i="34"/>
  <c r="K16284" i="34"/>
  <c r="K16285" i="34"/>
  <c r="K16286" i="34"/>
  <c r="K16287" i="34"/>
  <c r="K16288" i="34"/>
  <c r="K16289" i="34"/>
  <c r="K16290" i="34"/>
  <c r="K16291" i="34"/>
  <c r="K16292" i="34"/>
  <c r="K16293" i="34"/>
  <c r="K16294" i="34"/>
  <c r="K16295" i="34"/>
  <c r="K16296" i="34"/>
  <c r="K16297" i="34"/>
  <c r="K16298" i="34"/>
  <c r="K16299" i="34"/>
  <c r="K16300" i="34"/>
  <c r="K16301" i="34"/>
  <c r="K16302" i="34"/>
  <c r="K16303" i="34"/>
  <c r="K16304" i="34"/>
  <c r="K16305" i="34"/>
  <c r="K16306" i="34"/>
  <c r="K16307" i="34"/>
  <c r="K16308" i="34"/>
  <c r="K16309" i="34"/>
  <c r="K16310" i="34"/>
  <c r="K16311" i="34"/>
  <c r="K16312" i="34"/>
  <c r="K16313" i="34"/>
  <c r="K16314" i="34"/>
  <c r="K16315" i="34"/>
  <c r="K16316" i="34"/>
  <c r="K16317" i="34"/>
  <c r="K16318" i="34"/>
  <c r="K16319" i="34"/>
  <c r="K16320" i="34"/>
  <c r="K16321" i="34"/>
  <c r="K16322" i="34"/>
  <c r="K16323" i="34"/>
  <c r="K16324" i="34"/>
  <c r="K16325" i="34"/>
  <c r="K16326" i="34"/>
  <c r="K16327" i="34"/>
  <c r="K16328" i="34"/>
  <c r="K16329" i="34"/>
  <c r="K16330" i="34"/>
  <c r="K16331" i="34"/>
  <c r="K16332" i="34"/>
  <c r="K16333" i="34"/>
  <c r="K16334" i="34"/>
  <c r="K16335" i="34"/>
  <c r="K16336" i="34"/>
  <c r="K16337" i="34"/>
  <c r="K16338" i="34"/>
  <c r="K16339" i="34"/>
  <c r="K16340" i="34"/>
  <c r="K16341" i="34"/>
  <c r="K16342" i="34"/>
  <c r="K16343" i="34"/>
  <c r="K16344" i="34"/>
  <c r="K16345" i="34"/>
  <c r="K16346" i="34"/>
  <c r="K16347" i="34"/>
  <c r="K16348" i="34"/>
  <c r="K16349" i="34"/>
  <c r="K16350" i="34"/>
  <c r="K16351" i="34"/>
  <c r="K16352" i="34"/>
  <c r="K16353" i="34"/>
  <c r="K16354" i="34"/>
  <c r="K16355" i="34"/>
  <c r="K16356" i="34"/>
  <c r="K16357" i="34"/>
  <c r="K16358" i="34"/>
  <c r="K16359" i="34"/>
  <c r="K16360" i="34"/>
  <c r="K16361" i="34"/>
  <c r="K16362" i="34"/>
  <c r="K16363" i="34"/>
  <c r="K16364" i="34"/>
  <c r="K16365" i="34"/>
  <c r="K16366" i="34"/>
  <c r="K16367" i="34"/>
  <c r="K16368" i="34"/>
  <c r="K16369" i="34"/>
  <c r="K16370" i="34"/>
  <c r="K16371" i="34"/>
  <c r="K16372" i="34"/>
  <c r="K16373" i="34"/>
  <c r="K16374" i="34"/>
  <c r="K16375" i="34"/>
  <c r="K16376" i="34"/>
  <c r="K16377" i="34"/>
  <c r="K16378" i="34"/>
  <c r="K16379" i="34"/>
  <c r="K16380" i="34"/>
  <c r="K16381" i="34"/>
  <c r="K16382" i="34"/>
  <c r="K16383" i="34"/>
  <c r="K16384" i="34"/>
  <c r="K16385" i="34"/>
  <c r="K16386" i="34"/>
  <c r="K16387" i="34"/>
  <c r="K16388" i="34"/>
  <c r="K16389" i="34"/>
  <c r="K16390" i="34"/>
  <c r="K16391" i="34"/>
  <c r="K16392" i="34"/>
  <c r="K16393" i="34"/>
  <c r="K16394" i="34"/>
  <c r="K16395" i="34"/>
  <c r="K16396" i="34"/>
  <c r="K16397" i="34"/>
  <c r="K16398" i="34"/>
  <c r="K16399" i="34"/>
  <c r="K16400" i="34"/>
  <c r="K16401" i="34"/>
  <c r="K16402" i="34"/>
  <c r="K16403" i="34"/>
  <c r="K16404" i="34"/>
  <c r="K16405" i="34"/>
  <c r="K16406" i="34"/>
  <c r="K16407" i="34"/>
  <c r="K16408" i="34"/>
  <c r="K16409" i="34"/>
  <c r="K16410" i="34"/>
  <c r="K16411" i="34"/>
  <c r="K16412" i="34"/>
  <c r="K16413" i="34"/>
  <c r="K16414" i="34"/>
  <c r="K16415" i="34"/>
  <c r="K16416" i="34"/>
  <c r="K16417" i="34"/>
  <c r="K16418" i="34"/>
  <c r="K16419" i="34"/>
  <c r="K16420" i="34"/>
  <c r="K16421" i="34"/>
  <c r="K16422" i="34"/>
  <c r="K16423" i="34"/>
  <c r="K16424" i="34"/>
  <c r="K16425" i="34"/>
  <c r="K16426" i="34"/>
  <c r="K16427" i="34"/>
  <c r="K16428" i="34"/>
  <c r="K16429" i="34"/>
  <c r="K16430" i="34"/>
  <c r="K16431" i="34"/>
  <c r="K16432" i="34"/>
  <c r="K16433" i="34"/>
  <c r="K16434" i="34"/>
  <c r="K16435" i="34"/>
  <c r="K16436" i="34"/>
  <c r="K16437" i="34"/>
  <c r="K16438" i="34"/>
  <c r="K16439" i="34"/>
  <c r="K16440" i="34"/>
  <c r="K16441" i="34"/>
  <c r="K16442" i="34"/>
  <c r="K16443" i="34"/>
  <c r="K16444" i="34"/>
  <c r="K16445" i="34"/>
  <c r="K16446" i="34"/>
  <c r="K16447" i="34"/>
  <c r="K16448" i="34"/>
  <c r="K16449" i="34"/>
  <c r="K16450" i="34"/>
  <c r="K16451" i="34"/>
  <c r="K16452" i="34"/>
  <c r="K16453" i="34"/>
  <c r="K16454" i="34"/>
  <c r="K16455" i="34"/>
  <c r="K16456" i="34"/>
  <c r="K16457" i="34"/>
  <c r="K16458" i="34"/>
  <c r="K16459" i="34"/>
  <c r="K16460" i="34"/>
  <c r="K16461" i="34"/>
  <c r="K16462" i="34"/>
  <c r="K16463" i="34"/>
  <c r="K16464" i="34"/>
  <c r="K16465" i="34"/>
  <c r="K16466" i="34"/>
  <c r="K16467" i="34"/>
  <c r="K16468" i="34"/>
  <c r="K16469" i="34"/>
  <c r="K16470" i="34"/>
  <c r="K16471" i="34"/>
  <c r="K16472" i="34"/>
  <c r="K16473" i="34"/>
  <c r="K16474" i="34"/>
  <c r="K16475" i="34"/>
  <c r="K16476" i="34"/>
  <c r="K16477" i="34"/>
  <c r="K16478" i="34"/>
  <c r="K16479" i="34"/>
  <c r="K16480" i="34"/>
  <c r="K16481" i="34"/>
  <c r="K16482" i="34"/>
  <c r="K16483" i="34"/>
  <c r="K16484" i="34"/>
  <c r="K16485" i="34"/>
  <c r="K16486" i="34"/>
  <c r="K16487" i="34"/>
  <c r="K16488" i="34"/>
  <c r="K16489" i="34"/>
  <c r="K16490" i="34"/>
  <c r="K16491" i="34"/>
  <c r="K16492" i="34"/>
  <c r="K16493" i="34"/>
  <c r="K16494" i="34"/>
  <c r="K16495" i="34"/>
  <c r="K16496" i="34"/>
  <c r="K16497" i="34"/>
  <c r="K16498" i="34"/>
  <c r="K16499" i="34"/>
  <c r="K16500" i="34"/>
  <c r="K16501" i="34"/>
  <c r="K16502" i="34"/>
  <c r="K16503" i="34"/>
  <c r="K16504" i="34"/>
  <c r="K16505" i="34"/>
  <c r="K16506" i="34"/>
  <c r="K16507" i="34"/>
  <c r="K16508" i="34"/>
  <c r="K16509" i="34"/>
  <c r="K16510" i="34"/>
  <c r="K16511" i="34"/>
  <c r="K16512" i="34"/>
  <c r="K16513" i="34"/>
  <c r="K16514" i="34"/>
  <c r="K16515" i="34"/>
  <c r="K16516" i="34"/>
  <c r="K16517" i="34"/>
  <c r="K16518" i="34"/>
  <c r="K16519" i="34"/>
  <c r="K16520" i="34"/>
  <c r="K16521" i="34"/>
  <c r="K16522" i="34"/>
  <c r="K16523" i="34"/>
  <c r="K16524" i="34"/>
  <c r="K16525" i="34"/>
  <c r="K16526" i="34"/>
  <c r="K16527" i="34"/>
  <c r="K16528" i="34"/>
  <c r="K16529" i="34"/>
  <c r="K16530" i="34"/>
  <c r="K16531" i="34"/>
  <c r="K16532" i="34"/>
  <c r="K16533" i="34"/>
  <c r="K16534" i="34"/>
  <c r="K16535" i="34"/>
  <c r="K16536" i="34"/>
  <c r="K16537" i="34"/>
  <c r="K16538" i="34"/>
  <c r="K16539" i="34"/>
  <c r="K16540" i="34"/>
  <c r="K16541" i="34"/>
  <c r="K16542" i="34"/>
  <c r="K16543" i="34"/>
  <c r="K16544" i="34"/>
  <c r="K16545" i="34"/>
  <c r="K16546" i="34"/>
  <c r="K16547" i="34"/>
  <c r="K16548" i="34"/>
  <c r="K16549" i="34"/>
  <c r="K16550" i="34"/>
  <c r="K16551" i="34"/>
  <c r="K16552" i="34"/>
  <c r="K16553" i="34"/>
  <c r="K16554" i="34"/>
  <c r="K16555" i="34"/>
  <c r="K16556" i="34"/>
  <c r="K16557" i="34"/>
  <c r="K16558" i="34"/>
  <c r="K16559" i="34"/>
  <c r="K16560" i="34"/>
  <c r="K16561" i="34"/>
  <c r="K16562" i="34"/>
  <c r="K16563" i="34"/>
  <c r="K16564" i="34"/>
  <c r="K16565" i="34"/>
  <c r="K16566" i="34"/>
  <c r="K16567" i="34"/>
  <c r="K16568" i="34"/>
  <c r="K16569" i="34"/>
  <c r="K16570" i="34"/>
  <c r="K16571" i="34"/>
  <c r="K16572" i="34"/>
  <c r="K16573" i="34"/>
  <c r="K16574" i="34"/>
  <c r="K16575" i="34"/>
  <c r="K16576" i="34"/>
  <c r="K16577" i="34"/>
  <c r="K16578" i="34"/>
  <c r="K16579" i="34"/>
  <c r="K16580" i="34"/>
  <c r="K16581" i="34"/>
  <c r="K16582" i="34"/>
  <c r="K16583" i="34"/>
  <c r="K16584" i="34"/>
  <c r="K16585" i="34"/>
  <c r="K16586" i="34"/>
  <c r="K16587" i="34"/>
  <c r="K16588" i="34"/>
  <c r="K16589" i="34"/>
  <c r="K16590" i="34"/>
  <c r="K16591" i="34"/>
  <c r="K16592" i="34"/>
  <c r="K16593" i="34"/>
  <c r="K16594" i="34"/>
  <c r="K16595" i="34"/>
  <c r="K16596" i="34"/>
  <c r="K16597" i="34"/>
  <c r="K16598" i="34"/>
  <c r="K16599" i="34"/>
  <c r="K16600" i="34"/>
  <c r="K16601" i="34"/>
  <c r="K16602" i="34"/>
  <c r="K16603" i="34"/>
  <c r="K16604" i="34"/>
  <c r="K16605" i="34"/>
  <c r="K16606" i="34"/>
  <c r="K16607" i="34"/>
  <c r="K16608" i="34"/>
  <c r="K16609" i="34"/>
  <c r="K16610" i="34"/>
  <c r="K16611" i="34"/>
  <c r="K16612" i="34"/>
  <c r="K16613" i="34"/>
  <c r="K16614" i="34"/>
  <c r="K16615" i="34"/>
  <c r="K16616" i="34"/>
  <c r="K16617" i="34"/>
  <c r="K16618" i="34"/>
  <c r="K16619" i="34"/>
  <c r="K16620" i="34"/>
  <c r="K16621" i="34"/>
  <c r="K16622" i="34"/>
  <c r="K16623" i="34"/>
  <c r="K16624" i="34"/>
  <c r="K16625" i="34"/>
  <c r="K16626" i="34"/>
  <c r="K16627" i="34"/>
  <c r="K16628" i="34"/>
  <c r="K16629" i="34"/>
  <c r="K16630" i="34"/>
  <c r="K16631" i="34"/>
  <c r="K16632" i="34"/>
  <c r="K16633" i="34"/>
  <c r="K16634" i="34"/>
  <c r="K16635" i="34"/>
  <c r="K16636" i="34"/>
  <c r="K16637" i="34"/>
  <c r="K16638" i="34"/>
  <c r="K16639" i="34"/>
  <c r="K16640" i="34"/>
  <c r="K16641" i="34"/>
  <c r="K16642" i="34"/>
  <c r="K16643" i="34"/>
  <c r="K16644" i="34"/>
  <c r="K16645" i="34"/>
  <c r="K16646" i="34"/>
  <c r="K16647" i="34"/>
  <c r="K16648" i="34"/>
  <c r="K16649" i="34"/>
  <c r="K16650" i="34"/>
  <c r="K16651" i="34"/>
  <c r="K16652" i="34"/>
  <c r="K16653" i="34"/>
  <c r="K16654" i="34"/>
  <c r="K16655" i="34"/>
  <c r="K16656" i="34"/>
  <c r="K16657" i="34"/>
  <c r="K16658" i="34"/>
  <c r="K16659" i="34"/>
  <c r="K16660" i="34"/>
  <c r="K16661" i="34"/>
  <c r="K16662" i="34"/>
  <c r="K16663" i="34"/>
  <c r="K16664" i="34"/>
  <c r="K16665" i="34"/>
  <c r="K16666" i="34"/>
  <c r="K16667" i="34"/>
  <c r="K16668" i="34"/>
  <c r="K16669" i="34"/>
  <c r="K16670" i="34"/>
  <c r="K16671" i="34"/>
  <c r="K16672" i="34"/>
  <c r="K16673" i="34"/>
  <c r="K16674" i="34"/>
  <c r="K16675" i="34"/>
  <c r="K16676" i="34"/>
  <c r="K16677" i="34"/>
  <c r="K16678" i="34"/>
  <c r="K16679" i="34"/>
  <c r="K16680" i="34"/>
  <c r="K16681" i="34"/>
  <c r="K16682" i="34"/>
  <c r="K16683" i="34"/>
  <c r="K16684" i="34"/>
  <c r="K16685" i="34"/>
  <c r="K16686" i="34"/>
  <c r="K16687" i="34"/>
  <c r="K16688" i="34"/>
  <c r="K16689" i="34"/>
  <c r="K16690" i="34"/>
  <c r="K16691" i="34"/>
  <c r="K16692" i="34"/>
  <c r="K16693" i="34"/>
  <c r="K16694" i="34"/>
  <c r="K16695" i="34"/>
  <c r="K16696" i="34"/>
  <c r="K16697" i="34"/>
  <c r="K16698" i="34"/>
  <c r="K16699" i="34"/>
  <c r="K16700" i="34"/>
  <c r="K16701" i="34"/>
  <c r="K16702" i="34"/>
  <c r="K16703" i="34"/>
  <c r="K16704" i="34"/>
  <c r="K16705" i="34"/>
  <c r="K16706" i="34"/>
  <c r="K16707" i="34"/>
  <c r="K16708" i="34"/>
  <c r="K16709" i="34"/>
  <c r="K16710" i="34"/>
  <c r="K16711" i="34"/>
  <c r="K16712" i="34"/>
  <c r="K16713" i="34"/>
  <c r="K16714" i="34"/>
  <c r="K16715" i="34"/>
  <c r="K16716" i="34"/>
  <c r="K16717" i="34"/>
  <c r="K16718" i="34"/>
  <c r="K16719" i="34"/>
  <c r="K16720" i="34"/>
  <c r="K16721" i="34"/>
  <c r="K16722" i="34"/>
  <c r="K16723" i="34"/>
  <c r="K16724" i="34"/>
  <c r="K16725" i="34"/>
  <c r="K16726" i="34"/>
  <c r="K16727" i="34"/>
  <c r="K16728" i="34"/>
  <c r="K16729" i="34"/>
  <c r="K16730" i="34"/>
  <c r="K16731" i="34"/>
  <c r="K16732" i="34"/>
  <c r="K16733" i="34"/>
  <c r="K16734" i="34"/>
  <c r="K16735" i="34"/>
  <c r="K16736" i="34"/>
  <c r="K16737" i="34"/>
  <c r="K16738" i="34"/>
  <c r="K16739" i="34"/>
  <c r="K16740" i="34"/>
  <c r="K16741" i="34"/>
  <c r="K16742" i="34"/>
  <c r="K16743" i="34"/>
  <c r="K16744" i="34"/>
  <c r="K16745" i="34"/>
  <c r="K16746" i="34"/>
  <c r="K16747" i="34"/>
  <c r="K16748" i="34"/>
  <c r="K16749" i="34"/>
  <c r="K16750" i="34"/>
  <c r="K16751" i="34"/>
  <c r="K16752" i="34"/>
  <c r="K16753" i="34"/>
  <c r="K16754" i="34"/>
  <c r="K16755" i="34"/>
  <c r="K16756" i="34"/>
  <c r="K16757" i="34"/>
  <c r="K16758" i="34"/>
  <c r="K16759" i="34"/>
  <c r="K16760" i="34"/>
  <c r="K16761" i="34"/>
  <c r="K16762" i="34"/>
  <c r="K16763" i="34"/>
  <c r="K16764" i="34"/>
  <c r="K16765" i="34"/>
  <c r="K16766" i="34"/>
  <c r="K16767" i="34"/>
  <c r="K16768" i="34"/>
  <c r="K16769" i="34"/>
  <c r="K16770" i="34"/>
  <c r="K16771" i="34"/>
  <c r="K16772" i="34"/>
  <c r="K16773" i="34"/>
  <c r="K16774" i="34"/>
  <c r="K16775" i="34"/>
  <c r="K16776" i="34"/>
  <c r="K16777" i="34"/>
  <c r="K16778" i="34"/>
  <c r="K16779" i="34"/>
  <c r="K16780" i="34"/>
  <c r="K16781" i="34"/>
  <c r="K16782" i="34"/>
  <c r="K16783" i="34"/>
  <c r="K16784" i="34"/>
  <c r="K16785" i="34"/>
  <c r="K16786" i="34"/>
  <c r="K16787" i="34"/>
  <c r="K16788" i="34"/>
  <c r="K16789" i="34"/>
  <c r="K16790" i="34"/>
  <c r="K16791" i="34"/>
  <c r="K16792" i="34"/>
  <c r="K16793" i="34"/>
  <c r="K16794" i="34"/>
  <c r="K16795" i="34"/>
  <c r="K16796" i="34"/>
  <c r="K16797" i="34"/>
  <c r="K16798" i="34"/>
  <c r="K16799" i="34"/>
  <c r="K16800" i="34"/>
  <c r="K16801" i="34"/>
  <c r="K16802" i="34"/>
  <c r="K16803" i="34"/>
  <c r="K16804" i="34"/>
  <c r="K16805" i="34"/>
  <c r="K16806" i="34"/>
  <c r="K16807" i="34"/>
  <c r="K16808" i="34"/>
  <c r="K16809" i="34"/>
  <c r="K16810" i="34"/>
  <c r="K16811" i="34"/>
  <c r="K16812" i="34"/>
  <c r="K16813" i="34"/>
  <c r="K16814" i="34"/>
  <c r="K16815" i="34"/>
  <c r="K16816" i="34"/>
  <c r="K16817" i="34"/>
  <c r="K16818" i="34"/>
  <c r="K16819" i="34"/>
  <c r="K16820" i="34"/>
  <c r="K16821" i="34"/>
  <c r="K16822" i="34"/>
  <c r="K16823" i="34"/>
  <c r="K16824" i="34"/>
  <c r="K16825" i="34"/>
  <c r="K16826" i="34"/>
  <c r="K16827" i="34"/>
  <c r="K16828" i="34"/>
  <c r="K16829" i="34"/>
  <c r="K16830" i="34"/>
  <c r="K16831" i="34"/>
  <c r="K16832" i="34"/>
  <c r="K16833" i="34"/>
  <c r="K16834" i="34"/>
  <c r="K16835" i="34"/>
  <c r="K16836" i="34"/>
  <c r="K16837" i="34"/>
  <c r="K16838" i="34"/>
  <c r="K16839" i="34"/>
  <c r="K16840" i="34"/>
  <c r="K16841" i="34"/>
  <c r="K16842" i="34"/>
  <c r="K16843" i="34"/>
  <c r="K16844" i="34"/>
  <c r="K16845" i="34"/>
  <c r="K16846" i="34"/>
  <c r="K16847" i="34"/>
  <c r="K16848" i="34"/>
  <c r="K16849" i="34"/>
  <c r="K16850" i="34"/>
  <c r="K16851" i="34"/>
  <c r="K16852" i="34"/>
  <c r="K16853" i="34"/>
  <c r="K16854" i="34"/>
  <c r="K16855" i="34"/>
  <c r="K16856" i="34"/>
  <c r="K16857" i="34"/>
  <c r="K16858" i="34"/>
  <c r="K16859" i="34"/>
  <c r="K16860" i="34"/>
  <c r="K16861" i="34"/>
  <c r="K16862" i="34"/>
  <c r="K16863" i="34"/>
  <c r="K16864" i="34"/>
  <c r="K16865" i="34"/>
  <c r="K16866" i="34"/>
  <c r="K16867" i="34"/>
  <c r="K16868" i="34"/>
  <c r="K16869" i="34"/>
  <c r="K16870" i="34"/>
  <c r="K16871" i="34"/>
  <c r="K16872" i="34"/>
  <c r="K16873" i="34"/>
  <c r="K16874" i="34"/>
  <c r="K16875" i="34"/>
  <c r="K16876" i="34"/>
  <c r="K16877" i="34"/>
  <c r="K16878" i="34"/>
  <c r="K16879" i="34"/>
  <c r="K16880" i="34"/>
  <c r="K16881" i="34"/>
  <c r="K16882" i="34"/>
  <c r="K16883" i="34"/>
  <c r="K16884" i="34"/>
  <c r="K16885" i="34"/>
  <c r="K16886" i="34"/>
  <c r="K16887" i="34"/>
  <c r="K16888" i="34"/>
  <c r="K16889" i="34"/>
  <c r="K16890" i="34"/>
  <c r="K16891" i="34"/>
  <c r="K16892" i="34"/>
  <c r="K16893" i="34"/>
  <c r="K16894" i="34"/>
  <c r="K16895" i="34"/>
  <c r="K16896" i="34"/>
  <c r="K16897" i="34"/>
  <c r="K16898" i="34"/>
  <c r="K16899" i="34"/>
  <c r="K16900" i="34"/>
  <c r="K16901" i="34"/>
  <c r="K16902" i="34"/>
  <c r="K16903" i="34"/>
  <c r="K16904" i="34"/>
  <c r="K16905" i="34"/>
  <c r="K16906" i="34"/>
  <c r="K16907" i="34"/>
  <c r="K16908" i="34"/>
  <c r="K16909" i="34"/>
  <c r="K16910" i="34"/>
  <c r="K16911" i="34"/>
  <c r="K16912" i="34"/>
  <c r="K16913" i="34"/>
  <c r="K16914" i="34"/>
  <c r="K16915" i="34"/>
  <c r="K16916" i="34"/>
  <c r="K16917" i="34"/>
  <c r="K16918" i="34"/>
  <c r="K16919" i="34"/>
  <c r="K16920" i="34"/>
  <c r="K16921" i="34"/>
  <c r="K16922" i="34"/>
  <c r="K16923" i="34"/>
  <c r="K16924" i="34"/>
  <c r="K16925" i="34"/>
  <c r="K16926" i="34"/>
  <c r="K16927" i="34"/>
  <c r="K16928" i="34"/>
  <c r="K16929" i="34"/>
  <c r="K16930" i="34"/>
  <c r="K16931" i="34"/>
  <c r="K16932" i="34"/>
  <c r="K16933" i="34"/>
  <c r="K16934" i="34"/>
  <c r="K16935" i="34"/>
  <c r="K16936" i="34"/>
  <c r="K16937" i="34"/>
  <c r="K16938" i="34"/>
  <c r="K16939" i="34"/>
  <c r="K16940" i="34"/>
  <c r="K16941" i="34"/>
  <c r="K16942" i="34"/>
  <c r="K16943" i="34"/>
  <c r="K16944" i="34"/>
  <c r="K16945" i="34"/>
  <c r="K16946" i="34"/>
  <c r="K16947" i="34"/>
  <c r="K16948" i="34"/>
  <c r="K16949" i="34"/>
  <c r="K16950" i="34"/>
  <c r="K16951" i="34"/>
  <c r="K16952" i="34"/>
  <c r="K16953" i="34"/>
  <c r="K16954" i="34"/>
  <c r="K16955" i="34"/>
  <c r="K16956" i="34"/>
  <c r="K16957" i="34"/>
  <c r="K16958" i="34"/>
  <c r="K16959" i="34"/>
  <c r="K16960" i="34"/>
  <c r="K16961" i="34"/>
  <c r="K16962" i="34"/>
  <c r="K16963" i="34"/>
  <c r="K16964" i="34"/>
  <c r="K16965" i="34"/>
  <c r="K16966" i="34"/>
  <c r="K16967" i="34"/>
  <c r="K16968" i="34"/>
  <c r="K16969" i="34"/>
  <c r="K16970" i="34"/>
  <c r="K16971" i="34"/>
  <c r="K16972" i="34"/>
  <c r="K16973" i="34"/>
  <c r="K16974" i="34"/>
  <c r="K16975" i="34"/>
  <c r="K16976" i="34"/>
  <c r="K16977" i="34"/>
  <c r="K16978" i="34"/>
  <c r="K16979" i="34"/>
  <c r="K16980" i="34"/>
  <c r="K16981" i="34"/>
  <c r="K16982" i="34"/>
  <c r="K16983" i="34"/>
  <c r="K16984" i="34"/>
  <c r="K16985" i="34"/>
  <c r="K16986" i="34"/>
  <c r="K16987" i="34"/>
  <c r="K16988" i="34"/>
  <c r="K16989" i="34"/>
  <c r="K16990" i="34"/>
  <c r="K16991" i="34"/>
  <c r="K16992" i="34"/>
  <c r="K16993" i="34"/>
  <c r="K16994" i="34"/>
  <c r="K16995" i="34"/>
  <c r="K16996" i="34"/>
  <c r="K16997" i="34"/>
  <c r="K16998" i="34"/>
  <c r="K16999" i="34"/>
  <c r="K17000" i="34"/>
  <c r="K17001" i="34"/>
  <c r="K17002" i="34"/>
  <c r="K17003" i="34"/>
  <c r="K17004" i="34"/>
  <c r="K17005" i="34"/>
  <c r="K17006" i="34"/>
  <c r="K17007" i="34"/>
  <c r="K17008" i="34"/>
  <c r="K17009" i="34"/>
  <c r="K17010" i="34"/>
  <c r="K17011" i="34"/>
  <c r="K17012" i="34"/>
  <c r="K17013" i="34"/>
  <c r="K17014" i="34"/>
  <c r="K17015" i="34"/>
  <c r="K17016" i="34"/>
  <c r="K17017" i="34"/>
  <c r="K17018" i="34"/>
  <c r="K17019" i="34"/>
  <c r="K17020" i="34"/>
  <c r="K17021" i="34"/>
  <c r="K17022" i="34"/>
  <c r="K17023" i="34"/>
  <c r="K17024" i="34"/>
  <c r="K17025" i="34"/>
  <c r="K17026" i="34"/>
  <c r="K17027" i="34"/>
  <c r="K17028" i="34"/>
  <c r="K17029" i="34"/>
  <c r="K17030" i="34"/>
  <c r="K17031" i="34"/>
  <c r="K17032" i="34"/>
  <c r="K17033" i="34"/>
  <c r="K17034" i="34"/>
  <c r="K17035" i="34"/>
  <c r="K17036" i="34"/>
  <c r="K17037" i="34"/>
  <c r="K17038" i="34"/>
  <c r="K17039" i="34"/>
  <c r="K17040" i="34"/>
  <c r="K17041" i="34"/>
  <c r="K17042" i="34"/>
  <c r="K17043" i="34"/>
  <c r="K17044" i="34"/>
  <c r="K17045" i="34"/>
  <c r="K17046" i="34"/>
  <c r="K17047" i="34"/>
  <c r="K17048" i="34"/>
  <c r="K17049" i="34"/>
  <c r="K17050" i="34"/>
  <c r="K17051" i="34"/>
  <c r="K17052" i="34"/>
  <c r="K17053" i="34"/>
  <c r="K17054" i="34"/>
  <c r="K17055" i="34"/>
  <c r="K17056" i="34"/>
  <c r="K17057" i="34"/>
  <c r="K17058" i="34"/>
  <c r="K17059" i="34"/>
  <c r="K17060" i="34"/>
  <c r="K17061" i="34"/>
  <c r="K17062" i="34"/>
  <c r="K17063" i="34"/>
  <c r="K17064" i="34"/>
  <c r="K17065" i="34"/>
  <c r="K17066" i="34"/>
  <c r="K17067" i="34"/>
  <c r="K17068" i="34"/>
  <c r="K17069" i="34"/>
  <c r="K17070" i="34"/>
  <c r="K17071" i="34"/>
  <c r="K17072" i="34"/>
  <c r="K17073" i="34"/>
  <c r="K17074" i="34"/>
  <c r="K17075" i="34"/>
  <c r="K17076" i="34"/>
  <c r="K17077" i="34"/>
  <c r="K17078" i="34"/>
  <c r="K17079" i="34"/>
  <c r="K17080" i="34"/>
  <c r="K17081" i="34"/>
  <c r="K17082" i="34"/>
  <c r="K17083" i="34"/>
  <c r="K17084" i="34"/>
  <c r="K17085" i="34"/>
  <c r="K17086" i="34"/>
  <c r="K17087" i="34"/>
  <c r="K17088" i="34"/>
  <c r="K17089" i="34"/>
  <c r="K17090" i="34"/>
  <c r="K17091" i="34"/>
  <c r="K17092" i="34"/>
  <c r="K17093" i="34"/>
  <c r="K17094" i="34"/>
  <c r="K17095" i="34"/>
  <c r="K17096" i="34"/>
  <c r="K17097" i="34"/>
  <c r="K17098" i="34"/>
  <c r="K17099" i="34"/>
  <c r="K17100" i="34"/>
  <c r="K17101" i="34"/>
  <c r="K17102" i="34"/>
  <c r="K17103" i="34"/>
  <c r="K17104" i="34"/>
  <c r="K17105" i="34"/>
  <c r="K17106" i="34"/>
  <c r="K17107" i="34"/>
  <c r="K17108" i="34"/>
  <c r="K17109" i="34"/>
  <c r="K17110" i="34"/>
  <c r="K17111" i="34"/>
  <c r="K17112" i="34"/>
  <c r="K17113" i="34"/>
  <c r="K17114" i="34"/>
  <c r="K17115" i="34"/>
  <c r="K17116" i="34"/>
  <c r="K17117" i="34"/>
  <c r="K17118" i="34"/>
  <c r="K17119" i="34"/>
  <c r="K17120" i="34"/>
  <c r="K17121" i="34"/>
  <c r="K17122" i="34"/>
  <c r="K17123" i="34"/>
  <c r="K17124" i="34"/>
  <c r="K17125" i="34"/>
  <c r="K17126" i="34"/>
  <c r="K17127" i="34"/>
  <c r="K17128" i="34"/>
  <c r="K17129" i="34"/>
  <c r="K17130" i="34"/>
  <c r="K17131" i="34"/>
  <c r="K17132" i="34"/>
  <c r="K17133" i="34"/>
  <c r="K17134" i="34"/>
  <c r="K17135" i="34"/>
  <c r="K17136" i="34"/>
  <c r="K17137" i="34"/>
  <c r="K17138" i="34"/>
  <c r="K17139" i="34"/>
  <c r="K17140" i="34"/>
  <c r="K17141" i="34"/>
  <c r="K17142" i="34"/>
  <c r="K17143" i="34"/>
  <c r="K17144" i="34"/>
  <c r="K17145" i="34"/>
  <c r="K17146" i="34"/>
  <c r="K17147" i="34"/>
  <c r="K17148" i="34"/>
  <c r="K17149" i="34"/>
  <c r="K17150" i="34"/>
  <c r="K17151" i="34"/>
  <c r="K17152" i="34"/>
  <c r="K17153" i="34"/>
  <c r="K17154" i="34"/>
  <c r="K17155" i="34"/>
  <c r="K17156" i="34"/>
  <c r="K17157" i="34"/>
  <c r="K17158" i="34"/>
  <c r="K17159" i="34"/>
  <c r="K17160" i="34"/>
  <c r="K17161" i="34"/>
  <c r="K17162" i="34"/>
  <c r="K17163" i="34"/>
  <c r="K17164" i="34"/>
  <c r="K17165" i="34"/>
  <c r="K17166" i="34"/>
  <c r="K17167" i="34"/>
  <c r="K17168" i="34"/>
  <c r="K17169" i="34"/>
  <c r="K17170" i="34"/>
  <c r="K17171" i="34"/>
  <c r="K17172" i="34"/>
  <c r="K17173" i="34"/>
  <c r="K17174" i="34"/>
  <c r="K17175" i="34"/>
  <c r="K17176" i="34"/>
  <c r="K17177" i="34"/>
  <c r="K17178" i="34"/>
  <c r="K17179" i="34"/>
  <c r="K17180" i="34"/>
  <c r="K17181" i="34"/>
  <c r="K17182" i="34"/>
  <c r="K17183" i="34"/>
  <c r="K17184" i="34"/>
  <c r="K17185" i="34"/>
  <c r="K17186" i="34"/>
  <c r="K17187" i="34"/>
  <c r="K17188" i="34"/>
  <c r="K17189" i="34"/>
  <c r="K17190" i="34"/>
  <c r="K17191" i="34"/>
  <c r="K17192" i="34"/>
  <c r="K17193" i="34"/>
  <c r="K17194" i="34"/>
  <c r="K17195" i="34"/>
  <c r="K17196" i="34"/>
  <c r="K17197" i="34"/>
  <c r="K17198" i="34"/>
  <c r="K17199" i="34"/>
  <c r="K17200" i="34"/>
  <c r="K17201" i="34"/>
  <c r="K17202" i="34"/>
  <c r="K17203" i="34"/>
  <c r="K17204" i="34"/>
  <c r="K17205" i="34"/>
  <c r="K17206" i="34"/>
  <c r="K17207" i="34"/>
  <c r="K17208" i="34"/>
  <c r="K17209" i="34"/>
  <c r="K17210" i="34"/>
  <c r="K17211" i="34"/>
  <c r="K17212" i="34"/>
  <c r="K17213" i="34"/>
  <c r="K17214" i="34"/>
  <c r="K17215" i="34"/>
  <c r="K17216" i="34"/>
  <c r="K17217" i="34"/>
  <c r="K17218" i="34"/>
  <c r="K17219" i="34"/>
  <c r="K17220" i="34"/>
  <c r="K17221" i="34"/>
  <c r="K17222" i="34"/>
  <c r="K17223" i="34"/>
  <c r="K17224" i="34"/>
  <c r="K17225" i="34"/>
  <c r="K17226" i="34"/>
  <c r="K17227" i="34"/>
  <c r="K17228" i="34"/>
  <c r="K17229" i="34"/>
  <c r="K17230" i="34"/>
  <c r="K17231" i="34"/>
  <c r="K17232" i="34"/>
  <c r="K17233" i="34"/>
  <c r="K17234" i="34"/>
  <c r="K17235" i="34"/>
  <c r="K17236" i="34"/>
  <c r="K17237" i="34"/>
  <c r="K17238" i="34"/>
  <c r="K17239" i="34"/>
  <c r="K17240" i="34"/>
  <c r="K17241" i="34"/>
  <c r="K17242" i="34"/>
  <c r="K17243" i="34"/>
  <c r="K17244" i="34"/>
  <c r="K17245" i="34"/>
  <c r="K17246" i="34"/>
  <c r="K17247" i="34"/>
  <c r="K17248" i="34"/>
  <c r="K17249" i="34"/>
  <c r="K17250" i="34"/>
  <c r="K17251" i="34"/>
  <c r="K17252" i="34"/>
  <c r="K17253" i="34"/>
  <c r="K17254" i="34"/>
  <c r="K17255" i="34"/>
  <c r="K17256" i="34"/>
  <c r="K17257" i="34"/>
  <c r="K17258" i="34"/>
  <c r="K17259" i="34"/>
  <c r="K17260" i="34"/>
  <c r="K17261" i="34"/>
  <c r="K17262" i="34"/>
  <c r="K17263" i="34"/>
  <c r="K17264" i="34"/>
  <c r="K17265" i="34"/>
  <c r="K17266" i="34"/>
  <c r="K17267" i="34"/>
  <c r="K17268" i="34"/>
  <c r="K17269" i="34"/>
  <c r="K17270" i="34"/>
  <c r="K17271" i="34"/>
  <c r="K17272" i="34"/>
  <c r="K17273" i="34"/>
  <c r="K17274" i="34"/>
  <c r="K17275" i="34"/>
  <c r="K17276" i="34"/>
  <c r="K17277" i="34"/>
  <c r="K17278" i="34"/>
  <c r="K17279" i="34"/>
  <c r="K17280" i="34"/>
  <c r="K17281" i="34"/>
  <c r="K17282" i="34"/>
  <c r="K17283" i="34"/>
  <c r="K17284" i="34"/>
  <c r="K17285" i="34"/>
  <c r="K17286" i="34"/>
  <c r="K17287" i="34"/>
  <c r="K17288" i="34"/>
  <c r="K17289" i="34"/>
  <c r="K17290" i="34"/>
  <c r="K17291" i="34"/>
  <c r="K17292" i="34"/>
  <c r="K17293" i="34"/>
  <c r="K17294" i="34"/>
  <c r="K17295" i="34"/>
  <c r="K17296" i="34"/>
  <c r="K17297" i="34"/>
  <c r="K17298" i="34"/>
  <c r="K17299" i="34"/>
  <c r="K17300" i="34"/>
  <c r="K17301" i="34"/>
  <c r="K17302" i="34"/>
  <c r="K17303" i="34"/>
  <c r="K17304" i="34"/>
  <c r="K17305" i="34"/>
  <c r="K17306" i="34"/>
  <c r="K17307" i="34"/>
  <c r="K17308" i="34"/>
  <c r="K17309" i="34"/>
  <c r="K17310" i="34"/>
  <c r="K17311" i="34"/>
  <c r="K17312" i="34"/>
  <c r="K17313" i="34"/>
  <c r="B37" i="49"/>
  <c r="B4" i="43" a="1"/>
  <c r="B4" i="43" s="1"/>
  <c r="F12460" i="34"/>
  <c r="F12461" i="34"/>
  <c r="F12462" i="34"/>
  <c r="F12463" i="34"/>
  <c r="F12464" i="34"/>
  <c r="F12465" i="34"/>
  <c r="F12466" i="34"/>
  <c r="F12467" i="34"/>
  <c r="F12468" i="34"/>
  <c r="F12469" i="34"/>
  <c r="F12470" i="34"/>
  <c r="F12471" i="34"/>
  <c r="F12472" i="34"/>
  <c r="F12473" i="34"/>
  <c r="F12474" i="34"/>
  <c r="F12475" i="34"/>
  <c r="F12476" i="34"/>
  <c r="F12477" i="34"/>
  <c r="F12478" i="34"/>
  <c r="F12479" i="34"/>
  <c r="F12480" i="34"/>
  <c r="F12481" i="34"/>
  <c r="F12482" i="34"/>
  <c r="F12483" i="34"/>
  <c r="F12484" i="34"/>
  <c r="F12485" i="34"/>
  <c r="F12486" i="34"/>
  <c r="F12487" i="34"/>
  <c r="F12488" i="34"/>
  <c r="F12489" i="34"/>
  <c r="F12490" i="34"/>
  <c r="F12491" i="34"/>
  <c r="F12492" i="34"/>
  <c r="F12493" i="34"/>
  <c r="F12494" i="34"/>
  <c r="F12495" i="34"/>
  <c r="F12496" i="34"/>
  <c r="F12497" i="34"/>
  <c r="F12498" i="34"/>
  <c r="F12499" i="34"/>
  <c r="F12500" i="34"/>
  <c r="F12501" i="34"/>
  <c r="F12502" i="34"/>
  <c r="F12503" i="34"/>
  <c r="F12504" i="34"/>
  <c r="F12505" i="34"/>
  <c r="F12506" i="34"/>
  <c r="F12507" i="34"/>
  <c r="F12508" i="34"/>
  <c r="F12509" i="34"/>
  <c r="F12510" i="34"/>
  <c r="F12511" i="34"/>
  <c r="F12512" i="34"/>
  <c r="F12513" i="34"/>
  <c r="F12514" i="34"/>
  <c r="F12515" i="34"/>
  <c r="F12516" i="34"/>
  <c r="F12517" i="34"/>
  <c r="F12518" i="34"/>
  <c r="F12519" i="34"/>
  <c r="F12520" i="34"/>
  <c r="F12521" i="34"/>
  <c r="F12522" i="34"/>
  <c r="F12523" i="34"/>
  <c r="F12524" i="34"/>
  <c r="F12525" i="34"/>
  <c r="F12526" i="34"/>
  <c r="F12527" i="34"/>
  <c r="F12528" i="34"/>
  <c r="F12529" i="34"/>
  <c r="F12530" i="34"/>
  <c r="F12531" i="34"/>
  <c r="F12532" i="34"/>
  <c r="F12533" i="34"/>
  <c r="F12534" i="34"/>
  <c r="F12535" i="34"/>
  <c r="F12536" i="34"/>
  <c r="F12537" i="34"/>
  <c r="F12538" i="34"/>
  <c r="F12539" i="34"/>
  <c r="F12540" i="34"/>
  <c r="F12541" i="34"/>
  <c r="F12542" i="34"/>
  <c r="F12543" i="34"/>
  <c r="F12544" i="34"/>
  <c r="F12545" i="34"/>
  <c r="F12546" i="34"/>
  <c r="F12547" i="34"/>
  <c r="F12548" i="34"/>
  <c r="F12549" i="34"/>
  <c r="F12550" i="34"/>
  <c r="F12551" i="34"/>
  <c r="F12552" i="34"/>
  <c r="F12553" i="34"/>
  <c r="F12554" i="34"/>
  <c r="F12555" i="34"/>
  <c r="F12556" i="34"/>
  <c r="F12557" i="34"/>
  <c r="F12558" i="34"/>
  <c r="F12559" i="34"/>
  <c r="F12560" i="34"/>
  <c r="F12561" i="34"/>
  <c r="F12562" i="34"/>
  <c r="F12563" i="34"/>
  <c r="F12564" i="34"/>
  <c r="F12565" i="34"/>
  <c r="F12566" i="34"/>
  <c r="F12567" i="34"/>
  <c r="F12568" i="34"/>
  <c r="F12569" i="34"/>
  <c r="F12570" i="34"/>
  <c r="F12571" i="34"/>
  <c r="F12572" i="34"/>
  <c r="F12573" i="34"/>
  <c r="F12574" i="34"/>
  <c r="F12575" i="34"/>
  <c r="F12576" i="34"/>
  <c r="F12577" i="34"/>
  <c r="F12578" i="34"/>
  <c r="F12579" i="34"/>
  <c r="F12580" i="34"/>
  <c r="F12581" i="34"/>
  <c r="F12582" i="34"/>
  <c r="F12583" i="34"/>
  <c r="F12584" i="34"/>
  <c r="F12585" i="34"/>
  <c r="F12586" i="34"/>
  <c r="F12587" i="34"/>
  <c r="F12588" i="34"/>
  <c r="F12589" i="34"/>
  <c r="F12590" i="34"/>
  <c r="F12591" i="34"/>
  <c r="F12592" i="34"/>
  <c r="F12593" i="34"/>
  <c r="F12594" i="34"/>
  <c r="F12595" i="34"/>
  <c r="F12596" i="34"/>
  <c r="F12597" i="34"/>
  <c r="F12598" i="34"/>
  <c r="F12599" i="34"/>
  <c r="F12600" i="34"/>
  <c r="F12601" i="34"/>
  <c r="F12602" i="34"/>
  <c r="F12603" i="34"/>
  <c r="F12604" i="34"/>
  <c r="F12605" i="34"/>
  <c r="F12606" i="34"/>
  <c r="F12607" i="34"/>
  <c r="F12608" i="34"/>
  <c r="F12609" i="34"/>
  <c r="F12610" i="34"/>
  <c r="F12611" i="34"/>
  <c r="F12612" i="34"/>
  <c r="F12613" i="34"/>
  <c r="F12614" i="34"/>
  <c r="F12615" i="34"/>
  <c r="F12616" i="34"/>
  <c r="F12617" i="34"/>
  <c r="F12618" i="34"/>
  <c r="F12619" i="34"/>
  <c r="F12620" i="34"/>
  <c r="F12621" i="34"/>
  <c r="F12622" i="34"/>
  <c r="F12623" i="34"/>
  <c r="F12624" i="34"/>
  <c r="F12625" i="34"/>
  <c r="F12626" i="34"/>
  <c r="F12627" i="34"/>
  <c r="F12628" i="34"/>
  <c r="F12629" i="34"/>
  <c r="F12630" i="34"/>
  <c r="F12631" i="34"/>
  <c r="F12632" i="34"/>
  <c r="F12633" i="34"/>
  <c r="F12634" i="34"/>
  <c r="F12635" i="34"/>
  <c r="F12636" i="34"/>
  <c r="F12637" i="34"/>
  <c r="F12638" i="34"/>
  <c r="F12639" i="34"/>
  <c r="F12640" i="34"/>
  <c r="F12641" i="34"/>
  <c r="F12642" i="34"/>
  <c r="F12643" i="34"/>
  <c r="F12644" i="34"/>
  <c r="F12645" i="34"/>
  <c r="F12646" i="34"/>
  <c r="F12647" i="34"/>
  <c r="F12648" i="34"/>
  <c r="F12649" i="34"/>
  <c r="F12650" i="34"/>
  <c r="F12651" i="34"/>
  <c r="F12652" i="34"/>
  <c r="F12653" i="34"/>
  <c r="F12654" i="34"/>
  <c r="F12655" i="34"/>
  <c r="F12656" i="34"/>
  <c r="F12657" i="34"/>
  <c r="F12658" i="34"/>
  <c r="F12659" i="34"/>
  <c r="F12660" i="34"/>
  <c r="F12661" i="34"/>
  <c r="F12662" i="34"/>
  <c r="F12663" i="34"/>
  <c r="F12664" i="34"/>
  <c r="F12665" i="34"/>
  <c r="F12666" i="34"/>
  <c r="F12667" i="34"/>
  <c r="F12668" i="34"/>
  <c r="F12669" i="34"/>
  <c r="F12670" i="34"/>
  <c r="F12671" i="34"/>
  <c r="F12672" i="34"/>
  <c r="F12673" i="34"/>
  <c r="F12674" i="34"/>
  <c r="F12675" i="34"/>
  <c r="F12676" i="34"/>
  <c r="F12677" i="34"/>
  <c r="F12678" i="34"/>
  <c r="F12679" i="34"/>
  <c r="F12680" i="34"/>
  <c r="F12681" i="34"/>
  <c r="F12682" i="34"/>
  <c r="F12683" i="34"/>
  <c r="F12684" i="34"/>
  <c r="F12685" i="34"/>
  <c r="F12686" i="34"/>
  <c r="F12687" i="34"/>
  <c r="F12688" i="34"/>
  <c r="F12689" i="34"/>
  <c r="F12690" i="34"/>
  <c r="F12691" i="34"/>
  <c r="F12692" i="34"/>
  <c r="F12693" i="34"/>
  <c r="F12694" i="34"/>
  <c r="F12695" i="34"/>
  <c r="F12696" i="34"/>
  <c r="F12697" i="34"/>
  <c r="F12698" i="34"/>
  <c r="F12699" i="34"/>
  <c r="F12700" i="34"/>
  <c r="F12701" i="34"/>
  <c r="F12702" i="34"/>
  <c r="F12703" i="34"/>
  <c r="F12704" i="34"/>
  <c r="F12705" i="34"/>
  <c r="F12706" i="34"/>
  <c r="F12707" i="34"/>
  <c r="F12708" i="34"/>
  <c r="F12709" i="34"/>
  <c r="F12710" i="34"/>
  <c r="F12711" i="34"/>
  <c r="F12712" i="34"/>
  <c r="F12713" i="34"/>
  <c r="F12714" i="34"/>
  <c r="F12715" i="34"/>
  <c r="F12716" i="34"/>
  <c r="F12717" i="34"/>
  <c r="F12718" i="34"/>
  <c r="F12719" i="34"/>
  <c r="F12720" i="34"/>
  <c r="F12721" i="34"/>
  <c r="F12722" i="34"/>
  <c r="F12723" i="34"/>
  <c r="F12724" i="34"/>
  <c r="F12725" i="34"/>
  <c r="F12726" i="34"/>
  <c r="F12727" i="34"/>
  <c r="F12728" i="34"/>
  <c r="F12729" i="34"/>
  <c r="F12730" i="34"/>
  <c r="F12731" i="34"/>
  <c r="F12732" i="34"/>
  <c r="F12733" i="34"/>
  <c r="F12734" i="34"/>
  <c r="F12735" i="34"/>
  <c r="F12736" i="34"/>
  <c r="F12737" i="34"/>
  <c r="F12738" i="34"/>
  <c r="F12739" i="34"/>
  <c r="F12740" i="34"/>
  <c r="F12741" i="34"/>
  <c r="F12742" i="34"/>
  <c r="F12743" i="34"/>
  <c r="F12744" i="34"/>
  <c r="F12745" i="34"/>
  <c r="F12746" i="34"/>
  <c r="F12747" i="34"/>
  <c r="F12748" i="34"/>
  <c r="F12749" i="34"/>
  <c r="F12750" i="34"/>
  <c r="F12751" i="34"/>
  <c r="F12752" i="34"/>
  <c r="F12753" i="34"/>
  <c r="F12754" i="34"/>
  <c r="F12755" i="34"/>
  <c r="F12756" i="34"/>
  <c r="F12757" i="34"/>
  <c r="F12758" i="34"/>
  <c r="F12759" i="34"/>
  <c r="F12760" i="34"/>
  <c r="F12761" i="34"/>
  <c r="F12762" i="34"/>
  <c r="F12763" i="34"/>
  <c r="F12764" i="34"/>
  <c r="F12765" i="34"/>
  <c r="F12766" i="34"/>
  <c r="F12767" i="34"/>
  <c r="F12768" i="34"/>
  <c r="F12769" i="34"/>
  <c r="F12770" i="34"/>
  <c r="F12771" i="34"/>
  <c r="F12772" i="34"/>
  <c r="F12773" i="34"/>
  <c r="F12774" i="34"/>
  <c r="F12775" i="34"/>
  <c r="F12776" i="34"/>
  <c r="F12777" i="34"/>
  <c r="F12778" i="34"/>
  <c r="F12779" i="34"/>
  <c r="F12780" i="34"/>
  <c r="F12781" i="34"/>
  <c r="F12782" i="34"/>
  <c r="F12783" i="34"/>
  <c r="F12784" i="34"/>
  <c r="F12785" i="34"/>
  <c r="F12786" i="34"/>
  <c r="F12787" i="34"/>
  <c r="F12788" i="34"/>
  <c r="F12789" i="34"/>
  <c r="F12790" i="34"/>
  <c r="F12791" i="34"/>
  <c r="F12792" i="34"/>
  <c r="F12793" i="34"/>
  <c r="F12794" i="34"/>
  <c r="F12795" i="34"/>
  <c r="F12796" i="34"/>
  <c r="F12797" i="34"/>
  <c r="F12798" i="34"/>
  <c r="F12799" i="34"/>
  <c r="F12800" i="34"/>
  <c r="F12801" i="34"/>
  <c r="F12802" i="34"/>
  <c r="F12803" i="34"/>
  <c r="F12804" i="34"/>
  <c r="F12805" i="34"/>
  <c r="F12806" i="34"/>
  <c r="F12807" i="34"/>
  <c r="F12808" i="34"/>
  <c r="F12809" i="34"/>
  <c r="F12810" i="34"/>
  <c r="F12811" i="34"/>
  <c r="F12812" i="34"/>
  <c r="F12813" i="34"/>
  <c r="F12814" i="34"/>
  <c r="F12815" i="34"/>
  <c r="F12816" i="34"/>
  <c r="F12817" i="34"/>
  <c r="F12818" i="34"/>
  <c r="F12819" i="34"/>
  <c r="F12820" i="34"/>
  <c r="F12821" i="34"/>
  <c r="F12822" i="34"/>
  <c r="F12823" i="34"/>
  <c r="F12824" i="34"/>
  <c r="F12825" i="34"/>
  <c r="F12826" i="34"/>
  <c r="F12827" i="34"/>
  <c r="F12828" i="34"/>
  <c r="F12829" i="34"/>
  <c r="F12830" i="34"/>
  <c r="F12831" i="34"/>
  <c r="F12832" i="34"/>
  <c r="F12833" i="34"/>
  <c r="F12834" i="34"/>
  <c r="F12835" i="34"/>
  <c r="F12836" i="34"/>
  <c r="F12837" i="34"/>
  <c r="F12838" i="34"/>
  <c r="F12839" i="34"/>
  <c r="F12840" i="34"/>
  <c r="F12841" i="34"/>
  <c r="F12842" i="34"/>
  <c r="F12843" i="34"/>
  <c r="F12844" i="34"/>
  <c r="F12845" i="34"/>
  <c r="F12846" i="34"/>
  <c r="F12847" i="34"/>
  <c r="F12848" i="34"/>
  <c r="F12849" i="34"/>
  <c r="F12850" i="34"/>
  <c r="F12851" i="34"/>
  <c r="F12852" i="34"/>
  <c r="F12853" i="34"/>
  <c r="F12854" i="34"/>
  <c r="F12855" i="34"/>
  <c r="F12856" i="34"/>
  <c r="F12857" i="34"/>
  <c r="F12858" i="34"/>
  <c r="F12859" i="34"/>
  <c r="F12860" i="34"/>
  <c r="F12861" i="34"/>
  <c r="F12862" i="34"/>
  <c r="F12863" i="34"/>
  <c r="F12864" i="34"/>
  <c r="F12865" i="34"/>
  <c r="F12866" i="34"/>
  <c r="F12867" i="34"/>
  <c r="F12868" i="34"/>
  <c r="F12869" i="34"/>
  <c r="F12870" i="34"/>
  <c r="F12871" i="34"/>
  <c r="F12872" i="34"/>
  <c r="F12873" i="34"/>
  <c r="F12874" i="34"/>
  <c r="F12875" i="34"/>
  <c r="F12876" i="34"/>
  <c r="F12877" i="34"/>
  <c r="F12878" i="34"/>
  <c r="F12879" i="34"/>
  <c r="F12880" i="34"/>
  <c r="F12881" i="34"/>
  <c r="F12882" i="34"/>
  <c r="F12883" i="34"/>
  <c r="F12884" i="34"/>
  <c r="F12885" i="34"/>
  <c r="F12886" i="34"/>
  <c r="F12887" i="34"/>
  <c r="F12888" i="34"/>
  <c r="F12889" i="34"/>
  <c r="F12890" i="34"/>
  <c r="F12891" i="34"/>
  <c r="F12892" i="34"/>
  <c r="F12893" i="34"/>
  <c r="F12894" i="34"/>
  <c r="F12895" i="34"/>
  <c r="F12896" i="34"/>
  <c r="F12897" i="34"/>
  <c r="F12898" i="34"/>
  <c r="F12899" i="34"/>
  <c r="F12900" i="34"/>
  <c r="F12901" i="34"/>
  <c r="F12902" i="34"/>
  <c r="F12903" i="34"/>
  <c r="F12904" i="34"/>
  <c r="F12905" i="34"/>
  <c r="F12906" i="34"/>
  <c r="F12907" i="34"/>
  <c r="F12908" i="34"/>
  <c r="F12909" i="34"/>
  <c r="F12910" i="34"/>
  <c r="F12911" i="34"/>
  <c r="F12912" i="34"/>
  <c r="F12913" i="34"/>
  <c r="F12914" i="34"/>
  <c r="F12915" i="34"/>
  <c r="F12916" i="34"/>
  <c r="F12917" i="34"/>
  <c r="F12918" i="34"/>
  <c r="F12919" i="34"/>
  <c r="F12920" i="34"/>
  <c r="F12921" i="34"/>
  <c r="F12922" i="34"/>
  <c r="F12923" i="34"/>
  <c r="F12924" i="34"/>
  <c r="F12925" i="34"/>
  <c r="F12926" i="34"/>
  <c r="F12927" i="34"/>
  <c r="F12928" i="34"/>
  <c r="F12929" i="34"/>
  <c r="F12930" i="34"/>
  <c r="F12931" i="34"/>
  <c r="F12932" i="34"/>
  <c r="F12933" i="34"/>
  <c r="F12934" i="34"/>
  <c r="F12935" i="34"/>
  <c r="F12936" i="34"/>
  <c r="F12937" i="34"/>
  <c r="F12938" i="34"/>
  <c r="F12939" i="34"/>
  <c r="F12940" i="34"/>
  <c r="F12941" i="34"/>
  <c r="F12942" i="34"/>
  <c r="F12943" i="34"/>
  <c r="F12944" i="34"/>
  <c r="F12945" i="34"/>
  <c r="F12946" i="34"/>
  <c r="F12947" i="34"/>
  <c r="F12948" i="34"/>
  <c r="F12949" i="34"/>
  <c r="F12950" i="34"/>
  <c r="F12951" i="34"/>
  <c r="F12952" i="34"/>
  <c r="F12953" i="34"/>
  <c r="F12954" i="34"/>
  <c r="F12955" i="34"/>
  <c r="F12956" i="34"/>
  <c r="F12957" i="34"/>
  <c r="F12958" i="34"/>
  <c r="F12959" i="34"/>
  <c r="F12960" i="34"/>
  <c r="F12961" i="34"/>
  <c r="F12962" i="34"/>
  <c r="F12963" i="34"/>
  <c r="F12964" i="34"/>
  <c r="F12965" i="34"/>
  <c r="F12966" i="34"/>
  <c r="F12967" i="34"/>
  <c r="F12968" i="34"/>
  <c r="F12969" i="34"/>
  <c r="F12970" i="34"/>
  <c r="F12971" i="34"/>
  <c r="F12972" i="34"/>
  <c r="F12973" i="34"/>
  <c r="F12974" i="34"/>
  <c r="F12975" i="34"/>
  <c r="F12976" i="34"/>
  <c r="F12977" i="34"/>
  <c r="F12978" i="34"/>
  <c r="F12979" i="34"/>
  <c r="F12980" i="34"/>
  <c r="F12981" i="34"/>
  <c r="F12982" i="34"/>
  <c r="F12983" i="34"/>
  <c r="F12984" i="34"/>
  <c r="F12985" i="34"/>
  <c r="F12986" i="34"/>
  <c r="F12987" i="34"/>
  <c r="F12988" i="34"/>
  <c r="F12989" i="34"/>
  <c r="F12990" i="34"/>
  <c r="F12991" i="34"/>
  <c r="F12992" i="34"/>
  <c r="F12993" i="34"/>
  <c r="F12994" i="34"/>
  <c r="F12995" i="34"/>
  <c r="F12996" i="34"/>
  <c r="F12997" i="34"/>
  <c r="F12998" i="34"/>
  <c r="F12999" i="34"/>
  <c r="F13000" i="34"/>
  <c r="F13001" i="34"/>
  <c r="F13002" i="34"/>
  <c r="F13003" i="34"/>
  <c r="F13004" i="34"/>
  <c r="F13005" i="34"/>
  <c r="F13006" i="34"/>
  <c r="F13007" i="34"/>
  <c r="F13008" i="34"/>
  <c r="F13009" i="34"/>
  <c r="F13010" i="34"/>
  <c r="F13011" i="34"/>
  <c r="F13012" i="34"/>
  <c r="F13013" i="34"/>
  <c r="F13014" i="34"/>
  <c r="F13015" i="34"/>
  <c r="F13016" i="34"/>
  <c r="F13017" i="34"/>
  <c r="F13018" i="34"/>
  <c r="F13019" i="34"/>
  <c r="F13020" i="34"/>
  <c r="F13021" i="34"/>
  <c r="F13022" i="34"/>
  <c r="F13023" i="34"/>
  <c r="F13024" i="34"/>
  <c r="F13025" i="34"/>
  <c r="F13026" i="34"/>
  <c r="F13027" i="34"/>
  <c r="F13028" i="34"/>
  <c r="F13029" i="34"/>
  <c r="F13030" i="34"/>
  <c r="F13031" i="34"/>
  <c r="F13032" i="34"/>
  <c r="F13033" i="34"/>
  <c r="F13034" i="34"/>
  <c r="F13035" i="34"/>
  <c r="F13036" i="34"/>
  <c r="F13037" i="34"/>
  <c r="F13038" i="34"/>
  <c r="F13039" i="34"/>
  <c r="F13040" i="34"/>
  <c r="F13041" i="34"/>
  <c r="F13042" i="34"/>
  <c r="F13043" i="34"/>
  <c r="F13044" i="34"/>
  <c r="F13045" i="34"/>
  <c r="F13046" i="34"/>
  <c r="F13047" i="34"/>
  <c r="F13048" i="34"/>
  <c r="F13049" i="34"/>
  <c r="F13050" i="34"/>
  <c r="F13051" i="34"/>
  <c r="F13052" i="34"/>
  <c r="F13053" i="34"/>
  <c r="F13054" i="34"/>
  <c r="F13055" i="34"/>
  <c r="F13056" i="34"/>
  <c r="F13057" i="34"/>
  <c r="F13058" i="34"/>
  <c r="F13059" i="34"/>
  <c r="F13060" i="34"/>
  <c r="F13061" i="34"/>
  <c r="F13062" i="34"/>
  <c r="F13063" i="34"/>
  <c r="F13064" i="34"/>
  <c r="F13065" i="34"/>
  <c r="F13066" i="34"/>
  <c r="F13067" i="34"/>
  <c r="F13068" i="34"/>
  <c r="F13069" i="34"/>
  <c r="F13070" i="34"/>
  <c r="F13071" i="34"/>
  <c r="F13072" i="34"/>
  <c r="F13073" i="34"/>
  <c r="F13074" i="34"/>
  <c r="F13075" i="34"/>
  <c r="F13076" i="34"/>
  <c r="F13077" i="34"/>
  <c r="F13078" i="34"/>
  <c r="F13079" i="34"/>
  <c r="F13080" i="34"/>
  <c r="F13081" i="34"/>
  <c r="F13082" i="34"/>
  <c r="F13083" i="34"/>
  <c r="F13084" i="34"/>
  <c r="F13085" i="34"/>
  <c r="F13086" i="34"/>
  <c r="F13087" i="34"/>
  <c r="F13088" i="34"/>
  <c r="F13089" i="34"/>
  <c r="F13090" i="34"/>
  <c r="F13091" i="34"/>
  <c r="F13092" i="34"/>
  <c r="F13093" i="34"/>
  <c r="F13094" i="34"/>
  <c r="F13095" i="34"/>
  <c r="F13096" i="34"/>
  <c r="F13097" i="34"/>
  <c r="F13098" i="34"/>
  <c r="F13099" i="34"/>
  <c r="F13100" i="34"/>
  <c r="F13101" i="34"/>
  <c r="F13102" i="34"/>
  <c r="F13103" i="34"/>
  <c r="F13104" i="34"/>
  <c r="F13105" i="34"/>
  <c r="F13106" i="34"/>
  <c r="F13107" i="34"/>
  <c r="F13108" i="34"/>
  <c r="F13109" i="34"/>
  <c r="F13110" i="34"/>
  <c r="F13111" i="34"/>
  <c r="F13112" i="34"/>
  <c r="F13113" i="34"/>
  <c r="F13114" i="34"/>
  <c r="F13115" i="34"/>
  <c r="F13116" i="34"/>
  <c r="F13117" i="34"/>
  <c r="F13118" i="34"/>
  <c r="F13119" i="34"/>
  <c r="F13120" i="34"/>
  <c r="F13121" i="34"/>
  <c r="F13122" i="34"/>
  <c r="F13123" i="34"/>
  <c r="F13124" i="34"/>
  <c r="F13125" i="34"/>
  <c r="F13126" i="34"/>
  <c r="F13127" i="34"/>
  <c r="F13128" i="34"/>
  <c r="F13129" i="34"/>
  <c r="F13130" i="34"/>
  <c r="F13131" i="34"/>
  <c r="F13132" i="34"/>
  <c r="F13133" i="34"/>
  <c r="F13134" i="34"/>
  <c r="F13135" i="34"/>
  <c r="F13136" i="34"/>
  <c r="F13137" i="34"/>
  <c r="F13138" i="34"/>
  <c r="F13139" i="34"/>
  <c r="F13140" i="34"/>
  <c r="F13141" i="34"/>
  <c r="F13142" i="34"/>
  <c r="F13143" i="34"/>
  <c r="F13144" i="34"/>
  <c r="F13145" i="34"/>
  <c r="F13146" i="34"/>
  <c r="F13147" i="34"/>
  <c r="F13148" i="34"/>
  <c r="F13149" i="34"/>
  <c r="F13150" i="34"/>
  <c r="F13151" i="34"/>
  <c r="F13152" i="34"/>
  <c r="F13153" i="34"/>
  <c r="F13154" i="34"/>
  <c r="F13155" i="34"/>
  <c r="F13156" i="34"/>
  <c r="F13157" i="34"/>
  <c r="F13158" i="34"/>
  <c r="F13159" i="34"/>
  <c r="F13160" i="34"/>
  <c r="F13161" i="34"/>
  <c r="F13162" i="34"/>
  <c r="F13163" i="34"/>
  <c r="F13164" i="34"/>
  <c r="F13165" i="34"/>
  <c r="F13166" i="34"/>
  <c r="F13167" i="34"/>
  <c r="F13168" i="34"/>
  <c r="F13169" i="34"/>
  <c r="F13170" i="34"/>
  <c r="F13171" i="34"/>
  <c r="F13172" i="34"/>
  <c r="F13173" i="34"/>
  <c r="F13174" i="34"/>
  <c r="F13175" i="34"/>
  <c r="F13176" i="34"/>
  <c r="F13177" i="34"/>
  <c r="F13178" i="34"/>
  <c r="F13179" i="34"/>
  <c r="F13180" i="34"/>
  <c r="F13181" i="34"/>
  <c r="F13182" i="34"/>
  <c r="F13183" i="34"/>
  <c r="F13184" i="34"/>
  <c r="F13185" i="34"/>
  <c r="F13186" i="34"/>
  <c r="F13187" i="34"/>
  <c r="F13188" i="34"/>
  <c r="F13189" i="34"/>
  <c r="F13190" i="34"/>
  <c r="F13191" i="34"/>
  <c r="F13192" i="34"/>
  <c r="F13193" i="34"/>
  <c r="F13194" i="34"/>
  <c r="F13195" i="34"/>
  <c r="F13196" i="34"/>
  <c r="F13197" i="34"/>
  <c r="F13198" i="34"/>
  <c r="F13199" i="34"/>
  <c r="F13200" i="34"/>
  <c r="F13201" i="34"/>
  <c r="F13202" i="34"/>
  <c r="F13203" i="34"/>
  <c r="F13204" i="34"/>
  <c r="F13205" i="34"/>
  <c r="F13206" i="34"/>
  <c r="F13207" i="34"/>
  <c r="F13208" i="34"/>
  <c r="F13209" i="34"/>
  <c r="F13210" i="34"/>
  <c r="F13211" i="34"/>
  <c r="F13212" i="34"/>
  <c r="F13213" i="34"/>
  <c r="F13214" i="34"/>
  <c r="F13215" i="34"/>
  <c r="F13216" i="34"/>
  <c r="F13217" i="34"/>
  <c r="F13218" i="34"/>
  <c r="F13219" i="34"/>
  <c r="F13220" i="34"/>
  <c r="F13221" i="34"/>
  <c r="F13222" i="34"/>
  <c r="F13223" i="34"/>
  <c r="F13224" i="34"/>
  <c r="F13225" i="34"/>
  <c r="F13226" i="34"/>
  <c r="F13227" i="34"/>
  <c r="F13228" i="34"/>
  <c r="F13229" i="34"/>
  <c r="F13230" i="34"/>
  <c r="F13231" i="34"/>
  <c r="F13232" i="34"/>
  <c r="F13233" i="34"/>
  <c r="F13234" i="34"/>
  <c r="F13235" i="34"/>
  <c r="F13236" i="34"/>
  <c r="F13237" i="34"/>
  <c r="F13238" i="34"/>
  <c r="F13239" i="34"/>
  <c r="F13240" i="34"/>
  <c r="F13241" i="34"/>
  <c r="F13242" i="34"/>
  <c r="F13243" i="34"/>
  <c r="F13244" i="34"/>
  <c r="F13245" i="34"/>
  <c r="F13246" i="34"/>
  <c r="F13247" i="34"/>
  <c r="F13248" i="34"/>
  <c r="F13249" i="34"/>
  <c r="F13250" i="34"/>
  <c r="F13251" i="34"/>
  <c r="F13252" i="34"/>
  <c r="F13253" i="34"/>
  <c r="F13254" i="34"/>
  <c r="F13255" i="34"/>
  <c r="F13256" i="34"/>
  <c r="F13257" i="34"/>
  <c r="F13258" i="34"/>
  <c r="F13259" i="34"/>
  <c r="F13260" i="34"/>
  <c r="F13261" i="34"/>
  <c r="F13262" i="34"/>
  <c r="F13263" i="34"/>
  <c r="F13264" i="34"/>
  <c r="F13265" i="34"/>
  <c r="F13266" i="34"/>
  <c r="F13267" i="34"/>
  <c r="F13268" i="34"/>
  <c r="F13269" i="34"/>
  <c r="F13270" i="34"/>
  <c r="F13271" i="34"/>
  <c r="F13272" i="34"/>
  <c r="F13273" i="34"/>
  <c r="F13274" i="34"/>
  <c r="F13275" i="34"/>
  <c r="F13276" i="34"/>
  <c r="F13277" i="34"/>
  <c r="F13278" i="34"/>
  <c r="F13279" i="34"/>
  <c r="F13280" i="34"/>
  <c r="F13281" i="34"/>
  <c r="F13282" i="34"/>
  <c r="F13283" i="34"/>
  <c r="F13284" i="34"/>
  <c r="F13285" i="34"/>
  <c r="F13286" i="34"/>
  <c r="F13287" i="34"/>
  <c r="F13288" i="34"/>
  <c r="F13289" i="34"/>
  <c r="F13290" i="34"/>
  <c r="F13291" i="34"/>
  <c r="F13292" i="34"/>
  <c r="F13293" i="34"/>
  <c r="F13294" i="34"/>
  <c r="F13295" i="34"/>
  <c r="F13296" i="34"/>
  <c r="F13297" i="34"/>
  <c r="F13298" i="34"/>
  <c r="F13299" i="34"/>
  <c r="F13300" i="34"/>
  <c r="F13301" i="34"/>
  <c r="F13302" i="34"/>
  <c r="F13303" i="34"/>
  <c r="F13304" i="34"/>
  <c r="F13305" i="34"/>
  <c r="F13306" i="34"/>
  <c r="F13307" i="34"/>
  <c r="F13308" i="34"/>
  <c r="F13309" i="34"/>
  <c r="F13310" i="34"/>
  <c r="F13311" i="34"/>
  <c r="F13312" i="34"/>
  <c r="F13313" i="34"/>
  <c r="F13314" i="34"/>
  <c r="F13315" i="34"/>
  <c r="F13316" i="34"/>
  <c r="F13317" i="34"/>
  <c r="F13318" i="34"/>
  <c r="F13319" i="34"/>
  <c r="F13320" i="34"/>
  <c r="F13321" i="34"/>
  <c r="F13322" i="34"/>
  <c r="F13323" i="34"/>
  <c r="F13324" i="34"/>
  <c r="F13325" i="34"/>
  <c r="F13326" i="34"/>
  <c r="F13327" i="34"/>
  <c r="F13328" i="34"/>
  <c r="F13329" i="34"/>
  <c r="F13330" i="34"/>
  <c r="F13331" i="34"/>
  <c r="F13332" i="34"/>
  <c r="F13333" i="34"/>
  <c r="F13334" i="34"/>
  <c r="F13335" i="34"/>
  <c r="F13336" i="34"/>
  <c r="F13337" i="34"/>
  <c r="F13338" i="34"/>
  <c r="F13339" i="34"/>
  <c r="F13340" i="34"/>
  <c r="F13341" i="34"/>
  <c r="F13342" i="34"/>
  <c r="F13343" i="34"/>
  <c r="F13344" i="34"/>
  <c r="F13345" i="34"/>
  <c r="F13346" i="34"/>
  <c r="F13347" i="34"/>
  <c r="F13348" i="34"/>
  <c r="F13349" i="34"/>
  <c r="F13350" i="34"/>
  <c r="F13351" i="34"/>
  <c r="F13352" i="34"/>
  <c r="F13353" i="34"/>
  <c r="F13354" i="34"/>
  <c r="F13355" i="34"/>
  <c r="F13356" i="34"/>
  <c r="F13357" i="34"/>
  <c r="F13358" i="34"/>
  <c r="F13359" i="34"/>
  <c r="F13360" i="34"/>
  <c r="F13361" i="34"/>
  <c r="F13362" i="34"/>
  <c r="F13363" i="34"/>
  <c r="F13364" i="34"/>
  <c r="F13365" i="34"/>
  <c r="F13366" i="34"/>
  <c r="F13367" i="34"/>
  <c r="F13368" i="34"/>
  <c r="F13369" i="34"/>
  <c r="F13370" i="34"/>
  <c r="F13371" i="34"/>
  <c r="F13372" i="34"/>
  <c r="F13373" i="34"/>
  <c r="F13374" i="34"/>
  <c r="F13375" i="34"/>
  <c r="F13376" i="34"/>
  <c r="F13377" i="34"/>
  <c r="F13378" i="34"/>
  <c r="F13379" i="34"/>
  <c r="F13380" i="34"/>
  <c r="F13381" i="34"/>
  <c r="F13382" i="34"/>
  <c r="F13383" i="34"/>
  <c r="F13384" i="34"/>
  <c r="F13385" i="34"/>
  <c r="F13386" i="34"/>
  <c r="F13387" i="34"/>
  <c r="F13388" i="34"/>
  <c r="F13389" i="34"/>
  <c r="F13390" i="34"/>
  <c r="F13391" i="34"/>
  <c r="F13392" i="34"/>
  <c r="F13393" i="34"/>
  <c r="F13394" i="34"/>
  <c r="F13395" i="34"/>
  <c r="F13396" i="34"/>
  <c r="F13397" i="34"/>
  <c r="F13398" i="34"/>
  <c r="F13399" i="34"/>
  <c r="F13400" i="34"/>
  <c r="F13401" i="34"/>
  <c r="F13402" i="34"/>
  <c r="F13403" i="34"/>
  <c r="F13404" i="34"/>
  <c r="F13405" i="34"/>
  <c r="F13406" i="34"/>
  <c r="F13407" i="34"/>
  <c r="F13408" i="34"/>
  <c r="F13409" i="34"/>
  <c r="F13410" i="34"/>
  <c r="F13411" i="34"/>
  <c r="F13412" i="34"/>
  <c r="F13413" i="34"/>
  <c r="F13414" i="34"/>
  <c r="F13415" i="34"/>
  <c r="F13416" i="34"/>
  <c r="F13417" i="34"/>
  <c r="F13418" i="34"/>
  <c r="F13419" i="34"/>
  <c r="F13420" i="34"/>
  <c r="F13421" i="34"/>
  <c r="F13422" i="34"/>
  <c r="F13423" i="34"/>
  <c r="F13424" i="34"/>
  <c r="F13425" i="34"/>
  <c r="F13426" i="34"/>
  <c r="F13427" i="34"/>
  <c r="F13428" i="34"/>
  <c r="F13429" i="34"/>
  <c r="F13430" i="34"/>
  <c r="F13431" i="34"/>
  <c r="F13432" i="34"/>
  <c r="F13433" i="34"/>
  <c r="F13434" i="34"/>
  <c r="F13435" i="34"/>
  <c r="F13436" i="34"/>
  <c r="F13437" i="34"/>
  <c r="F13438" i="34"/>
  <c r="F13439" i="34"/>
  <c r="F13440" i="34"/>
  <c r="F13441" i="34"/>
  <c r="F13442" i="34"/>
  <c r="F13443" i="34"/>
  <c r="F13444" i="34"/>
  <c r="F13445" i="34"/>
  <c r="F13446" i="34"/>
  <c r="F13447" i="34"/>
  <c r="F13448" i="34"/>
  <c r="F13449" i="34"/>
  <c r="F13450" i="34"/>
  <c r="F13451" i="34"/>
  <c r="F13452" i="34"/>
  <c r="F13453" i="34"/>
  <c r="F13454" i="34"/>
  <c r="F13455" i="34"/>
  <c r="F13456" i="34"/>
  <c r="F13457" i="34"/>
  <c r="F13458" i="34"/>
  <c r="F13459" i="34"/>
  <c r="F13460" i="34"/>
  <c r="F13461" i="34"/>
  <c r="F13462" i="34"/>
  <c r="F13463" i="34"/>
  <c r="F13464" i="34"/>
  <c r="F13465" i="34"/>
  <c r="F13466" i="34"/>
  <c r="F13467" i="34"/>
  <c r="F13468" i="34"/>
  <c r="F13469" i="34"/>
  <c r="F13470" i="34"/>
  <c r="F13471" i="34"/>
  <c r="F13472" i="34"/>
  <c r="F13473" i="34"/>
  <c r="F13474" i="34"/>
  <c r="F13475" i="34"/>
  <c r="F13476" i="34"/>
  <c r="F13477" i="34"/>
  <c r="F13478" i="34"/>
  <c r="F13479" i="34"/>
  <c r="F13480" i="34"/>
  <c r="F13481" i="34"/>
  <c r="F13482" i="34"/>
  <c r="F13483" i="34"/>
  <c r="F13484" i="34"/>
  <c r="F13485" i="34"/>
  <c r="F13486" i="34"/>
  <c r="F13487" i="34"/>
  <c r="F13488" i="34"/>
  <c r="F13489" i="34"/>
  <c r="F13490" i="34"/>
  <c r="F13491" i="34"/>
  <c r="F13492" i="34"/>
  <c r="F13493" i="34"/>
  <c r="F13494" i="34"/>
  <c r="F13495" i="34"/>
  <c r="F13496" i="34"/>
  <c r="F13497" i="34"/>
  <c r="F13498" i="34"/>
  <c r="F13499" i="34"/>
  <c r="F13500" i="34"/>
  <c r="F13501" i="34"/>
  <c r="F13502" i="34"/>
  <c r="F13503" i="34"/>
  <c r="F13504" i="34"/>
  <c r="F13505" i="34"/>
  <c r="F13506" i="34"/>
  <c r="F13507" i="34"/>
  <c r="F13508" i="34"/>
  <c r="F13509" i="34"/>
  <c r="F13510" i="34"/>
  <c r="F13511" i="34"/>
  <c r="F13512" i="34"/>
  <c r="F13513" i="34"/>
  <c r="F13514" i="34"/>
  <c r="F13515" i="34"/>
  <c r="F13516" i="34"/>
  <c r="F13517" i="34"/>
  <c r="F13518" i="34"/>
  <c r="F13519" i="34"/>
  <c r="F13520" i="34"/>
  <c r="F13521" i="34"/>
  <c r="F13522" i="34"/>
  <c r="F13523" i="34"/>
  <c r="F13524" i="34"/>
  <c r="F13525" i="34"/>
  <c r="F13526" i="34"/>
  <c r="F13527" i="34"/>
  <c r="F13528" i="34"/>
  <c r="F13529" i="34"/>
  <c r="F13530" i="34"/>
  <c r="F13531" i="34"/>
  <c r="F13532" i="34"/>
  <c r="F13533" i="34"/>
  <c r="F13534" i="34"/>
  <c r="F13535" i="34"/>
  <c r="F13536" i="34"/>
  <c r="F13537" i="34"/>
  <c r="F13538" i="34"/>
  <c r="F13539" i="34"/>
  <c r="F13540" i="34"/>
  <c r="F13541" i="34"/>
  <c r="F13542" i="34"/>
  <c r="F13543" i="34"/>
  <c r="F13544" i="34"/>
  <c r="F13545" i="34"/>
  <c r="F13546" i="34"/>
  <c r="F13547" i="34"/>
  <c r="F13548" i="34"/>
  <c r="F13549" i="34"/>
  <c r="F13550" i="34"/>
  <c r="F13551" i="34"/>
  <c r="F13552" i="34"/>
  <c r="F13553" i="34"/>
  <c r="F13554" i="34"/>
  <c r="F13555" i="34"/>
  <c r="F13556" i="34"/>
  <c r="F13557" i="34"/>
  <c r="F13558" i="34"/>
  <c r="F13559" i="34"/>
  <c r="F13560" i="34"/>
  <c r="F13561" i="34"/>
  <c r="F13562" i="34"/>
  <c r="F13563" i="34"/>
  <c r="F13564" i="34"/>
  <c r="F13565" i="34"/>
  <c r="F13566" i="34"/>
  <c r="F13567" i="34"/>
  <c r="F13568" i="34"/>
  <c r="F13569" i="34"/>
  <c r="F13570" i="34"/>
  <c r="F13571" i="34"/>
  <c r="F13572" i="34"/>
  <c r="F13573" i="34"/>
  <c r="F13574" i="34"/>
  <c r="F13575" i="34"/>
  <c r="F13576" i="34"/>
  <c r="F13577" i="34"/>
  <c r="F13578" i="34"/>
  <c r="F13579" i="34"/>
  <c r="F13580" i="34"/>
  <c r="F13581" i="34"/>
  <c r="F13582" i="34"/>
  <c r="F13583" i="34"/>
  <c r="F13584" i="34"/>
  <c r="F13585" i="34"/>
  <c r="F13586" i="34"/>
  <c r="F13587" i="34"/>
  <c r="F13588" i="34"/>
  <c r="F13589" i="34"/>
  <c r="F13590" i="34"/>
  <c r="F13591" i="34"/>
  <c r="F13592" i="34"/>
  <c r="F13593" i="34"/>
  <c r="F13594" i="34"/>
  <c r="F13595" i="34"/>
  <c r="F13596" i="34"/>
  <c r="F13597" i="34"/>
  <c r="F13598" i="34"/>
  <c r="F13599" i="34"/>
  <c r="F13600" i="34"/>
  <c r="F13601" i="34"/>
  <c r="F13602" i="34"/>
  <c r="F13603" i="34"/>
  <c r="F13604" i="34"/>
  <c r="F13605" i="34"/>
  <c r="F13606" i="34"/>
  <c r="F13607" i="34"/>
  <c r="F13608" i="34"/>
  <c r="F13609" i="34"/>
  <c r="F13610" i="34"/>
  <c r="F13611" i="34"/>
  <c r="F13612" i="34"/>
  <c r="F13613" i="34"/>
  <c r="F13614" i="34"/>
  <c r="F13615" i="34"/>
  <c r="F13616" i="34"/>
  <c r="F13617" i="34"/>
  <c r="F13618" i="34"/>
  <c r="F13619" i="34"/>
  <c r="F13620" i="34"/>
  <c r="F13621" i="34"/>
  <c r="F13622" i="34"/>
  <c r="F13623" i="34"/>
  <c r="F13624" i="34"/>
  <c r="F13625" i="34"/>
  <c r="F13626" i="34"/>
  <c r="F13627" i="34"/>
  <c r="F13628" i="34"/>
  <c r="F13629" i="34"/>
  <c r="F13630" i="34"/>
  <c r="F13631" i="34"/>
  <c r="F13632" i="34"/>
  <c r="F13633" i="34"/>
  <c r="F13634" i="34"/>
  <c r="F13635" i="34"/>
  <c r="F13636" i="34"/>
  <c r="F13637" i="34"/>
  <c r="F13638" i="34"/>
  <c r="F13639" i="34"/>
  <c r="F13640" i="34"/>
  <c r="F13641" i="34"/>
  <c r="F13642" i="34"/>
  <c r="F13643" i="34"/>
  <c r="F13644" i="34"/>
  <c r="F13645" i="34"/>
  <c r="F13646" i="34"/>
  <c r="F13647" i="34"/>
  <c r="F13648" i="34"/>
  <c r="F13649" i="34"/>
  <c r="F13650" i="34"/>
  <c r="F13651" i="34"/>
  <c r="F13652" i="34"/>
  <c r="F13653" i="34"/>
  <c r="F13654" i="34"/>
  <c r="F13655" i="34"/>
  <c r="F13656" i="34"/>
  <c r="F13657" i="34"/>
  <c r="F13658" i="34"/>
  <c r="F13659" i="34"/>
  <c r="F13660" i="34"/>
  <c r="F13661" i="34"/>
  <c r="F13662" i="34"/>
  <c r="F13663" i="34"/>
  <c r="F13664" i="34"/>
  <c r="F13665" i="34"/>
  <c r="F13666" i="34"/>
  <c r="F13667" i="34"/>
  <c r="F13668" i="34"/>
  <c r="F13669" i="34"/>
  <c r="F13670" i="34"/>
  <c r="F13671" i="34"/>
  <c r="F13672" i="34"/>
  <c r="F13673" i="34"/>
  <c r="F13674" i="34"/>
  <c r="F13675" i="34"/>
  <c r="F13676" i="34"/>
  <c r="F13677" i="34"/>
  <c r="F13678" i="34"/>
  <c r="F13679" i="34"/>
  <c r="F13680" i="34"/>
  <c r="F13681" i="34"/>
  <c r="F13682" i="34"/>
  <c r="F13683" i="34"/>
  <c r="F13684" i="34"/>
  <c r="F13685" i="34"/>
  <c r="F13686" i="34"/>
  <c r="F13687" i="34"/>
  <c r="F13688" i="34"/>
  <c r="F13689" i="34"/>
  <c r="F13690" i="34"/>
  <c r="F13691" i="34"/>
  <c r="F13692" i="34"/>
  <c r="F13693" i="34"/>
  <c r="F13694" i="34"/>
  <c r="F13695" i="34"/>
  <c r="F13696" i="34"/>
  <c r="F13697" i="34"/>
  <c r="F13698" i="34"/>
  <c r="F13699" i="34"/>
  <c r="F13700" i="34"/>
  <c r="F13701" i="34"/>
  <c r="F13702" i="34"/>
  <c r="F13703" i="34"/>
  <c r="F13704" i="34"/>
  <c r="F13705" i="34"/>
  <c r="F13706" i="34"/>
  <c r="F13707" i="34"/>
  <c r="F13708" i="34"/>
  <c r="F13709" i="34"/>
  <c r="F13710" i="34"/>
  <c r="F13711" i="34"/>
  <c r="F13712" i="34"/>
  <c r="F13713" i="34"/>
  <c r="F13714" i="34"/>
  <c r="F13715" i="34"/>
  <c r="F13716" i="34"/>
  <c r="F13717" i="34"/>
  <c r="F13718" i="34"/>
  <c r="F13719" i="34"/>
  <c r="F13720" i="34"/>
  <c r="F13721" i="34"/>
  <c r="F13722" i="34"/>
  <c r="F13723" i="34"/>
  <c r="F13724" i="34"/>
  <c r="F13725" i="34"/>
  <c r="F13726" i="34"/>
  <c r="F13727" i="34"/>
  <c r="F13728" i="34"/>
  <c r="F13729" i="34"/>
  <c r="F13730" i="34"/>
  <c r="F13731" i="34"/>
  <c r="F13732" i="34"/>
  <c r="F13733" i="34"/>
  <c r="F13734" i="34"/>
  <c r="F13735" i="34"/>
  <c r="F13736" i="34"/>
  <c r="F13737" i="34"/>
  <c r="F13738" i="34"/>
  <c r="F13739" i="34"/>
  <c r="F13740" i="34"/>
  <c r="F13741" i="34"/>
  <c r="F13742" i="34"/>
  <c r="F13743" i="34"/>
  <c r="F13744" i="34"/>
  <c r="F13745" i="34"/>
  <c r="F13746" i="34"/>
  <c r="F13747" i="34"/>
  <c r="F13748" i="34"/>
  <c r="F13749" i="34"/>
  <c r="F13750" i="34"/>
  <c r="F13751" i="34"/>
  <c r="F13752" i="34"/>
  <c r="F13753" i="34"/>
  <c r="F13754" i="34"/>
  <c r="F13755" i="34"/>
  <c r="F13756" i="34"/>
  <c r="F13757" i="34"/>
  <c r="F13758" i="34"/>
  <c r="F13759" i="34"/>
  <c r="F13760" i="34"/>
  <c r="F13761" i="34"/>
  <c r="F13762" i="34"/>
  <c r="F13763" i="34"/>
  <c r="F13764" i="34"/>
  <c r="F13765" i="34"/>
  <c r="F13766" i="34"/>
  <c r="F13767" i="34"/>
  <c r="F13768" i="34"/>
  <c r="F13769" i="34"/>
  <c r="F13770" i="34"/>
  <c r="F13771" i="34"/>
  <c r="F13772" i="34"/>
  <c r="F13773" i="34"/>
  <c r="F13774" i="34"/>
  <c r="F13775" i="34"/>
  <c r="F13776" i="34"/>
  <c r="F13777" i="34"/>
  <c r="F13778" i="34"/>
  <c r="F13779" i="34"/>
  <c r="F13780" i="34"/>
  <c r="F13781" i="34"/>
  <c r="F13782" i="34"/>
  <c r="F13783" i="34"/>
  <c r="F13784" i="34"/>
  <c r="F13785" i="34"/>
  <c r="F13786" i="34"/>
  <c r="F13787" i="34"/>
  <c r="F13788" i="34"/>
  <c r="F13789" i="34"/>
  <c r="F13790" i="34"/>
  <c r="F13791" i="34"/>
  <c r="F13792" i="34"/>
  <c r="F13793" i="34"/>
  <c r="F13794" i="34"/>
  <c r="F13795" i="34"/>
  <c r="F13796" i="34"/>
  <c r="F13797" i="34"/>
  <c r="F13798" i="34"/>
  <c r="F13799" i="34"/>
  <c r="F13800" i="34"/>
  <c r="F13801" i="34"/>
  <c r="F13802" i="34"/>
  <c r="F13803" i="34"/>
  <c r="F13804" i="34"/>
  <c r="F13805" i="34"/>
  <c r="F13806" i="34"/>
  <c r="F13807" i="34"/>
  <c r="F13808" i="34"/>
  <c r="F13809" i="34"/>
  <c r="F13810" i="34"/>
  <c r="F13811" i="34"/>
  <c r="F13812" i="34"/>
  <c r="F13813" i="34"/>
  <c r="F13814" i="34"/>
  <c r="F13815" i="34"/>
  <c r="F13816" i="34"/>
  <c r="F13817" i="34"/>
  <c r="F13818" i="34"/>
  <c r="F13819" i="34"/>
  <c r="F13820" i="34"/>
  <c r="F13821" i="34"/>
  <c r="F13822" i="34"/>
  <c r="F13823" i="34"/>
  <c r="F13824" i="34"/>
  <c r="F13825" i="34"/>
  <c r="F13826" i="34"/>
  <c r="F13827" i="34"/>
  <c r="F13828" i="34"/>
  <c r="F13829" i="34"/>
  <c r="F13830" i="34"/>
  <c r="F13831" i="34"/>
  <c r="F13832" i="34"/>
  <c r="F13833" i="34"/>
  <c r="F13834" i="34"/>
  <c r="F13835" i="34"/>
  <c r="F13836" i="34"/>
  <c r="F13837" i="34"/>
  <c r="F13838" i="34"/>
  <c r="F13839" i="34"/>
  <c r="F13840" i="34"/>
  <c r="F13841" i="34"/>
  <c r="F13842" i="34"/>
  <c r="F13843" i="34"/>
  <c r="F13844" i="34"/>
  <c r="F13845" i="34"/>
  <c r="F13846" i="34"/>
  <c r="F13847" i="34"/>
  <c r="F13848" i="34"/>
  <c r="F13849" i="34"/>
  <c r="F13850" i="34"/>
  <c r="F13851" i="34"/>
  <c r="F13852" i="34"/>
  <c r="F13853" i="34"/>
  <c r="F13854" i="34"/>
  <c r="F13855" i="34"/>
  <c r="F13856" i="34"/>
  <c r="F13857" i="34"/>
  <c r="F13858" i="34"/>
  <c r="F13859" i="34"/>
  <c r="F13860" i="34"/>
  <c r="F13861" i="34"/>
  <c r="F13862" i="34"/>
  <c r="F13863" i="34"/>
  <c r="F13864" i="34"/>
  <c r="F13865" i="34"/>
  <c r="F13866" i="34"/>
  <c r="F13867" i="34"/>
  <c r="F13868" i="34"/>
  <c r="F13869" i="34"/>
  <c r="F13870" i="34"/>
  <c r="F13871" i="34"/>
  <c r="F13872" i="34"/>
  <c r="F13873" i="34"/>
  <c r="F13874" i="34"/>
  <c r="F13875" i="34"/>
  <c r="F13876" i="34"/>
  <c r="F13877" i="34"/>
  <c r="F13878" i="34"/>
  <c r="F13879" i="34"/>
  <c r="F13880" i="34"/>
  <c r="F13881" i="34"/>
  <c r="F13882" i="34"/>
  <c r="F13883" i="34"/>
  <c r="F13884" i="34"/>
  <c r="F13885" i="34"/>
  <c r="F13886" i="34"/>
  <c r="F13887" i="34"/>
  <c r="F13888" i="34"/>
  <c r="F13889" i="34"/>
  <c r="F13890" i="34"/>
  <c r="F13891" i="34"/>
  <c r="F13892" i="34"/>
  <c r="F13893" i="34"/>
  <c r="F13894" i="34"/>
  <c r="F13895" i="34"/>
  <c r="F13896" i="34"/>
  <c r="F13897" i="34"/>
  <c r="F13898" i="34"/>
  <c r="F13899" i="34"/>
  <c r="F13900" i="34"/>
  <c r="F13901" i="34"/>
  <c r="F13902" i="34"/>
  <c r="F13903" i="34"/>
  <c r="F13904" i="34"/>
  <c r="F13905" i="34"/>
  <c r="F13906" i="34"/>
  <c r="F13907" i="34"/>
  <c r="F13908" i="34"/>
  <c r="F13909" i="34"/>
  <c r="F13910" i="34"/>
  <c r="F13911" i="34"/>
  <c r="F13912" i="34"/>
  <c r="F13913" i="34"/>
  <c r="F13914" i="34"/>
  <c r="F13915" i="34"/>
  <c r="F13916" i="34"/>
  <c r="F13917" i="34"/>
  <c r="F13918" i="34"/>
  <c r="F13919" i="34"/>
  <c r="F13920" i="34"/>
  <c r="F13921" i="34"/>
  <c r="F13922" i="34"/>
  <c r="F13923" i="34"/>
  <c r="F13924" i="34"/>
  <c r="F13925" i="34"/>
  <c r="F13926" i="34"/>
  <c r="F13927" i="34"/>
  <c r="F13928" i="34"/>
  <c r="F13929" i="34"/>
  <c r="F13930" i="34"/>
  <c r="F13931" i="34"/>
  <c r="F13932" i="34"/>
  <c r="F13933" i="34"/>
  <c r="F13934" i="34"/>
  <c r="F13935" i="34"/>
  <c r="F13936" i="34"/>
  <c r="F13937" i="34"/>
  <c r="F13938" i="34"/>
  <c r="F13939" i="34"/>
  <c r="F13940" i="34"/>
  <c r="F13941" i="34"/>
  <c r="F13942" i="34"/>
  <c r="F13943" i="34"/>
  <c r="F13944" i="34"/>
  <c r="F13945" i="34"/>
  <c r="F13946" i="34"/>
  <c r="F13947" i="34"/>
  <c r="F13948" i="34"/>
  <c r="F13949" i="34"/>
  <c r="F13950" i="34"/>
  <c r="F13951" i="34"/>
  <c r="F13952" i="34"/>
  <c r="F13953" i="34"/>
  <c r="F13954" i="34"/>
  <c r="F13955" i="34"/>
  <c r="F13956" i="34"/>
  <c r="F13957" i="34"/>
  <c r="F13958" i="34"/>
  <c r="F13959" i="34"/>
  <c r="F13960" i="34"/>
  <c r="F13961" i="34"/>
  <c r="F13962" i="34"/>
  <c r="F13963" i="34"/>
  <c r="F13964" i="34"/>
  <c r="F13965" i="34"/>
  <c r="F13966" i="34"/>
  <c r="F13967" i="34"/>
  <c r="F13968" i="34"/>
  <c r="F13969" i="34"/>
  <c r="F13970" i="34"/>
  <c r="F13971" i="34"/>
  <c r="F13972" i="34"/>
  <c r="F13973" i="34"/>
  <c r="F13974" i="34"/>
  <c r="F13975" i="34"/>
  <c r="F13976" i="34"/>
  <c r="F13977" i="34"/>
  <c r="F13978" i="34"/>
  <c r="F13979" i="34"/>
  <c r="F13980" i="34"/>
  <c r="F13981" i="34"/>
  <c r="F13982" i="34"/>
  <c r="F13983" i="34"/>
  <c r="F13984" i="34"/>
  <c r="F13985" i="34"/>
  <c r="F13986" i="34"/>
  <c r="F13987" i="34"/>
  <c r="F13988" i="34"/>
  <c r="F13989" i="34"/>
  <c r="F13990" i="34"/>
  <c r="F13991" i="34"/>
  <c r="F13992" i="34"/>
  <c r="F13993" i="34"/>
  <c r="F13994" i="34"/>
  <c r="F13995" i="34"/>
  <c r="F13996" i="34"/>
  <c r="F13997" i="34"/>
  <c r="F13998" i="34"/>
  <c r="F13999" i="34"/>
  <c r="F14000" i="34"/>
  <c r="F14001" i="34"/>
  <c r="F14002" i="34"/>
  <c r="F14003" i="34"/>
  <c r="F14004" i="34"/>
  <c r="F14005" i="34"/>
  <c r="F14006" i="34"/>
  <c r="F14007" i="34"/>
  <c r="F14008" i="34"/>
  <c r="F14009" i="34"/>
  <c r="F14010" i="34"/>
  <c r="F14011" i="34"/>
  <c r="F14012" i="34"/>
  <c r="F14013" i="34"/>
  <c r="F14014" i="34"/>
  <c r="F14015" i="34"/>
  <c r="F14016" i="34"/>
  <c r="F14017" i="34"/>
  <c r="F14018" i="34"/>
  <c r="F14019" i="34"/>
  <c r="F14020" i="34"/>
  <c r="F14021" i="34"/>
  <c r="F14022" i="34"/>
  <c r="F14023" i="34"/>
  <c r="F14024" i="34"/>
  <c r="F14025" i="34"/>
  <c r="F14026" i="34"/>
  <c r="F14027" i="34"/>
  <c r="F14028" i="34"/>
  <c r="F14029" i="34"/>
  <c r="F14030" i="34"/>
  <c r="F14031" i="34"/>
  <c r="F14032" i="34"/>
  <c r="F14033" i="34"/>
  <c r="F14034" i="34"/>
  <c r="F14035" i="34"/>
  <c r="F14036" i="34"/>
  <c r="F14037" i="34"/>
  <c r="F14038" i="34"/>
  <c r="F14039" i="34"/>
  <c r="F14040" i="34"/>
  <c r="F14041" i="34"/>
  <c r="F14042" i="34"/>
  <c r="F14043" i="34"/>
  <c r="F14044" i="34"/>
  <c r="F14045" i="34"/>
  <c r="F14046" i="34"/>
  <c r="F14047" i="34"/>
  <c r="F14048" i="34"/>
  <c r="F14049" i="34"/>
  <c r="F14050" i="34"/>
  <c r="F14051" i="34"/>
  <c r="F14052" i="34"/>
  <c r="F14053" i="34"/>
  <c r="F14054" i="34"/>
  <c r="F14055" i="34"/>
  <c r="F14056" i="34"/>
  <c r="F14057" i="34"/>
  <c r="F14058" i="34"/>
  <c r="F14059" i="34"/>
  <c r="F14060" i="34"/>
  <c r="F14061" i="34"/>
  <c r="F14062" i="34"/>
  <c r="F14063" i="34"/>
  <c r="F14064" i="34"/>
  <c r="F14065" i="34"/>
  <c r="F14066" i="34"/>
  <c r="F14067" i="34"/>
  <c r="F14068" i="34"/>
  <c r="F14069" i="34"/>
  <c r="F14070" i="34"/>
  <c r="F14071" i="34"/>
  <c r="F14072" i="34"/>
  <c r="F14073" i="34"/>
  <c r="F14074" i="34"/>
  <c r="F14075" i="34"/>
  <c r="F14076" i="34"/>
  <c r="F14077" i="34"/>
  <c r="F14078" i="34"/>
  <c r="F14079" i="34"/>
  <c r="F14080" i="34"/>
  <c r="F14081" i="34"/>
  <c r="F14082" i="34"/>
  <c r="F14083" i="34"/>
  <c r="F14084" i="34"/>
  <c r="F14085" i="34"/>
  <c r="F14086" i="34"/>
  <c r="F14087" i="34"/>
  <c r="F14088" i="34"/>
  <c r="F14089" i="34"/>
  <c r="F14090" i="34"/>
  <c r="F14091" i="34"/>
  <c r="F14092" i="34"/>
  <c r="F14093" i="34"/>
  <c r="F14094" i="34"/>
  <c r="F14095" i="34"/>
  <c r="F14096" i="34"/>
  <c r="F14097" i="34"/>
  <c r="F14098" i="34"/>
  <c r="F14099" i="34"/>
  <c r="F14100" i="34"/>
  <c r="F14101" i="34"/>
  <c r="F14102" i="34"/>
  <c r="F14103" i="34"/>
  <c r="F14104" i="34"/>
  <c r="F14105" i="34"/>
  <c r="F14106" i="34"/>
  <c r="F14107" i="34"/>
  <c r="F14108" i="34"/>
  <c r="F14109" i="34"/>
  <c r="F14110" i="34"/>
  <c r="F14111" i="34"/>
  <c r="F14112" i="34"/>
  <c r="F14113" i="34"/>
  <c r="F14114" i="34"/>
  <c r="F14115" i="34"/>
  <c r="F14116" i="34"/>
  <c r="F14117" i="34"/>
  <c r="F14118" i="34"/>
  <c r="F14119" i="34"/>
  <c r="F14120" i="34"/>
  <c r="F14121" i="34"/>
  <c r="F14122" i="34"/>
  <c r="F14123" i="34"/>
  <c r="F14124" i="34"/>
  <c r="F14125" i="34"/>
  <c r="F14126" i="34"/>
  <c r="F14127" i="34"/>
  <c r="F14128" i="34"/>
  <c r="F14129" i="34"/>
  <c r="F14130" i="34"/>
  <c r="F14131" i="34"/>
  <c r="F14132" i="34"/>
  <c r="F14133" i="34"/>
  <c r="F14134" i="34"/>
  <c r="F14135" i="34"/>
  <c r="F14136" i="34"/>
  <c r="F14137" i="34"/>
  <c r="F14138" i="34"/>
  <c r="F14139" i="34"/>
  <c r="F14140" i="34"/>
  <c r="F14141" i="34"/>
  <c r="F14142" i="34"/>
  <c r="F14143" i="34"/>
  <c r="F14144" i="34"/>
  <c r="F14145" i="34"/>
  <c r="F14146" i="34"/>
  <c r="F14147" i="34"/>
  <c r="F14148" i="34"/>
  <c r="F14149" i="34"/>
  <c r="F14150" i="34"/>
  <c r="F14151" i="34"/>
  <c r="F14152" i="34"/>
  <c r="F14153" i="34"/>
  <c r="F14154" i="34"/>
  <c r="F14155" i="34"/>
  <c r="F14156" i="34"/>
  <c r="F14157" i="34"/>
  <c r="F14158" i="34"/>
  <c r="F14159" i="34"/>
  <c r="F14160" i="34"/>
  <c r="F14161" i="34"/>
  <c r="F14162" i="34"/>
  <c r="F14163" i="34"/>
  <c r="F14164" i="34"/>
  <c r="F14165" i="34"/>
  <c r="F14166" i="34"/>
  <c r="F14167" i="34"/>
  <c r="F14168" i="34"/>
  <c r="F14169" i="34"/>
  <c r="F14170" i="34"/>
  <c r="F14171" i="34"/>
  <c r="F14172" i="34"/>
  <c r="F14173" i="34"/>
  <c r="F14174" i="34"/>
  <c r="F14175" i="34"/>
  <c r="F14176" i="34"/>
  <c r="F14177" i="34"/>
  <c r="F14178" i="34"/>
  <c r="F14179" i="34"/>
  <c r="F14180" i="34"/>
  <c r="F14181" i="34"/>
  <c r="F14182" i="34"/>
  <c r="F14183" i="34"/>
  <c r="F14184" i="34"/>
  <c r="F14185" i="34"/>
  <c r="F14186" i="34"/>
  <c r="F14187" i="34"/>
  <c r="F14188" i="34"/>
  <c r="F14189" i="34"/>
  <c r="F14190" i="34"/>
  <c r="F14191" i="34"/>
  <c r="F14192" i="34"/>
  <c r="F14193" i="34"/>
  <c r="F14194" i="34"/>
  <c r="F14195" i="34"/>
  <c r="F14196" i="34"/>
  <c r="F14197" i="34"/>
  <c r="F14198" i="34"/>
  <c r="F14199" i="34"/>
  <c r="F14200" i="34"/>
  <c r="F14201" i="34"/>
  <c r="F14202" i="34"/>
  <c r="F14203" i="34"/>
  <c r="F14204" i="34"/>
  <c r="F14205" i="34"/>
  <c r="F14206" i="34"/>
  <c r="F14207" i="34"/>
  <c r="F14208" i="34"/>
  <c r="F14209" i="34"/>
  <c r="F14210" i="34"/>
  <c r="F14211" i="34"/>
  <c r="F14212" i="34"/>
  <c r="F14213" i="34"/>
  <c r="F14214" i="34"/>
  <c r="F14215" i="34"/>
  <c r="F14216" i="34"/>
  <c r="F14217" i="34"/>
  <c r="F14218" i="34"/>
  <c r="F14219" i="34"/>
  <c r="F14220" i="34"/>
  <c r="F14221" i="34"/>
  <c r="F14222" i="34"/>
  <c r="F14223" i="34"/>
  <c r="F14224" i="34"/>
  <c r="F14225" i="34"/>
  <c r="F14226" i="34"/>
  <c r="F14227" i="34"/>
  <c r="F14228" i="34"/>
  <c r="F14229" i="34"/>
  <c r="F14230" i="34"/>
  <c r="F14231" i="34"/>
  <c r="F14232" i="34"/>
  <c r="F14233" i="34"/>
  <c r="F14234" i="34"/>
  <c r="F14235" i="34"/>
  <c r="F14236" i="34"/>
  <c r="F14237" i="34"/>
  <c r="F14238" i="34"/>
  <c r="F14239" i="34"/>
  <c r="F14240" i="34"/>
  <c r="F14241" i="34"/>
  <c r="F14242" i="34"/>
  <c r="F14243" i="34"/>
  <c r="F14244" i="34"/>
  <c r="F14245" i="34"/>
  <c r="F14246" i="34"/>
  <c r="F14247" i="34"/>
  <c r="F14248" i="34"/>
  <c r="F14249" i="34"/>
  <c r="F14250" i="34"/>
  <c r="F14251" i="34"/>
  <c r="F14252" i="34"/>
  <c r="F14253" i="34"/>
  <c r="F14254" i="34"/>
  <c r="F14255" i="34"/>
  <c r="F14256" i="34"/>
  <c r="F14257" i="34"/>
  <c r="F14258" i="34"/>
  <c r="F14259" i="34"/>
  <c r="F14260" i="34"/>
  <c r="F14261" i="34"/>
  <c r="F14262" i="34"/>
  <c r="F14263" i="34"/>
  <c r="F14264" i="34"/>
  <c r="F14265" i="34"/>
  <c r="F14266" i="34"/>
  <c r="F14267" i="34"/>
  <c r="F14268" i="34"/>
  <c r="F14269" i="34"/>
  <c r="F14270" i="34"/>
  <c r="F14271" i="34"/>
  <c r="F14272" i="34"/>
  <c r="F14273" i="34"/>
  <c r="F14274" i="34"/>
  <c r="F14275" i="34"/>
  <c r="F14276" i="34"/>
  <c r="F14277" i="34"/>
  <c r="F14278" i="34"/>
  <c r="F14279" i="34"/>
  <c r="F14280" i="34"/>
  <c r="F14281" i="34"/>
  <c r="F14282" i="34"/>
  <c r="F14283" i="34"/>
  <c r="F14284" i="34"/>
  <c r="F14285" i="34"/>
  <c r="F14286" i="34"/>
  <c r="F14287" i="34"/>
  <c r="F14288" i="34"/>
  <c r="F14289" i="34"/>
  <c r="F14290" i="34"/>
  <c r="F14291" i="34"/>
  <c r="F14292" i="34"/>
  <c r="F14293" i="34"/>
  <c r="F14294" i="34"/>
  <c r="F14295" i="34"/>
  <c r="F14296" i="34"/>
  <c r="F14297" i="34"/>
  <c r="F14298" i="34"/>
  <c r="F14299" i="34"/>
  <c r="F14300" i="34"/>
  <c r="F14301" i="34"/>
  <c r="F14302" i="34"/>
  <c r="F14303" i="34"/>
  <c r="F14304" i="34"/>
  <c r="F14305" i="34"/>
  <c r="F14306" i="34"/>
  <c r="F14307" i="34"/>
  <c r="F14308" i="34"/>
  <c r="F14309" i="34"/>
  <c r="F14310" i="34"/>
  <c r="F14311" i="34"/>
  <c r="F14312" i="34"/>
  <c r="F14313" i="34"/>
  <c r="F14314" i="34"/>
  <c r="F14315" i="34"/>
  <c r="F14316" i="34"/>
  <c r="F14317" i="34"/>
  <c r="F14318" i="34"/>
  <c r="F14319" i="34"/>
  <c r="F14320" i="34"/>
  <c r="F14321" i="34"/>
  <c r="F14322" i="34"/>
  <c r="F14323" i="34"/>
  <c r="F14324" i="34"/>
  <c r="F14325" i="34"/>
  <c r="F14326" i="34"/>
  <c r="F14327" i="34"/>
  <c r="F14328" i="34"/>
  <c r="F14329" i="34"/>
  <c r="F14330" i="34"/>
  <c r="F14331" i="34"/>
  <c r="F14332" i="34"/>
  <c r="F14333" i="34"/>
  <c r="F14334" i="34"/>
  <c r="F14335" i="34"/>
  <c r="F14336" i="34"/>
  <c r="F14337" i="34"/>
  <c r="F14338" i="34"/>
  <c r="F14339" i="34"/>
  <c r="F14340" i="34"/>
  <c r="F14341" i="34"/>
  <c r="F14342" i="34"/>
  <c r="F14343" i="34"/>
  <c r="F14344" i="34"/>
  <c r="F14345" i="34"/>
  <c r="F14346" i="34"/>
  <c r="F14347" i="34"/>
  <c r="F14348" i="34"/>
  <c r="F14349" i="34"/>
  <c r="F14350" i="34"/>
  <c r="F14351" i="34"/>
  <c r="F14352" i="34"/>
  <c r="F14353" i="34"/>
  <c r="F14354" i="34"/>
  <c r="F14355" i="34"/>
  <c r="F14356" i="34"/>
  <c r="F14357" i="34"/>
  <c r="F14358" i="34"/>
  <c r="F14359" i="34"/>
  <c r="F14360" i="34"/>
  <c r="F14361" i="34"/>
  <c r="F14362" i="34"/>
  <c r="F14363" i="34"/>
  <c r="F14364" i="34"/>
  <c r="F14365" i="34"/>
  <c r="F14366" i="34"/>
  <c r="F14367" i="34"/>
  <c r="F14368" i="34"/>
  <c r="F14369" i="34"/>
  <c r="F14370" i="34"/>
  <c r="F14371" i="34"/>
  <c r="F14372" i="34"/>
  <c r="F14373" i="34"/>
  <c r="F14374" i="34"/>
  <c r="F14375" i="34"/>
  <c r="F14376" i="34"/>
  <c r="F14377" i="34"/>
  <c r="F14378" i="34"/>
  <c r="F14379" i="34"/>
  <c r="F14380" i="34"/>
  <c r="F14381" i="34"/>
  <c r="F14382" i="34"/>
  <c r="F14383" i="34"/>
  <c r="F14384" i="34"/>
  <c r="F14385" i="34"/>
  <c r="F14386" i="34"/>
  <c r="F14387" i="34"/>
  <c r="F14388" i="34"/>
  <c r="F14389" i="34"/>
  <c r="F14390" i="34"/>
  <c r="F14391" i="34"/>
  <c r="F14392" i="34"/>
  <c r="F14393" i="34"/>
  <c r="F14394" i="34"/>
  <c r="F14395" i="34"/>
  <c r="F14396" i="34"/>
  <c r="F14397" i="34"/>
  <c r="F14398" i="34"/>
  <c r="F14399" i="34"/>
  <c r="F14400" i="34"/>
  <c r="F14401" i="34"/>
  <c r="F14402" i="34"/>
  <c r="F14403" i="34"/>
  <c r="F14404" i="34"/>
  <c r="F14405" i="34"/>
  <c r="F14406" i="34"/>
  <c r="F14407" i="34"/>
  <c r="F14408" i="34"/>
  <c r="F14409" i="34"/>
  <c r="F14410" i="34"/>
  <c r="F14411" i="34"/>
  <c r="F14412" i="34"/>
  <c r="F14413" i="34"/>
  <c r="F14414" i="34"/>
  <c r="F14415" i="34"/>
  <c r="F14416" i="34"/>
  <c r="F14417" i="34"/>
  <c r="F14418" i="34"/>
  <c r="F14419" i="34"/>
  <c r="F14420" i="34"/>
  <c r="F14421" i="34"/>
  <c r="F14422" i="34"/>
  <c r="F14423" i="34"/>
  <c r="F14424" i="34"/>
  <c r="F14425" i="34"/>
  <c r="F14426" i="34"/>
  <c r="F14427" i="34"/>
  <c r="F14428" i="34"/>
  <c r="F14429" i="34"/>
  <c r="F14430" i="34"/>
  <c r="F14431" i="34"/>
  <c r="F14432" i="34"/>
  <c r="F14433" i="34"/>
  <c r="F14434" i="34"/>
  <c r="F14435" i="34"/>
  <c r="F14436" i="34"/>
  <c r="F14437" i="34"/>
  <c r="F14438" i="34"/>
  <c r="F14439" i="34"/>
  <c r="F14440" i="34"/>
  <c r="F14441" i="34"/>
  <c r="F14442" i="34"/>
  <c r="F14443" i="34"/>
  <c r="F14444" i="34"/>
  <c r="F14445" i="34"/>
  <c r="F14446" i="34"/>
  <c r="F14447" i="34"/>
  <c r="F14448" i="34"/>
  <c r="F14449" i="34"/>
  <c r="F14450" i="34"/>
  <c r="F14451" i="34"/>
  <c r="F14452" i="34"/>
  <c r="F14453" i="34"/>
  <c r="F14454" i="34"/>
  <c r="F14455" i="34"/>
  <c r="F14456" i="34"/>
  <c r="F14457" i="34"/>
  <c r="F14458" i="34"/>
  <c r="F14459" i="34"/>
  <c r="F14460" i="34"/>
  <c r="F14461" i="34"/>
  <c r="F14462" i="34"/>
  <c r="F14463" i="34"/>
  <c r="F14464" i="34"/>
  <c r="F14465" i="34"/>
  <c r="F14466" i="34"/>
  <c r="F14467" i="34"/>
  <c r="F14468" i="34"/>
  <c r="F14469" i="34"/>
  <c r="F14470" i="34"/>
  <c r="F14471" i="34"/>
  <c r="F14472" i="34"/>
  <c r="F14473" i="34"/>
  <c r="F14474" i="34"/>
  <c r="F14475" i="34"/>
  <c r="F14476" i="34"/>
  <c r="F14477" i="34"/>
  <c r="F14478" i="34"/>
  <c r="F14479" i="34"/>
  <c r="F14480" i="34"/>
  <c r="F14481" i="34"/>
  <c r="F14482" i="34"/>
  <c r="F14483" i="34"/>
  <c r="F14484" i="34"/>
  <c r="F14485" i="34"/>
  <c r="F14486" i="34"/>
  <c r="F14487" i="34"/>
  <c r="F14488" i="34"/>
  <c r="F14489" i="34"/>
  <c r="F14490" i="34"/>
  <c r="F14491" i="34"/>
  <c r="F14492" i="34"/>
  <c r="F14493" i="34"/>
  <c r="F14494" i="34"/>
  <c r="F14495" i="34"/>
  <c r="F14496" i="34"/>
  <c r="F14497" i="34"/>
  <c r="F14498" i="34"/>
  <c r="F14499" i="34"/>
  <c r="F14500" i="34"/>
  <c r="F14501" i="34"/>
  <c r="F14502" i="34"/>
  <c r="F14503" i="34"/>
  <c r="F14504" i="34"/>
  <c r="F14505" i="34"/>
  <c r="F14506" i="34"/>
  <c r="F14507" i="34"/>
  <c r="F14508" i="34"/>
  <c r="F14509" i="34"/>
  <c r="F14510" i="34"/>
  <c r="F14511" i="34"/>
  <c r="F14512" i="34"/>
  <c r="F14513" i="34"/>
  <c r="F14514" i="34"/>
  <c r="F14515" i="34"/>
  <c r="F14516" i="34"/>
  <c r="F14517" i="34"/>
  <c r="F14518" i="34"/>
  <c r="F14519" i="34"/>
  <c r="F14520" i="34"/>
  <c r="F14521" i="34"/>
  <c r="F14522" i="34"/>
  <c r="F14523" i="34"/>
  <c r="F14524" i="34"/>
  <c r="F14525" i="34"/>
  <c r="F14526" i="34"/>
  <c r="F14527" i="34"/>
  <c r="F14528" i="34"/>
  <c r="F14529" i="34"/>
  <c r="F14530" i="34"/>
  <c r="F14531" i="34"/>
  <c r="F14532" i="34"/>
  <c r="F14533" i="34"/>
  <c r="F14534" i="34"/>
  <c r="F14535" i="34"/>
  <c r="F14536" i="34"/>
  <c r="F14537" i="34"/>
  <c r="F14538" i="34"/>
  <c r="F14539" i="34"/>
  <c r="F14540" i="34"/>
  <c r="F14541" i="34"/>
  <c r="F14542" i="34"/>
  <c r="F14543" i="34"/>
  <c r="F14544" i="34"/>
  <c r="F14545" i="34"/>
  <c r="F14546" i="34"/>
  <c r="F14547" i="34"/>
  <c r="F14548" i="34"/>
  <c r="F14549" i="34"/>
  <c r="F14550" i="34"/>
  <c r="F14551" i="34"/>
  <c r="F14552" i="34"/>
  <c r="F14553" i="34"/>
  <c r="F14554" i="34"/>
  <c r="F14555" i="34"/>
  <c r="F14556" i="34"/>
  <c r="F14557" i="34"/>
  <c r="F14558" i="34"/>
  <c r="F14559" i="34"/>
  <c r="F14560" i="34"/>
  <c r="F14561" i="34"/>
  <c r="F14562" i="34"/>
  <c r="F14563" i="34"/>
  <c r="F14564" i="34"/>
  <c r="F14565" i="34"/>
  <c r="F14566" i="34"/>
  <c r="F14567" i="34"/>
  <c r="F14568" i="34"/>
  <c r="F14569" i="34"/>
  <c r="F14570" i="34"/>
  <c r="F14571" i="34"/>
  <c r="F14572" i="34"/>
  <c r="F14573" i="34"/>
  <c r="F14574" i="34"/>
  <c r="F14575" i="34"/>
  <c r="F14576" i="34"/>
  <c r="F14577" i="34"/>
  <c r="F14578" i="34"/>
  <c r="F14579" i="34"/>
  <c r="F14580" i="34"/>
  <c r="F14581" i="34"/>
  <c r="F14582" i="34"/>
  <c r="F14583" i="34"/>
  <c r="F14584" i="34"/>
  <c r="F14585" i="34"/>
  <c r="F14586" i="34"/>
  <c r="F14587" i="34"/>
  <c r="F14588" i="34"/>
  <c r="F14589" i="34"/>
  <c r="F14590" i="34"/>
  <c r="F14591" i="34"/>
  <c r="F14592" i="34"/>
  <c r="F14593" i="34"/>
  <c r="F14594" i="34"/>
  <c r="F14595" i="34"/>
  <c r="F14596" i="34"/>
  <c r="F14597" i="34"/>
  <c r="F14598" i="34"/>
  <c r="F14599" i="34"/>
  <c r="F14600" i="34"/>
  <c r="F14601" i="34"/>
  <c r="F14602" i="34"/>
  <c r="F14603" i="34"/>
  <c r="F14604" i="34"/>
  <c r="F14605" i="34"/>
  <c r="F14606" i="34"/>
  <c r="F14607" i="34"/>
  <c r="F14608" i="34"/>
  <c r="F14609" i="34"/>
  <c r="F14610" i="34"/>
  <c r="F14611" i="34"/>
  <c r="F14612" i="34"/>
  <c r="F14613" i="34"/>
  <c r="F14614" i="34"/>
  <c r="F14615" i="34"/>
  <c r="F14616" i="34"/>
  <c r="F14617" i="34"/>
  <c r="F14618" i="34"/>
  <c r="F14619" i="34"/>
  <c r="F14620" i="34"/>
  <c r="F14621" i="34"/>
  <c r="F14622" i="34"/>
  <c r="F14623" i="34"/>
  <c r="F14624" i="34"/>
  <c r="F14625" i="34"/>
  <c r="F14626" i="34"/>
  <c r="F14627" i="34"/>
  <c r="F14628" i="34"/>
  <c r="F14629" i="34"/>
  <c r="F14630" i="34"/>
  <c r="F14631" i="34"/>
  <c r="F14632" i="34"/>
  <c r="F14633" i="34"/>
  <c r="F14634" i="34"/>
  <c r="F14635" i="34"/>
  <c r="F14636" i="34"/>
  <c r="F14637" i="34"/>
  <c r="F14638" i="34"/>
  <c r="F14639" i="34"/>
  <c r="F14640" i="34"/>
  <c r="F14641" i="34"/>
  <c r="F14642" i="34"/>
  <c r="F14643" i="34"/>
  <c r="F14644" i="34"/>
  <c r="F14645" i="34"/>
  <c r="F14646" i="34"/>
  <c r="F14647" i="34"/>
  <c r="F14648" i="34"/>
  <c r="F14649" i="34"/>
  <c r="F14650" i="34"/>
  <c r="F14651" i="34"/>
  <c r="F14652" i="34"/>
  <c r="F14653" i="34"/>
  <c r="F14654" i="34"/>
  <c r="F14655" i="34"/>
  <c r="F14656" i="34"/>
  <c r="F14657" i="34"/>
  <c r="F14658" i="34"/>
  <c r="F14659" i="34"/>
  <c r="F14660" i="34"/>
  <c r="F14661" i="34"/>
  <c r="F14662" i="34"/>
  <c r="F14663" i="34"/>
  <c r="F14664" i="34"/>
  <c r="F14665" i="34"/>
  <c r="F14666" i="34"/>
  <c r="F14667" i="34"/>
  <c r="F14668" i="34"/>
  <c r="F14669" i="34"/>
  <c r="F14670" i="34"/>
  <c r="F14671" i="34"/>
  <c r="F14672" i="34"/>
  <c r="F14673" i="34"/>
  <c r="F14674" i="34"/>
  <c r="F14675" i="34"/>
  <c r="F14676" i="34"/>
  <c r="F14677" i="34"/>
  <c r="F14678" i="34"/>
  <c r="F14679" i="34"/>
  <c r="F14680" i="34"/>
  <c r="F14681" i="34"/>
  <c r="F14682" i="34"/>
  <c r="F14683" i="34"/>
  <c r="F14684" i="34"/>
  <c r="F14685" i="34"/>
  <c r="F14686" i="34"/>
  <c r="F14687" i="34"/>
  <c r="F14688" i="34"/>
  <c r="F14689" i="34"/>
  <c r="F14690" i="34"/>
  <c r="F14691" i="34"/>
  <c r="F14692" i="34"/>
  <c r="F14693" i="34"/>
  <c r="F14694" i="34"/>
  <c r="F14695" i="34"/>
  <c r="F14696" i="34"/>
  <c r="F14697" i="34"/>
  <c r="F14698" i="34"/>
  <c r="F14699" i="34"/>
  <c r="F14700" i="34"/>
  <c r="F14701" i="34"/>
  <c r="F14702" i="34"/>
  <c r="F14703" i="34"/>
  <c r="F14704" i="34"/>
  <c r="F14705" i="34"/>
  <c r="F14706" i="34"/>
  <c r="F14707" i="34"/>
  <c r="F14708" i="34"/>
  <c r="F14709" i="34"/>
  <c r="F14710" i="34"/>
  <c r="F14711" i="34"/>
  <c r="F14712" i="34"/>
  <c r="F14713" i="34"/>
  <c r="F14714" i="34"/>
  <c r="F14715" i="34"/>
  <c r="F14716" i="34"/>
  <c r="F14717" i="34"/>
  <c r="F14718" i="34"/>
  <c r="F14719" i="34"/>
  <c r="F14720" i="34"/>
  <c r="F14721" i="34"/>
  <c r="F14722" i="34"/>
  <c r="F14723" i="34"/>
  <c r="F14724" i="34"/>
  <c r="F14725" i="34"/>
  <c r="F14726" i="34"/>
  <c r="F14727" i="34"/>
  <c r="F14728" i="34"/>
  <c r="F14729" i="34"/>
  <c r="F14730" i="34"/>
  <c r="F14731" i="34"/>
  <c r="F14732" i="34"/>
  <c r="F14733" i="34"/>
  <c r="F14734" i="34"/>
  <c r="F14735" i="34"/>
  <c r="F14736" i="34"/>
  <c r="F14737" i="34"/>
  <c r="F14738" i="34"/>
  <c r="F14739" i="34"/>
  <c r="F14740" i="34"/>
  <c r="F14741" i="34"/>
  <c r="F14742" i="34"/>
  <c r="F14743" i="34"/>
  <c r="F14744" i="34"/>
  <c r="F14745" i="34"/>
  <c r="F14746" i="34"/>
  <c r="F14747" i="34"/>
  <c r="F14748" i="34"/>
  <c r="F14749" i="34"/>
  <c r="F14750" i="34"/>
  <c r="F14751" i="34"/>
  <c r="F14752" i="34"/>
  <c r="F14753" i="34"/>
  <c r="F14754" i="34"/>
  <c r="F14755" i="34"/>
  <c r="F14756" i="34"/>
  <c r="F14757" i="34"/>
  <c r="F14758" i="34"/>
  <c r="F14759" i="34"/>
  <c r="F14760" i="34"/>
  <c r="F14761" i="34"/>
  <c r="F14762" i="34"/>
  <c r="F14763" i="34"/>
  <c r="F14764" i="34"/>
  <c r="F14765" i="34"/>
  <c r="F14766" i="34"/>
  <c r="F14767" i="34"/>
  <c r="F14768" i="34"/>
  <c r="F14769" i="34"/>
  <c r="F14770" i="34"/>
  <c r="F14771" i="34"/>
  <c r="F14772" i="34"/>
  <c r="F14773" i="34"/>
  <c r="F14774" i="34"/>
  <c r="F14775" i="34"/>
  <c r="F14776" i="34"/>
  <c r="F14777" i="34"/>
  <c r="F14778" i="34"/>
  <c r="F14779" i="34"/>
  <c r="F14780" i="34"/>
  <c r="F14781" i="34"/>
  <c r="F14782" i="34"/>
  <c r="F14783" i="34"/>
  <c r="F14784" i="34"/>
  <c r="F14785" i="34"/>
  <c r="F14786" i="34"/>
  <c r="F14787" i="34"/>
  <c r="F14788" i="34"/>
  <c r="F14789" i="34"/>
  <c r="F14790" i="34"/>
  <c r="F14791" i="34"/>
  <c r="F14792" i="34"/>
  <c r="F14793" i="34"/>
  <c r="F14794" i="34"/>
  <c r="F14795" i="34"/>
  <c r="F14796" i="34"/>
  <c r="F14797" i="34"/>
  <c r="F14798" i="34"/>
  <c r="F14799" i="34"/>
  <c r="F14800" i="34"/>
  <c r="F14801" i="34"/>
  <c r="F14802" i="34"/>
  <c r="F14803" i="34"/>
  <c r="F14804" i="34"/>
  <c r="F14805" i="34"/>
  <c r="F14806" i="34"/>
  <c r="F14807" i="34"/>
  <c r="F14808" i="34"/>
  <c r="F14809" i="34"/>
  <c r="F14810" i="34"/>
  <c r="F14811" i="34"/>
  <c r="F14812" i="34"/>
  <c r="F14813" i="34"/>
  <c r="F14814" i="34"/>
  <c r="F14815" i="34"/>
  <c r="F14816" i="34"/>
  <c r="F14817" i="34"/>
  <c r="F14818" i="34"/>
  <c r="F14819" i="34"/>
  <c r="F14820" i="34"/>
  <c r="F14821" i="34"/>
  <c r="F14822" i="34"/>
  <c r="F14823" i="34"/>
  <c r="F14824" i="34"/>
  <c r="F14825" i="34"/>
  <c r="F14826" i="34"/>
  <c r="F14827" i="34"/>
  <c r="F14828" i="34"/>
  <c r="F14829" i="34"/>
  <c r="F14830" i="34"/>
  <c r="F14831" i="34"/>
  <c r="F14832" i="34"/>
  <c r="F14833" i="34"/>
  <c r="F14834" i="34"/>
  <c r="F14835" i="34"/>
  <c r="F14836" i="34"/>
  <c r="F14837" i="34"/>
  <c r="F14838" i="34"/>
  <c r="F14839" i="34"/>
  <c r="F14840" i="34"/>
  <c r="F14841" i="34"/>
  <c r="F14842" i="34"/>
  <c r="F14843" i="34"/>
  <c r="F14844" i="34"/>
  <c r="F14845" i="34"/>
  <c r="F14846" i="34"/>
  <c r="F14847" i="34"/>
  <c r="F14848" i="34"/>
  <c r="F14849" i="34"/>
  <c r="F14850" i="34"/>
  <c r="F14851" i="34"/>
  <c r="F14852" i="34"/>
  <c r="F14853" i="34"/>
  <c r="F14854" i="34"/>
  <c r="F14855" i="34"/>
  <c r="F14856" i="34"/>
  <c r="F14857" i="34"/>
  <c r="F14858" i="34"/>
  <c r="F14859" i="34"/>
  <c r="F14860" i="34"/>
  <c r="F14861" i="34"/>
  <c r="F14862" i="34"/>
  <c r="F14863" i="34"/>
  <c r="F14864" i="34"/>
  <c r="F14865" i="34"/>
  <c r="F14866" i="34"/>
  <c r="F14867" i="34"/>
  <c r="F14868" i="34"/>
  <c r="F14869" i="34"/>
  <c r="F14870" i="34"/>
  <c r="F14871" i="34"/>
  <c r="F14872" i="34"/>
  <c r="F14873" i="34"/>
  <c r="F14874" i="34"/>
  <c r="F14875" i="34"/>
  <c r="F14876" i="34"/>
  <c r="F14877" i="34"/>
  <c r="F14878" i="34"/>
  <c r="F14879" i="34"/>
  <c r="F14880" i="34"/>
  <c r="F14881" i="34"/>
  <c r="F14882" i="34"/>
  <c r="F14883" i="34"/>
  <c r="F14884" i="34"/>
  <c r="F14885" i="34"/>
  <c r="F14886" i="34"/>
  <c r="F14887" i="34"/>
  <c r="F14888" i="34"/>
  <c r="F14889" i="34"/>
  <c r="F14890" i="34"/>
  <c r="F14891" i="34"/>
  <c r="F14892" i="34"/>
  <c r="F14893" i="34"/>
  <c r="F14894" i="34"/>
  <c r="F14895" i="34"/>
  <c r="F14896" i="34"/>
  <c r="F14897" i="34"/>
  <c r="F14898" i="34"/>
  <c r="F14899" i="34"/>
  <c r="F14900" i="34"/>
  <c r="F14901" i="34"/>
  <c r="F14902" i="34"/>
  <c r="F14903" i="34"/>
  <c r="F14904" i="34"/>
  <c r="F14905" i="34"/>
  <c r="F14906" i="34"/>
  <c r="F14907" i="34"/>
  <c r="F14908" i="34"/>
  <c r="F14909" i="34"/>
  <c r="F14910" i="34"/>
  <c r="F14911" i="34"/>
  <c r="F14912" i="34"/>
  <c r="F14913" i="34"/>
  <c r="F14914" i="34"/>
  <c r="F14915" i="34"/>
  <c r="F14916" i="34"/>
  <c r="F14917" i="34"/>
  <c r="F14918" i="34"/>
  <c r="F14919" i="34"/>
  <c r="F14920" i="34"/>
  <c r="F14921" i="34"/>
  <c r="F14922" i="34"/>
  <c r="F14923" i="34"/>
  <c r="F14924" i="34"/>
  <c r="F14925" i="34"/>
  <c r="F14926" i="34"/>
  <c r="F14927" i="34"/>
  <c r="F14928" i="34"/>
  <c r="F14929" i="34"/>
  <c r="F14930" i="34"/>
  <c r="F14931" i="34"/>
  <c r="F14932" i="34"/>
  <c r="F14933" i="34"/>
  <c r="F14934" i="34"/>
  <c r="F14935" i="34"/>
  <c r="F14936" i="34"/>
  <c r="F14937" i="34"/>
  <c r="F14938" i="34"/>
  <c r="F14939" i="34"/>
  <c r="F14940" i="34"/>
  <c r="F14941" i="34"/>
  <c r="F14942" i="34"/>
  <c r="F14943" i="34"/>
  <c r="F14944" i="34"/>
  <c r="F14945" i="34"/>
  <c r="F14946" i="34"/>
  <c r="F14947" i="34"/>
  <c r="F14948" i="34"/>
  <c r="F14949" i="34"/>
  <c r="F14950" i="34"/>
  <c r="F14951" i="34"/>
  <c r="F14952" i="34"/>
  <c r="F14953" i="34"/>
  <c r="F14954" i="34"/>
  <c r="F14955" i="34"/>
  <c r="F14956" i="34"/>
  <c r="F14957" i="34"/>
  <c r="F14958" i="34"/>
  <c r="F14959" i="34"/>
  <c r="F14960" i="34"/>
  <c r="F14961" i="34"/>
  <c r="F14962" i="34"/>
  <c r="F14963" i="34"/>
  <c r="F14964" i="34"/>
  <c r="F14965" i="34"/>
  <c r="F14966" i="34"/>
  <c r="F14967" i="34"/>
  <c r="F14968" i="34"/>
  <c r="F14969" i="34"/>
  <c r="F14970" i="34"/>
  <c r="F14971" i="34"/>
  <c r="F14972" i="34"/>
  <c r="F14973" i="34"/>
  <c r="F14974" i="34"/>
  <c r="F14975" i="34"/>
  <c r="F14976" i="34"/>
  <c r="F14977" i="34"/>
  <c r="F14978" i="34"/>
  <c r="F14979" i="34"/>
  <c r="F14980" i="34"/>
  <c r="F14981" i="34"/>
  <c r="F14982" i="34"/>
  <c r="F14983" i="34"/>
  <c r="F14984" i="34"/>
  <c r="F14985" i="34"/>
  <c r="F14986" i="34"/>
  <c r="F14987" i="34"/>
  <c r="F14988" i="34"/>
  <c r="F14989" i="34"/>
  <c r="F14990" i="34"/>
  <c r="F14991" i="34"/>
  <c r="F14992" i="34"/>
  <c r="F14993" i="34"/>
  <c r="F14994" i="34"/>
  <c r="F14995" i="34"/>
  <c r="F14996" i="34"/>
  <c r="F14997" i="34"/>
  <c r="F14998" i="34"/>
  <c r="F14999" i="34"/>
  <c r="F15000" i="34"/>
  <c r="F15001" i="34"/>
  <c r="F15002" i="34"/>
  <c r="F15003" i="34"/>
  <c r="F15004" i="34"/>
  <c r="F15005" i="34"/>
  <c r="F15006" i="34"/>
  <c r="F15007" i="34"/>
  <c r="F15008" i="34"/>
  <c r="F15009" i="34"/>
  <c r="F15010" i="34"/>
  <c r="F15011" i="34"/>
  <c r="F15012" i="34"/>
  <c r="F15013" i="34"/>
  <c r="F15014" i="34"/>
  <c r="F15015" i="34"/>
  <c r="F15016" i="34"/>
  <c r="F15017" i="34"/>
  <c r="F15018" i="34"/>
  <c r="F15019" i="34"/>
  <c r="F15020" i="34"/>
  <c r="F15021" i="34"/>
  <c r="F15022" i="34"/>
  <c r="F15023" i="34"/>
  <c r="F15024" i="34"/>
  <c r="F15025" i="34"/>
  <c r="F15026" i="34"/>
  <c r="F15027" i="34"/>
  <c r="F15028" i="34"/>
  <c r="F15029" i="34"/>
  <c r="F15030" i="34"/>
  <c r="F15031" i="34"/>
  <c r="F15032" i="34"/>
  <c r="F15033" i="34"/>
  <c r="F15034" i="34"/>
  <c r="F15035" i="34"/>
  <c r="F15036" i="34"/>
  <c r="F15037" i="34"/>
  <c r="F15038" i="34"/>
  <c r="F15039" i="34"/>
  <c r="F15040" i="34"/>
  <c r="F15041" i="34"/>
  <c r="F15042" i="34"/>
  <c r="F15043" i="34"/>
  <c r="F15044" i="34"/>
  <c r="F15045" i="34"/>
  <c r="F15046" i="34"/>
  <c r="F15047" i="34"/>
  <c r="F15048" i="34"/>
  <c r="F15049" i="34"/>
  <c r="F15050" i="34"/>
  <c r="F15051" i="34"/>
  <c r="F15052" i="34"/>
  <c r="F15053" i="34"/>
  <c r="F15054" i="34"/>
  <c r="F15055" i="34"/>
  <c r="F15056" i="34"/>
  <c r="F15057" i="34"/>
  <c r="F15058" i="34"/>
  <c r="F15059" i="34"/>
  <c r="F15060" i="34"/>
  <c r="F15061" i="34"/>
  <c r="F15062" i="34"/>
  <c r="F15063" i="34"/>
  <c r="F15064" i="34"/>
  <c r="F15065" i="34"/>
  <c r="F15066" i="34"/>
  <c r="F15067" i="34"/>
  <c r="F15068" i="34"/>
  <c r="F15069" i="34"/>
  <c r="F15070" i="34"/>
  <c r="F15071" i="34"/>
  <c r="F15072" i="34"/>
  <c r="F15073" i="34"/>
  <c r="F15074" i="34"/>
  <c r="F15075" i="34"/>
  <c r="F15076" i="34"/>
  <c r="F15077" i="34"/>
  <c r="F15078" i="34"/>
  <c r="F15079" i="34"/>
  <c r="F15080" i="34"/>
  <c r="F15081" i="34"/>
  <c r="F15082" i="34"/>
  <c r="F15083" i="34"/>
  <c r="F15084" i="34"/>
  <c r="F15085" i="34"/>
  <c r="F15086" i="34"/>
  <c r="F15087" i="34"/>
  <c r="F15088" i="34"/>
  <c r="F15089" i="34"/>
  <c r="F15090" i="34"/>
  <c r="F15091" i="34"/>
  <c r="F15092" i="34"/>
  <c r="F15093" i="34"/>
  <c r="F15094" i="34"/>
  <c r="F15095" i="34"/>
  <c r="F15096" i="34"/>
  <c r="F15097" i="34"/>
  <c r="F15098" i="34"/>
  <c r="F15099" i="34"/>
  <c r="F15100" i="34"/>
  <c r="F15101" i="34"/>
  <c r="F15102" i="34"/>
  <c r="F15103" i="34"/>
  <c r="F15104" i="34"/>
  <c r="F15105" i="34"/>
  <c r="F15106" i="34"/>
  <c r="F15107" i="34"/>
  <c r="F15108" i="34"/>
  <c r="F15109" i="34"/>
  <c r="F15110" i="34"/>
  <c r="F15111" i="34"/>
  <c r="F15112" i="34"/>
  <c r="F15113" i="34"/>
  <c r="F15114" i="34"/>
  <c r="F15115" i="34"/>
  <c r="F15116" i="34"/>
  <c r="F15117" i="34"/>
  <c r="F15118" i="34"/>
  <c r="F15119" i="34"/>
  <c r="F15120" i="34"/>
  <c r="F15121" i="34"/>
  <c r="F15122" i="34"/>
  <c r="F15123" i="34"/>
  <c r="F15124" i="34"/>
  <c r="F15125" i="34"/>
  <c r="F15126" i="34"/>
  <c r="F15127" i="34"/>
  <c r="F15128" i="34"/>
  <c r="F15129" i="34"/>
  <c r="F15130" i="34"/>
  <c r="F15131" i="34"/>
  <c r="F15132" i="34"/>
  <c r="F15133" i="34"/>
  <c r="F15134" i="34"/>
  <c r="F15135" i="34"/>
  <c r="F15136" i="34"/>
  <c r="F15137" i="34"/>
  <c r="F15138" i="34"/>
  <c r="F15139" i="34"/>
  <c r="F15140" i="34"/>
  <c r="F15141" i="34"/>
  <c r="F15142" i="34"/>
  <c r="F15143" i="34"/>
  <c r="F15144" i="34"/>
  <c r="F15145" i="34"/>
  <c r="F15146" i="34"/>
  <c r="F15147" i="34"/>
  <c r="F15148" i="34"/>
  <c r="F15149" i="34"/>
  <c r="F15150" i="34"/>
  <c r="F15151" i="34"/>
  <c r="F15152" i="34"/>
  <c r="F15153" i="34"/>
  <c r="F15154" i="34"/>
  <c r="F15155" i="34"/>
  <c r="F15156" i="34"/>
  <c r="F15157" i="34"/>
  <c r="F15158" i="34"/>
  <c r="F15159" i="34"/>
  <c r="F15160" i="34"/>
  <c r="F15161" i="34"/>
  <c r="F15162" i="34"/>
  <c r="F15163" i="34"/>
  <c r="F15164" i="34"/>
  <c r="F15165" i="34"/>
  <c r="F15166" i="34"/>
  <c r="F15167" i="34"/>
  <c r="F15168" i="34"/>
  <c r="F15169" i="34"/>
  <c r="F15170" i="34"/>
  <c r="F15171" i="34"/>
  <c r="F15172" i="34"/>
  <c r="F15173" i="34"/>
  <c r="F15174" i="34"/>
  <c r="F15175" i="34"/>
  <c r="F15176" i="34"/>
  <c r="F15177" i="34"/>
  <c r="F15178" i="34"/>
  <c r="F15179" i="34"/>
  <c r="F15180" i="34"/>
  <c r="F15181" i="34"/>
  <c r="F15182" i="34"/>
  <c r="F15183" i="34"/>
  <c r="F15184" i="34"/>
  <c r="F15185" i="34"/>
  <c r="F15186" i="34"/>
  <c r="F15187" i="34"/>
  <c r="F15188" i="34"/>
  <c r="F15189" i="34"/>
  <c r="F15190" i="34"/>
  <c r="F15191" i="34"/>
  <c r="F15192" i="34"/>
  <c r="F15193" i="34"/>
  <c r="F15194" i="34"/>
  <c r="F15195" i="34"/>
  <c r="F15196" i="34"/>
  <c r="F15197" i="34"/>
  <c r="F15198" i="34"/>
  <c r="F15199" i="34"/>
  <c r="F15200" i="34"/>
  <c r="F15201" i="34"/>
  <c r="F15202" i="34"/>
  <c r="F15203" i="34"/>
  <c r="F15204" i="34"/>
  <c r="F15205" i="34"/>
  <c r="F15206" i="34"/>
  <c r="F15207" i="34"/>
  <c r="F15208" i="34"/>
  <c r="F15209" i="34"/>
  <c r="F15210" i="34"/>
  <c r="F15211" i="34"/>
  <c r="F15212" i="34"/>
  <c r="F15213" i="34"/>
  <c r="F15214" i="34"/>
  <c r="F15215" i="34"/>
  <c r="F15216" i="34"/>
  <c r="F15217" i="34"/>
  <c r="F15218" i="34"/>
  <c r="F15219" i="34"/>
  <c r="F15220" i="34"/>
  <c r="F15221" i="34"/>
  <c r="F15222" i="34"/>
  <c r="F15223" i="34"/>
  <c r="F15224" i="34"/>
  <c r="F15225" i="34"/>
  <c r="F15226" i="34"/>
  <c r="F15227" i="34"/>
  <c r="F15228" i="34"/>
  <c r="F15229" i="34"/>
  <c r="F15230" i="34"/>
  <c r="F15231" i="34"/>
  <c r="F15232" i="34"/>
  <c r="F15233" i="34"/>
  <c r="F15234" i="34"/>
  <c r="F15235" i="34"/>
  <c r="F15236" i="34"/>
  <c r="F15237" i="34"/>
  <c r="F15238" i="34"/>
  <c r="F15239" i="34"/>
  <c r="F15240" i="34"/>
  <c r="F15241" i="34"/>
  <c r="F15242" i="34"/>
  <c r="F15243" i="34"/>
  <c r="F15244" i="34"/>
  <c r="F15245" i="34"/>
  <c r="F15246" i="34"/>
  <c r="F15247" i="34"/>
  <c r="F15248" i="34"/>
  <c r="F15249" i="34"/>
  <c r="F15250" i="34"/>
  <c r="F15251" i="34"/>
  <c r="F15252" i="34"/>
  <c r="F15253" i="34"/>
  <c r="F15254" i="34"/>
  <c r="F15255" i="34"/>
  <c r="F15256" i="34"/>
  <c r="F15257" i="34"/>
  <c r="F15258" i="34"/>
  <c r="F15259" i="34"/>
  <c r="F15260" i="34"/>
  <c r="F15261" i="34"/>
  <c r="F15262" i="34"/>
  <c r="F15263" i="34"/>
  <c r="F15264" i="34"/>
  <c r="F15265" i="34"/>
  <c r="F15266" i="34"/>
  <c r="F15267" i="34"/>
  <c r="F15268" i="34"/>
  <c r="F15269" i="34"/>
  <c r="F15270" i="34"/>
  <c r="F15271" i="34"/>
  <c r="F15272" i="34"/>
  <c r="F15273" i="34"/>
  <c r="F15274" i="34"/>
  <c r="F15275" i="34"/>
  <c r="F15276" i="34"/>
  <c r="F15277" i="34"/>
  <c r="F15278" i="34"/>
  <c r="F15279" i="34"/>
  <c r="F15280" i="34"/>
  <c r="F15281" i="34"/>
  <c r="F15282" i="34"/>
  <c r="F15283" i="34"/>
  <c r="F15284" i="34"/>
  <c r="F15285" i="34"/>
  <c r="F15286" i="34"/>
  <c r="F15287" i="34"/>
  <c r="F15288" i="34"/>
  <c r="F15289" i="34"/>
  <c r="F15290" i="34"/>
  <c r="F15291" i="34"/>
  <c r="F15292" i="34"/>
  <c r="F15293" i="34"/>
  <c r="F15294" i="34"/>
  <c r="F15295" i="34"/>
  <c r="F15296" i="34"/>
  <c r="F15297" i="34"/>
  <c r="F15298" i="34"/>
  <c r="F15299" i="34"/>
  <c r="F15300" i="34"/>
  <c r="F15301" i="34"/>
  <c r="F15302" i="34"/>
  <c r="F15303" i="34"/>
  <c r="F15304" i="34"/>
  <c r="F15305" i="34"/>
  <c r="F15306" i="34"/>
  <c r="F15307" i="34"/>
  <c r="F15308" i="34"/>
  <c r="F15309" i="34"/>
  <c r="F15310" i="34"/>
  <c r="F15311" i="34"/>
  <c r="F15312" i="34"/>
  <c r="F15313" i="34"/>
  <c r="F15314" i="34"/>
  <c r="F15315" i="34"/>
  <c r="F15316" i="34"/>
  <c r="F15317" i="34"/>
  <c r="F15318" i="34"/>
  <c r="F15319" i="34"/>
  <c r="F15320" i="34"/>
  <c r="F15321" i="34"/>
  <c r="F15322" i="34"/>
  <c r="F15323" i="34"/>
  <c r="F15324" i="34"/>
  <c r="F15325" i="34"/>
  <c r="F15326" i="34"/>
  <c r="F15327" i="34"/>
  <c r="F15328" i="34"/>
  <c r="F15329" i="34"/>
  <c r="F15330" i="34"/>
  <c r="F15331" i="34"/>
  <c r="F15332" i="34"/>
  <c r="F15333" i="34"/>
  <c r="F15334" i="34"/>
  <c r="F15335" i="34"/>
  <c r="F15336" i="34"/>
  <c r="F15337" i="34"/>
  <c r="F15338" i="34"/>
  <c r="F15339" i="34"/>
  <c r="F15340" i="34"/>
  <c r="F15341" i="34"/>
  <c r="F15342" i="34"/>
  <c r="F15343" i="34"/>
  <c r="F15344" i="34"/>
  <c r="F15345" i="34"/>
  <c r="F15346" i="34"/>
  <c r="F15347" i="34"/>
  <c r="F15348" i="34"/>
  <c r="F15349" i="34"/>
  <c r="F15350" i="34"/>
  <c r="F15351" i="34"/>
  <c r="F15352" i="34"/>
  <c r="F15353" i="34"/>
  <c r="F15354" i="34"/>
  <c r="F15355" i="34"/>
  <c r="F15356" i="34"/>
  <c r="F15357" i="34"/>
  <c r="F15358" i="34"/>
  <c r="F15359" i="34"/>
  <c r="F15360" i="34"/>
  <c r="F15361" i="34"/>
  <c r="F15362" i="34"/>
  <c r="F15363" i="34"/>
  <c r="F15364" i="34"/>
  <c r="F15365" i="34"/>
  <c r="F15366" i="34"/>
  <c r="F15367" i="34"/>
  <c r="F15368" i="34"/>
  <c r="F15369" i="34"/>
  <c r="F15370" i="34"/>
  <c r="F15371" i="34"/>
  <c r="F15372" i="34"/>
  <c r="F15373" i="34"/>
  <c r="F15374" i="34"/>
  <c r="F15375" i="34"/>
  <c r="F15376" i="34"/>
  <c r="F15377" i="34"/>
  <c r="F15378" i="34"/>
  <c r="F15379" i="34"/>
  <c r="F15380" i="34"/>
  <c r="F15381" i="34"/>
  <c r="F15382" i="34"/>
  <c r="F15383" i="34"/>
  <c r="F15384" i="34"/>
  <c r="F15385" i="34"/>
  <c r="F15386" i="34"/>
  <c r="F15387" i="34"/>
  <c r="F15388" i="34"/>
  <c r="F15389" i="34"/>
  <c r="F15390" i="34"/>
  <c r="F15391" i="34"/>
  <c r="F15392" i="34"/>
  <c r="F15393" i="34"/>
  <c r="F15394" i="34"/>
  <c r="F15395" i="34"/>
  <c r="F15396" i="34"/>
  <c r="F15397" i="34"/>
  <c r="F15398" i="34"/>
  <c r="F15399" i="34"/>
  <c r="F15400" i="34"/>
  <c r="F15401" i="34"/>
  <c r="F15402" i="34"/>
  <c r="F15403" i="34"/>
  <c r="F15404" i="34"/>
  <c r="F15405" i="34"/>
  <c r="F15406" i="34"/>
  <c r="F15407" i="34"/>
  <c r="F15408" i="34"/>
  <c r="F15409" i="34"/>
  <c r="F15410" i="34"/>
  <c r="F15411" i="34"/>
  <c r="F15412" i="34"/>
  <c r="F15413" i="34"/>
  <c r="F15414" i="34"/>
  <c r="F15415" i="34"/>
  <c r="F15416" i="34"/>
  <c r="F15417" i="34"/>
  <c r="F15418" i="34"/>
  <c r="F15419" i="34"/>
  <c r="F15420" i="34"/>
  <c r="F15421" i="34"/>
  <c r="F15422" i="34"/>
  <c r="F15423" i="34"/>
  <c r="F15424" i="34"/>
  <c r="F15425" i="34"/>
  <c r="F15426" i="34"/>
  <c r="F15427" i="34"/>
  <c r="F15428" i="34"/>
  <c r="F15429" i="34"/>
  <c r="F15430" i="34"/>
  <c r="F15431" i="34"/>
  <c r="F15432" i="34"/>
  <c r="F15433" i="34"/>
  <c r="F15434" i="34"/>
  <c r="F15435" i="34"/>
  <c r="F15436" i="34"/>
  <c r="F15437" i="34"/>
  <c r="F15438" i="34"/>
  <c r="F15439" i="34"/>
  <c r="F15440" i="34"/>
  <c r="F15441" i="34"/>
  <c r="F15442" i="34"/>
  <c r="F15443" i="34"/>
  <c r="F15444" i="34"/>
  <c r="F15445" i="34"/>
  <c r="F15446" i="34"/>
  <c r="F15447" i="34"/>
  <c r="F15448" i="34"/>
  <c r="F15449" i="34"/>
  <c r="F15450" i="34"/>
  <c r="F15451" i="34"/>
  <c r="F15452" i="34"/>
  <c r="F15453" i="34"/>
  <c r="F15454" i="34"/>
  <c r="F15455" i="34"/>
  <c r="F15456" i="34"/>
  <c r="F15457" i="34"/>
  <c r="F15458" i="34"/>
  <c r="F15459" i="34"/>
  <c r="F15460" i="34"/>
  <c r="F15461" i="34"/>
  <c r="F15462" i="34"/>
  <c r="F15463" i="34"/>
  <c r="F15464" i="34"/>
  <c r="F15465" i="34"/>
  <c r="F15466" i="34"/>
  <c r="F15467" i="34"/>
  <c r="F15468" i="34"/>
  <c r="F15469" i="34"/>
  <c r="F15470" i="34"/>
  <c r="F15471" i="34"/>
  <c r="F15472" i="34"/>
  <c r="F15473" i="34"/>
  <c r="F15474" i="34"/>
  <c r="F15475" i="34"/>
  <c r="F15476" i="34"/>
  <c r="F15477" i="34"/>
  <c r="F15478" i="34"/>
  <c r="F15479" i="34"/>
  <c r="F15480" i="34"/>
  <c r="F15481" i="34"/>
  <c r="F15482" i="34"/>
  <c r="F15483" i="34"/>
  <c r="F15484" i="34"/>
  <c r="F15485" i="34"/>
  <c r="F15486" i="34"/>
  <c r="F15487" i="34"/>
  <c r="F15488" i="34"/>
  <c r="F15489" i="34"/>
  <c r="F15490" i="34"/>
  <c r="F15491" i="34"/>
  <c r="F15492" i="34"/>
  <c r="F15493" i="34"/>
  <c r="F15494" i="34"/>
  <c r="F15495" i="34"/>
  <c r="F15496" i="34"/>
  <c r="F15497" i="34"/>
  <c r="F15498" i="34"/>
  <c r="F15499" i="34"/>
  <c r="F15500" i="34"/>
  <c r="F15501" i="34"/>
  <c r="F15502" i="34"/>
  <c r="F15503" i="34"/>
  <c r="F15504" i="34"/>
  <c r="F15505" i="34"/>
  <c r="F15506" i="34"/>
  <c r="F15507" i="34"/>
  <c r="F15508" i="34"/>
  <c r="F15509" i="34"/>
  <c r="F15510" i="34"/>
  <c r="F15511" i="34"/>
  <c r="F15512" i="34"/>
  <c r="F15513" i="34"/>
  <c r="F15514" i="34"/>
  <c r="F15515" i="34"/>
  <c r="F15516" i="34"/>
  <c r="F15517" i="34"/>
  <c r="F15518" i="34"/>
  <c r="F15519" i="34"/>
  <c r="F15520" i="34"/>
  <c r="F15521" i="34"/>
  <c r="F15522" i="34"/>
  <c r="F15523" i="34"/>
  <c r="F15524" i="34"/>
  <c r="F15525" i="34"/>
  <c r="F15526" i="34"/>
  <c r="F15527" i="34"/>
  <c r="F15528" i="34"/>
  <c r="F15529" i="34"/>
  <c r="F15530" i="34"/>
  <c r="F15531" i="34"/>
  <c r="F15532" i="34"/>
  <c r="F15533" i="34"/>
  <c r="F15534" i="34"/>
  <c r="F15535" i="34"/>
  <c r="F15536" i="34"/>
  <c r="F15537" i="34"/>
  <c r="F15538" i="34"/>
  <c r="F15539" i="34"/>
  <c r="F15540" i="34"/>
  <c r="F15541" i="34"/>
  <c r="F15542" i="34"/>
  <c r="F15543" i="34"/>
  <c r="F15544" i="34"/>
  <c r="F15545" i="34"/>
  <c r="F15546" i="34"/>
  <c r="F15547" i="34"/>
  <c r="F15548" i="34"/>
  <c r="F15549" i="34"/>
  <c r="F15550" i="34"/>
  <c r="F15551" i="34"/>
  <c r="F15552" i="34"/>
  <c r="F15553" i="34"/>
  <c r="F15554" i="34"/>
  <c r="F15555" i="34"/>
  <c r="F15556" i="34"/>
  <c r="F15557" i="34"/>
  <c r="F15558" i="34"/>
  <c r="F15559" i="34"/>
  <c r="F15560" i="34"/>
  <c r="F15561" i="34"/>
  <c r="F15562" i="34"/>
  <c r="F15563" i="34"/>
  <c r="F15564" i="34"/>
  <c r="F15565" i="34"/>
  <c r="F15566" i="34"/>
  <c r="F15567" i="34"/>
  <c r="F15568" i="34"/>
  <c r="F15569" i="34"/>
  <c r="F15570" i="34"/>
  <c r="F15571" i="34"/>
  <c r="F15572" i="34"/>
  <c r="F15573" i="34"/>
  <c r="F15574" i="34"/>
  <c r="F15575" i="34"/>
  <c r="F15576" i="34"/>
  <c r="F15577" i="34"/>
  <c r="F15578" i="34"/>
  <c r="F15579" i="34"/>
  <c r="F15580" i="34"/>
  <c r="F15581" i="34"/>
  <c r="F15582" i="34"/>
  <c r="F15583" i="34"/>
  <c r="F15584" i="34"/>
  <c r="F15585" i="34"/>
  <c r="F15586" i="34"/>
  <c r="F15587" i="34"/>
  <c r="F15588" i="34"/>
  <c r="F15589" i="34"/>
  <c r="F15590" i="34"/>
  <c r="F15591" i="34"/>
  <c r="F15592" i="34"/>
  <c r="F15593" i="34"/>
  <c r="F15594" i="34"/>
  <c r="F15595" i="34"/>
  <c r="F15596" i="34"/>
  <c r="F15597" i="34"/>
  <c r="F15598" i="34"/>
  <c r="F15599" i="34"/>
  <c r="F15600" i="34"/>
  <c r="F15601" i="34"/>
  <c r="F15602" i="34"/>
  <c r="F15603" i="34"/>
  <c r="F15604" i="34"/>
  <c r="F15605" i="34"/>
  <c r="F15606" i="34"/>
  <c r="F15607" i="34"/>
  <c r="F15608" i="34"/>
  <c r="F15609" i="34"/>
  <c r="F15610" i="34"/>
  <c r="F15611" i="34"/>
  <c r="F15612" i="34"/>
  <c r="F15613" i="34"/>
  <c r="F15614" i="34"/>
  <c r="F15615" i="34"/>
  <c r="F15616" i="34"/>
  <c r="F15617" i="34"/>
  <c r="F15618" i="34"/>
  <c r="F15619" i="34"/>
  <c r="F15620" i="34"/>
  <c r="F15621" i="34"/>
  <c r="F15622" i="34"/>
  <c r="F15623" i="34"/>
  <c r="F15624" i="34"/>
  <c r="F15625" i="34"/>
  <c r="F15626" i="34"/>
  <c r="F15627" i="34"/>
  <c r="F15628" i="34"/>
  <c r="F15629" i="34"/>
  <c r="F15630" i="34"/>
  <c r="F15631" i="34"/>
  <c r="F15632" i="34"/>
  <c r="F15633" i="34"/>
  <c r="F15634" i="34"/>
  <c r="F15635" i="34"/>
  <c r="F15636" i="34"/>
  <c r="F15637" i="34"/>
  <c r="F15638" i="34"/>
  <c r="F15639" i="34"/>
  <c r="F15640" i="34"/>
  <c r="F15641" i="34"/>
  <c r="F15642" i="34"/>
  <c r="F15643" i="34"/>
  <c r="F15644" i="34"/>
  <c r="F15645" i="34"/>
  <c r="F15646" i="34"/>
  <c r="F15647" i="34"/>
  <c r="F15648" i="34"/>
  <c r="F15649" i="34"/>
  <c r="F15650" i="34"/>
  <c r="F15651" i="34"/>
  <c r="F15652" i="34"/>
  <c r="F15653" i="34"/>
  <c r="F15654" i="34"/>
  <c r="F15655" i="34"/>
  <c r="F15656" i="34"/>
  <c r="F15657" i="34"/>
  <c r="F15658" i="34"/>
  <c r="F15659" i="34"/>
  <c r="F15660" i="34"/>
  <c r="F15661" i="34"/>
  <c r="F15662" i="34"/>
  <c r="F15663" i="34"/>
  <c r="F15664" i="34"/>
  <c r="F15665" i="34"/>
  <c r="F15666" i="34"/>
  <c r="F15667" i="34"/>
  <c r="F15668" i="34"/>
  <c r="F15669" i="34"/>
  <c r="F15670" i="34"/>
  <c r="F15671" i="34"/>
  <c r="F15672" i="34"/>
  <c r="F15673" i="34"/>
  <c r="F15674" i="34"/>
  <c r="F15675" i="34"/>
  <c r="F15676" i="34"/>
  <c r="F15677" i="34"/>
  <c r="F15678" i="34"/>
  <c r="F15679" i="34"/>
  <c r="F15680" i="34"/>
  <c r="F15681" i="34"/>
  <c r="F15682" i="34"/>
  <c r="F15683" i="34"/>
  <c r="F15684" i="34"/>
  <c r="F15685" i="34"/>
  <c r="F15686" i="34"/>
  <c r="F15687" i="34"/>
  <c r="F15688" i="34"/>
  <c r="F15689" i="34"/>
  <c r="F15690" i="34"/>
  <c r="F15691" i="34"/>
  <c r="F15692" i="34"/>
  <c r="F15693" i="34"/>
  <c r="F15694" i="34"/>
  <c r="F15695" i="34"/>
  <c r="F15696" i="34"/>
  <c r="F15697" i="34"/>
  <c r="F15698" i="34"/>
  <c r="F15699" i="34"/>
  <c r="F15700" i="34"/>
  <c r="F15701" i="34"/>
  <c r="F15702" i="34"/>
  <c r="F15703" i="34"/>
  <c r="F15704" i="34"/>
  <c r="F15705" i="34"/>
  <c r="F15706" i="34"/>
  <c r="F15707" i="34"/>
  <c r="F15708" i="34"/>
  <c r="F15709" i="34"/>
  <c r="F15710" i="34"/>
  <c r="F15711" i="34"/>
  <c r="F15712" i="34"/>
  <c r="F15713" i="34"/>
  <c r="F15714" i="34"/>
  <c r="F15715" i="34"/>
  <c r="F15716" i="34"/>
  <c r="F15717" i="34"/>
  <c r="F15718" i="34"/>
  <c r="F15719" i="34"/>
  <c r="F15720" i="34"/>
  <c r="F15721" i="34"/>
  <c r="F15722" i="34"/>
  <c r="F15723" i="34"/>
  <c r="F15724" i="34"/>
  <c r="F15725" i="34"/>
  <c r="F15726" i="34"/>
  <c r="F15727" i="34"/>
  <c r="F15728" i="34"/>
  <c r="F15729" i="34"/>
  <c r="F15730" i="34"/>
  <c r="F15731" i="34"/>
  <c r="F15732" i="34"/>
  <c r="F15733" i="34"/>
  <c r="F15734" i="34"/>
  <c r="F15735" i="34"/>
  <c r="F15736" i="34"/>
  <c r="F15737" i="34"/>
  <c r="F15738" i="34"/>
  <c r="F15739" i="34"/>
  <c r="F15740" i="34"/>
  <c r="F15741" i="34"/>
  <c r="F15742" i="34"/>
  <c r="F15743" i="34"/>
  <c r="F15744" i="34"/>
  <c r="F15745" i="34"/>
  <c r="F15746" i="34"/>
  <c r="F15747" i="34"/>
  <c r="F15748" i="34"/>
  <c r="F15749" i="34"/>
  <c r="F15750" i="34"/>
  <c r="F15751" i="34"/>
  <c r="F15752" i="34"/>
  <c r="F15753" i="34"/>
  <c r="F15754" i="34"/>
  <c r="F15755" i="34"/>
  <c r="F15756" i="34"/>
  <c r="F15757" i="34"/>
  <c r="F15758" i="34"/>
  <c r="F15759" i="34"/>
  <c r="F15760" i="34"/>
  <c r="F15761" i="34"/>
  <c r="F15762" i="34"/>
  <c r="F15763" i="34"/>
  <c r="F15764" i="34"/>
  <c r="F15765" i="34"/>
  <c r="F15766" i="34"/>
  <c r="F15767" i="34"/>
  <c r="F15768" i="34"/>
  <c r="F15769" i="34"/>
  <c r="F15770" i="34"/>
  <c r="F15771" i="34"/>
  <c r="F15772" i="34"/>
  <c r="F15773" i="34"/>
  <c r="F15774" i="34"/>
  <c r="F15775" i="34"/>
  <c r="F15776" i="34"/>
  <c r="F15777" i="34"/>
  <c r="F15778" i="34"/>
  <c r="F15779" i="34"/>
  <c r="F15780" i="34"/>
  <c r="F15781" i="34"/>
  <c r="F15782" i="34"/>
  <c r="F15783" i="34"/>
  <c r="F15784" i="34"/>
  <c r="F15785" i="34"/>
  <c r="F15786" i="34"/>
  <c r="F15787" i="34"/>
  <c r="F15788" i="34"/>
  <c r="F15789" i="34"/>
  <c r="F15790" i="34"/>
  <c r="F15791" i="34"/>
  <c r="F15792" i="34"/>
  <c r="F15793" i="34"/>
  <c r="F15794" i="34"/>
  <c r="F15795" i="34"/>
  <c r="F15796" i="34"/>
  <c r="F15797" i="34"/>
  <c r="F15798" i="34"/>
  <c r="F15799" i="34"/>
  <c r="F15800" i="34"/>
  <c r="F15801" i="34"/>
  <c r="F15802" i="34"/>
  <c r="F15803" i="34"/>
  <c r="F15804" i="34"/>
  <c r="F15805" i="34"/>
  <c r="F15806" i="34"/>
  <c r="F15807" i="34"/>
  <c r="F15808" i="34"/>
  <c r="F15809" i="34"/>
  <c r="F15810" i="34"/>
  <c r="F15811" i="34"/>
  <c r="F15812" i="34"/>
  <c r="F15813" i="34"/>
  <c r="F15814" i="34"/>
  <c r="F15815" i="34"/>
  <c r="F15816" i="34"/>
  <c r="F15817" i="34"/>
  <c r="F15818" i="34"/>
  <c r="F15819" i="34"/>
  <c r="F15820" i="34"/>
  <c r="F15821" i="34"/>
  <c r="F15822" i="34"/>
  <c r="F15823" i="34"/>
  <c r="F15824" i="34"/>
  <c r="F15825" i="34"/>
  <c r="F15826" i="34"/>
  <c r="F15827" i="34"/>
  <c r="F15828" i="34"/>
  <c r="F15829" i="34"/>
  <c r="F15830" i="34"/>
  <c r="F15831" i="34"/>
  <c r="F15832" i="34"/>
  <c r="F15833" i="34"/>
  <c r="F15834" i="34"/>
  <c r="F15835" i="34"/>
  <c r="F15836" i="34"/>
  <c r="F15837" i="34"/>
  <c r="F15838" i="34"/>
  <c r="F15839" i="34"/>
  <c r="F15840" i="34"/>
  <c r="F15841" i="34"/>
  <c r="F15842" i="34"/>
  <c r="F15843" i="34"/>
  <c r="F15844" i="34"/>
  <c r="F15845" i="34"/>
  <c r="F15846" i="34"/>
  <c r="F15847" i="34"/>
  <c r="F15848" i="34"/>
  <c r="F15849" i="34"/>
  <c r="F15850" i="34"/>
  <c r="F15851" i="34"/>
  <c r="F15852" i="34"/>
  <c r="F15853" i="34"/>
  <c r="F15854" i="34"/>
  <c r="F15855" i="34"/>
  <c r="F15856" i="34"/>
  <c r="F15857" i="34"/>
  <c r="F15858" i="34"/>
  <c r="F15859" i="34"/>
  <c r="F15860" i="34"/>
  <c r="F15861" i="34"/>
  <c r="F15862" i="34"/>
  <c r="F15863" i="34"/>
  <c r="F15864" i="34"/>
  <c r="F15865" i="34"/>
  <c r="F15866" i="34"/>
  <c r="F15867" i="34"/>
  <c r="F15868" i="34"/>
  <c r="F15869" i="34"/>
  <c r="F15870" i="34"/>
  <c r="F15871" i="34"/>
  <c r="F15872" i="34"/>
  <c r="F15873" i="34"/>
  <c r="F15874" i="34"/>
  <c r="F15875" i="34"/>
  <c r="F15876" i="34"/>
  <c r="F15877" i="34"/>
  <c r="F15878" i="34"/>
  <c r="F15879" i="34"/>
  <c r="F15880" i="34"/>
  <c r="F15881" i="34"/>
  <c r="F15882" i="34"/>
  <c r="F15883" i="34"/>
  <c r="F15884" i="34"/>
  <c r="F15885" i="34"/>
  <c r="F15886" i="34"/>
  <c r="F15887" i="34"/>
  <c r="F15888" i="34"/>
  <c r="F15889" i="34"/>
  <c r="F15890" i="34"/>
  <c r="F15891" i="34"/>
  <c r="F15892" i="34"/>
  <c r="F15893" i="34"/>
  <c r="F15894" i="34"/>
  <c r="F15895" i="34"/>
  <c r="F15896" i="34"/>
  <c r="F15897" i="34"/>
  <c r="F15898" i="34"/>
  <c r="F15899" i="34"/>
  <c r="F15900" i="34"/>
  <c r="F15901" i="34"/>
  <c r="F15902" i="34"/>
  <c r="F15903" i="34"/>
  <c r="F15904" i="34"/>
  <c r="F15905" i="34"/>
  <c r="F15906" i="34"/>
  <c r="F15907" i="34"/>
  <c r="F15908" i="34"/>
  <c r="F15909" i="34"/>
  <c r="F15910" i="34"/>
  <c r="F15911" i="34"/>
  <c r="F15912" i="34"/>
  <c r="F15913" i="34"/>
  <c r="F15914" i="34"/>
  <c r="F15915" i="34"/>
  <c r="F15916" i="34"/>
  <c r="F15917" i="34"/>
  <c r="F15918" i="34"/>
  <c r="F15919" i="34"/>
  <c r="F15920" i="34"/>
  <c r="F15921" i="34"/>
  <c r="F15922" i="34"/>
  <c r="F15923" i="34"/>
  <c r="F15924" i="34"/>
  <c r="F15925" i="34"/>
  <c r="F15926" i="34"/>
  <c r="F15927" i="34"/>
  <c r="F15928" i="34"/>
  <c r="F15929" i="34"/>
  <c r="F15930" i="34"/>
  <c r="F15931" i="34"/>
  <c r="F15932" i="34"/>
  <c r="F15933" i="34"/>
  <c r="F15934" i="34"/>
  <c r="F15935" i="34"/>
  <c r="F15936" i="34"/>
  <c r="F15937" i="34"/>
  <c r="F15938" i="34"/>
  <c r="F15939" i="34"/>
  <c r="F15940" i="34"/>
  <c r="F15941" i="34"/>
  <c r="F15942" i="34"/>
  <c r="F15943" i="34"/>
  <c r="F15944" i="34"/>
  <c r="F15945" i="34"/>
  <c r="F15946" i="34"/>
  <c r="F15947" i="34"/>
  <c r="F15948" i="34"/>
  <c r="F15949" i="34"/>
  <c r="F15950" i="34"/>
  <c r="F15951" i="34"/>
  <c r="F15952" i="34"/>
  <c r="F15953" i="34"/>
  <c r="F15954" i="34"/>
  <c r="F15955" i="34"/>
  <c r="F15956" i="34"/>
  <c r="F15957" i="34"/>
  <c r="F15958" i="34"/>
  <c r="F15959" i="34"/>
  <c r="F15960" i="34"/>
  <c r="F15961" i="34"/>
  <c r="F15962" i="34"/>
  <c r="F15963" i="34"/>
  <c r="F15964" i="34"/>
  <c r="F15965" i="34"/>
  <c r="F15966" i="34"/>
  <c r="F15967" i="34"/>
  <c r="F15968" i="34"/>
  <c r="F15969" i="34"/>
  <c r="F15970" i="34"/>
  <c r="F15971" i="34"/>
  <c r="F15972" i="34"/>
  <c r="F15973" i="34"/>
  <c r="F15974" i="34"/>
  <c r="F15975" i="34"/>
  <c r="F15976" i="34"/>
  <c r="F15977" i="34"/>
  <c r="F15978" i="34"/>
  <c r="F15979" i="34"/>
  <c r="F15980" i="34"/>
  <c r="F15981" i="34"/>
  <c r="F15982" i="34"/>
  <c r="F15983" i="34"/>
  <c r="F15984" i="34"/>
  <c r="F15985" i="34"/>
  <c r="F15986" i="34"/>
  <c r="F15987" i="34"/>
  <c r="F15988" i="34"/>
  <c r="F15989" i="34"/>
  <c r="F15990" i="34"/>
  <c r="F15991" i="34"/>
  <c r="F15992" i="34"/>
  <c r="F15993" i="34"/>
  <c r="F15994" i="34"/>
  <c r="F15995" i="34"/>
  <c r="F15996" i="34"/>
  <c r="F15997" i="34"/>
  <c r="F15998" i="34"/>
  <c r="F15999" i="34"/>
  <c r="F16000" i="34"/>
  <c r="F16001" i="34"/>
  <c r="F16002" i="34"/>
  <c r="F16003" i="34"/>
  <c r="F16004" i="34"/>
  <c r="F16005" i="34"/>
  <c r="F16006" i="34"/>
  <c r="F16007" i="34"/>
  <c r="F16008" i="34"/>
  <c r="F16009" i="34"/>
  <c r="F16010" i="34"/>
  <c r="F16011" i="34"/>
  <c r="F16012" i="34"/>
  <c r="F16013" i="34"/>
  <c r="F16014" i="34"/>
  <c r="F16015" i="34"/>
  <c r="F16016" i="34"/>
  <c r="F16017" i="34"/>
  <c r="F16018" i="34"/>
  <c r="F16019" i="34"/>
  <c r="F16020" i="34"/>
  <c r="F16021" i="34"/>
  <c r="F16022" i="34"/>
  <c r="F16023" i="34"/>
  <c r="F16024" i="34"/>
  <c r="F16025" i="34"/>
  <c r="F16026" i="34"/>
  <c r="F16027" i="34"/>
  <c r="F16028" i="34"/>
  <c r="F16029" i="34"/>
  <c r="F16030" i="34"/>
  <c r="F16031" i="34"/>
  <c r="F16032" i="34"/>
  <c r="F16033" i="34"/>
  <c r="F16034" i="34"/>
  <c r="F16035" i="34"/>
  <c r="F16036" i="34"/>
  <c r="F16037" i="34"/>
  <c r="F16038" i="34"/>
  <c r="F16039" i="34"/>
  <c r="F16040" i="34"/>
  <c r="F16041" i="34"/>
  <c r="F16042" i="34"/>
  <c r="F16043" i="34"/>
  <c r="F16044" i="34"/>
  <c r="F16045" i="34"/>
  <c r="F16046" i="34"/>
  <c r="F16047" i="34"/>
  <c r="F16048" i="34"/>
  <c r="F16049" i="34"/>
  <c r="F16050" i="34"/>
  <c r="F16051" i="34"/>
  <c r="F16052" i="34"/>
  <c r="F16053" i="34"/>
  <c r="F16054" i="34"/>
  <c r="F16055" i="34"/>
  <c r="F16056" i="34"/>
  <c r="F16057" i="34"/>
  <c r="F16058" i="34"/>
  <c r="F16059" i="34"/>
  <c r="F16060" i="34"/>
  <c r="F16061" i="34"/>
  <c r="F16062" i="34"/>
  <c r="F16063" i="34"/>
  <c r="F16064" i="34"/>
  <c r="F16065" i="34"/>
  <c r="F16066" i="34"/>
  <c r="F16067" i="34"/>
  <c r="F16068" i="34"/>
  <c r="F16069" i="34"/>
  <c r="F16070" i="34"/>
  <c r="F16071" i="34"/>
  <c r="F16072" i="34"/>
  <c r="F16073" i="34"/>
  <c r="F16074" i="34"/>
  <c r="F16075" i="34"/>
  <c r="F16076" i="34"/>
  <c r="F16077" i="34"/>
  <c r="F16078" i="34"/>
  <c r="F16079" i="34"/>
  <c r="F16080" i="34"/>
  <c r="F16081" i="34"/>
  <c r="F16082" i="34"/>
  <c r="F16083" i="34"/>
  <c r="F16084" i="34"/>
  <c r="F16085" i="34"/>
  <c r="F16086" i="34"/>
  <c r="F16087" i="34"/>
  <c r="F16088" i="34"/>
  <c r="F16089" i="34"/>
  <c r="F16090" i="34"/>
  <c r="F16091" i="34"/>
  <c r="F16092" i="34"/>
  <c r="F16093" i="34"/>
  <c r="F16094" i="34"/>
  <c r="F16095" i="34"/>
  <c r="F16096" i="34"/>
  <c r="F16097" i="34"/>
  <c r="F16098" i="34"/>
  <c r="F16099" i="34"/>
  <c r="F16100" i="34"/>
  <c r="F16101" i="34"/>
  <c r="F16102" i="34"/>
  <c r="F16103" i="34"/>
  <c r="F16104" i="34"/>
  <c r="F16105" i="34"/>
  <c r="F16106" i="34"/>
  <c r="F16107" i="34"/>
  <c r="F16108" i="34"/>
  <c r="F16109" i="34"/>
  <c r="F16110" i="34"/>
  <c r="F16111" i="34"/>
  <c r="F16112" i="34"/>
  <c r="F16113" i="34"/>
  <c r="F16114" i="34"/>
  <c r="F16115" i="34"/>
  <c r="F16116" i="34"/>
  <c r="F16117" i="34"/>
  <c r="F16118" i="34"/>
  <c r="F16119" i="34"/>
  <c r="F16120" i="34"/>
  <c r="F16121" i="34"/>
  <c r="F16122" i="34"/>
  <c r="F16123" i="34"/>
  <c r="F16124" i="34"/>
  <c r="F16125" i="34"/>
  <c r="F16126" i="34"/>
  <c r="F16127" i="34"/>
  <c r="F16128" i="34"/>
  <c r="F16129" i="34"/>
  <c r="F16130" i="34"/>
  <c r="F16131" i="34"/>
  <c r="F16132" i="34"/>
  <c r="F16133" i="34"/>
  <c r="F16134" i="34"/>
  <c r="F16135" i="34"/>
  <c r="F16136" i="34"/>
  <c r="F16137" i="34"/>
  <c r="F16138" i="34"/>
  <c r="F16139" i="34"/>
  <c r="F16140" i="34"/>
  <c r="F16141" i="34"/>
  <c r="F16142" i="34"/>
  <c r="F16143" i="34"/>
  <c r="F16144" i="34"/>
  <c r="F16145" i="34"/>
  <c r="F16146" i="34"/>
  <c r="F16147" i="34"/>
  <c r="F16148" i="34"/>
  <c r="F16149" i="34"/>
  <c r="F16150" i="34"/>
  <c r="F16151" i="34"/>
  <c r="F16152" i="34"/>
  <c r="F16153" i="34"/>
  <c r="F16154" i="34"/>
  <c r="F16155" i="34"/>
  <c r="F16156" i="34"/>
  <c r="F16157" i="34"/>
  <c r="F16158" i="34"/>
  <c r="F16159" i="34"/>
  <c r="F16160" i="34"/>
  <c r="F16161" i="34"/>
  <c r="F16162" i="34"/>
  <c r="F16163" i="34"/>
  <c r="F16164" i="34"/>
  <c r="F16165" i="34"/>
  <c r="F16166" i="34"/>
  <c r="F16167" i="34"/>
  <c r="F16168" i="34"/>
  <c r="F16169" i="34"/>
  <c r="F16170" i="34"/>
  <c r="F16171" i="34"/>
  <c r="F16172" i="34"/>
  <c r="F16173" i="34"/>
  <c r="F16174" i="34"/>
  <c r="F16175" i="34"/>
  <c r="F16176" i="34"/>
  <c r="F16177" i="34"/>
  <c r="F16178" i="34"/>
  <c r="F16179" i="34"/>
  <c r="F16180" i="34"/>
  <c r="F16181" i="34"/>
  <c r="F16182" i="34"/>
  <c r="F16183" i="34"/>
  <c r="F16184" i="34"/>
  <c r="F16185" i="34"/>
  <c r="F16186" i="34"/>
  <c r="F16187" i="34"/>
  <c r="F16188" i="34"/>
  <c r="F16189" i="34"/>
  <c r="F16190" i="34"/>
  <c r="F16191" i="34"/>
  <c r="F16192" i="34"/>
  <c r="F16193" i="34"/>
  <c r="F16194" i="34"/>
  <c r="F16195" i="34"/>
  <c r="F16196" i="34"/>
  <c r="F16197" i="34"/>
  <c r="F16198" i="34"/>
  <c r="F16199" i="34"/>
  <c r="F16200" i="34"/>
  <c r="F16201" i="34"/>
  <c r="F16202" i="34"/>
  <c r="F16203" i="34"/>
  <c r="F16204" i="34"/>
  <c r="F16205" i="34"/>
  <c r="F16206" i="34"/>
  <c r="F16207" i="34"/>
  <c r="F16208" i="34"/>
  <c r="F16209" i="34"/>
  <c r="F16210" i="34"/>
  <c r="F16211" i="34"/>
  <c r="F16212" i="34"/>
  <c r="F16213" i="34"/>
  <c r="F16214" i="34"/>
  <c r="F16215" i="34"/>
  <c r="F16216" i="34"/>
  <c r="F16217" i="34"/>
  <c r="F16218" i="34"/>
  <c r="F16219" i="34"/>
  <c r="F16220" i="34"/>
  <c r="F16221" i="34"/>
  <c r="F16222" i="34"/>
  <c r="F16223" i="34"/>
  <c r="F16224" i="34"/>
  <c r="F16225" i="34"/>
  <c r="F16226" i="34"/>
  <c r="F16227" i="34"/>
  <c r="F16228" i="34"/>
  <c r="F16229" i="34"/>
  <c r="F16230" i="34"/>
  <c r="F16231" i="34"/>
  <c r="F16232" i="34"/>
  <c r="F16233" i="34"/>
  <c r="F16234" i="34"/>
  <c r="F16235" i="34"/>
  <c r="F16236" i="34"/>
  <c r="F16237" i="34"/>
  <c r="F16238" i="34"/>
  <c r="F16239" i="34"/>
  <c r="F16240" i="34"/>
  <c r="F16241" i="34"/>
  <c r="F16242" i="34"/>
  <c r="F16243" i="34"/>
  <c r="F16244" i="34"/>
  <c r="F16245" i="34"/>
  <c r="F16246" i="34"/>
  <c r="F16247" i="34"/>
  <c r="F16248" i="34"/>
  <c r="F16249" i="34"/>
  <c r="F16250" i="34"/>
  <c r="F16251" i="34"/>
  <c r="F16252" i="34"/>
  <c r="F16253" i="34"/>
  <c r="F16254" i="34"/>
  <c r="F16255" i="34"/>
  <c r="F16256" i="34"/>
  <c r="F16257" i="34"/>
  <c r="F16258" i="34"/>
  <c r="F16259" i="34"/>
  <c r="F16260" i="34"/>
  <c r="F16261" i="34"/>
  <c r="F16262" i="34"/>
  <c r="F16263" i="34"/>
  <c r="F16264" i="34"/>
  <c r="F16265" i="34"/>
  <c r="F16266" i="34"/>
  <c r="F16267" i="34"/>
  <c r="F16268" i="34"/>
  <c r="F16269" i="34"/>
  <c r="F16270" i="34"/>
  <c r="F16271" i="34"/>
  <c r="F16272" i="34"/>
  <c r="F16273" i="34"/>
  <c r="F16274" i="34"/>
  <c r="F16275" i="34"/>
  <c r="F16276" i="34"/>
  <c r="F16277" i="34"/>
  <c r="F16278" i="34"/>
  <c r="F16279" i="34"/>
  <c r="F16280" i="34"/>
  <c r="F16281" i="34"/>
  <c r="F16282" i="34"/>
  <c r="F16283" i="34"/>
  <c r="F16284" i="34"/>
  <c r="F16285" i="34"/>
  <c r="F16286" i="34"/>
  <c r="F16287" i="34"/>
  <c r="F16288" i="34"/>
  <c r="F16289" i="34"/>
  <c r="F16290" i="34"/>
  <c r="F16291" i="34"/>
  <c r="F16292" i="34"/>
  <c r="F16293" i="34"/>
  <c r="F16294" i="34"/>
  <c r="F16295" i="34"/>
  <c r="F16296" i="34"/>
  <c r="F16297" i="34"/>
  <c r="F16298" i="34"/>
  <c r="F16299" i="34"/>
  <c r="F16300" i="34"/>
  <c r="F16301" i="34"/>
  <c r="F16302" i="34"/>
  <c r="F16303" i="34"/>
  <c r="F16304" i="34"/>
  <c r="F16305" i="34"/>
  <c r="F16306" i="34"/>
  <c r="F16307" i="34"/>
  <c r="F16308" i="34"/>
  <c r="F16309" i="34"/>
  <c r="F16310" i="34"/>
  <c r="F16311" i="34"/>
  <c r="F16312" i="34"/>
  <c r="F16313" i="34"/>
  <c r="F16314" i="34"/>
  <c r="F16315" i="34"/>
  <c r="F16316" i="34"/>
  <c r="F16317" i="34"/>
  <c r="F16318" i="34"/>
  <c r="F16319" i="34"/>
  <c r="F16320" i="34"/>
  <c r="F16321" i="34"/>
  <c r="F16322" i="34"/>
  <c r="F16323" i="34"/>
  <c r="F16324" i="34"/>
  <c r="F16325" i="34"/>
  <c r="F16326" i="34"/>
  <c r="F16327" i="34"/>
  <c r="F16328" i="34"/>
  <c r="F16329" i="34"/>
  <c r="F16330" i="34"/>
  <c r="F16331" i="34"/>
  <c r="F16332" i="34"/>
  <c r="F16333" i="34"/>
  <c r="F16334" i="34"/>
  <c r="F16335" i="34"/>
  <c r="F16336" i="34"/>
  <c r="F16337" i="34"/>
  <c r="F16338" i="34"/>
  <c r="F16339" i="34"/>
  <c r="F16340" i="34"/>
  <c r="F16341" i="34"/>
  <c r="F16342" i="34"/>
  <c r="F16343" i="34"/>
  <c r="F16344" i="34"/>
  <c r="F16345" i="34"/>
  <c r="F16346" i="34"/>
  <c r="F16347" i="34"/>
  <c r="F16348" i="34"/>
  <c r="F16349" i="34"/>
  <c r="F16350" i="34"/>
  <c r="F16351" i="34"/>
  <c r="F16352" i="34"/>
  <c r="F16353" i="34"/>
  <c r="F16354" i="34"/>
  <c r="F16355" i="34"/>
  <c r="F16356" i="34"/>
  <c r="F16357" i="34"/>
  <c r="F16358" i="34"/>
  <c r="F16359" i="34"/>
  <c r="F16360" i="34"/>
  <c r="F16361" i="34"/>
  <c r="F16362" i="34"/>
  <c r="F16363" i="34"/>
  <c r="F16364" i="34"/>
  <c r="F16365" i="34"/>
  <c r="F16366" i="34"/>
  <c r="F16367" i="34"/>
  <c r="F16368" i="34"/>
  <c r="F16369" i="34"/>
  <c r="F16370" i="34"/>
  <c r="F16371" i="34"/>
  <c r="F16372" i="34"/>
  <c r="F16373" i="34"/>
  <c r="F16374" i="34"/>
  <c r="F16375" i="34"/>
  <c r="F16376" i="34"/>
  <c r="F16377" i="34"/>
  <c r="F16378" i="34"/>
  <c r="F16379" i="34"/>
  <c r="F16380" i="34"/>
  <c r="F16381" i="34"/>
  <c r="F16382" i="34"/>
  <c r="F16383" i="34"/>
  <c r="F16384" i="34"/>
  <c r="F16385" i="34"/>
  <c r="F16386" i="34"/>
  <c r="F16387" i="34"/>
  <c r="F16388" i="34"/>
  <c r="F16389" i="34"/>
  <c r="F16390" i="34"/>
  <c r="F16391" i="34"/>
  <c r="F16392" i="34"/>
  <c r="F16393" i="34"/>
  <c r="F16394" i="34"/>
  <c r="F16395" i="34"/>
  <c r="F16396" i="34"/>
  <c r="F16397" i="34"/>
  <c r="F16398" i="34"/>
  <c r="F16399" i="34"/>
  <c r="F16400" i="34"/>
  <c r="F16401" i="34"/>
  <c r="F16402" i="34"/>
  <c r="F16403" i="34"/>
  <c r="F16404" i="34"/>
  <c r="F16405" i="34"/>
  <c r="F16406" i="34"/>
  <c r="F16407" i="34"/>
  <c r="F16408" i="34"/>
  <c r="F16409" i="34"/>
  <c r="F16410" i="34"/>
  <c r="F16411" i="34"/>
  <c r="F16412" i="34"/>
  <c r="F16413" i="34"/>
  <c r="F16414" i="34"/>
  <c r="F16415" i="34"/>
  <c r="F16416" i="34"/>
  <c r="F16417" i="34"/>
  <c r="F16418" i="34"/>
  <c r="F16419" i="34"/>
  <c r="F16420" i="34"/>
  <c r="F16421" i="34"/>
  <c r="F16422" i="34"/>
  <c r="F16423" i="34"/>
  <c r="F16424" i="34"/>
  <c r="F16425" i="34"/>
  <c r="F16426" i="34"/>
  <c r="F16427" i="34"/>
  <c r="F16428" i="34"/>
  <c r="F16429" i="34"/>
  <c r="F16430" i="34"/>
  <c r="F16431" i="34"/>
  <c r="F16432" i="34"/>
  <c r="F16433" i="34"/>
  <c r="F16434" i="34"/>
  <c r="F16435" i="34"/>
  <c r="F16436" i="34"/>
  <c r="F16437" i="34"/>
  <c r="F16438" i="34"/>
  <c r="F16439" i="34"/>
  <c r="F16440" i="34"/>
  <c r="F16441" i="34"/>
  <c r="F16442" i="34"/>
  <c r="F16443" i="34"/>
  <c r="F16444" i="34"/>
  <c r="F16445" i="34"/>
  <c r="F16446" i="34"/>
  <c r="F16447" i="34"/>
  <c r="F16448" i="34"/>
  <c r="F16449" i="34"/>
  <c r="F16450" i="34"/>
  <c r="F16451" i="34"/>
  <c r="F16452" i="34"/>
  <c r="F16453" i="34"/>
  <c r="F16454" i="34"/>
  <c r="F16455" i="34"/>
  <c r="F16456" i="34"/>
  <c r="F16457" i="34"/>
  <c r="F16458" i="34"/>
  <c r="F16459" i="34"/>
  <c r="F16460" i="34"/>
  <c r="F16461" i="34"/>
  <c r="F16462" i="34"/>
  <c r="F16463" i="34"/>
  <c r="F16464" i="34"/>
  <c r="F16465" i="34"/>
  <c r="F16466" i="34"/>
  <c r="F16467" i="34"/>
  <c r="F16468" i="34"/>
  <c r="F16469" i="34"/>
  <c r="F16470" i="34"/>
  <c r="F16471" i="34"/>
  <c r="F16472" i="34"/>
  <c r="F16473" i="34"/>
  <c r="F16474" i="34"/>
  <c r="F16475" i="34"/>
  <c r="F16476" i="34"/>
  <c r="F16477" i="34"/>
  <c r="F16478" i="34"/>
  <c r="F16479" i="34"/>
  <c r="F16480" i="34"/>
  <c r="F16481" i="34"/>
  <c r="F16482" i="34"/>
  <c r="F16483" i="34"/>
  <c r="F16484" i="34"/>
  <c r="F16485" i="34"/>
  <c r="F16486" i="34"/>
  <c r="F16487" i="34"/>
  <c r="F16488" i="34"/>
  <c r="F16489" i="34"/>
  <c r="F16490" i="34"/>
  <c r="F16491" i="34"/>
  <c r="F16492" i="34"/>
  <c r="F16493" i="34"/>
  <c r="F16494" i="34"/>
  <c r="F16495" i="34"/>
  <c r="F16496" i="34"/>
  <c r="F16497" i="34"/>
  <c r="F16498" i="34"/>
  <c r="F16499" i="34"/>
  <c r="F16500" i="34"/>
  <c r="F16501" i="34"/>
  <c r="F16502" i="34"/>
  <c r="F16503" i="34"/>
  <c r="F16504" i="34"/>
  <c r="F16505" i="34"/>
  <c r="F16506" i="34"/>
  <c r="F16507" i="34"/>
  <c r="F16508" i="34"/>
  <c r="F16509" i="34"/>
  <c r="F16510" i="34"/>
  <c r="F16511" i="34"/>
  <c r="F16512" i="34"/>
  <c r="F16513" i="34"/>
  <c r="F16514" i="34"/>
  <c r="F16515" i="34"/>
  <c r="F16516" i="34"/>
  <c r="F16517" i="34"/>
  <c r="F16518" i="34"/>
  <c r="F16519" i="34"/>
  <c r="F16520" i="34"/>
  <c r="F16521" i="34"/>
  <c r="F16522" i="34"/>
  <c r="F16523" i="34"/>
  <c r="F16524" i="34"/>
  <c r="F16525" i="34"/>
  <c r="F16526" i="34"/>
  <c r="F16527" i="34"/>
  <c r="F16528" i="34"/>
  <c r="F16529" i="34"/>
  <c r="F16530" i="34"/>
  <c r="F16531" i="34"/>
  <c r="F16532" i="34"/>
  <c r="F16533" i="34"/>
  <c r="F16534" i="34"/>
  <c r="F16535" i="34"/>
  <c r="F16536" i="34"/>
  <c r="F16537" i="34"/>
  <c r="F16538" i="34"/>
  <c r="F16539" i="34"/>
  <c r="F16540" i="34"/>
  <c r="F16541" i="34"/>
  <c r="F16542" i="34"/>
  <c r="F16543" i="34"/>
  <c r="F16544" i="34"/>
  <c r="F16545" i="34"/>
  <c r="F16546" i="34"/>
  <c r="F16547" i="34"/>
  <c r="F16548" i="34"/>
  <c r="F16549" i="34"/>
  <c r="F16550" i="34"/>
  <c r="F16551" i="34"/>
  <c r="F16552" i="34"/>
  <c r="F16553" i="34"/>
  <c r="F16554" i="34"/>
  <c r="F16555" i="34"/>
  <c r="F16556" i="34"/>
  <c r="F16557" i="34"/>
  <c r="F16558" i="34"/>
  <c r="F16559" i="34"/>
  <c r="F16560" i="34"/>
  <c r="F16561" i="34"/>
  <c r="F16562" i="34"/>
  <c r="F16563" i="34"/>
  <c r="F16564" i="34"/>
  <c r="F16565" i="34"/>
  <c r="F16566" i="34"/>
  <c r="F16567" i="34"/>
  <c r="F16568" i="34"/>
  <c r="F16569" i="34"/>
  <c r="F16570" i="34"/>
  <c r="F16571" i="34"/>
  <c r="F16572" i="34"/>
  <c r="F16573" i="34"/>
  <c r="F16574" i="34"/>
  <c r="F16575" i="34"/>
  <c r="F16576" i="34"/>
  <c r="F16577" i="34"/>
  <c r="F16578" i="34"/>
  <c r="F16579" i="34"/>
  <c r="F16580" i="34"/>
  <c r="F16581" i="34"/>
  <c r="F16582" i="34"/>
  <c r="F16583" i="34"/>
  <c r="F16584" i="34"/>
  <c r="F16585" i="34"/>
  <c r="F16586" i="34"/>
  <c r="F16587" i="34"/>
  <c r="F16588" i="34"/>
  <c r="F16589" i="34"/>
  <c r="F16590" i="34"/>
  <c r="F16591" i="34"/>
  <c r="F16592" i="34"/>
  <c r="F16593" i="34"/>
  <c r="F16594" i="34"/>
  <c r="F16595" i="34"/>
  <c r="F16596" i="34"/>
  <c r="F16597" i="34"/>
  <c r="F16598" i="34"/>
  <c r="F16599" i="34"/>
  <c r="F16600" i="34"/>
  <c r="F16601" i="34"/>
  <c r="F16602" i="34"/>
  <c r="F16603" i="34"/>
  <c r="F16604" i="34"/>
  <c r="F16605" i="34"/>
  <c r="F16606" i="34"/>
  <c r="F16607" i="34"/>
  <c r="F16608" i="34"/>
  <c r="F16609" i="34"/>
  <c r="F16610" i="34"/>
  <c r="F16611" i="34"/>
  <c r="F16612" i="34"/>
  <c r="F16613" i="34"/>
  <c r="F16614" i="34"/>
  <c r="F16615" i="34"/>
  <c r="F16616" i="34"/>
  <c r="F16617" i="34"/>
  <c r="F16618" i="34"/>
  <c r="F16619" i="34"/>
  <c r="F16620" i="34"/>
  <c r="F16621" i="34"/>
  <c r="F16622" i="34"/>
  <c r="F16623" i="34"/>
  <c r="F16624" i="34"/>
  <c r="F16625" i="34"/>
  <c r="F16626" i="34"/>
  <c r="F16627" i="34"/>
  <c r="F16628" i="34"/>
  <c r="F16629" i="34"/>
  <c r="F16630" i="34"/>
  <c r="F16631" i="34"/>
  <c r="F16632" i="34"/>
  <c r="F16633" i="34"/>
  <c r="F16634" i="34"/>
  <c r="F16635" i="34"/>
  <c r="F16636" i="34"/>
  <c r="F16637" i="34"/>
  <c r="F16638" i="34"/>
  <c r="F16639" i="34"/>
  <c r="F16640" i="34"/>
  <c r="F16641" i="34"/>
  <c r="F16642" i="34"/>
  <c r="F16643" i="34"/>
  <c r="F16644" i="34"/>
  <c r="F16645" i="34"/>
  <c r="F16646" i="34"/>
  <c r="F16647" i="34"/>
  <c r="F16648" i="34"/>
  <c r="F16649" i="34"/>
  <c r="F16650" i="34"/>
  <c r="F16651" i="34"/>
  <c r="F16652" i="34"/>
  <c r="F16653" i="34"/>
  <c r="F16654" i="34"/>
  <c r="F16655" i="34"/>
  <c r="F16656" i="34"/>
  <c r="F16657" i="34"/>
  <c r="F16658" i="34"/>
  <c r="F16659" i="34"/>
  <c r="F16660" i="34"/>
  <c r="F16661" i="34"/>
  <c r="F16662" i="34"/>
  <c r="F16663" i="34"/>
  <c r="F16664" i="34"/>
  <c r="F16665" i="34"/>
  <c r="F16666" i="34"/>
  <c r="F16667" i="34"/>
  <c r="F16668" i="34"/>
  <c r="F16669" i="34"/>
  <c r="F16670" i="34"/>
  <c r="F16671" i="34"/>
  <c r="F16672" i="34"/>
  <c r="F16673" i="34"/>
  <c r="F16674" i="34"/>
  <c r="F16675" i="34"/>
  <c r="F16676" i="34"/>
  <c r="F16677" i="34"/>
  <c r="F16678" i="34"/>
  <c r="F16679" i="34"/>
  <c r="F16680" i="34"/>
  <c r="F16681" i="34"/>
  <c r="F16682" i="34"/>
  <c r="F16683" i="34"/>
  <c r="F16684" i="34"/>
  <c r="F16685" i="34"/>
  <c r="F16686" i="34"/>
  <c r="F16687" i="34"/>
  <c r="F16688" i="34"/>
  <c r="F16689" i="34"/>
  <c r="F16690" i="34"/>
  <c r="F16691" i="34"/>
  <c r="F16692" i="34"/>
  <c r="F16693" i="34"/>
  <c r="F16694" i="34"/>
  <c r="F16695" i="34"/>
  <c r="F16696" i="34"/>
  <c r="F16697" i="34"/>
  <c r="F16698" i="34"/>
  <c r="F16699" i="34"/>
  <c r="F16700" i="34"/>
  <c r="F16701" i="34"/>
  <c r="F16702" i="34"/>
  <c r="F16703" i="34"/>
  <c r="F16704" i="34"/>
  <c r="F16705" i="34"/>
  <c r="F16706" i="34"/>
  <c r="F16707" i="34"/>
  <c r="F16708" i="34"/>
  <c r="F16709" i="34"/>
  <c r="F16710" i="34"/>
  <c r="F16711" i="34"/>
  <c r="F16712" i="34"/>
  <c r="F16713" i="34"/>
  <c r="F16714" i="34"/>
  <c r="F16715" i="34"/>
  <c r="F16716" i="34"/>
  <c r="F16717" i="34"/>
  <c r="F16718" i="34"/>
  <c r="F16719" i="34"/>
  <c r="F16720" i="34"/>
  <c r="F16721" i="34"/>
  <c r="F16722" i="34"/>
  <c r="F16723" i="34"/>
  <c r="F16724" i="34"/>
  <c r="F16725" i="34"/>
  <c r="F16726" i="34"/>
  <c r="F16727" i="34"/>
  <c r="F16728" i="34"/>
  <c r="F16729" i="34"/>
  <c r="F16730" i="34"/>
  <c r="F16731" i="34"/>
  <c r="F16732" i="34"/>
  <c r="F16733" i="34"/>
  <c r="F16734" i="34"/>
  <c r="F16735" i="34"/>
  <c r="F16736" i="34"/>
  <c r="F16737" i="34"/>
  <c r="F16738" i="34"/>
  <c r="F16739" i="34"/>
  <c r="F16740" i="34"/>
  <c r="F16741" i="34"/>
  <c r="F16742" i="34"/>
  <c r="F16743" i="34"/>
  <c r="F16744" i="34"/>
  <c r="F16745" i="34"/>
  <c r="F16746" i="34"/>
  <c r="F16747" i="34"/>
  <c r="F16748" i="34"/>
  <c r="F16749" i="34"/>
  <c r="F16750" i="34"/>
  <c r="F16751" i="34"/>
  <c r="F16752" i="34"/>
  <c r="F16753" i="34"/>
  <c r="F16754" i="34"/>
  <c r="F16755" i="34"/>
  <c r="F16756" i="34"/>
  <c r="F16757" i="34"/>
  <c r="F16758" i="34"/>
  <c r="F16759" i="34"/>
  <c r="F16760" i="34"/>
  <c r="F16761" i="34"/>
  <c r="F16762" i="34"/>
  <c r="F16763" i="34"/>
  <c r="F16764" i="34"/>
  <c r="F16765" i="34"/>
  <c r="F16766" i="34"/>
  <c r="F16767" i="34"/>
  <c r="F16768" i="34"/>
  <c r="F16769" i="34"/>
  <c r="F16770" i="34"/>
  <c r="F16771" i="34"/>
  <c r="F16772" i="34"/>
  <c r="F16773" i="34"/>
  <c r="F16774" i="34"/>
  <c r="F16775" i="34"/>
  <c r="F16776" i="34"/>
  <c r="F16777" i="34"/>
  <c r="F16778" i="34"/>
  <c r="F16779" i="34"/>
  <c r="F16780" i="34"/>
  <c r="F16781" i="34"/>
  <c r="F16782" i="34"/>
  <c r="F16783" i="34"/>
  <c r="F16784" i="34"/>
  <c r="F16785" i="34"/>
  <c r="F16786" i="34"/>
  <c r="F16787" i="34"/>
  <c r="F16788" i="34"/>
  <c r="F16789" i="34"/>
  <c r="F16790" i="34"/>
  <c r="F16791" i="34"/>
  <c r="F16792" i="34"/>
  <c r="F16793" i="34"/>
  <c r="F16794" i="34"/>
  <c r="F16795" i="34"/>
  <c r="F16796" i="34"/>
  <c r="F16797" i="34"/>
  <c r="F16798" i="34"/>
  <c r="F16799" i="34"/>
  <c r="F16800" i="34"/>
  <c r="F16801" i="34"/>
  <c r="F16802" i="34"/>
  <c r="F16803" i="34"/>
  <c r="F16804" i="34"/>
  <c r="F16805" i="34"/>
  <c r="F16806" i="34"/>
  <c r="F16807" i="34"/>
  <c r="F16808" i="34"/>
  <c r="F16809" i="34"/>
  <c r="F16810" i="34"/>
  <c r="F16811" i="34"/>
  <c r="F16812" i="34"/>
  <c r="F16813" i="34"/>
  <c r="F16814" i="34"/>
  <c r="F16815" i="34"/>
  <c r="F16816" i="34"/>
  <c r="F16817" i="34"/>
  <c r="F16818" i="34"/>
  <c r="F16819" i="34"/>
  <c r="F16820" i="34"/>
  <c r="F16821" i="34"/>
  <c r="F16822" i="34"/>
  <c r="F16823" i="34"/>
  <c r="F16824" i="34"/>
  <c r="F16825" i="34"/>
  <c r="F16826" i="34"/>
  <c r="F16827" i="34"/>
  <c r="F16828" i="34"/>
  <c r="F16829" i="34"/>
  <c r="F16830" i="34"/>
  <c r="F16831" i="34"/>
  <c r="F16832" i="34"/>
  <c r="F16833" i="34"/>
  <c r="F16834" i="34"/>
  <c r="F16835" i="34"/>
  <c r="F16836" i="34"/>
  <c r="F16837" i="34"/>
  <c r="F16838" i="34"/>
  <c r="F16839" i="34"/>
  <c r="F16840" i="34"/>
  <c r="F16841" i="34"/>
  <c r="F16842" i="34"/>
  <c r="F16843" i="34"/>
  <c r="F16844" i="34"/>
  <c r="F16845" i="34"/>
  <c r="F16846" i="34"/>
  <c r="F16847" i="34"/>
  <c r="F16848" i="34"/>
  <c r="F16849" i="34"/>
  <c r="F16850" i="34"/>
  <c r="F16851" i="34"/>
  <c r="F16852" i="34"/>
  <c r="F16853" i="34"/>
  <c r="F16854" i="34"/>
  <c r="F16855" i="34"/>
  <c r="F16856" i="34"/>
  <c r="F16857" i="34"/>
  <c r="F16858" i="34"/>
  <c r="F16859" i="34"/>
  <c r="F16860" i="34"/>
  <c r="F16861" i="34"/>
  <c r="F16862" i="34"/>
  <c r="F16863" i="34"/>
  <c r="F16864" i="34"/>
  <c r="F16865" i="34"/>
  <c r="F16866" i="34"/>
  <c r="F16867" i="34"/>
  <c r="F16868" i="34"/>
  <c r="F16869" i="34"/>
  <c r="F16870" i="34"/>
  <c r="F16871" i="34"/>
  <c r="F16872" i="34"/>
  <c r="F16873" i="34"/>
  <c r="F16874" i="34"/>
  <c r="F16875" i="34"/>
  <c r="F16876" i="34"/>
  <c r="F16877" i="34"/>
  <c r="F16878" i="34"/>
  <c r="F16879" i="34"/>
  <c r="F16880" i="34"/>
  <c r="F16881" i="34"/>
  <c r="F16882" i="34"/>
  <c r="F16883" i="34"/>
  <c r="F16884" i="34"/>
  <c r="F16885" i="34"/>
  <c r="F16886" i="34"/>
  <c r="F16887" i="34"/>
  <c r="F16888" i="34"/>
  <c r="F16889" i="34"/>
  <c r="F16890" i="34"/>
  <c r="F16891" i="34"/>
  <c r="F16892" i="34"/>
  <c r="F16893" i="34"/>
  <c r="F16894" i="34"/>
  <c r="F16895" i="34"/>
  <c r="F16896" i="34"/>
  <c r="F16897" i="34"/>
  <c r="F16898" i="34"/>
  <c r="F16899" i="34"/>
  <c r="F16900" i="34"/>
  <c r="F16901" i="34"/>
  <c r="F16902" i="34"/>
  <c r="F16903" i="34"/>
  <c r="F16904" i="34"/>
  <c r="F16905" i="34"/>
  <c r="F16906" i="34"/>
  <c r="F16907" i="34"/>
  <c r="F16908" i="34"/>
  <c r="F16909" i="34"/>
  <c r="F16910" i="34"/>
  <c r="F16911" i="34"/>
  <c r="F16912" i="34"/>
  <c r="F16913" i="34"/>
  <c r="F16914" i="34"/>
  <c r="F16915" i="34"/>
  <c r="F16916" i="34"/>
  <c r="F16917" i="34"/>
  <c r="F16918" i="34"/>
  <c r="F16919" i="34"/>
  <c r="F16920" i="34"/>
  <c r="F16921" i="34"/>
  <c r="F16922" i="34"/>
  <c r="F16923" i="34"/>
  <c r="F16924" i="34"/>
  <c r="F16925" i="34"/>
  <c r="F16926" i="34"/>
  <c r="F16927" i="34"/>
  <c r="F16928" i="34"/>
  <c r="F16929" i="34"/>
  <c r="F16930" i="34"/>
  <c r="F16931" i="34"/>
  <c r="F16932" i="34"/>
  <c r="F16933" i="34"/>
  <c r="F16934" i="34"/>
  <c r="F16935" i="34"/>
  <c r="F16936" i="34"/>
  <c r="F16937" i="34"/>
  <c r="F16938" i="34"/>
  <c r="F16939" i="34"/>
  <c r="F16940" i="34"/>
  <c r="F16941" i="34"/>
  <c r="F16942" i="34"/>
  <c r="F16943" i="34"/>
  <c r="F16944" i="34"/>
  <c r="F16945" i="34"/>
  <c r="F16946" i="34"/>
  <c r="F16947" i="34"/>
  <c r="F16948" i="34"/>
  <c r="F16949" i="34"/>
  <c r="F16950" i="34"/>
  <c r="F16951" i="34"/>
  <c r="F16952" i="34"/>
  <c r="F16953" i="34"/>
  <c r="F16954" i="34"/>
  <c r="F16955" i="34"/>
  <c r="F16956" i="34"/>
  <c r="F16957" i="34"/>
  <c r="F16958" i="34"/>
  <c r="F16959" i="34"/>
  <c r="F16960" i="34"/>
  <c r="F16961" i="34"/>
  <c r="F16962" i="34"/>
  <c r="F16963" i="34"/>
  <c r="F16964" i="34"/>
  <c r="F16965" i="34"/>
  <c r="F16966" i="34"/>
  <c r="F16967" i="34"/>
  <c r="F16968" i="34"/>
  <c r="F16969" i="34"/>
  <c r="F16970" i="34"/>
  <c r="F16971" i="34"/>
  <c r="F16972" i="34"/>
  <c r="F16973" i="34"/>
  <c r="F16974" i="34"/>
  <c r="F16975" i="34"/>
  <c r="F16976" i="34"/>
  <c r="F16977" i="34"/>
  <c r="F16978" i="34"/>
  <c r="F16979" i="34"/>
  <c r="F16980" i="34"/>
  <c r="F16981" i="34"/>
  <c r="F16982" i="34"/>
  <c r="F16983" i="34"/>
  <c r="F16984" i="34"/>
  <c r="F16985" i="34"/>
  <c r="F16986" i="34"/>
  <c r="F16987" i="34"/>
  <c r="F16988" i="34"/>
  <c r="F16989" i="34"/>
  <c r="F16990" i="34"/>
  <c r="F16991" i="34"/>
  <c r="F16992" i="34"/>
  <c r="F16993" i="34"/>
  <c r="F16994" i="34"/>
  <c r="F16995" i="34"/>
  <c r="F16996" i="34"/>
  <c r="F16997" i="34"/>
  <c r="F16998" i="34"/>
  <c r="F16999" i="34"/>
  <c r="F17000" i="34"/>
  <c r="F17001" i="34"/>
  <c r="F17002" i="34"/>
  <c r="F17003" i="34"/>
  <c r="F17004" i="34"/>
  <c r="F17005" i="34"/>
  <c r="F17006" i="34"/>
  <c r="F17007" i="34"/>
  <c r="F17008" i="34"/>
  <c r="F17009" i="34"/>
  <c r="F17010" i="34"/>
  <c r="F17011" i="34"/>
  <c r="F17012" i="34"/>
  <c r="F17013" i="34"/>
  <c r="F17014" i="34"/>
  <c r="F17015" i="34"/>
  <c r="F17016" i="34"/>
  <c r="F17017" i="34"/>
  <c r="F17018" i="34"/>
  <c r="F17019" i="34"/>
  <c r="F17020" i="34"/>
  <c r="F17021" i="34"/>
  <c r="F17022" i="34"/>
  <c r="F17023" i="34"/>
  <c r="F17024" i="34"/>
  <c r="F17025" i="34"/>
  <c r="F17026" i="34"/>
  <c r="F17027" i="34"/>
  <c r="F17028" i="34"/>
  <c r="F17029" i="34"/>
  <c r="F17030" i="34"/>
  <c r="F17031" i="34"/>
  <c r="F17032" i="34"/>
  <c r="F17033" i="34"/>
  <c r="F17034" i="34"/>
  <c r="F17035" i="34"/>
  <c r="F17036" i="34"/>
  <c r="F17037" i="34"/>
  <c r="F17038" i="34"/>
  <c r="F17039" i="34"/>
  <c r="F17040" i="34"/>
  <c r="F17041" i="34"/>
  <c r="F17042" i="34"/>
  <c r="F17043" i="34"/>
  <c r="F17044" i="34"/>
  <c r="F17045" i="34"/>
  <c r="F17046" i="34"/>
  <c r="F17047" i="34"/>
  <c r="F17048" i="34"/>
  <c r="F17049" i="34"/>
  <c r="F17050" i="34"/>
  <c r="F17051" i="34"/>
  <c r="F17052" i="34"/>
  <c r="F17053" i="34"/>
  <c r="F17054" i="34"/>
  <c r="F17055" i="34"/>
  <c r="F17056" i="34"/>
  <c r="F17057" i="34"/>
  <c r="F17058" i="34"/>
  <c r="F17059" i="34"/>
  <c r="F17060" i="34"/>
  <c r="F17061" i="34"/>
  <c r="F17062" i="34"/>
  <c r="F17063" i="34"/>
  <c r="F17064" i="34"/>
  <c r="F17065" i="34"/>
  <c r="F17066" i="34"/>
  <c r="F17067" i="34"/>
  <c r="F17068" i="34"/>
  <c r="F17069" i="34"/>
  <c r="F17070" i="34"/>
  <c r="F17071" i="34"/>
  <c r="F17072" i="34"/>
  <c r="F17073" i="34"/>
  <c r="F17074" i="34"/>
  <c r="F17075" i="34"/>
  <c r="F17076" i="34"/>
  <c r="F17077" i="34"/>
  <c r="F17078" i="34"/>
  <c r="F17079" i="34"/>
  <c r="F17080" i="34"/>
  <c r="F17081" i="34"/>
  <c r="F17082" i="34"/>
  <c r="F17083" i="34"/>
  <c r="F17084" i="34"/>
  <c r="F17085" i="34"/>
  <c r="F17086" i="34"/>
  <c r="F17087" i="34"/>
  <c r="F17088" i="34"/>
  <c r="F17089" i="34"/>
  <c r="F17090" i="34"/>
  <c r="F17091" i="34"/>
  <c r="F17092" i="34"/>
  <c r="F17093" i="34"/>
  <c r="F17094" i="34"/>
  <c r="F17095" i="34"/>
  <c r="F17096" i="34"/>
  <c r="F17097" i="34"/>
  <c r="F17098" i="34"/>
  <c r="F17099" i="34"/>
  <c r="F17100" i="34"/>
  <c r="F17101" i="34"/>
  <c r="F17102" i="34"/>
  <c r="F17103" i="34"/>
  <c r="F17104" i="34"/>
  <c r="F17105" i="34"/>
  <c r="F17106" i="34"/>
  <c r="F17107" i="34"/>
  <c r="F17108" i="34"/>
  <c r="F17109" i="34"/>
  <c r="F17110" i="34"/>
  <c r="F17111" i="34"/>
  <c r="F17112" i="34"/>
  <c r="F17113" i="34"/>
  <c r="F17114" i="34"/>
  <c r="F17115" i="34"/>
  <c r="F17116" i="34"/>
  <c r="F17117" i="34"/>
  <c r="F17118" i="34"/>
  <c r="F17119" i="34"/>
  <c r="F17120" i="34"/>
  <c r="F17121" i="34"/>
  <c r="F17122" i="34"/>
  <c r="F17123" i="34"/>
  <c r="F17124" i="34"/>
  <c r="F17125" i="34"/>
  <c r="F17126" i="34"/>
  <c r="F17127" i="34"/>
  <c r="F17128" i="34"/>
  <c r="F17129" i="34"/>
  <c r="F17130" i="34"/>
  <c r="F17131" i="34"/>
  <c r="F17132" i="34"/>
  <c r="F17133" i="34"/>
  <c r="F17134" i="34"/>
  <c r="F17135" i="34"/>
  <c r="F17136" i="34"/>
  <c r="F17137" i="34"/>
  <c r="F17138" i="34"/>
  <c r="F17139" i="34"/>
  <c r="F17140" i="34"/>
  <c r="F17141" i="34"/>
  <c r="F17142" i="34"/>
  <c r="F17143" i="34"/>
  <c r="F17144" i="34"/>
  <c r="F17145" i="34"/>
  <c r="F17146" i="34"/>
  <c r="F17147" i="34"/>
  <c r="F17148" i="34"/>
  <c r="F17149" i="34"/>
  <c r="F17150" i="34"/>
  <c r="F17151" i="34"/>
  <c r="F17152" i="34"/>
  <c r="F17153" i="34"/>
  <c r="F17154" i="34"/>
  <c r="F17155" i="34"/>
  <c r="F17156" i="34"/>
  <c r="F17157" i="34"/>
  <c r="F17158" i="34"/>
  <c r="F17159" i="34"/>
  <c r="F17160" i="34"/>
  <c r="F17161" i="34"/>
  <c r="F17162" i="34"/>
  <c r="F17163" i="34"/>
  <c r="F17164" i="34"/>
  <c r="F17165" i="34"/>
  <c r="F17166" i="34"/>
  <c r="F17167" i="34"/>
  <c r="F17168" i="34"/>
  <c r="F17169" i="34"/>
  <c r="F17170" i="34"/>
  <c r="F17171" i="34"/>
  <c r="F17172" i="34"/>
  <c r="F17173" i="34"/>
  <c r="F17174" i="34"/>
  <c r="F17175" i="34"/>
  <c r="F17176" i="34"/>
  <c r="F17177" i="34"/>
  <c r="F17178" i="34"/>
  <c r="F17179" i="34"/>
  <c r="F17180" i="34"/>
  <c r="F17181" i="34"/>
  <c r="F17182" i="34"/>
  <c r="F17183" i="34"/>
  <c r="F17184" i="34"/>
  <c r="F17185" i="34"/>
  <c r="F17186" i="34"/>
  <c r="F17187" i="34"/>
  <c r="F17188" i="34"/>
  <c r="F17189" i="34"/>
  <c r="F17190" i="34"/>
  <c r="F17191" i="34"/>
  <c r="F17192" i="34"/>
  <c r="F17193" i="34"/>
  <c r="F17194" i="34"/>
  <c r="F17195" i="34"/>
  <c r="F17196" i="34"/>
  <c r="F17197" i="34"/>
  <c r="F17198" i="34"/>
  <c r="F17199" i="34"/>
  <c r="F17200" i="34"/>
  <c r="F17201" i="34"/>
  <c r="F17202" i="34"/>
  <c r="F17203" i="34"/>
  <c r="F17204" i="34"/>
  <c r="F17205" i="34"/>
  <c r="F17206" i="34"/>
  <c r="F17207" i="34"/>
  <c r="F17208" i="34"/>
  <c r="F17209" i="34"/>
  <c r="F17210" i="34"/>
  <c r="F17211" i="34"/>
  <c r="F17212" i="34"/>
  <c r="F17213" i="34"/>
  <c r="F17214" i="34"/>
  <c r="F17215" i="34"/>
  <c r="F17216" i="34"/>
  <c r="F17217" i="34"/>
  <c r="F17218" i="34"/>
  <c r="F17219" i="34"/>
  <c r="F17220" i="34"/>
  <c r="F17221" i="34"/>
  <c r="F17222" i="34"/>
  <c r="F17223" i="34"/>
  <c r="F17224" i="34"/>
  <c r="F17225" i="34"/>
  <c r="F17226" i="34"/>
  <c r="F17227" i="34"/>
  <c r="F17228" i="34"/>
  <c r="F17229" i="34"/>
  <c r="F17230" i="34"/>
  <c r="F17231" i="34"/>
  <c r="F17232" i="34"/>
  <c r="F17233" i="34"/>
  <c r="F17234" i="34"/>
  <c r="F17235" i="34"/>
  <c r="F17236" i="34"/>
  <c r="F17237" i="34"/>
  <c r="F17238" i="34"/>
  <c r="F17239" i="34"/>
  <c r="F17240" i="34"/>
  <c r="F17241" i="34"/>
  <c r="F17242" i="34"/>
  <c r="F17243" i="34"/>
  <c r="F17244" i="34"/>
  <c r="F17245" i="34"/>
  <c r="F17246" i="34"/>
  <c r="F17247" i="34"/>
  <c r="F17248" i="34"/>
  <c r="F17249" i="34"/>
  <c r="F17250" i="34"/>
  <c r="F17251" i="34"/>
  <c r="F17252" i="34"/>
  <c r="F17253" i="34"/>
  <c r="F17254" i="34"/>
  <c r="F17255" i="34"/>
  <c r="F17256" i="34"/>
  <c r="F17257" i="34"/>
  <c r="F17258" i="34"/>
  <c r="F17259" i="34"/>
  <c r="F17260" i="34"/>
  <c r="F17261" i="34"/>
  <c r="F17262" i="34"/>
  <c r="F17263" i="34"/>
  <c r="F17264" i="34"/>
  <c r="F17265" i="34"/>
  <c r="F17266" i="34"/>
  <c r="F17267" i="34"/>
  <c r="F17268" i="34"/>
  <c r="F17269" i="34"/>
  <c r="F17270" i="34"/>
  <c r="F17271" i="34"/>
  <c r="F17272" i="34"/>
  <c r="F17273" i="34"/>
  <c r="F17274" i="34"/>
  <c r="F17275" i="34"/>
  <c r="F17276" i="34"/>
  <c r="F17277" i="34"/>
  <c r="F17278" i="34"/>
  <c r="F17279" i="34"/>
  <c r="F17280" i="34"/>
  <c r="F17281" i="34"/>
  <c r="F17282" i="34"/>
  <c r="F17283" i="34"/>
  <c r="F17284" i="34"/>
  <c r="F17285" i="34"/>
  <c r="F17286" i="34"/>
  <c r="F17287" i="34"/>
  <c r="F17288" i="34"/>
  <c r="F17289" i="34"/>
  <c r="F17290" i="34"/>
  <c r="F17291" i="34"/>
  <c r="F17292" i="34"/>
  <c r="F17293" i="34"/>
  <c r="F17294" i="34"/>
  <c r="F17295" i="34"/>
  <c r="F17296" i="34"/>
  <c r="F17297" i="34"/>
  <c r="F17298" i="34"/>
  <c r="F17299" i="34"/>
  <c r="F17300" i="34"/>
  <c r="F17301" i="34"/>
  <c r="F17302" i="34"/>
  <c r="F17303" i="34"/>
  <c r="F17304" i="34"/>
  <c r="F17305" i="34"/>
  <c r="F17306" i="34"/>
  <c r="F17307" i="34"/>
  <c r="F17308" i="34"/>
  <c r="F17309" i="34"/>
  <c r="F17310" i="34"/>
  <c r="F17311" i="34"/>
  <c r="F17312" i="34"/>
  <c r="F17313" i="34"/>
  <c r="E6" i="49"/>
  <c r="D16" i="49" s="1"/>
  <c r="B11478" i="34"/>
  <c r="B11479" i="34"/>
  <c r="B11480" i="34"/>
  <c r="B11481" i="34"/>
  <c r="B11482" i="34"/>
  <c r="B11483" i="34"/>
  <c r="B11484" i="34"/>
  <c r="B11485" i="34"/>
  <c r="B11486" i="34"/>
  <c r="B11487" i="34"/>
  <c r="B11488" i="34"/>
  <c r="B11489" i="34"/>
  <c r="B11490" i="34"/>
  <c r="B11491" i="34"/>
  <c r="B11492" i="34"/>
  <c r="B11493" i="34"/>
  <c r="B11494" i="34"/>
  <c r="B11495" i="34"/>
  <c r="B11496" i="34"/>
  <c r="B11497" i="34"/>
  <c r="B11498" i="34"/>
  <c r="B11499" i="34"/>
  <c r="B11500" i="34"/>
  <c r="B11501" i="34"/>
  <c r="B11502" i="34"/>
  <c r="B11503" i="34"/>
  <c r="B11504" i="34"/>
  <c r="B11505" i="34"/>
  <c r="B11506" i="34"/>
  <c r="B11507" i="34"/>
  <c r="B11508" i="34"/>
  <c r="B11509" i="34"/>
  <c r="B11510" i="34"/>
  <c r="B11511" i="34"/>
  <c r="B11512" i="34"/>
  <c r="B11513" i="34"/>
  <c r="B11514" i="34"/>
  <c r="B11515" i="34"/>
  <c r="B11516" i="34"/>
  <c r="B11517" i="34"/>
  <c r="B11518" i="34"/>
  <c r="B11519" i="34"/>
  <c r="B11520" i="34"/>
  <c r="B11521" i="34"/>
  <c r="B11522" i="34"/>
  <c r="B11523" i="34"/>
  <c r="B11524" i="34"/>
  <c r="B11525" i="34"/>
  <c r="B11526" i="34"/>
  <c r="B11527" i="34"/>
  <c r="B11528" i="34"/>
  <c r="B11529" i="34"/>
  <c r="B11530" i="34"/>
  <c r="B11531" i="34"/>
  <c r="B11532" i="34"/>
  <c r="B11533" i="34"/>
  <c r="B11534" i="34"/>
  <c r="B11535" i="34"/>
  <c r="B11536" i="34"/>
  <c r="B11537" i="34"/>
  <c r="B11538" i="34"/>
  <c r="B11539" i="34"/>
  <c r="B11540" i="34"/>
  <c r="B11541" i="34"/>
  <c r="B11542" i="34"/>
  <c r="B11543" i="34"/>
  <c r="B11544" i="34"/>
  <c r="B11545" i="34"/>
  <c r="B11546" i="34"/>
  <c r="B11547" i="34"/>
  <c r="B11548" i="34"/>
  <c r="B11549" i="34"/>
  <c r="B11550" i="34"/>
  <c r="B11551" i="34"/>
  <c r="B11552" i="34"/>
  <c r="B11553" i="34"/>
  <c r="B11554" i="34"/>
  <c r="B11555" i="34"/>
  <c r="B11556" i="34"/>
  <c r="B11557" i="34"/>
  <c r="B11558" i="34"/>
  <c r="B11559" i="34"/>
  <c r="B11560" i="34"/>
  <c r="B11561" i="34"/>
  <c r="B11562" i="34"/>
  <c r="B11563" i="34"/>
  <c r="B11564" i="34"/>
  <c r="B11565" i="34"/>
  <c r="B11566" i="34"/>
  <c r="B11567" i="34"/>
  <c r="B11568" i="34"/>
  <c r="B11569" i="34"/>
  <c r="B11570" i="34"/>
  <c r="B11571" i="34"/>
  <c r="B11572" i="34"/>
  <c r="B11573" i="34"/>
  <c r="B11574" i="34"/>
  <c r="B11575" i="34"/>
  <c r="B11576" i="34"/>
  <c r="B11577" i="34"/>
  <c r="B11578" i="34"/>
  <c r="B11579" i="34"/>
  <c r="B11580" i="34"/>
  <c r="B11581" i="34"/>
  <c r="B11582" i="34"/>
  <c r="B11583" i="34"/>
  <c r="B11584" i="34"/>
  <c r="B11585" i="34"/>
  <c r="B11586" i="34"/>
  <c r="B11587" i="34"/>
  <c r="B11588" i="34"/>
  <c r="B11589" i="34"/>
  <c r="B11590" i="34"/>
  <c r="B11591" i="34"/>
  <c r="B11592" i="34"/>
  <c r="B11593" i="34"/>
  <c r="B11594" i="34"/>
  <c r="B11595" i="34"/>
  <c r="B11596" i="34"/>
  <c r="B11597" i="34"/>
  <c r="B11598" i="34"/>
  <c r="B11599" i="34"/>
  <c r="B11600" i="34"/>
  <c r="B11601" i="34"/>
  <c r="B11602" i="34"/>
  <c r="B11603" i="34"/>
  <c r="B11604" i="34"/>
  <c r="B11605" i="34"/>
  <c r="B11606" i="34"/>
  <c r="B11607" i="34"/>
  <c r="B11608" i="34"/>
  <c r="B11609" i="34"/>
  <c r="B11610" i="34"/>
  <c r="B11611" i="34"/>
  <c r="B11612" i="34"/>
  <c r="B11613" i="34"/>
  <c r="B11614" i="34"/>
  <c r="B11615" i="34"/>
  <c r="B11616" i="34"/>
  <c r="B11617" i="34"/>
  <c r="B11618" i="34"/>
  <c r="B11619" i="34"/>
  <c r="B11620" i="34"/>
  <c r="B11621" i="34"/>
  <c r="B11622" i="34"/>
  <c r="B11623" i="34"/>
  <c r="B11624" i="34"/>
  <c r="B11625" i="34"/>
  <c r="B11626" i="34"/>
  <c r="B11627" i="34"/>
  <c r="B11628" i="34"/>
  <c r="B11629" i="34"/>
  <c r="B11630" i="34"/>
  <c r="B11631" i="34"/>
  <c r="B11632" i="34"/>
  <c r="B11633" i="34"/>
  <c r="B11634" i="34"/>
  <c r="B11635" i="34"/>
  <c r="B11636" i="34"/>
  <c r="B11637" i="34"/>
  <c r="B11638" i="34"/>
  <c r="B11639" i="34"/>
  <c r="B11640" i="34"/>
  <c r="B11641" i="34"/>
  <c r="B11642" i="34"/>
  <c r="B11643" i="34"/>
  <c r="B11644" i="34"/>
  <c r="B11645" i="34"/>
  <c r="B11646" i="34"/>
  <c r="B11647" i="34"/>
  <c r="B11648" i="34"/>
  <c r="B11649" i="34"/>
  <c r="B11650" i="34"/>
  <c r="B11651" i="34"/>
  <c r="B11652" i="34"/>
  <c r="B11653" i="34"/>
  <c r="B11654" i="34"/>
  <c r="B11655" i="34"/>
  <c r="B11656" i="34"/>
  <c r="B11657" i="34"/>
  <c r="B11658" i="34"/>
  <c r="B11659" i="34"/>
  <c r="B11660" i="34"/>
  <c r="B11661" i="34"/>
  <c r="B11662" i="34"/>
  <c r="B11663" i="34"/>
  <c r="B11664" i="34"/>
  <c r="B11665" i="34"/>
  <c r="B11666" i="34"/>
  <c r="B11667" i="34"/>
  <c r="B11668" i="34"/>
  <c r="B11669" i="34"/>
  <c r="B11670" i="34"/>
  <c r="B11671" i="34"/>
  <c r="B11672" i="34"/>
  <c r="B11673" i="34"/>
  <c r="B11674" i="34"/>
  <c r="B11675" i="34"/>
  <c r="B11676" i="34"/>
  <c r="B11677" i="34"/>
  <c r="B11678" i="34"/>
  <c r="B11679" i="34"/>
  <c r="B11680" i="34"/>
  <c r="B11681" i="34"/>
  <c r="B11682" i="34"/>
  <c r="B11683" i="34"/>
  <c r="B11684" i="34"/>
  <c r="B11685" i="34"/>
  <c r="B11686" i="34"/>
  <c r="B11687" i="34"/>
  <c r="B11688" i="34"/>
  <c r="B11689" i="34"/>
  <c r="B11690" i="34"/>
  <c r="B11691" i="34"/>
  <c r="B11692" i="34"/>
  <c r="B11693" i="34"/>
  <c r="B11694" i="34"/>
  <c r="B11695" i="34"/>
  <c r="B11696" i="34"/>
  <c r="B11697" i="34"/>
  <c r="B11698" i="34"/>
  <c r="B11699" i="34"/>
  <c r="B11700" i="34"/>
  <c r="B11701" i="34"/>
  <c r="B11702" i="34"/>
  <c r="B11703" i="34"/>
  <c r="B11704" i="34"/>
  <c r="B11705" i="34"/>
  <c r="B11706" i="34"/>
  <c r="B11707" i="34"/>
  <c r="B11708" i="34"/>
  <c r="B11709" i="34"/>
  <c r="B11710" i="34"/>
  <c r="B11711" i="34"/>
  <c r="B11712" i="34"/>
  <c r="B11713" i="34"/>
  <c r="B11714" i="34"/>
  <c r="B11715" i="34"/>
  <c r="B11716" i="34"/>
  <c r="B11717" i="34"/>
  <c r="B11718" i="34"/>
  <c r="B11719" i="34"/>
  <c r="B11720" i="34"/>
  <c r="B11721" i="34"/>
  <c r="B11722" i="34"/>
  <c r="B11723" i="34"/>
  <c r="B11724" i="34"/>
  <c r="B11725" i="34"/>
  <c r="B11726" i="34"/>
  <c r="B11727" i="34"/>
  <c r="B11728" i="34"/>
  <c r="B11729" i="34"/>
  <c r="B11730" i="34"/>
  <c r="B11731" i="34"/>
  <c r="B11732" i="34"/>
  <c r="B11733" i="34"/>
  <c r="B11734" i="34"/>
  <c r="B11735" i="34"/>
  <c r="B11736" i="34"/>
  <c r="B11737" i="34"/>
  <c r="B11738" i="34"/>
  <c r="B11739" i="34"/>
  <c r="B11740" i="34"/>
  <c r="B11741" i="34"/>
  <c r="B11742" i="34"/>
  <c r="B11743" i="34"/>
  <c r="B11744" i="34"/>
  <c r="B11745" i="34"/>
  <c r="B11746" i="34"/>
  <c r="B11747" i="34"/>
  <c r="B11748" i="34"/>
  <c r="B11749" i="34"/>
  <c r="B11750" i="34"/>
  <c r="B11751" i="34"/>
  <c r="B11752" i="34"/>
  <c r="B11753" i="34"/>
  <c r="B11754" i="34"/>
  <c r="B11755" i="34"/>
  <c r="B11756" i="34"/>
  <c r="B11757" i="34"/>
  <c r="B11758" i="34"/>
  <c r="B11759" i="34"/>
  <c r="B11760" i="34"/>
  <c r="B11761" i="34"/>
  <c r="B11762" i="34"/>
  <c r="B11763" i="34"/>
  <c r="B11764" i="34"/>
  <c r="B11765" i="34"/>
  <c r="B11766" i="34"/>
  <c r="B11767" i="34"/>
  <c r="B11768" i="34"/>
  <c r="B11769" i="34"/>
  <c r="B11770" i="34"/>
  <c r="B11771" i="34"/>
  <c r="B11772" i="34"/>
  <c r="B11773" i="34"/>
  <c r="B11774" i="34"/>
  <c r="B11775" i="34"/>
  <c r="B11776" i="34"/>
  <c r="B11777" i="34"/>
  <c r="B11778" i="34"/>
  <c r="B11779" i="34"/>
  <c r="B11780" i="34"/>
  <c r="B11781" i="34"/>
  <c r="B11782" i="34"/>
  <c r="B11783" i="34"/>
  <c r="B11784" i="34"/>
  <c r="B11785" i="34"/>
  <c r="B11786" i="34"/>
  <c r="B11787" i="34"/>
  <c r="B11788" i="34"/>
  <c r="B11789" i="34"/>
  <c r="B11790" i="34"/>
  <c r="B11791" i="34"/>
  <c r="B11792" i="34"/>
  <c r="B11793" i="34"/>
  <c r="B11794" i="34"/>
  <c r="B11795" i="34"/>
  <c r="B11796" i="34"/>
  <c r="B11797" i="34"/>
  <c r="B11798" i="34"/>
  <c r="B11799" i="34"/>
  <c r="B11800" i="34"/>
  <c r="B11801" i="34"/>
  <c r="B11802" i="34"/>
  <c r="B11803" i="34"/>
  <c r="B11804" i="34"/>
  <c r="B11805" i="34"/>
  <c r="B11806" i="34"/>
  <c r="B11807" i="34"/>
  <c r="B11808" i="34"/>
  <c r="B11809" i="34"/>
  <c r="B11810" i="34"/>
  <c r="B11811" i="34"/>
  <c r="B11812" i="34"/>
  <c r="B11813" i="34"/>
  <c r="B11814" i="34"/>
  <c r="B11815" i="34"/>
  <c r="B11816" i="34"/>
  <c r="B11817" i="34"/>
  <c r="B11818" i="34"/>
  <c r="B11819" i="34"/>
  <c r="B11820" i="34"/>
  <c r="B11821" i="34"/>
  <c r="B11822" i="34"/>
  <c r="B11823" i="34"/>
  <c r="B11824" i="34"/>
  <c r="B11825" i="34"/>
  <c r="B11826" i="34"/>
  <c r="B11827" i="34"/>
  <c r="B11828" i="34"/>
  <c r="B11829" i="34"/>
  <c r="B11830" i="34"/>
  <c r="B11831" i="34"/>
  <c r="B11832" i="34"/>
  <c r="B11833" i="34"/>
  <c r="B11834" i="34"/>
  <c r="B11835" i="34"/>
  <c r="B11836" i="34"/>
  <c r="B11837" i="34"/>
  <c r="B11838" i="34"/>
  <c r="B11839" i="34"/>
  <c r="B11840" i="34"/>
  <c r="B11841" i="34"/>
  <c r="B11842" i="34"/>
  <c r="B11843" i="34"/>
  <c r="B11844" i="34"/>
  <c r="B11845" i="34"/>
  <c r="B11846" i="34"/>
  <c r="B11847" i="34"/>
  <c r="B11848" i="34"/>
  <c r="B11849" i="34"/>
  <c r="B11850" i="34"/>
  <c r="B11851" i="34"/>
  <c r="B11852" i="34"/>
  <c r="B11853" i="34"/>
  <c r="B11854" i="34"/>
  <c r="B11855" i="34"/>
  <c r="B11856" i="34"/>
  <c r="B11857" i="34"/>
  <c r="B11858" i="34"/>
  <c r="B11859" i="34"/>
  <c r="B11860" i="34"/>
  <c r="B11861" i="34"/>
  <c r="B11862" i="34"/>
  <c r="B11863" i="34"/>
  <c r="B11864" i="34"/>
  <c r="B11865" i="34"/>
  <c r="B11866" i="34"/>
  <c r="B11867" i="34"/>
  <c r="B11868" i="34"/>
  <c r="B11869" i="34"/>
  <c r="B11870" i="34"/>
  <c r="B11871" i="34"/>
  <c r="B11872" i="34"/>
  <c r="B11873" i="34"/>
  <c r="B11874" i="34"/>
  <c r="B11875" i="34"/>
  <c r="B11876" i="34"/>
  <c r="B11877" i="34"/>
  <c r="B11878" i="34"/>
  <c r="B11879" i="34"/>
  <c r="B11880" i="34"/>
  <c r="B11881" i="34"/>
  <c r="B11882" i="34"/>
  <c r="B11883" i="34"/>
  <c r="B11884" i="34"/>
  <c r="B11885" i="34"/>
  <c r="B11886" i="34"/>
  <c r="B11887" i="34"/>
  <c r="B11888" i="34"/>
  <c r="B11889" i="34"/>
  <c r="B11890" i="34"/>
  <c r="B11891" i="34"/>
  <c r="B11892" i="34"/>
  <c r="B11893" i="34"/>
  <c r="B11894" i="34"/>
  <c r="B11895" i="34"/>
  <c r="B11896" i="34"/>
  <c r="B11897" i="34"/>
  <c r="B11898" i="34"/>
  <c r="B11899" i="34"/>
  <c r="B11900" i="34"/>
  <c r="B11901" i="34"/>
  <c r="B11902" i="34"/>
  <c r="B11903" i="34"/>
  <c r="B11904" i="34"/>
  <c r="B11905" i="34"/>
  <c r="B11906" i="34"/>
  <c r="B11907" i="34"/>
  <c r="B11908" i="34"/>
  <c r="B11909" i="34"/>
  <c r="B11910" i="34"/>
  <c r="B11911" i="34"/>
  <c r="B11912" i="34"/>
  <c r="B11913" i="34"/>
  <c r="B11914" i="34"/>
  <c r="B11915" i="34"/>
  <c r="B11916" i="34"/>
  <c r="B11917" i="34"/>
  <c r="B11918" i="34"/>
  <c r="B11919" i="34"/>
  <c r="B11920" i="34"/>
  <c r="B11921" i="34"/>
  <c r="B11922" i="34"/>
  <c r="B11923" i="34"/>
  <c r="B11924" i="34"/>
  <c r="B11925" i="34"/>
  <c r="B11926" i="34"/>
  <c r="B11927" i="34"/>
  <c r="B11928" i="34"/>
  <c r="B11929" i="34"/>
  <c r="B11930" i="34"/>
  <c r="B11931" i="34"/>
  <c r="B11932" i="34"/>
  <c r="B11933" i="34"/>
  <c r="B11934" i="34"/>
  <c r="B11935" i="34"/>
  <c r="B11936" i="34"/>
  <c r="B11937" i="34"/>
  <c r="B11938" i="34"/>
  <c r="B11939" i="34"/>
  <c r="B11940" i="34"/>
  <c r="B11941" i="34"/>
  <c r="B11942" i="34"/>
  <c r="B11943" i="34"/>
  <c r="B11944" i="34"/>
  <c r="B11945" i="34"/>
  <c r="B11946" i="34"/>
  <c r="B11947" i="34"/>
  <c r="B11948" i="34"/>
  <c r="B11949" i="34"/>
  <c r="B11950" i="34"/>
  <c r="B11951" i="34"/>
  <c r="B11952" i="34"/>
  <c r="B11953" i="34"/>
  <c r="B11954" i="34"/>
  <c r="B11955" i="34"/>
  <c r="B11956" i="34"/>
  <c r="B11957" i="34"/>
  <c r="B11958" i="34"/>
  <c r="B11959" i="34"/>
  <c r="B11960" i="34"/>
  <c r="B11961" i="34"/>
  <c r="B11962" i="34"/>
  <c r="B11963" i="34"/>
  <c r="B11964" i="34"/>
  <c r="B11965" i="34"/>
  <c r="B11966" i="34"/>
  <c r="B11967" i="34"/>
  <c r="B11968" i="34"/>
  <c r="B11969" i="34"/>
  <c r="B11970" i="34"/>
  <c r="B11971" i="34"/>
  <c r="B11972" i="34"/>
  <c r="B11973" i="34"/>
  <c r="B11974" i="34"/>
  <c r="B11975" i="34"/>
  <c r="B11976" i="34"/>
  <c r="B11977" i="34"/>
  <c r="B11978" i="34"/>
  <c r="B11979" i="34"/>
  <c r="B11980" i="34"/>
  <c r="B11981" i="34"/>
  <c r="B11982" i="34"/>
  <c r="B11983" i="34"/>
  <c r="B11984" i="34"/>
  <c r="B11985" i="34"/>
  <c r="B11986" i="34"/>
  <c r="B11987" i="34"/>
  <c r="B11988" i="34"/>
  <c r="B11989" i="34"/>
  <c r="B11990" i="34"/>
  <c r="B11991" i="34"/>
  <c r="B11992" i="34"/>
  <c r="B11993" i="34"/>
  <c r="B11994" i="34"/>
  <c r="B11995" i="34"/>
  <c r="B11996" i="34"/>
  <c r="B11997" i="34"/>
  <c r="B11998" i="34"/>
  <c r="B11999" i="34"/>
  <c r="B12000" i="34"/>
  <c r="B12001" i="34"/>
  <c r="B12002" i="34"/>
  <c r="B12003" i="34"/>
  <c r="B12004" i="34"/>
  <c r="B12005" i="34"/>
  <c r="B12006" i="34"/>
  <c r="B12007" i="34"/>
  <c r="B12008" i="34"/>
  <c r="B12009" i="34"/>
  <c r="B12010" i="34"/>
  <c r="B12011" i="34"/>
  <c r="B12012" i="34"/>
  <c r="B12013" i="34"/>
  <c r="B12014" i="34"/>
  <c r="B12015" i="34"/>
  <c r="B12016" i="34"/>
  <c r="B12017" i="34"/>
  <c r="B12018" i="34"/>
  <c r="B12019" i="34"/>
  <c r="B12020" i="34"/>
  <c r="B12021" i="34"/>
  <c r="B12022" i="34"/>
  <c r="B12023" i="34"/>
  <c r="B12024" i="34"/>
  <c r="B12025" i="34"/>
  <c r="B12026" i="34"/>
  <c r="B12027" i="34"/>
  <c r="B12028" i="34"/>
  <c r="B12029" i="34"/>
  <c r="B12030" i="34"/>
  <c r="B12031" i="34"/>
  <c r="B12032" i="34"/>
  <c r="B12033" i="34"/>
  <c r="B12034" i="34"/>
  <c r="B12035" i="34"/>
  <c r="B12036" i="34"/>
  <c r="B12037" i="34"/>
  <c r="B12038" i="34"/>
  <c r="B12039" i="34"/>
  <c r="B12040" i="34"/>
  <c r="B12041" i="34"/>
  <c r="B12042" i="34"/>
  <c r="B12043" i="34"/>
  <c r="B12044" i="34"/>
  <c r="B12045" i="34"/>
  <c r="B12046" i="34"/>
  <c r="B12047" i="34"/>
  <c r="B12048" i="34"/>
  <c r="B12049" i="34"/>
  <c r="B12050" i="34"/>
  <c r="B12051" i="34"/>
  <c r="B12052" i="34"/>
  <c r="B12053" i="34"/>
  <c r="B12054" i="34"/>
  <c r="B12055" i="34"/>
  <c r="B12056" i="34"/>
  <c r="B12057" i="34"/>
  <c r="B12058" i="34"/>
  <c r="B12059" i="34"/>
  <c r="B12060" i="34"/>
  <c r="B12061" i="34"/>
  <c r="B12062" i="34"/>
  <c r="B12063" i="34"/>
  <c r="B12064" i="34"/>
  <c r="B12065" i="34"/>
  <c r="B12066" i="34"/>
  <c r="B12067" i="34"/>
  <c r="B12068" i="34"/>
  <c r="B12069" i="34"/>
  <c r="B12070" i="34"/>
  <c r="B12071" i="34"/>
  <c r="B12072" i="34"/>
  <c r="B12073" i="34"/>
  <c r="B12074" i="34"/>
  <c r="B12075" i="34"/>
  <c r="B12076" i="34"/>
  <c r="B12077" i="34"/>
  <c r="B12078" i="34"/>
  <c r="B12079" i="34"/>
  <c r="B12080" i="34"/>
  <c r="B12081" i="34"/>
  <c r="B12082" i="34"/>
  <c r="B12083" i="34"/>
  <c r="B12084" i="34"/>
  <c r="B12085" i="34"/>
  <c r="B12086" i="34"/>
  <c r="B12087" i="34"/>
  <c r="B12088" i="34"/>
  <c r="B12089" i="34"/>
  <c r="B12090" i="34"/>
  <c r="B12091" i="34"/>
  <c r="B12092" i="34"/>
  <c r="B12093" i="34"/>
  <c r="B12094" i="34"/>
  <c r="B12095" i="34"/>
  <c r="B12096" i="34"/>
  <c r="B12097" i="34"/>
  <c r="B12098" i="34"/>
  <c r="B12099" i="34"/>
  <c r="B12100" i="34"/>
  <c r="B12101" i="34"/>
  <c r="B12102" i="34"/>
  <c r="B12103" i="34"/>
  <c r="B12104" i="34"/>
  <c r="B12105" i="34"/>
  <c r="B12106" i="34"/>
  <c r="B12107" i="34"/>
  <c r="B12108" i="34"/>
  <c r="B12109" i="34"/>
  <c r="B12110" i="34"/>
  <c r="B12111" i="34"/>
  <c r="B12112" i="34"/>
  <c r="B12113" i="34"/>
  <c r="B12114" i="34"/>
  <c r="B12115" i="34"/>
  <c r="B12116" i="34"/>
  <c r="B12117" i="34"/>
  <c r="B12118" i="34"/>
  <c r="B12119" i="34"/>
  <c r="B12120" i="34"/>
  <c r="B12121" i="34"/>
  <c r="B12122" i="34"/>
  <c r="B12123" i="34"/>
  <c r="B12124" i="34"/>
  <c r="B12125" i="34"/>
  <c r="B12126" i="34"/>
  <c r="B12127" i="34"/>
  <c r="B12128" i="34"/>
  <c r="B12129" i="34"/>
  <c r="B12130" i="34"/>
  <c r="B12131" i="34"/>
  <c r="B12132" i="34"/>
  <c r="B12133" i="34"/>
  <c r="B12134" i="34"/>
  <c r="B12135" i="34"/>
  <c r="B12136" i="34"/>
  <c r="B12137" i="34"/>
  <c r="B12138" i="34"/>
  <c r="B12139" i="34"/>
  <c r="B12140" i="34"/>
  <c r="B12141" i="34"/>
  <c r="B12142" i="34"/>
  <c r="B12143" i="34"/>
  <c r="B12144" i="34"/>
  <c r="B12145" i="34"/>
  <c r="B12146" i="34"/>
  <c r="B12147" i="34"/>
  <c r="B12148" i="34"/>
  <c r="B12149" i="34"/>
  <c r="B12150" i="34"/>
  <c r="B12151" i="34"/>
  <c r="B12152" i="34"/>
  <c r="B12153" i="34"/>
  <c r="B12154" i="34"/>
  <c r="B12155" i="34"/>
  <c r="B12156" i="34"/>
  <c r="B12157" i="34"/>
  <c r="B12158" i="34"/>
  <c r="B12159" i="34"/>
  <c r="B12160" i="34"/>
  <c r="B12161" i="34"/>
  <c r="B12162" i="34"/>
  <c r="B12163" i="34"/>
  <c r="B12164" i="34"/>
  <c r="B12165" i="34"/>
  <c r="B12166" i="34"/>
  <c r="B12167" i="34"/>
  <c r="B12168" i="34"/>
  <c r="B12169" i="34"/>
  <c r="B12170" i="34"/>
  <c r="B12171" i="34"/>
  <c r="B12172" i="34"/>
  <c r="B12173" i="34"/>
  <c r="B12174" i="34"/>
  <c r="B12175" i="34"/>
  <c r="B12176" i="34"/>
  <c r="B12177" i="34"/>
  <c r="B12178" i="34"/>
  <c r="B12179" i="34"/>
  <c r="B12180" i="34"/>
  <c r="B12181" i="34"/>
  <c r="B12182" i="34"/>
  <c r="B12183" i="34"/>
  <c r="B12184" i="34"/>
  <c r="B12185" i="34"/>
  <c r="B12186" i="34"/>
  <c r="B12187" i="34"/>
  <c r="B12188" i="34"/>
  <c r="B12189" i="34"/>
  <c r="B12190" i="34"/>
  <c r="B12191" i="34"/>
  <c r="B12192" i="34"/>
  <c r="B12193" i="34"/>
  <c r="B12194" i="34"/>
  <c r="B12195" i="34"/>
  <c r="B12196" i="34"/>
  <c r="B12197" i="34"/>
  <c r="B12198" i="34"/>
  <c r="B12199" i="34"/>
  <c r="B12200" i="34"/>
  <c r="B12201" i="34"/>
  <c r="B12202" i="34"/>
  <c r="B12203" i="34"/>
  <c r="B12204" i="34"/>
  <c r="B12205" i="34"/>
  <c r="B12206" i="34"/>
  <c r="B12207" i="34"/>
  <c r="B12208" i="34"/>
  <c r="B12209" i="34"/>
  <c r="B12210" i="34"/>
  <c r="B12211" i="34"/>
  <c r="B12212" i="34"/>
  <c r="B12213" i="34"/>
  <c r="B12214" i="34"/>
  <c r="B12215" i="34"/>
  <c r="B12216" i="34"/>
  <c r="B12217" i="34"/>
  <c r="B12218" i="34"/>
  <c r="B12219" i="34"/>
  <c r="B12220" i="34"/>
  <c r="B12221" i="34"/>
  <c r="B12222" i="34"/>
  <c r="B12223" i="34"/>
  <c r="B12224" i="34"/>
  <c r="B12225" i="34"/>
  <c r="B12226" i="34"/>
  <c r="B12227" i="34"/>
  <c r="B12228" i="34"/>
  <c r="B12229" i="34"/>
  <c r="B12230" i="34"/>
  <c r="B12231" i="34"/>
  <c r="B12232" i="34"/>
  <c r="B12233" i="34"/>
  <c r="B12234" i="34"/>
  <c r="B12235" i="34"/>
  <c r="B12236" i="34"/>
  <c r="B12237" i="34"/>
  <c r="B12238" i="34"/>
  <c r="B12239" i="34"/>
  <c r="B12240" i="34"/>
  <c r="B12241" i="34"/>
  <c r="B12242" i="34"/>
  <c r="B12243" i="34"/>
  <c r="B12244" i="34"/>
  <c r="B12245" i="34"/>
  <c r="B12246" i="34"/>
  <c r="B12247" i="34"/>
  <c r="B12248" i="34"/>
  <c r="B12249" i="34"/>
  <c r="B12250" i="34"/>
  <c r="B12251" i="34"/>
  <c r="B12252" i="34"/>
  <c r="B12253" i="34"/>
  <c r="B12254" i="34"/>
  <c r="B12255" i="34"/>
  <c r="B12256" i="34"/>
  <c r="B12257" i="34"/>
  <c r="B12258" i="34"/>
  <c r="B12259" i="34"/>
  <c r="B12260" i="34"/>
  <c r="B12261" i="34"/>
  <c r="B12262" i="34"/>
  <c r="B12263" i="34"/>
  <c r="B12264" i="34"/>
  <c r="B12265" i="34"/>
  <c r="B12266" i="34"/>
  <c r="B12267" i="34"/>
  <c r="B12268" i="34"/>
  <c r="B12269" i="34"/>
  <c r="B12270" i="34"/>
  <c r="B12271" i="34"/>
  <c r="B12272" i="34"/>
  <c r="B12273" i="34"/>
  <c r="B12274" i="34"/>
  <c r="B12275" i="34"/>
  <c r="B12276" i="34"/>
  <c r="B12277" i="34"/>
  <c r="B12278" i="34"/>
  <c r="B12279" i="34"/>
  <c r="B12280" i="34"/>
  <c r="B12281" i="34"/>
  <c r="B12282" i="34"/>
  <c r="B12283" i="34"/>
  <c r="B12284" i="34"/>
  <c r="B12285" i="34"/>
  <c r="B12286" i="34"/>
  <c r="B12287" i="34"/>
  <c r="B12288" i="34"/>
  <c r="B12289" i="34"/>
  <c r="B12290" i="34"/>
  <c r="B12291" i="34"/>
  <c r="B12292" i="34"/>
  <c r="B12293" i="34"/>
  <c r="B12294" i="34"/>
  <c r="B12295" i="34"/>
  <c r="B12296" i="34"/>
  <c r="B12297" i="34"/>
  <c r="B12298" i="34"/>
  <c r="B12299" i="34"/>
  <c r="B12300" i="34"/>
  <c r="B12301" i="34"/>
  <c r="B12302" i="34"/>
  <c r="B12303" i="34"/>
  <c r="B12304" i="34"/>
  <c r="B12305" i="34"/>
  <c r="B12306" i="34"/>
  <c r="B12307" i="34"/>
  <c r="B12308" i="34"/>
  <c r="B12309" i="34"/>
  <c r="B12310" i="34"/>
  <c r="B12311" i="34"/>
  <c r="B12312" i="34"/>
  <c r="B12313" i="34"/>
  <c r="B12314" i="34"/>
  <c r="B12315" i="34"/>
  <c r="B12316" i="34"/>
  <c r="B12317" i="34"/>
  <c r="B12318" i="34"/>
  <c r="B12319" i="34"/>
  <c r="B12320" i="34"/>
  <c r="B12321" i="34"/>
  <c r="B12322" i="34"/>
  <c r="B12323" i="34"/>
  <c r="B12324" i="34"/>
  <c r="B12325" i="34"/>
  <c r="B12326" i="34"/>
  <c r="B12327" i="34"/>
  <c r="B12328" i="34"/>
  <c r="B12329" i="34"/>
  <c r="B12330" i="34"/>
  <c r="B12331" i="34"/>
  <c r="B12332" i="34"/>
  <c r="B12333" i="34"/>
  <c r="B12334" i="34"/>
  <c r="B12335" i="34"/>
  <c r="B12336" i="34"/>
  <c r="B12337" i="34"/>
  <c r="B12338" i="34"/>
  <c r="B12339" i="34"/>
  <c r="B12340" i="34"/>
  <c r="B12341" i="34"/>
  <c r="B12342" i="34"/>
  <c r="B12343" i="34"/>
  <c r="B12344" i="34"/>
  <c r="B12345" i="34"/>
  <c r="B12346" i="34"/>
  <c r="B12347" i="34"/>
  <c r="B12348" i="34"/>
  <c r="B12349" i="34"/>
  <c r="B12350" i="34"/>
  <c r="B12351" i="34"/>
  <c r="B12352" i="34"/>
  <c r="B12353" i="34"/>
  <c r="B12354" i="34"/>
  <c r="B12355" i="34"/>
  <c r="B12356" i="34"/>
  <c r="B12357" i="34"/>
  <c r="B12358" i="34"/>
  <c r="B12359" i="34"/>
  <c r="B12360" i="34"/>
  <c r="B12361" i="34"/>
  <c r="B12362" i="34"/>
  <c r="B12363" i="34"/>
  <c r="B12364" i="34"/>
  <c r="B12365" i="34"/>
  <c r="B12366" i="34"/>
  <c r="B12367" i="34"/>
  <c r="B12368" i="34"/>
  <c r="B12369" i="34"/>
  <c r="B12370" i="34"/>
  <c r="B12371" i="34"/>
  <c r="B12372" i="34"/>
  <c r="B12373" i="34"/>
  <c r="B12374" i="34"/>
  <c r="B12375" i="34"/>
  <c r="B12376" i="34"/>
  <c r="B12377" i="34"/>
  <c r="B12378" i="34"/>
  <c r="B12379" i="34"/>
  <c r="B12380" i="34"/>
  <c r="B12381" i="34"/>
  <c r="B12382" i="34"/>
  <c r="B12383" i="34"/>
  <c r="B12384" i="34"/>
  <c r="B12385" i="34"/>
  <c r="B12386" i="34"/>
  <c r="B12387" i="34"/>
  <c r="B12388" i="34"/>
  <c r="B12389" i="34"/>
  <c r="B12390" i="34"/>
  <c r="B12391" i="34"/>
  <c r="B12392" i="34"/>
  <c r="B12393" i="34"/>
  <c r="B12394" i="34"/>
  <c r="B12395" i="34"/>
  <c r="B12396" i="34"/>
  <c r="B12397" i="34"/>
  <c r="B12398" i="34"/>
  <c r="B12399" i="34"/>
  <c r="B12400" i="34"/>
  <c r="B12401" i="34"/>
  <c r="B12402" i="34"/>
  <c r="B12403" i="34"/>
  <c r="B12404" i="34"/>
  <c r="B12405" i="34"/>
  <c r="B12406" i="34"/>
  <c r="B12407" i="34"/>
  <c r="B12408" i="34"/>
  <c r="B12409" i="34"/>
  <c r="B12410" i="34"/>
  <c r="B12411" i="34"/>
  <c r="B12412" i="34"/>
  <c r="B12413" i="34"/>
  <c r="B12414" i="34"/>
  <c r="B12415" i="34"/>
  <c r="B12416" i="34"/>
  <c r="B12417" i="34"/>
  <c r="B12418" i="34"/>
  <c r="B12419" i="34"/>
  <c r="B12420" i="34"/>
  <c r="B12421" i="34"/>
  <c r="B12422" i="34"/>
  <c r="B12423" i="34"/>
  <c r="B12424" i="34"/>
  <c r="B12425" i="34"/>
  <c r="B12426" i="34"/>
  <c r="B12427" i="34"/>
  <c r="B12428" i="34"/>
  <c r="B12429" i="34"/>
  <c r="B12430" i="34"/>
  <c r="B12431" i="34"/>
  <c r="B12432" i="34"/>
  <c r="B12433" i="34"/>
  <c r="B12434" i="34"/>
  <c r="B12435" i="34"/>
  <c r="B12436" i="34"/>
  <c r="B12437" i="34"/>
  <c r="B12438" i="34"/>
  <c r="B12439" i="34"/>
  <c r="B12440" i="34"/>
  <c r="B12441" i="34"/>
  <c r="B12442" i="34"/>
  <c r="B12443" i="34"/>
  <c r="B12444" i="34"/>
  <c r="B12445" i="34"/>
  <c r="B12446" i="34"/>
  <c r="B12447" i="34"/>
  <c r="B12448" i="34"/>
  <c r="B12449" i="34"/>
  <c r="B12450" i="34"/>
  <c r="B12451" i="34"/>
  <c r="B12452" i="34"/>
  <c r="B12453" i="34"/>
  <c r="B12454" i="34"/>
  <c r="B12455" i="34"/>
  <c r="B12456" i="34"/>
  <c r="B12457" i="34"/>
  <c r="B12458" i="34"/>
  <c r="B12459" i="34"/>
  <c r="B12460" i="34"/>
  <c r="B12461" i="34"/>
  <c r="B12462" i="34"/>
  <c r="B12463" i="34"/>
  <c r="B12464" i="34"/>
  <c r="B12465" i="34"/>
  <c r="B12466" i="34"/>
  <c r="B12467" i="34"/>
  <c r="B12468" i="34"/>
  <c r="B12469" i="34"/>
  <c r="B12470" i="34"/>
  <c r="B12471" i="34"/>
  <c r="B12472" i="34"/>
  <c r="B12473" i="34"/>
  <c r="B12474" i="34"/>
  <c r="B12475" i="34"/>
  <c r="B12476" i="34"/>
  <c r="B12477" i="34"/>
  <c r="B12478" i="34"/>
  <c r="B12479" i="34"/>
  <c r="B12480" i="34"/>
  <c r="B12481" i="34"/>
  <c r="B12482" i="34"/>
  <c r="B12483" i="34"/>
  <c r="B12484" i="34"/>
  <c r="B12485" i="34"/>
  <c r="B12486" i="34"/>
  <c r="B12487" i="34"/>
  <c r="B12488" i="34"/>
  <c r="B12489" i="34"/>
  <c r="B12490" i="34"/>
  <c r="B12491" i="34"/>
  <c r="B12492" i="34"/>
  <c r="B12493" i="34"/>
  <c r="B12494" i="34"/>
  <c r="B12495" i="34"/>
  <c r="B12496" i="34"/>
  <c r="B12497" i="34"/>
  <c r="B12498" i="34"/>
  <c r="B12499" i="34"/>
  <c r="B12500" i="34"/>
  <c r="B12501" i="34"/>
  <c r="B12502" i="34"/>
  <c r="B12503" i="34"/>
  <c r="B12504" i="34"/>
  <c r="B12505" i="34"/>
  <c r="B12506" i="34"/>
  <c r="B12507" i="34"/>
  <c r="B12508" i="34"/>
  <c r="B12509" i="34"/>
  <c r="B12510" i="34"/>
  <c r="B12511" i="34"/>
  <c r="B12512" i="34"/>
  <c r="B12513" i="34"/>
  <c r="B12514" i="34"/>
  <c r="B12515" i="34"/>
  <c r="B12516" i="34"/>
  <c r="B12517" i="34"/>
  <c r="B12518" i="34"/>
  <c r="B12519" i="34"/>
  <c r="B12520" i="34"/>
  <c r="B12521" i="34"/>
  <c r="B12522" i="34"/>
  <c r="B12523" i="34"/>
  <c r="B12524" i="34"/>
  <c r="B12525" i="34"/>
  <c r="B12526" i="34"/>
  <c r="B12527" i="34"/>
  <c r="B12528" i="34"/>
  <c r="B12529" i="34"/>
  <c r="B12530" i="34"/>
  <c r="B12531" i="34"/>
  <c r="B12532" i="34"/>
  <c r="B12533" i="34"/>
  <c r="B12534" i="34"/>
  <c r="B12535" i="34"/>
  <c r="B12536" i="34"/>
  <c r="B12537" i="34"/>
  <c r="B12538" i="34"/>
  <c r="B12539" i="34"/>
  <c r="B12540" i="34"/>
  <c r="B12541" i="34"/>
  <c r="B12542" i="34"/>
  <c r="B12543" i="34"/>
  <c r="B12544" i="34"/>
  <c r="B12545" i="34"/>
  <c r="B12546" i="34"/>
  <c r="B12547" i="34"/>
  <c r="B12548" i="34"/>
  <c r="B12549" i="34"/>
  <c r="B12550" i="34"/>
  <c r="B12551" i="34"/>
  <c r="B12552" i="34"/>
  <c r="B12553" i="34"/>
  <c r="B12554" i="34"/>
  <c r="B12555" i="34"/>
  <c r="B12556" i="34"/>
  <c r="B12557" i="34"/>
  <c r="B12558" i="34"/>
  <c r="B12559" i="34"/>
  <c r="B12560" i="34"/>
  <c r="B12561" i="34"/>
  <c r="B12562" i="34"/>
  <c r="B12563" i="34"/>
  <c r="B12564" i="34"/>
  <c r="B12565" i="34"/>
  <c r="B12566" i="34"/>
  <c r="B12567" i="34"/>
  <c r="B12568" i="34"/>
  <c r="B12569" i="34"/>
  <c r="B12570" i="34"/>
  <c r="B12571" i="34"/>
  <c r="B12572" i="34"/>
  <c r="B12573" i="34"/>
  <c r="B12574" i="34"/>
  <c r="B12575" i="34"/>
  <c r="B12576" i="34"/>
  <c r="B12577" i="34"/>
  <c r="B12578" i="34"/>
  <c r="B12579" i="34"/>
  <c r="B12580" i="34"/>
  <c r="B12581" i="34"/>
  <c r="B12582" i="34"/>
  <c r="B12583" i="34"/>
  <c r="B12584" i="34"/>
  <c r="B12585" i="34"/>
  <c r="B12586" i="34"/>
  <c r="B12587" i="34"/>
  <c r="B12588" i="34"/>
  <c r="B12589" i="34"/>
  <c r="B12590" i="34"/>
  <c r="B12591" i="34"/>
  <c r="B12592" i="34"/>
  <c r="B12593" i="34"/>
  <c r="B12594" i="34"/>
  <c r="B12595" i="34"/>
  <c r="B12596" i="34"/>
  <c r="B12597" i="34"/>
  <c r="B12598" i="34"/>
  <c r="B12599" i="34"/>
  <c r="B12600" i="34"/>
  <c r="B12601" i="34"/>
  <c r="B12602" i="34"/>
  <c r="B12603" i="34"/>
  <c r="B12604" i="34"/>
  <c r="B12605" i="34"/>
  <c r="B12606" i="34"/>
  <c r="B12607" i="34"/>
  <c r="B12608" i="34"/>
  <c r="B12609" i="34"/>
  <c r="B12610" i="34"/>
  <c r="B12611" i="34"/>
  <c r="B12612" i="34"/>
  <c r="B12613" i="34"/>
  <c r="B12614" i="34"/>
  <c r="B12615" i="34"/>
  <c r="B12616" i="34"/>
  <c r="B12617" i="34"/>
  <c r="B12618" i="34"/>
  <c r="B12619" i="34"/>
  <c r="B12620" i="34"/>
  <c r="B12621" i="34"/>
  <c r="B12622" i="34"/>
  <c r="B12623" i="34"/>
  <c r="B12624" i="34"/>
  <c r="B12625" i="34"/>
  <c r="B12626" i="34"/>
  <c r="B12627" i="34"/>
  <c r="B12628" i="34"/>
  <c r="B12629" i="34"/>
  <c r="B12630" i="34"/>
  <c r="B12631" i="34"/>
  <c r="B12632" i="34"/>
  <c r="B12633" i="34"/>
  <c r="B12634" i="34"/>
  <c r="B12635" i="34"/>
  <c r="B12636" i="34"/>
  <c r="B12637" i="34"/>
  <c r="B12638" i="34"/>
  <c r="B12639" i="34"/>
  <c r="B12640" i="34"/>
  <c r="B12641" i="34"/>
  <c r="B12642" i="34"/>
  <c r="B12643" i="34"/>
  <c r="B12644" i="34"/>
  <c r="B12645" i="34"/>
  <c r="B12646" i="34"/>
  <c r="B12647" i="34"/>
  <c r="B12648" i="34"/>
  <c r="B12649" i="34"/>
  <c r="B12650" i="34"/>
  <c r="B12651" i="34"/>
  <c r="B12652" i="34"/>
  <c r="B12653" i="34"/>
  <c r="B12654" i="34"/>
  <c r="B12655" i="34"/>
  <c r="B12656" i="34"/>
  <c r="B12657" i="34"/>
  <c r="B12658" i="34"/>
  <c r="B12659" i="34"/>
  <c r="B12660" i="34"/>
  <c r="B12661" i="34"/>
  <c r="B12662" i="34"/>
  <c r="B12663" i="34"/>
  <c r="B12664" i="34"/>
  <c r="B12665" i="34"/>
  <c r="B12666" i="34"/>
  <c r="B12667" i="34"/>
  <c r="B12668" i="34"/>
  <c r="B12669" i="34"/>
  <c r="B12670" i="34"/>
  <c r="B12671" i="34"/>
  <c r="B12672" i="34"/>
  <c r="B12673" i="34"/>
  <c r="B12674" i="34"/>
  <c r="B12675" i="34"/>
  <c r="B12676" i="34"/>
  <c r="B12677" i="34"/>
  <c r="B12678" i="34"/>
  <c r="B12679" i="34"/>
  <c r="B12680" i="34"/>
  <c r="B12681" i="34"/>
  <c r="B12682" i="34"/>
  <c r="B12683" i="34"/>
  <c r="B12684" i="34"/>
  <c r="B12685" i="34"/>
  <c r="B12686" i="34"/>
  <c r="B12687" i="34"/>
  <c r="B12688" i="34"/>
  <c r="B12689" i="34"/>
  <c r="B12690" i="34"/>
  <c r="B12691" i="34"/>
  <c r="B12692" i="34"/>
  <c r="B12693" i="34"/>
  <c r="B12694" i="34"/>
  <c r="B12695" i="34"/>
  <c r="B12696" i="34"/>
  <c r="B12697" i="34"/>
  <c r="B12698" i="34"/>
  <c r="B12699" i="34"/>
  <c r="B12700" i="34"/>
  <c r="B12701" i="34"/>
  <c r="B12702" i="34"/>
  <c r="B12703" i="34"/>
  <c r="B12704" i="34"/>
  <c r="B12705" i="34"/>
  <c r="B12706" i="34"/>
  <c r="B12707" i="34"/>
  <c r="B12708" i="34"/>
  <c r="B12709" i="34"/>
  <c r="B12710" i="34"/>
  <c r="B12711" i="34"/>
  <c r="B12712" i="34"/>
  <c r="B12713" i="34"/>
  <c r="B12714" i="34"/>
  <c r="B12715" i="34"/>
  <c r="B12716" i="34"/>
  <c r="B12717" i="34"/>
  <c r="B12718" i="34"/>
  <c r="B12719" i="34"/>
  <c r="B12720" i="34"/>
  <c r="B12721" i="34"/>
  <c r="B12722" i="34"/>
  <c r="B12723" i="34"/>
  <c r="B12724" i="34"/>
  <c r="B12725" i="34"/>
  <c r="B12726" i="34"/>
  <c r="B12727" i="34"/>
  <c r="B12728" i="34"/>
  <c r="B12729" i="34"/>
  <c r="B12730" i="34"/>
  <c r="B12731" i="34"/>
  <c r="B12732" i="34"/>
  <c r="B12733" i="34"/>
  <c r="B12734" i="34"/>
  <c r="B12735" i="34"/>
  <c r="B12736" i="34"/>
  <c r="B12737" i="34"/>
  <c r="B12738" i="34"/>
  <c r="B12739" i="34"/>
  <c r="B12740" i="34"/>
  <c r="B12741" i="34"/>
  <c r="B12742" i="34"/>
  <c r="B12743" i="34"/>
  <c r="B12744" i="34"/>
  <c r="B12745" i="34"/>
  <c r="B12746" i="34"/>
  <c r="B12747" i="34"/>
  <c r="B12748" i="34"/>
  <c r="B12749" i="34"/>
  <c r="B12750" i="34"/>
  <c r="B12751" i="34"/>
  <c r="B12752" i="34"/>
  <c r="B12753" i="34"/>
  <c r="B12754" i="34"/>
  <c r="B12755" i="34"/>
  <c r="B12756" i="34"/>
  <c r="B12757" i="34"/>
  <c r="B12758" i="34"/>
  <c r="B12759" i="34"/>
  <c r="B12760" i="34"/>
  <c r="B12761" i="34"/>
  <c r="B12762" i="34"/>
  <c r="B12763" i="34"/>
  <c r="B12764" i="34"/>
  <c r="B12765" i="34"/>
  <c r="B12766" i="34"/>
  <c r="B12767" i="34"/>
  <c r="B12768" i="34"/>
  <c r="B12769" i="34"/>
  <c r="B12770" i="34"/>
  <c r="B12771" i="34"/>
  <c r="B12772" i="34"/>
  <c r="B12773" i="34"/>
  <c r="B12774" i="34"/>
  <c r="B12775" i="34"/>
  <c r="B12776" i="34"/>
  <c r="B12777" i="34"/>
  <c r="B12778" i="34"/>
  <c r="B12779" i="34"/>
  <c r="B12780" i="34"/>
  <c r="B12781" i="34"/>
  <c r="B12782" i="34"/>
  <c r="B12783" i="34"/>
  <c r="B12784" i="34"/>
  <c r="B12785" i="34"/>
  <c r="B12786" i="34"/>
  <c r="B12787" i="34"/>
  <c r="B12788" i="34"/>
  <c r="B12789" i="34"/>
  <c r="B12790" i="34"/>
  <c r="B12791" i="34"/>
  <c r="B12792" i="34"/>
  <c r="B12793" i="34"/>
  <c r="B12794" i="34"/>
  <c r="B12795" i="34"/>
  <c r="B12796" i="34"/>
  <c r="B12797" i="34"/>
  <c r="B12798" i="34"/>
  <c r="B12799" i="34"/>
  <c r="B12800" i="34"/>
  <c r="B12801" i="34"/>
  <c r="B12802" i="34"/>
  <c r="B12803" i="34"/>
  <c r="B12804" i="34"/>
  <c r="B12805" i="34"/>
  <c r="B12806" i="34"/>
  <c r="B12807" i="34"/>
  <c r="B12808" i="34"/>
  <c r="B12809" i="34"/>
  <c r="B12810" i="34"/>
  <c r="B12811" i="34"/>
  <c r="B12812" i="34"/>
  <c r="B12813" i="34"/>
  <c r="B12814" i="34"/>
  <c r="B12815" i="34"/>
  <c r="B12816" i="34"/>
  <c r="B12817" i="34"/>
  <c r="B12818" i="34"/>
  <c r="B12819" i="34"/>
  <c r="B12820" i="34"/>
  <c r="B12821" i="34"/>
  <c r="B12822" i="34"/>
  <c r="B12823" i="34"/>
  <c r="B12824" i="34"/>
  <c r="B12825" i="34"/>
  <c r="B12826" i="34"/>
  <c r="B12827" i="34"/>
  <c r="B12828" i="34"/>
  <c r="B12829" i="34"/>
  <c r="B12830" i="34"/>
  <c r="B12831" i="34"/>
  <c r="B12832" i="34"/>
  <c r="B12833" i="34"/>
  <c r="B12834" i="34"/>
  <c r="B12835" i="34"/>
  <c r="B12836" i="34"/>
  <c r="B12837" i="34"/>
  <c r="B12838" i="34"/>
  <c r="B12839" i="34"/>
  <c r="B12840" i="34"/>
  <c r="B12841" i="34"/>
  <c r="B12842" i="34"/>
  <c r="B12843" i="34"/>
  <c r="B12844" i="34"/>
  <c r="B12845" i="34"/>
  <c r="B12846" i="34"/>
  <c r="B12847" i="34"/>
  <c r="B12848" i="34"/>
  <c r="B12849" i="34"/>
  <c r="B12850" i="34"/>
  <c r="B12851" i="34"/>
  <c r="B12852" i="34"/>
  <c r="B12853" i="34"/>
  <c r="B12854" i="34"/>
  <c r="B12855" i="34"/>
  <c r="B12856" i="34"/>
  <c r="B12857" i="34"/>
  <c r="B12858" i="34"/>
  <c r="B12859" i="34"/>
  <c r="B12860" i="34"/>
  <c r="B12861" i="34"/>
  <c r="B12862" i="34"/>
  <c r="B12863" i="34"/>
  <c r="B12864" i="34"/>
  <c r="B12865" i="34"/>
  <c r="B12866" i="34"/>
  <c r="B12867" i="34"/>
  <c r="B12868" i="34"/>
  <c r="B12869" i="34"/>
  <c r="B12870" i="34"/>
  <c r="B12871" i="34"/>
  <c r="B12872" i="34"/>
  <c r="B12873" i="34"/>
  <c r="B12874" i="34"/>
  <c r="B12875" i="34"/>
  <c r="B12876" i="34"/>
  <c r="B12877" i="34"/>
  <c r="B12878" i="34"/>
  <c r="B12879" i="34"/>
  <c r="B12880" i="34"/>
  <c r="B12881" i="34"/>
  <c r="B12882" i="34"/>
  <c r="B12883" i="34"/>
  <c r="B12884" i="34"/>
  <c r="B12885" i="34"/>
  <c r="B12886" i="34"/>
  <c r="B12887" i="34"/>
  <c r="B12888" i="34"/>
  <c r="B12889" i="34"/>
  <c r="B12890" i="34"/>
  <c r="B12891" i="34"/>
  <c r="B12892" i="34"/>
  <c r="B12893" i="34"/>
  <c r="B12894" i="34"/>
  <c r="B12895" i="34"/>
  <c r="B12896" i="34"/>
  <c r="B12897" i="34"/>
  <c r="B12898" i="34"/>
  <c r="B12899" i="34"/>
  <c r="B12900" i="34"/>
  <c r="B12901" i="34"/>
  <c r="B12902" i="34"/>
  <c r="B12903" i="34"/>
  <c r="B12904" i="34"/>
  <c r="B12905" i="34"/>
  <c r="B12906" i="34"/>
  <c r="B12907" i="34"/>
  <c r="B12908" i="34"/>
  <c r="B12909" i="34"/>
  <c r="B12910" i="34"/>
  <c r="B12911" i="34"/>
  <c r="B12912" i="34"/>
  <c r="B12913" i="34"/>
  <c r="B12914" i="34"/>
  <c r="B12915" i="34"/>
  <c r="B12916" i="34"/>
  <c r="B12917" i="34"/>
  <c r="B12918" i="34"/>
  <c r="B12919" i="34"/>
  <c r="B12920" i="34"/>
  <c r="B12921" i="34"/>
  <c r="B12922" i="34"/>
  <c r="B12923" i="34"/>
  <c r="B12924" i="34"/>
  <c r="B12925" i="34"/>
  <c r="B12926" i="34"/>
  <c r="B12927" i="34"/>
  <c r="B12928" i="34"/>
  <c r="B12929" i="34"/>
  <c r="B12930" i="34"/>
  <c r="B12931" i="34"/>
  <c r="B12932" i="34"/>
  <c r="B12933" i="34"/>
  <c r="B12934" i="34"/>
  <c r="B12935" i="34"/>
  <c r="B12936" i="34"/>
  <c r="B12937" i="34"/>
  <c r="B12938" i="34"/>
  <c r="B12939" i="34"/>
  <c r="B12940" i="34"/>
  <c r="B12941" i="34"/>
  <c r="B12942" i="34"/>
  <c r="B12943" i="34"/>
  <c r="B12944" i="34"/>
  <c r="B12945" i="34"/>
  <c r="B12946" i="34"/>
  <c r="B12947" i="34"/>
  <c r="B12948" i="34"/>
  <c r="B12949" i="34"/>
  <c r="B12950" i="34"/>
  <c r="B12951" i="34"/>
  <c r="B12952" i="34"/>
  <c r="B12953" i="34"/>
  <c r="B12954" i="34"/>
  <c r="B12955" i="34"/>
  <c r="B12956" i="34"/>
  <c r="B12957" i="34"/>
  <c r="B12958" i="34"/>
  <c r="B12959" i="34"/>
  <c r="B12960" i="34"/>
  <c r="B12961" i="34"/>
  <c r="B12962" i="34"/>
  <c r="B12963" i="34"/>
  <c r="B12964" i="34"/>
  <c r="B12965" i="34"/>
  <c r="B12966" i="34"/>
  <c r="B12967" i="34"/>
  <c r="B12968" i="34"/>
  <c r="B12969" i="34"/>
  <c r="B12970" i="34"/>
  <c r="B12971" i="34"/>
  <c r="B12972" i="34"/>
  <c r="B12973" i="34"/>
  <c r="B12974" i="34"/>
  <c r="B12975" i="34"/>
  <c r="B12976" i="34"/>
  <c r="B12977" i="34"/>
  <c r="B12978" i="34"/>
  <c r="B12979" i="34"/>
  <c r="B12980" i="34"/>
  <c r="B12981" i="34"/>
  <c r="B12982" i="34"/>
  <c r="B12983" i="34"/>
  <c r="B12984" i="34"/>
  <c r="B12985" i="34"/>
  <c r="B12986" i="34"/>
  <c r="B12987" i="34"/>
  <c r="B12988" i="34"/>
  <c r="B12989" i="34"/>
  <c r="B12990" i="34"/>
  <c r="B12991" i="34"/>
  <c r="B12992" i="34"/>
  <c r="B12993" i="34"/>
  <c r="B12994" i="34"/>
  <c r="B12995" i="34"/>
  <c r="B12996" i="34"/>
  <c r="B12997" i="34"/>
  <c r="B12998" i="34"/>
  <c r="B12999" i="34"/>
  <c r="B13000" i="34"/>
  <c r="B13001" i="34"/>
  <c r="B13002" i="34"/>
  <c r="B13003" i="34"/>
  <c r="B13004" i="34"/>
  <c r="B13005" i="34"/>
  <c r="B13006" i="34"/>
  <c r="B13007" i="34"/>
  <c r="B13008" i="34"/>
  <c r="B13009" i="34"/>
  <c r="B13010" i="34"/>
  <c r="B13011" i="34"/>
  <c r="B13012" i="34"/>
  <c r="B13013" i="34"/>
  <c r="B13014" i="34"/>
  <c r="B13015" i="34"/>
  <c r="B13016" i="34"/>
  <c r="B13017" i="34"/>
  <c r="B13018" i="34"/>
  <c r="B13019" i="34"/>
  <c r="B13020" i="34"/>
  <c r="B13021" i="34"/>
  <c r="B13022" i="34"/>
  <c r="B13023" i="34"/>
  <c r="B13024" i="34"/>
  <c r="B13025" i="34"/>
  <c r="B13026" i="34"/>
  <c r="B13027" i="34"/>
  <c r="B13028" i="34"/>
  <c r="B13029" i="34"/>
  <c r="B13030" i="34"/>
  <c r="B13031" i="34"/>
  <c r="B13032" i="34"/>
  <c r="B13033" i="34"/>
  <c r="B13034" i="34"/>
  <c r="B13035" i="34"/>
  <c r="B13036" i="34"/>
  <c r="B13037" i="34"/>
  <c r="B13038" i="34"/>
  <c r="B13039" i="34"/>
  <c r="B13040" i="34"/>
  <c r="B13041" i="34"/>
  <c r="B13042" i="34"/>
  <c r="B13043" i="34"/>
  <c r="B13044" i="34"/>
  <c r="B13045" i="34"/>
  <c r="B13046" i="34"/>
  <c r="B13047" i="34"/>
  <c r="B13048" i="34"/>
  <c r="B13049" i="34"/>
  <c r="B13050" i="34"/>
  <c r="B13051" i="34"/>
  <c r="B13052" i="34"/>
  <c r="B13053" i="34"/>
  <c r="B13054" i="34"/>
  <c r="B13055" i="34"/>
  <c r="B13056" i="34"/>
  <c r="B13057" i="34"/>
  <c r="B13058" i="34"/>
  <c r="B13059" i="34"/>
  <c r="B13060" i="34"/>
  <c r="B13061" i="34"/>
  <c r="B13062" i="34"/>
  <c r="B13063" i="34"/>
  <c r="B13064" i="34"/>
  <c r="B13065" i="34"/>
  <c r="B13066" i="34"/>
  <c r="B13067" i="34"/>
  <c r="B13068" i="34"/>
  <c r="B13069" i="34"/>
  <c r="B13070" i="34"/>
  <c r="B13071" i="34"/>
  <c r="B13072" i="34"/>
  <c r="B13073" i="34"/>
  <c r="B13074" i="34"/>
  <c r="B13075" i="34"/>
  <c r="B13076" i="34"/>
  <c r="B13077" i="34"/>
  <c r="B13078" i="34"/>
  <c r="B13079" i="34"/>
  <c r="B13080" i="34"/>
  <c r="B13081" i="34"/>
  <c r="B13082" i="34"/>
  <c r="B13083" i="34"/>
  <c r="B13084" i="34"/>
  <c r="B13085" i="34"/>
  <c r="B13086" i="34"/>
  <c r="B13087" i="34"/>
  <c r="B13088" i="34"/>
  <c r="B13089" i="34"/>
  <c r="B13090" i="34"/>
  <c r="B13091" i="34"/>
  <c r="B13092" i="34"/>
  <c r="B13093" i="34"/>
  <c r="B13094" i="34"/>
  <c r="B13095" i="34"/>
  <c r="B13096" i="34"/>
  <c r="B13097" i="34"/>
  <c r="B13098" i="34"/>
  <c r="B13099" i="34"/>
  <c r="B13100" i="34"/>
  <c r="B13101" i="34"/>
  <c r="B13102" i="34"/>
  <c r="B13103" i="34"/>
  <c r="B13104" i="34"/>
  <c r="B13105" i="34"/>
  <c r="B13106" i="34"/>
  <c r="B13107" i="34"/>
  <c r="B13108" i="34"/>
  <c r="B13109" i="34"/>
  <c r="B13110" i="34"/>
  <c r="B13111" i="34"/>
  <c r="B13112" i="34"/>
  <c r="B13113" i="34"/>
  <c r="B13114" i="34"/>
  <c r="B13115" i="34"/>
  <c r="B13116" i="34"/>
  <c r="B13117" i="34"/>
  <c r="B13118" i="34"/>
  <c r="B13119" i="34"/>
  <c r="B13120" i="34"/>
  <c r="B13121" i="34"/>
  <c r="B13122" i="34"/>
  <c r="B13123" i="34"/>
  <c r="B13124" i="34"/>
  <c r="B13125" i="34"/>
  <c r="B13126" i="34"/>
  <c r="B13127" i="34"/>
  <c r="B13128" i="34"/>
  <c r="B13129" i="34"/>
  <c r="B13130" i="34"/>
  <c r="B13131" i="34"/>
  <c r="B13132" i="34"/>
  <c r="B13133" i="34"/>
  <c r="B13134" i="34"/>
  <c r="B13135" i="34"/>
  <c r="B13136" i="34"/>
  <c r="B13137" i="34"/>
  <c r="B13138" i="34"/>
  <c r="B13139" i="34"/>
  <c r="B13140" i="34"/>
  <c r="B13141" i="34"/>
  <c r="B13142" i="34"/>
  <c r="B13143" i="34"/>
  <c r="B13144" i="34"/>
  <c r="B13145" i="34"/>
  <c r="B13146" i="34"/>
  <c r="B13147" i="34"/>
  <c r="B13148" i="34"/>
  <c r="B13149" i="34"/>
  <c r="B13150" i="34"/>
  <c r="B13151" i="34"/>
  <c r="B13152" i="34"/>
  <c r="B13153" i="34"/>
  <c r="B13154" i="34"/>
  <c r="B13155" i="34"/>
  <c r="B13156" i="34"/>
  <c r="B13157" i="34"/>
  <c r="B13158" i="34"/>
  <c r="B13159" i="34"/>
  <c r="B13160" i="34"/>
  <c r="B13161" i="34"/>
  <c r="B13162" i="34"/>
  <c r="B13163" i="34"/>
  <c r="B13164" i="34"/>
  <c r="B13165" i="34"/>
  <c r="B13166" i="34"/>
  <c r="B13167" i="34"/>
  <c r="B13168" i="34"/>
  <c r="B13169" i="34"/>
  <c r="B13170" i="34"/>
  <c r="B13171" i="34"/>
  <c r="B13172" i="34"/>
  <c r="B13173" i="34"/>
  <c r="B13174" i="34"/>
  <c r="B13175" i="34"/>
  <c r="B13176" i="34"/>
  <c r="B13177" i="34"/>
  <c r="B13178" i="34"/>
  <c r="B13179" i="34"/>
  <c r="B13180" i="34"/>
  <c r="B13181" i="34"/>
  <c r="B13182" i="34"/>
  <c r="B13183" i="34"/>
  <c r="B13184" i="34"/>
  <c r="B13185" i="34"/>
  <c r="B13186" i="34"/>
  <c r="B13187" i="34"/>
  <c r="B13188" i="34"/>
  <c r="B13189" i="34"/>
  <c r="B13190" i="34"/>
  <c r="B13191" i="34"/>
  <c r="B13192" i="34"/>
  <c r="B13193" i="34"/>
  <c r="B13194" i="34"/>
  <c r="B13195" i="34"/>
  <c r="B13196" i="34"/>
  <c r="B13197" i="34"/>
  <c r="B13198" i="34"/>
  <c r="B13199" i="34"/>
  <c r="B13200" i="34"/>
  <c r="B13201" i="34"/>
  <c r="B13202" i="34"/>
  <c r="B13203" i="34"/>
  <c r="B13204" i="34"/>
  <c r="B13205" i="34"/>
  <c r="B13206" i="34"/>
  <c r="B13207" i="34"/>
  <c r="B13208" i="34"/>
  <c r="B13209" i="34"/>
  <c r="B13210" i="34"/>
  <c r="B13211" i="34"/>
  <c r="B13212" i="34"/>
  <c r="B13213" i="34"/>
  <c r="B13214" i="34"/>
  <c r="B13215" i="34"/>
  <c r="B13216" i="34"/>
  <c r="B13217" i="34"/>
  <c r="B13218" i="34"/>
  <c r="B13219" i="34"/>
  <c r="B13220" i="34"/>
  <c r="B13221" i="34"/>
  <c r="B13222" i="34"/>
  <c r="B13223" i="34"/>
  <c r="B13224" i="34"/>
  <c r="B13225" i="34"/>
  <c r="B13226" i="34"/>
  <c r="B13227" i="34"/>
  <c r="B13228" i="34"/>
  <c r="B13229" i="34"/>
  <c r="B13230" i="34"/>
  <c r="B13231" i="34"/>
  <c r="B13232" i="34"/>
  <c r="B13233" i="34"/>
  <c r="B13234" i="34"/>
  <c r="B13235" i="34"/>
  <c r="B13236" i="34"/>
  <c r="B13237" i="34"/>
  <c r="B13238" i="34"/>
  <c r="B13239" i="34"/>
  <c r="B13240" i="34"/>
  <c r="B13241" i="34"/>
  <c r="B13242" i="34"/>
  <c r="B13243" i="34"/>
  <c r="B13244" i="34"/>
  <c r="B13245" i="34"/>
  <c r="B13246" i="34"/>
  <c r="B13247" i="34"/>
  <c r="B13248" i="34"/>
  <c r="B13249" i="34"/>
  <c r="B13250" i="34"/>
  <c r="B13251" i="34"/>
  <c r="B13252" i="34"/>
  <c r="B13253" i="34"/>
  <c r="B13254" i="34"/>
  <c r="B13255" i="34"/>
  <c r="B13256" i="34"/>
  <c r="B13257" i="34"/>
  <c r="B13258" i="34"/>
  <c r="B13259" i="34"/>
  <c r="B13260" i="34"/>
  <c r="B13261" i="34"/>
  <c r="B13262" i="34"/>
  <c r="B13263" i="34"/>
  <c r="B13264" i="34"/>
  <c r="B13265" i="34"/>
  <c r="B13266" i="34"/>
  <c r="B13267" i="34"/>
  <c r="B13268" i="34"/>
  <c r="B13269" i="34"/>
  <c r="B13270" i="34"/>
  <c r="B13271" i="34"/>
  <c r="B13272" i="34"/>
  <c r="B13273" i="34"/>
  <c r="B13274" i="34"/>
  <c r="B13275" i="34"/>
  <c r="B13276" i="34"/>
  <c r="B13277" i="34"/>
  <c r="B13278" i="34"/>
  <c r="B13279" i="34"/>
  <c r="B13280" i="34"/>
  <c r="B13281" i="34"/>
  <c r="B13282" i="34"/>
  <c r="B13283" i="34"/>
  <c r="B13284" i="34"/>
  <c r="B13285" i="34"/>
  <c r="B13286" i="34"/>
  <c r="B13287" i="34"/>
  <c r="B13288" i="34"/>
  <c r="B13289" i="34"/>
  <c r="B13290" i="34"/>
  <c r="B13291" i="34"/>
  <c r="B13292" i="34"/>
  <c r="B13293" i="34"/>
  <c r="B13294" i="34"/>
  <c r="B13295" i="34"/>
  <c r="B13296" i="34"/>
  <c r="B13297" i="34"/>
  <c r="B13298" i="34"/>
  <c r="B13299" i="34"/>
  <c r="B13300" i="34"/>
  <c r="B13301" i="34"/>
  <c r="B13302" i="34"/>
  <c r="B13303" i="34"/>
  <c r="B13304" i="34"/>
  <c r="B13305" i="34"/>
  <c r="B13306" i="34"/>
  <c r="B13307" i="34"/>
  <c r="B13308" i="34"/>
  <c r="B13309" i="34"/>
  <c r="B13310" i="34"/>
  <c r="B13311" i="34"/>
  <c r="B13312" i="34"/>
  <c r="B13313" i="34"/>
  <c r="B13314" i="34"/>
  <c r="B13315" i="34"/>
  <c r="B13316" i="34"/>
  <c r="B13317" i="34"/>
  <c r="B13318" i="34"/>
  <c r="B13319" i="34"/>
  <c r="B13320" i="34"/>
  <c r="B13321" i="34"/>
  <c r="B13322" i="34"/>
  <c r="B13323" i="34"/>
  <c r="B13324" i="34"/>
  <c r="B13325" i="34"/>
  <c r="B13326" i="34"/>
  <c r="B13327" i="34"/>
  <c r="B13328" i="34"/>
  <c r="B13329" i="34"/>
  <c r="B13330" i="34"/>
  <c r="B13331" i="34"/>
  <c r="B13332" i="34"/>
  <c r="B13333" i="34"/>
  <c r="B13334" i="34"/>
  <c r="B13335" i="34"/>
  <c r="B13336" i="34"/>
  <c r="B13337" i="34"/>
  <c r="B13338" i="34"/>
  <c r="B13339" i="34"/>
  <c r="B13340" i="34"/>
  <c r="B13341" i="34"/>
  <c r="B13342" i="34"/>
  <c r="B13343" i="34"/>
  <c r="B13344" i="34"/>
  <c r="B13345" i="34"/>
  <c r="B13346" i="34"/>
  <c r="B13347" i="34"/>
  <c r="B13348" i="34"/>
  <c r="B13349" i="34"/>
  <c r="B13350" i="34"/>
  <c r="B13351" i="34"/>
  <c r="B13352" i="34"/>
  <c r="B13353" i="34"/>
  <c r="B13354" i="34"/>
  <c r="B13355" i="34"/>
  <c r="B13356" i="34"/>
  <c r="B13357" i="34"/>
  <c r="B13358" i="34"/>
  <c r="B13359" i="34"/>
  <c r="B13360" i="34"/>
  <c r="B13361" i="34"/>
  <c r="B13362" i="34"/>
  <c r="B13363" i="34"/>
  <c r="B13364" i="34"/>
  <c r="B13365" i="34"/>
  <c r="B13366" i="34"/>
  <c r="B13367" i="34"/>
  <c r="B13368" i="34"/>
  <c r="B13369" i="34"/>
  <c r="B13370" i="34"/>
  <c r="B13371" i="34"/>
  <c r="B13372" i="34"/>
  <c r="B13373" i="34"/>
  <c r="B13374" i="34"/>
  <c r="B13375" i="34"/>
  <c r="B13376" i="34"/>
  <c r="B13377" i="34"/>
  <c r="B13378" i="34"/>
  <c r="B13379" i="34"/>
  <c r="B13380" i="34"/>
  <c r="B13381" i="34"/>
  <c r="B13382" i="34"/>
  <c r="B13383" i="34"/>
  <c r="B13384" i="34"/>
  <c r="B13385" i="34"/>
  <c r="B13386" i="34"/>
  <c r="B13387" i="34"/>
  <c r="B13388" i="34"/>
  <c r="B13389" i="34"/>
  <c r="B13390" i="34"/>
  <c r="B13391" i="34"/>
  <c r="B13392" i="34"/>
  <c r="B13393" i="34"/>
  <c r="B13394" i="34"/>
  <c r="B13395" i="34"/>
  <c r="B13396" i="34"/>
  <c r="B13397" i="34"/>
  <c r="B13398" i="34"/>
  <c r="B13399" i="34"/>
  <c r="B13400" i="34"/>
  <c r="B13401" i="34"/>
  <c r="B13402" i="34"/>
  <c r="B13403" i="34"/>
  <c r="B13404" i="34"/>
  <c r="B13405" i="34"/>
  <c r="B13406" i="34"/>
  <c r="B13407" i="34"/>
  <c r="B13408" i="34"/>
  <c r="B13409" i="34"/>
  <c r="B13410" i="34"/>
  <c r="B13411" i="34"/>
  <c r="B13412" i="34"/>
  <c r="B13413" i="34"/>
  <c r="B13414" i="34"/>
  <c r="B13415" i="34"/>
  <c r="B13416" i="34"/>
  <c r="B13417" i="34"/>
  <c r="B13418" i="34"/>
  <c r="B13419" i="34"/>
  <c r="B13420" i="34"/>
  <c r="B13421" i="34"/>
  <c r="B13422" i="34"/>
  <c r="B13423" i="34"/>
  <c r="B13424" i="34"/>
  <c r="B13425" i="34"/>
  <c r="B13426" i="34"/>
  <c r="B13427" i="34"/>
  <c r="B13428" i="34"/>
  <c r="B13429" i="34"/>
  <c r="B13430" i="34"/>
  <c r="B13431" i="34"/>
  <c r="B13432" i="34"/>
  <c r="B13433" i="34"/>
  <c r="B13434" i="34"/>
  <c r="B13435" i="34"/>
  <c r="B13436" i="34"/>
  <c r="B13437" i="34"/>
  <c r="B13438" i="34"/>
  <c r="B13439" i="34"/>
  <c r="B13440" i="34"/>
  <c r="B13441" i="34"/>
  <c r="B13442" i="34"/>
  <c r="B13443" i="34"/>
  <c r="B13444" i="34"/>
  <c r="B13445" i="34"/>
  <c r="B13446" i="34"/>
  <c r="B13447" i="34"/>
  <c r="B13448" i="34"/>
  <c r="B13449" i="34"/>
  <c r="B13450" i="34"/>
  <c r="B13451" i="34"/>
  <c r="B13452" i="34"/>
  <c r="B13453" i="34"/>
  <c r="B13454" i="34"/>
  <c r="B13455" i="34"/>
  <c r="B13456" i="34"/>
  <c r="B13457" i="34"/>
  <c r="B13458" i="34"/>
  <c r="B13459" i="34"/>
  <c r="B13460" i="34"/>
  <c r="B13461" i="34"/>
  <c r="B13462" i="34"/>
  <c r="B13463" i="34"/>
  <c r="B13464" i="34"/>
  <c r="B13465" i="34"/>
  <c r="B13466" i="34"/>
  <c r="B13467" i="34"/>
  <c r="B13468" i="34"/>
  <c r="B13469" i="34"/>
  <c r="B13470" i="34"/>
  <c r="B13471" i="34"/>
  <c r="B13472" i="34"/>
  <c r="B13473" i="34"/>
  <c r="B13474" i="34"/>
  <c r="B13475" i="34"/>
  <c r="B13476" i="34"/>
  <c r="B13477" i="34"/>
  <c r="B13478" i="34"/>
  <c r="B13479" i="34"/>
  <c r="B13480" i="34"/>
  <c r="B13481" i="34"/>
  <c r="B13482" i="34"/>
  <c r="B13483" i="34"/>
  <c r="B13484" i="34"/>
  <c r="B13485" i="34"/>
  <c r="B13486" i="34"/>
  <c r="B13487" i="34"/>
  <c r="B13488" i="34"/>
  <c r="B13489" i="34"/>
  <c r="B13490" i="34"/>
  <c r="B13491" i="34"/>
  <c r="B13492" i="34"/>
  <c r="B13493" i="34"/>
  <c r="B13494" i="34"/>
  <c r="B13495" i="34"/>
  <c r="B13496" i="34"/>
  <c r="B13497" i="34"/>
  <c r="B13498" i="34"/>
  <c r="B13499" i="34"/>
  <c r="B13500" i="34"/>
  <c r="B13501" i="34"/>
  <c r="B13502" i="34"/>
  <c r="B13503" i="34"/>
  <c r="B13504" i="34"/>
  <c r="B13505" i="34"/>
  <c r="B13506" i="34"/>
  <c r="B13507" i="34"/>
  <c r="B13508" i="34"/>
  <c r="B13509" i="34"/>
  <c r="B13510" i="34"/>
  <c r="B13511" i="34"/>
  <c r="B13512" i="34"/>
  <c r="B13513" i="34"/>
  <c r="B13514" i="34"/>
  <c r="B13515" i="34"/>
  <c r="B13516" i="34"/>
  <c r="B13517" i="34"/>
  <c r="B13518" i="34"/>
  <c r="B13519" i="34"/>
  <c r="B13520" i="34"/>
  <c r="B13521" i="34"/>
  <c r="B13522" i="34"/>
  <c r="B13523" i="34"/>
  <c r="B13524" i="34"/>
  <c r="B13525" i="34"/>
  <c r="B13526" i="34"/>
  <c r="B13527" i="34"/>
  <c r="B13528" i="34"/>
  <c r="B13529" i="34"/>
  <c r="B13530" i="34"/>
  <c r="B13531" i="34"/>
  <c r="B13532" i="34"/>
  <c r="B13533" i="34"/>
  <c r="B13534" i="34"/>
  <c r="B13535" i="34"/>
  <c r="B13536" i="34"/>
  <c r="B13537" i="34"/>
  <c r="B13538" i="34"/>
  <c r="B13539" i="34"/>
  <c r="B13540" i="34"/>
  <c r="B13541" i="34"/>
  <c r="B13542" i="34"/>
  <c r="B13543" i="34"/>
  <c r="B13544" i="34"/>
  <c r="B13545" i="34"/>
  <c r="B13546" i="34"/>
  <c r="B13547" i="34"/>
  <c r="B13548" i="34"/>
  <c r="B13549" i="34"/>
  <c r="B13550" i="34"/>
  <c r="B13551" i="34"/>
  <c r="B13552" i="34"/>
  <c r="B13553" i="34"/>
  <c r="B13554" i="34"/>
  <c r="B13555" i="34"/>
  <c r="B13556" i="34"/>
  <c r="B13557" i="34"/>
  <c r="B13558" i="34"/>
  <c r="B13559" i="34"/>
  <c r="B13560" i="34"/>
  <c r="B13561" i="34"/>
  <c r="B13562" i="34"/>
  <c r="B13563" i="34"/>
  <c r="B13564" i="34"/>
  <c r="B13565" i="34"/>
  <c r="B13566" i="34"/>
  <c r="B13567" i="34"/>
  <c r="B13568" i="34"/>
  <c r="B13569" i="34"/>
  <c r="B13570" i="34"/>
  <c r="B13571" i="34"/>
  <c r="B13572" i="34"/>
  <c r="B13573" i="34"/>
  <c r="B13574" i="34"/>
  <c r="B13575" i="34"/>
  <c r="B13576" i="34"/>
  <c r="B13577" i="34"/>
  <c r="B13578" i="34"/>
  <c r="B13579" i="34"/>
  <c r="B13580" i="34"/>
  <c r="B13581" i="34"/>
  <c r="B13582" i="34"/>
  <c r="B13583" i="34"/>
  <c r="B13584" i="34"/>
  <c r="B13585" i="34"/>
  <c r="B13586" i="34"/>
  <c r="B13587" i="34"/>
  <c r="B13588" i="34"/>
  <c r="B13589" i="34"/>
  <c r="B13590" i="34"/>
  <c r="B13591" i="34"/>
  <c r="B13592" i="34"/>
  <c r="B13593" i="34"/>
  <c r="B13594" i="34"/>
  <c r="B13595" i="34"/>
  <c r="B13596" i="34"/>
  <c r="B13597" i="34"/>
  <c r="B13598" i="34"/>
  <c r="B13599" i="34"/>
  <c r="B13600" i="34"/>
  <c r="B13601" i="34"/>
  <c r="B13602" i="34"/>
  <c r="B13603" i="34"/>
  <c r="B13604" i="34"/>
  <c r="B13605" i="34"/>
  <c r="B13606" i="34"/>
  <c r="B13607" i="34"/>
  <c r="B13608" i="34"/>
  <c r="B13609" i="34"/>
  <c r="B13610" i="34"/>
  <c r="B13611" i="34"/>
  <c r="B13612" i="34"/>
  <c r="B13613" i="34"/>
  <c r="B13614" i="34"/>
  <c r="B13615" i="34"/>
  <c r="B13616" i="34"/>
  <c r="B13617" i="34"/>
  <c r="B13618" i="34"/>
  <c r="B13619" i="34"/>
  <c r="B13620" i="34"/>
  <c r="B13621" i="34"/>
  <c r="B13622" i="34"/>
  <c r="B13623" i="34"/>
  <c r="B13624" i="34"/>
  <c r="B13625" i="34"/>
  <c r="B13626" i="34"/>
  <c r="B13627" i="34"/>
  <c r="B13628" i="34"/>
  <c r="B13629" i="34"/>
  <c r="B13630" i="34"/>
  <c r="B13631" i="34"/>
  <c r="B13632" i="34"/>
  <c r="B13633" i="34"/>
  <c r="B13634" i="34"/>
  <c r="B13635" i="34"/>
  <c r="B13636" i="34"/>
  <c r="B13637" i="34"/>
  <c r="B13638" i="34"/>
  <c r="B13639" i="34"/>
  <c r="B13640" i="34"/>
  <c r="B13641" i="34"/>
  <c r="B13642" i="34"/>
  <c r="B13643" i="34"/>
  <c r="B13644" i="34"/>
  <c r="B13645" i="34"/>
  <c r="B13646" i="34"/>
  <c r="B13647" i="34"/>
  <c r="B13648" i="34"/>
  <c r="B13649" i="34"/>
  <c r="B13650" i="34"/>
  <c r="B13651" i="34"/>
  <c r="B13652" i="34"/>
  <c r="B13653" i="34"/>
  <c r="B13654" i="34"/>
  <c r="B13655" i="34"/>
  <c r="B13656" i="34"/>
  <c r="B13657" i="34"/>
  <c r="B13658" i="34"/>
  <c r="B13659" i="34"/>
  <c r="B13660" i="34"/>
  <c r="B13661" i="34"/>
  <c r="B13662" i="34"/>
  <c r="B13663" i="34"/>
  <c r="B13664" i="34"/>
  <c r="B13665" i="34"/>
  <c r="B13666" i="34"/>
  <c r="B13667" i="34"/>
  <c r="B13668" i="34"/>
  <c r="B13669" i="34"/>
  <c r="B13670" i="34"/>
  <c r="B13671" i="34"/>
  <c r="B13672" i="34"/>
  <c r="B13673" i="34"/>
  <c r="B13674" i="34"/>
  <c r="B13675" i="34"/>
  <c r="B13676" i="34"/>
  <c r="B13677" i="34"/>
  <c r="B13678" i="34"/>
  <c r="B13679" i="34"/>
  <c r="B13680" i="34"/>
  <c r="B13681" i="34"/>
  <c r="B13682" i="34"/>
  <c r="B13683" i="34"/>
  <c r="B13684" i="34"/>
  <c r="B13685" i="34"/>
  <c r="B13686" i="34"/>
  <c r="B13687" i="34"/>
  <c r="B13688" i="34"/>
  <c r="B13689" i="34"/>
  <c r="B13690" i="34"/>
  <c r="B13691" i="34"/>
  <c r="B13692" i="34"/>
  <c r="B13693" i="34"/>
  <c r="B13694" i="34"/>
  <c r="B13695" i="34"/>
  <c r="B13696" i="34"/>
  <c r="B13697" i="34"/>
  <c r="B13698" i="34"/>
  <c r="B13699" i="34"/>
  <c r="B13700" i="34"/>
  <c r="B13701" i="34"/>
  <c r="B13702" i="34"/>
  <c r="B13703" i="34"/>
  <c r="B13704" i="34"/>
  <c r="B13705" i="34"/>
  <c r="B13706" i="34"/>
  <c r="B13707" i="34"/>
  <c r="B13708" i="34"/>
  <c r="B13709" i="34"/>
  <c r="B13710" i="34"/>
  <c r="B13711" i="34"/>
  <c r="B13712" i="34"/>
  <c r="B13713" i="34"/>
  <c r="B13714" i="34"/>
  <c r="B13715" i="34"/>
  <c r="B13716" i="34"/>
  <c r="B13717" i="34"/>
  <c r="B13718" i="34"/>
  <c r="B13719" i="34"/>
  <c r="B13720" i="34"/>
  <c r="B13721" i="34"/>
  <c r="B13722" i="34"/>
  <c r="B13723" i="34"/>
  <c r="B13724" i="34"/>
  <c r="B13725" i="34"/>
  <c r="B13726" i="34"/>
  <c r="B13727" i="34"/>
  <c r="B13728" i="34"/>
  <c r="B13729" i="34"/>
  <c r="B13730" i="34"/>
  <c r="B13731" i="34"/>
  <c r="B13732" i="34"/>
  <c r="B13733" i="34"/>
  <c r="B13734" i="34"/>
  <c r="B13735" i="34"/>
  <c r="B13736" i="34"/>
  <c r="B13737" i="34"/>
  <c r="B13738" i="34"/>
  <c r="B13739" i="34"/>
  <c r="B13740" i="34"/>
  <c r="B13741" i="34"/>
  <c r="B13742" i="34"/>
  <c r="B13743" i="34"/>
  <c r="B13744" i="34"/>
  <c r="B13745" i="34"/>
  <c r="B13746" i="34"/>
  <c r="B13747" i="34"/>
  <c r="B13748" i="34"/>
  <c r="B13749" i="34"/>
  <c r="B13750" i="34"/>
  <c r="B13751" i="34"/>
  <c r="B13752" i="34"/>
  <c r="B13753" i="34"/>
  <c r="B13754" i="34"/>
  <c r="B13755" i="34"/>
  <c r="B13756" i="34"/>
  <c r="B13757" i="34"/>
  <c r="B13758" i="34"/>
  <c r="B13759" i="34"/>
  <c r="B13760" i="34"/>
  <c r="B13761" i="34"/>
  <c r="B13762" i="34"/>
  <c r="B13763" i="34"/>
  <c r="B13764" i="34"/>
  <c r="B13765" i="34"/>
  <c r="B13766" i="34"/>
  <c r="B13767" i="34"/>
  <c r="B13768" i="34"/>
  <c r="B13769" i="34"/>
  <c r="B13770" i="34"/>
  <c r="B13771" i="34"/>
  <c r="B13772" i="34"/>
  <c r="B13773" i="34"/>
  <c r="B13774" i="34"/>
  <c r="B13775" i="34"/>
  <c r="B13776" i="34"/>
  <c r="B13777" i="34"/>
  <c r="B13778" i="34"/>
  <c r="B13779" i="34"/>
  <c r="B13780" i="34"/>
  <c r="B13781" i="34"/>
  <c r="B13782" i="34"/>
  <c r="B13783" i="34"/>
  <c r="B13784" i="34"/>
  <c r="B13785" i="34"/>
  <c r="B13786" i="34"/>
  <c r="B13787" i="34"/>
  <c r="B13788" i="34"/>
  <c r="B13789" i="34"/>
  <c r="B13790" i="34"/>
  <c r="B13791" i="34"/>
  <c r="B13792" i="34"/>
  <c r="B13793" i="34"/>
  <c r="B13794" i="34"/>
  <c r="B13795" i="34"/>
  <c r="B13796" i="34"/>
  <c r="B13797" i="34"/>
  <c r="B13798" i="34"/>
  <c r="B13799" i="34"/>
  <c r="B13800" i="34"/>
  <c r="B13801" i="34"/>
  <c r="B13802" i="34"/>
  <c r="B13803" i="34"/>
  <c r="B13804" i="34"/>
  <c r="B13805" i="34"/>
  <c r="B13806" i="34"/>
  <c r="B13807" i="34"/>
  <c r="B13808" i="34"/>
  <c r="B13809" i="34"/>
  <c r="B13810" i="34"/>
  <c r="B13811" i="34"/>
  <c r="B13812" i="34"/>
  <c r="B13813" i="34"/>
  <c r="B13814" i="34"/>
  <c r="B13815" i="34"/>
  <c r="B13816" i="34"/>
  <c r="B13817" i="34"/>
  <c r="B13818" i="34"/>
  <c r="B13819" i="34"/>
  <c r="B13820" i="34"/>
  <c r="B13821" i="34"/>
  <c r="B13822" i="34"/>
  <c r="B13823" i="34"/>
  <c r="B13824" i="34"/>
  <c r="B13825" i="34"/>
  <c r="B13826" i="34"/>
  <c r="B13827" i="34"/>
  <c r="B13828" i="34"/>
  <c r="B13829" i="34"/>
  <c r="B13830" i="34"/>
  <c r="B13831" i="34"/>
  <c r="B13832" i="34"/>
  <c r="B13833" i="34"/>
  <c r="B13834" i="34"/>
  <c r="B13835" i="34"/>
  <c r="B13836" i="34"/>
  <c r="B13837" i="34"/>
  <c r="B13838" i="34"/>
  <c r="B13839" i="34"/>
  <c r="B13840" i="34"/>
  <c r="B13841" i="34"/>
  <c r="B13842" i="34"/>
  <c r="B13843" i="34"/>
  <c r="B13844" i="34"/>
  <c r="B13845" i="34"/>
  <c r="B13846" i="34"/>
  <c r="B13847" i="34"/>
  <c r="B13848" i="34"/>
  <c r="B13849" i="34"/>
  <c r="B13850" i="34"/>
  <c r="B13851" i="34"/>
  <c r="B13852" i="34"/>
  <c r="B13853" i="34"/>
  <c r="B13854" i="34"/>
  <c r="B13855" i="34"/>
  <c r="B13856" i="34"/>
  <c r="B13857" i="34"/>
  <c r="B13858" i="34"/>
  <c r="B13859" i="34"/>
  <c r="B13860" i="34"/>
  <c r="B13861" i="34"/>
  <c r="B13862" i="34"/>
  <c r="B13863" i="34"/>
  <c r="B13864" i="34"/>
  <c r="B13865" i="34"/>
  <c r="B13866" i="34"/>
  <c r="B13867" i="34"/>
  <c r="B13868" i="34"/>
  <c r="B13869" i="34"/>
  <c r="B13870" i="34"/>
  <c r="B13871" i="34"/>
  <c r="B13872" i="34"/>
  <c r="B13873" i="34"/>
  <c r="B13874" i="34"/>
  <c r="B13875" i="34"/>
  <c r="B13876" i="34"/>
  <c r="B13877" i="34"/>
  <c r="B13878" i="34"/>
  <c r="B13879" i="34"/>
  <c r="B13880" i="34"/>
  <c r="B13881" i="34"/>
  <c r="B13882" i="34"/>
  <c r="B13883" i="34"/>
  <c r="B13884" i="34"/>
  <c r="B13885" i="34"/>
  <c r="B13886" i="34"/>
  <c r="B13887" i="34"/>
  <c r="B13888" i="34"/>
  <c r="B13889" i="34"/>
  <c r="B13890" i="34"/>
  <c r="B13891" i="34"/>
  <c r="B13892" i="34"/>
  <c r="B13893" i="34"/>
  <c r="B13894" i="34"/>
  <c r="B13895" i="34"/>
  <c r="B13896" i="34"/>
  <c r="B13897" i="34"/>
  <c r="B13898" i="34"/>
  <c r="B13899" i="34"/>
  <c r="B13900" i="34"/>
  <c r="B13901" i="34"/>
  <c r="B13902" i="34"/>
  <c r="B13903" i="34"/>
  <c r="B13904" i="34"/>
  <c r="B13905" i="34"/>
  <c r="B13906" i="34"/>
  <c r="B13907" i="34"/>
  <c r="B13908" i="34"/>
  <c r="B13909" i="34"/>
  <c r="B13910" i="34"/>
  <c r="B13911" i="34"/>
  <c r="B13912" i="34"/>
  <c r="B13913" i="34"/>
  <c r="B13914" i="34"/>
  <c r="B13915" i="34"/>
  <c r="B13916" i="34"/>
  <c r="B13917" i="34"/>
  <c r="B13918" i="34"/>
  <c r="B13919" i="34"/>
  <c r="B13920" i="34"/>
  <c r="B13921" i="34"/>
  <c r="B13922" i="34"/>
  <c r="B13923" i="34"/>
  <c r="B13924" i="34"/>
  <c r="B13925" i="34"/>
  <c r="B13926" i="34"/>
  <c r="B13927" i="34"/>
  <c r="B13928" i="34"/>
  <c r="B13929" i="34"/>
  <c r="B13930" i="34"/>
  <c r="B13931" i="34"/>
  <c r="B13932" i="34"/>
  <c r="B13933" i="34"/>
  <c r="B13934" i="34"/>
  <c r="B13935" i="34"/>
  <c r="B13936" i="34"/>
  <c r="B13937" i="34"/>
  <c r="B13938" i="34"/>
  <c r="B13939" i="34"/>
  <c r="B13940" i="34"/>
  <c r="B13941" i="34"/>
  <c r="B13942" i="34"/>
  <c r="B13943" i="34"/>
  <c r="B13944" i="34"/>
  <c r="B13945" i="34"/>
  <c r="B13946" i="34"/>
  <c r="B13947" i="34"/>
  <c r="B13948" i="34"/>
  <c r="B13949" i="34"/>
  <c r="B13950" i="34"/>
  <c r="B13951" i="34"/>
  <c r="B13952" i="34"/>
  <c r="B13953" i="34"/>
  <c r="B13954" i="34"/>
  <c r="B13955" i="34"/>
  <c r="B13956" i="34"/>
  <c r="B13957" i="34"/>
  <c r="B13958" i="34"/>
  <c r="B13959" i="34"/>
  <c r="B13960" i="34"/>
  <c r="B13961" i="34"/>
  <c r="B13962" i="34"/>
  <c r="B13963" i="34"/>
  <c r="B13964" i="34"/>
  <c r="B13965" i="34"/>
  <c r="B13966" i="34"/>
  <c r="B13967" i="34"/>
  <c r="B13968" i="34"/>
  <c r="B13969" i="34"/>
  <c r="B13970" i="34"/>
  <c r="B13971" i="34"/>
  <c r="B13972" i="34"/>
  <c r="B13973" i="34"/>
  <c r="B13974" i="34"/>
  <c r="B13975" i="34"/>
  <c r="B13976" i="34"/>
  <c r="B13977" i="34"/>
  <c r="B13978" i="34"/>
  <c r="B13979" i="34"/>
  <c r="B13980" i="34"/>
  <c r="B13981" i="34"/>
  <c r="B13982" i="34"/>
  <c r="B13983" i="34"/>
  <c r="B13984" i="34"/>
  <c r="B13985" i="34"/>
  <c r="B13986" i="34"/>
  <c r="B13987" i="34"/>
  <c r="B13988" i="34"/>
  <c r="B13989" i="34"/>
  <c r="B13990" i="34"/>
  <c r="B13991" i="34"/>
  <c r="B13992" i="34"/>
  <c r="B13993" i="34"/>
  <c r="B13994" i="34"/>
  <c r="B13995" i="34"/>
  <c r="B13996" i="34"/>
  <c r="B13997" i="34"/>
  <c r="B13998" i="34"/>
  <c r="B13999" i="34"/>
  <c r="B14000" i="34"/>
  <c r="B14001" i="34"/>
  <c r="B14002" i="34"/>
  <c r="B14003" i="34"/>
  <c r="B14004" i="34"/>
  <c r="B14005" i="34"/>
  <c r="B14006" i="34"/>
  <c r="B14007" i="34"/>
  <c r="B14008" i="34"/>
  <c r="B14009" i="34"/>
  <c r="B14010" i="34"/>
  <c r="B14011" i="34"/>
  <c r="B14012" i="34"/>
  <c r="B14013" i="34"/>
  <c r="B14014" i="34"/>
  <c r="B14015" i="34"/>
  <c r="B14016" i="34"/>
  <c r="B14017" i="34"/>
  <c r="B14018" i="34"/>
  <c r="B14019" i="34"/>
  <c r="B14020" i="34"/>
  <c r="B14021" i="34"/>
  <c r="B14022" i="34"/>
  <c r="B14023" i="34"/>
  <c r="B14024" i="34"/>
  <c r="B14025" i="34"/>
  <c r="B14026" i="34"/>
  <c r="B14027" i="34"/>
  <c r="B14028" i="34"/>
  <c r="B14029" i="34"/>
  <c r="B14030" i="34"/>
  <c r="B14031" i="34"/>
  <c r="B14032" i="34"/>
  <c r="B14033" i="34"/>
  <c r="B14034" i="34"/>
  <c r="B14035" i="34"/>
  <c r="B14036" i="34"/>
  <c r="B14037" i="34"/>
  <c r="B14038" i="34"/>
  <c r="B14039" i="34"/>
  <c r="B14040" i="34"/>
  <c r="B14041" i="34"/>
  <c r="B14042" i="34"/>
  <c r="B14043" i="34"/>
  <c r="B14044" i="34"/>
  <c r="B14045" i="34"/>
  <c r="B14046" i="34"/>
  <c r="B14047" i="34"/>
  <c r="B14048" i="34"/>
  <c r="B14049" i="34"/>
  <c r="B14050" i="34"/>
  <c r="B14051" i="34"/>
  <c r="B14052" i="34"/>
  <c r="B14053" i="34"/>
  <c r="B14054" i="34"/>
  <c r="B14055" i="34"/>
  <c r="B14056" i="34"/>
  <c r="B14057" i="34"/>
  <c r="B14058" i="34"/>
  <c r="B14059" i="34"/>
  <c r="B14060" i="34"/>
  <c r="B14061" i="34"/>
  <c r="B14062" i="34"/>
  <c r="B14063" i="34"/>
  <c r="B14064" i="34"/>
  <c r="B14065" i="34"/>
  <c r="B14066" i="34"/>
  <c r="B14067" i="34"/>
  <c r="B14068" i="34"/>
  <c r="B14069" i="34"/>
  <c r="B14070" i="34"/>
  <c r="B14071" i="34"/>
  <c r="B14072" i="34"/>
  <c r="B14073" i="34"/>
  <c r="B14074" i="34"/>
  <c r="B14075" i="34"/>
  <c r="B14076" i="34"/>
  <c r="B14077" i="34"/>
  <c r="B14078" i="34"/>
  <c r="B14079" i="34"/>
  <c r="B14080" i="34"/>
  <c r="B14081" i="34"/>
  <c r="B14082" i="34"/>
  <c r="B14083" i="34"/>
  <c r="B14084" i="34"/>
  <c r="B14085" i="34"/>
  <c r="B14086" i="34"/>
  <c r="B14087" i="34"/>
  <c r="B14088" i="34"/>
  <c r="B14089" i="34"/>
  <c r="B14090" i="34"/>
  <c r="B14091" i="34"/>
  <c r="B14092" i="34"/>
  <c r="B14093" i="34"/>
  <c r="B14094" i="34"/>
  <c r="B14095" i="34"/>
  <c r="B14096" i="34"/>
  <c r="B14097" i="34"/>
  <c r="B14098" i="34"/>
  <c r="B14099" i="34"/>
  <c r="B14100" i="34"/>
  <c r="B14101" i="34"/>
  <c r="B14102" i="34"/>
  <c r="B14103" i="34"/>
  <c r="B14104" i="34"/>
  <c r="B14105" i="34"/>
  <c r="B14106" i="34"/>
  <c r="B14107" i="34"/>
  <c r="B14108" i="34"/>
  <c r="B14109" i="34"/>
  <c r="B14110" i="34"/>
  <c r="B14111" i="34"/>
  <c r="B14112" i="34"/>
  <c r="B14113" i="34"/>
  <c r="B14114" i="34"/>
  <c r="B14115" i="34"/>
  <c r="B14116" i="34"/>
  <c r="B14117" i="34"/>
  <c r="B14118" i="34"/>
  <c r="B14119" i="34"/>
  <c r="B14120" i="34"/>
  <c r="B14121" i="34"/>
  <c r="B14122" i="34"/>
  <c r="B14123" i="34"/>
  <c r="B14124" i="34"/>
  <c r="B14125" i="34"/>
  <c r="B14126" i="34"/>
  <c r="B14127" i="34"/>
  <c r="B14128" i="34"/>
  <c r="B14129" i="34"/>
  <c r="B14130" i="34"/>
  <c r="B14131" i="34"/>
  <c r="B14132" i="34"/>
  <c r="B14133" i="34"/>
  <c r="B14134" i="34"/>
  <c r="B14135" i="34"/>
  <c r="B14136" i="34"/>
  <c r="B14137" i="34"/>
  <c r="B14138" i="34"/>
  <c r="B14139" i="34"/>
  <c r="B14140" i="34"/>
  <c r="B14141" i="34"/>
  <c r="B14142" i="34"/>
  <c r="B14143" i="34"/>
  <c r="B14144" i="34"/>
  <c r="B14145" i="34"/>
  <c r="B14146" i="34"/>
  <c r="B14147" i="34"/>
  <c r="B14148" i="34"/>
  <c r="B14149" i="34"/>
  <c r="B14150" i="34"/>
  <c r="B14151" i="34"/>
  <c r="B14152" i="34"/>
  <c r="B14153" i="34"/>
  <c r="B14154" i="34"/>
  <c r="B14155" i="34"/>
  <c r="B14156" i="34"/>
  <c r="B14157" i="34"/>
  <c r="B14158" i="34"/>
  <c r="B14159" i="34"/>
  <c r="B14160" i="34"/>
  <c r="B14161" i="34"/>
  <c r="B14162" i="34"/>
  <c r="B14163" i="34"/>
  <c r="B14164" i="34"/>
  <c r="B14165" i="34"/>
  <c r="B14166" i="34"/>
  <c r="B14167" i="34"/>
  <c r="B14168" i="34"/>
  <c r="B14169" i="34"/>
  <c r="B14170" i="34"/>
  <c r="B14171" i="34"/>
  <c r="B14172" i="34"/>
  <c r="B14173" i="34"/>
  <c r="B14174" i="34"/>
  <c r="B14175" i="34"/>
  <c r="B14176" i="34"/>
  <c r="B14177" i="34"/>
  <c r="B14178" i="34"/>
  <c r="B14179" i="34"/>
  <c r="B14180" i="34"/>
  <c r="B14181" i="34"/>
  <c r="B14182" i="34"/>
  <c r="B14183" i="34"/>
  <c r="B14184" i="34"/>
  <c r="B14185" i="34"/>
  <c r="B14186" i="34"/>
  <c r="B14187" i="34"/>
  <c r="B14188" i="34"/>
  <c r="B14189" i="34"/>
  <c r="B14190" i="34"/>
  <c r="B14191" i="34"/>
  <c r="B14192" i="34"/>
  <c r="B14193" i="34"/>
  <c r="B14194" i="34"/>
  <c r="B14195" i="34"/>
  <c r="B14196" i="34"/>
  <c r="B14197" i="34"/>
  <c r="B14198" i="34"/>
  <c r="B14199" i="34"/>
  <c r="B14200" i="34"/>
  <c r="B14201" i="34"/>
  <c r="B14202" i="34"/>
  <c r="B14203" i="34"/>
  <c r="B14204" i="34"/>
  <c r="B14205" i="34"/>
  <c r="B14206" i="34"/>
  <c r="B14207" i="34"/>
  <c r="B14208" i="34"/>
  <c r="B14209" i="34"/>
  <c r="B14210" i="34"/>
  <c r="B14211" i="34"/>
  <c r="B14212" i="34"/>
  <c r="B14213" i="34"/>
  <c r="B14214" i="34"/>
  <c r="B14215" i="34"/>
  <c r="B14216" i="34"/>
  <c r="B14217" i="34"/>
  <c r="B14218" i="34"/>
  <c r="B14219" i="34"/>
  <c r="B14220" i="34"/>
  <c r="B14221" i="34"/>
  <c r="B14222" i="34"/>
  <c r="B14223" i="34"/>
  <c r="B14224" i="34"/>
  <c r="B14225" i="34"/>
  <c r="B14226" i="34"/>
  <c r="B14227" i="34"/>
  <c r="B14228" i="34"/>
  <c r="B14229" i="34"/>
  <c r="B14230" i="34"/>
  <c r="B14231" i="34"/>
  <c r="B14232" i="34"/>
  <c r="B14233" i="34"/>
  <c r="B14234" i="34"/>
  <c r="B14235" i="34"/>
  <c r="B14236" i="34"/>
  <c r="B14237" i="34"/>
  <c r="B14238" i="34"/>
  <c r="B14239" i="34"/>
  <c r="B14240" i="34"/>
  <c r="B14241" i="34"/>
  <c r="B14242" i="34"/>
  <c r="B14243" i="34"/>
  <c r="B14244" i="34"/>
  <c r="B14245" i="34"/>
  <c r="B14246" i="34"/>
  <c r="B14247" i="34"/>
  <c r="B14248" i="34"/>
  <c r="B14249" i="34"/>
  <c r="B14250" i="34"/>
  <c r="B14251" i="34"/>
  <c r="B14252" i="34"/>
  <c r="B14253" i="34"/>
  <c r="B14254" i="34"/>
  <c r="B14255" i="34"/>
  <c r="B14256" i="34"/>
  <c r="B14257" i="34"/>
  <c r="B14258" i="34"/>
  <c r="B14259" i="34"/>
  <c r="B14260" i="34"/>
  <c r="B14261" i="34"/>
  <c r="B14262" i="34"/>
  <c r="B14263" i="34"/>
  <c r="B14264" i="34"/>
  <c r="B14265" i="34"/>
  <c r="B14266" i="34"/>
  <c r="B14267" i="34"/>
  <c r="B14268" i="34"/>
  <c r="B14269" i="34"/>
  <c r="B14270" i="34"/>
  <c r="B14271" i="34"/>
  <c r="B14272" i="34"/>
  <c r="B14273" i="34"/>
  <c r="B14274" i="34"/>
  <c r="B14275" i="34"/>
  <c r="B14276" i="34"/>
  <c r="B14277" i="34"/>
  <c r="B14278" i="34"/>
  <c r="B14279" i="34"/>
  <c r="B14280" i="34"/>
  <c r="B14281" i="34"/>
  <c r="B14282" i="34"/>
  <c r="B14283" i="34"/>
  <c r="B14284" i="34"/>
  <c r="B14285" i="34"/>
  <c r="B14286" i="34"/>
  <c r="B14287" i="34"/>
  <c r="B14288" i="34"/>
  <c r="B14289" i="34"/>
  <c r="B14290" i="34"/>
  <c r="B14291" i="34"/>
  <c r="B14292" i="34"/>
  <c r="B14293" i="34"/>
  <c r="B14294" i="34"/>
  <c r="B14295" i="34"/>
  <c r="B14296" i="34"/>
  <c r="B14297" i="34"/>
  <c r="B14298" i="34"/>
  <c r="B14299" i="34"/>
  <c r="B14300" i="34"/>
  <c r="B14301" i="34"/>
  <c r="B14302" i="34"/>
  <c r="B14303" i="34"/>
  <c r="B14304" i="34"/>
  <c r="B14305" i="34"/>
  <c r="B14306" i="34"/>
  <c r="B14307" i="34"/>
  <c r="B14308" i="34"/>
  <c r="B14309" i="34"/>
  <c r="B14310" i="34"/>
  <c r="B14311" i="34"/>
  <c r="B14312" i="34"/>
  <c r="B14313" i="34"/>
  <c r="B14314" i="34"/>
  <c r="B14315" i="34"/>
  <c r="B14316" i="34"/>
  <c r="B14317" i="34"/>
  <c r="B14318" i="34"/>
  <c r="B14319" i="34"/>
  <c r="B14320" i="34"/>
  <c r="B14321" i="34"/>
  <c r="B14322" i="34"/>
  <c r="B14323" i="34"/>
  <c r="B14324" i="34"/>
  <c r="B14325" i="34"/>
  <c r="B14326" i="34"/>
  <c r="B14327" i="34"/>
  <c r="B14328" i="34"/>
  <c r="B14329" i="34"/>
  <c r="B14330" i="34"/>
  <c r="B14331" i="34"/>
  <c r="B14332" i="34"/>
  <c r="B14333" i="34"/>
  <c r="B14334" i="34"/>
  <c r="B14335" i="34"/>
  <c r="B14336" i="34"/>
  <c r="B14337" i="34"/>
  <c r="B14338" i="34"/>
  <c r="B14339" i="34"/>
  <c r="B14340" i="34"/>
  <c r="B14341" i="34"/>
  <c r="B14342" i="34"/>
  <c r="B14343" i="34"/>
  <c r="B14344" i="34"/>
  <c r="B14345" i="34"/>
  <c r="B14346" i="34"/>
  <c r="B14347" i="34"/>
  <c r="B14348" i="34"/>
  <c r="B14349" i="34"/>
  <c r="B14350" i="34"/>
  <c r="B14351" i="34"/>
  <c r="B14352" i="34"/>
  <c r="B14353" i="34"/>
  <c r="B14354" i="34"/>
  <c r="B14355" i="34"/>
  <c r="B14356" i="34"/>
  <c r="B14357" i="34"/>
  <c r="B14358" i="34"/>
  <c r="B14359" i="34"/>
  <c r="B14360" i="34"/>
  <c r="B14361" i="34"/>
  <c r="B14362" i="34"/>
  <c r="B14363" i="34"/>
  <c r="B14364" i="34"/>
  <c r="B14365" i="34"/>
  <c r="B14366" i="34"/>
  <c r="B14367" i="34"/>
  <c r="B14368" i="34"/>
  <c r="B14369" i="34"/>
  <c r="B14370" i="34"/>
  <c r="B14371" i="34"/>
  <c r="B14372" i="34"/>
  <c r="B14373" i="34"/>
  <c r="B14374" i="34"/>
  <c r="B14375" i="34"/>
  <c r="B14376" i="34"/>
  <c r="B14377" i="34"/>
  <c r="B14378" i="34"/>
  <c r="B14379" i="34"/>
  <c r="B14380" i="34"/>
  <c r="B14381" i="34"/>
  <c r="B14382" i="34"/>
  <c r="B14383" i="34"/>
  <c r="B14384" i="34"/>
  <c r="B14385" i="34"/>
  <c r="B14386" i="34"/>
  <c r="B14387" i="34"/>
  <c r="B14388" i="34"/>
  <c r="B14389" i="34"/>
  <c r="B14390" i="34"/>
  <c r="B14391" i="34"/>
  <c r="B14392" i="34"/>
  <c r="B14393" i="34"/>
  <c r="B14394" i="34"/>
  <c r="B14395" i="34"/>
  <c r="B14396" i="34"/>
  <c r="B14397" i="34"/>
  <c r="B14398" i="34"/>
  <c r="B14399" i="34"/>
  <c r="B14400" i="34"/>
  <c r="B14401" i="34"/>
  <c r="B14402" i="34"/>
  <c r="B14403" i="34"/>
  <c r="B14404" i="34"/>
  <c r="B14405" i="34"/>
  <c r="B14406" i="34"/>
  <c r="B14407" i="34"/>
  <c r="B14408" i="34"/>
  <c r="B14409" i="34"/>
  <c r="B14410" i="34"/>
  <c r="B14411" i="34"/>
  <c r="B14412" i="34"/>
  <c r="B14413" i="34"/>
  <c r="B14414" i="34"/>
  <c r="B14415" i="34"/>
  <c r="B14416" i="34"/>
  <c r="B14417" i="34"/>
  <c r="B14418" i="34"/>
  <c r="B14419" i="34"/>
  <c r="B14420" i="34"/>
  <c r="B14421" i="34"/>
  <c r="B14422" i="34"/>
  <c r="B14423" i="34"/>
  <c r="B14424" i="34"/>
  <c r="B14425" i="34"/>
  <c r="B14426" i="34"/>
  <c r="B14427" i="34"/>
  <c r="B14428" i="34"/>
  <c r="B14429" i="34"/>
  <c r="B14430" i="34"/>
  <c r="B14431" i="34"/>
  <c r="B14432" i="34"/>
  <c r="B14433" i="34"/>
  <c r="B14434" i="34"/>
  <c r="B14435" i="34"/>
  <c r="B14436" i="34"/>
  <c r="B14437" i="34"/>
  <c r="B14438" i="34"/>
  <c r="B14439" i="34"/>
  <c r="B14440" i="34"/>
  <c r="B14441" i="34"/>
  <c r="B14442" i="34"/>
  <c r="B14443" i="34"/>
  <c r="B14444" i="34"/>
  <c r="B14445" i="34"/>
  <c r="B14446" i="34"/>
  <c r="B14447" i="34"/>
  <c r="B14448" i="34"/>
  <c r="B14449" i="34"/>
  <c r="B14450" i="34"/>
  <c r="B14451" i="34"/>
  <c r="B14452" i="34"/>
  <c r="B14453" i="34"/>
  <c r="B14454" i="34"/>
  <c r="B14455" i="34"/>
  <c r="B14456" i="34"/>
  <c r="B14457" i="34"/>
  <c r="B14458" i="34"/>
  <c r="B14459" i="34"/>
  <c r="B14460" i="34"/>
  <c r="B14461" i="34"/>
  <c r="B14462" i="34"/>
  <c r="B14463" i="34"/>
  <c r="B14464" i="34"/>
  <c r="B14465" i="34"/>
  <c r="B14466" i="34"/>
  <c r="B14467" i="34"/>
  <c r="B14468" i="34"/>
  <c r="B14469" i="34"/>
  <c r="B14470" i="34"/>
  <c r="B14471" i="34"/>
  <c r="B14472" i="34"/>
  <c r="B14473" i="34"/>
  <c r="B14474" i="34"/>
  <c r="B14475" i="34"/>
  <c r="B14476" i="34"/>
  <c r="B14477" i="34"/>
  <c r="B14478" i="34"/>
  <c r="B14479" i="34"/>
  <c r="B14480" i="34"/>
  <c r="B14481" i="34"/>
  <c r="B14482" i="34"/>
  <c r="B14483" i="34"/>
  <c r="B14484" i="34"/>
  <c r="B14485" i="34"/>
  <c r="B14486" i="34"/>
  <c r="B14487" i="34"/>
  <c r="B14488" i="34"/>
  <c r="B14489" i="34"/>
  <c r="B14490" i="34"/>
  <c r="B14491" i="34"/>
  <c r="B14492" i="34"/>
  <c r="B14493" i="34"/>
  <c r="B14494" i="34"/>
  <c r="B14495" i="34"/>
  <c r="B14496" i="34"/>
  <c r="B14497" i="34"/>
  <c r="B14498" i="34"/>
  <c r="B14499" i="34"/>
  <c r="B14500" i="34"/>
  <c r="B14501" i="34"/>
  <c r="B14502" i="34"/>
  <c r="B14503" i="34"/>
  <c r="B14504" i="34"/>
  <c r="B14505" i="34"/>
  <c r="B14506" i="34"/>
  <c r="B14507" i="34"/>
  <c r="B14508" i="34"/>
  <c r="B14509" i="34"/>
  <c r="B14510" i="34"/>
  <c r="B14511" i="34"/>
  <c r="B14512" i="34"/>
  <c r="B14513" i="34"/>
  <c r="B14514" i="34"/>
  <c r="B14515" i="34"/>
  <c r="B14516" i="34"/>
  <c r="B14517" i="34"/>
  <c r="B14518" i="34"/>
  <c r="B14519" i="34"/>
  <c r="B14520" i="34"/>
  <c r="B14521" i="34"/>
  <c r="B14522" i="34"/>
  <c r="B14523" i="34"/>
  <c r="B14524" i="34"/>
  <c r="B14525" i="34"/>
  <c r="B14526" i="34"/>
  <c r="B14527" i="34"/>
  <c r="B14528" i="34"/>
  <c r="B14529" i="34"/>
  <c r="B14530" i="34"/>
  <c r="B14531" i="34"/>
  <c r="B14532" i="34"/>
  <c r="B14533" i="34"/>
  <c r="B14534" i="34"/>
  <c r="B14535" i="34"/>
  <c r="B14536" i="34"/>
  <c r="B14537" i="34"/>
  <c r="B14538" i="34"/>
  <c r="B14539" i="34"/>
  <c r="B14540" i="34"/>
  <c r="B14541" i="34"/>
  <c r="B14542" i="34"/>
  <c r="B14543" i="34"/>
  <c r="B14544" i="34"/>
  <c r="B14545" i="34"/>
  <c r="B14546" i="34"/>
  <c r="B14547" i="34"/>
  <c r="B14548" i="34"/>
  <c r="B14549" i="34"/>
  <c r="B14550" i="34"/>
  <c r="B14551" i="34"/>
  <c r="B14552" i="34"/>
  <c r="B14553" i="34"/>
  <c r="B14554" i="34"/>
  <c r="B14555" i="34"/>
  <c r="B14556" i="34"/>
  <c r="B14557" i="34"/>
  <c r="B14558" i="34"/>
  <c r="B14559" i="34"/>
  <c r="B14560" i="34"/>
  <c r="B14561" i="34"/>
  <c r="B14562" i="34"/>
  <c r="B14563" i="34"/>
  <c r="B14564" i="34"/>
  <c r="B14565" i="34"/>
  <c r="B14566" i="34"/>
  <c r="B14567" i="34"/>
  <c r="B14568" i="34"/>
  <c r="B14569" i="34"/>
  <c r="B14570" i="34"/>
  <c r="B14571" i="34"/>
  <c r="B14572" i="34"/>
  <c r="B14573" i="34"/>
  <c r="B14574" i="34"/>
  <c r="B14575" i="34"/>
  <c r="B14576" i="34"/>
  <c r="B14577" i="34"/>
  <c r="B14578" i="34"/>
  <c r="B14579" i="34"/>
  <c r="B14580" i="34"/>
  <c r="B14581" i="34"/>
  <c r="B14582" i="34"/>
  <c r="B14583" i="34"/>
  <c r="B14584" i="34"/>
  <c r="B14585" i="34"/>
  <c r="B14586" i="34"/>
  <c r="B14587" i="34"/>
  <c r="B14588" i="34"/>
  <c r="B14589" i="34"/>
  <c r="B14590" i="34"/>
  <c r="B14591" i="34"/>
  <c r="B14592" i="34"/>
  <c r="B14593" i="34"/>
  <c r="B14594" i="34"/>
  <c r="B14595" i="34"/>
  <c r="B14596" i="34"/>
  <c r="B14597" i="34"/>
  <c r="B14598" i="34"/>
  <c r="B14599" i="34"/>
  <c r="B14600" i="34"/>
  <c r="B14601" i="34"/>
  <c r="B14602" i="34"/>
  <c r="B14603" i="34"/>
  <c r="B14604" i="34"/>
  <c r="B14605" i="34"/>
  <c r="B14606" i="34"/>
  <c r="B14607" i="34"/>
  <c r="B14608" i="34"/>
  <c r="B14609" i="34"/>
  <c r="B14610" i="34"/>
  <c r="B14611" i="34"/>
  <c r="B14612" i="34"/>
  <c r="B14613" i="34"/>
  <c r="B14614" i="34"/>
  <c r="B14615" i="34"/>
  <c r="B14616" i="34"/>
  <c r="B14617" i="34"/>
  <c r="B14618" i="34"/>
  <c r="B14619" i="34"/>
  <c r="B14620" i="34"/>
  <c r="B14621" i="34"/>
  <c r="B14622" i="34"/>
  <c r="B14623" i="34"/>
  <c r="B14624" i="34"/>
  <c r="B14625" i="34"/>
  <c r="B14626" i="34"/>
  <c r="B14627" i="34"/>
  <c r="B14628" i="34"/>
  <c r="B14629" i="34"/>
  <c r="B14630" i="34"/>
  <c r="B14631" i="34"/>
  <c r="B14632" i="34"/>
  <c r="B14633" i="34"/>
  <c r="B14634" i="34"/>
  <c r="B14635" i="34"/>
  <c r="B14636" i="34"/>
  <c r="B14637" i="34"/>
  <c r="B14638" i="34"/>
  <c r="B14639" i="34"/>
  <c r="B14640" i="34"/>
  <c r="B14641" i="34"/>
  <c r="B14642" i="34"/>
  <c r="B14643" i="34"/>
  <c r="B14644" i="34"/>
  <c r="B14645" i="34"/>
  <c r="B14646" i="34"/>
  <c r="B14647" i="34"/>
  <c r="B14648" i="34"/>
  <c r="B14649" i="34"/>
  <c r="B14650" i="34"/>
  <c r="B14651" i="34"/>
  <c r="B14652" i="34"/>
  <c r="B14653" i="34"/>
  <c r="B14654" i="34"/>
  <c r="B14655" i="34"/>
  <c r="B14656" i="34"/>
  <c r="B14657" i="34"/>
  <c r="B14658" i="34"/>
  <c r="B14659" i="34"/>
  <c r="B14660" i="34"/>
  <c r="B14661" i="34"/>
  <c r="B14662" i="34"/>
  <c r="B14663" i="34"/>
  <c r="B14664" i="34"/>
  <c r="B14665" i="34"/>
  <c r="B14666" i="34"/>
  <c r="B14667" i="34"/>
  <c r="B14668" i="34"/>
  <c r="B14669" i="34"/>
  <c r="B14670" i="34"/>
  <c r="B14671" i="34"/>
  <c r="B14672" i="34"/>
  <c r="B14673" i="34"/>
  <c r="B14674" i="34"/>
  <c r="B14675" i="34"/>
  <c r="B14676" i="34"/>
  <c r="B14677" i="34"/>
  <c r="B14678" i="34"/>
  <c r="B14679" i="34"/>
  <c r="B14680" i="34"/>
  <c r="B14681" i="34"/>
  <c r="B14682" i="34"/>
  <c r="B14683" i="34"/>
  <c r="B14684" i="34"/>
  <c r="B14685" i="34"/>
  <c r="B14686" i="34"/>
  <c r="B14687" i="34"/>
  <c r="B14688" i="34"/>
  <c r="B14689" i="34"/>
  <c r="B14690" i="34"/>
  <c r="B14691" i="34"/>
  <c r="B14692" i="34"/>
  <c r="B14693" i="34"/>
  <c r="B14694" i="34"/>
  <c r="B14695" i="34"/>
  <c r="B14696" i="34"/>
  <c r="B14697" i="34"/>
  <c r="B14698" i="34"/>
  <c r="B14699" i="34"/>
  <c r="B14700" i="34"/>
  <c r="B14701" i="34"/>
  <c r="B14702" i="34"/>
  <c r="B14703" i="34"/>
  <c r="B14704" i="34"/>
  <c r="B14705" i="34"/>
  <c r="B14706" i="34"/>
  <c r="B14707" i="34"/>
  <c r="B14708" i="34"/>
  <c r="B14709" i="34"/>
  <c r="B14710" i="34"/>
  <c r="B14711" i="34"/>
  <c r="B14712" i="34"/>
  <c r="B14713" i="34"/>
  <c r="B14714" i="34"/>
  <c r="B14715" i="34"/>
  <c r="B14716" i="34"/>
  <c r="B14717" i="34"/>
  <c r="B14718" i="34"/>
  <c r="B14719" i="34"/>
  <c r="B14720" i="34"/>
  <c r="B14721" i="34"/>
  <c r="B14722" i="34"/>
  <c r="B14723" i="34"/>
  <c r="B14724" i="34"/>
  <c r="B14725" i="34"/>
  <c r="B14726" i="34"/>
  <c r="B14727" i="34"/>
  <c r="B14728" i="34"/>
  <c r="B14729" i="34"/>
  <c r="B14730" i="34"/>
  <c r="B14731" i="34"/>
  <c r="B14732" i="34"/>
  <c r="B14733" i="34"/>
  <c r="B14734" i="34"/>
  <c r="B14735" i="34"/>
  <c r="B14736" i="34"/>
  <c r="B14737" i="34"/>
  <c r="B14738" i="34"/>
  <c r="B14739" i="34"/>
  <c r="B14740" i="34"/>
  <c r="B14741" i="34"/>
  <c r="B14742" i="34"/>
  <c r="B14743" i="34"/>
  <c r="B14744" i="34"/>
  <c r="B14745" i="34"/>
  <c r="B14746" i="34"/>
  <c r="B14747" i="34"/>
  <c r="B14748" i="34"/>
  <c r="B14749" i="34"/>
  <c r="B14750" i="34"/>
  <c r="B14751" i="34"/>
  <c r="B14752" i="34"/>
  <c r="B14753" i="34"/>
  <c r="B14754" i="34"/>
  <c r="B14755" i="34"/>
  <c r="B14756" i="34"/>
  <c r="B14757" i="34"/>
  <c r="B14758" i="34"/>
  <c r="B14759" i="34"/>
  <c r="B14760" i="34"/>
  <c r="B14761" i="34"/>
  <c r="B14762" i="34"/>
  <c r="B14763" i="34"/>
  <c r="B14764" i="34"/>
  <c r="B14765" i="34"/>
  <c r="B14766" i="34"/>
  <c r="B14767" i="34"/>
  <c r="B14768" i="34"/>
  <c r="B14769" i="34"/>
  <c r="B14770" i="34"/>
  <c r="B14771" i="34"/>
  <c r="B14772" i="34"/>
  <c r="B14773" i="34"/>
  <c r="B14774" i="34"/>
  <c r="B14775" i="34"/>
  <c r="B14776" i="34"/>
  <c r="B14777" i="34"/>
  <c r="B14778" i="34"/>
  <c r="B14779" i="34"/>
  <c r="B14780" i="34"/>
  <c r="B14781" i="34"/>
  <c r="B14782" i="34"/>
  <c r="B14783" i="34"/>
  <c r="B14784" i="34"/>
  <c r="B14785" i="34"/>
  <c r="B14786" i="34"/>
  <c r="B14787" i="34"/>
  <c r="B14788" i="34"/>
  <c r="B14789" i="34"/>
  <c r="B14790" i="34"/>
  <c r="B14791" i="34"/>
  <c r="B14792" i="34"/>
  <c r="B14793" i="34"/>
  <c r="B14794" i="34"/>
  <c r="B14795" i="34"/>
  <c r="B14796" i="34"/>
  <c r="B14797" i="34"/>
  <c r="B14798" i="34"/>
  <c r="B14799" i="34"/>
  <c r="B14800" i="34"/>
  <c r="B14801" i="34"/>
  <c r="B14802" i="34"/>
  <c r="B14803" i="34"/>
  <c r="B14804" i="34"/>
  <c r="B14805" i="34"/>
  <c r="B14806" i="34"/>
  <c r="B14807" i="34"/>
  <c r="B14808" i="34"/>
  <c r="B14809" i="34"/>
  <c r="B14810" i="34"/>
  <c r="B14811" i="34"/>
  <c r="B14812" i="34"/>
  <c r="B14813" i="34"/>
  <c r="B14814" i="34"/>
  <c r="B14815" i="34"/>
  <c r="B14816" i="34"/>
  <c r="B14817" i="34"/>
  <c r="B14818" i="34"/>
  <c r="B14819" i="34"/>
  <c r="B14820" i="34"/>
  <c r="B14821" i="34"/>
  <c r="B14822" i="34"/>
  <c r="B14823" i="34"/>
  <c r="B14824" i="34"/>
  <c r="B14825" i="34"/>
  <c r="B14826" i="34"/>
  <c r="B14827" i="34"/>
  <c r="B14828" i="34"/>
  <c r="B14829" i="34"/>
  <c r="B14830" i="34"/>
  <c r="B14831" i="34"/>
  <c r="B14832" i="34"/>
  <c r="B14833" i="34"/>
  <c r="B14834" i="34"/>
  <c r="B14835" i="34"/>
  <c r="B14836" i="34"/>
  <c r="B14837" i="34"/>
  <c r="B14838" i="34"/>
  <c r="B14839" i="34"/>
  <c r="B14840" i="34"/>
  <c r="B14841" i="34"/>
  <c r="B14842" i="34"/>
  <c r="B14843" i="34"/>
  <c r="B14844" i="34"/>
  <c r="B14845" i="34"/>
  <c r="B14846" i="34"/>
  <c r="B14847" i="34"/>
  <c r="B14848" i="34"/>
  <c r="B14849" i="34"/>
  <c r="B14850" i="34"/>
  <c r="B14851" i="34"/>
  <c r="B14852" i="34"/>
  <c r="B14853" i="34"/>
  <c r="B14854" i="34"/>
  <c r="B14855" i="34"/>
  <c r="B14856" i="34"/>
  <c r="B14857" i="34"/>
  <c r="B14858" i="34"/>
  <c r="B14859" i="34"/>
  <c r="B14860" i="34"/>
  <c r="B14861" i="34"/>
  <c r="B14862" i="34"/>
  <c r="B14863" i="34"/>
  <c r="B14864" i="34"/>
  <c r="B14865" i="34"/>
  <c r="B14866" i="34"/>
  <c r="B14867" i="34"/>
  <c r="B14868" i="34"/>
  <c r="B14869" i="34"/>
  <c r="B14870" i="34"/>
  <c r="B14871" i="34"/>
  <c r="B14872" i="34"/>
  <c r="B14873" i="34"/>
  <c r="B14874" i="34"/>
  <c r="B14875" i="34"/>
  <c r="B14876" i="34"/>
  <c r="B14877" i="34"/>
  <c r="B14878" i="34"/>
  <c r="B14879" i="34"/>
  <c r="B14880" i="34"/>
  <c r="B14881" i="34"/>
  <c r="B14882" i="34"/>
  <c r="B14883" i="34"/>
  <c r="B14884" i="34"/>
  <c r="B14885" i="34"/>
  <c r="B14886" i="34"/>
  <c r="B14887" i="34"/>
  <c r="B14888" i="34"/>
  <c r="B14889" i="34"/>
  <c r="B14890" i="34"/>
  <c r="B14891" i="34"/>
  <c r="B14892" i="34"/>
  <c r="B14893" i="34"/>
  <c r="B14894" i="34"/>
  <c r="B14895" i="34"/>
  <c r="B14896" i="34"/>
  <c r="B14897" i="34"/>
  <c r="B14898" i="34"/>
  <c r="B14899" i="34"/>
  <c r="B14900" i="34"/>
  <c r="B14901" i="34"/>
  <c r="B14902" i="34"/>
  <c r="B14903" i="34"/>
  <c r="B14904" i="34"/>
  <c r="B14905" i="34"/>
  <c r="B14906" i="34"/>
  <c r="B14907" i="34"/>
  <c r="B14908" i="34"/>
  <c r="B14909" i="34"/>
  <c r="B14910" i="34"/>
  <c r="B14911" i="34"/>
  <c r="B14912" i="34"/>
  <c r="B14913" i="34"/>
  <c r="B14914" i="34"/>
  <c r="B14915" i="34"/>
  <c r="B14916" i="34"/>
  <c r="B14917" i="34"/>
  <c r="B14918" i="34"/>
  <c r="B14919" i="34"/>
  <c r="B14920" i="34"/>
  <c r="B14921" i="34"/>
  <c r="B14922" i="34"/>
  <c r="B14923" i="34"/>
  <c r="B14924" i="34"/>
  <c r="B14925" i="34"/>
  <c r="B14926" i="34"/>
  <c r="B14927" i="34"/>
  <c r="B14928" i="34"/>
  <c r="B14929" i="34"/>
  <c r="B14930" i="34"/>
  <c r="B14931" i="34"/>
  <c r="B14932" i="34"/>
  <c r="B14933" i="34"/>
  <c r="B14934" i="34"/>
  <c r="B14935" i="34"/>
  <c r="B14936" i="34"/>
  <c r="B14937" i="34"/>
  <c r="B14938" i="34"/>
  <c r="B14939" i="34"/>
  <c r="B14940" i="34"/>
  <c r="B14941" i="34"/>
  <c r="B14942" i="34"/>
  <c r="B14943" i="34"/>
  <c r="B14944" i="34"/>
  <c r="B14945" i="34"/>
  <c r="B14946" i="34"/>
  <c r="B14947" i="34"/>
  <c r="B14948" i="34"/>
  <c r="B14949" i="34"/>
  <c r="B14950" i="34"/>
  <c r="B14951" i="34"/>
  <c r="B14952" i="34"/>
  <c r="B14953" i="34"/>
  <c r="B14954" i="34"/>
  <c r="B14955" i="34"/>
  <c r="B14956" i="34"/>
  <c r="B14957" i="34"/>
  <c r="B14958" i="34"/>
  <c r="B14959" i="34"/>
  <c r="B14960" i="34"/>
  <c r="B14961" i="34"/>
  <c r="B14962" i="34"/>
  <c r="B14963" i="34"/>
  <c r="B14964" i="34"/>
  <c r="B14965" i="34"/>
  <c r="B14966" i="34"/>
  <c r="B14967" i="34"/>
  <c r="B14968" i="34"/>
  <c r="B14969" i="34"/>
  <c r="B14970" i="34"/>
  <c r="B14971" i="34"/>
  <c r="B14972" i="34"/>
  <c r="B14973" i="34"/>
  <c r="B14974" i="34"/>
  <c r="B14975" i="34"/>
  <c r="B14976" i="34"/>
  <c r="B14977" i="34"/>
  <c r="B14978" i="34"/>
  <c r="B14979" i="34"/>
  <c r="B14980" i="34"/>
  <c r="B14981" i="34"/>
  <c r="B14982" i="34"/>
  <c r="B14983" i="34"/>
  <c r="B14984" i="34"/>
  <c r="B14985" i="34"/>
  <c r="B14986" i="34"/>
  <c r="B14987" i="34"/>
  <c r="B14988" i="34"/>
  <c r="B14989" i="34"/>
  <c r="B14990" i="34"/>
  <c r="B14991" i="34"/>
  <c r="B14992" i="34"/>
  <c r="B14993" i="34"/>
  <c r="B14994" i="34"/>
  <c r="B14995" i="34"/>
  <c r="B14996" i="34"/>
  <c r="B14997" i="34"/>
  <c r="B14998" i="34"/>
  <c r="B14999" i="34"/>
  <c r="B15000" i="34"/>
  <c r="B15001" i="34"/>
  <c r="B15002" i="34"/>
  <c r="B15003" i="34"/>
  <c r="B15004" i="34"/>
  <c r="B15005" i="34"/>
  <c r="B15006" i="34"/>
  <c r="B15007" i="34"/>
  <c r="B15008" i="34"/>
  <c r="B15009" i="34"/>
  <c r="B15010" i="34"/>
  <c r="B15011" i="34"/>
  <c r="B15012" i="34"/>
  <c r="B15013" i="34"/>
  <c r="B15014" i="34"/>
  <c r="B15015" i="34"/>
  <c r="B15016" i="34"/>
  <c r="B15017" i="34"/>
  <c r="B15018" i="34"/>
  <c r="B15019" i="34"/>
  <c r="B15020" i="34"/>
  <c r="B15021" i="34"/>
  <c r="B15022" i="34"/>
  <c r="B15023" i="34"/>
  <c r="B15024" i="34"/>
  <c r="B15025" i="34"/>
  <c r="B15026" i="34"/>
  <c r="B15027" i="34"/>
  <c r="B15028" i="34"/>
  <c r="B15029" i="34"/>
  <c r="B15030" i="34"/>
  <c r="B15031" i="34"/>
  <c r="B15032" i="34"/>
  <c r="B15033" i="34"/>
  <c r="B15034" i="34"/>
  <c r="B15035" i="34"/>
  <c r="B15036" i="34"/>
  <c r="B15037" i="34"/>
  <c r="B15038" i="34"/>
  <c r="B15039" i="34"/>
  <c r="B15040" i="34"/>
  <c r="B15041" i="34"/>
  <c r="B15042" i="34"/>
  <c r="B15043" i="34"/>
  <c r="B15044" i="34"/>
  <c r="B15045" i="34"/>
  <c r="B15046" i="34"/>
  <c r="B15047" i="34"/>
  <c r="B15048" i="34"/>
  <c r="B15049" i="34"/>
  <c r="B15050" i="34"/>
  <c r="B15051" i="34"/>
  <c r="B15052" i="34"/>
  <c r="B15053" i="34"/>
  <c r="B15054" i="34"/>
  <c r="B15055" i="34"/>
  <c r="B15056" i="34"/>
  <c r="B15057" i="34"/>
  <c r="B15058" i="34"/>
  <c r="B15059" i="34"/>
  <c r="B15060" i="34"/>
  <c r="B15061" i="34"/>
  <c r="B15062" i="34"/>
  <c r="B15063" i="34"/>
  <c r="B15064" i="34"/>
  <c r="B15065" i="34"/>
  <c r="B15066" i="34"/>
  <c r="B15067" i="34"/>
  <c r="B15068" i="34"/>
  <c r="B15069" i="34"/>
  <c r="B15070" i="34"/>
  <c r="B15071" i="34"/>
  <c r="B15072" i="34"/>
  <c r="B15073" i="34"/>
  <c r="B15074" i="34"/>
  <c r="B15075" i="34"/>
  <c r="B15076" i="34"/>
  <c r="B15077" i="34"/>
  <c r="B15078" i="34"/>
  <c r="B15079" i="34"/>
  <c r="B15080" i="34"/>
  <c r="B15081" i="34"/>
  <c r="B15082" i="34"/>
  <c r="B15083" i="34"/>
  <c r="B15084" i="34"/>
  <c r="B15085" i="34"/>
  <c r="B15086" i="34"/>
  <c r="B15087" i="34"/>
  <c r="B15088" i="34"/>
  <c r="B15089" i="34"/>
  <c r="B15090" i="34"/>
  <c r="B15091" i="34"/>
  <c r="B15092" i="34"/>
  <c r="B15093" i="34"/>
  <c r="B15094" i="34"/>
  <c r="B15095" i="34"/>
  <c r="B15096" i="34"/>
  <c r="B15097" i="34"/>
  <c r="B15098" i="34"/>
  <c r="B15099" i="34"/>
  <c r="B15100" i="34"/>
  <c r="B15101" i="34"/>
  <c r="B15102" i="34"/>
  <c r="B15103" i="34"/>
  <c r="B15104" i="34"/>
  <c r="B15105" i="34"/>
  <c r="B15106" i="34"/>
  <c r="B15107" i="34"/>
  <c r="B15108" i="34"/>
  <c r="B15109" i="34"/>
  <c r="B15110" i="34"/>
  <c r="B15111" i="34"/>
  <c r="B15112" i="34"/>
  <c r="B15113" i="34"/>
  <c r="B15114" i="34"/>
  <c r="B15115" i="34"/>
  <c r="B15116" i="34"/>
  <c r="B15117" i="34"/>
  <c r="B15118" i="34"/>
  <c r="B15119" i="34"/>
  <c r="B15120" i="34"/>
  <c r="B15121" i="34"/>
  <c r="B15122" i="34"/>
  <c r="B15123" i="34"/>
  <c r="B15124" i="34"/>
  <c r="B15125" i="34"/>
  <c r="B15126" i="34"/>
  <c r="B15127" i="34"/>
  <c r="B15128" i="34"/>
  <c r="B15129" i="34"/>
  <c r="B15130" i="34"/>
  <c r="B15131" i="34"/>
  <c r="B15132" i="34"/>
  <c r="B15133" i="34"/>
  <c r="B15134" i="34"/>
  <c r="B15135" i="34"/>
  <c r="B15136" i="34"/>
  <c r="B15137" i="34"/>
  <c r="B15138" i="34"/>
  <c r="B15139" i="34"/>
  <c r="B15140" i="34"/>
  <c r="B15141" i="34"/>
  <c r="B15142" i="34"/>
  <c r="B15143" i="34"/>
  <c r="B15144" i="34"/>
  <c r="B15145" i="34"/>
  <c r="B15146" i="34"/>
  <c r="B15147" i="34"/>
  <c r="B15148" i="34"/>
  <c r="B15149" i="34"/>
  <c r="B15150" i="34"/>
  <c r="B15151" i="34"/>
  <c r="B15152" i="34"/>
  <c r="B15153" i="34"/>
  <c r="B15154" i="34"/>
  <c r="B15155" i="34"/>
  <c r="B15156" i="34"/>
  <c r="B15157" i="34"/>
  <c r="B15158" i="34"/>
  <c r="B15159" i="34"/>
  <c r="B15160" i="34"/>
  <c r="B15161" i="34"/>
  <c r="B15162" i="34"/>
  <c r="B15163" i="34"/>
  <c r="B15164" i="34"/>
  <c r="B15165" i="34"/>
  <c r="B15166" i="34"/>
  <c r="B15167" i="34"/>
  <c r="B15168" i="34"/>
  <c r="B15169" i="34"/>
  <c r="B15170" i="34"/>
  <c r="B15171" i="34"/>
  <c r="B15172" i="34"/>
  <c r="B15173" i="34"/>
  <c r="B15174" i="34"/>
  <c r="B15175" i="34"/>
  <c r="B15176" i="34"/>
  <c r="B15177" i="34"/>
  <c r="B15178" i="34"/>
  <c r="B15179" i="34"/>
  <c r="B15180" i="34"/>
  <c r="B15181" i="34"/>
  <c r="B15182" i="34"/>
  <c r="B15183" i="34"/>
  <c r="B15184" i="34"/>
  <c r="B15185" i="34"/>
  <c r="B15186" i="34"/>
  <c r="B15187" i="34"/>
  <c r="B15188" i="34"/>
  <c r="B15189" i="34"/>
  <c r="B15190" i="34"/>
  <c r="B15191" i="34"/>
  <c r="B15192" i="34"/>
  <c r="B15193" i="34"/>
  <c r="B15194" i="34"/>
  <c r="B15195" i="34"/>
  <c r="B15196" i="34"/>
  <c r="B15197" i="34"/>
  <c r="B15198" i="34"/>
  <c r="B15199" i="34"/>
  <c r="B15200" i="34"/>
  <c r="B15201" i="34"/>
  <c r="B15202" i="34"/>
  <c r="B15203" i="34"/>
  <c r="B15204" i="34"/>
  <c r="B15205" i="34"/>
  <c r="B15206" i="34"/>
  <c r="B15207" i="34"/>
  <c r="B15208" i="34"/>
  <c r="B15209" i="34"/>
  <c r="B15210" i="34"/>
  <c r="B15211" i="34"/>
  <c r="B15212" i="34"/>
  <c r="B15213" i="34"/>
  <c r="B15214" i="34"/>
  <c r="B15215" i="34"/>
  <c r="B15216" i="34"/>
  <c r="B15217" i="34"/>
  <c r="B15218" i="34"/>
  <c r="B15219" i="34"/>
  <c r="B15220" i="34"/>
  <c r="B15221" i="34"/>
  <c r="B15222" i="34"/>
  <c r="B15223" i="34"/>
  <c r="B15224" i="34"/>
  <c r="B15225" i="34"/>
  <c r="B15226" i="34"/>
  <c r="B15227" i="34"/>
  <c r="B15228" i="34"/>
  <c r="B15229" i="34"/>
  <c r="B15230" i="34"/>
  <c r="B15231" i="34"/>
  <c r="B15232" i="34"/>
  <c r="B15233" i="34"/>
  <c r="B15234" i="34"/>
  <c r="B15235" i="34"/>
  <c r="B15236" i="34"/>
  <c r="B15237" i="34"/>
  <c r="B15238" i="34"/>
  <c r="B15239" i="34"/>
  <c r="B15240" i="34"/>
  <c r="B15241" i="34"/>
  <c r="B15242" i="34"/>
  <c r="B15243" i="34"/>
  <c r="B15244" i="34"/>
  <c r="B15245" i="34"/>
  <c r="B15246" i="34"/>
  <c r="B15247" i="34"/>
  <c r="B15248" i="34"/>
  <c r="B15249" i="34"/>
  <c r="B15250" i="34"/>
  <c r="B15251" i="34"/>
  <c r="B15252" i="34"/>
  <c r="B15253" i="34"/>
  <c r="B15254" i="34"/>
  <c r="B15255" i="34"/>
  <c r="B15256" i="34"/>
  <c r="B15257" i="34"/>
  <c r="B15258" i="34"/>
  <c r="B15259" i="34"/>
  <c r="B15260" i="34"/>
  <c r="B15261" i="34"/>
  <c r="B15262" i="34"/>
  <c r="B15263" i="34"/>
  <c r="B15264" i="34"/>
  <c r="B15265" i="34"/>
  <c r="B15266" i="34"/>
  <c r="B15267" i="34"/>
  <c r="B15268" i="34"/>
  <c r="B15269" i="34"/>
  <c r="B15270" i="34"/>
  <c r="B15271" i="34"/>
  <c r="B15272" i="34"/>
  <c r="B15273" i="34"/>
  <c r="B15274" i="34"/>
  <c r="B15275" i="34"/>
  <c r="B15276" i="34"/>
  <c r="B15277" i="34"/>
  <c r="B15278" i="34"/>
  <c r="B15279" i="34"/>
  <c r="B15280" i="34"/>
  <c r="B15281" i="34"/>
  <c r="B15282" i="34"/>
  <c r="B15283" i="34"/>
  <c r="B15284" i="34"/>
  <c r="B15285" i="34"/>
  <c r="B15286" i="34"/>
  <c r="B15287" i="34"/>
  <c r="B15288" i="34"/>
  <c r="B15289" i="34"/>
  <c r="B15290" i="34"/>
  <c r="B15291" i="34"/>
  <c r="B15292" i="34"/>
  <c r="B15293" i="34"/>
  <c r="B15294" i="34"/>
  <c r="B15295" i="34"/>
  <c r="B15296" i="34"/>
  <c r="B15297" i="34"/>
  <c r="B15298" i="34"/>
  <c r="B15299" i="34"/>
  <c r="B15300" i="34"/>
  <c r="B15301" i="34"/>
  <c r="B15302" i="34"/>
  <c r="B15303" i="34"/>
  <c r="B15304" i="34"/>
  <c r="B15305" i="34"/>
  <c r="B15306" i="34"/>
  <c r="B15307" i="34"/>
  <c r="B15308" i="34"/>
  <c r="B15309" i="34"/>
  <c r="B15310" i="34"/>
  <c r="B15311" i="34"/>
  <c r="B15312" i="34"/>
  <c r="B15313" i="34"/>
  <c r="B15314" i="34"/>
  <c r="B15315" i="34"/>
  <c r="B15316" i="34"/>
  <c r="B15317" i="34"/>
  <c r="B15318" i="34"/>
  <c r="B15319" i="34"/>
  <c r="B15320" i="34"/>
  <c r="B15321" i="34"/>
  <c r="B15322" i="34"/>
  <c r="B15323" i="34"/>
  <c r="B15324" i="34"/>
  <c r="B15325" i="34"/>
  <c r="B15326" i="34"/>
  <c r="B15327" i="34"/>
  <c r="B15328" i="34"/>
  <c r="B15329" i="34"/>
  <c r="B15330" i="34"/>
  <c r="B15331" i="34"/>
  <c r="B15332" i="34"/>
  <c r="B15333" i="34"/>
  <c r="B15334" i="34"/>
  <c r="B15335" i="34"/>
  <c r="B15336" i="34"/>
  <c r="B15337" i="34"/>
  <c r="B15338" i="34"/>
  <c r="B15339" i="34"/>
  <c r="B15340" i="34"/>
  <c r="B15341" i="34"/>
  <c r="B15342" i="34"/>
  <c r="B15343" i="34"/>
  <c r="B15344" i="34"/>
  <c r="B15345" i="34"/>
  <c r="B15346" i="34"/>
  <c r="B15347" i="34"/>
  <c r="B15348" i="34"/>
  <c r="B15349" i="34"/>
  <c r="B15350" i="34"/>
  <c r="B15351" i="34"/>
  <c r="B15352" i="34"/>
  <c r="B15353" i="34"/>
  <c r="B15354" i="34"/>
  <c r="B15355" i="34"/>
  <c r="B15356" i="34"/>
  <c r="B15357" i="34"/>
  <c r="B15358" i="34"/>
  <c r="B15359" i="34"/>
  <c r="B15360" i="34"/>
  <c r="B15361" i="34"/>
  <c r="B15362" i="34"/>
  <c r="B15363" i="34"/>
  <c r="B15364" i="34"/>
  <c r="B15365" i="34"/>
  <c r="B15366" i="34"/>
  <c r="B15367" i="34"/>
  <c r="B15368" i="34"/>
  <c r="B15369" i="34"/>
  <c r="B15370" i="34"/>
  <c r="B15371" i="34"/>
  <c r="B15372" i="34"/>
  <c r="B15373" i="34"/>
  <c r="B15374" i="34"/>
  <c r="B15375" i="34"/>
  <c r="B15376" i="34"/>
  <c r="B15377" i="34"/>
  <c r="B15378" i="34"/>
  <c r="B15379" i="34"/>
  <c r="B15380" i="34"/>
  <c r="B15381" i="34"/>
  <c r="B15382" i="34"/>
  <c r="B15383" i="34"/>
  <c r="B15384" i="34"/>
  <c r="B15385" i="34"/>
  <c r="B15386" i="34"/>
  <c r="B15387" i="34"/>
  <c r="B15388" i="34"/>
  <c r="B15389" i="34"/>
  <c r="B15390" i="34"/>
  <c r="B15391" i="34"/>
  <c r="B15392" i="34"/>
  <c r="B15393" i="34"/>
  <c r="B15394" i="34"/>
  <c r="B15395" i="34"/>
  <c r="B15396" i="34"/>
  <c r="B15397" i="34"/>
  <c r="B15398" i="34"/>
  <c r="B15399" i="34"/>
  <c r="B15400" i="34"/>
  <c r="B15401" i="34"/>
  <c r="B15402" i="34"/>
  <c r="B15403" i="34"/>
  <c r="B15404" i="34"/>
  <c r="B15405" i="34"/>
  <c r="B15406" i="34"/>
  <c r="B15407" i="34"/>
  <c r="B15408" i="34"/>
  <c r="B15409" i="34"/>
  <c r="B15410" i="34"/>
  <c r="B15411" i="34"/>
  <c r="B15412" i="34"/>
  <c r="B15413" i="34"/>
  <c r="B15414" i="34"/>
  <c r="B15415" i="34"/>
  <c r="B15416" i="34"/>
  <c r="B15417" i="34"/>
  <c r="B15418" i="34"/>
  <c r="B15419" i="34"/>
  <c r="B15420" i="34"/>
  <c r="B15421" i="34"/>
  <c r="B15422" i="34"/>
  <c r="B15423" i="34"/>
  <c r="B15424" i="34"/>
  <c r="B15425" i="34"/>
  <c r="B15426" i="34"/>
  <c r="B15427" i="34"/>
  <c r="B15428" i="34"/>
  <c r="B15429" i="34"/>
  <c r="B15430" i="34"/>
  <c r="B15431" i="34"/>
  <c r="B15432" i="34"/>
  <c r="B15433" i="34"/>
  <c r="B15434" i="34"/>
  <c r="B15435" i="34"/>
  <c r="B15436" i="34"/>
  <c r="B15437" i="34"/>
  <c r="B15438" i="34"/>
  <c r="B15439" i="34"/>
  <c r="B15440" i="34"/>
  <c r="B15441" i="34"/>
  <c r="B15442" i="34"/>
  <c r="B15443" i="34"/>
  <c r="B15444" i="34"/>
  <c r="B15445" i="34"/>
  <c r="B15446" i="34"/>
  <c r="B15447" i="34"/>
  <c r="B15448" i="34"/>
  <c r="B15449" i="34"/>
  <c r="B15450" i="34"/>
  <c r="B15451" i="34"/>
  <c r="B15452" i="34"/>
  <c r="B15453" i="34"/>
  <c r="B15454" i="34"/>
  <c r="B15455" i="34"/>
  <c r="B15456" i="34"/>
  <c r="B15457" i="34"/>
  <c r="B15458" i="34"/>
  <c r="B15459" i="34"/>
  <c r="B15460" i="34"/>
  <c r="B15461" i="34"/>
  <c r="B15462" i="34"/>
  <c r="B15463" i="34"/>
  <c r="B15464" i="34"/>
  <c r="B15465" i="34"/>
  <c r="B15466" i="34"/>
  <c r="B15467" i="34"/>
  <c r="B15468" i="34"/>
  <c r="B15469" i="34"/>
  <c r="B15470" i="34"/>
  <c r="B15471" i="34"/>
  <c r="B15472" i="34"/>
  <c r="B15473" i="34"/>
  <c r="B15474" i="34"/>
  <c r="B15475" i="34"/>
  <c r="B15476" i="34"/>
  <c r="B15477" i="34"/>
  <c r="B15478" i="34"/>
  <c r="B15479" i="34"/>
  <c r="B15480" i="34"/>
  <c r="B15481" i="34"/>
  <c r="B15482" i="34"/>
  <c r="B15483" i="34"/>
  <c r="B15484" i="34"/>
  <c r="B15485" i="34"/>
  <c r="B15486" i="34"/>
  <c r="B15487" i="34"/>
  <c r="B15488" i="34"/>
  <c r="B15489" i="34"/>
  <c r="B15490" i="34"/>
  <c r="B15491" i="34"/>
  <c r="B15492" i="34"/>
  <c r="B15493" i="34"/>
  <c r="B15494" i="34"/>
  <c r="B15495" i="34"/>
  <c r="B15496" i="34"/>
  <c r="B15497" i="34"/>
  <c r="B15498" i="34"/>
  <c r="B15499" i="34"/>
  <c r="B15500" i="34"/>
  <c r="B15501" i="34"/>
  <c r="B15502" i="34"/>
  <c r="B15503" i="34"/>
  <c r="B15504" i="34"/>
  <c r="B15505" i="34"/>
  <c r="B15506" i="34"/>
  <c r="B15507" i="34"/>
  <c r="B15508" i="34"/>
  <c r="B15509" i="34"/>
  <c r="B15510" i="34"/>
  <c r="B15511" i="34"/>
  <c r="B15512" i="34"/>
  <c r="B15513" i="34"/>
  <c r="B15514" i="34"/>
  <c r="B15515" i="34"/>
  <c r="B15516" i="34"/>
  <c r="B15517" i="34"/>
  <c r="B15518" i="34"/>
  <c r="B15519" i="34"/>
  <c r="B15520" i="34"/>
  <c r="B15521" i="34"/>
  <c r="B15522" i="34"/>
  <c r="B15523" i="34"/>
  <c r="B15524" i="34"/>
  <c r="B15525" i="34"/>
  <c r="B15526" i="34"/>
  <c r="B15527" i="34"/>
  <c r="B15528" i="34"/>
  <c r="B15529" i="34"/>
  <c r="B15530" i="34"/>
  <c r="B15531" i="34"/>
  <c r="B15532" i="34"/>
  <c r="B15533" i="34"/>
  <c r="B15534" i="34"/>
  <c r="B15535" i="34"/>
  <c r="B15536" i="34"/>
  <c r="B15537" i="34"/>
  <c r="B15538" i="34"/>
  <c r="B15539" i="34"/>
  <c r="B15540" i="34"/>
  <c r="B15541" i="34"/>
  <c r="B15542" i="34"/>
  <c r="B15543" i="34"/>
  <c r="B15544" i="34"/>
  <c r="B15545" i="34"/>
  <c r="B15546" i="34"/>
  <c r="B15547" i="34"/>
  <c r="B15548" i="34"/>
  <c r="B15549" i="34"/>
  <c r="B15550" i="34"/>
  <c r="B15551" i="34"/>
  <c r="B15552" i="34"/>
  <c r="B15553" i="34"/>
  <c r="B15554" i="34"/>
  <c r="B15555" i="34"/>
  <c r="B15556" i="34"/>
  <c r="B15557" i="34"/>
  <c r="B15558" i="34"/>
  <c r="B15559" i="34"/>
  <c r="B15560" i="34"/>
  <c r="B15561" i="34"/>
  <c r="B15562" i="34"/>
  <c r="B15563" i="34"/>
  <c r="B15564" i="34"/>
  <c r="B15565" i="34"/>
  <c r="B15566" i="34"/>
  <c r="B15567" i="34"/>
  <c r="B15568" i="34"/>
  <c r="B15569" i="34"/>
  <c r="B15570" i="34"/>
  <c r="B15571" i="34"/>
  <c r="B15572" i="34"/>
  <c r="B15573" i="34"/>
  <c r="B15574" i="34"/>
  <c r="B15575" i="34"/>
  <c r="B15576" i="34"/>
  <c r="B15577" i="34"/>
  <c r="B15578" i="34"/>
  <c r="B15579" i="34"/>
  <c r="B15580" i="34"/>
  <c r="B15581" i="34"/>
  <c r="B15582" i="34"/>
  <c r="B15583" i="34"/>
  <c r="B15584" i="34"/>
  <c r="B15585" i="34"/>
  <c r="B15586" i="34"/>
  <c r="B15587" i="34"/>
  <c r="B15588" i="34"/>
  <c r="B15589" i="34"/>
  <c r="B15590" i="34"/>
  <c r="B15591" i="34"/>
  <c r="B15592" i="34"/>
  <c r="B15593" i="34"/>
  <c r="B15594" i="34"/>
  <c r="B15595" i="34"/>
  <c r="B15596" i="34"/>
  <c r="B15597" i="34"/>
  <c r="B15598" i="34"/>
  <c r="B15599" i="34"/>
  <c r="B15600" i="34"/>
  <c r="B15601" i="34"/>
  <c r="B15602" i="34"/>
  <c r="B15603" i="34"/>
  <c r="B15604" i="34"/>
  <c r="B15605" i="34"/>
  <c r="B15606" i="34"/>
  <c r="B15607" i="34"/>
  <c r="B15608" i="34"/>
  <c r="B15609" i="34"/>
  <c r="B15610" i="34"/>
  <c r="B15611" i="34"/>
  <c r="B15612" i="34"/>
  <c r="B15613" i="34"/>
  <c r="B15614" i="34"/>
  <c r="B15615" i="34"/>
  <c r="B15616" i="34"/>
  <c r="B15617" i="34"/>
  <c r="B15618" i="34"/>
  <c r="B15619" i="34"/>
  <c r="B15620" i="34"/>
  <c r="B15621" i="34"/>
  <c r="B15622" i="34"/>
  <c r="B15623" i="34"/>
  <c r="B15624" i="34"/>
  <c r="B15625" i="34"/>
  <c r="B15626" i="34"/>
  <c r="B15627" i="34"/>
  <c r="B15628" i="34"/>
  <c r="B15629" i="34"/>
  <c r="B15630" i="34"/>
  <c r="B15631" i="34"/>
  <c r="B15632" i="34"/>
  <c r="B15633" i="34"/>
  <c r="B15634" i="34"/>
  <c r="B15635" i="34"/>
  <c r="B15636" i="34"/>
  <c r="B15637" i="34"/>
  <c r="B15638" i="34"/>
  <c r="B15639" i="34"/>
  <c r="B15640" i="34"/>
  <c r="B15641" i="34"/>
  <c r="B15642" i="34"/>
  <c r="B15643" i="34"/>
  <c r="B15644" i="34"/>
  <c r="B15645" i="34"/>
  <c r="B15646" i="34"/>
  <c r="B15647" i="34"/>
  <c r="B15648" i="34"/>
  <c r="B15649" i="34"/>
  <c r="B15650" i="34"/>
  <c r="B15651" i="34"/>
  <c r="B15652" i="34"/>
  <c r="B15653" i="34"/>
  <c r="B15654" i="34"/>
  <c r="B15655" i="34"/>
  <c r="B15656" i="34"/>
  <c r="B15657" i="34"/>
  <c r="B15658" i="34"/>
  <c r="B15659" i="34"/>
  <c r="B15660" i="34"/>
  <c r="B15661" i="34"/>
  <c r="B15662" i="34"/>
  <c r="B15663" i="34"/>
  <c r="B15664" i="34"/>
  <c r="B15665" i="34"/>
  <c r="B15666" i="34"/>
  <c r="B15667" i="34"/>
  <c r="B15668" i="34"/>
  <c r="B15669" i="34"/>
  <c r="B15670" i="34"/>
  <c r="B15671" i="34"/>
  <c r="B15672" i="34"/>
  <c r="B15673" i="34"/>
  <c r="B15674" i="34"/>
  <c r="B15675" i="34"/>
  <c r="B15676" i="34"/>
  <c r="B15677" i="34"/>
  <c r="B15678" i="34"/>
  <c r="B15679" i="34"/>
  <c r="B15680" i="34"/>
  <c r="B15681" i="34"/>
  <c r="B15682" i="34"/>
  <c r="B15683" i="34"/>
  <c r="B15684" i="34"/>
  <c r="B15685" i="34"/>
  <c r="B15686" i="34"/>
  <c r="B15687" i="34"/>
  <c r="B15688" i="34"/>
  <c r="B15689" i="34"/>
  <c r="B15690" i="34"/>
  <c r="B15691" i="34"/>
  <c r="B15692" i="34"/>
  <c r="B15693" i="34"/>
  <c r="B15694" i="34"/>
  <c r="B15695" i="34"/>
  <c r="B15696" i="34"/>
  <c r="B15697" i="34"/>
  <c r="B15698" i="34"/>
  <c r="B15699" i="34"/>
  <c r="B15700" i="34"/>
  <c r="B15701" i="34"/>
  <c r="B15702" i="34"/>
  <c r="B15703" i="34"/>
  <c r="B15704" i="34"/>
  <c r="B15705" i="34"/>
  <c r="B15706" i="34"/>
  <c r="B15707" i="34"/>
  <c r="B15708" i="34"/>
  <c r="B15709" i="34"/>
  <c r="B15710" i="34"/>
  <c r="B15711" i="34"/>
  <c r="B15712" i="34"/>
  <c r="B15713" i="34"/>
  <c r="B15714" i="34"/>
  <c r="B15715" i="34"/>
  <c r="B15716" i="34"/>
  <c r="B15717" i="34"/>
  <c r="B15718" i="34"/>
  <c r="B15719" i="34"/>
  <c r="B15720" i="34"/>
  <c r="B15721" i="34"/>
  <c r="B15722" i="34"/>
  <c r="B15723" i="34"/>
  <c r="B15724" i="34"/>
  <c r="B15725" i="34"/>
  <c r="B15726" i="34"/>
  <c r="B15727" i="34"/>
  <c r="B15728" i="34"/>
  <c r="B15729" i="34"/>
  <c r="B15730" i="34"/>
  <c r="B15731" i="34"/>
  <c r="B15732" i="34"/>
  <c r="B15733" i="34"/>
  <c r="B15734" i="34"/>
  <c r="B15735" i="34"/>
  <c r="B15736" i="34"/>
  <c r="B15737" i="34"/>
  <c r="B15738" i="34"/>
  <c r="B15739" i="34"/>
  <c r="B15740" i="34"/>
  <c r="B15741" i="34"/>
  <c r="B15742" i="34"/>
  <c r="B15743" i="34"/>
  <c r="B15744" i="34"/>
  <c r="B15745" i="34"/>
  <c r="B15746" i="34"/>
  <c r="B15747" i="34"/>
  <c r="B15748" i="34"/>
  <c r="B15749" i="34"/>
  <c r="B15750" i="34"/>
  <c r="B15751" i="34"/>
  <c r="B15752" i="34"/>
  <c r="B15753" i="34"/>
  <c r="B15754" i="34"/>
  <c r="B15755" i="34"/>
  <c r="B15756" i="34"/>
  <c r="B15757" i="34"/>
  <c r="B15758" i="34"/>
  <c r="B15759" i="34"/>
  <c r="B15760" i="34"/>
  <c r="B15761" i="34"/>
  <c r="B15762" i="34"/>
  <c r="B15763" i="34"/>
  <c r="B15764" i="34"/>
  <c r="B15765" i="34"/>
  <c r="B15766" i="34"/>
  <c r="B15767" i="34"/>
  <c r="B15768" i="34"/>
  <c r="B15769" i="34"/>
  <c r="B15770" i="34"/>
  <c r="B15771" i="34"/>
  <c r="B15772" i="34"/>
  <c r="B15773" i="34"/>
  <c r="B15774" i="34"/>
  <c r="B15775" i="34"/>
  <c r="B15776" i="34"/>
  <c r="B15777" i="34"/>
  <c r="B15778" i="34"/>
  <c r="B15779" i="34"/>
  <c r="B15780" i="34"/>
  <c r="B15781" i="34"/>
  <c r="B15782" i="34"/>
  <c r="B15783" i="34"/>
  <c r="B15784" i="34"/>
  <c r="B15785" i="34"/>
  <c r="B15786" i="34"/>
  <c r="B15787" i="34"/>
  <c r="B15788" i="34"/>
  <c r="B15789" i="34"/>
  <c r="B15790" i="34"/>
  <c r="B15791" i="34"/>
  <c r="B15792" i="34"/>
  <c r="B15793" i="34"/>
  <c r="B15794" i="34"/>
  <c r="B15795" i="34"/>
  <c r="B15796" i="34"/>
  <c r="B15797" i="34"/>
  <c r="B15798" i="34"/>
  <c r="B15799" i="34"/>
  <c r="B15800" i="34"/>
  <c r="B15801" i="34"/>
  <c r="B15802" i="34"/>
  <c r="B15803" i="34"/>
  <c r="B15804" i="34"/>
  <c r="B15805" i="34"/>
  <c r="B15806" i="34"/>
  <c r="B15807" i="34"/>
  <c r="B15808" i="34"/>
  <c r="B15809" i="34"/>
  <c r="B15810" i="34"/>
  <c r="B15811" i="34"/>
  <c r="B15812" i="34"/>
  <c r="B15813" i="34"/>
  <c r="B15814" i="34"/>
  <c r="B15815" i="34"/>
  <c r="B15816" i="34"/>
  <c r="B15817" i="34"/>
  <c r="B15818" i="34"/>
  <c r="B15819" i="34"/>
  <c r="B15820" i="34"/>
  <c r="B15821" i="34"/>
  <c r="B15822" i="34"/>
  <c r="B15823" i="34"/>
  <c r="B15824" i="34"/>
  <c r="B15825" i="34"/>
  <c r="B15826" i="34"/>
  <c r="B15827" i="34"/>
  <c r="B15828" i="34"/>
  <c r="B15829" i="34"/>
  <c r="B15830" i="34"/>
  <c r="B15831" i="34"/>
  <c r="B15832" i="34"/>
  <c r="B15833" i="34"/>
  <c r="B15834" i="34"/>
  <c r="B15835" i="34"/>
  <c r="B15836" i="34"/>
  <c r="B15837" i="34"/>
  <c r="B15838" i="34"/>
  <c r="B15839" i="34"/>
  <c r="B15840" i="34"/>
  <c r="B15841" i="34"/>
  <c r="B15842" i="34"/>
  <c r="B15843" i="34"/>
  <c r="B15844" i="34"/>
  <c r="B15845" i="34"/>
  <c r="B15846" i="34"/>
  <c r="B15847" i="34"/>
  <c r="B15848" i="34"/>
  <c r="B15849" i="34"/>
  <c r="B15850" i="34"/>
  <c r="B15851" i="34"/>
  <c r="B15852" i="34"/>
  <c r="B15853" i="34"/>
  <c r="B15854" i="34"/>
  <c r="B15855" i="34"/>
  <c r="B15856" i="34"/>
  <c r="B15857" i="34"/>
  <c r="B15858" i="34"/>
  <c r="B15859" i="34"/>
  <c r="B15860" i="34"/>
  <c r="B15861" i="34"/>
  <c r="B15862" i="34"/>
  <c r="B15863" i="34"/>
  <c r="B15864" i="34"/>
  <c r="B15865" i="34"/>
  <c r="B15866" i="34"/>
  <c r="B15867" i="34"/>
  <c r="B15868" i="34"/>
  <c r="B15869" i="34"/>
  <c r="B15870" i="34"/>
  <c r="B15871" i="34"/>
  <c r="B15872" i="34"/>
  <c r="B15873" i="34"/>
  <c r="B15874" i="34"/>
  <c r="B15875" i="34"/>
  <c r="B15876" i="34"/>
  <c r="B15877" i="34"/>
  <c r="B15878" i="34"/>
  <c r="B15879" i="34"/>
  <c r="B15880" i="34"/>
  <c r="B15881" i="34"/>
  <c r="B15882" i="34"/>
  <c r="B15883" i="34"/>
  <c r="B15884" i="34"/>
  <c r="B15885" i="34"/>
  <c r="B15886" i="34"/>
  <c r="B15887" i="34"/>
  <c r="B15888" i="34"/>
  <c r="B15889" i="34"/>
  <c r="B15890" i="34"/>
  <c r="B15891" i="34"/>
  <c r="B15892" i="34"/>
  <c r="B15893" i="34"/>
  <c r="B15894" i="34"/>
  <c r="B15895" i="34"/>
  <c r="B15896" i="34"/>
  <c r="B15897" i="34"/>
  <c r="B15898" i="34"/>
  <c r="B15899" i="34"/>
  <c r="B15900" i="34"/>
  <c r="B15901" i="34"/>
  <c r="B15902" i="34"/>
  <c r="B15903" i="34"/>
  <c r="B15904" i="34"/>
  <c r="B15905" i="34"/>
  <c r="B15906" i="34"/>
  <c r="B15907" i="34"/>
  <c r="B15908" i="34"/>
  <c r="B15909" i="34"/>
  <c r="B15910" i="34"/>
  <c r="B15911" i="34"/>
  <c r="B15912" i="34"/>
  <c r="B15913" i="34"/>
  <c r="B15914" i="34"/>
  <c r="B15915" i="34"/>
  <c r="B15916" i="34"/>
  <c r="B15917" i="34"/>
  <c r="B15918" i="34"/>
  <c r="B15919" i="34"/>
  <c r="B15920" i="34"/>
  <c r="B15921" i="34"/>
  <c r="B15922" i="34"/>
  <c r="B15923" i="34"/>
  <c r="B15924" i="34"/>
  <c r="B15925" i="34"/>
  <c r="B15926" i="34"/>
  <c r="B15927" i="34"/>
  <c r="B15928" i="34"/>
  <c r="B15929" i="34"/>
  <c r="B15930" i="34"/>
  <c r="B15931" i="34"/>
  <c r="B15932" i="34"/>
  <c r="B15933" i="34"/>
  <c r="B15934" i="34"/>
  <c r="B15935" i="34"/>
  <c r="B15936" i="34"/>
  <c r="B15937" i="34"/>
  <c r="B15938" i="34"/>
  <c r="B15939" i="34"/>
  <c r="B15940" i="34"/>
  <c r="B15941" i="34"/>
  <c r="B15942" i="34"/>
  <c r="B15943" i="34"/>
  <c r="B15944" i="34"/>
  <c r="B15945" i="34"/>
  <c r="B15946" i="34"/>
  <c r="B15947" i="34"/>
  <c r="B15948" i="34"/>
  <c r="B15949" i="34"/>
  <c r="B15950" i="34"/>
  <c r="B15951" i="34"/>
  <c r="B15952" i="34"/>
  <c r="B15953" i="34"/>
  <c r="B15954" i="34"/>
  <c r="B15955" i="34"/>
  <c r="B15956" i="34"/>
  <c r="B15957" i="34"/>
  <c r="B15958" i="34"/>
  <c r="B15959" i="34"/>
  <c r="B15960" i="34"/>
  <c r="B15961" i="34"/>
  <c r="B15962" i="34"/>
  <c r="B15963" i="34"/>
  <c r="B15964" i="34"/>
  <c r="B15965" i="34"/>
  <c r="B15966" i="34"/>
  <c r="B15967" i="34"/>
  <c r="B15968" i="34"/>
  <c r="B15969" i="34"/>
  <c r="B15970" i="34"/>
  <c r="B15971" i="34"/>
  <c r="B15972" i="34"/>
  <c r="B15973" i="34"/>
  <c r="B15974" i="34"/>
  <c r="B15975" i="34"/>
  <c r="B15976" i="34"/>
  <c r="B15977" i="34"/>
  <c r="B15978" i="34"/>
  <c r="B15979" i="34"/>
  <c r="B15980" i="34"/>
  <c r="B15981" i="34"/>
  <c r="B15982" i="34"/>
  <c r="B15983" i="34"/>
  <c r="B15984" i="34"/>
  <c r="B15985" i="34"/>
  <c r="B15986" i="34"/>
  <c r="B15987" i="34"/>
  <c r="B15988" i="34"/>
  <c r="B15989" i="34"/>
  <c r="B15990" i="34"/>
  <c r="B15991" i="34"/>
  <c r="B15992" i="34"/>
  <c r="B15993" i="34"/>
  <c r="B15994" i="34"/>
  <c r="B15995" i="34"/>
  <c r="B15996" i="34"/>
  <c r="B15997" i="34"/>
  <c r="B15998" i="34"/>
  <c r="B15999" i="34"/>
  <c r="B16000" i="34"/>
  <c r="B16001" i="34"/>
  <c r="B16002" i="34"/>
  <c r="B16003" i="34"/>
  <c r="B16004" i="34"/>
  <c r="B16005" i="34"/>
  <c r="B16006" i="34"/>
  <c r="B16007" i="34"/>
  <c r="B16008" i="34"/>
  <c r="B16009" i="34"/>
  <c r="B16010" i="34"/>
  <c r="B16011" i="34"/>
  <c r="B16012" i="34"/>
  <c r="B16013" i="34"/>
  <c r="B16014" i="34"/>
  <c r="B16015" i="34"/>
  <c r="B16016" i="34"/>
  <c r="B16017" i="34"/>
  <c r="B16018" i="34"/>
  <c r="B16019" i="34"/>
  <c r="B16020" i="34"/>
  <c r="B16021" i="34"/>
  <c r="B16022" i="34"/>
  <c r="B16023" i="34"/>
  <c r="B16024" i="34"/>
  <c r="B16025" i="34"/>
  <c r="B16026" i="34"/>
  <c r="B16027" i="34"/>
  <c r="B16028" i="34"/>
  <c r="B16029" i="34"/>
  <c r="B16030" i="34"/>
  <c r="B16031" i="34"/>
  <c r="B16032" i="34"/>
  <c r="B16033" i="34"/>
  <c r="B16034" i="34"/>
  <c r="B16035" i="34"/>
  <c r="B16036" i="34"/>
  <c r="B16037" i="34"/>
  <c r="B16038" i="34"/>
  <c r="B16039" i="34"/>
  <c r="B16040" i="34"/>
  <c r="B16041" i="34"/>
  <c r="B16042" i="34"/>
  <c r="B16043" i="34"/>
  <c r="B16044" i="34"/>
  <c r="B16045" i="34"/>
  <c r="B16046" i="34"/>
  <c r="B16047" i="34"/>
  <c r="B16048" i="34"/>
  <c r="B16049" i="34"/>
  <c r="B16050" i="34"/>
  <c r="B16051" i="34"/>
  <c r="B16052" i="34"/>
  <c r="B16053" i="34"/>
  <c r="B16054" i="34"/>
  <c r="B16055" i="34"/>
  <c r="B16056" i="34"/>
  <c r="B16057" i="34"/>
  <c r="B16058" i="34"/>
  <c r="B16059" i="34"/>
  <c r="B16060" i="34"/>
  <c r="B16061" i="34"/>
  <c r="B16062" i="34"/>
  <c r="B16063" i="34"/>
  <c r="B16064" i="34"/>
  <c r="B16065" i="34"/>
  <c r="B16066" i="34"/>
  <c r="B16067" i="34"/>
  <c r="B16068" i="34"/>
  <c r="B16069" i="34"/>
  <c r="B16070" i="34"/>
  <c r="B16071" i="34"/>
  <c r="B16072" i="34"/>
  <c r="B16073" i="34"/>
  <c r="B16074" i="34"/>
  <c r="B16075" i="34"/>
  <c r="B16076" i="34"/>
  <c r="B16077" i="34"/>
  <c r="B16078" i="34"/>
  <c r="B16079" i="34"/>
  <c r="B16080" i="34"/>
  <c r="B16081" i="34"/>
  <c r="B16082" i="34"/>
  <c r="B16083" i="34"/>
  <c r="B16084" i="34"/>
  <c r="B16085" i="34"/>
  <c r="B16086" i="34"/>
  <c r="B16087" i="34"/>
  <c r="B16088" i="34"/>
  <c r="B16089" i="34"/>
  <c r="B16090" i="34"/>
  <c r="B16091" i="34"/>
  <c r="B16092" i="34"/>
  <c r="B16093" i="34"/>
  <c r="B16094" i="34"/>
  <c r="B16095" i="34"/>
  <c r="B16096" i="34"/>
  <c r="B16097" i="34"/>
  <c r="B16098" i="34"/>
  <c r="B16099" i="34"/>
  <c r="B16100" i="34"/>
  <c r="B16101" i="34"/>
  <c r="B16102" i="34"/>
  <c r="B16103" i="34"/>
  <c r="B16104" i="34"/>
  <c r="B16105" i="34"/>
  <c r="B16106" i="34"/>
  <c r="B16107" i="34"/>
  <c r="B16108" i="34"/>
  <c r="B16109" i="34"/>
  <c r="B16110" i="34"/>
  <c r="B16111" i="34"/>
  <c r="B16112" i="34"/>
  <c r="B16113" i="34"/>
  <c r="B16114" i="34"/>
  <c r="B16115" i="34"/>
  <c r="B16116" i="34"/>
  <c r="B16117" i="34"/>
  <c r="B16118" i="34"/>
  <c r="B16119" i="34"/>
  <c r="B16120" i="34"/>
  <c r="B16121" i="34"/>
  <c r="B16122" i="34"/>
  <c r="B16123" i="34"/>
  <c r="B16124" i="34"/>
  <c r="B16125" i="34"/>
  <c r="B16126" i="34"/>
  <c r="B16127" i="34"/>
  <c r="B16128" i="34"/>
  <c r="B16129" i="34"/>
  <c r="B16130" i="34"/>
  <c r="B16131" i="34"/>
  <c r="B16132" i="34"/>
  <c r="B16133" i="34"/>
  <c r="B16134" i="34"/>
  <c r="B16135" i="34"/>
  <c r="B16136" i="34"/>
  <c r="B16137" i="34"/>
  <c r="B16138" i="34"/>
  <c r="B16139" i="34"/>
  <c r="B16140" i="34"/>
  <c r="B16141" i="34"/>
  <c r="B16142" i="34"/>
  <c r="B16143" i="34"/>
  <c r="B16144" i="34"/>
  <c r="B16145" i="34"/>
  <c r="B16146" i="34"/>
  <c r="B16147" i="34"/>
  <c r="B16148" i="34"/>
  <c r="B16149" i="34"/>
  <c r="B16150" i="34"/>
  <c r="B16151" i="34"/>
  <c r="B16152" i="34"/>
  <c r="B16153" i="34"/>
  <c r="B16154" i="34"/>
  <c r="B16155" i="34"/>
  <c r="B16156" i="34"/>
  <c r="B16157" i="34"/>
  <c r="B16158" i="34"/>
  <c r="B16159" i="34"/>
  <c r="B16160" i="34"/>
  <c r="B16161" i="34"/>
  <c r="B16162" i="34"/>
  <c r="B16163" i="34"/>
  <c r="B16164" i="34"/>
  <c r="B16165" i="34"/>
  <c r="B16166" i="34"/>
  <c r="B16167" i="34"/>
  <c r="B16168" i="34"/>
  <c r="B16169" i="34"/>
  <c r="B16170" i="34"/>
  <c r="B16171" i="34"/>
  <c r="B16172" i="34"/>
  <c r="B16173" i="34"/>
  <c r="B16174" i="34"/>
  <c r="B16175" i="34"/>
  <c r="B16176" i="34"/>
  <c r="B16177" i="34"/>
  <c r="B16178" i="34"/>
  <c r="B16179" i="34"/>
  <c r="B16180" i="34"/>
  <c r="B16181" i="34"/>
  <c r="B16182" i="34"/>
  <c r="B16183" i="34"/>
  <c r="B16184" i="34"/>
  <c r="B16185" i="34"/>
  <c r="B16186" i="34"/>
  <c r="B16187" i="34"/>
  <c r="B16188" i="34"/>
  <c r="B16189" i="34"/>
  <c r="B16190" i="34"/>
  <c r="B16191" i="34"/>
  <c r="B16192" i="34"/>
  <c r="B16193" i="34"/>
  <c r="B16194" i="34"/>
  <c r="B16195" i="34"/>
  <c r="B16196" i="34"/>
  <c r="B16197" i="34"/>
  <c r="B16198" i="34"/>
  <c r="B16199" i="34"/>
  <c r="B16200" i="34"/>
  <c r="B16201" i="34"/>
  <c r="B16202" i="34"/>
  <c r="B16203" i="34"/>
  <c r="B16204" i="34"/>
  <c r="B16205" i="34"/>
  <c r="B16206" i="34"/>
  <c r="B16207" i="34"/>
  <c r="B16208" i="34"/>
  <c r="B16209" i="34"/>
  <c r="B16210" i="34"/>
  <c r="B16211" i="34"/>
  <c r="B16212" i="34"/>
  <c r="B16213" i="34"/>
  <c r="B16214" i="34"/>
  <c r="B16215" i="34"/>
  <c r="B16216" i="34"/>
  <c r="B16217" i="34"/>
  <c r="B16218" i="34"/>
  <c r="B16219" i="34"/>
  <c r="B16220" i="34"/>
  <c r="B16221" i="34"/>
  <c r="B16222" i="34"/>
  <c r="B16223" i="34"/>
  <c r="B16224" i="34"/>
  <c r="B16225" i="34"/>
  <c r="B16226" i="34"/>
  <c r="B16227" i="34"/>
  <c r="B16228" i="34"/>
  <c r="B16229" i="34"/>
  <c r="B16230" i="34"/>
  <c r="B16231" i="34"/>
  <c r="B16232" i="34"/>
  <c r="B16233" i="34"/>
  <c r="B16234" i="34"/>
  <c r="B16235" i="34"/>
  <c r="B16236" i="34"/>
  <c r="B16237" i="34"/>
  <c r="B16238" i="34"/>
  <c r="B16239" i="34"/>
  <c r="B16240" i="34"/>
  <c r="B16241" i="34"/>
  <c r="B16242" i="34"/>
  <c r="B16243" i="34"/>
  <c r="B16244" i="34"/>
  <c r="B16245" i="34"/>
  <c r="B16246" i="34"/>
  <c r="B16247" i="34"/>
  <c r="B16248" i="34"/>
  <c r="B16249" i="34"/>
  <c r="B16250" i="34"/>
  <c r="B16251" i="34"/>
  <c r="B16252" i="34"/>
  <c r="B16253" i="34"/>
  <c r="B16254" i="34"/>
  <c r="B16255" i="34"/>
  <c r="B16256" i="34"/>
  <c r="B16257" i="34"/>
  <c r="B16258" i="34"/>
  <c r="B16259" i="34"/>
  <c r="B16260" i="34"/>
  <c r="B16261" i="34"/>
  <c r="B16262" i="34"/>
  <c r="B16263" i="34"/>
  <c r="B16264" i="34"/>
  <c r="B16265" i="34"/>
  <c r="B16266" i="34"/>
  <c r="B16267" i="34"/>
  <c r="B16268" i="34"/>
  <c r="B16269" i="34"/>
  <c r="B16270" i="34"/>
  <c r="B16271" i="34"/>
  <c r="B16272" i="34"/>
  <c r="B16273" i="34"/>
  <c r="B16274" i="34"/>
  <c r="B16275" i="34"/>
  <c r="B16276" i="34"/>
  <c r="B16277" i="34"/>
  <c r="B16278" i="34"/>
  <c r="B16279" i="34"/>
  <c r="B16280" i="34"/>
  <c r="B16281" i="34"/>
  <c r="B16282" i="34"/>
  <c r="B16283" i="34"/>
  <c r="B16284" i="34"/>
  <c r="B16285" i="34"/>
  <c r="B16286" i="34"/>
  <c r="B16287" i="34"/>
  <c r="B16288" i="34"/>
  <c r="B16289" i="34"/>
  <c r="B16290" i="34"/>
  <c r="B16291" i="34"/>
  <c r="B16292" i="34"/>
  <c r="B16293" i="34"/>
  <c r="B16294" i="34"/>
  <c r="B16295" i="34"/>
  <c r="B16296" i="34"/>
  <c r="B16297" i="34"/>
  <c r="B16298" i="34"/>
  <c r="B16299" i="34"/>
  <c r="B16300" i="34"/>
  <c r="B16301" i="34"/>
  <c r="B16302" i="34"/>
  <c r="B16303" i="34"/>
  <c r="B16304" i="34"/>
  <c r="B16305" i="34"/>
  <c r="B16306" i="34"/>
  <c r="B16307" i="34"/>
  <c r="B16308" i="34"/>
  <c r="B16309" i="34"/>
  <c r="B16310" i="34"/>
  <c r="B16311" i="34"/>
  <c r="B16312" i="34"/>
  <c r="B16313" i="34"/>
  <c r="B16314" i="34"/>
  <c r="B16315" i="34"/>
  <c r="B16316" i="34"/>
  <c r="B16317" i="34"/>
  <c r="B16318" i="34"/>
  <c r="B16319" i="34"/>
  <c r="B16320" i="34"/>
  <c r="B16321" i="34"/>
  <c r="B16322" i="34"/>
  <c r="B16323" i="34"/>
  <c r="B16324" i="34"/>
  <c r="B16325" i="34"/>
  <c r="B16326" i="34"/>
  <c r="B16327" i="34"/>
  <c r="B16328" i="34"/>
  <c r="B16329" i="34"/>
  <c r="B16330" i="34"/>
  <c r="B16331" i="34"/>
  <c r="B16332" i="34"/>
  <c r="B16333" i="34"/>
  <c r="B16334" i="34"/>
  <c r="B16335" i="34"/>
  <c r="B16336" i="34"/>
  <c r="B16337" i="34"/>
  <c r="B16338" i="34"/>
  <c r="B16339" i="34"/>
  <c r="B16340" i="34"/>
  <c r="B16341" i="34"/>
  <c r="B16342" i="34"/>
  <c r="B16343" i="34"/>
  <c r="B16344" i="34"/>
  <c r="B16345" i="34"/>
  <c r="B16346" i="34"/>
  <c r="B16347" i="34"/>
  <c r="B16348" i="34"/>
  <c r="B16349" i="34"/>
  <c r="B16350" i="34"/>
  <c r="B16351" i="34"/>
  <c r="B16352" i="34"/>
  <c r="B16353" i="34"/>
  <c r="B16354" i="34"/>
  <c r="B16355" i="34"/>
  <c r="B16356" i="34"/>
  <c r="B16357" i="34"/>
  <c r="B16358" i="34"/>
  <c r="B16359" i="34"/>
  <c r="B16360" i="34"/>
  <c r="B16361" i="34"/>
  <c r="B16362" i="34"/>
  <c r="B16363" i="34"/>
  <c r="B16364" i="34"/>
  <c r="B16365" i="34"/>
  <c r="B16366" i="34"/>
  <c r="B16367" i="34"/>
  <c r="B16368" i="34"/>
  <c r="B16369" i="34"/>
  <c r="B16370" i="34"/>
  <c r="B16371" i="34"/>
  <c r="B16372" i="34"/>
  <c r="B16373" i="34"/>
  <c r="B16374" i="34"/>
  <c r="B16375" i="34"/>
  <c r="B16376" i="34"/>
  <c r="B16377" i="34"/>
  <c r="B16378" i="34"/>
  <c r="B16379" i="34"/>
  <c r="B16380" i="34"/>
  <c r="B16381" i="34"/>
  <c r="B16382" i="34"/>
  <c r="B16383" i="34"/>
  <c r="B16384" i="34"/>
  <c r="B16385" i="34"/>
  <c r="B16386" i="34"/>
  <c r="B16387" i="34"/>
  <c r="B16388" i="34"/>
  <c r="B16389" i="34"/>
  <c r="B16390" i="34"/>
  <c r="B16391" i="34"/>
  <c r="B16392" i="34"/>
  <c r="B16393" i="34"/>
  <c r="B16394" i="34"/>
  <c r="B16395" i="34"/>
  <c r="B16396" i="34"/>
  <c r="B16397" i="34"/>
  <c r="B16398" i="34"/>
  <c r="B16399" i="34"/>
  <c r="B16400" i="34"/>
  <c r="B16401" i="34"/>
  <c r="B16402" i="34"/>
  <c r="B16403" i="34"/>
  <c r="B16404" i="34"/>
  <c r="B16405" i="34"/>
  <c r="B16406" i="34"/>
  <c r="B16407" i="34"/>
  <c r="B16408" i="34"/>
  <c r="B16409" i="34"/>
  <c r="B16410" i="34"/>
  <c r="B16411" i="34"/>
  <c r="B16412" i="34"/>
  <c r="B16413" i="34"/>
  <c r="B16414" i="34"/>
  <c r="B16415" i="34"/>
  <c r="B16416" i="34"/>
  <c r="B16417" i="34"/>
  <c r="B16418" i="34"/>
  <c r="B16419" i="34"/>
  <c r="B16420" i="34"/>
  <c r="B16421" i="34"/>
  <c r="B16422" i="34"/>
  <c r="B16423" i="34"/>
  <c r="B16424" i="34"/>
  <c r="B16425" i="34"/>
  <c r="B16426" i="34"/>
  <c r="B16427" i="34"/>
  <c r="B16428" i="34"/>
  <c r="B16429" i="34"/>
  <c r="B16430" i="34"/>
  <c r="B16431" i="34"/>
  <c r="B16432" i="34"/>
  <c r="B16433" i="34"/>
  <c r="B16434" i="34"/>
  <c r="B16435" i="34"/>
  <c r="B16436" i="34"/>
  <c r="B16437" i="34"/>
  <c r="B16438" i="34"/>
  <c r="B16439" i="34"/>
  <c r="B16440" i="34"/>
  <c r="B16441" i="34"/>
  <c r="B16442" i="34"/>
  <c r="B16443" i="34"/>
  <c r="B16444" i="34"/>
  <c r="B16445" i="34"/>
  <c r="B16446" i="34"/>
  <c r="B16447" i="34"/>
  <c r="B16448" i="34"/>
  <c r="B16449" i="34"/>
  <c r="B16450" i="34"/>
  <c r="B16451" i="34"/>
  <c r="B16452" i="34"/>
  <c r="B16453" i="34"/>
  <c r="B16454" i="34"/>
  <c r="B16455" i="34"/>
  <c r="B16456" i="34"/>
  <c r="B16457" i="34"/>
  <c r="B16458" i="34"/>
  <c r="B16459" i="34"/>
  <c r="B16460" i="34"/>
  <c r="B16461" i="34"/>
  <c r="B16462" i="34"/>
  <c r="B16463" i="34"/>
  <c r="B16464" i="34"/>
  <c r="B16465" i="34"/>
  <c r="B16466" i="34"/>
  <c r="B16467" i="34"/>
  <c r="B16468" i="34"/>
  <c r="B16469" i="34"/>
  <c r="B16470" i="34"/>
  <c r="B16471" i="34"/>
  <c r="B16472" i="34"/>
  <c r="B16473" i="34"/>
  <c r="B16474" i="34"/>
  <c r="B16475" i="34"/>
  <c r="B16476" i="34"/>
  <c r="B16477" i="34"/>
  <c r="B16478" i="34"/>
  <c r="B16479" i="34"/>
  <c r="B16480" i="34"/>
  <c r="B16481" i="34"/>
  <c r="B16482" i="34"/>
  <c r="B16483" i="34"/>
  <c r="B16484" i="34"/>
  <c r="B16485" i="34"/>
  <c r="B16486" i="34"/>
  <c r="B16487" i="34"/>
  <c r="B16488" i="34"/>
  <c r="B16489" i="34"/>
  <c r="B16490" i="34"/>
  <c r="B16491" i="34"/>
  <c r="B16492" i="34"/>
  <c r="B16493" i="34"/>
  <c r="B16494" i="34"/>
  <c r="B16495" i="34"/>
  <c r="B16496" i="34"/>
  <c r="B16497" i="34"/>
  <c r="B16498" i="34"/>
  <c r="B16499" i="34"/>
  <c r="B16500" i="34"/>
  <c r="B16501" i="34"/>
  <c r="B16502" i="34"/>
  <c r="B16503" i="34"/>
  <c r="B16504" i="34"/>
  <c r="B16505" i="34"/>
  <c r="B16506" i="34"/>
  <c r="B16507" i="34"/>
  <c r="B16508" i="34"/>
  <c r="B16509" i="34"/>
  <c r="B16510" i="34"/>
  <c r="B16511" i="34"/>
  <c r="B16512" i="34"/>
  <c r="B16513" i="34"/>
  <c r="B16514" i="34"/>
  <c r="B16515" i="34"/>
  <c r="B16516" i="34"/>
  <c r="B16517" i="34"/>
  <c r="B16518" i="34"/>
  <c r="B16519" i="34"/>
  <c r="B16520" i="34"/>
  <c r="B16521" i="34"/>
  <c r="B16522" i="34"/>
  <c r="B16523" i="34"/>
  <c r="B16524" i="34"/>
  <c r="B16525" i="34"/>
  <c r="B16526" i="34"/>
  <c r="B16527" i="34"/>
  <c r="B16528" i="34"/>
  <c r="B16529" i="34"/>
  <c r="B16530" i="34"/>
  <c r="B16531" i="34"/>
  <c r="B16532" i="34"/>
  <c r="B16533" i="34"/>
  <c r="B16534" i="34"/>
  <c r="B16535" i="34"/>
  <c r="B16536" i="34"/>
  <c r="B16537" i="34"/>
  <c r="B16538" i="34"/>
  <c r="B16539" i="34"/>
  <c r="B16540" i="34"/>
  <c r="B16541" i="34"/>
  <c r="B16542" i="34"/>
  <c r="B16543" i="34"/>
  <c r="B16544" i="34"/>
  <c r="B16545" i="34"/>
  <c r="B16546" i="34"/>
  <c r="B16547" i="34"/>
  <c r="B16548" i="34"/>
  <c r="B16549" i="34"/>
  <c r="B16550" i="34"/>
  <c r="B16551" i="34"/>
  <c r="B16552" i="34"/>
  <c r="B16553" i="34"/>
  <c r="B16554" i="34"/>
  <c r="B16555" i="34"/>
  <c r="B16556" i="34"/>
  <c r="B16557" i="34"/>
  <c r="B16558" i="34"/>
  <c r="B16559" i="34"/>
  <c r="B16560" i="34"/>
  <c r="B16561" i="34"/>
  <c r="B16562" i="34"/>
  <c r="B16563" i="34"/>
  <c r="B16564" i="34"/>
  <c r="B16565" i="34"/>
  <c r="B16566" i="34"/>
  <c r="B16567" i="34"/>
  <c r="B16568" i="34"/>
  <c r="B16569" i="34"/>
  <c r="B16570" i="34"/>
  <c r="B16571" i="34"/>
  <c r="B16572" i="34"/>
  <c r="B16573" i="34"/>
  <c r="B16574" i="34"/>
  <c r="B16575" i="34"/>
  <c r="B16576" i="34"/>
  <c r="B16577" i="34"/>
  <c r="B16578" i="34"/>
  <c r="B16579" i="34"/>
  <c r="B16580" i="34"/>
  <c r="B16581" i="34"/>
  <c r="B16582" i="34"/>
  <c r="B16583" i="34"/>
  <c r="B16584" i="34"/>
  <c r="B16585" i="34"/>
  <c r="B16586" i="34"/>
  <c r="B16587" i="34"/>
  <c r="B16588" i="34"/>
  <c r="B16589" i="34"/>
  <c r="B16590" i="34"/>
  <c r="B16591" i="34"/>
  <c r="B16592" i="34"/>
  <c r="B16593" i="34"/>
  <c r="B16594" i="34"/>
  <c r="B16595" i="34"/>
  <c r="B16596" i="34"/>
  <c r="B16597" i="34"/>
  <c r="B16598" i="34"/>
  <c r="B16599" i="34"/>
  <c r="B16600" i="34"/>
  <c r="B16601" i="34"/>
  <c r="B16602" i="34"/>
  <c r="B16603" i="34"/>
  <c r="B16604" i="34"/>
  <c r="B16605" i="34"/>
  <c r="B16606" i="34"/>
  <c r="B16607" i="34"/>
  <c r="B16608" i="34"/>
  <c r="B16609" i="34"/>
  <c r="B16610" i="34"/>
  <c r="B16611" i="34"/>
  <c r="B16612" i="34"/>
  <c r="B16613" i="34"/>
  <c r="B16614" i="34"/>
  <c r="B16615" i="34"/>
  <c r="B16616" i="34"/>
  <c r="B16617" i="34"/>
  <c r="B16618" i="34"/>
  <c r="B16619" i="34"/>
  <c r="B16620" i="34"/>
  <c r="B16621" i="34"/>
  <c r="B16622" i="34"/>
  <c r="B16623" i="34"/>
  <c r="B16624" i="34"/>
  <c r="B16625" i="34"/>
  <c r="B16626" i="34"/>
  <c r="B16627" i="34"/>
  <c r="B16628" i="34"/>
  <c r="B16629" i="34"/>
  <c r="B16630" i="34"/>
  <c r="B16631" i="34"/>
  <c r="B16632" i="34"/>
  <c r="B16633" i="34"/>
  <c r="B16634" i="34"/>
  <c r="B16635" i="34"/>
  <c r="B16636" i="34"/>
  <c r="B16637" i="34"/>
  <c r="B16638" i="34"/>
  <c r="B16639" i="34"/>
  <c r="B16640" i="34"/>
  <c r="B16641" i="34"/>
  <c r="B16642" i="34"/>
  <c r="B16643" i="34"/>
  <c r="B16644" i="34"/>
  <c r="B16645" i="34"/>
  <c r="B16646" i="34"/>
  <c r="B16647" i="34"/>
  <c r="B16648" i="34"/>
  <c r="B16649" i="34"/>
  <c r="B16650" i="34"/>
  <c r="B16651" i="34"/>
  <c r="B16652" i="34"/>
  <c r="B16653" i="34"/>
  <c r="B16654" i="34"/>
  <c r="B16655" i="34"/>
  <c r="B16656" i="34"/>
  <c r="B16657" i="34"/>
  <c r="B16658" i="34"/>
  <c r="B16659" i="34"/>
  <c r="B16660" i="34"/>
  <c r="B16661" i="34"/>
  <c r="B16662" i="34"/>
  <c r="B16663" i="34"/>
  <c r="B16664" i="34"/>
  <c r="B16665" i="34"/>
  <c r="B16666" i="34"/>
  <c r="B16667" i="34"/>
  <c r="B16668" i="34"/>
  <c r="B16669" i="34"/>
  <c r="B16670" i="34"/>
  <c r="B16671" i="34"/>
  <c r="B16672" i="34"/>
  <c r="B16673" i="34"/>
  <c r="B16674" i="34"/>
  <c r="B16675" i="34"/>
  <c r="B16676" i="34"/>
  <c r="B16677" i="34"/>
  <c r="B16678" i="34"/>
  <c r="B16679" i="34"/>
  <c r="B16680" i="34"/>
  <c r="B16681" i="34"/>
  <c r="B16682" i="34"/>
  <c r="B16683" i="34"/>
  <c r="B16684" i="34"/>
  <c r="B16685" i="34"/>
  <c r="B16686" i="34"/>
  <c r="B16687" i="34"/>
  <c r="B16688" i="34"/>
  <c r="B16689" i="34"/>
  <c r="B16690" i="34"/>
  <c r="B16691" i="34"/>
  <c r="B16692" i="34"/>
  <c r="B16693" i="34"/>
  <c r="B16694" i="34"/>
  <c r="B16695" i="34"/>
  <c r="B16696" i="34"/>
  <c r="B16697" i="34"/>
  <c r="B16698" i="34"/>
  <c r="B16699" i="34"/>
  <c r="B16700" i="34"/>
  <c r="B16701" i="34"/>
  <c r="B16702" i="34"/>
  <c r="B16703" i="34"/>
  <c r="B16704" i="34"/>
  <c r="B16705" i="34"/>
  <c r="B16706" i="34"/>
  <c r="B16707" i="34"/>
  <c r="B16708" i="34"/>
  <c r="B16709" i="34"/>
  <c r="B16710" i="34"/>
  <c r="B16711" i="34"/>
  <c r="B16712" i="34"/>
  <c r="B16713" i="34"/>
  <c r="B16714" i="34"/>
  <c r="B16715" i="34"/>
  <c r="B16716" i="34"/>
  <c r="B16717" i="34"/>
  <c r="B16718" i="34"/>
  <c r="B16719" i="34"/>
  <c r="B16720" i="34"/>
  <c r="B16721" i="34"/>
  <c r="B16722" i="34"/>
  <c r="B16723" i="34"/>
  <c r="B16724" i="34"/>
  <c r="B16725" i="34"/>
  <c r="B16726" i="34"/>
  <c r="B16727" i="34"/>
  <c r="B16728" i="34"/>
  <c r="B16729" i="34"/>
  <c r="B16730" i="34"/>
  <c r="B16731" i="34"/>
  <c r="B16732" i="34"/>
  <c r="B16733" i="34"/>
  <c r="B16734" i="34"/>
  <c r="B16735" i="34"/>
  <c r="B16736" i="34"/>
  <c r="B16737" i="34"/>
  <c r="B16738" i="34"/>
  <c r="B16739" i="34"/>
  <c r="B16740" i="34"/>
  <c r="B16741" i="34"/>
  <c r="B16742" i="34"/>
  <c r="B16743" i="34"/>
  <c r="B16744" i="34"/>
  <c r="B16745" i="34"/>
  <c r="B16746" i="34"/>
  <c r="B16747" i="34"/>
  <c r="B16748" i="34"/>
  <c r="B16749" i="34"/>
  <c r="B16750" i="34"/>
  <c r="B16751" i="34"/>
  <c r="B16752" i="34"/>
  <c r="B16753" i="34"/>
  <c r="B16754" i="34"/>
  <c r="B16755" i="34"/>
  <c r="B16756" i="34"/>
  <c r="B16757" i="34"/>
  <c r="B16758" i="34"/>
  <c r="B16759" i="34"/>
  <c r="B16760" i="34"/>
  <c r="B16761" i="34"/>
  <c r="B16762" i="34"/>
  <c r="B16763" i="34"/>
  <c r="B16764" i="34"/>
  <c r="B16765" i="34"/>
  <c r="B16766" i="34"/>
  <c r="B16767" i="34"/>
  <c r="B16768" i="34"/>
  <c r="B16769" i="34"/>
  <c r="B16770" i="34"/>
  <c r="B16771" i="34"/>
  <c r="B16772" i="34"/>
  <c r="B16773" i="34"/>
  <c r="B16774" i="34"/>
  <c r="B16775" i="34"/>
  <c r="B16776" i="34"/>
  <c r="B16777" i="34"/>
  <c r="B16778" i="34"/>
  <c r="B16779" i="34"/>
  <c r="B16780" i="34"/>
  <c r="B16781" i="34"/>
  <c r="B16782" i="34"/>
  <c r="B16783" i="34"/>
  <c r="B16784" i="34"/>
  <c r="B16785" i="34"/>
  <c r="B16786" i="34"/>
  <c r="B16787" i="34"/>
  <c r="B16788" i="34"/>
  <c r="B16789" i="34"/>
  <c r="B16790" i="34"/>
  <c r="B16791" i="34"/>
  <c r="B16792" i="34"/>
  <c r="B16793" i="34"/>
  <c r="B16794" i="34"/>
  <c r="B16795" i="34"/>
  <c r="B16796" i="34"/>
  <c r="B16797" i="34"/>
  <c r="B16798" i="34"/>
  <c r="B16799" i="34"/>
  <c r="B16800" i="34"/>
  <c r="B16801" i="34"/>
  <c r="B16802" i="34"/>
  <c r="B16803" i="34"/>
  <c r="B16804" i="34"/>
  <c r="B16805" i="34"/>
  <c r="B16806" i="34"/>
  <c r="B16807" i="34"/>
  <c r="B16808" i="34"/>
  <c r="B16809" i="34"/>
  <c r="B16810" i="34"/>
  <c r="B16811" i="34"/>
  <c r="B16812" i="34"/>
  <c r="B16813" i="34"/>
  <c r="B16814" i="34"/>
  <c r="B16815" i="34"/>
  <c r="B16816" i="34"/>
  <c r="B16817" i="34"/>
  <c r="B16818" i="34"/>
  <c r="B16819" i="34"/>
  <c r="B16820" i="34"/>
  <c r="B16821" i="34"/>
  <c r="B16822" i="34"/>
  <c r="B16823" i="34"/>
  <c r="B16824" i="34"/>
  <c r="B16825" i="34"/>
  <c r="B16826" i="34"/>
  <c r="B16827" i="34"/>
  <c r="B16828" i="34"/>
  <c r="B16829" i="34"/>
  <c r="B16830" i="34"/>
  <c r="B16831" i="34"/>
  <c r="B16832" i="34"/>
  <c r="B16833" i="34"/>
  <c r="B16834" i="34"/>
  <c r="B16835" i="34"/>
  <c r="B16836" i="34"/>
  <c r="B16837" i="34"/>
  <c r="B16838" i="34"/>
  <c r="B16839" i="34"/>
  <c r="B16840" i="34"/>
  <c r="B16841" i="34"/>
  <c r="B16842" i="34"/>
  <c r="B16843" i="34"/>
  <c r="B16844" i="34"/>
  <c r="B16845" i="34"/>
  <c r="B16846" i="34"/>
  <c r="B16847" i="34"/>
  <c r="B16848" i="34"/>
  <c r="B16849" i="34"/>
  <c r="B16850" i="34"/>
  <c r="B16851" i="34"/>
  <c r="B16852" i="34"/>
  <c r="B16853" i="34"/>
  <c r="B16854" i="34"/>
  <c r="B16855" i="34"/>
  <c r="B16856" i="34"/>
  <c r="B16857" i="34"/>
  <c r="B16858" i="34"/>
  <c r="B16859" i="34"/>
  <c r="B16860" i="34"/>
  <c r="B16861" i="34"/>
  <c r="B16862" i="34"/>
  <c r="B16863" i="34"/>
  <c r="B16864" i="34"/>
  <c r="B16865" i="34"/>
  <c r="B16866" i="34"/>
  <c r="B16867" i="34"/>
  <c r="B16868" i="34"/>
  <c r="B16869" i="34"/>
  <c r="B16870" i="34"/>
  <c r="B16871" i="34"/>
  <c r="B16872" i="34"/>
  <c r="B16873" i="34"/>
  <c r="B16874" i="34"/>
  <c r="B16875" i="34"/>
  <c r="B16876" i="34"/>
  <c r="B16877" i="34"/>
  <c r="B16878" i="34"/>
  <c r="B16879" i="34"/>
  <c r="B16880" i="34"/>
  <c r="B16881" i="34"/>
  <c r="B16882" i="34"/>
  <c r="B16883" i="34"/>
  <c r="B16884" i="34"/>
  <c r="B16885" i="34"/>
  <c r="B16886" i="34"/>
  <c r="B16887" i="34"/>
  <c r="B16888" i="34"/>
  <c r="B16889" i="34"/>
  <c r="B16890" i="34"/>
  <c r="B16891" i="34"/>
  <c r="B16892" i="34"/>
  <c r="B16893" i="34"/>
  <c r="B16894" i="34"/>
  <c r="B16895" i="34"/>
  <c r="B16896" i="34"/>
  <c r="B16897" i="34"/>
  <c r="B16898" i="34"/>
  <c r="B16899" i="34"/>
  <c r="B16900" i="34"/>
  <c r="B16901" i="34"/>
  <c r="B16902" i="34"/>
  <c r="B16903" i="34"/>
  <c r="B16904" i="34"/>
  <c r="B16905" i="34"/>
  <c r="B16906" i="34"/>
  <c r="B16907" i="34"/>
  <c r="B16908" i="34"/>
  <c r="B16909" i="34"/>
  <c r="B16910" i="34"/>
  <c r="B16911" i="34"/>
  <c r="B16912" i="34"/>
  <c r="B16913" i="34"/>
  <c r="B16914" i="34"/>
  <c r="B16915" i="34"/>
  <c r="B16916" i="34"/>
  <c r="B16917" i="34"/>
  <c r="B16918" i="34"/>
  <c r="B16919" i="34"/>
  <c r="B16920" i="34"/>
  <c r="B16921" i="34"/>
  <c r="B16922" i="34"/>
  <c r="B16923" i="34"/>
  <c r="B16924" i="34"/>
  <c r="B16925" i="34"/>
  <c r="B16926" i="34"/>
  <c r="B16927" i="34"/>
  <c r="B16928" i="34"/>
  <c r="B16929" i="34"/>
  <c r="B16930" i="34"/>
  <c r="B16931" i="34"/>
  <c r="B16932" i="34"/>
  <c r="B16933" i="34"/>
  <c r="B16934" i="34"/>
  <c r="B16935" i="34"/>
  <c r="B16936" i="34"/>
  <c r="B16937" i="34"/>
  <c r="B16938" i="34"/>
  <c r="B16939" i="34"/>
  <c r="B16940" i="34"/>
  <c r="B16941" i="34"/>
  <c r="B16942" i="34"/>
  <c r="B16943" i="34"/>
  <c r="B16944" i="34"/>
  <c r="B16945" i="34"/>
  <c r="B16946" i="34"/>
  <c r="B16947" i="34"/>
  <c r="B16948" i="34"/>
  <c r="B16949" i="34"/>
  <c r="B16950" i="34"/>
  <c r="B16951" i="34"/>
  <c r="B16952" i="34"/>
  <c r="B16953" i="34"/>
  <c r="B16954" i="34"/>
  <c r="B16955" i="34"/>
  <c r="B16956" i="34"/>
  <c r="B16957" i="34"/>
  <c r="B16958" i="34"/>
  <c r="B16959" i="34"/>
  <c r="B16960" i="34"/>
  <c r="B16961" i="34"/>
  <c r="B16962" i="34"/>
  <c r="B16963" i="34"/>
  <c r="B16964" i="34"/>
  <c r="B16965" i="34"/>
  <c r="B16966" i="34"/>
  <c r="B16967" i="34"/>
  <c r="B16968" i="34"/>
  <c r="B16969" i="34"/>
  <c r="B16970" i="34"/>
  <c r="B16971" i="34"/>
  <c r="B16972" i="34"/>
  <c r="B16973" i="34"/>
  <c r="B16974" i="34"/>
  <c r="B16975" i="34"/>
  <c r="B16976" i="34"/>
  <c r="B16977" i="34"/>
  <c r="B16978" i="34"/>
  <c r="B16979" i="34"/>
  <c r="B16980" i="34"/>
  <c r="B16981" i="34"/>
  <c r="B16982" i="34"/>
  <c r="B16983" i="34"/>
  <c r="B16984" i="34"/>
  <c r="B16985" i="34"/>
  <c r="B16986" i="34"/>
  <c r="B16987" i="34"/>
  <c r="B16988" i="34"/>
  <c r="B16989" i="34"/>
  <c r="B16990" i="34"/>
  <c r="B16991" i="34"/>
  <c r="B16992" i="34"/>
  <c r="B16993" i="34"/>
  <c r="B16994" i="34"/>
  <c r="B16995" i="34"/>
  <c r="B16996" i="34"/>
  <c r="B16997" i="34"/>
  <c r="B16998" i="34"/>
  <c r="B16999" i="34"/>
  <c r="B17000" i="34"/>
  <c r="B17001" i="34"/>
  <c r="B17002" i="34"/>
  <c r="B17003" i="34"/>
  <c r="B17004" i="34"/>
  <c r="B17005" i="34"/>
  <c r="B17006" i="34"/>
  <c r="B17007" i="34"/>
  <c r="B17008" i="34"/>
  <c r="B17009" i="34"/>
  <c r="B17010" i="34"/>
  <c r="B17011" i="34"/>
  <c r="B17012" i="34"/>
  <c r="B17013" i="34"/>
  <c r="B17014" i="34"/>
  <c r="B17015" i="34"/>
  <c r="B17016" i="34"/>
  <c r="B17017" i="34"/>
  <c r="B17018" i="34"/>
  <c r="B17019" i="34"/>
  <c r="B17020" i="34"/>
  <c r="B17021" i="34"/>
  <c r="B17022" i="34"/>
  <c r="B17023" i="34"/>
  <c r="B17024" i="34"/>
  <c r="B17025" i="34"/>
  <c r="B17026" i="34"/>
  <c r="B17027" i="34"/>
  <c r="B17028" i="34"/>
  <c r="B17029" i="34"/>
  <c r="B17030" i="34"/>
  <c r="B17031" i="34"/>
  <c r="B17032" i="34"/>
  <c r="B17033" i="34"/>
  <c r="B17034" i="34"/>
  <c r="B17035" i="34"/>
  <c r="B17036" i="34"/>
  <c r="B17037" i="34"/>
  <c r="B17038" i="34"/>
  <c r="B17039" i="34"/>
  <c r="B17040" i="34"/>
  <c r="B17041" i="34"/>
  <c r="B17042" i="34"/>
  <c r="B17043" i="34"/>
  <c r="B17044" i="34"/>
  <c r="B17045" i="34"/>
  <c r="B17046" i="34"/>
  <c r="B17047" i="34"/>
  <c r="B17048" i="34"/>
  <c r="B17049" i="34"/>
  <c r="B17050" i="34"/>
  <c r="B17051" i="34"/>
  <c r="B17052" i="34"/>
  <c r="B17053" i="34"/>
  <c r="B17054" i="34"/>
  <c r="B17055" i="34"/>
  <c r="B17056" i="34"/>
  <c r="B17057" i="34"/>
  <c r="B17058" i="34"/>
  <c r="B17059" i="34"/>
  <c r="B17060" i="34"/>
  <c r="B17061" i="34"/>
  <c r="B17062" i="34"/>
  <c r="B17063" i="34"/>
  <c r="B17064" i="34"/>
  <c r="B17065" i="34"/>
  <c r="B17066" i="34"/>
  <c r="B17067" i="34"/>
  <c r="B17068" i="34"/>
  <c r="B17069" i="34"/>
  <c r="B17070" i="34"/>
  <c r="B17071" i="34"/>
  <c r="B17072" i="34"/>
  <c r="B17073" i="34"/>
  <c r="B17074" i="34"/>
  <c r="B17075" i="34"/>
  <c r="B17076" i="34"/>
  <c r="B17077" i="34"/>
  <c r="B17078" i="34"/>
  <c r="B17079" i="34"/>
  <c r="B17080" i="34"/>
  <c r="B17081" i="34"/>
  <c r="B17082" i="34"/>
  <c r="B17083" i="34"/>
  <c r="B17084" i="34"/>
  <c r="B17085" i="34"/>
  <c r="B17086" i="34"/>
  <c r="B17087" i="34"/>
  <c r="B17088" i="34"/>
  <c r="B17089" i="34"/>
  <c r="B17090" i="34"/>
  <c r="B17091" i="34"/>
  <c r="B17092" i="34"/>
  <c r="B17093" i="34"/>
  <c r="B17094" i="34"/>
  <c r="B17095" i="34"/>
  <c r="B17096" i="34"/>
  <c r="B17097" i="34"/>
  <c r="B17098" i="34"/>
  <c r="B17099" i="34"/>
  <c r="B17100" i="34"/>
  <c r="B17101" i="34"/>
  <c r="B17102" i="34"/>
  <c r="B17103" i="34"/>
  <c r="B17104" i="34"/>
  <c r="B17105" i="34"/>
  <c r="B17106" i="34"/>
  <c r="B17107" i="34"/>
  <c r="B17108" i="34"/>
  <c r="B17109" i="34"/>
  <c r="B17110" i="34"/>
  <c r="B17111" i="34"/>
  <c r="B17112" i="34"/>
  <c r="B17113" i="34"/>
  <c r="B17114" i="34"/>
  <c r="B17115" i="34"/>
  <c r="B17116" i="34"/>
  <c r="B17117" i="34"/>
  <c r="B17118" i="34"/>
  <c r="B17119" i="34"/>
  <c r="B17120" i="34"/>
  <c r="B17121" i="34"/>
  <c r="B17122" i="34"/>
  <c r="B17123" i="34"/>
  <c r="B17124" i="34"/>
  <c r="B17125" i="34"/>
  <c r="B17126" i="34"/>
  <c r="B17127" i="34"/>
  <c r="B17128" i="34"/>
  <c r="B17129" i="34"/>
  <c r="B17130" i="34"/>
  <c r="B17131" i="34"/>
  <c r="B17132" i="34"/>
  <c r="B17133" i="34"/>
  <c r="B17134" i="34"/>
  <c r="B17135" i="34"/>
  <c r="B17136" i="34"/>
  <c r="B17137" i="34"/>
  <c r="B17138" i="34"/>
  <c r="B17139" i="34"/>
  <c r="B17140" i="34"/>
  <c r="B17141" i="34"/>
  <c r="B17142" i="34"/>
  <c r="B17143" i="34"/>
  <c r="B17144" i="34"/>
  <c r="B17145" i="34"/>
  <c r="B17146" i="34"/>
  <c r="B17147" i="34"/>
  <c r="B17148" i="34"/>
  <c r="B17149" i="34"/>
  <c r="B17150" i="34"/>
  <c r="B17151" i="34"/>
  <c r="B17152" i="34"/>
  <c r="B17153" i="34"/>
  <c r="B17154" i="34"/>
  <c r="B17155" i="34"/>
  <c r="B17156" i="34"/>
  <c r="B17157" i="34"/>
  <c r="B17158" i="34"/>
  <c r="B17159" i="34"/>
  <c r="B17160" i="34"/>
  <c r="B17161" i="34"/>
  <c r="B17162" i="34"/>
  <c r="B17163" i="34"/>
  <c r="B17164" i="34"/>
  <c r="B17165" i="34"/>
  <c r="B17166" i="34"/>
  <c r="B17167" i="34"/>
  <c r="B17168" i="34"/>
  <c r="B17169" i="34"/>
  <c r="B17170" i="34"/>
  <c r="B17171" i="34"/>
  <c r="B17172" i="34"/>
  <c r="B17173" i="34"/>
  <c r="B17174" i="34"/>
  <c r="B17175" i="34"/>
  <c r="B17176" i="34"/>
  <c r="B17177" i="34"/>
  <c r="B17178" i="34"/>
  <c r="B17179" i="34"/>
  <c r="B17180" i="34"/>
  <c r="B17181" i="34"/>
  <c r="B17182" i="34"/>
  <c r="B17183" i="34"/>
  <c r="B17184" i="34"/>
  <c r="B17185" i="34"/>
  <c r="B17186" i="34"/>
  <c r="B17187" i="34"/>
  <c r="B17188" i="34"/>
  <c r="B17189" i="34"/>
  <c r="B17190" i="34"/>
  <c r="B17191" i="34"/>
  <c r="B17192" i="34"/>
  <c r="B17193" i="34"/>
  <c r="B17194" i="34"/>
  <c r="B17195" i="34"/>
  <c r="B17196" i="34"/>
  <c r="B17197" i="34"/>
  <c r="B17198" i="34"/>
  <c r="B17199" i="34"/>
  <c r="B17200" i="34"/>
  <c r="B17201" i="34"/>
  <c r="B17202" i="34"/>
  <c r="B17203" i="34"/>
  <c r="B17204" i="34"/>
  <c r="B17205" i="34"/>
  <c r="B17206" i="34"/>
  <c r="B17207" i="34"/>
  <c r="B17208" i="34"/>
  <c r="B17209" i="34"/>
  <c r="B17210" i="34"/>
  <c r="B17211" i="34"/>
  <c r="B17212" i="34"/>
  <c r="B17213" i="34"/>
  <c r="B17214" i="34"/>
  <c r="B17215" i="34"/>
  <c r="B17216" i="34"/>
  <c r="B17217" i="34"/>
  <c r="B17218" i="34"/>
  <c r="B17219" i="34"/>
  <c r="B17220" i="34"/>
  <c r="B17221" i="34"/>
  <c r="B17222" i="34"/>
  <c r="B17223" i="34"/>
  <c r="B17224" i="34"/>
  <c r="B17225" i="34"/>
  <c r="B17226" i="34"/>
  <c r="B17227" i="34"/>
  <c r="B17228" i="34"/>
  <c r="B17229" i="34"/>
  <c r="B17230" i="34"/>
  <c r="B17231" i="34"/>
  <c r="B17232" i="34"/>
  <c r="B17233" i="34"/>
  <c r="B17234" i="34"/>
  <c r="B17235" i="34"/>
  <c r="B17236" i="34"/>
  <c r="B17237" i="34"/>
  <c r="B17238" i="34"/>
  <c r="B17239" i="34"/>
  <c r="B17240" i="34"/>
  <c r="B17241" i="34"/>
  <c r="B17242" i="34"/>
  <c r="B17243" i="34"/>
  <c r="B17244" i="34"/>
  <c r="B17245" i="34"/>
  <c r="B17246" i="34"/>
  <c r="B17247" i="34"/>
  <c r="B17248" i="34"/>
  <c r="B17249" i="34"/>
  <c r="B17250" i="34"/>
  <c r="B17251" i="34"/>
  <c r="B17252" i="34"/>
  <c r="B17253" i="34"/>
  <c r="B17254" i="34"/>
  <c r="B17255" i="34"/>
  <c r="B17256" i="34"/>
  <c r="B17257" i="34"/>
  <c r="B17258" i="34"/>
  <c r="B17259" i="34"/>
  <c r="B17260" i="34"/>
  <c r="B17261" i="34"/>
  <c r="B17262" i="34"/>
  <c r="B17263" i="34"/>
  <c r="B17264" i="34"/>
  <c r="B17265" i="34"/>
  <c r="B17266" i="34"/>
  <c r="B17267" i="34"/>
  <c r="B17268" i="34"/>
  <c r="B17269" i="34"/>
  <c r="B17270" i="34"/>
  <c r="B17271" i="34"/>
  <c r="B17272" i="34"/>
  <c r="B17273" i="34"/>
  <c r="B17274" i="34"/>
  <c r="B17275" i="34"/>
  <c r="B17276" i="34"/>
  <c r="B17277" i="34"/>
  <c r="B17278" i="34"/>
  <c r="B17279" i="34"/>
  <c r="B17280" i="34"/>
  <c r="B17281" i="34"/>
  <c r="B17282" i="34"/>
  <c r="B17283" i="34"/>
  <c r="B17284" i="34"/>
  <c r="B17285" i="34"/>
  <c r="B17286" i="34"/>
  <c r="B17287" i="34"/>
  <c r="B17288" i="34"/>
  <c r="B17289" i="34"/>
  <c r="B17290" i="34"/>
  <c r="B17291" i="34"/>
  <c r="B17292" i="34"/>
  <c r="B17293" i="34"/>
  <c r="B17294" i="34"/>
  <c r="B17295" i="34"/>
  <c r="B17296" i="34"/>
  <c r="B17297" i="34"/>
  <c r="B17298" i="34"/>
  <c r="B17299" i="34"/>
  <c r="B17300" i="34"/>
  <c r="B17301" i="34"/>
  <c r="B17302" i="34"/>
  <c r="B17303" i="34"/>
  <c r="B17304" i="34"/>
  <c r="B17305" i="34"/>
  <c r="B17306" i="34"/>
  <c r="B17307" i="34"/>
  <c r="B17308" i="34"/>
  <c r="B17309" i="34"/>
  <c r="B17310" i="34"/>
  <c r="B17311" i="34"/>
  <c r="B17312" i="34"/>
  <c r="B17313" i="34"/>
  <c r="C42" i="36" a="1"/>
  <c r="C42" i="36" s="1"/>
  <c r="E50" i="36" s="1" a="1"/>
  <c r="C33" i="36" a="1"/>
  <c r="C33" i="36" s="1"/>
  <c r="C24" i="36" a="1"/>
  <c r="C24" i="36" s="1"/>
  <c r="C15" i="36" a="1"/>
  <c r="C15" i="36" s="1"/>
  <c r="C171" i="36" a="1"/>
  <c r="C171" i="36" s="1"/>
  <c r="B10092" i="34"/>
  <c r="B10093" i="34"/>
  <c r="B10094" i="34"/>
  <c r="B10095" i="34"/>
  <c r="B10096" i="34"/>
  <c r="B10097" i="34"/>
  <c r="B10098" i="34"/>
  <c r="B10099" i="34"/>
  <c r="B10100" i="34"/>
  <c r="B10101" i="34"/>
  <c r="B10102" i="34"/>
  <c r="B10103" i="34"/>
  <c r="B10104" i="34"/>
  <c r="B10105" i="34"/>
  <c r="B10106" i="34"/>
  <c r="B10107" i="34"/>
  <c r="B10108" i="34"/>
  <c r="B10109" i="34"/>
  <c r="B10110" i="34"/>
  <c r="B10111" i="34"/>
  <c r="B10112" i="34"/>
  <c r="B10113" i="34"/>
  <c r="B10114" i="34"/>
  <c r="B10115" i="34"/>
  <c r="B10116" i="34"/>
  <c r="B10117" i="34"/>
  <c r="B10118" i="34"/>
  <c r="B10119" i="34"/>
  <c r="B10120" i="34"/>
  <c r="B10121" i="34"/>
  <c r="B10122" i="34"/>
  <c r="B10123" i="34"/>
  <c r="B10124" i="34"/>
  <c r="B10125" i="34"/>
  <c r="B10126" i="34"/>
  <c r="B10127" i="34"/>
  <c r="B10128" i="34"/>
  <c r="B10129" i="34"/>
  <c r="B10130" i="34"/>
  <c r="B10131" i="34"/>
  <c r="B10132" i="34"/>
  <c r="B10133" i="34"/>
  <c r="B10134" i="34"/>
  <c r="B10135" i="34"/>
  <c r="B10136" i="34"/>
  <c r="B10137" i="34"/>
  <c r="B10138" i="34"/>
  <c r="B10139" i="34"/>
  <c r="B10140" i="34"/>
  <c r="B10141" i="34"/>
  <c r="B10142" i="34"/>
  <c r="B10143" i="34"/>
  <c r="B10144" i="34"/>
  <c r="B10145" i="34"/>
  <c r="B10146" i="34"/>
  <c r="B10147" i="34"/>
  <c r="B10148" i="34"/>
  <c r="B10149" i="34"/>
  <c r="B10150" i="34"/>
  <c r="B10151" i="34"/>
  <c r="B10152" i="34"/>
  <c r="B10153" i="34"/>
  <c r="B10154" i="34"/>
  <c r="B10155" i="34"/>
  <c r="B10156" i="34"/>
  <c r="B10157" i="34"/>
  <c r="B10158" i="34"/>
  <c r="B10159" i="34"/>
  <c r="B10160" i="34"/>
  <c r="B10161" i="34"/>
  <c r="B10162" i="34"/>
  <c r="B10163" i="34"/>
  <c r="B10164" i="34"/>
  <c r="B10165" i="34"/>
  <c r="B10166" i="34"/>
  <c r="B10167" i="34"/>
  <c r="B10168" i="34"/>
  <c r="B10169" i="34"/>
  <c r="B10170" i="34"/>
  <c r="B10171" i="34"/>
  <c r="B10172" i="34"/>
  <c r="B10173" i="34"/>
  <c r="B10174" i="34"/>
  <c r="B10175" i="34"/>
  <c r="B10176" i="34"/>
  <c r="B10177" i="34"/>
  <c r="B10178" i="34"/>
  <c r="B10179" i="34"/>
  <c r="B10180" i="34"/>
  <c r="B10181" i="34"/>
  <c r="B10182" i="34"/>
  <c r="B10183" i="34"/>
  <c r="B10184" i="34"/>
  <c r="B10185" i="34"/>
  <c r="B10186" i="34"/>
  <c r="B10187" i="34"/>
  <c r="B10188" i="34"/>
  <c r="B10189" i="34"/>
  <c r="B10190" i="34"/>
  <c r="B10191" i="34"/>
  <c r="B10192" i="34"/>
  <c r="B10193" i="34"/>
  <c r="B10194" i="34"/>
  <c r="B10195" i="34"/>
  <c r="B10196" i="34"/>
  <c r="B10197" i="34"/>
  <c r="B10198" i="34"/>
  <c r="B10199" i="34"/>
  <c r="B10200" i="34"/>
  <c r="B10201" i="34"/>
  <c r="B10202" i="34"/>
  <c r="B10203" i="34"/>
  <c r="B10204" i="34"/>
  <c r="B10205" i="34"/>
  <c r="B10206" i="34"/>
  <c r="B10207" i="34"/>
  <c r="B10208" i="34"/>
  <c r="B10209" i="34"/>
  <c r="B10210" i="34"/>
  <c r="B10211" i="34"/>
  <c r="B10212" i="34"/>
  <c r="B10213" i="34"/>
  <c r="B10214" i="34"/>
  <c r="B10215" i="34"/>
  <c r="B10216" i="34"/>
  <c r="B10217" i="34"/>
  <c r="B10218" i="34"/>
  <c r="B10219" i="34"/>
  <c r="B10220" i="34"/>
  <c r="B10221" i="34"/>
  <c r="B10222" i="34"/>
  <c r="B10223" i="34"/>
  <c r="B10224" i="34"/>
  <c r="B10225" i="34"/>
  <c r="B10226" i="34"/>
  <c r="B10227" i="34"/>
  <c r="B10228" i="34"/>
  <c r="B10229" i="34"/>
  <c r="B10230" i="34"/>
  <c r="B10231" i="34"/>
  <c r="B10232" i="34"/>
  <c r="B10233" i="34"/>
  <c r="B10234" i="34"/>
  <c r="B10235" i="34"/>
  <c r="B10236" i="34"/>
  <c r="B10237" i="34"/>
  <c r="B10238" i="34"/>
  <c r="B10239" i="34"/>
  <c r="B10240" i="34"/>
  <c r="B10241" i="34"/>
  <c r="B10242" i="34"/>
  <c r="B10243" i="34"/>
  <c r="B10244" i="34"/>
  <c r="B10245" i="34"/>
  <c r="B10246" i="34"/>
  <c r="B10247" i="34"/>
  <c r="B10248" i="34"/>
  <c r="B10249" i="34"/>
  <c r="B10250" i="34"/>
  <c r="B10251" i="34"/>
  <c r="B10252" i="34"/>
  <c r="B10253" i="34"/>
  <c r="B10254" i="34"/>
  <c r="B10255" i="34"/>
  <c r="B10256" i="34"/>
  <c r="B10257" i="34"/>
  <c r="B10258" i="34"/>
  <c r="B10259" i="34"/>
  <c r="B10260" i="34"/>
  <c r="B10261" i="34"/>
  <c r="B10262" i="34"/>
  <c r="B10263" i="34"/>
  <c r="B10264" i="34"/>
  <c r="B10265" i="34"/>
  <c r="B10266" i="34"/>
  <c r="B10267" i="34"/>
  <c r="B10268" i="34"/>
  <c r="B10269" i="34"/>
  <c r="B10270" i="34"/>
  <c r="B10271" i="34"/>
  <c r="B10272" i="34"/>
  <c r="B10273" i="34"/>
  <c r="B10274" i="34"/>
  <c r="B10275" i="34"/>
  <c r="B10276" i="34"/>
  <c r="B10277" i="34"/>
  <c r="B10278" i="34"/>
  <c r="B10279" i="34"/>
  <c r="B10280" i="34"/>
  <c r="B10281" i="34"/>
  <c r="B10282" i="34"/>
  <c r="B10283" i="34"/>
  <c r="B10284" i="34"/>
  <c r="B10285" i="34"/>
  <c r="B10286" i="34"/>
  <c r="B10287" i="34"/>
  <c r="B10288" i="34"/>
  <c r="B10289" i="34"/>
  <c r="B10290" i="34"/>
  <c r="B10291" i="34"/>
  <c r="B10292" i="34"/>
  <c r="B10293" i="34"/>
  <c r="B10294" i="34"/>
  <c r="B10295" i="34"/>
  <c r="B10296" i="34"/>
  <c r="B10297" i="34"/>
  <c r="B10298" i="34"/>
  <c r="B10299" i="34"/>
  <c r="B10300" i="34"/>
  <c r="B10301" i="34"/>
  <c r="B10302" i="34"/>
  <c r="B10303" i="34"/>
  <c r="B10304" i="34"/>
  <c r="B10305" i="34"/>
  <c r="B10306" i="34"/>
  <c r="B10307" i="34"/>
  <c r="B10308" i="34"/>
  <c r="B10309" i="34"/>
  <c r="B10310" i="34"/>
  <c r="B10311" i="34"/>
  <c r="B10312" i="34"/>
  <c r="B10313" i="34"/>
  <c r="B10314" i="34"/>
  <c r="B10315" i="34"/>
  <c r="B10316" i="34"/>
  <c r="B10317" i="34"/>
  <c r="B10318" i="34"/>
  <c r="B10319" i="34"/>
  <c r="B10320" i="34"/>
  <c r="B10321" i="34"/>
  <c r="B10322" i="34"/>
  <c r="B10323" i="34"/>
  <c r="B10324" i="34"/>
  <c r="B10325" i="34"/>
  <c r="B10326" i="34"/>
  <c r="B10327" i="34"/>
  <c r="B10328" i="34"/>
  <c r="B10329" i="34"/>
  <c r="B10330" i="34"/>
  <c r="B10331" i="34"/>
  <c r="B10332" i="34"/>
  <c r="B10333" i="34"/>
  <c r="B10334" i="34"/>
  <c r="B10335" i="34"/>
  <c r="B10336" i="34"/>
  <c r="B10337" i="34"/>
  <c r="B10338" i="34"/>
  <c r="B10339" i="34"/>
  <c r="B10340" i="34"/>
  <c r="B10341" i="34"/>
  <c r="B10342" i="34"/>
  <c r="B10343" i="34"/>
  <c r="B10344" i="34"/>
  <c r="B10345" i="34"/>
  <c r="B10346" i="34"/>
  <c r="B10347" i="34"/>
  <c r="B10348" i="34"/>
  <c r="B10349" i="34"/>
  <c r="B10350" i="34"/>
  <c r="B10351" i="34"/>
  <c r="B10352" i="34"/>
  <c r="B10353" i="34"/>
  <c r="B10354" i="34"/>
  <c r="B10355" i="34"/>
  <c r="B10356" i="34"/>
  <c r="B10357" i="34"/>
  <c r="B10358" i="34"/>
  <c r="B10359" i="34"/>
  <c r="B10360" i="34"/>
  <c r="B10361" i="34"/>
  <c r="B10362" i="34"/>
  <c r="B10363" i="34"/>
  <c r="B10364" i="34"/>
  <c r="B10365" i="34"/>
  <c r="B10366" i="34"/>
  <c r="B10367" i="34"/>
  <c r="B10368" i="34"/>
  <c r="B10369" i="34"/>
  <c r="B10370" i="34"/>
  <c r="B10371" i="34"/>
  <c r="B10372" i="34"/>
  <c r="B10373" i="34"/>
  <c r="B10374" i="34"/>
  <c r="B10375" i="34"/>
  <c r="B10376" i="34"/>
  <c r="B10377" i="34"/>
  <c r="B10378" i="34"/>
  <c r="B10379" i="34"/>
  <c r="B10380" i="34"/>
  <c r="B10381" i="34"/>
  <c r="B10382" i="34"/>
  <c r="B10383" i="34"/>
  <c r="B10384" i="34"/>
  <c r="B10385" i="34"/>
  <c r="B10386" i="34"/>
  <c r="B10387" i="34"/>
  <c r="B10388" i="34"/>
  <c r="B10389" i="34"/>
  <c r="B10390" i="34"/>
  <c r="B10391" i="34"/>
  <c r="B10392" i="34"/>
  <c r="B10393" i="34"/>
  <c r="B10394" i="34"/>
  <c r="B10395" i="34"/>
  <c r="B10396" i="34"/>
  <c r="B10397" i="34"/>
  <c r="B10398" i="34"/>
  <c r="B10399" i="34"/>
  <c r="B10400" i="34"/>
  <c r="B10401" i="34"/>
  <c r="B10402" i="34"/>
  <c r="B10403" i="34"/>
  <c r="B10404" i="34"/>
  <c r="B10405" i="34"/>
  <c r="B10406" i="34"/>
  <c r="B10407" i="34"/>
  <c r="B10408" i="34"/>
  <c r="B10409" i="34"/>
  <c r="B10410" i="34"/>
  <c r="B10411" i="34"/>
  <c r="B10412" i="34"/>
  <c r="B10413" i="34"/>
  <c r="B10414" i="34"/>
  <c r="B10415" i="34"/>
  <c r="B10416" i="34"/>
  <c r="B10417" i="34"/>
  <c r="B10418" i="34"/>
  <c r="B10419" i="34"/>
  <c r="B10420" i="34"/>
  <c r="B10421" i="34"/>
  <c r="B10422" i="34"/>
  <c r="B10423" i="34"/>
  <c r="B10424" i="34"/>
  <c r="B10425" i="34"/>
  <c r="B10426" i="34"/>
  <c r="B10427" i="34"/>
  <c r="B10428" i="34"/>
  <c r="B10429" i="34"/>
  <c r="B10430" i="34"/>
  <c r="B10431" i="34"/>
  <c r="B10432" i="34"/>
  <c r="B10433" i="34"/>
  <c r="B10434" i="34"/>
  <c r="B10435" i="34"/>
  <c r="B10436" i="34"/>
  <c r="B10437" i="34"/>
  <c r="B10438" i="34"/>
  <c r="B10439" i="34"/>
  <c r="B10440" i="34"/>
  <c r="B10441" i="34"/>
  <c r="B10442" i="34"/>
  <c r="B10443" i="34"/>
  <c r="B10444" i="34"/>
  <c r="B10445" i="34"/>
  <c r="B10446" i="34"/>
  <c r="B10447" i="34"/>
  <c r="B10448" i="34"/>
  <c r="B10449" i="34"/>
  <c r="B10450" i="34"/>
  <c r="B10451" i="34"/>
  <c r="B10452" i="34"/>
  <c r="B10453" i="34"/>
  <c r="B10454" i="34"/>
  <c r="B10455" i="34"/>
  <c r="B10456" i="34"/>
  <c r="B10457" i="34"/>
  <c r="B10458" i="34"/>
  <c r="B10459" i="34"/>
  <c r="B10460" i="34"/>
  <c r="B10461" i="34"/>
  <c r="B10462" i="34"/>
  <c r="B10463" i="34"/>
  <c r="B10464" i="34"/>
  <c r="B10465" i="34"/>
  <c r="B10466" i="34"/>
  <c r="B10467" i="34"/>
  <c r="B10468" i="34"/>
  <c r="B10469" i="34"/>
  <c r="B10470" i="34"/>
  <c r="B10471" i="34"/>
  <c r="B10472" i="34"/>
  <c r="B10473" i="34"/>
  <c r="B10474" i="34"/>
  <c r="B10475" i="34"/>
  <c r="B10476" i="34"/>
  <c r="B10477" i="34"/>
  <c r="B10478" i="34"/>
  <c r="B10479" i="34"/>
  <c r="B10480" i="34"/>
  <c r="B10481" i="34"/>
  <c r="B10482" i="34"/>
  <c r="B10483" i="34"/>
  <c r="B10484" i="34"/>
  <c r="B10485" i="34"/>
  <c r="B10486" i="34"/>
  <c r="B10487" i="34"/>
  <c r="B10488" i="34"/>
  <c r="B10489" i="34"/>
  <c r="B10490" i="34"/>
  <c r="B10491" i="34"/>
  <c r="B10492" i="34"/>
  <c r="B10493" i="34"/>
  <c r="B10494" i="34"/>
  <c r="B10495" i="34"/>
  <c r="B10496" i="34"/>
  <c r="B10497" i="34"/>
  <c r="B10498" i="34"/>
  <c r="B10499" i="34"/>
  <c r="B10500" i="34"/>
  <c r="B10501" i="34"/>
  <c r="B10502" i="34"/>
  <c r="B10503" i="34"/>
  <c r="B10504" i="34"/>
  <c r="B10505" i="34"/>
  <c r="B10506" i="34"/>
  <c r="B10507" i="34"/>
  <c r="B10508" i="34"/>
  <c r="B10509" i="34"/>
  <c r="B10510" i="34"/>
  <c r="B10511" i="34"/>
  <c r="B10512" i="34"/>
  <c r="B10513" i="34"/>
  <c r="B10514" i="34"/>
  <c r="B10515" i="34"/>
  <c r="B10516" i="34"/>
  <c r="B10517" i="34"/>
  <c r="B10518" i="34"/>
  <c r="B10519" i="34"/>
  <c r="B10520" i="34"/>
  <c r="B10521" i="34"/>
  <c r="B10522" i="34"/>
  <c r="B10523" i="34"/>
  <c r="B10524" i="34"/>
  <c r="B10525" i="34"/>
  <c r="B10526" i="34"/>
  <c r="B10527" i="34"/>
  <c r="B10528" i="34"/>
  <c r="B10529" i="34"/>
  <c r="B10530" i="34"/>
  <c r="B10531" i="34"/>
  <c r="B10532" i="34"/>
  <c r="B10533" i="34"/>
  <c r="B10534" i="34"/>
  <c r="B10535" i="34"/>
  <c r="B10536" i="34"/>
  <c r="B10537" i="34"/>
  <c r="B10538" i="34"/>
  <c r="B10539" i="34"/>
  <c r="B10540" i="34"/>
  <c r="B10541" i="34"/>
  <c r="B10542" i="34"/>
  <c r="B10543" i="34"/>
  <c r="B10544" i="34"/>
  <c r="B10545" i="34"/>
  <c r="B10546" i="34"/>
  <c r="B10547" i="34"/>
  <c r="B10548" i="34"/>
  <c r="B10549" i="34"/>
  <c r="B10550" i="34"/>
  <c r="B10551" i="34"/>
  <c r="B10552" i="34"/>
  <c r="B10553" i="34"/>
  <c r="B10554" i="34"/>
  <c r="B10555" i="34"/>
  <c r="B10556" i="34"/>
  <c r="B10557" i="34"/>
  <c r="B10558" i="34"/>
  <c r="B10559" i="34"/>
  <c r="B10560" i="34"/>
  <c r="B10561" i="34"/>
  <c r="B10562" i="34"/>
  <c r="B10563" i="34"/>
  <c r="B10564" i="34"/>
  <c r="B10565" i="34"/>
  <c r="B10566" i="34"/>
  <c r="B10567" i="34"/>
  <c r="B10568" i="34"/>
  <c r="B10569" i="34"/>
  <c r="B10570" i="34"/>
  <c r="B10571" i="34"/>
  <c r="B10572" i="34"/>
  <c r="B10573" i="34"/>
  <c r="B10574" i="34"/>
  <c r="B10575" i="34"/>
  <c r="B10576" i="34"/>
  <c r="B10577" i="34"/>
  <c r="B10578" i="34"/>
  <c r="B10579" i="34"/>
  <c r="B10580" i="34"/>
  <c r="B10581" i="34"/>
  <c r="B10582" i="34"/>
  <c r="B10583" i="34"/>
  <c r="B10584" i="34"/>
  <c r="B10585" i="34"/>
  <c r="B10586" i="34"/>
  <c r="B10587" i="34"/>
  <c r="B10588" i="34"/>
  <c r="B10589" i="34"/>
  <c r="B10590" i="34"/>
  <c r="B10591" i="34"/>
  <c r="B10592" i="34"/>
  <c r="B10593" i="34"/>
  <c r="B10594" i="34"/>
  <c r="B10595" i="34"/>
  <c r="B10596" i="34"/>
  <c r="B10597" i="34"/>
  <c r="B10598" i="34"/>
  <c r="B10599" i="34"/>
  <c r="B10600" i="34"/>
  <c r="B10601" i="34"/>
  <c r="B10602" i="34"/>
  <c r="B10603" i="34"/>
  <c r="B10604" i="34"/>
  <c r="B10605" i="34"/>
  <c r="B10606" i="34"/>
  <c r="B10607" i="34"/>
  <c r="B10608" i="34"/>
  <c r="B10609" i="34"/>
  <c r="B10610" i="34"/>
  <c r="B10611" i="34"/>
  <c r="B10612" i="34"/>
  <c r="B10613" i="34"/>
  <c r="B10614" i="34"/>
  <c r="B10615" i="34"/>
  <c r="B10616" i="34"/>
  <c r="B10617" i="34"/>
  <c r="B10618" i="34"/>
  <c r="B10619" i="34"/>
  <c r="B10620" i="34"/>
  <c r="B10621" i="34"/>
  <c r="B10622" i="34"/>
  <c r="B10623" i="34"/>
  <c r="B10624" i="34"/>
  <c r="B10625" i="34"/>
  <c r="B10626" i="34"/>
  <c r="B10627" i="34"/>
  <c r="B10628" i="34"/>
  <c r="B10629" i="34"/>
  <c r="B10630" i="34"/>
  <c r="B10631" i="34"/>
  <c r="B10632" i="34"/>
  <c r="B10633" i="34"/>
  <c r="B10634" i="34"/>
  <c r="B10635" i="34"/>
  <c r="B10636" i="34"/>
  <c r="B10637" i="34"/>
  <c r="B10638" i="34"/>
  <c r="B10639" i="34"/>
  <c r="B10640" i="34"/>
  <c r="B10641" i="34"/>
  <c r="B10642" i="34"/>
  <c r="B10643" i="34"/>
  <c r="B10644" i="34"/>
  <c r="B10645" i="34"/>
  <c r="B10646" i="34"/>
  <c r="B10647" i="34"/>
  <c r="B10648" i="34"/>
  <c r="B10649" i="34"/>
  <c r="B10650" i="34"/>
  <c r="B10651" i="34"/>
  <c r="B10652" i="34"/>
  <c r="B10653" i="34"/>
  <c r="B10654" i="34"/>
  <c r="B10655" i="34"/>
  <c r="B10656" i="34"/>
  <c r="B10657" i="34"/>
  <c r="B10658" i="34"/>
  <c r="B10659" i="34"/>
  <c r="B10660" i="34"/>
  <c r="B10661" i="34"/>
  <c r="B10662" i="34"/>
  <c r="B10663" i="34"/>
  <c r="B10664" i="34"/>
  <c r="B10665" i="34"/>
  <c r="B10666" i="34"/>
  <c r="B10667" i="34"/>
  <c r="B10668" i="34"/>
  <c r="B10669" i="34"/>
  <c r="B10670" i="34"/>
  <c r="B10671" i="34"/>
  <c r="B10672" i="34"/>
  <c r="B10673" i="34"/>
  <c r="B10674" i="34"/>
  <c r="B10675" i="34"/>
  <c r="B10676" i="34"/>
  <c r="B10677" i="34"/>
  <c r="B10678" i="34"/>
  <c r="B10679" i="34"/>
  <c r="B10680" i="34"/>
  <c r="B10681" i="34"/>
  <c r="B10682" i="34"/>
  <c r="B10683" i="34"/>
  <c r="B10684" i="34"/>
  <c r="B10685" i="34"/>
  <c r="B10686" i="34"/>
  <c r="B10687" i="34"/>
  <c r="B10688" i="34"/>
  <c r="B10689" i="34"/>
  <c r="B10690" i="34"/>
  <c r="B10691" i="34"/>
  <c r="B10692" i="34"/>
  <c r="B10693" i="34"/>
  <c r="B10694" i="34"/>
  <c r="B10695" i="34"/>
  <c r="B10696" i="34"/>
  <c r="B10697" i="34"/>
  <c r="B10698" i="34"/>
  <c r="B10699" i="34"/>
  <c r="B10700" i="34"/>
  <c r="B10701" i="34"/>
  <c r="B10702" i="34"/>
  <c r="B10703" i="34"/>
  <c r="B10704" i="34"/>
  <c r="B10705" i="34"/>
  <c r="B10706" i="34"/>
  <c r="B10707" i="34"/>
  <c r="B10708" i="34"/>
  <c r="B10709" i="34"/>
  <c r="B10710" i="34"/>
  <c r="B10711" i="34"/>
  <c r="B10712" i="34"/>
  <c r="B10713" i="34"/>
  <c r="B10714" i="34"/>
  <c r="B10715" i="34"/>
  <c r="B10716" i="34"/>
  <c r="B10717" i="34"/>
  <c r="B10718" i="34"/>
  <c r="B10719" i="34"/>
  <c r="B10720" i="34"/>
  <c r="B10721" i="34"/>
  <c r="B10722" i="34"/>
  <c r="B10723" i="34"/>
  <c r="B10724" i="34"/>
  <c r="B10725" i="34"/>
  <c r="B10726" i="34"/>
  <c r="B10727" i="34"/>
  <c r="B10728" i="34"/>
  <c r="B10729" i="34"/>
  <c r="B10730" i="34"/>
  <c r="B10731" i="34"/>
  <c r="B10732" i="34"/>
  <c r="B10733" i="34"/>
  <c r="B10734" i="34"/>
  <c r="B10735" i="34"/>
  <c r="B10736" i="34"/>
  <c r="B10737" i="34"/>
  <c r="B10738" i="34"/>
  <c r="B10739" i="34"/>
  <c r="B10740" i="34"/>
  <c r="B10741" i="34"/>
  <c r="B10742" i="34"/>
  <c r="B10743" i="34"/>
  <c r="B10744" i="34"/>
  <c r="B10745" i="34"/>
  <c r="B10746" i="34"/>
  <c r="B10747" i="34"/>
  <c r="B10748" i="34"/>
  <c r="B10749" i="34"/>
  <c r="B10750" i="34"/>
  <c r="B10751" i="34"/>
  <c r="B10752" i="34"/>
  <c r="B10753" i="34"/>
  <c r="B10754" i="34"/>
  <c r="B10755" i="34"/>
  <c r="B10756" i="34"/>
  <c r="B10757" i="34"/>
  <c r="B10758" i="34"/>
  <c r="B10759" i="34"/>
  <c r="B10760" i="34"/>
  <c r="B10761" i="34"/>
  <c r="B10762" i="34"/>
  <c r="B10763" i="34"/>
  <c r="B10764" i="34"/>
  <c r="B10765" i="34"/>
  <c r="B10766" i="34"/>
  <c r="B10767" i="34"/>
  <c r="B10768" i="34"/>
  <c r="B10769" i="34"/>
  <c r="B10770" i="34"/>
  <c r="B10771" i="34"/>
  <c r="B10772" i="34"/>
  <c r="B10773" i="34"/>
  <c r="B10774" i="34"/>
  <c r="B10775" i="34"/>
  <c r="B10776" i="34"/>
  <c r="B10777" i="34"/>
  <c r="B10778" i="34"/>
  <c r="B10779" i="34"/>
  <c r="B10780" i="34"/>
  <c r="B10781" i="34"/>
  <c r="B10782" i="34"/>
  <c r="B10783" i="34"/>
  <c r="B10784" i="34"/>
  <c r="B10785" i="34"/>
  <c r="B10786" i="34"/>
  <c r="B10787" i="34"/>
  <c r="B10788" i="34"/>
  <c r="B10789" i="34"/>
  <c r="B10790" i="34"/>
  <c r="B10791" i="34"/>
  <c r="B10792" i="34"/>
  <c r="B10793" i="34"/>
  <c r="B10794" i="34"/>
  <c r="B10795" i="34"/>
  <c r="B10796" i="34"/>
  <c r="B10797" i="34"/>
  <c r="B10798" i="34"/>
  <c r="B10799" i="34"/>
  <c r="B10800" i="34"/>
  <c r="B10801" i="34"/>
  <c r="B10802" i="34"/>
  <c r="B10803" i="34"/>
  <c r="B10804" i="34"/>
  <c r="B10805" i="34"/>
  <c r="B10806" i="34"/>
  <c r="B10807" i="34"/>
  <c r="B10808" i="34"/>
  <c r="B10809" i="34"/>
  <c r="B10810" i="34"/>
  <c r="B10811" i="34"/>
  <c r="B10812" i="34"/>
  <c r="B10813" i="34"/>
  <c r="B10814" i="34"/>
  <c r="B10815" i="34"/>
  <c r="B10816" i="34"/>
  <c r="B10817" i="34"/>
  <c r="B10818" i="34"/>
  <c r="B10819" i="34"/>
  <c r="B10820" i="34"/>
  <c r="B10821" i="34"/>
  <c r="B10822" i="34"/>
  <c r="B10823" i="34"/>
  <c r="B10824" i="34"/>
  <c r="B10825" i="34"/>
  <c r="B10826" i="34"/>
  <c r="B10827" i="34"/>
  <c r="B10828" i="34"/>
  <c r="B10829" i="34"/>
  <c r="B10830" i="34"/>
  <c r="B10831" i="34"/>
  <c r="B10832" i="34"/>
  <c r="B10833" i="34"/>
  <c r="B10834" i="34"/>
  <c r="B10835" i="34"/>
  <c r="B10836" i="34"/>
  <c r="B10837" i="34"/>
  <c r="B10838" i="34"/>
  <c r="B10839" i="34"/>
  <c r="B10840" i="34"/>
  <c r="B10841" i="34"/>
  <c r="B10842" i="34"/>
  <c r="B10843" i="34"/>
  <c r="B10844" i="34"/>
  <c r="B10845" i="34"/>
  <c r="B10846" i="34"/>
  <c r="B10847" i="34"/>
  <c r="B10848" i="34"/>
  <c r="B10849" i="34"/>
  <c r="B10850" i="34"/>
  <c r="B10851" i="34"/>
  <c r="B10852" i="34"/>
  <c r="B10853" i="34"/>
  <c r="B10854" i="34"/>
  <c r="B10855" i="34"/>
  <c r="B10856" i="34"/>
  <c r="B10857" i="34"/>
  <c r="B10858" i="34"/>
  <c r="B10859" i="34"/>
  <c r="B10860" i="34"/>
  <c r="B10861" i="34"/>
  <c r="B10862" i="34"/>
  <c r="B10863" i="34"/>
  <c r="B10864" i="34"/>
  <c r="B10865" i="34"/>
  <c r="B10866" i="34"/>
  <c r="B10867" i="34"/>
  <c r="B10868" i="34"/>
  <c r="B10869" i="34"/>
  <c r="B10870" i="34"/>
  <c r="B10871" i="34"/>
  <c r="B10872" i="34"/>
  <c r="B10873" i="34"/>
  <c r="B10874" i="34"/>
  <c r="B10875" i="34"/>
  <c r="B10876" i="34"/>
  <c r="B10877" i="34"/>
  <c r="B10878" i="34"/>
  <c r="B10879" i="34"/>
  <c r="B10880" i="34"/>
  <c r="B10881" i="34"/>
  <c r="B10882" i="34"/>
  <c r="B10883" i="34"/>
  <c r="B10884" i="34"/>
  <c r="B10885" i="34"/>
  <c r="B10886" i="34"/>
  <c r="B10887" i="34"/>
  <c r="B10888" i="34"/>
  <c r="B10889" i="34"/>
  <c r="B10890" i="34"/>
  <c r="B10891" i="34"/>
  <c r="B10892" i="34"/>
  <c r="B10893" i="34"/>
  <c r="B10894" i="34"/>
  <c r="B10895" i="34"/>
  <c r="B10896" i="34"/>
  <c r="B10897" i="34"/>
  <c r="B10898" i="34"/>
  <c r="B10899" i="34"/>
  <c r="B10900" i="34"/>
  <c r="B10901" i="34"/>
  <c r="B10902" i="34"/>
  <c r="B10903" i="34"/>
  <c r="B10904" i="34"/>
  <c r="B10905" i="34"/>
  <c r="B10906" i="34"/>
  <c r="B10907" i="34"/>
  <c r="B10908" i="34"/>
  <c r="B10909" i="34"/>
  <c r="B10910" i="34"/>
  <c r="B10911" i="34"/>
  <c r="B10912" i="34"/>
  <c r="B10913" i="34"/>
  <c r="B10914" i="34"/>
  <c r="B10915" i="34"/>
  <c r="B10916" i="34"/>
  <c r="B10917" i="34"/>
  <c r="B10918" i="34"/>
  <c r="B10919" i="34"/>
  <c r="B10920" i="34"/>
  <c r="B10921" i="34"/>
  <c r="B10922" i="34"/>
  <c r="B10923" i="34"/>
  <c r="B10924" i="34"/>
  <c r="B10925" i="34"/>
  <c r="B10926" i="34"/>
  <c r="B10927" i="34"/>
  <c r="B10928" i="34"/>
  <c r="B10929" i="34"/>
  <c r="B10930" i="34"/>
  <c r="B10931" i="34"/>
  <c r="B10932" i="34"/>
  <c r="B10933" i="34"/>
  <c r="B10934" i="34"/>
  <c r="B10935" i="34"/>
  <c r="B10936" i="34"/>
  <c r="B10937" i="34"/>
  <c r="B10938" i="34"/>
  <c r="B10939" i="34"/>
  <c r="B10940" i="34"/>
  <c r="B10941" i="34"/>
  <c r="B10942" i="34"/>
  <c r="B10943" i="34"/>
  <c r="B10944" i="34"/>
  <c r="B10945" i="34"/>
  <c r="B10946" i="34"/>
  <c r="B10947" i="34"/>
  <c r="B10948" i="34"/>
  <c r="B10949" i="34"/>
  <c r="B10950" i="34"/>
  <c r="B10951" i="34"/>
  <c r="B10952" i="34"/>
  <c r="B10953" i="34"/>
  <c r="B10954" i="34"/>
  <c r="B10955" i="34"/>
  <c r="B10956" i="34"/>
  <c r="B10957" i="34"/>
  <c r="B10958" i="34"/>
  <c r="B10959" i="34"/>
  <c r="B10960" i="34"/>
  <c r="B10961" i="34"/>
  <c r="B10962" i="34"/>
  <c r="B10963" i="34"/>
  <c r="B10964" i="34"/>
  <c r="B10965" i="34"/>
  <c r="B10966" i="34"/>
  <c r="B10967" i="34"/>
  <c r="B10968" i="34"/>
  <c r="B10969" i="34"/>
  <c r="B10970" i="34"/>
  <c r="B10971" i="34"/>
  <c r="B10972" i="34"/>
  <c r="B10973" i="34"/>
  <c r="B10974" i="34"/>
  <c r="B10975" i="34"/>
  <c r="B10976" i="34"/>
  <c r="B10977" i="34"/>
  <c r="B10978" i="34"/>
  <c r="B10979" i="34"/>
  <c r="B10980" i="34"/>
  <c r="B10981" i="34"/>
  <c r="B10982" i="34"/>
  <c r="B10983" i="34"/>
  <c r="B10984" i="34"/>
  <c r="B10985" i="34"/>
  <c r="B10986" i="34"/>
  <c r="B10987" i="34"/>
  <c r="B10988" i="34"/>
  <c r="B10989" i="34"/>
  <c r="B10990" i="34"/>
  <c r="B10991" i="34"/>
  <c r="B10992" i="34"/>
  <c r="B10993" i="34"/>
  <c r="B10994" i="34"/>
  <c r="B10995" i="34"/>
  <c r="B10996" i="34"/>
  <c r="B10997" i="34"/>
  <c r="B10998" i="34"/>
  <c r="B10999" i="34"/>
  <c r="B11000" i="34"/>
  <c r="B11001" i="34"/>
  <c r="B11002" i="34"/>
  <c r="B11003" i="34"/>
  <c r="B11004" i="34"/>
  <c r="B11005" i="34"/>
  <c r="B11006" i="34"/>
  <c r="B11007" i="34"/>
  <c r="B11008" i="34"/>
  <c r="B11009" i="34"/>
  <c r="B11010" i="34"/>
  <c r="B11011" i="34"/>
  <c r="B11012" i="34"/>
  <c r="B11013" i="34"/>
  <c r="B11014" i="34"/>
  <c r="B11015" i="34"/>
  <c r="B11016" i="34"/>
  <c r="B11017" i="34"/>
  <c r="B11018" i="34"/>
  <c r="B11019" i="34"/>
  <c r="B11020" i="34"/>
  <c r="B11021" i="34"/>
  <c r="B11022" i="34"/>
  <c r="B11023" i="34"/>
  <c r="B11024" i="34"/>
  <c r="B11025" i="34"/>
  <c r="B11026" i="34"/>
  <c r="B11027" i="34"/>
  <c r="B11028" i="34"/>
  <c r="B11029" i="34"/>
  <c r="B11030" i="34"/>
  <c r="B11031" i="34"/>
  <c r="B11032" i="34"/>
  <c r="B11033" i="34"/>
  <c r="B11034" i="34"/>
  <c r="B11035" i="34"/>
  <c r="B11036" i="34"/>
  <c r="B11037" i="34"/>
  <c r="B11038" i="34"/>
  <c r="B11039" i="34"/>
  <c r="B11040" i="34"/>
  <c r="B11041" i="34"/>
  <c r="B11042" i="34"/>
  <c r="B11043" i="34"/>
  <c r="B11044" i="34"/>
  <c r="B11045" i="34"/>
  <c r="B11046" i="34"/>
  <c r="B11047" i="34"/>
  <c r="B11048" i="34"/>
  <c r="B11049" i="34"/>
  <c r="B11050" i="34"/>
  <c r="B11051" i="34"/>
  <c r="B11052" i="34"/>
  <c r="B11053" i="34"/>
  <c r="B11054" i="34"/>
  <c r="B11055" i="34"/>
  <c r="B11056" i="34"/>
  <c r="B11057" i="34"/>
  <c r="B11058" i="34"/>
  <c r="B11059" i="34"/>
  <c r="B11060" i="34"/>
  <c r="B11061" i="34"/>
  <c r="B11062" i="34"/>
  <c r="B11063" i="34"/>
  <c r="B11064" i="34"/>
  <c r="B11065" i="34"/>
  <c r="B11066" i="34"/>
  <c r="B11067" i="34"/>
  <c r="B11068" i="34"/>
  <c r="B11069" i="34"/>
  <c r="B11070" i="34"/>
  <c r="B11071" i="34"/>
  <c r="B11072" i="34"/>
  <c r="B11073" i="34"/>
  <c r="B11074" i="34"/>
  <c r="B11075" i="34"/>
  <c r="B11076" i="34"/>
  <c r="B11077" i="34"/>
  <c r="B11078" i="34"/>
  <c r="B11079" i="34"/>
  <c r="B11080" i="34"/>
  <c r="B11081" i="34"/>
  <c r="B11082" i="34"/>
  <c r="B11083" i="34"/>
  <c r="B11084" i="34"/>
  <c r="B11085" i="34"/>
  <c r="B11086" i="34"/>
  <c r="B11087" i="34"/>
  <c r="B11088" i="34"/>
  <c r="B11089" i="34"/>
  <c r="B11090" i="34"/>
  <c r="B11091" i="34"/>
  <c r="B11092" i="34"/>
  <c r="B11093" i="34"/>
  <c r="B11094" i="34"/>
  <c r="B11095" i="34"/>
  <c r="B11096" i="34"/>
  <c r="B11097" i="34"/>
  <c r="B11098" i="34"/>
  <c r="B11099" i="34"/>
  <c r="B11100" i="34"/>
  <c r="B11101" i="34"/>
  <c r="B11102" i="34"/>
  <c r="B11103" i="34"/>
  <c r="B11104" i="34"/>
  <c r="B11105" i="34"/>
  <c r="B11106" i="34"/>
  <c r="B11107" i="34"/>
  <c r="B11108" i="34"/>
  <c r="B11109" i="34"/>
  <c r="B11110" i="34"/>
  <c r="B11111" i="34"/>
  <c r="B11112" i="34"/>
  <c r="B11113" i="34"/>
  <c r="B11114" i="34"/>
  <c r="B11115" i="34"/>
  <c r="B11116" i="34"/>
  <c r="B11117" i="34"/>
  <c r="B11118" i="34"/>
  <c r="B11119" i="34"/>
  <c r="B11120" i="34"/>
  <c r="B11121" i="34"/>
  <c r="B11122" i="34"/>
  <c r="B11123" i="34"/>
  <c r="B11124" i="34"/>
  <c r="B11125" i="34"/>
  <c r="B11126" i="34"/>
  <c r="B11127" i="34"/>
  <c r="B11128" i="34"/>
  <c r="B11129" i="34"/>
  <c r="B11130" i="34"/>
  <c r="B11131" i="34"/>
  <c r="B11132" i="34"/>
  <c r="B11133" i="34"/>
  <c r="B11134" i="34"/>
  <c r="B11135" i="34"/>
  <c r="B11136" i="34"/>
  <c r="B11137" i="34"/>
  <c r="B11138" i="34"/>
  <c r="B11139" i="34"/>
  <c r="B11140" i="34"/>
  <c r="B11141" i="34"/>
  <c r="B11142" i="34"/>
  <c r="B11143" i="34"/>
  <c r="B11144" i="34"/>
  <c r="B11145" i="34"/>
  <c r="B11146" i="34"/>
  <c r="B11147" i="34"/>
  <c r="B11148" i="34"/>
  <c r="B11149" i="34"/>
  <c r="B11150" i="34"/>
  <c r="B11151" i="34"/>
  <c r="B11152" i="34"/>
  <c r="B11153" i="34"/>
  <c r="B11154" i="34"/>
  <c r="B11155" i="34"/>
  <c r="B11156" i="34"/>
  <c r="B11157" i="34"/>
  <c r="B11158" i="34"/>
  <c r="B11159" i="34"/>
  <c r="B11160" i="34"/>
  <c r="B11161" i="34"/>
  <c r="B11162" i="34"/>
  <c r="B11163" i="34"/>
  <c r="B11164" i="34"/>
  <c r="B11165" i="34"/>
  <c r="B11166" i="34"/>
  <c r="B11167" i="34"/>
  <c r="B11168" i="34"/>
  <c r="B11169" i="34"/>
  <c r="B11170" i="34"/>
  <c r="B11171" i="34"/>
  <c r="B11172" i="34"/>
  <c r="B11173" i="34"/>
  <c r="B11174" i="34"/>
  <c r="B11175" i="34"/>
  <c r="B11176" i="34"/>
  <c r="B11177" i="34"/>
  <c r="B11178" i="34"/>
  <c r="B11179" i="34"/>
  <c r="B11180" i="34"/>
  <c r="B11181" i="34"/>
  <c r="B11182" i="34"/>
  <c r="B11183" i="34"/>
  <c r="B11184" i="34"/>
  <c r="B11185" i="34"/>
  <c r="B11186" i="34"/>
  <c r="B11187" i="34"/>
  <c r="B11188" i="34"/>
  <c r="B11189" i="34"/>
  <c r="B11190" i="34"/>
  <c r="B11191" i="34"/>
  <c r="B11192" i="34"/>
  <c r="B11193" i="34"/>
  <c r="B11194" i="34"/>
  <c r="B11195" i="34"/>
  <c r="B11196" i="34"/>
  <c r="B11197" i="34"/>
  <c r="B11198" i="34"/>
  <c r="B11199" i="34"/>
  <c r="B11200" i="34"/>
  <c r="B11201" i="34"/>
  <c r="B11202" i="34"/>
  <c r="B11203" i="34"/>
  <c r="B11204" i="34"/>
  <c r="B11205" i="34"/>
  <c r="B11206" i="34"/>
  <c r="B11207" i="34"/>
  <c r="B11208" i="34"/>
  <c r="B11209" i="34"/>
  <c r="B11210" i="34"/>
  <c r="B11211" i="34"/>
  <c r="B11212" i="34"/>
  <c r="B11213" i="34"/>
  <c r="B11214" i="34"/>
  <c r="B11215" i="34"/>
  <c r="B11216" i="34"/>
  <c r="B11217" i="34"/>
  <c r="B11218" i="34"/>
  <c r="B11219" i="34"/>
  <c r="B11220" i="34"/>
  <c r="B11221" i="34"/>
  <c r="B11222" i="34"/>
  <c r="B11223" i="34"/>
  <c r="B11224" i="34"/>
  <c r="B11225" i="34"/>
  <c r="B11226" i="34"/>
  <c r="B11227" i="34"/>
  <c r="B11228" i="34"/>
  <c r="B11229" i="34"/>
  <c r="B11230" i="34"/>
  <c r="B11231" i="34"/>
  <c r="B11232" i="34"/>
  <c r="B11233" i="34"/>
  <c r="B11234" i="34"/>
  <c r="B11235" i="34"/>
  <c r="B11236" i="34"/>
  <c r="B11237" i="34"/>
  <c r="B11238" i="34"/>
  <c r="B11239" i="34"/>
  <c r="B11240" i="34"/>
  <c r="B11241" i="34"/>
  <c r="B11242" i="34"/>
  <c r="B11243" i="34"/>
  <c r="B11244" i="34"/>
  <c r="B11245" i="34"/>
  <c r="B11246" i="34"/>
  <c r="B11247" i="34"/>
  <c r="B11248" i="34"/>
  <c r="B11249" i="34"/>
  <c r="B11250" i="34"/>
  <c r="B11251" i="34"/>
  <c r="B11252" i="34"/>
  <c r="B11253" i="34"/>
  <c r="B11254" i="34"/>
  <c r="B11255" i="34"/>
  <c r="B11256" i="34"/>
  <c r="B11257" i="34"/>
  <c r="B11258" i="34"/>
  <c r="B11259" i="34"/>
  <c r="B11260" i="34"/>
  <c r="B11261" i="34"/>
  <c r="B11262" i="34"/>
  <c r="B11263" i="34"/>
  <c r="B11264" i="34"/>
  <c r="B11265" i="34"/>
  <c r="B11266" i="34"/>
  <c r="B11267" i="34"/>
  <c r="B11268" i="34"/>
  <c r="B11269" i="34"/>
  <c r="B11270" i="34"/>
  <c r="B11271" i="34"/>
  <c r="B11272" i="34"/>
  <c r="B11273" i="34"/>
  <c r="B11274" i="34"/>
  <c r="B11275" i="34"/>
  <c r="B11276" i="34"/>
  <c r="B11277" i="34"/>
  <c r="B11278" i="34"/>
  <c r="B11279" i="34"/>
  <c r="B11280" i="34"/>
  <c r="B11281" i="34"/>
  <c r="B11282" i="34"/>
  <c r="B11283" i="34"/>
  <c r="B11284" i="34"/>
  <c r="B11285" i="34"/>
  <c r="B11286" i="34"/>
  <c r="B11287" i="34"/>
  <c r="B11288" i="34"/>
  <c r="B11289" i="34"/>
  <c r="B11290" i="34"/>
  <c r="B11291" i="34"/>
  <c r="B11292" i="34"/>
  <c r="B11293" i="34"/>
  <c r="B11294" i="34"/>
  <c r="B11295" i="34"/>
  <c r="B11296" i="34"/>
  <c r="B11297" i="34"/>
  <c r="B11298" i="34"/>
  <c r="B11299" i="34"/>
  <c r="B11300" i="34"/>
  <c r="B11301" i="34"/>
  <c r="B11302" i="34"/>
  <c r="B11303" i="34"/>
  <c r="B11304" i="34"/>
  <c r="B11305" i="34"/>
  <c r="B11306" i="34"/>
  <c r="B11307" i="34"/>
  <c r="B11308" i="34"/>
  <c r="B11309" i="34"/>
  <c r="B11310" i="34"/>
  <c r="B11311" i="34"/>
  <c r="B11312" i="34"/>
  <c r="B11313" i="34"/>
  <c r="B11314" i="34"/>
  <c r="B11315" i="34"/>
  <c r="B11316" i="34"/>
  <c r="B11317" i="34"/>
  <c r="B11318" i="34"/>
  <c r="B11319" i="34"/>
  <c r="B11320" i="34"/>
  <c r="B11321" i="34"/>
  <c r="B11322" i="34"/>
  <c r="B11323" i="34"/>
  <c r="B11324" i="34"/>
  <c r="B11325" i="34"/>
  <c r="B11326" i="34"/>
  <c r="B11327" i="34"/>
  <c r="B11328" i="34"/>
  <c r="B11329" i="34"/>
  <c r="B11330" i="34"/>
  <c r="B11331" i="34"/>
  <c r="B11332" i="34"/>
  <c r="B11333" i="34"/>
  <c r="B11334" i="34"/>
  <c r="B11335" i="34"/>
  <c r="B11336" i="34"/>
  <c r="B11337" i="34"/>
  <c r="B11338" i="34"/>
  <c r="B11339" i="34"/>
  <c r="B11340" i="34"/>
  <c r="B11341" i="34"/>
  <c r="B11342" i="34"/>
  <c r="B11343" i="34"/>
  <c r="B11344" i="34"/>
  <c r="B11345" i="34"/>
  <c r="B11346" i="34"/>
  <c r="B11347" i="34"/>
  <c r="B11348" i="34"/>
  <c r="B11349" i="34"/>
  <c r="B11350" i="34"/>
  <c r="B11351" i="34"/>
  <c r="B11352" i="34"/>
  <c r="B11353" i="34"/>
  <c r="B11354" i="34"/>
  <c r="B11355" i="34"/>
  <c r="B11356" i="34"/>
  <c r="B11357" i="34"/>
  <c r="B11358" i="34"/>
  <c r="B11359" i="34"/>
  <c r="B11360" i="34"/>
  <c r="B11361" i="34"/>
  <c r="B11362" i="34"/>
  <c r="B11363" i="34"/>
  <c r="B11364" i="34"/>
  <c r="B11365" i="34"/>
  <c r="B11366" i="34"/>
  <c r="B11367" i="34"/>
  <c r="B11368" i="34"/>
  <c r="B11369" i="34"/>
  <c r="B11370" i="34"/>
  <c r="B11371" i="34"/>
  <c r="B11372" i="34"/>
  <c r="B11373" i="34"/>
  <c r="B11374" i="34"/>
  <c r="B11375" i="34"/>
  <c r="B11376" i="34"/>
  <c r="B11377" i="34"/>
  <c r="B11378" i="34"/>
  <c r="B11379" i="34"/>
  <c r="B11380" i="34"/>
  <c r="B11381" i="34"/>
  <c r="B11382" i="34"/>
  <c r="B11383" i="34"/>
  <c r="B11384" i="34"/>
  <c r="B11385" i="34"/>
  <c r="B11386" i="34"/>
  <c r="B11387" i="34"/>
  <c r="B11388" i="34"/>
  <c r="B11389" i="34"/>
  <c r="B11390" i="34"/>
  <c r="B11391" i="34"/>
  <c r="B11392" i="34"/>
  <c r="B11393" i="34"/>
  <c r="B11394" i="34"/>
  <c r="B11395" i="34"/>
  <c r="B11396" i="34"/>
  <c r="B11397" i="34"/>
  <c r="B11398" i="34"/>
  <c r="B11399" i="34"/>
  <c r="B11400" i="34"/>
  <c r="B11401" i="34"/>
  <c r="B11402" i="34"/>
  <c r="B11403" i="34"/>
  <c r="B11404" i="34"/>
  <c r="B11405" i="34"/>
  <c r="B11406" i="34"/>
  <c r="B11407" i="34"/>
  <c r="B11408" i="34"/>
  <c r="B11409" i="34"/>
  <c r="B11410" i="34"/>
  <c r="B11411" i="34"/>
  <c r="B11412" i="34"/>
  <c r="B11413" i="34"/>
  <c r="B11414" i="34"/>
  <c r="B11415" i="34"/>
  <c r="B11416" i="34"/>
  <c r="B11417" i="34"/>
  <c r="B11418" i="34"/>
  <c r="B11419" i="34"/>
  <c r="B11420" i="34"/>
  <c r="B11421" i="34"/>
  <c r="B11422" i="34"/>
  <c r="B11423" i="34"/>
  <c r="B11424" i="34"/>
  <c r="B11425" i="34"/>
  <c r="B11426" i="34"/>
  <c r="B11427" i="34"/>
  <c r="B11428" i="34"/>
  <c r="B11429" i="34"/>
  <c r="B11430" i="34"/>
  <c r="B11431" i="34"/>
  <c r="B11432" i="34"/>
  <c r="B11433" i="34"/>
  <c r="B11434" i="34"/>
  <c r="B11435" i="34"/>
  <c r="B11436" i="34"/>
  <c r="B11437" i="34"/>
  <c r="B11438" i="34"/>
  <c r="B11439" i="34"/>
  <c r="B11440" i="34"/>
  <c r="B11441" i="34"/>
  <c r="B11442" i="34"/>
  <c r="B11443" i="34"/>
  <c r="B11444" i="34"/>
  <c r="B11445" i="34"/>
  <c r="B11446" i="34"/>
  <c r="B11447" i="34"/>
  <c r="B11448" i="34"/>
  <c r="B11449" i="34"/>
  <c r="B11450" i="34"/>
  <c r="B11451" i="34"/>
  <c r="B11452" i="34"/>
  <c r="B11453" i="34"/>
  <c r="B11454" i="34"/>
  <c r="B11455" i="34"/>
  <c r="B11456" i="34"/>
  <c r="B11457" i="34"/>
  <c r="B11458" i="34"/>
  <c r="B11459" i="34"/>
  <c r="B11460" i="34"/>
  <c r="B11461" i="34"/>
  <c r="B11462" i="34"/>
  <c r="B11463" i="34"/>
  <c r="B11464" i="34"/>
  <c r="B11465" i="34"/>
  <c r="B11466" i="34"/>
  <c r="B11467" i="34"/>
  <c r="B11468" i="34"/>
  <c r="B11469" i="34"/>
  <c r="B11470" i="34"/>
  <c r="B11471" i="34"/>
  <c r="B11472" i="34"/>
  <c r="B11473" i="34"/>
  <c r="B11474" i="34"/>
  <c r="B11475" i="34"/>
  <c r="B11476" i="34"/>
  <c r="B11477" i="34"/>
  <c r="R29" i="47"/>
  <c r="R2" i="47"/>
  <c r="R61" i="47"/>
  <c r="R12" i="47"/>
  <c r="R11" i="47"/>
  <c r="E102" i="36" l="1"/>
  <c r="AF5" i="42"/>
  <c r="AF2" i="42"/>
  <c r="AF7" i="42"/>
  <c r="AJ8" i="41"/>
  <c r="AJ6" i="41"/>
  <c r="AJ2" i="41"/>
  <c r="AJ7" i="41"/>
  <c r="AJ4" i="41"/>
  <c r="AJ5" i="41"/>
  <c r="AJ9" i="41"/>
  <c r="E127" i="49"/>
  <c r="E126" i="49"/>
  <c r="E121" i="49"/>
  <c r="E107" i="49"/>
  <c r="E106" i="49"/>
  <c r="E105" i="49"/>
  <c r="E16" i="49"/>
  <c r="E18" i="49" s="1"/>
  <c r="E104" i="49"/>
  <c r="E94" i="49"/>
  <c r="E93" i="49"/>
  <c r="E78" i="49"/>
  <c r="E88" i="49"/>
  <c r="E128" i="49"/>
  <c r="E120" i="49"/>
  <c r="E87" i="49"/>
  <c r="E119" i="49"/>
  <c r="E86" i="49"/>
  <c r="E109" i="49"/>
  <c r="E85" i="49"/>
  <c r="E108" i="49"/>
  <c r="E129" i="49"/>
  <c r="E110" i="49"/>
  <c r="E95" i="49"/>
  <c r="E137" i="49"/>
  <c r="E118" i="49"/>
  <c r="E99" i="49"/>
  <c r="E84" i="49"/>
  <c r="E132" i="49"/>
  <c r="E117" i="49"/>
  <c r="E98" i="49"/>
  <c r="E83" i="49"/>
  <c r="E131" i="49"/>
  <c r="E116" i="49"/>
  <c r="E97" i="49"/>
  <c r="E82" i="49"/>
  <c r="E130" i="49"/>
  <c r="E115" i="49"/>
  <c r="E96" i="49"/>
  <c r="E136" i="49"/>
  <c r="E125" i="49"/>
  <c r="E114" i="49"/>
  <c r="E103" i="49"/>
  <c r="E92" i="49"/>
  <c r="E81" i="49"/>
  <c r="E135" i="49"/>
  <c r="E124" i="49"/>
  <c r="E113" i="49"/>
  <c r="E102" i="49"/>
  <c r="E91" i="49"/>
  <c r="E80" i="49"/>
  <c r="E134" i="49"/>
  <c r="E123" i="49"/>
  <c r="E112" i="49"/>
  <c r="E101" i="49"/>
  <c r="E90" i="49"/>
  <c r="E79" i="49"/>
  <c r="E133" i="49"/>
  <c r="E122" i="49"/>
  <c r="E111" i="49"/>
  <c r="E100" i="49"/>
  <c r="D85" i="36"/>
  <c r="D102" i="36"/>
  <c r="F105" i="36"/>
  <c r="E105" i="36"/>
  <c r="J105" i="36" s="1"/>
  <c r="D105" i="36"/>
  <c r="I105" i="36" s="1"/>
  <c r="G102" i="36"/>
  <c r="G104" i="36"/>
  <c r="F102" i="36"/>
  <c r="F104" i="36"/>
  <c r="E104" i="36"/>
  <c r="G106" i="36"/>
  <c r="D104" i="36"/>
  <c r="F106" i="36"/>
  <c r="G103" i="36"/>
  <c r="E106" i="36"/>
  <c r="F103" i="36"/>
  <c r="D106" i="36"/>
  <c r="E103" i="36"/>
  <c r="G105" i="36"/>
  <c r="D103" i="36"/>
  <c r="C27" i="49"/>
  <c r="C81" i="49"/>
  <c r="C88" i="49"/>
  <c r="C135" i="49"/>
  <c r="C124" i="49"/>
  <c r="C113" i="49"/>
  <c r="C102" i="49"/>
  <c r="C91" i="49"/>
  <c r="C80" i="49"/>
  <c r="C134" i="49"/>
  <c r="C123" i="49"/>
  <c r="C112" i="49"/>
  <c r="C101" i="49"/>
  <c r="C90" i="49"/>
  <c r="C79" i="49"/>
  <c r="C133" i="49"/>
  <c r="C122" i="49"/>
  <c r="C111" i="49"/>
  <c r="C100" i="49"/>
  <c r="C89" i="49"/>
  <c r="F89" i="49" s="1"/>
  <c r="C132" i="49"/>
  <c r="C121" i="49"/>
  <c r="C110" i="49"/>
  <c r="C99" i="49"/>
  <c r="C131" i="49"/>
  <c r="C120" i="49"/>
  <c r="C109" i="49"/>
  <c r="C98" i="49"/>
  <c r="C87" i="49"/>
  <c r="C130" i="49"/>
  <c r="C119" i="49"/>
  <c r="C108" i="49"/>
  <c r="C97" i="49"/>
  <c r="C86" i="49"/>
  <c r="C129" i="49"/>
  <c r="C118" i="49"/>
  <c r="C107" i="49"/>
  <c r="C96" i="49"/>
  <c r="C85" i="49"/>
  <c r="C128" i="49"/>
  <c r="C117" i="49"/>
  <c r="C106" i="49"/>
  <c r="C95" i="49"/>
  <c r="C84" i="49"/>
  <c r="C78" i="49"/>
  <c r="C127" i="49"/>
  <c r="C116" i="49"/>
  <c r="C105" i="49"/>
  <c r="C94" i="49"/>
  <c r="C83" i="49"/>
  <c r="C137" i="49"/>
  <c r="C126" i="49"/>
  <c r="C115" i="49"/>
  <c r="C104" i="49"/>
  <c r="C93" i="49"/>
  <c r="C82" i="49"/>
  <c r="C136" i="49"/>
  <c r="C125" i="49"/>
  <c r="C114" i="49"/>
  <c r="C103" i="49"/>
  <c r="C92" i="49"/>
  <c r="H88" i="36"/>
  <c r="G88" i="36"/>
  <c r="F88" i="36"/>
  <c r="E50" i="36"/>
  <c r="C16" i="49"/>
  <c r="C173" i="43"/>
  <c r="D167" i="43"/>
  <c r="C162" i="43"/>
  <c r="D156" i="43"/>
  <c r="C151" i="43"/>
  <c r="D145" i="43"/>
  <c r="C140" i="43"/>
  <c r="D134" i="43"/>
  <c r="C129" i="43"/>
  <c r="D123" i="43"/>
  <c r="C118" i="43"/>
  <c r="D112" i="43"/>
  <c r="C107" i="43"/>
  <c r="D101" i="43"/>
  <c r="C96" i="43"/>
  <c r="D90" i="43"/>
  <c r="C85" i="43"/>
  <c r="D79" i="43"/>
  <c r="C74" i="43"/>
  <c r="D68" i="43"/>
  <c r="C63" i="43"/>
  <c r="D57" i="43"/>
  <c r="C52" i="43"/>
  <c r="D46" i="43"/>
  <c r="C41" i="43"/>
  <c r="D172" i="43"/>
  <c r="C167" i="43"/>
  <c r="D161" i="43"/>
  <c r="C156" i="43"/>
  <c r="D150" i="43"/>
  <c r="C145" i="43"/>
  <c r="D139" i="43"/>
  <c r="C134" i="43"/>
  <c r="D128" i="43"/>
  <c r="C123" i="43"/>
  <c r="D117" i="43"/>
  <c r="C112" i="43"/>
  <c r="D106" i="43"/>
  <c r="C101" i="43"/>
  <c r="D95" i="43"/>
  <c r="C90" i="43"/>
  <c r="D84" i="43"/>
  <c r="C79" i="43"/>
  <c r="D73" i="43"/>
  <c r="C68" i="43"/>
  <c r="D62" i="43"/>
  <c r="C57" i="43"/>
  <c r="D51" i="43"/>
  <c r="C46" i="43"/>
  <c r="D40" i="43"/>
  <c r="C172" i="43"/>
  <c r="D166" i="43"/>
  <c r="C161" i="43"/>
  <c r="D155" i="43"/>
  <c r="C150" i="43"/>
  <c r="D144" i="43"/>
  <c r="C139" i="43"/>
  <c r="D133" i="43"/>
  <c r="C128" i="43"/>
  <c r="D122" i="43"/>
  <c r="C117" i="43"/>
  <c r="D111" i="43"/>
  <c r="C106" i="43"/>
  <c r="D100" i="43"/>
  <c r="C95" i="43"/>
  <c r="D89" i="43"/>
  <c r="C84" i="43"/>
  <c r="D78" i="43"/>
  <c r="C73" i="43"/>
  <c r="D67" i="43"/>
  <c r="C62" i="43"/>
  <c r="D56" i="43"/>
  <c r="C51" i="43"/>
  <c r="D45" i="43"/>
  <c r="C40" i="43"/>
  <c r="D171" i="43"/>
  <c r="C166" i="43"/>
  <c r="D160" i="43"/>
  <c r="C155" i="43"/>
  <c r="D149" i="43"/>
  <c r="C144" i="43"/>
  <c r="D138" i="43"/>
  <c r="C133" i="43"/>
  <c r="D127" i="43"/>
  <c r="C122" i="43"/>
  <c r="D116" i="43"/>
  <c r="C111" i="43"/>
  <c r="D105" i="43"/>
  <c r="C100" i="43"/>
  <c r="D94" i="43"/>
  <c r="C89" i="43"/>
  <c r="D83" i="43"/>
  <c r="C78" i="43"/>
  <c r="D72" i="43"/>
  <c r="C67" i="43"/>
  <c r="D61" i="43"/>
  <c r="C56" i="43"/>
  <c r="D50" i="43"/>
  <c r="C45" i="43"/>
  <c r="D39" i="43"/>
  <c r="C171" i="43"/>
  <c r="D165" i="43"/>
  <c r="C160" i="43"/>
  <c r="D154" i="43"/>
  <c r="C149" i="43"/>
  <c r="D143" i="43"/>
  <c r="C138" i="43"/>
  <c r="D132" i="43"/>
  <c r="C127" i="43"/>
  <c r="D121" i="43"/>
  <c r="C116" i="43"/>
  <c r="D110" i="43"/>
  <c r="C105" i="43"/>
  <c r="D99" i="43"/>
  <c r="C94" i="43"/>
  <c r="D88" i="43"/>
  <c r="C83" i="43"/>
  <c r="D77" i="43"/>
  <c r="C72" i="43"/>
  <c r="D66" i="43"/>
  <c r="C61" i="43"/>
  <c r="D55" i="43"/>
  <c r="C50" i="43"/>
  <c r="D44" i="43"/>
  <c r="C39" i="43"/>
  <c r="D170" i="43"/>
  <c r="C165" i="43"/>
  <c r="D159" i="43"/>
  <c r="C154" i="43"/>
  <c r="D148" i="43"/>
  <c r="C143" i="43"/>
  <c r="D137" i="43"/>
  <c r="C132" i="43"/>
  <c r="D126" i="43"/>
  <c r="C121" i="43"/>
  <c r="D115" i="43"/>
  <c r="C110" i="43"/>
  <c r="D104" i="43"/>
  <c r="C99" i="43"/>
  <c r="D93" i="43"/>
  <c r="C88" i="43"/>
  <c r="D82" i="43"/>
  <c r="C77" i="43"/>
  <c r="D71" i="43"/>
  <c r="C66" i="43"/>
  <c r="D60" i="43"/>
  <c r="C55" i="43"/>
  <c r="D49" i="43"/>
  <c r="C44" i="43"/>
  <c r="D38" i="43"/>
  <c r="C170" i="43"/>
  <c r="D153" i="43"/>
  <c r="C148" i="43"/>
  <c r="D142" i="43"/>
  <c r="C137" i="43"/>
  <c r="D131" i="43"/>
  <c r="C126" i="43"/>
  <c r="D120" i="43"/>
  <c r="C115" i="43"/>
  <c r="C104" i="43"/>
  <c r="D98" i="43"/>
  <c r="C93" i="43"/>
  <c r="D87" i="43"/>
  <c r="C82" i="43"/>
  <c r="D76" i="43"/>
  <c r="C71" i="43"/>
  <c r="D65" i="43"/>
  <c r="C60" i="43"/>
  <c r="D54" i="43"/>
  <c r="C49" i="43"/>
  <c r="D43" i="43"/>
  <c r="C38" i="43"/>
  <c r="D37" i="43"/>
  <c r="C159" i="43"/>
  <c r="C169" i="43"/>
  <c r="D163" i="43"/>
  <c r="C158" i="43"/>
  <c r="D152" i="43"/>
  <c r="C147" i="43"/>
  <c r="D141" i="43"/>
  <c r="C136" i="43"/>
  <c r="D130" i="43"/>
  <c r="C125" i="43"/>
  <c r="D119" i="43"/>
  <c r="C114" i="43"/>
  <c r="D108" i="43"/>
  <c r="C103" i="43"/>
  <c r="D97" i="43"/>
  <c r="C92" i="43"/>
  <c r="D86" i="43"/>
  <c r="C81" i="43"/>
  <c r="D75" i="43"/>
  <c r="C70" i="43"/>
  <c r="D64" i="43"/>
  <c r="C59" i="43"/>
  <c r="D53" i="43"/>
  <c r="C48" i="43"/>
  <c r="D42" i="43"/>
  <c r="C37" i="43"/>
  <c r="D109" i="43"/>
  <c r="D169" i="43"/>
  <c r="C164" i="43"/>
  <c r="C153" i="43"/>
  <c r="D147" i="43"/>
  <c r="C142" i="43"/>
  <c r="D136" i="43"/>
  <c r="C131" i="43"/>
  <c r="D125" i="43"/>
  <c r="C120" i="43"/>
  <c r="D114" i="43"/>
  <c r="C109" i="43"/>
  <c r="D103" i="43"/>
  <c r="C98" i="43"/>
  <c r="D92" i="43"/>
  <c r="C87" i="43"/>
  <c r="D81" i="43"/>
  <c r="C76" i="43"/>
  <c r="D70" i="43"/>
  <c r="C65" i="43"/>
  <c r="D59" i="43"/>
  <c r="C54" i="43"/>
  <c r="D48" i="43"/>
  <c r="C5" i="43"/>
  <c r="D168" i="43"/>
  <c r="C163" i="43"/>
  <c r="D157" i="43"/>
  <c r="C152" i="43"/>
  <c r="D146" i="43"/>
  <c r="C141" i="43"/>
  <c r="D135" i="43"/>
  <c r="C130" i="43"/>
  <c r="D124" i="43"/>
  <c r="C119" i="43"/>
  <c r="D113" i="43"/>
  <c r="C108" i="43"/>
  <c r="D102" i="43"/>
  <c r="C97" i="43"/>
  <c r="D91" i="43"/>
  <c r="C86" i="43"/>
  <c r="D80" i="43"/>
  <c r="C75" i="43"/>
  <c r="D69" i="43"/>
  <c r="C64" i="43"/>
  <c r="D58" i="43"/>
  <c r="C53" i="43"/>
  <c r="D47" i="43"/>
  <c r="C42" i="43"/>
  <c r="D164" i="43"/>
  <c r="D158" i="43"/>
  <c r="C43" i="43"/>
  <c r="D173" i="43"/>
  <c r="C168" i="43"/>
  <c r="D162" i="43"/>
  <c r="C157" i="43"/>
  <c r="D151" i="43"/>
  <c r="C146" i="43"/>
  <c r="D140" i="43"/>
  <c r="C135" i="43"/>
  <c r="D129" i="43"/>
  <c r="C124" i="43"/>
  <c r="D118" i="43"/>
  <c r="C113" i="43"/>
  <c r="D107" i="43"/>
  <c r="C102" i="43"/>
  <c r="D96" i="43"/>
  <c r="C91" i="43"/>
  <c r="D85" i="43"/>
  <c r="C80" i="43"/>
  <c r="D74" i="43"/>
  <c r="C69" i="43"/>
  <c r="D63" i="43"/>
  <c r="C58" i="43"/>
  <c r="D52" i="43"/>
  <c r="C47" i="43"/>
  <c r="D41" i="43"/>
  <c r="D17" i="43"/>
  <c r="D6" i="43"/>
  <c r="D27" i="43"/>
  <c r="D16" i="43"/>
  <c r="D5" i="43"/>
  <c r="D26" i="43"/>
  <c r="D15" i="43"/>
  <c r="D36" i="43"/>
  <c r="D25" i="43"/>
  <c r="D14" i="43"/>
  <c r="D35" i="43"/>
  <c r="D34" i="43"/>
  <c r="D23" i="43"/>
  <c r="D12" i="43"/>
  <c r="D33" i="43"/>
  <c r="D22" i="43"/>
  <c r="D11" i="43"/>
  <c r="D32" i="43"/>
  <c r="D13" i="43"/>
  <c r="D21" i="43"/>
  <c r="D10" i="43"/>
  <c r="D31" i="43"/>
  <c r="D24" i="43"/>
  <c r="D20" i="43"/>
  <c r="D9" i="43"/>
  <c r="D30" i="43"/>
  <c r="D19" i="43"/>
  <c r="D8" i="43"/>
  <c r="D29" i="43"/>
  <c r="D18" i="43"/>
  <c r="D7" i="43"/>
  <c r="D28" i="43"/>
  <c r="C36" i="43"/>
  <c r="C35" i="43"/>
  <c r="C34" i="43"/>
  <c r="C33" i="43"/>
  <c r="C22" i="43"/>
  <c r="C10" i="43"/>
  <c r="C9" i="43"/>
  <c r="C30" i="43"/>
  <c r="C19" i="43"/>
  <c r="C8" i="43"/>
  <c r="C15" i="43"/>
  <c r="C14" i="43"/>
  <c r="C13" i="43"/>
  <c r="C12" i="43"/>
  <c r="C11" i="43"/>
  <c r="C32" i="43"/>
  <c r="C21" i="43"/>
  <c r="C20" i="43"/>
  <c r="C29" i="43"/>
  <c r="C18" i="43"/>
  <c r="C7" i="43"/>
  <c r="C26" i="43"/>
  <c r="C25" i="43"/>
  <c r="C24" i="43"/>
  <c r="C23" i="43"/>
  <c r="C31" i="43"/>
  <c r="C28" i="43"/>
  <c r="C17" i="43"/>
  <c r="C6" i="43"/>
  <c r="C27" i="43"/>
  <c r="C16" i="43"/>
  <c r="R3" i="47"/>
  <c r="R49" i="47"/>
  <c r="R44" i="47"/>
  <c r="K105" i="36" l="1"/>
  <c r="J103" i="36"/>
  <c r="K103" i="36"/>
  <c r="J106" i="36"/>
  <c r="I106" i="36"/>
  <c r="L103" i="36"/>
  <c r="I103" i="36"/>
  <c r="L105" i="36"/>
  <c r="K106" i="36"/>
  <c r="I104" i="36"/>
  <c r="L106" i="36"/>
  <c r="J104" i="36"/>
  <c r="K104" i="36"/>
  <c r="L104" i="36"/>
  <c r="D27" i="49"/>
  <c r="D37" i="49" s="1"/>
  <c r="F126" i="49"/>
  <c r="F121" i="49"/>
  <c r="F106" i="49"/>
  <c r="F107" i="49"/>
  <c r="F127" i="49"/>
  <c r="F93" i="49"/>
  <c r="F78" i="49"/>
  <c r="F94" i="49"/>
  <c r="F104" i="49"/>
  <c r="F105" i="49"/>
  <c r="F119" i="49"/>
  <c r="E17" i="49"/>
  <c r="F82" i="49"/>
  <c r="F137" i="49"/>
  <c r="F128" i="49"/>
  <c r="F88" i="49"/>
  <c r="F97" i="49"/>
  <c r="F83" i="49"/>
  <c r="F85" i="49"/>
  <c r="F98" i="49"/>
  <c r="F120" i="49"/>
  <c r="F130" i="49"/>
  <c r="F95" i="49"/>
  <c r="F109" i="49"/>
  <c r="F124" i="49"/>
  <c r="F135" i="49"/>
  <c r="F113" i="49"/>
  <c r="F118" i="49"/>
  <c r="F132" i="49"/>
  <c r="F117" i="49"/>
  <c r="F84" i="49"/>
  <c r="F86" i="49"/>
  <c r="F87" i="49"/>
  <c r="F131" i="49"/>
  <c r="F129" i="49"/>
  <c r="F99" i="49"/>
  <c r="F92" i="49"/>
  <c r="F81" i="49"/>
  <c r="F116" i="49"/>
  <c r="F110" i="49"/>
  <c r="F108" i="49"/>
  <c r="F114" i="49"/>
  <c r="F91" i="49"/>
  <c r="F115" i="49"/>
  <c r="F102" i="49"/>
  <c r="F136" i="49"/>
  <c r="F80" i="49"/>
  <c r="F103" i="49"/>
  <c r="F96" i="49"/>
  <c r="F90" i="49"/>
  <c r="F101" i="49"/>
  <c r="F125" i="49"/>
  <c r="F123" i="49"/>
  <c r="F122" i="49"/>
  <c r="F79" i="49"/>
  <c r="F134" i="49"/>
  <c r="F100" i="49"/>
  <c r="F111" i="49"/>
  <c r="F133" i="49"/>
  <c r="F112" i="49"/>
  <c r="E88" i="36"/>
  <c r="F16" i="49"/>
  <c r="B22" i="49" s="1"/>
  <c r="B27" i="49"/>
  <c r="D38" i="49" s="1"/>
  <c r="C4" i="43"/>
  <c r="D4" i="43"/>
  <c r="R45" i="47"/>
  <c r="S45" i="47" s="1"/>
  <c r="R46" i="47"/>
  <c r="S46" i="47" s="1"/>
  <c r="R47" i="47"/>
  <c r="S47" i="47" s="1"/>
  <c r="R48" i="47"/>
  <c r="S48" i="47" s="1"/>
  <c r="R50" i="47"/>
  <c r="S50" i="47" s="1"/>
  <c r="R51" i="47"/>
  <c r="S51" i="47" s="1"/>
  <c r="AC51" i="47" s="1"/>
  <c r="R52" i="47"/>
  <c r="S52" i="47" s="1"/>
  <c r="R53" i="47"/>
  <c r="S53" i="47" s="1"/>
  <c r="AC53" i="47" s="1"/>
  <c r="R54" i="47"/>
  <c r="S54" i="47" s="1"/>
  <c r="R55" i="47"/>
  <c r="S55" i="47" s="1"/>
  <c r="R56" i="47"/>
  <c r="S56" i="47" s="1"/>
  <c r="R57" i="47"/>
  <c r="S57" i="47" s="1"/>
  <c r="R58" i="47"/>
  <c r="S58" i="47" s="1"/>
  <c r="R59" i="47"/>
  <c r="S59" i="47" s="1"/>
  <c r="R60" i="47"/>
  <c r="S60" i="47" s="1"/>
  <c r="S61" i="47"/>
  <c r="R39" i="47"/>
  <c r="S39" i="47" s="1"/>
  <c r="R40" i="47"/>
  <c r="S40" i="47" s="1"/>
  <c r="R41" i="47"/>
  <c r="S41" i="47" s="1"/>
  <c r="R42" i="47"/>
  <c r="S42" i="47" s="1"/>
  <c r="R43" i="47"/>
  <c r="S43" i="47" s="1"/>
  <c r="R5" i="47"/>
  <c r="S5" i="47" s="1"/>
  <c r="R6" i="47"/>
  <c r="S6" i="47" s="1"/>
  <c r="R7" i="47"/>
  <c r="S7" i="47" s="1"/>
  <c r="R8" i="47"/>
  <c r="R9" i="47"/>
  <c r="S9" i="47" s="1"/>
  <c r="R10" i="47"/>
  <c r="S10" i="47" s="1"/>
  <c r="S11" i="47"/>
  <c r="S12" i="47"/>
  <c r="R13" i="47"/>
  <c r="S13" i="47" s="1"/>
  <c r="AC13" i="47" s="1"/>
  <c r="R14" i="47"/>
  <c r="S14" i="47" s="1"/>
  <c r="R15" i="47"/>
  <c r="S15" i="47" s="1"/>
  <c r="R16" i="47"/>
  <c r="S16" i="47" s="1"/>
  <c r="R17" i="47"/>
  <c r="S17" i="47" s="1"/>
  <c r="R18" i="47"/>
  <c r="S18" i="47" s="1"/>
  <c r="R19" i="47"/>
  <c r="R20" i="47"/>
  <c r="S20" i="47" s="1"/>
  <c r="R21" i="47"/>
  <c r="S21" i="47" s="1"/>
  <c r="R22" i="47"/>
  <c r="S22" i="47" s="1"/>
  <c r="R23" i="47"/>
  <c r="S23" i="47" s="1"/>
  <c r="R24" i="47"/>
  <c r="S24" i="47" s="1"/>
  <c r="AC24" i="47" s="1"/>
  <c r="R25" i="47"/>
  <c r="S25" i="47" s="1"/>
  <c r="R26" i="47"/>
  <c r="S26" i="47" s="1"/>
  <c r="R27" i="47"/>
  <c r="S27" i="47" s="1"/>
  <c r="R28" i="47"/>
  <c r="S28" i="47" s="1"/>
  <c r="S29" i="47"/>
  <c r="R30" i="47"/>
  <c r="S30" i="47" s="1"/>
  <c r="R31" i="47"/>
  <c r="S31" i="47" s="1"/>
  <c r="R32" i="47"/>
  <c r="S32" i="47" s="1"/>
  <c r="R33" i="47"/>
  <c r="S33" i="47" s="1"/>
  <c r="AC33" i="47" s="1"/>
  <c r="R34" i="47"/>
  <c r="S34" i="47" s="1"/>
  <c r="AC34" i="47" s="1"/>
  <c r="R35" i="47"/>
  <c r="S35" i="47" s="1"/>
  <c r="AC35" i="47" s="1"/>
  <c r="R36" i="47"/>
  <c r="S36" i="47" s="1"/>
  <c r="R37" i="47"/>
  <c r="S37" i="47" s="1"/>
  <c r="R38" i="47"/>
  <c r="S38" i="47" s="1"/>
  <c r="R4" i="47"/>
  <c r="S4" i="47" s="1"/>
  <c r="S3" i="47"/>
  <c r="X3" i="47"/>
  <c r="X61" i="47"/>
  <c r="X60" i="47"/>
  <c r="X59" i="47"/>
  <c r="X58" i="47"/>
  <c r="X57" i="47"/>
  <c r="X56" i="47"/>
  <c r="X55" i="47"/>
  <c r="X54" i="47"/>
  <c r="X53" i="47"/>
  <c r="X52" i="47"/>
  <c r="X51" i="47"/>
  <c r="X50" i="47"/>
  <c r="X49" i="47"/>
  <c r="S49" i="47"/>
  <c r="AC49" i="47" s="1"/>
  <c r="X48" i="47"/>
  <c r="X47" i="47"/>
  <c r="X46" i="47"/>
  <c r="X45" i="47"/>
  <c r="X44" i="47"/>
  <c r="S44" i="47"/>
  <c r="AC44" i="47" s="1"/>
  <c r="X43" i="47"/>
  <c r="X42" i="47"/>
  <c r="X41" i="47"/>
  <c r="X40" i="47"/>
  <c r="X39" i="47"/>
  <c r="X38" i="47"/>
  <c r="X37" i="47"/>
  <c r="X36" i="47"/>
  <c r="X35" i="47"/>
  <c r="X34" i="47"/>
  <c r="X33" i="47"/>
  <c r="X32" i="47"/>
  <c r="X31" i="47"/>
  <c r="X30" i="47"/>
  <c r="X29" i="47"/>
  <c r="X28" i="47"/>
  <c r="X27" i="47"/>
  <c r="X26" i="47"/>
  <c r="X25" i="47"/>
  <c r="X24" i="47"/>
  <c r="X23" i="47"/>
  <c r="X22" i="47"/>
  <c r="X21" i="47"/>
  <c r="X20" i="47"/>
  <c r="X19" i="47"/>
  <c r="S19" i="47"/>
  <c r="X18" i="47"/>
  <c r="X17" i="47"/>
  <c r="X16" i="47"/>
  <c r="X15" i="47"/>
  <c r="X14" i="47"/>
  <c r="X13" i="47"/>
  <c r="X12" i="47"/>
  <c r="X11" i="47"/>
  <c r="X10" i="47"/>
  <c r="X9" i="47"/>
  <c r="X8" i="47"/>
  <c r="S8" i="47"/>
  <c r="AC8" i="47" s="1"/>
  <c r="X7" i="47"/>
  <c r="X6" i="47"/>
  <c r="X5" i="47"/>
  <c r="X4" i="47"/>
  <c r="AC43" i="47" l="1"/>
  <c r="AC19" i="47"/>
  <c r="AC9" i="47"/>
  <c r="AC14" i="47"/>
  <c r="AC54" i="47"/>
  <c r="AC15" i="47"/>
  <c r="AC37" i="47"/>
  <c r="AC26" i="47"/>
  <c r="AC55" i="47"/>
  <c r="AC36" i="47"/>
  <c r="AC25" i="47"/>
  <c r="AC42" i="47"/>
  <c r="AC41" i="47"/>
  <c r="AC23" i="47"/>
  <c r="AC12" i="47"/>
  <c r="AC40" i="47"/>
  <c r="AC52" i="47"/>
  <c r="AC22" i="47"/>
  <c r="AC11" i="47"/>
  <c r="AC39" i="47"/>
  <c r="AC32" i="47"/>
  <c r="AC21" i="47"/>
  <c r="AC10" i="47"/>
  <c r="AC61" i="47"/>
  <c r="AC50" i="47"/>
  <c r="AC31" i="47"/>
  <c r="AC20" i="47"/>
  <c r="AC60" i="47"/>
  <c r="AC48" i="47"/>
  <c r="AC30" i="47"/>
  <c r="AC59" i="47"/>
  <c r="AC47" i="47"/>
  <c r="AC3" i="47"/>
  <c r="AC29" i="47"/>
  <c r="AC18" i="47"/>
  <c r="AC7" i="47"/>
  <c r="AC58" i="47"/>
  <c r="AC46" i="47"/>
  <c r="AC4" i="47"/>
  <c r="AC28" i="47"/>
  <c r="AC17" i="47"/>
  <c r="AC6" i="47"/>
  <c r="AC57" i="47"/>
  <c r="AC45" i="47"/>
  <c r="AC38" i="47"/>
  <c r="AC27" i="47"/>
  <c r="AC16" i="47"/>
  <c r="AC5" i="47"/>
  <c r="AC56" i="47"/>
  <c r="B39" i="49" a="1"/>
  <c r="D43" i="49" s="1"/>
  <c r="D67" i="49" l="1"/>
  <c r="D46" i="49"/>
  <c r="D55" i="49"/>
  <c r="C50" i="49"/>
  <c r="D66" i="49"/>
  <c r="D45" i="49"/>
  <c r="D58" i="49"/>
  <c r="D40" i="49"/>
  <c r="C43" i="49"/>
  <c r="C62" i="49"/>
  <c r="C63" i="49"/>
  <c r="D64" i="49"/>
  <c r="C55" i="49"/>
  <c r="D57" i="49"/>
  <c r="C48" i="49"/>
  <c r="D69" i="49"/>
  <c r="C46" i="49"/>
  <c r="C53" i="49"/>
  <c r="C68" i="49"/>
  <c r="D41" i="49"/>
  <c r="C45" i="49"/>
  <c r="D48" i="49"/>
  <c r="D68" i="49"/>
  <c r="D63" i="49"/>
  <c r="D42" i="49"/>
  <c r="C41" i="49"/>
  <c r="D49" i="49"/>
  <c r="C40" i="49"/>
  <c r="C59" i="49"/>
  <c r="C51" i="49"/>
  <c r="C52" i="49"/>
  <c r="B39" i="49"/>
  <c r="C54" i="49"/>
  <c r="C58" i="49"/>
  <c r="D50" i="49"/>
  <c r="C61" i="49"/>
  <c r="C67" i="49"/>
  <c r="D59" i="49"/>
  <c r="D44" i="49"/>
  <c r="C44" i="49"/>
  <c r="D47" i="49"/>
  <c r="D56" i="49"/>
  <c r="C66" i="49"/>
  <c r="C49" i="49"/>
  <c r="D53" i="49"/>
  <c r="D62" i="49"/>
  <c r="D52" i="49"/>
  <c r="C56" i="49"/>
  <c r="C57" i="49"/>
  <c r="C65" i="49"/>
  <c r="D61" i="49"/>
  <c r="C64" i="49"/>
  <c r="D65" i="49"/>
  <c r="C47" i="49"/>
  <c r="C42" i="49"/>
  <c r="D60" i="49"/>
  <c r="D54" i="49"/>
  <c r="D51" i="49"/>
  <c r="C60" i="49"/>
  <c r="C69" i="49"/>
  <c r="D81" i="36"/>
  <c r="D71" i="36"/>
  <c r="D72" i="36"/>
  <c r="D82" i="36"/>
  <c r="D54" i="36"/>
  <c r="D70" i="36"/>
  <c r="D68" i="36"/>
  <c r="D75" i="36"/>
  <c r="D73" i="36"/>
  <c r="D83" i="36"/>
  <c r="D78" i="36"/>
  <c r="D74" i="36"/>
  <c r="D67" i="36"/>
  <c r="D63" i="36"/>
  <c r="D77" i="36"/>
  <c r="D80" i="36"/>
  <c r="D55" i="36"/>
  <c r="D69" i="36"/>
  <c r="D76" i="36"/>
  <c r="D58" i="36"/>
  <c r="D65" i="36"/>
  <c r="E80" i="36"/>
  <c r="E78" i="36"/>
  <c r="E79" i="36"/>
  <c r="E82" i="36"/>
  <c r="E75" i="36"/>
  <c r="E81" i="36"/>
  <c r="E77" i="36"/>
  <c r="E83" i="36"/>
  <c r="E76" i="36"/>
  <c r="D39" i="49"/>
  <c r="C39" i="49"/>
  <c r="B5" i="46" a="1"/>
  <c r="B5" i="46" s="1"/>
  <c r="D5" i="46" s="1"/>
  <c r="C127" i="36" a="1"/>
  <c r="H152" i="36" s="1"/>
  <c r="C215" i="36" a="1"/>
  <c r="C215" i="36" s="1"/>
  <c r="AC73" i="42"/>
  <c r="S73" i="42"/>
  <c r="T73" i="42" s="1"/>
  <c r="U73" i="42" s="1"/>
  <c r="AC72" i="42"/>
  <c r="S72" i="42"/>
  <c r="T72" i="42" s="1"/>
  <c r="U72" i="42" s="1"/>
  <c r="AC71" i="42"/>
  <c r="S71" i="42"/>
  <c r="T71" i="42" s="1"/>
  <c r="U71" i="42" s="1"/>
  <c r="AC70" i="42"/>
  <c r="S70" i="42"/>
  <c r="T70" i="42" s="1"/>
  <c r="U70" i="42" s="1"/>
  <c r="AC69" i="42"/>
  <c r="S69" i="42"/>
  <c r="T69" i="42" s="1"/>
  <c r="U69" i="42" s="1"/>
  <c r="AC68" i="42"/>
  <c r="S68" i="42"/>
  <c r="T68" i="42" s="1"/>
  <c r="U68" i="42" s="1"/>
  <c r="AC67" i="42"/>
  <c r="S67" i="42"/>
  <c r="T67" i="42" s="1"/>
  <c r="U67" i="42" s="1"/>
  <c r="AC66" i="42"/>
  <c r="S66" i="42"/>
  <c r="T66" i="42" s="1"/>
  <c r="U66" i="42" s="1"/>
  <c r="AC65" i="42"/>
  <c r="S65" i="42"/>
  <c r="T65" i="42" s="1"/>
  <c r="U65" i="42" s="1"/>
  <c r="AC64" i="42"/>
  <c r="S64" i="42"/>
  <c r="T64" i="42" s="1"/>
  <c r="U64" i="42" s="1"/>
  <c r="AC63" i="42"/>
  <c r="S63" i="42"/>
  <c r="T63" i="42" s="1"/>
  <c r="U63" i="42" s="1"/>
  <c r="AC62" i="42"/>
  <c r="S62" i="42"/>
  <c r="T62" i="42" s="1"/>
  <c r="U62" i="42" s="1"/>
  <c r="AC61" i="42"/>
  <c r="S61" i="42"/>
  <c r="T61" i="42" s="1"/>
  <c r="U61" i="42" s="1"/>
  <c r="AC60" i="42"/>
  <c r="S60" i="42"/>
  <c r="T60" i="42" s="1"/>
  <c r="U60" i="42" s="1"/>
  <c r="AC59" i="42"/>
  <c r="S59" i="42"/>
  <c r="T59" i="42" s="1"/>
  <c r="U59" i="42" s="1"/>
  <c r="AC58" i="42"/>
  <c r="S58" i="42"/>
  <c r="T58" i="42" s="1"/>
  <c r="U58" i="42" s="1"/>
  <c r="AF58" i="42" s="1"/>
  <c r="AC57" i="42"/>
  <c r="S57" i="42"/>
  <c r="T57" i="42" s="1"/>
  <c r="U57" i="42" s="1"/>
  <c r="AC56" i="42"/>
  <c r="S56" i="42"/>
  <c r="T56" i="42" s="1"/>
  <c r="U56" i="42" s="1"/>
  <c r="AC55" i="42"/>
  <c r="S55" i="42"/>
  <c r="T55" i="42" s="1"/>
  <c r="U55" i="42" s="1"/>
  <c r="AC54" i="42"/>
  <c r="S54" i="42"/>
  <c r="T54" i="42" s="1"/>
  <c r="U54" i="42" s="1"/>
  <c r="AC53" i="42"/>
  <c r="S53" i="42"/>
  <c r="T53" i="42" s="1"/>
  <c r="U53" i="42" s="1"/>
  <c r="AF53" i="42" s="1"/>
  <c r="AC52" i="42"/>
  <c r="S52" i="42"/>
  <c r="T52" i="42" s="1"/>
  <c r="U52" i="42" s="1"/>
  <c r="AC51" i="42"/>
  <c r="S51" i="42"/>
  <c r="T51" i="42" s="1"/>
  <c r="U51" i="42" s="1"/>
  <c r="AC50" i="42"/>
  <c r="S50" i="42"/>
  <c r="T50" i="42" s="1"/>
  <c r="U50" i="42" s="1"/>
  <c r="AC49" i="42"/>
  <c r="S49" i="42"/>
  <c r="T49" i="42" s="1"/>
  <c r="U49" i="42" s="1"/>
  <c r="AC48" i="42"/>
  <c r="S48" i="42"/>
  <c r="T48" i="42" s="1"/>
  <c r="U48" i="42" s="1"/>
  <c r="AF48" i="42" s="1"/>
  <c r="AC47" i="42"/>
  <c r="S47" i="42"/>
  <c r="T47" i="42" s="1"/>
  <c r="U47" i="42" s="1"/>
  <c r="AC46" i="42"/>
  <c r="S46" i="42"/>
  <c r="T46" i="42" s="1"/>
  <c r="U46" i="42" s="1"/>
  <c r="AC45" i="42"/>
  <c r="S45" i="42"/>
  <c r="T45" i="42" s="1"/>
  <c r="U45" i="42" s="1"/>
  <c r="AC44" i="42"/>
  <c r="S44" i="42"/>
  <c r="T44" i="42" s="1"/>
  <c r="U44" i="42" s="1"/>
  <c r="AC43" i="42"/>
  <c r="S43" i="42"/>
  <c r="T43" i="42" s="1"/>
  <c r="U43" i="42" s="1"/>
  <c r="AC42" i="42"/>
  <c r="S42" i="42"/>
  <c r="T42" i="42" s="1"/>
  <c r="U42" i="42" s="1"/>
  <c r="AF42" i="42" s="1"/>
  <c r="AC41" i="42"/>
  <c r="S41" i="42"/>
  <c r="T41" i="42" s="1"/>
  <c r="U41" i="42" s="1"/>
  <c r="AC40" i="42"/>
  <c r="S40" i="42"/>
  <c r="T40" i="42" s="1"/>
  <c r="U40" i="42" s="1"/>
  <c r="AC39" i="42"/>
  <c r="S39" i="42"/>
  <c r="T39" i="42" s="1"/>
  <c r="U39" i="42" s="1"/>
  <c r="AC38" i="42"/>
  <c r="S38" i="42"/>
  <c r="T38" i="42" s="1"/>
  <c r="U38" i="42" s="1"/>
  <c r="AF38" i="42" s="1"/>
  <c r="AI37" i="42"/>
  <c r="AC37" i="42"/>
  <c r="S37" i="42"/>
  <c r="T37" i="42" s="1"/>
  <c r="U37" i="42" s="1"/>
  <c r="AI36" i="42"/>
  <c r="AC36" i="42"/>
  <c r="S36" i="42"/>
  <c r="T36" i="42" s="1"/>
  <c r="U36" i="42" s="1"/>
  <c r="AI35" i="42"/>
  <c r="AC35" i="42"/>
  <c r="S35" i="42"/>
  <c r="T35" i="42" s="1"/>
  <c r="U35" i="42" s="1"/>
  <c r="AI34" i="42"/>
  <c r="AC34" i="42"/>
  <c r="S34" i="42"/>
  <c r="T34" i="42" s="1"/>
  <c r="U34" i="42" s="1"/>
  <c r="AI33" i="42"/>
  <c r="AC33" i="42"/>
  <c r="S33" i="42"/>
  <c r="T33" i="42" s="1"/>
  <c r="U33" i="42" s="1"/>
  <c r="AI32" i="42"/>
  <c r="AC32" i="42"/>
  <c r="S32" i="42"/>
  <c r="T32" i="42" s="1"/>
  <c r="U32" i="42" s="1"/>
  <c r="AI31" i="42"/>
  <c r="AC31" i="42"/>
  <c r="S31" i="42"/>
  <c r="T31" i="42" s="1"/>
  <c r="U31" i="42" s="1"/>
  <c r="AI30" i="42"/>
  <c r="AC30" i="42"/>
  <c r="S30" i="42"/>
  <c r="T30" i="42" s="1"/>
  <c r="U30" i="42" s="1"/>
  <c r="AI29" i="42"/>
  <c r="AC29" i="42"/>
  <c r="S29" i="42"/>
  <c r="T29" i="42" s="1"/>
  <c r="U29" i="42" s="1"/>
  <c r="AI28" i="42"/>
  <c r="AC28" i="42"/>
  <c r="S28" i="42"/>
  <c r="T28" i="42" s="1"/>
  <c r="U28" i="42" s="1"/>
  <c r="AI27" i="42"/>
  <c r="AC27" i="42"/>
  <c r="S27" i="42"/>
  <c r="T27" i="42" s="1"/>
  <c r="U27" i="42" s="1"/>
  <c r="AI26" i="42"/>
  <c r="AC26" i="42"/>
  <c r="S26" i="42"/>
  <c r="T26" i="42" s="1"/>
  <c r="U26" i="42" s="1"/>
  <c r="AI25" i="42"/>
  <c r="AC25" i="42"/>
  <c r="S25" i="42"/>
  <c r="T25" i="42" s="1"/>
  <c r="U25" i="42" s="1"/>
  <c r="AI24" i="42"/>
  <c r="AC24" i="42"/>
  <c r="S24" i="42"/>
  <c r="T24" i="42" s="1"/>
  <c r="U24" i="42" s="1"/>
  <c r="AI23" i="42"/>
  <c r="AC23" i="42"/>
  <c r="S23" i="42"/>
  <c r="T23" i="42" s="1"/>
  <c r="U23" i="42" s="1"/>
  <c r="AI22" i="42"/>
  <c r="AC22" i="42"/>
  <c r="S22" i="42"/>
  <c r="T22" i="42" s="1"/>
  <c r="U22" i="42" s="1"/>
  <c r="AI21" i="42"/>
  <c r="AC21" i="42"/>
  <c r="S21" i="42"/>
  <c r="T21" i="42" s="1"/>
  <c r="U21" i="42" s="1"/>
  <c r="AI20" i="42"/>
  <c r="AC20" i="42"/>
  <c r="S20" i="42"/>
  <c r="T20" i="42" s="1"/>
  <c r="U20" i="42" s="1"/>
  <c r="AI19" i="42"/>
  <c r="AC19" i="42"/>
  <c r="S19" i="42"/>
  <c r="T19" i="42" s="1"/>
  <c r="U19" i="42" s="1"/>
  <c r="AI18" i="42"/>
  <c r="AC18" i="42"/>
  <c r="S18" i="42"/>
  <c r="T18" i="42" s="1"/>
  <c r="U18" i="42" s="1"/>
  <c r="AI17" i="42"/>
  <c r="AC17" i="42"/>
  <c r="S17" i="42"/>
  <c r="T17" i="42" s="1"/>
  <c r="U17" i="42" s="1"/>
  <c r="AI16" i="42"/>
  <c r="AC16" i="42"/>
  <c r="S16" i="42"/>
  <c r="T16" i="42" s="1"/>
  <c r="U16" i="42" s="1"/>
  <c r="AI15" i="42"/>
  <c r="AC15" i="42"/>
  <c r="S15" i="42"/>
  <c r="T15" i="42" s="1"/>
  <c r="U15" i="42" s="1"/>
  <c r="AI14" i="42"/>
  <c r="AC14" i="42"/>
  <c r="S14" i="42"/>
  <c r="T14" i="42" s="1"/>
  <c r="U14" i="42" s="1"/>
  <c r="AI13" i="42"/>
  <c r="S13" i="42"/>
  <c r="T13" i="42" s="1"/>
  <c r="U13" i="42" s="1"/>
  <c r="AF13" i="42" s="1"/>
  <c r="AI12" i="42"/>
  <c r="S12" i="42"/>
  <c r="T12" i="42" s="1"/>
  <c r="U12" i="42" s="1"/>
  <c r="AF12" i="42" s="1"/>
  <c r="AI11" i="42"/>
  <c r="S11" i="42"/>
  <c r="T11" i="42" s="1"/>
  <c r="U11" i="42" s="1"/>
  <c r="AF11" i="42" s="1"/>
  <c r="AI10" i="42"/>
  <c r="S10" i="42"/>
  <c r="T10" i="42" s="1"/>
  <c r="U10" i="42" s="1"/>
  <c r="AF10" i="42" s="1"/>
  <c r="AI9" i="42"/>
  <c r="S9" i="42"/>
  <c r="T9" i="42" s="1"/>
  <c r="U9" i="42" s="1"/>
  <c r="AF9" i="42" s="1"/>
  <c r="AI8" i="42"/>
  <c r="S8" i="42"/>
  <c r="T8" i="42" s="1"/>
  <c r="U8" i="42" s="1"/>
  <c r="AF8" i="42" s="1"/>
  <c r="AP73" i="41"/>
  <c r="AG73" i="41"/>
  <c r="AA73" i="41"/>
  <c r="X73" i="41"/>
  <c r="U73" i="41"/>
  <c r="AP72" i="41"/>
  <c r="AG72" i="41"/>
  <c r="AA72" i="41"/>
  <c r="X72" i="41"/>
  <c r="U72" i="41"/>
  <c r="AP71" i="41"/>
  <c r="AG71" i="41"/>
  <c r="AA71" i="41"/>
  <c r="X71" i="41"/>
  <c r="U71" i="41"/>
  <c r="AP70" i="41"/>
  <c r="AG70" i="41"/>
  <c r="AA70" i="41"/>
  <c r="X70" i="41"/>
  <c r="U70" i="41"/>
  <c r="AP69" i="41"/>
  <c r="AG69" i="41"/>
  <c r="AA69" i="41"/>
  <c r="X69" i="41"/>
  <c r="U69" i="41"/>
  <c r="AP68" i="41"/>
  <c r="AG68" i="41"/>
  <c r="AA68" i="41"/>
  <c r="X68" i="41"/>
  <c r="U68" i="41"/>
  <c r="AP67" i="41"/>
  <c r="AG67" i="41"/>
  <c r="AA67" i="41"/>
  <c r="X67" i="41"/>
  <c r="U67" i="41"/>
  <c r="AP66" i="41"/>
  <c r="AG66" i="41"/>
  <c r="AJ66" i="41" s="1"/>
  <c r="AA66" i="41"/>
  <c r="X66" i="41"/>
  <c r="U66" i="41"/>
  <c r="AP65" i="41"/>
  <c r="AG65" i="41"/>
  <c r="AA65" i="41"/>
  <c r="X65" i="41"/>
  <c r="U65" i="41"/>
  <c r="AP64" i="41"/>
  <c r="AG64" i="41"/>
  <c r="AA64" i="41"/>
  <c r="X64" i="41"/>
  <c r="U64" i="41"/>
  <c r="AP63" i="41"/>
  <c r="AG63" i="41"/>
  <c r="AA63" i="41"/>
  <c r="X63" i="41"/>
  <c r="U63" i="41"/>
  <c r="AP62" i="41"/>
  <c r="AG62" i="41"/>
  <c r="AA62" i="41"/>
  <c r="X62" i="41"/>
  <c r="U62" i="41"/>
  <c r="AP61" i="41"/>
  <c r="AG61" i="41"/>
  <c r="AA61" i="41"/>
  <c r="X61" i="41"/>
  <c r="U61" i="41"/>
  <c r="AP60" i="41"/>
  <c r="AG60" i="41"/>
  <c r="AA60" i="41"/>
  <c r="X60" i="41"/>
  <c r="U60" i="41"/>
  <c r="AP59" i="41"/>
  <c r="AG59" i="41"/>
  <c r="AA59" i="41"/>
  <c r="X59" i="41"/>
  <c r="U59" i="41"/>
  <c r="AP58" i="41"/>
  <c r="AG58" i="41"/>
  <c r="AA58" i="41"/>
  <c r="X58" i="41"/>
  <c r="U58" i="41"/>
  <c r="AP57" i="41"/>
  <c r="AG57" i="41"/>
  <c r="AA57" i="41"/>
  <c r="X57" i="41"/>
  <c r="U57" i="41"/>
  <c r="AJ57" i="41" s="1"/>
  <c r="AP56" i="41"/>
  <c r="AG56" i="41"/>
  <c r="AA56" i="41"/>
  <c r="X56" i="41"/>
  <c r="U56" i="41"/>
  <c r="AP55" i="41"/>
  <c r="AG55" i="41"/>
  <c r="AA55" i="41"/>
  <c r="X55" i="41"/>
  <c r="U55" i="41"/>
  <c r="AP54" i="41"/>
  <c r="AG54" i="41"/>
  <c r="AA54" i="41"/>
  <c r="X54" i="41"/>
  <c r="U54" i="41"/>
  <c r="AP53" i="41"/>
  <c r="AG53" i="41"/>
  <c r="AA53" i="41"/>
  <c r="X53" i="41"/>
  <c r="U53" i="41"/>
  <c r="AP52" i="41"/>
  <c r="AG52" i="41"/>
  <c r="AA52" i="41"/>
  <c r="X52" i="41"/>
  <c r="U52" i="41"/>
  <c r="AP51" i="41"/>
  <c r="AG51" i="41"/>
  <c r="AA51" i="41"/>
  <c r="X51" i="41"/>
  <c r="U51" i="41"/>
  <c r="AP50" i="41"/>
  <c r="AG50" i="41"/>
  <c r="AA50" i="41"/>
  <c r="X50" i="41"/>
  <c r="U50" i="41"/>
  <c r="AP49" i="41"/>
  <c r="AG49" i="41"/>
  <c r="AA49" i="41"/>
  <c r="X49" i="41"/>
  <c r="U49" i="41"/>
  <c r="AP48" i="41"/>
  <c r="AG48" i="41"/>
  <c r="AA48" i="41"/>
  <c r="X48" i="41"/>
  <c r="U48" i="41"/>
  <c r="AP47" i="41"/>
  <c r="AG47" i="41"/>
  <c r="AA47" i="41"/>
  <c r="X47" i="41"/>
  <c r="U47" i="41"/>
  <c r="AP46" i="41"/>
  <c r="AG46" i="41"/>
  <c r="AA46" i="41"/>
  <c r="X46" i="41"/>
  <c r="U46" i="41"/>
  <c r="AP45" i="41"/>
  <c r="AG45" i="41"/>
  <c r="AA45" i="41"/>
  <c r="X45" i="41"/>
  <c r="U45" i="41"/>
  <c r="AP44" i="41"/>
  <c r="AG44" i="41"/>
  <c r="AA44" i="41"/>
  <c r="X44" i="41"/>
  <c r="U44" i="41"/>
  <c r="AP43" i="41"/>
  <c r="AG43" i="41"/>
  <c r="AA43" i="41"/>
  <c r="X43" i="41"/>
  <c r="U43" i="41"/>
  <c r="AP42" i="41"/>
  <c r="AG42" i="41"/>
  <c r="AA42" i="41"/>
  <c r="X42" i="41"/>
  <c r="U42" i="41"/>
  <c r="AP41" i="41"/>
  <c r="AG41" i="41"/>
  <c r="AA41" i="41"/>
  <c r="X41" i="41"/>
  <c r="U41" i="41"/>
  <c r="AP40" i="41"/>
  <c r="AG40" i="41"/>
  <c r="AA40" i="41"/>
  <c r="X40" i="41"/>
  <c r="U40" i="41"/>
  <c r="AP39" i="41"/>
  <c r="AG39" i="41"/>
  <c r="AA39" i="41"/>
  <c r="X39" i="41"/>
  <c r="U39" i="41"/>
  <c r="AP38" i="41"/>
  <c r="AG38" i="41"/>
  <c r="AA38" i="41"/>
  <c r="X38" i="41"/>
  <c r="U38" i="41"/>
  <c r="AJ38" i="41" s="1"/>
  <c r="AP37" i="41"/>
  <c r="AG37" i="41"/>
  <c r="AA37" i="41"/>
  <c r="X37" i="41"/>
  <c r="U37" i="41"/>
  <c r="AP36" i="41"/>
  <c r="AG36" i="41"/>
  <c r="AA36" i="41"/>
  <c r="X36" i="41"/>
  <c r="U36" i="41"/>
  <c r="AP35" i="41"/>
  <c r="AG35" i="41"/>
  <c r="AA35" i="41"/>
  <c r="X35" i="41"/>
  <c r="U35" i="41"/>
  <c r="AP34" i="41"/>
  <c r="AG34" i="41"/>
  <c r="AA34" i="41"/>
  <c r="X34" i="41"/>
  <c r="U34" i="41"/>
  <c r="AP33" i="41"/>
  <c r="AG33" i="41"/>
  <c r="AA33" i="41"/>
  <c r="X33" i="41"/>
  <c r="U33" i="41"/>
  <c r="AP32" i="41"/>
  <c r="AG32" i="41"/>
  <c r="AA32" i="41"/>
  <c r="X32" i="41"/>
  <c r="U32" i="41"/>
  <c r="AP31" i="41"/>
  <c r="AG31" i="41"/>
  <c r="AA31" i="41"/>
  <c r="X31" i="41"/>
  <c r="U31" i="41"/>
  <c r="AP30" i="41"/>
  <c r="AG30" i="41"/>
  <c r="AA30" i="41"/>
  <c r="X30" i="41"/>
  <c r="U30" i="41"/>
  <c r="AP29" i="41"/>
  <c r="AG29" i="41"/>
  <c r="AA29" i="41"/>
  <c r="X29" i="41"/>
  <c r="U29" i="41"/>
  <c r="AP28" i="41"/>
  <c r="AG28" i="41"/>
  <c r="AA28" i="41"/>
  <c r="X28" i="41"/>
  <c r="U28" i="41"/>
  <c r="AP27" i="41"/>
  <c r="AG27" i="41"/>
  <c r="AA27" i="41"/>
  <c r="X27" i="41"/>
  <c r="U27" i="41"/>
  <c r="AP26" i="41"/>
  <c r="AG26" i="41"/>
  <c r="AA26" i="41"/>
  <c r="X26" i="41"/>
  <c r="U26" i="41"/>
  <c r="AP25" i="41"/>
  <c r="AG25" i="41"/>
  <c r="AA25" i="41"/>
  <c r="X25" i="41"/>
  <c r="U25" i="41"/>
  <c r="AP24" i="41"/>
  <c r="AG24" i="41"/>
  <c r="AA24" i="41"/>
  <c r="X24" i="41"/>
  <c r="U24" i="41"/>
  <c r="AP23" i="41"/>
  <c r="AG23" i="41"/>
  <c r="AA23" i="41"/>
  <c r="X23" i="41"/>
  <c r="U23" i="41"/>
  <c r="AP22" i="41"/>
  <c r="AG22" i="41"/>
  <c r="AA22" i="41"/>
  <c r="X22" i="41"/>
  <c r="U22" i="41"/>
  <c r="AP21" i="41"/>
  <c r="AG21" i="41"/>
  <c r="AA21" i="41"/>
  <c r="X21" i="41"/>
  <c r="U21" i="41"/>
  <c r="AJ21" i="41" s="1"/>
  <c r="AP20" i="41"/>
  <c r="AG20" i="41"/>
  <c r="AA20" i="41"/>
  <c r="X20" i="41"/>
  <c r="U20" i="41"/>
  <c r="AP19" i="41"/>
  <c r="AG19" i="41"/>
  <c r="AA19" i="41"/>
  <c r="X19" i="41"/>
  <c r="U19" i="41"/>
  <c r="AJ19" i="41" s="1"/>
  <c r="AP18" i="41"/>
  <c r="AG18" i="41"/>
  <c r="AA18" i="41"/>
  <c r="X18" i="41"/>
  <c r="U18" i="41"/>
  <c r="AP17" i="41"/>
  <c r="AG17" i="41"/>
  <c r="AA17" i="41"/>
  <c r="X17" i="41"/>
  <c r="U17" i="41"/>
  <c r="AP16" i="41"/>
  <c r="AG16" i="41"/>
  <c r="AA16" i="41"/>
  <c r="X16" i="41"/>
  <c r="U16" i="41"/>
  <c r="AP15" i="41"/>
  <c r="AG15" i="41"/>
  <c r="AA15" i="41"/>
  <c r="X15" i="41"/>
  <c r="U15" i="41"/>
  <c r="AP14" i="41"/>
  <c r="AG14" i="41"/>
  <c r="AA14" i="41"/>
  <c r="X14" i="41"/>
  <c r="U14" i="41"/>
  <c r="AP13" i="41"/>
  <c r="AG13" i="41"/>
  <c r="AA13" i="41"/>
  <c r="X13" i="41"/>
  <c r="U13" i="41"/>
  <c r="AP12" i="41"/>
  <c r="AP11" i="41"/>
  <c r="AP10" i="41"/>
  <c r="AP9" i="41"/>
  <c r="AP8" i="41"/>
  <c r="AC73" i="40"/>
  <c r="S73" i="40"/>
  <c r="T73" i="40" s="1"/>
  <c r="U73" i="40" s="1"/>
  <c r="AC72" i="40"/>
  <c r="S72" i="40"/>
  <c r="T72" i="40" s="1"/>
  <c r="U72" i="40" s="1"/>
  <c r="AC71" i="40"/>
  <c r="S71" i="40"/>
  <c r="T71" i="40" s="1"/>
  <c r="U71" i="40" s="1"/>
  <c r="AC70" i="40"/>
  <c r="S70" i="40"/>
  <c r="T70" i="40" s="1"/>
  <c r="U70" i="40" s="1"/>
  <c r="AF70" i="40" s="1"/>
  <c r="AC69" i="40"/>
  <c r="S69" i="40"/>
  <c r="T69" i="40" s="1"/>
  <c r="U69" i="40" s="1"/>
  <c r="AC68" i="40"/>
  <c r="S68" i="40"/>
  <c r="T68" i="40" s="1"/>
  <c r="U68" i="40" s="1"/>
  <c r="AF68" i="40" s="1"/>
  <c r="AC67" i="40"/>
  <c r="S67" i="40"/>
  <c r="T67" i="40" s="1"/>
  <c r="U67" i="40" s="1"/>
  <c r="AC66" i="40"/>
  <c r="S66" i="40"/>
  <c r="T66" i="40" s="1"/>
  <c r="U66" i="40" s="1"/>
  <c r="AF66" i="40" s="1"/>
  <c r="AC65" i="40"/>
  <c r="S65" i="40"/>
  <c r="T65" i="40" s="1"/>
  <c r="U65" i="40" s="1"/>
  <c r="AC64" i="40"/>
  <c r="S64" i="40"/>
  <c r="T64" i="40" s="1"/>
  <c r="U64" i="40" s="1"/>
  <c r="AC63" i="40"/>
  <c r="S63" i="40"/>
  <c r="T63" i="40" s="1"/>
  <c r="U63" i="40" s="1"/>
  <c r="AC62" i="40"/>
  <c r="S62" i="40"/>
  <c r="T62" i="40" s="1"/>
  <c r="U62" i="40" s="1"/>
  <c r="AC61" i="40"/>
  <c r="S61" i="40"/>
  <c r="T61" i="40" s="1"/>
  <c r="U61" i="40" s="1"/>
  <c r="AC60" i="40"/>
  <c r="S60" i="40"/>
  <c r="T60" i="40" s="1"/>
  <c r="U60" i="40" s="1"/>
  <c r="AC59" i="40"/>
  <c r="S59" i="40"/>
  <c r="T59" i="40" s="1"/>
  <c r="U59" i="40" s="1"/>
  <c r="AC58" i="40"/>
  <c r="S58" i="40"/>
  <c r="T58" i="40" s="1"/>
  <c r="U58" i="40" s="1"/>
  <c r="AC57" i="40"/>
  <c r="S57" i="40"/>
  <c r="T57" i="40" s="1"/>
  <c r="U57" i="40" s="1"/>
  <c r="AC56" i="40"/>
  <c r="S56" i="40"/>
  <c r="T56" i="40" s="1"/>
  <c r="U56" i="40" s="1"/>
  <c r="AC55" i="40"/>
  <c r="S55" i="40"/>
  <c r="T55" i="40" s="1"/>
  <c r="U55" i="40" s="1"/>
  <c r="AC54" i="40"/>
  <c r="S54" i="40"/>
  <c r="T54" i="40" s="1"/>
  <c r="U54" i="40" s="1"/>
  <c r="AC53" i="40"/>
  <c r="S53" i="40"/>
  <c r="T53" i="40" s="1"/>
  <c r="U53" i="40" s="1"/>
  <c r="AC52" i="40"/>
  <c r="S52" i="40"/>
  <c r="T52" i="40" s="1"/>
  <c r="U52" i="40" s="1"/>
  <c r="AC51" i="40"/>
  <c r="S51" i="40"/>
  <c r="T51" i="40" s="1"/>
  <c r="U51" i="40" s="1"/>
  <c r="AC50" i="40"/>
  <c r="S50" i="40"/>
  <c r="T50" i="40" s="1"/>
  <c r="U50" i="40" s="1"/>
  <c r="AC49" i="40"/>
  <c r="S49" i="40"/>
  <c r="T49" i="40" s="1"/>
  <c r="U49" i="40" s="1"/>
  <c r="AC48" i="40"/>
  <c r="S48" i="40"/>
  <c r="T48" i="40" s="1"/>
  <c r="U48" i="40" s="1"/>
  <c r="AC47" i="40"/>
  <c r="S47" i="40"/>
  <c r="T47" i="40" s="1"/>
  <c r="U47" i="40" s="1"/>
  <c r="AC46" i="40"/>
  <c r="S46" i="40"/>
  <c r="T46" i="40" s="1"/>
  <c r="U46" i="40" s="1"/>
  <c r="AF46" i="40" s="1"/>
  <c r="AC45" i="40"/>
  <c r="S45" i="40"/>
  <c r="T45" i="40" s="1"/>
  <c r="U45" i="40" s="1"/>
  <c r="AC44" i="40"/>
  <c r="S44" i="40"/>
  <c r="T44" i="40" s="1"/>
  <c r="U44" i="40" s="1"/>
  <c r="AC43" i="40"/>
  <c r="S43" i="40"/>
  <c r="T43" i="40" s="1"/>
  <c r="U43" i="40" s="1"/>
  <c r="AF43" i="40" s="1"/>
  <c r="AC42" i="40"/>
  <c r="S42" i="40"/>
  <c r="T42" i="40" s="1"/>
  <c r="U42" i="40" s="1"/>
  <c r="AC41" i="40"/>
  <c r="S41" i="40"/>
  <c r="T41" i="40" s="1"/>
  <c r="U41" i="40" s="1"/>
  <c r="AC40" i="40"/>
  <c r="S40" i="40"/>
  <c r="T40" i="40" s="1"/>
  <c r="U40" i="40" s="1"/>
  <c r="AC39" i="40"/>
  <c r="S39" i="40"/>
  <c r="T39" i="40" s="1"/>
  <c r="U39" i="40" s="1"/>
  <c r="AF39" i="40" s="1"/>
  <c r="AC38" i="40"/>
  <c r="S38" i="40"/>
  <c r="T38" i="40" s="1"/>
  <c r="U38" i="40" s="1"/>
  <c r="AF38" i="40" s="1"/>
  <c r="AI37" i="40"/>
  <c r="AC37" i="40"/>
  <c r="S37" i="40"/>
  <c r="T37" i="40" s="1"/>
  <c r="U37" i="40" s="1"/>
  <c r="AF37" i="40" s="1"/>
  <c r="AI36" i="40"/>
  <c r="AC36" i="40"/>
  <c r="S36" i="40"/>
  <c r="T36" i="40" s="1"/>
  <c r="U36" i="40" s="1"/>
  <c r="AI35" i="40"/>
  <c r="AC35" i="40"/>
  <c r="S35" i="40"/>
  <c r="T35" i="40" s="1"/>
  <c r="U35" i="40" s="1"/>
  <c r="AI34" i="40"/>
  <c r="AC34" i="40"/>
  <c r="S34" i="40"/>
  <c r="T34" i="40" s="1"/>
  <c r="U34" i="40" s="1"/>
  <c r="AI33" i="40"/>
  <c r="AC33" i="40"/>
  <c r="S33" i="40"/>
  <c r="T33" i="40" s="1"/>
  <c r="U33" i="40" s="1"/>
  <c r="AI32" i="40"/>
  <c r="AC32" i="40"/>
  <c r="S32" i="40"/>
  <c r="T32" i="40" s="1"/>
  <c r="U32" i="40" s="1"/>
  <c r="AI31" i="40"/>
  <c r="AC31" i="40"/>
  <c r="S31" i="40"/>
  <c r="T31" i="40" s="1"/>
  <c r="U31" i="40" s="1"/>
  <c r="AI30" i="40"/>
  <c r="AC30" i="40"/>
  <c r="S30" i="40"/>
  <c r="T30" i="40" s="1"/>
  <c r="U30" i="40" s="1"/>
  <c r="AF30" i="40" s="1"/>
  <c r="AI29" i="40"/>
  <c r="AC29" i="40"/>
  <c r="S29" i="40"/>
  <c r="T29" i="40" s="1"/>
  <c r="U29" i="40" s="1"/>
  <c r="AI28" i="40"/>
  <c r="AC28" i="40"/>
  <c r="S28" i="40"/>
  <c r="T28" i="40" s="1"/>
  <c r="U28" i="40" s="1"/>
  <c r="AI27" i="40"/>
  <c r="AC27" i="40"/>
  <c r="S27" i="40"/>
  <c r="T27" i="40" s="1"/>
  <c r="U27" i="40" s="1"/>
  <c r="AI26" i="40"/>
  <c r="AC26" i="40"/>
  <c r="S26" i="40"/>
  <c r="T26" i="40" s="1"/>
  <c r="U26" i="40" s="1"/>
  <c r="AI25" i="40"/>
  <c r="AC25" i="40"/>
  <c r="S25" i="40"/>
  <c r="T25" i="40" s="1"/>
  <c r="U25" i="40" s="1"/>
  <c r="AI24" i="40"/>
  <c r="AC24" i="40"/>
  <c r="S24" i="40"/>
  <c r="T24" i="40" s="1"/>
  <c r="U24" i="40" s="1"/>
  <c r="AI23" i="40"/>
  <c r="AC23" i="40"/>
  <c r="S23" i="40"/>
  <c r="T23" i="40" s="1"/>
  <c r="U23" i="40" s="1"/>
  <c r="AI22" i="40"/>
  <c r="AC22" i="40"/>
  <c r="S22" i="40"/>
  <c r="T22" i="40" s="1"/>
  <c r="U22" i="40" s="1"/>
  <c r="AI21" i="40"/>
  <c r="AC21" i="40"/>
  <c r="T21" i="40"/>
  <c r="U21" i="40" s="1"/>
  <c r="S21" i="40"/>
  <c r="AI20" i="40"/>
  <c r="AC20" i="40"/>
  <c r="S20" i="40"/>
  <c r="T20" i="40" s="1"/>
  <c r="U20" i="40" s="1"/>
  <c r="AI19" i="40"/>
  <c r="AC19" i="40"/>
  <c r="S19" i="40"/>
  <c r="T19" i="40" s="1"/>
  <c r="U19" i="40" s="1"/>
  <c r="AI18" i="40"/>
  <c r="AC18" i="40"/>
  <c r="S18" i="40"/>
  <c r="T18" i="40" s="1"/>
  <c r="U18" i="40" s="1"/>
  <c r="AI17" i="40"/>
  <c r="AC17" i="40"/>
  <c r="S17" i="40"/>
  <c r="T17" i="40" s="1"/>
  <c r="U17" i="40" s="1"/>
  <c r="AF17" i="40" s="1"/>
  <c r="AI16" i="40"/>
  <c r="AC16" i="40"/>
  <c r="S16" i="40"/>
  <c r="T16" i="40" s="1"/>
  <c r="U16" i="40" s="1"/>
  <c r="AI15" i="40"/>
  <c r="AC15" i="40"/>
  <c r="S15" i="40"/>
  <c r="T15" i="40" s="1"/>
  <c r="U15" i="40" s="1"/>
  <c r="AI14" i="40"/>
  <c r="AC14" i="40"/>
  <c r="S14" i="40"/>
  <c r="T14" i="40" s="1"/>
  <c r="U14" i="40" s="1"/>
  <c r="AI13" i="40"/>
  <c r="AC13" i="40"/>
  <c r="S13" i="40"/>
  <c r="T13" i="40" s="1"/>
  <c r="U13" i="40" s="1"/>
  <c r="AI12" i="40"/>
  <c r="AC12" i="40"/>
  <c r="S12" i="40"/>
  <c r="T12" i="40" s="1"/>
  <c r="U12" i="40" s="1"/>
  <c r="AF12" i="40" s="1"/>
  <c r="AI11" i="40"/>
  <c r="AC11" i="40"/>
  <c r="S11" i="40"/>
  <c r="T11" i="40" s="1"/>
  <c r="U11" i="40" s="1"/>
  <c r="AI10" i="40"/>
  <c r="AC10" i="40"/>
  <c r="S10" i="40"/>
  <c r="T10" i="40" s="1"/>
  <c r="U10" i="40" s="1"/>
  <c r="AI9" i="40"/>
  <c r="AC9" i="40"/>
  <c r="S9" i="40"/>
  <c r="T9" i="40" s="1"/>
  <c r="U9" i="40" s="1"/>
  <c r="AI8" i="40"/>
  <c r="AC8" i="40"/>
  <c r="S8" i="40"/>
  <c r="T8" i="40" s="1"/>
  <c r="U8" i="40" s="1"/>
  <c r="F5" i="38"/>
  <c r="G5" i="38" s="1"/>
  <c r="F6" i="38"/>
  <c r="G6" i="38" s="1"/>
  <c r="F7" i="38"/>
  <c r="G7" i="38" s="1"/>
  <c r="F8" i="38"/>
  <c r="G8" i="38" s="1"/>
  <c r="F9" i="38"/>
  <c r="G9" i="38" s="1"/>
  <c r="F10" i="38"/>
  <c r="G10" i="38" s="1"/>
  <c r="F11" i="38"/>
  <c r="G11" i="38" s="1"/>
  <c r="F12" i="38"/>
  <c r="G12" i="38" s="1"/>
  <c r="F13" i="38"/>
  <c r="G13" i="38" s="1"/>
  <c r="F14" i="38"/>
  <c r="G14" i="38" s="1"/>
  <c r="F15" i="38"/>
  <c r="G15" i="38" s="1"/>
  <c r="F16" i="38"/>
  <c r="G16" i="38" s="1"/>
  <c r="F17" i="38"/>
  <c r="G17" i="38" s="1"/>
  <c r="F18" i="38"/>
  <c r="G18" i="38" s="1"/>
  <c r="F19" i="38"/>
  <c r="G19" i="38" s="1"/>
  <c r="F20" i="38"/>
  <c r="G20" i="38" s="1"/>
  <c r="F21" i="38"/>
  <c r="G21" i="38" s="1"/>
  <c r="F22" i="38"/>
  <c r="G22" i="38" s="1"/>
  <c r="F23" i="38"/>
  <c r="G23" i="38" s="1"/>
  <c r="F24" i="38"/>
  <c r="G24" i="38" s="1"/>
  <c r="F25" i="38"/>
  <c r="G25" i="38" s="1"/>
  <c r="F26" i="38"/>
  <c r="G26" i="38" s="1"/>
  <c r="F27" i="38"/>
  <c r="G27" i="38" s="1"/>
  <c r="F28" i="38"/>
  <c r="G28" i="38" s="1"/>
  <c r="F29" i="38"/>
  <c r="G29" i="38" s="1"/>
  <c r="F30" i="38"/>
  <c r="G30" i="38" s="1"/>
  <c r="F31" i="38"/>
  <c r="G31" i="38" s="1"/>
  <c r="F32" i="38"/>
  <c r="G32" i="38" s="1"/>
  <c r="F33" i="38"/>
  <c r="G33" i="38" s="1"/>
  <c r="F34" i="38"/>
  <c r="G34" i="38" s="1"/>
  <c r="F35" i="38"/>
  <c r="G35" i="38" s="1"/>
  <c r="F36" i="38"/>
  <c r="G36" i="38" s="1"/>
  <c r="F37" i="38"/>
  <c r="G37" i="38" s="1"/>
  <c r="F38" i="38"/>
  <c r="G38" i="38" s="1"/>
  <c r="F39" i="38"/>
  <c r="G39" i="38" s="1"/>
  <c r="F40" i="38"/>
  <c r="G40" i="38" s="1"/>
  <c r="F41" i="38"/>
  <c r="G41" i="38" s="1"/>
  <c r="F42" i="38"/>
  <c r="G42" i="38" s="1"/>
  <c r="F43" i="38"/>
  <c r="G43" i="38" s="1"/>
  <c r="F44" i="38"/>
  <c r="G44" i="38" s="1"/>
  <c r="F45" i="38"/>
  <c r="G45" i="38" s="1"/>
  <c r="F46" i="38"/>
  <c r="G46" i="38" s="1"/>
  <c r="F47" i="38"/>
  <c r="G47" i="38" s="1"/>
  <c r="F48" i="38"/>
  <c r="G48" i="38" s="1"/>
  <c r="F49" i="38"/>
  <c r="G49" i="38" s="1"/>
  <c r="F50" i="38"/>
  <c r="G50" i="38" s="1"/>
  <c r="F51" i="38"/>
  <c r="G51" i="38" s="1"/>
  <c r="F52" i="38"/>
  <c r="G52" i="38" s="1"/>
  <c r="F53" i="38"/>
  <c r="G53" i="38" s="1"/>
  <c r="F54" i="38"/>
  <c r="G54" i="38" s="1"/>
  <c r="F55" i="38"/>
  <c r="G55" i="38" s="1"/>
  <c r="F56" i="38"/>
  <c r="G56" i="38" s="1"/>
  <c r="F57" i="38"/>
  <c r="G57" i="38" s="1"/>
  <c r="F58" i="38"/>
  <c r="G58" i="38" s="1"/>
  <c r="F59" i="38"/>
  <c r="G59" i="38" s="1"/>
  <c r="F60" i="38"/>
  <c r="G60" i="38" s="1"/>
  <c r="F61" i="38"/>
  <c r="G61" i="38" s="1"/>
  <c r="F62" i="38"/>
  <c r="G62" i="38" s="1"/>
  <c r="F63" i="38"/>
  <c r="G63" i="38" s="1"/>
  <c r="F64" i="38"/>
  <c r="G64" i="38" s="1"/>
  <c r="F65" i="38"/>
  <c r="G65" i="38" s="1"/>
  <c r="F66" i="38"/>
  <c r="G66" i="38" s="1"/>
  <c r="F67" i="38"/>
  <c r="G67" i="38" s="1"/>
  <c r="F68" i="38"/>
  <c r="G68" i="38" s="1"/>
  <c r="F69" i="38"/>
  <c r="G69" i="38" s="1"/>
  <c r="F70" i="38"/>
  <c r="G70" i="38" s="1"/>
  <c r="F71" i="38"/>
  <c r="G71" i="38" s="1"/>
  <c r="F72" i="38"/>
  <c r="G72" i="38" s="1"/>
  <c r="F73" i="38"/>
  <c r="G73" i="38" s="1"/>
  <c r="F74" i="38"/>
  <c r="G74" i="38" s="1"/>
  <c r="F75" i="38"/>
  <c r="G75" i="38" s="1"/>
  <c r="F76" i="38"/>
  <c r="G76" i="38" s="1"/>
  <c r="F77" i="38"/>
  <c r="G77" i="38" s="1"/>
  <c r="F78" i="38"/>
  <c r="G78" i="38" s="1"/>
  <c r="F79" i="38"/>
  <c r="G79" i="38" s="1"/>
  <c r="F80" i="38"/>
  <c r="G80" i="38" s="1"/>
  <c r="F81" i="38"/>
  <c r="G81" i="38" s="1"/>
  <c r="F82" i="38"/>
  <c r="G82" i="38" s="1"/>
  <c r="F83" i="38"/>
  <c r="G83" i="38" s="1"/>
  <c r="F84" i="38"/>
  <c r="G84" i="38" s="1"/>
  <c r="F85" i="38"/>
  <c r="G85" i="38" s="1"/>
  <c r="F86" i="38"/>
  <c r="G86" i="38" s="1"/>
  <c r="F87" i="38"/>
  <c r="G87" i="38" s="1"/>
  <c r="F88" i="38"/>
  <c r="G88" i="38" s="1"/>
  <c r="F89" i="38"/>
  <c r="G89" i="38" s="1"/>
  <c r="F90" i="38"/>
  <c r="G90" i="38" s="1"/>
  <c r="F91" i="38"/>
  <c r="G91" i="38" s="1"/>
  <c r="F92" i="38"/>
  <c r="G92" i="38" s="1"/>
  <c r="F93" i="38"/>
  <c r="G93" i="38" s="1"/>
  <c r="F94" i="38"/>
  <c r="G94" i="38" s="1"/>
  <c r="F95" i="38"/>
  <c r="G95" i="38" s="1"/>
  <c r="F96" i="38"/>
  <c r="G96" i="38" s="1"/>
  <c r="F97" i="38"/>
  <c r="G97" i="38" s="1"/>
  <c r="F98" i="38"/>
  <c r="G98" i="38" s="1"/>
  <c r="F99" i="38"/>
  <c r="G99" i="38" s="1"/>
  <c r="F100" i="38"/>
  <c r="G100" i="38" s="1"/>
  <c r="F101" i="38"/>
  <c r="G101" i="38" s="1"/>
  <c r="F102" i="38"/>
  <c r="G102" i="38" s="1"/>
  <c r="F103" i="38"/>
  <c r="G103" i="38" s="1"/>
  <c r="F104" i="38"/>
  <c r="G104" i="38" s="1"/>
  <c r="F105" i="38"/>
  <c r="G105" i="38" s="1"/>
  <c r="F106" i="38"/>
  <c r="G106" i="38" s="1"/>
  <c r="F107" i="38"/>
  <c r="G107" i="38" s="1"/>
  <c r="F108" i="38"/>
  <c r="G108" i="38" s="1"/>
  <c r="F109" i="38"/>
  <c r="G109" i="38" s="1"/>
  <c r="F110" i="38"/>
  <c r="G110" i="38" s="1"/>
  <c r="F111" i="38"/>
  <c r="G111" i="38" s="1"/>
  <c r="F112" i="38"/>
  <c r="G112" i="38" s="1"/>
  <c r="F113" i="38"/>
  <c r="G113" i="38" s="1"/>
  <c r="F114" i="38"/>
  <c r="G114" i="38" s="1"/>
  <c r="F115" i="38"/>
  <c r="G115" i="38" s="1"/>
  <c r="F116" i="38"/>
  <c r="G116" i="38" s="1"/>
  <c r="F117" i="38"/>
  <c r="G117" i="38" s="1"/>
  <c r="F118" i="38"/>
  <c r="G118" i="38" s="1"/>
  <c r="F119" i="38"/>
  <c r="G119" i="38" s="1"/>
  <c r="F120" i="38"/>
  <c r="G120" i="38" s="1"/>
  <c r="F121" i="38"/>
  <c r="G121" i="38" s="1"/>
  <c r="F122" i="38"/>
  <c r="G122" i="38" s="1"/>
  <c r="F123" i="38"/>
  <c r="G123" i="38" s="1"/>
  <c r="F124" i="38"/>
  <c r="G124" i="38" s="1"/>
  <c r="F125" i="38"/>
  <c r="G125" i="38" s="1"/>
  <c r="F126" i="38"/>
  <c r="G126" i="38" s="1"/>
  <c r="F127" i="38"/>
  <c r="G127" i="38" s="1"/>
  <c r="F128" i="38"/>
  <c r="G128" i="38" s="1"/>
  <c r="F129" i="38"/>
  <c r="G129" i="38" s="1"/>
  <c r="F130" i="38"/>
  <c r="G130" i="38" s="1"/>
  <c r="F131" i="38"/>
  <c r="G131" i="38" s="1"/>
  <c r="F132" i="38"/>
  <c r="G132" i="38" s="1"/>
  <c r="F133" i="38"/>
  <c r="G133" i="38" s="1"/>
  <c r="F134" i="38"/>
  <c r="G134" i="38" s="1"/>
  <c r="F135" i="38"/>
  <c r="G135" i="38" s="1"/>
  <c r="F136" i="38"/>
  <c r="G136" i="38" s="1"/>
  <c r="F137" i="38"/>
  <c r="G137" i="38" s="1"/>
  <c r="F138" i="38"/>
  <c r="G138" i="38" s="1"/>
  <c r="F139" i="38"/>
  <c r="G139" i="38" s="1"/>
  <c r="F140" i="38"/>
  <c r="G140" i="38" s="1"/>
  <c r="F141" i="38"/>
  <c r="G141" i="38" s="1"/>
  <c r="F142" i="38"/>
  <c r="G142" i="38" s="1"/>
  <c r="F143" i="38"/>
  <c r="G143" i="38" s="1"/>
  <c r="F144" i="38"/>
  <c r="G144" i="38" s="1"/>
  <c r="F145" i="38"/>
  <c r="G145" i="38" s="1"/>
  <c r="F146" i="38"/>
  <c r="G146" i="38" s="1"/>
  <c r="F147" i="38"/>
  <c r="G147" i="38" s="1"/>
  <c r="F148" i="38"/>
  <c r="G148" i="38" s="1"/>
  <c r="F149" i="38"/>
  <c r="G149" i="38" s="1"/>
  <c r="F150" i="38"/>
  <c r="G150" i="38" s="1"/>
  <c r="F151" i="38"/>
  <c r="G151" i="38" s="1"/>
  <c r="F152" i="38"/>
  <c r="G152" i="38" s="1"/>
  <c r="F153" i="38"/>
  <c r="G153" i="38" s="1"/>
  <c r="F154" i="38"/>
  <c r="G154" i="38" s="1"/>
  <c r="F155" i="38"/>
  <c r="G155" i="38" s="1"/>
  <c r="F156" i="38"/>
  <c r="G156" i="38" s="1"/>
  <c r="F157" i="38"/>
  <c r="G157" i="38" s="1"/>
  <c r="F158" i="38"/>
  <c r="G158" i="38" s="1"/>
  <c r="F159" i="38"/>
  <c r="G159" i="38" s="1"/>
  <c r="F160" i="38"/>
  <c r="G160" i="38" s="1"/>
  <c r="F161" i="38"/>
  <c r="G161" i="38" s="1"/>
  <c r="F162" i="38"/>
  <c r="G162" i="38" s="1"/>
  <c r="F163" i="38"/>
  <c r="G163" i="38" s="1"/>
  <c r="F164" i="38"/>
  <c r="G164" i="38" s="1"/>
  <c r="F165" i="38"/>
  <c r="G165" i="38" s="1"/>
  <c r="F166" i="38"/>
  <c r="G166" i="38" s="1"/>
  <c r="F167" i="38"/>
  <c r="G167" i="38" s="1"/>
  <c r="F168" i="38"/>
  <c r="G168" i="38" s="1"/>
  <c r="F169" i="38"/>
  <c r="G169" i="38" s="1"/>
  <c r="F170" i="38"/>
  <c r="G170" i="38" s="1"/>
  <c r="F171" i="38"/>
  <c r="G171" i="38" s="1"/>
  <c r="F172" i="38"/>
  <c r="G172" i="38" s="1"/>
  <c r="F173" i="38"/>
  <c r="G173" i="38" s="1"/>
  <c r="F174" i="38"/>
  <c r="G174" i="38" s="1"/>
  <c r="F175" i="38"/>
  <c r="G175" i="38" s="1"/>
  <c r="F176" i="38"/>
  <c r="G176" i="38" s="1"/>
  <c r="F177" i="38"/>
  <c r="G177" i="38" s="1"/>
  <c r="F178" i="38"/>
  <c r="G178" i="38" s="1"/>
  <c r="F179" i="38"/>
  <c r="G179" i="38" s="1"/>
  <c r="F180" i="38"/>
  <c r="G180" i="38" s="1"/>
  <c r="F181" i="38"/>
  <c r="G181" i="38" s="1"/>
  <c r="F182" i="38"/>
  <c r="G182" i="38" s="1"/>
  <c r="F183" i="38"/>
  <c r="G183" i="38" s="1"/>
  <c r="F184" i="38"/>
  <c r="G184" i="38" s="1"/>
  <c r="F185" i="38"/>
  <c r="G185" i="38" s="1"/>
  <c r="F186" i="38"/>
  <c r="G186" i="38" s="1"/>
  <c r="F187" i="38"/>
  <c r="G187" i="38" s="1"/>
  <c r="F188" i="38"/>
  <c r="G188" i="38" s="1"/>
  <c r="F189" i="38"/>
  <c r="G189" i="38" s="1"/>
  <c r="F190" i="38"/>
  <c r="G190" i="38" s="1"/>
  <c r="F191" i="38"/>
  <c r="G191" i="38" s="1"/>
  <c r="F192" i="38"/>
  <c r="G192" i="38" s="1"/>
  <c r="F4" i="38"/>
  <c r="G4" i="38" s="1"/>
  <c r="H212" i="36"/>
  <c r="B10091" i="34"/>
  <c r="C10092" i="32" s="1"/>
  <c r="B10090" i="34"/>
  <c r="C10091" i="32" s="1"/>
  <c r="B10089" i="34"/>
  <c r="C10090" i="32" s="1"/>
  <c r="B10088" i="34"/>
  <c r="C10089" i="32" s="1"/>
  <c r="B10087" i="34"/>
  <c r="C10088" i="32" s="1"/>
  <c r="B10086" i="34"/>
  <c r="C10087" i="32" s="1"/>
  <c r="B10085" i="34"/>
  <c r="C10086" i="32" s="1"/>
  <c r="B10084" i="34"/>
  <c r="C10085" i="32" s="1"/>
  <c r="B10083" i="34"/>
  <c r="C10084" i="32" s="1"/>
  <c r="B10082" i="34"/>
  <c r="C10083" i="32" s="1"/>
  <c r="B10081" i="34"/>
  <c r="C10082" i="32" s="1"/>
  <c r="B10080" i="34"/>
  <c r="C10081" i="32" s="1"/>
  <c r="B10079" i="34"/>
  <c r="C10080" i="32" s="1"/>
  <c r="B10078" i="34"/>
  <c r="C10079" i="32" s="1"/>
  <c r="B10077" i="34"/>
  <c r="C10078" i="32" s="1"/>
  <c r="B10076" i="34"/>
  <c r="C10077" i="32" s="1"/>
  <c r="B10075" i="34"/>
  <c r="C10076" i="32" s="1"/>
  <c r="B10074" i="34"/>
  <c r="C10075" i="32" s="1"/>
  <c r="B10073" i="34"/>
  <c r="C10074" i="32" s="1"/>
  <c r="B10072" i="34"/>
  <c r="C10073" i="32" s="1"/>
  <c r="B10071" i="34"/>
  <c r="C10072" i="32" s="1"/>
  <c r="B10070" i="34"/>
  <c r="C10071" i="32" s="1"/>
  <c r="B10069" i="34"/>
  <c r="C10070" i="32" s="1"/>
  <c r="B10068" i="34"/>
  <c r="C10069" i="32" s="1"/>
  <c r="B10067" i="34"/>
  <c r="C10068" i="32" s="1"/>
  <c r="B10066" i="34"/>
  <c r="C10067" i="32" s="1"/>
  <c r="B10065" i="34"/>
  <c r="C10066" i="32" s="1"/>
  <c r="B10064" i="34"/>
  <c r="C10065" i="32" s="1"/>
  <c r="B10063" i="34"/>
  <c r="C10064" i="32" s="1"/>
  <c r="B10062" i="34"/>
  <c r="C10063" i="32" s="1"/>
  <c r="B10061" i="34"/>
  <c r="C10062" i="32" s="1"/>
  <c r="B10060" i="34"/>
  <c r="C10061" i="32" s="1"/>
  <c r="B10059" i="34"/>
  <c r="C10060" i="32" s="1"/>
  <c r="B10058" i="34"/>
  <c r="C10059" i="32" s="1"/>
  <c r="B10057" i="34"/>
  <c r="C10058" i="32" s="1"/>
  <c r="B10056" i="34"/>
  <c r="C10057" i="32" s="1"/>
  <c r="B10055" i="34"/>
  <c r="C10056" i="32" s="1"/>
  <c r="B10054" i="34"/>
  <c r="C10055" i="32" s="1"/>
  <c r="B10053" i="34"/>
  <c r="C10054" i="32" s="1"/>
  <c r="B10052" i="34"/>
  <c r="C10053" i="32" s="1"/>
  <c r="B10051" i="34"/>
  <c r="C10052" i="32" s="1"/>
  <c r="B10050" i="34"/>
  <c r="C10051" i="32" s="1"/>
  <c r="B10049" i="34"/>
  <c r="C10050" i="32" s="1"/>
  <c r="B10048" i="34"/>
  <c r="C10049" i="32" s="1"/>
  <c r="B10047" i="34"/>
  <c r="C10048" i="32" s="1"/>
  <c r="B10046" i="34"/>
  <c r="C10047" i="32" s="1"/>
  <c r="B10045" i="34"/>
  <c r="C10046" i="32" s="1"/>
  <c r="B10044" i="34"/>
  <c r="C10045" i="32" s="1"/>
  <c r="B10043" i="34"/>
  <c r="C10044" i="32" s="1"/>
  <c r="B10042" i="34"/>
  <c r="C10043" i="32" s="1"/>
  <c r="B10041" i="34"/>
  <c r="C10042" i="32" s="1"/>
  <c r="B10040" i="34"/>
  <c r="C10041" i="32" s="1"/>
  <c r="B10039" i="34"/>
  <c r="C10040" i="32" s="1"/>
  <c r="B10038" i="34"/>
  <c r="C10039" i="32" s="1"/>
  <c r="B10037" i="34"/>
  <c r="C10038" i="32" s="1"/>
  <c r="B10036" i="34"/>
  <c r="C10037" i="32" s="1"/>
  <c r="B10035" i="34"/>
  <c r="C10036" i="32" s="1"/>
  <c r="B10034" i="34"/>
  <c r="C10035" i="32" s="1"/>
  <c r="B10033" i="34"/>
  <c r="C10034" i="32" s="1"/>
  <c r="B10032" i="34"/>
  <c r="C10033" i="32" s="1"/>
  <c r="B10031" i="34"/>
  <c r="C10032" i="32" s="1"/>
  <c r="B10030" i="34"/>
  <c r="C10031" i="32" s="1"/>
  <c r="B10029" i="34"/>
  <c r="C10030" i="32" s="1"/>
  <c r="B10028" i="34"/>
  <c r="C10029" i="32" s="1"/>
  <c r="B10027" i="34"/>
  <c r="C10028" i="32" s="1"/>
  <c r="B10026" i="34"/>
  <c r="C10027" i="32" s="1"/>
  <c r="B10025" i="34"/>
  <c r="C10026" i="32" s="1"/>
  <c r="B10024" i="34"/>
  <c r="C10025" i="32" s="1"/>
  <c r="B10023" i="34"/>
  <c r="C10024" i="32" s="1"/>
  <c r="B10022" i="34"/>
  <c r="C10023" i="32" s="1"/>
  <c r="B10021" i="34"/>
  <c r="C10022" i="32" s="1"/>
  <c r="B10020" i="34"/>
  <c r="C10021" i="32" s="1"/>
  <c r="B10019" i="34"/>
  <c r="C10020" i="32" s="1"/>
  <c r="B10018" i="34"/>
  <c r="C10019" i="32" s="1"/>
  <c r="B10017" i="34"/>
  <c r="C10018" i="32" s="1"/>
  <c r="B10016" i="34"/>
  <c r="C10017" i="32" s="1"/>
  <c r="B10015" i="34"/>
  <c r="C10016" i="32" s="1"/>
  <c r="B10014" i="34"/>
  <c r="C10015" i="32" s="1"/>
  <c r="B10013" i="34"/>
  <c r="C10014" i="32" s="1"/>
  <c r="B10012" i="34"/>
  <c r="C10013" i="32" s="1"/>
  <c r="B10011" i="34"/>
  <c r="C10012" i="32" s="1"/>
  <c r="B10010" i="34"/>
  <c r="C10011" i="32" s="1"/>
  <c r="B10009" i="34"/>
  <c r="C10010" i="32" s="1"/>
  <c r="B10008" i="34"/>
  <c r="C10009" i="32" s="1"/>
  <c r="B10007" i="34"/>
  <c r="C10008" i="32" s="1"/>
  <c r="B10006" i="34"/>
  <c r="C10007" i="32" s="1"/>
  <c r="B10005" i="34"/>
  <c r="C10006" i="32" s="1"/>
  <c r="B10004" i="34"/>
  <c r="C10005" i="32" s="1"/>
  <c r="B10003" i="34"/>
  <c r="C10004" i="32" s="1"/>
  <c r="B10002" i="34"/>
  <c r="C10003" i="32" s="1"/>
  <c r="B10001" i="34"/>
  <c r="C10002" i="32" s="1"/>
  <c r="B10000" i="34"/>
  <c r="C10001" i="32" s="1"/>
  <c r="B9999" i="34"/>
  <c r="C10000" i="32" s="1"/>
  <c r="B9998" i="34"/>
  <c r="C9999" i="32" s="1"/>
  <c r="B9997" i="34"/>
  <c r="C9998" i="32" s="1"/>
  <c r="B9996" i="34"/>
  <c r="C9997" i="32" s="1"/>
  <c r="B9995" i="34"/>
  <c r="C9996" i="32" s="1"/>
  <c r="B9994" i="34"/>
  <c r="C9995" i="32" s="1"/>
  <c r="B9993" i="34"/>
  <c r="C9994" i="32" s="1"/>
  <c r="B9992" i="34"/>
  <c r="C9993" i="32" s="1"/>
  <c r="B9991" i="34"/>
  <c r="C9992" i="32" s="1"/>
  <c r="B9990" i="34"/>
  <c r="C9991" i="32" s="1"/>
  <c r="B9989" i="34"/>
  <c r="C9990" i="32" s="1"/>
  <c r="B9988" i="34"/>
  <c r="C9989" i="32" s="1"/>
  <c r="B9987" i="34"/>
  <c r="C9988" i="32" s="1"/>
  <c r="B9986" i="34"/>
  <c r="C9987" i="32" s="1"/>
  <c r="B9985" i="34"/>
  <c r="C9986" i="32" s="1"/>
  <c r="B9984" i="34"/>
  <c r="C9985" i="32" s="1"/>
  <c r="B9983" i="34"/>
  <c r="C9984" i="32" s="1"/>
  <c r="B9982" i="34"/>
  <c r="C9983" i="32" s="1"/>
  <c r="B9981" i="34"/>
  <c r="C9982" i="32" s="1"/>
  <c r="B9980" i="34"/>
  <c r="C9981" i="32" s="1"/>
  <c r="B9979" i="34"/>
  <c r="C9980" i="32" s="1"/>
  <c r="B9978" i="34"/>
  <c r="C9979" i="32" s="1"/>
  <c r="B9977" i="34"/>
  <c r="C9978" i="32" s="1"/>
  <c r="B9976" i="34"/>
  <c r="C9977" i="32" s="1"/>
  <c r="B9975" i="34"/>
  <c r="C9976" i="32" s="1"/>
  <c r="B9974" i="34"/>
  <c r="C9975" i="32" s="1"/>
  <c r="B9973" i="34"/>
  <c r="C9974" i="32" s="1"/>
  <c r="B9972" i="34"/>
  <c r="C9973" i="32" s="1"/>
  <c r="B9971" i="34"/>
  <c r="C9972" i="32" s="1"/>
  <c r="B9970" i="34"/>
  <c r="C9971" i="32" s="1"/>
  <c r="B9969" i="34"/>
  <c r="C9970" i="32" s="1"/>
  <c r="B9968" i="34"/>
  <c r="C9969" i="32" s="1"/>
  <c r="B9967" i="34"/>
  <c r="C9968" i="32" s="1"/>
  <c r="B9966" i="34"/>
  <c r="C9967" i="32" s="1"/>
  <c r="B9965" i="34"/>
  <c r="C9966" i="32" s="1"/>
  <c r="B9964" i="34"/>
  <c r="C9965" i="32" s="1"/>
  <c r="B9963" i="34"/>
  <c r="C9964" i="32" s="1"/>
  <c r="B9962" i="34"/>
  <c r="C9963" i="32" s="1"/>
  <c r="B9961" i="34"/>
  <c r="C9962" i="32" s="1"/>
  <c r="B9960" i="34"/>
  <c r="C9961" i="32" s="1"/>
  <c r="B9959" i="34"/>
  <c r="C9960" i="32" s="1"/>
  <c r="B9958" i="34"/>
  <c r="C9959" i="32" s="1"/>
  <c r="B9957" i="34"/>
  <c r="C9958" i="32" s="1"/>
  <c r="B9956" i="34"/>
  <c r="C9957" i="32" s="1"/>
  <c r="B9955" i="34"/>
  <c r="C9956" i="32" s="1"/>
  <c r="B9954" i="34"/>
  <c r="C9955" i="32" s="1"/>
  <c r="B9953" i="34"/>
  <c r="C9954" i="32" s="1"/>
  <c r="B9952" i="34"/>
  <c r="C9953" i="32" s="1"/>
  <c r="B9951" i="34"/>
  <c r="C9952" i="32" s="1"/>
  <c r="B9950" i="34"/>
  <c r="C9951" i="32" s="1"/>
  <c r="B9949" i="34"/>
  <c r="C9950" i="32" s="1"/>
  <c r="B9948" i="34"/>
  <c r="C9949" i="32" s="1"/>
  <c r="B9947" i="34"/>
  <c r="C9948" i="32" s="1"/>
  <c r="B9946" i="34"/>
  <c r="C9947" i="32" s="1"/>
  <c r="B9945" i="34"/>
  <c r="C9946" i="32" s="1"/>
  <c r="B9944" i="34"/>
  <c r="C9945" i="32" s="1"/>
  <c r="B9943" i="34"/>
  <c r="C9944" i="32" s="1"/>
  <c r="B9942" i="34"/>
  <c r="C9943" i="32" s="1"/>
  <c r="B9941" i="34"/>
  <c r="C9942" i="32" s="1"/>
  <c r="B9940" i="34"/>
  <c r="C9941" i="32" s="1"/>
  <c r="B9939" i="34"/>
  <c r="C9940" i="32" s="1"/>
  <c r="B9938" i="34"/>
  <c r="C9939" i="32" s="1"/>
  <c r="B9937" i="34"/>
  <c r="C9938" i="32" s="1"/>
  <c r="B9936" i="34"/>
  <c r="C9937" i="32" s="1"/>
  <c r="B9935" i="34"/>
  <c r="C9936" i="32" s="1"/>
  <c r="B9934" i="34"/>
  <c r="C9935" i="32" s="1"/>
  <c r="B9933" i="34"/>
  <c r="C9934" i="32" s="1"/>
  <c r="B9932" i="34"/>
  <c r="C9933" i="32" s="1"/>
  <c r="B9931" i="34"/>
  <c r="C9932" i="32" s="1"/>
  <c r="B9930" i="34"/>
  <c r="C9931" i="32" s="1"/>
  <c r="B9929" i="34"/>
  <c r="C9930" i="32" s="1"/>
  <c r="B9928" i="34"/>
  <c r="C9929" i="32" s="1"/>
  <c r="B9927" i="34"/>
  <c r="C9928" i="32" s="1"/>
  <c r="B9926" i="34"/>
  <c r="C9927" i="32" s="1"/>
  <c r="B9925" i="34"/>
  <c r="C9926" i="32" s="1"/>
  <c r="B9924" i="34"/>
  <c r="C9925" i="32" s="1"/>
  <c r="B9923" i="34"/>
  <c r="C9924" i="32" s="1"/>
  <c r="B9922" i="34"/>
  <c r="C9923" i="32" s="1"/>
  <c r="B9921" i="34"/>
  <c r="C9922" i="32" s="1"/>
  <c r="B9920" i="34"/>
  <c r="C9921" i="32" s="1"/>
  <c r="B9919" i="34"/>
  <c r="C9920" i="32" s="1"/>
  <c r="B9918" i="34"/>
  <c r="C9919" i="32" s="1"/>
  <c r="B9917" i="34"/>
  <c r="C9918" i="32" s="1"/>
  <c r="B9916" i="34"/>
  <c r="C9917" i="32" s="1"/>
  <c r="B9915" i="34"/>
  <c r="C9916" i="32" s="1"/>
  <c r="B9914" i="34"/>
  <c r="C9915" i="32" s="1"/>
  <c r="B9913" i="34"/>
  <c r="C9914" i="32" s="1"/>
  <c r="B9912" i="34"/>
  <c r="C9913" i="32" s="1"/>
  <c r="B9911" i="34"/>
  <c r="C9912" i="32" s="1"/>
  <c r="B9910" i="34"/>
  <c r="C9911" i="32" s="1"/>
  <c r="B9909" i="34"/>
  <c r="C9910" i="32" s="1"/>
  <c r="B9908" i="34"/>
  <c r="C9909" i="32" s="1"/>
  <c r="B9907" i="34"/>
  <c r="C9908" i="32" s="1"/>
  <c r="B9906" i="34"/>
  <c r="C9907" i="32" s="1"/>
  <c r="B9905" i="34"/>
  <c r="C9906" i="32" s="1"/>
  <c r="B9904" i="34"/>
  <c r="C9905" i="32" s="1"/>
  <c r="B9903" i="34"/>
  <c r="C9904" i="32" s="1"/>
  <c r="B9902" i="34"/>
  <c r="C9903" i="32" s="1"/>
  <c r="B9901" i="34"/>
  <c r="C9902" i="32" s="1"/>
  <c r="B9900" i="34"/>
  <c r="C9901" i="32" s="1"/>
  <c r="B9899" i="34"/>
  <c r="C9900" i="32" s="1"/>
  <c r="B9898" i="34"/>
  <c r="C9899" i="32" s="1"/>
  <c r="B9897" i="34"/>
  <c r="C9898" i="32" s="1"/>
  <c r="B9896" i="34"/>
  <c r="C9897" i="32" s="1"/>
  <c r="B9895" i="34"/>
  <c r="C9896" i="32" s="1"/>
  <c r="B9894" i="34"/>
  <c r="C9895" i="32" s="1"/>
  <c r="B9893" i="34"/>
  <c r="C9894" i="32" s="1"/>
  <c r="B9892" i="34"/>
  <c r="C9893" i="32" s="1"/>
  <c r="B9891" i="34"/>
  <c r="C9892" i="32" s="1"/>
  <c r="B9890" i="34"/>
  <c r="C9891" i="32" s="1"/>
  <c r="B9889" i="34"/>
  <c r="C9890" i="32" s="1"/>
  <c r="B9888" i="34"/>
  <c r="C9889" i="32" s="1"/>
  <c r="B9887" i="34"/>
  <c r="C9888" i="32" s="1"/>
  <c r="B9886" i="34"/>
  <c r="C9887" i="32" s="1"/>
  <c r="B9885" i="34"/>
  <c r="C9886" i="32" s="1"/>
  <c r="B9884" i="34"/>
  <c r="C9885" i="32" s="1"/>
  <c r="B9883" i="34"/>
  <c r="C9884" i="32" s="1"/>
  <c r="B9882" i="34"/>
  <c r="C9883" i="32" s="1"/>
  <c r="B9881" i="34"/>
  <c r="C9882" i="32" s="1"/>
  <c r="B9880" i="34"/>
  <c r="C9881" i="32" s="1"/>
  <c r="B9879" i="34"/>
  <c r="C9880" i="32" s="1"/>
  <c r="B9878" i="34"/>
  <c r="C9879" i="32" s="1"/>
  <c r="B9877" i="34"/>
  <c r="C9878" i="32" s="1"/>
  <c r="B9876" i="34"/>
  <c r="C9877" i="32" s="1"/>
  <c r="B9875" i="34"/>
  <c r="C9876" i="32" s="1"/>
  <c r="B9874" i="34"/>
  <c r="C9875" i="32" s="1"/>
  <c r="B9873" i="34"/>
  <c r="C9874" i="32" s="1"/>
  <c r="B9872" i="34"/>
  <c r="C9873" i="32" s="1"/>
  <c r="B9871" i="34"/>
  <c r="C9872" i="32" s="1"/>
  <c r="B9870" i="34"/>
  <c r="C9871" i="32" s="1"/>
  <c r="B9869" i="34"/>
  <c r="C9870" i="32" s="1"/>
  <c r="B9868" i="34"/>
  <c r="C9869" i="32" s="1"/>
  <c r="B9867" i="34"/>
  <c r="C9868" i="32" s="1"/>
  <c r="B9866" i="34"/>
  <c r="C9867" i="32" s="1"/>
  <c r="B9865" i="34"/>
  <c r="C9866" i="32" s="1"/>
  <c r="B9864" i="34"/>
  <c r="C9865" i="32" s="1"/>
  <c r="B9863" i="34"/>
  <c r="C9864" i="32" s="1"/>
  <c r="B9862" i="34"/>
  <c r="C9863" i="32" s="1"/>
  <c r="B9861" i="34"/>
  <c r="C9862" i="32" s="1"/>
  <c r="B9860" i="34"/>
  <c r="C9861" i="32" s="1"/>
  <c r="B9859" i="34"/>
  <c r="C9860" i="32" s="1"/>
  <c r="B9858" i="34"/>
  <c r="C9859" i="32" s="1"/>
  <c r="B9857" i="34"/>
  <c r="C9858" i="32" s="1"/>
  <c r="B9856" i="34"/>
  <c r="C9857" i="32" s="1"/>
  <c r="B9855" i="34"/>
  <c r="C9856" i="32" s="1"/>
  <c r="B9854" i="34"/>
  <c r="C9855" i="32" s="1"/>
  <c r="B9853" i="34"/>
  <c r="C9854" i="32" s="1"/>
  <c r="B9852" i="34"/>
  <c r="C9853" i="32" s="1"/>
  <c r="B9851" i="34"/>
  <c r="C9852" i="32" s="1"/>
  <c r="B9850" i="34"/>
  <c r="C9851" i="32" s="1"/>
  <c r="B9849" i="34"/>
  <c r="C9850" i="32" s="1"/>
  <c r="B9848" i="34"/>
  <c r="C9849" i="32" s="1"/>
  <c r="B9847" i="34"/>
  <c r="C9848" i="32" s="1"/>
  <c r="B9846" i="34"/>
  <c r="C9847" i="32" s="1"/>
  <c r="B9845" i="34"/>
  <c r="C9846" i="32" s="1"/>
  <c r="B9844" i="34"/>
  <c r="C9845" i="32" s="1"/>
  <c r="B9843" i="34"/>
  <c r="C9844" i="32" s="1"/>
  <c r="B9842" i="34"/>
  <c r="C9843" i="32" s="1"/>
  <c r="B9841" i="34"/>
  <c r="C9842" i="32" s="1"/>
  <c r="B9840" i="34"/>
  <c r="C9841" i="32" s="1"/>
  <c r="B9839" i="34"/>
  <c r="C9840" i="32" s="1"/>
  <c r="B9838" i="34"/>
  <c r="C9839" i="32" s="1"/>
  <c r="B9837" i="34"/>
  <c r="C9838" i="32" s="1"/>
  <c r="B9836" i="34"/>
  <c r="C9837" i="32" s="1"/>
  <c r="B9835" i="34"/>
  <c r="C9836" i="32" s="1"/>
  <c r="B9834" i="34"/>
  <c r="C9835" i="32" s="1"/>
  <c r="B9833" i="34"/>
  <c r="C9834" i="32" s="1"/>
  <c r="B9832" i="34"/>
  <c r="C9833" i="32" s="1"/>
  <c r="B9831" i="34"/>
  <c r="C9832" i="32" s="1"/>
  <c r="B9830" i="34"/>
  <c r="C9831" i="32" s="1"/>
  <c r="B9829" i="34"/>
  <c r="C9830" i="32" s="1"/>
  <c r="B9828" i="34"/>
  <c r="C9829" i="32" s="1"/>
  <c r="B9827" i="34"/>
  <c r="C9828" i="32" s="1"/>
  <c r="B9826" i="34"/>
  <c r="C9827" i="32" s="1"/>
  <c r="B9825" i="34"/>
  <c r="C9826" i="32" s="1"/>
  <c r="B9824" i="34"/>
  <c r="C9825" i="32" s="1"/>
  <c r="B9823" i="34"/>
  <c r="C9824" i="32" s="1"/>
  <c r="B9822" i="34"/>
  <c r="C9823" i="32" s="1"/>
  <c r="B9821" i="34"/>
  <c r="C9822" i="32" s="1"/>
  <c r="B9820" i="34"/>
  <c r="C9821" i="32" s="1"/>
  <c r="B9819" i="34"/>
  <c r="C9820" i="32" s="1"/>
  <c r="B9818" i="34"/>
  <c r="C9819" i="32" s="1"/>
  <c r="B9817" i="34"/>
  <c r="C9818" i="32" s="1"/>
  <c r="B9816" i="34"/>
  <c r="C9817" i="32" s="1"/>
  <c r="B9815" i="34"/>
  <c r="C9816" i="32" s="1"/>
  <c r="B9814" i="34"/>
  <c r="C9815" i="32" s="1"/>
  <c r="B9813" i="34"/>
  <c r="C9814" i="32" s="1"/>
  <c r="B9812" i="34"/>
  <c r="C9813" i="32" s="1"/>
  <c r="B9811" i="34"/>
  <c r="C9812" i="32" s="1"/>
  <c r="B9810" i="34"/>
  <c r="C9811" i="32" s="1"/>
  <c r="B9809" i="34"/>
  <c r="C9810" i="32" s="1"/>
  <c r="B9808" i="34"/>
  <c r="C9809" i="32" s="1"/>
  <c r="B9807" i="34"/>
  <c r="C9808" i="32" s="1"/>
  <c r="B9806" i="34"/>
  <c r="C9807" i="32" s="1"/>
  <c r="B9805" i="34"/>
  <c r="C9806" i="32" s="1"/>
  <c r="B9804" i="34"/>
  <c r="C9805" i="32" s="1"/>
  <c r="B9803" i="34"/>
  <c r="C9804" i="32" s="1"/>
  <c r="B9802" i="34"/>
  <c r="C9803" i="32" s="1"/>
  <c r="B9801" i="34"/>
  <c r="C9802" i="32" s="1"/>
  <c r="B9800" i="34"/>
  <c r="C9801" i="32" s="1"/>
  <c r="B9799" i="34"/>
  <c r="C9800" i="32" s="1"/>
  <c r="B9798" i="34"/>
  <c r="C9799" i="32" s="1"/>
  <c r="B9797" i="34"/>
  <c r="C9798" i="32" s="1"/>
  <c r="B9796" i="34"/>
  <c r="C9797" i="32" s="1"/>
  <c r="B9795" i="34"/>
  <c r="C9796" i="32" s="1"/>
  <c r="B9794" i="34"/>
  <c r="C9795" i="32" s="1"/>
  <c r="B9793" i="34"/>
  <c r="C9794" i="32" s="1"/>
  <c r="B9792" i="34"/>
  <c r="C9793" i="32" s="1"/>
  <c r="B9791" i="34"/>
  <c r="C9792" i="32" s="1"/>
  <c r="B9790" i="34"/>
  <c r="C9791" i="32" s="1"/>
  <c r="B9789" i="34"/>
  <c r="C9790" i="32" s="1"/>
  <c r="B9788" i="34"/>
  <c r="C9789" i="32" s="1"/>
  <c r="B9787" i="34"/>
  <c r="C9788" i="32" s="1"/>
  <c r="B9786" i="34"/>
  <c r="C9787" i="32" s="1"/>
  <c r="B9785" i="34"/>
  <c r="C9786" i="32" s="1"/>
  <c r="B9784" i="34"/>
  <c r="C9785" i="32" s="1"/>
  <c r="B9783" i="34"/>
  <c r="C9784" i="32" s="1"/>
  <c r="B9782" i="34"/>
  <c r="C9783" i="32" s="1"/>
  <c r="B9781" i="34"/>
  <c r="C9782" i="32" s="1"/>
  <c r="B9780" i="34"/>
  <c r="C9781" i="32" s="1"/>
  <c r="B9779" i="34"/>
  <c r="C9780" i="32" s="1"/>
  <c r="B9778" i="34"/>
  <c r="C9779" i="32" s="1"/>
  <c r="B9777" i="34"/>
  <c r="C9778" i="32" s="1"/>
  <c r="B9776" i="34"/>
  <c r="C9777" i="32" s="1"/>
  <c r="B9775" i="34"/>
  <c r="C9776" i="32" s="1"/>
  <c r="B9774" i="34"/>
  <c r="C9775" i="32" s="1"/>
  <c r="B9773" i="34"/>
  <c r="C9774" i="32" s="1"/>
  <c r="B9772" i="34"/>
  <c r="C9773" i="32" s="1"/>
  <c r="B9771" i="34"/>
  <c r="C9772" i="32" s="1"/>
  <c r="B9770" i="34"/>
  <c r="C9771" i="32" s="1"/>
  <c r="B9769" i="34"/>
  <c r="C9770" i="32" s="1"/>
  <c r="B9768" i="34"/>
  <c r="C9769" i="32" s="1"/>
  <c r="B9767" i="34"/>
  <c r="C9768" i="32" s="1"/>
  <c r="B9766" i="34"/>
  <c r="C9767" i="32" s="1"/>
  <c r="B9765" i="34"/>
  <c r="C9766" i="32" s="1"/>
  <c r="B9764" i="34"/>
  <c r="C9765" i="32" s="1"/>
  <c r="B9763" i="34"/>
  <c r="C9764" i="32" s="1"/>
  <c r="B9762" i="34"/>
  <c r="C9763" i="32" s="1"/>
  <c r="B9761" i="34"/>
  <c r="C9762" i="32" s="1"/>
  <c r="B9760" i="34"/>
  <c r="C9761" i="32" s="1"/>
  <c r="B9759" i="34"/>
  <c r="C9760" i="32" s="1"/>
  <c r="B9758" i="34"/>
  <c r="C9759" i="32" s="1"/>
  <c r="B9757" i="34"/>
  <c r="C9758" i="32" s="1"/>
  <c r="B9756" i="34"/>
  <c r="C9757" i="32" s="1"/>
  <c r="B9755" i="34"/>
  <c r="C9756" i="32" s="1"/>
  <c r="B9754" i="34"/>
  <c r="C9755" i="32" s="1"/>
  <c r="B9753" i="34"/>
  <c r="C9754" i="32" s="1"/>
  <c r="B9752" i="34"/>
  <c r="C9753" i="32" s="1"/>
  <c r="B9751" i="34"/>
  <c r="C9752" i="32" s="1"/>
  <c r="B9750" i="34"/>
  <c r="C9751" i="32" s="1"/>
  <c r="B9749" i="34"/>
  <c r="C9750" i="32" s="1"/>
  <c r="B9748" i="34"/>
  <c r="C9749" i="32" s="1"/>
  <c r="B9747" i="34"/>
  <c r="C9748" i="32" s="1"/>
  <c r="B9746" i="34"/>
  <c r="C9747" i="32" s="1"/>
  <c r="B9745" i="34"/>
  <c r="C9746" i="32" s="1"/>
  <c r="B9744" i="34"/>
  <c r="C9745" i="32" s="1"/>
  <c r="B9743" i="34"/>
  <c r="C9744" i="32" s="1"/>
  <c r="B9742" i="34"/>
  <c r="C9743" i="32" s="1"/>
  <c r="B9741" i="34"/>
  <c r="C9742" i="32" s="1"/>
  <c r="B9740" i="34"/>
  <c r="C9741" i="32" s="1"/>
  <c r="B9739" i="34"/>
  <c r="C9740" i="32" s="1"/>
  <c r="B9738" i="34"/>
  <c r="C9739" i="32" s="1"/>
  <c r="B9737" i="34"/>
  <c r="C9738" i="32" s="1"/>
  <c r="B9736" i="34"/>
  <c r="C9737" i="32" s="1"/>
  <c r="B9735" i="34"/>
  <c r="C9736" i="32" s="1"/>
  <c r="B9734" i="34"/>
  <c r="C9735" i="32" s="1"/>
  <c r="B9733" i="34"/>
  <c r="C9734" i="32" s="1"/>
  <c r="B9732" i="34"/>
  <c r="C9733" i="32" s="1"/>
  <c r="B9731" i="34"/>
  <c r="C9732" i="32" s="1"/>
  <c r="B9730" i="34"/>
  <c r="C9731" i="32" s="1"/>
  <c r="B9729" i="34"/>
  <c r="C9730" i="32" s="1"/>
  <c r="B9728" i="34"/>
  <c r="C9729" i="32" s="1"/>
  <c r="B9727" i="34"/>
  <c r="C9728" i="32" s="1"/>
  <c r="B9726" i="34"/>
  <c r="C9727" i="32" s="1"/>
  <c r="B9725" i="34"/>
  <c r="C9726" i="32" s="1"/>
  <c r="B9724" i="34"/>
  <c r="C9725" i="32" s="1"/>
  <c r="B9723" i="34"/>
  <c r="C9724" i="32" s="1"/>
  <c r="B9722" i="34"/>
  <c r="C9723" i="32" s="1"/>
  <c r="B9721" i="34"/>
  <c r="C9722" i="32" s="1"/>
  <c r="B9720" i="34"/>
  <c r="C9721" i="32" s="1"/>
  <c r="B9719" i="34"/>
  <c r="C9720" i="32" s="1"/>
  <c r="B9718" i="34"/>
  <c r="C9719" i="32" s="1"/>
  <c r="B9717" i="34"/>
  <c r="C9718" i="32" s="1"/>
  <c r="B9716" i="34"/>
  <c r="C9717" i="32" s="1"/>
  <c r="B9715" i="34"/>
  <c r="C9716" i="32" s="1"/>
  <c r="B9714" i="34"/>
  <c r="C9715" i="32" s="1"/>
  <c r="B9713" i="34"/>
  <c r="C9714" i="32" s="1"/>
  <c r="B9712" i="34"/>
  <c r="C9713" i="32" s="1"/>
  <c r="B9711" i="34"/>
  <c r="C9712" i="32" s="1"/>
  <c r="B9710" i="34"/>
  <c r="C9711" i="32" s="1"/>
  <c r="B9709" i="34"/>
  <c r="C9710" i="32" s="1"/>
  <c r="B9708" i="34"/>
  <c r="C9709" i="32" s="1"/>
  <c r="B9707" i="34"/>
  <c r="C9708" i="32" s="1"/>
  <c r="B9706" i="34"/>
  <c r="C9707" i="32" s="1"/>
  <c r="B9705" i="34"/>
  <c r="C9706" i="32" s="1"/>
  <c r="B9704" i="34"/>
  <c r="C9705" i="32" s="1"/>
  <c r="B9703" i="34"/>
  <c r="C9704" i="32" s="1"/>
  <c r="B9702" i="34"/>
  <c r="C9703" i="32" s="1"/>
  <c r="B9701" i="34"/>
  <c r="C9702" i="32" s="1"/>
  <c r="B9700" i="34"/>
  <c r="C9701" i="32" s="1"/>
  <c r="B9699" i="34"/>
  <c r="C9700" i="32" s="1"/>
  <c r="B9698" i="34"/>
  <c r="C9699" i="32" s="1"/>
  <c r="B9697" i="34"/>
  <c r="C9698" i="32" s="1"/>
  <c r="B9696" i="34"/>
  <c r="C9697" i="32" s="1"/>
  <c r="B9695" i="34"/>
  <c r="C9696" i="32" s="1"/>
  <c r="B9694" i="34"/>
  <c r="C9695" i="32" s="1"/>
  <c r="B9693" i="34"/>
  <c r="C9694" i="32" s="1"/>
  <c r="B9692" i="34"/>
  <c r="C9693" i="32" s="1"/>
  <c r="B9691" i="34"/>
  <c r="C9692" i="32" s="1"/>
  <c r="B9690" i="34"/>
  <c r="C9691" i="32" s="1"/>
  <c r="B9689" i="34"/>
  <c r="C9690" i="32" s="1"/>
  <c r="B9688" i="34"/>
  <c r="C9689" i="32" s="1"/>
  <c r="B9687" i="34"/>
  <c r="C9688" i="32" s="1"/>
  <c r="B9686" i="34"/>
  <c r="C9687" i="32" s="1"/>
  <c r="B9685" i="34"/>
  <c r="C9686" i="32" s="1"/>
  <c r="B9684" i="34"/>
  <c r="C9685" i="32" s="1"/>
  <c r="B9683" i="34"/>
  <c r="C9684" i="32" s="1"/>
  <c r="B9682" i="34"/>
  <c r="C9683" i="32" s="1"/>
  <c r="B9681" i="34"/>
  <c r="C9682" i="32" s="1"/>
  <c r="B9680" i="34"/>
  <c r="C9681" i="32" s="1"/>
  <c r="B9679" i="34"/>
  <c r="C9680" i="32" s="1"/>
  <c r="B9678" i="34"/>
  <c r="C9679" i="32" s="1"/>
  <c r="B9677" i="34"/>
  <c r="C9678" i="32" s="1"/>
  <c r="B9676" i="34"/>
  <c r="C9677" i="32" s="1"/>
  <c r="B9675" i="34"/>
  <c r="C9676" i="32" s="1"/>
  <c r="B9674" i="34"/>
  <c r="C9675" i="32" s="1"/>
  <c r="B9673" i="34"/>
  <c r="C9674" i="32" s="1"/>
  <c r="B9672" i="34"/>
  <c r="C9673" i="32" s="1"/>
  <c r="B9671" i="34"/>
  <c r="C9672" i="32" s="1"/>
  <c r="B9670" i="34"/>
  <c r="C9671" i="32" s="1"/>
  <c r="B9669" i="34"/>
  <c r="C9670" i="32" s="1"/>
  <c r="B9668" i="34"/>
  <c r="C9669" i="32" s="1"/>
  <c r="B9667" i="34"/>
  <c r="C9668" i="32" s="1"/>
  <c r="B9666" i="34"/>
  <c r="C9667" i="32" s="1"/>
  <c r="B9665" i="34"/>
  <c r="C9666" i="32" s="1"/>
  <c r="B9664" i="34"/>
  <c r="C9665" i="32" s="1"/>
  <c r="B9663" i="34"/>
  <c r="C9664" i="32" s="1"/>
  <c r="B9662" i="34"/>
  <c r="C9663" i="32" s="1"/>
  <c r="B9661" i="34"/>
  <c r="C9662" i="32" s="1"/>
  <c r="B9660" i="34"/>
  <c r="C9661" i="32" s="1"/>
  <c r="B9659" i="34"/>
  <c r="C9660" i="32" s="1"/>
  <c r="B9658" i="34"/>
  <c r="C9659" i="32" s="1"/>
  <c r="B9657" i="34"/>
  <c r="C9658" i="32" s="1"/>
  <c r="B9656" i="34"/>
  <c r="C9657" i="32" s="1"/>
  <c r="B9655" i="34"/>
  <c r="C9656" i="32" s="1"/>
  <c r="B9654" i="34"/>
  <c r="C9655" i="32" s="1"/>
  <c r="B9653" i="34"/>
  <c r="C9654" i="32" s="1"/>
  <c r="B9652" i="34"/>
  <c r="C9653" i="32" s="1"/>
  <c r="B9651" i="34"/>
  <c r="C9652" i="32" s="1"/>
  <c r="B9650" i="34"/>
  <c r="C9651" i="32" s="1"/>
  <c r="B9649" i="34"/>
  <c r="C9650" i="32" s="1"/>
  <c r="B9648" i="34"/>
  <c r="C9649" i="32" s="1"/>
  <c r="B9647" i="34"/>
  <c r="C9648" i="32" s="1"/>
  <c r="B9646" i="34"/>
  <c r="C9647" i="32" s="1"/>
  <c r="B9645" i="34"/>
  <c r="C9646" i="32" s="1"/>
  <c r="B9644" i="34"/>
  <c r="C9645" i="32" s="1"/>
  <c r="B9643" i="34"/>
  <c r="C9644" i="32" s="1"/>
  <c r="B9642" i="34"/>
  <c r="C9643" i="32" s="1"/>
  <c r="B9641" i="34"/>
  <c r="C9642" i="32" s="1"/>
  <c r="B9640" i="34"/>
  <c r="C9641" i="32" s="1"/>
  <c r="B9639" i="34"/>
  <c r="C9640" i="32" s="1"/>
  <c r="B9638" i="34"/>
  <c r="C9639" i="32" s="1"/>
  <c r="B9637" i="34"/>
  <c r="C9638" i="32" s="1"/>
  <c r="B9636" i="34"/>
  <c r="C9637" i="32" s="1"/>
  <c r="B9635" i="34"/>
  <c r="C9636" i="32" s="1"/>
  <c r="B9634" i="34"/>
  <c r="C9635" i="32" s="1"/>
  <c r="B9633" i="34"/>
  <c r="C9634" i="32" s="1"/>
  <c r="B9632" i="34"/>
  <c r="C9633" i="32" s="1"/>
  <c r="B9631" i="34"/>
  <c r="C9632" i="32" s="1"/>
  <c r="B9630" i="34"/>
  <c r="C9631" i="32" s="1"/>
  <c r="B9629" i="34"/>
  <c r="C9630" i="32" s="1"/>
  <c r="B9628" i="34"/>
  <c r="C9629" i="32" s="1"/>
  <c r="B9627" i="34"/>
  <c r="C9628" i="32" s="1"/>
  <c r="B9626" i="34"/>
  <c r="C9627" i="32" s="1"/>
  <c r="B9625" i="34"/>
  <c r="C9626" i="32" s="1"/>
  <c r="B9624" i="34"/>
  <c r="C9625" i="32" s="1"/>
  <c r="B9623" i="34"/>
  <c r="C9624" i="32" s="1"/>
  <c r="B9622" i="34"/>
  <c r="C9623" i="32" s="1"/>
  <c r="B9621" i="34"/>
  <c r="C9622" i="32" s="1"/>
  <c r="B9620" i="34"/>
  <c r="C9621" i="32" s="1"/>
  <c r="B9619" i="34"/>
  <c r="C9620" i="32" s="1"/>
  <c r="B9618" i="34"/>
  <c r="C9619" i="32" s="1"/>
  <c r="B9617" i="34"/>
  <c r="C9618" i="32" s="1"/>
  <c r="B9616" i="34"/>
  <c r="C9617" i="32" s="1"/>
  <c r="B9615" i="34"/>
  <c r="C9616" i="32" s="1"/>
  <c r="B9614" i="34"/>
  <c r="C9615" i="32" s="1"/>
  <c r="B9613" i="34"/>
  <c r="C9614" i="32" s="1"/>
  <c r="B9612" i="34"/>
  <c r="C9613" i="32" s="1"/>
  <c r="B9611" i="34"/>
  <c r="C9612" i="32" s="1"/>
  <c r="B9610" i="34"/>
  <c r="C9611" i="32" s="1"/>
  <c r="B9609" i="34"/>
  <c r="C9610" i="32" s="1"/>
  <c r="B9608" i="34"/>
  <c r="C9609" i="32" s="1"/>
  <c r="B9607" i="34"/>
  <c r="C9608" i="32" s="1"/>
  <c r="B9606" i="34"/>
  <c r="C9607" i="32" s="1"/>
  <c r="B9605" i="34"/>
  <c r="C9606" i="32" s="1"/>
  <c r="B9604" i="34"/>
  <c r="C9605" i="32" s="1"/>
  <c r="B9603" i="34"/>
  <c r="C9604" i="32" s="1"/>
  <c r="B9602" i="34"/>
  <c r="C9603" i="32" s="1"/>
  <c r="B9601" i="34"/>
  <c r="C9602" i="32" s="1"/>
  <c r="B9600" i="34"/>
  <c r="C9601" i="32" s="1"/>
  <c r="B9599" i="34"/>
  <c r="C9600" i="32" s="1"/>
  <c r="B9598" i="34"/>
  <c r="C9599" i="32" s="1"/>
  <c r="B9597" i="34"/>
  <c r="C9598" i="32" s="1"/>
  <c r="B9596" i="34"/>
  <c r="C9597" i="32" s="1"/>
  <c r="B9595" i="34"/>
  <c r="C9596" i="32" s="1"/>
  <c r="B9594" i="34"/>
  <c r="C9595" i="32" s="1"/>
  <c r="B9593" i="34"/>
  <c r="C9594" i="32" s="1"/>
  <c r="B9592" i="34"/>
  <c r="C9593" i="32" s="1"/>
  <c r="B9591" i="34"/>
  <c r="C9592" i="32" s="1"/>
  <c r="B9590" i="34"/>
  <c r="C9591" i="32" s="1"/>
  <c r="B9589" i="34"/>
  <c r="C9590" i="32" s="1"/>
  <c r="B9588" i="34"/>
  <c r="C9589" i="32" s="1"/>
  <c r="B9587" i="34"/>
  <c r="C9588" i="32" s="1"/>
  <c r="B9586" i="34"/>
  <c r="C9587" i="32" s="1"/>
  <c r="B9585" i="34"/>
  <c r="C9586" i="32" s="1"/>
  <c r="B9584" i="34"/>
  <c r="C9585" i="32" s="1"/>
  <c r="B9583" i="34"/>
  <c r="C9584" i="32" s="1"/>
  <c r="B9582" i="34"/>
  <c r="C9583" i="32" s="1"/>
  <c r="B9581" i="34"/>
  <c r="C9582" i="32" s="1"/>
  <c r="B9580" i="34"/>
  <c r="C9581" i="32" s="1"/>
  <c r="B9579" i="34"/>
  <c r="C9580" i="32" s="1"/>
  <c r="B9578" i="34"/>
  <c r="C9579" i="32" s="1"/>
  <c r="B9577" i="34"/>
  <c r="C9578" i="32" s="1"/>
  <c r="B9576" i="34"/>
  <c r="C9577" i="32" s="1"/>
  <c r="B9575" i="34"/>
  <c r="C9576" i="32" s="1"/>
  <c r="B9574" i="34"/>
  <c r="C9575" i="32" s="1"/>
  <c r="B9573" i="34"/>
  <c r="C9574" i="32" s="1"/>
  <c r="B9572" i="34"/>
  <c r="C9573" i="32" s="1"/>
  <c r="B9571" i="34"/>
  <c r="C9572" i="32" s="1"/>
  <c r="B9570" i="34"/>
  <c r="C9571" i="32" s="1"/>
  <c r="B9569" i="34"/>
  <c r="C9570" i="32" s="1"/>
  <c r="B9568" i="34"/>
  <c r="C9569" i="32" s="1"/>
  <c r="B9567" i="34"/>
  <c r="C9568" i="32" s="1"/>
  <c r="B9566" i="34"/>
  <c r="C9567" i="32" s="1"/>
  <c r="B9565" i="34"/>
  <c r="C9566" i="32" s="1"/>
  <c r="B9564" i="34"/>
  <c r="C9565" i="32" s="1"/>
  <c r="B9563" i="34"/>
  <c r="C9564" i="32" s="1"/>
  <c r="B9562" i="34"/>
  <c r="C9563" i="32" s="1"/>
  <c r="B9561" i="34"/>
  <c r="C9562" i="32" s="1"/>
  <c r="B9560" i="34"/>
  <c r="C9561" i="32" s="1"/>
  <c r="B9559" i="34"/>
  <c r="C9560" i="32" s="1"/>
  <c r="B9558" i="34"/>
  <c r="C9559" i="32" s="1"/>
  <c r="B9557" i="34"/>
  <c r="C9558" i="32" s="1"/>
  <c r="B9556" i="34"/>
  <c r="C9557" i="32" s="1"/>
  <c r="B9555" i="34"/>
  <c r="C9556" i="32" s="1"/>
  <c r="B9554" i="34"/>
  <c r="C9555" i="32" s="1"/>
  <c r="B9553" i="34"/>
  <c r="C9554" i="32" s="1"/>
  <c r="B9552" i="34"/>
  <c r="C9553" i="32" s="1"/>
  <c r="B9551" i="34"/>
  <c r="C9552" i="32" s="1"/>
  <c r="B9550" i="34"/>
  <c r="C9551" i="32" s="1"/>
  <c r="B9549" i="34"/>
  <c r="C9550" i="32" s="1"/>
  <c r="B9548" i="34"/>
  <c r="C9549" i="32" s="1"/>
  <c r="B9547" i="34"/>
  <c r="C9548" i="32" s="1"/>
  <c r="B9546" i="34"/>
  <c r="C9547" i="32" s="1"/>
  <c r="B9545" i="34"/>
  <c r="C9546" i="32" s="1"/>
  <c r="B9544" i="34"/>
  <c r="C9545" i="32" s="1"/>
  <c r="B9543" i="34"/>
  <c r="C9544" i="32" s="1"/>
  <c r="B9542" i="34"/>
  <c r="C9543" i="32" s="1"/>
  <c r="B9541" i="34"/>
  <c r="C9542" i="32" s="1"/>
  <c r="B9540" i="34"/>
  <c r="C9541" i="32" s="1"/>
  <c r="B9539" i="34"/>
  <c r="C9540" i="32" s="1"/>
  <c r="B9538" i="34"/>
  <c r="C9539" i="32" s="1"/>
  <c r="B9537" i="34"/>
  <c r="C9538" i="32" s="1"/>
  <c r="B9536" i="34"/>
  <c r="C9537" i="32" s="1"/>
  <c r="B9535" i="34"/>
  <c r="C9536" i="32" s="1"/>
  <c r="B9534" i="34"/>
  <c r="C9535" i="32" s="1"/>
  <c r="B9533" i="34"/>
  <c r="C9534" i="32" s="1"/>
  <c r="B9532" i="34"/>
  <c r="C9533" i="32" s="1"/>
  <c r="B9531" i="34"/>
  <c r="C9532" i="32" s="1"/>
  <c r="B9530" i="34"/>
  <c r="C9531" i="32" s="1"/>
  <c r="B9529" i="34"/>
  <c r="C9530" i="32" s="1"/>
  <c r="B9528" i="34"/>
  <c r="C9529" i="32" s="1"/>
  <c r="B9527" i="34"/>
  <c r="C9528" i="32" s="1"/>
  <c r="B9526" i="34"/>
  <c r="C9527" i="32" s="1"/>
  <c r="B9525" i="34"/>
  <c r="C9526" i="32" s="1"/>
  <c r="B9524" i="34"/>
  <c r="C9525" i="32" s="1"/>
  <c r="B9523" i="34"/>
  <c r="C9524" i="32" s="1"/>
  <c r="B9522" i="34"/>
  <c r="C9523" i="32" s="1"/>
  <c r="B9521" i="34"/>
  <c r="C9522" i="32" s="1"/>
  <c r="B9520" i="34"/>
  <c r="C9521" i="32" s="1"/>
  <c r="B9519" i="34"/>
  <c r="C9520" i="32" s="1"/>
  <c r="B9518" i="34"/>
  <c r="C9519" i="32" s="1"/>
  <c r="B9517" i="34"/>
  <c r="C9518" i="32" s="1"/>
  <c r="B9516" i="34"/>
  <c r="C9517" i="32" s="1"/>
  <c r="B9515" i="34"/>
  <c r="C9516" i="32" s="1"/>
  <c r="B9514" i="34"/>
  <c r="C9515" i="32" s="1"/>
  <c r="B9513" i="34"/>
  <c r="C9514" i="32" s="1"/>
  <c r="B9512" i="34"/>
  <c r="C9513" i="32" s="1"/>
  <c r="B9511" i="34"/>
  <c r="C9512" i="32" s="1"/>
  <c r="B9510" i="34"/>
  <c r="C9511" i="32" s="1"/>
  <c r="B9509" i="34"/>
  <c r="C9510" i="32" s="1"/>
  <c r="B9508" i="34"/>
  <c r="C9509" i="32" s="1"/>
  <c r="B9507" i="34"/>
  <c r="C9508" i="32" s="1"/>
  <c r="B9506" i="34"/>
  <c r="C9507" i="32" s="1"/>
  <c r="B9505" i="34"/>
  <c r="C9506" i="32" s="1"/>
  <c r="B9504" i="34"/>
  <c r="C9505" i="32" s="1"/>
  <c r="B9503" i="34"/>
  <c r="C9504" i="32" s="1"/>
  <c r="B9502" i="34"/>
  <c r="C9503" i="32" s="1"/>
  <c r="B9501" i="34"/>
  <c r="C9502" i="32" s="1"/>
  <c r="B9500" i="34"/>
  <c r="C9501" i="32" s="1"/>
  <c r="B9499" i="34"/>
  <c r="C9500" i="32" s="1"/>
  <c r="B9498" i="34"/>
  <c r="C9499" i="32" s="1"/>
  <c r="B9497" i="34"/>
  <c r="C9498" i="32" s="1"/>
  <c r="B9496" i="34"/>
  <c r="C9497" i="32" s="1"/>
  <c r="B9495" i="34"/>
  <c r="C9496" i="32" s="1"/>
  <c r="B9494" i="34"/>
  <c r="C9495" i="32" s="1"/>
  <c r="B9493" i="34"/>
  <c r="C9494" i="32" s="1"/>
  <c r="B9492" i="34"/>
  <c r="C9493" i="32" s="1"/>
  <c r="B9491" i="34"/>
  <c r="C9492" i="32" s="1"/>
  <c r="B9490" i="34"/>
  <c r="C9491" i="32" s="1"/>
  <c r="B9489" i="34"/>
  <c r="C9490" i="32" s="1"/>
  <c r="B9488" i="34"/>
  <c r="C9489" i="32" s="1"/>
  <c r="B9487" i="34"/>
  <c r="C9488" i="32" s="1"/>
  <c r="B9486" i="34"/>
  <c r="C9487" i="32" s="1"/>
  <c r="B9485" i="34"/>
  <c r="C9486" i="32" s="1"/>
  <c r="B9484" i="34"/>
  <c r="C9485" i="32" s="1"/>
  <c r="B9483" i="34"/>
  <c r="C9484" i="32" s="1"/>
  <c r="B9482" i="34"/>
  <c r="C9483" i="32" s="1"/>
  <c r="B9481" i="34"/>
  <c r="C9482" i="32" s="1"/>
  <c r="B9480" i="34"/>
  <c r="C9481" i="32" s="1"/>
  <c r="B9479" i="34"/>
  <c r="C9480" i="32" s="1"/>
  <c r="B9478" i="34"/>
  <c r="C9479" i="32" s="1"/>
  <c r="B9477" i="34"/>
  <c r="C9478" i="32" s="1"/>
  <c r="B9476" i="34"/>
  <c r="C9477" i="32" s="1"/>
  <c r="B9475" i="34"/>
  <c r="C9476" i="32" s="1"/>
  <c r="B9474" i="34"/>
  <c r="C9475" i="32" s="1"/>
  <c r="B9473" i="34"/>
  <c r="C9474" i="32" s="1"/>
  <c r="B9472" i="34"/>
  <c r="C9473" i="32" s="1"/>
  <c r="B9471" i="34"/>
  <c r="C9472" i="32" s="1"/>
  <c r="B9470" i="34"/>
  <c r="C9471" i="32" s="1"/>
  <c r="B9469" i="34"/>
  <c r="C9470" i="32" s="1"/>
  <c r="B9468" i="34"/>
  <c r="C9469" i="32" s="1"/>
  <c r="B9467" i="34"/>
  <c r="C9468" i="32" s="1"/>
  <c r="B9466" i="34"/>
  <c r="C9467" i="32" s="1"/>
  <c r="B9465" i="34"/>
  <c r="C9466" i="32" s="1"/>
  <c r="B9464" i="34"/>
  <c r="C9465" i="32" s="1"/>
  <c r="B9463" i="34"/>
  <c r="C9464" i="32" s="1"/>
  <c r="B9462" i="34"/>
  <c r="C9463" i="32" s="1"/>
  <c r="B9461" i="34"/>
  <c r="C9462" i="32" s="1"/>
  <c r="B9460" i="34"/>
  <c r="C9461" i="32" s="1"/>
  <c r="B9459" i="34"/>
  <c r="C9460" i="32" s="1"/>
  <c r="B9458" i="34"/>
  <c r="C9459" i="32" s="1"/>
  <c r="B9457" i="34"/>
  <c r="C9458" i="32" s="1"/>
  <c r="B9456" i="34"/>
  <c r="C9457" i="32" s="1"/>
  <c r="B9455" i="34"/>
  <c r="C9456" i="32" s="1"/>
  <c r="B9454" i="34"/>
  <c r="C9455" i="32" s="1"/>
  <c r="B9453" i="34"/>
  <c r="C9454" i="32" s="1"/>
  <c r="B9452" i="34"/>
  <c r="C9453" i="32" s="1"/>
  <c r="B9451" i="34"/>
  <c r="C9452" i="32" s="1"/>
  <c r="B9450" i="34"/>
  <c r="C9451" i="32" s="1"/>
  <c r="B9449" i="34"/>
  <c r="C9450" i="32" s="1"/>
  <c r="B9448" i="34"/>
  <c r="C9449" i="32" s="1"/>
  <c r="B9447" i="34"/>
  <c r="C9448" i="32" s="1"/>
  <c r="B9446" i="34"/>
  <c r="C9447" i="32" s="1"/>
  <c r="B9445" i="34"/>
  <c r="C9446" i="32" s="1"/>
  <c r="B9444" i="34"/>
  <c r="C9445" i="32" s="1"/>
  <c r="B9443" i="34"/>
  <c r="C9444" i="32" s="1"/>
  <c r="B9442" i="34"/>
  <c r="C9443" i="32" s="1"/>
  <c r="B9441" i="34"/>
  <c r="C9442" i="32" s="1"/>
  <c r="B9440" i="34"/>
  <c r="C9441" i="32" s="1"/>
  <c r="B9439" i="34"/>
  <c r="C9440" i="32" s="1"/>
  <c r="B9438" i="34"/>
  <c r="C9439" i="32" s="1"/>
  <c r="B9437" i="34"/>
  <c r="C9438" i="32" s="1"/>
  <c r="B9436" i="34"/>
  <c r="C9437" i="32" s="1"/>
  <c r="B9435" i="34"/>
  <c r="C9436" i="32" s="1"/>
  <c r="B9434" i="34"/>
  <c r="C9435" i="32" s="1"/>
  <c r="B9433" i="34"/>
  <c r="C9434" i="32" s="1"/>
  <c r="B9432" i="34"/>
  <c r="C9433" i="32" s="1"/>
  <c r="B9431" i="34"/>
  <c r="C9432" i="32" s="1"/>
  <c r="B9430" i="34"/>
  <c r="C9431" i="32" s="1"/>
  <c r="B9429" i="34"/>
  <c r="C9430" i="32" s="1"/>
  <c r="B9428" i="34"/>
  <c r="C9429" i="32" s="1"/>
  <c r="B9427" i="34"/>
  <c r="C9428" i="32" s="1"/>
  <c r="B9426" i="34"/>
  <c r="C9427" i="32" s="1"/>
  <c r="B9425" i="34"/>
  <c r="C9426" i="32" s="1"/>
  <c r="B9424" i="34"/>
  <c r="C9425" i="32" s="1"/>
  <c r="B9423" i="34"/>
  <c r="C9424" i="32" s="1"/>
  <c r="B9422" i="34"/>
  <c r="C9423" i="32" s="1"/>
  <c r="B9421" i="34"/>
  <c r="C9422" i="32" s="1"/>
  <c r="B9420" i="34"/>
  <c r="C9421" i="32" s="1"/>
  <c r="B9419" i="34"/>
  <c r="C9420" i="32" s="1"/>
  <c r="B9418" i="34"/>
  <c r="C9419" i="32" s="1"/>
  <c r="B9417" i="34"/>
  <c r="C9418" i="32" s="1"/>
  <c r="B9416" i="34"/>
  <c r="C9417" i="32" s="1"/>
  <c r="B9415" i="34"/>
  <c r="C9416" i="32" s="1"/>
  <c r="B9414" i="34"/>
  <c r="C9415" i="32" s="1"/>
  <c r="B9413" i="34"/>
  <c r="C9414" i="32" s="1"/>
  <c r="B9412" i="34"/>
  <c r="C9413" i="32" s="1"/>
  <c r="B9411" i="34"/>
  <c r="C9412" i="32" s="1"/>
  <c r="B9410" i="34"/>
  <c r="C9411" i="32" s="1"/>
  <c r="B9409" i="34"/>
  <c r="C9410" i="32" s="1"/>
  <c r="B9408" i="34"/>
  <c r="C9409" i="32" s="1"/>
  <c r="B9407" i="34"/>
  <c r="C9408" i="32" s="1"/>
  <c r="B9406" i="34"/>
  <c r="C9407" i="32" s="1"/>
  <c r="B9405" i="34"/>
  <c r="C9406" i="32" s="1"/>
  <c r="B9404" i="34"/>
  <c r="C9405" i="32" s="1"/>
  <c r="B9403" i="34"/>
  <c r="C9404" i="32" s="1"/>
  <c r="B9402" i="34"/>
  <c r="C9403" i="32" s="1"/>
  <c r="B9401" i="34"/>
  <c r="C9402" i="32" s="1"/>
  <c r="B9400" i="34"/>
  <c r="C9401" i="32" s="1"/>
  <c r="B9399" i="34"/>
  <c r="C9400" i="32" s="1"/>
  <c r="B9398" i="34"/>
  <c r="C9399" i="32" s="1"/>
  <c r="B9397" i="34"/>
  <c r="C9398" i="32" s="1"/>
  <c r="B9396" i="34"/>
  <c r="C9397" i="32" s="1"/>
  <c r="B9395" i="34"/>
  <c r="C9396" i="32" s="1"/>
  <c r="B9394" i="34"/>
  <c r="C9395" i="32" s="1"/>
  <c r="B9393" i="34"/>
  <c r="C9394" i="32" s="1"/>
  <c r="B9392" i="34"/>
  <c r="C9393" i="32" s="1"/>
  <c r="B9391" i="34"/>
  <c r="C9392" i="32" s="1"/>
  <c r="B9390" i="34"/>
  <c r="C9391" i="32" s="1"/>
  <c r="B9389" i="34"/>
  <c r="C9390" i="32" s="1"/>
  <c r="B9388" i="34"/>
  <c r="C9389" i="32" s="1"/>
  <c r="B9387" i="34"/>
  <c r="C9388" i="32" s="1"/>
  <c r="B9386" i="34"/>
  <c r="C9387" i="32" s="1"/>
  <c r="B9385" i="34"/>
  <c r="C9386" i="32" s="1"/>
  <c r="B9384" i="34"/>
  <c r="C9385" i="32" s="1"/>
  <c r="B9383" i="34"/>
  <c r="C9384" i="32" s="1"/>
  <c r="B9382" i="34"/>
  <c r="C9383" i="32" s="1"/>
  <c r="B9381" i="34"/>
  <c r="C9382" i="32" s="1"/>
  <c r="B9380" i="34"/>
  <c r="C9381" i="32" s="1"/>
  <c r="B9379" i="34"/>
  <c r="C9380" i="32" s="1"/>
  <c r="B9378" i="34"/>
  <c r="C9379" i="32" s="1"/>
  <c r="B9377" i="34"/>
  <c r="C9378" i="32" s="1"/>
  <c r="B9376" i="34"/>
  <c r="C9377" i="32" s="1"/>
  <c r="B9375" i="34"/>
  <c r="C9376" i="32" s="1"/>
  <c r="B9374" i="34"/>
  <c r="C9375" i="32" s="1"/>
  <c r="B9373" i="34"/>
  <c r="C9374" i="32" s="1"/>
  <c r="B9372" i="34"/>
  <c r="C9373" i="32" s="1"/>
  <c r="B9371" i="34"/>
  <c r="C9372" i="32" s="1"/>
  <c r="B9370" i="34"/>
  <c r="C9371" i="32" s="1"/>
  <c r="B9369" i="34"/>
  <c r="C9370" i="32" s="1"/>
  <c r="B9368" i="34"/>
  <c r="C9369" i="32" s="1"/>
  <c r="B9367" i="34"/>
  <c r="C9368" i="32" s="1"/>
  <c r="B9366" i="34"/>
  <c r="C9367" i="32" s="1"/>
  <c r="B9365" i="34"/>
  <c r="C9366" i="32" s="1"/>
  <c r="B9364" i="34"/>
  <c r="C9365" i="32" s="1"/>
  <c r="B9363" i="34"/>
  <c r="C9364" i="32" s="1"/>
  <c r="B9362" i="34"/>
  <c r="C9363" i="32" s="1"/>
  <c r="B9361" i="34"/>
  <c r="C9362" i="32" s="1"/>
  <c r="B9360" i="34"/>
  <c r="C9361" i="32" s="1"/>
  <c r="B9359" i="34"/>
  <c r="C9360" i="32" s="1"/>
  <c r="B9358" i="34"/>
  <c r="C9359" i="32" s="1"/>
  <c r="B9357" i="34"/>
  <c r="C9358" i="32" s="1"/>
  <c r="B9356" i="34"/>
  <c r="C9357" i="32" s="1"/>
  <c r="B9355" i="34"/>
  <c r="C9356" i="32" s="1"/>
  <c r="B9354" i="34"/>
  <c r="C9355" i="32" s="1"/>
  <c r="B9353" i="34"/>
  <c r="C9354" i="32" s="1"/>
  <c r="B9352" i="34"/>
  <c r="C9353" i="32" s="1"/>
  <c r="B9351" i="34"/>
  <c r="C9352" i="32" s="1"/>
  <c r="B9350" i="34"/>
  <c r="C9351" i="32" s="1"/>
  <c r="B9349" i="34"/>
  <c r="C9350" i="32" s="1"/>
  <c r="B9348" i="34"/>
  <c r="C9349" i="32" s="1"/>
  <c r="B9347" i="34"/>
  <c r="C9348" i="32" s="1"/>
  <c r="B9346" i="34"/>
  <c r="C9347" i="32" s="1"/>
  <c r="B9345" i="34"/>
  <c r="C9346" i="32" s="1"/>
  <c r="B9344" i="34"/>
  <c r="C9345" i="32" s="1"/>
  <c r="B9343" i="34"/>
  <c r="C9344" i="32" s="1"/>
  <c r="B9342" i="34"/>
  <c r="C9343" i="32" s="1"/>
  <c r="B9341" i="34"/>
  <c r="C9342" i="32" s="1"/>
  <c r="B9340" i="34"/>
  <c r="C9341" i="32" s="1"/>
  <c r="B9339" i="34"/>
  <c r="C9340" i="32" s="1"/>
  <c r="B9338" i="34"/>
  <c r="C9339" i="32" s="1"/>
  <c r="B9337" i="34"/>
  <c r="C9338" i="32" s="1"/>
  <c r="B9336" i="34"/>
  <c r="C9337" i="32" s="1"/>
  <c r="B9335" i="34"/>
  <c r="C9336" i="32" s="1"/>
  <c r="B9334" i="34"/>
  <c r="C9335" i="32" s="1"/>
  <c r="B9333" i="34"/>
  <c r="C9334" i="32" s="1"/>
  <c r="B9332" i="34"/>
  <c r="C9333" i="32" s="1"/>
  <c r="B9331" i="34"/>
  <c r="C9332" i="32" s="1"/>
  <c r="B9330" i="34"/>
  <c r="C9331" i="32" s="1"/>
  <c r="B9329" i="34"/>
  <c r="C9330" i="32" s="1"/>
  <c r="B9328" i="34"/>
  <c r="C9329" i="32" s="1"/>
  <c r="B9327" i="34"/>
  <c r="C9328" i="32" s="1"/>
  <c r="B9326" i="34"/>
  <c r="C9327" i="32" s="1"/>
  <c r="B9325" i="34"/>
  <c r="C9326" i="32" s="1"/>
  <c r="B9324" i="34"/>
  <c r="C9325" i="32" s="1"/>
  <c r="B9323" i="34"/>
  <c r="C9324" i="32" s="1"/>
  <c r="B9322" i="34"/>
  <c r="C9323" i="32" s="1"/>
  <c r="B9321" i="34"/>
  <c r="C9322" i="32" s="1"/>
  <c r="B9320" i="34"/>
  <c r="C9321" i="32" s="1"/>
  <c r="B9319" i="34"/>
  <c r="C9320" i="32" s="1"/>
  <c r="B9318" i="34"/>
  <c r="C9319" i="32" s="1"/>
  <c r="B9317" i="34"/>
  <c r="C9318" i="32" s="1"/>
  <c r="B9316" i="34"/>
  <c r="C9317" i="32" s="1"/>
  <c r="B9315" i="34"/>
  <c r="C9316" i="32" s="1"/>
  <c r="B9314" i="34"/>
  <c r="C9315" i="32" s="1"/>
  <c r="B9313" i="34"/>
  <c r="C9314" i="32" s="1"/>
  <c r="B9312" i="34"/>
  <c r="C9313" i="32" s="1"/>
  <c r="B9311" i="34"/>
  <c r="C9312" i="32" s="1"/>
  <c r="B9310" i="34"/>
  <c r="C9311" i="32" s="1"/>
  <c r="B9309" i="34"/>
  <c r="C9310" i="32" s="1"/>
  <c r="B9308" i="34"/>
  <c r="C9309" i="32" s="1"/>
  <c r="B9307" i="34"/>
  <c r="C9308" i="32" s="1"/>
  <c r="B9306" i="34"/>
  <c r="C9307" i="32" s="1"/>
  <c r="B9305" i="34"/>
  <c r="C9306" i="32" s="1"/>
  <c r="B9304" i="34"/>
  <c r="C9305" i="32" s="1"/>
  <c r="B9303" i="34"/>
  <c r="C9304" i="32" s="1"/>
  <c r="B9302" i="34"/>
  <c r="C9303" i="32" s="1"/>
  <c r="B9301" i="34"/>
  <c r="C9302" i="32" s="1"/>
  <c r="B9300" i="34"/>
  <c r="C9301" i="32" s="1"/>
  <c r="B9299" i="34"/>
  <c r="C9300" i="32" s="1"/>
  <c r="B9298" i="34"/>
  <c r="C9299" i="32" s="1"/>
  <c r="B9297" i="34"/>
  <c r="C9298" i="32" s="1"/>
  <c r="B9296" i="34"/>
  <c r="C9297" i="32" s="1"/>
  <c r="B9295" i="34"/>
  <c r="C9296" i="32" s="1"/>
  <c r="B9294" i="34"/>
  <c r="C9295" i="32" s="1"/>
  <c r="B9293" i="34"/>
  <c r="C9294" i="32" s="1"/>
  <c r="B9292" i="34"/>
  <c r="C9293" i="32" s="1"/>
  <c r="B9291" i="34"/>
  <c r="C9292" i="32" s="1"/>
  <c r="B9290" i="34"/>
  <c r="C9291" i="32" s="1"/>
  <c r="B9289" i="34"/>
  <c r="C9290" i="32" s="1"/>
  <c r="B9288" i="34"/>
  <c r="C9289" i="32" s="1"/>
  <c r="B9287" i="34"/>
  <c r="C9288" i="32" s="1"/>
  <c r="B9286" i="34"/>
  <c r="C9287" i="32" s="1"/>
  <c r="B9285" i="34"/>
  <c r="C9286" i="32" s="1"/>
  <c r="B9284" i="34"/>
  <c r="C9285" i="32" s="1"/>
  <c r="B9283" i="34"/>
  <c r="C9284" i="32" s="1"/>
  <c r="B9282" i="34"/>
  <c r="C9283" i="32" s="1"/>
  <c r="B9281" i="34"/>
  <c r="C9282" i="32" s="1"/>
  <c r="B9280" i="34"/>
  <c r="C9281" i="32" s="1"/>
  <c r="B9279" i="34"/>
  <c r="C9280" i="32" s="1"/>
  <c r="B9278" i="34"/>
  <c r="C9279" i="32" s="1"/>
  <c r="B9277" i="34"/>
  <c r="C9278" i="32" s="1"/>
  <c r="B9276" i="34"/>
  <c r="C9277" i="32" s="1"/>
  <c r="B9275" i="34"/>
  <c r="C9276" i="32" s="1"/>
  <c r="B9274" i="34"/>
  <c r="C9275" i="32" s="1"/>
  <c r="B9273" i="34"/>
  <c r="C9274" i="32" s="1"/>
  <c r="B9272" i="34"/>
  <c r="C9273" i="32" s="1"/>
  <c r="B9271" i="34"/>
  <c r="C9272" i="32" s="1"/>
  <c r="B9270" i="34"/>
  <c r="C9271" i="32" s="1"/>
  <c r="B9269" i="34"/>
  <c r="C9270" i="32" s="1"/>
  <c r="B9268" i="34"/>
  <c r="C9269" i="32" s="1"/>
  <c r="B9267" i="34"/>
  <c r="C9268" i="32" s="1"/>
  <c r="B9266" i="34"/>
  <c r="C9267" i="32" s="1"/>
  <c r="B9265" i="34"/>
  <c r="C9266" i="32" s="1"/>
  <c r="B9264" i="34"/>
  <c r="C9265" i="32" s="1"/>
  <c r="B9263" i="34"/>
  <c r="C9264" i="32" s="1"/>
  <c r="B9262" i="34"/>
  <c r="C9263" i="32" s="1"/>
  <c r="B9261" i="34"/>
  <c r="C9262" i="32" s="1"/>
  <c r="B9260" i="34"/>
  <c r="C9261" i="32" s="1"/>
  <c r="B9259" i="34"/>
  <c r="C9260" i="32" s="1"/>
  <c r="B9258" i="34"/>
  <c r="C9259" i="32" s="1"/>
  <c r="B9257" i="34"/>
  <c r="C9258" i="32" s="1"/>
  <c r="B9256" i="34"/>
  <c r="C9257" i="32" s="1"/>
  <c r="B9255" i="34"/>
  <c r="C9256" i="32" s="1"/>
  <c r="B9254" i="34"/>
  <c r="C9255" i="32" s="1"/>
  <c r="B9253" i="34"/>
  <c r="C9254" i="32" s="1"/>
  <c r="B9252" i="34"/>
  <c r="C9253" i="32" s="1"/>
  <c r="B9251" i="34"/>
  <c r="C9252" i="32" s="1"/>
  <c r="B9250" i="34"/>
  <c r="C9251" i="32" s="1"/>
  <c r="B9249" i="34"/>
  <c r="C9250" i="32" s="1"/>
  <c r="B9248" i="34"/>
  <c r="C9249" i="32" s="1"/>
  <c r="B9247" i="34"/>
  <c r="C9248" i="32" s="1"/>
  <c r="B9246" i="34"/>
  <c r="C9247" i="32" s="1"/>
  <c r="B9245" i="34"/>
  <c r="C9246" i="32" s="1"/>
  <c r="B9244" i="34"/>
  <c r="C9245" i="32" s="1"/>
  <c r="B9243" i="34"/>
  <c r="C9244" i="32" s="1"/>
  <c r="B9242" i="34"/>
  <c r="C9243" i="32" s="1"/>
  <c r="B9241" i="34"/>
  <c r="C9242" i="32" s="1"/>
  <c r="B9240" i="34"/>
  <c r="C9241" i="32" s="1"/>
  <c r="B9239" i="34"/>
  <c r="C9240" i="32" s="1"/>
  <c r="B9238" i="34"/>
  <c r="C9239" i="32" s="1"/>
  <c r="B9237" i="34"/>
  <c r="C9238" i="32" s="1"/>
  <c r="B9236" i="34"/>
  <c r="C9237" i="32" s="1"/>
  <c r="B9235" i="34"/>
  <c r="C9236" i="32" s="1"/>
  <c r="B9234" i="34"/>
  <c r="C9235" i="32" s="1"/>
  <c r="B9233" i="34"/>
  <c r="C9234" i="32" s="1"/>
  <c r="B9232" i="34"/>
  <c r="C9233" i="32" s="1"/>
  <c r="B9231" i="34"/>
  <c r="C9232" i="32" s="1"/>
  <c r="B9230" i="34"/>
  <c r="C9231" i="32" s="1"/>
  <c r="B9229" i="34"/>
  <c r="C9230" i="32" s="1"/>
  <c r="B9228" i="34"/>
  <c r="C9229" i="32" s="1"/>
  <c r="B9227" i="34"/>
  <c r="C9228" i="32" s="1"/>
  <c r="B9226" i="34"/>
  <c r="C9227" i="32" s="1"/>
  <c r="B9225" i="34"/>
  <c r="C9226" i="32" s="1"/>
  <c r="B9224" i="34"/>
  <c r="C9225" i="32" s="1"/>
  <c r="B9223" i="34"/>
  <c r="C9224" i="32" s="1"/>
  <c r="B9222" i="34"/>
  <c r="C9223" i="32" s="1"/>
  <c r="B9221" i="34"/>
  <c r="C9222" i="32" s="1"/>
  <c r="B9220" i="34"/>
  <c r="C9221" i="32" s="1"/>
  <c r="B9219" i="34"/>
  <c r="C9220" i="32" s="1"/>
  <c r="B9218" i="34"/>
  <c r="C9219" i="32" s="1"/>
  <c r="B9217" i="34"/>
  <c r="C9218" i="32" s="1"/>
  <c r="B9216" i="34"/>
  <c r="C9217" i="32" s="1"/>
  <c r="B9215" i="34"/>
  <c r="C9216" i="32" s="1"/>
  <c r="B9214" i="34"/>
  <c r="C9215" i="32" s="1"/>
  <c r="B9213" i="34"/>
  <c r="C9214" i="32" s="1"/>
  <c r="B9212" i="34"/>
  <c r="C9213" i="32" s="1"/>
  <c r="B9211" i="34"/>
  <c r="C9212" i="32" s="1"/>
  <c r="B9210" i="34"/>
  <c r="C9211" i="32" s="1"/>
  <c r="B9209" i="34"/>
  <c r="C9210" i="32" s="1"/>
  <c r="B9208" i="34"/>
  <c r="C9209" i="32" s="1"/>
  <c r="B9207" i="34"/>
  <c r="C9208" i="32" s="1"/>
  <c r="B9206" i="34"/>
  <c r="C9207" i="32" s="1"/>
  <c r="B9205" i="34"/>
  <c r="C9206" i="32" s="1"/>
  <c r="B9204" i="34"/>
  <c r="C9205" i="32" s="1"/>
  <c r="B9203" i="34"/>
  <c r="C9204" i="32" s="1"/>
  <c r="B9202" i="34"/>
  <c r="C9203" i="32" s="1"/>
  <c r="B9201" i="34"/>
  <c r="C9202" i="32" s="1"/>
  <c r="B9200" i="34"/>
  <c r="C9201" i="32" s="1"/>
  <c r="B9199" i="34"/>
  <c r="C9200" i="32" s="1"/>
  <c r="B9198" i="34"/>
  <c r="C9199" i="32" s="1"/>
  <c r="B9197" i="34"/>
  <c r="C9198" i="32" s="1"/>
  <c r="B9196" i="34"/>
  <c r="C9197" i="32" s="1"/>
  <c r="B9195" i="34"/>
  <c r="C9196" i="32" s="1"/>
  <c r="B9194" i="34"/>
  <c r="C9195" i="32" s="1"/>
  <c r="B9193" i="34"/>
  <c r="C9194" i="32" s="1"/>
  <c r="B9192" i="34"/>
  <c r="C9193" i="32" s="1"/>
  <c r="B9191" i="34"/>
  <c r="C9192" i="32" s="1"/>
  <c r="B9190" i="34"/>
  <c r="C9191" i="32" s="1"/>
  <c r="B9189" i="34"/>
  <c r="C9190" i="32" s="1"/>
  <c r="B9188" i="34"/>
  <c r="C9189" i="32" s="1"/>
  <c r="B9187" i="34"/>
  <c r="C9188" i="32" s="1"/>
  <c r="B9186" i="34"/>
  <c r="C9187" i="32" s="1"/>
  <c r="B9185" i="34"/>
  <c r="C9186" i="32" s="1"/>
  <c r="B9184" i="34"/>
  <c r="C9185" i="32" s="1"/>
  <c r="B9183" i="34"/>
  <c r="C9184" i="32" s="1"/>
  <c r="B9182" i="34"/>
  <c r="C9183" i="32" s="1"/>
  <c r="B9181" i="34"/>
  <c r="C9182" i="32" s="1"/>
  <c r="B9180" i="34"/>
  <c r="C9181" i="32" s="1"/>
  <c r="B9179" i="34"/>
  <c r="C9180" i="32" s="1"/>
  <c r="B9178" i="34"/>
  <c r="C9179" i="32" s="1"/>
  <c r="B9177" i="34"/>
  <c r="C9178" i="32" s="1"/>
  <c r="B9176" i="34"/>
  <c r="C9177" i="32" s="1"/>
  <c r="B9175" i="34"/>
  <c r="C9176" i="32" s="1"/>
  <c r="B9174" i="34"/>
  <c r="C9175" i="32" s="1"/>
  <c r="B9173" i="34"/>
  <c r="C9174" i="32" s="1"/>
  <c r="B9172" i="34"/>
  <c r="C9173" i="32" s="1"/>
  <c r="B9171" i="34"/>
  <c r="C9172" i="32" s="1"/>
  <c r="B9170" i="34"/>
  <c r="C9171" i="32" s="1"/>
  <c r="B9169" i="34"/>
  <c r="C9170" i="32" s="1"/>
  <c r="B9168" i="34"/>
  <c r="C9169" i="32" s="1"/>
  <c r="B9167" i="34"/>
  <c r="C9168" i="32" s="1"/>
  <c r="B9166" i="34"/>
  <c r="C9167" i="32" s="1"/>
  <c r="B9165" i="34"/>
  <c r="C9166" i="32" s="1"/>
  <c r="B9164" i="34"/>
  <c r="C9165" i="32" s="1"/>
  <c r="B9163" i="34"/>
  <c r="C9164" i="32" s="1"/>
  <c r="B9162" i="34"/>
  <c r="C9163" i="32" s="1"/>
  <c r="B9161" i="34"/>
  <c r="C9162" i="32" s="1"/>
  <c r="B9160" i="34"/>
  <c r="C9161" i="32" s="1"/>
  <c r="B9159" i="34"/>
  <c r="C9160" i="32" s="1"/>
  <c r="B9158" i="34"/>
  <c r="C9159" i="32" s="1"/>
  <c r="B9157" i="34"/>
  <c r="C9158" i="32" s="1"/>
  <c r="B9156" i="34"/>
  <c r="C9157" i="32" s="1"/>
  <c r="B9155" i="34"/>
  <c r="C9156" i="32" s="1"/>
  <c r="B9154" i="34"/>
  <c r="C9155" i="32" s="1"/>
  <c r="B9153" i="34"/>
  <c r="C9154" i="32" s="1"/>
  <c r="B9152" i="34"/>
  <c r="C9153" i="32" s="1"/>
  <c r="B9151" i="34"/>
  <c r="C9152" i="32" s="1"/>
  <c r="B9150" i="34"/>
  <c r="C9151" i="32" s="1"/>
  <c r="B9149" i="34"/>
  <c r="C9150" i="32" s="1"/>
  <c r="B9148" i="34"/>
  <c r="C9149" i="32" s="1"/>
  <c r="B9147" i="34"/>
  <c r="C9148" i="32" s="1"/>
  <c r="B9146" i="34"/>
  <c r="C9147" i="32" s="1"/>
  <c r="B9145" i="34"/>
  <c r="C9146" i="32" s="1"/>
  <c r="B9144" i="34"/>
  <c r="C9145" i="32" s="1"/>
  <c r="B9143" i="34"/>
  <c r="C9144" i="32" s="1"/>
  <c r="B9142" i="34"/>
  <c r="C9143" i="32" s="1"/>
  <c r="B9141" i="34"/>
  <c r="C9142" i="32" s="1"/>
  <c r="B9140" i="34"/>
  <c r="C9141" i="32" s="1"/>
  <c r="B9139" i="34"/>
  <c r="C9140" i="32" s="1"/>
  <c r="B9138" i="34"/>
  <c r="C9139" i="32" s="1"/>
  <c r="B9137" i="34"/>
  <c r="C9138" i="32" s="1"/>
  <c r="B9136" i="34"/>
  <c r="C9137" i="32" s="1"/>
  <c r="B9135" i="34"/>
  <c r="C9136" i="32" s="1"/>
  <c r="B9134" i="34"/>
  <c r="C9135" i="32" s="1"/>
  <c r="B9133" i="34"/>
  <c r="C9134" i="32" s="1"/>
  <c r="B9132" i="34"/>
  <c r="C9133" i="32" s="1"/>
  <c r="B9131" i="34"/>
  <c r="C9132" i="32" s="1"/>
  <c r="B9130" i="34"/>
  <c r="C9131" i="32" s="1"/>
  <c r="B9129" i="34"/>
  <c r="C9130" i="32" s="1"/>
  <c r="B9128" i="34"/>
  <c r="C9129" i="32" s="1"/>
  <c r="B9127" i="34"/>
  <c r="C9128" i="32" s="1"/>
  <c r="B9126" i="34"/>
  <c r="C9127" i="32" s="1"/>
  <c r="B9125" i="34"/>
  <c r="C9126" i="32" s="1"/>
  <c r="B9124" i="34"/>
  <c r="C9125" i="32" s="1"/>
  <c r="B9123" i="34"/>
  <c r="C9124" i="32" s="1"/>
  <c r="B9122" i="34"/>
  <c r="C9123" i="32" s="1"/>
  <c r="B9121" i="34"/>
  <c r="C9122" i="32" s="1"/>
  <c r="B9120" i="34"/>
  <c r="C9121" i="32" s="1"/>
  <c r="B9119" i="34"/>
  <c r="C9120" i="32" s="1"/>
  <c r="B9118" i="34"/>
  <c r="C9119" i="32" s="1"/>
  <c r="B9117" i="34"/>
  <c r="C9118" i="32" s="1"/>
  <c r="B9116" i="34"/>
  <c r="C9117" i="32" s="1"/>
  <c r="B9115" i="34"/>
  <c r="C9116" i="32" s="1"/>
  <c r="B9114" i="34"/>
  <c r="C9115" i="32" s="1"/>
  <c r="B9113" i="34"/>
  <c r="C9114" i="32" s="1"/>
  <c r="B9112" i="34"/>
  <c r="C9113" i="32" s="1"/>
  <c r="B9111" i="34"/>
  <c r="C9112" i="32" s="1"/>
  <c r="B9110" i="34"/>
  <c r="C9111" i="32" s="1"/>
  <c r="B9109" i="34"/>
  <c r="C9110" i="32" s="1"/>
  <c r="B9108" i="34"/>
  <c r="C9109" i="32" s="1"/>
  <c r="B9107" i="34"/>
  <c r="C9108" i="32" s="1"/>
  <c r="B9106" i="34"/>
  <c r="C9107" i="32" s="1"/>
  <c r="B9105" i="34"/>
  <c r="C9106" i="32" s="1"/>
  <c r="B9104" i="34"/>
  <c r="C9105" i="32" s="1"/>
  <c r="B9103" i="34"/>
  <c r="C9104" i="32" s="1"/>
  <c r="B9102" i="34"/>
  <c r="C9103" i="32" s="1"/>
  <c r="B9101" i="34"/>
  <c r="C9102" i="32" s="1"/>
  <c r="B9100" i="34"/>
  <c r="C9101" i="32" s="1"/>
  <c r="B9099" i="34"/>
  <c r="C9100" i="32" s="1"/>
  <c r="B9098" i="34"/>
  <c r="C9099" i="32" s="1"/>
  <c r="B9097" i="34"/>
  <c r="C9098" i="32" s="1"/>
  <c r="B9096" i="34"/>
  <c r="C9097" i="32" s="1"/>
  <c r="B9095" i="34"/>
  <c r="C9096" i="32" s="1"/>
  <c r="B9094" i="34"/>
  <c r="C9095" i="32" s="1"/>
  <c r="B9093" i="34"/>
  <c r="C9094" i="32" s="1"/>
  <c r="B9092" i="34"/>
  <c r="C9093" i="32" s="1"/>
  <c r="B9091" i="34"/>
  <c r="C9092" i="32" s="1"/>
  <c r="B9090" i="34"/>
  <c r="C9091" i="32" s="1"/>
  <c r="B9089" i="34"/>
  <c r="C9090" i="32" s="1"/>
  <c r="B9088" i="34"/>
  <c r="C9089" i="32" s="1"/>
  <c r="B9087" i="34"/>
  <c r="C9088" i="32" s="1"/>
  <c r="B9086" i="34"/>
  <c r="C9087" i="32" s="1"/>
  <c r="B9085" i="34"/>
  <c r="C9086" i="32" s="1"/>
  <c r="B9084" i="34"/>
  <c r="C9085" i="32" s="1"/>
  <c r="B9083" i="34"/>
  <c r="C9084" i="32" s="1"/>
  <c r="B9082" i="34"/>
  <c r="C9083" i="32" s="1"/>
  <c r="B9081" i="34"/>
  <c r="C9082" i="32" s="1"/>
  <c r="B9080" i="34"/>
  <c r="C9081" i="32" s="1"/>
  <c r="B9079" i="34"/>
  <c r="C9080" i="32" s="1"/>
  <c r="B9078" i="34"/>
  <c r="C9079" i="32" s="1"/>
  <c r="B9077" i="34"/>
  <c r="C9078" i="32" s="1"/>
  <c r="B9076" i="34"/>
  <c r="C9077" i="32" s="1"/>
  <c r="B9075" i="34"/>
  <c r="C9076" i="32" s="1"/>
  <c r="B9074" i="34"/>
  <c r="C9075" i="32" s="1"/>
  <c r="B9073" i="34"/>
  <c r="C9074" i="32" s="1"/>
  <c r="B9072" i="34"/>
  <c r="C9073" i="32" s="1"/>
  <c r="B9071" i="34"/>
  <c r="C9072" i="32" s="1"/>
  <c r="B9070" i="34"/>
  <c r="C9071" i="32" s="1"/>
  <c r="B9069" i="34"/>
  <c r="C9070" i="32" s="1"/>
  <c r="B9068" i="34"/>
  <c r="C9069" i="32" s="1"/>
  <c r="B9067" i="34"/>
  <c r="C9068" i="32" s="1"/>
  <c r="B9066" i="34"/>
  <c r="C9067" i="32" s="1"/>
  <c r="B9065" i="34"/>
  <c r="C9066" i="32" s="1"/>
  <c r="B9064" i="34"/>
  <c r="C9065" i="32" s="1"/>
  <c r="B9063" i="34"/>
  <c r="C9064" i="32" s="1"/>
  <c r="B9062" i="34"/>
  <c r="C9063" i="32" s="1"/>
  <c r="B9061" i="34"/>
  <c r="C9062" i="32" s="1"/>
  <c r="B9060" i="34"/>
  <c r="C9061" i="32" s="1"/>
  <c r="B9059" i="34"/>
  <c r="C9060" i="32" s="1"/>
  <c r="B9058" i="34"/>
  <c r="C9059" i="32" s="1"/>
  <c r="B9057" i="34"/>
  <c r="C9058" i="32" s="1"/>
  <c r="B9056" i="34"/>
  <c r="C9057" i="32" s="1"/>
  <c r="B9055" i="34"/>
  <c r="C9056" i="32" s="1"/>
  <c r="B9054" i="34"/>
  <c r="C9055" i="32" s="1"/>
  <c r="B9053" i="34"/>
  <c r="C9054" i="32" s="1"/>
  <c r="B9052" i="34"/>
  <c r="C9053" i="32" s="1"/>
  <c r="B9051" i="34"/>
  <c r="C9052" i="32" s="1"/>
  <c r="B9050" i="34"/>
  <c r="C9051" i="32" s="1"/>
  <c r="B9049" i="34"/>
  <c r="C9050" i="32" s="1"/>
  <c r="B9048" i="34"/>
  <c r="C9049" i="32" s="1"/>
  <c r="B9047" i="34"/>
  <c r="C9048" i="32" s="1"/>
  <c r="B9046" i="34"/>
  <c r="C9047" i="32" s="1"/>
  <c r="B9045" i="34"/>
  <c r="C9046" i="32" s="1"/>
  <c r="B9044" i="34"/>
  <c r="C9045" i="32" s="1"/>
  <c r="B9043" i="34"/>
  <c r="C9044" i="32" s="1"/>
  <c r="B9042" i="34"/>
  <c r="C9043" i="32" s="1"/>
  <c r="B9041" i="34"/>
  <c r="C9042" i="32" s="1"/>
  <c r="B9040" i="34"/>
  <c r="C9041" i="32" s="1"/>
  <c r="B9039" i="34"/>
  <c r="C9040" i="32" s="1"/>
  <c r="B9038" i="34"/>
  <c r="C9039" i="32" s="1"/>
  <c r="B9037" i="34"/>
  <c r="C9038" i="32" s="1"/>
  <c r="B9036" i="34"/>
  <c r="C9037" i="32" s="1"/>
  <c r="B9035" i="34"/>
  <c r="C9036" i="32" s="1"/>
  <c r="B9034" i="34"/>
  <c r="C9035" i="32" s="1"/>
  <c r="B9033" i="34"/>
  <c r="C9034" i="32" s="1"/>
  <c r="B9032" i="34"/>
  <c r="C9033" i="32" s="1"/>
  <c r="B9031" i="34"/>
  <c r="C9032" i="32" s="1"/>
  <c r="B9030" i="34"/>
  <c r="C9031" i="32" s="1"/>
  <c r="B9029" i="34"/>
  <c r="C9030" i="32" s="1"/>
  <c r="B9028" i="34"/>
  <c r="C9029" i="32" s="1"/>
  <c r="B9027" i="34"/>
  <c r="C9028" i="32" s="1"/>
  <c r="B9026" i="34"/>
  <c r="C9027" i="32" s="1"/>
  <c r="B9025" i="34"/>
  <c r="C9026" i="32" s="1"/>
  <c r="B9024" i="34"/>
  <c r="C9025" i="32" s="1"/>
  <c r="B9023" i="34"/>
  <c r="C9024" i="32" s="1"/>
  <c r="B9022" i="34"/>
  <c r="C9023" i="32" s="1"/>
  <c r="B9021" i="34"/>
  <c r="C9022" i="32" s="1"/>
  <c r="B9020" i="34"/>
  <c r="C9021" i="32" s="1"/>
  <c r="B9019" i="34"/>
  <c r="C9020" i="32" s="1"/>
  <c r="B9018" i="34"/>
  <c r="C9019" i="32" s="1"/>
  <c r="B9017" i="34"/>
  <c r="C9018" i="32" s="1"/>
  <c r="B9016" i="34"/>
  <c r="C9017" i="32" s="1"/>
  <c r="B9015" i="34"/>
  <c r="C9016" i="32" s="1"/>
  <c r="B9014" i="34"/>
  <c r="C9015" i="32" s="1"/>
  <c r="B9013" i="34"/>
  <c r="C9014" i="32" s="1"/>
  <c r="B9012" i="34"/>
  <c r="C9013" i="32" s="1"/>
  <c r="B9011" i="34"/>
  <c r="C9012" i="32" s="1"/>
  <c r="B9010" i="34"/>
  <c r="C9011" i="32" s="1"/>
  <c r="B9009" i="34"/>
  <c r="C9010" i="32" s="1"/>
  <c r="B9008" i="34"/>
  <c r="C9009" i="32" s="1"/>
  <c r="B9007" i="34"/>
  <c r="C9008" i="32" s="1"/>
  <c r="B9006" i="34"/>
  <c r="C9007" i="32" s="1"/>
  <c r="B9005" i="34"/>
  <c r="C9006" i="32" s="1"/>
  <c r="B9004" i="34"/>
  <c r="C9005" i="32" s="1"/>
  <c r="B9003" i="34"/>
  <c r="C9004" i="32" s="1"/>
  <c r="B9002" i="34"/>
  <c r="C9003" i="32" s="1"/>
  <c r="B9001" i="34"/>
  <c r="C9002" i="32" s="1"/>
  <c r="B9000" i="34"/>
  <c r="C9001" i="32" s="1"/>
  <c r="B8999" i="34"/>
  <c r="C9000" i="32" s="1"/>
  <c r="B8998" i="34"/>
  <c r="C8999" i="32" s="1"/>
  <c r="B8997" i="34"/>
  <c r="C8998" i="32" s="1"/>
  <c r="B8996" i="34"/>
  <c r="C8997" i="32" s="1"/>
  <c r="B8995" i="34"/>
  <c r="C8996" i="32" s="1"/>
  <c r="B8994" i="34"/>
  <c r="C8995" i="32" s="1"/>
  <c r="B8993" i="34"/>
  <c r="C8994" i="32" s="1"/>
  <c r="B8992" i="34"/>
  <c r="C8993" i="32" s="1"/>
  <c r="B8991" i="34"/>
  <c r="C8992" i="32" s="1"/>
  <c r="B8990" i="34"/>
  <c r="C8991" i="32" s="1"/>
  <c r="B8989" i="34"/>
  <c r="C8990" i="32" s="1"/>
  <c r="B8988" i="34"/>
  <c r="C8989" i="32" s="1"/>
  <c r="B8987" i="34"/>
  <c r="C8988" i="32" s="1"/>
  <c r="B8986" i="34"/>
  <c r="C8987" i="32" s="1"/>
  <c r="B8985" i="34"/>
  <c r="C8986" i="32" s="1"/>
  <c r="B8984" i="34"/>
  <c r="C8985" i="32" s="1"/>
  <c r="B8983" i="34"/>
  <c r="C8984" i="32" s="1"/>
  <c r="B8982" i="34"/>
  <c r="C8983" i="32" s="1"/>
  <c r="B8981" i="34"/>
  <c r="C8982" i="32" s="1"/>
  <c r="B8980" i="34"/>
  <c r="C8981" i="32" s="1"/>
  <c r="B8979" i="34"/>
  <c r="C8980" i="32" s="1"/>
  <c r="B8978" i="34"/>
  <c r="C8979" i="32" s="1"/>
  <c r="B8977" i="34"/>
  <c r="C8978" i="32" s="1"/>
  <c r="B8976" i="34"/>
  <c r="C8977" i="32" s="1"/>
  <c r="B8975" i="34"/>
  <c r="C8976" i="32" s="1"/>
  <c r="B8974" i="34"/>
  <c r="C8975" i="32" s="1"/>
  <c r="B8973" i="34"/>
  <c r="C8974" i="32" s="1"/>
  <c r="B8972" i="34"/>
  <c r="C8973" i="32" s="1"/>
  <c r="B8971" i="34"/>
  <c r="C8972" i="32" s="1"/>
  <c r="B8970" i="34"/>
  <c r="C8971" i="32" s="1"/>
  <c r="B8969" i="34"/>
  <c r="C8970" i="32" s="1"/>
  <c r="B8968" i="34"/>
  <c r="C8969" i="32" s="1"/>
  <c r="B8967" i="34"/>
  <c r="C8968" i="32" s="1"/>
  <c r="B8966" i="34"/>
  <c r="C8967" i="32" s="1"/>
  <c r="B8965" i="34"/>
  <c r="C8966" i="32" s="1"/>
  <c r="B8964" i="34"/>
  <c r="C8965" i="32" s="1"/>
  <c r="B8963" i="34"/>
  <c r="C8964" i="32" s="1"/>
  <c r="B8962" i="34"/>
  <c r="C8963" i="32" s="1"/>
  <c r="B8961" i="34"/>
  <c r="C8962" i="32" s="1"/>
  <c r="B8960" i="34"/>
  <c r="C8961" i="32" s="1"/>
  <c r="B8959" i="34"/>
  <c r="C8960" i="32" s="1"/>
  <c r="B8958" i="34"/>
  <c r="C8959" i="32" s="1"/>
  <c r="B8957" i="34"/>
  <c r="C8958" i="32" s="1"/>
  <c r="B8956" i="34"/>
  <c r="C8957" i="32" s="1"/>
  <c r="B8955" i="34"/>
  <c r="C8956" i="32" s="1"/>
  <c r="B8954" i="34"/>
  <c r="C8955" i="32" s="1"/>
  <c r="B8953" i="34"/>
  <c r="C8954" i="32" s="1"/>
  <c r="B8952" i="34"/>
  <c r="C8953" i="32" s="1"/>
  <c r="B8951" i="34"/>
  <c r="C8952" i="32" s="1"/>
  <c r="B8950" i="34"/>
  <c r="C8951" i="32" s="1"/>
  <c r="B8949" i="34"/>
  <c r="C8950" i="32" s="1"/>
  <c r="B8948" i="34"/>
  <c r="C8949" i="32" s="1"/>
  <c r="B8947" i="34"/>
  <c r="C8948" i="32" s="1"/>
  <c r="B8946" i="34"/>
  <c r="C8947" i="32" s="1"/>
  <c r="B8945" i="34"/>
  <c r="C8946" i="32" s="1"/>
  <c r="B8944" i="34"/>
  <c r="C8945" i="32" s="1"/>
  <c r="B8943" i="34"/>
  <c r="C8944" i="32" s="1"/>
  <c r="B8942" i="34"/>
  <c r="C8943" i="32" s="1"/>
  <c r="B8941" i="34"/>
  <c r="C8942" i="32" s="1"/>
  <c r="B8940" i="34"/>
  <c r="C8941" i="32" s="1"/>
  <c r="B8939" i="34"/>
  <c r="C8940" i="32" s="1"/>
  <c r="B8938" i="34"/>
  <c r="C8939" i="32" s="1"/>
  <c r="B8937" i="34"/>
  <c r="C8938" i="32" s="1"/>
  <c r="B8936" i="34"/>
  <c r="C8937" i="32" s="1"/>
  <c r="B8935" i="34"/>
  <c r="C8936" i="32" s="1"/>
  <c r="B8934" i="34"/>
  <c r="C8935" i="32" s="1"/>
  <c r="B8933" i="34"/>
  <c r="C8934" i="32" s="1"/>
  <c r="B8932" i="34"/>
  <c r="C8933" i="32" s="1"/>
  <c r="B8931" i="34"/>
  <c r="C8932" i="32" s="1"/>
  <c r="B8930" i="34"/>
  <c r="C8931" i="32" s="1"/>
  <c r="B8929" i="34"/>
  <c r="C8930" i="32" s="1"/>
  <c r="B8928" i="34"/>
  <c r="C8929" i="32" s="1"/>
  <c r="B8927" i="34"/>
  <c r="C8928" i="32" s="1"/>
  <c r="B8926" i="34"/>
  <c r="C8927" i="32" s="1"/>
  <c r="B8925" i="34"/>
  <c r="C8926" i="32" s="1"/>
  <c r="B8924" i="34"/>
  <c r="C8925" i="32" s="1"/>
  <c r="B8923" i="34"/>
  <c r="C8924" i="32" s="1"/>
  <c r="B8922" i="34"/>
  <c r="C8923" i="32" s="1"/>
  <c r="B8921" i="34"/>
  <c r="C8922" i="32" s="1"/>
  <c r="B8920" i="34"/>
  <c r="C8921" i="32" s="1"/>
  <c r="B8919" i="34"/>
  <c r="C8920" i="32" s="1"/>
  <c r="B8918" i="34"/>
  <c r="C8919" i="32" s="1"/>
  <c r="B8917" i="34"/>
  <c r="C8918" i="32" s="1"/>
  <c r="B8916" i="34"/>
  <c r="C8917" i="32" s="1"/>
  <c r="B8915" i="34"/>
  <c r="C8916" i="32" s="1"/>
  <c r="B8914" i="34"/>
  <c r="C8915" i="32" s="1"/>
  <c r="B8913" i="34"/>
  <c r="C8914" i="32" s="1"/>
  <c r="B8912" i="34"/>
  <c r="C8913" i="32" s="1"/>
  <c r="B8911" i="34"/>
  <c r="C8912" i="32" s="1"/>
  <c r="B8910" i="34"/>
  <c r="C8911" i="32" s="1"/>
  <c r="B8909" i="34"/>
  <c r="C8910" i="32" s="1"/>
  <c r="B8908" i="34"/>
  <c r="C8909" i="32" s="1"/>
  <c r="B8907" i="34"/>
  <c r="C8908" i="32" s="1"/>
  <c r="B8906" i="34"/>
  <c r="C8907" i="32" s="1"/>
  <c r="B8905" i="34"/>
  <c r="C8906" i="32" s="1"/>
  <c r="B8904" i="34"/>
  <c r="C8905" i="32" s="1"/>
  <c r="B8903" i="34"/>
  <c r="C8904" i="32" s="1"/>
  <c r="B8902" i="34"/>
  <c r="C8903" i="32" s="1"/>
  <c r="B8901" i="34"/>
  <c r="C8902" i="32" s="1"/>
  <c r="B8900" i="34"/>
  <c r="C8901" i="32" s="1"/>
  <c r="B8899" i="34"/>
  <c r="C8900" i="32" s="1"/>
  <c r="B8898" i="34"/>
  <c r="C8899" i="32" s="1"/>
  <c r="B8897" i="34"/>
  <c r="C8898" i="32" s="1"/>
  <c r="B8896" i="34"/>
  <c r="C8897" i="32" s="1"/>
  <c r="B8895" i="34"/>
  <c r="C8896" i="32" s="1"/>
  <c r="B8894" i="34"/>
  <c r="C8895" i="32" s="1"/>
  <c r="B8893" i="34"/>
  <c r="C8894" i="32" s="1"/>
  <c r="B8892" i="34"/>
  <c r="C8893" i="32" s="1"/>
  <c r="B8891" i="34"/>
  <c r="C8892" i="32" s="1"/>
  <c r="B8890" i="34"/>
  <c r="C8891" i="32" s="1"/>
  <c r="B8889" i="34"/>
  <c r="C8890" i="32" s="1"/>
  <c r="B8888" i="34"/>
  <c r="C8889" i="32" s="1"/>
  <c r="B8887" i="34"/>
  <c r="C8888" i="32" s="1"/>
  <c r="B8886" i="34"/>
  <c r="C8887" i="32" s="1"/>
  <c r="B8885" i="34"/>
  <c r="C8886" i="32" s="1"/>
  <c r="B8884" i="34"/>
  <c r="C8885" i="32" s="1"/>
  <c r="B8883" i="34"/>
  <c r="C8884" i="32" s="1"/>
  <c r="B8882" i="34"/>
  <c r="C8883" i="32" s="1"/>
  <c r="B8881" i="34"/>
  <c r="C8882" i="32" s="1"/>
  <c r="B8880" i="34"/>
  <c r="C8881" i="32" s="1"/>
  <c r="B8879" i="34"/>
  <c r="C8880" i="32" s="1"/>
  <c r="B8878" i="34"/>
  <c r="C8879" i="32" s="1"/>
  <c r="B8877" i="34"/>
  <c r="C8878" i="32" s="1"/>
  <c r="B8876" i="34"/>
  <c r="C8877" i="32" s="1"/>
  <c r="B8875" i="34"/>
  <c r="C8876" i="32" s="1"/>
  <c r="B8874" i="34"/>
  <c r="C8875" i="32" s="1"/>
  <c r="B8873" i="34"/>
  <c r="C8874" i="32" s="1"/>
  <c r="B8872" i="34"/>
  <c r="C8873" i="32" s="1"/>
  <c r="B8871" i="34"/>
  <c r="C8872" i="32" s="1"/>
  <c r="B8870" i="34"/>
  <c r="C8871" i="32" s="1"/>
  <c r="B8869" i="34"/>
  <c r="C8870" i="32" s="1"/>
  <c r="B8868" i="34"/>
  <c r="C8869" i="32" s="1"/>
  <c r="B8867" i="34"/>
  <c r="C8868" i="32" s="1"/>
  <c r="B8866" i="34"/>
  <c r="C8867" i="32" s="1"/>
  <c r="B8865" i="34"/>
  <c r="C8866" i="32" s="1"/>
  <c r="B8864" i="34"/>
  <c r="C8865" i="32" s="1"/>
  <c r="B8863" i="34"/>
  <c r="C8864" i="32" s="1"/>
  <c r="B8862" i="34"/>
  <c r="C8863" i="32" s="1"/>
  <c r="B8861" i="34"/>
  <c r="C8862" i="32" s="1"/>
  <c r="B8860" i="34"/>
  <c r="C8861" i="32" s="1"/>
  <c r="B8859" i="34"/>
  <c r="C8860" i="32" s="1"/>
  <c r="B8858" i="34"/>
  <c r="C8859" i="32" s="1"/>
  <c r="B8857" i="34"/>
  <c r="C8858" i="32" s="1"/>
  <c r="B8856" i="34"/>
  <c r="C8857" i="32" s="1"/>
  <c r="B8855" i="34"/>
  <c r="C8856" i="32" s="1"/>
  <c r="B8854" i="34"/>
  <c r="C8855" i="32" s="1"/>
  <c r="B8853" i="34"/>
  <c r="C8854" i="32" s="1"/>
  <c r="B8852" i="34"/>
  <c r="C8853" i="32" s="1"/>
  <c r="B8851" i="34"/>
  <c r="C8852" i="32" s="1"/>
  <c r="B8850" i="34"/>
  <c r="C8851" i="32" s="1"/>
  <c r="B8849" i="34"/>
  <c r="C8850" i="32" s="1"/>
  <c r="B8848" i="34"/>
  <c r="C8849" i="32" s="1"/>
  <c r="B8847" i="34"/>
  <c r="C8848" i="32" s="1"/>
  <c r="B8846" i="34"/>
  <c r="C8847" i="32" s="1"/>
  <c r="B8845" i="34"/>
  <c r="C8846" i="32" s="1"/>
  <c r="B8844" i="34"/>
  <c r="C8845" i="32" s="1"/>
  <c r="B8843" i="34"/>
  <c r="C8844" i="32" s="1"/>
  <c r="B8842" i="34"/>
  <c r="C8843" i="32" s="1"/>
  <c r="B8841" i="34"/>
  <c r="C8842" i="32" s="1"/>
  <c r="B8840" i="34"/>
  <c r="C8841" i="32" s="1"/>
  <c r="B8839" i="34"/>
  <c r="C8840" i="32" s="1"/>
  <c r="B8838" i="34"/>
  <c r="C8839" i="32" s="1"/>
  <c r="B8837" i="34"/>
  <c r="C8838" i="32" s="1"/>
  <c r="B8836" i="34"/>
  <c r="C8837" i="32" s="1"/>
  <c r="B8835" i="34"/>
  <c r="C8836" i="32" s="1"/>
  <c r="B8834" i="34"/>
  <c r="C8835" i="32" s="1"/>
  <c r="B8833" i="34"/>
  <c r="C8834" i="32" s="1"/>
  <c r="B8832" i="34"/>
  <c r="C8833" i="32" s="1"/>
  <c r="B8831" i="34"/>
  <c r="C8832" i="32" s="1"/>
  <c r="B8830" i="34"/>
  <c r="C8831" i="32" s="1"/>
  <c r="B8829" i="34"/>
  <c r="C8830" i="32" s="1"/>
  <c r="B8828" i="34"/>
  <c r="C8829" i="32" s="1"/>
  <c r="B8827" i="34"/>
  <c r="C8828" i="32" s="1"/>
  <c r="B8826" i="34"/>
  <c r="C8827" i="32" s="1"/>
  <c r="B8825" i="34"/>
  <c r="C8826" i="32" s="1"/>
  <c r="B8824" i="34"/>
  <c r="C8825" i="32" s="1"/>
  <c r="B8823" i="34"/>
  <c r="C8824" i="32" s="1"/>
  <c r="B8822" i="34"/>
  <c r="C8823" i="32" s="1"/>
  <c r="B8821" i="34"/>
  <c r="C8822" i="32" s="1"/>
  <c r="B8820" i="34"/>
  <c r="C8821" i="32" s="1"/>
  <c r="B8819" i="34"/>
  <c r="C8820" i="32" s="1"/>
  <c r="B8818" i="34"/>
  <c r="C8819" i="32" s="1"/>
  <c r="B8817" i="34"/>
  <c r="C8818" i="32" s="1"/>
  <c r="B8816" i="34"/>
  <c r="C8817" i="32" s="1"/>
  <c r="B8815" i="34"/>
  <c r="C8816" i="32" s="1"/>
  <c r="B8814" i="34"/>
  <c r="C8815" i="32" s="1"/>
  <c r="B8813" i="34"/>
  <c r="C8814" i="32" s="1"/>
  <c r="B8812" i="34"/>
  <c r="C8813" i="32" s="1"/>
  <c r="B8811" i="34"/>
  <c r="C8812" i="32" s="1"/>
  <c r="B8810" i="34"/>
  <c r="C8811" i="32" s="1"/>
  <c r="B8809" i="34"/>
  <c r="C8810" i="32" s="1"/>
  <c r="B8808" i="34"/>
  <c r="C8809" i="32" s="1"/>
  <c r="B8807" i="34"/>
  <c r="C8808" i="32" s="1"/>
  <c r="B8806" i="34"/>
  <c r="C8807" i="32" s="1"/>
  <c r="B8805" i="34"/>
  <c r="C8806" i="32" s="1"/>
  <c r="B8804" i="34"/>
  <c r="C8805" i="32" s="1"/>
  <c r="B8803" i="34"/>
  <c r="C8804" i="32" s="1"/>
  <c r="B8802" i="34"/>
  <c r="C8803" i="32" s="1"/>
  <c r="B8801" i="34"/>
  <c r="C8802" i="32" s="1"/>
  <c r="B8800" i="34"/>
  <c r="C8801" i="32" s="1"/>
  <c r="B8799" i="34"/>
  <c r="C8800" i="32" s="1"/>
  <c r="B8798" i="34"/>
  <c r="C8799" i="32" s="1"/>
  <c r="B8797" i="34"/>
  <c r="C8798" i="32" s="1"/>
  <c r="B8796" i="34"/>
  <c r="C8797" i="32" s="1"/>
  <c r="B8795" i="34"/>
  <c r="C8796" i="32" s="1"/>
  <c r="B8794" i="34"/>
  <c r="C8795" i="32" s="1"/>
  <c r="B8793" i="34"/>
  <c r="C8794" i="32" s="1"/>
  <c r="B8792" i="34"/>
  <c r="C8793" i="32" s="1"/>
  <c r="B8791" i="34"/>
  <c r="C8792" i="32" s="1"/>
  <c r="B8790" i="34"/>
  <c r="C8791" i="32" s="1"/>
  <c r="B8789" i="34"/>
  <c r="C8790" i="32" s="1"/>
  <c r="B8788" i="34"/>
  <c r="C8789" i="32" s="1"/>
  <c r="B8787" i="34"/>
  <c r="C8788" i="32" s="1"/>
  <c r="B8786" i="34"/>
  <c r="C8787" i="32" s="1"/>
  <c r="B8785" i="34"/>
  <c r="C8786" i="32" s="1"/>
  <c r="B8784" i="34"/>
  <c r="C8785" i="32" s="1"/>
  <c r="B8783" i="34"/>
  <c r="C8784" i="32" s="1"/>
  <c r="B8782" i="34"/>
  <c r="C8783" i="32" s="1"/>
  <c r="B8781" i="34"/>
  <c r="C8782" i="32" s="1"/>
  <c r="B8780" i="34"/>
  <c r="C8781" i="32" s="1"/>
  <c r="B8779" i="34"/>
  <c r="C8780" i="32" s="1"/>
  <c r="B8778" i="34"/>
  <c r="C8779" i="32" s="1"/>
  <c r="B8777" i="34"/>
  <c r="C8778" i="32" s="1"/>
  <c r="B8776" i="34"/>
  <c r="C8777" i="32" s="1"/>
  <c r="B8775" i="34"/>
  <c r="C8776" i="32" s="1"/>
  <c r="B8774" i="34"/>
  <c r="C8775" i="32" s="1"/>
  <c r="B8773" i="34"/>
  <c r="C8774" i="32" s="1"/>
  <c r="B8772" i="34"/>
  <c r="C8773" i="32" s="1"/>
  <c r="B8771" i="34"/>
  <c r="C8772" i="32" s="1"/>
  <c r="B8770" i="34"/>
  <c r="C8771" i="32" s="1"/>
  <c r="B8769" i="34"/>
  <c r="C8770" i="32" s="1"/>
  <c r="B8768" i="34"/>
  <c r="C8769" i="32" s="1"/>
  <c r="B8767" i="34"/>
  <c r="C8768" i="32" s="1"/>
  <c r="B8766" i="34"/>
  <c r="C8767" i="32" s="1"/>
  <c r="B8765" i="34"/>
  <c r="C8766" i="32" s="1"/>
  <c r="B8764" i="34"/>
  <c r="C8765" i="32" s="1"/>
  <c r="B8763" i="34"/>
  <c r="C8764" i="32" s="1"/>
  <c r="B8762" i="34"/>
  <c r="C8763" i="32" s="1"/>
  <c r="B8761" i="34"/>
  <c r="C8762" i="32" s="1"/>
  <c r="B8760" i="34"/>
  <c r="C8761" i="32" s="1"/>
  <c r="B8759" i="34"/>
  <c r="C8760" i="32" s="1"/>
  <c r="B8758" i="34"/>
  <c r="C8759" i="32" s="1"/>
  <c r="B8757" i="34"/>
  <c r="C8758" i="32" s="1"/>
  <c r="B8756" i="34"/>
  <c r="C8757" i="32" s="1"/>
  <c r="B8755" i="34"/>
  <c r="C8756" i="32" s="1"/>
  <c r="B8754" i="34"/>
  <c r="C8755" i="32" s="1"/>
  <c r="B8753" i="34"/>
  <c r="C8754" i="32" s="1"/>
  <c r="B8752" i="34"/>
  <c r="C8753" i="32" s="1"/>
  <c r="B8751" i="34"/>
  <c r="C8752" i="32" s="1"/>
  <c r="B8750" i="34"/>
  <c r="C8751" i="32" s="1"/>
  <c r="B8749" i="34"/>
  <c r="C8750" i="32" s="1"/>
  <c r="B8748" i="34"/>
  <c r="C8749" i="32" s="1"/>
  <c r="B8747" i="34"/>
  <c r="C8748" i="32" s="1"/>
  <c r="B8746" i="34"/>
  <c r="C8747" i="32" s="1"/>
  <c r="B8745" i="34"/>
  <c r="C8746" i="32" s="1"/>
  <c r="B8744" i="34"/>
  <c r="C8745" i="32" s="1"/>
  <c r="B8743" i="34"/>
  <c r="C8744" i="32" s="1"/>
  <c r="B8742" i="34"/>
  <c r="C8743" i="32" s="1"/>
  <c r="B8741" i="34"/>
  <c r="C8742" i="32" s="1"/>
  <c r="B8740" i="34"/>
  <c r="C8741" i="32" s="1"/>
  <c r="B8739" i="34"/>
  <c r="C8740" i="32" s="1"/>
  <c r="B8738" i="34"/>
  <c r="C8739" i="32" s="1"/>
  <c r="B8737" i="34"/>
  <c r="C8738" i="32" s="1"/>
  <c r="B8736" i="34"/>
  <c r="C8737" i="32" s="1"/>
  <c r="B8735" i="34"/>
  <c r="C8736" i="32" s="1"/>
  <c r="B8734" i="34"/>
  <c r="C8735" i="32" s="1"/>
  <c r="B8733" i="34"/>
  <c r="C8734" i="32" s="1"/>
  <c r="B8732" i="34"/>
  <c r="C8733" i="32" s="1"/>
  <c r="B8731" i="34"/>
  <c r="C8732" i="32" s="1"/>
  <c r="B8730" i="34"/>
  <c r="C8731" i="32" s="1"/>
  <c r="B8729" i="34"/>
  <c r="C8730" i="32" s="1"/>
  <c r="B8728" i="34"/>
  <c r="C8729" i="32" s="1"/>
  <c r="B8727" i="34"/>
  <c r="C8728" i="32" s="1"/>
  <c r="B8726" i="34"/>
  <c r="C8727" i="32" s="1"/>
  <c r="B8725" i="34"/>
  <c r="C8726" i="32" s="1"/>
  <c r="B8724" i="34"/>
  <c r="C8725" i="32" s="1"/>
  <c r="B8723" i="34"/>
  <c r="C8724" i="32" s="1"/>
  <c r="B8722" i="34"/>
  <c r="C8723" i="32" s="1"/>
  <c r="B8721" i="34"/>
  <c r="C8722" i="32" s="1"/>
  <c r="B8720" i="34"/>
  <c r="C8721" i="32" s="1"/>
  <c r="B8719" i="34"/>
  <c r="C8720" i="32" s="1"/>
  <c r="B8718" i="34"/>
  <c r="C8719" i="32" s="1"/>
  <c r="B8717" i="34"/>
  <c r="C8718" i="32" s="1"/>
  <c r="B8716" i="34"/>
  <c r="C8717" i="32" s="1"/>
  <c r="B8715" i="34"/>
  <c r="C8716" i="32" s="1"/>
  <c r="B8714" i="34"/>
  <c r="C8715" i="32" s="1"/>
  <c r="B8713" i="34"/>
  <c r="C8714" i="32" s="1"/>
  <c r="B8712" i="34"/>
  <c r="C8713" i="32" s="1"/>
  <c r="B8711" i="34"/>
  <c r="C8712" i="32" s="1"/>
  <c r="B8710" i="34"/>
  <c r="C8711" i="32" s="1"/>
  <c r="B8709" i="34"/>
  <c r="C8710" i="32" s="1"/>
  <c r="B8708" i="34"/>
  <c r="C8709" i="32" s="1"/>
  <c r="B8707" i="34"/>
  <c r="C8708" i="32" s="1"/>
  <c r="B8706" i="34"/>
  <c r="C8707" i="32" s="1"/>
  <c r="B8705" i="34"/>
  <c r="C8706" i="32" s="1"/>
  <c r="B8704" i="34"/>
  <c r="C8705" i="32" s="1"/>
  <c r="B8703" i="34"/>
  <c r="C8704" i="32" s="1"/>
  <c r="B8702" i="34"/>
  <c r="C8703" i="32" s="1"/>
  <c r="B8701" i="34"/>
  <c r="C8702" i="32" s="1"/>
  <c r="B8700" i="34"/>
  <c r="C8701" i="32" s="1"/>
  <c r="B8699" i="34"/>
  <c r="C8700" i="32" s="1"/>
  <c r="B8698" i="34"/>
  <c r="C8699" i="32" s="1"/>
  <c r="B8697" i="34"/>
  <c r="C8698" i="32" s="1"/>
  <c r="B8696" i="34"/>
  <c r="C8697" i="32" s="1"/>
  <c r="B8695" i="34"/>
  <c r="C8696" i="32" s="1"/>
  <c r="B8694" i="34"/>
  <c r="C8695" i="32" s="1"/>
  <c r="B8693" i="34"/>
  <c r="C8694" i="32" s="1"/>
  <c r="B8692" i="34"/>
  <c r="C8693" i="32" s="1"/>
  <c r="B8691" i="34"/>
  <c r="C8692" i="32" s="1"/>
  <c r="B8690" i="34"/>
  <c r="C8691" i="32" s="1"/>
  <c r="B8689" i="34"/>
  <c r="C8690" i="32" s="1"/>
  <c r="B8688" i="34"/>
  <c r="C8689" i="32" s="1"/>
  <c r="B8687" i="34"/>
  <c r="C8688" i="32" s="1"/>
  <c r="B8686" i="34"/>
  <c r="C8687" i="32" s="1"/>
  <c r="B8685" i="34"/>
  <c r="C8686" i="32" s="1"/>
  <c r="B8684" i="34"/>
  <c r="C8685" i="32" s="1"/>
  <c r="B8683" i="34"/>
  <c r="C8684" i="32" s="1"/>
  <c r="B8682" i="34"/>
  <c r="C8683" i="32" s="1"/>
  <c r="B8681" i="34"/>
  <c r="C8682" i="32" s="1"/>
  <c r="B8680" i="34"/>
  <c r="C8681" i="32" s="1"/>
  <c r="B8679" i="34"/>
  <c r="C8680" i="32" s="1"/>
  <c r="B8678" i="34"/>
  <c r="C8679" i="32" s="1"/>
  <c r="B8677" i="34"/>
  <c r="C8678" i="32" s="1"/>
  <c r="B8676" i="34"/>
  <c r="C8677" i="32" s="1"/>
  <c r="B8675" i="34"/>
  <c r="C8676" i="32" s="1"/>
  <c r="B8674" i="34"/>
  <c r="C8675" i="32" s="1"/>
  <c r="B8673" i="34"/>
  <c r="C8674" i="32" s="1"/>
  <c r="B8672" i="34"/>
  <c r="C8673" i="32" s="1"/>
  <c r="B8671" i="34"/>
  <c r="C8672" i="32" s="1"/>
  <c r="B8670" i="34"/>
  <c r="C8671" i="32" s="1"/>
  <c r="B8669" i="34"/>
  <c r="C8670" i="32" s="1"/>
  <c r="B8668" i="34"/>
  <c r="C8669" i="32" s="1"/>
  <c r="B8667" i="34"/>
  <c r="C8668" i="32" s="1"/>
  <c r="B8666" i="34"/>
  <c r="C8667" i="32" s="1"/>
  <c r="B8665" i="34"/>
  <c r="C8666" i="32" s="1"/>
  <c r="B8664" i="34"/>
  <c r="C8665" i="32" s="1"/>
  <c r="B8663" i="34"/>
  <c r="C8664" i="32" s="1"/>
  <c r="B8662" i="34"/>
  <c r="C8663" i="32" s="1"/>
  <c r="B8661" i="34"/>
  <c r="C8662" i="32" s="1"/>
  <c r="B8660" i="34"/>
  <c r="C8661" i="32" s="1"/>
  <c r="B8659" i="34"/>
  <c r="C8660" i="32" s="1"/>
  <c r="B8658" i="34"/>
  <c r="C8659" i="32" s="1"/>
  <c r="B8657" i="34"/>
  <c r="C8658" i="32" s="1"/>
  <c r="B8656" i="34"/>
  <c r="C8657" i="32" s="1"/>
  <c r="B8655" i="34"/>
  <c r="C8656" i="32" s="1"/>
  <c r="B8654" i="34"/>
  <c r="C8655" i="32" s="1"/>
  <c r="B8653" i="34"/>
  <c r="C8654" i="32" s="1"/>
  <c r="B8652" i="34"/>
  <c r="C8653" i="32" s="1"/>
  <c r="B8651" i="34"/>
  <c r="C8652" i="32" s="1"/>
  <c r="B8650" i="34"/>
  <c r="C8651" i="32" s="1"/>
  <c r="B8649" i="34"/>
  <c r="C8650" i="32" s="1"/>
  <c r="B8648" i="34"/>
  <c r="C8649" i="32" s="1"/>
  <c r="B8647" i="34"/>
  <c r="C8648" i="32" s="1"/>
  <c r="B8646" i="34"/>
  <c r="C8647" i="32" s="1"/>
  <c r="B8645" i="34"/>
  <c r="C8646" i="32" s="1"/>
  <c r="B8644" i="34"/>
  <c r="C8645" i="32" s="1"/>
  <c r="B8643" i="34"/>
  <c r="C8644" i="32" s="1"/>
  <c r="B8642" i="34"/>
  <c r="C8643" i="32" s="1"/>
  <c r="B8641" i="34"/>
  <c r="C8642" i="32" s="1"/>
  <c r="B8640" i="34"/>
  <c r="C8641" i="32" s="1"/>
  <c r="B8639" i="34"/>
  <c r="C8640" i="32" s="1"/>
  <c r="B8638" i="34"/>
  <c r="C8639" i="32" s="1"/>
  <c r="B8637" i="34"/>
  <c r="C8638" i="32" s="1"/>
  <c r="B8636" i="34"/>
  <c r="C8637" i="32" s="1"/>
  <c r="B8635" i="34"/>
  <c r="C8636" i="32" s="1"/>
  <c r="B8634" i="34"/>
  <c r="C8635" i="32" s="1"/>
  <c r="B8633" i="34"/>
  <c r="C8634" i="32" s="1"/>
  <c r="B8632" i="34"/>
  <c r="C8633" i="32" s="1"/>
  <c r="B8631" i="34"/>
  <c r="C8632" i="32" s="1"/>
  <c r="B8630" i="34"/>
  <c r="C8631" i="32" s="1"/>
  <c r="B8629" i="34"/>
  <c r="C8630" i="32" s="1"/>
  <c r="B8628" i="34"/>
  <c r="C8629" i="32" s="1"/>
  <c r="B8627" i="34"/>
  <c r="C8628" i="32" s="1"/>
  <c r="B8626" i="34"/>
  <c r="C8627" i="32" s="1"/>
  <c r="B8625" i="34"/>
  <c r="C8626" i="32" s="1"/>
  <c r="B8624" i="34"/>
  <c r="C8625" i="32" s="1"/>
  <c r="B8623" i="34"/>
  <c r="C8624" i="32" s="1"/>
  <c r="B8622" i="34"/>
  <c r="C8623" i="32" s="1"/>
  <c r="B8621" i="34"/>
  <c r="C8622" i="32" s="1"/>
  <c r="B8620" i="34"/>
  <c r="C8621" i="32" s="1"/>
  <c r="B8619" i="34"/>
  <c r="C8620" i="32" s="1"/>
  <c r="B8618" i="34"/>
  <c r="C8619" i="32" s="1"/>
  <c r="B8617" i="34"/>
  <c r="C8618" i="32" s="1"/>
  <c r="B8616" i="34"/>
  <c r="C8617" i="32" s="1"/>
  <c r="B8615" i="34"/>
  <c r="C8616" i="32" s="1"/>
  <c r="B8614" i="34"/>
  <c r="C8615" i="32" s="1"/>
  <c r="B8613" i="34"/>
  <c r="C8614" i="32" s="1"/>
  <c r="B8612" i="34"/>
  <c r="C8613" i="32" s="1"/>
  <c r="B8611" i="34"/>
  <c r="C8612" i="32" s="1"/>
  <c r="B8610" i="34"/>
  <c r="C8611" i="32" s="1"/>
  <c r="B8609" i="34"/>
  <c r="C8610" i="32" s="1"/>
  <c r="B8608" i="34"/>
  <c r="C8609" i="32" s="1"/>
  <c r="B8607" i="34"/>
  <c r="C8608" i="32" s="1"/>
  <c r="B8606" i="34"/>
  <c r="C8607" i="32" s="1"/>
  <c r="B8605" i="34"/>
  <c r="C8606" i="32" s="1"/>
  <c r="B8604" i="34"/>
  <c r="C8605" i="32" s="1"/>
  <c r="B8603" i="34"/>
  <c r="C8604" i="32" s="1"/>
  <c r="B8602" i="34"/>
  <c r="C8603" i="32" s="1"/>
  <c r="B8601" i="34"/>
  <c r="C8602" i="32" s="1"/>
  <c r="B8600" i="34"/>
  <c r="C8601" i="32" s="1"/>
  <c r="B8599" i="34"/>
  <c r="C8600" i="32" s="1"/>
  <c r="B8598" i="34"/>
  <c r="C8599" i="32" s="1"/>
  <c r="B8597" i="34"/>
  <c r="C8598" i="32" s="1"/>
  <c r="B8596" i="34"/>
  <c r="C8597" i="32" s="1"/>
  <c r="B8595" i="34"/>
  <c r="C8596" i="32" s="1"/>
  <c r="B8594" i="34"/>
  <c r="C8595" i="32" s="1"/>
  <c r="B8593" i="34"/>
  <c r="C8594" i="32" s="1"/>
  <c r="B8592" i="34"/>
  <c r="C8593" i="32" s="1"/>
  <c r="B8591" i="34"/>
  <c r="C8592" i="32" s="1"/>
  <c r="B8590" i="34"/>
  <c r="C8591" i="32" s="1"/>
  <c r="B8589" i="34"/>
  <c r="C8590" i="32" s="1"/>
  <c r="B8588" i="34"/>
  <c r="C8589" i="32" s="1"/>
  <c r="B8587" i="34"/>
  <c r="C8588" i="32" s="1"/>
  <c r="B8586" i="34"/>
  <c r="C8587" i="32" s="1"/>
  <c r="B8585" i="34"/>
  <c r="C8586" i="32" s="1"/>
  <c r="B8584" i="34"/>
  <c r="C8585" i="32" s="1"/>
  <c r="B8583" i="34"/>
  <c r="C8584" i="32" s="1"/>
  <c r="B8582" i="34"/>
  <c r="C8583" i="32" s="1"/>
  <c r="B8581" i="34"/>
  <c r="C8582" i="32" s="1"/>
  <c r="B8580" i="34"/>
  <c r="C8581" i="32" s="1"/>
  <c r="B8579" i="34"/>
  <c r="C8580" i="32" s="1"/>
  <c r="B8578" i="34"/>
  <c r="C8579" i="32" s="1"/>
  <c r="B8577" i="34"/>
  <c r="C8578" i="32" s="1"/>
  <c r="B8576" i="34"/>
  <c r="C8577" i="32" s="1"/>
  <c r="B8575" i="34"/>
  <c r="C8576" i="32" s="1"/>
  <c r="B8574" i="34"/>
  <c r="C8575" i="32" s="1"/>
  <c r="B8573" i="34"/>
  <c r="C8574" i="32" s="1"/>
  <c r="B8572" i="34"/>
  <c r="C8573" i="32" s="1"/>
  <c r="B8571" i="34"/>
  <c r="C8572" i="32" s="1"/>
  <c r="B8570" i="34"/>
  <c r="C8571" i="32" s="1"/>
  <c r="B8569" i="34"/>
  <c r="C8570" i="32" s="1"/>
  <c r="B8568" i="34"/>
  <c r="C8569" i="32" s="1"/>
  <c r="B8567" i="34"/>
  <c r="C8568" i="32" s="1"/>
  <c r="B8566" i="34"/>
  <c r="C8567" i="32" s="1"/>
  <c r="B8565" i="34"/>
  <c r="C8566" i="32" s="1"/>
  <c r="B8564" i="34"/>
  <c r="C8565" i="32" s="1"/>
  <c r="B8563" i="34"/>
  <c r="C8564" i="32" s="1"/>
  <c r="B8562" i="34"/>
  <c r="C8563" i="32" s="1"/>
  <c r="B8561" i="34"/>
  <c r="C8562" i="32" s="1"/>
  <c r="B8560" i="34"/>
  <c r="C8561" i="32" s="1"/>
  <c r="B8559" i="34"/>
  <c r="C8560" i="32" s="1"/>
  <c r="B8558" i="34"/>
  <c r="C8559" i="32" s="1"/>
  <c r="B8557" i="34"/>
  <c r="C8558" i="32" s="1"/>
  <c r="B8556" i="34"/>
  <c r="C8557" i="32" s="1"/>
  <c r="B8555" i="34"/>
  <c r="C8556" i="32" s="1"/>
  <c r="B8554" i="34"/>
  <c r="C8555" i="32" s="1"/>
  <c r="B8553" i="34"/>
  <c r="C8554" i="32" s="1"/>
  <c r="B8552" i="34"/>
  <c r="C8553" i="32" s="1"/>
  <c r="B8551" i="34"/>
  <c r="C8552" i="32" s="1"/>
  <c r="B8550" i="34"/>
  <c r="C8551" i="32" s="1"/>
  <c r="B8549" i="34"/>
  <c r="C8550" i="32" s="1"/>
  <c r="B8548" i="34"/>
  <c r="C8549" i="32" s="1"/>
  <c r="B8547" i="34"/>
  <c r="C8548" i="32" s="1"/>
  <c r="B8546" i="34"/>
  <c r="C8547" i="32" s="1"/>
  <c r="B8545" i="34"/>
  <c r="C8546" i="32" s="1"/>
  <c r="B8544" i="34"/>
  <c r="C8545" i="32" s="1"/>
  <c r="B8543" i="34"/>
  <c r="C8544" i="32" s="1"/>
  <c r="B8542" i="34"/>
  <c r="C8543" i="32" s="1"/>
  <c r="B8541" i="34"/>
  <c r="C8542" i="32" s="1"/>
  <c r="B8540" i="34"/>
  <c r="C8541" i="32" s="1"/>
  <c r="B8539" i="34"/>
  <c r="C8540" i="32" s="1"/>
  <c r="B8538" i="34"/>
  <c r="C8539" i="32" s="1"/>
  <c r="B8537" i="34"/>
  <c r="C8538" i="32" s="1"/>
  <c r="B8536" i="34"/>
  <c r="C8537" i="32" s="1"/>
  <c r="B8535" i="34"/>
  <c r="C8536" i="32" s="1"/>
  <c r="B8534" i="34"/>
  <c r="C8535" i="32" s="1"/>
  <c r="B8533" i="34"/>
  <c r="C8534" i="32" s="1"/>
  <c r="B8532" i="34"/>
  <c r="C8533" i="32" s="1"/>
  <c r="B8531" i="34"/>
  <c r="C8532" i="32" s="1"/>
  <c r="B8530" i="34"/>
  <c r="C8531" i="32" s="1"/>
  <c r="B8529" i="34"/>
  <c r="C8530" i="32" s="1"/>
  <c r="B8528" i="34"/>
  <c r="C8529" i="32" s="1"/>
  <c r="B8527" i="34"/>
  <c r="C8528" i="32" s="1"/>
  <c r="B8526" i="34"/>
  <c r="C8527" i="32" s="1"/>
  <c r="B8525" i="34"/>
  <c r="C8526" i="32" s="1"/>
  <c r="B8524" i="34"/>
  <c r="C8525" i="32" s="1"/>
  <c r="B8523" i="34"/>
  <c r="C8524" i="32" s="1"/>
  <c r="B8522" i="34"/>
  <c r="C8523" i="32" s="1"/>
  <c r="B8521" i="34"/>
  <c r="C8522" i="32" s="1"/>
  <c r="B8520" i="34"/>
  <c r="C8521" i="32" s="1"/>
  <c r="B8519" i="34"/>
  <c r="C8520" i="32" s="1"/>
  <c r="B8518" i="34"/>
  <c r="C8519" i="32" s="1"/>
  <c r="B8517" i="34"/>
  <c r="C8518" i="32" s="1"/>
  <c r="B8516" i="34"/>
  <c r="C8517" i="32" s="1"/>
  <c r="B8515" i="34"/>
  <c r="C8516" i="32" s="1"/>
  <c r="B8514" i="34"/>
  <c r="C8515" i="32" s="1"/>
  <c r="B8513" i="34"/>
  <c r="C8514" i="32" s="1"/>
  <c r="B8512" i="34"/>
  <c r="C8513" i="32" s="1"/>
  <c r="B8511" i="34"/>
  <c r="C8512" i="32" s="1"/>
  <c r="B8510" i="34"/>
  <c r="C8511" i="32" s="1"/>
  <c r="B8509" i="34"/>
  <c r="C8510" i="32" s="1"/>
  <c r="B8508" i="34"/>
  <c r="C8509" i="32" s="1"/>
  <c r="B8507" i="34"/>
  <c r="C8508" i="32" s="1"/>
  <c r="B8506" i="34"/>
  <c r="C8507" i="32" s="1"/>
  <c r="B8505" i="34"/>
  <c r="C8506" i="32" s="1"/>
  <c r="B8504" i="34"/>
  <c r="C8505" i="32" s="1"/>
  <c r="B8503" i="34"/>
  <c r="C8504" i="32" s="1"/>
  <c r="B8502" i="34"/>
  <c r="C8503" i="32" s="1"/>
  <c r="B8501" i="34"/>
  <c r="C8502" i="32" s="1"/>
  <c r="B8500" i="34"/>
  <c r="C8501" i="32" s="1"/>
  <c r="B8499" i="34"/>
  <c r="C8500" i="32" s="1"/>
  <c r="B8498" i="34"/>
  <c r="C8499" i="32" s="1"/>
  <c r="B8497" i="34"/>
  <c r="C8498" i="32" s="1"/>
  <c r="B8496" i="34"/>
  <c r="C8497" i="32" s="1"/>
  <c r="B8495" i="34"/>
  <c r="C8496" i="32" s="1"/>
  <c r="B8494" i="34"/>
  <c r="C8495" i="32" s="1"/>
  <c r="B8493" i="34"/>
  <c r="C8494" i="32" s="1"/>
  <c r="B8492" i="34"/>
  <c r="C8493" i="32" s="1"/>
  <c r="B8491" i="34"/>
  <c r="C8492" i="32" s="1"/>
  <c r="B8490" i="34"/>
  <c r="C8491" i="32" s="1"/>
  <c r="B8489" i="34"/>
  <c r="C8490" i="32" s="1"/>
  <c r="B8488" i="34"/>
  <c r="C8489" i="32" s="1"/>
  <c r="B8487" i="34"/>
  <c r="C8488" i="32" s="1"/>
  <c r="B8486" i="34"/>
  <c r="C8487" i="32" s="1"/>
  <c r="B8485" i="34"/>
  <c r="C8486" i="32" s="1"/>
  <c r="B8484" i="34"/>
  <c r="C8485" i="32" s="1"/>
  <c r="B8483" i="34"/>
  <c r="C8484" i="32" s="1"/>
  <c r="B8482" i="34"/>
  <c r="C8483" i="32" s="1"/>
  <c r="B8481" i="34"/>
  <c r="C8482" i="32" s="1"/>
  <c r="B8480" i="34"/>
  <c r="C8481" i="32" s="1"/>
  <c r="B8479" i="34"/>
  <c r="C8480" i="32" s="1"/>
  <c r="B8478" i="34"/>
  <c r="C8479" i="32" s="1"/>
  <c r="B8477" i="34"/>
  <c r="C8478" i="32" s="1"/>
  <c r="B8476" i="34"/>
  <c r="C8477" i="32" s="1"/>
  <c r="B8475" i="34"/>
  <c r="C8476" i="32" s="1"/>
  <c r="B8474" i="34"/>
  <c r="C8475" i="32" s="1"/>
  <c r="B8473" i="34"/>
  <c r="C8474" i="32" s="1"/>
  <c r="B8472" i="34"/>
  <c r="C8473" i="32" s="1"/>
  <c r="B8471" i="34"/>
  <c r="C8472" i="32" s="1"/>
  <c r="B8470" i="34"/>
  <c r="C8471" i="32" s="1"/>
  <c r="B8469" i="34"/>
  <c r="C8470" i="32" s="1"/>
  <c r="B8468" i="34"/>
  <c r="C8469" i="32" s="1"/>
  <c r="B8467" i="34"/>
  <c r="C8468" i="32" s="1"/>
  <c r="B8466" i="34"/>
  <c r="C8467" i="32" s="1"/>
  <c r="B8465" i="34"/>
  <c r="C8466" i="32" s="1"/>
  <c r="B8464" i="34"/>
  <c r="C8465" i="32" s="1"/>
  <c r="B8463" i="34"/>
  <c r="C8464" i="32" s="1"/>
  <c r="B8462" i="34"/>
  <c r="C8463" i="32" s="1"/>
  <c r="B8461" i="34"/>
  <c r="C8462" i="32" s="1"/>
  <c r="B8460" i="34"/>
  <c r="C8461" i="32" s="1"/>
  <c r="B8459" i="34"/>
  <c r="C8460" i="32" s="1"/>
  <c r="B8458" i="34"/>
  <c r="C8459" i="32" s="1"/>
  <c r="B8457" i="34"/>
  <c r="C8458" i="32" s="1"/>
  <c r="B8456" i="34"/>
  <c r="C8457" i="32" s="1"/>
  <c r="B8455" i="34"/>
  <c r="C8456" i="32" s="1"/>
  <c r="B8454" i="34"/>
  <c r="C8455" i="32" s="1"/>
  <c r="B8453" i="34"/>
  <c r="C8454" i="32" s="1"/>
  <c r="B8452" i="34"/>
  <c r="C8453" i="32" s="1"/>
  <c r="B8451" i="34"/>
  <c r="C8452" i="32" s="1"/>
  <c r="B8450" i="34"/>
  <c r="C8451" i="32" s="1"/>
  <c r="B8449" i="34"/>
  <c r="C8450" i="32" s="1"/>
  <c r="B8448" i="34"/>
  <c r="C8449" i="32" s="1"/>
  <c r="B8447" i="34"/>
  <c r="C8448" i="32" s="1"/>
  <c r="B8446" i="34"/>
  <c r="C8447" i="32" s="1"/>
  <c r="B8445" i="34"/>
  <c r="C8446" i="32" s="1"/>
  <c r="B8444" i="34"/>
  <c r="C8445" i="32" s="1"/>
  <c r="B8443" i="34"/>
  <c r="C8444" i="32" s="1"/>
  <c r="B8442" i="34"/>
  <c r="C8443" i="32" s="1"/>
  <c r="B8441" i="34"/>
  <c r="C8442" i="32" s="1"/>
  <c r="B8440" i="34"/>
  <c r="C8441" i="32" s="1"/>
  <c r="B8439" i="34"/>
  <c r="C8440" i="32" s="1"/>
  <c r="B8438" i="34"/>
  <c r="C8439" i="32" s="1"/>
  <c r="B8437" i="34"/>
  <c r="C8438" i="32" s="1"/>
  <c r="B8436" i="34"/>
  <c r="C8437" i="32" s="1"/>
  <c r="B8435" i="34"/>
  <c r="C8436" i="32" s="1"/>
  <c r="B8434" i="34"/>
  <c r="C8435" i="32" s="1"/>
  <c r="B8433" i="34"/>
  <c r="C8434" i="32" s="1"/>
  <c r="B8432" i="34"/>
  <c r="C8433" i="32" s="1"/>
  <c r="B8431" i="34"/>
  <c r="C8432" i="32" s="1"/>
  <c r="B8430" i="34"/>
  <c r="C8431" i="32" s="1"/>
  <c r="B8429" i="34"/>
  <c r="C8430" i="32" s="1"/>
  <c r="B8428" i="34"/>
  <c r="C8429" i="32" s="1"/>
  <c r="B8427" i="34"/>
  <c r="C8428" i="32" s="1"/>
  <c r="B8426" i="34"/>
  <c r="C8427" i="32" s="1"/>
  <c r="B8425" i="34"/>
  <c r="C8426" i="32" s="1"/>
  <c r="B8424" i="34"/>
  <c r="C8425" i="32" s="1"/>
  <c r="B8423" i="34"/>
  <c r="C8424" i="32" s="1"/>
  <c r="B8422" i="34"/>
  <c r="C8423" i="32" s="1"/>
  <c r="B8421" i="34"/>
  <c r="C8422" i="32" s="1"/>
  <c r="B8420" i="34"/>
  <c r="C8421" i="32" s="1"/>
  <c r="B8419" i="34"/>
  <c r="C8420" i="32" s="1"/>
  <c r="B8418" i="34"/>
  <c r="C8419" i="32" s="1"/>
  <c r="B8417" i="34"/>
  <c r="C8418" i="32" s="1"/>
  <c r="B8416" i="34"/>
  <c r="C8417" i="32" s="1"/>
  <c r="B8415" i="34"/>
  <c r="C8416" i="32" s="1"/>
  <c r="B8414" i="34"/>
  <c r="C8415" i="32" s="1"/>
  <c r="B8413" i="34"/>
  <c r="C8414" i="32" s="1"/>
  <c r="B8412" i="34"/>
  <c r="C8413" i="32" s="1"/>
  <c r="B8411" i="34"/>
  <c r="C8412" i="32" s="1"/>
  <c r="B8410" i="34"/>
  <c r="C8411" i="32" s="1"/>
  <c r="B8409" i="34"/>
  <c r="C8410" i="32" s="1"/>
  <c r="B8408" i="34"/>
  <c r="C8409" i="32" s="1"/>
  <c r="B8407" i="34"/>
  <c r="C8408" i="32" s="1"/>
  <c r="B8406" i="34"/>
  <c r="C8407" i="32" s="1"/>
  <c r="B8405" i="34"/>
  <c r="C8406" i="32" s="1"/>
  <c r="B8404" i="34"/>
  <c r="C8405" i="32" s="1"/>
  <c r="B8403" i="34"/>
  <c r="C8404" i="32" s="1"/>
  <c r="B8402" i="34"/>
  <c r="C8403" i="32" s="1"/>
  <c r="B8401" i="34"/>
  <c r="C8402" i="32" s="1"/>
  <c r="B8400" i="34"/>
  <c r="C8401" i="32" s="1"/>
  <c r="B8399" i="34"/>
  <c r="C8400" i="32" s="1"/>
  <c r="B8398" i="34"/>
  <c r="C8399" i="32" s="1"/>
  <c r="B8397" i="34"/>
  <c r="C8398" i="32" s="1"/>
  <c r="B8396" i="34"/>
  <c r="C8397" i="32" s="1"/>
  <c r="B8395" i="34"/>
  <c r="C8396" i="32" s="1"/>
  <c r="B8394" i="34"/>
  <c r="C8395" i="32" s="1"/>
  <c r="B8393" i="34"/>
  <c r="C8394" i="32" s="1"/>
  <c r="B8392" i="34"/>
  <c r="C8393" i="32" s="1"/>
  <c r="B8391" i="34"/>
  <c r="C8392" i="32" s="1"/>
  <c r="B8390" i="34"/>
  <c r="C8391" i="32" s="1"/>
  <c r="B8389" i="34"/>
  <c r="C8390" i="32" s="1"/>
  <c r="B8388" i="34"/>
  <c r="C8389" i="32" s="1"/>
  <c r="B8387" i="34"/>
  <c r="C8388" i="32" s="1"/>
  <c r="B8386" i="34"/>
  <c r="C8387" i="32" s="1"/>
  <c r="B8385" i="34"/>
  <c r="C8386" i="32" s="1"/>
  <c r="B8384" i="34"/>
  <c r="C8385" i="32" s="1"/>
  <c r="B8383" i="34"/>
  <c r="C8384" i="32" s="1"/>
  <c r="B8382" i="34"/>
  <c r="C8383" i="32" s="1"/>
  <c r="B8381" i="34"/>
  <c r="C8382" i="32" s="1"/>
  <c r="B8380" i="34"/>
  <c r="C8381" i="32" s="1"/>
  <c r="B8379" i="34"/>
  <c r="C8380" i="32" s="1"/>
  <c r="B8378" i="34"/>
  <c r="C8379" i="32" s="1"/>
  <c r="B8377" i="34"/>
  <c r="C8378" i="32" s="1"/>
  <c r="B8376" i="34"/>
  <c r="C8377" i="32" s="1"/>
  <c r="B8375" i="34"/>
  <c r="C8376" i="32" s="1"/>
  <c r="B8374" i="34"/>
  <c r="C8375" i="32" s="1"/>
  <c r="B8373" i="34"/>
  <c r="C8374" i="32" s="1"/>
  <c r="B8372" i="34"/>
  <c r="C8373" i="32" s="1"/>
  <c r="B8371" i="34"/>
  <c r="C8372" i="32" s="1"/>
  <c r="B8370" i="34"/>
  <c r="C8371" i="32" s="1"/>
  <c r="B8369" i="34"/>
  <c r="C8370" i="32" s="1"/>
  <c r="B8368" i="34"/>
  <c r="C8369" i="32" s="1"/>
  <c r="B8367" i="34"/>
  <c r="C8368" i="32" s="1"/>
  <c r="B8366" i="34"/>
  <c r="C8367" i="32" s="1"/>
  <c r="B8365" i="34"/>
  <c r="C8366" i="32" s="1"/>
  <c r="B8364" i="34"/>
  <c r="C8365" i="32" s="1"/>
  <c r="B8363" i="34"/>
  <c r="C8364" i="32" s="1"/>
  <c r="B8362" i="34"/>
  <c r="C8363" i="32" s="1"/>
  <c r="B8361" i="34"/>
  <c r="C8362" i="32" s="1"/>
  <c r="B8360" i="34"/>
  <c r="C8361" i="32" s="1"/>
  <c r="B8359" i="34"/>
  <c r="C8360" i="32" s="1"/>
  <c r="B8358" i="34"/>
  <c r="C8359" i="32" s="1"/>
  <c r="B8357" i="34"/>
  <c r="C8358" i="32" s="1"/>
  <c r="B8356" i="34"/>
  <c r="C8357" i="32" s="1"/>
  <c r="B8355" i="34"/>
  <c r="C8356" i="32" s="1"/>
  <c r="B8354" i="34"/>
  <c r="C8355" i="32" s="1"/>
  <c r="B8353" i="34"/>
  <c r="C8354" i="32" s="1"/>
  <c r="B8352" i="34"/>
  <c r="C8353" i="32" s="1"/>
  <c r="B8351" i="34"/>
  <c r="C8352" i="32" s="1"/>
  <c r="B8350" i="34"/>
  <c r="C8351" i="32" s="1"/>
  <c r="B8349" i="34"/>
  <c r="C8350" i="32" s="1"/>
  <c r="B8348" i="34"/>
  <c r="C8349" i="32" s="1"/>
  <c r="B8347" i="34"/>
  <c r="C8348" i="32" s="1"/>
  <c r="B8346" i="34"/>
  <c r="C8347" i="32" s="1"/>
  <c r="B8345" i="34"/>
  <c r="C8346" i="32" s="1"/>
  <c r="B8344" i="34"/>
  <c r="C8345" i="32" s="1"/>
  <c r="B8343" i="34"/>
  <c r="C8344" i="32" s="1"/>
  <c r="B8342" i="34"/>
  <c r="C8343" i="32" s="1"/>
  <c r="B8341" i="34"/>
  <c r="C8342" i="32" s="1"/>
  <c r="B8340" i="34"/>
  <c r="C8341" i="32" s="1"/>
  <c r="B8339" i="34"/>
  <c r="C8340" i="32" s="1"/>
  <c r="B8338" i="34"/>
  <c r="C8339" i="32" s="1"/>
  <c r="B8337" i="34"/>
  <c r="C8338" i="32" s="1"/>
  <c r="B8336" i="34"/>
  <c r="C8337" i="32" s="1"/>
  <c r="B8335" i="34"/>
  <c r="C8336" i="32" s="1"/>
  <c r="B8334" i="34"/>
  <c r="C8335" i="32" s="1"/>
  <c r="B8333" i="34"/>
  <c r="C8334" i="32" s="1"/>
  <c r="B8332" i="34"/>
  <c r="C8333" i="32" s="1"/>
  <c r="B8331" i="34"/>
  <c r="C8332" i="32" s="1"/>
  <c r="B8330" i="34"/>
  <c r="C8331" i="32" s="1"/>
  <c r="B8329" i="34"/>
  <c r="C8330" i="32" s="1"/>
  <c r="B8328" i="34"/>
  <c r="C8329" i="32" s="1"/>
  <c r="B8327" i="34"/>
  <c r="C8328" i="32" s="1"/>
  <c r="B8326" i="34"/>
  <c r="C8327" i="32" s="1"/>
  <c r="B8325" i="34"/>
  <c r="C8326" i="32" s="1"/>
  <c r="B8324" i="34"/>
  <c r="C8325" i="32" s="1"/>
  <c r="B8323" i="34"/>
  <c r="C8324" i="32" s="1"/>
  <c r="B8322" i="34"/>
  <c r="C8323" i="32" s="1"/>
  <c r="B8321" i="34"/>
  <c r="C8322" i="32" s="1"/>
  <c r="B8320" i="34"/>
  <c r="C8321" i="32" s="1"/>
  <c r="B8319" i="34"/>
  <c r="C8320" i="32" s="1"/>
  <c r="B8318" i="34"/>
  <c r="C8319" i="32" s="1"/>
  <c r="B8317" i="34"/>
  <c r="C8318" i="32" s="1"/>
  <c r="B8316" i="34"/>
  <c r="C8317" i="32" s="1"/>
  <c r="B8315" i="34"/>
  <c r="C8316" i="32" s="1"/>
  <c r="B8314" i="34"/>
  <c r="C8315" i="32" s="1"/>
  <c r="B8313" i="34"/>
  <c r="C8314" i="32" s="1"/>
  <c r="B8312" i="34"/>
  <c r="C8313" i="32" s="1"/>
  <c r="B8311" i="34"/>
  <c r="C8312" i="32" s="1"/>
  <c r="B8310" i="34"/>
  <c r="C8311" i="32" s="1"/>
  <c r="B8309" i="34"/>
  <c r="C8310" i="32" s="1"/>
  <c r="B8308" i="34"/>
  <c r="C8309" i="32" s="1"/>
  <c r="B8307" i="34"/>
  <c r="C8308" i="32" s="1"/>
  <c r="B8306" i="34"/>
  <c r="C8307" i="32" s="1"/>
  <c r="B8305" i="34"/>
  <c r="C8306" i="32" s="1"/>
  <c r="B8304" i="34"/>
  <c r="C8305" i="32" s="1"/>
  <c r="B8303" i="34"/>
  <c r="C8304" i="32" s="1"/>
  <c r="B8302" i="34"/>
  <c r="C8303" i="32" s="1"/>
  <c r="B8301" i="34"/>
  <c r="C8302" i="32" s="1"/>
  <c r="B8300" i="34"/>
  <c r="C8301" i="32" s="1"/>
  <c r="B8299" i="34"/>
  <c r="C8300" i="32" s="1"/>
  <c r="B8298" i="34"/>
  <c r="C8299" i="32" s="1"/>
  <c r="B8297" i="34"/>
  <c r="C8298" i="32" s="1"/>
  <c r="B8296" i="34"/>
  <c r="C8297" i="32" s="1"/>
  <c r="B8295" i="34"/>
  <c r="C8296" i="32" s="1"/>
  <c r="B8294" i="34"/>
  <c r="C8295" i="32" s="1"/>
  <c r="B8293" i="34"/>
  <c r="C8294" i="32" s="1"/>
  <c r="B8292" i="34"/>
  <c r="C8293" i="32" s="1"/>
  <c r="B8291" i="34"/>
  <c r="C8292" i="32" s="1"/>
  <c r="B8290" i="34"/>
  <c r="C8291" i="32" s="1"/>
  <c r="B8289" i="34"/>
  <c r="C8290" i="32" s="1"/>
  <c r="B8288" i="34"/>
  <c r="C8289" i="32" s="1"/>
  <c r="B8287" i="34"/>
  <c r="C8288" i="32" s="1"/>
  <c r="B8286" i="34"/>
  <c r="C8287" i="32" s="1"/>
  <c r="B8285" i="34"/>
  <c r="C8286" i="32" s="1"/>
  <c r="B8284" i="34"/>
  <c r="C8285" i="32" s="1"/>
  <c r="B8283" i="34"/>
  <c r="C8284" i="32" s="1"/>
  <c r="B8282" i="34"/>
  <c r="C8283" i="32" s="1"/>
  <c r="B8281" i="34"/>
  <c r="C8282" i="32" s="1"/>
  <c r="B8280" i="34"/>
  <c r="C8281" i="32" s="1"/>
  <c r="B8279" i="34"/>
  <c r="C8280" i="32" s="1"/>
  <c r="B8278" i="34"/>
  <c r="C8279" i="32" s="1"/>
  <c r="B8277" i="34"/>
  <c r="C8278" i="32" s="1"/>
  <c r="B8276" i="34"/>
  <c r="C8277" i="32" s="1"/>
  <c r="B8275" i="34"/>
  <c r="C8276" i="32" s="1"/>
  <c r="B8274" i="34"/>
  <c r="C8275" i="32" s="1"/>
  <c r="B8273" i="34"/>
  <c r="C8274" i="32" s="1"/>
  <c r="B8272" i="34"/>
  <c r="C8273" i="32" s="1"/>
  <c r="B8271" i="34"/>
  <c r="C8272" i="32" s="1"/>
  <c r="B8270" i="34"/>
  <c r="C8271" i="32" s="1"/>
  <c r="B8269" i="34"/>
  <c r="C8270" i="32" s="1"/>
  <c r="B8268" i="34"/>
  <c r="C8269" i="32" s="1"/>
  <c r="B8267" i="34"/>
  <c r="C8268" i="32" s="1"/>
  <c r="B8266" i="34"/>
  <c r="C8267" i="32" s="1"/>
  <c r="B8265" i="34"/>
  <c r="C8266" i="32" s="1"/>
  <c r="B8264" i="34"/>
  <c r="C8265" i="32" s="1"/>
  <c r="B8263" i="34"/>
  <c r="C8264" i="32" s="1"/>
  <c r="B8262" i="34"/>
  <c r="C8263" i="32" s="1"/>
  <c r="B8261" i="34"/>
  <c r="C8262" i="32" s="1"/>
  <c r="B8260" i="34"/>
  <c r="C8261" i="32" s="1"/>
  <c r="B8259" i="34"/>
  <c r="C8260" i="32" s="1"/>
  <c r="B8258" i="34"/>
  <c r="C8259" i="32" s="1"/>
  <c r="B8257" i="34"/>
  <c r="C8258" i="32" s="1"/>
  <c r="B8256" i="34"/>
  <c r="C8257" i="32" s="1"/>
  <c r="B8255" i="34"/>
  <c r="C8256" i="32" s="1"/>
  <c r="B8254" i="34"/>
  <c r="C8255" i="32" s="1"/>
  <c r="B8253" i="34"/>
  <c r="C8254" i="32" s="1"/>
  <c r="B8252" i="34"/>
  <c r="C8253" i="32" s="1"/>
  <c r="B8251" i="34"/>
  <c r="C8252" i="32" s="1"/>
  <c r="B8250" i="34"/>
  <c r="C8251" i="32" s="1"/>
  <c r="B8249" i="34"/>
  <c r="C8250" i="32" s="1"/>
  <c r="B8248" i="34"/>
  <c r="C8249" i="32" s="1"/>
  <c r="B8247" i="34"/>
  <c r="C8248" i="32" s="1"/>
  <c r="B8246" i="34"/>
  <c r="C8247" i="32" s="1"/>
  <c r="B8245" i="34"/>
  <c r="C8246" i="32" s="1"/>
  <c r="B8244" i="34"/>
  <c r="C8245" i="32" s="1"/>
  <c r="B8243" i="34"/>
  <c r="C8244" i="32" s="1"/>
  <c r="B8242" i="34"/>
  <c r="C8243" i="32" s="1"/>
  <c r="B8241" i="34"/>
  <c r="C8242" i="32" s="1"/>
  <c r="B8240" i="34"/>
  <c r="C8241" i="32" s="1"/>
  <c r="B8239" i="34"/>
  <c r="C8240" i="32" s="1"/>
  <c r="B8238" i="34"/>
  <c r="C8239" i="32" s="1"/>
  <c r="B8237" i="34"/>
  <c r="C8238" i="32" s="1"/>
  <c r="B8236" i="34"/>
  <c r="C8237" i="32" s="1"/>
  <c r="B8235" i="34"/>
  <c r="C8236" i="32" s="1"/>
  <c r="B8234" i="34"/>
  <c r="C8235" i="32" s="1"/>
  <c r="B8233" i="34"/>
  <c r="C8234" i="32" s="1"/>
  <c r="B8232" i="34"/>
  <c r="C8233" i="32" s="1"/>
  <c r="B8231" i="34"/>
  <c r="C8232" i="32" s="1"/>
  <c r="B8230" i="34"/>
  <c r="C8231" i="32" s="1"/>
  <c r="B8229" i="34"/>
  <c r="C8230" i="32" s="1"/>
  <c r="B8228" i="34"/>
  <c r="C8229" i="32" s="1"/>
  <c r="B8227" i="34"/>
  <c r="C8228" i="32" s="1"/>
  <c r="B8226" i="34"/>
  <c r="C8227" i="32" s="1"/>
  <c r="B8225" i="34"/>
  <c r="C8226" i="32" s="1"/>
  <c r="B8224" i="34"/>
  <c r="C8225" i="32" s="1"/>
  <c r="B8223" i="34"/>
  <c r="C8224" i="32" s="1"/>
  <c r="B8222" i="34"/>
  <c r="C8223" i="32" s="1"/>
  <c r="B8221" i="34"/>
  <c r="C8222" i="32" s="1"/>
  <c r="B8220" i="34"/>
  <c r="C8221" i="32" s="1"/>
  <c r="B8219" i="34"/>
  <c r="C8220" i="32" s="1"/>
  <c r="B8218" i="34"/>
  <c r="C8219" i="32" s="1"/>
  <c r="B8217" i="34"/>
  <c r="C8218" i="32" s="1"/>
  <c r="B8216" i="34"/>
  <c r="C8217" i="32" s="1"/>
  <c r="B8215" i="34"/>
  <c r="C8216" i="32" s="1"/>
  <c r="B8214" i="34"/>
  <c r="C8215" i="32" s="1"/>
  <c r="B8213" i="34"/>
  <c r="C8214" i="32" s="1"/>
  <c r="B8212" i="34"/>
  <c r="C8213" i="32" s="1"/>
  <c r="B8211" i="34"/>
  <c r="C8212" i="32" s="1"/>
  <c r="B8210" i="34"/>
  <c r="C8211" i="32" s="1"/>
  <c r="B8209" i="34"/>
  <c r="C8210" i="32" s="1"/>
  <c r="B8208" i="34"/>
  <c r="C8209" i="32" s="1"/>
  <c r="B8207" i="34"/>
  <c r="C8208" i="32" s="1"/>
  <c r="B8206" i="34"/>
  <c r="C8207" i="32" s="1"/>
  <c r="B8205" i="34"/>
  <c r="C8206" i="32" s="1"/>
  <c r="B8204" i="34"/>
  <c r="C8205" i="32" s="1"/>
  <c r="B8203" i="34"/>
  <c r="C8204" i="32" s="1"/>
  <c r="B8202" i="34"/>
  <c r="C8203" i="32" s="1"/>
  <c r="B8201" i="34"/>
  <c r="C8202" i="32" s="1"/>
  <c r="B8200" i="34"/>
  <c r="C8201" i="32" s="1"/>
  <c r="B8199" i="34"/>
  <c r="C8200" i="32" s="1"/>
  <c r="B8198" i="34"/>
  <c r="C8199" i="32" s="1"/>
  <c r="B8197" i="34"/>
  <c r="C8198" i="32" s="1"/>
  <c r="B8196" i="34"/>
  <c r="C8197" i="32" s="1"/>
  <c r="B8195" i="34"/>
  <c r="C8196" i="32" s="1"/>
  <c r="B8194" i="34"/>
  <c r="C8195" i="32" s="1"/>
  <c r="B8193" i="34"/>
  <c r="C8194" i="32" s="1"/>
  <c r="B8192" i="34"/>
  <c r="C8193" i="32" s="1"/>
  <c r="B8191" i="34"/>
  <c r="C8192" i="32" s="1"/>
  <c r="B8190" i="34"/>
  <c r="C8191" i="32" s="1"/>
  <c r="B8189" i="34"/>
  <c r="C8190" i="32" s="1"/>
  <c r="B8188" i="34"/>
  <c r="C8189" i="32" s="1"/>
  <c r="B8187" i="34"/>
  <c r="C8188" i="32" s="1"/>
  <c r="B8186" i="34"/>
  <c r="C8187" i="32" s="1"/>
  <c r="B8185" i="34"/>
  <c r="C8186" i="32" s="1"/>
  <c r="B8184" i="34"/>
  <c r="C8185" i="32" s="1"/>
  <c r="B8183" i="34"/>
  <c r="C8184" i="32" s="1"/>
  <c r="B8182" i="34"/>
  <c r="C8183" i="32" s="1"/>
  <c r="B8181" i="34"/>
  <c r="C8182" i="32" s="1"/>
  <c r="B8180" i="34"/>
  <c r="C8181" i="32" s="1"/>
  <c r="B8179" i="34"/>
  <c r="C8180" i="32" s="1"/>
  <c r="B8178" i="34"/>
  <c r="C8179" i="32" s="1"/>
  <c r="B8177" i="34"/>
  <c r="C8178" i="32" s="1"/>
  <c r="B8176" i="34"/>
  <c r="C8177" i="32" s="1"/>
  <c r="B8175" i="34"/>
  <c r="C8176" i="32" s="1"/>
  <c r="B8174" i="34"/>
  <c r="C8175" i="32" s="1"/>
  <c r="B8173" i="34"/>
  <c r="C8174" i="32" s="1"/>
  <c r="B8172" i="34"/>
  <c r="C8173" i="32" s="1"/>
  <c r="B8171" i="34"/>
  <c r="C8172" i="32" s="1"/>
  <c r="B8170" i="34"/>
  <c r="C8171" i="32" s="1"/>
  <c r="B8169" i="34"/>
  <c r="C8170" i="32" s="1"/>
  <c r="B8168" i="34"/>
  <c r="C8169" i="32" s="1"/>
  <c r="B8167" i="34"/>
  <c r="C8168" i="32" s="1"/>
  <c r="B8166" i="34"/>
  <c r="C8167" i="32" s="1"/>
  <c r="B8165" i="34"/>
  <c r="C8166" i="32" s="1"/>
  <c r="B8164" i="34"/>
  <c r="C8165" i="32" s="1"/>
  <c r="B8163" i="34"/>
  <c r="C8164" i="32" s="1"/>
  <c r="B8162" i="34"/>
  <c r="C8163" i="32" s="1"/>
  <c r="B8161" i="34"/>
  <c r="C8162" i="32" s="1"/>
  <c r="B8160" i="34"/>
  <c r="C8161" i="32" s="1"/>
  <c r="B8159" i="34"/>
  <c r="C8160" i="32" s="1"/>
  <c r="B8158" i="34"/>
  <c r="C8159" i="32" s="1"/>
  <c r="B8157" i="34"/>
  <c r="C8158" i="32" s="1"/>
  <c r="B8156" i="34"/>
  <c r="C8157" i="32" s="1"/>
  <c r="B8155" i="34"/>
  <c r="C8156" i="32" s="1"/>
  <c r="B8154" i="34"/>
  <c r="C8155" i="32" s="1"/>
  <c r="B8153" i="34"/>
  <c r="C8154" i="32" s="1"/>
  <c r="B8152" i="34"/>
  <c r="C8153" i="32" s="1"/>
  <c r="B8151" i="34"/>
  <c r="C8152" i="32" s="1"/>
  <c r="B8150" i="34"/>
  <c r="C8151" i="32" s="1"/>
  <c r="B8149" i="34"/>
  <c r="C8150" i="32" s="1"/>
  <c r="B8148" i="34"/>
  <c r="C8149" i="32" s="1"/>
  <c r="B8147" i="34"/>
  <c r="C8148" i="32" s="1"/>
  <c r="B8146" i="34"/>
  <c r="C8147" i="32" s="1"/>
  <c r="B8145" i="34"/>
  <c r="C8146" i="32" s="1"/>
  <c r="B8144" i="34"/>
  <c r="C8145" i="32" s="1"/>
  <c r="B8143" i="34"/>
  <c r="C8144" i="32" s="1"/>
  <c r="B8142" i="34"/>
  <c r="C8143" i="32" s="1"/>
  <c r="B8141" i="34"/>
  <c r="C8142" i="32" s="1"/>
  <c r="B8140" i="34"/>
  <c r="C8141" i="32" s="1"/>
  <c r="B8139" i="34"/>
  <c r="C8140" i="32" s="1"/>
  <c r="B8138" i="34"/>
  <c r="C8139" i="32" s="1"/>
  <c r="B8137" i="34"/>
  <c r="C8138" i="32" s="1"/>
  <c r="B8136" i="34"/>
  <c r="C8137" i="32" s="1"/>
  <c r="B8135" i="34"/>
  <c r="C8136" i="32" s="1"/>
  <c r="B8134" i="34"/>
  <c r="C8135" i="32" s="1"/>
  <c r="B8133" i="34"/>
  <c r="C8134" i="32" s="1"/>
  <c r="B8132" i="34"/>
  <c r="C8133" i="32" s="1"/>
  <c r="B8131" i="34"/>
  <c r="C8132" i="32" s="1"/>
  <c r="B8130" i="34"/>
  <c r="C8131" i="32" s="1"/>
  <c r="B8129" i="34"/>
  <c r="C8130" i="32" s="1"/>
  <c r="B8128" i="34"/>
  <c r="C8129" i="32" s="1"/>
  <c r="B8127" i="34"/>
  <c r="C8128" i="32" s="1"/>
  <c r="B8126" i="34"/>
  <c r="C8127" i="32" s="1"/>
  <c r="B8125" i="34"/>
  <c r="C8126" i="32" s="1"/>
  <c r="B8124" i="34"/>
  <c r="C8125" i="32" s="1"/>
  <c r="B8123" i="34"/>
  <c r="C8124" i="32" s="1"/>
  <c r="B8122" i="34"/>
  <c r="C8123" i="32" s="1"/>
  <c r="B8121" i="34"/>
  <c r="C8122" i="32" s="1"/>
  <c r="B8120" i="34"/>
  <c r="C8121" i="32" s="1"/>
  <c r="B8119" i="34"/>
  <c r="C8120" i="32" s="1"/>
  <c r="B8118" i="34"/>
  <c r="C8119" i="32" s="1"/>
  <c r="B8117" i="34"/>
  <c r="C8118" i="32" s="1"/>
  <c r="B8116" i="34"/>
  <c r="C8117" i="32" s="1"/>
  <c r="B8115" i="34"/>
  <c r="C8116" i="32" s="1"/>
  <c r="B8114" i="34"/>
  <c r="C8115" i="32" s="1"/>
  <c r="B8113" i="34"/>
  <c r="C8114" i="32" s="1"/>
  <c r="B8112" i="34"/>
  <c r="C8113" i="32" s="1"/>
  <c r="B8111" i="34"/>
  <c r="C8112" i="32" s="1"/>
  <c r="B8110" i="34"/>
  <c r="C8111" i="32" s="1"/>
  <c r="B8109" i="34"/>
  <c r="C8110" i="32" s="1"/>
  <c r="B8108" i="34"/>
  <c r="C8109" i="32" s="1"/>
  <c r="B8107" i="34"/>
  <c r="C8108" i="32" s="1"/>
  <c r="B8106" i="34"/>
  <c r="C8107" i="32" s="1"/>
  <c r="B8105" i="34"/>
  <c r="C8106" i="32" s="1"/>
  <c r="B8104" i="34"/>
  <c r="C8105" i="32" s="1"/>
  <c r="B8103" i="34"/>
  <c r="C8104" i="32" s="1"/>
  <c r="B8102" i="34"/>
  <c r="C8103" i="32" s="1"/>
  <c r="B8101" i="34"/>
  <c r="C8102" i="32" s="1"/>
  <c r="B8100" i="34"/>
  <c r="C8101" i="32" s="1"/>
  <c r="B8099" i="34"/>
  <c r="C8100" i="32" s="1"/>
  <c r="B8098" i="34"/>
  <c r="C8099" i="32" s="1"/>
  <c r="B8097" i="34"/>
  <c r="C8098" i="32" s="1"/>
  <c r="B8096" i="34"/>
  <c r="C8097" i="32" s="1"/>
  <c r="B8095" i="34"/>
  <c r="C8096" i="32" s="1"/>
  <c r="B8094" i="34"/>
  <c r="C8095" i="32" s="1"/>
  <c r="B8093" i="34"/>
  <c r="C8094" i="32" s="1"/>
  <c r="B8092" i="34"/>
  <c r="C8093" i="32" s="1"/>
  <c r="B8091" i="34"/>
  <c r="C8092" i="32" s="1"/>
  <c r="B8090" i="34"/>
  <c r="C8091" i="32" s="1"/>
  <c r="B8089" i="34"/>
  <c r="C8090" i="32" s="1"/>
  <c r="B8088" i="34"/>
  <c r="C8089" i="32" s="1"/>
  <c r="B8087" i="34"/>
  <c r="C8088" i="32" s="1"/>
  <c r="B8086" i="34"/>
  <c r="C8087" i="32" s="1"/>
  <c r="B8085" i="34"/>
  <c r="C8086" i="32" s="1"/>
  <c r="B8084" i="34"/>
  <c r="C8085" i="32" s="1"/>
  <c r="B8083" i="34"/>
  <c r="C8084" i="32" s="1"/>
  <c r="B8082" i="34"/>
  <c r="C8083" i="32" s="1"/>
  <c r="B8081" i="34"/>
  <c r="C8082" i="32" s="1"/>
  <c r="B8080" i="34"/>
  <c r="C8081" i="32" s="1"/>
  <c r="B8079" i="34"/>
  <c r="C8080" i="32" s="1"/>
  <c r="B8078" i="34"/>
  <c r="C8079" i="32" s="1"/>
  <c r="B8077" i="34"/>
  <c r="C8078" i="32" s="1"/>
  <c r="B8076" i="34"/>
  <c r="C8077" i="32" s="1"/>
  <c r="B8075" i="34"/>
  <c r="C8076" i="32" s="1"/>
  <c r="B8074" i="34"/>
  <c r="C8075" i="32" s="1"/>
  <c r="B8073" i="34"/>
  <c r="C8074" i="32" s="1"/>
  <c r="B8072" i="34"/>
  <c r="C8073" i="32" s="1"/>
  <c r="B8071" i="34"/>
  <c r="C8072" i="32" s="1"/>
  <c r="B8070" i="34"/>
  <c r="C8071" i="32" s="1"/>
  <c r="B8069" i="34"/>
  <c r="C8070" i="32" s="1"/>
  <c r="B8068" i="34"/>
  <c r="C8069" i="32" s="1"/>
  <c r="B8067" i="34"/>
  <c r="C8068" i="32" s="1"/>
  <c r="B8066" i="34"/>
  <c r="C8067" i="32" s="1"/>
  <c r="B8065" i="34"/>
  <c r="C8066" i="32" s="1"/>
  <c r="B8064" i="34"/>
  <c r="C8065" i="32" s="1"/>
  <c r="B8063" i="34"/>
  <c r="C8064" i="32" s="1"/>
  <c r="B8062" i="34"/>
  <c r="C8063" i="32" s="1"/>
  <c r="B8061" i="34"/>
  <c r="C8062" i="32" s="1"/>
  <c r="B8060" i="34"/>
  <c r="C8061" i="32" s="1"/>
  <c r="B8059" i="34"/>
  <c r="C8060" i="32" s="1"/>
  <c r="B8058" i="34"/>
  <c r="C8059" i="32" s="1"/>
  <c r="B8057" i="34"/>
  <c r="C8058" i="32" s="1"/>
  <c r="B8056" i="34"/>
  <c r="C8057" i="32" s="1"/>
  <c r="B8055" i="34"/>
  <c r="C8056" i="32" s="1"/>
  <c r="B8054" i="34"/>
  <c r="C8055" i="32" s="1"/>
  <c r="B8053" i="34"/>
  <c r="C8054" i="32" s="1"/>
  <c r="B8052" i="34"/>
  <c r="C8053" i="32" s="1"/>
  <c r="B8051" i="34"/>
  <c r="C8052" i="32" s="1"/>
  <c r="B8050" i="34"/>
  <c r="C8051" i="32" s="1"/>
  <c r="B8049" i="34"/>
  <c r="C8050" i="32" s="1"/>
  <c r="B8048" i="34"/>
  <c r="C8049" i="32" s="1"/>
  <c r="B8047" i="34"/>
  <c r="C8048" i="32" s="1"/>
  <c r="B8046" i="34"/>
  <c r="C8047" i="32" s="1"/>
  <c r="B8045" i="34"/>
  <c r="C8046" i="32" s="1"/>
  <c r="B8044" i="34"/>
  <c r="C8045" i="32" s="1"/>
  <c r="B8043" i="34"/>
  <c r="C8044" i="32" s="1"/>
  <c r="B8042" i="34"/>
  <c r="C8043" i="32" s="1"/>
  <c r="B8041" i="34"/>
  <c r="C8042" i="32" s="1"/>
  <c r="B8040" i="34"/>
  <c r="C8041" i="32" s="1"/>
  <c r="B8039" i="34"/>
  <c r="C8040" i="32" s="1"/>
  <c r="B8038" i="34"/>
  <c r="C8039" i="32" s="1"/>
  <c r="B8037" i="34"/>
  <c r="C8038" i="32" s="1"/>
  <c r="B8036" i="34"/>
  <c r="C8037" i="32" s="1"/>
  <c r="B8035" i="34"/>
  <c r="C8036" i="32" s="1"/>
  <c r="B8034" i="34"/>
  <c r="C8035" i="32" s="1"/>
  <c r="B8033" i="34"/>
  <c r="C8034" i="32" s="1"/>
  <c r="B8032" i="34"/>
  <c r="C8033" i="32" s="1"/>
  <c r="B8031" i="34"/>
  <c r="C8032" i="32" s="1"/>
  <c r="B8030" i="34"/>
  <c r="C8031" i="32" s="1"/>
  <c r="B8029" i="34"/>
  <c r="C8030" i="32" s="1"/>
  <c r="B8028" i="34"/>
  <c r="C8029" i="32" s="1"/>
  <c r="B8027" i="34"/>
  <c r="C8028" i="32" s="1"/>
  <c r="B8026" i="34"/>
  <c r="C8027" i="32" s="1"/>
  <c r="B8025" i="34"/>
  <c r="C8026" i="32" s="1"/>
  <c r="B8024" i="34"/>
  <c r="C8025" i="32" s="1"/>
  <c r="B8023" i="34"/>
  <c r="C8024" i="32" s="1"/>
  <c r="B8022" i="34"/>
  <c r="C8023" i="32" s="1"/>
  <c r="B8021" i="34"/>
  <c r="C8022" i="32" s="1"/>
  <c r="B8020" i="34"/>
  <c r="C8021" i="32" s="1"/>
  <c r="B8019" i="34"/>
  <c r="C8020" i="32" s="1"/>
  <c r="B8018" i="34"/>
  <c r="C8019" i="32" s="1"/>
  <c r="B8017" i="34"/>
  <c r="C8018" i="32" s="1"/>
  <c r="B8016" i="34"/>
  <c r="C8017" i="32" s="1"/>
  <c r="B8015" i="34"/>
  <c r="C8016" i="32" s="1"/>
  <c r="B8014" i="34"/>
  <c r="C8015" i="32" s="1"/>
  <c r="B8013" i="34"/>
  <c r="C8014" i="32" s="1"/>
  <c r="B8012" i="34"/>
  <c r="C8013" i="32" s="1"/>
  <c r="B8011" i="34"/>
  <c r="C8012" i="32" s="1"/>
  <c r="B8010" i="34"/>
  <c r="C8011" i="32" s="1"/>
  <c r="B8009" i="34"/>
  <c r="C8010" i="32" s="1"/>
  <c r="B8008" i="34"/>
  <c r="C8009" i="32" s="1"/>
  <c r="B8007" i="34"/>
  <c r="C8008" i="32" s="1"/>
  <c r="B8006" i="34"/>
  <c r="C8007" i="32" s="1"/>
  <c r="B8005" i="34"/>
  <c r="C8006" i="32" s="1"/>
  <c r="B8004" i="34"/>
  <c r="C8005" i="32" s="1"/>
  <c r="B8003" i="34"/>
  <c r="C8004" i="32" s="1"/>
  <c r="B8002" i="34"/>
  <c r="C8003" i="32" s="1"/>
  <c r="B8001" i="34"/>
  <c r="C8002" i="32" s="1"/>
  <c r="B8000" i="34"/>
  <c r="C8001" i="32" s="1"/>
  <c r="B7999" i="34"/>
  <c r="C8000" i="32" s="1"/>
  <c r="B7998" i="34"/>
  <c r="C7999" i="32" s="1"/>
  <c r="B7997" i="34"/>
  <c r="C7998" i="32" s="1"/>
  <c r="B7996" i="34"/>
  <c r="C7997" i="32" s="1"/>
  <c r="B7995" i="34"/>
  <c r="C7996" i="32" s="1"/>
  <c r="B7994" i="34"/>
  <c r="C7995" i="32" s="1"/>
  <c r="B7993" i="34"/>
  <c r="C7994" i="32" s="1"/>
  <c r="B7992" i="34"/>
  <c r="C7993" i="32" s="1"/>
  <c r="B7991" i="34"/>
  <c r="C7992" i="32" s="1"/>
  <c r="B7990" i="34"/>
  <c r="C7991" i="32" s="1"/>
  <c r="B7989" i="34"/>
  <c r="C7990" i="32" s="1"/>
  <c r="B7988" i="34"/>
  <c r="C7989" i="32" s="1"/>
  <c r="B7987" i="34"/>
  <c r="C7988" i="32" s="1"/>
  <c r="B7986" i="34"/>
  <c r="C7987" i="32" s="1"/>
  <c r="B7985" i="34"/>
  <c r="C7986" i="32" s="1"/>
  <c r="B7984" i="34"/>
  <c r="C7985" i="32" s="1"/>
  <c r="B7983" i="34"/>
  <c r="C7984" i="32" s="1"/>
  <c r="B7982" i="34"/>
  <c r="C7983" i="32" s="1"/>
  <c r="B7981" i="34"/>
  <c r="C7982" i="32" s="1"/>
  <c r="B7980" i="34"/>
  <c r="C7981" i="32" s="1"/>
  <c r="B7979" i="34"/>
  <c r="C7980" i="32" s="1"/>
  <c r="B7978" i="34"/>
  <c r="C7979" i="32" s="1"/>
  <c r="B7977" i="34"/>
  <c r="C7978" i="32" s="1"/>
  <c r="B7976" i="34"/>
  <c r="C7977" i="32" s="1"/>
  <c r="B7975" i="34"/>
  <c r="C7976" i="32" s="1"/>
  <c r="B7974" i="34"/>
  <c r="C7975" i="32" s="1"/>
  <c r="B7973" i="34"/>
  <c r="C7974" i="32" s="1"/>
  <c r="B7972" i="34"/>
  <c r="C7973" i="32" s="1"/>
  <c r="B7971" i="34"/>
  <c r="C7972" i="32" s="1"/>
  <c r="B7970" i="34"/>
  <c r="C7971" i="32" s="1"/>
  <c r="B7969" i="34"/>
  <c r="C7970" i="32" s="1"/>
  <c r="B7968" i="34"/>
  <c r="C7969" i="32" s="1"/>
  <c r="B7967" i="34"/>
  <c r="C7968" i="32" s="1"/>
  <c r="B7966" i="34"/>
  <c r="C7967" i="32" s="1"/>
  <c r="B7965" i="34"/>
  <c r="C7966" i="32" s="1"/>
  <c r="B7964" i="34"/>
  <c r="C7965" i="32" s="1"/>
  <c r="B7963" i="34"/>
  <c r="C7964" i="32" s="1"/>
  <c r="B7962" i="34"/>
  <c r="C7963" i="32" s="1"/>
  <c r="B7961" i="34"/>
  <c r="C7962" i="32" s="1"/>
  <c r="B7960" i="34"/>
  <c r="C7961" i="32" s="1"/>
  <c r="B7959" i="34"/>
  <c r="C7960" i="32" s="1"/>
  <c r="B7958" i="34"/>
  <c r="C7959" i="32" s="1"/>
  <c r="B7957" i="34"/>
  <c r="C7958" i="32" s="1"/>
  <c r="B7956" i="34"/>
  <c r="C7957" i="32" s="1"/>
  <c r="B7955" i="34"/>
  <c r="C7956" i="32" s="1"/>
  <c r="B7954" i="34"/>
  <c r="C7955" i="32" s="1"/>
  <c r="B7953" i="34"/>
  <c r="C7954" i="32" s="1"/>
  <c r="B7952" i="34"/>
  <c r="C7953" i="32" s="1"/>
  <c r="B7951" i="34"/>
  <c r="C7952" i="32" s="1"/>
  <c r="B7950" i="34"/>
  <c r="C7951" i="32" s="1"/>
  <c r="B7949" i="34"/>
  <c r="C7950" i="32" s="1"/>
  <c r="B7948" i="34"/>
  <c r="C7949" i="32" s="1"/>
  <c r="B7947" i="34"/>
  <c r="C7948" i="32" s="1"/>
  <c r="B7946" i="34"/>
  <c r="C7947" i="32" s="1"/>
  <c r="B7945" i="34"/>
  <c r="C7946" i="32" s="1"/>
  <c r="B7944" i="34"/>
  <c r="C7945" i="32" s="1"/>
  <c r="B7943" i="34"/>
  <c r="C7944" i="32" s="1"/>
  <c r="B7942" i="34"/>
  <c r="C7943" i="32" s="1"/>
  <c r="B7941" i="34"/>
  <c r="C7942" i="32" s="1"/>
  <c r="B7940" i="34"/>
  <c r="C7941" i="32" s="1"/>
  <c r="B7939" i="34"/>
  <c r="C7940" i="32" s="1"/>
  <c r="B7938" i="34"/>
  <c r="C7939" i="32" s="1"/>
  <c r="B7937" i="34"/>
  <c r="C7938" i="32" s="1"/>
  <c r="B7936" i="34"/>
  <c r="C7937" i="32" s="1"/>
  <c r="B7935" i="34"/>
  <c r="C7936" i="32" s="1"/>
  <c r="B7934" i="34"/>
  <c r="C7935" i="32" s="1"/>
  <c r="B7933" i="34"/>
  <c r="C7934" i="32" s="1"/>
  <c r="B7932" i="34"/>
  <c r="C7933" i="32" s="1"/>
  <c r="B7931" i="34"/>
  <c r="C7932" i="32" s="1"/>
  <c r="B7930" i="34"/>
  <c r="C7931" i="32" s="1"/>
  <c r="B7929" i="34"/>
  <c r="C7930" i="32" s="1"/>
  <c r="B7928" i="34"/>
  <c r="C7929" i="32" s="1"/>
  <c r="B7927" i="34"/>
  <c r="C7928" i="32" s="1"/>
  <c r="B7926" i="34"/>
  <c r="C7927" i="32" s="1"/>
  <c r="B7925" i="34"/>
  <c r="C7926" i="32" s="1"/>
  <c r="B7924" i="34"/>
  <c r="C7925" i="32" s="1"/>
  <c r="B7923" i="34"/>
  <c r="C7924" i="32" s="1"/>
  <c r="B7922" i="34"/>
  <c r="C7923" i="32" s="1"/>
  <c r="B7921" i="34"/>
  <c r="C7922" i="32" s="1"/>
  <c r="B7920" i="34"/>
  <c r="C7921" i="32" s="1"/>
  <c r="B7919" i="34"/>
  <c r="C7920" i="32" s="1"/>
  <c r="B7918" i="34"/>
  <c r="C7919" i="32" s="1"/>
  <c r="B7917" i="34"/>
  <c r="C7918" i="32" s="1"/>
  <c r="B7916" i="34"/>
  <c r="C7917" i="32" s="1"/>
  <c r="B7915" i="34"/>
  <c r="C7916" i="32" s="1"/>
  <c r="B7914" i="34"/>
  <c r="C7915" i="32" s="1"/>
  <c r="B7913" i="34"/>
  <c r="C7914" i="32" s="1"/>
  <c r="B7912" i="34"/>
  <c r="C7913" i="32" s="1"/>
  <c r="B7911" i="34"/>
  <c r="C7912" i="32" s="1"/>
  <c r="B7910" i="34"/>
  <c r="C7911" i="32" s="1"/>
  <c r="B7909" i="34"/>
  <c r="C7910" i="32" s="1"/>
  <c r="B7908" i="34"/>
  <c r="C7909" i="32" s="1"/>
  <c r="B7907" i="34"/>
  <c r="C7908" i="32" s="1"/>
  <c r="B7906" i="34"/>
  <c r="C7907" i="32" s="1"/>
  <c r="B7905" i="34"/>
  <c r="C7906" i="32" s="1"/>
  <c r="B7904" i="34"/>
  <c r="C7905" i="32" s="1"/>
  <c r="B7903" i="34"/>
  <c r="C7904" i="32" s="1"/>
  <c r="B7902" i="34"/>
  <c r="C7903" i="32" s="1"/>
  <c r="B7901" i="34"/>
  <c r="C7902" i="32" s="1"/>
  <c r="B7900" i="34"/>
  <c r="C7901" i="32" s="1"/>
  <c r="B7899" i="34"/>
  <c r="C7900" i="32" s="1"/>
  <c r="B7898" i="34"/>
  <c r="C7899" i="32" s="1"/>
  <c r="B7897" i="34"/>
  <c r="C7898" i="32" s="1"/>
  <c r="B7896" i="34"/>
  <c r="C7897" i="32" s="1"/>
  <c r="B7895" i="34"/>
  <c r="C7896" i="32" s="1"/>
  <c r="B7894" i="34"/>
  <c r="C7895" i="32" s="1"/>
  <c r="B7893" i="34"/>
  <c r="C7894" i="32" s="1"/>
  <c r="B7892" i="34"/>
  <c r="C7893" i="32" s="1"/>
  <c r="B7891" i="34"/>
  <c r="C7892" i="32" s="1"/>
  <c r="B7890" i="34"/>
  <c r="C7891" i="32" s="1"/>
  <c r="B7889" i="34"/>
  <c r="C7890" i="32" s="1"/>
  <c r="B7888" i="34"/>
  <c r="C7889" i="32" s="1"/>
  <c r="B7887" i="34"/>
  <c r="C7888" i="32" s="1"/>
  <c r="B7886" i="34"/>
  <c r="C7887" i="32" s="1"/>
  <c r="B7885" i="34"/>
  <c r="C7886" i="32" s="1"/>
  <c r="B7884" i="34"/>
  <c r="C7885" i="32" s="1"/>
  <c r="B7883" i="34"/>
  <c r="C7884" i="32" s="1"/>
  <c r="B7882" i="34"/>
  <c r="C7883" i="32" s="1"/>
  <c r="B7881" i="34"/>
  <c r="C7882" i="32" s="1"/>
  <c r="B7880" i="34"/>
  <c r="C7881" i="32" s="1"/>
  <c r="B7879" i="34"/>
  <c r="C7880" i="32" s="1"/>
  <c r="B7878" i="34"/>
  <c r="C7879" i="32" s="1"/>
  <c r="B7877" i="34"/>
  <c r="C7878" i="32" s="1"/>
  <c r="B7876" i="34"/>
  <c r="C7877" i="32" s="1"/>
  <c r="B7875" i="34"/>
  <c r="C7876" i="32" s="1"/>
  <c r="B7874" i="34"/>
  <c r="C7875" i="32" s="1"/>
  <c r="B7873" i="34"/>
  <c r="C7874" i="32" s="1"/>
  <c r="B7872" i="34"/>
  <c r="C7873" i="32" s="1"/>
  <c r="B7871" i="34"/>
  <c r="C7872" i="32" s="1"/>
  <c r="B7870" i="34"/>
  <c r="C7871" i="32" s="1"/>
  <c r="B7869" i="34"/>
  <c r="C7870" i="32" s="1"/>
  <c r="B7868" i="34"/>
  <c r="C7869" i="32" s="1"/>
  <c r="B7867" i="34"/>
  <c r="C7868" i="32" s="1"/>
  <c r="B7866" i="34"/>
  <c r="C7867" i="32" s="1"/>
  <c r="B7865" i="34"/>
  <c r="C7866" i="32" s="1"/>
  <c r="B7864" i="34"/>
  <c r="C7865" i="32" s="1"/>
  <c r="B7863" i="34"/>
  <c r="C7864" i="32" s="1"/>
  <c r="B7862" i="34"/>
  <c r="C7863" i="32" s="1"/>
  <c r="B7861" i="34"/>
  <c r="C7862" i="32" s="1"/>
  <c r="B7860" i="34"/>
  <c r="C7861" i="32" s="1"/>
  <c r="B7859" i="34"/>
  <c r="C7860" i="32" s="1"/>
  <c r="B7858" i="34"/>
  <c r="C7859" i="32" s="1"/>
  <c r="B7857" i="34"/>
  <c r="C7858" i="32" s="1"/>
  <c r="B7856" i="34"/>
  <c r="C7857" i="32" s="1"/>
  <c r="B7855" i="34"/>
  <c r="C7856" i="32" s="1"/>
  <c r="B7854" i="34"/>
  <c r="C7855" i="32" s="1"/>
  <c r="B7853" i="34"/>
  <c r="C7854" i="32" s="1"/>
  <c r="B7852" i="34"/>
  <c r="C7853" i="32" s="1"/>
  <c r="B7851" i="34"/>
  <c r="C7852" i="32" s="1"/>
  <c r="B7850" i="34"/>
  <c r="C7851" i="32" s="1"/>
  <c r="B7849" i="34"/>
  <c r="C7850" i="32" s="1"/>
  <c r="B7848" i="34"/>
  <c r="C7849" i="32" s="1"/>
  <c r="B7847" i="34"/>
  <c r="C7848" i="32" s="1"/>
  <c r="B7846" i="34"/>
  <c r="C7847" i="32" s="1"/>
  <c r="B7845" i="34"/>
  <c r="C7846" i="32" s="1"/>
  <c r="B7844" i="34"/>
  <c r="C7845" i="32" s="1"/>
  <c r="B7843" i="34"/>
  <c r="C7844" i="32" s="1"/>
  <c r="B7842" i="34"/>
  <c r="C7843" i="32" s="1"/>
  <c r="B7841" i="34"/>
  <c r="C7842" i="32" s="1"/>
  <c r="B7840" i="34"/>
  <c r="C7841" i="32" s="1"/>
  <c r="B7839" i="34"/>
  <c r="C7840" i="32" s="1"/>
  <c r="B7838" i="34"/>
  <c r="C7839" i="32" s="1"/>
  <c r="B7837" i="34"/>
  <c r="C7838" i="32" s="1"/>
  <c r="B7836" i="34"/>
  <c r="C7837" i="32" s="1"/>
  <c r="B7835" i="34"/>
  <c r="C7836" i="32" s="1"/>
  <c r="B7834" i="34"/>
  <c r="C7835" i="32" s="1"/>
  <c r="B7833" i="34"/>
  <c r="C7834" i="32" s="1"/>
  <c r="B7832" i="34"/>
  <c r="C7833" i="32" s="1"/>
  <c r="B7831" i="34"/>
  <c r="C7832" i="32" s="1"/>
  <c r="B7830" i="34"/>
  <c r="C7831" i="32" s="1"/>
  <c r="B7829" i="34"/>
  <c r="C7830" i="32" s="1"/>
  <c r="B7828" i="34"/>
  <c r="C7829" i="32" s="1"/>
  <c r="B7827" i="34"/>
  <c r="C7828" i="32" s="1"/>
  <c r="B7826" i="34"/>
  <c r="C7827" i="32" s="1"/>
  <c r="B7825" i="34"/>
  <c r="C7826" i="32" s="1"/>
  <c r="B7824" i="34"/>
  <c r="C7825" i="32" s="1"/>
  <c r="B7823" i="34"/>
  <c r="C7824" i="32" s="1"/>
  <c r="B7822" i="34"/>
  <c r="C7823" i="32" s="1"/>
  <c r="B7821" i="34"/>
  <c r="C7822" i="32" s="1"/>
  <c r="B7820" i="34"/>
  <c r="C7821" i="32" s="1"/>
  <c r="B7819" i="34"/>
  <c r="C7820" i="32" s="1"/>
  <c r="B7818" i="34"/>
  <c r="C7819" i="32" s="1"/>
  <c r="B7817" i="34"/>
  <c r="C7818" i="32" s="1"/>
  <c r="B7816" i="34"/>
  <c r="C7817" i="32" s="1"/>
  <c r="B7815" i="34"/>
  <c r="C7816" i="32" s="1"/>
  <c r="B7814" i="34"/>
  <c r="C7815" i="32" s="1"/>
  <c r="B7813" i="34"/>
  <c r="C7814" i="32" s="1"/>
  <c r="B7812" i="34"/>
  <c r="C7813" i="32" s="1"/>
  <c r="B7811" i="34"/>
  <c r="C7812" i="32" s="1"/>
  <c r="B7810" i="34"/>
  <c r="C7811" i="32" s="1"/>
  <c r="B7809" i="34"/>
  <c r="C7810" i="32" s="1"/>
  <c r="B7808" i="34"/>
  <c r="C7809" i="32" s="1"/>
  <c r="B7807" i="34"/>
  <c r="C7808" i="32" s="1"/>
  <c r="B7806" i="34"/>
  <c r="C7807" i="32" s="1"/>
  <c r="B7805" i="34"/>
  <c r="C7806" i="32" s="1"/>
  <c r="B7804" i="34"/>
  <c r="C7805" i="32" s="1"/>
  <c r="B7803" i="34"/>
  <c r="C7804" i="32" s="1"/>
  <c r="B7802" i="34"/>
  <c r="C7803" i="32" s="1"/>
  <c r="B7801" i="34"/>
  <c r="C7802" i="32" s="1"/>
  <c r="B7800" i="34"/>
  <c r="C7801" i="32" s="1"/>
  <c r="B7799" i="34"/>
  <c r="C7800" i="32" s="1"/>
  <c r="B7798" i="34"/>
  <c r="C7799" i="32" s="1"/>
  <c r="B7797" i="34"/>
  <c r="C7798" i="32" s="1"/>
  <c r="B7796" i="34"/>
  <c r="C7797" i="32" s="1"/>
  <c r="B7795" i="34"/>
  <c r="C7796" i="32" s="1"/>
  <c r="B7794" i="34"/>
  <c r="C7795" i="32" s="1"/>
  <c r="B7793" i="34"/>
  <c r="C7794" i="32" s="1"/>
  <c r="B7792" i="34"/>
  <c r="C7793" i="32" s="1"/>
  <c r="B7791" i="34"/>
  <c r="C7792" i="32" s="1"/>
  <c r="B7790" i="34"/>
  <c r="C7791" i="32" s="1"/>
  <c r="B7789" i="34"/>
  <c r="C7790" i="32" s="1"/>
  <c r="B7788" i="34"/>
  <c r="C7789" i="32" s="1"/>
  <c r="B7787" i="34"/>
  <c r="C7788" i="32" s="1"/>
  <c r="B7786" i="34"/>
  <c r="C7787" i="32" s="1"/>
  <c r="B7785" i="34"/>
  <c r="C7786" i="32" s="1"/>
  <c r="B7784" i="34"/>
  <c r="C7785" i="32" s="1"/>
  <c r="B7783" i="34"/>
  <c r="C7784" i="32" s="1"/>
  <c r="B7782" i="34"/>
  <c r="C7783" i="32" s="1"/>
  <c r="B7781" i="34"/>
  <c r="C7782" i="32" s="1"/>
  <c r="B7780" i="34"/>
  <c r="C7781" i="32" s="1"/>
  <c r="B7779" i="34"/>
  <c r="C7780" i="32" s="1"/>
  <c r="B7778" i="34"/>
  <c r="C7779" i="32" s="1"/>
  <c r="B7777" i="34"/>
  <c r="C7778" i="32" s="1"/>
  <c r="B7776" i="34"/>
  <c r="C7777" i="32" s="1"/>
  <c r="B7775" i="34"/>
  <c r="C7776" i="32" s="1"/>
  <c r="B7774" i="34"/>
  <c r="C7775" i="32" s="1"/>
  <c r="B7773" i="34"/>
  <c r="C7774" i="32" s="1"/>
  <c r="B7772" i="34"/>
  <c r="C7773" i="32" s="1"/>
  <c r="B7771" i="34"/>
  <c r="C7772" i="32" s="1"/>
  <c r="B7770" i="34"/>
  <c r="C7771" i="32" s="1"/>
  <c r="B7769" i="34"/>
  <c r="C7770" i="32" s="1"/>
  <c r="B7768" i="34"/>
  <c r="C7769" i="32" s="1"/>
  <c r="B7767" i="34"/>
  <c r="C7768" i="32" s="1"/>
  <c r="B7766" i="34"/>
  <c r="C7767" i="32" s="1"/>
  <c r="B7765" i="34"/>
  <c r="C7766" i="32" s="1"/>
  <c r="B7764" i="34"/>
  <c r="C7765" i="32" s="1"/>
  <c r="B7763" i="34"/>
  <c r="C7764" i="32" s="1"/>
  <c r="B7762" i="34"/>
  <c r="C7763" i="32" s="1"/>
  <c r="B7761" i="34"/>
  <c r="C7762" i="32" s="1"/>
  <c r="B7760" i="34"/>
  <c r="C7761" i="32" s="1"/>
  <c r="B7759" i="34"/>
  <c r="C7760" i="32" s="1"/>
  <c r="B7758" i="34"/>
  <c r="C7759" i="32" s="1"/>
  <c r="B7757" i="34"/>
  <c r="C7758" i="32" s="1"/>
  <c r="B7756" i="34"/>
  <c r="C7757" i="32" s="1"/>
  <c r="B7755" i="34"/>
  <c r="C7756" i="32" s="1"/>
  <c r="B7754" i="34"/>
  <c r="C7755" i="32" s="1"/>
  <c r="B7753" i="34"/>
  <c r="C7754" i="32" s="1"/>
  <c r="B7752" i="34"/>
  <c r="C7753" i="32" s="1"/>
  <c r="B7751" i="34"/>
  <c r="C7752" i="32" s="1"/>
  <c r="B7750" i="34"/>
  <c r="C7751" i="32" s="1"/>
  <c r="B7749" i="34"/>
  <c r="C7750" i="32" s="1"/>
  <c r="B7748" i="34"/>
  <c r="C7749" i="32" s="1"/>
  <c r="B7747" i="34"/>
  <c r="C7748" i="32" s="1"/>
  <c r="B7746" i="34"/>
  <c r="C7747" i="32" s="1"/>
  <c r="B7745" i="34"/>
  <c r="C7746" i="32" s="1"/>
  <c r="B7744" i="34"/>
  <c r="C7745" i="32" s="1"/>
  <c r="B7743" i="34"/>
  <c r="C7744" i="32" s="1"/>
  <c r="B7742" i="34"/>
  <c r="C7743" i="32" s="1"/>
  <c r="B7741" i="34"/>
  <c r="C7742" i="32" s="1"/>
  <c r="B7740" i="34"/>
  <c r="C7741" i="32" s="1"/>
  <c r="B7739" i="34"/>
  <c r="C7740" i="32" s="1"/>
  <c r="B7738" i="34"/>
  <c r="C7739" i="32" s="1"/>
  <c r="B7737" i="34"/>
  <c r="C7738" i="32" s="1"/>
  <c r="B7736" i="34"/>
  <c r="C7737" i="32" s="1"/>
  <c r="B7735" i="34"/>
  <c r="C7736" i="32" s="1"/>
  <c r="B7734" i="34"/>
  <c r="C7735" i="32" s="1"/>
  <c r="B7733" i="34"/>
  <c r="C7734" i="32" s="1"/>
  <c r="B7732" i="34"/>
  <c r="C7733" i="32" s="1"/>
  <c r="B7731" i="34"/>
  <c r="C7732" i="32" s="1"/>
  <c r="B7730" i="34"/>
  <c r="C7731" i="32" s="1"/>
  <c r="B7729" i="34"/>
  <c r="C7730" i="32" s="1"/>
  <c r="B7728" i="34"/>
  <c r="C7729" i="32" s="1"/>
  <c r="B7727" i="34"/>
  <c r="C7728" i="32" s="1"/>
  <c r="B7726" i="34"/>
  <c r="C7727" i="32" s="1"/>
  <c r="B7725" i="34"/>
  <c r="C7726" i="32" s="1"/>
  <c r="B7724" i="34"/>
  <c r="C7725" i="32" s="1"/>
  <c r="B7723" i="34"/>
  <c r="C7724" i="32" s="1"/>
  <c r="B7722" i="34"/>
  <c r="C7723" i="32" s="1"/>
  <c r="B7721" i="34"/>
  <c r="C7722" i="32" s="1"/>
  <c r="B7720" i="34"/>
  <c r="C7721" i="32" s="1"/>
  <c r="B7719" i="34"/>
  <c r="C7720" i="32" s="1"/>
  <c r="B7718" i="34"/>
  <c r="C7719" i="32" s="1"/>
  <c r="B7717" i="34"/>
  <c r="C7718" i="32" s="1"/>
  <c r="B7716" i="34"/>
  <c r="C7717" i="32" s="1"/>
  <c r="B7715" i="34"/>
  <c r="C7716" i="32" s="1"/>
  <c r="B7714" i="34"/>
  <c r="C7715" i="32" s="1"/>
  <c r="B7713" i="34"/>
  <c r="C7714" i="32" s="1"/>
  <c r="B7712" i="34"/>
  <c r="C7713" i="32" s="1"/>
  <c r="B7711" i="34"/>
  <c r="C7712" i="32" s="1"/>
  <c r="B7710" i="34"/>
  <c r="C7711" i="32" s="1"/>
  <c r="B7709" i="34"/>
  <c r="C7710" i="32" s="1"/>
  <c r="B7708" i="34"/>
  <c r="C7709" i="32" s="1"/>
  <c r="B7707" i="34"/>
  <c r="C7708" i="32" s="1"/>
  <c r="B7706" i="34"/>
  <c r="C7707" i="32" s="1"/>
  <c r="B7705" i="34"/>
  <c r="C7706" i="32" s="1"/>
  <c r="B7704" i="34"/>
  <c r="C7705" i="32" s="1"/>
  <c r="B7703" i="34"/>
  <c r="C7704" i="32" s="1"/>
  <c r="B7702" i="34"/>
  <c r="C7703" i="32" s="1"/>
  <c r="B7701" i="34"/>
  <c r="C7702" i="32" s="1"/>
  <c r="B7700" i="34"/>
  <c r="C7701" i="32" s="1"/>
  <c r="B7699" i="34"/>
  <c r="C7700" i="32" s="1"/>
  <c r="B7698" i="34"/>
  <c r="C7699" i="32" s="1"/>
  <c r="B7697" i="34"/>
  <c r="C7698" i="32" s="1"/>
  <c r="B7696" i="34"/>
  <c r="C7697" i="32" s="1"/>
  <c r="B7695" i="34"/>
  <c r="C7696" i="32" s="1"/>
  <c r="B7694" i="34"/>
  <c r="C7695" i="32" s="1"/>
  <c r="B7693" i="34"/>
  <c r="C7694" i="32" s="1"/>
  <c r="B7692" i="34"/>
  <c r="C7693" i="32" s="1"/>
  <c r="B7691" i="34"/>
  <c r="C7692" i="32" s="1"/>
  <c r="B7690" i="34"/>
  <c r="C7691" i="32" s="1"/>
  <c r="B7689" i="34"/>
  <c r="C7690" i="32" s="1"/>
  <c r="B7688" i="34"/>
  <c r="C7689" i="32" s="1"/>
  <c r="B7687" i="34"/>
  <c r="C7688" i="32" s="1"/>
  <c r="B7686" i="34"/>
  <c r="C7687" i="32" s="1"/>
  <c r="B7685" i="34"/>
  <c r="C7686" i="32" s="1"/>
  <c r="B7684" i="34"/>
  <c r="C7685" i="32" s="1"/>
  <c r="B7683" i="34"/>
  <c r="C7684" i="32" s="1"/>
  <c r="B7682" i="34"/>
  <c r="C7683" i="32" s="1"/>
  <c r="B7681" i="34"/>
  <c r="C7682" i="32" s="1"/>
  <c r="B7680" i="34"/>
  <c r="C7681" i="32" s="1"/>
  <c r="B7679" i="34"/>
  <c r="C7680" i="32" s="1"/>
  <c r="B7678" i="34"/>
  <c r="C7679" i="32" s="1"/>
  <c r="B7677" i="34"/>
  <c r="C7678" i="32" s="1"/>
  <c r="B7676" i="34"/>
  <c r="C7677" i="32" s="1"/>
  <c r="B7675" i="34"/>
  <c r="C7676" i="32" s="1"/>
  <c r="B7674" i="34"/>
  <c r="C7675" i="32" s="1"/>
  <c r="B7673" i="34"/>
  <c r="C7674" i="32" s="1"/>
  <c r="B7672" i="34"/>
  <c r="C7673" i="32" s="1"/>
  <c r="B7671" i="34"/>
  <c r="C7672" i="32" s="1"/>
  <c r="B7670" i="34"/>
  <c r="C7671" i="32" s="1"/>
  <c r="B7669" i="34"/>
  <c r="C7670" i="32" s="1"/>
  <c r="B7668" i="34"/>
  <c r="C7669" i="32" s="1"/>
  <c r="B7667" i="34"/>
  <c r="C7668" i="32" s="1"/>
  <c r="B7666" i="34"/>
  <c r="C7667" i="32" s="1"/>
  <c r="B7665" i="34"/>
  <c r="C7666" i="32" s="1"/>
  <c r="B7664" i="34"/>
  <c r="C7665" i="32" s="1"/>
  <c r="B7663" i="34"/>
  <c r="C7664" i="32" s="1"/>
  <c r="B7662" i="34"/>
  <c r="C7663" i="32" s="1"/>
  <c r="B7661" i="34"/>
  <c r="C7662" i="32" s="1"/>
  <c r="B7660" i="34"/>
  <c r="C7661" i="32" s="1"/>
  <c r="B7659" i="34"/>
  <c r="C7660" i="32" s="1"/>
  <c r="B7658" i="34"/>
  <c r="C7659" i="32" s="1"/>
  <c r="B7657" i="34"/>
  <c r="C7658" i="32" s="1"/>
  <c r="B7656" i="34"/>
  <c r="C7657" i="32" s="1"/>
  <c r="B7655" i="34"/>
  <c r="C7656" i="32" s="1"/>
  <c r="B7654" i="34"/>
  <c r="C7655" i="32" s="1"/>
  <c r="B7653" i="34"/>
  <c r="C7654" i="32" s="1"/>
  <c r="B7652" i="34"/>
  <c r="C7653" i="32" s="1"/>
  <c r="B7651" i="34"/>
  <c r="C7652" i="32" s="1"/>
  <c r="B7650" i="34"/>
  <c r="C7651" i="32" s="1"/>
  <c r="B7649" i="34"/>
  <c r="C7650" i="32" s="1"/>
  <c r="B7648" i="34"/>
  <c r="C7649" i="32" s="1"/>
  <c r="B7647" i="34"/>
  <c r="C7648" i="32" s="1"/>
  <c r="B7646" i="34"/>
  <c r="C7647" i="32" s="1"/>
  <c r="B7645" i="34"/>
  <c r="C7646" i="32" s="1"/>
  <c r="B7644" i="34"/>
  <c r="C7645" i="32" s="1"/>
  <c r="B7643" i="34"/>
  <c r="C7644" i="32" s="1"/>
  <c r="B7642" i="34"/>
  <c r="C7643" i="32" s="1"/>
  <c r="B7641" i="34"/>
  <c r="C7642" i="32" s="1"/>
  <c r="B7640" i="34"/>
  <c r="C7641" i="32" s="1"/>
  <c r="B7639" i="34"/>
  <c r="C7640" i="32" s="1"/>
  <c r="B7638" i="34"/>
  <c r="C7639" i="32" s="1"/>
  <c r="B7637" i="34"/>
  <c r="C7638" i="32" s="1"/>
  <c r="B7636" i="34"/>
  <c r="C7637" i="32" s="1"/>
  <c r="B7635" i="34"/>
  <c r="C7636" i="32" s="1"/>
  <c r="B7634" i="34"/>
  <c r="C7635" i="32" s="1"/>
  <c r="B7633" i="34"/>
  <c r="C7634" i="32" s="1"/>
  <c r="B7632" i="34"/>
  <c r="C7633" i="32" s="1"/>
  <c r="B7631" i="34"/>
  <c r="C7632" i="32" s="1"/>
  <c r="B7630" i="34"/>
  <c r="C7631" i="32" s="1"/>
  <c r="B7629" i="34"/>
  <c r="C7630" i="32" s="1"/>
  <c r="B7628" i="34"/>
  <c r="C7629" i="32" s="1"/>
  <c r="B7627" i="34"/>
  <c r="C7628" i="32" s="1"/>
  <c r="B7626" i="34"/>
  <c r="C7627" i="32" s="1"/>
  <c r="B7625" i="34"/>
  <c r="C7626" i="32" s="1"/>
  <c r="B7624" i="34"/>
  <c r="C7625" i="32" s="1"/>
  <c r="B7623" i="34"/>
  <c r="C7624" i="32" s="1"/>
  <c r="B7622" i="34"/>
  <c r="C7623" i="32" s="1"/>
  <c r="B7621" i="34"/>
  <c r="C7622" i="32" s="1"/>
  <c r="B7620" i="34"/>
  <c r="C7621" i="32" s="1"/>
  <c r="B7619" i="34"/>
  <c r="C7620" i="32" s="1"/>
  <c r="B7618" i="34"/>
  <c r="C7619" i="32" s="1"/>
  <c r="B7617" i="34"/>
  <c r="C7618" i="32" s="1"/>
  <c r="B7616" i="34"/>
  <c r="C7617" i="32" s="1"/>
  <c r="B7615" i="34"/>
  <c r="C7616" i="32" s="1"/>
  <c r="B7614" i="34"/>
  <c r="C7615" i="32" s="1"/>
  <c r="B7613" i="34"/>
  <c r="C7614" i="32" s="1"/>
  <c r="B7612" i="34"/>
  <c r="C7613" i="32" s="1"/>
  <c r="B7611" i="34"/>
  <c r="C7612" i="32" s="1"/>
  <c r="B7610" i="34"/>
  <c r="C7611" i="32" s="1"/>
  <c r="B7609" i="34"/>
  <c r="C7610" i="32" s="1"/>
  <c r="B7608" i="34"/>
  <c r="C7609" i="32" s="1"/>
  <c r="B7607" i="34"/>
  <c r="C7608" i="32" s="1"/>
  <c r="B7606" i="34"/>
  <c r="C7607" i="32" s="1"/>
  <c r="B7605" i="34"/>
  <c r="C7606" i="32" s="1"/>
  <c r="B7604" i="34"/>
  <c r="C7605" i="32" s="1"/>
  <c r="B7603" i="34"/>
  <c r="C7604" i="32" s="1"/>
  <c r="B7602" i="34"/>
  <c r="C7603" i="32" s="1"/>
  <c r="B7601" i="34"/>
  <c r="C7602" i="32" s="1"/>
  <c r="B7600" i="34"/>
  <c r="C7601" i="32" s="1"/>
  <c r="B7599" i="34"/>
  <c r="C7600" i="32" s="1"/>
  <c r="B7598" i="34"/>
  <c r="C7599" i="32" s="1"/>
  <c r="B7597" i="34"/>
  <c r="C7598" i="32" s="1"/>
  <c r="B7596" i="34"/>
  <c r="C7597" i="32" s="1"/>
  <c r="B7595" i="34"/>
  <c r="C7596" i="32" s="1"/>
  <c r="B7594" i="34"/>
  <c r="C7595" i="32" s="1"/>
  <c r="B7593" i="34"/>
  <c r="C7594" i="32" s="1"/>
  <c r="B7592" i="34"/>
  <c r="C7593" i="32" s="1"/>
  <c r="B7591" i="34"/>
  <c r="C7592" i="32" s="1"/>
  <c r="B7590" i="34"/>
  <c r="C7591" i="32" s="1"/>
  <c r="B7589" i="34"/>
  <c r="C7590" i="32" s="1"/>
  <c r="B7588" i="34"/>
  <c r="C7589" i="32" s="1"/>
  <c r="B7587" i="34"/>
  <c r="C7588" i="32" s="1"/>
  <c r="B7586" i="34"/>
  <c r="C7587" i="32" s="1"/>
  <c r="B7585" i="34"/>
  <c r="C7586" i="32" s="1"/>
  <c r="B7584" i="34"/>
  <c r="C7585" i="32" s="1"/>
  <c r="B7583" i="34"/>
  <c r="C7584" i="32" s="1"/>
  <c r="B7582" i="34"/>
  <c r="C7583" i="32" s="1"/>
  <c r="B7581" i="34"/>
  <c r="C7582" i="32" s="1"/>
  <c r="B7580" i="34"/>
  <c r="C7581" i="32" s="1"/>
  <c r="B7579" i="34"/>
  <c r="C7580" i="32" s="1"/>
  <c r="B7578" i="34"/>
  <c r="C7579" i="32" s="1"/>
  <c r="B7577" i="34"/>
  <c r="C7578" i="32" s="1"/>
  <c r="B7576" i="34"/>
  <c r="C7577" i="32" s="1"/>
  <c r="B7575" i="34"/>
  <c r="C7576" i="32" s="1"/>
  <c r="B7574" i="34"/>
  <c r="C7575" i="32" s="1"/>
  <c r="B7573" i="34"/>
  <c r="C7574" i="32" s="1"/>
  <c r="B7572" i="34"/>
  <c r="C7573" i="32" s="1"/>
  <c r="B7571" i="34"/>
  <c r="C7572" i="32" s="1"/>
  <c r="B7570" i="34"/>
  <c r="C7571" i="32" s="1"/>
  <c r="B7569" i="34"/>
  <c r="C7570" i="32" s="1"/>
  <c r="B7568" i="34"/>
  <c r="C7569" i="32" s="1"/>
  <c r="B7567" i="34"/>
  <c r="C7568" i="32" s="1"/>
  <c r="B7566" i="34"/>
  <c r="C7567" i="32" s="1"/>
  <c r="B7565" i="34"/>
  <c r="C7566" i="32" s="1"/>
  <c r="B7564" i="34"/>
  <c r="C7565" i="32" s="1"/>
  <c r="B7563" i="34"/>
  <c r="C7564" i="32" s="1"/>
  <c r="B7562" i="34"/>
  <c r="C7563" i="32" s="1"/>
  <c r="B7561" i="34"/>
  <c r="C7562" i="32" s="1"/>
  <c r="B7560" i="34"/>
  <c r="C7561" i="32" s="1"/>
  <c r="B7559" i="34"/>
  <c r="C7560" i="32" s="1"/>
  <c r="B7558" i="34"/>
  <c r="C7559" i="32" s="1"/>
  <c r="B7557" i="34"/>
  <c r="C7558" i="32" s="1"/>
  <c r="B7556" i="34"/>
  <c r="C7557" i="32" s="1"/>
  <c r="B7555" i="34"/>
  <c r="C7556" i="32" s="1"/>
  <c r="B7554" i="34"/>
  <c r="C7555" i="32" s="1"/>
  <c r="B7553" i="34"/>
  <c r="C7554" i="32" s="1"/>
  <c r="B7552" i="34"/>
  <c r="C7553" i="32" s="1"/>
  <c r="B7551" i="34"/>
  <c r="C7552" i="32" s="1"/>
  <c r="B7550" i="34"/>
  <c r="C7551" i="32" s="1"/>
  <c r="B7549" i="34"/>
  <c r="C7550" i="32" s="1"/>
  <c r="B7548" i="34"/>
  <c r="C7549" i="32" s="1"/>
  <c r="B7547" i="34"/>
  <c r="C7548" i="32" s="1"/>
  <c r="B7546" i="34"/>
  <c r="C7547" i="32" s="1"/>
  <c r="B7545" i="34"/>
  <c r="C7546" i="32" s="1"/>
  <c r="B7544" i="34"/>
  <c r="C7545" i="32" s="1"/>
  <c r="B7543" i="34"/>
  <c r="C7544" i="32" s="1"/>
  <c r="B7542" i="34"/>
  <c r="C7543" i="32" s="1"/>
  <c r="B7541" i="34"/>
  <c r="C7542" i="32" s="1"/>
  <c r="B7540" i="34"/>
  <c r="C7541" i="32" s="1"/>
  <c r="B7539" i="34"/>
  <c r="C7540" i="32" s="1"/>
  <c r="B7538" i="34"/>
  <c r="C7539" i="32" s="1"/>
  <c r="B7537" i="34"/>
  <c r="C7538" i="32" s="1"/>
  <c r="B7536" i="34"/>
  <c r="C7537" i="32" s="1"/>
  <c r="B7535" i="34"/>
  <c r="C7536" i="32" s="1"/>
  <c r="B7534" i="34"/>
  <c r="C7535" i="32" s="1"/>
  <c r="B7533" i="34"/>
  <c r="C7534" i="32" s="1"/>
  <c r="B7532" i="34"/>
  <c r="C7533" i="32" s="1"/>
  <c r="B7531" i="34"/>
  <c r="C7532" i="32" s="1"/>
  <c r="B7530" i="34"/>
  <c r="C7531" i="32" s="1"/>
  <c r="B7529" i="34"/>
  <c r="C7530" i="32" s="1"/>
  <c r="B7528" i="34"/>
  <c r="C7529" i="32" s="1"/>
  <c r="B7527" i="34"/>
  <c r="C7528" i="32" s="1"/>
  <c r="B7526" i="34"/>
  <c r="C7527" i="32" s="1"/>
  <c r="B7525" i="34"/>
  <c r="C7526" i="32" s="1"/>
  <c r="B7524" i="34"/>
  <c r="C7525" i="32" s="1"/>
  <c r="B7523" i="34"/>
  <c r="C7524" i="32" s="1"/>
  <c r="B7522" i="34"/>
  <c r="C7523" i="32" s="1"/>
  <c r="B7521" i="34"/>
  <c r="C7522" i="32" s="1"/>
  <c r="B7520" i="34"/>
  <c r="C7521" i="32" s="1"/>
  <c r="B7519" i="34"/>
  <c r="C7520" i="32" s="1"/>
  <c r="B7518" i="34"/>
  <c r="C7519" i="32" s="1"/>
  <c r="B7517" i="34"/>
  <c r="C7518" i="32" s="1"/>
  <c r="B7516" i="34"/>
  <c r="C7517" i="32" s="1"/>
  <c r="B7515" i="34"/>
  <c r="C7516" i="32" s="1"/>
  <c r="B7514" i="34"/>
  <c r="C7515" i="32" s="1"/>
  <c r="B7513" i="34"/>
  <c r="C7514" i="32" s="1"/>
  <c r="B7512" i="34"/>
  <c r="C7513" i="32" s="1"/>
  <c r="B7511" i="34"/>
  <c r="C7512" i="32" s="1"/>
  <c r="B7510" i="34"/>
  <c r="C7511" i="32" s="1"/>
  <c r="B7509" i="34"/>
  <c r="C7510" i="32" s="1"/>
  <c r="B7508" i="34"/>
  <c r="C7509" i="32" s="1"/>
  <c r="B7507" i="34"/>
  <c r="C7508" i="32" s="1"/>
  <c r="B7506" i="34"/>
  <c r="C7507" i="32" s="1"/>
  <c r="B7505" i="34"/>
  <c r="C7506" i="32" s="1"/>
  <c r="B7504" i="34"/>
  <c r="C7505" i="32" s="1"/>
  <c r="B7503" i="34"/>
  <c r="C7504" i="32" s="1"/>
  <c r="B7502" i="34"/>
  <c r="C7503" i="32" s="1"/>
  <c r="B7501" i="34"/>
  <c r="C7502" i="32" s="1"/>
  <c r="B7500" i="34"/>
  <c r="C7501" i="32" s="1"/>
  <c r="B7499" i="34"/>
  <c r="C7500" i="32" s="1"/>
  <c r="B7498" i="34"/>
  <c r="C7499" i="32" s="1"/>
  <c r="B7497" i="34"/>
  <c r="C7498" i="32" s="1"/>
  <c r="B7496" i="34"/>
  <c r="C7497" i="32" s="1"/>
  <c r="B7495" i="34"/>
  <c r="C7496" i="32" s="1"/>
  <c r="B7494" i="34"/>
  <c r="C7495" i="32" s="1"/>
  <c r="B7493" i="34"/>
  <c r="C7494" i="32" s="1"/>
  <c r="B7492" i="34"/>
  <c r="C7493" i="32" s="1"/>
  <c r="B7491" i="34"/>
  <c r="C7492" i="32" s="1"/>
  <c r="B7490" i="34"/>
  <c r="C7491" i="32" s="1"/>
  <c r="B7489" i="34"/>
  <c r="C7490" i="32" s="1"/>
  <c r="B7488" i="34"/>
  <c r="C7489" i="32" s="1"/>
  <c r="B7487" i="34"/>
  <c r="C7488" i="32" s="1"/>
  <c r="B7486" i="34"/>
  <c r="C7487" i="32" s="1"/>
  <c r="B7485" i="34"/>
  <c r="C7486" i="32" s="1"/>
  <c r="B7484" i="34"/>
  <c r="C7485" i="32" s="1"/>
  <c r="B7483" i="34"/>
  <c r="C7484" i="32" s="1"/>
  <c r="B7482" i="34"/>
  <c r="C7483" i="32" s="1"/>
  <c r="B7481" i="34"/>
  <c r="C7482" i="32" s="1"/>
  <c r="B7480" i="34"/>
  <c r="C7481" i="32" s="1"/>
  <c r="B7479" i="34"/>
  <c r="C7480" i="32" s="1"/>
  <c r="B7478" i="34"/>
  <c r="C7479" i="32" s="1"/>
  <c r="B7477" i="34"/>
  <c r="C7478" i="32" s="1"/>
  <c r="B7476" i="34"/>
  <c r="C7477" i="32" s="1"/>
  <c r="B7475" i="34"/>
  <c r="C7476" i="32" s="1"/>
  <c r="B7474" i="34"/>
  <c r="C7475" i="32" s="1"/>
  <c r="B7473" i="34"/>
  <c r="C7474" i="32" s="1"/>
  <c r="B7472" i="34"/>
  <c r="C7473" i="32" s="1"/>
  <c r="B7471" i="34"/>
  <c r="C7472" i="32" s="1"/>
  <c r="B7470" i="34"/>
  <c r="C7471" i="32" s="1"/>
  <c r="B7469" i="34"/>
  <c r="C7470" i="32" s="1"/>
  <c r="B7468" i="34"/>
  <c r="C7469" i="32" s="1"/>
  <c r="B7467" i="34"/>
  <c r="C7468" i="32" s="1"/>
  <c r="B7466" i="34"/>
  <c r="C7467" i="32" s="1"/>
  <c r="B7465" i="34"/>
  <c r="C7466" i="32" s="1"/>
  <c r="B7464" i="34"/>
  <c r="C7465" i="32" s="1"/>
  <c r="B7463" i="34"/>
  <c r="C7464" i="32" s="1"/>
  <c r="B7462" i="34"/>
  <c r="C7463" i="32" s="1"/>
  <c r="B7461" i="34"/>
  <c r="C7462" i="32" s="1"/>
  <c r="B7460" i="34"/>
  <c r="C7461" i="32" s="1"/>
  <c r="B7459" i="34"/>
  <c r="C7460" i="32" s="1"/>
  <c r="B7458" i="34"/>
  <c r="C7459" i="32" s="1"/>
  <c r="B7457" i="34"/>
  <c r="C7458" i="32" s="1"/>
  <c r="B7456" i="34"/>
  <c r="C7457" i="32" s="1"/>
  <c r="B7455" i="34"/>
  <c r="C7456" i="32" s="1"/>
  <c r="B7454" i="34"/>
  <c r="C7455" i="32" s="1"/>
  <c r="B7453" i="34"/>
  <c r="C7454" i="32" s="1"/>
  <c r="B7452" i="34"/>
  <c r="C7453" i="32" s="1"/>
  <c r="B7451" i="34"/>
  <c r="C7452" i="32" s="1"/>
  <c r="B7450" i="34"/>
  <c r="C7451" i="32" s="1"/>
  <c r="B7449" i="34"/>
  <c r="C7450" i="32" s="1"/>
  <c r="B7448" i="34"/>
  <c r="C7449" i="32" s="1"/>
  <c r="B7447" i="34"/>
  <c r="C7448" i="32" s="1"/>
  <c r="B7446" i="34"/>
  <c r="C7447" i="32" s="1"/>
  <c r="B7445" i="34"/>
  <c r="C7446" i="32" s="1"/>
  <c r="B7444" i="34"/>
  <c r="C7445" i="32" s="1"/>
  <c r="B7443" i="34"/>
  <c r="C7444" i="32" s="1"/>
  <c r="B7442" i="34"/>
  <c r="C7443" i="32" s="1"/>
  <c r="B7441" i="34"/>
  <c r="C7442" i="32" s="1"/>
  <c r="B7440" i="34"/>
  <c r="C7441" i="32" s="1"/>
  <c r="B7439" i="34"/>
  <c r="C7440" i="32" s="1"/>
  <c r="B7438" i="34"/>
  <c r="C7439" i="32" s="1"/>
  <c r="B7437" i="34"/>
  <c r="C7438" i="32" s="1"/>
  <c r="B7436" i="34"/>
  <c r="C7437" i="32" s="1"/>
  <c r="B7435" i="34"/>
  <c r="C7436" i="32" s="1"/>
  <c r="B7434" i="34"/>
  <c r="C7435" i="32" s="1"/>
  <c r="B7433" i="34"/>
  <c r="C7434" i="32" s="1"/>
  <c r="B7432" i="34"/>
  <c r="C7433" i="32" s="1"/>
  <c r="B7431" i="34"/>
  <c r="C7432" i="32" s="1"/>
  <c r="B7430" i="34"/>
  <c r="C7431" i="32" s="1"/>
  <c r="B7429" i="34"/>
  <c r="C7430" i="32" s="1"/>
  <c r="B7428" i="34"/>
  <c r="C7429" i="32" s="1"/>
  <c r="B7427" i="34"/>
  <c r="C7428" i="32" s="1"/>
  <c r="B7426" i="34"/>
  <c r="C7427" i="32" s="1"/>
  <c r="B7425" i="34"/>
  <c r="C7426" i="32" s="1"/>
  <c r="B7424" i="34"/>
  <c r="C7425" i="32" s="1"/>
  <c r="B7423" i="34"/>
  <c r="C7424" i="32" s="1"/>
  <c r="B7422" i="34"/>
  <c r="C7423" i="32" s="1"/>
  <c r="B7421" i="34"/>
  <c r="C7422" i="32" s="1"/>
  <c r="B7420" i="34"/>
  <c r="C7421" i="32" s="1"/>
  <c r="B7419" i="34"/>
  <c r="C7420" i="32" s="1"/>
  <c r="B7418" i="34"/>
  <c r="C7419" i="32" s="1"/>
  <c r="B7417" i="34"/>
  <c r="C7418" i="32" s="1"/>
  <c r="B7416" i="34"/>
  <c r="C7417" i="32" s="1"/>
  <c r="B7415" i="34"/>
  <c r="C7416" i="32" s="1"/>
  <c r="B7414" i="34"/>
  <c r="C7415" i="32" s="1"/>
  <c r="B7413" i="34"/>
  <c r="C7414" i="32" s="1"/>
  <c r="B7412" i="34"/>
  <c r="C7413" i="32" s="1"/>
  <c r="B7411" i="34"/>
  <c r="C7412" i="32" s="1"/>
  <c r="B7410" i="34"/>
  <c r="C7411" i="32" s="1"/>
  <c r="B7409" i="34"/>
  <c r="C7410" i="32" s="1"/>
  <c r="B7408" i="34"/>
  <c r="C7409" i="32" s="1"/>
  <c r="B7407" i="34"/>
  <c r="C7408" i="32" s="1"/>
  <c r="B7406" i="34"/>
  <c r="C7407" i="32" s="1"/>
  <c r="B7405" i="34"/>
  <c r="C7406" i="32" s="1"/>
  <c r="B7404" i="34"/>
  <c r="C7405" i="32" s="1"/>
  <c r="B7403" i="34"/>
  <c r="C7404" i="32" s="1"/>
  <c r="B7402" i="34"/>
  <c r="C7403" i="32" s="1"/>
  <c r="B7401" i="34"/>
  <c r="C7402" i="32" s="1"/>
  <c r="B7400" i="34"/>
  <c r="C7401" i="32" s="1"/>
  <c r="B7399" i="34"/>
  <c r="C7400" i="32" s="1"/>
  <c r="B7398" i="34"/>
  <c r="C7399" i="32" s="1"/>
  <c r="B7397" i="34"/>
  <c r="C7398" i="32" s="1"/>
  <c r="B7396" i="34"/>
  <c r="C7397" i="32" s="1"/>
  <c r="B7395" i="34"/>
  <c r="C7396" i="32" s="1"/>
  <c r="B7394" i="34"/>
  <c r="C7395" i="32" s="1"/>
  <c r="B7393" i="34"/>
  <c r="C7394" i="32" s="1"/>
  <c r="B7392" i="34"/>
  <c r="C7393" i="32" s="1"/>
  <c r="B7391" i="34"/>
  <c r="C7392" i="32" s="1"/>
  <c r="B7390" i="34"/>
  <c r="C7391" i="32" s="1"/>
  <c r="B7389" i="34"/>
  <c r="C7390" i="32" s="1"/>
  <c r="B7388" i="34"/>
  <c r="C7389" i="32" s="1"/>
  <c r="B7387" i="34"/>
  <c r="C7388" i="32" s="1"/>
  <c r="B7386" i="34"/>
  <c r="C7387" i="32" s="1"/>
  <c r="B7385" i="34"/>
  <c r="C7386" i="32" s="1"/>
  <c r="B7384" i="34"/>
  <c r="C7385" i="32" s="1"/>
  <c r="B7383" i="34"/>
  <c r="C7384" i="32" s="1"/>
  <c r="B7382" i="34"/>
  <c r="C7383" i="32" s="1"/>
  <c r="B7381" i="34"/>
  <c r="C7382" i="32" s="1"/>
  <c r="B7380" i="34"/>
  <c r="C7381" i="32" s="1"/>
  <c r="B7379" i="34"/>
  <c r="C7380" i="32" s="1"/>
  <c r="B7378" i="34"/>
  <c r="C7379" i="32" s="1"/>
  <c r="B7377" i="34"/>
  <c r="C7378" i="32" s="1"/>
  <c r="B7376" i="34"/>
  <c r="C7377" i="32" s="1"/>
  <c r="B7375" i="34"/>
  <c r="C7376" i="32" s="1"/>
  <c r="B7374" i="34"/>
  <c r="C7375" i="32" s="1"/>
  <c r="B7373" i="34"/>
  <c r="C7374" i="32" s="1"/>
  <c r="B7372" i="34"/>
  <c r="C7373" i="32" s="1"/>
  <c r="B7371" i="34"/>
  <c r="C7372" i="32" s="1"/>
  <c r="B7370" i="34"/>
  <c r="C7371" i="32" s="1"/>
  <c r="B7369" i="34"/>
  <c r="C7370" i="32" s="1"/>
  <c r="B7368" i="34"/>
  <c r="C7369" i="32" s="1"/>
  <c r="B7367" i="34"/>
  <c r="C7368" i="32" s="1"/>
  <c r="B7366" i="34"/>
  <c r="C7367" i="32" s="1"/>
  <c r="B7365" i="34"/>
  <c r="C7366" i="32" s="1"/>
  <c r="B7364" i="34"/>
  <c r="C7365" i="32" s="1"/>
  <c r="B7363" i="34"/>
  <c r="C7364" i="32" s="1"/>
  <c r="B7362" i="34"/>
  <c r="C7363" i="32" s="1"/>
  <c r="B7361" i="34"/>
  <c r="C7362" i="32" s="1"/>
  <c r="B7360" i="34"/>
  <c r="C7361" i="32" s="1"/>
  <c r="B7359" i="34"/>
  <c r="C7360" i="32" s="1"/>
  <c r="B7358" i="34"/>
  <c r="C7359" i="32" s="1"/>
  <c r="B7357" i="34"/>
  <c r="C7358" i="32" s="1"/>
  <c r="B7356" i="34"/>
  <c r="C7357" i="32" s="1"/>
  <c r="B7355" i="34"/>
  <c r="C7356" i="32" s="1"/>
  <c r="B7354" i="34"/>
  <c r="C7355" i="32" s="1"/>
  <c r="B7353" i="34"/>
  <c r="C7354" i="32" s="1"/>
  <c r="B7352" i="34"/>
  <c r="C7353" i="32" s="1"/>
  <c r="B7351" i="34"/>
  <c r="C7352" i="32" s="1"/>
  <c r="B7350" i="34"/>
  <c r="C7351" i="32" s="1"/>
  <c r="B7349" i="34"/>
  <c r="C7350" i="32" s="1"/>
  <c r="B7348" i="34"/>
  <c r="C7349" i="32" s="1"/>
  <c r="B7347" i="34"/>
  <c r="C7348" i="32" s="1"/>
  <c r="B7346" i="34"/>
  <c r="C7347" i="32" s="1"/>
  <c r="B7345" i="34"/>
  <c r="C7346" i="32" s="1"/>
  <c r="B7344" i="34"/>
  <c r="C7345" i="32" s="1"/>
  <c r="B7343" i="34"/>
  <c r="C7344" i="32" s="1"/>
  <c r="B7342" i="34"/>
  <c r="C7343" i="32" s="1"/>
  <c r="B7341" i="34"/>
  <c r="C7342" i="32" s="1"/>
  <c r="B7340" i="34"/>
  <c r="C7341" i="32" s="1"/>
  <c r="B7339" i="34"/>
  <c r="C7340" i="32" s="1"/>
  <c r="B7338" i="34"/>
  <c r="C7339" i="32" s="1"/>
  <c r="B7337" i="34"/>
  <c r="C7338" i="32" s="1"/>
  <c r="B7336" i="34"/>
  <c r="C7337" i="32" s="1"/>
  <c r="B7335" i="34"/>
  <c r="C7336" i="32" s="1"/>
  <c r="B7334" i="34"/>
  <c r="C7335" i="32" s="1"/>
  <c r="B7333" i="34"/>
  <c r="C7334" i="32" s="1"/>
  <c r="B7332" i="34"/>
  <c r="C7333" i="32" s="1"/>
  <c r="B7331" i="34"/>
  <c r="C7332" i="32" s="1"/>
  <c r="B7330" i="34"/>
  <c r="C7331" i="32" s="1"/>
  <c r="B7329" i="34"/>
  <c r="C7330" i="32" s="1"/>
  <c r="B7328" i="34"/>
  <c r="C7329" i="32" s="1"/>
  <c r="B7327" i="34"/>
  <c r="C7328" i="32" s="1"/>
  <c r="B7326" i="34"/>
  <c r="C7327" i="32" s="1"/>
  <c r="B7325" i="34"/>
  <c r="C7326" i="32" s="1"/>
  <c r="B7324" i="34"/>
  <c r="C7325" i="32" s="1"/>
  <c r="B7323" i="34"/>
  <c r="C7324" i="32" s="1"/>
  <c r="B7322" i="34"/>
  <c r="C7323" i="32" s="1"/>
  <c r="B7321" i="34"/>
  <c r="C7322" i="32" s="1"/>
  <c r="B7320" i="34"/>
  <c r="C7321" i="32" s="1"/>
  <c r="B7319" i="34"/>
  <c r="C7320" i="32" s="1"/>
  <c r="B7318" i="34"/>
  <c r="C7319" i="32" s="1"/>
  <c r="B7317" i="34"/>
  <c r="C7318" i="32" s="1"/>
  <c r="B7316" i="34"/>
  <c r="C7317" i="32" s="1"/>
  <c r="B7315" i="34"/>
  <c r="C7316" i="32" s="1"/>
  <c r="B7314" i="34"/>
  <c r="C7315" i="32" s="1"/>
  <c r="B7313" i="34"/>
  <c r="C7314" i="32" s="1"/>
  <c r="B7312" i="34"/>
  <c r="C7313" i="32" s="1"/>
  <c r="B7311" i="34"/>
  <c r="C7312" i="32" s="1"/>
  <c r="B7310" i="34"/>
  <c r="C7311" i="32" s="1"/>
  <c r="B7309" i="34"/>
  <c r="C7310" i="32" s="1"/>
  <c r="B7308" i="34"/>
  <c r="C7309" i="32" s="1"/>
  <c r="B7307" i="34"/>
  <c r="C7308" i="32" s="1"/>
  <c r="B7306" i="34"/>
  <c r="C7307" i="32" s="1"/>
  <c r="B7305" i="34"/>
  <c r="C7306" i="32" s="1"/>
  <c r="B7304" i="34"/>
  <c r="C7305" i="32" s="1"/>
  <c r="B7303" i="34"/>
  <c r="C7304" i="32" s="1"/>
  <c r="B7302" i="34"/>
  <c r="C7303" i="32" s="1"/>
  <c r="B7301" i="34"/>
  <c r="C7302" i="32" s="1"/>
  <c r="B7300" i="34"/>
  <c r="C7301" i="32" s="1"/>
  <c r="B7299" i="34"/>
  <c r="C7300" i="32" s="1"/>
  <c r="B7298" i="34"/>
  <c r="C7299" i="32" s="1"/>
  <c r="B7297" i="34"/>
  <c r="C7298" i="32" s="1"/>
  <c r="B7296" i="34"/>
  <c r="C7297" i="32" s="1"/>
  <c r="B7295" i="34"/>
  <c r="C7296" i="32" s="1"/>
  <c r="B7294" i="34"/>
  <c r="C7295" i="32" s="1"/>
  <c r="B7293" i="34"/>
  <c r="C7294" i="32" s="1"/>
  <c r="B7292" i="34"/>
  <c r="C7293" i="32" s="1"/>
  <c r="B7291" i="34"/>
  <c r="C7292" i="32" s="1"/>
  <c r="B7290" i="34"/>
  <c r="C7291" i="32" s="1"/>
  <c r="B7289" i="34"/>
  <c r="C7290" i="32" s="1"/>
  <c r="B7288" i="34"/>
  <c r="C7289" i="32" s="1"/>
  <c r="B7287" i="34"/>
  <c r="C7288" i="32" s="1"/>
  <c r="B7286" i="34"/>
  <c r="C7287" i="32" s="1"/>
  <c r="B7285" i="34"/>
  <c r="C7286" i="32" s="1"/>
  <c r="B7284" i="34"/>
  <c r="C7285" i="32" s="1"/>
  <c r="B7283" i="34"/>
  <c r="C7284" i="32" s="1"/>
  <c r="B7282" i="34"/>
  <c r="C7283" i="32" s="1"/>
  <c r="B7281" i="34"/>
  <c r="C7282" i="32" s="1"/>
  <c r="B7280" i="34"/>
  <c r="C7281" i="32" s="1"/>
  <c r="B7279" i="34"/>
  <c r="C7280" i="32" s="1"/>
  <c r="B7278" i="34"/>
  <c r="C7279" i="32" s="1"/>
  <c r="B7277" i="34"/>
  <c r="C7278" i="32" s="1"/>
  <c r="B7276" i="34"/>
  <c r="C7277" i="32" s="1"/>
  <c r="B7275" i="34"/>
  <c r="C7276" i="32" s="1"/>
  <c r="B7274" i="34"/>
  <c r="C7275" i="32" s="1"/>
  <c r="B7273" i="34"/>
  <c r="C7274" i="32" s="1"/>
  <c r="B7272" i="34"/>
  <c r="C7273" i="32" s="1"/>
  <c r="B7271" i="34"/>
  <c r="C7272" i="32" s="1"/>
  <c r="B7270" i="34"/>
  <c r="C7271" i="32" s="1"/>
  <c r="B7269" i="34"/>
  <c r="C7270" i="32" s="1"/>
  <c r="B7268" i="34"/>
  <c r="C7269" i="32" s="1"/>
  <c r="B7267" i="34"/>
  <c r="C7268" i="32" s="1"/>
  <c r="B7266" i="34"/>
  <c r="C7267" i="32" s="1"/>
  <c r="B7265" i="34"/>
  <c r="C7266" i="32" s="1"/>
  <c r="B7264" i="34"/>
  <c r="C7265" i="32" s="1"/>
  <c r="B7263" i="34"/>
  <c r="C7264" i="32" s="1"/>
  <c r="B7262" i="34"/>
  <c r="C7263" i="32" s="1"/>
  <c r="B7261" i="34"/>
  <c r="C7262" i="32" s="1"/>
  <c r="B7260" i="34"/>
  <c r="C7261" i="32" s="1"/>
  <c r="B7259" i="34"/>
  <c r="C7260" i="32" s="1"/>
  <c r="B7258" i="34"/>
  <c r="C7259" i="32" s="1"/>
  <c r="B7257" i="34"/>
  <c r="C7258" i="32" s="1"/>
  <c r="B7256" i="34"/>
  <c r="C7257" i="32" s="1"/>
  <c r="B7255" i="34"/>
  <c r="C7256" i="32" s="1"/>
  <c r="B7254" i="34"/>
  <c r="C7255" i="32" s="1"/>
  <c r="B7253" i="34"/>
  <c r="C7254" i="32" s="1"/>
  <c r="B7252" i="34"/>
  <c r="C7253" i="32" s="1"/>
  <c r="B7251" i="34"/>
  <c r="C7252" i="32" s="1"/>
  <c r="B7250" i="34"/>
  <c r="C7251" i="32" s="1"/>
  <c r="B7249" i="34"/>
  <c r="C7250" i="32" s="1"/>
  <c r="B7248" i="34"/>
  <c r="C7249" i="32" s="1"/>
  <c r="B7247" i="34"/>
  <c r="C7248" i="32" s="1"/>
  <c r="B7246" i="34"/>
  <c r="C7247" i="32" s="1"/>
  <c r="B7245" i="34"/>
  <c r="C7246" i="32" s="1"/>
  <c r="B7244" i="34"/>
  <c r="C7245" i="32" s="1"/>
  <c r="B7243" i="34"/>
  <c r="C7244" i="32" s="1"/>
  <c r="B7242" i="34"/>
  <c r="C7243" i="32" s="1"/>
  <c r="B7241" i="34"/>
  <c r="C7242" i="32" s="1"/>
  <c r="B7240" i="34"/>
  <c r="C7241" i="32" s="1"/>
  <c r="B7239" i="34"/>
  <c r="C7240" i="32" s="1"/>
  <c r="B7238" i="34"/>
  <c r="C7239" i="32" s="1"/>
  <c r="B7237" i="34"/>
  <c r="C7238" i="32" s="1"/>
  <c r="B7236" i="34"/>
  <c r="C7237" i="32" s="1"/>
  <c r="B7235" i="34"/>
  <c r="C7236" i="32" s="1"/>
  <c r="B7234" i="34"/>
  <c r="C7235" i="32" s="1"/>
  <c r="B7233" i="34"/>
  <c r="C7234" i="32" s="1"/>
  <c r="B7232" i="34"/>
  <c r="C7233" i="32" s="1"/>
  <c r="B7231" i="34"/>
  <c r="C7232" i="32" s="1"/>
  <c r="B7230" i="34"/>
  <c r="C7231" i="32" s="1"/>
  <c r="B7229" i="34"/>
  <c r="C7230" i="32" s="1"/>
  <c r="B7228" i="34"/>
  <c r="C7229" i="32" s="1"/>
  <c r="B7227" i="34"/>
  <c r="C7228" i="32" s="1"/>
  <c r="B7226" i="34"/>
  <c r="C7227" i="32" s="1"/>
  <c r="B7225" i="34"/>
  <c r="C7226" i="32" s="1"/>
  <c r="B7224" i="34"/>
  <c r="C7225" i="32" s="1"/>
  <c r="B7223" i="34"/>
  <c r="C7224" i="32" s="1"/>
  <c r="B7222" i="34"/>
  <c r="C7223" i="32" s="1"/>
  <c r="B7221" i="34"/>
  <c r="C7222" i="32" s="1"/>
  <c r="B7220" i="34"/>
  <c r="C7221" i="32" s="1"/>
  <c r="B7219" i="34"/>
  <c r="C7220" i="32" s="1"/>
  <c r="B7218" i="34"/>
  <c r="C7219" i="32" s="1"/>
  <c r="B7217" i="34"/>
  <c r="C7218" i="32" s="1"/>
  <c r="B7216" i="34"/>
  <c r="C7217" i="32" s="1"/>
  <c r="B7215" i="34"/>
  <c r="C7216" i="32" s="1"/>
  <c r="B7214" i="34"/>
  <c r="C7215" i="32" s="1"/>
  <c r="B7213" i="34"/>
  <c r="C7214" i="32" s="1"/>
  <c r="B7212" i="34"/>
  <c r="C7213" i="32" s="1"/>
  <c r="B7211" i="34"/>
  <c r="C7212" i="32" s="1"/>
  <c r="B7210" i="34"/>
  <c r="C7211" i="32" s="1"/>
  <c r="B7209" i="34"/>
  <c r="C7210" i="32" s="1"/>
  <c r="B7208" i="34"/>
  <c r="C7209" i="32" s="1"/>
  <c r="B7207" i="34"/>
  <c r="C7208" i="32" s="1"/>
  <c r="B7206" i="34"/>
  <c r="C7207" i="32" s="1"/>
  <c r="B7205" i="34"/>
  <c r="C7206" i="32" s="1"/>
  <c r="B7204" i="34"/>
  <c r="C7205" i="32" s="1"/>
  <c r="B7203" i="34"/>
  <c r="C7204" i="32" s="1"/>
  <c r="B7202" i="34"/>
  <c r="C7203" i="32" s="1"/>
  <c r="B7201" i="34"/>
  <c r="C7202" i="32" s="1"/>
  <c r="B7200" i="34"/>
  <c r="C7201" i="32" s="1"/>
  <c r="B7199" i="34"/>
  <c r="C7200" i="32" s="1"/>
  <c r="B7198" i="34"/>
  <c r="C7199" i="32" s="1"/>
  <c r="B7197" i="34"/>
  <c r="C7198" i="32" s="1"/>
  <c r="B7196" i="34"/>
  <c r="C7197" i="32" s="1"/>
  <c r="B7195" i="34"/>
  <c r="C7196" i="32" s="1"/>
  <c r="B7194" i="34"/>
  <c r="C7195" i="32" s="1"/>
  <c r="B7193" i="34"/>
  <c r="C7194" i="32" s="1"/>
  <c r="B7192" i="34"/>
  <c r="C7193" i="32" s="1"/>
  <c r="B7191" i="34"/>
  <c r="C7192" i="32" s="1"/>
  <c r="B7190" i="34"/>
  <c r="C7191" i="32" s="1"/>
  <c r="B7189" i="34"/>
  <c r="C7190" i="32" s="1"/>
  <c r="B7188" i="34"/>
  <c r="C7189" i="32" s="1"/>
  <c r="B7187" i="34"/>
  <c r="C7188" i="32" s="1"/>
  <c r="B7186" i="34"/>
  <c r="C7187" i="32" s="1"/>
  <c r="B7185" i="34"/>
  <c r="C7186" i="32" s="1"/>
  <c r="B7184" i="34"/>
  <c r="C7185" i="32" s="1"/>
  <c r="B7183" i="34"/>
  <c r="C7184" i="32" s="1"/>
  <c r="B7182" i="34"/>
  <c r="C7183" i="32" s="1"/>
  <c r="B7181" i="34"/>
  <c r="C7182" i="32" s="1"/>
  <c r="B7180" i="34"/>
  <c r="C7181" i="32" s="1"/>
  <c r="B7179" i="34"/>
  <c r="C7180" i="32" s="1"/>
  <c r="B7178" i="34"/>
  <c r="C7179" i="32" s="1"/>
  <c r="B7177" i="34"/>
  <c r="C7178" i="32" s="1"/>
  <c r="B7176" i="34"/>
  <c r="C7177" i="32" s="1"/>
  <c r="B7175" i="34"/>
  <c r="C7176" i="32" s="1"/>
  <c r="B7174" i="34"/>
  <c r="C7175" i="32" s="1"/>
  <c r="B7173" i="34"/>
  <c r="C7174" i="32" s="1"/>
  <c r="B7172" i="34"/>
  <c r="C7173" i="32" s="1"/>
  <c r="B7171" i="34"/>
  <c r="C7172" i="32" s="1"/>
  <c r="B7170" i="34"/>
  <c r="C7171" i="32" s="1"/>
  <c r="B7169" i="34"/>
  <c r="C7170" i="32" s="1"/>
  <c r="B7168" i="34"/>
  <c r="C7169" i="32" s="1"/>
  <c r="B7167" i="34"/>
  <c r="C7168" i="32" s="1"/>
  <c r="B7166" i="34"/>
  <c r="C7167" i="32" s="1"/>
  <c r="B7165" i="34"/>
  <c r="C7166" i="32" s="1"/>
  <c r="B7164" i="34"/>
  <c r="C7165" i="32" s="1"/>
  <c r="B7163" i="34"/>
  <c r="C7164" i="32" s="1"/>
  <c r="B7162" i="34"/>
  <c r="C7163" i="32" s="1"/>
  <c r="B7161" i="34"/>
  <c r="C7162" i="32" s="1"/>
  <c r="B7160" i="34"/>
  <c r="C7161" i="32" s="1"/>
  <c r="B7159" i="34"/>
  <c r="C7160" i="32" s="1"/>
  <c r="B7158" i="34"/>
  <c r="C7159" i="32" s="1"/>
  <c r="B7157" i="34"/>
  <c r="C7158" i="32" s="1"/>
  <c r="B7156" i="34"/>
  <c r="C7157" i="32" s="1"/>
  <c r="B7155" i="34"/>
  <c r="C7156" i="32" s="1"/>
  <c r="B7154" i="34"/>
  <c r="C7155" i="32" s="1"/>
  <c r="B7153" i="34"/>
  <c r="C7154" i="32" s="1"/>
  <c r="B7152" i="34"/>
  <c r="C7153" i="32" s="1"/>
  <c r="B7151" i="34"/>
  <c r="C7152" i="32" s="1"/>
  <c r="B7150" i="34"/>
  <c r="C7151" i="32" s="1"/>
  <c r="B7149" i="34"/>
  <c r="C7150" i="32" s="1"/>
  <c r="B7148" i="34"/>
  <c r="C7149" i="32" s="1"/>
  <c r="B7147" i="34"/>
  <c r="C7148" i="32" s="1"/>
  <c r="B7146" i="34"/>
  <c r="C7147" i="32" s="1"/>
  <c r="B7145" i="34"/>
  <c r="C7146" i="32" s="1"/>
  <c r="B7144" i="34"/>
  <c r="C7145" i="32" s="1"/>
  <c r="B7143" i="34"/>
  <c r="C7144" i="32" s="1"/>
  <c r="B7142" i="34"/>
  <c r="C7143" i="32" s="1"/>
  <c r="B7141" i="34"/>
  <c r="C7142" i="32" s="1"/>
  <c r="B7140" i="34"/>
  <c r="C7141" i="32" s="1"/>
  <c r="B7139" i="34"/>
  <c r="C7140" i="32" s="1"/>
  <c r="B7138" i="34"/>
  <c r="C7139" i="32" s="1"/>
  <c r="B7137" i="34"/>
  <c r="C7138" i="32" s="1"/>
  <c r="B7136" i="34"/>
  <c r="C7137" i="32" s="1"/>
  <c r="B7135" i="34"/>
  <c r="C7136" i="32" s="1"/>
  <c r="B7134" i="34"/>
  <c r="C7135" i="32" s="1"/>
  <c r="B7133" i="34"/>
  <c r="C7134" i="32" s="1"/>
  <c r="B7132" i="34"/>
  <c r="C7133" i="32" s="1"/>
  <c r="B7131" i="34"/>
  <c r="C7132" i="32" s="1"/>
  <c r="B7130" i="34"/>
  <c r="C7131" i="32" s="1"/>
  <c r="B7129" i="34"/>
  <c r="C7130" i="32" s="1"/>
  <c r="B7128" i="34"/>
  <c r="C7129" i="32" s="1"/>
  <c r="B7127" i="34"/>
  <c r="C7128" i="32" s="1"/>
  <c r="B7126" i="34"/>
  <c r="C7127" i="32" s="1"/>
  <c r="B7125" i="34"/>
  <c r="C7126" i="32" s="1"/>
  <c r="B7124" i="34"/>
  <c r="C7125" i="32" s="1"/>
  <c r="B7123" i="34"/>
  <c r="C7124" i="32" s="1"/>
  <c r="B7122" i="34"/>
  <c r="C7123" i="32" s="1"/>
  <c r="B7121" i="34"/>
  <c r="C7122" i="32" s="1"/>
  <c r="B7120" i="34"/>
  <c r="C7121" i="32" s="1"/>
  <c r="B7119" i="34"/>
  <c r="C7120" i="32" s="1"/>
  <c r="B7118" i="34"/>
  <c r="C7119" i="32" s="1"/>
  <c r="B7117" i="34"/>
  <c r="C7118" i="32" s="1"/>
  <c r="B7116" i="34"/>
  <c r="C7117" i="32" s="1"/>
  <c r="B7115" i="34"/>
  <c r="C7116" i="32" s="1"/>
  <c r="B7114" i="34"/>
  <c r="C7115" i="32" s="1"/>
  <c r="B7113" i="34"/>
  <c r="C7114" i="32" s="1"/>
  <c r="B7112" i="34"/>
  <c r="C7113" i="32" s="1"/>
  <c r="B7111" i="34"/>
  <c r="C7112" i="32" s="1"/>
  <c r="B7110" i="34"/>
  <c r="C7111" i="32" s="1"/>
  <c r="B7109" i="34"/>
  <c r="C7110" i="32" s="1"/>
  <c r="B7108" i="34"/>
  <c r="C7109" i="32" s="1"/>
  <c r="B7107" i="34"/>
  <c r="C7108" i="32" s="1"/>
  <c r="B7106" i="34"/>
  <c r="C7107" i="32" s="1"/>
  <c r="B7105" i="34"/>
  <c r="C7106" i="32" s="1"/>
  <c r="B7104" i="34"/>
  <c r="C7105" i="32" s="1"/>
  <c r="B7103" i="34"/>
  <c r="C7104" i="32" s="1"/>
  <c r="B7102" i="34"/>
  <c r="C7103" i="32" s="1"/>
  <c r="B7101" i="34"/>
  <c r="C7102" i="32" s="1"/>
  <c r="B7100" i="34"/>
  <c r="C7101" i="32" s="1"/>
  <c r="B7099" i="34"/>
  <c r="C7100" i="32" s="1"/>
  <c r="B7098" i="34"/>
  <c r="C7099" i="32" s="1"/>
  <c r="B7097" i="34"/>
  <c r="C7098" i="32" s="1"/>
  <c r="B7096" i="34"/>
  <c r="C7097" i="32" s="1"/>
  <c r="B7095" i="34"/>
  <c r="C7096" i="32" s="1"/>
  <c r="B7094" i="34"/>
  <c r="C7095" i="32" s="1"/>
  <c r="B7093" i="34"/>
  <c r="C7094" i="32" s="1"/>
  <c r="B7092" i="34"/>
  <c r="C7093" i="32" s="1"/>
  <c r="B7091" i="34"/>
  <c r="C7092" i="32" s="1"/>
  <c r="B7090" i="34"/>
  <c r="C7091" i="32" s="1"/>
  <c r="B7089" i="34"/>
  <c r="C7090" i="32" s="1"/>
  <c r="B7088" i="34"/>
  <c r="C7089" i="32" s="1"/>
  <c r="B7087" i="34"/>
  <c r="C7088" i="32" s="1"/>
  <c r="B7086" i="34"/>
  <c r="C7087" i="32" s="1"/>
  <c r="B7085" i="34"/>
  <c r="C7086" i="32" s="1"/>
  <c r="B7084" i="34"/>
  <c r="C7085" i="32" s="1"/>
  <c r="B7083" i="34"/>
  <c r="C7084" i="32" s="1"/>
  <c r="B7082" i="34"/>
  <c r="C7083" i="32" s="1"/>
  <c r="B7081" i="34"/>
  <c r="C7082" i="32" s="1"/>
  <c r="B7080" i="34"/>
  <c r="C7081" i="32" s="1"/>
  <c r="B7079" i="34"/>
  <c r="C7080" i="32" s="1"/>
  <c r="B7078" i="34"/>
  <c r="C7079" i="32" s="1"/>
  <c r="B7077" i="34"/>
  <c r="C7078" i="32" s="1"/>
  <c r="B7076" i="34"/>
  <c r="C7077" i="32" s="1"/>
  <c r="B7075" i="34"/>
  <c r="C7076" i="32" s="1"/>
  <c r="B7074" i="34"/>
  <c r="C7075" i="32" s="1"/>
  <c r="B7073" i="34"/>
  <c r="C7074" i="32" s="1"/>
  <c r="B7072" i="34"/>
  <c r="C7073" i="32" s="1"/>
  <c r="B7071" i="34"/>
  <c r="C7072" i="32" s="1"/>
  <c r="B7070" i="34"/>
  <c r="C7071" i="32" s="1"/>
  <c r="B7069" i="34"/>
  <c r="C7070" i="32" s="1"/>
  <c r="B7068" i="34"/>
  <c r="C7069" i="32" s="1"/>
  <c r="B7067" i="34"/>
  <c r="C7068" i="32" s="1"/>
  <c r="B7066" i="34"/>
  <c r="C7067" i="32" s="1"/>
  <c r="B7065" i="34"/>
  <c r="C7066" i="32" s="1"/>
  <c r="B7064" i="34"/>
  <c r="C7065" i="32" s="1"/>
  <c r="B7063" i="34"/>
  <c r="C7064" i="32" s="1"/>
  <c r="B7062" i="34"/>
  <c r="C7063" i="32" s="1"/>
  <c r="B7061" i="34"/>
  <c r="C7062" i="32" s="1"/>
  <c r="B7060" i="34"/>
  <c r="C7061" i="32" s="1"/>
  <c r="B7059" i="34"/>
  <c r="C7060" i="32" s="1"/>
  <c r="B7058" i="34"/>
  <c r="C7059" i="32" s="1"/>
  <c r="B7057" i="34"/>
  <c r="C7058" i="32" s="1"/>
  <c r="B7056" i="34"/>
  <c r="C7057" i="32" s="1"/>
  <c r="B7055" i="34"/>
  <c r="C7056" i="32" s="1"/>
  <c r="B7054" i="34"/>
  <c r="C7055" i="32" s="1"/>
  <c r="B7053" i="34"/>
  <c r="C7054" i="32" s="1"/>
  <c r="B7052" i="34"/>
  <c r="C7053" i="32" s="1"/>
  <c r="B7051" i="34"/>
  <c r="C7052" i="32" s="1"/>
  <c r="B7050" i="34"/>
  <c r="C7051" i="32" s="1"/>
  <c r="B7049" i="34"/>
  <c r="C7050" i="32" s="1"/>
  <c r="B7048" i="34"/>
  <c r="C7049" i="32" s="1"/>
  <c r="B7047" i="34"/>
  <c r="C7048" i="32" s="1"/>
  <c r="B7046" i="34"/>
  <c r="C7047" i="32" s="1"/>
  <c r="B7045" i="34"/>
  <c r="C7046" i="32" s="1"/>
  <c r="B7044" i="34"/>
  <c r="C7045" i="32" s="1"/>
  <c r="B7043" i="34"/>
  <c r="C7044" i="32" s="1"/>
  <c r="B7042" i="34"/>
  <c r="C7043" i="32" s="1"/>
  <c r="B7041" i="34"/>
  <c r="C7042" i="32" s="1"/>
  <c r="B7040" i="34"/>
  <c r="C7041" i="32" s="1"/>
  <c r="B7039" i="34"/>
  <c r="C7040" i="32" s="1"/>
  <c r="B7038" i="34"/>
  <c r="C7039" i="32" s="1"/>
  <c r="B7037" i="34"/>
  <c r="C7038" i="32" s="1"/>
  <c r="B7036" i="34"/>
  <c r="C7037" i="32" s="1"/>
  <c r="B7035" i="34"/>
  <c r="C7036" i="32" s="1"/>
  <c r="B7034" i="34"/>
  <c r="C7035" i="32" s="1"/>
  <c r="B7033" i="34"/>
  <c r="C7034" i="32" s="1"/>
  <c r="B7032" i="34"/>
  <c r="C7033" i="32" s="1"/>
  <c r="B7031" i="34"/>
  <c r="C7032" i="32" s="1"/>
  <c r="B7030" i="34"/>
  <c r="C7031" i="32" s="1"/>
  <c r="B7029" i="34"/>
  <c r="C7030" i="32" s="1"/>
  <c r="B7028" i="34"/>
  <c r="C7029" i="32" s="1"/>
  <c r="B7027" i="34"/>
  <c r="C7028" i="32" s="1"/>
  <c r="B7026" i="34"/>
  <c r="C7027" i="32" s="1"/>
  <c r="B7025" i="34"/>
  <c r="C7026" i="32" s="1"/>
  <c r="B7024" i="34"/>
  <c r="C7025" i="32" s="1"/>
  <c r="B7023" i="34"/>
  <c r="C7024" i="32" s="1"/>
  <c r="B7022" i="34"/>
  <c r="C7023" i="32" s="1"/>
  <c r="B7021" i="34"/>
  <c r="C7022" i="32" s="1"/>
  <c r="B7020" i="34"/>
  <c r="C7021" i="32" s="1"/>
  <c r="B7019" i="34"/>
  <c r="C7020" i="32" s="1"/>
  <c r="B7018" i="34"/>
  <c r="C7019" i="32" s="1"/>
  <c r="B7017" i="34"/>
  <c r="C7018" i="32" s="1"/>
  <c r="B7016" i="34"/>
  <c r="C7017" i="32" s="1"/>
  <c r="B7015" i="34"/>
  <c r="C7016" i="32" s="1"/>
  <c r="B7014" i="34"/>
  <c r="C7015" i="32" s="1"/>
  <c r="B7013" i="34"/>
  <c r="C7014" i="32" s="1"/>
  <c r="B7012" i="34"/>
  <c r="C7013" i="32" s="1"/>
  <c r="B7011" i="34"/>
  <c r="C7012" i="32" s="1"/>
  <c r="B7010" i="34"/>
  <c r="C7011" i="32" s="1"/>
  <c r="B7009" i="34"/>
  <c r="C7010" i="32" s="1"/>
  <c r="B7008" i="34"/>
  <c r="C7009" i="32" s="1"/>
  <c r="B7007" i="34"/>
  <c r="C7008" i="32" s="1"/>
  <c r="B7006" i="34"/>
  <c r="C7007" i="32" s="1"/>
  <c r="B7005" i="34"/>
  <c r="C7006" i="32" s="1"/>
  <c r="B7004" i="34"/>
  <c r="C7005" i="32" s="1"/>
  <c r="B7003" i="34"/>
  <c r="C7004" i="32" s="1"/>
  <c r="B7002" i="34"/>
  <c r="C7003" i="32" s="1"/>
  <c r="B7001" i="34"/>
  <c r="C7002" i="32" s="1"/>
  <c r="B7000" i="34"/>
  <c r="C7001" i="32" s="1"/>
  <c r="B6999" i="34"/>
  <c r="C7000" i="32" s="1"/>
  <c r="B6998" i="34"/>
  <c r="C6999" i="32" s="1"/>
  <c r="B6997" i="34"/>
  <c r="C6998" i="32" s="1"/>
  <c r="B6996" i="34"/>
  <c r="C6997" i="32" s="1"/>
  <c r="B6995" i="34"/>
  <c r="C6996" i="32" s="1"/>
  <c r="B6994" i="34"/>
  <c r="C6995" i="32" s="1"/>
  <c r="B6993" i="34"/>
  <c r="C6994" i="32" s="1"/>
  <c r="B6992" i="34"/>
  <c r="C6993" i="32" s="1"/>
  <c r="B6991" i="34"/>
  <c r="C6992" i="32" s="1"/>
  <c r="B6990" i="34"/>
  <c r="C6991" i="32" s="1"/>
  <c r="B6989" i="34"/>
  <c r="C6990" i="32" s="1"/>
  <c r="B6988" i="34"/>
  <c r="C6989" i="32" s="1"/>
  <c r="B6987" i="34"/>
  <c r="C6988" i="32" s="1"/>
  <c r="B6986" i="34"/>
  <c r="C6987" i="32" s="1"/>
  <c r="B6985" i="34"/>
  <c r="C6986" i="32" s="1"/>
  <c r="B6984" i="34"/>
  <c r="C6985" i="32" s="1"/>
  <c r="B6983" i="34"/>
  <c r="C6984" i="32" s="1"/>
  <c r="B6982" i="34"/>
  <c r="C6983" i="32" s="1"/>
  <c r="B6981" i="34"/>
  <c r="C6982" i="32" s="1"/>
  <c r="B6980" i="34"/>
  <c r="C6981" i="32" s="1"/>
  <c r="B6979" i="34"/>
  <c r="C6980" i="32" s="1"/>
  <c r="B6978" i="34"/>
  <c r="C6979" i="32" s="1"/>
  <c r="B6977" i="34"/>
  <c r="C6978" i="32" s="1"/>
  <c r="B6976" i="34"/>
  <c r="C6977" i="32" s="1"/>
  <c r="B6975" i="34"/>
  <c r="C6976" i="32" s="1"/>
  <c r="B6974" i="34"/>
  <c r="C6975" i="32" s="1"/>
  <c r="B6973" i="34"/>
  <c r="C6974" i="32" s="1"/>
  <c r="B6972" i="34"/>
  <c r="C6973" i="32" s="1"/>
  <c r="B6971" i="34"/>
  <c r="C6972" i="32" s="1"/>
  <c r="B6970" i="34"/>
  <c r="C6971" i="32" s="1"/>
  <c r="B6969" i="34"/>
  <c r="C6970" i="32" s="1"/>
  <c r="B6968" i="34"/>
  <c r="C6969" i="32" s="1"/>
  <c r="B6967" i="34"/>
  <c r="C6968" i="32" s="1"/>
  <c r="B6966" i="34"/>
  <c r="C6967" i="32" s="1"/>
  <c r="B6965" i="34"/>
  <c r="C6966" i="32" s="1"/>
  <c r="B6964" i="34"/>
  <c r="C6965" i="32" s="1"/>
  <c r="B6963" i="34"/>
  <c r="C6964" i="32" s="1"/>
  <c r="B6962" i="34"/>
  <c r="C6963" i="32" s="1"/>
  <c r="B6961" i="34"/>
  <c r="C6962" i="32" s="1"/>
  <c r="B6960" i="34"/>
  <c r="C6961" i="32" s="1"/>
  <c r="B6959" i="34"/>
  <c r="C6960" i="32" s="1"/>
  <c r="B6958" i="34"/>
  <c r="C6959" i="32" s="1"/>
  <c r="B6957" i="34"/>
  <c r="C6958" i="32" s="1"/>
  <c r="B6956" i="34"/>
  <c r="C6957" i="32" s="1"/>
  <c r="B6955" i="34"/>
  <c r="C6956" i="32" s="1"/>
  <c r="B6954" i="34"/>
  <c r="C6955" i="32" s="1"/>
  <c r="B6953" i="34"/>
  <c r="C6954" i="32" s="1"/>
  <c r="B6952" i="34"/>
  <c r="C6953" i="32" s="1"/>
  <c r="B6951" i="34"/>
  <c r="C6952" i="32" s="1"/>
  <c r="B6950" i="34"/>
  <c r="C6951" i="32" s="1"/>
  <c r="B6949" i="34"/>
  <c r="C6950" i="32" s="1"/>
  <c r="B6948" i="34"/>
  <c r="C6949" i="32" s="1"/>
  <c r="B6947" i="34"/>
  <c r="C6948" i="32" s="1"/>
  <c r="B6946" i="34"/>
  <c r="C6947" i="32" s="1"/>
  <c r="B6945" i="34"/>
  <c r="C6946" i="32" s="1"/>
  <c r="B6944" i="34"/>
  <c r="C6945" i="32" s="1"/>
  <c r="B6943" i="34"/>
  <c r="C6944" i="32" s="1"/>
  <c r="B6942" i="34"/>
  <c r="C6943" i="32" s="1"/>
  <c r="B6941" i="34"/>
  <c r="C6942" i="32" s="1"/>
  <c r="B6940" i="34"/>
  <c r="C6941" i="32" s="1"/>
  <c r="B6939" i="34"/>
  <c r="C6940" i="32" s="1"/>
  <c r="B6938" i="34"/>
  <c r="C6939" i="32" s="1"/>
  <c r="B6937" i="34"/>
  <c r="C6938" i="32" s="1"/>
  <c r="B6936" i="34"/>
  <c r="C6937" i="32" s="1"/>
  <c r="B6935" i="34"/>
  <c r="C6936" i="32" s="1"/>
  <c r="B6934" i="34"/>
  <c r="C6935" i="32" s="1"/>
  <c r="B6933" i="34"/>
  <c r="C6934" i="32" s="1"/>
  <c r="B6932" i="34"/>
  <c r="C6933" i="32" s="1"/>
  <c r="B6931" i="34"/>
  <c r="C6932" i="32" s="1"/>
  <c r="B6930" i="34"/>
  <c r="C6931" i="32" s="1"/>
  <c r="B6929" i="34"/>
  <c r="C6930" i="32" s="1"/>
  <c r="B6928" i="34"/>
  <c r="C6929" i="32" s="1"/>
  <c r="B6927" i="34"/>
  <c r="C6928" i="32" s="1"/>
  <c r="B6926" i="34"/>
  <c r="C6927" i="32" s="1"/>
  <c r="B6925" i="34"/>
  <c r="C6926" i="32" s="1"/>
  <c r="B6924" i="34"/>
  <c r="C6925" i="32" s="1"/>
  <c r="B6923" i="34"/>
  <c r="C6924" i="32" s="1"/>
  <c r="B6922" i="34"/>
  <c r="C6923" i="32" s="1"/>
  <c r="B6921" i="34"/>
  <c r="C6922" i="32" s="1"/>
  <c r="B6920" i="34"/>
  <c r="C6921" i="32" s="1"/>
  <c r="B6919" i="34"/>
  <c r="C6920" i="32" s="1"/>
  <c r="B6918" i="34"/>
  <c r="C6919" i="32" s="1"/>
  <c r="B6917" i="34"/>
  <c r="C6918" i="32" s="1"/>
  <c r="B6916" i="34"/>
  <c r="C6917" i="32" s="1"/>
  <c r="B6915" i="34"/>
  <c r="C6916" i="32" s="1"/>
  <c r="B6914" i="34"/>
  <c r="C6915" i="32" s="1"/>
  <c r="B6913" i="34"/>
  <c r="C6914" i="32" s="1"/>
  <c r="B6912" i="34"/>
  <c r="C6913" i="32" s="1"/>
  <c r="B6911" i="34"/>
  <c r="C6912" i="32" s="1"/>
  <c r="B6910" i="34"/>
  <c r="C6911" i="32" s="1"/>
  <c r="B6909" i="34"/>
  <c r="C6910" i="32" s="1"/>
  <c r="B6908" i="34"/>
  <c r="C6909" i="32" s="1"/>
  <c r="B6907" i="34"/>
  <c r="C6908" i="32" s="1"/>
  <c r="B6906" i="34"/>
  <c r="C6907" i="32" s="1"/>
  <c r="B6905" i="34"/>
  <c r="C6906" i="32" s="1"/>
  <c r="B6904" i="34"/>
  <c r="C6905" i="32" s="1"/>
  <c r="B6903" i="34"/>
  <c r="C6904" i="32" s="1"/>
  <c r="B6902" i="34"/>
  <c r="C6903" i="32" s="1"/>
  <c r="B6901" i="34"/>
  <c r="C6902" i="32" s="1"/>
  <c r="B6900" i="34"/>
  <c r="C6901" i="32" s="1"/>
  <c r="B6899" i="34"/>
  <c r="C6900" i="32" s="1"/>
  <c r="B6898" i="34"/>
  <c r="C6899" i="32" s="1"/>
  <c r="B6897" i="34"/>
  <c r="C6898" i="32" s="1"/>
  <c r="B6896" i="34"/>
  <c r="C6897" i="32" s="1"/>
  <c r="B6895" i="34"/>
  <c r="C6896" i="32" s="1"/>
  <c r="B6894" i="34"/>
  <c r="C6895" i="32" s="1"/>
  <c r="B6893" i="34"/>
  <c r="C6894" i="32" s="1"/>
  <c r="B6892" i="34"/>
  <c r="C6893" i="32" s="1"/>
  <c r="B6891" i="34"/>
  <c r="C6892" i="32" s="1"/>
  <c r="B6890" i="34"/>
  <c r="C6891" i="32" s="1"/>
  <c r="B6889" i="34"/>
  <c r="C6890" i="32" s="1"/>
  <c r="B6888" i="34"/>
  <c r="C6889" i="32" s="1"/>
  <c r="B6887" i="34"/>
  <c r="C6888" i="32" s="1"/>
  <c r="B6886" i="34"/>
  <c r="C6887" i="32" s="1"/>
  <c r="B6885" i="34"/>
  <c r="C6886" i="32" s="1"/>
  <c r="B6884" i="34"/>
  <c r="C6885" i="32" s="1"/>
  <c r="B6883" i="34"/>
  <c r="C6884" i="32" s="1"/>
  <c r="B6882" i="34"/>
  <c r="C6883" i="32" s="1"/>
  <c r="B6881" i="34"/>
  <c r="C6882" i="32" s="1"/>
  <c r="B6880" i="34"/>
  <c r="C6881" i="32" s="1"/>
  <c r="B6879" i="34"/>
  <c r="C6880" i="32" s="1"/>
  <c r="B6878" i="34"/>
  <c r="C6879" i="32" s="1"/>
  <c r="B6877" i="34"/>
  <c r="C6878" i="32" s="1"/>
  <c r="B6876" i="34"/>
  <c r="C6877" i="32" s="1"/>
  <c r="B6875" i="34"/>
  <c r="C6876" i="32" s="1"/>
  <c r="B6874" i="34"/>
  <c r="C6875" i="32" s="1"/>
  <c r="B6873" i="34"/>
  <c r="C6874" i="32" s="1"/>
  <c r="B6872" i="34"/>
  <c r="C6873" i="32" s="1"/>
  <c r="B6871" i="34"/>
  <c r="C6872" i="32" s="1"/>
  <c r="B6870" i="34"/>
  <c r="C6871" i="32" s="1"/>
  <c r="B6869" i="34"/>
  <c r="C6870" i="32" s="1"/>
  <c r="B6868" i="34"/>
  <c r="C6869" i="32" s="1"/>
  <c r="B6867" i="34"/>
  <c r="C6868" i="32" s="1"/>
  <c r="B6866" i="34"/>
  <c r="C6867" i="32" s="1"/>
  <c r="B6865" i="34"/>
  <c r="C6866" i="32" s="1"/>
  <c r="B6864" i="34"/>
  <c r="C6865" i="32" s="1"/>
  <c r="B6863" i="34"/>
  <c r="C6864" i="32" s="1"/>
  <c r="B6862" i="34"/>
  <c r="C6863" i="32" s="1"/>
  <c r="B6861" i="34"/>
  <c r="C6862" i="32" s="1"/>
  <c r="B6860" i="34"/>
  <c r="C6861" i="32" s="1"/>
  <c r="B6859" i="34"/>
  <c r="C6860" i="32" s="1"/>
  <c r="B6858" i="34"/>
  <c r="C6859" i="32" s="1"/>
  <c r="B6857" i="34"/>
  <c r="C6858" i="32" s="1"/>
  <c r="B6856" i="34"/>
  <c r="C6857" i="32" s="1"/>
  <c r="B6855" i="34"/>
  <c r="C6856" i="32" s="1"/>
  <c r="B6854" i="34"/>
  <c r="C6855" i="32" s="1"/>
  <c r="B6853" i="34"/>
  <c r="C6854" i="32" s="1"/>
  <c r="B6852" i="34"/>
  <c r="C6853" i="32" s="1"/>
  <c r="B6851" i="34"/>
  <c r="C6852" i="32" s="1"/>
  <c r="B6850" i="34"/>
  <c r="C6851" i="32" s="1"/>
  <c r="B6849" i="34"/>
  <c r="C6850" i="32" s="1"/>
  <c r="B6848" i="34"/>
  <c r="C6849" i="32" s="1"/>
  <c r="B6847" i="34"/>
  <c r="C6848" i="32" s="1"/>
  <c r="B6846" i="34"/>
  <c r="C6847" i="32" s="1"/>
  <c r="B6845" i="34"/>
  <c r="C6846" i="32" s="1"/>
  <c r="B6844" i="34"/>
  <c r="C6845" i="32" s="1"/>
  <c r="B6843" i="34"/>
  <c r="C6844" i="32" s="1"/>
  <c r="B6842" i="34"/>
  <c r="C6843" i="32" s="1"/>
  <c r="B6841" i="34"/>
  <c r="C6842" i="32" s="1"/>
  <c r="B6840" i="34"/>
  <c r="C6841" i="32" s="1"/>
  <c r="B6839" i="34"/>
  <c r="C6840" i="32" s="1"/>
  <c r="B6838" i="34"/>
  <c r="C6839" i="32" s="1"/>
  <c r="B6837" i="34"/>
  <c r="C6838" i="32" s="1"/>
  <c r="B6836" i="34"/>
  <c r="C6837" i="32" s="1"/>
  <c r="B6835" i="34"/>
  <c r="C6836" i="32" s="1"/>
  <c r="B6834" i="34"/>
  <c r="C6835" i="32" s="1"/>
  <c r="B6833" i="34"/>
  <c r="C6834" i="32" s="1"/>
  <c r="B6832" i="34"/>
  <c r="C6833" i="32" s="1"/>
  <c r="B6831" i="34"/>
  <c r="C6832" i="32" s="1"/>
  <c r="B6830" i="34"/>
  <c r="C6831" i="32" s="1"/>
  <c r="B6829" i="34"/>
  <c r="C6830" i="32" s="1"/>
  <c r="B6828" i="34"/>
  <c r="C6829" i="32" s="1"/>
  <c r="B6827" i="34"/>
  <c r="C6828" i="32" s="1"/>
  <c r="B6826" i="34"/>
  <c r="C6827" i="32" s="1"/>
  <c r="B6825" i="34"/>
  <c r="C6826" i="32" s="1"/>
  <c r="B6824" i="34"/>
  <c r="C6825" i="32" s="1"/>
  <c r="B6823" i="34"/>
  <c r="C6824" i="32" s="1"/>
  <c r="B6822" i="34"/>
  <c r="C6823" i="32" s="1"/>
  <c r="B6821" i="34"/>
  <c r="C6822" i="32" s="1"/>
  <c r="B6820" i="34"/>
  <c r="C6821" i="32" s="1"/>
  <c r="B6819" i="34"/>
  <c r="C6820" i="32" s="1"/>
  <c r="B6818" i="34"/>
  <c r="C6819" i="32" s="1"/>
  <c r="B6817" i="34"/>
  <c r="C6818" i="32" s="1"/>
  <c r="B6816" i="34"/>
  <c r="C6817" i="32" s="1"/>
  <c r="B6815" i="34"/>
  <c r="C6816" i="32" s="1"/>
  <c r="B6814" i="34"/>
  <c r="C6815" i="32" s="1"/>
  <c r="B6813" i="34"/>
  <c r="C6814" i="32" s="1"/>
  <c r="B6812" i="34"/>
  <c r="C6813" i="32" s="1"/>
  <c r="B6811" i="34"/>
  <c r="C6812" i="32" s="1"/>
  <c r="B6810" i="34"/>
  <c r="C6811" i="32" s="1"/>
  <c r="B6809" i="34"/>
  <c r="C6810" i="32" s="1"/>
  <c r="B6808" i="34"/>
  <c r="C6809" i="32" s="1"/>
  <c r="B6807" i="34"/>
  <c r="C6808" i="32" s="1"/>
  <c r="B6806" i="34"/>
  <c r="C6807" i="32" s="1"/>
  <c r="B6805" i="34"/>
  <c r="C6806" i="32" s="1"/>
  <c r="B6804" i="34"/>
  <c r="C6805" i="32" s="1"/>
  <c r="B6803" i="34"/>
  <c r="C6804" i="32" s="1"/>
  <c r="B6802" i="34"/>
  <c r="C6803" i="32" s="1"/>
  <c r="B6801" i="34"/>
  <c r="C6802" i="32" s="1"/>
  <c r="B6800" i="34"/>
  <c r="C6801" i="32" s="1"/>
  <c r="B6799" i="34"/>
  <c r="C6800" i="32" s="1"/>
  <c r="B6798" i="34"/>
  <c r="C6799" i="32" s="1"/>
  <c r="B6797" i="34"/>
  <c r="C6798" i="32" s="1"/>
  <c r="B6796" i="34"/>
  <c r="C6797" i="32" s="1"/>
  <c r="B6795" i="34"/>
  <c r="C6796" i="32" s="1"/>
  <c r="B6794" i="34"/>
  <c r="C6795" i="32" s="1"/>
  <c r="B6793" i="34"/>
  <c r="C6794" i="32" s="1"/>
  <c r="B6792" i="34"/>
  <c r="C6793" i="32" s="1"/>
  <c r="B6791" i="34"/>
  <c r="C6792" i="32" s="1"/>
  <c r="B6790" i="34"/>
  <c r="C6791" i="32" s="1"/>
  <c r="B6789" i="34"/>
  <c r="C6790" i="32" s="1"/>
  <c r="B6788" i="34"/>
  <c r="C6789" i="32" s="1"/>
  <c r="B6787" i="34"/>
  <c r="C6788" i="32" s="1"/>
  <c r="B6786" i="34"/>
  <c r="C6787" i="32" s="1"/>
  <c r="B6785" i="34"/>
  <c r="C6786" i="32" s="1"/>
  <c r="B6784" i="34"/>
  <c r="C6785" i="32" s="1"/>
  <c r="B6783" i="34"/>
  <c r="C6784" i="32" s="1"/>
  <c r="B6782" i="34"/>
  <c r="C6783" i="32" s="1"/>
  <c r="B6781" i="34"/>
  <c r="C6782" i="32" s="1"/>
  <c r="B6780" i="34"/>
  <c r="C6781" i="32" s="1"/>
  <c r="B6779" i="34"/>
  <c r="C6780" i="32" s="1"/>
  <c r="B6778" i="34"/>
  <c r="C6779" i="32" s="1"/>
  <c r="B6777" i="34"/>
  <c r="C6778" i="32" s="1"/>
  <c r="B6776" i="34"/>
  <c r="C6777" i="32" s="1"/>
  <c r="B6775" i="34"/>
  <c r="C6776" i="32" s="1"/>
  <c r="B6774" i="34"/>
  <c r="C6775" i="32" s="1"/>
  <c r="B6773" i="34"/>
  <c r="C6774" i="32" s="1"/>
  <c r="B6772" i="34"/>
  <c r="C6773" i="32" s="1"/>
  <c r="B6771" i="34"/>
  <c r="C6772" i="32" s="1"/>
  <c r="B6770" i="34"/>
  <c r="C6771" i="32" s="1"/>
  <c r="B6769" i="34"/>
  <c r="C6770" i="32" s="1"/>
  <c r="B6768" i="34"/>
  <c r="C6769" i="32" s="1"/>
  <c r="B6767" i="34"/>
  <c r="C6768" i="32" s="1"/>
  <c r="B6766" i="34"/>
  <c r="C6767" i="32" s="1"/>
  <c r="B6765" i="34"/>
  <c r="C6766" i="32" s="1"/>
  <c r="B6764" i="34"/>
  <c r="C6765" i="32" s="1"/>
  <c r="B6763" i="34"/>
  <c r="C6764" i="32" s="1"/>
  <c r="B6762" i="34"/>
  <c r="C6763" i="32" s="1"/>
  <c r="B6761" i="34"/>
  <c r="C6762" i="32" s="1"/>
  <c r="B6760" i="34"/>
  <c r="C6761" i="32" s="1"/>
  <c r="B6759" i="34"/>
  <c r="C6760" i="32" s="1"/>
  <c r="B6758" i="34"/>
  <c r="C6759" i="32" s="1"/>
  <c r="B6757" i="34"/>
  <c r="C6758" i="32" s="1"/>
  <c r="B6756" i="34"/>
  <c r="C6757" i="32" s="1"/>
  <c r="B6755" i="34"/>
  <c r="C6756" i="32" s="1"/>
  <c r="B6754" i="34"/>
  <c r="C6755" i="32" s="1"/>
  <c r="B6753" i="34"/>
  <c r="C6754" i="32" s="1"/>
  <c r="B6752" i="34"/>
  <c r="C6753" i="32" s="1"/>
  <c r="B6751" i="34"/>
  <c r="C6752" i="32" s="1"/>
  <c r="B6750" i="34"/>
  <c r="C6751" i="32" s="1"/>
  <c r="B6749" i="34"/>
  <c r="C6750" i="32" s="1"/>
  <c r="B6748" i="34"/>
  <c r="C6749" i="32" s="1"/>
  <c r="B6747" i="34"/>
  <c r="C6748" i="32" s="1"/>
  <c r="B6746" i="34"/>
  <c r="C6747" i="32" s="1"/>
  <c r="B6745" i="34"/>
  <c r="C6746" i="32" s="1"/>
  <c r="B6744" i="34"/>
  <c r="C6745" i="32" s="1"/>
  <c r="B6743" i="34"/>
  <c r="C6744" i="32" s="1"/>
  <c r="B6742" i="34"/>
  <c r="C6743" i="32" s="1"/>
  <c r="B6741" i="34"/>
  <c r="C6742" i="32" s="1"/>
  <c r="B6740" i="34"/>
  <c r="C6741" i="32" s="1"/>
  <c r="B6739" i="34"/>
  <c r="C6740" i="32" s="1"/>
  <c r="B6738" i="34"/>
  <c r="C6739" i="32" s="1"/>
  <c r="B6737" i="34"/>
  <c r="C6738" i="32" s="1"/>
  <c r="B6736" i="34"/>
  <c r="C6737" i="32" s="1"/>
  <c r="B6735" i="34"/>
  <c r="C6736" i="32" s="1"/>
  <c r="B6734" i="34"/>
  <c r="C6735" i="32" s="1"/>
  <c r="B6733" i="34"/>
  <c r="C6734" i="32" s="1"/>
  <c r="B6732" i="34"/>
  <c r="C6733" i="32" s="1"/>
  <c r="B6731" i="34"/>
  <c r="C6732" i="32" s="1"/>
  <c r="B6730" i="34"/>
  <c r="C6731" i="32" s="1"/>
  <c r="B6729" i="34"/>
  <c r="C6730" i="32" s="1"/>
  <c r="B6728" i="34"/>
  <c r="C6729" i="32" s="1"/>
  <c r="B6727" i="34"/>
  <c r="C6728" i="32" s="1"/>
  <c r="B6726" i="34"/>
  <c r="C6727" i="32" s="1"/>
  <c r="B6725" i="34"/>
  <c r="C6726" i="32" s="1"/>
  <c r="B6724" i="34"/>
  <c r="C6725" i="32" s="1"/>
  <c r="B6723" i="34"/>
  <c r="C6724" i="32" s="1"/>
  <c r="B6722" i="34"/>
  <c r="C6723" i="32" s="1"/>
  <c r="B6721" i="34"/>
  <c r="C6722" i="32" s="1"/>
  <c r="B6720" i="34"/>
  <c r="C6721" i="32" s="1"/>
  <c r="B6719" i="34"/>
  <c r="C6720" i="32" s="1"/>
  <c r="B6718" i="34"/>
  <c r="C6719" i="32" s="1"/>
  <c r="B6717" i="34"/>
  <c r="C6718" i="32" s="1"/>
  <c r="B6716" i="34"/>
  <c r="C6717" i="32" s="1"/>
  <c r="B6715" i="34"/>
  <c r="C6716" i="32" s="1"/>
  <c r="B6714" i="34"/>
  <c r="C6715" i="32" s="1"/>
  <c r="B6713" i="34"/>
  <c r="C6714" i="32" s="1"/>
  <c r="B6712" i="34"/>
  <c r="C6713" i="32" s="1"/>
  <c r="B6711" i="34"/>
  <c r="C6712" i="32" s="1"/>
  <c r="B6710" i="34"/>
  <c r="C6711" i="32" s="1"/>
  <c r="B6709" i="34"/>
  <c r="C6710" i="32" s="1"/>
  <c r="B6708" i="34"/>
  <c r="C6709" i="32" s="1"/>
  <c r="B6707" i="34"/>
  <c r="C6708" i="32" s="1"/>
  <c r="B6706" i="34"/>
  <c r="C6707" i="32" s="1"/>
  <c r="B6705" i="34"/>
  <c r="C6706" i="32" s="1"/>
  <c r="B6704" i="34"/>
  <c r="C6705" i="32" s="1"/>
  <c r="B6703" i="34"/>
  <c r="C6704" i="32" s="1"/>
  <c r="B6702" i="34"/>
  <c r="C6703" i="32" s="1"/>
  <c r="B6701" i="34"/>
  <c r="C6702" i="32" s="1"/>
  <c r="B6700" i="34"/>
  <c r="C6701" i="32" s="1"/>
  <c r="B6699" i="34"/>
  <c r="C6700" i="32" s="1"/>
  <c r="B6698" i="34"/>
  <c r="C6699" i="32" s="1"/>
  <c r="B6697" i="34"/>
  <c r="C6698" i="32" s="1"/>
  <c r="B6696" i="34"/>
  <c r="C6697" i="32" s="1"/>
  <c r="B6695" i="34"/>
  <c r="C6696" i="32" s="1"/>
  <c r="B6694" i="34"/>
  <c r="C6695" i="32" s="1"/>
  <c r="B6693" i="34"/>
  <c r="C6694" i="32" s="1"/>
  <c r="B6692" i="34"/>
  <c r="C6693" i="32" s="1"/>
  <c r="B6691" i="34"/>
  <c r="C6692" i="32" s="1"/>
  <c r="B6690" i="34"/>
  <c r="C6691" i="32" s="1"/>
  <c r="B6689" i="34"/>
  <c r="C6690" i="32" s="1"/>
  <c r="B6688" i="34"/>
  <c r="C6689" i="32" s="1"/>
  <c r="B6687" i="34"/>
  <c r="C6688" i="32" s="1"/>
  <c r="B6686" i="34"/>
  <c r="C6687" i="32" s="1"/>
  <c r="B6685" i="34"/>
  <c r="C6686" i="32" s="1"/>
  <c r="B6684" i="34"/>
  <c r="C6685" i="32" s="1"/>
  <c r="B6683" i="34"/>
  <c r="C6684" i="32" s="1"/>
  <c r="B6682" i="34"/>
  <c r="C6683" i="32" s="1"/>
  <c r="B6681" i="34"/>
  <c r="C6682" i="32" s="1"/>
  <c r="B6680" i="34"/>
  <c r="C6681" i="32" s="1"/>
  <c r="B6679" i="34"/>
  <c r="C6680" i="32" s="1"/>
  <c r="B6678" i="34"/>
  <c r="C6679" i="32" s="1"/>
  <c r="B6677" i="34"/>
  <c r="C6678" i="32" s="1"/>
  <c r="B6676" i="34"/>
  <c r="C6677" i="32" s="1"/>
  <c r="B6675" i="34"/>
  <c r="C6676" i="32" s="1"/>
  <c r="B6674" i="34"/>
  <c r="C6675" i="32" s="1"/>
  <c r="B6673" i="34"/>
  <c r="C6674" i="32" s="1"/>
  <c r="B6672" i="34"/>
  <c r="C6673" i="32" s="1"/>
  <c r="B6671" i="34"/>
  <c r="C6672" i="32" s="1"/>
  <c r="B6670" i="34"/>
  <c r="C6671" i="32" s="1"/>
  <c r="B6669" i="34"/>
  <c r="C6670" i="32" s="1"/>
  <c r="B6668" i="34"/>
  <c r="C6669" i="32" s="1"/>
  <c r="B6667" i="34"/>
  <c r="C6668" i="32" s="1"/>
  <c r="B6666" i="34"/>
  <c r="C6667" i="32" s="1"/>
  <c r="B6665" i="34"/>
  <c r="C6666" i="32" s="1"/>
  <c r="B6664" i="34"/>
  <c r="C6665" i="32" s="1"/>
  <c r="B6663" i="34"/>
  <c r="C6664" i="32" s="1"/>
  <c r="B6662" i="34"/>
  <c r="C6663" i="32" s="1"/>
  <c r="B6661" i="34"/>
  <c r="C6662" i="32" s="1"/>
  <c r="B6660" i="34"/>
  <c r="C6661" i="32" s="1"/>
  <c r="B6659" i="34"/>
  <c r="C6660" i="32" s="1"/>
  <c r="B6658" i="34"/>
  <c r="C6659" i="32" s="1"/>
  <c r="B6657" i="34"/>
  <c r="C6658" i="32" s="1"/>
  <c r="B6656" i="34"/>
  <c r="C6657" i="32" s="1"/>
  <c r="B6655" i="34"/>
  <c r="C6656" i="32" s="1"/>
  <c r="B6654" i="34"/>
  <c r="C6655" i="32" s="1"/>
  <c r="B6653" i="34"/>
  <c r="C6654" i="32" s="1"/>
  <c r="B6652" i="34"/>
  <c r="C6653" i="32" s="1"/>
  <c r="B6651" i="34"/>
  <c r="C6652" i="32" s="1"/>
  <c r="B6650" i="34"/>
  <c r="C6651" i="32" s="1"/>
  <c r="B6649" i="34"/>
  <c r="C6650" i="32" s="1"/>
  <c r="B6648" i="34"/>
  <c r="C6649" i="32" s="1"/>
  <c r="B6647" i="34"/>
  <c r="C6648" i="32" s="1"/>
  <c r="B6646" i="34"/>
  <c r="C6647" i="32" s="1"/>
  <c r="B6645" i="34"/>
  <c r="C6646" i="32" s="1"/>
  <c r="B6644" i="34"/>
  <c r="C6645" i="32" s="1"/>
  <c r="B6643" i="34"/>
  <c r="C6644" i="32" s="1"/>
  <c r="B6642" i="34"/>
  <c r="C6643" i="32" s="1"/>
  <c r="B6641" i="34"/>
  <c r="C6642" i="32" s="1"/>
  <c r="B6640" i="34"/>
  <c r="C6641" i="32" s="1"/>
  <c r="B6639" i="34"/>
  <c r="C6640" i="32" s="1"/>
  <c r="B6638" i="34"/>
  <c r="C6639" i="32" s="1"/>
  <c r="B6637" i="34"/>
  <c r="C6638" i="32" s="1"/>
  <c r="B6636" i="34"/>
  <c r="C6637" i="32" s="1"/>
  <c r="B6635" i="34"/>
  <c r="C6636" i="32" s="1"/>
  <c r="B6634" i="34"/>
  <c r="C6635" i="32" s="1"/>
  <c r="B6633" i="34"/>
  <c r="C6634" i="32" s="1"/>
  <c r="B6632" i="34"/>
  <c r="C6633" i="32" s="1"/>
  <c r="B6631" i="34"/>
  <c r="C6632" i="32" s="1"/>
  <c r="B6630" i="34"/>
  <c r="C6631" i="32" s="1"/>
  <c r="B6629" i="34"/>
  <c r="C6630" i="32" s="1"/>
  <c r="B6628" i="34"/>
  <c r="C6629" i="32" s="1"/>
  <c r="B6627" i="34"/>
  <c r="C6628" i="32" s="1"/>
  <c r="B6626" i="34"/>
  <c r="C6627" i="32" s="1"/>
  <c r="B6625" i="34"/>
  <c r="C6626" i="32" s="1"/>
  <c r="B6624" i="34"/>
  <c r="C6625" i="32" s="1"/>
  <c r="B6623" i="34"/>
  <c r="C6624" i="32" s="1"/>
  <c r="B6622" i="34"/>
  <c r="C6623" i="32" s="1"/>
  <c r="B6621" i="34"/>
  <c r="C6622" i="32" s="1"/>
  <c r="B6620" i="34"/>
  <c r="C6621" i="32" s="1"/>
  <c r="B6619" i="34"/>
  <c r="C6620" i="32" s="1"/>
  <c r="B6618" i="34"/>
  <c r="C6619" i="32" s="1"/>
  <c r="B6617" i="34"/>
  <c r="C6618" i="32" s="1"/>
  <c r="B6616" i="34"/>
  <c r="C6617" i="32" s="1"/>
  <c r="B6615" i="34"/>
  <c r="C6616" i="32" s="1"/>
  <c r="B6614" i="34"/>
  <c r="C6615" i="32" s="1"/>
  <c r="B6613" i="34"/>
  <c r="C6614" i="32" s="1"/>
  <c r="B6612" i="34"/>
  <c r="C6613" i="32" s="1"/>
  <c r="B6611" i="34"/>
  <c r="C6612" i="32" s="1"/>
  <c r="B6610" i="34"/>
  <c r="C6611" i="32" s="1"/>
  <c r="B6609" i="34"/>
  <c r="C6610" i="32" s="1"/>
  <c r="B6608" i="34"/>
  <c r="C6609" i="32" s="1"/>
  <c r="B6607" i="34"/>
  <c r="C6608" i="32" s="1"/>
  <c r="B6606" i="34"/>
  <c r="C6607" i="32" s="1"/>
  <c r="B6605" i="34"/>
  <c r="C6606" i="32" s="1"/>
  <c r="B6604" i="34"/>
  <c r="C6605" i="32" s="1"/>
  <c r="B6603" i="34"/>
  <c r="C6604" i="32" s="1"/>
  <c r="B6602" i="34"/>
  <c r="C6603" i="32" s="1"/>
  <c r="B6601" i="34"/>
  <c r="C6602" i="32" s="1"/>
  <c r="B6600" i="34"/>
  <c r="C6601" i="32" s="1"/>
  <c r="B6599" i="34"/>
  <c r="C6600" i="32" s="1"/>
  <c r="B6598" i="34"/>
  <c r="C6599" i="32" s="1"/>
  <c r="B6597" i="34"/>
  <c r="C6598" i="32" s="1"/>
  <c r="B6596" i="34"/>
  <c r="C6597" i="32" s="1"/>
  <c r="B6595" i="34"/>
  <c r="C6596" i="32" s="1"/>
  <c r="B6594" i="34"/>
  <c r="C6595" i="32" s="1"/>
  <c r="B6593" i="34"/>
  <c r="C6594" i="32" s="1"/>
  <c r="B6592" i="34"/>
  <c r="C6593" i="32" s="1"/>
  <c r="B6591" i="34"/>
  <c r="C6592" i="32" s="1"/>
  <c r="B6590" i="34"/>
  <c r="C6591" i="32" s="1"/>
  <c r="B6589" i="34"/>
  <c r="C6590" i="32" s="1"/>
  <c r="B6588" i="34"/>
  <c r="C6589" i="32" s="1"/>
  <c r="B6587" i="34"/>
  <c r="C6588" i="32" s="1"/>
  <c r="B6586" i="34"/>
  <c r="C6587" i="32" s="1"/>
  <c r="B6585" i="34"/>
  <c r="C6586" i="32" s="1"/>
  <c r="B6584" i="34"/>
  <c r="C6585" i="32" s="1"/>
  <c r="B6583" i="34"/>
  <c r="C6584" i="32" s="1"/>
  <c r="B6582" i="34"/>
  <c r="C6583" i="32" s="1"/>
  <c r="B6581" i="34"/>
  <c r="C6582" i="32" s="1"/>
  <c r="B6580" i="34"/>
  <c r="C6581" i="32" s="1"/>
  <c r="B6579" i="34"/>
  <c r="C6580" i="32" s="1"/>
  <c r="B6578" i="34"/>
  <c r="C6579" i="32" s="1"/>
  <c r="B6577" i="34"/>
  <c r="C6578" i="32" s="1"/>
  <c r="B6576" i="34"/>
  <c r="C6577" i="32" s="1"/>
  <c r="B6575" i="34"/>
  <c r="C6576" i="32" s="1"/>
  <c r="B6574" i="34"/>
  <c r="C6575" i="32" s="1"/>
  <c r="B6573" i="34"/>
  <c r="C6574" i="32" s="1"/>
  <c r="B6572" i="34"/>
  <c r="C6573" i="32" s="1"/>
  <c r="B6571" i="34"/>
  <c r="C6572" i="32" s="1"/>
  <c r="B6570" i="34"/>
  <c r="C6571" i="32" s="1"/>
  <c r="B6569" i="34"/>
  <c r="C6570" i="32" s="1"/>
  <c r="B6568" i="34"/>
  <c r="C6569" i="32" s="1"/>
  <c r="B6567" i="34"/>
  <c r="C6568" i="32" s="1"/>
  <c r="B6566" i="34"/>
  <c r="C6567" i="32" s="1"/>
  <c r="B6565" i="34"/>
  <c r="C6566" i="32" s="1"/>
  <c r="B6564" i="34"/>
  <c r="C6565" i="32" s="1"/>
  <c r="B6563" i="34"/>
  <c r="C6564" i="32" s="1"/>
  <c r="B6562" i="34"/>
  <c r="C6563" i="32" s="1"/>
  <c r="B6561" i="34"/>
  <c r="C6562" i="32" s="1"/>
  <c r="B6560" i="34"/>
  <c r="C6561" i="32" s="1"/>
  <c r="B6559" i="34"/>
  <c r="C6560" i="32" s="1"/>
  <c r="B6558" i="34"/>
  <c r="C6559" i="32" s="1"/>
  <c r="B6557" i="34"/>
  <c r="C6558" i="32" s="1"/>
  <c r="B6556" i="34"/>
  <c r="C6557" i="32" s="1"/>
  <c r="B6555" i="34"/>
  <c r="C6556" i="32" s="1"/>
  <c r="B6554" i="34"/>
  <c r="C6555" i="32" s="1"/>
  <c r="B6553" i="34"/>
  <c r="C6554" i="32" s="1"/>
  <c r="B6552" i="34"/>
  <c r="C6553" i="32" s="1"/>
  <c r="B6551" i="34"/>
  <c r="C6552" i="32" s="1"/>
  <c r="B6550" i="34"/>
  <c r="C6551" i="32" s="1"/>
  <c r="B6549" i="34"/>
  <c r="C6550" i="32" s="1"/>
  <c r="B6548" i="34"/>
  <c r="C6549" i="32" s="1"/>
  <c r="B6547" i="34"/>
  <c r="C6548" i="32" s="1"/>
  <c r="B6546" i="34"/>
  <c r="C6547" i="32" s="1"/>
  <c r="B6545" i="34"/>
  <c r="C6546" i="32" s="1"/>
  <c r="B6544" i="34"/>
  <c r="C6545" i="32" s="1"/>
  <c r="B6543" i="34"/>
  <c r="C6544" i="32" s="1"/>
  <c r="B6542" i="34"/>
  <c r="C6543" i="32" s="1"/>
  <c r="B6541" i="34"/>
  <c r="C6542" i="32" s="1"/>
  <c r="B6540" i="34"/>
  <c r="C6541" i="32" s="1"/>
  <c r="B6539" i="34"/>
  <c r="C6540" i="32" s="1"/>
  <c r="B6538" i="34"/>
  <c r="C6539" i="32" s="1"/>
  <c r="B6537" i="34"/>
  <c r="C6538" i="32" s="1"/>
  <c r="B6536" i="34"/>
  <c r="C6537" i="32" s="1"/>
  <c r="B6535" i="34"/>
  <c r="C6536" i="32" s="1"/>
  <c r="B6534" i="34"/>
  <c r="C6535" i="32" s="1"/>
  <c r="B6533" i="34"/>
  <c r="C6534" i="32" s="1"/>
  <c r="B6532" i="34"/>
  <c r="C6533" i="32" s="1"/>
  <c r="B6531" i="34"/>
  <c r="C6532" i="32" s="1"/>
  <c r="B6530" i="34"/>
  <c r="C6531" i="32" s="1"/>
  <c r="B6529" i="34"/>
  <c r="C6530" i="32" s="1"/>
  <c r="B6528" i="34"/>
  <c r="C6529" i="32" s="1"/>
  <c r="B6527" i="34"/>
  <c r="C6528" i="32" s="1"/>
  <c r="B6526" i="34"/>
  <c r="C6527" i="32" s="1"/>
  <c r="B6525" i="34"/>
  <c r="C6526" i="32" s="1"/>
  <c r="B6524" i="34"/>
  <c r="C6525" i="32" s="1"/>
  <c r="B6523" i="34"/>
  <c r="C6524" i="32" s="1"/>
  <c r="B6522" i="34"/>
  <c r="C6523" i="32" s="1"/>
  <c r="B6521" i="34"/>
  <c r="C6522" i="32" s="1"/>
  <c r="B6520" i="34"/>
  <c r="C6521" i="32" s="1"/>
  <c r="B6519" i="34"/>
  <c r="C6520" i="32" s="1"/>
  <c r="B6518" i="34"/>
  <c r="C6519" i="32" s="1"/>
  <c r="B6517" i="34"/>
  <c r="C6518" i="32" s="1"/>
  <c r="B6516" i="34"/>
  <c r="C6517" i="32" s="1"/>
  <c r="B6515" i="34"/>
  <c r="C6516" i="32" s="1"/>
  <c r="B6514" i="34"/>
  <c r="C6515" i="32" s="1"/>
  <c r="B6513" i="34"/>
  <c r="C6514" i="32" s="1"/>
  <c r="B6512" i="34"/>
  <c r="C6513" i="32" s="1"/>
  <c r="B6511" i="34"/>
  <c r="C6512" i="32" s="1"/>
  <c r="B6510" i="34"/>
  <c r="C6511" i="32" s="1"/>
  <c r="B6509" i="34"/>
  <c r="C6510" i="32" s="1"/>
  <c r="B6508" i="34"/>
  <c r="C6509" i="32" s="1"/>
  <c r="B6507" i="34"/>
  <c r="C6508" i="32" s="1"/>
  <c r="B6506" i="34"/>
  <c r="C6507" i="32" s="1"/>
  <c r="B6505" i="34"/>
  <c r="C6506" i="32" s="1"/>
  <c r="B6504" i="34"/>
  <c r="C6505" i="32" s="1"/>
  <c r="B6503" i="34"/>
  <c r="C6504" i="32" s="1"/>
  <c r="B6502" i="34"/>
  <c r="C6503" i="32" s="1"/>
  <c r="B6501" i="34"/>
  <c r="C6502" i="32" s="1"/>
  <c r="B6500" i="34"/>
  <c r="C6501" i="32" s="1"/>
  <c r="B6499" i="34"/>
  <c r="C6500" i="32" s="1"/>
  <c r="B6498" i="34"/>
  <c r="C6499" i="32" s="1"/>
  <c r="B6497" i="34"/>
  <c r="C6498" i="32" s="1"/>
  <c r="B6496" i="34"/>
  <c r="C6497" i="32" s="1"/>
  <c r="B6495" i="34"/>
  <c r="C6496" i="32" s="1"/>
  <c r="B6494" i="34"/>
  <c r="C6495" i="32" s="1"/>
  <c r="B6493" i="34"/>
  <c r="C6494" i="32" s="1"/>
  <c r="B6492" i="34"/>
  <c r="C6493" i="32" s="1"/>
  <c r="B6491" i="34"/>
  <c r="C6492" i="32" s="1"/>
  <c r="B6490" i="34"/>
  <c r="C6491" i="32" s="1"/>
  <c r="B6489" i="34"/>
  <c r="C6490" i="32" s="1"/>
  <c r="B6488" i="34"/>
  <c r="C6489" i="32" s="1"/>
  <c r="B6487" i="34"/>
  <c r="C6488" i="32" s="1"/>
  <c r="B6486" i="34"/>
  <c r="C6487" i="32" s="1"/>
  <c r="B6485" i="34"/>
  <c r="C6486" i="32" s="1"/>
  <c r="B6484" i="34"/>
  <c r="C6485" i="32" s="1"/>
  <c r="B6483" i="34"/>
  <c r="C6484" i="32" s="1"/>
  <c r="B6482" i="34"/>
  <c r="C6483" i="32" s="1"/>
  <c r="B6481" i="34"/>
  <c r="C6482" i="32" s="1"/>
  <c r="B6480" i="34"/>
  <c r="C6481" i="32" s="1"/>
  <c r="B6479" i="34"/>
  <c r="C6480" i="32" s="1"/>
  <c r="B6478" i="34"/>
  <c r="C6479" i="32" s="1"/>
  <c r="B6477" i="34"/>
  <c r="C6478" i="32" s="1"/>
  <c r="B6476" i="34"/>
  <c r="C6477" i="32" s="1"/>
  <c r="B6475" i="34"/>
  <c r="C6476" i="32" s="1"/>
  <c r="B6474" i="34"/>
  <c r="C6475" i="32" s="1"/>
  <c r="B6473" i="34"/>
  <c r="C6474" i="32" s="1"/>
  <c r="B6472" i="34"/>
  <c r="C6473" i="32" s="1"/>
  <c r="B6471" i="34"/>
  <c r="C6472" i="32" s="1"/>
  <c r="B6470" i="34"/>
  <c r="C6471" i="32" s="1"/>
  <c r="B6469" i="34"/>
  <c r="C6470" i="32" s="1"/>
  <c r="B6468" i="34"/>
  <c r="C6469" i="32" s="1"/>
  <c r="B6467" i="34"/>
  <c r="C6468" i="32" s="1"/>
  <c r="B6466" i="34"/>
  <c r="C6467" i="32" s="1"/>
  <c r="B6465" i="34"/>
  <c r="C6466" i="32" s="1"/>
  <c r="B6464" i="34"/>
  <c r="C6465" i="32" s="1"/>
  <c r="B6463" i="34"/>
  <c r="C6464" i="32" s="1"/>
  <c r="B6462" i="34"/>
  <c r="C6463" i="32" s="1"/>
  <c r="B6461" i="34"/>
  <c r="C6462" i="32" s="1"/>
  <c r="B6460" i="34"/>
  <c r="C6461" i="32" s="1"/>
  <c r="B6459" i="34"/>
  <c r="C6460" i="32" s="1"/>
  <c r="B6458" i="34"/>
  <c r="C6459" i="32" s="1"/>
  <c r="B6457" i="34"/>
  <c r="C6458" i="32" s="1"/>
  <c r="B6456" i="34"/>
  <c r="C6457" i="32" s="1"/>
  <c r="B6455" i="34"/>
  <c r="C6456" i="32" s="1"/>
  <c r="B6454" i="34"/>
  <c r="C6455" i="32" s="1"/>
  <c r="B6453" i="34"/>
  <c r="C6454" i="32" s="1"/>
  <c r="B6452" i="34"/>
  <c r="C6453" i="32" s="1"/>
  <c r="B6451" i="34"/>
  <c r="C6452" i="32" s="1"/>
  <c r="B6450" i="34"/>
  <c r="C6451" i="32" s="1"/>
  <c r="B6449" i="34"/>
  <c r="C6450" i="32" s="1"/>
  <c r="B6448" i="34"/>
  <c r="C6449" i="32" s="1"/>
  <c r="B6447" i="34"/>
  <c r="C6448" i="32" s="1"/>
  <c r="B6446" i="34"/>
  <c r="C6447" i="32" s="1"/>
  <c r="B6445" i="34"/>
  <c r="C6446" i="32" s="1"/>
  <c r="B6444" i="34"/>
  <c r="C6445" i="32" s="1"/>
  <c r="B6443" i="34"/>
  <c r="C6444" i="32" s="1"/>
  <c r="B6442" i="34"/>
  <c r="C6443" i="32" s="1"/>
  <c r="B6441" i="34"/>
  <c r="C6442" i="32" s="1"/>
  <c r="B6440" i="34"/>
  <c r="C6441" i="32" s="1"/>
  <c r="B6439" i="34"/>
  <c r="C6440" i="32" s="1"/>
  <c r="B6438" i="34"/>
  <c r="C6439" i="32" s="1"/>
  <c r="B6437" i="34"/>
  <c r="C6438" i="32" s="1"/>
  <c r="B6436" i="34"/>
  <c r="C6437" i="32" s="1"/>
  <c r="B6435" i="34"/>
  <c r="C6436" i="32" s="1"/>
  <c r="B6434" i="34"/>
  <c r="C6435" i="32" s="1"/>
  <c r="B6433" i="34"/>
  <c r="C6434" i="32" s="1"/>
  <c r="B6432" i="34"/>
  <c r="C6433" i="32" s="1"/>
  <c r="B6431" i="34"/>
  <c r="C6432" i="32" s="1"/>
  <c r="B6430" i="34"/>
  <c r="C6431" i="32" s="1"/>
  <c r="B6429" i="34"/>
  <c r="C6430" i="32" s="1"/>
  <c r="B6428" i="34"/>
  <c r="C6429" i="32" s="1"/>
  <c r="B6427" i="34"/>
  <c r="C6428" i="32" s="1"/>
  <c r="B6426" i="34"/>
  <c r="C6427" i="32" s="1"/>
  <c r="B6425" i="34"/>
  <c r="C6426" i="32" s="1"/>
  <c r="B6424" i="34"/>
  <c r="C6425" i="32" s="1"/>
  <c r="B6423" i="34"/>
  <c r="C6424" i="32" s="1"/>
  <c r="B6422" i="34"/>
  <c r="C6423" i="32" s="1"/>
  <c r="B6421" i="34"/>
  <c r="C6422" i="32" s="1"/>
  <c r="B6420" i="34"/>
  <c r="C6421" i="32" s="1"/>
  <c r="B6419" i="34"/>
  <c r="C6420" i="32" s="1"/>
  <c r="B6418" i="34"/>
  <c r="C6419" i="32" s="1"/>
  <c r="B6417" i="34"/>
  <c r="C6418" i="32" s="1"/>
  <c r="B6416" i="34"/>
  <c r="C6417" i="32" s="1"/>
  <c r="B6415" i="34"/>
  <c r="C6416" i="32" s="1"/>
  <c r="B6414" i="34"/>
  <c r="C6415" i="32" s="1"/>
  <c r="B6413" i="34"/>
  <c r="C6414" i="32" s="1"/>
  <c r="B6412" i="34"/>
  <c r="C6413" i="32" s="1"/>
  <c r="B6411" i="34"/>
  <c r="C6412" i="32" s="1"/>
  <c r="B6410" i="34"/>
  <c r="C6411" i="32" s="1"/>
  <c r="B6409" i="34"/>
  <c r="C6410" i="32" s="1"/>
  <c r="B6408" i="34"/>
  <c r="C6409" i="32" s="1"/>
  <c r="B6407" i="34"/>
  <c r="C6408" i="32" s="1"/>
  <c r="B6406" i="34"/>
  <c r="C6407" i="32" s="1"/>
  <c r="B6405" i="34"/>
  <c r="C6406" i="32" s="1"/>
  <c r="B6404" i="34"/>
  <c r="C6405" i="32" s="1"/>
  <c r="B6403" i="34"/>
  <c r="C6404" i="32" s="1"/>
  <c r="B6402" i="34"/>
  <c r="C6403" i="32" s="1"/>
  <c r="B6401" i="34"/>
  <c r="C6402" i="32" s="1"/>
  <c r="B6400" i="34"/>
  <c r="C6401" i="32" s="1"/>
  <c r="B6399" i="34"/>
  <c r="C6400" i="32" s="1"/>
  <c r="B6398" i="34"/>
  <c r="C6399" i="32" s="1"/>
  <c r="B6397" i="34"/>
  <c r="C6398" i="32" s="1"/>
  <c r="B6396" i="34"/>
  <c r="C6397" i="32" s="1"/>
  <c r="B6395" i="34"/>
  <c r="C6396" i="32" s="1"/>
  <c r="B6394" i="34"/>
  <c r="C6395" i="32" s="1"/>
  <c r="B6393" i="34"/>
  <c r="C6394" i="32" s="1"/>
  <c r="B6392" i="34"/>
  <c r="C6393" i="32" s="1"/>
  <c r="B6391" i="34"/>
  <c r="C6392" i="32" s="1"/>
  <c r="B6390" i="34"/>
  <c r="C6391" i="32" s="1"/>
  <c r="B6389" i="34"/>
  <c r="C6390" i="32" s="1"/>
  <c r="B6388" i="34"/>
  <c r="C6389" i="32" s="1"/>
  <c r="B6387" i="34"/>
  <c r="C6388" i="32" s="1"/>
  <c r="B6386" i="34"/>
  <c r="C6387" i="32" s="1"/>
  <c r="B6385" i="34"/>
  <c r="C6386" i="32" s="1"/>
  <c r="B6384" i="34"/>
  <c r="C6385" i="32" s="1"/>
  <c r="B6383" i="34"/>
  <c r="C6384" i="32" s="1"/>
  <c r="B6382" i="34"/>
  <c r="C6383" i="32" s="1"/>
  <c r="B6381" i="34"/>
  <c r="C6382" i="32" s="1"/>
  <c r="B6380" i="34"/>
  <c r="C6381" i="32" s="1"/>
  <c r="B6379" i="34"/>
  <c r="C6380" i="32" s="1"/>
  <c r="B6378" i="34"/>
  <c r="C6379" i="32" s="1"/>
  <c r="B6377" i="34"/>
  <c r="C6378" i="32" s="1"/>
  <c r="B6376" i="34"/>
  <c r="C6377" i="32" s="1"/>
  <c r="B6375" i="34"/>
  <c r="C6376" i="32" s="1"/>
  <c r="B6374" i="34"/>
  <c r="C6375" i="32" s="1"/>
  <c r="B6373" i="34"/>
  <c r="C6374" i="32" s="1"/>
  <c r="B6372" i="34"/>
  <c r="C6373" i="32" s="1"/>
  <c r="B6371" i="34"/>
  <c r="C6372" i="32" s="1"/>
  <c r="B6370" i="34"/>
  <c r="C6371" i="32" s="1"/>
  <c r="B6369" i="34"/>
  <c r="C6370" i="32" s="1"/>
  <c r="B6368" i="34"/>
  <c r="C6369" i="32" s="1"/>
  <c r="B6367" i="34"/>
  <c r="C6368" i="32" s="1"/>
  <c r="B6366" i="34"/>
  <c r="C6367" i="32" s="1"/>
  <c r="B6365" i="34"/>
  <c r="C6366" i="32" s="1"/>
  <c r="B6364" i="34"/>
  <c r="C6365" i="32" s="1"/>
  <c r="B6363" i="34"/>
  <c r="C6364" i="32" s="1"/>
  <c r="B6362" i="34"/>
  <c r="C6363" i="32" s="1"/>
  <c r="B6361" i="34"/>
  <c r="C6362" i="32" s="1"/>
  <c r="B6360" i="34"/>
  <c r="C6361" i="32" s="1"/>
  <c r="B6359" i="34"/>
  <c r="C6360" i="32" s="1"/>
  <c r="B6358" i="34"/>
  <c r="C6359" i="32" s="1"/>
  <c r="B6357" i="34"/>
  <c r="C6358" i="32" s="1"/>
  <c r="B6356" i="34"/>
  <c r="C6357" i="32" s="1"/>
  <c r="B6355" i="34"/>
  <c r="C6356" i="32" s="1"/>
  <c r="B6354" i="34"/>
  <c r="B6353" i="34"/>
  <c r="C6354" i="32" s="1"/>
  <c r="B6352" i="34"/>
  <c r="C6353" i="32" s="1"/>
  <c r="B6351" i="34"/>
  <c r="C6352" i="32" s="1"/>
  <c r="B6350" i="34"/>
  <c r="C6351" i="32" s="1"/>
  <c r="B6349" i="34"/>
  <c r="C6350" i="32" s="1"/>
  <c r="B6348" i="34"/>
  <c r="C6349" i="32" s="1"/>
  <c r="B6347" i="34"/>
  <c r="C6348" i="32" s="1"/>
  <c r="B6346" i="34"/>
  <c r="C6347" i="32" s="1"/>
  <c r="B6345" i="34"/>
  <c r="C6346" i="32" s="1"/>
  <c r="B6344" i="34"/>
  <c r="C6345" i="32" s="1"/>
  <c r="B6343" i="34"/>
  <c r="C6344" i="32" s="1"/>
  <c r="B6342" i="34"/>
  <c r="C6343" i="32" s="1"/>
  <c r="B6341" i="34"/>
  <c r="C6342" i="32" s="1"/>
  <c r="B6340" i="34"/>
  <c r="C6341" i="32" s="1"/>
  <c r="B6339" i="34"/>
  <c r="C6340" i="32" s="1"/>
  <c r="B6338" i="34"/>
  <c r="C6339" i="32" s="1"/>
  <c r="B6337" i="34"/>
  <c r="C6338" i="32" s="1"/>
  <c r="B6336" i="34"/>
  <c r="C6337" i="32" s="1"/>
  <c r="B6335" i="34"/>
  <c r="C6336" i="32" s="1"/>
  <c r="B6334" i="34"/>
  <c r="C6335" i="32" s="1"/>
  <c r="B6333" i="34"/>
  <c r="C6334" i="32" s="1"/>
  <c r="B6332" i="34"/>
  <c r="C6333" i="32" s="1"/>
  <c r="B6331" i="34"/>
  <c r="C6332" i="32" s="1"/>
  <c r="B6330" i="34"/>
  <c r="C6331" i="32" s="1"/>
  <c r="B6329" i="34"/>
  <c r="C6330" i="32" s="1"/>
  <c r="B6328" i="34"/>
  <c r="C6329" i="32" s="1"/>
  <c r="B6327" i="34"/>
  <c r="C6328" i="32" s="1"/>
  <c r="B6326" i="34"/>
  <c r="C6327" i="32" s="1"/>
  <c r="B6325" i="34"/>
  <c r="C6326" i="32" s="1"/>
  <c r="B6324" i="34"/>
  <c r="C6325" i="32" s="1"/>
  <c r="B6323" i="34"/>
  <c r="C6324" i="32" s="1"/>
  <c r="B6322" i="34"/>
  <c r="C6323" i="32" s="1"/>
  <c r="B6321" i="34"/>
  <c r="C6322" i="32" s="1"/>
  <c r="B6320" i="34"/>
  <c r="C6321" i="32" s="1"/>
  <c r="B6319" i="34"/>
  <c r="C6320" i="32" s="1"/>
  <c r="B6318" i="34"/>
  <c r="C6319" i="32" s="1"/>
  <c r="B6317" i="34"/>
  <c r="C6318" i="32" s="1"/>
  <c r="B6316" i="34"/>
  <c r="C6317" i="32" s="1"/>
  <c r="B6315" i="34"/>
  <c r="C6316" i="32" s="1"/>
  <c r="B6314" i="34"/>
  <c r="C6315" i="32" s="1"/>
  <c r="B6313" i="34"/>
  <c r="C6314" i="32" s="1"/>
  <c r="B6312" i="34"/>
  <c r="C6313" i="32" s="1"/>
  <c r="B6311" i="34"/>
  <c r="C6312" i="32" s="1"/>
  <c r="B6310" i="34"/>
  <c r="C6311" i="32" s="1"/>
  <c r="B6309" i="34"/>
  <c r="C6310" i="32" s="1"/>
  <c r="B6308" i="34"/>
  <c r="C6309" i="32" s="1"/>
  <c r="B6307" i="34"/>
  <c r="C6308" i="32" s="1"/>
  <c r="B6306" i="34"/>
  <c r="C6307" i="32" s="1"/>
  <c r="B6305" i="34"/>
  <c r="C6306" i="32" s="1"/>
  <c r="B6304" i="34"/>
  <c r="C6305" i="32" s="1"/>
  <c r="B6303" i="34"/>
  <c r="C6304" i="32" s="1"/>
  <c r="B6302" i="34"/>
  <c r="C6303" i="32" s="1"/>
  <c r="B6301" i="34"/>
  <c r="C6302" i="32" s="1"/>
  <c r="B6300" i="34"/>
  <c r="C6301" i="32" s="1"/>
  <c r="B6299" i="34"/>
  <c r="C6300" i="32" s="1"/>
  <c r="B6298" i="34"/>
  <c r="C6299" i="32" s="1"/>
  <c r="B6297" i="34"/>
  <c r="C6298" i="32" s="1"/>
  <c r="B6296" i="34"/>
  <c r="C6297" i="32" s="1"/>
  <c r="B6295" i="34"/>
  <c r="C6296" i="32" s="1"/>
  <c r="B6294" i="34"/>
  <c r="C6295" i="32" s="1"/>
  <c r="B6293" i="34"/>
  <c r="C6294" i="32" s="1"/>
  <c r="B6292" i="34"/>
  <c r="C6293" i="32" s="1"/>
  <c r="B6291" i="34"/>
  <c r="B6290" i="34"/>
  <c r="C6291" i="32" s="1"/>
  <c r="B6289" i="34"/>
  <c r="C6290" i="32" s="1"/>
  <c r="B6288" i="34"/>
  <c r="C6289" i="32" s="1"/>
  <c r="B6287" i="34"/>
  <c r="C6288" i="32" s="1"/>
  <c r="B6286" i="34"/>
  <c r="C6287" i="32" s="1"/>
  <c r="B6285" i="34"/>
  <c r="C6286" i="32" s="1"/>
  <c r="B6284" i="34"/>
  <c r="C6285" i="32" s="1"/>
  <c r="B6283" i="34"/>
  <c r="C6284" i="32" s="1"/>
  <c r="B6282" i="34"/>
  <c r="C6283" i="32" s="1"/>
  <c r="B6281" i="34"/>
  <c r="C6282" i="32" s="1"/>
  <c r="B6280" i="34"/>
  <c r="C6281" i="32" s="1"/>
  <c r="B6279" i="34"/>
  <c r="C6280" i="32" s="1"/>
  <c r="B6278" i="34"/>
  <c r="C6279" i="32" s="1"/>
  <c r="B6277" i="34"/>
  <c r="C6278" i="32" s="1"/>
  <c r="B6276" i="34"/>
  <c r="C6277" i="32" s="1"/>
  <c r="B6275" i="34"/>
  <c r="C6276" i="32" s="1"/>
  <c r="B6274" i="34"/>
  <c r="C6275" i="32" s="1"/>
  <c r="B6273" i="34"/>
  <c r="C6274" i="32" s="1"/>
  <c r="B6272" i="34"/>
  <c r="C6273" i="32" s="1"/>
  <c r="B6271" i="34"/>
  <c r="C6272" i="32" s="1"/>
  <c r="B6270" i="34"/>
  <c r="C6271" i="32" s="1"/>
  <c r="B6269" i="34"/>
  <c r="C6270" i="32" s="1"/>
  <c r="B6268" i="34"/>
  <c r="C6269" i="32" s="1"/>
  <c r="B6267" i="34"/>
  <c r="C6268" i="32" s="1"/>
  <c r="B6266" i="34"/>
  <c r="C6267" i="32" s="1"/>
  <c r="B6265" i="34"/>
  <c r="C6266" i="32" s="1"/>
  <c r="B6264" i="34"/>
  <c r="C6265" i="32" s="1"/>
  <c r="B6263" i="34"/>
  <c r="C6264" i="32" s="1"/>
  <c r="B6262" i="34"/>
  <c r="C6263" i="32" s="1"/>
  <c r="B6261" i="34"/>
  <c r="C6262" i="32" s="1"/>
  <c r="B6260" i="34"/>
  <c r="C6261" i="32" s="1"/>
  <c r="B6259" i="34"/>
  <c r="C6260" i="32" s="1"/>
  <c r="B6258" i="34"/>
  <c r="C6259" i="32" s="1"/>
  <c r="B6257" i="34"/>
  <c r="C6258" i="32" s="1"/>
  <c r="B6256" i="34"/>
  <c r="C6257" i="32" s="1"/>
  <c r="B6255" i="34"/>
  <c r="C6256" i="32" s="1"/>
  <c r="B6254" i="34"/>
  <c r="C6255" i="32" s="1"/>
  <c r="B6253" i="34"/>
  <c r="C6254" i="32" s="1"/>
  <c r="B6252" i="34"/>
  <c r="C6253" i="32" s="1"/>
  <c r="B6251" i="34"/>
  <c r="C6252" i="32" s="1"/>
  <c r="B6250" i="34"/>
  <c r="C6251" i="32" s="1"/>
  <c r="B6249" i="34"/>
  <c r="C6250" i="32" s="1"/>
  <c r="B6248" i="34"/>
  <c r="C6249" i="32" s="1"/>
  <c r="B6247" i="34"/>
  <c r="C6248" i="32" s="1"/>
  <c r="B6246" i="34"/>
  <c r="C6247" i="32" s="1"/>
  <c r="B6245" i="34"/>
  <c r="C6246" i="32" s="1"/>
  <c r="B6244" i="34"/>
  <c r="C6245" i="32" s="1"/>
  <c r="B6243" i="34"/>
  <c r="C6244" i="32" s="1"/>
  <c r="B6242" i="34"/>
  <c r="C6243" i="32" s="1"/>
  <c r="B6241" i="34"/>
  <c r="C6242" i="32" s="1"/>
  <c r="B6240" i="34"/>
  <c r="C6241" i="32" s="1"/>
  <c r="B6239" i="34"/>
  <c r="C6240" i="32" s="1"/>
  <c r="B6238" i="34"/>
  <c r="C6239" i="32" s="1"/>
  <c r="B6237" i="34"/>
  <c r="C6238" i="32" s="1"/>
  <c r="B6236" i="34"/>
  <c r="C6237" i="32" s="1"/>
  <c r="B6235" i="34"/>
  <c r="C6236" i="32" s="1"/>
  <c r="B6234" i="34"/>
  <c r="C6235" i="32" s="1"/>
  <c r="B6233" i="34"/>
  <c r="C6234" i="32" s="1"/>
  <c r="B6232" i="34"/>
  <c r="C6233" i="32" s="1"/>
  <c r="B6231" i="34"/>
  <c r="C6232" i="32" s="1"/>
  <c r="B6230" i="34"/>
  <c r="C6231" i="32" s="1"/>
  <c r="B6229" i="34"/>
  <c r="C6230" i="32" s="1"/>
  <c r="B6228" i="34"/>
  <c r="B6227" i="34"/>
  <c r="C6228" i="32" s="1"/>
  <c r="B6226" i="34"/>
  <c r="C6227" i="32" s="1"/>
  <c r="B6225" i="34"/>
  <c r="C6226" i="32" s="1"/>
  <c r="B6224" i="34"/>
  <c r="C6225" i="32" s="1"/>
  <c r="B6223" i="34"/>
  <c r="C6224" i="32" s="1"/>
  <c r="B6222" i="34"/>
  <c r="C6223" i="32" s="1"/>
  <c r="B6221" i="34"/>
  <c r="C6222" i="32" s="1"/>
  <c r="B6220" i="34"/>
  <c r="C6221" i="32" s="1"/>
  <c r="B6219" i="34"/>
  <c r="C6220" i="32" s="1"/>
  <c r="B6218" i="34"/>
  <c r="C6219" i="32" s="1"/>
  <c r="B6217" i="34"/>
  <c r="C6218" i="32" s="1"/>
  <c r="B6216" i="34"/>
  <c r="C6217" i="32" s="1"/>
  <c r="B6215" i="34"/>
  <c r="C6216" i="32" s="1"/>
  <c r="B6214" i="34"/>
  <c r="C6215" i="32" s="1"/>
  <c r="B6213" i="34"/>
  <c r="C6214" i="32" s="1"/>
  <c r="B6212" i="34"/>
  <c r="C6213" i="32" s="1"/>
  <c r="B6211" i="34"/>
  <c r="C6212" i="32" s="1"/>
  <c r="B6210" i="34"/>
  <c r="C6211" i="32" s="1"/>
  <c r="B6209" i="34"/>
  <c r="C6210" i="32" s="1"/>
  <c r="B6208" i="34"/>
  <c r="C6209" i="32" s="1"/>
  <c r="B6207" i="34"/>
  <c r="C6208" i="32" s="1"/>
  <c r="B6206" i="34"/>
  <c r="C6207" i="32" s="1"/>
  <c r="B6205" i="34"/>
  <c r="C6206" i="32" s="1"/>
  <c r="B6204" i="34"/>
  <c r="C6205" i="32" s="1"/>
  <c r="B6203" i="34"/>
  <c r="C6204" i="32" s="1"/>
  <c r="B6202" i="34"/>
  <c r="C6203" i="32" s="1"/>
  <c r="B6201" i="34"/>
  <c r="C6202" i="32" s="1"/>
  <c r="B6200" i="34"/>
  <c r="C6201" i="32" s="1"/>
  <c r="B6199" i="34"/>
  <c r="C6200" i="32" s="1"/>
  <c r="B6198" i="34"/>
  <c r="C6199" i="32" s="1"/>
  <c r="B6197" i="34"/>
  <c r="C6198" i="32" s="1"/>
  <c r="B6196" i="34"/>
  <c r="C6197" i="32" s="1"/>
  <c r="B6195" i="34"/>
  <c r="C6196" i="32" s="1"/>
  <c r="B6194" i="34"/>
  <c r="C6195" i="32" s="1"/>
  <c r="B6193" i="34"/>
  <c r="C6194" i="32" s="1"/>
  <c r="B6192" i="34"/>
  <c r="C6193" i="32" s="1"/>
  <c r="B6191" i="34"/>
  <c r="C6192" i="32" s="1"/>
  <c r="B6190" i="34"/>
  <c r="C6191" i="32" s="1"/>
  <c r="B6189" i="34"/>
  <c r="C6190" i="32" s="1"/>
  <c r="B6188" i="34"/>
  <c r="C6189" i="32" s="1"/>
  <c r="B6187" i="34"/>
  <c r="C6188" i="32" s="1"/>
  <c r="B6186" i="34"/>
  <c r="C6187" i="32" s="1"/>
  <c r="B6185" i="34"/>
  <c r="C6186" i="32" s="1"/>
  <c r="B6184" i="34"/>
  <c r="C6185" i="32" s="1"/>
  <c r="B6183" i="34"/>
  <c r="C6184" i="32" s="1"/>
  <c r="B6182" i="34"/>
  <c r="C6183" i="32" s="1"/>
  <c r="B6181" i="34"/>
  <c r="C6182" i="32" s="1"/>
  <c r="B6180" i="34"/>
  <c r="C6181" i="32" s="1"/>
  <c r="B6179" i="34"/>
  <c r="C6180" i="32" s="1"/>
  <c r="B6178" i="34"/>
  <c r="C6179" i="32" s="1"/>
  <c r="B6177" i="34"/>
  <c r="C6178" i="32" s="1"/>
  <c r="B6176" i="34"/>
  <c r="C6177" i="32" s="1"/>
  <c r="B6175" i="34"/>
  <c r="C6176" i="32" s="1"/>
  <c r="B6174" i="34"/>
  <c r="C6175" i="32" s="1"/>
  <c r="B6173" i="34"/>
  <c r="C6174" i="32" s="1"/>
  <c r="B6172" i="34"/>
  <c r="C6173" i="32" s="1"/>
  <c r="B6171" i="34"/>
  <c r="C6172" i="32" s="1"/>
  <c r="B6170" i="34"/>
  <c r="C6171" i="32" s="1"/>
  <c r="B6169" i="34"/>
  <c r="C6170" i="32" s="1"/>
  <c r="B6168" i="34"/>
  <c r="B6167" i="34"/>
  <c r="C6168" i="32" s="1"/>
  <c r="B6166" i="34"/>
  <c r="C6167" i="32" s="1"/>
  <c r="B6165" i="34"/>
  <c r="C6166" i="32" s="1"/>
  <c r="B6164" i="34"/>
  <c r="C6165" i="32" s="1"/>
  <c r="B6163" i="34"/>
  <c r="C6164" i="32" s="1"/>
  <c r="B6162" i="34"/>
  <c r="C6163" i="32" s="1"/>
  <c r="B6161" i="34"/>
  <c r="C6162" i="32" s="1"/>
  <c r="B6160" i="34"/>
  <c r="C6161" i="32" s="1"/>
  <c r="B6159" i="34"/>
  <c r="C6160" i="32" s="1"/>
  <c r="B6158" i="34"/>
  <c r="C6159" i="32" s="1"/>
  <c r="B6157" i="34"/>
  <c r="C6158" i="32" s="1"/>
  <c r="B6156" i="34"/>
  <c r="C6157" i="32" s="1"/>
  <c r="B6155" i="34"/>
  <c r="C6156" i="32" s="1"/>
  <c r="B6154" i="34"/>
  <c r="C6155" i="32" s="1"/>
  <c r="B6153" i="34"/>
  <c r="C6154" i="32" s="1"/>
  <c r="B6152" i="34"/>
  <c r="C6153" i="32" s="1"/>
  <c r="B6151" i="34"/>
  <c r="C6152" i="32" s="1"/>
  <c r="B6150" i="34"/>
  <c r="C6151" i="32" s="1"/>
  <c r="B6149" i="34"/>
  <c r="C6150" i="32" s="1"/>
  <c r="B6148" i="34"/>
  <c r="C6149" i="32" s="1"/>
  <c r="B6147" i="34"/>
  <c r="C6148" i="32" s="1"/>
  <c r="B6146" i="34"/>
  <c r="C6147" i="32" s="1"/>
  <c r="B6145" i="34"/>
  <c r="C6146" i="32" s="1"/>
  <c r="B6144" i="34"/>
  <c r="C6145" i="32" s="1"/>
  <c r="B6143" i="34"/>
  <c r="C6144" i="32" s="1"/>
  <c r="B6142" i="34"/>
  <c r="C6143" i="32" s="1"/>
  <c r="B6141" i="34"/>
  <c r="C6142" i="32" s="1"/>
  <c r="B6140" i="34"/>
  <c r="C6141" i="32" s="1"/>
  <c r="B6139" i="34"/>
  <c r="C6140" i="32" s="1"/>
  <c r="B6138" i="34"/>
  <c r="C6139" i="32" s="1"/>
  <c r="B6137" i="34"/>
  <c r="C6138" i="32" s="1"/>
  <c r="B6136" i="34"/>
  <c r="C6137" i="32" s="1"/>
  <c r="B6135" i="34"/>
  <c r="C6136" i="32" s="1"/>
  <c r="B6134" i="34"/>
  <c r="C6135" i="32" s="1"/>
  <c r="B6133" i="34"/>
  <c r="C6134" i="32" s="1"/>
  <c r="B6132" i="34"/>
  <c r="C6133" i="32" s="1"/>
  <c r="B6131" i="34"/>
  <c r="C6132" i="32" s="1"/>
  <c r="B6130" i="34"/>
  <c r="C6131" i="32" s="1"/>
  <c r="B6129" i="34"/>
  <c r="C6130" i="32" s="1"/>
  <c r="B6128" i="34"/>
  <c r="C6129" i="32" s="1"/>
  <c r="B6127" i="34"/>
  <c r="C6128" i="32" s="1"/>
  <c r="B6126" i="34"/>
  <c r="C6127" i="32" s="1"/>
  <c r="B6125" i="34"/>
  <c r="C6126" i="32" s="1"/>
  <c r="B6124" i="34"/>
  <c r="C6125" i="32" s="1"/>
  <c r="B6123" i="34"/>
  <c r="C6124" i="32" s="1"/>
  <c r="B6122" i="34"/>
  <c r="C6123" i="32" s="1"/>
  <c r="B6121" i="34"/>
  <c r="C6122" i="32" s="1"/>
  <c r="B6120" i="34"/>
  <c r="C6121" i="32" s="1"/>
  <c r="B6119" i="34"/>
  <c r="C6120" i="32" s="1"/>
  <c r="B6118" i="34"/>
  <c r="C6119" i="32" s="1"/>
  <c r="B6117" i="34"/>
  <c r="C6118" i="32" s="1"/>
  <c r="B6116" i="34"/>
  <c r="C6117" i="32" s="1"/>
  <c r="B6115" i="34"/>
  <c r="C6116" i="32" s="1"/>
  <c r="B6114" i="34"/>
  <c r="C6115" i="32" s="1"/>
  <c r="B6113" i="34"/>
  <c r="C6114" i="32" s="1"/>
  <c r="B6112" i="34"/>
  <c r="C6113" i="32" s="1"/>
  <c r="B6111" i="34"/>
  <c r="C6112" i="32" s="1"/>
  <c r="B6110" i="34"/>
  <c r="C6111" i="32" s="1"/>
  <c r="B6109" i="34"/>
  <c r="C6110" i="32" s="1"/>
  <c r="B6108" i="34"/>
  <c r="C6109" i="32" s="1"/>
  <c r="B6107" i="34"/>
  <c r="C6108" i="32" s="1"/>
  <c r="B6106" i="34"/>
  <c r="C6107" i="32" s="1"/>
  <c r="B6105" i="34"/>
  <c r="B6104" i="34"/>
  <c r="C6105" i="32" s="1"/>
  <c r="B6103" i="34"/>
  <c r="C6104" i="32" s="1"/>
  <c r="B6102" i="34"/>
  <c r="C6103" i="32" s="1"/>
  <c r="B6101" i="34"/>
  <c r="C6102" i="32" s="1"/>
  <c r="B6100" i="34"/>
  <c r="C6101" i="32" s="1"/>
  <c r="B6099" i="34"/>
  <c r="C6100" i="32" s="1"/>
  <c r="B6098" i="34"/>
  <c r="C6099" i="32" s="1"/>
  <c r="B6097" i="34"/>
  <c r="C6098" i="32" s="1"/>
  <c r="B6096" i="34"/>
  <c r="C6097" i="32" s="1"/>
  <c r="B6095" i="34"/>
  <c r="C6096" i="32" s="1"/>
  <c r="B6094" i="34"/>
  <c r="C6095" i="32" s="1"/>
  <c r="B6093" i="34"/>
  <c r="C6094" i="32" s="1"/>
  <c r="B6092" i="34"/>
  <c r="C6093" i="32" s="1"/>
  <c r="B6091" i="34"/>
  <c r="C6092" i="32" s="1"/>
  <c r="B6090" i="34"/>
  <c r="C6091" i="32" s="1"/>
  <c r="B6089" i="34"/>
  <c r="C6090" i="32" s="1"/>
  <c r="B6088" i="34"/>
  <c r="C6089" i="32" s="1"/>
  <c r="B6087" i="34"/>
  <c r="C6088" i="32" s="1"/>
  <c r="B6086" i="34"/>
  <c r="C6087" i="32" s="1"/>
  <c r="B6085" i="34"/>
  <c r="C6086" i="32" s="1"/>
  <c r="B6084" i="34"/>
  <c r="C6085" i="32" s="1"/>
  <c r="B6083" i="34"/>
  <c r="C6084" i="32" s="1"/>
  <c r="B6082" i="34"/>
  <c r="C6083" i="32" s="1"/>
  <c r="B6081" i="34"/>
  <c r="C6082" i="32" s="1"/>
  <c r="B6080" i="34"/>
  <c r="C6081" i="32" s="1"/>
  <c r="B6079" i="34"/>
  <c r="C6080" i="32" s="1"/>
  <c r="B6078" i="34"/>
  <c r="C6079" i="32" s="1"/>
  <c r="B6077" i="34"/>
  <c r="C6078" i="32" s="1"/>
  <c r="B6076" i="34"/>
  <c r="C6077" i="32" s="1"/>
  <c r="B6075" i="34"/>
  <c r="C6076" i="32" s="1"/>
  <c r="B6074" i="34"/>
  <c r="C6075" i="32" s="1"/>
  <c r="B6073" i="34"/>
  <c r="C6074" i="32" s="1"/>
  <c r="B6072" i="34"/>
  <c r="C6073" i="32" s="1"/>
  <c r="B6071" i="34"/>
  <c r="C6072" i="32" s="1"/>
  <c r="B6070" i="34"/>
  <c r="C6071" i="32" s="1"/>
  <c r="B6069" i="34"/>
  <c r="C6070" i="32" s="1"/>
  <c r="B6068" i="34"/>
  <c r="C6069" i="32" s="1"/>
  <c r="B6067" i="34"/>
  <c r="C6068" i="32" s="1"/>
  <c r="B6066" i="34"/>
  <c r="C6067" i="32" s="1"/>
  <c r="B6065" i="34"/>
  <c r="C6066" i="32" s="1"/>
  <c r="B6064" i="34"/>
  <c r="C6065" i="32" s="1"/>
  <c r="B6063" i="34"/>
  <c r="C6064" i="32" s="1"/>
  <c r="B6062" i="34"/>
  <c r="C6063" i="32" s="1"/>
  <c r="B6061" i="34"/>
  <c r="C6062" i="32" s="1"/>
  <c r="B6060" i="34"/>
  <c r="C6061" i="32" s="1"/>
  <c r="B6059" i="34"/>
  <c r="C6060" i="32" s="1"/>
  <c r="B6058" i="34"/>
  <c r="C6059" i="32" s="1"/>
  <c r="B6057" i="34"/>
  <c r="C6058" i="32" s="1"/>
  <c r="B6056" i="34"/>
  <c r="C6057" i="32" s="1"/>
  <c r="B6055" i="34"/>
  <c r="C6056" i="32" s="1"/>
  <c r="B6054" i="34"/>
  <c r="C6055" i="32" s="1"/>
  <c r="B6053" i="34"/>
  <c r="C6054" i="32" s="1"/>
  <c r="B6052" i="34"/>
  <c r="C6053" i="32" s="1"/>
  <c r="B6051" i="34"/>
  <c r="C6052" i="32" s="1"/>
  <c r="B6050" i="34"/>
  <c r="C6051" i="32" s="1"/>
  <c r="B6049" i="34"/>
  <c r="C6050" i="32" s="1"/>
  <c r="B6048" i="34"/>
  <c r="C6049" i="32" s="1"/>
  <c r="B6047" i="34"/>
  <c r="C6048" i="32" s="1"/>
  <c r="B6046" i="34"/>
  <c r="C6047" i="32" s="1"/>
  <c r="B6045" i="34"/>
  <c r="C6046" i="32" s="1"/>
  <c r="B6044" i="34"/>
  <c r="C6045" i="32" s="1"/>
  <c r="B6043" i="34"/>
  <c r="C6044" i="32" s="1"/>
  <c r="B6042" i="34"/>
  <c r="C6043" i="32" s="1"/>
  <c r="B6041" i="34"/>
  <c r="C6042" i="32" s="1"/>
  <c r="B6040" i="34"/>
  <c r="C6041" i="32" s="1"/>
  <c r="B6039" i="34"/>
  <c r="C6040" i="32" s="1"/>
  <c r="B6038" i="34"/>
  <c r="C6039" i="32" s="1"/>
  <c r="B6037" i="34"/>
  <c r="C6038" i="32" s="1"/>
  <c r="B6036" i="34"/>
  <c r="C6037" i="32" s="1"/>
  <c r="B6035" i="34"/>
  <c r="C6036" i="32" s="1"/>
  <c r="B6034" i="34"/>
  <c r="C6035" i="32" s="1"/>
  <c r="B6033" i="34"/>
  <c r="C6034" i="32" s="1"/>
  <c r="B6032" i="34"/>
  <c r="C6033" i="32" s="1"/>
  <c r="B6031" i="34"/>
  <c r="C6032" i="32" s="1"/>
  <c r="B6030" i="34"/>
  <c r="C6031" i="32" s="1"/>
  <c r="B6029" i="34"/>
  <c r="C6030" i="32" s="1"/>
  <c r="B6028" i="34"/>
  <c r="C6029" i="32" s="1"/>
  <c r="B6027" i="34"/>
  <c r="C6028" i="32" s="1"/>
  <c r="B6026" i="34"/>
  <c r="C6027" i="32" s="1"/>
  <c r="B6025" i="34"/>
  <c r="C6026" i="32" s="1"/>
  <c r="B6024" i="34"/>
  <c r="C6025" i="32" s="1"/>
  <c r="B6023" i="34"/>
  <c r="C6024" i="32" s="1"/>
  <c r="B6022" i="34"/>
  <c r="C6023" i="32" s="1"/>
  <c r="B6021" i="34"/>
  <c r="C6022" i="32" s="1"/>
  <c r="B6020" i="34"/>
  <c r="C6021" i="32" s="1"/>
  <c r="B6019" i="34"/>
  <c r="C6020" i="32" s="1"/>
  <c r="B6018" i="34"/>
  <c r="C6019" i="32" s="1"/>
  <c r="B6017" i="34"/>
  <c r="C6018" i="32" s="1"/>
  <c r="B6016" i="34"/>
  <c r="C6017" i="32" s="1"/>
  <c r="B6015" i="34"/>
  <c r="C6016" i="32" s="1"/>
  <c r="B6014" i="34"/>
  <c r="C6015" i="32" s="1"/>
  <c r="B6013" i="34"/>
  <c r="C6014" i="32" s="1"/>
  <c r="B6012" i="34"/>
  <c r="C6013" i="32" s="1"/>
  <c r="B6011" i="34"/>
  <c r="C6012" i="32" s="1"/>
  <c r="B6010" i="34"/>
  <c r="C6011" i="32" s="1"/>
  <c r="B6009" i="34"/>
  <c r="C6010" i="32" s="1"/>
  <c r="B6008" i="34"/>
  <c r="C6009" i="32" s="1"/>
  <c r="B6007" i="34"/>
  <c r="C6008" i="32" s="1"/>
  <c r="B6006" i="34"/>
  <c r="C6007" i="32" s="1"/>
  <c r="B6005" i="34"/>
  <c r="C6006" i="32" s="1"/>
  <c r="B6004" i="34"/>
  <c r="C6005" i="32" s="1"/>
  <c r="B6003" i="34"/>
  <c r="C6004" i="32" s="1"/>
  <c r="B6002" i="34"/>
  <c r="C6003" i="32" s="1"/>
  <c r="B6001" i="34"/>
  <c r="C6002" i="32" s="1"/>
  <c r="B6000" i="34"/>
  <c r="C6001" i="32" s="1"/>
  <c r="B5999" i="34"/>
  <c r="C6000" i="32" s="1"/>
  <c r="B5998" i="34"/>
  <c r="C5999" i="32" s="1"/>
  <c r="B5997" i="34"/>
  <c r="C5998" i="32" s="1"/>
  <c r="B5996" i="34"/>
  <c r="C5997" i="32" s="1"/>
  <c r="B5995" i="34"/>
  <c r="C5996" i="32" s="1"/>
  <c r="B5994" i="34"/>
  <c r="C5995" i="32" s="1"/>
  <c r="B5993" i="34"/>
  <c r="C5994" i="32" s="1"/>
  <c r="B5992" i="34"/>
  <c r="C5993" i="32" s="1"/>
  <c r="B5991" i="34"/>
  <c r="C5992" i="32" s="1"/>
  <c r="B5990" i="34"/>
  <c r="C5991" i="32" s="1"/>
  <c r="B5989" i="34"/>
  <c r="C5990" i="32" s="1"/>
  <c r="B5988" i="34"/>
  <c r="C5989" i="32" s="1"/>
  <c r="B5987" i="34"/>
  <c r="C5988" i="32" s="1"/>
  <c r="B5986" i="34"/>
  <c r="C5987" i="32" s="1"/>
  <c r="B5985" i="34"/>
  <c r="C5986" i="32" s="1"/>
  <c r="B5984" i="34"/>
  <c r="C5985" i="32" s="1"/>
  <c r="B5983" i="34"/>
  <c r="C5984" i="32" s="1"/>
  <c r="B5982" i="34"/>
  <c r="C5983" i="32" s="1"/>
  <c r="B5981" i="34"/>
  <c r="C5982" i="32" s="1"/>
  <c r="B5980" i="34"/>
  <c r="C5981" i="32" s="1"/>
  <c r="B5979" i="34"/>
  <c r="C5980" i="32" s="1"/>
  <c r="B5978" i="34"/>
  <c r="C5979" i="32" s="1"/>
  <c r="B5977" i="34"/>
  <c r="C5978" i="32" s="1"/>
  <c r="B5976" i="34"/>
  <c r="C5977" i="32" s="1"/>
  <c r="B5975" i="34"/>
  <c r="C5976" i="32" s="1"/>
  <c r="B5974" i="34"/>
  <c r="C5975" i="32" s="1"/>
  <c r="B5973" i="34"/>
  <c r="C5974" i="32" s="1"/>
  <c r="B5972" i="34"/>
  <c r="C5973" i="32" s="1"/>
  <c r="B5971" i="34"/>
  <c r="C5972" i="32" s="1"/>
  <c r="B5970" i="34"/>
  <c r="C5971" i="32" s="1"/>
  <c r="B5969" i="34"/>
  <c r="C5970" i="32" s="1"/>
  <c r="B5968" i="34"/>
  <c r="C5969" i="32" s="1"/>
  <c r="B5967" i="34"/>
  <c r="C5968" i="32" s="1"/>
  <c r="B5966" i="34"/>
  <c r="C5967" i="32" s="1"/>
  <c r="B5965" i="34"/>
  <c r="C5966" i="32" s="1"/>
  <c r="B5964" i="34"/>
  <c r="C5965" i="32" s="1"/>
  <c r="B5963" i="34"/>
  <c r="C5964" i="32" s="1"/>
  <c r="B5962" i="34"/>
  <c r="C5963" i="32" s="1"/>
  <c r="B5961" i="34"/>
  <c r="C5962" i="32" s="1"/>
  <c r="B5960" i="34"/>
  <c r="C5961" i="32" s="1"/>
  <c r="B5959" i="34"/>
  <c r="C5960" i="32" s="1"/>
  <c r="B5958" i="34"/>
  <c r="C5959" i="32" s="1"/>
  <c r="B5957" i="34"/>
  <c r="C5958" i="32" s="1"/>
  <c r="B5956" i="34"/>
  <c r="C5957" i="32" s="1"/>
  <c r="B5955" i="34"/>
  <c r="C5956" i="32" s="1"/>
  <c r="B5954" i="34"/>
  <c r="C5955" i="32" s="1"/>
  <c r="B5953" i="34"/>
  <c r="C5954" i="32" s="1"/>
  <c r="B5952" i="34"/>
  <c r="C5953" i="32" s="1"/>
  <c r="B5951" i="34"/>
  <c r="C5952" i="32" s="1"/>
  <c r="B5950" i="34"/>
  <c r="C5951" i="32" s="1"/>
  <c r="B5949" i="34"/>
  <c r="C5950" i="32" s="1"/>
  <c r="B5948" i="34"/>
  <c r="C5949" i="32" s="1"/>
  <c r="B5947" i="34"/>
  <c r="C5948" i="32" s="1"/>
  <c r="B5946" i="34"/>
  <c r="C5947" i="32" s="1"/>
  <c r="B5945" i="34"/>
  <c r="C5946" i="32" s="1"/>
  <c r="B5944" i="34"/>
  <c r="C5945" i="32" s="1"/>
  <c r="B5943" i="34"/>
  <c r="C5944" i="32" s="1"/>
  <c r="B5942" i="34"/>
  <c r="C5943" i="32" s="1"/>
  <c r="B5941" i="34"/>
  <c r="C5942" i="32" s="1"/>
  <c r="B5940" i="34"/>
  <c r="C5941" i="32" s="1"/>
  <c r="B5939" i="34"/>
  <c r="C5940" i="32" s="1"/>
  <c r="B5938" i="34"/>
  <c r="C5939" i="32" s="1"/>
  <c r="B5937" i="34"/>
  <c r="C5938" i="32" s="1"/>
  <c r="B5936" i="34"/>
  <c r="C5937" i="32" s="1"/>
  <c r="B5935" i="34"/>
  <c r="C5936" i="32" s="1"/>
  <c r="B5934" i="34"/>
  <c r="C5935" i="32" s="1"/>
  <c r="B5933" i="34"/>
  <c r="C5934" i="32" s="1"/>
  <c r="B5932" i="34"/>
  <c r="C5933" i="32" s="1"/>
  <c r="B5931" i="34"/>
  <c r="C5932" i="32" s="1"/>
  <c r="B5930" i="34"/>
  <c r="C5931" i="32" s="1"/>
  <c r="B5929" i="34"/>
  <c r="C5930" i="32" s="1"/>
  <c r="B5928" i="34"/>
  <c r="C5929" i="32" s="1"/>
  <c r="B5927" i="34"/>
  <c r="C5928" i="32" s="1"/>
  <c r="B5926" i="34"/>
  <c r="C5927" i="32" s="1"/>
  <c r="B5925" i="34"/>
  <c r="C5926" i="32" s="1"/>
  <c r="B5924" i="34"/>
  <c r="C5925" i="32" s="1"/>
  <c r="B5923" i="34"/>
  <c r="C5924" i="32" s="1"/>
  <c r="B5922" i="34"/>
  <c r="C5923" i="32" s="1"/>
  <c r="B5921" i="34"/>
  <c r="C5922" i="32" s="1"/>
  <c r="B5920" i="34"/>
  <c r="C5921" i="32" s="1"/>
  <c r="B5919" i="34"/>
  <c r="C5920" i="32" s="1"/>
  <c r="B5918" i="34"/>
  <c r="C5919" i="32" s="1"/>
  <c r="B5917" i="34"/>
  <c r="C5918" i="32" s="1"/>
  <c r="B5916" i="34"/>
  <c r="C5917" i="32" s="1"/>
  <c r="B5915" i="34"/>
  <c r="C5916" i="32" s="1"/>
  <c r="B5914" i="34"/>
  <c r="C5915" i="32" s="1"/>
  <c r="B5913" i="34"/>
  <c r="C5914" i="32" s="1"/>
  <c r="B5912" i="34"/>
  <c r="C5913" i="32" s="1"/>
  <c r="B5911" i="34"/>
  <c r="C5912" i="32" s="1"/>
  <c r="B5910" i="34"/>
  <c r="C5911" i="32" s="1"/>
  <c r="B5909" i="34"/>
  <c r="C5910" i="32" s="1"/>
  <c r="B5908" i="34"/>
  <c r="C5909" i="32" s="1"/>
  <c r="B5907" i="34"/>
  <c r="C5908" i="32" s="1"/>
  <c r="B5906" i="34"/>
  <c r="C5907" i="32" s="1"/>
  <c r="B5905" i="34"/>
  <c r="C5906" i="32" s="1"/>
  <c r="B5904" i="34"/>
  <c r="C5905" i="32" s="1"/>
  <c r="B5903" i="34"/>
  <c r="C5904" i="32" s="1"/>
  <c r="B5902" i="34"/>
  <c r="C5903" i="32" s="1"/>
  <c r="B5901" i="34"/>
  <c r="C5902" i="32" s="1"/>
  <c r="B5900" i="34"/>
  <c r="C5901" i="32" s="1"/>
  <c r="B5899" i="34"/>
  <c r="C5900" i="32" s="1"/>
  <c r="B5898" i="34"/>
  <c r="C5899" i="32" s="1"/>
  <c r="B5897" i="34"/>
  <c r="C5898" i="32" s="1"/>
  <c r="B5896" i="34"/>
  <c r="C5897" i="32" s="1"/>
  <c r="B5895" i="34"/>
  <c r="C5896" i="32" s="1"/>
  <c r="B5894" i="34"/>
  <c r="C5895" i="32" s="1"/>
  <c r="B5893" i="34"/>
  <c r="C5894" i="32" s="1"/>
  <c r="B5892" i="34"/>
  <c r="C5893" i="32" s="1"/>
  <c r="B5891" i="34"/>
  <c r="C5892" i="32" s="1"/>
  <c r="B5890" i="34"/>
  <c r="C5891" i="32" s="1"/>
  <c r="B5889" i="34"/>
  <c r="C5890" i="32" s="1"/>
  <c r="B5888" i="34"/>
  <c r="C5889" i="32" s="1"/>
  <c r="B5887" i="34"/>
  <c r="C5888" i="32" s="1"/>
  <c r="B5886" i="34"/>
  <c r="C5887" i="32" s="1"/>
  <c r="B5885" i="34"/>
  <c r="C5886" i="32" s="1"/>
  <c r="B5884" i="34"/>
  <c r="C5885" i="32" s="1"/>
  <c r="B5883" i="34"/>
  <c r="C5884" i="32" s="1"/>
  <c r="B5882" i="34"/>
  <c r="C5883" i="32" s="1"/>
  <c r="B5881" i="34"/>
  <c r="C5882" i="32" s="1"/>
  <c r="B5880" i="34"/>
  <c r="C5881" i="32" s="1"/>
  <c r="B5879" i="34"/>
  <c r="C5880" i="32" s="1"/>
  <c r="B5878" i="34"/>
  <c r="C5879" i="32" s="1"/>
  <c r="B5877" i="34"/>
  <c r="C5878" i="32" s="1"/>
  <c r="B5876" i="34"/>
  <c r="C5877" i="32" s="1"/>
  <c r="B5875" i="34"/>
  <c r="C5876" i="32" s="1"/>
  <c r="B5874" i="34"/>
  <c r="C5875" i="32" s="1"/>
  <c r="B5873" i="34"/>
  <c r="C5874" i="32" s="1"/>
  <c r="B5872" i="34"/>
  <c r="C5873" i="32" s="1"/>
  <c r="B5871" i="34"/>
  <c r="C5872" i="32" s="1"/>
  <c r="B5870" i="34"/>
  <c r="C5871" i="32" s="1"/>
  <c r="B5869" i="34"/>
  <c r="C5870" i="32" s="1"/>
  <c r="B5868" i="34"/>
  <c r="C5869" i="32" s="1"/>
  <c r="B5867" i="34"/>
  <c r="C5868" i="32" s="1"/>
  <c r="B5866" i="34"/>
  <c r="C5867" i="32" s="1"/>
  <c r="B5865" i="34"/>
  <c r="C5866" i="32" s="1"/>
  <c r="B5864" i="34"/>
  <c r="C5865" i="32" s="1"/>
  <c r="B5863" i="34"/>
  <c r="C5864" i="32" s="1"/>
  <c r="B5862" i="34"/>
  <c r="C5863" i="32" s="1"/>
  <c r="B5861" i="34"/>
  <c r="C5862" i="32" s="1"/>
  <c r="B5860" i="34"/>
  <c r="C5861" i="32" s="1"/>
  <c r="B5859" i="34"/>
  <c r="C5860" i="32" s="1"/>
  <c r="B5858" i="34"/>
  <c r="C5859" i="32" s="1"/>
  <c r="B5857" i="34"/>
  <c r="C5858" i="32" s="1"/>
  <c r="B5856" i="34"/>
  <c r="C5857" i="32" s="1"/>
  <c r="B5855" i="34"/>
  <c r="C5856" i="32" s="1"/>
  <c r="B5854" i="34"/>
  <c r="C5855" i="32" s="1"/>
  <c r="B5853" i="34"/>
  <c r="C5854" i="32" s="1"/>
  <c r="B5852" i="34"/>
  <c r="C5853" i="32" s="1"/>
  <c r="B5851" i="34"/>
  <c r="C5852" i="32" s="1"/>
  <c r="B5850" i="34"/>
  <c r="C5851" i="32" s="1"/>
  <c r="B5849" i="34"/>
  <c r="C5850" i="32" s="1"/>
  <c r="B5848" i="34"/>
  <c r="C5849" i="32" s="1"/>
  <c r="B5847" i="34"/>
  <c r="C5848" i="32" s="1"/>
  <c r="B5846" i="34"/>
  <c r="C5847" i="32" s="1"/>
  <c r="B5845" i="34"/>
  <c r="C5846" i="32" s="1"/>
  <c r="B5844" i="34"/>
  <c r="C5845" i="32" s="1"/>
  <c r="B5843" i="34"/>
  <c r="C5844" i="32" s="1"/>
  <c r="B5842" i="34"/>
  <c r="C5843" i="32" s="1"/>
  <c r="B5841" i="34"/>
  <c r="C5842" i="32" s="1"/>
  <c r="B5840" i="34"/>
  <c r="C5841" i="32" s="1"/>
  <c r="B5839" i="34"/>
  <c r="C5840" i="32" s="1"/>
  <c r="B5838" i="34"/>
  <c r="C5839" i="32" s="1"/>
  <c r="B5837" i="34"/>
  <c r="C5838" i="32" s="1"/>
  <c r="B5836" i="34"/>
  <c r="C5837" i="32" s="1"/>
  <c r="B5835" i="34"/>
  <c r="C5836" i="32" s="1"/>
  <c r="B5834" i="34"/>
  <c r="C5835" i="32" s="1"/>
  <c r="B5833" i="34"/>
  <c r="C5834" i="32" s="1"/>
  <c r="B5832" i="34"/>
  <c r="C5833" i="32" s="1"/>
  <c r="B5831" i="34"/>
  <c r="C5832" i="32" s="1"/>
  <c r="B5830" i="34"/>
  <c r="C5831" i="32" s="1"/>
  <c r="B5829" i="34"/>
  <c r="C5830" i="32" s="1"/>
  <c r="B5828" i="34"/>
  <c r="C5829" i="32" s="1"/>
  <c r="B5827" i="34"/>
  <c r="C5828" i="32" s="1"/>
  <c r="B5826" i="34"/>
  <c r="C5827" i="32" s="1"/>
  <c r="B5825" i="34"/>
  <c r="C5826" i="32" s="1"/>
  <c r="B5824" i="34"/>
  <c r="C5825" i="32" s="1"/>
  <c r="B5823" i="34"/>
  <c r="C5824" i="32" s="1"/>
  <c r="B5822" i="34"/>
  <c r="C5823" i="32" s="1"/>
  <c r="B5821" i="34"/>
  <c r="C5822" i="32" s="1"/>
  <c r="B5820" i="34"/>
  <c r="C5821" i="32" s="1"/>
  <c r="B5819" i="34"/>
  <c r="C5820" i="32" s="1"/>
  <c r="B5818" i="34"/>
  <c r="C5819" i="32" s="1"/>
  <c r="B5817" i="34"/>
  <c r="C5818" i="32" s="1"/>
  <c r="B5816" i="34"/>
  <c r="C5817" i="32" s="1"/>
  <c r="B5815" i="34"/>
  <c r="C5816" i="32" s="1"/>
  <c r="B5814" i="34"/>
  <c r="C5815" i="32" s="1"/>
  <c r="B5813" i="34"/>
  <c r="C5814" i="32" s="1"/>
  <c r="B5812" i="34"/>
  <c r="C5813" i="32" s="1"/>
  <c r="B5811" i="34"/>
  <c r="C5812" i="32" s="1"/>
  <c r="B5810" i="34"/>
  <c r="C5811" i="32" s="1"/>
  <c r="B5809" i="34"/>
  <c r="C5810" i="32" s="1"/>
  <c r="B5808" i="34"/>
  <c r="C5809" i="32" s="1"/>
  <c r="B5807" i="34"/>
  <c r="C5808" i="32" s="1"/>
  <c r="B5806" i="34"/>
  <c r="C5807" i="32" s="1"/>
  <c r="B5805" i="34"/>
  <c r="C5806" i="32" s="1"/>
  <c r="B5804" i="34"/>
  <c r="C5805" i="32" s="1"/>
  <c r="B5803" i="34"/>
  <c r="C5804" i="32" s="1"/>
  <c r="B5802" i="34"/>
  <c r="C5803" i="32" s="1"/>
  <c r="B5801" i="34"/>
  <c r="C5802" i="32" s="1"/>
  <c r="B5800" i="34"/>
  <c r="C5801" i="32" s="1"/>
  <c r="B5799" i="34"/>
  <c r="C5800" i="32" s="1"/>
  <c r="B5798" i="34"/>
  <c r="C5799" i="32" s="1"/>
  <c r="B5797" i="34"/>
  <c r="C5798" i="32" s="1"/>
  <c r="B5796" i="34"/>
  <c r="C5797" i="32" s="1"/>
  <c r="B5795" i="34"/>
  <c r="C5796" i="32" s="1"/>
  <c r="B5794" i="34"/>
  <c r="C5795" i="32" s="1"/>
  <c r="B5793" i="34"/>
  <c r="C5794" i="32" s="1"/>
  <c r="B5792" i="34"/>
  <c r="C5793" i="32" s="1"/>
  <c r="B5791" i="34"/>
  <c r="C5792" i="32" s="1"/>
  <c r="B5790" i="34"/>
  <c r="C5791" i="32" s="1"/>
  <c r="B5789" i="34"/>
  <c r="C5790" i="32" s="1"/>
  <c r="B5788" i="34"/>
  <c r="C5789" i="32" s="1"/>
  <c r="B5787" i="34"/>
  <c r="C5788" i="32" s="1"/>
  <c r="B5786" i="34"/>
  <c r="C5787" i="32" s="1"/>
  <c r="B5785" i="34"/>
  <c r="C5786" i="32" s="1"/>
  <c r="B5784" i="34"/>
  <c r="C5785" i="32" s="1"/>
  <c r="B5783" i="34"/>
  <c r="C5784" i="32" s="1"/>
  <c r="B5782" i="34"/>
  <c r="C5783" i="32" s="1"/>
  <c r="B5781" i="34"/>
  <c r="C5782" i="32" s="1"/>
  <c r="B5780" i="34"/>
  <c r="C5781" i="32" s="1"/>
  <c r="B5779" i="34"/>
  <c r="C5780" i="32" s="1"/>
  <c r="B5778" i="34"/>
  <c r="C5779" i="32" s="1"/>
  <c r="B5777" i="34"/>
  <c r="C5778" i="32" s="1"/>
  <c r="B5776" i="34"/>
  <c r="C5777" i="32" s="1"/>
  <c r="B5775" i="34"/>
  <c r="C5776" i="32" s="1"/>
  <c r="B5774" i="34"/>
  <c r="C5775" i="32" s="1"/>
  <c r="B5773" i="34"/>
  <c r="C5774" i="32" s="1"/>
  <c r="B5772" i="34"/>
  <c r="C5773" i="32" s="1"/>
  <c r="B5771" i="34"/>
  <c r="C5772" i="32" s="1"/>
  <c r="B5770" i="34"/>
  <c r="C5771" i="32" s="1"/>
  <c r="B5769" i="34"/>
  <c r="C5770" i="32" s="1"/>
  <c r="B5768" i="34"/>
  <c r="C5769" i="32" s="1"/>
  <c r="B5767" i="34"/>
  <c r="C5768" i="32" s="1"/>
  <c r="B5766" i="34"/>
  <c r="C5767" i="32" s="1"/>
  <c r="B5765" i="34"/>
  <c r="C5766" i="32" s="1"/>
  <c r="B5764" i="34"/>
  <c r="C5765" i="32" s="1"/>
  <c r="B5763" i="34"/>
  <c r="C5764" i="32" s="1"/>
  <c r="B5762" i="34"/>
  <c r="C5763" i="32" s="1"/>
  <c r="B5761" i="34"/>
  <c r="C5762" i="32" s="1"/>
  <c r="B5760" i="34"/>
  <c r="C5761" i="32" s="1"/>
  <c r="B5759" i="34"/>
  <c r="C5760" i="32" s="1"/>
  <c r="B5758" i="34"/>
  <c r="C5759" i="32" s="1"/>
  <c r="B5757" i="34"/>
  <c r="C5758" i="32" s="1"/>
  <c r="B5756" i="34"/>
  <c r="C5757" i="32" s="1"/>
  <c r="B5755" i="34"/>
  <c r="C5756" i="32" s="1"/>
  <c r="B5754" i="34"/>
  <c r="C5755" i="32" s="1"/>
  <c r="B5753" i="34"/>
  <c r="C5754" i="32" s="1"/>
  <c r="B5752" i="34"/>
  <c r="C5753" i="32" s="1"/>
  <c r="B5751" i="34"/>
  <c r="C5752" i="32" s="1"/>
  <c r="B5750" i="34"/>
  <c r="C5751" i="32" s="1"/>
  <c r="B5749" i="34"/>
  <c r="C5750" i="32" s="1"/>
  <c r="B5748" i="34"/>
  <c r="C5749" i="32" s="1"/>
  <c r="B5747" i="34"/>
  <c r="C5748" i="32" s="1"/>
  <c r="B5746" i="34"/>
  <c r="C5747" i="32" s="1"/>
  <c r="B5745" i="34"/>
  <c r="C5746" i="32" s="1"/>
  <c r="B5744" i="34"/>
  <c r="C5745" i="32" s="1"/>
  <c r="B5743" i="34"/>
  <c r="C5744" i="32" s="1"/>
  <c r="B5742" i="34"/>
  <c r="C5743" i="32" s="1"/>
  <c r="B5741" i="34"/>
  <c r="C5742" i="32" s="1"/>
  <c r="B5740" i="34"/>
  <c r="C5741" i="32" s="1"/>
  <c r="B5739" i="34"/>
  <c r="C5740" i="32" s="1"/>
  <c r="B5738" i="34"/>
  <c r="C5739" i="32" s="1"/>
  <c r="B5737" i="34"/>
  <c r="C5738" i="32" s="1"/>
  <c r="B5736" i="34"/>
  <c r="C5737" i="32" s="1"/>
  <c r="B5735" i="34"/>
  <c r="C5736" i="32" s="1"/>
  <c r="B5734" i="34"/>
  <c r="C5735" i="32" s="1"/>
  <c r="B5733" i="34"/>
  <c r="C5734" i="32" s="1"/>
  <c r="B5732" i="34"/>
  <c r="C5733" i="32" s="1"/>
  <c r="B5731" i="34"/>
  <c r="C5732" i="32" s="1"/>
  <c r="B5730" i="34"/>
  <c r="C5731" i="32" s="1"/>
  <c r="B5729" i="34"/>
  <c r="C5730" i="32" s="1"/>
  <c r="B5728" i="34"/>
  <c r="C5729" i="32" s="1"/>
  <c r="B5727" i="34"/>
  <c r="C5728" i="32" s="1"/>
  <c r="B5726" i="34"/>
  <c r="C5727" i="32" s="1"/>
  <c r="B5725" i="34"/>
  <c r="C5726" i="32" s="1"/>
  <c r="B5724" i="34"/>
  <c r="C5725" i="32" s="1"/>
  <c r="B5723" i="34"/>
  <c r="C5724" i="32" s="1"/>
  <c r="B5722" i="34"/>
  <c r="C5723" i="32" s="1"/>
  <c r="B5721" i="34"/>
  <c r="C5722" i="32" s="1"/>
  <c r="B5720" i="34"/>
  <c r="C5721" i="32" s="1"/>
  <c r="B5719" i="34"/>
  <c r="C5720" i="32" s="1"/>
  <c r="B5718" i="34"/>
  <c r="C5719" i="32" s="1"/>
  <c r="B5717" i="34"/>
  <c r="C5718" i="32" s="1"/>
  <c r="B5716" i="34"/>
  <c r="C5717" i="32" s="1"/>
  <c r="B5715" i="34"/>
  <c r="C5716" i="32" s="1"/>
  <c r="B5714" i="34"/>
  <c r="C5715" i="32" s="1"/>
  <c r="B5713" i="34"/>
  <c r="C5714" i="32" s="1"/>
  <c r="B5712" i="34"/>
  <c r="C5713" i="32" s="1"/>
  <c r="B5711" i="34"/>
  <c r="C5712" i="32" s="1"/>
  <c r="B5710" i="34"/>
  <c r="C5711" i="32" s="1"/>
  <c r="B5709" i="34"/>
  <c r="C5710" i="32" s="1"/>
  <c r="B5708" i="34"/>
  <c r="C5709" i="32" s="1"/>
  <c r="B5707" i="34"/>
  <c r="C5708" i="32" s="1"/>
  <c r="B5706" i="34"/>
  <c r="C5707" i="32" s="1"/>
  <c r="B5705" i="34"/>
  <c r="C5706" i="32" s="1"/>
  <c r="B5704" i="34"/>
  <c r="C5705" i="32" s="1"/>
  <c r="B5703" i="34"/>
  <c r="C5704" i="32" s="1"/>
  <c r="B5702" i="34"/>
  <c r="C5703" i="32" s="1"/>
  <c r="B5701" i="34"/>
  <c r="C5702" i="32" s="1"/>
  <c r="B5700" i="34"/>
  <c r="C5701" i="32" s="1"/>
  <c r="B5699" i="34"/>
  <c r="C5700" i="32" s="1"/>
  <c r="B5698" i="34"/>
  <c r="C5699" i="32" s="1"/>
  <c r="B5697" i="34"/>
  <c r="C5698" i="32" s="1"/>
  <c r="B5696" i="34"/>
  <c r="C5697" i="32" s="1"/>
  <c r="B5695" i="34"/>
  <c r="C5696" i="32" s="1"/>
  <c r="B5694" i="34"/>
  <c r="C5695" i="32" s="1"/>
  <c r="B5693" i="34"/>
  <c r="C5694" i="32" s="1"/>
  <c r="B5692" i="34"/>
  <c r="C5693" i="32" s="1"/>
  <c r="B5691" i="34"/>
  <c r="C5692" i="32" s="1"/>
  <c r="B5690" i="34"/>
  <c r="C5691" i="32" s="1"/>
  <c r="B5689" i="34"/>
  <c r="C5690" i="32" s="1"/>
  <c r="B5688" i="34"/>
  <c r="C5689" i="32" s="1"/>
  <c r="B5687" i="34"/>
  <c r="C5688" i="32" s="1"/>
  <c r="B5686" i="34"/>
  <c r="C5687" i="32" s="1"/>
  <c r="B5685" i="34"/>
  <c r="C5686" i="32" s="1"/>
  <c r="B5684" i="34"/>
  <c r="C5685" i="32" s="1"/>
  <c r="B5683" i="34"/>
  <c r="C5684" i="32" s="1"/>
  <c r="B5682" i="34"/>
  <c r="C5683" i="32" s="1"/>
  <c r="B5681" i="34"/>
  <c r="C5682" i="32" s="1"/>
  <c r="B5680" i="34"/>
  <c r="C5681" i="32" s="1"/>
  <c r="B5679" i="34"/>
  <c r="C5680" i="32" s="1"/>
  <c r="B5678" i="34"/>
  <c r="C5679" i="32" s="1"/>
  <c r="B5677" i="34"/>
  <c r="C5678" i="32" s="1"/>
  <c r="B5676" i="34"/>
  <c r="C5677" i="32" s="1"/>
  <c r="B5675" i="34"/>
  <c r="C5676" i="32" s="1"/>
  <c r="B5674" i="34"/>
  <c r="C5675" i="32" s="1"/>
  <c r="B5673" i="34"/>
  <c r="C5674" i="32" s="1"/>
  <c r="B5672" i="34"/>
  <c r="C5673" i="32" s="1"/>
  <c r="B5671" i="34"/>
  <c r="C5672" i="32" s="1"/>
  <c r="B5670" i="34"/>
  <c r="C5671" i="32" s="1"/>
  <c r="B5669" i="34"/>
  <c r="C5670" i="32" s="1"/>
  <c r="B5668" i="34"/>
  <c r="C5669" i="32" s="1"/>
  <c r="B5667" i="34"/>
  <c r="C5668" i="32" s="1"/>
  <c r="B5666" i="34"/>
  <c r="C5667" i="32" s="1"/>
  <c r="B5665" i="34"/>
  <c r="C5666" i="32" s="1"/>
  <c r="B5664" i="34"/>
  <c r="C5665" i="32" s="1"/>
  <c r="B5663" i="34"/>
  <c r="C5664" i="32" s="1"/>
  <c r="B5662" i="34"/>
  <c r="C5663" i="32" s="1"/>
  <c r="B5661" i="34"/>
  <c r="C5662" i="32" s="1"/>
  <c r="B5660" i="34"/>
  <c r="C5661" i="32" s="1"/>
  <c r="B5659" i="34"/>
  <c r="C5660" i="32" s="1"/>
  <c r="B5658" i="34"/>
  <c r="C5659" i="32" s="1"/>
  <c r="B5657" i="34"/>
  <c r="C5658" i="32" s="1"/>
  <c r="B5656" i="34"/>
  <c r="C5657" i="32" s="1"/>
  <c r="B5655" i="34"/>
  <c r="C5656" i="32" s="1"/>
  <c r="B5654" i="34"/>
  <c r="C5655" i="32" s="1"/>
  <c r="B5653" i="34"/>
  <c r="C5654" i="32" s="1"/>
  <c r="B5652" i="34"/>
  <c r="C5653" i="32" s="1"/>
  <c r="B5651" i="34"/>
  <c r="C5652" i="32" s="1"/>
  <c r="B5650" i="34"/>
  <c r="C5651" i="32" s="1"/>
  <c r="B5649" i="34"/>
  <c r="C5650" i="32" s="1"/>
  <c r="B5648" i="34"/>
  <c r="C5649" i="32" s="1"/>
  <c r="B5647" i="34"/>
  <c r="C5648" i="32" s="1"/>
  <c r="B5646" i="34"/>
  <c r="C5647" i="32" s="1"/>
  <c r="B5645" i="34"/>
  <c r="C5646" i="32" s="1"/>
  <c r="B5644" i="34"/>
  <c r="C5645" i="32" s="1"/>
  <c r="B5643" i="34"/>
  <c r="C5644" i="32" s="1"/>
  <c r="B5642" i="34"/>
  <c r="C5643" i="32" s="1"/>
  <c r="B5641" i="34"/>
  <c r="C5642" i="32" s="1"/>
  <c r="B5640" i="34"/>
  <c r="C5641" i="32" s="1"/>
  <c r="B5639" i="34"/>
  <c r="C5640" i="32" s="1"/>
  <c r="B5638" i="34"/>
  <c r="C5639" i="32" s="1"/>
  <c r="B5637" i="34"/>
  <c r="C5638" i="32" s="1"/>
  <c r="B5636" i="34"/>
  <c r="C5637" i="32" s="1"/>
  <c r="B5635" i="34"/>
  <c r="C5636" i="32" s="1"/>
  <c r="B5634" i="34"/>
  <c r="C5635" i="32" s="1"/>
  <c r="B5633" i="34"/>
  <c r="C5634" i="32" s="1"/>
  <c r="B5632" i="34"/>
  <c r="C5633" i="32" s="1"/>
  <c r="B5631" i="34"/>
  <c r="C5632" i="32" s="1"/>
  <c r="B5630" i="34"/>
  <c r="C5631" i="32" s="1"/>
  <c r="B5629" i="34"/>
  <c r="C5630" i="32" s="1"/>
  <c r="B5628" i="34"/>
  <c r="C5629" i="32" s="1"/>
  <c r="B5627" i="34"/>
  <c r="C5628" i="32" s="1"/>
  <c r="B5626" i="34"/>
  <c r="C5627" i="32" s="1"/>
  <c r="B5625" i="34"/>
  <c r="C5626" i="32" s="1"/>
  <c r="B5624" i="34"/>
  <c r="C5625" i="32" s="1"/>
  <c r="B5623" i="34"/>
  <c r="C5624" i="32" s="1"/>
  <c r="B5622" i="34"/>
  <c r="C5623" i="32" s="1"/>
  <c r="B5621" i="34"/>
  <c r="C5622" i="32" s="1"/>
  <c r="B5620" i="34"/>
  <c r="C5621" i="32" s="1"/>
  <c r="B5619" i="34"/>
  <c r="C5620" i="32" s="1"/>
  <c r="B5618" i="34"/>
  <c r="C5619" i="32" s="1"/>
  <c r="B5617" i="34"/>
  <c r="C5618" i="32" s="1"/>
  <c r="B5616" i="34"/>
  <c r="C5617" i="32" s="1"/>
  <c r="B5615" i="34"/>
  <c r="C5616" i="32" s="1"/>
  <c r="B5614" i="34"/>
  <c r="C5615" i="32" s="1"/>
  <c r="B5613" i="34"/>
  <c r="C5614" i="32" s="1"/>
  <c r="B5612" i="34"/>
  <c r="C5613" i="32" s="1"/>
  <c r="B5611" i="34"/>
  <c r="C5612" i="32" s="1"/>
  <c r="B5610" i="34"/>
  <c r="C5611" i="32" s="1"/>
  <c r="B5609" i="34"/>
  <c r="C5610" i="32" s="1"/>
  <c r="B5608" i="34"/>
  <c r="C5609" i="32" s="1"/>
  <c r="B5607" i="34"/>
  <c r="C5608" i="32" s="1"/>
  <c r="B5606" i="34"/>
  <c r="C5607" i="32" s="1"/>
  <c r="B5605" i="34"/>
  <c r="C5606" i="32" s="1"/>
  <c r="B5604" i="34"/>
  <c r="C5605" i="32" s="1"/>
  <c r="B5603" i="34"/>
  <c r="C5604" i="32" s="1"/>
  <c r="B5602" i="34"/>
  <c r="C5603" i="32" s="1"/>
  <c r="B5601" i="34"/>
  <c r="C5602" i="32" s="1"/>
  <c r="B5600" i="34"/>
  <c r="C5601" i="32" s="1"/>
  <c r="B5599" i="34"/>
  <c r="C5600" i="32" s="1"/>
  <c r="B5598" i="34"/>
  <c r="C5599" i="32" s="1"/>
  <c r="B5597" i="34"/>
  <c r="C5598" i="32" s="1"/>
  <c r="B5596" i="34"/>
  <c r="C5597" i="32" s="1"/>
  <c r="B5595" i="34"/>
  <c r="C5596" i="32" s="1"/>
  <c r="B5594" i="34"/>
  <c r="C5595" i="32" s="1"/>
  <c r="B5593" i="34"/>
  <c r="C5594" i="32" s="1"/>
  <c r="B5592" i="34"/>
  <c r="C5593" i="32" s="1"/>
  <c r="B5591" i="34"/>
  <c r="C5592" i="32" s="1"/>
  <c r="B5590" i="34"/>
  <c r="C5591" i="32" s="1"/>
  <c r="B5589" i="34"/>
  <c r="C5590" i="32" s="1"/>
  <c r="B5588" i="34"/>
  <c r="C5589" i="32" s="1"/>
  <c r="B5587" i="34"/>
  <c r="C5588" i="32" s="1"/>
  <c r="B5586" i="34"/>
  <c r="C5587" i="32" s="1"/>
  <c r="B5585" i="34"/>
  <c r="C5586" i="32" s="1"/>
  <c r="B5584" i="34"/>
  <c r="C5585" i="32" s="1"/>
  <c r="B5583" i="34"/>
  <c r="C5584" i="32" s="1"/>
  <c r="B5582" i="34"/>
  <c r="C5583" i="32" s="1"/>
  <c r="B5581" i="34"/>
  <c r="C5582" i="32" s="1"/>
  <c r="B5580" i="34"/>
  <c r="C5581" i="32" s="1"/>
  <c r="B5579" i="34"/>
  <c r="C5580" i="32" s="1"/>
  <c r="B5578" i="34"/>
  <c r="C5579" i="32" s="1"/>
  <c r="B5577" i="34"/>
  <c r="C5578" i="32" s="1"/>
  <c r="B5576" i="34"/>
  <c r="C5577" i="32" s="1"/>
  <c r="B5575" i="34"/>
  <c r="C5576" i="32" s="1"/>
  <c r="B5574" i="34"/>
  <c r="C5575" i="32" s="1"/>
  <c r="B5573" i="34"/>
  <c r="C5574" i="32" s="1"/>
  <c r="B5572" i="34"/>
  <c r="C5573" i="32" s="1"/>
  <c r="B5571" i="34"/>
  <c r="C5572" i="32" s="1"/>
  <c r="B5570" i="34"/>
  <c r="C5571" i="32" s="1"/>
  <c r="B5569" i="34"/>
  <c r="C5570" i="32" s="1"/>
  <c r="B5568" i="34"/>
  <c r="C5569" i="32" s="1"/>
  <c r="B5567" i="34"/>
  <c r="C5568" i="32" s="1"/>
  <c r="B5566" i="34"/>
  <c r="C5567" i="32" s="1"/>
  <c r="B5565" i="34"/>
  <c r="C5566" i="32" s="1"/>
  <c r="B5564" i="34"/>
  <c r="C5565" i="32" s="1"/>
  <c r="B5563" i="34"/>
  <c r="C5564" i="32" s="1"/>
  <c r="B5562" i="34"/>
  <c r="C5563" i="32" s="1"/>
  <c r="B5561" i="34"/>
  <c r="C5562" i="32" s="1"/>
  <c r="B5560" i="34"/>
  <c r="C5561" i="32" s="1"/>
  <c r="B5559" i="34"/>
  <c r="C5560" i="32" s="1"/>
  <c r="B5558" i="34"/>
  <c r="C5559" i="32" s="1"/>
  <c r="B5557" i="34"/>
  <c r="C5558" i="32" s="1"/>
  <c r="B5556" i="34"/>
  <c r="C5557" i="32" s="1"/>
  <c r="B5555" i="34"/>
  <c r="C5556" i="32" s="1"/>
  <c r="B5554" i="34"/>
  <c r="C5555" i="32" s="1"/>
  <c r="B5553" i="34"/>
  <c r="C5554" i="32" s="1"/>
  <c r="B5552" i="34"/>
  <c r="C5553" i="32" s="1"/>
  <c r="B5551" i="34"/>
  <c r="C5552" i="32" s="1"/>
  <c r="B5550" i="34"/>
  <c r="C5551" i="32" s="1"/>
  <c r="B5549" i="34"/>
  <c r="C5550" i="32" s="1"/>
  <c r="B5548" i="34"/>
  <c r="C5549" i="32" s="1"/>
  <c r="B5547" i="34"/>
  <c r="C5548" i="32" s="1"/>
  <c r="B5546" i="34"/>
  <c r="C5547" i="32" s="1"/>
  <c r="B5545" i="34"/>
  <c r="C5546" i="32" s="1"/>
  <c r="B5544" i="34"/>
  <c r="C5545" i="32" s="1"/>
  <c r="B5543" i="34"/>
  <c r="C5544" i="32" s="1"/>
  <c r="B5542" i="34"/>
  <c r="C5543" i="32" s="1"/>
  <c r="B5541" i="34"/>
  <c r="C5542" i="32" s="1"/>
  <c r="B5540" i="34"/>
  <c r="C5541" i="32" s="1"/>
  <c r="B5539" i="34"/>
  <c r="C5540" i="32" s="1"/>
  <c r="B5538" i="34"/>
  <c r="C5539" i="32" s="1"/>
  <c r="B5537" i="34"/>
  <c r="C5538" i="32" s="1"/>
  <c r="B5536" i="34"/>
  <c r="C5537" i="32" s="1"/>
  <c r="B5535" i="34"/>
  <c r="C5536" i="32" s="1"/>
  <c r="B5534" i="34"/>
  <c r="C5535" i="32" s="1"/>
  <c r="B5533" i="34"/>
  <c r="C5534" i="32" s="1"/>
  <c r="B5532" i="34"/>
  <c r="C5533" i="32" s="1"/>
  <c r="B5531" i="34"/>
  <c r="C5532" i="32" s="1"/>
  <c r="B5530" i="34"/>
  <c r="C5531" i="32" s="1"/>
  <c r="B5529" i="34"/>
  <c r="C5530" i="32" s="1"/>
  <c r="B5528" i="34"/>
  <c r="C5529" i="32" s="1"/>
  <c r="B5527" i="34"/>
  <c r="C5528" i="32" s="1"/>
  <c r="B5526" i="34"/>
  <c r="C5527" i="32" s="1"/>
  <c r="B5525" i="34"/>
  <c r="C5526" i="32" s="1"/>
  <c r="B5524" i="34"/>
  <c r="C5525" i="32" s="1"/>
  <c r="B5523" i="34"/>
  <c r="C5524" i="32" s="1"/>
  <c r="B5522" i="34"/>
  <c r="C5523" i="32" s="1"/>
  <c r="B5521" i="34"/>
  <c r="C5522" i="32" s="1"/>
  <c r="B5520" i="34"/>
  <c r="C5521" i="32" s="1"/>
  <c r="B5519" i="34"/>
  <c r="C5520" i="32" s="1"/>
  <c r="B5518" i="34"/>
  <c r="C5519" i="32" s="1"/>
  <c r="B5517" i="34"/>
  <c r="C5518" i="32" s="1"/>
  <c r="B5516" i="34"/>
  <c r="C5517" i="32" s="1"/>
  <c r="B5515" i="34"/>
  <c r="C5516" i="32" s="1"/>
  <c r="B5514" i="34"/>
  <c r="C5515" i="32" s="1"/>
  <c r="B5513" i="34"/>
  <c r="C5514" i="32" s="1"/>
  <c r="B5512" i="34"/>
  <c r="C5513" i="32" s="1"/>
  <c r="B5511" i="34"/>
  <c r="C5512" i="32" s="1"/>
  <c r="B5510" i="34"/>
  <c r="C5511" i="32" s="1"/>
  <c r="B5509" i="34"/>
  <c r="C5510" i="32" s="1"/>
  <c r="B5508" i="34"/>
  <c r="C5509" i="32" s="1"/>
  <c r="B5507" i="34"/>
  <c r="C5508" i="32" s="1"/>
  <c r="B5506" i="34"/>
  <c r="C5507" i="32" s="1"/>
  <c r="B5505" i="34"/>
  <c r="C5506" i="32" s="1"/>
  <c r="B5504" i="34"/>
  <c r="C5505" i="32" s="1"/>
  <c r="B5503" i="34"/>
  <c r="C5504" i="32" s="1"/>
  <c r="B5502" i="34"/>
  <c r="C5503" i="32" s="1"/>
  <c r="B5501" i="34"/>
  <c r="C5502" i="32" s="1"/>
  <c r="B5500" i="34"/>
  <c r="C5501" i="32" s="1"/>
  <c r="B5499" i="34"/>
  <c r="C5500" i="32" s="1"/>
  <c r="B5498" i="34"/>
  <c r="C5499" i="32" s="1"/>
  <c r="B5497" i="34"/>
  <c r="C5498" i="32" s="1"/>
  <c r="B5496" i="34"/>
  <c r="C5497" i="32" s="1"/>
  <c r="B5495" i="34"/>
  <c r="C5496" i="32" s="1"/>
  <c r="B5494" i="34"/>
  <c r="C5495" i="32" s="1"/>
  <c r="B5493" i="34"/>
  <c r="C5494" i="32" s="1"/>
  <c r="B5492" i="34"/>
  <c r="C5493" i="32" s="1"/>
  <c r="B5491" i="34"/>
  <c r="C5492" i="32" s="1"/>
  <c r="B5490" i="34"/>
  <c r="C5491" i="32" s="1"/>
  <c r="B5489" i="34"/>
  <c r="C5490" i="32" s="1"/>
  <c r="B5488" i="34"/>
  <c r="C5489" i="32" s="1"/>
  <c r="B5487" i="34"/>
  <c r="C5488" i="32" s="1"/>
  <c r="B5486" i="34"/>
  <c r="C5487" i="32" s="1"/>
  <c r="B5485" i="34"/>
  <c r="C5486" i="32" s="1"/>
  <c r="B5484" i="34"/>
  <c r="C5485" i="32" s="1"/>
  <c r="B5483" i="34"/>
  <c r="C5484" i="32" s="1"/>
  <c r="B5482" i="34"/>
  <c r="C5483" i="32" s="1"/>
  <c r="B5481" i="34"/>
  <c r="C5482" i="32" s="1"/>
  <c r="B5480" i="34"/>
  <c r="C5481" i="32" s="1"/>
  <c r="B5479" i="34"/>
  <c r="C5480" i="32" s="1"/>
  <c r="B5478" i="34"/>
  <c r="C5479" i="32" s="1"/>
  <c r="B5477" i="34"/>
  <c r="C5478" i="32" s="1"/>
  <c r="B5476" i="34"/>
  <c r="C5477" i="32" s="1"/>
  <c r="B5475" i="34"/>
  <c r="C5476" i="32" s="1"/>
  <c r="B5474" i="34"/>
  <c r="C5475" i="32" s="1"/>
  <c r="B5473" i="34"/>
  <c r="C5474" i="32" s="1"/>
  <c r="B5472" i="34"/>
  <c r="C5473" i="32" s="1"/>
  <c r="B5471" i="34"/>
  <c r="C5472" i="32" s="1"/>
  <c r="B5470" i="34"/>
  <c r="C5471" i="32" s="1"/>
  <c r="B5469" i="34"/>
  <c r="C5470" i="32" s="1"/>
  <c r="B5468" i="34"/>
  <c r="C5469" i="32" s="1"/>
  <c r="B5467" i="34"/>
  <c r="C5468" i="32" s="1"/>
  <c r="B5466" i="34"/>
  <c r="C5467" i="32" s="1"/>
  <c r="B5465" i="34"/>
  <c r="C5466" i="32" s="1"/>
  <c r="B5464" i="34"/>
  <c r="C5465" i="32" s="1"/>
  <c r="B5463" i="34"/>
  <c r="C5464" i="32" s="1"/>
  <c r="B5462" i="34"/>
  <c r="C5463" i="32" s="1"/>
  <c r="B5461" i="34"/>
  <c r="C5462" i="32" s="1"/>
  <c r="B5460" i="34"/>
  <c r="C5461" i="32" s="1"/>
  <c r="B5459" i="34"/>
  <c r="C5460" i="32" s="1"/>
  <c r="B5458" i="34"/>
  <c r="C5459" i="32" s="1"/>
  <c r="B5457" i="34"/>
  <c r="C5458" i="32" s="1"/>
  <c r="B5456" i="34"/>
  <c r="C5457" i="32" s="1"/>
  <c r="B5455" i="34"/>
  <c r="C5456" i="32" s="1"/>
  <c r="B5454" i="34"/>
  <c r="C5455" i="32" s="1"/>
  <c r="B5453" i="34"/>
  <c r="C5454" i="32" s="1"/>
  <c r="B5452" i="34"/>
  <c r="C5453" i="32" s="1"/>
  <c r="B5451" i="34"/>
  <c r="C5452" i="32" s="1"/>
  <c r="B5450" i="34"/>
  <c r="C5451" i="32" s="1"/>
  <c r="B5449" i="34"/>
  <c r="C5450" i="32" s="1"/>
  <c r="B5448" i="34"/>
  <c r="C5449" i="32" s="1"/>
  <c r="B5447" i="34"/>
  <c r="C5448" i="32" s="1"/>
  <c r="B5446" i="34"/>
  <c r="C5447" i="32" s="1"/>
  <c r="B5445" i="34"/>
  <c r="C5446" i="32" s="1"/>
  <c r="B5444" i="34"/>
  <c r="C5445" i="32" s="1"/>
  <c r="B5443" i="34"/>
  <c r="C5444" i="32" s="1"/>
  <c r="B5442" i="34"/>
  <c r="C5443" i="32" s="1"/>
  <c r="B5441" i="34"/>
  <c r="C5442" i="32" s="1"/>
  <c r="B5440" i="34"/>
  <c r="C5441" i="32" s="1"/>
  <c r="B5439" i="34"/>
  <c r="C5440" i="32" s="1"/>
  <c r="B5438" i="34"/>
  <c r="C5439" i="32" s="1"/>
  <c r="B5437" i="34"/>
  <c r="C5438" i="32" s="1"/>
  <c r="B5436" i="34"/>
  <c r="C5437" i="32" s="1"/>
  <c r="B5435" i="34"/>
  <c r="C5436" i="32" s="1"/>
  <c r="B5434" i="34"/>
  <c r="C5435" i="32" s="1"/>
  <c r="B5433" i="34"/>
  <c r="C5434" i="32" s="1"/>
  <c r="B5432" i="34"/>
  <c r="C5433" i="32" s="1"/>
  <c r="B5431" i="34"/>
  <c r="C5432" i="32" s="1"/>
  <c r="B5430" i="34"/>
  <c r="C5431" i="32" s="1"/>
  <c r="B5429" i="34"/>
  <c r="C5430" i="32" s="1"/>
  <c r="B5428" i="34"/>
  <c r="C5429" i="32" s="1"/>
  <c r="B5427" i="34"/>
  <c r="C5428" i="32" s="1"/>
  <c r="B5426" i="34"/>
  <c r="C5427" i="32" s="1"/>
  <c r="B5425" i="34"/>
  <c r="C5426" i="32" s="1"/>
  <c r="B5424" i="34"/>
  <c r="C5425" i="32" s="1"/>
  <c r="B5423" i="34"/>
  <c r="C5424" i="32" s="1"/>
  <c r="B5422" i="34"/>
  <c r="C5423" i="32" s="1"/>
  <c r="B5421" i="34"/>
  <c r="C5422" i="32" s="1"/>
  <c r="B5420" i="34"/>
  <c r="C5421" i="32" s="1"/>
  <c r="B5419" i="34"/>
  <c r="C5420" i="32" s="1"/>
  <c r="B5418" i="34"/>
  <c r="C5419" i="32" s="1"/>
  <c r="B5417" i="34"/>
  <c r="C5418" i="32" s="1"/>
  <c r="B5416" i="34"/>
  <c r="C5417" i="32" s="1"/>
  <c r="B5415" i="34"/>
  <c r="C5416" i="32" s="1"/>
  <c r="B5414" i="34"/>
  <c r="C5415" i="32" s="1"/>
  <c r="B5413" i="34"/>
  <c r="C5414" i="32" s="1"/>
  <c r="B5412" i="34"/>
  <c r="C5413" i="32" s="1"/>
  <c r="B5411" i="34"/>
  <c r="C5412" i="32" s="1"/>
  <c r="B5410" i="34"/>
  <c r="C5411" i="32" s="1"/>
  <c r="B5409" i="34"/>
  <c r="C5410" i="32" s="1"/>
  <c r="B5408" i="34"/>
  <c r="C5409" i="32" s="1"/>
  <c r="B5407" i="34"/>
  <c r="C5408" i="32" s="1"/>
  <c r="B5406" i="34"/>
  <c r="C5407" i="32" s="1"/>
  <c r="B5405" i="34"/>
  <c r="C5406" i="32" s="1"/>
  <c r="B5404" i="34"/>
  <c r="C5405" i="32" s="1"/>
  <c r="B5403" i="34"/>
  <c r="C5404" i="32" s="1"/>
  <c r="B5402" i="34"/>
  <c r="C5403" i="32" s="1"/>
  <c r="B5401" i="34"/>
  <c r="C5402" i="32" s="1"/>
  <c r="B5400" i="34"/>
  <c r="C5401" i="32" s="1"/>
  <c r="B5399" i="34"/>
  <c r="C5400" i="32" s="1"/>
  <c r="B5398" i="34"/>
  <c r="C5399" i="32" s="1"/>
  <c r="B5397" i="34"/>
  <c r="C5398" i="32" s="1"/>
  <c r="B5396" i="34"/>
  <c r="C5397" i="32" s="1"/>
  <c r="B5395" i="34"/>
  <c r="C5396" i="32" s="1"/>
  <c r="B5394" i="34"/>
  <c r="C5395" i="32" s="1"/>
  <c r="B5393" i="34"/>
  <c r="C5394" i="32" s="1"/>
  <c r="B5392" i="34"/>
  <c r="C5393" i="32" s="1"/>
  <c r="B5391" i="34"/>
  <c r="C5392" i="32" s="1"/>
  <c r="B5390" i="34"/>
  <c r="C5391" i="32" s="1"/>
  <c r="B5389" i="34"/>
  <c r="C5390" i="32" s="1"/>
  <c r="B5388" i="34"/>
  <c r="C5389" i="32" s="1"/>
  <c r="B5387" i="34"/>
  <c r="C5388" i="32" s="1"/>
  <c r="B5386" i="34"/>
  <c r="C5387" i="32" s="1"/>
  <c r="B5385" i="34"/>
  <c r="C5386" i="32" s="1"/>
  <c r="B5384" i="34"/>
  <c r="C5385" i="32" s="1"/>
  <c r="B5383" i="34"/>
  <c r="C5384" i="32" s="1"/>
  <c r="B5382" i="34"/>
  <c r="C5383" i="32" s="1"/>
  <c r="B5381" i="34"/>
  <c r="C5382" i="32" s="1"/>
  <c r="B5380" i="34"/>
  <c r="C5381" i="32" s="1"/>
  <c r="B5379" i="34"/>
  <c r="C5380" i="32" s="1"/>
  <c r="B5378" i="34"/>
  <c r="C5379" i="32" s="1"/>
  <c r="B5377" i="34"/>
  <c r="C5378" i="32" s="1"/>
  <c r="B5376" i="34"/>
  <c r="C5377" i="32" s="1"/>
  <c r="B5375" i="34"/>
  <c r="C5376" i="32" s="1"/>
  <c r="B5374" i="34"/>
  <c r="C5375" i="32" s="1"/>
  <c r="B5373" i="34"/>
  <c r="C5374" i="32" s="1"/>
  <c r="B5372" i="34"/>
  <c r="C5373" i="32" s="1"/>
  <c r="B5371" i="34"/>
  <c r="C5372" i="32" s="1"/>
  <c r="B5370" i="34"/>
  <c r="C5371" i="32" s="1"/>
  <c r="B5369" i="34"/>
  <c r="C5370" i="32" s="1"/>
  <c r="B5368" i="34"/>
  <c r="C5369" i="32" s="1"/>
  <c r="B5367" i="34"/>
  <c r="C5368" i="32" s="1"/>
  <c r="B5366" i="34"/>
  <c r="C5367" i="32" s="1"/>
  <c r="B5365" i="34"/>
  <c r="C5366" i="32" s="1"/>
  <c r="B5364" i="34"/>
  <c r="C5365" i="32" s="1"/>
  <c r="B5363" i="34"/>
  <c r="C5364" i="32" s="1"/>
  <c r="B5362" i="34"/>
  <c r="C5363" i="32" s="1"/>
  <c r="B5361" i="34"/>
  <c r="C5362" i="32" s="1"/>
  <c r="B5360" i="34"/>
  <c r="C5361" i="32" s="1"/>
  <c r="B5359" i="34"/>
  <c r="C5360" i="32" s="1"/>
  <c r="B5358" i="34"/>
  <c r="C5359" i="32" s="1"/>
  <c r="B5357" i="34"/>
  <c r="C5358" i="32" s="1"/>
  <c r="B5356" i="34"/>
  <c r="C5357" i="32" s="1"/>
  <c r="B5355" i="34"/>
  <c r="C5356" i="32" s="1"/>
  <c r="B5354" i="34"/>
  <c r="C5355" i="32" s="1"/>
  <c r="B5353" i="34"/>
  <c r="C5354" i="32" s="1"/>
  <c r="B5352" i="34"/>
  <c r="C5353" i="32" s="1"/>
  <c r="B5351" i="34"/>
  <c r="C5352" i="32" s="1"/>
  <c r="B5350" i="34"/>
  <c r="C5351" i="32" s="1"/>
  <c r="B5349" i="34"/>
  <c r="C5350" i="32" s="1"/>
  <c r="B5348" i="34"/>
  <c r="C5349" i="32" s="1"/>
  <c r="B5347" i="34"/>
  <c r="C5348" i="32" s="1"/>
  <c r="B5346" i="34"/>
  <c r="C5347" i="32" s="1"/>
  <c r="B5345" i="34"/>
  <c r="C5346" i="32" s="1"/>
  <c r="B5344" i="34"/>
  <c r="C5345" i="32" s="1"/>
  <c r="B5343" i="34"/>
  <c r="C5344" i="32" s="1"/>
  <c r="B5342" i="34"/>
  <c r="C5343" i="32" s="1"/>
  <c r="B5341" i="34"/>
  <c r="C5342" i="32" s="1"/>
  <c r="B5340" i="34"/>
  <c r="C5341" i="32" s="1"/>
  <c r="B5339" i="34"/>
  <c r="C5340" i="32" s="1"/>
  <c r="B5338" i="34"/>
  <c r="C5339" i="32" s="1"/>
  <c r="B5337" i="34"/>
  <c r="C5338" i="32" s="1"/>
  <c r="B5336" i="34"/>
  <c r="C5337" i="32" s="1"/>
  <c r="B5335" i="34"/>
  <c r="C5336" i="32" s="1"/>
  <c r="B5334" i="34"/>
  <c r="C5335" i="32" s="1"/>
  <c r="B5333" i="34"/>
  <c r="C5334" i="32" s="1"/>
  <c r="B5332" i="34"/>
  <c r="C5333" i="32" s="1"/>
  <c r="B5331" i="34"/>
  <c r="C5332" i="32" s="1"/>
  <c r="B5330" i="34"/>
  <c r="C5331" i="32" s="1"/>
  <c r="B5329" i="34"/>
  <c r="C5330" i="32" s="1"/>
  <c r="B5328" i="34"/>
  <c r="C5329" i="32" s="1"/>
  <c r="B5327" i="34"/>
  <c r="C5328" i="32" s="1"/>
  <c r="B5326" i="34"/>
  <c r="C5327" i="32" s="1"/>
  <c r="B5325" i="34"/>
  <c r="C5326" i="32" s="1"/>
  <c r="B5324" i="34"/>
  <c r="C5325" i="32" s="1"/>
  <c r="B5323" i="34"/>
  <c r="C5324" i="32" s="1"/>
  <c r="B5322" i="34"/>
  <c r="C5323" i="32" s="1"/>
  <c r="B5321" i="34"/>
  <c r="C5322" i="32" s="1"/>
  <c r="B5320" i="34"/>
  <c r="C5321" i="32" s="1"/>
  <c r="B5319" i="34"/>
  <c r="C5320" i="32" s="1"/>
  <c r="B5318" i="34"/>
  <c r="C5319" i="32" s="1"/>
  <c r="B5317" i="34"/>
  <c r="C5318" i="32" s="1"/>
  <c r="B5316" i="34"/>
  <c r="C5317" i="32" s="1"/>
  <c r="B5315" i="34"/>
  <c r="C5316" i="32" s="1"/>
  <c r="B5314" i="34"/>
  <c r="C5315" i="32" s="1"/>
  <c r="B5313" i="34"/>
  <c r="C5314" i="32" s="1"/>
  <c r="B5312" i="34"/>
  <c r="C5313" i="32" s="1"/>
  <c r="B5311" i="34"/>
  <c r="C5312" i="32" s="1"/>
  <c r="B5310" i="34"/>
  <c r="C5311" i="32" s="1"/>
  <c r="B5309" i="34"/>
  <c r="C5310" i="32" s="1"/>
  <c r="B5308" i="34"/>
  <c r="C5309" i="32" s="1"/>
  <c r="B5307" i="34"/>
  <c r="C5308" i="32" s="1"/>
  <c r="B5306" i="34"/>
  <c r="C5307" i="32" s="1"/>
  <c r="B5305" i="34"/>
  <c r="C5306" i="32" s="1"/>
  <c r="B5304" i="34"/>
  <c r="C5305" i="32" s="1"/>
  <c r="B5303" i="34"/>
  <c r="C5304" i="32" s="1"/>
  <c r="B5302" i="34"/>
  <c r="C5303" i="32" s="1"/>
  <c r="B5301" i="34"/>
  <c r="C5302" i="32" s="1"/>
  <c r="B5300" i="34"/>
  <c r="C5301" i="32" s="1"/>
  <c r="B5299" i="34"/>
  <c r="C5300" i="32" s="1"/>
  <c r="B5298" i="34"/>
  <c r="C5299" i="32" s="1"/>
  <c r="B5297" i="34"/>
  <c r="C5298" i="32" s="1"/>
  <c r="B5296" i="34"/>
  <c r="C5297" i="32" s="1"/>
  <c r="B5295" i="34"/>
  <c r="C5296" i="32" s="1"/>
  <c r="B5294" i="34"/>
  <c r="C5295" i="32" s="1"/>
  <c r="B5293" i="34"/>
  <c r="C5294" i="32" s="1"/>
  <c r="B5292" i="34"/>
  <c r="C5293" i="32" s="1"/>
  <c r="B5291" i="34"/>
  <c r="C5292" i="32" s="1"/>
  <c r="B5290" i="34"/>
  <c r="C5291" i="32" s="1"/>
  <c r="B5289" i="34"/>
  <c r="C5290" i="32" s="1"/>
  <c r="B5288" i="34"/>
  <c r="C5289" i="32" s="1"/>
  <c r="B5287" i="34"/>
  <c r="C5288" i="32" s="1"/>
  <c r="B5286" i="34"/>
  <c r="C5287" i="32" s="1"/>
  <c r="B5285" i="34"/>
  <c r="C5286" i="32" s="1"/>
  <c r="B5284" i="34"/>
  <c r="C5285" i="32" s="1"/>
  <c r="B5283" i="34"/>
  <c r="C5284" i="32" s="1"/>
  <c r="B5282" i="34"/>
  <c r="C5283" i="32" s="1"/>
  <c r="B5281" i="34"/>
  <c r="C5282" i="32" s="1"/>
  <c r="B5280" i="34"/>
  <c r="C5281" i="32" s="1"/>
  <c r="B5279" i="34"/>
  <c r="C5280" i="32" s="1"/>
  <c r="B5278" i="34"/>
  <c r="C5279" i="32" s="1"/>
  <c r="B5277" i="34"/>
  <c r="C5278" i="32" s="1"/>
  <c r="B5276" i="34"/>
  <c r="C5277" i="32" s="1"/>
  <c r="B5275" i="34"/>
  <c r="C5276" i="32" s="1"/>
  <c r="B5274" i="34"/>
  <c r="C5275" i="32" s="1"/>
  <c r="B5273" i="34"/>
  <c r="C5274" i="32" s="1"/>
  <c r="B5272" i="34"/>
  <c r="C5273" i="32" s="1"/>
  <c r="B5271" i="34"/>
  <c r="C5272" i="32" s="1"/>
  <c r="B5270" i="34"/>
  <c r="C5271" i="32" s="1"/>
  <c r="B5269" i="34"/>
  <c r="C5270" i="32" s="1"/>
  <c r="B5268" i="34"/>
  <c r="C5269" i="32" s="1"/>
  <c r="B5267" i="34"/>
  <c r="C5268" i="32" s="1"/>
  <c r="B5266" i="34"/>
  <c r="C5267" i="32" s="1"/>
  <c r="B5265" i="34"/>
  <c r="C5266" i="32" s="1"/>
  <c r="B5264" i="34"/>
  <c r="C5265" i="32" s="1"/>
  <c r="B5263" i="34"/>
  <c r="C5264" i="32" s="1"/>
  <c r="B5262" i="34"/>
  <c r="C5263" i="32" s="1"/>
  <c r="B5261" i="34"/>
  <c r="C5262" i="32" s="1"/>
  <c r="B5260" i="34"/>
  <c r="C5261" i="32" s="1"/>
  <c r="B5259" i="34"/>
  <c r="C5260" i="32" s="1"/>
  <c r="B5258" i="34"/>
  <c r="C5259" i="32" s="1"/>
  <c r="B5257" i="34"/>
  <c r="C5258" i="32" s="1"/>
  <c r="B5256" i="34"/>
  <c r="C5257" i="32" s="1"/>
  <c r="B5255" i="34"/>
  <c r="C5256" i="32" s="1"/>
  <c r="B5254" i="34"/>
  <c r="C5255" i="32" s="1"/>
  <c r="B5253" i="34"/>
  <c r="C5254" i="32" s="1"/>
  <c r="B5252" i="34"/>
  <c r="C5253" i="32" s="1"/>
  <c r="B5251" i="34"/>
  <c r="C5252" i="32" s="1"/>
  <c r="B5250" i="34"/>
  <c r="C5251" i="32" s="1"/>
  <c r="B5249" i="34"/>
  <c r="C5250" i="32" s="1"/>
  <c r="B5248" i="34"/>
  <c r="C5249" i="32" s="1"/>
  <c r="B5247" i="34"/>
  <c r="C5248" i="32" s="1"/>
  <c r="B5246" i="34"/>
  <c r="C5247" i="32" s="1"/>
  <c r="B5245" i="34"/>
  <c r="C5246" i="32" s="1"/>
  <c r="B5244" i="34"/>
  <c r="C5245" i="32" s="1"/>
  <c r="B5243" i="34"/>
  <c r="C5244" i="32" s="1"/>
  <c r="B5242" i="34"/>
  <c r="C5243" i="32" s="1"/>
  <c r="B5241" i="34"/>
  <c r="C5242" i="32" s="1"/>
  <c r="B5240" i="34"/>
  <c r="C5241" i="32" s="1"/>
  <c r="B5239" i="34"/>
  <c r="C5240" i="32" s="1"/>
  <c r="B5238" i="34"/>
  <c r="C5239" i="32" s="1"/>
  <c r="B5237" i="34"/>
  <c r="C5238" i="32" s="1"/>
  <c r="B5236" i="34"/>
  <c r="C5237" i="32" s="1"/>
  <c r="B5235" i="34"/>
  <c r="C5236" i="32" s="1"/>
  <c r="B5234" i="34"/>
  <c r="C5235" i="32" s="1"/>
  <c r="B5233" i="34"/>
  <c r="C5234" i="32" s="1"/>
  <c r="B5232" i="34"/>
  <c r="C5233" i="32" s="1"/>
  <c r="B5231" i="34"/>
  <c r="C5232" i="32" s="1"/>
  <c r="B5230" i="34"/>
  <c r="C5231" i="32" s="1"/>
  <c r="B5229" i="34"/>
  <c r="C5230" i="32" s="1"/>
  <c r="B5228" i="34"/>
  <c r="C5229" i="32" s="1"/>
  <c r="B5227" i="34"/>
  <c r="C5228" i="32" s="1"/>
  <c r="B5226" i="34"/>
  <c r="C5227" i="32" s="1"/>
  <c r="B5225" i="34"/>
  <c r="C5226" i="32" s="1"/>
  <c r="B5224" i="34"/>
  <c r="C5225" i="32" s="1"/>
  <c r="B5223" i="34"/>
  <c r="C5224" i="32" s="1"/>
  <c r="B5222" i="34"/>
  <c r="C5223" i="32" s="1"/>
  <c r="B5221" i="34"/>
  <c r="C5222" i="32" s="1"/>
  <c r="B5220" i="34"/>
  <c r="C5221" i="32" s="1"/>
  <c r="B5219" i="34"/>
  <c r="C5220" i="32" s="1"/>
  <c r="B5218" i="34"/>
  <c r="C5219" i="32" s="1"/>
  <c r="B5217" i="34"/>
  <c r="C5218" i="32" s="1"/>
  <c r="B5216" i="34"/>
  <c r="C5217" i="32" s="1"/>
  <c r="B5215" i="34"/>
  <c r="C5216" i="32" s="1"/>
  <c r="B5214" i="34"/>
  <c r="C5215" i="32" s="1"/>
  <c r="B5213" i="34"/>
  <c r="C5214" i="32" s="1"/>
  <c r="B5212" i="34"/>
  <c r="C5213" i="32" s="1"/>
  <c r="B5211" i="34"/>
  <c r="C5212" i="32" s="1"/>
  <c r="B5210" i="34"/>
  <c r="C5211" i="32" s="1"/>
  <c r="B5209" i="34"/>
  <c r="C5210" i="32" s="1"/>
  <c r="B5208" i="34"/>
  <c r="C5209" i="32" s="1"/>
  <c r="B5207" i="34"/>
  <c r="C5208" i="32" s="1"/>
  <c r="B5206" i="34"/>
  <c r="C5207" i="32" s="1"/>
  <c r="B5205" i="34"/>
  <c r="C5206" i="32" s="1"/>
  <c r="B5204" i="34"/>
  <c r="C5205" i="32" s="1"/>
  <c r="B5203" i="34"/>
  <c r="C5204" i="32" s="1"/>
  <c r="B5202" i="34"/>
  <c r="C5203" i="32" s="1"/>
  <c r="B5201" i="34"/>
  <c r="C5202" i="32" s="1"/>
  <c r="B5200" i="34"/>
  <c r="C5201" i="32" s="1"/>
  <c r="B5199" i="34"/>
  <c r="C5200" i="32" s="1"/>
  <c r="B5198" i="34"/>
  <c r="C5199" i="32" s="1"/>
  <c r="B5197" i="34"/>
  <c r="C5198" i="32" s="1"/>
  <c r="B5196" i="34"/>
  <c r="C5197" i="32" s="1"/>
  <c r="B5195" i="34"/>
  <c r="C5196" i="32" s="1"/>
  <c r="B5194" i="34"/>
  <c r="C5195" i="32" s="1"/>
  <c r="B5193" i="34"/>
  <c r="C5194" i="32" s="1"/>
  <c r="B5192" i="34"/>
  <c r="C5193" i="32" s="1"/>
  <c r="B5191" i="34"/>
  <c r="C5192" i="32" s="1"/>
  <c r="B5190" i="34"/>
  <c r="C5191" i="32" s="1"/>
  <c r="B5189" i="34"/>
  <c r="C5190" i="32" s="1"/>
  <c r="B5188" i="34"/>
  <c r="C5189" i="32" s="1"/>
  <c r="B5187" i="34"/>
  <c r="C5188" i="32" s="1"/>
  <c r="B5186" i="34"/>
  <c r="C5187" i="32" s="1"/>
  <c r="B5185" i="34"/>
  <c r="C5186" i="32" s="1"/>
  <c r="B5184" i="34"/>
  <c r="C5185" i="32" s="1"/>
  <c r="B5183" i="34"/>
  <c r="C5184" i="32" s="1"/>
  <c r="B5182" i="34"/>
  <c r="C5183" i="32" s="1"/>
  <c r="B5181" i="34"/>
  <c r="C5182" i="32" s="1"/>
  <c r="B5180" i="34"/>
  <c r="C5181" i="32" s="1"/>
  <c r="B5179" i="34"/>
  <c r="C5180" i="32" s="1"/>
  <c r="B5178" i="34"/>
  <c r="C5179" i="32" s="1"/>
  <c r="B5177" i="34"/>
  <c r="C5178" i="32" s="1"/>
  <c r="B5176" i="34"/>
  <c r="C5177" i="32" s="1"/>
  <c r="B5175" i="34"/>
  <c r="C5176" i="32" s="1"/>
  <c r="B5174" i="34"/>
  <c r="C5175" i="32" s="1"/>
  <c r="B5173" i="34"/>
  <c r="C5174" i="32" s="1"/>
  <c r="B5172" i="34"/>
  <c r="C5173" i="32" s="1"/>
  <c r="B5171" i="34"/>
  <c r="C5172" i="32" s="1"/>
  <c r="B5170" i="34"/>
  <c r="C5171" i="32" s="1"/>
  <c r="B5169" i="34"/>
  <c r="C5170" i="32" s="1"/>
  <c r="B5168" i="34"/>
  <c r="C5169" i="32" s="1"/>
  <c r="B5167" i="34"/>
  <c r="C5168" i="32" s="1"/>
  <c r="B5166" i="34"/>
  <c r="C5167" i="32" s="1"/>
  <c r="B5165" i="34"/>
  <c r="C5166" i="32" s="1"/>
  <c r="B5164" i="34"/>
  <c r="C5165" i="32" s="1"/>
  <c r="B5163" i="34"/>
  <c r="C5164" i="32" s="1"/>
  <c r="B5162" i="34"/>
  <c r="C5163" i="32" s="1"/>
  <c r="B5161" i="34"/>
  <c r="C5162" i="32" s="1"/>
  <c r="B5160" i="34"/>
  <c r="C5161" i="32" s="1"/>
  <c r="B5159" i="34"/>
  <c r="C5160" i="32" s="1"/>
  <c r="B5158" i="34"/>
  <c r="C5159" i="32" s="1"/>
  <c r="B5157" i="34"/>
  <c r="C5158" i="32" s="1"/>
  <c r="B5156" i="34"/>
  <c r="C5157" i="32" s="1"/>
  <c r="B5155" i="34"/>
  <c r="C5156" i="32" s="1"/>
  <c r="B5154" i="34"/>
  <c r="C5155" i="32" s="1"/>
  <c r="B5153" i="34"/>
  <c r="C5154" i="32" s="1"/>
  <c r="B5152" i="34"/>
  <c r="C5153" i="32" s="1"/>
  <c r="B5151" i="34"/>
  <c r="C5152" i="32" s="1"/>
  <c r="B5150" i="34"/>
  <c r="C5151" i="32" s="1"/>
  <c r="B5149" i="34"/>
  <c r="C5150" i="32" s="1"/>
  <c r="B5148" i="34"/>
  <c r="C5149" i="32" s="1"/>
  <c r="B5147" i="34"/>
  <c r="C5148" i="32" s="1"/>
  <c r="B5146" i="34"/>
  <c r="C5147" i="32" s="1"/>
  <c r="B5145" i="34"/>
  <c r="C5146" i="32" s="1"/>
  <c r="B5144" i="34"/>
  <c r="C5145" i="32" s="1"/>
  <c r="B5143" i="34"/>
  <c r="C5144" i="32" s="1"/>
  <c r="B5142" i="34"/>
  <c r="C5143" i="32" s="1"/>
  <c r="B5141" i="34"/>
  <c r="C5142" i="32" s="1"/>
  <c r="B5140" i="34"/>
  <c r="C5141" i="32" s="1"/>
  <c r="B5139" i="34"/>
  <c r="C5140" i="32" s="1"/>
  <c r="B5138" i="34"/>
  <c r="C5139" i="32" s="1"/>
  <c r="B5137" i="34"/>
  <c r="C5138" i="32" s="1"/>
  <c r="B5136" i="34"/>
  <c r="C5137" i="32" s="1"/>
  <c r="B5135" i="34"/>
  <c r="C5136" i="32" s="1"/>
  <c r="B5134" i="34"/>
  <c r="C5135" i="32" s="1"/>
  <c r="B5133" i="34"/>
  <c r="C5134" i="32" s="1"/>
  <c r="B5132" i="34"/>
  <c r="C5133" i="32" s="1"/>
  <c r="B5131" i="34"/>
  <c r="C5132" i="32" s="1"/>
  <c r="B5130" i="34"/>
  <c r="C5131" i="32" s="1"/>
  <c r="B5129" i="34"/>
  <c r="C5130" i="32" s="1"/>
  <c r="B5128" i="34"/>
  <c r="C5129" i="32" s="1"/>
  <c r="B5127" i="34"/>
  <c r="C5128" i="32" s="1"/>
  <c r="B5126" i="34"/>
  <c r="C5127" i="32" s="1"/>
  <c r="B5125" i="34"/>
  <c r="C5126" i="32" s="1"/>
  <c r="B5124" i="34"/>
  <c r="C5125" i="32" s="1"/>
  <c r="B5123" i="34"/>
  <c r="C5124" i="32" s="1"/>
  <c r="B5122" i="34"/>
  <c r="C5123" i="32" s="1"/>
  <c r="B5121" i="34"/>
  <c r="C5122" i="32" s="1"/>
  <c r="B5120" i="34"/>
  <c r="C5121" i="32" s="1"/>
  <c r="B5119" i="34"/>
  <c r="C5120" i="32" s="1"/>
  <c r="B5118" i="34"/>
  <c r="C5119" i="32" s="1"/>
  <c r="B5117" i="34"/>
  <c r="C5118" i="32" s="1"/>
  <c r="B5116" i="34"/>
  <c r="C5117" i="32" s="1"/>
  <c r="B5115" i="34"/>
  <c r="C5116" i="32" s="1"/>
  <c r="B5114" i="34"/>
  <c r="C5115" i="32" s="1"/>
  <c r="B5113" i="34"/>
  <c r="C5114" i="32" s="1"/>
  <c r="B5112" i="34"/>
  <c r="C5113" i="32" s="1"/>
  <c r="B5111" i="34"/>
  <c r="C5112" i="32" s="1"/>
  <c r="B5110" i="34"/>
  <c r="C5111" i="32" s="1"/>
  <c r="B5109" i="34"/>
  <c r="C5110" i="32" s="1"/>
  <c r="B5108" i="34"/>
  <c r="C5109" i="32" s="1"/>
  <c r="B5107" i="34"/>
  <c r="C5108" i="32" s="1"/>
  <c r="B5106" i="34"/>
  <c r="C5107" i="32" s="1"/>
  <c r="B5105" i="34"/>
  <c r="C5106" i="32" s="1"/>
  <c r="B5104" i="34"/>
  <c r="C5105" i="32" s="1"/>
  <c r="B5103" i="34"/>
  <c r="C5104" i="32" s="1"/>
  <c r="B5102" i="34"/>
  <c r="C5103" i="32" s="1"/>
  <c r="B5101" i="34"/>
  <c r="C5102" i="32" s="1"/>
  <c r="B5100" i="34"/>
  <c r="C5101" i="32" s="1"/>
  <c r="B5099" i="34"/>
  <c r="C5100" i="32" s="1"/>
  <c r="B5098" i="34"/>
  <c r="C5099" i="32" s="1"/>
  <c r="B5097" i="34"/>
  <c r="C5098" i="32" s="1"/>
  <c r="B5096" i="34"/>
  <c r="C5097" i="32" s="1"/>
  <c r="B5095" i="34"/>
  <c r="C5096" i="32" s="1"/>
  <c r="B5094" i="34"/>
  <c r="C5095" i="32" s="1"/>
  <c r="B5093" i="34"/>
  <c r="C5094" i="32" s="1"/>
  <c r="B5092" i="34"/>
  <c r="C5093" i="32" s="1"/>
  <c r="B5091" i="34"/>
  <c r="C5092" i="32" s="1"/>
  <c r="B5090" i="34"/>
  <c r="C5091" i="32" s="1"/>
  <c r="B5089" i="34"/>
  <c r="C5090" i="32" s="1"/>
  <c r="B5088" i="34"/>
  <c r="C5089" i="32" s="1"/>
  <c r="B5087" i="34"/>
  <c r="C5088" i="32" s="1"/>
  <c r="B5086" i="34"/>
  <c r="C5087" i="32" s="1"/>
  <c r="B5085" i="34"/>
  <c r="C5086" i="32" s="1"/>
  <c r="B5084" i="34"/>
  <c r="C5085" i="32" s="1"/>
  <c r="B5083" i="34"/>
  <c r="C5084" i="32" s="1"/>
  <c r="B5082" i="34"/>
  <c r="C5083" i="32" s="1"/>
  <c r="B5081" i="34"/>
  <c r="C5082" i="32" s="1"/>
  <c r="B5080" i="34"/>
  <c r="C5081" i="32" s="1"/>
  <c r="B5079" i="34"/>
  <c r="C5080" i="32" s="1"/>
  <c r="B5078" i="34"/>
  <c r="C5079" i="32" s="1"/>
  <c r="B5077" i="34"/>
  <c r="C5078" i="32" s="1"/>
  <c r="B5076" i="34"/>
  <c r="C5077" i="32" s="1"/>
  <c r="B5075" i="34"/>
  <c r="C5076" i="32" s="1"/>
  <c r="B5074" i="34"/>
  <c r="C5075" i="32" s="1"/>
  <c r="B5073" i="34"/>
  <c r="C5074" i="32" s="1"/>
  <c r="B5072" i="34"/>
  <c r="C5073" i="32" s="1"/>
  <c r="B5071" i="34"/>
  <c r="C5072" i="32" s="1"/>
  <c r="B5070" i="34"/>
  <c r="C5071" i="32" s="1"/>
  <c r="B5069" i="34"/>
  <c r="C5070" i="32" s="1"/>
  <c r="B5068" i="34"/>
  <c r="C5069" i="32" s="1"/>
  <c r="B5067" i="34"/>
  <c r="C5068" i="32" s="1"/>
  <c r="B5066" i="34"/>
  <c r="C5067" i="32" s="1"/>
  <c r="B5065" i="34"/>
  <c r="C5066" i="32" s="1"/>
  <c r="B5064" i="34"/>
  <c r="C5065" i="32" s="1"/>
  <c r="B5063" i="34"/>
  <c r="C5064" i="32" s="1"/>
  <c r="B5062" i="34"/>
  <c r="C5063" i="32" s="1"/>
  <c r="B5061" i="34"/>
  <c r="C5062" i="32" s="1"/>
  <c r="B5060" i="34"/>
  <c r="C5061" i="32" s="1"/>
  <c r="B5059" i="34"/>
  <c r="C5060" i="32" s="1"/>
  <c r="B5058" i="34"/>
  <c r="C5059" i="32" s="1"/>
  <c r="B5057" i="34"/>
  <c r="C5058" i="32" s="1"/>
  <c r="B5056" i="34"/>
  <c r="C5057" i="32" s="1"/>
  <c r="B5055" i="34"/>
  <c r="C5056" i="32" s="1"/>
  <c r="B5054" i="34"/>
  <c r="C5055" i="32" s="1"/>
  <c r="B5053" i="34"/>
  <c r="C5054" i="32" s="1"/>
  <c r="B5052" i="34"/>
  <c r="C5053" i="32" s="1"/>
  <c r="B5051" i="34"/>
  <c r="C5052" i="32" s="1"/>
  <c r="B5050" i="34"/>
  <c r="C5051" i="32" s="1"/>
  <c r="B5049" i="34"/>
  <c r="C5050" i="32" s="1"/>
  <c r="B5048" i="34"/>
  <c r="C5049" i="32" s="1"/>
  <c r="B5047" i="34"/>
  <c r="C5048" i="32" s="1"/>
  <c r="B5046" i="34"/>
  <c r="C5047" i="32" s="1"/>
  <c r="B5045" i="34"/>
  <c r="C5046" i="32" s="1"/>
  <c r="B5044" i="34"/>
  <c r="C5045" i="32" s="1"/>
  <c r="B5043" i="34"/>
  <c r="C5044" i="32" s="1"/>
  <c r="B5042" i="34"/>
  <c r="C5043" i="32" s="1"/>
  <c r="B5041" i="34"/>
  <c r="C5042" i="32" s="1"/>
  <c r="B5040" i="34"/>
  <c r="C5041" i="32" s="1"/>
  <c r="B5039" i="34"/>
  <c r="C5040" i="32" s="1"/>
  <c r="B5038" i="34"/>
  <c r="C5039" i="32" s="1"/>
  <c r="B5037" i="34"/>
  <c r="C5038" i="32" s="1"/>
  <c r="B5036" i="34"/>
  <c r="C5037" i="32" s="1"/>
  <c r="B5035" i="34"/>
  <c r="C5036" i="32" s="1"/>
  <c r="B5034" i="34"/>
  <c r="C5035" i="32" s="1"/>
  <c r="B5033" i="34"/>
  <c r="C5034" i="32" s="1"/>
  <c r="B5032" i="34"/>
  <c r="C5033" i="32" s="1"/>
  <c r="B5031" i="34"/>
  <c r="C5032" i="32" s="1"/>
  <c r="B5030" i="34"/>
  <c r="C5031" i="32" s="1"/>
  <c r="B5029" i="34"/>
  <c r="C5030" i="32" s="1"/>
  <c r="B5028" i="34"/>
  <c r="C5029" i="32" s="1"/>
  <c r="B5027" i="34"/>
  <c r="C5028" i="32" s="1"/>
  <c r="B5026" i="34"/>
  <c r="C5027" i="32" s="1"/>
  <c r="B5025" i="34"/>
  <c r="C5026" i="32" s="1"/>
  <c r="B5024" i="34"/>
  <c r="C5025" i="32" s="1"/>
  <c r="B5023" i="34"/>
  <c r="C5024" i="32" s="1"/>
  <c r="B5022" i="34"/>
  <c r="C5023" i="32" s="1"/>
  <c r="B5021" i="34"/>
  <c r="C5022" i="32" s="1"/>
  <c r="B5020" i="34"/>
  <c r="C5021" i="32" s="1"/>
  <c r="B5019" i="34"/>
  <c r="C5020" i="32" s="1"/>
  <c r="B5018" i="34"/>
  <c r="C5019" i="32" s="1"/>
  <c r="B5017" i="34"/>
  <c r="C5018" i="32" s="1"/>
  <c r="B5016" i="34"/>
  <c r="C5017" i="32" s="1"/>
  <c r="B5015" i="34"/>
  <c r="C5016" i="32" s="1"/>
  <c r="B5014" i="34"/>
  <c r="C5015" i="32" s="1"/>
  <c r="B5013" i="34"/>
  <c r="C5014" i="32" s="1"/>
  <c r="B5012" i="34"/>
  <c r="C5013" i="32" s="1"/>
  <c r="B5011" i="34"/>
  <c r="C5012" i="32" s="1"/>
  <c r="B5010" i="34"/>
  <c r="C5011" i="32" s="1"/>
  <c r="B5009" i="34"/>
  <c r="C5010" i="32" s="1"/>
  <c r="B5008" i="34"/>
  <c r="C5009" i="32" s="1"/>
  <c r="B5007" i="34"/>
  <c r="C5008" i="32" s="1"/>
  <c r="B5006" i="34"/>
  <c r="C5007" i="32" s="1"/>
  <c r="B5005" i="34"/>
  <c r="C5006" i="32" s="1"/>
  <c r="B5004" i="34"/>
  <c r="C5005" i="32" s="1"/>
  <c r="B5003" i="34"/>
  <c r="C5004" i="32" s="1"/>
  <c r="B5002" i="34"/>
  <c r="C5003" i="32" s="1"/>
  <c r="B5001" i="34"/>
  <c r="C5002" i="32" s="1"/>
  <c r="B5000" i="34"/>
  <c r="C5001" i="32" s="1"/>
  <c r="B4999" i="34"/>
  <c r="C5000" i="32" s="1"/>
  <c r="B4998" i="34"/>
  <c r="C4999" i="32" s="1"/>
  <c r="B4997" i="34"/>
  <c r="C4998" i="32" s="1"/>
  <c r="B4996" i="34"/>
  <c r="C4997" i="32" s="1"/>
  <c r="B4995" i="34"/>
  <c r="C4996" i="32" s="1"/>
  <c r="B4994" i="34"/>
  <c r="C4995" i="32" s="1"/>
  <c r="B4993" i="34"/>
  <c r="C4994" i="32" s="1"/>
  <c r="B4992" i="34"/>
  <c r="C4993" i="32" s="1"/>
  <c r="B4991" i="34"/>
  <c r="C4992" i="32" s="1"/>
  <c r="B4990" i="34"/>
  <c r="C4991" i="32" s="1"/>
  <c r="B4989" i="34"/>
  <c r="C4990" i="32" s="1"/>
  <c r="B4988" i="34"/>
  <c r="C4989" i="32" s="1"/>
  <c r="B4987" i="34"/>
  <c r="C4988" i="32" s="1"/>
  <c r="B4986" i="34"/>
  <c r="C4987" i="32" s="1"/>
  <c r="B4985" i="34"/>
  <c r="C4986" i="32" s="1"/>
  <c r="B4984" i="34"/>
  <c r="C4985" i="32" s="1"/>
  <c r="B4983" i="34"/>
  <c r="C4984" i="32" s="1"/>
  <c r="B4982" i="34"/>
  <c r="C4983" i="32" s="1"/>
  <c r="B4981" i="34"/>
  <c r="C4982" i="32" s="1"/>
  <c r="B4980" i="34"/>
  <c r="C4981" i="32" s="1"/>
  <c r="B4979" i="34"/>
  <c r="C4980" i="32" s="1"/>
  <c r="B4978" i="34"/>
  <c r="C4979" i="32" s="1"/>
  <c r="B4977" i="34"/>
  <c r="C4978" i="32" s="1"/>
  <c r="B4976" i="34"/>
  <c r="C4977" i="32" s="1"/>
  <c r="B4975" i="34"/>
  <c r="C4976" i="32" s="1"/>
  <c r="B4974" i="34"/>
  <c r="C4975" i="32" s="1"/>
  <c r="B4973" i="34"/>
  <c r="C4974" i="32" s="1"/>
  <c r="B4972" i="34"/>
  <c r="C4973" i="32" s="1"/>
  <c r="B4971" i="34"/>
  <c r="C4972" i="32" s="1"/>
  <c r="B4970" i="34"/>
  <c r="C4971" i="32" s="1"/>
  <c r="B4969" i="34"/>
  <c r="C4970" i="32" s="1"/>
  <c r="B4968" i="34"/>
  <c r="C4969" i="32" s="1"/>
  <c r="B4967" i="34"/>
  <c r="C4968" i="32" s="1"/>
  <c r="B4966" i="34"/>
  <c r="C4967" i="32" s="1"/>
  <c r="B4965" i="34"/>
  <c r="C4966" i="32" s="1"/>
  <c r="B4964" i="34"/>
  <c r="C4965" i="32" s="1"/>
  <c r="B4963" i="34"/>
  <c r="C4964" i="32" s="1"/>
  <c r="B4962" i="34"/>
  <c r="C4963" i="32" s="1"/>
  <c r="B4961" i="34"/>
  <c r="C4962" i="32" s="1"/>
  <c r="B4960" i="34"/>
  <c r="C4961" i="32" s="1"/>
  <c r="B4959" i="34"/>
  <c r="C4960" i="32" s="1"/>
  <c r="B4958" i="34"/>
  <c r="C4959" i="32" s="1"/>
  <c r="B4957" i="34"/>
  <c r="C4958" i="32" s="1"/>
  <c r="B4956" i="34"/>
  <c r="C4957" i="32" s="1"/>
  <c r="B4955" i="34"/>
  <c r="C4956" i="32" s="1"/>
  <c r="B4954" i="34"/>
  <c r="C4955" i="32" s="1"/>
  <c r="B4953" i="34"/>
  <c r="C4954" i="32" s="1"/>
  <c r="B4952" i="34"/>
  <c r="C4953" i="32" s="1"/>
  <c r="B4951" i="34"/>
  <c r="C4952" i="32" s="1"/>
  <c r="B4950" i="34"/>
  <c r="C4951" i="32" s="1"/>
  <c r="B4949" i="34"/>
  <c r="C4950" i="32" s="1"/>
  <c r="B4948" i="34"/>
  <c r="C4949" i="32" s="1"/>
  <c r="B4947" i="34"/>
  <c r="C4948" i="32" s="1"/>
  <c r="B4946" i="34"/>
  <c r="C4947" i="32" s="1"/>
  <c r="B4945" i="34"/>
  <c r="C4946" i="32" s="1"/>
  <c r="B4944" i="34"/>
  <c r="C4945" i="32" s="1"/>
  <c r="B4943" i="34"/>
  <c r="C4944" i="32" s="1"/>
  <c r="B4942" i="34"/>
  <c r="C4943" i="32" s="1"/>
  <c r="B4941" i="34"/>
  <c r="C4942" i="32" s="1"/>
  <c r="B4940" i="34"/>
  <c r="C4941" i="32" s="1"/>
  <c r="B4939" i="34"/>
  <c r="C4940" i="32" s="1"/>
  <c r="B4938" i="34"/>
  <c r="C4939" i="32" s="1"/>
  <c r="B4937" i="34"/>
  <c r="C4938" i="32" s="1"/>
  <c r="B4936" i="34"/>
  <c r="C4937" i="32" s="1"/>
  <c r="B4935" i="34"/>
  <c r="C4936" i="32" s="1"/>
  <c r="B4934" i="34"/>
  <c r="C4935" i="32" s="1"/>
  <c r="B4933" i="34"/>
  <c r="C4934" i="32" s="1"/>
  <c r="B4932" i="34"/>
  <c r="C4933" i="32" s="1"/>
  <c r="B4931" i="34"/>
  <c r="C4932" i="32" s="1"/>
  <c r="B4930" i="34"/>
  <c r="C4931" i="32" s="1"/>
  <c r="B4929" i="34"/>
  <c r="C4930" i="32" s="1"/>
  <c r="B4928" i="34"/>
  <c r="C4929" i="32" s="1"/>
  <c r="B4927" i="34"/>
  <c r="C4928" i="32" s="1"/>
  <c r="B4926" i="34"/>
  <c r="C4927" i="32" s="1"/>
  <c r="B4925" i="34"/>
  <c r="C4926" i="32" s="1"/>
  <c r="B4924" i="34"/>
  <c r="C4925" i="32" s="1"/>
  <c r="B4923" i="34"/>
  <c r="C4924" i="32" s="1"/>
  <c r="B4922" i="34"/>
  <c r="C4923" i="32" s="1"/>
  <c r="B4921" i="34"/>
  <c r="C4922" i="32" s="1"/>
  <c r="B4920" i="34"/>
  <c r="C4921" i="32" s="1"/>
  <c r="B4919" i="34"/>
  <c r="C4920" i="32" s="1"/>
  <c r="B4918" i="34"/>
  <c r="C4919" i="32" s="1"/>
  <c r="B4917" i="34"/>
  <c r="C4918" i="32" s="1"/>
  <c r="B4916" i="34"/>
  <c r="C4917" i="32" s="1"/>
  <c r="B4915" i="34"/>
  <c r="C4916" i="32" s="1"/>
  <c r="B4914" i="34"/>
  <c r="C4915" i="32" s="1"/>
  <c r="B4913" i="34"/>
  <c r="C4914" i="32" s="1"/>
  <c r="B4912" i="34"/>
  <c r="C4913" i="32" s="1"/>
  <c r="B4911" i="34"/>
  <c r="C4912" i="32" s="1"/>
  <c r="B4910" i="34"/>
  <c r="C4911" i="32" s="1"/>
  <c r="B4909" i="34"/>
  <c r="C4910" i="32" s="1"/>
  <c r="B4908" i="34"/>
  <c r="C4909" i="32" s="1"/>
  <c r="B4907" i="34"/>
  <c r="C4908" i="32" s="1"/>
  <c r="B4906" i="34"/>
  <c r="C4907" i="32" s="1"/>
  <c r="B4905" i="34"/>
  <c r="C4906" i="32" s="1"/>
  <c r="B4904" i="34"/>
  <c r="C4905" i="32" s="1"/>
  <c r="B4903" i="34"/>
  <c r="C4904" i="32" s="1"/>
  <c r="B4902" i="34"/>
  <c r="C4903" i="32" s="1"/>
  <c r="B4901" i="34"/>
  <c r="C4902" i="32" s="1"/>
  <c r="B4900" i="34"/>
  <c r="C4901" i="32" s="1"/>
  <c r="B4899" i="34"/>
  <c r="C4900" i="32" s="1"/>
  <c r="B4898" i="34"/>
  <c r="C4899" i="32" s="1"/>
  <c r="B4897" i="34"/>
  <c r="C4898" i="32" s="1"/>
  <c r="B4896" i="34"/>
  <c r="C4897" i="32" s="1"/>
  <c r="B4895" i="34"/>
  <c r="C4896" i="32" s="1"/>
  <c r="B4894" i="34"/>
  <c r="C4895" i="32" s="1"/>
  <c r="B4893" i="34"/>
  <c r="C4894" i="32" s="1"/>
  <c r="B4892" i="34"/>
  <c r="C4893" i="32" s="1"/>
  <c r="B4891" i="34"/>
  <c r="C4892" i="32" s="1"/>
  <c r="B4890" i="34"/>
  <c r="C4891" i="32" s="1"/>
  <c r="B4889" i="34"/>
  <c r="C4890" i="32" s="1"/>
  <c r="B4888" i="34"/>
  <c r="C4889" i="32" s="1"/>
  <c r="B4887" i="34"/>
  <c r="C4888" i="32" s="1"/>
  <c r="B4886" i="34"/>
  <c r="C4887" i="32" s="1"/>
  <c r="B4885" i="34"/>
  <c r="C4886" i="32" s="1"/>
  <c r="B4884" i="34"/>
  <c r="C4885" i="32" s="1"/>
  <c r="B4883" i="34"/>
  <c r="C4884" i="32" s="1"/>
  <c r="B4882" i="34"/>
  <c r="C4883" i="32" s="1"/>
  <c r="B4881" i="34"/>
  <c r="C4882" i="32" s="1"/>
  <c r="B4880" i="34"/>
  <c r="C4881" i="32" s="1"/>
  <c r="B4879" i="34"/>
  <c r="C4880" i="32" s="1"/>
  <c r="B4878" i="34"/>
  <c r="C4879" i="32" s="1"/>
  <c r="B4877" i="34"/>
  <c r="C4878" i="32" s="1"/>
  <c r="B4876" i="34"/>
  <c r="C4877" i="32" s="1"/>
  <c r="B4875" i="34"/>
  <c r="C4876" i="32" s="1"/>
  <c r="B4874" i="34"/>
  <c r="C4875" i="32" s="1"/>
  <c r="B4873" i="34"/>
  <c r="C4874" i="32" s="1"/>
  <c r="B4872" i="34"/>
  <c r="C4873" i="32" s="1"/>
  <c r="B4871" i="34"/>
  <c r="C4872" i="32" s="1"/>
  <c r="B4870" i="34"/>
  <c r="C4871" i="32" s="1"/>
  <c r="B4869" i="34"/>
  <c r="C4870" i="32" s="1"/>
  <c r="B4868" i="34"/>
  <c r="C4869" i="32" s="1"/>
  <c r="B4867" i="34"/>
  <c r="C4868" i="32" s="1"/>
  <c r="B4866" i="34"/>
  <c r="C4867" i="32" s="1"/>
  <c r="B4865" i="34"/>
  <c r="C4866" i="32" s="1"/>
  <c r="B4864" i="34"/>
  <c r="C4865" i="32" s="1"/>
  <c r="B4863" i="34"/>
  <c r="C4864" i="32" s="1"/>
  <c r="B4862" i="34"/>
  <c r="C4863" i="32" s="1"/>
  <c r="B4861" i="34"/>
  <c r="C4862" i="32" s="1"/>
  <c r="B4860" i="34"/>
  <c r="C4861" i="32" s="1"/>
  <c r="B4859" i="34"/>
  <c r="C4860" i="32" s="1"/>
  <c r="B4858" i="34"/>
  <c r="C4859" i="32" s="1"/>
  <c r="B4857" i="34"/>
  <c r="C4858" i="32" s="1"/>
  <c r="B4856" i="34"/>
  <c r="C4857" i="32" s="1"/>
  <c r="B4855" i="34"/>
  <c r="C4856" i="32" s="1"/>
  <c r="B4854" i="34"/>
  <c r="C4855" i="32" s="1"/>
  <c r="B4853" i="34"/>
  <c r="C4854" i="32" s="1"/>
  <c r="B4852" i="34"/>
  <c r="C4853" i="32" s="1"/>
  <c r="B4851" i="34"/>
  <c r="C4852" i="32" s="1"/>
  <c r="B4850" i="34"/>
  <c r="C4851" i="32" s="1"/>
  <c r="B4849" i="34"/>
  <c r="C4850" i="32" s="1"/>
  <c r="B4848" i="34"/>
  <c r="C4849" i="32" s="1"/>
  <c r="B4847" i="34"/>
  <c r="C4848" i="32" s="1"/>
  <c r="B4846" i="34"/>
  <c r="C4847" i="32" s="1"/>
  <c r="B4845" i="34"/>
  <c r="C4846" i="32" s="1"/>
  <c r="B4844" i="34"/>
  <c r="C4845" i="32" s="1"/>
  <c r="B4843" i="34"/>
  <c r="C4844" i="32" s="1"/>
  <c r="B4842" i="34"/>
  <c r="C4843" i="32" s="1"/>
  <c r="B4841" i="34"/>
  <c r="C4842" i="32" s="1"/>
  <c r="B4840" i="34"/>
  <c r="C4841" i="32" s="1"/>
  <c r="B4839" i="34"/>
  <c r="C4840" i="32" s="1"/>
  <c r="B4838" i="34"/>
  <c r="C4839" i="32" s="1"/>
  <c r="B4837" i="34"/>
  <c r="C4838" i="32" s="1"/>
  <c r="B4836" i="34"/>
  <c r="C4837" i="32" s="1"/>
  <c r="B4835" i="34"/>
  <c r="C4836" i="32" s="1"/>
  <c r="B4834" i="34"/>
  <c r="C4835" i="32" s="1"/>
  <c r="B4833" i="34"/>
  <c r="C4834" i="32" s="1"/>
  <c r="B4832" i="34"/>
  <c r="C4833" i="32" s="1"/>
  <c r="B4831" i="34"/>
  <c r="C4832" i="32" s="1"/>
  <c r="B4830" i="34"/>
  <c r="C4831" i="32" s="1"/>
  <c r="B4829" i="34"/>
  <c r="C4830" i="32" s="1"/>
  <c r="B4828" i="34"/>
  <c r="C4829" i="32" s="1"/>
  <c r="B4827" i="34"/>
  <c r="C4828" i="32" s="1"/>
  <c r="B4826" i="34"/>
  <c r="C4827" i="32" s="1"/>
  <c r="B4825" i="34"/>
  <c r="C4826" i="32" s="1"/>
  <c r="B4824" i="34"/>
  <c r="C4825" i="32" s="1"/>
  <c r="B4823" i="34"/>
  <c r="C4824" i="32" s="1"/>
  <c r="B4822" i="34"/>
  <c r="C4823" i="32" s="1"/>
  <c r="B4821" i="34"/>
  <c r="C4822" i="32" s="1"/>
  <c r="B4820" i="34"/>
  <c r="C4821" i="32" s="1"/>
  <c r="B4819" i="34"/>
  <c r="C4820" i="32" s="1"/>
  <c r="B4818" i="34"/>
  <c r="C4819" i="32" s="1"/>
  <c r="B4817" i="34"/>
  <c r="C4818" i="32" s="1"/>
  <c r="B4816" i="34"/>
  <c r="C4817" i="32" s="1"/>
  <c r="B4815" i="34"/>
  <c r="C4816" i="32" s="1"/>
  <c r="B4814" i="34"/>
  <c r="C4815" i="32" s="1"/>
  <c r="B4813" i="34"/>
  <c r="C4814" i="32" s="1"/>
  <c r="B4812" i="34"/>
  <c r="C4813" i="32" s="1"/>
  <c r="B4811" i="34"/>
  <c r="C4812" i="32" s="1"/>
  <c r="B4810" i="34"/>
  <c r="C4811" i="32" s="1"/>
  <c r="B4809" i="34"/>
  <c r="C4810" i="32" s="1"/>
  <c r="B4808" i="34"/>
  <c r="C4809" i="32" s="1"/>
  <c r="B4807" i="34"/>
  <c r="C4808" i="32" s="1"/>
  <c r="B4806" i="34"/>
  <c r="C4807" i="32" s="1"/>
  <c r="B4805" i="34"/>
  <c r="C4806" i="32" s="1"/>
  <c r="B4804" i="34"/>
  <c r="C4805" i="32" s="1"/>
  <c r="B4803" i="34"/>
  <c r="C4804" i="32" s="1"/>
  <c r="B4802" i="34"/>
  <c r="C4803" i="32" s="1"/>
  <c r="B4801" i="34"/>
  <c r="C4802" i="32" s="1"/>
  <c r="B4800" i="34"/>
  <c r="C4801" i="32" s="1"/>
  <c r="B4799" i="34"/>
  <c r="C4800" i="32" s="1"/>
  <c r="B4798" i="34"/>
  <c r="C4799" i="32" s="1"/>
  <c r="B4797" i="34"/>
  <c r="C4798" i="32" s="1"/>
  <c r="B4796" i="34"/>
  <c r="C4797" i="32" s="1"/>
  <c r="B4795" i="34"/>
  <c r="C4796" i="32" s="1"/>
  <c r="B4794" i="34"/>
  <c r="C4795" i="32" s="1"/>
  <c r="B4793" i="34"/>
  <c r="C4794" i="32" s="1"/>
  <c r="B4792" i="34"/>
  <c r="C4793" i="32" s="1"/>
  <c r="B4791" i="34"/>
  <c r="C4792" i="32" s="1"/>
  <c r="B4790" i="34"/>
  <c r="C4791" i="32" s="1"/>
  <c r="B4789" i="34"/>
  <c r="C4790" i="32" s="1"/>
  <c r="B4788" i="34"/>
  <c r="C4789" i="32" s="1"/>
  <c r="B4787" i="34"/>
  <c r="C4788" i="32" s="1"/>
  <c r="B4786" i="34"/>
  <c r="C4787" i="32" s="1"/>
  <c r="B4785" i="34"/>
  <c r="C4786" i="32" s="1"/>
  <c r="B4784" i="34"/>
  <c r="C4785" i="32" s="1"/>
  <c r="B4783" i="34"/>
  <c r="C4784" i="32" s="1"/>
  <c r="B4782" i="34"/>
  <c r="C4783" i="32" s="1"/>
  <c r="B4781" i="34"/>
  <c r="C4782" i="32" s="1"/>
  <c r="B4780" i="34"/>
  <c r="C4781" i="32" s="1"/>
  <c r="B4779" i="34"/>
  <c r="C4780" i="32" s="1"/>
  <c r="B4778" i="34"/>
  <c r="C4779" i="32" s="1"/>
  <c r="B4777" i="34"/>
  <c r="C4778" i="32" s="1"/>
  <c r="B4776" i="34"/>
  <c r="C4777" i="32" s="1"/>
  <c r="B4775" i="34"/>
  <c r="C4776" i="32" s="1"/>
  <c r="B4774" i="34"/>
  <c r="C4775" i="32" s="1"/>
  <c r="B4773" i="34"/>
  <c r="C4774" i="32" s="1"/>
  <c r="B4772" i="34"/>
  <c r="C4773" i="32" s="1"/>
  <c r="B4771" i="34"/>
  <c r="C4772" i="32" s="1"/>
  <c r="B4770" i="34"/>
  <c r="C4771" i="32" s="1"/>
  <c r="B4769" i="34"/>
  <c r="C4770" i="32" s="1"/>
  <c r="B4768" i="34"/>
  <c r="C4769" i="32" s="1"/>
  <c r="B4767" i="34"/>
  <c r="C4768" i="32" s="1"/>
  <c r="B4766" i="34"/>
  <c r="C4767" i="32" s="1"/>
  <c r="B4765" i="34"/>
  <c r="C4766" i="32" s="1"/>
  <c r="B4764" i="34"/>
  <c r="C4765" i="32" s="1"/>
  <c r="B4763" i="34"/>
  <c r="C4764" i="32" s="1"/>
  <c r="B4762" i="34"/>
  <c r="C4763" i="32" s="1"/>
  <c r="B4761" i="34"/>
  <c r="C4762" i="32" s="1"/>
  <c r="B4760" i="34"/>
  <c r="C4761" i="32" s="1"/>
  <c r="B4759" i="34"/>
  <c r="C4760" i="32" s="1"/>
  <c r="B4758" i="34"/>
  <c r="C4759" i="32" s="1"/>
  <c r="B4757" i="34"/>
  <c r="C4758" i="32" s="1"/>
  <c r="B4756" i="34"/>
  <c r="C4757" i="32" s="1"/>
  <c r="B4755" i="34"/>
  <c r="C4756" i="32" s="1"/>
  <c r="B4754" i="34"/>
  <c r="C4755" i="32" s="1"/>
  <c r="B4753" i="34"/>
  <c r="C4754" i="32" s="1"/>
  <c r="B4752" i="34"/>
  <c r="C4753" i="32" s="1"/>
  <c r="B4751" i="34"/>
  <c r="C4752" i="32" s="1"/>
  <c r="B4750" i="34"/>
  <c r="C4751" i="32" s="1"/>
  <c r="B4749" i="34"/>
  <c r="C4750" i="32" s="1"/>
  <c r="B4748" i="34"/>
  <c r="C4749" i="32" s="1"/>
  <c r="B4747" i="34"/>
  <c r="C4748" i="32" s="1"/>
  <c r="B4746" i="34"/>
  <c r="C4747" i="32" s="1"/>
  <c r="B4745" i="34"/>
  <c r="C4746" i="32" s="1"/>
  <c r="B4744" i="34"/>
  <c r="C4745" i="32" s="1"/>
  <c r="B4743" i="34"/>
  <c r="C4744" i="32" s="1"/>
  <c r="B4742" i="34"/>
  <c r="C4743" i="32" s="1"/>
  <c r="B4741" i="34"/>
  <c r="C4742" i="32" s="1"/>
  <c r="B4740" i="34"/>
  <c r="C4741" i="32" s="1"/>
  <c r="B4739" i="34"/>
  <c r="C4740" i="32" s="1"/>
  <c r="B4738" i="34"/>
  <c r="C4739" i="32" s="1"/>
  <c r="B4737" i="34"/>
  <c r="C4738" i="32" s="1"/>
  <c r="B4736" i="34"/>
  <c r="C4737" i="32" s="1"/>
  <c r="B4735" i="34"/>
  <c r="C4736" i="32" s="1"/>
  <c r="B4734" i="34"/>
  <c r="C4735" i="32" s="1"/>
  <c r="B4733" i="34"/>
  <c r="C4734" i="32" s="1"/>
  <c r="B4732" i="34"/>
  <c r="C4733" i="32" s="1"/>
  <c r="B4731" i="34"/>
  <c r="C4732" i="32" s="1"/>
  <c r="B4730" i="34"/>
  <c r="C4731" i="32" s="1"/>
  <c r="B4729" i="34"/>
  <c r="C4730" i="32" s="1"/>
  <c r="B4728" i="34"/>
  <c r="C4729" i="32" s="1"/>
  <c r="B4727" i="34"/>
  <c r="C4728" i="32" s="1"/>
  <c r="B4726" i="34"/>
  <c r="C4727" i="32" s="1"/>
  <c r="B4725" i="34"/>
  <c r="C4726" i="32" s="1"/>
  <c r="B4724" i="34"/>
  <c r="C4725" i="32" s="1"/>
  <c r="B4723" i="34"/>
  <c r="C4724" i="32" s="1"/>
  <c r="B4722" i="34"/>
  <c r="C4723" i="32" s="1"/>
  <c r="B4721" i="34"/>
  <c r="C4722" i="32" s="1"/>
  <c r="B4720" i="34"/>
  <c r="C4721" i="32" s="1"/>
  <c r="B4719" i="34"/>
  <c r="C4720" i="32" s="1"/>
  <c r="B4718" i="34"/>
  <c r="C4719" i="32" s="1"/>
  <c r="B4717" i="34"/>
  <c r="C4718" i="32" s="1"/>
  <c r="B4716" i="34"/>
  <c r="C4717" i="32" s="1"/>
  <c r="B4715" i="34"/>
  <c r="C4716" i="32" s="1"/>
  <c r="B4714" i="34"/>
  <c r="C4715" i="32" s="1"/>
  <c r="B4713" i="34"/>
  <c r="C4714" i="32" s="1"/>
  <c r="B4712" i="34"/>
  <c r="C4713" i="32" s="1"/>
  <c r="B4711" i="34"/>
  <c r="C4712" i="32" s="1"/>
  <c r="B4710" i="34"/>
  <c r="C4711" i="32" s="1"/>
  <c r="B4709" i="34"/>
  <c r="C4710" i="32" s="1"/>
  <c r="B4708" i="34"/>
  <c r="C4709" i="32" s="1"/>
  <c r="B4707" i="34"/>
  <c r="C4708" i="32" s="1"/>
  <c r="B4706" i="34"/>
  <c r="C4707" i="32" s="1"/>
  <c r="B4705" i="34"/>
  <c r="C4706" i="32" s="1"/>
  <c r="B4704" i="34"/>
  <c r="C4705" i="32" s="1"/>
  <c r="B4703" i="34"/>
  <c r="C4704" i="32" s="1"/>
  <c r="B4702" i="34"/>
  <c r="C4703" i="32" s="1"/>
  <c r="B4701" i="34"/>
  <c r="C4702" i="32" s="1"/>
  <c r="B4700" i="34"/>
  <c r="C4701" i="32" s="1"/>
  <c r="B4699" i="34"/>
  <c r="C4700" i="32" s="1"/>
  <c r="B4698" i="34"/>
  <c r="C4699" i="32" s="1"/>
  <c r="B4697" i="34"/>
  <c r="C4698" i="32" s="1"/>
  <c r="B4696" i="34"/>
  <c r="C4697" i="32" s="1"/>
  <c r="B4695" i="34"/>
  <c r="C4696" i="32" s="1"/>
  <c r="B4694" i="34"/>
  <c r="C4695" i="32" s="1"/>
  <c r="B4693" i="34"/>
  <c r="C4694" i="32" s="1"/>
  <c r="B4692" i="34"/>
  <c r="C4693" i="32" s="1"/>
  <c r="B4691" i="34"/>
  <c r="C4692" i="32" s="1"/>
  <c r="B4690" i="34"/>
  <c r="C4691" i="32" s="1"/>
  <c r="B4689" i="34"/>
  <c r="C4690" i="32" s="1"/>
  <c r="B4688" i="34"/>
  <c r="C4689" i="32" s="1"/>
  <c r="B4687" i="34"/>
  <c r="C4688" i="32" s="1"/>
  <c r="B4686" i="34"/>
  <c r="C4687" i="32" s="1"/>
  <c r="B4685" i="34"/>
  <c r="C4686" i="32" s="1"/>
  <c r="B4684" i="34"/>
  <c r="C4685" i="32" s="1"/>
  <c r="B4683" i="34"/>
  <c r="C4684" i="32" s="1"/>
  <c r="B4682" i="34"/>
  <c r="C4683" i="32" s="1"/>
  <c r="B4681" i="34"/>
  <c r="C4682" i="32" s="1"/>
  <c r="B4680" i="34"/>
  <c r="C4681" i="32" s="1"/>
  <c r="B4679" i="34"/>
  <c r="C4680" i="32" s="1"/>
  <c r="B4678" i="34"/>
  <c r="C4679" i="32" s="1"/>
  <c r="B4677" i="34"/>
  <c r="C4678" i="32" s="1"/>
  <c r="B4676" i="34"/>
  <c r="C4677" i="32" s="1"/>
  <c r="B4675" i="34"/>
  <c r="C4676" i="32" s="1"/>
  <c r="B4674" i="34"/>
  <c r="C4675" i="32" s="1"/>
  <c r="B4673" i="34"/>
  <c r="C4674" i="32" s="1"/>
  <c r="B4672" i="34"/>
  <c r="C4673" i="32" s="1"/>
  <c r="B4671" i="34"/>
  <c r="C4672" i="32" s="1"/>
  <c r="B4670" i="34"/>
  <c r="C4671" i="32" s="1"/>
  <c r="B4669" i="34"/>
  <c r="C4670" i="32" s="1"/>
  <c r="B4668" i="34"/>
  <c r="C4669" i="32" s="1"/>
  <c r="B4667" i="34"/>
  <c r="C4668" i="32" s="1"/>
  <c r="B4666" i="34"/>
  <c r="C4667" i="32" s="1"/>
  <c r="B4665" i="34"/>
  <c r="C4666" i="32" s="1"/>
  <c r="B4664" i="34"/>
  <c r="C4665" i="32" s="1"/>
  <c r="B4663" i="34"/>
  <c r="C4664" i="32" s="1"/>
  <c r="B4662" i="34"/>
  <c r="C4663" i="32" s="1"/>
  <c r="B4661" i="34"/>
  <c r="C4662" i="32" s="1"/>
  <c r="B4660" i="34"/>
  <c r="C4661" i="32" s="1"/>
  <c r="B4659" i="34"/>
  <c r="C4660" i="32" s="1"/>
  <c r="B4658" i="34"/>
  <c r="C4659" i="32" s="1"/>
  <c r="B4657" i="34"/>
  <c r="C4658" i="32" s="1"/>
  <c r="B4656" i="34"/>
  <c r="C4657" i="32" s="1"/>
  <c r="B4655" i="34"/>
  <c r="C4656" i="32" s="1"/>
  <c r="B4654" i="34"/>
  <c r="C4655" i="32" s="1"/>
  <c r="B4653" i="34"/>
  <c r="C4654" i="32" s="1"/>
  <c r="B4652" i="34"/>
  <c r="C4653" i="32" s="1"/>
  <c r="B4651" i="34"/>
  <c r="C4652" i="32" s="1"/>
  <c r="B4650" i="34"/>
  <c r="C4651" i="32" s="1"/>
  <c r="B4649" i="34"/>
  <c r="C4650" i="32" s="1"/>
  <c r="B4648" i="34"/>
  <c r="C4649" i="32" s="1"/>
  <c r="B4647" i="34"/>
  <c r="C4648" i="32" s="1"/>
  <c r="B4646" i="34"/>
  <c r="C4647" i="32" s="1"/>
  <c r="B4645" i="34"/>
  <c r="C4646" i="32" s="1"/>
  <c r="B4644" i="34"/>
  <c r="C4645" i="32" s="1"/>
  <c r="B4643" i="34"/>
  <c r="C4644" i="32" s="1"/>
  <c r="B4642" i="34"/>
  <c r="C4643" i="32" s="1"/>
  <c r="B4641" i="34"/>
  <c r="C4642" i="32" s="1"/>
  <c r="B4640" i="34"/>
  <c r="C4641" i="32" s="1"/>
  <c r="B4639" i="34"/>
  <c r="C4640" i="32" s="1"/>
  <c r="B4638" i="34"/>
  <c r="C4639" i="32" s="1"/>
  <c r="B4637" i="34"/>
  <c r="C4638" i="32" s="1"/>
  <c r="B4636" i="34"/>
  <c r="C4637" i="32" s="1"/>
  <c r="B4635" i="34"/>
  <c r="C4636" i="32" s="1"/>
  <c r="B4634" i="34"/>
  <c r="C4635" i="32" s="1"/>
  <c r="B4633" i="34"/>
  <c r="C4634" i="32" s="1"/>
  <c r="B4632" i="34"/>
  <c r="C4633" i="32" s="1"/>
  <c r="B4631" i="34"/>
  <c r="C4632" i="32" s="1"/>
  <c r="B4630" i="34"/>
  <c r="C4631" i="32" s="1"/>
  <c r="B4629" i="34"/>
  <c r="C4630" i="32" s="1"/>
  <c r="B4628" i="34"/>
  <c r="C4629" i="32" s="1"/>
  <c r="B4627" i="34"/>
  <c r="C4628" i="32" s="1"/>
  <c r="B4626" i="34"/>
  <c r="C4627" i="32" s="1"/>
  <c r="B4625" i="34"/>
  <c r="C4626" i="32" s="1"/>
  <c r="B4624" i="34"/>
  <c r="C4625" i="32" s="1"/>
  <c r="B4623" i="34"/>
  <c r="C4624" i="32" s="1"/>
  <c r="B4622" i="34"/>
  <c r="C4623" i="32" s="1"/>
  <c r="B4621" i="34"/>
  <c r="C4622" i="32" s="1"/>
  <c r="B4620" i="34"/>
  <c r="C4621" i="32" s="1"/>
  <c r="B4619" i="34"/>
  <c r="C4620" i="32" s="1"/>
  <c r="B4618" i="34"/>
  <c r="C4619" i="32" s="1"/>
  <c r="B4617" i="34"/>
  <c r="C4618" i="32" s="1"/>
  <c r="B4616" i="34"/>
  <c r="C4617" i="32" s="1"/>
  <c r="B4615" i="34"/>
  <c r="C4616" i="32" s="1"/>
  <c r="B4614" i="34"/>
  <c r="C4615" i="32" s="1"/>
  <c r="B4613" i="34"/>
  <c r="C4614" i="32" s="1"/>
  <c r="B4612" i="34"/>
  <c r="C4613" i="32" s="1"/>
  <c r="B4611" i="34"/>
  <c r="C4612" i="32" s="1"/>
  <c r="B4610" i="34"/>
  <c r="C4611" i="32" s="1"/>
  <c r="B4609" i="34"/>
  <c r="C4610" i="32" s="1"/>
  <c r="B4608" i="34"/>
  <c r="C4609" i="32" s="1"/>
  <c r="B4607" i="34"/>
  <c r="C4608" i="32" s="1"/>
  <c r="B4606" i="34"/>
  <c r="C4607" i="32" s="1"/>
  <c r="B4605" i="34"/>
  <c r="C4606" i="32" s="1"/>
  <c r="B4604" i="34"/>
  <c r="C4605" i="32" s="1"/>
  <c r="B4603" i="34"/>
  <c r="C4604" i="32" s="1"/>
  <c r="B4602" i="34"/>
  <c r="C4603" i="32" s="1"/>
  <c r="B4601" i="34"/>
  <c r="C4602" i="32" s="1"/>
  <c r="B4600" i="34"/>
  <c r="C4601" i="32" s="1"/>
  <c r="B4599" i="34"/>
  <c r="C4600" i="32" s="1"/>
  <c r="B4598" i="34"/>
  <c r="C4599" i="32" s="1"/>
  <c r="B4597" i="34"/>
  <c r="C4598" i="32" s="1"/>
  <c r="B4596" i="34"/>
  <c r="C4597" i="32" s="1"/>
  <c r="B4595" i="34"/>
  <c r="C4596" i="32" s="1"/>
  <c r="B4594" i="34"/>
  <c r="C4595" i="32" s="1"/>
  <c r="B4593" i="34"/>
  <c r="C4594" i="32" s="1"/>
  <c r="B4592" i="34"/>
  <c r="C4593" i="32" s="1"/>
  <c r="B4591" i="34"/>
  <c r="C4592" i="32" s="1"/>
  <c r="B4590" i="34"/>
  <c r="C4591" i="32" s="1"/>
  <c r="B4589" i="34"/>
  <c r="C4590" i="32" s="1"/>
  <c r="B4588" i="34"/>
  <c r="C4589" i="32" s="1"/>
  <c r="B4587" i="34"/>
  <c r="C4588" i="32" s="1"/>
  <c r="B4586" i="34"/>
  <c r="C4587" i="32" s="1"/>
  <c r="B4585" i="34"/>
  <c r="C4586" i="32" s="1"/>
  <c r="B4584" i="34"/>
  <c r="C4585" i="32" s="1"/>
  <c r="B4583" i="34"/>
  <c r="C4584" i="32" s="1"/>
  <c r="B4582" i="34"/>
  <c r="C4583" i="32" s="1"/>
  <c r="B4581" i="34"/>
  <c r="C4582" i="32" s="1"/>
  <c r="B4580" i="34"/>
  <c r="C4581" i="32" s="1"/>
  <c r="B4579" i="34"/>
  <c r="C4580" i="32" s="1"/>
  <c r="B4578" i="34"/>
  <c r="C4579" i="32" s="1"/>
  <c r="B4577" i="34"/>
  <c r="C4578" i="32" s="1"/>
  <c r="B4576" i="34"/>
  <c r="C4577" i="32" s="1"/>
  <c r="B4575" i="34"/>
  <c r="C4576" i="32" s="1"/>
  <c r="B4574" i="34"/>
  <c r="C4575" i="32" s="1"/>
  <c r="B4573" i="34"/>
  <c r="C4574" i="32" s="1"/>
  <c r="B4572" i="34"/>
  <c r="C4573" i="32" s="1"/>
  <c r="B4571" i="34"/>
  <c r="C4572" i="32" s="1"/>
  <c r="B4570" i="34"/>
  <c r="C4571" i="32" s="1"/>
  <c r="B4569" i="34"/>
  <c r="C4570" i="32" s="1"/>
  <c r="B4568" i="34"/>
  <c r="C4569" i="32" s="1"/>
  <c r="B4567" i="34"/>
  <c r="C4568" i="32" s="1"/>
  <c r="B4566" i="34"/>
  <c r="C4567" i="32" s="1"/>
  <c r="B4565" i="34"/>
  <c r="C4566" i="32" s="1"/>
  <c r="B4564" i="34"/>
  <c r="C4565" i="32" s="1"/>
  <c r="B4563" i="34"/>
  <c r="C4564" i="32" s="1"/>
  <c r="B4562" i="34"/>
  <c r="C4563" i="32" s="1"/>
  <c r="B4561" i="34"/>
  <c r="C4562" i="32" s="1"/>
  <c r="B4560" i="34"/>
  <c r="C4561" i="32" s="1"/>
  <c r="B4559" i="34"/>
  <c r="C4560" i="32" s="1"/>
  <c r="B4558" i="34"/>
  <c r="C4559" i="32" s="1"/>
  <c r="B4557" i="34"/>
  <c r="C4558" i="32" s="1"/>
  <c r="B4556" i="34"/>
  <c r="C4557" i="32" s="1"/>
  <c r="B4555" i="34"/>
  <c r="C4556" i="32" s="1"/>
  <c r="B4554" i="34"/>
  <c r="C4555" i="32" s="1"/>
  <c r="B4553" i="34"/>
  <c r="C4554" i="32" s="1"/>
  <c r="B4552" i="34"/>
  <c r="C4553" i="32" s="1"/>
  <c r="B4551" i="34"/>
  <c r="C4552" i="32" s="1"/>
  <c r="B4550" i="34"/>
  <c r="C4551" i="32" s="1"/>
  <c r="B4549" i="34"/>
  <c r="C4550" i="32" s="1"/>
  <c r="B4548" i="34"/>
  <c r="C4549" i="32" s="1"/>
  <c r="B4547" i="34"/>
  <c r="C4548" i="32" s="1"/>
  <c r="B4546" i="34"/>
  <c r="C4547" i="32" s="1"/>
  <c r="B4545" i="34"/>
  <c r="C4546" i="32" s="1"/>
  <c r="B4544" i="34"/>
  <c r="C4545" i="32" s="1"/>
  <c r="B4543" i="34"/>
  <c r="C4544" i="32" s="1"/>
  <c r="B4542" i="34"/>
  <c r="C4543" i="32" s="1"/>
  <c r="B4541" i="34"/>
  <c r="C4542" i="32" s="1"/>
  <c r="B4540" i="34"/>
  <c r="C4541" i="32" s="1"/>
  <c r="B4539" i="34"/>
  <c r="C4540" i="32" s="1"/>
  <c r="B4538" i="34"/>
  <c r="C4539" i="32" s="1"/>
  <c r="B4537" i="34"/>
  <c r="C4538" i="32" s="1"/>
  <c r="B4536" i="34"/>
  <c r="C4537" i="32" s="1"/>
  <c r="B4535" i="34"/>
  <c r="C4536" i="32" s="1"/>
  <c r="B4534" i="34"/>
  <c r="C4535" i="32" s="1"/>
  <c r="B4533" i="34"/>
  <c r="C4534" i="32" s="1"/>
  <c r="B4532" i="34"/>
  <c r="C4533" i="32" s="1"/>
  <c r="B4531" i="34"/>
  <c r="C4532" i="32" s="1"/>
  <c r="B4530" i="34"/>
  <c r="C4531" i="32" s="1"/>
  <c r="B4529" i="34"/>
  <c r="C4530" i="32" s="1"/>
  <c r="B4528" i="34"/>
  <c r="C4529" i="32" s="1"/>
  <c r="B4527" i="34"/>
  <c r="C4528" i="32" s="1"/>
  <c r="B4526" i="34"/>
  <c r="C4527" i="32" s="1"/>
  <c r="B4525" i="34"/>
  <c r="C4526" i="32" s="1"/>
  <c r="B4524" i="34"/>
  <c r="C4525" i="32" s="1"/>
  <c r="B4523" i="34"/>
  <c r="C4524" i="32" s="1"/>
  <c r="B4522" i="34"/>
  <c r="C4523" i="32" s="1"/>
  <c r="B4521" i="34"/>
  <c r="C4522" i="32" s="1"/>
  <c r="B4520" i="34"/>
  <c r="C4521" i="32" s="1"/>
  <c r="B4519" i="34"/>
  <c r="C4520" i="32" s="1"/>
  <c r="B4518" i="34"/>
  <c r="C4519" i="32" s="1"/>
  <c r="B4517" i="34"/>
  <c r="C4518" i="32" s="1"/>
  <c r="B4516" i="34"/>
  <c r="C4517" i="32" s="1"/>
  <c r="B4515" i="34"/>
  <c r="C4516" i="32" s="1"/>
  <c r="B4514" i="34"/>
  <c r="C4515" i="32" s="1"/>
  <c r="B4513" i="34"/>
  <c r="C4514" i="32" s="1"/>
  <c r="B4512" i="34"/>
  <c r="C4513" i="32" s="1"/>
  <c r="B4511" i="34"/>
  <c r="C4512" i="32" s="1"/>
  <c r="B4510" i="34"/>
  <c r="C4511" i="32" s="1"/>
  <c r="B4509" i="34"/>
  <c r="C4510" i="32" s="1"/>
  <c r="B4508" i="34"/>
  <c r="C4509" i="32" s="1"/>
  <c r="B4507" i="34"/>
  <c r="C4508" i="32" s="1"/>
  <c r="B4506" i="34"/>
  <c r="C4507" i="32" s="1"/>
  <c r="B4505" i="34"/>
  <c r="C4506" i="32" s="1"/>
  <c r="B4504" i="34"/>
  <c r="C4505" i="32" s="1"/>
  <c r="B4503" i="34"/>
  <c r="C4504" i="32" s="1"/>
  <c r="B4502" i="34"/>
  <c r="C4503" i="32" s="1"/>
  <c r="B4501" i="34"/>
  <c r="C4502" i="32" s="1"/>
  <c r="B4500" i="34"/>
  <c r="C4501" i="32" s="1"/>
  <c r="B4499" i="34"/>
  <c r="C4500" i="32" s="1"/>
  <c r="B4498" i="34"/>
  <c r="C4499" i="32" s="1"/>
  <c r="B4497" i="34"/>
  <c r="C4498" i="32" s="1"/>
  <c r="B4496" i="34"/>
  <c r="C4497" i="32" s="1"/>
  <c r="B4495" i="34"/>
  <c r="C4496" i="32" s="1"/>
  <c r="B4494" i="34"/>
  <c r="C4495" i="32" s="1"/>
  <c r="B4493" i="34"/>
  <c r="C4494" i="32" s="1"/>
  <c r="B4492" i="34"/>
  <c r="C4493" i="32" s="1"/>
  <c r="B4491" i="34"/>
  <c r="C4492" i="32" s="1"/>
  <c r="B4490" i="34"/>
  <c r="C4491" i="32" s="1"/>
  <c r="B4489" i="34"/>
  <c r="C4490" i="32" s="1"/>
  <c r="B4488" i="34"/>
  <c r="C4489" i="32" s="1"/>
  <c r="B4487" i="34"/>
  <c r="C4488" i="32" s="1"/>
  <c r="B4486" i="34"/>
  <c r="C4487" i="32" s="1"/>
  <c r="B4485" i="34"/>
  <c r="C4486" i="32" s="1"/>
  <c r="B4484" i="34"/>
  <c r="C4485" i="32" s="1"/>
  <c r="B4483" i="34"/>
  <c r="C4484" i="32" s="1"/>
  <c r="B4482" i="34"/>
  <c r="C4483" i="32" s="1"/>
  <c r="B4481" i="34"/>
  <c r="C4482" i="32" s="1"/>
  <c r="B4480" i="34"/>
  <c r="C4481" i="32" s="1"/>
  <c r="B4479" i="34"/>
  <c r="C4480" i="32" s="1"/>
  <c r="B4478" i="34"/>
  <c r="C4479" i="32" s="1"/>
  <c r="B4477" i="34"/>
  <c r="C4478" i="32" s="1"/>
  <c r="B4476" i="34"/>
  <c r="C4477" i="32" s="1"/>
  <c r="B4475" i="34"/>
  <c r="C4476" i="32" s="1"/>
  <c r="B4474" i="34"/>
  <c r="C4475" i="32" s="1"/>
  <c r="B4473" i="34"/>
  <c r="C4474" i="32" s="1"/>
  <c r="B4472" i="34"/>
  <c r="C4473" i="32" s="1"/>
  <c r="B4471" i="34"/>
  <c r="C4472" i="32" s="1"/>
  <c r="B4470" i="34"/>
  <c r="C4471" i="32" s="1"/>
  <c r="B4469" i="34"/>
  <c r="C4470" i="32" s="1"/>
  <c r="B4468" i="34"/>
  <c r="C4469" i="32" s="1"/>
  <c r="B4467" i="34"/>
  <c r="C4468" i="32" s="1"/>
  <c r="B4466" i="34"/>
  <c r="C4467" i="32" s="1"/>
  <c r="B4465" i="34"/>
  <c r="C4466" i="32" s="1"/>
  <c r="B4464" i="34"/>
  <c r="C4465" i="32" s="1"/>
  <c r="B4463" i="34"/>
  <c r="C4464" i="32" s="1"/>
  <c r="B4462" i="34"/>
  <c r="C4463" i="32" s="1"/>
  <c r="B4461" i="34"/>
  <c r="C4462" i="32" s="1"/>
  <c r="B4460" i="34"/>
  <c r="C4461" i="32" s="1"/>
  <c r="B4459" i="34"/>
  <c r="C4460" i="32" s="1"/>
  <c r="B4458" i="34"/>
  <c r="C4459" i="32" s="1"/>
  <c r="B4457" i="34"/>
  <c r="C4458" i="32" s="1"/>
  <c r="B4456" i="34"/>
  <c r="C4457" i="32" s="1"/>
  <c r="B4455" i="34"/>
  <c r="C4456" i="32" s="1"/>
  <c r="B4454" i="34"/>
  <c r="C4455" i="32" s="1"/>
  <c r="B4453" i="34"/>
  <c r="C4454" i="32" s="1"/>
  <c r="B4452" i="34"/>
  <c r="C4453" i="32" s="1"/>
  <c r="B4451" i="34"/>
  <c r="C4452" i="32" s="1"/>
  <c r="B4450" i="34"/>
  <c r="C4451" i="32" s="1"/>
  <c r="B4449" i="34"/>
  <c r="C4450" i="32" s="1"/>
  <c r="B4448" i="34"/>
  <c r="C4449" i="32" s="1"/>
  <c r="B4447" i="34"/>
  <c r="C4448" i="32" s="1"/>
  <c r="B4446" i="34"/>
  <c r="C4447" i="32" s="1"/>
  <c r="B4445" i="34"/>
  <c r="C4446" i="32" s="1"/>
  <c r="B4444" i="34"/>
  <c r="C4445" i="32" s="1"/>
  <c r="B4443" i="34"/>
  <c r="C4444" i="32" s="1"/>
  <c r="B4442" i="34"/>
  <c r="C4443" i="32" s="1"/>
  <c r="B4441" i="34"/>
  <c r="C4442" i="32" s="1"/>
  <c r="B4440" i="34"/>
  <c r="C4441" i="32" s="1"/>
  <c r="B4439" i="34"/>
  <c r="C4440" i="32" s="1"/>
  <c r="B4438" i="34"/>
  <c r="C4439" i="32" s="1"/>
  <c r="B4437" i="34"/>
  <c r="C4438" i="32" s="1"/>
  <c r="B4436" i="34"/>
  <c r="C4437" i="32" s="1"/>
  <c r="B4435" i="34"/>
  <c r="C4436" i="32" s="1"/>
  <c r="B4434" i="34"/>
  <c r="C4435" i="32" s="1"/>
  <c r="B4433" i="34"/>
  <c r="C4434" i="32" s="1"/>
  <c r="B4432" i="34"/>
  <c r="C4433" i="32" s="1"/>
  <c r="B4431" i="34"/>
  <c r="C4432" i="32" s="1"/>
  <c r="B4430" i="34"/>
  <c r="C4431" i="32" s="1"/>
  <c r="B4429" i="34"/>
  <c r="C4430" i="32" s="1"/>
  <c r="B4428" i="34"/>
  <c r="C4429" i="32" s="1"/>
  <c r="B4427" i="34"/>
  <c r="C4428" i="32" s="1"/>
  <c r="B4426" i="34"/>
  <c r="C4427" i="32" s="1"/>
  <c r="B4425" i="34"/>
  <c r="C4426" i="32" s="1"/>
  <c r="B4424" i="34"/>
  <c r="C4425" i="32" s="1"/>
  <c r="B4423" i="34"/>
  <c r="C4424" i="32" s="1"/>
  <c r="B4422" i="34"/>
  <c r="C4423" i="32" s="1"/>
  <c r="B4421" i="34"/>
  <c r="C4422" i="32" s="1"/>
  <c r="B4420" i="34"/>
  <c r="C4421" i="32" s="1"/>
  <c r="B4419" i="34"/>
  <c r="C4420" i="32" s="1"/>
  <c r="B4418" i="34"/>
  <c r="C4419" i="32" s="1"/>
  <c r="B4417" i="34"/>
  <c r="C4418" i="32" s="1"/>
  <c r="B4416" i="34"/>
  <c r="C4417" i="32" s="1"/>
  <c r="B4415" i="34"/>
  <c r="C4416" i="32" s="1"/>
  <c r="B4414" i="34"/>
  <c r="C4415" i="32" s="1"/>
  <c r="B4413" i="34"/>
  <c r="C4414" i="32" s="1"/>
  <c r="B4412" i="34"/>
  <c r="C4413" i="32" s="1"/>
  <c r="B4411" i="34"/>
  <c r="C4412" i="32" s="1"/>
  <c r="B4410" i="34"/>
  <c r="C4411" i="32" s="1"/>
  <c r="B4409" i="34"/>
  <c r="C4410" i="32" s="1"/>
  <c r="B4408" i="34"/>
  <c r="C4409" i="32" s="1"/>
  <c r="B4407" i="34"/>
  <c r="C4408" i="32" s="1"/>
  <c r="B4406" i="34"/>
  <c r="C4407" i="32" s="1"/>
  <c r="B4405" i="34"/>
  <c r="C4406" i="32" s="1"/>
  <c r="B4404" i="34"/>
  <c r="C4405" i="32" s="1"/>
  <c r="B4403" i="34"/>
  <c r="C4404" i="32" s="1"/>
  <c r="B4402" i="34"/>
  <c r="C4403" i="32" s="1"/>
  <c r="B4401" i="34"/>
  <c r="C4402" i="32" s="1"/>
  <c r="B4400" i="34"/>
  <c r="C4401" i="32" s="1"/>
  <c r="B4399" i="34"/>
  <c r="C4400" i="32" s="1"/>
  <c r="B4398" i="34"/>
  <c r="C4399" i="32" s="1"/>
  <c r="B4397" i="34"/>
  <c r="C4398" i="32" s="1"/>
  <c r="B4396" i="34"/>
  <c r="C4397" i="32" s="1"/>
  <c r="B4395" i="34"/>
  <c r="C4396" i="32" s="1"/>
  <c r="B4394" i="34"/>
  <c r="C4395" i="32" s="1"/>
  <c r="B4393" i="34"/>
  <c r="C4394" i="32" s="1"/>
  <c r="B4392" i="34"/>
  <c r="C4393" i="32" s="1"/>
  <c r="B4391" i="34"/>
  <c r="C4392" i="32" s="1"/>
  <c r="B4390" i="34"/>
  <c r="C4391" i="32" s="1"/>
  <c r="B4389" i="34"/>
  <c r="C4390" i="32" s="1"/>
  <c r="B4388" i="34"/>
  <c r="C4389" i="32" s="1"/>
  <c r="B4387" i="34"/>
  <c r="C4388" i="32" s="1"/>
  <c r="B4386" i="34"/>
  <c r="C4387" i="32" s="1"/>
  <c r="B4385" i="34"/>
  <c r="C4386" i="32" s="1"/>
  <c r="B4384" i="34"/>
  <c r="C4385" i="32" s="1"/>
  <c r="B4383" i="34"/>
  <c r="C4384" i="32" s="1"/>
  <c r="B4382" i="34"/>
  <c r="C4383" i="32" s="1"/>
  <c r="B4381" i="34"/>
  <c r="C4382" i="32" s="1"/>
  <c r="B4380" i="34"/>
  <c r="C4381" i="32" s="1"/>
  <c r="B4379" i="34"/>
  <c r="C4380" i="32" s="1"/>
  <c r="B4378" i="34"/>
  <c r="C4379" i="32" s="1"/>
  <c r="B4377" i="34"/>
  <c r="C4378" i="32" s="1"/>
  <c r="B4376" i="34"/>
  <c r="C4377" i="32" s="1"/>
  <c r="B4375" i="34"/>
  <c r="C4376" i="32" s="1"/>
  <c r="B4374" i="34"/>
  <c r="C4375" i="32" s="1"/>
  <c r="B4373" i="34"/>
  <c r="C4374" i="32" s="1"/>
  <c r="B4372" i="34"/>
  <c r="C4373" i="32" s="1"/>
  <c r="B4371" i="34"/>
  <c r="C4372" i="32" s="1"/>
  <c r="B4370" i="34"/>
  <c r="C4371" i="32" s="1"/>
  <c r="B4369" i="34"/>
  <c r="C4370" i="32" s="1"/>
  <c r="B4368" i="34"/>
  <c r="C4369" i="32" s="1"/>
  <c r="B4367" i="34"/>
  <c r="C4368" i="32" s="1"/>
  <c r="B4366" i="34"/>
  <c r="C4367" i="32" s="1"/>
  <c r="B4365" i="34"/>
  <c r="C4366" i="32" s="1"/>
  <c r="B4364" i="34"/>
  <c r="C4365" i="32" s="1"/>
  <c r="B4363" i="34"/>
  <c r="C4364" i="32" s="1"/>
  <c r="B4362" i="34"/>
  <c r="C4363" i="32" s="1"/>
  <c r="B4361" i="34"/>
  <c r="C4362" i="32" s="1"/>
  <c r="B4360" i="34"/>
  <c r="C4361" i="32" s="1"/>
  <c r="B4359" i="34"/>
  <c r="C4360" i="32" s="1"/>
  <c r="B4358" i="34"/>
  <c r="C4359" i="32" s="1"/>
  <c r="B4357" i="34"/>
  <c r="C4358" i="32" s="1"/>
  <c r="B4356" i="34"/>
  <c r="C4357" i="32" s="1"/>
  <c r="B4355" i="34"/>
  <c r="C4356" i="32" s="1"/>
  <c r="B4354" i="34"/>
  <c r="C4355" i="32" s="1"/>
  <c r="B4353" i="34"/>
  <c r="C4354" i="32" s="1"/>
  <c r="B4352" i="34"/>
  <c r="C4353" i="32" s="1"/>
  <c r="B4351" i="34"/>
  <c r="C4352" i="32" s="1"/>
  <c r="B4350" i="34"/>
  <c r="C4351" i="32" s="1"/>
  <c r="B4349" i="34"/>
  <c r="C4350" i="32" s="1"/>
  <c r="B4348" i="34"/>
  <c r="C4349" i="32" s="1"/>
  <c r="B4347" i="34"/>
  <c r="C4348" i="32" s="1"/>
  <c r="B4346" i="34"/>
  <c r="C4347" i="32" s="1"/>
  <c r="B4345" i="34"/>
  <c r="C4346" i="32" s="1"/>
  <c r="B4344" i="34"/>
  <c r="C4345" i="32" s="1"/>
  <c r="B4343" i="34"/>
  <c r="C4344" i="32" s="1"/>
  <c r="B4342" i="34"/>
  <c r="C4343" i="32" s="1"/>
  <c r="B4341" i="34"/>
  <c r="C4342" i="32" s="1"/>
  <c r="B4340" i="34"/>
  <c r="C4341" i="32" s="1"/>
  <c r="B4339" i="34"/>
  <c r="C4340" i="32" s="1"/>
  <c r="B4338" i="34"/>
  <c r="C4339" i="32" s="1"/>
  <c r="B4337" i="34"/>
  <c r="C4338" i="32" s="1"/>
  <c r="B4336" i="34"/>
  <c r="C4337" i="32" s="1"/>
  <c r="B4335" i="34"/>
  <c r="C4336" i="32" s="1"/>
  <c r="B4334" i="34"/>
  <c r="C4335" i="32" s="1"/>
  <c r="B4333" i="34"/>
  <c r="C4334" i="32" s="1"/>
  <c r="B4332" i="34"/>
  <c r="C4333" i="32" s="1"/>
  <c r="B4331" i="34"/>
  <c r="C4332" i="32" s="1"/>
  <c r="B4330" i="34"/>
  <c r="C4331" i="32" s="1"/>
  <c r="B4329" i="34"/>
  <c r="C4330" i="32" s="1"/>
  <c r="B4328" i="34"/>
  <c r="C4329" i="32" s="1"/>
  <c r="B4327" i="34"/>
  <c r="C4328" i="32" s="1"/>
  <c r="B4326" i="34"/>
  <c r="C4327" i="32" s="1"/>
  <c r="B4325" i="34"/>
  <c r="C4326" i="32" s="1"/>
  <c r="B4324" i="34"/>
  <c r="C4325" i="32" s="1"/>
  <c r="B4323" i="34"/>
  <c r="C4324" i="32" s="1"/>
  <c r="B4322" i="34"/>
  <c r="C4323" i="32" s="1"/>
  <c r="B4321" i="34"/>
  <c r="C4322" i="32" s="1"/>
  <c r="B4320" i="34"/>
  <c r="C4321" i="32" s="1"/>
  <c r="B4319" i="34"/>
  <c r="C4320" i="32" s="1"/>
  <c r="B4318" i="34"/>
  <c r="C4319" i="32" s="1"/>
  <c r="B4317" i="34"/>
  <c r="C4318" i="32" s="1"/>
  <c r="B4316" i="34"/>
  <c r="C4317" i="32" s="1"/>
  <c r="B4315" i="34"/>
  <c r="C4316" i="32" s="1"/>
  <c r="B4314" i="34"/>
  <c r="C4315" i="32" s="1"/>
  <c r="B4313" i="34"/>
  <c r="C4314" i="32" s="1"/>
  <c r="B4312" i="34"/>
  <c r="C4313" i="32" s="1"/>
  <c r="B4311" i="34"/>
  <c r="C4312" i="32" s="1"/>
  <c r="B4310" i="34"/>
  <c r="C4311" i="32" s="1"/>
  <c r="B4309" i="34"/>
  <c r="C4310" i="32" s="1"/>
  <c r="B4308" i="34"/>
  <c r="C4309" i="32" s="1"/>
  <c r="B4307" i="34"/>
  <c r="C4308" i="32" s="1"/>
  <c r="B4306" i="34"/>
  <c r="C4307" i="32" s="1"/>
  <c r="B4305" i="34"/>
  <c r="C4306" i="32" s="1"/>
  <c r="B4304" i="34"/>
  <c r="C4305" i="32" s="1"/>
  <c r="B4303" i="34"/>
  <c r="C4304" i="32" s="1"/>
  <c r="B4302" i="34"/>
  <c r="C4303" i="32" s="1"/>
  <c r="B4301" i="34"/>
  <c r="C4302" i="32" s="1"/>
  <c r="B4300" i="34"/>
  <c r="C4301" i="32" s="1"/>
  <c r="B4299" i="34"/>
  <c r="C4300" i="32" s="1"/>
  <c r="B4298" i="34"/>
  <c r="C4299" i="32" s="1"/>
  <c r="B4297" i="34"/>
  <c r="C4298" i="32" s="1"/>
  <c r="B4296" i="34"/>
  <c r="C4297" i="32" s="1"/>
  <c r="B4295" i="34"/>
  <c r="C4296" i="32" s="1"/>
  <c r="B4294" i="34"/>
  <c r="C4295" i="32" s="1"/>
  <c r="B4293" i="34"/>
  <c r="C4294" i="32" s="1"/>
  <c r="B4292" i="34"/>
  <c r="C4293" i="32" s="1"/>
  <c r="B4291" i="34"/>
  <c r="C4292" i="32" s="1"/>
  <c r="B4290" i="34"/>
  <c r="C4291" i="32" s="1"/>
  <c r="B4289" i="34"/>
  <c r="C4290" i="32" s="1"/>
  <c r="B4288" i="34"/>
  <c r="C4289" i="32" s="1"/>
  <c r="B4287" i="34"/>
  <c r="C4288" i="32" s="1"/>
  <c r="B4286" i="34"/>
  <c r="C4287" i="32" s="1"/>
  <c r="B4285" i="34"/>
  <c r="C4286" i="32" s="1"/>
  <c r="B4284" i="34"/>
  <c r="C4285" i="32" s="1"/>
  <c r="B4283" i="34"/>
  <c r="C4284" i="32" s="1"/>
  <c r="B4282" i="34"/>
  <c r="C4283" i="32" s="1"/>
  <c r="B4281" i="34"/>
  <c r="C4282" i="32" s="1"/>
  <c r="B4280" i="34"/>
  <c r="C4281" i="32" s="1"/>
  <c r="B4279" i="34"/>
  <c r="C4280" i="32" s="1"/>
  <c r="B4278" i="34"/>
  <c r="C4279" i="32" s="1"/>
  <c r="B4277" i="34"/>
  <c r="C4278" i="32" s="1"/>
  <c r="B4276" i="34"/>
  <c r="C4277" i="32" s="1"/>
  <c r="B4275" i="34"/>
  <c r="C4276" i="32" s="1"/>
  <c r="B4274" i="34"/>
  <c r="C4275" i="32" s="1"/>
  <c r="B4273" i="34"/>
  <c r="C4274" i="32" s="1"/>
  <c r="B4272" i="34"/>
  <c r="C4273" i="32" s="1"/>
  <c r="B4271" i="34"/>
  <c r="C4272" i="32" s="1"/>
  <c r="B4270" i="34"/>
  <c r="C4271" i="32" s="1"/>
  <c r="B4269" i="34"/>
  <c r="C4270" i="32" s="1"/>
  <c r="B4268" i="34"/>
  <c r="C4269" i="32" s="1"/>
  <c r="B4267" i="34"/>
  <c r="C4268" i="32" s="1"/>
  <c r="B4266" i="34"/>
  <c r="C4267" i="32" s="1"/>
  <c r="B4265" i="34"/>
  <c r="C4266" i="32" s="1"/>
  <c r="B4264" i="34"/>
  <c r="C4265" i="32" s="1"/>
  <c r="B4263" i="34"/>
  <c r="C4264" i="32" s="1"/>
  <c r="B4262" i="34"/>
  <c r="C4263" i="32" s="1"/>
  <c r="B4261" i="34"/>
  <c r="C4262" i="32" s="1"/>
  <c r="B4260" i="34"/>
  <c r="C4261" i="32" s="1"/>
  <c r="B4259" i="34"/>
  <c r="C4260" i="32" s="1"/>
  <c r="B4258" i="34"/>
  <c r="C4259" i="32" s="1"/>
  <c r="B4257" i="34"/>
  <c r="C4258" i="32" s="1"/>
  <c r="B4256" i="34"/>
  <c r="C4257" i="32" s="1"/>
  <c r="B4255" i="34"/>
  <c r="C4256" i="32" s="1"/>
  <c r="B4254" i="34"/>
  <c r="C4255" i="32" s="1"/>
  <c r="B4253" i="34"/>
  <c r="C4254" i="32" s="1"/>
  <c r="B4252" i="34"/>
  <c r="C4253" i="32" s="1"/>
  <c r="B4251" i="34"/>
  <c r="C4252" i="32" s="1"/>
  <c r="B4250" i="34"/>
  <c r="C4251" i="32" s="1"/>
  <c r="B4249" i="34"/>
  <c r="C4250" i="32" s="1"/>
  <c r="B4248" i="34"/>
  <c r="C4249" i="32" s="1"/>
  <c r="B4247" i="34"/>
  <c r="C4248" i="32" s="1"/>
  <c r="B4246" i="34"/>
  <c r="C4247" i="32" s="1"/>
  <c r="B4245" i="34"/>
  <c r="C4246" i="32" s="1"/>
  <c r="B4244" i="34"/>
  <c r="C4245" i="32" s="1"/>
  <c r="B4243" i="34"/>
  <c r="C4244" i="32" s="1"/>
  <c r="B4242" i="34"/>
  <c r="C4243" i="32" s="1"/>
  <c r="B4241" i="34"/>
  <c r="C4242" i="32" s="1"/>
  <c r="B4240" i="34"/>
  <c r="C4241" i="32" s="1"/>
  <c r="B4239" i="34"/>
  <c r="C4240" i="32" s="1"/>
  <c r="B4238" i="34"/>
  <c r="C4239" i="32" s="1"/>
  <c r="B4237" i="34"/>
  <c r="C4238" i="32" s="1"/>
  <c r="B4236" i="34"/>
  <c r="C4237" i="32" s="1"/>
  <c r="B4235" i="34"/>
  <c r="C4236" i="32" s="1"/>
  <c r="B4234" i="34"/>
  <c r="C4235" i="32" s="1"/>
  <c r="B4233" i="34"/>
  <c r="C4234" i="32" s="1"/>
  <c r="B4232" i="34"/>
  <c r="C4233" i="32" s="1"/>
  <c r="B4231" i="34"/>
  <c r="C4232" i="32" s="1"/>
  <c r="B4230" i="34"/>
  <c r="C4231" i="32" s="1"/>
  <c r="B4229" i="34"/>
  <c r="C4230" i="32" s="1"/>
  <c r="B4228" i="34"/>
  <c r="C4229" i="32" s="1"/>
  <c r="B4227" i="34"/>
  <c r="C4228" i="32" s="1"/>
  <c r="B4226" i="34"/>
  <c r="C4227" i="32" s="1"/>
  <c r="B4225" i="34"/>
  <c r="C4226" i="32" s="1"/>
  <c r="B4224" i="34"/>
  <c r="C4225" i="32" s="1"/>
  <c r="B4223" i="34"/>
  <c r="C4224" i="32" s="1"/>
  <c r="B4222" i="34"/>
  <c r="C4223" i="32" s="1"/>
  <c r="B4221" i="34"/>
  <c r="C4222" i="32" s="1"/>
  <c r="B4220" i="34"/>
  <c r="C4221" i="32" s="1"/>
  <c r="B4219" i="34"/>
  <c r="C4220" i="32" s="1"/>
  <c r="B4218" i="34"/>
  <c r="C4219" i="32" s="1"/>
  <c r="B4217" i="34"/>
  <c r="C4218" i="32" s="1"/>
  <c r="B4216" i="34"/>
  <c r="C4217" i="32" s="1"/>
  <c r="B4215" i="34"/>
  <c r="C4216" i="32" s="1"/>
  <c r="B4214" i="34"/>
  <c r="C4215" i="32" s="1"/>
  <c r="B4213" i="34"/>
  <c r="C4214" i="32" s="1"/>
  <c r="B4212" i="34"/>
  <c r="C4213" i="32" s="1"/>
  <c r="B4211" i="34"/>
  <c r="C4212" i="32" s="1"/>
  <c r="B4210" i="34"/>
  <c r="C4211" i="32" s="1"/>
  <c r="B4209" i="34"/>
  <c r="C4210" i="32" s="1"/>
  <c r="B4208" i="34"/>
  <c r="C4209" i="32" s="1"/>
  <c r="B4207" i="34"/>
  <c r="C4208" i="32" s="1"/>
  <c r="B4206" i="34"/>
  <c r="C4207" i="32" s="1"/>
  <c r="B4205" i="34"/>
  <c r="C4206" i="32" s="1"/>
  <c r="B4204" i="34"/>
  <c r="C4205" i="32" s="1"/>
  <c r="B4203" i="34"/>
  <c r="C4204" i="32" s="1"/>
  <c r="B4202" i="34"/>
  <c r="C4203" i="32" s="1"/>
  <c r="B4201" i="34"/>
  <c r="C4202" i="32" s="1"/>
  <c r="B4200" i="34"/>
  <c r="C4201" i="32" s="1"/>
  <c r="B4199" i="34"/>
  <c r="C4200" i="32" s="1"/>
  <c r="B4198" i="34"/>
  <c r="C4199" i="32" s="1"/>
  <c r="B4197" i="34"/>
  <c r="C4198" i="32" s="1"/>
  <c r="B4196" i="34"/>
  <c r="C4197" i="32" s="1"/>
  <c r="B4195" i="34"/>
  <c r="C4196" i="32" s="1"/>
  <c r="B4194" i="34"/>
  <c r="C4195" i="32" s="1"/>
  <c r="B4193" i="34"/>
  <c r="C4194" i="32" s="1"/>
  <c r="B4192" i="34"/>
  <c r="C4193" i="32" s="1"/>
  <c r="B4191" i="34"/>
  <c r="C4192" i="32" s="1"/>
  <c r="B4190" i="34"/>
  <c r="C4191" i="32" s="1"/>
  <c r="B4189" i="34"/>
  <c r="C4190" i="32" s="1"/>
  <c r="B4188" i="34"/>
  <c r="C4189" i="32" s="1"/>
  <c r="B4187" i="34"/>
  <c r="C4188" i="32" s="1"/>
  <c r="B4186" i="34"/>
  <c r="C4187" i="32" s="1"/>
  <c r="B4185" i="34"/>
  <c r="C4186" i="32" s="1"/>
  <c r="B4184" i="34"/>
  <c r="C4185" i="32" s="1"/>
  <c r="B4183" i="34"/>
  <c r="C4184" i="32" s="1"/>
  <c r="B4182" i="34"/>
  <c r="C4183" i="32" s="1"/>
  <c r="B4181" i="34"/>
  <c r="C4182" i="32" s="1"/>
  <c r="B4180" i="34"/>
  <c r="C4181" i="32" s="1"/>
  <c r="B4179" i="34"/>
  <c r="C4180" i="32" s="1"/>
  <c r="B4178" i="34"/>
  <c r="C4179" i="32" s="1"/>
  <c r="B4177" i="34"/>
  <c r="C4178" i="32" s="1"/>
  <c r="B4176" i="34"/>
  <c r="C4177" i="32" s="1"/>
  <c r="B4175" i="34"/>
  <c r="C4176" i="32" s="1"/>
  <c r="B4174" i="34"/>
  <c r="C4175" i="32" s="1"/>
  <c r="B4173" i="34"/>
  <c r="C4174" i="32" s="1"/>
  <c r="B4172" i="34"/>
  <c r="C4173" i="32" s="1"/>
  <c r="B4171" i="34"/>
  <c r="C4172" i="32" s="1"/>
  <c r="B4170" i="34"/>
  <c r="C4171" i="32" s="1"/>
  <c r="B4169" i="34"/>
  <c r="C4170" i="32" s="1"/>
  <c r="B4168" i="34"/>
  <c r="C4169" i="32" s="1"/>
  <c r="B4167" i="34"/>
  <c r="C4168" i="32" s="1"/>
  <c r="B4166" i="34"/>
  <c r="C4167" i="32" s="1"/>
  <c r="B4165" i="34"/>
  <c r="C4166" i="32" s="1"/>
  <c r="B4164" i="34"/>
  <c r="C4165" i="32" s="1"/>
  <c r="B4163" i="34"/>
  <c r="C4164" i="32" s="1"/>
  <c r="B4162" i="34"/>
  <c r="C4163" i="32" s="1"/>
  <c r="B4161" i="34"/>
  <c r="C4162" i="32" s="1"/>
  <c r="B4160" i="34"/>
  <c r="C4161" i="32" s="1"/>
  <c r="B4159" i="34"/>
  <c r="C4160" i="32" s="1"/>
  <c r="B4158" i="34"/>
  <c r="C4159" i="32" s="1"/>
  <c r="B4157" i="34"/>
  <c r="C4158" i="32" s="1"/>
  <c r="B4156" i="34"/>
  <c r="C4157" i="32" s="1"/>
  <c r="B4155" i="34"/>
  <c r="B4154" i="34"/>
  <c r="C4155" i="32" s="1"/>
  <c r="B4153" i="34"/>
  <c r="C4154" i="32" s="1"/>
  <c r="B4152" i="34"/>
  <c r="C4153" i="32" s="1"/>
  <c r="B4151" i="34"/>
  <c r="C4152" i="32" s="1"/>
  <c r="B4150" i="34"/>
  <c r="C4151" i="32" s="1"/>
  <c r="B4149" i="34"/>
  <c r="C4150" i="32" s="1"/>
  <c r="B4148" i="34"/>
  <c r="C4149" i="32" s="1"/>
  <c r="B4147" i="34"/>
  <c r="C4148" i="32" s="1"/>
  <c r="B4146" i="34"/>
  <c r="C4147" i="32" s="1"/>
  <c r="B4145" i="34"/>
  <c r="C4146" i="32" s="1"/>
  <c r="B4144" i="34"/>
  <c r="C4145" i="32" s="1"/>
  <c r="B4143" i="34"/>
  <c r="C4144" i="32" s="1"/>
  <c r="B4142" i="34"/>
  <c r="C4143" i="32" s="1"/>
  <c r="B4141" i="34"/>
  <c r="C4142" i="32" s="1"/>
  <c r="B4140" i="34"/>
  <c r="C4141" i="32" s="1"/>
  <c r="B4139" i="34"/>
  <c r="C4140" i="32" s="1"/>
  <c r="B4138" i="34"/>
  <c r="C4139" i="32" s="1"/>
  <c r="B4137" i="34"/>
  <c r="C4138" i="32" s="1"/>
  <c r="B4136" i="34"/>
  <c r="C4137" i="32" s="1"/>
  <c r="B4135" i="34"/>
  <c r="C4136" i="32" s="1"/>
  <c r="B4134" i="34"/>
  <c r="C4135" i="32" s="1"/>
  <c r="B4133" i="34"/>
  <c r="C4134" i="32" s="1"/>
  <c r="B4132" i="34"/>
  <c r="C4133" i="32" s="1"/>
  <c r="B4131" i="34"/>
  <c r="C4132" i="32" s="1"/>
  <c r="B4130" i="34"/>
  <c r="C4131" i="32" s="1"/>
  <c r="B4129" i="34"/>
  <c r="C4130" i="32" s="1"/>
  <c r="B4128" i="34"/>
  <c r="C4129" i="32" s="1"/>
  <c r="B4127" i="34"/>
  <c r="C4128" i="32" s="1"/>
  <c r="B4126" i="34"/>
  <c r="C4127" i="32" s="1"/>
  <c r="B4125" i="34"/>
  <c r="C4126" i="32" s="1"/>
  <c r="B4124" i="34"/>
  <c r="C4125" i="32" s="1"/>
  <c r="B4123" i="34"/>
  <c r="C4124" i="32" s="1"/>
  <c r="B4122" i="34"/>
  <c r="C4123" i="32" s="1"/>
  <c r="B4121" i="34"/>
  <c r="C4122" i="32" s="1"/>
  <c r="B4120" i="34"/>
  <c r="C4121" i="32" s="1"/>
  <c r="B4119" i="34"/>
  <c r="C4120" i="32" s="1"/>
  <c r="B4118" i="34"/>
  <c r="C4119" i="32" s="1"/>
  <c r="B4117" i="34"/>
  <c r="C4118" i="32" s="1"/>
  <c r="B4116" i="34"/>
  <c r="C4117" i="32" s="1"/>
  <c r="B4115" i="34"/>
  <c r="C4116" i="32" s="1"/>
  <c r="B4114" i="34"/>
  <c r="C4115" i="32" s="1"/>
  <c r="B4113" i="34"/>
  <c r="C4114" i="32" s="1"/>
  <c r="B4112" i="34"/>
  <c r="C4113" i="32" s="1"/>
  <c r="B4111" i="34"/>
  <c r="C4112" i="32" s="1"/>
  <c r="B4110" i="34"/>
  <c r="C4111" i="32" s="1"/>
  <c r="B4109" i="34"/>
  <c r="C4110" i="32" s="1"/>
  <c r="B4108" i="34"/>
  <c r="C4109" i="32" s="1"/>
  <c r="B4107" i="34"/>
  <c r="C4108" i="32" s="1"/>
  <c r="B4106" i="34"/>
  <c r="C4107" i="32" s="1"/>
  <c r="B4105" i="34"/>
  <c r="C4106" i="32" s="1"/>
  <c r="B4104" i="34"/>
  <c r="C4105" i="32" s="1"/>
  <c r="B4103" i="34"/>
  <c r="C4104" i="32" s="1"/>
  <c r="B4102" i="34"/>
  <c r="C4103" i="32" s="1"/>
  <c r="B4101" i="34"/>
  <c r="C4102" i="32" s="1"/>
  <c r="B4100" i="34"/>
  <c r="C4101" i="32" s="1"/>
  <c r="B4099" i="34"/>
  <c r="C4100" i="32" s="1"/>
  <c r="B4098" i="34"/>
  <c r="C4099" i="32" s="1"/>
  <c r="B4097" i="34"/>
  <c r="C4098" i="32" s="1"/>
  <c r="B4096" i="34"/>
  <c r="C4097" i="32" s="1"/>
  <c r="B4095" i="34"/>
  <c r="C4096" i="32" s="1"/>
  <c r="B4094" i="34"/>
  <c r="C4095" i="32" s="1"/>
  <c r="B4093" i="34"/>
  <c r="C4094" i="32" s="1"/>
  <c r="B4092" i="34"/>
  <c r="C4093" i="32" s="1"/>
  <c r="B4091" i="34"/>
  <c r="C4092" i="32" s="1"/>
  <c r="B4090" i="34"/>
  <c r="C4091" i="32" s="1"/>
  <c r="B4089" i="34"/>
  <c r="C4090" i="32" s="1"/>
  <c r="B4088" i="34"/>
  <c r="C4089" i="32" s="1"/>
  <c r="B4087" i="34"/>
  <c r="C4088" i="32" s="1"/>
  <c r="B4086" i="34"/>
  <c r="C4087" i="32" s="1"/>
  <c r="B4085" i="34"/>
  <c r="C4086" i="32" s="1"/>
  <c r="B4084" i="34"/>
  <c r="C4085" i="32" s="1"/>
  <c r="B4083" i="34"/>
  <c r="C4084" i="32" s="1"/>
  <c r="B4082" i="34"/>
  <c r="C4083" i="32" s="1"/>
  <c r="B4081" i="34"/>
  <c r="C4082" i="32" s="1"/>
  <c r="B4080" i="34"/>
  <c r="C4081" i="32" s="1"/>
  <c r="B4079" i="34"/>
  <c r="C4080" i="32" s="1"/>
  <c r="B4078" i="34"/>
  <c r="C4079" i="32" s="1"/>
  <c r="B4077" i="34"/>
  <c r="C4078" i="32" s="1"/>
  <c r="B4076" i="34"/>
  <c r="C4077" i="32" s="1"/>
  <c r="B4075" i="34"/>
  <c r="C4076" i="32" s="1"/>
  <c r="B4074" i="34"/>
  <c r="C4075" i="32" s="1"/>
  <c r="B4073" i="34"/>
  <c r="C4074" i="32" s="1"/>
  <c r="B4072" i="34"/>
  <c r="C4073" i="32" s="1"/>
  <c r="B4071" i="34"/>
  <c r="C4072" i="32" s="1"/>
  <c r="B4070" i="34"/>
  <c r="C4071" i="32" s="1"/>
  <c r="B4069" i="34"/>
  <c r="C4070" i="32" s="1"/>
  <c r="B4068" i="34"/>
  <c r="C4069" i="32" s="1"/>
  <c r="B4067" i="34"/>
  <c r="C4068" i="32" s="1"/>
  <c r="B4066" i="34"/>
  <c r="C4067" i="32" s="1"/>
  <c r="B4065" i="34"/>
  <c r="C4066" i="32" s="1"/>
  <c r="B4064" i="34"/>
  <c r="C4065" i="32" s="1"/>
  <c r="B4063" i="34"/>
  <c r="C4064" i="32" s="1"/>
  <c r="B4062" i="34"/>
  <c r="C4063" i="32" s="1"/>
  <c r="B4061" i="34"/>
  <c r="C4062" i="32" s="1"/>
  <c r="B4060" i="34"/>
  <c r="C4061" i="32" s="1"/>
  <c r="B4059" i="34"/>
  <c r="C4060" i="32" s="1"/>
  <c r="B4058" i="34"/>
  <c r="C4059" i="32" s="1"/>
  <c r="B4057" i="34"/>
  <c r="C4058" i="32" s="1"/>
  <c r="B4056" i="34"/>
  <c r="C4057" i="32" s="1"/>
  <c r="B4055" i="34"/>
  <c r="C4056" i="32" s="1"/>
  <c r="B4054" i="34"/>
  <c r="C4055" i="32" s="1"/>
  <c r="B4053" i="34"/>
  <c r="C4054" i="32" s="1"/>
  <c r="B4052" i="34"/>
  <c r="C4053" i="32" s="1"/>
  <c r="B4051" i="34"/>
  <c r="C4052" i="32" s="1"/>
  <c r="B4050" i="34"/>
  <c r="C4051" i="32" s="1"/>
  <c r="B4049" i="34"/>
  <c r="C4050" i="32" s="1"/>
  <c r="B4048" i="34"/>
  <c r="C4049" i="32" s="1"/>
  <c r="B4047" i="34"/>
  <c r="C4048" i="32" s="1"/>
  <c r="B4046" i="34"/>
  <c r="C4047" i="32" s="1"/>
  <c r="B4045" i="34"/>
  <c r="C4046" i="32" s="1"/>
  <c r="B4044" i="34"/>
  <c r="C4045" i="32" s="1"/>
  <c r="B4043" i="34"/>
  <c r="C4044" i="32" s="1"/>
  <c r="B4042" i="34"/>
  <c r="C4043" i="32" s="1"/>
  <c r="B4041" i="34"/>
  <c r="C4042" i="32" s="1"/>
  <c r="B4040" i="34"/>
  <c r="C4041" i="32" s="1"/>
  <c r="B4039" i="34"/>
  <c r="C4040" i="32" s="1"/>
  <c r="B4038" i="34"/>
  <c r="C4039" i="32" s="1"/>
  <c r="B4037" i="34"/>
  <c r="C4038" i="32" s="1"/>
  <c r="B4036" i="34"/>
  <c r="C4037" i="32" s="1"/>
  <c r="B4035" i="34"/>
  <c r="C4036" i="32" s="1"/>
  <c r="B4034" i="34"/>
  <c r="C4035" i="32" s="1"/>
  <c r="B4033" i="34"/>
  <c r="C4034" i="32" s="1"/>
  <c r="B4032" i="34"/>
  <c r="C4033" i="32" s="1"/>
  <c r="B4031" i="34"/>
  <c r="C4032" i="32" s="1"/>
  <c r="B4030" i="34"/>
  <c r="C4031" i="32" s="1"/>
  <c r="B4029" i="34"/>
  <c r="C4030" i="32" s="1"/>
  <c r="B4028" i="34"/>
  <c r="C4029" i="32" s="1"/>
  <c r="B4027" i="34"/>
  <c r="C4028" i="32" s="1"/>
  <c r="B4026" i="34"/>
  <c r="C4027" i="32" s="1"/>
  <c r="B4025" i="34"/>
  <c r="C4026" i="32" s="1"/>
  <c r="B4024" i="34"/>
  <c r="C4025" i="32" s="1"/>
  <c r="B4023" i="34"/>
  <c r="C4024" i="32" s="1"/>
  <c r="B4022" i="34"/>
  <c r="C4023" i="32" s="1"/>
  <c r="B4021" i="34"/>
  <c r="C4022" i="32" s="1"/>
  <c r="B4020" i="34"/>
  <c r="C4021" i="32" s="1"/>
  <c r="B4019" i="34"/>
  <c r="C4020" i="32" s="1"/>
  <c r="B4018" i="34"/>
  <c r="C4019" i="32" s="1"/>
  <c r="B4017" i="34"/>
  <c r="C4018" i="32" s="1"/>
  <c r="B4016" i="34"/>
  <c r="C4017" i="32" s="1"/>
  <c r="B4015" i="34"/>
  <c r="C4016" i="32" s="1"/>
  <c r="B4014" i="34"/>
  <c r="C4015" i="32" s="1"/>
  <c r="B4013" i="34"/>
  <c r="C4014" i="32" s="1"/>
  <c r="B4012" i="34"/>
  <c r="C4013" i="32" s="1"/>
  <c r="B4011" i="34"/>
  <c r="C4012" i="32" s="1"/>
  <c r="B4010" i="34"/>
  <c r="C4011" i="32" s="1"/>
  <c r="B4009" i="34"/>
  <c r="C4010" i="32" s="1"/>
  <c r="B4008" i="34"/>
  <c r="C4009" i="32" s="1"/>
  <c r="B4007" i="34"/>
  <c r="C4008" i="32" s="1"/>
  <c r="B4006" i="34"/>
  <c r="C4007" i="32" s="1"/>
  <c r="B4005" i="34"/>
  <c r="C4006" i="32" s="1"/>
  <c r="B4004" i="34"/>
  <c r="C4005" i="32" s="1"/>
  <c r="B4003" i="34"/>
  <c r="C4004" i="32" s="1"/>
  <c r="B4002" i="34"/>
  <c r="C4003" i="32" s="1"/>
  <c r="B4001" i="34"/>
  <c r="C4002" i="32" s="1"/>
  <c r="B4000" i="34"/>
  <c r="C4001" i="32" s="1"/>
  <c r="B3999" i="34"/>
  <c r="C4000" i="32" s="1"/>
  <c r="B3998" i="34"/>
  <c r="C3999" i="32" s="1"/>
  <c r="B3997" i="34"/>
  <c r="C3998" i="32" s="1"/>
  <c r="B3996" i="34"/>
  <c r="C3997" i="32" s="1"/>
  <c r="B3995" i="34"/>
  <c r="C3996" i="32" s="1"/>
  <c r="B3994" i="34"/>
  <c r="C3995" i="32" s="1"/>
  <c r="B3993" i="34"/>
  <c r="C3994" i="32" s="1"/>
  <c r="B3992" i="34"/>
  <c r="C3993" i="32" s="1"/>
  <c r="B3991" i="34"/>
  <c r="C3992" i="32" s="1"/>
  <c r="B3990" i="34"/>
  <c r="C3991" i="32" s="1"/>
  <c r="B3989" i="34"/>
  <c r="C3990" i="32" s="1"/>
  <c r="B3988" i="34"/>
  <c r="C3989" i="32" s="1"/>
  <c r="B3987" i="34"/>
  <c r="C3988" i="32" s="1"/>
  <c r="B3986" i="34"/>
  <c r="C3987" i="32" s="1"/>
  <c r="B3985" i="34"/>
  <c r="C3986" i="32" s="1"/>
  <c r="B3984" i="34"/>
  <c r="C3985" i="32" s="1"/>
  <c r="B3983" i="34"/>
  <c r="C3984" i="32" s="1"/>
  <c r="B3982" i="34"/>
  <c r="C3983" i="32" s="1"/>
  <c r="B3981" i="34"/>
  <c r="C3982" i="32" s="1"/>
  <c r="B3980" i="34"/>
  <c r="C3981" i="32" s="1"/>
  <c r="B3979" i="34"/>
  <c r="C3980" i="32" s="1"/>
  <c r="B3978" i="34"/>
  <c r="C3979" i="32" s="1"/>
  <c r="B3977" i="34"/>
  <c r="C3978" i="32" s="1"/>
  <c r="B3976" i="34"/>
  <c r="C3977" i="32" s="1"/>
  <c r="B3975" i="34"/>
  <c r="C3976" i="32" s="1"/>
  <c r="B3974" i="34"/>
  <c r="C3975" i="32" s="1"/>
  <c r="B3973" i="34"/>
  <c r="C3974" i="32" s="1"/>
  <c r="B3972" i="34"/>
  <c r="C3973" i="32" s="1"/>
  <c r="B3971" i="34"/>
  <c r="C3972" i="32" s="1"/>
  <c r="B3970" i="34"/>
  <c r="C3971" i="32" s="1"/>
  <c r="B3969" i="34"/>
  <c r="C3970" i="32" s="1"/>
  <c r="B3968" i="34"/>
  <c r="C3969" i="32" s="1"/>
  <c r="B3967" i="34"/>
  <c r="C3968" i="32" s="1"/>
  <c r="B3966" i="34"/>
  <c r="C3967" i="32" s="1"/>
  <c r="B3965" i="34"/>
  <c r="C3966" i="32" s="1"/>
  <c r="B3964" i="34"/>
  <c r="C3965" i="32" s="1"/>
  <c r="B3963" i="34"/>
  <c r="C3964" i="32" s="1"/>
  <c r="B3962" i="34"/>
  <c r="C3963" i="32" s="1"/>
  <c r="B3961" i="34"/>
  <c r="C3962" i="32" s="1"/>
  <c r="B3960" i="34"/>
  <c r="C3961" i="32" s="1"/>
  <c r="B3959" i="34"/>
  <c r="C3960" i="32" s="1"/>
  <c r="B3958" i="34"/>
  <c r="C3959" i="32" s="1"/>
  <c r="B3957" i="34"/>
  <c r="C3958" i="32" s="1"/>
  <c r="B3956" i="34"/>
  <c r="C3957" i="32" s="1"/>
  <c r="B3955" i="34"/>
  <c r="C3956" i="32" s="1"/>
  <c r="B3954" i="34"/>
  <c r="C3955" i="32" s="1"/>
  <c r="B3953" i="34"/>
  <c r="C3954" i="32" s="1"/>
  <c r="B3952" i="34"/>
  <c r="C3953" i="32" s="1"/>
  <c r="B3951" i="34"/>
  <c r="C3952" i="32" s="1"/>
  <c r="B3950" i="34"/>
  <c r="C3951" i="32" s="1"/>
  <c r="B3949" i="34"/>
  <c r="C3950" i="32" s="1"/>
  <c r="B3948" i="34"/>
  <c r="C3949" i="32" s="1"/>
  <c r="B3947" i="34"/>
  <c r="C3948" i="32" s="1"/>
  <c r="B3946" i="34"/>
  <c r="C3947" i="32" s="1"/>
  <c r="B3945" i="34"/>
  <c r="C3946" i="32" s="1"/>
  <c r="B3944" i="34"/>
  <c r="C3945" i="32" s="1"/>
  <c r="B3943" i="34"/>
  <c r="C3944" i="32" s="1"/>
  <c r="B3942" i="34"/>
  <c r="C3943" i="32" s="1"/>
  <c r="B3941" i="34"/>
  <c r="C3942" i="32" s="1"/>
  <c r="B3940" i="34"/>
  <c r="C3941" i="32" s="1"/>
  <c r="B3939" i="34"/>
  <c r="C3940" i="32" s="1"/>
  <c r="B3938" i="34"/>
  <c r="C3939" i="32" s="1"/>
  <c r="B3937" i="34"/>
  <c r="C3938" i="32" s="1"/>
  <c r="B3936" i="34"/>
  <c r="C3937" i="32" s="1"/>
  <c r="B3935" i="34"/>
  <c r="C3936" i="32" s="1"/>
  <c r="B3934" i="34"/>
  <c r="C3935" i="32" s="1"/>
  <c r="B3933" i="34"/>
  <c r="C3934" i="32" s="1"/>
  <c r="B3932" i="34"/>
  <c r="C3933" i="32" s="1"/>
  <c r="B3931" i="34"/>
  <c r="C3932" i="32" s="1"/>
  <c r="B3930" i="34"/>
  <c r="C3931" i="32" s="1"/>
  <c r="B3929" i="34"/>
  <c r="C3930" i="32" s="1"/>
  <c r="B3928" i="34"/>
  <c r="C3929" i="32" s="1"/>
  <c r="B3927" i="34"/>
  <c r="C3928" i="32" s="1"/>
  <c r="B3926" i="34"/>
  <c r="C3927" i="32" s="1"/>
  <c r="B3925" i="34"/>
  <c r="C3926" i="32" s="1"/>
  <c r="B3924" i="34"/>
  <c r="C3925" i="32" s="1"/>
  <c r="B3923" i="34"/>
  <c r="C3924" i="32" s="1"/>
  <c r="B3922" i="34"/>
  <c r="C3923" i="32" s="1"/>
  <c r="B3921" i="34"/>
  <c r="C3922" i="32" s="1"/>
  <c r="B3920" i="34"/>
  <c r="C3921" i="32" s="1"/>
  <c r="B3919" i="34"/>
  <c r="C3920" i="32" s="1"/>
  <c r="B3918" i="34"/>
  <c r="C3919" i="32" s="1"/>
  <c r="B3917" i="34"/>
  <c r="C3918" i="32" s="1"/>
  <c r="B3916" i="34"/>
  <c r="C3917" i="32" s="1"/>
  <c r="B3915" i="34"/>
  <c r="C3916" i="32" s="1"/>
  <c r="B3914" i="34"/>
  <c r="C3915" i="32" s="1"/>
  <c r="B3913" i="34"/>
  <c r="C3914" i="32" s="1"/>
  <c r="B3912" i="34"/>
  <c r="C3913" i="32" s="1"/>
  <c r="B3911" i="34"/>
  <c r="C3912" i="32" s="1"/>
  <c r="B3910" i="34"/>
  <c r="C3911" i="32" s="1"/>
  <c r="B3909" i="34"/>
  <c r="C3910" i="32" s="1"/>
  <c r="B3908" i="34"/>
  <c r="C3909" i="32" s="1"/>
  <c r="B3907" i="34"/>
  <c r="C3908" i="32" s="1"/>
  <c r="B3906" i="34"/>
  <c r="C3907" i="32" s="1"/>
  <c r="B3905" i="34"/>
  <c r="C3906" i="32" s="1"/>
  <c r="B3904" i="34"/>
  <c r="C3905" i="32" s="1"/>
  <c r="B3903" i="34"/>
  <c r="C3904" i="32" s="1"/>
  <c r="B3902" i="34"/>
  <c r="C3903" i="32" s="1"/>
  <c r="B3901" i="34"/>
  <c r="C3902" i="32" s="1"/>
  <c r="B3900" i="34"/>
  <c r="C3901" i="32" s="1"/>
  <c r="B3899" i="34"/>
  <c r="C3900" i="32" s="1"/>
  <c r="B3898" i="34"/>
  <c r="C3899" i="32" s="1"/>
  <c r="B3897" i="34"/>
  <c r="C3898" i="32" s="1"/>
  <c r="B3896" i="34"/>
  <c r="C3897" i="32" s="1"/>
  <c r="B3895" i="34"/>
  <c r="C3896" i="32" s="1"/>
  <c r="B3894" i="34"/>
  <c r="C3895" i="32" s="1"/>
  <c r="B3893" i="34"/>
  <c r="C3894" i="32" s="1"/>
  <c r="B3892" i="34"/>
  <c r="C3893" i="32" s="1"/>
  <c r="B3891" i="34"/>
  <c r="C3892" i="32" s="1"/>
  <c r="B3890" i="34"/>
  <c r="C3891" i="32" s="1"/>
  <c r="B3889" i="34"/>
  <c r="C3890" i="32" s="1"/>
  <c r="B3888" i="34"/>
  <c r="C3889" i="32" s="1"/>
  <c r="B3887" i="34"/>
  <c r="C3888" i="32" s="1"/>
  <c r="B3886" i="34"/>
  <c r="C3887" i="32" s="1"/>
  <c r="B3885" i="34"/>
  <c r="C3886" i="32" s="1"/>
  <c r="B3884" i="34"/>
  <c r="C3885" i="32" s="1"/>
  <c r="B3883" i="34"/>
  <c r="C3884" i="32" s="1"/>
  <c r="B3882" i="34"/>
  <c r="C3883" i="32" s="1"/>
  <c r="B3881" i="34"/>
  <c r="C3882" i="32" s="1"/>
  <c r="B3880" i="34"/>
  <c r="C3881" i="32" s="1"/>
  <c r="B3879" i="34"/>
  <c r="C3880" i="32" s="1"/>
  <c r="B3878" i="34"/>
  <c r="C3879" i="32" s="1"/>
  <c r="B3877" i="34"/>
  <c r="C3878" i="32" s="1"/>
  <c r="B3876" i="34"/>
  <c r="C3877" i="32" s="1"/>
  <c r="B3875" i="34"/>
  <c r="C3876" i="32" s="1"/>
  <c r="B3874" i="34"/>
  <c r="C3875" i="32" s="1"/>
  <c r="B3873" i="34"/>
  <c r="C3874" i="32" s="1"/>
  <c r="B3872" i="34"/>
  <c r="C3873" i="32" s="1"/>
  <c r="B3871" i="34"/>
  <c r="C3872" i="32" s="1"/>
  <c r="B3870" i="34"/>
  <c r="C3871" i="32" s="1"/>
  <c r="B3869" i="34"/>
  <c r="C3870" i="32" s="1"/>
  <c r="B3868" i="34"/>
  <c r="C3869" i="32" s="1"/>
  <c r="B3867" i="34"/>
  <c r="C3868" i="32" s="1"/>
  <c r="B3866" i="34"/>
  <c r="C3867" i="32" s="1"/>
  <c r="B3865" i="34"/>
  <c r="C3866" i="32" s="1"/>
  <c r="B3864" i="34"/>
  <c r="C3865" i="32" s="1"/>
  <c r="B3863" i="34"/>
  <c r="C3864" i="32" s="1"/>
  <c r="B3862" i="34"/>
  <c r="C3863" i="32" s="1"/>
  <c r="B3861" i="34"/>
  <c r="C3862" i="32" s="1"/>
  <c r="B3860" i="34"/>
  <c r="C3861" i="32" s="1"/>
  <c r="B3859" i="34"/>
  <c r="C3860" i="32" s="1"/>
  <c r="B3858" i="34"/>
  <c r="C3859" i="32" s="1"/>
  <c r="B3857" i="34"/>
  <c r="C3858" i="32" s="1"/>
  <c r="B3856" i="34"/>
  <c r="C3857" i="32" s="1"/>
  <c r="B3855" i="34"/>
  <c r="C3856" i="32" s="1"/>
  <c r="B3854" i="34"/>
  <c r="C3855" i="32" s="1"/>
  <c r="B3853" i="34"/>
  <c r="C3854" i="32" s="1"/>
  <c r="B3852" i="34"/>
  <c r="C3853" i="32" s="1"/>
  <c r="B3851" i="34"/>
  <c r="C3852" i="32" s="1"/>
  <c r="B3850" i="34"/>
  <c r="C3851" i="32" s="1"/>
  <c r="B3849" i="34"/>
  <c r="C3850" i="32" s="1"/>
  <c r="B3848" i="34"/>
  <c r="C3849" i="32" s="1"/>
  <c r="B3847" i="34"/>
  <c r="C3848" i="32" s="1"/>
  <c r="B3846" i="34"/>
  <c r="C3847" i="32" s="1"/>
  <c r="B3845" i="34"/>
  <c r="C3846" i="32" s="1"/>
  <c r="B3844" i="34"/>
  <c r="C3845" i="32" s="1"/>
  <c r="B3843" i="34"/>
  <c r="C3844" i="32" s="1"/>
  <c r="B3842" i="34"/>
  <c r="C3843" i="32" s="1"/>
  <c r="B3841" i="34"/>
  <c r="C3842" i="32" s="1"/>
  <c r="B3840" i="34"/>
  <c r="C3841" i="32" s="1"/>
  <c r="B3839" i="34"/>
  <c r="C3840" i="32" s="1"/>
  <c r="B3838" i="34"/>
  <c r="C3839" i="32" s="1"/>
  <c r="B3837" i="34"/>
  <c r="C3838" i="32" s="1"/>
  <c r="B3836" i="34"/>
  <c r="C3837" i="32" s="1"/>
  <c r="B3835" i="34"/>
  <c r="C3836" i="32" s="1"/>
  <c r="B3834" i="34"/>
  <c r="C3835" i="32" s="1"/>
  <c r="B3833" i="34"/>
  <c r="C3834" i="32" s="1"/>
  <c r="B3832" i="34"/>
  <c r="C3833" i="32" s="1"/>
  <c r="B3831" i="34"/>
  <c r="C3832" i="32" s="1"/>
  <c r="B3830" i="34"/>
  <c r="C3831" i="32" s="1"/>
  <c r="B3829" i="34"/>
  <c r="C3830" i="32" s="1"/>
  <c r="B3828" i="34"/>
  <c r="C3829" i="32" s="1"/>
  <c r="B3827" i="34"/>
  <c r="C3828" i="32" s="1"/>
  <c r="B3826" i="34"/>
  <c r="C3827" i="32" s="1"/>
  <c r="B3825" i="34"/>
  <c r="C3826" i="32" s="1"/>
  <c r="B3824" i="34"/>
  <c r="C3825" i="32" s="1"/>
  <c r="B3823" i="34"/>
  <c r="C3824" i="32" s="1"/>
  <c r="B3822" i="34"/>
  <c r="C3823" i="32" s="1"/>
  <c r="B3821" i="34"/>
  <c r="C3822" i="32" s="1"/>
  <c r="B3820" i="34"/>
  <c r="C3821" i="32" s="1"/>
  <c r="B3819" i="34"/>
  <c r="C3820" i="32" s="1"/>
  <c r="B3818" i="34"/>
  <c r="C3819" i="32" s="1"/>
  <c r="B3817" i="34"/>
  <c r="C3818" i="32" s="1"/>
  <c r="B3816" i="34"/>
  <c r="C3817" i="32" s="1"/>
  <c r="B3815" i="34"/>
  <c r="C3816" i="32" s="1"/>
  <c r="B3814" i="34"/>
  <c r="C3815" i="32" s="1"/>
  <c r="B3813" i="34"/>
  <c r="C3814" i="32" s="1"/>
  <c r="B3812" i="34"/>
  <c r="C3813" i="32" s="1"/>
  <c r="B3811" i="34"/>
  <c r="C3812" i="32" s="1"/>
  <c r="B3810" i="34"/>
  <c r="C3811" i="32" s="1"/>
  <c r="B3809" i="34"/>
  <c r="C3810" i="32" s="1"/>
  <c r="B3808" i="34"/>
  <c r="C3809" i="32" s="1"/>
  <c r="B3807" i="34"/>
  <c r="C3808" i="32" s="1"/>
  <c r="B3806" i="34"/>
  <c r="C3807" i="32" s="1"/>
  <c r="B3805" i="34"/>
  <c r="C3806" i="32" s="1"/>
  <c r="B3804" i="34"/>
  <c r="C3805" i="32" s="1"/>
  <c r="B3803" i="34"/>
  <c r="C3804" i="32" s="1"/>
  <c r="B3802" i="34"/>
  <c r="C3803" i="32" s="1"/>
  <c r="B3801" i="34"/>
  <c r="C3802" i="32" s="1"/>
  <c r="B3800" i="34"/>
  <c r="C3801" i="32" s="1"/>
  <c r="B3799" i="34"/>
  <c r="C3800" i="32" s="1"/>
  <c r="B3798" i="34"/>
  <c r="C3799" i="32" s="1"/>
  <c r="B3797" i="34"/>
  <c r="C3798" i="32" s="1"/>
  <c r="B3796" i="34"/>
  <c r="C3797" i="32" s="1"/>
  <c r="B3795" i="34"/>
  <c r="C3796" i="32" s="1"/>
  <c r="B3794" i="34"/>
  <c r="C3795" i="32" s="1"/>
  <c r="B3793" i="34"/>
  <c r="C3794" i="32" s="1"/>
  <c r="B3792" i="34"/>
  <c r="C3793" i="32" s="1"/>
  <c r="B3791" i="34"/>
  <c r="C3792" i="32" s="1"/>
  <c r="B3790" i="34"/>
  <c r="C3791" i="32" s="1"/>
  <c r="B3789" i="34"/>
  <c r="C3790" i="32" s="1"/>
  <c r="B3788" i="34"/>
  <c r="C3789" i="32" s="1"/>
  <c r="B3787" i="34"/>
  <c r="C3788" i="32" s="1"/>
  <c r="B3786" i="34"/>
  <c r="C3787" i="32" s="1"/>
  <c r="B3785" i="34"/>
  <c r="C3786" i="32" s="1"/>
  <c r="B3784" i="34"/>
  <c r="C3785" i="32" s="1"/>
  <c r="B3783" i="34"/>
  <c r="C3784" i="32" s="1"/>
  <c r="B3782" i="34"/>
  <c r="C3783" i="32" s="1"/>
  <c r="B3781" i="34"/>
  <c r="C3782" i="32" s="1"/>
  <c r="B3780" i="34"/>
  <c r="C3781" i="32" s="1"/>
  <c r="B3779" i="34"/>
  <c r="C3780" i="32" s="1"/>
  <c r="B3778" i="34"/>
  <c r="C3779" i="32" s="1"/>
  <c r="B3777" i="34"/>
  <c r="C3778" i="32" s="1"/>
  <c r="B3776" i="34"/>
  <c r="C3777" i="32" s="1"/>
  <c r="B3775" i="34"/>
  <c r="C3776" i="32" s="1"/>
  <c r="B3774" i="34"/>
  <c r="C3775" i="32" s="1"/>
  <c r="B3773" i="34"/>
  <c r="C3774" i="32" s="1"/>
  <c r="B3772" i="34"/>
  <c r="C3773" i="32" s="1"/>
  <c r="B3771" i="34"/>
  <c r="C3772" i="32" s="1"/>
  <c r="B3770" i="34"/>
  <c r="C3771" i="32" s="1"/>
  <c r="B3769" i="34"/>
  <c r="C3770" i="32" s="1"/>
  <c r="B3768" i="34"/>
  <c r="C3769" i="32" s="1"/>
  <c r="B3767" i="34"/>
  <c r="C3768" i="32" s="1"/>
  <c r="B3766" i="34"/>
  <c r="C3767" i="32" s="1"/>
  <c r="B3765" i="34"/>
  <c r="C3766" i="32" s="1"/>
  <c r="B3764" i="34"/>
  <c r="C3765" i="32" s="1"/>
  <c r="B3763" i="34"/>
  <c r="C3764" i="32" s="1"/>
  <c r="B3762" i="34"/>
  <c r="C3763" i="32" s="1"/>
  <c r="B3761" i="34"/>
  <c r="C3762" i="32" s="1"/>
  <c r="B3760" i="34"/>
  <c r="C3761" i="32" s="1"/>
  <c r="B3759" i="34"/>
  <c r="C3760" i="32" s="1"/>
  <c r="B3758" i="34"/>
  <c r="C3759" i="32" s="1"/>
  <c r="B3757" i="34"/>
  <c r="C3758" i="32" s="1"/>
  <c r="B3756" i="34"/>
  <c r="C3757" i="32" s="1"/>
  <c r="B3755" i="34"/>
  <c r="C3756" i="32" s="1"/>
  <c r="B3754" i="34"/>
  <c r="C3755" i="32" s="1"/>
  <c r="B3753" i="34"/>
  <c r="C3754" i="32" s="1"/>
  <c r="B3752" i="34"/>
  <c r="C3753" i="32" s="1"/>
  <c r="B3751" i="34"/>
  <c r="C3752" i="32" s="1"/>
  <c r="B3750" i="34"/>
  <c r="C3751" i="32" s="1"/>
  <c r="B3749" i="34"/>
  <c r="C3750" i="32" s="1"/>
  <c r="B3748" i="34"/>
  <c r="C3749" i="32" s="1"/>
  <c r="B3747" i="34"/>
  <c r="C3748" i="32" s="1"/>
  <c r="B3746" i="34"/>
  <c r="C3747" i="32" s="1"/>
  <c r="B3745" i="34"/>
  <c r="C3746" i="32" s="1"/>
  <c r="B3744" i="34"/>
  <c r="C3745" i="32" s="1"/>
  <c r="B3743" i="34"/>
  <c r="C3744" i="32" s="1"/>
  <c r="B3742" i="34"/>
  <c r="C3743" i="32" s="1"/>
  <c r="B3741" i="34"/>
  <c r="C3742" i="32" s="1"/>
  <c r="B3740" i="34"/>
  <c r="C3741" i="32" s="1"/>
  <c r="B3739" i="34"/>
  <c r="C3740" i="32" s="1"/>
  <c r="B3738" i="34"/>
  <c r="C3739" i="32" s="1"/>
  <c r="B3737" i="34"/>
  <c r="C3738" i="32" s="1"/>
  <c r="B3736" i="34"/>
  <c r="C3737" i="32" s="1"/>
  <c r="B3735" i="34"/>
  <c r="C3736" i="32" s="1"/>
  <c r="B3734" i="34"/>
  <c r="C3735" i="32" s="1"/>
  <c r="B3733" i="34"/>
  <c r="C3734" i="32" s="1"/>
  <c r="B3732" i="34"/>
  <c r="C3733" i="32" s="1"/>
  <c r="B3731" i="34"/>
  <c r="C3732" i="32" s="1"/>
  <c r="B3730" i="34"/>
  <c r="C3731" i="32" s="1"/>
  <c r="B3729" i="34"/>
  <c r="C3730" i="32" s="1"/>
  <c r="B3728" i="34"/>
  <c r="C3729" i="32" s="1"/>
  <c r="B3727" i="34"/>
  <c r="C3728" i="32" s="1"/>
  <c r="B3726" i="34"/>
  <c r="C3727" i="32" s="1"/>
  <c r="B3725" i="34"/>
  <c r="C3726" i="32" s="1"/>
  <c r="B3724" i="34"/>
  <c r="C3725" i="32" s="1"/>
  <c r="B3723" i="34"/>
  <c r="C3724" i="32" s="1"/>
  <c r="B3722" i="34"/>
  <c r="C3723" i="32" s="1"/>
  <c r="B3721" i="34"/>
  <c r="C3722" i="32" s="1"/>
  <c r="B3720" i="34"/>
  <c r="C3721" i="32" s="1"/>
  <c r="B3719" i="34"/>
  <c r="C3720" i="32" s="1"/>
  <c r="B3718" i="34"/>
  <c r="C3719" i="32" s="1"/>
  <c r="B3717" i="34"/>
  <c r="C3718" i="32" s="1"/>
  <c r="B3716" i="34"/>
  <c r="C3717" i="32" s="1"/>
  <c r="B3715" i="34"/>
  <c r="C3716" i="32" s="1"/>
  <c r="B3714" i="34"/>
  <c r="C3715" i="32" s="1"/>
  <c r="B3713" i="34"/>
  <c r="C3714" i="32" s="1"/>
  <c r="B3712" i="34"/>
  <c r="C3713" i="32" s="1"/>
  <c r="B3711" i="34"/>
  <c r="C3712" i="32" s="1"/>
  <c r="B3710" i="34"/>
  <c r="C3711" i="32" s="1"/>
  <c r="B3709" i="34"/>
  <c r="C3710" i="32" s="1"/>
  <c r="B3708" i="34"/>
  <c r="C3709" i="32" s="1"/>
  <c r="B3707" i="34"/>
  <c r="C3708" i="32" s="1"/>
  <c r="B3706" i="34"/>
  <c r="C3707" i="32" s="1"/>
  <c r="B3705" i="34"/>
  <c r="C3706" i="32" s="1"/>
  <c r="B3704" i="34"/>
  <c r="C3705" i="32" s="1"/>
  <c r="B3703" i="34"/>
  <c r="C3704" i="32" s="1"/>
  <c r="B3702" i="34"/>
  <c r="C3703" i="32" s="1"/>
  <c r="B3701" i="34"/>
  <c r="C3702" i="32" s="1"/>
  <c r="B3700" i="34"/>
  <c r="C3701" i="32" s="1"/>
  <c r="B3699" i="34"/>
  <c r="C3700" i="32" s="1"/>
  <c r="B3698" i="34"/>
  <c r="C3699" i="32" s="1"/>
  <c r="B3697" i="34"/>
  <c r="C3698" i="32" s="1"/>
  <c r="B3696" i="34"/>
  <c r="C3697" i="32" s="1"/>
  <c r="B3695" i="34"/>
  <c r="C3696" i="32" s="1"/>
  <c r="B3694" i="34"/>
  <c r="C3695" i="32" s="1"/>
  <c r="B3693" i="34"/>
  <c r="C3694" i="32" s="1"/>
  <c r="B3692" i="34"/>
  <c r="C3693" i="32" s="1"/>
  <c r="B3691" i="34"/>
  <c r="C3692" i="32" s="1"/>
  <c r="B3690" i="34"/>
  <c r="C3691" i="32" s="1"/>
  <c r="B3689" i="34"/>
  <c r="C3690" i="32" s="1"/>
  <c r="B3688" i="34"/>
  <c r="C3689" i="32" s="1"/>
  <c r="B3687" i="34"/>
  <c r="C3688" i="32" s="1"/>
  <c r="B3686" i="34"/>
  <c r="C3687" i="32" s="1"/>
  <c r="B3685" i="34"/>
  <c r="C3686" i="32" s="1"/>
  <c r="B3684" i="34"/>
  <c r="C3685" i="32" s="1"/>
  <c r="B3683" i="34"/>
  <c r="C3684" i="32" s="1"/>
  <c r="B3682" i="34"/>
  <c r="C3683" i="32" s="1"/>
  <c r="B3681" i="34"/>
  <c r="C3682" i="32" s="1"/>
  <c r="B3680" i="34"/>
  <c r="C3681" i="32" s="1"/>
  <c r="B3679" i="34"/>
  <c r="C3680" i="32" s="1"/>
  <c r="B3678" i="34"/>
  <c r="C3679" i="32" s="1"/>
  <c r="B3677" i="34"/>
  <c r="C3678" i="32" s="1"/>
  <c r="B3676" i="34"/>
  <c r="C3677" i="32" s="1"/>
  <c r="B3675" i="34"/>
  <c r="C3676" i="32" s="1"/>
  <c r="B3674" i="34"/>
  <c r="C3675" i="32" s="1"/>
  <c r="B3673" i="34"/>
  <c r="C3674" i="32" s="1"/>
  <c r="B3672" i="34"/>
  <c r="C3673" i="32" s="1"/>
  <c r="B3671" i="34"/>
  <c r="C3672" i="32" s="1"/>
  <c r="B3670" i="34"/>
  <c r="C3671" i="32" s="1"/>
  <c r="B3669" i="34"/>
  <c r="C3670" i="32" s="1"/>
  <c r="B3668" i="34"/>
  <c r="C3669" i="32" s="1"/>
  <c r="B3667" i="34"/>
  <c r="C3668" i="32" s="1"/>
  <c r="B3666" i="34"/>
  <c r="C3667" i="32" s="1"/>
  <c r="B3665" i="34"/>
  <c r="C3666" i="32" s="1"/>
  <c r="B3664" i="34"/>
  <c r="C3665" i="32" s="1"/>
  <c r="B3663" i="34"/>
  <c r="C3664" i="32" s="1"/>
  <c r="B3662" i="34"/>
  <c r="C3663" i="32" s="1"/>
  <c r="B3661" i="34"/>
  <c r="C3662" i="32" s="1"/>
  <c r="B3660" i="34"/>
  <c r="C3661" i="32" s="1"/>
  <c r="B3659" i="34"/>
  <c r="C3660" i="32" s="1"/>
  <c r="B3658" i="34"/>
  <c r="C3659" i="32" s="1"/>
  <c r="B3657" i="34"/>
  <c r="C3658" i="32" s="1"/>
  <c r="B3656" i="34"/>
  <c r="C3657" i="32" s="1"/>
  <c r="B3655" i="34"/>
  <c r="C3656" i="32" s="1"/>
  <c r="B3654" i="34"/>
  <c r="C3655" i="32" s="1"/>
  <c r="B3653" i="34"/>
  <c r="C3654" i="32" s="1"/>
  <c r="B3652" i="34"/>
  <c r="C3653" i="32" s="1"/>
  <c r="B3651" i="34"/>
  <c r="C3652" i="32" s="1"/>
  <c r="B3650" i="34"/>
  <c r="C3651" i="32" s="1"/>
  <c r="B3649" i="34"/>
  <c r="C3650" i="32" s="1"/>
  <c r="B3648" i="34"/>
  <c r="C3649" i="32" s="1"/>
  <c r="B3647" i="34"/>
  <c r="C3648" i="32" s="1"/>
  <c r="B3646" i="34"/>
  <c r="C3647" i="32" s="1"/>
  <c r="B3645" i="34"/>
  <c r="C3646" i="32" s="1"/>
  <c r="B3644" i="34"/>
  <c r="C3645" i="32" s="1"/>
  <c r="B3643" i="34"/>
  <c r="C3644" i="32" s="1"/>
  <c r="B3642" i="34"/>
  <c r="C3643" i="32" s="1"/>
  <c r="B3641" i="34"/>
  <c r="C3642" i="32" s="1"/>
  <c r="B3640" i="34"/>
  <c r="C3641" i="32" s="1"/>
  <c r="B3639" i="34"/>
  <c r="C3640" i="32" s="1"/>
  <c r="B3638" i="34"/>
  <c r="C3639" i="32" s="1"/>
  <c r="B3637" i="34"/>
  <c r="C3638" i="32" s="1"/>
  <c r="B3636" i="34"/>
  <c r="C3637" i="32" s="1"/>
  <c r="B3635" i="34"/>
  <c r="C3636" i="32" s="1"/>
  <c r="B3634" i="34"/>
  <c r="C3635" i="32" s="1"/>
  <c r="B3633" i="34"/>
  <c r="C3634" i="32" s="1"/>
  <c r="B3632" i="34"/>
  <c r="C3633" i="32" s="1"/>
  <c r="B3631" i="34"/>
  <c r="C3632" i="32" s="1"/>
  <c r="B3630" i="34"/>
  <c r="C3631" i="32" s="1"/>
  <c r="B3629" i="34"/>
  <c r="C3630" i="32" s="1"/>
  <c r="B3628" i="34"/>
  <c r="C3629" i="32" s="1"/>
  <c r="B3627" i="34"/>
  <c r="C3628" i="32" s="1"/>
  <c r="B3626" i="34"/>
  <c r="C3627" i="32" s="1"/>
  <c r="B3625" i="34"/>
  <c r="C3626" i="32" s="1"/>
  <c r="B3624" i="34"/>
  <c r="C3625" i="32" s="1"/>
  <c r="B3623" i="34"/>
  <c r="C3624" i="32" s="1"/>
  <c r="B3622" i="34"/>
  <c r="C3623" i="32" s="1"/>
  <c r="B3621" i="34"/>
  <c r="C3622" i="32" s="1"/>
  <c r="B3620" i="34"/>
  <c r="C3621" i="32" s="1"/>
  <c r="B3619" i="34"/>
  <c r="C3620" i="32" s="1"/>
  <c r="B3618" i="34"/>
  <c r="C3619" i="32" s="1"/>
  <c r="B3617" i="34"/>
  <c r="C3618" i="32" s="1"/>
  <c r="B3616" i="34"/>
  <c r="C3617" i="32" s="1"/>
  <c r="B3615" i="34"/>
  <c r="C3616" i="32" s="1"/>
  <c r="B3614" i="34"/>
  <c r="C3615" i="32" s="1"/>
  <c r="B3613" i="34"/>
  <c r="C3614" i="32" s="1"/>
  <c r="B3612" i="34"/>
  <c r="C3613" i="32" s="1"/>
  <c r="B3611" i="34"/>
  <c r="C3612" i="32" s="1"/>
  <c r="B3610" i="34"/>
  <c r="C3611" i="32" s="1"/>
  <c r="B3609" i="34"/>
  <c r="C3610" i="32" s="1"/>
  <c r="B3608" i="34"/>
  <c r="C3609" i="32" s="1"/>
  <c r="B3607" i="34"/>
  <c r="C3608" i="32" s="1"/>
  <c r="B3606" i="34"/>
  <c r="C3607" i="32" s="1"/>
  <c r="B3605" i="34"/>
  <c r="C3606" i="32" s="1"/>
  <c r="B3604" i="34"/>
  <c r="C3605" i="32" s="1"/>
  <c r="B3603" i="34"/>
  <c r="C3604" i="32" s="1"/>
  <c r="B3602" i="34"/>
  <c r="C3603" i="32" s="1"/>
  <c r="B3601" i="34"/>
  <c r="C3602" i="32" s="1"/>
  <c r="B3600" i="34"/>
  <c r="C3601" i="32" s="1"/>
  <c r="B3599" i="34"/>
  <c r="C3600" i="32" s="1"/>
  <c r="B3598" i="34"/>
  <c r="C3599" i="32" s="1"/>
  <c r="B3597" i="34"/>
  <c r="C3598" i="32" s="1"/>
  <c r="B3596" i="34"/>
  <c r="C3597" i="32" s="1"/>
  <c r="B3595" i="34"/>
  <c r="C3596" i="32" s="1"/>
  <c r="B3594" i="34"/>
  <c r="C3595" i="32" s="1"/>
  <c r="B3593" i="34"/>
  <c r="C3594" i="32" s="1"/>
  <c r="B3592" i="34"/>
  <c r="C3593" i="32" s="1"/>
  <c r="B3591" i="34"/>
  <c r="C3592" i="32" s="1"/>
  <c r="B3590" i="34"/>
  <c r="C3591" i="32" s="1"/>
  <c r="B3589" i="34"/>
  <c r="C3590" i="32" s="1"/>
  <c r="B3588" i="34"/>
  <c r="C3589" i="32" s="1"/>
  <c r="B3587" i="34"/>
  <c r="C3588" i="32" s="1"/>
  <c r="B3586" i="34"/>
  <c r="C3587" i="32" s="1"/>
  <c r="B3585" i="34"/>
  <c r="C3586" i="32" s="1"/>
  <c r="B3584" i="34"/>
  <c r="C3585" i="32" s="1"/>
  <c r="B3583" i="34"/>
  <c r="C3584" i="32" s="1"/>
  <c r="B3582" i="34"/>
  <c r="C3583" i="32" s="1"/>
  <c r="B3581" i="34"/>
  <c r="C3582" i="32" s="1"/>
  <c r="B3580" i="34"/>
  <c r="C3581" i="32" s="1"/>
  <c r="B3579" i="34"/>
  <c r="C3580" i="32" s="1"/>
  <c r="B3578" i="34"/>
  <c r="C3579" i="32" s="1"/>
  <c r="B3577" i="34"/>
  <c r="C3578" i="32" s="1"/>
  <c r="B3576" i="34"/>
  <c r="C3577" i="32" s="1"/>
  <c r="B3575" i="34"/>
  <c r="C3576" i="32" s="1"/>
  <c r="B3574" i="34"/>
  <c r="C3575" i="32" s="1"/>
  <c r="B3573" i="34"/>
  <c r="C3574" i="32" s="1"/>
  <c r="B3572" i="34"/>
  <c r="C3573" i="32" s="1"/>
  <c r="B3571" i="34"/>
  <c r="C3572" i="32" s="1"/>
  <c r="B3570" i="34"/>
  <c r="C3571" i="32" s="1"/>
  <c r="B3569" i="34"/>
  <c r="C3570" i="32" s="1"/>
  <c r="B3568" i="34"/>
  <c r="C3569" i="32" s="1"/>
  <c r="B3567" i="34"/>
  <c r="C3568" i="32" s="1"/>
  <c r="B3566" i="34"/>
  <c r="C3567" i="32" s="1"/>
  <c r="B3565" i="34"/>
  <c r="C3566" i="32" s="1"/>
  <c r="B3564" i="34"/>
  <c r="C3565" i="32" s="1"/>
  <c r="B3563" i="34"/>
  <c r="C3564" i="32" s="1"/>
  <c r="B3562" i="34"/>
  <c r="C3563" i="32" s="1"/>
  <c r="B3561" i="34"/>
  <c r="C3562" i="32" s="1"/>
  <c r="B3560" i="34"/>
  <c r="C3561" i="32" s="1"/>
  <c r="B3559" i="34"/>
  <c r="C3560" i="32" s="1"/>
  <c r="B3558" i="34"/>
  <c r="C3559" i="32" s="1"/>
  <c r="B3557" i="34"/>
  <c r="C3558" i="32" s="1"/>
  <c r="B3556" i="34"/>
  <c r="C3557" i="32" s="1"/>
  <c r="B3555" i="34"/>
  <c r="C3556" i="32" s="1"/>
  <c r="B3554" i="34"/>
  <c r="C3555" i="32" s="1"/>
  <c r="B3553" i="34"/>
  <c r="C3554" i="32" s="1"/>
  <c r="B3552" i="34"/>
  <c r="C3553" i="32" s="1"/>
  <c r="B3551" i="34"/>
  <c r="C3552" i="32" s="1"/>
  <c r="B3550" i="34"/>
  <c r="C3551" i="32" s="1"/>
  <c r="B3549" i="34"/>
  <c r="C3550" i="32" s="1"/>
  <c r="B3548" i="34"/>
  <c r="C3549" i="32" s="1"/>
  <c r="B3547" i="34"/>
  <c r="C3548" i="32" s="1"/>
  <c r="B3546" i="34"/>
  <c r="C3547" i="32" s="1"/>
  <c r="B3545" i="34"/>
  <c r="C3546" i="32" s="1"/>
  <c r="B3544" i="34"/>
  <c r="C3545" i="32" s="1"/>
  <c r="B3543" i="34"/>
  <c r="C3544" i="32" s="1"/>
  <c r="B3542" i="34"/>
  <c r="C3543" i="32" s="1"/>
  <c r="B3541" i="34"/>
  <c r="C3542" i="32" s="1"/>
  <c r="B3540" i="34"/>
  <c r="C3541" i="32" s="1"/>
  <c r="B3539" i="34"/>
  <c r="C3540" i="32" s="1"/>
  <c r="B3538" i="34"/>
  <c r="C3539" i="32" s="1"/>
  <c r="B3537" i="34"/>
  <c r="C3538" i="32" s="1"/>
  <c r="B3536" i="34"/>
  <c r="C3537" i="32" s="1"/>
  <c r="B3535" i="34"/>
  <c r="C3536" i="32" s="1"/>
  <c r="B3534" i="34"/>
  <c r="C3535" i="32" s="1"/>
  <c r="B3533" i="34"/>
  <c r="C3534" i="32" s="1"/>
  <c r="B3532" i="34"/>
  <c r="C3533" i="32" s="1"/>
  <c r="B3531" i="34"/>
  <c r="C3532" i="32" s="1"/>
  <c r="B3530" i="34"/>
  <c r="C3531" i="32" s="1"/>
  <c r="B3529" i="34"/>
  <c r="C3530" i="32" s="1"/>
  <c r="B3528" i="34"/>
  <c r="C3529" i="32" s="1"/>
  <c r="B3527" i="34"/>
  <c r="C3528" i="32" s="1"/>
  <c r="B3526" i="34"/>
  <c r="C3527" i="32" s="1"/>
  <c r="B3525" i="34"/>
  <c r="C3526" i="32" s="1"/>
  <c r="B3524" i="34"/>
  <c r="C3525" i="32" s="1"/>
  <c r="B3523" i="34"/>
  <c r="C3524" i="32" s="1"/>
  <c r="B3522" i="34"/>
  <c r="C3523" i="32" s="1"/>
  <c r="B3521" i="34"/>
  <c r="C3522" i="32" s="1"/>
  <c r="B3520" i="34"/>
  <c r="C3521" i="32" s="1"/>
  <c r="B3519" i="34"/>
  <c r="C3520" i="32" s="1"/>
  <c r="B3518" i="34"/>
  <c r="C3519" i="32" s="1"/>
  <c r="B3517" i="34"/>
  <c r="C3518" i="32" s="1"/>
  <c r="B3516" i="34"/>
  <c r="C3517" i="32" s="1"/>
  <c r="B3515" i="34"/>
  <c r="C3516" i="32" s="1"/>
  <c r="B3514" i="34"/>
  <c r="C3515" i="32" s="1"/>
  <c r="B3513" i="34"/>
  <c r="C3514" i="32" s="1"/>
  <c r="B3512" i="34"/>
  <c r="C3513" i="32" s="1"/>
  <c r="B3511" i="34"/>
  <c r="C3512" i="32" s="1"/>
  <c r="B3510" i="34"/>
  <c r="C3511" i="32" s="1"/>
  <c r="B3509" i="34"/>
  <c r="C3510" i="32" s="1"/>
  <c r="B3508" i="34"/>
  <c r="C3509" i="32" s="1"/>
  <c r="B3507" i="34"/>
  <c r="C3508" i="32" s="1"/>
  <c r="B3506" i="34"/>
  <c r="C3507" i="32" s="1"/>
  <c r="B3505" i="34"/>
  <c r="C3506" i="32" s="1"/>
  <c r="B3504" i="34"/>
  <c r="C3505" i="32" s="1"/>
  <c r="B3503" i="34"/>
  <c r="C3504" i="32" s="1"/>
  <c r="B3502" i="34"/>
  <c r="C3503" i="32" s="1"/>
  <c r="B3501" i="34"/>
  <c r="C3502" i="32" s="1"/>
  <c r="B3500" i="34"/>
  <c r="C3501" i="32" s="1"/>
  <c r="B3499" i="34"/>
  <c r="C3500" i="32" s="1"/>
  <c r="B3498" i="34"/>
  <c r="C3499" i="32" s="1"/>
  <c r="B3497" i="34"/>
  <c r="C3498" i="32" s="1"/>
  <c r="B3496" i="34"/>
  <c r="C3497" i="32" s="1"/>
  <c r="B3495" i="34"/>
  <c r="C3496" i="32" s="1"/>
  <c r="B3494" i="34"/>
  <c r="C3495" i="32" s="1"/>
  <c r="B3493" i="34"/>
  <c r="C3494" i="32" s="1"/>
  <c r="B3492" i="34"/>
  <c r="C3493" i="32" s="1"/>
  <c r="B3491" i="34"/>
  <c r="C3492" i="32" s="1"/>
  <c r="B3490" i="34"/>
  <c r="C3491" i="32" s="1"/>
  <c r="B3489" i="34"/>
  <c r="C3490" i="32" s="1"/>
  <c r="B3488" i="34"/>
  <c r="C3489" i="32" s="1"/>
  <c r="B3487" i="34"/>
  <c r="C3488" i="32" s="1"/>
  <c r="B3486" i="34"/>
  <c r="C3487" i="32" s="1"/>
  <c r="B3485" i="34"/>
  <c r="C3486" i="32" s="1"/>
  <c r="B3484" i="34"/>
  <c r="C3485" i="32" s="1"/>
  <c r="B3483" i="34"/>
  <c r="C3484" i="32" s="1"/>
  <c r="B3482" i="34"/>
  <c r="C3483" i="32" s="1"/>
  <c r="B3481" i="34"/>
  <c r="C3482" i="32" s="1"/>
  <c r="B3480" i="34"/>
  <c r="C3481" i="32" s="1"/>
  <c r="B3479" i="34"/>
  <c r="C3480" i="32" s="1"/>
  <c r="B3478" i="34"/>
  <c r="C3479" i="32" s="1"/>
  <c r="B3477" i="34"/>
  <c r="C3478" i="32" s="1"/>
  <c r="B3476" i="34"/>
  <c r="C3477" i="32" s="1"/>
  <c r="B3475" i="34"/>
  <c r="C3476" i="32" s="1"/>
  <c r="B3474" i="34"/>
  <c r="C3475" i="32" s="1"/>
  <c r="B3473" i="34"/>
  <c r="C3474" i="32" s="1"/>
  <c r="B3472" i="34"/>
  <c r="C3473" i="32" s="1"/>
  <c r="B3471" i="34"/>
  <c r="C3472" i="32" s="1"/>
  <c r="B3470" i="34"/>
  <c r="C3471" i="32" s="1"/>
  <c r="B3469" i="34"/>
  <c r="C3470" i="32" s="1"/>
  <c r="B3468" i="34"/>
  <c r="C3469" i="32" s="1"/>
  <c r="B3467" i="34"/>
  <c r="C3468" i="32" s="1"/>
  <c r="B3466" i="34"/>
  <c r="C3467" i="32" s="1"/>
  <c r="B3465" i="34"/>
  <c r="C3466" i="32" s="1"/>
  <c r="B3464" i="34"/>
  <c r="C3465" i="32" s="1"/>
  <c r="B3463" i="34"/>
  <c r="C3464" i="32" s="1"/>
  <c r="B3462" i="34"/>
  <c r="C3463" i="32" s="1"/>
  <c r="B3461" i="34"/>
  <c r="C3462" i="32" s="1"/>
  <c r="B3460" i="34"/>
  <c r="C3461" i="32" s="1"/>
  <c r="B3459" i="34"/>
  <c r="C3460" i="32" s="1"/>
  <c r="B3458" i="34"/>
  <c r="C3459" i="32" s="1"/>
  <c r="B3457" i="34"/>
  <c r="C3458" i="32" s="1"/>
  <c r="B3456" i="34"/>
  <c r="C3457" i="32" s="1"/>
  <c r="B3455" i="34"/>
  <c r="C3456" i="32" s="1"/>
  <c r="B3454" i="34"/>
  <c r="C3455" i="32" s="1"/>
  <c r="B3453" i="34"/>
  <c r="C3454" i="32" s="1"/>
  <c r="B3452" i="34"/>
  <c r="C3453" i="32" s="1"/>
  <c r="B3451" i="34"/>
  <c r="C3452" i="32" s="1"/>
  <c r="B3450" i="34"/>
  <c r="C3451" i="32" s="1"/>
  <c r="B3449" i="34"/>
  <c r="C3450" i="32" s="1"/>
  <c r="B3448" i="34"/>
  <c r="C3449" i="32" s="1"/>
  <c r="B3447" i="34"/>
  <c r="C3448" i="32" s="1"/>
  <c r="B3446" i="34"/>
  <c r="C3447" i="32" s="1"/>
  <c r="B3445" i="34"/>
  <c r="C3446" i="32" s="1"/>
  <c r="B3444" i="34"/>
  <c r="C3445" i="32" s="1"/>
  <c r="B3443" i="34"/>
  <c r="C3444" i="32" s="1"/>
  <c r="B3442" i="34"/>
  <c r="C3443" i="32" s="1"/>
  <c r="B3441" i="34"/>
  <c r="C3442" i="32" s="1"/>
  <c r="B3440" i="34"/>
  <c r="C3441" i="32" s="1"/>
  <c r="B3439" i="34"/>
  <c r="C3440" i="32" s="1"/>
  <c r="B3438" i="34"/>
  <c r="C3439" i="32" s="1"/>
  <c r="B3437" i="34"/>
  <c r="C3438" i="32" s="1"/>
  <c r="B3436" i="34"/>
  <c r="C3437" i="32" s="1"/>
  <c r="B3435" i="34"/>
  <c r="C3436" i="32" s="1"/>
  <c r="B3434" i="34"/>
  <c r="C3435" i="32" s="1"/>
  <c r="B3433" i="34"/>
  <c r="C3434" i="32" s="1"/>
  <c r="B3432" i="34"/>
  <c r="C3433" i="32" s="1"/>
  <c r="B3431" i="34"/>
  <c r="C3432" i="32" s="1"/>
  <c r="B3430" i="34"/>
  <c r="C3431" i="32" s="1"/>
  <c r="B3429" i="34"/>
  <c r="C3430" i="32" s="1"/>
  <c r="B3428" i="34"/>
  <c r="C3429" i="32" s="1"/>
  <c r="B3427" i="34"/>
  <c r="C3428" i="32" s="1"/>
  <c r="B3426" i="34"/>
  <c r="C3427" i="32" s="1"/>
  <c r="B3425" i="34"/>
  <c r="C3426" i="32" s="1"/>
  <c r="B3424" i="34"/>
  <c r="C3425" i="32" s="1"/>
  <c r="B3423" i="34"/>
  <c r="C3424" i="32" s="1"/>
  <c r="B3422" i="34"/>
  <c r="C3423" i="32" s="1"/>
  <c r="B3421" i="34"/>
  <c r="C3422" i="32" s="1"/>
  <c r="B3420" i="34"/>
  <c r="C3421" i="32" s="1"/>
  <c r="B3419" i="34"/>
  <c r="C3420" i="32" s="1"/>
  <c r="B3418" i="34"/>
  <c r="C3419" i="32" s="1"/>
  <c r="B3417" i="34"/>
  <c r="C3418" i="32" s="1"/>
  <c r="B3416" i="34"/>
  <c r="C3417" i="32" s="1"/>
  <c r="B3415" i="34"/>
  <c r="C3416" i="32" s="1"/>
  <c r="B3414" i="34"/>
  <c r="C3415" i="32" s="1"/>
  <c r="B3413" i="34"/>
  <c r="C3414" i="32" s="1"/>
  <c r="B3412" i="34"/>
  <c r="C3413" i="32" s="1"/>
  <c r="B3411" i="34"/>
  <c r="C3412" i="32" s="1"/>
  <c r="B3410" i="34"/>
  <c r="C3411" i="32" s="1"/>
  <c r="B3409" i="34"/>
  <c r="C3410" i="32" s="1"/>
  <c r="B3408" i="34"/>
  <c r="C3409" i="32" s="1"/>
  <c r="B3407" i="34"/>
  <c r="C3408" i="32" s="1"/>
  <c r="B3406" i="34"/>
  <c r="C3407" i="32" s="1"/>
  <c r="B3405" i="34"/>
  <c r="C3406" i="32" s="1"/>
  <c r="B3404" i="34"/>
  <c r="C3405" i="32" s="1"/>
  <c r="B3403" i="34"/>
  <c r="C3404" i="32" s="1"/>
  <c r="B3402" i="34"/>
  <c r="C3403" i="32" s="1"/>
  <c r="B3401" i="34"/>
  <c r="C3402" i="32" s="1"/>
  <c r="B3400" i="34"/>
  <c r="C3401" i="32" s="1"/>
  <c r="B3399" i="34"/>
  <c r="C3400" i="32" s="1"/>
  <c r="B3398" i="34"/>
  <c r="C3399" i="32" s="1"/>
  <c r="B3397" i="34"/>
  <c r="C3398" i="32" s="1"/>
  <c r="B3396" i="34"/>
  <c r="C3397" i="32" s="1"/>
  <c r="B3395" i="34"/>
  <c r="C3396" i="32" s="1"/>
  <c r="B3394" i="34"/>
  <c r="C3395" i="32" s="1"/>
  <c r="B3393" i="34"/>
  <c r="C3394" i="32" s="1"/>
  <c r="B3392" i="34"/>
  <c r="C3393" i="32" s="1"/>
  <c r="B3391" i="34"/>
  <c r="C3392" i="32" s="1"/>
  <c r="B3390" i="34"/>
  <c r="C3391" i="32" s="1"/>
  <c r="B3389" i="34"/>
  <c r="C3390" i="32" s="1"/>
  <c r="B3388" i="34"/>
  <c r="C3389" i="32" s="1"/>
  <c r="B3387" i="34"/>
  <c r="C3388" i="32" s="1"/>
  <c r="B3386" i="34"/>
  <c r="C3387" i="32" s="1"/>
  <c r="B3385" i="34"/>
  <c r="C3386" i="32" s="1"/>
  <c r="B3384" i="34"/>
  <c r="C3385" i="32" s="1"/>
  <c r="B3383" i="34"/>
  <c r="C3384" i="32" s="1"/>
  <c r="B3382" i="34"/>
  <c r="C3383" i="32" s="1"/>
  <c r="B3381" i="34"/>
  <c r="C3382" i="32" s="1"/>
  <c r="B3380" i="34"/>
  <c r="C3381" i="32" s="1"/>
  <c r="B3379" i="34"/>
  <c r="C3380" i="32" s="1"/>
  <c r="B3378" i="34"/>
  <c r="C3379" i="32" s="1"/>
  <c r="B3377" i="34"/>
  <c r="C3378" i="32" s="1"/>
  <c r="B3376" i="34"/>
  <c r="C3377" i="32" s="1"/>
  <c r="B3375" i="34"/>
  <c r="C3376" i="32" s="1"/>
  <c r="B3374" i="34"/>
  <c r="C3375" i="32" s="1"/>
  <c r="B3373" i="34"/>
  <c r="C3374" i="32" s="1"/>
  <c r="B3372" i="34"/>
  <c r="C3373" i="32" s="1"/>
  <c r="B3371" i="34"/>
  <c r="C3372" i="32" s="1"/>
  <c r="B3370" i="34"/>
  <c r="C3371" i="32" s="1"/>
  <c r="B3369" i="34"/>
  <c r="C3370" i="32" s="1"/>
  <c r="B3368" i="34"/>
  <c r="C3369" i="32" s="1"/>
  <c r="B3367" i="34"/>
  <c r="C3368" i="32" s="1"/>
  <c r="B3366" i="34"/>
  <c r="C3367" i="32" s="1"/>
  <c r="B3365" i="34"/>
  <c r="C3366" i="32" s="1"/>
  <c r="B3364" i="34"/>
  <c r="C3365" i="32" s="1"/>
  <c r="B3363" i="34"/>
  <c r="C3364" i="32" s="1"/>
  <c r="B3362" i="34"/>
  <c r="C3363" i="32" s="1"/>
  <c r="B3361" i="34"/>
  <c r="C3362" i="32" s="1"/>
  <c r="B3360" i="34"/>
  <c r="C3361" i="32" s="1"/>
  <c r="B3359" i="34"/>
  <c r="C3360" i="32" s="1"/>
  <c r="B3358" i="34"/>
  <c r="C3359" i="32" s="1"/>
  <c r="B3357" i="34"/>
  <c r="C3358" i="32" s="1"/>
  <c r="B3356" i="34"/>
  <c r="C3357" i="32" s="1"/>
  <c r="B3355" i="34"/>
  <c r="C3356" i="32" s="1"/>
  <c r="B3354" i="34"/>
  <c r="C3355" i="32" s="1"/>
  <c r="B3353" i="34"/>
  <c r="C3354" i="32" s="1"/>
  <c r="B3352" i="34"/>
  <c r="C3353" i="32" s="1"/>
  <c r="B3351" i="34"/>
  <c r="C3352" i="32" s="1"/>
  <c r="B3350" i="34"/>
  <c r="C3351" i="32" s="1"/>
  <c r="B3349" i="34"/>
  <c r="C3350" i="32" s="1"/>
  <c r="B3348" i="34"/>
  <c r="C3349" i="32" s="1"/>
  <c r="B3347" i="34"/>
  <c r="C3348" i="32" s="1"/>
  <c r="B3346" i="34"/>
  <c r="C3347" i="32" s="1"/>
  <c r="B3345" i="34"/>
  <c r="C3346" i="32" s="1"/>
  <c r="B3344" i="34"/>
  <c r="C3345" i="32" s="1"/>
  <c r="B3343" i="34"/>
  <c r="C3344" i="32" s="1"/>
  <c r="B3342" i="34"/>
  <c r="C3343" i="32" s="1"/>
  <c r="B3341" i="34"/>
  <c r="C3342" i="32" s="1"/>
  <c r="B3340" i="34"/>
  <c r="C3341" i="32" s="1"/>
  <c r="B3339" i="34"/>
  <c r="C3340" i="32" s="1"/>
  <c r="B3338" i="34"/>
  <c r="C3339" i="32" s="1"/>
  <c r="B3337" i="34"/>
  <c r="C3338" i="32" s="1"/>
  <c r="B3336" i="34"/>
  <c r="C3337" i="32" s="1"/>
  <c r="B3335" i="34"/>
  <c r="C3336" i="32" s="1"/>
  <c r="B3334" i="34"/>
  <c r="C3335" i="32" s="1"/>
  <c r="B3333" i="34"/>
  <c r="C3334" i="32" s="1"/>
  <c r="B3332" i="34"/>
  <c r="C3333" i="32" s="1"/>
  <c r="B3331" i="34"/>
  <c r="C3332" i="32" s="1"/>
  <c r="B3330" i="34"/>
  <c r="C3331" i="32" s="1"/>
  <c r="B3329" i="34"/>
  <c r="C3330" i="32" s="1"/>
  <c r="B3328" i="34"/>
  <c r="C3329" i="32" s="1"/>
  <c r="B3327" i="34"/>
  <c r="C3328" i="32" s="1"/>
  <c r="B3326" i="34"/>
  <c r="C3327" i="32" s="1"/>
  <c r="B3325" i="34"/>
  <c r="C3326" i="32" s="1"/>
  <c r="B3324" i="34"/>
  <c r="C3325" i="32" s="1"/>
  <c r="B3323" i="34"/>
  <c r="C3324" i="32" s="1"/>
  <c r="B3322" i="34"/>
  <c r="C3323" i="32" s="1"/>
  <c r="B3321" i="34"/>
  <c r="C3322" i="32" s="1"/>
  <c r="B3320" i="34"/>
  <c r="C3321" i="32" s="1"/>
  <c r="B3319" i="34"/>
  <c r="C3320" i="32" s="1"/>
  <c r="B3318" i="34"/>
  <c r="C3319" i="32" s="1"/>
  <c r="B3317" i="34"/>
  <c r="C3318" i="32" s="1"/>
  <c r="B3316" i="34"/>
  <c r="C3317" i="32" s="1"/>
  <c r="B3315" i="34"/>
  <c r="C3316" i="32" s="1"/>
  <c r="B3314" i="34"/>
  <c r="C3315" i="32" s="1"/>
  <c r="B3313" i="34"/>
  <c r="C3314" i="32" s="1"/>
  <c r="B3312" i="34"/>
  <c r="C3313" i="32" s="1"/>
  <c r="B3311" i="34"/>
  <c r="C3312" i="32" s="1"/>
  <c r="B3310" i="34"/>
  <c r="C3311" i="32" s="1"/>
  <c r="B3309" i="34"/>
  <c r="C3310" i="32" s="1"/>
  <c r="B3308" i="34"/>
  <c r="C3309" i="32" s="1"/>
  <c r="B3307" i="34"/>
  <c r="C3308" i="32" s="1"/>
  <c r="B3306" i="34"/>
  <c r="C3307" i="32" s="1"/>
  <c r="B3305" i="34"/>
  <c r="C3306" i="32" s="1"/>
  <c r="B3304" i="34"/>
  <c r="C3305" i="32" s="1"/>
  <c r="B3303" i="34"/>
  <c r="C3304" i="32" s="1"/>
  <c r="B3302" i="34"/>
  <c r="C3303" i="32" s="1"/>
  <c r="B3301" i="34"/>
  <c r="C3302" i="32" s="1"/>
  <c r="B3300" i="34"/>
  <c r="C3301" i="32" s="1"/>
  <c r="B3299" i="34"/>
  <c r="C3300" i="32" s="1"/>
  <c r="B3298" i="34"/>
  <c r="C3299" i="32" s="1"/>
  <c r="B3297" i="34"/>
  <c r="C3298" i="32" s="1"/>
  <c r="B3296" i="34"/>
  <c r="C3297" i="32" s="1"/>
  <c r="B3295" i="34"/>
  <c r="C3296" i="32" s="1"/>
  <c r="B3294" i="34"/>
  <c r="C3295" i="32" s="1"/>
  <c r="B3293" i="34"/>
  <c r="C3294" i="32" s="1"/>
  <c r="B3292" i="34"/>
  <c r="C3293" i="32" s="1"/>
  <c r="B3291" i="34"/>
  <c r="C3292" i="32" s="1"/>
  <c r="B3290" i="34"/>
  <c r="C3291" i="32" s="1"/>
  <c r="B3289" i="34"/>
  <c r="C3290" i="32" s="1"/>
  <c r="B3288" i="34"/>
  <c r="C3289" i="32" s="1"/>
  <c r="B3287" i="34"/>
  <c r="C3288" i="32" s="1"/>
  <c r="B3286" i="34"/>
  <c r="C3287" i="32" s="1"/>
  <c r="B3285" i="34"/>
  <c r="C3286" i="32" s="1"/>
  <c r="B3284" i="34"/>
  <c r="C3285" i="32" s="1"/>
  <c r="B3283" i="34"/>
  <c r="C3284" i="32" s="1"/>
  <c r="B3282" i="34"/>
  <c r="C3283" i="32" s="1"/>
  <c r="B3281" i="34"/>
  <c r="C3282" i="32" s="1"/>
  <c r="B3280" i="34"/>
  <c r="C3281" i="32" s="1"/>
  <c r="B3279" i="34"/>
  <c r="C3280" i="32" s="1"/>
  <c r="B3278" i="34"/>
  <c r="C3279" i="32" s="1"/>
  <c r="B3277" i="34"/>
  <c r="C3278" i="32" s="1"/>
  <c r="B3276" i="34"/>
  <c r="C3277" i="32" s="1"/>
  <c r="B3275" i="34"/>
  <c r="C3276" i="32" s="1"/>
  <c r="B3274" i="34"/>
  <c r="C3275" i="32" s="1"/>
  <c r="B3273" i="34"/>
  <c r="C3274" i="32" s="1"/>
  <c r="B3272" i="34"/>
  <c r="C3273" i="32" s="1"/>
  <c r="B3271" i="34"/>
  <c r="C3272" i="32" s="1"/>
  <c r="B3270" i="34"/>
  <c r="C3271" i="32" s="1"/>
  <c r="B3269" i="34"/>
  <c r="C3270" i="32" s="1"/>
  <c r="B3268" i="34"/>
  <c r="C3269" i="32" s="1"/>
  <c r="B3267" i="34"/>
  <c r="C3268" i="32" s="1"/>
  <c r="B3266" i="34"/>
  <c r="C3267" i="32" s="1"/>
  <c r="B3265" i="34"/>
  <c r="C3266" i="32" s="1"/>
  <c r="B3264" i="34"/>
  <c r="C3265" i="32" s="1"/>
  <c r="B3263" i="34"/>
  <c r="C3264" i="32" s="1"/>
  <c r="B3262" i="34"/>
  <c r="C3263" i="32" s="1"/>
  <c r="B3261" i="34"/>
  <c r="C3262" i="32" s="1"/>
  <c r="B3260" i="34"/>
  <c r="C3261" i="32" s="1"/>
  <c r="B3259" i="34"/>
  <c r="C3260" i="32" s="1"/>
  <c r="B3258" i="34"/>
  <c r="C3259" i="32" s="1"/>
  <c r="B3257" i="34"/>
  <c r="C3258" i="32" s="1"/>
  <c r="B3256" i="34"/>
  <c r="C3257" i="32" s="1"/>
  <c r="B3255" i="34"/>
  <c r="C3256" i="32" s="1"/>
  <c r="B3254" i="34"/>
  <c r="C3255" i="32" s="1"/>
  <c r="B3253" i="34"/>
  <c r="C3254" i="32" s="1"/>
  <c r="B3252" i="34"/>
  <c r="C3253" i="32" s="1"/>
  <c r="B3251" i="34"/>
  <c r="C3252" i="32" s="1"/>
  <c r="B3250" i="34"/>
  <c r="C3251" i="32" s="1"/>
  <c r="B3249" i="34"/>
  <c r="C3250" i="32" s="1"/>
  <c r="B3248" i="34"/>
  <c r="C3249" i="32" s="1"/>
  <c r="B3247" i="34"/>
  <c r="C3248" i="32" s="1"/>
  <c r="B3246" i="34"/>
  <c r="C3247" i="32" s="1"/>
  <c r="B3245" i="34"/>
  <c r="C3246" i="32" s="1"/>
  <c r="B3244" i="34"/>
  <c r="C3245" i="32" s="1"/>
  <c r="B3243" i="34"/>
  <c r="C3244" i="32" s="1"/>
  <c r="B3242" i="34"/>
  <c r="C3243" i="32" s="1"/>
  <c r="B3241" i="34"/>
  <c r="C3242" i="32" s="1"/>
  <c r="B3240" i="34"/>
  <c r="C3241" i="32" s="1"/>
  <c r="B3239" i="34"/>
  <c r="C3240" i="32" s="1"/>
  <c r="B3238" i="34"/>
  <c r="C3239" i="32" s="1"/>
  <c r="B3237" i="34"/>
  <c r="C3238" i="32" s="1"/>
  <c r="B3236" i="34"/>
  <c r="C3237" i="32" s="1"/>
  <c r="B3235" i="34"/>
  <c r="C3236" i="32" s="1"/>
  <c r="B3234" i="34"/>
  <c r="C3235" i="32" s="1"/>
  <c r="B3233" i="34"/>
  <c r="C3234" i="32" s="1"/>
  <c r="B3232" i="34"/>
  <c r="C3233" i="32" s="1"/>
  <c r="B3231" i="34"/>
  <c r="C3232" i="32" s="1"/>
  <c r="B3230" i="34"/>
  <c r="C3231" i="32" s="1"/>
  <c r="B3229" i="34"/>
  <c r="C3230" i="32" s="1"/>
  <c r="B3228" i="34"/>
  <c r="C3229" i="32" s="1"/>
  <c r="B3227" i="34"/>
  <c r="C3228" i="32" s="1"/>
  <c r="B3226" i="34"/>
  <c r="C3227" i="32" s="1"/>
  <c r="B3225" i="34"/>
  <c r="C3226" i="32" s="1"/>
  <c r="B3224" i="34"/>
  <c r="C3225" i="32" s="1"/>
  <c r="B3223" i="34"/>
  <c r="C3224" i="32" s="1"/>
  <c r="B3222" i="34"/>
  <c r="C3223" i="32" s="1"/>
  <c r="B3221" i="34"/>
  <c r="C3222" i="32" s="1"/>
  <c r="B3220" i="34"/>
  <c r="C3221" i="32" s="1"/>
  <c r="B3219" i="34"/>
  <c r="C3220" i="32" s="1"/>
  <c r="B3218" i="34"/>
  <c r="C3219" i="32" s="1"/>
  <c r="B3217" i="34"/>
  <c r="C3218" i="32" s="1"/>
  <c r="B3216" i="34"/>
  <c r="C3217" i="32" s="1"/>
  <c r="B3215" i="34"/>
  <c r="C3216" i="32" s="1"/>
  <c r="B3214" i="34"/>
  <c r="C3215" i="32" s="1"/>
  <c r="B3213" i="34"/>
  <c r="C3214" i="32" s="1"/>
  <c r="B3212" i="34"/>
  <c r="C3213" i="32" s="1"/>
  <c r="B3211" i="34"/>
  <c r="C3212" i="32" s="1"/>
  <c r="B3210" i="34"/>
  <c r="C3211" i="32" s="1"/>
  <c r="B3209" i="34"/>
  <c r="C3210" i="32" s="1"/>
  <c r="B3208" i="34"/>
  <c r="C3209" i="32" s="1"/>
  <c r="B3207" i="34"/>
  <c r="C3208" i="32" s="1"/>
  <c r="B3206" i="34"/>
  <c r="C3207" i="32" s="1"/>
  <c r="B3205" i="34"/>
  <c r="C3206" i="32" s="1"/>
  <c r="B3204" i="34"/>
  <c r="C3205" i="32" s="1"/>
  <c r="B3203" i="34"/>
  <c r="C3204" i="32" s="1"/>
  <c r="B3202" i="34"/>
  <c r="C3203" i="32" s="1"/>
  <c r="B3201" i="34"/>
  <c r="C3202" i="32" s="1"/>
  <c r="B3200" i="34"/>
  <c r="C3201" i="32" s="1"/>
  <c r="B3199" i="34"/>
  <c r="C3200" i="32" s="1"/>
  <c r="B3198" i="34"/>
  <c r="C3199" i="32" s="1"/>
  <c r="B3197" i="34"/>
  <c r="C3198" i="32" s="1"/>
  <c r="B3196" i="34"/>
  <c r="C3197" i="32" s="1"/>
  <c r="B3195" i="34"/>
  <c r="C3196" i="32" s="1"/>
  <c r="B3194" i="34"/>
  <c r="C3195" i="32" s="1"/>
  <c r="B3193" i="34"/>
  <c r="C3194" i="32" s="1"/>
  <c r="B3192" i="34"/>
  <c r="C3193" i="32" s="1"/>
  <c r="B3191" i="34"/>
  <c r="C3192" i="32" s="1"/>
  <c r="B3190" i="34"/>
  <c r="C3191" i="32" s="1"/>
  <c r="B3189" i="34"/>
  <c r="C3190" i="32" s="1"/>
  <c r="B3188" i="34"/>
  <c r="C3189" i="32" s="1"/>
  <c r="B3187" i="34"/>
  <c r="C3188" i="32" s="1"/>
  <c r="B3186" i="34"/>
  <c r="C3187" i="32" s="1"/>
  <c r="B3185" i="34"/>
  <c r="C3186" i="32" s="1"/>
  <c r="B3184" i="34"/>
  <c r="C3185" i="32" s="1"/>
  <c r="B3183" i="34"/>
  <c r="C3184" i="32" s="1"/>
  <c r="B3182" i="34"/>
  <c r="C3183" i="32" s="1"/>
  <c r="B3181" i="34"/>
  <c r="C3182" i="32" s="1"/>
  <c r="B3180" i="34"/>
  <c r="C3181" i="32" s="1"/>
  <c r="B3179" i="34"/>
  <c r="C3180" i="32" s="1"/>
  <c r="B3178" i="34"/>
  <c r="C3179" i="32" s="1"/>
  <c r="B3177" i="34"/>
  <c r="C3178" i="32" s="1"/>
  <c r="B3176" i="34"/>
  <c r="C3177" i="32" s="1"/>
  <c r="B3175" i="34"/>
  <c r="C3176" i="32" s="1"/>
  <c r="B3174" i="34"/>
  <c r="C3175" i="32" s="1"/>
  <c r="B3173" i="34"/>
  <c r="C3174" i="32" s="1"/>
  <c r="B3172" i="34"/>
  <c r="C3173" i="32" s="1"/>
  <c r="B3171" i="34"/>
  <c r="C3172" i="32" s="1"/>
  <c r="B3170" i="34"/>
  <c r="C3171" i="32" s="1"/>
  <c r="B3169" i="34"/>
  <c r="C3170" i="32" s="1"/>
  <c r="B3168" i="34"/>
  <c r="C3169" i="32" s="1"/>
  <c r="B3167" i="34"/>
  <c r="C3168" i="32" s="1"/>
  <c r="B3166" i="34"/>
  <c r="C3167" i="32" s="1"/>
  <c r="B3165" i="34"/>
  <c r="C3166" i="32" s="1"/>
  <c r="B3164" i="34"/>
  <c r="C3165" i="32" s="1"/>
  <c r="B3163" i="34"/>
  <c r="C3164" i="32" s="1"/>
  <c r="B3162" i="34"/>
  <c r="C3163" i="32" s="1"/>
  <c r="B3161" i="34"/>
  <c r="C3162" i="32" s="1"/>
  <c r="B3160" i="34"/>
  <c r="C3161" i="32" s="1"/>
  <c r="B3159" i="34"/>
  <c r="C3160" i="32" s="1"/>
  <c r="B3158" i="34"/>
  <c r="C3159" i="32" s="1"/>
  <c r="B3157" i="34"/>
  <c r="C3158" i="32" s="1"/>
  <c r="B3156" i="34"/>
  <c r="C3157" i="32" s="1"/>
  <c r="B3155" i="34"/>
  <c r="C3156" i="32" s="1"/>
  <c r="B3154" i="34"/>
  <c r="C3155" i="32" s="1"/>
  <c r="B3153" i="34"/>
  <c r="C3154" i="32" s="1"/>
  <c r="B3152" i="34"/>
  <c r="C3153" i="32" s="1"/>
  <c r="B3151" i="34"/>
  <c r="C3152" i="32" s="1"/>
  <c r="B3150" i="34"/>
  <c r="C3151" i="32" s="1"/>
  <c r="B3149" i="34"/>
  <c r="C3150" i="32" s="1"/>
  <c r="B3148" i="34"/>
  <c r="C3149" i="32" s="1"/>
  <c r="B3147" i="34"/>
  <c r="C3148" i="32" s="1"/>
  <c r="B3146" i="34"/>
  <c r="C3147" i="32" s="1"/>
  <c r="B3145" i="34"/>
  <c r="C3146" i="32" s="1"/>
  <c r="B3144" i="34"/>
  <c r="C3145" i="32" s="1"/>
  <c r="B3143" i="34"/>
  <c r="C3144" i="32" s="1"/>
  <c r="B3142" i="34"/>
  <c r="C3143" i="32" s="1"/>
  <c r="B3141" i="34"/>
  <c r="C3142" i="32" s="1"/>
  <c r="B3140" i="34"/>
  <c r="C3141" i="32" s="1"/>
  <c r="B3139" i="34"/>
  <c r="C3140" i="32" s="1"/>
  <c r="B3138" i="34"/>
  <c r="C3139" i="32" s="1"/>
  <c r="B3137" i="34"/>
  <c r="C3138" i="32" s="1"/>
  <c r="B3136" i="34"/>
  <c r="C3137" i="32" s="1"/>
  <c r="B3135" i="34"/>
  <c r="C3136" i="32" s="1"/>
  <c r="B3134" i="34"/>
  <c r="C3135" i="32" s="1"/>
  <c r="B3133" i="34"/>
  <c r="C3134" i="32" s="1"/>
  <c r="B3132" i="34"/>
  <c r="C3133" i="32" s="1"/>
  <c r="B3131" i="34"/>
  <c r="C3132" i="32" s="1"/>
  <c r="B3130" i="34"/>
  <c r="C3131" i="32" s="1"/>
  <c r="B3129" i="34"/>
  <c r="C3130" i="32" s="1"/>
  <c r="B3128" i="34"/>
  <c r="C3129" i="32" s="1"/>
  <c r="B3127" i="34"/>
  <c r="C3128" i="32" s="1"/>
  <c r="B3126" i="34"/>
  <c r="C3127" i="32" s="1"/>
  <c r="B3125" i="34"/>
  <c r="C3126" i="32" s="1"/>
  <c r="B3124" i="34"/>
  <c r="C3125" i="32" s="1"/>
  <c r="B3123" i="34"/>
  <c r="C3124" i="32" s="1"/>
  <c r="B3122" i="34"/>
  <c r="C3123" i="32" s="1"/>
  <c r="B3121" i="34"/>
  <c r="C3122" i="32" s="1"/>
  <c r="B3120" i="34"/>
  <c r="C3121" i="32" s="1"/>
  <c r="B3119" i="34"/>
  <c r="C3120" i="32" s="1"/>
  <c r="B3118" i="34"/>
  <c r="C3119" i="32" s="1"/>
  <c r="B3117" i="34"/>
  <c r="C3118" i="32" s="1"/>
  <c r="B3116" i="34"/>
  <c r="C3117" i="32" s="1"/>
  <c r="B3115" i="34"/>
  <c r="C3116" i="32" s="1"/>
  <c r="B3114" i="34"/>
  <c r="C3115" i="32" s="1"/>
  <c r="B3113" i="34"/>
  <c r="C3114" i="32" s="1"/>
  <c r="B3112" i="34"/>
  <c r="C3113" i="32" s="1"/>
  <c r="B3111" i="34"/>
  <c r="C3112" i="32" s="1"/>
  <c r="B3110" i="34"/>
  <c r="C3111" i="32" s="1"/>
  <c r="B3109" i="34"/>
  <c r="C3110" i="32" s="1"/>
  <c r="B3108" i="34"/>
  <c r="C3109" i="32" s="1"/>
  <c r="B3107" i="34"/>
  <c r="C3108" i="32" s="1"/>
  <c r="B3106" i="34"/>
  <c r="C3107" i="32" s="1"/>
  <c r="B3105" i="34"/>
  <c r="C3106" i="32" s="1"/>
  <c r="B3104" i="34"/>
  <c r="C3105" i="32" s="1"/>
  <c r="B3103" i="34"/>
  <c r="C3104" i="32" s="1"/>
  <c r="B3102" i="34"/>
  <c r="C3103" i="32" s="1"/>
  <c r="B3101" i="34"/>
  <c r="C3102" i="32" s="1"/>
  <c r="B3100" i="34"/>
  <c r="C3101" i="32" s="1"/>
  <c r="B3099" i="34"/>
  <c r="C3100" i="32" s="1"/>
  <c r="B3098" i="34"/>
  <c r="C3099" i="32" s="1"/>
  <c r="B3097" i="34"/>
  <c r="C3098" i="32" s="1"/>
  <c r="B3096" i="34"/>
  <c r="C3097" i="32" s="1"/>
  <c r="B3095" i="34"/>
  <c r="C3096" i="32" s="1"/>
  <c r="B3094" i="34"/>
  <c r="C3095" i="32" s="1"/>
  <c r="B3093" i="34"/>
  <c r="C3094" i="32" s="1"/>
  <c r="B3092" i="34"/>
  <c r="C3093" i="32" s="1"/>
  <c r="B3091" i="34"/>
  <c r="C3092" i="32" s="1"/>
  <c r="B3090" i="34"/>
  <c r="C3091" i="32" s="1"/>
  <c r="B3089" i="34"/>
  <c r="C3090" i="32" s="1"/>
  <c r="B3088" i="34"/>
  <c r="C3089" i="32" s="1"/>
  <c r="B3087" i="34"/>
  <c r="C3088" i="32" s="1"/>
  <c r="B3086" i="34"/>
  <c r="C3087" i="32" s="1"/>
  <c r="B3085" i="34"/>
  <c r="C3086" i="32" s="1"/>
  <c r="B3084" i="34"/>
  <c r="C3085" i="32" s="1"/>
  <c r="B3083" i="34"/>
  <c r="C3084" i="32" s="1"/>
  <c r="B3082" i="34"/>
  <c r="C3083" i="32" s="1"/>
  <c r="B3081" i="34"/>
  <c r="C3082" i="32" s="1"/>
  <c r="B3080" i="34"/>
  <c r="C3081" i="32" s="1"/>
  <c r="B3079" i="34"/>
  <c r="C3080" i="32" s="1"/>
  <c r="B3078" i="34"/>
  <c r="C3079" i="32" s="1"/>
  <c r="B3077" i="34"/>
  <c r="C3078" i="32" s="1"/>
  <c r="B3076" i="34"/>
  <c r="C3077" i="32" s="1"/>
  <c r="B3075" i="34"/>
  <c r="C3076" i="32" s="1"/>
  <c r="B3074" i="34"/>
  <c r="C3075" i="32" s="1"/>
  <c r="B3073" i="34"/>
  <c r="C3074" i="32" s="1"/>
  <c r="B3072" i="34"/>
  <c r="C3073" i="32" s="1"/>
  <c r="B3071" i="34"/>
  <c r="C3072" i="32" s="1"/>
  <c r="B3070" i="34"/>
  <c r="C3071" i="32" s="1"/>
  <c r="B3069" i="34"/>
  <c r="C3070" i="32" s="1"/>
  <c r="B3068" i="34"/>
  <c r="C3069" i="32" s="1"/>
  <c r="B3067" i="34"/>
  <c r="C3068" i="32" s="1"/>
  <c r="B3066" i="34"/>
  <c r="C3067" i="32" s="1"/>
  <c r="B3065" i="34"/>
  <c r="C3066" i="32" s="1"/>
  <c r="B3064" i="34"/>
  <c r="C3065" i="32" s="1"/>
  <c r="B3063" i="34"/>
  <c r="C3064" i="32" s="1"/>
  <c r="B3062" i="34"/>
  <c r="C3063" i="32" s="1"/>
  <c r="B3061" i="34"/>
  <c r="C3062" i="32" s="1"/>
  <c r="B3060" i="34"/>
  <c r="C3061" i="32" s="1"/>
  <c r="B3059" i="34"/>
  <c r="C3060" i="32" s="1"/>
  <c r="B3058" i="34"/>
  <c r="C3059" i="32" s="1"/>
  <c r="B3057" i="34"/>
  <c r="C3058" i="32" s="1"/>
  <c r="B3056" i="34"/>
  <c r="C3057" i="32" s="1"/>
  <c r="B3055" i="34"/>
  <c r="C3056" i="32" s="1"/>
  <c r="B3054" i="34"/>
  <c r="C3055" i="32" s="1"/>
  <c r="B3053" i="34"/>
  <c r="C3054" i="32" s="1"/>
  <c r="B3052" i="34"/>
  <c r="C3053" i="32" s="1"/>
  <c r="B3051" i="34"/>
  <c r="C3052" i="32" s="1"/>
  <c r="B3050" i="34"/>
  <c r="C3051" i="32" s="1"/>
  <c r="B3049" i="34"/>
  <c r="C3050" i="32" s="1"/>
  <c r="B3048" i="34"/>
  <c r="C3049" i="32" s="1"/>
  <c r="B3047" i="34"/>
  <c r="C3048" i="32" s="1"/>
  <c r="B3046" i="34"/>
  <c r="C3047" i="32" s="1"/>
  <c r="B3045" i="34"/>
  <c r="C3046" i="32" s="1"/>
  <c r="B3044" i="34"/>
  <c r="C3045" i="32" s="1"/>
  <c r="B3043" i="34"/>
  <c r="C3044" i="32" s="1"/>
  <c r="B3042" i="34"/>
  <c r="C3043" i="32" s="1"/>
  <c r="B3041" i="34"/>
  <c r="C3042" i="32" s="1"/>
  <c r="B3040" i="34"/>
  <c r="C3041" i="32" s="1"/>
  <c r="B3039" i="34"/>
  <c r="C3040" i="32" s="1"/>
  <c r="B3038" i="34"/>
  <c r="C3039" i="32" s="1"/>
  <c r="B3037" i="34"/>
  <c r="C3038" i="32" s="1"/>
  <c r="B3036" i="34"/>
  <c r="C3037" i="32" s="1"/>
  <c r="B3035" i="34"/>
  <c r="C3036" i="32" s="1"/>
  <c r="B3034" i="34"/>
  <c r="C3035" i="32" s="1"/>
  <c r="B3033" i="34"/>
  <c r="C3034" i="32" s="1"/>
  <c r="B3032" i="34"/>
  <c r="C3033" i="32" s="1"/>
  <c r="B3031" i="34"/>
  <c r="C3032" i="32" s="1"/>
  <c r="B3030" i="34"/>
  <c r="C3031" i="32" s="1"/>
  <c r="B3029" i="34"/>
  <c r="C3030" i="32" s="1"/>
  <c r="B3028" i="34"/>
  <c r="C3029" i="32" s="1"/>
  <c r="B3027" i="34"/>
  <c r="C3028" i="32" s="1"/>
  <c r="B3026" i="34"/>
  <c r="C3027" i="32" s="1"/>
  <c r="B3025" i="34"/>
  <c r="C3026" i="32" s="1"/>
  <c r="B3024" i="34"/>
  <c r="C3025" i="32" s="1"/>
  <c r="B3023" i="34"/>
  <c r="C3024" i="32" s="1"/>
  <c r="B3022" i="34"/>
  <c r="C3023" i="32" s="1"/>
  <c r="B3021" i="34"/>
  <c r="C3022" i="32" s="1"/>
  <c r="B3020" i="34"/>
  <c r="C3021" i="32" s="1"/>
  <c r="B3019" i="34"/>
  <c r="C3020" i="32" s="1"/>
  <c r="B3018" i="34"/>
  <c r="C3019" i="32" s="1"/>
  <c r="B3017" i="34"/>
  <c r="C3018" i="32" s="1"/>
  <c r="B3016" i="34"/>
  <c r="C3017" i="32" s="1"/>
  <c r="B3015" i="34"/>
  <c r="C3016" i="32" s="1"/>
  <c r="B3014" i="34"/>
  <c r="C3015" i="32" s="1"/>
  <c r="B3013" i="34"/>
  <c r="C3014" i="32" s="1"/>
  <c r="B3012" i="34"/>
  <c r="C3013" i="32" s="1"/>
  <c r="B3011" i="34"/>
  <c r="C3012" i="32" s="1"/>
  <c r="B3010" i="34"/>
  <c r="C3011" i="32" s="1"/>
  <c r="B3009" i="34"/>
  <c r="C3010" i="32" s="1"/>
  <c r="B3008" i="34"/>
  <c r="C3009" i="32" s="1"/>
  <c r="B3007" i="34"/>
  <c r="C3008" i="32" s="1"/>
  <c r="B3006" i="34"/>
  <c r="C3007" i="32" s="1"/>
  <c r="B3005" i="34"/>
  <c r="C3006" i="32" s="1"/>
  <c r="B3004" i="34"/>
  <c r="C3005" i="32" s="1"/>
  <c r="B3003" i="34"/>
  <c r="C3004" i="32" s="1"/>
  <c r="B3002" i="34"/>
  <c r="C3003" i="32" s="1"/>
  <c r="B3001" i="34"/>
  <c r="C3002" i="32" s="1"/>
  <c r="B3000" i="34"/>
  <c r="C3001" i="32" s="1"/>
  <c r="B2999" i="34"/>
  <c r="C3000" i="32" s="1"/>
  <c r="B2998" i="34"/>
  <c r="C2999" i="32" s="1"/>
  <c r="B2997" i="34"/>
  <c r="C2998" i="32" s="1"/>
  <c r="B2996" i="34"/>
  <c r="C2997" i="32" s="1"/>
  <c r="B2995" i="34"/>
  <c r="C2996" i="32" s="1"/>
  <c r="B2994" i="34"/>
  <c r="C2995" i="32" s="1"/>
  <c r="B2993" i="34"/>
  <c r="C2994" i="32" s="1"/>
  <c r="B2992" i="34"/>
  <c r="C2993" i="32" s="1"/>
  <c r="B2991" i="34"/>
  <c r="C2992" i="32" s="1"/>
  <c r="B2990" i="34"/>
  <c r="C2991" i="32" s="1"/>
  <c r="B2989" i="34"/>
  <c r="C2990" i="32" s="1"/>
  <c r="B2988" i="34"/>
  <c r="C2989" i="32" s="1"/>
  <c r="B2987" i="34"/>
  <c r="C2988" i="32" s="1"/>
  <c r="B2986" i="34"/>
  <c r="C2987" i="32" s="1"/>
  <c r="B2985" i="34"/>
  <c r="C2986" i="32" s="1"/>
  <c r="B2984" i="34"/>
  <c r="C2985" i="32" s="1"/>
  <c r="B2983" i="34"/>
  <c r="C2984" i="32" s="1"/>
  <c r="B2982" i="34"/>
  <c r="C2983" i="32" s="1"/>
  <c r="B2981" i="34"/>
  <c r="C2982" i="32" s="1"/>
  <c r="B2980" i="34"/>
  <c r="C2981" i="32" s="1"/>
  <c r="B2979" i="34"/>
  <c r="C2980" i="32" s="1"/>
  <c r="B2978" i="34"/>
  <c r="C2979" i="32" s="1"/>
  <c r="B2977" i="34"/>
  <c r="C2978" i="32" s="1"/>
  <c r="B2976" i="34"/>
  <c r="C2977" i="32" s="1"/>
  <c r="B2975" i="34"/>
  <c r="C2976" i="32" s="1"/>
  <c r="B2974" i="34"/>
  <c r="C2975" i="32" s="1"/>
  <c r="B2973" i="34"/>
  <c r="C2974" i="32" s="1"/>
  <c r="B2972" i="34"/>
  <c r="C2973" i="32" s="1"/>
  <c r="B2971" i="34"/>
  <c r="C2972" i="32" s="1"/>
  <c r="B2970" i="34"/>
  <c r="C2971" i="32" s="1"/>
  <c r="B2969" i="34"/>
  <c r="C2970" i="32" s="1"/>
  <c r="B2968" i="34"/>
  <c r="C2969" i="32" s="1"/>
  <c r="B2967" i="34"/>
  <c r="C2968" i="32" s="1"/>
  <c r="B2966" i="34"/>
  <c r="C2967" i="32" s="1"/>
  <c r="B2965" i="34"/>
  <c r="C2966" i="32" s="1"/>
  <c r="B2964" i="34"/>
  <c r="C2965" i="32" s="1"/>
  <c r="B2963" i="34"/>
  <c r="C2964" i="32" s="1"/>
  <c r="B2962" i="34"/>
  <c r="C2963" i="32" s="1"/>
  <c r="B2961" i="34"/>
  <c r="C2962" i="32" s="1"/>
  <c r="B2960" i="34"/>
  <c r="C2961" i="32" s="1"/>
  <c r="B2959" i="34"/>
  <c r="C2960" i="32" s="1"/>
  <c r="B2958" i="34"/>
  <c r="C2959" i="32" s="1"/>
  <c r="B2957" i="34"/>
  <c r="C2958" i="32" s="1"/>
  <c r="B2956" i="34"/>
  <c r="C2957" i="32" s="1"/>
  <c r="B2955" i="34"/>
  <c r="C2956" i="32" s="1"/>
  <c r="B2954" i="34"/>
  <c r="C2955" i="32" s="1"/>
  <c r="B2953" i="34"/>
  <c r="C2954" i="32" s="1"/>
  <c r="B2952" i="34"/>
  <c r="C2953" i="32" s="1"/>
  <c r="B2951" i="34"/>
  <c r="C2952" i="32" s="1"/>
  <c r="B2950" i="34"/>
  <c r="C2951" i="32" s="1"/>
  <c r="B2949" i="34"/>
  <c r="C2950" i="32" s="1"/>
  <c r="B2948" i="34"/>
  <c r="C2949" i="32" s="1"/>
  <c r="B2947" i="34"/>
  <c r="C2948" i="32" s="1"/>
  <c r="B2946" i="34"/>
  <c r="C2947" i="32" s="1"/>
  <c r="B2945" i="34"/>
  <c r="C2946" i="32" s="1"/>
  <c r="B2944" i="34"/>
  <c r="C2945" i="32" s="1"/>
  <c r="B2943" i="34"/>
  <c r="C2944" i="32" s="1"/>
  <c r="B2942" i="34"/>
  <c r="C2943" i="32" s="1"/>
  <c r="B2941" i="34"/>
  <c r="C2942" i="32" s="1"/>
  <c r="B2940" i="34"/>
  <c r="C2941" i="32" s="1"/>
  <c r="B2939" i="34"/>
  <c r="C2940" i="32" s="1"/>
  <c r="B2938" i="34"/>
  <c r="C2939" i="32" s="1"/>
  <c r="B2937" i="34"/>
  <c r="C2938" i="32" s="1"/>
  <c r="B2936" i="34"/>
  <c r="C2937" i="32" s="1"/>
  <c r="B2935" i="34"/>
  <c r="C2936" i="32" s="1"/>
  <c r="B2934" i="34"/>
  <c r="C2935" i="32" s="1"/>
  <c r="B2933" i="34"/>
  <c r="C2934" i="32" s="1"/>
  <c r="B2932" i="34"/>
  <c r="C2933" i="32" s="1"/>
  <c r="B2931" i="34"/>
  <c r="C2932" i="32" s="1"/>
  <c r="B2930" i="34"/>
  <c r="C2931" i="32" s="1"/>
  <c r="B2929" i="34"/>
  <c r="C2930" i="32" s="1"/>
  <c r="B2928" i="34"/>
  <c r="C2929" i="32" s="1"/>
  <c r="B2927" i="34"/>
  <c r="C2928" i="32" s="1"/>
  <c r="B2926" i="34"/>
  <c r="C2927" i="32" s="1"/>
  <c r="B2925" i="34"/>
  <c r="C2926" i="32" s="1"/>
  <c r="B2924" i="34"/>
  <c r="C2925" i="32" s="1"/>
  <c r="B2923" i="34"/>
  <c r="C2924" i="32" s="1"/>
  <c r="B2922" i="34"/>
  <c r="C2923" i="32" s="1"/>
  <c r="B2921" i="34"/>
  <c r="C2922" i="32" s="1"/>
  <c r="B2920" i="34"/>
  <c r="C2921" i="32" s="1"/>
  <c r="B2919" i="34"/>
  <c r="C2920" i="32" s="1"/>
  <c r="B2918" i="34"/>
  <c r="C2919" i="32" s="1"/>
  <c r="B2917" i="34"/>
  <c r="C2918" i="32" s="1"/>
  <c r="B2916" i="34"/>
  <c r="C2917" i="32" s="1"/>
  <c r="B2915" i="34"/>
  <c r="C2916" i="32" s="1"/>
  <c r="B2914" i="34"/>
  <c r="C2915" i="32" s="1"/>
  <c r="B2913" i="34"/>
  <c r="C2914" i="32" s="1"/>
  <c r="B2912" i="34"/>
  <c r="C2913" i="32" s="1"/>
  <c r="B2911" i="34"/>
  <c r="C2912" i="32" s="1"/>
  <c r="B2910" i="34"/>
  <c r="C2911" i="32" s="1"/>
  <c r="B2909" i="34"/>
  <c r="C2910" i="32" s="1"/>
  <c r="B2908" i="34"/>
  <c r="C2909" i="32" s="1"/>
  <c r="B2907" i="34"/>
  <c r="C2908" i="32" s="1"/>
  <c r="B2906" i="34"/>
  <c r="C2907" i="32" s="1"/>
  <c r="B2905" i="34"/>
  <c r="C2906" i="32" s="1"/>
  <c r="B2904" i="34"/>
  <c r="C2905" i="32" s="1"/>
  <c r="B2903" i="34"/>
  <c r="C2904" i="32" s="1"/>
  <c r="B2902" i="34"/>
  <c r="C2903" i="32" s="1"/>
  <c r="B2901" i="34"/>
  <c r="C2902" i="32" s="1"/>
  <c r="B2900" i="34"/>
  <c r="C2901" i="32" s="1"/>
  <c r="B2899" i="34"/>
  <c r="C2900" i="32" s="1"/>
  <c r="B2898" i="34"/>
  <c r="C2899" i="32" s="1"/>
  <c r="B2897" i="34"/>
  <c r="C2898" i="32" s="1"/>
  <c r="B2896" i="34"/>
  <c r="C2897" i="32" s="1"/>
  <c r="B2895" i="34"/>
  <c r="C2896" i="32" s="1"/>
  <c r="B2894" i="34"/>
  <c r="C2895" i="32" s="1"/>
  <c r="B2893" i="34"/>
  <c r="C2894" i="32" s="1"/>
  <c r="B2892" i="34"/>
  <c r="C2893" i="32" s="1"/>
  <c r="B2891" i="34"/>
  <c r="C2892" i="32" s="1"/>
  <c r="B2890" i="34"/>
  <c r="C2891" i="32" s="1"/>
  <c r="B2889" i="34"/>
  <c r="C2890" i="32" s="1"/>
  <c r="B2888" i="34"/>
  <c r="C2889" i="32" s="1"/>
  <c r="B2887" i="34"/>
  <c r="C2888" i="32" s="1"/>
  <c r="B2886" i="34"/>
  <c r="C2887" i="32" s="1"/>
  <c r="B2885" i="34"/>
  <c r="C2886" i="32" s="1"/>
  <c r="B2884" i="34"/>
  <c r="C2885" i="32" s="1"/>
  <c r="B2883" i="34"/>
  <c r="C2884" i="32" s="1"/>
  <c r="B2882" i="34"/>
  <c r="C2883" i="32" s="1"/>
  <c r="B2881" i="34"/>
  <c r="C2882" i="32" s="1"/>
  <c r="B2880" i="34"/>
  <c r="C2881" i="32" s="1"/>
  <c r="B2879" i="34"/>
  <c r="C2880" i="32" s="1"/>
  <c r="B2878" i="34"/>
  <c r="C2879" i="32" s="1"/>
  <c r="B2877" i="34"/>
  <c r="C2878" i="32" s="1"/>
  <c r="B2876" i="34"/>
  <c r="C2877" i="32" s="1"/>
  <c r="B2875" i="34"/>
  <c r="C2876" i="32" s="1"/>
  <c r="B2874" i="34"/>
  <c r="C2875" i="32" s="1"/>
  <c r="B2873" i="34"/>
  <c r="C2874" i="32" s="1"/>
  <c r="B2872" i="34"/>
  <c r="C2873" i="32" s="1"/>
  <c r="B2871" i="34"/>
  <c r="C2872" i="32" s="1"/>
  <c r="B2870" i="34"/>
  <c r="C2871" i="32" s="1"/>
  <c r="B2869" i="34"/>
  <c r="C2870" i="32" s="1"/>
  <c r="B2868" i="34"/>
  <c r="C2869" i="32" s="1"/>
  <c r="B2867" i="34"/>
  <c r="C2868" i="32" s="1"/>
  <c r="B2866" i="34"/>
  <c r="C2867" i="32" s="1"/>
  <c r="B2865" i="34"/>
  <c r="C2866" i="32" s="1"/>
  <c r="B2864" i="34"/>
  <c r="C2865" i="32" s="1"/>
  <c r="B2863" i="34"/>
  <c r="C2864" i="32" s="1"/>
  <c r="B2862" i="34"/>
  <c r="C2863" i="32" s="1"/>
  <c r="B2861" i="34"/>
  <c r="C2862" i="32" s="1"/>
  <c r="B2860" i="34"/>
  <c r="C2861" i="32" s="1"/>
  <c r="B2859" i="34"/>
  <c r="C2860" i="32" s="1"/>
  <c r="B2858" i="34"/>
  <c r="C2859" i="32" s="1"/>
  <c r="B2857" i="34"/>
  <c r="C2858" i="32" s="1"/>
  <c r="B2856" i="34"/>
  <c r="C2857" i="32" s="1"/>
  <c r="B2855" i="34"/>
  <c r="C2856" i="32" s="1"/>
  <c r="B2854" i="34"/>
  <c r="C2855" i="32" s="1"/>
  <c r="B2853" i="34"/>
  <c r="C2854" i="32" s="1"/>
  <c r="B2852" i="34"/>
  <c r="C2853" i="32" s="1"/>
  <c r="B2851" i="34"/>
  <c r="C2852" i="32" s="1"/>
  <c r="B2850" i="34"/>
  <c r="C2851" i="32" s="1"/>
  <c r="B2849" i="34"/>
  <c r="C2850" i="32" s="1"/>
  <c r="B2848" i="34"/>
  <c r="C2849" i="32" s="1"/>
  <c r="B2847" i="34"/>
  <c r="C2848" i="32" s="1"/>
  <c r="B2846" i="34"/>
  <c r="C2847" i="32" s="1"/>
  <c r="B2845" i="34"/>
  <c r="C2846" i="32" s="1"/>
  <c r="B2844" i="34"/>
  <c r="C2845" i="32" s="1"/>
  <c r="B2843" i="34"/>
  <c r="C2844" i="32" s="1"/>
  <c r="B2842" i="34"/>
  <c r="C2843" i="32" s="1"/>
  <c r="B2841" i="34"/>
  <c r="C2842" i="32" s="1"/>
  <c r="B2840" i="34"/>
  <c r="C2841" i="32" s="1"/>
  <c r="B2839" i="34"/>
  <c r="C2840" i="32" s="1"/>
  <c r="B2838" i="34"/>
  <c r="C2839" i="32" s="1"/>
  <c r="B2837" i="34"/>
  <c r="C2838" i="32" s="1"/>
  <c r="B2836" i="34"/>
  <c r="C2837" i="32" s="1"/>
  <c r="B2835" i="34"/>
  <c r="C2836" i="32" s="1"/>
  <c r="B2834" i="34"/>
  <c r="C2835" i="32" s="1"/>
  <c r="B2833" i="34"/>
  <c r="C2834" i="32" s="1"/>
  <c r="B2832" i="34"/>
  <c r="C2833" i="32" s="1"/>
  <c r="B2831" i="34"/>
  <c r="C2832" i="32" s="1"/>
  <c r="B2830" i="34"/>
  <c r="C2831" i="32" s="1"/>
  <c r="B2829" i="34"/>
  <c r="C2830" i="32" s="1"/>
  <c r="B2828" i="34"/>
  <c r="C2829" i="32" s="1"/>
  <c r="B2827" i="34"/>
  <c r="C2828" i="32" s="1"/>
  <c r="B2826" i="34"/>
  <c r="C2827" i="32" s="1"/>
  <c r="B2825" i="34"/>
  <c r="C2826" i="32" s="1"/>
  <c r="B2824" i="34"/>
  <c r="C2825" i="32" s="1"/>
  <c r="B2823" i="34"/>
  <c r="C2824" i="32" s="1"/>
  <c r="B2822" i="34"/>
  <c r="C2823" i="32" s="1"/>
  <c r="B2821" i="34"/>
  <c r="C2822" i="32" s="1"/>
  <c r="B2820" i="34"/>
  <c r="C2821" i="32" s="1"/>
  <c r="B2819" i="34"/>
  <c r="C2820" i="32" s="1"/>
  <c r="B2818" i="34"/>
  <c r="C2819" i="32" s="1"/>
  <c r="B2817" i="34"/>
  <c r="C2818" i="32" s="1"/>
  <c r="B2816" i="34"/>
  <c r="C2817" i="32" s="1"/>
  <c r="B2815" i="34"/>
  <c r="C2816" i="32" s="1"/>
  <c r="B2814" i="34"/>
  <c r="C2815" i="32" s="1"/>
  <c r="B2813" i="34"/>
  <c r="C2814" i="32" s="1"/>
  <c r="B2812" i="34"/>
  <c r="C2813" i="32" s="1"/>
  <c r="B2811" i="34"/>
  <c r="C2812" i="32" s="1"/>
  <c r="B2810" i="34"/>
  <c r="C2811" i="32" s="1"/>
  <c r="B2809" i="34"/>
  <c r="C2810" i="32" s="1"/>
  <c r="B2808" i="34"/>
  <c r="C2809" i="32" s="1"/>
  <c r="B2807" i="34"/>
  <c r="C2808" i="32" s="1"/>
  <c r="B2806" i="34"/>
  <c r="C2807" i="32" s="1"/>
  <c r="B2805" i="34"/>
  <c r="C2806" i="32" s="1"/>
  <c r="B2804" i="34"/>
  <c r="C2805" i="32" s="1"/>
  <c r="B2803" i="34"/>
  <c r="C2804" i="32" s="1"/>
  <c r="B2802" i="34"/>
  <c r="C2803" i="32" s="1"/>
  <c r="B2801" i="34"/>
  <c r="C2802" i="32" s="1"/>
  <c r="B2800" i="34"/>
  <c r="C2801" i="32" s="1"/>
  <c r="B2799" i="34"/>
  <c r="C2800" i="32" s="1"/>
  <c r="B2798" i="34"/>
  <c r="C2799" i="32" s="1"/>
  <c r="B2797" i="34"/>
  <c r="C2798" i="32" s="1"/>
  <c r="B2796" i="34"/>
  <c r="C2797" i="32" s="1"/>
  <c r="B2795" i="34"/>
  <c r="C2796" i="32" s="1"/>
  <c r="B2794" i="34"/>
  <c r="C2795" i="32" s="1"/>
  <c r="B2793" i="34"/>
  <c r="C2794" i="32" s="1"/>
  <c r="B2792" i="34"/>
  <c r="C2793" i="32" s="1"/>
  <c r="B2791" i="34"/>
  <c r="C2792" i="32" s="1"/>
  <c r="B2790" i="34"/>
  <c r="C2791" i="32" s="1"/>
  <c r="B2789" i="34"/>
  <c r="C2790" i="32" s="1"/>
  <c r="B2788" i="34"/>
  <c r="C2789" i="32" s="1"/>
  <c r="B2787" i="34"/>
  <c r="C2788" i="32" s="1"/>
  <c r="B2786" i="34"/>
  <c r="C2787" i="32" s="1"/>
  <c r="B2785" i="34"/>
  <c r="C2786" i="32" s="1"/>
  <c r="B2784" i="34"/>
  <c r="C2785" i="32" s="1"/>
  <c r="B2783" i="34"/>
  <c r="C2784" i="32" s="1"/>
  <c r="B2782" i="34"/>
  <c r="C2783" i="32" s="1"/>
  <c r="B2781" i="34"/>
  <c r="C2782" i="32" s="1"/>
  <c r="B2780" i="34"/>
  <c r="C2781" i="32" s="1"/>
  <c r="B2779" i="34"/>
  <c r="C2780" i="32" s="1"/>
  <c r="B2778" i="34"/>
  <c r="C2779" i="32" s="1"/>
  <c r="B2777" i="34"/>
  <c r="C2778" i="32" s="1"/>
  <c r="B2776" i="34"/>
  <c r="C2777" i="32" s="1"/>
  <c r="B2775" i="34"/>
  <c r="C2776" i="32" s="1"/>
  <c r="B2774" i="34"/>
  <c r="C2775" i="32" s="1"/>
  <c r="B2773" i="34"/>
  <c r="C2774" i="32" s="1"/>
  <c r="B2772" i="34"/>
  <c r="C2773" i="32" s="1"/>
  <c r="B2771" i="34"/>
  <c r="C2772" i="32" s="1"/>
  <c r="B2770" i="34"/>
  <c r="C2771" i="32" s="1"/>
  <c r="B2769" i="34"/>
  <c r="B2768" i="34"/>
  <c r="C2769" i="32" s="1"/>
  <c r="B2767" i="34"/>
  <c r="C2768" i="32" s="1"/>
  <c r="B2766" i="34"/>
  <c r="C2767" i="32" s="1"/>
  <c r="B2765" i="34"/>
  <c r="C2766" i="32" s="1"/>
  <c r="B2764" i="34"/>
  <c r="C2765" i="32" s="1"/>
  <c r="B2763" i="34"/>
  <c r="C2764" i="32" s="1"/>
  <c r="B2762" i="34"/>
  <c r="C2763" i="32" s="1"/>
  <c r="B2761" i="34"/>
  <c r="C2762" i="32" s="1"/>
  <c r="B2760" i="34"/>
  <c r="C2761" i="32" s="1"/>
  <c r="B2759" i="34"/>
  <c r="C2760" i="32" s="1"/>
  <c r="B2758" i="34"/>
  <c r="C2759" i="32" s="1"/>
  <c r="B2757" i="34"/>
  <c r="C2758" i="32" s="1"/>
  <c r="B2756" i="34"/>
  <c r="C2757" i="32" s="1"/>
  <c r="B2755" i="34"/>
  <c r="C2756" i="32" s="1"/>
  <c r="B2754" i="34"/>
  <c r="C2755" i="32" s="1"/>
  <c r="B2753" i="34"/>
  <c r="C2754" i="32" s="1"/>
  <c r="B2752" i="34"/>
  <c r="C2753" i="32" s="1"/>
  <c r="B2751" i="34"/>
  <c r="C2752" i="32" s="1"/>
  <c r="B2750" i="34"/>
  <c r="C2751" i="32" s="1"/>
  <c r="B2749" i="34"/>
  <c r="C2750" i="32" s="1"/>
  <c r="B2748" i="34"/>
  <c r="C2749" i="32" s="1"/>
  <c r="B2747" i="34"/>
  <c r="C2748" i="32" s="1"/>
  <c r="B2746" i="34"/>
  <c r="C2747" i="32" s="1"/>
  <c r="B2745" i="34"/>
  <c r="C2746" i="32" s="1"/>
  <c r="B2744" i="34"/>
  <c r="C2745" i="32" s="1"/>
  <c r="B2743" i="34"/>
  <c r="C2744" i="32" s="1"/>
  <c r="B2742" i="34"/>
  <c r="C2743" i="32" s="1"/>
  <c r="B2741" i="34"/>
  <c r="C2742" i="32" s="1"/>
  <c r="B2740" i="34"/>
  <c r="C2741" i="32" s="1"/>
  <c r="B2739" i="34"/>
  <c r="C2740" i="32" s="1"/>
  <c r="B2738" i="34"/>
  <c r="C2739" i="32" s="1"/>
  <c r="B2737" i="34"/>
  <c r="C2738" i="32" s="1"/>
  <c r="B2736" i="34"/>
  <c r="C2737" i="32" s="1"/>
  <c r="B2735" i="34"/>
  <c r="C2736" i="32" s="1"/>
  <c r="B2734" i="34"/>
  <c r="C2735" i="32" s="1"/>
  <c r="B2733" i="34"/>
  <c r="C2734" i="32" s="1"/>
  <c r="B2732" i="34"/>
  <c r="C2733" i="32" s="1"/>
  <c r="B2731" i="34"/>
  <c r="C2732" i="32" s="1"/>
  <c r="B2730" i="34"/>
  <c r="C2731" i="32" s="1"/>
  <c r="B2729" i="34"/>
  <c r="C2730" i="32" s="1"/>
  <c r="B2728" i="34"/>
  <c r="C2729" i="32" s="1"/>
  <c r="B2727" i="34"/>
  <c r="C2728" i="32" s="1"/>
  <c r="B2726" i="34"/>
  <c r="C2727" i="32" s="1"/>
  <c r="B2725" i="34"/>
  <c r="C2726" i="32" s="1"/>
  <c r="B2724" i="34"/>
  <c r="C2725" i="32" s="1"/>
  <c r="B2723" i="34"/>
  <c r="C2724" i="32" s="1"/>
  <c r="B2722" i="34"/>
  <c r="C2723" i="32" s="1"/>
  <c r="B2721" i="34"/>
  <c r="C2722" i="32" s="1"/>
  <c r="B2720" i="34"/>
  <c r="C2721" i="32" s="1"/>
  <c r="B2719" i="34"/>
  <c r="C2720" i="32" s="1"/>
  <c r="B2718" i="34"/>
  <c r="C2719" i="32" s="1"/>
  <c r="B2717" i="34"/>
  <c r="C2718" i="32" s="1"/>
  <c r="B2716" i="34"/>
  <c r="C2717" i="32" s="1"/>
  <c r="B2715" i="34"/>
  <c r="C2716" i="32" s="1"/>
  <c r="B2714" i="34"/>
  <c r="C2715" i="32" s="1"/>
  <c r="B2713" i="34"/>
  <c r="C2714" i="32" s="1"/>
  <c r="B2712" i="34"/>
  <c r="C2713" i="32" s="1"/>
  <c r="B2711" i="34"/>
  <c r="C2712" i="32" s="1"/>
  <c r="B2710" i="34"/>
  <c r="C2711" i="32" s="1"/>
  <c r="B2709" i="34"/>
  <c r="C2710" i="32" s="1"/>
  <c r="B2708" i="34"/>
  <c r="C2709" i="32" s="1"/>
  <c r="B2707" i="34"/>
  <c r="C2708" i="32" s="1"/>
  <c r="B2706" i="34"/>
  <c r="C2707" i="32" s="1"/>
  <c r="B2705" i="34"/>
  <c r="C2706" i="32" s="1"/>
  <c r="B2704" i="34"/>
  <c r="C2705" i="32" s="1"/>
  <c r="B2703" i="34"/>
  <c r="C2704" i="32" s="1"/>
  <c r="B2702" i="34"/>
  <c r="C2703" i="32" s="1"/>
  <c r="B2701" i="34"/>
  <c r="C2702" i="32" s="1"/>
  <c r="B2700" i="34"/>
  <c r="C2701" i="32" s="1"/>
  <c r="B2699" i="34"/>
  <c r="C2700" i="32" s="1"/>
  <c r="B2698" i="34"/>
  <c r="C2699" i="32" s="1"/>
  <c r="B2697" i="34"/>
  <c r="C2698" i="32" s="1"/>
  <c r="B2696" i="34"/>
  <c r="C2697" i="32" s="1"/>
  <c r="B2695" i="34"/>
  <c r="C2696" i="32" s="1"/>
  <c r="B2694" i="34"/>
  <c r="C2695" i="32" s="1"/>
  <c r="B2693" i="34"/>
  <c r="C2694" i="32" s="1"/>
  <c r="B2692" i="34"/>
  <c r="C2693" i="32" s="1"/>
  <c r="B2691" i="34"/>
  <c r="C2692" i="32" s="1"/>
  <c r="B2690" i="34"/>
  <c r="C2691" i="32" s="1"/>
  <c r="B2689" i="34"/>
  <c r="C2690" i="32" s="1"/>
  <c r="B2688" i="34"/>
  <c r="C2689" i="32" s="1"/>
  <c r="B2687" i="34"/>
  <c r="C2688" i="32" s="1"/>
  <c r="B2686" i="34"/>
  <c r="C2687" i="32" s="1"/>
  <c r="B2685" i="34"/>
  <c r="C2686" i="32" s="1"/>
  <c r="B2684" i="34"/>
  <c r="C2685" i="32" s="1"/>
  <c r="B2683" i="34"/>
  <c r="C2684" i="32" s="1"/>
  <c r="B2682" i="34"/>
  <c r="C2683" i="32" s="1"/>
  <c r="B2681" i="34"/>
  <c r="C2682" i="32" s="1"/>
  <c r="B2680" i="34"/>
  <c r="C2681" i="32" s="1"/>
  <c r="B2679" i="34"/>
  <c r="C2680" i="32" s="1"/>
  <c r="B2678" i="34"/>
  <c r="C2679" i="32" s="1"/>
  <c r="B2677" i="34"/>
  <c r="C2678" i="32" s="1"/>
  <c r="B2676" i="34"/>
  <c r="C2677" i="32" s="1"/>
  <c r="B2675" i="34"/>
  <c r="C2676" i="32" s="1"/>
  <c r="B2674" i="34"/>
  <c r="C2675" i="32" s="1"/>
  <c r="B2673" i="34"/>
  <c r="C2674" i="32" s="1"/>
  <c r="B2672" i="34"/>
  <c r="C2673" i="32" s="1"/>
  <c r="B2671" i="34"/>
  <c r="C2672" i="32" s="1"/>
  <c r="B2670" i="34"/>
  <c r="C2671" i="32" s="1"/>
  <c r="B2669" i="34"/>
  <c r="C2670" i="32" s="1"/>
  <c r="B2668" i="34"/>
  <c r="C2669" i="32" s="1"/>
  <c r="B2667" i="34"/>
  <c r="C2668" i="32" s="1"/>
  <c r="B2666" i="34"/>
  <c r="C2667" i="32" s="1"/>
  <c r="B2665" i="34"/>
  <c r="C2666" i="32" s="1"/>
  <c r="B2664" i="34"/>
  <c r="C2665" i="32" s="1"/>
  <c r="B2663" i="34"/>
  <c r="C2664" i="32" s="1"/>
  <c r="B2662" i="34"/>
  <c r="C2663" i="32" s="1"/>
  <c r="B2661" i="34"/>
  <c r="C2662" i="32" s="1"/>
  <c r="B2660" i="34"/>
  <c r="C2661" i="32" s="1"/>
  <c r="B2659" i="34"/>
  <c r="C2660" i="32" s="1"/>
  <c r="B2658" i="34"/>
  <c r="C2659" i="32" s="1"/>
  <c r="B2657" i="34"/>
  <c r="C2658" i="32" s="1"/>
  <c r="B2656" i="34"/>
  <c r="C2657" i="32" s="1"/>
  <c r="B2655" i="34"/>
  <c r="C2656" i="32" s="1"/>
  <c r="B2654" i="34"/>
  <c r="C2655" i="32" s="1"/>
  <c r="B2653" i="34"/>
  <c r="C2654" i="32" s="1"/>
  <c r="B2652" i="34"/>
  <c r="C2653" i="32" s="1"/>
  <c r="B2651" i="34"/>
  <c r="C2652" i="32" s="1"/>
  <c r="B2650" i="34"/>
  <c r="C2651" i="32" s="1"/>
  <c r="B2649" i="34"/>
  <c r="C2650" i="32" s="1"/>
  <c r="B2648" i="34"/>
  <c r="C2649" i="32" s="1"/>
  <c r="B2647" i="34"/>
  <c r="C2648" i="32" s="1"/>
  <c r="B2646" i="34"/>
  <c r="C2647" i="32" s="1"/>
  <c r="B2645" i="34"/>
  <c r="C2646" i="32" s="1"/>
  <c r="B2644" i="34"/>
  <c r="C2645" i="32" s="1"/>
  <c r="B2643" i="34"/>
  <c r="C2644" i="32" s="1"/>
  <c r="B2642" i="34"/>
  <c r="C2643" i="32" s="1"/>
  <c r="B2641" i="34"/>
  <c r="C2642" i="32" s="1"/>
  <c r="B2640" i="34"/>
  <c r="C2641" i="32" s="1"/>
  <c r="B2639" i="34"/>
  <c r="C2640" i="32" s="1"/>
  <c r="B2638" i="34"/>
  <c r="C2639" i="32" s="1"/>
  <c r="B2637" i="34"/>
  <c r="C2638" i="32" s="1"/>
  <c r="B2636" i="34"/>
  <c r="C2637" i="32" s="1"/>
  <c r="B2635" i="34"/>
  <c r="C2636" i="32" s="1"/>
  <c r="B2634" i="34"/>
  <c r="C2635" i="32" s="1"/>
  <c r="B2633" i="34"/>
  <c r="C2634" i="32" s="1"/>
  <c r="B2632" i="34"/>
  <c r="C2633" i="32" s="1"/>
  <c r="B2631" i="34"/>
  <c r="C2632" i="32" s="1"/>
  <c r="B2630" i="34"/>
  <c r="C2631" i="32" s="1"/>
  <c r="B2629" i="34"/>
  <c r="C2630" i="32" s="1"/>
  <c r="B2628" i="34"/>
  <c r="C2629" i="32" s="1"/>
  <c r="B2627" i="34"/>
  <c r="C2628" i="32" s="1"/>
  <c r="B2626" i="34"/>
  <c r="C2627" i="32" s="1"/>
  <c r="B2625" i="34"/>
  <c r="C2626" i="32" s="1"/>
  <c r="B2624" i="34"/>
  <c r="C2625" i="32" s="1"/>
  <c r="B2623" i="34"/>
  <c r="C2624" i="32" s="1"/>
  <c r="B2622" i="34"/>
  <c r="C2623" i="32" s="1"/>
  <c r="B2621" i="34"/>
  <c r="C2622" i="32" s="1"/>
  <c r="B2620" i="34"/>
  <c r="C2621" i="32" s="1"/>
  <c r="B2619" i="34"/>
  <c r="C2620" i="32" s="1"/>
  <c r="B2618" i="34"/>
  <c r="C2619" i="32" s="1"/>
  <c r="B2617" i="34"/>
  <c r="C2618" i="32" s="1"/>
  <c r="B2616" i="34"/>
  <c r="C2617" i="32" s="1"/>
  <c r="B2615" i="34"/>
  <c r="C2616" i="32" s="1"/>
  <c r="B2614" i="34"/>
  <c r="C2615" i="32" s="1"/>
  <c r="B2613" i="34"/>
  <c r="C2614" i="32" s="1"/>
  <c r="B2612" i="34"/>
  <c r="C2613" i="32" s="1"/>
  <c r="B2611" i="34"/>
  <c r="C2612" i="32" s="1"/>
  <c r="B2610" i="34"/>
  <c r="C2611" i="32" s="1"/>
  <c r="B2609" i="34"/>
  <c r="C2610" i="32" s="1"/>
  <c r="B2608" i="34"/>
  <c r="C2609" i="32" s="1"/>
  <c r="B2607" i="34"/>
  <c r="C2608" i="32" s="1"/>
  <c r="B2606" i="34"/>
  <c r="C2607" i="32" s="1"/>
  <c r="B2605" i="34"/>
  <c r="C2606" i="32" s="1"/>
  <c r="B2604" i="34"/>
  <c r="C2605" i="32" s="1"/>
  <c r="B2603" i="34"/>
  <c r="C2604" i="32" s="1"/>
  <c r="B2602" i="34"/>
  <c r="C2603" i="32" s="1"/>
  <c r="B2601" i="34"/>
  <c r="C2602" i="32" s="1"/>
  <c r="B2600" i="34"/>
  <c r="C2601" i="32" s="1"/>
  <c r="B2599" i="34"/>
  <c r="C2600" i="32" s="1"/>
  <c r="B2598" i="34"/>
  <c r="C2599" i="32" s="1"/>
  <c r="B2597" i="34"/>
  <c r="C2598" i="32" s="1"/>
  <c r="B2596" i="34"/>
  <c r="C2597" i="32" s="1"/>
  <c r="B2595" i="34"/>
  <c r="C2596" i="32" s="1"/>
  <c r="B2594" i="34"/>
  <c r="C2595" i="32" s="1"/>
  <c r="B2593" i="34"/>
  <c r="C2594" i="32" s="1"/>
  <c r="B2592" i="34"/>
  <c r="C2593" i="32" s="1"/>
  <c r="B2591" i="34"/>
  <c r="C2592" i="32" s="1"/>
  <c r="B2590" i="34"/>
  <c r="C2591" i="32" s="1"/>
  <c r="B2589" i="34"/>
  <c r="C2590" i="32" s="1"/>
  <c r="B2588" i="34"/>
  <c r="C2589" i="32" s="1"/>
  <c r="B2587" i="34"/>
  <c r="C2588" i="32" s="1"/>
  <c r="B2586" i="34"/>
  <c r="C2587" i="32" s="1"/>
  <c r="B2585" i="34"/>
  <c r="C2586" i="32" s="1"/>
  <c r="B2584" i="34"/>
  <c r="C2585" i="32" s="1"/>
  <c r="B2583" i="34"/>
  <c r="C2584" i="32" s="1"/>
  <c r="B2582" i="34"/>
  <c r="C2583" i="32" s="1"/>
  <c r="B2581" i="34"/>
  <c r="C2582" i="32" s="1"/>
  <c r="B2580" i="34"/>
  <c r="C2581" i="32" s="1"/>
  <c r="B2579" i="34"/>
  <c r="C2580" i="32" s="1"/>
  <c r="B2578" i="34"/>
  <c r="C2579" i="32" s="1"/>
  <c r="B2577" i="34"/>
  <c r="C2578" i="32" s="1"/>
  <c r="B2576" i="34"/>
  <c r="C2577" i="32" s="1"/>
  <c r="B2575" i="34"/>
  <c r="C2576" i="32" s="1"/>
  <c r="B2574" i="34"/>
  <c r="C2575" i="32" s="1"/>
  <c r="B2573" i="34"/>
  <c r="C2574" i="32" s="1"/>
  <c r="B2572" i="34"/>
  <c r="C2573" i="32" s="1"/>
  <c r="B2571" i="34"/>
  <c r="C2572" i="32" s="1"/>
  <c r="B2570" i="34"/>
  <c r="C2571" i="32" s="1"/>
  <c r="B2569" i="34"/>
  <c r="C2570" i="32" s="1"/>
  <c r="B2568" i="34"/>
  <c r="C2569" i="32" s="1"/>
  <c r="B2567" i="34"/>
  <c r="C2568" i="32" s="1"/>
  <c r="B2566" i="34"/>
  <c r="C2567" i="32" s="1"/>
  <c r="B2565" i="34"/>
  <c r="C2566" i="32" s="1"/>
  <c r="B2564" i="34"/>
  <c r="C2565" i="32" s="1"/>
  <c r="B2563" i="34"/>
  <c r="C2564" i="32" s="1"/>
  <c r="B2562" i="34"/>
  <c r="C2563" i="32" s="1"/>
  <c r="B2561" i="34"/>
  <c r="C2562" i="32" s="1"/>
  <c r="B2560" i="34"/>
  <c r="C2561" i="32" s="1"/>
  <c r="B2559" i="34"/>
  <c r="C2560" i="32" s="1"/>
  <c r="B2558" i="34"/>
  <c r="C2559" i="32" s="1"/>
  <c r="B2557" i="34"/>
  <c r="C2558" i="32" s="1"/>
  <c r="B2556" i="34"/>
  <c r="C2557" i="32" s="1"/>
  <c r="B2555" i="34"/>
  <c r="C2556" i="32" s="1"/>
  <c r="B2554" i="34"/>
  <c r="C2555" i="32" s="1"/>
  <c r="B2553" i="34"/>
  <c r="C2554" i="32" s="1"/>
  <c r="B2552" i="34"/>
  <c r="C2553" i="32" s="1"/>
  <c r="B2551" i="34"/>
  <c r="C2552" i="32" s="1"/>
  <c r="B2550" i="34"/>
  <c r="C2551" i="32" s="1"/>
  <c r="B2549" i="34"/>
  <c r="C2550" i="32" s="1"/>
  <c r="B2548" i="34"/>
  <c r="C2549" i="32" s="1"/>
  <c r="B2547" i="34"/>
  <c r="C2548" i="32" s="1"/>
  <c r="B2546" i="34"/>
  <c r="C2547" i="32" s="1"/>
  <c r="B2545" i="34"/>
  <c r="C2546" i="32" s="1"/>
  <c r="B2544" i="34"/>
  <c r="C2545" i="32" s="1"/>
  <c r="B2543" i="34"/>
  <c r="C2544" i="32" s="1"/>
  <c r="B2542" i="34"/>
  <c r="C2543" i="32" s="1"/>
  <c r="B2541" i="34"/>
  <c r="C2542" i="32" s="1"/>
  <c r="B2540" i="34"/>
  <c r="C2541" i="32" s="1"/>
  <c r="B2539" i="34"/>
  <c r="C2540" i="32" s="1"/>
  <c r="B2538" i="34"/>
  <c r="C2539" i="32" s="1"/>
  <c r="B2537" i="34"/>
  <c r="C2538" i="32" s="1"/>
  <c r="B2536" i="34"/>
  <c r="C2537" i="32" s="1"/>
  <c r="B2535" i="34"/>
  <c r="C2536" i="32" s="1"/>
  <c r="B2534" i="34"/>
  <c r="C2535" i="32" s="1"/>
  <c r="B2533" i="34"/>
  <c r="C2534" i="32" s="1"/>
  <c r="B2532" i="34"/>
  <c r="C2533" i="32" s="1"/>
  <c r="B2531" i="34"/>
  <c r="C2532" i="32" s="1"/>
  <c r="B2530" i="34"/>
  <c r="C2531" i="32" s="1"/>
  <c r="B2529" i="34"/>
  <c r="C2530" i="32" s="1"/>
  <c r="B2528" i="34"/>
  <c r="C2529" i="32" s="1"/>
  <c r="B2527" i="34"/>
  <c r="C2528" i="32" s="1"/>
  <c r="B2526" i="34"/>
  <c r="C2527" i="32" s="1"/>
  <c r="B2525" i="34"/>
  <c r="C2526" i="32" s="1"/>
  <c r="B2524" i="34"/>
  <c r="C2525" i="32" s="1"/>
  <c r="B2523" i="34"/>
  <c r="C2524" i="32" s="1"/>
  <c r="B2522" i="34"/>
  <c r="C2523" i="32" s="1"/>
  <c r="B2521" i="34"/>
  <c r="C2522" i="32" s="1"/>
  <c r="B2520" i="34"/>
  <c r="C2521" i="32" s="1"/>
  <c r="B2519" i="34"/>
  <c r="C2520" i="32" s="1"/>
  <c r="B2518" i="34"/>
  <c r="C2519" i="32" s="1"/>
  <c r="B2517" i="34"/>
  <c r="C2518" i="32" s="1"/>
  <c r="B2516" i="34"/>
  <c r="C2517" i="32" s="1"/>
  <c r="B2515" i="34"/>
  <c r="C2516" i="32" s="1"/>
  <c r="B2514" i="34"/>
  <c r="C2515" i="32" s="1"/>
  <c r="B2513" i="34"/>
  <c r="C2514" i="32" s="1"/>
  <c r="B2512" i="34"/>
  <c r="C2513" i="32" s="1"/>
  <c r="B2511" i="34"/>
  <c r="C2512" i="32" s="1"/>
  <c r="B2510" i="34"/>
  <c r="C2511" i="32" s="1"/>
  <c r="B2509" i="34"/>
  <c r="C2510" i="32" s="1"/>
  <c r="B2508" i="34"/>
  <c r="C2509" i="32" s="1"/>
  <c r="B2507" i="34"/>
  <c r="C2508" i="32" s="1"/>
  <c r="B2506" i="34"/>
  <c r="C2507" i="32" s="1"/>
  <c r="B2505" i="34"/>
  <c r="C2506" i="32" s="1"/>
  <c r="B2504" i="34"/>
  <c r="C2505" i="32" s="1"/>
  <c r="B2503" i="34"/>
  <c r="C2504" i="32" s="1"/>
  <c r="B2502" i="34"/>
  <c r="C2503" i="32" s="1"/>
  <c r="B2501" i="34"/>
  <c r="C2502" i="32" s="1"/>
  <c r="B2500" i="34"/>
  <c r="C2501" i="32" s="1"/>
  <c r="B2499" i="34"/>
  <c r="C2500" i="32" s="1"/>
  <c r="B2498" i="34"/>
  <c r="C2499" i="32" s="1"/>
  <c r="B2497" i="34"/>
  <c r="C2498" i="32" s="1"/>
  <c r="B2496" i="34"/>
  <c r="C2497" i="32" s="1"/>
  <c r="B2495" i="34"/>
  <c r="C2496" i="32" s="1"/>
  <c r="B2494" i="34"/>
  <c r="C2495" i="32" s="1"/>
  <c r="B2493" i="34"/>
  <c r="C2494" i="32" s="1"/>
  <c r="B2492" i="34"/>
  <c r="C2493" i="32" s="1"/>
  <c r="B2491" i="34"/>
  <c r="C2492" i="32" s="1"/>
  <c r="B2490" i="34"/>
  <c r="C2491" i="32" s="1"/>
  <c r="B2489" i="34"/>
  <c r="C2490" i="32" s="1"/>
  <c r="B2488" i="34"/>
  <c r="C2489" i="32" s="1"/>
  <c r="B2487" i="34"/>
  <c r="C2488" i="32" s="1"/>
  <c r="B2486" i="34"/>
  <c r="C2487" i="32" s="1"/>
  <c r="B2485" i="34"/>
  <c r="C2486" i="32" s="1"/>
  <c r="B2484" i="34"/>
  <c r="C2485" i="32" s="1"/>
  <c r="B2483" i="34"/>
  <c r="C2484" i="32" s="1"/>
  <c r="B2482" i="34"/>
  <c r="C2483" i="32" s="1"/>
  <c r="B2481" i="34"/>
  <c r="C2482" i="32" s="1"/>
  <c r="B2480" i="34"/>
  <c r="C2481" i="32" s="1"/>
  <c r="B2479" i="34"/>
  <c r="C2480" i="32" s="1"/>
  <c r="B2478" i="34"/>
  <c r="C2479" i="32" s="1"/>
  <c r="B2477" i="34"/>
  <c r="C2478" i="32" s="1"/>
  <c r="B2476" i="34"/>
  <c r="C2477" i="32" s="1"/>
  <c r="B2475" i="34"/>
  <c r="C2476" i="32" s="1"/>
  <c r="B2474" i="34"/>
  <c r="C2475" i="32" s="1"/>
  <c r="B2473" i="34"/>
  <c r="C2474" i="32" s="1"/>
  <c r="B2472" i="34"/>
  <c r="C2473" i="32" s="1"/>
  <c r="B2471" i="34"/>
  <c r="C2472" i="32" s="1"/>
  <c r="B2470" i="34"/>
  <c r="C2471" i="32" s="1"/>
  <c r="B2469" i="34"/>
  <c r="C2470" i="32" s="1"/>
  <c r="B2468" i="34"/>
  <c r="C2469" i="32" s="1"/>
  <c r="B2467" i="34"/>
  <c r="C2468" i="32" s="1"/>
  <c r="B2466" i="34"/>
  <c r="C2467" i="32" s="1"/>
  <c r="B2465" i="34"/>
  <c r="C2466" i="32" s="1"/>
  <c r="B2464" i="34"/>
  <c r="C2465" i="32" s="1"/>
  <c r="B2463" i="34"/>
  <c r="C2464" i="32" s="1"/>
  <c r="B2462" i="34"/>
  <c r="C2463" i="32" s="1"/>
  <c r="B2461" i="34"/>
  <c r="C2462" i="32" s="1"/>
  <c r="B2460" i="34"/>
  <c r="C2461" i="32" s="1"/>
  <c r="B2459" i="34"/>
  <c r="C2460" i="32" s="1"/>
  <c r="B2458" i="34"/>
  <c r="C2459" i="32" s="1"/>
  <c r="B2457" i="34"/>
  <c r="C2458" i="32" s="1"/>
  <c r="B2456" i="34"/>
  <c r="C2457" i="32" s="1"/>
  <c r="B2455" i="34"/>
  <c r="C2456" i="32" s="1"/>
  <c r="B2454" i="34"/>
  <c r="C2455" i="32" s="1"/>
  <c r="B2453" i="34"/>
  <c r="C2454" i="32" s="1"/>
  <c r="B2452" i="34"/>
  <c r="C2453" i="32" s="1"/>
  <c r="B2451" i="34"/>
  <c r="C2452" i="32" s="1"/>
  <c r="B2450" i="34"/>
  <c r="C2451" i="32" s="1"/>
  <c r="B2449" i="34"/>
  <c r="C2450" i="32" s="1"/>
  <c r="B2448" i="34"/>
  <c r="C2449" i="32" s="1"/>
  <c r="B2447" i="34"/>
  <c r="C2448" i="32" s="1"/>
  <c r="B2446" i="34"/>
  <c r="C2447" i="32" s="1"/>
  <c r="B2445" i="34"/>
  <c r="C2446" i="32" s="1"/>
  <c r="B2444" i="34"/>
  <c r="C2445" i="32" s="1"/>
  <c r="B2443" i="34"/>
  <c r="C2444" i="32" s="1"/>
  <c r="B2442" i="34"/>
  <c r="C2443" i="32" s="1"/>
  <c r="B2441" i="34"/>
  <c r="C2442" i="32" s="1"/>
  <c r="B2440" i="34"/>
  <c r="C2441" i="32" s="1"/>
  <c r="B2439" i="34"/>
  <c r="C2440" i="32" s="1"/>
  <c r="B2438" i="34"/>
  <c r="C2439" i="32" s="1"/>
  <c r="B2437" i="34"/>
  <c r="C2438" i="32" s="1"/>
  <c r="B2436" i="34"/>
  <c r="C2437" i="32" s="1"/>
  <c r="B2435" i="34"/>
  <c r="C2436" i="32" s="1"/>
  <c r="B2434" i="34"/>
  <c r="C2435" i="32" s="1"/>
  <c r="B2433" i="34"/>
  <c r="C2434" i="32" s="1"/>
  <c r="B2432" i="34"/>
  <c r="C2433" i="32" s="1"/>
  <c r="B2431" i="34"/>
  <c r="C2432" i="32" s="1"/>
  <c r="B2430" i="34"/>
  <c r="C2431" i="32" s="1"/>
  <c r="B2429" i="34"/>
  <c r="C2430" i="32" s="1"/>
  <c r="B2428" i="34"/>
  <c r="C2429" i="32" s="1"/>
  <c r="B2427" i="34"/>
  <c r="C2428" i="32" s="1"/>
  <c r="B2426" i="34"/>
  <c r="C2427" i="32" s="1"/>
  <c r="B2425" i="34"/>
  <c r="C2426" i="32" s="1"/>
  <c r="B2424" i="34"/>
  <c r="C2425" i="32" s="1"/>
  <c r="B2423" i="34"/>
  <c r="C2424" i="32" s="1"/>
  <c r="B2422" i="34"/>
  <c r="C2423" i="32" s="1"/>
  <c r="B2421" i="34"/>
  <c r="C2422" i="32" s="1"/>
  <c r="B2420" i="34"/>
  <c r="C2421" i="32" s="1"/>
  <c r="B2419" i="34"/>
  <c r="C2420" i="32" s="1"/>
  <c r="B2418" i="34"/>
  <c r="C2419" i="32" s="1"/>
  <c r="B2417" i="34"/>
  <c r="C2418" i="32" s="1"/>
  <c r="B2416" i="34"/>
  <c r="C2417" i="32" s="1"/>
  <c r="B2415" i="34"/>
  <c r="C2416" i="32" s="1"/>
  <c r="B2414" i="34"/>
  <c r="C2415" i="32" s="1"/>
  <c r="B2413" i="34"/>
  <c r="C2414" i="32" s="1"/>
  <c r="B2412" i="34"/>
  <c r="C2413" i="32" s="1"/>
  <c r="B2411" i="34"/>
  <c r="C2412" i="32" s="1"/>
  <c r="B2410" i="34"/>
  <c r="C2411" i="32" s="1"/>
  <c r="B2409" i="34"/>
  <c r="C2410" i="32" s="1"/>
  <c r="B2408" i="34"/>
  <c r="C2409" i="32" s="1"/>
  <c r="B2407" i="34"/>
  <c r="C2408" i="32" s="1"/>
  <c r="B2406" i="34"/>
  <c r="C2407" i="32" s="1"/>
  <c r="B2405" i="34"/>
  <c r="C2406" i="32" s="1"/>
  <c r="B2404" i="34"/>
  <c r="C2405" i="32" s="1"/>
  <c r="B2403" i="34"/>
  <c r="C2404" i="32" s="1"/>
  <c r="B2402" i="34"/>
  <c r="C2403" i="32" s="1"/>
  <c r="B2401" i="34"/>
  <c r="C2402" i="32" s="1"/>
  <c r="B2400" i="34"/>
  <c r="C2401" i="32" s="1"/>
  <c r="B2399" i="34"/>
  <c r="C2400" i="32" s="1"/>
  <c r="B2398" i="34"/>
  <c r="C2399" i="32" s="1"/>
  <c r="B2397" i="34"/>
  <c r="C2398" i="32" s="1"/>
  <c r="B2396" i="34"/>
  <c r="C2397" i="32" s="1"/>
  <c r="B2395" i="34"/>
  <c r="C2396" i="32" s="1"/>
  <c r="B2394" i="34"/>
  <c r="C2395" i="32" s="1"/>
  <c r="B2393" i="34"/>
  <c r="C2394" i="32" s="1"/>
  <c r="B2392" i="34"/>
  <c r="C2393" i="32" s="1"/>
  <c r="B2391" i="34"/>
  <c r="C2392" i="32" s="1"/>
  <c r="B2390" i="34"/>
  <c r="C2391" i="32" s="1"/>
  <c r="B2389" i="34"/>
  <c r="C2390" i="32" s="1"/>
  <c r="B2388" i="34"/>
  <c r="C2389" i="32" s="1"/>
  <c r="B2387" i="34"/>
  <c r="C2388" i="32" s="1"/>
  <c r="B2386" i="34"/>
  <c r="C2387" i="32" s="1"/>
  <c r="B2385" i="34"/>
  <c r="C2386" i="32" s="1"/>
  <c r="B2384" i="34"/>
  <c r="C2385" i="32" s="1"/>
  <c r="B2383" i="34"/>
  <c r="C2384" i="32" s="1"/>
  <c r="B2382" i="34"/>
  <c r="C2383" i="32" s="1"/>
  <c r="B2381" i="34"/>
  <c r="C2382" i="32" s="1"/>
  <c r="B2380" i="34"/>
  <c r="C2381" i="32" s="1"/>
  <c r="B2379" i="34"/>
  <c r="C2380" i="32" s="1"/>
  <c r="B2378" i="34"/>
  <c r="C2379" i="32" s="1"/>
  <c r="B2377" i="34"/>
  <c r="C2378" i="32" s="1"/>
  <c r="B2376" i="34"/>
  <c r="C2377" i="32" s="1"/>
  <c r="B2375" i="34"/>
  <c r="C2376" i="32" s="1"/>
  <c r="B2374" i="34"/>
  <c r="C2375" i="32" s="1"/>
  <c r="B2373" i="34"/>
  <c r="C2374" i="32" s="1"/>
  <c r="B2372" i="34"/>
  <c r="C2373" i="32" s="1"/>
  <c r="B2371" i="34"/>
  <c r="C2372" i="32" s="1"/>
  <c r="B2370" i="34"/>
  <c r="C2371" i="32" s="1"/>
  <c r="B2369" i="34"/>
  <c r="C2370" i="32" s="1"/>
  <c r="B2368" i="34"/>
  <c r="C2369" i="32" s="1"/>
  <c r="B2367" i="34"/>
  <c r="C2368" i="32" s="1"/>
  <c r="B2366" i="34"/>
  <c r="C2367" i="32" s="1"/>
  <c r="B2365" i="34"/>
  <c r="C2366" i="32" s="1"/>
  <c r="B2364" i="34"/>
  <c r="C2365" i="32" s="1"/>
  <c r="B2363" i="34"/>
  <c r="C2364" i="32" s="1"/>
  <c r="B2362" i="34"/>
  <c r="C2363" i="32" s="1"/>
  <c r="B2361" i="34"/>
  <c r="C2362" i="32" s="1"/>
  <c r="B2360" i="34"/>
  <c r="C2361" i="32" s="1"/>
  <c r="B2359" i="34"/>
  <c r="C2360" i="32" s="1"/>
  <c r="B2358" i="34"/>
  <c r="C2359" i="32" s="1"/>
  <c r="B2357" i="34"/>
  <c r="C2358" i="32" s="1"/>
  <c r="B2356" i="34"/>
  <c r="C2357" i="32" s="1"/>
  <c r="B2355" i="34"/>
  <c r="C2356" i="32" s="1"/>
  <c r="B2354" i="34"/>
  <c r="C2355" i="32" s="1"/>
  <c r="B2353" i="34"/>
  <c r="C2354" i="32" s="1"/>
  <c r="B2352" i="34"/>
  <c r="C2353" i="32" s="1"/>
  <c r="B2351" i="34"/>
  <c r="C2352" i="32" s="1"/>
  <c r="B2350" i="34"/>
  <c r="C2351" i="32" s="1"/>
  <c r="B2349" i="34"/>
  <c r="C2350" i="32" s="1"/>
  <c r="B2348" i="34"/>
  <c r="C2349" i="32" s="1"/>
  <c r="B2347" i="34"/>
  <c r="C2348" i="32" s="1"/>
  <c r="B2346" i="34"/>
  <c r="C2347" i="32" s="1"/>
  <c r="B2345" i="34"/>
  <c r="C2346" i="32" s="1"/>
  <c r="B2344" i="34"/>
  <c r="C2345" i="32" s="1"/>
  <c r="B2343" i="34"/>
  <c r="C2344" i="32" s="1"/>
  <c r="B2342" i="34"/>
  <c r="C2343" i="32" s="1"/>
  <c r="B2341" i="34"/>
  <c r="C2342" i="32" s="1"/>
  <c r="B2340" i="34"/>
  <c r="C2341" i="32" s="1"/>
  <c r="B2339" i="34"/>
  <c r="C2340" i="32" s="1"/>
  <c r="B2338" i="34"/>
  <c r="C2339" i="32" s="1"/>
  <c r="B2337" i="34"/>
  <c r="C2338" i="32" s="1"/>
  <c r="B2336" i="34"/>
  <c r="C2337" i="32" s="1"/>
  <c r="B2335" i="34"/>
  <c r="C2336" i="32" s="1"/>
  <c r="B2334" i="34"/>
  <c r="C2335" i="32" s="1"/>
  <c r="B2333" i="34"/>
  <c r="C2334" i="32" s="1"/>
  <c r="B2332" i="34"/>
  <c r="C2333" i="32" s="1"/>
  <c r="B2331" i="34"/>
  <c r="C2332" i="32" s="1"/>
  <c r="B2330" i="34"/>
  <c r="C2331" i="32" s="1"/>
  <c r="B2329" i="34"/>
  <c r="C2330" i="32" s="1"/>
  <c r="B2328" i="34"/>
  <c r="C2329" i="32" s="1"/>
  <c r="B2327" i="34"/>
  <c r="C2328" i="32" s="1"/>
  <c r="B2326" i="34"/>
  <c r="C2327" i="32" s="1"/>
  <c r="B2325" i="34"/>
  <c r="C2326" i="32" s="1"/>
  <c r="B2324" i="34"/>
  <c r="C2325" i="32" s="1"/>
  <c r="B2323" i="34"/>
  <c r="C2324" i="32" s="1"/>
  <c r="B2322" i="34"/>
  <c r="C2323" i="32" s="1"/>
  <c r="B2321" i="34"/>
  <c r="C2322" i="32" s="1"/>
  <c r="B2320" i="34"/>
  <c r="C2321" i="32" s="1"/>
  <c r="B2319" i="34"/>
  <c r="C2320" i="32" s="1"/>
  <c r="B2318" i="34"/>
  <c r="C2319" i="32" s="1"/>
  <c r="B2317" i="34"/>
  <c r="C2318" i="32" s="1"/>
  <c r="B2316" i="34"/>
  <c r="C2317" i="32" s="1"/>
  <c r="B2315" i="34"/>
  <c r="C2316" i="32" s="1"/>
  <c r="B2314" i="34"/>
  <c r="C2315" i="32" s="1"/>
  <c r="B2313" i="34"/>
  <c r="C2314" i="32" s="1"/>
  <c r="B2312" i="34"/>
  <c r="C2313" i="32" s="1"/>
  <c r="B2311" i="34"/>
  <c r="C2312" i="32" s="1"/>
  <c r="B2310" i="34"/>
  <c r="C2311" i="32" s="1"/>
  <c r="B2309" i="34"/>
  <c r="C2310" i="32" s="1"/>
  <c r="B2308" i="34"/>
  <c r="C2309" i="32" s="1"/>
  <c r="B2307" i="34"/>
  <c r="C2308" i="32" s="1"/>
  <c r="B2306" i="34"/>
  <c r="C2307" i="32" s="1"/>
  <c r="B2305" i="34"/>
  <c r="C2306" i="32" s="1"/>
  <c r="B2304" i="34"/>
  <c r="C2305" i="32" s="1"/>
  <c r="B2303" i="34"/>
  <c r="C2304" i="32" s="1"/>
  <c r="B2302" i="34"/>
  <c r="C2303" i="32" s="1"/>
  <c r="B2301" i="34"/>
  <c r="C2302" i="32" s="1"/>
  <c r="B2300" i="34"/>
  <c r="C2301" i="32" s="1"/>
  <c r="B2299" i="34"/>
  <c r="C2300" i="32" s="1"/>
  <c r="B2298" i="34"/>
  <c r="C2299" i="32" s="1"/>
  <c r="B2297" i="34"/>
  <c r="C2298" i="32" s="1"/>
  <c r="B2296" i="34"/>
  <c r="C2297" i="32" s="1"/>
  <c r="B2295" i="34"/>
  <c r="C2296" i="32" s="1"/>
  <c r="B2294" i="34"/>
  <c r="C2295" i="32" s="1"/>
  <c r="B2293" i="34"/>
  <c r="C2294" i="32" s="1"/>
  <c r="B2292" i="34"/>
  <c r="C2293" i="32" s="1"/>
  <c r="B2291" i="34"/>
  <c r="C2292" i="32" s="1"/>
  <c r="B2290" i="34"/>
  <c r="C2291" i="32" s="1"/>
  <c r="B2289" i="34"/>
  <c r="C2290" i="32" s="1"/>
  <c r="B2288" i="34"/>
  <c r="C2289" i="32" s="1"/>
  <c r="B2287" i="34"/>
  <c r="C2288" i="32" s="1"/>
  <c r="B2286" i="34"/>
  <c r="C2287" i="32" s="1"/>
  <c r="B2285" i="34"/>
  <c r="C2286" i="32" s="1"/>
  <c r="B2284" i="34"/>
  <c r="C2285" i="32" s="1"/>
  <c r="B2283" i="34"/>
  <c r="C2284" i="32" s="1"/>
  <c r="B2282" i="34"/>
  <c r="C2283" i="32" s="1"/>
  <c r="B2281" i="34"/>
  <c r="C2282" i="32" s="1"/>
  <c r="B2280" i="34"/>
  <c r="C2281" i="32" s="1"/>
  <c r="B2279" i="34"/>
  <c r="C2280" i="32" s="1"/>
  <c r="B2278" i="34"/>
  <c r="C2279" i="32" s="1"/>
  <c r="B2277" i="34"/>
  <c r="C2278" i="32" s="1"/>
  <c r="B2276" i="34"/>
  <c r="C2277" i="32" s="1"/>
  <c r="B2275" i="34"/>
  <c r="C2276" i="32" s="1"/>
  <c r="B2274" i="34"/>
  <c r="C2275" i="32" s="1"/>
  <c r="B2273" i="34"/>
  <c r="C2274" i="32" s="1"/>
  <c r="B2272" i="34"/>
  <c r="C2273" i="32" s="1"/>
  <c r="B2271" i="34"/>
  <c r="C2272" i="32" s="1"/>
  <c r="B2270" i="34"/>
  <c r="C2271" i="32" s="1"/>
  <c r="B2269" i="34"/>
  <c r="C2270" i="32" s="1"/>
  <c r="B2268" i="34"/>
  <c r="C2269" i="32" s="1"/>
  <c r="B2267" i="34"/>
  <c r="C2268" i="32" s="1"/>
  <c r="B2266" i="34"/>
  <c r="C2267" i="32" s="1"/>
  <c r="B2265" i="34"/>
  <c r="C2266" i="32" s="1"/>
  <c r="B2264" i="34"/>
  <c r="C2265" i="32" s="1"/>
  <c r="B2263" i="34"/>
  <c r="C2264" i="32" s="1"/>
  <c r="B2262" i="34"/>
  <c r="C2263" i="32" s="1"/>
  <c r="B2261" i="34"/>
  <c r="C2262" i="32" s="1"/>
  <c r="B2260" i="34"/>
  <c r="C2261" i="32" s="1"/>
  <c r="B2259" i="34"/>
  <c r="C2260" i="32" s="1"/>
  <c r="B2258" i="34"/>
  <c r="C2259" i="32" s="1"/>
  <c r="B2257" i="34"/>
  <c r="C2258" i="32" s="1"/>
  <c r="B2256" i="34"/>
  <c r="C2257" i="32" s="1"/>
  <c r="B2255" i="34"/>
  <c r="C2256" i="32" s="1"/>
  <c r="B2254" i="34"/>
  <c r="C2255" i="32" s="1"/>
  <c r="B2253" i="34"/>
  <c r="C2254" i="32" s="1"/>
  <c r="B2252" i="34"/>
  <c r="C2253" i="32" s="1"/>
  <c r="B2251" i="34"/>
  <c r="C2252" i="32" s="1"/>
  <c r="B2250" i="34"/>
  <c r="C2251" i="32" s="1"/>
  <c r="B2249" i="34"/>
  <c r="C2250" i="32" s="1"/>
  <c r="B2248" i="34"/>
  <c r="C2249" i="32" s="1"/>
  <c r="B2247" i="34"/>
  <c r="C2248" i="32" s="1"/>
  <c r="B2246" i="34"/>
  <c r="C2247" i="32" s="1"/>
  <c r="B2245" i="34"/>
  <c r="C2246" i="32" s="1"/>
  <c r="B2244" i="34"/>
  <c r="C2245" i="32" s="1"/>
  <c r="B2243" i="34"/>
  <c r="C2244" i="32" s="1"/>
  <c r="B2242" i="34"/>
  <c r="C2243" i="32" s="1"/>
  <c r="B2241" i="34"/>
  <c r="C2242" i="32" s="1"/>
  <c r="B2240" i="34"/>
  <c r="C2241" i="32" s="1"/>
  <c r="B2239" i="34"/>
  <c r="C2240" i="32" s="1"/>
  <c r="B2238" i="34"/>
  <c r="C2239" i="32" s="1"/>
  <c r="B2237" i="34"/>
  <c r="C2238" i="32" s="1"/>
  <c r="B2236" i="34"/>
  <c r="C2237" i="32" s="1"/>
  <c r="B2235" i="34"/>
  <c r="C2236" i="32" s="1"/>
  <c r="B2234" i="34"/>
  <c r="C2235" i="32" s="1"/>
  <c r="B2233" i="34"/>
  <c r="C2234" i="32" s="1"/>
  <c r="B2232" i="34"/>
  <c r="C2233" i="32" s="1"/>
  <c r="B2231" i="34"/>
  <c r="C2232" i="32" s="1"/>
  <c r="B2230" i="34"/>
  <c r="C2231" i="32" s="1"/>
  <c r="B2229" i="34"/>
  <c r="C2230" i="32" s="1"/>
  <c r="B2228" i="34"/>
  <c r="C2229" i="32" s="1"/>
  <c r="B2227" i="34"/>
  <c r="C2228" i="32" s="1"/>
  <c r="B2226" i="34"/>
  <c r="C2227" i="32" s="1"/>
  <c r="B2225" i="34"/>
  <c r="C2226" i="32" s="1"/>
  <c r="B2224" i="34"/>
  <c r="C2225" i="32" s="1"/>
  <c r="B2223" i="34"/>
  <c r="C2224" i="32" s="1"/>
  <c r="B2222" i="34"/>
  <c r="C2223" i="32" s="1"/>
  <c r="B2221" i="34"/>
  <c r="C2222" i="32" s="1"/>
  <c r="B2220" i="34"/>
  <c r="C2221" i="32" s="1"/>
  <c r="B2219" i="34"/>
  <c r="C2220" i="32" s="1"/>
  <c r="B2218" i="34"/>
  <c r="C2219" i="32" s="1"/>
  <c r="B2217" i="34"/>
  <c r="C2218" i="32" s="1"/>
  <c r="B2216" i="34"/>
  <c r="C2217" i="32" s="1"/>
  <c r="B2215" i="34"/>
  <c r="C2216" i="32" s="1"/>
  <c r="B2214" i="34"/>
  <c r="C2215" i="32" s="1"/>
  <c r="B2213" i="34"/>
  <c r="C2214" i="32" s="1"/>
  <c r="B2212" i="34"/>
  <c r="C2213" i="32" s="1"/>
  <c r="B2211" i="34"/>
  <c r="C2212" i="32" s="1"/>
  <c r="B2210" i="34"/>
  <c r="C2211" i="32" s="1"/>
  <c r="B2209" i="34"/>
  <c r="C2210" i="32" s="1"/>
  <c r="B2208" i="34"/>
  <c r="C2209" i="32" s="1"/>
  <c r="B2207" i="34"/>
  <c r="C2208" i="32" s="1"/>
  <c r="B2206" i="34"/>
  <c r="C2207" i="32" s="1"/>
  <c r="B2205" i="34"/>
  <c r="C2206" i="32" s="1"/>
  <c r="B2204" i="34"/>
  <c r="C2205" i="32" s="1"/>
  <c r="B2203" i="34"/>
  <c r="C2204" i="32" s="1"/>
  <c r="B2202" i="34"/>
  <c r="C2203" i="32" s="1"/>
  <c r="B2201" i="34"/>
  <c r="C2202" i="32" s="1"/>
  <c r="B2200" i="34"/>
  <c r="C2201" i="32" s="1"/>
  <c r="B2199" i="34"/>
  <c r="C2200" i="32" s="1"/>
  <c r="B2198" i="34"/>
  <c r="C2199" i="32" s="1"/>
  <c r="B2197" i="34"/>
  <c r="C2198" i="32" s="1"/>
  <c r="B2196" i="34"/>
  <c r="C2197" i="32" s="1"/>
  <c r="B2195" i="34"/>
  <c r="C2196" i="32" s="1"/>
  <c r="B2194" i="34"/>
  <c r="C2195" i="32" s="1"/>
  <c r="B2193" i="34"/>
  <c r="C2194" i="32" s="1"/>
  <c r="B2192" i="34"/>
  <c r="C2193" i="32" s="1"/>
  <c r="B2191" i="34"/>
  <c r="C2192" i="32" s="1"/>
  <c r="B2190" i="34"/>
  <c r="C2191" i="32" s="1"/>
  <c r="B2189" i="34"/>
  <c r="C2190" i="32" s="1"/>
  <c r="B2188" i="34"/>
  <c r="C2189" i="32" s="1"/>
  <c r="B2187" i="34"/>
  <c r="C2188" i="32" s="1"/>
  <c r="B2186" i="34"/>
  <c r="C2187" i="32" s="1"/>
  <c r="B2185" i="34"/>
  <c r="C2186" i="32" s="1"/>
  <c r="B2184" i="34"/>
  <c r="C2185" i="32" s="1"/>
  <c r="B2183" i="34"/>
  <c r="C2184" i="32" s="1"/>
  <c r="B2182" i="34"/>
  <c r="C2183" i="32" s="1"/>
  <c r="B2181" i="34"/>
  <c r="C2182" i="32" s="1"/>
  <c r="B2180" i="34"/>
  <c r="C2181" i="32" s="1"/>
  <c r="B2179" i="34"/>
  <c r="C2180" i="32" s="1"/>
  <c r="B2178" i="34"/>
  <c r="C2179" i="32" s="1"/>
  <c r="B2177" i="34"/>
  <c r="C2178" i="32" s="1"/>
  <c r="B2176" i="34"/>
  <c r="C2177" i="32" s="1"/>
  <c r="B2175" i="34"/>
  <c r="C2176" i="32" s="1"/>
  <c r="B2174" i="34"/>
  <c r="C2175" i="32" s="1"/>
  <c r="B2173" i="34"/>
  <c r="C2174" i="32" s="1"/>
  <c r="B2172" i="34"/>
  <c r="C2173" i="32" s="1"/>
  <c r="B2171" i="34"/>
  <c r="C2172" i="32" s="1"/>
  <c r="B2170" i="34"/>
  <c r="C2171" i="32" s="1"/>
  <c r="B2169" i="34"/>
  <c r="C2170" i="32" s="1"/>
  <c r="B2168" i="34"/>
  <c r="C2169" i="32" s="1"/>
  <c r="B2167" i="34"/>
  <c r="C2168" i="32" s="1"/>
  <c r="B2166" i="34"/>
  <c r="C2167" i="32" s="1"/>
  <c r="B2165" i="34"/>
  <c r="C2166" i="32" s="1"/>
  <c r="B2164" i="34"/>
  <c r="C2165" i="32" s="1"/>
  <c r="B2163" i="34"/>
  <c r="C2164" i="32" s="1"/>
  <c r="B2162" i="34"/>
  <c r="C2163" i="32" s="1"/>
  <c r="B2161" i="34"/>
  <c r="C2162" i="32" s="1"/>
  <c r="B2160" i="34"/>
  <c r="C2161" i="32" s="1"/>
  <c r="B2159" i="34"/>
  <c r="C2160" i="32" s="1"/>
  <c r="B2158" i="34"/>
  <c r="C2159" i="32" s="1"/>
  <c r="B2157" i="34"/>
  <c r="C2158" i="32" s="1"/>
  <c r="B2156" i="34"/>
  <c r="C2157" i="32" s="1"/>
  <c r="B2155" i="34"/>
  <c r="C2156" i="32" s="1"/>
  <c r="B2154" i="34"/>
  <c r="C2155" i="32" s="1"/>
  <c r="B2153" i="34"/>
  <c r="C2154" i="32" s="1"/>
  <c r="B2152" i="34"/>
  <c r="C2153" i="32" s="1"/>
  <c r="B2151" i="34"/>
  <c r="C2152" i="32" s="1"/>
  <c r="B2150" i="34"/>
  <c r="C2151" i="32" s="1"/>
  <c r="B2149" i="34"/>
  <c r="C2150" i="32" s="1"/>
  <c r="B2148" i="34"/>
  <c r="C2149" i="32" s="1"/>
  <c r="B2147" i="34"/>
  <c r="C2148" i="32" s="1"/>
  <c r="B2146" i="34"/>
  <c r="C2147" i="32" s="1"/>
  <c r="B2145" i="34"/>
  <c r="C2146" i="32" s="1"/>
  <c r="B2144" i="34"/>
  <c r="C2145" i="32" s="1"/>
  <c r="B2143" i="34"/>
  <c r="C2144" i="32" s="1"/>
  <c r="B2142" i="34"/>
  <c r="C2143" i="32" s="1"/>
  <c r="B2141" i="34"/>
  <c r="C2142" i="32" s="1"/>
  <c r="B2140" i="34"/>
  <c r="C2141" i="32" s="1"/>
  <c r="B2139" i="34"/>
  <c r="C2140" i="32" s="1"/>
  <c r="B2138" i="34"/>
  <c r="C2139" i="32" s="1"/>
  <c r="B2137" i="34"/>
  <c r="C2138" i="32" s="1"/>
  <c r="B2136" i="34"/>
  <c r="C2137" i="32" s="1"/>
  <c r="B2135" i="34"/>
  <c r="C2136" i="32" s="1"/>
  <c r="B2134" i="34"/>
  <c r="C2135" i="32" s="1"/>
  <c r="B2133" i="34"/>
  <c r="C2134" i="32" s="1"/>
  <c r="B2132" i="34"/>
  <c r="C2133" i="32" s="1"/>
  <c r="B2131" i="34"/>
  <c r="C2132" i="32" s="1"/>
  <c r="B2130" i="34"/>
  <c r="C2131" i="32" s="1"/>
  <c r="B2129" i="34"/>
  <c r="C2130" i="32" s="1"/>
  <c r="B2128" i="34"/>
  <c r="C2129" i="32" s="1"/>
  <c r="B2127" i="34"/>
  <c r="C2128" i="32" s="1"/>
  <c r="B2126" i="34"/>
  <c r="C2127" i="32" s="1"/>
  <c r="B2125" i="34"/>
  <c r="C2126" i="32" s="1"/>
  <c r="B2124" i="34"/>
  <c r="C2125" i="32" s="1"/>
  <c r="B2123" i="34"/>
  <c r="C2124" i="32" s="1"/>
  <c r="B2122" i="34"/>
  <c r="C2123" i="32" s="1"/>
  <c r="B2121" i="34"/>
  <c r="C2122" i="32" s="1"/>
  <c r="B2120" i="34"/>
  <c r="C2121" i="32" s="1"/>
  <c r="B2119" i="34"/>
  <c r="C2120" i="32" s="1"/>
  <c r="B2118" i="34"/>
  <c r="C2119" i="32" s="1"/>
  <c r="B2117" i="34"/>
  <c r="C2118" i="32" s="1"/>
  <c r="B2116" i="34"/>
  <c r="C2117" i="32" s="1"/>
  <c r="B2115" i="34"/>
  <c r="C2116" i="32" s="1"/>
  <c r="B2114" i="34"/>
  <c r="C2115" i="32" s="1"/>
  <c r="B2113" i="34"/>
  <c r="C2114" i="32" s="1"/>
  <c r="B2112" i="34"/>
  <c r="C2113" i="32" s="1"/>
  <c r="B2111" i="34"/>
  <c r="C2112" i="32" s="1"/>
  <c r="B2110" i="34"/>
  <c r="C2111" i="32" s="1"/>
  <c r="B2109" i="34"/>
  <c r="C2110" i="32" s="1"/>
  <c r="B2108" i="34"/>
  <c r="C2109" i="32" s="1"/>
  <c r="B2107" i="34"/>
  <c r="C2108" i="32" s="1"/>
  <c r="B2106" i="34"/>
  <c r="C2107" i="32" s="1"/>
  <c r="B2105" i="34"/>
  <c r="C2106" i="32" s="1"/>
  <c r="B2104" i="34"/>
  <c r="C2105" i="32" s="1"/>
  <c r="B2103" i="34"/>
  <c r="C2104" i="32" s="1"/>
  <c r="B2102" i="34"/>
  <c r="C2103" i="32" s="1"/>
  <c r="B2101" i="34"/>
  <c r="C2102" i="32" s="1"/>
  <c r="B2100" i="34"/>
  <c r="C2101" i="32" s="1"/>
  <c r="B2099" i="34"/>
  <c r="C2100" i="32" s="1"/>
  <c r="B2098" i="34"/>
  <c r="C2099" i="32" s="1"/>
  <c r="B2097" i="34"/>
  <c r="C2098" i="32" s="1"/>
  <c r="B2096" i="34"/>
  <c r="C2097" i="32" s="1"/>
  <c r="B2095" i="34"/>
  <c r="C2096" i="32" s="1"/>
  <c r="B2094" i="34"/>
  <c r="C2095" i="32" s="1"/>
  <c r="B2093" i="34"/>
  <c r="C2094" i="32" s="1"/>
  <c r="B2092" i="34"/>
  <c r="C2093" i="32" s="1"/>
  <c r="B2091" i="34"/>
  <c r="C2092" i="32" s="1"/>
  <c r="B2090" i="34"/>
  <c r="C2091" i="32" s="1"/>
  <c r="B2089" i="34"/>
  <c r="C2090" i="32" s="1"/>
  <c r="B2088" i="34"/>
  <c r="C2089" i="32" s="1"/>
  <c r="B2087" i="34"/>
  <c r="C2088" i="32" s="1"/>
  <c r="B2086" i="34"/>
  <c r="C2087" i="32" s="1"/>
  <c r="B2085" i="34"/>
  <c r="C2086" i="32" s="1"/>
  <c r="B2084" i="34"/>
  <c r="C2085" i="32" s="1"/>
  <c r="B2083" i="34"/>
  <c r="C2084" i="32" s="1"/>
  <c r="B2082" i="34"/>
  <c r="C2083" i="32" s="1"/>
  <c r="B2081" i="34"/>
  <c r="C2082" i="32" s="1"/>
  <c r="B2080" i="34"/>
  <c r="C2081" i="32" s="1"/>
  <c r="B2079" i="34"/>
  <c r="C2080" i="32" s="1"/>
  <c r="B2078" i="34"/>
  <c r="C2079" i="32" s="1"/>
  <c r="B2077" i="34"/>
  <c r="C2078" i="32" s="1"/>
  <c r="B2076" i="34"/>
  <c r="C2077" i="32" s="1"/>
  <c r="B2075" i="34"/>
  <c r="C2076" i="32" s="1"/>
  <c r="B2074" i="34"/>
  <c r="C2075" i="32" s="1"/>
  <c r="B2073" i="34"/>
  <c r="C2074" i="32" s="1"/>
  <c r="B2072" i="34"/>
  <c r="C2073" i="32" s="1"/>
  <c r="B2071" i="34"/>
  <c r="C2072" i="32" s="1"/>
  <c r="B2070" i="34"/>
  <c r="C2071" i="32" s="1"/>
  <c r="B2069" i="34"/>
  <c r="C2070" i="32" s="1"/>
  <c r="B2068" i="34"/>
  <c r="C2069" i="32" s="1"/>
  <c r="B2067" i="34"/>
  <c r="C2068" i="32" s="1"/>
  <c r="B2066" i="34"/>
  <c r="C2067" i="32" s="1"/>
  <c r="B2065" i="34"/>
  <c r="C2066" i="32" s="1"/>
  <c r="B2064" i="34"/>
  <c r="C2065" i="32" s="1"/>
  <c r="B2063" i="34"/>
  <c r="C2064" i="32" s="1"/>
  <c r="B2062" i="34"/>
  <c r="C2063" i="32" s="1"/>
  <c r="B2061" i="34"/>
  <c r="C2062" i="32" s="1"/>
  <c r="B2060" i="34"/>
  <c r="C2061" i="32" s="1"/>
  <c r="B2059" i="34"/>
  <c r="C2060" i="32" s="1"/>
  <c r="B2058" i="34"/>
  <c r="C2059" i="32" s="1"/>
  <c r="B2057" i="34"/>
  <c r="C2058" i="32" s="1"/>
  <c r="B2056" i="34"/>
  <c r="C2057" i="32" s="1"/>
  <c r="B2055" i="34"/>
  <c r="C2056" i="32" s="1"/>
  <c r="B2054" i="34"/>
  <c r="C2055" i="32" s="1"/>
  <c r="B2053" i="34"/>
  <c r="C2054" i="32" s="1"/>
  <c r="B2052" i="34"/>
  <c r="C2053" i="32" s="1"/>
  <c r="B2051" i="34"/>
  <c r="C2052" i="32" s="1"/>
  <c r="B2050" i="34"/>
  <c r="C2051" i="32" s="1"/>
  <c r="B2049" i="34"/>
  <c r="C2050" i="32" s="1"/>
  <c r="B2048" i="34"/>
  <c r="C2049" i="32" s="1"/>
  <c r="B2047" i="34"/>
  <c r="C2048" i="32" s="1"/>
  <c r="B2046" i="34"/>
  <c r="C2047" i="32" s="1"/>
  <c r="B2045" i="34"/>
  <c r="C2046" i="32" s="1"/>
  <c r="B2044" i="34"/>
  <c r="C2045" i="32" s="1"/>
  <c r="B2043" i="34"/>
  <c r="C2044" i="32" s="1"/>
  <c r="B2042" i="34"/>
  <c r="C2043" i="32" s="1"/>
  <c r="B2041" i="34"/>
  <c r="C2042" i="32" s="1"/>
  <c r="B2040" i="34"/>
  <c r="C2041" i="32" s="1"/>
  <c r="B2039" i="34"/>
  <c r="C2040" i="32" s="1"/>
  <c r="B2038" i="34"/>
  <c r="C2039" i="32" s="1"/>
  <c r="B2037" i="34"/>
  <c r="C2038" i="32" s="1"/>
  <c r="B2036" i="34"/>
  <c r="C2037" i="32" s="1"/>
  <c r="B2035" i="34"/>
  <c r="C2036" i="32" s="1"/>
  <c r="B2034" i="34"/>
  <c r="C2035" i="32" s="1"/>
  <c r="B2033" i="34"/>
  <c r="C2034" i="32" s="1"/>
  <c r="B2032" i="34"/>
  <c r="C2033" i="32" s="1"/>
  <c r="B2031" i="34"/>
  <c r="C2032" i="32" s="1"/>
  <c r="B2030" i="34"/>
  <c r="C2031" i="32" s="1"/>
  <c r="B2029" i="34"/>
  <c r="C2030" i="32" s="1"/>
  <c r="B2028" i="34"/>
  <c r="C2029" i="32" s="1"/>
  <c r="B2027" i="34"/>
  <c r="C2028" i="32" s="1"/>
  <c r="B2026" i="34"/>
  <c r="C2027" i="32" s="1"/>
  <c r="B2025" i="34"/>
  <c r="C2026" i="32" s="1"/>
  <c r="B2024" i="34"/>
  <c r="C2025" i="32" s="1"/>
  <c r="B2023" i="34"/>
  <c r="C2024" i="32" s="1"/>
  <c r="B2022" i="34"/>
  <c r="C2023" i="32" s="1"/>
  <c r="B2021" i="34"/>
  <c r="C2022" i="32" s="1"/>
  <c r="B2020" i="34"/>
  <c r="C2021" i="32" s="1"/>
  <c r="B2019" i="34"/>
  <c r="C2020" i="32" s="1"/>
  <c r="B2018" i="34"/>
  <c r="C2019" i="32" s="1"/>
  <c r="B2017" i="34"/>
  <c r="C2018" i="32" s="1"/>
  <c r="B2016" i="34"/>
  <c r="C2017" i="32" s="1"/>
  <c r="B2015" i="34"/>
  <c r="C2016" i="32" s="1"/>
  <c r="B2014" i="34"/>
  <c r="C2015" i="32" s="1"/>
  <c r="B2013" i="34"/>
  <c r="C2014" i="32" s="1"/>
  <c r="B2012" i="34"/>
  <c r="C2013" i="32" s="1"/>
  <c r="B2011" i="34"/>
  <c r="C2012" i="32" s="1"/>
  <c r="B2010" i="34"/>
  <c r="C2011" i="32" s="1"/>
  <c r="B2009" i="34"/>
  <c r="C2010" i="32" s="1"/>
  <c r="B2008" i="34"/>
  <c r="C2009" i="32" s="1"/>
  <c r="B2007" i="34"/>
  <c r="C2008" i="32" s="1"/>
  <c r="B2006" i="34"/>
  <c r="C2007" i="32" s="1"/>
  <c r="B2005" i="34"/>
  <c r="C2006" i="32" s="1"/>
  <c r="B2004" i="34"/>
  <c r="C2005" i="32" s="1"/>
  <c r="B2003" i="34"/>
  <c r="C2004" i="32" s="1"/>
  <c r="B2002" i="34"/>
  <c r="C2003" i="32" s="1"/>
  <c r="B2001" i="34"/>
  <c r="C2002" i="32" s="1"/>
  <c r="B2000" i="34"/>
  <c r="C2001" i="32" s="1"/>
  <c r="B1999" i="34"/>
  <c r="C2000" i="32" s="1"/>
  <c r="B1998" i="34"/>
  <c r="C1999" i="32" s="1"/>
  <c r="B1997" i="34"/>
  <c r="C1998" i="32" s="1"/>
  <c r="B1996" i="34"/>
  <c r="C1997" i="32" s="1"/>
  <c r="B1995" i="34"/>
  <c r="C1996" i="32" s="1"/>
  <c r="B1994" i="34"/>
  <c r="C1995" i="32" s="1"/>
  <c r="B1993" i="34"/>
  <c r="C1994" i="32" s="1"/>
  <c r="B1992" i="34"/>
  <c r="C1993" i="32" s="1"/>
  <c r="B1991" i="34"/>
  <c r="C1992" i="32" s="1"/>
  <c r="B1990" i="34"/>
  <c r="C1991" i="32" s="1"/>
  <c r="B1989" i="34"/>
  <c r="C1990" i="32" s="1"/>
  <c r="B1988" i="34"/>
  <c r="C1989" i="32" s="1"/>
  <c r="B1987" i="34"/>
  <c r="C1988" i="32" s="1"/>
  <c r="B1986" i="34"/>
  <c r="C1987" i="32" s="1"/>
  <c r="B1985" i="34"/>
  <c r="C1986" i="32" s="1"/>
  <c r="B1984" i="34"/>
  <c r="C1985" i="32" s="1"/>
  <c r="B1983" i="34"/>
  <c r="C1984" i="32" s="1"/>
  <c r="B1982" i="34"/>
  <c r="C1983" i="32" s="1"/>
  <c r="B1981" i="34"/>
  <c r="C1982" i="32" s="1"/>
  <c r="B1980" i="34"/>
  <c r="C1981" i="32" s="1"/>
  <c r="B1979" i="34"/>
  <c r="C1980" i="32" s="1"/>
  <c r="B1978" i="34"/>
  <c r="C1979" i="32" s="1"/>
  <c r="B1977" i="34"/>
  <c r="C1978" i="32" s="1"/>
  <c r="B1976" i="34"/>
  <c r="C1977" i="32" s="1"/>
  <c r="B1975" i="34"/>
  <c r="C1976" i="32" s="1"/>
  <c r="B1974" i="34"/>
  <c r="C1975" i="32" s="1"/>
  <c r="B1973" i="34"/>
  <c r="C1974" i="32" s="1"/>
  <c r="B1972" i="34"/>
  <c r="C1973" i="32" s="1"/>
  <c r="B1971" i="34"/>
  <c r="C1972" i="32" s="1"/>
  <c r="B1970" i="34"/>
  <c r="C1971" i="32" s="1"/>
  <c r="B1969" i="34"/>
  <c r="C1970" i="32" s="1"/>
  <c r="B1968" i="34"/>
  <c r="C1969" i="32" s="1"/>
  <c r="B1967" i="34"/>
  <c r="C1968" i="32" s="1"/>
  <c r="B1966" i="34"/>
  <c r="C1967" i="32" s="1"/>
  <c r="B1965" i="34"/>
  <c r="C1966" i="32" s="1"/>
  <c r="B1964" i="34"/>
  <c r="C1965" i="32" s="1"/>
  <c r="B1963" i="34"/>
  <c r="C1964" i="32" s="1"/>
  <c r="B1962" i="34"/>
  <c r="C1963" i="32" s="1"/>
  <c r="B1961" i="34"/>
  <c r="C1962" i="32" s="1"/>
  <c r="B1960" i="34"/>
  <c r="C1961" i="32" s="1"/>
  <c r="B1959" i="34"/>
  <c r="C1960" i="32" s="1"/>
  <c r="B1958" i="34"/>
  <c r="C1959" i="32" s="1"/>
  <c r="B1957" i="34"/>
  <c r="C1958" i="32" s="1"/>
  <c r="B1956" i="34"/>
  <c r="C1957" i="32" s="1"/>
  <c r="B1955" i="34"/>
  <c r="C1956" i="32" s="1"/>
  <c r="B1954" i="34"/>
  <c r="C1955" i="32" s="1"/>
  <c r="B1953" i="34"/>
  <c r="C1954" i="32" s="1"/>
  <c r="B1952" i="34"/>
  <c r="C1953" i="32" s="1"/>
  <c r="B1951" i="34"/>
  <c r="C1952" i="32" s="1"/>
  <c r="B1950" i="34"/>
  <c r="C1951" i="32" s="1"/>
  <c r="B1949" i="34"/>
  <c r="C1950" i="32" s="1"/>
  <c r="B1948" i="34"/>
  <c r="C1949" i="32" s="1"/>
  <c r="B1947" i="34"/>
  <c r="C1948" i="32" s="1"/>
  <c r="B1946" i="34"/>
  <c r="C1947" i="32" s="1"/>
  <c r="B1945" i="34"/>
  <c r="C1946" i="32" s="1"/>
  <c r="B1944" i="34"/>
  <c r="C1945" i="32" s="1"/>
  <c r="B1943" i="34"/>
  <c r="C1944" i="32" s="1"/>
  <c r="B1942" i="34"/>
  <c r="C1943" i="32" s="1"/>
  <c r="B1941" i="34"/>
  <c r="C1942" i="32" s="1"/>
  <c r="B1940" i="34"/>
  <c r="C1941" i="32" s="1"/>
  <c r="B1939" i="34"/>
  <c r="C1940" i="32" s="1"/>
  <c r="B1938" i="34"/>
  <c r="C1939" i="32" s="1"/>
  <c r="B1937" i="34"/>
  <c r="C1938" i="32" s="1"/>
  <c r="B1936" i="34"/>
  <c r="C1937" i="32" s="1"/>
  <c r="B1935" i="34"/>
  <c r="C1936" i="32" s="1"/>
  <c r="B1934" i="34"/>
  <c r="C1935" i="32" s="1"/>
  <c r="B1933" i="34"/>
  <c r="C1934" i="32" s="1"/>
  <c r="B1932" i="34"/>
  <c r="C1933" i="32" s="1"/>
  <c r="B1931" i="34"/>
  <c r="C1932" i="32" s="1"/>
  <c r="B1930" i="34"/>
  <c r="C1931" i="32" s="1"/>
  <c r="B1929" i="34"/>
  <c r="C1930" i="32" s="1"/>
  <c r="B1928" i="34"/>
  <c r="C1929" i="32" s="1"/>
  <c r="B1927" i="34"/>
  <c r="C1928" i="32" s="1"/>
  <c r="B1926" i="34"/>
  <c r="C1927" i="32" s="1"/>
  <c r="B1925" i="34"/>
  <c r="C1926" i="32" s="1"/>
  <c r="B1924" i="34"/>
  <c r="C1925" i="32" s="1"/>
  <c r="B1923" i="34"/>
  <c r="C1924" i="32" s="1"/>
  <c r="B1922" i="34"/>
  <c r="C1923" i="32" s="1"/>
  <c r="B1921" i="34"/>
  <c r="C1922" i="32" s="1"/>
  <c r="B1920" i="34"/>
  <c r="C1921" i="32" s="1"/>
  <c r="B1919" i="34"/>
  <c r="C1920" i="32" s="1"/>
  <c r="B1918" i="34"/>
  <c r="C1919" i="32" s="1"/>
  <c r="B1917" i="34"/>
  <c r="C1918" i="32" s="1"/>
  <c r="B1916" i="34"/>
  <c r="C1917" i="32" s="1"/>
  <c r="B1915" i="34"/>
  <c r="C1916" i="32" s="1"/>
  <c r="B1914" i="34"/>
  <c r="C1915" i="32" s="1"/>
  <c r="B1913" i="34"/>
  <c r="C1914" i="32" s="1"/>
  <c r="B1912" i="34"/>
  <c r="C1913" i="32" s="1"/>
  <c r="B1911" i="34"/>
  <c r="C1912" i="32" s="1"/>
  <c r="B1910" i="34"/>
  <c r="C1911" i="32" s="1"/>
  <c r="B1909" i="34"/>
  <c r="C1910" i="32" s="1"/>
  <c r="B1908" i="34"/>
  <c r="C1909" i="32" s="1"/>
  <c r="B1907" i="34"/>
  <c r="C1908" i="32" s="1"/>
  <c r="B1906" i="34"/>
  <c r="C1907" i="32" s="1"/>
  <c r="B1905" i="34"/>
  <c r="C1906" i="32" s="1"/>
  <c r="B1904" i="34"/>
  <c r="C1905" i="32" s="1"/>
  <c r="B1903" i="34"/>
  <c r="C1904" i="32" s="1"/>
  <c r="B1902" i="34"/>
  <c r="C1903" i="32" s="1"/>
  <c r="B1901" i="34"/>
  <c r="C1902" i="32" s="1"/>
  <c r="B1900" i="34"/>
  <c r="C1901" i="32" s="1"/>
  <c r="B1899" i="34"/>
  <c r="C1900" i="32" s="1"/>
  <c r="B1898" i="34"/>
  <c r="C1899" i="32" s="1"/>
  <c r="B1897" i="34"/>
  <c r="C1898" i="32" s="1"/>
  <c r="B1896" i="34"/>
  <c r="C1897" i="32" s="1"/>
  <c r="B1895" i="34"/>
  <c r="C1896" i="32" s="1"/>
  <c r="B1894" i="34"/>
  <c r="C1895" i="32" s="1"/>
  <c r="B1893" i="34"/>
  <c r="C1894" i="32" s="1"/>
  <c r="B1892" i="34"/>
  <c r="C1893" i="32" s="1"/>
  <c r="B1891" i="34"/>
  <c r="C1892" i="32" s="1"/>
  <c r="B1890" i="34"/>
  <c r="C1891" i="32" s="1"/>
  <c r="B1889" i="34"/>
  <c r="C1890" i="32" s="1"/>
  <c r="B1888" i="34"/>
  <c r="C1889" i="32" s="1"/>
  <c r="B1887" i="34"/>
  <c r="C1888" i="32" s="1"/>
  <c r="B1886" i="34"/>
  <c r="C1887" i="32" s="1"/>
  <c r="B1885" i="34"/>
  <c r="C1886" i="32" s="1"/>
  <c r="B1884" i="34"/>
  <c r="C1885" i="32" s="1"/>
  <c r="B1883" i="34"/>
  <c r="C1884" i="32" s="1"/>
  <c r="B1882" i="34"/>
  <c r="C1883" i="32" s="1"/>
  <c r="B1881" i="34"/>
  <c r="C1882" i="32" s="1"/>
  <c r="B1880" i="34"/>
  <c r="C1881" i="32" s="1"/>
  <c r="B1879" i="34"/>
  <c r="C1880" i="32" s="1"/>
  <c r="B1878" i="34"/>
  <c r="C1879" i="32" s="1"/>
  <c r="B1877" i="34"/>
  <c r="C1878" i="32" s="1"/>
  <c r="B1876" i="34"/>
  <c r="C1877" i="32" s="1"/>
  <c r="B1875" i="34"/>
  <c r="C1876" i="32" s="1"/>
  <c r="B1874" i="34"/>
  <c r="C1875" i="32" s="1"/>
  <c r="B1873" i="34"/>
  <c r="C1874" i="32" s="1"/>
  <c r="B1872" i="34"/>
  <c r="C1873" i="32" s="1"/>
  <c r="B1871" i="34"/>
  <c r="C1872" i="32" s="1"/>
  <c r="B1870" i="34"/>
  <c r="C1871" i="32" s="1"/>
  <c r="B1869" i="34"/>
  <c r="C1870" i="32" s="1"/>
  <c r="B1868" i="34"/>
  <c r="C1869" i="32" s="1"/>
  <c r="B1867" i="34"/>
  <c r="C1868" i="32" s="1"/>
  <c r="B1866" i="34"/>
  <c r="C1867" i="32" s="1"/>
  <c r="B1865" i="34"/>
  <c r="C1866" i="32" s="1"/>
  <c r="B1864" i="34"/>
  <c r="C1865" i="32" s="1"/>
  <c r="B1863" i="34"/>
  <c r="C1864" i="32" s="1"/>
  <c r="B1862" i="34"/>
  <c r="C1863" i="32" s="1"/>
  <c r="B1861" i="34"/>
  <c r="C1862" i="32" s="1"/>
  <c r="B1860" i="34"/>
  <c r="C1861" i="32" s="1"/>
  <c r="B1859" i="34"/>
  <c r="C1860" i="32" s="1"/>
  <c r="B1858" i="34"/>
  <c r="C1859" i="32" s="1"/>
  <c r="B1857" i="34"/>
  <c r="C1858" i="32" s="1"/>
  <c r="B1856" i="34"/>
  <c r="C1857" i="32" s="1"/>
  <c r="B1855" i="34"/>
  <c r="C1856" i="32" s="1"/>
  <c r="B1854" i="34"/>
  <c r="C1855" i="32" s="1"/>
  <c r="B1853" i="34"/>
  <c r="C1854" i="32" s="1"/>
  <c r="B1852" i="34"/>
  <c r="C1853" i="32" s="1"/>
  <c r="B1851" i="34"/>
  <c r="C1852" i="32" s="1"/>
  <c r="B1850" i="34"/>
  <c r="C1851" i="32" s="1"/>
  <c r="B1849" i="34"/>
  <c r="C1850" i="32" s="1"/>
  <c r="B1848" i="34"/>
  <c r="C1849" i="32" s="1"/>
  <c r="B1847" i="34"/>
  <c r="C1848" i="32" s="1"/>
  <c r="B1846" i="34"/>
  <c r="C1847" i="32" s="1"/>
  <c r="B1845" i="34"/>
  <c r="C1846" i="32" s="1"/>
  <c r="B1844" i="34"/>
  <c r="C1845" i="32" s="1"/>
  <c r="B1843" i="34"/>
  <c r="C1844" i="32" s="1"/>
  <c r="B1842" i="34"/>
  <c r="C1843" i="32" s="1"/>
  <c r="B1841" i="34"/>
  <c r="C1842" i="32" s="1"/>
  <c r="B1840" i="34"/>
  <c r="C1841" i="32" s="1"/>
  <c r="B1839" i="34"/>
  <c r="C1840" i="32" s="1"/>
  <c r="B1838" i="34"/>
  <c r="C1839" i="32" s="1"/>
  <c r="B1837" i="34"/>
  <c r="C1838" i="32" s="1"/>
  <c r="B1836" i="34"/>
  <c r="C1837" i="32" s="1"/>
  <c r="B1835" i="34"/>
  <c r="C1836" i="32" s="1"/>
  <c r="B1834" i="34"/>
  <c r="C1835" i="32" s="1"/>
  <c r="B1833" i="34"/>
  <c r="C1834" i="32" s="1"/>
  <c r="B1832" i="34"/>
  <c r="C1833" i="32" s="1"/>
  <c r="B1831" i="34"/>
  <c r="C1832" i="32" s="1"/>
  <c r="B1830" i="34"/>
  <c r="C1831" i="32" s="1"/>
  <c r="B1829" i="34"/>
  <c r="C1830" i="32" s="1"/>
  <c r="B1828" i="34"/>
  <c r="C1829" i="32" s="1"/>
  <c r="B1827" i="34"/>
  <c r="C1828" i="32" s="1"/>
  <c r="B1826" i="34"/>
  <c r="C1827" i="32" s="1"/>
  <c r="B1825" i="34"/>
  <c r="C1826" i="32" s="1"/>
  <c r="B1824" i="34"/>
  <c r="C1825" i="32" s="1"/>
  <c r="B1823" i="34"/>
  <c r="C1824" i="32" s="1"/>
  <c r="B1822" i="34"/>
  <c r="C1823" i="32" s="1"/>
  <c r="B1821" i="34"/>
  <c r="C1822" i="32" s="1"/>
  <c r="B1820" i="34"/>
  <c r="C1821" i="32" s="1"/>
  <c r="B1819" i="34"/>
  <c r="C1820" i="32" s="1"/>
  <c r="B1818" i="34"/>
  <c r="C1819" i="32" s="1"/>
  <c r="B1817" i="34"/>
  <c r="C1818" i="32" s="1"/>
  <c r="B1816" i="34"/>
  <c r="C1817" i="32" s="1"/>
  <c r="B1815" i="34"/>
  <c r="C1816" i="32" s="1"/>
  <c r="B1814" i="34"/>
  <c r="C1815" i="32" s="1"/>
  <c r="B1813" i="34"/>
  <c r="C1814" i="32" s="1"/>
  <c r="B1812" i="34"/>
  <c r="C1813" i="32" s="1"/>
  <c r="B1811" i="34"/>
  <c r="C1812" i="32" s="1"/>
  <c r="B1810" i="34"/>
  <c r="C1811" i="32" s="1"/>
  <c r="B1809" i="34"/>
  <c r="C1810" i="32" s="1"/>
  <c r="B1808" i="34"/>
  <c r="C1809" i="32" s="1"/>
  <c r="B1807" i="34"/>
  <c r="C1808" i="32" s="1"/>
  <c r="B1806" i="34"/>
  <c r="C1807" i="32" s="1"/>
  <c r="B1805" i="34"/>
  <c r="C1806" i="32" s="1"/>
  <c r="B1804" i="34"/>
  <c r="C1805" i="32" s="1"/>
  <c r="B1803" i="34"/>
  <c r="C1804" i="32" s="1"/>
  <c r="B1802" i="34"/>
  <c r="C1803" i="32" s="1"/>
  <c r="B1801" i="34"/>
  <c r="C1802" i="32" s="1"/>
  <c r="B1800" i="34"/>
  <c r="C1801" i="32" s="1"/>
  <c r="B1799" i="34"/>
  <c r="C1800" i="32" s="1"/>
  <c r="B1798" i="34"/>
  <c r="C1799" i="32" s="1"/>
  <c r="B1797" i="34"/>
  <c r="C1798" i="32" s="1"/>
  <c r="B1796" i="34"/>
  <c r="C1797" i="32" s="1"/>
  <c r="B1795" i="34"/>
  <c r="C1796" i="32" s="1"/>
  <c r="B1794" i="34"/>
  <c r="C1795" i="32" s="1"/>
  <c r="B1793" i="34"/>
  <c r="C1794" i="32" s="1"/>
  <c r="B1792" i="34"/>
  <c r="C1793" i="32" s="1"/>
  <c r="B1791" i="34"/>
  <c r="C1792" i="32" s="1"/>
  <c r="B1790" i="34"/>
  <c r="C1791" i="32" s="1"/>
  <c r="B1789" i="34"/>
  <c r="C1790" i="32" s="1"/>
  <c r="B1788" i="34"/>
  <c r="C1789" i="32" s="1"/>
  <c r="B1787" i="34"/>
  <c r="C1788" i="32" s="1"/>
  <c r="B1786" i="34"/>
  <c r="C1787" i="32" s="1"/>
  <c r="B1785" i="34"/>
  <c r="C1786" i="32" s="1"/>
  <c r="B1784" i="34"/>
  <c r="C1785" i="32" s="1"/>
  <c r="B1783" i="34"/>
  <c r="C1784" i="32" s="1"/>
  <c r="B1782" i="34"/>
  <c r="C1783" i="32" s="1"/>
  <c r="B1781" i="34"/>
  <c r="C1782" i="32" s="1"/>
  <c r="B1780" i="34"/>
  <c r="C1781" i="32" s="1"/>
  <c r="B1779" i="34"/>
  <c r="C1780" i="32" s="1"/>
  <c r="B1778" i="34"/>
  <c r="C1779" i="32" s="1"/>
  <c r="B1777" i="34"/>
  <c r="C1778" i="32" s="1"/>
  <c r="B1776" i="34"/>
  <c r="C1777" i="32" s="1"/>
  <c r="B1775" i="34"/>
  <c r="C1776" i="32" s="1"/>
  <c r="B1774" i="34"/>
  <c r="C1775" i="32" s="1"/>
  <c r="B1773" i="34"/>
  <c r="C1774" i="32" s="1"/>
  <c r="B1772" i="34"/>
  <c r="C1773" i="32" s="1"/>
  <c r="B1771" i="34"/>
  <c r="C1772" i="32" s="1"/>
  <c r="B1770" i="34"/>
  <c r="C1771" i="32" s="1"/>
  <c r="B1769" i="34"/>
  <c r="C1770" i="32" s="1"/>
  <c r="B1768" i="34"/>
  <c r="C1769" i="32" s="1"/>
  <c r="B1767" i="34"/>
  <c r="C1768" i="32" s="1"/>
  <c r="B1766" i="34"/>
  <c r="C1767" i="32" s="1"/>
  <c r="B1765" i="34"/>
  <c r="C1766" i="32" s="1"/>
  <c r="B1764" i="34"/>
  <c r="C1765" i="32" s="1"/>
  <c r="B1763" i="34"/>
  <c r="C1764" i="32" s="1"/>
  <c r="B1762" i="34"/>
  <c r="C1763" i="32" s="1"/>
  <c r="B1761" i="34"/>
  <c r="C1762" i="32" s="1"/>
  <c r="B1760" i="34"/>
  <c r="C1761" i="32" s="1"/>
  <c r="B1759" i="34"/>
  <c r="C1760" i="32" s="1"/>
  <c r="B1758" i="34"/>
  <c r="C1759" i="32" s="1"/>
  <c r="B1757" i="34"/>
  <c r="C1758" i="32" s="1"/>
  <c r="B1756" i="34"/>
  <c r="C1757" i="32" s="1"/>
  <c r="B1755" i="34"/>
  <c r="C1756" i="32" s="1"/>
  <c r="B1754" i="34"/>
  <c r="C1755" i="32" s="1"/>
  <c r="B1753" i="34"/>
  <c r="C1754" i="32" s="1"/>
  <c r="B1752" i="34"/>
  <c r="C1753" i="32" s="1"/>
  <c r="B1751" i="34"/>
  <c r="C1752" i="32" s="1"/>
  <c r="B1750" i="34"/>
  <c r="C1751" i="32" s="1"/>
  <c r="B1749" i="34"/>
  <c r="C1750" i="32" s="1"/>
  <c r="B1748" i="34"/>
  <c r="C1749" i="32" s="1"/>
  <c r="B1747" i="34"/>
  <c r="C1748" i="32" s="1"/>
  <c r="B1746" i="34"/>
  <c r="C1747" i="32" s="1"/>
  <c r="B1745" i="34"/>
  <c r="C1746" i="32" s="1"/>
  <c r="B1744" i="34"/>
  <c r="C1745" i="32" s="1"/>
  <c r="B1743" i="34"/>
  <c r="C1744" i="32" s="1"/>
  <c r="B1742" i="34"/>
  <c r="C1743" i="32" s="1"/>
  <c r="B1741" i="34"/>
  <c r="C1742" i="32" s="1"/>
  <c r="B1740" i="34"/>
  <c r="C1741" i="32" s="1"/>
  <c r="B1739" i="34"/>
  <c r="C1740" i="32" s="1"/>
  <c r="B1738" i="34"/>
  <c r="C1739" i="32" s="1"/>
  <c r="B1737" i="34"/>
  <c r="C1738" i="32" s="1"/>
  <c r="B1736" i="34"/>
  <c r="C1737" i="32" s="1"/>
  <c r="B1735" i="34"/>
  <c r="C1736" i="32" s="1"/>
  <c r="B1734" i="34"/>
  <c r="C1735" i="32" s="1"/>
  <c r="B1733" i="34"/>
  <c r="C1734" i="32" s="1"/>
  <c r="B1732" i="34"/>
  <c r="C1733" i="32" s="1"/>
  <c r="B1731" i="34"/>
  <c r="C1732" i="32" s="1"/>
  <c r="B1730" i="34"/>
  <c r="C1731" i="32" s="1"/>
  <c r="B1729" i="34"/>
  <c r="C1730" i="32" s="1"/>
  <c r="B1728" i="34"/>
  <c r="C1729" i="32" s="1"/>
  <c r="B1727" i="34"/>
  <c r="C1728" i="32" s="1"/>
  <c r="B1726" i="34"/>
  <c r="C1727" i="32" s="1"/>
  <c r="B1725" i="34"/>
  <c r="C1726" i="32" s="1"/>
  <c r="B1724" i="34"/>
  <c r="C1725" i="32" s="1"/>
  <c r="B1723" i="34"/>
  <c r="C1724" i="32" s="1"/>
  <c r="B1722" i="34"/>
  <c r="C1723" i="32" s="1"/>
  <c r="B1721" i="34"/>
  <c r="C1722" i="32" s="1"/>
  <c r="B1720" i="34"/>
  <c r="C1721" i="32" s="1"/>
  <c r="B1719" i="34"/>
  <c r="C1720" i="32" s="1"/>
  <c r="B1718" i="34"/>
  <c r="C1719" i="32" s="1"/>
  <c r="B1717" i="34"/>
  <c r="C1718" i="32" s="1"/>
  <c r="B1716" i="34"/>
  <c r="C1717" i="32" s="1"/>
  <c r="B1715" i="34"/>
  <c r="C1716" i="32" s="1"/>
  <c r="B1714" i="34"/>
  <c r="C1715" i="32" s="1"/>
  <c r="B1713" i="34"/>
  <c r="C1714" i="32" s="1"/>
  <c r="B1712" i="34"/>
  <c r="C1713" i="32" s="1"/>
  <c r="B1711" i="34"/>
  <c r="C1712" i="32" s="1"/>
  <c r="B1710" i="34"/>
  <c r="C1711" i="32" s="1"/>
  <c r="B1709" i="34"/>
  <c r="C1710" i="32" s="1"/>
  <c r="B1708" i="34"/>
  <c r="C1709" i="32" s="1"/>
  <c r="B1707" i="34"/>
  <c r="C1708" i="32" s="1"/>
  <c r="B1706" i="34"/>
  <c r="C1707" i="32" s="1"/>
  <c r="B1705" i="34"/>
  <c r="C1706" i="32" s="1"/>
  <c r="B1704" i="34"/>
  <c r="C1705" i="32" s="1"/>
  <c r="B1703" i="34"/>
  <c r="C1704" i="32" s="1"/>
  <c r="B1702" i="34"/>
  <c r="C1703" i="32" s="1"/>
  <c r="B1701" i="34"/>
  <c r="C1702" i="32" s="1"/>
  <c r="B1700" i="34"/>
  <c r="C1701" i="32" s="1"/>
  <c r="B1699" i="34"/>
  <c r="C1700" i="32" s="1"/>
  <c r="B1698" i="34"/>
  <c r="C1699" i="32" s="1"/>
  <c r="B1697" i="34"/>
  <c r="C1698" i="32" s="1"/>
  <c r="B1696" i="34"/>
  <c r="C1697" i="32" s="1"/>
  <c r="B1695" i="34"/>
  <c r="C1696" i="32" s="1"/>
  <c r="B1694" i="34"/>
  <c r="C1695" i="32" s="1"/>
  <c r="B1693" i="34"/>
  <c r="C1694" i="32" s="1"/>
  <c r="B1692" i="34"/>
  <c r="C1693" i="32" s="1"/>
  <c r="B1691" i="34"/>
  <c r="C1692" i="32" s="1"/>
  <c r="B1690" i="34"/>
  <c r="C1691" i="32" s="1"/>
  <c r="B1689" i="34"/>
  <c r="C1690" i="32" s="1"/>
  <c r="B1688" i="34"/>
  <c r="C1689" i="32" s="1"/>
  <c r="B1687" i="34"/>
  <c r="C1688" i="32" s="1"/>
  <c r="B1686" i="34"/>
  <c r="C1687" i="32" s="1"/>
  <c r="B1685" i="34"/>
  <c r="C1686" i="32" s="1"/>
  <c r="B1684" i="34"/>
  <c r="C1685" i="32" s="1"/>
  <c r="B1683" i="34"/>
  <c r="C1684" i="32" s="1"/>
  <c r="B1682" i="34"/>
  <c r="C1683" i="32" s="1"/>
  <c r="B1681" i="34"/>
  <c r="C1682" i="32" s="1"/>
  <c r="B1680" i="34"/>
  <c r="C1681" i="32" s="1"/>
  <c r="B1679" i="34"/>
  <c r="C1680" i="32" s="1"/>
  <c r="B1678" i="34"/>
  <c r="C1679" i="32" s="1"/>
  <c r="B1677" i="34"/>
  <c r="C1678" i="32" s="1"/>
  <c r="B1676" i="34"/>
  <c r="C1677" i="32" s="1"/>
  <c r="B1675" i="34"/>
  <c r="C1676" i="32" s="1"/>
  <c r="B1674" i="34"/>
  <c r="C1675" i="32" s="1"/>
  <c r="B1673" i="34"/>
  <c r="C1674" i="32" s="1"/>
  <c r="B1672" i="34"/>
  <c r="C1673" i="32" s="1"/>
  <c r="B1671" i="34"/>
  <c r="C1672" i="32" s="1"/>
  <c r="B1670" i="34"/>
  <c r="C1671" i="32" s="1"/>
  <c r="B1669" i="34"/>
  <c r="C1670" i="32" s="1"/>
  <c r="B1668" i="34"/>
  <c r="C1669" i="32" s="1"/>
  <c r="B1667" i="34"/>
  <c r="C1668" i="32" s="1"/>
  <c r="B1666" i="34"/>
  <c r="C1667" i="32" s="1"/>
  <c r="B1665" i="34"/>
  <c r="C1666" i="32" s="1"/>
  <c r="B1664" i="34"/>
  <c r="C1665" i="32" s="1"/>
  <c r="B1663" i="34"/>
  <c r="C1664" i="32" s="1"/>
  <c r="B1662" i="34"/>
  <c r="C1663" i="32" s="1"/>
  <c r="B1661" i="34"/>
  <c r="C1662" i="32" s="1"/>
  <c r="B1660" i="34"/>
  <c r="C1661" i="32" s="1"/>
  <c r="B1659" i="34"/>
  <c r="C1660" i="32" s="1"/>
  <c r="B1658" i="34"/>
  <c r="C1659" i="32" s="1"/>
  <c r="B1657" i="34"/>
  <c r="C1658" i="32" s="1"/>
  <c r="B1656" i="34"/>
  <c r="C1657" i="32" s="1"/>
  <c r="B1655" i="34"/>
  <c r="C1656" i="32" s="1"/>
  <c r="B1654" i="34"/>
  <c r="C1655" i="32" s="1"/>
  <c r="B1653" i="34"/>
  <c r="C1654" i="32" s="1"/>
  <c r="B1652" i="34"/>
  <c r="C1653" i="32" s="1"/>
  <c r="B1651" i="34"/>
  <c r="C1652" i="32" s="1"/>
  <c r="B1650" i="34"/>
  <c r="C1651" i="32" s="1"/>
  <c r="B1649" i="34"/>
  <c r="C1650" i="32" s="1"/>
  <c r="B1648" i="34"/>
  <c r="C1649" i="32" s="1"/>
  <c r="B1647" i="34"/>
  <c r="C1648" i="32" s="1"/>
  <c r="B1646" i="34"/>
  <c r="C1647" i="32" s="1"/>
  <c r="B1645" i="34"/>
  <c r="C1646" i="32" s="1"/>
  <c r="B1644" i="34"/>
  <c r="C1645" i="32" s="1"/>
  <c r="B1643" i="34"/>
  <c r="C1644" i="32" s="1"/>
  <c r="B1642" i="34"/>
  <c r="C1643" i="32" s="1"/>
  <c r="B1641" i="34"/>
  <c r="C1642" i="32" s="1"/>
  <c r="B1640" i="34"/>
  <c r="C1641" i="32" s="1"/>
  <c r="B1639" i="34"/>
  <c r="C1640" i="32" s="1"/>
  <c r="B1638" i="34"/>
  <c r="C1639" i="32" s="1"/>
  <c r="B1637" i="34"/>
  <c r="C1638" i="32" s="1"/>
  <c r="B1636" i="34"/>
  <c r="C1637" i="32" s="1"/>
  <c r="B1635" i="34"/>
  <c r="C1636" i="32" s="1"/>
  <c r="B1634" i="34"/>
  <c r="C1635" i="32" s="1"/>
  <c r="B1633" i="34"/>
  <c r="C1634" i="32" s="1"/>
  <c r="B1632" i="34"/>
  <c r="C1633" i="32" s="1"/>
  <c r="B1631" i="34"/>
  <c r="C1632" i="32" s="1"/>
  <c r="B1630" i="34"/>
  <c r="C1631" i="32" s="1"/>
  <c r="B1629" i="34"/>
  <c r="C1630" i="32" s="1"/>
  <c r="B1628" i="34"/>
  <c r="C1629" i="32" s="1"/>
  <c r="B1627" i="34"/>
  <c r="C1628" i="32" s="1"/>
  <c r="B1626" i="34"/>
  <c r="C1627" i="32" s="1"/>
  <c r="B1625" i="34"/>
  <c r="C1626" i="32" s="1"/>
  <c r="B1624" i="34"/>
  <c r="C1625" i="32" s="1"/>
  <c r="B1623" i="34"/>
  <c r="C1624" i="32" s="1"/>
  <c r="B1622" i="34"/>
  <c r="C1623" i="32" s="1"/>
  <c r="B1621" i="34"/>
  <c r="C1622" i="32" s="1"/>
  <c r="B1620" i="34"/>
  <c r="C1621" i="32" s="1"/>
  <c r="B1619" i="34"/>
  <c r="C1620" i="32" s="1"/>
  <c r="B1618" i="34"/>
  <c r="C1619" i="32" s="1"/>
  <c r="B1617" i="34"/>
  <c r="C1618" i="32" s="1"/>
  <c r="B1616" i="34"/>
  <c r="C1617" i="32" s="1"/>
  <c r="B1615" i="34"/>
  <c r="C1616" i="32" s="1"/>
  <c r="B1614" i="34"/>
  <c r="C1615" i="32" s="1"/>
  <c r="B1613" i="34"/>
  <c r="C1614" i="32" s="1"/>
  <c r="B1612" i="34"/>
  <c r="C1613" i="32" s="1"/>
  <c r="B1611" i="34"/>
  <c r="C1612" i="32" s="1"/>
  <c r="B1610" i="34"/>
  <c r="C1611" i="32" s="1"/>
  <c r="B1609" i="34"/>
  <c r="C1610" i="32" s="1"/>
  <c r="B1608" i="34"/>
  <c r="C1609" i="32" s="1"/>
  <c r="B1607" i="34"/>
  <c r="C1608" i="32" s="1"/>
  <c r="B1606" i="34"/>
  <c r="C1607" i="32" s="1"/>
  <c r="B1605" i="34"/>
  <c r="C1606" i="32" s="1"/>
  <c r="B1604" i="34"/>
  <c r="C1605" i="32" s="1"/>
  <c r="B1603" i="34"/>
  <c r="C1604" i="32" s="1"/>
  <c r="B1602" i="34"/>
  <c r="C1603" i="32" s="1"/>
  <c r="B1601" i="34"/>
  <c r="C1602" i="32" s="1"/>
  <c r="B1600" i="34"/>
  <c r="C1601" i="32" s="1"/>
  <c r="B1599" i="34"/>
  <c r="C1600" i="32" s="1"/>
  <c r="B1598" i="34"/>
  <c r="C1599" i="32" s="1"/>
  <c r="B1597" i="34"/>
  <c r="C1598" i="32" s="1"/>
  <c r="B1596" i="34"/>
  <c r="C1597" i="32" s="1"/>
  <c r="B1595" i="34"/>
  <c r="C1596" i="32" s="1"/>
  <c r="B1594" i="34"/>
  <c r="C1595" i="32" s="1"/>
  <c r="B1593" i="34"/>
  <c r="C1594" i="32" s="1"/>
  <c r="B1592" i="34"/>
  <c r="C1593" i="32" s="1"/>
  <c r="B1591" i="34"/>
  <c r="C1592" i="32" s="1"/>
  <c r="B1590" i="34"/>
  <c r="C1591" i="32" s="1"/>
  <c r="B1589" i="34"/>
  <c r="C1590" i="32" s="1"/>
  <c r="B1588" i="34"/>
  <c r="C1589" i="32" s="1"/>
  <c r="B1587" i="34"/>
  <c r="C1588" i="32" s="1"/>
  <c r="B1586" i="34"/>
  <c r="C1587" i="32" s="1"/>
  <c r="B1585" i="34"/>
  <c r="C1586" i="32" s="1"/>
  <c r="B1584" i="34"/>
  <c r="C1585" i="32" s="1"/>
  <c r="B1583" i="34"/>
  <c r="C1584" i="32" s="1"/>
  <c r="B1582" i="34"/>
  <c r="C1583" i="32" s="1"/>
  <c r="B1581" i="34"/>
  <c r="C1582" i="32" s="1"/>
  <c r="B1580" i="34"/>
  <c r="C1581" i="32" s="1"/>
  <c r="B1579" i="34"/>
  <c r="C1580" i="32" s="1"/>
  <c r="B1578" i="34"/>
  <c r="C1579" i="32" s="1"/>
  <c r="B1577" i="34"/>
  <c r="C1578" i="32" s="1"/>
  <c r="B1576" i="34"/>
  <c r="C1577" i="32" s="1"/>
  <c r="B1575" i="34"/>
  <c r="C1576" i="32" s="1"/>
  <c r="B1574" i="34"/>
  <c r="C1575" i="32" s="1"/>
  <c r="B1573" i="34"/>
  <c r="C1574" i="32" s="1"/>
  <c r="B1572" i="34"/>
  <c r="C1573" i="32" s="1"/>
  <c r="B1571" i="34"/>
  <c r="C1572" i="32" s="1"/>
  <c r="B1570" i="34"/>
  <c r="C1571" i="32" s="1"/>
  <c r="B1569" i="34"/>
  <c r="C1570" i="32" s="1"/>
  <c r="B1568" i="34"/>
  <c r="C1569" i="32" s="1"/>
  <c r="B1567" i="34"/>
  <c r="C1568" i="32" s="1"/>
  <c r="B1566" i="34"/>
  <c r="C1567" i="32" s="1"/>
  <c r="B1565" i="34"/>
  <c r="C1566" i="32" s="1"/>
  <c r="B1564" i="34"/>
  <c r="C1565" i="32" s="1"/>
  <c r="B1563" i="34"/>
  <c r="C1564" i="32" s="1"/>
  <c r="B1562" i="34"/>
  <c r="C1563" i="32" s="1"/>
  <c r="B1561" i="34"/>
  <c r="C1562" i="32" s="1"/>
  <c r="B1560" i="34"/>
  <c r="C1561" i="32" s="1"/>
  <c r="B1559" i="34"/>
  <c r="C1560" i="32" s="1"/>
  <c r="B1558" i="34"/>
  <c r="C1559" i="32" s="1"/>
  <c r="B1557" i="34"/>
  <c r="C1558" i="32" s="1"/>
  <c r="B1556" i="34"/>
  <c r="C1557" i="32" s="1"/>
  <c r="B1555" i="34"/>
  <c r="C1556" i="32" s="1"/>
  <c r="B1554" i="34"/>
  <c r="C1555" i="32" s="1"/>
  <c r="B1553" i="34"/>
  <c r="C1554" i="32" s="1"/>
  <c r="B1552" i="34"/>
  <c r="C1553" i="32" s="1"/>
  <c r="B1551" i="34"/>
  <c r="C1552" i="32" s="1"/>
  <c r="B1550" i="34"/>
  <c r="C1551" i="32" s="1"/>
  <c r="B1549" i="34"/>
  <c r="C1550" i="32" s="1"/>
  <c r="B1548" i="34"/>
  <c r="C1549" i="32" s="1"/>
  <c r="B1547" i="34"/>
  <c r="C1548" i="32" s="1"/>
  <c r="B1546" i="34"/>
  <c r="C1547" i="32" s="1"/>
  <c r="B1545" i="34"/>
  <c r="C1546" i="32" s="1"/>
  <c r="B1544" i="34"/>
  <c r="C1545" i="32" s="1"/>
  <c r="B1543" i="34"/>
  <c r="C1544" i="32" s="1"/>
  <c r="B1542" i="34"/>
  <c r="C1543" i="32" s="1"/>
  <c r="B1541" i="34"/>
  <c r="C1542" i="32" s="1"/>
  <c r="B1540" i="34"/>
  <c r="C1541" i="32" s="1"/>
  <c r="B1539" i="34"/>
  <c r="C1540" i="32" s="1"/>
  <c r="B1538" i="34"/>
  <c r="C1539" i="32" s="1"/>
  <c r="B1537" i="34"/>
  <c r="C1538" i="32" s="1"/>
  <c r="B1536" i="34"/>
  <c r="C1537" i="32" s="1"/>
  <c r="B1535" i="34"/>
  <c r="C1536" i="32" s="1"/>
  <c r="B1534" i="34"/>
  <c r="C1535" i="32" s="1"/>
  <c r="B1533" i="34"/>
  <c r="C1534" i="32" s="1"/>
  <c r="B1532" i="34"/>
  <c r="C1533" i="32" s="1"/>
  <c r="B1531" i="34"/>
  <c r="C1532" i="32" s="1"/>
  <c r="B1530" i="34"/>
  <c r="C1531" i="32" s="1"/>
  <c r="B1529" i="34"/>
  <c r="C1530" i="32" s="1"/>
  <c r="B1528" i="34"/>
  <c r="C1529" i="32" s="1"/>
  <c r="B1527" i="34"/>
  <c r="C1528" i="32" s="1"/>
  <c r="B1526" i="34"/>
  <c r="C1527" i="32" s="1"/>
  <c r="B1525" i="34"/>
  <c r="C1526" i="32" s="1"/>
  <c r="B1524" i="34"/>
  <c r="C1525" i="32" s="1"/>
  <c r="B1523" i="34"/>
  <c r="C1524" i="32" s="1"/>
  <c r="B1522" i="34"/>
  <c r="C1523" i="32" s="1"/>
  <c r="B1521" i="34"/>
  <c r="C1522" i="32" s="1"/>
  <c r="B1520" i="34"/>
  <c r="C1521" i="32" s="1"/>
  <c r="B1519" i="34"/>
  <c r="C1520" i="32" s="1"/>
  <c r="B1518" i="34"/>
  <c r="C1519" i="32" s="1"/>
  <c r="B1517" i="34"/>
  <c r="C1518" i="32" s="1"/>
  <c r="B1516" i="34"/>
  <c r="C1517" i="32" s="1"/>
  <c r="B1515" i="34"/>
  <c r="C1516" i="32" s="1"/>
  <c r="B1514" i="34"/>
  <c r="C1515" i="32" s="1"/>
  <c r="B1513" i="34"/>
  <c r="C1514" i="32" s="1"/>
  <c r="B1512" i="34"/>
  <c r="C1513" i="32" s="1"/>
  <c r="B1511" i="34"/>
  <c r="C1512" i="32" s="1"/>
  <c r="B1510" i="34"/>
  <c r="C1511" i="32" s="1"/>
  <c r="B1509" i="34"/>
  <c r="C1510" i="32" s="1"/>
  <c r="B1508" i="34"/>
  <c r="C1509" i="32" s="1"/>
  <c r="B1507" i="34"/>
  <c r="C1508" i="32" s="1"/>
  <c r="B1506" i="34"/>
  <c r="C1507" i="32" s="1"/>
  <c r="B1505" i="34"/>
  <c r="C1506" i="32" s="1"/>
  <c r="B1504" i="34"/>
  <c r="C1505" i="32" s="1"/>
  <c r="B1503" i="34"/>
  <c r="C1504" i="32" s="1"/>
  <c r="B1502" i="34"/>
  <c r="C1503" i="32" s="1"/>
  <c r="B1501" i="34"/>
  <c r="C1502" i="32" s="1"/>
  <c r="B1500" i="34"/>
  <c r="C1501" i="32" s="1"/>
  <c r="B1499" i="34"/>
  <c r="C1500" i="32" s="1"/>
  <c r="B1498" i="34"/>
  <c r="C1499" i="32" s="1"/>
  <c r="B1497" i="34"/>
  <c r="C1498" i="32" s="1"/>
  <c r="B1496" i="34"/>
  <c r="C1497" i="32" s="1"/>
  <c r="B1495" i="34"/>
  <c r="C1496" i="32" s="1"/>
  <c r="B1494" i="34"/>
  <c r="C1495" i="32" s="1"/>
  <c r="B1493" i="34"/>
  <c r="C1494" i="32" s="1"/>
  <c r="B1492" i="34"/>
  <c r="C1493" i="32" s="1"/>
  <c r="B1491" i="34"/>
  <c r="C1492" i="32" s="1"/>
  <c r="B1490" i="34"/>
  <c r="C1491" i="32" s="1"/>
  <c r="B1489" i="34"/>
  <c r="C1490" i="32" s="1"/>
  <c r="B1488" i="34"/>
  <c r="C1489" i="32" s="1"/>
  <c r="B1487" i="34"/>
  <c r="C1488" i="32" s="1"/>
  <c r="B1486" i="34"/>
  <c r="C1487" i="32" s="1"/>
  <c r="B1485" i="34"/>
  <c r="C1486" i="32" s="1"/>
  <c r="B1484" i="34"/>
  <c r="C1485" i="32" s="1"/>
  <c r="B1483" i="34"/>
  <c r="C1484" i="32" s="1"/>
  <c r="B1482" i="34"/>
  <c r="C1483" i="32" s="1"/>
  <c r="B1481" i="34"/>
  <c r="C1482" i="32" s="1"/>
  <c r="B1480" i="34"/>
  <c r="C1481" i="32" s="1"/>
  <c r="B1479" i="34"/>
  <c r="C1480" i="32" s="1"/>
  <c r="B1478" i="34"/>
  <c r="C1479" i="32" s="1"/>
  <c r="B1477" i="34"/>
  <c r="C1478" i="32" s="1"/>
  <c r="B1476" i="34"/>
  <c r="C1477" i="32" s="1"/>
  <c r="B1475" i="34"/>
  <c r="C1476" i="32" s="1"/>
  <c r="B1474" i="34"/>
  <c r="C1475" i="32" s="1"/>
  <c r="B1473" i="34"/>
  <c r="C1474" i="32" s="1"/>
  <c r="B1472" i="34"/>
  <c r="C1473" i="32" s="1"/>
  <c r="B1471" i="34"/>
  <c r="C1472" i="32" s="1"/>
  <c r="B1470" i="34"/>
  <c r="C1471" i="32" s="1"/>
  <c r="B1469" i="34"/>
  <c r="C1470" i="32" s="1"/>
  <c r="B1468" i="34"/>
  <c r="C1469" i="32" s="1"/>
  <c r="B1467" i="34"/>
  <c r="C1468" i="32" s="1"/>
  <c r="B1466" i="34"/>
  <c r="C1467" i="32" s="1"/>
  <c r="B1465" i="34"/>
  <c r="C1466" i="32" s="1"/>
  <c r="B1464" i="34"/>
  <c r="C1465" i="32" s="1"/>
  <c r="B1463" i="34"/>
  <c r="C1464" i="32" s="1"/>
  <c r="B1462" i="34"/>
  <c r="C1463" i="32" s="1"/>
  <c r="B1461" i="34"/>
  <c r="C1462" i="32" s="1"/>
  <c r="B1460" i="34"/>
  <c r="C1461" i="32" s="1"/>
  <c r="B1459" i="34"/>
  <c r="C1460" i="32" s="1"/>
  <c r="B1458" i="34"/>
  <c r="C1459" i="32" s="1"/>
  <c r="B1457" i="34"/>
  <c r="C1458" i="32" s="1"/>
  <c r="B1456" i="34"/>
  <c r="C1457" i="32" s="1"/>
  <c r="B1455" i="34"/>
  <c r="C1456" i="32" s="1"/>
  <c r="B1454" i="34"/>
  <c r="C1455" i="32" s="1"/>
  <c r="B1453" i="34"/>
  <c r="C1454" i="32" s="1"/>
  <c r="B1452" i="34"/>
  <c r="C1453" i="32" s="1"/>
  <c r="B1451" i="34"/>
  <c r="C1452" i="32" s="1"/>
  <c r="B1450" i="34"/>
  <c r="C1451" i="32" s="1"/>
  <c r="B1449" i="34"/>
  <c r="C1450" i="32" s="1"/>
  <c r="B1448" i="34"/>
  <c r="C1449" i="32" s="1"/>
  <c r="B1447" i="34"/>
  <c r="C1448" i="32" s="1"/>
  <c r="B1446" i="34"/>
  <c r="C1447" i="32" s="1"/>
  <c r="B1445" i="34"/>
  <c r="C1446" i="32" s="1"/>
  <c r="B1444" i="34"/>
  <c r="C1445" i="32" s="1"/>
  <c r="B1443" i="34"/>
  <c r="C1444" i="32" s="1"/>
  <c r="B1442" i="34"/>
  <c r="C1443" i="32" s="1"/>
  <c r="B1441" i="34"/>
  <c r="C1442" i="32" s="1"/>
  <c r="B1440" i="34"/>
  <c r="C1441" i="32" s="1"/>
  <c r="B1439" i="34"/>
  <c r="C1440" i="32" s="1"/>
  <c r="B1438" i="34"/>
  <c r="C1439" i="32" s="1"/>
  <c r="B1437" i="34"/>
  <c r="C1438" i="32" s="1"/>
  <c r="B1436" i="34"/>
  <c r="C1437" i="32" s="1"/>
  <c r="B1435" i="34"/>
  <c r="C1436" i="32" s="1"/>
  <c r="B1434" i="34"/>
  <c r="C1435" i="32" s="1"/>
  <c r="B1433" i="34"/>
  <c r="C1434" i="32" s="1"/>
  <c r="B1432" i="34"/>
  <c r="C1433" i="32" s="1"/>
  <c r="B1431" i="34"/>
  <c r="C1432" i="32" s="1"/>
  <c r="B1430" i="34"/>
  <c r="C1431" i="32" s="1"/>
  <c r="B1429" i="34"/>
  <c r="C1430" i="32" s="1"/>
  <c r="B1428" i="34"/>
  <c r="C1429" i="32" s="1"/>
  <c r="B1427" i="34"/>
  <c r="C1428" i="32" s="1"/>
  <c r="B1426" i="34"/>
  <c r="C1427" i="32" s="1"/>
  <c r="B1425" i="34"/>
  <c r="C1426" i="32" s="1"/>
  <c r="B1424" i="34"/>
  <c r="C1425" i="32" s="1"/>
  <c r="B1423" i="34"/>
  <c r="C1424" i="32" s="1"/>
  <c r="B1422" i="34"/>
  <c r="C1423" i="32" s="1"/>
  <c r="B1421" i="34"/>
  <c r="C1422" i="32" s="1"/>
  <c r="B1420" i="34"/>
  <c r="C1421" i="32" s="1"/>
  <c r="B1419" i="34"/>
  <c r="C1420" i="32" s="1"/>
  <c r="B1418" i="34"/>
  <c r="C1419" i="32" s="1"/>
  <c r="B1417" i="34"/>
  <c r="C1418" i="32" s="1"/>
  <c r="B1416" i="34"/>
  <c r="C1417" i="32" s="1"/>
  <c r="B1415" i="34"/>
  <c r="C1416" i="32" s="1"/>
  <c r="B1414" i="34"/>
  <c r="C1415" i="32" s="1"/>
  <c r="B1413" i="34"/>
  <c r="C1414" i="32" s="1"/>
  <c r="B1412" i="34"/>
  <c r="C1413" i="32" s="1"/>
  <c r="B1411" i="34"/>
  <c r="C1412" i="32" s="1"/>
  <c r="B1410" i="34"/>
  <c r="C1411" i="32" s="1"/>
  <c r="B1409" i="34"/>
  <c r="C1410" i="32" s="1"/>
  <c r="B1408" i="34"/>
  <c r="C1409" i="32" s="1"/>
  <c r="B1407" i="34"/>
  <c r="C1408" i="32" s="1"/>
  <c r="B1406" i="34"/>
  <c r="C1407" i="32" s="1"/>
  <c r="B1405" i="34"/>
  <c r="C1406" i="32" s="1"/>
  <c r="B1404" i="34"/>
  <c r="C1405" i="32" s="1"/>
  <c r="B1403" i="34"/>
  <c r="C1404" i="32" s="1"/>
  <c r="B1402" i="34"/>
  <c r="C1403" i="32" s="1"/>
  <c r="B1401" i="34"/>
  <c r="C1402" i="32" s="1"/>
  <c r="B1400" i="34"/>
  <c r="C1401" i="32" s="1"/>
  <c r="B1399" i="34"/>
  <c r="C1400" i="32" s="1"/>
  <c r="B1398" i="34"/>
  <c r="C1399" i="32" s="1"/>
  <c r="B1397" i="34"/>
  <c r="C1398" i="32" s="1"/>
  <c r="B1396" i="34"/>
  <c r="C1397" i="32" s="1"/>
  <c r="B1395" i="34"/>
  <c r="C1396" i="32" s="1"/>
  <c r="B1394" i="34"/>
  <c r="C1395" i="32" s="1"/>
  <c r="B1393" i="34"/>
  <c r="C1394" i="32" s="1"/>
  <c r="B1392" i="34"/>
  <c r="C1393" i="32" s="1"/>
  <c r="B1391" i="34"/>
  <c r="C1392" i="32" s="1"/>
  <c r="B1390" i="34"/>
  <c r="C1391" i="32" s="1"/>
  <c r="B1389" i="34"/>
  <c r="C1390" i="32" s="1"/>
  <c r="B1388" i="34"/>
  <c r="C1389" i="32" s="1"/>
  <c r="B1387" i="34"/>
  <c r="C1388" i="32" s="1"/>
  <c r="B1386" i="34"/>
  <c r="C1387" i="32" s="1"/>
  <c r="B1385" i="34"/>
  <c r="C1386" i="32" s="1"/>
  <c r="B1384" i="34"/>
  <c r="C1385" i="32" s="1"/>
  <c r="B1383" i="34"/>
  <c r="C1384" i="32" s="1"/>
  <c r="B1382" i="34"/>
  <c r="C1383" i="32" s="1"/>
  <c r="B1381" i="34"/>
  <c r="C1382" i="32" s="1"/>
  <c r="B1380" i="34"/>
  <c r="C1381" i="32" s="1"/>
  <c r="B1379" i="34"/>
  <c r="C1380" i="32" s="1"/>
  <c r="B1378" i="34"/>
  <c r="C1379" i="32" s="1"/>
  <c r="B1377" i="34"/>
  <c r="C1378" i="32" s="1"/>
  <c r="B1376" i="34"/>
  <c r="C1377" i="32" s="1"/>
  <c r="B1375" i="34"/>
  <c r="C1376" i="32" s="1"/>
  <c r="B1374" i="34"/>
  <c r="C1375" i="32" s="1"/>
  <c r="B1373" i="34"/>
  <c r="C1374" i="32" s="1"/>
  <c r="B1372" i="34"/>
  <c r="C1373" i="32" s="1"/>
  <c r="B1371" i="34"/>
  <c r="C1372" i="32" s="1"/>
  <c r="B1370" i="34"/>
  <c r="C1371" i="32" s="1"/>
  <c r="B1369" i="34"/>
  <c r="C1370" i="32" s="1"/>
  <c r="B1368" i="34"/>
  <c r="C1369" i="32" s="1"/>
  <c r="B1367" i="34"/>
  <c r="C1368" i="32" s="1"/>
  <c r="B1366" i="34"/>
  <c r="C1367" i="32" s="1"/>
  <c r="B1365" i="34"/>
  <c r="C1366" i="32" s="1"/>
  <c r="B1364" i="34"/>
  <c r="C1365" i="32" s="1"/>
  <c r="B1363" i="34"/>
  <c r="C1364" i="32" s="1"/>
  <c r="B1362" i="34"/>
  <c r="C1363" i="32" s="1"/>
  <c r="B1361" i="34"/>
  <c r="C1362" i="32" s="1"/>
  <c r="B1360" i="34"/>
  <c r="C1361" i="32" s="1"/>
  <c r="B1359" i="34"/>
  <c r="C1360" i="32" s="1"/>
  <c r="B1358" i="34"/>
  <c r="C1359" i="32" s="1"/>
  <c r="B1357" i="34"/>
  <c r="C1358" i="32" s="1"/>
  <c r="B1356" i="34"/>
  <c r="C1357" i="32" s="1"/>
  <c r="B1355" i="34"/>
  <c r="C1356" i="32" s="1"/>
  <c r="B1354" i="34"/>
  <c r="C1355" i="32" s="1"/>
  <c r="B1353" i="34"/>
  <c r="C1354" i="32" s="1"/>
  <c r="B1352" i="34"/>
  <c r="C1353" i="32" s="1"/>
  <c r="B1351" i="34"/>
  <c r="C1352" i="32" s="1"/>
  <c r="B1350" i="34"/>
  <c r="C1351" i="32" s="1"/>
  <c r="B1349" i="34"/>
  <c r="C1350" i="32" s="1"/>
  <c r="B1348" i="34"/>
  <c r="C1349" i="32" s="1"/>
  <c r="B1347" i="34"/>
  <c r="C1348" i="32" s="1"/>
  <c r="B1346" i="34"/>
  <c r="C1347" i="32" s="1"/>
  <c r="B1345" i="34"/>
  <c r="C1346" i="32" s="1"/>
  <c r="B1344" i="34"/>
  <c r="C1345" i="32" s="1"/>
  <c r="B1343" i="34"/>
  <c r="C1344" i="32" s="1"/>
  <c r="B1342" i="34"/>
  <c r="C1343" i="32" s="1"/>
  <c r="B1341" i="34"/>
  <c r="C1342" i="32" s="1"/>
  <c r="B1340" i="34"/>
  <c r="C1341" i="32" s="1"/>
  <c r="B1339" i="34"/>
  <c r="C1340" i="32" s="1"/>
  <c r="B1338" i="34"/>
  <c r="C1339" i="32" s="1"/>
  <c r="B1337" i="34"/>
  <c r="C1338" i="32" s="1"/>
  <c r="B1336" i="34"/>
  <c r="C1337" i="32" s="1"/>
  <c r="B1335" i="34"/>
  <c r="C1336" i="32" s="1"/>
  <c r="B1334" i="34"/>
  <c r="C1335" i="32" s="1"/>
  <c r="B1333" i="34"/>
  <c r="C1334" i="32" s="1"/>
  <c r="B1332" i="34"/>
  <c r="C1333" i="32" s="1"/>
  <c r="B1331" i="34"/>
  <c r="C1332" i="32" s="1"/>
  <c r="B1330" i="34"/>
  <c r="C1331" i="32" s="1"/>
  <c r="B1329" i="34"/>
  <c r="C1330" i="32" s="1"/>
  <c r="B1328" i="34"/>
  <c r="C1329" i="32" s="1"/>
  <c r="B1327" i="34"/>
  <c r="C1328" i="32" s="1"/>
  <c r="B1326" i="34"/>
  <c r="C1327" i="32" s="1"/>
  <c r="B1325" i="34"/>
  <c r="C1326" i="32" s="1"/>
  <c r="B1324" i="34"/>
  <c r="C1325" i="32" s="1"/>
  <c r="B1323" i="34"/>
  <c r="C1324" i="32" s="1"/>
  <c r="B1322" i="34"/>
  <c r="C1323" i="32" s="1"/>
  <c r="B1321" i="34"/>
  <c r="C1322" i="32" s="1"/>
  <c r="B1320" i="34"/>
  <c r="C1321" i="32" s="1"/>
  <c r="B1319" i="34"/>
  <c r="C1320" i="32" s="1"/>
  <c r="B1318" i="34"/>
  <c r="C1319" i="32" s="1"/>
  <c r="B1317" i="34"/>
  <c r="C1318" i="32" s="1"/>
  <c r="B1316" i="34"/>
  <c r="C1317" i="32" s="1"/>
  <c r="B1315" i="34"/>
  <c r="C1316" i="32" s="1"/>
  <c r="B1314" i="34"/>
  <c r="C1315" i="32" s="1"/>
  <c r="B1313" i="34"/>
  <c r="C1314" i="32" s="1"/>
  <c r="B1312" i="34"/>
  <c r="C1313" i="32" s="1"/>
  <c r="B1311" i="34"/>
  <c r="C1312" i="32" s="1"/>
  <c r="B1310" i="34"/>
  <c r="C1311" i="32" s="1"/>
  <c r="B1309" i="34"/>
  <c r="C1310" i="32" s="1"/>
  <c r="B1308" i="34"/>
  <c r="C1309" i="32" s="1"/>
  <c r="B1307" i="34"/>
  <c r="C1308" i="32" s="1"/>
  <c r="B1306" i="34"/>
  <c r="C1307" i="32" s="1"/>
  <c r="B1305" i="34"/>
  <c r="C1306" i="32" s="1"/>
  <c r="B1304" i="34"/>
  <c r="C1305" i="32" s="1"/>
  <c r="B1303" i="34"/>
  <c r="C1304" i="32" s="1"/>
  <c r="B1302" i="34"/>
  <c r="C1303" i="32" s="1"/>
  <c r="B1301" i="34"/>
  <c r="C1302" i="32" s="1"/>
  <c r="B1300" i="34"/>
  <c r="C1301" i="32" s="1"/>
  <c r="B1299" i="34"/>
  <c r="C1300" i="32" s="1"/>
  <c r="B1298" i="34"/>
  <c r="C1299" i="32" s="1"/>
  <c r="B1297" i="34"/>
  <c r="C1298" i="32" s="1"/>
  <c r="B1296" i="34"/>
  <c r="C1297" i="32" s="1"/>
  <c r="B1295" i="34"/>
  <c r="C1296" i="32" s="1"/>
  <c r="B1294" i="34"/>
  <c r="C1295" i="32" s="1"/>
  <c r="B1293" i="34"/>
  <c r="C1294" i="32" s="1"/>
  <c r="B1292" i="34"/>
  <c r="C1293" i="32" s="1"/>
  <c r="B1291" i="34"/>
  <c r="C1292" i="32" s="1"/>
  <c r="B1290" i="34"/>
  <c r="C1291" i="32" s="1"/>
  <c r="B1289" i="34"/>
  <c r="C1290" i="32" s="1"/>
  <c r="B1288" i="34"/>
  <c r="C1289" i="32" s="1"/>
  <c r="B1287" i="34"/>
  <c r="C1288" i="32" s="1"/>
  <c r="B1286" i="34"/>
  <c r="C1287" i="32" s="1"/>
  <c r="B1285" i="34"/>
  <c r="C1286" i="32" s="1"/>
  <c r="B1284" i="34"/>
  <c r="C1285" i="32" s="1"/>
  <c r="B1283" i="34"/>
  <c r="C1284" i="32" s="1"/>
  <c r="B1282" i="34"/>
  <c r="C1283" i="32" s="1"/>
  <c r="B1281" i="34"/>
  <c r="C1282" i="32" s="1"/>
  <c r="B1280" i="34"/>
  <c r="C1281" i="32" s="1"/>
  <c r="B1279" i="34"/>
  <c r="C1280" i="32" s="1"/>
  <c r="B1278" i="34"/>
  <c r="C1279" i="32" s="1"/>
  <c r="B1277" i="34"/>
  <c r="C1278" i="32" s="1"/>
  <c r="B1276" i="34"/>
  <c r="C1277" i="32" s="1"/>
  <c r="B1275" i="34"/>
  <c r="C1276" i="32" s="1"/>
  <c r="B1274" i="34"/>
  <c r="C1275" i="32" s="1"/>
  <c r="B1273" i="34"/>
  <c r="C1274" i="32" s="1"/>
  <c r="B1272" i="34"/>
  <c r="C1273" i="32" s="1"/>
  <c r="B1271" i="34"/>
  <c r="C1272" i="32" s="1"/>
  <c r="B1270" i="34"/>
  <c r="C1271" i="32" s="1"/>
  <c r="B1269" i="34"/>
  <c r="C1270" i="32" s="1"/>
  <c r="B1268" i="34"/>
  <c r="C1269" i="32" s="1"/>
  <c r="B1267" i="34"/>
  <c r="C1268" i="32" s="1"/>
  <c r="B1266" i="34"/>
  <c r="C1267" i="32" s="1"/>
  <c r="B1265" i="34"/>
  <c r="C1266" i="32" s="1"/>
  <c r="B1264" i="34"/>
  <c r="C1265" i="32" s="1"/>
  <c r="B1263" i="34"/>
  <c r="C1264" i="32" s="1"/>
  <c r="B1262" i="34"/>
  <c r="C1263" i="32" s="1"/>
  <c r="B1261" i="34"/>
  <c r="C1262" i="32" s="1"/>
  <c r="B1260" i="34"/>
  <c r="C1261" i="32" s="1"/>
  <c r="B1259" i="34"/>
  <c r="C1260" i="32" s="1"/>
  <c r="B1258" i="34"/>
  <c r="C1259" i="32" s="1"/>
  <c r="B1257" i="34"/>
  <c r="C1258" i="32" s="1"/>
  <c r="B1256" i="34"/>
  <c r="C1257" i="32" s="1"/>
  <c r="B1255" i="34"/>
  <c r="C1256" i="32" s="1"/>
  <c r="B1254" i="34"/>
  <c r="C1255" i="32" s="1"/>
  <c r="B1253" i="34"/>
  <c r="C1254" i="32" s="1"/>
  <c r="B1252" i="34"/>
  <c r="C1253" i="32" s="1"/>
  <c r="B1251" i="34"/>
  <c r="C1252" i="32" s="1"/>
  <c r="B1250" i="34"/>
  <c r="C1251" i="32" s="1"/>
  <c r="B1249" i="34"/>
  <c r="C1250" i="32" s="1"/>
  <c r="B1248" i="34"/>
  <c r="C1249" i="32" s="1"/>
  <c r="B1247" i="34"/>
  <c r="C1248" i="32" s="1"/>
  <c r="B1246" i="34"/>
  <c r="C1247" i="32" s="1"/>
  <c r="B1245" i="34"/>
  <c r="C1246" i="32" s="1"/>
  <c r="B1244" i="34"/>
  <c r="C1245" i="32" s="1"/>
  <c r="B1243" i="34"/>
  <c r="C1244" i="32" s="1"/>
  <c r="B1242" i="34"/>
  <c r="C1243" i="32" s="1"/>
  <c r="B1241" i="34"/>
  <c r="C1242" i="32" s="1"/>
  <c r="B1240" i="34"/>
  <c r="C1241" i="32" s="1"/>
  <c r="B1239" i="34"/>
  <c r="C1240" i="32" s="1"/>
  <c r="B1238" i="34"/>
  <c r="C1239" i="32" s="1"/>
  <c r="B1237" i="34"/>
  <c r="C1238" i="32" s="1"/>
  <c r="B1236" i="34"/>
  <c r="C1237" i="32" s="1"/>
  <c r="B1235" i="34"/>
  <c r="C1236" i="32" s="1"/>
  <c r="B1234" i="34"/>
  <c r="C1235" i="32" s="1"/>
  <c r="B1233" i="34"/>
  <c r="C1234" i="32" s="1"/>
  <c r="B1232" i="34"/>
  <c r="C1233" i="32" s="1"/>
  <c r="B1231" i="34"/>
  <c r="C1232" i="32" s="1"/>
  <c r="B1230" i="34"/>
  <c r="C1231" i="32" s="1"/>
  <c r="B1229" i="34"/>
  <c r="C1230" i="32" s="1"/>
  <c r="B1228" i="34"/>
  <c r="C1229" i="32" s="1"/>
  <c r="B1227" i="34"/>
  <c r="C1228" i="32" s="1"/>
  <c r="B1226" i="34"/>
  <c r="C1227" i="32" s="1"/>
  <c r="B1225" i="34"/>
  <c r="C1226" i="32" s="1"/>
  <c r="B1224" i="34"/>
  <c r="C1225" i="32" s="1"/>
  <c r="B1223" i="34"/>
  <c r="C1224" i="32" s="1"/>
  <c r="B1222" i="34"/>
  <c r="C1223" i="32" s="1"/>
  <c r="B1221" i="34"/>
  <c r="C1222" i="32" s="1"/>
  <c r="B1220" i="34"/>
  <c r="C1221" i="32" s="1"/>
  <c r="B1219" i="34"/>
  <c r="C1220" i="32" s="1"/>
  <c r="B1218" i="34"/>
  <c r="C1219" i="32" s="1"/>
  <c r="B1217" i="34"/>
  <c r="C1218" i="32" s="1"/>
  <c r="B1216" i="34"/>
  <c r="C1217" i="32" s="1"/>
  <c r="B1215" i="34"/>
  <c r="C1216" i="32" s="1"/>
  <c r="B1214" i="34"/>
  <c r="C1215" i="32" s="1"/>
  <c r="B1213" i="34"/>
  <c r="C1214" i="32" s="1"/>
  <c r="B1212" i="34"/>
  <c r="C1213" i="32" s="1"/>
  <c r="B1211" i="34"/>
  <c r="C1212" i="32" s="1"/>
  <c r="B1210" i="34"/>
  <c r="C1211" i="32" s="1"/>
  <c r="B1209" i="34"/>
  <c r="C1210" i="32" s="1"/>
  <c r="B1208" i="34"/>
  <c r="C1209" i="32" s="1"/>
  <c r="B1207" i="34"/>
  <c r="C1208" i="32" s="1"/>
  <c r="B1206" i="34"/>
  <c r="C1207" i="32" s="1"/>
  <c r="B1205" i="34"/>
  <c r="C1206" i="32" s="1"/>
  <c r="B1204" i="34"/>
  <c r="C1205" i="32" s="1"/>
  <c r="B1203" i="34"/>
  <c r="C1204" i="32" s="1"/>
  <c r="B1202" i="34"/>
  <c r="C1203" i="32" s="1"/>
  <c r="B1201" i="34"/>
  <c r="C1202" i="32" s="1"/>
  <c r="B1200" i="34"/>
  <c r="C1201" i="32" s="1"/>
  <c r="B1199" i="34"/>
  <c r="C1200" i="32" s="1"/>
  <c r="B1198" i="34"/>
  <c r="C1199" i="32" s="1"/>
  <c r="B1197" i="34"/>
  <c r="C1198" i="32" s="1"/>
  <c r="B1196" i="34"/>
  <c r="C1197" i="32" s="1"/>
  <c r="B1195" i="34"/>
  <c r="C1196" i="32" s="1"/>
  <c r="B1194" i="34"/>
  <c r="C1195" i="32" s="1"/>
  <c r="B1193" i="34"/>
  <c r="C1194" i="32" s="1"/>
  <c r="B1192" i="34"/>
  <c r="C1193" i="32" s="1"/>
  <c r="B1191" i="34"/>
  <c r="C1192" i="32" s="1"/>
  <c r="B1190" i="34"/>
  <c r="C1191" i="32" s="1"/>
  <c r="B1189" i="34"/>
  <c r="C1190" i="32" s="1"/>
  <c r="B1188" i="34"/>
  <c r="C1189" i="32" s="1"/>
  <c r="B1187" i="34"/>
  <c r="C1188" i="32" s="1"/>
  <c r="B1186" i="34"/>
  <c r="C1187" i="32" s="1"/>
  <c r="B1185" i="34"/>
  <c r="C1186" i="32" s="1"/>
  <c r="B1184" i="34"/>
  <c r="C1185" i="32" s="1"/>
  <c r="B1183" i="34"/>
  <c r="C1184" i="32" s="1"/>
  <c r="B1182" i="34"/>
  <c r="C1183" i="32" s="1"/>
  <c r="B1181" i="34"/>
  <c r="C1182" i="32" s="1"/>
  <c r="B1180" i="34"/>
  <c r="C1181" i="32" s="1"/>
  <c r="B1179" i="34"/>
  <c r="C1180" i="32" s="1"/>
  <c r="B1178" i="34"/>
  <c r="C1179" i="32" s="1"/>
  <c r="B1177" i="34"/>
  <c r="C1178" i="32" s="1"/>
  <c r="B1176" i="34"/>
  <c r="C1177" i="32" s="1"/>
  <c r="B1175" i="34"/>
  <c r="C1176" i="32" s="1"/>
  <c r="B1174" i="34"/>
  <c r="C1175" i="32" s="1"/>
  <c r="B1173" i="34"/>
  <c r="C1174" i="32" s="1"/>
  <c r="B1172" i="34"/>
  <c r="C1173" i="32" s="1"/>
  <c r="B1171" i="34"/>
  <c r="C1172" i="32" s="1"/>
  <c r="B1170" i="34"/>
  <c r="C1171" i="32" s="1"/>
  <c r="B1169" i="34"/>
  <c r="C1170" i="32" s="1"/>
  <c r="B1168" i="34"/>
  <c r="C1169" i="32" s="1"/>
  <c r="B1167" i="34"/>
  <c r="C1168" i="32" s="1"/>
  <c r="B1166" i="34"/>
  <c r="C1167" i="32" s="1"/>
  <c r="B1165" i="34"/>
  <c r="C1166" i="32" s="1"/>
  <c r="B1164" i="34"/>
  <c r="C1165" i="32" s="1"/>
  <c r="B1163" i="34"/>
  <c r="C1164" i="32" s="1"/>
  <c r="B1162" i="34"/>
  <c r="C1163" i="32" s="1"/>
  <c r="B1161" i="34"/>
  <c r="C1162" i="32" s="1"/>
  <c r="B1160" i="34"/>
  <c r="C1161" i="32" s="1"/>
  <c r="B1159" i="34"/>
  <c r="C1160" i="32" s="1"/>
  <c r="B1158" i="34"/>
  <c r="C1159" i="32" s="1"/>
  <c r="B1157" i="34"/>
  <c r="C1158" i="32" s="1"/>
  <c r="B1156" i="34"/>
  <c r="C1157" i="32" s="1"/>
  <c r="B1155" i="34"/>
  <c r="C1156" i="32" s="1"/>
  <c r="B1154" i="34"/>
  <c r="C1155" i="32" s="1"/>
  <c r="B1153" i="34"/>
  <c r="C1154" i="32" s="1"/>
  <c r="B1152" i="34"/>
  <c r="C1153" i="32" s="1"/>
  <c r="B1151" i="34"/>
  <c r="C1152" i="32" s="1"/>
  <c r="B1150" i="34"/>
  <c r="C1151" i="32" s="1"/>
  <c r="B1149" i="34"/>
  <c r="C1150" i="32" s="1"/>
  <c r="B1148" i="34"/>
  <c r="C1149" i="32" s="1"/>
  <c r="B1147" i="34"/>
  <c r="C1148" i="32" s="1"/>
  <c r="B1146" i="34"/>
  <c r="C1147" i="32" s="1"/>
  <c r="B1145" i="34"/>
  <c r="C1146" i="32" s="1"/>
  <c r="B1144" i="34"/>
  <c r="C1145" i="32" s="1"/>
  <c r="B1143" i="34"/>
  <c r="C1144" i="32" s="1"/>
  <c r="B1142" i="34"/>
  <c r="C1143" i="32" s="1"/>
  <c r="B1141" i="34"/>
  <c r="C1142" i="32" s="1"/>
  <c r="B1140" i="34"/>
  <c r="C1141" i="32" s="1"/>
  <c r="B1139" i="34"/>
  <c r="C1140" i="32" s="1"/>
  <c r="B1138" i="34"/>
  <c r="C1139" i="32" s="1"/>
  <c r="B1137" i="34"/>
  <c r="C1138" i="32" s="1"/>
  <c r="B1136" i="34"/>
  <c r="C1137" i="32" s="1"/>
  <c r="B1135" i="34"/>
  <c r="C1136" i="32" s="1"/>
  <c r="B1134" i="34"/>
  <c r="C1135" i="32" s="1"/>
  <c r="B1133" i="34"/>
  <c r="C1134" i="32" s="1"/>
  <c r="B1132" i="34"/>
  <c r="C1133" i="32" s="1"/>
  <c r="B1131" i="34"/>
  <c r="C1132" i="32" s="1"/>
  <c r="B1130" i="34"/>
  <c r="C1131" i="32" s="1"/>
  <c r="B1129" i="34"/>
  <c r="C1130" i="32" s="1"/>
  <c r="B1128" i="34"/>
  <c r="C1129" i="32" s="1"/>
  <c r="B1127" i="34"/>
  <c r="C1128" i="32" s="1"/>
  <c r="B1126" i="34"/>
  <c r="C1127" i="32" s="1"/>
  <c r="B1125" i="34"/>
  <c r="C1126" i="32" s="1"/>
  <c r="B1124" i="34"/>
  <c r="C1125" i="32" s="1"/>
  <c r="B1123" i="34"/>
  <c r="C1124" i="32" s="1"/>
  <c r="B1122" i="34"/>
  <c r="C1123" i="32" s="1"/>
  <c r="B1121" i="34"/>
  <c r="C1122" i="32" s="1"/>
  <c r="B1120" i="34"/>
  <c r="C1121" i="32" s="1"/>
  <c r="B1119" i="34"/>
  <c r="C1120" i="32" s="1"/>
  <c r="B1118" i="34"/>
  <c r="C1119" i="32" s="1"/>
  <c r="B1117" i="34"/>
  <c r="C1118" i="32" s="1"/>
  <c r="B1116" i="34"/>
  <c r="C1117" i="32" s="1"/>
  <c r="B1115" i="34"/>
  <c r="C1116" i="32" s="1"/>
  <c r="B1114" i="34"/>
  <c r="C1115" i="32" s="1"/>
  <c r="B1113" i="34"/>
  <c r="C1114" i="32" s="1"/>
  <c r="B1112" i="34"/>
  <c r="C1113" i="32" s="1"/>
  <c r="B1111" i="34"/>
  <c r="C1112" i="32" s="1"/>
  <c r="B1110" i="34"/>
  <c r="C1111" i="32" s="1"/>
  <c r="B1109" i="34"/>
  <c r="C1110" i="32" s="1"/>
  <c r="B1108" i="34"/>
  <c r="C1109" i="32" s="1"/>
  <c r="B1107" i="34"/>
  <c r="C1108" i="32" s="1"/>
  <c r="B1106" i="34"/>
  <c r="C1107" i="32" s="1"/>
  <c r="B1105" i="34"/>
  <c r="C1106" i="32" s="1"/>
  <c r="B1104" i="34"/>
  <c r="C1105" i="32" s="1"/>
  <c r="B1103" i="34"/>
  <c r="C1104" i="32" s="1"/>
  <c r="B1102" i="34"/>
  <c r="C1103" i="32" s="1"/>
  <c r="B1101" i="34"/>
  <c r="C1102" i="32" s="1"/>
  <c r="B1100" i="34"/>
  <c r="C1101" i="32" s="1"/>
  <c r="B1099" i="34"/>
  <c r="C1100" i="32" s="1"/>
  <c r="B1098" i="34"/>
  <c r="C1099" i="32" s="1"/>
  <c r="B1097" i="34"/>
  <c r="C1098" i="32" s="1"/>
  <c r="B1096" i="34"/>
  <c r="C1097" i="32" s="1"/>
  <c r="B1095" i="34"/>
  <c r="C1096" i="32" s="1"/>
  <c r="B1094" i="34"/>
  <c r="C1095" i="32" s="1"/>
  <c r="B1093" i="34"/>
  <c r="C1094" i="32" s="1"/>
  <c r="B1092" i="34"/>
  <c r="C1093" i="32" s="1"/>
  <c r="B1091" i="34"/>
  <c r="C1092" i="32" s="1"/>
  <c r="B1090" i="34"/>
  <c r="C1091" i="32" s="1"/>
  <c r="B1089" i="34"/>
  <c r="C1090" i="32" s="1"/>
  <c r="B1088" i="34"/>
  <c r="C1089" i="32" s="1"/>
  <c r="B1087" i="34"/>
  <c r="C1088" i="32" s="1"/>
  <c r="B1086" i="34"/>
  <c r="C1087" i="32" s="1"/>
  <c r="B1085" i="34"/>
  <c r="C1086" i="32" s="1"/>
  <c r="B1084" i="34"/>
  <c r="C1085" i="32" s="1"/>
  <c r="B1083" i="34"/>
  <c r="C1084" i="32" s="1"/>
  <c r="B1082" i="34"/>
  <c r="C1083" i="32" s="1"/>
  <c r="B1081" i="34"/>
  <c r="C1082" i="32" s="1"/>
  <c r="B1080" i="34"/>
  <c r="C1081" i="32" s="1"/>
  <c r="B1079" i="34"/>
  <c r="C1080" i="32" s="1"/>
  <c r="B1078" i="34"/>
  <c r="C1079" i="32" s="1"/>
  <c r="B1077" i="34"/>
  <c r="C1078" i="32" s="1"/>
  <c r="B1076" i="34"/>
  <c r="C1077" i="32" s="1"/>
  <c r="B1075" i="34"/>
  <c r="C1076" i="32" s="1"/>
  <c r="B1074" i="34"/>
  <c r="C1075" i="32" s="1"/>
  <c r="B1073" i="34"/>
  <c r="C1074" i="32" s="1"/>
  <c r="B1072" i="34"/>
  <c r="C1073" i="32" s="1"/>
  <c r="B1071" i="34"/>
  <c r="C1072" i="32" s="1"/>
  <c r="B1070" i="34"/>
  <c r="C1071" i="32" s="1"/>
  <c r="B1069" i="34"/>
  <c r="C1070" i="32" s="1"/>
  <c r="B1068" i="34"/>
  <c r="C1069" i="32" s="1"/>
  <c r="B1067" i="34"/>
  <c r="C1068" i="32" s="1"/>
  <c r="B1066" i="34"/>
  <c r="C1067" i="32" s="1"/>
  <c r="B1065" i="34"/>
  <c r="C1066" i="32" s="1"/>
  <c r="B1064" i="34"/>
  <c r="C1065" i="32" s="1"/>
  <c r="B1063" i="34"/>
  <c r="C1064" i="32" s="1"/>
  <c r="B1062" i="34"/>
  <c r="C1063" i="32" s="1"/>
  <c r="B1061" i="34"/>
  <c r="C1062" i="32" s="1"/>
  <c r="B1060" i="34"/>
  <c r="C1061" i="32" s="1"/>
  <c r="B1059" i="34"/>
  <c r="C1060" i="32" s="1"/>
  <c r="B1058" i="34"/>
  <c r="C1059" i="32" s="1"/>
  <c r="B1057" i="34"/>
  <c r="C1058" i="32" s="1"/>
  <c r="B1056" i="34"/>
  <c r="C1057" i="32" s="1"/>
  <c r="B1055" i="34"/>
  <c r="C1056" i="32" s="1"/>
  <c r="B1054" i="34"/>
  <c r="C1055" i="32" s="1"/>
  <c r="B1053" i="34"/>
  <c r="C1054" i="32" s="1"/>
  <c r="B1052" i="34"/>
  <c r="C1053" i="32" s="1"/>
  <c r="B1051" i="34"/>
  <c r="C1052" i="32" s="1"/>
  <c r="B1050" i="34"/>
  <c r="C1051" i="32" s="1"/>
  <c r="B1049" i="34"/>
  <c r="C1050" i="32" s="1"/>
  <c r="B1048" i="34"/>
  <c r="C1049" i="32" s="1"/>
  <c r="B1047" i="34"/>
  <c r="C1048" i="32" s="1"/>
  <c r="B1046" i="34"/>
  <c r="C1047" i="32" s="1"/>
  <c r="B1045" i="34"/>
  <c r="C1046" i="32" s="1"/>
  <c r="B1044" i="34"/>
  <c r="C1045" i="32" s="1"/>
  <c r="B1043" i="34"/>
  <c r="C1044" i="32" s="1"/>
  <c r="B1042" i="34"/>
  <c r="C1043" i="32" s="1"/>
  <c r="B1041" i="34"/>
  <c r="C1042" i="32" s="1"/>
  <c r="B1040" i="34"/>
  <c r="C1041" i="32" s="1"/>
  <c r="B1039" i="34"/>
  <c r="C1040" i="32" s="1"/>
  <c r="B1038" i="34"/>
  <c r="C1039" i="32" s="1"/>
  <c r="B1037" i="34"/>
  <c r="C1038" i="32" s="1"/>
  <c r="B1036" i="34"/>
  <c r="C1037" i="32" s="1"/>
  <c r="B1035" i="34"/>
  <c r="C1036" i="32" s="1"/>
  <c r="B1034" i="34"/>
  <c r="C1035" i="32" s="1"/>
  <c r="B1033" i="34"/>
  <c r="C1034" i="32" s="1"/>
  <c r="B1032" i="34"/>
  <c r="C1033" i="32" s="1"/>
  <c r="B1031" i="34"/>
  <c r="C1032" i="32" s="1"/>
  <c r="B1030" i="34"/>
  <c r="C1031" i="32" s="1"/>
  <c r="B1029" i="34"/>
  <c r="C1030" i="32" s="1"/>
  <c r="B1028" i="34"/>
  <c r="C1029" i="32" s="1"/>
  <c r="B1027" i="34"/>
  <c r="C1028" i="32" s="1"/>
  <c r="B1026" i="34"/>
  <c r="C1027" i="32" s="1"/>
  <c r="B1025" i="34"/>
  <c r="C1026" i="32" s="1"/>
  <c r="B1024" i="34"/>
  <c r="C1025" i="32" s="1"/>
  <c r="B1023" i="34"/>
  <c r="C1024" i="32" s="1"/>
  <c r="B1022" i="34"/>
  <c r="C1023" i="32" s="1"/>
  <c r="B1021" i="34"/>
  <c r="C1022" i="32" s="1"/>
  <c r="B1020" i="34"/>
  <c r="C1021" i="32" s="1"/>
  <c r="B1019" i="34"/>
  <c r="C1020" i="32" s="1"/>
  <c r="B1018" i="34"/>
  <c r="C1019" i="32" s="1"/>
  <c r="B1017" i="34"/>
  <c r="C1018" i="32" s="1"/>
  <c r="B1016" i="34"/>
  <c r="C1017" i="32" s="1"/>
  <c r="B1015" i="34"/>
  <c r="C1016" i="32" s="1"/>
  <c r="B1014" i="34"/>
  <c r="C1015" i="32" s="1"/>
  <c r="B1013" i="34"/>
  <c r="C1014" i="32" s="1"/>
  <c r="B1012" i="34"/>
  <c r="C1013" i="32" s="1"/>
  <c r="B1011" i="34"/>
  <c r="C1012" i="32" s="1"/>
  <c r="B1010" i="34"/>
  <c r="C1011" i="32" s="1"/>
  <c r="B1009" i="34"/>
  <c r="C1010" i="32" s="1"/>
  <c r="B1008" i="34"/>
  <c r="C1009" i="32" s="1"/>
  <c r="B1007" i="34"/>
  <c r="C1008" i="32" s="1"/>
  <c r="B1006" i="34"/>
  <c r="C1007" i="32" s="1"/>
  <c r="B1005" i="34"/>
  <c r="C1006" i="32" s="1"/>
  <c r="B1004" i="34"/>
  <c r="C1005" i="32" s="1"/>
  <c r="B1003" i="34"/>
  <c r="C1004" i="32" s="1"/>
  <c r="B1002" i="34"/>
  <c r="C1003" i="32" s="1"/>
  <c r="B1001" i="34"/>
  <c r="C1002" i="32" s="1"/>
  <c r="B1000" i="34"/>
  <c r="C1001" i="32" s="1"/>
  <c r="B999" i="34"/>
  <c r="C1000" i="32" s="1"/>
  <c r="B998" i="34"/>
  <c r="C999" i="32" s="1"/>
  <c r="B997" i="34"/>
  <c r="C998" i="32" s="1"/>
  <c r="B996" i="34"/>
  <c r="C997" i="32" s="1"/>
  <c r="B995" i="34"/>
  <c r="C996" i="32" s="1"/>
  <c r="B994" i="34"/>
  <c r="C995" i="32" s="1"/>
  <c r="B993" i="34"/>
  <c r="C994" i="32" s="1"/>
  <c r="B992" i="34"/>
  <c r="C993" i="32" s="1"/>
  <c r="B991" i="34"/>
  <c r="C992" i="32" s="1"/>
  <c r="B990" i="34"/>
  <c r="C991" i="32" s="1"/>
  <c r="B989" i="34"/>
  <c r="C990" i="32" s="1"/>
  <c r="B988" i="34"/>
  <c r="C989" i="32" s="1"/>
  <c r="B987" i="34"/>
  <c r="C988" i="32" s="1"/>
  <c r="B986" i="34"/>
  <c r="C987" i="32" s="1"/>
  <c r="B985" i="34"/>
  <c r="C986" i="32" s="1"/>
  <c r="B984" i="34"/>
  <c r="C985" i="32" s="1"/>
  <c r="B983" i="34"/>
  <c r="C984" i="32" s="1"/>
  <c r="B982" i="34"/>
  <c r="C983" i="32" s="1"/>
  <c r="B981" i="34"/>
  <c r="C982" i="32" s="1"/>
  <c r="B980" i="34"/>
  <c r="C981" i="32" s="1"/>
  <c r="B979" i="34"/>
  <c r="C980" i="32" s="1"/>
  <c r="B978" i="34"/>
  <c r="C979" i="32" s="1"/>
  <c r="B977" i="34"/>
  <c r="C978" i="32" s="1"/>
  <c r="B976" i="34"/>
  <c r="C977" i="32" s="1"/>
  <c r="B975" i="34"/>
  <c r="C976" i="32" s="1"/>
  <c r="B974" i="34"/>
  <c r="C975" i="32" s="1"/>
  <c r="B973" i="34"/>
  <c r="C974" i="32" s="1"/>
  <c r="B972" i="34"/>
  <c r="C973" i="32" s="1"/>
  <c r="B971" i="34"/>
  <c r="C972" i="32" s="1"/>
  <c r="B970" i="34"/>
  <c r="C971" i="32" s="1"/>
  <c r="B969" i="34"/>
  <c r="C970" i="32" s="1"/>
  <c r="B968" i="34"/>
  <c r="C969" i="32" s="1"/>
  <c r="B967" i="34"/>
  <c r="C968" i="32" s="1"/>
  <c r="B966" i="34"/>
  <c r="C967" i="32" s="1"/>
  <c r="B965" i="34"/>
  <c r="C966" i="32" s="1"/>
  <c r="B964" i="34"/>
  <c r="C965" i="32" s="1"/>
  <c r="B963" i="34"/>
  <c r="C964" i="32" s="1"/>
  <c r="B962" i="34"/>
  <c r="C963" i="32" s="1"/>
  <c r="B961" i="34"/>
  <c r="C962" i="32" s="1"/>
  <c r="B960" i="34"/>
  <c r="C961" i="32" s="1"/>
  <c r="B959" i="34"/>
  <c r="C960" i="32" s="1"/>
  <c r="B958" i="34"/>
  <c r="C959" i="32" s="1"/>
  <c r="B957" i="34"/>
  <c r="C958" i="32" s="1"/>
  <c r="B956" i="34"/>
  <c r="C957" i="32" s="1"/>
  <c r="B955" i="34"/>
  <c r="C956" i="32" s="1"/>
  <c r="B954" i="34"/>
  <c r="C955" i="32" s="1"/>
  <c r="B953" i="34"/>
  <c r="C954" i="32" s="1"/>
  <c r="B952" i="34"/>
  <c r="C953" i="32" s="1"/>
  <c r="B951" i="34"/>
  <c r="C952" i="32" s="1"/>
  <c r="B950" i="34"/>
  <c r="C951" i="32" s="1"/>
  <c r="B949" i="34"/>
  <c r="C950" i="32" s="1"/>
  <c r="B948" i="34"/>
  <c r="C949" i="32" s="1"/>
  <c r="B947" i="34"/>
  <c r="C948" i="32" s="1"/>
  <c r="B946" i="34"/>
  <c r="C947" i="32" s="1"/>
  <c r="B945" i="34"/>
  <c r="C946" i="32" s="1"/>
  <c r="B944" i="34"/>
  <c r="C945" i="32" s="1"/>
  <c r="B943" i="34"/>
  <c r="C944" i="32" s="1"/>
  <c r="B942" i="34"/>
  <c r="C943" i="32" s="1"/>
  <c r="B941" i="34"/>
  <c r="C942" i="32" s="1"/>
  <c r="B940" i="34"/>
  <c r="C941" i="32" s="1"/>
  <c r="B939" i="34"/>
  <c r="C940" i="32" s="1"/>
  <c r="B938" i="34"/>
  <c r="C939" i="32" s="1"/>
  <c r="B937" i="34"/>
  <c r="C938" i="32" s="1"/>
  <c r="B936" i="34"/>
  <c r="C937" i="32" s="1"/>
  <c r="B935" i="34"/>
  <c r="C936" i="32" s="1"/>
  <c r="B934" i="34"/>
  <c r="C935" i="32" s="1"/>
  <c r="B933" i="34"/>
  <c r="C934" i="32" s="1"/>
  <c r="B932" i="34"/>
  <c r="C933" i="32" s="1"/>
  <c r="B931" i="34"/>
  <c r="C932" i="32" s="1"/>
  <c r="B930" i="34"/>
  <c r="C931" i="32" s="1"/>
  <c r="B929" i="34"/>
  <c r="C930" i="32" s="1"/>
  <c r="B928" i="34"/>
  <c r="C929" i="32" s="1"/>
  <c r="B927" i="34"/>
  <c r="C928" i="32" s="1"/>
  <c r="B926" i="34"/>
  <c r="C927" i="32" s="1"/>
  <c r="B925" i="34"/>
  <c r="C926" i="32" s="1"/>
  <c r="B924" i="34"/>
  <c r="C925" i="32" s="1"/>
  <c r="B923" i="34"/>
  <c r="C924" i="32" s="1"/>
  <c r="B922" i="34"/>
  <c r="C923" i="32" s="1"/>
  <c r="B921" i="34"/>
  <c r="C922" i="32" s="1"/>
  <c r="B920" i="34"/>
  <c r="C921" i="32" s="1"/>
  <c r="B919" i="34"/>
  <c r="C920" i="32" s="1"/>
  <c r="B918" i="34"/>
  <c r="C919" i="32" s="1"/>
  <c r="B917" i="34"/>
  <c r="C918" i="32" s="1"/>
  <c r="B916" i="34"/>
  <c r="C917" i="32" s="1"/>
  <c r="B915" i="34"/>
  <c r="C916" i="32" s="1"/>
  <c r="B914" i="34"/>
  <c r="C915" i="32" s="1"/>
  <c r="B913" i="34"/>
  <c r="C914" i="32" s="1"/>
  <c r="B912" i="34"/>
  <c r="C913" i="32" s="1"/>
  <c r="B911" i="34"/>
  <c r="C912" i="32" s="1"/>
  <c r="B910" i="34"/>
  <c r="C911" i="32" s="1"/>
  <c r="B909" i="34"/>
  <c r="C910" i="32" s="1"/>
  <c r="B908" i="34"/>
  <c r="C909" i="32" s="1"/>
  <c r="B907" i="34"/>
  <c r="C908" i="32" s="1"/>
  <c r="B906" i="34"/>
  <c r="C907" i="32" s="1"/>
  <c r="B905" i="34"/>
  <c r="C906" i="32" s="1"/>
  <c r="B904" i="34"/>
  <c r="C905" i="32" s="1"/>
  <c r="B903" i="34"/>
  <c r="C904" i="32" s="1"/>
  <c r="B902" i="34"/>
  <c r="C903" i="32" s="1"/>
  <c r="B901" i="34"/>
  <c r="C902" i="32" s="1"/>
  <c r="B900" i="34"/>
  <c r="C901" i="32" s="1"/>
  <c r="B899" i="34"/>
  <c r="C900" i="32" s="1"/>
  <c r="B898" i="34"/>
  <c r="C899" i="32" s="1"/>
  <c r="B897" i="34"/>
  <c r="C898" i="32" s="1"/>
  <c r="B896" i="34"/>
  <c r="C897" i="32" s="1"/>
  <c r="B895" i="34"/>
  <c r="C896" i="32" s="1"/>
  <c r="B894" i="34"/>
  <c r="C895" i="32" s="1"/>
  <c r="B893" i="34"/>
  <c r="C894" i="32" s="1"/>
  <c r="B892" i="34"/>
  <c r="C893" i="32" s="1"/>
  <c r="B891" i="34"/>
  <c r="C892" i="32" s="1"/>
  <c r="B890" i="34"/>
  <c r="C891" i="32" s="1"/>
  <c r="B889" i="34"/>
  <c r="C890" i="32" s="1"/>
  <c r="B888" i="34"/>
  <c r="C889" i="32" s="1"/>
  <c r="B887" i="34"/>
  <c r="C888" i="32" s="1"/>
  <c r="B886" i="34"/>
  <c r="C887" i="32" s="1"/>
  <c r="B885" i="34"/>
  <c r="C886" i="32" s="1"/>
  <c r="B884" i="34"/>
  <c r="C885" i="32" s="1"/>
  <c r="B883" i="34"/>
  <c r="C884" i="32" s="1"/>
  <c r="B882" i="34"/>
  <c r="C883" i="32" s="1"/>
  <c r="B881" i="34"/>
  <c r="C882" i="32" s="1"/>
  <c r="B880" i="34"/>
  <c r="C881" i="32" s="1"/>
  <c r="B879" i="34"/>
  <c r="C880" i="32" s="1"/>
  <c r="B878" i="34"/>
  <c r="C879" i="32" s="1"/>
  <c r="B877" i="34"/>
  <c r="C878" i="32" s="1"/>
  <c r="B876" i="34"/>
  <c r="C877" i="32" s="1"/>
  <c r="B875" i="34"/>
  <c r="C876" i="32" s="1"/>
  <c r="B874" i="34"/>
  <c r="C875" i="32" s="1"/>
  <c r="B873" i="34"/>
  <c r="C874" i="32" s="1"/>
  <c r="B872" i="34"/>
  <c r="C873" i="32" s="1"/>
  <c r="B871" i="34"/>
  <c r="C872" i="32" s="1"/>
  <c r="B870" i="34"/>
  <c r="C871" i="32" s="1"/>
  <c r="B869" i="34"/>
  <c r="C870" i="32" s="1"/>
  <c r="B868" i="34"/>
  <c r="C869" i="32" s="1"/>
  <c r="B867" i="34"/>
  <c r="C868" i="32" s="1"/>
  <c r="B866" i="34"/>
  <c r="C867" i="32" s="1"/>
  <c r="B865" i="34"/>
  <c r="C866" i="32" s="1"/>
  <c r="B864" i="34"/>
  <c r="C865" i="32" s="1"/>
  <c r="B863" i="34"/>
  <c r="C864" i="32" s="1"/>
  <c r="B862" i="34"/>
  <c r="C863" i="32" s="1"/>
  <c r="B861" i="34"/>
  <c r="C862" i="32" s="1"/>
  <c r="B860" i="34"/>
  <c r="C861" i="32" s="1"/>
  <c r="B859" i="34"/>
  <c r="C860" i="32" s="1"/>
  <c r="B858" i="34"/>
  <c r="C859" i="32" s="1"/>
  <c r="B857" i="34"/>
  <c r="C858" i="32" s="1"/>
  <c r="B856" i="34"/>
  <c r="C857" i="32" s="1"/>
  <c r="B855" i="34"/>
  <c r="C856" i="32" s="1"/>
  <c r="B854" i="34"/>
  <c r="C855" i="32" s="1"/>
  <c r="B853" i="34"/>
  <c r="C854" i="32" s="1"/>
  <c r="B852" i="34"/>
  <c r="C853" i="32" s="1"/>
  <c r="B851" i="34"/>
  <c r="C852" i="32" s="1"/>
  <c r="B850" i="34"/>
  <c r="C851" i="32" s="1"/>
  <c r="B849" i="34"/>
  <c r="C850" i="32" s="1"/>
  <c r="B848" i="34"/>
  <c r="C849" i="32" s="1"/>
  <c r="B847" i="34"/>
  <c r="C848" i="32" s="1"/>
  <c r="B846" i="34"/>
  <c r="C847" i="32" s="1"/>
  <c r="B845" i="34"/>
  <c r="C846" i="32" s="1"/>
  <c r="B844" i="34"/>
  <c r="C845" i="32" s="1"/>
  <c r="B843" i="34"/>
  <c r="C844" i="32" s="1"/>
  <c r="B842" i="34"/>
  <c r="C843" i="32" s="1"/>
  <c r="B841" i="34"/>
  <c r="C842" i="32" s="1"/>
  <c r="B840" i="34"/>
  <c r="C841" i="32" s="1"/>
  <c r="B839" i="34"/>
  <c r="C840" i="32" s="1"/>
  <c r="B838" i="34"/>
  <c r="C839" i="32" s="1"/>
  <c r="B837" i="34"/>
  <c r="C838" i="32" s="1"/>
  <c r="B836" i="34"/>
  <c r="C837" i="32" s="1"/>
  <c r="B835" i="34"/>
  <c r="C836" i="32" s="1"/>
  <c r="B834" i="34"/>
  <c r="C835" i="32" s="1"/>
  <c r="B833" i="34"/>
  <c r="C834" i="32" s="1"/>
  <c r="B832" i="34"/>
  <c r="C833" i="32" s="1"/>
  <c r="B831" i="34"/>
  <c r="C832" i="32" s="1"/>
  <c r="B830" i="34"/>
  <c r="C831" i="32" s="1"/>
  <c r="B829" i="34"/>
  <c r="C830" i="32" s="1"/>
  <c r="B828" i="34"/>
  <c r="C829" i="32" s="1"/>
  <c r="B827" i="34"/>
  <c r="C828" i="32" s="1"/>
  <c r="B826" i="34"/>
  <c r="C827" i="32" s="1"/>
  <c r="B825" i="34"/>
  <c r="C826" i="32" s="1"/>
  <c r="B824" i="34"/>
  <c r="C825" i="32" s="1"/>
  <c r="B823" i="34"/>
  <c r="C824" i="32" s="1"/>
  <c r="B822" i="34"/>
  <c r="C823" i="32" s="1"/>
  <c r="B821" i="34"/>
  <c r="C822" i="32" s="1"/>
  <c r="B820" i="34"/>
  <c r="C821" i="32" s="1"/>
  <c r="B819" i="34"/>
  <c r="C820" i="32" s="1"/>
  <c r="B818" i="34"/>
  <c r="C819" i="32" s="1"/>
  <c r="B817" i="34"/>
  <c r="C818" i="32" s="1"/>
  <c r="B816" i="34"/>
  <c r="C817" i="32" s="1"/>
  <c r="B815" i="34"/>
  <c r="C816" i="32" s="1"/>
  <c r="B814" i="34"/>
  <c r="C815" i="32" s="1"/>
  <c r="B813" i="34"/>
  <c r="C814" i="32" s="1"/>
  <c r="B812" i="34"/>
  <c r="C813" i="32" s="1"/>
  <c r="B811" i="34"/>
  <c r="C812" i="32" s="1"/>
  <c r="B810" i="34"/>
  <c r="C811" i="32" s="1"/>
  <c r="B809" i="34"/>
  <c r="C810" i="32" s="1"/>
  <c r="B808" i="34"/>
  <c r="C809" i="32" s="1"/>
  <c r="B807" i="34"/>
  <c r="C808" i="32" s="1"/>
  <c r="B806" i="34"/>
  <c r="C807" i="32" s="1"/>
  <c r="B805" i="34"/>
  <c r="C806" i="32" s="1"/>
  <c r="B804" i="34"/>
  <c r="C805" i="32" s="1"/>
  <c r="B803" i="34"/>
  <c r="C804" i="32" s="1"/>
  <c r="B802" i="34"/>
  <c r="C803" i="32" s="1"/>
  <c r="B801" i="34"/>
  <c r="C802" i="32" s="1"/>
  <c r="B800" i="34"/>
  <c r="C801" i="32" s="1"/>
  <c r="B799" i="34"/>
  <c r="C800" i="32" s="1"/>
  <c r="B798" i="34"/>
  <c r="C799" i="32" s="1"/>
  <c r="B797" i="34"/>
  <c r="C798" i="32" s="1"/>
  <c r="B796" i="34"/>
  <c r="C797" i="32" s="1"/>
  <c r="B795" i="34"/>
  <c r="C796" i="32" s="1"/>
  <c r="B794" i="34"/>
  <c r="C795" i="32" s="1"/>
  <c r="B793" i="34"/>
  <c r="C794" i="32" s="1"/>
  <c r="B792" i="34"/>
  <c r="C793" i="32" s="1"/>
  <c r="B791" i="34"/>
  <c r="C792" i="32" s="1"/>
  <c r="B790" i="34"/>
  <c r="C791" i="32" s="1"/>
  <c r="B789" i="34"/>
  <c r="C790" i="32" s="1"/>
  <c r="B788" i="34"/>
  <c r="C789" i="32" s="1"/>
  <c r="B787" i="34"/>
  <c r="C788" i="32" s="1"/>
  <c r="B786" i="34"/>
  <c r="C787" i="32" s="1"/>
  <c r="B785" i="34"/>
  <c r="C786" i="32" s="1"/>
  <c r="B784" i="34"/>
  <c r="C785" i="32" s="1"/>
  <c r="B783" i="34"/>
  <c r="C784" i="32" s="1"/>
  <c r="B782" i="34"/>
  <c r="C783" i="32" s="1"/>
  <c r="B781" i="34"/>
  <c r="C782" i="32" s="1"/>
  <c r="B780" i="34"/>
  <c r="C781" i="32" s="1"/>
  <c r="B779" i="34"/>
  <c r="C780" i="32" s="1"/>
  <c r="B778" i="34"/>
  <c r="C779" i="32" s="1"/>
  <c r="B777" i="34"/>
  <c r="C778" i="32" s="1"/>
  <c r="B776" i="34"/>
  <c r="C777" i="32" s="1"/>
  <c r="B775" i="34"/>
  <c r="C776" i="32" s="1"/>
  <c r="B774" i="34"/>
  <c r="C775" i="32" s="1"/>
  <c r="B773" i="34"/>
  <c r="C774" i="32" s="1"/>
  <c r="B772" i="34"/>
  <c r="C773" i="32" s="1"/>
  <c r="B771" i="34"/>
  <c r="C772" i="32" s="1"/>
  <c r="B770" i="34"/>
  <c r="C771" i="32" s="1"/>
  <c r="B769" i="34"/>
  <c r="C770" i="32" s="1"/>
  <c r="B768" i="34"/>
  <c r="C769" i="32" s="1"/>
  <c r="B767" i="34"/>
  <c r="C768" i="32" s="1"/>
  <c r="B766" i="34"/>
  <c r="C767" i="32" s="1"/>
  <c r="B765" i="34"/>
  <c r="C766" i="32" s="1"/>
  <c r="B764" i="34"/>
  <c r="C765" i="32" s="1"/>
  <c r="B763" i="34"/>
  <c r="C764" i="32" s="1"/>
  <c r="B762" i="34"/>
  <c r="C763" i="32" s="1"/>
  <c r="B761" i="34"/>
  <c r="C762" i="32" s="1"/>
  <c r="B760" i="34"/>
  <c r="C761" i="32" s="1"/>
  <c r="B759" i="34"/>
  <c r="C760" i="32" s="1"/>
  <c r="B758" i="34"/>
  <c r="C759" i="32" s="1"/>
  <c r="B757" i="34"/>
  <c r="C758" i="32" s="1"/>
  <c r="B756" i="34"/>
  <c r="C757" i="32" s="1"/>
  <c r="B755" i="34"/>
  <c r="C756" i="32" s="1"/>
  <c r="B754" i="34"/>
  <c r="C755" i="32" s="1"/>
  <c r="B753" i="34"/>
  <c r="C754" i="32" s="1"/>
  <c r="B752" i="34"/>
  <c r="C753" i="32" s="1"/>
  <c r="B751" i="34"/>
  <c r="C752" i="32" s="1"/>
  <c r="B750" i="34"/>
  <c r="C751" i="32" s="1"/>
  <c r="B749" i="34"/>
  <c r="C750" i="32" s="1"/>
  <c r="B748" i="34"/>
  <c r="C749" i="32" s="1"/>
  <c r="B747" i="34"/>
  <c r="C748" i="32" s="1"/>
  <c r="B746" i="34"/>
  <c r="C747" i="32" s="1"/>
  <c r="B745" i="34"/>
  <c r="C746" i="32" s="1"/>
  <c r="B744" i="34"/>
  <c r="C745" i="32" s="1"/>
  <c r="B743" i="34"/>
  <c r="C744" i="32" s="1"/>
  <c r="B742" i="34"/>
  <c r="C743" i="32" s="1"/>
  <c r="B741" i="34"/>
  <c r="C742" i="32" s="1"/>
  <c r="B740" i="34"/>
  <c r="C741" i="32" s="1"/>
  <c r="B739" i="34"/>
  <c r="C740" i="32" s="1"/>
  <c r="B738" i="34"/>
  <c r="C739" i="32" s="1"/>
  <c r="B737" i="34"/>
  <c r="C738" i="32" s="1"/>
  <c r="B736" i="34"/>
  <c r="C737" i="32" s="1"/>
  <c r="B735" i="34"/>
  <c r="C736" i="32" s="1"/>
  <c r="B734" i="34"/>
  <c r="C735" i="32" s="1"/>
  <c r="B733" i="34"/>
  <c r="C734" i="32" s="1"/>
  <c r="B732" i="34"/>
  <c r="C733" i="32" s="1"/>
  <c r="B731" i="34"/>
  <c r="C732" i="32" s="1"/>
  <c r="B730" i="34"/>
  <c r="C731" i="32" s="1"/>
  <c r="B729" i="34"/>
  <c r="C730" i="32" s="1"/>
  <c r="B728" i="34"/>
  <c r="C729" i="32" s="1"/>
  <c r="B727" i="34"/>
  <c r="C728" i="32" s="1"/>
  <c r="B726" i="34"/>
  <c r="C727" i="32" s="1"/>
  <c r="B725" i="34"/>
  <c r="C726" i="32" s="1"/>
  <c r="B724" i="34"/>
  <c r="C725" i="32" s="1"/>
  <c r="B723" i="34"/>
  <c r="C724" i="32" s="1"/>
  <c r="B722" i="34"/>
  <c r="C723" i="32" s="1"/>
  <c r="B721" i="34"/>
  <c r="C722" i="32" s="1"/>
  <c r="B720" i="34"/>
  <c r="C721" i="32" s="1"/>
  <c r="B719" i="34"/>
  <c r="C720" i="32" s="1"/>
  <c r="B718" i="34"/>
  <c r="C719" i="32" s="1"/>
  <c r="B717" i="34"/>
  <c r="C718" i="32" s="1"/>
  <c r="B716" i="34"/>
  <c r="C717" i="32" s="1"/>
  <c r="B715" i="34"/>
  <c r="C716" i="32" s="1"/>
  <c r="B714" i="34"/>
  <c r="C715" i="32" s="1"/>
  <c r="B713" i="34"/>
  <c r="C714" i="32" s="1"/>
  <c r="B712" i="34"/>
  <c r="C713" i="32" s="1"/>
  <c r="B711" i="34"/>
  <c r="C712" i="32" s="1"/>
  <c r="B710" i="34"/>
  <c r="C711" i="32" s="1"/>
  <c r="B709" i="34"/>
  <c r="C710" i="32" s="1"/>
  <c r="B708" i="34"/>
  <c r="C709" i="32" s="1"/>
  <c r="B707" i="34"/>
  <c r="C708" i="32" s="1"/>
  <c r="B706" i="34"/>
  <c r="C707" i="32" s="1"/>
  <c r="B705" i="34"/>
  <c r="C706" i="32" s="1"/>
  <c r="B704" i="34"/>
  <c r="C705" i="32" s="1"/>
  <c r="B703" i="34"/>
  <c r="C704" i="32" s="1"/>
  <c r="B702" i="34"/>
  <c r="C703" i="32" s="1"/>
  <c r="B701" i="34"/>
  <c r="C702" i="32" s="1"/>
  <c r="B700" i="34"/>
  <c r="C701" i="32" s="1"/>
  <c r="B699" i="34"/>
  <c r="C700" i="32" s="1"/>
  <c r="B698" i="34"/>
  <c r="C699" i="32" s="1"/>
  <c r="B697" i="34"/>
  <c r="C698" i="32" s="1"/>
  <c r="B696" i="34"/>
  <c r="C697" i="32" s="1"/>
  <c r="B695" i="34"/>
  <c r="C696" i="32" s="1"/>
  <c r="B694" i="34"/>
  <c r="C695" i="32" s="1"/>
  <c r="B693" i="34"/>
  <c r="C694" i="32" s="1"/>
  <c r="B692" i="34"/>
  <c r="C693" i="32" s="1"/>
  <c r="B691" i="34"/>
  <c r="C692" i="32" s="1"/>
  <c r="B690" i="34"/>
  <c r="C691" i="32" s="1"/>
  <c r="B689" i="34"/>
  <c r="C690" i="32" s="1"/>
  <c r="B688" i="34"/>
  <c r="C689" i="32" s="1"/>
  <c r="B687" i="34"/>
  <c r="C688" i="32" s="1"/>
  <c r="B686" i="34"/>
  <c r="C687" i="32" s="1"/>
  <c r="B685" i="34"/>
  <c r="C686" i="32" s="1"/>
  <c r="B684" i="34"/>
  <c r="C685" i="32" s="1"/>
  <c r="B683" i="34"/>
  <c r="C684" i="32" s="1"/>
  <c r="B682" i="34"/>
  <c r="C683" i="32" s="1"/>
  <c r="B681" i="34"/>
  <c r="C682" i="32" s="1"/>
  <c r="B680" i="34"/>
  <c r="C681" i="32" s="1"/>
  <c r="B679" i="34"/>
  <c r="C680" i="32" s="1"/>
  <c r="B678" i="34"/>
  <c r="C679" i="32" s="1"/>
  <c r="B677" i="34"/>
  <c r="C678" i="32" s="1"/>
  <c r="B676" i="34"/>
  <c r="C677" i="32" s="1"/>
  <c r="B675" i="34"/>
  <c r="C676" i="32" s="1"/>
  <c r="B674" i="34"/>
  <c r="C675" i="32" s="1"/>
  <c r="B673" i="34"/>
  <c r="C674" i="32" s="1"/>
  <c r="B672" i="34"/>
  <c r="C673" i="32" s="1"/>
  <c r="B671" i="34"/>
  <c r="C672" i="32" s="1"/>
  <c r="B670" i="34"/>
  <c r="C671" i="32" s="1"/>
  <c r="B669" i="34"/>
  <c r="C670" i="32" s="1"/>
  <c r="B668" i="34"/>
  <c r="C669" i="32" s="1"/>
  <c r="B667" i="34"/>
  <c r="C668" i="32" s="1"/>
  <c r="B666" i="34"/>
  <c r="C667" i="32" s="1"/>
  <c r="B665" i="34"/>
  <c r="C666" i="32" s="1"/>
  <c r="B664" i="34"/>
  <c r="C665" i="32" s="1"/>
  <c r="B663" i="34"/>
  <c r="C664" i="32" s="1"/>
  <c r="B662" i="34"/>
  <c r="C663" i="32" s="1"/>
  <c r="B661" i="34"/>
  <c r="C662" i="32" s="1"/>
  <c r="B660" i="34"/>
  <c r="C661" i="32" s="1"/>
  <c r="B659" i="34"/>
  <c r="C660" i="32" s="1"/>
  <c r="B658" i="34"/>
  <c r="C659" i="32" s="1"/>
  <c r="B657" i="34"/>
  <c r="C658" i="32" s="1"/>
  <c r="B656" i="34"/>
  <c r="C657" i="32" s="1"/>
  <c r="B655" i="34"/>
  <c r="C656" i="32" s="1"/>
  <c r="B654" i="34"/>
  <c r="C655" i="32" s="1"/>
  <c r="B653" i="34"/>
  <c r="C654" i="32" s="1"/>
  <c r="B652" i="34"/>
  <c r="C653" i="32" s="1"/>
  <c r="B651" i="34"/>
  <c r="C652" i="32" s="1"/>
  <c r="B650" i="34"/>
  <c r="C651" i="32" s="1"/>
  <c r="B649" i="34"/>
  <c r="C650" i="32" s="1"/>
  <c r="B648" i="34"/>
  <c r="C649" i="32" s="1"/>
  <c r="B647" i="34"/>
  <c r="C648" i="32" s="1"/>
  <c r="B646" i="34"/>
  <c r="C647" i="32" s="1"/>
  <c r="B645" i="34"/>
  <c r="C646" i="32" s="1"/>
  <c r="B644" i="34"/>
  <c r="C645" i="32" s="1"/>
  <c r="B643" i="34"/>
  <c r="C644" i="32" s="1"/>
  <c r="B642" i="34"/>
  <c r="C643" i="32" s="1"/>
  <c r="B641" i="34"/>
  <c r="C642" i="32" s="1"/>
  <c r="B640" i="34"/>
  <c r="C641" i="32" s="1"/>
  <c r="B639" i="34"/>
  <c r="C640" i="32" s="1"/>
  <c r="B638" i="34"/>
  <c r="C639" i="32" s="1"/>
  <c r="B637" i="34"/>
  <c r="C638" i="32" s="1"/>
  <c r="B636" i="34"/>
  <c r="C637" i="32" s="1"/>
  <c r="B635" i="34"/>
  <c r="C636" i="32" s="1"/>
  <c r="B634" i="34"/>
  <c r="C635" i="32" s="1"/>
  <c r="B633" i="34"/>
  <c r="C634" i="32" s="1"/>
  <c r="B632" i="34"/>
  <c r="C633" i="32" s="1"/>
  <c r="B631" i="34"/>
  <c r="C632" i="32" s="1"/>
  <c r="B630" i="34"/>
  <c r="C631" i="32" s="1"/>
  <c r="B629" i="34"/>
  <c r="C630" i="32" s="1"/>
  <c r="B628" i="34"/>
  <c r="C629" i="32" s="1"/>
  <c r="B627" i="34"/>
  <c r="C628" i="32" s="1"/>
  <c r="B626" i="34"/>
  <c r="C627" i="32" s="1"/>
  <c r="B625" i="34"/>
  <c r="C626" i="32" s="1"/>
  <c r="B624" i="34"/>
  <c r="C625" i="32" s="1"/>
  <c r="B623" i="34"/>
  <c r="C624" i="32" s="1"/>
  <c r="B622" i="34"/>
  <c r="C623" i="32" s="1"/>
  <c r="B621" i="34"/>
  <c r="C622" i="32" s="1"/>
  <c r="B620" i="34"/>
  <c r="C621" i="32" s="1"/>
  <c r="B619" i="34"/>
  <c r="C620" i="32" s="1"/>
  <c r="B618" i="34"/>
  <c r="C619" i="32" s="1"/>
  <c r="B617" i="34"/>
  <c r="C618" i="32" s="1"/>
  <c r="B616" i="34"/>
  <c r="C617" i="32" s="1"/>
  <c r="B615" i="34"/>
  <c r="C616" i="32" s="1"/>
  <c r="B614" i="34"/>
  <c r="C615" i="32" s="1"/>
  <c r="B613" i="34"/>
  <c r="C614" i="32" s="1"/>
  <c r="B612" i="34"/>
  <c r="C613" i="32" s="1"/>
  <c r="B611" i="34"/>
  <c r="C612" i="32" s="1"/>
  <c r="B610" i="34"/>
  <c r="C611" i="32" s="1"/>
  <c r="B609" i="34"/>
  <c r="C610" i="32" s="1"/>
  <c r="B608" i="34"/>
  <c r="C609" i="32" s="1"/>
  <c r="B607" i="34"/>
  <c r="C608" i="32" s="1"/>
  <c r="B606" i="34"/>
  <c r="C607" i="32" s="1"/>
  <c r="B605" i="34"/>
  <c r="C606" i="32" s="1"/>
  <c r="B604" i="34"/>
  <c r="C605" i="32" s="1"/>
  <c r="B603" i="34"/>
  <c r="C604" i="32" s="1"/>
  <c r="B602" i="34"/>
  <c r="C603" i="32" s="1"/>
  <c r="B601" i="34"/>
  <c r="C602" i="32" s="1"/>
  <c r="B600" i="34"/>
  <c r="C601" i="32" s="1"/>
  <c r="B599" i="34"/>
  <c r="C600" i="32" s="1"/>
  <c r="B598" i="34"/>
  <c r="C599" i="32" s="1"/>
  <c r="B597" i="34"/>
  <c r="C598" i="32" s="1"/>
  <c r="B596" i="34"/>
  <c r="C597" i="32" s="1"/>
  <c r="B595" i="34"/>
  <c r="C596" i="32" s="1"/>
  <c r="B594" i="34"/>
  <c r="C595" i="32" s="1"/>
  <c r="B593" i="34"/>
  <c r="C594" i="32" s="1"/>
  <c r="B592" i="34"/>
  <c r="C593" i="32" s="1"/>
  <c r="B591" i="34"/>
  <c r="C592" i="32" s="1"/>
  <c r="B590" i="34"/>
  <c r="C591" i="32" s="1"/>
  <c r="B589" i="34"/>
  <c r="C590" i="32" s="1"/>
  <c r="B588" i="34"/>
  <c r="C589" i="32" s="1"/>
  <c r="B587" i="34"/>
  <c r="C588" i="32" s="1"/>
  <c r="B586" i="34"/>
  <c r="C587" i="32" s="1"/>
  <c r="B585" i="34"/>
  <c r="C586" i="32" s="1"/>
  <c r="B584" i="34"/>
  <c r="C585" i="32" s="1"/>
  <c r="B583" i="34"/>
  <c r="C584" i="32" s="1"/>
  <c r="B582" i="34"/>
  <c r="C583" i="32" s="1"/>
  <c r="B581" i="34"/>
  <c r="C582" i="32" s="1"/>
  <c r="B580" i="34"/>
  <c r="C581" i="32" s="1"/>
  <c r="B579" i="34"/>
  <c r="C580" i="32" s="1"/>
  <c r="B578" i="34"/>
  <c r="C579" i="32" s="1"/>
  <c r="B577" i="34"/>
  <c r="C578" i="32" s="1"/>
  <c r="B576" i="34"/>
  <c r="C577" i="32" s="1"/>
  <c r="B575" i="34"/>
  <c r="C576" i="32" s="1"/>
  <c r="B574" i="34"/>
  <c r="C575" i="32" s="1"/>
  <c r="B573" i="34"/>
  <c r="C574" i="32" s="1"/>
  <c r="B572" i="34"/>
  <c r="C573" i="32" s="1"/>
  <c r="B571" i="34"/>
  <c r="C572" i="32" s="1"/>
  <c r="B570" i="34"/>
  <c r="C571" i="32" s="1"/>
  <c r="B569" i="34"/>
  <c r="C570" i="32" s="1"/>
  <c r="B568" i="34"/>
  <c r="C569" i="32" s="1"/>
  <c r="B567" i="34"/>
  <c r="C568" i="32" s="1"/>
  <c r="B566" i="34"/>
  <c r="C567" i="32" s="1"/>
  <c r="B565" i="34"/>
  <c r="C566" i="32" s="1"/>
  <c r="B564" i="34"/>
  <c r="C565" i="32" s="1"/>
  <c r="B563" i="34"/>
  <c r="C564" i="32" s="1"/>
  <c r="B562" i="34"/>
  <c r="C563" i="32" s="1"/>
  <c r="B561" i="34"/>
  <c r="C562" i="32" s="1"/>
  <c r="B560" i="34"/>
  <c r="C561" i="32" s="1"/>
  <c r="B559" i="34"/>
  <c r="C560" i="32" s="1"/>
  <c r="B558" i="34"/>
  <c r="C559" i="32" s="1"/>
  <c r="B557" i="34"/>
  <c r="C558" i="32" s="1"/>
  <c r="B556" i="34"/>
  <c r="C557" i="32" s="1"/>
  <c r="B555" i="34"/>
  <c r="C556" i="32" s="1"/>
  <c r="B554" i="34"/>
  <c r="C555" i="32" s="1"/>
  <c r="B553" i="34"/>
  <c r="C554" i="32" s="1"/>
  <c r="B552" i="34"/>
  <c r="C553" i="32" s="1"/>
  <c r="B551" i="34"/>
  <c r="C552" i="32" s="1"/>
  <c r="B550" i="34"/>
  <c r="C551" i="32" s="1"/>
  <c r="B549" i="34"/>
  <c r="C550" i="32" s="1"/>
  <c r="B548" i="34"/>
  <c r="C549" i="32" s="1"/>
  <c r="B547" i="34"/>
  <c r="C548" i="32" s="1"/>
  <c r="B546" i="34"/>
  <c r="C547" i="32" s="1"/>
  <c r="B545" i="34"/>
  <c r="C546" i="32" s="1"/>
  <c r="B544" i="34"/>
  <c r="C545" i="32" s="1"/>
  <c r="B543" i="34"/>
  <c r="C544" i="32" s="1"/>
  <c r="B542" i="34"/>
  <c r="C543" i="32" s="1"/>
  <c r="B541" i="34"/>
  <c r="C542" i="32" s="1"/>
  <c r="B540" i="34"/>
  <c r="C541" i="32" s="1"/>
  <c r="B539" i="34"/>
  <c r="C540" i="32" s="1"/>
  <c r="B538" i="34"/>
  <c r="C539" i="32" s="1"/>
  <c r="B537" i="34"/>
  <c r="C538" i="32" s="1"/>
  <c r="B536" i="34"/>
  <c r="C537" i="32" s="1"/>
  <c r="B535" i="34"/>
  <c r="C536" i="32" s="1"/>
  <c r="B534" i="34"/>
  <c r="C535" i="32" s="1"/>
  <c r="B533" i="34"/>
  <c r="C534" i="32" s="1"/>
  <c r="B532" i="34"/>
  <c r="C533" i="32" s="1"/>
  <c r="B531" i="34"/>
  <c r="C532" i="32" s="1"/>
  <c r="B530" i="34"/>
  <c r="C531" i="32" s="1"/>
  <c r="B529" i="34"/>
  <c r="C530" i="32" s="1"/>
  <c r="B528" i="34"/>
  <c r="C529" i="32" s="1"/>
  <c r="B527" i="34"/>
  <c r="C528" i="32" s="1"/>
  <c r="B526" i="34"/>
  <c r="C527" i="32" s="1"/>
  <c r="B525" i="34"/>
  <c r="C526" i="32" s="1"/>
  <c r="B524" i="34"/>
  <c r="C525" i="32" s="1"/>
  <c r="B523" i="34"/>
  <c r="C524" i="32" s="1"/>
  <c r="B522" i="34"/>
  <c r="C523" i="32" s="1"/>
  <c r="B521" i="34"/>
  <c r="C522" i="32" s="1"/>
  <c r="B520" i="34"/>
  <c r="C521" i="32" s="1"/>
  <c r="B519" i="34"/>
  <c r="C520" i="32" s="1"/>
  <c r="B518" i="34"/>
  <c r="C519" i="32" s="1"/>
  <c r="B517" i="34"/>
  <c r="C518" i="32" s="1"/>
  <c r="B516" i="34"/>
  <c r="C517" i="32" s="1"/>
  <c r="B515" i="34"/>
  <c r="C516" i="32" s="1"/>
  <c r="B514" i="34"/>
  <c r="C515" i="32" s="1"/>
  <c r="B513" i="34"/>
  <c r="C514" i="32" s="1"/>
  <c r="B512" i="34"/>
  <c r="C513" i="32" s="1"/>
  <c r="B511" i="34"/>
  <c r="C512" i="32" s="1"/>
  <c r="B510" i="34"/>
  <c r="C511" i="32" s="1"/>
  <c r="B509" i="34"/>
  <c r="C510" i="32" s="1"/>
  <c r="B508" i="34"/>
  <c r="C509" i="32" s="1"/>
  <c r="B507" i="34"/>
  <c r="C508" i="32" s="1"/>
  <c r="B506" i="34"/>
  <c r="C507" i="32" s="1"/>
  <c r="B505" i="34"/>
  <c r="C506" i="32" s="1"/>
  <c r="B504" i="34"/>
  <c r="C505" i="32" s="1"/>
  <c r="B503" i="34"/>
  <c r="C504" i="32" s="1"/>
  <c r="B502" i="34"/>
  <c r="C503" i="32" s="1"/>
  <c r="B501" i="34"/>
  <c r="C502" i="32" s="1"/>
  <c r="B500" i="34"/>
  <c r="C501" i="32" s="1"/>
  <c r="B499" i="34"/>
  <c r="C500" i="32" s="1"/>
  <c r="B498" i="34"/>
  <c r="C499" i="32" s="1"/>
  <c r="B497" i="34"/>
  <c r="C498" i="32" s="1"/>
  <c r="B496" i="34"/>
  <c r="C497" i="32" s="1"/>
  <c r="B495" i="34"/>
  <c r="C496" i="32" s="1"/>
  <c r="B494" i="34"/>
  <c r="C495" i="32" s="1"/>
  <c r="B493" i="34"/>
  <c r="C494" i="32" s="1"/>
  <c r="B492" i="34"/>
  <c r="C493" i="32" s="1"/>
  <c r="B491" i="34"/>
  <c r="C492" i="32" s="1"/>
  <c r="B490" i="34"/>
  <c r="C491" i="32" s="1"/>
  <c r="B489" i="34"/>
  <c r="C490" i="32" s="1"/>
  <c r="B488" i="34"/>
  <c r="C489" i="32" s="1"/>
  <c r="B487" i="34"/>
  <c r="C488" i="32" s="1"/>
  <c r="B486" i="34"/>
  <c r="C487" i="32" s="1"/>
  <c r="B485" i="34"/>
  <c r="C486" i="32" s="1"/>
  <c r="B484" i="34"/>
  <c r="C485" i="32" s="1"/>
  <c r="B483" i="34"/>
  <c r="C484" i="32" s="1"/>
  <c r="B482" i="34"/>
  <c r="C483" i="32" s="1"/>
  <c r="B481" i="34"/>
  <c r="C482" i="32" s="1"/>
  <c r="B480" i="34"/>
  <c r="C481" i="32" s="1"/>
  <c r="B479" i="34"/>
  <c r="C480" i="32" s="1"/>
  <c r="B478" i="34"/>
  <c r="C479" i="32" s="1"/>
  <c r="B477" i="34"/>
  <c r="C478" i="32" s="1"/>
  <c r="B476" i="34"/>
  <c r="C477" i="32" s="1"/>
  <c r="B475" i="34"/>
  <c r="C476" i="32" s="1"/>
  <c r="B474" i="34"/>
  <c r="C475" i="32" s="1"/>
  <c r="B473" i="34"/>
  <c r="C474" i="32" s="1"/>
  <c r="B472" i="34"/>
  <c r="C473" i="32" s="1"/>
  <c r="B471" i="34"/>
  <c r="C472" i="32" s="1"/>
  <c r="B470" i="34"/>
  <c r="C471" i="32" s="1"/>
  <c r="B469" i="34"/>
  <c r="C470" i="32" s="1"/>
  <c r="B468" i="34"/>
  <c r="C469" i="32" s="1"/>
  <c r="B467" i="34"/>
  <c r="C468" i="32" s="1"/>
  <c r="B466" i="34"/>
  <c r="C467" i="32" s="1"/>
  <c r="B465" i="34"/>
  <c r="C466" i="32" s="1"/>
  <c r="B464" i="34"/>
  <c r="C465" i="32" s="1"/>
  <c r="B463" i="34"/>
  <c r="C464" i="32" s="1"/>
  <c r="B462" i="34"/>
  <c r="C463" i="32" s="1"/>
  <c r="B461" i="34"/>
  <c r="C462" i="32" s="1"/>
  <c r="B460" i="34"/>
  <c r="C461" i="32" s="1"/>
  <c r="B459" i="34"/>
  <c r="C460" i="32" s="1"/>
  <c r="B458" i="34"/>
  <c r="C459" i="32" s="1"/>
  <c r="B457" i="34"/>
  <c r="C458" i="32" s="1"/>
  <c r="B456" i="34"/>
  <c r="C457" i="32" s="1"/>
  <c r="B455" i="34"/>
  <c r="C456" i="32" s="1"/>
  <c r="B454" i="34"/>
  <c r="C455" i="32" s="1"/>
  <c r="B453" i="34"/>
  <c r="C454" i="32" s="1"/>
  <c r="B452" i="34"/>
  <c r="C453" i="32" s="1"/>
  <c r="B451" i="34"/>
  <c r="C452" i="32" s="1"/>
  <c r="B450" i="34"/>
  <c r="C451" i="32" s="1"/>
  <c r="B449" i="34"/>
  <c r="C450" i="32" s="1"/>
  <c r="B448" i="34"/>
  <c r="C449" i="32" s="1"/>
  <c r="B447" i="34"/>
  <c r="C448" i="32" s="1"/>
  <c r="B446" i="34"/>
  <c r="C447" i="32" s="1"/>
  <c r="B445" i="34"/>
  <c r="C446" i="32" s="1"/>
  <c r="B444" i="34"/>
  <c r="C445" i="32" s="1"/>
  <c r="B443" i="34"/>
  <c r="C444" i="32" s="1"/>
  <c r="B442" i="34"/>
  <c r="C443" i="32" s="1"/>
  <c r="B441" i="34"/>
  <c r="C442" i="32" s="1"/>
  <c r="B440" i="34"/>
  <c r="C441" i="32" s="1"/>
  <c r="B439" i="34"/>
  <c r="C440" i="32" s="1"/>
  <c r="B438" i="34"/>
  <c r="C439" i="32" s="1"/>
  <c r="B437" i="34"/>
  <c r="C438" i="32" s="1"/>
  <c r="B436" i="34"/>
  <c r="C437" i="32" s="1"/>
  <c r="B435" i="34"/>
  <c r="C436" i="32" s="1"/>
  <c r="B434" i="34"/>
  <c r="C435" i="32" s="1"/>
  <c r="B433" i="34"/>
  <c r="C434" i="32" s="1"/>
  <c r="B432" i="34"/>
  <c r="C433" i="32" s="1"/>
  <c r="B431" i="34"/>
  <c r="C432" i="32" s="1"/>
  <c r="B430" i="34"/>
  <c r="C431" i="32" s="1"/>
  <c r="B429" i="34"/>
  <c r="C430" i="32" s="1"/>
  <c r="B428" i="34"/>
  <c r="C429" i="32" s="1"/>
  <c r="B427" i="34"/>
  <c r="C428" i="32" s="1"/>
  <c r="B426" i="34"/>
  <c r="C427" i="32" s="1"/>
  <c r="B425" i="34"/>
  <c r="C426" i="32" s="1"/>
  <c r="B424" i="34"/>
  <c r="C425" i="32" s="1"/>
  <c r="B423" i="34"/>
  <c r="C424" i="32" s="1"/>
  <c r="B422" i="34"/>
  <c r="C423" i="32" s="1"/>
  <c r="B421" i="34"/>
  <c r="C422" i="32" s="1"/>
  <c r="B420" i="34"/>
  <c r="C421" i="32" s="1"/>
  <c r="B419" i="34"/>
  <c r="C420" i="32" s="1"/>
  <c r="B418" i="34"/>
  <c r="C419" i="32" s="1"/>
  <c r="B417" i="34"/>
  <c r="C418" i="32" s="1"/>
  <c r="B416" i="34"/>
  <c r="C417" i="32" s="1"/>
  <c r="B415" i="34"/>
  <c r="C416" i="32" s="1"/>
  <c r="B414" i="34"/>
  <c r="C415" i="32" s="1"/>
  <c r="B413" i="34"/>
  <c r="C414" i="32" s="1"/>
  <c r="B412" i="34"/>
  <c r="C413" i="32" s="1"/>
  <c r="B411" i="34"/>
  <c r="C412" i="32" s="1"/>
  <c r="B410" i="34"/>
  <c r="C411" i="32" s="1"/>
  <c r="B409" i="34"/>
  <c r="C410" i="32" s="1"/>
  <c r="B408" i="34"/>
  <c r="C409" i="32" s="1"/>
  <c r="B407" i="34"/>
  <c r="C408" i="32" s="1"/>
  <c r="B406" i="34"/>
  <c r="C407" i="32" s="1"/>
  <c r="B405" i="34"/>
  <c r="C406" i="32" s="1"/>
  <c r="B404" i="34"/>
  <c r="C405" i="32" s="1"/>
  <c r="B403" i="34"/>
  <c r="C404" i="32" s="1"/>
  <c r="B402" i="34"/>
  <c r="C403" i="32" s="1"/>
  <c r="B401" i="34"/>
  <c r="C402" i="32" s="1"/>
  <c r="B400" i="34"/>
  <c r="C401" i="32" s="1"/>
  <c r="B399" i="34"/>
  <c r="C400" i="32" s="1"/>
  <c r="B398" i="34"/>
  <c r="C399" i="32" s="1"/>
  <c r="B397" i="34"/>
  <c r="C398" i="32" s="1"/>
  <c r="B396" i="34"/>
  <c r="C397" i="32" s="1"/>
  <c r="B395" i="34"/>
  <c r="C396" i="32" s="1"/>
  <c r="B394" i="34"/>
  <c r="C395" i="32" s="1"/>
  <c r="B393" i="34"/>
  <c r="C394" i="32" s="1"/>
  <c r="B392" i="34"/>
  <c r="C393" i="32" s="1"/>
  <c r="B391" i="34"/>
  <c r="C392" i="32" s="1"/>
  <c r="B390" i="34"/>
  <c r="C391" i="32" s="1"/>
  <c r="B389" i="34"/>
  <c r="C390" i="32" s="1"/>
  <c r="B388" i="34"/>
  <c r="C389" i="32" s="1"/>
  <c r="B387" i="34"/>
  <c r="C388" i="32" s="1"/>
  <c r="B386" i="34"/>
  <c r="C387" i="32" s="1"/>
  <c r="B385" i="34"/>
  <c r="C386" i="32" s="1"/>
  <c r="B384" i="34"/>
  <c r="C385" i="32" s="1"/>
  <c r="B383" i="34"/>
  <c r="C384" i="32" s="1"/>
  <c r="B382" i="34"/>
  <c r="C383" i="32" s="1"/>
  <c r="B381" i="34"/>
  <c r="C382" i="32" s="1"/>
  <c r="B380" i="34"/>
  <c r="C381" i="32" s="1"/>
  <c r="B379" i="34"/>
  <c r="C380" i="32" s="1"/>
  <c r="B378" i="34"/>
  <c r="C379" i="32" s="1"/>
  <c r="B377" i="34"/>
  <c r="C378" i="32" s="1"/>
  <c r="B376" i="34"/>
  <c r="C377" i="32" s="1"/>
  <c r="B375" i="34"/>
  <c r="C376" i="32" s="1"/>
  <c r="B374" i="34"/>
  <c r="C375" i="32" s="1"/>
  <c r="B373" i="34"/>
  <c r="C374" i="32" s="1"/>
  <c r="B372" i="34"/>
  <c r="C373" i="32" s="1"/>
  <c r="B371" i="34"/>
  <c r="C372" i="32" s="1"/>
  <c r="B370" i="34"/>
  <c r="C371" i="32" s="1"/>
  <c r="B369" i="34"/>
  <c r="C370" i="32" s="1"/>
  <c r="B368" i="34"/>
  <c r="C369" i="32" s="1"/>
  <c r="B367" i="34"/>
  <c r="C368" i="32" s="1"/>
  <c r="B366" i="34"/>
  <c r="C367" i="32" s="1"/>
  <c r="B365" i="34"/>
  <c r="C366" i="32" s="1"/>
  <c r="B364" i="34"/>
  <c r="C365" i="32" s="1"/>
  <c r="B363" i="34"/>
  <c r="C364" i="32" s="1"/>
  <c r="B362" i="34"/>
  <c r="C363" i="32" s="1"/>
  <c r="B361" i="34"/>
  <c r="C362" i="32" s="1"/>
  <c r="B360" i="34"/>
  <c r="C361" i="32" s="1"/>
  <c r="B359" i="34"/>
  <c r="C360" i="32" s="1"/>
  <c r="B358" i="34"/>
  <c r="C359" i="32" s="1"/>
  <c r="B357" i="34"/>
  <c r="C358" i="32" s="1"/>
  <c r="B356" i="34"/>
  <c r="C357" i="32" s="1"/>
  <c r="B355" i="34"/>
  <c r="C356" i="32" s="1"/>
  <c r="B354" i="34"/>
  <c r="C355" i="32" s="1"/>
  <c r="B353" i="34"/>
  <c r="C354" i="32" s="1"/>
  <c r="B352" i="34"/>
  <c r="C353" i="32" s="1"/>
  <c r="B351" i="34"/>
  <c r="C352" i="32" s="1"/>
  <c r="B350" i="34"/>
  <c r="C351" i="32" s="1"/>
  <c r="B349" i="34"/>
  <c r="C350" i="32" s="1"/>
  <c r="B348" i="34"/>
  <c r="C349" i="32" s="1"/>
  <c r="B347" i="34"/>
  <c r="C348" i="32" s="1"/>
  <c r="B346" i="34"/>
  <c r="C347" i="32" s="1"/>
  <c r="B345" i="34"/>
  <c r="C346" i="32" s="1"/>
  <c r="B344" i="34"/>
  <c r="C345" i="32" s="1"/>
  <c r="B343" i="34"/>
  <c r="C344" i="32" s="1"/>
  <c r="B342" i="34"/>
  <c r="C343" i="32" s="1"/>
  <c r="B341" i="34"/>
  <c r="C342" i="32" s="1"/>
  <c r="B340" i="34"/>
  <c r="C341" i="32" s="1"/>
  <c r="B339" i="34"/>
  <c r="C340" i="32" s="1"/>
  <c r="B338" i="34"/>
  <c r="C339" i="32" s="1"/>
  <c r="B337" i="34"/>
  <c r="C338" i="32" s="1"/>
  <c r="B336" i="34"/>
  <c r="C337" i="32" s="1"/>
  <c r="B335" i="34"/>
  <c r="C336" i="32" s="1"/>
  <c r="B334" i="34"/>
  <c r="C335" i="32" s="1"/>
  <c r="B333" i="34"/>
  <c r="C334" i="32" s="1"/>
  <c r="B332" i="34"/>
  <c r="C333" i="32" s="1"/>
  <c r="B331" i="34"/>
  <c r="C332" i="32" s="1"/>
  <c r="B330" i="34"/>
  <c r="C331" i="32" s="1"/>
  <c r="B329" i="34"/>
  <c r="C330" i="32" s="1"/>
  <c r="B328" i="34"/>
  <c r="C329" i="32" s="1"/>
  <c r="B327" i="34"/>
  <c r="C328" i="32" s="1"/>
  <c r="B326" i="34"/>
  <c r="C327" i="32" s="1"/>
  <c r="B325" i="34"/>
  <c r="C326" i="32" s="1"/>
  <c r="B324" i="34"/>
  <c r="C325" i="32" s="1"/>
  <c r="B323" i="34"/>
  <c r="C324" i="32" s="1"/>
  <c r="B322" i="34"/>
  <c r="C323" i="32" s="1"/>
  <c r="B321" i="34"/>
  <c r="C322" i="32" s="1"/>
  <c r="B320" i="34"/>
  <c r="C321" i="32" s="1"/>
  <c r="B319" i="34"/>
  <c r="C320" i="32" s="1"/>
  <c r="B318" i="34"/>
  <c r="C319" i="32" s="1"/>
  <c r="B317" i="34"/>
  <c r="C318" i="32" s="1"/>
  <c r="B316" i="34"/>
  <c r="C317" i="32" s="1"/>
  <c r="B315" i="34"/>
  <c r="C316" i="32" s="1"/>
  <c r="B314" i="34"/>
  <c r="C315" i="32" s="1"/>
  <c r="B313" i="34"/>
  <c r="C314" i="32" s="1"/>
  <c r="B312" i="34"/>
  <c r="C313" i="32" s="1"/>
  <c r="B311" i="34"/>
  <c r="C312" i="32" s="1"/>
  <c r="B310" i="34"/>
  <c r="C311" i="32" s="1"/>
  <c r="B309" i="34"/>
  <c r="C310" i="32" s="1"/>
  <c r="B308" i="34"/>
  <c r="C309" i="32" s="1"/>
  <c r="B307" i="34"/>
  <c r="C308" i="32" s="1"/>
  <c r="B306" i="34"/>
  <c r="C307" i="32" s="1"/>
  <c r="B305" i="34"/>
  <c r="C306" i="32" s="1"/>
  <c r="B304" i="34"/>
  <c r="C305" i="32" s="1"/>
  <c r="B303" i="34"/>
  <c r="C304" i="32" s="1"/>
  <c r="B302" i="34"/>
  <c r="C303" i="32" s="1"/>
  <c r="B301" i="34"/>
  <c r="C302" i="32" s="1"/>
  <c r="B300" i="34"/>
  <c r="C301" i="32" s="1"/>
  <c r="B299" i="34"/>
  <c r="C300" i="32" s="1"/>
  <c r="B298" i="34"/>
  <c r="C299" i="32" s="1"/>
  <c r="B297" i="34"/>
  <c r="C298" i="32" s="1"/>
  <c r="B296" i="34"/>
  <c r="C297" i="32" s="1"/>
  <c r="B295" i="34"/>
  <c r="C296" i="32" s="1"/>
  <c r="B294" i="34"/>
  <c r="C295" i="32" s="1"/>
  <c r="B293" i="34"/>
  <c r="C294" i="32" s="1"/>
  <c r="B292" i="34"/>
  <c r="C293" i="32" s="1"/>
  <c r="B291" i="34"/>
  <c r="C292" i="32" s="1"/>
  <c r="B290" i="34"/>
  <c r="C291" i="32" s="1"/>
  <c r="B289" i="34"/>
  <c r="C290" i="32" s="1"/>
  <c r="B288" i="34"/>
  <c r="C289" i="32" s="1"/>
  <c r="B287" i="34"/>
  <c r="C288" i="32" s="1"/>
  <c r="B286" i="34"/>
  <c r="C287" i="32" s="1"/>
  <c r="B285" i="34"/>
  <c r="C286" i="32" s="1"/>
  <c r="B284" i="34"/>
  <c r="C285" i="32" s="1"/>
  <c r="B283" i="34"/>
  <c r="C284" i="32" s="1"/>
  <c r="B282" i="34"/>
  <c r="C283" i="32" s="1"/>
  <c r="B281" i="34"/>
  <c r="C282" i="32" s="1"/>
  <c r="B280" i="34"/>
  <c r="C281" i="32" s="1"/>
  <c r="B279" i="34"/>
  <c r="C280" i="32" s="1"/>
  <c r="B278" i="34"/>
  <c r="C279" i="32" s="1"/>
  <c r="B277" i="34"/>
  <c r="C278" i="32" s="1"/>
  <c r="B276" i="34"/>
  <c r="C277" i="32" s="1"/>
  <c r="B275" i="34"/>
  <c r="C276" i="32" s="1"/>
  <c r="B274" i="34"/>
  <c r="C275" i="32" s="1"/>
  <c r="B273" i="34"/>
  <c r="C274" i="32" s="1"/>
  <c r="B272" i="34"/>
  <c r="C273" i="32" s="1"/>
  <c r="B271" i="34"/>
  <c r="C272" i="32" s="1"/>
  <c r="B270" i="34"/>
  <c r="C271" i="32" s="1"/>
  <c r="B269" i="34"/>
  <c r="C270" i="32" s="1"/>
  <c r="B268" i="34"/>
  <c r="C269" i="32" s="1"/>
  <c r="B267" i="34"/>
  <c r="C268" i="32" s="1"/>
  <c r="B266" i="34"/>
  <c r="C267" i="32" s="1"/>
  <c r="B265" i="34"/>
  <c r="C266" i="32" s="1"/>
  <c r="B264" i="34"/>
  <c r="C265" i="32" s="1"/>
  <c r="B263" i="34"/>
  <c r="C264" i="32" s="1"/>
  <c r="B262" i="34"/>
  <c r="C263" i="32" s="1"/>
  <c r="B261" i="34"/>
  <c r="C262" i="32" s="1"/>
  <c r="B260" i="34"/>
  <c r="C261" i="32" s="1"/>
  <c r="B259" i="34"/>
  <c r="C260" i="32" s="1"/>
  <c r="B258" i="34"/>
  <c r="C259" i="32" s="1"/>
  <c r="B257" i="34"/>
  <c r="C258" i="32" s="1"/>
  <c r="B256" i="34"/>
  <c r="C257" i="32" s="1"/>
  <c r="B255" i="34"/>
  <c r="C256" i="32" s="1"/>
  <c r="B254" i="34"/>
  <c r="C255" i="32" s="1"/>
  <c r="B253" i="34"/>
  <c r="C254" i="32" s="1"/>
  <c r="B252" i="34"/>
  <c r="C253" i="32" s="1"/>
  <c r="B251" i="34"/>
  <c r="C252" i="32" s="1"/>
  <c r="B250" i="34"/>
  <c r="C251" i="32" s="1"/>
  <c r="B249" i="34"/>
  <c r="C250" i="32" s="1"/>
  <c r="B248" i="34"/>
  <c r="C249" i="32" s="1"/>
  <c r="B247" i="34"/>
  <c r="C248" i="32" s="1"/>
  <c r="B246" i="34"/>
  <c r="C247" i="32" s="1"/>
  <c r="B245" i="34"/>
  <c r="C246" i="32" s="1"/>
  <c r="B244" i="34"/>
  <c r="C245" i="32" s="1"/>
  <c r="B243" i="34"/>
  <c r="C244" i="32" s="1"/>
  <c r="B242" i="34"/>
  <c r="C243" i="32" s="1"/>
  <c r="B241" i="34"/>
  <c r="C242" i="32" s="1"/>
  <c r="B240" i="34"/>
  <c r="C241" i="32" s="1"/>
  <c r="B239" i="34"/>
  <c r="C240" i="32" s="1"/>
  <c r="B238" i="34"/>
  <c r="C239" i="32" s="1"/>
  <c r="B237" i="34"/>
  <c r="C238" i="32" s="1"/>
  <c r="B236" i="34"/>
  <c r="C237" i="32" s="1"/>
  <c r="B235" i="34"/>
  <c r="C236" i="32" s="1"/>
  <c r="B234" i="34"/>
  <c r="C235" i="32" s="1"/>
  <c r="B233" i="34"/>
  <c r="C234" i="32" s="1"/>
  <c r="B232" i="34"/>
  <c r="C233" i="32" s="1"/>
  <c r="B231" i="34"/>
  <c r="C232" i="32" s="1"/>
  <c r="B230" i="34"/>
  <c r="C231" i="32" s="1"/>
  <c r="B229" i="34"/>
  <c r="C230" i="32" s="1"/>
  <c r="B228" i="34"/>
  <c r="C229" i="32" s="1"/>
  <c r="B227" i="34"/>
  <c r="C228" i="32" s="1"/>
  <c r="B226" i="34"/>
  <c r="C227" i="32" s="1"/>
  <c r="B225" i="34"/>
  <c r="C226" i="32" s="1"/>
  <c r="B224" i="34"/>
  <c r="C225" i="32" s="1"/>
  <c r="B223" i="34"/>
  <c r="C224" i="32" s="1"/>
  <c r="B222" i="34"/>
  <c r="C223" i="32" s="1"/>
  <c r="B221" i="34"/>
  <c r="C222" i="32" s="1"/>
  <c r="B220" i="34"/>
  <c r="C221" i="32" s="1"/>
  <c r="B219" i="34"/>
  <c r="C220" i="32" s="1"/>
  <c r="B218" i="34"/>
  <c r="C219" i="32" s="1"/>
  <c r="B217" i="34"/>
  <c r="C218" i="32" s="1"/>
  <c r="B216" i="34"/>
  <c r="C217" i="32" s="1"/>
  <c r="B215" i="34"/>
  <c r="C216" i="32" s="1"/>
  <c r="B214" i="34"/>
  <c r="C215" i="32" s="1"/>
  <c r="B213" i="34"/>
  <c r="C214" i="32" s="1"/>
  <c r="B212" i="34"/>
  <c r="C213" i="32" s="1"/>
  <c r="B211" i="34"/>
  <c r="C212" i="32" s="1"/>
  <c r="B210" i="34"/>
  <c r="C211" i="32" s="1"/>
  <c r="B209" i="34"/>
  <c r="C210" i="32" s="1"/>
  <c r="B208" i="34"/>
  <c r="C209" i="32" s="1"/>
  <c r="B207" i="34"/>
  <c r="C208" i="32" s="1"/>
  <c r="B206" i="34"/>
  <c r="C207" i="32" s="1"/>
  <c r="B205" i="34"/>
  <c r="C206" i="32" s="1"/>
  <c r="B204" i="34"/>
  <c r="C205" i="32" s="1"/>
  <c r="B203" i="34"/>
  <c r="C204" i="32" s="1"/>
  <c r="B202" i="34"/>
  <c r="C203" i="32" s="1"/>
  <c r="B201" i="34"/>
  <c r="C202" i="32" s="1"/>
  <c r="B200" i="34"/>
  <c r="C201" i="32" s="1"/>
  <c r="B199" i="34"/>
  <c r="C200" i="32" s="1"/>
  <c r="B198" i="34"/>
  <c r="C199" i="32" s="1"/>
  <c r="B197" i="34"/>
  <c r="C198" i="32" s="1"/>
  <c r="B196" i="34"/>
  <c r="C197" i="32" s="1"/>
  <c r="B195" i="34"/>
  <c r="C196" i="32" s="1"/>
  <c r="B194" i="34"/>
  <c r="C195" i="32" s="1"/>
  <c r="B193" i="34"/>
  <c r="C194" i="32" s="1"/>
  <c r="B192" i="34"/>
  <c r="C193" i="32" s="1"/>
  <c r="B191" i="34"/>
  <c r="C192" i="32" s="1"/>
  <c r="B190" i="34"/>
  <c r="C191" i="32" s="1"/>
  <c r="B189" i="34"/>
  <c r="C190" i="32" s="1"/>
  <c r="B188" i="34"/>
  <c r="C189" i="32" s="1"/>
  <c r="B187" i="34"/>
  <c r="C188" i="32" s="1"/>
  <c r="B186" i="34"/>
  <c r="C187" i="32" s="1"/>
  <c r="B185" i="34"/>
  <c r="C186" i="32" s="1"/>
  <c r="B184" i="34"/>
  <c r="C185" i="32" s="1"/>
  <c r="B183" i="34"/>
  <c r="C184" i="32" s="1"/>
  <c r="B182" i="34"/>
  <c r="C183" i="32" s="1"/>
  <c r="B181" i="34"/>
  <c r="C182" i="32" s="1"/>
  <c r="B180" i="34"/>
  <c r="C181" i="32" s="1"/>
  <c r="B179" i="34"/>
  <c r="C180" i="32" s="1"/>
  <c r="B178" i="34"/>
  <c r="C179" i="32" s="1"/>
  <c r="B177" i="34"/>
  <c r="C178" i="32" s="1"/>
  <c r="B176" i="34"/>
  <c r="C177" i="32" s="1"/>
  <c r="B175" i="34"/>
  <c r="C176" i="32" s="1"/>
  <c r="B174" i="34"/>
  <c r="C175" i="32" s="1"/>
  <c r="B173" i="34"/>
  <c r="C174" i="32" s="1"/>
  <c r="B172" i="34"/>
  <c r="C173" i="32" s="1"/>
  <c r="B171" i="34"/>
  <c r="C172" i="32" s="1"/>
  <c r="B170" i="34"/>
  <c r="C171" i="32" s="1"/>
  <c r="B169" i="34"/>
  <c r="C170" i="32" s="1"/>
  <c r="B168" i="34"/>
  <c r="C169" i="32" s="1"/>
  <c r="B167" i="34"/>
  <c r="C168" i="32" s="1"/>
  <c r="B166" i="34"/>
  <c r="C167" i="32" s="1"/>
  <c r="B165" i="34"/>
  <c r="C166" i="32" s="1"/>
  <c r="B164" i="34"/>
  <c r="C165" i="32" s="1"/>
  <c r="B163" i="34"/>
  <c r="C164" i="32" s="1"/>
  <c r="B162" i="34"/>
  <c r="C163" i="32" s="1"/>
  <c r="B161" i="34"/>
  <c r="C162" i="32" s="1"/>
  <c r="B160" i="34"/>
  <c r="C161" i="32" s="1"/>
  <c r="B159" i="34"/>
  <c r="C160" i="32" s="1"/>
  <c r="B158" i="34"/>
  <c r="C159" i="32" s="1"/>
  <c r="B157" i="34"/>
  <c r="C158" i="32" s="1"/>
  <c r="B156" i="34"/>
  <c r="C157" i="32" s="1"/>
  <c r="B155" i="34"/>
  <c r="C156" i="32" s="1"/>
  <c r="B154" i="34"/>
  <c r="C155" i="32" s="1"/>
  <c r="B153" i="34"/>
  <c r="C154" i="32" s="1"/>
  <c r="B152" i="34"/>
  <c r="C153" i="32" s="1"/>
  <c r="B151" i="34"/>
  <c r="C152" i="32" s="1"/>
  <c r="B150" i="34"/>
  <c r="C151" i="32" s="1"/>
  <c r="B149" i="34"/>
  <c r="C150" i="32" s="1"/>
  <c r="B148" i="34"/>
  <c r="C149" i="32" s="1"/>
  <c r="B147" i="34"/>
  <c r="C148" i="32" s="1"/>
  <c r="B146" i="34"/>
  <c r="C147" i="32" s="1"/>
  <c r="B145" i="34"/>
  <c r="C146" i="32" s="1"/>
  <c r="B144" i="34"/>
  <c r="C145" i="32" s="1"/>
  <c r="B143" i="34"/>
  <c r="C144" i="32" s="1"/>
  <c r="B142" i="34"/>
  <c r="C143" i="32" s="1"/>
  <c r="B141" i="34"/>
  <c r="C142" i="32" s="1"/>
  <c r="B140" i="34"/>
  <c r="C141" i="32" s="1"/>
  <c r="B139" i="34"/>
  <c r="C140" i="32" s="1"/>
  <c r="B138" i="34"/>
  <c r="C139" i="32" s="1"/>
  <c r="B137" i="34"/>
  <c r="C138" i="32" s="1"/>
  <c r="B136" i="34"/>
  <c r="C137" i="32" s="1"/>
  <c r="B135" i="34"/>
  <c r="C136" i="32" s="1"/>
  <c r="B134" i="34"/>
  <c r="C135" i="32" s="1"/>
  <c r="B133" i="34"/>
  <c r="C134" i="32" s="1"/>
  <c r="B132" i="34"/>
  <c r="C133" i="32" s="1"/>
  <c r="B131" i="34"/>
  <c r="C132" i="32" s="1"/>
  <c r="B130" i="34"/>
  <c r="C131" i="32" s="1"/>
  <c r="B129" i="34"/>
  <c r="C130" i="32" s="1"/>
  <c r="B128" i="34"/>
  <c r="C129" i="32" s="1"/>
  <c r="B127" i="34"/>
  <c r="C128" i="32" s="1"/>
  <c r="B126" i="34"/>
  <c r="C127" i="32" s="1"/>
  <c r="B125" i="34"/>
  <c r="C126" i="32" s="1"/>
  <c r="B124" i="34"/>
  <c r="C125" i="32" s="1"/>
  <c r="B123" i="34"/>
  <c r="C124" i="32" s="1"/>
  <c r="B122" i="34"/>
  <c r="C123" i="32" s="1"/>
  <c r="B121" i="34"/>
  <c r="C122" i="32" s="1"/>
  <c r="B120" i="34"/>
  <c r="C121" i="32" s="1"/>
  <c r="B119" i="34"/>
  <c r="C120" i="32" s="1"/>
  <c r="B118" i="34"/>
  <c r="C119" i="32" s="1"/>
  <c r="B117" i="34"/>
  <c r="C118" i="32" s="1"/>
  <c r="B116" i="34"/>
  <c r="C117" i="32" s="1"/>
  <c r="B115" i="34"/>
  <c r="C116" i="32" s="1"/>
  <c r="B114" i="34"/>
  <c r="C115" i="32" s="1"/>
  <c r="B113" i="34"/>
  <c r="C114" i="32" s="1"/>
  <c r="B112" i="34"/>
  <c r="C113" i="32" s="1"/>
  <c r="B111" i="34"/>
  <c r="C112" i="32" s="1"/>
  <c r="B110" i="34"/>
  <c r="C111" i="32" s="1"/>
  <c r="B109" i="34"/>
  <c r="C110" i="32" s="1"/>
  <c r="B108" i="34"/>
  <c r="C109" i="32" s="1"/>
  <c r="B107" i="34"/>
  <c r="C108" i="32" s="1"/>
  <c r="B106" i="34"/>
  <c r="C107" i="32" s="1"/>
  <c r="B105" i="34"/>
  <c r="C106" i="32" s="1"/>
  <c r="B104" i="34"/>
  <c r="C105" i="32" s="1"/>
  <c r="B103" i="34"/>
  <c r="C104" i="32" s="1"/>
  <c r="B102" i="34"/>
  <c r="C103" i="32" s="1"/>
  <c r="B101" i="34"/>
  <c r="C102" i="32" s="1"/>
  <c r="B100" i="34"/>
  <c r="C101" i="32" s="1"/>
  <c r="B99" i="34"/>
  <c r="C100" i="32" s="1"/>
  <c r="B98" i="34"/>
  <c r="C99" i="32" s="1"/>
  <c r="B97" i="34"/>
  <c r="C98" i="32" s="1"/>
  <c r="B96" i="34"/>
  <c r="C97" i="32" s="1"/>
  <c r="B95" i="34"/>
  <c r="C96" i="32" s="1"/>
  <c r="B94" i="34"/>
  <c r="C95" i="32" s="1"/>
  <c r="B93" i="34"/>
  <c r="C94" i="32" s="1"/>
  <c r="B92" i="34"/>
  <c r="C93" i="32" s="1"/>
  <c r="B91" i="34"/>
  <c r="C92" i="32" s="1"/>
  <c r="B90" i="34"/>
  <c r="C91" i="32" s="1"/>
  <c r="B89" i="34"/>
  <c r="C90" i="32" s="1"/>
  <c r="B88" i="34"/>
  <c r="C89" i="32" s="1"/>
  <c r="B87" i="34"/>
  <c r="C88" i="32" s="1"/>
  <c r="B86" i="34"/>
  <c r="C87" i="32" s="1"/>
  <c r="B85" i="34"/>
  <c r="C86" i="32" s="1"/>
  <c r="B84" i="34"/>
  <c r="C85" i="32" s="1"/>
  <c r="B83" i="34"/>
  <c r="C84" i="32" s="1"/>
  <c r="B82" i="34"/>
  <c r="C83" i="32" s="1"/>
  <c r="B81" i="34"/>
  <c r="C82" i="32" s="1"/>
  <c r="B80" i="34"/>
  <c r="C81" i="32" s="1"/>
  <c r="B79" i="34"/>
  <c r="C80" i="32" s="1"/>
  <c r="B78" i="34"/>
  <c r="C79" i="32" s="1"/>
  <c r="B77" i="34"/>
  <c r="C78" i="32" s="1"/>
  <c r="B76" i="34"/>
  <c r="C77" i="32" s="1"/>
  <c r="B75" i="34"/>
  <c r="C76" i="32" s="1"/>
  <c r="B74" i="34"/>
  <c r="C75" i="32" s="1"/>
  <c r="B73" i="34"/>
  <c r="C74" i="32" s="1"/>
  <c r="B72" i="34"/>
  <c r="C73" i="32" s="1"/>
  <c r="B71" i="34"/>
  <c r="C72" i="32" s="1"/>
  <c r="B70" i="34"/>
  <c r="C71" i="32" s="1"/>
  <c r="B69" i="34"/>
  <c r="C70" i="32" s="1"/>
  <c r="B68" i="34"/>
  <c r="C69" i="32" s="1"/>
  <c r="B67" i="34"/>
  <c r="C68" i="32" s="1"/>
  <c r="B66" i="34"/>
  <c r="C67" i="32" s="1"/>
  <c r="B65" i="34"/>
  <c r="C66" i="32" s="1"/>
  <c r="B64" i="34"/>
  <c r="C65" i="32" s="1"/>
  <c r="B63" i="34"/>
  <c r="C64" i="32" s="1"/>
  <c r="B62" i="34"/>
  <c r="C63" i="32" s="1"/>
  <c r="B61" i="34"/>
  <c r="C62" i="32" s="1"/>
  <c r="B60" i="34"/>
  <c r="C61" i="32" s="1"/>
  <c r="B59" i="34"/>
  <c r="C60" i="32" s="1"/>
  <c r="B58" i="34"/>
  <c r="C59" i="32" s="1"/>
  <c r="B57" i="34"/>
  <c r="C58" i="32" s="1"/>
  <c r="B56" i="34"/>
  <c r="C57" i="32" s="1"/>
  <c r="B55" i="34"/>
  <c r="C56" i="32" s="1"/>
  <c r="B54" i="34"/>
  <c r="C55" i="32" s="1"/>
  <c r="B53" i="34"/>
  <c r="C54" i="32" s="1"/>
  <c r="B52" i="34"/>
  <c r="C53" i="32" s="1"/>
  <c r="B51" i="34"/>
  <c r="C52" i="32" s="1"/>
  <c r="B50" i="34"/>
  <c r="C51" i="32" s="1"/>
  <c r="B49" i="34"/>
  <c r="C50" i="32" s="1"/>
  <c r="B48" i="34"/>
  <c r="C49" i="32" s="1"/>
  <c r="B47" i="34"/>
  <c r="C48" i="32" s="1"/>
  <c r="B46" i="34"/>
  <c r="C47" i="32" s="1"/>
  <c r="B45" i="34"/>
  <c r="C46" i="32" s="1"/>
  <c r="B44" i="34"/>
  <c r="C45" i="32" s="1"/>
  <c r="B43" i="34"/>
  <c r="C44" i="32" s="1"/>
  <c r="B42" i="34"/>
  <c r="C43" i="32" s="1"/>
  <c r="B41" i="34"/>
  <c r="C42" i="32" s="1"/>
  <c r="B40" i="34"/>
  <c r="C41" i="32" s="1"/>
  <c r="B39" i="34"/>
  <c r="C40" i="32" s="1"/>
  <c r="B38" i="34"/>
  <c r="C39" i="32" s="1"/>
  <c r="B37" i="34"/>
  <c r="C38" i="32" s="1"/>
  <c r="B36" i="34"/>
  <c r="C37" i="32" s="1"/>
  <c r="B35" i="34"/>
  <c r="C36" i="32" s="1"/>
  <c r="B34" i="34"/>
  <c r="C35" i="32" s="1"/>
  <c r="B33" i="34"/>
  <c r="C34" i="32" s="1"/>
  <c r="B32" i="34"/>
  <c r="C33" i="32" s="1"/>
  <c r="B31" i="34"/>
  <c r="C32" i="32" s="1"/>
  <c r="B30" i="34"/>
  <c r="C31" i="32" s="1"/>
  <c r="B29" i="34"/>
  <c r="C30" i="32" s="1"/>
  <c r="B28" i="34"/>
  <c r="C29" i="32" s="1"/>
  <c r="B27" i="34"/>
  <c r="C28" i="32" s="1"/>
  <c r="B26" i="34"/>
  <c r="C27" i="32" s="1"/>
  <c r="B25" i="34"/>
  <c r="C26" i="32" s="1"/>
  <c r="B24" i="34"/>
  <c r="C25" i="32" s="1"/>
  <c r="B23" i="34"/>
  <c r="C24" i="32" s="1"/>
  <c r="B22" i="34"/>
  <c r="C23" i="32" s="1"/>
  <c r="B21" i="34"/>
  <c r="C22" i="32" s="1"/>
  <c r="B20" i="34"/>
  <c r="C21" i="32" s="1"/>
  <c r="B19" i="34"/>
  <c r="C20" i="32" s="1"/>
  <c r="B18" i="34"/>
  <c r="C19" i="32" s="1"/>
  <c r="B17" i="34"/>
  <c r="C18" i="32" s="1"/>
  <c r="B16" i="34"/>
  <c r="C17" i="32" s="1"/>
  <c r="B15" i="34"/>
  <c r="C16" i="32" s="1"/>
  <c r="B14" i="34"/>
  <c r="C15" i="32" s="1"/>
  <c r="B13" i="34"/>
  <c r="C14" i="32" s="1"/>
  <c r="B12" i="34"/>
  <c r="C13" i="32" s="1"/>
  <c r="B11" i="34"/>
  <c r="C12" i="32" s="1"/>
  <c r="B10" i="34"/>
  <c r="C11" i="32" s="1"/>
  <c r="B9" i="34"/>
  <c r="C10" i="32" s="1"/>
  <c r="B8" i="34"/>
  <c r="C9" i="32" s="1"/>
  <c r="B7" i="34"/>
  <c r="C8" i="32" s="1"/>
  <c r="B6" i="34"/>
  <c r="C7" i="32" s="1"/>
  <c r="B5" i="34"/>
  <c r="C6" i="32" s="1"/>
  <c r="B4" i="34"/>
  <c r="C5" i="32" s="1"/>
  <c r="B3" i="34"/>
  <c r="C4" i="32" s="1"/>
  <c r="C6355" i="32" l="1"/>
  <c r="G108" i="36"/>
  <c r="E108" i="36"/>
  <c r="F108" i="36"/>
  <c r="D108" i="36"/>
  <c r="AF46" i="42"/>
  <c r="AF22" i="42"/>
  <c r="AF39" i="42"/>
  <c r="AF50" i="42"/>
  <c r="AF32" i="40"/>
  <c r="AF40" i="40"/>
  <c r="AF11" i="40"/>
  <c r="AF15" i="40"/>
  <c r="AF67" i="40"/>
  <c r="AJ49" i="41"/>
  <c r="AJ24" i="41"/>
  <c r="AJ35" i="41"/>
  <c r="AJ13" i="41"/>
  <c r="AJ68" i="41"/>
  <c r="AF54" i="42"/>
  <c r="AF28" i="42"/>
  <c r="AF23" i="42"/>
  <c r="D32" i="49"/>
  <c r="AJ41" i="41"/>
  <c r="AJ63" i="41"/>
  <c r="AJ22" i="41"/>
  <c r="AJ33" i="41"/>
  <c r="AJ16" i="41"/>
  <c r="AJ70" i="41"/>
  <c r="AF29" i="42"/>
  <c r="AF41" i="42"/>
  <c r="AF52" i="42"/>
  <c r="AF68" i="42"/>
  <c r="AF26" i="42"/>
  <c r="AF63" i="42"/>
  <c r="AF27" i="42"/>
  <c r="AF59" i="42"/>
  <c r="AF72" i="42"/>
  <c r="AF27" i="40"/>
  <c r="AF69" i="40"/>
  <c r="AF31" i="40"/>
  <c r="AF59" i="40"/>
  <c r="AF35" i="40"/>
  <c r="AF49" i="40"/>
  <c r="AF60" i="40"/>
  <c r="AF57" i="40"/>
  <c r="AF9" i="40"/>
  <c r="AF13" i="40"/>
  <c r="AF16" i="40"/>
  <c r="AF58" i="40"/>
  <c r="AF33" i="40"/>
  <c r="AF45" i="40"/>
  <c r="AF32" i="42"/>
  <c r="AF62" i="42"/>
  <c r="AF8" i="40"/>
  <c r="AF18" i="40"/>
  <c r="AF72" i="40"/>
  <c r="AF28" i="40"/>
  <c r="AF34" i="40"/>
  <c r="AF42" i="40"/>
  <c r="AF65" i="40"/>
  <c r="AF20" i="42"/>
  <c r="AF33" i="42"/>
  <c r="AF10" i="40"/>
  <c r="AF26" i="40"/>
  <c r="AF53" i="40"/>
  <c r="AF45" i="42"/>
  <c r="AF65" i="42"/>
  <c r="AF36" i="40"/>
  <c r="AF54" i="40"/>
  <c r="AF66" i="42"/>
  <c r="AF71" i="42"/>
  <c r="AJ54" i="41"/>
  <c r="AJ39" i="41"/>
  <c r="AJ50" i="41"/>
  <c r="AJ52" i="41"/>
  <c r="AJ14" i="41"/>
  <c r="AJ46" i="41"/>
  <c r="AJ55" i="41"/>
  <c r="AJ44" i="41"/>
  <c r="AJ53" i="41"/>
  <c r="AJ51" i="41"/>
  <c r="AJ32" i="41"/>
  <c r="AJ34" i="41"/>
  <c r="AJ36" i="41"/>
  <c r="AJ73" i="41"/>
  <c r="AJ30" i="41"/>
  <c r="AJ71" i="41"/>
  <c r="AJ43" i="41"/>
  <c r="AJ65" i="41"/>
  <c r="B32" i="49"/>
  <c r="F78" i="36"/>
  <c r="H82" i="36"/>
  <c r="F82" i="36"/>
  <c r="G78" i="36"/>
  <c r="H66" i="36"/>
  <c r="G54" i="36"/>
  <c r="H83" i="36"/>
  <c r="F79" i="36"/>
  <c r="F81" i="36"/>
  <c r="F80" i="36"/>
  <c r="H63" i="36"/>
  <c r="H81" i="36"/>
  <c r="H79" i="36"/>
  <c r="F75" i="36"/>
  <c r="H80" i="36"/>
  <c r="G62" i="36"/>
  <c r="H62" i="36"/>
  <c r="G66" i="36"/>
  <c r="F76" i="36"/>
  <c r="F83" i="36"/>
  <c r="F77" i="36"/>
  <c r="E58" i="36"/>
  <c r="E70" i="36"/>
  <c r="E71" i="36"/>
  <c r="H54" i="36"/>
  <c r="H65" i="36"/>
  <c r="H76" i="36"/>
  <c r="G80" i="36"/>
  <c r="H57" i="36"/>
  <c r="H68" i="36"/>
  <c r="G60" i="36"/>
  <c r="F59" i="36"/>
  <c r="E57" i="36"/>
  <c r="H77" i="36"/>
  <c r="G58" i="36"/>
  <c r="G69" i="36"/>
  <c r="G61" i="36"/>
  <c r="G72" i="36"/>
  <c r="G83" i="36"/>
  <c r="E65" i="36"/>
  <c r="E60" i="36"/>
  <c r="G81" i="36"/>
  <c r="F58" i="36"/>
  <c r="F69" i="36"/>
  <c r="H69" i="36"/>
  <c r="G73" i="36"/>
  <c r="H58" i="36"/>
  <c r="E72" i="36"/>
  <c r="E67" i="36"/>
  <c r="H59" i="36"/>
  <c r="H70" i="36"/>
  <c r="F60" i="36"/>
  <c r="F71" i="36"/>
  <c r="E61" i="36"/>
  <c r="E54" i="36"/>
  <c r="H71" i="36"/>
  <c r="G63" i="36"/>
  <c r="G74" i="36"/>
  <c r="H73" i="36"/>
  <c r="F64" i="36"/>
  <c r="E32" i="49"/>
  <c r="G64" i="36"/>
  <c r="G75" i="36"/>
  <c r="F55" i="36"/>
  <c r="F66" i="36"/>
  <c r="G55" i="36"/>
  <c r="G77" i="36"/>
  <c r="E73" i="36"/>
  <c r="C2770" i="32"/>
  <c r="D6" i="36"/>
  <c r="E66" i="36"/>
  <c r="E68" i="36"/>
  <c r="F54" i="36"/>
  <c r="F65" i="36"/>
  <c r="H60" i="36"/>
  <c r="F72" i="36"/>
  <c r="H74" i="36"/>
  <c r="F62" i="36"/>
  <c r="F73" i="36"/>
  <c r="E74" i="36"/>
  <c r="E69" i="36"/>
  <c r="E55" i="36"/>
  <c r="E59" i="36"/>
  <c r="H61" i="36"/>
  <c r="H72" i="36"/>
  <c r="H64" i="36"/>
  <c r="H75" i="36"/>
  <c r="G56" i="36"/>
  <c r="G67" i="36"/>
  <c r="H55" i="36"/>
  <c r="E56" i="36"/>
  <c r="E63" i="36"/>
  <c r="E64" i="36"/>
  <c r="G65" i="36"/>
  <c r="G76" i="36"/>
  <c r="F61" i="36"/>
  <c r="G68" i="36"/>
  <c r="G79" i="36"/>
  <c r="F57" i="36"/>
  <c r="F68" i="36"/>
  <c r="H78" i="36"/>
  <c r="G59" i="36"/>
  <c r="G70" i="36"/>
  <c r="E62" i="36"/>
  <c r="F56" i="36"/>
  <c r="F67" i="36"/>
  <c r="G57" i="36"/>
  <c r="F63" i="36"/>
  <c r="F74" i="36"/>
  <c r="H56" i="36"/>
  <c r="H67" i="36"/>
  <c r="G71" i="36"/>
  <c r="G82" i="36"/>
  <c r="F70" i="36"/>
  <c r="D53" i="36"/>
  <c r="F53" i="36"/>
  <c r="G53" i="36"/>
  <c r="H53" i="36"/>
  <c r="E53" i="36"/>
  <c r="D17" i="36"/>
  <c r="H17" i="36"/>
  <c r="G17" i="36"/>
  <c r="F17" i="36"/>
  <c r="E17" i="36"/>
  <c r="C6106" i="32"/>
  <c r="H16" i="36"/>
  <c r="F16" i="36"/>
  <c r="G16" i="36"/>
  <c r="E16" i="36"/>
  <c r="D16" i="36"/>
  <c r="C6229" i="32"/>
  <c r="E15" i="36"/>
  <c r="D15" i="36"/>
  <c r="H15" i="36"/>
  <c r="G15" i="36"/>
  <c r="F15" i="36"/>
  <c r="C32" i="49"/>
  <c r="C6169" i="32"/>
  <c r="D18" i="36"/>
  <c r="H18" i="36"/>
  <c r="G18" i="36"/>
  <c r="F18" i="36"/>
  <c r="E18" i="36"/>
  <c r="C4156" i="32"/>
  <c r="G9" i="36"/>
  <c r="F9" i="36"/>
  <c r="E9" i="36"/>
  <c r="D9" i="36"/>
  <c r="H9" i="36"/>
  <c r="C6292" i="32"/>
  <c r="C127" i="36"/>
  <c r="E171" i="36"/>
  <c r="E299" i="36" s="1"/>
  <c r="F195" i="36"/>
  <c r="E362" i="36" s="1"/>
  <c r="F184" i="36"/>
  <c r="E351" i="36" s="1"/>
  <c r="G199" i="36"/>
  <c r="E405" i="36" s="1"/>
  <c r="F197" i="36"/>
  <c r="E364" i="36" s="1"/>
  <c r="E195" i="36"/>
  <c r="E323" i="36" s="1"/>
  <c r="D193" i="36"/>
  <c r="E282" i="36" s="1"/>
  <c r="F186" i="36"/>
  <c r="E353" i="36" s="1"/>
  <c r="G171" i="36"/>
  <c r="E377" i="36" s="1"/>
  <c r="E208" i="36"/>
  <c r="E336" i="36" s="1"/>
  <c r="D206" i="36"/>
  <c r="E295" i="36" s="1"/>
  <c r="H203" i="36"/>
  <c r="E448" i="36" s="1"/>
  <c r="G201" i="36"/>
  <c r="E407" i="36" s="1"/>
  <c r="F199" i="36"/>
  <c r="E366" i="36" s="1"/>
  <c r="E197" i="36"/>
  <c r="E325" i="36" s="1"/>
  <c r="D195" i="36"/>
  <c r="E284" i="36" s="1"/>
  <c r="H192" i="36"/>
  <c r="E437" i="36" s="1"/>
  <c r="G190" i="36"/>
  <c r="E396" i="36" s="1"/>
  <c r="F188" i="36"/>
  <c r="E355" i="36" s="1"/>
  <c r="E186" i="36"/>
  <c r="E314" i="36" s="1"/>
  <c r="D184" i="36"/>
  <c r="E273" i="36" s="1"/>
  <c r="H181" i="36"/>
  <c r="E426" i="36" s="1"/>
  <c r="G179" i="36"/>
  <c r="E385" i="36" s="1"/>
  <c r="F177" i="36"/>
  <c r="E344" i="36" s="1"/>
  <c r="E175" i="36"/>
  <c r="E303" i="36" s="1"/>
  <c r="D173" i="36"/>
  <c r="E262" i="36" s="1"/>
  <c r="C5" i="46"/>
  <c r="H199" i="36"/>
  <c r="E444" i="36" s="1"/>
  <c r="E182" i="36"/>
  <c r="E310" i="36" s="1"/>
  <c r="F175" i="36"/>
  <c r="E342" i="36" s="1"/>
  <c r="E173" i="36"/>
  <c r="E301" i="36" s="1"/>
  <c r="F171" i="36"/>
  <c r="E338" i="36" s="1"/>
  <c r="D208" i="36"/>
  <c r="E297" i="36" s="1"/>
  <c r="H205" i="36"/>
  <c r="E450" i="36" s="1"/>
  <c r="G203" i="36"/>
  <c r="E409" i="36" s="1"/>
  <c r="F201" i="36"/>
  <c r="E368" i="36" s="1"/>
  <c r="E199" i="36"/>
  <c r="E327" i="36" s="1"/>
  <c r="D197" i="36"/>
  <c r="E286" i="36" s="1"/>
  <c r="H194" i="36"/>
  <c r="E439" i="36" s="1"/>
  <c r="G192" i="36"/>
  <c r="E398" i="36" s="1"/>
  <c r="F190" i="36"/>
  <c r="E357" i="36" s="1"/>
  <c r="E188" i="36"/>
  <c r="E316" i="36" s="1"/>
  <c r="D186" i="36"/>
  <c r="E275" i="36" s="1"/>
  <c r="H183" i="36"/>
  <c r="E428" i="36" s="1"/>
  <c r="G181" i="36"/>
  <c r="E387" i="36" s="1"/>
  <c r="F179" i="36"/>
  <c r="E346" i="36" s="1"/>
  <c r="E177" i="36"/>
  <c r="E305" i="36" s="1"/>
  <c r="D175" i="36"/>
  <c r="E264" i="36" s="1"/>
  <c r="H172" i="36"/>
  <c r="E417" i="36" s="1"/>
  <c r="C9" i="46"/>
  <c r="G208" i="36"/>
  <c r="E414" i="36" s="1"/>
  <c r="D202" i="36"/>
  <c r="E291" i="36" s="1"/>
  <c r="D191" i="36"/>
  <c r="E280" i="36" s="1"/>
  <c r="G186" i="36"/>
  <c r="E392" i="36" s="1"/>
  <c r="H177" i="36"/>
  <c r="E422" i="36" s="1"/>
  <c r="H201" i="36"/>
  <c r="E446" i="36" s="1"/>
  <c r="E184" i="36"/>
  <c r="E312" i="36" s="1"/>
  <c r="H207" i="36"/>
  <c r="E452" i="36" s="1"/>
  <c r="G205" i="36"/>
  <c r="E411" i="36" s="1"/>
  <c r="F203" i="36"/>
  <c r="E370" i="36" s="1"/>
  <c r="E201" i="36"/>
  <c r="E329" i="36" s="1"/>
  <c r="D199" i="36"/>
  <c r="E288" i="36" s="1"/>
  <c r="H196" i="36"/>
  <c r="E441" i="36" s="1"/>
  <c r="G194" i="36"/>
  <c r="E400" i="36" s="1"/>
  <c r="F192" i="36"/>
  <c r="E359" i="36" s="1"/>
  <c r="E190" i="36"/>
  <c r="E318" i="36" s="1"/>
  <c r="D188" i="36"/>
  <c r="E277" i="36" s="1"/>
  <c r="H185" i="36"/>
  <c r="E430" i="36" s="1"/>
  <c r="G183" i="36"/>
  <c r="E389" i="36" s="1"/>
  <c r="F181" i="36"/>
  <c r="E348" i="36" s="1"/>
  <c r="E179" i="36"/>
  <c r="E307" i="36" s="1"/>
  <c r="D177" i="36"/>
  <c r="E266" i="36" s="1"/>
  <c r="H174" i="36"/>
  <c r="E419" i="36" s="1"/>
  <c r="G172" i="36"/>
  <c r="E378" i="36" s="1"/>
  <c r="C8" i="46"/>
  <c r="F208" i="36"/>
  <c r="E375" i="36" s="1"/>
  <c r="G188" i="36"/>
  <c r="E394" i="36" s="1"/>
  <c r="H209" i="36"/>
  <c r="E454" i="36" s="1"/>
  <c r="G207" i="36"/>
  <c r="E413" i="36" s="1"/>
  <c r="F205" i="36"/>
  <c r="E372" i="36" s="1"/>
  <c r="E203" i="36"/>
  <c r="E331" i="36" s="1"/>
  <c r="D201" i="36"/>
  <c r="E290" i="36" s="1"/>
  <c r="H198" i="36"/>
  <c r="E443" i="36" s="1"/>
  <c r="G196" i="36"/>
  <c r="E402" i="36" s="1"/>
  <c r="F194" i="36"/>
  <c r="E361" i="36" s="1"/>
  <c r="E192" i="36"/>
  <c r="E320" i="36" s="1"/>
  <c r="D190" i="36"/>
  <c r="E279" i="36" s="1"/>
  <c r="H187" i="36"/>
  <c r="E432" i="36" s="1"/>
  <c r="G185" i="36"/>
  <c r="E391" i="36" s="1"/>
  <c r="F183" i="36"/>
  <c r="E350" i="36" s="1"/>
  <c r="E181" i="36"/>
  <c r="E309" i="36" s="1"/>
  <c r="D179" i="36"/>
  <c r="E268" i="36" s="1"/>
  <c r="H176" i="36"/>
  <c r="E421" i="36" s="1"/>
  <c r="G174" i="36"/>
  <c r="E380" i="36" s="1"/>
  <c r="F172" i="36"/>
  <c r="E339" i="36" s="1"/>
  <c r="C7" i="46"/>
  <c r="E204" i="36"/>
  <c r="E332" i="36" s="1"/>
  <c r="E193" i="36"/>
  <c r="E321" i="36" s="1"/>
  <c r="H188" i="36"/>
  <c r="E433" i="36" s="1"/>
  <c r="D180" i="36"/>
  <c r="E269" i="36" s="1"/>
  <c r="D204" i="36"/>
  <c r="E293" i="36" s="1"/>
  <c r="H179" i="36"/>
  <c r="E424" i="36" s="1"/>
  <c r="E33" i="36"/>
  <c r="G209" i="36"/>
  <c r="E415" i="36" s="1"/>
  <c r="F207" i="36"/>
  <c r="E374" i="36" s="1"/>
  <c r="E205" i="36"/>
  <c r="E333" i="36" s="1"/>
  <c r="D203" i="36"/>
  <c r="E292" i="36" s="1"/>
  <c r="H200" i="36"/>
  <c r="E445" i="36" s="1"/>
  <c r="G198" i="36"/>
  <c r="E404" i="36" s="1"/>
  <c r="F196" i="36"/>
  <c r="E363" i="36" s="1"/>
  <c r="E194" i="36"/>
  <c r="E322" i="36" s="1"/>
  <c r="D192" i="36"/>
  <c r="E281" i="36" s="1"/>
  <c r="H189" i="36"/>
  <c r="E434" i="36" s="1"/>
  <c r="G187" i="36"/>
  <c r="E393" i="36" s="1"/>
  <c r="F185" i="36"/>
  <c r="E352" i="36" s="1"/>
  <c r="E183" i="36"/>
  <c r="E311" i="36" s="1"/>
  <c r="D181" i="36"/>
  <c r="E270" i="36" s="1"/>
  <c r="H178" i="36"/>
  <c r="E423" i="36" s="1"/>
  <c r="G176" i="36"/>
  <c r="E382" i="36" s="1"/>
  <c r="F174" i="36"/>
  <c r="E341" i="36" s="1"/>
  <c r="E172" i="36"/>
  <c r="E300" i="36" s="1"/>
  <c r="C6" i="46"/>
  <c r="H171" i="36"/>
  <c r="E416" i="36" s="1"/>
  <c r="H190" i="36"/>
  <c r="E435" i="36" s="1"/>
  <c r="F209" i="36"/>
  <c r="E376" i="36" s="1"/>
  <c r="E207" i="36"/>
  <c r="E335" i="36" s="1"/>
  <c r="D205" i="36"/>
  <c r="E294" i="36" s="1"/>
  <c r="H202" i="36"/>
  <c r="E447" i="36" s="1"/>
  <c r="G200" i="36"/>
  <c r="E406" i="36" s="1"/>
  <c r="F198" i="36"/>
  <c r="E365" i="36" s="1"/>
  <c r="E196" i="36"/>
  <c r="E324" i="36" s="1"/>
  <c r="D194" i="36"/>
  <c r="E283" i="36" s="1"/>
  <c r="H191" i="36"/>
  <c r="E436" i="36" s="1"/>
  <c r="G189" i="36"/>
  <c r="E395" i="36" s="1"/>
  <c r="F187" i="36"/>
  <c r="E354" i="36" s="1"/>
  <c r="E185" i="36"/>
  <c r="E313" i="36" s="1"/>
  <c r="D183" i="36"/>
  <c r="E272" i="36" s="1"/>
  <c r="H180" i="36"/>
  <c r="E425" i="36" s="1"/>
  <c r="G178" i="36"/>
  <c r="E384" i="36" s="1"/>
  <c r="F176" i="36"/>
  <c r="E343" i="36" s="1"/>
  <c r="E174" i="36"/>
  <c r="E302" i="36" s="1"/>
  <c r="D172" i="36"/>
  <c r="E261" i="36" s="1"/>
  <c r="F206" i="36"/>
  <c r="E373" i="36" s="1"/>
  <c r="G175" i="36"/>
  <c r="E381" i="36" s="1"/>
  <c r="G177" i="36"/>
  <c r="E383" i="36" s="1"/>
  <c r="E209" i="36"/>
  <c r="E337" i="36" s="1"/>
  <c r="D207" i="36"/>
  <c r="E296" i="36" s="1"/>
  <c r="H204" i="36"/>
  <c r="E449" i="36" s="1"/>
  <c r="G202" i="36"/>
  <c r="E408" i="36" s="1"/>
  <c r="F200" i="36"/>
  <c r="E367" i="36" s="1"/>
  <c r="E198" i="36"/>
  <c r="E326" i="36" s="1"/>
  <c r="D196" i="36"/>
  <c r="E285" i="36" s="1"/>
  <c r="H193" i="36"/>
  <c r="E438" i="36" s="1"/>
  <c r="G191" i="36"/>
  <c r="E397" i="36" s="1"/>
  <c r="F189" i="36"/>
  <c r="E356" i="36" s="1"/>
  <c r="E187" i="36"/>
  <c r="E315" i="36" s="1"/>
  <c r="D185" i="36"/>
  <c r="E274" i="36" s="1"/>
  <c r="H182" i="36"/>
  <c r="E427" i="36" s="1"/>
  <c r="G180" i="36"/>
  <c r="E386" i="36" s="1"/>
  <c r="F178" i="36"/>
  <c r="E345" i="36" s="1"/>
  <c r="E176" i="36"/>
  <c r="E304" i="36" s="1"/>
  <c r="D174" i="36"/>
  <c r="E263" i="36" s="1"/>
  <c r="D9" i="46"/>
  <c r="D171" i="36"/>
  <c r="G197" i="36"/>
  <c r="E403" i="36" s="1"/>
  <c r="F173" i="36"/>
  <c r="E340" i="36" s="1"/>
  <c r="E206" i="36"/>
  <c r="E334" i="36" s="1"/>
  <c r="D182" i="36"/>
  <c r="E271" i="36" s="1"/>
  <c r="D209" i="36"/>
  <c r="E298" i="36" s="1"/>
  <c r="H206" i="36"/>
  <c r="E451" i="36" s="1"/>
  <c r="G204" i="36"/>
  <c r="E410" i="36" s="1"/>
  <c r="F202" i="36"/>
  <c r="E369" i="36" s="1"/>
  <c r="E200" i="36"/>
  <c r="E328" i="36" s="1"/>
  <c r="D198" i="36"/>
  <c r="E287" i="36" s="1"/>
  <c r="H195" i="36"/>
  <c r="E440" i="36" s="1"/>
  <c r="G193" i="36"/>
  <c r="E399" i="36" s="1"/>
  <c r="F191" i="36"/>
  <c r="E358" i="36" s="1"/>
  <c r="E189" i="36"/>
  <c r="E317" i="36" s="1"/>
  <c r="D187" i="36"/>
  <c r="E276" i="36" s="1"/>
  <c r="H184" i="36"/>
  <c r="E429" i="36" s="1"/>
  <c r="G182" i="36"/>
  <c r="E388" i="36" s="1"/>
  <c r="F180" i="36"/>
  <c r="E347" i="36" s="1"/>
  <c r="E178" i="36"/>
  <c r="E306" i="36" s="1"/>
  <c r="D176" i="36"/>
  <c r="E265" i="36" s="1"/>
  <c r="H173" i="36"/>
  <c r="E418" i="36" s="1"/>
  <c r="D8" i="46"/>
  <c r="H208" i="36"/>
  <c r="E453" i="36" s="1"/>
  <c r="G206" i="36"/>
  <c r="E412" i="36" s="1"/>
  <c r="F204" i="36"/>
  <c r="E371" i="36" s="1"/>
  <c r="E202" i="36"/>
  <c r="E330" i="36" s="1"/>
  <c r="D200" i="36"/>
  <c r="E289" i="36" s="1"/>
  <c r="H197" i="36"/>
  <c r="E442" i="36" s="1"/>
  <c r="G195" i="36"/>
  <c r="E401" i="36" s="1"/>
  <c r="F193" i="36"/>
  <c r="E360" i="36" s="1"/>
  <c r="E191" i="36"/>
  <c r="E319" i="36" s="1"/>
  <c r="D189" i="36"/>
  <c r="E278" i="36" s="1"/>
  <c r="H186" i="36"/>
  <c r="E431" i="36" s="1"/>
  <c r="G184" i="36"/>
  <c r="E390" i="36" s="1"/>
  <c r="F182" i="36"/>
  <c r="E349" i="36" s="1"/>
  <c r="E180" i="36"/>
  <c r="E308" i="36" s="1"/>
  <c r="D178" i="36"/>
  <c r="E267" i="36" s="1"/>
  <c r="H175" i="36"/>
  <c r="E420" i="36" s="1"/>
  <c r="G173" i="36"/>
  <c r="E379" i="36" s="1"/>
  <c r="D7" i="46"/>
  <c r="D6" i="46"/>
  <c r="F7" i="36"/>
  <c r="G36" i="36"/>
  <c r="F34" i="36"/>
  <c r="E165" i="36"/>
  <c r="D163" i="36"/>
  <c r="H160" i="36"/>
  <c r="G158" i="36"/>
  <c r="E156" i="36"/>
  <c r="D154" i="36"/>
  <c r="H151" i="36"/>
  <c r="G149" i="36"/>
  <c r="F147" i="36"/>
  <c r="D145" i="36"/>
  <c r="H142" i="36"/>
  <c r="G140" i="36"/>
  <c r="F138" i="36"/>
  <c r="E136" i="36"/>
  <c r="D134" i="36"/>
  <c r="H131" i="36"/>
  <c r="G129" i="36"/>
  <c r="E7" i="36"/>
  <c r="F36" i="36"/>
  <c r="E34" i="36"/>
  <c r="D165" i="36"/>
  <c r="H162" i="36"/>
  <c r="G160" i="36"/>
  <c r="E158" i="36"/>
  <c r="D156" i="36"/>
  <c r="H153" i="36"/>
  <c r="G151" i="36"/>
  <c r="F149" i="36"/>
  <c r="E147" i="36"/>
  <c r="H144" i="36"/>
  <c r="G142" i="36"/>
  <c r="F140" i="36"/>
  <c r="E138" i="36"/>
  <c r="D136" i="36"/>
  <c r="H133" i="36"/>
  <c r="G131" i="36"/>
  <c r="F129" i="36"/>
  <c r="H6" i="36"/>
  <c r="E36" i="36"/>
  <c r="D34" i="36"/>
  <c r="H164" i="36"/>
  <c r="G162" i="36"/>
  <c r="F160" i="36"/>
  <c r="D158" i="36"/>
  <c r="H155" i="36"/>
  <c r="G153" i="36"/>
  <c r="F151" i="36"/>
  <c r="E149" i="36"/>
  <c r="D147" i="36"/>
  <c r="G144" i="36"/>
  <c r="F142" i="36"/>
  <c r="E140" i="36"/>
  <c r="D138" i="36"/>
  <c r="H135" i="36"/>
  <c r="G133" i="36"/>
  <c r="F131" i="36"/>
  <c r="E129" i="36"/>
  <c r="D129" i="36"/>
  <c r="D7" i="36"/>
  <c r="G164" i="36"/>
  <c r="E160" i="36"/>
  <c r="G155" i="36"/>
  <c r="E151" i="36"/>
  <c r="H146" i="36"/>
  <c r="D140" i="36"/>
  <c r="G135" i="36"/>
  <c r="E131" i="36"/>
  <c r="D8" i="36"/>
  <c r="F6" i="36"/>
  <c r="H35" i="36"/>
  <c r="F164" i="36"/>
  <c r="E162" i="36"/>
  <c r="D160" i="36"/>
  <c r="G157" i="36"/>
  <c r="F155" i="36"/>
  <c r="E153" i="36"/>
  <c r="D151" i="36"/>
  <c r="H148" i="36"/>
  <c r="G146" i="36"/>
  <c r="E144" i="36"/>
  <c r="D142" i="36"/>
  <c r="H139" i="36"/>
  <c r="G137" i="36"/>
  <c r="F135" i="36"/>
  <c r="E133" i="36"/>
  <c r="D131" i="36"/>
  <c r="H128" i="36"/>
  <c r="G6" i="36"/>
  <c r="D36" i="36"/>
  <c r="F162" i="36"/>
  <c r="H157" i="36"/>
  <c r="F153" i="36"/>
  <c r="D149" i="36"/>
  <c r="F144" i="36"/>
  <c r="E142" i="36"/>
  <c r="H137" i="36"/>
  <c r="F133" i="36"/>
  <c r="H8" i="36"/>
  <c r="E6" i="36"/>
  <c r="D33" i="36"/>
  <c r="G35" i="36"/>
  <c r="E164" i="36"/>
  <c r="D162" i="36"/>
  <c r="H159" i="36"/>
  <c r="F157" i="36"/>
  <c r="E155" i="36"/>
  <c r="D153" i="36"/>
  <c r="H150" i="36"/>
  <c r="G148" i="36"/>
  <c r="E146" i="36"/>
  <c r="D144" i="36"/>
  <c r="H141" i="36"/>
  <c r="G139" i="36"/>
  <c r="F137" i="36"/>
  <c r="E135" i="36"/>
  <c r="D133" i="36"/>
  <c r="H130" i="36"/>
  <c r="G128" i="36"/>
  <c r="G8" i="36"/>
  <c r="H33" i="36"/>
  <c r="F35" i="36"/>
  <c r="D164" i="36"/>
  <c r="H161" i="36"/>
  <c r="G159" i="36"/>
  <c r="E157" i="36"/>
  <c r="D155" i="36"/>
  <c r="G150" i="36"/>
  <c r="F148" i="36"/>
  <c r="D146" i="36"/>
  <c r="H143" i="36"/>
  <c r="G141" i="36"/>
  <c r="F139" i="36"/>
  <c r="E137" i="36"/>
  <c r="D135" i="36"/>
  <c r="H132" i="36"/>
  <c r="G130" i="36"/>
  <c r="F128" i="36"/>
  <c r="F8" i="36"/>
  <c r="G33" i="36"/>
  <c r="E35" i="36"/>
  <c r="H163" i="36"/>
  <c r="G161" i="36"/>
  <c r="F159" i="36"/>
  <c r="D157" i="36"/>
  <c r="H154" i="36"/>
  <c r="G152" i="36"/>
  <c r="F150" i="36"/>
  <c r="E148" i="36"/>
  <c r="H145" i="36"/>
  <c r="G143" i="36"/>
  <c r="F141" i="36"/>
  <c r="E139" i="36"/>
  <c r="D137" i="36"/>
  <c r="H134" i="36"/>
  <c r="G132" i="36"/>
  <c r="F130" i="36"/>
  <c r="E128" i="36"/>
  <c r="E8" i="36"/>
  <c r="F33" i="36"/>
  <c r="D35" i="36"/>
  <c r="H165" i="36"/>
  <c r="G163" i="36"/>
  <c r="F161" i="36"/>
  <c r="E159" i="36"/>
  <c r="H156" i="36"/>
  <c r="G154" i="36"/>
  <c r="F152" i="36"/>
  <c r="E150" i="36"/>
  <c r="D148" i="36"/>
  <c r="G145" i="36"/>
  <c r="F143" i="36"/>
  <c r="E141" i="36"/>
  <c r="D139" i="36"/>
  <c r="H136" i="36"/>
  <c r="G134" i="36"/>
  <c r="F132" i="36"/>
  <c r="E130" i="36"/>
  <c r="D128" i="36"/>
  <c r="H7" i="36"/>
  <c r="H34" i="36"/>
  <c r="G165" i="36"/>
  <c r="F163" i="36"/>
  <c r="E161" i="36"/>
  <c r="D159" i="36"/>
  <c r="G156" i="36"/>
  <c r="F154" i="36"/>
  <c r="E152" i="36"/>
  <c r="D150" i="36"/>
  <c r="H147" i="36"/>
  <c r="F145" i="36"/>
  <c r="E143" i="36"/>
  <c r="D141" i="36"/>
  <c r="H138" i="36"/>
  <c r="G136" i="36"/>
  <c r="F134" i="36"/>
  <c r="E132" i="36"/>
  <c r="D130" i="36"/>
  <c r="F146" i="36"/>
  <c r="G7" i="36"/>
  <c r="H36" i="36"/>
  <c r="G34" i="36"/>
  <c r="F165" i="36"/>
  <c r="E163" i="36"/>
  <c r="D161" i="36"/>
  <c r="H158" i="36"/>
  <c r="F156" i="36"/>
  <c r="E154" i="36"/>
  <c r="D152" i="36"/>
  <c r="H149" i="36"/>
  <c r="G147" i="36"/>
  <c r="E145" i="36"/>
  <c r="D143" i="36"/>
  <c r="H140" i="36"/>
  <c r="G138" i="36"/>
  <c r="F136" i="36"/>
  <c r="E134" i="36"/>
  <c r="D132" i="36"/>
  <c r="H129" i="36"/>
  <c r="F158" i="36"/>
  <c r="AJ61" i="41"/>
  <c r="AF24" i="40"/>
  <c r="AF61" i="40"/>
  <c r="AF73" i="40"/>
  <c r="AJ26" i="41"/>
  <c r="AJ45" i="41"/>
  <c r="AJ47" i="41"/>
  <c r="AF18" i="42"/>
  <c r="AF21" i="42"/>
  <c r="AF36" i="42"/>
  <c r="AF47" i="42"/>
  <c r="AF51" i="42"/>
  <c r="AF64" i="42"/>
  <c r="AF73" i="42"/>
  <c r="AJ28" i="41"/>
  <c r="AF14" i="40"/>
  <c r="AF21" i="40"/>
  <c r="AF47" i="40"/>
  <c r="AF55" i="40"/>
  <c r="AF62" i="40"/>
  <c r="AJ29" i="41"/>
  <c r="AJ31" i="41"/>
  <c r="AJ59" i="41"/>
  <c r="AF15" i="42"/>
  <c r="AF24" i="42"/>
  <c r="AF30" i="42"/>
  <c r="AF43" i="42"/>
  <c r="AF55" i="42"/>
  <c r="AF60" i="42"/>
  <c r="AF69" i="42"/>
  <c r="AF50" i="40"/>
  <c r="AJ27" i="41"/>
  <c r="AJ62" i="41"/>
  <c r="AJ64" i="41"/>
  <c r="AF25" i="40"/>
  <c r="AF51" i="40"/>
  <c r="AF63" i="40"/>
  <c r="AJ23" i="41"/>
  <c r="AJ25" i="41"/>
  <c r="AJ60" i="41"/>
  <c r="AJ72" i="41"/>
  <c r="AF44" i="42"/>
  <c r="AF56" i="42"/>
  <c r="AF29" i="40"/>
  <c r="AJ37" i="41"/>
  <c r="AJ56" i="41"/>
  <c r="AJ58" i="41"/>
  <c r="AF19" i="42"/>
  <c r="AF25" i="42"/>
  <c r="AF31" i="42"/>
  <c r="AF61" i="42"/>
  <c r="AF70" i="42"/>
  <c r="AF19" i="40"/>
  <c r="AF22" i="40"/>
  <c r="AF44" i="40"/>
  <c r="AF48" i="40"/>
  <c r="AF52" i="40"/>
  <c r="AF56" i="40"/>
  <c r="AF64" i="40"/>
  <c r="AF71" i="40"/>
  <c r="AJ17" i="41"/>
  <c r="AJ40" i="41"/>
  <c r="AJ42" i="41"/>
  <c r="AF16" i="42"/>
  <c r="AF34" i="42"/>
  <c r="AF37" i="42"/>
  <c r="AF40" i="42"/>
  <c r="AF49" i="42"/>
  <c r="AF57" i="42"/>
  <c r="AF20" i="40"/>
  <c r="AF23" i="40"/>
  <c r="AF41" i="40"/>
  <c r="AJ18" i="41"/>
  <c r="AJ20" i="41"/>
  <c r="AJ48" i="41"/>
  <c r="AJ67" i="41"/>
  <c r="AJ69" i="41"/>
  <c r="AF14" i="42"/>
  <c r="AF17" i="42"/>
  <c r="AF35" i="42"/>
  <c r="AF67" i="42"/>
  <c r="AJ15" i="41"/>
  <c r="G193" i="38"/>
  <c r="D2019" i="32"/>
  <c r="D94" i="32"/>
  <c r="D975" i="32"/>
  <c r="D1371" i="32"/>
  <c r="D1734" i="32"/>
  <c r="D2031" i="32"/>
  <c r="D2262" i="32"/>
  <c r="D2482" i="32"/>
  <c r="D309" i="32"/>
  <c r="D184" i="32"/>
  <c r="D382" i="32"/>
  <c r="D580" i="32"/>
  <c r="D734" i="32"/>
  <c r="D899" i="32"/>
  <c r="D1042" i="32"/>
  <c r="D1185" i="32"/>
  <c r="D1328" i="32"/>
  <c r="D1471" i="32"/>
  <c r="D1636" i="32"/>
  <c r="D1779" i="32"/>
  <c r="D1911" i="32"/>
  <c r="D2043" i="32"/>
  <c r="D2175" i="32"/>
  <c r="D2307" i="32"/>
  <c r="D2439" i="32"/>
  <c r="D2571" i="32"/>
  <c r="D2692" i="32"/>
  <c r="D2747" i="32"/>
  <c r="D2813" i="32"/>
  <c r="D2868" i="32"/>
  <c r="D2934" i="32"/>
  <c r="D394" i="32"/>
  <c r="D460" i="32"/>
  <c r="D493" i="32"/>
  <c r="D515" i="32"/>
  <c r="D581" i="32"/>
  <c r="D614" i="32"/>
  <c r="D636" i="32"/>
  <c r="D702" i="32"/>
  <c r="D735" i="32"/>
  <c r="D757" i="32"/>
  <c r="D823" i="32"/>
  <c r="D856" i="32"/>
  <c r="D878" i="32"/>
  <c r="D944" i="32"/>
  <c r="D977" i="32"/>
  <c r="D999" i="32"/>
  <c r="D1065" i="32"/>
  <c r="D1098" i="32"/>
  <c r="D1120" i="32"/>
  <c r="D1142" i="32"/>
  <c r="D1186" i="32"/>
  <c r="D1219" i="32"/>
  <c r="D1241" i="32"/>
  <c r="D1263" i="32"/>
  <c r="D1307" i="32"/>
  <c r="D1340" i="32"/>
  <c r="D1362" i="32"/>
  <c r="D1384" i="32"/>
  <c r="D1428" i="32"/>
  <c r="D1461" i="32"/>
  <c r="D1483" i="32"/>
  <c r="D1505" i="32"/>
  <c r="D1549" i="32"/>
  <c r="D1582" i="32"/>
  <c r="D1604" i="32"/>
  <c r="D1626" i="32"/>
  <c r="D1670" i="32"/>
  <c r="D1703" i="32"/>
  <c r="D1714" i="32"/>
  <c r="D1725" i="32"/>
  <c r="D1747" i="32"/>
  <c r="D1791" i="32"/>
  <c r="D1824" i="32"/>
  <c r="D1835" i="32"/>
  <c r="D1846" i="32"/>
  <c r="D1868" i="32"/>
  <c r="D1912" i="32"/>
  <c r="D1945" i="32"/>
  <c r="D1956" i="32"/>
  <c r="D1967" i="32"/>
  <c r="D1978" i="32"/>
  <c r="D1989" i="32"/>
  <c r="D2033" i="32"/>
  <c r="D2066" i="32"/>
  <c r="D2077" i="32"/>
  <c r="D2088" i="32"/>
  <c r="D2099" i="32"/>
  <c r="D2110" i="32"/>
  <c r="D2154" i="32"/>
  <c r="D2187" i="32"/>
  <c r="D2198" i="32"/>
  <c r="D2209" i="32"/>
  <c r="D2220" i="32"/>
  <c r="D2231" i="32"/>
  <c r="D2253" i="32"/>
  <c r="D2275" i="32"/>
  <c r="D2308" i="32"/>
  <c r="D2319" i="32"/>
  <c r="D2330" i="32"/>
  <c r="D2341" i="32"/>
  <c r="D2352" i="32"/>
  <c r="D2374" i="32"/>
  <c r="D2396" i="32"/>
  <c r="D2429" i="32"/>
  <c r="D2440" i="32"/>
  <c r="D2451" i="32"/>
  <c r="D2462" i="32"/>
  <c r="D2473" i="32"/>
  <c r="D2484" i="32"/>
  <c r="D2495" i="32"/>
  <c r="D2517" i="32"/>
  <c r="D2550" i="32"/>
  <c r="D2561" i="32"/>
  <c r="D2572" i="32"/>
  <c r="D2583" i="32"/>
  <c r="D2594" i="32"/>
  <c r="D2605" i="32"/>
  <c r="D2616" i="32"/>
  <c r="D2638" i="32"/>
  <c r="D2671" i="32"/>
  <c r="D2682" i="32"/>
  <c r="D2693" i="32"/>
  <c r="D2704" i="32"/>
  <c r="D2715" i="32"/>
  <c r="D2726" i="32"/>
  <c r="D2737" i="32"/>
  <c r="D2759" i="32"/>
  <c r="D2792" i="32"/>
  <c r="D2803" i="32"/>
  <c r="D2814" i="32"/>
  <c r="D2825" i="32"/>
  <c r="D2836" i="32"/>
  <c r="D2847" i="32"/>
  <c r="D2858" i="32"/>
  <c r="D2880" i="32"/>
  <c r="D2913" i="32"/>
  <c r="D2924" i="32"/>
  <c r="D2935" i="32"/>
  <c r="D2946" i="32"/>
  <c r="D2957" i="32"/>
  <c r="D2968" i="32"/>
  <c r="D2979" i="32"/>
  <c r="D3001" i="32"/>
  <c r="D3034" i="32"/>
  <c r="D3045" i="32"/>
  <c r="D3056" i="32"/>
  <c r="D3067" i="32"/>
  <c r="D3078" i="32"/>
  <c r="D3089" i="32"/>
  <c r="D3100" i="32"/>
  <c r="D3122" i="32"/>
  <c r="D3155" i="32"/>
  <c r="D3166" i="32"/>
  <c r="D3177" i="32"/>
  <c r="D3188" i="32"/>
  <c r="D3199" i="32"/>
  <c r="D3210" i="32"/>
  <c r="D3221" i="32"/>
  <c r="D3243" i="32"/>
  <c r="D3276" i="32"/>
  <c r="D65" i="32"/>
  <c r="D76" i="32"/>
  <c r="D87" i="32"/>
  <c r="D98" i="32"/>
  <c r="D109" i="32"/>
  <c r="D120" i="32"/>
  <c r="D142" i="32"/>
  <c r="D175" i="32"/>
  <c r="D186" i="32"/>
  <c r="D197" i="32"/>
  <c r="D208" i="32"/>
  <c r="D219" i="32"/>
  <c r="D230" i="32"/>
  <c r="D241" i="32"/>
  <c r="D252" i="32"/>
  <c r="D263" i="32"/>
  <c r="D296" i="32"/>
  <c r="D307" i="32"/>
  <c r="D318" i="32"/>
  <c r="D329" i="32"/>
  <c r="D340" i="32"/>
  <c r="D351" i="32"/>
  <c r="D362" i="32"/>
  <c r="D373" i="32"/>
  <c r="D384" i="32"/>
  <c r="D417" i="32"/>
  <c r="D428" i="32"/>
  <c r="D439" i="32"/>
  <c r="D450" i="32"/>
  <c r="D461" i="32"/>
  <c r="D472" i="32"/>
  <c r="D483" i="32"/>
  <c r="D494" i="32"/>
  <c r="D505" i="32"/>
  <c r="D538" i="32"/>
  <c r="D549" i="32"/>
  <c r="D560" i="32"/>
  <c r="D571" i="32"/>
  <c r="D582" i="32"/>
  <c r="D593" i="32"/>
  <c r="D604" i="32"/>
  <c r="D615" i="32"/>
  <c r="D626" i="32"/>
  <c r="D637" i="32"/>
  <c r="D659" i="32"/>
  <c r="D670" i="32"/>
  <c r="D681" i="32"/>
  <c r="D692" i="32"/>
  <c r="D703" i="32"/>
  <c r="D714" i="32"/>
  <c r="D725" i="32"/>
  <c r="D736" i="32"/>
  <c r="D747" i="32"/>
  <c r="D758" i="32"/>
  <c r="D780" i="32"/>
  <c r="D791" i="32"/>
  <c r="D802" i="32"/>
  <c r="D813" i="32"/>
  <c r="D824" i="32"/>
  <c r="D835" i="32"/>
  <c r="D846" i="32"/>
  <c r="D857" i="32"/>
  <c r="D868" i="32"/>
  <c r="D879" i="32"/>
  <c r="D901" i="32"/>
  <c r="D912" i="32"/>
  <c r="D923" i="32"/>
  <c r="D934" i="32"/>
  <c r="D945" i="32"/>
  <c r="D956" i="32"/>
  <c r="D967" i="32"/>
  <c r="D978" i="32"/>
  <c r="D989" i="32"/>
  <c r="D1000" i="32"/>
  <c r="D1011" i="32"/>
  <c r="D1022" i="32"/>
  <c r="D1033" i="32"/>
  <c r="D1044" i="32"/>
  <c r="D1055" i="32"/>
  <c r="D1066" i="32"/>
  <c r="D1077" i="32"/>
  <c r="D1088" i="32"/>
  <c r="D1099" i="32"/>
  <c r="D1110" i="32"/>
  <c r="D1121" i="32"/>
  <c r="D1132" i="32"/>
  <c r="D1143" i="32"/>
  <c r="D1154" i="32"/>
  <c r="D1165" i="32"/>
  <c r="D1176" i="32"/>
  <c r="D1187" i="32"/>
  <c r="D1198" i="32"/>
  <c r="D1209" i="32"/>
  <c r="D1220" i="32"/>
  <c r="D1231" i="32"/>
  <c r="D1242" i="32"/>
  <c r="D1253" i="32"/>
  <c r="D1264" i="32"/>
  <c r="D1275" i="32"/>
  <c r="D1286" i="32"/>
  <c r="D1297" i="32"/>
  <c r="D1308" i="32"/>
  <c r="D1319" i="32"/>
  <c r="D1330" i="32"/>
  <c r="D1341" i="32"/>
  <c r="D1352" i="32"/>
  <c r="D1363" i="32"/>
  <c r="D1374" i="32"/>
  <c r="D1385" i="32"/>
  <c r="D1396" i="32"/>
  <c r="D1407" i="32"/>
  <c r="D1418" i="32"/>
  <c r="D1429" i="32"/>
  <c r="D1440" i="32"/>
  <c r="D1451" i="32"/>
  <c r="D1462" i="32"/>
  <c r="D1473" i="32"/>
  <c r="D1484" i="32"/>
  <c r="D1495" i="32"/>
  <c r="D1506" i="32"/>
  <c r="D1517" i="32"/>
  <c r="D1528" i="32"/>
  <c r="D1539" i="32"/>
  <c r="D1550" i="32"/>
  <c r="D1561" i="32"/>
  <c r="D1572" i="32"/>
  <c r="D1583" i="32"/>
  <c r="D1594" i="32"/>
  <c r="D1605" i="32"/>
  <c r="D1616" i="32"/>
  <c r="D1627" i="32"/>
  <c r="D1638" i="32"/>
  <c r="D1649" i="32"/>
  <c r="D1660" i="32"/>
  <c r="D1671" i="32"/>
  <c r="D1682" i="32"/>
  <c r="D1693" i="32"/>
  <c r="D1704" i="32"/>
  <c r="D1715" i="32"/>
  <c r="D1726" i="32"/>
  <c r="D1737" i="32"/>
  <c r="D1748" i="32"/>
  <c r="D1759" i="32"/>
  <c r="D1770" i="32"/>
  <c r="D1781" i="32"/>
  <c r="D1792" i="32"/>
  <c r="D1803" i="32"/>
  <c r="D1814" i="32"/>
  <c r="D1825" i="32"/>
  <c r="D1836" i="32"/>
  <c r="D1847" i="32"/>
  <c r="D1858" i="32"/>
  <c r="D1869" i="32"/>
  <c r="D1880" i="32"/>
  <c r="D1891" i="32"/>
  <c r="D1902" i="32"/>
  <c r="D1913" i="32"/>
  <c r="D1924" i="32"/>
  <c r="D1935" i="32"/>
  <c r="D1946" i="32"/>
  <c r="D1957" i="32"/>
  <c r="D1968" i="32"/>
  <c r="D1979" i="32"/>
  <c r="D1990" i="32"/>
  <c r="D2001" i="32"/>
  <c r="D2012" i="32"/>
  <c r="D2023" i="32"/>
  <c r="D2034" i="32"/>
  <c r="D2045" i="32"/>
  <c r="D2056" i="32"/>
  <c r="D2067" i="32"/>
  <c r="D2078" i="32"/>
  <c r="D2089" i="32"/>
  <c r="D2100" i="32"/>
  <c r="D2111" i="32"/>
  <c r="D2122" i="32"/>
  <c r="D2133" i="32"/>
  <c r="D2144" i="32"/>
  <c r="D2155" i="32"/>
  <c r="D2166" i="32"/>
  <c r="D2177" i="32"/>
  <c r="D2188" i="32"/>
  <c r="D2199" i="32"/>
  <c r="D2210" i="32"/>
  <c r="D2221" i="32"/>
  <c r="D2232" i="32"/>
  <c r="D2243" i="32"/>
  <c r="D2254" i="32"/>
  <c r="D2265" i="32"/>
  <c r="D2276" i="32"/>
  <c r="D2287" i="32"/>
  <c r="D2298" i="32"/>
  <c r="D2309" i="32"/>
  <c r="D2320" i="32"/>
  <c r="D2331" i="32"/>
  <c r="D2342" i="32"/>
  <c r="D2353" i="32"/>
  <c r="D2364" i="32"/>
  <c r="D2375" i="32"/>
  <c r="D2386" i="32"/>
  <c r="D2397" i="32"/>
  <c r="D2408" i="32"/>
  <c r="D2419" i="32"/>
  <c r="D2430" i="32"/>
  <c r="D2441" i="32"/>
  <c r="D2452" i="32"/>
  <c r="D2463" i="32"/>
  <c r="D2474" i="32"/>
  <c r="D2485" i="32"/>
  <c r="D2496" i="32"/>
  <c r="D2507" i="32"/>
  <c r="D2518" i="32"/>
  <c r="D2529" i="32"/>
  <c r="D2540" i="32"/>
  <c r="D2551" i="32"/>
  <c r="D2562" i="32"/>
  <c r="D847" i="32"/>
  <c r="D891" i="32"/>
  <c r="D924" i="32"/>
  <c r="D1100" i="32"/>
  <c r="D1122" i="32"/>
  <c r="D1155" i="32"/>
  <c r="D1177" i="32"/>
  <c r="D1276" i="32"/>
  <c r="D1298" i="32"/>
  <c r="D1419" i="32"/>
  <c r="D1441" i="32"/>
  <c r="D1452" i="32"/>
  <c r="D1463" i="32"/>
  <c r="D1474" i="32"/>
  <c r="D1485" i="32"/>
  <c r="D1496" i="32"/>
  <c r="D1507" i="32"/>
  <c r="D1518" i="32"/>
  <c r="D1529" i="32"/>
  <c r="D1540" i="32"/>
  <c r="D1551" i="32"/>
  <c r="D1562" i="32"/>
  <c r="D1573" i="32"/>
  <c r="D1584" i="32"/>
  <c r="D1595" i="32"/>
  <c r="D1606" i="32"/>
  <c r="D1617" i="32"/>
  <c r="D1628" i="32"/>
  <c r="D1639" i="32"/>
  <c r="D1650" i="32"/>
  <c r="D1661" i="32"/>
  <c r="D1672" i="32"/>
  <c r="D1683" i="32"/>
  <c r="D1694" i="32"/>
  <c r="D1705" i="32"/>
  <c r="D1716" i="32"/>
  <c r="D1727" i="32"/>
  <c r="D1738" i="32"/>
  <c r="D1749" i="32"/>
  <c r="D1760" i="32"/>
  <c r="D1771" i="32"/>
  <c r="D1782" i="32"/>
  <c r="D1793" i="32"/>
  <c r="D1804" i="32"/>
  <c r="D1815" i="32"/>
  <c r="D1826" i="32"/>
  <c r="D1837" i="32"/>
  <c r="D1848" i="32"/>
  <c r="D1859" i="32"/>
  <c r="D1870" i="32"/>
  <c r="D1881" i="32"/>
  <c r="D1892" i="32"/>
  <c r="D1903" i="32"/>
  <c r="D1914" i="32"/>
  <c r="D1925" i="32"/>
  <c r="D1936" i="32"/>
  <c r="D1947" i="32"/>
  <c r="D1958" i="32"/>
  <c r="D1969" i="32"/>
  <c r="D1980" i="32"/>
  <c r="D1991" i="32"/>
  <c r="D2002" i="32"/>
  <c r="D2013" i="32"/>
  <c r="D2024" i="32"/>
  <c r="D2035" i="32"/>
  <c r="D2046" i="32"/>
  <c r="D2057" i="32"/>
  <c r="D2068" i="32"/>
  <c r="D2079" i="32"/>
  <c r="D2090" i="32"/>
  <c r="D2101" i="32"/>
  <c r="D2112" i="32"/>
  <c r="D2123" i="32"/>
  <c r="D2134" i="32"/>
  <c r="D2145" i="32"/>
  <c r="D2156" i="32"/>
  <c r="D2167" i="32"/>
  <c r="D2178" i="32"/>
  <c r="D2189" i="32"/>
  <c r="D2200" i="32"/>
  <c r="D2211" i="32"/>
  <c r="D2222" i="32"/>
  <c r="D2233" i="32"/>
  <c r="D2244" i="32"/>
  <c r="D2255" i="32"/>
  <c r="D2266" i="32"/>
  <c r="D2277" i="32"/>
  <c r="D2288" i="32"/>
  <c r="D2299" i="32"/>
  <c r="D2310" i="32"/>
  <c r="D2321" i="32"/>
  <c r="D2332" i="32"/>
  <c r="D2343" i="32"/>
  <c r="D2354" i="32"/>
  <c r="D2365" i="32"/>
  <c r="D2376" i="32"/>
  <c r="D2387" i="32"/>
  <c r="D2398" i="32"/>
  <c r="D2409" i="32"/>
  <c r="D2420" i="32"/>
  <c r="D2431" i="32"/>
  <c r="D2442" i="32"/>
  <c r="D2453" i="32"/>
  <c r="D2464" i="32"/>
  <c r="D2475" i="32"/>
  <c r="D2486" i="32"/>
  <c r="D2497" i="32"/>
  <c r="D2508" i="32"/>
  <c r="D2519" i="32"/>
  <c r="D2530" i="32"/>
  <c r="D2541" i="32"/>
  <c r="D2552" i="32"/>
  <c r="D2563" i="32"/>
  <c r="D2574" i="32"/>
  <c r="D2585" i="32"/>
  <c r="D2596" i="32"/>
  <c r="D2607" i="32"/>
  <c r="D2618" i="32"/>
  <c r="D2629" i="32"/>
  <c r="D2640" i="32"/>
  <c r="D2651" i="32"/>
  <c r="D2662" i="32"/>
  <c r="D2673" i="32"/>
  <c r="D2684" i="32"/>
  <c r="D2695" i="32"/>
  <c r="D2706" i="32"/>
  <c r="D2717" i="32"/>
  <c r="D2728" i="32"/>
  <c r="D2739" i="32"/>
  <c r="D2750" i="32"/>
  <c r="D2761" i="32"/>
  <c r="D2772" i="32"/>
  <c r="D2783" i="32"/>
  <c r="D2794" i="32"/>
  <c r="D2805" i="32"/>
  <c r="D2816" i="32"/>
  <c r="D2827" i="32"/>
  <c r="D2838" i="32"/>
  <c r="D2849" i="32"/>
  <c r="D2860" i="32"/>
  <c r="D2871" i="32"/>
  <c r="D2882" i="32"/>
  <c r="D2893" i="32"/>
  <c r="D2904" i="32"/>
  <c r="D2915" i="32"/>
  <c r="D2926" i="32"/>
  <c r="D2937" i="32"/>
  <c r="D2948" i="32"/>
  <c r="D2959" i="32"/>
  <c r="D2970" i="32"/>
  <c r="D2981" i="32"/>
  <c r="D2992" i="32"/>
  <c r="D3003" i="32"/>
  <c r="D3014" i="32"/>
  <c r="D3025" i="32"/>
  <c r="D3036" i="32"/>
  <c r="D3047" i="32"/>
  <c r="D3058" i="32"/>
  <c r="D3069" i="32"/>
  <c r="D3080" i="32"/>
  <c r="D3091" i="32"/>
  <c r="D3102" i="32"/>
  <c r="D3113" i="32"/>
  <c r="D3124" i="32"/>
  <c r="D3135" i="32"/>
  <c r="D3146" i="32"/>
  <c r="D3157" i="32"/>
  <c r="D3168" i="32"/>
  <c r="D3179" i="32"/>
  <c r="D3190" i="32"/>
  <c r="D3201" i="32"/>
  <c r="D3212" i="32"/>
  <c r="D3223" i="32"/>
  <c r="D3234" i="32"/>
  <c r="D3245" i="32"/>
  <c r="D3256" i="32"/>
  <c r="D3267" i="32"/>
  <c r="D3278" i="32"/>
  <c r="D3289" i="32"/>
  <c r="D3300" i="32"/>
  <c r="D3311" i="32"/>
  <c r="D3322" i="32"/>
  <c r="D3333" i="32"/>
  <c r="D3344" i="32"/>
  <c r="D3355" i="32"/>
  <c r="D3366" i="32"/>
  <c r="D3377" i="32"/>
  <c r="D3388" i="32"/>
  <c r="D3399" i="32"/>
  <c r="D3410" i="32"/>
  <c r="D3421" i="32"/>
  <c r="D3432" i="32"/>
  <c r="D3443" i="32"/>
  <c r="D3454" i="32"/>
  <c r="D3465" i="32"/>
  <c r="D3476" i="32"/>
  <c r="D3487" i="32"/>
  <c r="D3498" i="32"/>
  <c r="D3509" i="32"/>
  <c r="D3520" i="32"/>
  <c r="D3531" i="32"/>
  <c r="D3542" i="32"/>
  <c r="D3553" i="32"/>
  <c r="D3564" i="32"/>
  <c r="D3575" i="32"/>
  <c r="D3586" i="32"/>
  <c r="D3597" i="32"/>
  <c r="D3608" i="32"/>
  <c r="D3619" i="32"/>
  <c r="D3630" i="32"/>
  <c r="D3641" i="32"/>
  <c r="D3652" i="32"/>
  <c r="D3663" i="32"/>
  <c r="D3674" i="32"/>
  <c r="D3685" i="32"/>
  <c r="D3696" i="32"/>
  <c r="D3707" i="32"/>
  <c r="D3718" i="32"/>
  <c r="D3729" i="32"/>
  <c r="D3740" i="32"/>
  <c r="D3751" i="32"/>
  <c r="D3762" i="32"/>
  <c r="D3773" i="32"/>
  <c r="D3784" i="32"/>
  <c r="D3795" i="32"/>
  <c r="D3806" i="32"/>
  <c r="D3817" i="32"/>
  <c r="D3828" i="32"/>
  <c r="D3839" i="32"/>
  <c r="D3850" i="32"/>
  <c r="D3861" i="32"/>
  <c r="D3872" i="32"/>
  <c r="D3883" i="32"/>
  <c r="D3894" i="32"/>
  <c r="D3905" i="32"/>
  <c r="D3916" i="32"/>
  <c r="D3927" i="32"/>
  <c r="D3938" i="32"/>
  <c r="D3949" i="32"/>
  <c r="D3960" i="32"/>
  <c r="D3971" i="32"/>
  <c r="D3982" i="32"/>
  <c r="D3993" i="32"/>
  <c r="D4004" i="32"/>
  <c r="D4015" i="32"/>
  <c r="D4026" i="32"/>
  <c r="D4037" i="32"/>
  <c r="D4048" i="32"/>
  <c r="D4059" i="32"/>
  <c r="D4070" i="32"/>
  <c r="D4081" i="32"/>
  <c r="D4092" i="32"/>
  <c r="D4103" i="32"/>
  <c r="D4114" i="32"/>
  <c r="D4125" i="32"/>
  <c r="D803" i="32"/>
  <c r="D858" i="32"/>
  <c r="D1067" i="32"/>
  <c r="D1353" i="32"/>
  <c r="D1397" i="32"/>
  <c r="D34" i="32"/>
  <c r="D78" i="32"/>
  <c r="D100" i="32"/>
  <c r="D111" i="32"/>
  <c r="D155" i="32"/>
  <c r="D188" i="32"/>
  <c r="D221" i="32"/>
  <c r="D287" i="32"/>
  <c r="D320" i="32"/>
  <c r="D364" i="32"/>
  <c r="D408" i="32"/>
  <c r="D661" i="32"/>
  <c r="D936" i="32"/>
  <c r="D969" i="32"/>
  <c r="D1024" i="32"/>
  <c r="D1244" i="32"/>
  <c r="D1255" i="32"/>
  <c r="D1266" i="32"/>
  <c r="D1277" i="32"/>
  <c r="D1288" i="32"/>
  <c r="D1332" i="32"/>
  <c r="D1354" i="32"/>
  <c r="D1376" i="32"/>
  <c r="D1398" i="32"/>
  <c r="D1409" i="32"/>
  <c r="D1420" i="32"/>
  <c r="D1442" i="32"/>
  <c r="D1453" i="32"/>
  <c r="D1475" i="32"/>
  <c r="D1508" i="32"/>
  <c r="D1519" i="32"/>
  <c r="D1530" i="32"/>
  <c r="D1574" i="32"/>
  <c r="D1585" i="32"/>
  <c r="D1596" i="32"/>
  <c r="D1607" i="32"/>
  <c r="D1618" i="32"/>
  <c r="D1629" i="32"/>
  <c r="D1640" i="32"/>
  <c r="D1651" i="32"/>
  <c r="D1662" i="32"/>
  <c r="D1673" i="32"/>
  <c r="D1684" i="32"/>
  <c r="D1695" i="32"/>
  <c r="D1706" i="32"/>
  <c r="D1717" i="32"/>
  <c r="D1728" i="32"/>
  <c r="D1739" i="32"/>
  <c r="D1750" i="32"/>
  <c r="D1761" i="32"/>
  <c r="D1772" i="32"/>
  <c r="D1783" i="32"/>
  <c r="D1794" i="32"/>
  <c r="D1805" i="32"/>
  <c r="D1816" i="32"/>
  <c r="D1827" i="32"/>
  <c r="D1838" i="32"/>
  <c r="D1849" i="32"/>
  <c r="D1860" i="32"/>
  <c r="D1871" i="32"/>
  <c r="D1882" i="32"/>
  <c r="D1893" i="32"/>
  <c r="D1904" i="32"/>
  <c r="D1915" i="32"/>
  <c r="D1926" i="32"/>
  <c r="D1937" i="32"/>
  <c r="D1948" i="32"/>
  <c r="D1959" i="32"/>
  <c r="D1970" i="32"/>
  <c r="D1981" i="32"/>
  <c r="D1992" i="32"/>
  <c r="D2003" i="32"/>
  <c r="D2014" i="32"/>
  <c r="D2025" i="32"/>
  <c r="D2036" i="32"/>
  <c r="D2047" i="32"/>
  <c r="D2058" i="32"/>
  <c r="D2069" i="32"/>
  <c r="D2080" i="32"/>
  <c r="D2091" i="32"/>
  <c r="D2102" i="32"/>
  <c r="D2113" i="32"/>
  <c r="D2124" i="32"/>
  <c r="D2135" i="32"/>
  <c r="D2146" i="32"/>
  <c r="D2157" i="32"/>
  <c r="D2168" i="32"/>
  <c r="D2179" i="32"/>
  <c r="D2190" i="32"/>
  <c r="D2201" i="32"/>
  <c r="D2212" i="32"/>
  <c r="D2223" i="32"/>
  <c r="D2234" i="32"/>
  <c r="D2245" i="32"/>
  <c r="D2256" i="32"/>
  <c r="D2267" i="32"/>
  <c r="D2278" i="32"/>
  <c r="D2289" i="32"/>
  <c r="D2300" i="32"/>
  <c r="D2311" i="32"/>
  <c r="D2322" i="32"/>
  <c r="D2333" i="32"/>
  <c r="D2344" i="32"/>
  <c r="D2355" i="32"/>
  <c r="D2366" i="32"/>
  <c r="D2377" i="32"/>
  <c r="D2388" i="32"/>
  <c r="D2399" i="32"/>
  <c r="D2410" i="32"/>
  <c r="D2421" i="32"/>
  <c r="D2432" i="32"/>
  <c r="D2443" i="32"/>
  <c r="D2454" i="32"/>
  <c r="D2465" i="32"/>
  <c r="D2476" i="32"/>
  <c r="D2487" i="32"/>
  <c r="D2498" i="32"/>
  <c r="D2509" i="32"/>
  <c r="D2520" i="32"/>
  <c r="D2531" i="32"/>
  <c r="D2542" i="32"/>
  <c r="D2553" i="32"/>
  <c r="D2564" i="32"/>
  <c r="D2575" i="32"/>
  <c r="D2586" i="32"/>
  <c r="D2597" i="32"/>
  <c r="D2608" i="32"/>
  <c r="D2619" i="32"/>
  <c r="D2630" i="32"/>
  <c r="D2641" i="32"/>
  <c r="D2652" i="32"/>
  <c r="D2663" i="32"/>
  <c r="D2674" i="32"/>
  <c r="D2685" i="32"/>
  <c r="D2696" i="32"/>
  <c r="D2707" i="32"/>
  <c r="D2718" i="32"/>
  <c r="D2729" i="32"/>
  <c r="D2740" i="32"/>
  <c r="D2751" i="32"/>
  <c r="D2762" i="32"/>
  <c r="D2773" i="32"/>
  <c r="D2784" i="32"/>
  <c r="D2795" i="32"/>
  <c r="D2806" i="32"/>
  <c r="D2817" i="32"/>
  <c r="D2828" i="32"/>
  <c r="D2839" i="32"/>
  <c r="D2850" i="32"/>
  <c r="D2861" i="32"/>
  <c r="D2872" i="32"/>
  <c r="D2883" i="32"/>
  <c r="D2894" i="32"/>
  <c r="D2905" i="32"/>
  <c r="D2916" i="32"/>
  <c r="D2927" i="32"/>
  <c r="D2938" i="32"/>
  <c r="D2949" i="32"/>
  <c r="D2960" i="32"/>
  <c r="D2971" i="32"/>
  <c r="D2982" i="32"/>
  <c r="D2993" i="32"/>
  <c r="D3004" i="32"/>
  <c r="D3015" i="32"/>
  <c r="D3026" i="32"/>
  <c r="D3037" i="32"/>
  <c r="D3048" i="32"/>
  <c r="D3059" i="32"/>
  <c r="D3070" i="32"/>
  <c r="D3081" i="32"/>
  <c r="D3092" i="32"/>
  <c r="D3103" i="32"/>
  <c r="D3114" i="32"/>
  <c r="D3125" i="32"/>
  <c r="D3136" i="32"/>
  <c r="D3147" i="32"/>
  <c r="D3158" i="32"/>
  <c r="D3169" i="32"/>
  <c r="D3180" i="32"/>
  <c r="D3191" i="32"/>
  <c r="D3202" i="32"/>
  <c r="D3213" i="32"/>
  <c r="D3224" i="32"/>
  <c r="D3235" i="32"/>
  <c r="D3246" i="32"/>
  <c r="D3257" i="32"/>
  <c r="D3268" i="32"/>
  <c r="D3279" i="32"/>
  <c r="D3290" i="32"/>
  <c r="D3301" i="32"/>
  <c r="D3312" i="32"/>
  <c r="D3323" i="32"/>
  <c r="D3334" i="32"/>
  <c r="D3345" i="32"/>
  <c r="D3356" i="32"/>
  <c r="D3367" i="32"/>
  <c r="D3378" i="32"/>
  <c r="D3389" i="32"/>
  <c r="D3400" i="32"/>
  <c r="D3411" i="32"/>
  <c r="D3422" i="32"/>
  <c r="D3433" i="32"/>
  <c r="D3444" i="32"/>
  <c r="D3455" i="32"/>
  <c r="D3466" i="32"/>
  <c r="D3477" i="32"/>
  <c r="D3488" i="32"/>
  <c r="D3499" i="32"/>
  <c r="D3510" i="32"/>
  <c r="D3521" i="32"/>
  <c r="D3532" i="32"/>
  <c r="D3543" i="32"/>
  <c r="D3554" i="32"/>
  <c r="D3565" i="32"/>
  <c r="D3576" i="32"/>
  <c r="D3587" i="32"/>
  <c r="D3598" i="32"/>
  <c r="D3609" i="32"/>
  <c r="D3620" i="32"/>
  <c r="D3631" i="32"/>
  <c r="D3642" i="32"/>
  <c r="D3653" i="32"/>
  <c r="D3664" i="32"/>
  <c r="D3675" i="32"/>
  <c r="D3686" i="32"/>
  <c r="D3697" i="32"/>
  <c r="D3708" i="32"/>
  <c r="D3719" i="32"/>
  <c r="D3730" i="32"/>
  <c r="D3741" i="32"/>
  <c r="D3752" i="32"/>
  <c r="D3763" i="32"/>
  <c r="D3774" i="32"/>
  <c r="D3785" i="32"/>
  <c r="D3796" i="32"/>
  <c r="D3807" i="32"/>
  <c r="D3818" i="32"/>
  <c r="D3829" i="32"/>
  <c r="D3840" i="32"/>
  <c r="D3851" i="32"/>
  <c r="D3862" i="32"/>
  <c r="D3873" i="32"/>
  <c r="D3884" i="32"/>
  <c r="D3895" i="32"/>
  <c r="D3906" i="32"/>
  <c r="D3917" i="32"/>
  <c r="D3928" i="32"/>
  <c r="D3939" i="32"/>
  <c r="D3950" i="32"/>
  <c r="D3961" i="32"/>
  <c r="D3972" i="32"/>
  <c r="D3983" i="32"/>
  <c r="D3994" i="32"/>
  <c r="D4005" i="32"/>
  <c r="D4016" i="32"/>
  <c r="D4027" i="32"/>
  <c r="D4038" i="32"/>
  <c r="D4049" i="32"/>
  <c r="D4060" i="32"/>
  <c r="D4071" i="32"/>
  <c r="D4082" i="32"/>
  <c r="D4093" i="32"/>
  <c r="D4104" i="32"/>
  <c r="D4115" i="32"/>
  <c r="D4126" i="32"/>
  <c r="D4137" i="32"/>
  <c r="D4148" i="32"/>
  <c r="D4159" i="32"/>
  <c r="D4170" i="32"/>
  <c r="D4181" i="32"/>
  <c r="D4192" i="32"/>
  <c r="D4203" i="32"/>
  <c r="D4214" i="32"/>
  <c r="D4225" i="32"/>
  <c r="D4236" i="32"/>
  <c r="D4247" i="32"/>
  <c r="D4258" i="32"/>
  <c r="D4269" i="32"/>
  <c r="D4280" i="32"/>
  <c r="D4291" i="32"/>
  <c r="D4302" i="32"/>
  <c r="D4313" i="32"/>
  <c r="D4324" i="32"/>
  <c r="D4335" i="32"/>
  <c r="D4346" i="32"/>
  <c r="D902" i="32"/>
  <c r="D946" i="32"/>
  <c r="D1001" i="32"/>
  <c r="D1045" i="32"/>
  <c r="D1078" i="32"/>
  <c r="D1199" i="32"/>
  <c r="D1221" i="32"/>
  <c r="D1287" i="32"/>
  <c r="D56" i="32"/>
  <c r="D144" i="32"/>
  <c r="D177" i="32"/>
  <c r="D210" i="32"/>
  <c r="D342" i="32"/>
  <c r="D430" i="32"/>
  <c r="D452" i="32"/>
  <c r="D474" i="32"/>
  <c r="D518" i="32"/>
  <c r="D672" i="32"/>
  <c r="D716" i="32"/>
  <c r="D760" i="32"/>
  <c r="D1101" i="32"/>
  <c r="D1178" i="32"/>
  <c r="D1299" i="32"/>
  <c r="D1310" i="32"/>
  <c r="D1321" i="32"/>
  <c r="D1343" i="32"/>
  <c r="D1365" i="32"/>
  <c r="D1387" i="32"/>
  <c r="D1431" i="32"/>
  <c r="D1464" i="32"/>
  <c r="D1486" i="32"/>
  <c r="D1497" i="32"/>
  <c r="D1541" i="32"/>
  <c r="D1552" i="32"/>
  <c r="D1563" i="32"/>
  <c r="D13" i="32"/>
  <c r="D24" i="32"/>
  <c r="D35" i="32"/>
  <c r="D46" i="32"/>
  <c r="D57" i="32"/>
  <c r="D68" i="32"/>
  <c r="D79" i="32"/>
  <c r="D90" i="32"/>
  <c r="D101" i="32"/>
  <c r="D112" i="32"/>
  <c r="D123" i="32"/>
  <c r="D134" i="32"/>
  <c r="D145" i="32"/>
  <c r="D156" i="32"/>
  <c r="D167" i="32"/>
  <c r="D178" i="32"/>
  <c r="D189" i="32"/>
  <c r="D200" i="32"/>
  <c r="D211" i="32"/>
  <c r="D222" i="32"/>
  <c r="D233" i="32"/>
  <c r="D244" i="32"/>
  <c r="D255" i="32"/>
  <c r="D266" i="32"/>
  <c r="D277" i="32"/>
  <c r="D288" i="32"/>
  <c r="D299" i="32"/>
  <c r="D310" i="32"/>
  <c r="D321" i="32"/>
  <c r="D332" i="32"/>
  <c r="D343" i="32"/>
  <c r="D354" i="32"/>
  <c r="D365" i="32"/>
  <c r="D376" i="32"/>
  <c r="D387" i="32"/>
  <c r="D398" i="32"/>
  <c r="D409" i="32"/>
  <c r="D420" i="32"/>
  <c r="D431" i="32"/>
  <c r="D442" i="32"/>
  <c r="D453" i="32"/>
  <c r="D464" i="32"/>
  <c r="D475" i="32"/>
  <c r="D486" i="32"/>
  <c r="D497" i="32"/>
  <c r="D508" i="32"/>
  <c r="D519" i="32"/>
  <c r="D530" i="32"/>
  <c r="D541" i="32"/>
  <c r="D552" i="32"/>
  <c r="D563" i="32"/>
  <c r="D574" i="32"/>
  <c r="D585" i="32"/>
  <c r="D596" i="32"/>
  <c r="D607" i="32"/>
  <c r="D618" i="32"/>
  <c r="D629" i="32"/>
  <c r="D640" i="32"/>
  <c r="D651" i="32"/>
  <c r="D662" i="32"/>
  <c r="D673" i="32"/>
  <c r="D684" i="32"/>
  <c r="D695" i="32"/>
  <c r="D706" i="32"/>
  <c r="D717" i="32"/>
  <c r="D728" i="32"/>
  <c r="D739" i="32"/>
  <c r="D750" i="32"/>
  <c r="D761" i="32"/>
  <c r="D772" i="32"/>
  <c r="D783" i="32"/>
  <c r="D794" i="32"/>
  <c r="D805" i="32"/>
  <c r="D816" i="32"/>
  <c r="D827" i="32"/>
  <c r="D838" i="32"/>
  <c r="D849" i="32"/>
  <c r="D860" i="32"/>
  <c r="D871" i="32"/>
  <c r="D882" i="32"/>
  <c r="D893" i="32"/>
  <c r="D904" i="32"/>
  <c r="D915" i="32"/>
  <c r="D926" i="32"/>
  <c r="D937" i="32"/>
  <c r="D948" i="32"/>
  <c r="D959" i="32"/>
  <c r="D970" i="32"/>
  <c r="D981" i="32"/>
  <c r="D992" i="32"/>
  <c r="D1003" i="32"/>
  <c r="D1014" i="32"/>
  <c r="D1025" i="32"/>
  <c r="D1036" i="32"/>
  <c r="D1047" i="32"/>
  <c r="D1058" i="32"/>
  <c r="D1069" i="32"/>
  <c r="D1080" i="32"/>
  <c r="D1091" i="32"/>
  <c r="D1102" i="32"/>
  <c r="D1113" i="32"/>
  <c r="D1124" i="32"/>
  <c r="D1135" i="32"/>
  <c r="D1146" i="32"/>
  <c r="D1157" i="32"/>
  <c r="D1168" i="32"/>
  <c r="D1179" i="32"/>
  <c r="D1190" i="32"/>
  <c r="D1201" i="32"/>
  <c r="D1212" i="32"/>
  <c r="D1223" i="32"/>
  <c r="D1234" i="32"/>
  <c r="D1245" i="32"/>
  <c r="D1256" i="32"/>
  <c r="D1267" i="32"/>
  <c r="D1278" i="32"/>
  <c r="D1289" i="32"/>
  <c r="D1300" i="32"/>
  <c r="D1311" i="32"/>
  <c r="D1322" i="32"/>
  <c r="D1333" i="32"/>
  <c r="D1344" i="32"/>
  <c r="D1355" i="32"/>
  <c r="D1366" i="32"/>
  <c r="D1377" i="32"/>
  <c r="D1388" i="32"/>
  <c r="D1399" i="32"/>
  <c r="D1410" i="32"/>
  <c r="D1421" i="32"/>
  <c r="D1432" i="32"/>
  <c r="D1443" i="32"/>
  <c r="D1454" i="32"/>
  <c r="D1465" i="32"/>
  <c r="D1476" i="32"/>
  <c r="D1487" i="32"/>
  <c r="D1498" i="32"/>
  <c r="D1509" i="32"/>
  <c r="D1520" i="32"/>
  <c r="D1531" i="32"/>
  <c r="D1542" i="32"/>
  <c r="D1553" i="32"/>
  <c r="D1564" i="32"/>
  <c r="D1575" i="32"/>
  <c r="D1586" i="32"/>
  <c r="D1597" i="32"/>
  <c r="D1608" i="32"/>
  <c r="D1619" i="32"/>
  <c r="D1630" i="32"/>
  <c r="D1641" i="32"/>
  <c r="D1652" i="32"/>
  <c r="D1663" i="32"/>
  <c r="D1674" i="32"/>
  <c r="D1685" i="32"/>
  <c r="D1696" i="32"/>
  <c r="D1707" i="32"/>
  <c r="D1718" i="32"/>
  <c r="D1729" i="32"/>
  <c r="D1740" i="32"/>
  <c r="D1751" i="32"/>
  <c r="D1762" i="32"/>
  <c r="D1773" i="32"/>
  <c r="D1784" i="32"/>
  <c r="D1795" i="32"/>
  <c r="D1806" i="32"/>
  <c r="D1817" i="32"/>
  <c r="D1828" i="32"/>
  <c r="D1839" i="32"/>
  <c r="D1850" i="32"/>
  <c r="D1861" i="32"/>
  <c r="D1872" i="32"/>
  <c r="D1883" i="32"/>
  <c r="D1894" i="32"/>
  <c r="D1905" i="32"/>
  <c r="D1916" i="32"/>
  <c r="D1927" i="32"/>
  <c r="D1938" i="32"/>
  <c r="D1949" i="32"/>
  <c r="D1960" i="32"/>
  <c r="D1971" i="32"/>
  <c r="D1982" i="32"/>
  <c r="D1993" i="32"/>
  <c r="D2004" i="32"/>
  <c r="D2015" i="32"/>
  <c r="D2026" i="32"/>
  <c r="D2037" i="32"/>
  <c r="D2048" i="32"/>
  <c r="D2059" i="32"/>
  <c r="D2070" i="32"/>
  <c r="D2081" i="32"/>
  <c r="D2092" i="32"/>
  <c r="D2103" i="32"/>
  <c r="D2114" i="32"/>
  <c r="D2125" i="32"/>
  <c r="D2136" i="32"/>
  <c r="D2147" i="32"/>
  <c r="D2158" i="32"/>
  <c r="D2169" i="32"/>
  <c r="D2180" i="32"/>
  <c r="D2191" i="32"/>
  <c r="D2202" i="32"/>
  <c r="D2213" i="32"/>
  <c r="D2224" i="32"/>
  <c r="D2235" i="32"/>
  <c r="D2246" i="32"/>
  <c r="D2257" i="32"/>
  <c r="D2268" i="32"/>
  <c r="D2279" i="32"/>
  <c r="D2290" i="32"/>
  <c r="D2301" i="32"/>
  <c r="D2312" i="32"/>
  <c r="D2323" i="32"/>
  <c r="D2334" i="32"/>
  <c r="D2345" i="32"/>
  <c r="D2356" i="32"/>
  <c r="D2367" i="32"/>
  <c r="D2378" i="32"/>
  <c r="D2389" i="32"/>
  <c r="D2400" i="32"/>
  <c r="D2411" i="32"/>
  <c r="D2422" i="32"/>
  <c r="D2433" i="32"/>
  <c r="D2444" i="32"/>
  <c r="D2455" i="32"/>
  <c r="D2466" i="32"/>
  <c r="D2477" i="32"/>
  <c r="D2488" i="32"/>
  <c r="D2499" i="32"/>
  <c r="D2510" i="32"/>
  <c r="D2521" i="32"/>
  <c r="D2532" i="32"/>
  <c r="D2543" i="32"/>
  <c r="D2554" i="32"/>
  <c r="D2565" i="32"/>
  <c r="D2576" i="32"/>
  <c r="D2587" i="32"/>
  <c r="D2598" i="32"/>
  <c r="D2609" i="32"/>
  <c r="D2620" i="32"/>
  <c r="D2631" i="32"/>
  <c r="D2642" i="32"/>
  <c r="D2653" i="32"/>
  <c r="D2664" i="32"/>
  <c r="D2675" i="32"/>
  <c r="D2686" i="32"/>
  <c r="D2697" i="32"/>
  <c r="D2708" i="32"/>
  <c r="D2719" i="32"/>
  <c r="D2730" i="32"/>
  <c r="D2741" i="32"/>
  <c r="D2752" i="32"/>
  <c r="D2763" i="32"/>
  <c r="D2774" i="32"/>
  <c r="D2785" i="32"/>
  <c r="D2796" i="32"/>
  <c r="D2807" i="32"/>
  <c r="D2818" i="32"/>
  <c r="D2829" i="32"/>
  <c r="D2840" i="32"/>
  <c r="D2851" i="32"/>
  <c r="D2862" i="32"/>
  <c r="D2873" i="32"/>
  <c r="D2884" i="32"/>
  <c r="D2895" i="32"/>
  <c r="D2906" i="32"/>
  <c r="D2917" i="32"/>
  <c r="D2928" i="32"/>
  <c r="D2939" i="32"/>
  <c r="D2950" i="32"/>
  <c r="D2961" i="32"/>
  <c r="D2972" i="32"/>
  <c r="D2983" i="32"/>
  <c r="D2994" i="32"/>
  <c r="D3005" i="32"/>
  <c r="D3016" i="32"/>
  <c r="D3027" i="32"/>
  <c r="D3038" i="32"/>
  <c r="D3049" i="32"/>
  <c r="D3060" i="32"/>
  <c r="D3071" i="32"/>
  <c r="D3082" i="32"/>
  <c r="D3093" i="32"/>
  <c r="D3104" i="32"/>
  <c r="D3115" i="32"/>
  <c r="D3126" i="32"/>
  <c r="D3137" i="32"/>
  <c r="D3148" i="32"/>
  <c r="D3159" i="32"/>
  <c r="D3170" i="32"/>
  <c r="D3181" i="32"/>
  <c r="D3192" i="32"/>
  <c r="D3203" i="32"/>
  <c r="D3214" i="32"/>
  <c r="D3225" i="32"/>
  <c r="D3236" i="32"/>
  <c r="D3247" i="32"/>
  <c r="D3258" i="32"/>
  <c r="D3269" i="32"/>
  <c r="D3280" i="32"/>
  <c r="D3291" i="32"/>
  <c r="D3302" i="32"/>
  <c r="D3313" i="32"/>
  <c r="D3324" i="32"/>
  <c r="D3335" i="32"/>
  <c r="D3346" i="32"/>
  <c r="D3357" i="32"/>
  <c r="D3368" i="32"/>
  <c r="D1034" i="32"/>
  <c r="D1089" i="32"/>
  <c r="D1111" i="32"/>
  <c r="D1144" i="32"/>
  <c r="D1166" i="32"/>
  <c r="D1188" i="32"/>
  <c r="D1210" i="32"/>
  <c r="D1265" i="32"/>
  <c r="D1342" i="32"/>
  <c r="D265" i="32"/>
  <c r="D507" i="32"/>
  <c r="D540" i="32"/>
  <c r="D584" i="32"/>
  <c r="D595" i="32"/>
  <c r="D683" i="32"/>
  <c r="D793" i="32"/>
  <c r="D980" i="32"/>
  <c r="D1013" i="32"/>
  <c r="D1035" i="32"/>
  <c r="D1057" i="32"/>
  <c r="D1112" i="32"/>
  <c r="D1123" i="32"/>
  <c r="D1145" i="32"/>
  <c r="D1167" i="32"/>
  <c r="D1189" i="32"/>
  <c r="D1233" i="32"/>
  <c r="D212" i="32"/>
  <c r="D234" i="32"/>
  <c r="D267" i="32"/>
  <c r="D278" i="32"/>
  <c r="D289" i="32"/>
  <c r="D311" i="32"/>
  <c r="D333" i="32"/>
  <c r="D355" i="32"/>
  <c r="D410" i="32"/>
  <c r="D432" i="32"/>
  <c r="D443" i="32"/>
  <c r="D476" i="32"/>
  <c r="D487" i="32"/>
  <c r="D520" i="32"/>
  <c r="D542" i="32"/>
  <c r="D575" i="32"/>
  <c r="D817" i="32"/>
  <c r="D828" i="32"/>
  <c r="D839" i="32"/>
  <c r="D872" i="32"/>
  <c r="D894" i="32"/>
  <c r="D905" i="32"/>
  <c r="D938" i="32"/>
  <c r="D971" i="32"/>
  <c r="D982" i="32"/>
  <c r="D993" i="32"/>
  <c r="D1004" i="32"/>
  <c r="D1015" i="32"/>
  <c r="D1026" i="32"/>
  <c r="D1037" i="32"/>
  <c r="D1048" i="32"/>
  <c r="D1059" i="32"/>
  <c r="D1070" i="32"/>
  <c r="D1081" i="32"/>
  <c r="D1092" i="32"/>
  <c r="D1103" i="32"/>
  <c r="D1114" i="32"/>
  <c r="D1125" i="32"/>
  <c r="D1136" i="32"/>
  <c r="D1147" i="32"/>
  <c r="D1158" i="32"/>
  <c r="D1169" i="32"/>
  <c r="D1180" i="32"/>
  <c r="D1191" i="32"/>
  <c r="D1202" i="32"/>
  <c r="D1213" i="32"/>
  <c r="D1224" i="32"/>
  <c r="D1235" i="32"/>
  <c r="D1246" i="32"/>
  <c r="D1257" i="32"/>
  <c r="D1268" i="32"/>
  <c r="D1279" i="32"/>
  <c r="D1290" i="32"/>
  <c r="D1301" i="32"/>
  <c r="D1312" i="32"/>
  <c r="D1323" i="32"/>
  <c r="D1334" i="32"/>
  <c r="D1345" i="32"/>
  <c r="D1356" i="32"/>
  <c r="D1367" i="32"/>
  <c r="D1378" i="32"/>
  <c r="D1389" i="32"/>
  <c r="D1400" i="32"/>
  <c r="D1411" i="32"/>
  <c r="D1422" i="32"/>
  <c r="D1433" i="32"/>
  <c r="D1444" i="32"/>
  <c r="D1455" i="32"/>
  <c r="D1466" i="32"/>
  <c r="D1477" i="32"/>
  <c r="D1488" i="32"/>
  <c r="D1499" i="32"/>
  <c r="D1510" i="32"/>
  <c r="D1521" i="32"/>
  <c r="D1532" i="32"/>
  <c r="D1543" i="32"/>
  <c r="D1554" i="32"/>
  <c r="D1565" i="32"/>
  <c r="D1576" i="32"/>
  <c r="D1587" i="32"/>
  <c r="D1598" i="32"/>
  <c r="D1609" i="32"/>
  <c r="D1620" i="32"/>
  <c r="D1631" i="32"/>
  <c r="D1642" i="32"/>
  <c r="D1653" i="32"/>
  <c r="D1664" i="32"/>
  <c r="D1675" i="32"/>
  <c r="D1686" i="32"/>
  <c r="D1697" i="32"/>
  <c r="D1708" i="32"/>
  <c r="D1719" i="32"/>
  <c r="D1730" i="32"/>
  <c r="D1741" i="32"/>
  <c r="D1752" i="32"/>
  <c r="D1763" i="32"/>
  <c r="D1774" i="32"/>
  <c r="D1785" i="32"/>
  <c r="D1796" i="32"/>
  <c r="D1807" i="32"/>
  <c r="D1818" i="32"/>
  <c r="D1829" i="32"/>
  <c r="D1840" i="32"/>
  <c r="D1851" i="32"/>
  <c r="D1862" i="32"/>
  <c r="D1873" i="32"/>
  <c r="D1884" i="32"/>
  <c r="D1895" i="32"/>
  <c r="D1906" i="32"/>
  <c r="D1917" i="32"/>
  <c r="D1928" i="32"/>
  <c r="D1939" i="32"/>
  <c r="D1950" i="32"/>
  <c r="D1961" i="32"/>
  <c r="D1972" i="32"/>
  <c r="D1983" i="32"/>
  <c r="D1994" i="32"/>
  <c r="D2005" i="32"/>
  <c r="D2016" i="32"/>
  <c r="D2027" i="32"/>
  <c r="D2038" i="32"/>
  <c r="D2049" i="32"/>
  <c r="D2060" i="32"/>
  <c r="D2071" i="32"/>
  <c r="D2082" i="32"/>
  <c r="D2093" i="32"/>
  <c r="D2104" i="32"/>
  <c r="D2115" i="32"/>
  <c r="D2126" i="32"/>
  <c r="D2137" i="32"/>
  <c r="D2148" i="32"/>
  <c r="D2159" i="32"/>
  <c r="D2170" i="32"/>
  <c r="D2181" i="32"/>
  <c r="D2192" i="32"/>
  <c r="D2203" i="32"/>
  <c r="D2214" i="32"/>
  <c r="D2225" i="32"/>
  <c r="D2236" i="32"/>
  <c r="D2247" i="32"/>
  <c r="D2258" i="32"/>
  <c r="D2269" i="32"/>
  <c r="D2280" i="32"/>
  <c r="D2291" i="32"/>
  <c r="D2302" i="32"/>
  <c r="D2313" i="32"/>
  <c r="D2324" i="32"/>
  <c r="D2335" i="32"/>
  <c r="D2346" i="32"/>
  <c r="D2357" i="32"/>
  <c r="D2368" i="32"/>
  <c r="D2379" i="32"/>
  <c r="D2390" i="32"/>
  <c r="D2401" i="32"/>
  <c r="D2412" i="32"/>
  <c r="D2423" i="32"/>
  <c r="D2434" i="32"/>
  <c r="D2445" i="32"/>
  <c r="D2456" i="32"/>
  <c r="D2467" i="32"/>
  <c r="D2478" i="32"/>
  <c r="D2489" i="32"/>
  <c r="D2500" i="32"/>
  <c r="D2511" i="32"/>
  <c r="D2522" i="32"/>
  <c r="D2533" i="32"/>
  <c r="D2544" i="32"/>
  <c r="D2555" i="32"/>
  <c r="D2566" i="32"/>
  <c r="D2577" i="32"/>
  <c r="D2588" i="32"/>
  <c r="D2599" i="32"/>
  <c r="D2610" i="32"/>
  <c r="D2621" i="32"/>
  <c r="D2632" i="32"/>
  <c r="D2643" i="32"/>
  <c r="D2654" i="32"/>
  <c r="D2665" i="32"/>
  <c r="D2676" i="32"/>
  <c r="D2687" i="32"/>
  <c r="D2698" i="32"/>
  <c r="D2709" i="32"/>
  <c r="D2720" i="32"/>
  <c r="D2731" i="32"/>
  <c r="D2742" i="32"/>
  <c r="D2753" i="32"/>
  <c r="D2764" i="32"/>
  <c r="D2775" i="32"/>
  <c r="D2786" i="32"/>
  <c r="D2797" i="32"/>
  <c r="D2808" i="32"/>
  <c r="D2819" i="32"/>
  <c r="D2830" i="32"/>
  <c r="D2841" i="32"/>
  <c r="D2852" i="32"/>
  <c r="D2863" i="32"/>
  <c r="D2874" i="32"/>
  <c r="D2885" i="32"/>
  <c r="D2896" i="32"/>
  <c r="D2907" i="32"/>
  <c r="D2918" i="32"/>
  <c r="D2929" i="32"/>
  <c r="D2940" i="32"/>
  <c r="D2951" i="32"/>
  <c r="D2962" i="32"/>
  <c r="D2973" i="32"/>
  <c r="D2984" i="32"/>
  <c r="D2995" i="32"/>
  <c r="D3006" i="32"/>
  <c r="D3017" i="32"/>
  <c r="D3028" i="32"/>
  <c r="D3039" i="32"/>
  <c r="D3050" i="32"/>
  <c r="D3061" i="32"/>
  <c r="D3072" i="32"/>
  <c r="D3083" i="32"/>
  <c r="D3094" i="32"/>
  <c r="D3105" i="32"/>
  <c r="D3116" i="32"/>
  <c r="D3127" i="32"/>
  <c r="D3138" i="32"/>
  <c r="D3149" i="32"/>
  <c r="D3160" i="32"/>
  <c r="D3171" i="32"/>
  <c r="D3182" i="32"/>
  <c r="D3193" i="32"/>
  <c r="D3204" i="32"/>
  <c r="D3215" i="32"/>
  <c r="D3226" i="32"/>
  <c r="D3237" i="32"/>
  <c r="D3248" i="32"/>
  <c r="D3259" i="32"/>
  <c r="D3270" i="32"/>
  <c r="D3281" i="32"/>
  <c r="D3292" i="32"/>
  <c r="D3303" i="32"/>
  <c r="D3314" i="32"/>
  <c r="D3325" i="32"/>
  <c r="D3336" i="32"/>
  <c r="D3347" i="32"/>
  <c r="D3358" i="32"/>
  <c r="D3369" i="32"/>
  <c r="D3380" i="32"/>
  <c r="D3391" i="32"/>
  <c r="D3402" i="32"/>
  <c r="D3413" i="32"/>
  <c r="D3424" i="32"/>
  <c r="D3435" i="32"/>
  <c r="D3446" i="32"/>
  <c r="D3457" i="32"/>
  <c r="D3468" i="32"/>
  <c r="D3479" i="32"/>
  <c r="D3490" i="32"/>
  <c r="D3501" i="32"/>
  <c r="D3512" i="32"/>
  <c r="D3523" i="32"/>
  <c r="D3534" i="32"/>
  <c r="D3545" i="32"/>
  <c r="D3556" i="32"/>
  <c r="D3567" i="32"/>
  <c r="D3578" i="32"/>
  <c r="D3589" i="32"/>
  <c r="D3600" i="32"/>
  <c r="D3611" i="32"/>
  <c r="D3622" i="32"/>
  <c r="D3633" i="32"/>
  <c r="D3644" i="32"/>
  <c r="D3655" i="32"/>
  <c r="D3666" i="32"/>
  <c r="D3677" i="32"/>
  <c r="D3688" i="32"/>
  <c r="D3699" i="32"/>
  <c r="D3710" i="32"/>
  <c r="D3721" i="32"/>
  <c r="D3732" i="32"/>
  <c r="D3743" i="32"/>
  <c r="D3754" i="32"/>
  <c r="D3765" i="32"/>
  <c r="D3776" i="32"/>
  <c r="D3787" i="32"/>
  <c r="D3798" i="32"/>
  <c r="D3809" i="32"/>
  <c r="D3820" i="32"/>
  <c r="D3831" i="32"/>
  <c r="D3842" i="32"/>
  <c r="D3853" i="32"/>
  <c r="D3864" i="32"/>
  <c r="D3875" i="32"/>
  <c r="D3886" i="32"/>
  <c r="D3897" i="32"/>
  <c r="D3908" i="32"/>
  <c r="D3919" i="32"/>
  <c r="D3930" i="32"/>
  <c r="D3941" i="32"/>
  <c r="D3952" i="32"/>
  <c r="D3963" i="32"/>
  <c r="D3974" i="32"/>
  <c r="D3985" i="32"/>
  <c r="D3996" i="32"/>
  <c r="D4007" i="32"/>
  <c r="D4018" i="32"/>
  <c r="D4029" i="32"/>
  <c r="D4040" i="32"/>
  <c r="D1023" i="32"/>
  <c r="D1243" i="32"/>
  <c r="D133" i="32"/>
  <c r="D298" i="32"/>
  <c r="D331" i="32"/>
  <c r="D375" i="32"/>
  <c r="D386" i="32"/>
  <c r="D771" i="32"/>
  <c r="D804" i="32"/>
  <c r="D859" i="32"/>
  <c r="D870" i="32"/>
  <c r="D903" i="32"/>
  <c r="D914" i="32"/>
  <c r="D1046" i="32"/>
  <c r="D1156" i="32"/>
  <c r="D69" i="32"/>
  <c r="D113" i="32"/>
  <c r="D135" i="32"/>
  <c r="D157" i="32"/>
  <c r="D179" i="32"/>
  <c r="D190" i="32"/>
  <c r="D201" i="32"/>
  <c r="D223" i="32"/>
  <c r="D245" i="32"/>
  <c r="D256" i="32"/>
  <c r="D377" i="32"/>
  <c r="D454" i="32"/>
  <c r="D586" i="32"/>
  <c r="D597" i="32"/>
  <c r="D806" i="32"/>
  <c r="D26" i="32"/>
  <c r="D48" i="32"/>
  <c r="D70" i="32"/>
  <c r="D92" i="32"/>
  <c r="D103" i="32"/>
  <c r="D114" i="32"/>
  <c r="D125" i="32"/>
  <c r="D147" i="32"/>
  <c r="D158" i="32"/>
  <c r="D169" i="32"/>
  <c r="D180" i="32"/>
  <c r="D191" i="32"/>
  <c r="D334" i="32"/>
  <c r="D455" i="32"/>
  <c r="D466" i="32"/>
  <c r="D477" i="32"/>
  <c r="D488" i="32"/>
  <c r="D499" i="32"/>
  <c r="D510" i="32"/>
  <c r="D521" i="32"/>
  <c r="D532" i="32"/>
  <c r="D543" i="32"/>
  <c r="D554" i="32"/>
  <c r="D565" i="32"/>
  <c r="D576" i="32"/>
  <c r="D587" i="32"/>
  <c r="D598" i="32"/>
  <c r="D609" i="32"/>
  <c r="D620" i="32"/>
  <c r="D631" i="32"/>
  <c r="D642" i="32"/>
  <c r="D653" i="32"/>
  <c r="D664" i="32"/>
  <c r="D675" i="32"/>
  <c r="D686" i="32"/>
  <c r="D697" i="32"/>
  <c r="D708" i="32"/>
  <c r="D719" i="32"/>
  <c r="D730" i="32"/>
  <c r="D741" i="32"/>
  <c r="D752" i="32"/>
  <c r="D763" i="32"/>
  <c r="D774" i="32"/>
  <c r="D785" i="32"/>
  <c r="D796" i="32"/>
  <c r="D807" i="32"/>
  <c r="D818" i="32"/>
  <c r="D829" i="32"/>
  <c r="D840" i="32"/>
  <c r="D851" i="32"/>
  <c r="D862" i="32"/>
  <c r="D873" i="32"/>
  <c r="D884" i="32"/>
  <c r="D895" i="32"/>
  <c r="D906" i="32"/>
  <c r="D917" i="32"/>
  <c r="D928" i="32"/>
  <c r="D939" i="32"/>
  <c r="D950" i="32"/>
  <c r="D961" i="32"/>
  <c r="D972" i="32"/>
  <c r="D983" i="32"/>
  <c r="D994" i="32"/>
  <c r="D1005" i="32"/>
  <c r="D1016" i="32"/>
  <c r="D1027" i="32"/>
  <c r="D1038" i="32"/>
  <c r="D1049" i="32"/>
  <c r="D1060" i="32"/>
  <c r="D1071" i="32"/>
  <c r="D1082" i="32"/>
  <c r="D1093" i="32"/>
  <c r="D1104" i="32"/>
  <c r="D1115" i="32"/>
  <c r="D1126" i="32"/>
  <c r="D1137" i="32"/>
  <c r="D1148" i="32"/>
  <c r="D1159" i="32"/>
  <c r="D1170" i="32"/>
  <c r="D1181" i="32"/>
  <c r="D1192" i="32"/>
  <c r="D1203" i="32"/>
  <c r="D1214" i="32"/>
  <c r="D1225" i="32"/>
  <c r="D1236" i="32"/>
  <c r="D1247" i="32"/>
  <c r="D1258" i="32"/>
  <c r="D1269" i="32"/>
  <c r="D1280" i="32"/>
  <c r="D1291" i="32"/>
  <c r="D1302" i="32"/>
  <c r="D1313" i="32"/>
  <c r="D1324" i="32"/>
  <c r="D1335" i="32"/>
  <c r="D1346" i="32"/>
  <c r="D1357" i="32"/>
  <c r="D1368" i="32"/>
  <c r="D1379" i="32"/>
  <c r="D1390" i="32"/>
  <c r="D1401" i="32"/>
  <c r="D1412" i="32"/>
  <c r="D1423" i="32"/>
  <c r="D1434" i="32"/>
  <c r="D1445" i="32"/>
  <c r="D1456" i="32"/>
  <c r="D1467" i="32"/>
  <c r="D1478" i="32"/>
  <c r="D1489" i="32"/>
  <c r="D1500" i="32"/>
  <c r="D1511" i="32"/>
  <c r="D1522" i="32"/>
  <c r="D1533" i="32"/>
  <c r="D1544" i="32"/>
  <c r="D1555" i="32"/>
  <c r="D1566" i="32"/>
  <c r="D1577" i="32"/>
  <c r="D1588" i="32"/>
  <c r="D1599" i="32"/>
  <c r="D1610" i="32"/>
  <c r="D1621" i="32"/>
  <c r="D1632" i="32"/>
  <c r="D1643" i="32"/>
  <c r="D1654" i="32"/>
  <c r="D1665" i="32"/>
  <c r="D1676" i="32"/>
  <c r="D1687" i="32"/>
  <c r="D1698" i="32"/>
  <c r="D1709" i="32"/>
  <c r="D1720" i="32"/>
  <c r="D1731" i="32"/>
  <c r="D1742" i="32"/>
  <c r="D1753" i="32"/>
  <c r="D1764" i="32"/>
  <c r="D1775" i="32"/>
  <c r="D1786" i="32"/>
  <c r="D1797" i="32"/>
  <c r="D1808" i="32"/>
  <c r="D1819" i="32"/>
  <c r="D1830" i="32"/>
  <c r="D1841" i="32"/>
  <c r="D1852" i="32"/>
  <c r="D1863" i="32"/>
  <c r="D1874" i="32"/>
  <c r="D1885" i="32"/>
  <c r="D1896" i="32"/>
  <c r="D1907" i="32"/>
  <c r="D1918" i="32"/>
  <c r="D1929" i="32"/>
  <c r="D1940" i="32"/>
  <c r="D1951" i="32"/>
  <c r="D1962" i="32"/>
  <c r="D1973" i="32"/>
  <c r="D1984" i="32"/>
  <c r="D1995" i="32"/>
  <c r="D2006" i="32"/>
  <c r="D2017" i="32"/>
  <c r="D2028" i="32"/>
  <c r="D2039" i="32"/>
  <c r="D2050" i="32"/>
  <c r="D2061" i="32"/>
  <c r="D2072" i="32"/>
  <c r="D2083" i="32"/>
  <c r="D2094" i="32"/>
  <c r="D2105" i="32"/>
  <c r="D2116" i="32"/>
  <c r="D2127" i="32"/>
  <c r="D2138" i="32"/>
  <c r="D2149" i="32"/>
  <c r="D2160" i="32"/>
  <c r="D2171" i="32"/>
  <c r="D2182" i="32"/>
  <c r="D2193" i="32"/>
  <c r="D2204" i="32"/>
  <c r="D2215" i="32"/>
  <c r="D2226" i="32"/>
  <c r="D2237" i="32"/>
  <c r="D2248" i="32"/>
  <c r="D2259" i="32"/>
  <c r="D2270" i="32"/>
  <c r="D2281" i="32"/>
  <c r="D2292" i="32"/>
  <c r="D2303" i="32"/>
  <c r="D2314" i="32"/>
  <c r="D2325" i="32"/>
  <c r="D2336" i="32"/>
  <c r="D2347" i="32"/>
  <c r="D2358" i="32"/>
  <c r="D2369" i="32"/>
  <c r="D2380" i="32"/>
  <c r="D2391" i="32"/>
  <c r="D2402" i="32"/>
  <c r="D2413" i="32"/>
  <c r="D2424" i="32"/>
  <c r="D2435" i="32"/>
  <c r="D2446" i="32"/>
  <c r="D2457" i="32"/>
  <c r="D2468" i="32"/>
  <c r="D2479" i="32"/>
  <c r="D2490" i="32"/>
  <c r="D2501" i="32"/>
  <c r="D2512" i="32"/>
  <c r="D2523" i="32"/>
  <c r="D2534" i="32"/>
  <c r="D2545" i="32"/>
  <c r="D2556" i="32"/>
  <c r="D2567" i="32"/>
  <c r="D2578" i="32"/>
  <c r="D2589" i="32"/>
  <c r="D2600" i="32"/>
  <c r="D2611" i="32"/>
  <c r="D2622" i="32"/>
  <c r="D2633" i="32"/>
  <c r="D2644" i="32"/>
  <c r="D2655" i="32"/>
  <c r="D2666" i="32"/>
  <c r="D2677" i="32"/>
  <c r="D2688" i="32"/>
  <c r="D2699" i="32"/>
  <c r="D2710" i="32"/>
  <c r="D2721" i="32"/>
  <c r="D2732" i="32"/>
  <c r="D2743" i="32"/>
  <c r="D2754" i="32"/>
  <c r="D2765" i="32"/>
  <c r="D2776" i="32"/>
  <c r="D2787" i="32"/>
  <c r="D2798" i="32"/>
  <c r="D2809" i="32"/>
  <c r="D2820" i="32"/>
  <c r="D2831" i="32"/>
  <c r="D2842" i="32"/>
  <c r="D2853" i="32"/>
  <c r="D2864" i="32"/>
  <c r="D2875" i="32"/>
  <c r="D2886" i="32"/>
  <c r="D2897" i="32"/>
  <c r="D2908" i="32"/>
  <c r="D2919" i="32"/>
  <c r="D2930" i="32"/>
  <c r="D2941" i="32"/>
  <c r="D2952" i="32"/>
  <c r="D2963" i="32"/>
  <c r="D2974" i="32"/>
  <c r="D2985" i="32"/>
  <c r="D2996" i="32"/>
  <c r="D3007" i="32"/>
  <c r="D3018" i="32"/>
  <c r="D3029" i="32"/>
  <c r="D3040" i="32"/>
  <c r="D3051" i="32"/>
  <c r="D3062" i="32"/>
  <c r="D3073" i="32"/>
  <c r="D3084" i="32"/>
  <c r="D3095" i="32"/>
  <c r="D3106" i="32"/>
  <c r="D3117" i="32"/>
  <c r="D3128" i="32"/>
  <c r="D3139" i="32"/>
  <c r="D3150" i="32"/>
  <c r="D3161" i="32"/>
  <c r="D3172" i="32"/>
  <c r="D3183" i="32"/>
  <c r="D3194" i="32"/>
  <c r="D3205" i="32"/>
  <c r="D3216" i="32"/>
  <c r="D3227" i="32"/>
  <c r="D3238" i="32"/>
  <c r="D3249" i="32"/>
  <c r="D3260" i="32"/>
  <c r="D3271" i="32"/>
  <c r="D3282" i="32"/>
  <c r="D3293" i="32"/>
  <c r="D3304" i="32"/>
  <c r="D3315" i="32"/>
  <c r="D814" i="32"/>
  <c r="D825" i="32"/>
  <c r="D990" i="32"/>
  <c r="D1232" i="32"/>
  <c r="D1320" i="32"/>
  <c r="D1408" i="32"/>
  <c r="D12" i="32"/>
  <c r="D276" i="32"/>
  <c r="D419" i="32"/>
  <c r="D485" i="32"/>
  <c r="D529" i="32"/>
  <c r="D551" i="32"/>
  <c r="D573" i="32"/>
  <c r="D639" i="32"/>
  <c r="D694" i="32"/>
  <c r="D705" i="32"/>
  <c r="D738" i="32"/>
  <c r="D749" i="32"/>
  <c r="D782" i="32"/>
  <c r="D815" i="32"/>
  <c r="D826" i="32"/>
  <c r="D837" i="32"/>
  <c r="D848" i="32"/>
  <c r="D881" i="32"/>
  <c r="D1079" i="32"/>
  <c r="D80" i="32"/>
  <c r="D322" i="32"/>
  <c r="D344" i="32"/>
  <c r="D366" i="32"/>
  <c r="D388" i="32"/>
  <c r="D399" i="32"/>
  <c r="D498" i="32"/>
  <c r="D531" i="32"/>
  <c r="D553" i="32"/>
  <c r="D564" i="32"/>
  <c r="D608" i="32"/>
  <c r="D696" i="32"/>
  <c r="D718" i="32"/>
  <c r="D740" i="32"/>
  <c r="D751" i="32"/>
  <c r="D762" i="32"/>
  <c r="D773" i="32"/>
  <c r="D795" i="32"/>
  <c r="D960" i="32"/>
  <c r="D15" i="32"/>
  <c r="D202" i="32"/>
  <c r="D257" i="32"/>
  <c r="D268" i="32"/>
  <c r="D290" i="32"/>
  <c r="D301" i="32"/>
  <c r="D312" i="32"/>
  <c r="D356" i="32"/>
  <c r="D378" i="32"/>
  <c r="D389" i="32"/>
  <c r="D411" i="32"/>
  <c r="D433" i="32"/>
  <c r="D5" i="32"/>
  <c r="D27" i="32"/>
  <c r="D49" i="32"/>
  <c r="D71" i="32"/>
  <c r="D93" i="32"/>
  <c r="D236" i="32"/>
  <c r="D258" i="32"/>
  <c r="D324" i="32"/>
  <c r="D346" i="32"/>
  <c r="D357" i="32"/>
  <c r="D368" i="32"/>
  <c r="D379" i="32"/>
  <c r="D401" i="32"/>
  <c r="D412" i="32"/>
  <c r="D423" i="32"/>
  <c r="D434" i="32"/>
  <c r="D445" i="32"/>
  <c r="D456" i="32"/>
  <c r="D467" i="32"/>
  <c r="D478" i="32"/>
  <c r="D489" i="32"/>
  <c r="D511" i="32"/>
  <c r="D676" i="32"/>
  <c r="D698" i="32"/>
  <c r="D709" i="32"/>
  <c r="D764" i="32"/>
  <c r="D775" i="32"/>
  <c r="D786" i="32"/>
  <c r="D797" i="32"/>
  <c r="D808" i="32"/>
  <c r="D819" i="32"/>
  <c r="D830" i="32"/>
  <c r="D841" i="32"/>
  <c r="D852" i="32"/>
  <c r="D863" i="32"/>
  <c r="D874" i="32"/>
  <c r="D885" i="32"/>
  <c r="D896" i="32"/>
  <c r="D907" i="32"/>
  <c r="D918" i="32"/>
  <c r="D929" i="32"/>
  <c r="D940" i="32"/>
  <c r="D951" i="32"/>
  <c r="D962" i="32"/>
  <c r="D973" i="32"/>
  <c r="D984" i="32"/>
  <c r="D995" i="32"/>
  <c r="D1006" i="32"/>
  <c r="D1017" i="32"/>
  <c r="D1028" i="32"/>
  <c r="D1039" i="32"/>
  <c r="D1050" i="32"/>
  <c r="D1061" i="32"/>
  <c r="D1072" i="32"/>
  <c r="D1083" i="32"/>
  <c r="D1094" i="32"/>
  <c r="D1105" i="32"/>
  <c r="D1116" i="32"/>
  <c r="D1127" i="32"/>
  <c r="D1138" i="32"/>
  <c r="D1149" i="32"/>
  <c r="D1160" i="32"/>
  <c r="D1171" i="32"/>
  <c r="D1182" i="32"/>
  <c r="D1193" i="32"/>
  <c r="D1204" i="32"/>
  <c r="D1215" i="32"/>
  <c r="D1226" i="32"/>
  <c r="D1237" i="32"/>
  <c r="D1248" i="32"/>
  <c r="D1259" i="32"/>
  <c r="D1270" i="32"/>
  <c r="D1281" i="32"/>
  <c r="D1292" i="32"/>
  <c r="D1303" i="32"/>
  <c r="D1314" i="32"/>
  <c r="D1325" i="32"/>
  <c r="D1336" i="32"/>
  <c r="D1347" i="32"/>
  <c r="D1358" i="32"/>
  <c r="D1369" i="32"/>
  <c r="D1380" i="32"/>
  <c r="D1391" i="32"/>
  <c r="D1402" i="32"/>
  <c r="D1413" i="32"/>
  <c r="D1424" i="32"/>
  <c r="D1435" i="32"/>
  <c r="D1446" i="32"/>
  <c r="D1457" i="32"/>
  <c r="D1468" i="32"/>
  <c r="D1479" i="32"/>
  <c r="D1490" i="32"/>
  <c r="D1501" i="32"/>
  <c r="D1512" i="32"/>
  <c r="D1523" i="32"/>
  <c r="D1534" i="32"/>
  <c r="D1545" i="32"/>
  <c r="D1556" i="32"/>
  <c r="D1567" i="32"/>
  <c r="D1578" i="32"/>
  <c r="D1589" i="32"/>
  <c r="D1600" i="32"/>
  <c r="D1611" i="32"/>
  <c r="D1622" i="32"/>
  <c r="D1633" i="32"/>
  <c r="D1644" i="32"/>
  <c r="D1655" i="32"/>
  <c r="D1666" i="32"/>
  <c r="D1677" i="32"/>
  <c r="D1688" i="32"/>
  <c r="D1699" i="32"/>
  <c r="D1710" i="32"/>
  <c r="D1721" i="32"/>
  <c r="D1732" i="32"/>
  <c r="D1743" i="32"/>
  <c r="D1754" i="32"/>
  <c r="D1765" i="32"/>
  <c r="D1776" i="32"/>
  <c r="D1787" i="32"/>
  <c r="D1798" i="32"/>
  <c r="D1809" i="32"/>
  <c r="D1820" i="32"/>
  <c r="D1831" i="32"/>
  <c r="D1842" i="32"/>
  <c r="D1853" i="32"/>
  <c r="D1864" i="32"/>
  <c r="D1875" i="32"/>
  <c r="D1886" i="32"/>
  <c r="D1897" i="32"/>
  <c r="D1908" i="32"/>
  <c r="D1919" i="32"/>
  <c r="D1930" i="32"/>
  <c r="D1941" i="32"/>
  <c r="D1952" i="32"/>
  <c r="D1963" i="32"/>
  <c r="D1974" i="32"/>
  <c r="D1985" i="32"/>
  <c r="D1996" i="32"/>
  <c r="D2007" i="32"/>
  <c r="D2018" i="32"/>
  <c r="D2029" i="32"/>
  <c r="D2040" i="32"/>
  <c r="D2051" i="32"/>
  <c r="D2062" i="32"/>
  <c r="D2073" i="32"/>
  <c r="D2084" i="32"/>
  <c r="D2095" i="32"/>
  <c r="D2106" i="32"/>
  <c r="D2117" i="32"/>
  <c r="D2128" i="32"/>
  <c r="D2139" i="32"/>
  <c r="D2150" i="32"/>
  <c r="D2161" i="32"/>
  <c r="D2172" i="32"/>
  <c r="D2183" i="32"/>
  <c r="D2194" i="32"/>
  <c r="D2205" i="32"/>
  <c r="D2216" i="32"/>
  <c r="D2227" i="32"/>
  <c r="D2238" i="32"/>
  <c r="D2249" i="32"/>
  <c r="D2260" i="32"/>
  <c r="D2271" i="32"/>
  <c r="D2282" i="32"/>
  <c r="D2293" i="32"/>
  <c r="D2304" i="32"/>
  <c r="D2315" i="32"/>
  <c r="D2326" i="32"/>
  <c r="D2337" i="32"/>
  <c r="D2348" i="32"/>
  <c r="D2359" i="32"/>
  <c r="D2370" i="32"/>
  <c r="D2381" i="32"/>
  <c r="D2392" i="32"/>
  <c r="D2403" i="32"/>
  <c r="D2414" i="32"/>
  <c r="D2425" i="32"/>
  <c r="D2436" i="32"/>
  <c r="D2447" i="32"/>
  <c r="D2458" i="32"/>
  <c r="D2469" i="32"/>
  <c r="D2480" i="32"/>
  <c r="D2491" i="32"/>
  <c r="D2502" i="32"/>
  <c r="D2513" i="32"/>
  <c r="D2524" i="32"/>
  <c r="D2535" i="32"/>
  <c r="D2546" i="32"/>
  <c r="D2557" i="32"/>
  <c r="D2568" i="32"/>
  <c r="D2579" i="32"/>
  <c r="D2590" i="32"/>
  <c r="D2601" i="32"/>
  <c r="D2612" i="32"/>
  <c r="D2623" i="32"/>
  <c r="D2634" i="32"/>
  <c r="D2645" i="32"/>
  <c r="D2656" i="32"/>
  <c r="D2667" i="32"/>
  <c r="D2678" i="32"/>
  <c r="D2689" i="32"/>
  <c r="D2700" i="32"/>
  <c r="D2711" i="32"/>
  <c r="D2722" i="32"/>
  <c r="D2733" i="32"/>
  <c r="D2744" i="32"/>
  <c r="D2755" i="32"/>
  <c r="D2766" i="32"/>
  <c r="D2777" i="32"/>
  <c r="D2788" i="32"/>
  <c r="D2799" i="32"/>
  <c r="D2810" i="32"/>
  <c r="D2821" i="32"/>
  <c r="D2832" i="32"/>
  <c r="D2843" i="32"/>
  <c r="D2854" i="32"/>
  <c r="D2865" i="32"/>
  <c r="D2876" i="32"/>
  <c r="D2887" i="32"/>
  <c r="D2898" i="32"/>
  <c r="D2909" i="32"/>
  <c r="D2920" i="32"/>
  <c r="D2931" i="32"/>
  <c r="D2942" i="32"/>
  <c r="D2953" i="32"/>
  <c r="D2964" i="32"/>
  <c r="D2975" i="32"/>
  <c r="D2986" i="32"/>
  <c r="D2997" i="32"/>
  <c r="D3008" i="32"/>
  <c r="D3019" i="32"/>
  <c r="D3030" i="32"/>
  <c r="D3041" i="32"/>
  <c r="D3052" i="32"/>
  <c r="D3063" i="32"/>
  <c r="D3074" i="32"/>
  <c r="D3085" i="32"/>
  <c r="D3096" i="32"/>
  <c r="D3107" i="32"/>
  <c r="D3118" i="32"/>
  <c r="D3129" i="32"/>
  <c r="D3140" i="32"/>
  <c r="D3151" i="32"/>
  <c r="D3162" i="32"/>
  <c r="D3173" i="32"/>
  <c r="D3184" i="32"/>
  <c r="D3195" i="32"/>
  <c r="D3206" i="32"/>
  <c r="D3217" i="32"/>
  <c r="D3228" i="32"/>
  <c r="D3239" i="32"/>
  <c r="D3250" i="32"/>
  <c r="D3261" i="32"/>
  <c r="D2756" i="32"/>
  <c r="D2767" i="32"/>
  <c r="D2778" i="32"/>
  <c r="D2789" i="32"/>
  <c r="D2800" i="32"/>
  <c r="D2811" i="32"/>
  <c r="D2822" i="32"/>
  <c r="D2833" i="32"/>
  <c r="D2844" i="32"/>
  <c r="D2855" i="32"/>
  <c r="D2866" i="32"/>
  <c r="D2877" i="32"/>
  <c r="D2888" i="32"/>
  <c r="D2899" i="32"/>
  <c r="D2910" i="32"/>
  <c r="D2921" i="32"/>
  <c r="D2932" i="32"/>
  <c r="D2943" i="32"/>
  <c r="D2954" i="32"/>
  <c r="D2965" i="32"/>
  <c r="D2976" i="32"/>
  <c r="D2987" i="32"/>
  <c r="D2998" i="32"/>
  <c r="D3009" i="32"/>
  <c r="D3020" i="32"/>
  <c r="D3031" i="32"/>
  <c r="D3042" i="32"/>
  <c r="D3053" i="32"/>
  <c r="D3064" i="32"/>
  <c r="D3075" i="32"/>
  <c r="D3086" i="32"/>
  <c r="D3097" i="32"/>
  <c r="D3108" i="32"/>
  <c r="D3119" i="32"/>
  <c r="D3130" i="32"/>
  <c r="D3141" i="32"/>
  <c r="D3152" i="32"/>
  <c r="D3163" i="32"/>
  <c r="D3174" i="32"/>
  <c r="D3185" i="32"/>
  <c r="D3196" i="32"/>
  <c r="D3207" i="32"/>
  <c r="D3218" i="32"/>
  <c r="D3229" i="32"/>
  <c r="D3240" i="32"/>
  <c r="D3251" i="32"/>
  <c r="D3262" i="32"/>
  <c r="D3273" i="32"/>
  <c r="D3284" i="32"/>
  <c r="D3295" i="32"/>
  <c r="D3306" i="32"/>
  <c r="D3317" i="32"/>
  <c r="D3328" i="32"/>
  <c r="D3339" i="32"/>
  <c r="D3350" i="32"/>
  <c r="D3361" i="32"/>
  <c r="D3372" i="32"/>
  <c r="D3383" i="32"/>
  <c r="D3394" i="32"/>
  <c r="D3405" i="32"/>
  <c r="D3416" i="32"/>
  <c r="D3427" i="32"/>
  <c r="D3438" i="32"/>
  <c r="D3449" i="32"/>
  <c r="D3460" i="32"/>
  <c r="D3471" i="32"/>
  <c r="D3482" i="32"/>
  <c r="D3493" i="32"/>
  <c r="D3504" i="32"/>
  <c r="D3515" i="32"/>
  <c r="D3526" i="32"/>
  <c r="D3537" i="32"/>
  <c r="D3548" i="32"/>
  <c r="D3559" i="32"/>
  <c r="D3570" i="32"/>
  <c r="D3581" i="32"/>
  <c r="D3592" i="32"/>
  <c r="D3603" i="32"/>
  <c r="D3614" i="32"/>
  <c r="D3625" i="32"/>
  <c r="D3636" i="32"/>
  <c r="D3647" i="32"/>
  <c r="D3658" i="32"/>
  <c r="D3669" i="32"/>
  <c r="D3680" i="32"/>
  <c r="D3691" i="32"/>
  <c r="D3702" i="32"/>
  <c r="D3713" i="32"/>
  <c r="D3724" i="32"/>
  <c r="D3735" i="32"/>
  <c r="D3746" i="32"/>
  <c r="D3757" i="32"/>
  <c r="D3768" i="32"/>
  <c r="D3779" i="32"/>
  <c r="D3790" i="32"/>
  <c r="D3801" i="32"/>
  <c r="D3812" i="32"/>
  <c r="D3823" i="32"/>
  <c r="D3834" i="32"/>
  <c r="D3845" i="32"/>
  <c r="D3856" i="32"/>
  <c r="D3867" i="32"/>
  <c r="D3878" i="32"/>
  <c r="D3889" i="32"/>
  <c r="D3900" i="32"/>
  <c r="D3911" i="32"/>
  <c r="D3922" i="32"/>
  <c r="D3933" i="32"/>
  <c r="D3944" i="32"/>
  <c r="D3955" i="32"/>
  <c r="D3966" i="32"/>
  <c r="D3977" i="32"/>
  <c r="D3988" i="32"/>
  <c r="D3999" i="32"/>
  <c r="D4010" i="32"/>
  <c r="D4021" i="32"/>
  <c r="D4032" i="32"/>
  <c r="D4043" i="32"/>
  <c r="D4054" i="32"/>
  <c r="D4065" i="32"/>
  <c r="D4076" i="32"/>
  <c r="D4087" i="32"/>
  <c r="D4098" i="32"/>
  <c r="D4109" i="32"/>
  <c r="D4120" i="32"/>
  <c r="D4131" i="32"/>
  <c r="D4142" i="32"/>
  <c r="D4153" i="32"/>
  <c r="D4164" i="32"/>
  <c r="D4175" i="32"/>
  <c r="D4186" i="32"/>
  <c r="D4197" i="32"/>
  <c r="D4208" i="32"/>
  <c r="D4219" i="32"/>
  <c r="D4230" i="32"/>
  <c r="D4241" i="32"/>
  <c r="D4252" i="32"/>
  <c r="D4263" i="32"/>
  <c r="D4274" i="32"/>
  <c r="D4285" i="32"/>
  <c r="D4296" i="32"/>
  <c r="D4307" i="32"/>
  <c r="D4318" i="32"/>
  <c r="D4329" i="32"/>
  <c r="D4340" i="32"/>
  <c r="D4351" i="32"/>
  <c r="D4362" i="32"/>
  <c r="D4373" i="32"/>
  <c r="D4384" i="32"/>
  <c r="D4395" i="32"/>
  <c r="D4406" i="32"/>
  <c r="D4417" i="32"/>
  <c r="D4428" i="32"/>
  <c r="D4439" i="32"/>
  <c r="D4450" i="32"/>
  <c r="D4461" i="32"/>
  <c r="D4472" i="32"/>
  <c r="D4483" i="32"/>
  <c r="D4494" i="32"/>
  <c r="D4505" i="32"/>
  <c r="D4516" i="32"/>
  <c r="D4527" i="32"/>
  <c r="D4538" i="32"/>
  <c r="D4549" i="32"/>
  <c r="D4560" i="32"/>
  <c r="D4571" i="32"/>
  <c r="D4582" i="32"/>
  <c r="D4593" i="32"/>
  <c r="D4604" i="32"/>
  <c r="D4615" i="32"/>
  <c r="D4626" i="32"/>
  <c r="D4637" i="32"/>
  <c r="D4648" i="32"/>
  <c r="D4659" i="32"/>
  <c r="D4670" i="32"/>
  <c r="D4681" i="32"/>
  <c r="D4692" i="32"/>
  <c r="D4703" i="32"/>
  <c r="D4714" i="32"/>
  <c r="D4725" i="32"/>
  <c r="D4736" i="32"/>
  <c r="D4747" i="32"/>
  <c r="D4758" i="32"/>
  <c r="D4769" i="32"/>
  <c r="D4780" i="32"/>
  <c r="D4791" i="32"/>
  <c r="D4802" i="32"/>
  <c r="D4813" i="32"/>
  <c r="D4824" i="32"/>
  <c r="D4835" i="32"/>
  <c r="D4846" i="32"/>
  <c r="D4857" i="32"/>
  <c r="D4868" i="32"/>
  <c r="D4879" i="32"/>
  <c r="D4890" i="32"/>
  <c r="D4901" i="32"/>
  <c r="D4912" i="32"/>
  <c r="D4923" i="32"/>
  <c r="D4934" i="32"/>
  <c r="D4945" i="32"/>
  <c r="D4956" i="32"/>
  <c r="D4967" i="32"/>
  <c r="D4978" i="32"/>
  <c r="D4989" i="32"/>
  <c r="D5000" i="32"/>
  <c r="D5011" i="32"/>
  <c r="D5022" i="32"/>
  <c r="D5033" i="32"/>
  <c r="D5044" i="32"/>
  <c r="D5055" i="32"/>
  <c r="D5066" i="32"/>
  <c r="D5077" i="32"/>
  <c r="D5088" i="32"/>
  <c r="D5099" i="32"/>
  <c r="D5110" i="32"/>
  <c r="D5121" i="32"/>
  <c r="D5132" i="32"/>
  <c r="D5143" i="32"/>
  <c r="D5154" i="32"/>
  <c r="D5165" i="32"/>
  <c r="D5176" i="32"/>
  <c r="D5187" i="32"/>
  <c r="D5198" i="32"/>
  <c r="D5209" i="32"/>
  <c r="D5220" i="32"/>
  <c r="D5231" i="32"/>
  <c r="D5242" i="32"/>
  <c r="D5253" i="32"/>
  <c r="D5264" i="32"/>
  <c r="D5275" i="32"/>
  <c r="D5286" i="32"/>
  <c r="D5297" i="32"/>
  <c r="D5308" i="32"/>
  <c r="D5319" i="32"/>
  <c r="D5330" i="32"/>
  <c r="D5341" i="32"/>
  <c r="D5352" i="32"/>
  <c r="D5363" i="32"/>
  <c r="D5374" i="32"/>
  <c r="D5385" i="32"/>
  <c r="D5396" i="32"/>
  <c r="D5407" i="32"/>
  <c r="D5418" i="32"/>
  <c r="D5429" i="32"/>
  <c r="D5440" i="32"/>
  <c r="D5451" i="32"/>
  <c r="D5462" i="32"/>
  <c r="D5473" i="32"/>
  <c r="D5484" i="32"/>
  <c r="D5495" i="32"/>
  <c r="D5506" i="32"/>
  <c r="D5517" i="32"/>
  <c r="D5528" i="32"/>
  <c r="D5539" i="32"/>
  <c r="D5550" i="32"/>
  <c r="D5561" i="32"/>
  <c r="D5572" i="32"/>
  <c r="D5583" i="32"/>
  <c r="D5594" i="32"/>
  <c r="D5605" i="32"/>
  <c r="D5616" i="32"/>
  <c r="D5627" i="32"/>
  <c r="D5638" i="32"/>
  <c r="D5649" i="32"/>
  <c r="D5660" i="32"/>
  <c r="D5671" i="32"/>
  <c r="D5682" i="32"/>
  <c r="D5693" i="32"/>
  <c r="D5704" i="32"/>
  <c r="D5715" i="32"/>
  <c r="D5726" i="32"/>
  <c r="D5737" i="32"/>
  <c r="D5748" i="32"/>
  <c r="D5759" i="32"/>
  <c r="D5770" i="32"/>
  <c r="D5781" i="32"/>
  <c r="D5792" i="32"/>
  <c r="D5803" i="32"/>
  <c r="D5814" i="32"/>
  <c r="D5825" i="32"/>
  <c r="D5836" i="32"/>
  <c r="D5847" i="32"/>
  <c r="D5858" i="32"/>
  <c r="D5869" i="32"/>
  <c r="D5880" i="32"/>
  <c r="D5891" i="32"/>
  <c r="D5902" i="32"/>
  <c r="D5913" i="32"/>
  <c r="D6947" i="32"/>
  <c r="D6958" i="32"/>
  <c r="D6969" i="32"/>
  <c r="D6980" i="32"/>
  <c r="D6991" i="32"/>
  <c r="D7002" i="32"/>
  <c r="D7013" i="32"/>
  <c r="D7024" i="32"/>
  <c r="D7035" i="32"/>
  <c r="D7046" i="32"/>
  <c r="D7057" i="32"/>
  <c r="D7068" i="32"/>
  <c r="D7079" i="32"/>
  <c r="D7090" i="32"/>
  <c r="D7101" i="32"/>
  <c r="D7112" i="32"/>
  <c r="D7123" i="32"/>
  <c r="D7134" i="32"/>
  <c r="D7145" i="32"/>
  <c r="D7156" i="32"/>
  <c r="D7167" i="32"/>
  <c r="D7178" i="32"/>
  <c r="D7189" i="32"/>
  <c r="D7200" i="32"/>
  <c r="D7211" i="32"/>
  <c r="D7222" i="32"/>
  <c r="D7233" i="32"/>
  <c r="D7244" i="32"/>
  <c r="D7255" i="32"/>
  <c r="D7266" i="32"/>
  <c r="D7277" i="32"/>
  <c r="D7288" i="32"/>
  <c r="D2603" i="32"/>
  <c r="D2614" i="32"/>
  <c r="D2625" i="32"/>
  <c r="D2636" i="32"/>
  <c r="D2647" i="32"/>
  <c r="D2658" i="32"/>
  <c r="D2669" i="32"/>
  <c r="D2680" i="32"/>
  <c r="D2691" i="32"/>
  <c r="D2702" i="32"/>
  <c r="D2713" i="32"/>
  <c r="D2724" i="32"/>
  <c r="D2735" i="32"/>
  <c r="D2746" i="32"/>
  <c r="D2757" i="32"/>
  <c r="D2768" i="32"/>
  <c r="D2779" i="32"/>
  <c r="D2790" i="32"/>
  <c r="D2801" i="32"/>
  <c r="D2812" i="32"/>
  <c r="D2823" i="32"/>
  <c r="D2834" i="32"/>
  <c r="D2845" i="32"/>
  <c r="D2856" i="32"/>
  <c r="D2867" i="32"/>
  <c r="D2878" i="32"/>
  <c r="D2889" i="32"/>
  <c r="D2900" i="32"/>
  <c r="D2911" i="32"/>
  <c r="D2922" i="32"/>
  <c r="D2933" i="32"/>
  <c r="D2944" i="32"/>
  <c r="D2955" i="32"/>
  <c r="D2966" i="32"/>
  <c r="D2977" i="32"/>
  <c r="D2988" i="32"/>
  <c r="D2999" i="32"/>
  <c r="D3010" i="32"/>
  <c r="D3021" i="32"/>
  <c r="D3032" i="32"/>
  <c r="D3043" i="32"/>
  <c r="D3054" i="32"/>
  <c r="D3065" i="32"/>
  <c r="D3076" i="32"/>
  <c r="D3087" i="32"/>
  <c r="D3098" i="32"/>
  <c r="D3109" i="32"/>
  <c r="D3120" i="32"/>
  <c r="D3131" i="32"/>
  <c r="D3142" i="32"/>
  <c r="D3153" i="32"/>
  <c r="D3164" i="32"/>
  <c r="D3175" i="32"/>
  <c r="D3186" i="32"/>
  <c r="D3197" i="32"/>
  <c r="D3208" i="32"/>
  <c r="D3219" i="32"/>
  <c r="D3230" i="32"/>
  <c r="D3241" i="32"/>
  <c r="D3252" i="32"/>
  <c r="D3263" i="32"/>
  <c r="D3274" i="32"/>
  <c r="D3285" i="32"/>
  <c r="D3296" i="32"/>
  <c r="D3307" i="32"/>
  <c r="D3318" i="32"/>
  <c r="D3329" i="32"/>
  <c r="D3340" i="32"/>
  <c r="D3351" i="32"/>
  <c r="D3362" i="32"/>
  <c r="D3373" i="32"/>
  <c r="D3384" i="32"/>
  <c r="D3395" i="32"/>
  <c r="D3406" i="32"/>
  <c r="D3417" i="32"/>
  <c r="D3428" i="32"/>
  <c r="D3439" i="32"/>
  <c r="D3450" i="32"/>
  <c r="D3461" i="32"/>
  <c r="D3472" i="32"/>
  <c r="D3483" i="32"/>
  <c r="D3494" i="32"/>
  <c r="D3505" i="32"/>
  <c r="D3516" i="32"/>
  <c r="D3527" i="32"/>
  <c r="D3538" i="32"/>
  <c r="D3549" i="32"/>
  <c r="D3560" i="32"/>
  <c r="D3571" i="32"/>
  <c r="D3582" i="32"/>
  <c r="D3593" i="32"/>
  <c r="D3604" i="32"/>
  <c r="D3615" i="32"/>
  <c r="D3626" i="32"/>
  <c r="D3637" i="32"/>
  <c r="D3648" i="32"/>
  <c r="D3659" i="32"/>
  <c r="D3670" i="32"/>
  <c r="D3681" i="32"/>
  <c r="D3692" i="32"/>
  <c r="D3703" i="32"/>
  <c r="D3714" i="32"/>
  <c r="D3725" i="32"/>
  <c r="D3736" i="32"/>
  <c r="D3747" i="32"/>
  <c r="D3758" i="32"/>
  <c r="D3769" i="32"/>
  <c r="D3780" i="32"/>
  <c r="D3791" i="32"/>
  <c r="D3802" i="32"/>
  <c r="D3813" i="32"/>
  <c r="D3824" i="32"/>
  <c r="D3835" i="32"/>
  <c r="D3846" i="32"/>
  <c r="D3857" i="32"/>
  <c r="D3868" i="32"/>
  <c r="D3879" i="32"/>
  <c r="D3890" i="32"/>
  <c r="D3901" i="32"/>
  <c r="D3912" i="32"/>
  <c r="D3923" i="32"/>
  <c r="D3934" i="32"/>
  <c r="D3945" i="32"/>
  <c r="D3956" i="32"/>
  <c r="D3967" i="32"/>
  <c r="D3978" i="32"/>
  <c r="D3989" i="32"/>
  <c r="D4000" i="32"/>
  <c r="D4011" i="32"/>
  <c r="D4022" i="32"/>
  <c r="D4033" i="32"/>
  <c r="D4044" i="32"/>
  <c r="D4055" i="32"/>
  <c r="D4066" i="32"/>
  <c r="D4077" i="32"/>
  <c r="D4088" i="32"/>
  <c r="D4099" i="32"/>
  <c r="D4110" i="32"/>
  <c r="D4121" i="32"/>
  <c r="D4132" i="32"/>
  <c r="D4143" i="32"/>
  <c r="D4154" i="32"/>
  <c r="D4165" i="32"/>
  <c r="D4176" i="32"/>
  <c r="D4187" i="32"/>
  <c r="D4198" i="32"/>
  <c r="D4209" i="32"/>
  <c r="D4220" i="32"/>
  <c r="D4231" i="32"/>
  <c r="D4242" i="32"/>
  <c r="D4253" i="32"/>
  <c r="D4264" i="32"/>
  <c r="D4275" i="32"/>
  <c r="D4286" i="32"/>
  <c r="D4297" i="32"/>
  <c r="D4308" i="32"/>
  <c r="D4319" i="32"/>
  <c r="D4330" i="32"/>
  <c r="D4341" i="32"/>
  <c r="D4352" i="32"/>
  <c r="D4363" i="32"/>
  <c r="D4374" i="32"/>
  <c r="D4385" i="32"/>
  <c r="D4396" i="32"/>
  <c r="D4407" i="32"/>
  <c r="D4418" i="32"/>
  <c r="D4429" i="32"/>
  <c r="D4440" i="32"/>
  <c r="D4451" i="32"/>
  <c r="D4462" i="32"/>
  <c r="D4473" i="32"/>
  <c r="D4484" i="32"/>
  <c r="D4495" i="32"/>
  <c r="D4506" i="32"/>
  <c r="D4517" i="32"/>
  <c r="D4528" i="32"/>
  <c r="D4539" i="32"/>
  <c r="D4550" i="32"/>
  <c r="D4561" i="32"/>
  <c r="D4572" i="32"/>
  <c r="D4583" i="32"/>
  <c r="D4594" i="32"/>
  <c r="D4605" i="32"/>
  <c r="D4616" i="32"/>
  <c r="D4627" i="32"/>
  <c r="D4638" i="32"/>
  <c r="D4649" i="32"/>
  <c r="D4660" i="32"/>
  <c r="D4671" i="32"/>
  <c r="D4682" i="32"/>
  <c r="D4693" i="32"/>
  <c r="D4704" i="32"/>
  <c r="D4715" i="32"/>
  <c r="D4726" i="32"/>
  <c r="D4737" i="32"/>
  <c r="D4748" i="32"/>
  <c r="D4759" i="32"/>
  <c r="D4770" i="32"/>
  <c r="D4781" i="32"/>
  <c r="D4792" i="32"/>
  <c r="D4803" i="32"/>
  <c r="D4814" i="32"/>
  <c r="D4825" i="32"/>
  <c r="D4836" i="32"/>
  <c r="D4847" i="32"/>
  <c r="D4858" i="32"/>
  <c r="D4869" i="32"/>
  <c r="D4880" i="32"/>
  <c r="D4891" i="32"/>
  <c r="D4902" i="32"/>
  <c r="D4913" i="32"/>
  <c r="D4924" i="32"/>
  <c r="D4935" i="32"/>
  <c r="D4946" i="32"/>
  <c r="D4957" i="32"/>
  <c r="D4968" i="32"/>
  <c r="D4979" i="32"/>
  <c r="D4990" i="32"/>
  <c r="D5001" i="32"/>
  <c r="D5012" i="32"/>
  <c r="D5023" i="32"/>
  <c r="D5034" i="32"/>
  <c r="D5045" i="32"/>
  <c r="D5056" i="32"/>
  <c r="D5067" i="32"/>
  <c r="D5078" i="32"/>
  <c r="D5089" i="32"/>
  <c r="D5100" i="32"/>
  <c r="D5111" i="32"/>
  <c r="D5122" i="32"/>
  <c r="D5133" i="32"/>
  <c r="D5144" i="32"/>
  <c r="D5155" i="32"/>
  <c r="D5166" i="32"/>
  <c r="D5177" i="32"/>
  <c r="D5188" i="32"/>
  <c r="D5199" i="32"/>
  <c r="D5210" i="32"/>
  <c r="D5221" i="32"/>
  <c r="D5232" i="32"/>
  <c r="D5243" i="32"/>
  <c r="D5254" i="32"/>
  <c r="D5265" i="32"/>
  <c r="D5276" i="32"/>
  <c r="D5287" i="32"/>
  <c r="D5298" i="32"/>
  <c r="D5309" i="32"/>
  <c r="D5320" i="32"/>
  <c r="D5331" i="32"/>
  <c r="D5342" i="32"/>
  <c r="D5353" i="32"/>
  <c r="D5364" i="32"/>
  <c r="D5375" i="32"/>
  <c r="D5386" i="32"/>
  <c r="D5397" i="32"/>
  <c r="D5408" i="32"/>
  <c r="D5419" i="32"/>
  <c r="D5430" i="32"/>
  <c r="D5441" i="32"/>
  <c r="D5452" i="32"/>
  <c r="D5463" i="32"/>
  <c r="D5474" i="32"/>
  <c r="D5485" i="32"/>
  <c r="D5496" i="32"/>
  <c r="D5507" i="32"/>
  <c r="D5518" i="32"/>
  <c r="D5529" i="32"/>
  <c r="D5540" i="32"/>
  <c r="D5551" i="32"/>
  <c r="D5562" i="32"/>
  <c r="D5573" i="32"/>
  <c r="D5584" i="32"/>
  <c r="D5595" i="32"/>
  <c r="D5606" i="32"/>
  <c r="D5617" i="32"/>
  <c r="D5628" i="32"/>
  <c r="D5639" i="32"/>
  <c r="D5650" i="32"/>
  <c r="D5661" i="32"/>
  <c r="D5672" i="32"/>
  <c r="D5683" i="32"/>
  <c r="D5694" i="32"/>
  <c r="D5705" i="32"/>
  <c r="D5716" i="32"/>
  <c r="D5727" i="32"/>
  <c r="D5738" i="32"/>
  <c r="D5749" i="32"/>
  <c r="D5760" i="32"/>
  <c r="D5771" i="32"/>
  <c r="D5782" i="32"/>
  <c r="D5793" i="32"/>
  <c r="D5804" i="32"/>
  <c r="D5815" i="32"/>
  <c r="D5826" i="32"/>
  <c r="D5837" i="32"/>
  <c r="D6948" i="32"/>
  <c r="D6959" i="32"/>
  <c r="D6970" i="32"/>
  <c r="D6981" i="32"/>
  <c r="D6992" i="32"/>
  <c r="D7003" i="32"/>
  <c r="D7014" i="32"/>
  <c r="D7025" i="32"/>
  <c r="D7036" i="32"/>
  <c r="D7047" i="32"/>
  <c r="D7058" i="32"/>
  <c r="D7069" i="32"/>
  <c r="D7080" i="32"/>
  <c r="D7091" i="32"/>
  <c r="D7102" i="32"/>
  <c r="D7113" i="32"/>
  <c r="D7124" i="32"/>
  <c r="D7135" i="32"/>
  <c r="D7146" i="32"/>
  <c r="D7157" i="32"/>
  <c r="D7168" i="32"/>
  <c r="D7179" i="32"/>
  <c r="D7190" i="32"/>
  <c r="D7201" i="32"/>
  <c r="D7212" i="32"/>
  <c r="D7223" i="32"/>
  <c r="D7234" i="32"/>
  <c r="D7245" i="32"/>
  <c r="D7256" i="32"/>
  <c r="D7267" i="32"/>
  <c r="D7278" i="32"/>
  <c r="D7289" i="32"/>
  <c r="D7300" i="32"/>
  <c r="D7311" i="32"/>
  <c r="D7322" i="32"/>
  <c r="D7333" i="32"/>
  <c r="D7344" i="32"/>
  <c r="D7355" i="32"/>
  <c r="D7366" i="32"/>
  <c r="D7377" i="32"/>
  <c r="D7388" i="32"/>
  <c r="D7399" i="32"/>
  <c r="D7410" i="32"/>
  <c r="D7421" i="32"/>
  <c r="D7432" i="32"/>
  <c r="D7443" i="32"/>
  <c r="D2967" i="32"/>
  <c r="D2978" i="32"/>
  <c r="D2989" i="32"/>
  <c r="D3000" i="32"/>
  <c r="D3011" i="32"/>
  <c r="D3022" i="32"/>
  <c r="D3033" i="32"/>
  <c r="D3044" i="32"/>
  <c r="D3055" i="32"/>
  <c r="D3066" i="32"/>
  <c r="D3077" i="32"/>
  <c r="D3088" i="32"/>
  <c r="D3099" i="32"/>
  <c r="D3110" i="32"/>
  <c r="D3121" i="32"/>
  <c r="D3132" i="32"/>
  <c r="D3143" i="32"/>
  <c r="D3154" i="32"/>
  <c r="D3165" i="32"/>
  <c r="D3176" i="32"/>
  <c r="D3187" i="32"/>
  <c r="D3198" i="32"/>
  <c r="D3209" i="32"/>
  <c r="D3220" i="32"/>
  <c r="D3231" i="32"/>
  <c r="D3242" i="32"/>
  <c r="D3253" i="32"/>
  <c r="D3264" i="32"/>
  <c r="D3275" i="32"/>
  <c r="D3286" i="32"/>
  <c r="D3297" i="32"/>
  <c r="D3308" i="32"/>
  <c r="D3319" i="32"/>
  <c r="D3330" i="32"/>
  <c r="D3341" i="32"/>
  <c r="D3352" i="32"/>
  <c r="D3363" i="32"/>
  <c r="D3374" i="32"/>
  <c r="D3385" i="32"/>
  <c r="D3396" i="32"/>
  <c r="D3407" i="32"/>
  <c r="D3418" i="32"/>
  <c r="D3429" i="32"/>
  <c r="D3440" i="32"/>
  <c r="D3451" i="32"/>
  <c r="D3462" i="32"/>
  <c r="D3473" i="32"/>
  <c r="D3484" i="32"/>
  <c r="D3495" i="32"/>
  <c r="D3506" i="32"/>
  <c r="D3517" i="32"/>
  <c r="D3528" i="32"/>
  <c r="D3539" i="32"/>
  <c r="D3550" i="32"/>
  <c r="D3561" i="32"/>
  <c r="D3572" i="32"/>
  <c r="D3583" i="32"/>
  <c r="D3594" i="32"/>
  <c r="D3605" i="32"/>
  <c r="D3616" i="32"/>
  <c r="D3627" i="32"/>
  <c r="D3638" i="32"/>
  <c r="D3649" i="32"/>
  <c r="D3660" i="32"/>
  <c r="D3671" i="32"/>
  <c r="D3682" i="32"/>
  <c r="D3693" i="32"/>
  <c r="D3704" i="32"/>
  <c r="D3715" i="32"/>
  <c r="D3726" i="32"/>
  <c r="D3737" i="32"/>
  <c r="D3748" i="32"/>
  <c r="D3759" i="32"/>
  <c r="D3770" i="32"/>
  <c r="D3781" i="32"/>
  <c r="D3792" i="32"/>
  <c r="D3803" i="32"/>
  <c r="D3814" i="32"/>
  <c r="D3825" i="32"/>
  <c r="D3836" i="32"/>
  <c r="D3847" i="32"/>
  <c r="D3858" i="32"/>
  <c r="D3869" i="32"/>
  <c r="D3880" i="32"/>
  <c r="D3891" i="32"/>
  <c r="D3902" i="32"/>
  <c r="D3913" i="32"/>
  <c r="D3924" i="32"/>
  <c r="D3935" i="32"/>
  <c r="D3946" i="32"/>
  <c r="D3957" i="32"/>
  <c r="D3968" i="32"/>
  <c r="D3979" i="32"/>
  <c r="D3990" i="32"/>
  <c r="D4001" i="32"/>
  <c r="D4012" i="32"/>
  <c r="D4023" i="32"/>
  <c r="D4034" i="32"/>
  <c r="D4045" i="32"/>
  <c r="D4056" i="32"/>
  <c r="D4067" i="32"/>
  <c r="D4078" i="32"/>
  <c r="D4089" i="32"/>
  <c r="D4100" i="32"/>
  <c r="D4111" i="32"/>
  <c r="D4122" i="32"/>
  <c r="D4133" i="32"/>
  <c r="D4144" i="32"/>
  <c r="D4155" i="32"/>
  <c r="D4166" i="32"/>
  <c r="D4177" i="32"/>
  <c r="D4188" i="32"/>
  <c r="D4199" i="32"/>
  <c r="D4210" i="32"/>
  <c r="D4221" i="32"/>
  <c r="D4232" i="32"/>
  <c r="D4243" i="32"/>
  <c r="D4254" i="32"/>
  <c r="D4265" i="32"/>
  <c r="D4276" i="32"/>
  <c r="D4287" i="32"/>
  <c r="D4298" i="32"/>
  <c r="D4309" i="32"/>
  <c r="D4320" i="32"/>
  <c r="D4331" i="32"/>
  <c r="D4342" i="32"/>
  <c r="D4353" i="32"/>
  <c r="D4364" i="32"/>
  <c r="D4375" i="32"/>
  <c r="D4386" i="32"/>
  <c r="D4397" i="32"/>
  <c r="D4408" i="32"/>
  <c r="D4419" i="32"/>
  <c r="D4430" i="32"/>
  <c r="D4441" i="32"/>
  <c r="D4452" i="32"/>
  <c r="D4463" i="32"/>
  <c r="D4474" i="32"/>
  <c r="D4485" i="32"/>
  <c r="D4496" i="32"/>
  <c r="D4507" i="32"/>
  <c r="D4518" i="32"/>
  <c r="D4529" i="32"/>
  <c r="D4540" i="32"/>
  <c r="D4551" i="32"/>
  <c r="D4562" i="32"/>
  <c r="D4573" i="32"/>
  <c r="D4584" i="32"/>
  <c r="D4595" i="32"/>
  <c r="D4606" i="32"/>
  <c r="D4617" i="32"/>
  <c r="D4628" i="32"/>
  <c r="D4639" i="32"/>
  <c r="D4650" i="32"/>
  <c r="D4661" i="32"/>
  <c r="D4672" i="32"/>
  <c r="D4683" i="32"/>
  <c r="D4694" i="32"/>
  <c r="D4705" i="32"/>
  <c r="D4716" i="32"/>
  <c r="D4727" i="32"/>
  <c r="D4738" i="32"/>
  <c r="D4749" i="32"/>
  <c r="D4760" i="32"/>
  <c r="D4771" i="32"/>
  <c r="D4782" i="32"/>
  <c r="D4793" i="32"/>
  <c r="D4804" i="32"/>
  <c r="D4815" i="32"/>
  <c r="D4826" i="32"/>
  <c r="D4837" i="32"/>
  <c r="D4848" i="32"/>
  <c r="D4859" i="32"/>
  <c r="D4870" i="32"/>
  <c r="D4881" i="32"/>
  <c r="D4892" i="32"/>
  <c r="D4903" i="32"/>
  <c r="D4914" i="32"/>
  <c r="D4925" i="32"/>
  <c r="D4936" i="32"/>
  <c r="D4947" i="32"/>
  <c r="D4958" i="32"/>
  <c r="D4969" i="32"/>
  <c r="D4980" i="32"/>
  <c r="D4991" i="32"/>
  <c r="D5002" i="32"/>
  <c r="D5013" i="32"/>
  <c r="D5024" i="32"/>
  <c r="D5035" i="32"/>
  <c r="D5046" i="32"/>
  <c r="D5057" i="32"/>
  <c r="D5068" i="32"/>
  <c r="D5079" i="32"/>
  <c r="D5090" i="32"/>
  <c r="D5101" i="32"/>
  <c r="D5112" i="32"/>
  <c r="D5123" i="32"/>
  <c r="D5134" i="32"/>
  <c r="D5145" i="32"/>
  <c r="D5156" i="32"/>
  <c r="D5167" i="32"/>
  <c r="D5178" i="32"/>
  <c r="D5189" i="32"/>
  <c r="D5200" i="32"/>
  <c r="D5211" i="32"/>
  <c r="D5222" i="32"/>
  <c r="D5233" i="32"/>
  <c r="D5244" i="32"/>
  <c r="D5255" i="32"/>
  <c r="D5266" i="32"/>
  <c r="D5277" i="32"/>
  <c r="D5288" i="32"/>
  <c r="D5299" i="32"/>
  <c r="D5310" i="32"/>
  <c r="D5321" i="32"/>
  <c r="D5332" i="32"/>
  <c r="D5343" i="32"/>
  <c r="D5354" i="32"/>
  <c r="D5365" i="32"/>
  <c r="D5376" i="32"/>
  <c r="D5387" i="32"/>
  <c r="D5398" i="32"/>
  <c r="D5409" i="32"/>
  <c r="D5420" i="32"/>
  <c r="D5431" i="32"/>
  <c r="D5442" i="32"/>
  <c r="D5453" i="32"/>
  <c r="D5464" i="32"/>
  <c r="D5475" i="32"/>
  <c r="D5486" i="32"/>
  <c r="D5497" i="32"/>
  <c r="D5508" i="32"/>
  <c r="D5519" i="32"/>
  <c r="D5530" i="32"/>
  <c r="D5541" i="32"/>
  <c r="D5552" i="32"/>
  <c r="D5563" i="32"/>
  <c r="D5574" i="32"/>
  <c r="D5585" i="32"/>
  <c r="D5596" i="32"/>
  <c r="D5607" i="32"/>
  <c r="D5618" i="32"/>
  <c r="D5629" i="32"/>
  <c r="D5640" i="32"/>
  <c r="D5651" i="32"/>
  <c r="D5662" i="32"/>
  <c r="D5673" i="32"/>
  <c r="D5684" i="32"/>
  <c r="D5695" i="32"/>
  <c r="D5706" i="32"/>
  <c r="D5717" i="32"/>
  <c r="D5728" i="32"/>
  <c r="D5739" i="32"/>
  <c r="D5750" i="32"/>
  <c r="D5761" i="32"/>
  <c r="D5772" i="32"/>
  <c r="D5783" i="32"/>
  <c r="D5794" i="32"/>
  <c r="D5805" i="32"/>
  <c r="D5816" i="32"/>
  <c r="D5827" i="32"/>
  <c r="D5838" i="32"/>
  <c r="D5849" i="32"/>
  <c r="D5860" i="32"/>
  <c r="D5871" i="32"/>
  <c r="D5882" i="32"/>
  <c r="D6949" i="32"/>
  <c r="D6960" i="32"/>
  <c r="D6971" i="32"/>
  <c r="D6982" i="32"/>
  <c r="D6993" i="32"/>
  <c r="D7004" i="32"/>
  <c r="D7015" i="32"/>
  <c r="D7026" i="32"/>
  <c r="D7037" i="32"/>
  <c r="D7048" i="32"/>
  <c r="D7059" i="32"/>
  <c r="D7070" i="32"/>
  <c r="D7081" i="32"/>
  <c r="D7092" i="32"/>
  <c r="D7103" i="32"/>
  <c r="D7114" i="32"/>
  <c r="D7125" i="32"/>
  <c r="D7136" i="32"/>
  <c r="D7147" i="32"/>
  <c r="D7158" i="32"/>
  <c r="D7169" i="32"/>
  <c r="D7180" i="32"/>
  <c r="D7191" i="32"/>
  <c r="D7202" i="32"/>
  <c r="D7213" i="32"/>
  <c r="D7224" i="32"/>
  <c r="D7235" i="32"/>
  <c r="D7246" i="32"/>
  <c r="D7257" i="32"/>
  <c r="D7268" i="32"/>
  <c r="D7279" i="32"/>
  <c r="D7290" i="32"/>
  <c r="D7301" i="32"/>
  <c r="D7312" i="32"/>
  <c r="D7323" i="32"/>
  <c r="D7334" i="32"/>
  <c r="D7345" i="32"/>
  <c r="D7356" i="32"/>
  <c r="D7367" i="32"/>
  <c r="D7378" i="32"/>
  <c r="D7389" i="32"/>
  <c r="D7400" i="32"/>
  <c r="D7411" i="32"/>
  <c r="D7422" i="32"/>
  <c r="D7433" i="32"/>
  <c r="D7444" i="32"/>
  <c r="D7455" i="32"/>
  <c r="D7466" i="32"/>
  <c r="D7477" i="32"/>
  <c r="D7488" i="32"/>
  <c r="D7499" i="32"/>
  <c r="D7510" i="32"/>
  <c r="D7521" i="32"/>
  <c r="D7532" i="32"/>
  <c r="D7543" i="32"/>
  <c r="D7554" i="32"/>
  <c r="D7565" i="32"/>
  <c r="D7576" i="32"/>
  <c r="D7587" i="32"/>
  <c r="D7598" i="32"/>
  <c r="D7609" i="32"/>
  <c r="D7620" i="32"/>
  <c r="D7631" i="32"/>
  <c r="D7642" i="32"/>
  <c r="D7653" i="32"/>
  <c r="D7664" i="32"/>
  <c r="D7675" i="32"/>
  <c r="D7686" i="32"/>
  <c r="D3287" i="32"/>
  <c r="D3298" i="32"/>
  <c r="D3309" i="32"/>
  <c r="D3320" i="32"/>
  <c r="D3331" i="32"/>
  <c r="D3342" i="32"/>
  <c r="D3353" i="32"/>
  <c r="D3364" i="32"/>
  <c r="D3375" i="32"/>
  <c r="D3386" i="32"/>
  <c r="D3397" i="32"/>
  <c r="D3408" i="32"/>
  <c r="D3419" i="32"/>
  <c r="D3430" i="32"/>
  <c r="D3441" i="32"/>
  <c r="D3452" i="32"/>
  <c r="D3463" i="32"/>
  <c r="D3474" i="32"/>
  <c r="D3485" i="32"/>
  <c r="D3496" i="32"/>
  <c r="D3507" i="32"/>
  <c r="D3518" i="32"/>
  <c r="D3529" i="32"/>
  <c r="D3540" i="32"/>
  <c r="D3551" i="32"/>
  <c r="D3562" i="32"/>
  <c r="D3573" i="32"/>
  <c r="D3584" i="32"/>
  <c r="D3595" i="32"/>
  <c r="D3606" i="32"/>
  <c r="D3617" i="32"/>
  <c r="D3628" i="32"/>
  <c r="D3639" i="32"/>
  <c r="D3650" i="32"/>
  <c r="D3661" i="32"/>
  <c r="D3672" i="32"/>
  <c r="D3683" i="32"/>
  <c r="D3694" i="32"/>
  <c r="D3705" i="32"/>
  <c r="D3716" i="32"/>
  <c r="D3727" i="32"/>
  <c r="D3738" i="32"/>
  <c r="D3749" i="32"/>
  <c r="D3760" i="32"/>
  <c r="D3771" i="32"/>
  <c r="D3782" i="32"/>
  <c r="D3793" i="32"/>
  <c r="D3804" i="32"/>
  <c r="D3815" i="32"/>
  <c r="D3826" i="32"/>
  <c r="D3837" i="32"/>
  <c r="D3848" i="32"/>
  <c r="D3859" i="32"/>
  <c r="D3870" i="32"/>
  <c r="D3881" i="32"/>
  <c r="D3892" i="32"/>
  <c r="D3903" i="32"/>
  <c r="D3914" i="32"/>
  <c r="D3925" i="32"/>
  <c r="D3936" i="32"/>
  <c r="D3947" i="32"/>
  <c r="D3958" i="32"/>
  <c r="D3969" i="32"/>
  <c r="D3980" i="32"/>
  <c r="D3991" i="32"/>
  <c r="D4002" i="32"/>
  <c r="D4013" i="32"/>
  <c r="D4024" i="32"/>
  <c r="D4035" i="32"/>
  <c r="D4046" i="32"/>
  <c r="D4057" i="32"/>
  <c r="D4068" i="32"/>
  <c r="D4079" i="32"/>
  <c r="D4090" i="32"/>
  <c r="D4101" i="32"/>
  <c r="D4112" i="32"/>
  <c r="D4123" i="32"/>
  <c r="D4134" i="32"/>
  <c r="D4145" i="32"/>
  <c r="D4156" i="32"/>
  <c r="D4167" i="32"/>
  <c r="D4178" i="32"/>
  <c r="D4189" i="32"/>
  <c r="D4200" i="32"/>
  <c r="D4211" i="32"/>
  <c r="D4222" i="32"/>
  <c r="D4233" i="32"/>
  <c r="D4244" i="32"/>
  <c r="D4255" i="32"/>
  <c r="D4266" i="32"/>
  <c r="D4277" i="32"/>
  <c r="D4288" i="32"/>
  <c r="D4299" i="32"/>
  <c r="D4310" i="32"/>
  <c r="D4321" i="32"/>
  <c r="D4332" i="32"/>
  <c r="D4343" i="32"/>
  <c r="D4354" i="32"/>
  <c r="D4365" i="32"/>
  <c r="D4376" i="32"/>
  <c r="D4387" i="32"/>
  <c r="D4398" i="32"/>
  <c r="D4409" i="32"/>
  <c r="D4420" i="32"/>
  <c r="D4431" i="32"/>
  <c r="D4442" i="32"/>
  <c r="D4453" i="32"/>
  <c r="D4464" i="32"/>
  <c r="D4475" i="32"/>
  <c r="D4486" i="32"/>
  <c r="D4497" i="32"/>
  <c r="D4508" i="32"/>
  <c r="D4519" i="32"/>
  <c r="D4530" i="32"/>
  <c r="D4541" i="32"/>
  <c r="D4552" i="32"/>
  <c r="D4563" i="32"/>
  <c r="D4574" i="32"/>
  <c r="D4585" i="32"/>
  <c r="D4596" i="32"/>
  <c r="D4607" i="32"/>
  <c r="D4618" i="32"/>
  <c r="D4629" i="32"/>
  <c r="D4640" i="32"/>
  <c r="D4651" i="32"/>
  <c r="D4662" i="32"/>
  <c r="D4673" i="32"/>
  <c r="D4684" i="32"/>
  <c r="D4695" i="32"/>
  <c r="D4706" i="32"/>
  <c r="D4717" i="32"/>
  <c r="D4728" i="32"/>
  <c r="D4739" i="32"/>
  <c r="D4750" i="32"/>
  <c r="D4761" i="32"/>
  <c r="D4772" i="32"/>
  <c r="D4783" i="32"/>
  <c r="D4794" i="32"/>
  <c r="D4805" i="32"/>
  <c r="D4816" i="32"/>
  <c r="D4827" i="32"/>
  <c r="D4838" i="32"/>
  <c r="D4849" i="32"/>
  <c r="D4860" i="32"/>
  <c r="D4871" i="32"/>
  <c r="D4882" i="32"/>
  <c r="D4893" i="32"/>
  <c r="D4904" i="32"/>
  <c r="D4915" i="32"/>
  <c r="D4926" i="32"/>
  <c r="D4937" i="32"/>
  <c r="D4948" i="32"/>
  <c r="D4959" i="32"/>
  <c r="D4970" i="32"/>
  <c r="D4981" i="32"/>
  <c r="D4992" i="32"/>
  <c r="D5003" i="32"/>
  <c r="D5014" i="32"/>
  <c r="D5025" i="32"/>
  <c r="D5036" i="32"/>
  <c r="D5047" i="32"/>
  <c r="D5058" i="32"/>
  <c r="D5069" i="32"/>
  <c r="D5080" i="32"/>
  <c r="D5091" i="32"/>
  <c r="D5102" i="32"/>
  <c r="D5113" i="32"/>
  <c r="D5124" i="32"/>
  <c r="D5135" i="32"/>
  <c r="D5146" i="32"/>
  <c r="D5157" i="32"/>
  <c r="D5168" i="32"/>
  <c r="D5179" i="32"/>
  <c r="D5190" i="32"/>
  <c r="D5201" i="32"/>
  <c r="D5212" i="32"/>
  <c r="D5223" i="32"/>
  <c r="D5234" i="32"/>
  <c r="D5245" i="32"/>
  <c r="D5256" i="32"/>
  <c r="D5267" i="32"/>
  <c r="D5278" i="32"/>
  <c r="D5289" i="32"/>
  <c r="D5300" i="32"/>
  <c r="D5311" i="32"/>
  <c r="D5322" i="32"/>
  <c r="D5333" i="32"/>
  <c r="D5344" i="32"/>
  <c r="D5355" i="32"/>
  <c r="D5366" i="32"/>
  <c r="D5377" i="32"/>
  <c r="D5388" i="32"/>
  <c r="D5399" i="32"/>
  <c r="D5410" i="32"/>
  <c r="D5421" i="32"/>
  <c r="D5432" i="32"/>
  <c r="D5443" i="32"/>
  <c r="D5454" i="32"/>
  <c r="D5465" i="32"/>
  <c r="D5476" i="32"/>
  <c r="D5487" i="32"/>
  <c r="D5498" i="32"/>
  <c r="D5509" i="32"/>
  <c r="D5520" i="32"/>
  <c r="D5531" i="32"/>
  <c r="D5542" i="32"/>
  <c r="D5553" i="32"/>
  <c r="D5564" i="32"/>
  <c r="D5575" i="32"/>
  <c r="D5586" i="32"/>
  <c r="D5597" i="32"/>
  <c r="D5608" i="32"/>
  <c r="D5619" i="32"/>
  <c r="D5630" i="32"/>
  <c r="D5641" i="32"/>
  <c r="D5652" i="32"/>
  <c r="D5663" i="32"/>
  <c r="D5674" i="32"/>
  <c r="D5685" i="32"/>
  <c r="D5696" i="32"/>
  <c r="D5707" i="32"/>
  <c r="D5718" i="32"/>
  <c r="D5729" i="32"/>
  <c r="D5740" i="32"/>
  <c r="D5751" i="32"/>
  <c r="D5762" i="32"/>
  <c r="D5773" i="32"/>
  <c r="D5784" i="32"/>
  <c r="D5795" i="32"/>
  <c r="D5806" i="32"/>
  <c r="D5817" i="32"/>
  <c r="D5828" i="32"/>
  <c r="D5839" i="32"/>
  <c r="D5850" i="32"/>
  <c r="D5861" i="32"/>
  <c r="D5872" i="32"/>
  <c r="D5883" i="32"/>
  <c r="D5894" i="32"/>
  <c r="D5905" i="32"/>
  <c r="D5916" i="32"/>
  <c r="D5927" i="32"/>
  <c r="D5938" i="32"/>
  <c r="D5949" i="32"/>
  <c r="D5960" i="32"/>
  <c r="D5971" i="32"/>
  <c r="D5982" i="32"/>
  <c r="D5993" i="32"/>
  <c r="D6004" i="32"/>
  <c r="D6015" i="32"/>
  <c r="D6026" i="32"/>
  <c r="D6037" i="32"/>
  <c r="D6048" i="32"/>
  <c r="D6059" i="32"/>
  <c r="D6070" i="32"/>
  <c r="D6081" i="32"/>
  <c r="D6092" i="32"/>
  <c r="D6103" i="32"/>
  <c r="D6114" i="32"/>
  <c r="D6125" i="32"/>
  <c r="D6136" i="32"/>
  <c r="D6147" i="32"/>
  <c r="D6158" i="32"/>
  <c r="D6169" i="32"/>
  <c r="D6180" i="32"/>
  <c r="D6191" i="32"/>
  <c r="D6202" i="32"/>
  <c r="D6213" i="32"/>
  <c r="D6224" i="32"/>
  <c r="D6235" i="32"/>
  <c r="D6246" i="32"/>
  <c r="D6257" i="32"/>
  <c r="D6268" i="32"/>
  <c r="D6279" i="32"/>
  <c r="D6290" i="32"/>
  <c r="D6301" i="32"/>
  <c r="D6312" i="32"/>
  <c r="D6323" i="32"/>
  <c r="D6334" i="32"/>
  <c r="D6345" i="32"/>
  <c r="D6356" i="32"/>
  <c r="D2573" i="32"/>
  <c r="D2584" i="32"/>
  <c r="D2595" i="32"/>
  <c r="D2606" i="32"/>
  <c r="D2617" i="32"/>
  <c r="D2628" i="32"/>
  <c r="D2639" i="32"/>
  <c r="D2650" i="32"/>
  <c r="D2661" i="32"/>
  <c r="D2672" i="32"/>
  <c r="D2683" i="32"/>
  <c r="D2694" i="32"/>
  <c r="D2705" i="32"/>
  <c r="D2716" i="32"/>
  <c r="D2727" i="32"/>
  <c r="D2738" i="32"/>
  <c r="D2749" i="32"/>
  <c r="D2760" i="32"/>
  <c r="D2771" i="32"/>
  <c r="D2782" i="32"/>
  <c r="D2793" i="32"/>
  <c r="D2804" i="32"/>
  <c r="D2815" i="32"/>
  <c r="D2826" i="32"/>
  <c r="D2837" i="32"/>
  <c r="D2848" i="32"/>
  <c r="D2859" i="32"/>
  <c r="D2870" i="32"/>
  <c r="D2881" i="32"/>
  <c r="D2892" i="32"/>
  <c r="D2903" i="32"/>
  <c r="D2914" i="32"/>
  <c r="D2925" i="32"/>
  <c r="D2936" i="32"/>
  <c r="D2947" i="32"/>
  <c r="D2958" i="32"/>
  <c r="D2969" i="32"/>
  <c r="D2980" i="32"/>
  <c r="D2991" i="32"/>
  <c r="D3002" i="32"/>
  <c r="D3013" i="32"/>
  <c r="D3024" i="32"/>
  <c r="D3035" i="32"/>
  <c r="D3046" i="32"/>
  <c r="D3057" i="32"/>
  <c r="D3068" i="32"/>
  <c r="D3079" i="32"/>
  <c r="D3090" i="32"/>
  <c r="D3101" i="32"/>
  <c r="D3112" i="32"/>
  <c r="D3123" i="32"/>
  <c r="D3134" i="32"/>
  <c r="D3145" i="32"/>
  <c r="D3156" i="32"/>
  <c r="D3167" i="32"/>
  <c r="D3178" i="32"/>
  <c r="D3189" i="32"/>
  <c r="D3200" i="32"/>
  <c r="D3211" i="32"/>
  <c r="D3222" i="32"/>
  <c r="D3233" i="32"/>
  <c r="D3244" i="32"/>
  <c r="D3255" i="32"/>
  <c r="D3266" i="32"/>
  <c r="D3277" i="32"/>
  <c r="D3288" i="32"/>
  <c r="D3299" i="32"/>
  <c r="D3310" i="32"/>
  <c r="D3321" i="32"/>
  <c r="D3332" i="32"/>
  <c r="D3343" i="32"/>
  <c r="D3354" i="32"/>
  <c r="D3365" i="32"/>
  <c r="D3376" i="32"/>
  <c r="D3387" i="32"/>
  <c r="D3398" i="32"/>
  <c r="D3409" i="32"/>
  <c r="D3420" i="32"/>
  <c r="D3431" i="32"/>
  <c r="D3442" i="32"/>
  <c r="D3453" i="32"/>
  <c r="D3464" i="32"/>
  <c r="D3475" i="32"/>
  <c r="D3486" i="32"/>
  <c r="D3497" i="32"/>
  <c r="D3508" i="32"/>
  <c r="D3519" i="32"/>
  <c r="D3530" i="32"/>
  <c r="D3541" i="32"/>
  <c r="D3552" i="32"/>
  <c r="D3563" i="32"/>
  <c r="D3574" i="32"/>
  <c r="D3585" i="32"/>
  <c r="D3596" i="32"/>
  <c r="D3607" i="32"/>
  <c r="D3618" i="32"/>
  <c r="D3629" i="32"/>
  <c r="D3640" i="32"/>
  <c r="D3651" i="32"/>
  <c r="D3662" i="32"/>
  <c r="D3673" i="32"/>
  <c r="D3684" i="32"/>
  <c r="D3695" i="32"/>
  <c r="D3706" i="32"/>
  <c r="D3717" i="32"/>
  <c r="D3728" i="32"/>
  <c r="D3739" i="32"/>
  <c r="D3750" i="32"/>
  <c r="D3761" i="32"/>
  <c r="D3772" i="32"/>
  <c r="D3783" i="32"/>
  <c r="D3794" i="32"/>
  <c r="D3805" i="32"/>
  <c r="D3816" i="32"/>
  <c r="D3827" i="32"/>
  <c r="D3838" i="32"/>
  <c r="D3849" i="32"/>
  <c r="D3860" i="32"/>
  <c r="D3871" i="32"/>
  <c r="D3882" i="32"/>
  <c r="D3893" i="32"/>
  <c r="D3904" i="32"/>
  <c r="D3915" i="32"/>
  <c r="D3926" i="32"/>
  <c r="D3937" i="32"/>
  <c r="D3948" i="32"/>
  <c r="D3959" i="32"/>
  <c r="D3970" i="32"/>
  <c r="D3981" i="32"/>
  <c r="D3992" i="32"/>
  <c r="D4003" i="32"/>
  <c r="D4014" i="32"/>
  <c r="D4025" i="32"/>
  <c r="D4036" i="32"/>
  <c r="D4047" i="32"/>
  <c r="D4058" i="32"/>
  <c r="D4069" i="32"/>
  <c r="D4080" i="32"/>
  <c r="D4091" i="32"/>
  <c r="D4102" i="32"/>
  <c r="D4113" i="32"/>
  <c r="D4124" i="32"/>
  <c r="D4135" i="32"/>
  <c r="D4146" i="32"/>
  <c r="D4157" i="32"/>
  <c r="D4168" i="32"/>
  <c r="D4179" i="32"/>
  <c r="D4190" i="32"/>
  <c r="D4201" i="32"/>
  <c r="D4212" i="32"/>
  <c r="D4223" i="32"/>
  <c r="D4234" i="32"/>
  <c r="D4245" i="32"/>
  <c r="D4256" i="32"/>
  <c r="D4267" i="32"/>
  <c r="D4278" i="32"/>
  <c r="D4289" i="32"/>
  <c r="D4300" i="32"/>
  <c r="D4311" i="32"/>
  <c r="D4322" i="32"/>
  <c r="D4333" i="32"/>
  <c r="D4344" i="32"/>
  <c r="D4355" i="32"/>
  <c r="D4366" i="32"/>
  <c r="D4377" i="32"/>
  <c r="D4388" i="32"/>
  <c r="D4399" i="32"/>
  <c r="D4410" i="32"/>
  <c r="D4421" i="32"/>
  <c r="D4432" i="32"/>
  <c r="D4443" i="32"/>
  <c r="D4454" i="32"/>
  <c r="D4465" i="32"/>
  <c r="D4476" i="32"/>
  <c r="D4487" i="32"/>
  <c r="D4498" i="32"/>
  <c r="D4509" i="32"/>
  <c r="D4520" i="32"/>
  <c r="D4531" i="32"/>
  <c r="D4542" i="32"/>
  <c r="D4553" i="32"/>
  <c r="D4564" i="32"/>
  <c r="D4575" i="32"/>
  <c r="D4586" i="32"/>
  <c r="D4597" i="32"/>
  <c r="D4608" i="32"/>
  <c r="D4619" i="32"/>
  <c r="D4630" i="32"/>
  <c r="D4641" i="32"/>
  <c r="D4652" i="32"/>
  <c r="D4663" i="32"/>
  <c r="D4674" i="32"/>
  <c r="D4685" i="32"/>
  <c r="D4696" i="32"/>
  <c r="D4707" i="32"/>
  <c r="D4718" i="32"/>
  <c r="D4729" i="32"/>
  <c r="D4740" i="32"/>
  <c r="D4751" i="32"/>
  <c r="D4762" i="32"/>
  <c r="D4773" i="32"/>
  <c r="D4784" i="32"/>
  <c r="D4795" i="32"/>
  <c r="D4806" i="32"/>
  <c r="D4817" i="32"/>
  <c r="D4828" i="32"/>
  <c r="D4839" i="32"/>
  <c r="D4850" i="32"/>
  <c r="D4861" i="32"/>
  <c r="D4872" i="32"/>
  <c r="D4883" i="32"/>
  <c r="D4894" i="32"/>
  <c r="D4905" i="32"/>
  <c r="D4916" i="32"/>
  <c r="D4927" i="32"/>
  <c r="D4938" i="32"/>
  <c r="D4949" i="32"/>
  <c r="D4960" i="32"/>
  <c r="D4971" i="32"/>
  <c r="D4982" i="32"/>
  <c r="D4993" i="32"/>
  <c r="D5004" i="32"/>
  <c r="D5015" i="32"/>
  <c r="D5026" i="32"/>
  <c r="D5037" i="32"/>
  <c r="D5048" i="32"/>
  <c r="D5059" i="32"/>
  <c r="D5070" i="32"/>
  <c r="D5081" i="32"/>
  <c r="D5092" i="32"/>
  <c r="D5103" i="32"/>
  <c r="D5114" i="32"/>
  <c r="D5125" i="32"/>
  <c r="D5136" i="32"/>
  <c r="D5147" i="32"/>
  <c r="D5158" i="32"/>
  <c r="D5169" i="32"/>
  <c r="D5180" i="32"/>
  <c r="D5191" i="32"/>
  <c r="D4136" i="32"/>
  <c r="D4147" i="32"/>
  <c r="D4158" i="32"/>
  <c r="D4169" i="32"/>
  <c r="D4180" i="32"/>
  <c r="D4191" i="32"/>
  <c r="D4202" i="32"/>
  <c r="D4213" i="32"/>
  <c r="D4224" i="32"/>
  <c r="D4235" i="32"/>
  <c r="D4246" i="32"/>
  <c r="D4257" i="32"/>
  <c r="D4268" i="32"/>
  <c r="D4279" i="32"/>
  <c r="D4290" i="32"/>
  <c r="D4301" i="32"/>
  <c r="D4312" i="32"/>
  <c r="D4323" i="32"/>
  <c r="D4334" i="32"/>
  <c r="D4345" i="32"/>
  <c r="D4356" i="32"/>
  <c r="D4367" i="32"/>
  <c r="D4378" i="32"/>
  <c r="D4389" i="32"/>
  <c r="D4400" i="32"/>
  <c r="D4411" i="32"/>
  <c r="D4422" i="32"/>
  <c r="D4433" i="32"/>
  <c r="D4444" i="32"/>
  <c r="D4455" i="32"/>
  <c r="D4466" i="32"/>
  <c r="D4477" i="32"/>
  <c r="D4488" i="32"/>
  <c r="D4499" i="32"/>
  <c r="D4510" i="32"/>
  <c r="D4521" i="32"/>
  <c r="D4532" i="32"/>
  <c r="D4543" i="32"/>
  <c r="D4554" i="32"/>
  <c r="D4565" i="32"/>
  <c r="D4576" i="32"/>
  <c r="D4587" i="32"/>
  <c r="D4598" i="32"/>
  <c r="D4609" i="32"/>
  <c r="D4620" i="32"/>
  <c r="D4631" i="32"/>
  <c r="D4642" i="32"/>
  <c r="D4653" i="32"/>
  <c r="D4664" i="32"/>
  <c r="D4675" i="32"/>
  <c r="D4686" i="32"/>
  <c r="D4697" i="32"/>
  <c r="D4708" i="32"/>
  <c r="D4719" i="32"/>
  <c r="D4730" i="32"/>
  <c r="D4741" i="32"/>
  <c r="D4752" i="32"/>
  <c r="D4763" i="32"/>
  <c r="D4774" i="32"/>
  <c r="D4785" i="32"/>
  <c r="D4796" i="32"/>
  <c r="D4807" i="32"/>
  <c r="D4818" i="32"/>
  <c r="D4829" i="32"/>
  <c r="D4840" i="32"/>
  <c r="D4851" i="32"/>
  <c r="D4862" i="32"/>
  <c r="D4873" i="32"/>
  <c r="D4884" i="32"/>
  <c r="D4895" i="32"/>
  <c r="D4906" i="32"/>
  <c r="D4917" i="32"/>
  <c r="D4928" i="32"/>
  <c r="D4939" i="32"/>
  <c r="D4950" i="32"/>
  <c r="D4961" i="32"/>
  <c r="D4972" i="32"/>
  <c r="D4983" i="32"/>
  <c r="D4994" i="32"/>
  <c r="D5005" i="32"/>
  <c r="D5016" i="32"/>
  <c r="D5027" i="32"/>
  <c r="D5038" i="32"/>
  <c r="D5049" i="32"/>
  <c r="D5060" i="32"/>
  <c r="D5071" i="32"/>
  <c r="D5082" i="32"/>
  <c r="D5093" i="32"/>
  <c r="D5104" i="32"/>
  <c r="D5115" i="32"/>
  <c r="D5126" i="32"/>
  <c r="D5137" i="32"/>
  <c r="D5148" i="32"/>
  <c r="D5159" i="32"/>
  <c r="D5170" i="32"/>
  <c r="D5181" i="32"/>
  <c r="D5192" i="32"/>
  <c r="D5203" i="32"/>
  <c r="D5214" i="32"/>
  <c r="D5225" i="32"/>
  <c r="D5236" i="32"/>
  <c r="D5247" i="32"/>
  <c r="D5258" i="32"/>
  <c r="D5269" i="32"/>
  <c r="D5280" i="32"/>
  <c r="D5291" i="32"/>
  <c r="D5302" i="32"/>
  <c r="D5313" i="32"/>
  <c r="D5324" i="32"/>
  <c r="D5335" i="32"/>
  <c r="D5346" i="32"/>
  <c r="D5357" i="32"/>
  <c r="D5368" i="32"/>
  <c r="D5379" i="32"/>
  <c r="D5390" i="32"/>
  <c r="D5401" i="32"/>
  <c r="D5412" i="32"/>
  <c r="D5423" i="32"/>
  <c r="D5434" i="32"/>
  <c r="D5445" i="32"/>
  <c r="D5456" i="32"/>
  <c r="D5467" i="32"/>
  <c r="D5478" i="32"/>
  <c r="D5489" i="32"/>
  <c r="D5500" i="32"/>
  <c r="D5511" i="32"/>
  <c r="D5522" i="32"/>
  <c r="D5533" i="32"/>
  <c r="D5544" i="32"/>
  <c r="D5555" i="32"/>
  <c r="D5566" i="32"/>
  <c r="D5577" i="32"/>
  <c r="D5588" i="32"/>
  <c r="D5599" i="32"/>
  <c r="D5610" i="32"/>
  <c r="D5621" i="32"/>
  <c r="D5632" i="32"/>
  <c r="D5643" i="32"/>
  <c r="D5654" i="32"/>
  <c r="D5665" i="32"/>
  <c r="D5676" i="32"/>
  <c r="D5687" i="32"/>
  <c r="D5698" i="32"/>
  <c r="D5709" i="32"/>
  <c r="D5720" i="32"/>
  <c r="D5731" i="32"/>
  <c r="D5742" i="32"/>
  <c r="D5753" i="32"/>
  <c r="D5764" i="32"/>
  <c r="D5775" i="32"/>
  <c r="D5786" i="32"/>
  <c r="D5797" i="32"/>
  <c r="D5808" i="32"/>
  <c r="D5819" i="32"/>
  <c r="D5830" i="32"/>
  <c r="D5841" i="32"/>
  <c r="D5852" i="32"/>
  <c r="D5863" i="32"/>
  <c r="D5874" i="32"/>
  <c r="D5885" i="32"/>
  <c r="D5896" i="32"/>
  <c r="D5907" i="32"/>
  <c r="D5918" i="32"/>
  <c r="D5929" i="32"/>
  <c r="D5940" i="32"/>
  <c r="D5951" i="32"/>
  <c r="D5962" i="32"/>
  <c r="D5973" i="32"/>
  <c r="D5984" i="32"/>
  <c r="D5995" i="32"/>
  <c r="D6006" i="32"/>
  <c r="D6017" i="32"/>
  <c r="D6028" i="32"/>
  <c r="D6039" i="32"/>
  <c r="D6050" i="32"/>
  <c r="D6061" i="32"/>
  <c r="D6072" i="32"/>
  <c r="D6083" i="32"/>
  <c r="D6094" i="32"/>
  <c r="D6105" i="32"/>
  <c r="D6116" i="32"/>
  <c r="D6127" i="32"/>
  <c r="D6138" i="32"/>
  <c r="D6149" i="32"/>
  <c r="D6160" i="32"/>
  <c r="D6171" i="32"/>
  <c r="D6182" i="32"/>
  <c r="D6193" i="32"/>
  <c r="D6204" i="32"/>
  <c r="D6215" i="32"/>
  <c r="D6226" i="32"/>
  <c r="D6237" i="32"/>
  <c r="D6248" i="32"/>
  <c r="D6259" i="32"/>
  <c r="D6270" i="32"/>
  <c r="D6281" i="32"/>
  <c r="D6292" i="32"/>
  <c r="D6303" i="32"/>
  <c r="D6314" i="32"/>
  <c r="D6325" i="32"/>
  <c r="D6336" i="32"/>
  <c r="D6347" i="32"/>
  <c r="D6358" i="32"/>
  <c r="D6369" i="32"/>
  <c r="D6380" i="32"/>
  <c r="D6391" i="32"/>
  <c r="D6402" i="32"/>
  <c r="D6413" i="32"/>
  <c r="D6424" i="32"/>
  <c r="D6435" i="32"/>
  <c r="D6446" i="32"/>
  <c r="D6457" i="32"/>
  <c r="D6468" i="32"/>
  <c r="D6479" i="32"/>
  <c r="D6490" i="32"/>
  <c r="D6501" i="32"/>
  <c r="D6512" i="32"/>
  <c r="D6523" i="32"/>
  <c r="D6534" i="32"/>
  <c r="D6545" i="32"/>
  <c r="D6556" i="32"/>
  <c r="D6567" i="32"/>
  <c r="D6578" i="32"/>
  <c r="D6589" i="32"/>
  <c r="D6600" i="32"/>
  <c r="D6611" i="32"/>
  <c r="D6622" i="32"/>
  <c r="D6633" i="32"/>
  <c r="D6644" i="32"/>
  <c r="D6655" i="32"/>
  <c r="D6666" i="32"/>
  <c r="D6677" i="32"/>
  <c r="D6688" i="32"/>
  <c r="D6699" i="32"/>
  <c r="D6710" i="32"/>
  <c r="D6721" i="32"/>
  <c r="D6732" i="32"/>
  <c r="D6743" i="32"/>
  <c r="D6754" i="32"/>
  <c r="D6765" i="32"/>
  <c r="D6776" i="32"/>
  <c r="D6787" i="32"/>
  <c r="D6798" i="32"/>
  <c r="D6809" i="32"/>
  <c r="D6820" i="32"/>
  <c r="D6831" i="32"/>
  <c r="D6842" i="32"/>
  <c r="D6853" i="32"/>
  <c r="D6864" i="32"/>
  <c r="D6875" i="32"/>
  <c r="D6886" i="32"/>
  <c r="D6897" i="32"/>
  <c r="D6908" i="32"/>
  <c r="D6919" i="32"/>
  <c r="D6930" i="32"/>
  <c r="D6941" i="32"/>
  <c r="D6952" i="32"/>
  <c r="D6963" i="32"/>
  <c r="D6974" i="32"/>
  <c r="D6985" i="32"/>
  <c r="D6996" i="32"/>
  <c r="D7007" i="32"/>
  <c r="D7018" i="32"/>
  <c r="D7029" i="32"/>
  <c r="D7040" i="32"/>
  <c r="D7051" i="32"/>
  <c r="D4357" i="32"/>
  <c r="D4368" i="32"/>
  <c r="D4379" i="32"/>
  <c r="D4390" i="32"/>
  <c r="D4401" i="32"/>
  <c r="D4412" i="32"/>
  <c r="D4423" i="32"/>
  <c r="D4434" i="32"/>
  <c r="D4445" i="32"/>
  <c r="D4456" i="32"/>
  <c r="D4467" i="32"/>
  <c r="D4478" i="32"/>
  <c r="D4489" i="32"/>
  <c r="D4500" i="32"/>
  <c r="D4511" i="32"/>
  <c r="D4522" i="32"/>
  <c r="D4533" i="32"/>
  <c r="D4544" i="32"/>
  <c r="D4555" i="32"/>
  <c r="D4566" i="32"/>
  <c r="D4577" i="32"/>
  <c r="D4588" i="32"/>
  <c r="D4599" i="32"/>
  <c r="D4610" i="32"/>
  <c r="D4621" i="32"/>
  <c r="D4632" i="32"/>
  <c r="D4643" i="32"/>
  <c r="D4654" i="32"/>
  <c r="D4665" i="32"/>
  <c r="D4676" i="32"/>
  <c r="D4687" i="32"/>
  <c r="D4698" i="32"/>
  <c r="D4709" i="32"/>
  <c r="D4720" i="32"/>
  <c r="D4731" i="32"/>
  <c r="D4742" i="32"/>
  <c r="D4753" i="32"/>
  <c r="D4764" i="32"/>
  <c r="D4775" i="32"/>
  <c r="D4786" i="32"/>
  <c r="D4797" i="32"/>
  <c r="D4808" i="32"/>
  <c r="D4819" i="32"/>
  <c r="D4830" i="32"/>
  <c r="D4841" i="32"/>
  <c r="D4852" i="32"/>
  <c r="D4863" i="32"/>
  <c r="D4874" i="32"/>
  <c r="D4885" i="32"/>
  <c r="D4896" i="32"/>
  <c r="D4907" i="32"/>
  <c r="D4918" i="32"/>
  <c r="D4929" i="32"/>
  <c r="D4940" i="32"/>
  <c r="D4951" i="32"/>
  <c r="D4962" i="32"/>
  <c r="D4973" i="32"/>
  <c r="D4984" i="32"/>
  <c r="D4995" i="32"/>
  <c r="D5006" i="32"/>
  <c r="D5017" i="32"/>
  <c r="D5028" i="32"/>
  <c r="D5039" i="32"/>
  <c r="D5050" i="32"/>
  <c r="D5061" i="32"/>
  <c r="D5072" i="32"/>
  <c r="D5083" i="32"/>
  <c r="D5094" i="32"/>
  <c r="D5105" i="32"/>
  <c r="D5116" i="32"/>
  <c r="D5127" i="32"/>
  <c r="D5138" i="32"/>
  <c r="D5149" i="32"/>
  <c r="D5160" i="32"/>
  <c r="D5171" i="32"/>
  <c r="D5182" i="32"/>
  <c r="D5193" i="32"/>
  <c r="D5204" i="32"/>
  <c r="D5215" i="32"/>
  <c r="D5226" i="32"/>
  <c r="D5237" i="32"/>
  <c r="D5248" i="32"/>
  <c r="D5259" i="32"/>
  <c r="D5270" i="32"/>
  <c r="D5281" i="32"/>
  <c r="D5292" i="32"/>
  <c r="D5303" i="32"/>
  <c r="D5314" i="32"/>
  <c r="D5325" i="32"/>
  <c r="D5336" i="32"/>
  <c r="D5347" i="32"/>
  <c r="D5358" i="32"/>
  <c r="D5369" i="32"/>
  <c r="D5380" i="32"/>
  <c r="D5391" i="32"/>
  <c r="D5402" i="32"/>
  <c r="D5413" i="32"/>
  <c r="D5424" i="32"/>
  <c r="D5435" i="32"/>
  <c r="D5446" i="32"/>
  <c r="D5457" i="32"/>
  <c r="D5468" i="32"/>
  <c r="D5479" i="32"/>
  <c r="D5490" i="32"/>
  <c r="D5501" i="32"/>
  <c r="D5512" i="32"/>
  <c r="D5523" i="32"/>
  <c r="D5534" i="32"/>
  <c r="D5545" i="32"/>
  <c r="D5556" i="32"/>
  <c r="D5567" i="32"/>
  <c r="D5578" i="32"/>
  <c r="D5589" i="32"/>
  <c r="D5600" i="32"/>
  <c r="D5611" i="32"/>
  <c r="D5622" i="32"/>
  <c r="D5633" i="32"/>
  <c r="D5644" i="32"/>
  <c r="D5655" i="32"/>
  <c r="D5666" i="32"/>
  <c r="D5677" i="32"/>
  <c r="D5688" i="32"/>
  <c r="D5699" i="32"/>
  <c r="D5710" i="32"/>
  <c r="D5721" i="32"/>
  <c r="D5732" i="32"/>
  <c r="D5743" i="32"/>
  <c r="D5754" i="32"/>
  <c r="D5765" i="32"/>
  <c r="D5776" i="32"/>
  <c r="D5787" i="32"/>
  <c r="D5798" i="32"/>
  <c r="D5809" i="32"/>
  <c r="D5820" i="32"/>
  <c r="D5831" i="32"/>
  <c r="D5842" i="32"/>
  <c r="D5853" i="32"/>
  <c r="D5864" i="32"/>
  <c r="D5875" i="32"/>
  <c r="D5886" i="32"/>
  <c r="D5897" i="32"/>
  <c r="D5908" i="32"/>
  <c r="D5919" i="32"/>
  <c r="D5930" i="32"/>
  <c r="D5941" i="32"/>
  <c r="D5952" i="32"/>
  <c r="D5963" i="32"/>
  <c r="D5974" i="32"/>
  <c r="D5985" i="32"/>
  <c r="D5996" i="32"/>
  <c r="D6007" i="32"/>
  <c r="D6018" i="32"/>
  <c r="D6029" i="32"/>
  <c r="D6040" i="32"/>
  <c r="D6051" i="32"/>
  <c r="D6062" i="32"/>
  <c r="D6073" i="32"/>
  <c r="D6084" i="32"/>
  <c r="D6095" i="32"/>
  <c r="D6106" i="32"/>
  <c r="D6117" i="32"/>
  <c r="D6128" i="32"/>
  <c r="D6139" i="32"/>
  <c r="D6150" i="32"/>
  <c r="D6161" i="32"/>
  <c r="D6172" i="32"/>
  <c r="D6183" i="32"/>
  <c r="D6194" i="32"/>
  <c r="D6205" i="32"/>
  <c r="D6216" i="32"/>
  <c r="D6227" i="32"/>
  <c r="D6238" i="32"/>
  <c r="D6249" i="32"/>
  <c r="D6260" i="32"/>
  <c r="D6271" i="32"/>
  <c r="D6282" i="32"/>
  <c r="D6293" i="32"/>
  <c r="D6304" i="32"/>
  <c r="D6315" i="32"/>
  <c r="D6326" i="32"/>
  <c r="D6337" i="32"/>
  <c r="D6348" i="32"/>
  <c r="D6359" i="32"/>
  <c r="D6370" i="32"/>
  <c r="D6381" i="32"/>
  <c r="D6392" i="32"/>
  <c r="D6403" i="32"/>
  <c r="D6414" i="32"/>
  <c r="D6425" i="32"/>
  <c r="D6436" i="32"/>
  <c r="D6447" i="32"/>
  <c r="D6458" i="32"/>
  <c r="D6469" i="32"/>
  <c r="D6480" i="32"/>
  <c r="D6491" i="32"/>
  <c r="D6502" i="32"/>
  <c r="D6513" i="32"/>
  <c r="D6524" i="32"/>
  <c r="D6535" i="32"/>
  <c r="D6546" i="32"/>
  <c r="D6557" i="32"/>
  <c r="D6568" i="32"/>
  <c r="D6579" i="32"/>
  <c r="D6590" i="32"/>
  <c r="D6601" i="32"/>
  <c r="D6612" i="32"/>
  <c r="D6623" i="32"/>
  <c r="D6634" i="32"/>
  <c r="D6645" i="32"/>
  <c r="D6656" i="32"/>
  <c r="D6667" i="32"/>
  <c r="D6678" i="32"/>
  <c r="D6689" i="32"/>
  <c r="D6700" i="32"/>
  <c r="D6711" i="32"/>
  <c r="D6722" i="32"/>
  <c r="D6733" i="32"/>
  <c r="D6744" i="32"/>
  <c r="D6755" i="32"/>
  <c r="D6766" i="32"/>
  <c r="D6777" i="32"/>
  <c r="D6788" i="32"/>
  <c r="D6799" i="32"/>
  <c r="D6810" i="32"/>
  <c r="D6821" i="32"/>
  <c r="D6832" i="32"/>
  <c r="D6843" i="32"/>
  <c r="D6854" i="32"/>
  <c r="D6865" i="32"/>
  <c r="D6876" i="32"/>
  <c r="D6887" i="32"/>
  <c r="D6898" i="32"/>
  <c r="D6909" i="32"/>
  <c r="D6920" i="32"/>
  <c r="D6931" i="32"/>
  <c r="D6942" i="32"/>
  <c r="D6953" i="32"/>
  <c r="D6964" i="32"/>
  <c r="D6975" i="32"/>
  <c r="D6986" i="32"/>
  <c r="D6997" i="32"/>
  <c r="D7008" i="32"/>
  <c r="D7019" i="32"/>
  <c r="D7030" i="32"/>
  <c r="D7041" i="32"/>
  <c r="D7052" i="32"/>
  <c r="D7063" i="32"/>
  <c r="D7074" i="32"/>
  <c r="D7085" i="32"/>
  <c r="D7096" i="32"/>
  <c r="D7107" i="32"/>
  <c r="D7118" i="32"/>
  <c r="D7129" i="32"/>
  <c r="D7140" i="32"/>
  <c r="D7151" i="32"/>
  <c r="D7162" i="32"/>
  <c r="D7173" i="32"/>
  <c r="D7184" i="32"/>
  <c r="D7195" i="32"/>
  <c r="D3379" i="32"/>
  <c r="D3390" i="32"/>
  <c r="D3401" i="32"/>
  <c r="D3412" i="32"/>
  <c r="D3423" i="32"/>
  <c r="D3434" i="32"/>
  <c r="D3445" i="32"/>
  <c r="D3456" i="32"/>
  <c r="D3467" i="32"/>
  <c r="D3478" i="32"/>
  <c r="D3489" i="32"/>
  <c r="D3500" i="32"/>
  <c r="D3511" i="32"/>
  <c r="D3522" i="32"/>
  <c r="D3533" i="32"/>
  <c r="D3544" i="32"/>
  <c r="D3555" i="32"/>
  <c r="D3566" i="32"/>
  <c r="D3577" i="32"/>
  <c r="D3588" i="32"/>
  <c r="D3599" i="32"/>
  <c r="D3610" i="32"/>
  <c r="D3621" i="32"/>
  <c r="D3632" i="32"/>
  <c r="D3643" i="32"/>
  <c r="D3654" i="32"/>
  <c r="D3665" i="32"/>
  <c r="D3676" i="32"/>
  <c r="D3687" i="32"/>
  <c r="D3698" i="32"/>
  <c r="D3709" i="32"/>
  <c r="D3720" i="32"/>
  <c r="D3731" i="32"/>
  <c r="D3742" i="32"/>
  <c r="D3753" i="32"/>
  <c r="D3764" i="32"/>
  <c r="D3775" i="32"/>
  <c r="D3786" i="32"/>
  <c r="D3797" i="32"/>
  <c r="D3808" i="32"/>
  <c r="D3819" i="32"/>
  <c r="D3830" i="32"/>
  <c r="D3841" i="32"/>
  <c r="D3852" i="32"/>
  <c r="D3863" i="32"/>
  <c r="D3874" i="32"/>
  <c r="D3885" i="32"/>
  <c r="D3896" i="32"/>
  <c r="D3907" i="32"/>
  <c r="D3918" i="32"/>
  <c r="D3929" i="32"/>
  <c r="D3940" i="32"/>
  <c r="D3951" i="32"/>
  <c r="D3962" i="32"/>
  <c r="D3973" i="32"/>
  <c r="D3984" i="32"/>
  <c r="D3995" i="32"/>
  <c r="D4006" i="32"/>
  <c r="D4017" i="32"/>
  <c r="D4028" i="32"/>
  <c r="D4039" i="32"/>
  <c r="D4050" i="32"/>
  <c r="D4061" i="32"/>
  <c r="D4072" i="32"/>
  <c r="D4083" i="32"/>
  <c r="D4094" i="32"/>
  <c r="D4105" i="32"/>
  <c r="D4116" i="32"/>
  <c r="D4127" i="32"/>
  <c r="D4138" i="32"/>
  <c r="D4149" i="32"/>
  <c r="D4160" i="32"/>
  <c r="D4171" i="32"/>
  <c r="D4182" i="32"/>
  <c r="D4193" i="32"/>
  <c r="D4204" i="32"/>
  <c r="D4215" i="32"/>
  <c r="D4226" i="32"/>
  <c r="D4237" i="32"/>
  <c r="D4248" i="32"/>
  <c r="D4259" i="32"/>
  <c r="D4270" i="32"/>
  <c r="D4281" i="32"/>
  <c r="D4292" i="32"/>
  <c r="D4303" i="32"/>
  <c r="D4314" i="32"/>
  <c r="D4325" i="32"/>
  <c r="D4336" i="32"/>
  <c r="D4347" i="32"/>
  <c r="D4358" i="32"/>
  <c r="D4369" i="32"/>
  <c r="D4380" i="32"/>
  <c r="D4391" i="32"/>
  <c r="D4402" i="32"/>
  <c r="D4413" i="32"/>
  <c r="D4424" i="32"/>
  <c r="D4435" i="32"/>
  <c r="D4446" i="32"/>
  <c r="D4457" i="32"/>
  <c r="D4468" i="32"/>
  <c r="D4479" i="32"/>
  <c r="D4490" i="32"/>
  <c r="D4501" i="32"/>
  <c r="D4512" i="32"/>
  <c r="D4523" i="32"/>
  <c r="D4534" i="32"/>
  <c r="D4545" i="32"/>
  <c r="D4556" i="32"/>
  <c r="D4567" i="32"/>
  <c r="D4578" i="32"/>
  <c r="D4589" i="32"/>
  <c r="D4600" i="32"/>
  <c r="D4611" i="32"/>
  <c r="D4622" i="32"/>
  <c r="D4633" i="32"/>
  <c r="D4644" i="32"/>
  <c r="D4655" i="32"/>
  <c r="D4666" i="32"/>
  <c r="D4677" i="32"/>
  <c r="D4688" i="32"/>
  <c r="D4699" i="32"/>
  <c r="D4710" i="32"/>
  <c r="D4721" i="32"/>
  <c r="D4732" i="32"/>
  <c r="D4743" i="32"/>
  <c r="D4754" i="32"/>
  <c r="D4765" i="32"/>
  <c r="D4776" i="32"/>
  <c r="D4787" i="32"/>
  <c r="D4798" i="32"/>
  <c r="D4809" i="32"/>
  <c r="D4820" i="32"/>
  <c r="D4831" i="32"/>
  <c r="D4842" i="32"/>
  <c r="D4853" i="32"/>
  <c r="D4864" i="32"/>
  <c r="D4875" i="32"/>
  <c r="D4886" i="32"/>
  <c r="D4897" i="32"/>
  <c r="D4908" i="32"/>
  <c r="D4919" i="32"/>
  <c r="D4930" i="32"/>
  <c r="D4941" i="32"/>
  <c r="D4952" i="32"/>
  <c r="D4963" i="32"/>
  <c r="D4974" i="32"/>
  <c r="D4985" i="32"/>
  <c r="D4996" i="32"/>
  <c r="D5007" i="32"/>
  <c r="D5018" i="32"/>
  <c r="D5029" i="32"/>
  <c r="D5040" i="32"/>
  <c r="D5051" i="32"/>
  <c r="D5062" i="32"/>
  <c r="D5073" i="32"/>
  <c r="D5084" i="32"/>
  <c r="D5095" i="32"/>
  <c r="D5106" i="32"/>
  <c r="D5117" i="32"/>
  <c r="D5128" i="32"/>
  <c r="D5139" i="32"/>
  <c r="D5150" i="32"/>
  <c r="D5161" i="32"/>
  <c r="D5172" i="32"/>
  <c r="D5183" i="32"/>
  <c r="D5194" i="32"/>
  <c r="D5205" i="32"/>
  <c r="D5216" i="32"/>
  <c r="D5227" i="32"/>
  <c r="D5238" i="32"/>
  <c r="D5249" i="32"/>
  <c r="D5260" i="32"/>
  <c r="D5271" i="32"/>
  <c r="D5282" i="32"/>
  <c r="D5293" i="32"/>
  <c r="D5304" i="32"/>
  <c r="D5315" i="32"/>
  <c r="D5326" i="32"/>
  <c r="D5337" i="32"/>
  <c r="D5348" i="32"/>
  <c r="D5359" i="32"/>
  <c r="D5370" i="32"/>
  <c r="D5381" i="32"/>
  <c r="D5392" i="32"/>
  <c r="D5403" i="32"/>
  <c r="D5414" i="32"/>
  <c r="D5425" i="32"/>
  <c r="D5436" i="32"/>
  <c r="D5447" i="32"/>
  <c r="D5458" i="32"/>
  <c r="D5469" i="32"/>
  <c r="D5480" i="32"/>
  <c r="D5491" i="32"/>
  <c r="D5502" i="32"/>
  <c r="D5513" i="32"/>
  <c r="D5524" i="32"/>
  <c r="D5535" i="32"/>
  <c r="D5546" i="32"/>
  <c r="D5557" i="32"/>
  <c r="D5568" i="32"/>
  <c r="D5579" i="32"/>
  <c r="D5590" i="32"/>
  <c r="D5601" i="32"/>
  <c r="D5612" i="32"/>
  <c r="D5623" i="32"/>
  <c r="D5634" i="32"/>
  <c r="D5645" i="32"/>
  <c r="D5656" i="32"/>
  <c r="D5667" i="32"/>
  <c r="D5678" i="32"/>
  <c r="D5689" i="32"/>
  <c r="D5700" i="32"/>
  <c r="D5711" i="32"/>
  <c r="D5722" i="32"/>
  <c r="D5733" i="32"/>
  <c r="D5744" i="32"/>
  <c r="D5755" i="32"/>
  <c r="D5766" i="32"/>
  <c r="D5777" i="32"/>
  <c r="D5788" i="32"/>
  <c r="D5799" i="32"/>
  <c r="D5810" i="32"/>
  <c r="D5821" i="32"/>
  <c r="D5832" i="32"/>
  <c r="D5843" i="32"/>
  <c r="D5854" i="32"/>
  <c r="D5865" i="32"/>
  <c r="D5876" i="32"/>
  <c r="D5887" i="32"/>
  <c r="D5898" i="32"/>
  <c r="D5909" i="32"/>
  <c r="D5920" i="32"/>
  <c r="D5931" i="32"/>
  <c r="D5942" i="32"/>
  <c r="D5953" i="32"/>
  <c r="D5964" i="32"/>
  <c r="D5975" i="32"/>
  <c r="D5986" i="32"/>
  <c r="D5997" i="32"/>
  <c r="D6008" i="32"/>
  <c r="D6019" i="32"/>
  <c r="D6030" i="32"/>
  <c r="D6041" i="32"/>
  <c r="D6052" i="32"/>
  <c r="D6063" i="32"/>
  <c r="D6074" i="32"/>
  <c r="D6085" i="32"/>
  <c r="D6096" i="32"/>
  <c r="D6107" i="32"/>
  <c r="D6118" i="32"/>
  <c r="D6129" i="32"/>
  <c r="D6140" i="32"/>
  <c r="D6151" i="32"/>
  <c r="D6162" i="32"/>
  <c r="D6173" i="32"/>
  <c r="D6184" i="32"/>
  <c r="D6195" i="32"/>
  <c r="D6206" i="32"/>
  <c r="D6217" i="32"/>
  <c r="D6228" i="32"/>
  <c r="D6239" i="32"/>
  <c r="D6250" i="32"/>
  <c r="D6261" i="32"/>
  <c r="D6272" i="32"/>
  <c r="D6283" i="32"/>
  <c r="D6294" i="32"/>
  <c r="D6305" i="32"/>
  <c r="D6316" i="32"/>
  <c r="D6327" i="32"/>
  <c r="D6338" i="32"/>
  <c r="D6349" i="32"/>
  <c r="D6360" i="32"/>
  <c r="D6371" i="32"/>
  <c r="D6382" i="32"/>
  <c r="D6393" i="32"/>
  <c r="D6404" i="32"/>
  <c r="D6415" i="32"/>
  <c r="D6426" i="32"/>
  <c r="D6437" i="32"/>
  <c r="D6448" i="32"/>
  <c r="D6459" i="32"/>
  <c r="D6470" i="32"/>
  <c r="D6481" i="32"/>
  <c r="D6492" i="32"/>
  <c r="D4051" i="32"/>
  <c r="D4062" i="32"/>
  <c r="D4073" i="32"/>
  <c r="D4084" i="32"/>
  <c r="D4095" i="32"/>
  <c r="D4106" i="32"/>
  <c r="D4117" i="32"/>
  <c r="D4128" i="32"/>
  <c r="D4139" i="32"/>
  <c r="D4150" i="32"/>
  <c r="D4161" i="32"/>
  <c r="D4172" i="32"/>
  <c r="D4183" i="32"/>
  <c r="D4194" i="32"/>
  <c r="D4205" i="32"/>
  <c r="D4216" i="32"/>
  <c r="D4227" i="32"/>
  <c r="D4238" i="32"/>
  <c r="D4249" i="32"/>
  <c r="D4260" i="32"/>
  <c r="D4271" i="32"/>
  <c r="D4282" i="32"/>
  <c r="D4293" i="32"/>
  <c r="D4304" i="32"/>
  <c r="D4315" i="32"/>
  <c r="D4326" i="32"/>
  <c r="D4337" i="32"/>
  <c r="D4348" i="32"/>
  <c r="D4359" i="32"/>
  <c r="D4370" i="32"/>
  <c r="D4381" i="32"/>
  <c r="D4392" i="32"/>
  <c r="D4403" i="32"/>
  <c r="D4414" i="32"/>
  <c r="D4425" i="32"/>
  <c r="D4436" i="32"/>
  <c r="D4447" i="32"/>
  <c r="D4458" i="32"/>
  <c r="D4469" i="32"/>
  <c r="D4480" i="32"/>
  <c r="D4491" i="32"/>
  <c r="D4502" i="32"/>
  <c r="D4513" i="32"/>
  <c r="D4524" i="32"/>
  <c r="D4535" i="32"/>
  <c r="D4546" i="32"/>
  <c r="D4557" i="32"/>
  <c r="D4568" i="32"/>
  <c r="D4579" i="32"/>
  <c r="D4590" i="32"/>
  <c r="D4601" i="32"/>
  <c r="D4612" i="32"/>
  <c r="D4623" i="32"/>
  <c r="D4634" i="32"/>
  <c r="D4645" i="32"/>
  <c r="D4656" i="32"/>
  <c r="D4667" i="32"/>
  <c r="D4678" i="32"/>
  <c r="D4689" i="32"/>
  <c r="D4700" i="32"/>
  <c r="D4711" i="32"/>
  <c r="D4722" i="32"/>
  <c r="D4733" i="32"/>
  <c r="D4744" i="32"/>
  <c r="D4755" i="32"/>
  <c r="D4766" i="32"/>
  <c r="D4777" i="32"/>
  <c r="D4788" i="32"/>
  <c r="D4799" i="32"/>
  <c r="D4810" i="32"/>
  <c r="D4821" i="32"/>
  <c r="D4832" i="32"/>
  <c r="D4843" i="32"/>
  <c r="D4854" i="32"/>
  <c r="D4865" i="32"/>
  <c r="D4876" i="32"/>
  <c r="D4887" i="32"/>
  <c r="D4898" i="32"/>
  <c r="D4909" i="32"/>
  <c r="D4920" i="32"/>
  <c r="D4931" i="32"/>
  <c r="D4942" i="32"/>
  <c r="D4953" i="32"/>
  <c r="D4964" i="32"/>
  <c r="D4975" i="32"/>
  <c r="D4986" i="32"/>
  <c r="D4997" i="32"/>
  <c r="D5008" i="32"/>
  <c r="D5019" i="32"/>
  <c r="D5030" i="32"/>
  <c r="D5041" i="32"/>
  <c r="D5052" i="32"/>
  <c r="D5063" i="32"/>
  <c r="D5074" i="32"/>
  <c r="D5085" i="32"/>
  <c r="D5096" i="32"/>
  <c r="D5107" i="32"/>
  <c r="D5118" i="32"/>
  <c r="D5129" i="32"/>
  <c r="D5140" i="32"/>
  <c r="D5151" i="32"/>
  <c r="D5162" i="32"/>
  <c r="D5173" i="32"/>
  <c r="D5184" i="32"/>
  <c r="D5195" i="32"/>
  <c r="D5206" i="32"/>
  <c r="D5217" i="32"/>
  <c r="D5228" i="32"/>
  <c r="D5239" i="32"/>
  <c r="D5250" i="32"/>
  <c r="D5261" i="32"/>
  <c r="D5272" i="32"/>
  <c r="D5283" i="32"/>
  <c r="D5294" i="32"/>
  <c r="D5305" i="32"/>
  <c r="D5316" i="32"/>
  <c r="D5327" i="32"/>
  <c r="D5338" i="32"/>
  <c r="D5349" i="32"/>
  <c r="D5360" i="32"/>
  <c r="D5371" i="32"/>
  <c r="D5382" i="32"/>
  <c r="D5393" i="32"/>
  <c r="D5404" i="32"/>
  <c r="D5415" i="32"/>
  <c r="D5426" i="32"/>
  <c r="D5437" i="32"/>
  <c r="D5448" i="32"/>
  <c r="D5459" i="32"/>
  <c r="D5470" i="32"/>
  <c r="D5481" i="32"/>
  <c r="D5492" i="32"/>
  <c r="D5503" i="32"/>
  <c r="D5514" i="32"/>
  <c r="D5525" i="32"/>
  <c r="D5536" i="32"/>
  <c r="D5547" i="32"/>
  <c r="D5558" i="32"/>
  <c r="D5569" i="32"/>
  <c r="D5580" i="32"/>
  <c r="D5591" i="32"/>
  <c r="D5602" i="32"/>
  <c r="D5613" i="32"/>
  <c r="D5624" i="32"/>
  <c r="D5635" i="32"/>
  <c r="D5646" i="32"/>
  <c r="D5657" i="32"/>
  <c r="D5668" i="32"/>
  <c r="D5679" i="32"/>
  <c r="D5690" i="32"/>
  <c r="D5701" i="32"/>
  <c r="D5712" i="32"/>
  <c r="D5723" i="32"/>
  <c r="D5734" i="32"/>
  <c r="D5745" i="32"/>
  <c r="D5756" i="32"/>
  <c r="D5767" i="32"/>
  <c r="D5778" i="32"/>
  <c r="D5789" i="32"/>
  <c r="D5800" i="32"/>
  <c r="D5811" i="32"/>
  <c r="D5822" i="32"/>
  <c r="D5833" i="32"/>
  <c r="D5844" i="32"/>
  <c r="D5855" i="32"/>
  <c r="D5866" i="32"/>
  <c r="D5877" i="32"/>
  <c r="D5888" i="32"/>
  <c r="D5899" i="32"/>
  <c r="D5910" i="32"/>
  <c r="D5921" i="32"/>
  <c r="D5932" i="32"/>
  <c r="D5943" i="32"/>
  <c r="D5954" i="32"/>
  <c r="D5965" i="32"/>
  <c r="D5976" i="32"/>
  <c r="D5987" i="32"/>
  <c r="D5998" i="32"/>
  <c r="D6009" i="32"/>
  <c r="D6020" i="32"/>
  <c r="D6031" i="32"/>
  <c r="D6042" i="32"/>
  <c r="D6053" i="32"/>
  <c r="D6064" i="32"/>
  <c r="D6075" i="32"/>
  <c r="D6086" i="32"/>
  <c r="D6097" i="32"/>
  <c r="D6108" i="32"/>
  <c r="D6119" i="32"/>
  <c r="D6130" i="32"/>
  <c r="D6141" i="32"/>
  <c r="D6152" i="32"/>
  <c r="D6163" i="32"/>
  <c r="D6174" i="32"/>
  <c r="D6185" i="32"/>
  <c r="D6196" i="32"/>
  <c r="D6207" i="32"/>
  <c r="D6218" i="32"/>
  <c r="D6229" i="32"/>
  <c r="D6240" i="32"/>
  <c r="D6251" i="32"/>
  <c r="D6262" i="32"/>
  <c r="D6273" i="32"/>
  <c r="D6284" i="32"/>
  <c r="D6295" i="32"/>
  <c r="D6306" i="32"/>
  <c r="D6317" i="32"/>
  <c r="D6328" i="32"/>
  <c r="D6339" i="32"/>
  <c r="D6350" i="32"/>
  <c r="D6361" i="32"/>
  <c r="D6372" i="32"/>
  <c r="D6383" i="32"/>
  <c r="D6394" i="32"/>
  <c r="D6405" i="32"/>
  <c r="D6416" i="32"/>
  <c r="D6427" i="32"/>
  <c r="D6438" i="32"/>
  <c r="D6449" i="32"/>
  <c r="D6460" i="32"/>
  <c r="D6471" i="32"/>
  <c r="D6482" i="32"/>
  <c r="D6493" i="32"/>
  <c r="D6504" i="32"/>
  <c r="D6515" i="32"/>
  <c r="D6526" i="32"/>
  <c r="D6537" i="32"/>
  <c r="D6548" i="32"/>
  <c r="D6559" i="32"/>
  <c r="D6570" i="32"/>
  <c r="D6581" i="32"/>
  <c r="D6592" i="32"/>
  <c r="D6603" i="32"/>
  <c r="D6614" i="32"/>
  <c r="D6625" i="32"/>
  <c r="D6636" i="32"/>
  <c r="D6647" i="32"/>
  <c r="D6658" i="32"/>
  <c r="D6669" i="32"/>
  <c r="D6680" i="32"/>
  <c r="D6691" i="32"/>
  <c r="D6702" i="32"/>
  <c r="D6713" i="32"/>
  <c r="D6724" i="32"/>
  <c r="D6735" i="32"/>
  <c r="D6746" i="32"/>
  <c r="D6757" i="32"/>
  <c r="D6768" i="32"/>
  <c r="D6779" i="32"/>
  <c r="D6790" i="32"/>
  <c r="D6801" i="32"/>
  <c r="D3326" i="32"/>
  <c r="D3337" i="32"/>
  <c r="D3348" i="32"/>
  <c r="D3359" i="32"/>
  <c r="D3370" i="32"/>
  <c r="D3381" i="32"/>
  <c r="D3392" i="32"/>
  <c r="D3403" i="32"/>
  <c r="D3414" i="32"/>
  <c r="D3425" i="32"/>
  <c r="D3436" i="32"/>
  <c r="D3447" i="32"/>
  <c r="D3458" i="32"/>
  <c r="D3469" i="32"/>
  <c r="D3480" i="32"/>
  <c r="D3491" i="32"/>
  <c r="D3502" i="32"/>
  <c r="D3513" i="32"/>
  <c r="D3524" i="32"/>
  <c r="D3535" i="32"/>
  <c r="D3546" i="32"/>
  <c r="D3557" i="32"/>
  <c r="D3568" i="32"/>
  <c r="D3579" i="32"/>
  <c r="D3590" i="32"/>
  <c r="D3601" i="32"/>
  <c r="D3612" i="32"/>
  <c r="D3623" i="32"/>
  <c r="D3634" i="32"/>
  <c r="D3645" i="32"/>
  <c r="D3656" i="32"/>
  <c r="D3667" i="32"/>
  <c r="D3678" i="32"/>
  <c r="D3689" i="32"/>
  <c r="D3700" i="32"/>
  <c r="D3711" i="32"/>
  <c r="D3722" i="32"/>
  <c r="D3733" i="32"/>
  <c r="D3744" i="32"/>
  <c r="D3755" i="32"/>
  <c r="D3766" i="32"/>
  <c r="D3777" i="32"/>
  <c r="D3788" i="32"/>
  <c r="D3799" i="32"/>
  <c r="D3810" i="32"/>
  <c r="D3821" i="32"/>
  <c r="D3832" i="32"/>
  <c r="D3843" i="32"/>
  <c r="D3854" i="32"/>
  <c r="D3865" i="32"/>
  <c r="D3876" i="32"/>
  <c r="D3887" i="32"/>
  <c r="D3898" i="32"/>
  <c r="D3909" i="32"/>
  <c r="D3920" i="32"/>
  <c r="D3931" i="32"/>
  <c r="D3942" i="32"/>
  <c r="D3953" i="32"/>
  <c r="D3964" i="32"/>
  <c r="D3975" i="32"/>
  <c r="D3986" i="32"/>
  <c r="D3997" i="32"/>
  <c r="D4008" i="32"/>
  <c r="D4019" i="32"/>
  <c r="D4030" i="32"/>
  <c r="D4041" i="32"/>
  <c r="D4052" i="32"/>
  <c r="D4063" i="32"/>
  <c r="D4074" i="32"/>
  <c r="D4085" i="32"/>
  <c r="D4096" i="32"/>
  <c r="D4107" i="32"/>
  <c r="D4118" i="32"/>
  <c r="D4129" i="32"/>
  <c r="D4140" i="32"/>
  <c r="D4151" i="32"/>
  <c r="D4162" i="32"/>
  <c r="D4173" i="32"/>
  <c r="D4184" i="32"/>
  <c r="D4195" i="32"/>
  <c r="D4206" i="32"/>
  <c r="D4217" i="32"/>
  <c r="D4228" i="32"/>
  <c r="D4239" i="32"/>
  <c r="D4250" i="32"/>
  <c r="D4261" i="32"/>
  <c r="D4272" i="32"/>
  <c r="D4283" i="32"/>
  <c r="D4294" i="32"/>
  <c r="D4305" i="32"/>
  <c r="D4316" i="32"/>
  <c r="D4327" i="32"/>
  <c r="D4338" i="32"/>
  <c r="D4349" i="32"/>
  <c r="D4360" i="32"/>
  <c r="D4371" i="32"/>
  <c r="D4382" i="32"/>
  <c r="D4393" i="32"/>
  <c r="D4404" i="32"/>
  <c r="D4415" i="32"/>
  <c r="D4426" i="32"/>
  <c r="D4437" i="32"/>
  <c r="D4448" i="32"/>
  <c r="D4459" i="32"/>
  <c r="D4470" i="32"/>
  <c r="D4481" i="32"/>
  <c r="D4492" i="32"/>
  <c r="D4503" i="32"/>
  <c r="D4514" i="32"/>
  <c r="D4525" i="32"/>
  <c r="D4536" i="32"/>
  <c r="D4547" i="32"/>
  <c r="D4558" i="32"/>
  <c r="D4569" i="32"/>
  <c r="D4580" i="32"/>
  <c r="D4591" i="32"/>
  <c r="D4602" i="32"/>
  <c r="D4613" i="32"/>
  <c r="D4624" i="32"/>
  <c r="D4635" i="32"/>
  <c r="D4646" i="32"/>
  <c r="D4657" i="32"/>
  <c r="D4668" i="32"/>
  <c r="D4679" i="32"/>
  <c r="D4690" i="32"/>
  <c r="D4701" i="32"/>
  <c r="D4712" i="32"/>
  <c r="D4723" i="32"/>
  <c r="D4734" i="32"/>
  <c r="D4745" i="32"/>
  <c r="D4756" i="32"/>
  <c r="D4767" i="32"/>
  <c r="D4778" i="32"/>
  <c r="D4789" i="32"/>
  <c r="D4800" i="32"/>
  <c r="D4811" i="32"/>
  <c r="D4822" i="32"/>
  <c r="D4833" i="32"/>
  <c r="D4844" i="32"/>
  <c r="D4855" i="32"/>
  <c r="D4866" i="32"/>
  <c r="D4877" i="32"/>
  <c r="D4888" i="32"/>
  <c r="D4899" i="32"/>
  <c r="D4910" i="32"/>
  <c r="D4921" i="32"/>
  <c r="D4932" i="32"/>
  <c r="D4943" i="32"/>
  <c r="D4954" i="32"/>
  <c r="D4965" i="32"/>
  <c r="D4976" i="32"/>
  <c r="D4987" i="32"/>
  <c r="D4998" i="32"/>
  <c r="D5009" i="32"/>
  <c r="D5020" i="32"/>
  <c r="D5031" i="32"/>
  <c r="D5042" i="32"/>
  <c r="D5053" i="32"/>
  <c r="D5064" i="32"/>
  <c r="D5075" i="32"/>
  <c r="D5086" i="32"/>
  <c r="D5097" i="32"/>
  <c r="D5108" i="32"/>
  <c r="D5119" i="32"/>
  <c r="D5130" i="32"/>
  <c r="D5141" i="32"/>
  <c r="D5152" i="32"/>
  <c r="D5163" i="32"/>
  <c r="D5174" i="32"/>
  <c r="D5185" i="32"/>
  <c r="D5196" i="32"/>
  <c r="D5207" i="32"/>
  <c r="D5218" i="32"/>
  <c r="D5229" i="32"/>
  <c r="D5240" i="32"/>
  <c r="D5251" i="32"/>
  <c r="D5262" i="32"/>
  <c r="D5273" i="32"/>
  <c r="D5284" i="32"/>
  <c r="D5295" i="32"/>
  <c r="D5306" i="32"/>
  <c r="D5317" i="32"/>
  <c r="D5328" i="32"/>
  <c r="D5339" i="32"/>
  <c r="D5350" i="32"/>
  <c r="D5361" i="32"/>
  <c r="D5372" i="32"/>
  <c r="D5383" i="32"/>
  <c r="D5394" i="32"/>
  <c r="D5405" i="32"/>
  <c r="D5416" i="32"/>
  <c r="D5427" i="32"/>
  <c r="D5438" i="32"/>
  <c r="D5449" i="32"/>
  <c r="D5460" i="32"/>
  <c r="D5471" i="32"/>
  <c r="D5482" i="32"/>
  <c r="D5493" i="32"/>
  <c r="D5504" i="32"/>
  <c r="D5515" i="32"/>
  <c r="D5526" i="32"/>
  <c r="D5537" i="32"/>
  <c r="D5548" i="32"/>
  <c r="D5559" i="32"/>
  <c r="D5570" i="32"/>
  <c r="D5581" i="32"/>
  <c r="D5592" i="32"/>
  <c r="D5603" i="32"/>
  <c r="D5614" i="32"/>
  <c r="D5625" i="32"/>
  <c r="D5636" i="32"/>
  <c r="D5647" i="32"/>
  <c r="D5658" i="32"/>
  <c r="D5669" i="32"/>
  <c r="D5680" i="32"/>
  <c r="D5691" i="32"/>
  <c r="D5702" i="32"/>
  <c r="D5713" i="32"/>
  <c r="D5724" i="32"/>
  <c r="D5735" i="32"/>
  <c r="D5746" i="32"/>
  <c r="D5757" i="32"/>
  <c r="D5768" i="32"/>
  <c r="D5779" i="32"/>
  <c r="D5790" i="32"/>
  <c r="D5801" i="32"/>
  <c r="D5812" i="32"/>
  <c r="D5823" i="32"/>
  <c r="D5834" i="32"/>
  <c r="D5845" i="32"/>
  <c r="D5856" i="32"/>
  <c r="D5867" i="32"/>
  <c r="D5878" i="32"/>
  <c r="D5889" i="32"/>
  <c r="D5900" i="32"/>
  <c r="D5911" i="32"/>
  <c r="D5922" i="32"/>
  <c r="D5933" i="32"/>
  <c r="D5944" i="32"/>
  <c r="D5955" i="32"/>
  <c r="D5966" i="32"/>
  <c r="D5977" i="32"/>
  <c r="D5988" i="32"/>
  <c r="D5999" i="32"/>
  <c r="D6010" i="32"/>
  <c r="D6021" i="32"/>
  <c r="D6032" i="32"/>
  <c r="D6043" i="32"/>
  <c r="D6054" i="32"/>
  <c r="D6065" i="32"/>
  <c r="D6076" i="32"/>
  <c r="D6087" i="32"/>
  <c r="D6098" i="32"/>
  <c r="D6109" i="32"/>
  <c r="D6120" i="32"/>
  <c r="D6131" i="32"/>
  <c r="D6142" i="32"/>
  <c r="D6153" i="32"/>
  <c r="D6164" i="32"/>
  <c r="D6175" i="32"/>
  <c r="D6186" i="32"/>
  <c r="D6197" i="32"/>
  <c r="D6208" i="32"/>
  <c r="D6219" i="32"/>
  <c r="D6230" i="32"/>
  <c r="D6241" i="32"/>
  <c r="D6252" i="32"/>
  <c r="D6263" i="32"/>
  <c r="D6274" i="32"/>
  <c r="D6285" i="32"/>
  <c r="D6296" i="32"/>
  <c r="D6307" i="32"/>
  <c r="D6318" i="32"/>
  <c r="D6329" i="32"/>
  <c r="D6340" i="32"/>
  <c r="D6351" i="32"/>
  <c r="D6362" i="32"/>
  <c r="D6373" i="32"/>
  <c r="D6384" i="32"/>
  <c r="D6395" i="32"/>
  <c r="D6406" i="32"/>
  <c r="D6417" i="32"/>
  <c r="D6428" i="32"/>
  <c r="D6439" i="32"/>
  <c r="D6450" i="32"/>
  <c r="D6461" i="32"/>
  <c r="D6472" i="32"/>
  <c r="D6483" i="32"/>
  <c r="D6494" i="32"/>
  <c r="D6505" i="32"/>
  <c r="D6516" i="32"/>
  <c r="D6527" i="32"/>
  <c r="D6538" i="32"/>
  <c r="D6549" i="32"/>
  <c r="D6560" i="32"/>
  <c r="D6571" i="32"/>
  <c r="D6582" i="32"/>
  <c r="D6593" i="32"/>
  <c r="D6604" i="32"/>
  <c r="D6615" i="32"/>
  <c r="D6626" i="32"/>
  <c r="D6637" i="32"/>
  <c r="D6648" i="32"/>
  <c r="D6659" i="32"/>
  <c r="D6670" i="32"/>
  <c r="D6681" i="32"/>
  <c r="D6692" i="32"/>
  <c r="D6703" i="32"/>
  <c r="D6714" i="32"/>
  <c r="D6725" i="32"/>
  <c r="D3272" i="32"/>
  <c r="D3283" i="32"/>
  <c r="D3294" i="32"/>
  <c r="D3305" i="32"/>
  <c r="D3316" i="32"/>
  <c r="D3327" i="32"/>
  <c r="D3338" i="32"/>
  <c r="D3349" i="32"/>
  <c r="D3360" i="32"/>
  <c r="D3371" i="32"/>
  <c r="D3382" i="32"/>
  <c r="D3393" i="32"/>
  <c r="D3404" i="32"/>
  <c r="D3415" i="32"/>
  <c r="D3426" i="32"/>
  <c r="D3437" i="32"/>
  <c r="D3448" i="32"/>
  <c r="D3459" i="32"/>
  <c r="D3470" i="32"/>
  <c r="D3481" i="32"/>
  <c r="D3492" i="32"/>
  <c r="D3503" i="32"/>
  <c r="D3514" i="32"/>
  <c r="D3525" i="32"/>
  <c r="D3536" i="32"/>
  <c r="D3547" i="32"/>
  <c r="D3558" i="32"/>
  <c r="D3569" i="32"/>
  <c r="D3580" i="32"/>
  <c r="D3591" i="32"/>
  <c r="D3602" i="32"/>
  <c r="D3613" i="32"/>
  <c r="D3624" i="32"/>
  <c r="D3635" i="32"/>
  <c r="D3646" i="32"/>
  <c r="D3657" i="32"/>
  <c r="D3668" i="32"/>
  <c r="D3679" i="32"/>
  <c r="D3690" i="32"/>
  <c r="D3701" i="32"/>
  <c r="D3712" i="32"/>
  <c r="D3723" i="32"/>
  <c r="D3734" i="32"/>
  <c r="D3745" i="32"/>
  <c r="D3756" i="32"/>
  <c r="D3767" i="32"/>
  <c r="D3778" i="32"/>
  <c r="D3789" i="32"/>
  <c r="D3800" i="32"/>
  <c r="D3811" i="32"/>
  <c r="D3822" i="32"/>
  <c r="D3833" i="32"/>
  <c r="D3844" i="32"/>
  <c r="D3855" i="32"/>
  <c r="D3866" i="32"/>
  <c r="D3877" i="32"/>
  <c r="D3888" i="32"/>
  <c r="D3899" i="32"/>
  <c r="D3910" i="32"/>
  <c r="D3921" i="32"/>
  <c r="D3932" i="32"/>
  <c r="D3943" i="32"/>
  <c r="D3954" i="32"/>
  <c r="D3965" i="32"/>
  <c r="D3976" i="32"/>
  <c r="D3987" i="32"/>
  <c r="D3998" i="32"/>
  <c r="D4009" i="32"/>
  <c r="D4020" i="32"/>
  <c r="D4031" i="32"/>
  <c r="D4042" i="32"/>
  <c r="D4053" i="32"/>
  <c r="D4064" i="32"/>
  <c r="D4075" i="32"/>
  <c r="D4086" i="32"/>
  <c r="D4097" i="32"/>
  <c r="D4108" i="32"/>
  <c r="D4119" i="32"/>
  <c r="D4130" i="32"/>
  <c r="D4141" i="32"/>
  <c r="D4152" i="32"/>
  <c r="D4163" i="32"/>
  <c r="D4174" i="32"/>
  <c r="D4185" i="32"/>
  <c r="D4196" i="32"/>
  <c r="D4207" i="32"/>
  <c r="D4218" i="32"/>
  <c r="D4229" i="32"/>
  <c r="D4240" i="32"/>
  <c r="D4251" i="32"/>
  <c r="D4262" i="32"/>
  <c r="D4273" i="32"/>
  <c r="D4284" i="32"/>
  <c r="D4295" i="32"/>
  <c r="D4306" i="32"/>
  <c r="D4317" i="32"/>
  <c r="D4328" i="32"/>
  <c r="D4339" i="32"/>
  <c r="D4350" i="32"/>
  <c r="D4361" i="32"/>
  <c r="D4372" i="32"/>
  <c r="D4383" i="32"/>
  <c r="D4394" i="32"/>
  <c r="D4405" i="32"/>
  <c r="D4416" i="32"/>
  <c r="D4427" i="32"/>
  <c r="D4438" i="32"/>
  <c r="D4449" i="32"/>
  <c r="D4460" i="32"/>
  <c r="D4471" i="32"/>
  <c r="D4482" i="32"/>
  <c r="D4493" i="32"/>
  <c r="D4504" i="32"/>
  <c r="D4515" i="32"/>
  <c r="D4526" i="32"/>
  <c r="D4537" i="32"/>
  <c r="D4548" i="32"/>
  <c r="D4559" i="32"/>
  <c r="D4570" i="32"/>
  <c r="D4581" i="32"/>
  <c r="D4592" i="32"/>
  <c r="D4603" i="32"/>
  <c r="D4614" i="32"/>
  <c r="D4625" i="32"/>
  <c r="D4636" i="32"/>
  <c r="D4647" i="32"/>
  <c r="D4658" i="32"/>
  <c r="D4669" i="32"/>
  <c r="D4680" i="32"/>
  <c r="D4691" i="32"/>
  <c r="D4702" i="32"/>
  <c r="D4713" i="32"/>
  <c r="D4724" i="32"/>
  <c r="D4735" i="32"/>
  <c r="D4746" i="32"/>
  <c r="D4757" i="32"/>
  <c r="D4768" i="32"/>
  <c r="D4779" i="32"/>
  <c r="D4790" i="32"/>
  <c r="D4801" i="32"/>
  <c r="D4812" i="32"/>
  <c r="D4823" i="32"/>
  <c r="D4834" i="32"/>
  <c r="D4845" i="32"/>
  <c r="D4856" i="32"/>
  <c r="D4867" i="32"/>
  <c r="D4878" i="32"/>
  <c r="D4889" i="32"/>
  <c r="D4900" i="32"/>
  <c r="D4911" i="32"/>
  <c r="D4922" i="32"/>
  <c r="D4933" i="32"/>
  <c r="D4944" i="32"/>
  <c r="D4955" i="32"/>
  <c r="D4966" i="32"/>
  <c r="D4977" i="32"/>
  <c r="D4988" i="32"/>
  <c r="D4999" i="32"/>
  <c r="D5010" i="32"/>
  <c r="D5021" i="32"/>
  <c r="D5032" i="32"/>
  <c r="D5043" i="32"/>
  <c r="D5054" i="32"/>
  <c r="D5065" i="32"/>
  <c r="D5076" i="32"/>
  <c r="D5087" i="32"/>
  <c r="D5098" i="32"/>
  <c r="D5109" i="32"/>
  <c r="D5120" i="32"/>
  <c r="D5131" i="32"/>
  <c r="D5142" i="32"/>
  <c r="D5153" i="32"/>
  <c r="D5164" i="32"/>
  <c r="D5175" i="32"/>
  <c r="D5186" i="32"/>
  <c r="D5197" i="32"/>
  <c r="D5208" i="32"/>
  <c r="D5219" i="32"/>
  <c r="D5230" i="32"/>
  <c r="D5241" i="32"/>
  <c r="D5252" i="32"/>
  <c r="D5263" i="32"/>
  <c r="D5274" i="32"/>
  <c r="D5285" i="32"/>
  <c r="D5296" i="32"/>
  <c r="D5307" i="32"/>
  <c r="D5318" i="32"/>
  <c r="D5329" i="32"/>
  <c r="D5340" i="32"/>
  <c r="D5351" i="32"/>
  <c r="D5362" i="32"/>
  <c r="D5373" i="32"/>
  <c r="D5384" i="32"/>
  <c r="D5395" i="32"/>
  <c r="D5406" i="32"/>
  <c r="D5417" i="32"/>
  <c r="D5428" i="32"/>
  <c r="D5439" i="32"/>
  <c r="D5450" i="32"/>
  <c r="D5461" i="32"/>
  <c r="D5472" i="32"/>
  <c r="D5483" i="32"/>
  <c r="D5494" i="32"/>
  <c r="D5505" i="32"/>
  <c r="D5516" i="32"/>
  <c r="D5527" i="32"/>
  <c r="D5538" i="32"/>
  <c r="D5549" i="32"/>
  <c r="D5560" i="32"/>
  <c r="D5571" i="32"/>
  <c r="D5582" i="32"/>
  <c r="D5593" i="32"/>
  <c r="D5604" i="32"/>
  <c r="D5615" i="32"/>
  <c r="D5626" i="32"/>
  <c r="D5637" i="32"/>
  <c r="D5648" i="32"/>
  <c r="D5659" i="32"/>
  <c r="D5670" i="32"/>
  <c r="D5681" i="32"/>
  <c r="D5692" i="32"/>
  <c r="D5703" i="32"/>
  <c r="D5714" i="32"/>
  <c r="D5725" i="32"/>
  <c r="D5736" i="32"/>
  <c r="D5747" i="32"/>
  <c r="D5758" i="32"/>
  <c r="D5769" i="32"/>
  <c r="D5780" i="32"/>
  <c r="D5791" i="32"/>
  <c r="D5802" i="32"/>
  <c r="D5813" i="32"/>
  <c r="D5824" i="32"/>
  <c r="D5835" i="32"/>
  <c r="D5846" i="32"/>
  <c r="D5857" i="32"/>
  <c r="D5868" i="32"/>
  <c r="D5879" i="32"/>
  <c r="D5890" i="32"/>
  <c r="D5901" i="32"/>
  <c r="D5912" i="32"/>
  <c r="D5923" i="32"/>
  <c r="D5934" i="32"/>
  <c r="D5945" i="32"/>
  <c r="D5956" i="32"/>
  <c r="D5967" i="32"/>
  <c r="D5978" i="32"/>
  <c r="D6594" i="32"/>
  <c r="D6605" i="32"/>
  <c r="D6616" i="32"/>
  <c r="D6627" i="32"/>
  <c r="D6638" i="32"/>
  <c r="D6649" i="32"/>
  <c r="D6660" i="32"/>
  <c r="D6671" i="32"/>
  <c r="D6682" i="32"/>
  <c r="D6693" i="32"/>
  <c r="D6704" i="32"/>
  <c r="D6715" i="32"/>
  <c r="D6726" i="32"/>
  <c r="D6737" i="32"/>
  <c r="D6748" i="32"/>
  <c r="D6759" i="32"/>
  <c r="D6770" i="32"/>
  <c r="D6781" i="32"/>
  <c r="D6792" i="32"/>
  <c r="D6803" i="32"/>
  <c r="D6814" i="32"/>
  <c r="D6825" i="32"/>
  <c r="D6836" i="32"/>
  <c r="D6847" i="32"/>
  <c r="D6858" i="32"/>
  <c r="D6869" i="32"/>
  <c r="D6880" i="32"/>
  <c r="D6891" i="32"/>
  <c r="D6902" i="32"/>
  <c r="D6913" i="32"/>
  <c r="D6924" i="32"/>
  <c r="D6935" i="32"/>
  <c r="D6946" i="32"/>
  <c r="D6957" i="32"/>
  <c r="D6968" i="32"/>
  <c r="D6979" i="32"/>
  <c r="D6990" i="32"/>
  <c r="D7001" i="32"/>
  <c r="D7012" i="32"/>
  <c r="D7023" i="32"/>
  <c r="D7034" i="32"/>
  <c r="D7045" i="32"/>
  <c r="D7056" i="32"/>
  <c r="D7067" i="32"/>
  <c r="D7078" i="32"/>
  <c r="D7089" i="32"/>
  <c r="D7100" i="32"/>
  <c r="D7111" i="32"/>
  <c r="D7122" i="32"/>
  <c r="D7133" i="32"/>
  <c r="D7144" i="32"/>
  <c r="D7155" i="32"/>
  <c r="D7166" i="32"/>
  <c r="D7177" i="32"/>
  <c r="D7188" i="32"/>
  <c r="D7199" i="32"/>
  <c r="D7210" i="32"/>
  <c r="D7221" i="32"/>
  <c r="D7232" i="32"/>
  <c r="D7299" i="32"/>
  <c r="D7310" i="32"/>
  <c r="D7321" i="32"/>
  <c r="D7332" i="32"/>
  <c r="D7343" i="32"/>
  <c r="D7354" i="32"/>
  <c r="D7365" i="32"/>
  <c r="D7376" i="32"/>
  <c r="D7387" i="32"/>
  <c r="D7398" i="32"/>
  <c r="D7409" i="32"/>
  <c r="D7420" i="32"/>
  <c r="D7431" i="32"/>
  <c r="D7442" i="32"/>
  <c r="D7453" i="32"/>
  <c r="D7464" i="32"/>
  <c r="D7475" i="32"/>
  <c r="D7486" i="32"/>
  <c r="D7497" i="32"/>
  <c r="D7508" i="32"/>
  <c r="D7519" i="32"/>
  <c r="D7530" i="32"/>
  <c r="D7541" i="32"/>
  <c r="D7552" i="32"/>
  <c r="D7563" i="32"/>
  <c r="D7574" i="32"/>
  <c r="D7585" i="32"/>
  <c r="D7596" i="32"/>
  <c r="D7607" i="32"/>
  <c r="D7618" i="32"/>
  <c r="D7629" i="32"/>
  <c r="D7640" i="32"/>
  <c r="D7651" i="32"/>
  <c r="D7662" i="32"/>
  <c r="D7673" i="32"/>
  <c r="D7684" i="32"/>
  <c r="D7695" i="32"/>
  <c r="D7706" i="32"/>
  <c r="D7717" i="32"/>
  <c r="D7728" i="32"/>
  <c r="D7739" i="32"/>
  <c r="D7750" i="32"/>
  <c r="D7761" i="32"/>
  <c r="D7772" i="32"/>
  <c r="D7783" i="32"/>
  <c r="D7794" i="32"/>
  <c r="D7805" i="32"/>
  <c r="D7816" i="32"/>
  <c r="D7827" i="32"/>
  <c r="D7838" i="32"/>
  <c r="D7849" i="32"/>
  <c r="D7860" i="32"/>
  <c r="D7871" i="32"/>
  <c r="D7882" i="32"/>
  <c r="D7893" i="32"/>
  <c r="D7904" i="32"/>
  <c r="D7915" i="32"/>
  <c r="D7926" i="32"/>
  <c r="D7937" i="32"/>
  <c r="D7948" i="32"/>
  <c r="D7959" i="32"/>
  <c r="D7970" i="32"/>
  <c r="D7981" i="32"/>
  <c r="D7992" i="32"/>
  <c r="D8003" i="32"/>
  <c r="D8014" i="32"/>
  <c r="D8025" i="32"/>
  <c r="D8036" i="32"/>
  <c r="D8047" i="32"/>
  <c r="D8058" i="32"/>
  <c r="D8069" i="32"/>
  <c r="D8080" i="32"/>
  <c r="D8091" i="32"/>
  <c r="D8102" i="32"/>
  <c r="D8113" i="32"/>
  <c r="D8124" i="32"/>
  <c r="D8135" i="32"/>
  <c r="D8146" i="32"/>
  <c r="D8157" i="32"/>
  <c r="D8168" i="32"/>
  <c r="D8179" i="32"/>
  <c r="D8190" i="32"/>
  <c r="D8201" i="32"/>
  <c r="D8212" i="32"/>
  <c r="D8223" i="32"/>
  <c r="D8234" i="32"/>
  <c r="D8245" i="32"/>
  <c r="D8256" i="32"/>
  <c r="D8267" i="32"/>
  <c r="D8278" i="32"/>
  <c r="D8289" i="32"/>
  <c r="D8300" i="32"/>
  <c r="D8311" i="32"/>
  <c r="D8322" i="32"/>
  <c r="D8333" i="32"/>
  <c r="D8344" i="32"/>
  <c r="D8355" i="32"/>
  <c r="D8366" i="32"/>
  <c r="D8377" i="32"/>
  <c r="D8388" i="32"/>
  <c r="D8399" i="32"/>
  <c r="D8410" i="32"/>
  <c r="D8421" i="32"/>
  <c r="D8432" i="32"/>
  <c r="D8443" i="32"/>
  <c r="D8454" i="32"/>
  <c r="D8465" i="32"/>
  <c r="D8476" i="32"/>
  <c r="D8487" i="32"/>
  <c r="D8498" i="32"/>
  <c r="D8509" i="32"/>
  <c r="D8520" i="32"/>
  <c r="D8531" i="32"/>
  <c r="D8542" i="32"/>
  <c r="D8553" i="32"/>
  <c r="D8564" i="32"/>
  <c r="D8575" i="32"/>
  <c r="D8586" i="32"/>
  <c r="D8597" i="32"/>
  <c r="D8608" i="32"/>
  <c r="D8619" i="32"/>
  <c r="D8630" i="32"/>
  <c r="D8641" i="32"/>
  <c r="D8652" i="32"/>
  <c r="D8663" i="32"/>
  <c r="D8674" i="32"/>
  <c r="D8685" i="32"/>
  <c r="D8696" i="32"/>
  <c r="D8707" i="32"/>
  <c r="D8718" i="32"/>
  <c r="D8729" i="32"/>
  <c r="D8740" i="32"/>
  <c r="D8751" i="32"/>
  <c r="D8762" i="32"/>
  <c r="D8773" i="32"/>
  <c r="D8784" i="32"/>
  <c r="D8795" i="32"/>
  <c r="D8806" i="32"/>
  <c r="D8817" i="32"/>
  <c r="D8828" i="32"/>
  <c r="D8839" i="32"/>
  <c r="D8850" i="32"/>
  <c r="D8861" i="32"/>
  <c r="D8872" i="32"/>
  <c r="D8883" i="32"/>
  <c r="D8894" i="32"/>
  <c r="D8905" i="32"/>
  <c r="D8916" i="32"/>
  <c r="D8927" i="32"/>
  <c r="D8938" i="32"/>
  <c r="D8949" i="32"/>
  <c r="D8960" i="32"/>
  <c r="D8971" i="32"/>
  <c r="D8982" i="32"/>
  <c r="D8993" i="32"/>
  <c r="D9004" i="32"/>
  <c r="D9015" i="32"/>
  <c r="D9026" i="32"/>
  <c r="D9037" i="32"/>
  <c r="D9048" i="32"/>
  <c r="D9059" i="32"/>
  <c r="D9070" i="32"/>
  <c r="D9081" i="32"/>
  <c r="D9092" i="32"/>
  <c r="D9103" i="32"/>
  <c r="D9114" i="32"/>
  <c r="D9125" i="32"/>
  <c r="D9136" i="32"/>
  <c r="D9147" i="32"/>
  <c r="D9158" i="32"/>
  <c r="D9169" i="32"/>
  <c r="D9180" i="32"/>
  <c r="D9191" i="32"/>
  <c r="D9202" i="32"/>
  <c r="D9213" i="32"/>
  <c r="D9224" i="32"/>
  <c r="D9235" i="32"/>
  <c r="D9246" i="32"/>
  <c r="D9257" i="32"/>
  <c r="D9268" i="32"/>
  <c r="D9279" i="32"/>
  <c r="D9290" i="32"/>
  <c r="D9301" i="32"/>
  <c r="D9312" i="32"/>
  <c r="D9323" i="32"/>
  <c r="D9334" i="32"/>
  <c r="D9345" i="32"/>
  <c r="D9356" i="32"/>
  <c r="D9367" i="32"/>
  <c r="D9378" i="32"/>
  <c r="D9389" i="32"/>
  <c r="D9400" i="32"/>
  <c r="D9411" i="32"/>
  <c r="D9422" i="32"/>
  <c r="D9433" i="32"/>
  <c r="D9444" i="32"/>
  <c r="D9455" i="32"/>
  <c r="D9466" i="32"/>
  <c r="D9477" i="32"/>
  <c r="D9488" i="32"/>
  <c r="D9499" i="32"/>
  <c r="D9510" i="32"/>
  <c r="D9521" i="32"/>
  <c r="D9532" i="32"/>
  <c r="D9543" i="32"/>
  <c r="D9554" i="32"/>
  <c r="D9565" i="32"/>
  <c r="D9576" i="32"/>
  <c r="D9587" i="32"/>
  <c r="D9598" i="32"/>
  <c r="D9609" i="32"/>
  <c r="D9620" i="32"/>
  <c r="D9631" i="32"/>
  <c r="D9642" i="32"/>
  <c r="D9653" i="32"/>
  <c r="D9664" i="32"/>
  <c r="D9675" i="32"/>
  <c r="D9686" i="32"/>
  <c r="D9697" i="32"/>
  <c r="D9708" i="32"/>
  <c r="D9719" i="32"/>
  <c r="D9730" i="32"/>
  <c r="D9741" i="32"/>
  <c r="D9752" i="32"/>
  <c r="D9763" i="32"/>
  <c r="D9774" i="32"/>
  <c r="D9785" i="32"/>
  <c r="D9796" i="32"/>
  <c r="D9807" i="32"/>
  <c r="D9818" i="32"/>
  <c r="D9829" i="32"/>
  <c r="D9840" i="32"/>
  <c r="D9851" i="32"/>
  <c r="D9862" i="32"/>
  <c r="D9873" i="32"/>
  <c r="D9884" i="32"/>
  <c r="D9895" i="32"/>
  <c r="D9906" i="32"/>
  <c r="D9917" i="32"/>
  <c r="D9928" i="32"/>
  <c r="D9939" i="32"/>
  <c r="D9950" i="32"/>
  <c r="D9961" i="32"/>
  <c r="D9972" i="32"/>
  <c r="D9983" i="32"/>
  <c r="D9994" i="32"/>
  <c r="D10005" i="32"/>
  <c r="D10016" i="32"/>
  <c r="D10027" i="32"/>
  <c r="D10038" i="32"/>
  <c r="D10049" i="32"/>
  <c r="D10060" i="32"/>
  <c r="D10071" i="32"/>
  <c r="D10082" i="32"/>
  <c r="D7454" i="32"/>
  <c r="D7465" i="32"/>
  <c r="D7476" i="32"/>
  <c r="D7487" i="32"/>
  <c r="D7498" i="32"/>
  <c r="D7509" i="32"/>
  <c r="D7520" i="32"/>
  <c r="D7531" i="32"/>
  <c r="D7542" i="32"/>
  <c r="D7553" i="32"/>
  <c r="D7564" i="32"/>
  <c r="D7575" i="32"/>
  <c r="D7586" i="32"/>
  <c r="D7597" i="32"/>
  <c r="D7608" i="32"/>
  <c r="D7619" i="32"/>
  <c r="D7630" i="32"/>
  <c r="D7641" i="32"/>
  <c r="D7652" i="32"/>
  <c r="D7663" i="32"/>
  <c r="D7674" i="32"/>
  <c r="D7685" i="32"/>
  <c r="D7696" i="32"/>
  <c r="D7707" i="32"/>
  <c r="D7718" i="32"/>
  <c r="D7729" i="32"/>
  <c r="D7740" i="32"/>
  <c r="D7751" i="32"/>
  <c r="D7762" i="32"/>
  <c r="D7773" i="32"/>
  <c r="D7784" i="32"/>
  <c r="D7795" i="32"/>
  <c r="D7806" i="32"/>
  <c r="D7817" i="32"/>
  <c r="D7828" i="32"/>
  <c r="D7839" i="32"/>
  <c r="D7850" i="32"/>
  <c r="D7861" i="32"/>
  <c r="D7872" i="32"/>
  <c r="D7883" i="32"/>
  <c r="D7894" i="32"/>
  <c r="D7905" i="32"/>
  <c r="D7916" i="32"/>
  <c r="D7927" i="32"/>
  <c r="D7938" i="32"/>
  <c r="D7949" i="32"/>
  <c r="D7960" i="32"/>
  <c r="D7971" i="32"/>
  <c r="D7982" i="32"/>
  <c r="D7993" i="32"/>
  <c r="D8004" i="32"/>
  <c r="D8015" i="32"/>
  <c r="D8026" i="32"/>
  <c r="D8037" i="32"/>
  <c r="D8048" i="32"/>
  <c r="D8059" i="32"/>
  <c r="D8070" i="32"/>
  <c r="D8081" i="32"/>
  <c r="D8092" i="32"/>
  <c r="D8103" i="32"/>
  <c r="D8114" i="32"/>
  <c r="D8125" i="32"/>
  <c r="D8136" i="32"/>
  <c r="D8147" i="32"/>
  <c r="D8158" i="32"/>
  <c r="D8169" i="32"/>
  <c r="D8180" i="32"/>
  <c r="D8191" i="32"/>
  <c r="D8202" i="32"/>
  <c r="D8213" i="32"/>
  <c r="D8224" i="32"/>
  <c r="D8235" i="32"/>
  <c r="D8246" i="32"/>
  <c r="D8257" i="32"/>
  <c r="D8268" i="32"/>
  <c r="D8279" i="32"/>
  <c r="D8290" i="32"/>
  <c r="D8301" i="32"/>
  <c r="D8312" i="32"/>
  <c r="D8323" i="32"/>
  <c r="D8334" i="32"/>
  <c r="D8345" i="32"/>
  <c r="D8356" i="32"/>
  <c r="D8367" i="32"/>
  <c r="D8378" i="32"/>
  <c r="D8389" i="32"/>
  <c r="D8400" i="32"/>
  <c r="D8411" i="32"/>
  <c r="D8422" i="32"/>
  <c r="D8433" i="32"/>
  <c r="D8444" i="32"/>
  <c r="D8455" i="32"/>
  <c r="D8466" i="32"/>
  <c r="D8477" i="32"/>
  <c r="D8488" i="32"/>
  <c r="D8499" i="32"/>
  <c r="D8510" i="32"/>
  <c r="D8521" i="32"/>
  <c r="D8532" i="32"/>
  <c r="D8543" i="32"/>
  <c r="D8554" i="32"/>
  <c r="D8565" i="32"/>
  <c r="D8576" i="32"/>
  <c r="D8587" i="32"/>
  <c r="D8598" i="32"/>
  <c r="D8609" i="32"/>
  <c r="D8620" i="32"/>
  <c r="D8631" i="32"/>
  <c r="D8642" i="32"/>
  <c r="D8653" i="32"/>
  <c r="D8664" i="32"/>
  <c r="D8675" i="32"/>
  <c r="D8686" i="32"/>
  <c r="D8697" i="32"/>
  <c r="D8708" i="32"/>
  <c r="D8719" i="32"/>
  <c r="D8730" i="32"/>
  <c r="D8741" i="32"/>
  <c r="D8752" i="32"/>
  <c r="D8763" i="32"/>
  <c r="D8774" i="32"/>
  <c r="D8785" i="32"/>
  <c r="D8796" i="32"/>
  <c r="D8807" i="32"/>
  <c r="D8818" i="32"/>
  <c r="D8829" i="32"/>
  <c r="D8840" i="32"/>
  <c r="D8851" i="32"/>
  <c r="D8862" i="32"/>
  <c r="D8873" i="32"/>
  <c r="D8884" i="32"/>
  <c r="D8895" i="32"/>
  <c r="D8906" i="32"/>
  <c r="D8917" i="32"/>
  <c r="D8928" i="32"/>
  <c r="D8939" i="32"/>
  <c r="D8950" i="32"/>
  <c r="D8961" i="32"/>
  <c r="D8972" i="32"/>
  <c r="D8983" i="32"/>
  <c r="D8994" i="32"/>
  <c r="D9005" i="32"/>
  <c r="D9016" i="32"/>
  <c r="D9027" i="32"/>
  <c r="D9038" i="32"/>
  <c r="D9049" i="32"/>
  <c r="D9060" i="32"/>
  <c r="D9071" i="32"/>
  <c r="D9082" i="32"/>
  <c r="D9093" i="32"/>
  <c r="D9104" i="32"/>
  <c r="D9115" i="32"/>
  <c r="D9126" i="32"/>
  <c r="D9137" i="32"/>
  <c r="D9148" i="32"/>
  <c r="D9159" i="32"/>
  <c r="D9170" i="32"/>
  <c r="D9181" i="32"/>
  <c r="D9192" i="32"/>
  <c r="D9203" i="32"/>
  <c r="D9214" i="32"/>
  <c r="D9225" i="32"/>
  <c r="D9236" i="32"/>
  <c r="D9247" i="32"/>
  <c r="D9258" i="32"/>
  <c r="D9269" i="32"/>
  <c r="D9280" i="32"/>
  <c r="D9291" i="32"/>
  <c r="D9302" i="32"/>
  <c r="D9313" i="32"/>
  <c r="D9324" i="32"/>
  <c r="D9335" i="32"/>
  <c r="D9346" i="32"/>
  <c r="D9357" i="32"/>
  <c r="D9368" i="32"/>
  <c r="D9379" i="32"/>
  <c r="D9390" i="32"/>
  <c r="D9401" i="32"/>
  <c r="D9412" i="32"/>
  <c r="D9423" i="32"/>
  <c r="D9434" i="32"/>
  <c r="D9445" i="32"/>
  <c r="D9456" i="32"/>
  <c r="D9467" i="32"/>
  <c r="D9478" i="32"/>
  <c r="D9489" i="32"/>
  <c r="D9500" i="32"/>
  <c r="D9511" i="32"/>
  <c r="D9522" i="32"/>
  <c r="D9533" i="32"/>
  <c r="D9544" i="32"/>
  <c r="D9555" i="32"/>
  <c r="D9566" i="32"/>
  <c r="D9577" i="32"/>
  <c r="D9588" i="32"/>
  <c r="D9599" i="32"/>
  <c r="D9610" i="32"/>
  <c r="D9621" i="32"/>
  <c r="D9632" i="32"/>
  <c r="D9643" i="32"/>
  <c r="D9654" i="32"/>
  <c r="D9665" i="32"/>
  <c r="D9676" i="32"/>
  <c r="D9687" i="32"/>
  <c r="D9698" i="32"/>
  <c r="D9709" i="32"/>
  <c r="D9720" i="32"/>
  <c r="D9731" i="32"/>
  <c r="D9742" i="32"/>
  <c r="D9753" i="32"/>
  <c r="D9764" i="32"/>
  <c r="D9775" i="32"/>
  <c r="D9786" i="32"/>
  <c r="D9797" i="32"/>
  <c r="D9808" i="32"/>
  <c r="D9819" i="32"/>
  <c r="D9830" i="32"/>
  <c r="D9841" i="32"/>
  <c r="D9852" i="32"/>
  <c r="D9863" i="32"/>
  <c r="D9874" i="32"/>
  <c r="D9885" i="32"/>
  <c r="D9896" i="32"/>
  <c r="D9907" i="32"/>
  <c r="D9918" i="32"/>
  <c r="D9929" i="32"/>
  <c r="D9940" i="32"/>
  <c r="D9951" i="32"/>
  <c r="D9962" i="32"/>
  <c r="D9973" i="32"/>
  <c r="D9984" i="32"/>
  <c r="D9995" i="32"/>
  <c r="D10006" i="32"/>
  <c r="D10017" i="32"/>
  <c r="D10028" i="32"/>
  <c r="D10039" i="32"/>
  <c r="D10050" i="32"/>
  <c r="D10061" i="32"/>
  <c r="D10072" i="32"/>
  <c r="D10083" i="32"/>
  <c r="D7697" i="32"/>
  <c r="D7708" i="32"/>
  <c r="D7719" i="32"/>
  <c r="D7730" i="32"/>
  <c r="D7741" i="32"/>
  <c r="D7752" i="32"/>
  <c r="D7763" i="32"/>
  <c r="D7774" i="32"/>
  <c r="D7785" i="32"/>
  <c r="D7796" i="32"/>
  <c r="D7807" i="32"/>
  <c r="D7818" i="32"/>
  <c r="D7829" i="32"/>
  <c r="D7840" i="32"/>
  <c r="D7851" i="32"/>
  <c r="D7862" i="32"/>
  <c r="D7873" i="32"/>
  <c r="D7884" i="32"/>
  <c r="D7895" i="32"/>
  <c r="D7906" i="32"/>
  <c r="D7917" i="32"/>
  <c r="D7928" i="32"/>
  <c r="D7939" i="32"/>
  <c r="D7950" i="32"/>
  <c r="D7961" i="32"/>
  <c r="D7972" i="32"/>
  <c r="D7983" i="32"/>
  <c r="D7994" i="32"/>
  <c r="D8005" i="32"/>
  <c r="D8016" i="32"/>
  <c r="D8027" i="32"/>
  <c r="D8038" i="32"/>
  <c r="D8049" i="32"/>
  <c r="D8060" i="32"/>
  <c r="D8071" i="32"/>
  <c r="D8082" i="32"/>
  <c r="D8093" i="32"/>
  <c r="D8104" i="32"/>
  <c r="D8115" i="32"/>
  <c r="D8126" i="32"/>
  <c r="D8137" i="32"/>
  <c r="D8148" i="32"/>
  <c r="D8159" i="32"/>
  <c r="D8170" i="32"/>
  <c r="D8181" i="32"/>
  <c r="D8192" i="32"/>
  <c r="D8203" i="32"/>
  <c r="D8214" i="32"/>
  <c r="D8225" i="32"/>
  <c r="D8236" i="32"/>
  <c r="D8247" i="32"/>
  <c r="D8258" i="32"/>
  <c r="D8269" i="32"/>
  <c r="D8280" i="32"/>
  <c r="D8291" i="32"/>
  <c r="D8302" i="32"/>
  <c r="D8313" i="32"/>
  <c r="D8324" i="32"/>
  <c r="D8335" i="32"/>
  <c r="D8346" i="32"/>
  <c r="D8357" i="32"/>
  <c r="D8368" i="32"/>
  <c r="D8379" i="32"/>
  <c r="D8390" i="32"/>
  <c r="D8401" i="32"/>
  <c r="D8412" i="32"/>
  <c r="D8423" i="32"/>
  <c r="D8434" i="32"/>
  <c r="D8445" i="32"/>
  <c r="D8456" i="32"/>
  <c r="D8467" i="32"/>
  <c r="D8478" i="32"/>
  <c r="D8489" i="32"/>
  <c r="D8500" i="32"/>
  <c r="D8511" i="32"/>
  <c r="D8522" i="32"/>
  <c r="D8533" i="32"/>
  <c r="D8544" i="32"/>
  <c r="D8555" i="32"/>
  <c r="D8566" i="32"/>
  <c r="D8577" i="32"/>
  <c r="D8588" i="32"/>
  <c r="D8599" i="32"/>
  <c r="D8610" i="32"/>
  <c r="D8621" i="32"/>
  <c r="D8632" i="32"/>
  <c r="D8643" i="32"/>
  <c r="D8654" i="32"/>
  <c r="D8665" i="32"/>
  <c r="D8676" i="32"/>
  <c r="D8687" i="32"/>
  <c r="D8698" i="32"/>
  <c r="D8709" i="32"/>
  <c r="D8720" i="32"/>
  <c r="D8731" i="32"/>
  <c r="D8742" i="32"/>
  <c r="D8753" i="32"/>
  <c r="D8764" i="32"/>
  <c r="D8775" i="32"/>
  <c r="D8786" i="32"/>
  <c r="D8797" i="32"/>
  <c r="D8808" i="32"/>
  <c r="D8819" i="32"/>
  <c r="D8830" i="32"/>
  <c r="D8841" i="32"/>
  <c r="D8852" i="32"/>
  <c r="D8863" i="32"/>
  <c r="D8874" i="32"/>
  <c r="D8885" i="32"/>
  <c r="D8896" i="32"/>
  <c r="D8907" i="32"/>
  <c r="D8918" i="32"/>
  <c r="D8929" i="32"/>
  <c r="D8940" i="32"/>
  <c r="D8951" i="32"/>
  <c r="D8962" i="32"/>
  <c r="D8973" i="32"/>
  <c r="D8984" i="32"/>
  <c r="D8995" i="32"/>
  <c r="D9006" i="32"/>
  <c r="D9017" i="32"/>
  <c r="D9028" i="32"/>
  <c r="D9039" i="32"/>
  <c r="D9050" i="32"/>
  <c r="D9061" i="32"/>
  <c r="D9072" i="32"/>
  <c r="D9083" i="32"/>
  <c r="D9094" i="32"/>
  <c r="D9105" i="32"/>
  <c r="D9116" i="32"/>
  <c r="D9127" i="32"/>
  <c r="D9138" i="32"/>
  <c r="D9149" i="32"/>
  <c r="D9160" i="32"/>
  <c r="D9171" i="32"/>
  <c r="D9182" i="32"/>
  <c r="D9193" i="32"/>
  <c r="D9204" i="32"/>
  <c r="D9215" i="32"/>
  <c r="D9226" i="32"/>
  <c r="D9237" i="32"/>
  <c r="D9248" i="32"/>
  <c r="D9259" i="32"/>
  <c r="D9270" i="32"/>
  <c r="D9281" i="32"/>
  <c r="D9292" i="32"/>
  <c r="D9303" i="32"/>
  <c r="D9314" i="32"/>
  <c r="D9325" i="32"/>
  <c r="D9336" i="32"/>
  <c r="D9347" i="32"/>
  <c r="D9358" i="32"/>
  <c r="D9369" i="32"/>
  <c r="D9380" i="32"/>
  <c r="D9391" i="32"/>
  <c r="D9402" i="32"/>
  <c r="D9413" i="32"/>
  <c r="D9424" i="32"/>
  <c r="D9435" i="32"/>
  <c r="D9446" i="32"/>
  <c r="D9457" i="32"/>
  <c r="D9468" i="32"/>
  <c r="D9479" i="32"/>
  <c r="D9490" i="32"/>
  <c r="D9501" i="32"/>
  <c r="D9512" i="32"/>
  <c r="D9523" i="32"/>
  <c r="D9534" i="32"/>
  <c r="D9545" i="32"/>
  <c r="D9556" i="32"/>
  <c r="D9567" i="32"/>
  <c r="D9578" i="32"/>
  <c r="D9589" i="32"/>
  <c r="D9600" i="32"/>
  <c r="D9611" i="32"/>
  <c r="D9622" i="32"/>
  <c r="D9633" i="32"/>
  <c r="D9644" i="32"/>
  <c r="D9655" i="32"/>
  <c r="D9666" i="32"/>
  <c r="D9677" i="32"/>
  <c r="D9688" i="32"/>
  <c r="D9699" i="32"/>
  <c r="D9710" i="32"/>
  <c r="D9721" i="32"/>
  <c r="D9732" i="32"/>
  <c r="D9743" i="32"/>
  <c r="D9754" i="32"/>
  <c r="D9765" i="32"/>
  <c r="D9776" i="32"/>
  <c r="D9787" i="32"/>
  <c r="D9798" i="32"/>
  <c r="D9809" i="32"/>
  <c r="D9820" i="32"/>
  <c r="D9831" i="32"/>
  <c r="D9842" i="32"/>
  <c r="D9853" i="32"/>
  <c r="D9864" i="32"/>
  <c r="D9875" i="32"/>
  <c r="D9886" i="32"/>
  <c r="D9897" i="32"/>
  <c r="D9908" i="32"/>
  <c r="D9919" i="32"/>
  <c r="D9930" i="32"/>
  <c r="D9941" i="32"/>
  <c r="D9952" i="32"/>
  <c r="D9963" i="32"/>
  <c r="D9974" i="32"/>
  <c r="D9985" i="32"/>
  <c r="D9996" i="32"/>
  <c r="D10007" i="32"/>
  <c r="D10018" i="32"/>
  <c r="D10029" i="32"/>
  <c r="D10040" i="32"/>
  <c r="D10051" i="32"/>
  <c r="D10062" i="32"/>
  <c r="D10073" i="32"/>
  <c r="D10084" i="32"/>
  <c r="D6367" i="32"/>
  <c r="D6378" i="32"/>
  <c r="D6950" i="32"/>
  <c r="D6961" i="32"/>
  <c r="D6972" i="32"/>
  <c r="D6983" i="32"/>
  <c r="D6994" i="32"/>
  <c r="D7005" i="32"/>
  <c r="D7016" i="32"/>
  <c r="D7027" i="32"/>
  <c r="D7038" i="32"/>
  <c r="D7049" i="32"/>
  <c r="D7060" i="32"/>
  <c r="D7071" i="32"/>
  <c r="D7082" i="32"/>
  <c r="D7093" i="32"/>
  <c r="D7104" i="32"/>
  <c r="D7115" i="32"/>
  <c r="D7126" i="32"/>
  <c r="D7137" i="32"/>
  <c r="D7148" i="32"/>
  <c r="D7159" i="32"/>
  <c r="D7170" i="32"/>
  <c r="D7181" i="32"/>
  <c r="D7192" i="32"/>
  <c r="D7203" i="32"/>
  <c r="D7214" i="32"/>
  <c r="D7225" i="32"/>
  <c r="D7236" i="32"/>
  <c r="D7247" i="32"/>
  <c r="D7258" i="32"/>
  <c r="D7269" i="32"/>
  <c r="D7280" i="32"/>
  <c r="D7291" i="32"/>
  <c r="D7302" i="32"/>
  <c r="D7313" i="32"/>
  <c r="D7324" i="32"/>
  <c r="D7335" i="32"/>
  <c r="D7346" i="32"/>
  <c r="D7357" i="32"/>
  <c r="D7368" i="32"/>
  <c r="D7379" i="32"/>
  <c r="D7390" i="32"/>
  <c r="D7401" i="32"/>
  <c r="D7412" i="32"/>
  <c r="D7423" i="32"/>
  <c r="D7434" i="32"/>
  <c r="D7445" i="32"/>
  <c r="D7456" i="32"/>
  <c r="D7467" i="32"/>
  <c r="D7478" i="32"/>
  <c r="D7489" i="32"/>
  <c r="D7500" i="32"/>
  <c r="D7511" i="32"/>
  <c r="D7522" i="32"/>
  <c r="D7533" i="32"/>
  <c r="D7544" i="32"/>
  <c r="D7555" i="32"/>
  <c r="D7566" i="32"/>
  <c r="D7577" i="32"/>
  <c r="D7588" i="32"/>
  <c r="D7599" i="32"/>
  <c r="D7610" i="32"/>
  <c r="D7621" i="32"/>
  <c r="D7632" i="32"/>
  <c r="D7643" i="32"/>
  <c r="D7654" i="32"/>
  <c r="D7665" i="32"/>
  <c r="D7676" i="32"/>
  <c r="D7687" i="32"/>
  <c r="D7698" i="32"/>
  <c r="D7709" i="32"/>
  <c r="D7720" i="32"/>
  <c r="D7731" i="32"/>
  <c r="D7742" i="32"/>
  <c r="D7753" i="32"/>
  <c r="D7764" i="32"/>
  <c r="D7775" i="32"/>
  <c r="D7786" i="32"/>
  <c r="D7797" i="32"/>
  <c r="D7808" i="32"/>
  <c r="D7819" i="32"/>
  <c r="D7830" i="32"/>
  <c r="D7841" i="32"/>
  <c r="D7852" i="32"/>
  <c r="D7863" i="32"/>
  <c r="D7874" i="32"/>
  <c r="D7885" i="32"/>
  <c r="D7896" i="32"/>
  <c r="D7907" i="32"/>
  <c r="D7918" i="32"/>
  <c r="D7929" i="32"/>
  <c r="D7940" i="32"/>
  <c r="D7951" i="32"/>
  <c r="D7962" i="32"/>
  <c r="D7973" i="32"/>
  <c r="D7984" i="32"/>
  <c r="D7995" i="32"/>
  <c r="D8006" i="32"/>
  <c r="D8017" i="32"/>
  <c r="D8028" i="32"/>
  <c r="D8039" i="32"/>
  <c r="D8050" i="32"/>
  <c r="D8061" i="32"/>
  <c r="D8072" i="32"/>
  <c r="D8083" i="32"/>
  <c r="D8094" i="32"/>
  <c r="D8105" i="32"/>
  <c r="D8116" i="32"/>
  <c r="D8127" i="32"/>
  <c r="D8138" i="32"/>
  <c r="D8149" i="32"/>
  <c r="D8160" i="32"/>
  <c r="D8171" i="32"/>
  <c r="D8182" i="32"/>
  <c r="D8193" i="32"/>
  <c r="D8204" i="32"/>
  <c r="D8215" i="32"/>
  <c r="D8226" i="32"/>
  <c r="D8237" i="32"/>
  <c r="D8248" i="32"/>
  <c r="D8259" i="32"/>
  <c r="D8270" i="32"/>
  <c r="D8281" i="32"/>
  <c r="D8292" i="32"/>
  <c r="D8303" i="32"/>
  <c r="D8314" i="32"/>
  <c r="D8325" i="32"/>
  <c r="D8336" i="32"/>
  <c r="D8347" i="32"/>
  <c r="D8358" i="32"/>
  <c r="D8369" i="32"/>
  <c r="D8380" i="32"/>
  <c r="D8391" i="32"/>
  <c r="D8402" i="32"/>
  <c r="D8413" i="32"/>
  <c r="D8424" i="32"/>
  <c r="D8435" i="32"/>
  <c r="D8446" i="32"/>
  <c r="D8457" i="32"/>
  <c r="D8468" i="32"/>
  <c r="D8479" i="32"/>
  <c r="D8490" i="32"/>
  <c r="D8501" i="32"/>
  <c r="D8512" i="32"/>
  <c r="D8523" i="32"/>
  <c r="D8534" i="32"/>
  <c r="D8545" i="32"/>
  <c r="D8556" i="32"/>
  <c r="D8567" i="32"/>
  <c r="D8578" i="32"/>
  <c r="D8589" i="32"/>
  <c r="D8600" i="32"/>
  <c r="D8611" i="32"/>
  <c r="D8622" i="32"/>
  <c r="D8633" i="32"/>
  <c r="D8644" i="32"/>
  <c r="D8655" i="32"/>
  <c r="D8666" i="32"/>
  <c r="D8677" i="32"/>
  <c r="D8688" i="32"/>
  <c r="D8699" i="32"/>
  <c r="D8710" i="32"/>
  <c r="D8721" i="32"/>
  <c r="D8732" i="32"/>
  <c r="D8743" i="32"/>
  <c r="D8754" i="32"/>
  <c r="D8765" i="32"/>
  <c r="D8776" i="32"/>
  <c r="D8787" i="32"/>
  <c r="D8798" i="32"/>
  <c r="D8809" i="32"/>
  <c r="D8820" i="32"/>
  <c r="D8831" i="32"/>
  <c r="D8842" i="32"/>
  <c r="D8853" i="32"/>
  <c r="D8864" i="32"/>
  <c r="D8875" i="32"/>
  <c r="D8886" i="32"/>
  <c r="D8897" i="32"/>
  <c r="D8908" i="32"/>
  <c r="D8919" i="32"/>
  <c r="D8930" i="32"/>
  <c r="D8941" i="32"/>
  <c r="D8952" i="32"/>
  <c r="D8963" i="32"/>
  <c r="D8974" i="32"/>
  <c r="D8985" i="32"/>
  <c r="D8996" i="32"/>
  <c r="D9007" i="32"/>
  <c r="D9018" i="32"/>
  <c r="D9029" i="32"/>
  <c r="D9040" i="32"/>
  <c r="D9051" i="32"/>
  <c r="D9062" i="32"/>
  <c r="D9073" i="32"/>
  <c r="D9084" i="32"/>
  <c r="D9095" i="32"/>
  <c r="D9106" i="32"/>
  <c r="D9117" i="32"/>
  <c r="D9128" i="32"/>
  <c r="D9139" i="32"/>
  <c r="D9150" i="32"/>
  <c r="D9161" i="32"/>
  <c r="D9172" i="32"/>
  <c r="D9183" i="32"/>
  <c r="D9194" i="32"/>
  <c r="D9205" i="32"/>
  <c r="D9216" i="32"/>
  <c r="D9227" i="32"/>
  <c r="D9238" i="32"/>
  <c r="D9249" i="32"/>
  <c r="D9260" i="32"/>
  <c r="D9271" i="32"/>
  <c r="D9282" i="32"/>
  <c r="D9293" i="32"/>
  <c r="D9304" i="32"/>
  <c r="D9315" i="32"/>
  <c r="D9326" i="32"/>
  <c r="D9337" i="32"/>
  <c r="D9348" i="32"/>
  <c r="D9359" i="32"/>
  <c r="D9370" i="32"/>
  <c r="D9381" i="32"/>
  <c r="D9392" i="32"/>
  <c r="D9403" i="32"/>
  <c r="D9414" i="32"/>
  <c r="D9425" i="32"/>
  <c r="D9436" i="32"/>
  <c r="D9447" i="32"/>
  <c r="D9458" i="32"/>
  <c r="D9469" i="32"/>
  <c r="D9480" i="32"/>
  <c r="D9491" i="32"/>
  <c r="D9502" i="32"/>
  <c r="D9513" i="32"/>
  <c r="D9524" i="32"/>
  <c r="D9535" i="32"/>
  <c r="D9546" i="32"/>
  <c r="D9557" i="32"/>
  <c r="D9568" i="32"/>
  <c r="D9579" i="32"/>
  <c r="D9590" i="32"/>
  <c r="D9601" i="32"/>
  <c r="D9612" i="32"/>
  <c r="D9623" i="32"/>
  <c r="D9634" i="32"/>
  <c r="D9645" i="32"/>
  <c r="D9656" i="32"/>
  <c r="D9667" i="32"/>
  <c r="D9678" i="32"/>
  <c r="D9689" i="32"/>
  <c r="D9700" i="32"/>
  <c r="D9711" i="32"/>
  <c r="D9722" i="32"/>
  <c r="D9733" i="32"/>
  <c r="D9744" i="32"/>
  <c r="D9755" i="32"/>
  <c r="D9766" i="32"/>
  <c r="D9777" i="32"/>
  <c r="D9788" i="32"/>
  <c r="D9799" i="32"/>
  <c r="D9810" i="32"/>
  <c r="D9821" i="32"/>
  <c r="D9832" i="32"/>
  <c r="D9843" i="32"/>
  <c r="D9854" i="32"/>
  <c r="D9865" i="32"/>
  <c r="D9876" i="32"/>
  <c r="D9887" i="32"/>
  <c r="D9898" i="32"/>
  <c r="D9909" i="32"/>
  <c r="D9920" i="32"/>
  <c r="D9931" i="32"/>
  <c r="D9942" i="32"/>
  <c r="D9953" i="32"/>
  <c r="D9964" i="32"/>
  <c r="D9975" i="32"/>
  <c r="D9986" i="32"/>
  <c r="D9997" i="32"/>
  <c r="D10008" i="32"/>
  <c r="D10019" i="32"/>
  <c r="D10030" i="32"/>
  <c r="D10041" i="32"/>
  <c r="D10052" i="32"/>
  <c r="D10063" i="32"/>
  <c r="D10074" i="32"/>
  <c r="D10085" i="32"/>
  <c r="D5202" i="32"/>
  <c r="D5213" i="32"/>
  <c r="D5224" i="32"/>
  <c r="D5235" i="32"/>
  <c r="D5246" i="32"/>
  <c r="D5257" i="32"/>
  <c r="D5268" i="32"/>
  <c r="D5279" i="32"/>
  <c r="D5290" i="32"/>
  <c r="D5301" i="32"/>
  <c r="D5312" i="32"/>
  <c r="D5323" i="32"/>
  <c r="D5334" i="32"/>
  <c r="D5345" i="32"/>
  <c r="D5356" i="32"/>
  <c r="D5367" i="32"/>
  <c r="D5378" i="32"/>
  <c r="D5389" i="32"/>
  <c r="D5400" i="32"/>
  <c r="D5411" i="32"/>
  <c r="D5422" i="32"/>
  <c r="D5433" i="32"/>
  <c r="D5444" i="32"/>
  <c r="D5455" i="32"/>
  <c r="D5466" i="32"/>
  <c r="D5477" i="32"/>
  <c r="D5488" i="32"/>
  <c r="D5499" i="32"/>
  <c r="D5510" i="32"/>
  <c r="D5521" i="32"/>
  <c r="D5532" i="32"/>
  <c r="D5543" i="32"/>
  <c r="D5554" i="32"/>
  <c r="D5565" i="32"/>
  <c r="D5576" i="32"/>
  <c r="D5587" i="32"/>
  <c r="D5598" i="32"/>
  <c r="D5609" i="32"/>
  <c r="D5620" i="32"/>
  <c r="D5631" i="32"/>
  <c r="D5642" i="32"/>
  <c r="D5653" i="32"/>
  <c r="D5664" i="32"/>
  <c r="D5675" i="32"/>
  <c r="D5686" i="32"/>
  <c r="D5697" i="32"/>
  <c r="D5708" i="32"/>
  <c r="D5719" i="32"/>
  <c r="D5730" i="32"/>
  <c r="D5741" i="32"/>
  <c r="D5752" i="32"/>
  <c r="D5763" i="32"/>
  <c r="D5774" i="32"/>
  <c r="D5785" i="32"/>
  <c r="D5796" i="32"/>
  <c r="D6951" i="32"/>
  <c r="D6962" i="32"/>
  <c r="D6973" i="32"/>
  <c r="D6984" i="32"/>
  <c r="D6995" i="32"/>
  <c r="D7006" i="32"/>
  <c r="D7017" i="32"/>
  <c r="D7028" i="32"/>
  <c r="D7039" i="32"/>
  <c r="D7050" i="32"/>
  <c r="D7061" i="32"/>
  <c r="D7072" i="32"/>
  <c r="D7083" i="32"/>
  <c r="D7094" i="32"/>
  <c r="D7105" i="32"/>
  <c r="D7116" i="32"/>
  <c r="D7127" i="32"/>
  <c r="D7138" i="32"/>
  <c r="D7149" i="32"/>
  <c r="D7160" i="32"/>
  <c r="D7171" i="32"/>
  <c r="D7182" i="32"/>
  <c r="D7193" i="32"/>
  <c r="D7204" i="32"/>
  <c r="D7215" i="32"/>
  <c r="D7226" i="32"/>
  <c r="D7237" i="32"/>
  <c r="D7248" i="32"/>
  <c r="D7259" i="32"/>
  <c r="D7270" i="32"/>
  <c r="D7281" i="32"/>
  <c r="D7292" i="32"/>
  <c r="D7303" i="32"/>
  <c r="D7314" i="32"/>
  <c r="D7325" i="32"/>
  <c r="D7336" i="32"/>
  <c r="D7347" i="32"/>
  <c r="D7358" i="32"/>
  <c r="D7369" i="32"/>
  <c r="D7380" i="32"/>
  <c r="D7391" i="32"/>
  <c r="D7402" i="32"/>
  <c r="D7413" i="32"/>
  <c r="D7424" i="32"/>
  <c r="D7435" i="32"/>
  <c r="D7446" i="32"/>
  <c r="D7457" i="32"/>
  <c r="D7468" i="32"/>
  <c r="D7479" i="32"/>
  <c r="D7490" i="32"/>
  <c r="D7501" i="32"/>
  <c r="D7512" i="32"/>
  <c r="D7523" i="32"/>
  <c r="D7534" i="32"/>
  <c r="D7545" i="32"/>
  <c r="D7556" i="32"/>
  <c r="D7567" i="32"/>
  <c r="D7578" i="32"/>
  <c r="D7589" i="32"/>
  <c r="D7600" i="32"/>
  <c r="D7611" i="32"/>
  <c r="D7622" i="32"/>
  <c r="D7633" i="32"/>
  <c r="D7644" i="32"/>
  <c r="D7655" i="32"/>
  <c r="D7666" i="32"/>
  <c r="D7677" i="32"/>
  <c r="D7688" i="32"/>
  <c r="D7699" i="32"/>
  <c r="D7710" i="32"/>
  <c r="D7721" i="32"/>
  <c r="D7732" i="32"/>
  <c r="D7743" i="32"/>
  <c r="D7754" i="32"/>
  <c r="D7765" i="32"/>
  <c r="D7776" i="32"/>
  <c r="D7787" i="32"/>
  <c r="D7798" i="32"/>
  <c r="D7809" i="32"/>
  <c r="D7820" i="32"/>
  <c r="D7831" i="32"/>
  <c r="D7842" i="32"/>
  <c r="D7853" i="32"/>
  <c r="D7864" i="32"/>
  <c r="D7875" i="32"/>
  <c r="D7886" i="32"/>
  <c r="D7897" i="32"/>
  <c r="D7908" i="32"/>
  <c r="D7919" i="32"/>
  <c r="D7930" i="32"/>
  <c r="D7941" i="32"/>
  <c r="D7952" i="32"/>
  <c r="D7963" i="32"/>
  <c r="D7974" i="32"/>
  <c r="D7985" i="32"/>
  <c r="D7996" i="32"/>
  <c r="D8007" i="32"/>
  <c r="D8018" i="32"/>
  <c r="D8029" i="32"/>
  <c r="D8040" i="32"/>
  <c r="D8051" i="32"/>
  <c r="D8062" i="32"/>
  <c r="D8073" i="32"/>
  <c r="D8084" i="32"/>
  <c r="D8095" i="32"/>
  <c r="D8106" i="32"/>
  <c r="D8117" i="32"/>
  <c r="D8128" i="32"/>
  <c r="D8139" i="32"/>
  <c r="D8150" i="32"/>
  <c r="D8161" i="32"/>
  <c r="D8172" i="32"/>
  <c r="D8183" i="32"/>
  <c r="D8194" i="32"/>
  <c r="D8205" i="32"/>
  <c r="D8216" i="32"/>
  <c r="D8227" i="32"/>
  <c r="D8238" i="32"/>
  <c r="D8249" i="32"/>
  <c r="D8260" i="32"/>
  <c r="D8271" i="32"/>
  <c r="D8282" i="32"/>
  <c r="D8293" i="32"/>
  <c r="D8304" i="32"/>
  <c r="D8315" i="32"/>
  <c r="D8326" i="32"/>
  <c r="D8337" i="32"/>
  <c r="D8348" i="32"/>
  <c r="D8359" i="32"/>
  <c r="D8370" i="32"/>
  <c r="D8381" i="32"/>
  <c r="D8392" i="32"/>
  <c r="D8403" i="32"/>
  <c r="D8414" i="32"/>
  <c r="D8425" i="32"/>
  <c r="D8436" i="32"/>
  <c r="D8447" i="32"/>
  <c r="D8458" i="32"/>
  <c r="D8469" i="32"/>
  <c r="D8480" i="32"/>
  <c r="D8491" i="32"/>
  <c r="D8502" i="32"/>
  <c r="D8513" i="32"/>
  <c r="D8524" i="32"/>
  <c r="D8535" i="32"/>
  <c r="D8546" i="32"/>
  <c r="D8557" i="32"/>
  <c r="D8568" i="32"/>
  <c r="D8579" i="32"/>
  <c r="D8590" i="32"/>
  <c r="D8601" i="32"/>
  <c r="D8612" i="32"/>
  <c r="D8623" i="32"/>
  <c r="D8634" i="32"/>
  <c r="D8645" i="32"/>
  <c r="D8656" i="32"/>
  <c r="D8667" i="32"/>
  <c r="D8678" i="32"/>
  <c r="D8689" i="32"/>
  <c r="D8700" i="32"/>
  <c r="D8711" i="32"/>
  <c r="D8722" i="32"/>
  <c r="D8733" i="32"/>
  <c r="D8744" i="32"/>
  <c r="D8755" i="32"/>
  <c r="D8766" i="32"/>
  <c r="D8777" i="32"/>
  <c r="D8788" i="32"/>
  <c r="D8799" i="32"/>
  <c r="D8810" i="32"/>
  <c r="D8821" i="32"/>
  <c r="D8832" i="32"/>
  <c r="D8843" i="32"/>
  <c r="D8854" i="32"/>
  <c r="D8865" i="32"/>
  <c r="D8876" i="32"/>
  <c r="D8887" i="32"/>
  <c r="D8898" i="32"/>
  <c r="D8909" i="32"/>
  <c r="D8920" i="32"/>
  <c r="D8931" i="32"/>
  <c r="D8942" i="32"/>
  <c r="D8953" i="32"/>
  <c r="D8964" i="32"/>
  <c r="D8975" i="32"/>
  <c r="D8986" i="32"/>
  <c r="D8997" i="32"/>
  <c r="D9008" i="32"/>
  <c r="D9019" i="32"/>
  <c r="D9030" i="32"/>
  <c r="D9041" i="32"/>
  <c r="D9052" i="32"/>
  <c r="D9063" i="32"/>
  <c r="D9074" i="32"/>
  <c r="D9085" i="32"/>
  <c r="D9096" i="32"/>
  <c r="D9107" i="32"/>
  <c r="D9118" i="32"/>
  <c r="D9129" i="32"/>
  <c r="D9140" i="32"/>
  <c r="D9151" i="32"/>
  <c r="D9162" i="32"/>
  <c r="D9173" i="32"/>
  <c r="D9184" i="32"/>
  <c r="D9195" i="32"/>
  <c r="D9206" i="32"/>
  <c r="D9217" i="32"/>
  <c r="D9228" i="32"/>
  <c r="D9239" i="32"/>
  <c r="D9250" i="32"/>
  <c r="D9261" i="32"/>
  <c r="D9272" i="32"/>
  <c r="D9283" i="32"/>
  <c r="D9294" i="32"/>
  <c r="D9305" i="32"/>
  <c r="D9316" i="32"/>
  <c r="D9327" i="32"/>
  <c r="D9338" i="32"/>
  <c r="D9349" i="32"/>
  <c r="D9360" i="32"/>
  <c r="D9371" i="32"/>
  <c r="D9382" i="32"/>
  <c r="D9393" i="32"/>
  <c r="D9404" i="32"/>
  <c r="D9415" i="32"/>
  <c r="D9426" i="32"/>
  <c r="D9437" i="32"/>
  <c r="D9448" i="32"/>
  <c r="D9459" i="32"/>
  <c r="D9470" i="32"/>
  <c r="D9481" i="32"/>
  <c r="D9492" i="32"/>
  <c r="D9503" i="32"/>
  <c r="D9514" i="32"/>
  <c r="D9525" i="32"/>
  <c r="D9536" i="32"/>
  <c r="D9547" i="32"/>
  <c r="D9558" i="32"/>
  <c r="D9569" i="32"/>
  <c r="D9580" i="32"/>
  <c r="D9591" i="32"/>
  <c r="D9602" i="32"/>
  <c r="D9613" i="32"/>
  <c r="D9624" i="32"/>
  <c r="D9635" i="32"/>
  <c r="D9646" i="32"/>
  <c r="D9657" i="32"/>
  <c r="D9668" i="32"/>
  <c r="D9679" i="32"/>
  <c r="D9690" i="32"/>
  <c r="D9701" i="32"/>
  <c r="D9712" i="32"/>
  <c r="D9723" i="32"/>
  <c r="D9734" i="32"/>
  <c r="D9745" i="32"/>
  <c r="D9756" i="32"/>
  <c r="D9767" i="32"/>
  <c r="D9778" i="32"/>
  <c r="D9789" i="32"/>
  <c r="D9800" i="32"/>
  <c r="D9811" i="32"/>
  <c r="D9822" i="32"/>
  <c r="D9833" i="32"/>
  <c r="D9844" i="32"/>
  <c r="D9855" i="32"/>
  <c r="D9866" i="32"/>
  <c r="D9877" i="32"/>
  <c r="D9888" i="32"/>
  <c r="D9899" i="32"/>
  <c r="D9910" i="32"/>
  <c r="D9921" i="32"/>
  <c r="D9932" i="32"/>
  <c r="D9943" i="32"/>
  <c r="D9954" i="32"/>
  <c r="D9965" i="32"/>
  <c r="D9976" i="32"/>
  <c r="D9987" i="32"/>
  <c r="D9998" i="32"/>
  <c r="D10009" i="32"/>
  <c r="D10020" i="32"/>
  <c r="D10031" i="32"/>
  <c r="D10042" i="32"/>
  <c r="D10053" i="32"/>
  <c r="D10064" i="32"/>
  <c r="D10075" i="32"/>
  <c r="D10086" i="32"/>
  <c r="D7062" i="32"/>
  <c r="D7073" i="32"/>
  <c r="D7084" i="32"/>
  <c r="D7095" i="32"/>
  <c r="D7106" i="32"/>
  <c r="D7117" i="32"/>
  <c r="D7128" i="32"/>
  <c r="D7139" i="32"/>
  <c r="D7150" i="32"/>
  <c r="D7161" i="32"/>
  <c r="D7172" i="32"/>
  <c r="D7183" i="32"/>
  <c r="D7194" i="32"/>
  <c r="D7205" i="32"/>
  <c r="D7216" i="32"/>
  <c r="D7227" i="32"/>
  <c r="D7238" i="32"/>
  <c r="D7249" i="32"/>
  <c r="D7260" i="32"/>
  <c r="D7271" i="32"/>
  <c r="D7282" i="32"/>
  <c r="D7293" i="32"/>
  <c r="D7304" i="32"/>
  <c r="D7315" i="32"/>
  <c r="D7326" i="32"/>
  <c r="D7337" i="32"/>
  <c r="D7348" i="32"/>
  <c r="D7359" i="32"/>
  <c r="D7370" i="32"/>
  <c r="D7381" i="32"/>
  <c r="D7392" i="32"/>
  <c r="D7403" i="32"/>
  <c r="D7414" i="32"/>
  <c r="D7425" i="32"/>
  <c r="D7436" i="32"/>
  <c r="D7447" i="32"/>
  <c r="D7458" i="32"/>
  <c r="D7469" i="32"/>
  <c r="D7480" i="32"/>
  <c r="D7491" i="32"/>
  <c r="D7502" i="32"/>
  <c r="D7513" i="32"/>
  <c r="D8173" i="32"/>
  <c r="D8184" i="32"/>
  <c r="D8195" i="32"/>
  <c r="D8206" i="32"/>
  <c r="D8217" i="32"/>
  <c r="D8228" i="32"/>
  <c r="D8239" i="32"/>
  <c r="D8250" i="32"/>
  <c r="D8261" i="32"/>
  <c r="D8272" i="32"/>
  <c r="D8283" i="32"/>
  <c r="D8294" i="32"/>
  <c r="D8305" i="32"/>
  <c r="D8316" i="32"/>
  <c r="D8327" i="32"/>
  <c r="D8338" i="32"/>
  <c r="D8349" i="32"/>
  <c r="D8360" i="32"/>
  <c r="D8371" i="32"/>
  <c r="D8382" i="32"/>
  <c r="D8393" i="32"/>
  <c r="D8404" i="32"/>
  <c r="D8415" i="32"/>
  <c r="D8426" i="32"/>
  <c r="D8437" i="32"/>
  <c r="D8448" i="32"/>
  <c r="D8459" i="32"/>
  <c r="D8470" i="32"/>
  <c r="D8481" i="32"/>
  <c r="D8492" i="32"/>
  <c r="D8503" i="32"/>
  <c r="D8514" i="32"/>
  <c r="D8525" i="32"/>
  <c r="D8536" i="32"/>
  <c r="D8547" i="32"/>
  <c r="D8558" i="32"/>
  <c r="D8569" i="32"/>
  <c r="D8580" i="32"/>
  <c r="D8591" i="32"/>
  <c r="D8602" i="32"/>
  <c r="D8613" i="32"/>
  <c r="D8624" i="32"/>
  <c r="D8635" i="32"/>
  <c r="D8646" i="32"/>
  <c r="D8657" i="32"/>
  <c r="D8668" i="32"/>
  <c r="D8679" i="32"/>
  <c r="D8690" i="32"/>
  <c r="D8701" i="32"/>
  <c r="D8712" i="32"/>
  <c r="D8723" i="32"/>
  <c r="D8734" i="32"/>
  <c r="D8745" i="32"/>
  <c r="D8756" i="32"/>
  <c r="D8767" i="32"/>
  <c r="D8778" i="32"/>
  <c r="D8789" i="32"/>
  <c r="D8800" i="32"/>
  <c r="D8811" i="32"/>
  <c r="D8822" i="32"/>
  <c r="D8833" i="32"/>
  <c r="D8844" i="32"/>
  <c r="D8855" i="32"/>
  <c r="D8866" i="32"/>
  <c r="D8877" i="32"/>
  <c r="D8888" i="32"/>
  <c r="D8899" i="32"/>
  <c r="D8910" i="32"/>
  <c r="D8921" i="32"/>
  <c r="D8932" i="32"/>
  <c r="D8943" i="32"/>
  <c r="D8954" i="32"/>
  <c r="D8965" i="32"/>
  <c r="D8976" i="32"/>
  <c r="D8987" i="32"/>
  <c r="D8998" i="32"/>
  <c r="D9009" i="32"/>
  <c r="D9020" i="32"/>
  <c r="D9031" i="32"/>
  <c r="D9042" i="32"/>
  <c r="D9053" i="32"/>
  <c r="D9064" i="32"/>
  <c r="D9075" i="32"/>
  <c r="D9086" i="32"/>
  <c r="D9097" i="32"/>
  <c r="D9108" i="32"/>
  <c r="D9119" i="32"/>
  <c r="D9130" i="32"/>
  <c r="D9141" i="32"/>
  <c r="D9152" i="32"/>
  <c r="D9163" i="32"/>
  <c r="D9174" i="32"/>
  <c r="D9185" i="32"/>
  <c r="D9196" i="32"/>
  <c r="D9207" i="32"/>
  <c r="D9218" i="32"/>
  <c r="D9229" i="32"/>
  <c r="D9240" i="32"/>
  <c r="D9251" i="32"/>
  <c r="D9262" i="32"/>
  <c r="D9273" i="32"/>
  <c r="D9284" i="32"/>
  <c r="D9295" i="32"/>
  <c r="D9306" i="32"/>
  <c r="D9317" i="32"/>
  <c r="D9328" i="32"/>
  <c r="D9339" i="32"/>
  <c r="D9350" i="32"/>
  <c r="D9361" i="32"/>
  <c r="D9372" i="32"/>
  <c r="D9383" i="32"/>
  <c r="D9394" i="32"/>
  <c r="D9405" i="32"/>
  <c r="D9416" i="32"/>
  <c r="D9427" i="32"/>
  <c r="D9438" i="32"/>
  <c r="D9449" i="32"/>
  <c r="D9460" i="32"/>
  <c r="D9471" i="32"/>
  <c r="D9482" i="32"/>
  <c r="D9493" i="32"/>
  <c r="D9504" i="32"/>
  <c r="D9515" i="32"/>
  <c r="D9526" i="32"/>
  <c r="D9537" i="32"/>
  <c r="D9548" i="32"/>
  <c r="D9559" i="32"/>
  <c r="D9570" i="32"/>
  <c r="D9581" i="32"/>
  <c r="D9592" i="32"/>
  <c r="D9603" i="32"/>
  <c r="D9614" i="32"/>
  <c r="D9625" i="32"/>
  <c r="D9636" i="32"/>
  <c r="D9647" i="32"/>
  <c r="D9658" i="32"/>
  <c r="D9669" i="32"/>
  <c r="D9680" i="32"/>
  <c r="D9691" i="32"/>
  <c r="D9702" i="32"/>
  <c r="D9713" i="32"/>
  <c r="D9724" i="32"/>
  <c r="D9735" i="32"/>
  <c r="D9746" i="32"/>
  <c r="D9757" i="32"/>
  <c r="D9768" i="32"/>
  <c r="D9779" i="32"/>
  <c r="D9790" i="32"/>
  <c r="D9801" i="32"/>
  <c r="D9812" i="32"/>
  <c r="D9823" i="32"/>
  <c r="D9834" i="32"/>
  <c r="D9845" i="32"/>
  <c r="D9856" i="32"/>
  <c r="D9867" i="32"/>
  <c r="D9878" i="32"/>
  <c r="D9889" i="32"/>
  <c r="D9900" i="32"/>
  <c r="D9911" i="32"/>
  <c r="D9922" i="32"/>
  <c r="D9933" i="32"/>
  <c r="D9944" i="32"/>
  <c r="D9955" i="32"/>
  <c r="D9966" i="32"/>
  <c r="D9977" i="32"/>
  <c r="D9988" i="32"/>
  <c r="D9999" i="32"/>
  <c r="D10010" i="32"/>
  <c r="D10021" i="32"/>
  <c r="D10032" i="32"/>
  <c r="D10043" i="32"/>
  <c r="D10054" i="32"/>
  <c r="D7206" i="32"/>
  <c r="D7217" i="32"/>
  <c r="D7228" i="32"/>
  <c r="D7239" i="32"/>
  <c r="D7250" i="32"/>
  <c r="D7261" i="32"/>
  <c r="D7272" i="32"/>
  <c r="D7283" i="32"/>
  <c r="D7294" i="32"/>
  <c r="D7305" i="32"/>
  <c r="D7316" i="32"/>
  <c r="D7327" i="32"/>
  <c r="D7338" i="32"/>
  <c r="D7349" i="32"/>
  <c r="D7360" i="32"/>
  <c r="D7371" i="32"/>
  <c r="D7382" i="32"/>
  <c r="D7393" i="32"/>
  <c r="D7404" i="32"/>
  <c r="D7415" i="32"/>
  <c r="D7426" i="32"/>
  <c r="D7437" i="32"/>
  <c r="D7448" i="32"/>
  <c r="D7459" i="32"/>
  <c r="D7470" i="32"/>
  <c r="D7481" i="32"/>
  <c r="D7492" i="32"/>
  <c r="D7503" i="32"/>
  <c r="D7514" i="32"/>
  <c r="D7525" i="32"/>
  <c r="D7536" i="32"/>
  <c r="D7547" i="32"/>
  <c r="D7558" i="32"/>
  <c r="D7569" i="32"/>
  <c r="D7580" i="32"/>
  <c r="D7591" i="32"/>
  <c r="D7602" i="32"/>
  <c r="D8416" i="32"/>
  <c r="D8427" i="32"/>
  <c r="D8438" i="32"/>
  <c r="D8449" i="32"/>
  <c r="D8460" i="32"/>
  <c r="D8471" i="32"/>
  <c r="D8482" i="32"/>
  <c r="D8493" i="32"/>
  <c r="D8504" i="32"/>
  <c r="D8515" i="32"/>
  <c r="D8526" i="32"/>
  <c r="D8537" i="32"/>
  <c r="D8548" i="32"/>
  <c r="D8559" i="32"/>
  <c r="D8570" i="32"/>
  <c r="D8581" i="32"/>
  <c r="D8592" i="32"/>
  <c r="D8603" i="32"/>
  <c r="D8614" i="32"/>
  <c r="D8625" i="32"/>
  <c r="D8636" i="32"/>
  <c r="D8647" i="32"/>
  <c r="D8658" i="32"/>
  <c r="D8669" i="32"/>
  <c r="D8680" i="32"/>
  <c r="D8691" i="32"/>
  <c r="D8702" i="32"/>
  <c r="D8713" i="32"/>
  <c r="D8724" i="32"/>
  <c r="D8735" i="32"/>
  <c r="D8746" i="32"/>
  <c r="D8757" i="32"/>
  <c r="D8768" i="32"/>
  <c r="D8779" i="32"/>
  <c r="D8790" i="32"/>
  <c r="D8801" i="32"/>
  <c r="D8812" i="32"/>
  <c r="D8823" i="32"/>
  <c r="D8834" i="32"/>
  <c r="D8845" i="32"/>
  <c r="D8856" i="32"/>
  <c r="D8867" i="32"/>
  <c r="D8878" i="32"/>
  <c r="D8889" i="32"/>
  <c r="D8900" i="32"/>
  <c r="D8911" i="32"/>
  <c r="D8922" i="32"/>
  <c r="D8933" i="32"/>
  <c r="D8944" i="32"/>
  <c r="D8955" i="32"/>
  <c r="D8966" i="32"/>
  <c r="D8977" i="32"/>
  <c r="D8988" i="32"/>
  <c r="D8999" i="32"/>
  <c r="D9010" i="32"/>
  <c r="D9021" i="32"/>
  <c r="D9032" i="32"/>
  <c r="D9043" i="32"/>
  <c r="D9054" i="32"/>
  <c r="D9065" i="32"/>
  <c r="D9076" i="32"/>
  <c r="D9087" i="32"/>
  <c r="D9098" i="32"/>
  <c r="D9109" i="32"/>
  <c r="D9120" i="32"/>
  <c r="D9131" i="32"/>
  <c r="D9142" i="32"/>
  <c r="D9153" i="32"/>
  <c r="D9164" i="32"/>
  <c r="D9175" i="32"/>
  <c r="D9186" i="32"/>
  <c r="D9197" i="32"/>
  <c r="D9208" i="32"/>
  <c r="D9219" i="32"/>
  <c r="D9230" i="32"/>
  <c r="D9241" i="32"/>
  <c r="D9252" i="32"/>
  <c r="D9263" i="32"/>
  <c r="D9274" i="32"/>
  <c r="D9285" i="32"/>
  <c r="D9296" i="32"/>
  <c r="D9307" i="32"/>
  <c r="D9318" i="32"/>
  <c r="D9329" i="32"/>
  <c r="D9340" i="32"/>
  <c r="D9351" i="32"/>
  <c r="D9362" i="32"/>
  <c r="D9373" i="32"/>
  <c r="D9384" i="32"/>
  <c r="D9395" i="32"/>
  <c r="D9406" i="32"/>
  <c r="D9417" i="32"/>
  <c r="D9428" i="32"/>
  <c r="D9439" i="32"/>
  <c r="D9450" i="32"/>
  <c r="D9461" i="32"/>
  <c r="D9472" i="32"/>
  <c r="D9483" i="32"/>
  <c r="D9494" i="32"/>
  <c r="D9505" i="32"/>
  <c r="D9516" i="32"/>
  <c r="D9527" i="32"/>
  <c r="D9538" i="32"/>
  <c r="D9549" i="32"/>
  <c r="D9560" i="32"/>
  <c r="D9571" i="32"/>
  <c r="D9582" i="32"/>
  <c r="D9593" i="32"/>
  <c r="D9604" i="32"/>
  <c r="D9615" i="32"/>
  <c r="D9626" i="32"/>
  <c r="D9637" i="32"/>
  <c r="D9648" i="32"/>
  <c r="D9659" i="32"/>
  <c r="D9670" i="32"/>
  <c r="D9681" i="32"/>
  <c r="D9692" i="32"/>
  <c r="D9703" i="32"/>
  <c r="D9714" i="32"/>
  <c r="D9725" i="32"/>
  <c r="D9736" i="32"/>
  <c r="D9747" i="32"/>
  <c r="D9758" i="32"/>
  <c r="D9769" i="32"/>
  <c r="D9780" i="32"/>
  <c r="D9791" i="32"/>
  <c r="D9802" i="32"/>
  <c r="D9813" i="32"/>
  <c r="D9824" i="32"/>
  <c r="D9835" i="32"/>
  <c r="D9846" i="32"/>
  <c r="D9857" i="32"/>
  <c r="D9868" i="32"/>
  <c r="D9879" i="32"/>
  <c r="D9890" i="32"/>
  <c r="D9901" i="32"/>
  <c r="D9912" i="32"/>
  <c r="D9923" i="32"/>
  <c r="D9934" i="32"/>
  <c r="D9945" i="32"/>
  <c r="D9956" i="32"/>
  <c r="D9967" i="32"/>
  <c r="D9978" i="32"/>
  <c r="D9989" i="32"/>
  <c r="D10000" i="32"/>
  <c r="D10011" i="32"/>
  <c r="D10022" i="32"/>
  <c r="D10033" i="32"/>
  <c r="D10044" i="32"/>
  <c r="D10055" i="32"/>
  <c r="D10066" i="32"/>
  <c r="D10077" i="32"/>
  <c r="D10088" i="32"/>
  <c r="D6503" i="32"/>
  <c r="D6514" i="32"/>
  <c r="D6525" i="32"/>
  <c r="D6536" i="32"/>
  <c r="D6547" i="32"/>
  <c r="D6558" i="32"/>
  <c r="D6569" i="32"/>
  <c r="D6580" i="32"/>
  <c r="D6591" i="32"/>
  <c r="D6602" i="32"/>
  <c r="D6613" i="32"/>
  <c r="D6624" i="32"/>
  <c r="D6635" i="32"/>
  <c r="D6646" i="32"/>
  <c r="D6657" i="32"/>
  <c r="D6668" i="32"/>
  <c r="D6679" i="32"/>
  <c r="D6690" i="32"/>
  <c r="D6701" i="32"/>
  <c r="D6712" i="32"/>
  <c r="D6723" i="32"/>
  <c r="D6734" i="32"/>
  <c r="D6745" i="32"/>
  <c r="D6756" i="32"/>
  <c r="D6767" i="32"/>
  <c r="D6778" i="32"/>
  <c r="D6789" i="32"/>
  <c r="D6800" i="32"/>
  <c r="D6811" i="32"/>
  <c r="D6822" i="32"/>
  <c r="D6833" i="32"/>
  <c r="D6844" i="32"/>
  <c r="D6855" i="32"/>
  <c r="D6866" i="32"/>
  <c r="D6877" i="32"/>
  <c r="D6888" i="32"/>
  <c r="D6899" i="32"/>
  <c r="D6910" i="32"/>
  <c r="D6921" i="32"/>
  <c r="D6932" i="32"/>
  <c r="D6943" i="32"/>
  <c r="D6954" i="32"/>
  <c r="D6965" i="32"/>
  <c r="D6976" i="32"/>
  <c r="D6987" i="32"/>
  <c r="D6998" i="32"/>
  <c r="D7009" i="32"/>
  <c r="D7020" i="32"/>
  <c r="D7031" i="32"/>
  <c r="D7042" i="32"/>
  <c r="D7053" i="32"/>
  <c r="D7064" i="32"/>
  <c r="D7075" i="32"/>
  <c r="D7086" i="32"/>
  <c r="D7097" i="32"/>
  <c r="D7108" i="32"/>
  <c r="D7119" i="32"/>
  <c r="D7130" i="32"/>
  <c r="D7141" i="32"/>
  <c r="D7152" i="32"/>
  <c r="D7163" i="32"/>
  <c r="D7174" i="32"/>
  <c r="D7185" i="32"/>
  <c r="D7196" i="32"/>
  <c r="D7207" i="32"/>
  <c r="D7218" i="32"/>
  <c r="D7229" i="32"/>
  <c r="D7240" i="32"/>
  <c r="D7251" i="32"/>
  <c r="D7262" i="32"/>
  <c r="D7273" i="32"/>
  <c r="D7284" i="32"/>
  <c r="D7295" i="32"/>
  <c r="D7306" i="32"/>
  <c r="D7317" i="32"/>
  <c r="D7328" i="32"/>
  <c r="D7339" i="32"/>
  <c r="D8175" i="32"/>
  <c r="D8186" i="32"/>
  <c r="D8197" i="32"/>
  <c r="D8208" i="32"/>
  <c r="D8219" i="32"/>
  <c r="D8230" i="32"/>
  <c r="D8241" i="32"/>
  <c r="D8252" i="32"/>
  <c r="D8263" i="32"/>
  <c r="D8274" i="32"/>
  <c r="D8285" i="32"/>
  <c r="D8296" i="32"/>
  <c r="D8307" i="32"/>
  <c r="D8318" i="32"/>
  <c r="D8329" i="32"/>
  <c r="D8340" i="32"/>
  <c r="D8351" i="32"/>
  <c r="D8362" i="32"/>
  <c r="D8373" i="32"/>
  <c r="D8384" i="32"/>
  <c r="D8395" i="32"/>
  <c r="D8406" i="32"/>
  <c r="D8417" i="32"/>
  <c r="D8428" i="32"/>
  <c r="D8439" i="32"/>
  <c r="D8450" i="32"/>
  <c r="D8461" i="32"/>
  <c r="D8472" i="32"/>
  <c r="D8483" i="32"/>
  <c r="D8494" i="32"/>
  <c r="D8505" i="32"/>
  <c r="D8516" i="32"/>
  <c r="D8527" i="32"/>
  <c r="D8538" i="32"/>
  <c r="D8549" i="32"/>
  <c r="D8560" i="32"/>
  <c r="D8571" i="32"/>
  <c r="D8582" i="32"/>
  <c r="D8593" i="32"/>
  <c r="D8604" i="32"/>
  <c r="D8615" i="32"/>
  <c r="D8626" i="32"/>
  <c r="D8637" i="32"/>
  <c r="D8648" i="32"/>
  <c r="D8659" i="32"/>
  <c r="D8670" i="32"/>
  <c r="D8681" i="32"/>
  <c r="D8692" i="32"/>
  <c r="D8703" i="32"/>
  <c r="D8714" i="32"/>
  <c r="D8725" i="32"/>
  <c r="D8736" i="32"/>
  <c r="D8747" i="32"/>
  <c r="D8758" i="32"/>
  <c r="D8769" i="32"/>
  <c r="D8780" i="32"/>
  <c r="D8791" i="32"/>
  <c r="D8802" i="32"/>
  <c r="D8813" i="32"/>
  <c r="D8824" i="32"/>
  <c r="D8835" i="32"/>
  <c r="D8846" i="32"/>
  <c r="D8857" i="32"/>
  <c r="D8868" i="32"/>
  <c r="D8879" i="32"/>
  <c r="D8890" i="32"/>
  <c r="D8901" i="32"/>
  <c r="D8912" i="32"/>
  <c r="D8923" i="32"/>
  <c r="D8934" i="32"/>
  <c r="D8945" i="32"/>
  <c r="D8956" i="32"/>
  <c r="D8967" i="32"/>
  <c r="D8978" i="32"/>
  <c r="D8989" i="32"/>
  <c r="D9000" i="32"/>
  <c r="D9011" i="32"/>
  <c r="D9022" i="32"/>
  <c r="D9033" i="32"/>
  <c r="D9044" i="32"/>
  <c r="D9055" i="32"/>
  <c r="D9066" i="32"/>
  <c r="D9077" i="32"/>
  <c r="D9088" i="32"/>
  <c r="D9099" i="32"/>
  <c r="D9110" i="32"/>
  <c r="D9121" i="32"/>
  <c r="D9132" i="32"/>
  <c r="D9143" i="32"/>
  <c r="D9154" i="32"/>
  <c r="D9165" i="32"/>
  <c r="D9176" i="32"/>
  <c r="D9187" i="32"/>
  <c r="D9198" i="32"/>
  <c r="D9209" i="32"/>
  <c r="D9220" i="32"/>
  <c r="D9231" i="32"/>
  <c r="D9242" i="32"/>
  <c r="D9253" i="32"/>
  <c r="D9264" i="32"/>
  <c r="D9275" i="32"/>
  <c r="D9286" i="32"/>
  <c r="D9297" i="32"/>
  <c r="D9308" i="32"/>
  <c r="D9319" i="32"/>
  <c r="D9330" i="32"/>
  <c r="D9341" i="32"/>
  <c r="D9352" i="32"/>
  <c r="D9363" i="32"/>
  <c r="D9374" i="32"/>
  <c r="D9385" i="32"/>
  <c r="D9396" i="32"/>
  <c r="D9407" i="32"/>
  <c r="D9418" i="32"/>
  <c r="D9429" i="32"/>
  <c r="D9440" i="32"/>
  <c r="D9451" i="32"/>
  <c r="D9462" i="32"/>
  <c r="D9473" i="32"/>
  <c r="D9484" i="32"/>
  <c r="D9495" i="32"/>
  <c r="D9506" i="32"/>
  <c r="D9517" i="32"/>
  <c r="D9528" i="32"/>
  <c r="D9539" i="32"/>
  <c r="D9550" i="32"/>
  <c r="D9561" i="32"/>
  <c r="D9572" i="32"/>
  <c r="D9583" i="32"/>
  <c r="D9594" i="32"/>
  <c r="D9605" i="32"/>
  <c r="D9616" i="32"/>
  <c r="D9627" i="32"/>
  <c r="D9638" i="32"/>
  <c r="D9649" i="32"/>
  <c r="D9660" i="32"/>
  <c r="D9671" i="32"/>
  <c r="D9682" i="32"/>
  <c r="D9693" i="32"/>
  <c r="D9704" i="32"/>
  <c r="D9715" i="32"/>
  <c r="D9726" i="32"/>
  <c r="D9737" i="32"/>
  <c r="D9748" i="32"/>
  <c r="D9759" i="32"/>
  <c r="D9770" i="32"/>
  <c r="D9781" i="32"/>
  <c r="D9792" i="32"/>
  <c r="D9803" i="32"/>
  <c r="D9814" i="32"/>
  <c r="D9825" i="32"/>
  <c r="D9836" i="32"/>
  <c r="D9847" i="32"/>
  <c r="D9858" i="32"/>
  <c r="D9869" i="32"/>
  <c r="D9880" i="32"/>
  <c r="D9891" i="32"/>
  <c r="D9902" i="32"/>
  <c r="D9913" i="32"/>
  <c r="D9924" i="32"/>
  <c r="D9935" i="32"/>
  <c r="D9946" i="32"/>
  <c r="D9957" i="32"/>
  <c r="D9968" i="32"/>
  <c r="D9979" i="32"/>
  <c r="D9990" i="32"/>
  <c r="D10001" i="32"/>
  <c r="D10012" i="32"/>
  <c r="D10023" i="32"/>
  <c r="D10034" i="32"/>
  <c r="D10045" i="32"/>
  <c r="D10056" i="32"/>
  <c r="D10067" i="32"/>
  <c r="D10078" i="32"/>
  <c r="D10089" i="32"/>
  <c r="D6812" i="32"/>
  <c r="D6823" i="32"/>
  <c r="D6834" i="32"/>
  <c r="D6845" i="32"/>
  <c r="D6856" i="32"/>
  <c r="D6867" i="32"/>
  <c r="D6878" i="32"/>
  <c r="D6889" i="32"/>
  <c r="D6900" i="32"/>
  <c r="D6911" i="32"/>
  <c r="D6922" i="32"/>
  <c r="D6933" i="32"/>
  <c r="D6944" i="32"/>
  <c r="D6955" i="32"/>
  <c r="D6966" i="32"/>
  <c r="D6977" i="32"/>
  <c r="D6988" i="32"/>
  <c r="D6999" i="32"/>
  <c r="D7010" i="32"/>
  <c r="D7021" i="32"/>
  <c r="D7032" i="32"/>
  <c r="D7043" i="32"/>
  <c r="D7054" i="32"/>
  <c r="D7065" i="32"/>
  <c r="D7076" i="32"/>
  <c r="D7087" i="32"/>
  <c r="D7098" i="32"/>
  <c r="D7109" i="32"/>
  <c r="D7120" i="32"/>
  <c r="D7131" i="32"/>
  <c r="D7142" i="32"/>
  <c r="D7153" i="32"/>
  <c r="D7164" i="32"/>
  <c r="D7175" i="32"/>
  <c r="D7186" i="32"/>
  <c r="D7197" i="32"/>
  <c r="D7208" i="32"/>
  <c r="D7219" i="32"/>
  <c r="D7230" i="32"/>
  <c r="D7241" i="32"/>
  <c r="D7252" i="32"/>
  <c r="D7263" i="32"/>
  <c r="D7274" i="32"/>
  <c r="D7285" i="32"/>
  <c r="D7296" i="32"/>
  <c r="D7307" i="32"/>
  <c r="D7318" i="32"/>
  <c r="D7329" i="32"/>
  <c r="D7340" i="32"/>
  <c r="D7351" i="32"/>
  <c r="D7362" i="32"/>
  <c r="D8176" i="32"/>
  <c r="D8187" i="32"/>
  <c r="D8198" i="32"/>
  <c r="D8209" i="32"/>
  <c r="D8220" i="32"/>
  <c r="D8231" i="32"/>
  <c r="D8242" i="32"/>
  <c r="D8253" i="32"/>
  <c r="D8264" i="32"/>
  <c r="D8275" i="32"/>
  <c r="D8286" i="32"/>
  <c r="D8297" i="32"/>
  <c r="D8308" i="32"/>
  <c r="D8319" i="32"/>
  <c r="D8330" i="32"/>
  <c r="D8341" i="32"/>
  <c r="D8352" i="32"/>
  <c r="D8363" i="32"/>
  <c r="D8374" i="32"/>
  <c r="D8385" i="32"/>
  <c r="D8396" i="32"/>
  <c r="D8407" i="32"/>
  <c r="D8418" i="32"/>
  <c r="D8429" i="32"/>
  <c r="D8440" i="32"/>
  <c r="D8451" i="32"/>
  <c r="D8462" i="32"/>
  <c r="D8473" i="32"/>
  <c r="D8484" i="32"/>
  <c r="D8495" i="32"/>
  <c r="D8506" i="32"/>
  <c r="D8517" i="32"/>
  <c r="D8528" i="32"/>
  <c r="D8539" i="32"/>
  <c r="D8550" i="32"/>
  <c r="D8561" i="32"/>
  <c r="D8572" i="32"/>
  <c r="D8583" i="32"/>
  <c r="D8594" i="32"/>
  <c r="D8605" i="32"/>
  <c r="D8616" i="32"/>
  <c r="D8627" i="32"/>
  <c r="D8638" i="32"/>
  <c r="D8649" i="32"/>
  <c r="D8660" i="32"/>
  <c r="D8671" i="32"/>
  <c r="D8682" i="32"/>
  <c r="D8693" i="32"/>
  <c r="D8704" i="32"/>
  <c r="D8715" i="32"/>
  <c r="D8726" i="32"/>
  <c r="D8737" i="32"/>
  <c r="D8748" i="32"/>
  <c r="D8759" i="32"/>
  <c r="D8770" i="32"/>
  <c r="D8781" i="32"/>
  <c r="D8792" i="32"/>
  <c r="D8803" i="32"/>
  <c r="D8814" i="32"/>
  <c r="D8825" i="32"/>
  <c r="D8836" i="32"/>
  <c r="D8847" i="32"/>
  <c r="D8858" i="32"/>
  <c r="D8869" i="32"/>
  <c r="D8880" i="32"/>
  <c r="D8891" i="32"/>
  <c r="D8902" i="32"/>
  <c r="D8913" i="32"/>
  <c r="D8924" i="32"/>
  <c r="D8935" i="32"/>
  <c r="D8946" i="32"/>
  <c r="D8957" i="32"/>
  <c r="D8968" i="32"/>
  <c r="D8979" i="32"/>
  <c r="D8990" i="32"/>
  <c r="D9001" i="32"/>
  <c r="D9012" i="32"/>
  <c r="D9023" i="32"/>
  <c r="D9034" i="32"/>
  <c r="D9045" i="32"/>
  <c r="D9056" i="32"/>
  <c r="D9067" i="32"/>
  <c r="D9078" i="32"/>
  <c r="D9089" i="32"/>
  <c r="D9100" i="32"/>
  <c r="D9111" i="32"/>
  <c r="D9122" i="32"/>
  <c r="D9133" i="32"/>
  <c r="D9144" i="32"/>
  <c r="D9155" i="32"/>
  <c r="D9166" i="32"/>
  <c r="D9177" i="32"/>
  <c r="D9188" i="32"/>
  <c r="D9199" i="32"/>
  <c r="D9210" i="32"/>
  <c r="D9221" i="32"/>
  <c r="D9232" i="32"/>
  <c r="D9243" i="32"/>
  <c r="D9254" i="32"/>
  <c r="D9265" i="32"/>
  <c r="D9276" i="32"/>
  <c r="D9287" i="32"/>
  <c r="D9298" i="32"/>
  <c r="D9309" i="32"/>
  <c r="D9320" i="32"/>
  <c r="D9331" i="32"/>
  <c r="D9342" i="32"/>
  <c r="D9353" i="32"/>
  <c r="D9364" i="32"/>
  <c r="D9375" i="32"/>
  <c r="D9386" i="32"/>
  <c r="D9397" i="32"/>
  <c r="D9408" i="32"/>
  <c r="D9419" i="32"/>
  <c r="D9430" i="32"/>
  <c r="D9441" i="32"/>
  <c r="D9452" i="32"/>
  <c r="D9463" i="32"/>
  <c r="D9474" i="32"/>
  <c r="D9485" i="32"/>
  <c r="D9496" i="32"/>
  <c r="D9507" i="32"/>
  <c r="D9518" i="32"/>
  <c r="D9529" i="32"/>
  <c r="D9540" i="32"/>
  <c r="D9551" i="32"/>
  <c r="D9562" i="32"/>
  <c r="D9573" i="32"/>
  <c r="D9584" i="32"/>
  <c r="D9595" i="32"/>
  <c r="D9606" i="32"/>
  <c r="D9617" i="32"/>
  <c r="D9628" i="32"/>
  <c r="D9639" i="32"/>
  <c r="D9650" i="32"/>
  <c r="D9661" i="32"/>
  <c r="D9672" i="32"/>
  <c r="D9683" i="32"/>
  <c r="D9694" i="32"/>
  <c r="D9705" i="32"/>
  <c r="D9716" i="32"/>
  <c r="D9727" i="32"/>
  <c r="D9738" i="32"/>
  <c r="D9749" i="32"/>
  <c r="D9760" i="32"/>
  <c r="D9771" i="32"/>
  <c r="D9782" i="32"/>
  <c r="D9793" i="32"/>
  <c r="D9804" i="32"/>
  <c r="D9815" i="32"/>
  <c r="D9826" i="32"/>
  <c r="D9837" i="32"/>
  <c r="D9848" i="32"/>
  <c r="D9859" i="32"/>
  <c r="D9870" i="32"/>
  <c r="D9881" i="32"/>
  <c r="D9892" i="32"/>
  <c r="D9903" i="32"/>
  <c r="D9914" i="32"/>
  <c r="D9925" i="32"/>
  <c r="D9936" i="32"/>
  <c r="D9947" i="32"/>
  <c r="D9958" i="32"/>
  <c r="D9969" i="32"/>
  <c r="D9980" i="32"/>
  <c r="D9991" i="32"/>
  <c r="D10002" i="32"/>
  <c r="D10013" i="32"/>
  <c r="D10024" i="32"/>
  <c r="D10035" i="32"/>
  <c r="D10046" i="32"/>
  <c r="D10057" i="32"/>
  <c r="D10068" i="32"/>
  <c r="D10079" i="32"/>
  <c r="D10090" i="32"/>
  <c r="D6736" i="32"/>
  <c r="D6747" i="32"/>
  <c r="D6758" i="32"/>
  <c r="D6769" i="32"/>
  <c r="D6780" i="32"/>
  <c r="D6791" i="32"/>
  <c r="D6802" i="32"/>
  <c r="D6813" i="32"/>
  <c r="D6824" i="32"/>
  <c r="D6835" i="32"/>
  <c r="D6846" i="32"/>
  <c r="D6857" i="32"/>
  <c r="D6868" i="32"/>
  <c r="D6879" i="32"/>
  <c r="D6890" i="32"/>
  <c r="D6901" i="32"/>
  <c r="D6912" i="32"/>
  <c r="D6923" i="32"/>
  <c r="D6934" i="32"/>
  <c r="D6945" i="32"/>
  <c r="D6956" i="32"/>
  <c r="D6967" i="32"/>
  <c r="D6978" i="32"/>
  <c r="D6989" i="32"/>
  <c r="D7000" i="32"/>
  <c r="D7011" i="32"/>
  <c r="D7022" i="32"/>
  <c r="D7033" i="32"/>
  <c r="D7044" i="32"/>
  <c r="D7055" i="32"/>
  <c r="D7066" i="32"/>
  <c r="D7077" i="32"/>
  <c r="D7088" i="32"/>
  <c r="D7099" i="32"/>
  <c r="D8177" i="32"/>
  <c r="D8188" i="32"/>
  <c r="D8199" i="32"/>
  <c r="D8210" i="32"/>
  <c r="D8221" i="32"/>
  <c r="D8232" i="32"/>
  <c r="D8243" i="32"/>
  <c r="D8254" i="32"/>
  <c r="D8265" i="32"/>
  <c r="D8276" i="32"/>
  <c r="D8287" i="32"/>
  <c r="D8298" i="32"/>
  <c r="D8309" i="32"/>
  <c r="D8320" i="32"/>
  <c r="D8331" i="32"/>
  <c r="D8342" i="32"/>
  <c r="D8353" i="32"/>
  <c r="D8364" i="32"/>
  <c r="D8375" i="32"/>
  <c r="D8386" i="32"/>
  <c r="D8397" i="32"/>
  <c r="D8408" i="32"/>
  <c r="D8419" i="32"/>
  <c r="D8430" i="32"/>
  <c r="D8441" i="32"/>
  <c r="D8452" i="32"/>
  <c r="D8463" i="32"/>
  <c r="D8474" i="32"/>
  <c r="D8485" i="32"/>
  <c r="D8496" i="32"/>
  <c r="D8507" i="32"/>
  <c r="D8518" i="32"/>
  <c r="D8529" i="32"/>
  <c r="D8540" i="32"/>
  <c r="D8551" i="32"/>
  <c r="D8562" i="32"/>
  <c r="D8573" i="32"/>
  <c r="D8584" i="32"/>
  <c r="D8595" i="32"/>
  <c r="D8606" i="32"/>
  <c r="D8617" i="32"/>
  <c r="D8628" i="32"/>
  <c r="D8639" i="32"/>
  <c r="D8650" i="32"/>
  <c r="D8661" i="32"/>
  <c r="D8672" i="32"/>
  <c r="D8683" i="32"/>
  <c r="D8694" i="32"/>
  <c r="D8705" i="32"/>
  <c r="D8716" i="32"/>
  <c r="D8727" i="32"/>
  <c r="D8738" i="32"/>
  <c r="D8749" i="32"/>
  <c r="D8760" i="32"/>
  <c r="D8771" i="32"/>
  <c r="D8782" i="32"/>
  <c r="D8793" i="32"/>
  <c r="D8804" i="32"/>
  <c r="D8815" i="32"/>
  <c r="D8826" i="32"/>
  <c r="D8837" i="32"/>
  <c r="D8848" i="32"/>
  <c r="D8859" i="32"/>
  <c r="D8870" i="32"/>
  <c r="D8881" i="32"/>
  <c r="D8892" i="32"/>
  <c r="D8903" i="32"/>
  <c r="D8914" i="32"/>
  <c r="D8925" i="32"/>
  <c r="D8936" i="32"/>
  <c r="D8947" i="32"/>
  <c r="D8958" i="32"/>
  <c r="D8969" i="32"/>
  <c r="D8980" i="32"/>
  <c r="D8991" i="32"/>
  <c r="D9002" i="32"/>
  <c r="D9013" i="32"/>
  <c r="D9024" i="32"/>
  <c r="D9035" i="32"/>
  <c r="D9046" i="32"/>
  <c r="D9057" i="32"/>
  <c r="D9068" i="32"/>
  <c r="D9079" i="32"/>
  <c r="D9090" i="32"/>
  <c r="D9101" i="32"/>
  <c r="D9112" i="32"/>
  <c r="D9123" i="32"/>
  <c r="D9134" i="32"/>
  <c r="D9145" i="32"/>
  <c r="D9156" i="32"/>
  <c r="D9167" i="32"/>
  <c r="D9178" i="32"/>
  <c r="D9189" i="32"/>
  <c r="D9200" i="32"/>
  <c r="D9211" i="32"/>
  <c r="D9222" i="32"/>
  <c r="D9233" i="32"/>
  <c r="D9244" i="32"/>
  <c r="D9255" i="32"/>
  <c r="D9266" i="32"/>
  <c r="D9277" i="32"/>
  <c r="D9288" i="32"/>
  <c r="D9299" i="32"/>
  <c r="D9310" i="32"/>
  <c r="D9321" i="32"/>
  <c r="D9332" i="32"/>
  <c r="D9343" i="32"/>
  <c r="D9354" i="32"/>
  <c r="D9365" i="32"/>
  <c r="D9376" i="32"/>
  <c r="D9387" i="32"/>
  <c r="D9398" i="32"/>
  <c r="D9409" i="32"/>
  <c r="D9420" i="32"/>
  <c r="D9431" i="32"/>
  <c r="D9442" i="32"/>
  <c r="D9453" i="32"/>
  <c r="D9464" i="32"/>
  <c r="D9475" i="32"/>
  <c r="D9486" i="32"/>
  <c r="D9497" i="32"/>
  <c r="D9508" i="32"/>
  <c r="D9519" i="32"/>
  <c r="D9530" i="32"/>
  <c r="D9541" i="32"/>
  <c r="D9552" i="32"/>
  <c r="D9563" i="32"/>
  <c r="D9574" i="32"/>
  <c r="D9585" i="32"/>
  <c r="D9596" i="32"/>
  <c r="D9607" i="32"/>
  <c r="D9618" i="32"/>
  <c r="D9629" i="32"/>
  <c r="D9640" i="32"/>
  <c r="D9651" i="32"/>
  <c r="D9662" i="32"/>
  <c r="D9673" i="32"/>
  <c r="D9684" i="32"/>
  <c r="D9695" i="32"/>
  <c r="D9706" i="32"/>
  <c r="D9717" i="32"/>
  <c r="D9728" i="32"/>
  <c r="D9739" i="32"/>
  <c r="D9750" i="32"/>
  <c r="D9761" i="32"/>
  <c r="D9772" i="32"/>
  <c r="D9783" i="32"/>
  <c r="D9794" i="32"/>
  <c r="D9805" i="32"/>
  <c r="D9816" i="32"/>
  <c r="D9827" i="32"/>
  <c r="D9838" i="32"/>
  <c r="D9849" i="32"/>
  <c r="D9860" i="32"/>
  <c r="D9871" i="32"/>
  <c r="D9882" i="32"/>
  <c r="D9893" i="32"/>
  <c r="D9904" i="32"/>
  <c r="D9915" i="32"/>
  <c r="D9926" i="32"/>
  <c r="D9937" i="32"/>
  <c r="D9948" i="32"/>
  <c r="D9959" i="32"/>
  <c r="D9970" i="32"/>
  <c r="D9981" i="32"/>
  <c r="D9992" i="32"/>
  <c r="D10003" i="32"/>
  <c r="D10014" i="32"/>
  <c r="D10025" i="32"/>
  <c r="D10036" i="32"/>
  <c r="D10047" i="32"/>
  <c r="D10058" i="32"/>
  <c r="D10069" i="32"/>
  <c r="D10080" i="32"/>
  <c r="D10091" i="32"/>
  <c r="D7243" i="32"/>
  <c r="D7254" i="32"/>
  <c r="D7265" i="32"/>
  <c r="D7276" i="32"/>
  <c r="D7287" i="32"/>
  <c r="D7298" i="32"/>
  <c r="D7309" i="32"/>
  <c r="D7320" i="32"/>
  <c r="D7331" i="32"/>
  <c r="D7342" i="32"/>
  <c r="D7353" i="32"/>
  <c r="D7364" i="32"/>
  <c r="D7375" i="32"/>
  <c r="D7386" i="32"/>
  <c r="D7397" i="32"/>
  <c r="D7408" i="32"/>
  <c r="D7419" i="32"/>
  <c r="D7430" i="32"/>
  <c r="D7441" i="32"/>
  <c r="D7452" i="32"/>
  <c r="D7463" i="32"/>
  <c r="D7474" i="32"/>
  <c r="D7485" i="32"/>
  <c r="D7496" i="32"/>
  <c r="D7507" i="32"/>
  <c r="D7518" i="32"/>
  <c r="D7529" i="32"/>
  <c r="D7540" i="32"/>
  <c r="D7551" i="32"/>
  <c r="D7562" i="32"/>
  <c r="D7573" i="32"/>
  <c r="D7584" i="32"/>
  <c r="D7595" i="32"/>
  <c r="D7606" i="32"/>
  <c r="D7617" i="32"/>
  <c r="D7628" i="32"/>
  <c r="D7639" i="32"/>
  <c r="D7650" i="32"/>
  <c r="D7661" i="32"/>
  <c r="D7672" i="32"/>
  <c r="D7683" i="32"/>
  <c r="D7694" i="32"/>
  <c r="D7705" i="32"/>
  <c r="D7716" i="32"/>
  <c r="D7727" i="32"/>
  <c r="D7738" i="32"/>
  <c r="D7749" i="32"/>
  <c r="D7760" i="32"/>
  <c r="D7771" i="32"/>
  <c r="D7782" i="32"/>
  <c r="D7793" i="32"/>
  <c r="D7804" i="32"/>
  <c r="D7815" i="32"/>
  <c r="D7826" i="32"/>
  <c r="D7837" i="32"/>
  <c r="D7848" i="32"/>
  <c r="D7859" i="32"/>
  <c r="D7870" i="32"/>
  <c r="D7881" i="32"/>
  <c r="D7892" i="32"/>
  <c r="D7903" i="32"/>
  <c r="D7914" i="32"/>
  <c r="D7925" i="32"/>
  <c r="D7936" i="32"/>
  <c r="D7947" i="32"/>
  <c r="D7958" i="32"/>
  <c r="D7969" i="32"/>
  <c r="D7980" i="32"/>
  <c r="D7991" i="32"/>
  <c r="D8002" i="32"/>
  <c r="D8013" i="32"/>
  <c r="D8024" i="32"/>
  <c r="D8035" i="32"/>
  <c r="D8046" i="32"/>
  <c r="D8057" i="32"/>
  <c r="D8068" i="32"/>
  <c r="D8079" i="32"/>
  <c r="D8090" i="32"/>
  <c r="D8101" i="32"/>
  <c r="D8112" i="32"/>
  <c r="D8123" i="32"/>
  <c r="D8134" i="32"/>
  <c r="D8145" i="32"/>
  <c r="D8156" i="32"/>
  <c r="D8167" i="32"/>
  <c r="D8178" i="32"/>
  <c r="D8189" i="32"/>
  <c r="D8200" i="32"/>
  <c r="D8211" i="32"/>
  <c r="D8222" i="32"/>
  <c r="D8233" i="32"/>
  <c r="D8244" i="32"/>
  <c r="D8255" i="32"/>
  <c r="D8266" i="32"/>
  <c r="D8277" i="32"/>
  <c r="D8288" i="32"/>
  <c r="D8299" i="32"/>
  <c r="D8310" i="32"/>
  <c r="D8321" i="32"/>
  <c r="D8332" i="32"/>
  <c r="D8343" i="32"/>
  <c r="D8354" i="32"/>
  <c r="D8365" i="32"/>
  <c r="D8376" i="32"/>
  <c r="D8387" i="32"/>
  <c r="D8398" i="32"/>
  <c r="D8409" i="32"/>
  <c r="D8420" i="32"/>
  <c r="D8431" i="32"/>
  <c r="D8442" i="32"/>
  <c r="D8453" i="32"/>
  <c r="D8464" i="32"/>
  <c r="D8475" i="32"/>
  <c r="D8486" i="32"/>
  <c r="D8497" i="32"/>
  <c r="D8508" i="32"/>
  <c r="D8519" i="32"/>
  <c r="D8530" i="32"/>
  <c r="D8541" i="32"/>
  <c r="D8552" i="32"/>
  <c r="D8563" i="32"/>
  <c r="D8574" i="32"/>
  <c r="D8585" i="32"/>
  <c r="D8596" i="32"/>
  <c r="D8607" i="32"/>
  <c r="D8618" i="32"/>
  <c r="D8629" i="32"/>
  <c r="D8640" i="32"/>
  <c r="D8651" i="32"/>
  <c r="D8662" i="32"/>
  <c r="D8673" i="32"/>
  <c r="D8684" i="32"/>
  <c r="D8695" i="32"/>
  <c r="D8706" i="32"/>
  <c r="D8717" i="32"/>
  <c r="D8728" i="32"/>
  <c r="D8739" i="32"/>
  <c r="D8750" i="32"/>
  <c r="D8761" i="32"/>
  <c r="D8772" i="32"/>
  <c r="D8783" i="32"/>
  <c r="D8794" i="32"/>
  <c r="D8805" i="32"/>
  <c r="D8816" i="32"/>
  <c r="D8827" i="32"/>
  <c r="D8838" i="32"/>
  <c r="D8849" i="32"/>
  <c r="D8860" i="32"/>
  <c r="D8871" i="32"/>
  <c r="D8882" i="32"/>
  <c r="D8893" i="32"/>
  <c r="D8904" i="32"/>
  <c r="D8915" i="32"/>
  <c r="D8926" i="32"/>
  <c r="D8937" i="32"/>
  <c r="D8948" i="32"/>
  <c r="D8959" i="32"/>
  <c r="D8970" i="32"/>
  <c r="D8981" i="32"/>
  <c r="D8992" i="32"/>
  <c r="D9003" i="32"/>
  <c r="D9014" i="32"/>
  <c r="D9025" i="32"/>
  <c r="D9036" i="32"/>
  <c r="D9047" i="32"/>
  <c r="D9058" i="32"/>
  <c r="D9069" i="32"/>
  <c r="D9080" i="32"/>
  <c r="D9091" i="32"/>
  <c r="D9102" i="32"/>
  <c r="D9113" i="32"/>
  <c r="D9124" i="32"/>
  <c r="D9135" i="32"/>
  <c r="D9146" i="32"/>
  <c r="D9157" i="32"/>
  <c r="D9168" i="32"/>
  <c r="D9179" i="32"/>
  <c r="D9190" i="32"/>
  <c r="D9201" i="32"/>
  <c r="D9212" i="32"/>
  <c r="D9223" i="32"/>
  <c r="D9234" i="32"/>
  <c r="D9245" i="32"/>
  <c r="D9256" i="32"/>
  <c r="D9267" i="32"/>
  <c r="D9278" i="32"/>
  <c r="D9289" i="32"/>
  <c r="D9300" i="32"/>
  <c r="D9311" i="32"/>
  <c r="D9322" i="32"/>
  <c r="D9333" i="32"/>
  <c r="D9344" i="32"/>
  <c r="D9355" i="32"/>
  <c r="D9366" i="32"/>
  <c r="D9377" i="32"/>
  <c r="D9388" i="32"/>
  <c r="D9399" i="32"/>
  <c r="D9410" i="32"/>
  <c r="D9421" i="32"/>
  <c r="D9432" i="32"/>
  <c r="D9443" i="32"/>
  <c r="D9454" i="32"/>
  <c r="D9465" i="32"/>
  <c r="D9476" i="32"/>
  <c r="D9487" i="32"/>
  <c r="D9498" i="32"/>
  <c r="D9509" i="32"/>
  <c r="D9520" i="32"/>
  <c r="D9531" i="32"/>
  <c r="D9542" i="32"/>
  <c r="D9553" i="32"/>
  <c r="D9564" i="32"/>
  <c r="D9575" i="32"/>
  <c r="D9586" i="32"/>
  <c r="D9597" i="32"/>
  <c r="D9608" i="32"/>
  <c r="D9619" i="32"/>
  <c r="D9630" i="32"/>
  <c r="D9641" i="32"/>
  <c r="D9652" i="32"/>
  <c r="D9663" i="32"/>
  <c r="D9674" i="32"/>
  <c r="D9685" i="32"/>
  <c r="D9696" i="32"/>
  <c r="D9707" i="32"/>
  <c r="D9718" i="32"/>
  <c r="D9729" i="32"/>
  <c r="D9740" i="32"/>
  <c r="D9751" i="32"/>
  <c r="D9762" i="32"/>
  <c r="D9773" i="32"/>
  <c r="D9784" i="32"/>
  <c r="D9795" i="32"/>
  <c r="D9806" i="32"/>
  <c r="D9817" i="32"/>
  <c r="D9828" i="32"/>
  <c r="D9839" i="32"/>
  <c r="D9850" i="32"/>
  <c r="D9861" i="32"/>
  <c r="D9872" i="32"/>
  <c r="D9883" i="32"/>
  <c r="D9894" i="32"/>
  <c r="D9905" i="32"/>
  <c r="D9916" i="32"/>
  <c r="D9927" i="32"/>
  <c r="D9938" i="32"/>
  <c r="D9949" i="32"/>
  <c r="D9960" i="32"/>
  <c r="D9971" i="32"/>
  <c r="D9982" i="32"/>
  <c r="D9993" i="32"/>
  <c r="D10004" i="32"/>
  <c r="D10015" i="32"/>
  <c r="D10026" i="32"/>
  <c r="D10037" i="32"/>
  <c r="D10048" i="32"/>
  <c r="D10059" i="32"/>
  <c r="D10070" i="32"/>
  <c r="D10081" i="32"/>
  <c r="D10092" i="32"/>
  <c r="D5807" i="32"/>
  <c r="D5818" i="32"/>
  <c r="D5829" i="32"/>
  <c r="D5840" i="32"/>
  <c r="D5851" i="32"/>
  <c r="D5862" i="32"/>
  <c r="D5873" i="32"/>
  <c r="D5884" i="32"/>
  <c r="D5895" i="32"/>
  <c r="D5906" i="32"/>
  <c r="D5917" i="32"/>
  <c r="D5928" i="32"/>
  <c r="D5939" i="32"/>
  <c r="D5950" i="32"/>
  <c r="D5961" i="32"/>
  <c r="D5972" i="32"/>
  <c r="D5983" i="32"/>
  <c r="D5994" i="32"/>
  <c r="D6005" i="32"/>
  <c r="D6016" i="32"/>
  <c r="D6027" i="32"/>
  <c r="D6038" i="32"/>
  <c r="D6049" i="32"/>
  <c r="D6060" i="32"/>
  <c r="D6071" i="32"/>
  <c r="D6082" i="32"/>
  <c r="D6093" i="32"/>
  <c r="D6104" i="32"/>
  <c r="D6115" i="32"/>
  <c r="D6126" i="32"/>
  <c r="D6137" i="32"/>
  <c r="D6148" i="32"/>
  <c r="D6159" i="32"/>
  <c r="D6170" i="32"/>
  <c r="D6181" i="32"/>
  <c r="D6192" i="32"/>
  <c r="D6203" i="32"/>
  <c r="D6214" i="32"/>
  <c r="D6225" i="32"/>
  <c r="D6236" i="32"/>
  <c r="D6247" i="32"/>
  <c r="D6258" i="32"/>
  <c r="D6269" i="32"/>
  <c r="D6280" i="32"/>
  <c r="D6291" i="32"/>
  <c r="D6302" i="32"/>
  <c r="D6313" i="32"/>
  <c r="D6324" i="32"/>
  <c r="D6335" i="32"/>
  <c r="D6346" i="32"/>
  <c r="D6357" i="32"/>
  <c r="D6368" i="32"/>
  <c r="D6379" i="32"/>
  <c r="D6390" i="32"/>
  <c r="D6401" i="32"/>
  <c r="D6412" i="32"/>
  <c r="D6423" i="32"/>
  <c r="D6434" i="32"/>
  <c r="D6445" i="32"/>
  <c r="D6456" i="32"/>
  <c r="D6467" i="32"/>
  <c r="D6478" i="32"/>
  <c r="D6489" i="32"/>
  <c r="D6500" i="32"/>
  <c r="D6511" i="32"/>
  <c r="D6522" i="32"/>
  <c r="D6533" i="32"/>
  <c r="D6544" i="32"/>
  <c r="D6555" i="32"/>
  <c r="D6566" i="32"/>
  <c r="D6577" i="32"/>
  <c r="D6588" i="32"/>
  <c r="D6599" i="32"/>
  <c r="D6610" i="32"/>
  <c r="D6621" i="32"/>
  <c r="D6632" i="32"/>
  <c r="D6643" i="32"/>
  <c r="D6654" i="32"/>
  <c r="D6665" i="32"/>
  <c r="D6676" i="32"/>
  <c r="D6687" i="32"/>
  <c r="D6698" i="32"/>
  <c r="D6709" i="32"/>
  <c r="D6720" i="32"/>
  <c r="D6731" i="32"/>
  <c r="D6742" i="32"/>
  <c r="D6753" i="32"/>
  <c r="D6764" i="32"/>
  <c r="D6775" i="32"/>
  <c r="D6786" i="32"/>
  <c r="D6797" i="32"/>
  <c r="D6808" i="32"/>
  <c r="D6819" i="32"/>
  <c r="D6830" i="32"/>
  <c r="D6841" i="32"/>
  <c r="D6852" i="32"/>
  <c r="D6863" i="32"/>
  <c r="D6874" i="32"/>
  <c r="D6885" i="32"/>
  <c r="D6896" i="32"/>
  <c r="D6907" i="32"/>
  <c r="D6918" i="32"/>
  <c r="D6929" i="32"/>
  <c r="D6940" i="32"/>
  <c r="D7524" i="32"/>
  <c r="D7535" i="32"/>
  <c r="D7546" i="32"/>
  <c r="D7557" i="32"/>
  <c r="D7568" i="32"/>
  <c r="D7579" i="32"/>
  <c r="D7590" i="32"/>
  <c r="D7601" i="32"/>
  <c r="D7612" i="32"/>
  <c r="D7623" i="32"/>
  <c r="D7634" i="32"/>
  <c r="D7645" i="32"/>
  <c r="D7656" i="32"/>
  <c r="D7667" i="32"/>
  <c r="D7678" i="32"/>
  <c r="D7689" i="32"/>
  <c r="D7700" i="32"/>
  <c r="D7711" i="32"/>
  <c r="D7722" i="32"/>
  <c r="D7733" i="32"/>
  <c r="D7744" i="32"/>
  <c r="D7755" i="32"/>
  <c r="D7766" i="32"/>
  <c r="D7777" i="32"/>
  <c r="D7788" i="32"/>
  <c r="D7799" i="32"/>
  <c r="D7810" i="32"/>
  <c r="D7821" i="32"/>
  <c r="D7832" i="32"/>
  <c r="D7843" i="32"/>
  <c r="D7854" i="32"/>
  <c r="D7865" i="32"/>
  <c r="D7876" i="32"/>
  <c r="D7887" i="32"/>
  <c r="D7898" i="32"/>
  <c r="D7909" i="32"/>
  <c r="D7920" i="32"/>
  <c r="D7931" i="32"/>
  <c r="D7942" i="32"/>
  <c r="D7953" i="32"/>
  <c r="D7964" i="32"/>
  <c r="D7975" i="32"/>
  <c r="D7986" i="32"/>
  <c r="D7997" i="32"/>
  <c r="D8008" i="32"/>
  <c r="D8019" i="32"/>
  <c r="D8030" i="32"/>
  <c r="D8041" i="32"/>
  <c r="D8052" i="32"/>
  <c r="D8063" i="32"/>
  <c r="D8074" i="32"/>
  <c r="D8085" i="32"/>
  <c r="D8096" i="32"/>
  <c r="D8107" i="32"/>
  <c r="D8118" i="32"/>
  <c r="D8129" i="32"/>
  <c r="D8140" i="32"/>
  <c r="D8151" i="32"/>
  <c r="D8162" i="32"/>
  <c r="D7613" i="32"/>
  <c r="D7624" i="32"/>
  <c r="D7635" i="32"/>
  <c r="D7646" i="32"/>
  <c r="D7657" i="32"/>
  <c r="D7668" i="32"/>
  <c r="D7679" i="32"/>
  <c r="D7690" i="32"/>
  <c r="D7701" i="32"/>
  <c r="D7712" i="32"/>
  <c r="D7723" i="32"/>
  <c r="D7734" i="32"/>
  <c r="D7745" i="32"/>
  <c r="D7756" i="32"/>
  <c r="D7767" i="32"/>
  <c r="D7778" i="32"/>
  <c r="D7789" i="32"/>
  <c r="D7800" i="32"/>
  <c r="D7811" i="32"/>
  <c r="D7822" i="32"/>
  <c r="D7833" i="32"/>
  <c r="D7844" i="32"/>
  <c r="D7855" i="32"/>
  <c r="D7866" i="32"/>
  <c r="D7877" i="32"/>
  <c r="D7888" i="32"/>
  <c r="D7899" i="32"/>
  <c r="D7910" i="32"/>
  <c r="D7921" i="32"/>
  <c r="D7932" i="32"/>
  <c r="D7943" i="32"/>
  <c r="D7954" i="32"/>
  <c r="D7965" i="32"/>
  <c r="D7976" i="32"/>
  <c r="D7987" i="32"/>
  <c r="D7998" i="32"/>
  <c r="D8009" i="32"/>
  <c r="D8020" i="32"/>
  <c r="D8031" i="32"/>
  <c r="D8042" i="32"/>
  <c r="D8053" i="32"/>
  <c r="D8064" i="32"/>
  <c r="D8075" i="32"/>
  <c r="D8086" i="32"/>
  <c r="D8097" i="32"/>
  <c r="D8108" i="32"/>
  <c r="D8119" i="32"/>
  <c r="D8130" i="32"/>
  <c r="D8141" i="32"/>
  <c r="D8152" i="32"/>
  <c r="D8163" i="32"/>
  <c r="D8174" i="32"/>
  <c r="D8185" i="32"/>
  <c r="D8196" i="32"/>
  <c r="D8207" i="32"/>
  <c r="D8218" i="32"/>
  <c r="D8229" i="32"/>
  <c r="D8240" i="32"/>
  <c r="D8251" i="32"/>
  <c r="D8262" i="32"/>
  <c r="D8273" i="32"/>
  <c r="D8284" i="32"/>
  <c r="D8295" i="32"/>
  <c r="D8306" i="32"/>
  <c r="D8317" i="32"/>
  <c r="D8328" i="32"/>
  <c r="D8339" i="32"/>
  <c r="D8350" i="32"/>
  <c r="D8361" i="32"/>
  <c r="D8372" i="32"/>
  <c r="D8383" i="32"/>
  <c r="D8394" i="32"/>
  <c r="D8405" i="32"/>
  <c r="D7350" i="32"/>
  <c r="D7361" i="32"/>
  <c r="D7372" i="32"/>
  <c r="D7383" i="32"/>
  <c r="D7394" i="32"/>
  <c r="D7405" i="32"/>
  <c r="D7416" i="32"/>
  <c r="D7427" i="32"/>
  <c r="D7438" i="32"/>
  <c r="D7449" i="32"/>
  <c r="D7460" i="32"/>
  <c r="D7471" i="32"/>
  <c r="D7482" i="32"/>
  <c r="D7493" i="32"/>
  <c r="D7504" i="32"/>
  <c r="D7515" i="32"/>
  <c r="D7526" i="32"/>
  <c r="D7537" i="32"/>
  <c r="D7548" i="32"/>
  <c r="D7559" i="32"/>
  <c r="D7570" i="32"/>
  <c r="D7581" i="32"/>
  <c r="D7592" i="32"/>
  <c r="D7603" i="32"/>
  <c r="D7614" i="32"/>
  <c r="D7625" i="32"/>
  <c r="D7636" i="32"/>
  <c r="D7647" i="32"/>
  <c r="D7658" i="32"/>
  <c r="D7669" i="32"/>
  <c r="D7680" i="32"/>
  <c r="D7691" i="32"/>
  <c r="D7702" i="32"/>
  <c r="D7713" i="32"/>
  <c r="D7724" i="32"/>
  <c r="D7735" i="32"/>
  <c r="D7746" i="32"/>
  <c r="D7757" i="32"/>
  <c r="D7768" i="32"/>
  <c r="D7779" i="32"/>
  <c r="D7790" i="32"/>
  <c r="D7801" i="32"/>
  <c r="D7812" i="32"/>
  <c r="D7823" i="32"/>
  <c r="D7834" i="32"/>
  <c r="D7845" i="32"/>
  <c r="D7856" i="32"/>
  <c r="D7867" i="32"/>
  <c r="D7878" i="32"/>
  <c r="D7889" i="32"/>
  <c r="D7900" i="32"/>
  <c r="D7911" i="32"/>
  <c r="D7922" i="32"/>
  <c r="D7933" i="32"/>
  <c r="D7944" i="32"/>
  <c r="D7955" i="32"/>
  <c r="D7966" i="32"/>
  <c r="D7977" i="32"/>
  <c r="D7988" i="32"/>
  <c r="D7999" i="32"/>
  <c r="D8010" i="32"/>
  <c r="D8021" i="32"/>
  <c r="D8032" i="32"/>
  <c r="D8043" i="32"/>
  <c r="D8054" i="32"/>
  <c r="D8065" i="32"/>
  <c r="D8076" i="32"/>
  <c r="D8087" i="32"/>
  <c r="D8098" i="32"/>
  <c r="D8109" i="32"/>
  <c r="D8120" i="32"/>
  <c r="D8131" i="32"/>
  <c r="D8142" i="32"/>
  <c r="D8153" i="32"/>
  <c r="D8164" i="32"/>
  <c r="D7373" i="32"/>
  <c r="D7384" i="32"/>
  <c r="D7395" i="32"/>
  <c r="D7406" i="32"/>
  <c r="D7417" i="32"/>
  <c r="D7428" i="32"/>
  <c r="D7439" i="32"/>
  <c r="D7450" i="32"/>
  <c r="D7461" i="32"/>
  <c r="D7472" i="32"/>
  <c r="D7483" i="32"/>
  <c r="D7494" i="32"/>
  <c r="D7505" i="32"/>
  <c r="D7516" i="32"/>
  <c r="D7527" i="32"/>
  <c r="D7538" i="32"/>
  <c r="D7549" i="32"/>
  <c r="D7560" i="32"/>
  <c r="D7571" i="32"/>
  <c r="D7582" i="32"/>
  <c r="D7593" i="32"/>
  <c r="D7604" i="32"/>
  <c r="D7615" i="32"/>
  <c r="D7626" i="32"/>
  <c r="D7637" i="32"/>
  <c r="D7648" i="32"/>
  <c r="D7659" i="32"/>
  <c r="D7670" i="32"/>
  <c r="D7681" i="32"/>
  <c r="D7692" i="32"/>
  <c r="D7703" i="32"/>
  <c r="D7714" i="32"/>
  <c r="D7725" i="32"/>
  <c r="D7736" i="32"/>
  <c r="D7747" i="32"/>
  <c r="D7758" i="32"/>
  <c r="D7769" i="32"/>
  <c r="D7780" i="32"/>
  <c r="D7791" i="32"/>
  <c r="D7802" i="32"/>
  <c r="D7813" i="32"/>
  <c r="D7824" i="32"/>
  <c r="D7835" i="32"/>
  <c r="D7846" i="32"/>
  <c r="D7857" i="32"/>
  <c r="D7868" i="32"/>
  <c r="D7879" i="32"/>
  <c r="D7890" i="32"/>
  <c r="D7901" i="32"/>
  <c r="D7912" i="32"/>
  <c r="D7923" i="32"/>
  <c r="D7934" i="32"/>
  <c r="D7945" i="32"/>
  <c r="D7956" i="32"/>
  <c r="D7967" i="32"/>
  <c r="D7978" i="32"/>
  <c r="D7989" i="32"/>
  <c r="D8000" i="32"/>
  <c r="D8011" i="32"/>
  <c r="D8022" i="32"/>
  <c r="D8033" i="32"/>
  <c r="D8044" i="32"/>
  <c r="D8055" i="32"/>
  <c r="D8066" i="32"/>
  <c r="D8077" i="32"/>
  <c r="D8088" i="32"/>
  <c r="D8099" i="32"/>
  <c r="D8110" i="32"/>
  <c r="D8121" i="32"/>
  <c r="D8132" i="32"/>
  <c r="D8143" i="32"/>
  <c r="D8154" i="32"/>
  <c r="D8165" i="32"/>
  <c r="D7110" i="32"/>
  <c r="D7121" i="32"/>
  <c r="D7132" i="32"/>
  <c r="D7143" i="32"/>
  <c r="D7154" i="32"/>
  <c r="D7165" i="32"/>
  <c r="D7176" i="32"/>
  <c r="D7187" i="32"/>
  <c r="D7198" i="32"/>
  <c r="D7209" i="32"/>
  <c r="D7220" i="32"/>
  <c r="D7231" i="32"/>
  <c r="D7242" i="32"/>
  <c r="D7253" i="32"/>
  <c r="D7264" i="32"/>
  <c r="D7275" i="32"/>
  <c r="D7286" i="32"/>
  <c r="D7297" i="32"/>
  <c r="D7308" i="32"/>
  <c r="D7319" i="32"/>
  <c r="D7330" i="32"/>
  <c r="D7341" i="32"/>
  <c r="D7352" i="32"/>
  <c r="D7363" i="32"/>
  <c r="D7374" i="32"/>
  <c r="D7385" i="32"/>
  <c r="D7396" i="32"/>
  <c r="D7407" i="32"/>
  <c r="D7418" i="32"/>
  <c r="D7429" i="32"/>
  <c r="D7440" i="32"/>
  <c r="D7451" i="32"/>
  <c r="D7462" i="32"/>
  <c r="D7473" i="32"/>
  <c r="D7484" i="32"/>
  <c r="D7495" i="32"/>
  <c r="D7506" i="32"/>
  <c r="D7517" i="32"/>
  <c r="D7528" i="32"/>
  <c r="D7539" i="32"/>
  <c r="D7550" i="32"/>
  <c r="D7561" i="32"/>
  <c r="D7572" i="32"/>
  <c r="D7583" i="32"/>
  <c r="D7594" i="32"/>
  <c r="D7605" i="32"/>
  <c r="D7616" i="32"/>
  <c r="D7627" i="32"/>
  <c r="D7638" i="32"/>
  <c r="D7649" i="32"/>
  <c r="D7660" i="32"/>
  <c r="D7671" i="32"/>
  <c r="D7682" i="32"/>
  <c r="D7693" i="32"/>
  <c r="D7704" i="32"/>
  <c r="D7715" i="32"/>
  <c r="D7726" i="32"/>
  <c r="D7737" i="32"/>
  <c r="D7748" i="32"/>
  <c r="D7759" i="32"/>
  <c r="D7770" i="32"/>
  <c r="D7781" i="32"/>
  <c r="D7792" i="32"/>
  <c r="D7803" i="32"/>
  <c r="D7814" i="32"/>
  <c r="D7825" i="32"/>
  <c r="D7836" i="32"/>
  <c r="D7847" i="32"/>
  <c r="D7858" i="32"/>
  <c r="D7869" i="32"/>
  <c r="D7880" i="32"/>
  <c r="D7891" i="32"/>
  <c r="D7902" i="32"/>
  <c r="D7913" i="32"/>
  <c r="D7924" i="32"/>
  <c r="D7935" i="32"/>
  <c r="D7946" i="32"/>
  <c r="D7957" i="32"/>
  <c r="D7968" i="32"/>
  <c r="D7979" i="32"/>
  <c r="D7990" i="32"/>
  <c r="D8001" i="32"/>
  <c r="D8012" i="32"/>
  <c r="D8023" i="32"/>
  <c r="D8034" i="32"/>
  <c r="D8045" i="32"/>
  <c r="D8056" i="32"/>
  <c r="D8067" i="32"/>
  <c r="D8078" i="32"/>
  <c r="D8089" i="32"/>
  <c r="D8100" i="32"/>
  <c r="D8111" i="32"/>
  <c r="D8122" i="32"/>
  <c r="D8133" i="32"/>
  <c r="D8144" i="32"/>
  <c r="D8155" i="32"/>
  <c r="D8166" i="32"/>
  <c r="D5989" i="32"/>
  <c r="D6000" i="32"/>
  <c r="D6011" i="32"/>
  <c r="D6022" i="32"/>
  <c r="D6033" i="32"/>
  <c r="D6044" i="32"/>
  <c r="D6055" i="32"/>
  <c r="D6066" i="32"/>
  <c r="D6077" i="32"/>
  <c r="D6088" i="32"/>
  <c r="D6099" i="32"/>
  <c r="D6110" i="32"/>
  <c r="D6121" i="32"/>
  <c r="D6132" i="32"/>
  <c r="D6143" i="32"/>
  <c r="D6154" i="32"/>
  <c r="D6165" i="32"/>
  <c r="D6176" i="32"/>
  <c r="D6187" i="32"/>
  <c r="D6198" i="32"/>
  <c r="D6209" i="32"/>
  <c r="D6220" i="32"/>
  <c r="D6231" i="32"/>
  <c r="D6242" i="32"/>
  <c r="D6253" i="32"/>
  <c r="D6264" i="32"/>
  <c r="D6275" i="32"/>
  <c r="D6286" i="32"/>
  <c r="D6297" i="32"/>
  <c r="D6308" i="32"/>
  <c r="D6319" i="32"/>
  <c r="D6330" i="32"/>
  <c r="D6341" i="32"/>
  <c r="D6352" i="32"/>
  <c r="D6363" i="32"/>
  <c r="D6374" i="32"/>
  <c r="D6385" i="32"/>
  <c r="D6396" i="32"/>
  <c r="D6407" i="32"/>
  <c r="D6418" i="32"/>
  <c r="D6429" i="32"/>
  <c r="D6440" i="32"/>
  <c r="D6451" i="32"/>
  <c r="D6462" i="32"/>
  <c r="D6473" i="32"/>
  <c r="D6484" i="32"/>
  <c r="D6495" i="32"/>
  <c r="D6506" i="32"/>
  <c r="D6517" i="32"/>
  <c r="D6528" i="32"/>
  <c r="D6539" i="32"/>
  <c r="D6550" i="32"/>
  <c r="D6561" i="32"/>
  <c r="D6572" i="32"/>
  <c r="D6583" i="32"/>
  <c r="D10087" i="32"/>
  <c r="D10076" i="32"/>
  <c r="D10065" i="32"/>
  <c r="D5924" i="32"/>
  <c r="D5935" i="32"/>
  <c r="D5946" i="32"/>
  <c r="D5957" i="32"/>
  <c r="D5968" i="32"/>
  <c r="D5979" i="32"/>
  <c r="D5990" i="32"/>
  <c r="D6001" i="32"/>
  <c r="D6012" i="32"/>
  <c r="D6023" i="32"/>
  <c r="D6034" i="32"/>
  <c r="D6045" i="32"/>
  <c r="D6056" i="32"/>
  <c r="D6067" i="32"/>
  <c r="D6078" i="32"/>
  <c r="D6089" i="32"/>
  <c r="D6100" i="32"/>
  <c r="D6111" i="32"/>
  <c r="D6122" i="32"/>
  <c r="D6133" i="32"/>
  <c r="D6144" i="32"/>
  <c r="D6155" i="32"/>
  <c r="D6166" i="32"/>
  <c r="D6177" i="32"/>
  <c r="D6188" i="32"/>
  <c r="D6199" i="32"/>
  <c r="D6210" i="32"/>
  <c r="D6221" i="32"/>
  <c r="D6232" i="32"/>
  <c r="D6243" i="32"/>
  <c r="D6254" i="32"/>
  <c r="D6265" i="32"/>
  <c r="D6276" i="32"/>
  <c r="D6287" i="32"/>
  <c r="D6298" i="32"/>
  <c r="D6309" i="32"/>
  <c r="D6320" i="32"/>
  <c r="D6331" i="32"/>
  <c r="D6342" i="32"/>
  <c r="D6353" i="32"/>
  <c r="D6364" i="32"/>
  <c r="D6375" i="32"/>
  <c r="D6386" i="32"/>
  <c r="D6397" i="32"/>
  <c r="D6408" i="32"/>
  <c r="D6419" i="32"/>
  <c r="D6430" i="32"/>
  <c r="D6441" i="32"/>
  <c r="D6452" i="32"/>
  <c r="D6463" i="32"/>
  <c r="D6474" i="32"/>
  <c r="D6485" i="32"/>
  <c r="D6496" i="32"/>
  <c r="D6507" i="32"/>
  <c r="D6518" i="32"/>
  <c r="D6529" i="32"/>
  <c r="D6540" i="32"/>
  <c r="D6551" i="32"/>
  <c r="D6562" i="32"/>
  <c r="D6573" i="32"/>
  <c r="D6584" i="32"/>
  <c r="D6595" i="32"/>
  <c r="D6606" i="32"/>
  <c r="D6617" i="32"/>
  <c r="D6628" i="32"/>
  <c r="D6639" i="32"/>
  <c r="D6650" i="32"/>
  <c r="D6661" i="32"/>
  <c r="D6672" i="32"/>
  <c r="D6683" i="32"/>
  <c r="D6694" i="32"/>
  <c r="D6705" i="32"/>
  <c r="D6716" i="32"/>
  <c r="D6727" i="32"/>
  <c r="D6738" i="32"/>
  <c r="D6749" i="32"/>
  <c r="D6760" i="32"/>
  <c r="D6771" i="32"/>
  <c r="D6782" i="32"/>
  <c r="D6793" i="32"/>
  <c r="D6804" i="32"/>
  <c r="D6815" i="32"/>
  <c r="D6826" i="32"/>
  <c r="D6837" i="32"/>
  <c r="D6848" i="32"/>
  <c r="D6859" i="32"/>
  <c r="D6870" i="32"/>
  <c r="D6881" i="32"/>
  <c r="D6892" i="32"/>
  <c r="D6903" i="32"/>
  <c r="D6914" i="32"/>
  <c r="D6925" i="32"/>
  <c r="D6936" i="32"/>
  <c r="D5848" i="32"/>
  <c r="D5859" i="32"/>
  <c r="D5870" i="32"/>
  <c r="D5881" i="32"/>
  <c r="D5892" i="32"/>
  <c r="D5903" i="32"/>
  <c r="D5914" i="32"/>
  <c r="D5925" i="32"/>
  <c r="D5936" i="32"/>
  <c r="D5947" i="32"/>
  <c r="D5958" i="32"/>
  <c r="D5969" i="32"/>
  <c r="D5980" i="32"/>
  <c r="D5991" i="32"/>
  <c r="D6002" i="32"/>
  <c r="D6013" i="32"/>
  <c r="D6024" i="32"/>
  <c r="D6035" i="32"/>
  <c r="D6046" i="32"/>
  <c r="D6057" i="32"/>
  <c r="D6068" i="32"/>
  <c r="D6079" i="32"/>
  <c r="D6090" i="32"/>
  <c r="D6101" i="32"/>
  <c r="D6112" i="32"/>
  <c r="D6123" i="32"/>
  <c r="D6134" i="32"/>
  <c r="D6145" i="32"/>
  <c r="D6156" i="32"/>
  <c r="D6167" i="32"/>
  <c r="D6178" i="32"/>
  <c r="D6189" i="32"/>
  <c r="D6200" i="32"/>
  <c r="D6211" i="32"/>
  <c r="D6222" i="32"/>
  <c r="D6233" i="32"/>
  <c r="D6244" i="32"/>
  <c r="D6255" i="32"/>
  <c r="D6266" i="32"/>
  <c r="D6277" i="32"/>
  <c r="D6288" i="32"/>
  <c r="D6299" i="32"/>
  <c r="D6310" i="32"/>
  <c r="D6321" i="32"/>
  <c r="D6332" i="32"/>
  <c r="D6343" i="32"/>
  <c r="D6354" i="32"/>
  <c r="D6365" i="32"/>
  <c r="D6376" i="32"/>
  <c r="D6387" i="32"/>
  <c r="D6398" i="32"/>
  <c r="D6409" i="32"/>
  <c r="D6420" i="32"/>
  <c r="D6431" i="32"/>
  <c r="D6442" i="32"/>
  <c r="D6453" i="32"/>
  <c r="D6464" i="32"/>
  <c r="D6475" i="32"/>
  <c r="D6486" i="32"/>
  <c r="D6497" i="32"/>
  <c r="D6508" i="32"/>
  <c r="D6519" i="32"/>
  <c r="D6530" i="32"/>
  <c r="D6541" i="32"/>
  <c r="D6552" i="32"/>
  <c r="D6563" i="32"/>
  <c r="D6574" i="32"/>
  <c r="D6585" i="32"/>
  <c r="D6596" i="32"/>
  <c r="D6607" i="32"/>
  <c r="D6618" i="32"/>
  <c r="D6629" i="32"/>
  <c r="D6640" i="32"/>
  <c r="D6651" i="32"/>
  <c r="D6662" i="32"/>
  <c r="D6673" i="32"/>
  <c r="D6684" i="32"/>
  <c r="D6695" i="32"/>
  <c r="D6706" i="32"/>
  <c r="D6717" i="32"/>
  <c r="D6728" i="32"/>
  <c r="D6739" i="32"/>
  <c r="D6750" i="32"/>
  <c r="D6761" i="32"/>
  <c r="D6772" i="32"/>
  <c r="D6783" i="32"/>
  <c r="D6794" i="32"/>
  <c r="D6805" i="32"/>
  <c r="D6816" i="32"/>
  <c r="D6827" i="32"/>
  <c r="D6838" i="32"/>
  <c r="D6849" i="32"/>
  <c r="D6860" i="32"/>
  <c r="D6871" i="32"/>
  <c r="D6882" i="32"/>
  <c r="D6893" i="32"/>
  <c r="D6904" i="32"/>
  <c r="D6915" i="32"/>
  <c r="D6926" i="32"/>
  <c r="D6937" i="32"/>
  <c r="D5893" i="32"/>
  <c r="D5904" i="32"/>
  <c r="D5915" i="32"/>
  <c r="D5926" i="32"/>
  <c r="D5937" i="32"/>
  <c r="D5948" i="32"/>
  <c r="D5959" i="32"/>
  <c r="D5970" i="32"/>
  <c r="D5981" i="32"/>
  <c r="D5992" i="32"/>
  <c r="D6003" i="32"/>
  <c r="D6014" i="32"/>
  <c r="D6025" i="32"/>
  <c r="D6036" i="32"/>
  <c r="D6047" i="32"/>
  <c r="D6058" i="32"/>
  <c r="D6069" i="32"/>
  <c r="D6080" i="32"/>
  <c r="D6091" i="32"/>
  <c r="D6102" i="32"/>
  <c r="D6113" i="32"/>
  <c r="D6124" i="32"/>
  <c r="D6135" i="32"/>
  <c r="D6146" i="32"/>
  <c r="D6157" i="32"/>
  <c r="D6168" i="32"/>
  <c r="D6179" i="32"/>
  <c r="D6190" i="32"/>
  <c r="D6201" i="32"/>
  <c r="D6212" i="32"/>
  <c r="D6223" i="32"/>
  <c r="D6234" i="32"/>
  <c r="D6245" i="32"/>
  <c r="D6256" i="32"/>
  <c r="D6267" i="32"/>
  <c r="D6278" i="32"/>
  <c r="D6289" i="32"/>
  <c r="D6300" i="32"/>
  <c r="D6311" i="32"/>
  <c r="D6322" i="32"/>
  <c r="D6333" i="32"/>
  <c r="D6344" i="32"/>
  <c r="D6355" i="32"/>
  <c r="D6366" i="32"/>
  <c r="D6377" i="32"/>
  <c r="D6388" i="32"/>
  <c r="D6399" i="32"/>
  <c r="D6410" i="32"/>
  <c r="D6421" i="32"/>
  <c r="D6432" i="32"/>
  <c r="D6443" i="32"/>
  <c r="D6454" i="32"/>
  <c r="D6465" i="32"/>
  <c r="D6476" i="32"/>
  <c r="D6487" i="32"/>
  <c r="D6498" i="32"/>
  <c r="D6509" i="32"/>
  <c r="D6520" i="32"/>
  <c r="D6531" i="32"/>
  <c r="D6542" i="32"/>
  <c r="D6553" i="32"/>
  <c r="D6564" i="32"/>
  <c r="D6575" i="32"/>
  <c r="D6586" i="32"/>
  <c r="D6597" i="32"/>
  <c r="D6608" i="32"/>
  <c r="D6619" i="32"/>
  <c r="D6630" i="32"/>
  <c r="D6641" i="32"/>
  <c r="D6652" i="32"/>
  <c r="D6663" i="32"/>
  <c r="D6674" i="32"/>
  <c r="D6685" i="32"/>
  <c r="D6696" i="32"/>
  <c r="D6707" i="32"/>
  <c r="D6718" i="32"/>
  <c r="D6729" i="32"/>
  <c r="D6740" i="32"/>
  <c r="D6751" i="32"/>
  <c r="D6762" i="32"/>
  <c r="D6773" i="32"/>
  <c r="D6784" i="32"/>
  <c r="D6795" i="32"/>
  <c r="D6806" i="32"/>
  <c r="D6817" i="32"/>
  <c r="D6828" i="32"/>
  <c r="D6839" i="32"/>
  <c r="D6850" i="32"/>
  <c r="D6861" i="32"/>
  <c r="D6872" i="32"/>
  <c r="D6883" i="32"/>
  <c r="D6894" i="32"/>
  <c r="D6905" i="32"/>
  <c r="D6916" i="32"/>
  <c r="D6927" i="32"/>
  <c r="D6938" i="32"/>
  <c r="D6389" i="32"/>
  <c r="D6400" i="32"/>
  <c r="D6411" i="32"/>
  <c r="D6422" i="32"/>
  <c r="D6433" i="32"/>
  <c r="D6444" i="32"/>
  <c r="D6455" i="32"/>
  <c r="D6466" i="32"/>
  <c r="D6477" i="32"/>
  <c r="D6488" i="32"/>
  <c r="D6499" i="32"/>
  <c r="D6510" i="32"/>
  <c r="D6521" i="32"/>
  <c r="D6532" i="32"/>
  <c r="D6543" i="32"/>
  <c r="D6554" i="32"/>
  <c r="D6565" i="32"/>
  <c r="D6576" i="32"/>
  <c r="D6587" i="32"/>
  <c r="D6598" i="32"/>
  <c r="D6609" i="32"/>
  <c r="D6620" i="32"/>
  <c r="D6631" i="32"/>
  <c r="D6642" i="32"/>
  <c r="D6653" i="32"/>
  <c r="D6664" i="32"/>
  <c r="D6675" i="32"/>
  <c r="D6686" i="32"/>
  <c r="D6697" i="32"/>
  <c r="D6708" i="32"/>
  <c r="D6719" i="32"/>
  <c r="D6730" i="32"/>
  <c r="D6741" i="32"/>
  <c r="D6752" i="32"/>
  <c r="D6763" i="32"/>
  <c r="D6774" i="32"/>
  <c r="D6785" i="32"/>
  <c r="D6796" i="32"/>
  <c r="D6807" i="32"/>
  <c r="D6818" i="32"/>
  <c r="D6829" i="32"/>
  <c r="D6840" i="32"/>
  <c r="D6851" i="32"/>
  <c r="D6862" i="32"/>
  <c r="D6873" i="32"/>
  <c r="D6884" i="32"/>
  <c r="D6895" i="32"/>
  <c r="D6906" i="32"/>
  <c r="D6917" i="32"/>
  <c r="D6928" i="32"/>
  <c r="D6939" i="32"/>
  <c r="E507" i="36" l="1"/>
  <c r="E519" i="36"/>
  <c r="E531" i="36"/>
  <c r="E541" i="36"/>
  <c r="E553" i="36"/>
  <c r="E565" i="36"/>
  <c r="E534" i="36"/>
  <c r="E511" i="36"/>
  <c r="E545" i="36"/>
  <c r="E508" i="36"/>
  <c r="E520" i="36"/>
  <c r="E532" i="36"/>
  <c r="E542" i="36"/>
  <c r="E554" i="36"/>
  <c r="E566" i="36"/>
  <c r="E510" i="36"/>
  <c r="E522" i="36"/>
  <c r="E544" i="36"/>
  <c r="E556" i="36"/>
  <c r="E568" i="36"/>
  <c r="E499" i="36"/>
  <c r="E535" i="36"/>
  <c r="E570" i="36"/>
  <c r="E509" i="36"/>
  <c r="E521" i="36"/>
  <c r="E533" i="36"/>
  <c r="E543" i="36"/>
  <c r="E555" i="36"/>
  <c r="E567" i="36"/>
  <c r="E523" i="36"/>
  <c r="E557" i="36"/>
  <c r="E512" i="36"/>
  <c r="E530" i="36"/>
  <c r="E551" i="36"/>
  <c r="E574" i="36"/>
  <c r="E552" i="36"/>
  <c r="E513" i="36"/>
  <c r="E514" i="36"/>
  <c r="E536" i="36"/>
  <c r="E559" i="36"/>
  <c r="E575" i="36"/>
  <c r="E517" i="36"/>
  <c r="E501" i="36"/>
  <c r="E524" i="36"/>
  <c r="E540" i="36"/>
  <c r="E525" i="36"/>
  <c r="E564" i="36"/>
  <c r="E503" i="36"/>
  <c r="E526" i="36"/>
  <c r="E571" i="36"/>
  <c r="E528" i="36"/>
  <c r="E572" i="36"/>
  <c r="E506" i="36"/>
  <c r="E573" i="36"/>
  <c r="E515" i="36"/>
  <c r="E560" i="36"/>
  <c r="E538" i="36"/>
  <c r="E561" i="36"/>
  <c r="E500" i="36"/>
  <c r="E518" i="36"/>
  <c r="E539" i="36"/>
  <c r="E562" i="36"/>
  <c r="E502" i="36"/>
  <c r="E548" i="36"/>
  <c r="E549" i="36"/>
  <c r="E550" i="36"/>
  <c r="E563" i="36"/>
  <c r="E546" i="36"/>
  <c r="E504" i="36"/>
  <c r="E529" i="36"/>
  <c r="E600" i="36"/>
  <c r="E602" i="36"/>
  <c r="E485" i="36"/>
  <c r="E461" i="36"/>
  <c r="E649" i="36"/>
  <c r="E648" i="36"/>
  <c r="E462" i="36"/>
  <c r="E480" i="36"/>
  <c r="E653" i="36"/>
  <c r="E558" i="36"/>
  <c r="E611" i="36"/>
  <c r="E587" i="36"/>
  <c r="E588" i="36"/>
  <c r="E630" i="36"/>
  <c r="E496" i="36"/>
  <c r="E594" i="36"/>
  <c r="E608" i="36"/>
  <c r="E626" i="36"/>
  <c r="E632" i="36"/>
  <c r="E547" i="36"/>
  <c r="E599" i="36"/>
  <c r="E601" i="36"/>
  <c r="E580" i="36"/>
  <c r="E466" i="36"/>
  <c r="E472" i="36"/>
  <c r="E491" i="36"/>
  <c r="E650" i="36"/>
  <c r="E633" i="36"/>
  <c r="E639" i="36"/>
  <c r="E595" i="36"/>
  <c r="E527" i="36"/>
  <c r="E612" i="36"/>
  <c r="E613" i="36"/>
  <c r="E604" i="36"/>
  <c r="E593" i="36"/>
  <c r="E471" i="36"/>
  <c r="E487" i="36"/>
  <c r="E652" i="36"/>
  <c r="E584" i="36"/>
  <c r="E625" i="36"/>
  <c r="E643" i="36"/>
  <c r="E596" i="36"/>
  <c r="E616" i="36"/>
  <c r="E492" i="36"/>
  <c r="E516" i="36"/>
  <c r="E484" i="36"/>
  <c r="E490" i="36"/>
  <c r="E637" i="36"/>
  <c r="E619" i="36"/>
  <c r="E597" i="36"/>
  <c r="E467" i="36"/>
  <c r="E505" i="36"/>
  <c r="E579" i="36"/>
  <c r="E591" i="36"/>
  <c r="E497" i="36"/>
  <c r="E489" i="36"/>
  <c r="E606" i="36"/>
  <c r="E640" i="36"/>
  <c r="E629" i="36"/>
  <c r="E494" i="36"/>
  <c r="E603" i="36"/>
  <c r="E464" i="36"/>
  <c r="E609" i="36"/>
  <c r="E623" i="36"/>
  <c r="E638" i="36"/>
  <c r="E617" i="36"/>
  <c r="E610" i="36"/>
  <c r="E641" i="36"/>
  <c r="E469" i="36"/>
  <c r="E493" i="36"/>
  <c r="E614" i="36"/>
  <c r="E475" i="36"/>
  <c r="E470" i="36"/>
  <c r="E460" i="36"/>
  <c r="E645" i="36"/>
  <c r="E482" i="36"/>
  <c r="E622" i="36"/>
  <c r="E635" i="36"/>
  <c r="E618" i="36"/>
  <c r="E598" i="36"/>
  <c r="E465" i="36"/>
  <c r="E582" i="36"/>
  <c r="E468" i="36"/>
  <c r="E486" i="36"/>
  <c r="E483" i="36"/>
  <c r="E473" i="36"/>
  <c r="E620" i="36"/>
  <c r="E634" i="36"/>
  <c r="E647" i="36"/>
  <c r="E605" i="36"/>
  <c r="E581" i="36"/>
  <c r="E651" i="36"/>
  <c r="E627" i="36"/>
  <c r="E644" i="36"/>
  <c r="E583" i="36"/>
  <c r="E578" i="36"/>
  <c r="E592" i="36"/>
  <c r="E577" i="36"/>
  <c r="E463" i="36"/>
  <c r="E488" i="36"/>
  <c r="E631" i="36"/>
  <c r="E646" i="36"/>
  <c r="E624" i="36"/>
  <c r="E478" i="36"/>
  <c r="E495" i="36"/>
  <c r="E628" i="36"/>
  <c r="E585" i="36"/>
  <c r="E621" i="36"/>
  <c r="E479" i="36"/>
  <c r="E589" i="36"/>
  <c r="E590" i="36"/>
  <c r="E474" i="36"/>
  <c r="E476" i="36"/>
  <c r="E642" i="36"/>
  <c r="E636" i="36"/>
  <c r="E477" i="36"/>
  <c r="E586" i="36"/>
  <c r="E481" i="36"/>
  <c r="E607" i="36"/>
  <c r="E569" i="36"/>
  <c r="E260" i="36"/>
  <c r="D1810" i="32"/>
  <c r="D2132" i="32"/>
  <c r="D2011" i="32"/>
  <c r="D1890" i="32"/>
  <c r="D1769" i="32"/>
  <c r="D1648" i="32"/>
  <c r="D1527" i="32"/>
  <c r="D1406" i="32"/>
  <c r="D1285" i="32"/>
  <c r="D1164" i="32"/>
  <c r="D1043" i="32"/>
  <c r="D922" i="32"/>
  <c r="D801" i="32"/>
  <c r="D680" i="32"/>
  <c r="D559" i="32"/>
  <c r="D438" i="32"/>
  <c r="D2912" i="32"/>
  <c r="D2791" i="32"/>
  <c r="D2670" i="32"/>
  <c r="D2549" i="32"/>
  <c r="D2417" i="32"/>
  <c r="D2285" i="32"/>
  <c r="D2153" i="32"/>
  <c r="D2021" i="32"/>
  <c r="D1889" i="32"/>
  <c r="D1757" i="32"/>
  <c r="D1592" i="32"/>
  <c r="D1449" i="32"/>
  <c r="D1306" i="32"/>
  <c r="D1163" i="32"/>
  <c r="D1020" i="32"/>
  <c r="D855" i="32"/>
  <c r="D712" i="32"/>
  <c r="D558" i="32"/>
  <c r="D349" i="32"/>
  <c r="D129" i="32"/>
  <c r="D89" i="32"/>
  <c r="D2460" i="32"/>
  <c r="D2229" i="32"/>
  <c r="D1976" i="32"/>
  <c r="D1690" i="32"/>
  <c r="D1338" i="32"/>
  <c r="D920" i="32"/>
  <c r="D148" i="32"/>
  <c r="D1612" i="32"/>
  <c r="D2363" i="32"/>
  <c r="D2242" i="32"/>
  <c r="D2121" i="32"/>
  <c r="D2000" i="32"/>
  <c r="D1879" i="32"/>
  <c r="D1758" i="32"/>
  <c r="D1637" i="32"/>
  <c r="D1516" i="32"/>
  <c r="D1395" i="32"/>
  <c r="D1274" i="32"/>
  <c r="D1153" i="32"/>
  <c r="D1032" i="32"/>
  <c r="D911" i="32"/>
  <c r="D790" i="32"/>
  <c r="D669" i="32"/>
  <c r="D548" i="32"/>
  <c r="D427" i="32"/>
  <c r="D2901" i="32"/>
  <c r="D2780" i="32"/>
  <c r="D2659" i="32"/>
  <c r="D2538" i="32"/>
  <c r="D2406" i="32"/>
  <c r="D2274" i="32"/>
  <c r="D2142" i="32"/>
  <c r="D2010" i="32"/>
  <c r="D1878" i="32"/>
  <c r="D1746" i="32"/>
  <c r="D1581" i="32"/>
  <c r="D1438" i="32"/>
  <c r="D1295" i="32"/>
  <c r="D1152" i="32"/>
  <c r="D987" i="32"/>
  <c r="D844" i="32"/>
  <c r="D701" i="32"/>
  <c r="D547" i="32"/>
  <c r="D327" i="32"/>
  <c r="D107" i="32"/>
  <c r="D67" i="32"/>
  <c r="D2416" i="32"/>
  <c r="D2218" i="32"/>
  <c r="D1954" i="32"/>
  <c r="D1646" i="32"/>
  <c r="D1316" i="32"/>
  <c r="D843" i="32"/>
  <c r="D323" i="32"/>
  <c r="D1381" i="32"/>
  <c r="D1021" i="32"/>
  <c r="D900" i="32"/>
  <c r="D779" i="32"/>
  <c r="D658" i="32"/>
  <c r="D537" i="32"/>
  <c r="D416" i="32"/>
  <c r="D2890" i="32"/>
  <c r="D2769" i="32"/>
  <c r="D2648" i="32"/>
  <c r="D2527" i="32"/>
  <c r="D2395" i="32"/>
  <c r="D2263" i="32"/>
  <c r="D2131" i="32"/>
  <c r="D1999" i="32"/>
  <c r="D1867" i="32"/>
  <c r="D1713" i="32"/>
  <c r="D1570" i="32"/>
  <c r="D1427" i="32"/>
  <c r="D1284" i="32"/>
  <c r="D1141" i="32"/>
  <c r="D976" i="32"/>
  <c r="D833" i="32"/>
  <c r="D690" i="32"/>
  <c r="D503" i="32"/>
  <c r="D316" i="32"/>
  <c r="D85" i="32"/>
  <c r="D1309" i="32"/>
  <c r="D2405" i="32"/>
  <c r="D2174" i="32"/>
  <c r="D1910" i="32"/>
  <c r="D1635" i="32"/>
  <c r="D1239" i="32"/>
  <c r="D788" i="32"/>
  <c r="D663" i="32"/>
  <c r="D1172" i="32"/>
  <c r="D1857" i="32"/>
  <c r="D1736" i="32"/>
  <c r="D1615" i="32"/>
  <c r="D1494" i="32"/>
  <c r="D1373" i="32"/>
  <c r="D1252" i="32"/>
  <c r="D1131" i="32"/>
  <c r="D1010" i="32"/>
  <c r="D889" i="32"/>
  <c r="D768" i="32"/>
  <c r="D647" i="32"/>
  <c r="D526" i="32"/>
  <c r="D405" i="32"/>
  <c r="D2879" i="32"/>
  <c r="D2758" i="32"/>
  <c r="D2637" i="32"/>
  <c r="D2516" i="32"/>
  <c r="D2384" i="32"/>
  <c r="D2252" i="32"/>
  <c r="D2120" i="32"/>
  <c r="D1988" i="32"/>
  <c r="D1856" i="32"/>
  <c r="D1702" i="32"/>
  <c r="D1559" i="32"/>
  <c r="D1416" i="32"/>
  <c r="D1273" i="32"/>
  <c r="D1108" i="32"/>
  <c r="D965" i="32"/>
  <c r="D822" i="32"/>
  <c r="D679" i="32"/>
  <c r="D492" i="32"/>
  <c r="D305" i="32"/>
  <c r="D74" i="32"/>
  <c r="D968" i="32"/>
  <c r="D2383" i="32"/>
  <c r="D2163" i="32"/>
  <c r="D1899" i="32"/>
  <c r="D1602" i="32"/>
  <c r="D1228" i="32"/>
  <c r="D711" i="32"/>
  <c r="D1134" i="32"/>
  <c r="D886" i="32"/>
  <c r="D2626" i="32"/>
  <c r="D2505" i="32"/>
  <c r="D2373" i="32"/>
  <c r="D2241" i="32"/>
  <c r="D2109" i="32"/>
  <c r="D1977" i="32"/>
  <c r="D1834" i="32"/>
  <c r="D1691" i="32"/>
  <c r="D1548" i="32"/>
  <c r="D1405" i="32"/>
  <c r="D1262" i="32"/>
  <c r="D1097" i="32"/>
  <c r="D954" i="32"/>
  <c r="D811" i="32"/>
  <c r="D668" i="32"/>
  <c r="D470" i="32"/>
  <c r="D261" i="32"/>
  <c r="D63" i="32"/>
  <c r="D2592" i="32"/>
  <c r="D2361" i="32"/>
  <c r="D2141" i="32"/>
  <c r="D1877" i="32"/>
  <c r="D1580" i="32"/>
  <c r="D1206" i="32"/>
  <c r="D645" i="32"/>
  <c r="D441" i="32"/>
  <c r="D545" i="32"/>
  <c r="D1593" i="32"/>
  <c r="D1472" i="32"/>
  <c r="D1351" i="32"/>
  <c r="D1230" i="32"/>
  <c r="D1109" i="32"/>
  <c r="D988" i="32"/>
  <c r="D867" i="32"/>
  <c r="D746" i="32"/>
  <c r="D625" i="32"/>
  <c r="D504" i="32"/>
  <c r="D383" i="32"/>
  <c r="D2857" i="32"/>
  <c r="D2736" i="32"/>
  <c r="D2615" i="32"/>
  <c r="D2494" i="32"/>
  <c r="D2362" i="32"/>
  <c r="D2230" i="32"/>
  <c r="D2098" i="32"/>
  <c r="D1955" i="32"/>
  <c r="D1823" i="32"/>
  <c r="D1680" i="32"/>
  <c r="D1537" i="32"/>
  <c r="D1394" i="32"/>
  <c r="D1229" i="32"/>
  <c r="D1086" i="32"/>
  <c r="D943" i="32"/>
  <c r="D800" i="32"/>
  <c r="D657" i="32"/>
  <c r="D459" i="32"/>
  <c r="D250" i="32"/>
  <c r="D19" i="32"/>
  <c r="D2581" i="32"/>
  <c r="D2350" i="32"/>
  <c r="D2119" i="32"/>
  <c r="D1844" i="32"/>
  <c r="D1514" i="32"/>
  <c r="D1184" i="32"/>
  <c r="D513" i="32"/>
  <c r="D2712" i="32"/>
  <c r="D248" i="32"/>
  <c r="D372" i="32"/>
  <c r="D2846" i="32"/>
  <c r="D2725" i="32"/>
  <c r="D2604" i="32"/>
  <c r="D2483" i="32"/>
  <c r="D2351" i="32"/>
  <c r="D2219" i="32"/>
  <c r="D2076" i="32"/>
  <c r="D1944" i="32"/>
  <c r="D1812" i="32"/>
  <c r="D1669" i="32"/>
  <c r="D1526" i="32"/>
  <c r="D1383" i="32"/>
  <c r="D1218" i="32"/>
  <c r="D1075" i="32"/>
  <c r="D932" i="32"/>
  <c r="D789" i="32"/>
  <c r="D624" i="32"/>
  <c r="D448" i="32"/>
  <c r="D228" i="32"/>
  <c r="D8" i="32"/>
  <c r="D2537" i="32"/>
  <c r="D2339" i="32"/>
  <c r="D2097" i="32"/>
  <c r="D1822" i="32"/>
  <c r="D1492" i="32"/>
  <c r="D1107" i="32"/>
  <c r="D381" i="32"/>
  <c r="D2569" i="32"/>
  <c r="D137" i="32"/>
  <c r="D890" i="32"/>
  <c r="D769" i="32"/>
  <c r="D648" i="32"/>
  <c r="D527" i="32"/>
  <c r="D406" i="32"/>
  <c r="D285" i="32"/>
  <c r="D164" i="32"/>
  <c r="D3265" i="32"/>
  <c r="D3144" i="32"/>
  <c r="D3023" i="32"/>
  <c r="D2902" i="32"/>
  <c r="D2781" i="32"/>
  <c r="D2660" i="32"/>
  <c r="D2539" i="32"/>
  <c r="D2418" i="32"/>
  <c r="D2297" i="32"/>
  <c r="D2176" i="32"/>
  <c r="D2055" i="32"/>
  <c r="D1934" i="32"/>
  <c r="D1813" i="32"/>
  <c r="D1692" i="32"/>
  <c r="D1571" i="32"/>
  <c r="D1450" i="32"/>
  <c r="D1329" i="32"/>
  <c r="D1208" i="32"/>
  <c r="D1087" i="32"/>
  <c r="D966" i="32"/>
  <c r="D845" i="32"/>
  <c r="D724" i="32"/>
  <c r="D603" i="32"/>
  <c r="D482" i="32"/>
  <c r="D2956" i="32"/>
  <c r="D2835" i="32"/>
  <c r="D2714" i="32"/>
  <c r="D2593" i="32"/>
  <c r="D2472" i="32"/>
  <c r="D2340" i="32"/>
  <c r="D2197" i="32"/>
  <c r="D2065" i="32"/>
  <c r="D1933" i="32"/>
  <c r="D1801" i="32"/>
  <c r="D1658" i="32"/>
  <c r="D1515" i="32"/>
  <c r="D1350" i="32"/>
  <c r="D1207" i="32"/>
  <c r="D1064" i="32"/>
  <c r="D921" i="32"/>
  <c r="D778" i="32"/>
  <c r="D613" i="32"/>
  <c r="D437" i="32"/>
  <c r="D206" i="32"/>
  <c r="D650" i="32"/>
  <c r="D2526" i="32"/>
  <c r="D2295" i="32"/>
  <c r="D2086" i="32"/>
  <c r="D1778" i="32"/>
  <c r="D1470" i="32"/>
  <c r="D1096" i="32"/>
  <c r="D249" i="32"/>
  <c r="D2393" i="32"/>
  <c r="D516" i="32"/>
  <c r="D395" i="32"/>
  <c r="D274" i="32"/>
  <c r="D153" i="32"/>
  <c r="D3254" i="32"/>
  <c r="D3133" i="32"/>
  <c r="D3012" i="32"/>
  <c r="D2891" i="32"/>
  <c r="D2770" i="32"/>
  <c r="D2649" i="32"/>
  <c r="D2528" i="32"/>
  <c r="D2407" i="32"/>
  <c r="D2286" i="32"/>
  <c r="D2165" i="32"/>
  <c r="D2044" i="32"/>
  <c r="D1923" i="32"/>
  <c r="D1802" i="32"/>
  <c r="D1681" i="32"/>
  <c r="D1560" i="32"/>
  <c r="D1439" i="32"/>
  <c r="D1318" i="32"/>
  <c r="D1197" i="32"/>
  <c r="D1076" i="32"/>
  <c r="D955" i="32"/>
  <c r="D834" i="32"/>
  <c r="D713" i="32"/>
  <c r="D592" i="32"/>
  <c r="D471" i="32"/>
  <c r="D2945" i="32"/>
  <c r="D2824" i="32"/>
  <c r="D2703" i="32"/>
  <c r="D2582" i="32"/>
  <c r="D2461" i="32"/>
  <c r="D2318" i="32"/>
  <c r="D2186" i="32"/>
  <c r="D2054" i="32"/>
  <c r="D1922" i="32"/>
  <c r="D1790" i="32"/>
  <c r="D1647" i="32"/>
  <c r="D1504" i="32"/>
  <c r="D1339" i="32"/>
  <c r="D1196" i="32"/>
  <c r="D1053" i="32"/>
  <c r="D910" i="32"/>
  <c r="D745" i="32"/>
  <c r="D591" i="32"/>
  <c r="D426" i="32"/>
  <c r="D195" i="32"/>
  <c r="D353" i="32"/>
  <c r="D2504" i="32"/>
  <c r="D2284" i="32"/>
  <c r="D2042" i="32"/>
  <c r="D1767" i="32"/>
  <c r="D1448" i="32"/>
  <c r="D1052" i="32"/>
  <c r="D117" i="32"/>
  <c r="D2206" i="32"/>
  <c r="D131" i="32"/>
  <c r="D3232" i="32"/>
  <c r="D3111" i="32"/>
  <c r="D2990" i="32"/>
  <c r="D2869" i="32"/>
  <c r="D2748" i="32"/>
  <c r="D2627" i="32"/>
  <c r="D2506" i="32"/>
  <c r="D2385" i="32"/>
  <c r="D2264" i="32"/>
  <c r="D2143" i="32"/>
  <c r="D2022" i="32"/>
  <c r="D1901" i="32"/>
  <c r="D1780" i="32"/>
  <c r="D1659" i="32"/>
  <c r="D1538" i="32"/>
  <c r="D1417" i="32"/>
  <c r="D1296" i="32"/>
  <c r="D1175" i="32"/>
  <c r="D1054" i="32"/>
  <c r="D933" i="32"/>
  <c r="D812" i="32"/>
  <c r="D691" i="32"/>
  <c r="D570" i="32"/>
  <c r="D449" i="32"/>
  <c r="D2923" i="32"/>
  <c r="D2802" i="32"/>
  <c r="D2681" i="32"/>
  <c r="D2560" i="32"/>
  <c r="D2428" i="32"/>
  <c r="D2296" i="32"/>
  <c r="D2164" i="32"/>
  <c r="D2032" i="32"/>
  <c r="D1900" i="32"/>
  <c r="D1768" i="32"/>
  <c r="D1625" i="32"/>
  <c r="D1460" i="32"/>
  <c r="D1317" i="32"/>
  <c r="D1174" i="32"/>
  <c r="D1031" i="32"/>
  <c r="D866" i="32"/>
  <c r="D723" i="32"/>
  <c r="D569" i="32"/>
  <c r="D371" i="32"/>
  <c r="D140" i="32"/>
  <c r="D254" i="32"/>
  <c r="D2471" i="32"/>
  <c r="D2240" i="32"/>
  <c r="D2009" i="32"/>
  <c r="D1712" i="32"/>
  <c r="D1360" i="32"/>
  <c r="D964" i="32"/>
  <c r="D610" i="32"/>
  <c r="D235" i="32"/>
  <c r="D1558" i="32"/>
  <c r="D1426" i="32"/>
  <c r="D1294" i="32"/>
  <c r="D1162" i="32"/>
  <c r="D1030" i="32"/>
  <c r="D887" i="32"/>
  <c r="D755" i="32"/>
  <c r="D623" i="32"/>
  <c r="D491" i="32"/>
  <c r="D359" i="32"/>
  <c r="D227" i="32"/>
  <c r="D95" i="32"/>
  <c r="D72" i="32"/>
  <c r="D544" i="32"/>
  <c r="D115" i="32"/>
  <c r="D81" i="32"/>
  <c r="D146" i="32"/>
  <c r="D1002" i="32"/>
  <c r="D1375" i="32"/>
  <c r="D2690" i="32"/>
  <c r="D2525" i="32"/>
  <c r="D2349" i="32"/>
  <c r="D2162" i="32"/>
  <c r="D1975" i="32"/>
  <c r="D1788" i="32"/>
  <c r="D1557" i="32"/>
  <c r="D1326" i="32"/>
  <c r="D1084" i="32"/>
  <c r="D820" i="32"/>
  <c r="D523" i="32"/>
  <c r="D215" i="32"/>
  <c r="D630" i="32"/>
  <c r="D536" i="32"/>
  <c r="D415" i="32"/>
  <c r="D294" i="32"/>
  <c r="D173" i="32"/>
  <c r="D52" i="32"/>
  <c r="D232" i="32"/>
  <c r="D2570" i="32"/>
  <c r="D2449" i="32"/>
  <c r="D2328" i="32"/>
  <c r="D2207" i="32"/>
  <c r="D2075" i="32"/>
  <c r="D1943" i="32"/>
  <c r="D1811" i="32"/>
  <c r="D1679" i="32"/>
  <c r="D1547" i="32"/>
  <c r="D1415" i="32"/>
  <c r="D1283" i="32"/>
  <c r="D1151" i="32"/>
  <c r="D1008" i="32"/>
  <c r="D876" i="32"/>
  <c r="D744" i="32"/>
  <c r="D612" i="32"/>
  <c r="D480" i="32"/>
  <c r="D348" i="32"/>
  <c r="D216" i="32"/>
  <c r="D84" i="32"/>
  <c r="D61" i="32"/>
  <c r="D522" i="32"/>
  <c r="D82" i="32"/>
  <c r="D59" i="32"/>
  <c r="D124" i="32"/>
  <c r="D991" i="32"/>
  <c r="D1133" i="32"/>
  <c r="D2657" i="32"/>
  <c r="D2514" i="32"/>
  <c r="D2338" i="32"/>
  <c r="D2151" i="32"/>
  <c r="D1964" i="32"/>
  <c r="D1777" i="32"/>
  <c r="D1546" i="32"/>
  <c r="D1315" i="32"/>
  <c r="D1073" i="32"/>
  <c r="D809" i="32"/>
  <c r="D512" i="32"/>
  <c r="D160" i="32"/>
  <c r="D1364" i="32"/>
  <c r="D1735" i="32"/>
  <c r="D1614" i="32"/>
  <c r="D1493" i="32"/>
  <c r="D1372" i="32"/>
  <c r="D1251" i="32"/>
  <c r="D1130" i="32"/>
  <c r="D1009" i="32"/>
  <c r="D888" i="32"/>
  <c r="D767" i="32"/>
  <c r="D646" i="32"/>
  <c r="D525" i="32"/>
  <c r="D404" i="32"/>
  <c r="D283" i="32"/>
  <c r="D162" i="32"/>
  <c r="D41" i="32"/>
  <c r="D199" i="32"/>
  <c r="D2559" i="32"/>
  <c r="D2438" i="32"/>
  <c r="D2317" i="32"/>
  <c r="D2196" i="32"/>
  <c r="D2064" i="32"/>
  <c r="D1932" i="32"/>
  <c r="D1800" i="32"/>
  <c r="D1668" i="32"/>
  <c r="D1536" i="32"/>
  <c r="D1404" i="32"/>
  <c r="D1272" i="32"/>
  <c r="D1129" i="32"/>
  <c r="D997" i="32"/>
  <c r="D865" i="32"/>
  <c r="D733" i="32"/>
  <c r="D601" i="32"/>
  <c r="D469" i="32"/>
  <c r="D337" i="32"/>
  <c r="D205" i="32"/>
  <c r="D73" i="32"/>
  <c r="D50" i="32"/>
  <c r="D335" i="32"/>
  <c r="D60" i="32"/>
  <c r="D37" i="32"/>
  <c r="D102" i="32"/>
  <c r="D958" i="32"/>
  <c r="D1056" i="32"/>
  <c r="D2646" i="32"/>
  <c r="D2503" i="32"/>
  <c r="D2327" i="32"/>
  <c r="D2140" i="32"/>
  <c r="D1931" i="32"/>
  <c r="D1744" i="32"/>
  <c r="D1535" i="32"/>
  <c r="D1304" i="32"/>
  <c r="D1062" i="32"/>
  <c r="D798" i="32"/>
  <c r="D457" i="32"/>
  <c r="D39" i="32"/>
  <c r="D770" i="32"/>
  <c r="D2450" i="32"/>
  <c r="D2329" i="32"/>
  <c r="D2208" i="32"/>
  <c r="D2087" i="32"/>
  <c r="D1966" i="32"/>
  <c r="D1845" i="32"/>
  <c r="D1724" i="32"/>
  <c r="D1603" i="32"/>
  <c r="D1482" i="32"/>
  <c r="D1361" i="32"/>
  <c r="D1240" i="32"/>
  <c r="D1119" i="32"/>
  <c r="D998" i="32"/>
  <c r="D877" i="32"/>
  <c r="D756" i="32"/>
  <c r="D635" i="32"/>
  <c r="D514" i="32"/>
  <c r="D393" i="32"/>
  <c r="D272" i="32"/>
  <c r="D151" i="32"/>
  <c r="D30" i="32"/>
  <c r="D166" i="32"/>
  <c r="D2548" i="32"/>
  <c r="D2427" i="32"/>
  <c r="D2306" i="32"/>
  <c r="D2185" i="32"/>
  <c r="D2053" i="32"/>
  <c r="D1921" i="32"/>
  <c r="D1789" i="32"/>
  <c r="D1657" i="32"/>
  <c r="D1525" i="32"/>
  <c r="D1393" i="32"/>
  <c r="D1250" i="32"/>
  <c r="D1118" i="32"/>
  <c r="D986" i="32"/>
  <c r="D854" i="32"/>
  <c r="D722" i="32"/>
  <c r="D590" i="32"/>
  <c r="D458" i="32"/>
  <c r="D326" i="32"/>
  <c r="D194" i="32"/>
  <c r="D62" i="32"/>
  <c r="D17" i="32"/>
  <c r="D313" i="32"/>
  <c r="D38" i="32"/>
  <c r="D4" i="32"/>
  <c r="D91" i="32"/>
  <c r="D947" i="32"/>
  <c r="D913" i="32"/>
  <c r="D2635" i="32"/>
  <c r="D2481" i="32"/>
  <c r="D2294" i="32"/>
  <c r="D2107" i="32"/>
  <c r="D1920" i="32"/>
  <c r="D1733" i="32"/>
  <c r="D1502" i="32"/>
  <c r="D1293" i="32"/>
  <c r="D1051" i="32"/>
  <c r="D754" i="32"/>
  <c r="D402" i="32"/>
  <c r="D6" i="32"/>
  <c r="D297" i="32"/>
  <c r="D579" i="32"/>
  <c r="D447" i="32"/>
  <c r="D315" i="32"/>
  <c r="D183" i="32"/>
  <c r="D40" i="32"/>
  <c r="D742" i="32"/>
  <c r="D291" i="32"/>
  <c r="D16" i="32"/>
  <c r="D949" i="32"/>
  <c r="D58" i="32"/>
  <c r="D925" i="32"/>
  <c r="D880" i="32"/>
  <c r="D2624" i="32"/>
  <c r="D2470" i="32"/>
  <c r="D2283" i="32"/>
  <c r="D2096" i="32"/>
  <c r="D1909" i="32"/>
  <c r="D1689" i="32"/>
  <c r="D1491" i="32"/>
  <c r="D1260" i="32"/>
  <c r="D1007" i="32"/>
  <c r="D699" i="32"/>
  <c r="D391" i="32"/>
  <c r="D753" i="32"/>
  <c r="D605" i="32"/>
  <c r="D935" i="32"/>
  <c r="D832" i="32"/>
  <c r="D700" i="32"/>
  <c r="D568" i="32"/>
  <c r="D436" i="32"/>
  <c r="D304" i="32"/>
  <c r="D161" i="32"/>
  <c r="D29" i="32"/>
  <c r="D687" i="32"/>
  <c r="D247" i="32"/>
  <c r="D444" i="32"/>
  <c r="D927" i="32"/>
  <c r="D36" i="32"/>
  <c r="D606" i="32"/>
  <c r="D869" i="32"/>
  <c r="D2613" i="32"/>
  <c r="D2459" i="32"/>
  <c r="D2272" i="32"/>
  <c r="D2085" i="32"/>
  <c r="D1898" i="32"/>
  <c r="D1678" i="32"/>
  <c r="D1447" i="32"/>
  <c r="D1249" i="32"/>
  <c r="D963" i="32"/>
  <c r="D688" i="32"/>
  <c r="D380" i="32"/>
  <c r="D720" i="32"/>
  <c r="D506" i="32"/>
  <c r="D602" i="32"/>
  <c r="D481" i="32"/>
  <c r="D360" i="32"/>
  <c r="D239" i="32"/>
  <c r="D118" i="32"/>
  <c r="D727" i="32"/>
  <c r="D45" i="32"/>
  <c r="D2515" i="32"/>
  <c r="D2394" i="32"/>
  <c r="D2273" i="32"/>
  <c r="D2152" i="32"/>
  <c r="D2020" i="32"/>
  <c r="D1888" i="32"/>
  <c r="D1756" i="32"/>
  <c r="D1613" i="32"/>
  <c r="D1481" i="32"/>
  <c r="D1349" i="32"/>
  <c r="D1217" i="32"/>
  <c r="D1085" i="32"/>
  <c r="D953" i="32"/>
  <c r="D821" i="32"/>
  <c r="D689" i="32"/>
  <c r="D557" i="32"/>
  <c r="D425" i="32"/>
  <c r="D282" i="32"/>
  <c r="D150" i="32"/>
  <c r="D18" i="32"/>
  <c r="D654" i="32"/>
  <c r="D203" i="32"/>
  <c r="D400" i="32"/>
  <c r="D883" i="32"/>
  <c r="D25" i="32"/>
  <c r="D562" i="32"/>
  <c r="D2745" i="32"/>
  <c r="D2602" i="32"/>
  <c r="D2448" i="32"/>
  <c r="D2261" i="32"/>
  <c r="D2052" i="32"/>
  <c r="D1865" i="32"/>
  <c r="D1667" i="32"/>
  <c r="D1436" i="32"/>
  <c r="D1205" i="32"/>
  <c r="D952" i="32"/>
  <c r="D666" i="32"/>
  <c r="D369" i="32"/>
  <c r="D577" i="32"/>
  <c r="D108" i="32"/>
  <c r="D1074" i="32"/>
  <c r="D942" i="32"/>
  <c r="D810" i="32"/>
  <c r="D678" i="32"/>
  <c r="D546" i="32"/>
  <c r="D403" i="32"/>
  <c r="D271" i="32"/>
  <c r="D139" i="32"/>
  <c r="D7" i="32"/>
  <c r="D632" i="32"/>
  <c r="D181" i="32"/>
  <c r="D367" i="32"/>
  <c r="D850" i="32"/>
  <c r="D1211" i="32"/>
  <c r="D496" i="32"/>
  <c r="D2734" i="32"/>
  <c r="D2591" i="32"/>
  <c r="D2415" i="32"/>
  <c r="D2228" i="32"/>
  <c r="D2041" i="32"/>
  <c r="D1854" i="32"/>
  <c r="D1656" i="32"/>
  <c r="D1425" i="32"/>
  <c r="D1194" i="32"/>
  <c r="D941" i="32"/>
  <c r="D655" i="32"/>
  <c r="D303" i="32"/>
  <c r="D192" i="32"/>
  <c r="D107" i="36"/>
  <c r="D338" i="32"/>
  <c r="D217" i="32"/>
  <c r="D96" i="32"/>
  <c r="D397" i="32"/>
  <c r="D1254" i="32"/>
  <c r="D2493" i="32"/>
  <c r="D2372" i="32"/>
  <c r="D2251" i="32"/>
  <c r="D2130" i="32"/>
  <c r="D1998" i="32"/>
  <c r="D1855" i="32"/>
  <c r="D1723" i="32"/>
  <c r="D1591" i="32"/>
  <c r="D1459" i="32"/>
  <c r="D1327" i="32"/>
  <c r="D1195" i="32"/>
  <c r="D1063" i="32"/>
  <c r="D931" i="32"/>
  <c r="D799" i="32"/>
  <c r="D667" i="32"/>
  <c r="D524" i="32"/>
  <c r="D392" i="32"/>
  <c r="D260" i="32"/>
  <c r="D128" i="32"/>
  <c r="D105" i="32"/>
  <c r="D621" i="32"/>
  <c r="D170" i="32"/>
  <c r="D345" i="32"/>
  <c r="D784" i="32"/>
  <c r="D1200" i="32"/>
  <c r="D463" i="32"/>
  <c r="D2723" i="32"/>
  <c r="D2580" i="32"/>
  <c r="D2404" i="32"/>
  <c r="D2217" i="32"/>
  <c r="D2030" i="32"/>
  <c r="D1843" i="32"/>
  <c r="D1623" i="32"/>
  <c r="D1414" i="32"/>
  <c r="D1183" i="32"/>
  <c r="D930" i="32"/>
  <c r="D611" i="32"/>
  <c r="D259" i="32"/>
  <c r="D159" i="32"/>
  <c r="D1965" i="32"/>
  <c r="D1833" i="32"/>
  <c r="D1701" i="32"/>
  <c r="D1569" i="32"/>
  <c r="D1437" i="32"/>
  <c r="D1305" i="32"/>
  <c r="D1173" i="32"/>
  <c r="D1041" i="32"/>
  <c r="D909" i="32"/>
  <c r="D766" i="32"/>
  <c r="D634" i="32"/>
  <c r="D502" i="32"/>
  <c r="D370" i="32"/>
  <c r="D238" i="32"/>
  <c r="D106" i="32"/>
  <c r="D83" i="32"/>
  <c r="D566" i="32"/>
  <c r="D126" i="32"/>
  <c r="D279" i="32"/>
  <c r="D300" i="32"/>
  <c r="D1068" i="32"/>
  <c r="D243" i="32"/>
  <c r="D2701" i="32"/>
  <c r="D2536" i="32"/>
  <c r="D2382" i="32"/>
  <c r="D2173" i="32"/>
  <c r="D1986" i="32"/>
  <c r="D1799" i="32"/>
  <c r="D1568" i="32"/>
  <c r="D1370" i="32"/>
  <c r="D1128" i="32"/>
  <c r="D831" i="32"/>
  <c r="D534" i="32"/>
  <c r="D226" i="32"/>
  <c r="E127" i="36"/>
  <c r="E498" i="36" s="1"/>
  <c r="H127" i="36"/>
  <c r="E615" i="36" s="1"/>
  <c r="F107" i="36"/>
  <c r="G107" i="36"/>
  <c r="E107" i="36"/>
  <c r="H51" i="36"/>
  <c r="H92" i="36" s="1"/>
  <c r="D1722" i="32"/>
  <c r="D1601" i="32"/>
  <c r="D1480" i="32"/>
  <c r="D1359" i="32"/>
  <c r="D1238" i="32"/>
  <c r="D1117" i="32"/>
  <c r="D996" i="32"/>
  <c r="D875" i="32"/>
  <c r="D743" i="32"/>
  <c r="D589" i="32"/>
  <c r="D446" i="32"/>
  <c r="D292" i="32"/>
  <c r="D149" i="32"/>
  <c r="D533" i="32"/>
  <c r="D509" i="32"/>
  <c r="D53" i="32"/>
  <c r="D121" i="32"/>
  <c r="D2108" i="32"/>
  <c r="D1987" i="32"/>
  <c r="D1866" i="32"/>
  <c r="D1745" i="32"/>
  <c r="D1624" i="32"/>
  <c r="D1503" i="32"/>
  <c r="D1382" i="32"/>
  <c r="D1261" i="32"/>
  <c r="D1140" i="32"/>
  <c r="D1019" i="32"/>
  <c r="D898" i="32"/>
  <c r="D777" i="32"/>
  <c r="D656" i="32"/>
  <c r="D535" i="32"/>
  <c r="D414" i="32"/>
  <c r="D293" i="32"/>
  <c r="D172" i="32"/>
  <c r="D51" i="32"/>
  <c r="D28" i="32"/>
  <c r="D390" i="32"/>
  <c r="D104" i="32"/>
  <c r="D246" i="32"/>
  <c r="D707" i="32"/>
  <c r="D14" i="32"/>
  <c r="D892" i="32"/>
  <c r="D1012" i="32"/>
  <c r="D2679" i="32"/>
  <c r="D2558" i="32"/>
  <c r="D2437" i="32"/>
  <c r="D2316" i="32"/>
  <c r="D2195" i="32"/>
  <c r="D2074" i="32"/>
  <c r="D1953" i="32"/>
  <c r="D1832" i="32"/>
  <c r="D1711" i="32"/>
  <c r="D1590" i="32"/>
  <c r="D1469" i="32"/>
  <c r="D1348" i="32"/>
  <c r="D1227" i="32"/>
  <c r="D1106" i="32"/>
  <c r="D985" i="32"/>
  <c r="D864" i="32"/>
  <c r="D732" i="32"/>
  <c r="D578" i="32"/>
  <c r="D424" i="32"/>
  <c r="D281" i="32"/>
  <c r="D138" i="32"/>
  <c r="D302" i="32"/>
  <c r="D421" i="32"/>
  <c r="D715" i="32"/>
  <c r="D284" i="32"/>
  <c r="D136" i="32"/>
  <c r="D685" i="32"/>
  <c r="D1222" i="32"/>
  <c r="D628" i="32"/>
  <c r="D957" i="32"/>
  <c r="D2668" i="32"/>
  <c r="D2547" i="32"/>
  <c r="D2426" i="32"/>
  <c r="D2305" i="32"/>
  <c r="D2184" i="32"/>
  <c r="D2063" i="32"/>
  <c r="D1942" i="32"/>
  <c r="D1821" i="32"/>
  <c r="D1700" i="32"/>
  <c r="D1579" i="32"/>
  <c r="D1458" i="32"/>
  <c r="D1337" i="32"/>
  <c r="D1216" i="32"/>
  <c r="D1095" i="32"/>
  <c r="D974" i="32"/>
  <c r="D853" i="32"/>
  <c r="D710" i="32"/>
  <c r="D567" i="32"/>
  <c r="D413" i="32"/>
  <c r="D270" i="32"/>
  <c r="D127" i="32"/>
  <c r="D269" i="32"/>
  <c r="D47" i="32"/>
  <c r="D572" i="32"/>
  <c r="D9" i="32"/>
  <c r="D23" i="32"/>
  <c r="D231" i="32"/>
  <c r="D66" i="32"/>
  <c r="D1430" i="32"/>
  <c r="D682" i="32"/>
  <c r="D2492" i="32"/>
  <c r="D2371" i="32"/>
  <c r="D2250" i="32"/>
  <c r="D2129" i="32"/>
  <c r="D2008" i="32"/>
  <c r="D1887" i="32"/>
  <c r="D1766" i="32"/>
  <c r="D1645" i="32"/>
  <c r="D1524" i="32"/>
  <c r="D1403" i="32"/>
  <c r="D1282" i="32"/>
  <c r="D1161" i="32"/>
  <c r="D1040" i="32"/>
  <c r="D919" i="32"/>
  <c r="D787" i="32"/>
  <c r="D644" i="32"/>
  <c r="D501" i="32"/>
  <c r="D347" i="32"/>
  <c r="D204" i="32"/>
  <c r="D643" i="32"/>
  <c r="D213" i="32"/>
  <c r="D704" i="32"/>
  <c r="D22" i="32"/>
  <c r="D2360" i="32"/>
  <c r="D2239" i="32"/>
  <c r="D2118" i="32"/>
  <c r="D1997" i="32"/>
  <c r="D1876" i="32"/>
  <c r="D1755" i="32"/>
  <c r="D1634" i="32"/>
  <c r="D1513" i="32"/>
  <c r="D1392" i="32"/>
  <c r="D1271" i="32"/>
  <c r="D1150" i="32"/>
  <c r="D1029" i="32"/>
  <c r="D908" i="32"/>
  <c r="D776" i="32"/>
  <c r="D633" i="32"/>
  <c r="D490" i="32"/>
  <c r="D336" i="32"/>
  <c r="D182" i="32"/>
  <c r="D599" i="32"/>
  <c r="D861" i="32"/>
  <c r="D638" i="32"/>
  <c r="D484" i="32"/>
  <c r="D1139" i="32"/>
  <c r="D1018" i="32"/>
  <c r="D897" i="32"/>
  <c r="D765" i="32"/>
  <c r="D622" i="32"/>
  <c r="D468" i="32"/>
  <c r="D325" i="32"/>
  <c r="D171" i="32"/>
  <c r="D588" i="32"/>
  <c r="D641" i="32"/>
  <c r="D583" i="32"/>
  <c r="D396" i="32"/>
  <c r="D652" i="32"/>
  <c r="D122" i="32"/>
  <c r="D979" i="32"/>
  <c r="D616" i="32"/>
  <c r="D132" i="32"/>
  <c r="D275" i="32"/>
  <c r="D550" i="32"/>
  <c r="D207" i="32"/>
  <c r="D328" i="32"/>
  <c r="D154" i="32"/>
  <c r="D842" i="32"/>
  <c r="D721" i="32"/>
  <c r="D600" i="32"/>
  <c r="D479" i="32"/>
  <c r="D358" i="32"/>
  <c r="D237" i="32"/>
  <c r="D116" i="32"/>
  <c r="D555" i="32"/>
  <c r="D422" i="32"/>
  <c r="D619" i="32"/>
  <c r="D1386" i="32"/>
  <c r="D539" i="32"/>
  <c r="D792" i="32"/>
  <c r="D737" i="32"/>
  <c r="D317" i="32"/>
  <c r="D97" i="32"/>
  <c r="D660" i="32"/>
  <c r="D306" i="32"/>
  <c r="D500" i="32"/>
  <c r="D224" i="32"/>
  <c r="D465" i="32"/>
  <c r="D1331" i="32"/>
  <c r="D88" i="32"/>
  <c r="D627" i="32"/>
  <c r="D429" i="32"/>
  <c r="D251" i="32"/>
  <c r="D677" i="32"/>
  <c r="D556" i="32"/>
  <c r="D435" i="32"/>
  <c r="D314" i="32"/>
  <c r="D193" i="32"/>
  <c r="D731" i="32"/>
  <c r="D280" i="32"/>
  <c r="D916" i="32"/>
  <c r="D168" i="32"/>
  <c r="D726" i="32"/>
  <c r="D748" i="32"/>
  <c r="D561" i="32"/>
  <c r="D187" i="32"/>
  <c r="D262" i="32"/>
  <c r="D665" i="32"/>
  <c r="D225" i="32"/>
  <c r="D729" i="32"/>
  <c r="D1090" i="32"/>
  <c r="D671" i="32"/>
  <c r="D693" i="32"/>
  <c r="D473" i="32"/>
  <c r="D20" i="32"/>
  <c r="D781" i="32"/>
  <c r="D214" i="32"/>
  <c r="D674" i="32"/>
  <c r="D617" i="32"/>
  <c r="D352" i="32"/>
  <c r="D649" i="32"/>
  <c r="D198" i="32"/>
  <c r="D759" i="32"/>
  <c r="D141" i="32"/>
  <c r="D319" i="32"/>
  <c r="D253" i="32"/>
  <c r="D99" i="32"/>
  <c r="D440" i="32"/>
  <c r="D44" i="32"/>
  <c r="D495" i="32"/>
  <c r="D407" i="32"/>
  <c r="D308" i="32"/>
  <c r="D242" i="32"/>
  <c r="D363" i="32"/>
  <c r="D174" i="32"/>
  <c r="D240" i="32"/>
  <c r="D330" i="32"/>
  <c r="D286" i="32"/>
  <c r="D209" i="32"/>
  <c r="D220" i="32"/>
  <c r="D54" i="32"/>
  <c r="D229" i="32"/>
  <c r="D152" i="32"/>
  <c r="D10" i="32"/>
  <c r="D218" i="32"/>
  <c r="D119" i="32"/>
  <c r="D77" i="32"/>
  <c r="D165" i="32"/>
  <c r="D176" i="32"/>
  <c r="D350" i="32"/>
  <c r="D185" i="32"/>
  <c r="D75" i="32"/>
  <c r="D33" i="32"/>
  <c r="D339" i="32"/>
  <c r="D64" i="32"/>
  <c r="D31" i="32"/>
  <c r="E52" i="36"/>
  <c r="E89" i="36" s="1"/>
  <c r="F52" i="36"/>
  <c r="F89" i="36" s="1"/>
  <c r="G51" i="36"/>
  <c r="G92" i="36" s="1"/>
  <c r="F51" i="36"/>
  <c r="F92" i="36" s="1"/>
  <c r="D130" i="32"/>
  <c r="D110" i="32"/>
  <c r="D86" i="32"/>
  <c r="D273" i="32"/>
  <c r="D163" i="32"/>
  <c r="D341" i="32"/>
  <c r="D594" i="32"/>
  <c r="D528" i="32"/>
  <c r="D11" i="32"/>
  <c r="D43" i="32"/>
  <c r="D42" i="32"/>
  <c r="D836" i="32"/>
  <c r="D264" i="32"/>
  <c r="D451" i="32"/>
  <c r="E51" i="36"/>
  <c r="E92" i="36" s="1"/>
  <c r="D385" i="32"/>
  <c r="D517" i="32"/>
  <c r="D196" i="32"/>
  <c r="D32" i="32"/>
  <c r="D361" i="32"/>
  <c r="D462" i="32"/>
  <c r="D143" i="32"/>
  <c r="D418" i="32"/>
  <c r="H52" i="36"/>
  <c r="H89" i="36" s="1"/>
  <c r="G52" i="36"/>
  <c r="G89" i="36" s="1"/>
  <c r="D21" i="32"/>
  <c r="D295" i="32"/>
  <c r="D374" i="32"/>
  <c r="D55" i="32"/>
  <c r="G127" i="36"/>
  <c r="E576" i="36" s="1"/>
  <c r="E90" i="36"/>
  <c r="H91" i="36"/>
  <c r="G90" i="36"/>
  <c r="H90" i="36"/>
  <c r="G91" i="36"/>
  <c r="F91" i="36"/>
  <c r="F90" i="36"/>
  <c r="E91" i="36"/>
  <c r="D127" i="36"/>
  <c r="E459" i="36" s="1"/>
  <c r="F127" i="36"/>
  <c r="E537" i="36" s="1"/>
  <c r="D24" i="36"/>
  <c r="D42" i="36" s="1"/>
  <c r="G27" i="36"/>
  <c r="G45" i="36" s="1"/>
  <c r="H27" i="36"/>
  <c r="H45" i="36" s="1"/>
  <c r="E27" i="36"/>
  <c r="E45" i="36" s="1"/>
  <c r="F27" i="36"/>
  <c r="F45" i="36" s="1"/>
  <c r="D27" i="36"/>
  <c r="D45" i="36" s="1"/>
  <c r="E217" i="36"/>
  <c r="H221" i="36"/>
  <c r="D246" i="36"/>
  <c r="G232" i="36"/>
  <c r="H234" i="36"/>
  <c r="E224" i="36"/>
  <c r="F248" i="36"/>
  <c r="H242" i="36"/>
  <c r="D228" i="36"/>
  <c r="H226" i="36"/>
  <c r="D251" i="36"/>
  <c r="D245" i="36"/>
  <c r="D226" i="36"/>
  <c r="E250" i="36"/>
  <c r="G219" i="36"/>
  <c r="H243" i="36"/>
  <c r="H230" i="36"/>
  <c r="D229" i="36"/>
  <c r="E253" i="36"/>
  <c r="H216" i="36"/>
  <c r="D241" i="36"/>
  <c r="F240" i="36"/>
  <c r="D219" i="36"/>
  <c r="E243" i="36"/>
  <c r="H244" i="36"/>
  <c r="D225" i="36"/>
  <c r="F224" i="36"/>
  <c r="G248" i="36"/>
  <c r="F229" i="36"/>
  <c r="G226" i="36"/>
  <c r="H250" i="36"/>
  <c r="G238" i="36"/>
  <c r="D227" i="36"/>
  <c r="E251" i="36"/>
  <c r="G216" i="36"/>
  <c r="H240" i="36"/>
  <c r="D222" i="36"/>
  <c r="E246" i="36"/>
  <c r="E237" i="36"/>
  <c r="F241" i="36"/>
  <c r="G242" i="36"/>
  <c r="F228" i="36"/>
  <c r="G252" i="36"/>
  <c r="E233" i="36"/>
  <c r="G235" i="36"/>
  <c r="H235" i="36"/>
  <c r="F227" i="36"/>
  <c r="G251" i="36"/>
  <c r="E223" i="36"/>
  <c r="F247" i="36"/>
  <c r="G225" i="36"/>
  <c r="H249" i="36"/>
  <c r="G234" i="36"/>
  <c r="F219" i="36"/>
  <c r="G243" i="36"/>
  <c r="D247" i="36"/>
  <c r="G230" i="36"/>
  <c r="D233" i="36"/>
  <c r="F235" i="36"/>
  <c r="H237" i="36"/>
  <c r="D238" i="36"/>
  <c r="G229" i="36"/>
  <c r="H253" i="36"/>
  <c r="F225" i="36"/>
  <c r="G249" i="36"/>
  <c r="H227" i="36"/>
  <c r="D252" i="36"/>
  <c r="H236" i="36"/>
  <c r="G221" i="36"/>
  <c r="H245" i="36"/>
  <c r="G253" i="36"/>
  <c r="H232" i="36"/>
  <c r="E235" i="36"/>
  <c r="G237" i="36"/>
  <c r="D240" i="36"/>
  <c r="D216" i="36"/>
  <c r="E240" i="36"/>
  <c r="H231" i="36"/>
  <c r="G220" i="36"/>
  <c r="G227" i="36"/>
  <c r="H251" i="36"/>
  <c r="D230" i="36"/>
  <c r="E216" i="36"/>
  <c r="D239" i="36"/>
  <c r="H223" i="36"/>
  <c r="D248" i="36"/>
  <c r="D235" i="36"/>
  <c r="F237" i="36"/>
  <c r="H239" i="36"/>
  <c r="D218" i="36"/>
  <c r="E242" i="36"/>
  <c r="E218" i="36"/>
  <c r="F242" i="36"/>
  <c r="D234" i="36"/>
  <c r="E249" i="36"/>
  <c r="H229" i="36"/>
  <c r="E232" i="36"/>
  <c r="H222" i="36"/>
  <c r="D217" i="36"/>
  <c r="E241" i="36"/>
  <c r="G239" i="36"/>
  <c r="H217" i="36"/>
  <c r="D242" i="36"/>
  <c r="E220" i="36"/>
  <c r="F244" i="36"/>
  <c r="F220" i="36"/>
  <c r="G244" i="36"/>
  <c r="E236" i="36"/>
  <c r="D232" i="36"/>
  <c r="F234" i="36"/>
  <c r="E227" i="36"/>
  <c r="E219" i="36"/>
  <c r="F243" i="36"/>
  <c r="E228" i="36"/>
  <c r="F252" i="36"/>
  <c r="F239" i="36"/>
  <c r="G217" i="36"/>
  <c r="H241" i="36"/>
  <c r="D220" i="36"/>
  <c r="E244" i="36"/>
  <c r="F222" i="36"/>
  <c r="G246" i="36"/>
  <c r="G222" i="36"/>
  <c r="H246" i="36"/>
  <c r="F238" i="36"/>
  <c r="E234" i="36"/>
  <c r="G236" i="36"/>
  <c r="G231" i="36"/>
  <c r="F221" i="36"/>
  <c r="G245" i="36"/>
  <c r="F230" i="36"/>
  <c r="F218" i="36"/>
  <c r="F217" i="36"/>
  <c r="G241" i="36"/>
  <c r="H219" i="36"/>
  <c r="D244" i="36"/>
  <c r="E222" i="36"/>
  <c r="F246" i="36"/>
  <c r="G224" i="36"/>
  <c r="H248" i="36"/>
  <c r="H224" i="36"/>
  <c r="D249" i="36"/>
  <c r="F216" i="36"/>
  <c r="G240" i="36"/>
  <c r="F236" i="36"/>
  <c r="H238" i="36"/>
  <c r="D236" i="36"/>
  <c r="G223" i="36"/>
  <c r="H247" i="36"/>
  <c r="G218" i="36"/>
  <c r="H225" i="36"/>
  <c r="D250" i="36"/>
  <c r="H220" i="36"/>
  <c r="E252" i="36"/>
  <c r="E229" i="36"/>
  <c r="D237" i="36"/>
  <c r="H233" i="36"/>
  <c r="D224" i="36"/>
  <c r="E248" i="36"/>
  <c r="F226" i="36"/>
  <c r="G250" i="36"/>
  <c r="H228" i="36"/>
  <c r="D253" i="36"/>
  <c r="E231" i="36"/>
  <c r="F231" i="36"/>
  <c r="D223" i="36"/>
  <c r="E247" i="36"/>
  <c r="H218" i="36"/>
  <c r="D243" i="36"/>
  <c r="E221" i="36"/>
  <c r="F245" i="36"/>
  <c r="F251" i="36"/>
  <c r="E230" i="36"/>
  <c r="F253" i="36"/>
  <c r="E239" i="36"/>
  <c r="E238" i="36"/>
  <c r="E226" i="36"/>
  <c r="F250" i="36"/>
  <c r="G228" i="36"/>
  <c r="H252" i="36"/>
  <c r="D231" i="36"/>
  <c r="F233" i="36"/>
  <c r="G233" i="36"/>
  <c r="E225" i="36"/>
  <c r="F249" i="36"/>
  <c r="D221" i="36"/>
  <c r="E245" i="36"/>
  <c r="F223" i="36"/>
  <c r="G247" i="36"/>
  <c r="F232" i="36"/>
  <c r="E26" i="36"/>
  <c r="E44" i="36" s="1"/>
  <c r="H26" i="36"/>
  <c r="H44" i="36" s="1"/>
  <c r="F26" i="36"/>
  <c r="F44" i="36" s="1"/>
  <c r="G26" i="36"/>
  <c r="G44" i="36" s="1"/>
  <c r="D26" i="36"/>
  <c r="D44" i="36" s="1"/>
  <c r="H25" i="36"/>
  <c r="H43" i="36" s="1"/>
  <c r="E24" i="36"/>
  <c r="E42" i="36" s="1"/>
  <c r="F24" i="36"/>
  <c r="F42" i="36" s="1"/>
  <c r="G24" i="36"/>
  <c r="G42" i="36" s="1"/>
  <c r="H24" i="36"/>
  <c r="H42" i="36" s="1"/>
  <c r="D25" i="36"/>
  <c r="D43" i="36" s="1"/>
  <c r="E25" i="36"/>
  <c r="E43" i="36" s="1"/>
  <c r="F25" i="36"/>
  <c r="F43" i="36" s="1"/>
  <c r="G25" i="36"/>
  <c r="G43" i="36" s="1"/>
  <c r="E215" i="36" l="1"/>
  <c r="H93" i="36"/>
  <c r="D10093" i="32"/>
  <c r="F93" i="36"/>
  <c r="G93" i="36"/>
  <c r="E93" i="36"/>
  <c r="G215" i="36"/>
  <c r="F215" i="36"/>
  <c r="D215" i="36"/>
  <c r="H215" i="3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<sst xmlns="http://schemas.openxmlformats.org/spreadsheetml/2006/main" count="106316" uniqueCount="479">
  <si>
    <t>Massachusetts Residential Electricity Rates Database</t>
  </si>
  <si>
    <t>Prepared by</t>
  </si>
  <si>
    <t>1 Broadway, 9th Floor</t>
  </si>
  <si>
    <t>Cambridge, MA 02142</t>
  </si>
  <si>
    <t>Workbook Overview</t>
  </si>
  <si>
    <t>This workbook contains a database of standard residential electricity rates across Massachusetts, offered by both investor-owned utilities (EDCs: National Grid, Eversource, and Unitil) and most municipal light plants (MLPs), with the exception of those in Gosnold and Groveland.</t>
  </si>
  <si>
    <t>The rates are listed monthly from January, 2019 through March, 2024 (through September, 2023 for MLPs).</t>
  </si>
  <si>
    <t>For the EDCs of Eversource East and West, National Grid and Unitil, volumetric rates are broken down by Rate Component Type (e.g., Delivery), Rate Component Subtype (e.g., Total Distribution), and the name of the Rate Component (e.g., Base Distribution).</t>
  </si>
  <si>
    <t>MLP volumetric rates are shown as either a total volumetric charge or a tiered volumetric charge.</t>
  </si>
  <si>
    <t>Tiered volumetric charges are not meant to be exact, but rather an average rate that is charged between 0 - 500 kWh, 500 - 750 kWh, and 750 - 1000 kWh.</t>
  </si>
  <si>
    <t>MLP customer charges and volumetric rates are derived from monthly bill data given for customer with 250 kWh, 500 kWh, 750 kWh, and 1,000 kWh of monthly usage. These derivations are not meant to be exact and may differ slightly from rate information available online from specific MLPs.</t>
  </si>
  <si>
    <t>The underlying data for National Grid, Eversource East, Eversource West, and Unitil can be found on adjacent tabs.</t>
  </si>
  <si>
    <t>Table of Contents</t>
  </si>
  <si>
    <t>Sheet</t>
  </si>
  <si>
    <t>Section</t>
  </si>
  <si>
    <t>Description</t>
  </si>
  <si>
    <t>Summary</t>
  </si>
  <si>
    <t>Summary statistics on EDC and MLP rates</t>
  </si>
  <si>
    <t>Query</t>
  </si>
  <si>
    <t>Interactive query tool that allows users to see the breakdown of a specific monthly bill, and how it's changed over time.</t>
  </si>
  <si>
    <t>Rates Database</t>
  </si>
  <si>
    <t>Full rates database of all EDC and MLP rates and rate components</t>
  </si>
  <si>
    <t>EDC Component Dictionary</t>
  </si>
  <si>
    <t>Reference Lists</t>
  </si>
  <si>
    <t>List of all EDC rate components, their definitions, and the cost category to which they are assigned.</t>
  </si>
  <si>
    <t>EDC Component Mappings</t>
  </si>
  <si>
    <t>Component -&gt; Component Subtype -&gt; Component Type mapping for NG and Eversource rates</t>
  </si>
  <si>
    <t>MLP Mapping</t>
  </si>
  <si>
    <t>Component -&gt; Component Subtype -&gt; Component Type mapping for MLP and Unitil rates</t>
  </si>
  <si>
    <t>NGrid (MECO)</t>
  </si>
  <si>
    <t>EDC Source Data</t>
  </si>
  <si>
    <t>Tabular National Grid standard electric rates and rate components.</t>
  </si>
  <si>
    <t>Eversource (EMA)</t>
  </si>
  <si>
    <t>Tabular Eastern Mass. standard electric rates and rate components.</t>
  </si>
  <si>
    <t>Eversource (WMA)</t>
  </si>
  <si>
    <t>Tabular Western Mass. Eversource standard electric rates and rate components.</t>
  </si>
  <si>
    <t>Unitil</t>
  </si>
  <si>
    <t>Tabular Unitil standard electric rates and rate components.</t>
  </si>
  <si>
    <t>Cell Style Legend</t>
  </si>
  <si>
    <t>Cells in this workbook are color-coded to indicate:</t>
  </si>
  <si>
    <t>User Inputs</t>
  </si>
  <si>
    <t>Dropdown User Inputs</t>
  </si>
  <si>
    <t>Calculations or Fixed Values</t>
  </si>
  <si>
    <t>Calculations (different formula than neighboring cells)</t>
  </si>
  <si>
    <t>QA/QC Check</t>
  </si>
  <si>
    <t>Table Headers</t>
  </si>
  <si>
    <t>Table Sub-Headers</t>
  </si>
  <si>
    <t>Table Index (Row Descriptions)</t>
  </si>
  <si>
    <t>Average EDC Residential Rates by Year</t>
  </si>
  <si>
    <t>Retail Delivery</t>
  </si>
  <si>
    <t xml:space="preserve"> (incl. programmatic charges)</t>
  </si>
  <si>
    <t>$/kWh</t>
  </si>
  <si>
    <t>Utility</t>
  </si>
  <si>
    <t>Note: These retail supply rates refer to EDC Basic Service Rates, but most customers are on either a municipal aggregation or competitive supply rate, which may be higher or lower than a basic service rate.</t>
  </si>
  <si>
    <t>Retail Supply</t>
  </si>
  <si>
    <t>Total Volumetric Charge</t>
  </si>
  <si>
    <t>Customer Charge</t>
  </si>
  <si>
    <t>$/month</t>
  </si>
  <si>
    <t>Example monthly bill given kWh usage</t>
  </si>
  <si>
    <t>kWh usage:</t>
  </si>
  <si>
    <t>$</t>
  </si>
  <si>
    <t>Year in charts:</t>
  </si>
  <si>
    <t>Component Cost Breakdown by EDC for Chosen Year and Usage</t>
  </si>
  <si>
    <t>Component</t>
  </si>
  <si>
    <t>Cost Category</t>
  </si>
  <si>
    <t>Retail Basic Service Rate</t>
  </si>
  <si>
    <t>Cost Category Breakdown for EDCs</t>
  </si>
  <si>
    <t>Distribution System</t>
  </si>
  <si>
    <t>Transmission System</t>
  </si>
  <si>
    <t>Other</t>
  </si>
  <si>
    <t>Energy Supply</t>
  </si>
  <si>
    <t>Total</t>
  </si>
  <si>
    <t>Average Percentile Supply Rates from Competitive Suppliers</t>
  </si>
  <si>
    <t>Note: These competitive supply rates are offered to individual customers and do not include the municipal aggregations offered to certain communities.</t>
  </si>
  <si>
    <t>Competitive Supply</t>
  </si>
  <si>
    <t>Boxes indicate the 25th, 50th, and 75th percentiles of competitive rates offered</t>
  </si>
  <si>
    <t>Error bars extend to the 10th and 90th percentiles</t>
  </si>
  <si>
    <t>Yellow dots indicate Average EDC basic service rate</t>
  </si>
  <si>
    <t>Average EDC Basic Service Rate</t>
  </si>
  <si>
    <t>Average Municipal Aggregation Rate</t>
  </si>
  <si>
    <t>Average MLP Residential Rates by Year</t>
  </si>
  <si>
    <t>Disclaimer: Average MLP rates are derived from monthly bill data of customers with 250, 500, 750, and 1,000 kWh of usage. These estimates are meant for illustrative purposes and are NOT meant to be an exact reflection of rates offered by the respective MLPs.</t>
  </si>
  <si>
    <t>Note: MLP rates do not include costs for programs such as the state portfolio standards, SMART, energy efficiency programs, or other services and offerings that are included in EDC rates.</t>
  </si>
  <si>
    <t>Town</t>
  </si>
  <si>
    <t>Boxes indicate the 25th, 50th, and 75th percentiles</t>
  </si>
  <si>
    <t>Dots indicate the actual data points of Average MLP customer charges or volumetric charges</t>
  </si>
  <si>
    <t>DATA TABLES BELOW USED TO POPULATE CHARTS ABOVE</t>
  </si>
  <si>
    <t>MLP Customer Charge ($/month)</t>
  </si>
  <si>
    <t>Year</t>
  </si>
  <si>
    <t>Value</t>
  </si>
  <si>
    <t>Retail Rate Query</t>
  </si>
  <si>
    <t>Step 1: Choose your service territory and month and year of the rate you're looking for.</t>
  </si>
  <si>
    <t>Service Territory</t>
  </si>
  <si>
    <t>Month</t>
  </si>
  <si>
    <t>Date Generated</t>
  </si>
  <si>
    <t>Eversource_WMA</t>
  </si>
  <si>
    <t>Step 2: Choose your type of supply rate: is this a basic service rate,a municipal aggregated rate, or a competitive supply rate? If it's a competitive supply rate, choose the percentile competitive supply rate. If it's a municipal aggregated rate, choose which town.</t>
  </si>
  <si>
    <t>Supply Rate Type</t>
  </si>
  <si>
    <t>Supply Rate</t>
  </si>
  <si>
    <t>Municipal Aggregated Rate</t>
  </si>
  <si>
    <t>Colrain Muni Agg Rate</t>
  </si>
  <si>
    <t>Step 3: Evaluate your estimated customer charge and volumetric rate. Choose an estimated monthly usage</t>
  </si>
  <si>
    <t>Estimated Monthly Usage (kWh)</t>
  </si>
  <si>
    <t>Monthly Customer Charge ($/mo)</t>
  </si>
  <si>
    <t>Average Volumetric Delivery Rate ($/kWh)</t>
  </si>
  <si>
    <t>Average Volumetric Supply Rate ($/kWh)</t>
  </si>
  <si>
    <t>Monthly Bill Estimate ($)</t>
  </si>
  <si>
    <t>Results: The breakdown of your bill</t>
  </si>
  <si>
    <t>Customer Charge, Delivery, and Supply Breakdown</t>
  </si>
  <si>
    <t>Volumetric-Delivery</t>
  </si>
  <si>
    <t>Volumetric-Supply</t>
  </si>
  <si>
    <t>Cost Category Breakdown</t>
  </si>
  <si>
    <t>Individual Cost Component Breakdown</t>
  </si>
  <si>
    <t>Componet</t>
  </si>
  <si>
    <t>Cost</t>
  </si>
  <si>
    <t>Here's how a bill with this usage from this utility has changed over time</t>
  </si>
  <si>
    <t>Delivery Charge</t>
  </si>
  <si>
    <t>Supply Charge</t>
  </si>
  <si>
    <t>Basic Service / Muni Agg Rates / Competitive Suppliers</t>
  </si>
  <si>
    <t>Energy Provider Name</t>
  </si>
  <si>
    <t>Supply Rates</t>
  </si>
  <si>
    <t>Massachusetts Electric Rates Database for Standard Residential Rates</t>
  </si>
  <si>
    <t>Index</t>
  </si>
  <si>
    <t>Utility Type</t>
  </si>
  <si>
    <t>Utility / Town Name</t>
  </si>
  <si>
    <t>Utility-Component Key</t>
  </si>
  <si>
    <t>Customer Class</t>
  </si>
  <si>
    <t>Component Type</t>
  </si>
  <si>
    <t>Component Subtype</t>
  </si>
  <si>
    <t>Rate Component</t>
  </si>
  <si>
    <t>Electric Distribution Company</t>
  </si>
  <si>
    <t>Residential</t>
  </si>
  <si>
    <t>Total Distribution</t>
  </si>
  <si>
    <t>Base Distribution</t>
  </si>
  <si>
    <t>Exogenous Cost Adjustment (ECA)</t>
  </si>
  <si>
    <t>Pension Adjustment Factor (PCA)</t>
  </si>
  <si>
    <t>Residential Assistance Adjustment Factor (RAAF)</t>
  </si>
  <si>
    <t>Net Metering Recovery Surcharge (NMRS)</t>
  </si>
  <si>
    <t>Attorney General Consulting Expense (AGCE)</t>
  </si>
  <si>
    <t>Long-Term Rewable Contract Adjustment (LTRCA)</t>
  </si>
  <si>
    <t>Solar Cost Adjustment Factor (SCAF)</t>
  </si>
  <si>
    <t>Basic Service Adjustment Factor (BSAF)</t>
  </si>
  <si>
    <t>Solar Expansion Cost Recovery Factor (SECRF)</t>
  </si>
  <si>
    <t>Vegetation Management Factor (VMF)</t>
  </si>
  <si>
    <t>Grid Modernization Factor (GMF)</t>
  </si>
  <si>
    <t>Tax Act Credit Factor (TACF)</t>
  </si>
  <si>
    <t>Advanced Metering Infrastructure (AMI)</t>
  </si>
  <si>
    <t>Storm Cost Recovery Adjustment Factor (SCRAF)</t>
  </si>
  <si>
    <t>Revenue Decoupling</t>
  </si>
  <si>
    <t>Revenue Decoupling Adjustment Factor (RDAF)</t>
  </si>
  <si>
    <t>Distributed Solar (SMART)</t>
  </si>
  <si>
    <t>Transition</t>
  </si>
  <si>
    <t>Base Transition</t>
  </si>
  <si>
    <t>Transmission</t>
  </si>
  <si>
    <t>Base Transmission</t>
  </si>
  <si>
    <t>Energy Efficiency Charge (EEC)</t>
  </si>
  <si>
    <t>Energy Efficiency System Benefits Charge (EESBC)</t>
  </si>
  <si>
    <t>Energy Efficiency Reconciliation Factor (EERF)</t>
  </si>
  <si>
    <t>Renewable Energy</t>
  </si>
  <si>
    <t>Service Quality (SQ)</t>
  </si>
  <si>
    <t>Capital Cost Adjustment (CCA)</t>
  </si>
  <si>
    <t>Transmission Service Cost Adjustment (TSCA)</t>
  </si>
  <si>
    <t>Base Transmission - External</t>
  </si>
  <si>
    <t>Eversource_EMA</t>
  </si>
  <si>
    <t>National Grid</t>
  </si>
  <si>
    <t>Smart Grid Distribution Adjustment Factor (SGDAF)</t>
  </si>
  <si>
    <t>Vegetation Management Reconciliation Factor (VMRF)</t>
  </si>
  <si>
    <t>Exogenous Storm Fund Factor (ESFF)</t>
  </si>
  <si>
    <t>Transition Charge Adjustment Factor (TCAF)</t>
  </si>
  <si>
    <t>Electric Vehicle Program Factor (EVPF)</t>
  </si>
  <si>
    <t>Basic Service Fixed Price</t>
  </si>
  <si>
    <t>Nantucket Muni Agg Rate</t>
  </si>
  <si>
    <t>Westborough Muni Agg Rate</t>
  </si>
  <si>
    <t>Chelmsford Muni Agg Rate</t>
  </si>
  <si>
    <t>Walpole Muni Agg Rate</t>
  </si>
  <si>
    <t>Salem Muni Agg Rate</t>
  </si>
  <si>
    <t>Pittsfield Muni Agg Rate</t>
  </si>
  <si>
    <t>West Brookfield Muni Agg Rate</t>
  </si>
  <si>
    <t>Swampscott Muni Agg Rate</t>
  </si>
  <si>
    <t>Gardner Muni Agg Rate</t>
  </si>
  <si>
    <t>Plymouth Muni Agg Rate</t>
  </si>
  <si>
    <t>Winchendon Muni Agg Rate</t>
  </si>
  <si>
    <t>Orange Muni Agg Rate</t>
  </si>
  <si>
    <t>Adams Muni Agg Rate</t>
  </si>
  <si>
    <t>Cheshire Muni Agg Rate</t>
  </si>
  <si>
    <t>Acushnet Muni Agg Rate</t>
  </si>
  <si>
    <t>Attleboro Muni Agg Rate</t>
  </si>
  <si>
    <t>Carver Muni Agg Rate</t>
  </si>
  <si>
    <t>Charlton Muni Agg Rate</t>
  </si>
  <si>
    <t>Dartmouth Muni Agg Rate</t>
  </si>
  <si>
    <t>Dighton Muni Agg Rate</t>
  </si>
  <si>
    <t>Douglas Muni Agg Rate</t>
  </si>
  <si>
    <t>Dracut Muni Agg Rate</t>
  </si>
  <si>
    <t>Fairhaven Muni Agg Rate</t>
  </si>
  <si>
    <t>Fall River Muni Agg Rate</t>
  </si>
  <si>
    <t>Freetown Muni Agg Rate</t>
  </si>
  <si>
    <t>Marion Muni Agg Rate</t>
  </si>
  <si>
    <t>Mattapoisett Muni Agg Rate</t>
  </si>
  <si>
    <t>Millbury Muni Agg Rate</t>
  </si>
  <si>
    <t>New Bedford Muni Agg Rate</t>
  </si>
  <si>
    <t>Northbridge Muni Agg Rate</t>
  </si>
  <si>
    <t>Norton Muni Agg Rate</t>
  </si>
  <si>
    <t>Oxford Muni Agg Rate</t>
  </si>
  <si>
    <t>Plainville Muni Agg Rate</t>
  </si>
  <si>
    <t>Rehoboth Muni Agg Rate</t>
  </si>
  <si>
    <t>Seekonk Muni Agg Rate</t>
  </si>
  <si>
    <t>Somerset Muni Agg Rate</t>
  </si>
  <si>
    <t>Swansea Muni Agg Rate</t>
  </si>
  <si>
    <t>Westford Muni Agg Rate</t>
  </si>
  <si>
    <t>Westport Muni Agg Rate</t>
  </si>
  <si>
    <t>Cambridge Muni Agg Rate</t>
  </si>
  <si>
    <t>Kingston Muni Agg Rate</t>
  </si>
  <si>
    <t>Somerville Muni Agg Rate</t>
  </si>
  <si>
    <t>Wendell Muni Agg Rate</t>
  </si>
  <si>
    <t>Greenfield Muni Agg Rate</t>
  </si>
  <si>
    <t>Billerica Muni Agg Rate</t>
  </si>
  <si>
    <t>Clarksburg Muni Agg Rate</t>
  </si>
  <si>
    <t>Dalton Muni Agg Rate</t>
  </si>
  <si>
    <t>Florida Muni Agg Rate</t>
  </si>
  <si>
    <t>Lenox Muni Agg Rate</t>
  </si>
  <si>
    <t>Monterey Muni Agg Rate</t>
  </si>
  <si>
    <t>New Marlborough Muni Agg Rate</t>
  </si>
  <si>
    <t>North Adams Muni Agg Rate</t>
  </si>
  <si>
    <t>Sheffield Muni Agg Rate</t>
  </si>
  <si>
    <t>West Stockbridge Muni Agg Rate</t>
  </si>
  <si>
    <t>Williamstown Muni Agg Rate</t>
  </si>
  <si>
    <t>Acton Muni Agg Rate</t>
  </si>
  <si>
    <t>Sudbury Muni Agg Rate</t>
  </si>
  <si>
    <t>Arlington Muni Agg Rate</t>
  </si>
  <si>
    <t>Grafton Muni Agg Rate</t>
  </si>
  <si>
    <t>Halifax Muni Agg Rate</t>
  </si>
  <si>
    <t>Southborough Muni Agg Rate</t>
  </si>
  <si>
    <t>Winchester Muni Agg Rate</t>
  </si>
  <si>
    <t>Sutton Muni Agg Rate</t>
  </si>
  <si>
    <t>Ashland Muni Agg Rate</t>
  </si>
  <si>
    <t>Ashby Muni Agg Rate</t>
  </si>
  <si>
    <t>Carlisle Muni Agg Rate</t>
  </si>
  <si>
    <t>Berlin Muni Agg Rate</t>
  </si>
  <si>
    <t>Tewksbury Muni Agg Rate</t>
  </si>
  <si>
    <t>Lunenburg Muni Agg Rate</t>
  </si>
  <si>
    <t>Plympton Muni Agg Rate</t>
  </si>
  <si>
    <t>Salisbury Muni Agg Rate</t>
  </si>
  <si>
    <t>Gloucester Muni Agg Rate</t>
  </si>
  <si>
    <t>Brookline Muni Agg Rate</t>
  </si>
  <si>
    <t>Bellingham Muni Agg Rate</t>
  </si>
  <si>
    <t>Great Barrington Muni Agg Rate</t>
  </si>
  <si>
    <t>Holliston Muni Agg Rate</t>
  </si>
  <si>
    <t>West Bridgewater Muni Agg Rate</t>
  </si>
  <si>
    <t>Egremont Muni Agg Rate</t>
  </si>
  <si>
    <t>Williamsburg Muni Agg Rate</t>
  </si>
  <si>
    <t>Hamilton Muni Agg Rate</t>
  </si>
  <si>
    <t>Millville Muni Agg Rate</t>
  </si>
  <si>
    <t>Natick Muni Agg Rate</t>
  </si>
  <si>
    <t>Sandisfield Muni Agg Rate</t>
  </si>
  <si>
    <t>Lexington Muni Agg Rate</t>
  </si>
  <si>
    <t>Lanesborough Muni Agg Rate</t>
  </si>
  <si>
    <t>Foxborough Muni Agg Rate</t>
  </si>
  <si>
    <t>Heath Muni Agg Rate</t>
  </si>
  <si>
    <t>Auburn Muni Agg Rate</t>
  </si>
  <si>
    <t>North Andover Muni Agg Rate</t>
  </si>
  <si>
    <t>Lancaster Muni Agg Rate</t>
  </si>
  <si>
    <t>Tyngsborough Muni Agg Rate</t>
  </si>
  <si>
    <t>Lowell Muni Agg Rate</t>
  </si>
  <si>
    <t>Marlborough Muni Agg Rate</t>
  </si>
  <si>
    <t>Cape Light Compact JPE Muni Agg Rate</t>
  </si>
  <si>
    <t>Leverett Muni Agg Rate</t>
  </si>
  <si>
    <t>Webster Muni Agg Rate</t>
  </si>
  <si>
    <t>Stoneham Muni Agg Rate</t>
  </si>
  <si>
    <t>Newton Muni Agg Rate</t>
  </si>
  <si>
    <t>Melrose Muni Agg Rate</t>
  </si>
  <si>
    <t>Avon Muni Agg Rate</t>
  </si>
  <si>
    <t>Rockland Muni Agg Rate</t>
  </si>
  <si>
    <t>West Springfield Muni Agg Rate</t>
  </si>
  <si>
    <t>Wareham Muni Agg Rate</t>
  </si>
  <si>
    <t>Bedford Muni Agg Rate</t>
  </si>
  <si>
    <t>Watertown Muni Agg Rate</t>
  </si>
  <si>
    <t>Harvard Muni Agg Rate</t>
  </si>
  <si>
    <t>Hadley Muni Agg Rate</t>
  </si>
  <si>
    <t>Dedham Muni Agg Rate</t>
  </si>
  <si>
    <t>Medford Muni Agg Rate</t>
  </si>
  <si>
    <t>Hatfield Muni Agg Rate</t>
  </si>
  <si>
    <t>Worcester Muni Agg Rate</t>
  </si>
  <si>
    <t>Buckland Muni Agg Rate</t>
  </si>
  <si>
    <t>Charlemont Muni Agg Rate</t>
  </si>
  <si>
    <t>Shelburne Muni Agg Rate</t>
  </si>
  <si>
    <t>New Salem Muni Agg Rate</t>
  </si>
  <si>
    <t>Warwick Muni Agg Rate</t>
  </si>
  <si>
    <t>Whately Muni Agg Rate</t>
  </si>
  <si>
    <t>Conway Muni Agg Rate</t>
  </si>
  <si>
    <t>Deerfield Muni Agg Rate</t>
  </si>
  <si>
    <t>Huntington Muni Agg Rate</t>
  </si>
  <si>
    <t>Northfield Muni Agg Rate</t>
  </si>
  <si>
    <t>Sunderland Muni Agg Rate</t>
  </si>
  <si>
    <t>Gill Muni Agg Rate</t>
  </si>
  <si>
    <t>Easton Muni Agg Rate</t>
  </si>
  <si>
    <t>Pembroke Muni Agg Rate</t>
  </si>
  <si>
    <t>Franklin Muni Agg Rate</t>
  </si>
  <si>
    <t>Haverhill Muni Agg Rate</t>
  </si>
  <si>
    <t>Becket Muni Agg Rate</t>
  </si>
  <si>
    <t>Shirley Muni Agg Rate</t>
  </si>
  <si>
    <t>Millis Muni Agg Rate</t>
  </si>
  <si>
    <t>Boston Muni Agg Rate</t>
  </si>
  <si>
    <t>Sharon Muni Agg Rate</t>
  </si>
  <si>
    <t>Lincoln Muni Agg Rate</t>
  </si>
  <si>
    <t>Waltham Muni Agg Rate</t>
  </si>
  <si>
    <t>Leicester Muni Agg Rate</t>
  </si>
  <si>
    <t>Milton Muni Agg Rate</t>
  </si>
  <si>
    <t>Competitive Suppliers</t>
  </si>
  <si>
    <t>Competitive Supply Rate</t>
  </si>
  <si>
    <t>10th Percentile Rate ($/kWh)</t>
  </si>
  <si>
    <t>25th Percentile Rate ($/kWh)</t>
  </si>
  <si>
    <t>Median Rate ($/kWh)</t>
  </si>
  <si>
    <t>75th Percentile Rate ($/kWh)</t>
  </si>
  <si>
    <t>90th Percentile Rate ($/kWh)</t>
  </si>
  <si>
    <t>Municipal Light Plant</t>
  </si>
  <si>
    <t>Holyoke</t>
  </si>
  <si>
    <t>West Boylston</t>
  </si>
  <si>
    <t>Danvers</t>
  </si>
  <si>
    <t>Peabody</t>
  </si>
  <si>
    <t>Ashburnham</t>
  </si>
  <si>
    <t>Mansfield</t>
  </si>
  <si>
    <t>Braintree</t>
  </si>
  <si>
    <t>Paxton</t>
  </si>
  <si>
    <t>Templeton</t>
  </si>
  <si>
    <t>Hudson</t>
  </si>
  <si>
    <t>Reading</t>
  </si>
  <si>
    <t>Shrewsbury</t>
  </si>
  <si>
    <t>Ipswich</t>
  </si>
  <si>
    <t>Westfield</t>
  </si>
  <si>
    <t>Merrimac</t>
  </si>
  <si>
    <t>Chicopee</t>
  </si>
  <si>
    <t>Marblehead</t>
  </si>
  <si>
    <t>Hingham</t>
  </si>
  <si>
    <t>South Hadley</t>
  </si>
  <si>
    <t>Georgetown</t>
  </si>
  <si>
    <t>Sterling</t>
  </si>
  <si>
    <t>Littleton</t>
  </si>
  <si>
    <t>Boylston</t>
  </si>
  <si>
    <t>Princeton</t>
  </si>
  <si>
    <t>Rowley</t>
  </si>
  <si>
    <t>Wakefield</t>
  </si>
  <si>
    <t>Hull</t>
  </si>
  <si>
    <t>North Attleborough</t>
  </si>
  <si>
    <t>Holden</t>
  </si>
  <si>
    <t>Norwood</t>
  </si>
  <si>
    <t>Russell</t>
  </si>
  <si>
    <t>Chester</t>
  </si>
  <si>
    <t>Middleborough</t>
  </si>
  <si>
    <t>Middleton</t>
  </si>
  <si>
    <t>Tiered Volumetric Charge</t>
  </si>
  <si>
    <t>&lt; 500 kWh Volumetric Charge</t>
  </si>
  <si>
    <t>Groton</t>
  </si>
  <si>
    <t>Belmont</t>
  </si>
  <si>
    <t>Concord</t>
  </si>
  <si>
    <t>Taunton</t>
  </si>
  <si>
    <t>Wellesley</t>
  </si>
  <si>
    <t>500 - 750 kWh Volumetric Charge</t>
  </si>
  <si>
    <t>750 - 1000 kWh Volumetric Charge</t>
  </si>
  <si>
    <t>Note: Cost categories shown below reflect qualitative aggregations of each line item to simplify communication of how these costs relate to different components of electric delivery.</t>
  </si>
  <si>
    <t>Definition</t>
  </si>
  <si>
    <t>Covers the costs of legacy meter and enterprise IT and costs associated with the implementation and deployment of AMI approved by the DPU</t>
  </si>
  <si>
    <t>Covers the costs incurred by the Attorney General of Massachusetts, the statutorily designated ratepayer advocate, for experts and consultants</t>
  </si>
  <si>
    <t>Covers cost of wires, poles, and other distribution system infrastructure, including the operation and maintenance</t>
  </si>
  <si>
    <t xml:space="preserve">Covers stranded or transition costs associated with utilities divesting from generation </t>
  </si>
  <si>
    <t>Covers costs of delivering electricity across transmission lines from generators to distribution system</t>
  </si>
  <si>
    <t>Covers costs of delivering electricity across inter-state transmission lines from generators to distribution system</t>
  </si>
  <si>
    <t>Covers the cost difference between the costs of Basic Service supply and the collected revenues from Basic Service</t>
  </si>
  <si>
    <t>Cost recovery mechanism for expense associated with utility plant additions recorded in prior rate case cycles</t>
  </si>
  <si>
    <t>Covers fixed costs to provide electricity, including meters, billing, and customer service</t>
  </si>
  <si>
    <t>Covers the cost of DOER’s Solar Massachusetts Renewable Target (SMART) program to incentive the development of solar in Massachusetts</t>
  </si>
  <si>
    <t>Covers costs (across categories incl. capital, R&amp;D, marketing, evaluation, etc.) associated with utility EV programs</t>
  </si>
  <si>
    <t>Along with the System Benefits Charge, covers the costs of energy efficiency included in the energy efficiency plan approved by the DPU</t>
  </si>
  <si>
    <t>Covers the costs of energy efficiency included in the energy efficiency plan approved by the DPU</t>
  </si>
  <si>
    <t>Covers costs beyond the Company’s control due to a change in accounting requirements, policy, or other exogenous events</t>
  </si>
  <si>
    <t>Covers the costs of maintaining the storm reserve fund</t>
  </si>
  <si>
    <t>Covers the costs associated with the Company’s Grid Modernization Plan approved by the DPU</t>
  </si>
  <si>
    <t>Covers the costs and contract remuneration for long-term renewable energy contracts (offshore wind procurements) and transmission service agreements</t>
  </si>
  <si>
    <t>Covers the cost of net metering credits applied to customers and lost revenue from customers who have installed on-site generation facilities</t>
  </si>
  <si>
    <t>Covers the costs of pension and post-retirement benefits other than pensions (PBOP) not included in distribution rates</t>
  </si>
  <si>
    <t>Provides funding to the Massachusetts Renewable Energy Trust Fund, administered by the Massachusetts Clean Energy Center, a quasi-public research and development agency</t>
  </si>
  <si>
    <t>Covers the cost of the low-income discount rate and incremental expenses of the Residential Arrearage Management Program</t>
  </si>
  <si>
    <t>Covers cost of supplying electricity for customers on Basic Service, the supply product from electric distribution company (as opposed to a competitive supplier or municipal aggregation); Basic Service charges include the cost of electricity, renewable energy compliance costs, and administrative costs to procure and contract electricity</t>
  </si>
  <si>
    <t>Covers the rate adjustment as a result of the reconciliation of target revenues from actual revenues; designed to reduce utilities’ incentive to increase sales and to align with policy goals of reducing energy consumption and increasing distributed generation</t>
  </si>
  <si>
    <t>Refund to customers for service quality penalties imposed on utility</t>
  </si>
  <si>
    <t xml:space="preserve">Covers capital investments and incremental O&amp;M costs associated with the smart grid pilot program </t>
  </si>
  <si>
    <t>Covers the costs of the Company’s solar programs</t>
  </si>
  <si>
    <t>Covers the investment and ongoing maintenance costs of solar generation projects constructed, owned, and operated by the Company</t>
  </si>
  <si>
    <t>Covers the costs of exogenous storm events outside a certain threshold</t>
  </si>
  <si>
    <t>Returns an amount of taxes collected as a result of the Tax Cuts and Job Acts of 2017</t>
  </si>
  <si>
    <t>Costs collected as a result of restructuring, including the costs of generation-related assets, investments, and obligations (pursuant Ch. 164 section 1G)</t>
  </si>
  <si>
    <t>Covers the cost of transmission approved by the Federal Energy Regulatory Commission and other regional transmission or operating agencies such as NEPOOL and ISO-NE</t>
  </si>
  <si>
    <t>Covers the costs of incremental vegetation-management costs associated with the Company’s Resiliency Tree Work program</t>
  </si>
  <si>
    <t>Covers costs associated with the vegetation management program</t>
  </si>
  <si>
    <t>EDC Component to Component Subtype and Type Mapping</t>
  </si>
  <si>
    <t>MLP and Unitil Rate Components Mapping</t>
  </si>
  <si>
    <t>MLPs and Unitil</t>
  </si>
  <si>
    <t>Components</t>
  </si>
  <si>
    <t>Component Subtypes</t>
  </si>
  <si>
    <t>QA/QC: Check that sum of Eversource and National Grid equal Final Retail Delivery Rates</t>
  </si>
  <si>
    <t>Retail Delivery Price ($/kwh) from Source</t>
  </si>
  <si>
    <t>Sum of Database Delivery Components</t>
  </si>
  <si>
    <t>Check Equals</t>
  </si>
  <si>
    <t>QA-QC: Sum of EDC Delivery Components Equal Retail Delivery Rates from Original Source</t>
  </si>
  <si>
    <t>Duplicates check for Rates Database</t>
  </si>
  <si>
    <t>Keys (Month, Year, Utility, Customer Class, Rate Component)</t>
  </si>
  <si>
    <t>Count</t>
  </si>
  <si>
    <t>QA-QC: No duplicate items in database</t>
  </si>
  <si>
    <t>Volumetric Charges ($/kwh)</t>
  </si>
  <si>
    <t>Base Distribution Charge</t>
  </si>
  <si>
    <t>Net CapEx Factor</t>
  </si>
  <si>
    <t>Basic Service Adjustment Factor</t>
  </si>
  <si>
    <t>Residential Assistance Adjustment Factor</t>
  </si>
  <si>
    <t>Storm Fund Replenishment Factor</t>
  </si>
  <si>
    <t>Pension PBOP Adjustment Factor</t>
  </si>
  <si>
    <t>Revenue Decoupling Mechanism Adjustment Factor</t>
  </si>
  <si>
    <t>Attorney General Consultant Expenses Adjustment Factor</t>
  </si>
  <si>
    <t>Solar Cost Adjustment Factor</t>
  </si>
  <si>
    <t>Smart Grid Distribution Adjustment Factor</t>
  </si>
  <si>
    <t>Net Metering Recovery</t>
  </si>
  <si>
    <t>Long-Term Renewable Energy Contract Adjustment Factor</t>
  </si>
  <si>
    <t>Vegetation Management Factor</t>
  </si>
  <si>
    <t>Vegetation Management Reconciliation Factor</t>
  </si>
  <si>
    <t>Tax Act Credit Factor</t>
  </si>
  <si>
    <t>Grid Modernization Factor</t>
  </si>
  <si>
    <t>Exogenous Storm Fund Factor</t>
  </si>
  <si>
    <t>Advanced Metering Infrastructure</t>
  </si>
  <si>
    <t>Adder 
(Base Distribution Charge above 600kWh)</t>
  </si>
  <si>
    <t>Net Distribution Rate</t>
  </si>
  <si>
    <t>Base Transition Charge</t>
  </si>
  <si>
    <t>Transition Charge Adjustment Factor</t>
  </si>
  <si>
    <t>Net Transition Charge</t>
  </si>
  <si>
    <t>Energy Efficiency Reconciling Factor</t>
  </si>
  <si>
    <t>Energy Efficiency Charge</t>
  </si>
  <si>
    <t>Net Energy Efficiency Charge</t>
  </si>
  <si>
    <t>Renewables Charge</t>
  </si>
  <si>
    <t>Distributed Solar (SMART) Charge</t>
  </si>
  <si>
    <t>Electric Vehicle Program Factor</t>
  </si>
  <si>
    <t>Base Transmission Charge</t>
  </si>
  <si>
    <t>Transmission Service Cost Adjustment Factor</t>
  </si>
  <si>
    <t>Net Transmission Charge</t>
  </si>
  <si>
    <t>Service Quality Penalty</t>
  </si>
  <si>
    <t>Retail Delivery Price ($/kwh)</t>
  </si>
  <si>
    <t>Customer Charge ($)</t>
  </si>
  <si>
    <t>Base Basic Service Rate</t>
  </si>
  <si>
    <t>Basic Service Admin Cost Adjustment Factor</t>
  </si>
  <si>
    <t>Smart Grid Customer Cost Adjustment Factor</t>
  </si>
  <si>
    <t>Exogenous Cost Adjustment</t>
  </si>
  <si>
    <t>Pension Adjustment Factor (PAF)</t>
  </si>
  <si>
    <t>Long Term Renewable Contract Adjustment (LTRCA)</t>
  </si>
  <si>
    <t>Solar Program Cost Adjustment Factor (SPCA)</t>
  </si>
  <si>
    <t>Basic Service Cost True Up Factor (BSTF)</t>
  </si>
  <si>
    <t>Vegetation Management (RTWF)</t>
  </si>
  <si>
    <t>Electronic Payment Recovery (EPR)</t>
  </si>
  <si>
    <t>Storm Cost Recovery Adjustment Factor (SCRA)</t>
  </si>
  <si>
    <t>Storm Reserve Adjustment (SRAF)</t>
  </si>
  <si>
    <t>Total Storm Cost Recovery</t>
  </si>
  <si>
    <t>Reconciling Rate Adjustment</t>
  </si>
  <si>
    <t>Electric Vehicle Program Factor (EVP)</t>
  </si>
  <si>
    <t>System Benefits</t>
  </si>
  <si>
    <t>Reconciliation Factor</t>
  </si>
  <si>
    <t xml:space="preserve">Basic Service Cost Adjustment </t>
  </si>
  <si>
    <t>NSTAR Green Basic Service Cost Adjustment</t>
  </si>
  <si>
    <t>Electronic Payment Recovery</t>
  </si>
  <si>
    <t>Energy Efficiency Reconciliation Factor</t>
  </si>
  <si>
    <t>Service Quality Credit</t>
  </si>
  <si>
    <t>Revenue Decoupling Adjustment Factor</t>
  </si>
  <si>
    <t>Capital Cost Adjustment Factor</t>
  </si>
  <si>
    <t>Basic Service Adjustment</t>
  </si>
  <si>
    <t>Storm Reserve Adjustment Factor (SRAF)</t>
  </si>
  <si>
    <t>Exogenous Cost Adjustment Factor</t>
  </si>
  <si>
    <t>Transition Charge</t>
  </si>
  <si>
    <t>Internal Transmission</t>
  </si>
  <si>
    <t>Internal Transmission Service Cost Adjustment</t>
  </si>
  <si>
    <t>External Transmission</t>
  </si>
  <si>
    <t>Total Transmission</t>
  </si>
  <si>
    <t>Renewable Resource</t>
  </si>
  <si>
    <t>Energy Efficiency</t>
  </si>
  <si>
    <t>SMART Solar Massachusetts Renewable Target</t>
  </si>
  <si>
    <t>December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</si>
</sst>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000_);\(&quot;$&quot;#,##0.00000\)"/>
    <numFmt numFmtId="165" formatCode="&quot;$&quot;#,##0.00000_);[Red]\(&quot;$&quot;#,##0.00000\)"/>
    <numFmt numFmtId="166" formatCode="_(&quot;$&quot;* #,##0.00000_);_(&quot;$&quot;* \(#,##0.00000\);_(&quot;$&quot;* &quot;-&quot;??_);_(@_)"/>
    <numFmt numFmtId="167" formatCode="[$-409]mmm\-yy;@"/>
    <numFmt numFmtId="168" formatCode="&quot;$&quot;#,##0.00"/>
    <numFmt numFmtId="169" formatCode="_(&quot;$&quot;* #,##0.0000_);_(&quot;$&quot;* \(#,##0.0000\);_(&quot;$&quot;* &quot;-&quot;??_);_(@_)"/>
    <numFmt numFmtId="170" formatCode="[$-409]mmmm\-yy;@"/>
    <numFmt numFmtId="171" formatCode="_(&quot;$&quot;* #,##0.000000_);_(&quot;$&quot;* \(#,##0.000000\);_(&quot;$&quot;* &quot;-&quot;??_);_(@_)"/>
    <numFmt numFmtId="172" formatCode="_(&quot;$&quot;* #,##0.0_);_(&quot;$&quot;* \(#,##0.0\);_(&quot;$&quot;* &quot;-&quot;??_);_(@_)"/>
    <numFmt numFmtId="173" formatCode="_(&quot;$&quot;* #,##0.000_);_(&quot;$&quot;* \(#,##0.000\);_(&quot;$&quot;* &quot;-&quot;??_);_(@_)"/>
  </numFmts>
  <fonts count="40" x14ac:knownFonts="1">
    <font>
      <sz val="9"/>
      <color theme="1"/>
      <name val="Arial"/>
      <family val="2"/>
    </font>
    <font>
      <sz val="11"/>
      <color theme="1"/>
      <name val="Aptos Narrow"/>
      <family val="2"/>
      <scheme val="minor"/>
    </font>
    <font>
      <sz val="10"/>
      <color theme="1"/>
      <name val="Aptos Narrow"/>
      <family val="2"/>
      <scheme val="minor"/>
    </font>
    <font>
      <sz val="9"/>
      <color theme="1"/>
      <name val="Arial"/>
      <family val="2"/>
    </font>
    <font>
      <sz val="9"/>
      <name val="Arial"/>
      <family val="2"/>
    </font>
    <font>
      <b/>
      <sz val="10"/>
      <color theme="0"/>
      <name val="Arial"/>
      <family val="2"/>
    </font>
    <font>
      <b/>
      <i/>
      <u/>
      <sz val="9"/>
      <color theme="9"/>
      <name val="Arial"/>
      <family val="2"/>
    </font>
    <font>
      <sz val="11"/>
      <color theme="0"/>
      <name val="Aptos Narrow"/>
      <family val="2"/>
      <scheme val="minor"/>
    </font>
    <font>
      <b/>
      <sz val="14"/>
      <name val="Aptos Narrow"/>
      <family val="2"/>
      <scheme val="minor"/>
    </font>
    <font>
      <sz val="9"/>
      <name val="Aptos Narrow"/>
      <family val="2"/>
      <scheme val="minor"/>
    </font>
    <font>
      <i/>
      <sz val="9"/>
      <name val="Aptos Narrow"/>
      <family val="2"/>
      <scheme val="minor"/>
    </font>
    <font>
      <b/>
      <sz val="9"/>
      <color theme="0"/>
      <name val="Aptos Narrow"/>
      <family val="2"/>
      <scheme val="minor"/>
    </font>
    <font>
      <sz val="9"/>
      <color rgb="FFE85F31"/>
      <name val="Aptos Narrow"/>
      <family val="2"/>
      <scheme val="minor"/>
    </font>
    <font>
      <b/>
      <i/>
      <sz val="9"/>
      <color theme="1"/>
      <name val="Arial"/>
      <family val="2"/>
    </font>
    <font>
      <sz val="9"/>
      <color rgb="FF9C0006"/>
      <name val="Aptos Narrow"/>
      <family val="2"/>
      <scheme val="minor"/>
    </font>
    <font>
      <sz val="9"/>
      <color rgb="FF006100"/>
      <name val="Aptos Narrow"/>
      <family val="2"/>
      <scheme val="minor"/>
    </font>
    <font>
      <sz val="9"/>
      <color rgb="FF9C5700"/>
      <name val="Aptos Narrow"/>
      <family val="2"/>
      <scheme val="minor"/>
    </font>
    <font>
      <b/>
      <i/>
      <sz val="9"/>
      <color theme="6" tint="-0.24994659260841701"/>
      <name val="Aptos Narrow"/>
      <family val="2"/>
      <scheme val="minor"/>
    </font>
    <font>
      <b/>
      <sz val="9"/>
      <color theme="1"/>
      <name val="Aptos Narrow"/>
      <family val="2"/>
      <scheme val="minor"/>
    </font>
    <font>
      <i/>
      <sz val="9"/>
      <color theme="1" tint="0.499984740745262"/>
      <name val="Aptos Narrow"/>
      <family val="2"/>
      <scheme val="minor"/>
    </font>
    <font>
      <b/>
      <sz val="13"/>
      <color theme="3"/>
      <name val="Aptos Narrow"/>
      <family val="2"/>
      <scheme val="minor"/>
    </font>
    <font>
      <b/>
      <sz val="11"/>
      <color theme="3"/>
      <name val="Aptos Narrow"/>
      <family val="2"/>
      <scheme val="minor"/>
    </font>
    <font>
      <b/>
      <i/>
      <sz val="10"/>
      <color theme="3"/>
      <name val="Aptos Narrow"/>
      <family val="2"/>
      <scheme val="minor"/>
    </font>
    <font>
      <b/>
      <sz val="22"/>
      <color theme="3"/>
      <name val="Aptos Display"/>
      <family val="2"/>
      <scheme val="major"/>
    </font>
    <font>
      <i/>
      <sz val="9"/>
      <color theme="1"/>
      <name val="Arial"/>
      <family val="2"/>
    </font>
    <font>
      <b/>
      <i/>
      <u val="double"/>
      <sz val="9"/>
      <color theme="0"/>
      <name val="Aptos Narrow"/>
      <family val="2"/>
      <scheme val="minor"/>
    </font>
    <font>
      <b/>
      <sz val="9"/>
      <color theme="1"/>
      <name val="Arial"/>
      <family val="2"/>
    </font>
    <font>
      <sz val="11"/>
      <color theme="1"/>
      <name val="Arial"/>
      <family val="2"/>
    </font>
    <font>
      <b/>
      <sz val="11"/>
      <color theme="1"/>
      <name val="Aptos Narrow"/>
      <family val="2"/>
      <scheme val="minor"/>
    </font>
    <font>
      <b/>
      <sz val="14"/>
      <color theme="0"/>
      <name val="Arial"/>
      <family val="2"/>
    </font>
    <font>
      <sz val="11"/>
      <color rgb="FF3F3F76"/>
      <name val="Aptos Narrow"/>
      <family val="2"/>
      <scheme val="minor"/>
    </font>
    <font>
      <sz val="10"/>
      <color theme="0"/>
      <name val="Arial"/>
      <family val="2"/>
    </font>
    <font>
      <sz val="9"/>
      <color rgb="FF00B0F0"/>
      <name val="Arial"/>
      <family val="2"/>
    </font>
    <font>
      <b/>
      <i/>
      <sz val="9"/>
      <color theme="1" tint="0.499984740745262"/>
      <name val="Aptos Narrow"/>
      <family val="2"/>
      <scheme val="minor"/>
    </font>
    <font>
      <i/>
      <sz val="12"/>
      <color theme="1" tint="0.499984740745262"/>
      <name val="Aptos Narrow"/>
      <family val="2"/>
      <scheme val="minor"/>
    </font>
    <font>
      <i/>
      <sz val="11"/>
      <color theme="1" tint="0.499984740745262"/>
      <name val="Aptos Narrow"/>
      <family val="2"/>
      <scheme val="minor"/>
    </font>
    <font>
      <i/>
      <sz val="9"/>
      <name val="Arial"/>
      <family val="2"/>
    </font>
    <font>
      <sz val="11"/>
      <color rgb="FF00B0F0"/>
      <name val="Arial"/>
      <family val="2"/>
    </font>
    <font>
      <sz val="10"/>
      <color theme="1"/>
      <name val="Arial"/>
      <family val="2"/>
    </font>
    <font>
      <sz val="9"/>
      <color theme="0" tint="-0.499984740745262"/>
      <name val="Arial"/>
      <family val="2"/>
    </font>
  </fonts>
  <fills count="47">
    <fill>
      <patternFill patternType="none"/>
    </fill>
    <fill>
      <patternFill patternType="gray125"/>
    </fill>
    <fill>
      <patternFill patternType="solid">
        <fgColor theme="7"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2"/>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4506668294322"/>
        <bgColor indexed="64"/>
      </patternFill>
    </fill>
    <fill>
      <patternFill patternType="solid">
        <fgColor theme="8" tint="0.59999389629810485"/>
        <bgColor indexed="64"/>
      </patternFill>
    </fill>
    <fill>
      <patternFill patternType="solid">
        <fgColor theme="0" tint="-0.24994659260841701"/>
        <bgColor indexed="64"/>
      </patternFill>
    </fill>
    <fill>
      <patternFill patternType="solid">
        <fgColor theme="3"/>
        <bgColor indexed="64"/>
      </patternFill>
    </fill>
    <fill>
      <patternFill patternType="solid">
        <fgColor theme="4" tint="0.59996337778862885"/>
        <bgColor indexed="64"/>
      </patternFill>
    </fill>
    <fill>
      <patternFill patternType="solid">
        <fgColor rgb="FF7030A0"/>
        <bgColor indexed="64"/>
      </patternFill>
    </fill>
    <fill>
      <patternFill patternType="solid">
        <fgColor rgb="FFFFCC99"/>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theme="1"/>
        <bgColor indexed="64"/>
      </patternFill>
    </fill>
    <fill>
      <patternFill patternType="solid">
        <fgColor theme="2" tint="-0.249977111117893"/>
        <bgColor indexed="64"/>
      </patternFill>
    </fill>
  </fills>
  <borders count="29">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medium">
        <color indexed="6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3" tint="0.39994506668294322"/>
      </bottom>
      <diagonal/>
    </border>
    <border>
      <left/>
      <right/>
      <top/>
      <bottom style="medium">
        <color theme="3"/>
      </bottom>
      <diagonal/>
    </border>
    <border>
      <left style="thin">
        <color theme="3"/>
      </left>
      <right style="thin">
        <color theme="3"/>
      </right>
      <top style="thin">
        <color theme="3"/>
      </top>
      <bottom style="thin">
        <color theme="3"/>
      </bottom>
      <diagonal/>
    </border>
    <border>
      <left/>
      <right/>
      <top style="thin">
        <color theme="3"/>
      </top>
      <bottom style="double">
        <color theme="3"/>
      </bottom>
      <diagonal/>
    </border>
    <border>
      <left style="thin">
        <color indexed="64"/>
      </left>
      <right style="thin">
        <color indexed="64"/>
      </right>
      <top style="thin">
        <color indexed="64"/>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theme="0" tint="-0.499984740745262"/>
      </left>
      <right style="thin">
        <color theme="0" tint="-0.499984740745262"/>
      </right>
      <top/>
      <bottom/>
      <diagonal/>
    </border>
    <border>
      <left/>
      <right style="thin">
        <color theme="0" tint="-0.499984740745262"/>
      </right>
      <top/>
      <bottom/>
      <diagonal/>
    </border>
    <border>
      <left/>
      <right style="thin">
        <color theme="3"/>
      </right>
      <top/>
      <bottom/>
      <diagonal/>
    </border>
    <border>
      <left style="thin">
        <color theme="0" tint="-0.499984740745262"/>
      </left>
      <right style="thin">
        <color theme="0" tint="-0.499984740745262"/>
      </right>
      <top style="thin">
        <color theme="0" tint="-0.499984740745262"/>
      </top>
      <bottom/>
      <diagonal/>
    </border>
    <border>
      <left style="thin">
        <color theme="3"/>
      </left>
      <right style="thin">
        <color theme="3"/>
      </right>
      <top style="thin">
        <color theme="3"/>
      </top>
      <bottom/>
      <diagonal/>
    </border>
    <border>
      <left style="thin">
        <color theme="0" tint="-0.499984740745262"/>
      </left>
      <right style="thin">
        <color theme="0" tint="-0.499984740745262"/>
      </right>
      <top style="thin">
        <color theme="3"/>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s>
  <cellStyleXfs count="60">
    <xf numFmtId="0" fontId="0" fillId="0" borderId="0">
      <alignment vertical="center"/>
    </xf>
    <xf numFmtId="0" fontId="5" fillId="38" borderId="8" applyNumberFormat="0">
      <alignment vertical="center"/>
    </xf>
    <xf numFmtId="0" fontId="3" fillId="39" borderId="1" applyNumberFormat="0">
      <alignment vertical="center"/>
    </xf>
    <xf numFmtId="0" fontId="4" fillId="0" borderId="1" applyNumberFormat="0">
      <alignment vertical="center"/>
    </xf>
    <xf numFmtId="0" fontId="3" fillId="5" borderId="1" applyAlignment="0">
      <alignment horizontal="left"/>
    </xf>
    <xf numFmtId="9" fontId="2" fillId="0" borderId="0" applyFont="0" applyFill="0" applyBorder="0" applyAlignment="0" applyProtection="0">
      <protection locked="0"/>
    </xf>
    <xf numFmtId="43" fontId="2" fillId="0" borderId="0" applyFont="0" applyFill="0" applyBorder="0" applyAlignment="0" applyProtection="0">
      <protection locked="0"/>
    </xf>
    <xf numFmtId="41" fontId="2" fillId="0" borderId="0" applyFont="0" applyFill="0" applyBorder="0" applyAlignment="0" applyProtection="0"/>
    <xf numFmtId="42" fontId="2" fillId="0" borderId="0" applyFont="0" applyFill="0" applyBorder="0" applyAlignment="0" applyProtection="0"/>
    <xf numFmtId="0" fontId="6" fillId="6" borderId="1" applyNumberFormat="0" applyProtection="0">
      <alignment vertical="center"/>
    </xf>
    <xf numFmtId="44" fontId="3" fillId="0" borderId="0" applyFont="0" applyFill="0" applyBorder="0" applyAlignment="0" applyProtection="0">
      <protection locked="0"/>
    </xf>
    <xf numFmtId="0" fontId="23" fillId="0" borderId="7" applyNumberFormat="0" applyAlignment="0"/>
    <xf numFmtId="0" fontId="8" fillId="0" borderId="2" applyNumberFormat="0" applyAlignment="0"/>
    <xf numFmtId="0" fontId="20" fillId="0" borderId="7" applyNumberFormat="0" applyAlignment="0">
      <alignment vertical="center"/>
    </xf>
    <xf numFmtId="0" fontId="21" fillId="0" borderId="5" applyNumberFormat="0" applyAlignment="0"/>
    <xf numFmtId="0" fontId="22" fillId="0" borderId="6" applyNumberFormat="0" applyAlignment="0"/>
    <xf numFmtId="0" fontId="15" fillId="7" borderId="0" applyNumberFormat="0" applyBorder="0" applyProtection="0">
      <alignment vertical="center"/>
    </xf>
    <xf numFmtId="0" fontId="14" fillId="8" borderId="0" applyNumberFormat="0" applyBorder="0" applyProtection="0">
      <alignment vertical="center"/>
    </xf>
    <xf numFmtId="0" fontId="16" fillId="9" borderId="0" applyNumberFormat="0" applyBorder="0" applyProtection="0">
      <alignment vertical="center"/>
    </xf>
    <xf numFmtId="0" fontId="9" fillId="3" borderId="1" applyNumberFormat="0">
      <alignment vertical="center"/>
    </xf>
    <xf numFmtId="0" fontId="10" fillId="2" borderId="1" applyNumberFormat="0">
      <alignment vertical="center"/>
    </xf>
    <xf numFmtId="0" fontId="10" fillId="4" borderId="1" applyNumberFormat="0">
      <alignment vertical="center"/>
    </xf>
    <xf numFmtId="0" fontId="12" fillId="0" borderId="3" applyNumberFormat="0">
      <alignment vertical="center"/>
    </xf>
    <xf numFmtId="0" fontId="11" fillId="10" borderId="4" applyNumberFormat="0">
      <alignment vertical="center"/>
    </xf>
    <xf numFmtId="0" fontId="17" fillId="0" borderId="0" applyNumberFormat="0" applyFill="0" applyBorder="0">
      <alignment vertical="center"/>
    </xf>
    <xf numFmtId="0" fontId="13" fillId="35" borderId="1" applyNumberFormat="0">
      <alignment vertical="center"/>
    </xf>
    <xf numFmtId="0" fontId="19" fillId="0" borderId="0" applyNumberFormat="0" applyFill="0" applyBorder="0" applyAlignment="0"/>
    <xf numFmtId="0" fontId="18" fillId="0" borderId="9" applyNumberFormat="0">
      <alignment vertical="center"/>
    </xf>
    <xf numFmtId="0" fontId="7"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7"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7"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7"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7"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7"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22" fontId="3" fillId="0" borderId="0" applyFont="0" applyFill="0" applyBorder="0" applyProtection="0">
      <alignment vertical="center"/>
      <protection locked="0"/>
    </xf>
    <xf numFmtId="0" fontId="10" fillId="37" borderId="1" applyNumberFormat="0">
      <alignment vertical="center"/>
    </xf>
    <xf numFmtId="0" fontId="9" fillId="36" borderId="1" applyNumberFormat="0">
      <alignment vertical="center"/>
    </xf>
    <xf numFmtId="0" fontId="25" fillId="40" borderId="1" applyNumberFormat="0" applyAlignment="0" applyProtection="0">
      <alignment vertical="center"/>
    </xf>
    <xf numFmtId="0" fontId="1" fillId="0" borderId="0"/>
    <xf numFmtId="44" fontId="1" fillId="0" borderId="0" applyFont="0" applyFill="0" applyBorder="0" applyAlignment="0" applyProtection="0"/>
    <xf numFmtId="0" fontId="20" fillId="0" borderId="13" applyNumberFormat="0" applyFill="0" applyAlignment="0" applyProtection="0"/>
    <xf numFmtId="0" fontId="30" fillId="41" borderId="14" applyNumberFormat="0" applyAlignment="0" applyProtection="0"/>
  </cellStyleXfs>
  <cellXfs count="137">
    <xf numFmtId="0" fontId="0" fillId="0" borderId="0" xfId="0">
      <alignment vertical="center"/>
    </xf>
    <xf numFmtId="0" fontId="5" fillId="38" borderId="8" xfId="1">
      <alignment vertical="center"/>
    </xf>
    <xf numFmtId="0" fontId="4" fillId="0" borderId="1" xfId="3">
      <alignment vertical="center"/>
    </xf>
    <xf numFmtId="0" fontId="9" fillId="3" borderId="1" xfId="19" applyAlignment="1">
      <alignment horizontal="left" vertical="center"/>
    </xf>
    <xf numFmtId="0" fontId="9" fillId="36" borderId="1" xfId="54" applyAlignment="1">
      <alignment horizontal="left" vertical="center"/>
    </xf>
    <xf numFmtId="0" fontId="10" fillId="4" borderId="1" xfId="21" applyAlignment="1">
      <alignment horizontal="left" vertical="center"/>
    </xf>
    <xf numFmtId="0" fontId="10" fillId="37" borderId="1" xfId="53" applyAlignment="1">
      <alignment horizontal="left" vertical="center"/>
    </xf>
    <xf numFmtId="0" fontId="5" fillId="38" borderId="8" xfId="1" applyAlignment="1">
      <alignment horizontal="left" vertical="center"/>
    </xf>
    <xf numFmtId="0" fontId="3" fillId="39" borderId="1" xfId="2" applyAlignment="1">
      <alignment horizontal="left" vertical="center"/>
    </xf>
    <xf numFmtId="0" fontId="3" fillId="5" borderId="1" xfId="4" applyAlignment="1">
      <alignment horizontal="left" vertical="center"/>
    </xf>
    <xf numFmtId="0" fontId="28" fillId="0" borderId="0" xfId="56" applyFont="1"/>
    <xf numFmtId="0" fontId="27" fillId="0" borderId="10" xfId="56" applyFont="1" applyBorder="1"/>
    <xf numFmtId="164" fontId="27" fillId="0" borderId="10" xfId="57" applyNumberFormat="1" applyFont="1" applyBorder="1"/>
    <xf numFmtId="0" fontId="1" fillId="0" borderId="0" xfId="56"/>
    <xf numFmtId="164" fontId="0" fillId="0" borderId="0" xfId="57" applyNumberFormat="1" applyFont="1"/>
    <xf numFmtId="14" fontId="3" fillId="39" borderId="1" xfId="2" applyNumberFormat="1">
      <alignment vertical="center"/>
    </xf>
    <xf numFmtId="0" fontId="3" fillId="39" borderId="1" xfId="2">
      <alignment vertical="center"/>
    </xf>
    <xf numFmtId="14" fontId="27" fillId="39" borderId="1" xfId="2" applyNumberFormat="1" applyFont="1">
      <alignment vertical="center"/>
    </xf>
    <xf numFmtId="0" fontId="27" fillId="39" borderId="1" xfId="2" applyFont="1">
      <alignment vertical="center"/>
    </xf>
    <xf numFmtId="0" fontId="3" fillId="5" borderId="1" xfId="4" applyAlignment="1">
      <alignment vertical="center"/>
    </xf>
    <xf numFmtId="0" fontId="10" fillId="2" borderId="1" xfId="20">
      <alignment vertical="center"/>
    </xf>
    <xf numFmtId="0" fontId="3" fillId="5" borderId="1" xfId="4" applyAlignment="1"/>
    <xf numFmtId="0" fontId="27" fillId="5" borderId="1" xfId="4" applyFont="1" applyAlignment="1">
      <alignment vertical="center"/>
    </xf>
    <xf numFmtId="0" fontId="27" fillId="5" borderId="1" xfId="4" applyFont="1" applyAlignment="1"/>
    <xf numFmtId="164" fontId="5" fillId="38" borderId="8" xfId="1" applyNumberFormat="1">
      <alignment vertical="center"/>
    </xf>
    <xf numFmtId="0" fontId="29" fillId="38" borderId="8" xfId="1" applyFont="1">
      <alignment vertical="center"/>
    </xf>
    <xf numFmtId="0" fontId="20" fillId="0" borderId="7" xfId="13">
      <alignment vertical="center"/>
    </xf>
    <xf numFmtId="0" fontId="31" fillId="38" borderId="8" xfId="1" applyFont="1">
      <alignment vertical="center"/>
    </xf>
    <xf numFmtId="0" fontId="3" fillId="5" borderId="15" xfId="4" applyBorder="1" applyAlignment="1">
      <alignment vertical="center"/>
    </xf>
    <xf numFmtId="8" fontId="4" fillId="0" borderId="1" xfId="3" applyNumberFormat="1">
      <alignment vertical="center"/>
    </xf>
    <xf numFmtId="165" fontId="4" fillId="0" borderId="1" xfId="3" applyNumberFormat="1">
      <alignment vertical="center"/>
    </xf>
    <xf numFmtId="0" fontId="9" fillId="3" borderId="1" xfId="19">
      <alignment vertical="center"/>
    </xf>
    <xf numFmtId="0" fontId="3" fillId="5" borderId="1" xfId="4" applyAlignment="1">
      <alignment vertical="center" wrapText="1"/>
    </xf>
    <xf numFmtId="0" fontId="3" fillId="5" borderId="16" xfId="4" applyBorder="1" applyAlignment="1"/>
    <xf numFmtId="0" fontId="1" fillId="0" borderId="0" xfId="56" applyAlignment="1">
      <alignment vertical="top"/>
    </xf>
    <xf numFmtId="166" fontId="0" fillId="0" borderId="0" xfId="57" applyNumberFormat="1" applyFont="1" applyFill="1" applyBorder="1"/>
    <xf numFmtId="0" fontId="1" fillId="0" borderId="0" xfId="56" applyAlignment="1">
      <alignment horizontal="left"/>
    </xf>
    <xf numFmtId="0" fontId="10" fillId="2" borderId="11" xfId="20" applyBorder="1">
      <alignment vertical="center"/>
    </xf>
    <xf numFmtId="0" fontId="19" fillId="0" borderId="0" xfId="26" applyAlignment="1">
      <alignment vertical="center"/>
    </xf>
    <xf numFmtId="49" fontId="4" fillId="0" borderId="1" xfId="3" applyNumberFormat="1">
      <alignment vertical="center"/>
    </xf>
    <xf numFmtId="168" fontId="4" fillId="0" borderId="1" xfId="3" applyNumberFormat="1">
      <alignment vertical="center"/>
    </xf>
    <xf numFmtId="0" fontId="33" fillId="0" borderId="0" xfId="26" applyFont="1" applyAlignment="1">
      <alignment vertical="center"/>
    </xf>
    <xf numFmtId="0" fontId="0" fillId="0" borderId="0" xfId="0" quotePrefix="1">
      <alignment vertical="center"/>
    </xf>
    <xf numFmtId="43" fontId="0" fillId="0" borderId="0" xfId="0" applyNumberFormat="1">
      <alignment vertical="center"/>
    </xf>
    <xf numFmtId="165" fontId="1" fillId="0" borderId="0" xfId="56" applyNumberFormat="1"/>
    <xf numFmtId="8" fontId="0" fillId="0" borderId="0" xfId="0" applyNumberFormat="1">
      <alignment vertical="center"/>
    </xf>
    <xf numFmtId="44" fontId="4" fillId="0" borderId="1" xfId="10" applyFont="1" applyBorder="1" applyAlignment="1" applyProtection="1">
      <alignment vertical="center"/>
    </xf>
    <xf numFmtId="0" fontId="21" fillId="0" borderId="5" xfId="14" applyAlignment="1">
      <alignment vertical="center"/>
    </xf>
    <xf numFmtId="0" fontId="5" fillId="38" borderId="17" xfId="1" applyBorder="1">
      <alignment vertical="center"/>
    </xf>
    <xf numFmtId="0" fontId="5" fillId="38" borderId="8" xfId="1" applyAlignment="1">
      <alignment vertical="center" wrapText="1"/>
    </xf>
    <xf numFmtId="14" fontId="10" fillId="4" borderId="1" xfId="21" applyNumberFormat="1">
      <alignment vertical="center"/>
    </xf>
    <xf numFmtId="44" fontId="10" fillId="4" borderId="1" xfId="10" applyFont="1" applyFill="1" applyBorder="1" applyAlignment="1" applyProtection="1">
      <alignment vertical="center"/>
    </xf>
    <xf numFmtId="0" fontId="5" fillId="38" borderId="17" xfId="1" applyBorder="1" applyAlignment="1">
      <alignment vertical="center" wrapText="1"/>
    </xf>
    <xf numFmtId="0" fontId="4" fillId="0" borderId="1" xfId="3" applyAlignment="1">
      <alignment vertical="center" wrapText="1"/>
    </xf>
    <xf numFmtId="44" fontId="4" fillId="0" borderId="1" xfId="3" applyNumberFormat="1">
      <alignment vertical="center"/>
    </xf>
    <xf numFmtId="0" fontId="4" fillId="42" borderId="1" xfId="3" applyFill="1">
      <alignment vertical="center"/>
    </xf>
    <xf numFmtId="0" fontId="20" fillId="0" borderId="7" xfId="13" applyAlignment="1">
      <alignment vertical="center"/>
    </xf>
    <xf numFmtId="169" fontId="10" fillId="4" borderId="1" xfId="10" applyNumberFormat="1" applyFont="1" applyFill="1" applyBorder="1" applyAlignment="1" applyProtection="1">
      <alignment vertical="center"/>
    </xf>
    <xf numFmtId="44" fontId="4" fillId="4" borderId="1" xfId="3" applyNumberFormat="1" applyFill="1">
      <alignment vertical="center"/>
    </xf>
    <xf numFmtId="0" fontId="22" fillId="0" borderId="6" xfId="15" applyAlignment="1">
      <alignment vertical="center"/>
    </xf>
    <xf numFmtId="14" fontId="0" fillId="0" borderId="0" xfId="0" applyNumberFormat="1">
      <alignment vertical="center"/>
    </xf>
    <xf numFmtId="170" fontId="4" fillId="0" borderId="1" xfId="3" applyNumberFormat="1">
      <alignment vertical="center"/>
    </xf>
    <xf numFmtId="0" fontId="3" fillId="5" borderId="16" xfId="4" applyBorder="1" applyAlignment="1">
      <alignment vertical="center"/>
    </xf>
    <xf numFmtId="0" fontId="10" fillId="4" borderId="1" xfId="21">
      <alignment vertical="center"/>
    </xf>
    <xf numFmtId="44" fontId="10" fillId="4" borderId="1" xfId="21" applyNumberFormat="1">
      <alignment vertical="center"/>
    </xf>
    <xf numFmtId="171" fontId="0" fillId="0" borderId="0" xfId="0" applyNumberFormat="1">
      <alignment vertical="center"/>
    </xf>
    <xf numFmtId="44" fontId="19" fillId="0" borderId="0" xfId="10" applyFont="1" applyFill="1" applyBorder="1" applyAlignment="1" applyProtection="1">
      <alignment vertical="center"/>
    </xf>
    <xf numFmtId="0" fontId="0" fillId="43" borderId="0" xfId="0" applyFill="1">
      <alignment vertical="center"/>
    </xf>
    <xf numFmtId="0" fontId="4" fillId="43" borderId="1" xfId="3" applyFill="1">
      <alignment vertical="center"/>
    </xf>
    <xf numFmtId="0" fontId="8" fillId="43" borderId="2" xfId="12" applyFill="1" applyAlignment="1">
      <alignment vertical="center"/>
    </xf>
    <xf numFmtId="0" fontId="24" fillId="43" borderId="0" xfId="0" applyFont="1" applyFill="1">
      <alignment vertical="center"/>
    </xf>
    <xf numFmtId="0" fontId="23" fillId="43" borderId="7" xfId="11" applyFill="1" applyAlignment="1">
      <alignment vertical="center"/>
    </xf>
    <xf numFmtId="167" fontId="26" fillId="43" borderId="0" xfId="0" applyNumberFormat="1" applyFont="1" applyFill="1" applyAlignment="1">
      <alignment horizontal="left" vertical="center"/>
    </xf>
    <xf numFmtId="0" fontId="27" fillId="43" borderId="0" xfId="0" applyFont="1" applyFill="1" applyAlignment="1"/>
    <xf numFmtId="172" fontId="4" fillId="0" borderId="1" xfId="10" applyNumberFormat="1" applyFont="1" applyBorder="1" applyAlignment="1" applyProtection="1">
      <alignment vertical="center"/>
    </xf>
    <xf numFmtId="14" fontId="22" fillId="0" borderId="6" xfId="15" applyNumberFormat="1" applyAlignment="1">
      <alignment vertical="center"/>
    </xf>
    <xf numFmtId="0" fontId="3" fillId="5" borderId="18" xfId="4" applyBorder="1" applyAlignment="1">
      <alignment vertical="center"/>
    </xf>
    <xf numFmtId="0" fontId="19" fillId="0" borderId="0" xfId="26" applyBorder="1" applyAlignment="1">
      <alignment vertical="center"/>
    </xf>
    <xf numFmtId="165" fontId="10" fillId="4" borderId="1" xfId="21" applyNumberFormat="1">
      <alignment vertical="center"/>
    </xf>
    <xf numFmtId="165" fontId="0" fillId="0" borderId="0" xfId="0" applyNumberFormat="1">
      <alignment vertical="center"/>
    </xf>
    <xf numFmtId="0" fontId="5" fillId="44" borderId="0" xfId="1" applyFill="1" applyBorder="1">
      <alignment vertical="center"/>
    </xf>
    <xf numFmtId="0" fontId="4" fillId="43" borderId="1" xfId="3" applyFill="1" applyAlignment="1">
      <alignment vertical="center" wrapText="1"/>
    </xf>
    <xf numFmtId="173" fontId="0" fillId="0" borderId="0" xfId="0" applyNumberFormat="1">
      <alignment vertical="center"/>
    </xf>
    <xf numFmtId="169" fontId="0" fillId="0" borderId="0" xfId="0" applyNumberFormat="1">
      <alignment vertical="center"/>
    </xf>
    <xf numFmtId="166" fontId="1" fillId="0" borderId="0" xfId="56" applyNumberFormat="1" applyAlignment="1">
      <alignment vertical="top"/>
    </xf>
    <xf numFmtId="0" fontId="34" fillId="0" borderId="0" xfId="26" applyFont="1" applyAlignment="1">
      <alignment vertical="center"/>
    </xf>
    <xf numFmtId="0" fontId="35" fillId="0" borderId="0" xfId="26" applyFont="1" applyAlignment="1">
      <alignment vertical="center"/>
    </xf>
    <xf numFmtId="165" fontId="10" fillId="42" borderId="1" xfId="21" applyNumberFormat="1" applyFill="1">
      <alignment vertical="center"/>
    </xf>
    <xf numFmtId="17" fontId="3" fillId="39" borderId="1" xfId="2" applyNumberFormat="1">
      <alignment vertical="center"/>
    </xf>
    <xf numFmtId="167" fontId="3" fillId="39" borderId="1" xfId="2" applyNumberFormat="1">
      <alignment vertical="center"/>
    </xf>
    <xf numFmtId="166" fontId="4" fillId="0" borderId="15" xfId="3" applyNumberFormat="1" applyBorder="1">
      <alignment vertical="center"/>
    </xf>
    <xf numFmtId="0" fontId="1" fillId="45" borderId="0" xfId="56" applyFill="1" applyAlignment="1">
      <alignment wrapText="1"/>
    </xf>
    <xf numFmtId="0" fontId="1" fillId="45" borderId="0" xfId="56" applyFill="1"/>
    <xf numFmtId="0" fontId="5" fillId="38" borderId="19" xfId="1" applyBorder="1" applyAlignment="1">
      <alignment vertical="center" wrapText="1"/>
    </xf>
    <xf numFmtId="166" fontId="36" fillId="4" borderId="15" xfId="21" applyNumberFormat="1" applyFont="1" applyBorder="1">
      <alignment vertical="center"/>
    </xf>
    <xf numFmtId="166" fontId="3" fillId="45" borderId="0" xfId="57" applyNumberFormat="1" applyFont="1" applyFill="1" applyBorder="1"/>
    <xf numFmtId="166" fontId="36" fillId="37" borderId="15" xfId="53" applyNumberFormat="1" applyFont="1" applyBorder="1">
      <alignment vertical="center"/>
    </xf>
    <xf numFmtId="44" fontId="36" fillId="37" borderId="15" xfId="53" applyNumberFormat="1" applyFont="1" applyBorder="1">
      <alignment vertical="center"/>
    </xf>
    <xf numFmtId="166" fontId="3" fillId="45" borderId="15" xfId="57" applyNumberFormat="1" applyFont="1" applyFill="1" applyBorder="1"/>
    <xf numFmtId="166" fontId="37" fillId="45" borderId="0" xfId="57" applyNumberFormat="1" applyFont="1" applyFill="1" applyBorder="1"/>
    <xf numFmtId="0" fontId="27" fillId="45" borderId="15" xfId="56" applyFont="1" applyFill="1" applyBorder="1"/>
    <xf numFmtId="0" fontId="38" fillId="5" borderId="18" xfId="4" applyFont="1" applyBorder="1" applyAlignment="1">
      <alignment vertical="center" wrapText="1"/>
    </xf>
    <xf numFmtId="0" fontId="2" fillId="45" borderId="0" xfId="56" applyFont="1" applyFill="1" applyAlignment="1">
      <alignment wrapText="1"/>
    </xf>
    <xf numFmtId="0" fontId="2" fillId="45" borderId="0" xfId="56" applyFont="1" applyFill="1"/>
    <xf numFmtId="166" fontId="4" fillId="0" borderId="18" xfId="3" applyNumberFormat="1" applyBorder="1">
      <alignment vertical="center"/>
    </xf>
    <xf numFmtId="166" fontId="36" fillId="4" borderId="18" xfId="21" applyNumberFormat="1" applyFont="1" applyBorder="1">
      <alignment vertical="center"/>
    </xf>
    <xf numFmtId="166" fontId="3" fillId="45" borderId="22" xfId="57" applyNumberFormat="1" applyFont="1" applyFill="1" applyBorder="1"/>
    <xf numFmtId="166" fontId="36" fillId="37" borderId="18" xfId="53" applyNumberFormat="1" applyFont="1" applyBorder="1">
      <alignment vertical="center"/>
    </xf>
    <xf numFmtId="44" fontId="36" fillId="37" borderId="18" xfId="53" applyNumberFormat="1" applyFont="1" applyBorder="1">
      <alignment vertical="center"/>
    </xf>
    <xf numFmtId="166" fontId="3" fillId="45" borderId="18" xfId="57" applyNumberFormat="1" applyFont="1" applyFill="1" applyBorder="1"/>
    <xf numFmtId="0" fontId="27" fillId="45" borderId="0" xfId="56" applyFont="1" applyFill="1"/>
    <xf numFmtId="166" fontId="4" fillId="0" borderId="21" xfId="3" applyNumberFormat="1" applyBorder="1">
      <alignment vertical="center"/>
    </xf>
    <xf numFmtId="166" fontId="36" fillId="4" borderId="21" xfId="21" applyNumberFormat="1" applyFont="1" applyBorder="1">
      <alignment vertical="center"/>
    </xf>
    <xf numFmtId="0" fontId="27" fillId="45" borderId="23" xfId="56" applyFont="1" applyFill="1" applyBorder="1"/>
    <xf numFmtId="166" fontId="36" fillId="37" borderId="21" xfId="53" applyNumberFormat="1" applyFont="1" applyBorder="1">
      <alignment vertical="center"/>
    </xf>
    <xf numFmtId="44" fontId="36" fillId="37" borderId="21" xfId="53" applyNumberFormat="1" applyFont="1" applyBorder="1">
      <alignment vertical="center"/>
    </xf>
    <xf numFmtId="0" fontId="27" fillId="45" borderId="21" xfId="56" applyFont="1" applyFill="1" applyBorder="1"/>
    <xf numFmtId="166" fontId="4" fillId="0" borderId="24" xfId="3" applyNumberFormat="1" applyBorder="1">
      <alignment vertical="center"/>
    </xf>
    <xf numFmtId="166" fontId="4" fillId="0" borderId="22" xfId="3" applyNumberFormat="1" applyBorder="1">
      <alignment vertical="center"/>
    </xf>
    <xf numFmtId="166" fontId="4" fillId="0" borderId="25" xfId="3" applyNumberFormat="1" applyBorder="1">
      <alignment vertical="center"/>
    </xf>
    <xf numFmtId="166" fontId="4" fillId="0" borderId="26" xfId="3" applyNumberFormat="1" applyBorder="1">
      <alignment vertical="center"/>
    </xf>
    <xf numFmtId="166" fontId="4" fillId="0" borderId="0" xfId="3" applyNumberFormat="1" applyBorder="1">
      <alignment vertical="center"/>
    </xf>
    <xf numFmtId="166" fontId="4" fillId="0" borderId="16" xfId="3" applyNumberFormat="1" applyBorder="1">
      <alignment vertical="center"/>
    </xf>
    <xf numFmtId="166" fontId="4" fillId="0" borderId="27" xfId="3" applyNumberFormat="1" applyBorder="1">
      <alignment vertical="center"/>
    </xf>
    <xf numFmtId="166" fontId="4" fillId="0" borderId="23" xfId="3" applyNumberFormat="1" applyBorder="1">
      <alignment vertical="center"/>
    </xf>
    <xf numFmtId="166" fontId="4" fillId="0" borderId="28" xfId="3" applyNumberFormat="1" applyBorder="1">
      <alignment vertical="center"/>
    </xf>
    <xf numFmtId="166" fontId="36" fillId="37" borderId="20" xfId="53" applyNumberFormat="1" applyFont="1" applyBorder="1">
      <alignment vertical="center"/>
    </xf>
    <xf numFmtId="166" fontId="39" fillId="0" borderId="18" xfId="3" applyNumberFormat="1" applyFont="1" applyBorder="1">
      <alignment vertical="center"/>
    </xf>
    <xf numFmtId="166" fontId="39" fillId="0" borderId="15" xfId="3" applyNumberFormat="1" applyFont="1" applyBorder="1">
      <alignment vertical="center"/>
    </xf>
    <xf numFmtId="166" fontId="39" fillId="0" borderId="21" xfId="3" applyNumberFormat="1" applyFont="1" applyBorder="1">
      <alignment vertical="center"/>
    </xf>
    <xf numFmtId="166" fontId="32" fillId="45" borderId="0" xfId="57" applyNumberFormat="1" applyFont="1" applyFill="1" applyBorder="1"/>
    <xf numFmtId="166" fontId="32" fillId="45" borderId="22" xfId="57" applyNumberFormat="1" applyFont="1" applyFill="1" applyBorder="1"/>
    <xf numFmtId="0" fontId="38" fillId="5" borderId="18" xfId="4" applyFont="1" applyBorder="1" applyAlignment="1">
      <alignment horizontal="left" vertical="center" wrapText="1"/>
    </xf>
    <xf numFmtId="0" fontId="3" fillId="46" borderId="18" xfId="4" applyFill="1" applyBorder="1" applyAlignment="1">
      <alignment horizontal="left" vertical="center" wrapText="1"/>
    </xf>
    <xf numFmtId="0" fontId="1" fillId="45" borderId="0" xfId="56" applyFill="1" applyAlignment="1">
      <alignment vertical="center" wrapText="1"/>
    </xf>
    <xf numFmtId="0" fontId="10" fillId="2" borderId="11" xfId="20" applyBorder="1" applyAlignment="1">
      <alignment horizontal="right" vertical="center"/>
    </xf>
    <xf numFmtId="0" fontId="10" fillId="2" borderId="12" xfId="20" applyBorder="1" applyAlignment="1">
      <alignment horizontal="right" vertical="center"/>
    </xf>
  </cellXfs>
  <cellStyles count="60">
    <cellStyle name="20% - Accent1" xfId="29" builtinId="30" hidden="1"/>
    <cellStyle name="20% - Accent2" xfId="33" builtinId="34" hidden="1"/>
    <cellStyle name="20% - Accent3" xfId="37" builtinId="38" hidden="1"/>
    <cellStyle name="20% - Accent4" xfId="41" builtinId="42" hidden="1"/>
    <cellStyle name="20% - Accent5" xfId="45" builtinId="46" hidden="1"/>
    <cellStyle name="20% - Accent6" xfId="49" builtinId="50" hidden="1"/>
    <cellStyle name="40% - Accent1" xfId="30" builtinId="31" hidden="1"/>
    <cellStyle name="40% - Accent2" xfId="34" builtinId="35" hidden="1"/>
    <cellStyle name="40% - Accent3" xfId="38" builtinId="39" hidden="1"/>
    <cellStyle name="40% - Accent4" xfId="42" builtinId="43" hidden="1"/>
    <cellStyle name="40% - Accent5" xfId="46" builtinId="47" hidden="1"/>
    <cellStyle name="40% - Accent6" xfId="50" builtinId="51" hidden="1"/>
    <cellStyle name="60% - Accent1" xfId="31" builtinId="32" hidden="1"/>
    <cellStyle name="60% - Accent2" xfId="35" builtinId="36" hidden="1"/>
    <cellStyle name="60% - Accent3" xfId="39" builtinId="40" hidden="1"/>
    <cellStyle name="60% - Accent4" xfId="43" builtinId="44" hidden="1"/>
    <cellStyle name="60% - Accent5" xfId="47" builtinId="48" hidden="1"/>
    <cellStyle name="60% - Accent6" xfId="51" builtinId="52" hidden="1"/>
    <cellStyle name="Accent1" xfId="28" builtinId="29" hidden="1"/>
    <cellStyle name="Accent2" xfId="32" builtinId="33" hidden="1"/>
    <cellStyle name="Accent3" xfId="36" builtinId="37" hidden="1"/>
    <cellStyle name="Accent4" xfId="40" builtinId="41" hidden="1"/>
    <cellStyle name="Accent5" xfId="44" builtinId="45" hidden="1"/>
    <cellStyle name="Accent6" xfId="48" builtinId="49" hidden="1"/>
    <cellStyle name="Bad" xfId="17" builtinId="27" customBuiltin="1"/>
    <cellStyle name="Calculation" xfId="21" builtinId="22" customBuiltin="1"/>
    <cellStyle name="Calculation with Different Formula" xfId="53" xr:uid="{86A69745-C685-4E53-A848-07ABA0DE5447}"/>
    <cellStyle name="Check Cell" xfId="23" builtinId="23" customBuiltin="1"/>
    <cellStyle name="Comma" xfId="6" builtinId="3" customBuiltin="1"/>
    <cellStyle name="Comma [0]" xfId="7" builtinId="6" hidden="1"/>
    <cellStyle name="Currency" xfId="10" builtinId="4" customBuiltin="1"/>
    <cellStyle name="Currency [0]" xfId="8" builtinId="7" hidden="1"/>
    <cellStyle name="Currency 2" xfId="57" xr:uid="{AD8ACFCD-3AD9-D146-A35F-C3418CC5DB44}"/>
    <cellStyle name="Datetime Format" xfId="52" xr:uid="{F8B743EC-3D1E-4EC9-851A-EB90DD1814C6}"/>
    <cellStyle name="Dropdown Input" xfId="54" xr:uid="{070CA8DA-14F5-407A-8D4C-695D910B2800}"/>
    <cellStyle name="Explanatory Text" xfId="26" builtinId="53" customBuiltin="1"/>
    <cellStyle name="Good" xfId="16" builtinId="26" customBuiltin="1"/>
    <cellStyle name="Heading 1" xfId="12" builtinId="16" customBuiltin="1"/>
    <cellStyle name="Heading 2" xfId="13" builtinId="17" customBuiltin="1"/>
    <cellStyle name="Heading 2 2" xfId="58" xr:uid="{BF9692ED-01AA-5049-83AB-E7A16CA583EE}"/>
    <cellStyle name="Heading 3" xfId="14" builtinId="18" customBuiltin="1"/>
    <cellStyle name="Heading 4" xfId="15" builtinId="19" customBuiltin="1"/>
    <cellStyle name="Hyperlink" xfId="9" builtinId="8" customBuiltin="1"/>
    <cellStyle name="Input" xfId="19" builtinId="20" customBuiltin="1"/>
    <cellStyle name="Input 2" xfId="59" xr:uid="{80B45A51-3923-004E-8FB2-D6C52C59A13D}"/>
    <cellStyle name="Linked Cell" xfId="22" builtinId="24" customBuiltin="1"/>
    <cellStyle name="Neutral" xfId="18" builtinId="28" customBuiltin="1"/>
    <cellStyle name="Normal" xfId="0" builtinId="0" customBuiltin="1"/>
    <cellStyle name="Normal 2" xfId="56" xr:uid="{D3CE902A-8ED5-1D4F-9B29-D566F204A63B}"/>
    <cellStyle name="Note" xfId="25" builtinId="10" customBuiltin="1"/>
    <cellStyle name="Output" xfId="20" builtinId="21" customBuiltin="1"/>
    <cellStyle name="Percent" xfId="5" builtinId="5" customBuiltin="1"/>
    <cellStyle name="Placeholder Data" xfId="55" xr:uid="{4EC3566B-4D15-1E4C-A893-6A923B2FCA92}"/>
    <cellStyle name="Table Header" xfId="1" xr:uid="{13587C19-EA50-488D-84F7-7E2E20679318}"/>
    <cellStyle name="Table Index" xfId="2" xr:uid="{E94AADE6-6DE4-4E30-ADB3-BBB185426671}"/>
    <cellStyle name="Table Sub-Header" xfId="4" xr:uid="{E6DE962F-309E-449D-AB36-9FD53AC7A115}"/>
    <cellStyle name="Table Value" xfId="3" xr:uid="{96588695-D2D5-4DE8-8EA4-3870B7FF2D45}"/>
    <cellStyle name="Title" xfId="11" builtinId="15" customBuiltin="1"/>
    <cellStyle name="Total" xfId="27" builtinId="25" customBuiltin="1"/>
    <cellStyle name="Warning Text" xfId="24" builtinId="11" customBuiltin="1"/>
  </cellStyles>
  <dxfs count="11">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9DE0EC88-2030-4FA3-81F1-541FB30632DE}">
      <tableStyleElement type="wholeTable" dxfId="10"/>
      <tableStyleElement type="headerRow" dxfId="9"/>
    </tableStyle>
  </tableStyles>
  <colors>
    <mruColors>
      <color rgb="FFFFFFCC"/>
      <color rgb="FFE85F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t>EDC Customer Charge Distribution by Year</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Summary!$C$33</c:f>
              <c:strCache>
                <c:ptCount val="1"/>
                <c:pt idx="0">
                  <c:v>Eversource_EMA</c:v>
                </c:pt>
              </c:strCache>
            </c:strRef>
          </c:tx>
          <c:spPr>
            <a:ln w="19050" cap="rnd">
              <a:noFill/>
              <a:round/>
            </a:ln>
            <a:effectLst/>
          </c:spPr>
          <c:marker>
            <c:symbol val="circle"/>
            <c:size val="5"/>
            <c:spPr>
              <a:solidFill>
                <a:schemeClr val="accent1"/>
              </a:solidFill>
              <a:ln w="9525">
                <a:solidFill>
                  <a:schemeClr val="accent1"/>
                </a:solidFill>
              </a:ln>
              <a:effectLst/>
            </c:spPr>
          </c:marker>
          <c:cat>
            <c:numRef>
              <c:f>Summary!$D$32:$H$32</c:f>
              <c:numCache>
                <c:formatCode>General</c:formatCode>
                <c:ptCount val="5"/>
                <c:pt idx="0">
                  <c:v>2019</c:v>
                </c:pt>
                <c:pt idx="1">
                  <c:v>2020</c:v>
                </c:pt>
                <c:pt idx="2">
                  <c:v>2021</c:v>
                </c:pt>
                <c:pt idx="3">
                  <c:v>2022</c:v>
                </c:pt>
                <c:pt idx="4">
                  <c:v>2023</c:v>
                </c:pt>
              </c:numCache>
            </c:numRef>
          </c:cat>
          <c:val>
            <c:numRef>
              <c:f>Summary!$D$33:$H$33</c:f>
              <c:numCache>
                <c:formatCode>"$"#,##0.00_);[Red]\("$"#,##0.00\)</c:formatCode>
                <c:ptCount val="5"/>
                <c:pt idx="0">
                  <c:v>7</c:v>
                </c:pt>
                <c:pt idx="1">
                  <c:v>7</c:v>
                </c:pt>
                <c:pt idx="2">
                  <c:v>7</c:v>
                </c:pt>
                <c:pt idx="3">
                  <c:v>7</c:v>
                </c:pt>
                <c:pt idx="4">
                  <c:v>10</c:v>
                </c:pt>
              </c:numCache>
            </c:numRef>
          </c:val>
          <c:smooth val="0"/>
          <c:extLst>
            <c:ext xmlns:c16="http://schemas.microsoft.com/office/drawing/2014/chart" uri="{C3380CC4-5D6E-409C-BE32-E72D297353CC}">
              <c16:uniqueId val="{00000000-D8DA-D94A-84EB-4D879EBB8836}"/>
            </c:ext>
          </c:extLst>
        </c:ser>
        <c:ser>
          <c:idx val="1"/>
          <c:order val="1"/>
          <c:tx>
            <c:strRef>
              <c:f>Summary!$C$34</c:f>
              <c:strCache>
                <c:ptCount val="1"/>
                <c:pt idx="0">
                  <c:v>Eversource_WMA</c:v>
                </c:pt>
              </c:strCache>
            </c:strRef>
          </c:tx>
          <c:spPr>
            <a:ln w="19050" cap="rnd">
              <a:noFill/>
              <a:round/>
            </a:ln>
            <a:effectLst/>
          </c:spPr>
          <c:marker>
            <c:symbol val="circle"/>
            <c:size val="5"/>
            <c:spPr>
              <a:solidFill>
                <a:schemeClr val="accent2"/>
              </a:solidFill>
              <a:ln w="9525">
                <a:solidFill>
                  <a:schemeClr val="accent2"/>
                </a:solidFill>
              </a:ln>
              <a:effectLst/>
            </c:spPr>
          </c:marker>
          <c:cat>
            <c:numRef>
              <c:f>Summary!$D$32:$H$32</c:f>
              <c:numCache>
                <c:formatCode>General</c:formatCode>
                <c:ptCount val="5"/>
                <c:pt idx="0">
                  <c:v>2019</c:v>
                </c:pt>
                <c:pt idx="1">
                  <c:v>2020</c:v>
                </c:pt>
                <c:pt idx="2">
                  <c:v>2021</c:v>
                </c:pt>
                <c:pt idx="3">
                  <c:v>2022</c:v>
                </c:pt>
                <c:pt idx="4">
                  <c:v>2023</c:v>
                </c:pt>
              </c:numCache>
            </c:numRef>
          </c:cat>
          <c:val>
            <c:numRef>
              <c:f>Summary!$D$34:$H$34</c:f>
              <c:numCache>
                <c:formatCode>"$"#,##0.00_);[Red]\("$"#,##0.00\)</c:formatCode>
                <c:ptCount val="5"/>
                <c:pt idx="0">
                  <c:v>7</c:v>
                </c:pt>
                <c:pt idx="1">
                  <c:v>7</c:v>
                </c:pt>
                <c:pt idx="2">
                  <c:v>7</c:v>
                </c:pt>
                <c:pt idx="3">
                  <c:v>7</c:v>
                </c:pt>
                <c:pt idx="4">
                  <c:v>10</c:v>
                </c:pt>
              </c:numCache>
            </c:numRef>
          </c:val>
          <c:smooth val="0"/>
          <c:extLst>
            <c:ext xmlns:c16="http://schemas.microsoft.com/office/drawing/2014/chart" uri="{C3380CC4-5D6E-409C-BE32-E72D297353CC}">
              <c16:uniqueId val="{00000001-D8DA-D94A-84EB-4D879EBB8836}"/>
            </c:ext>
          </c:extLst>
        </c:ser>
        <c:ser>
          <c:idx val="2"/>
          <c:order val="2"/>
          <c:tx>
            <c:strRef>
              <c:f>Summary!$C$35</c:f>
              <c:strCache>
                <c:ptCount val="1"/>
                <c:pt idx="0">
                  <c:v>National Grid</c:v>
                </c:pt>
              </c:strCache>
            </c:strRef>
          </c:tx>
          <c:spPr>
            <a:ln w="19050" cap="rnd">
              <a:noFill/>
              <a:round/>
            </a:ln>
            <a:effectLst/>
          </c:spPr>
          <c:marker>
            <c:symbol val="circle"/>
            <c:size val="5"/>
            <c:spPr>
              <a:solidFill>
                <a:schemeClr val="accent3"/>
              </a:solidFill>
              <a:ln w="9525">
                <a:solidFill>
                  <a:schemeClr val="accent3"/>
                </a:solidFill>
              </a:ln>
              <a:effectLst/>
            </c:spPr>
          </c:marker>
          <c:cat>
            <c:numRef>
              <c:f>Summary!$D$32:$H$32</c:f>
              <c:numCache>
                <c:formatCode>General</c:formatCode>
                <c:ptCount val="5"/>
                <c:pt idx="0">
                  <c:v>2019</c:v>
                </c:pt>
                <c:pt idx="1">
                  <c:v>2020</c:v>
                </c:pt>
                <c:pt idx="2">
                  <c:v>2021</c:v>
                </c:pt>
                <c:pt idx="3">
                  <c:v>2022</c:v>
                </c:pt>
                <c:pt idx="4">
                  <c:v>2023</c:v>
                </c:pt>
              </c:numCache>
            </c:numRef>
          </c:cat>
          <c:val>
            <c:numRef>
              <c:f>Summary!$D$35:$H$35</c:f>
              <c:numCache>
                <c:formatCode>"$"#,##0.00_);[Red]\("$"#,##0.00\)</c:formatCode>
                <c:ptCount val="5"/>
                <c:pt idx="0">
                  <c:v>5.75</c:v>
                </c:pt>
                <c:pt idx="1">
                  <c:v>7</c:v>
                </c:pt>
                <c:pt idx="2">
                  <c:v>7</c:v>
                </c:pt>
                <c:pt idx="3">
                  <c:v>7</c:v>
                </c:pt>
                <c:pt idx="4">
                  <c:v>7</c:v>
                </c:pt>
              </c:numCache>
            </c:numRef>
          </c:val>
          <c:smooth val="0"/>
          <c:extLst>
            <c:ext xmlns:c16="http://schemas.microsoft.com/office/drawing/2014/chart" uri="{C3380CC4-5D6E-409C-BE32-E72D297353CC}">
              <c16:uniqueId val="{00000002-D8DA-D94A-84EB-4D879EBB8836}"/>
            </c:ext>
          </c:extLst>
        </c:ser>
        <c:ser>
          <c:idx val="3"/>
          <c:order val="3"/>
          <c:tx>
            <c:strRef>
              <c:f>Summary!$C$36</c:f>
              <c:strCache>
                <c:ptCount val="1"/>
                <c:pt idx="0">
                  <c:v>Unitil</c:v>
                </c:pt>
              </c:strCache>
            </c:strRef>
          </c:tx>
          <c:spPr>
            <a:ln w="19050" cap="rnd">
              <a:noFill/>
              <a:round/>
            </a:ln>
            <a:effectLst/>
          </c:spPr>
          <c:marker>
            <c:symbol val="circle"/>
            <c:size val="5"/>
            <c:spPr>
              <a:solidFill>
                <a:schemeClr val="accent4"/>
              </a:solidFill>
              <a:ln w="9525">
                <a:solidFill>
                  <a:schemeClr val="accent4"/>
                </a:solidFill>
              </a:ln>
              <a:effectLst/>
            </c:spPr>
          </c:marker>
          <c:cat>
            <c:numRef>
              <c:f>Summary!$D$32:$H$32</c:f>
              <c:numCache>
                <c:formatCode>General</c:formatCode>
                <c:ptCount val="5"/>
                <c:pt idx="0">
                  <c:v>2019</c:v>
                </c:pt>
                <c:pt idx="1">
                  <c:v>2020</c:v>
                </c:pt>
                <c:pt idx="2">
                  <c:v>2021</c:v>
                </c:pt>
                <c:pt idx="3">
                  <c:v>2022</c:v>
                </c:pt>
                <c:pt idx="4">
                  <c:v>2023</c:v>
                </c:pt>
              </c:numCache>
            </c:numRef>
          </c:cat>
          <c:val>
            <c:numRef>
              <c:f>Summary!$D$36:$H$36</c:f>
              <c:numCache>
                <c:formatCode>"$"#,##0.00_);[Red]\("$"#,##0.00\)</c:formatCode>
                <c:ptCount val="5"/>
                <c:pt idx="0">
                  <c:v>7</c:v>
                </c:pt>
                <c:pt idx="1">
                  <c:v>7</c:v>
                </c:pt>
                <c:pt idx="2">
                  <c:v>7</c:v>
                </c:pt>
                <c:pt idx="3">
                  <c:v>7</c:v>
                </c:pt>
                <c:pt idx="4">
                  <c:v>7</c:v>
                </c:pt>
              </c:numCache>
            </c:numRef>
          </c:val>
          <c:smooth val="0"/>
          <c:extLst>
            <c:ext xmlns:c16="http://schemas.microsoft.com/office/drawing/2014/chart" uri="{C3380CC4-5D6E-409C-BE32-E72D297353CC}">
              <c16:uniqueId val="{00000003-D8DA-D94A-84EB-4D879EBB8836}"/>
            </c:ext>
          </c:extLst>
        </c:ser>
        <c:dLbls>
          <c:showLegendKey val="0"/>
          <c:showVal val="0"/>
          <c:showCatName val="0"/>
          <c:showSerName val="0"/>
          <c:showPercent val="0"/>
          <c:showBubbleSize val="0"/>
        </c:dLbls>
        <c:marker val="1"/>
        <c:smooth val="0"/>
        <c:axId val="234228287"/>
        <c:axId val="1956161903"/>
      </c:lineChart>
      <c:catAx>
        <c:axId val="234228287"/>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956161903"/>
        <c:crosses val="autoZero"/>
        <c:auto val="1"/>
        <c:lblAlgn val="ctr"/>
        <c:lblOffset val="100"/>
        <c:noMultiLvlLbl val="1"/>
      </c:catAx>
      <c:valAx>
        <c:axId val="1956161903"/>
        <c:scaling>
          <c:orientation val="minMax"/>
          <c:max val="16"/>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nominal $/cust-mo</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quot;$&quot;#,##0_);[Red]\(&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2342282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t>EDC Volumetric Charge Distribution by Year</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Summary!$C$24</c:f>
              <c:strCache>
                <c:ptCount val="1"/>
                <c:pt idx="0">
                  <c:v>Eversource_EMA</c:v>
                </c:pt>
              </c:strCache>
            </c:strRef>
          </c:tx>
          <c:spPr>
            <a:ln w="19050" cap="rnd">
              <a:noFill/>
              <a:round/>
            </a:ln>
            <a:effectLst/>
          </c:spPr>
          <c:marker>
            <c:symbol val="circle"/>
            <c:size val="5"/>
            <c:spPr>
              <a:solidFill>
                <a:schemeClr val="accent1"/>
              </a:solidFill>
              <a:ln w="9525">
                <a:solidFill>
                  <a:schemeClr val="accent1"/>
                </a:solidFill>
              </a:ln>
              <a:effectLst/>
            </c:spPr>
          </c:marker>
          <c:cat>
            <c:numRef>
              <c:f>Summary!$D$23:$H$23</c:f>
              <c:numCache>
                <c:formatCode>General</c:formatCode>
                <c:ptCount val="5"/>
                <c:pt idx="0">
                  <c:v>2019</c:v>
                </c:pt>
                <c:pt idx="1">
                  <c:v>2020</c:v>
                </c:pt>
                <c:pt idx="2">
                  <c:v>2021</c:v>
                </c:pt>
                <c:pt idx="3">
                  <c:v>2022</c:v>
                </c:pt>
                <c:pt idx="4">
                  <c:v>2023</c:v>
                </c:pt>
              </c:numCache>
            </c:numRef>
          </c:cat>
          <c:val>
            <c:numRef>
              <c:f>Summary!$D$24:$H$24</c:f>
              <c:numCache>
                <c:formatCode>"$"#,##0.00000_);[Red]\("$"#,##0.00000\)</c:formatCode>
                <c:ptCount val="5"/>
                <c:pt idx="0">
                  <c:v>0.23001333333333326</c:v>
                </c:pt>
                <c:pt idx="1">
                  <c:v>0.22303166666666657</c:v>
                </c:pt>
                <c:pt idx="2">
                  <c:v>0.23750499999999991</c:v>
                </c:pt>
                <c:pt idx="3">
                  <c:v>0.30820999999999976</c:v>
                </c:pt>
                <c:pt idx="4">
                  <c:v>0.35590499999999969</c:v>
                </c:pt>
              </c:numCache>
            </c:numRef>
          </c:val>
          <c:smooth val="0"/>
          <c:extLst>
            <c:ext xmlns:c16="http://schemas.microsoft.com/office/drawing/2014/chart" uri="{C3380CC4-5D6E-409C-BE32-E72D297353CC}">
              <c16:uniqueId val="{00000000-84BD-F24D-81FD-8F6B2E3201D5}"/>
            </c:ext>
          </c:extLst>
        </c:ser>
        <c:ser>
          <c:idx val="1"/>
          <c:order val="1"/>
          <c:tx>
            <c:strRef>
              <c:f>Summary!$C$25</c:f>
              <c:strCache>
                <c:ptCount val="1"/>
                <c:pt idx="0">
                  <c:v>Eversource_WMA</c:v>
                </c:pt>
              </c:strCache>
            </c:strRef>
          </c:tx>
          <c:spPr>
            <a:ln w="19050" cap="rnd">
              <a:noFill/>
              <a:round/>
            </a:ln>
            <a:effectLst/>
          </c:spPr>
          <c:marker>
            <c:symbol val="circle"/>
            <c:size val="5"/>
            <c:spPr>
              <a:solidFill>
                <a:schemeClr val="accent2"/>
              </a:solidFill>
              <a:ln w="9525">
                <a:solidFill>
                  <a:schemeClr val="accent2"/>
                </a:solidFill>
              </a:ln>
              <a:effectLst/>
            </c:spPr>
          </c:marker>
          <c:cat>
            <c:numRef>
              <c:f>Summary!$D$23:$H$23</c:f>
              <c:numCache>
                <c:formatCode>General</c:formatCode>
                <c:ptCount val="5"/>
                <c:pt idx="0">
                  <c:v>2019</c:v>
                </c:pt>
                <c:pt idx="1">
                  <c:v>2020</c:v>
                </c:pt>
                <c:pt idx="2">
                  <c:v>2021</c:v>
                </c:pt>
                <c:pt idx="3">
                  <c:v>2022</c:v>
                </c:pt>
                <c:pt idx="4">
                  <c:v>2023</c:v>
                </c:pt>
              </c:numCache>
            </c:numRef>
          </c:cat>
          <c:val>
            <c:numRef>
              <c:f>Summary!$D$25:$H$25</c:f>
              <c:numCache>
                <c:formatCode>"$"#,##0.00000_);[Red]\("$"#,##0.00000\)</c:formatCode>
                <c:ptCount val="5"/>
                <c:pt idx="0">
                  <c:v>0.21482833333333307</c:v>
                </c:pt>
                <c:pt idx="1">
                  <c:v>0.21398166666666643</c:v>
                </c:pt>
                <c:pt idx="2">
                  <c:v>0.2248649999999999</c:v>
                </c:pt>
                <c:pt idx="3">
                  <c:v>0.28347999999999973</c:v>
                </c:pt>
                <c:pt idx="4">
                  <c:v>0.33075499999999969</c:v>
                </c:pt>
              </c:numCache>
            </c:numRef>
          </c:val>
          <c:smooth val="0"/>
          <c:extLst>
            <c:ext xmlns:c16="http://schemas.microsoft.com/office/drawing/2014/chart" uri="{C3380CC4-5D6E-409C-BE32-E72D297353CC}">
              <c16:uniqueId val="{00000001-84BD-F24D-81FD-8F6B2E3201D5}"/>
            </c:ext>
          </c:extLst>
        </c:ser>
        <c:ser>
          <c:idx val="2"/>
          <c:order val="2"/>
          <c:tx>
            <c:strRef>
              <c:f>Summary!$C$26</c:f>
              <c:strCache>
                <c:ptCount val="1"/>
                <c:pt idx="0">
                  <c:v>National Grid</c:v>
                </c:pt>
              </c:strCache>
            </c:strRef>
          </c:tx>
          <c:spPr>
            <a:ln w="19050" cap="rnd">
              <a:noFill/>
              <a:round/>
            </a:ln>
            <a:effectLst/>
          </c:spPr>
          <c:marker>
            <c:symbol val="circle"/>
            <c:size val="5"/>
            <c:spPr>
              <a:solidFill>
                <a:schemeClr val="accent3"/>
              </a:solidFill>
              <a:ln w="9525">
                <a:solidFill>
                  <a:schemeClr val="accent3"/>
                </a:solidFill>
              </a:ln>
              <a:effectLst/>
            </c:spPr>
          </c:marker>
          <c:cat>
            <c:numRef>
              <c:f>Summary!$D$23:$H$23</c:f>
              <c:numCache>
                <c:formatCode>General</c:formatCode>
                <c:ptCount val="5"/>
                <c:pt idx="0">
                  <c:v>2019</c:v>
                </c:pt>
                <c:pt idx="1">
                  <c:v>2020</c:v>
                </c:pt>
                <c:pt idx="2">
                  <c:v>2021</c:v>
                </c:pt>
                <c:pt idx="3">
                  <c:v>2022</c:v>
                </c:pt>
                <c:pt idx="4">
                  <c:v>2023</c:v>
                </c:pt>
              </c:numCache>
            </c:numRef>
          </c:cat>
          <c:val>
            <c:numRef>
              <c:f>Summary!$D$26:$H$26</c:f>
              <c:numCache>
                <c:formatCode>"$"#,##0.00000_);[Red]\("$"#,##0.00000\)</c:formatCode>
                <c:ptCount val="5"/>
                <c:pt idx="0">
                  <c:v>0.23879</c:v>
                </c:pt>
                <c:pt idx="1">
                  <c:v>0.24110750000000003</c:v>
                </c:pt>
                <c:pt idx="2">
                  <c:v>0.25139999999999996</c:v>
                </c:pt>
                <c:pt idx="3">
                  <c:v>0.3023308333333331</c:v>
                </c:pt>
                <c:pt idx="4">
                  <c:v>0.3669049999999997</c:v>
                </c:pt>
              </c:numCache>
            </c:numRef>
          </c:val>
          <c:smooth val="0"/>
          <c:extLst>
            <c:ext xmlns:c16="http://schemas.microsoft.com/office/drawing/2014/chart" uri="{C3380CC4-5D6E-409C-BE32-E72D297353CC}">
              <c16:uniqueId val="{00000002-84BD-F24D-81FD-8F6B2E3201D5}"/>
            </c:ext>
          </c:extLst>
        </c:ser>
        <c:ser>
          <c:idx val="3"/>
          <c:order val="3"/>
          <c:tx>
            <c:strRef>
              <c:f>Summary!$C$27</c:f>
              <c:strCache>
                <c:ptCount val="1"/>
                <c:pt idx="0">
                  <c:v>Unitil</c:v>
                </c:pt>
              </c:strCache>
            </c:strRef>
          </c:tx>
          <c:spPr>
            <a:ln w="19050" cap="rnd">
              <a:noFill/>
              <a:round/>
            </a:ln>
            <a:effectLst/>
          </c:spPr>
          <c:marker>
            <c:symbol val="circle"/>
            <c:size val="5"/>
            <c:spPr>
              <a:solidFill>
                <a:schemeClr val="accent4"/>
              </a:solidFill>
              <a:ln w="9525">
                <a:solidFill>
                  <a:schemeClr val="accent4"/>
                </a:solidFill>
              </a:ln>
              <a:effectLst/>
            </c:spPr>
          </c:marker>
          <c:cat>
            <c:numRef>
              <c:f>Summary!$D$23:$H$23</c:f>
              <c:numCache>
                <c:formatCode>General</c:formatCode>
                <c:ptCount val="5"/>
                <c:pt idx="0">
                  <c:v>2019</c:v>
                </c:pt>
                <c:pt idx="1">
                  <c:v>2020</c:v>
                </c:pt>
                <c:pt idx="2">
                  <c:v>2021</c:v>
                </c:pt>
                <c:pt idx="3">
                  <c:v>2022</c:v>
                </c:pt>
                <c:pt idx="4">
                  <c:v>2023</c:v>
                </c:pt>
              </c:numCache>
            </c:numRef>
          </c:cat>
          <c:val>
            <c:numRef>
              <c:f>Summary!$D$27:$H$27</c:f>
              <c:numCache>
                <c:formatCode>"$"#,##0.00000_);[Red]\("$"#,##0.00000\)</c:formatCode>
                <c:ptCount val="5"/>
                <c:pt idx="0">
                  <c:v>0.25674333333333366</c:v>
                </c:pt>
                <c:pt idx="1">
                  <c:v>0.2586016666666669</c:v>
                </c:pt>
                <c:pt idx="2">
                  <c:v>0.2757883333333333</c:v>
                </c:pt>
                <c:pt idx="3">
                  <c:v>0.3275391666666666</c:v>
                </c:pt>
                <c:pt idx="4">
                  <c:v>0.41721416666666672</c:v>
                </c:pt>
              </c:numCache>
            </c:numRef>
          </c:val>
          <c:smooth val="0"/>
          <c:extLst>
            <c:ext xmlns:c16="http://schemas.microsoft.com/office/drawing/2014/chart" uri="{C3380CC4-5D6E-409C-BE32-E72D297353CC}">
              <c16:uniqueId val="{00000003-84BD-F24D-81FD-8F6B2E3201D5}"/>
            </c:ext>
          </c:extLst>
        </c:ser>
        <c:dLbls>
          <c:showLegendKey val="0"/>
          <c:showVal val="0"/>
          <c:showCatName val="0"/>
          <c:showSerName val="0"/>
          <c:showPercent val="0"/>
          <c:showBubbleSize val="0"/>
        </c:dLbls>
        <c:marker val="1"/>
        <c:smooth val="0"/>
        <c:axId val="234228287"/>
        <c:axId val="1956161903"/>
      </c:lineChart>
      <c:catAx>
        <c:axId val="234228287"/>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956161903"/>
        <c:crosses val="autoZero"/>
        <c:auto val="1"/>
        <c:lblAlgn val="ctr"/>
        <c:lblOffset val="100"/>
        <c:noMultiLvlLbl val="1"/>
      </c:catAx>
      <c:valAx>
        <c:axId val="1956161903"/>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nominal $/kWh</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quot;$&quot;#,##0.00_);[Red]\(&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2342282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Summary!$D$85</c:f>
          <c:strCache>
            <c:ptCount val="1"/>
            <c:pt idx="0">
              <c:v>Cost Category Breakdown by EDC for monthly bill with  600 kWh average usage in 2023</c:v>
            </c:pt>
          </c:strCache>
        </c:strRef>
      </c:tx>
      <c:overlay val="0"/>
      <c:spPr>
        <a:noFill/>
        <a:ln>
          <a:noFill/>
        </a:ln>
        <a:effectLst/>
      </c:spPr>
      <c:txPr>
        <a:bodyPr rot="0" vert="horz"/>
        <a:lstStyle/>
        <a:p>
          <a:pPr>
            <a:defRPr b="0"/>
          </a:pPr>
          <a:endParaRPr lang="en-US"/>
        </a:p>
      </c:txPr>
    </c:title>
    <c:autoTitleDeleted val="0"/>
    <c:plotArea>
      <c:layout/>
      <c:barChart>
        <c:barDir val="col"/>
        <c:grouping val="stacked"/>
        <c:varyColors val="0"/>
        <c:ser>
          <c:idx val="0"/>
          <c:order val="0"/>
          <c:tx>
            <c:strRef>
              <c:f>Summary!$D$89</c:f>
              <c:strCache>
                <c:ptCount val="1"/>
                <c:pt idx="0">
                  <c:v>Distribution System</c:v>
                </c:pt>
              </c:strCache>
            </c:strRef>
          </c:tx>
          <c:spPr>
            <a:solidFill>
              <a:schemeClr val="accent4"/>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Summary!$E$88:$H$88</c:f>
              <c:strCache>
                <c:ptCount val="4"/>
                <c:pt idx="0">
                  <c:v>Eversource_EMA</c:v>
                </c:pt>
                <c:pt idx="1">
                  <c:v>Eversource_WMA</c:v>
                </c:pt>
                <c:pt idx="2">
                  <c:v>National Grid</c:v>
                </c:pt>
                <c:pt idx="3">
                  <c:v>Unitil</c:v>
                </c:pt>
              </c:strCache>
            </c:strRef>
          </c:cat>
          <c:val>
            <c:numRef>
              <c:f>Summary!$E$89:$H$89</c:f>
              <c:numCache>
                <c:formatCode>_("$"* #,##0.00_);_("$"* \(#,##0.00\);_("$"* "-"??_);_(@_)</c:formatCode>
                <c:ptCount val="4"/>
                <c:pt idx="0">
                  <c:v>58.872999999999998</c:v>
                </c:pt>
                <c:pt idx="1">
                  <c:v>58.872999999999998</c:v>
                </c:pt>
                <c:pt idx="2">
                  <c:v>54.547999999999995</c:v>
                </c:pt>
                <c:pt idx="3">
                  <c:v>88.25200000000001</c:v>
                </c:pt>
              </c:numCache>
            </c:numRef>
          </c:val>
          <c:extLst>
            <c:ext xmlns:c16="http://schemas.microsoft.com/office/drawing/2014/chart" uri="{C3380CC4-5D6E-409C-BE32-E72D297353CC}">
              <c16:uniqueId val="{00000011-18A2-0946-9869-9FA5F9FD9A44}"/>
            </c:ext>
          </c:extLst>
        </c:ser>
        <c:ser>
          <c:idx val="1"/>
          <c:order val="1"/>
          <c:tx>
            <c:strRef>
              <c:f>Summary!$D$90</c:f>
              <c:strCache>
                <c:ptCount val="1"/>
                <c:pt idx="0">
                  <c:v>Transmission System</c:v>
                </c:pt>
              </c:strCache>
            </c:strRef>
          </c:tx>
          <c:spPr>
            <a:solidFill>
              <a:schemeClr val="bg2">
                <a:lumMod val="75000"/>
              </a:schemeClr>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Summary!$E$88:$H$88</c:f>
              <c:strCache>
                <c:ptCount val="4"/>
                <c:pt idx="0">
                  <c:v>Eversource_EMA</c:v>
                </c:pt>
                <c:pt idx="1">
                  <c:v>Eversource_WMA</c:v>
                </c:pt>
                <c:pt idx="2">
                  <c:v>National Grid</c:v>
                </c:pt>
                <c:pt idx="3">
                  <c:v>Unitil</c:v>
                </c:pt>
              </c:strCache>
            </c:strRef>
          </c:cat>
          <c:val>
            <c:numRef>
              <c:f>Summary!$E$90:$H$90</c:f>
              <c:numCache>
                <c:formatCode>_("$"* #,##0.00_);_("$"* \(#,##0.00\);_("$"* "-"??_);_(@_)</c:formatCode>
                <c:ptCount val="4"/>
                <c:pt idx="0">
                  <c:v>22.871999999999996</c:v>
                </c:pt>
                <c:pt idx="1">
                  <c:v>22.871999999999996</c:v>
                </c:pt>
                <c:pt idx="2">
                  <c:v>24.152000000000001</c:v>
                </c:pt>
                <c:pt idx="3">
                  <c:v>20.142000000000003</c:v>
                </c:pt>
              </c:numCache>
            </c:numRef>
          </c:val>
          <c:extLst>
            <c:ext xmlns:c16="http://schemas.microsoft.com/office/drawing/2014/chart" uri="{C3380CC4-5D6E-409C-BE32-E72D297353CC}">
              <c16:uniqueId val="{00000013-18A2-0946-9869-9FA5F9FD9A44}"/>
            </c:ext>
          </c:extLst>
        </c:ser>
        <c:ser>
          <c:idx val="2"/>
          <c:order val="2"/>
          <c:tx>
            <c:strRef>
              <c:f>Summary!$D$91</c:f>
              <c:strCache>
                <c:ptCount val="1"/>
                <c:pt idx="0">
                  <c:v>Other</c:v>
                </c:pt>
              </c:strCache>
            </c:strRef>
          </c:tx>
          <c:spPr>
            <a:solidFill>
              <a:srgbClr val="7030A0"/>
            </a:solidFill>
            <a:ln>
              <a:noFill/>
            </a:ln>
            <a:effec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Summary!$E$88:$H$88</c:f>
              <c:strCache>
                <c:ptCount val="4"/>
                <c:pt idx="0">
                  <c:v>Eversource_EMA</c:v>
                </c:pt>
                <c:pt idx="1">
                  <c:v>Eversource_WMA</c:v>
                </c:pt>
                <c:pt idx="2">
                  <c:v>National Grid</c:v>
                </c:pt>
                <c:pt idx="3">
                  <c:v>Unitil</c:v>
                </c:pt>
              </c:strCache>
            </c:strRef>
          </c:cat>
          <c:val>
            <c:numRef>
              <c:f>Summary!$E$91:$H$91</c:f>
              <c:numCache>
                <c:formatCode>_("$"* #,##0.00_);_("$"* \(#,##0.00\);_("$"* "-"??_);_(@_)</c:formatCode>
                <c:ptCount val="4"/>
                <c:pt idx="0">
                  <c:v>16.236000000000001</c:v>
                </c:pt>
                <c:pt idx="1">
                  <c:v>16.173000000000002</c:v>
                </c:pt>
                <c:pt idx="2">
                  <c:v>20.102999999999998</c:v>
                </c:pt>
                <c:pt idx="3">
                  <c:v>20.917999999999999</c:v>
                </c:pt>
              </c:numCache>
            </c:numRef>
          </c:val>
          <c:extLst>
            <c:ext xmlns:c16="http://schemas.microsoft.com/office/drawing/2014/chart" uri="{C3380CC4-5D6E-409C-BE32-E72D297353CC}">
              <c16:uniqueId val="{00000015-18A2-0946-9869-9FA5F9FD9A44}"/>
            </c:ext>
          </c:extLst>
        </c:ser>
        <c:ser>
          <c:idx val="4"/>
          <c:order val="3"/>
          <c:tx>
            <c:strRef>
              <c:f>Summary!$D$92</c:f>
              <c:strCache>
                <c:ptCount val="1"/>
                <c:pt idx="0">
                  <c:v>Energy Supply</c:v>
                </c:pt>
              </c:strCache>
            </c:strRef>
          </c:tx>
          <c:spPr>
            <a:solidFill>
              <a:schemeClr val="tx2"/>
            </a:solidFill>
            <a:ln>
              <a:noFill/>
            </a:ln>
            <a:effec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Summary!$E$88:$H$88</c:f>
              <c:strCache>
                <c:ptCount val="4"/>
                <c:pt idx="0">
                  <c:v>Eversource_EMA</c:v>
                </c:pt>
                <c:pt idx="1">
                  <c:v>Eversource_WMA</c:v>
                </c:pt>
                <c:pt idx="2">
                  <c:v>National Grid</c:v>
                </c:pt>
                <c:pt idx="3">
                  <c:v>Unitil</c:v>
                </c:pt>
              </c:strCache>
            </c:strRef>
          </c:cat>
          <c:val>
            <c:numRef>
              <c:f>Summary!$E$92:$H$92</c:f>
              <c:numCache>
                <c:formatCode>_("$"* #,##0.00_);_("$"* \(#,##0.00\);_("$"* "-"??_);_(@_)</c:formatCode>
                <c:ptCount val="4"/>
                <c:pt idx="0">
                  <c:v>125.56199999999998</c:v>
                </c:pt>
                <c:pt idx="1">
                  <c:v>110.535</c:v>
                </c:pt>
                <c:pt idx="2">
                  <c:v>128.33999999999997</c:v>
                </c:pt>
                <c:pt idx="3">
                  <c:v>128.01650000000001</c:v>
                </c:pt>
              </c:numCache>
            </c:numRef>
          </c:val>
          <c:extLst>
            <c:ext xmlns:c16="http://schemas.microsoft.com/office/drawing/2014/chart" uri="{C3380CC4-5D6E-409C-BE32-E72D297353CC}">
              <c16:uniqueId val="{00000017-18A2-0946-9869-9FA5F9FD9A44}"/>
            </c:ext>
          </c:extLst>
        </c:ser>
        <c:dLbls>
          <c:dLblPos val="ctr"/>
          <c:showLegendKey val="0"/>
          <c:showVal val="1"/>
          <c:showCatName val="0"/>
          <c:showSerName val="0"/>
          <c:showPercent val="0"/>
          <c:showBubbleSize val="0"/>
        </c:dLbls>
        <c:gapWidth val="50"/>
        <c:overlap val="100"/>
        <c:axId val="188235423"/>
        <c:axId val="188531679"/>
      </c:barChart>
      <c:lineChart>
        <c:grouping val="standard"/>
        <c:varyColors val="0"/>
        <c:ser>
          <c:idx val="3"/>
          <c:order val="4"/>
          <c:tx>
            <c:strRef>
              <c:f>Summary!$D$93</c:f>
              <c:strCache>
                <c:ptCount val="1"/>
                <c:pt idx="0">
                  <c:v>Total</c:v>
                </c:pt>
              </c:strCache>
            </c:strRef>
          </c:tx>
          <c:spPr>
            <a:ln>
              <a:noFill/>
            </a:ln>
          </c:spPr>
          <c:marker>
            <c:symbol val="none"/>
          </c:marker>
          <c:dLbls>
            <c:spPr>
              <a:noFill/>
              <a:ln>
                <a:noFill/>
              </a:ln>
              <a:effectLst/>
            </c:sp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val>
            <c:numRef>
              <c:f>Summary!$E$93:$H$93</c:f>
              <c:numCache>
                <c:formatCode>_("$"* #,##0.00_);_("$"* \(#,##0.00\);_("$"* "-"??_);_(@_)</c:formatCode>
                <c:ptCount val="4"/>
                <c:pt idx="0">
                  <c:v>223.54299999999998</c:v>
                </c:pt>
                <c:pt idx="1">
                  <c:v>208.45299999999997</c:v>
                </c:pt>
                <c:pt idx="2">
                  <c:v>227.14299999999997</c:v>
                </c:pt>
                <c:pt idx="3">
                  <c:v>257.32850000000002</c:v>
                </c:pt>
              </c:numCache>
            </c:numRef>
          </c:val>
          <c:smooth val="0"/>
          <c:extLst>
            <c:ext xmlns:c16="http://schemas.microsoft.com/office/drawing/2014/chart" uri="{C3380CC4-5D6E-409C-BE32-E72D297353CC}">
              <c16:uniqueId val="{00000000-96F6-424D-849C-5ECB2C5FB074}"/>
            </c:ext>
          </c:extLst>
        </c:ser>
        <c:dLbls>
          <c:dLblPos val="ctr"/>
          <c:showLegendKey val="0"/>
          <c:showVal val="1"/>
          <c:showCatName val="0"/>
          <c:showSerName val="0"/>
          <c:showPercent val="0"/>
          <c:showBubbleSize val="0"/>
        </c:dLbls>
        <c:marker val="1"/>
        <c:smooth val="0"/>
        <c:axId val="188235423"/>
        <c:axId val="188531679"/>
      </c:lineChart>
      <c:catAx>
        <c:axId val="188235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88531679"/>
        <c:crosses val="autoZero"/>
        <c:auto val="1"/>
        <c:lblAlgn val="ctr"/>
        <c:lblOffset val="100"/>
        <c:noMultiLvlLbl val="0"/>
      </c:catAx>
      <c:valAx>
        <c:axId val="188531679"/>
        <c:scaling>
          <c:orientation val="minMax"/>
          <c:min val="0"/>
        </c:scaling>
        <c:delete val="0"/>
        <c:axPos val="l"/>
        <c:numFmt formatCode="_(&quot;$&quot;* #,##0_);_(&quot;$&quot;* \(#,##0\);_(&quot;$&quot;* &quot;-&quot;_);_(@_)" sourceLinked="0"/>
        <c:majorTickMark val="none"/>
        <c:minorTickMark val="none"/>
        <c:tickLblPos val="nextTo"/>
        <c:spPr>
          <a:noFill/>
          <a:ln>
            <a:noFill/>
          </a:ln>
          <a:effectLst/>
        </c:spPr>
        <c:txPr>
          <a:bodyPr rot="-60000000" vert="horz"/>
          <a:lstStyle/>
          <a:p>
            <a:pPr>
              <a:defRPr/>
            </a:pPr>
            <a:endParaRPr lang="en-US"/>
          </a:p>
        </c:txPr>
        <c:crossAx val="188235423"/>
        <c:crosses val="autoZero"/>
        <c:crossBetween val="between"/>
      </c:valAx>
    </c:plotArea>
    <c:legend>
      <c:legendPos val="r"/>
      <c:legendEntry>
        <c:idx val="4"/>
        <c:delete val="1"/>
      </c:legendEntry>
      <c:overlay val="0"/>
      <c:spPr>
        <a:noFill/>
        <a:ln>
          <a:noFill/>
        </a:ln>
        <a:effectLst/>
      </c:spPr>
      <c:txPr>
        <a:bodyPr rot="0" vert="horz"/>
        <a:lstStyle/>
        <a:p>
          <a:pPr>
            <a:defRPr/>
          </a:pPr>
          <a:endParaRPr lang="en-US"/>
        </a:p>
      </c:txPr>
    </c:legend>
    <c:plotVisOnly val="1"/>
    <c:dispBlanksAs val="gap"/>
    <c:showDLblsOverMax val="0"/>
    <c:extLst/>
  </c:chart>
  <c:spPr>
    <a:ln>
      <a:noFill/>
    </a:ln>
  </c:spPr>
  <c:txPr>
    <a:bodyPr/>
    <a:lstStyle/>
    <a:p>
      <a:pPr>
        <a:defRPr sz="14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Competitive Supply Percentile Rates vs. Average EDC Basic Service</a:t>
            </a:r>
            <a:r>
              <a:rPr lang="en-US" baseline="0"/>
              <a:t> Rates ($/kWh)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Summary!$C$103</c:f>
              <c:strCache>
                <c:ptCount val="1"/>
                <c:pt idx="0">
                  <c:v>25th Percentile Rate ($/kWh)</c:v>
                </c:pt>
              </c:strCache>
            </c:strRef>
          </c:tx>
          <c:spPr>
            <a:noFill/>
            <a:ln>
              <a:noFill/>
            </a:ln>
            <a:effectLst/>
          </c:spPr>
          <c:invertIfNegative val="0"/>
          <c:errBars>
            <c:errBarType val="minus"/>
            <c:errValType val="cust"/>
            <c:noEndCap val="0"/>
            <c:plus>
              <c:numLit>
                <c:formatCode>General</c:formatCode>
                <c:ptCount val="1"/>
                <c:pt idx="0">
                  <c:v>1</c:v>
                </c:pt>
              </c:numLit>
            </c:plus>
            <c:minus>
              <c:numRef>
                <c:f>Summary!$I$103:$L$103</c:f>
                <c:numCache>
                  <c:formatCode>General</c:formatCode>
                  <c:ptCount val="4"/>
                  <c:pt idx="0">
                    <c:v>2.5883333333333342E-2</c:v>
                  </c:pt>
                  <c:pt idx="1">
                    <c:v>2.4458333333333346E-2</c:v>
                  </c:pt>
                  <c:pt idx="2">
                    <c:v>3.1574999999999992E-2</c:v>
                  </c:pt>
                  <c:pt idx="3">
                    <c:v>2.6175000000000018E-2</c:v>
                  </c:pt>
                </c:numCache>
              </c:numRef>
            </c:minus>
            <c:spPr>
              <a:noFill/>
              <a:ln w="9525" cap="flat" cmpd="sng" algn="ctr">
                <a:solidFill>
                  <a:schemeClr val="tx1">
                    <a:lumMod val="65000"/>
                    <a:lumOff val="35000"/>
                  </a:schemeClr>
                </a:solidFill>
                <a:round/>
              </a:ln>
              <a:effectLst/>
            </c:spPr>
          </c:errBars>
          <c:cat>
            <c:numRef>
              <c:f>Summary!$D$101:$G$101</c:f>
              <c:numCache>
                <c:formatCode>General</c:formatCode>
                <c:ptCount val="4"/>
                <c:pt idx="0">
                  <c:v>2019</c:v>
                </c:pt>
                <c:pt idx="1">
                  <c:v>2020</c:v>
                </c:pt>
                <c:pt idx="2">
                  <c:v>2021</c:v>
                </c:pt>
                <c:pt idx="3">
                  <c:v>2022</c:v>
                </c:pt>
              </c:numCache>
            </c:numRef>
          </c:cat>
          <c:val>
            <c:numRef>
              <c:f>Summary!$D$103:$G$103</c:f>
              <c:numCache>
                <c:formatCode>"$"#,##0.00000_);[Red]\("$"#,##0.00000\)</c:formatCode>
                <c:ptCount val="4"/>
                <c:pt idx="0">
                  <c:v>0.14473333333333335</c:v>
                </c:pt>
                <c:pt idx="1">
                  <c:v>0.139125</c:v>
                </c:pt>
                <c:pt idx="2">
                  <c:v>0.14444166666666666</c:v>
                </c:pt>
                <c:pt idx="3">
                  <c:v>0.133575</c:v>
                </c:pt>
              </c:numCache>
            </c:numRef>
          </c:val>
          <c:extLst>
            <c:ext xmlns:c16="http://schemas.microsoft.com/office/drawing/2014/chart" uri="{C3380CC4-5D6E-409C-BE32-E72D297353CC}">
              <c16:uniqueId val="{00000000-8C16-654E-8783-060ADC111C8D}"/>
            </c:ext>
          </c:extLst>
        </c:ser>
        <c:ser>
          <c:idx val="2"/>
          <c:order val="1"/>
          <c:tx>
            <c:strRef>
              <c:f>Summary!$C$104</c:f>
              <c:strCache>
                <c:ptCount val="1"/>
                <c:pt idx="0">
                  <c:v>Median Rate ($/kWh)</c:v>
                </c:pt>
              </c:strCache>
            </c:strRef>
          </c:tx>
          <c:spPr>
            <a:solidFill>
              <a:schemeClr val="accent1">
                <a:lumMod val="20000"/>
                <a:lumOff val="80000"/>
              </a:schemeClr>
            </a:solidFill>
            <a:ln>
              <a:solidFill>
                <a:schemeClr val="accent1"/>
              </a:solidFill>
            </a:ln>
            <a:effectLst/>
          </c:spPr>
          <c:invertIfNegative val="0"/>
          <c:cat>
            <c:numRef>
              <c:f>Summary!$D$101:$G$101</c:f>
              <c:numCache>
                <c:formatCode>General</c:formatCode>
                <c:ptCount val="4"/>
                <c:pt idx="0">
                  <c:v>2019</c:v>
                </c:pt>
                <c:pt idx="1">
                  <c:v>2020</c:v>
                </c:pt>
                <c:pt idx="2">
                  <c:v>2021</c:v>
                </c:pt>
                <c:pt idx="3">
                  <c:v>2022</c:v>
                </c:pt>
              </c:numCache>
            </c:numRef>
          </c:cat>
          <c:val>
            <c:numRef>
              <c:f>Summary!$I$104:$L$104</c:f>
              <c:numCache>
                <c:formatCode>_("$"* #,##0.00_);_("$"* \(#,##0.00\);_("$"* "-"??_);_(@_)</c:formatCode>
                <c:ptCount val="4"/>
                <c:pt idx="0">
                  <c:v>3.6416666666666653E-2</c:v>
                </c:pt>
                <c:pt idx="1">
                  <c:v>2.9283333333333356E-2</c:v>
                </c:pt>
                <c:pt idx="2">
                  <c:v>4.1333333333333333E-2</c:v>
                </c:pt>
                <c:pt idx="3">
                  <c:v>6.3483333333333336E-2</c:v>
                </c:pt>
              </c:numCache>
            </c:numRef>
          </c:val>
          <c:extLst>
            <c:ext xmlns:c16="http://schemas.microsoft.com/office/drawing/2014/chart" uri="{C3380CC4-5D6E-409C-BE32-E72D297353CC}">
              <c16:uniqueId val="{00000002-8C16-654E-8783-060ADC111C8D}"/>
            </c:ext>
          </c:extLst>
        </c:ser>
        <c:ser>
          <c:idx val="3"/>
          <c:order val="2"/>
          <c:tx>
            <c:strRef>
              <c:f>Summary!$C$105</c:f>
              <c:strCache>
                <c:ptCount val="1"/>
                <c:pt idx="0">
                  <c:v>75th Percentile Rate ($/kWh)</c:v>
                </c:pt>
              </c:strCache>
            </c:strRef>
          </c:tx>
          <c:spPr>
            <a:solidFill>
              <a:schemeClr val="accent1">
                <a:lumMod val="20000"/>
                <a:lumOff val="80000"/>
              </a:schemeClr>
            </a:solidFill>
            <a:ln>
              <a:solidFill>
                <a:schemeClr val="accent1"/>
              </a:solidFill>
            </a:ln>
            <a:effectLst/>
          </c:spPr>
          <c:invertIfNegative val="0"/>
          <c:errBars>
            <c:errBarType val="plus"/>
            <c:errValType val="cust"/>
            <c:noEndCap val="0"/>
            <c:plus>
              <c:numRef>
                <c:f>Summary!$I$106:$L$106</c:f>
                <c:numCache>
                  <c:formatCode>General</c:formatCode>
                  <c:ptCount val="4"/>
                  <c:pt idx="0">
                    <c:v>2.0533333333333376E-2</c:v>
                  </c:pt>
                  <c:pt idx="1">
                    <c:v>2.1074999999999983E-2</c:v>
                  </c:pt>
                  <c:pt idx="2">
                    <c:v>2.0625000000000004E-2</c:v>
                  </c:pt>
                  <c:pt idx="3">
                    <c:v>2.6983333333333331E-2</c:v>
                  </c:pt>
                </c:numCache>
              </c:numRef>
            </c:plus>
            <c:minus>
              <c:numLit>
                <c:formatCode>General</c:formatCode>
                <c:ptCount val="1"/>
                <c:pt idx="0">
                  <c:v>0</c:v>
                </c:pt>
              </c:numLit>
            </c:minus>
            <c:spPr>
              <a:noFill/>
              <a:ln w="9525" cap="flat" cmpd="sng" algn="ctr">
                <a:solidFill>
                  <a:schemeClr val="tx1">
                    <a:lumMod val="65000"/>
                    <a:lumOff val="35000"/>
                  </a:schemeClr>
                </a:solidFill>
                <a:round/>
              </a:ln>
              <a:effectLst/>
            </c:spPr>
          </c:errBars>
          <c:cat>
            <c:numRef>
              <c:f>Summary!$D$101:$G$101</c:f>
              <c:numCache>
                <c:formatCode>General</c:formatCode>
                <c:ptCount val="4"/>
                <c:pt idx="0">
                  <c:v>2019</c:v>
                </c:pt>
                <c:pt idx="1">
                  <c:v>2020</c:v>
                </c:pt>
                <c:pt idx="2">
                  <c:v>2021</c:v>
                </c:pt>
                <c:pt idx="3">
                  <c:v>2022</c:v>
                </c:pt>
              </c:numCache>
            </c:numRef>
          </c:cat>
          <c:val>
            <c:numRef>
              <c:f>Summary!$I$105:$L$105</c:f>
              <c:numCache>
                <c:formatCode>_("$"* #,##0.00_);_("$"* \(#,##0.00\);_("$"* "-"??_);_(@_)</c:formatCode>
                <c:ptCount val="4"/>
                <c:pt idx="0">
                  <c:v>3.0016666666666636E-2</c:v>
                </c:pt>
                <c:pt idx="1">
                  <c:v>2.6349999999999985E-2</c:v>
                </c:pt>
                <c:pt idx="2">
                  <c:v>2.4675000000000002E-2</c:v>
                </c:pt>
                <c:pt idx="3">
                  <c:v>3.5683333333333317E-2</c:v>
                </c:pt>
              </c:numCache>
            </c:numRef>
          </c:val>
          <c:extLst>
            <c:ext xmlns:c16="http://schemas.microsoft.com/office/drawing/2014/chart" uri="{C3380CC4-5D6E-409C-BE32-E72D297353CC}">
              <c16:uniqueId val="{00000003-8C16-654E-8783-060ADC111C8D}"/>
            </c:ext>
          </c:extLst>
        </c:ser>
        <c:dLbls>
          <c:showLegendKey val="0"/>
          <c:showVal val="0"/>
          <c:showCatName val="0"/>
          <c:showSerName val="0"/>
          <c:showPercent val="0"/>
          <c:showBubbleSize val="0"/>
        </c:dLbls>
        <c:gapWidth val="150"/>
        <c:overlap val="100"/>
        <c:axId val="638970016"/>
        <c:axId val="639501104"/>
      </c:barChart>
      <c:lineChart>
        <c:grouping val="standard"/>
        <c:varyColors val="0"/>
        <c:ser>
          <c:idx val="1"/>
          <c:order val="3"/>
          <c:tx>
            <c:strRef>
              <c:f>Summary!$C$108</c:f>
              <c:strCache>
                <c:ptCount val="1"/>
                <c:pt idx="0">
                  <c:v>Average Municipal Aggregation Rate</c:v>
                </c:pt>
              </c:strCache>
            </c:strRef>
          </c:tx>
          <c:spPr>
            <a:ln w="25400" cap="rnd">
              <a:noFill/>
              <a:round/>
            </a:ln>
            <a:effectLst/>
          </c:spPr>
          <c:marker>
            <c:symbol val="circle"/>
            <c:size val="5"/>
            <c:spPr>
              <a:solidFill>
                <a:schemeClr val="accent4"/>
              </a:solidFill>
              <a:ln w="9525">
                <a:noFill/>
              </a:ln>
              <a:effectLst/>
            </c:spPr>
          </c:marker>
          <c:cat>
            <c:numRef>
              <c:f>Summary!$D$101:$G$101</c:f>
              <c:numCache>
                <c:formatCode>General</c:formatCode>
                <c:ptCount val="4"/>
                <c:pt idx="0">
                  <c:v>2019</c:v>
                </c:pt>
                <c:pt idx="1">
                  <c:v>2020</c:v>
                </c:pt>
                <c:pt idx="2">
                  <c:v>2021</c:v>
                </c:pt>
                <c:pt idx="3">
                  <c:v>2022</c:v>
                </c:pt>
              </c:numCache>
            </c:numRef>
          </c:cat>
          <c:val>
            <c:numRef>
              <c:f>Summary!$D$108:$G$108</c:f>
              <c:numCache>
                <c:formatCode>"$"#,##0.00000_);[Red]\("$"#,##0.00000\)</c:formatCode>
                <c:ptCount val="4"/>
                <c:pt idx="0">
                  <c:v>0.10762743333333281</c:v>
                </c:pt>
                <c:pt idx="1">
                  <c:v>0.10574496402877659</c:v>
                </c:pt>
                <c:pt idx="2">
                  <c:v>0.10468942379182167</c:v>
                </c:pt>
                <c:pt idx="3">
                  <c:v>0.10890264705882355</c:v>
                </c:pt>
              </c:numCache>
            </c:numRef>
          </c:val>
          <c:smooth val="0"/>
          <c:extLst>
            <c:ext xmlns:c16="http://schemas.microsoft.com/office/drawing/2014/chart" uri="{C3380CC4-5D6E-409C-BE32-E72D297353CC}">
              <c16:uniqueId val="{00000000-9FD8-E34A-AFAC-544C9D26C10A}"/>
            </c:ext>
          </c:extLst>
        </c:ser>
        <c:ser>
          <c:idx val="5"/>
          <c:order val="4"/>
          <c:tx>
            <c:strRef>
              <c:f>Summary!$C$107</c:f>
              <c:strCache>
                <c:ptCount val="1"/>
                <c:pt idx="0">
                  <c:v>Average EDC Basic Service Rate</c:v>
                </c:pt>
              </c:strCache>
            </c:strRef>
          </c:tx>
          <c:spPr>
            <a:ln w="19050" cap="rnd">
              <a:noFill/>
              <a:round/>
            </a:ln>
            <a:effectLst/>
          </c:spPr>
          <c:marker>
            <c:symbol val="circle"/>
            <c:size val="5"/>
            <c:spPr>
              <a:solidFill>
                <a:schemeClr val="accent2"/>
              </a:solidFill>
              <a:ln w="9525">
                <a:solidFill>
                  <a:schemeClr val="accent2"/>
                </a:solidFill>
              </a:ln>
              <a:effectLst/>
            </c:spPr>
          </c:marker>
          <c:cat>
            <c:numRef>
              <c:f>Summary!$D$101:$G$101</c:f>
              <c:numCache>
                <c:formatCode>General</c:formatCode>
                <c:ptCount val="4"/>
                <c:pt idx="0">
                  <c:v>2019</c:v>
                </c:pt>
                <c:pt idx="1">
                  <c:v>2020</c:v>
                </c:pt>
                <c:pt idx="2">
                  <c:v>2021</c:v>
                </c:pt>
                <c:pt idx="3">
                  <c:v>2022</c:v>
                </c:pt>
              </c:numCache>
            </c:numRef>
          </c:cat>
          <c:val>
            <c:numRef>
              <c:f>Summary!$D$107:$G$107</c:f>
              <c:numCache>
                <c:formatCode>"$"#,##0.00000_);[Red]\("$"#,##0.00000\)</c:formatCode>
                <c:ptCount val="4"/>
                <c:pt idx="0">
                  <c:v>0.11668854166666667</c:v>
                </c:pt>
                <c:pt idx="1">
                  <c:v>0.10991916666666667</c:v>
                </c:pt>
                <c:pt idx="2">
                  <c:v>0.10904208333333333</c:v>
                </c:pt>
                <c:pt idx="3">
                  <c:v>0.15567937499999998</c:v>
                </c:pt>
              </c:numCache>
            </c:numRef>
          </c:val>
          <c:smooth val="0"/>
          <c:extLst>
            <c:ext xmlns:c16="http://schemas.microsoft.com/office/drawing/2014/chart" uri="{C3380CC4-5D6E-409C-BE32-E72D297353CC}">
              <c16:uniqueId val="{00000005-8C16-654E-8783-060ADC111C8D}"/>
            </c:ext>
          </c:extLst>
        </c:ser>
        <c:dLbls>
          <c:showLegendKey val="0"/>
          <c:showVal val="0"/>
          <c:showCatName val="0"/>
          <c:showSerName val="0"/>
          <c:showPercent val="0"/>
          <c:showBubbleSize val="0"/>
        </c:dLbls>
        <c:marker val="1"/>
        <c:smooth val="0"/>
        <c:axId val="638970016"/>
        <c:axId val="639501104"/>
      </c:lineChart>
      <c:catAx>
        <c:axId val="638970016"/>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9501104"/>
        <c:crosses val="autoZero"/>
        <c:auto val="1"/>
        <c:lblAlgn val="ctr"/>
        <c:lblOffset val="100"/>
        <c:noMultiLvlLbl val="1"/>
      </c:catAx>
      <c:valAx>
        <c:axId val="639501104"/>
        <c:scaling>
          <c:orientation val="minMax"/>
        </c:scaling>
        <c:delete val="0"/>
        <c:axPos val="l"/>
        <c:numFmt formatCode="&quot;$&quot;#,##0.00_);[Red]\(&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897001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Query!$B$30</c:f>
          <c:strCache>
            <c:ptCount val="1"/>
            <c:pt idx="0">
              <c:v>Cost Category Breakdown</c:v>
            </c:pt>
          </c:strCache>
        </c:strRef>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Query!$B$31</c:f>
              <c:strCache>
                <c:ptCount val="1"/>
                <c:pt idx="0">
                  <c:v>Distribution System</c:v>
                </c:pt>
              </c:strCache>
            </c:strRef>
          </c:tx>
          <c:spPr>
            <a:solidFill>
              <a:schemeClr val="accent4"/>
            </a:solidFill>
            <a:ln>
              <a:noFill/>
            </a:ln>
            <a:effectLst/>
          </c:spPr>
          <c:invertIfNegative val="0"/>
          <c:dLbls>
            <c:numFmt formatCode="_(&quot;$&quot;* #,##0.00_);_(&quot;$&quot;* \(#,##0.00\);_(&quot;$&quot;* &quot;-&quot;??_);_(@_)"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Query!$F$16</c:f>
              <c:numCache>
                <c:formatCode>_("$"* #,##0.00_);_("$"* \(#,##0.00\);_("$"* "-"??_);_(@_)</c:formatCode>
                <c:ptCount val="1"/>
                <c:pt idx="0">
                  <c:v>213.1</c:v>
                </c:pt>
              </c:numCache>
            </c:numRef>
          </c:cat>
          <c:val>
            <c:numRef>
              <c:f>Query!$B$32</c:f>
              <c:numCache>
                <c:formatCode>_("$"* #,##0.00_);_("$"* \(#,##0.00\);_("$"* "-"??_);_(@_)</c:formatCode>
                <c:ptCount val="1"/>
                <c:pt idx="0">
                  <c:v>57.099999999999987</c:v>
                </c:pt>
              </c:numCache>
            </c:numRef>
          </c:val>
          <c:extLst>
            <c:ext xmlns:c16="http://schemas.microsoft.com/office/drawing/2014/chart" uri="{C3380CC4-5D6E-409C-BE32-E72D297353CC}">
              <c16:uniqueId val="{00000000-8C43-484D-BA6D-63BFEBDD4F83}"/>
            </c:ext>
          </c:extLst>
        </c:ser>
        <c:ser>
          <c:idx val="1"/>
          <c:order val="1"/>
          <c:tx>
            <c:strRef>
              <c:f>Query!$C$31</c:f>
              <c:strCache>
                <c:ptCount val="1"/>
                <c:pt idx="0">
                  <c:v>Transmission System</c:v>
                </c:pt>
              </c:strCache>
            </c:strRef>
          </c:tx>
          <c:spPr>
            <a:solidFill>
              <a:schemeClr val="bg2">
                <a:lumMod val="75000"/>
              </a:schemeClr>
            </a:solidFill>
            <a:ln>
              <a:noFill/>
            </a:ln>
            <a:effectLst/>
          </c:spPr>
          <c:invertIfNegative val="0"/>
          <c:dLbls>
            <c:numFmt formatCode="_(&quot;$&quot;* #,##0.00_);_(&quot;$&quot;* \(#,##0.00\);_(&quot;$&quot;* &quot;-&quot;??_);_(@_)"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Query!$F$16</c:f>
              <c:numCache>
                <c:formatCode>_("$"* #,##0.00_);_("$"* \(#,##0.00\);_("$"* "-"??_);_(@_)</c:formatCode>
                <c:ptCount val="1"/>
                <c:pt idx="0">
                  <c:v>213.1</c:v>
                </c:pt>
              </c:numCache>
            </c:numRef>
          </c:cat>
          <c:val>
            <c:numRef>
              <c:f>Query!$C$32</c:f>
              <c:numCache>
                <c:formatCode>_("$"* #,##0.00_);_("$"* \(#,##0.00\);_("$"* "-"??_);_(@_)</c:formatCode>
                <c:ptCount val="1"/>
                <c:pt idx="0">
                  <c:v>24.3</c:v>
                </c:pt>
              </c:numCache>
            </c:numRef>
          </c:val>
          <c:extLst>
            <c:ext xmlns:c16="http://schemas.microsoft.com/office/drawing/2014/chart" uri="{C3380CC4-5D6E-409C-BE32-E72D297353CC}">
              <c16:uniqueId val="{00000001-8C43-484D-BA6D-63BFEBDD4F83}"/>
            </c:ext>
          </c:extLst>
        </c:ser>
        <c:ser>
          <c:idx val="2"/>
          <c:order val="2"/>
          <c:tx>
            <c:strRef>
              <c:f>Query!$D$31</c:f>
              <c:strCache>
                <c:ptCount val="1"/>
                <c:pt idx="0">
                  <c:v>Other</c:v>
                </c:pt>
              </c:strCache>
            </c:strRef>
          </c:tx>
          <c:spPr>
            <a:solidFill>
              <a:srgbClr val="7030A0"/>
            </a:solidFill>
            <a:ln>
              <a:noFill/>
            </a:ln>
            <a:effectLst/>
          </c:spPr>
          <c:invertIfNegative val="0"/>
          <c:dLbls>
            <c:numFmt formatCode="_(&quot;$&quot;* #,##0.00_);_(&quot;$&quot;* \(#,##0.00\);_(&quot;$&quot;* &quot;-&quot;??_);_(@_)"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Query!$F$16</c:f>
              <c:numCache>
                <c:formatCode>_("$"* #,##0.00_);_("$"* \(#,##0.00\);_("$"* "-"??_);_(@_)</c:formatCode>
                <c:ptCount val="1"/>
                <c:pt idx="0">
                  <c:v>213.1</c:v>
                </c:pt>
              </c:numCache>
            </c:numRef>
          </c:cat>
          <c:val>
            <c:numRef>
              <c:f>Query!$D$32</c:f>
              <c:numCache>
                <c:formatCode>_("$"* #,##0.00_);_("$"* \(#,##0.00\);_("$"* "-"??_);_(@_)</c:formatCode>
                <c:ptCount val="1"/>
                <c:pt idx="0">
                  <c:v>22.422000000000001</c:v>
                </c:pt>
              </c:numCache>
            </c:numRef>
          </c:val>
          <c:extLst>
            <c:ext xmlns:c16="http://schemas.microsoft.com/office/drawing/2014/chart" uri="{C3380CC4-5D6E-409C-BE32-E72D297353CC}">
              <c16:uniqueId val="{00000002-8C43-484D-BA6D-63BFEBDD4F83}"/>
            </c:ext>
          </c:extLst>
        </c:ser>
        <c:ser>
          <c:idx val="4"/>
          <c:order val="3"/>
          <c:tx>
            <c:strRef>
              <c:f>Query!$E$31</c:f>
              <c:strCache>
                <c:ptCount val="1"/>
                <c:pt idx="0">
                  <c:v>Energy Supply</c:v>
                </c:pt>
              </c:strCache>
            </c:strRef>
          </c:tx>
          <c:spPr>
            <a:solidFill>
              <a:schemeClr val="tx2"/>
            </a:solidFill>
            <a:ln>
              <a:noFill/>
            </a:ln>
            <a:effectLst/>
          </c:spPr>
          <c:invertIfNegative val="0"/>
          <c:dLbls>
            <c:numFmt formatCode="_(&quot;$&quot;* #,##0.00_);_(&quot;$&quot;* \(#,##0.00\);_(&quot;$&quot;* &quot;-&quot;??_);_(@_)"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Query!$F$16</c:f>
              <c:numCache>
                <c:formatCode>_("$"* #,##0.00_);_("$"* \(#,##0.00\);_("$"* "-"??_);_(@_)</c:formatCode>
                <c:ptCount val="1"/>
                <c:pt idx="0">
                  <c:v>213.1</c:v>
                </c:pt>
              </c:numCache>
            </c:numRef>
          </c:cat>
          <c:val>
            <c:numRef>
              <c:f>Query!$E$32</c:f>
              <c:numCache>
                <c:formatCode>_("$"* #,##0.00_);_("$"* \(#,##0.00\);_("$"* "-"??_);_(@_)</c:formatCode>
                <c:ptCount val="1"/>
                <c:pt idx="0">
                  <c:v>109.27799999999999</c:v>
                </c:pt>
              </c:numCache>
            </c:numRef>
          </c:val>
          <c:extLst>
            <c:ext xmlns:c16="http://schemas.microsoft.com/office/drawing/2014/chart" uri="{C3380CC4-5D6E-409C-BE32-E72D297353CC}">
              <c16:uniqueId val="{00000004-8C43-484D-BA6D-63BFEBDD4F83}"/>
            </c:ext>
          </c:extLst>
        </c:ser>
        <c:dLbls>
          <c:dLblPos val="ctr"/>
          <c:showLegendKey val="0"/>
          <c:showVal val="1"/>
          <c:showCatName val="0"/>
          <c:showSerName val="0"/>
          <c:showPercent val="0"/>
          <c:showBubbleSize val="0"/>
        </c:dLbls>
        <c:gapWidth val="50"/>
        <c:overlap val="100"/>
        <c:axId val="188235423"/>
        <c:axId val="188531679"/>
      </c:barChart>
      <c:catAx>
        <c:axId val="188235423"/>
        <c:scaling>
          <c:orientation val="minMax"/>
        </c:scaling>
        <c:delete val="0"/>
        <c:axPos val="b"/>
        <c:numFmt formatCode="_(&quot;$&quot;* #,##0.00_);_(&quot;$&quot;* \(#,##0.00\);_(&quot;$&quot;* &quot;-&quot;??_);_(@_)"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8531679"/>
        <c:crosses val="autoZero"/>
        <c:auto val="1"/>
        <c:lblAlgn val="ctr"/>
        <c:lblOffset val="100"/>
        <c:noMultiLvlLbl val="0"/>
      </c:catAx>
      <c:valAx>
        <c:axId val="188531679"/>
        <c:scaling>
          <c:orientation val="minMax"/>
          <c:min val="0"/>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82354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Query!$B$25</c:f>
          <c:strCache>
            <c:ptCount val="1"/>
            <c:pt idx="0">
              <c:v>Customer Charge, Delivery, and Supply Breakdown</c:v>
            </c:pt>
          </c:strCache>
        </c:strRef>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Query!$B$26</c:f>
              <c:strCache>
                <c:ptCount val="1"/>
                <c:pt idx="0">
                  <c:v>Customer Charge</c:v>
                </c:pt>
              </c:strCache>
            </c:strRef>
          </c:tx>
          <c:spPr>
            <a:solidFill>
              <a:srgbClr val="E85F31"/>
            </a:solidFill>
            <a:ln>
              <a:noFill/>
            </a:ln>
            <a:effectLst/>
          </c:spPr>
          <c:invertIfNegative val="0"/>
          <c:dLbls>
            <c:numFmt formatCode="_(&quot;$&quot;* #,##0.00_);_(&quot;$&quot;* \(#,##0.00\);_(&quot;$&quot;* &quot;-&quot;??_);_(@_)"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Query!$F$16</c:f>
              <c:numCache>
                <c:formatCode>_("$"* #,##0.00_);_("$"* \(#,##0.00\);_("$"* "-"??_);_(@_)</c:formatCode>
                <c:ptCount val="1"/>
                <c:pt idx="0">
                  <c:v>213.1</c:v>
                </c:pt>
              </c:numCache>
            </c:numRef>
          </c:cat>
          <c:val>
            <c:numRef>
              <c:f>Query!$B$27</c:f>
              <c:numCache>
                <c:formatCode>_("$"* #,##0.00_);_("$"* \(#,##0.00\);_("$"* "-"??_);_(@_)</c:formatCode>
                <c:ptCount val="1"/>
                <c:pt idx="0">
                  <c:v>7</c:v>
                </c:pt>
              </c:numCache>
            </c:numRef>
          </c:val>
          <c:extLst>
            <c:ext xmlns:c16="http://schemas.microsoft.com/office/drawing/2014/chart" uri="{C3380CC4-5D6E-409C-BE32-E72D297353CC}">
              <c16:uniqueId val="{00000000-97BF-9244-872B-8B3AECE959C5}"/>
            </c:ext>
          </c:extLst>
        </c:ser>
        <c:ser>
          <c:idx val="1"/>
          <c:order val="1"/>
          <c:tx>
            <c:strRef>
              <c:f>Query!$C$26</c:f>
              <c:strCache>
                <c:ptCount val="1"/>
                <c:pt idx="0">
                  <c:v>Volumetric-Delivery</c:v>
                </c:pt>
              </c:strCache>
            </c:strRef>
          </c:tx>
          <c:spPr>
            <a:solidFill>
              <a:schemeClr val="accent1">
                <a:lumMod val="40000"/>
                <a:lumOff val="60000"/>
              </a:schemeClr>
            </a:solidFill>
            <a:ln>
              <a:noFill/>
            </a:ln>
            <a:effectLst/>
          </c:spPr>
          <c:invertIfNegative val="0"/>
          <c:dLbls>
            <c:numFmt formatCode="_(&quot;$&quot;* #,##0.00_);_(&quot;$&quot;* \(#,##0.00\);_(&quot;$&quot;* &quot;-&quot;??_);_(@_)"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Query!$F$16</c:f>
              <c:numCache>
                <c:formatCode>_("$"* #,##0.00_);_("$"* \(#,##0.00\);_("$"* "-"??_);_(@_)</c:formatCode>
                <c:ptCount val="1"/>
                <c:pt idx="0">
                  <c:v>213.1</c:v>
                </c:pt>
              </c:numCache>
            </c:numRef>
          </c:cat>
          <c:val>
            <c:numRef>
              <c:f>Query!$C$27</c:f>
              <c:numCache>
                <c:formatCode>_("$"* #,##0.00_);_("$"* \(#,##0.00\);_("$"* "-"??_);_(@_)</c:formatCode>
                <c:ptCount val="1"/>
                <c:pt idx="0">
                  <c:v>96.821999999999989</c:v>
                </c:pt>
              </c:numCache>
            </c:numRef>
          </c:val>
          <c:extLst>
            <c:ext xmlns:c16="http://schemas.microsoft.com/office/drawing/2014/chart" uri="{C3380CC4-5D6E-409C-BE32-E72D297353CC}">
              <c16:uniqueId val="{00000001-97BF-9244-872B-8B3AECE959C5}"/>
            </c:ext>
          </c:extLst>
        </c:ser>
        <c:ser>
          <c:idx val="2"/>
          <c:order val="2"/>
          <c:tx>
            <c:strRef>
              <c:f>Query!$D$26</c:f>
              <c:strCache>
                <c:ptCount val="1"/>
                <c:pt idx="0">
                  <c:v>Volumetric-Supply</c:v>
                </c:pt>
              </c:strCache>
            </c:strRef>
          </c:tx>
          <c:spPr>
            <a:solidFill>
              <a:schemeClr val="tx2"/>
            </a:solidFill>
            <a:ln>
              <a:noFill/>
            </a:ln>
            <a:effectLst/>
          </c:spPr>
          <c:invertIfNegative val="0"/>
          <c:dLbls>
            <c:numFmt formatCode="_(&quot;$&quot;* #,##0.00_);_(&quot;$&quot;* \(#,##0.00\);_(&quot;$&quot;* &quot;-&quot;??_);_(@_)"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Query!$F$16</c:f>
              <c:numCache>
                <c:formatCode>_("$"* #,##0.00_);_("$"* \(#,##0.00\);_("$"* "-"??_);_(@_)</c:formatCode>
                <c:ptCount val="1"/>
                <c:pt idx="0">
                  <c:v>213.1</c:v>
                </c:pt>
              </c:numCache>
            </c:numRef>
          </c:cat>
          <c:val>
            <c:numRef>
              <c:f>Query!$D$27</c:f>
              <c:numCache>
                <c:formatCode>_("$"* #,##0.00_);_("$"* \(#,##0.00\);_("$"* "-"??_);_(@_)</c:formatCode>
                <c:ptCount val="1"/>
                <c:pt idx="0">
                  <c:v>109.27799999999999</c:v>
                </c:pt>
              </c:numCache>
            </c:numRef>
          </c:val>
          <c:extLst>
            <c:ext xmlns:c16="http://schemas.microsoft.com/office/drawing/2014/chart" uri="{C3380CC4-5D6E-409C-BE32-E72D297353CC}">
              <c16:uniqueId val="{00000002-97BF-9244-872B-8B3AECE959C5}"/>
            </c:ext>
          </c:extLst>
        </c:ser>
        <c:dLbls>
          <c:dLblPos val="ctr"/>
          <c:showLegendKey val="0"/>
          <c:showVal val="1"/>
          <c:showCatName val="0"/>
          <c:showSerName val="0"/>
          <c:showPercent val="0"/>
          <c:showBubbleSize val="0"/>
        </c:dLbls>
        <c:gapWidth val="50"/>
        <c:overlap val="100"/>
        <c:axId val="188044143"/>
        <c:axId val="304480623"/>
      </c:barChart>
      <c:catAx>
        <c:axId val="188044143"/>
        <c:scaling>
          <c:orientation val="minMax"/>
        </c:scaling>
        <c:delete val="0"/>
        <c:axPos val="b"/>
        <c:numFmt formatCode="_(&quot;$&quot;* #,##0.00_);_(&quot;$&quot;* \(#,##0.00\);_(&quot;$&quot;* &quot;-&quot;??_);_(@_)"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04480623"/>
        <c:crosses val="autoZero"/>
        <c:auto val="1"/>
        <c:lblAlgn val="ctr"/>
        <c:lblOffset val="100"/>
        <c:noMultiLvlLbl val="0"/>
      </c:catAx>
      <c:valAx>
        <c:axId val="304480623"/>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804414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Query!$B$76</c:f>
          <c:strCache>
            <c:ptCount val="1"/>
            <c:pt idx="0">
              <c:v>Historical 600 kWh Bills from National Grid under a Retail Basic Service Rate</c:v>
            </c:pt>
          </c:strCache>
        </c:strRef>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Query!$C$77</c:f>
              <c:strCache>
                <c:ptCount val="1"/>
                <c:pt idx="0">
                  <c:v>Customer Charge</c:v>
                </c:pt>
              </c:strCache>
            </c:strRef>
          </c:tx>
          <c:spPr>
            <a:solidFill>
              <a:srgbClr val="E85F31"/>
            </a:solidFill>
            <a:ln>
              <a:noFill/>
            </a:ln>
            <a:effectLst/>
          </c:spPr>
          <c:invertIfNegative val="0"/>
          <c:cat>
            <c:numRef>
              <c:f>Query!$B$78:$B$137</c:f>
              <c:numCache>
                <c:formatCode>[$-409]mmmm\-yy;@</c:formatCode>
                <c:ptCount val="6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numCache>
            </c:numRef>
          </c:cat>
          <c:val>
            <c:numRef>
              <c:f>Query!$C$78:$C$137</c:f>
              <c:numCache>
                <c:formatCode>_("$"* #,##0.00_);_("$"* \(#,##0.00\);_("$"* "-"??_);_(@_)</c:formatCode>
                <c:ptCount val="60"/>
                <c:pt idx="0">
                  <c:v>5.5</c:v>
                </c:pt>
                <c:pt idx="1">
                  <c:v>5.5</c:v>
                </c:pt>
                <c:pt idx="2">
                  <c:v>5.5</c:v>
                </c:pt>
                <c:pt idx="3">
                  <c:v>5.5</c:v>
                </c:pt>
                <c:pt idx="4">
                  <c:v>5.5</c:v>
                </c:pt>
                <c:pt idx="5">
                  <c:v>5.5</c:v>
                </c:pt>
                <c:pt idx="6">
                  <c:v>5.5</c:v>
                </c:pt>
                <c:pt idx="7">
                  <c:v>5.5</c:v>
                </c:pt>
                <c:pt idx="8">
                  <c:v>5.5</c:v>
                </c:pt>
                <c:pt idx="9">
                  <c:v>5.5</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c:v>
                </c:pt>
                <c:pt idx="58">
                  <c:v>7</c:v>
                </c:pt>
                <c:pt idx="59">
                  <c:v>7</c:v>
                </c:pt>
              </c:numCache>
            </c:numRef>
          </c:val>
          <c:extLst>
            <c:ext xmlns:c16="http://schemas.microsoft.com/office/drawing/2014/chart" uri="{C3380CC4-5D6E-409C-BE32-E72D297353CC}">
              <c16:uniqueId val="{00000000-FD06-474D-97A4-3B115DDB280E}"/>
            </c:ext>
          </c:extLst>
        </c:ser>
        <c:ser>
          <c:idx val="1"/>
          <c:order val="1"/>
          <c:tx>
            <c:strRef>
              <c:f>Query!$D$77</c:f>
              <c:strCache>
                <c:ptCount val="1"/>
                <c:pt idx="0">
                  <c:v>Delivery Charge</c:v>
                </c:pt>
              </c:strCache>
            </c:strRef>
          </c:tx>
          <c:spPr>
            <a:solidFill>
              <a:schemeClr val="accent1">
                <a:lumMod val="40000"/>
                <a:lumOff val="60000"/>
              </a:schemeClr>
            </a:solidFill>
            <a:ln>
              <a:noFill/>
            </a:ln>
            <a:effectLst/>
          </c:spPr>
          <c:invertIfNegative val="0"/>
          <c:cat>
            <c:numRef>
              <c:f>Query!$B$78:$B$137</c:f>
              <c:numCache>
                <c:formatCode>[$-409]mmmm\-yy;@</c:formatCode>
                <c:ptCount val="6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numCache>
            </c:numRef>
          </c:cat>
          <c:val>
            <c:numRef>
              <c:f>Query!$D$78:$D$137</c:f>
              <c:numCache>
                <c:formatCode>_("$"* #,##0.00_);_("$"* \(#,##0.00\);_("$"* "-"??_);_(@_)</c:formatCode>
                <c:ptCount val="60"/>
                <c:pt idx="0">
                  <c:v>67.025999999999996</c:v>
                </c:pt>
                <c:pt idx="1">
                  <c:v>67.025999999999996</c:v>
                </c:pt>
                <c:pt idx="2">
                  <c:v>69.750000000000014</c:v>
                </c:pt>
                <c:pt idx="3">
                  <c:v>69.750000000000014</c:v>
                </c:pt>
                <c:pt idx="4">
                  <c:v>69.858000000000018</c:v>
                </c:pt>
                <c:pt idx="5">
                  <c:v>69.858000000000018</c:v>
                </c:pt>
                <c:pt idx="6">
                  <c:v>69.858000000000018</c:v>
                </c:pt>
                <c:pt idx="7">
                  <c:v>69.858000000000018</c:v>
                </c:pt>
                <c:pt idx="8">
                  <c:v>69.858000000000018</c:v>
                </c:pt>
                <c:pt idx="9">
                  <c:v>69.858000000000018</c:v>
                </c:pt>
                <c:pt idx="10">
                  <c:v>70.662000000000006</c:v>
                </c:pt>
                <c:pt idx="11">
                  <c:v>70.662000000000006</c:v>
                </c:pt>
                <c:pt idx="12">
                  <c:v>71.921999999999997</c:v>
                </c:pt>
                <c:pt idx="13">
                  <c:v>71.921999999999997</c:v>
                </c:pt>
                <c:pt idx="14">
                  <c:v>75.995999999999995</c:v>
                </c:pt>
                <c:pt idx="15">
                  <c:v>75.995999999999995</c:v>
                </c:pt>
                <c:pt idx="16">
                  <c:v>77.825999999999993</c:v>
                </c:pt>
                <c:pt idx="17">
                  <c:v>77.825999999999993</c:v>
                </c:pt>
                <c:pt idx="18">
                  <c:v>77.891999999999996</c:v>
                </c:pt>
                <c:pt idx="19">
                  <c:v>73.584000000000017</c:v>
                </c:pt>
                <c:pt idx="20">
                  <c:v>73.584000000000017</c:v>
                </c:pt>
                <c:pt idx="21">
                  <c:v>73.061999999999998</c:v>
                </c:pt>
                <c:pt idx="22">
                  <c:v>73.206000000000003</c:v>
                </c:pt>
                <c:pt idx="23">
                  <c:v>73.206000000000003</c:v>
                </c:pt>
                <c:pt idx="24">
                  <c:v>77.268000000000001</c:v>
                </c:pt>
                <c:pt idx="25">
                  <c:v>77.268000000000001</c:v>
                </c:pt>
                <c:pt idx="26">
                  <c:v>84.72</c:v>
                </c:pt>
                <c:pt idx="27">
                  <c:v>84.72</c:v>
                </c:pt>
                <c:pt idx="28">
                  <c:v>80.292000000000002</c:v>
                </c:pt>
                <c:pt idx="29">
                  <c:v>82.746000000000009</c:v>
                </c:pt>
                <c:pt idx="30">
                  <c:v>83.004000000000005</c:v>
                </c:pt>
                <c:pt idx="31">
                  <c:v>83.004000000000005</c:v>
                </c:pt>
                <c:pt idx="32">
                  <c:v>83.004000000000005</c:v>
                </c:pt>
                <c:pt idx="33">
                  <c:v>83.057999999999993</c:v>
                </c:pt>
                <c:pt idx="34">
                  <c:v>83.19</c:v>
                </c:pt>
                <c:pt idx="35">
                  <c:v>83.19</c:v>
                </c:pt>
                <c:pt idx="36">
                  <c:v>83.676000000000016</c:v>
                </c:pt>
                <c:pt idx="37">
                  <c:v>83.676000000000016</c:v>
                </c:pt>
                <c:pt idx="38">
                  <c:v>80.838000000000008</c:v>
                </c:pt>
                <c:pt idx="39">
                  <c:v>80.838000000000008</c:v>
                </c:pt>
                <c:pt idx="40">
                  <c:v>78.198000000000022</c:v>
                </c:pt>
                <c:pt idx="41">
                  <c:v>84.204000000000008</c:v>
                </c:pt>
                <c:pt idx="42">
                  <c:v>84.26400000000001</c:v>
                </c:pt>
                <c:pt idx="43">
                  <c:v>84.26400000000001</c:v>
                </c:pt>
                <c:pt idx="44">
                  <c:v>84.26400000000001</c:v>
                </c:pt>
                <c:pt idx="45">
                  <c:v>84.26400000000001</c:v>
                </c:pt>
                <c:pt idx="46">
                  <c:v>86.112000000000009</c:v>
                </c:pt>
                <c:pt idx="47">
                  <c:v>86.112000000000009</c:v>
                </c:pt>
                <c:pt idx="48">
                  <c:v>86.256</c:v>
                </c:pt>
                <c:pt idx="49">
                  <c:v>86.256</c:v>
                </c:pt>
                <c:pt idx="50">
                  <c:v>87.197999999999993</c:v>
                </c:pt>
                <c:pt idx="51">
                  <c:v>87.197999999999993</c:v>
                </c:pt>
                <c:pt idx="52">
                  <c:v>90.138000000000005</c:v>
                </c:pt>
                <c:pt idx="53">
                  <c:v>93.738</c:v>
                </c:pt>
                <c:pt idx="54">
                  <c:v>93.461999999999989</c:v>
                </c:pt>
                <c:pt idx="55">
                  <c:v>93.461999999999989</c:v>
                </c:pt>
                <c:pt idx="56">
                  <c:v>93.461999999999989</c:v>
                </c:pt>
                <c:pt idx="57">
                  <c:v>96.821999999999989</c:v>
                </c:pt>
                <c:pt idx="58">
                  <c:v>96.821999999999989</c:v>
                </c:pt>
                <c:pt idx="59">
                  <c:v>96.821999999999989</c:v>
                </c:pt>
              </c:numCache>
            </c:numRef>
          </c:val>
          <c:extLst>
            <c:ext xmlns:c16="http://schemas.microsoft.com/office/drawing/2014/chart" uri="{C3380CC4-5D6E-409C-BE32-E72D297353CC}">
              <c16:uniqueId val="{00000001-FD06-474D-97A4-3B115DDB280E}"/>
            </c:ext>
          </c:extLst>
        </c:ser>
        <c:ser>
          <c:idx val="2"/>
          <c:order val="2"/>
          <c:tx>
            <c:strRef>
              <c:f>Query!$E$77</c:f>
              <c:strCache>
                <c:ptCount val="1"/>
                <c:pt idx="0">
                  <c:v>Supply Charge</c:v>
                </c:pt>
              </c:strCache>
            </c:strRef>
          </c:tx>
          <c:spPr>
            <a:solidFill>
              <a:schemeClr val="tx2"/>
            </a:solidFill>
            <a:ln>
              <a:noFill/>
            </a:ln>
            <a:effectLst/>
          </c:spPr>
          <c:invertIfNegative val="0"/>
          <c:cat>
            <c:numRef>
              <c:f>Query!$B$78:$B$137</c:f>
              <c:numCache>
                <c:formatCode>[$-409]mmmm\-yy;@</c:formatCode>
                <c:ptCount val="6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numCache>
            </c:numRef>
          </c:cat>
          <c:val>
            <c:numRef>
              <c:f>Query!$E$78:$E$137</c:f>
              <c:numCache>
                <c:formatCode>_("$"* #,##0.00_);_("$"* \(#,##0.00\);_("$"* "-"??_);_(@_)</c:formatCode>
                <c:ptCount val="60"/>
                <c:pt idx="0">
                  <c:v>82.307999999999993</c:v>
                </c:pt>
                <c:pt idx="1">
                  <c:v>82.307999999999993</c:v>
                </c:pt>
                <c:pt idx="2">
                  <c:v>82.307999999999993</c:v>
                </c:pt>
                <c:pt idx="3">
                  <c:v>82.307999999999993</c:v>
                </c:pt>
                <c:pt idx="4">
                  <c:v>64.757999999999996</c:v>
                </c:pt>
                <c:pt idx="5">
                  <c:v>64.757999999999996</c:v>
                </c:pt>
                <c:pt idx="6">
                  <c:v>64.757999999999996</c:v>
                </c:pt>
                <c:pt idx="7">
                  <c:v>64.757999999999996</c:v>
                </c:pt>
                <c:pt idx="8">
                  <c:v>64.757999999999996</c:v>
                </c:pt>
                <c:pt idx="9">
                  <c:v>64.757999999999996</c:v>
                </c:pt>
                <c:pt idx="10">
                  <c:v>83.742000000000004</c:v>
                </c:pt>
                <c:pt idx="11">
                  <c:v>83.742000000000004</c:v>
                </c:pt>
                <c:pt idx="12">
                  <c:v>83.742000000000004</c:v>
                </c:pt>
                <c:pt idx="13">
                  <c:v>83.742000000000004</c:v>
                </c:pt>
                <c:pt idx="14">
                  <c:v>83.742000000000004</c:v>
                </c:pt>
                <c:pt idx="15">
                  <c:v>83.742000000000004</c:v>
                </c:pt>
                <c:pt idx="16">
                  <c:v>59.387999999999998</c:v>
                </c:pt>
                <c:pt idx="17">
                  <c:v>59.387999999999998</c:v>
                </c:pt>
                <c:pt idx="18">
                  <c:v>59.387999999999998</c:v>
                </c:pt>
                <c:pt idx="19">
                  <c:v>59.387999999999998</c:v>
                </c:pt>
                <c:pt idx="20">
                  <c:v>59.387999999999998</c:v>
                </c:pt>
                <c:pt idx="21">
                  <c:v>59.387999999999998</c:v>
                </c:pt>
                <c:pt idx="22">
                  <c:v>74.328000000000003</c:v>
                </c:pt>
                <c:pt idx="23">
                  <c:v>74.328000000000003</c:v>
                </c:pt>
                <c:pt idx="24">
                  <c:v>74.328000000000003</c:v>
                </c:pt>
                <c:pt idx="25">
                  <c:v>74.328000000000003</c:v>
                </c:pt>
                <c:pt idx="26">
                  <c:v>74.328000000000003</c:v>
                </c:pt>
                <c:pt idx="27">
                  <c:v>74.328000000000003</c:v>
                </c:pt>
                <c:pt idx="28">
                  <c:v>58.242000000000004</c:v>
                </c:pt>
                <c:pt idx="29">
                  <c:v>58.242000000000004</c:v>
                </c:pt>
                <c:pt idx="30">
                  <c:v>58.242000000000004</c:v>
                </c:pt>
                <c:pt idx="31">
                  <c:v>58.242000000000004</c:v>
                </c:pt>
                <c:pt idx="32">
                  <c:v>58.242000000000004</c:v>
                </c:pt>
                <c:pt idx="33">
                  <c:v>58.242000000000004</c:v>
                </c:pt>
                <c:pt idx="34">
                  <c:v>88.926000000000002</c:v>
                </c:pt>
                <c:pt idx="35">
                  <c:v>88.926000000000002</c:v>
                </c:pt>
                <c:pt idx="36">
                  <c:v>88.926000000000002</c:v>
                </c:pt>
                <c:pt idx="37">
                  <c:v>88.926000000000002</c:v>
                </c:pt>
                <c:pt idx="38">
                  <c:v>88.926000000000002</c:v>
                </c:pt>
                <c:pt idx="39">
                  <c:v>88.926000000000002</c:v>
                </c:pt>
                <c:pt idx="40">
                  <c:v>68.945999999999998</c:v>
                </c:pt>
                <c:pt idx="41">
                  <c:v>68.945999999999998</c:v>
                </c:pt>
                <c:pt idx="42">
                  <c:v>68.945999999999998</c:v>
                </c:pt>
                <c:pt idx="43">
                  <c:v>68.945999999999998</c:v>
                </c:pt>
                <c:pt idx="44">
                  <c:v>68.945999999999998</c:v>
                </c:pt>
                <c:pt idx="45">
                  <c:v>68.945999999999998</c:v>
                </c:pt>
                <c:pt idx="46">
                  <c:v>203.346</c:v>
                </c:pt>
                <c:pt idx="47">
                  <c:v>203.346</c:v>
                </c:pt>
                <c:pt idx="48">
                  <c:v>203.346</c:v>
                </c:pt>
                <c:pt idx="49">
                  <c:v>203.346</c:v>
                </c:pt>
                <c:pt idx="50">
                  <c:v>203.346</c:v>
                </c:pt>
                <c:pt idx="51">
                  <c:v>203.346</c:v>
                </c:pt>
                <c:pt idx="52">
                  <c:v>84.69</c:v>
                </c:pt>
                <c:pt idx="53">
                  <c:v>84.69</c:v>
                </c:pt>
                <c:pt idx="54">
                  <c:v>84.69</c:v>
                </c:pt>
                <c:pt idx="55">
                  <c:v>84.69</c:v>
                </c:pt>
                <c:pt idx="56">
                  <c:v>84.69</c:v>
                </c:pt>
                <c:pt idx="57">
                  <c:v>84.69</c:v>
                </c:pt>
                <c:pt idx="58">
                  <c:v>109.27799999999999</c:v>
                </c:pt>
                <c:pt idx="59">
                  <c:v>109.27799999999999</c:v>
                </c:pt>
              </c:numCache>
            </c:numRef>
          </c:val>
          <c:extLst>
            <c:ext xmlns:c16="http://schemas.microsoft.com/office/drawing/2014/chart" uri="{C3380CC4-5D6E-409C-BE32-E72D297353CC}">
              <c16:uniqueId val="{00000002-FD06-474D-97A4-3B115DDB280E}"/>
            </c:ext>
          </c:extLst>
        </c:ser>
        <c:dLbls>
          <c:showLegendKey val="0"/>
          <c:showVal val="0"/>
          <c:showCatName val="0"/>
          <c:showSerName val="0"/>
          <c:showPercent val="0"/>
          <c:showBubbleSize val="0"/>
        </c:dLbls>
        <c:gapWidth val="60"/>
        <c:overlap val="100"/>
        <c:axId val="429572384"/>
        <c:axId val="899766079"/>
      </c:barChart>
      <c:dateAx>
        <c:axId val="429572384"/>
        <c:scaling>
          <c:orientation val="minMax"/>
        </c:scaling>
        <c:delete val="0"/>
        <c:axPos val="b"/>
        <c:numFmt formatCode="[$-409]m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99766079"/>
        <c:crosses val="autoZero"/>
        <c:auto val="1"/>
        <c:lblOffset val="100"/>
        <c:baseTimeUnit val="months"/>
      </c:dateAx>
      <c:valAx>
        <c:axId val="899766079"/>
        <c:scaling>
          <c:orientation val="minMax"/>
        </c:scaling>
        <c:delete val="0"/>
        <c:axPos val="l"/>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9572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val">
        <cx:f>_xlchart.v1.5</cx:f>
      </cx:numDim>
    </cx:data>
  </cx:chartData>
  <cx:chart>
    <cx:title pos="t" align="ctr" overlay="0">
      <cx:tx>
        <cx:txData>
          <cx:v>MLP Monthly Customer Charge Distribution by Year</cx:v>
        </cx:txData>
      </cx:tx>
      <cx:txPr>
        <a:bodyPr spcFirstLastPara="1" vertOverflow="ellipsis" horzOverflow="overflow" wrap="square" lIns="0" tIns="0" rIns="0" bIns="0" anchor="ctr" anchorCtr="1"/>
        <a:lstStyle/>
        <a:p>
          <a:pPr algn="ctr" rtl="0">
            <a:defRPr sz="1400" baseline="0">
              <a:solidFill>
                <a:sysClr val="windowText" lastClr="000000"/>
              </a:solidFill>
            </a:defRPr>
          </a:pPr>
          <a:r>
            <a:rPr lang="en-US" sz="1400" b="0" i="0" u="none" strike="noStrike" baseline="0">
              <a:solidFill>
                <a:sysClr val="windowText" lastClr="000000"/>
              </a:solidFill>
              <a:latin typeface="Aptos Narrow" panose="02110004020202020204"/>
            </a:rPr>
            <a:t>MLP Monthly Customer Charge Distribution by Year</a:t>
          </a:r>
        </a:p>
      </cx:txPr>
    </cx:title>
    <cx:plotArea>
      <cx:plotAreaRegion>
        <cx:series layoutId="boxWhisker" uniqueId="{1F7E46AB-A3AC-4000-A664-1932664FA522}" formatIdx="1">
          <cx:tx>
            <cx:txData>
              <cx:f>_xlchart.v1.4</cx:f>
              <cx:v>Value</cx:v>
            </cx:txData>
          </cx:tx>
          <cx:spPr>
            <a:solidFill>
              <a:schemeClr val="accent1">
                <a:lumMod val="20000"/>
                <a:lumOff val="80000"/>
              </a:schemeClr>
            </a:solidFill>
            <a:ln>
              <a:solidFill>
                <a:schemeClr val="tx2"/>
              </a:solidFill>
            </a:ln>
          </cx:spPr>
          <cx:dataId val="0"/>
          <cx:layoutPr>
            <cx:visibility meanLine="0" meanMarker="1" nonoutliers="1" outliers="1"/>
            <cx:statistics quartileMethod="inclusive"/>
          </cx:layoutPr>
        </cx:series>
      </cx:plotAreaRegion>
      <cx:axis id="0">
        <cx:catScaling/>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axis id="1">
        <cx:valScaling/>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_xlchart.v1.2</cx:f>
      </cx:numDim>
    </cx:data>
  </cx:chartData>
  <cx:chart>
    <cx:title pos="t" align="ctr" overlay="0">
      <cx:tx>
        <cx:txData>
          <cx:v>MLP Volumetric Charge Distribution by Year</cx:v>
        </cx:txData>
      </cx:tx>
      <cx:txPr>
        <a:bodyPr spcFirstLastPara="1" vertOverflow="ellipsis" horzOverflow="overflow" wrap="square" lIns="0" tIns="0" rIns="0" bIns="0" anchor="ctr" anchorCtr="1"/>
        <a:lstStyle/>
        <a:p>
          <a:pPr algn="ctr" rtl="0">
            <a:defRPr sz="1400" baseline="0">
              <a:solidFill>
                <a:sysClr val="windowText" lastClr="000000"/>
              </a:solidFill>
            </a:defRPr>
          </a:pPr>
          <a:r>
            <a:rPr lang="en-US" sz="1400" b="0" i="0" u="none" strike="noStrike" baseline="0">
              <a:solidFill>
                <a:sysClr val="windowText" lastClr="000000"/>
              </a:solidFill>
              <a:latin typeface="Aptos Narrow" panose="02110004020202020204"/>
            </a:rPr>
            <a:t>MLP Volumetric Charge Distribution by Year</a:t>
          </a:r>
        </a:p>
      </cx:txPr>
    </cx:title>
    <cx:plotArea>
      <cx:plotAreaRegion>
        <cx:series layoutId="boxWhisker" uniqueId="{1F7E46AB-A3AC-4000-A664-1932664FA522}" formatIdx="1">
          <cx:tx>
            <cx:txData>
              <cx:f>_xlchart.v1.1</cx:f>
              <cx:v>Value</cx:v>
            </cx:txData>
          </cx:tx>
          <cx:spPr>
            <a:solidFill>
              <a:schemeClr val="accent1">
                <a:lumMod val="20000"/>
                <a:lumOff val="80000"/>
              </a:schemeClr>
            </a:solidFill>
            <a:ln>
              <a:solidFill>
                <a:schemeClr val="tx2"/>
              </a:solidFill>
            </a:ln>
          </cx:spPr>
          <cx:dataId val="0"/>
          <cx:layoutPr>
            <cx:visibility meanLine="0" meanMarker="1" nonoutliers="1" outliers="1"/>
            <cx:statistics quartileMethod="inclusive"/>
          </cx:layoutPr>
        </cx:series>
      </cx:plotAreaRegion>
      <cx:axis id="0">
        <cx:catScaling/>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axis id="1">
        <cx:valScaling/>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microsoft.com/office/2014/relationships/chartEx" Target="../charts/chartEx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2</xdr:col>
      <xdr:colOff>1098914</xdr:colOff>
      <xdr:row>10</xdr:row>
      <xdr:rowOff>38101</xdr:rowOff>
    </xdr:to>
    <xdr:pic>
      <xdr:nvPicPr>
        <xdr:cNvPr id="2" name="Graphic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98500" y="1066800"/>
          <a:ext cx="4616814" cy="8001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500138</xdr:colOff>
      <xdr:row>12</xdr:row>
      <xdr:rowOff>121708</xdr:rowOff>
    </xdr:from>
    <xdr:to>
      <xdr:col>18</xdr:col>
      <xdr:colOff>744008</xdr:colOff>
      <xdr:row>33</xdr:row>
      <xdr:rowOff>49741</xdr:rowOff>
    </xdr:to>
    <xdr:graphicFrame macro="">
      <xdr:nvGraphicFramePr>
        <xdr:cNvPr id="13" name="Chart 12">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650945</xdr:colOff>
      <xdr:row>33</xdr:row>
      <xdr:rowOff>114751</xdr:rowOff>
    </xdr:from>
    <xdr:to>
      <xdr:col>19</xdr:col>
      <xdr:colOff>323850</xdr:colOff>
      <xdr:row>53</xdr:row>
      <xdr:rowOff>285750</xdr:rowOff>
    </xdr:to>
    <xdr:graphicFrame macro="">
      <xdr:nvGraphicFramePr>
        <xdr:cNvPr id="4" name="Chart 1">
          <a:extLst>
            <a:ext uri="{FF2B5EF4-FFF2-40B4-BE49-F238E27FC236}">
              <a16:creationId xmlns:a16="http://schemas.microsoft.com/office/drawing/2014/main" id="{00000000-0008-0000-0100-000004000000}"/>
            </a:ext>
            <a:ext uri="{147F2762-F138-4A5C-976F-8EAC2B608ADB}">
              <a16:predDERef xmlns:a16="http://schemas.microsoft.com/office/drawing/2014/main" pre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266700</xdr:colOff>
      <xdr:row>125</xdr:row>
      <xdr:rowOff>29112</xdr:rowOff>
    </xdr:from>
    <xdr:to>
      <xdr:col>15</xdr:col>
      <xdr:colOff>272</xdr:colOff>
      <xdr:row>144</xdr:row>
      <xdr:rowOff>3563</xdr:rowOff>
    </xdr:to>
    <mc:AlternateContent xmlns:mc="http://schemas.openxmlformats.org/markup-compatibility/2006">
      <mc:Choice xmlns:cx1="http://schemas.microsoft.com/office/drawing/2015/9/8/chartex" Requires="cx1">
        <xdr:graphicFrame macro="">
          <xdr:nvGraphicFramePr>
            <xdr:cNvPr id="15" name="Chart 14">
              <a:extLst>
                <a:ext uri="{FF2B5EF4-FFF2-40B4-BE49-F238E27FC236}">
                  <a16:creationId xmlns:a16="http://schemas.microsoft.com/office/drawing/2014/main" id="{00000000-0008-0000-0100-00000F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7680960" y="21753732"/>
              <a:ext cx="4656092" cy="272527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15</xdr:col>
      <xdr:colOff>169334</xdr:colOff>
      <xdr:row>125</xdr:row>
      <xdr:rowOff>7946</xdr:rowOff>
    </xdr:from>
    <xdr:to>
      <xdr:col>22</xdr:col>
      <xdr:colOff>410633</xdr:colOff>
      <xdr:row>144</xdr:row>
      <xdr:rowOff>74559</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2506114" y="21732566"/>
              <a:ext cx="5095239" cy="281743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9</xdr:col>
      <xdr:colOff>57073</xdr:colOff>
      <xdr:row>57</xdr:row>
      <xdr:rowOff>74912</xdr:rowOff>
    </xdr:from>
    <xdr:to>
      <xdr:col>22</xdr:col>
      <xdr:colOff>10378</xdr:colOff>
      <xdr:row>73</xdr:row>
      <xdr:rowOff>149747</xdr:rowOff>
    </xdr:to>
    <xdr:graphicFrame macro="">
      <xdr:nvGraphicFramePr>
        <xdr:cNvPr id="3" name="Chart 2">
          <a:extLst>
            <a:ext uri="{FF2B5EF4-FFF2-40B4-BE49-F238E27FC236}">
              <a16:creationId xmlns:a16="http://schemas.microsoft.com/office/drawing/2014/main" id="{00000000-0008-0000-0100-000007000000}"/>
            </a:ext>
            <a:ext uri="{147F2762-F138-4A5C-976F-8EAC2B608ADB}">
              <a16:predDERef xmlns:a16="http://schemas.microsoft.com/office/drawing/2014/main" pre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583101</xdr:colOff>
      <xdr:row>98</xdr:row>
      <xdr:rowOff>55929</xdr:rowOff>
    </xdr:from>
    <xdr:to>
      <xdr:col>15</xdr:col>
      <xdr:colOff>295254</xdr:colOff>
      <xdr:row>117</xdr:row>
      <xdr:rowOff>117842</xdr:rowOff>
    </xdr:to>
    <xdr:graphicFrame macro="">
      <xdr:nvGraphicFramePr>
        <xdr:cNvPr id="12" name="Chart 11">
          <a:extLst>
            <a:ext uri="{FF2B5EF4-FFF2-40B4-BE49-F238E27FC236}">
              <a16:creationId xmlns:a16="http://schemas.microsoft.com/office/drawing/2014/main" id="{00000000-0008-0000-01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666751</xdr:colOff>
      <xdr:row>106</xdr:row>
      <xdr:rowOff>31750</xdr:rowOff>
    </xdr:from>
    <xdr:to>
      <xdr:col>21</xdr:col>
      <xdr:colOff>52917</xdr:colOff>
      <xdr:row>116</xdr:row>
      <xdr:rowOff>10584</xdr:rowOff>
    </xdr:to>
    <xdr:sp macro="" textlink="">
      <xdr:nvSpPr>
        <xdr:cNvPr id="5" name="TextBox 4">
          <a:extLst>
            <a:ext uri="{FF2B5EF4-FFF2-40B4-BE49-F238E27FC236}">
              <a16:creationId xmlns:a16="http://schemas.microsoft.com/office/drawing/2014/main" id="{B909C7EE-313C-2FA2-7EBC-2543F3BBF311}"/>
            </a:ext>
          </a:extLst>
        </xdr:cNvPr>
        <xdr:cNvSpPr txBox="1"/>
      </xdr:nvSpPr>
      <xdr:spPr>
        <a:xfrm>
          <a:off x="13493751" y="20330583"/>
          <a:ext cx="3704166" cy="1502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tx1"/>
              </a:solidFill>
            </a:rPr>
            <a:t>Note:</a:t>
          </a:r>
          <a:r>
            <a:rPr lang="en-US" sz="1100" baseline="0">
              <a:solidFill>
                <a:schemeClr val="tx1"/>
              </a:solidFill>
            </a:rPr>
            <a:t> The percentiles shown here show what percent of competitive supply rates </a:t>
          </a:r>
          <a:r>
            <a:rPr lang="en-US" sz="1100" i="1" baseline="0">
              <a:solidFill>
                <a:schemeClr val="tx1"/>
              </a:solidFill>
            </a:rPr>
            <a:t>offered</a:t>
          </a:r>
          <a:r>
            <a:rPr lang="en-US" sz="1100" i="0" baseline="0">
              <a:solidFill>
                <a:schemeClr val="tx1"/>
              </a:solidFill>
            </a:rPr>
            <a:t> were below a certain price; they do not represent how many customers on competitive supply rates paid below a certain price.</a:t>
          </a:r>
        </a:p>
        <a:p>
          <a:endParaRPr lang="en-US" sz="1100" i="0" baseline="0">
            <a:solidFill>
              <a:schemeClr val="tx1"/>
            </a:solidFill>
          </a:endParaRPr>
        </a:p>
        <a:p>
          <a:r>
            <a:rPr lang="en-US" sz="1100" i="0" baseline="0">
              <a:solidFill>
                <a:schemeClr val="tx1"/>
              </a:solidFill>
            </a:rPr>
            <a:t>From 2019 to 2022, on average 76% of customers on competitive supply rates paid more for energy supply than the EDC basic service rate offered in their area.</a:t>
          </a:r>
          <a:endParaRPr lang="en-US"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171311</xdr:colOff>
      <xdr:row>39</xdr:row>
      <xdr:rowOff>44242</xdr:rowOff>
    </xdr:from>
    <xdr:to>
      <xdr:col>16</xdr:col>
      <xdr:colOff>214923</xdr:colOff>
      <xdr:row>58</xdr:row>
      <xdr:rowOff>142353</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1063101</xdr:colOff>
      <xdr:row>39</xdr:row>
      <xdr:rowOff>44242</xdr:rowOff>
    </xdr:from>
    <xdr:to>
      <xdr:col>8</xdr:col>
      <xdr:colOff>665376</xdr:colOff>
      <xdr:row>58</xdr:row>
      <xdr:rowOff>143029</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508001</xdr:colOff>
      <xdr:row>79</xdr:row>
      <xdr:rowOff>18142</xdr:rowOff>
    </xdr:from>
    <xdr:to>
      <xdr:col>23</xdr:col>
      <xdr:colOff>353785</xdr:colOff>
      <xdr:row>115</xdr:row>
      <xdr:rowOff>72571</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E3 Bright Arial">
  <a:themeElements>
    <a:clrScheme name="E3 Bright">
      <a:dk1>
        <a:srgbClr val="000000"/>
      </a:dk1>
      <a:lt1>
        <a:sysClr val="window" lastClr="FFFFFF"/>
      </a:lt1>
      <a:dk2>
        <a:srgbClr val="034E6E"/>
      </a:dk2>
      <a:lt2>
        <a:srgbClr val="EEECE1"/>
      </a:lt2>
      <a:accent1>
        <a:srgbClr val="6EA1B6"/>
      </a:accent1>
      <a:accent2>
        <a:srgbClr val="FFB700"/>
      </a:accent2>
      <a:accent3>
        <a:srgbClr val="FF5F39"/>
      </a:accent3>
      <a:accent4>
        <a:srgbClr val="30D773"/>
      </a:accent4>
      <a:accent5>
        <a:srgbClr val="FF8700"/>
      </a:accent5>
      <a:accent6>
        <a:srgbClr val="4458D2"/>
      </a:accent6>
      <a:hlink>
        <a:srgbClr val="6565FF"/>
      </a:hlink>
      <a:folHlink>
        <a:srgbClr val="800080"/>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0E8FE-BCA5-F14D-A986-D94869171244}">
  <sheetPr>
    <tabColor theme="3" tint="0.79998168889431442"/>
  </sheetPr>
  <dimension ref="A1:E60"/>
  <sheetViews>
    <sheetView tabSelected="1" zoomScale="130" zoomScaleNormal="130" workbookViewId="0"/>
  </sheetViews>
  <sheetFormatPr defaultColWidth="11.375" defaultRowHeight="11.4" x14ac:dyDescent="0.2"/>
  <cols>
    <col min="1" max="1" width="11.375" style="67"/>
    <col min="2" max="2" width="55.375" style="67" bestFit="1" customWidth="1"/>
    <col min="3" max="3" width="21" style="67" customWidth="1"/>
    <col min="4" max="4" width="117.375" style="67" bestFit="1" customWidth="1"/>
    <col min="5" max="16384" width="11.375" style="67"/>
  </cols>
  <sheetData>
    <row r="1" spans="1:5" s="71" customFormat="1" ht="29.4" thickBot="1" x14ac:dyDescent="0.25">
      <c r="A1" s="71" t="s">
        <v>0</v>
      </c>
    </row>
    <row r="4" spans="1:5" ht="18.600000000000001" thickBot="1" x14ac:dyDescent="0.25">
      <c r="B4" s="69" t="s">
        <v>1</v>
      </c>
      <c r="C4" s="69"/>
      <c r="D4" s="69"/>
      <c r="E4" s="69"/>
    </row>
    <row r="13" spans="1:5" x14ac:dyDescent="0.2">
      <c r="B13" s="67" t="s">
        <v>2</v>
      </c>
    </row>
    <row r="14" spans="1:5" x14ac:dyDescent="0.2">
      <c r="B14" s="67" t="s">
        <v>3</v>
      </c>
    </row>
    <row r="16" spans="1:5" ht="12" x14ac:dyDescent="0.2">
      <c r="B16" s="72">
        <v>45428</v>
      </c>
    </row>
    <row r="19" spans="2:5" ht="18.600000000000001" thickBot="1" x14ac:dyDescent="0.25">
      <c r="B19" s="69" t="s">
        <v>4</v>
      </c>
      <c r="C19" s="69"/>
      <c r="D19" s="69"/>
      <c r="E19" s="69"/>
    </row>
    <row r="21" spans="2:5" ht="13.8" x14ac:dyDescent="0.25">
      <c r="B21" s="73" t="s">
        <v>5</v>
      </c>
    </row>
    <row r="22" spans="2:5" ht="13.8" x14ac:dyDescent="0.25">
      <c r="B22" s="73" t="s">
        <v>6</v>
      </c>
    </row>
    <row r="23" spans="2:5" ht="13.8" x14ac:dyDescent="0.25">
      <c r="B23" s="73" t="s">
        <v>7</v>
      </c>
    </row>
    <row r="24" spans="2:5" ht="13.8" x14ac:dyDescent="0.25">
      <c r="B24" s="73" t="s">
        <v>8</v>
      </c>
    </row>
    <row r="25" spans="2:5" ht="13.8" x14ac:dyDescent="0.25">
      <c r="B25" s="73" t="s">
        <v>9</v>
      </c>
    </row>
    <row r="26" spans="2:5" ht="13.8" x14ac:dyDescent="0.25">
      <c r="B26" s="73" t="s">
        <v>10</v>
      </c>
    </row>
    <row r="27" spans="2:5" ht="13.8" x14ac:dyDescent="0.25">
      <c r="B27" s="73" t="s">
        <v>11</v>
      </c>
    </row>
    <row r="30" spans="2:5" ht="18.600000000000001" thickBot="1" x14ac:dyDescent="0.25">
      <c r="B30" s="69" t="s">
        <v>12</v>
      </c>
      <c r="C30" s="69"/>
      <c r="D30" s="69"/>
      <c r="E30" s="69"/>
    </row>
    <row r="33" spans="2:5" ht="13.2" x14ac:dyDescent="0.2">
      <c r="B33" s="1" t="s">
        <v>13</v>
      </c>
      <c r="C33" s="1" t="s">
        <v>14</v>
      </c>
      <c r="D33" s="1" t="s">
        <v>15</v>
      </c>
    </row>
    <row r="34" spans="2:5" x14ac:dyDescent="0.2">
      <c r="B34" s="68" t="s">
        <v>16</v>
      </c>
      <c r="C34" s="68"/>
      <c r="D34" s="68" t="s">
        <v>17</v>
      </c>
    </row>
    <row r="35" spans="2:5" x14ac:dyDescent="0.2">
      <c r="B35" s="68" t="s">
        <v>18</v>
      </c>
      <c r="C35" s="68"/>
      <c r="D35" s="68" t="s">
        <v>19</v>
      </c>
    </row>
    <row r="36" spans="2:5" x14ac:dyDescent="0.2">
      <c r="B36" s="68" t="s">
        <v>20</v>
      </c>
      <c r="C36" s="68"/>
      <c r="D36" s="68" t="s">
        <v>21</v>
      </c>
    </row>
    <row r="37" spans="2:5" x14ac:dyDescent="0.2">
      <c r="B37" s="68" t="s">
        <v>22</v>
      </c>
      <c r="C37" s="68" t="s">
        <v>23</v>
      </c>
      <c r="D37" s="68" t="s">
        <v>24</v>
      </c>
    </row>
    <row r="38" spans="2:5" x14ac:dyDescent="0.2">
      <c r="B38" s="68" t="s">
        <v>25</v>
      </c>
      <c r="C38" s="68" t="s">
        <v>23</v>
      </c>
      <c r="D38" s="68" t="s">
        <v>26</v>
      </c>
    </row>
    <row r="39" spans="2:5" x14ac:dyDescent="0.2">
      <c r="B39" s="68" t="s">
        <v>27</v>
      </c>
      <c r="C39" s="68" t="s">
        <v>23</v>
      </c>
      <c r="D39" s="68" t="s">
        <v>28</v>
      </c>
    </row>
    <row r="40" spans="2:5" x14ac:dyDescent="0.2">
      <c r="B40" s="68" t="s">
        <v>29</v>
      </c>
      <c r="C40" s="68" t="s">
        <v>30</v>
      </c>
      <c r="D40" s="68" t="s">
        <v>31</v>
      </c>
    </row>
    <row r="41" spans="2:5" x14ac:dyDescent="0.2">
      <c r="B41" s="68" t="s">
        <v>32</v>
      </c>
      <c r="C41" s="68" t="s">
        <v>30</v>
      </c>
      <c r="D41" s="68" t="s">
        <v>33</v>
      </c>
    </row>
    <row r="42" spans="2:5" x14ac:dyDescent="0.2">
      <c r="B42" s="68" t="s">
        <v>34</v>
      </c>
      <c r="C42" s="68" t="s">
        <v>30</v>
      </c>
      <c r="D42" s="68" t="s">
        <v>35</v>
      </c>
    </row>
    <row r="43" spans="2:5" x14ac:dyDescent="0.2">
      <c r="B43" s="68" t="s">
        <v>36</v>
      </c>
      <c r="C43" s="68" t="s">
        <v>30</v>
      </c>
      <c r="D43" s="68" t="s">
        <v>37</v>
      </c>
    </row>
    <row r="47" spans="2:5" ht="18.600000000000001" thickBot="1" x14ac:dyDescent="0.25">
      <c r="B47" s="69" t="s">
        <v>38</v>
      </c>
      <c r="C47" s="69"/>
      <c r="D47" s="69"/>
      <c r="E47" s="69"/>
    </row>
    <row r="49" spans="2:2" x14ac:dyDescent="0.2">
      <c r="B49" s="70" t="s">
        <v>39</v>
      </c>
    </row>
    <row r="51" spans="2:2" ht="12" x14ac:dyDescent="0.2">
      <c r="B51" s="3" t="s">
        <v>40</v>
      </c>
    </row>
    <row r="52" spans="2:2" ht="12" x14ac:dyDescent="0.2">
      <c r="B52" s="4" t="s">
        <v>41</v>
      </c>
    </row>
    <row r="54" spans="2:2" ht="12" x14ac:dyDescent="0.2">
      <c r="B54" s="5" t="s">
        <v>42</v>
      </c>
    </row>
    <row r="55" spans="2:2" ht="12" x14ac:dyDescent="0.2">
      <c r="B55" s="6" t="s">
        <v>43</v>
      </c>
    </row>
    <row r="56" spans="2:2" ht="12" x14ac:dyDescent="0.2">
      <c r="B56" s="37" t="s">
        <v>44</v>
      </c>
    </row>
    <row r="58" spans="2:2" ht="13.2" x14ac:dyDescent="0.2">
      <c r="B58" s="7" t="s">
        <v>45</v>
      </c>
    </row>
    <row r="59" spans="2:2" x14ac:dyDescent="0.2">
      <c r="B59" s="9" t="s">
        <v>46</v>
      </c>
    </row>
    <row r="60" spans="2:2" x14ac:dyDescent="0.2">
      <c r="B60" s="8" t="s">
        <v>47</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6AB70-36FE-DD40-AA0B-F4FCCE30A0C6}">
  <sheetPr>
    <tabColor theme="5" tint="0.79998168889431442"/>
  </sheetPr>
  <dimension ref="B2:G193"/>
  <sheetViews>
    <sheetView workbookViewId="0"/>
  </sheetViews>
  <sheetFormatPr defaultColWidth="11.375" defaultRowHeight="11.4" x14ac:dyDescent="0.2"/>
  <cols>
    <col min="3" max="3" width="16.25" bestFit="1" customWidth="1"/>
    <col min="4" max="4" width="14.375" bestFit="1" customWidth="1"/>
    <col min="5" max="5" width="36.25" bestFit="1" customWidth="1"/>
    <col min="6" max="6" width="34.75" bestFit="1" customWidth="1"/>
    <col min="7" max="7" width="12.75" bestFit="1" customWidth="1"/>
  </cols>
  <sheetData>
    <row r="2" spans="2:7" ht="13.2" x14ac:dyDescent="0.2">
      <c r="B2" s="1" t="s">
        <v>398</v>
      </c>
      <c r="C2" s="1"/>
      <c r="D2" s="1"/>
      <c r="E2" s="1"/>
      <c r="F2" s="1"/>
      <c r="G2" s="1"/>
    </row>
    <row r="3" spans="2:7" x14ac:dyDescent="0.2">
      <c r="B3" s="21" t="s">
        <v>93</v>
      </c>
      <c r="C3" s="21" t="s">
        <v>52</v>
      </c>
      <c r="D3" s="21" t="s">
        <v>126</v>
      </c>
      <c r="E3" s="21" t="s">
        <v>399</v>
      </c>
      <c r="F3" s="33" t="s">
        <v>400</v>
      </c>
      <c r="G3" s="33" t="s">
        <v>401</v>
      </c>
    </row>
    <row r="4" spans="2:7" x14ac:dyDescent="0.2">
      <c r="B4" s="15">
        <v>45352</v>
      </c>
      <c r="C4" s="16" t="s">
        <v>95</v>
      </c>
      <c r="D4" s="16" t="s">
        <v>131</v>
      </c>
      <c r="E4" s="30">
        <v>0.16639000000000001</v>
      </c>
      <c r="F4" s="30">
        <f>SUMIFS('Rates Database'!$L:$L,'Rates Database'!$H:$H,"Retail Delivery",'Rates Database'!$E:$E,'Sum of Delivery Components'!C4,'Rates Database'!$C:$C,'Sum of Delivery Components'!B4,'Rates Database'!$G:$G,'Sum of Delivery Components'!D4)</f>
        <v>0.16639000000000001</v>
      </c>
      <c r="G4" s="2" t="b">
        <f>E4=F4</f>
        <v>1</v>
      </c>
    </row>
    <row r="5" spans="2:7" x14ac:dyDescent="0.2">
      <c r="B5" s="15">
        <v>45323</v>
      </c>
      <c r="C5" s="16" t="s">
        <v>95</v>
      </c>
      <c r="D5" s="16" t="s">
        <v>131</v>
      </c>
      <c r="E5" s="30">
        <v>0.16639000000000001</v>
      </c>
      <c r="F5" s="30">
        <f>SUMIFS('Rates Database'!$L:$L,'Rates Database'!$H:$H,"Retail Delivery",'Rates Database'!$E:$E,'Sum of Delivery Components'!C5,'Rates Database'!$C:$C,'Sum of Delivery Components'!B5,'Rates Database'!$G:$G,'Sum of Delivery Components'!D5)</f>
        <v>0.16639000000000001</v>
      </c>
      <c r="G5" s="2" t="b">
        <f t="shared" ref="G5:G68" si="0">E5=F5</f>
        <v>1</v>
      </c>
    </row>
    <row r="6" spans="2:7" x14ac:dyDescent="0.2">
      <c r="B6" s="15">
        <v>45292</v>
      </c>
      <c r="C6" s="16" t="s">
        <v>95</v>
      </c>
      <c r="D6" s="16" t="s">
        <v>131</v>
      </c>
      <c r="E6" s="30">
        <v>0.16639000000000001</v>
      </c>
      <c r="F6" s="30">
        <f>SUMIFS('Rates Database'!$L:$L,'Rates Database'!$H:$H,"Retail Delivery",'Rates Database'!$E:$E,'Sum of Delivery Components'!C6,'Rates Database'!$C:$C,'Sum of Delivery Components'!B6,'Rates Database'!$G:$G,'Sum of Delivery Components'!D6)</f>
        <v>0.16639000000000001</v>
      </c>
      <c r="G6" s="2" t="b">
        <f t="shared" si="0"/>
        <v>1</v>
      </c>
    </row>
    <row r="7" spans="2:7" x14ac:dyDescent="0.2">
      <c r="B7" s="15">
        <v>45261</v>
      </c>
      <c r="C7" s="16" t="s">
        <v>95</v>
      </c>
      <c r="D7" s="16" t="s">
        <v>131</v>
      </c>
      <c r="E7" s="30">
        <v>0.14704999999999999</v>
      </c>
      <c r="F7" s="30">
        <f>SUMIFS('Rates Database'!$L:$L,'Rates Database'!$H:$H,"Retail Delivery",'Rates Database'!$E:$E,'Sum of Delivery Components'!C7,'Rates Database'!$C:$C,'Sum of Delivery Components'!B7,'Rates Database'!$G:$G,'Sum of Delivery Components'!D7)</f>
        <v>0.14704999999999999</v>
      </c>
      <c r="G7" s="2" t="b">
        <f t="shared" si="0"/>
        <v>1</v>
      </c>
    </row>
    <row r="8" spans="2:7" x14ac:dyDescent="0.2">
      <c r="B8" s="15">
        <v>45231</v>
      </c>
      <c r="C8" s="16" t="s">
        <v>95</v>
      </c>
      <c r="D8" s="16" t="s">
        <v>131</v>
      </c>
      <c r="E8" s="30">
        <v>0.14704999999999999</v>
      </c>
      <c r="F8" s="30">
        <f>SUMIFS('Rates Database'!$L:$L,'Rates Database'!$H:$H,"Retail Delivery",'Rates Database'!$E:$E,'Sum of Delivery Components'!C8,'Rates Database'!$C:$C,'Sum of Delivery Components'!B8,'Rates Database'!$G:$G,'Sum of Delivery Components'!D8)</f>
        <v>0.14704999999999999</v>
      </c>
      <c r="G8" s="2" t="b">
        <f t="shared" si="0"/>
        <v>1</v>
      </c>
    </row>
    <row r="9" spans="2:7" x14ac:dyDescent="0.2">
      <c r="B9" s="15">
        <v>45200</v>
      </c>
      <c r="C9" s="16" t="s">
        <v>95</v>
      </c>
      <c r="D9" s="16" t="s">
        <v>131</v>
      </c>
      <c r="E9" s="30">
        <v>0.14704999999999999</v>
      </c>
      <c r="F9" s="30">
        <f>SUMIFS('Rates Database'!$L:$L,'Rates Database'!$H:$H,"Retail Delivery",'Rates Database'!$E:$E,'Sum of Delivery Components'!C9,'Rates Database'!$C:$C,'Sum of Delivery Components'!B9,'Rates Database'!$G:$G,'Sum of Delivery Components'!D9)</f>
        <v>0.14704999999999999</v>
      </c>
      <c r="G9" s="2" t="b">
        <f t="shared" si="0"/>
        <v>1</v>
      </c>
    </row>
    <row r="10" spans="2:7" x14ac:dyDescent="0.2">
      <c r="B10" s="15">
        <v>45170</v>
      </c>
      <c r="C10" s="16" t="s">
        <v>95</v>
      </c>
      <c r="D10" s="16" t="s">
        <v>131</v>
      </c>
      <c r="E10" s="30">
        <v>0.14704999999999999</v>
      </c>
      <c r="F10" s="30">
        <f>SUMIFS('Rates Database'!$L:$L,'Rates Database'!$H:$H,"Retail Delivery",'Rates Database'!$E:$E,'Sum of Delivery Components'!C10,'Rates Database'!$C:$C,'Sum of Delivery Components'!B10,'Rates Database'!$G:$G,'Sum of Delivery Components'!D10)</f>
        <v>0.14704999999999999</v>
      </c>
      <c r="G10" s="2" t="b">
        <f t="shared" si="0"/>
        <v>1</v>
      </c>
    </row>
    <row r="11" spans="2:7" x14ac:dyDescent="0.2">
      <c r="B11" s="15">
        <v>45139</v>
      </c>
      <c r="C11" s="16" t="s">
        <v>95</v>
      </c>
      <c r="D11" s="16" t="s">
        <v>131</v>
      </c>
      <c r="E11" s="30">
        <v>0.14704999999999999</v>
      </c>
      <c r="F11" s="30">
        <f>SUMIFS('Rates Database'!$L:$L,'Rates Database'!$H:$H,"Retail Delivery",'Rates Database'!$E:$E,'Sum of Delivery Components'!C11,'Rates Database'!$C:$C,'Sum of Delivery Components'!B11,'Rates Database'!$G:$G,'Sum of Delivery Components'!D11)</f>
        <v>0.14704999999999999</v>
      </c>
      <c r="G11" s="2" t="b">
        <f t="shared" si="0"/>
        <v>1</v>
      </c>
    </row>
    <row r="12" spans="2:7" x14ac:dyDescent="0.2">
      <c r="B12" s="15">
        <v>45108</v>
      </c>
      <c r="C12" s="16" t="s">
        <v>95</v>
      </c>
      <c r="D12" s="16" t="s">
        <v>131</v>
      </c>
      <c r="E12" s="30">
        <v>0.14704999999999999</v>
      </c>
      <c r="F12" s="30">
        <f>SUMIFS('Rates Database'!$L:$L,'Rates Database'!$H:$H,"Retail Delivery",'Rates Database'!$E:$E,'Sum of Delivery Components'!C12,'Rates Database'!$C:$C,'Sum of Delivery Components'!B12,'Rates Database'!$G:$G,'Sum of Delivery Components'!D12)</f>
        <v>0.14704999999999999</v>
      </c>
      <c r="G12" s="2" t="b">
        <f t="shared" si="0"/>
        <v>1</v>
      </c>
    </row>
    <row r="13" spans="2:7" x14ac:dyDescent="0.2">
      <c r="B13" s="15">
        <v>45078</v>
      </c>
      <c r="C13" s="16" t="s">
        <v>95</v>
      </c>
      <c r="D13" s="16" t="s">
        <v>131</v>
      </c>
      <c r="E13" s="30">
        <v>0.14601</v>
      </c>
      <c r="F13" s="30">
        <f>SUMIFS('Rates Database'!$L:$L,'Rates Database'!$H:$H,"Retail Delivery",'Rates Database'!$E:$E,'Sum of Delivery Components'!C13,'Rates Database'!$C:$C,'Sum of Delivery Components'!B13,'Rates Database'!$G:$G,'Sum of Delivery Components'!D13)</f>
        <v>0.14600999999999997</v>
      </c>
      <c r="G13" s="2" t="b">
        <f t="shared" si="0"/>
        <v>1</v>
      </c>
    </row>
    <row r="14" spans="2:7" x14ac:dyDescent="0.2">
      <c r="B14" s="15">
        <v>45047</v>
      </c>
      <c r="C14" s="16" t="s">
        <v>95</v>
      </c>
      <c r="D14" s="16" t="s">
        <v>131</v>
      </c>
      <c r="E14" s="30">
        <v>0.14601</v>
      </c>
      <c r="F14" s="30">
        <f>SUMIFS('Rates Database'!$L:$L,'Rates Database'!$H:$H,"Retail Delivery",'Rates Database'!$E:$E,'Sum of Delivery Components'!C14,'Rates Database'!$C:$C,'Sum of Delivery Components'!B14,'Rates Database'!$G:$G,'Sum of Delivery Components'!D14)</f>
        <v>0.14600999999999997</v>
      </c>
      <c r="G14" s="2" t="b">
        <f t="shared" si="0"/>
        <v>1</v>
      </c>
    </row>
    <row r="15" spans="2:7" x14ac:dyDescent="0.2">
      <c r="B15" s="15">
        <v>45017</v>
      </c>
      <c r="C15" s="16" t="s">
        <v>95</v>
      </c>
      <c r="D15" s="16" t="s">
        <v>131</v>
      </c>
      <c r="E15" s="30">
        <v>0.14601</v>
      </c>
      <c r="F15" s="30">
        <f>SUMIFS('Rates Database'!$L:$L,'Rates Database'!$H:$H,"Retail Delivery",'Rates Database'!$E:$E,'Sum of Delivery Components'!C15,'Rates Database'!$C:$C,'Sum of Delivery Components'!B15,'Rates Database'!$G:$G,'Sum of Delivery Components'!D15)</f>
        <v>0.14600999999999997</v>
      </c>
      <c r="G15" s="2" t="b">
        <f t="shared" si="0"/>
        <v>1</v>
      </c>
    </row>
    <row r="16" spans="2:7" x14ac:dyDescent="0.2">
      <c r="B16" s="15">
        <v>44986</v>
      </c>
      <c r="C16" s="16" t="s">
        <v>95</v>
      </c>
      <c r="D16" s="16" t="s">
        <v>131</v>
      </c>
      <c r="E16" s="30">
        <v>0.14601</v>
      </c>
      <c r="F16" s="30">
        <f>SUMIFS('Rates Database'!$L:$L,'Rates Database'!$H:$H,"Retail Delivery",'Rates Database'!$E:$E,'Sum of Delivery Components'!C16,'Rates Database'!$C:$C,'Sum of Delivery Components'!B16,'Rates Database'!$G:$G,'Sum of Delivery Components'!D16)</f>
        <v>0.14600999999999997</v>
      </c>
      <c r="G16" s="2" t="b">
        <f t="shared" si="0"/>
        <v>1</v>
      </c>
    </row>
    <row r="17" spans="2:7" x14ac:dyDescent="0.2">
      <c r="B17" s="15">
        <v>44958</v>
      </c>
      <c r="C17" s="16" t="s">
        <v>95</v>
      </c>
      <c r="D17" s="16" t="s">
        <v>131</v>
      </c>
      <c r="E17" s="30">
        <v>0.14601</v>
      </c>
      <c r="F17" s="30">
        <f>SUMIFS('Rates Database'!$L:$L,'Rates Database'!$H:$H,"Retail Delivery",'Rates Database'!$E:$E,'Sum of Delivery Components'!C17,'Rates Database'!$C:$C,'Sum of Delivery Components'!B17,'Rates Database'!$G:$G,'Sum of Delivery Components'!D17)</f>
        <v>0.14600999999999997</v>
      </c>
      <c r="G17" s="2" t="b">
        <f t="shared" si="0"/>
        <v>1</v>
      </c>
    </row>
    <row r="18" spans="2:7" x14ac:dyDescent="0.2">
      <c r="B18" s="15">
        <v>44927</v>
      </c>
      <c r="C18" s="16" t="s">
        <v>95</v>
      </c>
      <c r="D18" s="16" t="s">
        <v>131</v>
      </c>
      <c r="E18" s="30">
        <v>0.14601</v>
      </c>
      <c r="F18" s="30">
        <f>SUMIFS('Rates Database'!$L:$L,'Rates Database'!$H:$H,"Retail Delivery",'Rates Database'!$E:$E,'Sum of Delivery Components'!C18,'Rates Database'!$C:$C,'Sum of Delivery Components'!B18,'Rates Database'!$G:$G,'Sum of Delivery Components'!D18)</f>
        <v>0.14600999999999997</v>
      </c>
      <c r="G18" s="2" t="b">
        <f t="shared" si="0"/>
        <v>1</v>
      </c>
    </row>
    <row r="19" spans="2:7" x14ac:dyDescent="0.2">
      <c r="B19" s="15">
        <v>44896</v>
      </c>
      <c r="C19" s="16" t="s">
        <v>95</v>
      </c>
      <c r="D19" s="16" t="s">
        <v>131</v>
      </c>
      <c r="E19" s="30">
        <v>0.14099999999999999</v>
      </c>
      <c r="F19" s="30">
        <f>SUMIFS('Rates Database'!$L:$L,'Rates Database'!$H:$H,"Retail Delivery",'Rates Database'!$E:$E,'Sum of Delivery Components'!C19,'Rates Database'!$C:$C,'Sum of Delivery Components'!B19,'Rates Database'!$G:$G,'Sum of Delivery Components'!D19)</f>
        <v>0.14100000000000001</v>
      </c>
      <c r="G19" s="2" t="b">
        <f t="shared" si="0"/>
        <v>1</v>
      </c>
    </row>
    <row r="20" spans="2:7" x14ac:dyDescent="0.2">
      <c r="B20" s="15">
        <v>44866</v>
      </c>
      <c r="C20" s="16" t="s">
        <v>95</v>
      </c>
      <c r="D20" s="16" t="s">
        <v>131</v>
      </c>
      <c r="E20" s="30">
        <v>0.14099999999999999</v>
      </c>
      <c r="F20" s="30">
        <f>SUMIFS('Rates Database'!$L:$L,'Rates Database'!$H:$H,"Retail Delivery",'Rates Database'!$E:$E,'Sum of Delivery Components'!C20,'Rates Database'!$C:$C,'Sum of Delivery Components'!B20,'Rates Database'!$G:$G,'Sum of Delivery Components'!D20)</f>
        <v>0.14100000000000001</v>
      </c>
      <c r="G20" s="2" t="b">
        <f t="shared" si="0"/>
        <v>1</v>
      </c>
    </row>
    <row r="21" spans="2:7" x14ac:dyDescent="0.2">
      <c r="B21" s="15">
        <v>44835</v>
      </c>
      <c r="C21" s="16" t="s">
        <v>95</v>
      </c>
      <c r="D21" s="16" t="s">
        <v>131</v>
      </c>
      <c r="E21" s="30">
        <v>0.14099999999999999</v>
      </c>
      <c r="F21" s="30">
        <f>SUMIFS('Rates Database'!$L:$L,'Rates Database'!$H:$H,"Retail Delivery",'Rates Database'!$E:$E,'Sum of Delivery Components'!C21,'Rates Database'!$C:$C,'Sum of Delivery Components'!B21,'Rates Database'!$G:$G,'Sum of Delivery Components'!D21)</f>
        <v>0.14100000000000001</v>
      </c>
      <c r="G21" s="2" t="b">
        <f t="shared" si="0"/>
        <v>1</v>
      </c>
    </row>
    <row r="22" spans="2:7" x14ac:dyDescent="0.2">
      <c r="B22" s="15">
        <v>44805</v>
      </c>
      <c r="C22" s="16" t="s">
        <v>95</v>
      </c>
      <c r="D22" s="16" t="s">
        <v>131</v>
      </c>
      <c r="E22" s="30">
        <v>0.14099999999999999</v>
      </c>
      <c r="F22" s="30">
        <f>SUMIFS('Rates Database'!$L:$L,'Rates Database'!$H:$H,"Retail Delivery",'Rates Database'!$E:$E,'Sum of Delivery Components'!C22,'Rates Database'!$C:$C,'Sum of Delivery Components'!B22,'Rates Database'!$G:$G,'Sum of Delivery Components'!D22)</f>
        <v>0.14100000000000001</v>
      </c>
      <c r="G22" s="2" t="b">
        <f t="shared" si="0"/>
        <v>1</v>
      </c>
    </row>
    <row r="23" spans="2:7" x14ac:dyDescent="0.2">
      <c r="B23" s="15">
        <v>44774</v>
      </c>
      <c r="C23" s="16" t="s">
        <v>95</v>
      </c>
      <c r="D23" s="16" t="s">
        <v>131</v>
      </c>
      <c r="E23" s="30">
        <v>0.14099999999999999</v>
      </c>
      <c r="F23" s="30">
        <f>SUMIFS('Rates Database'!$L:$L,'Rates Database'!$H:$H,"Retail Delivery",'Rates Database'!$E:$E,'Sum of Delivery Components'!C23,'Rates Database'!$C:$C,'Sum of Delivery Components'!B23,'Rates Database'!$G:$G,'Sum of Delivery Components'!D23)</f>
        <v>0.14100000000000001</v>
      </c>
      <c r="G23" s="2" t="b">
        <f t="shared" si="0"/>
        <v>1</v>
      </c>
    </row>
    <row r="24" spans="2:7" x14ac:dyDescent="0.2">
      <c r="B24" s="15">
        <v>44743</v>
      </c>
      <c r="C24" s="16" t="s">
        <v>95</v>
      </c>
      <c r="D24" s="16" t="s">
        <v>131</v>
      </c>
      <c r="E24" s="30">
        <v>0.14099999999999999</v>
      </c>
      <c r="F24" s="30">
        <f>SUMIFS('Rates Database'!$L:$L,'Rates Database'!$H:$H,"Retail Delivery",'Rates Database'!$E:$E,'Sum of Delivery Components'!C24,'Rates Database'!$C:$C,'Sum of Delivery Components'!B24,'Rates Database'!$G:$G,'Sum of Delivery Components'!D24)</f>
        <v>0.14100000000000001</v>
      </c>
      <c r="G24" s="2" t="b">
        <f t="shared" si="0"/>
        <v>1</v>
      </c>
    </row>
    <row r="25" spans="2:7" x14ac:dyDescent="0.2">
      <c r="B25" s="15">
        <v>44713</v>
      </c>
      <c r="C25" s="16" t="s">
        <v>95</v>
      </c>
      <c r="D25" s="16" t="s">
        <v>131</v>
      </c>
      <c r="E25" s="30">
        <v>0.13517000000000001</v>
      </c>
      <c r="F25" s="30">
        <f>SUMIFS('Rates Database'!$L:$L,'Rates Database'!$H:$H,"Retail Delivery",'Rates Database'!$E:$E,'Sum of Delivery Components'!C25,'Rates Database'!$C:$C,'Sum of Delivery Components'!B25,'Rates Database'!$G:$G,'Sum of Delivery Components'!D25)</f>
        <v>0.13517000000000001</v>
      </c>
      <c r="G25" s="2" t="b">
        <f t="shared" si="0"/>
        <v>1</v>
      </c>
    </row>
    <row r="26" spans="2:7" x14ac:dyDescent="0.2">
      <c r="B26" s="15">
        <v>44682</v>
      </c>
      <c r="C26" s="16" t="s">
        <v>95</v>
      </c>
      <c r="D26" s="16" t="s">
        <v>131</v>
      </c>
      <c r="E26" s="30">
        <v>0.13517000000000001</v>
      </c>
      <c r="F26" s="30">
        <f>SUMIFS('Rates Database'!$L:$L,'Rates Database'!$H:$H,"Retail Delivery",'Rates Database'!$E:$E,'Sum of Delivery Components'!C26,'Rates Database'!$C:$C,'Sum of Delivery Components'!B26,'Rates Database'!$G:$G,'Sum of Delivery Components'!D26)</f>
        <v>0.13517000000000001</v>
      </c>
      <c r="G26" s="2" t="b">
        <f t="shared" si="0"/>
        <v>1</v>
      </c>
    </row>
    <row r="27" spans="2:7" x14ac:dyDescent="0.2">
      <c r="B27" s="15">
        <v>44652</v>
      </c>
      <c r="C27" s="16" t="s">
        <v>95</v>
      </c>
      <c r="D27" s="16" t="s">
        <v>131</v>
      </c>
      <c r="E27" s="30">
        <v>0.13517000000000001</v>
      </c>
      <c r="F27" s="30">
        <f>SUMIFS('Rates Database'!$L:$L,'Rates Database'!$H:$H,"Retail Delivery",'Rates Database'!$E:$E,'Sum of Delivery Components'!C27,'Rates Database'!$C:$C,'Sum of Delivery Components'!B27,'Rates Database'!$G:$G,'Sum of Delivery Components'!D27)</f>
        <v>0.13517000000000001</v>
      </c>
      <c r="G27" s="2" t="b">
        <f t="shared" si="0"/>
        <v>1</v>
      </c>
    </row>
    <row r="28" spans="2:7" x14ac:dyDescent="0.2">
      <c r="B28" s="15">
        <v>44621</v>
      </c>
      <c r="C28" s="16" t="s">
        <v>95</v>
      </c>
      <c r="D28" s="16" t="s">
        <v>131</v>
      </c>
      <c r="E28" s="30">
        <v>0.13517000000000001</v>
      </c>
      <c r="F28" s="30">
        <f>SUMIFS('Rates Database'!$L:$L,'Rates Database'!$H:$H,"Retail Delivery",'Rates Database'!$E:$E,'Sum of Delivery Components'!C28,'Rates Database'!$C:$C,'Sum of Delivery Components'!B28,'Rates Database'!$G:$G,'Sum of Delivery Components'!D28)</f>
        <v>0.13517000000000001</v>
      </c>
      <c r="G28" s="2" t="b">
        <f t="shared" si="0"/>
        <v>1</v>
      </c>
    </row>
    <row r="29" spans="2:7" x14ac:dyDescent="0.2">
      <c r="B29" s="15">
        <v>44593</v>
      </c>
      <c r="C29" s="16" t="s">
        <v>95</v>
      </c>
      <c r="D29" s="16" t="s">
        <v>131</v>
      </c>
      <c r="E29" s="30">
        <v>0.13517000000000001</v>
      </c>
      <c r="F29" s="30">
        <f>SUMIFS('Rates Database'!$L:$L,'Rates Database'!$H:$H,"Retail Delivery",'Rates Database'!$E:$E,'Sum of Delivery Components'!C29,'Rates Database'!$C:$C,'Sum of Delivery Components'!B29,'Rates Database'!$G:$G,'Sum of Delivery Components'!D29)</f>
        <v>0.13517000000000001</v>
      </c>
      <c r="G29" s="2" t="b">
        <f t="shared" si="0"/>
        <v>1</v>
      </c>
    </row>
    <row r="30" spans="2:7" x14ac:dyDescent="0.2">
      <c r="B30" s="15">
        <v>44562</v>
      </c>
      <c r="C30" s="16" t="s">
        <v>95</v>
      </c>
      <c r="D30" s="16" t="s">
        <v>131</v>
      </c>
      <c r="E30" s="30">
        <v>0.13517000000000001</v>
      </c>
      <c r="F30" s="30">
        <f>SUMIFS('Rates Database'!$L:$L,'Rates Database'!$H:$H,"Retail Delivery",'Rates Database'!$E:$E,'Sum of Delivery Components'!C30,'Rates Database'!$C:$C,'Sum of Delivery Components'!B30,'Rates Database'!$G:$G,'Sum of Delivery Components'!D30)</f>
        <v>0.13517000000000001</v>
      </c>
      <c r="G30" s="2" t="b">
        <f t="shared" si="0"/>
        <v>1</v>
      </c>
    </row>
    <row r="31" spans="2:7" x14ac:dyDescent="0.2">
      <c r="B31" s="15">
        <v>44531</v>
      </c>
      <c r="C31" s="16" t="s">
        <v>95</v>
      </c>
      <c r="D31" s="16" t="s">
        <v>131</v>
      </c>
      <c r="E31" s="30">
        <v>0.12451</v>
      </c>
      <c r="F31" s="30">
        <f>SUMIFS('Rates Database'!$L:$L,'Rates Database'!$H:$H,"Retail Delivery",'Rates Database'!$E:$E,'Sum of Delivery Components'!C31,'Rates Database'!$C:$C,'Sum of Delivery Components'!B31,'Rates Database'!$G:$G,'Sum of Delivery Components'!D31)</f>
        <v>0.12451000000000001</v>
      </c>
      <c r="G31" s="2" t="b">
        <f t="shared" si="0"/>
        <v>1</v>
      </c>
    </row>
    <row r="32" spans="2:7" x14ac:dyDescent="0.2">
      <c r="B32" s="15">
        <v>44501</v>
      </c>
      <c r="C32" s="16" t="s">
        <v>95</v>
      </c>
      <c r="D32" s="16" t="s">
        <v>131</v>
      </c>
      <c r="E32" s="30">
        <v>0.12451</v>
      </c>
      <c r="F32" s="30">
        <f>SUMIFS('Rates Database'!$L:$L,'Rates Database'!$H:$H,"Retail Delivery",'Rates Database'!$E:$E,'Sum of Delivery Components'!C32,'Rates Database'!$C:$C,'Sum of Delivery Components'!B32,'Rates Database'!$G:$G,'Sum of Delivery Components'!D32)</f>
        <v>0.12451000000000001</v>
      </c>
      <c r="G32" s="2" t="b">
        <f t="shared" si="0"/>
        <v>1</v>
      </c>
    </row>
    <row r="33" spans="2:7" x14ac:dyDescent="0.2">
      <c r="B33" s="15">
        <v>44470</v>
      </c>
      <c r="C33" s="16" t="s">
        <v>95</v>
      </c>
      <c r="D33" s="16" t="s">
        <v>131</v>
      </c>
      <c r="E33" s="30">
        <v>0.12451</v>
      </c>
      <c r="F33" s="30">
        <f>SUMIFS('Rates Database'!$L:$L,'Rates Database'!$H:$H,"Retail Delivery",'Rates Database'!$E:$E,'Sum of Delivery Components'!C33,'Rates Database'!$C:$C,'Sum of Delivery Components'!B33,'Rates Database'!$G:$G,'Sum of Delivery Components'!D33)</f>
        <v>0.12451000000000001</v>
      </c>
      <c r="G33" s="2" t="b">
        <f t="shared" si="0"/>
        <v>1</v>
      </c>
    </row>
    <row r="34" spans="2:7" x14ac:dyDescent="0.2">
      <c r="B34" s="15">
        <v>44440</v>
      </c>
      <c r="C34" s="16" t="s">
        <v>95</v>
      </c>
      <c r="D34" s="16" t="s">
        <v>131</v>
      </c>
      <c r="E34" s="30">
        <v>0.12451</v>
      </c>
      <c r="F34" s="30">
        <f>SUMIFS('Rates Database'!$L:$L,'Rates Database'!$H:$H,"Retail Delivery",'Rates Database'!$E:$E,'Sum of Delivery Components'!C34,'Rates Database'!$C:$C,'Sum of Delivery Components'!B34,'Rates Database'!$G:$G,'Sum of Delivery Components'!D34)</f>
        <v>0.12451000000000001</v>
      </c>
      <c r="G34" s="2" t="b">
        <f t="shared" si="0"/>
        <v>1</v>
      </c>
    </row>
    <row r="35" spans="2:7" x14ac:dyDescent="0.2">
      <c r="B35" s="15">
        <v>44409</v>
      </c>
      <c r="C35" s="16" t="s">
        <v>95</v>
      </c>
      <c r="D35" s="16" t="s">
        <v>131</v>
      </c>
      <c r="E35" s="30">
        <v>0.12451</v>
      </c>
      <c r="F35" s="30">
        <f>SUMIFS('Rates Database'!$L:$L,'Rates Database'!$H:$H,"Retail Delivery",'Rates Database'!$E:$E,'Sum of Delivery Components'!C35,'Rates Database'!$C:$C,'Sum of Delivery Components'!B35,'Rates Database'!$G:$G,'Sum of Delivery Components'!D35)</f>
        <v>0.12451000000000001</v>
      </c>
      <c r="G35" s="2" t="b">
        <f t="shared" si="0"/>
        <v>1</v>
      </c>
    </row>
    <row r="36" spans="2:7" x14ac:dyDescent="0.2">
      <c r="B36" s="15">
        <v>44378</v>
      </c>
      <c r="C36" s="16" t="s">
        <v>95</v>
      </c>
      <c r="D36" s="16" t="s">
        <v>131</v>
      </c>
      <c r="E36" s="30">
        <v>0.12451</v>
      </c>
      <c r="F36" s="30">
        <f>SUMIFS('Rates Database'!$L:$L,'Rates Database'!$H:$H,"Retail Delivery",'Rates Database'!$E:$E,'Sum of Delivery Components'!C36,'Rates Database'!$C:$C,'Sum of Delivery Components'!B36,'Rates Database'!$G:$G,'Sum of Delivery Components'!D36)</f>
        <v>0.12451000000000001</v>
      </c>
      <c r="G36" s="2" t="b">
        <f t="shared" si="0"/>
        <v>1</v>
      </c>
    </row>
    <row r="37" spans="2:7" x14ac:dyDescent="0.2">
      <c r="B37" s="15">
        <v>44348</v>
      </c>
      <c r="C37" s="16" t="s">
        <v>95</v>
      </c>
      <c r="D37" s="16" t="s">
        <v>131</v>
      </c>
      <c r="E37" s="30">
        <v>0.12848000000000001</v>
      </c>
      <c r="F37" s="30">
        <f>SUMIFS('Rates Database'!$L:$L,'Rates Database'!$H:$H,"Retail Delivery",'Rates Database'!$E:$E,'Sum of Delivery Components'!C37,'Rates Database'!$C:$C,'Sum of Delivery Components'!B37,'Rates Database'!$G:$G,'Sum of Delivery Components'!D37)</f>
        <v>0.12848000000000001</v>
      </c>
      <c r="G37" s="2" t="b">
        <f t="shared" si="0"/>
        <v>1</v>
      </c>
    </row>
    <row r="38" spans="2:7" x14ac:dyDescent="0.2">
      <c r="B38" s="15">
        <v>44317</v>
      </c>
      <c r="C38" s="16" t="s">
        <v>95</v>
      </c>
      <c r="D38" s="16" t="s">
        <v>131</v>
      </c>
      <c r="E38" s="30">
        <v>0.12848000000000001</v>
      </c>
      <c r="F38" s="30">
        <f>SUMIFS('Rates Database'!$L:$L,'Rates Database'!$H:$H,"Retail Delivery",'Rates Database'!$E:$E,'Sum of Delivery Components'!C38,'Rates Database'!$C:$C,'Sum of Delivery Components'!B38,'Rates Database'!$G:$G,'Sum of Delivery Components'!D38)</f>
        <v>0.12848000000000001</v>
      </c>
      <c r="G38" s="2" t="b">
        <f t="shared" si="0"/>
        <v>1</v>
      </c>
    </row>
    <row r="39" spans="2:7" x14ac:dyDescent="0.2">
      <c r="B39" s="15">
        <v>44287</v>
      </c>
      <c r="C39" s="16" t="s">
        <v>95</v>
      </c>
      <c r="D39" s="16" t="s">
        <v>131</v>
      </c>
      <c r="E39" s="30">
        <v>0.12848000000000001</v>
      </c>
      <c r="F39" s="30">
        <f>SUMIFS('Rates Database'!$L:$L,'Rates Database'!$H:$H,"Retail Delivery",'Rates Database'!$E:$E,'Sum of Delivery Components'!C39,'Rates Database'!$C:$C,'Sum of Delivery Components'!B39,'Rates Database'!$G:$G,'Sum of Delivery Components'!D39)</f>
        <v>0.12848000000000001</v>
      </c>
      <c r="G39" s="2" t="b">
        <f t="shared" si="0"/>
        <v>1</v>
      </c>
    </row>
    <row r="40" spans="2:7" x14ac:dyDescent="0.2">
      <c r="B40" s="15">
        <v>44256</v>
      </c>
      <c r="C40" s="16" t="s">
        <v>95</v>
      </c>
      <c r="D40" s="16" t="s">
        <v>131</v>
      </c>
      <c r="E40" s="30">
        <v>0.11844</v>
      </c>
      <c r="F40" s="30">
        <f>SUMIFS('Rates Database'!$L:$L,'Rates Database'!$H:$H,"Retail Delivery",'Rates Database'!$E:$E,'Sum of Delivery Components'!C40,'Rates Database'!$C:$C,'Sum of Delivery Components'!B40,'Rates Database'!$G:$G,'Sum of Delivery Components'!D40)</f>
        <v>0.11844</v>
      </c>
      <c r="G40" s="2" t="b">
        <f t="shared" si="0"/>
        <v>1</v>
      </c>
    </row>
    <row r="41" spans="2:7" x14ac:dyDescent="0.2">
      <c r="B41" s="15">
        <v>44228</v>
      </c>
      <c r="C41" s="16" t="s">
        <v>95</v>
      </c>
      <c r="D41" s="16" t="s">
        <v>131</v>
      </c>
      <c r="E41" s="30">
        <v>0.11844</v>
      </c>
      <c r="F41" s="30">
        <f>SUMIFS('Rates Database'!$L:$L,'Rates Database'!$H:$H,"Retail Delivery",'Rates Database'!$E:$E,'Sum of Delivery Components'!C41,'Rates Database'!$C:$C,'Sum of Delivery Components'!B41,'Rates Database'!$G:$G,'Sum of Delivery Components'!D41)</f>
        <v>0.11844</v>
      </c>
      <c r="G41" s="2" t="b">
        <f t="shared" si="0"/>
        <v>1</v>
      </c>
    </row>
    <row r="42" spans="2:7" x14ac:dyDescent="0.2">
      <c r="B42" s="15">
        <v>44197</v>
      </c>
      <c r="C42" s="16" t="s">
        <v>95</v>
      </c>
      <c r="D42" s="16" t="s">
        <v>131</v>
      </c>
      <c r="E42" s="30">
        <v>0.11844</v>
      </c>
      <c r="F42" s="30">
        <f>SUMIFS('Rates Database'!$L:$L,'Rates Database'!$H:$H,"Retail Delivery",'Rates Database'!$E:$E,'Sum of Delivery Components'!C42,'Rates Database'!$C:$C,'Sum of Delivery Components'!B42,'Rates Database'!$G:$G,'Sum of Delivery Components'!D42)</f>
        <v>0.11844</v>
      </c>
      <c r="G42" s="2" t="b">
        <f t="shared" si="0"/>
        <v>1</v>
      </c>
    </row>
    <row r="43" spans="2:7" x14ac:dyDescent="0.2">
      <c r="B43" s="15">
        <v>44166</v>
      </c>
      <c r="C43" s="16" t="s">
        <v>95</v>
      </c>
      <c r="D43" s="16" t="s">
        <v>131</v>
      </c>
      <c r="E43" s="30">
        <v>0.11257</v>
      </c>
      <c r="F43" s="30">
        <f>SUMIFS('Rates Database'!$L:$L,'Rates Database'!$H:$H,"Retail Delivery",'Rates Database'!$E:$E,'Sum of Delivery Components'!C43,'Rates Database'!$C:$C,'Sum of Delivery Components'!B43,'Rates Database'!$G:$G,'Sum of Delivery Components'!D43)</f>
        <v>0.11257</v>
      </c>
      <c r="G43" s="2" t="b">
        <f t="shared" si="0"/>
        <v>1</v>
      </c>
    </row>
    <row r="44" spans="2:7" x14ac:dyDescent="0.2">
      <c r="B44" s="15">
        <v>44136</v>
      </c>
      <c r="C44" s="16" t="s">
        <v>95</v>
      </c>
      <c r="D44" s="16" t="s">
        <v>131</v>
      </c>
      <c r="E44" s="30">
        <v>0.11257</v>
      </c>
      <c r="F44" s="30">
        <f>SUMIFS('Rates Database'!$L:$L,'Rates Database'!$H:$H,"Retail Delivery",'Rates Database'!$E:$E,'Sum of Delivery Components'!C44,'Rates Database'!$C:$C,'Sum of Delivery Components'!B44,'Rates Database'!$G:$G,'Sum of Delivery Components'!D44)</f>
        <v>0.11257</v>
      </c>
      <c r="G44" s="2" t="b">
        <f t="shared" si="0"/>
        <v>1</v>
      </c>
    </row>
    <row r="45" spans="2:7" x14ac:dyDescent="0.2">
      <c r="B45" s="15">
        <v>44105</v>
      </c>
      <c r="C45" s="16" t="s">
        <v>95</v>
      </c>
      <c r="D45" s="16" t="s">
        <v>131</v>
      </c>
      <c r="E45" s="30">
        <v>0.11257</v>
      </c>
      <c r="F45" s="30">
        <f>SUMIFS('Rates Database'!$L:$L,'Rates Database'!$H:$H,"Retail Delivery",'Rates Database'!$E:$E,'Sum of Delivery Components'!C45,'Rates Database'!$C:$C,'Sum of Delivery Components'!B45,'Rates Database'!$G:$G,'Sum of Delivery Components'!D45)</f>
        <v>0.11257</v>
      </c>
      <c r="G45" s="2" t="b">
        <f t="shared" si="0"/>
        <v>1</v>
      </c>
    </row>
    <row r="46" spans="2:7" x14ac:dyDescent="0.2">
      <c r="B46" s="15">
        <v>44075</v>
      </c>
      <c r="C46" s="16" t="s">
        <v>95</v>
      </c>
      <c r="D46" s="16" t="s">
        <v>131</v>
      </c>
      <c r="E46" s="30">
        <v>0.11257</v>
      </c>
      <c r="F46" s="30">
        <f>SUMIFS('Rates Database'!$L:$L,'Rates Database'!$H:$H,"Retail Delivery",'Rates Database'!$E:$E,'Sum of Delivery Components'!C46,'Rates Database'!$C:$C,'Sum of Delivery Components'!B46,'Rates Database'!$G:$G,'Sum of Delivery Components'!D46)</f>
        <v>0.11257</v>
      </c>
      <c r="G46" s="2" t="b">
        <f t="shared" si="0"/>
        <v>1</v>
      </c>
    </row>
    <row r="47" spans="2:7" x14ac:dyDescent="0.2">
      <c r="B47" s="15">
        <v>44044</v>
      </c>
      <c r="C47" s="16" t="s">
        <v>95</v>
      </c>
      <c r="D47" s="16" t="s">
        <v>131</v>
      </c>
      <c r="E47" s="30">
        <v>0.11257</v>
      </c>
      <c r="F47" s="30">
        <f>SUMIFS('Rates Database'!$L:$L,'Rates Database'!$H:$H,"Retail Delivery",'Rates Database'!$E:$E,'Sum of Delivery Components'!C47,'Rates Database'!$C:$C,'Sum of Delivery Components'!B47,'Rates Database'!$G:$G,'Sum of Delivery Components'!D47)</f>
        <v>0.11257</v>
      </c>
      <c r="G47" s="2" t="b">
        <f t="shared" si="0"/>
        <v>1</v>
      </c>
    </row>
    <row r="48" spans="2:7" x14ac:dyDescent="0.2">
      <c r="B48" s="15">
        <v>44013</v>
      </c>
      <c r="C48" s="16" t="s">
        <v>95</v>
      </c>
      <c r="D48" s="16" t="s">
        <v>131</v>
      </c>
      <c r="E48" s="30">
        <v>0.11469</v>
      </c>
      <c r="F48" s="30">
        <f>SUMIFS('Rates Database'!$L:$L,'Rates Database'!$H:$H,"Retail Delivery",'Rates Database'!$E:$E,'Sum of Delivery Components'!C48,'Rates Database'!$C:$C,'Sum of Delivery Components'!B48,'Rates Database'!$G:$G,'Sum of Delivery Components'!D48)</f>
        <v>0.11469000000000001</v>
      </c>
      <c r="G48" s="2" t="b">
        <f t="shared" si="0"/>
        <v>1</v>
      </c>
    </row>
    <row r="49" spans="2:7" x14ac:dyDescent="0.2">
      <c r="B49" s="15">
        <v>43983</v>
      </c>
      <c r="C49" s="16" t="s">
        <v>95</v>
      </c>
      <c r="D49" s="16" t="s">
        <v>131</v>
      </c>
      <c r="E49" s="30">
        <v>0.10818</v>
      </c>
      <c r="F49" s="30">
        <f>SUMIFS('Rates Database'!$L:$L,'Rates Database'!$H:$H,"Retail Delivery",'Rates Database'!$E:$E,'Sum of Delivery Components'!C49,'Rates Database'!$C:$C,'Sum of Delivery Components'!B49,'Rates Database'!$G:$G,'Sum of Delivery Components'!D49)</f>
        <v>0.10818000000000001</v>
      </c>
      <c r="G49" s="2" t="b">
        <f t="shared" si="0"/>
        <v>1</v>
      </c>
    </row>
    <row r="50" spans="2:7" x14ac:dyDescent="0.2">
      <c r="B50" s="15">
        <v>43952</v>
      </c>
      <c r="C50" s="16" t="s">
        <v>95</v>
      </c>
      <c r="D50" s="16" t="s">
        <v>131</v>
      </c>
      <c r="E50" s="30">
        <v>0.10818</v>
      </c>
      <c r="F50" s="30">
        <f>SUMIFS('Rates Database'!$L:$L,'Rates Database'!$H:$H,"Retail Delivery",'Rates Database'!$E:$E,'Sum of Delivery Components'!C50,'Rates Database'!$C:$C,'Sum of Delivery Components'!B50,'Rates Database'!$G:$G,'Sum of Delivery Components'!D50)</f>
        <v>0.10818000000000001</v>
      </c>
      <c r="G50" s="2" t="b">
        <f t="shared" si="0"/>
        <v>1</v>
      </c>
    </row>
    <row r="51" spans="2:7" x14ac:dyDescent="0.2">
      <c r="B51" s="15">
        <v>43922</v>
      </c>
      <c r="C51" s="16" t="s">
        <v>95</v>
      </c>
      <c r="D51" s="16" t="s">
        <v>131</v>
      </c>
      <c r="E51" s="30">
        <v>0.10818</v>
      </c>
      <c r="F51" s="30">
        <f>SUMIFS('Rates Database'!$L:$L,'Rates Database'!$H:$H,"Retail Delivery",'Rates Database'!$E:$E,'Sum of Delivery Components'!C51,'Rates Database'!$C:$C,'Sum of Delivery Components'!B51,'Rates Database'!$G:$G,'Sum of Delivery Components'!D51)</f>
        <v>0.10818000000000001</v>
      </c>
      <c r="G51" s="2" t="b">
        <f t="shared" si="0"/>
        <v>1</v>
      </c>
    </row>
    <row r="52" spans="2:7" x14ac:dyDescent="0.2">
      <c r="B52" s="15">
        <v>43891</v>
      </c>
      <c r="C52" s="16" t="s">
        <v>95</v>
      </c>
      <c r="D52" s="16" t="s">
        <v>131</v>
      </c>
      <c r="E52" s="30">
        <v>0.10818</v>
      </c>
      <c r="F52" s="30">
        <f>SUMIFS('Rates Database'!$L:$L,'Rates Database'!$H:$H,"Retail Delivery",'Rates Database'!$E:$E,'Sum of Delivery Components'!C52,'Rates Database'!$C:$C,'Sum of Delivery Components'!B52,'Rates Database'!$G:$G,'Sum of Delivery Components'!D52)</f>
        <v>0.10818000000000001</v>
      </c>
      <c r="G52" s="2" t="b">
        <f t="shared" si="0"/>
        <v>1</v>
      </c>
    </row>
    <row r="53" spans="2:7" x14ac:dyDescent="0.2">
      <c r="B53" s="15">
        <v>43862</v>
      </c>
      <c r="C53" s="16" t="s">
        <v>95</v>
      </c>
      <c r="D53" s="16" t="s">
        <v>131</v>
      </c>
      <c r="E53" s="30">
        <v>0.10818</v>
      </c>
      <c r="F53" s="30">
        <f>SUMIFS('Rates Database'!$L:$L,'Rates Database'!$H:$H,"Retail Delivery",'Rates Database'!$E:$E,'Sum of Delivery Components'!C53,'Rates Database'!$C:$C,'Sum of Delivery Components'!B53,'Rates Database'!$G:$G,'Sum of Delivery Components'!D53)</f>
        <v>0.10818000000000001</v>
      </c>
      <c r="G53" s="2" t="b">
        <f t="shared" si="0"/>
        <v>1</v>
      </c>
    </row>
    <row r="54" spans="2:7" x14ac:dyDescent="0.2">
      <c r="B54" s="15">
        <v>43831</v>
      </c>
      <c r="C54" s="16" t="s">
        <v>95</v>
      </c>
      <c r="D54" s="16" t="s">
        <v>131</v>
      </c>
      <c r="E54" s="30">
        <v>0.10818</v>
      </c>
      <c r="F54" s="30">
        <f>SUMIFS('Rates Database'!$L:$L,'Rates Database'!$H:$H,"Retail Delivery",'Rates Database'!$E:$E,'Sum of Delivery Components'!C54,'Rates Database'!$C:$C,'Sum of Delivery Components'!B54,'Rates Database'!$G:$G,'Sum of Delivery Components'!D54)</f>
        <v>0.10818000000000001</v>
      </c>
      <c r="G54" s="2" t="b">
        <f t="shared" si="0"/>
        <v>1</v>
      </c>
    </row>
    <row r="55" spans="2:7" x14ac:dyDescent="0.2">
      <c r="B55" s="15">
        <v>43800</v>
      </c>
      <c r="C55" s="16" t="s">
        <v>95</v>
      </c>
      <c r="D55" s="16" t="s">
        <v>131</v>
      </c>
      <c r="E55" s="30">
        <v>0.10775</v>
      </c>
      <c r="F55" s="30">
        <f>SUMIFS('Rates Database'!$L:$L,'Rates Database'!$H:$H,"Retail Delivery",'Rates Database'!$E:$E,'Sum of Delivery Components'!C55,'Rates Database'!$C:$C,'Sum of Delivery Components'!B55,'Rates Database'!$G:$G,'Sum of Delivery Components'!D55)</f>
        <v>0.10775000000000001</v>
      </c>
      <c r="G55" s="2" t="b">
        <f t="shared" si="0"/>
        <v>1</v>
      </c>
    </row>
    <row r="56" spans="2:7" x14ac:dyDescent="0.2">
      <c r="B56" s="15">
        <v>43770</v>
      </c>
      <c r="C56" s="16" t="s">
        <v>95</v>
      </c>
      <c r="D56" s="16" t="s">
        <v>131</v>
      </c>
      <c r="E56" s="30">
        <v>0.10775</v>
      </c>
      <c r="F56" s="30">
        <f>SUMIFS('Rates Database'!$L:$L,'Rates Database'!$H:$H,"Retail Delivery",'Rates Database'!$E:$E,'Sum of Delivery Components'!C56,'Rates Database'!$C:$C,'Sum of Delivery Components'!B56,'Rates Database'!$G:$G,'Sum of Delivery Components'!D56)</f>
        <v>0.10775000000000001</v>
      </c>
      <c r="G56" s="2" t="b">
        <f t="shared" si="0"/>
        <v>1</v>
      </c>
    </row>
    <row r="57" spans="2:7" x14ac:dyDescent="0.2">
      <c r="B57" s="15">
        <v>43739</v>
      </c>
      <c r="C57" s="16" t="s">
        <v>95</v>
      </c>
      <c r="D57" s="16" t="s">
        <v>131</v>
      </c>
      <c r="E57" s="30">
        <v>0.10775</v>
      </c>
      <c r="F57" s="30">
        <f>SUMIFS('Rates Database'!$L:$L,'Rates Database'!$H:$H,"Retail Delivery",'Rates Database'!$E:$E,'Sum of Delivery Components'!C57,'Rates Database'!$C:$C,'Sum of Delivery Components'!B57,'Rates Database'!$G:$G,'Sum of Delivery Components'!D57)</f>
        <v>0.10775000000000001</v>
      </c>
      <c r="G57" s="2" t="b">
        <f t="shared" si="0"/>
        <v>1</v>
      </c>
    </row>
    <row r="58" spans="2:7" x14ac:dyDescent="0.2">
      <c r="B58" s="15">
        <v>43709</v>
      </c>
      <c r="C58" s="16" t="s">
        <v>95</v>
      </c>
      <c r="D58" s="16" t="s">
        <v>131</v>
      </c>
      <c r="E58" s="30">
        <v>0.10775</v>
      </c>
      <c r="F58" s="30">
        <f>SUMIFS('Rates Database'!$L:$L,'Rates Database'!$H:$H,"Retail Delivery",'Rates Database'!$E:$E,'Sum of Delivery Components'!C58,'Rates Database'!$C:$C,'Sum of Delivery Components'!B58,'Rates Database'!$G:$G,'Sum of Delivery Components'!D58)</f>
        <v>0.10775000000000001</v>
      </c>
      <c r="G58" s="2" t="b">
        <f t="shared" si="0"/>
        <v>1</v>
      </c>
    </row>
    <row r="59" spans="2:7" x14ac:dyDescent="0.2">
      <c r="B59" s="15">
        <v>43678</v>
      </c>
      <c r="C59" s="16" t="s">
        <v>95</v>
      </c>
      <c r="D59" s="16" t="s">
        <v>131</v>
      </c>
      <c r="E59" s="30">
        <v>0.10768</v>
      </c>
      <c r="F59" s="30">
        <f>SUMIFS('Rates Database'!$L:$L,'Rates Database'!$H:$H,"Retail Delivery",'Rates Database'!$E:$E,'Sum of Delivery Components'!C59,'Rates Database'!$C:$C,'Sum of Delivery Components'!B59,'Rates Database'!$G:$G,'Sum of Delivery Components'!D59)</f>
        <v>0.10768000000000001</v>
      </c>
      <c r="G59" s="2" t="b">
        <f t="shared" si="0"/>
        <v>1</v>
      </c>
    </row>
    <row r="60" spans="2:7" x14ac:dyDescent="0.2">
      <c r="B60" s="15">
        <v>43647</v>
      </c>
      <c r="C60" s="16" t="s">
        <v>95</v>
      </c>
      <c r="D60" s="16" t="s">
        <v>131</v>
      </c>
      <c r="E60" s="30">
        <v>0.10768</v>
      </c>
      <c r="F60" s="30">
        <f>SUMIFS('Rates Database'!$L:$L,'Rates Database'!$H:$H,"Retail Delivery",'Rates Database'!$E:$E,'Sum of Delivery Components'!C60,'Rates Database'!$C:$C,'Sum of Delivery Components'!B60,'Rates Database'!$G:$G,'Sum of Delivery Components'!D60)</f>
        <v>0.10768000000000001</v>
      </c>
      <c r="G60" s="2" t="b">
        <f t="shared" si="0"/>
        <v>1</v>
      </c>
    </row>
    <row r="61" spans="2:7" x14ac:dyDescent="0.2">
      <c r="B61" s="15">
        <v>43617</v>
      </c>
      <c r="C61" s="16" t="s">
        <v>95</v>
      </c>
      <c r="D61" s="16" t="s">
        <v>131</v>
      </c>
      <c r="E61" s="30">
        <v>0.10664</v>
      </c>
      <c r="F61" s="30">
        <f>SUMIFS('Rates Database'!$L:$L,'Rates Database'!$H:$H,"Retail Delivery",'Rates Database'!$E:$E,'Sum of Delivery Components'!C61,'Rates Database'!$C:$C,'Sum of Delivery Components'!B61,'Rates Database'!$G:$G,'Sum of Delivery Components'!D61)</f>
        <v>0.10664</v>
      </c>
      <c r="G61" s="2" t="b">
        <f t="shared" si="0"/>
        <v>1</v>
      </c>
    </row>
    <row r="62" spans="2:7" x14ac:dyDescent="0.2">
      <c r="B62" s="15">
        <v>43586</v>
      </c>
      <c r="C62" s="16" t="s">
        <v>95</v>
      </c>
      <c r="D62" s="16" t="s">
        <v>131</v>
      </c>
      <c r="E62" s="30">
        <v>0.10664</v>
      </c>
      <c r="F62" s="30">
        <f>SUMIFS('Rates Database'!$L:$L,'Rates Database'!$H:$H,"Retail Delivery",'Rates Database'!$E:$E,'Sum of Delivery Components'!C62,'Rates Database'!$C:$C,'Sum of Delivery Components'!B62,'Rates Database'!$G:$G,'Sum of Delivery Components'!D62)</f>
        <v>0.10664</v>
      </c>
      <c r="G62" s="2" t="b">
        <f t="shared" si="0"/>
        <v>1</v>
      </c>
    </row>
    <row r="63" spans="2:7" x14ac:dyDescent="0.2">
      <c r="B63" s="15">
        <v>43556</v>
      </c>
      <c r="C63" s="16" t="s">
        <v>95</v>
      </c>
      <c r="D63" s="16" t="s">
        <v>131</v>
      </c>
      <c r="E63" s="30">
        <v>0.10664</v>
      </c>
      <c r="F63" s="30">
        <f>SUMIFS('Rates Database'!$L:$L,'Rates Database'!$H:$H,"Retail Delivery",'Rates Database'!$E:$E,'Sum of Delivery Components'!C63,'Rates Database'!$C:$C,'Sum of Delivery Components'!B63,'Rates Database'!$G:$G,'Sum of Delivery Components'!D63)</f>
        <v>0.10664</v>
      </c>
      <c r="G63" s="2" t="b">
        <f t="shared" si="0"/>
        <v>1</v>
      </c>
    </row>
    <row r="64" spans="2:7" x14ac:dyDescent="0.2">
      <c r="B64" s="15">
        <v>43525</v>
      </c>
      <c r="C64" s="16" t="s">
        <v>95</v>
      </c>
      <c r="D64" s="16" t="s">
        <v>131</v>
      </c>
      <c r="E64" s="30">
        <v>0.10664</v>
      </c>
      <c r="F64" s="30">
        <f>SUMIFS('Rates Database'!$L:$L,'Rates Database'!$H:$H,"Retail Delivery",'Rates Database'!$E:$E,'Sum of Delivery Components'!C64,'Rates Database'!$C:$C,'Sum of Delivery Components'!B64,'Rates Database'!$G:$G,'Sum of Delivery Components'!D64)</f>
        <v>0.10664</v>
      </c>
      <c r="G64" s="2" t="b">
        <f t="shared" si="0"/>
        <v>1</v>
      </c>
    </row>
    <row r="65" spans="2:7" x14ac:dyDescent="0.2">
      <c r="B65" s="15">
        <v>43497</v>
      </c>
      <c r="C65" s="16" t="s">
        <v>95</v>
      </c>
      <c r="D65" s="16" t="s">
        <v>131</v>
      </c>
      <c r="E65" s="30">
        <v>0.10664</v>
      </c>
      <c r="F65" s="30">
        <f>SUMIFS('Rates Database'!$L:$L,'Rates Database'!$H:$H,"Retail Delivery",'Rates Database'!$E:$E,'Sum of Delivery Components'!C65,'Rates Database'!$C:$C,'Sum of Delivery Components'!B65,'Rates Database'!$G:$G,'Sum of Delivery Components'!D65)</f>
        <v>0.10664</v>
      </c>
      <c r="G65" s="2" t="b">
        <f t="shared" si="0"/>
        <v>1</v>
      </c>
    </row>
    <row r="66" spans="2:7" x14ac:dyDescent="0.2">
      <c r="B66" s="15">
        <v>43466</v>
      </c>
      <c r="C66" s="16" t="s">
        <v>95</v>
      </c>
      <c r="D66" s="16" t="s">
        <v>131</v>
      </c>
      <c r="E66" s="30">
        <v>0.10664</v>
      </c>
      <c r="F66" s="30">
        <f>SUMIFS('Rates Database'!$L:$L,'Rates Database'!$H:$H,"Retail Delivery",'Rates Database'!$E:$E,'Sum of Delivery Components'!C66,'Rates Database'!$C:$C,'Sum of Delivery Components'!B66,'Rates Database'!$G:$G,'Sum of Delivery Components'!D66)</f>
        <v>0.10664</v>
      </c>
      <c r="G66" s="2" t="b">
        <f t="shared" si="0"/>
        <v>1</v>
      </c>
    </row>
    <row r="67" spans="2:7" x14ac:dyDescent="0.2">
      <c r="B67" s="15">
        <v>45352</v>
      </c>
      <c r="C67" s="16" t="s">
        <v>163</v>
      </c>
      <c r="D67" s="16" t="s">
        <v>131</v>
      </c>
      <c r="E67" s="30">
        <v>0.16639000000000001</v>
      </c>
      <c r="F67" s="30">
        <f>SUMIFS('Rates Database'!$L:$L,'Rates Database'!$H:$H,"Retail Delivery",'Rates Database'!$E:$E,'Sum of Delivery Components'!C67,'Rates Database'!$C:$C,'Sum of Delivery Components'!B67,'Rates Database'!$G:$G,'Sum of Delivery Components'!D67)</f>
        <v>0.16639000000000001</v>
      </c>
      <c r="G67" s="2" t="b">
        <f t="shared" si="0"/>
        <v>1</v>
      </c>
    </row>
    <row r="68" spans="2:7" x14ac:dyDescent="0.2">
      <c r="B68" s="15">
        <v>45323</v>
      </c>
      <c r="C68" s="16" t="s">
        <v>163</v>
      </c>
      <c r="D68" s="16" t="s">
        <v>131</v>
      </c>
      <c r="E68" s="30">
        <v>0.16639000000000001</v>
      </c>
      <c r="F68" s="30">
        <f>SUMIFS('Rates Database'!$L:$L,'Rates Database'!$H:$H,"Retail Delivery",'Rates Database'!$E:$E,'Sum of Delivery Components'!C68,'Rates Database'!$C:$C,'Sum of Delivery Components'!B68,'Rates Database'!$G:$G,'Sum of Delivery Components'!D68)</f>
        <v>0.16639000000000001</v>
      </c>
      <c r="G68" s="2" t="b">
        <f t="shared" si="0"/>
        <v>1</v>
      </c>
    </row>
    <row r="69" spans="2:7" x14ac:dyDescent="0.2">
      <c r="B69" s="15">
        <v>45292</v>
      </c>
      <c r="C69" s="16" t="s">
        <v>163</v>
      </c>
      <c r="D69" s="16" t="s">
        <v>131</v>
      </c>
      <c r="E69" s="30">
        <v>0.16639000000000001</v>
      </c>
      <c r="F69" s="30">
        <f>SUMIFS('Rates Database'!$L:$L,'Rates Database'!$H:$H,"Retail Delivery",'Rates Database'!$E:$E,'Sum of Delivery Components'!C69,'Rates Database'!$C:$C,'Sum of Delivery Components'!B69,'Rates Database'!$G:$G,'Sum of Delivery Components'!D69)</f>
        <v>0.16639000000000001</v>
      </c>
      <c r="G69" s="2" t="b">
        <f t="shared" ref="G69:G132" si="1">E69=F69</f>
        <v>1</v>
      </c>
    </row>
    <row r="70" spans="2:7" x14ac:dyDescent="0.2">
      <c r="B70" s="15">
        <v>45261</v>
      </c>
      <c r="C70" s="16" t="s">
        <v>163</v>
      </c>
      <c r="D70" s="16" t="s">
        <v>131</v>
      </c>
      <c r="E70" s="30">
        <v>0.14704999999999999</v>
      </c>
      <c r="F70" s="30">
        <f>SUMIFS('Rates Database'!$L:$L,'Rates Database'!$H:$H,"Retail Delivery",'Rates Database'!$E:$E,'Sum of Delivery Components'!C70,'Rates Database'!$C:$C,'Sum of Delivery Components'!B70,'Rates Database'!$G:$G,'Sum of Delivery Components'!D70)</f>
        <v>0.14704999999999999</v>
      </c>
      <c r="G70" s="2" t="b">
        <f t="shared" si="1"/>
        <v>1</v>
      </c>
    </row>
    <row r="71" spans="2:7" x14ac:dyDescent="0.2">
      <c r="B71" s="15">
        <v>45231</v>
      </c>
      <c r="C71" s="16" t="s">
        <v>163</v>
      </c>
      <c r="D71" s="16" t="s">
        <v>131</v>
      </c>
      <c r="E71" s="30">
        <v>0.14704999999999999</v>
      </c>
      <c r="F71" s="30">
        <f>SUMIFS('Rates Database'!$L:$L,'Rates Database'!$H:$H,"Retail Delivery",'Rates Database'!$E:$E,'Sum of Delivery Components'!C71,'Rates Database'!$C:$C,'Sum of Delivery Components'!B71,'Rates Database'!$G:$G,'Sum of Delivery Components'!D71)</f>
        <v>0.14704999999999999</v>
      </c>
      <c r="G71" s="2" t="b">
        <f t="shared" si="1"/>
        <v>1</v>
      </c>
    </row>
    <row r="72" spans="2:7" x14ac:dyDescent="0.2">
      <c r="B72" s="15">
        <v>45200</v>
      </c>
      <c r="C72" s="16" t="s">
        <v>163</v>
      </c>
      <c r="D72" s="16" t="s">
        <v>131</v>
      </c>
      <c r="E72" s="30">
        <v>0.14704999999999999</v>
      </c>
      <c r="F72" s="30">
        <f>SUMIFS('Rates Database'!$L:$L,'Rates Database'!$H:$H,"Retail Delivery",'Rates Database'!$E:$E,'Sum of Delivery Components'!C72,'Rates Database'!$C:$C,'Sum of Delivery Components'!B72,'Rates Database'!$G:$G,'Sum of Delivery Components'!D72)</f>
        <v>0.14704999999999999</v>
      </c>
      <c r="G72" s="2" t="b">
        <f t="shared" si="1"/>
        <v>1</v>
      </c>
    </row>
    <row r="73" spans="2:7" x14ac:dyDescent="0.2">
      <c r="B73" s="15">
        <v>45170</v>
      </c>
      <c r="C73" s="16" t="s">
        <v>163</v>
      </c>
      <c r="D73" s="16" t="s">
        <v>131</v>
      </c>
      <c r="E73" s="30">
        <v>0.14704999999999999</v>
      </c>
      <c r="F73" s="30">
        <f>SUMIFS('Rates Database'!$L:$L,'Rates Database'!$H:$H,"Retail Delivery",'Rates Database'!$E:$E,'Sum of Delivery Components'!C73,'Rates Database'!$C:$C,'Sum of Delivery Components'!B73,'Rates Database'!$G:$G,'Sum of Delivery Components'!D73)</f>
        <v>0.14704999999999999</v>
      </c>
      <c r="G73" s="2" t="b">
        <f t="shared" si="1"/>
        <v>1</v>
      </c>
    </row>
    <row r="74" spans="2:7" x14ac:dyDescent="0.2">
      <c r="B74" s="15">
        <v>45139</v>
      </c>
      <c r="C74" s="16" t="s">
        <v>163</v>
      </c>
      <c r="D74" s="16" t="s">
        <v>131</v>
      </c>
      <c r="E74" s="30">
        <v>0.14704999999999999</v>
      </c>
      <c r="F74" s="30">
        <f>SUMIFS('Rates Database'!$L:$L,'Rates Database'!$H:$H,"Retail Delivery",'Rates Database'!$E:$E,'Sum of Delivery Components'!C74,'Rates Database'!$C:$C,'Sum of Delivery Components'!B74,'Rates Database'!$G:$G,'Sum of Delivery Components'!D74)</f>
        <v>0.14704999999999999</v>
      </c>
      <c r="G74" s="2" t="b">
        <f t="shared" si="1"/>
        <v>1</v>
      </c>
    </row>
    <row r="75" spans="2:7" x14ac:dyDescent="0.2">
      <c r="B75" s="15">
        <v>45108</v>
      </c>
      <c r="C75" s="16" t="s">
        <v>163</v>
      </c>
      <c r="D75" s="16" t="s">
        <v>131</v>
      </c>
      <c r="E75" s="30">
        <v>0.14704999999999999</v>
      </c>
      <c r="F75" s="30">
        <f>SUMIFS('Rates Database'!$L:$L,'Rates Database'!$H:$H,"Retail Delivery",'Rates Database'!$E:$E,'Sum of Delivery Components'!C75,'Rates Database'!$C:$C,'Sum of Delivery Components'!B75,'Rates Database'!$G:$G,'Sum of Delivery Components'!D75)</f>
        <v>0.14704999999999999</v>
      </c>
      <c r="G75" s="2" t="b">
        <f t="shared" si="1"/>
        <v>1</v>
      </c>
    </row>
    <row r="76" spans="2:7" x14ac:dyDescent="0.2">
      <c r="B76" s="15">
        <v>45078</v>
      </c>
      <c r="C76" s="16" t="s">
        <v>163</v>
      </c>
      <c r="D76" s="16" t="s">
        <v>131</v>
      </c>
      <c r="E76" s="30">
        <v>0.14621999999999999</v>
      </c>
      <c r="F76" s="30">
        <f>SUMIFS('Rates Database'!$L:$L,'Rates Database'!$H:$H,"Retail Delivery",'Rates Database'!$E:$E,'Sum of Delivery Components'!C76,'Rates Database'!$C:$C,'Sum of Delivery Components'!B76,'Rates Database'!$G:$G,'Sum of Delivery Components'!D76)</f>
        <v>0.14621999999999999</v>
      </c>
      <c r="G76" s="2" t="b">
        <f t="shared" si="1"/>
        <v>1</v>
      </c>
    </row>
    <row r="77" spans="2:7" x14ac:dyDescent="0.2">
      <c r="B77" s="15">
        <v>45047</v>
      </c>
      <c r="C77" s="16" t="s">
        <v>163</v>
      </c>
      <c r="D77" s="16" t="s">
        <v>131</v>
      </c>
      <c r="E77" s="30">
        <v>0.14621999999999999</v>
      </c>
      <c r="F77" s="30">
        <f>SUMIFS('Rates Database'!$L:$L,'Rates Database'!$H:$H,"Retail Delivery",'Rates Database'!$E:$E,'Sum of Delivery Components'!C77,'Rates Database'!$C:$C,'Sum of Delivery Components'!B77,'Rates Database'!$G:$G,'Sum of Delivery Components'!D77)</f>
        <v>0.14621999999999999</v>
      </c>
      <c r="G77" s="2" t="b">
        <f t="shared" si="1"/>
        <v>1</v>
      </c>
    </row>
    <row r="78" spans="2:7" x14ac:dyDescent="0.2">
      <c r="B78" s="15">
        <v>45017</v>
      </c>
      <c r="C78" s="16" t="s">
        <v>163</v>
      </c>
      <c r="D78" s="16" t="s">
        <v>131</v>
      </c>
      <c r="E78" s="30">
        <v>0.14621999999999999</v>
      </c>
      <c r="F78" s="30">
        <f>SUMIFS('Rates Database'!$L:$L,'Rates Database'!$H:$H,"Retail Delivery",'Rates Database'!$E:$E,'Sum of Delivery Components'!C78,'Rates Database'!$C:$C,'Sum of Delivery Components'!B78,'Rates Database'!$G:$G,'Sum of Delivery Components'!D78)</f>
        <v>0.14621999999999999</v>
      </c>
      <c r="G78" s="2" t="b">
        <f t="shared" si="1"/>
        <v>1</v>
      </c>
    </row>
    <row r="79" spans="2:7" x14ac:dyDescent="0.2">
      <c r="B79" s="15">
        <v>44986</v>
      </c>
      <c r="C79" s="16" t="s">
        <v>163</v>
      </c>
      <c r="D79" s="16" t="s">
        <v>131</v>
      </c>
      <c r="E79" s="30">
        <v>0.14621999999999999</v>
      </c>
      <c r="F79" s="30">
        <f>SUMIFS('Rates Database'!$L:$L,'Rates Database'!$H:$H,"Retail Delivery",'Rates Database'!$E:$E,'Sum of Delivery Components'!C79,'Rates Database'!$C:$C,'Sum of Delivery Components'!B79,'Rates Database'!$G:$G,'Sum of Delivery Components'!D79)</f>
        <v>0.14621999999999999</v>
      </c>
      <c r="G79" s="2" t="b">
        <f t="shared" si="1"/>
        <v>1</v>
      </c>
    </row>
    <row r="80" spans="2:7" x14ac:dyDescent="0.2">
      <c r="B80" s="15">
        <v>44958</v>
      </c>
      <c r="C80" s="16" t="s">
        <v>163</v>
      </c>
      <c r="D80" s="16" t="s">
        <v>131</v>
      </c>
      <c r="E80" s="30">
        <v>0.14621999999999999</v>
      </c>
      <c r="F80" s="30">
        <f>SUMIFS('Rates Database'!$L:$L,'Rates Database'!$H:$H,"Retail Delivery",'Rates Database'!$E:$E,'Sum of Delivery Components'!C80,'Rates Database'!$C:$C,'Sum of Delivery Components'!B80,'Rates Database'!$G:$G,'Sum of Delivery Components'!D80)</f>
        <v>0.14621999999999999</v>
      </c>
      <c r="G80" s="2" t="b">
        <f t="shared" si="1"/>
        <v>1</v>
      </c>
    </row>
    <row r="81" spans="2:7" x14ac:dyDescent="0.2">
      <c r="B81" s="15">
        <v>44927</v>
      </c>
      <c r="C81" s="16" t="s">
        <v>163</v>
      </c>
      <c r="D81" s="16" t="s">
        <v>131</v>
      </c>
      <c r="E81" s="30">
        <v>0.14621999999999999</v>
      </c>
      <c r="F81" s="30">
        <f>SUMIFS('Rates Database'!$L:$L,'Rates Database'!$H:$H,"Retail Delivery",'Rates Database'!$E:$E,'Sum of Delivery Components'!C81,'Rates Database'!$C:$C,'Sum of Delivery Components'!B81,'Rates Database'!$G:$G,'Sum of Delivery Components'!D81)</f>
        <v>0.14621999999999999</v>
      </c>
      <c r="G81" s="2" t="b">
        <f t="shared" si="1"/>
        <v>1</v>
      </c>
    </row>
    <row r="82" spans="2:7" x14ac:dyDescent="0.2">
      <c r="B82" s="15">
        <v>44896</v>
      </c>
      <c r="C82" s="16" t="s">
        <v>163</v>
      </c>
      <c r="D82" s="16" t="s">
        <v>131</v>
      </c>
      <c r="E82" s="30">
        <v>0.14319000000000001</v>
      </c>
      <c r="F82" s="30">
        <f>SUMIFS('Rates Database'!$L:$L,'Rates Database'!$H:$H,"Retail Delivery",'Rates Database'!$E:$E,'Sum of Delivery Components'!C82,'Rates Database'!$C:$C,'Sum of Delivery Components'!B82,'Rates Database'!$G:$G,'Sum of Delivery Components'!D82)</f>
        <v>0.14319000000000001</v>
      </c>
      <c r="G82" s="2" t="b">
        <f t="shared" si="1"/>
        <v>1</v>
      </c>
    </row>
    <row r="83" spans="2:7" x14ac:dyDescent="0.2">
      <c r="B83" s="15">
        <v>44866</v>
      </c>
      <c r="C83" s="16" t="s">
        <v>163</v>
      </c>
      <c r="D83" s="16" t="s">
        <v>131</v>
      </c>
      <c r="E83" s="30">
        <v>0.14319000000000001</v>
      </c>
      <c r="F83" s="30">
        <f>SUMIFS('Rates Database'!$L:$L,'Rates Database'!$H:$H,"Retail Delivery",'Rates Database'!$E:$E,'Sum of Delivery Components'!C83,'Rates Database'!$C:$C,'Sum of Delivery Components'!B83,'Rates Database'!$G:$G,'Sum of Delivery Components'!D83)</f>
        <v>0.14319000000000001</v>
      </c>
      <c r="G83" s="2" t="b">
        <f t="shared" si="1"/>
        <v>1</v>
      </c>
    </row>
    <row r="84" spans="2:7" x14ac:dyDescent="0.2">
      <c r="B84" s="15">
        <v>44835</v>
      </c>
      <c r="C84" s="16" t="s">
        <v>163</v>
      </c>
      <c r="D84" s="16" t="s">
        <v>131</v>
      </c>
      <c r="E84" s="30">
        <v>0.14319000000000001</v>
      </c>
      <c r="F84" s="30">
        <f>SUMIFS('Rates Database'!$L:$L,'Rates Database'!$H:$H,"Retail Delivery",'Rates Database'!$E:$E,'Sum of Delivery Components'!C84,'Rates Database'!$C:$C,'Sum of Delivery Components'!B84,'Rates Database'!$G:$G,'Sum of Delivery Components'!D84)</f>
        <v>0.14319000000000001</v>
      </c>
      <c r="G84" s="2" t="b">
        <f t="shared" si="1"/>
        <v>1</v>
      </c>
    </row>
    <row r="85" spans="2:7" x14ac:dyDescent="0.2">
      <c r="B85" s="15">
        <v>44805</v>
      </c>
      <c r="C85" s="16" t="s">
        <v>163</v>
      </c>
      <c r="D85" s="16" t="s">
        <v>131</v>
      </c>
      <c r="E85" s="30">
        <v>0.14319000000000001</v>
      </c>
      <c r="F85" s="30">
        <f>SUMIFS('Rates Database'!$L:$L,'Rates Database'!$H:$H,"Retail Delivery",'Rates Database'!$E:$E,'Sum of Delivery Components'!C85,'Rates Database'!$C:$C,'Sum of Delivery Components'!B85,'Rates Database'!$G:$G,'Sum of Delivery Components'!D85)</f>
        <v>0.14319000000000001</v>
      </c>
      <c r="G85" s="2" t="b">
        <f t="shared" si="1"/>
        <v>1</v>
      </c>
    </row>
    <row r="86" spans="2:7" x14ac:dyDescent="0.2">
      <c r="B86" s="15">
        <v>44774</v>
      </c>
      <c r="C86" s="16" t="s">
        <v>163</v>
      </c>
      <c r="D86" s="16" t="s">
        <v>131</v>
      </c>
      <c r="E86" s="30">
        <v>0.14319000000000001</v>
      </c>
      <c r="F86" s="30">
        <f>SUMIFS('Rates Database'!$L:$L,'Rates Database'!$H:$H,"Retail Delivery",'Rates Database'!$E:$E,'Sum of Delivery Components'!C86,'Rates Database'!$C:$C,'Sum of Delivery Components'!B86,'Rates Database'!$G:$G,'Sum of Delivery Components'!D86)</f>
        <v>0.14319000000000001</v>
      </c>
      <c r="G86" s="2" t="b">
        <f t="shared" si="1"/>
        <v>1</v>
      </c>
    </row>
    <row r="87" spans="2:7" x14ac:dyDescent="0.2">
      <c r="B87" s="15">
        <v>44743</v>
      </c>
      <c r="C87" s="16" t="s">
        <v>163</v>
      </c>
      <c r="D87" s="16" t="s">
        <v>131</v>
      </c>
      <c r="E87" s="30">
        <v>0.14319000000000001</v>
      </c>
      <c r="F87" s="30">
        <f>SUMIFS('Rates Database'!$L:$L,'Rates Database'!$H:$H,"Retail Delivery",'Rates Database'!$E:$E,'Sum of Delivery Components'!C87,'Rates Database'!$C:$C,'Sum of Delivery Components'!B87,'Rates Database'!$G:$G,'Sum of Delivery Components'!D87)</f>
        <v>0.14319000000000001</v>
      </c>
      <c r="G87" s="2" t="b">
        <f t="shared" si="1"/>
        <v>1</v>
      </c>
    </row>
    <row r="88" spans="2:7" x14ac:dyDescent="0.2">
      <c r="B88" s="15">
        <v>44713</v>
      </c>
      <c r="C88" s="16" t="s">
        <v>163</v>
      </c>
      <c r="D88" s="16" t="s">
        <v>131</v>
      </c>
      <c r="E88" s="30">
        <v>0.13688</v>
      </c>
      <c r="F88" s="30">
        <f>SUMIFS('Rates Database'!$L:$L,'Rates Database'!$H:$H,"Retail Delivery",'Rates Database'!$E:$E,'Sum of Delivery Components'!C88,'Rates Database'!$C:$C,'Sum of Delivery Components'!B88,'Rates Database'!$G:$G,'Sum of Delivery Components'!D88)</f>
        <v>0.13688</v>
      </c>
      <c r="G88" s="2" t="b">
        <f t="shared" si="1"/>
        <v>1</v>
      </c>
    </row>
    <row r="89" spans="2:7" x14ac:dyDescent="0.2">
      <c r="B89" s="15">
        <v>44682</v>
      </c>
      <c r="C89" s="16" t="s">
        <v>163</v>
      </c>
      <c r="D89" s="16" t="s">
        <v>131</v>
      </c>
      <c r="E89" s="30">
        <v>0.13688</v>
      </c>
      <c r="F89" s="30">
        <f>SUMIFS('Rates Database'!$L:$L,'Rates Database'!$H:$H,"Retail Delivery",'Rates Database'!$E:$E,'Sum of Delivery Components'!C89,'Rates Database'!$C:$C,'Sum of Delivery Components'!B89,'Rates Database'!$G:$G,'Sum of Delivery Components'!D89)</f>
        <v>0.13688</v>
      </c>
      <c r="G89" s="2" t="b">
        <f t="shared" si="1"/>
        <v>1</v>
      </c>
    </row>
    <row r="90" spans="2:7" x14ac:dyDescent="0.2">
      <c r="B90" s="15">
        <v>44652</v>
      </c>
      <c r="C90" s="16" t="s">
        <v>163</v>
      </c>
      <c r="D90" s="16" t="s">
        <v>131</v>
      </c>
      <c r="E90" s="30">
        <v>0.13688</v>
      </c>
      <c r="F90" s="30">
        <f>SUMIFS('Rates Database'!$L:$L,'Rates Database'!$H:$H,"Retail Delivery",'Rates Database'!$E:$E,'Sum of Delivery Components'!C90,'Rates Database'!$C:$C,'Sum of Delivery Components'!B90,'Rates Database'!$G:$G,'Sum of Delivery Components'!D90)</f>
        <v>0.13688</v>
      </c>
      <c r="G90" s="2" t="b">
        <f t="shared" si="1"/>
        <v>1</v>
      </c>
    </row>
    <row r="91" spans="2:7" x14ac:dyDescent="0.2">
      <c r="B91" s="15">
        <v>44621</v>
      </c>
      <c r="C91" s="16" t="s">
        <v>163</v>
      </c>
      <c r="D91" s="16" t="s">
        <v>131</v>
      </c>
      <c r="E91" s="30">
        <v>0.13688</v>
      </c>
      <c r="F91" s="30">
        <f>SUMIFS('Rates Database'!$L:$L,'Rates Database'!$H:$H,"Retail Delivery",'Rates Database'!$E:$E,'Sum of Delivery Components'!C91,'Rates Database'!$C:$C,'Sum of Delivery Components'!B91,'Rates Database'!$G:$G,'Sum of Delivery Components'!D91)</f>
        <v>0.13688</v>
      </c>
      <c r="G91" s="2" t="b">
        <f t="shared" si="1"/>
        <v>1</v>
      </c>
    </row>
    <row r="92" spans="2:7" x14ac:dyDescent="0.2">
      <c r="B92" s="15">
        <v>44593</v>
      </c>
      <c r="C92" s="16" t="s">
        <v>163</v>
      </c>
      <c r="D92" s="16" t="s">
        <v>131</v>
      </c>
      <c r="E92" s="30">
        <v>0.13688</v>
      </c>
      <c r="F92" s="30">
        <f>SUMIFS('Rates Database'!$L:$L,'Rates Database'!$H:$H,"Retail Delivery",'Rates Database'!$E:$E,'Sum of Delivery Components'!C92,'Rates Database'!$C:$C,'Sum of Delivery Components'!B92,'Rates Database'!$G:$G,'Sum of Delivery Components'!D92)</f>
        <v>0.13688</v>
      </c>
      <c r="G92" s="2" t="b">
        <f t="shared" si="1"/>
        <v>1</v>
      </c>
    </row>
    <row r="93" spans="2:7" x14ac:dyDescent="0.2">
      <c r="B93" s="15">
        <v>44562</v>
      </c>
      <c r="C93" s="16" t="s">
        <v>163</v>
      </c>
      <c r="D93" s="16" t="s">
        <v>131</v>
      </c>
      <c r="E93" s="30">
        <v>0.13688</v>
      </c>
      <c r="F93" s="30">
        <f>SUMIFS('Rates Database'!$L:$L,'Rates Database'!$H:$H,"Retail Delivery",'Rates Database'!$E:$E,'Sum of Delivery Components'!C93,'Rates Database'!$C:$C,'Sum of Delivery Components'!B93,'Rates Database'!$G:$G,'Sum of Delivery Components'!D93)</f>
        <v>0.13688</v>
      </c>
      <c r="G93" s="2" t="b">
        <f t="shared" si="1"/>
        <v>1</v>
      </c>
    </row>
    <row r="94" spans="2:7" x14ac:dyDescent="0.2">
      <c r="B94" s="15">
        <v>44531</v>
      </c>
      <c r="C94" s="16" t="s">
        <v>163</v>
      </c>
      <c r="D94" s="16" t="s">
        <v>131</v>
      </c>
      <c r="E94" s="30">
        <v>0.12628</v>
      </c>
      <c r="F94" s="30">
        <f>SUMIFS('Rates Database'!$L:$L,'Rates Database'!$H:$H,"Retail Delivery",'Rates Database'!$E:$E,'Sum of Delivery Components'!C94,'Rates Database'!$C:$C,'Sum of Delivery Components'!B94,'Rates Database'!$G:$G,'Sum of Delivery Components'!D94)</f>
        <v>0.12628</v>
      </c>
      <c r="G94" s="2" t="b">
        <f t="shared" si="1"/>
        <v>1</v>
      </c>
    </row>
    <row r="95" spans="2:7" x14ac:dyDescent="0.2">
      <c r="B95" s="15">
        <v>44501</v>
      </c>
      <c r="C95" s="16" t="s">
        <v>163</v>
      </c>
      <c r="D95" s="16" t="s">
        <v>131</v>
      </c>
      <c r="E95" s="30">
        <v>0.12628</v>
      </c>
      <c r="F95" s="30">
        <f>SUMIFS('Rates Database'!$L:$L,'Rates Database'!$H:$H,"Retail Delivery",'Rates Database'!$E:$E,'Sum of Delivery Components'!C95,'Rates Database'!$C:$C,'Sum of Delivery Components'!B95,'Rates Database'!$G:$G,'Sum of Delivery Components'!D95)</f>
        <v>0.12628</v>
      </c>
      <c r="G95" s="2" t="b">
        <f t="shared" si="1"/>
        <v>1</v>
      </c>
    </row>
    <row r="96" spans="2:7" x14ac:dyDescent="0.2">
      <c r="B96" s="15">
        <v>44470</v>
      </c>
      <c r="C96" s="16" t="s">
        <v>163</v>
      </c>
      <c r="D96" s="16" t="s">
        <v>131</v>
      </c>
      <c r="E96" s="30">
        <v>0.12628</v>
      </c>
      <c r="F96" s="30">
        <f>SUMIFS('Rates Database'!$L:$L,'Rates Database'!$H:$H,"Retail Delivery",'Rates Database'!$E:$E,'Sum of Delivery Components'!C96,'Rates Database'!$C:$C,'Sum of Delivery Components'!B96,'Rates Database'!$G:$G,'Sum of Delivery Components'!D96)</f>
        <v>0.12628</v>
      </c>
      <c r="G96" s="2" t="b">
        <f t="shared" si="1"/>
        <v>1</v>
      </c>
    </row>
    <row r="97" spans="2:7" x14ac:dyDescent="0.2">
      <c r="B97" s="15">
        <v>44440</v>
      </c>
      <c r="C97" s="16" t="s">
        <v>163</v>
      </c>
      <c r="D97" s="16" t="s">
        <v>131</v>
      </c>
      <c r="E97" s="30">
        <v>0.12628</v>
      </c>
      <c r="F97" s="30">
        <f>SUMIFS('Rates Database'!$L:$L,'Rates Database'!$H:$H,"Retail Delivery",'Rates Database'!$E:$E,'Sum of Delivery Components'!C97,'Rates Database'!$C:$C,'Sum of Delivery Components'!B97,'Rates Database'!$G:$G,'Sum of Delivery Components'!D97)</f>
        <v>0.12628</v>
      </c>
      <c r="G97" s="2" t="b">
        <f t="shared" si="1"/>
        <v>1</v>
      </c>
    </row>
    <row r="98" spans="2:7" x14ac:dyDescent="0.2">
      <c r="B98" s="15">
        <v>44409</v>
      </c>
      <c r="C98" s="16" t="s">
        <v>163</v>
      </c>
      <c r="D98" s="16" t="s">
        <v>131</v>
      </c>
      <c r="E98" s="30">
        <v>0.12628</v>
      </c>
      <c r="F98" s="30">
        <f>SUMIFS('Rates Database'!$L:$L,'Rates Database'!$H:$H,"Retail Delivery",'Rates Database'!$E:$E,'Sum of Delivery Components'!C98,'Rates Database'!$C:$C,'Sum of Delivery Components'!B98,'Rates Database'!$G:$G,'Sum of Delivery Components'!D98)</f>
        <v>0.12628</v>
      </c>
      <c r="G98" s="2" t="b">
        <f t="shared" si="1"/>
        <v>1</v>
      </c>
    </row>
    <row r="99" spans="2:7" x14ac:dyDescent="0.2">
      <c r="B99" s="15">
        <v>44378</v>
      </c>
      <c r="C99" s="16" t="s">
        <v>163</v>
      </c>
      <c r="D99" s="16" t="s">
        <v>131</v>
      </c>
      <c r="E99" s="30">
        <v>0.12628</v>
      </c>
      <c r="F99" s="30">
        <f>SUMIFS('Rates Database'!$L:$L,'Rates Database'!$H:$H,"Retail Delivery",'Rates Database'!$E:$E,'Sum of Delivery Components'!C99,'Rates Database'!$C:$C,'Sum of Delivery Components'!B99,'Rates Database'!$G:$G,'Sum of Delivery Components'!D99)</f>
        <v>0.12628</v>
      </c>
      <c r="G99" s="2" t="b">
        <f t="shared" si="1"/>
        <v>1</v>
      </c>
    </row>
    <row r="100" spans="2:7" x14ac:dyDescent="0.2">
      <c r="B100" s="15">
        <v>44348</v>
      </c>
      <c r="C100" s="16" t="s">
        <v>163</v>
      </c>
      <c r="D100" s="16" t="s">
        <v>131</v>
      </c>
      <c r="E100" s="30">
        <v>0.12827</v>
      </c>
      <c r="F100" s="30">
        <f>SUMIFS('Rates Database'!$L:$L,'Rates Database'!$H:$H,"Retail Delivery",'Rates Database'!$E:$E,'Sum of Delivery Components'!C100,'Rates Database'!$C:$C,'Sum of Delivery Components'!B100,'Rates Database'!$G:$G,'Sum of Delivery Components'!D100)</f>
        <v>0.12827</v>
      </c>
      <c r="G100" s="2" t="b">
        <f t="shared" si="1"/>
        <v>1</v>
      </c>
    </row>
    <row r="101" spans="2:7" x14ac:dyDescent="0.2">
      <c r="B101" s="15">
        <v>44317</v>
      </c>
      <c r="C101" s="16" t="s">
        <v>163</v>
      </c>
      <c r="D101" s="16" t="s">
        <v>131</v>
      </c>
      <c r="E101" s="30">
        <v>0.12827</v>
      </c>
      <c r="F101" s="30">
        <f>SUMIFS('Rates Database'!$L:$L,'Rates Database'!$H:$H,"Retail Delivery",'Rates Database'!$E:$E,'Sum of Delivery Components'!C101,'Rates Database'!$C:$C,'Sum of Delivery Components'!B101,'Rates Database'!$G:$G,'Sum of Delivery Components'!D101)</f>
        <v>0.12827</v>
      </c>
      <c r="G101" s="2" t="b">
        <f t="shared" si="1"/>
        <v>1</v>
      </c>
    </row>
    <row r="102" spans="2:7" x14ac:dyDescent="0.2">
      <c r="B102" s="15">
        <v>44287</v>
      </c>
      <c r="C102" s="16" t="s">
        <v>163</v>
      </c>
      <c r="D102" s="16" t="s">
        <v>131</v>
      </c>
      <c r="E102" s="30">
        <v>0.12827</v>
      </c>
      <c r="F102" s="30">
        <f>SUMIFS('Rates Database'!$L:$L,'Rates Database'!$H:$H,"Retail Delivery",'Rates Database'!$E:$E,'Sum of Delivery Components'!C102,'Rates Database'!$C:$C,'Sum of Delivery Components'!B102,'Rates Database'!$G:$G,'Sum of Delivery Components'!D102)</f>
        <v>0.12827</v>
      </c>
      <c r="G102" s="2" t="b">
        <f t="shared" si="1"/>
        <v>1</v>
      </c>
    </row>
    <row r="103" spans="2:7" x14ac:dyDescent="0.2">
      <c r="B103" s="15">
        <v>44256</v>
      </c>
      <c r="C103" s="16" t="s">
        <v>163</v>
      </c>
      <c r="D103" s="16" t="s">
        <v>131</v>
      </c>
      <c r="E103" s="30">
        <v>0.11823</v>
      </c>
      <c r="F103" s="30">
        <f>SUMIFS('Rates Database'!$L:$L,'Rates Database'!$H:$H,"Retail Delivery",'Rates Database'!$E:$E,'Sum of Delivery Components'!C103,'Rates Database'!$C:$C,'Sum of Delivery Components'!B103,'Rates Database'!$G:$G,'Sum of Delivery Components'!D103)</f>
        <v>0.11823</v>
      </c>
      <c r="G103" s="2" t="b">
        <f t="shared" si="1"/>
        <v>1</v>
      </c>
    </row>
    <row r="104" spans="2:7" x14ac:dyDescent="0.2">
      <c r="B104" s="15">
        <v>44228</v>
      </c>
      <c r="C104" s="16" t="s">
        <v>163</v>
      </c>
      <c r="D104" s="16" t="s">
        <v>131</v>
      </c>
      <c r="E104" s="30">
        <v>0.11823</v>
      </c>
      <c r="F104" s="30">
        <f>SUMIFS('Rates Database'!$L:$L,'Rates Database'!$H:$H,"Retail Delivery",'Rates Database'!$E:$E,'Sum of Delivery Components'!C104,'Rates Database'!$C:$C,'Sum of Delivery Components'!B104,'Rates Database'!$G:$G,'Sum of Delivery Components'!D104)</f>
        <v>0.11823</v>
      </c>
      <c r="G104" s="2" t="b">
        <f t="shared" si="1"/>
        <v>1</v>
      </c>
    </row>
    <row r="105" spans="2:7" x14ac:dyDescent="0.2">
      <c r="B105" s="15">
        <v>44197</v>
      </c>
      <c r="C105" s="16" t="s">
        <v>163</v>
      </c>
      <c r="D105" s="16" t="s">
        <v>131</v>
      </c>
      <c r="E105" s="30">
        <v>0.11823</v>
      </c>
      <c r="F105" s="30">
        <f>SUMIFS('Rates Database'!$L:$L,'Rates Database'!$H:$H,"Retail Delivery",'Rates Database'!$E:$E,'Sum of Delivery Components'!C105,'Rates Database'!$C:$C,'Sum of Delivery Components'!B105,'Rates Database'!$G:$G,'Sum of Delivery Components'!D105)</f>
        <v>0.11823</v>
      </c>
      <c r="G105" s="2" t="b">
        <f t="shared" si="1"/>
        <v>1</v>
      </c>
    </row>
    <row r="106" spans="2:7" x14ac:dyDescent="0.2">
      <c r="B106" s="15">
        <v>44166</v>
      </c>
      <c r="C106" s="16" t="s">
        <v>163</v>
      </c>
      <c r="D106" s="16" t="s">
        <v>131</v>
      </c>
      <c r="E106" s="30">
        <v>0.11280999999999999</v>
      </c>
      <c r="F106" s="30">
        <f>SUMIFS('Rates Database'!$L:$L,'Rates Database'!$H:$H,"Retail Delivery",'Rates Database'!$E:$E,'Sum of Delivery Components'!C106,'Rates Database'!$C:$C,'Sum of Delivery Components'!B106,'Rates Database'!$G:$G,'Sum of Delivery Components'!D106)</f>
        <v>0.11281000000000001</v>
      </c>
      <c r="G106" s="2" t="b">
        <f t="shared" si="1"/>
        <v>1</v>
      </c>
    </row>
    <row r="107" spans="2:7" x14ac:dyDescent="0.2">
      <c r="B107" s="15">
        <v>44136</v>
      </c>
      <c r="C107" s="16" t="s">
        <v>163</v>
      </c>
      <c r="D107" s="16" t="s">
        <v>131</v>
      </c>
      <c r="E107" s="30">
        <v>0.11280999999999999</v>
      </c>
      <c r="F107" s="30">
        <f>SUMIFS('Rates Database'!$L:$L,'Rates Database'!$H:$H,"Retail Delivery",'Rates Database'!$E:$E,'Sum of Delivery Components'!C107,'Rates Database'!$C:$C,'Sum of Delivery Components'!B107,'Rates Database'!$G:$G,'Sum of Delivery Components'!D107)</f>
        <v>0.11281000000000001</v>
      </c>
      <c r="G107" s="2" t="b">
        <f t="shared" si="1"/>
        <v>1</v>
      </c>
    </row>
    <row r="108" spans="2:7" x14ac:dyDescent="0.2">
      <c r="B108" s="15">
        <v>44105</v>
      </c>
      <c r="C108" s="16" t="s">
        <v>163</v>
      </c>
      <c r="D108" s="16" t="s">
        <v>131</v>
      </c>
      <c r="E108" s="30">
        <v>0.11280999999999999</v>
      </c>
      <c r="F108" s="30">
        <f>SUMIFS('Rates Database'!$L:$L,'Rates Database'!$H:$H,"Retail Delivery",'Rates Database'!$E:$E,'Sum of Delivery Components'!C108,'Rates Database'!$C:$C,'Sum of Delivery Components'!B108,'Rates Database'!$G:$G,'Sum of Delivery Components'!D108)</f>
        <v>0.11281000000000001</v>
      </c>
      <c r="G108" s="2" t="b">
        <f t="shared" si="1"/>
        <v>1</v>
      </c>
    </row>
    <row r="109" spans="2:7" x14ac:dyDescent="0.2">
      <c r="B109" s="15">
        <v>44075</v>
      </c>
      <c r="C109" s="16" t="s">
        <v>163</v>
      </c>
      <c r="D109" s="16" t="s">
        <v>131</v>
      </c>
      <c r="E109" s="30">
        <v>0.11280999999999999</v>
      </c>
      <c r="F109" s="30">
        <f>SUMIFS('Rates Database'!$L:$L,'Rates Database'!$H:$H,"Retail Delivery",'Rates Database'!$E:$E,'Sum of Delivery Components'!C109,'Rates Database'!$C:$C,'Sum of Delivery Components'!B109,'Rates Database'!$G:$G,'Sum of Delivery Components'!D109)</f>
        <v>0.11281000000000001</v>
      </c>
      <c r="G109" s="2" t="b">
        <f t="shared" si="1"/>
        <v>1</v>
      </c>
    </row>
    <row r="110" spans="2:7" x14ac:dyDescent="0.2">
      <c r="B110" s="15">
        <v>44044</v>
      </c>
      <c r="C110" s="16" t="s">
        <v>163</v>
      </c>
      <c r="D110" s="16" t="s">
        <v>131</v>
      </c>
      <c r="E110" s="30">
        <v>0.11280999999999999</v>
      </c>
      <c r="F110" s="30">
        <f>SUMIFS('Rates Database'!$L:$L,'Rates Database'!$H:$H,"Retail Delivery",'Rates Database'!$E:$E,'Sum of Delivery Components'!C110,'Rates Database'!$C:$C,'Sum of Delivery Components'!B110,'Rates Database'!$G:$G,'Sum of Delivery Components'!D110)</f>
        <v>0.11281000000000001</v>
      </c>
      <c r="G110" s="2" t="b">
        <f t="shared" si="1"/>
        <v>1</v>
      </c>
    </row>
    <row r="111" spans="2:7" x14ac:dyDescent="0.2">
      <c r="B111" s="15">
        <v>44013</v>
      </c>
      <c r="C111" s="16" t="s">
        <v>163</v>
      </c>
      <c r="D111" s="16" t="s">
        <v>131</v>
      </c>
      <c r="E111" s="30">
        <v>0.11493</v>
      </c>
      <c r="F111" s="30">
        <f>SUMIFS('Rates Database'!$L:$L,'Rates Database'!$H:$H,"Retail Delivery",'Rates Database'!$E:$E,'Sum of Delivery Components'!C111,'Rates Database'!$C:$C,'Sum of Delivery Components'!B111,'Rates Database'!$G:$G,'Sum of Delivery Components'!D111)</f>
        <v>0.11493000000000002</v>
      </c>
      <c r="G111" s="2" t="b">
        <f t="shared" si="1"/>
        <v>1</v>
      </c>
    </row>
    <row r="112" spans="2:7" x14ac:dyDescent="0.2">
      <c r="B112" s="15">
        <v>43983</v>
      </c>
      <c r="C112" s="16" t="s">
        <v>163</v>
      </c>
      <c r="D112" s="16" t="s">
        <v>131</v>
      </c>
      <c r="E112" s="30">
        <v>0.10896</v>
      </c>
      <c r="F112" s="30">
        <f>SUMIFS('Rates Database'!$L:$L,'Rates Database'!$H:$H,"Retail Delivery",'Rates Database'!$E:$E,'Sum of Delivery Components'!C112,'Rates Database'!$C:$C,'Sum of Delivery Components'!B112,'Rates Database'!$G:$G,'Sum of Delivery Components'!D112)</f>
        <v>0.10896000000000003</v>
      </c>
      <c r="G112" s="2" t="b">
        <f t="shared" si="1"/>
        <v>1</v>
      </c>
    </row>
    <row r="113" spans="2:7" x14ac:dyDescent="0.2">
      <c r="B113" s="15">
        <v>43952</v>
      </c>
      <c r="C113" s="16" t="s">
        <v>163</v>
      </c>
      <c r="D113" s="16" t="s">
        <v>131</v>
      </c>
      <c r="E113" s="30">
        <v>0.10896</v>
      </c>
      <c r="F113" s="30">
        <f>SUMIFS('Rates Database'!$L:$L,'Rates Database'!$H:$H,"Retail Delivery",'Rates Database'!$E:$E,'Sum of Delivery Components'!C113,'Rates Database'!$C:$C,'Sum of Delivery Components'!B113,'Rates Database'!$G:$G,'Sum of Delivery Components'!D113)</f>
        <v>0.10896000000000003</v>
      </c>
      <c r="G113" s="2" t="b">
        <f t="shared" si="1"/>
        <v>1</v>
      </c>
    </row>
    <row r="114" spans="2:7" x14ac:dyDescent="0.2">
      <c r="B114" s="15">
        <v>43922</v>
      </c>
      <c r="C114" s="16" t="s">
        <v>163</v>
      </c>
      <c r="D114" s="16" t="s">
        <v>131</v>
      </c>
      <c r="E114" s="30">
        <v>0.10896</v>
      </c>
      <c r="F114" s="30">
        <f>SUMIFS('Rates Database'!$L:$L,'Rates Database'!$H:$H,"Retail Delivery",'Rates Database'!$E:$E,'Sum of Delivery Components'!C114,'Rates Database'!$C:$C,'Sum of Delivery Components'!B114,'Rates Database'!$G:$G,'Sum of Delivery Components'!D114)</f>
        <v>0.10896000000000003</v>
      </c>
      <c r="G114" s="2" t="b">
        <f t="shared" si="1"/>
        <v>1</v>
      </c>
    </row>
    <row r="115" spans="2:7" x14ac:dyDescent="0.2">
      <c r="B115" s="15">
        <v>43891</v>
      </c>
      <c r="C115" s="16" t="s">
        <v>163</v>
      </c>
      <c r="D115" s="16" t="s">
        <v>131</v>
      </c>
      <c r="E115" s="30">
        <v>0.10896</v>
      </c>
      <c r="F115" s="30">
        <f>SUMIFS('Rates Database'!$L:$L,'Rates Database'!$H:$H,"Retail Delivery",'Rates Database'!$E:$E,'Sum of Delivery Components'!C115,'Rates Database'!$C:$C,'Sum of Delivery Components'!B115,'Rates Database'!$G:$G,'Sum of Delivery Components'!D115)</f>
        <v>0.10896000000000003</v>
      </c>
      <c r="G115" s="2" t="b">
        <f t="shared" si="1"/>
        <v>1</v>
      </c>
    </row>
    <row r="116" spans="2:7" x14ac:dyDescent="0.2">
      <c r="B116" s="15">
        <v>43862</v>
      </c>
      <c r="C116" s="16" t="s">
        <v>163</v>
      </c>
      <c r="D116" s="16" t="s">
        <v>131</v>
      </c>
      <c r="E116" s="30">
        <v>0.10896</v>
      </c>
      <c r="F116" s="30">
        <f>SUMIFS('Rates Database'!$L:$L,'Rates Database'!$H:$H,"Retail Delivery",'Rates Database'!$E:$E,'Sum of Delivery Components'!C116,'Rates Database'!$C:$C,'Sum of Delivery Components'!B116,'Rates Database'!$G:$G,'Sum of Delivery Components'!D116)</f>
        <v>0.10896000000000003</v>
      </c>
      <c r="G116" s="2" t="b">
        <f t="shared" si="1"/>
        <v>1</v>
      </c>
    </row>
    <row r="117" spans="2:7" x14ac:dyDescent="0.2">
      <c r="B117" s="15">
        <v>43831</v>
      </c>
      <c r="C117" s="16" t="s">
        <v>163</v>
      </c>
      <c r="D117" s="16" t="s">
        <v>131</v>
      </c>
      <c r="E117" s="30">
        <v>0.10896</v>
      </c>
      <c r="F117" s="30">
        <f>SUMIFS('Rates Database'!$L:$L,'Rates Database'!$H:$H,"Retail Delivery",'Rates Database'!$E:$E,'Sum of Delivery Components'!C117,'Rates Database'!$C:$C,'Sum of Delivery Components'!B117,'Rates Database'!$G:$G,'Sum of Delivery Components'!D117)</f>
        <v>0.10896000000000003</v>
      </c>
      <c r="G117" s="2" t="b">
        <f t="shared" si="1"/>
        <v>1</v>
      </c>
    </row>
    <row r="118" spans="2:7" x14ac:dyDescent="0.2">
      <c r="B118" s="15">
        <v>43800</v>
      </c>
      <c r="C118" s="16" t="s">
        <v>163</v>
      </c>
      <c r="D118" s="16" t="s">
        <v>131</v>
      </c>
      <c r="E118" s="30">
        <v>0.10846</v>
      </c>
      <c r="F118" s="30">
        <f>SUMIFS('Rates Database'!$L:$L,'Rates Database'!$H:$H,"Retail Delivery",'Rates Database'!$E:$E,'Sum of Delivery Components'!C118,'Rates Database'!$C:$C,'Sum of Delivery Components'!B118,'Rates Database'!$G:$G,'Sum of Delivery Components'!D118)</f>
        <v>0.10846</v>
      </c>
      <c r="G118" s="2" t="b">
        <f t="shared" si="1"/>
        <v>1</v>
      </c>
    </row>
    <row r="119" spans="2:7" x14ac:dyDescent="0.2">
      <c r="B119" s="15">
        <v>43770</v>
      </c>
      <c r="C119" s="16" t="s">
        <v>163</v>
      </c>
      <c r="D119" s="16" t="s">
        <v>131</v>
      </c>
      <c r="E119" s="30">
        <v>0.10846</v>
      </c>
      <c r="F119" s="30">
        <f>SUMIFS('Rates Database'!$L:$L,'Rates Database'!$H:$H,"Retail Delivery",'Rates Database'!$E:$E,'Sum of Delivery Components'!C119,'Rates Database'!$C:$C,'Sum of Delivery Components'!B119,'Rates Database'!$G:$G,'Sum of Delivery Components'!D119)</f>
        <v>0.10846</v>
      </c>
      <c r="G119" s="2" t="b">
        <f t="shared" si="1"/>
        <v>1</v>
      </c>
    </row>
    <row r="120" spans="2:7" x14ac:dyDescent="0.2">
      <c r="B120" s="15">
        <v>43739</v>
      </c>
      <c r="C120" s="16" t="s">
        <v>163</v>
      </c>
      <c r="D120" s="16" t="s">
        <v>131</v>
      </c>
      <c r="E120" s="30">
        <v>0.10846</v>
      </c>
      <c r="F120" s="30">
        <f>SUMIFS('Rates Database'!$L:$L,'Rates Database'!$H:$H,"Retail Delivery",'Rates Database'!$E:$E,'Sum of Delivery Components'!C120,'Rates Database'!$C:$C,'Sum of Delivery Components'!B120,'Rates Database'!$G:$G,'Sum of Delivery Components'!D120)</f>
        <v>0.10846</v>
      </c>
      <c r="G120" s="2" t="b">
        <f t="shared" si="1"/>
        <v>1</v>
      </c>
    </row>
    <row r="121" spans="2:7" x14ac:dyDescent="0.2">
      <c r="B121" s="15">
        <v>43709</v>
      </c>
      <c r="C121" s="16" t="s">
        <v>163</v>
      </c>
      <c r="D121" s="16" t="s">
        <v>131</v>
      </c>
      <c r="E121" s="30">
        <v>0.10846</v>
      </c>
      <c r="F121" s="30">
        <f>SUMIFS('Rates Database'!$L:$L,'Rates Database'!$H:$H,"Retail Delivery",'Rates Database'!$E:$E,'Sum of Delivery Components'!C121,'Rates Database'!$C:$C,'Sum of Delivery Components'!B121,'Rates Database'!$G:$G,'Sum of Delivery Components'!D121)</f>
        <v>0.10846</v>
      </c>
      <c r="G121" s="2" t="b">
        <f t="shared" si="1"/>
        <v>1</v>
      </c>
    </row>
    <row r="122" spans="2:7" x14ac:dyDescent="0.2">
      <c r="B122" s="15">
        <v>43678</v>
      </c>
      <c r="C122" s="16" t="s">
        <v>163</v>
      </c>
      <c r="D122" s="16" t="s">
        <v>131</v>
      </c>
      <c r="E122" s="30">
        <v>0.10839</v>
      </c>
      <c r="F122" s="30">
        <f>SUMIFS('Rates Database'!$L:$L,'Rates Database'!$H:$H,"Retail Delivery",'Rates Database'!$E:$E,'Sum of Delivery Components'!C122,'Rates Database'!$C:$C,'Sum of Delivery Components'!B122,'Rates Database'!$G:$G,'Sum of Delivery Components'!D122)</f>
        <v>0.10839</v>
      </c>
      <c r="G122" s="2" t="b">
        <f t="shared" si="1"/>
        <v>1</v>
      </c>
    </row>
    <row r="123" spans="2:7" x14ac:dyDescent="0.2">
      <c r="B123" s="15">
        <v>43647</v>
      </c>
      <c r="C123" s="16" t="s">
        <v>163</v>
      </c>
      <c r="D123" s="16" t="s">
        <v>131</v>
      </c>
      <c r="E123" s="30">
        <v>0.10839</v>
      </c>
      <c r="F123" s="30">
        <f>SUMIFS('Rates Database'!$L:$L,'Rates Database'!$H:$H,"Retail Delivery",'Rates Database'!$E:$E,'Sum of Delivery Components'!C123,'Rates Database'!$C:$C,'Sum of Delivery Components'!B123,'Rates Database'!$G:$G,'Sum of Delivery Components'!D123)</f>
        <v>0.10839</v>
      </c>
      <c r="G123" s="2" t="b">
        <f t="shared" si="1"/>
        <v>1</v>
      </c>
    </row>
    <row r="124" spans="2:7" x14ac:dyDescent="0.2">
      <c r="B124" s="15">
        <v>43617</v>
      </c>
      <c r="C124" s="16" t="s">
        <v>163</v>
      </c>
      <c r="D124" s="16" t="s">
        <v>131</v>
      </c>
      <c r="E124" s="30">
        <v>0.10735</v>
      </c>
      <c r="F124" s="30">
        <f>SUMIFS('Rates Database'!$L:$L,'Rates Database'!$H:$H,"Retail Delivery",'Rates Database'!$E:$E,'Sum of Delivery Components'!C124,'Rates Database'!$C:$C,'Sum of Delivery Components'!B124,'Rates Database'!$G:$G,'Sum of Delivery Components'!D124)</f>
        <v>0.10734999999999999</v>
      </c>
      <c r="G124" s="2" t="b">
        <f t="shared" si="1"/>
        <v>1</v>
      </c>
    </row>
    <row r="125" spans="2:7" x14ac:dyDescent="0.2">
      <c r="B125" s="15">
        <v>43586</v>
      </c>
      <c r="C125" s="16" t="s">
        <v>163</v>
      </c>
      <c r="D125" s="16" t="s">
        <v>131</v>
      </c>
      <c r="E125" s="30">
        <v>0.10735</v>
      </c>
      <c r="F125" s="30">
        <f>SUMIFS('Rates Database'!$L:$L,'Rates Database'!$H:$H,"Retail Delivery",'Rates Database'!$E:$E,'Sum of Delivery Components'!C125,'Rates Database'!$C:$C,'Sum of Delivery Components'!B125,'Rates Database'!$G:$G,'Sum of Delivery Components'!D125)</f>
        <v>0.10734999999999999</v>
      </c>
      <c r="G125" s="2" t="b">
        <f t="shared" si="1"/>
        <v>1</v>
      </c>
    </row>
    <row r="126" spans="2:7" x14ac:dyDescent="0.2">
      <c r="B126" s="15">
        <v>43556</v>
      </c>
      <c r="C126" s="16" t="s">
        <v>163</v>
      </c>
      <c r="D126" s="16" t="s">
        <v>131</v>
      </c>
      <c r="E126" s="30">
        <v>0.10735</v>
      </c>
      <c r="F126" s="30">
        <f>SUMIFS('Rates Database'!$L:$L,'Rates Database'!$H:$H,"Retail Delivery",'Rates Database'!$E:$E,'Sum of Delivery Components'!C126,'Rates Database'!$C:$C,'Sum of Delivery Components'!B126,'Rates Database'!$G:$G,'Sum of Delivery Components'!D126)</f>
        <v>0.10734999999999999</v>
      </c>
      <c r="G126" s="2" t="b">
        <f t="shared" si="1"/>
        <v>1</v>
      </c>
    </row>
    <row r="127" spans="2:7" x14ac:dyDescent="0.2">
      <c r="B127" s="15">
        <v>43525</v>
      </c>
      <c r="C127" s="16" t="s">
        <v>163</v>
      </c>
      <c r="D127" s="16" t="s">
        <v>131</v>
      </c>
      <c r="E127" s="30">
        <v>0.10735</v>
      </c>
      <c r="F127" s="30">
        <f>SUMIFS('Rates Database'!$L:$L,'Rates Database'!$H:$H,"Retail Delivery",'Rates Database'!$E:$E,'Sum of Delivery Components'!C127,'Rates Database'!$C:$C,'Sum of Delivery Components'!B127,'Rates Database'!$G:$G,'Sum of Delivery Components'!D127)</f>
        <v>0.10734999999999999</v>
      </c>
      <c r="G127" s="2" t="b">
        <f t="shared" si="1"/>
        <v>1</v>
      </c>
    </row>
    <row r="128" spans="2:7" x14ac:dyDescent="0.2">
      <c r="B128" s="15">
        <v>43497</v>
      </c>
      <c r="C128" s="16" t="s">
        <v>163</v>
      </c>
      <c r="D128" s="16" t="s">
        <v>131</v>
      </c>
      <c r="E128" s="30">
        <v>0.10735</v>
      </c>
      <c r="F128" s="30">
        <f>SUMIFS('Rates Database'!$L:$L,'Rates Database'!$H:$H,"Retail Delivery",'Rates Database'!$E:$E,'Sum of Delivery Components'!C128,'Rates Database'!$C:$C,'Sum of Delivery Components'!B128,'Rates Database'!$G:$G,'Sum of Delivery Components'!D128)</f>
        <v>0.10734999999999999</v>
      </c>
      <c r="G128" s="2" t="b">
        <f t="shared" si="1"/>
        <v>1</v>
      </c>
    </row>
    <row r="129" spans="2:7" x14ac:dyDescent="0.2">
      <c r="B129" s="15">
        <v>43466</v>
      </c>
      <c r="C129" s="16" t="s">
        <v>163</v>
      </c>
      <c r="D129" s="16" t="s">
        <v>131</v>
      </c>
      <c r="E129" s="30">
        <v>0.10735</v>
      </c>
      <c r="F129" s="30">
        <f>SUMIFS('Rates Database'!$L:$L,'Rates Database'!$H:$H,"Retail Delivery",'Rates Database'!$E:$E,'Sum of Delivery Components'!C129,'Rates Database'!$C:$C,'Sum of Delivery Components'!B129,'Rates Database'!$G:$G,'Sum of Delivery Components'!D129)</f>
        <v>0.10734999999999999</v>
      </c>
      <c r="G129" s="2" t="b">
        <f t="shared" si="1"/>
        <v>1</v>
      </c>
    </row>
    <row r="130" spans="2:7" x14ac:dyDescent="0.2">
      <c r="B130" s="15">
        <v>45352</v>
      </c>
      <c r="C130" s="16" t="s">
        <v>164</v>
      </c>
      <c r="D130" s="16" t="s">
        <v>131</v>
      </c>
      <c r="E130" s="30">
        <v>0.16775999999999999</v>
      </c>
      <c r="F130" s="30">
        <f>SUMIFS('Rates Database'!$L:$L,'Rates Database'!$H:$H,"Retail Delivery",'Rates Database'!$E:$E,'Sum of Delivery Components'!C130,'Rates Database'!$C:$C,'Sum of Delivery Components'!B130,'Rates Database'!$G:$G,'Sum of Delivery Components'!D130)</f>
        <v>0.16776000000000005</v>
      </c>
      <c r="G130" s="2" t="b">
        <f t="shared" si="1"/>
        <v>1</v>
      </c>
    </row>
    <row r="131" spans="2:7" x14ac:dyDescent="0.2">
      <c r="B131" s="15">
        <v>45323</v>
      </c>
      <c r="C131" s="16" t="s">
        <v>164</v>
      </c>
      <c r="D131" s="16" t="s">
        <v>131</v>
      </c>
      <c r="E131" s="30">
        <v>0.15798000000000001</v>
      </c>
      <c r="F131" s="30">
        <f>SUMIFS('Rates Database'!$L:$L,'Rates Database'!$H:$H,"Retail Delivery",'Rates Database'!$E:$E,'Sum of Delivery Components'!C131,'Rates Database'!$C:$C,'Sum of Delivery Components'!B131,'Rates Database'!$G:$G,'Sum of Delivery Components'!D131)</f>
        <v>0.15797999999999998</v>
      </c>
      <c r="G131" s="2" t="b">
        <f t="shared" si="1"/>
        <v>1</v>
      </c>
    </row>
    <row r="132" spans="2:7" x14ac:dyDescent="0.2">
      <c r="B132" s="15">
        <v>45292</v>
      </c>
      <c r="C132" s="16" t="s">
        <v>164</v>
      </c>
      <c r="D132" s="16" t="s">
        <v>131</v>
      </c>
      <c r="E132" s="30">
        <v>0.15798000000000001</v>
      </c>
      <c r="F132" s="30">
        <f>SUMIFS('Rates Database'!$L:$L,'Rates Database'!$H:$H,"Retail Delivery",'Rates Database'!$E:$E,'Sum of Delivery Components'!C132,'Rates Database'!$C:$C,'Sum of Delivery Components'!B132,'Rates Database'!$G:$G,'Sum of Delivery Components'!D132)</f>
        <v>0.15797999999999998</v>
      </c>
      <c r="G132" s="2" t="b">
        <f t="shared" si="1"/>
        <v>1</v>
      </c>
    </row>
    <row r="133" spans="2:7" x14ac:dyDescent="0.2">
      <c r="B133" s="15">
        <v>45261</v>
      </c>
      <c r="C133" s="16" t="s">
        <v>164</v>
      </c>
      <c r="D133" s="16" t="s">
        <v>131</v>
      </c>
      <c r="E133" s="30">
        <v>0.16137000000000001</v>
      </c>
      <c r="F133" s="30">
        <f>SUMIFS('Rates Database'!$L:$L,'Rates Database'!$H:$H,"Retail Delivery",'Rates Database'!$E:$E,'Sum of Delivery Components'!C133,'Rates Database'!$C:$C,'Sum of Delivery Components'!B133,'Rates Database'!$G:$G,'Sum of Delivery Components'!D133)</f>
        <v>0.16136999999999999</v>
      </c>
      <c r="G133" s="2" t="b">
        <f t="shared" ref="G133:G192" si="2">E133=F133</f>
        <v>1</v>
      </c>
    </row>
    <row r="134" spans="2:7" x14ac:dyDescent="0.2">
      <c r="B134" s="15">
        <v>45231</v>
      </c>
      <c r="C134" s="16" t="s">
        <v>164</v>
      </c>
      <c r="D134" s="16" t="s">
        <v>131</v>
      </c>
      <c r="E134" s="30">
        <v>0.16137000000000001</v>
      </c>
      <c r="F134" s="30">
        <f>SUMIFS('Rates Database'!$L:$L,'Rates Database'!$H:$H,"Retail Delivery",'Rates Database'!$E:$E,'Sum of Delivery Components'!C134,'Rates Database'!$C:$C,'Sum of Delivery Components'!B134,'Rates Database'!$G:$G,'Sum of Delivery Components'!D134)</f>
        <v>0.16136999999999999</v>
      </c>
      <c r="G134" s="2" t="b">
        <f t="shared" si="2"/>
        <v>1</v>
      </c>
    </row>
    <row r="135" spans="2:7" x14ac:dyDescent="0.2">
      <c r="B135" s="15">
        <v>45200</v>
      </c>
      <c r="C135" s="16" t="s">
        <v>164</v>
      </c>
      <c r="D135" s="16" t="s">
        <v>131</v>
      </c>
      <c r="E135" s="30">
        <v>0.16137000000000001</v>
      </c>
      <c r="F135" s="30">
        <f>SUMIFS('Rates Database'!$L:$L,'Rates Database'!$H:$H,"Retail Delivery",'Rates Database'!$E:$E,'Sum of Delivery Components'!C135,'Rates Database'!$C:$C,'Sum of Delivery Components'!B135,'Rates Database'!$G:$G,'Sum of Delivery Components'!D135)</f>
        <v>0.16136999999999999</v>
      </c>
      <c r="G135" s="2" t="b">
        <f t="shared" si="2"/>
        <v>1</v>
      </c>
    </row>
    <row r="136" spans="2:7" x14ac:dyDescent="0.2">
      <c r="B136" s="15">
        <v>45170</v>
      </c>
      <c r="C136" s="16" t="s">
        <v>164</v>
      </c>
      <c r="D136" s="16" t="s">
        <v>131</v>
      </c>
      <c r="E136" s="30">
        <v>0.15576999999999999</v>
      </c>
      <c r="F136" s="30">
        <f>SUMIFS('Rates Database'!$L:$L,'Rates Database'!$H:$H,"Retail Delivery",'Rates Database'!$E:$E,'Sum of Delivery Components'!C136,'Rates Database'!$C:$C,'Sum of Delivery Components'!B136,'Rates Database'!$G:$G,'Sum of Delivery Components'!D136)</f>
        <v>0.15576999999999999</v>
      </c>
      <c r="G136" s="2" t="b">
        <f t="shared" si="2"/>
        <v>1</v>
      </c>
    </row>
    <row r="137" spans="2:7" x14ac:dyDescent="0.2">
      <c r="B137" s="15">
        <v>45139</v>
      </c>
      <c r="C137" s="16" t="s">
        <v>164</v>
      </c>
      <c r="D137" s="16" t="s">
        <v>131</v>
      </c>
      <c r="E137" s="30">
        <v>0.15576999999999999</v>
      </c>
      <c r="F137" s="30">
        <f>SUMIFS('Rates Database'!$L:$L,'Rates Database'!$H:$H,"Retail Delivery",'Rates Database'!$E:$E,'Sum of Delivery Components'!C137,'Rates Database'!$C:$C,'Sum of Delivery Components'!B137,'Rates Database'!$G:$G,'Sum of Delivery Components'!D137)</f>
        <v>0.15576999999999999</v>
      </c>
      <c r="G137" s="2" t="b">
        <f t="shared" si="2"/>
        <v>1</v>
      </c>
    </row>
    <row r="138" spans="2:7" x14ac:dyDescent="0.2">
      <c r="B138" s="15">
        <v>45108</v>
      </c>
      <c r="C138" s="16" t="s">
        <v>164</v>
      </c>
      <c r="D138" s="16" t="s">
        <v>131</v>
      </c>
      <c r="E138" s="30">
        <v>0.15576999999999999</v>
      </c>
      <c r="F138" s="30">
        <f>SUMIFS('Rates Database'!$L:$L,'Rates Database'!$H:$H,"Retail Delivery",'Rates Database'!$E:$E,'Sum of Delivery Components'!C138,'Rates Database'!$C:$C,'Sum of Delivery Components'!B138,'Rates Database'!$G:$G,'Sum of Delivery Components'!D138)</f>
        <v>0.15576999999999999</v>
      </c>
      <c r="G138" s="2" t="b">
        <f t="shared" si="2"/>
        <v>1</v>
      </c>
    </row>
    <row r="139" spans="2:7" x14ac:dyDescent="0.2">
      <c r="B139" s="15">
        <v>45078</v>
      </c>
      <c r="C139" s="16" t="s">
        <v>164</v>
      </c>
      <c r="D139" s="16" t="s">
        <v>131</v>
      </c>
      <c r="E139" s="30">
        <v>0.15623000000000001</v>
      </c>
      <c r="F139" s="30">
        <f>SUMIFS('Rates Database'!$L:$L,'Rates Database'!$H:$H,"Retail Delivery",'Rates Database'!$E:$E,'Sum of Delivery Components'!C139,'Rates Database'!$C:$C,'Sum of Delivery Components'!B139,'Rates Database'!$G:$G,'Sum of Delivery Components'!D139)</f>
        <v>0.15623000000000001</v>
      </c>
      <c r="G139" s="2" t="b">
        <f t="shared" si="2"/>
        <v>1</v>
      </c>
    </row>
    <row r="140" spans="2:7" x14ac:dyDescent="0.2">
      <c r="B140" s="15">
        <v>45047</v>
      </c>
      <c r="C140" s="16" t="s">
        <v>164</v>
      </c>
      <c r="D140" s="16" t="s">
        <v>131</v>
      </c>
      <c r="E140" s="30">
        <v>0.15023</v>
      </c>
      <c r="F140" s="30">
        <f>SUMIFS('Rates Database'!$L:$L,'Rates Database'!$H:$H,"Retail Delivery",'Rates Database'!$E:$E,'Sum of Delivery Components'!C140,'Rates Database'!$C:$C,'Sum of Delivery Components'!B140,'Rates Database'!$G:$G,'Sum of Delivery Components'!D140)</f>
        <v>0.15023</v>
      </c>
      <c r="G140" s="2" t="b">
        <f t="shared" si="2"/>
        <v>1</v>
      </c>
    </row>
    <row r="141" spans="2:7" x14ac:dyDescent="0.2">
      <c r="B141" s="15">
        <v>45017</v>
      </c>
      <c r="C141" s="16" t="s">
        <v>164</v>
      </c>
      <c r="D141" s="16" t="s">
        <v>131</v>
      </c>
      <c r="E141" s="30">
        <v>0.14532999999999999</v>
      </c>
      <c r="F141" s="30">
        <f>SUMIFS('Rates Database'!$L:$L,'Rates Database'!$H:$H,"Retail Delivery",'Rates Database'!$E:$E,'Sum of Delivery Components'!C141,'Rates Database'!$C:$C,'Sum of Delivery Components'!B141,'Rates Database'!$G:$G,'Sum of Delivery Components'!D141)</f>
        <v>0.14532999999999999</v>
      </c>
      <c r="G141" s="2" t="b">
        <f t="shared" si="2"/>
        <v>1</v>
      </c>
    </row>
    <row r="142" spans="2:7" x14ac:dyDescent="0.2">
      <c r="B142" s="15">
        <v>44986</v>
      </c>
      <c r="C142" s="16" t="s">
        <v>164</v>
      </c>
      <c r="D142" s="16" t="s">
        <v>131</v>
      </c>
      <c r="E142" s="30">
        <v>0.14532999999999999</v>
      </c>
      <c r="F142" s="30">
        <f>SUMIFS('Rates Database'!$L:$L,'Rates Database'!$H:$H,"Retail Delivery",'Rates Database'!$E:$E,'Sum of Delivery Components'!C142,'Rates Database'!$C:$C,'Sum of Delivery Components'!B142,'Rates Database'!$G:$G,'Sum of Delivery Components'!D142)</f>
        <v>0.14532999999999999</v>
      </c>
      <c r="G142" s="2" t="b">
        <f t="shared" si="2"/>
        <v>1</v>
      </c>
    </row>
    <row r="143" spans="2:7" x14ac:dyDescent="0.2">
      <c r="B143" s="15">
        <v>44958</v>
      </c>
      <c r="C143" s="16" t="s">
        <v>164</v>
      </c>
      <c r="D143" s="16" t="s">
        <v>131</v>
      </c>
      <c r="E143" s="30">
        <v>0.14376</v>
      </c>
      <c r="F143" s="30">
        <f>SUMIFS('Rates Database'!$L:$L,'Rates Database'!$H:$H,"Retail Delivery",'Rates Database'!$E:$E,'Sum of Delivery Components'!C143,'Rates Database'!$C:$C,'Sum of Delivery Components'!B143,'Rates Database'!$G:$G,'Sum of Delivery Components'!D143)</f>
        <v>0.14376</v>
      </c>
      <c r="G143" s="2" t="b">
        <f t="shared" si="2"/>
        <v>1</v>
      </c>
    </row>
    <row r="144" spans="2:7" x14ac:dyDescent="0.2">
      <c r="B144" s="15">
        <v>44927</v>
      </c>
      <c r="C144" s="16" t="s">
        <v>164</v>
      </c>
      <c r="D144" s="16" t="s">
        <v>131</v>
      </c>
      <c r="E144" s="30">
        <v>0.14376</v>
      </c>
      <c r="F144" s="30">
        <f>SUMIFS('Rates Database'!$L:$L,'Rates Database'!$H:$H,"Retail Delivery",'Rates Database'!$E:$E,'Sum of Delivery Components'!C144,'Rates Database'!$C:$C,'Sum of Delivery Components'!B144,'Rates Database'!$G:$G,'Sum of Delivery Components'!D144)</f>
        <v>0.14376</v>
      </c>
      <c r="G144" s="2" t="b">
        <f t="shared" si="2"/>
        <v>1</v>
      </c>
    </row>
    <row r="145" spans="2:7" x14ac:dyDescent="0.2">
      <c r="B145" s="15">
        <v>44896</v>
      </c>
      <c r="C145" s="16" t="s">
        <v>164</v>
      </c>
      <c r="D145" s="16" t="s">
        <v>131</v>
      </c>
      <c r="E145" s="30">
        <v>0.14352000000000001</v>
      </c>
      <c r="F145" s="30">
        <f>SUMIFS('Rates Database'!$L:$L,'Rates Database'!$H:$H,"Retail Delivery",'Rates Database'!$E:$E,'Sum of Delivery Components'!C145,'Rates Database'!$C:$C,'Sum of Delivery Components'!B145,'Rates Database'!$G:$G,'Sum of Delivery Components'!D145)</f>
        <v>0.14352000000000001</v>
      </c>
      <c r="G145" s="2" t="b">
        <f t="shared" si="2"/>
        <v>1</v>
      </c>
    </row>
    <row r="146" spans="2:7" x14ac:dyDescent="0.2">
      <c r="B146" s="15">
        <v>44866</v>
      </c>
      <c r="C146" s="16" t="s">
        <v>164</v>
      </c>
      <c r="D146" s="16" t="s">
        <v>131</v>
      </c>
      <c r="E146" s="30">
        <v>0.14352000000000001</v>
      </c>
      <c r="F146" s="30">
        <f>SUMIFS('Rates Database'!$L:$L,'Rates Database'!$H:$H,"Retail Delivery",'Rates Database'!$E:$E,'Sum of Delivery Components'!C146,'Rates Database'!$C:$C,'Sum of Delivery Components'!B146,'Rates Database'!$G:$G,'Sum of Delivery Components'!D146)</f>
        <v>0.14352000000000001</v>
      </c>
      <c r="G146" s="2" t="b">
        <f t="shared" si="2"/>
        <v>1</v>
      </c>
    </row>
    <row r="147" spans="2:7" x14ac:dyDescent="0.2">
      <c r="B147" s="15">
        <v>44835</v>
      </c>
      <c r="C147" s="16" t="s">
        <v>164</v>
      </c>
      <c r="D147" s="16" t="s">
        <v>131</v>
      </c>
      <c r="E147" s="30">
        <v>0.14044000000000001</v>
      </c>
      <c r="F147" s="30">
        <f>SUMIFS('Rates Database'!$L:$L,'Rates Database'!$H:$H,"Retail Delivery",'Rates Database'!$E:$E,'Sum of Delivery Components'!C147,'Rates Database'!$C:$C,'Sum of Delivery Components'!B147,'Rates Database'!$G:$G,'Sum of Delivery Components'!D147)</f>
        <v>0.14044000000000001</v>
      </c>
      <c r="G147" s="2" t="b">
        <f t="shared" si="2"/>
        <v>1</v>
      </c>
    </row>
    <row r="148" spans="2:7" x14ac:dyDescent="0.2">
      <c r="B148" s="15">
        <v>44805</v>
      </c>
      <c r="C148" s="16" t="s">
        <v>164</v>
      </c>
      <c r="D148" s="16" t="s">
        <v>131</v>
      </c>
      <c r="E148" s="30">
        <v>0.14044000000000001</v>
      </c>
      <c r="F148" s="30">
        <f>SUMIFS('Rates Database'!$L:$L,'Rates Database'!$H:$H,"Retail Delivery",'Rates Database'!$E:$E,'Sum of Delivery Components'!C148,'Rates Database'!$C:$C,'Sum of Delivery Components'!B148,'Rates Database'!$G:$G,'Sum of Delivery Components'!D148)</f>
        <v>0.14044000000000001</v>
      </c>
      <c r="G148" s="2" t="b">
        <f t="shared" si="2"/>
        <v>1</v>
      </c>
    </row>
    <row r="149" spans="2:7" x14ac:dyDescent="0.2">
      <c r="B149" s="15">
        <v>44774</v>
      </c>
      <c r="C149" s="16" t="s">
        <v>164</v>
      </c>
      <c r="D149" s="16" t="s">
        <v>131</v>
      </c>
      <c r="E149" s="30">
        <v>0.14044000000000001</v>
      </c>
      <c r="F149" s="30">
        <f>SUMIFS('Rates Database'!$L:$L,'Rates Database'!$H:$H,"Retail Delivery",'Rates Database'!$E:$E,'Sum of Delivery Components'!C149,'Rates Database'!$C:$C,'Sum of Delivery Components'!B149,'Rates Database'!$G:$G,'Sum of Delivery Components'!D149)</f>
        <v>0.14044000000000001</v>
      </c>
      <c r="G149" s="2" t="b">
        <f t="shared" si="2"/>
        <v>1</v>
      </c>
    </row>
    <row r="150" spans="2:7" x14ac:dyDescent="0.2">
      <c r="B150" s="15">
        <v>44743</v>
      </c>
      <c r="C150" s="16" t="s">
        <v>164</v>
      </c>
      <c r="D150" s="16" t="s">
        <v>131</v>
      </c>
      <c r="E150" s="30">
        <v>0.14044000000000001</v>
      </c>
      <c r="F150" s="30">
        <f>SUMIFS('Rates Database'!$L:$L,'Rates Database'!$H:$H,"Retail Delivery",'Rates Database'!$E:$E,'Sum of Delivery Components'!C150,'Rates Database'!$C:$C,'Sum of Delivery Components'!B150,'Rates Database'!$G:$G,'Sum of Delivery Components'!D150)</f>
        <v>0.14044000000000001</v>
      </c>
      <c r="G150" s="2" t="b">
        <f t="shared" si="2"/>
        <v>1</v>
      </c>
    </row>
    <row r="151" spans="2:7" x14ac:dyDescent="0.2">
      <c r="B151" s="15">
        <v>44713</v>
      </c>
      <c r="C151" s="16" t="s">
        <v>164</v>
      </c>
      <c r="D151" s="16" t="s">
        <v>131</v>
      </c>
      <c r="E151" s="30">
        <v>0.14033999999999999</v>
      </c>
      <c r="F151" s="30">
        <f>SUMIFS('Rates Database'!$L:$L,'Rates Database'!$H:$H,"Retail Delivery",'Rates Database'!$E:$E,'Sum of Delivery Components'!C151,'Rates Database'!$C:$C,'Sum of Delivery Components'!B151,'Rates Database'!$G:$G,'Sum of Delivery Components'!D151)</f>
        <v>0.14034000000000002</v>
      </c>
      <c r="G151" s="2" t="b">
        <f t="shared" si="2"/>
        <v>1</v>
      </c>
    </row>
    <row r="152" spans="2:7" x14ac:dyDescent="0.2">
      <c r="B152" s="15">
        <v>44682</v>
      </c>
      <c r="C152" s="16" t="s">
        <v>164</v>
      </c>
      <c r="D152" s="16" t="s">
        <v>131</v>
      </c>
      <c r="E152" s="30">
        <v>0.13033</v>
      </c>
      <c r="F152" s="30">
        <f>SUMIFS('Rates Database'!$L:$L,'Rates Database'!$H:$H,"Retail Delivery",'Rates Database'!$E:$E,'Sum of Delivery Components'!C152,'Rates Database'!$C:$C,'Sum of Delivery Components'!B152,'Rates Database'!$G:$G,'Sum of Delivery Components'!D152)</f>
        <v>0.13033000000000003</v>
      </c>
      <c r="G152" s="2" t="b">
        <f t="shared" si="2"/>
        <v>1</v>
      </c>
    </row>
    <row r="153" spans="2:7" x14ac:dyDescent="0.2">
      <c r="B153" s="15">
        <v>44652</v>
      </c>
      <c r="C153" s="16" t="s">
        <v>164</v>
      </c>
      <c r="D153" s="16" t="s">
        <v>131</v>
      </c>
      <c r="E153" s="30">
        <v>0.13472999999999999</v>
      </c>
      <c r="F153" s="30">
        <f>SUMIFS('Rates Database'!$L:$L,'Rates Database'!$H:$H,"Retail Delivery",'Rates Database'!$E:$E,'Sum of Delivery Components'!C153,'Rates Database'!$C:$C,'Sum of Delivery Components'!B153,'Rates Database'!$G:$G,'Sum of Delivery Components'!D153)</f>
        <v>0.13473000000000002</v>
      </c>
      <c r="G153" s="2" t="b">
        <f t="shared" si="2"/>
        <v>1</v>
      </c>
    </row>
    <row r="154" spans="2:7" x14ac:dyDescent="0.2">
      <c r="B154" s="15">
        <v>44621</v>
      </c>
      <c r="C154" s="16" t="s">
        <v>164</v>
      </c>
      <c r="D154" s="16" t="s">
        <v>131</v>
      </c>
      <c r="E154" s="30">
        <v>0.13472999999999999</v>
      </c>
      <c r="F154" s="30">
        <f>SUMIFS('Rates Database'!$L:$L,'Rates Database'!$H:$H,"Retail Delivery",'Rates Database'!$E:$E,'Sum of Delivery Components'!C154,'Rates Database'!$C:$C,'Sum of Delivery Components'!B154,'Rates Database'!$G:$G,'Sum of Delivery Components'!D154)</f>
        <v>0.13473000000000002</v>
      </c>
      <c r="G154" s="2" t="b">
        <f t="shared" si="2"/>
        <v>1</v>
      </c>
    </row>
    <row r="155" spans="2:7" x14ac:dyDescent="0.2">
      <c r="B155" s="15">
        <v>44593</v>
      </c>
      <c r="C155" s="16" t="s">
        <v>164</v>
      </c>
      <c r="D155" s="16" t="s">
        <v>131</v>
      </c>
      <c r="E155" s="30">
        <v>0.13946</v>
      </c>
      <c r="F155" s="30">
        <f>SUMIFS('Rates Database'!$L:$L,'Rates Database'!$H:$H,"Retail Delivery",'Rates Database'!$E:$E,'Sum of Delivery Components'!C155,'Rates Database'!$C:$C,'Sum of Delivery Components'!B155,'Rates Database'!$G:$G,'Sum of Delivery Components'!D155)</f>
        <v>0.13946000000000003</v>
      </c>
      <c r="G155" s="2" t="b">
        <f t="shared" si="2"/>
        <v>1</v>
      </c>
    </row>
    <row r="156" spans="2:7" x14ac:dyDescent="0.2">
      <c r="B156" s="15">
        <v>44562</v>
      </c>
      <c r="C156" s="16" t="s">
        <v>164</v>
      </c>
      <c r="D156" s="16" t="s">
        <v>131</v>
      </c>
      <c r="E156" s="30">
        <v>0.13946</v>
      </c>
      <c r="F156" s="30">
        <f>SUMIFS('Rates Database'!$L:$L,'Rates Database'!$H:$H,"Retail Delivery",'Rates Database'!$E:$E,'Sum of Delivery Components'!C156,'Rates Database'!$C:$C,'Sum of Delivery Components'!B156,'Rates Database'!$G:$G,'Sum of Delivery Components'!D156)</f>
        <v>0.13946000000000003</v>
      </c>
      <c r="G156" s="2" t="b">
        <f t="shared" si="2"/>
        <v>1</v>
      </c>
    </row>
    <row r="157" spans="2:7" x14ac:dyDescent="0.2">
      <c r="B157" s="15">
        <v>44531</v>
      </c>
      <c r="C157" s="16" t="s">
        <v>164</v>
      </c>
      <c r="D157" s="16" t="s">
        <v>131</v>
      </c>
      <c r="E157" s="30">
        <v>0.13865</v>
      </c>
      <c r="F157" s="30">
        <f>SUMIFS('Rates Database'!$L:$L,'Rates Database'!$H:$H,"Retail Delivery",'Rates Database'!$E:$E,'Sum of Delivery Components'!C157,'Rates Database'!$C:$C,'Sum of Delivery Components'!B157,'Rates Database'!$G:$G,'Sum of Delivery Components'!D157)</f>
        <v>0.13865</v>
      </c>
      <c r="G157" s="2" t="b">
        <f t="shared" si="2"/>
        <v>1</v>
      </c>
    </row>
    <row r="158" spans="2:7" x14ac:dyDescent="0.2">
      <c r="B158" s="15">
        <v>44501</v>
      </c>
      <c r="C158" s="16" t="s">
        <v>164</v>
      </c>
      <c r="D158" s="16" t="s">
        <v>131</v>
      </c>
      <c r="E158" s="30">
        <v>0.13865</v>
      </c>
      <c r="F158" s="30">
        <f>SUMIFS('Rates Database'!$L:$L,'Rates Database'!$H:$H,"Retail Delivery",'Rates Database'!$E:$E,'Sum of Delivery Components'!C158,'Rates Database'!$C:$C,'Sum of Delivery Components'!B158,'Rates Database'!$G:$G,'Sum of Delivery Components'!D158)</f>
        <v>0.13865</v>
      </c>
      <c r="G158" s="2" t="b">
        <f t="shared" si="2"/>
        <v>1</v>
      </c>
    </row>
    <row r="159" spans="2:7" x14ac:dyDescent="0.2">
      <c r="B159" s="15">
        <v>44470</v>
      </c>
      <c r="C159" s="16" t="s">
        <v>164</v>
      </c>
      <c r="D159" s="16" t="s">
        <v>131</v>
      </c>
      <c r="E159" s="30">
        <v>0.13843</v>
      </c>
      <c r="F159" s="30">
        <f>SUMIFS('Rates Database'!$L:$L,'Rates Database'!$H:$H,"Retail Delivery",'Rates Database'!$E:$E,'Sum of Delivery Components'!C159,'Rates Database'!$C:$C,'Sum of Delivery Components'!B159,'Rates Database'!$G:$G,'Sum of Delivery Components'!D159)</f>
        <v>0.13843</v>
      </c>
      <c r="G159" s="2" t="b">
        <f t="shared" si="2"/>
        <v>1</v>
      </c>
    </row>
    <row r="160" spans="2:7" x14ac:dyDescent="0.2">
      <c r="B160" s="15">
        <v>44440</v>
      </c>
      <c r="C160" s="16" t="s">
        <v>164</v>
      </c>
      <c r="D160" s="16" t="s">
        <v>131</v>
      </c>
      <c r="E160" s="30">
        <v>0.13833999999999999</v>
      </c>
      <c r="F160" s="30">
        <f>SUMIFS('Rates Database'!$L:$L,'Rates Database'!$H:$H,"Retail Delivery",'Rates Database'!$E:$E,'Sum of Delivery Components'!C160,'Rates Database'!$C:$C,'Sum of Delivery Components'!B160,'Rates Database'!$G:$G,'Sum of Delivery Components'!D160)</f>
        <v>0.13834000000000002</v>
      </c>
      <c r="G160" s="2" t="b">
        <f t="shared" si="2"/>
        <v>1</v>
      </c>
    </row>
    <row r="161" spans="2:7" x14ac:dyDescent="0.2">
      <c r="B161" s="15">
        <v>44409</v>
      </c>
      <c r="C161" s="16" t="s">
        <v>164</v>
      </c>
      <c r="D161" s="16" t="s">
        <v>131</v>
      </c>
      <c r="E161" s="30">
        <v>0.13833999999999999</v>
      </c>
      <c r="F161" s="30">
        <f>SUMIFS('Rates Database'!$L:$L,'Rates Database'!$H:$H,"Retail Delivery",'Rates Database'!$E:$E,'Sum of Delivery Components'!C161,'Rates Database'!$C:$C,'Sum of Delivery Components'!B161,'Rates Database'!$G:$G,'Sum of Delivery Components'!D161)</f>
        <v>0.13834000000000002</v>
      </c>
      <c r="G161" s="2" t="b">
        <f t="shared" si="2"/>
        <v>1</v>
      </c>
    </row>
    <row r="162" spans="2:7" x14ac:dyDescent="0.2">
      <c r="B162" s="15">
        <v>44378</v>
      </c>
      <c r="C162" s="16" t="s">
        <v>164</v>
      </c>
      <c r="D162" s="16" t="s">
        <v>131</v>
      </c>
      <c r="E162" s="30">
        <v>0.13833999999999999</v>
      </c>
      <c r="F162" s="30">
        <f>SUMIFS('Rates Database'!$L:$L,'Rates Database'!$H:$H,"Retail Delivery",'Rates Database'!$E:$E,'Sum of Delivery Components'!C162,'Rates Database'!$C:$C,'Sum of Delivery Components'!B162,'Rates Database'!$G:$G,'Sum of Delivery Components'!D162)</f>
        <v>0.13834000000000002</v>
      </c>
      <c r="G162" s="2" t="b">
        <f t="shared" si="2"/>
        <v>1</v>
      </c>
    </row>
    <row r="163" spans="2:7" x14ac:dyDescent="0.2">
      <c r="B163" s="15">
        <v>44348</v>
      </c>
      <c r="C163" s="16" t="s">
        <v>164</v>
      </c>
      <c r="D163" s="16" t="s">
        <v>131</v>
      </c>
      <c r="E163" s="30">
        <v>0.13791</v>
      </c>
      <c r="F163" s="30">
        <f>SUMIFS('Rates Database'!$L:$L,'Rates Database'!$H:$H,"Retail Delivery",'Rates Database'!$E:$E,'Sum of Delivery Components'!C163,'Rates Database'!$C:$C,'Sum of Delivery Components'!B163,'Rates Database'!$G:$G,'Sum of Delivery Components'!D163)</f>
        <v>0.13791</v>
      </c>
      <c r="G163" s="2" t="b">
        <f t="shared" si="2"/>
        <v>1</v>
      </c>
    </row>
    <row r="164" spans="2:7" x14ac:dyDescent="0.2">
      <c r="B164" s="15">
        <v>44317</v>
      </c>
      <c r="C164" s="16" t="s">
        <v>164</v>
      </c>
      <c r="D164" s="16" t="s">
        <v>131</v>
      </c>
      <c r="E164" s="30">
        <v>0.13381999999999999</v>
      </c>
      <c r="F164" s="30">
        <f>SUMIFS('Rates Database'!$L:$L,'Rates Database'!$H:$H,"Retail Delivery",'Rates Database'!$E:$E,'Sum of Delivery Components'!C164,'Rates Database'!$C:$C,'Sum of Delivery Components'!B164,'Rates Database'!$G:$G,'Sum of Delivery Components'!D164)</f>
        <v>0.13381999999999999</v>
      </c>
      <c r="G164" s="2" t="b">
        <f t="shared" si="2"/>
        <v>1</v>
      </c>
    </row>
    <row r="165" spans="2:7" x14ac:dyDescent="0.2">
      <c r="B165" s="15">
        <v>44287</v>
      </c>
      <c r="C165" s="16" t="s">
        <v>164</v>
      </c>
      <c r="D165" s="16" t="s">
        <v>131</v>
      </c>
      <c r="E165" s="30">
        <v>0.14119999999999999</v>
      </c>
      <c r="F165" s="30">
        <f>SUMIFS('Rates Database'!$L:$L,'Rates Database'!$H:$H,"Retail Delivery",'Rates Database'!$E:$E,'Sum of Delivery Components'!C165,'Rates Database'!$C:$C,'Sum of Delivery Components'!B165,'Rates Database'!$G:$G,'Sum of Delivery Components'!D165)</f>
        <v>0.14119999999999999</v>
      </c>
      <c r="G165" s="2" t="b">
        <f t="shared" si="2"/>
        <v>1</v>
      </c>
    </row>
    <row r="166" spans="2:7" x14ac:dyDescent="0.2">
      <c r="B166" s="15">
        <v>44256</v>
      </c>
      <c r="C166" s="16" t="s">
        <v>164</v>
      </c>
      <c r="D166" s="16" t="s">
        <v>131</v>
      </c>
      <c r="E166" s="30">
        <v>0.14119999999999999</v>
      </c>
      <c r="F166" s="30">
        <f>SUMIFS('Rates Database'!$L:$L,'Rates Database'!$H:$H,"Retail Delivery",'Rates Database'!$E:$E,'Sum of Delivery Components'!C166,'Rates Database'!$C:$C,'Sum of Delivery Components'!B166,'Rates Database'!$G:$G,'Sum of Delivery Components'!D166)</f>
        <v>0.14119999999999999</v>
      </c>
      <c r="G166" s="2" t="b">
        <f t="shared" si="2"/>
        <v>1</v>
      </c>
    </row>
    <row r="167" spans="2:7" x14ac:dyDescent="0.2">
      <c r="B167" s="15">
        <v>44228</v>
      </c>
      <c r="C167" s="16" t="s">
        <v>164</v>
      </c>
      <c r="D167" s="16" t="s">
        <v>131</v>
      </c>
      <c r="E167" s="30">
        <v>0.12878000000000001</v>
      </c>
      <c r="F167" s="30">
        <f>SUMIFS('Rates Database'!$L:$L,'Rates Database'!$H:$H,"Retail Delivery",'Rates Database'!$E:$E,'Sum of Delivery Components'!C167,'Rates Database'!$C:$C,'Sum of Delivery Components'!B167,'Rates Database'!$G:$G,'Sum of Delivery Components'!D167)</f>
        <v>0.12878000000000001</v>
      </c>
      <c r="G167" s="2" t="b">
        <f t="shared" si="2"/>
        <v>1</v>
      </c>
    </row>
    <row r="168" spans="2:7" x14ac:dyDescent="0.2">
      <c r="B168" s="15">
        <v>44197</v>
      </c>
      <c r="C168" s="16" t="s">
        <v>164</v>
      </c>
      <c r="D168" s="16" t="s">
        <v>131</v>
      </c>
      <c r="E168" s="30">
        <v>0.12878000000000001</v>
      </c>
      <c r="F168" s="30">
        <f>SUMIFS('Rates Database'!$L:$L,'Rates Database'!$H:$H,"Retail Delivery",'Rates Database'!$E:$E,'Sum of Delivery Components'!C168,'Rates Database'!$C:$C,'Sum of Delivery Components'!B168,'Rates Database'!$G:$G,'Sum of Delivery Components'!D168)</f>
        <v>0.12878000000000001</v>
      </c>
      <c r="G168" s="2" t="b">
        <f t="shared" si="2"/>
        <v>1</v>
      </c>
    </row>
    <row r="169" spans="2:7" x14ac:dyDescent="0.2">
      <c r="B169" s="15">
        <v>44166</v>
      </c>
      <c r="C169" s="16" t="s">
        <v>164</v>
      </c>
      <c r="D169" s="16" t="s">
        <v>131</v>
      </c>
      <c r="E169" s="30">
        <v>0.12200999999999999</v>
      </c>
      <c r="F169" s="30">
        <f>SUMIFS('Rates Database'!$L:$L,'Rates Database'!$H:$H,"Retail Delivery",'Rates Database'!$E:$E,'Sum of Delivery Components'!C169,'Rates Database'!$C:$C,'Sum of Delivery Components'!B169,'Rates Database'!$G:$G,'Sum of Delivery Components'!D169)</f>
        <v>0.12200999999999999</v>
      </c>
      <c r="G169" s="2" t="b">
        <f t="shared" si="2"/>
        <v>1</v>
      </c>
    </row>
    <row r="170" spans="2:7" x14ac:dyDescent="0.2">
      <c r="B170" s="15">
        <v>44136</v>
      </c>
      <c r="C170" s="16" t="s">
        <v>164</v>
      </c>
      <c r="D170" s="16" t="s">
        <v>131</v>
      </c>
      <c r="E170" s="30">
        <v>0.12200999999999999</v>
      </c>
      <c r="F170" s="30">
        <f>SUMIFS('Rates Database'!$L:$L,'Rates Database'!$H:$H,"Retail Delivery",'Rates Database'!$E:$E,'Sum of Delivery Components'!C170,'Rates Database'!$C:$C,'Sum of Delivery Components'!B170,'Rates Database'!$G:$G,'Sum of Delivery Components'!D170)</f>
        <v>0.12200999999999999</v>
      </c>
      <c r="G170" s="2" t="b">
        <f t="shared" si="2"/>
        <v>1</v>
      </c>
    </row>
    <row r="171" spans="2:7" x14ac:dyDescent="0.2">
      <c r="B171" s="15">
        <v>44105</v>
      </c>
      <c r="C171" s="16" t="s">
        <v>164</v>
      </c>
      <c r="D171" s="16" t="s">
        <v>131</v>
      </c>
      <c r="E171" s="30">
        <v>0.12177</v>
      </c>
      <c r="F171" s="30">
        <f>SUMIFS('Rates Database'!$L:$L,'Rates Database'!$H:$H,"Retail Delivery",'Rates Database'!$E:$E,'Sum of Delivery Components'!C171,'Rates Database'!$C:$C,'Sum of Delivery Components'!B171,'Rates Database'!$G:$G,'Sum of Delivery Components'!D171)</f>
        <v>0.12176999999999999</v>
      </c>
      <c r="G171" s="2" t="b">
        <f t="shared" si="2"/>
        <v>1</v>
      </c>
    </row>
    <row r="172" spans="2:7" x14ac:dyDescent="0.2">
      <c r="B172" s="15">
        <v>44075</v>
      </c>
      <c r="C172" s="16" t="s">
        <v>164</v>
      </c>
      <c r="D172" s="16" t="s">
        <v>131</v>
      </c>
      <c r="E172" s="30">
        <v>0.12264</v>
      </c>
      <c r="F172" s="30">
        <f>SUMIFS('Rates Database'!$L:$L,'Rates Database'!$H:$H,"Retail Delivery",'Rates Database'!$E:$E,'Sum of Delivery Components'!C172,'Rates Database'!$C:$C,'Sum of Delivery Components'!B172,'Rates Database'!$G:$G,'Sum of Delivery Components'!D172)</f>
        <v>0.12264000000000003</v>
      </c>
      <c r="G172" s="2" t="b">
        <f t="shared" si="2"/>
        <v>1</v>
      </c>
    </row>
    <row r="173" spans="2:7" x14ac:dyDescent="0.2">
      <c r="B173" s="15">
        <v>44044</v>
      </c>
      <c r="C173" s="16" t="s">
        <v>164</v>
      </c>
      <c r="D173" s="16" t="s">
        <v>131</v>
      </c>
      <c r="E173" s="30">
        <v>0.12264</v>
      </c>
      <c r="F173" s="30">
        <f>SUMIFS('Rates Database'!$L:$L,'Rates Database'!$H:$H,"Retail Delivery",'Rates Database'!$E:$E,'Sum of Delivery Components'!C173,'Rates Database'!$C:$C,'Sum of Delivery Components'!B173,'Rates Database'!$G:$G,'Sum of Delivery Components'!D173)</f>
        <v>0.12264000000000003</v>
      </c>
      <c r="G173" s="2" t="b">
        <f t="shared" si="2"/>
        <v>1</v>
      </c>
    </row>
    <row r="174" spans="2:7" x14ac:dyDescent="0.2">
      <c r="B174" s="15">
        <v>44013</v>
      </c>
      <c r="C174" s="16" t="s">
        <v>164</v>
      </c>
      <c r="D174" s="16" t="s">
        <v>131</v>
      </c>
      <c r="E174" s="30">
        <v>0.12981999999999999</v>
      </c>
      <c r="F174" s="30">
        <f>SUMIFS('Rates Database'!$L:$L,'Rates Database'!$H:$H,"Retail Delivery",'Rates Database'!$E:$E,'Sum of Delivery Components'!C174,'Rates Database'!$C:$C,'Sum of Delivery Components'!B174,'Rates Database'!$G:$G,'Sum of Delivery Components'!D174)</f>
        <v>0.12981999999999999</v>
      </c>
      <c r="G174" s="2" t="b">
        <f t="shared" si="2"/>
        <v>1</v>
      </c>
    </row>
    <row r="175" spans="2:7" x14ac:dyDescent="0.2">
      <c r="B175" s="15">
        <v>43983</v>
      </c>
      <c r="C175" s="16" t="s">
        <v>164</v>
      </c>
      <c r="D175" s="16" t="s">
        <v>131</v>
      </c>
      <c r="E175" s="30">
        <v>0.12970999999999999</v>
      </c>
      <c r="F175" s="30">
        <f>SUMIFS('Rates Database'!$L:$L,'Rates Database'!$H:$H,"Retail Delivery",'Rates Database'!$E:$E,'Sum of Delivery Components'!C175,'Rates Database'!$C:$C,'Sum of Delivery Components'!B175,'Rates Database'!$G:$G,'Sum of Delivery Components'!D175)</f>
        <v>0.12970999999999999</v>
      </c>
      <c r="G175" s="2" t="b">
        <f t="shared" si="2"/>
        <v>1</v>
      </c>
    </row>
    <row r="176" spans="2:7" x14ac:dyDescent="0.2">
      <c r="B176" s="15">
        <v>43952</v>
      </c>
      <c r="C176" s="16" t="s">
        <v>164</v>
      </c>
      <c r="D176" s="16" t="s">
        <v>131</v>
      </c>
      <c r="E176" s="30">
        <v>0.12970999999999999</v>
      </c>
      <c r="F176" s="30">
        <f>SUMIFS('Rates Database'!$L:$L,'Rates Database'!$H:$H,"Retail Delivery",'Rates Database'!$E:$E,'Sum of Delivery Components'!C176,'Rates Database'!$C:$C,'Sum of Delivery Components'!B176,'Rates Database'!$G:$G,'Sum of Delivery Components'!D176)</f>
        <v>0.12970999999999999</v>
      </c>
      <c r="G176" s="2" t="b">
        <f t="shared" si="2"/>
        <v>1</v>
      </c>
    </row>
    <row r="177" spans="2:7" x14ac:dyDescent="0.2">
      <c r="B177" s="15">
        <v>43922</v>
      </c>
      <c r="C177" s="16" t="s">
        <v>164</v>
      </c>
      <c r="D177" s="16" t="s">
        <v>131</v>
      </c>
      <c r="E177" s="30">
        <v>0.12665999999999999</v>
      </c>
      <c r="F177" s="30">
        <f>SUMIFS('Rates Database'!$L:$L,'Rates Database'!$H:$H,"Retail Delivery",'Rates Database'!$E:$E,'Sum of Delivery Components'!C177,'Rates Database'!$C:$C,'Sum of Delivery Components'!B177,'Rates Database'!$G:$G,'Sum of Delivery Components'!D177)</f>
        <v>0.12665999999999999</v>
      </c>
      <c r="G177" s="2" t="b">
        <f t="shared" si="2"/>
        <v>1</v>
      </c>
    </row>
    <row r="178" spans="2:7" x14ac:dyDescent="0.2">
      <c r="B178" s="15">
        <v>43891</v>
      </c>
      <c r="C178" s="16" t="s">
        <v>164</v>
      </c>
      <c r="D178" s="16" t="s">
        <v>131</v>
      </c>
      <c r="E178" s="30">
        <v>0.12665999999999999</v>
      </c>
      <c r="F178" s="30">
        <f>SUMIFS('Rates Database'!$L:$L,'Rates Database'!$H:$H,"Retail Delivery",'Rates Database'!$E:$E,'Sum of Delivery Components'!C178,'Rates Database'!$C:$C,'Sum of Delivery Components'!B178,'Rates Database'!$G:$G,'Sum of Delivery Components'!D178)</f>
        <v>0.12665999999999999</v>
      </c>
      <c r="G178" s="2" t="b">
        <f t="shared" si="2"/>
        <v>1</v>
      </c>
    </row>
    <row r="179" spans="2:7" x14ac:dyDescent="0.2">
      <c r="B179" s="15">
        <v>43862</v>
      </c>
      <c r="C179" s="16" t="s">
        <v>164</v>
      </c>
      <c r="D179" s="16" t="s">
        <v>131</v>
      </c>
      <c r="E179" s="30">
        <v>0.11987</v>
      </c>
      <c r="F179" s="30">
        <f>SUMIFS('Rates Database'!$L:$L,'Rates Database'!$H:$H,"Retail Delivery",'Rates Database'!$E:$E,'Sum of Delivery Components'!C179,'Rates Database'!$C:$C,'Sum of Delivery Components'!B179,'Rates Database'!$G:$G,'Sum of Delivery Components'!D179)</f>
        <v>0.11987</v>
      </c>
      <c r="G179" s="2" t="b">
        <f t="shared" si="2"/>
        <v>1</v>
      </c>
    </row>
    <row r="180" spans="2:7" x14ac:dyDescent="0.2">
      <c r="B180" s="15">
        <v>43831</v>
      </c>
      <c r="C180" s="16" t="s">
        <v>164</v>
      </c>
      <c r="D180" s="16" t="s">
        <v>131</v>
      </c>
      <c r="E180" s="30">
        <v>0.11987</v>
      </c>
      <c r="F180" s="30">
        <f>SUMIFS('Rates Database'!$L:$L,'Rates Database'!$H:$H,"Retail Delivery",'Rates Database'!$E:$E,'Sum of Delivery Components'!C180,'Rates Database'!$C:$C,'Sum of Delivery Components'!B180,'Rates Database'!$G:$G,'Sum of Delivery Components'!D180)</f>
        <v>0.11987</v>
      </c>
      <c r="G180" s="2" t="b">
        <f t="shared" si="2"/>
        <v>1</v>
      </c>
    </row>
    <row r="181" spans="2:7" x14ac:dyDescent="0.2">
      <c r="B181" s="15">
        <v>43800</v>
      </c>
      <c r="C181" s="16" t="s">
        <v>164</v>
      </c>
      <c r="D181" s="16" t="s">
        <v>131</v>
      </c>
      <c r="E181" s="30">
        <v>0.11777</v>
      </c>
      <c r="F181" s="30">
        <f>SUMIFS('Rates Database'!$L:$L,'Rates Database'!$H:$H,"Retail Delivery",'Rates Database'!$E:$E,'Sum of Delivery Components'!C181,'Rates Database'!$C:$C,'Sum of Delivery Components'!B181,'Rates Database'!$G:$G,'Sum of Delivery Components'!D181)</f>
        <v>0.11777000000000001</v>
      </c>
      <c r="G181" s="2" t="b">
        <f t="shared" si="2"/>
        <v>1</v>
      </c>
    </row>
    <row r="182" spans="2:7" x14ac:dyDescent="0.2">
      <c r="B182" s="15">
        <v>43770</v>
      </c>
      <c r="C182" s="16" t="s">
        <v>164</v>
      </c>
      <c r="D182" s="16" t="s">
        <v>131</v>
      </c>
      <c r="E182" s="30">
        <v>0.11777</v>
      </c>
      <c r="F182" s="30">
        <f>SUMIFS('Rates Database'!$L:$L,'Rates Database'!$H:$H,"Retail Delivery",'Rates Database'!$E:$E,'Sum of Delivery Components'!C182,'Rates Database'!$C:$C,'Sum of Delivery Components'!B182,'Rates Database'!$G:$G,'Sum of Delivery Components'!D182)</f>
        <v>0.11777000000000001</v>
      </c>
      <c r="G182" s="2" t="b">
        <f t="shared" si="2"/>
        <v>1</v>
      </c>
    </row>
    <row r="183" spans="2:7" x14ac:dyDescent="0.2">
      <c r="B183" s="15">
        <v>43739</v>
      </c>
      <c r="C183" s="16" t="s">
        <v>164</v>
      </c>
      <c r="D183" s="16" t="s">
        <v>131</v>
      </c>
      <c r="E183" s="30">
        <v>0.11643000000000001</v>
      </c>
      <c r="F183" s="30">
        <f>SUMIFS('Rates Database'!$L:$L,'Rates Database'!$H:$H,"Retail Delivery",'Rates Database'!$E:$E,'Sum of Delivery Components'!C183,'Rates Database'!$C:$C,'Sum of Delivery Components'!B183,'Rates Database'!$G:$G,'Sum of Delivery Components'!D183)</f>
        <v>0.11643000000000002</v>
      </c>
      <c r="G183" s="2" t="b">
        <f t="shared" si="2"/>
        <v>1</v>
      </c>
    </row>
    <row r="184" spans="2:7" x14ac:dyDescent="0.2">
      <c r="B184" s="15">
        <v>43709</v>
      </c>
      <c r="C184" s="16" t="s">
        <v>164</v>
      </c>
      <c r="D184" s="16" t="s">
        <v>131</v>
      </c>
      <c r="E184" s="30">
        <v>0.11643000000000001</v>
      </c>
      <c r="F184" s="30">
        <f>SUMIFS('Rates Database'!$L:$L,'Rates Database'!$H:$H,"Retail Delivery",'Rates Database'!$E:$E,'Sum of Delivery Components'!C184,'Rates Database'!$C:$C,'Sum of Delivery Components'!B184,'Rates Database'!$G:$G,'Sum of Delivery Components'!D184)</f>
        <v>0.11643000000000002</v>
      </c>
      <c r="G184" s="2" t="b">
        <f t="shared" si="2"/>
        <v>1</v>
      </c>
    </row>
    <row r="185" spans="2:7" x14ac:dyDescent="0.2">
      <c r="B185" s="15">
        <v>43678</v>
      </c>
      <c r="C185" s="16" t="s">
        <v>164</v>
      </c>
      <c r="D185" s="16" t="s">
        <v>131</v>
      </c>
      <c r="E185" s="30">
        <v>0.11643000000000001</v>
      </c>
      <c r="F185" s="30">
        <f>SUMIFS('Rates Database'!$L:$L,'Rates Database'!$H:$H,"Retail Delivery",'Rates Database'!$E:$E,'Sum of Delivery Components'!C185,'Rates Database'!$C:$C,'Sum of Delivery Components'!B185,'Rates Database'!$G:$G,'Sum of Delivery Components'!D185)</f>
        <v>0.11643000000000002</v>
      </c>
      <c r="G185" s="2" t="b">
        <f t="shared" si="2"/>
        <v>1</v>
      </c>
    </row>
    <row r="186" spans="2:7" x14ac:dyDescent="0.2">
      <c r="B186" s="15">
        <v>43647</v>
      </c>
      <c r="C186" s="16" t="s">
        <v>164</v>
      </c>
      <c r="D186" s="16" t="s">
        <v>131</v>
      </c>
      <c r="E186" s="30">
        <v>0.11643000000000001</v>
      </c>
      <c r="F186" s="30">
        <f>SUMIFS('Rates Database'!$L:$L,'Rates Database'!$H:$H,"Retail Delivery",'Rates Database'!$E:$E,'Sum of Delivery Components'!C186,'Rates Database'!$C:$C,'Sum of Delivery Components'!B186,'Rates Database'!$G:$G,'Sum of Delivery Components'!D186)</f>
        <v>0.11643000000000002</v>
      </c>
      <c r="G186" s="2" t="b">
        <f t="shared" si="2"/>
        <v>1</v>
      </c>
    </row>
    <row r="187" spans="2:7" x14ac:dyDescent="0.2">
      <c r="B187" s="15">
        <v>43617</v>
      </c>
      <c r="C187" s="16" t="s">
        <v>164</v>
      </c>
      <c r="D187" s="16" t="s">
        <v>131</v>
      </c>
      <c r="E187" s="30">
        <v>0.11643000000000001</v>
      </c>
      <c r="F187" s="30">
        <f>SUMIFS('Rates Database'!$L:$L,'Rates Database'!$H:$H,"Retail Delivery",'Rates Database'!$E:$E,'Sum of Delivery Components'!C187,'Rates Database'!$C:$C,'Sum of Delivery Components'!B187,'Rates Database'!$G:$G,'Sum of Delivery Components'!D187)</f>
        <v>0.11643000000000002</v>
      </c>
      <c r="G187" s="2" t="b">
        <f t="shared" si="2"/>
        <v>1</v>
      </c>
    </row>
    <row r="188" spans="2:7" x14ac:dyDescent="0.2">
      <c r="B188" s="15">
        <v>43586</v>
      </c>
      <c r="C188" s="16" t="s">
        <v>164</v>
      </c>
      <c r="D188" s="16" t="s">
        <v>131</v>
      </c>
      <c r="E188" s="30">
        <v>0.11643000000000001</v>
      </c>
      <c r="F188" s="30">
        <f>SUMIFS('Rates Database'!$L:$L,'Rates Database'!$H:$H,"Retail Delivery",'Rates Database'!$E:$E,'Sum of Delivery Components'!C188,'Rates Database'!$C:$C,'Sum of Delivery Components'!B188,'Rates Database'!$G:$G,'Sum of Delivery Components'!D188)</f>
        <v>0.11643000000000002</v>
      </c>
      <c r="G188" s="2" t="b">
        <f t="shared" si="2"/>
        <v>1</v>
      </c>
    </row>
    <row r="189" spans="2:7" x14ac:dyDescent="0.2">
      <c r="B189" s="15">
        <v>43556</v>
      </c>
      <c r="C189" s="16" t="s">
        <v>164</v>
      </c>
      <c r="D189" s="16" t="s">
        <v>131</v>
      </c>
      <c r="E189" s="30">
        <v>0.11625000000000001</v>
      </c>
      <c r="F189" s="30">
        <f>SUMIFS('Rates Database'!$L:$L,'Rates Database'!$H:$H,"Retail Delivery",'Rates Database'!$E:$E,'Sum of Delivery Components'!C189,'Rates Database'!$C:$C,'Sum of Delivery Components'!B189,'Rates Database'!$G:$G,'Sum of Delivery Components'!D189)</f>
        <v>0.11625000000000003</v>
      </c>
      <c r="G189" s="2" t="b">
        <f t="shared" si="2"/>
        <v>1</v>
      </c>
    </row>
    <row r="190" spans="2:7" x14ac:dyDescent="0.2">
      <c r="B190" s="15">
        <v>43525</v>
      </c>
      <c r="C190" s="16" t="s">
        <v>164</v>
      </c>
      <c r="D190" s="16" t="s">
        <v>131</v>
      </c>
      <c r="E190" s="30">
        <v>0.11625000000000001</v>
      </c>
      <c r="F190" s="30">
        <f>SUMIFS('Rates Database'!$L:$L,'Rates Database'!$H:$H,"Retail Delivery",'Rates Database'!$E:$E,'Sum of Delivery Components'!C190,'Rates Database'!$C:$C,'Sum of Delivery Components'!B190,'Rates Database'!$G:$G,'Sum of Delivery Components'!D190)</f>
        <v>0.11625000000000003</v>
      </c>
      <c r="G190" s="2" t="b">
        <f t="shared" si="2"/>
        <v>1</v>
      </c>
    </row>
    <row r="191" spans="2:7" x14ac:dyDescent="0.2">
      <c r="B191" s="15">
        <v>43497</v>
      </c>
      <c r="C191" s="16" t="s">
        <v>164</v>
      </c>
      <c r="D191" s="16" t="s">
        <v>131</v>
      </c>
      <c r="E191" s="30">
        <v>0.11171</v>
      </c>
      <c r="F191" s="30">
        <f>SUMIFS('Rates Database'!$L:$L,'Rates Database'!$H:$H,"Retail Delivery",'Rates Database'!$E:$E,'Sum of Delivery Components'!C191,'Rates Database'!$C:$C,'Sum of Delivery Components'!B191,'Rates Database'!$G:$G,'Sum of Delivery Components'!D191)</f>
        <v>0.11171</v>
      </c>
      <c r="G191" s="2" t="b">
        <f t="shared" si="2"/>
        <v>1</v>
      </c>
    </row>
    <row r="192" spans="2:7" x14ac:dyDescent="0.2">
      <c r="B192" s="15">
        <v>43466</v>
      </c>
      <c r="C192" s="16" t="s">
        <v>164</v>
      </c>
      <c r="D192" s="16" t="s">
        <v>131</v>
      </c>
      <c r="E192" s="30">
        <v>0.11171</v>
      </c>
      <c r="F192" s="30">
        <f>SUMIFS('Rates Database'!$L:$L,'Rates Database'!$H:$H,"Retail Delivery",'Rates Database'!$E:$E,'Sum of Delivery Components'!C192,'Rates Database'!$C:$C,'Sum of Delivery Components'!B192,'Rates Database'!$G:$G,'Sum of Delivery Components'!D192)</f>
        <v>0.11171</v>
      </c>
      <c r="G192" s="2" t="b">
        <f t="shared" si="2"/>
        <v>1</v>
      </c>
    </row>
    <row r="193" spans="5:7" ht="21" customHeight="1" x14ac:dyDescent="0.2">
      <c r="E193" s="135" t="s">
        <v>402</v>
      </c>
      <c r="F193" s="136"/>
      <c r="G193" s="20" t="b">
        <f>COUNTIF(G4:G192,FALSE)=0</f>
        <v>1</v>
      </c>
    </row>
  </sheetData>
  <mergeCells count="1">
    <mergeCell ref="E193:F19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D88D3-6065-47CA-88A4-3295BA7A70CD}">
  <sheetPr codeName="Sheet1">
    <tabColor theme="5" tint="0.79998168889431442"/>
  </sheetPr>
  <dimension ref="B2:D10093"/>
  <sheetViews>
    <sheetView workbookViewId="0"/>
  </sheetViews>
  <sheetFormatPr defaultColWidth="9" defaultRowHeight="11.4" x14ac:dyDescent="0.2"/>
  <cols>
    <col min="3" max="3" width="79.75" bestFit="1" customWidth="1"/>
  </cols>
  <sheetData>
    <row r="2" spans="2:4" ht="13.2" x14ac:dyDescent="0.2">
      <c r="B2" s="1" t="s">
        <v>403</v>
      </c>
      <c r="C2" s="1"/>
      <c r="D2" s="1"/>
    </row>
    <row r="3" spans="2:4" x14ac:dyDescent="0.2">
      <c r="B3" s="19" t="s">
        <v>122</v>
      </c>
      <c r="C3" s="19" t="s">
        <v>404</v>
      </c>
      <c r="D3" s="19" t="s">
        <v>405</v>
      </c>
    </row>
    <row r="4" spans="2:4" ht="13.8" x14ac:dyDescent="0.2">
      <c r="B4" s="18">
        <v>1</v>
      </c>
      <c r="C4" s="2" t="str">
        <f>_xlfn.CONCAT(MONTH('Rates Database'!C3),"-",'Rates Database'!B3,"-",'Rates Database'!E3,"-",'Rates Database'!G3,"-",'Rates Database'!J3)</f>
        <v>3-2024-Eversource_WMA-Residential-Base Distribution</v>
      </c>
      <c r="D4" s="2">
        <f>COUNTIF($C$4:$C$10092,C4)</f>
        <v>1</v>
      </c>
    </row>
    <row r="5" spans="2:4" ht="13.8" x14ac:dyDescent="0.2">
      <c r="B5" s="18">
        <v>2</v>
      </c>
      <c r="C5" s="2" t="str">
        <f>_xlfn.CONCAT(MONTH('Rates Database'!C4),"-",'Rates Database'!B4,"-",'Rates Database'!E4,"-",'Rates Database'!G4,"-",'Rates Database'!J4)</f>
        <v>2-2024-Eversource_WMA-Residential-Base Distribution</v>
      </c>
      <c r="D5" s="2">
        <f t="shared" ref="D5:D68" si="0">COUNTIF($C$4:$C$10092,C5)</f>
        <v>1</v>
      </c>
    </row>
    <row r="6" spans="2:4" ht="13.8" x14ac:dyDescent="0.2">
      <c r="B6" s="18">
        <v>3</v>
      </c>
      <c r="C6" s="2" t="str">
        <f>_xlfn.CONCAT(MONTH('Rates Database'!C5),"-",'Rates Database'!B5,"-",'Rates Database'!E5,"-",'Rates Database'!G5,"-",'Rates Database'!J5)</f>
        <v>1-2024-Eversource_WMA-Residential-Base Distribution</v>
      </c>
      <c r="D6" s="2">
        <f t="shared" si="0"/>
        <v>1</v>
      </c>
    </row>
    <row r="7" spans="2:4" ht="13.8" x14ac:dyDescent="0.2">
      <c r="B7" s="18">
        <v>4</v>
      </c>
      <c r="C7" s="2" t="str">
        <f>_xlfn.CONCAT(MONTH('Rates Database'!C6),"-",'Rates Database'!B6,"-",'Rates Database'!E6,"-",'Rates Database'!G6,"-",'Rates Database'!J6)</f>
        <v>12-2023-Eversource_WMA-Residential-Base Distribution</v>
      </c>
      <c r="D7" s="2">
        <f t="shared" si="0"/>
        <v>1</v>
      </c>
    </row>
    <row r="8" spans="2:4" ht="13.8" x14ac:dyDescent="0.2">
      <c r="B8" s="18">
        <v>5</v>
      </c>
      <c r="C8" s="2" t="str">
        <f>_xlfn.CONCAT(MONTH('Rates Database'!C7),"-",'Rates Database'!B7,"-",'Rates Database'!E7,"-",'Rates Database'!G7,"-",'Rates Database'!J7)</f>
        <v>11-2023-Eversource_WMA-Residential-Base Distribution</v>
      </c>
      <c r="D8" s="2">
        <f t="shared" si="0"/>
        <v>1</v>
      </c>
    </row>
    <row r="9" spans="2:4" ht="13.8" x14ac:dyDescent="0.2">
      <c r="B9" s="18">
        <v>6</v>
      </c>
      <c r="C9" s="2" t="str">
        <f>_xlfn.CONCAT(MONTH('Rates Database'!C8),"-",'Rates Database'!B8,"-",'Rates Database'!E8,"-",'Rates Database'!G8,"-",'Rates Database'!J8)</f>
        <v>10-2023-Eversource_WMA-Residential-Base Distribution</v>
      </c>
      <c r="D9" s="2">
        <f t="shared" si="0"/>
        <v>1</v>
      </c>
    </row>
    <row r="10" spans="2:4" ht="13.8" x14ac:dyDescent="0.2">
      <c r="B10" s="18">
        <v>7</v>
      </c>
      <c r="C10" s="2" t="str">
        <f>_xlfn.CONCAT(MONTH('Rates Database'!C9),"-",'Rates Database'!B9,"-",'Rates Database'!E9,"-",'Rates Database'!G9,"-",'Rates Database'!J9)</f>
        <v>9-2023-Eversource_WMA-Residential-Base Distribution</v>
      </c>
      <c r="D10" s="2">
        <f t="shared" si="0"/>
        <v>1</v>
      </c>
    </row>
    <row r="11" spans="2:4" ht="13.8" x14ac:dyDescent="0.2">
      <c r="B11" s="18">
        <v>8</v>
      </c>
      <c r="C11" s="2" t="str">
        <f>_xlfn.CONCAT(MONTH('Rates Database'!C10),"-",'Rates Database'!B10,"-",'Rates Database'!E10,"-",'Rates Database'!G10,"-",'Rates Database'!J10)</f>
        <v>8-2023-Eversource_WMA-Residential-Base Distribution</v>
      </c>
      <c r="D11" s="2">
        <f t="shared" si="0"/>
        <v>1</v>
      </c>
    </row>
    <row r="12" spans="2:4" ht="13.8" x14ac:dyDescent="0.2">
      <c r="B12" s="18">
        <v>9</v>
      </c>
      <c r="C12" s="2" t="str">
        <f>_xlfn.CONCAT(MONTH('Rates Database'!C11),"-",'Rates Database'!B11,"-",'Rates Database'!E11,"-",'Rates Database'!G11,"-",'Rates Database'!J11)</f>
        <v>7-2023-Eversource_WMA-Residential-Base Distribution</v>
      </c>
      <c r="D12" s="2">
        <f t="shared" si="0"/>
        <v>1</v>
      </c>
    </row>
    <row r="13" spans="2:4" ht="13.8" x14ac:dyDescent="0.2">
      <c r="B13" s="18">
        <v>10</v>
      </c>
      <c r="C13" s="2" t="str">
        <f>_xlfn.CONCAT(MONTH('Rates Database'!C12),"-",'Rates Database'!B12,"-",'Rates Database'!E12,"-",'Rates Database'!G12,"-",'Rates Database'!J12)</f>
        <v>6-2023-Eversource_WMA-Residential-Base Distribution</v>
      </c>
      <c r="D13" s="2">
        <f t="shared" si="0"/>
        <v>1</v>
      </c>
    </row>
    <row r="14" spans="2:4" ht="13.8" x14ac:dyDescent="0.2">
      <c r="B14" s="18">
        <v>11</v>
      </c>
      <c r="C14" s="2" t="str">
        <f>_xlfn.CONCAT(MONTH('Rates Database'!C13),"-",'Rates Database'!B13,"-",'Rates Database'!E13,"-",'Rates Database'!G13,"-",'Rates Database'!J13)</f>
        <v>5-2023-Eversource_WMA-Residential-Base Distribution</v>
      </c>
      <c r="D14" s="2">
        <f t="shared" si="0"/>
        <v>1</v>
      </c>
    </row>
    <row r="15" spans="2:4" ht="13.8" x14ac:dyDescent="0.2">
      <c r="B15" s="18">
        <v>12</v>
      </c>
      <c r="C15" s="2" t="str">
        <f>_xlfn.CONCAT(MONTH('Rates Database'!C14),"-",'Rates Database'!B14,"-",'Rates Database'!E14,"-",'Rates Database'!G14,"-",'Rates Database'!J14)</f>
        <v>4-2023-Eversource_WMA-Residential-Base Distribution</v>
      </c>
      <c r="D15" s="2">
        <f t="shared" si="0"/>
        <v>1</v>
      </c>
    </row>
    <row r="16" spans="2:4" ht="13.8" x14ac:dyDescent="0.2">
      <c r="B16" s="18">
        <v>13</v>
      </c>
      <c r="C16" s="2" t="str">
        <f>_xlfn.CONCAT(MONTH('Rates Database'!C15),"-",'Rates Database'!B15,"-",'Rates Database'!E15,"-",'Rates Database'!G15,"-",'Rates Database'!J15)</f>
        <v>3-2023-Eversource_WMA-Residential-Base Distribution</v>
      </c>
      <c r="D16" s="2">
        <f t="shared" si="0"/>
        <v>1</v>
      </c>
    </row>
    <row r="17" spans="2:4" ht="13.8" x14ac:dyDescent="0.2">
      <c r="B17" s="18">
        <v>14</v>
      </c>
      <c r="C17" s="2" t="str">
        <f>_xlfn.CONCAT(MONTH('Rates Database'!C16),"-",'Rates Database'!B16,"-",'Rates Database'!E16,"-",'Rates Database'!G16,"-",'Rates Database'!J16)</f>
        <v>2-2023-Eversource_WMA-Residential-Base Distribution</v>
      </c>
      <c r="D17" s="2">
        <f t="shared" si="0"/>
        <v>1</v>
      </c>
    </row>
    <row r="18" spans="2:4" ht="13.8" x14ac:dyDescent="0.2">
      <c r="B18" s="18">
        <v>15</v>
      </c>
      <c r="C18" s="2" t="str">
        <f>_xlfn.CONCAT(MONTH('Rates Database'!C17),"-",'Rates Database'!B17,"-",'Rates Database'!E17,"-",'Rates Database'!G17,"-",'Rates Database'!J17)</f>
        <v>1-2023-Eversource_WMA-Residential-Base Distribution</v>
      </c>
      <c r="D18" s="2">
        <f t="shared" si="0"/>
        <v>1</v>
      </c>
    </row>
    <row r="19" spans="2:4" ht="13.8" x14ac:dyDescent="0.2">
      <c r="B19" s="18">
        <v>16</v>
      </c>
      <c r="C19" s="2" t="str">
        <f>_xlfn.CONCAT(MONTH('Rates Database'!C18),"-",'Rates Database'!B18,"-",'Rates Database'!E18,"-",'Rates Database'!G18,"-",'Rates Database'!J18)</f>
        <v>12-2022-Eversource_WMA-Residential-Base Distribution</v>
      </c>
      <c r="D19" s="2">
        <f t="shared" si="0"/>
        <v>1</v>
      </c>
    </row>
    <row r="20" spans="2:4" ht="13.8" x14ac:dyDescent="0.2">
      <c r="B20" s="18">
        <v>17</v>
      </c>
      <c r="C20" s="2" t="str">
        <f>_xlfn.CONCAT(MONTH('Rates Database'!C19),"-",'Rates Database'!B19,"-",'Rates Database'!E19,"-",'Rates Database'!G19,"-",'Rates Database'!J19)</f>
        <v>11-2022-Eversource_WMA-Residential-Base Distribution</v>
      </c>
      <c r="D20" s="2">
        <f t="shared" si="0"/>
        <v>1</v>
      </c>
    </row>
    <row r="21" spans="2:4" ht="13.8" x14ac:dyDescent="0.2">
      <c r="B21" s="18">
        <v>18</v>
      </c>
      <c r="C21" s="2" t="str">
        <f>_xlfn.CONCAT(MONTH('Rates Database'!C20),"-",'Rates Database'!B20,"-",'Rates Database'!E20,"-",'Rates Database'!G20,"-",'Rates Database'!J20)</f>
        <v>10-2022-Eversource_WMA-Residential-Base Distribution</v>
      </c>
      <c r="D21" s="2">
        <f t="shared" si="0"/>
        <v>1</v>
      </c>
    </row>
    <row r="22" spans="2:4" ht="13.8" x14ac:dyDescent="0.2">
      <c r="B22" s="18">
        <v>19</v>
      </c>
      <c r="C22" s="2" t="str">
        <f>_xlfn.CONCAT(MONTH('Rates Database'!C21),"-",'Rates Database'!B21,"-",'Rates Database'!E21,"-",'Rates Database'!G21,"-",'Rates Database'!J21)</f>
        <v>9-2022-Eversource_WMA-Residential-Base Distribution</v>
      </c>
      <c r="D22" s="2">
        <f t="shared" si="0"/>
        <v>1</v>
      </c>
    </row>
    <row r="23" spans="2:4" ht="13.8" x14ac:dyDescent="0.2">
      <c r="B23" s="18">
        <v>20</v>
      </c>
      <c r="C23" s="2" t="str">
        <f>_xlfn.CONCAT(MONTH('Rates Database'!C22),"-",'Rates Database'!B22,"-",'Rates Database'!E22,"-",'Rates Database'!G22,"-",'Rates Database'!J22)</f>
        <v>8-2022-Eversource_WMA-Residential-Base Distribution</v>
      </c>
      <c r="D23" s="2">
        <f t="shared" si="0"/>
        <v>1</v>
      </c>
    </row>
    <row r="24" spans="2:4" ht="13.8" x14ac:dyDescent="0.2">
      <c r="B24" s="18">
        <v>21</v>
      </c>
      <c r="C24" s="2" t="str">
        <f>_xlfn.CONCAT(MONTH('Rates Database'!C23),"-",'Rates Database'!B23,"-",'Rates Database'!E23,"-",'Rates Database'!G23,"-",'Rates Database'!J23)</f>
        <v>7-2022-Eversource_WMA-Residential-Base Distribution</v>
      </c>
      <c r="D24" s="2">
        <f t="shared" si="0"/>
        <v>1</v>
      </c>
    </row>
    <row r="25" spans="2:4" ht="13.8" x14ac:dyDescent="0.2">
      <c r="B25" s="18">
        <v>22</v>
      </c>
      <c r="C25" s="2" t="str">
        <f>_xlfn.CONCAT(MONTH('Rates Database'!C24),"-",'Rates Database'!B24,"-",'Rates Database'!E24,"-",'Rates Database'!G24,"-",'Rates Database'!J24)</f>
        <v>6-2022-Eversource_WMA-Residential-Base Distribution</v>
      </c>
      <c r="D25" s="2">
        <f t="shared" si="0"/>
        <v>1</v>
      </c>
    </row>
    <row r="26" spans="2:4" ht="13.8" x14ac:dyDescent="0.2">
      <c r="B26" s="18">
        <v>23</v>
      </c>
      <c r="C26" s="2" t="str">
        <f>_xlfn.CONCAT(MONTH('Rates Database'!C25),"-",'Rates Database'!B25,"-",'Rates Database'!E25,"-",'Rates Database'!G25,"-",'Rates Database'!J25)</f>
        <v>5-2022-Eversource_WMA-Residential-Base Distribution</v>
      </c>
      <c r="D26" s="2">
        <f t="shared" si="0"/>
        <v>1</v>
      </c>
    </row>
    <row r="27" spans="2:4" ht="13.8" x14ac:dyDescent="0.2">
      <c r="B27" s="18">
        <v>24</v>
      </c>
      <c r="C27" s="2" t="str">
        <f>_xlfn.CONCAT(MONTH('Rates Database'!C26),"-",'Rates Database'!B26,"-",'Rates Database'!E26,"-",'Rates Database'!G26,"-",'Rates Database'!J26)</f>
        <v>4-2022-Eversource_WMA-Residential-Base Distribution</v>
      </c>
      <c r="D27" s="2">
        <f t="shared" si="0"/>
        <v>1</v>
      </c>
    </row>
    <row r="28" spans="2:4" ht="13.8" x14ac:dyDescent="0.2">
      <c r="B28" s="18">
        <v>25</v>
      </c>
      <c r="C28" s="2" t="str">
        <f>_xlfn.CONCAT(MONTH('Rates Database'!C27),"-",'Rates Database'!B27,"-",'Rates Database'!E27,"-",'Rates Database'!G27,"-",'Rates Database'!J27)</f>
        <v>3-2022-Eversource_WMA-Residential-Base Distribution</v>
      </c>
      <c r="D28" s="2">
        <f t="shared" si="0"/>
        <v>1</v>
      </c>
    </row>
    <row r="29" spans="2:4" ht="13.8" x14ac:dyDescent="0.2">
      <c r="B29" s="18">
        <v>26</v>
      </c>
      <c r="C29" s="2" t="str">
        <f>_xlfn.CONCAT(MONTH('Rates Database'!C28),"-",'Rates Database'!B28,"-",'Rates Database'!E28,"-",'Rates Database'!G28,"-",'Rates Database'!J28)</f>
        <v>2-2022-Eversource_WMA-Residential-Base Distribution</v>
      </c>
      <c r="D29" s="2">
        <f t="shared" si="0"/>
        <v>1</v>
      </c>
    </row>
    <row r="30" spans="2:4" ht="13.8" x14ac:dyDescent="0.2">
      <c r="B30" s="18">
        <v>27</v>
      </c>
      <c r="C30" s="2" t="str">
        <f>_xlfn.CONCAT(MONTH('Rates Database'!C29),"-",'Rates Database'!B29,"-",'Rates Database'!E29,"-",'Rates Database'!G29,"-",'Rates Database'!J29)</f>
        <v>1-2022-Eversource_WMA-Residential-Base Distribution</v>
      </c>
      <c r="D30" s="2">
        <f t="shared" si="0"/>
        <v>1</v>
      </c>
    </row>
    <row r="31" spans="2:4" ht="13.8" x14ac:dyDescent="0.2">
      <c r="B31" s="18">
        <v>28</v>
      </c>
      <c r="C31" s="2" t="str">
        <f>_xlfn.CONCAT(MONTH('Rates Database'!C30),"-",'Rates Database'!B30,"-",'Rates Database'!E30,"-",'Rates Database'!G30,"-",'Rates Database'!J30)</f>
        <v>12-2021-Eversource_WMA-Residential-Base Distribution</v>
      </c>
      <c r="D31" s="2">
        <f t="shared" si="0"/>
        <v>1</v>
      </c>
    </row>
    <row r="32" spans="2:4" ht="13.8" x14ac:dyDescent="0.2">
      <c r="B32" s="18">
        <v>29</v>
      </c>
      <c r="C32" s="2" t="str">
        <f>_xlfn.CONCAT(MONTH('Rates Database'!C31),"-",'Rates Database'!B31,"-",'Rates Database'!E31,"-",'Rates Database'!G31,"-",'Rates Database'!J31)</f>
        <v>11-2021-Eversource_WMA-Residential-Base Distribution</v>
      </c>
      <c r="D32" s="2">
        <f t="shared" si="0"/>
        <v>1</v>
      </c>
    </row>
    <row r="33" spans="2:4" ht="13.8" x14ac:dyDescent="0.2">
      <c r="B33" s="18">
        <v>30</v>
      </c>
      <c r="C33" s="2" t="str">
        <f>_xlfn.CONCAT(MONTH('Rates Database'!C32),"-",'Rates Database'!B32,"-",'Rates Database'!E32,"-",'Rates Database'!G32,"-",'Rates Database'!J32)</f>
        <v>10-2021-Eversource_WMA-Residential-Base Distribution</v>
      </c>
      <c r="D33" s="2">
        <f t="shared" si="0"/>
        <v>1</v>
      </c>
    </row>
    <row r="34" spans="2:4" ht="13.8" x14ac:dyDescent="0.2">
      <c r="B34" s="18">
        <v>31</v>
      </c>
      <c r="C34" s="2" t="str">
        <f>_xlfn.CONCAT(MONTH('Rates Database'!C33),"-",'Rates Database'!B33,"-",'Rates Database'!E33,"-",'Rates Database'!G33,"-",'Rates Database'!J33)</f>
        <v>9-2021-Eversource_WMA-Residential-Base Distribution</v>
      </c>
      <c r="D34" s="2">
        <f t="shared" si="0"/>
        <v>1</v>
      </c>
    </row>
    <row r="35" spans="2:4" ht="13.8" x14ac:dyDescent="0.2">
      <c r="B35" s="18">
        <v>32</v>
      </c>
      <c r="C35" s="2" t="str">
        <f>_xlfn.CONCAT(MONTH('Rates Database'!C34),"-",'Rates Database'!B34,"-",'Rates Database'!E34,"-",'Rates Database'!G34,"-",'Rates Database'!J34)</f>
        <v>8-2021-Eversource_WMA-Residential-Base Distribution</v>
      </c>
      <c r="D35" s="2">
        <f t="shared" si="0"/>
        <v>1</v>
      </c>
    </row>
    <row r="36" spans="2:4" ht="13.8" x14ac:dyDescent="0.2">
      <c r="B36" s="18">
        <v>33</v>
      </c>
      <c r="C36" s="2" t="str">
        <f>_xlfn.CONCAT(MONTH('Rates Database'!C35),"-",'Rates Database'!B35,"-",'Rates Database'!E35,"-",'Rates Database'!G35,"-",'Rates Database'!J35)</f>
        <v>7-2021-Eversource_WMA-Residential-Base Distribution</v>
      </c>
      <c r="D36" s="2">
        <f t="shared" si="0"/>
        <v>1</v>
      </c>
    </row>
    <row r="37" spans="2:4" ht="13.8" x14ac:dyDescent="0.2">
      <c r="B37" s="18">
        <v>34</v>
      </c>
      <c r="C37" s="2" t="str">
        <f>_xlfn.CONCAT(MONTH('Rates Database'!C36),"-",'Rates Database'!B36,"-",'Rates Database'!E36,"-",'Rates Database'!G36,"-",'Rates Database'!J36)</f>
        <v>6-2021-Eversource_WMA-Residential-Base Distribution</v>
      </c>
      <c r="D37" s="2">
        <f t="shared" si="0"/>
        <v>1</v>
      </c>
    </row>
    <row r="38" spans="2:4" ht="13.8" x14ac:dyDescent="0.2">
      <c r="B38" s="18">
        <v>35</v>
      </c>
      <c r="C38" s="2" t="str">
        <f>_xlfn.CONCAT(MONTH('Rates Database'!C37),"-",'Rates Database'!B37,"-",'Rates Database'!E37,"-",'Rates Database'!G37,"-",'Rates Database'!J37)</f>
        <v>5-2021-Eversource_WMA-Residential-Base Distribution</v>
      </c>
      <c r="D38" s="2">
        <f t="shared" si="0"/>
        <v>1</v>
      </c>
    </row>
    <row r="39" spans="2:4" ht="13.8" x14ac:dyDescent="0.2">
      <c r="B39" s="18">
        <v>36</v>
      </c>
      <c r="C39" s="2" t="str">
        <f>_xlfn.CONCAT(MONTH('Rates Database'!C38),"-",'Rates Database'!B38,"-",'Rates Database'!E38,"-",'Rates Database'!G38,"-",'Rates Database'!J38)</f>
        <v>4-2021-Eversource_WMA-Residential-Base Distribution</v>
      </c>
      <c r="D39" s="2">
        <f t="shared" si="0"/>
        <v>1</v>
      </c>
    </row>
    <row r="40" spans="2:4" ht="13.8" x14ac:dyDescent="0.2">
      <c r="B40" s="18">
        <v>37</v>
      </c>
      <c r="C40" s="2" t="str">
        <f>_xlfn.CONCAT(MONTH('Rates Database'!C39),"-",'Rates Database'!B39,"-",'Rates Database'!E39,"-",'Rates Database'!G39,"-",'Rates Database'!J39)</f>
        <v>3-2021-Eversource_WMA-Residential-Base Distribution</v>
      </c>
      <c r="D40" s="2">
        <f t="shared" si="0"/>
        <v>1</v>
      </c>
    </row>
    <row r="41" spans="2:4" ht="13.8" x14ac:dyDescent="0.2">
      <c r="B41" s="18">
        <v>38</v>
      </c>
      <c r="C41" s="2" t="str">
        <f>_xlfn.CONCAT(MONTH('Rates Database'!C40),"-",'Rates Database'!B40,"-",'Rates Database'!E40,"-",'Rates Database'!G40,"-",'Rates Database'!J40)</f>
        <v>2-2021-Eversource_WMA-Residential-Base Distribution</v>
      </c>
      <c r="D41" s="2">
        <f t="shared" si="0"/>
        <v>1</v>
      </c>
    </row>
    <row r="42" spans="2:4" ht="13.8" x14ac:dyDescent="0.2">
      <c r="B42" s="18">
        <v>39</v>
      </c>
      <c r="C42" s="2" t="str">
        <f>_xlfn.CONCAT(MONTH('Rates Database'!C41),"-",'Rates Database'!B41,"-",'Rates Database'!E41,"-",'Rates Database'!G41,"-",'Rates Database'!J41)</f>
        <v>1-2021-Eversource_WMA-Residential-Base Distribution</v>
      </c>
      <c r="D42" s="2">
        <f t="shared" si="0"/>
        <v>1</v>
      </c>
    </row>
    <row r="43" spans="2:4" ht="13.8" x14ac:dyDescent="0.2">
      <c r="B43" s="18">
        <v>40</v>
      </c>
      <c r="C43" s="2" t="str">
        <f>_xlfn.CONCAT(MONTH('Rates Database'!C42),"-",'Rates Database'!B42,"-",'Rates Database'!E42,"-",'Rates Database'!G42,"-",'Rates Database'!J42)</f>
        <v>12-2020-Eversource_WMA-Residential-Base Distribution</v>
      </c>
      <c r="D43" s="2">
        <f t="shared" si="0"/>
        <v>1</v>
      </c>
    </row>
    <row r="44" spans="2:4" ht="13.8" x14ac:dyDescent="0.2">
      <c r="B44" s="18">
        <v>41</v>
      </c>
      <c r="C44" s="2" t="str">
        <f>_xlfn.CONCAT(MONTH('Rates Database'!C43),"-",'Rates Database'!B43,"-",'Rates Database'!E43,"-",'Rates Database'!G43,"-",'Rates Database'!J43)</f>
        <v>11-2020-Eversource_WMA-Residential-Base Distribution</v>
      </c>
      <c r="D44" s="2">
        <f t="shared" si="0"/>
        <v>1</v>
      </c>
    </row>
    <row r="45" spans="2:4" ht="13.8" x14ac:dyDescent="0.2">
      <c r="B45" s="18">
        <v>42</v>
      </c>
      <c r="C45" s="2" t="str">
        <f>_xlfn.CONCAT(MONTH('Rates Database'!C44),"-",'Rates Database'!B44,"-",'Rates Database'!E44,"-",'Rates Database'!G44,"-",'Rates Database'!J44)</f>
        <v>10-2020-Eversource_WMA-Residential-Base Distribution</v>
      </c>
      <c r="D45" s="2">
        <f t="shared" si="0"/>
        <v>1</v>
      </c>
    </row>
    <row r="46" spans="2:4" ht="13.8" x14ac:dyDescent="0.2">
      <c r="B46" s="18">
        <v>43</v>
      </c>
      <c r="C46" s="2" t="str">
        <f>_xlfn.CONCAT(MONTH('Rates Database'!C45),"-",'Rates Database'!B45,"-",'Rates Database'!E45,"-",'Rates Database'!G45,"-",'Rates Database'!J45)</f>
        <v>9-2020-Eversource_WMA-Residential-Base Distribution</v>
      </c>
      <c r="D46" s="2">
        <f t="shared" si="0"/>
        <v>1</v>
      </c>
    </row>
    <row r="47" spans="2:4" ht="13.8" x14ac:dyDescent="0.2">
      <c r="B47" s="18">
        <v>44</v>
      </c>
      <c r="C47" s="2" t="str">
        <f>_xlfn.CONCAT(MONTH('Rates Database'!C46),"-",'Rates Database'!B46,"-",'Rates Database'!E46,"-",'Rates Database'!G46,"-",'Rates Database'!J46)</f>
        <v>8-2020-Eversource_WMA-Residential-Base Distribution</v>
      </c>
      <c r="D47" s="2">
        <f t="shared" si="0"/>
        <v>1</v>
      </c>
    </row>
    <row r="48" spans="2:4" ht="13.8" x14ac:dyDescent="0.2">
      <c r="B48" s="18">
        <v>45</v>
      </c>
      <c r="C48" s="2" t="str">
        <f>_xlfn.CONCAT(MONTH('Rates Database'!C47),"-",'Rates Database'!B47,"-",'Rates Database'!E47,"-",'Rates Database'!G47,"-",'Rates Database'!J47)</f>
        <v>7-2020-Eversource_WMA-Residential-Base Distribution</v>
      </c>
      <c r="D48" s="2">
        <f t="shared" si="0"/>
        <v>1</v>
      </c>
    </row>
    <row r="49" spans="2:4" ht="13.8" x14ac:dyDescent="0.2">
      <c r="B49" s="18">
        <v>46</v>
      </c>
      <c r="C49" s="2" t="str">
        <f>_xlfn.CONCAT(MONTH('Rates Database'!C48),"-",'Rates Database'!B48,"-",'Rates Database'!E48,"-",'Rates Database'!G48,"-",'Rates Database'!J48)</f>
        <v>6-2020-Eversource_WMA-Residential-Base Distribution</v>
      </c>
      <c r="D49" s="2">
        <f t="shared" si="0"/>
        <v>1</v>
      </c>
    </row>
    <row r="50" spans="2:4" ht="13.8" x14ac:dyDescent="0.2">
      <c r="B50" s="18">
        <v>47</v>
      </c>
      <c r="C50" s="2" t="str">
        <f>_xlfn.CONCAT(MONTH('Rates Database'!C49),"-",'Rates Database'!B49,"-",'Rates Database'!E49,"-",'Rates Database'!G49,"-",'Rates Database'!J49)</f>
        <v>5-2020-Eversource_WMA-Residential-Base Distribution</v>
      </c>
      <c r="D50" s="2">
        <f t="shared" si="0"/>
        <v>1</v>
      </c>
    </row>
    <row r="51" spans="2:4" ht="13.8" x14ac:dyDescent="0.2">
      <c r="B51" s="18">
        <v>48</v>
      </c>
      <c r="C51" s="2" t="str">
        <f>_xlfn.CONCAT(MONTH('Rates Database'!C50),"-",'Rates Database'!B50,"-",'Rates Database'!E50,"-",'Rates Database'!G50,"-",'Rates Database'!J50)</f>
        <v>4-2020-Eversource_WMA-Residential-Base Distribution</v>
      </c>
      <c r="D51" s="2">
        <f t="shared" si="0"/>
        <v>1</v>
      </c>
    </row>
    <row r="52" spans="2:4" ht="13.8" x14ac:dyDescent="0.2">
      <c r="B52" s="18">
        <v>49</v>
      </c>
      <c r="C52" s="2" t="str">
        <f>_xlfn.CONCAT(MONTH('Rates Database'!C51),"-",'Rates Database'!B51,"-",'Rates Database'!E51,"-",'Rates Database'!G51,"-",'Rates Database'!J51)</f>
        <v>3-2020-Eversource_WMA-Residential-Base Distribution</v>
      </c>
      <c r="D52" s="2">
        <f t="shared" si="0"/>
        <v>1</v>
      </c>
    </row>
    <row r="53" spans="2:4" ht="13.8" x14ac:dyDescent="0.2">
      <c r="B53" s="18">
        <v>50</v>
      </c>
      <c r="C53" s="2" t="str">
        <f>_xlfn.CONCAT(MONTH('Rates Database'!C52),"-",'Rates Database'!B52,"-",'Rates Database'!E52,"-",'Rates Database'!G52,"-",'Rates Database'!J52)</f>
        <v>2-2020-Eversource_WMA-Residential-Base Distribution</v>
      </c>
      <c r="D53" s="2">
        <f t="shared" si="0"/>
        <v>1</v>
      </c>
    </row>
    <row r="54" spans="2:4" ht="13.8" x14ac:dyDescent="0.2">
      <c r="B54" s="18">
        <v>51</v>
      </c>
      <c r="C54" s="2" t="str">
        <f>_xlfn.CONCAT(MONTH('Rates Database'!C53),"-",'Rates Database'!B53,"-",'Rates Database'!E53,"-",'Rates Database'!G53,"-",'Rates Database'!J53)</f>
        <v>1-2020-Eversource_WMA-Residential-Base Distribution</v>
      </c>
      <c r="D54" s="2">
        <f t="shared" si="0"/>
        <v>1</v>
      </c>
    </row>
    <row r="55" spans="2:4" ht="13.8" x14ac:dyDescent="0.2">
      <c r="B55" s="18">
        <v>52</v>
      </c>
      <c r="C55" s="2" t="str">
        <f>_xlfn.CONCAT(MONTH('Rates Database'!C54),"-",'Rates Database'!B54,"-",'Rates Database'!E54,"-",'Rates Database'!G54,"-",'Rates Database'!J54)</f>
        <v>12-2019-Eversource_WMA-Residential-Base Distribution</v>
      </c>
      <c r="D55" s="2">
        <f t="shared" si="0"/>
        <v>1</v>
      </c>
    </row>
    <row r="56" spans="2:4" ht="13.8" x14ac:dyDescent="0.2">
      <c r="B56" s="18">
        <v>53</v>
      </c>
      <c r="C56" s="2" t="str">
        <f>_xlfn.CONCAT(MONTH('Rates Database'!C55),"-",'Rates Database'!B55,"-",'Rates Database'!E55,"-",'Rates Database'!G55,"-",'Rates Database'!J55)</f>
        <v>11-2019-Eversource_WMA-Residential-Base Distribution</v>
      </c>
      <c r="D56" s="2">
        <f t="shared" si="0"/>
        <v>1</v>
      </c>
    </row>
    <row r="57" spans="2:4" ht="13.8" x14ac:dyDescent="0.2">
      <c r="B57" s="18">
        <v>54</v>
      </c>
      <c r="C57" s="2" t="str">
        <f>_xlfn.CONCAT(MONTH('Rates Database'!C56),"-",'Rates Database'!B56,"-",'Rates Database'!E56,"-",'Rates Database'!G56,"-",'Rates Database'!J56)</f>
        <v>10-2019-Eversource_WMA-Residential-Base Distribution</v>
      </c>
      <c r="D57" s="2">
        <f t="shared" si="0"/>
        <v>1</v>
      </c>
    </row>
    <row r="58" spans="2:4" ht="13.8" x14ac:dyDescent="0.2">
      <c r="B58" s="18">
        <v>55</v>
      </c>
      <c r="C58" s="2" t="str">
        <f>_xlfn.CONCAT(MONTH('Rates Database'!C57),"-",'Rates Database'!B57,"-",'Rates Database'!E57,"-",'Rates Database'!G57,"-",'Rates Database'!J57)</f>
        <v>9-2019-Eversource_WMA-Residential-Base Distribution</v>
      </c>
      <c r="D58" s="2">
        <f t="shared" si="0"/>
        <v>1</v>
      </c>
    </row>
    <row r="59" spans="2:4" ht="13.8" x14ac:dyDescent="0.2">
      <c r="B59" s="18">
        <v>56</v>
      </c>
      <c r="C59" s="2" t="str">
        <f>_xlfn.CONCAT(MONTH('Rates Database'!C58),"-",'Rates Database'!B58,"-",'Rates Database'!E58,"-",'Rates Database'!G58,"-",'Rates Database'!J58)</f>
        <v>8-2019-Eversource_WMA-Residential-Base Distribution</v>
      </c>
      <c r="D59" s="2">
        <f t="shared" si="0"/>
        <v>1</v>
      </c>
    </row>
    <row r="60" spans="2:4" ht="13.8" x14ac:dyDescent="0.2">
      <c r="B60" s="18">
        <v>57</v>
      </c>
      <c r="C60" s="2" t="str">
        <f>_xlfn.CONCAT(MONTH('Rates Database'!C59),"-",'Rates Database'!B59,"-",'Rates Database'!E59,"-",'Rates Database'!G59,"-",'Rates Database'!J59)</f>
        <v>7-2019-Eversource_WMA-Residential-Base Distribution</v>
      </c>
      <c r="D60" s="2">
        <f t="shared" si="0"/>
        <v>1</v>
      </c>
    </row>
    <row r="61" spans="2:4" ht="13.8" x14ac:dyDescent="0.2">
      <c r="B61" s="18">
        <v>58</v>
      </c>
      <c r="C61" s="2" t="str">
        <f>_xlfn.CONCAT(MONTH('Rates Database'!C60),"-",'Rates Database'!B60,"-",'Rates Database'!E60,"-",'Rates Database'!G60,"-",'Rates Database'!J60)</f>
        <v>6-2019-Eversource_WMA-Residential-Base Distribution</v>
      </c>
      <c r="D61" s="2">
        <f t="shared" si="0"/>
        <v>1</v>
      </c>
    </row>
    <row r="62" spans="2:4" ht="13.8" x14ac:dyDescent="0.2">
      <c r="B62" s="18">
        <v>59</v>
      </c>
      <c r="C62" s="2" t="str">
        <f>_xlfn.CONCAT(MONTH('Rates Database'!C61),"-",'Rates Database'!B61,"-",'Rates Database'!E61,"-",'Rates Database'!G61,"-",'Rates Database'!J61)</f>
        <v>5-2019-Eversource_WMA-Residential-Base Distribution</v>
      </c>
      <c r="D62" s="2">
        <f t="shared" si="0"/>
        <v>1</v>
      </c>
    </row>
    <row r="63" spans="2:4" ht="13.8" x14ac:dyDescent="0.2">
      <c r="B63" s="18">
        <v>60</v>
      </c>
      <c r="C63" s="2" t="str">
        <f>_xlfn.CONCAT(MONTH('Rates Database'!C62),"-",'Rates Database'!B62,"-",'Rates Database'!E62,"-",'Rates Database'!G62,"-",'Rates Database'!J62)</f>
        <v>4-2019-Eversource_WMA-Residential-Base Distribution</v>
      </c>
      <c r="D63" s="2">
        <f t="shared" si="0"/>
        <v>1</v>
      </c>
    </row>
    <row r="64" spans="2:4" ht="13.8" x14ac:dyDescent="0.2">
      <c r="B64" s="18">
        <v>61</v>
      </c>
      <c r="C64" s="2" t="str">
        <f>_xlfn.CONCAT(MONTH('Rates Database'!C63),"-",'Rates Database'!B63,"-",'Rates Database'!E63,"-",'Rates Database'!G63,"-",'Rates Database'!J63)</f>
        <v>3-2019-Eversource_WMA-Residential-Base Distribution</v>
      </c>
      <c r="D64" s="2">
        <f t="shared" si="0"/>
        <v>1</v>
      </c>
    </row>
    <row r="65" spans="2:4" ht="13.8" x14ac:dyDescent="0.2">
      <c r="B65" s="18">
        <v>62</v>
      </c>
      <c r="C65" s="2" t="str">
        <f>_xlfn.CONCAT(MONTH('Rates Database'!C64),"-",'Rates Database'!B64,"-",'Rates Database'!E64,"-",'Rates Database'!G64,"-",'Rates Database'!J64)</f>
        <v>2-2019-Eversource_WMA-Residential-Base Distribution</v>
      </c>
      <c r="D65" s="2">
        <f t="shared" si="0"/>
        <v>1</v>
      </c>
    </row>
    <row r="66" spans="2:4" ht="13.8" x14ac:dyDescent="0.2">
      <c r="B66" s="18">
        <v>63</v>
      </c>
      <c r="C66" s="2" t="str">
        <f>_xlfn.CONCAT(MONTH('Rates Database'!C65),"-",'Rates Database'!B65,"-",'Rates Database'!E65,"-",'Rates Database'!G65,"-",'Rates Database'!J65)</f>
        <v>1-2019-Eversource_WMA-Residential-Base Distribution</v>
      </c>
      <c r="D66" s="2">
        <f t="shared" si="0"/>
        <v>1</v>
      </c>
    </row>
    <row r="67" spans="2:4" ht="13.8" x14ac:dyDescent="0.2">
      <c r="B67" s="18">
        <v>64</v>
      </c>
      <c r="C67" s="2" t="str">
        <f>_xlfn.CONCAT(MONTH('Rates Database'!C66),"-",'Rates Database'!B66,"-",'Rates Database'!E66,"-",'Rates Database'!G66,"-",'Rates Database'!J66)</f>
        <v>3-2024-Eversource_WMA-Residential-Exogenous Cost Adjustment (ECA)</v>
      </c>
      <c r="D67" s="2">
        <f t="shared" si="0"/>
        <v>1</v>
      </c>
    </row>
    <row r="68" spans="2:4" ht="13.8" x14ac:dyDescent="0.2">
      <c r="B68" s="18">
        <v>65</v>
      </c>
      <c r="C68" s="2" t="str">
        <f>_xlfn.CONCAT(MONTH('Rates Database'!C67),"-",'Rates Database'!B67,"-",'Rates Database'!E67,"-",'Rates Database'!G67,"-",'Rates Database'!J67)</f>
        <v>2-2024-Eversource_WMA-Residential-Exogenous Cost Adjustment (ECA)</v>
      </c>
      <c r="D68" s="2">
        <f t="shared" si="0"/>
        <v>1</v>
      </c>
    </row>
    <row r="69" spans="2:4" ht="13.8" x14ac:dyDescent="0.2">
      <c r="B69" s="18">
        <v>66</v>
      </c>
      <c r="C69" s="2" t="str">
        <f>_xlfn.CONCAT(MONTH('Rates Database'!C68),"-",'Rates Database'!B68,"-",'Rates Database'!E68,"-",'Rates Database'!G68,"-",'Rates Database'!J68)</f>
        <v>1-2024-Eversource_WMA-Residential-Exogenous Cost Adjustment (ECA)</v>
      </c>
      <c r="D69" s="2">
        <f t="shared" ref="D69:D132" si="1">COUNTIF($C$4:$C$10092,C69)</f>
        <v>1</v>
      </c>
    </row>
    <row r="70" spans="2:4" ht="13.8" x14ac:dyDescent="0.2">
      <c r="B70" s="18">
        <v>67</v>
      </c>
      <c r="C70" s="2" t="str">
        <f>_xlfn.CONCAT(MONTH('Rates Database'!C69),"-",'Rates Database'!B69,"-",'Rates Database'!E69,"-",'Rates Database'!G69,"-",'Rates Database'!J69)</f>
        <v>12-2023-Eversource_WMA-Residential-Exogenous Cost Adjustment (ECA)</v>
      </c>
      <c r="D70" s="2">
        <f t="shared" si="1"/>
        <v>1</v>
      </c>
    </row>
    <row r="71" spans="2:4" ht="13.8" x14ac:dyDescent="0.2">
      <c r="B71" s="18">
        <v>68</v>
      </c>
      <c r="C71" s="2" t="str">
        <f>_xlfn.CONCAT(MONTH('Rates Database'!C70),"-",'Rates Database'!B70,"-",'Rates Database'!E70,"-",'Rates Database'!G70,"-",'Rates Database'!J70)</f>
        <v>11-2023-Eversource_WMA-Residential-Exogenous Cost Adjustment (ECA)</v>
      </c>
      <c r="D71" s="2">
        <f t="shared" si="1"/>
        <v>1</v>
      </c>
    </row>
    <row r="72" spans="2:4" ht="13.8" x14ac:dyDescent="0.2">
      <c r="B72" s="18">
        <v>69</v>
      </c>
      <c r="C72" s="2" t="str">
        <f>_xlfn.CONCAT(MONTH('Rates Database'!C71),"-",'Rates Database'!B71,"-",'Rates Database'!E71,"-",'Rates Database'!G71,"-",'Rates Database'!J71)</f>
        <v>10-2023-Eversource_WMA-Residential-Exogenous Cost Adjustment (ECA)</v>
      </c>
      <c r="D72" s="2">
        <f t="shared" si="1"/>
        <v>1</v>
      </c>
    </row>
    <row r="73" spans="2:4" ht="13.8" x14ac:dyDescent="0.2">
      <c r="B73" s="18">
        <v>70</v>
      </c>
      <c r="C73" s="2" t="str">
        <f>_xlfn.CONCAT(MONTH('Rates Database'!C72),"-",'Rates Database'!B72,"-",'Rates Database'!E72,"-",'Rates Database'!G72,"-",'Rates Database'!J72)</f>
        <v>9-2023-Eversource_WMA-Residential-Exogenous Cost Adjustment (ECA)</v>
      </c>
      <c r="D73" s="2">
        <f t="shared" si="1"/>
        <v>1</v>
      </c>
    </row>
    <row r="74" spans="2:4" ht="13.8" x14ac:dyDescent="0.2">
      <c r="B74" s="18">
        <v>71</v>
      </c>
      <c r="C74" s="2" t="str">
        <f>_xlfn.CONCAT(MONTH('Rates Database'!C73),"-",'Rates Database'!B73,"-",'Rates Database'!E73,"-",'Rates Database'!G73,"-",'Rates Database'!J73)</f>
        <v>8-2023-Eversource_WMA-Residential-Exogenous Cost Adjustment (ECA)</v>
      </c>
      <c r="D74" s="2">
        <f t="shared" si="1"/>
        <v>1</v>
      </c>
    </row>
    <row r="75" spans="2:4" ht="13.8" x14ac:dyDescent="0.2">
      <c r="B75" s="18">
        <v>72</v>
      </c>
      <c r="C75" s="2" t="str">
        <f>_xlfn.CONCAT(MONTH('Rates Database'!C74),"-",'Rates Database'!B74,"-",'Rates Database'!E74,"-",'Rates Database'!G74,"-",'Rates Database'!J74)</f>
        <v>7-2023-Eversource_WMA-Residential-Exogenous Cost Adjustment (ECA)</v>
      </c>
      <c r="D75" s="2">
        <f t="shared" si="1"/>
        <v>1</v>
      </c>
    </row>
    <row r="76" spans="2:4" ht="13.8" x14ac:dyDescent="0.2">
      <c r="B76" s="18">
        <v>73</v>
      </c>
      <c r="C76" s="2" t="str">
        <f>_xlfn.CONCAT(MONTH('Rates Database'!C75),"-",'Rates Database'!B75,"-",'Rates Database'!E75,"-",'Rates Database'!G75,"-",'Rates Database'!J75)</f>
        <v>6-2023-Eversource_WMA-Residential-Exogenous Cost Adjustment (ECA)</v>
      </c>
      <c r="D76" s="2">
        <f t="shared" si="1"/>
        <v>1</v>
      </c>
    </row>
    <row r="77" spans="2:4" ht="13.8" x14ac:dyDescent="0.2">
      <c r="B77" s="18">
        <v>74</v>
      </c>
      <c r="C77" s="2" t="str">
        <f>_xlfn.CONCAT(MONTH('Rates Database'!C76),"-",'Rates Database'!B76,"-",'Rates Database'!E76,"-",'Rates Database'!G76,"-",'Rates Database'!J76)</f>
        <v>5-2023-Eversource_WMA-Residential-Exogenous Cost Adjustment (ECA)</v>
      </c>
      <c r="D77" s="2">
        <f t="shared" si="1"/>
        <v>1</v>
      </c>
    </row>
    <row r="78" spans="2:4" ht="13.8" x14ac:dyDescent="0.2">
      <c r="B78" s="18">
        <v>75</v>
      </c>
      <c r="C78" s="2" t="str">
        <f>_xlfn.CONCAT(MONTH('Rates Database'!C77),"-",'Rates Database'!B77,"-",'Rates Database'!E77,"-",'Rates Database'!G77,"-",'Rates Database'!J77)</f>
        <v>4-2023-Eversource_WMA-Residential-Exogenous Cost Adjustment (ECA)</v>
      </c>
      <c r="D78" s="2">
        <f t="shared" si="1"/>
        <v>1</v>
      </c>
    </row>
    <row r="79" spans="2:4" ht="13.8" x14ac:dyDescent="0.2">
      <c r="B79" s="18">
        <v>76</v>
      </c>
      <c r="C79" s="2" t="str">
        <f>_xlfn.CONCAT(MONTH('Rates Database'!C78),"-",'Rates Database'!B78,"-",'Rates Database'!E78,"-",'Rates Database'!G78,"-",'Rates Database'!J78)</f>
        <v>3-2023-Eversource_WMA-Residential-Exogenous Cost Adjustment (ECA)</v>
      </c>
      <c r="D79" s="2">
        <f t="shared" si="1"/>
        <v>1</v>
      </c>
    </row>
    <row r="80" spans="2:4" ht="13.8" x14ac:dyDescent="0.2">
      <c r="B80" s="18">
        <v>77</v>
      </c>
      <c r="C80" s="2" t="str">
        <f>_xlfn.CONCAT(MONTH('Rates Database'!C79),"-",'Rates Database'!B79,"-",'Rates Database'!E79,"-",'Rates Database'!G79,"-",'Rates Database'!J79)</f>
        <v>2-2023-Eversource_WMA-Residential-Exogenous Cost Adjustment (ECA)</v>
      </c>
      <c r="D80" s="2">
        <f t="shared" si="1"/>
        <v>1</v>
      </c>
    </row>
    <row r="81" spans="2:4" ht="13.8" x14ac:dyDescent="0.2">
      <c r="B81" s="18">
        <v>78</v>
      </c>
      <c r="C81" s="2" t="str">
        <f>_xlfn.CONCAT(MONTH('Rates Database'!C80),"-",'Rates Database'!B80,"-",'Rates Database'!E80,"-",'Rates Database'!G80,"-",'Rates Database'!J80)</f>
        <v>1-2023-Eversource_WMA-Residential-Exogenous Cost Adjustment (ECA)</v>
      </c>
      <c r="D81" s="2">
        <f t="shared" si="1"/>
        <v>1</v>
      </c>
    </row>
    <row r="82" spans="2:4" ht="13.8" x14ac:dyDescent="0.2">
      <c r="B82" s="18">
        <v>79</v>
      </c>
      <c r="C82" s="2" t="str">
        <f>_xlfn.CONCAT(MONTH('Rates Database'!C81),"-",'Rates Database'!B81,"-",'Rates Database'!E81,"-",'Rates Database'!G81,"-",'Rates Database'!J81)</f>
        <v>12-2022-Eversource_WMA-Residential-Exogenous Cost Adjustment (ECA)</v>
      </c>
      <c r="D82" s="2">
        <f t="shared" si="1"/>
        <v>1</v>
      </c>
    </row>
    <row r="83" spans="2:4" ht="13.8" x14ac:dyDescent="0.2">
      <c r="B83" s="18">
        <v>80</v>
      </c>
      <c r="C83" s="2" t="str">
        <f>_xlfn.CONCAT(MONTH('Rates Database'!C82),"-",'Rates Database'!B82,"-",'Rates Database'!E82,"-",'Rates Database'!G82,"-",'Rates Database'!J82)</f>
        <v>11-2022-Eversource_WMA-Residential-Exogenous Cost Adjustment (ECA)</v>
      </c>
      <c r="D83" s="2">
        <f t="shared" si="1"/>
        <v>1</v>
      </c>
    </row>
    <row r="84" spans="2:4" ht="13.8" x14ac:dyDescent="0.2">
      <c r="B84" s="18">
        <v>81</v>
      </c>
      <c r="C84" s="2" t="str">
        <f>_xlfn.CONCAT(MONTH('Rates Database'!C83),"-",'Rates Database'!B83,"-",'Rates Database'!E83,"-",'Rates Database'!G83,"-",'Rates Database'!J83)</f>
        <v>10-2022-Eversource_WMA-Residential-Exogenous Cost Adjustment (ECA)</v>
      </c>
      <c r="D84" s="2">
        <f t="shared" si="1"/>
        <v>1</v>
      </c>
    </row>
    <row r="85" spans="2:4" ht="13.8" x14ac:dyDescent="0.2">
      <c r="B85" s="18">
        <v>82</v>
      </c>
      <c r="C85" s="2" t="str">
        <f>_xlfn.CONCAT(MONTH('Rates Database'!C84),"-",'Rates Database'!B84,"-",'Rates Database'!E84,"-",'Rates Database'!G84,"-",'Rates Database'!J84)</f>
        <v>9-2022-Eversource_WMA-Residential-Exogenous Cost Adjustment (ECA)</v>
      </c>
      <c r="D85" s="2">
        <f t="shared" si="1"/>
        <v>1</v>
      </c>
    </row>
    <row r="86" spans="2:4" ht="13.8" x14ac:dyDescent="0.2">
      <c r="B86" s="18">
        <v>83</v>
      </c>
      <c r="C86" s="2" t="str">
        <f>_xlfn.CONCAT(MONTH('Rates Database'!C85),"-",'Rates Database'!B85,"-",'Rates Database'!E85,"-",'Rates Database'!G85,"-",'Rates Database'!J85)</f>
        <v>8-2022-Eversource_WMA-Residential-Exogenous Cost Adjustment (ECA)</v>
      </c>
      <c r="D86" s="2">
        <f t="shared" si="1"/>
        <v>1</v>
      </c>
    </row>
    <row r="87" spans="2:4" ht="13.8" x14ac:dyDescent="0.2">
      <c r="B87" s="18">
        <v>84</v>
      </c>
      <c r="C87" s="2" t="str">
        <f>_xlfn.CONCAT(MONTH('Rates Database'!C86),"-",'Rates Database'!B86,"-",'Rates Database'!E86,"-",'Rates Database'!G86,"-",'Rates Database'!J86)</f>
        <v>7-2022-Eversource_WMA-Residential-Exogenous Cost Adjustment (ECA)</v>
      </c>
      <c r="D87" s="2">
        <f t="shared" si="1"/>
        <v>1</v>
      </c>
    </row>
    <row r="88" spans="2:4" ht="13.8" x14ac:dyDescent="0.2">
      <c r="B88" s="18">
        <v>85</v>
      </c>
      <c r="C88" s="2" t="str">
        <f>_xlfn.CONCAT(MONTH('Rates Database'!C87),"-",'Rates Database'!B87,"-",'Rates Database'!E87,"-",'Rates Database'!G87,"-",'Rates Database'!J87)</f>
        <v>6-2022-Eversource_WMA-Residential-Exogenous Cost Adjustment (ECA)</v>
      </c>
      <c r="D88" s="2">
        <f t="shared" si="1"/>
        <v>1</v>
      </c>
    </row>
    <row r="89" spans="2:4" ht="13.8" x14ac:dyDescent="0.2">
      <c r="B89" s="18">
        <v>86</v>
      </c>
      <c r="C89" s="2" t="str">
        <f>_xlfn.CONCAT(MONTH('Rates Database'!C88),"-",'Rates Database'!B88,"-",'Rates Database'!E88,"-",'Rates Database'!G88,"-",'Rates Database'!J88)</f>
        <v>5-2022-Eversource_WMA-Residential-Exogenous Cost Adjustment (ECA)</v>
      </c>
      <c r="D89" s="2">
        <f t="shared" si="1"/>
        <v>1</v>
      </c>
    </row>
    <row r="90" spans="2:4" ht="13.8" x14ac:dyDescent="0.2">
      <c r="B90" s="18">
        <v>87</v>
      </c>
      <c r="C90" s="2" t="str">
        <f>_xlfn.CONCAT(MONTH('Rates Database'!C89),"-",'Rates Database'!B89,"-",'Rates Database'!E89,"-",'Rates Database'!G89,"-",'Rates Database'!J89)</f>
        <v>4-2022-Eversource_WMA-Residential-Exogenous Cost Adjustment (ECA)</v>
      </c>
      <c r="D90" s="2">
        <f t="shared" si="1"/>
        <v>1</v>
      </c>
    </row>
    <row r="91" spans="2:4" ht="13.8" x14ac:dyDescent="0.2">
      <c r="B91" s="18">
        <v>88</v>
      </c>
      <c r="C91" s="2" t="str">
        <f>_xlfn.CONCAT(MONTH('Rates Database'!C90),"-",'Rates Database'!B90,"-",'Rates Database'!E90,"-",'Rates Database'!G90,"-",'Rates Database'!J90)</f>
        <v>3-2022-Eversource_WMA-Residential-Exogenous Cost Adjustment (ECA)</v>
      </c>
      <c r="D91" s="2">
        <f t="shared" si="1"/>
        <v>1</v>
      </c>
    </row>
    <row r="92" spans="2:4" ht="13.8" x14ac:dyDescent="0.2">
      <c r="B92" s="18">
        <v>89</v>
      </c>
      <c r="C92" s="2" t="str">
        <f>_xlfn.CONCAT(MONTH('Rates Database'!C91),"-",'Rates Database'!B91,"-",'Rates Database'!E91,"-",'Rates Database'!G91,"-",'Rates Database'!J91)</f>
        <v>2-2022-Eversource_WMA-Residential-Exogenous Cost Adjustment (ECA)</v>
      </c>
      <c r="D92" s="2">
        <f t="shared" si="1"/>
        <v>1</v>
      </c>
    </row>
    <row r="93" spans="2:4" ht="13.8" x14ac:dyDescent="0.2">
      <c r="B93" s="18">
        <v>90</v>
      </c>
      <c r="C93" s="2" t="str">
        <f>_xlfn.CONCAT(MONTH('Rates Database'!C92),"-",'Rates Database'!B92,"-",'Rates Database'!E92,"-",'Rates Database'!G92,"-",'Rates Database'!J92)</f>
        <v>1-2022-Eversource_WMA-Residential-Exogenous Cost Adjustment (ECA)</v>
      </c>
      <c r="D93" s="2">
        <f t="shared" si="1"/>
        <v>1</v>
      </c>
    </row>
    <row r="94" spans="2:4" ht="13.8" x14ac:dyDescent="0.2">
      <c r="B94" s="18">
        <v>91</v>
      </c>
      <c r="C94" s="2" t="str">
        <f>_xlfn.CONCAT(MONTH('Rates Database'!C93),"-",'Rates Database'!B93,"-",'Rates Database'!E93,"-",'Rates Database'!G93,"-",'Rates Database'!J93)</f>
        <v>12-2021-Eversource_WMA-Residential-Exogenous Cost Adjustment (ECA)</v>
      </c>
      <c r="D94" s="2">
        <f t="shared" si="1"/>
        <v>1</v>
      </c>
    </row>
    <row r="95" spans="2:4" ht="13.8" x14ac:dyDescent="0.2">
      <c r="B95" s="18">
        <v>92</v>
      </c>
      <c r="C95" s="2" t="str">
        <f>_xlfn.CONCAT(MONTH('Rates Database'!C94),"-",'Rates Database'!B94,"-",'Rates Database'!E94,"-",'Rates Database'!G94,"-",'Rates Database'!J94)</f>
        <v>11-2021-Eversource_WMA-Residential-Exogenous Cost Adjustment (ECA)</v>
      </c>
      <c r="D95" s="2">
        <f t="shared" si="1"/>
        <v>1</v>
      </c>
    </row>
    <row r="96" spans="2:4" ht="13.8" x14ac:dyDescent="0.2">
      <c r="B96" s="18">
        <v>93</v>
      </c>
      <c r="C96" s="2" t="str">
        <f>_xlfn.CONCAT(MONTH('Rates Database'!C95),"-",'Rates Database'!B95,"-",'Rates Database'!E95,"-",'Rates Database'!G95,"-",'Rates Database'!J95)</f>
        <v>10-2021-Eversource_WMA-Residential-Exogenous Cost Adjustment (ECA)</v>
      </c>
      <c r="D96" s="2">
        <f t="shared" si="1"/>
        <v>1</v>
      </c>
    </row>
    <row r="97" spans="2:4" ht="13.8" x14ac:dyDescent="0.2">
      <c r="B97" s="18">
        <v>94</v>
      </c>
      <c r="C97" s="2" t="str">
        <f>_xlfn.CONCAT(MONTH('Rates Database'!C96),"-",'Rates Database'!B96,"-",'Rates Database'!E96,"-",'Rates Database'!G96,"-",'Rates Database'!J96)</f>
        <v>9-2021-Eversource_WMA-Residential-Exogenous Cost Adjustment (ECA)</v>
      </c>
      <c r="D97" s="2">
        <f t="shared" si="1"/>
        <v>1</v>
      </c>
    </row>
    <row r="98" spans="2:4" ht="13.8" x14ac:dyDescent="0.2">
      <c r="B98" s="18">
        <v>95</v>
      </c>
      <c r="C98" s="2" t="str">
        <f>_xlfn.CONCAT(MONTH('Rates Database'!C97),"-",'Rates Database'!B97,"-",'Rates Database'!E97,"-",'Rates Database'!G97,"-",'Rates Database'!J97)</f>
        <v>8-2021-Eversource_WMA-Residential-Exogenous Cost Adjustment (ECA)</v>
      </c>
      <c r="D98" s="2">
        <f t="shared" si="1"/>
        <v>1</v>
      </c>
    </row>
    <row r="99" spans="2:4" ht="13.8" x14ac:dyDescent="0.2">
      <c r="B99" s="18">
        <v>96</v>
      </c>
      <c r="C99" s="2" t="str">
        <f>_xlfn.CONCAT(MONTH('Rates Database'!C98),"-",'Rates Database'!B98,"-",'Rates Database'!E98,"-",'Rates Database'!G98,"-",'Rates Database'!J98)</f>
        <v>7-2021-Eversource_WMA-Residential-Exogenous Cost Adjustment (ECA)</v>
      </c>
      <c r="D99" s="2">
        <f t="shared" si="1"/>
        <v>1</v>
      </c>
    </row>
    <row r="100" spans="2:4" ht="13.8" x14ac:dyDescent="0.2">
      <c r="B100" s="18">
        <v>97</v>
      </c>
      <c r="C100" s="2" t="str">
        <f>_xlfn.CONCAT(MONTH('Rates Database'!C99),"-",'Rates Database'!B99,"-",'Rates Database'!E99,"-",'Rates Database'!G99,"-",'Rates Database'!J99)</f>
        <v>6-2021-Eversource_WMA-Residential-Exogenous Cost Adjustment (ECA)</v>
      </c>
      <c r="D100" s="2">
        <f t="shared" si="1"/>
        <v>1</v>
      </c>
    </row>
    <row r="101" spans="2:4" ht="13.8" x14ac:dyDescent="0.2">
      <c r="B101" s="18">
        <v>98</v>
      </c>
      <c r="C101" s="2" t="str">
        <f>_xlfn.CONCAT(MONTH('Rates Database'!C100),"-",'Rates Database'!B100,"-",'Rates Database'!E100,"-",'Rates Database'!G100,"-",'Rates Database'!J100)</f>
        <v>5-2021-Eversource_WMA-Residential-Exogenous Cost Adjustment (ECA)</v>
      </c>
      <c r="D101" s="2">
        <f t="shared" si="1"/>
        <v>1</v>
      </c>
    </row>
    <row r="102" spans="2:4" ht="13.8" x14ac:dyDescent="0.2">
      <c r="B102" s="18">
        <v>99</v>
      </c>
      <c r="C102" s="2" t="str">
        <f>_xlfn.CONCAT(MONTH('Rates Database'!C101),"-",'Rates Database'!B101,"-",'Rates Database'!E101,"-",'Rates Database'!G101,"-",'Rates Database'!J101)</f>
        <v>4-2021-Eversource_WMA-Residential-Exogenous Cost Adjustment (ECA)</v>
      </c>
      <c r="D102" s="2">
        <f t="shared" si="1"/>
        <v>1</v>
      </c>
    </row>
    <row r="103" spans="2:4" ht="13.8" x14ac:dyDescent="0.2">
      <c r="B103" s="18">
        <v>100</v>
      </c>
      <c r="C103" s="2" t="str">
        <f>_xlfn.CONCAT(MONTH('Rates Database'!C102),"-",'Rates Database'!B102,"-",'Rates Database'!E102,"-",'Rates Database'!G102,"-",'Rates Database'!J102)</f>
        <v>3-2021-Eversource_WMA-Residential-Exogenous Cost Adjustment (ECA)</v>
      </c>
      <c r="D103" s="2">
        <f t="shared" si="1"/>
        <v>1</v>
      </c>
    </row>
    <row r="104" spans="2:4" ht="13.8" x14ac:dyDescent="0.2">
      <c r="B104" s="18">
        <v>101</v>
      </c>
      <c r="C104" s="2" t="str">
        <f>_xlfn.CONCAT(MONTH('Rates Database'!C103),"-",'Rates Database'!B103,"-",'Rates Database'!E103,"-",'Rates Database'!G103,"-",'Rates Database'!J103)</f>
        <v>2-2021-Eversource_WMA-Residential-Exogenous Cost Adjustment (ECA)</v>
      </c>
      <c r="D104" s="2">
        <f t="shared" si="1"/>
        <v>1</v>
      </c>
    </row>
    <row r="105" spans="2:4" ht="13.8" x14ac:dyDescent="0.2">
      <c r="B105" s="18">
        <v>102</v>
      </c>
      <c r="C105" s="2" t="str">
        <f>_xlfn.CONCAT(MONTH('Rates Database'!C104),"-",'Rates Database'!B104,"-",'Rates Database'!E104,"-",'Rates Database'!G104,"-",'Rates Database'!J104)</f>
        <v>1-2021-Eversource_WMA-Residential-Exogenous Cost Adjustment (ECA)</v>
      </c>
      <c r="D105" s="2">
        <f t="shared" si="1"/>
        <v>1</v>
      </c>
    </row>
    <row r="106" spans="2:4" ht="13.8" x14ac:dyDescent="0.2">
      <c r="B106" s="18">
        <v>103</v>
      </c>
      <c r="C106" s="2" t="str">
        <f>_xlfn.CONCAT(MONTH('Rates Database'!C105),"-",'Rates Database'!B105,"-",'Rates Database'!E105,"-",'Rates Database'!G105,"-",'Rates Database'!J105)</f>
        <v>12-2020-Eversource_WMA-Residential-Exogenous Cost Adjustment (ECA)</v>
      </c>
      <c r="D106" s="2">
        <f t="shared" si="1"/>
        <v>1</v>
      </c>
    </row>
    <row r="107" spans="2:4" ht="13.8" x14ac:dyDescent="0.2">
      <c r="B107" s="18">
        <v>104</v>
      </c>
      <c r="C107" s="2" t="str">
        <f>_xlfn.CONCAT(MONTH('Rates Database'!C106),"-",'Rates Database'!B106,"-",'Rates Database'!E106,"-",'Rates Database'!G106,"-",'Rates Database'!J106)</f>
        <v>11-2020-Eversource_WMA-Residential-Exogenous Cost Adjustment (ECA)</v>
      </c>
      <c r="D107" s="2">
        <f t="shared" si="1"/>
        <v>1</v>
      </c>
    </row>
    <row r="108" spans="2:4" ht="13.8" x14ac:dyDescent="0.2">
      <c r="B108" s="18">
        <v>105</v>
      </c>
      <c r="C108" s="2" t="str">
        <f>_xlfn.CONCAT(MONTH('Rates Database'!C107),"-",'Rates Database'!B107,"-",'Rates Database'!E107,"-",'Rates Database'!G107,"-",'Rates Database'!J107)</f>
        <v>10-2020-Eversource_WMA-Residential-Exogenous Cost Adjustment (ECA)</v>
      </c>
      <c r="D108" s="2">
        <f t="shared" si="1"/>
        <v>1</v>
      </c>
    </row>
    <row r="109" spans="2:4" ht="13.8" x14ac:dyDescent="0.2">
      <c r="B109" s="18">
        <v>106</v>
      </c>
      <c r="C109" s="2" t="str">
        <f>_xlfn.CONCAT(MONTH('Rates Database'!C108),"-",'Rates Database'!B108,"-",'Rates Database'!E108,"-",'Rates Database'!G108,"-",'Rates Database'!J108)</f>
        <v>9-2020-Eversource_WMA-Residential-Exogenous Cost Adjustment (ECA)</v>
      </c>
      <c r="D109" s="2">
        <f t="shared" si="1"/>
        <v>1</v>
      </c>
    </row>
    <row r="110" spans="2:4" ht="13.8" x14ac:dyDescent="0.2">
      <c r="B110" s="18">
        <v>107</v>
      </c>
      <c r="C110" s="2" t="str">
        <f>_xlfn.CONCAT(MONTH('Rates Database'!C109),"-",'Rates Database'!B109,"-",'Rates Database'!E109,"-",'Rates Database'!G109,"-",'Rates Database'!J109)</f>
        <v>8-2020-Eversource_WMA-Residential-Exogenous Cost Adjustment (ECA)</v>
      </c>
      <c r="D110" s="2">
        <f t="shared" si="1"/>
        <v>1</v>
      </c>
    </row>
    <row r="111" spans="2:4" ht="13.8" x14ac:dyDescent="0.2">
      <c r="B111" s="18">
        <v>108</v>
      </c>
      <c r="C111" s="2" t="str">
        <f>_xlfn.CONCAT(MONTH('Rates Database'!C110),"-",'Rates Database'!B110,"-",'Rates Database'!E110,"-",'Rates Database'!G110,"-",'Rates Database'!J110)</f>
        <v>7-2020-Eversource_WMA-Residential-Exogenous Cost Adjustment (ECA)</v>
      </c>
      <c r="D111" s="2">
        <f t="shared" si="1"/>
        <v>1</v>
      </c>
    </row>
    <row r="112" spans="2:4" ht="13.8" x14ac:dyDescent="0.2">
      <c r="B112" s="18">
        <v>109</v>
      </c>
      <c r="C112" s="2" t="str">
        <f>_xlfn.CONCAT(MONTH('Rates Database'!C111),"-",'Rates Database'!B111,"-",'Rates Database'!E111,"-",'Rates Database'!G111,"-",'Rates Database'!J111)</f>
        <v>6-2020-Eversource_WMA-Residential-Exogenous Cost Adjustment (ECA)</v>
      </c>
      <c r="D112" s="2">
        <f t="shared" si="1"/>
        <v>1</v>
      </c>
    </row>
    <row r="113" spans="2:4" ht="13.8" x14ac:dyDescent="0.2">
      <c r="B113" s="18">
        <v>110</v>
      </c>
      <c r="C113" s="2" t="str">
        <f>_xlfn.CONCAT(MONTH('Rates Database'!C112),"-",'Rates Database'!B112,"-",'Rates Database'!E112,"-",'Rates Database'!G112,"-",'Rates Database'!J112)</f>
        <v>5-2020-Eversource_WMA-Residential-Exogenous Cost Adjustment (ECA)</v>
      </c>
      <c r="D113" s="2">
        <f t="shared" si="1"/>
        <v>1</v>
      </c>
    </row>
    <row r="114" spans="2:4" ht="13.8" x14ac:dyDescent="0.2">
      <c r="B114" s="18">
        <v>111</v>
      </c>
      <c r="C114" s="2" t="str">
        <f>_xlfn.CONCAT(MONTH('Rates Database'!C113),"-",'Rates Database'!B113,"-",'Rates Database'!E113,"-",'Rates Database'!G113,"-",'Rates Database'!J113)</f>
        <v>4-2020-Eversource_WMA-Residential-Exogenous Cost Adjustment (ECA)</v>
      </c>
      <c r="D114" s="2">
        <f t="shared" si="1"/>
        <v>1</v>
      </c>
    </row>
    <row r="115" spans="2:4" ht="13.8" x14ac:dyDescent="0.2">
      <c r="B115" s="18">
        <v>112</v>
      </c>
      <c r="C115" s="2" t="str">
        <f>_xlfn.CONCAT(MONTH('Rates Database'!C114),"-",'Rates Database'!B114,"-",'Rates Database'!E114,"-",'Rates Database'!G114,"-",'Rates Database'!J114)</f>
        <v>3-2020-Eversource_WMA-Residential-Exogenous Cost Adjustment (ECA)</v>
      </c>
      <c r="D115" s="2">
        <f t="shared" si="1"/>
        <v>1</v>
      </c>
    </row>
    <row r="116" spans="2:4" ht="13.8" x14ac:dyDescent="0.2">
      <c r="B116" s="18">
        <v>113</v>
      </c>
      <c r="C116" s="2" t="str">
        <f>_xlfn.CONCAT(MONTH('Rates Database'!C115),"-",'Rates Database'!B115,"-",'Rates Database'!E115,"-",'Rates Database'!G115,"-",'Rates Database'!J115)</f>
        <v>2-2020-Eversource_WMA-Residential-Exogenous Cost Adjustment (ECA)</v>
      </c>
      <c r="D116" s="2">
        <f t="shared" si="1"/>
        <v>1</v>
      </c>
    </row>
    <row r="117" spans="2:4" ht="13.8" x14ac:dyDescent="0.2">
      <c r="B117" s="18">
        <v>114</v>
      </c>
      <c r="C117" s="2" t="str">
        <f>_xlfn.CONCAT(MONTH('Rates Database'!C116),"-",'Rates Database'!B116,"-",'Rates Database'!E116,"-",'Rates Database'!G116,"-",'Rates Database'!J116)</f>
        <v>1-2020-Eversource_WMA-Residential-Exogenous Cost Adjustment (ECA)</v>
      </c>
      <c r="D117" s="2">
        <f t="shared" si="1"/>
        <v>1</v>
      </c>
    </row>
    <row r="118" spans="2:4" ht="13.8" x14ac:dyDescent="0.2">
      <c r="B118" s="18">
        <v>115</v>
      </c>
      <c r="C118" s="2" t="str">
        <f>_xlfn.CONCAT(MONTH('Rates Database'!C117),"-",'Rates Database'!B117,"-",'Rates Database'!E117,"-",'Rates Database'!G117,"-",'Rates Database'!J117)</f>
        <v>12-2019-Eversource_WMA-Residential-Exogenous Cost Adjustment (ECA)</v>
      </c>
      <c r="D118" s="2">
        <f t="shared" si="1"/>
        <v>1</v>
      </c>
    </row>
    <row r="119" spans="2:4" ht="13.8" x14ac:dyDescent="0.2">
      <c r="B119" s="18">
        <v>116</v>
      </c>
      <c r="C119" s="2" t="str">
        <f>_xlfn.CONCAT(MONTH('Rates Database'!C118),"-",'Rates Database'!B118,"-",'Rates Database'!E118,"-",'Rates Database'!G118,"-",'Rates Database'!J118)</f>
        <v>11-2019-Eversource_WMA-Residential-Exogenous Cost Adjustment (ECA)</v>
      </c>
      <c r="D119" s="2">
        <f t="shared" si="1"/>
        <v>1</v>
      </c>
    </row>
    <row r="120" spans="2:4" ht="13.8" x14ac:dyDescent="0.2">
      <c r="B120" s="18">
        <v>117</v>
      </c>
      <c r="C120" s="2" t="str">
        <f>_xlfn.CONCAT(MONTH('Rates Database'!C119),"-",'Rates Database'!B119,"-",'Rates Database'!E119,"-",'Rates Database'!G119,"-",'Rates Database'!J119)</f>
        <v>10-2019-Eversource_WMA-Residential-Exogenous Cost Adjustment (ECA)</v>
      </c>
      <c r="D120" s="2">
        <f t="shared" si="1"/>
        <v>1</v>
      </c>
    </row>
    <row r="121" spans="2:4" ht="13.8" x14ac:dyDescent="0.2">
      <c r="B121" s="18">
        <v>118</v>
      </c>
      <c r="C121" s="2" t="str">
        <f>_xlfn.CONCAT(MONTH('Rates Database'!C120),"-",'Rates Database'!B120,"-",'Rates Database'!E120,"-",'Rates Database'!G120,"-",'Rates Database'!J120)</f>
        <v>9-2019-Eversource_WMA-Residential-Exogenous Cost Adjustment (ECA)</v>
      </c>
      <c r="D121" s="2">
        <f t="shared" si="1"/>
        <v>1</v>
      </c>
    </row>
    <row r="122" spans="2:4" ht="13.8" x14ac:dyDescent="0.2">
      <c r="B122" s="18">
        <v>119</v>
      </c>
      <c r="C122" s="2" t="str">
        <f>_xlfn.CONCAT(MONTH('Rates Database'!C121),"-",'Rates Database'!B121,"-",'Rates Database'!E121,"-",'Rates Database'!G121,"-",'Rates Database'!J121)</f>
        <v>8-2019-Eversource_WMA-Residential-Exogenous Cost Adjustment (ECA)</v>
      </c>
      <c r="D122" s="2">
        <f t="shared" si="1"/>
        <v>1</v>
      </c>
    </row>
    <row r="123" spans="2:4" ht="13.8" x14ac:dyDescent="0.2">
      <c r="B123" s="18">
        <v>120</v>
      </c>
      <c r="C123" s="2" t="str">
        <f>_xlfn.CONCAT(MONTH('Rates Database'!C122),"-",'Rates Database'!B122,"-",'Rates Database'!E122,"-",'Rates Database'!G122,"-",'Rates Database'!J122)</f>
        <v>7-2019-Eversource_WMA-Residential-Exogenous Cost Adjustment (ECA)</v>
      </c>
      <c r="D123" s="2">
        <f t="shared" si="1"/>
        <v>1</v>
      </c>
    </row>
    <row r="124" spans="2:4" ht="13.8" x14ac:dyDescent="0.2">
      <c r="B124" s="18">
        <v>121</v>
      </c>
      <c r="C124" s="2" t="str">
        <f>_xlfn.CONCAT(MONTH('Rates Database'!C123),"-",'Rates Database'!B123,"-",'Rates Database'!E123,"-",'Rates Database'!G123,"-",'Rates Database'!J123)</f>
        <v>6-2019-Eversource_WMA-Residential-Exogenous Cost Adjustment (ECA)</v>
      </c>
      <c r="D124" s="2">
        <f t="shared" si="1"/>
        <v>1</v>
      </c>
    </row>
    <row r="125" spans="2:4" ht="13.8" x14ac:dyDescent="0.2">
      <c r="B125" s="18">
        <v>122</v>
      </c>
      <c r="C125" s="2" t="str">
        <f>_xlfn.CONCAT(MONTH('Rates Database'!C124),"-",'Rates Database'!B124,"-",'Rates Database'!E124,"-",'Rates Database'!G124,"-",'Rates Database'!J124)</f>
        <v>5-2019-Eversource_WMA-Residential-Exogenous Cost Adjustment (ECA)</v>
      </c>
      <c r="D125" s="2">
        <f t="shared" si="1"/>
        <v>1</v>
      </c>
    </row>
    <row r="126" spans="2:4" ht="13.8" x14ac:dyDescent="0.2">
      <c r="B126" s="18">
        <v>123</v>
      </c>
      <c r="C126" s="2" t="str">
        <f>_xlfn.CONCAT(MONTH('Rates Database'!C125),"-",'Rates Database'!B125,"-",'Rates Database'!E125,"-",'Rates Database'!G125,"-",'Rates Database'!J125)</f>
        <v>4-2019-Eversource_WMA-Residential-Exogenous Cost Adjustment (ECA)</v>
      </c>
      <c r="D126" s="2">
        <f t="shared" si="1"/>
        <v>1</v>
      </c>
    </row>
    <row r="127" spans="2:4" ht="13.8" x14ac:dyDescent="0.2">
      <c r="B127" s="18">
        <v>124</v>
      </c>
      <c r="C127" s="2" t="str">
        <f>_xlfn.CONCAT(MONTH('Rates Database'!C126),"-",'Rates Database'!B126,"-",'Rates Database'!E126,"-",'Rates Database'!G126,"-",'Rates Database'!J126)</f>
        <v>3-2019-Eversource_WMA-Residential-Exogenous Cost Adjustment (ECA)</v>
      </c>
      <c r="D127" s="2">
        <f t="shared" si="1"/>
        <v>1</v>
      </c>
    </row>
    <row r="128" spans="2:4" ht="13.8" x14ac:dyDescent="0.2">
      <c r="B128" s="18">
        <v>125</v>
      </c>
      <c r="C128" s="2" t="str">
        <f>_xlfn.CONCAT(MONTH('Rates Database'!C127),"-",'Rates Database'!B127,"-",'Rates Database'!E127,"-",'Rates Database'!G127,"-",'Rates Database'!J127)</f>
        <v>2-2019-Eversource_WMA-Residential-Exogenous Cost Adjustment (ECA)</v>
      </c>
      <c r="D128" s="2">
        <f t="shared" si="1"/>
        <v>1</v>
      </c>
    </row>
    <row r="129" spans="2:4" ht="13.8" x14ac:dyDescent="0.2">
      <c r="B129" s="18">
        <v>126</v>
      </c>
      <c r="C129" s="2" t="str">
        <f>_xlfn.CONCAT(MONTH('Rates Database'!C128),"-",'Rates Database'!B128,"-",'Rates Database'!E128,"-",'Rates Database'!G128,"-",'Rates Database'!J128)</f>
        <v>1-2019-Eversource_WMA-Residential-Exogenous Cost Adjustment (ECA)</v>
      </c>
      <c r="D129" s="2">
        <f t="shared" si="1"/>
        <v>1</v>
      </c>
    </row>
    <row r="130" spans="2:4" ht="13.8" x14ac:dyDescent="0.2">
      <c r="B130" s="18">
        <v>127</v>
      </c>
      <c r="C130" s="2" t="str">
        <f>_xlfn.CONCAT(MONTH('Rates Database'!C129),"-",'Rates Database'!B129,"-",'Rates Database'!E129,"-",'Rates Database'!G129,"-",'Rates Database'!J129)</f>
        <v>3-2024-Eversource_WMA-Residential-Pension Adjustment Factor (PCA)</v>
      </c>
      <c r="D130" s="2">
        <f t="shared" si="1"/>
        <v>1</v>
      </c>
    </row>
    <row r="131" spans="2:4" ht="13.8" x14ac:dyDescent="0.2">
      <c r="B131" s="18">
        <v>128</v>
      </c>
      <c r="C131" s="2" t="str">
        <f>_xlfn.CONCAT(MONTH('Rates Database'!C130),"-",'Rates Database'!B130,"-",'Rates Database'!E130,"-",'Rates Database'!G130,"-",'Rates Database'!J130)</f>
        <v>2-2024-Eversource_WMA-Residential-Pension Adjustment Factor (PCA)</v>
      </c>
      <c r="D131" s="2">
        <f t="shared" si="1"/>
        <v>1</v>
      </c>
    </row>
    <row r="132" spans="2:4" ht="13.8" x14ac:dyDescent="0.2">
      <c r="B132" s="18">
        <v>129</v>
      </c>
      <c r="C132" s="2" t="str">
        <f>_xlfn.CONCAT(MONTH('Rates Database'!C131),"-",'Rates Database'!B131,"-",'Rates Database'!E131,"-",'Rates Database'!G131,"-",'Rates Database'!J131)</f>
        <v>1-2024-Eversource_WMA-Residential-Pension Adjustment Factor (PCA)</v>
      </c>
      <c r="D132" s="2">
        <f t="shared" si="1"/>
        <v>1</v>
      </c>
    </row>
    <row r="133" spans="2:4" ht="13.8" x14ac:dyDescent="0.2">
      <c r="B133" s="18">
        <v>130</v>
      </c>
      <c r="C133" s="2" t="str">
        <f>_xlfn.CONCAT(MONTH('Rates Database'!C132),"-",'Rates Database'!B132,"-",'Rates Database'!E132,"-",'Rates Database'!G132,"-",'Rates Database'!J132)</f>
        <v>12-2023-Eversource_WMA-Residential-Pension Adjustment Factor (PCA)</v>
      </c>
      <c r="D133" s="2">
        <f t="shared" ref="D133:D196" si="2">COUNTIF($C$4:$C$10092,C133)</f>
        <v>1</v>
      </c>
    </row>
    <row r="134" spans="2:4" ht="13.8" x14ac:dyDescent="0.2">
      <c r="B134" s="18">
        <v>131</v>
      </c>
      <c r="C134" s="2" t="str">
        <f>_xlfn.CONCAT(MONTH('Rates Database'!C133),"-",'Rates Database'!B133,"-",'Rates Database'!E133,"-",'Rates Database'!G133,"-",'Rates Database'!J133)</f>
        <v>11-2023-Eversource_WMA-Residential-Pension Adjustment Factor (PCA)</v>
      </c>
      <c r="D134" s="2">
        <f t="shared" si="2"/>
        <v>1</v>
      </c>
    </row>
    <row r="135" spans="2:4" ht="13.8" x14ac:dyDescent="0.2">
      <c r="B135" s="18">
        <v>132</v>
      </c>
      <c r="C135" s="2" t="str">
        <f>_xlfn.CONCAT(MONTH('Rates Database'!C134),"-",'Rates Database'!B134,"-",'Rates Database'!E134,"-",'Rates Database'!G134,"-",'Rates Database'!J134)</f>
        <v>10-2023-Eversource_WMA-Residential-Pension Adjustment Factor (PCA)</v>
      </c>
      <c r="D135" s="2">
        <f t="shared" si="2"/>
        <v>1</v>
      </c>
    </row>
    <row r="136" spans="2:4" ht="13.8" x14ac:dyDescent="0.2">
      <c r="B136" s="18">
        <v>133</v>
      </c>
      <c r="C136" s="2" t="str">
        <f>_xlfn.CONCAT(MONTH('Rates Database'!C135),"-",'Rates Database'!B135,"-",'Rates Database'!E135,"-",'Rates Database'!G135,"-",'Rates Database'!J135)</f>
        <v>9-2023-Eversource_WMA-Residential-Pension Adjustment Factor (PCA)</v>
      </c>
      <c r="D136" s="2">
        <f t="shared" si="2"/>
        <v>1</v>
      </c>
    </row>
    <row r="137" spans="2:4" ht="13.8" x14ac:dyDescent="0.2">
      <c r="B137" s="18">
        <v>134</v>
      </c>
      <c r="C137" s="2" t="str">
        <f>_xlfn.CONCAT(MONTH('Rates Database'!C136),"-",'Rates Database'!B136,"-",'Rates Database'!E136,"-",'Rates Database'!G136,"-",'Rates Database'!J136)</f>
        <v>8-2023-Eversource_WMA-Residential-Pension Adjustment Factor (PCA)</v>
      </c>
      <c r="D137" s="2">
        <f t="shared" si="2"/>
        <v>1</v>
      </c>
    </row>
    <row r="138" spans="2:4" ht="13.8" x14ac:dyDescent="0.2">
      <c r="B138" s="18">
        <v>135</v>
      </c>
      <c r="C138" s="2" t="str">
        <f>_xlfn.CONCAT(MONTH('Rates Database'!C137),"-",'Rates Database'!B137,"-",'Rates Database'!E137,"-",'Rates Database'!G137,"-",'Rates Database'!J137)</f>
        <v>7-2023-Eversource_WMA-Residential-Pension Adjustment Factor (PCA)</v>
      </c>
      <c r="D138" s="2">
        <f t="shared" si="2"/>
        <v>1</v>
      </c>
    </row>
    <row r="139" spans="2:4" ht="13.8" x14ac:dyDescent="0.2">
      <c r="B139" s="18">
        <v>136</v>
      </c>
      <c r="C139" s="2" t="str">
        <f>_xlfn.CONCAT(MONTH('Rates Database'!C138),"-",'Rates Database'!B138,"-",'Rates Database'!E138,"-",'Rates Database'!G138,"-",'Rates Database'!J138)</f>
        <v>6-2023-Eversource_WMA-Residential-Pension Adjustment Factor (PCA)</v>
      </c>
      <c r="D139" s="2">
        <f t="shared" si="2"/>
        <v>1</v>
      </c>
    </row>
    <row r="140" spans="2:4" ht="13.8" x14ac:dyDescent="0.2">
      <c r="B140" s="18">
        <v>137</v>
      </c>
      <c r="C140" s="2" t="str">
        <f>_xlfn.CONCAT(MONTH('Rates Database'!C139),"-",'Rates Database'!B139,"-",'Rates Database'!E139,"-",'Rates Database'!G139,"-",'Rates Database'!J139)</f>
        <v>5-2023-Eversource_WMA-Residential-Pension Adjustment Factor (PCA)</v>
      </c>
      <c r="D140" s="2">
        <f t="shared" si="2"/>
        <v>1</v>
      </c>
    </row>
    <row r="141" spans="2:4" ht="13.8" x14ac:dyDescent="0.2">
      <c r="B141" s="18">
        <v>138</v>
      </c>
      <c r="C141" s="2" t="str">
        <f>_xlfn.CONCAT(MONTH('Rates Database'!C140),"-",'Rates Database'!B140,"-",'Rates Database'!E140,"-",'Rates Database'!G140,"-",'Rates Database'!J140)</f>
        <v>4-2023-Eversource_WMA-Residential-Pension Adjustment Factor (PCA)</v>
      </c>
      <c r="D141" s="2">
        <f t="shared" si="2"/>
        <v>1</v>
      </c>
    </row>
    <row r="142" spans="2:4" ht="13.8" x14ac:dyDescent="0.2">
      <c r="B142" s="18">
        <v>139</v>
      </c>
      <c r="C142" s="2" t="str">
        <f>_xlfn.CONCAT(MONTH('Rates Database'!C141),"-",'Rates Database'!B141,"-",'Rates Database'!E141,"-",'Rates Database'!G141,"-",'Rates Database'!J141)</f>
        <v>3-2023-Eversource_WMA-Residential-Pension Adjustment Factor (PCA)</v>
      </c>
      <c r="D142" s="2">
        <f t="shared" si="2"/>
        <v>1</v>
      </c>
    </row>
    <row r="143" spans="2:4" ht="13.8" x14ac:dyDescent="0.2">
      <c r="B143" s="18">
        <v>140</v>
      </c>
      <c r="C143" s="2" t="str">
        <f>_xlfn.CONCAT(MONTH('Rates Database'!C142),"-",'Rates Database'!B142,"-",'Rates Database'!E142,"-",'Rates Database'!G142,"-",'Rates Database'!J142)</f>
        <v>2-2023-Eversource_WMA-Residential-Pension Adjustment Factor (PCA)</v>
      </c>
      <c r="D143" s="2">
        <f t="shared" si="2"/>
        <v>1</v>
      </c>
    </row>
    <row r="144" spans="2:4" ht="13.8" x14ac:dyDescent="0.2">
      <c r="B144" s="18">
        <v>141</v>
      </c>
      <c r="C144" s="2" t="str">
        <f>_xlfn.CONCAT(MONTH('Rates Database'!C143),"-",'Rates Database'!B143,"-",'Rates Database'!E143,"-",'Rates Database'!G143,"-",'Rates Database'!J143)</f>
        <v>1-2023-Eversource_WMA-Residential-Pension Adjustment Factor (PCA)</v>
      </c>
      <c r="D144" s="2">
        <f t="shared" si="2"/>
        <v>1</v>
      </c>
    </row>
    <row r="145" spans="2:4" ht="13.8" x14ac:dyDescent="0.2">
      <c r="B145" s="18">
        <v>142</v>
      </c>
      <c r="C145" s="2" t="str">
        <f>_xlfn.CONCAT(MONTH('Rates Database'!C144),"-",'Rates Database'!B144,"-",'Rates Database'!E144,"-",'Rates Database'!G144,"-",'Rates Database'!J144)</f>
        <v>12-2022-Eversource_WMA-Residential-Pension Adjustment Factor (PCA)</v>
      </c>
      <c r="D145" s="2">
        <f t="shared" si="2"/>
        <v>1</v>
      </c>
    </row>
    <row r="146" spans="2:4" ht="13.8" x14ac:dyDescent="0.2">
      <c r="B146" s="18">
        <v>143</v>
      </c>
      <c r="C146" s="2" t="str">
        <f>_xlfn.CONCAT(MONTH('Rates Database'!C145),"-",'Rates Database'!B145,"-",'Rates Database'!E145,"-",'Rates Database'!G145,"-",'Rates Database'!J145)</f>
        <v>11-2022-Eversource_WMA-Residential-Pension Adjustment Factor (PCA)</v>
      </c>
      <c r="D146" s="2">
        <f t="shared" si="2"/>
        <v>1</v>
      </c>
    </row>
    <row r="147" spans="2:4" ht="13.8" x14ac:dyDescent="0.2">
      <c r="B147" s="18">
        <v>144</v>
      </c>
      <c r="C147" s="2" t="str">
        <f>_xlfn.CONCAT(MONTH('Rates Database'!C146),"-",'Rates Database'!B146,"-",'Rates Database'!E146,"-",'Rates Database'!G146,"-",'Rates Database'!J146)</f>
        <v>10-2022-Eversource_WMA-Residential-Pension Adjustment Factor (PCA)</v>
      </c>
      <c r="D147" s="2">
        <f t="shared" si="2"/>
        <v>1</v>
      </c>
    </row>
    <row r="148" spans="2:4" ht="13.8" x14ac:dyDescent="0.2">
      <c r="B148" s="18">
        <v>145</v>
      </c>
      <c r="C148" s="2" t="str">
        <f>_xlfn.CONCAT(MONTH('Rates Database'!C147),"-",'Rates Database'!B147,"-",'Rates Database'!E147,"-",'Rates Database'!G147,"-",'Rates Database'!J147)</f>
        <v>9-2022-Eversource_WMA-Residential-Pension Adjustment Factor (PCA)</v>
      </c>
      <c r="D148" s="2">
        <f t="shared" si="2"/>
        <v>1</v>
      </c>
    </row>
    <row r="149" spans="2:4" ht="13.8" x14ac:dyDescent="0.2">
      <c r="B149" s="18">
        <v>146</v>
      </c>
      <c r="C149" s="2" t="str">
        <f>_xlfn.CONCAT(MONTH('Rates Database'!C148),"-",'Rates Database'!B148,"-",'Rates Database'!E148,"-",'Rates Database'!G148,"-",'Rates Database'!J148)</f>
        <v>8-2022-Eversource_WMA-Residential-Pension Adjustment Factor (PCA)</v>
      </c>
      <c r="D149" s="2">
        <f t="shared" si="2"/>
        <v>1</v>
      </c>
    </row>
    <row r="150" spans="2:4" ht="13.8" x14ac:dyDescent="0.2">
      <c r="B150" s="18">
        <v>147</v>
      </c>
      <c r="C150" s="2" t="str">
        <f>_xlfn.CONCAT(MONTH('Rates Database'!C149),"-",'Rates Database'!B149,"-",'Rates Database'!E149,"-",'Rates Database'!G149,"-",'Rates Database'!J149)</f>
        <v>7-2022-Eversource_WMA-Residential-Pension Adjustment Factor (PCA)</v>
      </c>
      <c r="D150" s="2">
        <f t="shared" si="2"/>
        <v>1</v>
      </c>
    </row>
    <row r="151" spans="2:4" ht="13.8" x14ac:dyDescent="0.2">
      <c r="B151" s="18">
        <v>148</v>
      </c>
      <c r="C151" s="2" t="str">
        <f>_xlfn.CONCAT(MONTH('Rates Database'!C150),"-",'Rates Database'!B150,"-",'Rates Database'!E150,"-",'Rates Database'!G150,"-",'Rates Database'!J150)</f>
        <v>6-2022-Eversource_WMA-Residential-Pension Adjustment Factor (PCA)</v>
      </c>
      <c r="D151" s="2">
        <f t="shared" si="2"/>
        <v>1</v>
      </c>
    </row>
    <row r="152" spans="2:4" ht="13.8" x14ac:dyDescent="0.2">
      <c r="B152" s="18">
        <v>149</v>
      </c>
      <c r="C152" s="2" t="str">
        <f>_xlfn.CONCAT(MONTH('Rates Database'!C151),"-",'Rates Database'!B151,"-",'Rates Database'!E151,"-",'Rates Database'!G151,"-",'Rates Database'!J151)</f>
        <v>5-2022-Eversource_WMA-Residential-Pension Adjustment Factor (PCA)</v>
      </c>
      <c r="D152" s="2">
        <f t="shared" si="2"/>
        <v>1</v>
      </c>
    </row>
    <row r="153" spans="2:4" ht="13.8" x14ac:dyDescent="0.2">
      <c r="B153" s="18">
        <v>150</v>
      </c>
      <c r="C153" s="2" t="str">
        <f>_xlfn.CONCAT(MONTH('Rates Database'!C152),"-",'Rates Database'!B152,"-",'Rates Database'!E152,"-",'Rates Database'!G152,"-",'Rates Database'!J152)</f>
        <v>4-2022-Eversource_WMA-Residential-Pension Adjustment Factor (PCA)</v>
      </c>
      <c r="D153" s="2">
        <f t="shared" si="2"/>
        <v>1</v>
      </c>
    </row>
    <row r="154" spans="2:4" ht="13.8" x14ac:dyDescent="0.2">
      <c r="B154" s="18">
        <v>151</v>
      </c>
      <c r="C154" s="2" t="str">
        <f>_xlfn.CONCAT(MONTH('Rates Database'!C153),"-",'Rates Database'!B153,"-",'Rates Database'!E153,"-",'Rates Database'!G153,"-",'Rates Database'!J153)</f>
        <v>3-2022-Eversource_WMA-Residential-Pension Adjustment Factor (PCA)</v>
      </c>
      <c r="D154" s="2">
        <f t="shared" si="2"/>
        <v>1</v>
      </c>
    </row>
    <row r="155" spans="2:4" ht="13.8" x14ac:dyDescent="0.2">
      <c r="B155" s="18">
        <v>152</v>
      </c>
      <c r="C155" s="2" t="str">
        <f>_xlfn.CONCAT(MONTH('Rates Database'!C154),"-",'Rates Database'!B154,"-",'Rates Database'!E154,"-",'Rates Database'!G154,"-",'Rates Database'!J154)</f>
        <v>2-2022-Eversource_WMA-Residential-Pension Adjustment Factor (PCA)</v>
      </c>
      <c r="D155" s="2">
        <f t="shared" si="2"/>
        <v>1</v>
      </c>
    </row>
    <row r="156" spans="2:4" ht="13.8" x14ac:dyDescent="0.2">
      <c r="B156" s="18">
        <v>153</v>
      </c>
      <c r="C156" s="2" t="str">
        <f>_xlfn.CONCAT(MONTH('Rates Database'!C155),"-",'Rates Database'!B155,"-",'Rates Database'!E155,"-",'Rates Database'!G155,"-",'Rates Database'!J155)</f>
        <v>1-2022-Eversource_WMA-Residential-Pension Adjustment Factor (PCA)</v>
      </c>
      <c r="D156" s="2">
        <f t="shared" si="2"/>
        <v>1</v>
      </c>
    </row>
    <row r="157" spans="2:4" ht="13.8" x14ac:dyDescent="0.2">
      <c r="B157" s="18">
        <v>154</v>
      </c>
      <c r="C157" s="2" t="str">
        <f>_xlfn.CONCAT(MONTH('Rates Database'!C156),"-",'Rates Database'!B156,"-",'Rates Database'!E156,"-",'Rates Database'!G156,"-",'Rates Database'!J156)</f>
        <v>12-2021-Eversource_WMA-Residential-Pension Adjustment Factor (PCA)</v>
      </c>
      <c r="D157" s="2">
        <f t="shared" si="2"/>
        <v>1</v>
      </c>
    </row>
    <row r="158" spans="2:4" ht="13.8" x14ac:dyDescent="0.2">
      <c r="B158" s="18">
        <v>155</v>
      </c>
      <c r="C158" s="2" t="str">
        <f>_xlfn.CONCAT(MONTH('Rates Database'!C157),"-",'Rates Database'!B157,"-",'Rates Database'!E157,"-",'Rates Database'!G157,"-",'Rates Database'!J157)</f>
        <v>11-2021-Eversource_WMA-Residential-Pension Adjustment Factor (PCA)</v>
      </c>
      <c r="D158" s="2">
        <f t="shared" si="2"/>
        <v>1</v>
      </c>
    </row>
    <row r="159" spans="2:4" ht="13.8" x14ac:dyDescent="0.2">
      <c r="B159" s="18">
        <v>156</v>
      </c>
      <c r="C159" s="2" t="str">
        <f>_xlfn.CONCAT(MONTH('Rates Database'!C158),"-",'Rates Database'!B158,"-",'Rates Database'!E158,"-",'Rates Database'!G158,"-",'Rates Database'!J158)</f>
        <v>10-2021-Eversource_WMA-Residential-Pension Adjustment Factor (PCA)</v>
      </c>
      <c r="D159" s="2">
        <f t="shared" si="2"/>
        <v>1</v>
      </c>
    </row>
    <row r="160" spans="2:4" ht="13.8" x14ac:dyDescent="0.2">
      <c r="B160" s="18">
        <v>157</v>
      </c>
      <c r="C160" s="2" t="str">
        <f>_xlfn.CONCAT(MONTH('Rates Database'!C159),"-",'Rates Database'!B159,"-",'Rates Database'!E159,"-",'Rates Database'!G159,"-",'Rates Database'!J159)</f>
        <v>9-2021-Eversource_WMA-Residential-Pension Adjustment Factor (PCA)</v>
      </c>
      <c r="D160" s="2">
        <f t="shared" si="2"/>
        <v>1</v>
      </c>
    </row>
    <row r="161" spans="2:4" ht="13.8" x14ac:dyDescent="0.2">
      <c r="B161" s="18">
        <v>158</v>
      </c>
      <c r="C161" s="2" t="str">
        <f>_xlfn.CONCAT(MONTH('Rates Database'!C160),"-",'Rates Database'!B160,"-",'Rates Database'!E160,"-",'Rates Database'!G160,"-",'Rates Database'!J160)</f>
        <v>8-2021-Eversource_WMA-Residential-Pension Adjustment Factor (PCA)</v>
      </c>
      <c r="D161" s="2">
        <f t="shared" si="2"/>
        <v>1</v>
      </c>
    </row>
    <row r="162" spans="2:4" ht="13.8" x14ac:dyDescent="0.2">
      <c r="B162" s="18">
        <v>159</v>
      </c>
      <c r="C162" s="2" t="str">
        <f>_xlfn.CONCAT(MONTH('Rates Database'!C161),"-",'Rates Database'!B161,"-",'Rates Database'!E161,"-",'Rates Database'!G161,"-",'Rates Database'!J161)</f>
        <v>7-2021-Eversource_WMA-Residential-Pension Adjustment Factor (PCA)</v>
      </c>
      <c r="D162" s="2">
        <f t="shared" si="2"/>
        <v>1</v>
      </c>
    </row>
    <row r="163" spans="2:4" ht="13.8" x14ac:dyDescent="0.2">
      <c r="B163" s="18">
        <v>160</v>
      </c>
      <c r="C163" s="2" t="str">
        <f>_xlfn.CONCAT(MONTH('Rates Database'!C162),"-",'Rates Database'!B162,"-",'Rates Database'!E162,"-",'Rates Database'!G162,"-",'Rates Database'!J162)</f>
        <v>6-2021-Eversource_WMA-Residential-Pension Adjustment Factor (PCA)</v>
      </c>
      <c r="D163" s="2">
        <f t="shared" si="2"/>
        <v>1</v>
      </c>
    </row>
    <row r="164" spans="2:4" ht="13.8" x14ac:dyDescent="0.2">
      <c r="B164" s="18">
        <v>161</v>
      </c>
      <c r="C164" s="2" t="str">
        <f>_xlfn.CONCAT(MONTH('Rates Database'!C163),"-",'Rates Database'!B163,"-",'Rates Database'!E163,"-",'Rates Database'!G163,"-",'Rates Database'!J163)</f>
        <v>5-2021-Eversource_WMA-Residential-Pension Adjustment Factor (PCA)</v>
      </c>
      <c r="D164" s="2">
        <f t="shared" si="2"/>
        <v>1</v>
      </c>
    </row>
    <row r="165" spans="2:4" ht="13.8" x14ac:dyDescent="0.2">
      <c r="B165" s="18">
        <v>162</v>
      </c>
      <c r="C165" s="2" t="str">
        <f>_xlfn.CONCAT(MONTH('Rates Database'!C164),"-",'Rates Database'!B164,"-",'Rates Database'!E164,"-",'Rates Database'!G164,"-",'Rates Database'!J164)</f>
        <v>4-2021-Eversource_WMA-Residential-Pension Adjustment Factor (PCA)</v>
      </c>
      <c r="D165" s="2">
        <f t="shared" si="2"/>
        <v>1</v>
      </c>
    </row>
    <row r="166" spans="2:4" ht="13.8" x14ac:dyDescent="0.2">
      <c r="B166" s="18">
        <v>163</v>
      </c>
      <c r="C166" s="2" t="str">
        <f>_xlfn.CONCAT(MONTH('Rates Database'!C165),"-",'Rates Database'!B165,"-",'Rates Database'!E165,"-",'Rates Database'!G165,"-",'Rates Database'!J165)</f>
        <v>3-2021-Eversource_WMA-Residential-Pension Adjustment Factor (PCA)</v>
      </c>
      <c r="D166" s="2">
        <f t="shared" si="2"/>
        <v>1</v>
      </c>
    </row>
    <row r="167" spans="2:4" ht="13.8" x14ac:dyDescent="0.2">
      <c r="B167" s="18">
        <v>164</v>
      </c>
      <c r="C167" s="2" t="str">
        <f>_xlfn.CONCAT(MONTH('Rates Database'!C166),"-",'Rates Database'!B166,"-",'Rates Database'!E166,"-",'Rates Database'!G166,"-",'Rates Database'!J166)</f>
        <v>2-2021-Eversource_WMA-Residential-Pension Adjustment Factor (PCA)</v>
      </c>
      <c r="D167" s="2">
        <f t="shared" si="2"/>
        <v>1</v>
      </c>
    </row>
    <row r="168" spans="2:4" ht="13.8" x14ac:dyDescent="0.2">
      <c r="B168" s="18">
        <v>165</v>
      </c>
      <c r="C168" s="2" t="str">
        <f>_xlfn.CONCAT(MONTH('Rates Database'!C167),"-",'Rates Database'!B167,"-",'Rates Database'!E167,"-",'Rates Database'!G167,"-",'Rates Database'!J167)</f>
        <v>1-2021-Eversource_WMA-Residential-Pension Adjustment Factor (PCA)</v>
      </c>
      <c r="D168" s="2">
        <f t="shared" si="2"/>
        <v>1</v>
      </c>
    </row>
    <row r="169" spans="2:4" ht="13.8" x14ac:dyDescent="0.2">
      <c r="B169" s="18">
        <v>166</v>
      </c>
      <c r="C169" s="2" t="str">
        <f>_xlfn.CONCAT(MONTH('Rates Database'!C168),"-",'Rates Database'!B168,"-",'Rates Database'!E168,"-",'Rates Database'!G168,"-",'Rates Database'!J168)</f>
        <v>12-2020-Eversource_WMA-Residential-Pension Adjustment Factor (PCA)</v>
      </c>
      <c r="D169" s="2">
        <f t="shared" si="2"/>
        <v>1</v>
      </c>
    </row>
    <row r="170" spans="2:4" ht="13.8" x14ac:dyDescent="0.2">
      <c r="B170" s="18">
        <v>167</v>
      </c>
      <c r="C170" s="2" t="str">
        <f>_xlfn.CONCAT(MONTH('Rates Database'!C169),"-",'Rates Database'!B169,"-",'Rates Database'!E169,"-",'Rates Database'!G169,"-",'Rates Database'!J169)</f>
        <v>11-2020-Eversource_WMA-Residential-Pension Adjustment Factor (PCA)</v>
      </c>
      <c r="D170" s="2">
        <f t="shared" si="2"/>
        <v>1</v>
      </c>
    </row>
    <row r="171" spans="2:4" ht="13.8" x14ac:dyDescent="0.2">
      <c r="B171" s="18">
        <v>168</v>
      </c>
      <c r="C171" s="2" t="str">
        <f>_xlfn.CONCAT(MONTH('Rates Database'!C170),"-",'Rates Database'!B170,"-",'Rates Database'!E170,"-",'Rates Database'!G170,"-",'Rates Database'!J170)</f>
        <v>10-2020-Eversource_WMA-Residential-Pension Adjustment Factor (PCA)</v>
      </c>
      <c r="D171" s="2">
        <f t="shared" si="2"/>
        <v>1</v>
      </c>
    </row>
    <row r="172" spans="2:4" ht="13.8" x14ac:dyDescent="0.2">
      <c r="B172" s="18">
        <v>169</v>
      </c>
      <c r="C172" s="2" t="str">
        <f>_xlfn.CONCAT(MONTH('Rates Database'!C171),"-",'Rates Database'!B171,"-",'Rates Database'!E171,"-",'Rates Database'!G171,"-",'Rates Database'!J171)</f>
        <v>9-2020-Eversource_WMA-Residential-Pension Adjustment Factor (PCA)</v>
      </c>
      <c r="D172" s="2">
        <f t="shared" si="2"/>
        <v>1</v>
      </c>
    </row>
    <row r="173" spans="2:4" ht="13.8" x14ac:dyDescent="0.2">
      <c r="B173" s="18">
        <v>170</v>
      </c>
      <c r="C173" s="2" t="str">
        <f>_xlfn.CONCAT(MONTH('Rates Database'!C172),"-",'Rates Database'!B172,"-",'Rates Database'!E172,"-",'Rates Database'!G172,"-",'Rates Database'!J172)</f>
        <v>8-2020-Eversource_WMA-Residential-Pension Adjustment Factor (PCA)</v>
      </c>
      <c r="D173" s="2">
        <f t="shared" si="2"/>
        <v>1</v>
      </c>
    </row>
    <row r="174" spans="2:4" ht="13.8" x14ac:dyDescent="0.2">
      <c r="B174" s="18">
        <v>171</v>
      </c>
      <c r="C174" s="2" t="str">
        <f>_xlfn.CONCAT(MONTH('Rates Database'!C173),"-",'Rates Database'!B173,"-",'Rates Database'!E173,"-",'Rates Database'!G173,"-",'Rates Database'!J173)</f>
        <v>7-2020-Eversource_WMA-Residential-Pension Adjustment Factor (PCA)</v>
      </c>
      <c r="D174" s="2">
        <f t="shared" si="2"/>
        <v>1</v>
      </c>
    </row>
    <row r="175" spans="2:4" ht="13.8" x14ac:dyDescent="0.2">
      <c r="B175" s="18">
        <v>172</v>
      </c>
      <c r="C175" s="2" t="str">
        <f>_xlfn.CONCAT(MONTH('Rates Database'!C174),"-",'Rates Database'!B174,"-",'Rates Database'!E174,"-",'Rates Database'!G174,"-",'Rates Database'!J174)</f>
        <v>6-2020-Eversource_WMA-Residential-Pension Adjustment Factor (PCA)</v>
      </c>
      <c r="D175" s="2">
        <f t="shared" si="2"/>
        <v>1</v>
      </c>
    </row>
    <row r="176" spans="2:4" ht="13.8" x14ac:dyDescent="0.2">
      <c r="B176" s="18">
        <v>173</v>
      </c>
      <c r="C176" s="2" t="str">
        <f>_xlfn.CONCAT(MONTH('Rates Database'!C175),"-",'Rates Database'!B175,"-",'Rates Database'!E175,"-",'Rates Database'!G175,"-",'Rates Database'!J175)</f>
        <v>5-2020-Eversource_WMA-Residential-Pension Adjustment Factor (PCA)</v>
      </c>
      <c r="D176" s="2">
        <f t="shared" si="2"/>
        <v>1</v>
      </c>
    </row>
    <row r="177" spans="2:4" ht="13.8" x14ac:dyDescent="0.2">
      <c r="B177" s="18">
        <v>174</v>
      </c>
      <c r="C177" s="2" t="str">
        <f>_xlfn.CONCAT(MONTH('Rates Database'!C176),"-",'Rates Database'!B176,"-",'Rates Database'!E176,"-",'Rates Database'!G176,"-",'Rates Database'!J176)</f>
        <v>4-2020-Eversource_WMA-Residential-Pension Adjustment Factor (PCA)</v>
      </c>
      <c r="D177" s="2">
        <f t="shared" si="2"/>
        <v>1</v>
      </c>
    </row>
    <row r="178" spans="2:4" ht="13.8" x14ac:dyDescent="0.2">
      <c r="B178" s="18">
        <v>175</v>
      </c>
      <c r="C178" s="2" t="str">
        <f>_xlfn.CONCAT(MONTH('Rates Database'!C177),"-",'Rates Database'!B177,"-",'Rates Database'!E177,"-",'Rates Database'!G177,"-",'Rates Database'!J177)</f>
        <v>3-2020-Eversource_WMA-Residential-Pension Adjustment Factor (PCA)</v>
      </c>
      <c r="D178" s="2">
        <f t="shared" si="2"/>
        <v>1</v>
      </c>
    </row>
    <row r="179" spans="2:4" ht="13.8" x14ac:dyDescent="0.2">
      <c r="B179" s="18">
        <v>176</v>
      </c>
      <c r="C179" s="2" t="str">
        <f>_xlfn.CONCAT(MONTH('Rates Database'!C178),"-",'Rates Database'!B178,"-",'Rates Database'!E178,"-",'Rates Database'!G178,"-",'Rates Database'!J178)</f>
        <v>2-2020-Eversource_WMA-Residential-Pension Adjustment Factor (PCA)</v>
      </c>
      <c r="D179" s="2">
        <f t="shared" si="2"/>
        <v>1</v>
      </c>
    </row>
    <row r="180" spans="2:4" ht="13.8" x14ac:dyDescent="0.2">
      <c r="B180" s="18">
        <v>177</v>
      </c>
      <c r="C180" s="2" t="str">
        <f>_xlfn.CONCAT(MONTH('Rates Database'!C179),"-",'Rates Database'!B179,"-",'Rates Database'!E179,"-",'Rates Database'!G179,"-",'Rates Database'!J179)</f>
        <v>1-2020-Eversource_WMA-Residential-Pension Adjustment Factor (PCA)</v>
      </c>
      <c r="D180" s="2">
        <f t="shared" si="2"/>
        <v>1</v>
      </c>
    </row>
    <row r="181" spans="2:4" ht="13.8" x14ac:dyDescent="0.2">
      <c r="B181" s="18">
        <v>178</v>
      </c>
      <c r="C181" s="2" t="str">
        <f>_xlfn.CONCAT(MONTH('Rates Database'!C180),"-",'Rates Database'!B180,"-",'Rates Database'!E180,"-",'Rates Database'!G180,"-",'Rates Database'!J180)</f>
        <v>12-2019-Eversource_WMA-Residential-Pension Adjustment Factor (PCA)</v>
      </c>
      <c r="D181" s="2">
        <f t="shared" si="2"/>
        <v>1</v>
      </c>
    </row>
    <row r="182" spans="2:4" ht="13.8" x14ac:dyDescent="0.2">
      <c r="B182" s="18">
        <v>179</v>
      </c>
      <c r="C182" s="2" t="str">
        <f>_xlfn.CONCAT(MONTH('Rates Database'!C181),"-",'Rates Database'!B181,"-",'Rates Database'!E181,"-",'Rates Database'!G181,"-",'Rates Database'!J181)</f>
        <v>11-2019-Eversource_WMA-Residential-Pension Adjustment Factor (PCA)</v>
      </c>
      <c r="D182" s="2">
        <f t="shared" si="2"/>
        <v>1</v>
      </c>
    </row>
    <row r="183" spans="2:4" ht="13.8" x14ac:dyDescent="0.2">
      <c r="B183" s="18">
        <v>180</v>
      </c>
      <c r="C183" s="2" t="str">
        <f>_xlfn.CONCAT(MONTH('Rates Database'!C182),"-",'Rates Database'!B182,"-",'Rates Database'!E182,"-",'Rates Database'!G182,"-",'Rates Database'!J182)</f>
        <v>10-2019-Eversource_WMA-Residential-Pension Adjustment Factor (PCA)</v>
      </c>
      <c r="D183" s="2">
        <f t="shared" si="2"/>
        <v>1</v>
      </c>
    </row>
    <row r="184" spans="2:4" ht="13.8" x14ac:dyDescent="0.2">
      <c r="B184" s="18">
        <v>181</v>
      </c>
      <c r="C184" s="2" t="str">
        <f>_xlfn.CONCAT(MONTH('Rates Database'!C183),"-",'Rates Database'!B183,"-",'Rates Database'!E183,"-",'Rates Database'!G183,"-",'Rates Database'!J183)</f>
        <v>9-2019-Eversource_WMA-Residential-Pension Adjustment Factor (PCA)</v>
      </c>
      <c r="D184" s="2">
        <f t="shared" si="2"/>
        <v>1</v>
      </c>
    </row>
    <row r="185" spans="2:4" ht="13.8" x14ac:dyDescent="0.2">
      <c r="B185" s="18">
        <v>182</v>
      </c>
      <c r="C185" s="2" t="str">
        <f>_xlfn.CONCAT(MONTH('Rates Database'!C184),"-",'Rates Database'!B184,"-",'Rates Database'!E184,"-",'Rates Database'!G184,"-",'Rates Database'!J184)</f>
        <v>8-2019-Eversource_WMA-Residential-Pension Adjustment Factor (PCA)</v>
      </c>
      <c r="D185" s="2">
        <f t="shared" si="2"/>
        <v>1</v>
      </c>
    </row>
    <row r="186" spans="2:4" ht="13.8" x14ac:dyDescent="0.2">
      <c r="B186" s="18">
        <v>183</v>
      </c>
      <c r="C186" s="2" t="str">
        <f>_xlfn.CONCAT(MONTH('Rates Database'!C185),"-",'Rates Database'!B185,"-",'Rates Database'!E185,"-",'Rates Database'!G185,"-",'Rates Database'!J185)</f>
        <v>7-2019-Eversource_WMA-Residential-Pension Adjustment Factor (PCA)</v>
      </c>
      <c r="D186" s="2">
        <f t="shared" si="2"/>
        <v>1</v>
      </c>
    </row>
    <row r="187" spans="2:4" ht="13.8" x14ac:dyDescent="0.2">
      <c r="B187" s="18">
        <v>184</v>
      </c>
      <c r="C187" s="2" t="str">
        <f>_xlfn.CONCAT(MONTH('Rates Database'!C186),"-",'Rates Database'!B186,"-",'Rates Database'!E186,"-",'Rates Database'!G186,"-",'Rates Database'!J186)</f>
        <v>6-2019-Eversource_WMA-Residential-Pension Adjustment Factor (PCA)</v>
      </c>
      <c r="D187" s="2">
        <f t="shared" si="2"/>
        <v>1</v>
      </c>
    </row>
    <row r="188" spans="2:4" ht="13.8" x14ac:dyDescent="0.2">
      <c r="B188" s="18">
        <v>185</v>
      </c>
      <c r="C188" s="2" t="str">
        <f>_xlfn.CONCAT(MONTH('Rates Database'!C187),"-",'Rates Database'!B187,"-",'Rates Database'!E187,"-",'Rates Database'!G187,"-",'Rates Database'!J187)</f>
        <v>5-2019-Eversource_WMA-Residential-Pension Adjustment Factor (PCA)</v>
      </c>
      <c r="D188" s="2">
        <f t="shared" si="2"/>
        <v>1</v>
      </c>
    </row>
    <row r="189" spans="2:4" ht="13.8" x14ac:dyDescent="0.2">
      <c r="B189" s="18">
        <v>186</v>
      </c>
      <c r="C189" s="2" t="str">
        <f>_xlfn.CONCAT(MONTH('Rates Database'!C188),"-",'Rates Database'!B188,"-",'Rates Database'!E188,"-",'Rates Database'!G188,"-",'Rates Database'!J188)</f>
        <v>4-2019-Eversource_WMA-Residential-Pension Adjustment Factor (PCA)</v>
      </c>
      <c r="D189" s="2">
        <f t="shared" si="2"/>
        <v>1</v>
      </c>
    </row>
    <row r="190" spans="2:4" ht="13.8" x14ac:dyDescent="0.2">
      <c r="B190" s="18">
        <v>187</v>
      </c>
      <c r="C190" s="2" t="str">
        <f>_xlfn.CONCAT(MONTH('Rates Database'!C189),"-",'Rates Database'!B189,"-",'Rates Database'!E189,"-",'Rates Database'!G189,"-",'Rates Database'!J189)</f>
        <v>3-2019-Eversource_WMA-Residential-Pension Adjustment Factor (PCA)</v>
      </c>
      <c r="D190" s="2">
        <f t="shared" si="2"/>
        <v>1</v>
      </c>
    </row>
    <row r="191" spans="2:4" ht="13.8" x14ac:dyDescent="0.2">
      <c r="B191" s="18">
        <v>188</v>
      </c>
      <c r="C191" s="2" t="str">
        <f>_xlfn.CONCAT(MONTH('Rates Database'!C190),"-",'Rates Database'!B190,"-",'Rates Database'!E190,"-",'Rates Database'!G190,"-",'Rates Database'!J190)</f>
        <v>2-2019-Eversource_WMA-Residential-Pension Adjustment Factor (PCA)</v>
      </c>
      <c r="D191" s="2">
        <f t="shared" si="2"/>
        <v>1</v>
      </c>
    </row>
    <row r="192" spans="2:4" ht="13.8" x14ac:dyDescent="0.2">
      <c r="B192" s="18">
        <v>189</v>
      </c>
      <c r="C192" s="2" t="str">
        <f>_xlfn.CONCAT(MONTH('Rates Database'!C191),"-",'Rates Database'!B191,"-",'Rates Database'!E191,"-",'Rates Database'!G191,"-",'Rates Database'!J191)</f>
        <v>1-2019-Eversource_WMA-Residential-Pension Adjustment Factor (PCA)</v>
      </c>
      <c r="D192" s="2">
        <f t="shared" si="2"/>
        <v>1</v>
      </c>
    </row>
    <row r="193" spans="2:4" ht="13.8" x14ac:dyDescent="0.2">
      <c r="B193" s="18">
        <v>190</v>
      </c>
      <c r="C193" s="2" t="str">
        <f>_xlfn.CONCAT(MONTH('Rates Database'!C192),"-",'Rates Database'!B192,"-",'Rates Database'!E192,"-",'Rates Database'!G192,"-",'Rates Database'!J192)</f>
        <v>3-2024-Eversource_WMA-Residential-Residential Assistance Adjustment Factor (RAAF)</v>
      </c>
      <c r="D193" s="2">
        <f t="shared" si="2"/>
        <v>1</v>
      </c>
    </row>
    <row r="194" spans="2:4" ht="13.8" x14ac:dyDescent="0.2">
      <c r="B194" s="18">
        <v>191</v>
      </c>
      <c r="C194" s="2" t="str">
        <f>_xlfn.CONCAT(MONTH('Rates Database'!C193),"-",'Rates Database'!B193,"-",'Rates Database'!E193,"-",'Rates Database'!G193,"-",'Rates Database'!J193)</f>
        <v>2-2024-Eversource_WMA-Residential-Residential Assistance Adjustment Factor (RAAF)</v>
      </c>
      <c r="D194" s="2">
        <f t="shared" si="2"/>
        <v>1</v>
      </c>
    </row>
    <row r="195" spans="2:4" ht="13.8" x14ac:dyDescent="0.2">
      <c r="B195" s="18">
        <v>192</v>
      </c>
      <c r="C195" s="2" t="str">
        <f>_xlfn.CONCAT(MONTH('Rates Database'!C194),"-",'Rates Database'!B194,"-",'Rates Database'!E194,"-",'Rates Database'!G194,"-",'Rates Database'!J194)</f>
        <v>1-2024-Eversource_WMA-Residential-Residential Assistance Adjustment Factor (RAAF)</v>
      </c>
      <c r="D195" s="2">
        <f t="shared" si="2"/>
        <v>1</v>
      </c>
    </row>
    <row r="196" spans="2:4" ht="13.8" x14ac:dyDescent="0.2">
      <c r="B196" s="18">
        <v>193</v>
      </c>
      <c r="C196" s="2" t="str">
        <f>_xlfn.CONCAT(MONTH('Rates Database'!C195),"-",'Rates Database'!B195,"-",'Rates Database'!E195,"-",'Rates Database'!G195,"-",'Rates Database'!J195)</f>
        <v>12-2023-Eversource_WMA-Residential-Residential Assistance Adjustment Factor (RAAF)</v>
      </c>
      <c r="D196" s="2">
        <f t="shared" si="2"/>
        <v>1</v>
      </c>
    </row>
    <row r="197" spans="2:4" ht="13.8" x14ac:dyDescent="0.2">
      <c r="B197" s="18">
        <v>194</v>
      </c>
      <c r="C197" s="2" t="str">
        <f>_xlfn.CONCAT(MONTH('Rates Database'!C196),"-",'Rates Database'!B196,"-",'Rates Database'!E196,"-",'Rates Database'!G196,"-",'Rates Database'!J196)</f>
        <v>11-2023-Eversource_WMA-Residential-Residential Assistance Adjustment Factor (RAAF)</v>
      </c>
      <c r="D197" s="2">
        <f t="shared" ref="D197:D260" si="3">COUNTIF($C$4:$C$10092,C197)</f>
        <v>1</v>
      </c>
    </row>
    <row r="198" spans="2:4" ht="13.8" x14ac:dyDescent="0.2">
      <c r="B198" s="18">
        <v>195</v>
      </c>
      <c r="C198" s="2" t="str">
        <f>_xlfn.CONCAT(MONTH('Rates Database'!C197),"-",'Rates Database'!B197,"-",'Rates Database'!E197,"-",'Rates Database'!G197,"-",'Rates Database'!J197)</f>
        <v>10-2023-Eversource_WMA-Residential-Residential Assistance Adjustment Factor (RAAF)</v>
      </c>
      <c r="D198" s="2">
        <f t="shared" si="3"/>
        <v>1</v>
      </c>
    </row>
    <row r="199" spans="2:4" ht="13.8" x14ac:dyDescent="0.2">
      <c r="B199" s="18">
        <v>196</v>
      </c>
      <c r="C199" s="2" t="str">
        <f>_xlfn.CONCAT(MONTH('Rates Database'!C198),"-",'Rates Database'!B198,"-",'Rates Database'!E198,"-",'Rates Database'!G198,"-",'Rates Database'!J198)</f>
        <v>9-2023-Eversource_WMA-Residential-Residential Assistance Adjustment Factor (RAAF)</v>
      </c>
      <c r="D199" s="2">
        <f t="shared" si="3"/>
        <v>1</v>
      </c>
    </row>
    <row r="200" spans="2:4" ht="13.8" x14ac:dyDescent="0.2">
      <c r="B200" s="18">
        <v>197</v>
      </c>
      <c r="C200" s="2" t="str">
        <f>_xlfn.CONCAT(MONTH('Rates Database'!C199),"-",'Rates Database'!B199,"-",'Rates Database'!E199,"-",'Rates Database'!G199,"-",'Rates Database'!J199)</f>
        <v>8-2023-Eversource_WMA-Residential-Residential Assistance Adjustment Factor (RAAF)</v>
      </c>
      <c r="D200" s="2">
        <f t="shared" si="3"/>
        <v>1</v>
      </c>
    </row>
    <row r="201" spans="2:4" ht="13.8" x14ac:dyDescent="0.2">
      <c r="B201" s="18">
        <v>198</v>
      </c>
      <c r="C201" s="2" t="str">
        <f>_xlfn.CONCAT(MONTH('Rates Database'!C200),"-",'Rates Database'!B200,"-",'Rates Database'!E200,"-",'Rates Database'!G200,"-",'Rates Database'!J200)</f>
        <v>7-2023-Eversource_WMA-Residential-Residential Assistance Adjustment Factor (RAAF)</v>
      </c>
      <c r="D201" s="2">
        <f t="shared" si="3"/>
        <v>1</v>
      </c>
    </row>
    <row r="202" spans="2:4" ht="13.8" x14ac:dyDescent="0.2">
      <c r="B202" s="18">
        <v>199</v>
      </c>
      <c r="C202" s="2" t="str">
        <f>_xlfn.CONCAT(MONTH('Rates Database'!C201),"-",'Rates Database'!B201,"-",'Rates Database'!E201,"-",'Rates Database'!G201,"-",'Rates Database'!J201)</f>
        <v>6-2023-Eversource_WMA-Residential-Residential Assistance Adjustment Factor (RAAF)</v>
      </c>
      <c r="D202" s="2">
        <f t="shared" si="3"/>
        <v>1</v>
      </c>
    </row>
    <row r="203" spans="2:4" ht="13.8" x14ac:dyDescent="0.2">
      <c r="B203" s="18">
        <v>200</v>
      </c>
      <c r="C203" s="2" t="str">
        <f>_xlfn.CONCAT(MONTH('Rates Database'!C202),"-",'Rates Database'!B202,"-",'Rates Database'!E202,"-",'Rates Database'!G202,"-",'Rates Database'!J202)</f>
        <v>5-2023-Eversource_WMA-Residential-Residential Assistance Adjustment Factor (RAAF)</v>
      </c>
      <c r="D203" s="2">
        <f t="shared" si="3"/>
        <v>1</v>
      </c>
    </row>
    <row r="204" spans="2:4" ht="13.8" x14ac:dyDescent="0.2">
      <c r="B204" s="18">
        <v>201</v>
      </c>
      <c r="C204" s="2" t="str">
        <f>_xlfn.CONCAT(MONTH('Rates Database'!C203),"-",'Rates Database'!B203,"-",'Rates Database'!E203,"-",'Rates Database'!G203,"-",'Rates Database'!J203)</f>
        <v>4-2023-Eversource_WMA-Residential-Residential Assistance Adjustment Factor (RAAF)</v>
      </c>
      <c r="D204" s="2">
        <f t="shared" si="3"/>
        <v>1</v>
      </c>
    </row>
    <row r="205" spans="2:4" ht="13.8" x14ac:dyDescent="0.2">
      <c r="B205" s="18">
        <v>202</v>
      </c>
      <c r="C205" s="2" t="str">
        <f>_xlfn.CONCAT(MONTH('Rates Database'!C204),"-",'Rates Database'!B204,"-",'Rates Database'!E204,"-",'Rates Database'!G204,"-",'Rates Database'!J204)</f>
        <v>3-2023-Eversource_WMA-Residential-Residential Assistance Adjustment Factor (RAAF)</v>
      </c>
      <c r="D205" s="2">
        <f t="shared" si="3"/>
        <v>1</v>
      </c>
    </row>
    <row r="206" spans="2:4" ht="13.8" x14ac:dyDescent="0.2">
      <c r="B206" s="18">
        <v>203</v>
      </c>
      <c r="C206" s="2" t="str">
        <f>_xlfn.CONCAT(MONTH('Rates Database'!C205),"-",'Rates Database'!B205,"-",'Rates Database'!E205,"-",'Rates Database'!G205,"-",'Rates Database'!J205)</f>
        <v>2-2023-Eversource_WMA-Residential-Residential Assistance Adjustment Factor (RAAF)</v>
      </c>
      <c r="D206" s="2">
        <f t="shared" si="3"/>
        <v>1</v>
      </c>
    </row>
    <row r="207" spans="2:4" ht="13.8" x14ac:dyDescent="0.2">
      <c r="B207" s="18">
        <v>204</v>
      </c>
      <c r="C207" s="2" t="str">
        <f>_xlfn.CONCAT(MONTH('Rates Database'!C206),"-",'Rates Database'!B206,"-",'Rates Database'!E206,"-",'Rates Database'!G206,"-",'Rates Database'!J206)</f>
        <v>1-2023-Eversource_WMA-Residential-Residential Assistance Adjustment Factor (RAAF)</v>
      </c>
      <c r="D207" s="2">
        <f t="shared" si="3"/>
        <v>1</v>
      </c>
    </row>
    <row r="208" spans="2:4" ht="13.8" x14ac:dyDescent="0.2">
      <c r="B208" s="18">
        <v>205</v>
      </c>
      <c r="C208" s="2" t="str">
        <f>_xlfn.CONCAT(MONTH('Rates Database'!C207),"-",'Rates Database'!B207,"-",'Rates Database'!E207,"-",'Rates Database'!G207,"-",'Rates Database'!J207)</f>
        <v>12-2022-Eversource_WMA-Residential-Residential Assistance Adjustment Factor (RAAF)</v>
      </c>
      <c r="D208" s="2">
        <f t="shared" si="3"/>
        <v>1</v>
      </c>
    </row>
    <row r="209" spans="2:4" ht="13.8" x14ac:dyDescent="0.2">
      <c r="B209" s="18">
        <v>206</v>
      </c>
      <c r="C209" s="2" t="str">
        <f>_xlfn.CONCAT(MONTH('Rates Database'!C208),"-",'Rates Database'!B208,"-",'Rates Database'!E208,"-",'Rates Database'!G208,"-",'Rates Database'!J208)</f>
        <v>11-2022-Eversource_WMA-Residential-Residential Assistance Adjustment Factor (RAAF)</v>
      </c>
      <c r="D209" s="2">
        <f t="shared" si="3"/>
        <v>1</v>
      </c>
    </row>
    <row r="210" spans="2:4" ht="13.8" x14ac:dyDescent="0.2">
      <c r="B210" s="18">
        <v>207</v>
      </c>
      <c r="C210" s="2" t="str">
        <f>_xlfn.CONCAT(MONTH('Rates Database'!C209),"-",'Rates Database'!B209,"-",'Rates Database'!E209,"-",'Rates Database'!G209,"-",'Rates Database'!J209)</f>
        <v>10-2022-Eversource_WMA-Residential-Residential Assistance Adjustment Factor (RAAF)</v>
      </c>
      <c r="D210" s="2">
        <f t="shared" si="3"/>
        <v>1</v>
      </c>
    </row>
    <row r="211" spans="2:4" ht="13.8" x14ac:dyDescent="0.2">
      <c r="B211" s="18">
        <v>208</v>
      </c>
      <c r="C211" s="2" t="str">
        <f>_xlfn.CONCAT(MONTH('Rates Database'!C210),"-",'Rates Database'!B210,"-",'Rates Database'!E210,"-",'Rates Database'!G210,"-",'Rates Database'!J210)</f>
        <v>9-2022-Eversource_WMA-Residential-Residential Assistance Adjustment Factor (RAAF)</v>
      </c>
      <c r="D211" s="2">
        <f t="shared" si="3"/>
        <v>1</v>
      </c>
    </row>
    <row r="212" spans="2:4" ht="13.8" x14ac:dyDescent="0.2">
      <c r="B212" s="18">
        <v>209</v>
      </c>
      <c r="C212" s="2" t="str">
        <f>_xlfn.CONCAT(MONTH('Rates Database'!C211),"-",'Rates Database'!B211,"-",'Rates Database'!E211,"-",'Rates Database'!G211,"-",'Rates Database'!J211)</f>
        <v>8-2022-Eversource_WMA-Residential-Residential Assistance Adjustment Factor (RAAF)</v>
      </c>
      <c r="D212" s="2">
        <f t="shared" si="3"/>
        <v>1</v>
      </c>
    </row>
    <row r="213" spans="2:4" ht="13.8" x14ac:dyDescent="0.2">
      <c r="B213" s="18">
        <v>210</v>
      </c>
      <c r="C213" s="2" t="str">
        <f>_xlfn.CONCAT(MONTH('Rates Database'!C212),"-",'Rates Database'!B212,"-",'Rates Database'!E212,"-",'Rates Database'!G212,"-",'Rates Database'!J212)</f>
        <v>7-2022-Eversource_WMA-Residential-Residential Assistance Adjustment Factor (RAAF)</v>
      </c>
      <c r="D213" s="2">
        <f t="shared" si="3"/>
        <v>1</v>
      </c>
    </row>
    <row r="214" spans="2:4" ht="13.8" x14ac:dyDescent="0.2">
      <c r="B214" s="18">
        <v>211</v>
      </c>
      <c r="C214" s="2" t="str">
        <f>_xlfn.CONCAT(MONTH('Rates Database'!C213),"-",'Rates Database'!B213,"-",'Rates Database'!E213,"-",'Rates Database'!G213,"-",'Rates Database'!J213)</f>
        <v>6-2022-Eversource_WMA-Residential-Residential Assistance Adjustment Factor (RAAF)</v>
      </c>
      <c r="D214" s="2">
        <f t="shared" si="3"/>
        <v>1</v>
      </c>
    </row>
    <row r="215" spans="2:4" ht="13.8" x14ac:dyDescent="0.2">
      <c r="B215" s="18">
        <v>212</v>
      </c>
      <c r="C215" s="2" t="str">
        <f>_xlfn.CONCAT(MONTH('Rates Database'!C214),"-",'Rates Database'!B214,"-",'Rates Database'!E214,"-",'Rates Database'!G214,"-",'Rates Database'!J214)</f>
        <v>5-2022-Eversource_WMA-Residential-Residential Assistance Adjustment Factor (RAAF)</v>
      </c>
      <c r="D215" s="2">
        <f t="shared" si="3"/>
        <v>1</v>
      </c>
    </row>
    <row r="216" spans="2:4" ht="13.8" x14ac:dyDescent="0.2">
      <c r="B216" s="18">
        <v>213</v>
      </c>
      <c r="C216" s="2" t="str">
        <f>_xlfn.CONCAT(MONTH('Rates Database'!C215),"-",'Rates Database'!B215,"-",'Rates Database'!E215,"-",'Rates Database'!G215,"-",'Rates Database'!J215)</f>
        <v>4-2022-Eversource_WMA-Residential-Residential Assistance Adjustment Factor (RAAF)</v>
      </c>
      <c r="D216" s="2">
        <f t="shared" si="3"/>
        <v>1</v>
      </c>
    </row>
    <row r="217" spans="2:4" ht="13.8" x14ac:dyDescent="0.2">
      <c r="B217" s="18">
        <v>214</v>
      </c>
      <c r="C217" s="2" t="str">
        <f>_xlfn.CONCAT(MONTH('Rates Database'!C216),"-",'Rates Database'!B216,"-",'Rates Database'!E216,"-",'Rates Database'!G216,"-",'Rates Database'!J216)</f>
        <v>3-2022-Eversource_WMA-Residential-Residential Assistance Adjustment Factor (RAAF)</v>
      </c>
      <c r="D217" s="2">
        <f t="shared" si="3"/>
        <v>1</v>
      </c>
    </row>
    <row r="218" spans="2:4" ht="13.8" x14ac:dyDescent="0.2">
      <c r="B218" s="18">
        <v>215</v>
      </c>
      <c r="C218" s="2" t="str">
        <f>_xlfn.CONCAT(MONTH('Rates Database'!C217),"-",'Rates Database'!B217,"-",'Rates Database'!E217,"-",'Rates Database'!G217,"-",'Rates Database'!J217)</f>
        <v>2-2022-Eversource_WMA-Residential-Residential Assistance Adjustment Factor (RAAF)</v>
      </c>
      <c r="D218" s="2">
        <f t="shared" si="3"/>
        <v>1</v>
      </c>
    </row>
    <row r="219" spans="2:4" ht="13.8" x14ac:dyDescent="0.2">
      <c r="B219" s="18">
        <v>216</v>
      </c>
      <c r="C219" s="2" t="str">
        <f>_xlfn.CONCAT(MONTH('Rates Database'!C218),"-",'Rates Database'!B218,"-",'Rates Database'!E218,"-",'Rates Database'!G218,"-",'Rates Database'!J218)</f>
        <v>1-2022-Eversource_WMA-Residential-Residential Assistance Adjustment Factor (RAAF)</v>
      </c>
      <c r="D219" s="2">
        <f t="shared" si="3"/>
        <v>1</v>
      </c>
    </row>
    <row r="220" spans="2:4" ht="13.8" x14ac:dyDescent="0.2">
      <c r="B220" s="18">
        <v>217</v>
      </c>
      <c r="C220" s="2" t="str">
        <f>_xlfn.CONCAT(MONTH('Rates Database'!C219),"-",'Rates Database'!B219,"-",'Rates Database'!E219,"-",'Rates Database'!G219,"-",'Rates Database'!J219)</f>
        <v>12-2021-Eversource_WMA-Residential-Residential Assistance Adjustment Factor (RAAF)</v>
      </c>
      <c r="D220" s="2">
        <f t="shared" si="3"/>
        <v>1</v>
      </c>
    </row>
    <row r="221" spans="2:4" ht="13.8" x14ac:dyDescent="0.2">
      <c r="B221" s="18">
        <v>218</v>
      </c>
      <c r="C221" s="2" t="str">
        <f>_xlfn.CONCAT(MONTH('Rates Database'!C220),"-",'Rates Database'!B220,"-",'Rates Database'!E220,"-",'Rates Database'!G220,"-",'Rates Database'!J220)</f>
        <v>11-2021-Eversource_WMA-Residential-Residential Assistance Adjustment Factor (RAAF)</v>
      </c>
      <c r="D221" s="2">
        <f t="shared" si="3"/>
        <v>1</v>
      </c>
    </row>
    <row r="222" spans="2:4" ht="13.8" x14ac:dyDescent="0.2">
      <c r="B222" s="18">
        <v>219</v>
      </c>
      <c r="C222" s="2" t="str">
        <f>_xlfn.CONCAT(MONTH('Rates Database'!C221),"-",'Rates Database'!B221,"-",'Rates Database'!E221,"-",'Rates Database'!G221,"-",'Rates Database'!J221)</f>
        <v>10-2021-Eversource_WMA-Residential-Residential Assistance Adjustment Factor (RAAF)</v>
      </c>
      <c r="D222" s="2">
        <f t="shared" si="3"/>
        <v>1</v>
      </c>
    </row>
    <row r="223" spans="2:4" ht="13.8" x14ac:dyDescent="0.2">
      <c r="B223" s="18">
        <v>220</v>
      </c>
      <c r="C223" s="2" t="str">
        <f>_xlfn.CONCAT(MONTH('Rates Database'!C222),"-",'Rates Database'!B222,"-",'Rates Database'!E222,"-",'Rates Database'!G222,"-",'Rates Database'!J222)</f>
        <v>9-2021-Eversource_WMA-Residential-Residential Assistance Adjustment Factor (RAAF)</v>
      </c>
      <c r="D223" s="2">
        <f t="shared" si="3"/>
        <v>1</v>
      </c>
    </row>
    <row r="224" spans="2:4" ht="13.8" x14ac:dyDescent="0.2">
      <c r="B224" s="18">
        <v>221</v>
      </c>
      <c r="C224" s="2" t="str">
        <f>_xlfn.CONCAT(MONTH('Rates Database'!C223),"-",'Rates Database'!B223,"-",'Rates Database'!E223,"-",'Rates Database'!G223,"-",'Rates Database'!J223)</f>
        <v>8-2021-Eversource_WMA-Residential-Residential Assistance Adjustment Factor (RAAF)</v>
      </c>
      <c r="D224" s="2">
        <f t="shared" si="3"/>
        <v>1</v>
      </c>
    </row>
    <row r="225" spans="2:4" ht="13.8" x14ac:dyDescent="0.2">
      <c r="B225" s="18">
        <v>222</v>
      </c>
      <c r="C225" s="2" t="str">
        <f>_xlfn.CONCAT(MONTH('Rates Database'!C224),"-",'Rates Database'!B224,"-",'Rates Database'!E224,"-",'Rates Database'!G224,"-",'Rates Database'!J224)</f>
        <v>7-2021-Eversource_WMA-Residential-Residential Assistance Adjustment Factor (RAAF)</v>
      </c>
      <c r="D225" s="2">
        <f t="shared" si="3"/>
        <v>1</v>
      </c>
    </row>
    <row r="226" spans="2:4" ht="13.8" x14ac:dyDescent="0.2">
      <c r="B226" s="18">
        <v>223</v>
      </c>
      <c r="C226" s="2" t="str">
        <f>_xlfn.CONCAT(MONTH('Rates Database'!C225),"-",'Rates Database'!B225,"-",'Rates Database'!E225,"-",'Rates Database'!G225,"-",'Rates Database'!J225)</f>
        <v>6-2021-Eversource_WMA-Residential-Residential Assistance Adjustment Factor (RAAF)</v>
      </c>
      <c r="D226" s="2">
        <f t="shared" si="3"/>
        <v>1</v>
      </c>
    </row>
    <row r="227" spans="2:4" ht="13.8" x14ac:dyDescent="0.2">
      <c r="B227" s="18">
        <v>224</v>
      </c>
      <c r="C227" s="2" t="str">
        <f>_xlfn.CONCAT(MONTH('Rates Database'!C226),"-",'Rates Database'!B226,"-",'Rates Database'!E226,"-",'Rates Database'!G226,"-",'Rates Database'!J226)</f>
        <v>5-2021-Eversource_WMA-Residential-Residential Assistance Adjustment Factor (RAAF)</v>
      </c>
      <c r="D227" s="2">
        <f t="shared" si="3"/>
        <v>1</v>
      </c>
    </row>
    <row r="228" spans="2:4" ht="13.8" x14ac:dyDescent="0.2">
      <c r="B228" s="18">
        <v>225</v>
      </c>
      <c r="C228" s="2" t="str">
        <f>_xlfn.CONCAT(MONTH('Rates Database'!C227),"-",'Rates Database'!B227,"-",'Rates Database'!E227,"-",'Rates Database'!G227,"-",'Rates Database'!J227)</f>
        <v>4-2021-Eversource_WMA-Residential-Residential Assistance Adjustment Factor (RAAF)</v>
      </c>
      <c r="D228" s="2">
        <f t="shared" si="3"/>
        <v>1</v>
      </c>
    </row>
    <row r="229" spans="2:4" ht="13.8" x14ac:dyDescent="0.2">
      <c r="B229" s="18">
        <v>226</v>
      </c>
      <c r="C229" s="2" t="str">
        <f>_xlfn.CONCAT(MONTH('Rates Database'!C228),"-",'Rates Database'!B228,"-",'Rates Database'!E228,"-",'Rates Database'!G228,"-",'Rates Database'!J228)</f>
        <v>3-2021-Eversource_WMA-Residential-Residential Assistance Adjustment Factor (RAAF)</v>
      </c>
      <c r="D229" s="2">
        <f t="shared" si="3"/>
        <v>1</v>
      </c>
    </row>
    <row r="230" spans="2:4" ht="13.8" x14ac:dyDescent="0.2">
      <c r="B230" s="18">
        <v>227</v>
      </c>
      <c r="C230" s="2" t="str">
        <f>_xlfn.CONCAT(MONTH('Rates Database'!C229),"-",'Rates Database'!B229,"-",'Rates Database'!E229,"-",'Rates Database'!G229,"-",'Rates Database'!J229)</f>
        <v>2-2021-Eversource_WMA-Residential-Residential Assistance Adjustment Factor (RAAF)</v>
      </c>
      <c r="D230" s="2">
        <f t="shared" si="3"/>
        <v>1</v>
      </c>
    </row>
    <row r="231" spans="2:4" ht="13.8" x14ac:dyDescent="0.2">
      <c r="B231" s="18">
        <v>228</v>
      </c>
      <c r="C231" s="2" t="str">
        <f>_xlfn.CONCAT(MONTH('Rates Database'!C230),"-",'Rates Database'!B230,"-",'Rates Database'!E230,"-",'Rates Database'!G230,"-",'Rates Database'!J230)</f>
        <v>1-2021-Eversource_WMA-Residential-Residential Assistance Adjustment Factor (RAAF)</v>
      </c>
      <c r="D231" s="2">
        <f t="shared" si="3"/>
        <v>1</v>
      </c>
    </row>
    <row r="232" spans="2:4" ht="13.8" x14ac:dyDescent="0.2">
      <c r="B232" s="18">
        <v>229</v>
      </c>
      <c r="C232" s="2" t="str">
        <f>_xlfn.CONCAT(MONTH('Rates Database'!C231),"-",'Rates Database'!B231,"-",'Rates Database'!E231,"-",'Rates Database'!G231,"-",'Rates Database'!J231)</f>
        <v>12-2020-Eversource_WMA-Residential-Residential Assistance Adjustment Factor (RAAF)</v>
      </c>
      <c r="D232" s="2">
        <f t="shared" si="3"/>
        <v>1</v>
      </c>
    </row>
    <row r="233" spans="2:4" ht="13.8" x14ac:dyDescent="0.2">
      <c r="B233" s="18">
        <v>230</v>
      </c>
      <c r="C233" s="2" t="str">
        <f>_xlfn.CONCAT(MONTH('Rates Database'!C232),"-",'Rates Database'!B232,"-",'Rates Database'!E232,"-",'Rates Database'!G232,"-",'Rates Database'!J232)</f>
        <v>11-2020-Eversource_WMA-Residential-Residential Assistance Adjustment Factor (RAAF)</v>
      </c>
      <c r="D233" s="2">
        <f t="shared" si="3"/>
        <v>1</v>
      </c>
    </row>
    <row r="234" spans="2:4" ht="13.8" x14ac:dyDescent="0.2">
      <c r="B234" s="18">
        <v>231</v>
      </c>
      <c r="C234" s="2" t="str">
        <f>_xlfn.CONCAT(MONTH('Rates Database'!C233),"-",'Rates Database'!B233,"-",'Rates Database'!E233,"-",'Rates Database'!G233,"-",'Rates Database'!J233)</f>
        <v>10-2020-Eversource_WMA-Residential-Residential Assistance Adjustment Factor (RAAF)</v>
      </c>
      <c r="D234" s="2">
        <f t="shared" si="3"/>
        <v>1</v>
      </c>
    </row>
    <row r="235" spans="2:4" ht="13.8" x14ac:dyDescent="0.2">
      <c r="B235" s="18">
        <v>232</v>
      </c>
      <c r="C235" s="2" t="str">
        <f>_xlfn.CONCAT(MONTH('Rates Database'!C234),"-",'Rates Database'!B234,"-",'Rates Database'!E234,"-",'Rates Database'!G234,"-",'Rates Database'!J234)</f>
        <v>9-2020-Eversource_WMA-Residential-Residential Assistance Adjustment Factor (RAAF)</v>
      </c>
      <c r="D235" s="2">
        <f t="shared" si="3"/>
        <v>1</v>
      </c>
    </row>
    <row r="236" spans="2:4" ht="13.8" x14ac:dyDescent="0.2">
      <c r="B236" s="18">
        <v>233</v>
      </c>
      <c r="C236" s="2" t="str">
        <f>_xlfn.CONCAT(MONTH('Rates Database'!C235),"-",'Rates Database'!B235,"-",'Rates Database'!E235,"-",'Rates Database'!G235,"-",'Rates Database'!J235)</f>
        <v>8-2020-Eversource_WMA-Residential-Residential Assistance Adjustment Factor (RAAF)</v>
      </c>
      <c r="D236" s="2">
        <f t="shared" si="3"/>
        <v>1</v>
      </c>
    </row>
    <row r="237" spans="2:4" ht="13.8" x14ac:dyDescent="0.2">
      <c r="B237" s="18">
        <v>234</v>
      </c>
      <c r="C237" s="2" t="str">
        <f>_xlfn.CONCAT(MONTH('Rates Database'!C236),"-",'Rates Database'!B236,"-",'Rates Database'!E236,"-",'Rates Database'!G236,"-",'Rates Database'!J236)</f>
        <v>7-2020-Eversource_WMA-Residential-Residential Assistance Adjustment Factor (RAAF)</v>
      </c>
      <c r="D237" s="2">
        <f t="shared" si="3"/>
        <v>1</v>
      </c>
    </row>
    <row r="238" spans="2:4" ht="13.8" x14ac:dyDescent="0.2">
      <c r="B238" s="18">
        <v>235</v>
      </c>
      <c r="C238" s="2" t="str">
        <f>_xlfn.CONCAT(MONTH('Rates Database'!C237),"-",'Rates Database'!B237,"-",'Rates Database'!E237,"-",'Rates Database'!G237,"-",'Rates Database'!J237)</f>
        <v>6-2020-Eversource_WMA-Residential-Residential Assistance Adjustment Factor (RAAF)</v>
      </c>
      <c r="D238" s="2">
        <f t="shared" si="3"/>
        <v>1</v>
      </c>
    </row>
    <row r="239" spans="2:4" ht="13.8" x14ac:dyDescent="0.2">
      <c r="B239" s="18">
        <v>236</v>
      </c>
      <c r="C239" s="2" t="str">
        <f>_xlfn.CONCAT(MONTH('Rates Database'!C238),"-",'Rates Database'!B238,"-",'Rates Database'!E238,"-",'Rates Database'!G238,"-",'Rates Database'!J238)</f>
        <v>5-2020-Eversource_WMA-Residential-Residential Assistance Adjustment Factor (RAAF)</v>
      </c>
      <c r="D239" s="2">
        <f t="shared" si="3"/>
        <v>1</v>
      </c>
    </row>
    <row r="240" spans="2:4" ht="13.8" x14ac:dyDescent="0.2">
      <c r="B240" s="18">
        <v>237</v>
      </c>
      <c r="C240" s="2" t="str">
        <f>_xlfn.CONCAT(MONTH('Rates Database'!C239),"-",'Rates Database'!B239,"-",'Rates Database'!E239,"-",'Rates Database'!G239,"-",'Rates Database'!J239)</f>
        <v>4-2020-Eversource_WMA-Residential-Residential Assistance Adjustment Factor (RAAF)</v>
      </c>
      <c r="D240" s="2">
        <f t="shared" si="3"/>
        <v>1</v>
      </c>
    </row>
    <row r="241" spans="2:4" ht="13.8" x14ac:dyDescent="0.2">
      <c r="B241" s="18">
        <v>238</v>
      </c>
      <c r="C241" s="2" t="str">
        <f>_xlfn.CONCAT(MONTH('Rates Database'!C240),"-",'Rates Database'!B240,"-",'Rates Database'!E240,"-",'Rates Database'!G240,"-",'Rates Database'!J240)</f>
        <v>3-2020-Eversource_WMA-Residential-Residential Assistance Adjustment Factor (RAAF)</v>
      </c>
      <c r="D241" s="2">
        <f t="shared" si="3"/>
        <v>1</v>
      </c>
    </row>
    <row r="242" spans="2:4" ht="13.8" x14ac:dyDescent="0.2">
      <c r="B242" s="18">
        <v>239</v>
      </c>
      <c r="C242" s="2" t="str">
        <f>_xlfn.CONCAT(MONTH('Rates Database'!C241),"-",'Rates Database'!B241,"-",'Rates Database'!E241,"-",'Rates Database'!G241,"-",'Rates Database'!J241)</f>
        <v>2-2020-Eversource_WMA-Residential-Residential Assistance Adjustment Factor (RAAF)</v>
      </c>
      <c r="D242" s="2">
        <f t="shared" si="3"/>
        <v>1</v>
      </c>
    </row>
    <row r="243" spans="2:4" ht="13.8" x14ac:dyDescent="0.2">
      <c r="B243" s="18">
        <v>240</v>
      </c>
      <c r="C243" s="2" t="str">
        <f>_xlfn.CONCAT(MONTH('Rates Database'!C242),"-",'Rates Database'!B242,"-",'Rates Database'!E242,"-",'Rates Database'!G242,"-",'Rates Database'!J242)</f>
        <v>1-2020-Eversource_WMA-Residential-Residential Assistance Adjustment Factor (RAAF)</v>
      </c>
      <c r="D243" s="2">
        <f t="shared" si="3"/>
        <v>1</v>
      </c>
    </row>
    <row r="244" spans="2:4" ht="13.8" x14ac:dyDescent="0.2">
      <c r="B244" s="18">
        <v>241</v>
      </c>
      <c r="C244" s="2" t="str">
        <f>_xlfn.CONCAT(MONTH('Rates Database'!C243),"-",'Rates Database'!B243,"-",'Rates Database'!E243,"-",'Rates Database'!G243,"-",'Rates Database'!J243)</f>
        <v>12-2019-Eversource_WMA-Residential-Residential Assistance Adjustment Factor (RAAF)</v>
      </c>
      <c r="D244" s="2">
        <f t="shared" si="3"/>
        <v>1</v>
      </c>
    </row>
    <row r="245" spans="2:4" ht="13.8" x14ac:dyDescent="0.2">
      <c r="B245" s="18">
        <v>242</v>
      </c>
      <c r="C245" s="2" t="str">
        <f>_xlfn.CONCAT(MONTH('Rates Database'!C244),"-",'Rates Database'!B244,"-",'Rates Database'!E244,"-",'Rates Database'!G244,"-",'Rates Database'!J244)</f>
        <v>11-2019-Eversource_WMA-Residential-Residential Assistance Adjustment Factor (RAAF)</v>
      </c>
      <c r="D245" s="2">
        <f t="shared" si="3"/>
        <v>1</v>
      </c>
    </row>
    <row r="246" spans="2:4" ht="13.8" x14ac:dyDescent="0.2">
      <c r="B246" s="18">
        <v>243</v>
      </c>
      <c r="C246" s="2" t="str">
        <f>_xlfn.CONCAT(MONTH('Rates Database'!C245),"-",'Rates Database'!B245,"-",'Rates Database'!E245,"-",'Rates Database'!G245,"-",'Rates Database'!J245)</f>
        <v>10-2019-Eversource_WMA-Residential-Residential Assistance Adjustment Factor (RAAF)</v>
      </c>
      <c r="D246" s="2">
        <f t="shared" si="3"/>
        <v>1</v>
      </c>
    </row>
    <row r="247" spans="2:4" ht="13.8" x14ac:dyDescent="0.2">
      <c r="B247" s="18">
        <v>244</v>
      </c>
      <c r="C247" s="2" t="str">
        <f>_xlfn.CONCAT(MONTH('Rates Database'!C246),"-",'Rates Database'!B246,"-",'Rates Database'!E246,"-",'Rates Database'!G246,"-",'Rates Database'!J246)</f>
        <v>9-2019-Eversource_WMA-Residential-Residential Assistance Adjustment Factor (RAAF)</v>
      </c>
      <c r="D247" s="2">
        <f t="shared" si="3"/>
        <v>1</v>
      </c>
    </row>
    <row r="248" spans="2:4" ht="13.8" x14ac:dyDescent="0.2">
      <c r="B248" s="18">
        <v>245</v>
      </c>
      <c r="C248" s="2" t="str">
        <f>_xlfn.CONCAT(MONTH('Rates Database'!C247),"-",'Rates Database'!B247,"-",'Rates Database'!E247,"-",'Rates Database'!G247,"-",'Rates Database'!J247)</f>
        <v>8-2019-Eversource_WMA-Residential-Residential Assistance Adjustment Factor (RAAF)</v>
      </c>
      <c r="D248" s="2">
        <f t="shared" si="3"/>
        <v>1</v>
      </c>
    </row>
    <row r="249" spans="2:4" ht="13.8" x14ac:dyDescent="0.2">
      <c r="B249" s="18">
        <v>246</v>
      </c>
      <c r="C249" s="2" t="str">
        <f>_xlfn.CONCAT(MONTH('Rates Database'!C248),"-",'Rates Database'!B248,"-",'Rates Database'!E248,"-",'Rates Database'!G248,"-",'Rates Database'!J248)</f>
        <v>7-2019-Eversource_WMA-Residential-Residential Assistance Adjustment Factor (RAAF)</v>
      </c>
      <c r="D249" s="2">
        <f t="shared" si="3"/>
        <v>1</v>
      </c>
    </row>
    <row r="250" spans="2:4" ht="13.8" x14ac:dyDescent="0.2">
      <c r="B250" s="18">
        <v>247</v>
      </c>
      <c r="C250" s="2" t="str">
        <f>_xlfn.CONCAT(MONTH('Rates Database'!C249),"-",'Rates Database'!B249,"-",'Rates Database'!E249,"-",'Rates Database'!G249,"-",'Rates Database'!J249)</f>
        <v>6-2019-Eversource_WMA-Residential-Residential Assistance Adjustment Factor (RAAF)</v>
      </c>
      <c r="D250" s="2">
        <f t="shared" si="3"/>
        <v>1</v>
      </c>
    </row>
    <row r="251" spans="2:4" ht="13.8" x14ac:dyDescent="0.2">
      <c r="B251" s="18">
        <v>248</v>
      </c>
      <c r="C251" s="2" t="str">
        <f>_xlfn.CONCAT(MONTH('Rates Database'!C250),"-",'Rates Database'!B250,"-",'Rates Database'!E250,"-",'Rates Database'!G250,"-",'Rates Database'!J250)</f>
        <v>5-2019-Eversource_WMA-Residential-Residential Assistance Adjustment Factor (RAAF)</v>
      </c>
      <c r="D251" s="2">
        <f t="shared" si="3"/>
        <v>1</v>
      </c>
    </row>
    <row r="252" spans="2:4" ht="13.8" x14ac:dyDescent="0.2">
      <c r="B252" s="18">
        <v>249</v>
      </c>
      <c r="C252" s="2" t="str">
        <f>_xlfn.CONCAT(MONTH('Rates Database'!C251),"-",'Rates Database'!B251,"-",'Rates Database'!E251,"-",'Rates Database'!G251,"-",'Rates Database'!J251)</f>
        <v>4-2019-Eversource_WMA-Residential-Residential Assistance Adjustment Factor (RAAF)</v>
      </c>
      <c r="D252" s="2">
        <f t="shared" si="3"/>
        <v>1</v>
      </c>
    </row>
    <row r="253" spans="2:4" ht="13.8" x14ac:dyDescent="0.2">
      <c r="B253" s="18">
        <v>250</v>
      </c>
      <c r="C253" s="2" t="str">
        <f>_xlfn.CONCAT(MONTH('Rates Database'!C252),"-",'Rates Database'!B252,"-",'Rates Database'!E252,"-",'Rates Database'!G252,"-",'Rates Database'!J252)</f>
        <v>3-2019-Eversource_WMA-Residential-Residential Assistance Adjustment Factor (RAAF)</v>
      </c>
      <c r="D253" s="2">
        <f t="shared" si="3"/>
        <v>1</v>
      </c>
    </row>
    <row r="254" spans="2:4" ht="13.8" x14ac:dyDescent="0.2">
      <c r="B254" s="18">
        <v>251</v>
      </c>
      <c r="C254" s="2" t="str">
        <f>_xlfn.CONCAT(MONTH('Rates Database'!C253),"-",'Rates Database'!B253,"-",'Rates Database'!E253,"-",'Rates Database'!G253,"-",'Rates Database'!J253)</f>
        <v>2-2019-Eversource_WMA-Residential-Residential Assistance Adjustment Factor (RAAF)</v>
      </c>
      <c r="D254" s="2">
        <f t="shared" si="3"/>
        <v>1</v>
      </c>
    </row>
    <row r="255" spans="2:4" ht="13.8" x14ac:dyDescent="0.2">
      <c r="B255" s="18">
        <v>252</v>
      </c>
      <c r="C255" s="2" t="str">
        <f>_xlfn.CONCAT(MONTH('Rates Database'!C254),"-",'Rates Database'!B254,"-",'Rates Database'!E254,"-",'Rates Database'!G254,"-",'Rates Database'!J254)</f>
        <v>1-2019-Eversource_WMA-Residential-Residential Assistance Adjustment Factor (RAAF)</v>
      </c>
      <c r="D255" s="2">
        <f t="shared" si="3"/>
        <v>1</v>
      </c>
    </row>
    <row r="256" spans="2:4" ht="13.8" x14ac:dyDescent="0.2">
      <c r="B256" s="18">
        <v>253</v>
      </c>
      <c r="C256" s="2" t="str">
        <f>_xlfn.CONCAT(MONTH('Rates Database'!C255),"-",'Rates Database'!B255,"-",'Rates Database'!E255,"-",'Rates Database'!G255,"-",'Rates Database'!J255)</f>
        <v>3-2024-Eversource_WMA-Residential-Net Metering Recovery Surcharge (NMRS)</v>
      </c>
      <c r="D256" s="2">
        <f t="shared" si="3"/>
        <v>1</v>
      </c>
    </row>
    <row r="257" spans="2:4" ht="13.8" x14ac:dyDescent="0.2">
      <c r="B257" s="18">
        <v>254</v>
      </c>
      <c r="C257" s="2" t="str">
        <f>_xlfn.CONCAT(MONTH('Rates Database'!C256),"-",'Rates Database'!B256,"-",'Rates Database'!E256,"-",'Rates Database'!G256,"-",'Rates Database'!J256)</f>
        <v>2-2024-Eversource_WMA-Residential-Net Metering Recovery Surcharge (NMRS)</v>
      </c>
      <c r="D257" s="2">
        <f t="shared" si="3"/>
        <v>1</v>
      </c>
    </row>
    <row r="258" spans="2:4" ht="13.8" x14ac:dyDescent="0.2">
      <c r="B258" s="18">
        <v>255</v>
      </c>
      <c r="C258" s="2" t="str">
        <f>_xlfn.CONCAT(MONTH('Rates Database'!C257),"-",'Rates Database'!B257,"-",'Rates Database'!E257,"-",'Rates Database'!G257,"-",'Rates Database'!J257)</f>
        <v>1-2024-Eversource_WMA-Residential-Net Metering Recovery Surcharge (NMRS)</v>
      </c>
      <c r="D258" s="2">
        <f t="shared" si="3"/>
        <v>1</v>
      </c>
    </row>
    <row r="259" spans="2:4" ht="13.8" x14ac:dyDescent="0.2">
      <c r="B259" s="18">
        <v>256</v>
      </c>
      <c r="C259" s="2" t="str">
        <f>_xlfn.CONCAT(MONTH('Rates Database'!C258),"-",'Rates Database'!B258,"-",'Rates Database'!E258,"-",'Rates Database'!G258,"-",'Rates Database'!J258)</f>
        <v>12-2023-Eversource_WMA-Residential-Net Metering Recovery Surcharge (NMRS)</v>
      </c>
      <c r="D259" s="2">
        <f t="shared" si="3"/>
        <v>1</v>
      </c>
    </row>
    <row r="260" spans="2:4" ht="13.8" x14ac:dyDescent="0.2">
      <c r="B260" s="18">
        <v>257</v>
      </c>
      <c r="C260" s="2" t="str">
        <f>_xlfn.CONCAT(MONTH('Rates Database'!C259),"-",'Rates Database'!B259,"-",'Rates Database'!E259,"-",'Rates Database'!G259,"-",'Rates Database'!J259)</f>
        <v>11-2023-Eversource_WMA-Residential-Net Metering Recovery Surcharge (NMRS)</v>
      </c>
      <c r="D260" s="2">
        <f t="shared" si="3"/>
        <v>1</v>
      </c>
    </row>
    <row r="261" spans="2:4" ht="13.8" x14ac:dyDescent="0.2">
      <c r="B261" s="18">
        <v>258</v>
      </c>
      <c r="C261" s="2" t="str">
        <f>_xlfn.CONCAT(MONTH('Rates Database'!C260),"-",'Rates Database'!B260,"-",'Rates Database'!E260,"-",'Rates Database'!G260,"-",'Rates Database'!J260)</f>
        <v>10-2023-Eversource_WMA-Residential-Net Metering Recovery Surcharge (NMRS)</v>
      </c>
      <c r="D261" s="2">
        <f t="shared" ref="D261:D324" si="4">COUNTIF($C$4:$C$10092,C261)</f>
        <v>1</v>
      </c>
    </row>
    <row r="262" spans="2:4" ht="13.8" x14ac:dyDescent="0.2">
      <c r="B262" s="18">
        <v>259</v>
      </c>
      <c r="C262" s="2" t="str">
        <f>_xlfn.CONCAT(MONTH('Rates Database'!C261),"-",'Rates Database'!B261,"-",'Rates Database'!E261,"-",'Rates Database'!G261,"-",'Rates Database'!J261)</f>
        <v>9-2023-Eversource_WMA-Residential-Net Metering Recovery Surcharge (NMRS)</v>
      </c>
      <c r="D262" s="2">
        <f t="shared" si="4"/>
        <v>1</v>
      </c>
    </row>
    <row r="263" spans="2:4" ht="13.8" x14ac:dyDescent="0.2">
      <c r="B263" s="18">
        <v>260</v>
      </c>
      <c r="C263" s="2" t="str">
        <f>_xlfn.CONCAT(MONTH('Rates Database'!C262),"-",'Rates Database'!B262,"-",'Rates Database'!E262,"-",'Rates Database'!G262,"-",'Rates Database'!J262)</f>
        <v>8-2023-Eversource_WMA-Residential-Net Metering Recovery Surcharge (NMRS)</v>
      </c>
      <c r="D263" s="2">
        <f t="shared" si="4"/>
        <v>1</v>
      </c>
    </row>
    <row r="264" spans="2:4" ht="13.8" x14ac:dyDescent="0.2">
      <c r="B264" s="18">
        <v>261</v>
      </c>
      <c r="C264" s="2" t="str">
        <f>_xlfn.CONCAT(MONTH('Rates Database'!C263),"-",'Rates Database'!B263,"-",'Rates Database'!E263,"-",'Rates Database'!G263,"-",'Rates Database'!J263)</f>
        <v>7-2023-Eversource_WMA-Residential-Net Metering Recovery Surcharge (NMRS)</v>
      </c>
      <c r="D264" s="2">
        <f t="shared" si="4"/>
        <v>1</v>
      </c>
    </row>
    <row r="265" spans="2:4" ht="13.8" x14ac:dyDescent="0.2">
      <c r="B265" s="18">
        <v>262</v>
      </c>
      <c r="C265" s="2" t="str">
        <f>_xlfn.CONCAT(MONTH('Rates Database'!C264),"-",'Rates Database'!B264,"-",'Rates Database'!E264,"-",'Rates Database'!G264,"-",'Rates Database'!J264)</f>
        <v>6-2023-Eversource_WMA-Residential-Net Metering Recovery Surcharge (NMRS)</v>
      </c>
      <c r="D265" s="2">
        <f t="shared" si="4"/>
        <v>1</v>
      </c>
    </row>
    <row r="266" spans="2:4" ht="13.8" x14ac:dyDescent="0.2">
      <c r="B266" s="18">
        <v>263</v>
      </c>
      <c r="C266" s="2" t="str">
        <f>_xlfn.CONCAT(MONTH('Rates Database'!C265),"-",'Rates Database'!B265,"-",'Rates Database'!E265,"-",'Rates Database'!G265,"-",'Rates Database'!J265)</f>
        <v>5-2023-Eversource_WMA-Residential-Net Metering Recovery Surcharge (NMRS)</v>
      </c>
      <c r="D266" s="2">
        <f t="shared" si="4"/>
        <v>1</v>
      </c>
    </row>
    <row r="267" spans="2:4" ht="13.8" x14ac:dyDescent="0.2">
      <c r="B267" s="18">
        <v>264</v>
      </c>
      <c r="C267" s="2" t="str">
        <f>_xlfn.CONCAT(MONTH('Rates Database'!C266),"-",'Rates Database'!B266,"-",'Rates Database'!E266,"-",'Rates Database'!G266,"-",'Rates Database'!J266)</f>
        <v>4-2023-Eversource_WMA-Residential-Net Metering Recovery Surcharge (NMRS)</v>
      </c>
      <c r="D267" s="2">
        <f t="shared" si="4"/>
        <v>1</v>
      </c>
    </row>
    <row r="268" spans="2:4" ht="13.8" x14ac:dyDescent="0.2">
      <c r="B268" s="18">
        <v>265</v>
      </c>
      <c r="C268" s="2" t="str">
        <f>_xlfn.CONCAT(MONTH('Rates Database'!C267),"-",'Rates Database'!B267,"-",'Rates Database'!E267,"-",'Rates Database'!G267,"-",'Rates Database'!J267)</f>
        <v>3-2023-Eversource_WMA-Residential-Net Metering Recovery Surcharge (NMRS)</v>
      </c>
      <c r="D268" s="2">
        <f t="shared" si="4"/>
        <v>1</v>
      </c>
    </row>
    <row r="269" spans="2:4" ht="13.8" x14ac:dyDescent="0.2">
      <c r="B269" s="18">
        <v>266</v>
      </c>
      <c r="C269" s="2" t="str">
        <f>_xlfn.CONCAT(MONTH('Rates Database'!C268),"-",'Rates Database'!B268,"-",'Rates Database'!E268,"-",'Rates Database'!G268,"-",'Rates Database'!J268)</f>
        <v>2-2023-Eversource_WMA-Residential-Net Metering Recovery Surcharge (NMRS)</v>
      </c>
      <c r="D269" s="2">
        <f t="shared" si="4"/>
        <v>1</v>
      </c>
    </row>
    <row r="270" spans="2:4" ht="13.8" x14ac:dyDescent="0.2">
      <c r="B270" s="18">
        <v>267</v>
      </c>
      <c r="C270" s="2" t="str">
        <f>_xlfn.CONCAT(MONTH('Rates Database'!C269),"-",'Rates Database'!B269,"-",'Rates Database'!E269,"-",'Rates Database'!G269,"-",'Rates Database'!J269)</f>
        <v>1-2023-Eversource_WMA-Residential-Net Metering Recovery Surcharge (NMRS)</v>
      </c>
      <c r="D270" s="2">
        <f t="shared" si="4"/>
        <v>1</v>
      </c>
    </row>
    <row r="271" spans="2:4" ht="13.8" x14ac:dyDescent="0.2">
      <c r="B271" s="18">
        <v>268</v>
      </c>
      <c r="C271" s="2" t="str">
        <f>_xlfn.CONCAT(MONTH('Rates Database'!C270),"-",'Rates Database'!B270,"-",'Rates Database'!E270,"-",'Rates Database'!G270,"-",'Rates Database'!J270)</f>
        <v>12-2022-Eversource_WMA-Residential-Net Metering Recovery Surcharge (NMRS)</v>
      </c>
      <c r="D271" s="2">
        <f t="shared" si="4"/>
        <v>1</v>
      </c>
    </row>
    <row r="272" spans="2:4" ht="13.8" x14ac:dyDescent="0.2">
      <c r="B272" s="18">
        <v>269</v>
      </c>
      <c r="C272" s="2" t="str">
        <f>_xlfn.CONCAT(MONTH('Rates Database'!C271),"-",'Rates Database'!B271,"-",'Rates Database'!E271,"-",'Rates Database'!G271,"-",'Rates Database'!J271)</f>
        <v>11-2022-Eversource_WMA-Residential-Net Metering Recovery Surcharge (NMRS)</v>
      </c>
      <c r="D272" s="2">
        <f t="shared" si="4"/>
        <v>1</v>
      </c>
    </row>
    <row r="273" spans="2:4" ht="13.8" x14ac:dyDescent="0.2">
      <c r="B273" s="18">
        <v>270</v>
      </c>
      <c r="C273" s="2" t="str">
        <f>_xlfn.CONCAT(MONTH('Rates Database'!C272),"-",'Rates Database'!B272,"-",'Rates Database'!E272,"-",'Rates Database'!G272,"-",'Rates Database'!J272)</f>
        <v>10-2022-Eversource_WMA-Residential-Net Metering Recovery Surcharge (NMRS)</v>
      </c>
      <c r="D273" s="2">
        <f t="shared" si="4"/>
        <v>1</v>
      </c>
    </row>
    <row r="274" spans="2:4" ht="13.8" x14ac:dyDescent="0.2">
      <c r="B274" s="18">
        <v>271</v>
      </c>
      <c r="C274" s="2" t="str">
        <f>_xlfn.CONCAT(MONTH('Rates Database'!C273),"-",'Rates Database'!B273,"-",'Rates Database'!E273,"-",'Rates Database'!G273,"-",'Rates Database'!J273)</f>
        <v>9-2022-Eversource_WMA-Residential-Net Metering Recovery Surcharge (NMRS)</v>
      </c>
      <c r="D274" s="2">
        <f t="shared" si="4"/>
        <v>1</v>
      </c>
    </row>
    <row r="275" spans="2:4" ht="13.8" x14ac:dyDescent="0.2">
      <c r="B275" s="18">
        <v>272</v>
      </c>
      <c r="C275" s="2" t="str">
        <f>_xlfn.CONCAT(MONTH('Rates Database'!C274),"-",'Rates Database'!B274,"-",'Rates Database'!E274,"-",'Rates Database'!G274,"-",'Rates Database'!J274)</f>
        <v>8-2022-Eversource_WMA-Residential-Net Metering Recovery Surcharge (NMRS)</v>
      </c>
      <c r="D275" s="2">
        <f t="shared" si="4"/>
        <v>1</v>
      </c>
    </row>
    <row r="276" spans="2:4" ht="13.8" x14ac:dyDescent="0.2">
      <c r="B276" s="18">
        <v>273</v>
      </c>
      <c r="C276" s="2" t="str">
        <f>_xlfn.CONCAT(MONTH('Rates Database'!C275),"-",'Rates Database'!B275,"-",'Rates Database'!E275,"-",'Rates Database'!G275,"-",'Rates Database'!J275)</f>
        <v>7-2022-Eversource_WMA-Residential-Net Metering Recovery Surcharge (NMRS)</v>
      </c>
      <c r="D276" s="2">
        <f t="shared" si="4"/>
        <v>1</v>
      </c>
    </row>
    <row r="277" spans="2:4" ht="13.8" x14ac:dyDescent="0.2">
      <c r="B277" s="18">
        <v>274</v>
      </c>
      <c r="C277" s="2" t="str">
        <f>_xlfn.CONCAT(MONTH('Rates Database'!C276),"-",'Rates Database'!B276,"-",'Rates Database'!E276,"-",'Rates Database'!G276,"-",'Rates Database'!J276)</f>
        <v>6-2022-Eversource_WMA-Residential-Net Metering Recovery Surcharge (NMRS)</v>
      </c>
      <c r="D277" s="2">
        <f t="shared" si="4"/>
        <v>1</v>
      </c>
    </row>
    <row r="278" spans="2:4" ht="13.8" x14ac:dyDescent="0.2">
      <c r="B278" s="18">
        <v>275</v>
      </c>
      <c r="C278" s="2" t="str">
        <f>_xlfn.CONCAT(MONTH('Rates Database'!C277),"-",'Rates Database'!B277,"-",'Rates Database'!E277,"-",'Rates Database'!G277,"-",'Rates Database'!J277)</f>
        <v>5-2022-Eversource_WMA-Residential-Net Metering Recovery Surcharge (NMRS)</v>
      </c>
      <c r="D278" s="2">
        <f t="shared" si="4"/>
        <v>1</v>
      </c>
    </row>
    <row r="279" spans="2:4" ht="13.8" x14ac:dyDescent="0.2">
      <c r="B279" s="18">
        <v>276</v>
      </c>
      <c r="C279" s="2" t="str">
        <f>_xlfn.CONCAT(MONTH('Rates Database'!C278),"-",'Rates Database'!B278,"-",'Rates Database'!E278,"-",'Rates Database'!G278,"-",'Rates Database'!J278)</f>
        <v>4-2022-Eversource_WMA-Residential-Net Metering Recovery Surcharge (NMRS)</v>
      </c>
      <c r="D279" s="2">
        <f t="shared" si="4"/>
        <v>1</v>
      </c>
    </row>
    <row r="280" spans="2:4" ht="13.8" x14ac:dyDescent="0.2">
      <c r="B280" s="18">
        <v>277</v>
      </c>
      <c r="C280" s="2" t="str">
        <f>_xlfn.CONCAT(MONTH('Rates Database'!C279),"-",'Rates Database'!B279,"-",'Rates Database'!E279,"-",'Rates Database'!G279,"-",'Rates Database'!J279)</f>
        <v>3-2022-Eversource_WMA-Residential-Net Metering Recovery Surcharge (NMRS)</v>
      </c>
      <c r="D280" s="2">
        <f t="shared" si="4"/>
        <v>1</v>
      </c>
    </row>
    <row r="281" spans="2:4" ht="13.8" x14ac:dyDescent="0.2">
      <c r="B281" s="18">
        <v>278</v>
      </c>
      <c r="C281" s="2" t="str">
        <f>_xlfn.CONCAT(MONTH('Rates Database'!C280),"-",'Rates Database'!B280,"-",'Rates Database'!E280,"-",'Rates Database'!G280,"-",'Rates Database'!J280)</f>
        <v>2-2022-Eversource_WMA-Residential-Net Metering Recovery Surcharge (NMRS)</v>
      </c>
      <c r="D281" s="2">
        <f t="shared" si="4"/>
        <v>1</v>
      </c>
    </row>
    <row r="282" spans="2:4" ht="13.8" x14ac:dyDescent="0.2">
      <c r="B282" s="18">
        <v>279</v>
      </c>
      <c r="C282" s="2" t="str">
        <f>_xlfn.CONCAT(MONTH('Rates Database'!C281),"-",'Rates Database'!B281,"-",'Rates Database'!E281,"-",'Rates Database'!G281,"-",'Rates Database'!J281)</f>
        <v>1-2022-Eversource_WMA-Residential-Net Metering Recovery Surcharge (NMRS)</v>
      </c>
      <c r="D282" s="2">
        <f t="shared" si="4"/>
        <v>1</v>
      </c>
    </row>
    <row r="283" spans="2:4" ht="13.8" x14ac:dyDescent="0.2">
      <c r="B283" s="18">
        <v>280</v>
      </c>
      <c r="C283" s="2" t="str">
        <f>_xlfn.CONCAT(MONTH('Rates Database'!C282),"-",'Rates Database'!B282,"-",'Rates Database'!E282,"-",'Rates Database'!G282,"-",'Rates Database'!J282)</f>
        <v>12-2021-Eversource_WMA-Residential-Net Metering Recovery Surcharge (NMRS)</v>
      </c>
      <c r="D283" s="2">
        <f t="shared" si="4"/>
        <v>1</v>
      </c>
    </row>
    <row r="284" spans="2:4" ht="13.8" x14ac:dyDescent="0.2">
      <c r="B284" s="18">
        <v>281</v>
      </c>
      <c r="C284" s="2" t="str">
        <f>_xlfn.CONCAT(MONTH('Rates Database'!C283),"-",'Rates Database'!B283,"-",'Rates Database'!E283,"-",'Rates Database'!G283,"-",'Rates Database'!J283)</f>
        <v>11-2021-Eversource_WMA-Residential-Net Metering Recovery Surcharge (NMRS)</v>
      </c>
      <c r="D284" s="2">
        <f t="shared" si="4"/>
        <v>1</v>
      </c>
    </row>
    <row r="285" spans="2:4" ht="13.8" x14ac:dyDescent="0.2">
      <c r="B285" s="18">
        <v>282</v>
      </c>
      <c r="C285" s="2" t="str">
        <f>_xlfn.CONCAT(MONTH('Rates Database'!C284),"-",'Rates Database'!B284,"-",'Rates Database'!E284,"-",'Rates Database'!G284,"-",'Rates Database'!J284)</f>
        <v>10-2021-Eversource_WMA-Residential-Net Metering Recovery Surcharge (NMRS)</v>
      </c>
      <c r="D285" s="2">
        <f t="shared" si="4"/>
        <v>1</v>
      </c>
    </row>
    <row r="286" spans="2:4" ht="13.8" x14ac:dyDescent="0.2">
      <c r="B286" s="18">
        <v>283</v>
      </c>
      <c r="C286" s="2" t="str">
        <f>_xlfn.CONCAT(MONTH('Rates Database'!C285),"-",'Rates Database'!B285,"-",'Rates Database'!E285,"-",'Rates Database'!G285,"-",'Rates Database'!J285)</f>
        <v>9-2021-Eversource_WMA-Residential-Net Metering Recovery Surcharge (NMRS)</v>
      </c>
      <c r="D286" s="2">
        <f t="shared" si="4"/>
        <v>1</v>
      </c>
    </row>
    <row r="287" spans="2:4" ht="13.8" x14ac:dyDescent="0.2">
      <c r="B287" s="18">
        <v>284</v>
      </c>
      <c r="C287" s="2" t="str">
        <f>_xlfn.CONCAT(MONTH('Rates Database'!C286),"-",'Rates Database'!B286,"-",'Rates Database'!E286,"-",'Rates Database'!G286,"-",'Rates Database'!J286)</f>
        <v>8-2021-Eversource_WMA-Residential-Net Metering Recovery Surcharge (NMRS)</v>
      </c>
      <c r="D287" s="2">
        <f t="shared" si="4"/>
        <v>1</v>
      </c>
    </row>
    <row r="288" spans="2:4" ht="13.8" x14ac:dyDescent="0.2">
      <c r="B288" s="18">
        <v>285</v>
      </c>
      <c r="C288" s="2" t="str">
        <f>_xlfn.CONCAT(MONTH('Rates Database'!C287),"-",'Rates Database'!B287,"-",'Rates Database'!E287,"-",'Rates Database'!G287,"-",'Rates Database'!J287)</f>
        <v>7-2021-Eversource_WMA-Residential-Net Metering Recovery Surcharge (NMRS)</v>
      </c>
      <c r="D288" s="2">
        <f t="shared" si="4"/>
        <v>1</v>
      </c>
    </row>
    <row r="289" spans="2:4" ht="13.8" x14ac:dyDescent="0.2">
      <c r="B289" s="18">
        <v>286</v>
      </c>
      <c r="C289" s="2" t="str">
        <f>_xlfn.CONCAT(MONTH('Rates Database'!C288),"-",'Rates Database'!B288,"-",'Rates Database'!E288,"-",'Rates Database'!G288,"-",'Rates Database'!J288)</f>
        <v>6-2021-Eversource_WMA-Residential-Net Metering Recovery Surcharge (NMRS)</v>
      </c>
      <c r="D289" s="2">
        <f t="shared" si="4"/>
        <v>1</v>
      </c>
    </row>
    <row r="290" spans="2:4" ht="13.8" x14ac:dyDescent="0.2">
      <c r="B290" s="18">
        <v>287</v>
      </c>
      <c r="C290" s="2" t="str">
        <f>_xlfn.CONCAT(MONTH('Rates Database'!C289),"-",'Rates Database'!B289,"-",'Rates Database'!E289,"-",'Rates Database'!G289,"-",'Rates Database'!J289)</f>
        <v>5-2021-Eversource_WMA-Residential-Net Metering Recovery Surcharge (NMRS)</v>
      </c>
      <c r="D290" s="2">
        <f t="shared" si="4"/>
        <v>1</v>
      </c>
    </row>
    <row r="291" spans="2:4" ht="13.8" x14ac:dyDescent="0.2">
      <c r="B291" s="18">
        <v>288</v>
      </c>
      <c r="C291" s="2" t="str">
        <f>_xlfn.CONCAT(MONTH('Rates Database'!C290),"-",'Rates Database'!B290,"-",'Rates Database'!E290,"-",'Rates Database'!G290,"-",'Rates Database'!J290)</f>
        <v>4-2021-Eversource_WMA-Residential-Net Metering Recovery Surcharge (NMRS)</v>
      </c>
      <c r="D291" s="2">
        <f t="shared" si="4"/>
        <v>1</v>
      </c>
    </row>
    <row r="292" spans="2:4" ht="13.8" x14ac:dyDescent="0.2">
      <c r="B292" s="18">
        <v>289</v>
      </c>
      <c r="C292" s="2" t="str">
        <f>_xlfn.CONCAT(MONTH('Rates Database'!C291),"-",'Rates Database'!B291,"-",'Rates Database'!E291,"-",'Rates Database'!G291,"-",'Rates Database'!J291)</f>
        <v>3-2021-Eversource_WMA-Residential-Net Metering Recovery Surcharge (NMRS)</v>
      </c>
      <c r="D292" s="2">
        <f t="shared" si="4"/>
        <v>1</v>
      </c>
    </row>
    <row r="293" spans="2:4" ht="13.8" x14ac:dyDescent="0.2">
      <c r="B293" s="18">
        <v>290</v>
      </c>
      <c r="C293" s="2" t="str">
        <f>_xlfn.CONCAT(MONTH('Rates Database'!C292),"-",'Rates Database'!B292,"-",'Rates Database'!E292,"-",'Rates Database'!G292,"-",'Rates Database'!J292)</f>
        <v>2-2021-Eversource_WMA-Residential-Net Metering Recovery Surcharge (NMRS)</v>
      </c>
      <c r="D293" s="2">
        <f t="shared" si="4"/>
        <v>1</v>
      </c>
    </row>
    <row r="294" spans="2:4" ht="13.8" x14ac:dyDescent="0.2">
      <c r="B294" s="18">
        <v>291</v>
      </c>
      <c r="C294" s="2" t="str">
        <f>_xlfn.CONCAT(MONTH('Rates Database'!C293),"-",'Rates Database'!B293,"-",'Rates Database'!E293,"-",'Rates Database'!G293,"-",'Rates Database'!J293)</f>
        <v>1-2021-Eversource_WMA-Residential-Net Metering Recovery Surcharge (NMRS)</v>
      </c>
      <c r="D294" s="2">
        <f t="shared" si="4"/>
        <v>1</v>
      </c>
    </row>
    <row r="295" spans="2:4" ht="13.8" x14ac:dyDescent="0.2">
      <c r="B295" s="18">
        <v>292</v>
      </c>
      <c r="C295" s="2" t="str">
        <f>_xlfn.CONCAT(MONTH('Rates Database'!C294),"-",'Rates Database'!B294,"-",'Rates Database'!E294,"-",'Rates Database'!G294,"-",'Rates Database'!J294)</f>
        <v>12-2020-Eversource_WMA-Residential-Net Metering Recovery Surcharge (NMRS)</v>
      </c>
      <c r="D295" s="2">
        <f t="shared" si="4"/>
        <v>1</v>
      </c>
    </row>
    <row r="296" spans="2:4" ht="13.8" x14ac:dyDescent="0.2">
      <c r="B296" s="18">
        <v>293</v>
      </c>
      <c r="C296" s="2" t="str">
        <f>_xlfn.CONCAT(MONTH('Rates Database'!C295),"-",'Rates Database'!B295,"-",'Rates Database'!E295,"-",'Rates Database'!G295,"-",'Rates Database'!J295)</f>
        <v>11-2020-Eversource_WMA-Residential-Net Metering Recovery Surcharge (NMRS)</v>
      </c>
      <c r="D296" s="2">
        <f t="shared" si="4"/>
        <v>1</v>
      </c>
    </row>
    <row r="297" spans="2:4" ht="13.8" x14ac:dyDescent="0.2">
      <c r="B297" s="18">
        <v>294</v>
      </c>
      <c r="C297" s="2" t="str">
        <f>_xlfn.CONCAT(MONTH('Rates Database'!C296),"-",'Rates Database'!B296,"-",'Rates Database'!E296,"-",'Rates Database'!G296,"-",'Rates Database'!J296)</f>
        <v>10-2020-Eversource_WMA-Residential-Net Metering Recovery Surcharge (NMRS)</v>
      </c>
      <c r="D297" s="2">
        <f t="shared" si="4"/>
        <v>1</v>
      </c>
    </row>
    <row r="298" spans="2:4" ht="13.8" x14ac:dyDescent="0.2">
      <c r="B298" s="18">
        <v>295</v>
      </c>
      <c r="C298" s="2" t="str">
        <f>_xlfn.CONCAT(MONTH('Rates Database'!C297),"-",'Rates Database'!B297,"-",'Rates Database'!E297,"-",'Rates Database'!G297,"-",'Rates Database'!J297)</f>
        <v>9-2020-Eversource_WMA-Residential-Net Metering Recovery Surcharge (NMRS)</v>
      </c>
      <c r="D298" s="2">
        <f t="shared" si="4"/>
        <v>1</v>
      </c>
    </row>
    <row r="299" spans="2:4" ht="13.8" x14ac:dyDescent="0.2">
      <c r="B299" s="18">
        <v>296</v>
      </c>
      <c r="C299" s="2" t="str">
        <f>_xlfn.CONCAT(MONTH('Rates Database'!C298),"-",'Rates Database'!B298,"-",'Rates Database'!E298,"-",'Rates Database'!G298,"-",'Rates Database'!J298)</f>
        <v>8-2020-Eversource_WMA-Residential-Net Metering Recovery Surcharge (NMRS)</v>
      </c>
      <c r="D299" s="2">
        <f t="shared" si="4"/>
        <v>1</v>
      </c>
    </row>
    <row r="300" spans="2:4" ht="13.8" x14ac:dyDescent="0.2">
      <c r="B300" s="18">
        <v>297</v>
      </c>
      <c r="C300" s="2" t="str">
        <f>_xlfn.CONCAT(MONTH('Rates Database'!C299),"-",'Rates Database'!B299,"-",'Rates Database'!E299,"-",'Rates Database'!G299,"-",'Rates Database'!J299)</f>
        <v>7-2020-Eversource_WMA-Residential-Net Metering Recovery Surcharge (NMRS)</v>
      </c>
      <c r="D300" s="2">
        <f t="shared" si="4"/>
        <v>1</v>
      </c>
    </row>
    <row r="301" spans="2:4" ht="13.8" x14ac:dyDescent="0.2">
      <c r="B301" s="18">
        <v>298</v>
      </c>
      <c r="C301" s="2" t="str">
        <f>_xlfn.CONCAT(MONTH('Rates Database'!C300),"-",'Rates Database'!B300,"-",'Rates Database'!E300,"-",'Rates Database'!G300,"-",'Rates Database'!J300)</f>
        <v>6-2020-Eversource_WMA-Residential-Net Metering Recovery Surcharge (NMRS)</v>
      </c>
      <c r="D301" s="2">
        <f t="shared" si="4"/>
        <v>1</v>
      </c>
    </row>
    <row r="302" spans="2:4" ht="13.8" x14ac:dyDescent="0.2">
      <c r="B302" s="18">
        <v>299</v>
      </c>
      <c r="C302" s="2" t="str">
        <f>_xlfn.CONCAT(MONTH('Rates Database'!C301),"-",'Rates Database'!B301,"-",'Rates Database'!E301,"-",'Rates Database'!G301,"-",'Rates Database'!J301)</f>
        <v>5-2020-Eversource_WMA-Residential-Net Metering Recovery Surcharge (NMRS)</v>
      </c>
      <c r="D302" s="2">
        <f t="shared" si="4"/>
        <v>1</v>
      </c>
    </row>
    <row r="303" spans="2:4" ht="13.8" x14ac:dyDescent="0.2">
      <c r="B303" s="18">
        <v>300</v>
      </c>
      <c r="C303" s="2" t="str">
        <f>_xlfn.CONCAT(MONTH('Rates Database'!C302),"-",'Rates Database'!B302,"-",'Rates Database'!E302,"-",'Rates Database'!G302,"-",'Rates Database'!J302)</f>
        <v>4-2020-Eversource_WMA-Residential-Net Metering Recovery Surcharge (NMRS)</v>
      </c>
      <c r="D303" s="2">
        <f t="shared" si="4"/>
        <v>1</v>
      </c>
    </row>
    <row r="304" spans="2:4" ht="13.8" x14ac:dyDescent="0.2">
      <c r="B304" s="18">
        <v>301</v>
      </c>
      <c r="C304" s="2" t="str">
        <f>_xlfn.CONCAT(MONTH('Rates Database'!C303),"-",'Rates Database'!B303,"-",'Rates Database'!E303,"-",'Rates Database'!G303,"-",'Rates Database'!J303)</f>
        <v>3-2020-Eversource_WMA-Residential-Net Metering Recovery Surcharge (NMRS)</v>
      </c>
      <c r="D304" s="2">
        <f t="shared" si="4"/>
        <v>1</v>
      </c>
    </row>
    <row r="305" spans="2:4" ht="13.8" x14ac:dyDescent="0.2">
      <c r="B305" s="18">
        <v>302</v>
      </c>
      <c r="C305" s="2" t="str">
        <f>_xlfn.CONCAT(MONTH('Rates Database'!C304),"-",'Rates Database'!B304,"-",'Rates Database'!E304,"-",'Rates Database'!G304,"-",'Rates Database'!J304)</f>
        <v>2-2020-Eversource_WMA-Residential-Net Metering Recovery Surcharge (NMRS)</v>
      </c>
      <c r="D305" s="2">
        <f t="shared" si="4"/>
        <v>1</v>
      </c>
    </row>
    <row r="306" spans="2:4" ht="13.8" x14ac:dyDescent="0.2">
      <c r="B306" s="18">
        <v>303</v>
      </c>
      <c r="C306" s="2" t="str">
        <f>_xlfn.CONCAT(MONTH('Rates Database'!C305),"-",'Rates Database'!B305,"-",'Rates Database'!E305,"-",'Rates Database'!G305,"-",'Rates Database'!J305)</f>
        <v>1-2020-Eversource_WMA-Residential-Net Metering Recovery Surcharge (NMRS)</v>
      </c>
      <c r="D306" s="2">
        <f t="shared" si="4"/>
        <v>1</v>
      </c>
    </row>
    <row r="307" spans="2:4" ht="13.8" x14ac:dyDescent="0.2">
      <c r="B307" s="18">
        <v>304</v>
      </c>
      <c r="C307" s="2" t="str">
        <f>_xlfn.CONCAT(MONTH('Rates Database'!C306),"-",'Rates Database'!B306,"-",'Rates Database'!E306,"-",'Rates Database'!G306,"-",'Rates Database'!J306)</f>
        <v>12-2019-Eversource_WMA-Residential-Net Metering Recovery Surcharge (NMRS)</v>
      </c>
      <c r="D307" s="2">
        <f t="shared" si="4"/>
        <v>1</v>
      </c>
    </row>
    <row r="308" spans="2:4" ht="13.8" x14ac:dyDescent="0.2">
      <c r="B308" s="18">
        <v>305</v>
      </c>
      <c r="C308" s="2" t="str">
        <f>_xlfn.CONCAT(MONTH('Rates Database'!C307),"-",'Rates Database'!B307,"-",'Rates Database'!E307,"-",'Rates Database'!G307,"-",'Rates Database'!J307)</f>
        <v>11-2019-Eversource_WMA-Residential-Net Metering Recovery Surcharge (NMRS)</v>
      </c>
      <c r="D308" s="2">
        <f t="shared" si="4"/>
        <v>1</v>
      </c>
    </row>
    <row r="309" spans="2:4" ht="13.8" x14ac:dyDescent="0.2">
      <c r="B309" s="18">
        <v>306</v>
      </c>
      <c r="C309" s="2" t="str">
        <f>_xlfn.CONCAT(MONTH('Rates Database'!C308),"-",'Rates Database'!B308,"-",'Rates Database'!E308,"-",'Rates Database'!G308,"-",'Rates Database'!J308)</f>
        <v>10-2019-Eversource_WMA-Residential-Net Metering Recovery Surcharge (NMRS)</v>
      </c>
      <c r="D309" s="2">
        <f t="shared" si="4"/>
        <v>1</v>
      </c>
    </row>
    <row r="310" spans="2:4" ht="13.8" x14ac:dyDescent="0.2">
      <c r="B310" s="18">
        <v>307</v>
      </c>
      <c r="C310" s="2" t="str">
        <f>_xlfn.CONCAT(MONTH('Rates Database'!C309),"-",'Rates Database'!B309,"-",'Rates Database'!E309,"-",'Rates Database'!G309,"-",'Rates Database'!J309)</f>
        <v>9-2019-Eversource_WMA-Residential-Net Metering Recovery Surcharge (NMRS)</v>
      </c>
      <c r="D310" s="2">
        <f t="shared" si="4"/>
        <v>1</v>
      </c>
    </row>
    <row r="311" spans="2:4" ht="13.8" x14ac:dyDescent="0.2">
      <c r="B311" s="18">
        <v>308</v>
      </c>
      <c r="C311" s="2" t="str">
        <f>_xlfn.CONCAT(MONTH('Rates Database'!C310),"-",'Rates Database'!B310,"-",'Rates Database'!E310,"-",'Rates Database'!G310,"-",'Rates Database'!J310)</f>
        <v>8-2019-Eversource_WMA-Residential-Net Metering Recovery Surcharge (NMRS)</v>
      </c>
      <c r="D311" s="2">
        <f t="shared" si="4"/>
        <v>1</v>
      </c>
    </row>
    <row r="312" spans="2:4" ht="13.8" x14ac:dyDescent="0.2">
      <c r="B312" s="18">
        <v>309</v>
      </c>
      <c r="C312" s="2" t="str">
        <f>_xlfn.CONCAT(MONTH('Rates Database'!C311),"-",'Rates Database'!B311,"-",'Rates Database'!E311,"-",'Rates Database'!G311,"-",'Rates Database'!J311)</f>
        <v>7-2019-Eversource_WMA-Residential-Net Metering Recovery Surcharge (NMRS)</v>
      </c>
      <c r="D312" s="2">
        <f t="shared" si="4"/>
        <v>1</v>
      </c>
    </row>
    <row r="313" spans="2:4" ht="13.8" x14ac:dyDescent="0.2">
      <c r="B313" s="18">
        <v>310</v>
      </c>
      <c r="C313" s="2" t="str">
        <f>_xlfn.CONCAT(MONTH('Rates Database'!C312),"-",'Rates Database'!B312,"-",'Rates Database'!E312,"-",'Rates Database'!G312,"-",'Rates Database'!J312)</f>
        <v>6-2019-Eversource_WMA-Residential-Net Metering Recovery Surcharge (NMRS)</v>
      </c>
      <c r="D313" s="2">
        <f t="shared" si="4"/>
        <v>1</v>
      </c>
    </row>
    <row r="314" spans="2:4" ht="13.8" x14ac:dyDescent="0.2">
      <c r="B314" s="18">
        <v>311</v>
      </c>
      <c r="C314" s="2" t="str">
        <f>_xlfn.CONCAT(MONTH('Rates Database'!C313),"-",'Rates Database'!B313,"-",'Rates Database'!E313,"-",'Rates Database'!G313,"-",'Rates Database'!J313)</f>
        <v>5-2019-Eversource_WMA-Residential-Net Metering Recovery Surcharge (NMRS)</v>
      </c>
      <c r="D314" s="2">
        <f t="shared" si="4"/>
        <v>1</v>
      </c>
    </row>
    <row r="315" spans="2:4" ht="13.8" x14ac:dyDescent="0.2">
      <c r="B315" s="18">
        <v>312</v>
      </c>
      <c r="C315" s="2" t="str">
        <f>_xlfn.CONCAT(MONTH('Rates Database'!C314),"-",'Rates Database'!B314,"-",'Rates Database'!E314,"-",'Rates Database'!G314,"-",'Rates Database'!J314)</f>
        <v>4-2019-Eversource_WMA-Residential-Net Metering Recovery Surcharge (NMRS)</v>
      </c>
      <c r="D315" s="2">
        <f t="shared" si="4"/>
        <v>1</v>
      </c>
    </row>
    <row r="316" spans="2:4" ht="13.8" x14ac:dyDescent="0.2">
      <c r="B316" s="18">
        <v>313</v>
      </c>
      <c r="C316" s="2" t="str">
        <f>_xlfn.CONCAT(MONTH('Rates Database'!C315),"-",'Rates Database'!B315,"-",'Rates Database'!E315,"-",'Rates Database'!G315,"-",'Rates Database'!J315)</f>
        <v>3-2019-Eversource_WMA-Residential-Net Metering Recovery Surcharge (NMRS)</v>
      </c>
      <c r="D316" s="2">
        <f t="shared" si="4"/>
        <v>1</v>
      </c>
    </row>
    <row r="317" spans="2:4" ht="13.8" x14ac:dyDescent="0.2">
      <c r="B317" s="18">
        <v>314</v>
      </c>
      <c r="C317" s="2" t="str">
        <f>_xlfn.CONCAT(MONTH('Rates Database'!C316),"-",'Rates Database'!B316,"-",'Rates Database'!E316,"-",'Rates Database'!G316,"-",'Rates Database'!J316)</f>
        <v>2-2019-Eversource_WMA-Residential-Net Metering Recovery Surcharge (NMRS)</v>
      </c>
      <c r="D317" s="2">
        <f t="shared" si="4"/>
        <v>1</v>
      </c>
    </row>
    <row r="318" spans="2:4" ht="13.8" x14ac:dyDescent="0.2">
      <c r="B318" s="18">
        <v>315</v>
      </c>
      <c r="C318" s="2" t="str">
        <f>_xlfn.CONCAT(MONTH('Rates Database'!C317),"-",'Rates Database'!B317,"-",'Rates Database'!E317,"-",'Rates Database'!G317,"-",'Rates Database'!J317)</f>
        <v>1-2019-Eversource_WMA-Residential-Net Metering Recovery Surcharge (NMRS)</v>
      </c>
      <c r="D318" s="2">
        <f t="shared" si="4"/>
        <v>1</v>
      </c>
    </row>
    <row r="319" spans="2:4" ht="13.8" x14ac:dyDescent="0.2">
      <c r="B319" s="18">
        <v>316</v>
      </c>
      <c r="C319" s="2" t="str">
        <f>_xlfn.CONCAT(MONTH('Rates Database'!C318),"-",'Rates Database'!B318,"-",'Rates Database'!E318,"-",'Rates Database'!G318,"-",'Rates Database'!J318)</f>
        <v>3-2024-Eversource_WMA-Residential-Attorney General Consulting Expense (AGCE)</v>
      </c>
      <c r="D319" s="2">
        <f t="shared" si="4"/>
        <v>1</v>
      </c>
    </row>
    <row r="320" spans="2:4" ht="13.8" x14ac:dyDescent="0.2">
      <c r="B320" s="18">
        <v>317</v>
      </c>
      <c r="C320" s="2" t="str">
        <f>_xlfn.CONCAT(MONTH('Rates Database'!C319),"-",'Rates Database'!B319,"-",'Rates Database'!E319,"-",'Rates Database'!G319,"-",'Rates Database'!J319)</f>
        <v>2-2024-Eversource_WMA-Residential-Attorney General Consulting Expense (AGCE)</v>
      </c>
      <c r="D320" s="2">
        <f t="shared" si="4"/>
        <v>1</v>
      </c>
    </row>
    <row r="321" spans="2:4" ht="13.8" x14ac:dyDescent="0.2">
      <c r="B321" s="18">
        <v>318</v>
      </c>
      <c r="C321" s="2" t="str">
        <f>_xlfn.CONCAT(MONTH('Rates Database'!C320),"-",'Rates Database'!B320,"-",'Rates Database'!E320,"-",'Rates Database'!G320,"-",'Rates Database'!J320)</f>
        <v>1-2024-Eversource_WMA-Residential-Attorney General Consulting Expense (AGCE)</v>
      </c>
      <c r="D321" s="2">
        <f t="shared" si="4"/>
        <v>1</v>
      </c>
    </row>
    <row r="322" spans="2:4" ht="13.8" x14ac:dyDescent="0.2">
      <c r="B322" s="18">
        <v>319</v>
      </c>
      <c r="C322" s="2" t="str">
        <f>_xlfn.CONCAT(MONTH('Rates Database'!C321),"-",'Rates Database'!B321,"-",'Rates Database'!E321,"-",'Rates Database'!G321,"-",'Rates Database'!J321)</f>
        <v>12-2023-Eversource_WMA-Residential-Attorney General Consulting Expense (AGCE)</v>
      </c>
      <c r="D322" s="2">
        <f t="shared" si="4"/>
        <v>1</v>
      </c>
    </row>
    <row r="323" spans="2:4" ht="13.8" x14ac:dyDescent="0.2">
      <c r="B323" s="18">
        <v>320</v>
      </c>
      <c r="C323" s="2" t="str">
        <f>_xlfn.CONCAT(MONTH('Rates Database'!C322),"-",'Rates Database'!B322,"-",'Rates Database'!E322,"-",'Rates Database'!G322,"-",'Rates Database'!J322)</f>
        <v>11-2023-Eversource_WMA-Residential-Attorney General Consulting Expense (AGCE)</v>
      </c>
      <c r="D323" s="2">
        <f t="shared" si="4"/>
        <v>1</v>
      </c>
    </row>
    <row r="324" spans="2:4" ht="13.8" x14ac:dyDescent="0.2">
      <c r="B324" s="18">
        <v>321</v>
      </c>
      <c r="C324" s="2" t="str">
        <f>_xlfn.CONCAT(MONTH('Rates Database'!C323),"-",'Rates Database'!B323,"-",'Rates Database'!E323,"-",'Rates Database'!G323,"-",'Rates Database'!J323)</f>
        <v>10-2023-Eversource_WMA-Residential-Attorney General Consulting Expense (AGCE)</v>
      </c>
      <c r="D324" s="2">
        <f t="shared" si="4"/>
        <v>1</v>
      </c>
    </row>
    <row r="325" spans="2:4" ht="13.8" x14ac:dyDescent="0.2">
      <c r="B325" s="18">
        <v>322</v>
      </c>
      <c r="C325" s="2" t="str">
        <f>_xlfn.CONCAT(MONTH('Rates Database'!C324),"-",'Rates Database'!B324,"-",'Rates Database'!E324,"-",'Rates Database'!G324,"-",'Rates Database'!J324)</f>
        <v>9-2023-Eversource_WMA-Residential-Attorney General Consulting Expense (AGCE)</v>
      </c>
      <c r="D325" s="2">
        <f t="shared" ref="D325:D388" si="5">COUNTIF($C$4:$C$10092,C325)</f>
        <v>1</v>
      </c>
    </row>
    <row r="326" spans="2:4" ht="13.8" x14ac:dyDescent="0.2">
      <c r="B326" s="18">
        <v>323</v>
      </c>
      <c r="C326" s="2" t="str">
        <f>_xlfn.CONCAT(MONTH('Rates Database'!C325),"-",'Rates Database'!B325,"-",'Rates Database'!E325,"-",'Rates Database'!G325,"-",'Rates Database'!J325)</f>
        <v>8-2023-Eversource_WMA-Residential-Attorney General Consulting Expense (AGCE)</v>
      </c>
      <c r="D326" s="2">
        <f t="shared" si="5"/>
        <v>1</v>
      </c>
    </row>
    <row r="327" spans="2:4" ht="13.8" x14ac:dyDescent="0.2">
      <c r="B327" s="18">
        <v>324</v>
      </c>
      <c r="C327" s="2" t="str">
        <f>_xlfn.CONCAT(MONTH('Rates Database'!C326),"-",'Rates Database'!B326,"-",'Rates Database'!E326,"-",'Rates Database'!G326,"-",'Rates Database'!J326)</f>
        <v>7-2023-Eversource_WMA-Residential-Attorney General Consulting Expense (AGCE)</v>
      </c>
      <c r="D327" s="2">
        <f t="shared" si="5"/>
        <v>1</v>
      </c>
    </row>
    <row r="328" spans="2:4" ht="13.8" x14ac:dyDescent="0.2">
      <c r="B328" s="18">
        <v>325</v>
      </c>
      <c r="C328" s="2" t="str">
        <f>_xlfn.CONCAT(MONTH('Rates Database'!C327),"-",'Rates Database'!B327,"-",'Rates Database'!E327,"-",'Rates Database'!G327,"-",'Rates Database'!J327)</f>
        <v>6-2023-Eversource_WMA-Residential-Attorney General Consulting Expense (AGCE)</v>
      </c>
      <c r="D328" s="2">
        <f t="shared" si="5"/>
        <v>1</v>
      </c>
    </row>
    <row r="329" spans="2:4" ht="13.8" x14ac:dyDescent="0.2">
      <c r="B329" s="18">
        <v>326</v>
      </c>
      <c r="C329" s="2" t="str">
        <f>_xlfn.CONCAT(MONTH('Rates Database'!C328),"-",'Rates Database'!B328,"-",'Rates Database'!E328,"-",'Rates Database'!G328,"-",'Rates Database'!J328)</f>
        <v>5-2023-Eversource_WMA-Residential-Attorney General Consulting Expense (AGCE)</v>
      </c>
      <c r="D329" s="2">
        <f t="shared" si="5"/>
        <v>1</v>
      </c>
    </row>
    <row r="330" spans="2:4" ht="13.8" x14ac:dyDescent="0.2">
      <c r="B330" s="18">
        <v>327</v>
      </c>
      <c r="C330" s="2" t="str">
        <f>_xlfn.CONCAT(MONTH('Rates Database'!C329),"-",'Rates Database'!B329,"-",'Rates Database'!E329,"-",'Rates Database'!G329,"-",'Rates Database'!J329)</f>
        <v>4-2023-Eversource_WMA-Residential-Attorney General Consulting Expense (AGCE)</v>
      </c>
      <c r="D330" s="2">
        <f t="shared" si="5"/>
        <v>1</v>
      </c>
    </row>
    <row r="331" spans="2:4" ht="13.8" x14ac:dyDescent="0.2">
      <c r="B331" s="18">
        <v>328</v>
      </c>
      <c r="C331" s="2" t="str">
        <f>_xlfn.CONCAT(MONTH('Rates Database'!C330),"-",'Rates Database'!B330,"-",'Rates Database'!E330,"-",'Rates Database'!G330,"-",'Rates Database'!J330)</f>
        <v>3-2023-Eversource_WMA-Residential-Attorney General Consulting Expense (AGCE)</v>
      </c>
      <c r="D331" s="2">
        <f t="shared" si="5"/>
        <v>1</v>
      </c>
    </row>
    <row r="332" spans="2:4" ht="13.8" x14ac:dyDescent="0.2">
      <c r="B332" s="18">
        <v>329</v>
      </c>
      <c r="C332" s="2" t="str">
        <f>_xlfn.CONCAT(MONTH('Rates Database'!C331),"-",'Rates Database'!B331,"-",'Rates Database'!E331,"-",'Rates Database'!G331,"-",'Rates Database'!J331)</f>
        <v>2-2023-Eversource_WMA-Residential-Attorney General Consulting Expense (AGCE)</v>
      </c>
      <c r="D332" s="2">
        <f t="shared" si="5"/>
        <v>1</v>
      </c>
    </row>
    <row r="333" spans="2:4" ht="13.8" x14ac:dyDescent="0.2">
      <c r="B333" s="18">
        <v>330</v>
      </c>
      <c r="C333" s="2" t="str">
        <f>_xlfn.CONCAT(MONTH('Rates Database'!C332),"-",'Rates Database'!B332,"-",'Rates Database'!E332,"-",'Rates Database'!G332,"-",'Rates Database'!J332)</f>
        <v>1-2023-Eversource_WMA-Residential-Attorney General Consulting Expense (AGCE)</v>
      </c>
      <c r="D333" s="2">
        <f t="shared" si="5"/>
        <v>1</v>
      </c>
    </row>
    <row r="334" spans="2:4" ht="13.8" x14ac:dyDescent="0.2">
      <c r="B334" s="18">
        <v>331</v>
      </c>
      <c r="C334" s="2" t="str">
        <f>_xlfn.CONCAT(MONTH('Rates Database'!C333),"-",'Rates Database'!B333,"-",'Rates Database'!E333,"-",'Rates Database'!G333,"-",'Rates Database'!J333)</f>
        <v>12-2022-Eversource_WMA-Residential-Attorney General Consulting Expense (AGCE)</v>
      </c>
      <c r="D334" s="2">
        <f t="shared" si="5"/>
        <v>1</v>
      </c>
    </row>
    <row r="335" spans="2:4" ht="13.8" x14ac:dyDescent="0.2">
      <c r="B335" s="18">
        <v>332</v>
      </c>
      <c r="C335" s="2" t="str">
        <f>_xlfn.CONCAT(MONTH('Rates Database'!C334),"-",'Rates Database'!B334,"-",'Rates Database'!E334,"-",'Rates Database'!G334,"-",'Rates Database'!J334)</f>
        <v>11-2022-Eversource_WMA-Residential-Attorney General Consulting Expense (AGCE)</v>
      </c>
      <c r="D335" s="2">
        <f t="shared" si="5"/>
        <v>1</v>
      </c>
    </row>
    <row r="336" spans="2:4" ht="13.8" x14ac:dyDescent="0.2">
      <c r="B336" s="18">
        <v>333</v>
      </c>
      <c r="C336" s="2" t="str">
        <f>_xlfn.CONCAT(MONTH('Rates Database'!C335),"-",'Rates Database'!B335,"-",'Rates Database'!E335,"-",'Rates Database'!G335,"-",'Rates Database'!J335)</f>
        <v>10-2022-Eversource_WMA-Residential-Attorney General Consulting Expense (AGCE)</v>
      </c>
      <c r="D336" s="2">
        <f t="shared" si="5"/>
        <v>1</v>
      </c>
    </row>
    <row r="337" spans="2:4" ht="13.8" x14ac:dyDescent="0.2">
      <c r="B337" s="18">
        <v>334</v>
      </c>
      <c r="C337" s="2" t="str">
        <f>_xlfn.CONCAT(MONTH('Rates Database'!C336),"-",'Rates Database'!B336,"-",'Rates Database'!E336,"-",'Rates Database'!G336,"-",'Rates Database'!J336)</f>
        <v>9-2022-Eversource_WMA-Residential-Attorney General Consulting Expense (AGCE)</v>
      </c>
      <c r="D337" s="2">
        <f t="shared" si="5"/>
        <v>1</v>
      </c>
    </row>
    <row r="338" spans="2:4" ht="13.8" x14ac:dyDescent="0.2">
      <c r="B338" s="18">
        <v>335</v>
      </c>
      <c r="C338" s="2" t="str">
        <f>_xlfn.CONCAT(MONTH('Rates Database'!C337),"-",'Rates Database'!B337,"-",'Rates Database'!E337,"-",'Rates Database'!G337,"-",'Rates Database'!J337)</f>
        <v>8-2022-Eversource_WMA-Residential-Attorney General Consulting Expense (AGCE)</v>
      </c>
      <c r="D338" s="2">
        <f t="shared" si="5"/>
        <v>1</v>
      </c>
    </row>
    <row r="339" spans="2:4" ht="13.8" x14ac:dyDescent="0.2">
      <c r="B339" s="18">
        <v>336</v>
      </c>
      <c r="C339" s="2" t="str">
        <f>_xlfn.CONCAT(MONTH('Rates Database'!C338),"-",'Rates Database'!B338,"-",'Rates Database'!E338,"-",'Rates Database'!G338,"-",'Rates Database'!J338)</f>
        <v>7-2022-Eversource_WMA-Residential-Attorney General Consulting Expense (AGCE)</v>
      </c>
      <c r="D339" s="2">
        <f t="shared" si="5"/>
        <v>1</v>
      </c>
    </row>
    <row r="340" spans="2:4" ht="13.8" x14ac:dyDescent="0.2">
      <c r="B340" s="18">
        <v>337</v>
      </c>
      <c r="C340" s="2" t="str">
        <f>_xlfn.CONCAT(MONTH('Rates Database'!C339),"-",'Rates Database'!B339,"-",'Rates Database'!E339,"-",'Rates Database'!G339,"-",'Rates Database'!J339)</f>
        <v>6-2022-Eversource_WMA-Residential-Attorney General Consulting Expense (AGCE)</v>
      </c>
      <c r="D340" s="2">
        <f t="shared" si="5"/>
        <v>1</v>
      </c>
    </row>
    <row r="341" spans="2:4" ht="13.8" x14ac:dyDescent="0.2">
      <c r="B341" s="18">
        <v>338</v>
      </c>
      <c r="C341" s="2" t="str">
        <f>_xlfn.CONCAT(MONTH('Rates Database'!C340),"-",'Rates Database'!B340,"-",'Rates Database'!E340,"-",'Rates Database'!G340,"-",'Rates Database'!J340)</f>
        <v>5-2022-Eversource_WMA-Residential-Attorney General Consulting Expense (AGCE)</v>
      </c>
      <c r="D341" s="2">
        <f t="shared" si="5"/>
        <v>1</v>
      </c>
    </row>
    <row r="342" spans="2:4" ht="13.8" x14ac:dyDescent="0.2">
      <c r="B342" s="18">
        <v>339</v>
      </c>
      <c r="C342" s="2" t="str">
        <f>_xlfn.CONCAT(MONTH('Rates Database'!C341),"-",'Rates Database'!B341,"-",'Rates Database'!E341,"-",'Rates Database'!G341,"-",'Rates Database'!J341)</f>
        <v>4-2022-Eversource_WMA-Residential-Attorney General Consulting Expense (AGCE)</v>
      </c>
      <c r="D342" s="2">
        <f t="shared" si="5"/>
        <v>1</v>
      </c>
    </row>
    <row r="343" spans="2:4" ht="13.8" x14ac:dyDescent="0.2">
      <c r="B343" s="18">
        <v>340</v>
      </c>
      <c r="C343" s="2" t="str">
        <f>_xlfn.CONCAT(MONTH('Rates Database'!C342),"-",'Rates Database'!B342,"-",'Rates Database'!E342,"-",'Rates Database'!G342,"-",'Rates Database'!J342)</f>
        <v>3-2022-Eversource_WMA-Residential-Attorney General Consulting Expense (AGCE)</v>
      </c>
      <c r="D343" s="2">
        <f t="shared" si="5"/>
        <v>1</v>
      </c>
    </row>
    <row r="344" spans="2:4" ht="13.8" x14ac:dyDescent="0.2">
      <c r="B344" s="18">
        <v>341</v>
      </c>
      <c r="C344" s="2" t="str">
        <f>_xlfn.CONCAT(MONTH('Rates Database'!C343),"-",'Rates Database'!B343,"-",'Rates Database'!E343,"-",'Rates Database'!G343,"-",'Rates Database'!J343)</f>
        <v>2-2022-Eversource_WMA-Residential-Attorney General Consulting Expense (AGCE)</v>
      </c>
      <c r="D344" s="2">
        <f t="shared" si="5"/>
        <v>1</v>
      </c>
    </row>
    <row r="345" spans="2:4" ht="13.8" x14ac:dyDescent="0.2">
      <c r="B345" s="18">
        <v>342</v>
      </c>
      <c r="C345" s="2" t="str">
        <f>_xlfn.CONCAT(MONTH('Rates Database'!C344),"-",'Rates Database'!B344,"-",'Rates Database'!E344,"-",'Rates Database'!G344,"-",'Rates Database'!J344)</f>
        <v>1-2022-Eversource_WMA-Residential-Attorney General Consulting Expense (AGCE)</v>
      </c>
      <c r="D345" s="2">
        <f t="shared" si="5"/>
        <v>1</v>
      </c>
    </row>
    <row r="346" spans="2:4" ht="13.8" x14ac:dyDescent="0.2">
      <c r="B346" s="18">
        <v>343</v>
      </c>
      <c r="C346" s="2" t="str">
        <f>_xlfn.CONCAT(MONTH('Rates Database'!C345),"-",'Rates Database'!B345,"-",'Rates Database'!E345,"-",'Rates Database'!G345,"-",'Rates Database'!J345)</f>
        <v>12-2021-Eversource_WMA-Residential-Attorney General Consulting Expense (AGCE)</v>
      </c>
      <c r="D346" s="2">
        <f t="shared" si="5"/>
        <v>1</v>
      </c>
    </row>
    <row r="347" spans="2:4" ht="13.8" x14ac:dyDescent="0.2">
      <c r="B347" s="18">
        <v>344</v>
      </c>
      <c r="C347" s="2" t="str">
        <f>_xlfn.CONCAT(MONTH('Rates Database'!C346),"-",'Rates Database'!B346,"-",'Rates Database'!E346,"-",'Rates Database'!G346,"-",'Rates Database'!J346)</f>
        <v>11-2021-Eversource_WMA-Residential-Attorney General Consulting Expense (AGCE)</v>
      </c>
      <c r="D347" s="2">
        <f t="shared" si="5"/>
        <v>1</v>
      </c>
    </row>
    <row r="348" spans="2:4" ht="13.8" x14ac:dyDescent="0.2">
      <c r="B348" s="18">
        <v>345</v>
      </c>
      <c r="C348" s="2" t="str">
        <f>_xlfn.CONCAT(MONTH('Rates Database'!C347),"-",'Rates Database'!B347,"-",'Rates Database'!E347,"-",'Rates Database'!G347,"-",'Rates Database'!J347)</f>
        <v>10-2021-Eversource_WMA-Residential-Attorney General Consulting Expense (AGCE)</v>
      </c>
      <c r="D348" s="2">
        <f t="shared" si="5"/>
        <v>1</v>
      </c>
    </row>
    <row r="349" spans="2:4" ht="13.8" x14ac:dyDescent="0.2">
      <c r="B349" s="18">
        <v>346</v>
      </c>
      <c r="C349" s="2" t="str">
        <f>_xlfn.CONCAT(MONTH('Rates Database'!C348),"-",'Rates Database'!B348,"-",'Rates Database'!E348,"-",'Rates Database'!G348,"-",'Rates Database'!J348)</f>
        <v>9-2021-Eversource_WMA-Residential-Attorney General Consulting Expense (AGCE)</v>
      </c>
      <c r="D349" s="2">
        <f t="shared" si="5"/>
        <v>1</v>
      </c>
    </row>
    <row r="350" spans="2:4" ht="13.8" x14ac:dyDescent="0.2">
      <c r="B350" s="18">
        <v>347</v>
      </c>
      <c r="C350" s="2" t="str">
        <f>_xlfn.CONCAT(MONTH('Rates Database'!C349),"-",'Rates Database'!B349,"-",'Rates Database'!E349,"-",'Rates Database'!G349,"-",'Rates Database'!J349)</f>
        <v>8-2021-Eversource_WMA-Residential-Attorney General Consulting Expense (AGCE)</v>
      </c>
      <c r="D350" s="2">
        <f t="shared" si="5"/>
        <v>1</v>
      </c>
    </row>
    <row r="351" spans="2:4" ht="13.8" x14ac:dyDescent="0.2">
      <c r="B351" s="18">
        <v>348</v>
      </c>
      <c r="C351" s="2" t="str">
        <f>_xlfn.CONCAT(MONTH('Rates Database'!C350),"-",'Rates Database'!B350,"-",'Rates Database'!E350,"-",'Rates Database'!G350,"-",'Rates Database'!J350)</f>
        <v>7-2021-Eversource_WMA-Residential-Attorney General Consulting Expense (AGCE)</v>
      </c>
      <c r="D351" s="2">
        <f t="shared" si="5"/>
        <v>1</v>
      </c>
    </row>
    <row r="352" spans="2:4" ht="13.8" x14ac:dyDescent="0.2">
      <c r="B352" s="18">
        <v>349</v>
      </c>
      <c r="C352" s="2" t="str">
        <f>_xlfn.CONCAT(MONTH('Rates Database'!C351),"-",'Rates Database'!B351,"-",'Rates Database'!E351,"-",'Rates Database'!G351,"-",'Rates Database'!J351)</f>
        <v>6-2021-Eversource_WMA-Residential-Attorney General Consulting Expense (AGCE)</v>
      </c>
      <c r="D352" s="2">
        <f t="shared" si="5"/>
        <v>1</v>
      </c>
    </row>
    <row r="353" spans="2:4" ht="13.8" x14ac:dyDescent="0.2">
      <c r="B353" s="18">
        <v>350</v>
      </c>
      <c r="C353" s="2" t="str">
        <f>_xlfn.CONCAT(MONTH('Rates Database'!C352),"-",'Rates Database'!B352,"-",'Rates Database'!E352,"-",'Rates Database'!G352,"-",'Rates Database'!J352)</f>
        <v>5-2021-Eversource_WMA-Residential-Attorney General Consulting Expense (AGCE)</v>
      </c>
      <c r="D353" s="2">
        <f t="shared" si="5"/>
        <v>1</v>
      </c>
    </row>
    <row r="354" spans="2:4" ht="13.8" x14ac:dyDescent="0.2">
      <c r="B354" s="18">
        <v>351</v>
      </c>
      <c r="C354" s="2" t="str">
        <f>_xlfn.CONCAT(MONTH('Rates Database'!C353),"-",'Rates Database'!B353,"-",'Rates Database'!E353,"-",'Rates Database'!G353,"-",'Rates Database'!J353)</f>
        <v>4-2021-Eversource_WMA-Residential-Attorney General Consulting Expense (AGCE)</v>
      </c>
      <c r="D354" s="2">
        <f t="shared" si="5"/>
        <v>1</v>
      </c>
    </row>
    <row r="355" spans="2:4" ht="13.8" x14ac:dyDescent="0.2">
      <c r="B355" s="18">
        <v>352</v>
      </c>
      <c r="C355" s="2" t="str">
        <f>_xlfn.CONCAT(MONTH('Rates Database'!C354),"-",'Rates Database'!B354,"-",'Rates Database'!E354,"-",'Rates Database'!G354,"-",'Rates Database'!J354)</f>
        <v>3-2021-Eversource_WMA-Residential-Attorney General Consulting Expense (AGCE)</v>
      </c>
      <c r="D355" s="2">
        <f t="shared" si="5"/>
        <v>1</v>
      </c>
    </row>
    <row r="356" spans="2:4" ht="13.8" x14ac:dyDescent="0.2">
      <c r="B356" s="18">
        <v>353</v>
      </c>
      <c r="C356" s="2" t="str">
        <f>_xlfn.CONCAT(MONTH('Rates Database'!C355),"-",'Rates Database'!B355,"-",'Rates Database'!E355,"-",'Rates Database'!G355,"-",'Rates Database'!J355)</f>
        <v>2-2021-Eversource_WMA-Residential-Attorney General Consulting Expense (AGCE)</v>
      </c>
      <c r="D356" s="2">
        <f t="shared" si="5"/>
        <v>1</v>
      </c>
    </row>
    <row r="357" spans="2:4" ht="13.8" x14ac:dyDescent="0.2">
      <c r="B357" s="18">
        <v>354</v>
      </c>
      <c r="C357" s="2" t="str">
        <f>_xlfn.CONCAT(MONTH('Rates Database'!C356),"-",'Rates Database'!B356,"-",'Rates Database'!E356,"-",'Rates Database'!G356,"-",'Rates Database'!J356)</f>
        <v>1-2021-Eversource_WMA-Residential-Attorney General Consulting Expense (AGCE)</v>
      </c>
      <c r="D357" s="2">
        <f t="shared" si="5"/>
        <v>1</v>
      </c>
    </row>
    <row r="358" spans="2:4" ht="13.8" x14ac:dyDescent="0.2">
      <c r="B358" s="18">
        <v>355</v>
      </c>
      <c r="C358" s="2" t="str">
        <f>_xlfn.CONCAT(MONTH('Rates Database'!C357),"-",'Rates Database'!B357,"-",'Rates Database'!E357,"-",'Rates Database'!G357,"-",'Rates Database'!J357)</f>
        <v>12-2020-Eversource_WMA-Residential-Attorney General Consulting Expense (AGCE)</v>
      </c>
      <c r="D358" s="2">
        <f t="shared" si="5"/>
        <v>1</v>
      </c>
    </row>
    <row r="359" spans="2:4" ht="13.8" x14ac:dyDescent="0.2">
      <c r="B359" s="18">
        <v>356</v>
      </c>
      <c r="C359" s="2" t="str">
        <f>_xlfn.CONCAT(MONTH('Rates Database'!C358),"-",'Rates Database'!B358,"-",'Rates Database'!E358,"-",'Rates Database'!G358,"-",'Rates Database'!J358)</f>
        <v>11-2020-Eversource_WMA-Residential-Attorney General Consulting Expense (AGCE)</v>
      </c>
      <c r="D359" s="2">
        <f t="shared" si="5"/>
        <v>1</v>
      </c>
    </row>
    <row r="360" spans="2:4" ht="13.8" x14ac:dyDescent="0.2">
      <c r="B360" s="18">
        <v>357</v>
      </c>
      <c r="C360" s="2" t="str">
        <f>_xlfn.CONCAT(MONTH('Rates Database'!C359),"-",'Rates Database'!B359,"-",'Rates Database'!E359,"-",'Rates Database'!G359,"-",'Rates Database'!J359)</f>
        <v>10-2020-Eversource_WMA-Residential-Attorney General Consulting Expense (AGCE)</v>
      </c>
      <c r="D360" s="2">
        <f t="shared" si="5"/>
        <v>1</v>
      </c>
    </row>
    <row r="361" spans="2:4" ht="13.8" x14ac:dyDescent="0.2">
      <c r="B361" s="18">
        <v>358</v>
      </c>
      <c r="C361" s="2" t="str">
        <f>_xlfn.CONCAT(MONTH('Rates Database'!C360),"-",'Rates Database'!B360,"-",'Rates Database'!E360,"-",'Rates Database'!G360,"-",'Rates Database'!J360)</f>
        <v>9-2020-Eversource_WMA-Residential-Attorney General Consulting Expense (AGCE)</v>
      </c>
      <c r="D361" s="2">
        <f t="shared" si="5"/>
        <v>1</v>
      </c>
    </row>
    <row r="362" spans="2:4" ht="13.8" x14ac:dyDescent="0.2">
      <c r="B362" s="18">
        <v>359</v>
      </c>
      <c r="C362" s="2" t="str">
        <f>_xlfn.CONCAT(MONTH('Rates Database'!C361),"-",'Rates Database'!B361,"-",'Rates Database'!E361,"-",'Rates Database'!G361,"-",'Rates Database'!J361)</f>
        <v>8-2020-Eversource_WMA-Residential-Attorney General Consulting Expense (AGCE)</v>
      </c>
      <c r="D362" s="2">
        <f t="shared" si="5"/>
        <v>1</v>
      </c>
    </row>
    <row r="363" spans="2:4" ht="13.8" x14ac:dyDescent="0.2">
      <c r="B363" s="18">
        <v>360</v>
      </c>
      <c r="C363" s="2" t="str">
        <f>_xlfn.CONCAT(MONTH('Rates Database'!C362),"-",'Rates Database'!B362,"-",'Rates Database'!E362,"-",'Rates Database'!G362,"-",'Rates Database'!J362)</f>
        <v>7-2020-Eversource_WMA-Residential-Attorney General Consulting Expense (AGCE)</v>
      </c>
      <c r="D363" s="2">
        <f t="shared" si="5"/>
        <v>1</v>
      </c>
    </row>
    <row r="364" spans="2:4" ht="13.8" x14ac:dyDescent="0.2">
      <c r="B364" s="18">
        <v>361</v>
      </c>
      <c r="C364" s="2" t="str">
        <f>_xlfn.CONCAT(MONTH('Rates Database'!C363),"-",'Rates Database'!B363,"-",'Rates Database'!E363,"-",'Rates Database'!G363,"-",'Rates Database'!J363)</f>
        <v>6-2020-Eversource_WMA-Residential-Attorney General Consulting Expense (AGCE)</v>
      </c>
      <c r="D364" s="2">
        <f t="shared" si="5"/>
        <v>1</v>
      </c>
    </row>
    <row r="365" spans="2:4" ht="13.8" x14ac:dyDescent="0.2">
      <c r="B365" s="18">
        <v>362</v>
      </c>
      <c r="C365" s="2" t="str">
        <f>_xlfn.CONCAT(MONTH('Rates Database'!C364),"-",'Rates Database'!B364,"-",'Rates Database'!E364,"-",'Rates Database'!G364,"-",'Rates Database'!J364)</f>
        <v>5-2020-Eversource_WMA-Residential-Attorney General Consulting Expense (AGCE)</v>
      </c>
      <c r="D365" s="2">
        <f t="shared" si="5"/>
        <v>1</v>
      </c>
    </row>
    <row r="366" spans="2:4" ht="13.8" x14ac:dyDescent="0.2">
      <c r="B366" s="18">
        <v>363</v>
      </c>
      <c r="C366" s="2" t="str">
        <f>_xlfn.CONCAT(MONTH('Rates Database'!C365),"-",'Rates Database'!B365,"-",'Rates Database'!E365,"-",'Rates Database'!G365,"-",'Rates Database'!J365)</f>
        <v>4-2020-Eversource_WMA-Residential-Attorney General Consulting Expense (AGCE)</v>
      </c>
      <c r="D366" s="2">
        <f t="shared" si="5"/>
        <v>1</v>
      </c>
    </row>
    <row r="367" spans="2:4" ht="13.8" x14ac:dyDescent="0.2">
      <c r="B367" s="18">
        <v>364</v>
      </c>
      <c r="C367" s="2" t="str">
        <f>_xlfn.CONCAT(MONTH('Rates Database'!C366),"-",'Rates Database'!B366,"-",'Rates Database'!E366,"-",'Rates Database'!G366,"-",'Rates Database'!J366)</f>
        <v>3-2020-Eversource_WMA-Residential-Attorney General Consulting Expense (AGCE)</v>
      </c>
      <c r="D367" s="2">
        <f t="shared" si="5"/>
        <v>1</v>
      </c>
    </row>
    <row r="368" spans="2:4" ht="13.8" x14ac:dyDescent="0.2">
      <c r="B368" s="18">
        <v>365</v>
      </c>
      <c r="C368" s="2" t="str">
        <f>_xlfn.CONCAT(MONTH('Rates Database'!C367),"-",'Rates Database'!B367,"-",'Rates Database'!E367,"-",'Rates Database'!G367,"-",'Rates Database'!J367)</f>
        <v>2-2020-Eversource_WMA-Residential-Attorney General Consulting Expense (AGCE)</v>
      </c>
      <c r="D368" s="2">
        <f t="shared" si="5"/>
        <v>1</v>
      </c>
    </row>
    <row r="369" spans="2:4" ht="13.8" x14ac:dyDescent="0.2">
      <c r="B369" s="18">
        <v>366</v>
      </c>
      <c r="C369" s="2" t="str">
        <f>_xlfn.CONCAT(MONTH('Rates Database'!C368),"-",'Rates Database'!B368,"-",'Rates Database'!E368,"-",'Rates Database'!G368,"-",'Rates Database'!J368)</f>
        <v>1-2020-Eversource_WMA-Residential-Attorney General Consulting Expense (AGCE)</v>
      </c>
      <c r="D369" s="2">
        <f t="shared" si="5"/>
        <v>1</v>
      </c>
    </row>
    <row r="370" spans="2:4" ht="13.8" x14ac:dyDescent="0.2">
      <c r="B370" s="18">
        <v>367</v>
      </c>
      <c r="C370" s="2" t="str">
        <f>_xlfn.CONCAT(MONTH('Rates Database'!C369),"-",'Rates Database'!B369,"-",'Rates Database'!E369,"-",'Rates Database'!G369,"-",'Rates Database'!J369)</f>
        <v>12-2019-Eversource_WMA-Residential-Attorney General Consulting Expense (AGCE)</v>
      </c>
      <c r="D370" s="2">
        <f t="shared" si="5"/>
        <v>1</v>
      </c>
    </row>
    <row r="371" spans="2:4" ht="13.8" x14ac:dyDescent="0.2">
      <c r="B371" s="18">
        <v>368</v>
      </c>
      <c r="C371" s="2" t="str">
        <f>_xlfn.CONCAT(MONTH('Rates Database'!C370),"-",'Rates Database'!B370,"-",'Rates Database'!E370,"-",'Rates Database'!G370,"-",'Rates Database'!J370)</f>
        <v>11-2019-Eversource_WMA-Residential-Attorney General Consulting Expense (AGCE)</v>
      </c>
      <c r="D371" s="2">
        <f t="shared" si="5"/>
        <v>1</v>
      </c>
    </row>
    <row r="372" spans="2:4" ht="13.8" x14ac:dyDescent="0.2">
      <c r="B372" s="18">
        <v>369</v>
      </c>
      <c r="C372" s="2" t="str">
        <f>_xlfn.CONCAT(MONTH('Rates Database'!C371),"-",'Rates Database'!B371,"-",'Rates Database'!E371,"-",'Rates Database'!G371,"-",'Rates Database'!J371)</f>
        <v>10-2019-Eversource_WMA-Residential-Attorney General Consulting Expense (AGCE)</v>
      </c>
      <c r="D372" s="2">
        <f t="shared" si="5"/>
        <v>1</v>
      </c>
    </row>
    <row r="373" spans="2:4" ht="13.8" x14ac:dyDescent="0.2">
      <c r="B373" s="18">
        <v>370</v>
      </c>
      <c r="C373" s="2" t="str">
        <f>_xlfn.CONCAT(MONTH('Rates Database'!C372),"-",'Rates Database'!B372,"-",'Rates Database'!E372,"-",'Rates Database'!G372,"-",'Rates Database'!J372)</f>
        <v>9-2019-Eversource_WMA-Residential-Attorney General Consulting Expense (AGCE)</v>
      </c>
      <c r="D373" s="2">
        <f t="shared" si="5"/>
        <v>1</v>
      </c>
    </row>
    <row r="374" spans="2:4" ht="13.8" x14ac:dyDescent="0.2">
      <c r="B374" s="18">
        <v>371</v>
      </c>
      <c r="C374" s="2" t="str">
        <f>_xlfn.CONCAT(MONTH('Rates Database'!C373),"-",'Rates Database'!B373,"-",'Rates Database'!E373,"-",'Rates Database'!G373,"-",'Rates Database'!J373)</f>
        <v>8-2019-Eversource_WMA-Residential-Attorney General Consulting Expense (AGCE)</v>
      </c>
      <c r="D374" s="2">
        <f t="shared" si="5"/>
        <v>1</v>
      </c>
    </row>
    <row r="375" spans="2:4" ht="13.8" x14ac:dyDescent="0.2">
      <c r="B375" s="18">
        <v>372</v>
      </c>
      <c r="C375" s="2" t="str">
        <f>_xlfn.CONCAT(MONTH('Rates Database'!C374),"-",'Rates Database'!B374,"-",'Rates Database'!E374,"-",'Rates Database'!G374,"-",'Rates Database'!J374)</f>
        <v>7-2019-Eversource_WMA-Residential-Attorney General Consulting Expense (AGCE)</v>
      </c>
      <c r="D375" s="2">
        <f t="shared" si="5"/>
        <v>1</v>
      </c>
    </row>
    <row r="376" spans="2:4" ht="13.8" x14ac:dyDescent="0.2">
      <c r="B376" s="18">
        <v>373</v>
      </c>
      <c r="C376" s="2" t="str">
        <f>_xlfn.CONCAT(MONTH('Rates Database'!C375),"-",'Rates Database'!B375,"-",'Rates Database'!E375,"-",'Rates Database'!G375,"-",'Rates Database'!J375)</f>
        <v>6-2019-Eversource_WMA-Residential-Attorney General Consulting Expense (AGCE)</v>
      </c>
      <c r="D376" s="2">
        <f t="shared" si="5"/>
        <v>1</v>
      </c>
    </row>
    <row r="377" spans="2:4" ht="13.8" x14ac:dyDescent="0.2">
      <c r="B377" s="18">
        <v>374</v>
      </c>
      <c r="C377" s="2" t="str">
        <f>_xlfn.CONCAT(MONTH('Rates Database'!C376),"-",'Rates Database'!B376,"-",'Rates Database'!E376,"-",'Rates Database'!G376,"-",'Rates Database'!J376)</f>
        <v>5-2019-Eversource_WMA-Residential-Attorney General Consulting Expense (AGCE)</v>
      </c>
      <c r="D377" s="2">
        <f t="shared" si="5"/>
        <v>1</v>
      </c>
    </row>
    <row r="378" spans="2:4" ht="13.8" x14ac:dyDescent="0.2">
      <c r="B378" s="18">
        <v>375</v>
      </c>
      <c r="C378" s="2" t="str">
        <f>_xlfn.CONCAT(MONTH('Rates Database'!C377),"-",'Rates Database'!B377,"-",'Rates Database'!E377,"-",'Rates Database'!G377,"-",'Rates Database'!J377)</f>
        <v>4-2019-Eversource_WMA-Residential-Attorney General Consulting Expense (AGCE)</v>
      </c>
      <c r="D378" s="2">
        <f t="shared" si="5"/>
        <v>1</v>
      </c>
    </row>
    <row r="379" spans="2:4" ht="13.8" x14ac:dyDescent="0.2">
      <c r="B379" s="18">
        <v>376</v>
      </c>
      <c r="C379" s="2" t="str">
        <f>_xlfn.CONCAT(MONTH('Rates Database'!C378),"-",'Rates Database'!B378,"-",'Rates Database'!E378,"-",'Rates Database'!G378,"-",'Rates Database'!J378)</f>
        <v>3-2019-Eversource_WMA-Residential-Attorney General Consulting Expense (AGCE)</v>
      </c>
      <c r="D379" s="2">
        <f t="shared" si="5"/>
        <v>1</v>
      </c>
    </row>
    <row r="380" spans="2:4" ht="13.8" x14ac:dyDescent="0.2">
      <c r="B380" s="18">
        <v>377</v>
      </c>
      <c r="C380" s="2" t="str">
        <f>_xlfn.CONCAT(MONTH('Rates Database'!C379),"-",'Rates Database'!B379,"-",'Rates Database'!E379,"-",'Rates Database'!G379,"-",'Rates Database'!J379)</f>
        <v>2-2019-Eversource_WMA-Residential-Attorney General Consulting Expense (AGCE)</v>
      </c>
      <c r="D380" s="2">
        <f t="shared" si="5"/>
        <v>1</v>
      </c>
    </row>
    <row r="381" spans="2:4" ht="13.8" x14ac:dyDescent="0.2">
      <c r="B381" s="18">
        <v>378</v>
      </c>
      <c r="C381" s="2" t="str">
        <f>_xlfn.CONCAT(MONTH('Rates Database'!C380),"-",'Rates Database'!B380,"-",'Rates Database'!E380,"-",'Rates Database'!G380,"-",'Rates Database'!J380)</f>
        <v>1-2019-Eversource_WMA-Residential-Attorney General Consulting Expense (AGCE)</v>
      </c>
      <c r="D381" s="2">
        <f t="shared" si="5"/>
        <v>1</v>
      </c>
    </row>
    <row r="382" spans="2:4" ht="13.8" x14ac:dyDescent="0.2">
      <c r="B382" s="18">
        <v>379</v>
      </c>
      <c r="C382" s="2" t="str">
        <f>_xlfn.CONCAT(MONTH('Rates Database'!C381),"-",'Rates Database'!B381,"-",'Rates Database'!E381,"-",'Rates Database'!G381,"-",'Rates Database'!J381)</f>
        <v>3-2024-Eversource_WMA-Residential-Long-Term Rewable Contract Adjustment (LTRCA)</v>
      </c>
      <c r="D382" s="2">
        <f t="shared" si="5"/>
        <v>1</v>
      </c>
    </row>
    <row r="383" spans="2:4" ht="13.8" x14ac:dyDescent="0.2">
      <c r="B383" s="18">
        <v>380</v>
      </c>
      <c r="C383" s="2" t="str">
        <f>_xlfn.CONCAT(MONTH('Rates Database'!C382),"-",'Rates Database'!B382,"-",'Rates Database'!E382,"-",'Rates Database'!G382,"-",'Rates Database'!J382)</f>
        <v>2-2024-Eversource_WMA-Residential-Long-Term Rewable Contract Adjustment (LTRCA)</v>
      </c>
      <c r="D383" s="2">
        <f t="shared" si="5"/>
        <v>1</v>
      </c>
    </row>
    <row r="384" spans="2:4" ht="13.8" x14ac:dyDescent="0.2">
      <c r="B384" s="18">
        <v>381</v>
      </c>
      <c r="C384" s="2" t="str">
        <f>_xlfn.CONCAT(MONTH('Rates Database'!C383),"-",'Rates Database'!B383,"-",'Rates Database'!E383,"-",'Rates Database'!G383,"-",'Rates Database'!J383)</f>
        <v>1-2024-Eversource_WMA-Residential-Long-Term Rewable Contract Adjustment (LTRCA)</v>
      </c>
      <c r="D384" s="2">
        <f t="shared" si="5"/>
        <v>1</v>
      </c>
    </row>
    <row r="385" spans="2:4" ht="13.8" x14ac:dyDescent="0.2">
      <c r="B385" s="18">
        <v>382</v>
      </c>
      <c r="C385" s="2" t="str">
        <f>_xlfn.CONCAT(MONTH('Rates Database'!C384),"-",'Rates Database'!B384,"-",'Rates Database'!E384,"-",'Rates Database'!G384,"-",'Rates Database'!J384)</f>
        <v>12-2023-Eversource_WMA-Residential-Long-Term Rewable Contract Adjustment (LTRCA)</v>
      </c>
      <c r="D385" s="2">
        <f t="shared" si="5"/>
        <v>1</v>
      </c>
    </row>
    <row r="386" spans="2:4" ht="13.8" x14ac:dyDescent="0.2">
      <c r="B386" s="18">
        <v>383</v>
      </c>
      <c r="C386" s="2" t="str">
        <f>_xlfn.CONCAT(MONTH('Rates Database'!C385),"-",'Rates Database'!B385,"-",'Rates Database'!E385,"-",'Rates Database'!G385,"-",'Rates Database'!J385)</f>
        <v>11-2023-Eversource_WMA-Residential-Long-Term Rewable Contract Adjustment (LTRCA)</v>
      </c>
      <c r="D386" s="2">
        <f t="shared" si="5"/>
        <v>1</v>
      </c>
    </row>
    <row r="387" spans="2:4" ht="13.8" x14ac:dyDescent="0.2">
      <c r="B387" s="18">
        <v>384</v>
      </c>
      <c r="C387" s="2" t="str">
        <f>_xlfn.CONCAT(MONTH('Rates Database'!C386),"-",'Rates Database'!B386,"-",'Rates Database'!E386,"-",'Rates Database'!G386,"-",'Rates Database'!J386)</f>
        <v>10-2023-Eversource_WMA-Residential-Long-Term Rewable Contract Adjustment (LTRCA)</v>
      </c>
      <c r="D387" s="2">
        <f t="shared" si="5"/>
        <v>1</v>
      </c>
    </row>
    <row r="388" spans="2:4" ht="13.8" x14ac:dyDescent="0.2">
      <c r="B388" s="18">
        <v>385</v>
      </c>
      <c r="C388" s="2" t="str">
        <f>_xlfn.CONCAT(MONTH('Rates Database'!C387),"-",'Rates Database'!B387,"-",'Rates Database'!E387,"-",'Rates Database'!G387,"-",'Rates Database'!J387)</f>
        <v>9-2023-Eversource_WMA-Residential-Long-Term Rewable Contract Adjustment (LTRCA)</v>
      </c>
      <c r="D388" s="2">
        <f t="shared" si="5"/>
        <v>1</v>
      </c>
    </row>
    <row r="389" spans="2:4" ht="13.8" x14ac:dyDescent="0.2">
      <c r="B389" s="18">
        <v>386</v>
      </c>
      <c r="C389" s="2" t="str">
        <f>_xlfn.CONCAT(MONTH('Rates Database'!C388),"-",'Rates Database'!B388,"-",'Rates Database'!E388,"-",'Rates Database'!G388,"-",'Rates Database'!J388)</f>
        <v>8-2023-Eversource_WMA-Residential-Long-Term Rewable Contract Adjustment (LTRCA)</v>
      </c>
      <c r="D389" s="2">
        <f t="shared" ref="D389:D452" si="6">COUNTIF($C$4:$C$10092,C389)</f>
        <v>1</v>
      </c>
    </row>
    <row r="390" spans="2:4" ht="13.8" x14ac:dyDescent="0.2">
      <c r="B390" s="18">
        <v>387</v>
      </c>
      <c r="C390" s="2" t="str">
        <f>_xlfn.CONCAT(MONTH('Rates Database'!C389),"-",'Rates Database'!B389,"-",'Rates Database'!E389,"-",'Rates Database'!G389,"-",'Rates Database'!J389)</f>
        <v>7-2023-Eversource_WMA-Residential-Long-Term Rewable Contract Adjustment (LTRCA)</v>
      </c>
      <c r="D390" s="2">
        <f t="shared" si="6"/>
        <v>1</v>
      </c>
    </row>
    <row r="391" spans="2:4" ht="13.8" x14ac:dyDescent="0.2">
      <c r="B391" s="18">
        <v>388</v>
      </c>
      <c r="C391" s="2" t="str">
        <f>_xlfn.CONCAT(MONTH('Rates Database'!C390),"-",'Rates Database'!B390,"-",'Rates Database'!E390,"-",'Rates Database'!G390,"-",'Rates Database'!J390)</f>
        <v>6-2023-Eversource_WMA-Residential-Long-Term Rewable Contract Adjustment (LTRCA)</v>
      </c>
      <c r="D391" s="2">
        <f t="shared" si="6"/>
        <v>1</v>
      </c>
    </row>
    <row r="392" spans="2:4" ht="13.8" x14ac:dyDescent="0.2">
      <c r="B392" s="18">
        <v>389</v>
      </c>
      <c r="C392" s="2" t="str">
        <f>_xlfn.CONCAT(MONTH('Rates Database'!C391),"-",'Rates Database'!B391,"-",'Rates Database'!E391,"-",'Rates Database'!G391,"-",'Rates Database'!J391)</f>
        <v>5-2023-Eversource_WMA-Residential-Long-Term Rewable Contract Adjustment (LTRCA)</v>
      </c>
      <c r="D392" s="2">
        <f t="shared" si="6"/>
        <v>1</v>
      </c>
    </row>
    <row r="393" spans="2:4" ht="13.8" x14ac:dyDescent="0.2">
      <c r="B393" s="18">
        <v>390</v>
      </c>
      <c r="C393" s="2" t="str">
        <f>_xlfn.CONCAT(MONTH('Rates Database'!C392),"-",'Rates Database'!B392,"-",'Rates Database'!E392,"-",'Rates Database'!G392,"-",'Rates Database'!J392)</f>
        <v>4-2023-Eversource_WMA-Residential-Long-Term Rewable Contract Adjustment (LTRCA)</v>
      </c>
      <c r="D393" s="2">
        <f t="shared" si="6"/>
        <v>1</v>
      </c>
    </row>
    <row r="394" spans="2:4" ht="13.8" x14ac:dyDescent="0.2">
      <c r="B394" s="18">
        <v>391</v>
      </c>
      <c r="C394" s="2" t="str">
        <f>_xlfn.CONCAT(MONTH('Rates Database'!C393),"-",'Rates Database'!B393,"-",'Rates Database'!E393,"-",'Rates Database'!G393,"-",'Rates Database'!J393)</f>
        <v>3-2023-Eversource_WMA-Residential-Long-Term Rewable Contract Adjustment (LTRCA)</v>
      </c>
      <c r="D394" s="2">
        <f t="shared" si="6"/>
        <v>1</v>
      </c>
    </row>
    <row r="395" spans="2:4" ht="13.8" x14ac:dyDescent="0.2">
      <c r="B395" s="18">
        <v>392</v>
      </c>
      <c r="C395" s="2" t="str">
        <f>_xlfn.CONCAT(MONTH('Rates Database'!C394),"-",'Rates Database'!B394,"-",'Rates Database'!E394,"-",'Rates Database'!G394,"-",'Rates Database'!J394)</f>
        <v>2-2023-Eversource_WMA-Residential-Long-Term Rewable Contract Adjustment (LTRCA)</v>
      </c>
      <c r="D395" s="2">
        <f t="shared" si="6"/>
        <v>1</v>
      </c>
    </row>
    <row r="396" spans="2:4" ht="13.8" x14ac:dyDescent="0.2">
      <c r="B396" s="18">
        <v>393</v>
      </c>
      <c r="C396" s="2" t="str">
        <f>_xlfn.CONCAT(MONTH('Rates Database'!C395),"-",'Rates Database'!B395,"-",'Rates Database'!E395,"-",'Rates Database'!G395,"-",'Rates Database'!J395)</f>
        <v>1-2023-Eversource_WMA-Residential-Long-Term Rewable Contract Adjustment (LTRCA)</v>
      </c>
      <c r="D396" s="2">
        <f t="shared" si="6"/>
        <v>1</v>
      </c>
    </row>
    <row r="397" spans="2:4" ht="13.8" x14ac:dyDescent="0.2">
      <c r="B397" s="18">
        <v>394</v>
      </c>
      <c r="C397" s="2" t="str">
        <f>_xlfn.CONCAT(MONTH('Rates Database'!C396),"-",'Rates Database'!B396,"-",'Rates Database'!E396,"-",'Rates Database'!G396,"-",'Rates Database'!J396)</f>
        <v>12-2022-Eversource_WMA-Residential-Long-Term Rewable Contract Adjustment (LTRCA)</v>
      </c>
      <c r="D397" s="2">
        <f t="shared" si="6"/>
        <v>1</v>
      </c>
    </row>
    <row r="398" spans="2:4" ht="13.8" x14ac:dyDescent="0.2">
      <c r="B398" s="18">
        <v>395</v>
      </c>
      <c r="C398" s="2" t="str">
        <f>_xlfn.CONCAT(MONTH('Rates Database'!C397),"-",'Rates Database'!B397,"-",'Rates Database'!E397,"-",'Rates Database'!G397,"-",'Rates Database'!J397)</f>
        <v>11-2022-Eversource_WMA-Residential-Long-Term Rewable Contract Adjustment (LTRCA)</v>
      </c>
      <c r="D398" s="2">
        <f t="shared" si="6"/>
        <v>1</v>
      </c>
    </row>
    <row r="399" spans="2:4" ht="13.8" x14ac:dyDescent="0.2">
      <c r="B399" s="18">
        <v>396</v>
      </c>
      <c r="C399" s="2" t="str">
        <f>_xlfn.CONCAT(MONTH('Rates Database'!C398),"-",'Rates Database'!B398,"-",'Rates Database'!E398,"-",'Rates Database'!G398,"-",'Rates Database'!J398)</f>
        <v>10-2022-Eversource_WMA-Residential-Long-Term Rewable Contract Adjustment (LTRCA)</v>
      </c>
      <c r="D399" s="2">
        <f t="shared" si="6"/>
        <v>1</v>
      </c>
    </row>
    <row r="400" spans="2:4" ht="13.8" x14ac:dyDescent="0.2">
      <c r="B400" s="18">
        <v>397</v>
      </c>
      <c r="C400" s="2" t="str">
        <f>_xlfn.CONCAT(MONTH('Rates Database'!C399),"-",'Rates Database'!B399,"-",'Rates Database'!E399,"-",'Rates Database'!G399,"-",'Rates Database'!J399)</f>
        <v>9-2022-Eversource_WMA-Residential-Long-Term Rewable Contract Adjustment (LTRCA)</v>
      </c>
      <c r="D400" s="2">
        <f t="shared" si="6"/>
        <v>1</v>
      </c>
    </row>
    <row r="401" spans="2:4" ht="13.8" x14ac:dyDescent="0.2">
      <c r="B401" s="18">
        <v>398</v>
      </c>
      <c r="C401" s="2" t="str">
        <f>_xlfn.CONCAT(MONTH('Rates Database'!C400),"-",'Rates Database'!B400,"-",'Rates Database'!E400,"-",'Rates Database'!G400,"-",'Rates Database'!J400)</f>
        <v>8-2022-Eversource_WMA-Residential-Long-Term Rewable Contract Adjustment (LTRCA)</v>
      </c>
      <c r="D401" s="2">
        <f t="shared" si="6"/>
        <v>1</v>
      </c>
    </row>
    <row r="402" spans="2:4" ht="13.8" x14ac:dyDescent="0.2">
      <c r="B402" s="18">
        <v>399</v>
      </c>
      <c r="C402" s="2" t="str">
        <f>_xlfn.CONCAT(MONTH('Rates Database'!C401),"-",'Rates Database'!B401,"-",'Rates Database'!E401,"-",'Rates Database'!G401,"-",'Rates Database'!J401)</f>
        <v>7-2022-Eversource_WMA-Residential-Long-Term Rewable Contract Adjustment (LTRCA)</v>
      </c>
      <c r="D402" s="2">
        <f t="shared" si="6"/>
        <v>1</v>
      </c>
    </row>
    <row r="403" spans="2:4" ht="13.8" x14ac:dyDescent="0.2">
      <c r="B403" s="18">
        <v>400</v>
      </c>
      <c r="C403" s="2" t="str">
        <f>_xlfn.CONCAT(MONTH('Rates Database'!C402),"-",'Rates Database'!B402,"-",'Rates Database'!E402,"-",'Rates Database'!G402,"-",'Rates Database'!J402)</f>
        <v>6-2022-Eversource_WMA-Residential-Long-Term Rewable Contract Adjustment (LTRCA)</v>
      </c>
      <c r="D403" s="2">
        <f t="shared" si="6"/>
        <v>1</v>
      </c>
    </row>
    <row r="404" spans="2:4" ht="13.8" x14ac:dyDescent="0.2">
      <c r="B404" s="18">
        <v>401</v>
      </c>
      <c r="C404" s="2" t="str">
        <f>_xlfn.CONCAT(MONTH('Rates Database'!C403),"-",'Rates Database'!B403,"-",'Rates Database'!E403,"-",'Rates Database'!G403,"-",'Rates Database'!J403)</f>
        <v>5-2022-Eversource_WMA-Residential-Long-Term Rewable Contract Adjustment (LTRCA)</v>
      </c>
      <c r="D404" s="2">
        <f t="shared" si="6"/>
        <v>1</v>
      </c>
    </row>
    <row r="405" spans="2:4" ht="13.8" x14ac:dyDescent="0.2">
      <c r="B405" s="18">
        <v>402</v>
      </c>
      <c r="C405" s="2" t="str">
        <f>_xlfn.CONCAT(MONTH('Rates Database'!C404),"-",'Rates Database'!B404,"-",'Rates Database'!E404,"-",'Rates Database'!G404,"-",'Rates Database'!J404)</f>
        <v>4-2022-Eversource_WMA-Residential-Long-Term Rewable Contract Adjustment (LTRCA)</v>
      </c>
      <c r="D405" s="2">
        <f t="shared" si="6"/>
        <v>1</v>
      </c>
    </row>
    <row r="406" spans="2:4" ht="13.8" x14ac:dyDescent="0.2">
      <c r="B406" s="18">
        <v>403</v>
      </c>
      <c r="C406" s="2" t="str">
        <f>_xlfn.CONCAT(MONTH('Rates Database'!C405),"-",'Rates Database'!B405,"-",'Rates Database'!E405,"-",'Rates Database'!G405,"-",'Rates Database'!J405)</f>
        <v>3-2022-Eversource_WMA-Residential-Long-Term Rewable Contract Adjustment (LTRCA)</v>
      </c>
      <c r="D406" s="2">
        <f t="shared" si="6"/>
        <v>1</v>
      </c>
    </row>
    <row r="407" spans="2:4" ht="13.8" x14ac:dyDescent="0.2">
      <c r="B407" s="18">
        <v>404</v>
      </c>
      <c r="C407" s="2" t="str">
        <f>_xlfn.CONCAT(MONTH('Rates Database'!C406),"-",'Rates Database'!B406,"-",'Rates Database'!E406,"-",'Rates Database'!G406,"-",'Rates Database'!J406)</f>
        <v>2-2022-Eversource_WMA-Residential-Long-Term Rewable Contract Adjustment (LTRCA)</v>
      </c>
      <c r="D407" s="2">
        <f t="shared" si="6"/>
        <v>1</v>
      </c>
    </row>
    <row r="408" spans="2:4" ht="13.8" x14ac:dyDescent="0.2">
      <c r="B408" s="18">
        <v>405</v>
      </c>
      <c r="C408" s="2" t="str">
        <f>_xlfn.CONCAT(MONTH('Rates Database'!C407),"-",'Rates Database'!B407,"-",'Rates Database'!E407,"-",'Rates Database'!G407,"-",'Rates Database'!J407)</f>
        <v>1-2022-Eversource_WMA-Residential-Long-Term Rewable Contract Adjustment (LTRCA)</v>
      </c>
      <c r="D408" s="2">
        <f t="shared" si="6"/>
        <v>1</v>
      </c>
    </row>
    <row r="409" spans="2:4" ht="13.8" x14ac:dyDescent="0.2">
      <c r="B409" s="18">
        <v>406</v>
      </c>
      <c r="C409" s="2" t="str">
        <f>_xlfn.CONCAT(MONTH('Rates Database'!C408),"-",'Rates Database'!B408,"-",'Rates Database'!E408,"-",'Rates Database'!G408,"-",'Rates Database'!J408)</f>
        <v>12-2021-Eversource_WMA-Residential-Long-Term Rewable Contract Adjustment (LTRCA)</v>
      </c>
      <c r="D409" s="2">
        <f t="shared" si="6"/>
        <v>1</v>
      </c>
    </row>
    <row r="410" spans="2:4" ht="13.8" x14ac:dyDescent="0.2">
      <c r="B410" s="18">
        <v>407</v>
      </c>
      <c r="C410" s="2" t="str">
        <f>_xlfn.CONCAT(MONTH('Rates Database'!C409),"-",'Rates Database'!B409,"-",'Rates Database'!E409,"-",'Rates Database'!G409,"-",'Rates Database'!J409)</f>
        <v>11-2021-Eversource_WMA-Residential-Long-Term Rewable Contract Adjustment (LTRCA)</v>
      </c>
      <c r="D410" s="2">
        <f t="shared" si="6"/>
        <v>1</v>
      </c>
    </row>
    <row r="411" spans="2:4" ht="13.8" x14ac:dyDescent="0.2">
      <c r="B411" s="18">
        <v>408</v>
      </c>
      <c r="C411" s="2" t="str">
        <f>_xlfn.CONCAT(MONTH('Rates Database'!C410),"-",'Rates Database'!B410,"-",'Rates Database'!E410,"-",'Rates Database'!G410,"-",'Rates Database'!J410)</f>
        <v>10-2021-Eversource_WMA-Residential-Long-Term Rewable Contract Adjustment (LTRCA)</v>
      </c>
      <c r="D411" s="2">
        <f t="shared" si="6"/>
        <v>1</v>
      </c>
    </row>
    <row r="412" spans="2:4" ht="13.8" x14ac:dyDescent="0.2">
      <c r="B412" s="18">
        <v>409</v>
      </c>
      <c r="C412" s="2" t="str">
        <f>_xlfn.CONCAT(MONTH('Rates Database'!C411),"-",'Rates Database'!B411,"-",'Rates Database'!E411,"-",'Rates Database'!G411,"-",'Rates Database'!J411)</f>
        <v>9-2021-Eversource_WMA-Residential-Long-Term Rewable Contract Adjustment (LTRCA)</v>
      </c>
      <c r="D412" s="2">
        <f t="shared" si="6"/>
        <v>1</v>
      </c>
    </row>
    <row r="413" spans="2:4" ht="13.8" x14ac:dyDescent="0.2">
      <c r="B413" s="18">
        <v>410</v>
      </c>
      <c r="C413" s="2" t="str">
        <f>_xlfn.CONCAT(MONTH('Rates Database'!C412),"-",'Rates Database'!B412,"-",'Rates Database'!E412,"-",'Rates Database'!G412,"-",'Rates Database'!J412)</f>
        <v>8-2021-Eversource_WMA-Residential-Long-Term Rewable Contract Adjustment (LTRCA)</v>
      </c>
      <c r="D413" s="2">
        <f t="shared" si="6"/>
        <v>1</v>
      </c>
    </row>
    <row r="414" spans="2:4" ht="13.8" x14ac:dyDescent="0.2">
      <c r="B414" s="18">
        <v>411</v>
      </c>
      <c r="C414" s="2" t="str">
        <f>_xlfn.CONCAT(MONTH('Rates Database'!C413),"-",'Rates Database'!B413,"-",'Rates Database'!E413,"-",'Rates Database'!G413,"-",'Rates Database'!J413)</f>
        <v>7-2021-Eversource_WMA-Residential-Long-Term Rewable Contract Adjustment (LTRCA)</v>
      </c>
      <c r="D414" s="2">
        <f t="shared" si="6"/>
        <v>1</v>
      </c>
    </row>
    <row r="415" spans="2:4" ht="13.8" x14ac:dyDescent="0.2">
      <c r="B415" s="18">
        <v>412</v>
      </c>
      <c r="C415" s="2" t="str">
        <f>_xlfn.CONCAT(MONTH('Rates Database'!C414),"-",'Rates Database'!B414,"-",'Rates Database'!E414,"-",'Rates Database'!G414,"-",'Rates Database'!J414)</f>
        <v>6-2021-Eversource_WMA-Residential-Long-Term Rewable Contract Adjustment (LTRCA)</v>
      </c>
      <c r="D415" s="2">
        <f t="shared" si="6"/>
        <v>1</v>
      </c>
    </row>
    <row r="416" spans="2:4" ht="13.8" x14ac:dyDescent="0.2">
      <c r="B416" s="18">
        <v>413</v>
      </c>
      <c r="C416" s="2" t="str">
        <f>_xlfn.CONCAT(MONTH('Rates Database'!C415),"-",'Rates Database'!B415,"-",'Rates Database'!E415,"-",'Rates Database'!G415,"-",'Rates Database'!J415)</f>
        <v>5-2021-Eversource_WMA-Residential-Long-Term Rewable Contract Adjustment (LTRCA)</v>
      </c>
      <c r="D416" s="2">
        <f t="shared" si="6"/>
        <v>1</v>
      </c>
    </row>
    <row r="417" spans="2:4" ht="13.8" x14ac:dyDescent="0.2">
      <c r="B417" s="18">
        <v>414</v>
      </c>
      <c r="C417" s="2" t="str">
        <f>_xlfn.CONCAT(MONTH('Rates Database'!C416),"-",'Rates Database'!B416,"-",'Rates Database'!E416,"-",'Rates Database'!G416,"-",'Rates Database'!J416)</f>
        <v>4-2021-Eversource_WMA-Residential-Long-Term Rewable Contract Adjustment (LTRCA)</v>
      </c>
      <c r="D417" s="2">
        <f t="shared" si="6"/>
        <v>1</v>
      </c>
    </row>
    <row r="418" spans="2:4" ht="13.8" x14ac:dyDescent="0.2">
      <c r="B418" s="18">
        <v>415</v>
      </c>
      <c r="C418" s="2" t="str">
        <f>_xlfn.CONCAT(MONTH('Rates Database'!C417),"-",'Rates Database'!B417,"-",'Rates Database'!E417,"-",'Rates Database'!G417,"-",'Rates Database'!J417)</f>
        <v>3-2021-Eversource_WMA-Residential-Long-Term Rewable Contract Adjustment (LTRCA)</v>
      </c>
      <c r="D418" s="2">
        <f t="shared" si="6"/>
        <v>1</v>
      </c>
    </row>
    <row r="419" spans="2:4" ht="13.8" x14ac:dyDescent="0.2">
      <c r="B419" s="18">
        <v>416</v>
      </c>
      <c r="C419" s="2" t="str">
        <f>_xlfn.CONCAT(MONTH('Rates Database'!C418),"-",'Rates Database'!B418,"-",'Rates Database'!E418,"-",'Rates Database'!G418,"-",'Rates Database'!J418)</f>
        <v>2-2021-Eversource_WMA-Residential-Long-Term Rewable Contract Adjustment (LTRCA)</v>
      </c>
      <c r="D419" s="2">
        <f t="shared" si="6"/>
        <v>1</v>
      </c>
    </row>
    <row r="420" spans="2:4" ht="13.8" x14ac:dyDescent="0.2">
      <c r="B420" s="18">
        <v>417</v>
      </c>
      <c r="C420" s="2" t="str">
        <f>_xlfn.CONCAT(MONTH('Rates Database'!C419),"-",'Rates Database'!B419,"-",'Rates Database'!E419,"-",'Rates Database'!G419,"-",'Rates Database'!J419)</f>
        <v>1-2021-Eversource_WMA-Residential-Long-Term Rewable Contract Adjustment (LTRCA)</v>
      </c>
      <c r="D420" s="2">
        <f t="shared" si="6"/>
        <v>1</v>
      </c>
    </row>
    <row r="421" spans="2:4" ht="13.8" x14ac:dyDescent="0.2">
      <c r="B421" s="18">
        <v>418</v>
      </c>
      <c r="C421" s="2" t="str">
        <f>_xlfn.CONCAT(MONTH('Rates Database'!C420),"-",'Rates Database'!B420,"-",'Rates Database'!E420,"-",'Rates Database'!G420,"-",'Rates Database'!J420)</f>
        <v>12-2020-Eversource_WMA-Residential-Long-Term Rewable Contract Adjustment (LTRCA)</v>
      </c>
      <c r="D421" s="2">
        <f t="shared" si="6"/>
        <v>1</v>
      </c>
    </row>
    <row r="422" spans="2:4" ht="13.8" x14ac:dyDescent="0.2">
      <c r="B422" s="18">
        <v>419</v>
      </c>
      <c r="C422" s="2" t="str">
        <f>_xlfn.CONCAT(MONTH('Rates Database'!C421),"-",'Rates Database'!B421,"-",'Rates Database'!E421,"-",'Rates Database'!G421,"-",'Rates Database'!J421)</f>
        <v>11-2020-Eversource_WMA-Residential-Long-Term Rewable Contract Adjustment (LTRCA)</v>
      </c>
      <c r="D422" s="2">
        <f t="shared" si="6"/>
        <v>1</v>
      </c>
    </row>
    <row r="423" spans="2:4" ht="13.8" x14ac:dyDescent="0.2">
      <c r="B423" s="18">
        <v>420</v>
      </c>
      <c r="C423" s="2" t="str">
        <f>_xlfn.CONCAT(MONTH('Rates Database'!C422),"-",'Rates Database'!B422,"-",'Rates Database'!E422,"-",'Rates Database'!G422,"-",'Rates Database'!J422)</f>
        <v>10-2020-Eversource_WMA-Residential-Long-Term Rewable Contract Adjustment (LTRCA)</v>
      </c>
      <c r="D423" s="2">
        <f t="shared" si="6"/>
        <v>1</v>
      </c>
    </row>
    <row r="424" spans="2:4" ht="13.8" x14ac:dyDescent="0.2">
      <c r="B424" s="18">
        <v>421</v>
      </c>
      <c r="C424" s="2" t="str">
        <f>_xlfn.CONCAT(MONTH('Rates Database'!C423),"-",'Rates Database'!B423,"-",'Rates Database'!E423,"-",'Rates Database'!G423,"-",'Rates Database'!J423)</f>
        <v>9-2020-Eversource_WMA-Residential-Long-Term Rewable Contract Adjustment (LTRCA)</v>
      </c>
      <c r="D424" s="2">
        <f t="shared" si="6"/>
        <v>1</v>
      </c>
    </row>
    <row r="425" spans="2:4" ht="13.8" x14ac:dyDescent="0.2">
      <c r="B425" s="18">
        <v>422</v>
      </c>
      <c r="C425" s="2" t="str">
        <f>_xlfn.CONCAT(MONTH('Rates Database'!C424),"-",'Rates Database'!B424,"-",'Rates Database'!E424,"-",'Rates Database'!G424,"-",'Rates Database'!J424)</f>
        <v>8-2020-Eversource_WMA-Residential-Long-Term Rewable Contract Adjustment (LTRCA)</v>
      </c>
      <c r="D425" s="2">
        <f t="shared" si="6"/>
        <v>1</v>
      </c>
    </row>
    <row r="426" spans="2:4" ht="13.8" x14ac:dyDescent="0.2">
      <c r="B426" s="18">
        <v>423</v>
      </c>
      <c r="C426" s="2" t="str">
        <f>_xlfn.CONCAT(MONTH('Rates Database'!C425),"-",'Rates Database'!B425,"-",'Rates Database'!E425,"-",'Rates Database'!G425,"-",'Rates Database'!J425)</f>
        <v>7-2020-Eversource_WMA-Residential-Long-Term Rewable Contract Adjustment (LTRCA)</v>
      </c>
      <c r="D426" s="2">
        <f t="shared" si="6"/>
        <v>1</v>
      </c>
    </row>
    <row r="427" spans="2:4" ht="13.8" x14ac:dyDescent="0.2">
      <c r="B427" s="18">
        <v>424</v>
      </c>
      <c r="C427" s="2" t="str">
        <f>_xlfn.CONCAT(MONTH('Rates Database'!C426),"-",'Rates Database'!B426,"-",'Rates Database'!E426,"-",'Rates Database'!G426,"-",'Rates Database'!J426)</f>
        <v>6-2020-Eversource_WMA-Residential-Long-Term Rewable Contract Adjustment (LTRCA)</v>
      </c>
      <c r="D427" s="2">
        <f t="shared" si="6"/>
        <v>1</v>
      </c>
    </row>
    <row r="428" spans="2:4" ht="13.8" x14ac:dyDescent="0.2">
      <c r="B428" s="18">
        <v>425</v>
      </c>
      <c r="C428" s="2" t="str">
        <f>_xlfn.CONCAT(MONTH('Rates Database'!C427),"-",'Rates Database'!B427,"-",'Rates Database'!E427,"-",'Rates Database'!G427,"-",'Rates Database'!J427)</f>
        <v>5-2020-Eversource_WMA-Residential-Long-Term Rewable Contract Adjustment (LTRCA)</v>
      </c>
      <c r="D428" s="2">
        <f t="shared" si="6"/>
        <v>1</v>
      </c>
    </row>
    <row r="429" spans="2:4" ht="13.8" x14ac:dyDescent="0.2">
      <c r="B429" s="18">
        <v>426</v>
      </c>
      <c r="C429" s="2" t="str">
        <f>_xlfn.CONCAT(MONTH('Rates Database'!C428),"-",'Rates Database'!B428,"-",'Rates Database'!E428,"-",'Rates Database'!G428,"-",'Rates Database'!J428)</f>
        <v>4-2020-Eversource_WMA-Residential-Long-Term Rewable Contract Adjustment (LTRCA)</v>
      </c>
      <c r="D429" s="2">
        <f t="shared" si="6"/>
        <v>1</v>
      </c>
    </row>
    <row r="430" spans="2:4" ht="13.8" x14ac:dyDescent="0.2">
      <c r="B430" s="18">
        <v>427</v>
      </c>
      <c r="C430" s="2" t="str">
        <f>_xlfn.CONCAT(MONTH('Rates Database'!C429),"-",'Rates Database'!B429,"-",'Rates Database'!E429,"-",'Rates Database'!G429,"-",'Rates Database'!J429)</f>
        <v>3-2020-Eversource_WMA-Residential-Long-Term Rewable Contract Adjustment (LTRCA)</v>
      </c>
      <c r="D430" s="2">
        <f t="shared" si="6"/>
        <v>1</v>
      </c>
    </row>
    <row r="431" spans="2:4" ht="13.8" x14ac:dyDescent="0.2">
      <c r="B431" s="18">
        <v>428</v>
      </c>
      <c r="C431" s="2" t="str">
        <f>_xlfn.CONCAT(MONTH('Rates Database'!C430),"-",'Rates Database'!B430,"-",'Rates Database'!E430,"-",'Rates Database'!G430,"-",'Rates Database'!J430)</f>
        <v>2-2020-Eversource_WMA-Residential-Long-Term Rewable Contract Adjustment (LTRCA)</v>
      </c>
      <c r="D431" s="2">
        <f t="shared" si="6"/>
        <v>1</v>
      </c>
    </row>
    <row r="432" spans="2:4" ht="13.8" x14ac:dyDescent="0.2">
      <c r="B432" s="18">
        <v>429</v>
      </c>
      <c r="C432" s="2" t="str">
        <f>_xlfn.CONCAT(MONTH('Rates Database'!C431),"-",'Rates Database'!B431,"-",'Rates Database'!E431,"-",'Rates Database'!G431,"-",'Rates Database'!J431)</f>
        <v>1-2020-Eversource_WMA-Residential-Long-Term Rewable Contract Adjustment (LTRCA)</v>
      </c>
      <c r="D432" s="2">
        <f t="shared" si="6"/>
        <v>1</v>
      </c>
    </row>
    <row r="433" spans="2:4" ht="13.8" x14ac:dyDescent="0.2">
      <c r="B433" s="18">
        <v>430</v>
      </c>
      <c r="C433" s="2" t="str">
        <f>_xlfn.CONCAT(MONTH('Rates Database'!C432),"-",'Rates Database'!B432,"-",'Rates Database'!E432,"-",'Rates Database'!G432,"-",'Rates Database'!J432)</f>
        <v>12-2019-Eversource_WMA-Residential-Long-Term Rewable Contract Adjustment (LTRCA)</v>
      </c>
      <c r="D433" s="2">
        <f t="shared" si="6"/>
        <v>1</v>
      </c>
    </row>
    <row r="434" spans="2:4" ht="13.8" x14ac:dyDescent="0.2">
      <c r="B434" s="18">
        <v>431</v>
      </c>
      <c r="C434" s="2" t="str">
        <f>_xlfn.CONCAT(MONTH('Rates Database'!C433),"-",'Rates Database'!B433,"-",'Rates Database'!E433,"-",'Rates Database'!G433,"-",'Rates Database'!J433)</f>
        <v>11-2019-Eversource_WMA-Residential-Long-Term Rewable Contract Adjustment (LTRCA)</v>
      </c>
      <c r="D434" s="2">
        <f t="shared" si="6"/>
        <v>1</v>
      </c>
    </row>
    <row r="435" spans="2:4" ht="13.8" x14ac:dyDescent="0.2">
      <c r="B435" s="18">
        <v>432</v>
      </c>
      <c r="C435" s="2" t="str">
        <f>_xlfn.CONCAT(MONTH('Rates Database'!C434),"-",'Rates Database'!B434,"-",'Rates Database'!E434,"-",'Rates Database'!G434,"-",'Rates Database'!J434)</f>
        <v>10-2019-Eversource_WMA-Residential-Long-Term Rewable Contract Adjustment (LTRCA)</v>
      </c>
      <c r="D435" s="2">
        <f t="shared" si="6"/>
        <v>1</v>
      </c>
    </row>
    <row r="436" spans="2:4" ht="13.8" x14ac:dyDescent="0.2">
      <c r="B436" s="18">
        <v>433</v>
      </c>
      <c r="C436" s="2" t="str">
        <f>_xlfn.CONCAT(MONTH('Rates Database'!C435),"-",'Rates Database'!B435,"-",'Rates Database'!E435,"-",'Rates Database'!G435,"-",'Rates Database'!J435)</f>
        <v>9-2019-Eversource_WMA-Residential-Long-Term Rewable Contract Adjustment (LTRCA)</v>
      </c>
      <c r="D436" s="2">
        <f t="shared" si="6"/>
        <v>1</v>
      </c>
    </row>
    <row r="437" spans="2:4" ht="13.8" x14ac:dyDescent="0.2">
      <c r="B437" s="18">
        <v>434</v>
      </c>
      <c r="C437" s="2" t="str">
        <f>_xlfn.CONCAT(MONTH('Rates Database'!C436),"-",'Rates Database'!B436,"-",'Rates Database'!E436,"-",'Rates Database'!G436,"-",'Rates Database'!J436)</f>
        <v>8-2019-Eversource_WMA-Residential-Long-Term Rewable Contract Adjustment (LTRCA)</v>
      </c>
      <c r="D437" s="2">
        <f t="shared" si="6"/>
        <v>1</v>
      </c>
    </row>
    <row r="438" spans="2:4" ht="13.8" x14ac:dyDescent="0.2">
      <c r="B438" s="18">
        <v>435</v>
      </c>
      <c r="C438" s="2" t="str">
        <f>_xlfn.CONCAT(MONTH('Rates Database'!C437),"-",'Rates Database'!B437,"-",'Rates Database'!E437,"-",'Rates Database'!G437,"-",'Rates Database'!J437)</f>
        <v>7-2019-Eversource_WMA-Residential-Long-Term Rewable Contract Adjustment (LTRCA)</v>
      </c>
      <c r="D438" s="2">
        <f t="shared" si="6"/>
        <v>1</v>
      </c>
    </row>
    <row r="439" spans="2:4" ht="13.8" x14ac:dyDescent="0.2">
      <c r="B439" s="18">
        <v>436</v>
      </c>
      <c r="C439" s="2" t="str">
        <f>_xlfn.CONCAT(MONTH('Rates Database'!C438),"-",'Rates Database'!B438,"-",'Rates Database'!E438,"-",'Rates Database'!G438,"-",'Rates Database'!J438)</f>
        <v>6-2019-Eversource_WMA-Residential-Long-Term Rewable Contract Adjustment (LTRCA)</v>
      </c>
      <c r="D439" s="2">
        <f t="shared" si="6"/>
        <v>1</v>
      </c>
    </row>
    <row r="440" spans="2:4" ht="13.8" x14ac:dyDescent="0.2">
      <c r="B440" s="18">
        <v>437</v>
      </c>
      <c r="C440" s="2" t="str">
        <f>_xlfn.CONCAT(MONTH('Rates Database'!C439),"-",'Rates Database'!B439,"-",'Rates Database'!E439,"-",'Rates Database'!G439,"-",'Rates Database'!J439)</f>
        <v>5-2019-Eversource_WMA-Residential-Long-Term Rewable Contract Adjustment (LTRCA)</v>
      </c>
      <c r="D440" s="2">
        <f t="shared" si="6"/>
        <v>1</v>
      </c>
    </row>
    <row r="441" spans="2:4" ht="13.8" x14ac:dyDescent="0.2">
      <c r="B441" s="18">
        <v>438</v>
      </c>
      <c r="C441" s="2" t="str">
        <f>_xlfn.CONCAT(MONTH('Rates Database'!C440),"-",'Rates Database'!B440,"-",'Rates Database'!E440,"-",'Rates Database'!G440,"-",'Rates Database'!J440)</f>
        <v>4-2019-Eversource_WMA-Residential-Long-Term Rewable Contract Adjustment (LTRCA)</v>
      </c>
      <c r="D441" s="2">
        <f t="shared" si="6"/>
        <v>1</v>
      </c>
    </row>
    <row r="442" spans="2:4" ht="13.8" x14ac:dyDescent="0.2">
      <c r="B442" s="18">
        <v>439</v>
      </c>
      <c r="C442" s="2" t="str">
        <f>_xlfn.CONCAT(MONTH('Rates Database'!C441),"-",'Rates Database'!B441,"-",'Rates Database'!E441,"-",'Rates Database'!G441,"-",'Rates Database'!J441)</f>
        <v>3-2019-Eversource_WMA-Residential-Long-Term Rewable Contract Adjustment (LTRCA)</v>
      </c>
      <c r="D442" s="2">
        <f t="shared" si="6"/>
        <v>1</v>
      </c>
    </row>
    <row r="443" spans="2:4" ht="13.8" x14ac:dyDescent="0.2">
      <c r="B443" s="18">
        <v>440</v>
      </c>
      <c r="C443" s="2" t="str">
        <f>_xlfn.CONCAT(MONTH('Rates Database'!C442),"-",'Rates Database'!B442,"-",'Rates Database'!E442,"-",'Rates Database'!G442,"-",'Rates Database'!J442)</f>
        <v>2-2019-Eversource_WMA-Residential-Long-Term Rewable Contract Adjustment (LTRCA)</v>
      </c>
      <c r="D443" s="2">
        <f t="shared" si="6"/>
        <v>1</v>
      </c>
    </row>
    <row r="444" spans="2:4" ht="13.8" x14ac:dyDescent="0.2">
      <c r="B444" s="18">
        <v>441</v>
      </c>
      <c r="C444" s="2" t="str">
        <f>_xlfn.CONCAT(MONTH('Rates Database'!C443),"-",'Rates Database'!B443,"-",'Rates Database'!E443,"-",'Rates Database'!G443,"-",'Rates Database'!J443)</f>
        <v>1-2019-Eversource_WMA-Residential-Long-Term Rewable Contract Adjustment (LTRCA)</v>
      </c>
      <c r="D444" s="2">
        <f t="shared" si="6"/>
        <v>1</v>
      </c>
    </row>
    <row r="445" spans="2:4" ht="13.8" x14ac:dyDescent="0.2">
      <c r="B445" s="18">
        <v>442</v>
      </c>
      <c r="C445" s="2" t="str">
        <f>_xlfn.CONCAT(MONTH('Rates Database'!C444),"-",'Rates Database'!B444,"-",'Rates Database'!E444,"-",'Rates Database'!G444,"-",'Rates Database'!J444)</f>
        <v>3-2024-Eversource_WMA-Residential-Solar Cost Adjustment Factor (SCAF)</v>
      </c>
      <c r="D445" s="2">
        <f t="shared" si="6"/>
        <v>1</v>
      </c>
    </row>
    <row r="446" spans="2:4" ht="13.8" x14ac:dyDescent="0.2">
      <c r="B446" s="18">
        <v>443</v>
      </c>
      <c r="C446" s="2" t="str">
        <f>_xlfn.CONCAT(MONTH('Rates Database'!C445),"-",'Rates Database'!B445,"-",'Rates Database'!E445,"-",'Rates Database'!G445,"-",'Rates Database'!J445)</f>
        <v>2-2024-Eversource_WMA-Residential-Solar Cost Adjustment Factor (SCAF)</v>
      </c>
      <c r="D446" s="2">
        <f t="shared" si="6"/>
        <v>1</v>
      </c>
    </row>
    <row r="447" spans="2:4" ht="13.8" x14ac:dyDescent="0.2">
      <c r="B447" s="18">
        <v>444</v>
      </c>
      <c r="C447" s="2" t="str">
        <f>_xlfn.CONCAT(MONTH('Rates Database'!C446),"-",'Rates Database'!B446,"-",'Rates Database'!E446,"-",'Rates Database'!G446,"-",'Rates Database'!J446)</f>
        <v>1-2024-Eversource_WMA-Residential-Solar Cost Adjustment Factor (SCAF)</v>
      </c>
      <c r="D447" s="2">
        <f t="shared" si="6"/>
        <v>1</v>
      </c>
    </row>
    <row r="448" spans="2:4" ht="13.8" x14ac:dyDescent="0.2">
      <c r="B448" s="18">
        <v>445</v>
      </c>
      <c r="C448" s="2" t="str">
        <f>_xlfn.CONCAT(MONTH('Rates Database'!C447),"-",'Rates Database'!B447,"-",'Rates Database'!E447,"-",'Rates Database'!G447,"-",'Rates Database'!J447)</f>
        <v>12-2023-Eversource_WMA-Residential-Solar Cost Adjustment Factor (SCAF)</v>
      </c>
      <c r="D448" s="2">
        <f t="shared" si="6"/>
        <v>1</v>
      </c>
    </row>
    <row r="449" spans="2:4" ht="13.8" x14ac:dyDescent="0.2">
      <c r="B449" s="18">
        <v>446</v>
      </c>
      <c r="C449" s="2" t="str">
        <f>_xlfn.CONCAT(MONTH('Rates Database'!C448),"-",'Rates Database'!B448,"-",'Rates Database'!E448,"-",'Rates Database'!G448,"-",'Rates Database'!J448)</f>
        <v>11-2023-Eversource_WMA-Residential-Solar Cost Adjustment Factor (SCAF)</v>
      </c>
      <c r="D449" s="2">
        <f t="shared" si="6"/>
        <v>1</v>
      </c>
    </row>
    <row r="450" spans="2:4" ht="13.8" x14ac:dyDescent="0.2">
      <c r="B450" s="18">
        <v>447</v>
      </c>
      <c r="C450" s="2" t="str">
        <f>_xlfn.CONCAT(MONTH('Rates Database'!C449),"-",'Rates Database'!B449,"-",'Rates Database'!E449,"-",'Rates Database'!G449,"-",'Rates Database'!J449)</f>
        <v>10-2023-Eversource_WMA-Residential-Solar Cost Adjustment Factor (SCAF)</v>
      </c>
      <c r="D450" s="2">
        <f t="shared" si="6"/>
        <v>1</v>
      </c>
    </row>
    <row r="451" spans="2:4" ht="13.8" x14ac:dyDescent="0.2">
      <c r="B451" s="18">
        <v>448</v>
      </c>
      <c r="C451" s="2" t="str">
        <f>_xlfn.CONCAT(MONTH('Rates Database'!C450),"-",'Rates Database'!B450,"-",'Rates Database'!E450,"-",'Rates Database'!G450,"-",'Rates Database'!J450)</f>
        <v>9-2023-Eversource_WMA-Residential-Solar Cost Adjustment Factor (SCAF)</v>
      </c>
      <c r="D451" s="2">
        <f t="shared" si="6"/>
        <v>1</v>
      </c>
    </row>
    <row r="452" spans="2:4" ht="13.8" x14ac:dyDescent="0.2">
      <c r="B452" s="18">
        <v>449</v>
      </c>
      <c r="C452" s="2" t="str">
        <f>_xlfn.CONCAT(MONTH('Rates Database'!C451),"-",'Rates Database'!B451,"-",'Rates Database'!E451,"-",'Rates Database'!G451,"-",'Rates Database'!J451)</f>
        <v>8-2023-Eversource_WMA-Residential-Solar Cost Adjustment Factor (SCAF)</v>
      </c>
      <c r="D452" s="2">
        <f t="shared" si="6"/>
        <v>1</v>
      </c>
    </row>
    <row r="453" spans="2:4" ht="13.8" x14ac:dyDescent="0.2">
      <c r="B453" s="18">
        <v>450</v>
      </c>
      <c r="C453" s="2" t="str">
        <f>_xlfn.CONCAT(MONTH('Rates Database'!C452),"-",'Rates Database'!B452,"-",'Rates Database'!E452,"-",'Rates Database'!G452,"-",'Rates Database'!J452)</f>
        <v>7-2023-Eversource_WMA-Residential-Solar Cost Adjustment Factor (SCAF)</v>
      </c>
      <c r="D453" s="2">
        <f t="shared" ref="D453:D516" si="7">COUNTIF($C$4:$C$10092,C453)</f>
        <v>1</v>
      </c>
    </row>
    <row r="454" spans="2:4" ht="13.8" x14ac:dyDescent="0.2">
      <c r="B454" s="18">
        <v>451</v>
      </c>
      <c r="C454" s="2" t="str">
        <f>_xlfn.CONCAT(MONTH('Rates Database'!C453),"-",'Rates Database'!B453,"-",'Rates Database'!E453,"-",'Rates Database'!G453,"-",'Rates Database'!J453)</f>
        <v>6-2023-Eversource_WMA-Residential-Solar Cost Adjustment Factor (SCAF)</v>
      </c>
      <c r="D454" s="2">
        <f t="shared" si="7"/>
        <v>1</v>
      </c>
    </row>
    <row r="455" spans="2:4" ht="13.8" x14ac:dyDescent="0.2">
      <c r="B455" s="18">
        <v>452</v>
      </c>
      <c r="C455" s="2" t="str">
        <f>_xlfn.CONCAT(MONTH('Rates Database'!C454),"-",'Rates Database'!B454,"-",'Rates Database'!E454,"-",'Rates Database'!G454,"-",'Rates Database'!J454)</f>
        <v>5-2023-Eversource_WMA-Residential-Solar Cost Adjustment Factor (SCAF)</v>
      </c>
      <c r="D455" s="2">
        <f t="shared" si="7"/>
        <v>1</v>
      </c>
    </row>
    <row r="456" spans="2:4" ht="13.8" x14ac:dyDescent="0.2">
      <c r="B456" s="18">
        <v>453</v>
      </c>
      <c r="C456" s="2" t="str">
        <f>_xlfn.CONCAT(MONTH('Rates Database'!C455),"-",'Rates Database'!B455,"-",'Rates Database'!E455,"-",'Rates Database'!G455,"-",'Rates Database'!J455)</f>
        <v>4-2023-Eversource_WMA-Residential-Solar Cost Adjustment Factor (SCAF)</v>
      </c>
      <c r="D456" s="2">
        <f t="shared" si="7"/>
        <v>1</v>
      </c>
    </row>
    <row r="457" spans="2:4" ht="13.8" x14ac:dyDescent="0.2">
      <c r="B457" s="18">
        <v>454</v>
      </c>
      <c r="C457" s="2" t="str">
        <f>_xlfn.CONCAT(MONTH('Rates Database'!C456),"-",'Rates Database'!B456,"-",'Rates Database'!E456,"-",'Rates Database'!G456,"-",'Rates Database'!J456)</f>
        <v>3-2023-Eversource_WMA-Residential-Solar Cost Adjustment Factor (SCAF)</v>
      </c>
      <c r="D457" s="2">
        <f t="shared" si="7"/>
        <v>1</v>
      </c>
    </row>
    <row r="458" spans="2:4" ht="13.8" x14ac:dyDescent="0.2">
      <c r="B458" s="18">
        <v>455</v>
      </c>
      <c r="C458" s="2" t="str">
        <f>_xlfn.CONCAT(MONTH('Rates Database'!C457),"-",'Rates Database'!B457,"-",'Rates Database'!E457,"-",'Rates Database'!G457,"-",'Rates Database'!J457)</f>
        <v>2-2023-Eversource_WMA-Residential-Solar Cost Adjustment Factor (SCAF)</v>
      </c>
      <c r="D458" s="2">
        <f t="shared" si="7"/>
        <v>1</v>
      </c>
    </row>
    <row r="459" spans="2:4" ht="13.8" x14ac:dyDescent="0.2">
      <c r="B459" s="18">
        <v>456</v>
      </c>
      <c r="C459" s="2" t="str">
        <f>_xlfn.CONCAT(MONTH('Rates Database'!C458),"-",'Rates Database'!B458,"-",'Rates Database'!E458,"-",'Rates Database'!G458,"-",'Rates Database'!J458)</f>
        <v>1-2023-Eversource_WMA-Residential-Solar Cost Adjustment Factor (SCAF)</v>
      </c>
      <c r="D459" s="2">
        <f t="shared" si="7"/>
        <v>1</v>
      </c>
    </row>
    <row r="460" spans="2:4" ht="13.8" x14ac:dyDescent="0.2">
      <c r="B460" s="18">
        <v>457</v>
      </c>
      <c r="C460" s="2" t="str">
        <f>_xlfn.CONCAT(MONTH('Rates Database'!C459),"-",'Rates Database'!B459,"-",'Rates Database'!E459,"-",'Rates Database'!G459,"-",'Rates Database'!J459)</f>
        <v>12-2022-Eversource_WMA-Residential-Solar Cost Adjustment Factor (SCAF)</v>
      </c>
      <c r="D460" s="2">
        <f t="shared" si="7"/>
        <v>1</v>
      </c>
    </row>
    <row r="461" spans="2:4" ht="13.8" x14ac:dyDescent="0.2">
      <c r="B461" s="18">
        <v>458</v>
      </c>
      <c r="C461" s="2" t="str">
        <f>_xlfn.CONCAT(MONTH('Rates Database'!C460),"-",'Rates Database'!B460,"-",'Rates Database'!E460,"-",'Rates Database'!G460,"-",'Rates Database'!J460)</f>
        <v>11-2022-Eversource_WMA-Residential-Solar Cost Adjustment Factor (SCAF)</v>
      </c>
      <c r="D461" s="2">
        <f t="shared" si="7"/>
        <v>1</v>
      </c>
    </row>
    <row r="462" spans="2:4" ht="13.8" x14ac:dyDescent="0.2">
      <c r="B462" s="18">
        <v>459</v>
      </c>
      <c r="C462" s="2" t="str">
        <f>_xlfn.CONCAT(MONTH('Rates Database'!C461),"-",'Rates Database'!B461,"-",'Rates Database'!E461,"-",'Rates Database'!G461,"-",'Rates Database'!J461)</f>
        <v>10-2022-Eversource_WMA-Residential-Solar Cost Adjustment Factor (SCAF)</v>
      </c>
      <c r="D462" s="2">
        <f t="shared" si="7"/>
        <v>1</v>
      </c>
    </row>
    <row r="463" spans="2:4" ht="13.8" x14ac:dyDescent="0.2">
      <c r="B463" s="18">
        <v>460</v>
      </c>
      <c r="C463" s="2" t="str">
        <f>_xlfn.CONCAT(MONTH('Rates Database'!C462),"-",'Rates Database'!B462,"-",'Rates Database'!E462,"-",'Rates Database'!G462,"-",'Rates Database'!J462)</f>
        <v>9-2022-Eversource_WMA-Residential-Solar Cost Adjustment Factor (SCAF)</v>
      </c>
      <c r="D463" s="2">
        <f t="shared" si="7"/>
        <v>1</v>
      </c>
    </row>
    <row r="464" spans="2:4" ht="13.8" x14ac:dyDescent="0.2">
      <c r="B464" s="18">
        <v>461</v>
      </c>
      <c r="C464" s="2" t="str">
        <f>_xlfn.CONCAT(MONTH('Rates Database'!C463),"-",'Rates Database'!B463,"-",'Rates Database'!E463,"-",'Rates Database'!G463,"-",'Rates Database'!J463)</f>
        <v>8-2022-Eversource_WMA-Residential-Solar Cost Adjustment Factor (SCAF)</v>
      </c>
      <c r="D464" s="2">
        <f t="shared" si="7"/>
        <v>1</v>
      </c>
    </row>
    <row r="465" spans="2:4" ht="13.8" x14ac:dyDescent="0.2">
      <c r="B465" s="18">
        <v>462</v>
      </c>
      <c r="C465" s="2" t="str">
        <f>_xlfn.CONCAT(MONTH('Rates Database'!C464),"-",'Rates Database'!B464,"-",'Rates Database'!E464,"-",'Rates Database'!G464,"-",'Rates Database'!J464)</f>
        <v>7-2022-Eversource_WMA-Residential-Solar Cost Adjustment Factor (SCAF)</v>
      </c>
      <c r="D465" s="2">
        <f t="shared" si="7"/>
        <v>1</v>
      </c>
    </row>
    <row r="466" spans="2:4" ht="13.8" x14ac:dyDescent="0.2">
      <c r="B466" s="18">
        <v>463</v>
      </c>
      <c r="C466" s="2" t="str">
        <f>_xlfn.CONCAT(MONTH('Rates Database'!C465),"-",'Rates Database'!B465,"-",'Rates Database'!E465,"-",'Rates Database'!G465,"-",'Rates Database'!J465)</f>
        <v>6-2022-Eversource_WMA-Residential-Solar Cost Adjustment Factor (SCAF)</v>
      </c>
      <c r="D466" s="2">
        <f t="shared" si="7"/>
        <v>1</v>
      </c>
    </row>
    <row r="467" spans="2:4" ht="13.8" x14ac:dyDescent="0.2">
      <c r="B467" s="18">
        <v>464</v>
      </c>
      <c r="C467" s="2" t="str">
        <f>_xlfn.CONCAT(MONTH('Rates Database'!C466),"-",'Rates Database'!B466,"-",'Rates Database'!E466,"-",'Rates Database'!G466,"-",'Rates Database'!J466)</f>
        <v>5-2022-Eversource_WMA-Residential-Solar Cost Adjustment Factor (SCAF)</v>
      </c>
      <c r="D467" s="2">
        <f t="shared" si="7"/>
        <v>1</v>
      </c>
    </row>
    <row r="468" spans="2:4" ht="13.8" x14ac:dyDescent="0.2">
      <c r="B468" s="18">
        <v>465</v>
      </c>
      <c r="C468" s="2" t="str">
        <f>_xlfn.CONCAT(MONTH('Rates Database'!C467),"-",'Rates Database'!B467,"-",'Rates Database'!E467,"-",'Rates Database'!G467,"-",'Rates Database'!J467)</f>
        <v>4-2022-Eversource_WMA-Residential-Solar Cost Adjustment Factor (SCAF)</v>
      </c>
      <c r="D468" s="2">
        <f t="shared" si="7"/>
        <v>1</v>
      </c>
    </row>
    <row r="469" spans="2:4" ht="13.8" x14ac:dyDescent="0.2">
      <c r="B469" s="18">
        <v>466</v>
      </c>
      <c r="C469" s="2" t="str">
        <f>_xlfn.CONCAT(MONTH('Rates Database'!C468),"-",'Rates Database'!B468,"-",'Rates Database'!E468,"-",'Rates Database'!G468,"-",'Rates Database'!J468)</f>
        <v>3-2022-Eversource_WMA-Residential-Solar Cost Adjustment Factor (SCAF)</v>
      </c>
      <c r="D469" s="2">
        <f t="shared" si="7"/>
        <v>1</v>
      </c>
    </row>
    <row r="470" spans="2:4" ht="13.8" x14ac:dyDescent="0.2">
      <c r="B470" s="18">
        <v>467</v>
      </c>
      <c r="C470" s="2" t="str">
        <f>_xlfn.CONCAT(MONTH('Rates Database'!C469),"-",'Rates Database'!B469,"-",'Rates Database'!E469,"-",'Rates Database'!G469,"-",'Rates Database'!J469)</f>
        <v>2-2022-Eversource_WMA-Residential-Solar Cost Adjustment Factor (SCAF)</v>
      </c>
      <c r="D470" s="2">
        <f t="shared" si="7"/>
        <v>1</v>
      </c>
    </row>
    <row r="471" spans="2:4" ht="13.8" x14ac:dyDescent="0.2">
      <c r="B471" s="18">
        <v>468</v>
      </c>
      <c r="C471" s="2" t="str">
        <f>_xlfn.CONCAT(MONTH('Rates Database'!C470),"-",'Rates Database'!B470,"-",'Rates Database'!E470,"-",'Rates Database'!G470,"-",'Rates Database'!J470)</f>
        <v>1-2022-Eversource_WMA-Residential-Solar Cost Adjustment Factor (SCAF)</v>
      </c>
      <c r="D471" s="2">
        <f t="shared" si="7"/>
        <v>1</v>
      </c>
    </row>
    <row r="472" spans="2:4" ht="13.8" x14ac:dyDescent="0.2">
      <c r="B472" s="18">
        <v>469</v>
      </c>
      <c r="C472" s="2" t="str">
        <f>_xlfn.CONCAT(MONTH('Rates Database'!C471),"-",'Rates Database'!B471,"-",'Rates Database'!E471,"-",'Rates Database'!G471,"-",'Rates Database'!J471)</f>
        <v>12-2021-Eversource_WMA-Residential-Solar Cost Adjustment Factor (SCAF)</v>
      </c>
      <c r="D472" s="2">
        <f t="shared" si="7"/>
        <v>1</v>
      </c>
    </row>
    <row r="473" spans="2:4" ht="13.8" x14ac:dyDescent="0.2">
      <c r="B473" s="18">
        <v>470</v>
      </c>
      <c r="C473" s="2" t="str">
        <f>_xlfn.CONCAT(MONTH('Rates Database'!C472),"-",'Rates Database'!B472,"-",'Rates Database'!E472,"-",'Rates Database'!G472,"-",'Rates Database'!J472)</f>
        <v>11-2021-Eversource_WMA-Residential-Solar Cost Adjustment Factor (SCAF)</v>
      </c>
      <c r="D473" s="2">
        <f t="shared" si="7"/>
        <v>1</v>
      </c>
    </row>
    <row r="474" spans="2:4" ht="13.8" x14ac:dyDescent="0.2">
      <c r="B474" s="18">
        <v>471</v>
      </c>
      <c r="C474" s="2" t="str">
        <f>_xlfn.CONCAT(MONTH('Rates Database'!C473),"-",'Rates Database'!B473,"-",'Rates Database'!E473,"-",'Rates Database'!G473,"-",'Rates Database'!J473)</f>
        <v>10-2021-Eversource_WMA-Residential-Solar Cost Adjustment Factor (SCAF)</v>
      </c>
      <c r="D474" s="2">
        <f t="shared" si="7"/>
        <v>1</v>
      </c>
    </row>
    <row r="475" spans="2:4" ht="13.8" x14ac:dyDescent="0.2">
      <c r="B475" s="18">
        <v>472</v>
      </c>
      <c r="C475" s="2" t="str">
        <f>_xlfn.CONCAT(MONTH('Rates Database'!C474),"-",'Rates Database'!B474,"-",'Rates Database'!E474,"-",'Rates Database'!G474,"-",'Rates Database'!J474)</f>
        <v>9-2021-Eversource_WMA-Residential-Solar Cost Adjustment Factor (SCAF)</v>
      </c>
      <c r="D475" s="2">
        <f t="shared" si="7"/>
        <v>1</v>
      </c>
    </row>
    <row r="476" spans="2:4" ht="13.8" x14ac:dyDescent="0.2">
      <c r="B476" s="18">
        <v>473</v>
      </c>
      <c r="C476" s="2" t="str">
        <f>_xlfn.CONCAT(MONTH('Rates Database'!C475),"-",'Rates Database'!B475,"-",'Rates Database'!E475,"-",'Rates Database'!G475,"-",'Rates Database'!J475)</f>
        <v>8-2021-Eversource_WMA-Residential-Solar Cost Adjustment Factor (SCAF)</v>
      </c>
      <c r="D476" s="2">
        <f t="shared" si="7"/>
        <v>1</v>
      </c>
    </row>
    <row r="477" spans="2:4" ht="13.8" x14ac:dyDescent="0.2">
      <c r="B477" s="18">
        <v>474</v>
      </c>
      <c r="C477" s="2" t="str">
        <f>_xlfn.CONCAT(MONTH('Rates Database'!C476),"-",'Rates Database'!B476,"-",'Rates Database'!E476,"-",'Rates Database'!G476,"-",'Rates Database'!J476)</f>
        <v>7-2021-Eversource_WMA-Residential-Solar Cost Adjustment Factor (SCAF)</v>
      </c>
      <c r="D477" s="2">
        <f t="shared" si="7"/>
        <v>1</v>
      </c>
    </row>
    <row r="478" spans="2:4" ht="13.8" x14ac:dyDescent="0.2">
      <c r="B478" s="18">
        <v>475</v>
      </c>
      <c r="C478" s="2" t="str">
        <f>_xlfn.CONCAT(MONTH('Rates Database'!C477),"-",'Rates Database'!B477,"-",'Rates Database'!E477,"-",'Rates Database'!G477,"-",'Rates Database'!J477)</f>
        <v>6-2021-Eversource_WMA-Residential-Solar Cost Adjustment Factor (SCAF)</v>
      </c>
      <c r="D478" s="2">
        <f t="shared" si="7"/>
        <v>1</v>
      </c>
    </row>
    <row r="479" spans="2:4" ht="13.8" x14ac:dyDescent="0.2">
      <c r="B479" s="18">
        <v>476</v>
      </c>
      <c r="C479" s="2" t="str">
        <f>_xlfn.CONCAT(MONTH('Rates Database'!C478),"-",'Rates Database'!B478,"-",'Rates Database'!E478,"-",'Rates Database'!G478,"-",'Rates Database'!J478)</f>
        <v>5-2021-Eversource_WMA-Residential-Solar Cost Adjustment Factor (SCAF)</v>
      </c>
      <c r="D479" s="2">
        <f t="shared" si="7"/>
        <v>1</v>
      </c>
    </row>
    <row r="480" spans="2:4" ht="13.8" x14ac:dyDescent="0.2">
      <c r="B480" s="18">
        <v>477</v>
      </c>
      <c r="C480" s="2" t="str">
        <f>_xlfn.CONCAT(MONTH('Rates Database'!C479),"-",'Rates Database'!B479,"-",'Rates Database'!E479,"-",'Rates Database'!G479,"-",'Rates Database'!J479)</f>
        <v>4-2021-Eversource_WMA-Residential-Solar Cost Adjustment Factor (SCAF)</v>
      </c>
      <c r="D480" s="2">
        <f t="shared" si="7"/>
        <v>1</v>
      </c>
    </row>
    <row r="481" spans="2:4" ht="13.8" x14ac:dyDescent="0.2">
      <c r="B481" s="18">
        <v>478</v>
      </c>
      <c r="C481" s="2" t="str">
        <f>_xlfn.CONCAT(MONTH('Rates Database'!C480),"-",'Rates Database'!B480,"-",'Rates Database'!E480,"-",'Rates Database'!G480,"-",'Rates Database'!J480)</f>
        <v>3-2021-Eversource_WMA-Residential-Solar Cost Adjustment Factor (SCAF)</v>
      </c>
      <c r="D481" s="2">
        <f t="shared" si="7"/>
        <v>1</v>
      </c>
    </row>
    <row r="482" spans="2:4" ht="13.8" x14ac:dyDescent="0.2">
      <c r="B482" s="18">
        <v>479</v>
      </c>
      <c r="C482" s="2" t="str">
        <f>_xlfn.CONCAT(MONTH('Rates Database'!C481),"-",'Rates Database'!B481,"-",'Rates Database'!E481,"-",'Rates Database'!G481,"-",'Rates Database'!J481)</f>
        <v>2-2021-Eversource_WMA-Residential-Solar Cost Adjustment Factor (SCAF)</v>
      </c>
      <c r="D482" s="2">
        <f t="shared" si="7"/>
        <v>1</v>
      </c>
    </row>
    <row r="483" spans="2:4" ht="13.8" x14ac:dyDescent="0.2">
      <c r="B483" s="18">
        <v>480</v>
      </c>
      <c r="C483" s="2" t="str">
        <f>_xlfn.CONCAT(MONTH('Rates Database'!C482),"-",'Rates Database'!B482,"-",'Rates Database'!E482,"-",'Rates Database'!G482,"-",'Rates Database'!J482)</f>
        <v>1-2021-Eversource_WMA-Residential-Solar Cost Adjustment Factor (SCAF)</v>
      </c>
      <c r="D483" s="2">
        <f t="shared" si="7"/>
        <v>1</v>
      </c>
    </row>
    <row r="484" spans="2:4" ht="13.8" x14ac:dyDescent="0.2">
      <c r="B484" s="18">
        <v>481</v>
      </c>
      <c r="C484" s="2" t="str">
        <f>_xlfn.CONCAT(MONTH('Rates Database'!C483),"-",'Rates Database'!B483,"-",'Rates Database'!E483,"-",'Rates Database'!G483,"-",'Rates Database'!J483)</f>
        <v>12-2020-Eversource_WMA-Residential-Solar Cost Adjustment Factor (SCAF)</v>
      </c>
      <c r="D484" s="2">
        <f t="shared" si="7"/>
        <v>1</v>
      </c>
    </row>
    <row r="485" spans="2:4" ht="13.8" x14ac:dyDescent="0.2">
      <c r="B485" s="18">
        <v>482</v>
      </c>
      <c r="C485" s="2" t="str">
        <f>_xlfn.CONCAT(MONTH('Rates Database'!C484),"-",'Rates Database'!B484,"-",'Rates Database'!E484,"-",'Rates Database'!G484,"-",'Rates Database'!J484)</f>
        <v>11-2020-Eversource_WMA-Residential-Solar Cost Adjustment Factor (SCAF)</v>
      </c>
      <c r="D485" s="2">
        <f t="shared" si="7"/>
        <v>1</v>
      </c>
    </row>
    <row r="486" spans="2:4" ht="13.8" x14ac:dyDescent="0.2">
      <c r="B486" s="18">
        <v>483</v>
      </c>
      <c r="C486" s="2" t="str">
        <f>_xlfn.CONCAT(MONTH('Rates Database'!C485),"-",'Rates Database'!B485,"-",'Rates Database'!E485,"-",'Rates Database'!G485,"-",'Rates Database'!J485)</f>
        <v>10-2020-Eversource_WMA-Residential-Solar Cost Adjustment Factor (SCAF)</v>
      </c>
      <c r="D486" s="2">
        <f t="shared" si="7"/>
        <v>1</v>
      </c>
    </row>
    <row r="487" spans="2:4" ht="13.8" x14ac:dyDescent="0.2">
      <c r="B487" s="18">
        <v>484</v>
      </c>
      <c r="C487" s="2" t="str">
        <f>_xlfn.CONCAT(MONTH('Rates Database'!C486),"-",'Rates Database'!B486,"-",'Rates Database'!E486,"-",'Rates Database'!G486,"-",'Rates Database'!J486)</f>
        <v>9-2020-Eversource_WMA-Residential-Solar Cost Adjustment Factor (SCAF)</v>
      </c>
      <c r="D487" s="2">
        <f t="shared" si="7"/>
        <v>1</v>
      </c>
    </row>
    <row r="488" spans="2:4" ht="13.8" x14ac:dyDescent="0.2">
      <c r="B488" s="18">
        <v>485</v>
      </c>
      <c r="C488" s="2" t="str">
        <f>_xlfn.CONCAT(MONTH('Rates Database'!C487),"-",'Rates Database'!B487,"-",'Rates Database'!E487,"-",'Rates Database'!G487,"-",'Rates Database'!J487)</f>
        <v>8-2020-Eversource_WMA-Residential-Solar Cost Adjustment Factor (SCAF)</v>
      </c>
      <c r="D488" s="2">
        <f t="shared" si="7"/>
        <v>1</v>
      </c>
    </row>
    <row r="489" spans="2:4" ht="13.8" x14ac:dyDescent="0.2">
      <c r="B489" s="18">
        <v>486</v>
      </c>
      <c r="C489" s="2" t="str">
        <f>_xlfn.CONCAT(MONTH('Rates Database'!C488),"-",'Rates Database'!B488,"-",'Rates Database'!E488,"-",'Rates Database'!G488,"-",'Rates Database'!J488)</f>
        <v>7-2020-Eversource_WMA-Residential-Solar Cost Adjustment Factor (SCAF)</v>
      </c>
      <c r="D489" s="2">
        <f t="shared" si="7"/>
        <v>1</v>
      </c>
    </row>
    <row r="490" spans="2:4" ht="13.8" x14ac:dyDescent="0.2">
      <c r="B490" s="18">
        <v>487</v>
      </c>
      <c r="C490" s="2" t="str">
        <f>_xlfn.CONCAT(MONTH('Rates Database'!C489),"-",'Rates Database'!B489,"-",'Rates Database'!E489,"-",'Rates Database'!G489,"-",'Rates Database'!J489)</f>
        <v>6-2020-Eversource_WMA-Residential-Solar Cost Adjustment Factor (SCAF)</v>
      </c>
      <c r="D490" s="2">
        <f t="shared" si="7"/>
        <v>1</v>
      </c>
    </row>
    <row r="491" spans="2:4" ht="13.8" x14ac:dyDescent="0.2">
      <c r="B491" s="18">
        <v>488</v>
      </c>
      <c r="C491" s="2" t="str">
        <f>_xlfn.CONCAT(MONTH('Rates Database'!C490),"-",'Rates Database'!B490,"-",'Rates Database'!E490,"-",'Rates Database'!G490,"-",'Rates Database'!J490)</f>
        <v>5-2020-Eversource_WMA-Residential-Solar Cost Adjustment Factor (SCAF)</v>
      </c>
      <c r="D491" s="2">
        <f t="shared" si="7"/>
        <v>1</v>
      </c>
    </row>
    <row r="492" spans="2:4" ht="13.8" x14ac:dyDescent="0.2">
      <c r="B492" s="18">
        <v>489</v>
      </c>
      <c r="C492" s="2" t="str">
        <f>_xlfn.CONCAT(MONTH('Rates Database'!C491),"-",'Rates Database'!B491,"-",'Rates Database'!E491,"-",'Rates Database'!G491,"-",'Rates Database'!J491)</f>
        <v>4-2020-Eversource_WMA-Residential-Solar Cost Adjustment Factor (SCAF)</v>
      </c>
      <c r="D492" s="2">
        <f t="shared" si="7"/>
        <v>1</v>
      </c>
    </row>
    <row r="493" spans="2:4" ht="13.8" x14ac:dyDescent="0.2">
      <c r="B493" s="18">
        <v>490</v>
      </c>
      <c r="C493" s="2" t="str">
        <f>_xlfn.CONCAT(MONTH('Rates Database'!C492),"-",'Rates Database'!B492,"-",'Rates Database'!E492,"-",'Rates Database'!G492,"-",'Rates Database'!J492)</f>
        <v>3-2020-Eversource_WMA-Residential-Solar Cost Adjustment Factor (SCAF)</v>
      </c>
      <c r="D493" s="2">
        <f t="shared" si="7"/>
        <v>1</v>
      </c>
    </row>
    <row r="494" spans="2:4" ht="13.8" x14ac:dyDescent="0.2">
      <c r="B494" s="18">
        <v>491</v>
      </c>
      <c r="C494" s="2" t="str">
        <f>_xlfn.CONCAT(MONTH('Rates Database'!C493),"-",'Rates Database'!B493,"-",'Rates Database'!E493,"-",'Rates Database'!G493,"-",'Rates Database'!J493)</f>
        <v>2-2020-Eversource_WMA-Residential-Solar Cost Adjustment Factor (SCAF)</v>
      </c>
      <c r="D494" s="2">
        <f t="shared" si="7"/>
        <v>1</v>
      </c>
    </row>
    <row r="495" spans="2:4" ht="13.8" x14ac:dyDescent="0.2">
      <c r="B495" s="18">
        <v>492</v>
      </c>
      <c r="C495" s="2" t="str">
        <f>_xlfn.CONCAT(MONTH('Rates Database'!C494),"-",'Rates Database'!B494,"-",'Rates Database'!E494,"-",'Rates Database'!G494,"-",'Rates Database'!J494)</f>
        <v>1-2020-Eversource_WMA-Residential-Solar Cost Adjustment Factor (SCAF)</v>
      </c>
      <c r="D495" s="2">
        <f t="shared" si="7"/>
        <v>1</v>
      </c>
    </row>
    <row r="496" spans="2:4" ht="13.8" x14ac:dyDescent="0.2">
      <c r="B496" s="18">
        <v>493</v>
      </c>
      <c r="C496" s="2" t="str">
        <f>_xlfn.CONCAT(MONTH('Rates Database'!C495),"-",'Rates Database'!B495,"-",'Rates Database'!E495,"-",'Rates Database'!G495,"-",'Rates Database'!J495)</f>
        <v>12-2019-Eversource_WMA-Residential-Solar Cost Adjustment Factor (SCAF)</v>
      </c>
      <c r="D496" s="2">
        <f t="shared" si="7"/>
        <v>1</v>
      </c>
    </row>
    <row r="497" spans="2:4" ht="13.8" x14ac:dyDescent="0.2">
      <c r="B497" s="18">
        <v>494</v>
      </c>
      <c r="C497" s="2" t="str">
        <f>_xlfn.CONCAT(MONTH('Rates Database'!C496),"-",'Rates Database'!B496,"-",'Rates Database'!E496,"-",'Rates Database'!G496,"-",'Rates Database'!J496)</f>
        <v>11-2019-Eversource_WMA-Residential-Solar Cost Adjustment Factor (SCAF)</v>
      </c>
      <c r="D497" s="2">
        <f t="shared" si="7"/>
        <v>1</v>
      </c>
    </row>
    <row r="498" spans="2:4" ht="13.8" x14ac:dyDescent="0.2">
      <c r="B498" s="18">
        <v>495</v>
      </c>
      <c r="C498" s="2" t="str">
        <f>_xlfn.CONCAT(MONTH('Rates Database'!C497),"-",'Rates Database'!B497,"-",'Rates Database'!E497,"-",'Rates Database'!G497,"-",'Rates Database'!J497)</f>
        <v>10-2019-Eversource_WMA-Residential-Solar Cost Adjustment Factor (SCAF)</v>
      </c>
      <c r="D498" s="2">
        <f t="shared" si="7"/>
        <v>1</v>
      </c>
    </row>
    <row r="499" spans="2:4" ht="13.8" x14ac:dyDescent="0.2">
      <c r="B499" s="18">
        <v>496</v>
      </c>
      <c r="C499" s="2" t="str">
        <f>_xlfn.CONCAT(MONTH('Rates Database'!C498),"-",'Rates Database'!B498,"-",'Rates Database'!E498,"-",'Rates Database'!G498,"-",'Rates Database'!J498)</f>
        <v>9-2019-Eversource_WMA-Residential-Solar Cost Adjustment Factor (SCAF)</v>
      </c>
      <c r="D499" s="2">
        <f t="shared" si="7"/>
        <v>1</v>
      </c>
    </row>
    <row r="500" spans="2:4" ht="13.8" x14ac:dyDescent="0.2">
      <c r="B500" s="18">
        <v>497</v>
      </c>
      <c r="C500" s="2" t="str">
        <f>_xlfn.CONCAT(MONTH('Rates Database'!C499),"-",'Rates Database'!B499,"-",'Rates Database'!E499,"-",'Rates Database'!G499,"-",'Rates Database'!J499)</f>
        <v>8-2019-Eversource_WMA-Residential-Solar Cost Adjustment Factor (SCAF)</v>
      </c>
      <c r="D500" s="2">
        <f t="shared" si="7"/>
        <v>1</v>
      </c>
    </row>
    <row r="501" spans="2:4" ht="13.8" x14ac:dyDescent="0.2">
      <c r="B501" s="18">
        <v>498</v>
      </c>
      <c r="C501" s="2" t="str">
        <f>_xlfn.CONCAT(MONTH('Rates Database'!C500),"-",'Rates Database'!B500,"-",'Rates Database'!E500,"-",'Rates Database'!G500,"-",'Rates Database'!J500)</f>
        <v>7-2019-Eversource_WMA-Residential-Solar Cost Adjustment Factor (SCAF)</v>
      </c>
      <c r="D501" s="2">
        <f t="shared" si="7"/>
        <v>1</v>
      </c>
    </row>
    <row r="502" spans="2:4" ht="13.8" x14ac:dyDescent="0.2">
      <c r="B502" s="18">
        <v>499</v>
      </c>
      <c r="C502" s="2" t="str">
        <f>_xlfn.CONCAT(MONTH('Rates Database'!C501),"-",'Rates Database'!B501,"-",'Rates Database'!E501,"-",'Rates Database'!G501,"-",'Rates Database'!J501)</f>
        <v>6-2019-Eversource_WMA-Residential-Solar Cost Adjustment Factor (SCAF)</v>
      </c>
      <c r="D502" s="2">
        <f t="shared" si="7"/>
        <v>1</v>
      </c>
    </row>
    <row r="503" spans="2:4" ht="13.8" x14ac:dyDescent="0.2">
      <c r="B503" s="18">
        <v>500</v>
      </c>
      <c r="C503" s="2" t="str">
        <f>_xlfn.CONCAT(MONTH('Rates Database'!C502),"-",'Rates Database'!B502,"-",'Rates Database'!E502,"-",'Rates Database'!G502,"-",'Rates Database'!J502)</f>
        <v>5-2019-Eversource_WMA-Residential-Solar Cost Adjustment Factor (SCAF)</v>
      </c>
      <c r="D503" s="2">
        <f t="shared" si="7"/>
        <v>1</v>
      </c>
    </row>
    <row r="504" spans="2:4" ht="13.8" x14ac:dyDescent="0.2">
      <c r="B504" s="18">
        <v>501</v>
      </c>
      <c r="C504" s="2" t="str">
        <f>_xlfn.CONCAT(MONTH('Rates Database'!C503),"-",'Rates Database'!B503,"-",'Rates Database'!E503,"-",'Rates Database'!G503,"-",'Rates Database'!J503)</f>
        <v>4-2019-Eversource_WMA-Residential-Solar Cost Adjustment Factor (SCAF)</v>
      </c>
      <c r="D504" s="2">
        <f t="shared" si="7"/>
        <v>1</v>
      </c>
    </row>
    <row r="505" spans="2:4" ht="13.8" x14ac:dyDescent="0.2">
      <c r="B505" s="18">
        <v>502</v>
      </c>
      <c r="C505" s="2" t="str">
        <f>_xlfn.CONCAT(MONTH('Rates Database'!C504),"-",'Rates Database'!B504,"-",'Rates Database'!E504,"-",'Rates Database'!G504,"-",'Rates Database'!J504)</f>
        <v>3-2019-Eversource_WMA-Residential-Solar Cost Adjustment Factor (SCAF)</v>
      </c>
      <c r="D505" s="2">
        <f t="shared" si="7"/>
        <v>1</v>
      </c>
    </row>
    <row r="506" spans="2:4" ht="13.8" x14ac:dyDescent="0.2">
      <c r="B506" s="18">
        <v>503</v>
      </c>
      <c r="C506" s="2" t="str">
        <f>_xlfn.CONCAT(MONTH('Rates Database'!C505),"-",'Rates Database'!B505,"-",'Rates Database'!E505,"-",'Rates Database'!G505,"-",'Rates Database'!J505)</f>
        <v>2-2019-Eversource_WMA-Residential-Solar Cost Adjustment Factor (SCAF)</v>
      </c>
      <c r="D506" s="2">
        <f t="shared" si="7"/>
        <v>1</v>
      </c>
    </row>
    <row r="507" spans="2:4" ht="13.8" x14ac:dyDescent="0.2">
      <c r="B507" s="18">
        <v>504</v>
      </c>
      <c r="C507" s="2" t="str">
        <f>_xlfn.CONCAT(MONTH('Rates Database'!C506),"-",'Rates Database'!B506,"-",'Rates Database'!E506,"-",'Rates Database'!G506,"-",'Rates Database'!J506)</f>
        <v>1-2019-Eversource_WMA-Residential-Solar Cost Adjustment Factor (SCAF)</v>
      </c>
      <c r="D507" s="2">
        <f t="shared" si="7"/>
        <v>1</v>
      </c>
    </row>
    <row r="508" spans="2:4" ht="13.8" x14ac:dyDescent="0.2">
      <c r="B508" s="18">
        <v>505</v>
      </c>
      <c r="C508" s="2" t="str">
        <f>_xlfn.CONCAT(MONTH('Rates Database'!C507),"-",'Rates Database'!B507,"-",'Rates Database'!E507,"-",'Rates Database'!G507,"-",'Rates Database'!J507)</f>
        <v>3-2024-Eversource_WMA-Residential-Basic Service Adjustment Factor (BSAF)</v>
      </c>
      <c r="D508" s="2">
        <f t="shared" si="7"/>
        <v>1</v>
      </c>
    </row>
    <row r="509" spans="2:4" ht="13.8" x14ac:dyDescent="0.2">
      <c r="B509" s="18">
        <v>506</v>
      </c>
      <c r="C509" s="2" t="str">
        <f>_xlfn.CONCAT(MONTH('Rates Database'!C508),"-",'Rates Database'!B508,"-",'Rates Database'!E508,"-",'Rates Database'!G508,"-",'Rates Database'!J508)</f>
        <v>2-2024-Eversource_WMA-Residential-Basic Service Adjustment Factor (BSAF)</v>
      </c>
      <c r="D509" s="2">
        <f t="shared" si="7"/>
        <v>1</v>
      </c>
    </row>
    <row r="510" spans="2:4" ht="13.8" x14ac:dyDescent="0.2">
      <c r="B510" s="18">
        <v>507</v>
      </c>
      <c r="C510" s="2" t="str">
        <f>_xlfn.CONCAT(MONTH('Rates Database'!C509),"-",'Rates Database'!B509,"-",'Rates Database'!E509,"-",'Rates Database'!G509,"-",'Rates Database'!J509)</f>
        <v>1-2024-Eversource_WMA-Residential-Basic Service Adjustment Factor (BSAF)</v>
      </c>
      <c r="D510" s="2">
        <f t="shared" si="7"/>
        <v>1</v>
      </c>
    </row>
    <row r="511" spans="2:4" ht="13.8" x14ac:dyDescent="0.2">
      <c r="B511" s="18">
        <v>508</v>
      </c>
      <c r="C511" s="2" t="str">
        <f>_xlfn.CONCAT(MONTH('Rates Database'!C510),"-",'Rates Database'!B510,"-",'Rates Database'!E510,"-",'Rates Database'!G510,"-",'Rates Database'!J510)</f>
        <v>12-2023-Eversource_WMA-Residential-Basic Service Adjustment Factor (BSAF)</v>
      </c>
      <c r="D511" s="2">
        <f t="shared" si="7"/>
        <v>1</v>
      </c>
    </row>
    <row r="512" spans="2:4" ht="13.8" x14ac:dyDescent="0.2">
      <c r="B512" s="18">
        <v>509</v>
      </c>
      <c r="C512" s="2" t="str">
        <f>_xlfn.CONCAT(MONTH('Rates Database'!C511),"-",'Rates Database'!B511,"-",'Rates Database'!E511,"-",'Rates Database'!G511,"-",'Rates Database'!J511)</f>
        <v>11-2023-Eversource_WMA-Residential-Basic Service Adjustment Factor (BSAF)</v>
      </c>
      <c r="D512" s="2">
        <f t="shared" si="7"/>
        <v>1</v>
      </c>
    </row>
    <row r="513" spans="2:4" ht="13.8" x14ac:dyDescent="0.2">
      <c r="B513" s="18">
        <v>510</v>
      </c>
      <c r="C513" s="2" t="str">
        <f>_xlfn.CONCAT(MONTH('Rates Database'!C512),"-",'Rates Database'!B512,"-",'Rates Database'!E512,"-",'Rates Database'!G512,"-",'Rates Database'!J512)</f>
        <v>10-2023-Eversource_WMA-Residential-Basic Service Adjustment Factor (BSAF)</v>
      </c>
      <c r="D513" s="2">
        <f t="shared" si="7"/>
        <v>1</v>
      </c>
    </row>
    <row r="514" spans="2:4" ht="13.8" x14ac:dyDescent="0.2">
      <c r="B514" s="18">
        <v>511</v>
      </c>
      <c r="C514" s="2" t="str">
        <f>_xlfn.CONCAT(MONTH('Rates Database'!C513),"-",'Rates Database'!B513,"-",'Rates Database'!E513,"-",'Rates Database'!G513,"-",'Rates Database'!J513)</f>
        <v>9-2023-Eversource_WMA-Residential-Basic Service Adjustment Factor (BSAF)</v>
      </c>
      <c r="D514" s="2">
        <f t="shared" si="7"/>
        <v>1</v>
      </c>
    </row>
    <row r="515" spans="2:4" ht="13.8" x14ac:dyDescent="0.2">
      <c r="B515" s="18">
        <v>512</v>
      </c>
      <c r="C515" s="2" t="str">
        <f>_xlfn.CONCAT(MONTH('Rates Database'!C514),"-",'Rates Database'!B514,"-",'Rates Database'!E514,"-",'Rates Database'!G514,"-",'Rates Database'!J514)</f>
        <v>8-2023-Eversource_WMA-Residential-Basic Service Adjustment Factor (BSAF)</v>
      </c>
      <c r="D515" s="2">
        <f t="shared" si="7"/>
        <v>1</v>
      </c>
    </row>
    <row r="516" spans="2:4" ht="13.8" x14ac:dyDescent="0.2">
      <c r="B516" s="18">
        <v>513</v>
      </c>
      <c r="C516" s="2" t="str">
        <f>_xlfn.CONCAT(MONTH('Rates Database'!C515),"-",'Rates Database'!B515,"-",'Rates Database'!E515,"-",'Rates Database'!G515,"-",'Rates Database'!J515)</f>
        <v>7-2023-Eversource_WMA-Residential-Basic Service Adjustment Factor (BSAF)</v>
      </c>
      <c r="D516" s="2">
        <f t="shared" si="7"/>
        <v>1</v>
      </c>
    </row>
    <row r="517" spans="2:4" ht="13.8" x14ac:dyDescent="0.2">
      <c r="B517" s="18">
        <v>514</v>
      </c>
      <c r="C517" s="2" t="str">
        <f>_xlfn.CONCAT(MONTH('Rates Database'!C516),"-",'Rates Database'!B516,"-",'Rates Database'!E516,"-",'Rates Database'!G516,"-",'Rates Database'!J516)</f>
        <v>6-2023-Eversource_WMA-Residential-Basic Service Adjustment Factor (BSAF)</v>
      </c>
      <c r="D517" s="2">
        <f t="shared" ref="D517:D580" si="8">COUNTIF($C$4:$C$10092,C517)</f>
        <v>1</v>
      </c>
    </row>
    <row r="518" spans="2:4" ht="13.8" x14ac:dyDescent="0.2">
      <c r="B518" s="18">
        <v>515</v>
      </c>
      <c r="C518" s="2" t="str">
        <f>_xlfn.CONCAT(MONTH('Rates Database'!C517),"-",'Rates Database'!B517,"-",'Rates Database'!E517,"-",'Rates Database'!G517,"-",'Rates Database'!J517)</f>
        <v>5-2023-Eversource_WMA-Residential-Basic Service Adjustment Factor (BSAF)</v>
      </c>
      <c r="D518" s="2">
        <f t="shared" si="8"/>
        <v>1</v>
      </c>
    </row>
    <row r="519" spans="2:4" ht="13.8" x14ac:dyDescent="0.2">
      <c r="B519" s="18">
        <v>516</v>
      </c>
      <c r="C519" s="2" t="str">
        <f>_xlfn.CONCAT(MONTH('Rates Database'!C518),"-",'Rates Database'!B518,"-",'Rates Database'!E518,"-",'Rates Database'!G518,"-",'Rates Database'!J518)</f>
        <v>4-2023-Eversource_WMA-Residential-Basic Service Adjustment Factor (BSAF)</v>
      </c>
      <c r="D519" s="2">
        <f t="shared" si="8"/>
        <v>1</v>
      </c>
    </row>
    <row r="520" spans="2:4" ht="13.8" x14ac:dyDescent="0.2">
      <c r="B520" s="18">
        <v>517</v>
      </c>
      <c r="C520" s="2" t="str">
        <f>_xlfn.CONCAT(MONTH('Rates Database'!C519),"-",'Rates Database'!B519,"-",'Rates Database'!E519,"-",'Rates Database'!G519,"-",'Rates Database'!J519)</f>
        <v>3-2023-Eversource_WMA-Residential-Basic Service Adjustment Factor (BSAF)</v>
      </c>
      <c r="D520" s="2">
        <f t="shared" si="8"/>
        <v>1</v>
      </c>
    </row>
    <row r="521" spans="2:4" ht="13.8" x14ac:dyDescent="0.2">
      <c r="B521" s="18">
        <v>518</v>
      </c>
      <c r="C521" s="2" t="str">
        <f>_xlfn.CONCAT(MONTH('Rates Database'!C520),"-",'Rates Database'!B520,"-",'Rates Database'!E520,"-",'Rates Database'!G520,"-",'Rates Database'!J520)</f>
        <v>2-2023-Eversource_WMA-Residential-Basic Service Adjustment Factor (BSAF)</v>
      </c>
      <c r="D521" s="2">
        <f t="shared" si="8"/>
        <v>1</v>
      </c>
    </row>
    <row r="522" spans="2:4" ht="13.8" x14ac:dyDescent="0.2">
      <c r="B522" s="18">
        <v>519</v>
      </c>
      <c r="C522" s="2" t="str">
        <f>_xlfn.CONCAT(MONTH('Rates Database'!C521),"-",'Rates Database'!B521,"-",'Rates Database'!E521,"-",'Rates Database'!G521,"-",'Rates Database'!J521)</f>
        <v>1-2023-Eversource_WMA-Residential-Basic Service Adjustment Factor (BSAF)</v>
      </c>
      <c r="D522" s="2">
        <f t="shared" si="8"/>
        <v>1</v>
      </c>
    </row>
    <row r="523" spans="2:4" ht="13.8" x14ac:dyDescent="0.2">
      <c r="B523" s="18">
        <v>520</v>
      </c>
      <c r="C523" s="2" t="str">
        <f>_xlfn.CONCAT(MONTH('Rates Database'!C522),"-",'Rates Database'!B522,"-",'Rates Database'!E522,"-",'Rates Database'!G522,"-",'Rates Database'!J522)</f>
        <v>12-2022-Eversource_WMA-Residential-Basic Service Adjustment Factor (BSAF)</v>
      </c>
      <c r="D523" s="2">
        <f t="shared" si="8"/>
        <v>1</v>
      </c>
    </row>
    <row r="524" spans="2:4" ht="13.8" x14ac:dyDescent="0.2">
      <c r="B524" s="18">
        <v>521</v>
      </c>
      <c r="C524" s="2" t="str">
        <f>_xlfn.CONCAT(MONTH('Rates Database'!C523),"-",'Rates Database'!B523,"-",'Rates Database'!E523,"-",'Rates Database'!G523,"-",'Rates Database'!J523)</f>
        <v>11-2022-Eversource_WMA-Residential-Basic Service Adjustment Factor (BSAF)</v>
      </c>
      <c r="D524" s="2">
        <f t="shared" si="8"/>
        <v>1</v>
      </c>
    </row>
    <row r="525" spans="2:4" ht="13.8" x14ac:dyDescent="0.2">
      <c r="B525" s="18">
        <v>522</v>
      </c>
      <c r="C525" s="2" t="str">
        <f>_xlfn.CONCAT(MONTH('Rates Database'!C524),"-",'Rates Database'!B524,"-",'Rates Database'!E524,"-",'Rates Database'!G524,"-",'Rates Database'!J524)</f>
        <v>10-2022-Eversource_WMA-Residential-Basic Service Adjustment Factor (BSAF)</v>
      </c>
      <c r="D525" s="2">
        <f t="shared" si="8"/>
        <v>1</v>
      </c>
    </row>
    <row r="526" spans="2:4" ht="13.8" x14ac:dyDescent="0.2">
      <c r="B526" s="18">
        <v>523</v>
      </c>
      <c r="C526" s="2" t="str">
        <f>_xlfn.CONCAT(MONTH('Rates Database'!C525),"-",'Rates Database'!B525,"-",'Rates Database'!E525,"-",'Rates Database'!G525,"-",'Rates Database'!J525)</f>
        <v>9-2022-Eversource_WMA-Residential-Basic Service Adjustment Factor (BSAF)</v>
      </c>
      <c r="D526" s="2">
        <f t="shared" si="8"/>
        <v>1</v>
      </c>
    </row>
    <row r="527" spans="2:4" ht="13.8" x14ac:dyDescent="0.2">
      <c r="B527" s="18">
        <v>524</v>
      </c>
      <c r="C527" s="2" t="str">
        <f>_xlfn.CONCAT(MONTH('Rates Database'!C526),"-",'Rates Database'!B526,"-",'Rates Database'!E526,"-",'Rates Database'!G526,"-",'Rates Database'!J526)</f>
        <v>8-2022-Eversource_WMA-Residential-Basic Service Adjustment Factor (BSAF)</v>
      </c>
      <c r="D527" s="2">
        <f t="shared" si="8"/>
        <v>1</v>
      </c>
    </row>
    <row r="528" spans="2:4" ht="13.8" x14ac:dyDescent="0.2">
      <c r="B528" s="18">
        <v>525</v>
      </c>
      <c r="C528" s="2" t="str">
        <f>_xlfn.CONCAT(MONTH('Rates Database'!C527),"-",'Rates Database'!B527,"-",'Rates Database'!E527,"-",'Rates Database'!G527,"-",'Rates Database'!J527)</f>
        <v>7-2022-Eversource_WMA-Residential-Basic Service Adjustment Factor (BSAF)</v>
      </c>
      <c r="D528" s="2">
        <f t="shared" si="8"/>
        <v>1</v>
      </c>
    </row>
    <row r="529" spans="2:4" ht="13.8" x14ac:dyDescent="0.2">
      <c r="B529" s="18">
        <v>526</v>
      </c>
      <c r="C529" s="2" t="str">
        <f>_xlfn.CONCAT(MONTH('Rates Database'!C528),"-",'Rates Database'!B528,"-",'Rates Database'!E528,"-",'Rates Database'!G528,"-",'Rates Database'!J528)</f>
        <v>6-2022-Eversource_WMA-Residential-Basic Service Adjustment Factor (BSAF)</v>
      </c>
      <c r="D529" s="2">
        <f t="shared" si="8"/>
        <v>1</v>
      </c>
    </row>
    <row r="530" spans="2:4" ht="13.8" x14ac:dyDescent="0.2">
      <c r="B530" s="18">
        <v>527</v>
      </c>
      <c r="C530" s="2" t="str">
        <f>_xlfn.CONCAT(MONTH('Rates Database'!C529),"-",'Rates Database'!B529,"-",'Rates Database'!E529,"-",'Rates Database'!G529,"-",'Rates Database'!J529)</f>
        <v>5-2022-Eversource_WMA-Residential-Basic Service Adjustment Factor (BSAF)</v>
      </c>
      <c r="D530" s="2">
        <f t="shared" si="8"/>
        <v>1</v>
      </c>
    </row>
    <row r="531" spans="2:4" ht="13.8" x14ac:dyDescent="0.2">
      <c r="B531" s="18">
        <v>528</v>
      </c>
      <c r="C531" s="2" t="str">
        <f>_xlfn.CONCAT(MONTH('Rates Database'!C530),"-",'Rates Database'!B530,"-",'Rates Database'!E530,"-",'Rates Database'!G530,"-",'Rates Database'!J530)</f>
        <v>4-2022-Eversource_WMA-Residential-Basic Service Adjustment Factor (BSAF)</v>
      </c>
      <c r="D531" s="2">
        <f t="shared" si="8"/>
        <v>1</v>
      </c>
    </row>
    <row r="532" spans="2:4" ht="13.8" x14ac:dyDescent="0.2">
      <c r="B532" s="18">
        <v>529</v>
      </c>
      <c r="C532" s="2" t="str">
        <f>_xlfn.CONCAT(MONTH('Rates Database'!C531),"-",'Rates Database'!B531,"-",'Rates Database'!E531,"-",'Rates Database'!G531,"-",'Rates Database'!J531)</f>
        <v>3-2022-Eversource_WMA-Residential-Basic Service Adjustment Factor (BSAF)</v>
      </c>
      <c r="D532" s="2">
        <f t="shared" si="8"/>
        <v>1</v>
      </c>
    </row>
    <row r="533" spans="2:4" ht="13.8" x14ac:dyDescent="0.2">
      <c r="B533" s="18">
        <v>530</v>
      </c>
      <c r="C533" s="2" t="str">
        <f>_xlfn.CONCAT(MONTH('Rates Database'!C532),"-",'Rates Database'!B532,"-",'Rates Database'!E532,"-",'Rates Database'!G532,"-",'Rates Database'!J532)</f>
        <v>2-2022-Eversource_WMA-Residential-Basic Service Adjustment Factor (BSAF)</v>
      </c>
      <c r="D533" s="2">
        <f t="shared" si="8"/>
        <v>1</v>
      </c>
    </row>
    <row r="534" spans="2:4" ht="13.8" x14ac:dyDescent="0.2">
      <c r="B534" s="18">
        <v>531</v>
      </c>
      <c r="C534" s="2" t="str">
        <f>_xlfn.CONCAT(MONTH('Rates Database'!C533),"-",'Rates Database'!B533,"-",'Rates Database'!E533,"-",'Rates Database'!G533,"-",'Rates Database'!J533)</f>
        <v>1-2022-Eversource_WMA-Residential-Basic Service Adjustment Factor (BSAF)</v>
      </c>
      <c r="D534" s="2">
        <f t="shared" si="8"/>
        <v>1</v>
      </c>
    </row>
    <row r="535" spans="2:4" ht="13.8" x14ac:dyDescent="0.2">
      <c r="B535" s="18">
        <v>532</v>
      </c>
      <c r="C535" s="2" t="str">
        <f>_xlfn.CONCAT(MONTH('Rates Database'!C534),"-",'Rates Database'!B534,"-",'Rates Database'!E534,"-",'Rates Database'!G534,"-",'Rates Database'!J534)</f>
        <v>12-2021-Eversource_WMA-Residential-Basic Service Adjustment Factor (BSAF)</v>
      </c>
      <c r="D535" s="2">
        <f t="shared" si="8"/>
        <v>1</v>
      </c>
    </row>
    <row r="536" spans="2:4" ht="13.8" x14ac:dyDescent="0.2">
      <c r="B536" s="18">
        <v>533</v>
      </c>
      <c r="C536" s="2" t="str">
        <f>_xlfn.CONCAT(MONTH('Rates Database'!C535),"-",'Rates Database'!B535,"-",'Rates Database'!E535,"-",'Rates Database'!G535,"-",'Rates Database'!J535)</f>
        <v>11-2021-Eversource_WMA-Residential-Basic Service Adjustment Factor (BSAF)</v>
      </c>
      <c r="D536" s="2">
        <f t="shared" si="8"/>
        <v>1</v>
      </c>
    </row>
    <row r="537" spans="2:4" ht="13.8" x14ac:dyDescent="0.2">
      <c r="B537" s="18">
        <v>534</v>
      </c>
      <c r="C537" s="2" t="str">
        <f>_xlfn.CONCAT(MONTH('Rates Database'!C536),"-",'Rates Database'!B536,"-",'Rates Database'!E536,"-",'Rates Database'!G536,"-",'Rates Database'!J536)</f>
        <v>10-2021-Eversource_WMA-Residential-Basic Service Adjustment Factor (BSAF)</v>
      </c>
      <c r="D537" s="2">
        <f t="shared" si="8"/>
        <v>1</v>
      </c>
    </row>
    <row r="538" spans="2:4" ht="13.8" x14ac:dyDescent="0.2">
      <c r="B538" s="18">
        <v>535</v>
      </c>
      <c r="C538" s="2" t="str">
        <f>_xlfn.CONCAT(MONTH('Rates Database'!C537),"-",'Rates Database'!B537,"-",'Rates Database'!E537,"-",'Rates Database'!G537,"-",'Rates Database'!J537)</f>
        <v>9-2021-Eversource_WMA-Residential-Basic Service Adjustment Factor (BSAF)</v>
      </c>
      <c r="D538" s="2">
        <f t="shared" si="8"/>
        <v>1</v>
      </c>
    </row>
    <row r="539" spans="2:4" ht="13.8" x14ac:dyDescent="0.2">
      <c r="B539" s="18">
        <v>536</v>
      </c>
      <c r="C539" s="2" t="str">
        <f>_xlfn.CONCAT(MONTH('Rates Database'!C538),"-",'Rates Database'!B538,"-",'Rates Database'!E538,"-",'Rates Database'!G538,"-",'Rates Database'!J538)</f>
        <v>8-2021-Eversource_WMA-Residential-Basic Service Adjustment Factor (BSAF)</v>
      </c>
      <c r="D539" s="2">
        <f t="shared" si="8"/>
        <v>1</v>
      </c>
    </row>
    <row r="540" spans="2:4" ht="13.8" x14ac:dyDescent="0.2">
      <c r="B540" s="18">
        <v>537</v>
      </c>
      <c r="C540" s="2" t="str">
        <f>_xlfn.CONCAT(MONTH('Rates Database'!C539),"-",'Rates Database'!B539,"-",'Rates Database'!E539,"-",'Rates Database'!G539,"-",'Rates Database'!J539)</f>
        <v>7-2021-Eversource_WMA-Residential-Basic Service Adjustment Factor (BSAF)</v>
      </c>
      <c r="D540" s="2">
        <f t="shared" si="8"/>
        <v>1</v>
      </c>
    </row>
    <row r="541" spans="2:4" ht="13.8" x14ac:dyDescent="0.2">
      <c r="B541" s="18">
        <v>538</v>
      </c>
      <c r="C541" s="2" t="str">
        <f>_xlfn.CONCAT(MONTH('Rates Database'!C540),"-",'Rates Database'!B540,"-",'Rates Database'!E540,"-",'Rates Database'!G540,"-",'Rates Database'!J540)</f>
        <v>6-2021-Eversource_WMA-Residential-Basic Service Adjustment Factor (BSAF)</v>
      </c>
      <c r="D541" s="2">
        <f t="shared" si="8"/>
        <v>1</v>
      </c>
    </row>
    <row r="542" spans="2:4" ht="13.8" x14ac:dyDescent="0.2">
      <c r="B542" s="18">
        <v>539</v>
      </c>
      <c r="C542" s="2" t="str">
        <f>_xlfn.CONCAT(MONTH('Rates Database'!C541),"-",'Rates Database'!B541,"-",'Rates Database'!E541,"-",'Rates Database'!G541,"-",'Rates Database'!J541)</f>
        <v>5-2021-Eversource_WMA-Residential-Basic Service Adjustment Factor (BSAF)</v>
      </c>
      <c r="D542" s="2">
        <f t="shared" si="8"/>
        <v>1</v>
      </c>
    </row>
    <row r="543" spans="2:4" ht="13.8" x14ac:dyDescent="0.2">
      <c r="B543" s="18">
        <v>540</v>
      </c>
      <c r="C543" s="2" t="str">
        <f>_xlfn.CONCAT(MONTH('Rates Database'!C542),"-",'Rates Database'!B542,"-",'Rates Database'!E542,"-",'Rates Database'!G542,"-",'Rates Database'!J542)</f>
        <v>4-2021-Eversource_WMA-Residential-Basic Service Adjustment Factor (BSAF)</v>
      </c>
      <c r="D543" s="2">
        <f t="shared" si="8"/>
        <v>1</v>
      </c>
    </row>
    <row r="544" spans="2:4" ht="13.8" x14ac:dyDescent="0.2">
      <c r="B544" s="18">
        <v>541</v>
      </c>
      <c r="C544" s="2" t="str">
        <f>_xlfn.CONCAT(MONTH('Rates Database'!C543),"-",'Rates Database'!B543,"-",'Rates Database'!E543,"-",'Rates Database'!G543,"-",'Rates Database'!J543)</f>
        <v>3-2021-Eversource_WMA-Residential-Basic Service Adjustment Factor (BSAF)</v>
      </c>
      <c r="D544" s="2">
        <f t="shared" si="8"/>
        <v>1</v>
      </c>
    </row>
    <row r="545" spans="2:4" ht="13.8" x14ac:dyDescent="0.2">
      <c r="B545" s="18">
        <v>542</v>
      </c>
      <c r="C545" s="2" t="str">
        <f>_xlfn.CONCAT(MONTH('Rates Database'!C544),"-",'Rates Database'!B544,"-",'Rates Database'!E544,"-",'Rates Database'!G544,"-",'Rates Database'!J544)</f>
        <v>2-2021-Eversource_WMA-Residential-Basic Service Adjustment Factor (BSAF)</v>
      </c>
      <c r="D545" s="2">
        <f t="shared" si="8"/>
        <v>1</v>
      </c>
    </row>
    <row r="546" spans="2:4" ht="13.8" x14ac:dyDescent="0.2">
      <c r="B546" s="18">
        <v>543</v>
      </c>
      <c r="C546" s="2" t="str">
        <f>_xlfn.CONCAT(MONTH('Rates Database'!C545),"-",'Rates Database'!B545,"-",'Rates Database'!E545,"-",'Rates Database'!G545,"-",'Rates Database'!J545)</f>
        <v>1-2021-Eversource_WMA-Residential-Basic Service Adjustment Factor (BSAF)</v>
      </c>
      <c r="D546" s="2">
        <f t="shared" si="8"/>
        <v>1</v>
      </c>
    </row>
    <row r="547" spans="2:4" ht="13.8" x14ac:dyDescent="0.2">
      <c r="B547" s="18">
        <v>544</v>
      </c>
      <c r="C547" s="2" t="str">
        <f>_xlfn.CONCAT(MONTH('Rates Database'!C546),"-",'Rates Database'!B546,"-",'Rates Database'!E546,"-",'Rates Database'!G546,"-",'Rates Database'!J546)</f>
        <v>12-2020-Eversource_WMA-Residential-Basic Service Adjustment Factor (BSAF)</v>
      </c>
      <c r="D547" s="2">
        <f t="shared" si="8"/>
        <v>1</v>
      </c>
    </row>
    <row r="548" spans="2:4" ht="13.8" x14ac:dyDescent="0.2">
      <c r="B548" s="18">
        <v>545</v>
      </c>
      <c r="C548" s="2" t="str">
        <f>_xlfn.CONCAT(MONTH('Rates Database'!C547),"-",'Rates Database'!B547,"-",'Rates Database'!E547,"-",'Rates Database'!G547,"-",'Rates Database'!J547)</f>
        <v>11-2020-Eversource_WMA-Residential-Basic Service Adjustment Factor (BSAF)</v>
      </c>
      <c r="D548" s="2">
        <f t="shared" si="8"/>
        <v>1</v>
      </c>
    </row>
    <row r="549" spans="2:4" ht="13.8" x14ac:dyDescent="0.2">
      <c r="B549" s="18">
        <v>546</v>
      </c>
      <c r="C549" s="2" t="str">
        <f>_xlfn.CONCAT(MONTH('Rates Database'!C548),"-",'Rates Database'!B548,"-",'Rates Database'!E548,"-",'Rates Database'!G548,"-",'Rates Database'!J548)</f>
        <v>10-2020-Eversource_WMA-Residential-Basic Service Adjustment Factor (BSAF)</v>
      </c>
      <c r="D549" s="2">
        <f t="shared" si="8"/>
        <v>1</v>
      </c>
    </row>
    <row r="550" spans="2:4" ht="13.8" x14ac:dyDescent="0.2">
      <c r="B550" s="18">
        <v>547</v>
      </c>
      <c r="C550" s="2" t="str">
        <f>_xlfn.CONCAT(MONTH('Rates Database'!C549),"-",'Rates Database'!B549,"-",'Rates Database'!E549,"-",'Rates Database'!G549,"-",'Rates Database'!J549)</f>
        <v>9-2020-Eversource_WMA-Residential-Basic Service Adjustment Factor (BSAF)</v>
      </c>
      <c r="D550" s="2">
        <f t="shared" si="8"/>
        <v>1</v>
      </c>
    </row>
    <row r="551" spans="2:4" ht="13.8" x14ac:dyDescent="0.2">
      <c r="B551" s="18">
        <v>548</v>
      </c>
      <c r="C551" s="2" t="str">
        <f>_xlfn.CONCAT(MONTH('Rates Database'!C550),"-",'Rates Database'!B550,"-",'Rates Database'!E550,"-",'Rates Database'!G550,"-",'Rates Database'!J550)</f>
        <v>8-2020-Eversource_WMA-Residential-Basic Service Adjustment Factor (BSAF)</v>
      </c>
      <c r="D551" s="2">
        <f t="shared" si="8"/>
        <v>1</v>
      </c>
    </row>
    <row r="552" spans="2:4" ht="13.8" x14ac:dyDescent="0.2">
      <c r="B552" s="18">
        <v>549</v>
      </c>
      <c r="C552" s="2" t="str">
        <f>_xlfn.CONCAT(MONTH('Rates Database'!C551),"-",'Rates Database'!B551,"-",'Rates Database'!E551,"-",'Rates Database'!G551,"-",'Rates Database'!J551)</f>
        <v>7-2020-Eversource_WMA-Residential-Basic Service Adjustment Factor (BSAF)</v>
      </c>
      <c r="D552" s="2">
        <f t="shared" si="8"/>
        <v>1</v>
      </c>
    </row>
    <row r="553" spans="2:4" ht="13.8" x14ac:dyDescent="0.2">
      <c r="B553" s="18">
        <v>550</v>
      </c>
      <c r="C553" s="2" t="str">
        <f>_xlfn.CONCAT(MONTH('Rates Database'!C552),"-",'Rates Database'!B552,"-",'Rates Database'!E552,"-",'Rates Database'!G552,"-",'Rates Database'!J552)</f>
        <v>6-2020-Eversource_WMA-Residential-Basic Service Adjustment Factor (BSAF)</v>
      </c>
      <c r="D553" s="2">
        <f t="shared" si="8"/>
        <v>1</v>
      </c>
    </row>
    <row r="554" spans="2:4" ht="13.8" x14ac:dyDescent="0.2">
      <c r="B554" s="18">
        <v>551</v>
      </c>
      <c r="C554" s="2" t="str">
        <f>_xlfn.CONCAT(MONTH('Rates Database'!C553),"-",'Rates Database'!B553,"-",'Rates Database'!E553,"-",'Rates Database'!G553,"-",'Rates Database'!J553)</f>
        <v>5-2020-Eversource_WMA-Residential-Basic Service Adjustment Factor (BSAF)</v>
      </c>
      <c r="D554" s="2">
        <f t="shared" si="8"/>
        <v>1</v>
      </c>
    </row>
    <row r="555" spans="2:4" ht="13.8" x14ac:dyDescent="0.2">
      <c r="B555" s="18">
        <v>552</v>
      </c>
      <c r="C555" s="2" t="str">
        <f>_xlfn.CONCAT(MONTH('Rates Database'!C554),"-",'Rates Database'!B554,"-",'Rates Database'!E554,"-",'Rates Database'!G554,"-",'Rates Database'!J554)</f>
        <v>4-2020-Eversource_WMA-Residential-Basic Service Adjustment Factor (BSAF)</v>
      </c>
      <c r="D555" s="2">
        <f t="shared" si="8"/>
        <v>1</v>
      </c>
    </row>
    <row r="556" spans="2:4" ht="13.8" x14ac:dyDescent="0.2">
      <c r="B556" s="18">
        <v>553</v>
      </c>
      <c r="C556" s="2" t="str">
        <f>_xlfn.CONCAT(MONTH('Rates Database'!C555),"-",'Rates Database'!B555,"-",'Rates Database'!E555,"-",'Rates Database'!G555,"-",'Rates Database'!J555)</f>
        <v>3-2020-Eversource_WMA-Residential-Basic Service Adjustment Factor (BSAF)</v>
      </c>
      <c r="D556" s="2">
        <f t="shared" si="8"/>
        <v>1</v>
      </c>
    </row>
    <row r="557" spans="2:4" ht="13.8" x14ac:dyDescent="0.2">
      <c r="B557" s="18">
        <v>554</v>
      </c>
      <c r="C557" s="2" t="str">
        <f>_xlfn.CONCAT(MONTH('Rates Database'!C556),"-",'Rates Database'!B556,"-",'Rates Database'!E556,"-",'Rates Database'!G556,"-",'Rates Database'!J556)</f>
        <v>2-2020-Eversource_WMA-Residential-Basic Service Adjustment Factor (BSAF)</v>
      </c>
      <c r="D557" s="2">
        <f t="shared" si="8"/>
        <v>1</v>
      </c>
    </row>
    <row r="558" spans="2:4" ht="13.8" x14ac:dyDescent="0.2">
      <c r="B558" s="18">
        <v>555</v>
      </c>
      <c r="C558" s="2" t="str">
        <f>_xlfn.CONCAT(MONTH('Rates Database'!C557),"-",'Rates Database'!B557,"-",'Rates Database'!E557,"-",'Rates Database'!G557,"-",'Rates Database'!J557)</f>
        <v>1-2020-Eversource_WMA-Residential-Basic Service Adjustment Factor (BSAF)</v>
      </c>
      <c r="D558" s="2">
        <f t="shared" si="8"/>
        <v>1</v>
      </c>
    </row>
    <row r="559" spans="2:4" ht="13.8" x14ac:dyDescent="0.2">
      <c r="B559" s="18">
        <v>556</v>
      </c>
      <c r="C559" s="2" t="str">
        <f>_xlfn.CONCAT(MONTH('Rates Database'!C558),"-",'Rates Database'!B558,"-",'Rates Database'!E558,"-",'Rates Database'!G558,"-",'Rates Database'!J558)</f>
        <v>12-2019-Eversource_WMA-Residential-Basic Service Adjustment Factor (BSAF)</v>
      </c>
      <c r="D559" s="2">
        <f t="shared" si="8"/>
        <v>1</v>
      </c>
    </row>
    <row r="560" spans="2:4" ht="13.8" x14ac:dyDescent="0.2">
      <c r="B560" s="18">
        <v>557</v>
      </c>
      <c r="C560" s="2" t="str">
        <f>_xlfn.CONCAT(MONTH('Rates Database'!C559),"-",'Rates Database'!B559,"-",'Rates Database'!E559,"-",'Rates Database'!G559,"-",'Rates Database'!J559)</f>
        <v>11-2019-Eversource_WMA-Residential-Basic Service Adjustment Factor (BSAF)</v>
      </c>
      <c r="D560" s="2">
        <f t="shared" si="8"/>
        <v>1</v>
      </c>
    </row>
    <row r="561" spans="2:4" ht="13.8" x14ac:dyDescent="0.2">
      <c r="B561" s="18">
        <v>558</v>
      </c>
      <c r="C561" s="2" t="str">
        <f>_xlfn.CONCAT(MONTH('Rates Database'!C560),"-",'Rates Database'!B560,"-",'Rates Database'!E560,"-",'Rates Database'!G560,"-",'Rates Database'!J560)</f>
        <v>10-2019-Eversource_WMA-Residential-Basic Service Adjustment Factor (BSAF)</v>
      </c>
      <c r="D561" s="2">
        <f t="shared" si="8"/>
        <v>1</v>
      </c>
    </row>
    <row r="562" spans="2:4" ht="13.8" x14ac:dyDescent="0.2">
      <c r="B562" s="18">
        <v>559</v>
      </c>
      <c r="C562" s="2" t="str">
        <f>_xlfn.CONCAT(MONTH('Rates Database'!C561),"-",'Rates Database'!B561,"-",'Rates Database'!E561,"-",'Rates Database'!G561,"-",'Rates Database'!J561)</f>
        <v>9-2019-Eversource_WMA-Residential-Basic Service Adjustment Factor (BSAF)</v>
      </c>
      <c r="D562" s="2">
        <f t="shared" si="8"/>
        <v>1</v>
      </c>
    </row>
    <row r="563" spans="2:4" ht="13.8" x14ac:dyDescent="0.2">
      <c r="B563" s="18">
        <v>560</v>
      </c>
      <c r="C563" s="2" t="str">
        <f>_xlfn.CONCAT(MONTH('Rates Database'!C562),"-",'Rates Database'!B562,"-",'Rates Database'!E562,"-",'Rates Database'!G562,"-",'Rates Database'!J562)</f>
        <v>8-2019-Eversource_WMA-Residential-Basic Service Adjustment Factor (BSAF)</v>
      </c>
      <c r="D563" s="2">
        <f t="shared" si="8"/>
        <v>1</v>
      </c>
    </row>
    <row r="564" spans="2:4" ht="13.8" x14ac:dyDescent="0.2">
      <c r="B564" s="18">
        <v>561</v>
      </c>
      <c r="C564" s="2" t="str">
        <f>_xlfn.CONCAT(MONTH('Rates Database'!C563),"-",'Rates Database'!B563,"-",'Rates Database'!E563,"-",'Rates Database'!G563,"-",'Rates Database'!J563)</f>
        <v>7-2019-Eversource_WMA-Residential-Basic Service Adjustment Factor (BSAF)</v>
      </c>
      <c r="D564" s="2">
        <f t="shared" si="8"/>
        <v>1</v>
      </c>
    </row>
    <row r="565" spans="2:4" ht="13.8" x14ac:dyDescent="0.2">
      <c r="B565" s="18">
        <v>562</v>
      </c>
      <c r="C565" s="2" t="str">
        <f>_xlfn.CONCAT(MONTH('Rates Database'!C564),"-",'Rates Database'!B564,"-",'Rates Database'!E564,"-",'Rates Database'!G564,"-",'Rates Database'!J564)</f>
        <v>6-2019-Eversource_WMA-Residential-Basic Service Adjustment Factor (BSAF)</v>
      </c>
      <c r="D565" s="2">
        <f t="shared" si="8"/>
        <v>1</v>
      </c>
    </row>
    <row r="566" spans="2:4" ht="13.8" x14ac:dyDescent="0.2">
      <c r="B566" s="18">
        <v>563</v>
      </c>
      <c r="C566" s="2" t="str">
        <f>_xlfn.CONCAT(MONTH('Rates Database'!C565),"-",'Rates Database'!B565,"-",'Rates Database'!E565,"-",'Rates Database'!G565,"-",'Rates Database'!J565)</f>
        <v>5-2019-Eversource_WMA-Residential-Basic Service Adjustment Factor (BSAF)</v>
      </c>
      <c r="D566" s="2">
        <f t="shared" si="8"/>
        <v>1</v>
      </c>
    </row>
    <row r="567" spans="2:4" ht="13.8" x14ac:dyDescent="0.2">
      <c r="B567" s="18">
        <v>564</v>
      </c>
      <c r="C567" s="2" t="str">
        <f>_xlfn.CONCAT(MONTH('Rates Database'!C566),"-",'Rates Database'!B566,"-",'Rates Database'!E566,"-",'Rates Database'!G566,"-",'Rates Database'!J566)</f>
        <v>4-2019-Eversource_WMA-Residential-Basic Service Adjustment Factor (BSAF)</v>
      </c>
      <c r="D567" s="2">
        <f t="shared" si="8"/>
        <v>1</v>
      </c>
    </row>
    <row r="568" spans="2:4" ht="13.8" x14ac:dyDescent="0.2">
      <c r="B568" s="18">
        <v>565</v>
      </c>
      <c r="C568" s="2" t="str">
        <f>_xlfn.CONCAT(MONTH('Rates Database'!C567),"-",'Rates Database'!B567,"-",'Rates Database'!E567,"-",'Rates Database'!G567,"-",'Rates Database'!J567)</f>
        <v>3-2019-Eversource_WMA-Residential-Basic Service Adjustment Factor (BSAF)</v>
      </c>
      <c r="D568" s="2">
        <f t="shared" si="8"/>
        <v>1</v>
      </c>
    </row>
    <row r="569" spans="2:4" ht="13.8" x14ac:dyDescent="0.2">
      <c r="B569" s="18">
        <v>566</v>
      </c>
      <c r="C569" s="2" t="str">
        <f>_xlfn.CONCAT(MONTH('Rates Database'!C568),"-",'Rates Database'!B568,"-",'Rates Database'!E568,"-",'Rates Database'!G568,"-",'Rates Database'!J568)</f>
        <v>2-2019-Eversource_WMA-Residential-Basic Service Adjustment Factor (BSAF)</v>
      </c>
      <c r="D569" s="2">
        <f t="shared" si="8"/>
        <v>1</v>
      </c>
    </row>
    <row r="570" spans="2:4" ht="13.8" x14ac:dyDescent="0.2">
      <c r="B570" s="18">
        <v>567</v>
      </c>
      <c r="C570" s="2" t="str">
        <f>_xlfn.CONCAT(MONTH('Rates Database'!C569),"-",'Rates Database'!B569,"-",'Rates Database'!E569,"-",'Rates Database'!G569,"-",'Rates Database'!J569)</f>
        <v>1-2019-Eversource_WMA-Residential-Basic Service Adjustment Factor (BSAF)</v>
      </c>
      <c r="D570" s="2">
        <f t="shared" si="8"/>
        <v>1</v>
      </c>
    </row>
    <row r="571" spans="2:4" ht="13.8" x14ac:dyDescent="0.2">
      <c r="B571" s="18">
        <v>568</v>
      </c>
      <c r="C571" s="2" t="str">
        <f>_xlfn.CONCAT(MONTH('Rates Database'!C570),"-",'Rates Database'!B570,"-",'Rates Database'!E570,"-",'Rates Database'!G570,"-",'Rates Database'!J570)</f>
        <v>3-2024-Eversource_WMA-Residential-Solar Expansion Cost Recovery Factor (SECRF)</v>
      </c>
      <c r="D571" s="2">
        <f t="shared" si="8"/>
        <v>1</v>
      </c>
    </row>
    <row r="572" spans="2:4" ht="13.8" x14ac:dyDescent="0.2">
      <c r="B572" s="18">
        <v>569</v>
      </c>
      <c r="C572" s="2" t="str">
        <f>_xlfn.CONCAT(MONTH('Rates Database'!C571),"-",'Rates Database'!B571,"-",'Rates Database'!E571,"-",'Rates Database'!G571,"-",'Rates Database'!J571)</f>
        <v>2-2024-Eversource_WMA-Residential-Solar Expansion Cost Recovery Factor (SECRF)</v>
      </c>
      <c r="D572" s="2">
        <f t="shared" si="8"/>
        <v>1</v>
      </c>
    </row>
    <row r="573" spans="2:4" ht="13.8" x14ac:dyDescent="0.2">
      <c r="B573" s="18">
        <v>570</v>
      </c>
      <c r="C573" s="2" t="str">
        <f>_xlfn.CONCAT(MONTH('Rates Database'!C572),"-",'Rates Database'!B572,"-",'Rates Database'!E572,"-",'Rates Database'!G572,"-",'Rates Database'!J572)</f>
        <v>1-2024-Eversource_WMA-Residential-Solar Expansion Cost Recovery Factor (SECRF)</v>
      </c>
      <c r="D573" s="2">
        <f t="shared" si="8"/>
        <v>1</v>
      </c>
    </row>
    <row r="574" spans="2:4" ht="13.8" x14ac:dyDescent="0.2">
      <c r="B574" s="18">
        <v>571</v>
      </c>
      <c r="C574" s="2" t="str">
        <f>_xlfn.CONCAT(MONTH('Rates Database'!C573),"-",'Rates Database'!B573,"-",'Rates Database'!E573,"-",'Rates Database'!G573,"-",'Rates Database'!J573)</f>
        <v>12-2023-Eversource_WMA-Residential-Solar Expansion Cost Recovery Factor (SECRF)</v>
      </c>
      <c r="D574" s="2">
        <f t="shared" si="8"/>
        <v>1</v>
      </c>
    </row>
    <row r="575" spans="2:4" ht="13.8" x14ac:dyDescent="0.2">
      <c r="B575" s="18">
        <v>572</v>
      </c>
      <c r="C575" s="2" t="str">
        <f>_xlfn.CONCAT(MONTH('Rates Database'!C574),"-",'Rates Database'!B574,"-",'Rates Database'!E574,"-",'Rates Database'!G574,"-",'Rates Database'!J574)</f>
        <v>11-2023-Eversource_WMA-Residential-Solar Expansion Cost Recovery Factor (SECRF)</v>
      </c>
      <c r="D575" s="2">
        <f t="shared" si="8"/>
        <v>1</v>
      </c>
    </row>
    <row r="576" spans="2:4" ht="13.8" x14ac:dyDescent="0.2">
      <c r="B576" s="18">
        <v>573</v>
      </c>
      <c r="C576" s="2" t="str">
        <f>_xlfn.CONCAT(MONTH('Rates Database'!C575),"-",'Rates Database'!B575,"-",'Rates Database'!E575,"-",'Rates Database'!G575,"-",'Rates Database'!J575)</f>
        <v>10-2023-Eversource_WMA-Residential-Solar Expansion Cost Recovery Factor (SECRF)</v>
      </c>
      <c r="D576" s="2">
        <f t="shared" si="8"/>
        <v>1</v>
      </c>
    </row>
    <row r="577" spans="2:4" ht="13.8" x14ac:dyDescent="0.2">
      <c r="B577" s="18">
        <v>574</v>
      </c>
      <c r="C577" s="2" t="str">
        <f>_xlfn.CONCAT(MONTH('Rates Database'!C576),"-",'Rates Database'!B576,"-",'Rates Database'!E576,"-",'Rates Database'!G576,"-",'Rates Database'!J576)</f>
        <v>9-2023-Eversource_WMA-Residential-Solar Expansion Cost Recovery Factor (SECRF)</v>
      </c>
      <c r="D577" s="2">
        <f t="shared" si="8"/>
        <v>1</v>
      </c>
    </row>
    <row r="578" spans="2:4" ht="13.8" x14ac:dyDescent="0.2">
      <c r="B578" s="18">
        <v>575</v>
      </c>
      <c r="C578" s="2" t="str">
        <f>_xlfn.CONCAT(MONTH('Rates Database'!C577),"-",'Rates Database'!B577,"-",'Rates Database'!E577,"-",'Rates Database'!G577,"-",'Rates Database'!J577)</f>
        <v>8-2023-Eversource_WMA-Residential-Solar Expansion Cost Recovery Factor (SECRF)</v>
      </c>
      <c r="D578" s="2">
        <f t="shared" si="8"/>
        <v>1</v>
      </c>
    </row>
    <row r="579" spans="2:4" ht="13.8" x14ac:dyDescent="0.2">
      <c r="B579" s="18">
        <v>576</v>
      </c>
      <c r="C579" s="2" t="str">
        <f>_xlfn.CONCAT(MONTH('Rates Database'!C578),"-",'Rates Database'!B578,"-",'Rates Database'!E578,"-",'Rates Database'!G578,"-",'Rates Database'!J578)</f>
        <v>7-2023-Eversource_WMA-Residential-Solar Expansion Cost Recovery Factor (SECRF)</v>
      </c>
      <c r="D579" s="2">
        <f t="shared" si="8"/>
        <v>1</v>
      </c>
    </row>
    <row r="580" spans="2:4" ht="13.8" x14ac:dyDescent="0.2">
      <c r="B580" s="18">
        <v>577</v>
      </c>
      <c r="C580" s="2" t="str">
        <f>_xlfn.CONCAT(MONTH('Rates Database'!C579),"-",'Rates Database'!B579,"-",'Rates Database'!E579,"-",'Rates Database'!G579,"-",'Rates Database'!J579)</f>
        <v>6-2023-Eversource_WMA-Residential-Solar Expansion Cost Recovery Factor (SECRF)</v>
      </c>
      <c r="D580" s="2">
        <f t="shared" si="8"/>
        <v>1</v>
      </c>
    </row>
    <row r="581" spans="2:4" ht="13.8" x14ac:dyDescent="0.2">
      <c r="B581" s="18">
        <v>578</v>
      </c>
      <c r="C581" s="2" t="str">
        <f>_xlfn.CONCAT(MONTH('Rates Database'!C580),"-",'Rates Database'!B580,"-",'Rates Database'!E580,"-",'Rates Database'!G580,"-",'Rates Database'!J580)</f>
        <v>5-2023-Eversource_WMA-Residential-Solar Expansion Cost Recovery Factor (SECRF)</v>
      </c>
      <c r="D581" s="2">
        <f t="shared" ref="D581:D644" si="9">COUNTIF($C$4:$C$10092,C581)</f>
        <v>1</v>
      </c>
    </row>
    <row r="582" spans="2:4" ht="13.8" x14ac:dyDescent="0.2">
      <c r="B582" s="18">
        <v>579</v>
      </c>
      <c r="C582" s="2" t="str">
        <f>_xlfn.CONCAT(MONTH('Rates Database'!C581),"-",'Rates Database'!B581,"-",'Rates Database'!E581,"-",'Rates Database'!G581,"-",'Rates Database'!J581)</f>
        <v>4-2023-Eversource_WMA-Residential-Solar Expansion Cost Recovery Factor (SECRF)</v>
      </c>
      <c r="D582" s="2">
        <f t="shared" si="9"/>
        <v>1</v>
      </c>
    </row>
    <row r="583" spans="2:4" ht="13.8" x14ac:dyDescent="0.2">
      <c r="B583" s="18">
        <v>580</v>
      </c>
      <c r="C583" s="2" t="str">
        <f>_xlfn.CONCAT(MONTH('Rates Database'!C582),"-",'Rates Database'!B582,"-",'Rates Database'!E582,"-",'Rates Database'!G582,"-",'Rates Database'!J582)</f>
        <v>3-2023-Eversource_WMA-Residential-Solar Expansion Cost Recovery Factor (SECRF)</v>
      </c>
      <c r="D583" s="2">
        <f t="shared" si="9"/>
        <v>1</v>
      </c>
    </row>
    <row r="584" spans="2:4" ht="13.8" x14ac:dyDescent="0.2">
      <c r="B584" s="18">
        <v>581</v>
      </c>
      <c r="C584" s="2" t="str">
        <f>_xlfn.CONCAT(MONTH('Rates Database'!C583),"-",'Rates Database'!B583,"-",'Rates Database'!E583,"-",'Rates Database'!G583,"-",'Rates Database'!J583)</f>
        <v>2-2023-Eversource_WMA-Residential-Solar Expansion Cost Recovery Factor (SECRF)</v>
      </c>
      <c r="D584" s="2">
        <f t="shared" si="9"/>
        <v>1</v>
      </c>
    </row>
    <row r="585" spans="2:4" ht="13.8" x14ac:dyDescent="0.2">
      <c r="B585" s="18">
        <v>582</v>
      </c>
      <c r="C585" s="2" t="str">
        <f>_xlfn.CONCAT(MONTH('Rates Database'!C584),"-",'Rates Database'!B584,"-",'Rates Database'!E584,"-",'Rates Database'!G584,"-",'Rates Database'!J584)</f>
        <v>1-2023-Eversource_WMA-Residential-Solar Expansion Cost Recovery Factor (SECRF)</v>
      </c>
      <c r="D585" s="2">
        <f t="shared" si="9"/>
        <v>1</v>
      </c>
    </row>
    <row r="586" spans="2:4" ht="13.8" x14ac:dyDescent="0.2">
      <c r="B586" s="18">
        <v>583</v>
      </c>
      <c r="C586" s="2" t="str">
        <f>_xlfn.CONCAT(MONTH('Rates Database'!C585),"-",'Rates Database'!B585,"-",'Rates Database'!E585,"-",'Rates Database'!G585,"-",'Rates Database'!J585)</f>
        <v>12-2022-Eversource_WMA-Residential-Solar Expansion Cost Recovery Factor (SECRF)</v>
      </c>
      <c r="D586" s="2">
        <f t="shared" si="9"/>
        <v>1</v>
      </c>
    </row>
    <row r="587" spans="2:4" ht="13.8" x14ac:dyDescent="0.2">
      <c r="B587" s="18">
        <v>584</v>
      </c>
      <c r="C587" s="2" t="str">
        <f>_xlfn.CONCAT(MONTH('Rates Database'!C586),"-",'Rates Database'!B586,"-",'Rates Database'!E586,"-",'Rates Database'!G586,"-",'Rates Database'!J586)</f>
        <v>11-2022-Eversource_WMA-Residential-Solar Expansion Cost Recovery Factor (SECRF)</v>
      </c>
      <c r="D587" s="2">
        <f t="shared" si="9"/>
        <v>1</v>
      </c>
    </row>
    <row r="588" spans="2:4" ht="13.8" x14ac:dyDescent="0.2">
      <c r="B588" s="18">
        <v>585</v>
      </c>
      <c r="C588" s="2" t="str">
        <f>_xlfn.CONCAT(MONTH('Rates Database'!C587),"-",'Rates Database'!B587,"-",'Rates Database'!E587,"-",'Rates Database'!G587,"-",'Rates Database'!J587)</f>
        <v>10-2022-Eversource_WMA-Residential-Solar Expansion Cost Recovery Factor (SECRF)</v>
      </c>
      <c r="D588" s="2">
        <f t="shared" si="9"/>
        <v>1</v>
      </c>
    </row>
    <row r="589" spans="2:4" ht="13.8" x14ac:dyDescent="0.2">
      <c r="B589" s="18">
        <v>586</v>
      </c>
      <c r="C589" s="2" t="str">
        <f>_xlfn.CONCAT(MONTH('Rates Database'!C588),"-",'Rates Database'!B588,"-",'Rates Database'!E588,"-",'Rates Database'!G588,"-",'Rates Database'!J588)</f>
        <v>9-2022-Eversource_WMA-Residential-Solar Expansion Cost Recovery Factor (SECRF)</v>
      </c>
      <c r="D589" s="2">
        <f t="shared" si="9"/>
        <v>1</v>
      </c>
    </row>
    <row r="590" spans="2:4" ht="13.8" x14ac:dyDescent="0.2">
      <c r="B590" s="18">
        <v>587</v>
      </c>
      <c r="C590" s="2" t="str">
        <f>_xlfn.CONCAT(MONTH('Rates Database'!C589),"-",'Rates Database'!B589,"-",'Rates Database'!E589,"-",'Rates Database'!G589,"-",'Rates Database'!J589)</f>
        <v>8-2022-Eversource_WMA-Residential-Solar Expansion Cost Recovery Factor (SECRF)</v>
      </c>
      <c r="D590" s="2">
        <f t="shared" si="9"/>
        <v>1</v>
      </c>
    </row>
    <row r="591" spans="2:4" ht="13.8" x14ac:dyDescent="0.2">
      <c r="B591" s="18">
        <v>588</v>
      </c>
      <c r="C591" s="2" t="str">
        <f>_xlfn.CONCAT(MONTH('Rates Database'!C590),"-",'Rates Database'!B590,"-",'Rates Database'!E590,"-",'Rates Database'!G590,"-",'Rates Database'!J590)</f>
        <v>7-2022-Eversource_WMA-Residential-Solar Expansion Cost Recovery Factor (SECRF)</v>
      </c>
      <c r="D591" s="2">
        <f t="shared" si="9"/>
        <v>1</v>
      </c>
    </row>
    <row r="592" spans="2:4" ht="13.8" x14ac:dyDescent="0.2">
      <c r="B592" s="18">
        <v>589</v>
      </c>
      <c r="C592" s="2" t="str">
        <f>_xlfn.CONCAT(MONTH('Rates Database'!C591),"-",'Rates Database'!B591,"-",'Rates Database'!E591,"-",'Rates Database'!G591,"-",'Rates Database'!J591)</f>
        <v>6-2022-Eversource_WMA-Residential-Solar Expansion Cost Recovery Factor (SECRF)</v>
      </c>
      <c r="D592" s="2">
        <f t="shared" si="9"/>
        <v>1</v>
      </c>
    </row>
    <row r="593" spans="2:4" ht="13.8" x14ac:dyDescent="0.2">
      <c r="B593" s="18">
        <v>590</v>
      </c>
      <c r="C593" s="2" t="str">
        <f>_xlfn.CONCAT(MONTH('Rates Database'!C592),"-",'Rates Database'!B592,"-",'Rates Database'!E592,"-",'Rates Database'!G592,"-",'Rates Database'!J592)</f>
        <v>5-2022-Eversource_WMA-Residential-Solar Expansion Cost Recovery Factor (SECRF)</v>
      </c>
      <c r="D593" s="2">
        <f t="shared" si="9"/>
        <v>1</v>
      </c>
    </row>
    <row r="594" spans="2:4" ht="13.8" x14ac:dyDescent="0.2">
      <c r="B594" s="18">
        <v>591</v>
      </c>
      <c r="C594" s="2" t="str">
        <f>_xlfn.CONCAT(MONTH('Rates Database'!C593),"-",'Rates Database'!B593,"-",'Rates Database'!E593,"-",'Rates Database'!G593,"-",'Rates Database'!J593)</f>
        <v>4-2022-Eversource_WMA-Residential-Solar Expansion Cost Recovery Factor (SECRF)</v>
      </c>
      <c r="D594" s="2">
        <f t="shared" si="9"/>
        <v>1</v>
      </c>
    </row>
    <row r="595" spans="2:4" ht="13.8" x14ac:dyDescent="0.2">
      <c r="B595" s="18">
        <v>592</v>
      </c>
      <c r="C595" s="2" t="str">
        <f>_xlfn.CONCAT(MONTH('Rates Database'!C594),"-",'Rates Database'!B594,"-",'Rates Database'!E594,"-",'Rates Database'!G594,"-",'Rates Database'!J594)</f>
        <v>3-2022-Eversource_WMA-Residential-Solar Expansion Cost Recovery Factor (SECRF)</v>
      </c>
      <c r="D595" s="2">
        <f t="shared" si="9"/>
        <v>1</v>
      </c>
    </row>
    <row r="596" spans="2:4" ht="13.8" x14ac:dyDescent="0.2">
      <c r="B596" s="18">
        <v>593</v>
      </c>
      <c r="C596" s="2" t="str">
        <f>_xlfn.CONCAT(MONTH('Rates Database'!C595),"-",'Rates Database'!B595,"-",'Rates Database'!E595,"-",'Rates Database'!G595,"-",'Rates Database'!J595)</f>
        <v>2-2022-Eversource_WMA-Residential-Solar Expansion Cost Recovery Factor (SECRF)</v>
      </c>
      <c r="D596" s="2">
        <f t="shared" si="9"/>
        <v>1</v>
      </c>
    </row>
    <row r="597" spans="2:4" ht="13.8" x14ac:dyDescent="0.2">
      <c r="B597" s="18">
        <v>594</v>
      </c>
      <c r="C597" s="2" t="str">
        <f>_xlfn.CONCAT(MONTH('Rates Database'!C596),"-",'Rates Database'!B596,"-",'Rates Database'!E596,"-",'Rates Database'!G596,"-",'Rates Database'!J596)</f>
        <v>1-2022-Eversource_WMA-Residential-Solar Expansion Cost Recovery Factor (SECRF)</v>
      </c>
      <c r="D597" s="2">
        <f t="shared" si="9"/>
        <v>1</v>
      </c>
    </row>
    <row r="598" spans="2:4" ht="13.8" x14ac:dyDescent="0.2">
      <c r="B598" s="18">
        <v>595</v>
      </c>
      <c r="C598" s="2" t="str">
        <f>_xlfn.CONCAT(MONTH('Rates Database'!C597),"-",'Rates Database'!B597,"-",'Rates Database'!E597,"-",'Rates Database'!G597,"-",'Rates Database'!J597)</f>
        <v>12-2021-Eversource_WMA-Residential-Solar Expansion Cost Recovery Factor (SECRF)</v>
      </c>
      <c r="D598" s="2">
        <f t="shared" si="9"/>
        <v>1</v>
      </c>
    </row>
    <row r="599" spans="2:4" ht="13.8" x14ac:dyDescent="0.2">
      <c r="B599" s="18">
        <v>596</v>
      </c>
      <c r="C599" s="2" t="str">
        <f>_xlfn.CONCAT(MONTH('Rates Database'!C598),"-",'Rates Database'!B598,"-",'Rates Database'!E598,"-",'Rates Database'!G598,"-",'Rates Database'!J598)</f>
        <v>11-2021-Eversource_WMA-Residential-Solar Expansion Cost Recovery Factor (SECRF)</v>
      </c>
      <c r="D599" s="2">
        <f t="shared" si="9"/>
        <v>1</v>
      </c>
    </row>
    <row r="600" spans="2:4" ht="13.8" x14ac:dyDescent="0.2">
      <c r="B600" s="18">
        <v>597</v>
      </c>
      <c r="C600" s="2" t="str">
        <f>_xlfn.CONCAT(MONTH('Rates Database'!C599),"-",'Rates Database'!B599,"-",'Rates Database'!E599,"-",'Rates Database'!G599,"-",'Rates Database'!J599)</f>
        <v>10-2021-Eversource_WMA-Residential-Solar Expansion Cost Recovery Factor (SECRF)</v>
      </c>
      <c r="D600" s="2">
        <f t="shared" si="9"/>
        <v>1</v>
      </c>
    </row>
    <row r="601" spans="2:4" ht="13.8" x14ac:dyDescent="0.2">
      <c r="B601" s="18">
        <v>598</v>
      </c>
      <c r="C601" s="2" t="str">
        <f>_xlfn.CONCAT(MONTH('Rates Database'!C600),"-",'Rates Database'!B600,"-",'Rates Database'!E600,"-",'Rates Database'!G600,"-",'Rates Database'!J600)</f>
        <v>9-2021-Eversource_WMA-Residential-Solar Expansion Cost Recovery Factor (SECRF)</v>
      </c>
      <c r="D601" s="2">
        <f t="shared" si="9"/>
        <v>1</v>
      </c>
    </row>
    <row r="602" spans="2:4" ht="13.8" x14ac:dyDescent="0.2">
      <c r="B602" s="18">
        <v>599</v>
      </c>
      <c r="C602" s="2" t="str">
        <f>_xlfn.CONCAT(MONTH('Rates Database'!C601),"-",'Rates Database'!B601,"-",'Rates Database'!E601,"-",'Rates Database'!G601,"-",'Rates Database'!J601)</f>
        <v>8-2021-Eversource_WMA-Residential-Solar Expansion Cost Recovery Factor (SECRF)</v>
      </c>
      <c r="D602" s="2">
        <f t="shared" si="9"/>
        <v>1</v>
      </c>
    </row>
    <row r="603" spans="2:4" ht="13.8" x14ac:dyDescent="0.2">
      <c r="B603" s="18">
        <v>600</v>
      </c>
      <c r="C603" s="2" t="str">
        <f>_xlfn.CONCAT(MONTH('Rates Database'!C602),"-",'Rates Database'!B602,"-",'Rates Database'!E602,"-",'Rates Database'!G602,"-",'Rates Database'!J602)</f>
        <v>7-2021-Eversource_WMA-Residential-Solar Expansion Cost Recovery Factor (SECRF)</v>
      </c>
      <c r="D603" s="2">
        <f t="shared" si="9"/>
        <v>1</v>
      </c>
    </row>
    <row r="604" spans="2:4" ht="13.8" x14ac:dyDescent="0.2">
      <c r="B604" s="18">
        <v>601</v>
      </c>
      <c r="C604" s="2" t="str">
        <f>_xlfn.CONCAT(MONTH('Rates Database'!C603),"-",'Rates Database'!B603,"-",'Rates Database'!E603,"-",'Rates Database'!G603,"-",'Rates Database'!J603)</f>
        <v>6-2021-Eversource_WMA-Residential-Solar Expansion Cost Recovery Factor (SECRF)</v>
      </c>
      <c r="D604" s="2">
        <f t="shared" si="9"/>
        <v>1</v>
      </c>
    </row>
    <row r="605" spans="2:4" ht="13.8" x14ac:dyDescent="0.2">
      <c r="B605" s="18">
        <v>602</v>
      </c>
      <c r="C605" s="2" t="str">
        <f>_xlfn.CONCAT(MONTH('Rates Database'!C604),"-",'Rates Database'!B604,"-",'Rates Database'!E604,"-",'Rates Database'!G604,"-",'Rates Database'!J604)</f>
        <v>5-2021-Eversource_WMA-Residential-Solar Expansion Cost Recovery Factor (SECRF)</v>
      </c>
      <c r="D605" s="2">
        <f t="shared" si="9"/>
        <v>1</v>
      </c>
    </row>
    <row r="606" spans="2:4" ht="13.8" x14ac:dyDescent="0.2">
      <c r="B606" s="18">
        <v>603</v>
      </c>
      <c r="C606" s="2" t="str">
        <f>_xlfn.CONCAT(MONTH('Rates Database'!C605),"-",'Rates Database'!B605,"-",'Rates Database'!E605,"-",'Rates Database'!G605,"-",'Rates Database'!J605)</f>
        <v>4-2021-Eversource_WMA-Residential-Solar Expansion Cost Recovery Factor (SECRF)</v>
      </c>
      <c r="D606" s="2">
        <f t="shared" si="9"/>
        <v>1</v>
      </c>
    </row>
    <row r="607" spans="2:4" ht="13.8" x14ac:dyDescent="0.2">
      <c r="B607" s="18">
        <v>604</v>
      </c>
      <c r="C607" s="2" t="str">
        <f>_xlfn.CONCAT(MONTH('Rates Database'!C606),"-",'Rates Database'!B606,"-",'Rates Database'!E606,"-",'Rates Database'!G606,"-",'Rates Database'!J606)</f>
        <v>3-2021-Eversource_WMA-Residential-Solar Expansion Cost Recovery Factor (SECRF)</v>
      </c>
      <c r="D607" s="2">
        <f t="shared" si="9"/>
        <v>1</v>
      </c>
    </row>
    <row r="608" spans="2:4" ht="13.8" x14ac:dyDescent="0.2">
      <c r="B608" s="18">
        <v>605</v>
      </c>
      <c r="C608" s="2" t="str">
        <f>_xlfn.CONCAT(MONTH('Rates Database'!C607),"-",'Rates Database'!B607,"-",'Rates Database'!E607,"-",'Rates Database'!G607,"-",'Rates Database'!J607)</f>
        <v>2-2021-Eversource_WMA-Residential-Solar Expansion Cost Recovery Factor (SECRF)</v>
      </c>
      <c r="D608" s="2">
        <f t="shared" si="9"/>
        <v>1</v>
      </c>
    </row>
    <row r="609" spans="2:4" ht="13.8" x14ac:dyDescent="0.2">
      <c r="B609" s="18">
        <v>606</v>
      </c>
      <c r="C609" s="2" t="str">
        <f>_xlfn.CONCAT(MONTH('Rates Database'!C608),"-",'Rates Database'!B608,"-",'Rates Database'!E608,"-",'Rates Database'!G608,"-",'Rates Database'!J608)</f>
        <v>1-2021-Eversource_WMA-Residential-Solar Expansion Cost Recovery Factor (SECRF)</v>
      </c>
      <c r="D609" s="2">
        <f t="shared" si="9"/>
        <v>1</v>
      </c>
    </row>
    <row r="610" spans="2:4" ht="13.8" x14ac:dyDescent="0.2">
      <c r="B610" s="18">
        <v>607</v>
      </c>
      <c r="C610" s="2" t="str">
        <f>_xlfn.CONCAT(MONTH('Rates Database'!C609),"-",'Rates Database'!B609,"-",'Rates Database'!E609,"-",'Rates Database'!G609,"-",'Rates Database'!J609)</f>
        <v>12-2020-Eversource_WMA-Residential-Solar Expansion Cost Recovery Factor (SECRF)</v>
      </c>
      <c r="D610" s="2">
        <f t="shared" si="9"/>
        <v>1</v>
      </c>
    </row>
    <row r="611" spans="2:4" ht="13.8" x14ac:dyDescent="0.2">
      <c r="B611" s="18">
        <v>608</v>
      </c>
      <c r="C611" s="2" t="str">
        <f>_xlfn.CONCAT(MONTH('Rates Database'!C610),"-",'Rates Database'!B610,"-",'Rates Database'!E610,"-",'Rates Database'!G610,"-",'Rates Database'!J610)</f>
        <v>11-2020-Eversource_WMA-Residential-Solar Expansion Cost Recovery Factor (SECRF)</v>
      </c>
      <c r="D611" s="2">
        <f t="shared" si="9"/>
        <v>1</v>
      </c>
    </row>
    <row r="612" spans="2:4" ht="13.8" x14ac:dyDescent="0.2">
      <c r="B612" s="18">
        <v>609</v>
      </c>
      <c r="C612" s="2" t="str">
        <f>_xlfn.CONCAT(MONTH('Rates Database'!C611),"-",'Rates Database'!B611,"-",'Rates Database'!E611,"-",'Rates Database'!G611,"-",'Rates Database'!J611)</f>
        <v>10-2020-Eversource_WMA-Residential-Solar Expansion Cost Recovery Factor (SECRF)</v>
      </c>
      <c r="D612" s="2">
        <f t="shared" si="9"/>
        <v>1</v>
      </c>
    </row>
    <row r="613" spans="2:4" ht="13.8" x14ac:dyDescent="0.2">
      <c r="B613" s="18">
        <v>610</v>
      </c>
      <c r="C613" s="2" t="str">
        <f>_xlfn.CONCAT(MONTH('Rates Database'!C612),"-",'Rates Database'!B612,"-",'Rates Database'!E612,"-",'Rates Database'!G612,"-",'Rates Database'!J612)</f>
        <v>9-2020-Eversource_WMA-Residential-Solar Expansion Cost Recovery Factor (SECRF)</v>
      </c>
      <c r="D613" s="2">
        <f t="shared" si="9"/>
        <v>1</v>
      </c>
    </row>
    <row r="614" spans="2:4" ht="13.8" x14ac:dyDescent="0.2">
      <c r="B614" s="18">
        <v>611</v>
      </c>
      <c r="C614" s="2" t="str">
        <f>_xlfn.CONCAT(MONTH('Rates Database'!C613),"-",'Rates Database'!B613,"-",'Rates Database'!E613,"-",'Rates Database'!G613,"-",'Rates Database'!J613)</f>
        <v>8-2020-Eversource_WMA-Residential-Solar Expansion Cost Recovery Factor (SECRF)</v>
      </c>
      <c r="D614" s="2">
        <f t="shared" si="9"/>
        <v>1</v>
      </c>
    </row>
    <row r="615" spans="2:4" ht="13.8" x14ac:dyDescent="0.2">
      <c r="B615" s="18">
        <v>612</v>
      </c>
      <c r="C615" s="2" t="str">
        <f>_xlfn.CONCAT(MONTH('Rates Database'!C614),"-",'Rates Database'!B614,"-",'Rates Database'!E614,"-",'Rates Database'!G614,"-",'Rates Database'!J614)</f>
        <v>7-2020-Eversource_WMA-Residential-Solar Expansion Cost Recovery Factor (SECRF)</v>
      </c>
      <c r="D615" s="2">
        <f t="shared" si="9"/>
        <v>1</v>
      </c>
    </row>
    <row r="616" spans="2:4" ht="13.8" x14ac:dyDescent="0.2">
      <c r="B616" s="18">
        <v>613</v>
      </c>
      <c r="C616" s="2" t="str">
        <f>_xlfn.CONCAT(MONTH('Rates Database'!C615),"-",'Rates Database'!B615,"-",'Rates Database'!E615,"-",'Rates Database'!G615,"-",'Rates Database'!J615)</f>
        <v>6-2020-Eversource_WMA-Residential-Solar Expansion Cost Recovery Factor (SECRF)</v>
      </c>
      <c r="D616" s="2">
        <f t="shared" si="9"/>
        <v>1</v>
      </c>
    </row>
    <row r="617" spans="2:4" ht="13.8" x14ac:dyDescent="0.2">
      <c r="B617" s="18">
        <v>614</v>
      </c>
      <c r="C617" s="2" t="str">
        <f>_xlfn.CONCAT(MONTH('Rates Database'!C616),"-",'Rates Database'!B616,"-",'Rates Database'!E616,"-",'Rates Database'!G616,"-",'Rates Database'!J616)</f>
        <v>5-2020-Eversource_WMA-Residential-Solar Expansion Cost Recovery Factor (SECRF)</v>
      </c>
      <c r="D617" s="2">
        <f t="shared" si="9"/>
        <v>1</v>
      </c>
    </row>
    <row r="618" spans="2:4" ht="13.8" x14ac:dyDescent="0.2">
      <c r="B618" s="18">
        <v>615</v>
      </c>
      <c r="C618" s="2" t="str">
        <f>_xlfn.CONCAT(MONTH('Rates Database'!C617),"-",'Rates Database'!B617,"-",'Rates Database'!E617,"-",'Rates Database'!G617,"-",'Rates Database'!J617)</f>
        <v>4-2020-Eversource_WMA-Residential-Solar Expansion Cost Recovery Factor (SECRF)</v>
      </c>
      <c r="D618" s="2">
        <f t="shared" si="9"/>
        <v>1</v>
      </c>
    </row>
    <row r="619" spans="2:4" ht="13.8" x14ac:dyDescent="0.2">
      <c r="B619" s="18">
        <v>616</v>
      </c>
      <c r="C619" s="2" t="str">
        <f>_xlfn.CONCAT(MONTH('Rates Database'!C618),"-",'Rates Database'!B618,"-",'Rates Database'!E618,"-",'Rates Database'!G618,"-",'Rates Database'!J618)</f>
        <v>3-2020-Eversource_WMA-Residential-Solar Expansion Cost Recovery Factor (SECRF)</v>
      </c>
      <c r="D619" s="2">
        <f t="shared" si="9"/>
        <v>1</v>
      </c>
    </row>
    <row r="620" spans="2:4" ht="13.8" x14ac:dyDescent="0.2">
      <c r="B620" s="18">
        <v>617</v>
      </c>
      <c r="C620" s="2" t="str">
        <f>_xlfn.CONCAT(MONTH('Rates Database'!C619),"-",'Rates Database'!B619,"-",'Rates Database'!E619,"-",'Rates Database'!G619,"-",'Rates Database'!J619)</f>
        <v>2-2020-Eversource_WMA-Residential-Solar Expansion Cost Recovery Factor (SECRF)</v>
      </c>
      <c r="D620" s="2">
        <f t="shared" si="9"/>
        <v>1</v>
      </c>
    </row>
    <row r="621" spans="2:4" ht="13.8" x14ac:dyDescent="0.2">
      <c r="B621" s="18">
        <v>618</v>
      </c>
      <c r="C621" s="2" t="str">
        <f>_xlfn.CONCAT(MONTH('Rates Database'!C620),"-",'Rates Database'!B620,"-",'Rates Database'!E620,"-",'Rates Database'!G620,"-",'Rates Database'!J620)</f>
        <v>1-2020-Eversource_WMA-Residential-Solar Expansion Cost Recovery Factor (SECRF)</v>
      </c>
      <c r="D621" s="2">
        <f t="shared" si="9"/>
        <v>1</v>
      </c>
    </row>
    <row r="622" spans="2:4" ht="13.8" x14ac:dyDescent="0.2">
      <c r="B622" s="18">
        <v>619</v>
      </c>
      <c r="C622" s="2" t="str">
        <f>_xlfn.CONCAT(MONTH('Rates Database'!C621),"-",'Rates Database'!B621,"-",'Rates Database'!E621,"-",'Rates Database'!G621,"-",'Rates Database'!J621)</f>
        <v>12-2019-Eversource_WMA-Residential-Solar Expansion Cost Recovery Factor (SECRF)</v>
      </c>
      <c r="D622" s="2">
        <f t="shared" si="9"/>
        <v>1</v>
      </c>
    </row>
    <row r="623" spans="2:4" ht="13.8" x14ac:dyDescent="0.2">
      <c r="B623" s="18">
        <v>620</v>
      </c>
      <c r="C623" s="2" t="str">
        <f>_xlfn.CONCAT(MONTH('Rates Database'!C622),"-",'Rates Database'!B622,"-",'Rates Database'!E622,"-",'Rates Database'!G622,"-",'Rates Database'!J622)</f>
        <v>11-2019-Eversource_WMA-Residential-Solar Expansion Cost Recovery Factor (SECRF)</v>
      </c>
      <c r="D623" s="2">
        <f t="shared" si="9"/>
        <v>1</v>
      </c>
    </row>
    <row r="624" spans="2:4" ht="13.8" x14ac:dyDescent="0.2">
      <c r="B624" s="18">
        <v>621</v>
      </c>
      <c r="C624" s="2" t="str">
        <f>_xlfn.CONCAT(MONTH('Rates Database'!C623),"-",'Rates Database'!B623,"-",'Rates Database'!E623,"-",'Rates Database'!G623,"-",'Rates Database'!J623)</f>
        <v>10-2019-Eversource_WMA-Residential-Solar Expansion Cost Recovery Factor (SECRF)</v>
      </c>
      <c r="D624" s="2">
        <f t="shared" si="9"/>
        <v>1</v>
      </c>
    </row>
    <row r="625" spans="2:4" ht="13.8" x14ac:dyDescent="0.2">
      <c r="B625" s="18">
        <v>622</v>
      </c>
      <c r="C625" s="2" t="str">
        <f>_xlfn.CONCAT(MONTH('Rates Database'!C624),"-",'Rates Database'!B624,"-",'Rates Database'!E624,"-",'Rates Database'!G624,"-",'Rates Database'!J624)</f>
        <v>9-2019-Eversource_WMA-Residential-Solar Expansion Cost Recovery Factor (SECRF)</v>
      </c>
      <c r="D625" s="2">
        <f t="shared" si="9"/>
        <v>1</v>
      </c>
    </row>
    <row r="626" spans="2:4" ht="13.8" x14ac:dyDescent="0.2">
      <c r="B626" s="18">
        <v>623</v>
      </c>
      <c r="C626" s="2" t="str">
        <f>_xlfn.CONCAT(MONTH('Rates Database'!C625),"-",'Rates Database'!B625,"-",'Rates Database'!E625,"-",'Rates Database'!G625,"-",'Rates Database'!J625)</f>
        <v>8-2019-Eversource_WMA-Residential-Solar Expansion Cost Recovery Factor (SECRF)</v>
      </c>
      <c r="D626" s="2">
        <f t="shared" si="9"/>
        <v>1</v>
      </c>
    </row>
    <row r="627" spans="2:4" ht="13.8" x14ac:dyDescent="0.2">
      <c r="B627" s="18">
        <v>624</v>
      </c>
      <c r="C627" s="2" t="str">
        <f>_xlfn.CONCAT(MONTH('Rates Database'!C626),"-",'Rates Database'!B626,"-",'Rates Database'!E626,"-",'Rates Database'!G626,"-",'Rates Database'!J626)</f>
        <v>7-2019-Eversource_WMA-Residential-Solar Expansion Cost Recovery Factor (SECRF)</v>
      </c>
      <c r="D627" s="2">
        <f t="shared" si="9"/>
        <v>1</v>
      </c>
    </row>
    <row r="628" spans="2:4" ht="13.8" x14ac:dyDescent="0.2">
      <c r="B628" s="18">
        <v>625</v>
      </c>
      <c r="C628" s="2" t="str">
        <f>_xlfn.CONCAT(MONTH('Rates Database'!C627),"-",'Rates Database'!B627,"-",'Rates Database'!E627,"-",'Rates Database'!G627,"-",'Rates Database'!J627)</f>
        <v>6-2019-Eversource_WMA-Residential-Solar Expansion Cost Recovery Factor (SECRF)</v>
      </c>
      <c r="D628" s="2">
        <f t="shared" si="9"/>
        <v>1</v>
      </c>
    </row>
    <row r="629" spans="2:4" ht="13.8" x14ac:dyDescent="0.2">
      <c r="B629" s="18">
        <v>626</v>
      </c>
      <c r="C629" s="2" t="str">
        <f>_xlfn.CONCAT(MONTH('Rates Database'!C628),"-",'Rates Database'!B628,"-",'Rates Database'!E628,"-",'Rates Database'!G628,"-",'Rates Database'!J628)</f>
        <v>5-2019-Eversource_WMA-Residential-Solar Expansion Cost Recovery Factor (SECRF)</v>
      </c>
      <c r="D629" s="2">
        <f t="shared" si="9"/>
        <v>1</v>
      </c>
    </row>
    <row r="630" spans="2:4" ht="13.8" x14ac:dyDescent="0.2">
      <c r="B630" s="18">
        <v>627</v>
      </c>
      <c r="C630" s="2" t="str">
        <f>_xlfn.CONCAT(MONTH('Rates Database'!C629),"-",'Rates Database'!B629,"-",'Rates Database'!E629,"-",'Rates Database'!G629,"-",'Rates Database'!J629)</f>
        <v>4-2019-Eversource_WMA-Residential-Solar Expansion Cost Recovery Factor (SECRF)</v>
      </c>
      <c r="D630" s="2">
        <f t="shared" si="9"/>
        <v>1</v>
      </c>
    </row>
    <row r="631" spans="2:4" ht="13.8" x14ac:dyDescent="0.2">
      <c r="B631" s="18">
        <v>628</v>
      </c>
      <c r="C631" s="2" t="str">
        <f>_xlfn.CONCAT(MONTH('Rates Database'!C630),"-",'Rates Database'!B630,"-",'Rates Database'!E630,"-",'Rates Database'!G630,"-",'Rates Database'!J630)</f>
        <v>3-2019-Eversource_WMA-Residential-Solar Expansion Cost Recovery Factor (SECRF)</v>
      </c>
      <c r="D631" s="2">
        <f t="shared" si="9"/>
        <v>1</v>
      </c>
    </row>
    <row r="632" spans="2:4" ht="13.8" x14ac:dyDescent="0.2">
      <c r="B632" s="18">
        <v>629</v>
      </c>
      <c r="C632" s="2" t="str">
        <f>_xlfn.CONCAT(MONTH('Rates Database'!C631),"-",'Rates Database'!B631,"-",'Rates Database'!E631,"-",'Rates Database'!G631,"-",'Rates Database'!J631)</f>
        <v>2-2019-Eversource_WMA-Residential-Solar Expansion Cost Recovery Factor (SECRF)</v>
      </c>
      <c r="D632" s="2">
        <f t="shared" si="9"/>
        <v>1</v>
      </c>
    </row>
    <row r="633" spans="2:4" ht="13.8" x14ac:dyDescent="0.2">
      <c r="B633" s="18">
        <v>630</v>
      </c>
      <c r="C633" s="2" t="str">
        <f>_xlfn.CONCAT(MONTH('Rates Database'!C632),"-",'Rates Database'!B632,"-",'Rates Database'!E632,"-",'Rates Database'!G632,"-",'Rates Database'!J632)</f>
        <v>1-2019-Eversource_WMA-Residential-Solar Expansion Cost Recovery Factor (SECRF)</v>
      </c>
      <c r="D633" s="2">
        <f t="shared" si="9"/>
        <v>1</v>
      </c>
    </row>
    <row r="634" spans="2:4" ht="13.8" x14ac:dyDescent="0.2">
      <c r="B634" s="18">
        <v>631</v>
      </c>
      <c r="C634" s="2" t="str">
        <f>_xlfn.CONCAT(MONTH('Rates Database'!C633),"-",'Rates Database'!B633,"-",'Rates Database'!E633,"-",'Rates Database'!G633,"-",'Rates Database'!J633)</f>
        <v>3-2024-Eversource_WMA-Residential-Vegetation Management Factor (VMF)</v>
      </c>
      <c r="D634" s="2">
        <f t="shared" si="9"/>
        <v>1</v>
      </c>
    </row>
    <row r="635" spans="2:4" ht="13.8" x14ac:dyDescent="0.2">
      <c r="B635" s="18">
        <v>632</v>
      </c>
      <c r="C635" s="2" t="str">
        <f>_xlfn.CONCAT(MONTH('Rates Database'!C634),"-",'Rates Database'!B634,"-",'Rates Database'!E634,"-",'Rates Database'!G634,"-",'Rates Database'!J634)</f>
        <v>2-2024-Eversource_WMA-Residential-Vegetation Management Factor (VMF)</v>
      </c>
      <c r="D635" s="2">
        <f t="shared" si="9"/>
        <v>1</v>
      </c>
    </row>
    <row r="636" spans="2:4" ht="13.8" x14ac:dyDescent="0.2">
      <c r="B636" s="18">
        <v>633</v>
      </c>
      <c r="C636" s="2" t="str">
        <f>_xlfn.CONCAT(MONTH('Rates Database'!C635),"-",'Rates Database'!B635,"-",'Rates Database'!E635,"-",'Rates Database'!G635,"-",'Rates Database'!J635)</f>
        <v>1-2024-Eversource_WMA-Residential-Vegetation Management Factor (VMF)</v>
      </c>
      <c r="D636" s="2">
        <f t="shared" si="9"/>
        <v>1</v>
      </c>
    </row>
    <row r="637" spans="2:4" ht="13.8" x14ac:dyDescent="0.2">
      <c r="B637" s="18">
        <v>634</v>
      </c>
      <c r="C637" s="2" t="str">
        <f>_xlfn.CONCAT(MONTH('Rates Database'!C636),"-",'Rates Database'!B636,"-",'Rates Database'!E636,"-",'Rates Database'!G636,"-",'Rates Database'!J636)</f>
        <v>12-2023-Eversource_WMA-Residential-Vegetation Management Factor (VMF)</v>
      </c>
      <c r="D637" s="2">
        <f t="shared" si="9"/>
        <v>1</v>
      </c>
    </row>
    <row r="638" spans="2:4" ht="13.8" x14ac:dyDescent="0.2">
      <c r="B638" s="18">
        <v>635</v>
      </c>
      <c r="C638" s="2" t="str">
        <f>_xlfn.CONCAT(MONTH('Rates Database'!C637),"-",'Rates Database'!B637,"-",'Rates Database'!E637,"-",'Rates Database'!G637,"-",'Rates Database'!J637)</f>
        <v>11-2023-Eversource_WMA-Residential-Vegetation Management Factor (VMF)</v>
      </c>
      <c r="D638" s="2">
        <f t="shared" si="9"/>
        <v>1</v>
      </c>
    </row>
    <row r="639" spans="2:4" ht="13.8" x14ac:dyDescent="0.2">
      <c r="B639" s="18">
        <v>636</v>
      </c>
      <c r="C639" s="2" t="str">
        <f>_xlfn.CONCAT(MONTH('Rates Database'!C638),"-",'Rates Database'!B638,"-",'Rates Database'!E638,"-",'Rates Database'!G638,"-",'Rates Database'!J638)</f>
        <v>10-2023-Eversource_WMA-Residential-Vegetation Management Factor (VMF)</v>
      </c>
      <c r="D639" s="2">
        <f t="shared" si="9"/>
        <v>1</v>
      </c>
    </row>
    <row r="640" spans="2:4" ht="13.8" x14ac:dyDescent="0.2">
      <c r="B640" s="18">
        <v>637</v>
      </c>
      <c r="C640" s="2" t="str">
        <f>_xlfn.CONCAT(MONTH('Rates Database'!C639),"-",'Rates Database'!B639,"-",'Rates Database'!E639,"-",'Rates Database'!G639,"-",'Rates Database'!J639)</f>
        <v>9-2023-Eversource_WMA-Residential-Vegetation Management Factor (VMF)</v>
      </c>
      <c r="D640" s="2">
        <f t="shared" si="9"/>
        <v>1</v>
      </c>
    </row>
    <row r="641" spans="2:4" ht="13.8" x14ac:dyDescent="0.2">
      <c r="B641" s="18">
        <v>638</v>
      </c>
      <c r="C641" s="2" t="str">
        <f>_xlfn.CONCAT(MONTH('Rates Database'!C640),"-",'Rates Database'!B640,"-",'Rates Database'!E640,"-",'Rates Database'!G640,"-",'Rates Database'!J640)</f>
        <v>8-2023-Eversource_WMA-Residential-Vegetation Management Factor (VMF)</v>
      </c>
      <c r="D641" s="2">
        <f t="shared" si="9"/>
        <v>1</v>
      </c>
    </row>
    <row r="642" spans="2:4" ht="13.8" x14ac:dyDescent="0.2">
      <c r="B642" s="18">
        <v>639</v>
      </c>
      <c r="C642" s="2" t="str">
        <f>_xlfn.CONCAT(MONTH('Rates Database'!C641),"-",'Rates Database'!B641,"-",'Rates Database'!E641,"-",'Rates Database'!G641,"-",'Rates Database'!J641)</f>
        <v>7-2023-Eversource_WMA-Residential-Vegetation Management Factor (VMF)</v>
      </c>
      <c r="D642" s="2">
        <f t="shared" si="9"/>
        <v>1</v>
      </c>
    </row>
    <row r="643" spans="2:4" ht="13.8" x14ac:dyDescent="0.2">
      <c r="B643" s="18">
        <v>640</v>
      </c>
      <c r="C643" s="2" t="str">
        <f>_xlfn.CONCAT(MONTH('Rates Database'!C642),"-",'Rates Database'!B642,"-",'Rates Database'!E642,"-",'Rates Database'!G642,"-",'Rates Database'!J642)</f>
        <v>6-2023-Eversource_WMA-Residential-Vegetation Management Factor (VMF)</v>
      </c>
      <c r="D643" s="2">
        <f t="shared" si="9"/>
        <v>1</v>
      </c>
    </row>
    <row r="644" spans="2:4" ht="13.8" x14ac:dyDescent="0.2">
      <c r="B644" s="18">
        <v>641</v>
      </c>
      <c r="C644" s="2" t="str">
        <f>_xlfn.CONCAT(MONTH('Rates Database'!C643),"-",'Rates Database'!B643,"-",'Rates Database'!E643,"-",'Rates Database'!G643,"-",'Rates Database'!J643)</f>
        <v>5-2023-Eversource_WMA-Residential-Vegetation Management Factor (VMF)</v>
      </c>
      <c r="D644" s="2">
        <f t="shared" si="9"/>
        <v>1</v>
      </c>
    </row>
    <row r="645" spans="2:4" ht="13.8" x14ac:dyDescent="0.2">
      <c r="B645" s="18">
        <v>642</v>
      </c>
      <c r="C645" s="2" t="str">
        <f>_xlfn.CONCAT(MONTH('Rates Database'!C644),"-",'Rates Database'!B644,"-",'Rates Database'!E644,"-",'Rates Database'!G644,"-",'Rates Database'!J644)</f>
        <v>4-2023-Eversource_WMA-Residential-Vegetation Management Factor (VMF)</v>
      </c>
      <c r="D645" s="2">
        <f t="shared" ref="D645:D708" si="10">COUNTIF($C$4:$C$10092,C645)</f>
        <v>1</v>
      </c>
    </row>
    <row r="646" spans="2:4" ht="13.8" x14ac:dyDescent="0.2">
      <c r="B646" s="18">
        <v>643</v>
      </c>
      <c r="C646" s="2" t="str">
        <f>_xlfn.CONCAT(MONTH('Rates Database'!C645),"-",'Rates Database'!B645,"-",'Rates Database'!E645,"-",'Rates Database'!G645,"-",'Rates Database'!J645)</f>
        <v>3-2023-Eversource_WMA-Residential-Vegetation Management Factor (VMF)</v>
      </c>
      <c r="D646" s="2">
        <f t="shared" si="10"/>
        <v>1</v>
      </c>
    </row>
    <row r="647" spans="2:4" ht="13.8" x14ac:dyDescent="0.2">
      <c r="B647" s="18">
        <v>644</v>
      </c>
      <c r="C647" s="2" t="str">
        <f>_xlfn.CONCAT(MONTH('Rates Database'!C646),"-",'Rates Database'!B646,"-",'Rates Database'!E646,"-",'Rates Database'!G646,"-",'Rates Database'!J646)</f>
        <v>2-2023-Eversource_WMA-Residential-Vegetation Management Factor (VMF)</v>
      </c>
      <c r="D647" s="2">
        <f t="shared" si="10"/>
        <v>1</v>
      </c>
    </row>
    <row r="648" spans="2:4" ht="13.8" x14ac:dyDescent="0.2">
      <c r="B648" s="18">
        <v>645</v>
      </c>
      <c r="C648" s="2" t="str">
        <f>_xlfn.CONCAT(MONTH('Rates Database'!C647),"-",'Rates Database'!B647,"-",'Rates Database'!E647,"-",'Rates Database'!G647,"-",'Rates Database'!J647)</f>
        <v>1-2023-Eversource_WMA-Residential-Vegetation Management Factor (VMF)</v>
      </c>
      <c r="D648" s="2">
        <f t="shared" si="10"/>
        <v>1</v>
      </c>
    </row>
    <row r="649" spans="2:4" ht="13.8" x14ac:dyDescent="0.2">
      <c r="B649" s="18">
        <v>646</v>
      </c>
      <c r="C649" s="2" t="str">
        <f>_xlfn.CONCAT(MONTH('Rates Database'!C648),"-",'Rates Database'!B648,"-",'Rates Database'!E648,"-",'Rates Database'!G648,"-",'Rates Database'!J648)</f>
        <v>12-2022-Eversource_WMA-Residential-Vegetation Management Factor (VMF)</v>
      </c>
      <c r="D649" s="2">
        <f t="shared" si="10"/>
        <v>1</v>
      </c>
    </row>
    <row r="650" spans="2:4" ht="13.8" x14ac:dyDescent="0.2">
      <c r="B650" s="18">
        <v>647</v>
      </c>
      <c r="C650" s="2" t="str">
        <f>_xlfn.CONCAT(MONTH('Rates Database'!C649),"-",'Rates Database'!B649,"-",'Rates Database'!E649,"-",'Rates Database'!G649,"-",'Rates Database'!J649)</f>
        <v>11-2022-Eversource_WMA-Residential-Vegetation Management Factor (VMF)</v>
      </c>
      <c r="D650" s="2">
        <f t="shared" si="10"/>
        <v>1</v>
      </c>
    </row>
    <row r="651" spans="2:4" ht="13.8" x14ac:dyDescent="0.2">
      <c r="B651" s="18">
        <v>648</v>
      </c>
      <c r="C651" s="2" t="str">
        <f>_xlfn.CONCAT(MONTH('Rates Database'!C650),"-",'Rates Database'!B650,"-",'Rates Database'!E650,"-",'Rates Database'!G650,"-",'Rates Database'!J650)</f>
        <v>10-2022-Eversource_WMA-Residential-Vegetation Management Factor (VMF)</v>
      </c>
      <c r="D651" s="2">
        <f t="shared" si="10"/>
        <v>1</v>
      </c>
    </row>
    <row r="652" spans="2:4" ht="13.8" x14ac:dyDescent="0.2">
      <c r="B652" s="18">
        <v>649</v>
      </c>
      <c r="C652" s="2" t="str">
        <f>_xlfn.CONCAT(MONTH('Rates Database'!C651),"-",'Rates Database'!B651,"-",'Rates Database'!E651,"-",'Rates Database'!G651,"-",'Rates Database'!J651)</f>
        <v>9-2022-Eversource_WMA-Residential-Vegetation Management Factor (VMF)</v>
      </c>
      <c r="D652" s="2">
        <f t="shared" si="10"/>
        <v>1</v>
      </c>
    </row>
    <row r="653" spans="2:4" ht="13.8" x14ac:dyDescent="0.2">
      <c r="B653" s="18">
        <v>650</v>
      </c>
      <c r="C653" s="2" t="str">
        <f>_xlfn.CONCAT(MONTH('Rates Database'!C652),"-",'Rates Database'!B652,"-",'Rates Database'!E652,"-",'Rates Database'!G652,"-",'Rates Database'!J652)</f>
        <v>8-2022-Eversource_WMA-Residential-Vegetation Management Factor (VMF)</v>
      </c>
      <c r="D653" s="2">
        <f t="shared" si="10"/>
        <v>1</v>
      </c>
    </row>
    <row r="654" spans="2:4" ht="13.8" x14ac:dyDescent="0.2">
      <c r="B654" s="18">
        <v>651</v>
      </c>
      <c r="C654" s="2" t="str">
        <f>_xlfn.CONCAT(MONTH('Rates Database'!C653),"-",'Rates Database'!B653,"-",'Rates Database'!E653,"-",'Rates Database'!G653,"-",'Rates Database'!J653)</f>
        <v>7-2022-Eversource_WMA-Residential-Vegetation Management Factor (VMF)</v>
      </c>
      <c r="D654" s="2">
        <f t="shared" si="10"/>
        <v>1</v>
      </c>
    </row>
    <row r="655" spans="2:4" ht="13.8" x14ac:dyDescent="0.2">
      <c r="B655" s="18">
        <v>652</v>
      </c>
      <c r="C655" s="2" t="str">
        <f>_xlfn.CONCAT(MONTH('Rates Database'!C654),"-",'Rates Database'!B654,"-",'Rates Database'!E654,"-",'Rates Database'!G654,"-",'Rates Database'!J654)</f>
        <v>6-2022-Eversource_WMA-Residential-Vegetation Management Factor (VMF)</v>
      </c>
      <c r="D655" s="2">
        <f t="shared" si="10"/>
        <v>1</v>
      </c>
    </row>
    <row r="656" spans="2:4" ht="13.8" x14ac:dyDescent="0.2">
      <c r="B656" s="18">
        <v>653</v>
      </c>
      <c r="C656" s="2" t="str">
        <f>_xlfn.CONCAT(MONTH('Rates Database'!C655),"-",'Rates Database'!B655,"-",'Rates Database'!E655,"-",'Rates Database'!G655,"-",'Rates Database'!J655)</f>
        <v>5-2022-Eversource_WMA-Residential-Vegetation Management Factor (VMF)</v>
      </c>
      <c r="D656" s="2">
        <f t="shared" si="10"/>
        <v>1</v>
      </c>
    </row>
    <row r="657" spans="2:4" ht="13.8" x14ac:dyDescent="0.2">
      <c r="B657" s="18">
        <v>654</v>
      </c>
      <c r="C657" s="2" t="str">
        <f>_xlfn.CONCAT(MONTH('Rates Database'!C656),"-",'Rates Database'!B656,"-",'Rates Database'!E656,"-",'Rates Database'!G656,"-",'Rates Database'!J656)</f>
        <v>4-2022-Eversource_WMA-Residential-Vegetation Management Factor (VMF)</v>
      </c>
      <c r="D657" s="2">
        <f t="shared" si="10"/>
        <v>1</v>
      </c>
    </row>
    <row r="658" spans="2:4" ht="13.8" x14ac:dyDescent="0.2">
      <c r="B658" s="18">
        <v>655</v>
      </c>
      <c r="C658" s="2" t="str">
        <f>_xlfn.CONCAT(MONTH('Rates Database'!C657),"-",'Rates Database'!B657,"-",'Rates Database'!E657,"-",'Rates Database'!G657,"-",'Rates Database'!J657)</f>
        <v>3-2022-Eversource_WMA-Residential-Vegetation Management Factor (VMF)</v>
      </c>
      <c r="D658" s="2">
        <f t="shared" si="10"/>
        <v>1</v>
      </c>
    </row>
    <row r="659" spans="2:4" ht="13.8" x14ac:dyDescent="0.2">
      <c r="B659" s="18">
        <v>656</v>
      </c>
      <c r="C659" s="2" t="str">
        <f>_xlfn.CONCAT(MONTH('Rates Database'!C658),"-",'Rates Database'!B658,"-",'Rates Database'!E658,"-",'Rates Database'!G658,"-",'Rates Database'!J658)</f>
        <v>2-2022-Eversource_WMA-Residential-Vegetation Management Factor (VMF)</v>
      </c>
      <c r="D659" s="2">
        <f t="shared" si="10"/>
        <v>1</v>
      </c>
    </row>
    <row r="660" spans="2:4" ht="13.8" x14ac:dyDescent="0.2">
      <c r="B660" s="18">
        <v>657</v>
      </c>
      <c r="C660" s="2" t="str">
        <f>_xlfn.CONCAT(MONTH('Rates Database'!C659),"-",'Rates Database'!B659,"-",'Rates Database'!E659,"-",'Rates Database'!G659,"-",'Rates Database'!J659)</f>
        <v>1-2022-Eversource_WMA-Residential-Vegetation Management Factor (VMF)</v>
      </c>
      <c r="D660" s="2">
        <f t="shared" si="10"/>
        <v>1</v>
      </c>
    </row>
    <row r="661" spans="2:4" ht="13.8" x14ac:dyDescent="0.2">
      <c r="B661" s="18">
        <v>658</v>
      </c>
      <c r="C661" s="2" t="str">
        <f>_xlfn.CONCAT(MONTH('Rates Database'!C660),"-",'Rates Database'!B660,"-",'Rates Database'!E660,"-",'Rates Database'!G660,"-",'Rates Database'!J660)</f>
        <v>12-2021-Eversource_WMA-Residential-Vegetation Management Factor (VMF)</v>
      </c>
      <c r="D661" s="2">
        <f t="shared" si="10"/>
        <v>1</v>
      </c>
    </row>
    <row r="662" spans="2:4" ht="13.8" x14ac:dyDescent="0.2">
      <c r="B662" s="18">
        <v>659</v>
      </c>
      <c r="C662" s="2" t="str">
        <f>_xlfn.CONCAT(MONTH('Rates Database'!C661),"-",'Rates Database'!B661,"-",'Rates Database'!E661,"-",'Rates Database'!G661,"-",'Rates Database'!J661)</f>
        <v>11-2021-Eversource_WMA-Residential-Vegetation Management Factor (VMF)</v>
      </c>
      <c r="D662" s="2">
        <f t="shared" si="10"/>
        <v>1</v>
      </c>
    </row>
    <row r="663" spans="2:4" ht="13.8" x14ac:dyDescent="0.2">
      <c r="B663" s="18">
        <v>660</v>
      </c>
      <c r="C663" s="2" t="str">
        <f>_xlfn.CONCAT(MONTH('Rates Database'!C662),"-",'Rates Database'!B662,"-",'Rates Database'!E662,"-",'Rates Database'!G662,"-",'Rates Database'!J662)</f>
        <v>10-2021-Eversource_WMA-Residential-Vegetation Management Factor (VMF)</v>
      </c>
      <c r="D663" s="2">
        <f t="shared" si="10"/>
        <v>1</v>
      </c>
    </row>
    <row r="664" spans="2:4" ht="13.8" x14ac:dyDescent="0.2">
      <c r="B664" s="18">
        <v>661</v>
      </c>
      <c r="C664" s="2" t="str">
        <f>_xlfn.CONCAT(MONTH('Rates Database'!C663),"-",'Rates Database'!B663,"-",'Rates Database'!E663,"-",'Rates Database'!G663,"-",'Rates Database'!J663)</f>
        <v>9-2021-Eversource_WMA-Residential-Vegetation Management Factor (VMF)</v>
      </c>
      <c r="D664" s="2">
        <f t="shared" si="10"/>
        <v>1</v>
      </c>
    </row>
    <row r="665" spans="2:4" ht="13.8" x14ac:dyDescent="0.2">
      <c r="B665" s="18">
        <v>662</v>
      </c>
      <c r="C665" s="2" t="str">
        <f>_xlfn.CONCAT(MONTH('Rates Database'!C664),"-",'Rates Database'!B664,"-",'Rates Database'!E664,"-",'Rates Database'!G664,"-",'Rates Database'!J664)</f>
        <v>8-2021-Eversource_WMA-Residential-Vegetation Management Factor (VMF)</v>
      </c>
      <c r="D665" s="2">
        <f t="shared" si="10"/>
        <v>1</v>
      </c>
    </row>
    <row r="666" spans="2:4" ht="13.8" x14ac:dyDescent="0.2">
      <c r="B666" s="18">
        <v>663</v>
      </c>
      <c r="C666" s="2" t="str">
        <f>_xlfn.CONCAT(MONTH('Rates Database'!C665),"-",'Rates Database'!B665,"-",'Rates Database'!E665,"-",'Rates Database'!G665,"-",'Rates Database'!J665)</f>
        <v>7-2021-Eversource_WMA-Residential-Vegetation Management Factor (VMF)</v>
      </c>
      <c r="D666" s="2">
        <f t="shared" si="10"/>
        <v>1</v>
      </c>
    </row>
    <row r="667" spans="2:4" ht="13.8" x14ac:dyDescent="0.2">
      <c r="B667" s="18">
        <v>664</v>
      </c>
      <c r="C667" s="2" t="str">
        <f>_xlfn.CONCAT(MONTH('Rates Database'!C666),"-",'Rates Database'!B666,"-",'Rates Database'!E666,"-",'Rates Database'!G666,"-",'Rates Database'!J666)</f>
        <v>6-2021-Eversource_WMA-Residential-Vegetation Management Factor (VMF)</v>
      </c>
      <c r="D667" s="2">
        <f t="shared" si="10"/>
        <v>1</v>
      </c>
    </row>
    <row r="668" spans="2:4" ht="13.8" x14ac:dyDescent="0.2">
      <c r="B668" s="18">
        <v>665</v>
      </c>
      <c r="C668" s="2" t="str">
        <f>_xlfn.CONCAT(MONTH('Rates Database'!C667),"-",'Rates Database'!B667,"-",'Rates Database'!E667,"-",'Rates Database'!G667,"-",'Rates Database'!J667)</f>
        <v>5-2021-Eversource_WMA-Residential-Vegetation Management Factor (VMF)</v>
      </c>
      <c r="D668" s="2">
        <f t="shared" si="10"/>
        <v>1</v>
      </c>
    </row>
    <row r="669" spans="2:4" ht="13.8" x14ac:dyDescent="0.2">
      <c r="B669" s="18">
        <v>666</v>
      </c>
      <c r="C669" s="2" t="str">
        <f>_xlfn.CONCAT(MONTH('Rates Database'!C668),"-",'Rates Database'!B668,"-",'Rates Database'!E668,"-",'Rates Database'!G668,"-",'Rates Database'!J668)</f>
        <v>4-2021-Eversource_WMA-Residential-Vegetation Management Factor (VMF)</v>
      </c>
      <c r="D669" s="2">
        <f t="shared" si="10"/>
        <v>1</v>
      </c>
    </row>
    <row r="670" spans="2:4" ht="13.8" x14ac:dyDescent="0.2">
      <c r="B670" s="18">
        <v>667</v>
      </c>
      <c r="C670" s="2" t="str">
        <f>_xlfn.CONCAT(MONTH('Rates Database'!C669),"-",'Rates Database'!B669,"-",'Rates Database'!E669,"-",'Rates Database'!G669,"-",'Rates Database'!J669)</f>
        <v>3-2021-Eversource_WMA-Residential-Vegetation Management Factor (VMF)</v>
      </c>
      <c r="D670" s="2">
        <f t="shared" si="10"/>
        <v>1</v>
      </c>
    </row>
    <row r="671" spans="2:4" ht="13.8" x14ac:dyDescent="0.2">
      <c r="B671" s="18">
        <v>668</v>
      </c>
      <c r="C671" s="2" t="str">
        <f>_xlfn.CONCAT(MONTH('Rates Database'!C670),"-",'Rates Database'!B670,"-",'Rates Database'!E670,"-",'Rates Database'!G670,"-",'Rates Database'!J670)</f>
        <v>2-2021-Eversource_WMA-Residential-Vegetation Management Factor (VMF)</v>
      </c>
      <c r="D671" s="2">
        <f t="shared" si="10"/>
        <v>1</v>
      </c>
    </row>
    <row r="672" spans="2:4" ht="13.8" x14ac:dyDescent="0.2">
      <c r="B672" s="18">
        <v>669</v>
      </c>
      <c r="C672" s="2" t="str">
        <f>_xlfn.CONCAT(MONTH('Rates Database'!C671),"-",'Rates Database'!B671,"-",'Rates Database'!E671,"-",'Rates Database'!G671,"-",'Rates Database'!J671)</f>
        <v>1-2021-Eversource_WMA-Residential-Vegetation Management Factor (VMF)</v>
      </c>
      <c r="D672" s="2">
        <f t="shared" si="10"/>
        <v>1</v>
      </c>
    </row>
    <row r="673" spans="2:4" ht="13.8" x14ac:dyDescent="0.2">
      <c r="B673" s="18">
        <v>670</v>
      </c>
      <c r="C673" s="2" t="str">
        <f>_xlfn.CONCAT(MONTH('Rates Database'!C672),"-",'Rates Database'!B672,"-",'Rates Database'!E672,"-",'Rates Database'!G672,"-",'Rates Database'!J672)</f>
        <v>12-2020-Eversource_WMA-Residential-Vegetation Management Factor (VMF)</v>
      </c>
      <c r="D673" s="2">
        <f t="shared" si="10"/>
        <v>1</v>
      </c>
    </row>
    <row r="674" spans="2:4" ht="13.8" x14ac:dyDescent="0.2">
      <c r="B674" s="18">
        <v>671</v>
      </c>
      <c r="C674" s="2" t="str">
        <f>_xlfn.CONCAT(MONTH('Rates Database'!C673),"-",'Rates Database'!B673,"-",'Rates Database'!E673,"-",'Rates Database'!G673,"-",'Rates Database'!J673)</f>
        <v>11-2020-Eversource_WMA-Residential-Vegetation Management Factor (VMF)</v>
      </c>
      <c r="D674" s="2">
        <f t="shared" si="10"/>
        <v>1</v>
      </c>
    </row>
    <row r="675" spans="2:4" ht="13.8" x14ac:dyDescent="0.2">
      <c r="B675" s="18">
        <v>672</v>
      </c>
      <c r="C675" s="2" t="str">
        <f>_xlfn.CONCAT(MONTH('Rates Database'!C674),"-",'Rates Database'!B674,"-",'Rates Database'!E674,"-",'Rates Database'!G674,"-",'Rates Database'!J674)</f>
        <v>10-2020-Eversource_WMA-Residential-Vegetation Management Factor (VMF)</v>
      </c>
      <c r="D675" s="2">
        <f t="shared" si="10"/>
        <v>1</v>
      </c>
    </row>
    <row r="676" spans="2:4" ht="13.8" x14ac:dyDescent="0.2">
      <c r="B676" s="18">
        <v>673</v>
      </c>
      <c r="C676" s="2" t="str">
        <f>_xlfn.CONCAT(MONTH('Rates Database'!C675),"-",'Rates Database'!B675,"-",'Rates Database'!E675,"-",'Rates Database'!G675,"-",'Rates Database'!J675)</f>
        <v>9-2020-Eversource_WMA-Residential-Vegetation Management Factor (VMF)</v>
      </c>
      <c r="D676" s="2">
        <f t="shared" si="10"/>
        <v>1</v>
      </c>
    </row>
    <row r="677" spans="2:4" ht="13.8" x14ac:dyDescent="0.2">
      <c r="B677" s="18">
        <v>674</v>
      </c>
      <c r="C677" s="2" t="str">
        <f>_xlfn.CONCAT(MONTH('Rates Database'!C676),"-",'Rates Database'!B676,"-",'Rates Database'!E676,"-",'Rates Database'!G676,"-",'Rates Database'!J676)</f>
        <v>8-2020-Eversource_WMA-Residential-Vegetation Management Factor (VMF)</v>
      </c>
      <c r="D677" s="2">
        <f t="shared" si="10"/>
        <v>1</v>
      </c>
    </row>
    <row r="678" spans="2:4" ht="13.8" x14ac:dyDescent="0.2">
      <c r="B678" s="18">
        <v>675</v>
      </c>
      <c r="C678" s="2" t="str">
        <f>_xlfn.CONCAT(MONTH('Rates Database'!C677),"-",'Rates Database'!B677,"-",'Rates Database'!E677,"-",'Rates Database'!G677,"-",'Rates Database'!J677)</f>
        <v>7-2020-Eversource_WMA-Residential-Vegetation Management Factor (VMF)</v>
      </c>
      <c r="D678" s="2">
        <f t="shared" si="10"/>
        <v>1</v>
      </c>
    </row>
    <row r="679" spans="2:4" ht="13.8" x14ac:dyDescent="0.2">
      <c r="B679" s="18">
        <v>676</v>
      </c>
      <c r="C679" s="2" t="str">
        <f>_xlfn.CONCAT(MONTH('Rates Database'!C678),"-",'Rates Database'!B678,"-",'Rates Database'!E678,"-",'Rates Database'!G678,"-",'Rates Database'!J678)</f>
        <v>6-2020-Eversource_WMA-Residential-Vegetation Management Factor (VMF)</v>
      </c>
      <c r="D679" s="2">
        <f t="shared" si="10"/>
        <v>1</v>
      </c>
    </row>
    <row r="680" spans="2:4" ht="13.8" x14ac:dyDescent="0.2">
      <c r="B680" s="18">
        <v>677</v>
      </c>
      <c r="C680" s="2" t="str">
        <f>_xlfn.CONCAT(MONTH('Rates Database'!C679),"-",'Rates Database'!B679,"-",'Rates Database'!E679,"-",'Rates Database'!G679,"-",'Rates Database'!J679)</f>
        <v>5-2020-Eversource_WMA-Residential-Vegetation Management Factor (VMF)</v>
      </c>
      <c r="D680" s="2">
        <f t="shared" si="10"/>
        <v>1</v>
      </c>
    </row>
    <row r="681" spans="2:4" ht="13.8" x14ac:dyDescent="0.2">
      <c r="B681" s="18">
        <v>678</v>
      </c>
      <c r="C681" s="2" t="str">
        <f>_xlfn.CONCAT(MONTH('Rates Database'!C680),"-",'Rates Database'!B680,"-",'Rates Database'!E680,"-",'Rates Database'!G680,"-",'Rates Database'!J680)</f>
        <v>4-2020-Eversource_WMA-Residential-Vegetation Management Factor (VMF)</v>
      </c>
      <c r="D681" s="2">
        <f t="shared" si="10"/>
        <v>1</v>
      </c>
    </row>
    <row r="682" spans="2:4" ht="13.8" x14ac:dyDescent="0.2">
      <c r="B682" s="18">
        <v>679</v>
      </c>
      <c r="C682" s="2" t="str">
        <f>_xlfn.CONCAT(MONTH('Rates Database'!C681),"-",'Rates Database'!B681,"-",'Rates Database'!E681,"-",'Rates Database'!G681,"-",'Rates Database'!J681)</f>
        <v>3-2020-Eversource_WMA-Residential-Vegetation Management Factor (VMF)</v>
      </c>
      <c r="D682" s="2">
        <f t="shared" si="10"/>
        <v>1</v>
      </c>
    </row>
    <row r="683" spans="2:4" ht="13.8" x14ac:dyDescent="0.2">
      <c r="B683" s="18">
        <v>680</v>
      </c>
      <c r="C683" s="2" t="str">
        <f>_xlfn.CONCAT(MONTH('Rates Database'!C682),"-",'Rates Database'!B682,"-",'Rates Database'!E682,"-",'Rates Database'!G682,"-",'Rates Database'!J682)</f>
        <v>2-2020-Eversource_WMA-Residential-Vegetation Management Factor (VMF)</v>
      </c>
      <c r="D683" s="2">
        <f t="shared" si="10"/>
        <v>1</v>
      </c>
    </row>
    <row r="684" spans="2:4" ht="13.8" x14ac:dyDescent="0.2">
      <c r="B684" s="18">
        <v>681</v>
      </c>
      <c r="C684" s="2" t="str">
        <f>_xlfn.CONCAT(MONTH('Rates Database'!C683),"-",'Rates Database'!B683,"-",'Rates Database'!E683,"-",'Rates Database'!G683,"-",'Rates Database'!J683)</f>
        <v>1-2020-Eversource_WMA-Residential-Vegetation Management Factor (VMF)</v>
      </c>
      <c r="D684" s="2">
        <f t="shared" si="10"/>
        <v>1</v>
      </c>
    </row>
    <row r="685" spans="2:4" ht="13.8" x14ac:dyDescent="0.2">
      <c r="B685" s="18">
        <v>682</v>
      </c>
      <c r="C685" s="2" t="str">
        <f>_xlfn.CONCAT(MONTH('Rates Database'!C684),"-",'Rates Database'!B684,"-",'Rates Database'!E684,"-",'Rates Database'!G684,"-",'Rates Database'!J684)</f>
        <v>12-2019-Eversource_WMA-Residential-Vegetation Management Factor (VMF)</v>
      </c>
      <c r="D685" s="2">
        <f t="shared" si="10"/>
        <v>1</v>
      </c>
    </row>
    <row r="686" spans="2:4" ht="13.8" x14ac:dyDescent="0.2">
      <c r="B686" s="18">
        <v>683</v>
      </c>
      <c r="C686" s="2" t="str">
        <f>_xlfn.CONCAT(MONTH('Rates Database'!C685),"-",'Rates Database'!B685,"-",'Rates Database'!E685,"-",'Rates Database'!G685,"-",'Rates Database'!J685)</f>
        <v>11-2019-Eversource_WMA-Residential-Vegetation Management Factor (VMF)</v>
      </c>
      <c r="D686" s="2">
        <f t="shared" si="10"/>
        <v>1</v>
      </c>
    </row>
    <row r="687" spans="2:4" ht="13.8" x14ac:dyDescent="0.2">
      <c r="B687" s="18">
        <v>684</v>
      </c>
      <c r="C687" s="2" t="str">
        <f>_xlfn.CONCAT(MONTH('Rates Database'!C686),"-",'Rates Database'!B686,"-",'Rates Database'!E686,"-",'Rates Database'!G686,"-",'Rates Database'!J686)</f>
        <v>10-2019-Eversource_WMA-Residential-Vegetation Management Factor (VMF)</v>
      </c>
      <c r="D687" s="2">
        <f t="shared" si="10"/>
        <v>1</v>
      </c>
    </row>
    <row r="688" spans="2:4" ht="13.8" x14ac:dyDescent="0.2">
      <c r="B688" s="18">
        <v>685</v>
      </c>
      <c r="C688" s="2" t="str">
        <f>_xlfn.CONCAT(MONTH('Rates Database'!C687),"-",'Rates Database'!B687,"-",'Rates Database'!E687,"-",'Rates Database'!G687,"-",'Rates Database'!J687)</f>
        <v>9-2019-Eversource_WMA-Residential-Vegetation Management Factor (VMF)</v>
      </c>
      <c r="D688" s="2">
        <f t="shared" si="10"/>
        <v>1</v>
      </c>
    </row>
    <row r="689" spans="2:4" ht="13.8" x14ac:dyDescent="0.2">
      <c r="B689" s="18">
        <v>686</v>
      </c>
      <c r="C689" s="2" t="str">
        <f>_xlfn.CONCAT(MONTH('Rates Database'!C688),"-",'Rates Database'!B688,"-",'Rates Database'!E688,"-",'Rates Database'!G688,"-",'Rates Database'!J688)</f>
        <v>8-2019-Eversource_WMA-Residential-Vegetation Management Factor (VMF)</v>
      </c>
      <c r="D689" s="2">
        <f t="shared" si="10"/>
        <v>1</v>
      </c>
    </row>
    <row r="690" spans="2:4" ht="13.8" x14ac:dyDescent="0.2">
      <c r="B690" s="18">
        <v>687</v>
      </c>
      <c r="C690" s="2" t="str">
        <f>_xlfn.CONCAT(MONTH('Rates Database'!C689),"-",'Rates Database'!B689,"-",'Rates Database'!E689,"-",'Rates Database'!G689,"-",'Rates Database'!J689)</f>
        <v>7-2019-Eversource_WMA-Residential-Vegetation Management Factor (VMF)</v>
      </c>
      <c r="D690" s="2">
        <f t="shared" si="10"/>
        <v>1</v>
      </c>
    </row>
    <row r="691" spans="2:4" ht="13.8" x14ac:dyDescent="0.2">
      <c r="B691" s="18">
        <v>688</v>
      </c>
      <c r="C691" s="2" t="str">
        <f>_xlfn.CONCAT(MONTH('Rates Database'!C690),"-",'Rates Database'!B690,"-",'Rates Database'!E690,"-",'Rates Database'!G690,"-",'Rates Database'!J690)</f>
        <v>6-2019-Eversource_WMA-Residential-Vegetation Management Factor (VMF)</v>
      </c>
      <c r="D691" s="2">
        <f t="shared" si="10"/>
        <v>1</v>
      </c>
    </row>
    <row r="692" spans="2:4" ht="13.8" x14ac:dyDescent="0.2">
      <c r="B692" s="18">
        <v>689</v>
      </c>
      <c r="C692" s="2" t="str">
        <f>_xlfn.CONCAT(MONTH('Rates Database'!C691),"-",'Rates Database'!B691,"-",'Rates Database'!E691,"-",'Rates Database'!G691,"-",'Rates Database'!J691)</f>
        <v>5-2019-Eversource_WMA-Residential-Vegetation Management Factor (VMF)</v>
      </c>
      <c r="D692" s="2">
        <f t="shared" si="10"/>
        <v>1</v>
      </c>
    </row>
    <row r="693" spans="2:4" ht="13.8" x14ac:dyDescent="0.2">
      <c r="B693" s="18">
        <v>690</v>
      </c>
      <c r="C693" s="2" t="str">
        <f>_xlfn.CONCAT(MONTH('Rates Database'!C692),"-",'Rates Database'!B692,"-",'Rates Database'!E692,"-",'Rates Database'!G692,"-",'Rates Database'!J692)</f>
        <v>4-2019-Eversource_WMA-Residential-Vegetation Management Factor (VMF)</v>
      </c>
      <c r="D693" s="2">
        <f t="shared" si="10"/>
        <v>1</v>
      </c>
    </row>
    <row r="694" spans="2:4" ht="13.8" x14ac:dyDescent="0.2">
      <c r="B694" s="18">
        <v>691</v>
      </c>
      <c r="C694" s="2" t="str">
        <f>_xlfn.CONCAT(MONTH('Rates Database'!C693),"-",'Rates Database'!B693,"-",'Rates Database'!E693,"-",'Rates Database'!G693,"-",'Rates Database'!J693)</f>
        <v>3-2019-Eversource_WMA-Residential-Vegetation Management Factor (VMF)</v>
      </c>
      <c r="D694" s="2">
        <f t="shared" si="10"/>
        <v>1</v>
      </c>
    </row>
    <row r="695" spans="2:4" ht="13.8" x14ac:dyDescent="0.2">
      <c r="B695" s="18">
        <v>692</v>
      </c>
      <c r="C695" s="2" t="str">
        <f>_xlfn.CONCAT(MONTH('Rates Database'!C694),"-",'Rates Database'!B694,"-",'Rates Database'!E694,"-",'Rates Database'!G694,"-",'Rates Database'!J694)</f>
        <v>2-2019-Eversource_WMA-Residential-Vegetation Management Factor (VMF)</v>
      </c>
      <c r="D695" s="2">
        <f t="shared" si="10"/>
        <v>1</v>
      </c>
    </row>
    <row r="696" spans="2:4" ht="13.8" x14ac:dyDescent="0.2">
      <c r="B696" s="18">
        <v>693</v>
      </c>
      <c r="C696" s="2" t="str">
        <f>_xlfn.CONCAT(MONTH('Rates Database'!C695),"-",'Rates Database'!B695,"-",'Rates Database'!E695,"-",'Rates Database'!G695,"-",'Rates Database'!J695)</f>
        <v>1-2019-Eversource_WMA-Residential-Vegetation Management Factor (VMF)</v>
      </c>
      <c r="D696" s="2">
        <f t="shared" si="10"/>
        <v>1</v>
      </c>
    </row>
    <row r="697" spans="2:4" ht="13.8" x14ac:dyDescent="0.2">
      <c r="B697" s="18">
        <v>694</v>
      </c>
      <c r="C697" s="2" t="str">
        <f>_xlfn.CONCAT(MONTH('Rates Database'!C696),"-",'Rates Database'!B696,"-",'Rates Database'!E696,"-",'Rates Database'!G696,"-",'Rates Database'!J696)</f>
        <v>3-2024-Eversource_WMA-Residential-Grid Modernization Factor (GMF)</v>
      </c>
      <c r="D697" s="2">
        <f t="shared" si="10"/>
        <v>1</v>
      </c>
    </row>
    <row r="698" spans="2:4" ht="13.8" x14ac:dyDescent="0.2">
      <c r="B698" s="18">
        <v>695</v>
      </c>
      <c r="C698" s="2" t="str">
        <f>_xlfn.CONCAT(MONTH('Rates Database'!C697),"-",'Rates Database'!B697,"-",'Rates Database'!E697,"-",'Rates Database'!G697,"-",'Rates Database'!J697)</f>
        <v>2-2024-Eversource_WMA-Residential-Grid Modernization Factor (GMF)</v>
      </c>
      <c r="D698" s="2">
        <f t="shared" si="10"/>
        <v>1</v>
      </c>
    </row>
    <row r="699" spans="2:4" ht="13.8" x14ac:dyDescent="0.2">
      <c r="B699" s="18">
        <v>696</v>
      </c>
      <c r="C699" s="2" t="str">
        <f>_xlfn.CONCAT(MONTH('Rates Database'!C698),"-",'Rates Database'!B698,"-",'Rates Database'!E698,"-",'Rates Database'!G698,"-",'Rates Database'!J698)</f>
        <v>1-2024-Eversource_WMA-Residential-Grid Modernization Factor (GMF)</v>
      </c>
      <c r="D699" s="2">
        <f t="shared" si="10"/>
        <v>1</v>
      </c>
    </row>
    <row r="700" spans="2:4" ht="13.8" x14ac:dyDescent="0.2">
      <c r="B700" s="18">
        <v>697</v>
      </c>
      <c r="C700" s="2" t="str">
        <f>_xlfn.CONCAT(MONTH('Rates Database'!C699),"-",'Rates Database'!B699,"-",'Rates Database'!E699,"-",'Rates Database'!G699,"-",'Rates Database'!J699)</f>
        <v>12-2023-Eversource_WMA-Residential-Grid Modernization Factor (GMF)</v>
      </c>
      <c r="D700" s="2">
        <f t="shared" si="10"/>
        <v>1</v>
      </c>
    </row>
    <row r="701" spans="2:4" ht="13.8" x14ac:dyDescent="0.2">
      <c r="B701" s="18">
        <v>698</v>
      </c>
      <c r="C701" s="2" t="str">
        <f>_xlfn.CONCAT(MONTH('Rates Database'!C700),"-",'Rates Database'!B700,"-",'Rates Database'!E700,"-",'Rates Database'!G700,"-",'Rates Database'!J700)</f>
        <v>11-2023-Eversource_WMA-Residential-Grid Modernization Factor (GMF)</v>
      </c>
      <c r="D701" s="2">
        <f t="shared" si="10"/>
        <v>1</v>
      </c>
    </row>
    <row r="702" spans="2:4" ht="13.8" x14ac:dyDescent="0.2">
      <c r="B702" s="18">
        <v>699</v>
      </c>
      <c r="C702" s="2" t="str">
        <f>_xlfn.CONCAT(MONTH('Rates Database'!C701),"-",'Rates Database'!B701,"-",'Rates Database'!E701,"-",'Rates Database'!G701,"-",'Rates Database'!J701)</f>
        <v>10-2023-Eversource_WMA-Residential-Grid Modernization Factor (GMF)</v>
      </c>
      <c r="D702" s="2">
        <f t="shared" si="10"/>
        <v>1</v>
      </c>
    </row>
    <row r="703" spans="2:4" ht="13.8" x14ac:dyDescent="0.2">
      <c r="B703" s="18">
        <v>700</v>
      </c>
      <c r="C703" s="2" t="str">
        <f>_xlfn.CONCAT(MONTH('Rates Database'!C702),"-",'Rates Database'!B702,"-",'Rates Database'!E702,"-",'Rates Database'!G702,"-",'Rates Database'!J702)</f>
        <v>9-2023-Eversource_WMA-Residential-Grid Modernization Factor (GMF)</v>
      </c>
      <c r="D703" s="2">
        <f t="shared" si="10"/>
        <v>1</v>
      </c>
    </row>
    <row r="704" spans="2:4" ht="13.8" x14ac:dyDescent="0.2">
      <c r="B704" s="18">
        <v>701</v>
      </c>
      <c r="C704" s="2" t="str">
        <f>_xlfn.CONCAT(MONTH('Rates Database'!C703),"-",'Rates Database'!B703,"-",'Rates Database'!E703,"-",'Rates Database'!G703,"-",'Rates Database'!J703)</f>
        <v>8-2023-Eversource_WMA-Residential-Grid Modernization Factor (GMF)</v>
      </c>
      <c r="D704" s="2">
        <f t="shared" si="10"/>
        <v>1</v>
      </c>
    </row>
    <row r="705" spans="2:4" ht="13.8" x14ac:dyDescent="0.2">
      <c r="B705" s="18">
        <v>702</v>
      </c>
      <c r="C705" s="2" t="str">
        <f>_xlfn.CONCAT(MONTH('Rates Database'!C704),"-",'Rates Database'!B704,"-",'Rates Database'!E704,"-",'Rates Database'!G704,"-",'Rates Database'!J704)</f>
        <v>7-2023-Eversource_WMA-Residential-Grid Modernization Factor (GMF)</v>
      </c>
      <c r="D705" s="2">
        <f t="shared" si="10"/>
        <v>1</v>
      </c>
    </row>
    <row r="706" spans="2:4" ht="13.8" x14ac:dyDescent="0.2">
      <c r="B706" s="18">
        <v>703</v>
      </c>
      <c r="C706" s="2" t="str">
        <f>_xlfn.CONCAT(MONTH('Rates Database'!C705),"-",'Rates Database'!B705,"-",'Rates Database'!E705,"-",'Rates Database'!G705,"-",'Rates Database'!J705)</f>
        <v>6-2023-Eversource_WMA-Residential-Grid Modernization Factor (GMF)</v>
      </c>
      <c r="D706" s="2">
        <f t="shared" si="10"/>
        <v>1</v>
      </c>
    </row>
    <row r="707" spans="2:4" ht="13.8" x14ac:dyDescent="0.2">
      <c r="B707" s="18">
        <v>704</v>
      </c>
      <c r="C707" s="2" t="str">
        <f>_xlfn.CONCAT(MONTH('Rates Database'!C706),"-",'Rates Database'!B706,"-",'Rates Database'!E706,"-",'Rates Database'!G706,"-",'Rates Database'!J706)</f>
        <v>5-2023-Eversource_WMA-Residential-Grid Modernization Factor (GMF)</v>
      </c>
      <c r="D707" s="2">
        <f t="shared" si="10"/>
        <v>1</v>
      </c>
    </row>
    <row r="708" spans="2:4" ht="13.8" x14ac:dyDescent="0.2">
      <c r="B708" s="18">
        <v>705</v>
      </c>
      <c r="C708" s="2" t="str">
        <f>_xlfn.CONCAT(MONTH('Rates Database'!C707),"-",'Rates Database'!B707,"-",'Rates Database'!E707,"-",'Rates Database'!G707,"-",'Rates Database'!J707)</f>
        <v>4-2023-Eversource_WMA-Residential-Grid Modernization Factor (GMF)</v>
      </c>
      <c r="D708" s="2">
        <f t="shared" si="10"/>
        <v>1</v>
      </c>
    </row>
    <row r="709" spans="2:4" ht="13.8" x14ac:dyDescent="0.2">
      <c r="B709" s="18">
        <v>706</v>
      </c>
      <c r="C709" s="2" t="str">
        <f>_xlfn.CONCAT(MONTH('Rates Database'!C708),"-",'Rates Database'!B708,"-",'Rates Database'!E708,"-",'Rates Database'!G708,"-",'Rates Database'!J708)</f>
        <v>3-2023-Eversource_WMA-Residential-Grid Modernization Factor (GMF)</v>
      </c>
      <c r="D709" s="2">
        <f t="shared" ref="D709:D772" si="11">COUNTIF($C$4:$C$10092,C709)</f>
        <v>1</v>
      </c>
    </row>
    <row r="710" spans="2:4" ht="13.8" x14ac:dyDescent="0.2">
      <c r="B710" s="18">
        <v>707</v>
      </c>
      <c r="C710" s="2" t="str">
        <f>_xlfn.CONCAT(MONTH('Rates Database'!C709),"-",'Rates Database'!B709,"-",'Rates Database'!E709,"-",'Rates Database'!G709,"-",'Rates Database'!J709)</f>
        <v>2-2023-Eversource_WMA-Residential-Grid Modernization Factor (GMF)</v>
      </c>
      <c r="D710" s="2">
        <f t="shared" si="11"/>
        <v>1</v>
      </c>
    </row>
    <row r="711" spans="2:4" ht="13.8" x14ac:dyDescent="0.2">
      <c r="B711" s="18">
        <v>708</v>
      </c>
      <c r="C711" s="2" t="str">
        <f>_xlfn.CONCAT(MONTH('Rates Database'!C710),"-",'Rates Database'!B710,"-",'Rates Database'!E710,"-",'Rates Database'!G710,"-",'Rates Database'!J710)</f>
        <v>1-2023-Eversource_WMA-Residential-Grid Modernization Factor (GMF)</v>
      </c>
      <c r="D711" s="2">
        <f t="shared" si="11"/>
        <v>1</v>
      </c>
    </row>
    <row r="712" spans="2:4" ht="13.8" x14ac:dyDescent="0.2">
      <c r="B712" s="18">
        <v>709</v>
      </c>
      <c r="C712" s="2" t="str">
        <f>_xlfn.CONCAT(MONTH('Rates Database'!C711),"-",'Rates Database'!B711,"-",'Rates Database'!E711,"-",'Rates Database'!G711,"-",'Rates Database'!J711)</f>
        <v>12-2022-Eversource_WMA-Residential-Grid Modernization Factor (GMF)</v>
      </c>
      <c r="D712" s="2">
        <f t="shared" si="11"/>
        <v>1</v>
      </c>
    </row>
    <row r="713" spans="2:4" ht="13.8" x14ac:dyDescent="0.2">
      <c r="B713" s="18">
        <v>710</v>
      </c>
      <c r="C713" s="2" t="str">
        <f>_xlfn.CONCAT(MONTH('Rates Database'!C712),"-",'Rates Database'!B712,"-",'Rates Database'!E712,"-",'Rates Database'!G712,"-",'Rates Database'!J712)</f>
        <v>11-2022-Eversource_WMA-Residential-Grid Modernization Factor (GMF)</v>
      </c>
      <c r="D713" s="2">
        <f t="shared" si="11"/>
        <v>1</v>
      </c>
    </row>
    <row r="714" spans="2:4" ht="13.8" x14ac:dyDescent="0.2">
      <c r="B714" s="18">
        <v>711</v>
      </c>
      <c r="C714" s="2" t="str">
        <f>_xlfn.CONCAT(MONTH('Rates Database'!C713),"-",'Rates Database'!B713,"-",'Rates Database'!E713,"-",'Rates Database'!G713,"-",'Rates Database'!J713)</f>
        <v>10-2022-Eversource_WMA-Residential-Grid Modernization Factor (GMF)</v>
      </c>
      <c r="D714" s="2">
        <f t="shared" si="11"/>
        <v>1</v>
      </c>
    </row>
    <row r="715" spans="2:4" ht="13.8" x14ac:dyDescent="0.2">
      <c r="B715" s="18">
        <v>712</v>
      </c>
      <c r="C715" s="2" t="str">
        <f>_xlfn.CONCAT(MONTH('Rates Database'!C714),"-",'Rates Database'!B714,"-",'Rates Database'!E714,"-",'Rates Database'!G714,"-",'Rates Database'!J714)</f>
        <v>9-2022-Eversource_WMA-Residential-Grid Modernization Factor (GMF)</v>
      </c>
      <c r="D715" s="2">
        <f t="shared" si="11"/>
        <v>1</v>
      </c>
    </row>
    <row r="716" spans="2:4" ht="13.8" x14ac:dyDescent="0.2">
      <c r="B716" s="18">
        <v>713</v>
      </c>
      <c r="C716" s="2" t="str">
        <f>_xlfn.CONCAT(MONTH('Rates Database'!C715),"-",'Rates Database'!B715,"-",'Rates Database'!E715,"-",'Rates Database'!G715,"-",'Rates Database'!J715)</f>
        <v>8-2022-Eversource_WMA-Residential-Grid Modernization Factor (GMF)</v>
      </c>
      <c r="D716" s="2">
        <f t="shared" si="11"/>
        <v>1</v>
      </c>
    </row>
    <row r="717" spans="2:4" ht="13.8" x14ac:dyDescent="0.2">
      <c r="B717" s="18">
        <v>714</v>
      </c>
      <c r="C717" s="2" t="str">
        <f>_xlfn.CONCAT(MONTH('Rates Database'!C716),"-",'Rates Database'!B716,"-",'Rates Database'!E716,"-",'Rates Database'!G716,"-",'Rates Database'!J716)</f>
        <v>7-2022-Eversource_WMA-Residential-Grid Modernization Factor (GMF)</v>
      </c>
      <c r="D717" s="2">
        <f t="shared" si="11"/>
        <v>1</v>
      </c>
    </row>
    <row r="718" spans="2:4" ht="13.8" x14ac:dyDescent="0.2">
      <c r="B718" s="18">
        <v>715</v>
      </c>
      <c r="C718" s="2" t="str">
        <f>_xlfn.CONCAT(MONTH('Rates Database'!C717),"-",'Rates Database'!B717,"-",'Rates Database'!E717,"-",'Rates Database'!G717,"-",'Rates Database'!J717)</f>
        <v>6-2022-Eversource_WMA-Residential-Grid Modernization Factor (GMF)</v>
      </c>
      <c r="D718" s="2">
        <f t="shared" si="11"/>
        <v>1</v>
      </c>
    </row>
    <row r="719" spans="2:4" ht="13.8" x14ac:dyDescent="0.2">
      <c r="B719" s="18">
        <v>716</v>
      </c>
      <c r="C719" s="2" t="str">
        <f>_xlfn.CONCAT(MONTH('Rates Database'!C718),"-",'Rates Database'!B718,"-",'Rates Database'!E718,"-",'Rates Database'!G718,"-",'Rates Database'!J718)</f>
        <v>5-2022-Eversource_WMA-Residential-Grid Modernization Factor (GMF)</v>
      </c>
      <c r="D719" s="2">
        <f t="shared" si="11"/>
        <v>1</v>
      </c>
    </row>
    <row r="720" spans="2:4" ht="13.8" x14ac:dyDescent="0.2">
      <c r="B720" s="18">
        <v>717</v>
      </c>
      <c r="C720" s="2" t="str">
        <f>_xlfn.CONCAT(MONTH('Rates Database'!C719),"-",'Rates Database'!B719,"-",'Rates Database'!E719,"-",'Rates Database'!G719,"-",'Rates Database'!J719)</f>
        <v>4-2022-Eversource_WMA-Residential-Grid Modernization Factor (GMF)</v>
      </c>
      <c r="D720" s="2">
        <f t="shared" si="11"/>
        <v>1</v>
      </c>
    </row>
    <row r="721" spans="2:4" ht="13.8" x14ac:dyDescent="0.2">
      <c r="B721" s="18">
        <v>718</v>
      </c>
      <c r="C721" s="2" t="str">
        <f>_xlfn.CONCAT(MONTH('Rates Database'!C720),"-",'Rates Database'!B720,"-",'Rates Database'!E720,"-",'Rates Database'!G720,"-",'Rates Database'!J720)</f>
        <v>3-2022-Eversource_WMA-Residential-Grid Modernization Factor (GMF)</v>
      </c>
      <c r="D721" s="2">
        <f t="shared" si="11"/>
        <v>1</v>
      </c>
    </row>
    <row r="722" spans="2:4" ht="13.8" x14ac:dyDescent="0.2">
      <c r="B722" s="18">
        <v>719</v>
      </c>
      <c r="C722" s="2" t="str">
        <f>_xlfn.CONCAT(MONTH('Rates Database'!C721),"-",'Rates Database'!B721,"-",'Rates Database'!E721,"-",'Rates Database'!G721,"-",'Rates Database'!J721)</f>
        <v>2-2022-Eversource_WMA-Residential-Grid Modernization Factor (GMF)</v>
      </c>
      <c r="D722" s="2">
        <f t="shared" si="11"/>
        <v>1</v>
      </c>
    </row>
    <row r="723" spans="2:4" ht="13.8" x14ac:dyDescent="0.2">
      <c r="B723" s="18">
        <v>720</v>
      </c>
      <c r="C723" s="2" t="str">
        <f>_xlfn.CONCAT(MONTH('Rates Database'!C722),"-",'Rates Database'!B722,"-",'Rates Database'!E722,"-",'Rates Database'!G722,"-",'Rates Database'!J722)</f>
        <v>1-2022-Eversource_WMA-Residential-Grid Modernization Factor (GMF)</v>
      </c>
      <c r="D723" s="2">
        <f t="shared" si="11"/>
        <v>1</v>
      </c>
    </row>
    <row r="724" spans="2:4" ht="13.8" x14ac:dyDescent="0.2">
      <c r="B724" s="18">
        <v>721</v>
      </c>
      <c r="C724" s="2" t="str">
        <f>_xlfn.CONCAT(MONTH('Rates Database'!C723),"-",'Rates Database'!B723,"-",'Rates Database'!E723,"-",'Rates Database'!G723,"-",'Rates Database'!J723)</f>
        <v>12-2021-Eversource_WMA-Residential-Grid Modernization Factor (GMF)</v>
      </c>
      <c r="D724" s="2">
        <f t="shared" si="11"/>
        <v>1</v>
      </c>
    </row>
    <row r="725" spans="2:4" ht="13.8" x14ac:dyDescent="0.2">
      <c r="B725" s="18">
        <v>722</v>
      </c>
      <c r="C725" s="2" t="str">
        <f>_xlfn.CONCAT(MONTH('Rates Database'!C724),"-",'Rates Database'!B724,"-",'Rates Database'!E724,"-",'Rates Database'!G724,"-",'Rates Database'!J724)</f>
        <v>11-2021-Eversource_WMA-Residential-Grid Modernization Factor (GMF)</v>
      </c>
      <c r="D725" s="2">
        <f t="shared" si="11"/>
        <v>1</v>
      </c>
    </row>
    <row r="726" spans="2:4" ht="13.8" x14ac:dyDescent="0.2">
      <c r="B726" s="18">
        <v>723</v>
      </c>
      <c r="C726" s="2" t="str">
        <f>_xlfn.CONCAT(MONTH('Rates Database'!C725),"-",'Rates Database'!B725,"-",'Rates Database'!E725,"-",'Rates Database'!G725,"-",'Rates Database'!J725)</f>
        <v>10-2021-Eversource_WMA-Residential-Grid Modernization Factor (GMF)</v>
      </c>
      <c r="D726" s="2">
        <f t="shared" si="11"/>
        <v>1</v>
      </c>
    </row>
    <row r="727" spans="2:4" ht="13.8" x14ac:dyDescent="0.2">
      <c r="B727" s="18">
        <v>724</v>
      </c>
      <c r="C727" s="2" t="str">
        <f>_xlfn.CONCAT(MONTH('Rates Database'!C726),"-",'Rates Database'!B726,"-",'Rates Database'!E726,"-",'Rates Database'!G726,"-",'Rates Database'!J726)</f>
        <v>9-2021-Eversource_WMA-Residential-Grid Modernization Factor (GMF)</v>
      </c>
      <c r="D727" s="2">
        <f t="shared" si="11"/>
        <v>1</v>
      </c>
    </row>
    <row r="728" spans="2:4" ht="13.8" x14ac:dyDescent="0.2">
      <c r="B728" s="18">
        <v>725</v>
      </c>
      <c r="C728" s="2" t="str">
        <f>_xlfn.CONCAT(MONTH('Rates Database'!C727),"-",'Rates Database'!B727,"-",'Rates Database'!E727,"-",'Rates Database'!G727,"-",'Rates Database'!J727)</f>
        <v>8-2021-Eversource_WMA-Residential-Grid Modernization Factor (GMF)</v>
      </c>
      <c r="D728" s="2">
        <f t="shared" si="11"/>
        <v>1</v>
      </c>
    </row>
    <row r="729" spans="2:4" ht="13.8" x14ac:dyDescent="0.2">
      <c r="B729" s="18">
        <v>726</v>
      </c>
      <c r="C729" s="2" t="str">
        <f>_xlfn.CONCAT(MONTH('Rates Database'!C728),"-",'Rates Database'!B728,"-",'Rates Database'!E728,"-",'Rates Database'!G728,"-",'Rates Database'!J728)</f>
        <v>7-2021-Eversource_WMA-Residential-Grid Modernization Factor (GMF)</v>
      </c>
      <c r="D729" s="2">
        <f t="shared" si="11"/>
        <v>1</v>
      </c>
    </row>
    <row r="730" spans="2:4" ht="13.8" x14ac:dyDescent="0.2">
      <c r="B730" s="18">
        <v>727</v>
      </c>
      <c r="C730" s="2" t="str">
        <f>_xlfn.CONCAT(MONTH('Rates Database'!C729),"-",'Rates Database'!B729,"-",'Rates Database'!E729,"-",'Rates Database'!G729,"-",'Rates Database'!J729)</f>
        <v>6-2021-Eversource_WMA-Residential-Grid Modernization Factor (GMF)</v>
      </c>
      <c r="D730" s="2">
        <f t="shared" si="11"/>
        <v>1</v>
      </c>
    </row>
    <row r="731" spans="2:4" ht="13.8" x14ac:dyDescent="0.2">
      <c r="B731" s="18">
        <v>728</v>
      </c>
      <c r="C731" s="2" t="str">
        <f>_xlfn.CONCAT(MONTH('Rates Database'!C730),"-",'Rates Database'!B730,"-",'Rates Database'!E730,"-",'Rates Database'!G730,"-",'Rates Database'!J730)</f>
        <v>5-2021-Eversource_WMA-Residential-Grid Modernization Factor (GMF)</v>
      </c>
      <c r="D731" s="2">
        <f t="shared" si="11"/>
        <v>1</v>
      </c>
    </row>
    <row r="732" spans="2:4" ht="13.8" x14ac:dyDescent="0.2">
      <c r="B732" s="18">
        <v>729</v>
      </c>
      <c r="C732" s="2" t="str">
        <f>_xlfn.CONCAT(MONTH('Rates Database'!C731),"-",'Rates Database'!B731,"-",'Rates Database'!E731,"-",'Rates Database'!G731,"-",'Rates Database'!J731)</f>
        <v>4-2021-Eversource_WMA-Residential-Grid Modernization Factor (GMF)</v>
      </c>
      <c r="D732" s="2">
        <f t="shared" si="11"/>
        <v>1</v>
      </c>
    </row>
    <row r="733" spans="2:4" ht="13.8" x14ac:dyDescent="0.2">
      <c r="B733" s="18">
        <v>730</v>
      </c>
      <c r="C733" s="2" t="str">
        <f>_xlfn.CONCAT(MONTH('Rates Database'!C732),"-",'Rates Database'!B732,"-",'Rates Database'!E732,"-",'Rates Database'!G732,"-",'Rates Database'!J732)</f>
        <v>3-2021-Eversource_WMA-Residential-Grid Modernization Factor (GMF)</v>
      </c>
      <c r="D733" s="2">
        <f t="shared" si="11"/>
        <v>1</v>
      </c>
    </row>
    <row r="734" spans="2:4" ht="13.8" x14ac:dyDescent="0.2">
      <c r="B734" s="18">
        <v>731</v>
      </c>
      <c r="C734" s="2" t="str">
        <f>_xlfn.CONCAT(MONTH('Rates Database'!C733),"-",'Rates Database'!B733,"-",'Rates Database'!E733,"-",'Rates Database'!G733,"-",'Rates Database'!J733)</f>
        <v>2-2021-Eversource_WMA-Residential-Grid Modernization Factor (GMF)</v>
      </c>
      <c r="D734" s="2">
        <f t="shared" si="11"/>
        <v>1</v>
      </c>
    </row>
    <row r="735" spans="2:4" ht="13.8" x14ac:dyDescent="0.2">
      <c r="B735" s="18">
        <v>732</v>
      </c>
      <c r="C735" s="2" t="str">
        <f>_xlfn.CONCAT(MONTH('Rates Database'!C734),"-",'Rates Database'!B734,"-",'Rates Database'!E734,"-",'Rates Database'!G734,"-",'Rates Database'!J734)</f>
        <v>1-2021-Eversource_WMA-Residential-Grid Modernization Factor (GMF)</v>
      </c>
      <c r="D735" s="2">
        <f t="shared" si="11"/>
        <v>1</v>
      </c>
    </row>
    <row r="736" spans="2:4" ht="13.8" x14ac:dyDescent="0.2">
      <c r="B736" s="18">
        <v>733</v>
      </c>
      <c r="C736" s="2" t="str">
        <f>_xlfn.CONCAT(MONTH('Rates Database'!C735),"-",'Rates Database'!B735,"-",'Rates Database'!E735,"-",'Rates Database'!G735,"-",'Rates Database'!J735)</f>
        <v>12-2020-Eversource_WMA-Residential-Grid Modernization Factor (GMF)</v>
      </c>
      <c r="D736" s="2">
        <f t="shared" si="11"/>
        <v>1</v>
      </c>
    </row>
    <row r="737" spans="2:4" ht="13.8" x14ac:dyDescent="0.2">
      <c r="B737" s="18">
        <v>734</v>
      </c>
      <c r="C737" s="2" t="str">
        <f>_xlfn.CONCAT(MONTH('Rates Database'!C736),"-",'Rates Database'!B736,"-",'Rates Database'!E736,"-",'Rates Database'!G736,"-",'Rates Database'!J736)</f>
        <v>11-2020-Eversource_WMA-Residential-Grid Modernization Factor (GMF)</v>
      </c>
      <c r="D737" s="2">
        <f t="shared" si="11"/>
        <v>1</v>
      </c>
    </row>
    <row r="738" spans="2:4" ht="13.8" x14ac:dyDescent="0.2">
      <c r="B738" s="18">
        <v>735</v>
      </c>
      <c r="C738" s="2" t="str">
        <f>_xlfn.CONCAT(MONTH('Rates Database'!C737),"-",'Rates Database'!B737,"-",'Rates Database'!E737,"-",'Rates Database'!G737,"-",'Rates Database'!J737)</f>
        <v>10-2020-Eversource_WMA-Residential-Grid Modernization Factor (GMF)</v>
      </c>
      <c r="D738" s="2">
        <f t="shared" si="11"/>
        <v>1</v>
      </c>
    </row>
    <row r="739" spans="2:4" ht="13.8" x14ac:dyDescent="0.2">
      <c r="B739" s="18">
        <v>736</v>
      </c>
      <c r="C739" s="2" t="str">
        <f>_xlfn.CONCAT(MONTH('Rates Database'!C738),"-",'Rates Database'!B738,"-",'Rates Database'!E738,"-",'Rates Database'!G738,"-",'Rates Database'!J738)</f>
        <v>9-2020-Eversource_WMA-Residential-Grid Modernization Factor (GMF)</v>
      </c>
      <c r="D739" s="2">
        <f t="shared" si="11"/>
        <v>1</v>
      </c>
    </row>
    <row r="740" spans="2:4" ht="13.8" x14ac:dyDescent="0.2">
      <c r="B740" s="18">
        <v>737</v>
      </c>
      <c r="C740" s="2" t="str">
        <f>_xlfn.CONCAT(MONTH('Rates Database'!C739),"-",'Rates Database'!B739,"-",'Rates Database'!E739,"-",'Rates Database'!G739,"-",'Rates Database'!J739)</f>
        <v>8-2020-Eversource_WMA-Residential-Grid Modernization Factor (GMF)</v>
      </c>
      <c r="D740" s="2">
        <f t="shared" si="11"/>
        <v>1</v>
      </c>
    </row>
    <row r="741" spans="2:4" ht="13.8" x14ac:dyDescent="0.2">
      <c r="B741" s="18">
        <v>738</v>
      </c>
      <c r="C741" s="2" t="str">
        <f>_xlfn.CONCAT(MONTH('Rates Database'!C740),"-",'Rates Database'!B740,"-",'Rates Database'!E740,"-",'Rates Database'!G740,"-",'Rates Database'!J740)</f>
        <v>7-2020-Eversource_WMA-Residential-Grid Modernization Factor (GMF)</v>
      </c>
      <c r="D741" s="2">
        <f t="shared" si="11"/>
        <v>1</v>
      </c>
    </row>
    <row r="742" spans="2:4" ht="13.8" x14ac:dyDescent="0.2">
      <c r="B742" s="18">
        <v>739</v>
      </c>
      <c r="C742" s="2" t="str">
        <f>_xlfn.CONCAT(MONTH('Rates Database'!C741),"-",'Rates Database'!B741,"-",'Rates Database'!E741,"-",'Rates Database'!G741,"-",'Rates Database'!J741)</f>
        <v>6-2020-Eversource_WMA-Residential-Grid Modernization Factor (GMF)</v>
      </c>
      <c r="D742" s="2">
        <f t="shared" si="11"/>
        <v>1</v>
      </c>
    </row>
    <row r="743" spans="2:4" ht="13.8" x14ac:dyDescent="0.2">
      <c r="B743" s="18">
        <v>740</v>
      </c>
      <c r="C743" s="2" t="str">
        <f>_xlfn.CONCAT(MONTH('Rates Database'!C742),"-",'Rates Database'!B742,"-",'Rates Database'!E742,"-",'Rates Database'!G742,"-",'Rates Database'!J742)</f>
        <v>5-2020-Eversource_WMA-Residential-Grid Modernization Factor (GMF)</v>
      </c>
      <c r="D743" s="2">
        <f t="shared" si="11"/>
        <v>1</v>
      </c>
    </row>
    <row r="744" spans="2:4" ht="13.8" x14ac:dyDescent="0.2">
      <c r="B744" s="18">
        <v>741</v>
      </c>
      <c r="C744" s="2" t="str">
        <f>_xlfn.CONCAT(MONTH('Rates Database'!C743),"-",'Rates Database'!B743,"-",'Rates Database'!E743,"-",'Rates Database'!G743,"-",'Rates Database'!J743)</f>
        <v>4-2020-Eversource_WMA-Residential-Grid Modernization Factor (GMF)</v>
      </c>
      <c r="D744" s="2">
        <f t="shared" si="11"/>
        <v>1</v>
      </c>
    </row>
    <row r="745" spans="2:4" ht="13.8" x14ac:dyDescent="0.2">
      <c r="B745" s="18">
        <v>742</v>
      </c>
      <c r="C745" s="2" t="str">
        <f>_xlfn.CONCAT(MONTH('Rates Database'!C744),"-",'Rates Database'!B744,"-",'Rates Database'!E744,"-",'Rates Database'!G744,"-",'Rates Database'!J744)</f>
        <v>3-2020-Eversource_WMA-Residential-Grid Modernization Factor (GMF)</v>
      </c>
      <c r="D745" s="2">
        <f t="shared" si="11"/>
        <v>1</v>
      </c>
    </row>
    <row r="746" spans="2:4" ht="13.8" x14ac:dyDescent="0.2">
      <c r="B746" s="18">
        <v>743</v>
      </c>
      <c r="C746" s="2" t="str">
        <f>_xlfn.CONCAT(MONTH('Rates Database'!C745),"-",'Rates Database'!B745,"-",'Rates Database'!E745,"-",'Rates Database'!G745,"-",'Rates Database'!J745)</f>
        <v>2-2020-Eversource_WMA-Residential-Grid Modernization Factor (GMF)</v>
      </c>
      <c r="D746" s="2">
        <f t="shared" si="11"/>
        <v>1</v>
      </c>
    </row>
    <row r="747" spans="2:4" ht="13.8" x14ac:dyDescent="0.2">
      <c r="B747" s="18">
        <v>744</v>
      </c>
      <c r="C747" s="2" t="str">
        <f>_xlfn.CONCAT(MONTH('Rates Database'!C746),"-",'Rates Database'!B746,"-",'Rates Database'!E746,"-",'Rates Database'!G746,"-",'Rates Database'!J746)</f>
        <v>1-2020-Eversource_WMA-Residential-Grid Modernization Factor (GMF)</v>
      </c>
      <c r="D747" s="2">
        <f t="shared" si="11"/>
        <v>1</v>
      </c>
    </row>
    <row r="748" spans="2:4" ht="13.8" x14ac:dyDescent="0.2">
      <c r="B748" s="18">
        <v>745</v>
      </c>
      <c r="C748" s="2" t="str">
        <f>_xlfn.CONCAT(MONTH('Rates Database'!C747),"-",'Rates Database'!B747,"-",'Rates Database'!E747,"-",'Rates Database'!G747,"-",'Rates Database'!J747)</f>
        <v>12-2019-Eversource_WMA-Residential-Grid Modernization Factor (GMF)</v>
      </c>
      <c r="D748" s="2">
        <f t="shared" si="11"/>
        <v>1</v>
      </c>
    </row>
    <row r="749" spans="2:4" ht="13.8" x14ac:dyDescent="0.2">
      <c r="B749" s="18">
        <v>746</v>
      </c>
      <c r="C749" s="2" t="str">
        <f>_xlfn.CONCAT(MONTH('Rates Database'!C748),"-",'Rates Database'!B748,"-",'Rates Database'!E748,"-",'Rates Database'!G748,"-",'Rates Database'!J748)</f>
        <v>11-2019-Eversource_WMA-Residential-Grid Modernization Factor (GMF)</v>
      </c>
      <c r="D749" s="2">
        <f t="shared" si="11"/>
        <v>1</v>
      </c>
    </row>
    <row r="750" spans="2:4" ht="13.8" x14ac:dyDescent="0.2">
      <c r="B750" s="18">
        <v>747</v>
      </c>
      <c r="C750" s="2" t="str">
        <f>_xlfn.CONCAT(MONTH('Rates Database'!C749),"-",'Rates Database'!B749,"-",'Rates Database'!E749,"-",'Rates Database'!G749,"-",'Rates Database'!J749)</f>
        <v>10-2019-Eversource_WMA-Residential-Grid Modernization Factor (GMF)</v>
      </c>
      <c r="D750" s="2">
        <f t="shared" si="11"/>
        <v>1</v>
      </c>
    </row>
    <row r="751" spans="2:4" ht="13.8" x14ac:dyDescent="0.2">
      <c r="B751" s="18">
        <v>748</v>
      </c>
      <c r="C751" s="2" t="str">
        <f>_xlfn.CONCAT(MONTH('Rates Database'!C750),"-",'Rates Database'!B750,"-",'Rates Database'!E750,"-",'Rates Database'!G750,"-",'Rates Database'!J750)</f>
        <v>9-2019-Eversource_WMA-Residential-Grid Modernization Factor (GMF)</v>
      </c>
      <c r="D751" s="2">
        <f t="shared" si="11"/>
        <v>1</v>
      </c>
    </row>
    <row r="752" spans="2:4" ht="13.8" x14ac:dyDescent="0.2">
      <c r="B752" s="18">
        <v>749</v>
      </c>
      <c r="C752" s="2" t="str">
        <f>_xlfn.CONCAT(MONTH('Rates Database'!C751),"-",'Rates Database'!B751,"-",'Rates Database'!E751,"-",'Rates Database'!G751,"-",'Rates Database'!J751)</f>
        <v>8-2019-Eversource_WMA-Residential-Grid Modernization Factor (GMF)</v>
      </c>
      <c r="D752" s="2">
        <f t="shared" si="11"/>
        <v>1</v>
      </c>
    </row>
    <row r="753" spans="2:4" ht="13.8" x14ac:dyDescent="0.2">
      <c r="B753" s="18">
        <v>750</v>
      </c>
      <c r="C753" s="2" t="str">
        <f>_xlfn.CONCAT(MONTH('Rates Database'!C752),"-",'Rates Database'!B752,"-",'Rates Database'!E752,"-",'Rates Database'!G752,"-",'Rates Database'!J752)</f>
        <v>7-2019-Eversource_WMA-Residential-Grid Modernization Factor (GMF)</v>
      </c>
      <c r="D753" s="2">
        <f t="shared" si="11"/>
        <v>1</v>
      </c>
    </row>
    <row r="754" spans="2:4" ht="13.8" x14ac:dyDescent="0.2">
      <c r="B754" s="18">
        <v>751</v>
      </c>
      <c r="C754" s="2" t="str">
        <f>_xlfn.CONCAT(MONTH('Rates Database'!C753),"-",'Rates Database'!B753,"-",'Rates Database'!E753,"-",'Rates Database'!G753,"-",'Rates Database'!J753)</f>
        <v>6-2019-Eversource_WMA-Residential-Grid Modernization Factor (GMF)</v>
      </c>
      <c r="D754" s="2">
        <f t="shared" si="11"/>
        <v>1</v>
      </c>
    </row>
    <row r="755" spans="2:4" ht="13.8" x14ac:dyDescent="0.2">
      <c r="B755" s="18">
        <v>752</v>
      </c>
      <c r="C755" s="2" t="str">
        <f>_xlfn.CONCAT(MONTH('Rates Database'!C754),"-",'Rates Database'!B754,"-",'Rates Database'!E754,"-",'Rates Database'!G754,"-",'Rates Database'!J754)</f>
        <v>5-2019-Eversource_WMA-Residential-Grid Modernization Factor (GMF)</v>
      </c>
      <c r="D755" s="2">
        <f t="shared" si="11"/>
        <v>1</v>
      </c>
    </row>
    <row r="756" spans="2:4" ht="13.8" x14ac:dyDescent="0.2">
      <c r="B756" s="18">
        <v>753</v>
      </c>
      <c r="C756" s="2" t="str">
        <f>_xlfn.CONCAT(MONTH('Rates Database'!C755),"-",'Rates Database'!B755,"-",'Rates Database'!E755,"-",'Rates Database'!G755,"-",'Rates Database'!J755)</f>
        <v>4-2019-Eversource_WMA-Residential-Grid Modernization Factor (GMF)</v>
      </c>
      <c r="D756" s="2">
        <f t="shared" si="11"/>
        <v>1</v>
      </c>
    </row>
    <row r="757" spans="2:4" ht="13.8" x14ac:dyDescent="0.2">
      <c r="B757" s="18">
        <v>754</v>
      </c>
      <c r="C757" s="2" t="str">
        <f>_xlfn.CONCAT(MONTH('Rates Database'!C756),"-",'Rates Database'!B756,"-",'Rates Database'!E756,"-",'Rates Database'!G756,"-",'Rates Database'!J756)</f>
        <v>3-2019-Eversource_WMA-Residential-Grid Modernization Factor (GMF)</v>
      </c>
      <c r="D757" s="2">
        <f t="shared" si="11"/>
        <v>1</v>
      </c>
    </row>
    <row r="758" spans="2:4" ht="13.8" x14ac:dyDescent="0.2">
      <c r="B758" s="18">
        <v>755</v>
      </c>
      <c r="C758" s="2" t="str">
        <f>_xlfn.CONCAT(MONTH('Rates Database'!C757),"-",'Rates Database'!B757,"-",'Rates Database'!E757,"-",'Rates Database'!G757,"-",'Rates Database'!J757)</f>
        <v>2-2019-Eversource_WMA-Residential-Grid Modernization Factor (GMF)</v>
      </c>
      <c r="D758" s="2">
        <f t="shared" si="11"/>
        <v>1</v>
      </c>
    </row>
    <row r="759" spans="2:4" ht="13.8" x14ac:dyDescent="0.2">
      <c r="B759" s="18">
        <v>756</v>
      </c>
      <c r="C759" s="2" t="str">
        <f>_xlfn.CONCAT(MONTH('Rates Database'!C758),"-",'Rates Database'!B758,"-",'Rates Database'!E758,"-",'Rates Database'!G758,"-",'Rates Database'!J758)</f>
        <v>1-2019-Eversource_WMA-Residential-Grid Modernization Factor (GMF)</v>
      </c>
      <c r="D759" s="2">
        <f t="shared" si="11"/>
        <v>1</v>
      </c>
    </row>
    <row r="760" spans="2:4" ht="13.8" x14ac:dyDescent="0.2">
      <c r="B760" s="18">
        <v>757</v>
      </c>
      <c r="C760" s="2" t="str">
        <f>_xlfn.CONCAT(MONTH('Rates Database'!C759),"-",'Rates Database'!B759,"-",'Rates Database'!E759,"-",'Rates Database'!G759,"-",'Rates Database'!J759)</f>
        <v>3-2024-Eversource_WMA-Residential-Tax Act Credit Factor (TACF)</v>
      </c>
      <c r="D760" s="2">
        <f t="shared" si="11"/>
        <v>1</v>
      </c>
    </row>
    <row r="761" spans="2:4" ht="13.8" x14ac:dyDescent="0.2">
      <c r="B761" s="18">
        <v>758</v>
      </c>
      <c r="C761" s="2" t="str">
        <f>_xlfn.CONCAT(MONTH('Rates Database'!C760),"-",'Rates Database'!B760,"-",'Rates Database'!E760,"-",'Rates Database'!G760,"-",'Rates Database'!J760)</f>
        <v>2-2024-Eversource_WMA-Residential-Tax Act Credit Factor (TACF)</v>
      </c>
      <c r="D761" s="2">
        <f t="shared" si="11"/>
        <v>1</v>
      </c>
    </row>
    <row r="762" spans="2:4" ht="13.8" x14ac:dyDescent="0.2">
      <c r="B762" s="18">
        <v>759</v>
      </c>
      <c r="C762" s="2" t="str">
        <f>_xlfn.CONCAT(MONTH('Rates Database'!C761),"-",'Rates Database'!B761,"-",'Rates Database'!E761,"-",'Rates Database'!G761,"-",'Rates Database'!J761)</f>
        <v>1-2024-Eversource_WMA-Residential-Tax Act Credit Factor (TACF)</v>
      </c>
      <c r="D762" s="2">
        <f t="shared" si="11"/>
        <v>1</v>
      </c>
    </row>
    <row r="763" spans="2:4" ht="13.8" x14ac:dyDescent="0.2">
      <c r="B763" s="18">
        <v>760</v>
      </c>
      <c r="C763" s="2" t="str">
        <f>_xlfn.CONCAT(MONTH('Rates Database'!C762),"-",'Rates Database'!B762,"-",'Rates Database'!E762,"-",'Rates Database'!G762,"-",'Rates Database'!J762)</f>
        <v>12-2023-Eversource_WMA-Residential-Tax Act Credit Factor (TACF)</v>
      </c>
      <c r="D763" s="2">
        <f t="shared" si="11"/>
        <v>1</v>
      </c>
    </row>
    <row r="764" spans="2:4" ht="13.8" x14ac:dyDescent="0.2">
      <c r="B764" s="18">
        <v>761</v>
      </c>
      <c r="C764" s="2" t="str">
        <f>_xlfn.CONCAT(MONTH('Rates Database'!C763),"-",'Rates Database'!B763,"-",'Rates Database'!E763,"-",'Rates Database'!G763,"-",'Rates Database'!J763)</f>
        <v>11-2023-Eversource_WMA-Residential-Tax Act Credit Factor (TACF)</v>
      </c>
      <c r="D764" s="2">
        <f t="shared" si="11"/>
        <v>1</v>
      </c>
    </row>
    <row r="765" spans="2:4" ht="13.8" x14ac:dyDescent="0.2">
      <c r="B765" s="18">
        <v>762</v>
      </c>
      <c r="C765" s="2" t="str">
        <f>_xlfn.CONCAT(MONTH('Rates Database'!C764),"-",'Rates Database'!B764,"-",'Rates Database'!E764,"-",'Rates Database'!G764,"-",'Rates Database'!J764)</f>
        <v>10-2023-Eversource_WMA-Residential-Tax Act Credit Factor (TACF)</v>
      </c>
      <c r="D765" s="2">
        <f t="shared" si="11"/>
        <v>1</v>
      </c>
    </row>
    <row r="766" spans="2:4" ht="13.8" x14ac:dyDescent="0.2">
      <c r="B766" s="18">
        <v>763</v>
      </c>
      <c r="C766" s="2" t="str">
        <f>_xlfn.CONCAT(MONTH('Rates Database'!C765),"-",'Rates Database'!B765,"-",'Rates Database'!E765,"-",'Rates Database'!G765,"-",'Rates Database'!J765)</f>
        <v>9-2023-Eversource_WMA-Residential-Tax Act Credit Factor (TACF)</v>
      </c>
      <c r="D766" s="2">
        <f t="shared" si="11"/>
        <v>1</v>
      </c>
    </row>
    <row r="767" spans="2:4" ht="13.8" x14ac:dyDescent="0.2">
      <c r="B767" s="18">
        <v>764</v>
      </c>
      <c r="C767" s="2" t="str">
        <f>_xlfn.CONCAT(MONTH('Rates Database'!C766),"-",'Rates Database'!B766,"-",'Rates Database'!E766,"-",'Rates Database'!G766,"-",'Rates Database'!J766)</f>
        <v>8-2023-Eversource_WMA-Residential-Tax Act Credit Factor (TACF)</v>
      </c>
      <c r="D767" s="2">
        <f t="shared" si="11"/>
        <v>1</v>
      </c>
    </row>
    <row r="768" spans="2:4" ht="13.8" x14ac:dyDescent="0.2">
      <c r="B768" s="18">
        <v>765</v>
      </c>
      <c r="C768" s="2" t="str">
        <f>_xlfn.CONCAT(MONTH('Rates Database'!C767),"-",'Rates Database'!B767,"-",'Rates Database'!E767,"-",'Rates Database'!G767,"-",'Rates Database'!J767)</f>
        <v>7-2023-Eversource_WMA-Residential-Tax Act Credit Factor (TACF)</v>
      </c>
      <c r="D768" s="2">
        <f t="shared" si="11"/>
        <v>1</v>
      </c>
    </row>
    <row r="769" spans="2:4" ht="13.8" x14ac:dyDescent="0.2">
      <c r="B769" s="18">
        <v>766</v>
      </c>
      <c r="C769" s="2" t="str">
        <f>_xlfn.CONCAT(MONTH('Rates Database'!C768),"-",'Rates Database'!B768,"-",'Rates Database'!E768,"-",'Rates Database'!G768,"-",'Rates Database'!J768)</f>
        <v>6-2023-Eversource_WMA-Residential-Tax Act Credit Factor (TACF)</v>
      </c>
      <c r="D769" s="2">
        <f t="shared" si="11"/>
        <v>1</v>
      </c>
    </row>
    <row r="770" spans="2:4" ht="13.8" x14ac:dyDescent="0.2">
      <c r="B770" s="18">
        <v>767</v>
      </c>
      <c r="C770" s="2" t="str">
        <f>_xlfn.CONCAT(MONTH('Rates Database'!C769),"-",'Rates Database'!B769,"-",'Rates Database'!E769,"-",'Rates Database'!G769,"-",'Rates Database'!J769)</f>
        <v>5-2023-Eversource_WMA-Residential-Tax Act Credit Factor (TACF)</v>
      </c>
      <c r="D770" s="2">
        <f t="shared" si="11"/>
        <v>1</v>
      </c>
    </row>
    <row r="771" spans="2:4" ht="13.8" x14ac:dyDescent="0.2">
      <c r="B771" s="18">
        <v>768</v>
      </c>
      <c r="C771" s="2" t="str">
        <f>_xlfn.CONCAT(MONTH('Rates Database'!C770),"-",'Rates Database'!B770,"-",'Rates Database'!E770,"-",'Rates Database'!G770,"-",'Rates Database'!J770)</f>
        <v>4-2023-Eversource_WMA-Residential-Tax Act Credit Factor (TACF)</v>
      </c>
      <c r="D771" s="2">
        <f t="shared" si="11"/>
        <v>1</v>
      </c>
    </row>
    <row r="772" spans="2:4" ht="13.8" x14ac:dyDescent="0.2">
      <c r="B772" s="18">
        <v>769</v>
      </c>
      <c r="C772" s="2" t="str">
        <f>_xlfn.CONCAT(MONTH('Rates Database'!C771),"-",'Rates Database'!B771,"-",'Rates Database'!E771,"-",'Rates Database'!G771,"-",'Rates Database'!J771)</f>
        <v>3-2023-Eversource_WMA-Residential-Tax Act Credit Factor (TACF)</v>
      </c>
      <c r="D772" s="2">
        <f t="shared" si="11"/>
        <v>1</v>
      </c>
    </row>
    <row r="773" spans="2:4" ht="13.8" x14ac:dyDescent="0.2">
      <c r="B773" s="18">
        <v>770</v>
      </c>
      <c r="C773" s="2" t="str">
        <f>_xlfn.CONCAT(MONTH('Rates Database'!C772),"-",'Rates Database'!B772,"-",'Rates Database'!E772,"-",'Rates Database'!G772,"-",'Rates Database'!J772)</f>
        <v>2-2023-Eversource_WMA-Residential-Tax Act Credit Factor (TACF)</v>
      </c>
      <c r="D773" s="2">
        <f t="shared" ref="D773:D836" si="12">COUNTIF($C$4:$C$10092,C773)</f>
        <v>1</v>
      </c>
    </row>
    <row r="774" spans="2:4" ht="13.8" x14ac:dyDescent="0.2">
      <c r="B774" s="18">
        <v>771</v>
      </c>
      <c r="C774" s="2" t="str">
        <f>_xlfn.CONCAT(MONTH('Rates Database'!C773),"-",'Rates Database'!B773,"-",'Rates Database'!E773,"-",'Rates Database'!G773,"-",'Rates Database'!J773)</f>
        <v>1-2023-Eversource_WMA-Residential-Tax Act Credit Factor (TACF)</v>
      </c>
      <c r="D774" s="2">
        <f t="shared" si="12"/>
        <v>1</v>
      </c>
    </row>
    <row r="775" spans="2:4" ht="13.8" x14ac:dyDescent="0.2">
      <c r="B775" s="18">
        <v>772</v>
      </c>
      <c r="C775" s="2" t="str">
        <f>_xlfn.CONCAT(MONTH('Rates Database'!C774),"-",'Rates Database'!B774,"-",'Rates Database'!E774,"-",'Rates Database'!G774,"-",'Rates Database'!J774)</f>
        <v>12-2022-Eversource_WMA-Residential-Tax Act Credit Factor (TACF)</v>
      </c>
      <c r="D775" s="2">
        <f t="shared" si="12"/>
        <v>1</v>
      </c>
    </row>
    <row r="776" spans="2:4" ht="13.8" x14ac:dyDescent="0.2">
      <c r="B776" s="18">
        <v>773</v>
      </c>
      <c r="C776" s="2" t="str">
        <f>_xlfn.CONCAT(MONTH('Rates Database'!C775),"-",'Rates Database'!B775,"-",'Rates Database'!E775,"-",'Rates Database'!G775,"-",'Rates Database'!J775)</f>
        <v>11-2022-Eversource_WMA-Residential-Tax Act Credit Factor (TACF)</v>
      </c>
      <c r="D776" s="2">
        <f t="shared" si="12"/>
        <v>1</v>
      </c>
    </row>
    <row r="777" spans="2:4" ht="13.8" x14ac:dyDescent="0.2">
      <c r="B777" s="18">
        <v>774</v>
      </c>
      <c r="C777" s="2" t="str">
        <f>_xlfn.CONCAT(MONTH('Rates Database'!C776),"-",'Rates Database'!B776,"-",'Rates Database'!E776,"-",'Rates Database'!G776,"-",'Rates Database'!J776)</f>
        <v>10-2022-Eversource_WMA-Residential-Tax Act Credit Factor (TACF)</v>
      </c>
      <c r="D777" s="2">
        <f t="shared" si="12"/>
        <v>1</v>
      </c>
    </row>
    <row r="778" spans="2:4" ht="13.8" x14ac:dyDescent="0.2">
      <c r="B778" s="18">
        <v>775</v>
      </c>
      <c r="C778" s="2" t="str">
        <f>_xlfn.CONCAT(MONTH('Rates Database'!C777),"-",'Rates Database'!B777,"-",'Rates Database'!E777,"-",'Rates Database'!G777,"-",'Rates Database'!J777)</f>
        <v>9-2022-Eversource_WMA-Residential-Tax Act Credit Factor (TACF)</v>
      </c>
      <c r="D778" s="2">
        <f t="shared" si="12"/>
        <v>1</v>
      </c>
    </row>
    <row r="779" spans="2:4" ht="13.8" x14ac:dyDescent="0.2">
      <c r="B779" s="18">
        <v>776</v>
      </c>
      <c r="C779" s="2" t="str">
        <f>_xlfn.CONCAT(MONTH('Rates Database'!C778),"-",'Rates Database'!B778,"-",'Rates Database'!E778,"-",'Rates Database'!G778,"-",'Rates Database'!J778)</f>
        <v>8-2022-Eversource_WMA-Residential-Tax Act Credit Factor (TACF)</v>
      </c>
      <c r="D779" s="2">
        <f t="shared" si="12"/>
        <v>1</v>
      </c>
    </row>
    <row r="780" spans="2:4" ht="13.8" x14ac:dyDescent="0.2">
      <c r="B780" s="18">
        <v>777</v>
      </c>
      <c r="C780" s="2" t="str">
        <f>_xlfn.CONCAT(MONTH('Rates Database'!C779),"-",'Rates Database'!B779,"-",'Rates Database'!E779,"-",'Rates Database'!G779,"-",'Rates Database'!J779)</f>
        <v>7-2022-Eversource_WMA-Residential-Tax Act Credit Factor (TACF)</v>
      </c>
      <c r="D780" s="2">
        <f t="shared" si="12"/>
        <v>1</v>
      </c>
    </row>
    <row r="781" spans="2:4" ht="13.8" x14ac:dyDescent="0.2">
      <c r="B781" s="18">
        <v>778</v>
      </c>
      <c r="C781" s="2" t="str">
        <f>_xlfn.CONCAT(MONTH('Rates Database'!C780),"-",'Rates Database'!B780,"-",'Rates Database'!E780,"-",'Rates Database'!G780,"-",'Rates Database'!J780)</f>
        <v>6-2022-Eversource_WMA-Residential-Tax Act Credit Factor (TACF)</v>
      </c>
      <c r="D781" s="2">
        <f t="shared" si="12"/>
        <v>1</v>
      </c>
    </row>
    <row r="782" spans="2:4" ht="13.8" x14ac:dyDescent="0.2">
      <c r="B782" s="18">
        <v>779</v>
      </c>
      <c r="C782" s="2" t="str">
        <f>_xlfn.CONCAT(MONTH('Rates Database'!C781),"-",'Rates Database'!B781,"-",'Rates Database'!E781,"-",'Rates Database'!G781,"-",'Rates Database'!J781)</f>
        <v>5-2022-Eversource_WMA-Residential-Tax Act Credit Factor (TACF)</v>
      </c>
      <c r="D782" s="2">
        <f t="shared" si="12"/>
        <v>1</v>
      </c>
    </row>
    <row r="783" spans="2:4" ht="13.8" x14ac:dyDescent="0.2">
      <c r="B783" s="18">
        <v>780</v>
      </c>
      <c r="C783" s="2" t="str">
        <f>_xlfn.CONCAT(MONTH('Rates Database'!C782),"-",'Rates Database'!B782,"-",'Rates Database'!E782,"-",'Rates Database'!G782,"-",'Rates Database'!J782)</f>
        <v>4-2022-Eversource_WMA-Residential-Tax Act Credit Factor (TACF)</v>
      </c>
      <c r="D783" s="2">
        <f t="shared" si="12"/>
        <v>1</v>
      </c>
    </row>
    <row r="784" spans="2:4" ht="13.8" x14ac:dyDescent="0.2">
      <c r="B784" s="18">
        <v>781</v>
      </c>
      <c r="C784" s="2" t="str">
        <f>_xlfn.CONCAT(MONTH('Rates Database'!C783),"-",'Rates Database'!B783,"-",'Rates Database'!E783,"-",'Rates Database'!G783,"-",'Rates Database'!J783)</f>
        <v>3-2022-Eversource_WMA-Residential-Tax Act Credit Factor (TACF)</v>
      </c>
      <c r="D784" s="2">
        <f t="shared" si="12"/>
        <v>1</v>
      </c>
    </row>
    <row r="785" spans="2:4" ht="13.8" x14ac:dyDescent="0.2">
      <c r="B785" s="18">
        <v>782</v>
      </c>
      <c r="C785" s="2" t="str">
        <f>_xlfn.CONCAT(MONTH('Rates Database'!C784),"-",'Rates Database'!B784,"-",'Rates Database'!E784,"-",'Rates Database'!G784,"-",'Rates Database'!J784)</f>
        <v>2-2022-Eversource_WMA-Residential-Tax Act Credit Factor (TACF)</v>
      </c>
      <c r="D785" s="2">
        <f t="shared" si="12"/>
        <v>1</v>
      </c>
    </row>
    <row r="786" spans="2:4" ht="13.8" x14ac:dyDescent="0.2">
      <c r="B786" s="18">
        <v>783</v>
      </c>
      <c r="C786" s="2" t="str">
        <f>_xlfn.CONCAT(MONTH('Rates Database'!C785),"-",'Rates Database'!B785,"-",'Rates Database'!E785,"-",'Rates Database'!G785,"-",'Rates Database'!J785)</f>
        <v>1-2022-Eversource_WMA-Residential-Tax Act Credit Factor (TACF)</v>
      </c>
      <c r="D786" s="2">
        <f t="shared" si="12"/>
        <v>1</v>
      </c>
    </row>
    <row r="787" spans="2:4" ht="13.8" x14ac:dyDescent="0.2">
      <c r="B787" s="18">
        <v>784</v>
      </c>
      <c r="C787" s="2" t="str">
        <f>_xlfn.CONCAT(MONTH('Rates Database'!C786),"-",'Rates Database'!B786,"-",'Rates Database'!E786,"-",'Rates Database'!G786,"-",'Rates Database'!J786)</f>
        <v>12-2021-Eversource_WMA-Residential-Tax Act Credit Factor (TACF)</v>
      </c>
      <c r="D787" s="2">
        <f t="shared" si="12"/>
        <v>1</v>
      </c>
    </row>
    <row r="788" spans="2:4" ht="13.8" x14ac:dyDescent="0.2">
      <c r="B788" s="18">
        <v>785</v>
      </c>
      <c r="C788" s="2" t="str">
        <f>_xlfn.CONCAT(MONTH('Rates Database'!C787),"-",'Rates Database'!B787,"-",'Rates Database'!E787,"-",'Rates Database'!G787,"-",'Rates Database'!J787)</f>
        <v>11-2021-Eversource_WMA-Residential-Tax Act Credit Factor (TACF)</v>
      </c>
      <c r="D788" s="2">
        <f t="shared" si="12"/>
        <v>1</v>
      </c>
    </row>
    <row r="789" spans="2:4" ht="13.8" x14ac:dyDescent="0.2">
      <c r="B789" s="18">
        <v>786</v>
      </c>
      <c r="C789" s="2" t="str">
        <f>_xlfn.CONCAT(MONTH('Rates Database'!C788),"-",'Rates Database'!B788,"-",'Rates Database'!E788,"-",'Rates Database'!G788,"-",'Rates Database'!J788)</f>
        <v>10-2021-Eversource_WMA-Residential-Tax Act Credit Factor (TACF)</v>
      </c>
      <c r="D789" s="2">
        <f t="shared" si="12"/>
        <v>1</v>
      </c>
    </row>
    <row r="790" spans="2:4" ht="13.8" x14ac:dyDescent="0.2">
      <c r="B790" s="18">
        <v>787</v>
      </c>
      <c r="C790" s="2" t="str">
        <f>_xlfn.CONCAT(MONTH('Rates Database'!C789),"-",'Rates Database'!B789,"-",'Rates Database'!E789,"-",'Rates Database'!G789,"-",'Rates Database'!J789)</f>
        <v>9-2021-Eversource_WMA-Residential-Tax Act Credit Factor (TACF)</v>
      </c>
      <c r="D790" s="2">
        <f t="shared" si="12"/>
        <v>1</v>
      </c>
    </row>
    <row r="791" spans="2:4" ht="13.8" x14ac:dyDescent="0.2">
      <c r="B791" s="18">
        <v>788</v>
      </c>
      <c r="C791" s="2" t="str">
        <f>_xlfn.CONCAT(MONTH('Rates Database'!C790),"-",'Rates Database'!B790,"-",'Rates Database'!E790,"-",'Rates Database'!G790,"-",'Rates Database'!J790)</f>
        <v>8-2021-Eversource_WMA-Residential-Tax Act Credit Factor (TACF)</v>
      </c>
      <c r="D791" s="2">
        <f t="shared" si="12"/>
        <v>1</v>
      </c>
    </row>
    <row r="792" spans="2:4" ht="13.8" x14ac:dyDescent="0.2">
      <c r="B792" s="18">
        <v>789</v>
      </c>
      <c r="C792" s="2" t="str">
        <f>_xlfn.CONCAT(MONTH('Rates Database'!C791),"-",'Rates Database'!B791,"-",'Rates Database'!E791,"-",'Rates Database'!G791,"-",'Rates Database'!J791)</f>
        <v>7-2021-Eversource_WMA-Residential-Tax Act Credit Factor (TACF)</v>
      </c>
      <c r="D792" s="2">
        <f t="shared" si="12"/>
        <v>1</v>
      </c>
    </row>
    <row r="793" spans="2:4" ht="13.8" x14ac:dyDescent="0.2">
      <c r="B793" s="18">
        <v>790</v>
      </c>
      <c r="C793" s="2" t="str">
        <f>_xlfn.CONCAT(MONTH('Rates Database'!C792),"-",'Rates Database'!B792,"-",'Rates Database'!E792,"-",'Rates Database'!G792,"-",'Rates Database'!J792)</f>
        <v>6-2021-Eversource_WMA-Residential-Tax Act Credit Factor (TACF)</v>
      </c>
      <c r="D793" s="2">
        <f t="shared" si="12"/>
        <v>1</v>
      </c>
    </row>
    <row r="794" spans="2:4" ht="13.8" x14ac:dyDescent="0.2">
      <c r="B794" s="18">
        <v>791</v>
      </c>
      <c r="C794" s="2" t="str">
        <f>_xlfn.CONCAT(MONTH('Rates Database'!C793),"-",'Rates Database'!B793,"-",'Rates Database'!E793,"-",'Rates Database'!G793,"-",'Rates Database'!J793)</f>
        <v>5-2021-Eversource_WMA-Residential-Tax Act Credit Factor (TACF)</v>
      </c>
      <c r="D794" s="2">
        <f t="shared" si="12"/>
        <v>1</v>
      </c>
    </row>
    <row r="795" spans="2:4" ht="13.8" x14ac:dyDescent="0.2">
      <c r="B795" s="18">
        <v>792</v>
      </c>
      <c r="C795" s="2" t="str">
        <f>_xlfn.CONCAT(MONTH('Rates Database'!C794),"-",'Rates Database'!B794,"-",'Rates Database'!E794,"-",'Rates Database'!G794,"-",'Rates Database'!J794)</f>
        <v>4-2021-Eversource_WMA-Residential-Tax Act Credit Factor (TACF)</v>
      </c>
      <c r="D795" s="2">
        <f t="shared" si="12"/>
        <v>1</v>
      </c>
    </row>
    <row r="796" spans="2:4" ht="13.8" x14ac:dyDescent="0.2">
      <c r="B796" s="18">
        <v>793</v>
      </c>
      <c r="C796" s="2" t="str">
        <f>_xlfn.CONCAT(MONTH('Rates Database'!C795),"-",'Rates Database'!B795,"-",'Rates Database'!E795,"-",'Rates Database'!G795,"-",'Rates Database'!J795)</f>
        <v>3-2021-Eversource_WMA-Residential-Tax Act Credit Factor (TACF)</v>
      </c>
      <c r="D796" s="2">
        <f t="shared" si="12"/>
        <v>1</v>
      </c>
    </row>
    <row r="797" spans="2:4" ht="13.8" x14ac:dyDescent="0.2">
      <c r="B797" s="18">
        <v>794</v>
      </c>
      <c r="C797" s="2" t="str">
        <f>_xlfn.CONCAT(MONTH('Rates Database'!C796),"-",'Rates Database'!B796,"-",'Rates Database'!E796,"-",'Rates Database'!G796,"-",'Rates Database'!J796)</f>
        <v>2-2021-Eversource_WMA-Residential-Tax Act Credit Factor (TACF)</v>
      </c>
      <c r="D797" s="2">
        <f t="shared" si="12"/>
        <v>1</v>
      </c>
    </row>
    <row r="798" spans="2:4" ht="13.8" x14ac:dyDescent="0.2">
      <c r="B798" s="18">
        <v>795</v>
      </c>
      <c r="C798" s="2" t="str">
        <f>_xlfn.CONCAT(MONTH('Rates Database'!C797),"-",'Rates Database'!B797,"-",'Rates Database'!E797,"-",'Rates Database'!G797,"-",'Rates Database'!J797)</f>
        <v>1-2021-Eversource_WMA-Residential-Tax Act Credit Factor (TACF)</v>
      </c>
      <c r="D798" s="2">
        <f t="shared" si="12"/>
        <v>1</v>
      </c>
    </row>
    <row r="799" spans="2:4" ht="13.8" x14ac:dyDescent="0.2">
      <c r="B799" s="18">
        <v>796</v>
      </c>
      <c r="C799" s="2" t="str">
        <f>_xlfn.CONCAT(MONTH('Rates Database'!C798),"-",'Rates Database'!B798,"-",'Rates Database'!E798,"-",'Rates Database'!G798,"-",'Rates Database'!J798)</f>
        <v>12-2020-Eversource_WMA-Residential-Tax Act Credit Factor (TACF)</v>
      </c>
      <c r="D799" s="2">
        <f t="shared" si="12"/>
        <v>1</v>
      </c>
    </row>
    <row r="800" spans="2:4" ht="13.8" x14ac:dyDescent="0.2">
      <c r="B800" s="18">
        <v>797</v>
      </c>
      <c r="C800" s="2" t="str">
        <f>_xlfn.CONCAT(MONTH('Rates Database'!C799),"-",'Rates Database'!B799,"-",'Rates Database'!E799,"-",'Rates Database'!G799,"-",'Rates Database'!J799)</f>
        <v>11-2020-Eversource_WMA-Residential-Tax Act Credit Factor (TACF)</v>
      </c>
      <c r="D800" s="2">
        <f t="shared" si="12"/>
        <v>1</v>
      </c>
    </row>
    <row r="801" spans="2:4" ht="13.8" x14ac:dyDescent="0.2">
      <c r="B801" s="18">
        <v>798</v>
      </c>
      <c r="C801" s="2" t="str">
        <f>_xlfn.CONCAT(MONTH('Rates Database'!C800),"-",'Rates Database'!B800,"-",'Rates Database'!E800,"-",'Rates Database'!G800,"-",'Rates Database'!J800)</f>
        <v>10-2020-Eversource_WMA-Residential-Tax Act Credit Factor (TACF)</v>
      </c>
      <c r="D801" s="2">
        <f t="shared" si="12"/>
        <v>1</v>
      </c>
    </row>
    <row r="802" spans="2:4" ht="13.8" x14ac:dyDescent="0.2">
      <c r="B802" s="18">
        <v>799</v>
      </c>
      <c r="C802" s="2" t="str">
        <f>_xlfn.CONCAT(MONTH('Rates Database'!C801),"-",'Rates Database'!B801,"-",'Rates Database'!E801,"-",'Rates Database'!G801,"-",'Rates Database'!J801)</f>
        <v>9-2020-Eversource_WMA-Residential-Tax Act Credit Factor (TACF)</v>
      </c>
      <c r="D802" s="2">
        <f t="shared" si="12"/>
        <v>1</v>
      </c>
    </row>
    <row r="803" spans="2:4" ht="13.8" x14ac:dyDescent="0.2">
      <c r="B803" s="18">
        <v>800</v>
      </c>
      <c r="C803" s="2" t="str">
        <f>_xlfn.CONCAT(MONTH('Rates Database'!C802),"-",'Rates Database'!B802,"-",'Rates Database'!E802,"-",'Rates Database'!G802,"-",'Rates Database'!J802)</f>
        <v>8-2020-Eversource_WMA-Residential-Tax Act Credit Factor (TACF)</v>
      </c>
      <c r="D803" s="2">
        <f t="shared" si="12"/>
        <v>1</v>
      </c>
    </row>
    <row r="804" spans="2:4" ht="13.8" x14ac:dyDescent="0.2">
      <c r="B804" s="18">
        <v>801</v>
      </c>
      <c r="C804" s="2" t="str">
        <f>_xlfn.CONCAT(MONTH('Rates Database'!C803),"-",'Rates Database'!B803,"-",'Rates Database'!E803,"-",'Rates Database'!G803,"-",'Rates Database'!J803)</f>
        <v>7-2020-Eversource_WMA-Residential-Tax Act Credit Factor (TACF)</v>
      </c>
      <c r="D804" s="2">
        <f t="shared" si="12"/>
        <v>1</v>
      </c>
    </row>
    <row r="805" spans="2:4" ht="13.8" x14ac:dyDescent="0.2">
      <c r="B805" s="18">
        <v>802</v>
      </c>
      <c r="C805" s="2" t="str">
        <f>_xlfn.CONCAT(MONTH('Rates Database'!C804),"-",'Rates Database'!B804,"-",'Rates Database'!E804,"-",'Rates Database'!G804,"-",'Rates Database'!J804)</f>
        <v>6-2020-Eversource_WMA-Residential-Tax Act Credit Factor (TACF)</v>
      </c>
      <c r="D805" s="2">
        <f t="shared" si="12"/>
        <v>1</v>
      </c>
    </row>
    <row r="806" spans="2:4" ht="13.8" x14ac:dyDescent="0.2">
      <c r="B806" s="18">
        <v>803</v>
      </c>
      <c r="C806" s="2" t="str">
        <f>_xlfn.CONCAT(MONTH('Rates Database'!C805),"-",'Rates Database'!B805,"-",'Rates Database'!E805,"-",'Rates Database'!G805,"-",'Rates Database'!J805)</f>
        <v>5-2020-Eversource_WMA-Residential-Tax Act Credit Factor (TACF)</v>
      </c>
      <c r="D806" s="2">
        <f t="shared" si="12"/>
        <v>1</v>
      </c>
    </row>
    <row r="807" spans="2:4" ht="13.8" x14ac:dyDescent="0.2">
      <c r="B807" s="18">
        <v>804</v>
      </c>
      <c r="C807" s="2" t="str">
        <f>_xlfn.CONCAT(MONTH('Rates Database'!C806),"-",'Rates Database'!B806,"-",'Rates Database'!E806,"-",'Rates Database'!G806,"-",'Rates Database'!J806)</f>
        <v>4-2020-Eversource_WMA-Residential-Tax Act Credit Factor (TACF)</v>
      </c>
      <c r="D807" s="2">
        <f t="shared" si="12"/>
        <v>1</v>
      </c>
    </row>
    <row r="808" spans="2:4" ht="13.8" x14ac:dyDescent="0.2">
      <c r="B808" s="18">
        <v>805</v>
      </c>
      <c r="C808" s="2" t="str">
        <f>_xlfn.CONCAT(MONTH('Rates Database'!C807),"-",'Rates Database'!B807,"-",'Rates Database'!E807,"-",'Rates Database'!G807,"-",'Rates Database'!J807)</f>
        <v>3-2020-Eversource_WMA-Residential-Tax Act Credit Factor (TACF)</v>
      </c>
      <c r="D808" s="2">
        <f t="shared" si="12"/>
        <v>1</v>
      </c>
    </row>
    <row r="809" spans="2:4" ht="13.8" x14ac:dyDescent="0.2">
      <c r="B809" s="18">
        <v>806</v>
      </c>
      <c r="C809" s="2" t="str">
        <f>_xlfn.CONCAT(MONTH('Rates Database'!C808),"-",'Rates Database'!B808,"-",'Rates Database'!E808,"-",'Rates Database'!G808,"-",'Rates Database'!J808)</f>
        <v>2-2020-Eversource_WMA-Residential-Tax Act Credit Factor (TACF)</v>
      </c>
      <c r="D809" s="2">
        <f t="shared" si="12"/>
        <v>1</v>
      </c>
    </row>
    <row r="810" spans="2:4" ht="13.8" x14ac:dyDescent="0.2">
      <c r="B810" s="18">
        <v>807</v>
      </c>
      <c r="C810" s="2" t="str">
        <f>_xlfn.CONCAT(MONTH('Rates Database'!C809),"-",'Rates Database'!B809,"-",'Rates Database'!E809,"-",'Rates Database'!G809,"-",'Rates Database'!J809)</f>
        <v>1-2020-Eversource_WMA-Residential-Tax Act Credit Factor (TACF)</v>
      </c>
      <c r="D810" s="2">
        <f t="shared" si="12"/>
        <v>1</v>
      </c>
    </row>
    <row r="811" spans="2:4" ht="13.8" x14ac:dyDescent="0.2">
      <c r="B811" s="18">
        <v>808</v>
      </c>
      <c r="C811" s="2" t="str">
        <f>_xlfn.CONCAT(MONTH('Rates Database'!C810),"-",'Rates Database'!B810,"-",'Rates Database'!E810,"-",'Rates Database'!G810,"-",'Rates Database'!J810)</f>
        <v>12-2019-Eversource_WMA-Residential-Tax Act Credit Factor (TACF)</v>
      </c>
      <c r="D811" s="2">
        <f t="shared" si="12"/>
        <v>1</v>
      </c>
    </row>
    <row r="812" spans="2:4" ht="13.8" x14ac:dyDescent="0.2">
      <c r="B812" s="18">
        <v>809</v>
      </c>
      <c r="C812" s="2" t="str">
        <f>_xlfn.CONCAT(MONTH('Rates Database'!C811),"-",'Rates Database'!B811,"-",'Rates Database'!E811,"-",'Rates Database'!G811,"-",'Rates Database'!J811)</f>
        <v>11-2019-Eversource_WMA-Residential-Tax Act Credit Factor (TACF)</v>
      </c>
      <c r="D812" s="2">
        <f t="shared" si="12"/>
        <v>1</v>
      </c>
    </row>
    <row r="813" spans="2:4" ht="13.8" x14ac:dyDescent="0.2">
      <c r="B813" s="18">
        <v>810</v>
      </c>
      <c r="C813" s="2" t="str">
        <f>_xlfn.CONCAT(MONTH('Rates Database'!C812),"-",'Rates Database'!B812,"-",'Rates Database'!E812,"-",'Rates Database'!G812,"-",'Rates Database'!J812)</f>
        <v>10-2019-Eversource_WMA-Residential-Tax Act Credit Factor (TACF)</v>
      </c>
      <c r="D813" s="2">
        <f t="shared" si="12"/>
        <v>1</v>
      </c>
    </row>
    <row r="814" spans="2:4" ht="13.8" x14ac:dyDescent="0.2">
      <c r="B814" s="18">
        <v>811</v>
      </c>
      <c r="C814" s="2" t="str">
        <f>_xlfn.CONCAT(MONTH('Rates Database'!C813),"-",'Rates Database'!B813,"-",'Rates Database'!E813,"-",'Rates Database'!G813,"-",'Rates Database'!J813)</f>
        <v>9-2019-Eversource_WMA-Residential-Tax Act Credit Factor (TACF)</v>
      </c>
      <c r="D814" s="2">
        <f t="shared" si="12"/>
        <v>1</v>
      </c>
    </row>
    <row r="815" spans="2:4" ht="13.8" x14ac:dyDescent="0.2">
      <c r="B815" s="18">
        <v>812</v>
      </c>
      <c r="C815" s="2" t="str">
        <f>_xlfn.CONCAT(MONTH('Rates Database'!C814),"-",'Rates Database'!B814,"-",'Rates Database'!E814,"-",'Rates Database'!G814,"-",'Rates Database'!J814)</f>
        <v>8-2019-Eversource_WMA-Residential-Tax Act Credit Factor (TACF)</v>
      </c>
      <c r="D815" s="2">
        <f t="shared" si="12"/>
        <v>1</v>
      </c>
    </row>
    <row r="816" spans="2:4" ht="13.8" x14ac:dyDescent="0.2">
      <c r="B816" s="18">
        <v>813</v>
      </c>
      <c r="C816" s="2" t="str">
        <f>_xlfn.CONCAT(MONTH('Rates Database'!C815),"-",'Rates Database'!B815,"-",'Rates Database'!E815,"-",'Rates Database'!G815,"-",'Rates Database'!J815)</f>
        <v>7-2019-Eversource_WMA-Residential-Tax Act Credit Factor (TACF)</v>
      </c>
      <c r="D816" s="2">
        <f t="shared" si="12"/>
        <v>1</v>
      </c>
    </row>
    <row r="817" spans="2:4" ht="13.8" x14ac:dyDescent="0.2">
      <c r="B817" s="18">
        <v>814</v>
      </c>
      <c r="C817" s="2" t="str">
        <f>_xlfn.CONCAT(MONTH('Rates Database'!C816),"-",'Rates Database'!B816,"-",'Rates Database'!E816,"-",'Rates Database'!G816,"-",'Rates Database'!J816)</f>
        <v>6-2019-Eversource_WMA-Residential-Tax Act Credit Factor (TACF)</v>
      </c>
      <c r="D817" s="2">
        <f t="shared" si="12"/>
        <v>1</v>
      </c>
    </row>
    <row r="818" spans="2:4" ht="13.8" x14ac:dyDescent="0.2">
      <c r="B818" s="18">
        <v>815</v>
      </c>
      <c r="C818" s="2" t="str">
        <f>_xlfn.CONCAT(MONTH('Rates Database'!C817),"-",'Rates Database'!B817,"-",'Rates Database'!E817,"-",'Rates Database'!G817,"-",'Rates Database'!J817)</f>
        <v>5-2019-Eversource_WMA-Residential-Tax Act Credit Factor (TACF)</v>
      </c>
      <c r="D818" s="2">
        <f t="shared" si="12"/>
        <v>1</v>
      </c>
    </row>
    <row r="819" spans="2:4" ht="13.8" x14ac:dyDescent="0.2">
      <c r="B819" s="18">
        <v>816</v>
      </c>
      <c r="C819" s="2" t="str">
        <f>_xlfn.CONCAT(MONTH('Rates Database'!C818),"-",'Rates Database'!B818,"-",'Rates Database'!E818,"-",'Rates Database'!G818,"-",'Rates Database'!J818)</f>
        <v>4-2019-Eversource_WMA-Residential-Tax Act Credit Factor (TACF)</v>
      </c>
      <c r="D819" s="2">
        <f t="shared" si="12"/>
        <v>1</v>
      </c>
    </row>
    <row r="820" spans="2:4" ht="13.8" x14ac:dyDescent="0.2">
      <c r="B820" s="18">
        <v>817</v>
      </c>
      <c r="C820" s="2" t="str">
        <f>_xlfn.CONCAT(MONTH('Rates Database'!C819),"-",'Rates Database'!B819,"-",'Rates Database'!E819,"-",'Rates Database'!G819,"-",'Rates Database'!J819)</f>
        <v>3-2019-Eversource_WMA-Residential-Tax Act Credit Factor (TACF)</v>
      </c>
      <c r="D820" s="2">
        <f t="shared" si="12"/>
        <v>1</v>
      </c>
    </row>
    <row r="821" spans="2:4" ht="13.8" x14ac:dyDescent="0.2">
      <c r="B821" s="18">
        <v>818</v>
      </c>
      <c r="C821" s="2" t="str">
        <f>_xlfn.CONCAT(MONTH('Rates Database'!C820),"-",'Rates Database'!B820,"-",'Rates Database'!E820,"-",'Rates Database'!G820,"-",'Rates Database'!J820)</f>
        <v>2-2019-Eversource_WMA-Residential-Tax Act Credit Factor (TACF)</v>
      </c>
      <c r="D821" s="2">
        <f t="shared" si="12"/>
        <v>1</v>
      </c>
    </row>
    <row r="822" spans="2:4" ht="13.8" x14ac:dyDescent="0.2">
      <c r="B822" s="18">
        <v>819</v>
      </c>
      <c r="C822" s="2" t="str">
        <f>_xlfn.CONCAT(MONTH('Rates Database'!C821),"-",'Rates Database'!B821,"-",'Rates Database'!E821,"-",'Rates Database'!G821,"-",'Rates Database'!J821)</f>
        <v>1-2019-Eversource_WMA-Residential-Tax Act Credit Factor (TACF)</v>
      </c>
      <c r="D822" s="2">
        <f t="shared" si="12"/>
        <v>1</v>
      </c>
    </row>
    <row r="823" spans="2:4" ht="13.8" x14ac:dyDescent="0.2">
      <c r="B823" s="18">
        <v>820</v>
      </c>
      <c r="C823" s="2" t="str">
        <f>_xlfn.CONCAT(MONTH('Rates Database'!C822),"-",'Rates Database'!B822,"-",'Rates Database'!E822,"-",'Rates Database'!G822,"-",'Rates Database'!J822)</f>
        <v>3-2024-Eversource_WMA-Residential-Advanced Metering Infrastructure (AMI)</v>
      </c>
      <c r="D823" s="2">
        <f t="shared" si="12"/>
        <v>1</v>
      </c>
    </row>
    <row r="824" spans="2:4" ht="13.8" x14ac:dyDescent="0.2">
      <c r="B824" s="18">
        <v>821</v>
      </c>
      <c r="C824" s="2" t="str">
        <f>_xlfn.CONCAT(MONTH('Rates Database'!C823),"-",'Rates Database'!B823,"-",'Rates Database'!E823,"-",'Rates Database'!G823,"-",'Rates Database'!J823)</f>
        <v>2-2024-Eversource_WMA-Residential-Advanced Metering Infrastructure (AMI)</v>
      </c>
      <c r="D824" s="2">
        <f t="shared" si="12"/>
        <v>1</v>
      </c>
    </row>
    <row r="825" spans="2:4" ht="13.8" x14ac:dyDescent="0.2">
      <c r="B825" s="18">
        <v>822</v>
      </c>
      <c r="C825" s="2" t="str">
        <f>_xlfn.CONCAT(MONTH('Rates Database'!C824),"-",'Rates Database'!B824,"-",'Rates Database'!E824,"-",'Rates Database'!G824,"-",'Rates Database'!J824)</f>
        <v>1-2024-Eversource_WMA-Residential-Advanced Metering Infrastructure (AMI)</v>
      </c>
      <c r="D825" s="2">
        <f t="shared" si="12"/>
        <v>1</v>
      </c>
    </row>
    <row r="826" spans="2:4" ht="13.8" x14ac:dyDescent="0.2">
      <c r="B826" s="18">
        <v>823</v>
      </c>
      <c r="C826" s="2" t="str">
        <f>_xlfn.CONCAT(MONTH('Rates Database'!C825),"-",'Rates Database'!B825,"-",'Rates Database'!E825,"-",'Rates Database'!G825,"-",'Rates Database'!J825)</f>
        <v>12-2023-Eversource_WMA-Residential-Advanced Metering Infrastructure (AMI)</v>
      </c>
      <c r="D826" s="2">
        <f t="shared" si="12"/>
        <v>1</v>
      </c>
    </row>
    <row r="827" spans="2:4" ht="13.8" x14ac:dyDescent="0.2">
      <c r="B827" s="18">
        <v>824</v>
      </c>
      <c r="C827" s="2" t="str">
        <f>_xlfn.CONCAT(MONTH('Rates Database'!C826),"-",'Rates Database'!B826,"-",'Rates Database'!E826,"-",'Rates Database'!G826,"-",'Rates Database'!J826)</f>
        <v>11-2023-Eversource_WMA-Residential-Advanced Metering Infrastructure (AMI)</v>
      </c>
      <c r="D827" s="2">
        <f t="shared" si="12"/>
        <v>1</v>
      </c>
    </row>
    <row r="828" spans="2:4" ht="13.8" x14ac:dyDescent="0.2">
      <c r="B828" s="18">
        <v>825</v>
      </c>
      <c r="C828" s="2" t="str">
        <f>_xlfn.CONCAT(MONTH('Rates Database'!C827),"-",'Rates Database'!B827,"-",'Rates Database'!E827,"-",'Rates Database'!G827,"-",'Rates Database'!J827)</f>
        <v>10-2023-Eversource_WMA-Residential-Advanced Metering Infrastructure (AMI)</v>
      </c>
      <c r="D828" s="2">
        <f t="shared" si="12"/>
        <v>1</v>
      </c>
    </row>
    <row r="829" spans="2:4" ht="13.8" x14ac:dyDescent="0.2">
      <c r="B829" s="18">
        <v>826</v>
      </c>
      <c r="C829" s="2" t="str">
        <f>_xlfn.CONCAT(MONTH('Rates Database'!C828),"-",'Rates Database'!B828,"-",'Rates Database'!E828,"-",'Rates Database'!G828,"-",'Rates Database'!J828)</f>
        <v>9-2023-Eversource_WMA-Residential-Advanced Metering Infrastructure (AMI)</v>
      </c>
      <c r="D829" s="2">
        <f t="shared" si="12"/>
        <v>1</v>
      </c>
    </row>
    <row r="830" spans="2:4" ht="13.8" x14ac:dyDescent="0.2">
      <c r="B830" s="18">
        <v>827</v>
      </c>
      <c r="C830" s="2" t="str">
        <f>_xlfn.CONCAT(MONTH('Rates Database'!C829),"-",'Rates Database'!B829,"-",'Rates Database'!E829,"-",'Rates Database'!G829,"-",'Rates Database'!J829)</f>
        <v>8-2023-Eversource_WMA-Residential-Advanced Metering Infrastructure (AMI)</v>
      </c>
      <c r="D830" s="2">
        <f t="shared" si="12"/>
        <v>1</v>
      </c>
    </row>
    <row r="831" spans="2:4" ht="13.8" x14ac:dyDescent="0.2">
      <c r="B831" s="18">
        <v>828</v>
      </c>
      <c r="C831" s="2" t="str">
        <f>_xlfn.CONCAT(MONTH('Rates Database'!C830),"-",'Rates Database'!B830,"-",'Rates Database'!E830,"-",'Rates Database'!G830,"-",'Rates Database'!J830)</f>
        <v>7-2023-Eversource_WMA-Residential-Advanced Metering Infrastructure (AMI)</v>
      </c>
      <c r="D831" s="2">
        <f t="shared" si="12"/>
        <v>1</v>
      </c>
    </row>
    <row r="832" spans="2:4" ht="13.8" x14ac:dyDescent="0.2">
      <c r="B832" s="18">
        <v>829</v>
      </c>
      <c r="C832" s="2" t="str">
        <f>_xlfn.CONCAT(MONTH('Rates Database'!C831),"-",'Rates Database'!B831,"-",'Rates Database'!E831,"-",'Rates Database'!G831,"-",'Rates Database'!J831)</f>
        <v>6-2023-Eversource_WMA-Residential-Advanced Metering Infrastructure (AMI)</v>
      </c>
      <c r="D832" s="2">
        <f t="shared" si="12"/>
        <v>1</v>
      </c>
    </row>
    <row r="833" spans="2:4" ht="13.8" x14ac:dyDescent="0.2">
      <c r="B833" s="18">
        <v>830</v>
      </c>
      <c r="C833" s="2" t="str">
        <f>_xlfn.CONCAT(MONTH('Rates Database'!C832),"-",'Rates Database'!B832,"-",'Rates Database'!E832,"-",'Rates Database'!G832,"-",'Rates Database'!J832)</f>
        <v>5-2023-Eversource_WMA-Residential-Advanced Metering Infrastructure (AMI)</v>
      </c>
      <c r="D833" s="2">
        <f t="shared" si="12"/>
        <v>1</v>
      </c>
    </row>
    <row r="834" spans="2:4" ht="13.8" x14ac:dyDescent="0.2">
      <c r="B834" s="18">
        <v>831</v>
      </c>
      <c r="C834" s="2" t="str">
        <f>_xlfn.CONCAT(MONTH('Rates Database'!C833),"-",'Rates Database'!B833,"-",'Rates Database'!E833,"-",'Rates Database'!G833,"-",'Rates Database'!J833)</f>
        <v>4-2023-Eversource_WMA-Residential-Advanced Metering Infrastructure (AMI)</v>
      </c>
      <c r="D834" s="2">
        <f t="shared" si="12"/>
        <v>1</v>
      </c>
    </row>
    <row r="835" spans="2:4" ht="13.8" x14ac:dyDescent="0.2">
      <c r="B835" s="18">
        <v>832</v>
      </c>
      <c r="C835" s="2" t="str">
        <f>_xlfn.CONCAT(MONTH('Rates Database'!C834),"-",'Rates Database'!B834,"-",'Rates Database'!E834,"-",'Rates Database'!G834,"-",'Rates Database'!J834)</f>
        <v>3-2023-Eversource_WMA-Residential-Advanced Metering Infrastructure (AMI)</v>
      </c>
      <c r="D835" s="2">
        <f t="shared" si="12"/>
        <v>1</v>
      </c>
    </row>
    <row r="836" spans="2:4" ht="13.8" x14ac:dyDescent="0.2">
      <c r="B836" s="18">
        <v>833</v>
      </c>
      <c r="C836" s="2" t="str">
        <f>_xlfn.CONCAT(MONTH('Rates Database'!C835),"-",'Rates Database'!B835,"-",'Rates Database'!E835,"-",'Rates Database'!G835,"-",'Rates Database'!J835)</f>
        <v>2-2023-Eversource_WMA-Residential-Advanced Metering Infrastructure (AMI)</v>
      </c>
      <c r="D836" s="2">
        <f t="shared" si="12"/>
        <v>1</v>
      </c>
    </row>
    <row r="837" spans="2:4" ht="13.8" x14ac:dyDescent="0.2">
      <c r="B837" s="18">
        <v>834</v>
      </c>
      <c r="C837" s="2" t="str">
        <f>_xlfn.CONCAT(MONTH('Rates Database'!C836),"-",'Rates Database'!B836,"-",'Rates Database'!E836,"-",'Rates Database'!G836,"-",'Rates Database'!J836)</f>
        <v>1-2023-Eversource_WMA-Residential-Advanced Metering Infrastructure (AMI)</v>
      </c>
      <c r="D837" s="2">
        <f t="shared" ref="D837:D900" si="13">COUNTIF($C$4:$C$10092,C837)</f>
        <v>1</v>
      </c>
    </row>
    <row r="838" spans="2:4" ht="13.8" x14ac:dyDescent="0.2">
      <c r="B838" s="18">
        <v>835</v>
      </c>
      <c r="C838" s="2" t="str">
        <f>_xlfn.CONCAT(MONTH('Rates Database'!C837),"-",'Rates Database'!B837,"-",'Rates Database'!E837,"-",'Rates Database'!G837,"-",'Rates Database'!J837)</f>
        <v>12-2022-Eversource_WMA-Residential-Advanced Metering Infrastructure (AMI)</v>
      </c>
      <c r="D838" s="2">
        <f t="shared" si="13"/>
        <v>1</v>
      </c>
    </row>
    <row r="839" spans="2:4" ht="13.8" x14ac:dyDescent="0.2">
      <c r="B839" s="18">
        <v>836</v>
      </c>
      <c r="C839" s="2" t="str">
        <f>_xlfn.CONCAT(MONTH('Rates Database'!C838),"-",'Rates Database'!B838,"-",'Rates Database'!E838,"-",'Rates Database'!G838,"-",'Rates Database'!J838)</f>
        <v>11-2022-Eversource_WMA-Residential-Advanced Metering Infrastructure (AMI)</v>
      </c>
      <c r="D839" s="2">
        <f t="shared" si="13"/>
        <v>1</v>
      </c>
    </row>
    <row r="840" spans="2:4" ht="13.8" x14ac:dyDescent="0.2">
      <c r="B840" s="18">
        <v>837</v>
      </c>
      <c r="C840" s="2" t="str">
        <f>_xlfn.CONCAT(MONTH('Rates Database'!C839),"-",'Rates Database'!B839,"-",'Rates Database'!E839,"-",'Rates Database'!G839,"-",'Rates Database'!J839)</f>
        <v>10-2022-Eversource_WMA-Residential-Advanced Metering Infrastructure (AMI)</v>
      </c>
      <c r="D840" s="2">
        <f t="shared" si="13"/>
        <v>1</v>
      </c>
    </row>
    <row r="841" spans="2:4" ht="13.8" x14ac:dyDescent="0.2">
      <c r="B841" s="18">
        <v>838</v>
      </c>
      <c r="C841" s="2" t="str">
        <f>_xlfn.CONCAT(MONTH('Rates Database'!C840),"-",'Rates Database'!B840,"-",'Rates Database'!E840,"-",'Rates Database'!G840,"-",'Rates Database'!J840)</f>
        <v>9-2022-Eversource_WMA-Residential-Advanced Metering Infrastructure (AMI)</v>
      </c>
      <c r="D841" s="2">
        <f t="shared" si="13"/>
        <v>1</v>
      </c>
    </row>
    <row r="842" spans="2:4" ht="13.8" x14ac:dyDescent="0.2">
      <c r="B842" s="18">
        <v>839</v>
      </c>
      <c r="C842" s="2" t="str">
        <f>_xlfn.CONCAT(MONTH('Rates Database'!C841),"-",'Rates Database'!B841,"-",'Rates Database'!E841,"-",'Rates Database'!G841,"-",'Rates Database'!J841)</f>
        <v>8-2022-Eversource_WMA-Residential-Advanced Metering Infrastructure (AMI)</v>
      </c>
      <c r="D842" s="2">
        <f t="shared" si="13"/>
        <v>1</v>
      </c>
    </row>
    <row r="843" spans="2:4" ht="13.8" x14ac:dyDescent="0.2">
      <c r="B843" s="18">
        <v>840</v>
      </c>
      <c r="C843" s="2" t="str">
        <f>_xlfn.CONCAT(MONTH('Rates Database'!C842),"-",'Rates Database'!B842,"-",'Rates Database'!E842,"-",'Rates Database'!G842,"-",'Rates Database'!J842)</f>
        <v>7-2022-Eversource_WMA-Residential-Advanced Metering Infrastructure (AMI)</v>
      </c>
      <c r="D843" s="2">
        <f t="shared" si="13"/>
        <v>1</v>
      </c>
    </row>
    <row r="844" spans="2:4" ht="13.8" x14ac:dyDescent="0.2">
      <c r="B844" s="18">
        <v>841</v>
      </c>
      <c r="C844" s="2" t="str">
        <f>_xlfn.CONCAT(MONTH('Rates Database'!C843),"-",'Rates Database'!B843,"-",'Rates Database'!E843,"-",'Rates Database'!G843,"-",'Rates Database'!J843)</f>
        <v>6-2022-Eversource_WMA-Residential-Advanced Metering Infrastructure (AMI)</v>
      </c>
      <c r="D844" s="2">
        <f t="shared" si="13"/>
        <v>1</v>
      </c>
    </row>
    <row r="845" spans="2:4" ht="13.8" x14ac:dyDescent="0.2">
      <c r="B845" s="18">
        <v>842</v>
      </c>
      <c r="C845" s="2" t="str">
        <f>_xlfn.CONCAT(MONTH('Rates Database'!C844),"-",'Rates Database'!B844,"-",'Rates Database'!E844,"-",'Rates Database'!G844,"-",'Rates Database'!J844)</f>
        <v>5-2022-Eversource_WMA-Residential-Advanced Metering Infrastructure (AMI)</v>
      </c>
      <c r="D845" s="2">
        <f t="shared" si="13"/>
        <v>1</v>
      </c>
    </row>
    <row r="846" spans="2:4" ht="13.8" x14ac:dyDescent="0.2">
      <c r="B846" s="18">
        <v>843</v>
      </c>
      <c r="C846" s="2" t="str">
        <f>_xlfn.CONCAT(MONTH('Rates Database'!C845),"-",'Rates Database'!B845,"-",'Rates Database'!E845,"-",'Rates Database'!G845,"-",'Rates Database'!J845)</f>
        <v>4-2022-Eversource_WMA-Residential-Advanced Metering Infrastructure (AMI)</v>
      </c>
      <c r="D846" s="2">
        <f t="shared" si="13"/>
        <v>1</v>
      </c>
    </row>
    <row r="847" spans="2:4" ht="13.8" x14ac:dyDescent="0.2">
      <c r="B847" s="18">
        <v>844</v>
      </c>
      <c r="C847" s="2" t="str">
        <f>_xlfn.CONCAT(MONTH('Rates Database'!C846),"-",'Rates Database'!B846,"-",'Rates Database'!E846,"-",'Rates Database'!G846,"-",'Rates Database'!J846)</f>
        <v>3-2022-Eversource_WMA-Residential-Advanced Metering Infrastructure (AMI)</v>
      </c>
      <c r="D847" s="2">
        <f t="shared" si="13"/>
        <v>1</v>
      </c>
    </row>
    <row r="848" spans="2:4" ht="13.8" x14ac:dyDescent="0.2">
      <c r="B848" s="18">
        <v>845</v>
      </c>
      <c r="C848" s="2" t="str">
        <f>_xlfn.CONCAT(MONTH('Rates Database'!C847),"-",'Rates Database'!B847,"-",'Rates Database'!E847,"-",'Rates Database'!G847,"-",'Rates Database'!J847)</f>
        <v>2-2022-Eversource_WMA-Residential-Advanced Metering Infrastructure (AMI)</v>
      </c>
      <c r="D848" s="2">
        <f t="shared" si="13"/>
        <v>1</v>
      </c>
    </row>
    <row r="849" spans="2:4" ht="13.8" x14ac:dyDescent="0.2">
      <c r="B849" s="18">
        <v>846</v>
      </c>
      <c r="C849" s="2" t="str">
        <f>_xlfn.CONCAT(MONTH('Rates Database'!C848),"-",'Rates Database'!B848,"-",'Rates Database'!E848,"-",'Rates Database'!G848,"-",'Rates Database'!J848)</f>
        <v>1-2022-Eversource_WMA-Residential-Advanced Metering Infrastructure (AMI)</v>
      </c>
      <c r="D849" s="2">
        <f t="shared" si="13"/>
        <v>1</v>
      </c>
    </row>
    <row r="850" spans="2:4" ht="13.8" x14ac:dyDescent="0.2">
      <c r="B850" s="18">
        <v>847</v>
      </c>
      <c r="C850" s="2" t="str">
        <f>_xlfn.CONCAT(MONTH('Rates Database'!C849),"-",'Rates Database'!B849,"-",'Rates Database'!E849,"-",'Rates Database'!G849,"-",'Rates Database'!J849)</f>
        <v>12-2021-Eversource_WMA-Residential-Advanced Metering Infrastructure (AMI)</v>
      </c>
      <c r="D850" s="2">
        <f t="shared" si="13"/>
        <v>1</v>
      </c>
    </row>
    <row r="851" spans="2:4" ht="13.8" x14ac:dyDescent="0.2">
      <c r="B851" s="18">
        <v>848</v>
      </c>
      <c r="C851" s="2" t="str">
        <f>_xlfn.CONCAT(MONTH('Rates Database'!C850),"-",'Rates Database'!B850,"-",'Rates Database'!E850,"-",'Rates Database'!G850,"-",'Rates Database'!J850)</f>
        <v>11-2021-Eversource_WMA-Residential-Advanced Metering Infrastructure (AMI)</v>
      </c>
      <c r="D851" s="2">
        <f t="shared" si="13"/>
        <v>1</v>
      </c>
    </row>
    <row r="852" spans="2:4" ht="13.8" x14ac:dyDescent="0.2">
      <c r="B852" s="18">
        <v>849</v>
      </c>
      <c r="C852" s="2" t="str">
        <f>_xlfn.CONCAT(MONTH('Rates Database'!C851),"-",'Rates Database'!B851,"-",'Rates Database'!E851,"-",'Rates Database'!G851,"-",'Rates Database'!J851)</f>
        <v>10-2021-Eversource_WMA-Residential-Advanced Metering Infrastructure (AMI)</v>
      </c>
      <c r="D852" s="2">
        <f t="shared" si="13"/>
        <v>1</v>
      </c>
    </row>
    <row r="853" spans="2:4" ht="13.8" x14ac:dyDescent="0.2">
      <c r="B853" s="18">
        <v>850</v>
      </c>
      <c r="C853" s="2" t="str">
        <f>_xlfn.CONCAT(MONTH('Rates Database'!C852),"-",'Rates Database'!B852,"-",'Rates Database'!E852,"-",'Rates Database'!G852,"-",'Rates Database'!J852)</f>
        <v>9-2021-Eversource_WMA-Residential-Advanced Metering Infrastructure (AMI)</v>
      </c>
      <c r="D853" s="2">
        <f t="shared" si="13"/>
        <v>1</v>
      </c>
    </row>
    <row r="854" spans="2:4" ht="13.8" x14ac:dyDescent="0.2">
      <c r="B854" s="18">
        <v>851</v>
      </c>
      <c r="C854" s="2" t="str">
        <f>_xlfn.CONCAT(MONTH('Rates Database'!C853),"-",'Rates Database'!B853,"-",'Rates Database'!E853,"-",'Rates Database'!G853,"-",'Rates Database'!J853)</f>
        <v>8-2021-Eversource_WMA-Residential-Advanced Metering Infrastructure (AMI)</v>
      </c>
      <c r="D854" s="2">
        <f t="shared" si="13"/>
        <v>1</v>
      </c>
    </row>
    <row r="855" spans="2:4" ht="13.8" x14ac:dyDescent="0.2">
      <c r="B855" s="18">
        <v>852</v>
      </c>
      <c r="C855" s="2" t="str">
        <f>_xlfn.CONCAT(MONTH('Rates Database'!C854),"-",'Rates Database'!B854,"-",'Rates Database'!E854,"-",'Rates Database'!G854,"-",'Rates Database'!J854)</f>
        <v>7-2021-Eversource_WMA-Residential-Advanced Metering Infrastructure (AMI)</v>
      </c>
      <c r="D855" s="2">
        <f t="shared" si="13"/>
        <v>1</v>
      </c>
    </row>
    <row r="856" spans="2:4" ht="13.8" x14ac:dyDescent="0.2">
      <c r="B856" s="18">
        <v>853</v>
      </c>
      <c r="C856" s="2" t="str">
        <f>_xlfn.CONCAT(MONTH('Rates Database'!C855),"-",'Rates Database'!B855,"-",'Rates Database'!E855,"-",'Rates Database'!G855,"-",'Rates Database'!J855)</f>
        <v>6-2021-Eversource_WMA-Residential-Advanced Metering Infrastructure (AMI)</v>
      </c>
      <c r="D856" s="2">
        <f t="shared" si="13"/>
        <v>1</v>
      </c>
    </row>
    <row r="857" spans="2:4" ht="13.8" x14ac:dyDescent="0.2">
      <c r="B857" s="18">
        <v>854</v>
      </c>
      <c r="C857" s="2" t="str">
        <f>_xlfn.CONCAT(MONTH('Rates Database'!C856),"-",'Rates Database'!B856,"-",'Rates Database'!E856,"-",'Rates Database'!G856,"-",'Rates Database'!J856)</f>
        <v>5-2021-Eversource_WMA-Residential-Advanced Metering Infrastructure (AMI)</v>
      </c>
      <c r="D857" s="2">
        <f t="shared" si="13"/>
        <v>1</v>
      </c>
    </row>
    <row r="858" spans="2:4" ht="13.8" x14ac:dyDescent="0.2">
      <c r="B858" s="18">
        <v>855</v>
      </c>
      <c r="C858" s="2" t="str">
        <f>_xlfn.CONCAT(MONTH('Rates Database'!C857),"-",'Rates Database'!B857,"-",'Rates Database'!E857,"-",'Rates Database'!G857,"-",'Rates Database'!J857)</f>
        <v>4-2021-Eversource_WMA-Residential-Advanced Metering Infrastructure (AMI)</v>
      </c>
      <c r="D858" s="2">
        <f t="shared" si="13"/>
        <v>1</v>
      </c>
    </row>
    <row r="859" spans="2:4" ht="13.8" x14ac:dyDescent="0.2">
      <c r="B859" s="18">
        <v>856</v>
      </c>
      <c r="C859" s="2" t="str">
        <f>_xlfn.CONCAT(MONTH('Rates Database'!C858),"-",'Rates Database'!B858,"-",'Rates Database'!E858,"-",'Rates Database'!G858,"-",'Rates Database'!J858)</f>
        <v>3-2021-Eversource_WMA-Residential-Advanced Metering Infrastructure (AMI)</v>
      </c>
      <c r="D859" s="2">
        <f t="shared" si="13"/>
        <v>1</v>
      </c>
    </row>
    <row r="860" spans="2:4" ht="13.8" x14ac:dyDescent="0.2">
      <c r="B860" s="18">
        <v>857</v>
      </c>
      <c r="C860" s="2" t="str">
        <f>_xlfn.CONCAT(MONTH('Rates Database'!C859),"-",'Rates Database'!B859,"-",'Rates Database'!E859,"-",'Rates Database'!G859,"-",'Rates Database'!J859)</f>
        <v>2-2021-Eversource_WMA-Residential-Advanced Metering Infrastructure (AMI)</v>
      </c>
      <c r="D860" s="2">
        <f t="shared" si="13"/>
        <v>1</v>
      </c>
    </row>
    <row r="861" spans="2:4" ht="13.8" x14ac:dyDescent="0.2">
      <c r="B861" s="18">
        <v>858</v>
      </c>
      <c r="C861" s="2" t="str">
        <f>_xlfn.CONCAT(MONTH('Rates Database'!C860),"-",'Rates Database'!B860,"-",'Rates Database'!E860,"-",'Rates Database'!G860,"-",'Rates Database'!J860)</f>
        <v>1-2021-Eversource_WMA-Residential-Advanced Metering Infrastructure (AMI)</v>
      </c>
      <c r="D861" s="2">
        <f t="shared" si="13"/>
        <v>1</v>
      </c>
    </row>
    <row r="862" spans="2:4" ht="13.8" x14ac:dyDescent="0.2">
      <c r="B862" s="18">
        <v>859</v>
      </c>
      <c r="C862" s="2" t="str">
        <f>_xlfn.CONCAT(MONTH('Rates Database'!C861),"-",'Rates Database'!B861,"-",'Rates Database'!E861,"-",'Rates Database'!G861,"-",'Rates Database'!J861)</f>
        <v>12-2020-Eversource_WMA-Residential-Advanced Metering Infrastructure (AMI)</v>
      </c>
      <c r="D862" s="2">
        <f t="shared" si="13"/>
        <v>1</v>
      </c>
    </row>
    <row r="863" spans="2:4" ht="13.8" x14ac:dyDescent="0.2">
      <c r="B863" s="18">
        <v>860</v>
      </c>
      <c r="C863" s="2" t="str">
        <f>_xlfn.CONCAT(MONTH('Rates Database'!C862),"-",'Rates Database'!B862,"-",'Rates Database'!E862,"-",'Rates Database'!G862,"-",'Rates Database'!J862)</f>
        <v>11-2020-Eversource_WMA-Residential-Advanced Metering Infrastructure (AMI)</v>
      </c>
      <c r="D863" s="2">
        <f t="shared" si="13"/>
        <v>1</v>
      </c>
    </row>
    <row r="864" spans="2:4" ht="13.8" x14ac:dyDescent="0.2">
      <c r="B864" s="18">
        <v>861</v>
      </c>
      <c r="C864" s="2" t="str">
        <f>_xlfn.CONCAT(MONTH('Rates Database'!C863),"-",'Rates Database'!B863,"-",'Rates Database'!E863,"-",'Rates Database'!G863,"-",'Rates Database'!J863)</f>
        <v>10-2020-Eversource_WMA-Residential-Advanced Metering Infrastructure (AMI)</v>
      </c>
      <c r="D864" s="2">
        <f t="shared" si="13"/>
        <v>1</v>
      </c>
    </row>
    <row r="865" spans="2:4" ht="13.8" x14ac:dyDescent="0.2">
      <c r="B865" s="18">
        <v>862</v>
      </c>
      <c r="C865" s="2" t="str">
        <f>_xlfn.CONCAT(MONTH('Rates Database'!C864),"-",'Rates Database'!B864,"-",'Rates Database'!E864,"-",'Rates Database'!G864,"-",'Rates Database'!J864)</f>
        <v>9-2020-Eversource_WMA-Residential-Advanced Metering Infrastructure (AMI)</v>
      </c>
      <c r="D865" s="2">
        <f t="shared" si="13"/>
        <v>1</v>
      </c>
    </row>
    <row r="866" spans="2:4" ht="13.8" x14ac:dyDescent="0.2">
      <c r="B866" s="18">
        <v>863</v>
      </c>
      <c r="C866" s="2" t="str">
        <f>_xlfn.CONCAT(MONTH('Rates Database'!C865),"-",'Rates Database'!B865,"-",'Rates Database'!E865,"-",'Rates Database'!G865,"-",'Rates Database'!J865)</f>
        <v>8-2020-Eversource_WMA-Residential-Advanced Metering Infrastructure (AMI)</v>
      </c>
      <c r="D866" s="2">
        <f t="shared" si="13"/>
        <v>1</v>
      </c>
    </row>
    <row r="867" spans="2:4" ht="13.8" x14ac:dyDescent="0.2">
      <c r="B867" s="18">
        <v>864</v>
      </c>
      <c r="C867" s="2" t="str">
        <f>_xlfn.CONCAT(MONTH('Rates Database'!C866),"-",'Rates Database'!B866,"-",'Rates Database'!E866,"-",'Rates Database'!G866,"-",'Rates Database'!J866)</f>
        <v>7-2020-Eversource_WMA-Residential-Advanced Metering Infrastructure (AMI)</v>
      </c>
      <c r="D867" s="2">
        <f t="shared" si="13"/>
        <v>1</v>
      </c>
    </row>
    <row r="868" spans="2:4" ht="13.8" x14ac:dyDescent="0.2">
      <c r="B868" s="18">
        <v>865</v>
      </c>
      <c r="C868" s="2" t="str">
        <f>_xlfn.CONCAT(MONTH('Rates Database'!C867),"-",'Rates Database'!B867,"-",'Rates Database'!E867,"-",'Rates Database'!G867,"-",'Rates Database'!J867)</f>
        <v>6-2020-Eversource_WMA-Residential-Advanced Metering Infrastructure (AMI)</v>
      </c>
      <c r="D868" s="2">
        <f t="shared" si="13"/>
        <v>1</v>
      </c>
    </row>
    <row r="869" spans="2:4" ht="13.8" x14ac:dyDescent="0.2">
      <c r="B869" s="18">
        <v>866</v>
      </c>
      <c r="C869" s="2" t="str">
        <f>_xlfn.CONCAT(MONTH('Rates Database'!C868),"-",'Rates Database'!B868,"-",'Rates Database'!E868,"-",'Rates Database'!G868,"-",'Rates Database'!J868)</f>
        <v>5-2020-Eversource_WMA-Residential-Advanced Metering Infrastructure (AMI)</v>
      </c>
      <c r="D869" s="2">
        <f t="shared" si="13"/>
        <v>1</v>
      </c>
    </row>
    <row r="870" spans="2:4" ht="13.8" x14ac:dyDescent="0.2">
      <c r="B870" s="18">
        <v>867</v>
      </c>
      <c r="C870" s="2" t="str">
        <f>_xlfn.CONCAT(MONTH('Rates Database'!C869),"-",'Rates Database'!B869,"-",'Rates Database'!E869,"-",'Rates Database'!G869,"-",'Rates Database'!J869)</f>
        <v>4-2020-Eversource_WMA-Residential-Advanced Metering Infrastructure (AMI)</v>
      </c>
      <c r="D870" s="2">
        <f t="shared" si="13"/>
        <v>1</v>
      </c>
    </row>
    <row r="871" spans="2:4" ht="13.8" x14ac:dyDescent="0.2">
      <c r="B871" s="18">
        <v>868</v>
      </c>
      <c r="C871" s="2" t="str">
        <f>_xlfn.CONCAT(MONTH('Rates Database'!C870),"-",'Rates Database'!B870,"-",'Rates Database'!E870,"-",'Rates Database'!G870,"-",'Rates Database'!J870)</f>
        <v>3-2020-Eversource_WMA-Residential-Advanced Metering Infrastructure (AMI)</v>
      </c>
      <c r="D871" s="2">
        <f t="shared" si="13"/>
        <v>1</v>
      </c>
    </row>
    <row r="872" spans="2:4" ht="13.8" x14ac:dyDescent="0.2">
      <c r="B872" s="18">
        <v>869</v>
      </c>
      <c r="C872" s="2" t="str">
        <f>_xlfn.CONCAT(MONTH('Rates Database'!C871),"-",'Rates Database'!B871,"-",'Rates Database'!E871,"-",'Rates Database'!G871,"-",'Rates Database'!J871)</f>
        <v>2-2020-Eversource_WMA-Residential-Advanced Metering Infrastructure (AMI)</v>
      </c>
      <c r="D872" s="2">
        <f t="shared" si="13"/>
        <v>1</v>
      </c>
    </row>
    <row r="873" spans="2:4" ht="13.8" x14ac:dyDescent="0.2">
      <c r="B873" s="18">
        <v>870</v>
      </c>
      <c r="C873" s="2" t="str">
        <f>_xlfn.CONCAT(MONTH('Rates Database'!C872),"-",'Rates Database'!B872,"-",'Rates Database'!E872,"-",'Rates Database'!G872,"-",'Rates Database'!J872)</f>
        <v>1-2020-Eversource_WMA-Residential-Advanced Metering Infrastructure (AMI)</v>
      </c>
      <c r="D873" s="2">
        <f t="shared" si="13"/>
        <v>1</v>
      </c>
    </row>
    <row r="874" spans="2:4" ht="13.8" x14ac:dyDescent="0.2">
      <c r="B874" s="18">
        <v>871</v>
      </c>
      <c r="C874" s="2" t="str">
        <f>_xlfn.CONCAT(MONTH('Rates Database'!C873),"-",'Rates Database'!B873,"-",'Rates Database'!E873,"-",'Rates Database'!G873,"-",'Rates Database'!J873)</f>
        <v>12-2019-Eversource_WMA-Residential-Advanced Metering Infrastructure (AMI)</v>
      </c>
      <c r="D874" s="2">
        <f t="shared" si="13"/>
        <v>1</v>
      </c>
    </row>
    <row r="875" spans="2:4" ht="13.8" x14ac:dyDescent="0.2">
      <c r="B875" s="18">
        <v>872</v>
      </c>
      <c r="C875" s="2" t="str">
        <f>_xlfn.CONCAT(MONTH('Rates Database'!C874),"-",'Rates Database'!B874,"-",'Rates Database'!E874,"-",'Rates Database'!G874,"-",'Rates Database'!J874)</f>
        <v>11-2019-Eversource_WMA-Residential-Advanced Metering Infrastructure (AMI)</v>
      </c>
      <c r="D875" s="2">
        <f t="shared" si="13"/>
        <v>1</v>
      </c>
    </row>
    <row r="876" spans="2:4" ht="13.8" x14ac:dyDescent="0.2">
      <c r="B876" s="18">
        <v>873</v>
      </c>
      <c r="C876" s="2" t="str">
        <f>_xlfn.CONCAT(MONTH('Rates Database'!C875),"-",'Rates Database'!B875,"-",'Rates Database'!E875,"-",'Rates Database'!G875,"-",'Rates Database'!J875)</f>
        <v>10-2019-Eversource_WMA-Residential-Advanced Metering Infrastructure (AMI)</v>
      </c>
      <c r="D876" s="2">
        <f t="shared" si="13"/>
        <v>1</v>
      </c>
    </row>
    <row r="877" spans="2:4" ht="13.8" x14ac:dyDescent="0.2">
      <c r="B877" s="18">
        <v>874</v>
      </c>
      <c r="C877" s="2" t="str">
        <f>_xlfn.CONCAT(MONTH('Rates Database'!C876),"-",'Rates Database'!B876,"-",'Rates Database'!E876,"-",'Rates Database'!G876,"-",'Rates Database'!J876)</f>
        <v>9-2019-Eversource_WMA-Residential-Advanced Metering Infrastructure (AMI)</v>
      </c>
      <c r="D877" s="2">
        <f t="shared" si="13"/>
        <v>1</v>
      </c>
    </row>
    <row r="878" spans="2:4" ht="13.8" x14ac:dyDescent="0.2">
      <c r="B878" s="18">
        <v>875</v>
      </c>
      <c r="C878" s="2" t="str">
        <f>_xlfn.CONCAT(MONTH('Rates Database'!C877),"-",'Rates Database'!B877,"-",'Rates Database'!E877,"-",'Rates Database'!G877,"-",'Rates Database'!J877)</f>
        <v>8-2019-Eversource_WMA-Residential-Advanced Metering Infrastructure (AMI)</v>
      </c>
      <c r="D878" s="2">
        <f t="shared" si="13"/>
        <v>1</v>
      </c>
    </row>
    <row r="879" spans="2:4" ht="13.8" x14ac:dyDescent="0.2">
      <c r="B879" s="18">
        <v>876</v>
      </c>
      <c r="C879" s="2" t="str">
        <f>_xlfn.CONCAT(MONTH('Rates Database'!C878),"-",'Rates Database'!B878,"-",'Rates Database'!E878,"-",'Rates Database'!G878,"-",'Rates Database'!J878)</f>
        <v>7-2019-Eversource_WMA-Residential-Advanced Metering Infrastructure (AMI)</v>
      </c>
      <c r="D879" s="2">
        <f t="shared" si="13"/>
        <v>1</v>
      </c>
    </row>
    <row r="880" spans="2:4" ht="13.8" x14ac:dyDescent="0.2">
      <c r="B880" s="18">
        <v>877</v>
      </c>
      <c r="C880" s="2" t="str">
        <f>_xlfn.CONCAT(MONTH('Rates Database'!C879),"-",'Rates Database'!B879,"-",'Rates Database'!E879,"-",'Rates Database'!G879,"-",'Rates Database'!J879)</f>
        <v>6-2019-Eversource_WMA-Residential-Advanced Metering Infrastructure (AMI)</v>
      </c>
      <c r="D880" s="2">
        <f t="shared" si="13"/>
        <v>1</v>
      </c>
    </row>
    <row r="881" spans="2:4" ht="13.8" x14ac:dyDescent="0.2">
      <c r="B881" s="18">
        <v>878</v>
      </c>
      <c r="C881" s="2" t="str">
        <f>_xlfn.CONCAT(MONTH('Rates Database'!C880),"-",'Rates Database'!B880,"-",'Rates Database'!E880,"-",'Rates Database'!G880,"-",'Rates Database'!J880)</f>
        <v>5-2019-Eversource_WMA-Residential-Advanced Metering Infrastructure (AMI)</v>
      </c>
      <c r="D881" s="2">
        <f t="shared" si="13"/>
        <v>1</v>
      </c>
    </row>
    <row r="882" spans="2:4" ht="13.8" x14ac:dyDescent="0.2">
      <c r="B882" s="18">
        <v>879</v>
      </c>
      <c r="C882" s="2" t="str">
        <f>_xlfn.CONCAT(MONTH('Rates Database'!C881),"-",'Rates Database'!B881,"-",'Rates Database'!E881,"-",'Rates Database'!G881,"-",'Rates Database'!J881)</f>
        <v>4-2019-Eversource_WMA-Residential-Advanced Metering Infrastructure (AMI)</v>
      </c>
      <c r="D882" s="2">
        <f t="shared" si="13"/>
        <v>1</v>
      </c>
    </row>
    <row r="883" spans="2:4" ht="13.8" x14ac:dyDescent="0.2">
      <c r="B883" s="18">
        <v>880</v>
      </c>
      <c r="C883" s="2" t="str">
        <f>_xlfn.CONCAT(MONTH('Rates Database'!C882),"-",'Rates Database'!B882,"-",'Rates Database'!E882,"-",'Rates Database'!G882,"-",'Rates Database'!J882)</f>
        <v>3-2019-Eversource_WMA-Residential-Advanced Metering Infrastructure (AMI)</v>
      </c>
      <c r="D883" s="2">
        <f t="shared" si="13"/>
        <v>1</v>
      </c>
    </row>
    <row r="884" spans="2:4" ht="13.8" x14ac:dyDescent="0.2">
      <c r="B884" s="18">
        <v>881</v>
      </c>
      <c r="C884" s="2" t="str">
        <f>_xlfn.CONCAT(MONTH('Rates Database'!C883),"-",'Rates Database'!B883,"-",'Rates Database'!E883,"-",'Rates Database'!G883,"-",'Rates Database'!J883)</f>
        <v>2-2019-Eversource_WMA-Residential-Advanced Metering Infrastructure (AMI)</v>
      </c>
      <c r="D884" s="2">
        <f t="shared" si="13"/>
        <v>1</v>
      </c>
    </row>
    <row r="885" spans="2:4" ht="13.8" x14ac:dyDescent="0.2">
      <c r="B885" s="18">
        <v>882</v>
      </c>
      <c r="C885" s="2" t="str">
        <f>_xlfn.CONCAT(MONTH('Rates Database'!C884),"-",'Rates Database'!B884,"-",'Rates Database'!E884,"-",'Rates Database'!G884,"-",'Rates Database'!J884)</f>
        <v>1-2019-Eversource_WMA-Residential-Advanced Metering Infrastructure (AMI)</v>
      </c>
      <c r="D885" s="2">
        <f t="shared" si="13"/>
        <v>1</v>
      </c>
    </row>
    <row r="886" spans="2:4" ht="13.8" x14ac:dyDescent="0.2">
      <c r="B886" s="18">
        <v>883</v>
      </c>
      <c r="C886" s="2" t="str">
        <f>_xlfn.CONCAT(MONTH('Rates Database'!C885),"-",'Rates Database'!B885,"-",'Rates Database'!E885,"-",'Rates Database'!G885,"-",'Rates Database'!J885)</f>
        <v>3-2024-Eversource_WMA-Residential-Storm Cost Recovery Adjustment Factor (SCRAF)</v>
      </c>
      <c r="D886" s="2">
        <f t="shared" si="13"/>
        <v>1</v>
      </c>
    </row>
    <row r="887" spans="2:4" ht="13.8" x14ac:dyDescent="0.2">
      <c r="B887" s="18">
        <v>884</v>
      </c>
      <c r="C887" s="2" t="str">
        <f>_xlfn.CONCAT(MONTH('Rates Database'!C886),"-",'Rates Database'!B886,"-",'Rates Database'!E886,"-",'Rates Database'!G886,"-",'Rates Database'!J886)</f>
        <v>2-2024-Eversource_WMA-Residential-Storm Cost Recovery Adjustment Factor (SCRAF)</v>
      </c>
      <c r="D887" s="2">
        <f t="shared" si="13"/>
        <v>1</v>
      </c>
    </row>
    <row r="888" spans="2:4" ht="13.8" x14ac:dyDescent="0.2">
      <c r="B888" s="18">
        <v>885</v>
      </c>
      <c r="C888" s="2" t="str">
        <f>_xlfn.CONCAT(MONTH('Rates Database'!C887),"-",'Rates Database'!B887,"-",'Rates Database'!E887,"-",'Rates Database'!G887,"-",'Rates Database'!J887)</f>
        <v>1-2024-Eversource_WMA-Residential-Storm Cost Recovery Adjustment Factor (SCRAF)</v>
      </c>
      <c r="D888" s="2">
        <f t="shared" si="13"/>
        <v>1</v>
      </c>
    </row>
    <row r="889" spans="2:4" ht="13.8" x14ac:dyDescent="0.2">
      <c r="B889" s="18">
        <v>886</v>
      </c>
      <c r="C889" s="2" t="str">
        <f>_xlfn.CONCAT(MONTH('Rates Database'!C888),"-",'Rates Database'!B888,"-",'Rates Database'!E888,"-",'Rates Database'!G888,"-",'Rates Database'!J888)</f>
        <v>12-2023-Eversource_WMA-Residential-Storm Cost Recovery Adjustment Factor (SCRAF)</v>
      </c>
      <c r="D889" s="2">
        <f t="shared" si="13"/>
        <v>1</v>
      </c>
    </row>
    <row r="890" spans="2:4" ht="13.8" x14ac:dyDescent="0.2">
      <c r="B890" s="18">
        <v>887</v>
      </c>
      <c r="C890" s="2" t="str">
        <f>_xlfn.CONCAT(MONTH('Rates Database'!C889),"-",'Rates Database'!B889,"-",'Rates Database'!E889,"-",'Rates Database'!G889,"-",'Rates Database'!J889)</f>
        <v>11-2023-Eversource_WMA-Residential-Storm Cost Recovery Adjustment Factor (SCRAF)</v>
      </c>
      <c r="D890" s="2">
        <f t="shared" si="13"/>
        <v>1</v>
      </c>
    </row>
    <row r="891" spans="2:4" ht="13.8" x14ac:dyDescent="0.2">
      <c r="B891" s="18">
        <v>888</v>
      </c>
      <c r="C891" s="2" t="str">
        <f>_xlfn.CONCAT(MONTH('Rates Database'!C890),"-",'Rates Database'!B890,"-",'Rates Database'!E890,"-",'Rates Database'!G890,"-",'Rates Database'!J890)</f>
        <v>10-2023-Eversource_WMA-Residential-Storm Cost Recovery Adjustment Factor (SCRAF)</v>
      </c>
      <c r="D891" s="2">
        <f t="shared" si="13"/>
        <v>1</v>
      </c>
    </row>
    <row r="892" spans="2:4" ht="13.8" x14ac:dyDescent="0.2">
      <c r="B892" s="18">
        <v>889</v>
      </c>
      <c r="C892" s="2" t="str">
        <f>_xlfn.CONCAT(MONTH('Rates Database'!C891),"-",'Rates Database'!B891,"-",'Rates Database'!E891,"-",'Rates Database'!G891,"-",'Rates Database'!J891)</f>
        <v>9-2023-Eversource_WMA-Residential-Storm Cost Recovery Adjustment Factor (SCRAF)</v>
      </c>
      <c r="D892" s="2">
        <f t="shared" si="13"/>
        <v>1</v>
      </c>
    </row>
    <row r="893" spans="2:4" ht="13.8" x14ac:dyDescent="0.2">
      <c r="B893" s="18">
        <v>890</v>
      </c>
      <c r="C893" s="2" t="str">
        <f>_xlfn.CONCAT(MONTH('Rates Database'!C892),"-",'Rates Database'!B892,"-",'Rates Database'!E892,"-",'Rates Database'!G892,"-",'Rates Database'!J892)</f>
        <v>8-2023-Eversource_WMA-Residential-Storm Cost Recovery Adjustment Factor (SCRAF)</v>
      </c>
      <c r="D893" s="2">
        <f t="shared" si="13"/>
        <v>1</v>
      </c>
    </row>
    <row r="894" spans="2:4" ht="13.8" x14ac:dyDescent="0.2">
      <c r="B894" s="18">
        <v>891</v>
      </c>
      <c r="C894" s="2" t="str">
        <f>_xlfn.CONCAT(MONTH('Rates Database'!C893),"-",'Rates Database'!B893,"-",'Rates Database'!E893,"-",'Rates Database'!G893,"-",'Rates Database'!J893)</f>
        <v>7-2023-Eversource_WMA-Residential-Storm Cost Recovery Adjustment Factor (SCRAF)</v>
      </c>
      <c r="D894" s="2">
        <f t="shared" si="13"/>
        <v>1</v>
      </c>
    </row>
    <row r="895" spans="2:4" ht="13.8" x14ac:dyDescent="0.2">
      <c r="B895" s="18">
        <v>892</v>
      </c>
      <c r="C895" s="2" t="str">
        <f>_xlfn.CONCAT(MONTH('Rates Database'!C894),"-",'Rates Database'!B894,"-",'Rates Database'!E894,"-",'Rates Database'!G894,"-",'Rates Database'!J894)</f>
        <v>6-2023-Eversource_WMA-Residential-Storm Cost Recovery Adjustment Factor (SCRAF)</v>
      </c>
      <c r="D895" s="2">
        <f t="shared" si="13"/>
        <v>1</v>
      </c>
    </row>
    <row r="896" spans="2:4" ht="13.8" x14ac:dyDescent="0.2">
      <c r="B896" s="18">
        <v>893</v>
      </c>
      <c r="C896" s="2" t="str">
        <f>_xlfn.CONCAT(MONTH('Rates Database'!C895),"-",'Rates Database'!B895,"-",'Rates Database'!E895,"-",'Rates Database'!G895,"-",'Rates Database'!J895)</f>
        <v>5-2023-Eversource_WMA-Residential-Storm Cost Recovery Adjustment Factor (SCRAF)</v>
      </c>
      <c r="D896" s="2">
        <f t="shared" si="13"/>
        <v>1</v>
      </c>
    </row>
    <row r="897" spans="2:4" ht="13.8" x14ac:dyDescent="0.2">
      <c r="B897" s="18">
        <v>894</v>
      </c>
      <c r="C897" s="2" t="str">
        <f>_xlfn.CONCAT(MONTH('Rates Database'!C896),"-",'Rates Database'!B896,"-",'Rates Database'!E896,"-",'Rates Database'!G896,"-",'Rates Database'!J896)</f>
        <v>4-2023-Eversource_WMA-Residential-Storm Cost Recovery Adjustment Factor (SCRAF)</v>
      </c>
      <c r="D897" s="2">
        <f t="shared" si="13"/>
        <v>1</v>
      </c>
    </row>
    <row r="898" spans="2:4" ht="13.8" x14ac:dyDescent="0.2">
      <c r="B898" s="18">
        <v>895</v>
      </c>
      <c r="C898" s="2" t="str">
        <f>_xlfn.CONCAT(MONTH('Rates Database'!C897),"-",'Rates Database'!B897,"-",'Rates Database'!E897,"-",'Rates Database'!G897,"-",'Rates Database'!J897)</f>
        <v>3-2023-Eversource_WMA-Residential-Storm Cost Recovery Adjustment Factor (SCRAF)</v>
      </c>
      <c r="D898" s="2">
        <f t="shared" si="13"/>
        <v>1</v>
      </c>
    </row>
    <row r="899" spans="2:4" ht="13.8" x14ac:dyDescent="0.2">
      <c r="B899" s="18">
        <v>896</v>
      </c>
      <c r="C899" s="2" t="str">
        <f>_xlfn.CONCAT(MONTH('Rates Database'!C898),"-",'Rates Database'!B898,"-",'Rates Database'!E898,"-",'Rates Database'!G898,"-",'Rates Database'!J898)</f>
        <v>2-2023-Eversource_WMA-Residential-Storm Cost Recovery Adjustment Factor (SCRAF)</v>
      </c>
      <c r="D899" s="2">
        <f t="shared" si="13"/>
        <v>1</v>
      </c>
    </row>
    <row r="900" spans="2:4" ht="13.8" x14ac:dyDescent="0.2">
      <c r="B900" s="18">
        <v>897</v>
      </c>
      <c r="C900" s="2" t="str">
        <f>_xlfn.CONCAT(MONTH('Rates Database'!C899),"-",'Rates Database'!B899,"-",'Rates Database'!E899,"-",'Rates Database'!G899,"-",'Rates Database'!J899)</f>
        <v>1-2023-Eversource_WMA-Residential-Storm Cost Recovery Adjustment Factor (SCRAF)</v>
      </c>
      <c r="D900" s="2">
        <f t="shared" si="13"/>
        <v>1</v>
      </c>
    </row>
    <row r="901" spans="2:4" ht="13.8" x14ac:dyDescent="0.2">
      <c r="B901" s="18">
        <v>898</v>
      </c>
      <c r="C901" s="2" t="str">
        <f>_xlfn.CONCAT(MONTH('Rates Database'!C900),"-",'Rates Database'!B900,"-",'Rates Database'!E900,"-",'Rates Database'!G900,"-",'Rates Database'!J900)</f>
        <v>12-2022-Eversource_WMA-Residential-Storm Cost Recovery Adjustment Factor (SCRAF)</v>
      </c>
      <c r="D901" s="2">
        <f t="shared" ref="D901:D964" si="14">COUNTIF($C$4:$C$10092,C901)</f>
        <v>1</v>
      </c>
    </row>
    <row r="902" spans="2:4" ht="13.8" x14ac:dyDescent="0.2">
      <c r="B902" s="18">
        <v>899</v>
      </c>
      <c r="C902" s="2" t="str">
        <f>_xlfn.CONCAT(MONTH('Rates Database'!C901),"-",'Rates Database'!B901,"-",'Rates Database'!E901,"-",'Rates Database'!G901,"-",'Rates Database'!J901)</f>
        <v>11-2022-Eversource_WMA-Residential-Storm Cost Recovery Adjustment Factor (SCRAF)</v>
      </c>
      <c r="D902" s="2">
        <f t="shared" si="14"/>
        <v>1</v>
      </c>
    </row>
    <row r="903" spans="2:4" ht="13.8" x14ac:dyDescent="0.2">
      <c r="B903" s="18">
        <v>900</v>
      </c>
      <c r="C903" s="2" t="str">
        <f>_xlfn.CONCAT(MONTH('Rates Database'!C902),"-",'Rates Database'!B902,"-",'Rates Database'!E902,"-",'Rates Database'!G902,"-",'Rates Database'!J902)</f>
        <v>10-2022-Eversource_WMA-Residential-Storm Cost Recovery Adjustment Factor (SCRAF)</v>
      </c>
      <c r="D903" s="2">
        <f t="shared" si="14"/>
        <v>1</v>
      </c>
    </row>
    <row r="904" spans="2:4" ht="13.8" x14ac:dyDescent="0.2">
      <c r="B904" s="18">
        <v>901</v>
      </c>
      <c r="C904" s="2" t="str">
        <f>_xlfn.CONCAT(MONTH('Rates Database'!C903),"-",'Rates Database'!B903,"-",'Rates Database'!E903,"-",'Rates Database'!G903,"-",'Rates Database'!J903)</f>
        <v>9-2022-Eversource_WMA-Residential-Storm Cost Recovery Adjustment Factor (SCRAF)</v>
      </c>
      <c r="D904" s="2">
        <f t="shared" si="14"/>
        <v>1</v>
      </c>
    </row>
    <row r="905" spans="2:4" ht="13.8" x14ac:dyDescent="0.2">
      <c r="B905" s="18">
        <v>902</v>
      </c>
      <c r="C905" s="2" t="str">
        <f>_xlfn.CONCAT(MONTH('Rates Database'!C904),"-",'Rates Database'!B904,"-",'Rates Database'!E904,"-",'Rates Database'!G904,"-",'Rates Database'!J904)</f>
        <v>8-2022-Eversource_WMA-Residential-Storm Cost Recovery Adjustment Factor (SCRAF)</v>
      </c>
      <c r="D905" s="2">
        <f t="shared" si="14"/>
        <v>1</v>
      </c>
    </row>
    <row r="906" spans="2:4" ht="13.8" x14ac:dyDescent="0.2">
      <c r="B906" s="18">
        <v>903</v>
      </c>
      <c r="C906" s="2" t="str">
        <f>_xlfn.CONCAT(MONTH('Rates Database'!C905),"-",'Rates Database'!B905,"-",'Rates Database'!E905,"-",'Rates Database'!G905,"-",'Rates Database'!J905)</f>
        <v>7-2022-Eversource_WMA-Residential-Storm Cost Recovery Adjustment Factor (SCRAF)</v>
      </c>
      <c r="D906" s="2">
        <f t="shared" si="14"/>
        <v>1</v>
      </c>
    </row>
    <row r="907" spans="2:4" ht="13.8" x14ac:dyDescent="0.2">
      <c r="B907" s="18">
        <v>904</v>
      </c>
      <c r="C907" s="2" t="str">
        <f>_xlfn.CONCAT(MONTH('Rates Database'!C906),"-",'Rates Database'!B906,"-",'Rates Database'!E906,"-",'Rates Database'!G906,"-",'Rates Database'!J906)</f>
        <v>6-2022-Eversource_WMA-Residential-Storm Cost Recovery Adjustment Factor (SCRAF)</v>
      </c>
      <c r="D907" s="2">
        <f t="shared" si="14"/>
        <v>1</v>
      </c>
    </row>
    <row r="908" spans="2:4" ht="13.8" x14ac:dyDescent="0.2">
      <c r="B908" s="18">
        <v>905</v>
      </c>
      <c r="C908" s="2" t="str">
        <f>_xlfn.CONCAT(MONTH('Rates Database'!C907),"-",'Rates Database'!B907,"-",'Rates Database'!E907,"-",'Rates Database'!G907,"-",'Rates Database'!J907)</f>
        <v>5-2022-Eversource_WMA-Residential-Storm Cost Recovery Adjustment Factor (SCRAF)</v>
      </c>
      <c r="D908" s="2">
        <f t="shared" si="14"/>
        <v>1</v>
      </c>
    </row>
    <row r="909" spans="2:4" ht="13.8" x14ac:dyDescent="0.2">
      <c r="B909" s="18">
        <v>906</v>
      </c>
      <c r="C909" s="2" t="str">
        <f>_xlfn.CONCAT(MONTH('Rates Database'!C908),"-",'Rates Database'!B908,"-",'Rates Database'!E908,"-",'Rates Database'!G908,"-",'Rates Database'!J908)</f>
        <v>4-2022-Eversource_WMA-Residential-Storm Cost Recovery Adjustment Factor (SCRAF)</v>
      </c>
      <c r="D909" s="2">
        <f t="shared" si="14"/>
        <v>1</v>
      </c>
    </row>
    <row r="910" spans="2:4" ht="13.8" x14ac:dyDescent="0.2">
      <c r="B910" s="18">
        <v>907</v>
      </c>
      <c r="C910" s="2" t="str">
        <f>_xlfn.CONCAT(MONTH('Rates Database'!C909),"-",'Rates Database'!B909,"-",'Rates Database'!E909,"-",'Rates Database'!G909,"-",'Rates Database'!J909)</f>
        <v>3-2022-Eversource_WMA-Residential-Storm Cost Recovery Adjustment Factor (SCRAF)</v>
      </c>
      <c r="D910" s="2">
        <f t="shared" si="14"/>
        <v>1</v>
      </c>
    </row>
    <row r="911" spans="2:4" ht="13.8" x14ac:dyDescent="0.2">
      <c r="B911" s="18">
        <v>908</v>
      </c>
      <c r="C911" s="2" t="str">
        <f>_xlfn.CONCAT(MONTH('Rates Database'!C910),"-",'Rates Database'!B910,"-",'Rates Database'!E910,"-",'Rates Database'!G910,"-",'Rates Database'!J910)</f>
        <v>2-2022-Eversource_WMA-Residential-Storm Cost Recovery Adjustment Factor (SCRAF)</v>
      </c>
      <c r="D911" s="2">
        <f t="shared" si="14"/>
        <v>1</v>
      </c>
    </row>
    <row r="912" spans="2:4" ht="13.8" x14ac:dyDescent="0.2">
      <c r="B912" s="18">
        <v>909</v>
      </c>
      <c r="C912" s="2" t="str">
        <f>_xlfn.CONCAT(MONTH('Rates Database'!C911),"-",'Rates Database'!B911,"-",'Rates Database'!E911,"-",'Rates Database'!G911,"-",'Rates Database'!J911)</f>
        <v>1-2022-Eversource_WMA-Residential-Storm Cost Recovery Adjustment Factor (SCRAF)</v>
      </c>
      <c r="D912" s="2">
        <f t="shared" si="14"/>
        <v>1</v>
      </c>
    </row>
    <row r="913" spans="2:4" ht="13.8" x14ac:dyDescent="0.2">
      <c r="B913" s="18">
        <v>910</v>
      </c>
      <c r="C913" s="2" t="str">
        <f>_xlfn.CONCAT(MONTH('Rates Database'!C912),"-",'Rates Database'!B912,"-",'Rates Database'!E912,"-",'Rates Database'!G912,"-",'Rates Database'!J912)</f>
        <v>12-2021-Eversource_WMA-Residential-Storm Cost Recovery Adjustment Factor (SCRAF)</v>
      </c>
      <c r="D913" s="2">
        <f t="shared" si="14"/>
        <v>1</v>
      </c>
    </row>
    <row r="914" spans="2:4" ht="13.8" x14ac:dyDescent="0.2">
      <c r="B914" s="18">
        <v>911</v>
      </c>
      <c r="C914" s="2" t="str">
        <f>_xlfn.CONCAT(MONTH('Rates Database'!C913),"-",'Rates Database'!B913,"-",'Rates Database'!E913,"-",'Rates Database'!G913,"-",'Rates Database'!J913)</f>
        <v>11-2021-Eversource_WMA-Residential-Storm Cost Recovery Adjustment Factor (SCRAF)</v>
      </c>
      <c r="D914" s="2">
        <f t="shared" si="14"/>
        <v>1</v>
      </c>
    </row>
    <row r="915" spans="2:4" ht="13.8" x14ac:dyDescent="0.2">
      <c r="B915" s="18">
        <v>912</v>
      </c>
      <c r="C915" s="2" t="str">
        <f>_xlfn.CONCAT(MONTH('Rates Database'!C914),"-",'Rates Database'!B914,"-",'Rates Database'!E914,"-",'Rates Database'!G914,"-",'Rates Database'!J914)</f>
        <v>10-2021-Eversource_WMA-Residential-Storm Cost Recovery Adjustment Factor (SCRAF)</v>
      </c>
      <c r="D915" s="2">
        <f t="shared" si="14"/>
        <v>1</v>
      </c>
    </row>
    <row r="916" spans="2:4" ht="13.8" x14ac:dyDescent="0.2">
      <c r="B916" s="18">
        <v>913</v>
      </c>
      <c r="C916" s="2" t="str">
        <f>_xlfn.CONCAT(MONTH('Rates Database'!C915),"-",'Rates Database'!B915,"-",'Rates Database'!E915,"-",'Rates Database'!G915,"-",'Rates Database'!J915)</f>
        <v>9-2021-Eversource_WMA-Residential-Storm Cost Recovery Adjustment Factor (SCRAF)</v>
      </c>
      <c r="D916" s="2">
        <f t="shared" si="14"/>
        <v>1</v>
      </c>
    </row>
    <row r="917" spans="2:4" ht="13.8" x14ac:dyDescent="0.2">
      <c r="B917" s="18">
        <v>914</v>
      </c>
      <c r="C917" s="2" t="str">
        <f>_xlfn.CONCAT(MONTH('Rates Database'!C916),"-",'Rates Database'!B916,"-",'Rates Database'!E916,"-",'Rates Database'!G916,"-",'Rates Database'!J916)</f>
        <v>8-2021-Eversource_WMA-Residential-Storm Cost Recovery Adjustment Factor (SCRAF)</v>
      </c>
      <c r="D917" s="2">
        <f t="shared" si="14"/>
        <v>1</v>
      </c>
    </row>
    <row r="918" spans="2:4" ht="13.8" x14ac:dyDescent="0.2">
      <c r="B918" s="18">
        <v>915</v>
      </c>
      <c r="C918" s="2" t="str">
        <f>_xlfn.CONCAT(MONTH('Rates Database'!C917),"-",'Rates Database'!B917,"-",'Rates Database'!E917,"-",'Rates Database'!G917,"-",'Rates Database'!J917)</f>
        <v>7-2021-Eversource_WMA-Residential-Storm Cost Recovery Adjustment Factor (SCRAF)</v>
      </c>
      <c r="D918" s="2">
        <f t="shared" si="14"/>
        <v>1</v>
      </c>
    </row>
    <row r="919" spans="2:4" ht="13.8" x14ac:dyDescent="0.2">
      <c r="B919" s="18">
        <v>916</v>
      </c>
      <c r="C919" s="2" t="str">
        <f>_xlfn.CONCAT(MONTH('Rates Database'!C918),"-",'Rates Database'!B918,"-",'Rates Database'!E918,"-",'Rates Database'!G918,"-",'Rates Database'!J918)</f>
        <v>6-2021-Eversource_WMA-Residential-Storm Cost Recovery Adjustment Factor (SCRAF)</v>
      </c>
      <c r="D919" s="2">
        <f t="shared" si="14"/>
        <v>1</v>
      </c>
    </row>
    <row r="920" spans="2:4" ht="13.8" x14ac:dyDescent="0.2">
      <c r="B920" s="18">
        <v>917</v>
      </c>
      <c r="C920" s="2" t="str">
        <f>_xlfn.CONCAT(MONTH('Rates Database'!C919),"-",'Rates Database'!B919,"-",'Rates Database'!E919,"-",'Rates Database'!G919,"-",'Rates Database'!J919)</f>
        <v>5-2021-Eversource_WMA-Residential-Storm Cost Recovery Adjustment Factor (SCRAF)</v>
      </c>
      <c r="D920" s="2">
        <f t="shared" si="14"/>
        <v>1</v>
      </c>
    </row>
    <row r="921" spans="2:4" ht="13.8" x14ac:dyDescent="0.2">
      <c r="B921" s="18">
        <v>918</v>
      </c>
      <c r="C921" s="2" t="str">
        <f>_xlfn.CONCAT(MONTH('Rates Database'!C920),"-",'Rates Database'!B920,"-",'Rates Database'!E920,"-",'Rates Database'!G920,"-",'Rates Database'!J920)</f>
        <v>4-2021-Eversource_WMA-Residential-Storm Cost Recovery Adjustment Factor (SCRAF)</v>
      </c>
      <c r="D921" s="2">
        <f t="shared" si="14"/>
        <v>1</v>
      </c>
    </row>
    <row r="922" spans="2:4" ht="13.8" x14ac:dyDescent="0.2">
      <c r="B922" s="18">
        <v>919</v>
      </c>
      <c r="C922" s="2" t="str">
        <f>_xlfn.CONCAT(MONTH('Rates Database'!C921),"-",'Rates Database'!B921,"-",'Rates Database'!E921,"-",'Rates Database'!G921,"-",'Rates Database'!J921)</f>
        <v>3-2021-Eversource_WMA-Residential-Storm Cost Recovery Adjustment Factor (SCRAF)</v>
      </c>
      <c r="D922" s="2">
        <f t="shared" si="14"/>
        <v>1</v>
      </c>
    </row>
    <row r="923" spans="2:4" ht="13.8" x14ac:dyDescent="0.2">
      <c r="B923" s="18">
        <v>920</v>
      </c>
      <c r="C923" s="2" t="str">
        <f>_xlfn.CONCAT(MONTH('Rates Database'!C922),"-",'Rates Database'!B922,"-",'Rates Database'!E922,"-",'Rates Database'!G922,"-",'Rates Database'!J922)</f>
        <v>2-2021-Eversource_WMA-Residential-Storm Cost Recovery Adjustment Factor (SCRAF)</v>
      </c>
      <c r="D923" s="2">
        <f t="shared" si="14"/>
        <v>1</v>
      </c>
    </row>
    <row r="924" spans="2:4" ht="13.8" x14ac:dyDescent="0.2">
      <c r="B924" s="18">
        <v>921</v>
      </c>
      <c r="C924" s="2" t="str">
        <f>_xlfn.CONCAT(MONTH('Rates Database'!C923),"-",'Rates Database'!B923,"-",'Rates Database'!E923,"-",'Rates Database'!G923,"-",'Rates Database'!J923)</f>
        <v>1-2021-Eversource_WMA-Residential-Storm Cost Recovery Adjustment Factor (SCRAF)</v>
      </c>
      <c r="D924" s="2">
        <f t="shared" si="14"/>
        <v>1</v>
      </c>
    </row>
    <row r="925" spans="2:4" ht="13.8" x14ac:dyDescent="0.2">
      <c r="B925" s="18">
        <v>922</v>
      </c>
      <c r="C925" s="2" t="str">
        <f>_xlfn.CONCAT(MONTH('Rates Database'!C924),"-",'Rates Database'!B924,"-",'Rates Database'!E924,"-",'Rates Database'!G924,"-",'Rates Database'!J924)</f>
        <v>12-2020-Eversource_WMA-Residential-Storm Cost Recovery Adjustment Factor (SCRAF)</v>
      </c>
      <c r="D925" s="2">
        <f t="shared" si="14"/>
        <v>1</v>
      </c>
    </row>
    <row r="926" spans="2:4" ht="13.8" x14ac:dyDescent="0.2">
      <c r="B926" s="18">
        <v>923</v>
      </c>
      <c r="C926" s="2" t="str">
        <f>_xlfn.CONCAT(MONTH('Rates Database'!C925),"-",'Rates Database'!B925,"-",'Rates Database'!E925,"-",'Rates Database'!G925,"-",'Rates Database'!J925)</f>
        <v>11-2020-Eversource_WMA-Residential-Storm Cost Recovery Adjustment Factor (SCRAF)</v>
      </c>
      <c r="D926" s="2">
        <f t="shared" si="14"/>
        <v>1</v>
      </c>
    </row>
    <row r="927" spans="2:4" ht="13.8" x14ac:dyDescent="0.2">
      <c r="B927" s="18">
        <v>924</v>
      </c>
      <c r="C927" s="2" t="str">
        <f>_xlfn.CONCAT(MONTH('Rates Database'!C926),"-",'Rates Database'!B926,"-",'Rates Database'!E926,"-",'Rates Database'!G926,"-",'Rates Database'!J926)</f>
        <v>10-2020-Eversource_WMA-Residential-Storm Cost Recovery Adjustment Factor (SCRAF)</v>
      </c>
      <c r="D927" s="2">
        <f t="shared" si="14"/>
        <v>1</v>
      </c>
    </row>
    <row r="928" spans="2:4" ht="13.8" x14ac:dyDescent="0.2">
      <c r="B928" s="18">
        <v>925</v>
      </c>
      <c r="C928" s="2" t="str">
        <f>_xlfn.CONCAT(MONTH('Rates Database'!C927),"-",'Rates Database'!B927,"-",'Rates Database'!E927,"-",'Rates Database'!G927,"-",'Rates Database'!J927)</f>
        <v>9-2020-Eversource_WMA-Residential-Storm Cost Recovery Adjustment Factor (SCRAF)</v>
      </c>
      <c r="D928" s="2">
        <f t="shared" si="14"/>
        <v>1</v>
      </c>
    </row>
    <row r="929" spans="2:4" ht="13.8" x14ac:dyDescent="0.2">
      <c r="B929" s="18">
        <v>926</v>
      </c>
      <c r="C929" s="2" t="str">
        <f>_xlfn.CONCAT(MONTH('Rates Database'!C928),"-",'Rates Database'!B928,"-",'Rates Database'!E928,"-",'Rates Database'!G928,"-",'Rates Database'!J928)</f>
        <v>8-2020-Eversource_WMA-Residential-Storm Cost Recovery Adjustment Factor (SCRAF)</v>
      </c>
      <c r="D929" s="2">
        <f t="shared" si="14"/>
        <v>1</v>
      </c>
    </row>
    <row r="930" spans="2:4" ht="13.8" x14ac:dyDescent="0.2">
      <c r="B930" s="18">
        <v>927</v>
      </c>
      <c r="C930" s="2" t="str">
        <f>_xlfn.CONCAT(MONTH('Rates Database'!C929),"-",'Rates Database'!B929,"-",'Rates Database'!E929,"-",'Rates Database'!G929,"-",'Rates Database'!J929)</f>
        <v>7-2020-Eversource_WMA-Residential-Storm Cost Recovery Adjustment Factor (SCRAF)</v>
      </c>
      <c r="D930" s="2">
        <f t="shared" si="14"/>
        <v>1</v>
      </c>
    </row>
    <row r="931" spans="2:4" ht="13.8" x14ac:dyDescent="0.2">
      <c r="B931" s="18">
        <v>928</v>
      </c>
      <c r="C931" s="2" t="str">
        <f>_xlfn.CONCAT(MONTH('Rates Database'!C930),"-",'Rates Database'!B930,"-",'Rates Database'!E930,"-",'Rates Database'!G930,"-",'Rates Database'!J930)</f>
        <v>6-2020-Eversource_WMA-Residential-Storm Cost Recovery Adjustment Factor (SCRAF)</v>
      </c>
      <c r="D931" s="2">
        <f t="shared" si="14"/>
        <v>1</v>
      </c>
    </row>
    <row r="932" spans="2:4" ht="13.8" x14ac:dyDescent="0.2">
      <c r="B932" s="18">
        <v>929</v>
      </c>
      <c r="C932" s="2" t="str">
        <f>_xlfn.CONCAT(MONTH('Rates Database'!C931),"-",'Rates Database'!B931,"-",'Rates Database'!E931,"-",'Rates Database'!G931,"-",'Rates Database'!J931)</f>
        <v>5-2020-Eversource_WMA-Residential-Storm Cost Recovery Adjustment Factor (SCRAF)</v>
      </c>
      <c r="D932" s="2">
        <f t="shared" si="14"/>
        <v>1</v>
      </c>
    </row>
    <row r="933" spans="2:4" ht="13.8" x14ac:dyDescent="0.2">
      <c r="B933" s="18">
        <v>930</v>
      </c>
      <c r="C933" s="2" t="str">
        <f>_xlfn.CONCAT(MONTH('Rates Database'!C932),"-",'Rates Database'!B932,"-",'Rates Database'!E932,"-",'Rates Database'!G932,"-",'Rates Database'!J932)</f>
        <v>4-2020-Eversource_WMA-Residential-Storm Cost Recovery Adjustment Factor (SCRAF)</v>
      </c>
      <c r="D933" s="2">
        <f t="shared" si="14"/>
        <v>1</v>
      </c>
    </row>
    <row r="934" spans="2:4" ht="13.8" x14ac:dyDescent="0.2">
      <c r="B934" s="18">
        <v>931</v>
      </c>
      <c r="C934" s="2" t="str">
        <f>_xlfn.CONCAT(MONTH('Rates Database'!C933),"-",'Rates Database'!B933,"-",'Rates Database'!E933,"-",'Rates Database'!G933,"-",'Rates Database'!J933)</f>
        <v>3-2020-Eversource_WMA-Residential-Storm Cost Recovery Adjustment Factor (SCRAF)</v>
      </c>
      <c r="D934" s="2">
        <f t="shared" si="14"/>
        <v>1</v>
      </c>
    </row>
    <row r="935" spans="2:4" ht="13.8" x14ac:dyDescent="0.2">
      <c r="B935" s="18">
        <v>932</v>
      </c>
      <c r="C935" s="2" t="str">
        <f>_xlfn.CONCAT(MONTH('Rates Database'!C934),"-",'Rates Database'!B934,"-",'Rates Database'!E934,"-",'Rates Database'!G934,"-",'Rates Database'!J934)</f>
        <v>2-2020-Eversource_WMA-Residential-Storm Cost Recovery Adjustment Factor (SCRAF)</v>
      </c>
      <c r="D935" s="2">
        <f t="shared" si="14"/>
        <v>1</v>
      </c>
    </row>
    <row r="936" spans="2:4" ht="13.8" x14ac:dyDescent="0.2">
      <c r="B936" s="18">
        <v>933</v>
      </c>
      <c r="C936" s="2" t="str">
        <f>_xlfn.CONCAT(MONTH('Rates Database'!C935),"-",'Rates Database'!B935,"-",'Rates Database'!E935,"-",'Rates Database'!G935,"-",'Rates Database'!J935)</f>
        <v>1-2020-Eversource_WMA-Residential-Storm Cost Recovery Adjustment Factor (SCRAF)</v>
      </c>
      <c r="D936" s="2">
        <f t="shared" si="14"/>
        <v>1</v>
      </c>
    </row>
    <row r="937" spans="2:4" ht="13.8" x14ac:dyDescent="0.2">
      <c r="B937" s="18">
        <v>934</v>
      </c>
      <c r="C937" s="2" t="str">
        <f>_xlfn.CONCAT(MONTH('Rates Database'!C936),"-",'Rates Database'!B936,"-",'Rates Database'!E936,"-",'Rates Database'!G936,"-",'Rates Database'!J936)</f>
        <v>12-2019-Eversource_WMA-Residential-Storm Cost Recovery Adjustment Factor (SCRAF)</v>
      </c>
      <c r="D937" s="2">
        <f t="shared" si="14"/>
        <v>1</v>
      </c>
    </row>
    <row r="938" spans="2:4" ht="13.8" x14ac:dyDescent="0.2">
      <c r="B938" s="18">
        <v>935</v>
      </c>
      <c r="C938" s="2" t="str">
        <f>_xlfn.CONCAT(MONTH('Rates Database'!C937),"-",'Rates Database'!B937,"-",'Rates Database'!E937,"-",'Rates Database'!G937,"-",'Rates Database'!J937)</f>
        <v>11-2019-Eversource_WMA-Residential-Storm Cost Recovery Adjustment Factor (SCRAF)</v>
      </c>
      <c r="D938" s="2">
        <f t="shared" si="14"/>
        <v>1</v>
      </c>
    </row>
    <row r="939" spans="2:4" ht="13.8" x14ac:dyDescent="0.2">
      <c r="B939" s="18">
        <v>936</v>
      </c>
      <c r="C939" s="2" t="str">
        <f>_xlfn.CONCAT(MONTH('Rates Database'!C938),"-",'Rates Database'!B938,"-",'Rates Database'!E938,"-",'Rates Database'!G938,"-",'Rates Database'!J938)</f>
        <v>10-2019-Eversource_WMA-Residential-Storm Cost Recovery Adjustment Factor (SCRAF)</v>
      </c>
      <c r="D939" s="2">
        <f t="shared" si="14"/>
        <v>1</v>
      </c>
    </row>
    <row r="940" spans="2:4" ht="13.8" x14ac:dyDescent="0.2">
      <c r="B940" s="18">
        <v>937</v>
      </c>
      <c r="C940" s="2" t="str">
        <f>_xlfn.CONCAT(MONTH('Rates Database'!C939),"-",'Rates Database'!B939,"-",'Rates Database'!E939,"-",'Rates Database'!G939,"-",'Rates Database'!J939)</f>
        <v>9-2019-Eversource_WMA-Residential-Storm Cost Recovery Adjustment Factor (SCRAF)</v>
      </c>
      <c r="D940" s="2">
        <f t="shared" si="14"/>
        <v>1</v>
      </c>
    </row>
    <row r="941" spans="2:4" ht="13.8" x14ac:dyDescent="0.2">
      <c r="B941" s="18">
        <v>938</v>
      </c>
      <c r="C941" s="2" t="str">
        <f>_xlfn.CONCAT(MONTH('Rates Database'!C940),"-",'Rates Database'!B940,"-",'Rates Database'!E940,"-",'Rates Database'!G940,"-",'Rates Database'!J940)</f>
        <v>8-2019-Eversource_WMA-Residential-Storm Cost Recovery Adjustment Factor (SCRAF)</v>
      </c>
      <c r="D941" s="2">
        <f t="shared" si="14"/>
        <v>1</v>
      </c>
    </row>
    <row r="942" spans="2:4" ht="13.8" x14ac:dyDescent="0.2">
      <c r="B942" s="18">
        <v>939</v>
      </c>
      <c r="C942" s="2" t="str">
        <f>_xlfn.CONCAT(MONTH('Rates Database'!C941),"-",'Rates Database'!B941,"-",'Rates Database'!E941,"-",'Rates Database'!G941,"-",'Rates Database'!J941)</f>
        <v>7-2019-Eversource_WMA-Residential-Storm Cost Recovery Adjustment Factor (SCRAF)</v>
      </c>
      <c r="D942" s="2">
        <f t="shared" si="14"/>
        <v>1</v>
      </c>
    </row>
    <row r="943" spans="2:4" ht="13.8" x14ac:dyDescent="0.2">
      <c r="B943" s="18">
        <v>940</v>
      </c>
      <c r="C943" s="2" t="str">
        <f>_xlfn.CONCAT(MONTH('Rates Database'!C942),"-",'Rates Database'!B942,"-",'Rates Database'!E942,"-",'Rates Database'!G942,"-",'Rates Database'!J942)</f>
        <v>6-2019-Eversource_WMA-Residential-Storm Cost Recovery Adjustment Factor (SCRAF)</v>
      </c>
      <c r="D943" s="2">
        <f t="shared" si="14"/>
        <v>1</v>
      </c>
    </row>
    <row r="944" spans="2:4" ht="13.8" x14ac:dyDescent="0.2">
      <c r="B944" s="18">
        <v>941</v>
      </c>
      <c r="C944" s="2" t="str">
        <f>_xlfn.CONCAT(MONTH('Rates Database'!C943),"-",'Rates Database'!B943,"-",'Rates Database'!E943,"-",'Rates Database'!G943,"-",'Rates Database'!J943)</f>
        <v>5-2019-Eversource_WMA-Residential-Storm Cost Recovery Adjustment Factor (SCRAF)</v>
      </c>
      <c r="D944" s="2">
        <f t="shared" si="14"/>
        <v>1</v>
      </c>
    </row>
    <row r="945" spans="2:4" ht="13.8" x14ac:dyDescent="0.2">
      <c r="B945" s="18">
        <v>942</v>
      </c>
      <c r="C945" s="2" t="str">
        <f>_xlfn.CONCAT(MONTH('Rates Database'!C944),"-",'Rates Database'!B944,"-",'Rates Database'!E944,"-",'Rates Database'!G944,"-",'Rates Database'!J944)</f>
        <v>4-2019-Eversource_WMA-Residential-Storm Cost Recovery Adjustment Factor (SCRAF)</v>
      </c>
      <c r="D945" s="2">
        <f t="shared" si="14"/>
        <v>1</v>
      </c>
    </row>
    <row r="946" spans="2:4" ht="13.8" x14ac:dyDescent="0.2">
      <c r="B946" s="18">
        <v>943</v>
      </c>
      <c r="C946" s="2" t="str">
        <f>_xlfn.CONCAT(MONTH('Rates Database'!C945),"-",'Rates Database'!B945,"-",'Rates Database'!E945,"-",'Rates Database'!G945,"-",'Rates Database'!J945)</f>
        <v>3-2019-Eversource_WMA-Residential-Storm Cost Recovery Adjustment Factor (SCRAF)</v>
      </c>
      <c r="D946" s="2">
        <f t="shared" si="14"/>
        <v>1</v>
      </c>
    </row>
    <row r="947" spans="2:4" ht="13.8" x14ac:dyDescent="0.2">
      <c r="B947" s="18">
        <v>944</v>
      </c>
      <c r="C947" s="2" t="str">
        <f>_xlfn.CONCAT(MONTH('Rates Database'!C946),"-",'Rates Database'!B946,"-",'Rates Database'!E946,"-",'Rates Database'!G946,"-",'Rates Database'!J946)</f>
        <v>2-2019-Eversource_WMA-Residential-Storm Cost Recovery Adjustment Factor (SCRAF)</v>
      </c>
      <c r="D947" s="2">
        <f t="shared" si="14"/>
        <v>1</v>
      </c>
    </row>
    <row r="948" spans="2:4" ht="13.8" x14ac:dyDescent="0.2">
      <c r="B948" s="18">
        <v>945</v>
      </c>
      <c r="C948" s="2" t="str">
        <f>_xlfn.CONCAT(MONTH('Rates Database'!C947),"-",'Rates Database'!B947,"-",'Rates Database'!E947,"-",'Rates Database'!G947,"-",'Rates Database'!J947)</f>
        <v>1-2019-Eversource_WMA-Residential-Storm Cost Recovery Adjustment Factor (SCRAF)</v>
      </c>
      <c r="D948" s="2">
        <f t="shared" si="14"/>
        <v>1</v>
      </c>
    </row>
    <row r="949" spans="2:4" ht="13.8" x14ac:dyDescent="0.2">
      <c r="B949" s="18">
        <v>946</v>
      </c>
      <c r="C949" s="2" t="str">
        <f>_xlfn.CONCAT(MONTH('Rates Database'!C948),"-",'Rates Database'!B948,"-",'Rates Database'!E948,"-",'Rates Database'!G948,"-",'Rates Database'!J948)</f>
        <v>3-2024-Eversource_WMA-Residential-Revenue Decoupling Adjustment Factor (RDAF)</v>
      </c>
      <c r="D949" s="2">
        <f t="shared" si="14"/>
        <v>1</v>
      </c>
    </row>
    <row r="950" spans="2:4" ht="13.8" x14ac:dyDescent="0.2">
      <c r="B950" s="18">
        <v>947</v>
      </c>
      <c r="C950" s="2" t="str">
        <f>_xlfn.CONCAT(MONTH('Rates Database'!C949),"-",'Rates Database'!B949,"-",'Rates Database'!E949,"-",'Rates Database'!G949,"-",'Rates Database'!J949)</f>
        <v>2-2024-Eversource_WMA-Residential-Revenue Decoupling Adjustment Factor (RDAF)</v>
      </c>
      <c r="D950" s="2">
        <f t="shared" si="14"/>
        <v>1</v>
      </c>
    </row>
    <row r="951" spans="2:4" ht="13.8" x14ac:dyDescent="0.2">
      <c r="B951" s="18">
        <v>948</v>
      </c>
      <c r="C951" s="2" t="str">
        <f>_xlfn.CONCAT(MONTH('Rates Database'!C950),"-",'Rates Database'!B950,"-",'Rates Database'!E950,"-",'Rates Database'!G950,"-",'Rates Database'!J950)</f>
        <v>1-2024-Eversource_WMA-Residential-Revenue Decoupling Adjustment Factor (RDAF)</v>
      </c>
      <c r="D951" s="2">
        <f t="shared" si="14"/>
        <v>1</v>
      </c>
    </row>
    <row r="952" spans="2:4" ht="13.8" x14ac:dyDescent="0.2">
      <c r="B952" s="18">
        <v>949</v>
      </c>
      <c r="C952" s="2" t="str">
        <f>_xlfn.CONCAT(MONTH('Rates Database'!C951),"-",'Rates Database'!B951,"-",'Rates Database'!E951,"-",'Rates Database'!G951,"-",'Rates Database'!J951)</f>
        <v>12-2023-Eversource_WMA-Residential-Revenue Decoupling Adjustment Factor (RDAF)</v>
      </c>
      <c r="D952" s="2">
        <f t="shared" si="14"/>
        <v>1</v>
      </c>
    </row>
    <row r="953" spans="2:4" ht="13.8" x14ac:dyDescent="0.2">
      <c r="B953" s="18">
        <v>950</v>
      </c>
      <c r="C953" s="2" t="str">
        <f>_xlfn.CONCAT(MONTH('Rates Database'!C952),"-",'Rates Database'!B952,"-",'Rates Database'!E952,"-",'Rates Database'!G952,"-",'Rates Database'!J952)</f>
        <v>11-2023-Eversource_WMA-Residential-Revenue Decoupling Adjustment Factor (RDAF)</v>
      </c>
      <c r="D953" s="2">
        <f t="shared" si="14"/>
        <v>1</v>
      </c>
    </row>
    <row r="954" spans="2:4" ht="13.8" x14ac:dyDescent="0.2">
      <c r="B954" s="18">
        <v>951</v>
      </c>
      <c r="C954" s="2" t="str">
        <f>_xlfn.CONCAT(MONTH('Rates Database'!C953),"-",'Rates Database'!B953,"-",'Rates Database'!E953,"-",'Rates Database'!G953,"-",'Rates Database'!J953)</f>
        <v>10-2023-Eversource_WMA-Residential-Revenue Decoupling Adjustment Factor (RDAF)</v>
      </c>
      <c r="D954" s="2">
        <f t="shared" si="14"/>
        <v>1</v>
      </c>
    </row>
    <row r="955" spans="2:4" ht="13.8" x14ac:dyDescent="0.2">
      <c r="B955" s="18">
        <v>952</v>
      </c>
      <c r="C955" s="2" t="str">
        <f>_xlfn.CONCAT(MONTH('Rates Database'!C954),"-",'Rates Database'!B954,"-",'Rates Database'!E954,"-",'Rates Database'!G954,"-",'Rates Database'!J954)</f>
        <v>9-2023-Eversource_WMA-Residential-Revenue Decoupling Adjustment Factor (RDAF)</v>
      </c>
      <c r="D955" s="2">
        <f t="shared" si="14"/>
        <v>1</v>
      </c>
    </row>
    <row r="956" spans="2:4" ht="13.8" x14ac:dyDescent="0.2">
      <c r="B956" s="18">
        <v>953</v>
      </c>
      <c r="C956" s="2" t="str">
        <f>_xlfn.CONCAT(MONTH('Rates Database'!C955),"-",'Rates Database'!B955,"-",'Rates Database'!E955,"-",'Rates Database'!G955,"-",'Rates Database'!J955)</f>
        <v>8-2023-Eversource_WMA-Residential-Revenue Decoupling Adjustment Factor (RDAF)</v>
      </c>
      <c r="D956" s="2">
        <f t="shared" si="14"/>
        <v>1</v>
      </c>
    </row>
    <row r="957" spans="2:4" ht="13.8" x14ac:dyDescent="0.2">
      <c r="B957" s="18">
        <v>954</v>
      </c>
      <c r="C957" s="2" t="str">
        <f>_xlfn.CONCAT(MONTH('Rates Database'!C956),"-",'Rates Database'!B956,"-",'Rates Database'!E956,"-",'Rates Database'!G956,"-",'Rates Database'!J956)</f>
        <v>7-2023-Eversource_WMA-Residential-Revenue Decoupling Adjustment Factor (RDAF)</v>
      </c>
      <c r="D957" s="2">
        <f t="shared" si="14"/>
        <v>1</v>
      </c>
    </row>
    <row r="958" spans="2:4" ht="13.8" x14ac:dyDescent="0.2">
      <c r="B958" s="18">
        <v>955</v>
      </c>
      <c r="C958" s="2" t="str">
        <f>_xlfn.CONCAT(MONTH('Rates Database'!C957),"-",'Rates Database'!B957,"-",'Rates Database'!E957,"-",'Rates Database'!G957,"-",'Rates Database'!J957)</f>
        <v>6-2023-Eversource_WMA-Residential-Revenue Decoupling Adjustment Factor (RDAF)</v>
      </c>
      <c r="D958" s="2">
        <f t="shared" si="14"/>
        <v>1</v>
      </c>
    </row>
    <row r="959" spans="2:4" ht="13.8" x14ac:dyDescent="0.2">
      <c r="B959" s="18">
        <v>956</v>
      </c>
      <c r="C959" s="2" t="str">
        <f>_xlfn.CONCAT(MONTH('Rates Database'!C958),"-",'Rates Database'!B958,"-",'Rates Database'!E958,"-",'Rates Database'!G958,"-",'Rates Database'!J958)</f>
        <v>5-2023-Eversource_WMA-Residential-Revenue Decoupling Adjustment Factor (RDAF)</v>
      </c>
      <c r="D959" s="2">
        <f t="shared" si="14"/>
        <v>1</v>
      </c>
    </row>
    <row r="960" spans="2:4" ht="13.8" x14ac:dyDescent="0.2">
      <c r="B960" s="18">
        <v>957</v>
      </c>
      <c r="C960" s="2" t="str">
        <f>_xlfn.CONCAT(MONTH('Rates Database'!C959),"-",'Rates Database'!B959,"-",'Rates Database'!E959,"-",'Rates Database'!G959,"-",'Rates Database'!J959)</f>
        <v>4-2023-Eversource_WMA-Residential-Revenue Decoupling Adjustment Factor (RDAF)</v>
      </c>
      <c r="D960" s="2">
        <f t="shared" si="14"/>
        <v>1</v>
      </c>
    </row>
    <row r="961" spans="2:4" ht="13.8" x14ac:dyDescent="0.2">
      <c r="B961" s="18">
        <v>958</v>
      </c>
      <c r="C961" s="2" t="str">
        <f>_xlfn.CONCAT(MONTH('Rates Database'!C960),"-",'Rates Database'!B960,"-",'Rates Database'!E960,"-",'Rates Database'!G960,"-",'Rates Database'!J960)</f>
        <v>3-2023-Eversource_WMA-Residential-Revenue Decoupling Adjustment Factor (RDAF)</v>
      </c>
      <c r="D961" s="2">
        <f t="shared" si="14"/>
        <v>1</v>
      </c>
    </row>
    <row r="962" spans="2:4" ht="13.8" x14ac:dyDescent="0.2">
      <c r="B962" s="18">
        <v>959</v>
      </c>
      <c r="C962" s="2" t="str">
        <f>_xlfn.CONCAT(MONTH('Rates Database'!C961),"-",'Rates Database'!B961,"-",'Rates Database'!E961,"-",'Rates Database'!G961,"-",'Rates Database'!J961)</f>
        <v>2-2023-Eversource_WMA-Residential-Revenue Decoupling Adjustment Factor (RDAF)</v>
      </c>
      <c r="D962" s="2">
        <f t="shared" si="14"/>
        <v>1</v>
      </c>
    </row>
    <row r="963" spans="2:4" ht="13.8" x14ac:dyDescent="0.2">
      <c r="B963" s="18">
        <v>960</v>
      </c>
      <c r="C963" s="2" t="str">
        <f>_xlfn.CONCAT(MONTH('Rates Database'!C962),"-",'Rates Database'!B962,"-",'Rates Database'!E962,"-",'Rates Database'!G962,"-",'Rates Database'!J962)</f>
        <v>1-2023-Eversource_WMA-Residential-Revenue Decoupling Adjustment Factor (RDAF)</v>
      </c>
      <c r="D963" s="2">
        <f t="shared" si="14"/>
        <v>1</v>
      </c>
    </row>
    <row r="964" spans="2:4" ht="13.8" x14ac:dyDescent="0.2">
      <c r="B964" s="18">
        <v>961</v>
      </c>
      <c r="C964" s="2" t="str">
        <f>_xlfn.CONCAT(MONTH('Rates Database'!C963),"-",'Rates Database'!B963,"-",'Rates Database'!E963,"-",'Rates Database'!G963,"-",'Rates Database'!J963)</f>
        <v>12-2022-Eversource_WMA-Residential-Revenue Decoupling Adjustment Factor (RDAF)</v>
      </c>
      <c r="D964" s="2">
        <f t="shared" si="14"/>
        <v>1</v>
      </c>
    </row>
    <row r="965" spans="2:4" ht="13.8" x14ac:dyDescent="0.2">
      <c r="B965" s="18">
        <v>962</v>
      </c>
      <c r="C965" s="2" t="str">
        <f>_xlfn.CONCAT(MONTH('Rates Database'!C964),"-",'Rates Database'!B964,"-",'Rates Database'!E964,"-",'Rates Database'!G964,"-",'Rates Database'!J964)</f>
        <v>11-2022-Eversource_WMA-Residential-Revenue Decoupling Adjustment Factor (RDAF)</v>
      </c>
      <c r="D965" s="2">
        <f t="shared" ref="D965:D1028" si="15">COUNTIF($C$4:$C$10092,C965)</f>
        <v>1</v>
      </c>
    </row>
    <row r="966" spans="2:4" ht="13.8" x14ac:dyDescent="0.2">
      <c r="B966" s="18">
        <v>963</v>
      </c>
      <c r="C966" s="2" t="str">
        <f>_xlfn.CONCAT(MONTH('Rates Database'!C965),"-",'Rates Database'!B965,"-",'Rates Database'!E965,"-",'Rates Database'!G965,"-",'Rates Database'!J965)</f>
        <v>10-2022-Eversource_WMA-Residential-Revenue Decoupling Adjustment Factor (RDAF)</v>
      </c>
      <c r="D966" s="2">
        <f t="shared" si="15"/>
        <v>1</v>
      </c>
    </row>
    <row r="967" spans="2:4" ht="13.8" x14ac:dyDescent="0.2">
      <c r="B967" s="18">
        <v>964</v>
      </c>
      <c r="C967" s="2" t="str">
        <f>_xlfn.CONCAT(MONTH('Rates Database'!C966),"-",'Rates Database'!B966,"-",'Rates Database'!E966,"-",'Rates Database'!G966,"-",'Rates Database'!J966)</f>
        <v>9-2022-Eversource_WMA-Residential-Revenue Decoupling Adjustment Factor (RDAF)</v>
      </c>
      <c r="D967" s="2">
        <f t="shared" si="15"/>
        <v>1</v>
      </c>
    </row>
    <row r="968" spans="2:4" ht="13.8" x14ac:dyDescent="0.2">
      <c r="B968" s="18">
        <v>965</v>
      </c>
      <c r="C968" s="2" t="str">
        <f>_xlfn.CONCAT(MONTH('Rates Database'!C967),"-",'Rates Database'!B967,"-",'Rates Database'!E967,"-",'Rates Database'!G967,"-",'Rates Database'!J967)</f>
        <v>8-2022-Eversource_WMA-Residential-Revenue Decoupling Adjustment Factor (RDAF)</v>
      </c>
      <c r="D968" s="2">
        <f t="shared" si="15"/>
        <v>1</v>
      </c>
    </row>
    <row r="969" spans="2:4" ht="13.8" x14ac:dyDescent="0.2">
      <c r="B969" s="18">
        <v>966</v>
      </c>
      <c r="C969" s="2" t="str">
        <f>_xlfn.CONCAT(MONTH('Rates Database'!C968),"-",'Rates Database'!B968,"-",'Rates Database'!E968,"-",'Rates Database'!G968,"-",'Rates Database'!J968)</f>
        <v>7-2022-Eversource_WMA-Residential-Revenue Decoupling Adjustment Factor (RDAF)</v>
      </c>
      <c r="D969" s="2">
        <f t="shared" si="15"/>
        <v>1</v>
      </c>
    </row>
    <row r="970" spans="2:4" ht="13.8" x14ac:dyDescent="0.2">
      <c r="B970" s="18">
        <v>967</v>
      </c>
      <c r="C970" s="2" t="str">
        <f>_xlfn.CONCAT(MONTH('Rates Database'!C969),"-",'Rates Database'!B969,"-",'Rates Database'!E969,"-",'Rates Database'!G969,"-",'Rates Database'!J969)</f>
        <v>6-2022-Eversource_WMA-Residential-Revenue Decoupling Adjustment Factor (RDAF)</v>
      </c>
      <c r="D970" s="2">
        <f t="shared" si="15"/>
        <v>1</v>
      </c>
    </row>
    <row r="971" spans="2:4" ht="13.8" x14ac:dyDescent="0.2">
      <c r="B971" s="18">
        <v>968</v>
      </c>
      <c r="C971" s="2" t="str">
        <f>_xlfn.CONCAT(MONTH('Rates Database'!C970),"-",'Rates Database'!B970,"-",'Rates Database'!E970,"-",'Rates Database'!G970,"-",'Rates Database'!J970)</f>
        <v>5-2022-Eversource_WMA-Residential-Revenue Decoupling Adjustment Factor (RDAF)</v>
      </c>
      <c r="D971" s="2">
        <f t="shared" si="15"/>
        <v>1</v>
      </c>
    </row>
    <row r="972" spans="2:4" ht="13.8" x14ac:dyDescent="0.2">
      <c r="B972" s="18">
        <v>969</v>
      </c>
      <c r="C972" s="2" t="str">
        <f>_xlfn.CONCAT(MONTH('Rates Database'!C971),"-",'Rates Database'!B971,"-",'Rates Database'!E971,"-",'Rates Database'!G971,"-",'Rates Database'!J971)</f>
        <v>4-2022-Eversource_WMA-Residential-Revenue Decoupling Adjustment Factor (RDAF)</v>
      </c>
      <c r="D972" s="2">
        <f t="shared" si="15"/>
        <v>1</v>
      </c>
    </row>
    <row r="973" spans="2:4" ht="13.8" x14ac:dyDescent="0.2">
      <c r="B973" s="18">
        <v>970</v>
      </c>
      <c r="C973" s="2" t="str">
        <f>_xlfn.CONCAT(MONTH('Rates Database'!C972),"-",'Rates Database'!B972,"-",'Rates Database'!E972,"-",'Rates Database'!G972,"-",'Rates Database'!J972)</f>
        <v>3-2022-Eversource_WMA-Residential-Revenue Decoupling Adjustment Factor (RDAF)</v>
      </c>
      <c r="D973" s="2">
        <f t="shared" si="15"/>
        <v>1</v>
      </c>
    </row>
    <row r="974" spans="2:4" ht="13.8" x14ac:dyDescent="0.2">
      <c r="B974" s="18">
        <v>971</v>
      </c>
      <c r="C974" s="2" t="str">
        <f>_xlfn.CONCAT(MONTH('Rates Database'!C973),"-",'Rates Database'!B973,"-",'Rates Database'!E973,"-",'Rates Database'!G973,"-",'Rates Database'!J973)</f>
        <v>2-2022-Eversource_WMA-Residential-Revenue Decoupling Adjustment Factor (RDAF)</v>
      </c>
      <c r="D974" s="2">
        <f t="shared" si="15"/>
        <v>1</v>
      </c>
    </row>
    <row r="975" spans="2:4" ht="13.8" x14ac:dyDescent="0.2">
      <c r="B975" s="18">
        <v>972</v>
      </c>
      <c r="C975" s="2" t="str">
        <f>_xlfn.CONCAT(MONTH('Rates Database'!C974),"-",'Rates Database'!B974,"-",'Rates Database'!E974,"-",'Rates Database'!G974,"-",'Rates Database'!J974)</f>
        <v>1-2022-Eversource_WMA-Residential-Revenue Decoupling Adjustment Factor (RDAF)</v>
      </c>
      <c r="D975" s="2">
        <f t="shared" si="15"/>
        <v>1</v>
      </c>
    </row>
    <row r="976" spans="2:4" ht="13.8" x14ac:dyDescent="0.2">
      <c r="B976" s="18">
        <v>973</v>
      </c>
      <c r="C976" s="2" t="str">
        <f>_xlfn.CONCAT(MONTH('Rates Database'!C975),"-",'Rates Database'!B975,"-",'Rates Database'!E975,"-",'Rates Database'!G975,"-",'Rates Database'!J975)</f>
        <v>12-2021-Eversource_WMA-Residential-Revenue Decoupling Adjustment Factor (RDAF)</v>
      </c>
      <c r="D976" s="2">
        <f t="shared" si="15"/>
        <v>1</v>
      </c>
    </row>
    <row r="977" spans="2:4" ht="13.8" x14ac:dyDescent="0.2">
      <c r="B977" s="18">
        <v>974</v>
      </c>
      <c r="C977" s="2" t="str">
        <f>_xlfn.CONCAT(MONTH('Rates Database'!C976),"-",'Rates Database'!B976,"-",'Rates Database'!E976,"-",'Rates Database'!G976,"-",'Rates Database'!J976)</f>
        <v>11-2021-Eversource_WMA-Residential-Revenue Decoupling Adjustment Factor (RDAF)</v>
      </c>
      <c r="D977" s="2">
        <f t="shared" si="15"/>
        <v>1</v>
      </c>
    </row>
    <row r="978" spans="2:4" ht="13.8" x14ac:dyDescent="0.2">
      <c r="B978" s="18">
        <v>975</v>
      </c>
      <c r="C978" s="2" t="str">
        <f>_xlfn.CONCAT(MONTH('Rates Database'!C977),"-",'Rates Database'!B977,"-",'Rates Database'!E977,"-",'Rates Database'!G977,"-",'Rates Database'!J977)</f>
        <v>10-2021-Eversource_WMA-Residential-Revenue Decoupling Adjustment Factor (RDAF)</v>
      </c>
      <c r="D978" s="2">
        <f t="shared" si="15"/>
        <v>1</v>
      </c>
    </row>
    <row r="979" spans="2:4" ht="13.8" x14ac:dyDescent="0.2">
      <c r="B979" s="18">
        <v>976</v>
      </c>
      <c r="C979" s="2" t="str">
        <f>_xlfn.CONCAT(MONTH('Rates Database'!C978),"-",'Rates Database'!B978,"-",'Rates Database'!E978,"-",'Rates Database'!G978,"-",'Rates Database'!J978)</f>
        <v>9-2021-Eversource_WMA-Residential-Revenue Decoupling Adjustment Factor (RDAF)</v>
      </c>
      <c r="D979" s="2">
        <f t="shared" si="15"/>
        <v>1</v>
      </c>
    </row>
    <row r="980" spans="2:4" ht="13.8" x14ac:dyDescent="0.2">
      <c r="B980" s="18">
        <v>977</v>
      </c>
      <c r="C980" s="2" t="str">
        <f>_xlfn.CONCAT(MONTH('Rates Database'!C979),"-",'Rates Database'!B979,"-",'Rates Database'!E979,"-",'Rates Database'!G979,"-",'Rates Database'!J979)</f>
        <v>8-2021-Eversource_WMA-Residential-Revenue Decoupling Adjustment Factor (RDAF)</v>
      </c>
      <c r="D980" s="2">
        <f t="shared" si="15"/>
        <v>1</v>
      </c>
    </row>
    <row r="981" spans="2:4" ht="13.8" x14ac:dyDescent="0.2">
      <c r="B981" s="18">
        <v>978</v>
      </c>
      <c r="C981" s="2" t="str">
        <f>_xlfn.CONCAT(MONTH('Rates Database'!C980),"-",'Rates Database'!B980,"-",'Rates Database'!E980,"-",'Rates Database'!G980,"-",'Rates Database'!J980)</f>
        <v>7-2021-Eversource_WMA-Residential-Revenue Decoupling Adjustment Factor (RDAF)</v>
      </c>
      <c r="D981" s="2">
        <f t="shared" si="15"/>
        <v>1</v>
      </c>
    </row>
    <row r="982" spans="2:4" ht="13.8" x14ac:dyDescent="0.2">
      <c r="B982" s="18">
        <v>979</v>
      </c>
      <c r="C982" s="2" t="str">
        <f>_xlfn.CONCAT(MONTH('Rates Database'!C981),"-",'Rates Database'!B981,"-",'Rates Database'!E981,"-",'Rates Database'!G981,"-",'Rates Database'!J981)</f>
        <v>6-2021-Eversource_WMA-Residential-Revenue Decoupling Adjustment Factor (RDAF)</v>
      </c>
      <c r="D982" s="2">
        <f t="shared" si="15"/>
        <v>1</v>
      </c>
    </row>
    <row r="983" spans="2:4" ht="13.8" x14ac:dyDescent="0.2">
      <c r="B983" s="18">
        <v>980</v>
      </c>
      <c r="C983" s="2" t="str">
        <f>_xlfn.CONCAT(MONTH('Rates Database'!C982),"-",'Rates Database'!B982,"-",'Rates Database'!E982,"-",'Rates Database'!G982,"-",'Rates Database'!J982)</f>
        <v>5-2021-Eversource_WMA-Residential-Revenue Decoupling Adjustment Factor (RDAF)</v>
      </c>
      <c r="D983" s="2">
        <f t="shared" si="15"/>
        <v>1</v>
      </c>
    </row>
    <row r="984" spans="2:4" ht="13.8" x14ac:dyDescent="0.2">
      <c r="B984" s="18">
        <v>981</v>
      </c>
      <c r="C984" s="2" t="str">
        <f>_xlfn.CONCAT(MONTH('Rates Database'!C983),"-",'Rates Database'!B983,"-",'Rates Database'!E983,"-",'Rates Database'!G983,"-",'Rates Database'!J983)</f>
        <v>4-2021-Eversource_WMA-Residential-Revenue Decoupling Adjustment Factor (RDAF)</v>
      </c>
      <c r="D984" s="2">
        <f t="shared" si="15"/>
        <v>1</v>
      </c>
    </row>
    <row r="985" spans="2:4" ht="13.8" x14ac:dyDescent="0.2">
      <c r="B985" s="18">
        <v>982</v>
      </c>
      <c r="C985" s="2" t="str">
        <f>_xlfn.CONCAT(MONTH('Rates Database'!C984),"-",'Rates Database'!B984,"-",'Rates Database'!E984,"-",'Rates Database'!G984,"-",'Rates Database'!J984)</f>
        <v>3-2021-Eversource_WMA-Residential-Revenue Decoupling Adjustment Factor (RDAF)</v>
      </c>
      <c r="D985" s="2">
        <f t="shared" si="15"/>
        <v>1</v>
      </c>
    </row>
    <row r="986" spans="2:4" ht="13.8" x14ac:dyDescent="0.2">
      <c r="B986" s="18">
        <v>983</v>
      </c>
      <c r="C986" s="2" t="str">
        <f>_xlfn.CONCAT(MONTH('Rates Database'!C985),"-",'Rates Database'!B985,"-",'Rates Database'!E985,"-",'Rates Database'!G985,"-",'Rates Database'!J985)</f>
        <v>2-2021-Eversource_WMA-Residential-Revenue Decoupling Adjustment Factor (RDAF)</v>
      </c>
      <c r="D986" s="2">
        <f t="shared" si="15"/>
        <v>1</v>
      </c>
    </row>
    <row r="987" spans="2:4" ht="13.8" x14ac:dyDescent="0.2">
      <c r="B987" s="18">
        <v>984</v>
      </c>
      <c r="C987" s="2" t="str">
        <f>_xlfn.CONCAT(MONTH('Rates Database'!C986),"-",'Rates Database'!B986,"-",'Rates Database'!E986,"-",'Rates Database'!G986,"-",'Rates Database'!J986)</f>
        <v>1-2021-Eversource_WMA-Residential-Revenue Decoupling Adjustment Factor (RDAF)</v>
      </c>
      <c r="D987" s="2">
        <f t="shared" si="15"/>
        <v>1</v>
      </c>
    </row>
    <row r="988" spans="2:4" ht="13.8" x14ac:dyDescent="0.2">
      <c r="B988" s="18">
        <v>985</v>
      </c>
      <c r="C988" s="2" t="str">
        <f>_xlfn.CONCAT(MONTH('Rates Database'!C987),"-",'Rates Database'!B987,"-",'Rates Database'!E987,"-",'Rates Database'!G987,"-",'Rates Database'!J987)</f>
        <v>12-2020-Eversource_WMA-Residential-Revenue Decoupling Adjustment Factor (RDAF)</v>
      </c>
      <c r="D988" s="2">
        <f t="shared" si="15"/>
        <v>1</v>
      </c>
    </row>
    <row r="989" spans="2:4" ht="13.8" x14ac:dyDescent="0.2">
      <c r="B989" s="18">
        <v>986</v>
      </c>
      <c r="C989" s="2" t="str">
        <f>_xlfn.CONCAT(MONTH('Rates Database'!C988),"-",'Rates Database'!B988,"-",'Rates Database'!E988,"-",'Rates Database'!G988,"-",'Rates Database'!J988)</f>
        <v>11-2020-Eversource_WMA-Residential-Revenue Decoupling Adjustment Factor (RDAF)</v>
      </c>
      <c r="D989" s="2">
        <f t="shared" si="15"/>
        <v>1</v>
      </c>
    </row>
    <row r="990" spans="2:4" ht="13.8" x14ac:dyDescent="0.2">
      <c r="B990" s="18">
        <v>987</v>
      </c>
      <c r="C990" s="2" t="str">
        <f>_xlfn.CONCAT(MONTH('Rates Database'!C989),"-",'Rates Database'!B989,"-",'Rates Database'!E989,"-",'Rates Database'!G989,"-",'Rates Database'!J989)</f>
        <v>10-2020-Eversource_WMA-Residential-Revenue Decoupling Adjustment Factor (RDAF)</v>
      </c>
      <c r="D990" s="2">
        <f t="shared" si="15"/>
        <v>1</v>
      </c>
    </row>
    <row r="991" spans="2:4" ht="13.8" x14ac:dyDescent="0.2">
      <c r="B991" s="18">
        <v>988</v>
      </c>
      <c r="C991" s="2" t="str">
        <f>_xlfn.CONCAT(MONTH('Rates Database'!C990),"-",'Rates Database'!B990,"-",'Rates Database'!E990,"-",'Rates Database'!G990,"-",'Rates Database'!J990)</f>
        <v>9-2020-Eversource_WMA-Residential-Revenue Decoupling Adjustment Factor (RDAF)</v>
      </c>
      <c r="D991" s="2">
        <f t="shared" si="15"/>
        <v>1</v>
      </c>
    </row>
    <row r="992" spans="2:4" ht="13.8" x14ac:dyDescent="0.2">
      <c r="B992" s="18">
        <v>989</v>
      </c>
      <c r="C992" s="2" t="str">
        <f>_xlfn.CONCAT(MONTH('Rates Database'!C991),"-",'Rates Database'!B991,"-",'Rates Database'!E991,"-",'Rates Database'!G991,"-",'Rates Database'!J991)</f>
        <v>8-2020-Eversource_WMA-Residential-Revenue Decoupling Adjustment Factor (RDAF)</v>
      </c>
      <c r="D992" s="2">
        <f t="shared" si="15"/>
        <v>1</v>
      </c>
    </row>
    <row r="993" spans="2:4" ht="13.8" x14ac:dyDescent="0.2">
      <c r="B993" s="18">
        <v>990</v>
      </c>
      <c r="C993" s="2" t="str">
        <f>_xlfn.CONCAT(MONTH('Rates Database'!C992),"-",'Rates Database'!B992,"-",'Rates Database'!E992,"-",'Rates Database'!G992,"-",'Rates Database'!J992)</f>
        <v>7-2020-Eversource_WMA-Residential-Revenue Decoupling Adjustment Factor (RDAF)</v>
      </c>
      <c r="D993" s="2">
        <f t="shared" si="15"/>
        <v>1</v>
      </c>
    </row>
    <row r="994" spans="2:4" ht="13.8" x14ac:dyDescent="0.2">
      <c r="B994" s="18">
        <v>991</v>
      </c>
      <c r="C994" s="2" t="str">
        <f>_xlfn.CONCAT(MONTH('Rates Database'!C993),"-",'Rates Database'!B993,"-",'Rates Database'!E993,"-",'Rates Database'!G993,"-",'Rates Database'!J993)</f>
        <v>6-2020-Eversource_WMA-Residential-Revenue Decoupling Adjustment Factor (RDAF)</v>
      </c>
      <c r="D994" s="2">
        <f t="shared" si="15"/>
        <v>1</v>
      </c>
    </row>
    <row r="995" spans="2:4" ht="13.8" x14ac:dyDescent="0.2">
      <c r="B995" s="18">
        <v>992</v>
      </c>
      <c r="C995" s="2" t="str">
        <f>_xlfn.CONCAT(MONTH('Rates Database'!C994),"-",'Rates Database'!B994,"-",'Rates Database'!E994,"-",'Rates Database'!G994,"-",'Rates Database'!J994)</f>
        <v>5-2020-Eversource_WMA-Residential-Revenue Decoupling Adjustment Factor (RDAF)</v>
      </c>
      <c r="D995" s="2">
        <f t="shared" si="15"/>
        <v>1</v>
      </c>
    </row>
    <row r="996" spans="2:4" ht="13.8" x14ac:dyDescent="0.2">
      <c r="B996" s="18">
        <v>993</v>
      </c>
      <c r="C996" s="2" t="str">
        <f>_xlfn.CONCAT(MONTH('Rates Database'!C995),"-",'Rates Database'!B995,"-",'Rates Database'!E995,"-",'Rates Database'!G995,"-",'Rates Database'!J995)</f>
        <v>4-2020-Eversource_WMA-Residential-Revenue Decoupling Adjustment Factor (RDAF)</v>
      </c>
      <c r="D996" s="2">
        <f t="shared" si="15"/>
        <v>1</v>
      </c>
    </row>
    <row r="997" spans="2:4" ht="13.8" x14ac:dyDescent="0.2">
      <c r="B997" s="18">
        <v>994</v>
      </c>
      <c r="C997" s="2" t="str">
        <f>_xlfn.CONCAT(MONTH('Rates Database'!C996),"-",'Rates Database'!B996,"-",'Rates Database'!E996,"-",'Rates Database'!G996,"-",'Rates Database'!J996)</f>
        <v>3-2020-Eversource_WMA-Residential-Revenue Decoupling Adjustment Factor (RDAF)</v>
      </c>
      <c r="D997" s="2">
        <f t="shared" si="15"/>
        <v>1</v>
      </c>
    </row>
    <row r="998" spans="2:4" ht="13.8" x14ac:dyDescent="0.2">
      <c r="B998" s="18">
        <v>995</v>
      </c>
      <c r="C998" s="2" t="str">
        <f>_xlfn.CONCAT(MONTH('Rates Database'!C997),"-",'Rates Database'!B997,"-",'Rates Database'!E997,"-",'Rates Database'!G997,"-",'Rates Database'!J997)</f>
        <v>2-2020-Eversource_WMA-Residential-Revenue Decoupling Adjustment Factor (RDAF)</v>
      </c>
      <c r="D998" s="2">
        <f t="shared" si="15"/>
        <v>1</v>
      </c>
    </row>
    <row r="999" spans="2:4" ht="13.8" x14ac:dyDescent="0.2">
      <c r="B999" s="18">
        <v>996</v>
      </c>
      <c r="C999" s="2" t="str">
        <f>_xlfn.CONCAT(MONTH('Rates Database'!C998),"-",'Rates Database'!B998,"-",'Rates Database'!E998,"-",'Rates Database'!G998,"-",'Rates Database'!J998)</f>
        <v>1-2020-Eversource_WMA-Residential-Revenue Decoupling Adjustment Factor (RDAF)</v>
      </c>
      <c r="D999" s="2">
        <f t="shared" si="15"/>
        <v>1</v>
      </c>
    </row>
    <row r="1000" spans="2:4" ht="13.8" x14ac:dyDescent="0.2">
      <c r="B1000" s="18">
        <v>997</v>
      </c>
      <c r="C1000" s="2" t="str">
        <f>_xlfn.CONCAT(MONTH('Rates Database'!C999),"-",'Rates Database'!B999,"-",'Rates Database'!E999,"-",'Rates Database'!G999,"-",'Rates Database'!J999)</f>
        <v>12-2019-Eversource_WMA-Residential-Revenue Decoupling Adjustment Factor (RDAF)</v>
      </c>
      <c r="D1000" s="2">
        <f t="shared" si="15"/>
        <v>1</v>
      </c>
    </row>
    <row r="1001" spans="2:4" ht="13.8" x14ac:dyDescent="0.2">
      <c r="B1001" s="18">
        <v>998</v>
      </c>
      <c r="C1001" s="2" t="str">
        <f>_xlfn.CONCAT(MONTH('Rates Database'!C1000),"-",'Rates Database'!B1000,"-",'Rates Database'!E1000,"-",'Rates Database'!G1000,"-",'Rates Database'!J1000)</f>
        <v>11-2019-Eversource_WMA-Residential-Revenue Decoupling Adjustment Factor (RDAF)</v>
      </c>
      <c r="D1001" s="2">
        <f t="shared" si="15"/>
        <v>1</v>
      </c>
    </row>
    <row r="1002" spans="2:4" ht="13.8" x14ac:dyDescent="0.2">
      <c r="B1002" s="18">
        <v>999</v>
      </c>
      <c r="C1002" s="2" t="str">
        <f>_xlfn.CONCAT(MONTH('Rates Database'!C1001),"-",'Rates Database'!B1001,"-",'Rates Database'!E1001,"-",'Rates Database'!G1001,"-",'Rates Database'!J1001)</f>
        <v>10-2019-Eversource_WMA-Residential-Revenue Decoupling Adjustment Factor (RDAF)</v>
      </c>
      <c r="D1002" s="2">
        <f t="shared" si="15"/>
        <v>1</v>
      </c>
    </row>
    <row r="1003" spans="2:4" ht="13.8" x14ac:dyDescent="0.2">
      <c r="B1003" s="18">
        <v>1000</v>
      </c>
      <c r="C1003" s="2" t="str">
        <f>_xlfn.CONCAT(MONTH('Rates Database'!C1002),"-",'Rates Database'!B1002,"-",'Rates Database'!E1002,"-",'Rates Database'!G1002,"-",'Rates Database'!J1002)</f>
        <v>9-2019-Eversource_WMA-Residential-Revenue Decoupling Adjustment Factor (RDAF)</v>
      </c>
      <c r="D1003" s="2">
        <f t="shared" si="15"/>
        <v>1</v>
      </c>
    </row>
    <row r="1004" spans="2:4" ht="13.8" x14ac:dyDescent="0.2">
      <c r="B1004" s="18">
        <v>1001</v>
      </c>
      <c r="C1004" s="2" t="str">
        <f>_xlfn.CONCAT(MONTH('Rates Database'!C1003),"-",'Rates Database'!B1003,"-",'Rates Database'!E1003,"-",'Rates Database'!G1003,"-",'Rates Database'!J1003)</f>
        <v>8-2019-Eversource_WMA-Residential-Revenue Decoupling Adjustment Factor (RDAF)</v>
      </c>
      <c r="D1004" s="2">
        <f t="shared" si="15"/>
        <v>1</v>
      </c>
    </row>
    <row r="1005" spans="2:4" ht="13.8" x14ac:dyDescent="0.2">
      <c r="B1005" s="18">
        <v>1002</v>
      </c>
      <c r="C1005" s="2" t="str">
        <f>_xlfn.CONCAT(MONTH('Rates Database'!C1004),"-",'Rates Database'!B1004,"-",'Rates Database'!E1004,"-",'Rates Database'!G1004,"-",'Rates Database'!J1004)</f>
        <v>7-2019-Eversource_WMA-Residential-Revenue Decoupling Adjustment Factor (RDAF)</v>
      </c>
      <c r="D1005" s="2">
        <f t="shared" si="15"/>
        <v>1</v>
      </c>
    </row>
    <row r="1006" spans="2:4" ht="13.8" x14ac:dyDescent="0.2">
      <c r="B1006" s="18">
        <v>1003</v>
      </c>
      <c r="C1006" s="2" t="str">
        <f>_xlfn.CONCAT(MONTH('Rates Database'!C1005),"-",'Rates Database'!B1005,"-",'Rates Database'!E1005,"-",'Rates Database'!G1005,"-",'Rates Database'!J1005)</f>
        <v>6-2019-Eversource_WMA-Residential-Revenue Decoupling Adjustment Factor (RDAF)</v>
      </c>
      <c r="D1006" s="2">
        <f t="shared" si="15"/>
        <v>1</v>
      </c>
    </row>
    <row r="1007" spans="2:4" ht="13.8" x14ac:dyDescent="0.2">
      <c r="B1007" s="18">
        <v>1004</v>
      </c>
      <c r="C1007" s="2" t="str">
        <f>_xlfn.CONCAT(MONTH('Rates Database'!C1006),"-",'Rates Database'!B1006,"-",'Rates Database'!E1006,"-",'Rates Database'!G1006,"-",'Rates Database'!J1006)</f>
        <v>5-2019-Eversource_WMA-Residential-Revenue Decoupling Adjustment Factor (RDAF)</v>
      </c>
      <c r="D1007" s="2">
        <f t="shared" si="15"/>
        <v>1</v>
      </c>
    </row>
    <row r="1008" spans="2:4" ht="13.8" x14ac:dyDescent="0.2">
      <c r="B1008" s="18">
        <v>1005</v>
      </c>
      <c r="C1008" s="2" t="str">
        <f>_xlfn.CONCAT(MONTH('Rates Database'!C1007),"-",'Rates Database'!B1007,"-",'Rates Database'!E1007,"-",'Rates Database'!G1007,"-",'Rates Database'!J1007)</f>
        <v>4-2019-Eversource_WMA-Residential-Revenue Decoupling Adjustment Factor (RDAF)</v>
      </c>
      <c r="D1008" s="2">
        <f t="shared" si="15"/>
        <v>1</v>
      </c>
    </row>
    <row r="1009" spans="2:4" ht="13.8" x14ac:dyDescent="0.2">
      <c r="B1009" s="18">
        <v>1006</v>
      </c>
      <c r="C1009" s="2" t="str">
        <f>_xlfn.CONCAT(MONTH('Rates Database'!C1008),"-",'Rates Database'!B1008,"-",'Rates Database'!E1008,"-",'Rates Database'!G1008,"-",'Rates Database'!J1008)</f>
        <v>3-2019-Eversource_WMA-Residential-Revenue Decoupling Adjustment Factor (RDAF)</v>
      </c>
      <c r="D1009" s="2">
        <f t="shared" si="15"/>
        <v>1</v>
      </c>
    </row>
    <row r="1010" spans="2:4" ht="13.8" x14ac:dyDescent="0.2">
      <c r="B1010" s="18">
        <v>1007</v>
      </c>
      <c r="C1010" s="2" t="str">
        <f>_xlfn.CONCAT(MONTH('Rates Database'!C1009),"-",'Rates Database'!B1009,"-",'Rates Database'!E1009,"-",'Rates Database'!G1009,"-",'Rates Database'!J1009)</f>
        <v>2-2019-Eversource_WMA-Residential-Revenue Decoupling Adjustment Factor (RDAF)</v>
      </c>
      <c r="D1010" s="2">
        <f t="shared" si="15"/>
        <v>1</v>
      </c>
    </row>
    <row r="1011" spans="2:4" ht="13.8" x14ac:dyDescent="0.2">
      <c r="B1011" s="18">
        <v>1008</v>
      </c>
      <c r="C1011" s="2" t="str">
        <f>_xlfn.CONCAT(MONTH('Rates Database'!C1010),"-",'Rates Database'!B1010,"-",'Rates Database'!E1010,"-",'Rates Database'!G1010,"-",'Rates Database'!J1010)</f>
        <v>1-2019-Eversource_WMA-Residential-Revenue Decoupling Adjustment Factor (RDAF)</v>
      </c>
      <c r="D1011" s="2">
        <f t="shared" si="15"/>
        <v>1</v>
      </c>
    </row>
    <row r="1012" spans="2:4" ht="13.8" x14ac:dyDescent="0.2">
      <c r="B1012" s="18">
        <v>1009</v>
      </c>
      <c r="C1012" s="2" t="str">
        <f>_xlfn.CONCAT(MONTH('Rates Database'!C1011),"-",'Rates Database'!B1011,"-",'Rates Database'!E1011,"-",'Rates Database'!G1011,"-",'Rates Database'!J1011)</f>
        <v>3-2024-Eversource_WMA-Residential-Distributed Solar (SMART)</v>
      </c>
      <c r="D1012" s="2">
        <f t="shared" si="15"/>
        <v>1</v>
      </c>
    </row>
    <row r="1013" spans="2:4" ht="13.8" x14ac:dyDescent="0.2">
      <c r="B1013" s="18">
        <v>1010</v>
      </c>
      <c r="C1013" s="2" t="str">
        <f>_xlfn.CONCAT(MONTH('Rates Database'!C1012),"-",'Rates Database'!B1012,"-",'Rates Database'!E1012,"-",'Rates Database'!G1012,"-",'Rates Database'!J1012)</f>
        <v>2-2024-Eversource_WMA-Residential-Distributed Solar (SMART)</v>
      </c>
      <c r="D1013" s="2">
        <f t="shared" si="15"/>
        <v>1</v>
      </c>
    </row>
    <row r="1014" spans="2:4" ht="13.8" x14ac:dyDescent="0.2">
      <c r="B1014" s="18">
        <v>1011</v>
      </c>
      <c r="C1014" s="2" t="str">
        <f>_xlfn.CONCAT(MONTH('Rates Database'!C1013),"-",'Rates Database'!B1013,"-",'Rates Database'!E1013,"-",'Rates Database'!G1013,"-",'Rates Database'!J1013)</f>
        <v>1-2024-Eversource_WMA-Residential-Distributed Solar (SMART)</v>
      </c>
      <c r="D1014" s="2">
        <f t="shared" si="15"/>
        <v>1</v>
      </c>
    </row>
    <row r="1015" spans="2:4" ht="13.8" x14ac:dyDescent="0.2">
      <c r="B1015" s="18">
        <v>1012</v>
      </c>
      <c r="C1015" s="2" t="str">
        <f>_xlfn.CONCAT(MONTH('Rates Database'!C1014),"-",'Rates Database'!B1014,"-",'Rates Database'!E1014,"-",'Rates Database'!G1014,"-",'Rates Database'!J1014)</f>
        <v>12-2023-Eversource_WMA-Residential-Distributed Solar (SMART)</v>
      </c>
      <c r="D1015" s="2">
        <f t="shared" si="15"/>
        <v>1</v>
      </c>
    </row>
    <row r="1016" spans="2:4" ht="13.8" x14ac:dyDescent="0.2">
      <c r="B1016" s="18">
        <v>1013</v>
      </c>
      <c r="C1016" s="2" t="str">
        <f>_xlfn.CONCAT(MONTH('Rates Database'!C1015),"-",'Rates Database'!B1015,"-",'Rates Database'!E1015,"-",'Rates Database'!G1015,"-",'Rates Database'!J1015)</f>
        <v>11-2023-Eversource_WMA-Residential-Distributed Solar (SMART)</v>
      </c>
      <c r="D1016" s="2">
        <f t="shared" si="15"/>
        <v>1</v>
      </c>
    </row>
    <row r="1017" spans="2:4" ht="13.8" x14ac:dyDescent="0.2">
      <c r="B1017" s="18">
        <v>1014</v>
      </c>
      <c r="C1017" s="2" t="str">
        <f>_xlfn.CONCAT(MONTH('Rates Database'!C1016),"-",'Rates Database'!B1016,"-",'Rates Database'!E1016,"-",'Rates Database'!G1016,"-",'Rates Database'!J1016)</f>
        <v>10-2023-Eversource_WMA-Residential-Distributed Solar (SMART)</v>
      </c>
      <c r="D1017" s="2">
        <f t="shared" si="15"/>
        <v>1</v>
      </c>
    </row>
    <row r="1018" spans="2:4" ht="13.8" x14ac:dyDescent="0.2">
      <c r="B1018" s="18">
        <v>1015</v>
      </c>
      <c r="C1018" s="2" t="str">
        <f>_xlfn.CONCAT(MONTH('Rates Database'!C1017),"-",'Rates Database'!B1017,"-",'Rates Database'!E1017,"-",'Rates Database'!G1017,"-",'Rates Database'!J1017)</f>
        <v>9-2023-Eversource_WMA-Residential-Distributed Solar (SMART)</v>
      </c>
      <c r="D1018" s="2">
        <f t="shared" si="15"/>
        <v>1</v>
      </c>
    </row>
    <row r="1019" spans="2:4" ht="13.8" x14ac:dyDescent="0.2">
      <c r="B1019" s="18">
        <v>1016</v>
      </c>
      <c r="C1019" s="2" t="str">
        <f>_xlfn.CONCAT(MONTH('Rates Database'!C1018),"-",'Rates Database'!B1018,"-",'Rates Database'!E1018,"-",'Rates Database'!G1018,"-",'Rates Database'!J1018)</f>
        <v>8-2023-Eversource_WMA-Residential-Distributed Solar (SMART)</v>
      </c>
      <c r="D1019" s="2">
        <f t="shared" si="15"/>
        <v>1</v>
      </c>
    </row>
    <row r="1020" spans="2:4" ht="13.8" x14ac:dyDescent="0.2">
      <c r="B1020" s="18">
        <v>1017</v>
      </c>
      <c r="C1020" s="2" t="str">
        <f>_xlfn.CONCAT(MONTH('Rates Database'!C1019),"-",'Rates Database'!B1019,"-",'Rates Database'!E1019,"-",'Rates Database'!G1019,"-",'Rates Database'!J1019)</f>
        <v>7-2023-Eversource_WMA-Residential-Distributed Solar (SMART)</v>
      </c>
      <c r="D1020" s="2">
        <f t="shared" si="15"/>
        <v>1</v>
      </c>
    </row>
    <row r="1021" spans="2:4" ht="13.8" x14ac:dyDescent="0.2">
      <c r="B1021" s="18">
        <v>1018</v>
      </c>
      <c r="C1021" s="2" t="str">
        <f>_xlfn.CONCAT(MONTH('Rates Database'!C1020),"-",'Rates Database'!B1020,"-",'Rates Database'!E1020,"-",'Rates Database'!G1020,"-",'Rates Database'!J1020)</f>
        <v>6-2023-Eversource_WMA-Residential-Distributed Solar (SMART)</v>
      </c>
      <c r="D1021" s="2">
        <f t="shared" si="15"/>
        <v>1</v>
      </c>
    </row>
    <row r="1022" spans="2:4" ht="13.8" x14ac:dyDescent="0.2">
      <c r="B1022" s="18">
        <v>1019</v>
      </c>
      <c r="C1022" s="2" t="str">
        <f>_xlfn.CONCAT(MONTH('Rates Database'!C1021),"-",'Rates Database'!B1021,"-",'Rates Database'!E1021,"-",'Rates Database'!G1021,"-",'Rates Database'!J1021)</f>
        <v>5-2023-Eversource_WMA-Residential-Distributed Solar (SMART)</v>
      </c>
      <c r="D1022" s="2">
        <f t="shared" si="15"/>
        <v>1</v>
      </c>
    </row>
    <row r="1023" spans="2:4" ht="13.8" x14ac:dyDescent="0.2">
      <c r="B1023" s="18">
        <v>1020</v>
      </c>
      <c r="C1023" s="2" t="str">
        <f>_xlfn.CONCAT(MONTH('Rates Database'!C1022),"-",'Rates Database'!B1022,"-",'Rates Database'!E1022,"-",'Rates Database'!G1022,"-",'Rates Database'!J1022)</f>
        <v>4-2023-Eversource_WMA-Residential-Distributed Solar (SMART)</v>
      </c>
      <c r="D1023" s="2">
        <f t="shared" si="15"/>
        <v>1</v>
      </c>
    </row>
    <row r="1024" spans="2:4" ht="13.8" x14ac:dyDescent="0.2">
      <c r="B1024" s="18">
        <v>1021</v>
      </c>
      <c r="C1024" s="2" t="str">
        <f>_xlfn.CONCAT(MONTH('Rates Database'!C1023),"-",'Rates Database'!B1023,"-",'Rates Database'!E1023,"-",'Rates Database'!G1023,"-",'Rates Database'!J1023)</f>
        <v>3-2023-Eversource_WMA-Residential-Distributed Solar (SMART)</v>
      </c>
      <c r="D1024" s="2">
        <f t="shared" si="15"/>
        <v>1</v>
      </c>
    </row>
    <row r="1025" spans="2:4" ht="13.8" x14ac:dyDescent="0.2">
      <c r="B1025" s="18">
        <v>1022</v>
      </c>
      <c r="C1025" s="2" t="str">
        <f>_xlfn.CONCAT(MONTH('Rates Database'!C1024),"-",'Rates Database'!B1024,"-",'Rates Database'!E1024,"-",'Rates Database'!G1024,"-",'Rates Database'!J1024)</f>
        <v>2-2023-Eversource_WMA-Residential-Distributed Solar (SMART)</v>
      </c>
      <c r="D1025" s="2">
        <f t="shared" si="15"/>
        <v>1</v>
      </c>
    </row>
    <row r="1026" spans="2:4" ht="13.8" x14ac:dyDescent="0.2">
      <c r="B1026" s="18">
        <v>1023</v>
      </c>
      <c r="C1026" s="2" t="str">
        <f>_xlfn.CONCAT(MONTH('Rates Database'!C1025),"-",'Rates Database'!B1025,"-",'Rates Database'!E1025,"-",'Rates Database'!G1025,"-",'Rates Database'!J1025)</f>
        <v>1-2023-Eversource_WMA-Residential-Distributed Solar (SMART)</v>
      </c>
      <c r="D1026" s="2">
        <f t="shared" si="15"/>
        <v>1</v>
      </c>
    </row>
    <row r="1027" spans="2:4" ht="13.8" x14ac:dyDescent="0.2">
      <c r="B1027" s="18">
        <v>1024</v>
      </c>
      <c r="C1027" s="2" t="str">
        <f>_xlfn.CONCAT(MONTH('Rates Database'!C1026),"-",'Rates Database'!B1026,"-",'Rates Database'!E1026,"-",'Rates Database'!G1026,"-",'Rates Database'!J1026)</f>
        <v>12-2022-Eversource_WMA-Residential-Distributed Solar (SMART)</v>
      </c>
      <c r="D1027" s="2">
        <f t="shared" si="15"/>
        <v>1</v>
      </c>
    </row>
    <row r="1028" spans="2:4" ht="13.8" x14ac:dyDescent="0.2">
      <c r="B1028" s="18">
        <v>1025</v>
      </c>
      <c r="C1028" s="2" t="str">
        <f>_xlfn.CONCAT(MONTH('Rates Database'!C1027),"-",'Rates Database'!B1027,"-",'Rates Database'!E1027,"-",'Rates Database'!G1027,"-",'Rates Database'!J1027)</f>
        <v>11-2022-Eversource_WMA-Residential-Distributed Solar (SMART)</v>
      </c>
      <c r="D1028" s="2">
        <f t="shared" si="15"/>
        <v>1</v>
      </c>
    </row>
    <row r="1029" spans="2:4" ht="13.8" x14ac:dyDescent="0.2">
      <c r="B1029" s="18">
        <v>1026</v>
      </c>
      <c r="C1029" s="2" t="str">
        <f>_xlfn.CONCAT(MONTH('Rates Database'!C1028),"-",'Rates Database'!B1028,"-",'Rates Database'!E1028,"-",'Rates Database'!G1028,"-",'Rates Database'!J1028)</f>
        <v>10-2022-Eversource_WMA-Residential-Distributed Solar (SMART)</v>
      </c>
      <c r="D1029" s="2">
        <f t="shared" ref="D1029:D1092" si="16">COUNTIF($C$4:$C$10092,C1029)</f>
        <v>1</v>
      </c>
    </row>
    <row r="1030" spans="2:4" ht="13.8" x14ac:dyDescent="0.2">
      <c r="B1030" s="18">
        <v>1027</v>
      </c>
      <c r="C1030" s="2" t="str">
        <f>_xlfn.CONCAT(MONTH('Rates Database'!C1029),"-",'Rates Database'!B1029,"-",'Rates Database'!E1029,"-",'Rates Database'!G1029,"-",'Rates Database'!J1029)</f>
        <v>9-2022-Eversource_WMA-Residential-Distributed Solar (SMART)</v>
      </c>
      <c r="D1030" s="2">
        <f t="shared" si="16"/>
        <v>1</v>
      </c>
    </row>
    <row r="1031" spans="2:4" ht="13.8" x14ac:dyDescent="0.2">
      <c r="B1031" s="18">
        <v>1028</v>
      </c>
      <c r="C1031" s="2" t="str">
        <f>_xlfn.CONCAT(MONTH('Rates Database'!C1030),"-",'Rates Database'!B1030,"-",'Rates Database'!E1030,"-",'Rates Database'!G1030,"-",'Rates Database'!J1030)</f>
        <v>8-2022-Eversource_WMA-Residential-Distributed Solar (SMART)</v>
      </c>
      <c r="D1031" s="2">
        <f t="shared" si="16"/>
        <v>1</v>
      </c>
    </row>
    <row r="1032" spans="2:4" ht="13.8" x14ac:dyDescent="0.2">
      <c r="B1032" s="18">
        <v>1029</v>
      </c>
      <c r="C1032" s="2" t="str">
        <f>_xlfn.CONCAT(MONTH('Rates Database'!C1031),"-",'Rates Database'!B1031,"-",'Rates Database'!E1031,"-",'Rates Database'!G1031,"-",'Rates Database'!J1031)</f>
        <v>7-2022-Eversource_WMA-Residential-Distributed Solar (SMART)</v>
      </c>
      <c r="D1032" s="2">
        <f t="shared" si="16"/>
        <v>1</v>
      </c>
    </row>
    <row r="1033" spans="2:4" ht="13.8" x14ac:dyDescent="0.2">
      <c r="B1033" s="18">
        <v>1030</v>
      </c>
      <c r="C1033" s="2" t="str">
        <f>_xlfn.CONCAT(MONTH('Rates Database'!C1032),"-",'Rates Database'!B1032,"-",'Rates Database'!E1032,"-",'Rates Database'!G1032,"-",'Rates Database'!J1032)</f>
        <v>6-2022-Eversource_WMA-Residential-Distributed Solar (SMART)</v>
      </c>
      <c r="D1033" s="2">
        <f t="shared" si="16"/>
        <v>1</v>
      </c>
    </row>
    <row r="1034" spans="2:4" ht="13.8" x14ac:dyDescent="0.2">
      <c r="B1034" s="18">
        <v>1031</v>
      </c>
      <c r="C1034" s="2" t="str">
        <f>_xlfn.CONCAT(MONTH('Rates Database'!C1033),"-",'Rates Database'!B1033,"-",'Rates Database'!E1033,"-",'Rates Database'!G1033,"-",'Rates Database'!J1033)</f>
        <v>5-2022-Eversource_WMA-Residential-Distributed Solar (SMART)</v>
      </c>
      <c r="D1034" s="2">
        <f t="shared" si="16"/>
        <v>1</v>
      </c>
    </row>
    <row r="1035" spans="2:4" ht="13.8" x14ac:dyDescent="0.2">
      <c r="B1035" s="18">
        <v>1032</v>
      </c>
      <c r="C1035" s="2" t="str">
        <f>_xlfn.CONCAT(MONTH('Rates Database'!C1034),"-",'Rates Database'!B1034,"-",'Rates Database'!E1034,"-",'Rates Database'!G1034,"-",'Rates Database'!J1034)</f>
        <v>4-2022-Eversource_WMA-Residential-Distributed Solar (SMART)</v>
      </c>
      <c r="D1035" s="2">
        <f t="shared" si="16"/>
        <v>1</v>
      </c>
    </row>
    <row r="1036" spans="2:4" ht="13.8" x14ac:dyDescent="0.2">
      <c r="B1036" s="18">
        <v>1033</v>
      </c>
      <c r="C1036" s="2" t="str">
        <f>_xlfn.CONCAT(MONTH('Rates Database'!C1035),"-",'Rates Database'!B1035,"-",'Rates Database'!E1035,"-",'Rates Database'!G1035,"-",'Rates Database'!J1035)</f>
        <v>3-2022-Eversource_WMA-Residential-Distributed Solar (SMART)</v>
      </c>
      <c r="D1036" s="2">
        <f t="shared" si="16"/>
        <v>1</v>
      </c>
    </row>
    <row r="1037" spans="2:4" ht="13.8" x14ac:dyDescent="0.2">
      <c r="B1037" s="18">
        <v>1034</v>
      </c>
      <c r="C1037" s="2" t="str">
        <f>_xlfn.CONCAT(MONTH('Rates Database'!C1036),"-",'Rates Database'!B1036,"-",'Rates Database'!E1036,"-",'Rates Database'!G1036,"-",'Rates Database'!J1036)</f>
        <v>2-2022-Eversource_WMA-Residential-Distributed Solar (SMART)</v>
      </c>
      <c r="D1037" s="2">
        <f t="shared" si="16"/>
        <v>1</v>
      </c>
    </row>
    <row r="1038" spans="2:4" ht="13.8" x14ac:dyDescent="0.2">
      <c r="B1038" s="18">
        <v>1035</v>
      </c>
      <c r="C1038" s="2" t="str">
        <f>_xlfn.CONCAT(MONTH('Rates Database'!C1037),"-",'Rates Database'!B1037,"-",'Rates Database'!E1037,"-",'Rates Database'!G1037,"-",'Rates Database'!J1037)</f>
        <v>1-2022-Eversource_WMA-Residential-Distributed Solar (SMART)</v>
      </c>
      <c r="D1038" s="2">
        <f t="shared" si="16"/>
        <v>1</v>
      </c>
    </row>
    <row r="1039" spans="2:4" ht="13.8" x14ac:dyDescent="0.2">
      <c r="B1039" s="18">
        <v>1036</v>
      </c>
      <c r="C1039" s="2" t="str">
        <f>_xlfn.CONCAT(MONTH('Rates Database'!C1038),"-",'Rates Database'!B1038,"-",'Rates Database'!E1038,"-",'Rates Database'!G1038,"-",'Rates Database'!J1038)</f>
        <v>12-2021-Eversource_WMA-Residential-Distributed Solar (SMART)</v>
      </c>
      <c r="D1039" s="2">
        <f t="shared" si="16"/>
        <v>1</v>
      </c>
    </row>
    <row r="1040" spans="2:4" ht="13.8" x14ac:dyDescent="0.2">
      <c r="B1040" s="18">
        <v>1037</v>
      </c>
      <c r="C1040" s="2" t="str">
        <f>_xlfn.CONCAT(MONTH('Rates Database'!C1039),"-",'Rates Database'!B1039,"-",'Rates Database'!E1039,"-",'Rates Database'!G1039,"-",'Rates Database'!J1039)</f>
        <v>11-2021-Eversource_WMA-Residential-Distributed Solar (SMART)</v>
      </c>
      <c r="D1040" s="2">
        <f t="shared" si="16"/>
        <v>1</v>
      </c>
    </row>
    <row r="1041" spans="2:4" ht="13.8" x14ac:dyDescent="0.2">
      <c r="B1041" s="18">
        <v>1038</v>
      </c>
      <c r="C1041" s="2" t="str">
        <f>_xlfn.CONCAT(MONTH('Rates Database'!C1040),"-",'Rates Database'!B1040,"-",'Rates Database'!E1040,"-",'Rates Database'!G1040,"-",'Rates Database'!J1040)</f>
        <v>10-2021-Eversource_WMA-Residential-Distributed Solar (SMART)</v>
      </c>
      <c r="D1041" s="2">
        <f t="shared" si="16"/>
        <v>1</v>
      </c>
    </row>
    <row r="1042" spans="2:4" ht="13.8" x14ac:dyDescent="0.2">
      <c r="B1042" s="18">
        <v>1039</v>
      </c>
      <c r="C1042" s="2" t="str">
        <f>_xlfn.CONCAT(MONTH('Rates Database'!C1041),"-",'Rates Database'!B1041,"-",'Rates Database'!E1041,"-",'Rates Database'!G1041,"-",'Rates Database'!J1041)</f>
        <v>9-2021-Eversource_WMA-Residential-Distributed Solar (SMART)</v>
      </c>
      <c r="D1042" s="2">
        <f t="shared" si="16"/>
        <v>1</v>
      </c>
    </row>
    <row r="1043" spans="2:4" ht="13.8" x14ac:dyDescent="0.2">
      <c r="B1043" s="18">
        <v>1040</v>
      </c>
      <c r="C1043" s="2" t="str">
        <f>_xlfn.CONCAT(MONTH('Rates Database'!C1042),"-",'Rates Database'!B1042,"-",'Rates Database'!E1042,"-",'Rates Database'!G1042,"-",'Rates Database'!J1042)</f>
        <v>8-2021-Eversource_WMA-Residential-Distributed Solar (SMART)</v>
      </c>
      <c r="D1043" s="2">
        <f t="shared" si="16"/>
        <v>1</v>
      </c>
    </row>
    <row r="1044" spans="2:4" ht="13.8" x14ac:dyDescent="0.2">
      <c r="B1044" s="18">
        <v>1041</v>
      </c>
      <c r="C1044" s="2" t="str">
        <f>_xlfn.CONCAT(MONTH('Rates Database'!C1043),"-",'Rates Database'!B1043,"-",'Rates Database'!E1043,"-",'Rates Database'!G1043,"-",'Rates Database'!J1043)</f>
        <v>7-2021-Eversource_WMA-Residential-Distributed Solar (SMART)</v>
      </c>
      <c r="D1044" s="2">
        <f t="shared" si="16"/>
        <v>1</v>
      </c>
    </row>
    <row r="1045" spans="2:4" ht="13.8" x14ac:dyDescent="0.2">
      <c r="B1045" s="18">
        <v>1042</v>
      </c>
      <c r="C1045" s="2" t="str">
        <f>_xlfn.CONCAT(MONTH('Rates Database'!C1044),"-",'Rates Database'!B1044,"-",'Rates Database'!E1044,"-",'Rates Database'!G1044,"-",'Rates Database'!J1044)</f>
        <v>6-2021-Eversource_WMA-Residential-Distributed Solar (SMART)</v>
      </c>
      <c r="D1045" s="2">
        <f t="shared" si="16"/>
        <v>1</v>
      </c>
    </row>
    <row r="1046" spans="2:4" ht="13.8" x14ac:dyDescent="0.2">
      <c r="B1046" s="18">
        <v>1043</v>
      </c>
      <c r="C1046" s="2" t="str">
        <f>_xlfn.CONCAT(MONTH('Rates Database'!C1045),"-",'Rates Database'!B1045,"-",'Rates Database'!E1045,"-",'Rates Database'!G1045,"-",'Rates Database'!J1045)</f>
        <v>5-2021-Eversource_WMA-Residential-Distributed Solar (SMART)</v>
      </c>
      <c r="D1046" s="2">
        <f t="shared" si="16"/>
        <v>1</v>
      </c>
    </row>
    <row r="1047" spans="2:4" ht="13.8" x14ac:dyDescent="0.2">
      <c r="B1047" s="18">
        <v>1044</v>
      </c>
      <c r="C1047" s="2" t="str">
        <f>_xlfn.CONCAT(MONTH('Rates Database'!C1046),"-",'Rates Database'!B1046,"-",'Rates Database'!E1046,"-",'Rates Database'!G1046,"-",'Rates Database'!J1046)</f>
        <v>4-2021-Eversource_WMA-Residential-Distributed Solar (SMART)</v>
      </c>
      <c r="D1047" s="2">
        <f t="shared" si="16"/>
        <v>1</v>
      </c>
    </row>
    <row r="1048" spans="2:4" ht="13.8" x14ac:dyDescent="0.2">
      <c r="B1048" s="18">
        <v>1045</v>
      </c>
      <c r="C1048" s="2" t="str">
        <f>_xlfn.CONCAT(MONTH('Rates Database'!C1047),"-",'Rates Database'!B1047,"-",'Rates Database'!E1047,"-",'Rates Database'!G1047,"-",'Rates Database'!J1047)</f>
        <v>3-2021-Eversource_WMA-Residential-Distributed Solar (SMART)</v>
      </c>
      <c r="D1048" s="2">
        <f t="shared" si="16"/>
        <v>1</v>
      </c>
    </row>
    <row r="1049" spans="2:4" ht="13.8" x14ac:dyDescent="0.2">
      <c r="B1049" s="18">
        <v>1046</v>
      </c>
      <c r="C1049" s="2" t="str">
        <f>_xlfn.CONCAT(MONTH('Rates Database'!C1048),"-",'Rates Database'!B1048,"-",'Rates Database'!E1048,"-",'Rates Database'!G1048,"-",'Rates Database'!J1048)</f>
        <v>2-2021-Eversource_WMA-Residential-Distributed Solar (SMART)</v>
      </c>
      <c r="D1049" s="2">
        <f t="shared" si="16"/>
        <v>1</v>
      </c>
    </row>
    <row r="1050" spans="2:4" ht="13.8" x14ac:dyDescent="0.2">
      <c r="B1050" s="18">
        <v>1047</v>
      </c>
      <c r="C1050" s="2" t="str">
        <f>_xlfn.CONCAT(MONTH('Rates Database'!C1049),"-",'Rates Database'!B1049,"-",'Rates Database'!E1049,"-",'Rates Database'!G1049,"-",'Rates Database'!J1049)</f>
        <v>1-2021-Eversource_WMA-Residential-Distributed Solar (SMART)</v>
      </c>
      <c r="D1050" s="2">
        <f t="shared" si="16"/>
        <v>1</v>
      </c>
    </row>
    <row r="1051" spans="2:4" ht="13.8" x14ac:dyDescent="0.2">
      <c r="B1051" s="18">
        <v>1048</v>
      </c>
      <c r="C1051" s="2" t="str">
        <f>_xlfn.CONCAT(MONTH('Rates Database'!C1050),"-",'Rates Database'!B1050,"-",'Rates Database'!E1050,"-",'Rates Database'!G1050,"-",'Rates Database'!J1050)</f>
        <v>12-2020-Eversource_WMA-Residential-Distributed Solar (SMART)</v>
      </c>
      <c r="D1051" s="2">
        <f t="shared" si="16"/>
        <v>1</v>
      </c>
    </row>
    <row r="1052" spans="2:4" ht="13.8" x14ac:dyDescent="0.2">
      <c r="B1052" s="18">
        <v>1049</v>
      </c>
      <c r="C1052" s="2" t="str">
        <f>_xlfn.CONCAT(MONTH('Rates Database'!C1051),"-",'Rates Database'!B1051,"-",'Rates Database'!E1051,"-",'Rates Database'!G1051,"-",'Rates Database'!J1051)</f>
        <v>11-2020-Eversource_WMA-Residential-Distributed Solar (SMART)</v>
      </c>
      <c r="D1052" s="2">
        <f t="shared" si="16"/>
        <v>1</v>
      </c>
    </row>
    <row r="1053" spans="2:4" ht="13.8" x14ac:dyDescent="0.2">
      <c r="B1053" s="18">
        <v>1050</v>
      </c>
      <c r="C1053" s="2" t="str">
        <f>_xlfn.CONCAT(MONTH('Rates Database'!C1052),"-",'Rates Database'!B1052,"-",'Rates Database'!E1052,"-",'Rates Database'!G1052,"-",'Rates Database'!J1052)</f>
        <v>10-2020-Eversource_WMA-Residential-Distributed Solar (SMART)</v>
      </c>
      <c r="D1053" s="2">
        <f t="shared" si="16"/>
        <v>1</v>
      </c>
    </row>
    <row r="1054" spans="2:4" ht="13.8" x14ac:dyDescent="0.2">
      <c r="B1054" s="18">
        <v>1051</v>
      </c>
      <c r="C1054" s="2" t="str">
        <f>_xlfn.CONCAT(MONTH('Rates Database'!C1053),"-",'Rates Database'!B1053,"-",'Rates Database'!E1053,"-",'Rates Database'!G1053,"-",'Rates Database'!J1053)</f>
        <v>9-2020-Eversource_WMA-Residential-Distributed Solar (SMART)</v>
      </c>
      <c r="D1054" s="2">
        <f t="shared" si="16"/>
        <v>1</v>
      </c>
    </row>
    <row r="1055" spans="2:4" ht="13.8" x14ac:dyDescent="0.2">
      <c r="B1055" s="18">
        <v>1052</v>
      </c>
      <c r="C1055" s="2" t="str">
        <f>_xlfn.CONCAT(MONTH('Rates Database'!C1054),"-",'Rates Database'!B1054,"-",'Rates Database'!E1054,"-",'Rates Database'!G1054,"-",'Rates Database'!J1054)</f>
        <v>8-2020-Eversource_WMA-Residential-Distributed Solar (SMART)</v>
      </c>
      <c r="D1055" s="2">
        <f t="shared" si="16"/>
        <v>1</v>
      </c>
    </row>
    <row r="1056" spans="2:4" ht="13.8" x14ac:dyDescent="0.2">
      <c r="B1056" s="18">
        <v>1053</v>
      </c>
      <c r="C1056" s="2" t="str">
        <f>_xlfn.CONCAT(MONTH('Rates Database'!C1055),"-",'Rates Database'!B1055,"-",'Rates Database'!E1055,"-",'Rates Database'!G1055,"-",'Rates Database'!J1055)</f>
        <v>7-2020-Eversource_WMA-Residential-Distributed Solar (SMART)</v>
      </c>
      <c r="D1056" s="2">
        <f t="shared" si="16"/>
        <v>1</v>
      </c>
    </row>
    <row r="1057" spans="2:4" ht="13.8" x14ac:dyDescent="0.2">
      <c r="B1057" s="18">
        <v>1054</v>
      </c>
      <c r="C1057" s="2" t="str">
        <f>_xlfn.CONCAT(MONTH('Rates Database'!C1056),"-",'Rates Database'!B1056,"-",'Rates Database'!E1056,"-",'Rates Database'!G1056,"-",'Rates Database'!J1056)</f>
        <v>6-2020-Eversource_WMA-Residential-Distributed Solar (SMART)</v>
      </c>
      <c r="D1057" s="2">
        <f t="shared" si="16"/>
        <v>1</v>
      </c>
    </row>
    <row r="1058" spans="2:4" ht="13.8" x14ac:dyDescent="0.2">
      <c r="B1058" s="18">
        <v>1055</v>
      </c>
      <c r="C1058" s="2" t="str">
        <f>_xlfn.CONCAT(MONTH('Rates Database'!C1057),"-",'Rates Database'!B1057,"-",'Rates Database'!E1057,"-",'Rates Database'!G1057,"-",'Rates Database'!J1057)</f>
        <v>5-2020-Eversource_WMA-Residential-Distributed Solar (SMART)</v>
      </c>
      <c r="D1058" s="2">
        <f t="shared" si="16"/>
        <v>1</v>
      </c>
    </row>
    <row r="1059" spans="2:4" ht="13.8" x14ac:dyDescent="0.2">
      <c r="B1059" s="18">
        <v>1056</v>
      </c>
      <c r="C1059" s="2" t="str">
        <f>_xlfn.CONCAT(MONTH('Rates Database'!C1058),"-",'Rates Database'!B1058,"-",'Rates Database'!E1058,"-",'Rates Database'!G1058,"-",'Rates Database'!J1058)</f>
        <v>4-2020-Eversource_WMA-Residential-Distributed Solar (SMART)</v>
      </c>
      <c r="D1059" s="2">
        <f t="shared" si="16"/>
        <v>1</v>
      </c>
    </row>
    <row r="1060" spans="2:4" ht="13.8" x14ac:dyDescent="0.2">
      <c r="B1060" s="18">
        <v>1057</v>
      </c>
      <c r="C1060" s="2" t="str">
        <f>_xlfn.CONCAT(MONTH('Rates Database'!C1059),"-",'Rates Database'!B1059,"-",'Rates Database'!E1059,"-",'Rates Database'!G1059,"-",'Rates Database'!J1059)</f>
        <v>3-2020-Eversource_WMA-Residential-Distributed Solar (SMART)</v>
      </c>
      <c r="D1060" s="2">
        <f t="shared" si="16"/>
        <v>1</v>
      </c>
    </row>
    <row r="1061" spans="2:4" ht="13.8" x14ac:dyDescent="0.2">
      <c r="B1061" s="18">
        <v>1058</v>
      </c>
      <c r="C1061" s="2" t="str">
        <f>_xlfn.CONCAT(MONTH('Rates Database'!C1060),"-",'Rates Database'!B1060,"-",'Rates Database'!E1060,"-",'Rates Database'!G1060,"-",'Rates Database'!J1060)</f>
        <v>2-2020-Eversource_WMA-Residential-Distributed Solar (SMART)</v>
      </c>
      <c r="D1061" s="2">
        <f t="shared" si="16"/>
        <v>1</v>
      </c>
    </row>
    <row r="1062" spans="2:4" ht="13.8" x14ac:dyDescent="0.2">
      <c r="B1062" s="18">
        <v>1059</v>
      </c>
      <c r="C1062" s="2" t="str">
        <f>_xlfn.CONCAT(MONTH('Rates Database'!C1061),"-",'Rates Database'!B1061,"-",'Rates Database'!E1061,"-",'Rates Database'!G1061,"-",'Rates Database'!J1061)</f>
        <v>1-2020-Eversource_WMA-Residential-Distributed Solar (SMART)</v>
      </c>
      <c r="D1062" s="2">
        <f t="shared" si="16"/>
        <v>1</v>
      </c>
    </row>
    <row r="1063" spans="2:4" ht="13.8" x14ac:dyDescent="0.2">
      <c r="B1063" s="18">
        <v>1060</v>
      </c>
      <c r="C1063" s="2" t="str">
        <f>_xlfn.CONCAT(MONTH('Rates Database'!C1062),"-",'Rates Database'!B1062,"-",'Rates Database'!E1062,"-",'Rates Database'!G1062,"-",'Rates Database'!J1062)</f>
        <v>12-2019-Eversource_WMA-Residential-Distributed Solar (SMART)</v>
      </c>
      <c r="D1063" s="2">
        <f t="shared" si="16"/>
        <v>1</v>
      </c>
    </row>
    <row r="1064" spans="2:4" ht="13.8" x14ac:dyDescent="0.2">
      <c r="B1064" s="18">
        <v>1061</v>
      </c>
      <c r="C1064" s="2" t="str">
        <f>_xlfn.CONCAT(MONTH('Rates Database'!C1063),"-",'Rates Database'!B1063,"-",'Rates Database'!E1063,"-",'Rates Database'!G1063,"-",'Rates Database'!J1063)</f>
        <v>11-2019-Eversource_WMA-Residential-Distributed Solar (SMART)</v>
      </c>
      <c r="D1064" s="2">
        <f t="shared" si="16"/>
        <v>1</v>
      </c>
    </row>
    <row r="1065" spans="2:4" ht="13.8" x14ac:dyDescent="0.2">
      <c r="B1065" s="18">
        <v>1062</v>
      </c>
      <c r="C1065" s="2" t="str">
        <f>_xlfn.CONCAT(MONTH('Rates Database'!C1064),"-",'Rates Database'!B1064,"-",'Rates Database'!E1064,"-",'Rates Database'!G1064,"-",'Rates Database'!J1064)</f>
        <v>10-2019-Eversource_WMA-Residential-Distributed Solar (SMART)</v>
      </c>
      <c r="D1065" s="2">
        <f t="shared" si="16"/>
        <v>1</v>
      </c>
    </row>
    <row r="1066" spans="2:4" ht="13.8" x14ac:dyDescent="0.2">
      <c r="B1066" s="18">
        <v>1063</v>
      </c>
      <c r="C1066" s="2" t="str">
        <f>_xlfn.CONCAT(MONTH('Rates Database'!C1065),"-",'Rates Database'!B1065,"-",'Rates Database'!E1065,"-",'Rates Database'!G1065,"-",'Rates Database'!J1065)</f>
        <v>9-2019-Eversource_WMA-Residential-Distributed Solar (SMART)</v>
      </c>
      <c r="D1066" s="2">
        <f t="shared" si="16"/>
        <v>1</v>
      </c>
    </row>
    <row r="1067" spans="2:4" ht="13.8" x14ac:dyDescent="0.2">
      <c r="B1067" s="18">
        <v>1064</v>
      </c>
      <c r="C1067" s="2" t="str">
        <f>_xlfn.CONCAT(MONTH('Rates Database'!C1066),"-",'Rates Database'!B1066,"-",'Rates Database'!E1066,"-",'Rates Database'!G1066,"-",'Rates Database'!J1066)</f>
        <v>8-2019-Eversource_WMA-Residential-Distributed Solar (SMART)</v>
      </c>
      <c r="D1067" s="2">
        <f t="shared" si="16"/>
        <v>1</v>
      </c>
    </row>
    <row r="1068" spans="2:4" ht="13.8" x14ac:dyDescent="0.2">
      <c r="B1068" s="18">
        <v>1065</v>
      </c>
      <c r="C1068" s="2" t="str">
        <f>_xlfn.CONCAT(MONTH('Rates Database'!C1067),"-",'Rates Database'!B1067,"-",'Rates Database'!E1067,"-",'Rates Database'!G1067,"-",'Rates Database'!J1067)</f>
        <v>7-2019-Eversource_WMA-Residential-Distributed Solar (SMART)</v>
      </c>
      <c r="D1068" s="2">
        <f t="shared" si="16"/>
        <v>1</v>
      </c>
    </row>
    <row r="1069" spans="2:4" ht="13.8" x14ac:dyDescent="0.2">
      <c r="B1069" s="18">
        <v>1066</v>
      </c>
      <c r="C1069" s="2" t="str">
        <f>_xlfn.CONCAT(MONTH('Rates Database'!C1068),"-",'Rates Database'!B1068,"-",'Rates Database'!E1068,"-",'Rates Database'!G1068,"-",'Rates Database'!J1068)</f>
        <v>6-2019-Eversource_WMA-Residential-Distributed Solar (SMART)</v>
      </c>
      <c r="D1069" s="2">
        <f t="shared" si="16"/>
        <v>1</v>
      </c>
    </row>
    <row r="1070" spans="2:4" ht="13.8" x14ac:dyDescent="0.2">
      <c r="B1070" s="18">
        <v>1067</v>
      </c>
      <c r="C1070" s="2" t="str">
        <f>_xlfn.CONCAT(MONTH('Rates Database'!C1069),"-",'Rates Database'!B1069,"-",'Rates Database'!E1069,"-",'Rates Database'!G1069,"-",'Rates Database'!J1069)</f>
        <v>5-2019-Eversource_WMA-Residential-Distributed Solar (SMART)</v>
      </c>
      <c r="D1070" s="2">
        <f t="shared" si="16"/>
        <v>1</v>
      </c>
    </row>
    <row r="1071" spans="2:4" ht="13.8" x14ac:dyDescent="0.2">
      <c r="B1071" s="18">
        <v>1068</v>
      </c>
      <c r="C1071" s="2" t="str">
        <f>_xlfn.CONCAT(MONTH('Rates Database'!C1070),"-",'Rates Database'!B1070,"-",'Rates Database'!E1070,"-",'Rates Database'!G1070,"-",'Rates Database'!J1070)</f>
        <v>4-2019-Eversource_WMA-Residential-Distributed Solar (SMART)</v>
      </c>
      <c r="D1071" s="2">
        <f t="shared" si="16"/>
        <v>1</v>
      </c>
    </row>
    <row r="1072" spans="2:4" ht="13.8" x14ac:dyDescent="0.2">
      <c r="B1072" s="18">
        <v>1069</v>
      </c>
      <c r="C1072" s="2" t="str">
        <f>_xlfn.CONCAT(MONTH('Rates Database'!C1071),"-",'Rates Database'!B1071,"-",'Rates Database'!E1071,"-",'Rates Database'!G1071,"-",'Rates Database'!J1071)</f>
        <v>3-2019-Eversource_WMA-Residential-Distributed Solar (SMART)</v>
      </c>
      <c r="D1072" s="2">
        <f t="shared" si="16"/>
        <v>1</v>
      </c>
    </row>
    <row r="1073" spans="2:4" ht="13.8" x14ac:dyDescent="0.2">
      <c r="B1073" s="18">
        <v>1070</v>
      </c>
      <c r="C1073" s="2" t="str">
        <f>_xlfn.CONCAT(MONTH('Rates Database'!C1072),"-",'Rates Database'!B1072,"-",'Rates Database'!E1072,"-",'Rates Database'!G1072,"-",'Rates Database'!J1072)</f>
        <v>2-2019-Eversource_WMA-Residential-Distributed Solar (SMART)</v>
      </c>
      <c r="D1073" s="2">
        <f t="shared" si="16"/>
        <v>1</v>
      </c>
    </row>
    <row r="1074" spans="2:4" ht="13.8" x14ac:dyDescent="0.2">
      <c r="B1074" s="18">
        <v>1071</v>
      </c>
      <c r="C1074" s="2" t="str">
        <f>_xlfn.CONCAT(MONTH('Rates Database'!C1073),"-",'Rates Database'!B1073,"-",'Rates Database'!E1073,"-",'Rates Database'!G1073,"-",'Rates Database'!J1073)</f>
        <v>1-2019-Eversource_WMA-Residential-Distributed Solar (SMART)</v>
      </c>
      <c r="D1074" s="2">
        <f t="shared" si="16"/>
        <v>1</v>
      </c>
    </row>
    <row r="1075" spans="2:4" ht="13.8" x14ac:dyDescent="0.2">
      <c r="B1075" s="18">
        <v>1072</v>
      </c>
      <c r="C1075" s="2" t="str">
        <f>_xlfn.CONCAT(MONTH('Rates Database'!C1074),"-",'Rates Database'!B1074,"-",'Rates Database'!E1074,"-",'Rates Database'!G1074,"-",'Rates Database'!J1074)</f>
        <v>3-2024-Eversource_WMA-Residential-Base Transition</v>
      </c>
      <c r="D1075" s="2">
        <f t="shared" si="16"/>
        <v>1</v>
      </c>
    </row>
    <row r="1076" spans="2:4" ht="13.8" x14ac:dyDescent="0.2">
      <c r="B1076" s="18">
        <v>1073</v>
      </c>
      <c r="C1076" s="2" t="str">
        <f>_xlfn.CONCAT(MONTH('Rates Database'!C1075),"-",'Rates Database'!B1075,"-",'Rates Database'!E1075,"-",'Rates Database'!G1075,"-",'Rates Database'!J1075)</f>
        <v>2-2024-Eversource_WMA-Residential-Base Transition</v>
      </c>
      <c r="D1076" s="2">
        <f t="shared" si="16"/>
        <v>1</v>
      </c>
    </row>
    <row r="1077" spans="2:4" ht="13.8" x14ac:dyDescent="0.2">
      <c r="B1077" s="18">
        <v>1074</v>
      </c>
      <c r="C1077" s="2" t="str">
        <f>_xlfn.CONCAT(MONTH('Rates Database'!C1076),"-",'Rates Database'!B1076,"-",'Rates Database'!E1076,"-",'Rates Database'!G1076,"-",'Rates Database'!J1076)</f>
        <v>1-2024-Eversource_WMA-Residential-Base Transition</v>
      </c>
      <c r="D1077" s="2">
        <f t="shared" si="16"/>
        <v>1</v>
      </c>
    </row>
    <row r="1078" spans="2:4" ht="13.8" x14ac:dyDescent="0.2">
      <c r="B1078" s="18">
        <v>1075</v>
      </c>
      <c r="C1078" s="2" t="str">
        <f>_xlfn.CONCAT(MONTH('Rates Database'!C1077),"-",'Rates Database'!B1077,"-",'Rates Database'!E1077,"-",'Rates Database'!G1077,"-",'Rates Database'!J1077)</f>
        <v>12-2023-Eversource_WMA-Residential-Base Transition</v>
      </c>
      <c r="D1078" s="2">
        <f t="shared" si="16"/>
        <v>1</v>
      </c>
    </row>
    <row r="1079" spans="2:4" ht="13.8" x14ac:dyDescent="0.2">
      <c r="B1079" s="18">
        <v>1076</v>
      </c>
      <c r="C1079" s="2" t="str">
        <f>_xlfn.CONCAT(MONTH('Rates Database'!C1078),"-",'Rates Database'!B1078,"-",'Rates Database'!E1078,"-",'Rates Database'!G1078,"-",'Rates Database'!J1078)</f>
        <v>11-2023-Eversource_WMA-Residential-Base Transition</v>
      </c>
      <c r="D1079" s="2">
        <f t="shared" si="16"/>
        <v>1</v>
      </c>
    </row>
    <row r="1080" spans="2:4" ht="13.8" x14ac:dyDescent="0.2">
      <c r="B1080" s="18">
        <v>1077</v>
      </c>
      <c r="C1080" s="2" t="str">
        <f>_xlfn.CONCAT(MONTH('Rates Database'!C1079),"-",'Rates Database'!B1079,"-",'Rates Database'!E1079,"-",'Rates Database'!G1079,"-",'Rates Database'!J1079)</f>
        <v>10-2023-Eversource_WMA-Residential-Base Transition</v>
      </c>
      <c r="D1080" s="2">
        <f t="shared" si="16"/>
        <v>1</v>
      </c>
    </row>
    <row r="1081" spans="2:4" ht="13.8" x14ac:dyDescent="0.2">
      <c r="B1081" s="18">
        <v>1078</v>
      </c>
      <c r="C1081" s="2" t="str">
        <f>_xlfn.CONCAT(MONTH('Rates Database'!C1080),"-",'Rates Database'!B1080,"-",'Rates Database'!E1080,"-",'Rates Database'!G1080,"-",'Rates Database'!J1080)</f>
        <v>9-2023-Eversource_WMA-Residential-Base Transition</v>
      </c>
      <c r="D1081" s="2">
        <f t="shared" si="16"/>
        <v>1</v>
      </c>
    </row>
    <row r="1082" spans="2:4" ht="13.8" x14ac:dyDescent="0.2">
      <c r="B1082" s="18">
        <v>1079</v>
      </c>
      <c r="C1082" s="2" t="str">
        <f>_xlfn.CONCAT(MONTH('Rates Database'!C1081),"-",'Rates Database'!B1081,"-",'Rates Database'!E1081,"-",'Rates Database'!G1081,"-",'Rates Database'!J1081)</f>
        <v>8-2023-Eversource_WMA-Residential-Base Transition</v>
      </c>
      <c r="D1082" s="2">
        <f t="shared" si="16"/>
        <v>1</v>
      </c>
    </row>
    <row r="1083" spans="2:4" ht="13.8" x14ac:dyDescent="0.2">
      <c r="B1083" s="18">
        <v>1080</v>
      </c>
      <c r="C1083" s="2" t="str">
        <f>_xlfn.CONCAT(MONTH('Rates Database'!C1082),"-",'Rates Database'!B1082,"-",'Rates Database'!E1082,"-",'Rates Database'!G1082,"-",'Rates Database'!J1082)</f>
        <v>7-2023-Eversource_WMA-Residential-Base Transition</v>
      </c>
      <c r="D1083" s="2">
        <f t="shared" si="16"/>
        <v>1</v>
      </c>
    </row>
    <row r="1084" spans="2:4" ht="13.8" x14ac:dyDescent="0.2">
      <c r="B1084" s="18">
        <v>1081</v>
      </c>
      <c r="C1084" s="2" t="str">
        <f>_xlfn.CONCAT(MONTH('Rates Database'!C1083),"-",'Rates Database'!B1083,"-",'Rates Database'!E1083,"-",'Rates Database'!G1083,"-",'Rates Database'!J1083)</f>
        <v>6-2023-Eversource_WMA-Residential-Base Transition</v>
      </c>
      <c r="D1084" s="2">
        <f t="shared" si="16"/>
        <v>1</v>
      </c>
    </row>
    <row r="1085" spans="2:4" ht="13.8" x14ac:dyDescent="0.2">
      <c r="B1085" s="18">
        <v>1082</v>
      </c>
      <c r="C1085" s="2" t="str">
        <f>_xlfn.CONCAT(MONTH('Rates Database'!C1084),"-",'Rates Database'!B1084,"-",'Rates Database'!E1084,"-",'Rates Database'!G1084,"-",'Rates Database'!J1084)</f>
        <v>5-2023-Eversource_WMA-Residential-Base Transition</v>
      </c>
      <c r="D1085" s="2">
        <f t="shared" si="16"/>
        <v>1</v>
      </c>
    </row>
    <row r="1086" spans="2:4" ht="13.8" x14ac:dyDescent="0.2">
      <c r="B1086" s="18">
        <v>1083</v>
      </c>
      <c r="C1086" s="2" t="str">
        <f>_xlfn.CONCAT(MONTH('Rates Database'!C1085),"-",'Rates Database'!B1085,"-",'Rates Database'!E1085,"-",'Rates Database'!G1085,"-",'Rates Database'!J1085)</f>
        <v>4-2023-Eversource_WMA-Residential-Base Transition</v>
      </c>
      <c r="D1086" s="2">
        <f t="shared" si="16"/>
        <v>1</v>
      </c>
    </row>
    <row r="1087" spans="2:4" ht="13.8" x14ac:dyDescent="0.2">
      <c r="B1087" s="18">
        <v>1084</v>
      </c>
      <c r="C1087" s="2" t="str">
        <f>_xlfn.CONCAT(MONTH('Rates Database'!C1086),"-",'Rates Database'!B1086,"-",'Rates Database'!E1086,"-",'Rates Database'!G1086,"-",'Rates Database'!J1086)</f>
        <v>3-2023-Eversource_WMA-Residential-Base Transition</v>
      </c>
      <c r="D1087" s="2">
        <f t="shared" si="16"/>
        <v>1</v>
      </c>
    </row>
    <row r="1088" spans="2:4" ht="13.8" x14ac:dyDescent="0.2">
      <c r="B1088" s="18">
        <v>1085</v>
      </c>
      <c r="C1088" s="2" t="str">
        <f>_xlfn.CONCAT(MONTH('Rates Database'!C1087),"-",'Rates Database'!B1087,"-",'Rates Database'!E1087,"-",'Rates Database'!G1087,"-",'Rates Database'!J1087)</f>
        <v>2-2023-Eversource_WMA-Residential-Base Transition</v>
      </c>
      <c r="D1088" s="2">
        <f t="shared" si="16"/>
        <v>1</v>
      </c>
    </row>
    <row r="1089" spans="2:4" ht="13.8" x14ac:dyDescent="0.2">
      <c r="B1089" s="18">
        <v>1086</v>
      </c>
      <c r="C1089" s="2" t="str">
        <f>_xlfn.CONCAT(MONTH('Rates Database'!C1088),"-",'Rates Database'!B1088,"-",'Rates Database'!E1088,"-",'Rates Database'!G1088,"-",'Rates Database'!J1088)</f>
        <v>1-2023-Eversource_WMA-Residential-Base Transition</v>
      </c>
      <c r="D1089" s="2">
        <f t="shared" si="16"/>
        <v>1</v>
      </c>
    </row>
    <row r="1090" spans="2:4" ht="13.8" x14ac:dyDescent="0.2">
      <c r="B1090" s="18">
        <v>1087</v>
      </c>
      <c r="C1090" s="2" t="str">
        <f>_xlfn.CONCAT(MONTH('Rates Database'!C1089),"-",'Rates Database'!B1089,"-",'Rates Database'!E1089,"-",'Rates Database'!G1089,"-",'Rates Database'!J1089)</f>
        <v>12-2022-Eversource_WMA-Residential-Base Transition</v>
      </c>
      <c r="D1090" s="2">
        <f t="shared" si="16"/>
        <v>1</v>
      </c>
    </row>
    <row r="1091" spans="2:4" ht="13.8" x14ac:dyDescent="0.2">
      <c r="B1091" s="18">
        <v>1088</v>
      </c>
      <c r="C1091" s="2" t="str">
        <f>_xlfn.CONCAT(MONTH('Rates Database'!C1090),"-",'Rates Database'!B1090,"-",'Rates Database'!E1090,"-",'Rates Database'!G1090,"-",'Rates Database'!J1090)</f>
        <v>11-2022-Eversource_WMA-Residential-Base Transition</v>
      </c>
      <c r="D1091" s="2">
        <f t="shared" si="16"/>
        <v>1</v>
      </c>
    </row>
    <row r="1092" spans="2:4" ht="13.8" x14ac:dyDescent="0.2">
      <c r="B1092" s="18">
        <v>1089</v>
      </c>
      <c r="C1092" s="2" t="str">
        <f>_xlfn.CONCAT(MONTH('Rates Database'!C1091),"-",'Rates Database'!B1091,"-",'Rates Database'!E1091,"-",'Rates Database'!G1091,"-",'Rates Database'!J1091)</f>
        <v>10-2022-Eversource_WMA-Residential-Base Transition</v>
      </c>
      <c r="D1092" s="2">
        <f t="shared" si="16"/>
        <v>1</v>
      </c>
    </row>
    <row r="1093" spans="2:4" ht="13.8" x14ac:dyDescent="0.2">
      <c r="B1093" s="18">
        <v>1090</v>
      </c>
      <c r="C1093" s="2" t="str">
        <f>_xlfn.CONCAT(MONTH('Rates Database'!C1092),"-",'Rates Database'!B1092,"-",'Rates Database'!E1092,"-",'Rates Database'!G1092,"-",'Rates Database'!J1092)</f>
        <v>9-2022-Eversource_WMA-Residential-Base Transition</v>
      </c>
      <c r="D1093" s="2">
        <f t="shared" ref="D1093:D1156" si="17">COUNTIF($C$4:$C$10092,C1093)</f>
        <v>1</v>
      </c>
    </row>
    <row r="1094" spans="2:4" ht="13.8" x14ac:dyDescent="0.2">
      <c r="B1094" s="18">
        <v>1091</v>
      </c>
      <c r="C1094" s="2" t="str">
        <f>_xlfn.CONCAT(MONTH('Rates Database'!C1093),"-",'Rates Database'!B1093,"-",'Rates Database'!E1093,"-",'Rates Database'!G1093,"-",'Rates Database'!J1093)</f>
        <v>8-2022-Eversource_WMA-Residential-Base Transition</v>
      </c>
      <c r="D1094" s="2">
        <f t="shared" si="17"/>
        <v>1</v>
      </c>
    </row>
    <row r="1095" spans="2:4" ht="13.8" x14ac:dyDescent="0.2">
      <c r="B1095" s="18">
        <v>1092</v>
      </c>
      <c r="C1095" s="2" t="str">
        <f>_xlfn.CONCAT(MONTH('Rates Database'!C1094),"-",'Rates Database'!B1094,"-",'Rates Database'!E1094,"-",'Rates Database'!G1094,"-",'Rates Database'!J1094)</f>
        <v>7-2022-Eversource_WMA-Residential-Base Transition</v>
      </c>
      <c r="D1095" s="2">
        <f t="shared" si="17"/>
        <v>1</v>
      </c>
    </row>
    <row r="1096" spans="2:4" ht="13.8" x14ac:dyDescent="0.2">
      <c r="B1096" s="18">
        <v>1093</v>
      </c>
      <c r="C1096" s="2" t="str">
        <f>_xlfn.CONCAT(MONTH('Rates Database'!C1095),"-",'Rates Database'!B1095,"-",'Rates Database'!E1095,"-",'Rates Database'!G1095,"-",'Rates Database'!J1095)</f>
        <v>6-2022-Eversource_WMA-Residential-Base Transition</v>
      </c>
      <c r="D1096" s="2">
        <f t="shared" si="17"/>
        <v>1</v>
      </c>
    </row>
    <row r="1097" spans="2:4" ht="13.8" x14ac:dyDescent="0.2">
      <c r="B1097" s="18">
        <v>1094</v>
      </c>
      <c r="C1097" s="2" t="str">
        <f>_xlfn.CONCAT(MONTH('Rates Database'!C1096),"-",'Rates Database'!B1096,"-",'Rates Database'!E1096,"-",'Rates Database'!G1096,"-",'Rates Database'!J1096)</f>
        <v>5-2022-Eversource_WMA-Residential-Base Transition</v>
      </c>
      <c r="D1097" s="2">
        <f t="shared" si="17"/>
        <v>1</v>
      </c>
    </row>
    <row r="1098" spans="2:4" ht="13.8" x14ac:dyDescent="0.2">
      <c r="B1098" s="18">
        <v>1095</v>
      </c>
      <c r="C1098" s="2" t="str">
        <f>_xlfn.CONCAT(MONTH('Rates Database'!C1097),"-",'Rates Database'!B1097,"-",'Rates Database'!E1097,"-",'Rates Database'!G1097,"-",'Rates Database'!J1097)</f>
        <v>4-2022-Eversource_WMA-Residential-Base Transition</v>
      </c>
      <c r="D1098" s="2">
        <f t="shared" si="17"/>
        <v>1</v>
      </c>
    </row>
    <row r="1099" spans="2:4" ht="13.8" x14ac:dyDescent="0.2">
      <c r="B1099" s="18">
        <v>1096</v>
      </c>
      <c r="C1099" s="2" t="str">
        <f>_xlfn.CONCAT(MONTH('Rates Database'!C1098),"-",'Rates Database'!B1098,"-",'Rates Database'!E1098,"-",'Rates Database'!G1098,"-",'Rates Database'!J1098)</f>
        <v>3-2022-Eversource_WMA-Residential-Base Transition</v>
      </c>
      <c r="D1099" s="2">
        <f t="shared" si="17"/>
        <v>1</v>
      </c>
    </row>
    <row r="1100" spans="2:4" ht="13.8" x14ac:dyDescent="0.2">
      <c r="B1100" s="18">
        <v>1097</v>
      </c>
      <c r="C1100" s="2" t="str">
        <f>_xlfn.CONCAT(MONTH('Rates Database'!C1099),"-",'Rates Database'!B1099,"-",'Rates Database'!E1099,"-",'Rates Database'!G1099,"-",'Rates Database'!J1099)</f>
        <v>2-2022-Eversource_WMA-Residential-Base Transition</v>
      </c>
      <c r="D1100" s="2">
        <f t="shared" si="17"/>
        <v>1</v>
      </c>
    </row>
    <row r="1101" spans="2:4" ht="13.8" x14ac:dyDescent="0.2">
      <c r="B1101" s="18">
        <v>1098</v>
      </c>
      <c r="C1101" s="2" t="str">
        <f>_xlfn.CONCAT(MONTH('Rates Database'!C1100),"-",'Rates Database'!B1100,"-",'Rates Database'!E1100,"-",'Rates Database'!G1100,"-",'Rates Database'!J1100)</f>
        <v>1-2022-Eversource_WMA-Residential-Base Transition</v>
      </c>
      <c r="D1101" s="2">
        <f t="shared" si="17"/>
        <v>1</v>
      </c>
    </row>
    <row r="1102" spans="2:4" ht="13.8" x14ac:dyDescent="0.2">
      <c r="B1102" s="18">
        <v>1099</v>
      </c>
      <c r="C1102" s="2" t="str">
        <f>_xlfn.CONCAT(MONTH('Rates Database'!C1101),"-",'Rates Database'!B1101,"-",'Rates Database'!E1101,"-",'Rates Database'!G1101,"-",'Rates Database'!J1101)</f>
        <v>12-2021-Eversource_WMA-Residential-Base Transition</v>
      </c>
      <c r="D1102" s="2">
        <f t="shared" si="17"/>
        <v>1</v>
      </c>
    </row>
    <row r="1103" spans="2:4" ht="13.8" x14ac:dyDescent="0.2">
      <c r="B1103" s="18">
        <v>1100</v>
      </c>
      <c r="C1103" s="2" t="str">
        <f>_xlfn.CONCAT(MONTH('Rates Database'!C1102),"-",'Rates Database'!B1102,"-",'Rates Database'!E1102,"-",'Rates Database'!G1102,"-",'Rates Database'!J1102)</f>
        <v>11-2021-Eversource_WMA-Residential-Base Transition</v>
      </c>
      <c r="D1103" s="2">
        <f t="shared" si="17"/>
        <v>1</v>
      </c>
    </row>
    <row r="1104" spans="2:4" ht="13.8" x14ac:dyDescent="0.2">
      <c r="B1104" s="18">
        <v>1101</v>
      </c>
      <c r="C1104" s="2" t="str">
        <f>_xlfn.CONCAT(MONTH('Rates Database'!C1103),"-",'Rates Database'!B1103,"-",'Rates Database'!E1103,"-",'Rates Database'!G1103,"-",'Rates Database'!J1103)</f>
        <v>10-2021-Eversource_WMA-Residential-Base Transition</v>
      </c>
      <c r="D1104" s="2">
        <f t="shared" si="17"/>
        <v>1</v>
      </c>
    </row>
    <row r="1105" spans="2:4" ht="13.8" x14ac:dyDescent="0.2">
      <c r="B1105" s="18">
        <v>1102</v>
      </c>
      <c r="C1105" s="2" t="str">
        <f>_xlfn.CONCAT(MONTH('Rates Database'!C1104),"-",'Rates Database'!B1104,"-",'Rates Database'!E1104,"-",'Rates Database'!G1104,"-",'Rates Database'!J1104)</f>
        <v>9-2021-Eversource_WMA-Residential-Base Transition</v>
      </c>
      <c r="D1105" s="2">
        <f t="shared" si="17"/>
        <v>1</v>
      </c>
    </row>
    <row r="1106" spans="2:4" ht="13.8" x14ac:dyDescent="0.2">
      <c r="B1106" s="18">
        <v>1103</v>
      </c>
      <c r="C1106" s="2" t="str">
        <f>_xlfn.CONCAT(MONTH('Rates Database'!C1105),"-",'Rates Database'!B1105,"-",'Rates Database'!E1105,"-",'Rates Database'!G1105,"-",'Rates Database'!J1105)</f>
        <v>8-2021-Eversource_WMA-Residential-Base Transition</v>
      </c>
      <c r="D1106" s="2">
        <f t="shared" si="17"/>
        <v>1</v>
      </c>
    </row>
    <row r="1107" spans="2:4" ht="13.8" x14ac:dyDescent="0.2">
      <c r="B1107" s="18">
        <v>1104</v>
      </c>
      <c r="C1107" s="2" t="str">
        <f>_xlfn.CONCAT(MONTH('Rates Database'!C1106),"-",'Rates Database'!B1106,"-",'Rates Database'!E1106,"-",'Rates Database'!G1106,"-",'Rates Database'!J1106)</f>
        <v>7-2021-Eversource_WMA-Residential-Base Transition</v>
      </c>
      <c r="D1107" s="2">
        <f t="shared" si="17"/>
        <v>1</v>
      </c>
    </row>
    <row r="1108" spans="2:4" ht="13.8" x14ac:dyDescent="0.2">
      <c r="B1108" s="18">
        <v>1105</v>
      </c>
      <c r="C1108" s="2" t="str">
        <f>_xlfn.CONCAT(MONTH('Rates Database'!C1107),"-",'Rates Database'!B1107,"-",'Rates Database'!E1107,"-",'Rates Database'!G1107,"-",'Rates Database'!J1107)</f>
        <v>6-2021-Eversource_WMA-Residential-Base Transition</v>
      </c>
      <c r="D1108" s="2">
        <f t="shared" si="17"/>
        <v>1</v>
      </c>
    </row>
    <row r="1109" spans="2:4" ht="13.8" x14ac:dyDescent="0.2">
      <c r="B1109" s="18">
        <v>1106</v>
      </c>
      <c r="C1109" s="2" t="str">
        <f>_xlfn.CONCAT(MONTH('Rates Database'!C1108),"-",'Rates Database'!B1108,"-",'Rates Database'!E1108,"-",'Rates Database'!G1108,"-",'Rates Database'!J1108)</f>
        <v>5-2021-Eversource_WMA-Residential-Base Transition</v>
      </c>
      <c r="D1109" s="2">
        <f t="shared" si="17"/>
        <v>1</v>
      </c>
    </row>
    <row r="1110" spans="2:4" ht="13.8" x14ac:dyDescent="0.2">
      <c r="B1110" s="18">
        <v>1107</v>
      </c>
      <c r="C1110" s="2" t="str">
        <f>_xlfn.CONCAT(MONTH('Rates Database'!C1109),"-",'Rates Database'!B1109,"-",'Rates Database'!E1109,"-",'Rates Database'!G1109,"-",'Rates Database'!J1109)</f>
        <v>4-2021-Eversource_WMA-Residential-Base Transition</v>
      </c>
      <c r="D1110" s="2">
        <f t="shared" si="17"/>
        <v>1</v>
      </c>
    </row>
    <row r="1111" spans="2:4" ht="13.8" x14ac:dyDescent="0.2">
      <c r="B1111" s="18">
        <v>1108</v>
      </c>
      <c r="C1111" s="2" t="str">
        <f>_xlfn.CONCAT(MONTH('Rates Database'!C1110),"-",'Rates Database'!B1110,"-",'Rates Database'!E1110,"-",'Rates Database'!G1110,"-",'Rates Database'!J1110)</f>
        <v>3-2021-Eversource_WMA-Residential-Base Transition</v>
      </c>
      <c r="D1111" s="2">
        <f t="shared" si="17"/>
        <v>1</v>
      </c>
    </row>
    <row r="1112" spans="2:4" ht="13.8" x14ac:dyDescent="0.2">
      <c r="B1112" s="18">
        <v>1109</v>
      </c>
      <c r="C1112" s="2" t="str">
        <f>_xlfn.CONCAT(MONTH('Rates Database'!C1111),"-",'Rates Database'!B1111,"-",'Rates Database'!E1111,"-",'Rates Database'!G1111,"-",'Rates Database'!J1111)</f>
        <v>2-2021-Eversource_WMA-Residential-Base Transition</v>
      </c>
      <c r="D1112" s="2">
        <f t="shared" si="17"/>
        <v>1</v>
      </c>
    </row>
    <row r="1113" spans="2:4" ht="13.8" x14ac:dyDescent="0.2">
      <c r="B1113" s="18">
        <v>1110</v>
      </c>
      <c r="C1113" s="2" t="str">
        <f>_xlfn.CONCAT(MONTH('Rates Database'!C1112),"-",'Rates Database'!B1112,"-",'Rates Database'!E1112,"-",'Rates Database'!G1112,"-",'Rates Database'!J1112)</f>
        <v>1-2021-Eversource_WMA-Residential-Base Transition</v>
      </c>
      <c r="D1113" s="2">
        <f t="shared" si="17"/>
        <v>1</v>
      </c>
    </row>
    <row r="1114" spans="2:4" ht="13.8" x14ac:dyDescent="0.2">
      <c r="B1114" s="18">
        <v>1111</v>
      </c>
      <c r="C1114" s="2" t="str">
        <f>_xlfn.CONCAT(MONTH('Rates Database'!C1113),"-",'Rates Database'!B1113,"-",'Rates Database'!E1113,"-",'Rates Database'!G1113,"-",'Rates Database'!J1113)</f>
        <v>12-2020-Eversource_WMA-Residential-Base Transition</v>
      </c>
      <c r="D1114" s="2">
        <f t="shared" si="17"/>
        <v>1</v>
      </c>
    </row>
    <row r="1115" spans="2:4" ht="13.8" x14ac:dyDescent="0.2">
      <c r="B1115" s="18">
        <v>1112</v>
      </c>
      <c r="C1115" s="2" t="str">
        <f>_xlfn.CONCAT(MONTH('Rates Database'!C1114),"-",'Rates Database'!B1114,"-",'Rates Database'!E1114,"-",'Rates Database'!G1114,"-",'Rates Database'!J1114)</f>
        <v>11-2020-Eversource_WMA-Residential-Base Transition</v>
      </c>
      <c r="D1115" s="2">
        <f t="shared" si="17"/>
        <v>1</v>
      </c>
    </row>
    <row r="1116" spans="2:4" ht="13.8" x14ac:dyDescent="0.2">
      <c r="B1116" s="18">
        <v>1113</v>
      </c>
      <c r="C1116" s="2" t="str">
        <f>_xlfn.CONCAT(MONTH('Rates Database'!C1115),"-",'Rates Database'!B1115,"-",'Rates Database'!E1115,"-",'Rates Database'!G1115,"-",'Rates Database'!J1115)</f>
        <v>10-2020-Eversource_WMA-Residential-Base Transition</v>
      </c>
      <c r="D1116" s="2">
        <f t="shared" si="17"/>
        <v>1</v>
      </c>
    </row>
    <row r="1117" spans="2:4" ht="13.8" x14ac:dyDescent="0.2">
      <c r="B1117" s="18">
        <v>1114</v>
      </c>
      <c r="C1117" s="2" t="str">
        <f>_xlfn.CONCAT(MONTH('Rates Database'!C1116),"-",'Rates Database'!B1116,"-",'Rates Database'!E1116,"-",'Rates Database'!G1116,"-",'Rates Database'!J1116)</f>
        <v>9-2020-Eversource_WMA-Residential-Base Transition</v>
      </c>
      <c r="D1117" s="2">
        <f t="shared" si="17"/>
        <v>1</v>
      </c>
    </row>
    <row r="1118" spans="2:4" ht="13.8" x14ac:dyDescent="0.2">
      <c r="B1118" s="18">
        <v>1115</v>
      </c>
      <c r="C1118" s="2" t="str">
        <f>_xlfn.CONCAT(MONTH('Rates Database'!C1117),"-",'Rates Database'!B1117,"-",'Rates Database'!E1117,"-",'Rates Database'!G1117,"-",'Rates Database'!J1117)</f>
        <v>8-2020-Eversource_WMA-Residential-Base Transition</v>
      </c>
      <c r="D1118" s="2">
        <f t="shared" si="17"/>
        <v>1</v>
      </c>
    </row>
    <row r="1119" spans="2:4" ht="13.8" x14ac:dyDescent="0.2">
      <c r="B1119" s="18">
        <v>1116</v>
      </c>
      <c r="C1119" s="2" t="str">
        <f>_xlfn.CONCAT(MONTH('Rates Database'!C1118),"-",'Rates Database'!B1118,"-",'Rates Database'!E1118,"-",'Rates Database'!G1118,"-",'Rates Database'!J1118)</f>
        <v>7-2020-Eversource_WMA-Residential-Base Transition</v>
      </c>
      <c r="D1119" s="2">
        <f t="shared" si="17"/>
        <v>1</v>
      </c>
    </row>
    <row r="1120" spans="2:4" ht="13.8" x14ac:dyDescent="0.2">
      <c r="B1120" s="18">
        <v>1117</v>
      </c>
      <c r="C1120" s="2" t="str">
        <f>_xlfn.CONCAT(MONTH('Rates Database'!C1119),"-",'Rates Database'!B1119,"-",'Rates Database'!E1119,"-",'Rates Database'!G1119,"-",'Rates Database'!J1119)</f>
        <v>6-2020-Eversource_WMA-Residential-Base Transition</v>
      </c>
      <c r="D1120" s="2">
        <f t="shared" si="17"/>
        <v>1</v>
      </c>
    </row>
    <row r="1121" spans="2:4" ht="13.8" x14ac:dyDescent="0.2">
      <c r="B1121" s="18">
        <v>1118</v>
      </c>
      <c r="C1121" s="2" t="str">
        <f>_xlfn.CONCAT(MONTH('Rates Database'!C1120),"-",'Rates Database'!B1120,"-",'Rates Database'!E1120,"-",'Rates Database'!G1120,"-",'Rates Database'!J1120)</f>
        <v>5-2020-Eversource_WMA-Residential-Base Transition</v>
      </c>
      <c r="D1121" s="2">
        <f t="shared" si="17"/>
        <v>1</v>
      </c>
    </row>
    <row r="1122" spans="2:4" ht="13.8" x14ac:dyDescent="0.2">
      <c r="B1122" s="18">
        <v>1119</v>
      </c>
      <c r="C1122" s="2" t="str">
        <f>_xlfn.CONCAT(MONTH('Rates Database'!C1121),"-",'Rates Database'!B1121,"-",'Rates Database'!E1121,"-",'Rates Database'!G1121,"-",'Rates Database'!J1121)</f>
        <v>4-2020-Eversource_WMA-Residential-Base Transition</v>
      </c>
      <c r="D1122" s="2">
        <f t="shared" si="17"/>
        <v>1</v>
      </c>
    </row>
    <row r="1123" spans="2:4" ht="13.8" x14ac:dyDescent="0.2">
      <c r="B1123" s="18">
        <v>1120</v>
      </c>
      <c r="C1123" s="2" t="str">
        <f>_xlfn.CONCAT(MONTH('Rates Database'!C1122),"-",'Rates Database'!B1122,"-",'Rates Database'!E1122,"-",'Rates Database'!G1122,"-",'Rates Database'!J1122)</f>
        <v>3-2020-Eversource_WMA-Residential-Base Transition</v>
      </c>
      <c r="D1123" s="2">
        <f t="shared" si="17"/>
        <v>1</v>
      </c>
    </row>
    <row r="1124" spans="2:4" ht="13.8" x14ac:dyDescent="0.2">
      <c r="B1124" s="18">
        <v>1121</v>
      </c>
      <c r="C1124" s="2" t="str">
        <f>_xlfn.CONCAT(MONTH('Rates Database'!C1123),"-",'Rates Database'!B1123,"-",'Rates Database'!E1123,"-",'Rates Database'!G1123,"-",'Rates Database'!J1123)</f>
        <v>2-2020-Eversource_WMA-Residential-Base Transition</v>
      </c>
      <c r="D1124" s="2">
        <f t="shared" si="17"/>
        <v>1</v>
      </c>
    </row>
    <row r="1125" spans="2:4" ht="13.8" x14ac:dyDescent="0.2">
      <c r="B1125" s="18">
        <v>1122</v>
      </c>
      <c r="C1125" s="2" t="str">
        <f>_xlfn.CONCAT(MONTH('Rates Database'!C1124),"-",'Rates Database'!B1124,"-",'Rates Database'!E1124,"-",'Rates Database'!G1124,"-",'Rates Database'!J1124)</f>
        <v>1-2020-Eversource_WMA-Residential-Base Transition</v>
      </c>
      <c r="D1125" s="2">
        <f t="shared" si="17"/>
        <v>1</v>
      </c>
    </row>
    <row r="1126" spans="2:4" ht="13.8" x14ac:dyDescent="0.2">
      <c r="B1126" s="18">
        <v>1123</v>
      </c>
      <c r="C1126" s="2" t="str">
        <f>_xlfn.CONCAT(MONTH('Rates Database'!C1125),"-",'Rates Database'!B1125,"-",'Rates Database'!E1125,"-",'Rates Database'!G1125,"-",'Rates Database'!J1125)</f>
        <v>12-2019-Eversource_WMA-Residential-Base Transition</v>
      </c>
      <c r="D1126" s="2">
        <f t="shared" si="17"/>
        <v>1</v>
      </c>
    </row>
    <row r="1127" spans="2:4" ht="13.8" x14ac:dyDescent="0.2">
      <c r="B1127" s="18">
        <v>1124</v>
      </c>
      <c r="C1127" s="2" t="str">
        <f>_xlfn.CONCAT(MONTH('Rates Database'!C1126),"-",'Rates Database'!B1126,"-",'Rates Database'!E1126,"-",'Rates Database'!G1126,"-",'Rates Database'!J1126)</f>
        <v>11-2019-Eversource_WMA-Residential-Base Transition</v>
      </c>
      <c r="D1127" s="2">
        <f t="shared" si="17"/>
        <v>1</v>
      </c>
    </row>
    <row r="1128" spans="2:4" ht="13.8" x14ac:dyDescent="0.2">
      <c r="B1128" s="18">
        <v>1125</v>
      </c>
      <c r="C1128" s="2" t="str">
        <f>_xlfn.CONCAT(MONTH('Rates Database'!C1127),"-",'Rates Database'!B1127,"-",'Rates Database'!E1127,"-",'Rates Database'!G1127,"-",'Rates Database'!J1127)</f>
        <v>10-2019-Eversource_WMA-Residential-Base Transition</v>
      </c>
      <c r="D1128" s="2">
        <f t="shared" si="17"/>
        <v>1</v>
      </c>
    </row>
    <row r="1129" spans="2:4" ht="13.8" x14ac:dyDescent="0.2">
      <c r="B1129" s="18">
        <v>1126</v>
      </c>
      <c r="C1129" s="2" t="str">
        <f>_xlfn.CONCAT(MONTH('Rates Database'!C1128),"-",'Rates Database'!B1128,"-",'Rates Database'!E1128,"-",'Rates Database'!G1128,"-",'Rates Database'!J1128)</f>
        <v>9-2019-Eversource_WMA-Residential-Base Transition</v>
      </c>
      <c r="D1129" s="2">
        <f t="shared" si="17"/>
        <v>1</v>
      </c>
    </row>
    <row r="1130" spans="2:4" ht="13.8" x14ac:dyDescent="0.2">
      <c r="B1130" s="18">
        <v>1127</v>
      </c>
      <c r="C1130" s="2" t="str">
        <f>_xlfn.CONCAT(MONTH('Rates Database'!C1129),"-",'Rates Database'!B1129,"-",'Rates Database'!E1129,"-",'Rates Database'!G1129,"-",'Rates Database'!J1129)</f>
        <v>8-2019-Eversource_WMA-Residential-Base Transition</v>
      </c>
      <c r="D1130" s="2">
        <f t="shared" si="17"/>
        <v>1</v>
      </c>
    </row>
    <row r="1131" spans="2:4" ht="13.8" x14ac:dyDescent="0.2">
      <c r="B1131" s="18">
        <v>1128</v>
      </c>
      <c r="C1131" s="2" t="str">
        <f>_xlfn.CONCAT(MONTH('Rates Database'!C1130),"-",'Rates Database'!B1130,"-",'Rates Database'!E1130,"-",'Rates Database'!G1130,"-",'Rates Database'!J1130)</f>
        <v>7-2019-Eversource_WMA-Residential-Base Transition</v>
      </c>
      <c r="D1131" s="2">
        <f t="shared" si="17"/>
        <v>1</v>
      </c>
    </row>
    <row r="1132" spans="2:4" ht="13.8" x14ac:dyDescent="0.2">
      <c r="B1132" s="18">
        <v>1129</v>
      </c>
      <c r="C1132" s="2" t="str">
        <f>_xlfn.CONCAT(MONTH('Rates Database'!C1131),"-",'Rates Database'!B1131,"-",'Rates Database'!E1131,"-",'Rates Database'!G1131,"-",'Rates Database'!J1131)</f>
        <v>6-2019-Eversource_WMA-Residential-Base Transition</v>
      </c>
      <c r="D1132" s="2">
        <f t="shared" si="17"/>
        <v>1</v>
      </c>
    </row>
    <row r="1133" spans="2:4" ht="13.8" x14ac:dyDescent="0.2">
      <c r="B1133" s="18">
        <v>1130</v>
      </c>
      <c r="C1133" s="2" t="str">
        <f>_xlfn.CONCAT(MONTH('Rates Database'!C1132),"-",'Rates Database'!B1132,"-",'Rates Database'!E1132,"-",'Rates Database'!G1132,"-",'Rates Database'!J1132)</f>
        <v>5-2019-Eversource_WMA-Residential-Base Transition</v>
      </c>
      <c r="D1133" s="2">
        <f t="shared" si="17"/>
        <v>1</v>
      </c>
    </row>
    <row r="1134" spans="2:4" ht="13.8" x14ac:dyDescent="0.2">
      <c r="B1134" s="18">
        <v>1131</v>
      </c>
      <c r="C1134" s="2" t="str">
        <f>_xlfn.CONCAT(MONTH('Rates Database'!C1133),"-",'Rates Database'!B1133,"-",'Rates Database'!E1133,"-",'Rates Database'!G1133,"-",'Rates Database'!J1133)</f>
        <v>4-2019-Eversource_WMA-Residential-Base Transition</v>
      </c>
      <c r="D1134" s="2">
        <f t="shared" si="17"/>
        <v>1</v>
      </c>
    </row>
    <row r="1135" spans="2:4" ht="13.8" x14ac:dyDescent="0.2">
      <c r="B1135" s="18">
        <v>1132</v>
      </c>
      <c r="C1135" s="2" t="str">
        <f>_xlfn.CONCAT(MONTH('Rates Database'!C1134),"-",'Rates Database'!B1134,"-",'Rates Database'!E1134,"-",'Rates Database'!G1134,"-",'Rates Database'!J1134)</f>
        <v>3-2019-Eversource_WMA-Residential-Base Transition</v>
      </c>
      <c r="D1135" s="2">
        <f t="shared" si="17"/>
        <v>1</v>
      </c>
    </row>
    <row r="1136" spans="2:4" ht="13.8" x14ac:dyDescent="0.2">
      <c r="B1136" s="18">
        <v>1133</v>
      </c>
      <c r="C1136" s="2" t="str">
        <f>_xlfn.CONCAT(MONTH('Rates Database'!C1135),"-",'Rates Database'!B1135,"-",'Rates Database'!E1135,"-",'Rates Database'!G1135,"-",'Rates Database'!J1135)</f>
        <v>2-2019-Eversource_WMA-Residential-Base Transition</v>
      </c>
      <c r="D1136" s="2">
        <f t="shared" si="17"/>
        <v>1</v>
      </c>
    </row>
    <row r="1137" spans="2:4" ht="13.8" x14ac:dyDescent="0.2">
      <c r="B1137" s="18">
        <v>1134</v>
      </c>
      <c r="C1137" s="2" t="str">
        <f>_xlfn.CONCAT(MONTH('Rates Database'!C1136),"-",'Rates Database'!B1136,"-",'Rates Database'!E1136,"-",'Rates Database'!G1136,"-",'Rates Database'!J1136)</f>
        <v>1-2019-Eversource_WMA-Residential-Base Transition</v>
      </c>
      <c r="D1137" s="2">
        <f t="shared" si="17"/>
        <v>1</v>
      </c>
    </row>
    <row r="1138" spans="2:4" ht="13.8" x14ac:dyDescent="0.2">
      <c r="B1138" s="18">
        <v>1135</v>
      </c>
      <c r="C1138" s="2" t="str">
        <f>_xlfn.CONCAT(MONTH('Rates Database'!C1137),"-",'Rates Database'!B1137,"-",'Rates Database'!E1137,"-",'Rates Database'!G1137,"-",'Rates Database'!J1137)</f>
        <v>3-2024-Eversource_WMA-Residential-Base Transmission</v>
      </c>
      <c r="D1138" s="2">
        <f t="shared" si="17"/>
        <v>1</v>
      </c>
    </row>
    <row r="1139" spans="2:4" ht="13.8" x14ac:dyDescent="0.2">
      <c r="B1139" s="18">
        <v>1136</v>
      </c>
      <c r="C1139" s="2" t="str">
        <f>_xlfn.CONCAT(MONTH('Rates Database'!C1138),"-",'Rates Database'!B1138,"-",'Rates Database'!E1138,"-",'Rates Database'!G1138,"-",'Rates Database'!J1138)</f>
        <v>2-2024-Eversource_WMA-Residential-Base Transmission</v>
      </c>
      <c r="D1139" s="2">
        <f t="shared" si="17"/>
        <v>1</v>
      </c>
    </row>
    <row r="1140" spans="2:4" ht="13.8" x14ac:dyDescent="0.2">
      <c r="B1140" s="18">
        <v>1137</v>
      </c>
      <c r="C1140" s="2" t="str">
        <f>_xlfn.CONCAT(MONTH('Rates Database'!C1139),"-",'Rates Database'!B1139,"-",'Rates Database'!E1139,"-",'Rates Database'!G1139,"-",'Rates Database'!J1139)</f>
        <v>1-2024-Eversource_WMA-Residential-Base Transmission</v>
      </c>
      <c r="D1140" s="2">
        <f t="shared" si="17"/>
        <v>1</v>
      </c>
    </row>
    <row r="1141" spans="2:4" ht="13.8" x14ac:dyDescent="0.2">
      <c r="B1141" s="18">
        <v>1138</v>
      </c>
      <c r="C1141" s="2" t="str">
        <f>_xlfn.CONCAT(MONTH('Rates Database'!C1140),"-",'Rates Database'!B1140,"-",'Rates Database'!E1140,"-",'Rates Database'!G1140,"-",'Rates Database'!J1140)</f>
        <v>12-2023-Eversource_WMA-Residential-Base Transmission</v>
      </c>
      <c r="D1141" s="2">
        <f t="shared" si="17"/>
        <v>1</v>
      </c>
    </row>
    <row r="1142" spans="2:4" ht="13.8" x14ac:dyDescent="0.2">
      <c r="B1142" s="18">
        <v>1139</v>
      </c>
      <c r="C1142" s="2" t="str">
        <f>_xlfn.CONCAT(MONTH('Rates Database'!C1141),"-",'Rates Database'!B1141,"-",'Rates Database'!E1141,"-",'Rates Database'!G1141,"-",'Rates Database'!J1141)</f>
        <v>11-2023-Eversource_WMA-Residential-Base Transmission</v>
      </c>
      <c r="D1142" s="2">
        <f t="shared" si="17"/>
        <v>1</v>
      </c>
    </row>
    <row r="1143" spans="2:4" ht="13.8" x14ac:dyDescent="0.2">
      <c r="B1143" s="18">
        <v>1140</v>
      </c>
      <c r="C1143" s="2" t="str">
        <f>_xlfn.CONCAT(MONTH('Rates Database'!C1142),"-",'Rates Database'!B1142,"-",'Rates Database'!E1142,"-",'Rates Database'!G1142,"-",'Rates Database'!J1142)</f>
        <v>10-2023-Eversource_WMA-Residential-Base Transmission</v>
      </c>
      <c r="D1143" s="2">
        <f t="shared" si="17"/>
        <v>1</v>
      </c>
    </row>
    <row r="1144" spans="2:4" ht="13.8" x14ac:dyDescent="0.2">
      <c r="B1144" s="18">
        <v>1141</v>
      </c>
      <c r="C1144" s="2" t="str">
        <f>_xlfn.CONCAT(MONTH('Rates Database'!C1143),"-",'Rates Database'!B1143,"-",'Rates Database'!E1143,"-",'Rates Database'!G1143,"-",'Rates Database'!J1143)</f>
        <v>9-2023-Eversource_WMA-Residential-Base Transmission</v>
      </c>
      <c r="D1144" s="2">
        <f t="shared" si="17"/>
        <v>1</v>
      </c>
    </row>
    <row r="1145" spans="2:4" ht="13.8" x14ac:dyDescent="0.2">
      <c r="B1145" s="18">
        <v>1142</v>
      </c>
      <c r="C1145" s="2" t="str">
        <f>_xlfn.CONCAT(MONTH('Rates Database'!C1144),"-",'Rates Database'!B1144,"-",'Rates Database'!E1144,"-",'Rates Database'!G1144,"-",'Rates Database'!J1144)</f>
        <v>8-2023-Eversource_WMA-Residential-Base Transmission</v>
      </c>
      <c r="D1145" s="2">
        <f t="shared" si="17"/>
        <v>1</v>
      </c>
    </row>
    <row r="1146" spans="2:4" ht="13.8" x14ac:dyDescent="0.2">
      <c r="B1146" s="18">
        <v>1143</v>
      </c>
      <c r="C1146" s="2" t="str">
        <f>_xlfn.CONCAT(MONTH('Rates Database'!C1145),"-",'Rates Database'!B1145,"-",'Rates Database'!E1145,"-",'Rates Database'!G1145,"-",'Rates Database'!J1145)</f>
        <v>7-2023-Eversource_WMA-Residential-Base Transmission</v>
      </c>
      <c r="D1146" s="2">
        <f t="shared" si="17"/>
        <v>1</v>
      </c>
    </row>
    <row r="1147" spans="2:4" ht="13.8" x14ac:dyDescent="0.2">
      <c r="B1147" s="18">
        <v>1144</v>
      </c>
      <c r="C1147" s="2" t="str">
        <f>_xlfn.CONCAT(MONTH('Rates Database'!C1146),"-",'Rates Database'!B1146,"-",'Rates Database'!E1146,"-",'Rates Database'!G1146,"-",'Rates Database'!J1146)</f>
        <v>6-2023-Eversource_WMA-Residential-Base Transmission</v>
      </c>
      <c r="D1147" s="2">
        <f t="shared" si="17"/>
        <v>1</v>
      </c>
    </row>
    <row r="1148" spans="2:4" ht="13.8" x14ac:dyDescent="0.2">
      <c r="B1148" s="18">
        <v>1145</v>
      </c>
      <c r="C1148" s="2" t="str">
        <f>_xlfn.CONCAT(MONTH('Rates Database'!C1147),"-",'Rates Database'!B1147,"-",'Rates Database'!E1147,"-",'Rates Database'!G1147,"-",'Rates Database'!J1147)</f>
        <v>5-2023-Eversource_WMA-Residential-Base Transmission</v>
      </c>
      <c r="D1148" s="2">
        <f t="shared" si="17"/>
        <v>1</v>
      </c>
    </row>
    <row r="1149" spans="2:4" ht="13.8" x14ac:dyDescent="0.2">
      <c r="B1149" s="18">
        <v>1146</v>
      </c>
      <c r="C1149" s="2" t="str">
        <f>_xlfn.CONCAT(MONTH('Rates Database'!C1148),"-",'Rates Database'!B1148,"-",'Rates Database'!E1148,"-",'Rates Database'!G1148,"-",'Rates Database'!J1148)</f>
        <v>4-2023-Eversource_WMA-Residential-Base Transmission</v>
      </c>
      <c r="D1149" s="2">
        <f t="shared" si="17"/>
        <v>1</v>
      </c>
    </row>
    <row r="1150" spans="2:4" ht="13.8" x14ac:dyDescent="0.2">
      <c r="B1150" s="18">
        <v>1147</v>
      </c>
      <c r="C1150" s="2" t="str">
        <f>_xlfn.CONCAT(MONTH('Rates Database'!C1149),"-",'Rates Database'!B1149,"-",'Rates Database'!E1149,"-",'Rates Database'!G1149,"-",'Rates Database'!J1149)</f>
        <v>3-2023-Eversource_WMA-Residential-Base Transmission</v>
      </c>
      <c r="D1150" s="2">
        <f t="shared" si="17"/>
        <v>1</v>
      </c>
    </row>
    <row r="1151" spans="2:4" ht="13.8" x14ac:dyDescent="0.2">
      <c r="B1151" s="18">
        <v>1148</v>
      </c>
      <c r="C1151" s="2" t="str">
        <f>_xlfn.CONCAT(MONTH('Rates Database'!C1150),"-",'Rates Database'!B1150,"-",'Rates Database'!E1150,"-",'Rates Database'!G1150,"-",'Rates Database'!J1150)</f>
        <v>2-2023-Eversource_WMA-Residential-Base Transmission</v>
      </c>
      <c r="D1151" s="2">
        <f t="shared" si="17"/>
        <v>1</v>
      </c>
    </row>
    <row r="1152" spans="2:4" ht="13.8" x14ac:dyDescent="0.2">
      <c r="B1152" s="18">
        <v>1149</v>
      </c>
      <c r="C1152" s="2" t="str">
        <f>_xlfn.CONCAT(MONTH('Rates Database'!C1151),"-",'Rates Database'!B1151,"-",'Rates Database'!E1151,"-",'Rates Database'!G1151,"-",'Rates Database'!J1151)</f>
        <v>1-2023-Eversource_WMA-Residential-Base Transmission</v>
      </c>
      <c r="D1152" s="2">
        <f t="shared" si="17"/>
        <v>1</v>
      </c>
    </row>
    <row r="1153" spans="2:4" ht="13.8" x14ac:dyDescent="0.2">
      <c r="B1153" s="18">
        <v>1150</v>
      </c>
      <c r="C1153" s="2" t="str">
        <f>_xlfn.CONCAT(MONTH('Rates Database'!C1152),"-",'Rates Database'!B1152,"-",'Rates Database'!E1152,"-",'Rates Database'!G1152,"-",'Rates Database'!J1152)</f>
        <v>12-2022-Eversource_WMA-Residential-Base Transmission</v>
      </c>
      <c r="D1153" s="2">
        <f t="shared" si="17"/>
        <v>1</v>
      </c>
    </row>
    <row r="1154" spans="2:4" ht="13.8" x14ac:dyDescent="0.2">
      <c r="B1154" s="18">
        <v>1151</v>
      </c>
      <c r="C1154" s="2" t="str">
        <f>_xlfn.CONCAT(MONTH('Rates Database'!C1153),"-",'Rates Database'!B1153,"-",'Rates Database'!E1153,"-",'Rates Database'!G1153,"-",'Rates Database'!J1153)</f>
        <v>11-2022-Eversource_WMA-Residential-Base Transmission</v>
      </c>
      <c r="D1154" s="2">
        <f t="shared" si="17"/>
        <v>1</v>
      </c>
    </row>
    <row r="1155" spans="2:4" ht="13.8" x14ac:dyDescent="0.2">
      <c r="B1155" s="18">
        <v>1152</v>
      </c>
      <c r="C1155" s="2" t="str">
        <f>_xlfn.CONCAT(MONTH('Rates Database'!C1154),"-",'Rates Database'!B1154,"-",'Rates Database'!E1154,"-",'Rates Database'!G1154,"-",'Rates Database'!J1154)</f>
        <v>10-2022-Eversource_WMA-Residential-Base Transmission</v>
      </c>
      <c r="D1155" s="2">
        <f t="shared" si="17"/>
        <v>1</v>
      </c>
    </row>
    <row r="1156" spans="2:4" ht="13.8" x14ac:dyDescent="0.2">
      <c r="B1156" s="18">
        <v>1153</v>
      </c>
      <c r="C1156" s="2" t="str">
        <f>_xlfn.CONCAT(MONTH('Rates Database'!C1155),"-",'Rates Database'!B1155,"-",'Rates Database'!E1155,"-",'Rates Database'!G1155,"-",'Rates Database'!J1155)</f>
        <v>9-2022-Eversource_WMA-Residential-Base Transmission</v>
      </c>
      <c r="D1156" s="2">
        <f t="shared" si="17"/>
        <v>1</v>
      </c>
    </row>
    <row r="1157" spans="2:4" ht="13.8" x14ac:dyDescent="0.2">
      <c r="B1157" s="18">
        <v>1154</v>
      </c>
      <c r="C1157" s="2" t="str">
        <f>_xlfn.CONCAT(MONTH('Rates Database'!C1156),"-",'Rates Database'!B1156,"-",'Rates Database'!E1156,"-",'Rates Database'!G1156,"-",'Rates Database'!J1156)</f>
        <v>8-2022-Eversource_WMA-Residential-Base Transmission</v>
      </c>
      <c r="D1157" s="2">
        <f t="shared" ref="D1157:D1220" si="18">COUNTIF($C$4:$C$10092,C1157)</f>
        <v>1</v>
      </c>
    </row>
    <row r="1158" spans="2:4" ht="13.8" x14ac:dyDescent="0.2">
      <c r="B1158" s="18">
        <v>1155</v>
      </c>
      <c r="C1158" s="2" t="str">
        <f>_xlfn.CONCAT(MONTH('Rates Database'!C1157),"-",'Rates Database'!B1157,"-",'Rates Database'!E1157,"-",'Rates Database'!G1157,"-",'Rates Database'!J1157)</f>
        <v>7-2022-Eversource_WMA-Residential-Base Transmission</v>
      </c>
      <c r="D1158" s="2">
        <f t="shared" si="18"/>
        <v>1</v>
      </c>
    </row>
    <row r="1159" spans="2:4" ht="13.8" x14ac:dyDescent="0.2">
      <c r="B1159" s="18">
        <v>1156</v>
      </c>
      <c r="C1159" s="2" t="str">
        <f>_xlfn.CONCAT(MONTH('Rates Database'!C1158),"-",'Rates Database'!B1158,"-",'Rates Database'!E1158,"-",'Rates Database'!G1158,"-",'Rates Database'!J1158)</f>
        <v>6-2022-Eversource_WMA-Residential-Base Transmission</v>
      </c>
      <c r="D1159" s="2">
        <f t="shared" si="18"/>
        <v>1</v>
      </c>
    </row>
    <row r="1160" spans="2:4" ht="13.8" x14ac:dyDescent="0.2">
      <c r="B1160" s="18">
        <v>1157</v>
      </c>
      <c r="C1160" s="2" t="str">
        <f>_xlfn.CONCAT(MONTH('Rates Database'!C1159),"-",'Rates Database'!B1159,"-",'Rates Database'!E1159,"-",'Rates Database'!G1159,"-",'Rates Database'!J1159)</f>
        <v>5-2022-Eversource_WMA-Residential-Base Transmission</v>
      </c>
      <c r="D1160" s="2">
        <f t="shared" si="18"/>
        <v>1</v>
      </c>
    </row>
    <row r="1161" spans="2:4" ht="13.8" x14ac:dyDescent="0.2">
      <c r="B1161" s="18">
        <v>1158</v>
      </c>
      <c r="C1161" s="2" t="str">
        <f>_xlfn.CONCAT(MONTH('Rates Database'!C1160),"-",'Rates Database'!B1160,"-",'Rates Database'!E1160,"-",'Rates Database'!G1160,"-",'Rates Database'!J1160)</f>
        <v>4-2022-Eversource_WMA-Residential-Base Transmission</v>
      </c>
      <c r="D1161" s="2">
        <f t="shared" si="18"/>
        <v>1</v>
      </c>
    </row>
    <row r="1162" spans="2:4" ht="13.8" x14ac:dyDescent="0.2">
      <c r="B1162" s="18">
        <v>1159</v>
      </c>
      <c r="C1162" s="2" t="str">
        <f>_xlfn.CONCAT(MONTH('Rates Database'!C1161),"-",'Rates Database'!B1161,"-",'Rates Database'!E1161,"-",'Rates Database'!G1161,"-",'Rates Database'!J1161)</f>
        <v>3-2022-Eversource_WMA-Residential-Base Transmission</v>
      </c>
      <c r="D1162" s="2">
        <f t="shared" si="18"/>
        <v>1</v>
      </c>
    </row>
    <row r="1163" spans="2:4" ht="13.8" x14ac:dyDescent="0.2">
      <c r="B1163" s="18">
        <v>1160</v>
      </c>
      <c r="C1163" s="2" t="str">
        <f>_xlfn.CONCAT(MONTH('Rates Database'!C1162),"-",'Rates Database'!B1162,"-",'Rates Database'!E1162,"-",'Rates Database'!G1162,"-",'Rates Database'!J1162)</f>
        <v>2-2022-Eversource_WMA-Residential-Base Transmission</v>
      </c>
      <c r="D1163" s="2">
        <f t="shared" si="18"/>
        <v>1</v>
      </c>
    </row>
    <row r="1164" spans="2:4" ht="13.8" x14ac:dyDescent="0.2">
      <c r="B1164" s="18">
        <v>1161</v>
      </c>
      <c r="C1164" s="2" t="str">
        <f>_xlfn.CONCAT(MONTH('Rates Database'!C1163),"-",'Rates Database'!B1163,"-",'Rates Database'!E1163,"-",'Rates Database'!G1163,"-",'Rates Database'!J1163)</f>
        <v>1-2022-Eversource_WMA-Residential-Base Transmission</v>
      </c>
      <c r="D1164" s="2">
        <f t="shared" si="18"/>
        <v>1</v>
      </c>
    </row>
    <row r="1165" spans="2:4" ht="13.8" x14ac:dyDescent="0.2">
      <c r="B1165" s="18">
        <v>1162</v>
      </c>
      <c r="C1165" s="2" t="str">
        <f>_xlfn.CONCAT(MONTH('Rates Database'!C1164),"-",'Rates Database'!B1164,"-",'Rates Database'!E1164,"-",'Rates Database'!G1164,"-",'Rates Database'!J1164)</f>
        <v>12-2021-Eversource_WMA-Residential-Base Transmission</v>
      </c>
      <c r="D1165" s="2">
        <f t="shared" si="18"/>
        <v>1</v>
      </c>
    </row>
    <row r="1166" spans="2:4" ht="13.8" x14ac:dyDescent="0.2">
      <c r="B1166" s="18">
        <v>1163</v>
      </c>
      <c r="C1166" s="2" t="str">
        <f>_xlfn.CONCAT(MONTH('Rates Database'!C1165),"-",'Rates Database'!B1165,"-",'Rates Database'!E1165,"-",'Rates Database'!G1165,"-",'Rates Database'!J1165)</f>
        <v>11-2021-Eversource_WMA-Residential-Base Transmission</v>
      </c>
      <c r="D1166" s="2">
        <f t="shared" si="18"/>
        <v>1</v>
      </c>
    </row>
    <row r="1167" spans="2:4" ht="13.8" x14ac:dyDescent="0.2">
      <c r="B1167" s="18">
        <v>1164</v>
      </c>
      <c r="C1167" s="2" t="str">
        <f>_xlfn.CONCAT(MONTH('Rates Database'!C1166),"-",'Rates Database'!B1166,"-",'Rates Database'!E1166,"-",'Rates Database'!G1166,"-",'Rates Database'!J1166)</f>
        <v>10-2021-Eversource_WMA-Residential-Base Transmission</v>
      </c>
      <c r="D1167" s="2">
        <f t="shared" si="18"/>
        <v>1</v>
      </c>
    </row>
    <row r="1168" spans="2:4" ht="13.8" x14ac:dyDescent="0.2">
      <c r="B1168" s="18">
        <v>1165</v>
      </c>
      <c r="C1168" s="2" t="str">
        <f>_xlfn.CONCAT(MONTH('Rates Database'!C1167),"-",'Rates Database'!B1167,"-",'Rates Database'!E1167,"-",'Rates Database'!G1167,"-",'Rates Database'!J1167)</f>
        <v>9-2021-Eversource_WMA-Residential-Base Transmission</v>
      </c>
      <c r="D1168" s="2">
        <f t="shared" si="18"/>
        <v>1</v>
      </c>
    </row>
    <row r="1169" spans="2:4" ht="13.8" x14ac:dyDescent="0.2">
      <c r="B1169" s="18">
        <v>1166</v>
      </c>
      <c r="C1169" s="2" t="str">
        <f>_xlfn.CONCAT(MONTH('Rates Database'!C1168),"-",'Rates Database'!B1168,"-",'Rates Database'!E1168,"-",'Rates Database'!G1168,"-",'Rates Database'!J1168)</f>
        <v>8-2021-Eversource_WMA-Residential-Base Transmission</v>
      </c>
      <c r="D1169" s="2">
        <f t="shared" si="18"/>
        <v>1</v>
      </c>
    </row>
    <row r="1170" spans="2:4" ht="13.8" x14ac:dyDescent="0.2">
      <c r="B1170" s="18">
        <v>1167</v>
      </c>
      <c r="C1170" s="2" t="str">
        <f>_xlfn.CONCAT(MONTH('Rates Database'!C1169),"-",'Rates Database'!B1169,"-",'Rates Database'!E1169,"-",'Rates Database'!G1169,"-",'Rates Database'!J1169)</f>
        <v>7-2021-Eversource_WMA-Residential-Base Transmission</v>
      </c>
      <c r="D1170" s="2">
        <f t="shared" si="18"/>
        <v>1</v>
      </c>
    </row>
    <row r="1171" spans="2:4" ht="13.8" x14ac:dyDescent="0.2">
      <c r="B1171" s="18">
        <v>1168</v>
      </c>
      <c r="C1171" s="2" t="str">
        <f>_xlfn.CONCAT(MONTH('Rates Database'!C1170),"-",'Rates Database'!B1170,"-",'Rates Database'!E1170,"-",'Rates Database'!G1170,"-",'Rates Database'!J1170)</f>
        <v>6-2021-Eversource_WMA-Residential-Base Transmission</v>
      </c>
      <c r="D1171" s="2">
        <f t="shared" si="18"/>
        <v>1</v>
      </c>
    </row>
    <row r="1172" spans="2:4" ht="13.8" x14ac:dyDescent="0.2">
      <c r="B1172" s="18">
        <v>1169</v>
      </c>
      <c r="C1172" s="2" t="str">
        <f>_xlfn.CONCAT(MONTH('Rates Database'!C1171),"-",'Rates Database'!B1171,"-",'Rates Database'!E1171,"-",'Rates Database'!G1171,"-",'Rates Database'!J1171)</f>
        <v>5-2021-Eversource_WMA-Residential-Base Transmission</v>
      </c>
      <c r="D1172" s="2">
        <f t="shared" si="18"/>
        <v>1</v>
      </c>
    </row>
    <row r="1173" spans="2:4" ht="13.8" x14ac:dyDescent="0.2">
      <c r="B1173" s="18">
        <v>1170</v>
      </c>
      <c r="C1173" s="2" t="str">
        <f>_xlfn.CONCAT(MONTH('Rates Database'!C1172),"-",'Rates Database'!B1172,"-",'Rates Database'!E1172,"-",'Rates Database'!G1172,"-",'Rates Database'!J1172)</f>
        <v>4-2021-Eversource_WMA-Residential-Base Transmission</v>
      </c>
      <c r="D1173" s="2">
        <f t="shared" si="18"/>
        <v>1</v>
      </c>
    </row>
    <row r="1174" spans="2:4" ht="13.8" x14ac:dyDescent="0.2">
      <c r="B1174" s="18">
        <v>1171</v>
      </c>
      <c r="C1174" s="2" t="str">
        <f>_xlfn.CONCAT(MONTH('Rates Database'!C1173),"-",'Rates Database'!B1173,"-",'Rates Database'!E1173,"-",'Rates Database'!G1173,"-",'Rates Database'!J1173)</f>
        <v>3-2021-Eversource_WMA-Residential-Base Transmission</v>
      </c>
      <c r="D1174" s="2">
        <f t="shared" si="18"/>
        <v>1</v>
      </c>
    </row>
    <row r="1175" spans="2:4" ht="13.8" x14ac:dyDescent="0.2">
      <c r="B1175" s="18">
        <v>1172</v>
      </c>
      <c r="C1175" s="2" t="str">
        <f>_xlfn.CONCAT(MONTH('Rates Database'!C1174),"-",'Rates Database'!B1174,"-",'Rates Database'!E1174,"-",'Rates Database'!G1174,"-",'Rates Database'!J1174)</f>
        <v>2-2021-Eversource_WMA-Residential-Base Transmission</v>
      </c>
      <c r="D1175" s="2">
        <f t="shared" si="18"/>
        <v>1</v>
      </c>
    </row>
    <row r="1176" spans="2:4" ht="13.8" x14ac:dyDescent="0.2">
      <c r="B1176" s="18">
        <v>1173</v>
      </c>
      <c r="C1176" s="2" t="str">
        <f>_xlfn.CONCAT(MONTH('Rates Database'!C1175),"-",'Rates Database'!B1175,"-",'Rates Database'!E1175,"-",'Rates Database'!G1175,"-",'Rates Database'!J1175)</f>
        <v>1-2021-Eversource_WMA-Residential-Base Transmission</v>
      </c>
      <c r="D1176" s="2">
        <f t="shared" si="18"/>
        <v>1</v>
      </c>
    </row>
    <row r="1177" spans="2:4" ht="13.8" x14ac:dyDescent="0.2">
      <c r="B1177" s="18">
        <v>1174</v>
      </c>
      <c r="C1177" s="2" t="str">
        <f>_xlfn.CONCAT(MONTH('Rates Database'!C1176),"-",'Rates Database'!B1176,"-",'Rates Database'!E1176,"-",'Rates Database'!G1176,"-",'Rates Database'!J1176)</f>
        <v>12-2020-Eversource_WMA-Residential-Base Transmission</v>
      </c>
      <c r="D1177" s="2">
        <f t="shared" si="18"/>
        <v>1</v>
      </c>
    </row>
    <row r="1178" spans="2:4" ht="13.8" x14ac:dyDescent="0.2">
      <c r="B1178" s="18">
        <v>1175</v>
      </c>
      <c r="C1178" s="2" t="str">
        <f>_xlfn.CONCAT(MONTH('Rates Database'!C1177),"-",'Rates Database'!B1177,"-",'Rates Database'!E1177,"-",'Rates Database'!G1177,"-",'Rates Database'!J1177)</f>
        <v>11-2020-Eversource_WMA-Residential-Base Transmission</v>
      </c>
      <c r="D1178" s="2">
        <f t="shared" si="18"/>
        <v>1</v>
      </c>
    </row>
    <row r="1179" spans="2:4" ht="13.8" x14ac:dyDescent="0.2">
      <c r="B1179" s="18">
        <v>1176</v>
      </c>
      <c r="C1179" s="2" t="str">
        <f>_xlfn.CONCAT(MONTH('Rates Database'!C1178),"-",'Rates Database'!B1178,"-",'Rates Database'!E1178,"-",'Rates Database'!G1178,"-",'Rates Database'!J1178)</f>
        <v>10-2020-Eversource_WMA-Residential-Base Transmission</v>
      </c>
      <c r="D1179" s="2">
        <f t="shared" si="18"/>
        <v>1</v>
      </c>
    </row>
    <row r="1180" spans="2:4" ht="13.8" x14ac:dyDescent="0.2">
      <c r="B1180" s="18">
        <v>1177</v>
      </c>
      <c r="C1180" s="2" t="str">
        <f>_xlfn.CONCAT(MONTH('Rates Database'!C1179),"-",'Rates Database'!B1179,"-",'Rates Database'!E1179,"-",'Rates Database'!G1179,"-",'Rates Database'!J1179)</f>
        <v>9-2020-Eversource_WMA-Residential-Base Transmission</v>
      </c>
      <c r="D1180" s="2">
        <f t="shared" si="18"/>
        <v>1</v>
      </c>
    </row>
    <row r="1181" spans="2:4" ht="13.8" x14ac:dyDescent="0.2">
      <c r="B1181" s="18">
        <v>1178</v>
      </c>
      <c r="C1181" s="2" t="str">
        <f>_xlfn.CONCAT(MONTH('Rates Database'!C1180),"-",'Rates Database'!B1180,"-",'Rates Database'!E1180,"-",'Rates Database'!G1180,"-",'Rates Database'!J1180)</f>
        <v>8-2020-Eversource_WMA-Residential-Base Transmission</v>
      </c>
      <c r="D1181" s="2">
        <f t="shared" si="18"/>
        <v>1</v>
      </c>
    </row>
    <row r="1182" spans="2:4" ht="13.8" x14ac:dyDescent="0.2">
      <c r="B1182" s="18">
        <v>1179</v>
      </c>
      <c r="C1182" s="2" t="str">
        <f>_xlfn.CONCAT(MONTH('Rates Database'!C1181),"-",'Rates Database'!B1181,"-",'Rates Database'!E1181,"-",'Rates Database'!G1181,"-",'Rates Database'!J1181)</f>
        <v>7-2020-Eversource_WMA-Residential-Base Transmission</v>
      </c>
      <c r="D1182" s="2">
        <f t="shared" si="18"/>
        <v>1</v>
      </c>
    </row>
    <row r="1183" spans="2:4" ht="13.8" x14ac:dyDescent="0.2">
      <c r="B1183" s="18">
        <v>1180</v>
      </c>
      <c r="C1183" s="2" t="str">
        <f>_xlfn.CONCAT(MONTH('Rates Database'!C1182),"-",'Rates Database'!B1182,"-",'Rates Database'!E1182,"-",'Rates Database'!G1182,"-",'Rates Database'!J1182)</f>
        <v>6-2020-Eversource_WMA-Residential-Base Transmission</v>
      </c>
      <c r="D1183" s="2">
        <f t="shared" si="18"/>
        <v>1</v>
      </c>
    </row>
    <row r="1184" spans="2:4" ht="13.8" x14ac:dyDescent="0.2">
      <c r="B1184" s="18">
        <v>1181</v>
      </c>
      <c r="C1184" s="2" t="str">
        <f>_xlfn.CONCAT(MONTH('Rates Database'!C1183),"-",'Rates Database'!B1183,"-",'Rates Database'!E1183,"-",'Rates Database'!G1183,"-",'Rates Database'!J1183)</f>
        <v>5-2020-Eversource_WMA-Residential-Base Transmission</v>
      </c>
      <c r="D1184" s="2">
        <f t="shared" si="18"/>
        <v>1</v>
      </c>
    </row>
    <row r="1185" spans="2:4" ht="13.8" x14ac:dyDescent="0.2">
      <c r="B1185" s="18">
        <v>1182</v>
      </c>
      <c r="C1185" s="2" t="str">
        <f>_xlfn.CONCAT(MONTH('Rates Database'!C1184),"-",'Rates Database'!B1184,"-",'Rates Database'!E1184,"-",'Rates Database'!G1184,"-",'Rates Database'!J1184)</f>
        <v>4-2020-Eversource_WMA-Residential-Base Transmission</v>
      </c>
      <c r="D1185" s="2">
        <f t="shared" si="18"/>
        <v>1</v>
      </c>
    </row>
    <row r="1186" spans="2:4" ht="13.8" x14ac:dyDescent="0.2">
      <c r="B1186" s="18">
        <v>1183</v>
      </c>
      <c r="C1186" s="2" t="str">
        <f>_xlfn.CONCAT(MONTH('Rates Database'!C1185),"-",'Rates Database'!B1185,"-",'Rates Database'!E1185,"-",'Rates Database'!G1185,"-",'Rates Database'!J1185)</f>
        <v>3-2020-Eversource_WMA-Residential-Base Transmission</v>
      </c>
      <c r="D1186" s="2">
        <f t="shared" si="18"/>
        <v>1</v>
      </c>
    </row>
    <row r="1187" spans="2:4" ht="13.8" x14ac:dyDescent="0.2">
      <c r="B1187" s="18">
        <v>1184</v>
      </c>
      <c r="C1187" s="2" t="str">
        <f>_xlfn.CONCAT(MONTH('Rates Database'!C1186),"-",'Rates Database'!B1186,"-",'Rates Database'!E1186,"-",'Rates Database'!G1186,"-",'Rates Database'!J1186)</f>
        <v>2-2020-Eversource_WMA-Residential-Base Transmission</v>
      </c>
      <c r="D1187" s="2">
        <f t="shared" si="18"/>
        <v>1</v>
      </c>
    </row>
    <row r="1188" spans="2:4" ht="13.8" x14ac:dyDescent="0.2">
      <c r="B1188" s="18">
        <v>1185</v>
      </c>
      <c r="C1188" s="2" t="str">
        <f>_xlfn.CONCAT(MONTH('Rates Database'!C1187),"-",'Rates Database'!B1187,"-",'Rates Database'!E1187,"-",'Rates Database'!G1187,"-",'Rates Database'!J1187)</f>
        <v>1-2020-Eversource_WMA-Residential-Base Transmission</v>
      </c>
      <c r="D1188" s="2">
        <f t="shared" si="18"/>
        <v>1</v>
      </c>
    </row>
    <row r="1189" spans="2:4" ht="13.8" x14ac:dyDescent="0.2">
      <c r="B1189" s="18">
        <v>1186</v>
      </c>
      <c r="C1189" s="2" t="str">
        <f>_xlfn.CONCAT(MONTH('Rates Database'!C1188),"-",'Rates Database'!B1188,"-",'Rates Database'!E1188,"-",'Rates Database'!G1188,"-",'Rates Database'!J1188)</f>
        <v>12-2019-Eversource_WMA-Residential-Base Transmission</v>
      </c>
      <c r="D1189" s="2">
        <f t="shared" si="18"/>
        <v>1</v>
      </c>
    </row>
    <row r="1190" spans="2:4" ht="13.8" x14ac:dyDescent="0.2">
      <c r="B1190" s="18">
        <v>1187</v>
      </c>
      <c r="C1190" s="2" t="str">
        <f>_xlfn.CONCAT(MONTH('Rates Database'!C1189),"-",'Rates Database'!B1189,"-",'Rates Database'!E1189,"-",'Rates Database'!G1189,"-",'Rates Database'!J1189)</f>
        <v>11-2019-Eversource_WMA-Residential-Base Transmission</v>
      </c>
      <c r="D1190" s="2">
        <f t="shared" si="18"/>
        <v>1</v>
      </c>
    </row>
    <row r="1191" spans="2:4" ht="13.8" x14ac:dyDescent="0.2">
      <c r="B1191" s="18">
        <v>1188</v>
      </c>
      <c r="C1191" s="2" t="str">
        <f>_xlfn.CONCAT(MONTH('Rates Database'!C1190),"-",'Rates Database'!B1190,"-",'Rates Database'!E1190,"-",'Rates Database'!G1190,"-",'Rates Database'!J1190)</f>
        <v>10-2019-Eversource_WMA-Residential-Base Transmission</v>
      </c>
      <c r="D1191" s="2">
        <f t="shared" si="18"/>
        <v>1</v>
      </c>
    </row>
    <row r="1192" spans="2:4" ht="13.8" x14ac:dyDescent="0.2">
      <c r="B1192" s="18">
        <v>1189</v>
      </c>
      <c r="C1192" s="2" t="str">
        <f>_xlfn.CONCAT(MONTH('Rates Database'!C1191),"-",'Rates Database'!B1191,"-",'Rates Database'!E1191,"-",'Rates Database'!G1191,"-",'Rates Database'!J1191)</f>
        <v>9-2019-Eversource_WMA-Residential-Base Transmission</v>
      </c>
      <c r="D1192" s="2">
        <f t="shared" si="18"/>
        <v>1</v>
      </c>
    </row>
    <row r="1193" spans="2:4" ht="13.8" x14ac:dyDescent="0.2">
      <c r="B1193" s="18">
        <v>1190</v>
      </c>
      <c r="C1193" s="2" t="str">
        <f>_xlfn.CONCAT(MONTH('Rates Database'!C1192),"-",'Rates Database'!B1192,"-",'Rates Database'!E1192,"-",'Rates Database'!G1192,"-",'Rates Database'!J1192)</f>
        <v>8-2019-Eversource_WMA-Residential-Base Transmission</v>
      </c>
      <c r="D1193" s="2">
        <f t="shared" si="18"/>
        <v>1</v>
      </c>
    </row>
    <row r="1194" spans="2:4" ht="13.8" x14ac:dyDescent="0.2">
      <c r="B1194" s="18">
        <v>1191</v>
      </c>
      <c r="C1194" s="2" t="str">
        <f>_xlfn.CONCAT(MONTH('Rates Database'!C1193),"-",'Rates Database'!B1193,"-",'Rates Database'!E1193,"-",'Rates Database'!G1193,"-",'Rates Database'!J1193)</f>
        <v>7-2019-Eversource_WMA-Residential-Base Transmission</v>
      </c>
      <c r="D1194" s="2">
        <f t="shared" si="18"/>
        <v>1</v>
      </c>
    </row>
    <row r="1195" spans="2:4" ht="13.8" x14ac:dyDescent="0.2">
      <c r="B1195" s="18">
        <v>1192</v>
      </c>
      <c r="C1195" s="2" t="str">
        <f>_xlfn.CONCAT(MONTH('Rates Database'!C1194),"-",'Rates Database'!B1194,"-",'Rates Database'!E1194,"-",'Rates Database'!G1194,"-",'Rates Database'!J1194)</f>
        <v>6-2019-Eversource_WMA-Residential-Base Transmission</v>
      </c>
      <c r="D1195" s="2">
        <f t="shared" si="18"/>
        <v>1</v>
      </c>
    </row>
    <row r="1196" spans="2:4" ht="13.8" x14ac:dyDescent="0.2">
      <c r="B1196" s="18">
        <v>1193</v>
      </c>
      <c r="C1196" s="2" t="str">
        <f>_xlfn.CONCAT(MONTH('Rates Database'!C1195),"-",'Rates Database'!B1195,"-",'Rates Database'!E1195,"-",'Rates Database'!G1195,"-",'Rates Database'!J1195)</f>
        <v>5-2019-Eversource_WMA-Residential-Base Transmission</v>
      </c>
      <c r="D1196" s="2">
        <f t="shared" si="18"/>
        <v>1</v>
      </c>
    </row>
    <row r="1197" spans="2:4" ht="13.8" x14ac:dyDescent="0.2">
      <c r="B1197" s="18">
        <v>1194</v>
      </c>
      <c r="C1197" s="2" t="str">
        <f>_xlfn.CONCAT(MONTH('Rates Database'!C1196),"-",'Rates Database'!B1196,"-",'Rates Database'!E1196,"-",'Rates Database'!G1196,"-",'Rates Database'!J1196)</f>
        <v>4-2019-Eversource_WMA-Residential-Base Transmission</v>
      </c>
      <c r="D1197" s="2">
        <f t="shared" si="18"/>
        <v>1</v>
      </c>
    </row>
    <row r="1198" spans="2:4" ht="13.8" x14ac:dyDescent="0.2">
      <c r="B1198" s="18">
        <v>1195</v>
      </c>
      <c r="C1198" s="2" t="str">
        <f>_xlfn.CONCAT(MONTH('Rates Database'!C1197),"-",'Rates Database'!B1197,"-",'Rates Database'!E1197,"-",'Rates Database'!G1197,"-",'Rates Database'!J1197)</f>
        <v>3-2019-Eversource_WMA-Residential-Base Transmission</v>
      </c>
      <c r="D1198" s="2">
        <f t="shared" si="18"/>
        <v>1</v>
      </c>
    </row>
    <row r="1199" spans="2:4" ht="13.8" x14ac:dyDescent="0.2">
      <c r="B1199" s="18">
        <v>1196</v>
      </c>
      <c r="C1199" s="2" t="str">
        <f>_xlfn.CONCAT(MONTH('Rates Database'!C1198),"-",'Rates Database'!B1198,"-",'Rates Database'!E1198,"-",'Rates Database'!G1198,"-",'Rates Database'!J1198)</f>
        <v>2-2019-Eversource_WMA-Residential-Base Transmission</v>
      </c>
      <c r="D1199" s="2">
        <f t="shared" si="18"/>
        <v>1</v>
      </c>
    </row>
    <row r="1200" spans="2:4" ht="13.8" x14ac:dyDescent="0.2">
      <c r="B1200" s="18">
        <v>1197</v>
      </c>
      <c r="C1200" s="2" t="str">
        <f>_xlfn.CONCAT(MONTH('Rates Database'!C1199),"-",'Rates Database'!B1199,"-",'Rates Database'!E1199,"-",'Rates Database'!G1199,"-",'Rates Database'!J1199)</f>
        <v>1-2019-Eversource_WMA-Residential-Base Transmission</v>
      </c>
      <c r="D1200" s="2">
        <f t="shared" si="18"/>
        <v>1</v>
      </c>
    </row>
    <row r="1201" spans="2:4" ht="13.8" x14ac:dyDescent="0.2">
      <c r="B1201" s="18">
        <v>1198</v>
      </c>
      <c r="C1201" s="2" t="str">
        <f>_xlfn.CONCAT(MONTH('Rates Database'!C1200),"-",'Rates Database'!B1200,"-",'Rates Database'!E1200,"-",'Rates Database'!G1200,"-",'Rates Database'!J1200)</f>
        <v>3-2024-Eversource_WMA-Residential-Energy Efficiency System Benefits Charge (EESBC)</v>
      </c>
      <c r="D1201" s="2">
        <f t="shared" si="18"/>
        <v>1</v>
      </c>
    </row>
    <row r="1202" spans="2:4" ht="13.8" x14ac:dyDescent="0.2">
      <c r="B1202" s="18">
        <v>1199</v>
      </c>
      <c r="C1202" s="2" t="str">
        <f>_xlfn.CONCAT(MONTH('Rates Database'!C1201),"-",'Rates Database'!B1201,"-",'Rates Database'!E1201,"-",'Rates Database'!G1201,"-",'Rates Database'!J1201)</f>
        <v>2-2024-Eversource_WMA-Residential-Energy Efficiency System Benefits Charge (EESBC)</v>
      </c>
      <c r="D1202" s="2">
        <f t="shared" si="18"/>
        <v>1</v>
      </c>
    </row>
    <row r="1203" spans="2:4" ht="13.8" x14ac:dyDescent="0.2">
      <c r="B1203" s="18">
        <v>1200</v>
      </c>
      <c r="C1203" s="2" t="str">
        <f>_xlfn.CONCAT(MONTH('Rates Database'!C1202),"-",'Rates Database'!B1202,"-",'Rates Database'!E1202,"-",'Rates Database'!G1202,"-",'Rates Database'!J1202)</f>
        <v>1-2024-Eversource_WMA-Residential-Energy Efficiency System Benefits Charge (EESBC)</v>
      </c>
      <c r="D1203" s="2">
        <f t="shared" si="18"/>
        <v>1</v>
      </c>
    </row>
    <row r="1204" spans="2:4" ht="13.8" x14ac:dyDescent="0.2">
      <c r="B1204" s="18">
        <v>1201</v>
      </c>
      <c r="C1204" s="2" t="str">
        <f>_xlfn.CONCAT(MONTH('Rates Database'!C1203),"-",'Rates Database'!B1203,"-",'Rates Database'!E1203,"-",'Rates Database'!G1203,"-",'Rates Database'!J1203)</f>
        <v>12-2023-Eversource_WMA-Residential-Energy Efficiency System Benefits Charge (EESBC)</v>
      </c>
      <c r="D1204" s="2">
        <f t="shared" si="18"/>
        <v>1</v>
      </c>
    </row>
    <row r="1205" spans="2:4" ht="13.8" x14ac:dyDescent="0.2">
      <c r="B1205" s="18">
        <v>1202</v>
      </c>
      <c r="C1205" s="2" t="str">
        <f>_xlfn.CONCAT(MONTH('Rates Database'!C1204),"-",'Rates Database'!B1204,"-",'Rates Database'!E1204,"-",'Rates Database'!G1204,"-",'Rates Database'!J1204)</f>
        <v>11-2023-Eversource_WMA-Residential-Energy Efficiency System Benefits Charge (EESBC)</v>
      </c>
      <c r="D1205" s="2">
        <f t="shared" si="18"/>
        <v>1</v>
      </c>
    </row>
    <row r="1206" spans="2:4" ht="13.8" x14ac:dyDescent="0.2">
      <c r="B1206" s="18">
        <v>1203</v>
      </c>
      <c r="C1206" s="2" t="str">
        <f>_xlfn.CONCAT(MONTH('Rates Database'!C1205),"-",'Rates Database'!B1205,"-",'Rates Database'!E1205,"-",'Rates Database'!G1205,"-",'Rates Database'!J1205)</f>
        <v>10-2023-Eversource_WMA-Residential-Energy Efficiency System Benefits Charge (EESBC)</v>
      </c>
      <c r="D1206" s="2">
        <f t="shared" si="18"/>
        <v>1</v>
      </c>
    </row>
    <row r="1207" spans="2:4" ht="13.8" x14ac:dyDescent="0.2">
      <c r="B1207" s="18">
        <v>1204</v>
      </c>
      <c r="C1207" s="2" t="str">
        <f>_xlfn.CONCAT(MONTH('Rates Database'!C1206),"-",'Rates Database'!B1206,"-",'Rates Database'!E1206,"-",'Rates Database'!G1206,"-",'Rates Database'!J1206)</f>
        <v>9-2023-Eversource_WMA-Residential-Energy Efficiency System Benefits Charge (EESBC)</v>
      </c>
      <c r="D1207" s="2">
        <f t="shared" si="18"/>
        <v>1</v>
      </c>
    </row>
    <row r="1208" spans="2:4" ht="13.8" x14ac:dyDescent="0.2">
      <c r="B1208" s="18">
        <v>1205</v>
      </c>
      <c r="C1208" s="2" t="str">
        <f>_xlfn.CONCAT(MONTH('Rates Database'!C1207),"-",'Rates Database'!B1207,"-",'Rates Database'!E1207,"-",'Rates Database'!G1207,"-",'Rates Database'!J1207)</f>
        <v>8-2023-Eversource_WMA-Residential-Energy Efficiency System Benefits Charge (EESBC)</v>
      </c>
      <c r="D1208" s="2">
        <f t="shared" si="18"/>
        <v>1</v>
      </c>
    </row>
    <row r="1209" spans="2:4" ht="13.8" x14ac:dyDescent="0.2">
      <c r="B1209" s="18">
        <v>1206</v>
      </c>
      <c r="C1209" s="2" t="str">
        <f>_xlfn.CONCAT(MONTH('Rates Database'!C1208),"-",'Rates Database'!B1208,"-",'Rates Database'!E1208,"-",'Rates Database'!G1208,"-",'Rates Database'!J1208)</f>
        <v>7-2023-Eversource_WMA-Residential-Energy Efficiency System Benefits Charge (EESBC)</v>
      </c>
      <c r="D1209" s="2">
        <f t="shared" si="18"/>
        <v>1</v>
      </c>
    </row>
    <row r="1210" spans="2:4" ht="13.8" x14ac:dyDescent="0.2">
      <c r="B1210" s="18">
        <v>1207</v>
      </c>
      <c r="C1210" s="2" t="str">
        <f>_xlfn.CONCAT(MONTH('Rates Database'!C1209),"-",'Rates Database'!B1209,"-",'Rates Database'!E1209,"-",'Rates Database'!G1209,"-",'Rates Database'!J1209)</f>
        <v>6-2023-Eversource_WMA-Residential-Energy Efficiency System Benefits Charge (EESBC)</v>
      </c>
      <c r="D1210" s="2">
        <f t="shared" si="18"/>
        <v>1</v>
      </c>
    </row>
    <row r="1211" spans="2:4" ht="13.8" x14ac:dyDescent="0.2">
      <c r="B1211" s="18">
        <v>1208</v>
      </c>
      <c r="C1211" s="2" t="str">
        <f>_xlfn.CONCAT(MONTH('Rates Database'!C1210),"-",'Rates Database'!B1210,"-",'Rates Database'!E1210,"-",'Rates Database'!G1210,"-",'Rates Database'!J1210)</f>
        <v>5-2023-Eversource_WMA-Residential-Energy Efficiency System Benefits Charge (EESBC)</v>
      </c>
      <c r="D1211" s="2">
        <f t="shared" si="18"/>
        <v>1</v>
      </c>
    </row>
    <row r="1212" spans="2:4" ht="13.8" x14ac:dyDescent="0.2">
      <c r="B1212" s="18">
        <v>1209</v>
      </c>
      <c r="C1212" s="2" t="str">
        <f>_xlfn.CONCAT(MONTH('Rates Database'!C1211),"-",'Rates Database'!B1211,"-",'Rates Database'!E1211,"-",'Rates Database'!G1211,"-",'Rates Database'!J1211)</f>
        <v>4-2023-Eversource_WMA-Residential-Energy Efficiency System Benefits Charge (EESBC)</v>
      </c>
      <c r="D1212" s="2">
        <f t="shared" si="18"/>
        <v>1</v>
      </c>
    </row>
    <row r="1213" spans="2:4" ht="13.8" x14ac:dyDescent="0.2">
      <c r="B1213" s="18">
        <v>1210</v>
      </c>
      <c r="C1213" s="2" t="str">
        <f>_xlfn.CONCAT(MONTH('Rates Database'!C1212),"-",'Rates Database'!B1212,"-",'Rates Database'!E1212,"-",'Rates Database'!G1212,"-",'Rates Database'!J1212)</f>
        <v>3-2023-Eversource_WMA-Residential-Energy Efficiency System Benefits Charge (EESBC)</v>
      </c>
      <c r="D1213" s="2">
        <f t="shared" si="18"/>
        <v>1</v>
      </c>
    </row>
    <row r="1214" spans="2:4" ht="13.8" x14ac:dyDescent="0.2">
      <c r="B1214" s="18">
        <v>1211</v>
      </c>
      <c r="C1214" s="2" t="str">
        <f>_xlfn.CONCAT(MONTH('Rates Database'!C1213),"-",'Rates Database'!B1213,"-",'Rates Database'!E1213,"-",'Rates Database'!G1213,"-",'Rates Database'!J1213)</f>
        <v>2-2023-Eversource_WMA-Residential-Energy Efficiency System Benefits Charge (EESBC)</v>
      </c>
      <c r="D1214" s="2">
        <f t="shared" si="18"/>
        <v>1</v>
      </c>
    </row>
    <row r="1215" spans="2:4" ht="13.8" x14ac:dyDescent="0.2">
      <c r="B1215" s="18">
        <v>1212</v>
      </c>
      <c r="C1215" s="2" t="str">
        <f>_xlfn.CONCAT(MONTH('Rates Database'!C1214),"-",'Rates Database'!B1214,"-",'Rates Database'!E1214,"-",'Rates Database'!G1214,"-",'Rates Database'!J1214)</f>
        <v>1-2023-Eversource_WMA-Residential-Energy Efficiency System Benefits Charge (EESBC)</v>
      </c>
      <c r="D1215" s="2">
        <f t="shared" si="18"/>
        <v>1</v>
      </c>
    </row>
    <row r="1216" spans="2:4" ht="13.8" x14ac:dyDescent="0.2">
      <c r="B1216" s="18">
        <v>1213</v>
      </c>
      <c r="C1216" s="2" t="str">
        <f>_xlfn.CONCAT(MONTH('Rates Database'!C1215),"-",'Rates Database'!B1215,"-",'Rates Database'!E1215,"-",'Rates Database'!G1215,"-",'Rates Database'!J1215)</f>
        <v>12-2022-Eversource_WMA-Residential-Energy Efficiency System Benefits Charge (EESBC)</v>
      </c>
      <c r="D1216" s="2">
        <f t="shared" si="18"/>
        <v>1</v>
      </c>
    </row>
    <row r="1217" spans="2:4" ht="13.8" x14ac:dyDescent="0.2">
      <c r="B1217" s="18">
        <v>1214</v>
      </c>
      <c r="C1217" s="2" t="str">
        <f>_xlfn.CONCAT(MONTH('Rates Database'!C1216),"-",'Rates Database'!B1216,"-",'Rates Database'!E1216,"-",'Rates Database'!G1216,"-",'Rates Database'!J1216)</f>
        <v>11-2022-Eversource_WMA-Residential-Energy Efficiency System Benefits Charge (EESBC)</v>
      </c>
      <c r="D1217" s="2">
        <f t="shared" si="18"/>
        <v>1</v>
      </c>
    </row>
    <row r="1218" spans="2:4" ht="13.8" x14ac:dyDescent="0.2">
      <c r="B1218" s="18">
        <v>1215</v>
      </c>
      <c r="C1218" s="2" t="str">
        <f>_xlfn.CONCAT(MONTH('Rates Database'!C1217),"-",'Rates Database'!B1217,"-",'Rates Database'!E1217,"-",'Rates Database'!G1217,"-",'Rates Database'!J1217)</f>
        <v>10-2022-Eversource_WMA-Residential-Energy Efficiency System Benefits Charge (EESBC)</v>
      </c>
      <c r="D1218" s="2">
        <f t="shared" si="18"/>
        <v>1</v>
      </c>
    </row>
    <row r="1219" spans="2:4" ht="13.8" x14ac:dyDescent="0.2">
      <c r="B1219" s="18">
        <v>1216</v>
      </c>
      <c r="C1219" s="2" t="str">
        <f>_xlfn.CONCAT(MONTH('Rates Database'!C1218),"-",'Rates Database'!B1218,"-",'Rates Database'!E1218,"-",'Rates Database'!G1218,"-",'Rates Database'!J1218)</f>
        <v>9-2022-Eversource_WMA-Residential-Energy Efficiency System Benefits Charge (EESBC)</v>
      </c>
      <c r="D1219" s="2">
        <f t="shared" si="18"/>
        <v>1</v>
      </c>
    </row>
    <row r="1220" spans="2:4" ht="13.8" x14ac:dyDescent="0.2">
      <c r="B1220" s="18">
        <v>1217</v>
      </c>
      <c r="C1220" s="2" t="str">
        <f>_xlfn.CONCAT(MONTH('Rates Database'!C1219),"-",'Rates Database'!B1219,"-",'Rates Database'!E1219,"-",'Rates Database'!G1219,"-",'Rates Database'!J1219)</f>
        <v>8-2022-Eversource_WMA-Residential-Energy Efficiency System Benefits Charge (EESBC)</v>
      </c>
      <c r="D1220" s="2">
        <f t="shared" si="18"/>
        <v>1</v>
      </c>
    </row>
    <row r="1221" spans="2:4" ht="13.8" x14ac:dyDescent="0.2">
      <c r="B1221" s="18">
        <v>1218</v>
      </c>
      <c r="C1221" s="2" t="str">
        <f>_xlfn.CONCAT(MONTH('Rates Database'!C1220),"-",'Rates Database'!B1220,"-",'Rates Database'!E1220,"-",'Rates Database'!G1220,"-",'Rates Database'!J1220)</f>
        <v>7-2022-Eversource_WMA-Residential-Energy Efficiency System Benefits Charge (EESBC)</v>
      </c>
      <c r="D1221" s="2">
        <f t="shared" ref="D1221:D1284" si="19">COUNTIF($C$4:$C$10092,C1221)</f>
        <v>1</v>
      </c>
    </row>
    <row r="1222" spans="2:4" ht="13.8" x14ac:dyDescent="0.2">
      <c r="B1222" s="18">
        <v>1219</v>
      </c>
      <c r="C1222" s="2" t="str">
        <f>_xlfn.CONCAT(MONTH('Rates Database'!C1221),"-",'Rates Database'!B1221,"-",'Rates Database'!E1221,"-",'Rates Database'!G1221,"-",'Rates Database'!J1221)</f>
        <v>6-2022-Eversource_WMA-Residential-Energy Efficiency System Benefits Charge (EESBC)</v>
      </c>
      <c r="D1222" s="2">
        <f t="shared" si="19"/>
        <v>1</v>
      </c>
    </row>
    <row r="1223" spans="2:4" ht="13.8" x14ac:dyDescent="0.2">
      <c r="B1223" s="18">
        <v>1220</v>
      </c>
      <c r="C1223" s="2" t="str">
        <f>_xlfn.CONCAT(MONTH('Rates Database'!C1222),"-",'Rates Database'!B1222,"-",'Rates Database'!E1222,"-",'Rates Database'!G1222,"-",'Rates Database'!J1222)</f>
        <v>5-2022-Eversource_WMA-Residential-Energy Efficiency System Benefits Charge (EESBC)</v>
      </c>
      <c r="D1223" s="2">
        <f t="shared" si="19"/>
        <v>1</v>
      </c>
    </row>
    <row r="1224" spans="2:4" ht="13.8" x14ac:dyDescent="0.2">
      <c r="B1224" s="18">
        <v>1221</v>
      </c>
      <c r="C1224" s="2" t="str">
        <f>_xlfn.CONCAT(MONTH('Rates Database'!C1223),"-",'Rates Database'!B1223,"-",'Rates Database'!E1223,"-",'Rates Database'!G1223,"-",'Rates Database'!J1223)</f>
        <v>4-2022-Eversource_WMA-Residential-Energy Efficiency System Benefits Charge (EESBC)</v>
      </c>
      <c r="D1224" s="2">
        <f t="shared" si="19"/>
        <v>1</v>
      </c>
    </row>
    <row r="1225" spans="2:4" ht="13.8" x14ac:dyDescent="0.2">
      <c r="B1225" s="18">
        <v>1222</v>
      </c>
      <c r="C1225" s="2" t="str">
        <f>_xlfn.CONCAT(MONTH('Rates Database'!C1224),"-",'Rates Database'!B1224,"-",'Rates Database'!E1224,"-",'Rates Database'!G1224,"-",'Rates Database'!J1224)</f>
        <v>3-2022-Eversource_WMA-Residential-Energy Efficiency System Benefits Charge (EESBC)</v>
      </c>
      <c r="D1225" s="2">
        <f t="shared" si="19"/>
        <v>1</v>
      </c>
    </row>
    <row r="1226" spans="2:4" ht="13.8" x14ac:dyDescent="0.2">
      <c r="B1226" s="18">
        <v>1223</v>
      </c>
      <c r="C1226" s="2" t="str">
        <f>_xlfn.CONCAT(MONTH('Rates Database'!C1225),"-",'Rates Database'!B1225,"-",'Rates Database'!E1225,"-",'Rates Database'!G1225,"-",'Rates Database'!J1225)</f>
        <v>2-2022-Eversource_WMA-Residential-Energy Efficiency System Benefits Charge (EESBC)</v>
      </c>
      <c r="D1226" s="2">
        <f t="shared" si="19"/>
        <v>1</v>
      </c>
    </row>
    <row r="1227" spans="2:4" ht="13.8" x14ac:dyDescent="0.2">
      <c r="B1227" s="18">
        <v>1224</v>
      </c>
      <c r="C1227" s="2" t="str">
        <f>_xlfn.CONCAT(MONTH('Rates Database'!C1226),"-",'Rates Database'!B1226,"-",'Rates Database'!E1226,"-",'Rates Database'!G1226,"-",'Rates Database'!J1226)</f>
        <v>1-2022-Eversource_WMA-Residential-Energy Efficiency System Benefits Charge (EESBC)</v>
      </c>
      <c r="D1227" s="2">
        <f t="shared" si="19"/>
        <v>1</v>
      </c>
    </row>
    <row r="1228" spans="2:4" ht="13.8" x14ac:dyDescent="0.2">
      <c r="B1228" s="18">
        <v>1225</v>
      </c>
      <c r="C1228" s="2" t="str">
        <f>_xlfn.CONCAT(MONTH('Rates Database'!C1227),"-",'Rates Database'!B1227,"-",'Rates Database'!E1227,"-",'Rates Database'!G1227,"-",'Rates Database'!J1227)</f>
        <v>12-2021-Eversource_WMA-Residential-Energy Efficiency System Benefits Charge (EESBC)</v>
      </c>
      <c r="D1228" s="2">
        <f t="shared" si="19"/>
        <v>1</v>
      </c>
    </row>
    <row r="1229" spans="2:4" ht="13.8" x14ac:dyDescent="0.2">
      <c r="B1229" s="18">
        <v>1226</v>
      </c>
      <c r="C1229" s="2" t="str">
        <f>_xlfn.CONCAT(MONTH('Rates Database'!C1228),"-",'Rates Database'!B1228,"-",'Rates Database'!E1228,"-",'Rates Database'!G1228,"-",'Rates Database'!J1228)</f>
        <v>11-2021-Eversource_WMA-Residential-Energy Efficiency System Benefits Charge (EESBC)</v>
      </c>
      <c r="D1229" s="2">
        <f t="shared" si="19"/>
        <v>1</v>
      </c>
    </row>
    <row r="1230" spans="2:4" ht="13.8" x14ac:dyDescent="0.2">
      <c r="B1230" s="18">
        <v>1227</v>
      </c>
      <c r="C1230" s="2" t="str">
        <f>_xlfn.CONCAT(MONTH('Rates Database'!C1229),"-",'Rates Database'!B1229,"-",'Rates Database'!E1229,"-",'Rates Database'!G1229,"-",'Rates Database'!J1229)</f>
        <v>10-2021-Eversource_WMA-Residential-Energy Efficiency System Benefits Charge (EESBC)</v>
      </c>
      <c r="D1230" s="2">
        <f t="shared" si="19"/>
        <v>1</v>
      </c>
    </row>
    <row r="1231" spans="2:4" ht="13.8" x14ac:dyDescent="0.2">
      <c r="B1231" s="18">
        <v>1228</v>
      </c>
      <c r="C1231" s="2" t="str">
        <f>_xlfn.CONCAT(MONTH('Rates Database'!C1230),"-",'Rates Database'!B1230,"-",'Rates Database'!E1230,"-",'Rates Database'!G1230,"-",'Rates Database'!J1230)</f>
        <v>9-2021-Eversource_WMA-Residential-Energy Efficiency System Benefits Charge (EESBC)</v>
      </c>
      <c r="D1231" s="2">
        <f t="shared" si="19"/>
        <v>1</v>
      </c>
    </row>
    <row r="1232" spans="2:4" ht="13.8" x14ac:dyDescent="0.2">
      <c r="B1232" s="18">
        <v>1229</v>
      </c>
      <c r="C1232" s="2" t="str">
        <f>_xlfn.CONCAT(MONTH('Rates Database'!C1231),"-",'Rates Database'!B1231,"-",'Rates Database'!E1231,"-",'Rates Database'!G1231,"-",'Rates Database'!J1231)</f>
        <v>8-2021-Eversource_WMA-Residential-Energy Efficiency System Benefits Charge (EESBC)</v>
      </c>
      <c r="D1232" s="2">
        <f t="shared" si="19"/>
        <v>1</v>
      </c>
    </row>
    <row r="1233" spans="2:4" ht="13.8" x14ac:dyDescent="0.2">
      <c r="B1233" s="18">
        <v>1230</v>
      </c>
      <c r="C1233" s="2" t="str">
        <f>_xlfn.CONCAT(MONTH('Rates Database'!C1232),"-",'Rates Database'!B1232,"-",'Rates Database'!E1232,"-",'Rates Database'!G1232,"-",'Rates Database'!J1232)</f>
        <v>7-2021-Eversource_WMA-Residential-Energy Efficiency System Benefits Charge (EESBC)</v>
      </c>
      <c r="D1233" s="2">
        <f t="shared" si="19"/>
        <v>1</v>
      </c>
    </row>
    <row r="1234" spans="2:4" ht="13.8" x14ac:dyDescent="0.2">
      <c r="B1234" s="18">
        <v>1231</v>
      </c>
      <c r="C1234" s="2" t="str">
        <f>_xlfn.CONCAT(MONTH('Rates Database'!C1233),"-",'Rates Database'!B1233,"-",'Rates Database'!E1233,"-",'Rates Database'!G1233,"-",'Rates Database'!J1233)</f>
        <v>6-2021-Eversource_WMA-Residential-Energy Efficiency System Benefits Charge (EESBC)</v>
      </c>
      <c r="D1234" s="2">
        <f t="shared" si="19"/>
        <v>1</v>
      </c>
    </row>
    <row r="1235" spans="2:4" ht="13.8" x14ac:dyDescent="0.2">
      <c r="B1235" s="18">
        <v>1232</v>
      </c>
      <c r="C1235" s="2" t="str">
        <f>_xlfn.CONCAT(MONTH('Rates Database'!C1234),"-",'Rates Database'!B1234,"-",'Rates Database'!E1234,"-",'Rates Database'!G1234,"-",'Rates Database'!J1234)</f>
        <v>5-2021-Eversource_WMA-Residential-Energy Efficiency System Benefits Charge (EESBC)</v>
      </c>
      <c r="D1235" s="2">
        <f t="shared" si="19"/>
        <v>1</v>
      </c>
    </row>
    <row r="1236" spans="2:4" ht="13.8" x14ac:dyDescent="0.2">
      <c r="B1236" s="18">
        <v>1233</v>
      </c>
      <c r="C1236" s="2" t="str">
        <f>_xlfn.CONCAT(MONTH('Rates Database'!C1235),"-",'Rates Database'!B1235,"-",'Rates Database'!E1235,"-",'Rates Database'!G1235,"-",'Rates Database'!J1235)</f>
        <v>4-2021-Eversource_WMA-Residential-Energy Efficiency System Benefits Charge (EESBC)</v>
      </c>
      <c r="D1236" s="2">
        <f t="shared" si="19"/>
        <v>1</v>
      </c>
    </row>
    <row r="1237" spans="2:4" ht="13.8" x14ac:dyDescent="0.2">
      <c r="B1237" s="18">
        <v>1234</v>
      </c>
      <c r="C1237" s="2" t="str">
        <f>_xlfn.CONCAT(MONTH('Rates Database'!C1236),"-",'Rates Database'!B1236,"-",'Rates Database'!E1236,"-",'Rates Database'!G1236,"-",'Rates Database'!J1236)</f>
        <v>3-2021-Eversource_WMA-Residential-Energy Efficiency System Benefits Charge (EESBC)</v>
      </c>
      <c r="D1237" s="2">
        <f t="shared" si="19"/>
        <v>1</v>
      </c>
    </row>
    <row r="1238" spans="2:4" ht="13.8" x14ac:dyDescent="0.2">
      <c r="B1238" s="18">
        <v>1235</v>
      </c>
      <c r="C1238" s="2" t="str">
        <f>_xlfn.CONCAT(MONTH('Rates Database'!C1237),"-",'Rates Database'!B1237,"-",'Rates Database'!E1237,"-",'Rates Database'!G1237,"-",'Rates Database'!J1237)</f>
        <v>2-2021-Eversource_WMA-Residential-Energy Efficiency System Benefits Charge (EESBC)</v>
      </c>
      <c r="D1238" s="2">
        <f t="shared" si="19"/>
        <v>1</v>
      </c>
    </row>
    <row r="1239" spans="2:4" ht="13.8" x14ac:dyDescent="0.2">
      <c r="B1239" s="18">
        <v>1236</v>
      </c>
      <c r="C1239" s="2" t="str">
        <f>_xlfn.CONCAT(MONTH('Rates Database'!C1238),"-",'Rates Database'!B1238,"-",'Rates Database'!E1238,"-",'Rates Database'!G1238,"-",'Rates Database'!J1238)</f>
        <v>1-2021-Eversource_WMA-Residential-Energy Efficiency System Benefits Charge (EESBC)</v>
      </c>
      <c r="D1239" s="2">
        <f t="shared" si="19"/>
        <v>1</v>
      </c>
    </row>
    <row r="1240" spans="2:4" ht="13.8" x14ac:dyDescent="0.2">
      <c r="B1240" s="18">
        <v>1237</v>
      </c>
      <c r="C1240" s="2" t="str">
        <f>_xlfn.CONCAT(MONTH('Rates Database'!C1239),"-",'Rates Database'!B1239,"-",'Rates Database'!E1239,"-",'Rates Database'!G1239,"-",'Rates Database'!J1239)</f>
        <v>12-2020-Eversource_WMA-Residential-Energy Efficiency System Benefits Charge (EESBC)</v>
      </c>
      <c r="D1240" s="2">
        <f t="shared" si="19"/>
        <v>1</v>
      </c>
    </row>
    <row r="1241" spans="2:4" ht="13.8" x14ac:dyDescent="0.2">
      <c r="B1241" s="18">
        <v>1238</v>
      </c>
      <c r="C1241" s="2" t="str">
        <f>_xlfn.CONCAT(MONTH('Rates Database'!C1240),"-",'Rates Database'!B1240,"-",'Rates Database'!E1240,"-",'Rates Database'!G1240,"-",'Rates Database'!J1240)</f>
        <v>11-2020-Eversource_WMA-Residential-Energy Efficiency System Benefits Charge (EESBC)</v>
      </c>
      <c r="D1241" s="2">
        <f t="shared" si="19"/>
        <v>1</v>
      </c>
    </row>
    <row r="1242" spans="2:4" ht="13.8" x14ac:dyDescent="0.2">
      <c r="B1242" s="18">
        <v>1239</v>
      </c>
      <c r="C1242" s="2" t="str">
        <f>_xlfn.CONCAT(MONTH('Rates Database'!C1241),"-",'Rates Database'!B1241,"-",'Rates Database'!E1241,"-",'Rates Database'!G1241,"-",'Rates Database'!J1241)</f>
        <v>10-2020-Eversource_WMA-Residential-Energy Efficiency System Benefits Charge (EESBC)</v>
      </c>
      <c r="D1242" s="2">
        <f t="shared" si="19"/>
        <v>1</v>
      </c>
    </row>
    <row r="1243" spans="2:4" ht="13.8" x14ac:dyDescent="0.2">
      <c r="B1243" s="18">
        <v>1240</v>
      </c>
      <c r="C1243" s="2" t="str">
        <f>_xlfn.CONCAT(MONTH('Rates Database'!C1242),"-",'Rates Database'!B1242,"-",'Rates Database'!E1242,"-",'Rates Database'!G1242,"-",'Rates Database'!J1242)</f>
        <v>9-2020-Eversource_WMA-Residential-Energy Efficiency System Benefits Charge (EESBC)</v>
      </c>
      <c r="D1243" s="2">
        <f t="shared" si="19"/>
        <v>1</v>
      </c>
    </row>
    <row r="1244" spans="2:4" ht="13.8" x14ac:dyDescent="0.2">
      <c r="B1244" s="18">
        <v>1241</v>
      </c>
      <c r="C1244" s="2" t="str">
        <f>_xlfn.CONCAT(MONTH('Rates Database'!C1243),"-",'Rates Database'!B1243,"-",'Rates Database'!E1243,"-",'Rates Database'!G1243,"-",'Rates Database'!J1243)</f>
        <v>8-2020-Eversource_WMA-Residential-Energy Efficiency System Benefits Charge (EESBC)</v>
      </c>
      <c r="D1244" s="2">
        <f t="shared" si="19"/>
        <v>1</v>
      </c>
    </row>
    <row r="1245" spans="2:4" ht="13.8" x14ac:dyDescent="0.2">
      <c r="B1245" s="18">
        <v>1242</v>
      </c>
      <c r="C1245" s="2" t="str">
        <f>_xlfn.CONCAT(MONTH('Rates Database'!C1244),"-",'Rates Database'!B1244,"-",'Rates Database'!E1244,"-",'Rates Database'!G1244,"-",'Rates Database'!J1244)</f>
        <v>7-2020-Eversource_WMA-Residential-Energy Efficiency System Benefits Charge (EESBC)</v>
      </c>
      <c r="D1245" s="2">
        <f t="shared" si="19"/>
        <v>1</v>
      </c>
    </row>
    <row r="1246" spans="2:4" ht="13.8" x14ac:dyDescent="0.2">
      <c r="B1246" s="18">
        <v>1243</v>
      </c>
      <c r="C1246" s="2" t="str">
        <f>_xlfn.CONCAT(MONTH('Rates Database'!C1245),"-",'Rates Database'!B1245,"-",'Rates Database'!E1245,"-",'Rates Database'!G1245,"-",'Rates Database'!J1245)</f>
        <v>6-2020-Eversource_WMA-Residential-Energy Efficiency System Benefits Charge (EESBC)</v>
      </c>
      <c r="D1246" s="2">
        <f t="shared" si="19"/>
        <v>1</v>
      </c>
    </row>
    <row r="1247" spans="2:4" ht="13.8" x14ac:dyDescent="0.2">
      <c r="B1247" s="18">
        <v>1244</v>
      </c>
      <c r="C1247" s="2" t="str">
        <f>_xlfn.CONCAT(MONTH('Rates Database'!C1246),"-",'Rates Database'!B1246,"-",'Rates Database'!E1246,"-",'Rates Database'!G1246,"-",'Rates Database'!J1246)</f>
        <v>5-2020-Eversource_WMA-Residential-Energy Efficiency System Benefits Charge (EESBC)</v>
      </c>
      <c r="D1247" s="2">
        <f t="shared" si="19"/>
        <v>1</v>
      </c>
    </row>
    <row r="1248" spans="2:4" ht="13.8" x14ac:dyDescent="0.2">
      <c r="B1248" s="18">
        <v>1245</v>
      </c>
      <c r="C1248" s="2" t="str">
        <f>_xlfn.CONCAT(MONTH('Rates Database'!C1247),"-",'Rates Database'!B1247,"-",'Rates Database'!E1247,"-",'Rates Database'!G1247,"-",'Rates Database'!J1247)</f>
        <v>4-2020-Eversource_WMA-Residential-Energy Efficiency System Benefits Charge (EESBC)</v>
      </c>
      <c r="D1248" s="2">
        <f t="shared" si="19"/>
        <v>1</v>
      </c>
    </row>
    <row r="1249" spans="2:4" ht="13.8" x14ac:dyDescent="0.2">
      <c r="B1249" s="18">
        <v>1246</v>
      </c>
      <c r="C1249" s="2" t="str">
        <f>_xlfn.CONCAT(MONTH('Rates Database'!C1248),"-",'Rates Database'!B1248,"-",'Rates Database'!E1248,"-",'Rates Database'!G1248,"-",'Rates Database'!J1248)</f>
        <v>3-2020-Eversource_WMA-Residential-Energy Efficiency System Benefits Charge (EESBC)</v>
      </c>
      <c r="D1249" s="2">
        <f t="shared" si="19"/>
        <v>1</v>
      </c>
    </row>
    <row r="1250" spans="2:4" ht="13.8" x14ac:dyDescent="0.2">
      <c r="B1250" s="18">
        <v>1247</v>
      </c>
      <c r="C1250" s="2" t="str">
        <f>_xlfn.CONCAT(MONTH('Rates Database'!C1249),"-",'Rates Database'!B1249,"-",'Rates Database'!E1249,"-",'Rates Database'!G1249,"-",'Rates Database'!J1249)</f>
        <v>2-2020-Eversource_WMA-Residential-Energy Efficiency System Benefits Charge (EESBC)</v>
      </c>
      <c r="D1250" s="2">
        <f t="shared" si="19"/>
        <v>1</v>
      </c>
    </row>
    <row r="1251" spans="2:4" ht="13.8" x14ac:dyDescent="0.2">
      <c r="B1251" s="18">
        <v>1248</v>
      </c>
      <c r="C1251" s="2" t="str">
        <f>_xlfn.CONCAT(MONTH('Rates Database'!C1250),"-",'Rates Database'!B1250,"-",'Rates Database'!E1250,"-",'Rates Database'!G1250,"-",'Rates Database'!J1250)</f>
        <v>1-2020-Eversource_WMA-Residential-Energy Efficiency System Benefits Charge (EESBC)</v>
      </c>
      <c r="D1251" s="2">
        <f t="shared" si="19"/>
        <v>1</v>
      </c>
    </row>
    <row r="1252" spans="2:4" ht="13.8" x14ac:dyDescent="0.2">
      <c r="B1252" s="18">
        <v>1249</v>
      </c>
      <c r="C1252" s="2" t="str">
        <f>_xlfn.CONCAT(MONTH('Rates Database'!C1251),"-",'Rates Database'!B1251,"-",'Rates Database'!E1251,"-",'Rates Database'!G1251,"-",'Rates Database'!J1251)</f>
        <v>12-2019-Eversource_WMA-Residential-Energy Efficiency System Benefits Charge (EESBC)</v>
      </c>
      <c r="D1252" s="2">
        <f t="shared" si="19"/>
        <v>1</v>
      </c>
    </row>
    <row r="1253" spans="2:4" ht="13.8" x14ac:dyDescent="0.2">
      <c r="B1253" s="18">
        <v>1250</v>
      </c>
      <c r="C1253" s="2" t="str">
        <f>_xlfn.CONCAT(MONTH('Rates Database'!C1252),"-",'Rates Database'!B1252,"-",'Rates Database'!E1252,"-",'Rates Database'!G1252,"-",'Rates Database'!J1252)</f>
        <v>11-2019-Eversource_WMA-Residential-Energy Efficiency System Benefits Charge (EESBC)</v>
      </c>
      <c r="D1253" s="2">
        <f t="shared" si="19"/>
        <v>1</v>
      </c>
    </row>
    <row r="1254" spans="2:4" ht="13.8" x14ac:dyDescent="0.2">
      <c r="B1254" s="18">
        <v>1251</v>
      </c>
      <c r="C1254" s="2" t="str">
        <f>_xlfn.CONCAT(MONTH('Rates Database'!C1253),"-",'Rates Database'!B1253,"-",'Rates Database'!E1253,"-",'Rates Database'!G1253,"-",'Rates Database'!J1253)</f>
        <v>10-2019-Eversource_WMA-Residential-Energy Efficiency System Benefits Charge (EESBC)</v>
      </c>
      <c r="D1254" s="2">
        <f t="shared" si="19"/>
        <v>1</v>
      </c>
    </row>
    <row r="1255" spans="2:4" ht="13.8" x14ac:dyDescent="0.2">
      <c r="B1255" s="18">
        <v>1252</v>
      </c>
      <c r="C1255" s="2" t="str">
        <f>_xlfn.CONCAT(MONTH('Rates Database'!C1254),"-",'Rates Database'!B1254,"-",'Rates Database'!E1254,"-",'Rates Database'!G1254,"-",'Rates Database'!J1254)</f>
        <v>9-2019-Eversource_WMA-Residential-Energy Efficiency System Benefits Charge (EESBC)</v>
      </c>
      <c r="D1255" s="2">
        <f t="shared" si="19"/>
        <v>1</v>
      </c>
    </row>
    <row r="1256" spans="2:4" ht="13.8" x14ac:dyDescent="0.2">
      <c r="B1256" s="18">
        <v>1253</v>
      </c>
      <c r="C1256" s="2" t="str">
        <f>_xlfn.CONCAT(MONTH('Rates Database'!C1255),"-",'Rates Database'!B1255,"-",'Rates Database'!E1255,"-",'Rates Database'!G1255,"-",'Rates Database'!J1255)</f>
        <v>8-2019-Eversource_WMA-Residential-Energy Efficiency System Benefits Charge (EESBC)</v>
      </c>
      <c r="D1256" s="2">
        <f t="shared" si="19"/>
        <v>1</v>
      </c>
    </row>
    <row r="1257" spans="2:4" ht="13.8" x14ac:dyDescent="0.2">
      <c r="B1257" s="18">
        <v>1254</v>
      </c>
      <c r="C1257" s="2" t="str">
        <f>_xlfn.CONCAT(MONTH('Rates Database'!C1256),"-",'Rates Database'!B1256,"-",'Rates Database'!E1256,"-",'Rates Database'!G1256,"-",'Rates Database'!J1256)</f>
        <v>7-2019-Eversource_WMA-Residential-Energy Efficiency System Benefits Charge (EESBC)</v>
      </c>
      <c r="D1257" s="2">
        <f t="shared" si="19"/>
        <v>1</v>
      </c>
    </row>
    <row r="1258" spans="2:4" ht="13.8" x14ac:dyDescent="0.2">
      <c r="B1258" s="18">
        <v>1255</v>
      </c>
      <c r="C1258" s="2" t="str">
        <f>_xlfn.CONCAT(MONTH('Rates Database'!C1257),"-",'Rates Database'!B1257,"-",'Rates Database'!E1257,"-",'Rates Database'!G1257,"-",'Rates Database'!J1257)</f>
        <v>6-2019-Eversource_WMA-Residential-Energy Efficiency System Benefits Charge (EESBC)</v>
      </c>
      <c r="D1258" s="2">
        <f t="shared" si="19"/>
        <v>1</v>
      </c>
    </row>
    <row r="1259" spans="2:4" ht="13.8" x14ac:dyDescent="0.2">
      <c r="B1259" s="18">
        <v>1256</v>
      </c>
      <c r="C1259" s="2" t="str">
        <f>_xlfn.CONCAT(MONTH('Rates Database'!C1258),"-",'Rates Database'!B1258,"-",'Rates Database'!E1258,"-",'Rates Database'!G1258,"-",'Rates Database'!J1258)</f>
        <v>5-2019-Eversource_WMA-Residential-Energy Efficiency System Benefits Charge (EESBC)</v>
      </c>
      <c r="D1259" s="2">
        <f t="shared" si="19"/>
        <v>1</v>
      </c>
    </row>
    <row r="1260" spans="2:4" ht="13.8" x14ac:dyDescent="0.2">
      <c r="B1260" s="18">
        <v>1257</v>
      </c>
      <c r="C1260" s="2" t="str">
        <f>_xlfn.CONCAT(MONTH('Rates Database'!C1259),"-",'Rates Database'!B1259,"-",'Rates Database'!E1259,"-",'Rates Database'!G1259,"-",'Rates Database'!J1259)</f>
        <v>4-2019-Eversource_WMA-Residential-Energy Efficiency System Benefits Charge (EESBC)</v>
      </c>
      <c r="D1260" s="2">
        <f t="shared" si="19"/>
        <v>1</v>
      </c>
    </row>
    <row r="1261" spans="2:4" ht="13.8" x14ac:dyDescent="0.2">
      <c r="B1261" s="18">
        <v>1258</v>
      </c>
      <c r="C1261" s="2" t="str">
        <f>_xlfn.CONCAT(MONTH('Rates Database'!C1260),"-",'Rates Database'!B1260,"-",'Rates Database'!E1260,"-",'Rates Database'!G1260,"-",'Rates Database'!J1260)</f>
        <v>3-2019-Eversource_WMA-Residential-Energy Efficiency System Benefits Charge (EESBC)</v>
      </c>
      <c r="D1261" s="2">
        <f t="shared" si="19"/>
        <v>1</v>
      </c>
    </row>
    <row r="1262" spans="2:4" ht="13.8" x14ac:dyDescent="0.2">
      <c r="B1262" s="18">
        <v>1259</v>
      </c>
      <c r="C1262" s="2" t="str">
        <f>_xlfn.CONCAT(MONTH('Rates Database'!C1261),"-",'Rates Database'!B1261,"-",'Rates Database'!E1261,"-",'Rates Database'!G1261,"-",'Rates Database'!J1261)</f>
        <v>2-2019-Eversource_WMA-Residential-Energy Efficiency System Benefits Charge (EESBC)</v>
      </c>
      <c r="D1262" s="2">
        <f t="shared" si="19"/>
        <v>1</v>
      </c>
    </row>
    <row r="1263" spans="2:4" ht="13.8" x14ac:dyDescent="0.2">
      <c r="B1263" s="18">
        <v>1260</v>
      </c>
      <c r="C1263" s="2" t="str">
        <f>_xlfn.CONCAT(MONTH('Rates Database'!C1262),"-",'Rates Database'!B1262,"-",'Rates Database'!E1262,"-",'Rates Database'!G1262,"-",'Rates Database'!J1262)</f>
        <v>1-2019-Eversource_WMA-Residential-Energy Efficiency System Benefits Charge (EESBC)</v>
      </c>
      <c r="D1263" s="2">
        <f t="shared" si="19"/>
        <v>1</v>
      </c>
    </row>
    <row r="1264" spans="2:4" ht="13.8" x14ac:dyDescent="0.2">
      <c r="B1264" s="18">
        <v>1261</v>
      </c>
      <c r="C1264" s="2" t="str">
        <f>_xlfn.CONCAT(MONTH('Rates Database'!C1263),"-",'Rates Database'!B1263,"-",'Rates Database'!E1263,"-",'Rates Database'!G1263,"-",'Rates Database'!J1263)</f>
        <v>3-2024-Eversource_WMA-Residential-Energy Efficiency Reconciliation Factor (EERF)</v>
      </c>
      <c r="D1264" s="2">
        <f t="shared" si="19"/>
        <v>1</v>
      </c>
    </row>
    <row r="1265" spans="2:4" ht="13.8" x14ac:dyDescent="0.2">
      <c r="B1265" s="18">
        <v>1262</v>
      </c>
      <c r="C1265" s="2" t="str">
        <f>_xlfn.CONCAT(MONTH('Rates Database'!C1264),"-",'Rates Database'!B1264,"-",'Rates Database'!E1264,"-",'Rates Database'!G1264,"-",'Rates Database'!J1264)</f>
        <v>2-2024-Eversource_WMA-Residential-Energy Efficiency Reconciliation Factor (EERF)</v>
      </c>
      <c r="D1265" s="2">
        <f t="shared" si="19"/>
        <v>1</v>
      </c>
    </row>
    <row r="1266" spans="2:4" ht="13.8" x14ac:dyDescent="0.2">
      <c r="B1266" s="18">
        <v>1263</v>
      </c>
      <c r="C1266" s="2" t="str">
        <f>_xlfn.CONCAT(MONTH('Rates Database'!C1265),"-",'Rates Database'!B1265,"-",'Rates Database'!E1265,"-",'Rates Database'!G1265,"-",'Rates Database'!J1265)</f>
        <v>1-2024-Eversource_WMA-Residential-Energy Efficiency Reconciliation Factor (EERF)</v>
      </c>
      <c r="D1266" s="2">
        <f t="shared" si="19"/>
        <v>1</v>
      </c>
    </row>
    <row r="1267" spans="2:4" ht="13.8" x14ac:dyDescent="0.2">
      <c r="B1267" s="18">
        <v>1264</v>
      </c>
      <c r="C1267" s="2" t="str">
        <f>_xlfn.CONCAT(MONTH('Rates Database'!C1266),"-",'Rates Database'!B1266,"-",'Rates Database'!E1266,"-",'Rates Database'!G1266,"-",'Rates Database'!J1266)</f>
        <v>12-2023-Eversource_WMA-Residential-Energy Efficiency Reconciliation Factor (EERF)</v>
      </c>
      <c r="D1267" s="2">
        <f t="shared" si="19"/>
        <v>1</v>
      </c>
    </row>
    <row r="1268" spans="2:4" ht="13.8" x14ac:dyDescent="0.2">
      <c r="B1268" s="18">
        <v>1265</v>
      </c>
      <c r="C1268" s="2" t="str">
        <f>_xlfn.CONCAT(MONTH('Rates Database'!C1267),"-",'Rates Database'!B1267,"-",'Rates Database'!E1267,"-",'Rates Database'!G1267,"-",'Rates Database'!J1267)</f>
        <v>11-2023-Eversource_WMA-Residential-Energy Efficiency Reconciliation Factor (EERF)</v>
      </c>
      <c r="D1268" s="2">
        <f t="shared" si="19"/>
        <v>1</v>
      </c>
    </row>
    <row r="1269" spans="2:4" ht="13.8" x14ac:dyDescent="0.2">
      <c r="B1269" s="18">
        <v>1266</v>
      </c>
      <c r="C1269" s="2" t="str">
        <f>_xlfn.CONCAT(MONTH('Rates Database'!C1268),"-",'Rates Database'!B1268,"-",'Rates Database'!E1268,"-",'Rates Database'!G1268,"-",'Rates Database'!J1268)</f>
        <v>10-2023-Eversource_WMA-Residential-Energy Efficiency Reconciliation Factor (EERF)</v>
      </c>
      <c r="D1269" s="2">
        <f t="shared" si="19"/>
        <v>1</v>
      </c>
    </row>
    <row r="1270" spans="2:4" ht="13.8" x14ac:dyDescent="0.2">
      <c r="B1270" s="18">
        <v>1267</v>
      </c>
      <c r="C1270" s="2" t="str">
        <f>_xlfn.CONCAT(MONTH('Rates Database'!C1269),"-",'Rates Database'!B1269,"-",'Rates Database'!E1269,"-",'Rates Database'!G1269,"-",'Rates Database'!J1269)</f>
        <v>9-2023-Eversource_WMA-Residential-Energy Efficiency Reconciliation Factor (EERF)</v>
      </c>
      <c r="D1270" s="2">
        <f t="shared" si="19"/>
        <v>1</v>
      </c>
    </row>
    <row r="1271" spans="2:4" ht="13.8" x14ac:dyDescent="0.2">
      <c r="B1271" s="18">
        <v>1268</v>
      </c>
      <c r="C1271" s="2" t="str">
        <f>_xlfn.CONCAT(MONTH('Rates Database'!C1270),"-",'Rates Database'!B1270,"-",'Rates Database'!E1270,"-",'Rates Database'!G1270,"-",'Rates Database'!J1270)</f>
        <v>8-2023-Eversource_WMA-Residential-Energy Efficiency Reconciliation Factor (EERF)</v>
      </c>
      <c r="D1271" s="2">
        <f t="shared" si="19"/>
        <v>1</v>
      </c>
    </row>
    <row r="1272" spans="2:4" ht="13.8" x14ac:dyDescent="0.2">
      <c r="B1272" s="18">
        <v>1269</v>
      </c>
      <c r="C1272" s="2" t="str">
        <f>_xlfn.CONCAT(MONTH('Rates Database'!C1271),"-",'Rates Database'!B1271,"-",'Rates Database'!E1271,"-",'Rates Database'!G1271,"-",'Rates Database'!J1271)</f>
        <v>7-2023-Eversource_WMA-Residential-Energy Efficiency Reconciliation Factor (EERF)</v>
      </c>
      <c r="D1272" s="2">
        <f t="shared" si="19"/>
        <v>1</v>
      </c>
    </row>
    <row r="1273" spans="2:4" ht="13.8" x14ac:dyDescent="0.2">
      <c r="B1273" s="18">
        <v>1270</v>
      </c>
      <c r="C1273" s="2" t="str">
        <f>_xlfn.CONCAT(MONTH('Rates Database'!C1272),"-",'Rates Database'!B1272,"-",'Rates Database'!E1272,"-",'Rates Database'!G1272,"-",'Rates Database'!J1272)</f>
        <v>6-2023-Eversource_WMA-Residential-Energy Efficiency Reconciliation Factor (EERF)</v>
      </c>
      <c r="D1273" s="2">
        <f t="shared" si="19"/>
        <v>1</v>
      </c>
    </row>
    <row r="1274" spans="2:4" ht="13.8" x14ac:dyDescent="0.2">
      <c r="B1274" s="18">
        <v>1271</v>
      </c>
      <c r="C1274" s="2" t="str">
        <f>_xlfn.CONCAT(MONTH('Rates Database'!C1273),"-",'Rates Database'!B1273,"-",'Rates Database'!E1273,"-",'Rates Database'!G1273,"-",'Rates Database'!J1273)</f>
        <v>5-2023-Eversource_WMA-Residential-Energy Efficiency Reconciliation Factor (EERF)</v>
      </c>
      <c r="D1274" s="2">
        <f t="shared" si="19"/>
        <v>1</v>
      </c>
    </row>
    <row r="1275" spans="2:4" ht="13.8" x14ac:dyDescent="0.2">
      <c r="B1275" s="18">
        <v>1272</v>
      </c>
      <c r="C1275" s="2" t="str">
        <f>_xlfn.CONCAT(MONTH('Rates Database'!C1274),"-",'Rates Database'!B1274,"-",'Rates Database'!E1274,"-",'Rates Database'!G1274,"-",'Rates Database'!J1274)</f>
        <v>4-2023-Eversource_WMA-Residential-Energy Efficiency Reconciliation Factor (EERF)</v>
      </c>
      <c r="D1275" s="2">
        <f t="shared" si="19"/>
        <v>1</v>
      </c>
    </row>
    <row r="1276" spans="2:4" ht="13.8" x14ac:dyDescent="0.2">
      <c r="B1276" s="18">
        <v>1273</v>
      </c>
      <c r="C1276" s="2" t="str">
        <f>_xlfn.CONCAT(MONTH('Rates Database'!C1275),"-",'Rates Database'!B1275,"-",'Rates Database'!E1275,"-",'Rates Database'!G1275,"-",'Rates Database'!J1275)</f>
        <v>3-2023-Eversource_WMA-Residential-Energy Efficiency Reconciliation Factor (EERF)</v>
      </c>
      <c r="D1276" s="2">
        <f t="shared" si="19"/>
        <v>1</v>
      </c>
    </row>
    <row r="1277" spans="2:4" ht="13.8" x14ac:dyDescent="0.2">
      <c r="B1277" s="18">
        <v>1274</v>
      </c>
      <c r="C1277" s="2" t="str">
        <f>_xlfn.CONCAT(MONTH('Rates Database'!C1276),"-",'Rates Database'!B1276,"-",'Rates Database'!E1276,"-",'Rates Database'!G1276,"-",'Rates Database'!J1276)</f>
        <v>2-2023-Eversource_WMA-Residential-Energy Efficiency Reconciliation Factor (EERF)</v>
      </c>
      <c r="D1277" s="2">
        <f t="shared" si="19"/>
        <v>1</v>
      </c>
    </row>
    <row r="1278" spans="2:4" ht="13.8" x14ac:dyDescent="0.2">
      <c r="B1278" s="18">
        <v>1275</v>
      </c>
      <c r="C1278" s="2" t="str">
        <f>_xlfn.CONCAT(MONTH('Rates Database'!C1277),"-",'Rates Database'!B1277,"-",'Rates Database'!E1277,"-",'Rates Database'!G1277,"-",'Rates Database'!J1277)</f>
        <v>1-2023-Eversource_WMA-Residential-Energy Efficiency Reconciliation Factor (EERF)</v>
      </c>
      <c r="D1278" s="2">
        <f t="shared" si="19"/>
        <v>1</v>
      </c>
    </row>
    <row r="1279" spans="2:4" ht="13.8" x14ac:dyDescent="0.2">
      <c r="B1279" s="18">
        <v>1276</v>
      </c>
      <c r="C1279" s="2" t="str">
        <f>_xlfn.CONCAT(MONTH('Rates Database'!C1278),"-",'Rates Database'!B1278,"-",'Rates Database'!E1278,"-",'Rates Database'!G1278,"-",'Rates Database'!J1278)</f>
        <v>12-2022-Eversource_WMA-Residential-Energy Efficiency Reconciliation Factor (EERF)</v>
      </c>
      <c r="D1279" s="2">
        <f t="shared" si="19"/>
        <v>1</v>
      </c>
    </row>
    <row r="1280" spans="2:4" ht="13.8" x14ac:dyDescent="0.2">
      <c r="B1280" s="18">
        <v>1277</v>
      </c>
      <c r="C1280" s="2" t="str">
        <f>_xlfn.CONCAT(MONTH('Rates Database'!C1279),"-",'Rates Database'!B1279,"-",'Rates Database'!E1279,"-",'Rates Database'!G1279,"-",'Rates Database'!J1279)</f>
        <v>11-2022-Eversource_WMA-Residential-Energy Efficiency Reconciliation Factor (EERF)</v>
      </c>
      <c r="D1280" s="2">
        <f t="shared" si="19"/>
        <v>1</v>
      </c>
    </row>
    <row r="1281" spans="2:4" ht="13.8" x14ac:dyDescent="0.2">
      <c r="B1281" s="18">
        <v>1278</v>
      </c>
      <c r="C1281" s="2" t="str">
        <f>_xlfn.CONCAT(MONTH('Rates Database'!C1280),"-",'Rates Database'!B1280,"-",'Rates Database'!E1280,"-",'Rates Database'!G1280,"-",'Rates Database'!J1280)</f>
        <v>10-2022-Eversource_WMA-Residential-Energy Efficiency Reconciliation Factor (EERF)</v>
      </c>
      <c r="D1281" s="2">
        <f t="shared" si="19"/>
        <v>1</v>
      </c>
    </row>
    <row r="1282" spans="2:4" ht="13.8" x14ac:dyDescent="0.2">
      <c r="B1282" s="18">
        <v>1279</v>
      </c>
      <c r="C1282" s="2" t="str">
        <f>_xlfn.CONCAT(MONTH('Rates Database'!C1281),"-",'Rates Database'!B1281,"-",'Rates Database'!E1281,"-",'Rates Database'!G1281,"-",'Rates Database'!J1281)</f>
        <v>9-2022-Eversource_WMA-Residential-Energy Efficiency Reconciliation Factor (EERF)</v>
      </c>
      <c r="D1282" s="2">
        <f t="shared" si="19"/>
        <v>1</v>
      </c>
    </row>
    <row r="1283" spans="2:4" ht="13.8" x14ac:dyDescent="0.2">
      <c r="B1283" s="18">
        <v>1280</v>
      </c>
      <c r="C1283" s="2" t="str">
        <f>_xlfn.CONCAT(MONTH('Rates Database'!C1282),"-",'Rates Database'!B1282,"-",'Rates Database'!E1282,"-",'Rates Database'!G1282,"-",'Rates Database'!J1282)</f>
        <v>8-2022-Eversource_WMA-Residential-Energy Efficiency Reconciliation Factor (EERF)</v>
      </c>
      <c r="D1283" s="2">
        <f t="shared" si="19"/>
        <v>1</v>
      </c>
    </row>
    <row r="1284" spans="2:4" ht="13.8" x14ac:dyDescent="0.2">
      <c r="B1284" s="18">
        <v>1281</v>
      </c>
      <c r="C1284" s="2" t="str">
        <f>_xlfn.CONCAT(MONTH('Rates Database'!C1283),"-",'Rates Database'!B1283,"-",'Rates Database'!E1283,"-",'Rates Database'!G1283,"-",'Rates Database'!J1283)</f>
        <v>7-2022-Eversource_WMA-Residential-Energy Efficiency Reconciliation Factor (EERF)</v>
      </c>
      <c r="D1284" s="2">
        <f t="shared" si="19"/>
        <v>1</v>
      </c>
    </row>
    <row r="1285" spans="2:4" ht="13.8" x14ac:dyDescent="0.2">
      <c r="B1285" s="18">
        <v>1282</v>
      </c>
      <c r="C1285" s="2" t="str">
        <f>_xlfn.CONCAT(MONTH('Rates Database'!C1284),"-",'Rates Database'!B1284,"-",'Rates Database'!E1284,"-",'Rates Database'!G1284,"-",'Rates Database'!J1284)</f>
        <v>6-2022-Eversource_WMA-Residential-Energy Efficiency Reconciliation Factor (EERF)</v>
      </c>
      <c r="D1285" s="2">
        <f t="shared" ref="D1285:D1348" si="20">COUNTIF($C$4:$C$10092,C1285)</f>
        <v>1</v>
      </c>
    </row>
    <row r="1286" spans="2:4" ht="13.8" x14ac:dyDescent="0.2">
      <c r="B1286" s="18">
        <v>1283</v>
      </c>
      <c r="C1286" s="2" t="str">
        <f>_xlfn.CONCAT(MONTH('Rates Database'!C1285),"-",'Rates Database'!B1285,"-",'Rates Database'!E1285,"-",'Rates Database'!G1285,"-",'Rates Database'!J1285)</f>
        <v>5-2022-Eversource_WMA-Residential-Energy Efficiency Reconciliation Factor (EERF)</v>
      </c>
      <c r="D1286" s="2">
        <f t="shared" si="20"/>
        <v>1</v>
      </c>
    </row>
    <row r="1287" spans="2:4" ht="13.8" x14ac:dyDescent="0.2">
      <c r="B1287" s="18">
        <v>1284</v>
      </c>
      <c r="C1287" s="2" t="str">
        <f>_xlfn.CONCAT(MONTH('Rates Database'!C1286),"-",'Rates Database'!B1286,"-",'Rates Database'!E1286,"-",'Rates Database'!G1286,"-",'Rates Database'!J1286)</f>
        <v>4-2022-Eversource_WMA-Residential-Energy Efficiency Reconciliation Factor (EERF)</v>
      </c>
      <c r="D1287" s="2">
        <f t="shared" si="20"/>
        <v>1</v>
      </c>
    </row>
    <row r="1288" spans="2:4" ht="13.8" x14ac:dyDescent="0.2">
      <c r="B1288" s="18">
        <v>1285</v>
      </c>
      <c r="C1288" s="2" t="str">
        <f>_xlfn.CONCAT(MONTH('Rates Database'!C1287),"-",'Rates Database'!B1287,"-",'Rates Database'!E1287,"-",'Rates Database'!G1287,"-",'Rates Database'!J1287)</f>
        <v>3-2022-Eversource_WMA-Residential-Energy Efficiency Reconciliation Factor (EERF)</v>
      </c>
      <c r="D1288" s="2">
        <f t="shared" si="20"/>
        <v>1</v>
      </c>
    </row>
    <row r="1289" spans="2:4" ht="13.8" x14ac:dyDescent="0.2">
      <c r="B1289" s="18">
        <v>1286</v>
      </c>
      <c r="C1289" s="2" t="str">
        <f>_xlfn.CONCAT(MONTH('Rates Database'!C1288),"-",'Rates Database'!B1288,"-",'Rates Database'!E1288,"-",'Rates Database'!G1288,"-",'Rates Database'!J1288)</f>
        <v>2-2022-Eversource_WMA-Residential-Energy Efficiency Reconciliation Factor (EERF)</v>
      </c>
      <c r="D1289" s="2">
        <f t="shared" si="20"/>
        <v>1</v>
      </c>
    </row>
    <row r="1290" spans="2:4" ht="13.8" x14ac:dyDescent="0.2">
      <c r="B1290" s="18">
        <v>1287</v>
      </c>
      <c r="C1290" s="2" t="str">
        <f>_xlfn.CONCAT(MONTH('Rates Database'!C1289),"-",'Rates Database'!B1289,"-",'Rates Database'!E1289,"-",'Rates Database'!G1289,"-",'Rates Database'!J1289)</f>
        <v>1-2022-Eversource_WMA-Residential-Energy Efficiency Reconciliation Factor (EERF)</v>
      </c>
      <c r="D1290" s="2">
        <f t="shared" si="20"/>
        <v>1</v>
      </c>
    </row>
    <row r="1291" spans="2:4" ht="13.8" x14ac:dyDescent="0.2">
      <c r="B1291" s="18">
        <v>1288</v>
      </c>
      <c r="C1291" s="2" t="str">
        <f>_xlfn.CONCAT(MONTH('Rates Database'!C1290),"-",'Rates Database'!B1290,"-",'Rates Database'!E1290,"-",'Rates Database'!G1290,"-",'Rates Database'!J1290)</f>
        <v>12-2021-Eversource_WMA-Residential-Energy Efficiency Reconciliation Factor (EERF)</v>
      </c>
      <c r="D1291" s="2">
        <f t="shared" si="20"/>
        <v>1</v>
      </c>
    </row>
    <row r="1292" spans="2:4" ht="13.8" x14ac:dyDescent="0.2">
      <c r="B1292" s="18">
        <v>1289</v>
      </c>
      <c r="C1292" s="2" t="str">
        <f>_xlfn.CONCAT(MONTH('Rates Database'!C1291),"-",'Rates Database'!B1291,"-",'Rates Database'!E1291,"-",'Rates Database'!G1291,"-",'Rates Database'!J1291)</f>
        <v>11-2021-Eversource_WMA-Residential-Energy Efficiency Reconciliation Factor (EERF)</v>
      </c>
      <c r="D1292" s="2">
        <f t="shared" si="20"/>
        <v>1</v>
      </c>
    </row>
    <row r="1293" spans="2:4" ht="13.8" x14ac:dyDescent="0.2">
      <c r="B1293" s="18">
        <v>1290</v>
      </c>
      <c r="C1293" s="2" t="str">
        <f>_xlfn.CONCAT(MONTH('Rates Database'!C1292),"-",'Rates Database'!B1292,"-",'Rates Database'!E1292,"-",'Rates Database'!G1292,"-",'Rates Database'!J1292)</f>
        <v>10-2021-Eversource_WMA-Residential-Energy Efficiency Reconciliation Factor (EERF)</v>
      </c>
      <c r="D1293" s="2">
        <f t="shared" si="20"/>
        <v>1</v>
      </c>
    </row>
    <row r="1294" spans="2:4" ht="13.8" x14ac:dyDescent="0.2">
      <c r="B1294" s="18">
        <v>1291</v>
      </c>
      <c r="C1294" s="2" t="str">
        <f>_xlfn.CONCAT(MONTH('Rates Database'!C1293),"-",'Rates Database'!B1293,"-",'Rates Database'!E1293,"-",'Rates Database'!G1293,"-",'Rates Database'!J1293)</f>
        <v>9-2021-Eversource_WMA-Residential-Energy Efficiency Reconciliation Factor (EERF)</v>
      </c>
      <c r="D1294" s="2">
        <f t="shared" si="20"/>
        <v>1</v>
      </c>
    </row>
    <row r="1295" spans="2:4" ht="13.8" x14ac:dyDescent="0.2">
      <c r="B1295" s="18">
        <v>1292</v>
      </c>
      <c r="C1295" s="2" t="str">
        <f>_xlfn.CONCAT(MONTH('Rates Database'!C1294),"-",'Rates Database'!B1294,"-",'Rates Database'!E1294,"-",'Rates Database'!G1294,"-",'Rates Database'!J1294)</f>
        <v>8-2021-Eversource_WMA-Residential-Energy Efficiency Reconciliation Factor (EERF)</v>
      </c>
      <c r="D1295" s="2">
        <f t="shared" si="20"/>
        <v>1</v>
      </c>
    </row>
    <row r="1296" spans="2:4" ht="13.8" x14ac:dyDescent="0.2">
      <c r="B1296" s="18">
        <v>1293</v>
      </c>
      <c r="C1296" s="2" t="str">
        <f>_xlfn.CONCAT(MONTH('Rates Database'!C1295),"-",'Rates Database'!B1295,"-",'Rates Database'!E1295,"-",'Rates Database'!G1295,"-",'Rates Database'!J1295)</f>
        <v>7-2021-Eversource_WMA-Residential-Energy Efficiency Reconciliation Factor (EERF)</v>
      </c>
      <c r="D1296" s="2">
        <f t="shared" si="20"/>
        <v>1</v>
      </c>
    </row>
    <row r="1297" spans="2:4" ht="13.8" x14ac:dyDescent="0.2">
      <c r="B1297" s="18">
        <v>1294</v>
      </c>
      <c r="C1297" s="2" t="str">
        <f>_xlfn.CONCAT(MONTH('Rates Database'!C1296),"-",'Rates Database'!B1296,"-",'Rates Database'!E1296,"-",'Rates Database'!G1296,"-",'Rates Database'!J1296)</f>
        <v>6-2021-Eversource_WMA-Residential-Energy Efficiency Reconciliation Factor (EERF)</v>
      </c>
      <c r="D1297" s="2">
        <f t="shared" si="20"/>
        <v>1</v>
      </c>
    </row>
    <row r="1298" spans="2:4" ht="13.8" x14ac:dyDescent="0.2">
      <c r="B1298" s="18">
        <v>1295</v>
      </c>
      <c r="C1298" s="2" t="str">
        <f>_xlfn.CONCAT(MONTH('Rates Database'!C1297),"-",'Rates Database'!B1297,"-",'Rates Database'!E1297,"-",'Rates Database'!G1297,"-",'Rates Database'!J1297)</f>
        <v>5-2021-Eversource_WMA-Residential-Energy Efficiency Reconciliation Factor (EERF)</v>
      </c>
      <c r="D1298" s="2">
        <f t="shared" si="20"/>
        <v>1</v>
      </c>
    </row>
    <row r="1299" spans="2:4" ht="13.8" x14ac:dyDescent="0.2">
      <c r="B1299" s="18">
        <v>1296</v>
      </c>
      <c r="C1299" s="2" t="str">
        <f>_xlfn.CONCAT(MONTH('Rates Database'!C1298),"-",'Rates Database'!B1298,"-",'Rates Database'!E1298,"-",'Rates Database'!G1298,"-",'Rates Database'!J1298)</f>
        <v>4-2021-Eversource_WMA-Residential-Energy Efficiency Reconciliation Factor (EERF)</v>
      </c>
      <c r="D1299" s="2">
        <f t="shared" si="20"/>
        <v>1</v>
      </c>
    </row>
    <row r="1300" spans="2:4" ht="13.8" x14ac:dyDescent="0.2">
      <c r="B1300" s="18">
        <v>1297</v>
      </c>
      <c r="C1300" s="2" t="str">
        <f>_xlfn.CONCAT(MONTH('Rates Database'!C1299),"-",'Rates Database'!B1299,"-",'Rates Database'!E1299,"-",'Rates Database'!G1299,"-",'Rates Database'!J1299)</f>
        <v>3-2021-Eversource_WMA-Residential-Energy Efficiency Reconciliation Factor (EERF)</v>
      </c>
      <c r="D1300" s="2">
        <f t="shared" si="20"/>
        <v>1</v>
      </c>
    </row>
    <row r="1301" spans="2:4" ht="13.8" x14ac:dyDescent="0.2">
      <c r="B1301" s="18">
        <v>1298</v>
      </c>
      <c r="C1301" s="2" t="str">
        <f>_xlfn.CONCAT(MONTH('Rates Database'!C1300),"-",'Rates Database'!B1300,"-",'Rates Database'!E1300,"-",'Rates Database'!G1300,"-",'Rates Database'!J1300)</f>
        <v>2-2021-Eversource_WMA-Residential-Energy Efficiency Reconciliation Factor (EERF)</v>
      </c>
      <c r="D1301" s="2">
        <f t="shared" si="20"/>
        <v>1</v>
      </c>
    </row>
    <row r="1302" spans="2:4" ht="13.8" x14ac:dyDescent="0.2">
      <c r="B1302" s="18">
        <v>1299</v>
      </c>
      <c r="C1302" s="2" t="str">
        <f>_xlfn.CONCAT(MONTH('Rates Database'!C1301),"-",'Rates Database'!B1301,"-",'Rates Database'!E1301,"-",'Rates Database'!G1301,"-",'Rates Database'!J1301)</f>
        <v>1-2021-Eversource_WMA-Residential-Energy Efficiency Reconciliation Factor (EERF)</v>
      </c>
      <c r="D1302" s="2">
        <f t="shared" si="20"/>
        <v>1</v>
      </c>
    </row>
    <row r="1303" spans="2:4" ht="13.8" x14ac:dyDescent="0.2">
      <c r="B1303" s="18">
        <v>1300</v>
      </c>
      <c r="C1303" s="2" t="str">
        <f>_xlfn.CONCAT(MONTH('Rates Database'!C1302),"-",'Rates Database'!B1302,"-",'Rates Database'!E1302,"-",'Rates Database'!G1302,"-",'Rates Database'!J1302)</f>
        <v>12-2020-Eversource_WMA-Residential-Energy Efficiency Reconciliation Factor (EERF)</v>
      </c>
      <c r="D1303" s="2">
        <f t="shared" si="20"/>
        <v>1</v>
      </c>
    </row>
    <row r="1304" spans="2:4" ht="13.8" x14ac:dyDescent="0.2">
      <c r="B1304" s="18">
        <v>1301</v>
      </c>
      <c r="C1304" s="2" t="str">
        <f>_xlfn.CONCAT(MONTH('Rates Database'!C1303),"-",'Rates Database'!B1303,"-",'Rates Database'!E1303,"-",'Rates Database'!G1303,"-",'Rates Database'!J1303)</f>
        <v>11-2020-Eversource_WMA-Residential-Energy Efficiency Reconciliation Factor (EERF)</v>
      </c>
      <c r="D1304" s="2">
        <f t="shared" si="20"/>
        <v>1</v>
      </c>
    </row>
    <row r="1305" spans="2:4" ht="13.8" x14ac:dyDescent="0.2">
      <c r="B1305" s="18">
        <v>1302</v>
      </c>
      <c r="C1305" s="2" t="str">
        <f>_xlfn.CONCAT(MONTH('Rates Database'!C1304),"-",'Rates Database'!B1304,"-",'Rates Database'!E1304,"-",'Rates Database'!G1304,"-",'Rates Database'!J1304)</f>
        <v>10-2020-Eversource_WMA-Residential-Energy Efficiency Reconciliation Factor (EERF)</v>
      </c>
      <c r="D1305" s="2">
        <f t="shared" si="20"/>
        <v>1</v>
      </c>
    </row>
    <row r="1306" spans="2:4" ht="13.8" x14ac:dyDescent="0.2">
      <c r="B1306" s="18">
        <v>1303</v>
      </c>
      <c r="C1306" s="2" t="str">
        <f>_xlfn.CONCAT(MONTH('Rates Database'!C1305),"-",'Rates Database'!B1305,"-",'Rates Database'!E1305,"-",'Rates Database'!G1305,"-",'Rates Database'!J1305)</f>
        <v>9-2020-Eversource_WMA-Residential-Energy Efficiency Reconciliation Factor (EERF)</v>
      </c>
      <c r="D1306" s="2">
        <f t="shared" si="20"/>
        <v>1</v>
      </c>
    </row>
    <row r="1307" spans="2:4" ht="13.8" x14ac:dyDescent="0.2">
      <c r="B1307" s="18">
        <v>1304</v>
      </c>
      <c r="C1307" s="2" t="str">
        <f>_xlfn.CONCAT(MONTH('Rates Database'!C1306),"-",'Rates Database'!B1306,"-",'Rates Database'!E1306,"-",'Rates Database'!G1306,"-",'Rates Database'!J1306)</f>
        <v>8-2020-Eversource_WMA-Residential-Energy Efficiency Reconciliation Factor (EERF)</v>
      </c>
      <c r="D1307" s="2">
        <f t="shared" si="20"/>
        <v>1</v>
      </c>
    </row>
    <row r="1308" spans="2:4" ht="13.8" x14ac:dyDescent="0.2">
      <c r="B1308" s="18">
        <v>1305</v>
      </c>
      <c r="C1308" s="2" t="str">
        <f>_xlfn.CONCAT(MONTH('Rates Database'!C1307),"-",'Rates Database'!B1307,"-",'Rates Database'!E1307,"-",'Rates Database'!G1307,"-",'Rates Database'!J1307)</f>
        <v>7-2020-Eversource_WMA-Residential-Energy Efficiency Reconciliation Factor (EERF)</v>
      </c>
      <c r="D1308" s="2">
        <f t="shared" si="20"/>
        <v>1</v>
      </c>
    </row>
    <row r="1309" spans="2:4" ht="13.8" x14ac:dyDescent="0.2">
      <c r="B1309" s="18">
        <v>1306</v>
      </c>
      <c r="C1309" s="2" t="str">
        <f>_xlfn.CONCAT(MONTH('Rates Database'!C1308),"-",'Rates Database'!B1308,"-",'Rates Database'!E1308,"-",'Rates Database'!G1308,"-",'Rates Database'!J1308)</f>
        <v>6-2020-Eversource_WMA-Residential-Energy Efficiency Reconciliation Factor (EERF)</v>
      </c>
      <c r="D1309" s="2">
        <f t="shared" si="20"/>
        <v>1</v>
      </c>
    </row>
    <row r="1310" spans="2:4" ht="13.8" x14ac:dyDescent="0.2">
      <c r="B1310" s="18">
        <v>1307</v>
      </c>
      <c r="C1310" s="2" t="str">
        <f>_xlfn.CONCAT(MONTH('Rates Database'!C1309),"-",'Rates Database'!B1309,"-",'Rates Database'!E1309,"-",'Rates Database'!G1309,"-",'Rates Database'!J1309)</f>
        <v>5-2020-Eversource_WMA-Residential-Energy Efficiency Reconciliation Factor (EERF)</v>
      </c>
      <c r="D1310" s="2">
        <f t="shared" si="20"/>
        <v>1</v>
      </c>
    </row>
    <row r="1311" spans="2:4" ht="13.8" x14ac:dyDescent="0.2">
      <c r="B1311" s="18">
        <v>1308</v>
      </c>
      <c r="C1311" s="2" t="str">
        <f>_xlfn.CONCAT(MONTH('Rates Database'!C1310),"-",'Rates Database'!B1310,"-",'Rates Database'!E1310,"-",'Rates Database'!G1310,"-",'Rates Database'!J1310)</f>
        <v>4-2020-Eversource_WMA-Residential-Energy Efficiency Reconciliation Factor (EERF)</v>
      </c>
      <c r="D1311" s="2">
        <f t="shared" si="20"/>
        <v>1</v>
      </c>
    </row>
    <row r="1312" spans="2:4" ht="13.8" x14ac:dyDescent="0.2">
      <c r="B1312" s="18">
        <v>1309</v>
      </c>
      <c r="C1312" s="2" t="str">
        <f>_xlfn.CONCAT(MONTH('Rates Database'!C1311),"-",'Rates Database'!B1311,"-",'Rates Database'!E1311,"-",'Rates Database'!G1311,"-",'Rates Database'!J1311)</f>
        <v>3-2020-Eversource_WMA-Residential-Energy Efficiency Reconciliation Factor (EERF)</v>
      </c>
      <c r="D1312" s="2">
        <f t="shared" si="20"/>
        <v>1</v>
      </c>
    </row>
    <row r="1313" spans="2:4" ht="13.8" x14ac:dyDescent="0.2">
      <c r="B1313" s="18">
        <v>1310</v>
      </c>
      <c r="C1313" s="2" t="str">
        <f>_xlfn.CONCAT(MONTH('Rates Database'!C1312),"-",'Rates Database'!B1312,"-",'Rates Database'!E1312,"-",'Rates Database'!G1312,"-",'Rates Database'!J1312)</f>
        <v>2-2020-Eversource_WMA-Residential-Energy Efficiency Reconciliation Factor (EERF)</v>
      </c>
      <c r="D1313" s="2">
        <f t="shared" si="20"/>
        <v>1</v>
      </c>
    </row>
    <row r="1314" spans="2:4" ht="13.8" x14ac:dyDescent="0.2">
      <c r="B1314" s="18">
        <v>1311</v>
      </c>
      <c r="C1314" s="2" t="str">
        <f>_xlfn.CONCAT(MONTH('Rates Database'!C1313),"-",'Rates Database'!B1313,"-",'Rates Database'!E1313,"-",'Rates Database'!G1313,"-",'Rates Database'!J1313)</f>
        <v>1-2020-Eversource_WMA-Residential-Energy Efficiency Reconciliation Factor (EERF)</v>
      </c>
      <c r="D1314" s="2">
        <f t="shared" si="20"/>
        <v>1</v>
      </c>
    </row>
    <row r="1315" spans="2:4" ht="13.8" x14ac:dyDescent="0.2">
      <c r="B1315" s="18">
        <v>1312</v>
      </c>
      <c r="C1315" s="2" t="str">
        <f>_xlfn.CONCAT(MONTH('Rates Database'!C1314),"-",'Rates Database'!B1314,"-",'Rates Database'!E1314,"-",'Rates Database'!G1314,"-",'Rates Database'!J1314)</f>
        <v>12-2019-Eversource_WMA-Residential-Energy Efficiency Reconciliation Factor (EERF)</v>
      </c>
      <c r="D1315" s="2">
        <f t="shared" si="20"/>
        <v>1</v>
      </c>
    </row>
    <row r="1316" spans="2:4" ht="13.8" x14ac:dyDescent="0.2">
      <c r="B1316" s="18">
        <v>1313</v>
      </c>
      <c r="C1316" s="2" t="str">
        <f>_xlfn.CONCAT(MONTH('Rates Database'!C1315),"-",'Rates Database'!B1315,"-",'Rates Database'!E1315,"-",'Rates Database'!G1315,"-",'Rates Database'!J1315)</f>
        <v>11-2019-Eversource_WMA-Residential-Energy Efficiency Reconciliation Factor (EERF)</v>
      </c>
      <c r="D1316" s="2">
        <f t="shared" si="20"/>
        <v>1</v>
      </c>
    </row>
    <row r="1317" spans="2:4" ht="13.8" x14ac:dyDescent="0.2">
      <c r="B1317" s="18">
        <v>1314</v>
      </c>
      <c r="C1317" s="2" t="str">
        <f>_xlfn.CONCAT(MONTH('Rates Database'!C1316),"-",'Rates Database'!B1316,"-",'Rates Database'!E1316,"-",'Rates Database'!G1316,"-",'Rates Database'!J1316)</f>
        <v>10-2019-Eversource_WMA-Residential-Energy Efficiency Reconciliation Factor (EERF)</v>
      </c>
      <c r="D1317" s="2">
        <f t="shared" si="20"/>
        <v>1</v>
      </c>
    </row>
    <row r="1318" spans="2:4" ht="13.8" x14ac:dyDescent="0.2">
      <c r="B1318" s="18">
        <v>1315</v>
      </c>
      <c r="C1318" s="2" t="str">
        <f>_xlfn.CONCAT(MONTH('Rates Database'!C1317),"-",'Rates Database'!B1317,"-",'Rates Database'!E1317,"-",'Rates Database'!G1317,"-",'Rates Database'!J1317)</f>
        <v>9-2019-Eversource_WMA-Residential-Energy Efficiency Reconciliation Factor (EERF)</v>
      </c>
      <c r="D1318" s="2">
        <f t="shared" si="20"/>
        <v>1</v>
      </c>
    </row>
    <row r="1319" spans="2:4" ht="13.8" x14ac:dyDescent="0.2">
      <c r="B1319" s="18">
        <v>1316</v>
      </c>
      <c r="C1319" s="2" t="str">
        <f>_xlfn.CONCAT(MONTH('Rates Database'!C1318),"-",'Rates Database'!B1318,"-",'Rates Database'!E1318,"-",'Rates Database'!G1318,"-",'Rates Database'!J1318)</f>
        <v>8-2019-Eversource_WMA-Residential-Energy Efficiency Reconciliation Factor (EERF)</v>
      </c>
      <c r="D1319" s="2">
        <f t="shared" si="20"/>
        <v>1</v>
      </c>
    </row>
    <row r="1320" spans="2:4" ht="13.8" x14ac:dyDescent="0.2">
      <c r="B1320" s="18">
        <v>1317</v>
      </c>
      <c r="C1320" s="2" t="str">
        <f>_xlfn.CONCAT(MONTH('Rates Database'!C1319),"-",'Rates Database'!B1319,"-",'Rates Database'!E1319,"-",'Rates Database'!G1319,"-",'Rates Database'!J1319)</f>
        <v>7-2019-Eversource_WMA-Residential-Energy Efficiency Reconciliation Factor (EERF)</v>
      </c>
      <c r="D1320" s="2">
        <f t="shared" si="20"/>
        <v>1</v>
      </c>
    </row>
    <row r="1321" spans="2:4" ht="13.8" x14ac:dyDescent="0.2">
      <c r="B1321" s="18">
        <v>1318</v>
      </c>
      <c r="C1321" s="2" t="str">
        <f>_xlfn.CONCAT(MONTH('Rates Database'!C1320),"-",'Rates Database'!B1320,"-",'Rates Database'!E1320,"-",'Rates Database'!G1320,"-",'Rates Database'!J1320)</f>
        <v>6-2019-Eversource_WMA-Residential-Energy Efficiency Reconciliation Factor (EERF)</v>
      </c>
      <c r="D1321" s="2">
        <f t="shared" si="20"/>
        <v>1</v>
      </c>
    </row>
    <row r="1322" spans="2:4" ht="13.8" x14ac:dyDescent="0.2">
      <c r="B1322" s="18">
        <v>1319</v>
      </c>
      <c r="C1322" s="2" t="str">
        <f>_xlfn.CONCAT(MONTH('Rates Database'!C1321),"-",'Rates Database'!B1321,"-",'Rates Database'!E1321,"-",'Rates Database'!G1321,"-",'Rates Database'!J1321)</f>
        <v>5-2019-Eversource_WMA-Residential-Energy Efficiency Reconciliation Factor (EERF)</v>
      </c>
      <c r="D1322" s="2">
        <f t="shared" si="20"/>
        <v>1</v>
      </c>
    </row>
    <row r="1323" spans="2:4" ht="13.8" x14ac:dyDescent="0.2">
      <c r="B1323" s="18">
        <v>1320</v>
      </c>
      <c r="C1323" s="2" t="str">
        <f>_xlfn.CONCAT(MONTH('Rates Database'!C1322),"-",'Rates Database'!B1322,"-",'Rates Database'!E1322,"-",'Rates Database'!G1322,"-",'Rates Database'!J1322)</f>
        <v>4-2019-Eversource_WMA-Residential-Energy Efficiency Reconciliation Factor (EERF)</v>
      </c>
      <c r="D1323" s="2">
        <f t="shared" si="20"/>
        <v>1</v>
      </c>
    </row>
    <row r="1324" spans="2:4" ht="13.8" x14ac:dyDescent="0.2">
      <c r="B1324" s="18">
        <v>1321</v>
      </c>
      <c r="C1324" s="2" t="str">
        <f>_xlfn.CONCAT(MONTH('Rates Database'!C1323),"-",'Rates Database'!B1323,"-",'Rates Database'!E1323,"-",'Rates Database'!G1323,"-",'Rates Database'!J1323)</f>
        <v>3-2019-Eversource_WMA-Residential-Energy Efficiency Reconciliation Factor (EERF)</v>
      </c>
      <c r="D1324" s="2">
        <f t="shared" si="20"/>
        <v>1</v>
      </c>
    </row>
    <row r="1325" spans="2:4" ht="13.8" x14ac:dyDescent="0.2">
      <c r="B1325" s="18">
        <v>1322</v>
      </c>
      <c r="C1325" s="2" t="str">
        <f>_xlfn.CONCAT(MONTH('Rates Database'!C1324),"-",'Rates Database'!B1324,"-",'Rates Database'!E1324,"-",'Rates Database'!G1324,"-",'Rates Database'!J1324)</f>
        <v>2-2019-Eversource_WMA-Residential-Energy Efficiency Reconciliation Factor (EERF)</v>
      </c>
      <c r="D1325" s="2">
        <f t="shared" si="20"/>
        <v>1</v>
      </c>
    </row>
    <row r="1326" spans="2:4" ht="13.8" x14ac:dyDescent="0.2">
      <c r="B1326" s="18">
        <v>1323</v>
      </c>
      <c r="C1326" s="2" t="str">
        <f>_xlfn.CONCAT(MONTH('Rates Database'!C1325),"-",'Rates Database'!B1325,"-",'Rates Database'!E1325,"-",'Rates Database'!G1325,"-",'Rates Database'!J1325)</f>
        <v>1-2019-Eversource_WMA-Residential-Energy Efficiency Reconciliation Factor (EERF)</v>
      </c>
      <c r="D1326" s="2">
        <f t="shared" si="20"/>
        <v>1</v>
      </c>
    </row>
    <row r="1327" spans="2:4" ht="13.8" x14ac:dyDescent="0.2">
      <c r="B1327" s="18">
        <v>1324</v>
      </c>
      <c r="C1327" s="2" t="str">
        <f>_xlfn.CONCAT(MONTH('Rates Database'!C1326),"-",'Rates Database'!B1326,"-",'Rates Database'!E1326,"-",'Rates Database'!G1326,"-",'Rates Database'!J1326)</f>
        <v>3-2024-Eversource_WMA-Residential-Renewable Energy</v>
      </c>
      <c r="D1327" s="2">
        <f t="shared" si="20"/>
        <v>1</v>
      </c>
    </row>
    <row r="1328" spans="2:4" ht="13.8" x14ac:dyDescent="0.2">
      <c r="B1328" s="18">
        <v>1325</v>
      </c>
      <c r="C1328" s="2" t="str">
        <f>_xlfn.CONCAT(MONTH('Rates Database'!C1327),"-",'Rates Database'!B1327,"-",'Rates Database'!E1327,"-",'Rates Database'!G1327,"-",'Rates Database'!J1327)</f>
        <v>2-2024-Eversource_WMA-Residential-Renewable Energy</v>
      </c>
      <c r="D1328" s="2">
        <f t="shared" si="20"/>
        <v>1</v>
      </c>
    </row>
    <row r="1329" spans="2:4" ht="13.8" x14ac:dyDescent="0.2">
      <c r="B1329" s="18">
        <v>1326</v>
      </c>
      <c r="C1329" s="2" t="str">
        <f>_xlfn.CONCAT(MONTH('Rates Database'!C1328),"-",'Rates Database'!B1328,"-",'Rates Database'!E1328,"-",'Rates Database'!G1328,"-",'Rates Database'!J1328)</f>
        <v>1-2024-Eversource_WMA-Residential-Renewable Energy</v>
      </c>
      <c r="D1329" s="2">
        <f t="shared" si="20"/>
        <v>1</v>
      </c>
    </row>
    <row r="1330" spans="2:4" ht="13.8" x14ac:dyDescent="0.2">
      <c r="B1330" s="18">
        <v>1327</v>
      </c>
      <c r="C1330" s="2" t="str">
        <f>_xlfn.CONCAT(MONTH('Rates Database'!C1329),"-",'Rates Database'!B1329,"-",'Rates Database'!E1329,"-",'Rates Database'!G1329,"-",'Rates Database'!J1329)</f>
        <v>12-2023-Eversource_WMA-Residential-Renewable Energy</v>
      </c>
      <c r="D1330" s="2">
        <f t="shared" si="20"/>
        <v>1</v>
      </c>
    </row>
    <row r="1331" spans="2:4" ht="13.8" x14ac:dyDescent="0.2">
      <c r="B1331" s="18">
        <v>1328</v>
      </c>
      <c r="C1331" s="2" t="str">
        <f>_xlfn.CONCAT(MONTH('Rates Database'!C1330),"-",'Rates Database'!B1330,"-",'Rates Database'!E1330,"-",'Rates Database'!G1330,"-",'Rates Database'!J1330)</f>
        <v>11-2023-Eversource_WMA-Residential-Renewable Energy</v>
      </c>
      <c r="D1331" s="2">
        <f t="shared" si="20"/>
        <v>1</v>
      </c>
    </row>
    <row r="1332" spans="2:4" ht="13.8" x14ac:dyDescent="0.2">
      <c r="B1332" s="18">
        <v>1329</v>
      </c>
      <c r="C1332" s="2" t="str">
        <f>_xlfn.CONCAT(MONTH('Rates Database'!C1331),"-",'Rates Database'!B1331,"-",'Rates Database'!E1331,"-",'Rates Database'!G1331,"-",'Rates Database'!J1331)</f>
        <v>10-2023-Eversource_WMA-Residential-Renewable Energy</v>
      </c>
      <c r="D1332" s="2">
        <f t="shared" si="20"/>
        <v>1</v>
      </c>
    </row>
    <row r="1333" spans="2:4" ht="13.8" x14ac:dyDescent="0.2">
      <c r="B1333" s="18">
        <v>1330</v>
      </c>
      <c r="C1333" s="2" t="str">
        <f>_xlfn.CONCAT(MONTH('Rates Database'!C1332),"-",'Rates Database'!B1332,"-",'Rates Database'!E1332,"-",'Rates Database'!G1332,"-",'Rates Database'!J1332)</f>
        <v>9-2023-Eversource_WMA-Residential-Renewable Energy</v>
      </c>
      <c r="D1333" s="2">
        <f t="shared" si="20"/>
        <v>1</v>
      </c>
    </row>
    <row r="1334" spans="2:4" ht="13.8" x14ac:dyDescent="0.2">
      <c r="B1334" s="18">
        <v>1331</v>
      </c>
      <c r="C1334" s="2" t="str">
        <f>_xlfn.CONCAT(MONTH('Rates Database'!C1333),"-",'Rates Database'!B1333,"-",'Rates Database'!E1333,"-",'Rates Database'!G1333,"-",'Rates Database'!J1333)</f>
        <v>8-2023-Eversource_WMA-Residential-Renewable Energy</v>
      </c>
      <c r="D1334" s="2">
        <f t="shared" si="20"/>
        <v>1</v>
      </c>
    </row>
    <row r="1335" spans="2:4" ht="13.8" x14ac:dyDescent="0.2">
      <c r="B1335" s="18">
        <v>1332</v>
      </c>
      <c r="C1335" s="2" t="str">
        <f>_xlfn.CONCAT(MONTH('Rates Database'!C1334),"-",'Rates Database'!B1334,"-",'Rates Database'!E1334,"-",'Rates Database'!G1334,"-",'Rates Database'!J1334)</f>
        <v>7-2023-Eversource_WMA-Residential-Renewable Energy</v>
      </c>
      <c r="D1335" s="2">
        <f t="shared" si="20"/>
        <v>1</v>
      </c>
    </row>
    <row r="1336" spans="2:4" ht="13.8" x14ac:dyDescent="0.2">
      <c r="B1336" s="18">
        <v>1333</v>
      </c>
      <c r="C1336" s="2" t="str">
        <f>_xlfn.CONCAT(MONTH('Rates Database'!C1335),"-",'Rates Database'!B1335,"-",'Rates Database'!E1335,"-",'Rates Database'!G1335,"-",'Rates Database'!J1335)</f>
        <v>6-2023-Eversource_WMA-Residential-Renewable Energy</v>
      </c>
      <c r="D1336" s="2">
        <f t="shared" si="20"/>
        <v>1</v>
      </c>
    </row>
    <row r="1337" spans="2:4" ht="13.8" x14ac:dyDescent="0.2">
      <c r="B1337" s="18">
        <v>1334</v>
      </c>
      <c r="C1337" s="2" t="str">
        <f>_xlfn.CONCAT(MONTH('Rates Database'!C1336),"-",'Rates Database'!B1336,"-",'Rates Database'!E1336,"-",'Rates Database'!G1336,"-",'Rates Database'!J1336)</f>
        <v>5-2023-Eversource_WMA-Residential-Renewable Energy</v>
      </c>
      <c r="D1337" s="2">
        <f t="shared" si="20"/>
        <v>1</v>
      </c>
    </row>
    <row r="1338" spans="2:4" ht="13.8" x14ac:dyDescent="0.2">
      <c r="B1338" s="18">
        <v>1335</v>
      </c>
      <c r="C1338" s="2" t="str">
        <f>_xlfn.CONCAT(MONTH('Rates Database'!C1337),"-",'Rates Database'!B1337,"-",'Rates Database'!E1337,"-",'Rates Database'!G1337,"-",'Rates Database'!J1337)</f>
        <v>4-2023-Eversource_WMA-Residential-Renewable Energy</v>
      </c>
      <c r="D1338" s="2">
        <f t="shared" si="20"/>
        <v>1</v>
      </c>
    </row>
    <row r="1339" spans="2:4" ht="13.8" x14ac:dyDescent="0.2">
      <c r="B1339" s="18">
        <v>1336</v>
      </c>
      <c r="C1339" s="2" t="str">
        <f>_xlfn.CONCAT(MONTH('Rates Database'!C1338),"-",'Rates Database'!B1338,"-",'Rates Database'!E1338,"-",'Rates Database'!G1338,"-",'Rates Database'!J1338)</f>
        <v>3-2023-Eversource_WMA-Residential-Renewable Energy</v>
      </c>
      <c r="D1339" s="2">
        <f t="shared" si="20"/>
        <v>1</v>
      </c>
    </row>
    <row r="1340" spans="2:4" ht="13.8" x14ac:dyDescent="0.2">
      <c r="B1340" s="18">
        <v>1337</v>
      </c>
      <c r="C1340" s="2" t="str">
        <f>_xlfn.CONCAT(MONTH('Rates Database'!C1339),"-",'Rates Database'!B1339,"-",'Rates Database'!E1339,"-",'Rates Database'!G1339,"-",'Rates Database'!J1339)</f>
        <v>2-2023-Eversource_WMA-Residential-Renewable Energy</v>
      </c>
      <c r="D1340" s="2">
        <f t="shared" si="20"/>
        <v>1</v>
      </c>
    </row>
    <row r="1341" spans="2:4" ht="13.8" x14ac:dyDescent="0.2">
      <c r="B1341" s="18">
        <v>1338</v>
      </c>
      <c r="C1341" s="2" t="str">
        <f>_xlfn.CONCAT(MONTH('Rates Database'!C1340),"-",'Rates Database'!B1340,"-",'Rates Database'!E1340,"-",'Rates Database'!G1340,"-",'Rates Database'!J1340)</f>
        <v>1-2023-Eversource_WMA-Residential-Renewable Energy</v>
      </c>
      <c r="D1341" s="2">
        <f t="shared" si="20"/>
        <v>1</v>
      </c>
    </row>
    <row r="1342" spans="2:4" ht="13.8" x14ac:dyDescent="0.2">
      <c r="B1342" s="18">
        <v>1339</v>
      </c>
      <c r="C1342" s="2" t="str">
        <f>_xlfn.CONCAT(MONTH('Rates Database'!C1341),"-",'Rates Database'!B1341,"-",'Rates Database'!E1341,"-",'Rates Database'!G1341,"-",'Rates Database'!J1341)</f>
        <v>12-2022-Eversource_WMA-Residential-Renewable Energy</v>
      </c>
      <c r="D1342" s="2">
        <f t="shared" si="20"/>
        <v>1</v>
      </c>
    </row>
    <row r="1343" spans="2:4" ht="13.8" x14ac:dyDescent="0.2">
      <c r="B1343" s="18">
        <v>1340</v>
      </c>
      <c r="C1343" s="2" t="str">
        <f>_xlfn.CONCAT(MONTH('Rates Database'!C1342),"-",'Rates Database'!B1342,"-",'Rates Database'!E1342,"-",'Rates Database'!G1342,"-",'Rates Database'!J1342)</f>
        <v>11-2022-Eversource_WMA-Residential-Renewable Energy</v>
      </c>
      <c r="D1343" s="2">
        <f t="shared" si="20"/>
        <v>1</v>
      </c>
    </row>
    <row r="1344" spans="2:4" ht="13.8" x14ac:dyDescent="0.2">
      <c r="B1344" s="18">
        <v>1341</v>
      </c>
      <c r="C1344" s="2" t="str">
        <f>_xlfn.CONCAT(MONTH('Rates Database'!C1343),"-",'Rates Database'!B1343,"-",'Rates Database'!E1343,"-",'Rates Database'!G1343,"-",'Rates Database'!J1343)</f>
        <v>10-2022-Eversource_WMA-Residential-Renewable Energy</v>
      </c>
      <c r="D1344" s="2">
        <f t="shared" si="20"/>
        <v>1</v>
      </c>
    </row>
    <row r="1345" spans="2:4" ht="13.8" x14ac:dyDescent="0.2">
      <c r="B1345" s="18">
        <v>1342</v>
      </c>
      <c r="C1345" s="2" t="str">
        <f>_xlfn.CONCAT(MONTH('Rates Database'!C1344),"-",'Rates Database'!B1344,"-",'Rates Database'!E1344,"-",'Rates Database'!G1344,"-",'Rates Database'!J1344)</f>
        <v>9-2022-Eversource_WMA-Residential-Renewable Energy</v>
      </c>
      <c r="D1345" s="2">
        <f t="shared" si="20"/>
        <v>1</v>
      </c>
    </row>
    <row r="1346" spans="2:4" ht="13.8" x14ac:dyDescent="0.2">
      <c r="B1346" s="18">
        <v>1343</v>
      </c>
      <c r="C1346" s="2" t="str">
        <f>_xlfn.CONCAT(MONTH('Rates Database'!C1345),"-",'Rates Database'!B1345,"-",'Rates Database'!E1345,"-",'Rates Database'!G1345,"-",'Rates Database'!J1345)</f>
        <v>8-2022-Eversource_WMA-Residential-Renewable Energy</v>
      </c>
      <c r="D1346" s="2">
        <f t="shared" si="20"/>
        <v>1</v>
      </c>
    </row>
    <row r="1347" spans="2:4" ht="13.8" x14ac:dyDescent="0.2">
      <c r="B1347" s="18">
        <v>1344</v>
      </c>
      <c r="C1347" s="2" t="str">
        <f>_xlfn.CONCAT(MONTH('Rates Database'!C1346),"-",'Rates Database'!B1346,"-",'Rates Database'!E1346,"-",'Rates Database'!G1346,"-",'Rates Database'!J1346)</f>
        <v>7-2022-Eversource_WMA-Residential-Renewable Energy</v>
      </c>
      <c r="D1347" s="2">
        <f t="shared" si="20"/>
        <v>1</v>
      </c>
    </row>
    <row r="1348" spans="2:4" ht="13.8" x14ac:dyDescent="0.2">
      <c r="B1348" s="18">
        <v>1345</v>
      </c>
      <c r="C1348" s="2" t="str">
        <f>_xlfn.CONCAT(MONTH('Rates Database'!C1347),"-",'Rates Database'!B1347,"-",'Rates Database'!E1347,"-",'Rates Database'!G1347,"-",'Rates Database'!J1347)</f>
        <v>6-2022-Eversource_WMA-Residential-Renewable Energy</v>
      </c>
      <c r="D1348" s="2">
        <f t="shared" si="20"/>
        <v>1</v>
      </c>
    </row>
    <row r="1349" spans="2:4" ht="13.8" x14ac:dyDescent="0.2">
      <c r="B1349" s="18">
        <v>1346</v>
      </c>
      <c r="C1349" s="2" t="str">
        <f>_xlfn.CONCAT(MONTH('Rates Database'!C1348),"-",'Rates Database'!B1348,"-",'Rates Database'!E1348,"-",'Rates Database'!G1348,"-",'Rates Database'!J1348)</f>
        <v>5-2022-Eversource_WMA-Residential-Renewable Energy</v>
      </c>
      <c r="D1349" s="2">
        <f t="shared" ref="D1349:D1412" si="21">COUNTIF($C$4:$C$10092,C1349)</f>
        <v>1</v>
      </c>
    </row>
    <row r="1350" spans="2:4" ht="13.8" x14ac:dyDescent="0.2">
      <c r="B1350" s="18">
        <v>1347</v>
      </c>
      <c r="C1350" s="2" t="str">
        <f>_xlfn.CONCAT(MONTH('Rates Database'!C1349),"-",'Rates Database'!B1349,"-",'Rates Database'!E1349,"-",'Rates Database'!G1349,"-",'Rates Database'!J1349)</f>
        <v>4-2022-Eversource_WMA-Residential-Renewable Energy</v>
      </c>
      <c r="D1350" s="2">
        <f t="shared" si="21"/>
        <v>1</v>
      </c>
    </row>
    <row r="1351" spans="2:4" ht="13.8" x14ac:dyDescent="0.2">
      <c r="B1351" s="18">
        <v>1348</v>
      </c>
      <c r="C1351" s="2" t="str">
        <f>_xlfn.CONCAT(MONTH('Rates Database'!C1350),"-",'Rates Database'!B1350,"-",'Rates Database'!E1350,"-",'Rates Database'!G1350,"-",'Rates Database'!J1350)</f>
        <v>3-2022-Eversource_WMA-Residential-Renewable Energy</v>
      </c>
      <c r="D1351" s="2">
        <f t="shared" si="21"/>
        <v>1</v>
      </c>
    </row>
    <row r="1352" spans="2:4" ht="13.8" x14ac:dyDescent="0.2">
      <c r="B1352" s="18">
        <v>1349</v>
      </c>
      <c r="C1352" s="2" t="str">
        <f>_xlfn.CONCAT(MONTH('Rates Database'!C1351),"-",'Rates Database'!B1351,"-",'Rates Database'!E1351,"-",'Rates Database'!G1351,"-",'Rates Database'!J1351)</f>
        <v>2-2022-Eversource_WMA-Residential-Renewable Energy</v>
      </c>
      <c r="D1352" s="2">
        <f t="shared" si="21"/>
        <v>1</v>
      </c>
    </row>
    <row r="1353" spans="2:4" ht="13.8" x14ac:dyDescent="0.2">
      <c r="B1353" s="18">
        <v>1350</v>
      </c>
      <c r="C1353" s="2" t="str">
        <f>_xlfn.CONCAT(MONTH('Rates Database'!C1352),"-",'Rates Database'!B1352,"-",'Rates Database'!E1352,"-",'Rates Database'!G1352,"-",'Rates Database'!J1352)</f>
        <v>1-2022-Eversource_WMA-Residential-Renewable Energy</v>
      </c>
      <c r="D1353" s="2">
        <f t="shared" si="21"/>
        <v>1</v>
      </c>
    </row>
    <row r="1354" spans="2:4" ht="13.8" x14ac:dyDescent="0.2">
      <c r="B1354" s="18">
        <v>1351</v>
      </c>
      <c r="C1354" s="2" t="str">
        <f>_xlfn.CONCAT(MONTH('Rates Database'!C1353),"-",'Rates Database'!B1353,"-",'Rates Database'!E1353,"-",'Rates Database'!G1353,"-",'Rates Database'!J1353)</f>
        <v>12-2021-Eversource_WMA-Residential-Renewable Energy</v>
      </c>
      <c r="D1354" s="2">
        <f t="shared" si="21"/>
        <v>1</v>
      </c>
    </row>
    <row r="1355" spans="2:4" ht="13.8" x14ac:dyDescent="0.2">
      <c r="B1355" s="18">
        <v>1352</v>
      </c>
      <c r="C1355" s="2" t="str">
        <f>_xlfn.CONCAT(MONTH('Rates Database'!C1354),"-",'Rates Database'!B1354,"-",'Rates Database'!E1354,"-",'Rates Database'!G1354,"-",'Rates Database'!J1354)</f>
        <v>11-2021-Eversource_WMA-Residential-Renewable Energy</v>
      </c>
      <c r="D1355" s="2">
        <f t="shared" si="21"/>
        <v>1</v>
      </c>
    </row>
    <row r="1356" spans="2:4" ht="13.8" x14ac:dyDescent="0.2">
      <c r="B1356" s="18">
        <v>1353</v>
      </c>
      <c r="C1356" s="2" t="str">
        <f>_xlfn.CONCAT(MONTH('Rates Database'!C1355),"-",'Rates Database'!B1355,"-",'Rates Database'!E1355,"-",'Rates Database'!G1355,"-",'Rates Database'!J1355)</f>
        <v>10-2021-Eversource_WMA-Residential-Renewable Energy</v>
      </c>
      <c r="D1356" s="2">
        <f t="shared" si="21"/>
        <v>1</v>
      </c>
    </row>
    <row r="1357" spans="2:4" ht="13.8" x14ac:dyDescent="0.2">
      <c r="B1357" s="18">
        <v>1354</v>
      </c>
      <c r="C1357" s="2" t="str">
        <f>_xlfn.CONCAT(MONTH('Rates Database'!C1356),"-",'Rates Database'!B1356,"-",'Rates Database'!E1356,"-",'Rates Database'!G1356,"-",'Rates Database'!J1356)</f>
        <v>9-2021-Eversource_WMA-Residential-Renewable Energy</v>
      </c>
      <c r="D1357" s="2">
        <f t="shared" si="21"/>
        <v>1</v>
      </c>
    </row>
    <row r="1358" spans="2:4" ht="13.8" x14ac:dyDescent="0.2">
      <c r="B1358" s="18">
        <v>1355</v>
      </c>
      <c r="C1358" s="2" t="str">
        <f>_xlfn.CONCAT(MONTH('Rates Database'!C1357),"-",'Rates Database'!B1357,"-",'Rates Database'!E1357,"-",'Rates Database'!G1357,"-",'Rates Database'!J1357)</f>
        <v>8-2021-Eversource_WMA-Residential-Renewable Energy</v>
      </c>
      <c r="D1358" s="2">
        <f t="shared" si="21"/>
        <v>1</v>
      </c>
    </row>
    <row r="1359" spans="2:4" ht="13.8" x14ac:dyDescent="0.2">
      <c r="B1359" s="18">
        <v>1356</v>
      </c>
      <c r="C1359" s="2" t="str">
        <f>_xlfn.CONCAT(MONTH('Rates Database'!C1358),"-",'Rates Database'!B1358,"-",'Rates Database'!E1358,"-",'Rates Database'!G1358,"-",'Rates Database'!J1358)</f>
        <v>7-2021-Eversource_WMA-Residential-Renewable Energy</v>
      </c>
      <c r="D1359" s="2">
        <f t="shared" si="21"/>
        <v>1</v>
      </c>
    </row>
    <row r="1360" spans="2:4" ht="13.8" x14ac:dyDescent="0.2">
      <c r="B1360" s="18">
        <v>1357</v>
      </c>
      <c r="C1360" s="2" t="str">
        <f>_xlfn.CONCAT(MONTH('Rates Database'!C1359),"-",'Rates Database'!B1359,"-",'Rates Database'!E1359,"-",'Rates Database'!G1359,"-",'Rates Database'!J1359)</f>
        <v>6-2021-Eversource_WMA-Residential-Renewable Energy</v>
      </c>
      <c r="D1360" s="2">
        <f t="shared" si="21"/>
        <v>1</v>
      </c>
    </row>
    <row r="1361" spans="2:4" ht="13.8" x14ac:dyDescent="0.2">
      <c r="B1361" s="18">
        <v>1358</v>
      </c>
      <c r="C1361" s="2" t="str">
        <f>_xlfn.CONCAT(MONTH('Rates Database'!C1360),"-",'Rates Database'!B1360,"-",'Rates Database'!E1360,"-",'Rates Database'!G1360,"-",'Rates Database'!J1360)</f>
        <v>5-2021-Eversource_WMA-Residential-Renewable Energy</v>
      </c>
      <c r="D1361" s="2">
        <f t="shared" si="21"/>
        <v>1</v>
      </c>
    </row>
    <row r="1362" spans="2:4" ht="13.8" x14ac:dyDescent="0.2">
      <c r="B1362" s="18">
        <v>1359</v>
      </c>
      <c r="C1362" s="2" t="str">
        <f>_xlfn.CONCAT(MONTH('Rates Database'!C1361),"-",'Rates Database'!B1361,"-",'Rates Database'!E1361,"-",'Rates Database'!G1361,"-",'Rates Database'!J1361)</f>
        <v>4-2021-Eversource_WMA-Residential-Renewable Energy</v>
      </c>
      <c r="D1362" s="2">
        <f t="shared" si="21"/>
        <v>1</v>
      </c>
    </row>
    <row r="1363" spans="2:4" ht="13.8" x14ac:dyDescent="0.2">
      <c r="B1363" s="18">
        <v>1360</v>
      </c>
      <c r="C1363" s="2" t="str">
        <f>_xlfn.CONCAT(MONTH('Rates Database'!C1362),"-",'Rates Database'!B1362,"-",'Rates Database'!E1362,"-",'Rates Database'!G1362,"-",'Rates Database'!J1362)</f>
        <v>3-2021-Eversource_WMA-Residential-Renewable Energy</v>
      </c>
      <c r="D1363" s="2">
        <f t="shared" si="21"/>
        <v>1</v>
      </c>
    </row>
    <row r="1364" spans="2:4" ht="13.8" x14ac:dyDescent="0.2">
      <c r="B1364" s="18">
        <v>1361</v>
      </c>
      <c r="C1364" s="2" t="str">
        <f>_xlfn.CONCAT(MONTH('Rates Database'!C1363),"-",'Rates Database'!B1363,"-",'Rates Database'!E1363,"-",'Rates Database'!G1363,"-",'Rates Database'!J1363)</f>
        <v>2-2021-Eversource_WMA-Residential-Renewable Energy</v>
      </c>
      <c r="D1364" s="2">
        <f t="shared" si="21"/>
        <v>1</v>
      </c>
    </row>
    <row r="1365" spans="2:4" ht="13.8" x14ac:dyDescent="0.2">
      <c r="B1365" s="18">
        <v>1362</v>
      </c>
      <c r="C1365" s="2" t="str">
        <f>_xlfn.CONCAT(MONTH('Rates Database'!C1364),"-",'Rates Database'!B1364,"-",'Rates Database'!E1364,"-",'Rates Database'!G1364,"-",'Rates Database'!J1364)</f>
        <v>1-2021-Eversource_WMA-Residential-Renewable Energy</v>
      </c>
      <c r="D1365" s="2">
        <f t="shared" si="21"/>
        <v>1</v>
      </c>
    </row>
    <row r="1366" spans="2:4" ht="13.8" x14ac:dyDescent="0.2">
      <c r="B1366" s="18">
        <v>1363</v>
      </c>
      <c r="C1366" s="2" t="str">
        <f>_xlfn.CONCAT(MONTH('Rates Database'!C1365),"-",'Rates Database'!B1365,"-",'Rates Database'!E1365,"-",'Rates Database'!G1365,"-",'Rates Database'!J1365)</f>
        <v>12-2020-Eversource_WMA-Residential-Renewable Energy</v>
      </c>
      <c r="D1366" s="2">
        <f t="shared" si="21"/>
        <v>1</v>
      </c>
    </row>
    <row r="1367" spans="2:4" ht="13.8" x14ac:dyDescent="0.2">
      <c r="B1367" s="18">
        <v>1364</v>
      </c>
      <c r="C1367" s="2" t="str">
        <f>_xlfn.CONCAT(MONTH('Rates Database'!C1366),"-",'Rates Database'!B1366,"-",'Rates Database'!E1366,"-",'Rates Database'!G1366,"-",'Rates Database'!J1366)</f>
        <v>11-2020-Eversource_WMA-Residential-Renewable Energy</v>
      </c>
      <c r="D1367" s="2">
        <f t="shared" si="21"/>
        <v>1</v>
      </c>
    </row>
    <row r="1368" spans="2:4" ht="13.8" x14ac:dyDescent="0.2">
      <c r="B1368" s="18">
        <v>1365</v>
      </c>
      <c r="C1368" s="2" t="str">
        <f>_xlfn.CONCAT(MONTH('Rates Database'!C1367),"-",'Rates Database'!B1367,"-",'Rates Database'!E1367,"-",'Rates Database'!G1367,"-",'Rates Database'!J1367)</f>
        <v>10-2020-Eversource_WMA-Residential-Renewable Energy</v>
      </c>
      <c r="D1368" s="2">
        <f t="shared" si="21"/>
        <v>1</v>
      </c>
    </row>
    <row r="1369" spans="2:4" ht="13.8" x14ac:dyDescent="0.2">
      <c r="B1369" s="18">
        <v>1366</v>
      </c>
      <c r="C1369" s="2" t="str">
        <f>_xlfn.CONCAT(MONTH('Rates Database'!C1368),"-",'Rates Database'!B1368,"-",'Rates Database'!E1368,"-",'Rates Database'!G1368,"-",'Rates Database'!J1368)</f>
        <v>9-2020-Eversource_WMA-Residential-Renewable Energy</v>
      </c>
      <c r="D1369" s="2">
        <f t="shared" si="21"/>
        <v>1</v>
      </c>
    </row>
    <row r="1370" spans="2:4" ht="13.8" x14ac:dyDescent="0.2">
      <c r="B1370" s="18">
        <v>1367</v>
      </c>
      <c r="C1370" s="2" t="str">
        <f>_xlfn.CONCAT(MONTH('Rates Database'!C1369),"-",'Rates Database'!B1369,"-",'Rates Database'!E1369,"-",'Rates Database'!G1369,"-",'Rates Database'!J1369)</f>
        <v>8-2020-Eversource_WMA-Residential-Renewable Energy</v>
      </c>
      <c r="D1370" s="2">
        <f t="shared" si="21"/>
        <v>1</v>
      </c>
    </row>
    <row r="1371" spans="2:4" ht="13.8" x14ac:dyDescent="0.2">
      <c r="B1371" s="18">
        <v>1368</v>
      </c>
      <c r="C1371" s="2" t="str">
        <f>_xlfn.CONCAT(MONTH('Rates Database'!C1370),"-",'Rates Database'!B1370,"-",'Rates Database'!E1370,"-",'Rates Database'!G1370,"-",'Rates Database'!J1370)</f>
        <v>7-2020-Eversource_WMA-Residential-Renewable Energy</v>
      </c>
      <c r="D1371" s="2">
        <f t="shared" si="21"/>
        <v>1</v>
      </c>
    </row>
    <row r="1372" spans="2:4" ht="13.8" x14ac:dyDescent="0.2">
      <c r="B1372" s="18">
        <v>1369</v>
      </c>
      <c r="C1372" s="2" t="str">
        <f>_xlfn.CONCAT(MONTH('Rates Database'!C1371),"-",'Rates Database'!B1371,"-",'Rates Database'!E1371,"-",'Rates Database'!G1371,"-",'Rates Database'!J1371)</f>
        <v>6-2020-Eversource_WMA-Residential-Renewable Energy</v>
      </c>
      <c r="D1372" s="2">
        <f t="shared" si="21"/>
        <v>1</v>
      </c>
    </row>
    <row r="1373" spans="2:4" ht="13.8" x14ac:dyDescent="0.2">
      <c r="B1373" s="18">
        <v>1370</v>
      </c>
      <c r="C1373" s="2" t="str">
        <f>_xlfn.CONCAT(MONTH('Rates Database'!C1372),"-",'Rates Database'!B1372,"-",'Rates Database'!E1372,"-",'Rates Database'!G1372,"-",'Rates Database'!J1372)</f>
        <v>5-2020-Eversource_WMA-Residential-Renewable Energy</v>
      </c>
      <c r="D1373" s="2">
        <f t="shared" si="21"/>
        <v>1</v>
      </c>
    </row>
    <row r="1374" spans="2:4" ht="13.8" x14ac:dyDescent="0.2">
      <c r="B1374" s="18">
        <v>1371</v>
      </c>
      <c r="C1374" s="2" t="str">
        <f>_xlfn.CONCAT(MONTH('Rates Database'!C1373),"-",'Rates Database'!B1373,"-",'Rates Database'!E1373,"-",'Rates Database'!G1373,"-",'Rates Database'!J1373)</f>
        <v>4-2020-Eversource_WMA-Residential-Renewable Energy</v>
      </c>
      <c r="D1374" s="2">
        <f t="shared" si="21"/>
        <v>1</v>
      </c>
    </row>
    <row r="1375" spans="2:4" ht="13.8" x14ac:dyDescent="0.2">
      <c r="B1375" s="18">
        <v>1372</v>
      </c>
      <c r="C1375" s="2" t="str">
        <f>_xlfn.CONCAT(MONTH('Rates Database'!C1374),"-",'Rates Database'!B1374,"-",'Rates Database'!E1374,"-",'Rates Database'!G1374,"-",'Rates Database'!J1374)</f>
        <v>3-2020-Eversource_WMA-Residential-Renewable Energy</v>
      </c>
      <c r="D1375" s="2">
        <f t="shared" si="21"/>
        <v>1</v>
      </c>
    </row>
    <row r="1376" spans="2:4" ht="13.8" x14ac:dyDescent="0.2">
      <c r="B1376" s="18">
        <v>1373</v>
      </c>
      <c r="C1376" s="2" t="str">
        <f>_xlfn.CONCAT(MONTH('Rates Database'!C1375),"-",'Rates Database'!B1375,"-",'Rates Database'!E1375,"-",'Rates Database'!G1375,"-",'Rates Database'!J1375)</f>
        <v>2-2020-Eversource_WMA-Residential-Renewable Energy</v>
      </c>
      <c r="D1376" s="2">
        <f t="shared" si="21"/>
        <v>1</v>
      </c>
    </row>
    <row r="1377" spans="2:4" ht="13.8" x14ac:dyDescent="0.2">
      <c r="B1377" s="18">
        <v>1374</v>
      </c>
      <c r="C1377" s="2" t="str">
        <f>_xlfn.CONCAT(MONTH('Rates Database'!C1376),"-",'Rates Database'!B1376,"-",'Rates Database'!E1376,"-",'Rates Database'!G1376,"-",'Rates Database'!J1376)</f>
        <v>1-2020-Eversource_WMA-Residential-Renewable Energy</v>
      </c>
      <c r="D1377" s="2">
        <f t="shared" si="21"/>
        <v>1</v>
      </c>
    </row>
    <row r="1378" spans="2:4" ht="13.8" x14ac:dyDescent="0.2">
      <c r="B1378" s="18">
        <v>1375</v>
      </c>
      <c r="C1378" s="2" t="str">
        <f>_xlfn.CONCAT(MONTH('Rates Database'!C1377),"-",'Rates Database'!B1377,"-",'Rates Database'!E1377,"-",'Rates Database'!G1377,"-",'Rates Database'!J1377)</f>
        <v>12-2019-Eversource_WMA-Residential-Renewable Energy</v>
      </c>
      <c r="D1378" s="2">
        <f t="shared" si="21"/>
        <v>1</v>
      </c>
    </row>
    <row r="1379" spans="2:4" ht="13.8" x14ac:dyDescent="0.2">
      <c r="B1379" s="18">
        <v>1376</v>
      </c>
      <c r="C1379" s="2" t="str">
        <f>_xlfn.CONCAT(MONTH('Rates Database'!C1378),"-",'Rates Database'!B1378,"-",'Rates Database'!E1378,"-",'Rates Database'!G1378,"-",'Rates Database'!J1378)</f>
        <v>11-2019-Eversource_WMA-Residential-Renewable Energy</v>
      </c>
      <c r="D1379" s="2">
        <f t="shared" si="21"/>
        <v>1</v>
      </c>
    </row>
    <row r="1380" spans="2:4" ht="13.8" x14ac:dyDescent="0.2">
      <c r="B1380" s="18">
        <v>1377</v>
      </c>
      <c r="C1380" s="2" t="str">
        <f>_xlfn.CONCAT(MONTH('Rates Database'!C1379),"-",'Rates Database'!B1379,"-",'Rates Database'!E1379,"-",'Rates Database'!G1379,"-",'Rates Database'!J1379)</f>
        <v>10-2019-Eversource_WMA-Residential-Renewable Energy</v>
      </c>
      <c r="D1380" s="2">
        <f t="shared" si="21"/>
        <v>1</v>
      </c>
    </row>
    <row r="1381" spans="2:4" ht="13.8" x14ac:dyDescent="0.2">
      <c r="B1381" s="18">
        <v>1378</v>
      </c>
      <c r="C1381" s="2" t="str">
        <f>_xlfn.CONCAT(MONTH('Rates Database'!C1380),"-",'Rates Database'!B1380,"-",'Rates Database'!E1380,"-",'Rates Database'!G1380,"-",'Rates Database'!J1380)</f>
        <v>9-2019-Eversource_WMA-Residential-Renewable Energy</v>
      </c>
      <c r="D1381" s="2">
        <f t="shared" si="21"/>
        <v>1</v>
      </c>
    </row>
    <row r="1382" spans="2:4" ht="13.8" x14ac:dyDescent="0.2">
      <c r="B1382" s="18">
        <v>1379</v>
      </c>
      <c r="C1382" s="2" t="str">
        <f>_xlfn.CONCAT(MONTH('Rates Database'!C1381),"-",'Rates Database'!B1381,"-",'Rates Database'!E1381,"-",'Rates Database'!G1381,"-",'Rates Database'!J1381)</f>
        <v>8-2019-Eversource_WMA-Residential-Renewable Energy</v>
      </c>
      <c r="D1382" s="2">
        <f t="shared" si="21"/>
        <v>1</v>
      </c>
    </row>
    <row r="1383" spans="2:4" ht="13.8" x14ac:dyDescent="0.2">
      <c r="B1383" s="18">
        <v>1380</v>
      </c>
      <c r="C1383" s="2" t="str">
        <f>_xlfn.CONCAT(MONTH('Rates Database'!C1382),"-",'Rates Database'!B1382,"-",'Rates Database'!E1382,"-",'Rates Database'!G1382,"-",'Rates Database'!J1382)</f>
        <v>7-2019-Eversource_WMA-Residential-Renewable Energy</v>
      </c>
      <c r="D1383" s="2">
        <f t="shared" si="21"/>
        <v>1</v>
      </c>
    </row>
    <row r="1384" spans="2:4" ht="13.8" x14ac:dyDescent="0.2">
      <c r="B1384" s="18">
        <v>1381</v>
      </c>
      <c r="C1384" s="2" t="str">
        <f>_xlfn.CONCAT(MONTH('Rates Database'!C1383),"-",'Rates Database'!B1383,"-",'Rates Database'!E1383,"-",'Rates Database'!G1383,"-",'Rates Database'!J1383)</f>
        <v>6-2019-Eversource_WMA-Residential-Renewable Energy</v>
      </c>
      <c r="D1384" s="2">
        <f t="shared" si="21"/>
        <v>1</v>
      </c>
    </row>
    <row r="1385" spans="2:4" ht="13.8" x14ac:dyDescent="0.2">
      <c r="B1385" s="18">
        <v>1382</v>
      </c>
      <c r="C1385" s="2" t="str">
        <f>_xlfn.CONCAT(MONTH('Rates Database'!C1384),"-",'Rates Database'!B1384,"-",'Rates Database'!E1384,"-",'Rates Database'!G1384,"-",'Rates Database'!J1384)</f>
        <v>5-2019-Eversource_WMA-Residential-Renewable Energy</v>
      </c>
      <c r="D1385" s="2">
        <f t="shared" si="21"/>
        <v>1</v>
      </c>
    </row>
    <row r="1386" spans="2:4" ht="13.8" x14ac:dyDescent="0.2">
      <c r="B1386" s="18">
        <v>1383</v>
      </c>
      <c r="C1386" s="2" t="str">
        <f>_xlfn.CONCAT(MONTH('Rates Database'!C1385),"-",'Rates Database'!B1385,"-",'Rates Database'!E1385,"-",'Rates Database'!G1385,"-",'Rates Database'!J1385)</f>
        <v>4-2019-Eversource_WMA-Residential-Renewable Energy</v>
      </c>
      <c r="D1386" s="2">
        <f t="shared" si="21"/>
        <v>1</v>
      </c>
    </row>
    <row r="1387" spans="2:4" ht="13.8" x14ac:dyDescent="0.2">
      <c r="B1387" s="18">
        <v>1384</v>
      </c>
      <c r="C1387" s="2" t="str">
        <f>_xlfn.CONCAT(MONTH('Rates Database'!C1386),"-",'Rates Database'!B1386,"-",'Rates Database'!E1386,"-",'Rates Database'!G1386,"-",'Rates Database'!J1386)</f>
        <v>3-2019-Eversource_WMA-Residential-Renewable Energy</v>
      </c>
      <c r="D1387" s="2">
        <f t="shared" si="21"/>
        <v>1</v>
      </c>
    </row>
    <row r="1388" spans="2:4" ht="13.8" x14ac:dyDescent="0.2">
      <c r="B1388" s="18">
        <v>1385</v>
      </c>
      <c r="C1388" s="2" t="str">
        <f>_xlfn.CONCAT(MONTH('Rates Database'!C1387),"-",'Rates Database'!B1387,"-",'Rates Database'!E1387,"-",'Rates Database'!G1387,"-",'Rates Database'!J1387)</f>
        <v>2-2019-Eversource_WMA-Residential-Renewable Energy</v>
      </c>
      <c r="D1388" s="2">
        <f t="shared" si="21"/>
        <v>1</v>
      </c>
    </row>
    <row r="1389" spans="2:4" ht="13.8" x14ac:dyDescent="0.2">
      <c r="B1389" s="18">
        <v>1386</v>
      </c>
      <c r="C1389" s="2" t="str">
        <f>_xlfn.CONCAT(MONTH('Rates Database'!C1388),"-",'Rates Database'!B1388,"-",'Rates Database'!E1388,"-",'Rates Database'!G1388,"-",'Rates Database'!J1388)</f>
        <v>1-2019-Eversource_WMA-Residential-Renewable Energy</v>
      </c>
      <c r="D1389" s="2">
        <f t="shared" si="21"/>
        <v>1</v>
      </c>
    </row>
    <row r="1390" spans="2:4" ht="13.8" x14ac:dyDescent="0.2">
      <c r="B1390" s="18">
        <v>1387</v>
      </c>
      <c r="C1390" s="2" t="str">
        <f>_xlfn.CONCAT(MONTH('Rates Database'!C1389),"-",'Rates Database'!B1389,"-",'Rates Database'!E1389,"-",'Rates Database'!G1389,"-",'Rates Database'!J1389)</f>
        <v>12-2023-Unitil-Residential-Base Distribution</v>
      </c>
      <c r="D1390" s="2">
        <f t="shared" si="21"/>
        <v>1</v>
      </c>
    </row>
    <row r="1391" spans="2:4" ht="13.8" x14ac:dyDescent="0.2">
      <c r="B1391" s="18">
        <v>1388</v>
      </c>
      <c r="C1391" s="2" t="str">
        <f>_xlfn.CONCAT(MONTH('Rates Database'!C1390),"-",'Rates Database'!B1390,"-",'Rates Database'!E1390,"-",'Rates Database'!G1390,"-",'Rates Database'!J1390)</f>
        <v>11-2023-Unitil-Residential-Base Distribution</v>
      </c>
      <c r="D1391" s="2">
        <f t="shared" si="21"/>
        <v>1</v>
      </c>
    </row>
    <row r="1392" spans="2:4" ht="13.8" x14ac:dyDescent="0.2">
      <c r="B1392" s="18">
        <v>1389</v>
      </c>
      <c r="C1392" s="2" t="str">
        <f>_xlfn.CONCAT(MONTH('Rates Database'!C1391),"-",'Rates Database'!B1391,"-",'Rates Database'!E1391,"-",'Rates Database'!G1391,"-",'Rates Database'!J1391)</f>
        <v>10-2023-Unitil-Residential-Base Distribution</v>
      </c>
      <c r="D1392" s="2">
        <f t="shared" si="21"/>
        <v>1</v>
      </c>
    </row>
    <row r="1393" spans="2:4" ht="13.8" x14ac:dyDescent="0.2">
      <c r="B1393" s="18">
        <v>1390</v>
      </c>
      <c r="C1393" s="2" t="str">
        <f>_xlfn.CONCAT(MONTH('Rates Database'!C1392),"-",'Rates Database'!B1392,"-",'Rates Database'!E1392,"-",'Rates Database'!G1392,"-",'Rates Database'!J1392)</f>
        <v>9-2023-Unitil-Residential-Base Distribution</v>
      </c>
      <c r="D1393" s="2">
        <f t="shared" si="21"/>
        <v>1</v>
      </c>
    </row>
    <row r="1394" spans="2:4" ht="13.8" x14ac:dyDescent="0.2">
      <c r="B1394" s="18">
        <v>1391</v>
      </c>
      <c r="C1394" s="2" t="str">
        <f>_xlfn.CONCAT(MONTH('Rates Database'!C1393),"-",'Rates Database'!B1393,"-",'Rates Database'!E1393,"-",'Rates Database'!G1393,"-",'Rates Database'!J1393)</f>
        <v>8-2023-Unitil-Residential-Base Distribution</v>
      </c>
      <c r="D1394" s="2">
        <f t="shared" si="21"/>
        <v>1</v>
      </c>
    </row>
    <row r="1395" spans="2:4" ht="13.8" x14ac:dyDescent="0.2">
      <c r="B1395" s="18">
        <v>1392</v>
      </c>
      <c r="C1395" s="2" t="str">
        <f>_xlfn.CONCAT(MONTH('Rates Database'!C1394),"-",'Rates Database'!B1394,"-",'Rates Database'!E1394,"-",'Rates Database'!G1394,"-",'Rates Database'!J1394)</f>
        <v>7-2023-Unitil-Residential-Base Distribution</v>
      </c>
      <c r="D1395" s="2">
        <f t="shared" si="21"/>
        <v>1</v>
      </c>
    </row>
    <row r="1396" spans="2:4" ht="13.8" x14ac:dyDescent="0.2">
      <c r="B1396" s="18">
        <v>1393</v>
      </c>
      <c r="C1396" s="2" t="str">
        <f>_xlfn.CONCAT(MONTH('Rates Database'!C1395),"-",'Rates Database'!B1395,"-",'Rates Database'!E1395,"-",'Rates Database'!G1395,"-",'Rates Database'!J1395)</f>
        <v>6-2023-Unitil-Residential-Base Distribution</v>
      </c>
      <c r="D1396" s="2">
        <f t="shared" si="21"/>
        <v>1</v>
      </c>
    </row>
    <row r="1397" spans="2:4" ht="13.8" x14ac:dyDescent="0.2">
      <c r="B1397" s="18">
        <v>1394</v>
      </c>
      <c r="C1397" s="2" t="str">
        <f>_xlfn.CONCAT(MONTH('Rates Database'!C1396),"-",'Rates Database'!B1396,"-",'Rates Database'!E1396,"-",'Rates Database'!G1396,"-",'Rates Database'!J1396)</f>
        <v>5-2023-Unitil-Residential-Base Distribution</v>
      </c>
      <c r="D1397" s="2">
        <f t="shared" si="21"/>
        <v>1</v>
      </c>
    </row>
    <row r="1398" spans="2:4" ht="13.8" x14ac:dyDescent="0.2">
      <c r="B1398" s="18">
        <v>1395</v>
      </c>
      <c r="C1398" s="2" t="str">
        <f>_xlfn.CONCAT(MONTH('Rates Database'!C1397),"-",'Rates Database'!B1397,"-",'Rates Database'!E1397,"-",'Rates Database'!G1397,"-",'Rates Database'!J1397)</f>
        <v>4-2023-Unitil-Residential-Base Distribution</v>
      </c>
      <c r="D1398" s="2">
        <f t="shared" si="21"/>
        <v>1</v>
      </c>
    </row>
    <row r="1399" spans="2:4" ht="13.8" x14ac:dyDescent="0.2">
      <c r="B1399" s="18">
        <v>1396</v>
      </c>
      <c r="C1399" s="2" t="str">
        <f>_xlfn.CONCAT(MONTH('Rates Database'!C1398),"-",'Rates Database'!B1398,"-",'Rates Database'!E1398,"-",'Rates Database'!G1398,"-",'Rates Database'!J1398)</f>
        <v>3-2023-Unitil-Residential-Base Distribution</v>
      </c>
      <c r="D1399" s="2">
        <f t="shared" si="21"/>
        <v>1</v>
      </c>
    </row>
    <row r="1400" spans="2:4" ht="13.8" x14ac:dyDescent="0.2">
      <c r="B1400" s="18">
        <v>1397</v>
      </c>
      <c r="C1400" s="2" t="str">
        <f>_xlfn.CONCAT(MONTH('Rates Database'!C1399),"-",'Rates Database'!B1399,"-",'Rates Database'!E1399,"-",'Rates Database'!G1399,"-",'Rates Database'!J1399)</f>
        <v>2-2023-Unitil-Residential-Base Distribution</v>
      </c>
      <c r="D1400" s="2">
        <f t="shared" si="21"/>
        <v>1</v>
      </c>
    </row>
    <row r="1401" spans="2:4" ht="13.8" x14ac:dyDescent="0.2">
      <c r="B1401" s="18">
        <v>1398</v>
      </c>
      <c r="C1401" s="2" t="str">
        <f>_xlfn.CONCAT(MONTH('Rates Database'!C1400),"-",'Rates Database'!B1400,"-",'Rates Database'!E1400,"-",'Rates Database'!G1400,"-",'Rates Database'!J1400)</f>
        <v>1-2023-Unitil-Residential-Base Distribution</v>
      </c>
      <c r="D1401" s="2">
        <f t="shared" si="21"/>
        <v>1</v>
      </c>
    </row>
    <row r="1402" spans="2:4" ht="13.8" x14ac:dyDescent="0.2">
      <c r="B1402" s="18">
        <v>1399</v>
      </c>
      <c r="C1402" s="2" t="str">
        <f>_xlfn.CONCAT(MONTH('Rates Database'!C1401),"-",'Rates Database'!B1401,"-",'Rates Database'!E1401,"-",'Rates Database'!G1401,"-",'Rates Database'!J1401)</f>
        <v>12-2022-Unitil-Residential-Base Distribution</v>
      </c>
      <c r="D1402" s="2">
        <f t="shared" si="21"/>
        <v>1</v>
      </c>
    </row>
    <row r="1403" spans="2:4" ht="13.8" x14ac:dyDescent="0.2">
      <c r="B1403" s="18">
        <v>1400</v>
      </c>
      <c r="C1403" s="2" t="str">
        <f>_xlfn.CONCAT(MONTH('Rates Database'!C1402),"-",'Rates Database'!B1402,"-",'Rates Database'!E1402,"-",'Rates Database'!G1402,"-",'Rates Database'!J1402)</f>
        <v>11-2022-Unitil-Residential-Base Distribution</v>
      </c>
      <c r="D1403" s="2">
        <f t="shared" si="21"/>
        <v>1</v>
      </c>
    </row>
    <row r="1404" spans="2:4" ht="13.8" x14ac:dyDescent="0.2">
      <c r="B1404" s="18">
        <v>1401</v>
      </c>
      <c r="C1404" s="2" t="str">
        <f>_xlfn.CONCAT(MONTH('Rates Database'!C1403),"-",'Rates Database'!B1403,"-",'Rates Database'!E1403,"-",'Rates Database'!G1403,"-",'Rates Database'!J1403)</f>
        <v>10-2022-Unitil-Residential-Base Distribution</v>
      </c>
      <c r="D1404" s="2">
        <f t="shared" si="21"/>
        <v>1</v>
      </c>
    </row>
    <row r="1405" spans="2:4" ht="13.8" x14ac:dyDescent="0.2">
      <c r="B1405" s="18">
        <v>1402</v>
      </c>
      <c r="C1405" s="2" t="str">
        <f>_xlfn.CONCAT(MONTH('Rates Database'!C1404),"-",'Rates Database'!B1404,"-",'Rates Database'!E1404,"-",'Rates Database'!G1404,"-",'Rates Database'!J1404)</f>
        <v>9-2022-Unitil-Residential-Base Distribution</v>
      </c>
      <c r="D1405" s="2">
        <f t="shared" si="21"/>
        <v>1</v>
      </c>
    </row>
    <row r="1406" spans="2:4" ht="13.8" x14ac:dyDescent="0.2">
      <c r="B1406" s="18">
        <v>1403</v>
      </c>
      <c r="C1406" s="2" t="str">
        <f>_xlfn.CONCAT(MONTH('Rates Database'!C1405),"-",'Rates Database'!B1405,"-",'Rates Database'!E1405,"-",'Rates Database'!G1405,"-",'Rates Database'!J1405)</f>
        <v>8-2022-Unitil-Residential-Base Distribution</v>
      </c>
      <c r="D1406" s="2">
        <f t="shared" si="21"/>
        <v>1</v>
      </c>
    </row>
    <row r="1407" spans="2:4" ht="13.8" x14ac:dyDescent="0.2">
      <c r="B1407" s="18">
        <v>1404</v>
      </c>
      <c r="C1407" s="2" t="str">
        <f>_xlfn.CONCAT(MONTH('Rates Database'!C1406),"-",'Rates Database'!B1406,"-",'Rates Database'!E1406,"-",'Rates Database'!G1406,"-",'Rates Database'!J1406)</f>
        <v>7-2022-Unitil-Residential-Base Distribution</v>
      </c>
      <c r="D1407" s="2">
        <f t="shared" si="21"/>
        <v>1</v>
      </c>
    </row>
    <row r="1408" spans="2:4" ht="13.8" x14ac:dyDescent="0.2">
      <c r="B1408" s="18">
        <v>1405</v>
      </c>
      <c r="C1408" s="2" t="str">
        <f>_xlfn.CONCAT(MONTH('Rates Database'!C1407),"-",'Rates Database'!B1407,"-",'Rates Database'!E1407,"-",'Rates Database'!G1407,"-",'Rates Database'!J1407)</f>
        <v>6-2022-Unitil-Residential-Base Distribution</v>
      </c>
      <c r="D1408" s="2">
        <f t="shared" si="21"/>
        <v>1</v>
      </c>
    </row>
    <row r="1409" spans="2:4" ht="13.8" x14ac:dyDescent="0.2">
      <c r="B1409" s="18">
        <v>1406</v>
      </c>
      <c r="C1409" s="2" t="str">
        <f>_xlfn.CONCAT(MONTH('Rates Database'!C1408),"-",'Rates Database'!B1408,"-",'Rates Database'!E1408,"-",'Rates Database'!G1408,"-",'Rates Database'!J1408)</f>
        <v>5-2022-Unitil-Residential-Base Distribution</v>
      </c>
      <c r="D1409" s="2">
        <f t="shared" si="21"/>
        <v>1</v>
      </c>
    </row>
    <row r="1410" spans="2:4" ht="13.8" x14ac:dyDescent="0.2">
      <c r="B1410" s="18">
        <v>1407</v>
      </c>
      <c r="C1410" s="2" t="str">
        <f>_xlfn.CONCAT(MONTH('Rates Database'!C1409),"-",'Rates Database'!B1409,"-",'Rates Database'!E1409,"-",'Rates Database'!G1409,"-",'Rates Database'!J1409)</f>
        <v>4-2022-Unitil-Residential-Base Distribution</v>
      </c>
      <c r="D1410" s="2">
        <f t="shared" si="21"/>
        <v>1</v>
      </c>
    </row>
    <row r="1411" spans="2:4" ht="13.8" x14ac:dyDescent="0.2">
      <c r="B1411" s="18">
        <v>1408</v>
      </c>
      <c r="C1411" s="2" t="str">
        <f>_xlfn.CONCAT(MONTH('Rates Database'!C1410),"-",'Rates Database'!B1410,"-",'Rates Database'!E1410,"-",'Rates Database'!G1410,"-",'Rates Database'!J1410)</f>
        <v>3-2022-Unitil-Residential-Base Distribution</v>
      </c>
      <c r="D1411" s="2">
        <f t="shared" si="21"/>
        <v>1</v>
      </c>
    </row>
    <row r="1412" spans="2:4" ht="13.8" x14ac:dyDescent="0.2">
      <c r="B1412" s="18">
        <v>1409</v>
      </c>
      <c r="C1412" s="2" t="str">
        <f>_xlfn.CONCAT(MONTH('Rates Database'!C1411),"-",'Rates Database'!B1411,"-",'Rates Database'!E1411,"-",'Rates Database'!G1411,"-",'Rates Database'!J1411)</f>
        <v>2-2022-Unitil-Residential-Base Distribution</v>
      </c>
      <c r="D1412" s="2">
        <f t="shared" si="21"/>
        <v>1</v>
      </c>
    </row>
    <row r="1413" spans="2:4" ht="13.8" x14ac:dyDescent="0.2">
      <c r="B1413" s="18">
        <v>1410</v>
      </c>
      <c r="C1413" s="2" t="str">
        <f>_xlfn.CONCAT(MONTH('Rates Database'!C1412),"-",'Rates Database'!B1412,"-",'Rates Database'!E1412,"-",'Rates Database'!G1412,"-",'Rates Database'!J1412)</f>
        <v>1-2022-Unitil-Residential-Base Distribution</v>
      </c>
      <c r="D1413" s="2">
        <f t="shared" ref="D1413:D1476" si="22">COUNTIF($C$4:$C$10092,C1413)</f>
        <v>1</v>
      </c>
    </row>
    <row r="1414" spans="2:4" ht="13.8" x14ac:dyDescent="0.2">
      <c r="B1414" s="18">
        <v>1411</v>
      </c>
      <c r="C1414" s="2" t="str">
        <f>_xlfn.CONCAT(MONTH('Rates Database'!C1413),"-",'Rates Database'!B1413,"-",'Rates Database'!E1413,"-",'Rates Database'!G1413,"-",'Rates Database'!J1413)</f>
        <v>12-2021-Unitil-Residential-Base Distribution</v>
      </c>
      <c r="D1414" s="2">
        <f t="shared" si="22"/>
        <v>1</v>
      </c>
    </row>
    <row r="1415" spans="2:4" ht="13.8" x14ac:dyDescent="0.2">
      <c r="B1415" s="18">
        <v>1412</v>
      </c>
      <c r="C1415" s="2" t="str">
        <f>_xlfn.CONCAT(MONTH('Rates Database'!C1414),"-",'Rates Database'!B1414,"-",'Rates Database'!E1414,"-",'Rates Database'!G1414,"-",'Rates Database'!J1414)</f>
        <v>11-2021-Unitil-Residential-Base Distribution</v>
      </c>
      <c r="D1415" s="2">
        <f t="shared" si="22"/>
        <v>1</v>
      </c>
    </row>
    <row r="1416" spans="2:4" ht="13.8" x14ac:dyDescent="0.2">
      <c r="B1416" s="18">
        <v>1413</v>
      </c>
      <c r="C1416" s="2" t="str">
        <f>_xlfn.CONCAT(MONTH('Rates Database'!C1415),"-",'Rates Database'!B1415,"-",'Rates Database'!E1415,"-",'Rates Database'!G1415,"-",'Rates Database'!J1415)</f>
        <v>10-2021-Unitil-Residential-Base Distribution</v>
      </c>
      <c r="D1416" s="2">
        <f t="shared" si="22"/>
        <v>1</v>
      </c>
    </row>
    <row r="1417" spans="2:4" ht="13.8" x14ac:dyDescent="0.2">
      <c r="B1417" s="18">
        <v>1414</v>
      </c>
      <c r="C1417" s="2" t="str">
        <f>_xlfn.CONCAT(MONTH('Rates Database'!C1416),"-",'Rates Database'!B1416,"-",'Rates Database'!E1416,"-",'Rates Database'!G1416,"-",'Rates Database'!J1416)</f>
        <v>9-2021-Unitil-Residential-Base Distribution</v>
      </c>
      <c r="D1417" s="2">
        <f t="shared" si="22"/>
        <v>1</v>
      </c>
    </row>
    <row r="1418" spans="2:4" ht="13.8" x14ac:dyDescent="0.2">
      <c r="B1418" s="18">
        <v>1415</v>
      </c>
      <c r="C1418" s="2" t="str">
        <f>_xlfn.CONCAT(MONTH('Rates Database'!C1417),"-",'Rates Database'!B1417,"-",'Rates Database'!E1417,"-",'Rates Database'!G1417,"-",'Rates Database'!J1417)</f>
        <v>8-2021-Unitil-Residential-Base Distribution</v>
      </c>
      <c r="D1418" s="2">
        <f t="shared" si="22"/>
        <v>1</v>
      </c>
    </row>
    <row r="1419" spans="2:4" ht="13.8" x14ac:dyDescent="0.2">
      <c r="B1419" s="18">
        <v>1416</v>
      </c>
      <c r="C1419" s="2" t="str">
        <f>_xlfn.CONCAT(MONTH('Rates Database'!C1418),"-",'Rates Database'!B1418,"-",'Rates Database'!E1418,"-",'Rates Database'!G1418,"-",'Rates Database'!J1418)</f>
        <v>7-2021-Unitil-Residential-Base Distribution</v>
      </c>
      <c r="D1419" s="2">
        <f t="shared" si="22"/>
        <v>1</v>
      </c>
    </row>
    <row r="1420" spans="2:4" ht="13.8" x14ac:dyDescent="0.2">
      <c r="B1420" s="18">
        <v>1417</v>
      </c>
      <c r="C1420" s="2" t="str">
        <f>_xlfn.CONCAT(MONTH('Rates Database'!C1419),"-",'Rates Database'!B1419,"-",'Rates Database'!E1419,"-",'Rates Database'!G1419,"-",'Rates Database'!J1419)</f>
        <v>6-2021-Unitil-Residential-Base Distribution</v>
      </c>
      <c r="D1420" s="2">
        <f t="shared" si="22"/>
        <v>1</v>
      </c>
    </row>
    <row r="1421" spans="2:4" ht="13.8" x14ac:dyDescent="0.2">
      <c r="B1421" s="18">
        <v>1418</v>
      </c>
      <c r="C1421" s="2" t="str">
        <f>_xlfn.CONCAT(MONTH('Rates Database'!C1420),"-",'Rates Database'!B1420,"-",'Rates Database'!E1420,"-",'Rates Database'!G1420,"-",'Rates Database'!J1420)</f>
        <v>5-2021-Unitil-Residential-Base Distribution</v>
      </c>
      <c r="D1421" s="2">
        <f t="shared" si="22"/>
        <v>1</v>
      </c>
    </row>
    <row r="1422" spans="2:4" ht="13.8" x14ac:dyDescent="0.2">
      <c r="B1422" s="18">
        <v>1419</v>
      </c>
      <c r="C1422" s="2" t="str">
        <f>_xlfn.CONCAT(MONTH('Rates Database'!C1421),"-",'Rates Database'!B1421,"-",'Rates Database'!E1421,"-",'Rates Database'!G1421,"-",'Rates Database'!J1421)</f>
        <v>4-2021-Unitil-Residential-Base Distribution</v>
      </c>
      <c r="D1422" s="2">
        <f t="shared" si="22"/>
        <v>1</v>
      </c>
    </row>
    <row r="1423" spans="2:4" ht="13.8" x14ac:dyDescent="0.2">
      <c r="B1423" s="18">
        <v>1420</v>
      </c>
      <c r="C1423" s="2" t="str">
        <f>_xlfn.CONCAT(MONTH('Rates Database'!C1422),"-",'Rates Database'!B1422,"-",'Rates Database'!E1422,"-",'Rates Database'!G1422,"-",'Rates Database'!J1422)</f>
        <v>3-2021-Unitil-Residential-Base Distribution</v>
      </c>
      <c r="D1423" s="2">
        <f t="shared" si="22"/>
        <v>1</v>
      </c>
    </row>
    <row r="1424" spans="2:4" ht="13.8" x14ac:dyDescent="0.2">
      <c r="B1424" s="18">
        <v>1421</v>
      </c>
      <c r="C1424" s="2" t="str">
        <f>_xlfn.CONCAT(MONTH('Rates Database'!C1423),"-",'Rates Database'!B1423,"-",'Rates Database'!E1423,"-",'Rates Database'!G1423,"-",'Rates Database'!J1423)</f>
        <v>2-2021-Unitil-Residential-Base Distribution</v>
      </c>
      <c r="D1424" s="2">
        <f t="shared" si="22"/>
        <v>1</v>
      </c>
    </row>
    <row r="1425" spans="2:4" ht="13.8" x14ac:dyDescent="0.2">
      <c r="B1425" s="18">
        <v>1422</v>
      </c>
      <c r="C1425" s="2" t="str">
        <f>_xlfn.CONCAT(MONTH('Rates Database'!C1424),"-",'Rates Database'!B1424,"-",'Rates Database'!E1424,"-",'Rates Database'!G1424,"-",'Rates Database'!J1424)</f>
        <v>1-2021-Unitil-Residential-Base Distribution</v>
      </c>
      <c r="D1425" s="2">
        <f t="shared" si="22"/>
        <v>1</v>
      </c>
    </row>
    <row r="1426" spans="2:4" ht="13.8" x14ac:dyDescent="0.2">
      <c r="B1426" s="18">
        <v>1423</v>
      </c>
      <c r="C1426" s="2" t="str">
        <f>_xlfn.CONCAT(MONTH('Rates Database'!C1425),"-",'Rates Database'!B1425,"-",'Rates Database'!E1425,"-",'Rates Database'!G1425,"-",'Rates Database'!J1425)</f>
        <v>12-2020-Unitil-Residential-Base Distribution</v>
      </c>
      <c r="D1426" s="2">
        <f t="shared" si="22"/>
        <v>1</v>
      </c>
    </row>
    <row r="1427" spans="2:4" ht="13.8" x14ac:dyDescent="0.2">
      <c r="B1427" s="18">
        <v>1424</v>
      </c>
      <c r="C1427" s="2" t="str">
        <f>_xlfn.CONCAT(MONTH('Rates Database'!C1426),"-",'Rates Database'!B1426,"-",'Rates Database'!E1426,"-",'Rates Database'!G1426,"-",'Rates Database'!J1426)</f>
        <v>11-2020-Unitil-Residential-Base Distribution</v>
      </c>
      <c r="D1427" s="2">
        <f t="shared" si="22"/>
        <v>1</v>
      </c>
    </row>
    <row r="1428" spans="2:4" ht="13.8" x14ac:dyDescent="0.2">
      <c r="B1428" s="18">
        <v>1425</v>
      </c>
      <c r="C1428" s="2" t="str">
        <f>_xlfn.CONCAT(MONTH('Rates Database'!C1427),"-",'Rates Database'!B1427,"-",'Rates Database'!E1427,"-",'Rates Database'!G1427,"-",'Rates Database'!J1427)</f>
        <v>10-2020-Unitil-Residential-Base Distribution</v>
      </c>
      <c r="D1428" s="2">
        <f t="shared" si="22"/>
        <v>1</v>
      </c>
    </row>
    <row r="1429" spans="2:4" ht="13.8" x14ac:dyDescent="0.2">
      <c r="B1429" s="18">
        <v>1426</v>
      </c>
      <c r="C1429" s="2" t="str">
        <f>_xlfn.CONCAT(MONTH('Rates Database'!C1428),"-",'Rates Database'!B1428,"-",'Rates Database'!E1428,"-",'Rates Database'!G1428,"-",'Rates Database'!J1428)</f>
        <v>9-2020-Unitil-Residential-Base Distribution</v>
      </c>
      <c r="D1429" s="2">
        <f t="shared" si="22"/>
        <v>1</v>
      </c>
    </row>
    <row r="1430" spans="2:4" ht="13.8" x14ac:dyDescent="0.2">
      <c r="B1430" s="18">
        <v>1427</v>
      </c>
      <c r="C1430" s="2" t="str">
        <f>_xlfn.CONCAT(MONTH('Rates Database'!C1429),"-",'Rates Database'!B1429,"-",'Rates Database'!E1429,"-",'Rates Database'!G1429,"-",'Rates Database'!J1429)</f>
        <v>8-2020-Unitil-Residential-Base Distribution</v>
      </c>
      <c r="D1430" s="2">
        <f t="shared" si="22"/>
        <v>1</v>
      </c>
    </row>
    <row r="1431" spans="2:4" ht="13.8" x14ac:dyDescent="0.2">
      <c r="B1431" s="18">
        <v>1428</v>
      </c>
      <c r="C1431" s="2" t="str">
        <f>_xlfn.CONCAT(MONTH('Rates Database'!C1430),"-",'Rates Database'!B1430,"-",'Rates Database'!E1430,"-",'Rates Database'!G1430,"-",'Rates Database'!J1430)</f>
        <v>7-2020-Unitil-Residential-Base Distribution</v>
      </c>
      <c r="D1431" s="2">
        <f t="shared" si="22"/>
        <v>1</v>
      </c>
    </row>
    <row r="1432" spans="2:4" ht="13.8" x14ac:dyDescent="0.2">
      <c r="B1432" s="18">
        <v>1429</v>
      </c>
      <c r="C1432" s="2" t="str">
        <f>_xlfn.CONCAT(MONTH('Rates Database'!C1431),"-",'Rates Database'!B1431,"-",'Rates Database'!E1431,"-",'Rates Database'!G1431,"-",'Rates Database'!J1431)</f>
        <v>6-2020-Unitil-Residential-Base Distribution</v>
      </c>
      <c r="D1432" s="2">
        <f t="shared" si="22"/>
        <v>1</v>
      </c>
    </row>
    <row r="1433" spans="2:4" ht="13.8" x14ac:dyDescent="0.2">
      <c r="B1433" s="18">
        <v>1430</v>
      </c>
      <c r="C1433" s="2" t="str">
        <f>_xlfn.CONCAT(MONTH('Rates Database'!C1432),"-",'Rates Database'!B1432,"-",'Rates Database'!E1432,"-",'Rates Database'!G1432,"-",'Rates Database'!J1432)</f>
        <v>5-2020-Unitil-Residential-Base Distribution</v>
      </c>
      <c r="D1433" s="2">
        <f t="shared" si="22"/>
        <v>1</v>
      </c>
    </row>
    <row r="1434" spans="2:4" ht="13.8" x14ac:dyDescent="0.2">
      <c r="B1434" s="18">
        <v>1431</v>
      </c>
      <c r="C1434" s="2" t="str">
        <f>_xlfn.CONCAT(MONTH('Rates Database'!C1433),"-",'Rates Database'!B1433,"-",'Rates Database'!E1433,"-",'Rates Database'!G1433,"-",'Rates Database'!J1433)</f>
        <v>4-2020-Unitil-Residential-Base Distribution</v>
      </c>
      <c r="D1434" s="2">
        <f t="shared" si="22"/>
        <v>1</v>
      </c>
    </row>
    <row r="1435" spans="2:4" ht="13.8" x14ac:dyDescent="0.2">
      <c r="B1435" s="18">
        <v>1432</v>
      </c>
      <c r="C1435" s="2" t="str">
        <f>_xlfn.CONCAT(MONTH('Rates Database'!C1434),"-",'Rates Database'!B1434,"-",'Rates Database'!E1434,"-",'Rates Database'!G1434,"-",'Rates Database'!J1434)</f>
        <v>3-2020-Unitil-Residential-Base Distribution</v>
      </c>
      <c r="D1435" s="2">
        <f t="shared" si="22"/>
        <v>1</v>
      </c>
    </row>
    <row r="1436" spans="2:4" ht="13.8" x14ac:dyDescent="0.2">
      <c r="B1436" s="18">
        <v>1433</v>
      </c>
      <c r="C1436" s="2" t="str">
        <f>_xlfn.CONCAT(MONTH('Rates Database'!C1435),"-",'Rates Database'!B1435,"-",'Rates Database'!E1435,"-",'Rates Database'!G1435,"-",'Rates Database'!J1435)</f>
        <v>2-2020-Unitil-Residential-Base Distribution</v>
      </c>
      <c r="D1436" s="2">
        <f t="shared" si="22"/>
        <v>1</v>
      </c>
    </row>
    <row r="1437" spans="2:4" ht="13.8" x14ac:dyDescent="0.2">
      <c r="B1437" s="18">
        <v>1434</v>
      </c>
      <c r="C1437" s="2" t="str">
        <f>_xlfn.CONCAT(MONTH('Rates Database'!C1436),"-",'Rates Database'!B1436,"-",'Rates Database'!E1436,"-",'Rates Database'!G1436,"-",'Rates Database'!J1436)</f>
        <v>1-2020-Unitil-Residential-Base Distribution</v>
      </c>
      <c r="D1437" s="2">
        <f t="shared" si="22"/>
        <v>1</v>
      </c>
    </row>
    <row r="1438" spans="2:4" ht="13.8" x14ac:dyDescent="0.2">
      <c r="B1438" s="18">
        <v>1435</v>
      </c>
      <c r="C1438" s="2" t="str">
        <f>_xlfn.CONCAT(MONTH('Rates Database'!C1437),"-",'Rates Database'!B1437,"-",'Rates Database'!E1437,"-",'Rates Database'!G1437,"-",'Rates Database'!J1437)</f>
        <v>12-2019-Unitil-Residential-Base Distribution</v>
      </c>
      <c r="D1438" s="2">
        <f t="shared" si="22"/>
        <v>1</v>
      </c>
    </row>
    <row r="1439" spans="2:4" ht="13.8" x14ac:dyDescent="0.2">
      <c r="B1439" s="18">
        <v>1436</v>
      </c>
      <c r="C1439" s="2" t="str">
        <f>_xlfn.CONCAT(MONTH('Rates Database'!C1438),"-",'Rates Database'!B1438,"-",'Rates Database'!E1438,"-",'Rates Database'!G1438,"-",'Rates Database'!J1438)</f>
        <v>11-2019-Unitil-Residential-Base Distribution</v>
      </c>
      <c r="D1439" s="2">
        <f t="shared" si="22"/>
        <v>1</v>
      </c>
    </row>
    <row r="1440" spans="2:4" ht="13.8" x14ac:dyDescent="0.2">
      <c r="B1440" s="18">
        <v>1437</v>
      </c>
      <c r="C1440" s="2" t="str">
        <f>_xlfn.CONCAT(MONTH('Rates Database'!C1439),"-",'Rates Database'!B1439,"-",'Rates Database'!E1439,"-",'Rates Database'!G1439,"-",'Rates Database'!J1439)</f>
        <v>10-2019-Unitil-Residential-Base Distribution</v>
      </c>
      <c r="D1440" s="2">
        <f t="shared" si="22"/>
        <v>1</v>
      </c>
    </row>
    <row r="1441" spans="2:4" ht="13.8" x14ac:dyDescent="0.2">
      <c r="B1441" s="18">
        <v>1438</v>
      </c>
      <c r="C1441" s="2" t="str">
        <f>_xlfn.CONCAT(MONTH('Rates Database'!C1440),"-",'Rates Database'!B1440,"-",'Rates Database'!E1440,"-",'Rates Database'!G1440,"-",'Rates Database'!J1440)</f>
        <v>9-2019-Unitil-Residential-Base Distribution</v>
      </c>
      <c r="D1441" s="2">
        <f t="shared" si="22"/>
        <v>1</v>
      </c>
    </row>
    <row r="1442" spans="2:4" ht="13.8" x14ac:dyDescent="0.2">
      <c r="B1442" s="18">
        <v>1439</v>
      </c>
      <c r="C1442" s="2" t="str">
        <f>_xlfn.CONCAT(MONTH('Rates Database'!C1441),"-",'Rates Database'!B1441,"-",'Rates Database'!E1441,"-",'Rates Database'!G1441,"-",'Rates Database'!J1441)</f>
        <v>8-2019-Unitil-Residential-Base Distribution</v>
      </c>
      <c r="D1442" s="2">
        <f t="shared" si="22"/>
        <v>1</v>
      </c>
    </row>
    <row r="1443" spans="2:4" ht="13.8" x14ac:dyDescent="0.2">
      <c r="B1443" s="18">
        <v>1440</v>
      </c>
      <c r="C1443" s="2" t="str">
        <f>_xlfn.CONCAT(MONTH('Rates Database'!C1442),"-",'Rates Database'!B1442,"-",'Rates Database'!E1442,"-",'Rates Database'!G1442,"-",'Rates Database'!J1442)</f>
        <v>7-2019-Unitil-Residential-Base Distribution</v>
      </c>
      <c r="D1443" s="2">
        <f t="shared" si="22"/>
        <v>1</v>
      </c>
    </row>
    <row r="1444" spans="2:4" ht="13.8" x14ac:dyDescent="0.2">
      <c r="B1444" s="18">
        <v>1441</v>
      </c>
      <c r="C1444" s="2" t="str">
        <f>_xlfn.CONCAT(MONTH('Rates Database'!C1443),"-",'Rates Database'!B1443,"-",'Rates Database'!E1443,"-",'Rates Database'!G1443,"-",'Rates Database'!J1443)</f>
        <v>6-2019-Unitil-Residential-Base Distribution</v>
      </c>
      <c r="D1444" s="2">
        <f t="shared" si="22"/>
        <v>1</v>
      </c>
    </row>
    <row r="1445" spans="2:4" ht="13.8" x14ac:dyDescent="0.2">
      <c r="B1445" s="18">
        <v>1442</v>
      </c>
      <c r="C1445" s="2" t="str">
        <f>_xlfn.CONCAT(MONTH('Rates Database'!C1444),"-",'Rates Database'!B1444,"-",'Rates Database'!E1444,"-",'Rates Database'!G1444,"-",'Rates Database'!J1444)</f>
        <v>5-2019-Unitil-Residential-Base Distribution</v>
      </c>
      <c r="D1445" s="2">
        <f t="shared" si="22"/>
        <v>1</v>
      </c>
    </row>
    <row r="1446" spans="2:4" ht="13.8" x14ac:dyDescent="0.2">
      <c r="B1446" s="18">
        <v>1443</v>
      </c>
      <c r="C1446" s="2" t="str">
        <f>_xlfn.CONCAT(MONTH('Rates Database'!C1445),"-",'Rates Database'!B1445,"-",'Rates Database'!E1445,"-",'Rates Database'!G1445,"-",'Rates Database'!J1445)</f>
        <v>4-2019-Unitil-Residential-Base Distribution</v>
      </c>
      <c r="D1446" s="2">
        <f t="shared" si="22"/>
        <v>1</v>
      </c>
    </row>
    <row r="1447" spans="2:4" ht="13.8" x14ac:dyDescent="0.2">
      <c r="B1447" s="18">
        <v>1444</v>
      </c>
      <c r="C1447" s="2" t="str">
        <f>_xlfn.CONCAT(MONTH('Rates Database'!C1446),"-",'Rates Database'!B1446,"-",'Rates Database'!E1446,"-",'Rates Database'!G1446,"-",'Rates Database'!J1446)</f>
        <v>3-2019-Unitil-Residential-Base Distribution</v>
      </c>
      <c r="D1447" s="2">
        <f t="shared" si="22"/>
        <v>1</v>
      </c>
    </row>
    <row r="1448" spans="2:4" ht="13.8" x14ac:dyDescent="0.2">
      <c r="B1448" s="18">
        <v>1445</v>
      </c>
      <c r="C1448" s="2" t="str">
        <f>_xlfn.CONCAT(MONTH('Rates Database'!C1447),"-",'Rates Database'!B1447,"-",'Rates Database'!E1447,"-",'Rates Database'!G1447,"-",'Rates Database'!J1447)</f>
        <v>2-2019-Unitil-Residential-Base Distribution</v>
      </c>
      <c r="D1448" s="2">
        <f t="shared" si="22"/>
        <v>1</v>
      </c>
    </row>
    <row r="1449" spans="2:4" ht="13.8" x14ac:dyDescent="0.2">
      <c r="B1449" s="18">
        <v>1446</v>
      </c>
      <c r="C1449" s="2" t="str">
        <f>_xlfn.CONCAT(MONTH('Rates Database'!C1448),"-",'Rates Database'!B1448,"-",'Rates Database'!E1448,"-",'Rates Database'!G1448,"-",'Rates Database'!J1448)</f>
        <v>1-2019-Unitil-Residential-Base Distribution</v>
      </c>
      <c r="D1449" s="2">
        <f t="shared" si="22"/>
        <v>1</v>
      </c>
    </row>
    <row r="1450" spans="2:4" ht="13.8" x14ac:dyDescent="0.2">
      <c r="B1450" s="18">
        <v>1447</v>
      </c>
      <c r="C1450" s="2" t="str">
        <f>_xlfn.CONCAT(MONTH('Rates Database'!C1449),"-",'Rates Database'!B1449,"-",'Rates Database'!E1449,"-",'Rates Database'!G1449,"-",'Rates Database'!J1449)</f>
        <v>12-2023-Unitil-Residential-Pension Adjustment Factor (PCA)</v>
      </c>
      <c r="D1450" s="2">
        <f t="shared" si="22"/>
        <v>1</v>
      </c>
    </row>
    <row r="1451" spans="2:4" ht="13.8" x14ac:dyDescent="0.2">
      <c r="B1451" s="18">
        <v>1448</v>
      </c>
      <c r="C1451" s="2" t="str">
        <f>_xlfn.CONCAT(MONTH('Rates Database'!C1450),"-",'Rates Database'!B1450,"-",'Rates Database'!E1450,"-",'Rates Database'!G1450,"-",'Rates Database'!J1450)</f>
        <v>11-2023-Unitil-Residential-Pension Adjustment Factor (PCA)</v>
      </c>
      <c r="D1451" s="2">
        <f t="shared" si="22"/>
        <v>1</v>
      </c>
    </row>
    <row r="1452" spans="2:4" ht="13.8" x14ac:dyDescent="0.2">
      <c r="B1452" s="18">
        <v>1449</v>
      </c>
      <c r="C1452" s="2" t="str">
        <f>_xlfn.CONCAT(MONTH('Rates Database'!C1451),"-",'Rates Database'!B1451,"-",'Rates Database'!E1451,"-",'Rates Database'!G1451,"-",'Rates Database'!J1451)</f>
        <v>10-2023-Unitil-Residential-Pension Adjustment Factor (PCA)</v>
      </c>
      <c r="D1452" s="2">
        <f t="shared" si="22"/>
        <v>1</v>
      </c>
    </row>
    <row r="1453" spans="2:4" ht="13.8" x14ac:dyDescent="0.2">
      <c r="B1453" s="18">
        <v>1450</v>
      </c>
      <c r="C1453" s="2" t="str">
        <f>_xlfn.CONCAT(MONTH('Rates Database'!C1452),"-",'Rates Database'!B1452,"-",'Rates Database'!E1452,"-",'Rates Database'!G1452,"-",'Rates Database'!J1452)</f>
        <v>9-2023-Unitil-Residential-Pension Adjustment Factor (PCA)</v>
      </c>
      <c r="D1453" s="2">
        <f t="shared" si="22"/>
        <v>1</v>
      </c>
    </row>
    <row r="1454" spans="2:4" ht="13.8" x14ac:dyDescent="0.2">
      <c r="B1454" s="18">
        <v>1451</v>
      </c>
      <c r="C1454" s="2" t="str">
        <f>_xlfn.CONCAT(MONTH('Rates Database'!C1453),"-",'Rates Database'!B1453,"-",'Rates Database'!E1453,"-",'Rates Database'!G1453,"-",'Rates Database'!J1453)</f>
        <v>8-2023-Unitil-Residential-Pension Adjustment Factor (PCA)</v>
      </c>
      <c r="D1454" s="2">
        <f t="shared" si="22"/>
        <v>1</v>
      </c>
    </row>
    <row r="1455" spans="2:4" ht="13.8" x14ac:dyDescent="0.2">
      <c r="B1455" s="18">
        <v>1452</v>
      </c>
      <c r="C1455" s="2" t="str">
        <f>_xlfn.CONCAT(MONTH('Rates Database'!C1454),"-",'Rates Database'!B1454,"-",'Rates Database'!E1454,"-",'Rates Database'!G1454,"-",'Rates Database'!J1454)</f>
        <v>7-2023-Unitil-Residential-Pension Adjustment Factor (PCA)</v>
      </c>
      <c r="D1455" s="2">
        <f t="shared" si="22"/>
        <v>1</v>
      </c>
    </row>
    <row r="1456" spans="2:4" ht="13.8" x14ac:dyDescent="0.2">
      <c r="B1456" s="18">
        <v>1453</v>
      </c>
      <c r="C1456" s="2" t="str">
        <f>_xlfn.CONCAT(MONTH('Rates Database'!C1455),"-",'Rates Database'!B1455,"-",'Rates Database'!E1455,"-",'Rates Database'!G1455,"-",'Rates Database'!J1455)</f>
        <v>6-2023-Unitil-Residential-Pension Adjustment Factor (PCA)</v>
      </c>
      <c r="D1456" s="2">
        <f t="shared" si="22"/>
        <v>1</v>
      </c>
    </row>
    <row r="1457" spans="2:4" ht="13.8" x14ac:dyDescent="0.2">
      <c r="B1457" s="18">
        <v>1454</v>
      </c>
      <c r="C1457" s="2" t="str">
        <f>_xlfn.CONCAT(MONTH('Rates Database'!C1456),"-",'Rates Database'!B1456,"-",'Rates Database'!E1456,"-",'Rates Database'!G1456,"-",'Rates Database'!J1456)</f>
        <v>5-2023-Unitil-Residential-Pension Adjustment Factor (PCA)</v>
      </c>
      <c r="D1457" s="2">
        <f t="shared" si="22"/>
        <v>1</v>
      </c>
    </row>
    <row r="1458" spans="2:4" ht="13.8" x14ac:dyDescent="0.2">
      <c r="B1458" s="18">
        <v>1455</v>
      </c>
      <c r="C1458" s="2" t="str">
        <f>_xlfn.CONCAT(MONTH('Rates Database'!C1457),"-",'Rates Database'!B1457,"-",'Rates Database'!E1457,"-",'Rates Database'!G1457,"-",'Rates Database'!J1457)</f>
        <v>4-2023-Unitil-Residential-Pension Adjustment Factor (PCA)</v>
      </c>
      <c r="D1458" s="2">
        <f t="shared" si="22"/>
        <v>1</v>
      </c>
    </row>
    <row r="1459" spans="2:4" ht="13.8" x14ac:dyDescent="0.2">
      <c r="B1459" s="18">
        <v>1456</v>
      </c>
      <c r="C1459" s="2" t="str">
        <f>_xlfn.CONCAT(MONTH('Rates Database'!C1458),"-",'Rates Database'!B1458,"-",'Rates Database'!E1458,"-",'Rates Database'!G1458,"-",'Rates Database'!J1458)</f>
        <v>3-2023-Unitil-Residential-Pension Adjustment Factor (PCA)</v>
      </c>
      <c r="D1459" s="2">
        <f t="shared" si="22"/>
        <v>1</v>
      </c>
    </row>
    <row r="1460" spans="2:4" ht="13.8" x14ac:dyDescent="0.2">
      <c r="B1460" s="18">
        <v>1457</v>
      </c>
      <c r="C1460" s="2" t="str">
        <f>_xlfn.CONCAT(MONTH('Rates Database'!C1459),"-",'Rates Database'!B1459,"-",'Rates Database'!E1459,"-",'Rates Database'!G1459,"-",'Rates Database'!J1459)</f>
        <v>2-2023-Unitil-Residential-Pension Adjustment Factor (PCA)</v>
      </c>
      <c r="D1460" s="2">
        <f t="shared" si="22"/>
        <v>1</v>
      </c>
    </row>
    <row r="1461" spans="2:4" ht="13.8" x14ac:dyDescent="0.2">
      <c r="B1461" s="18">
        <v>1458</v>
      </c>
      <c r="C1461" s="2" t="str">
        <f>_xlfn.CONCAT(MONTH('Rates Database'!C1460),"-",'Rates Database'!B1460,"-",'Rates Database'!E1460,"-",'Rates Database'!G1460,"-",'Rates Database'!J1460)</f>
        <v>1-2023-Unitil-Residential-Pension Adjustment Factor (PCA)</v>
      </c>
      <c r="D1461" s="2">
        <f t="shared" si="22"/>
        <v>1</v>
      </c>
    </row>
    <row r="1462" spans="2:4" ht="13.8" x14ac:dyDescent="0.2">
      <c r="B1462" s="18">
        <v>1459</v>
      </c>
      <c r="C1462" s="2" t="str">
        <f>_xlfn.CONCAT(MONTH('Rates Database'!C1461),"-",'Rates Database'!B1461,"-",'Rates Database'!E1461,"-",'Rates Database'!G1461,"-",'Rates Database'!J1461)</f>
        <v>12-2022-Unitil-Residential-Pension Adjustment Factor (PCA)</v>
      </c>
      <c r="D1462" s="2">
        <f t="shared" si="22"/>
        <v>1</v>
      </c>
    </row>
    <row r="1463" spans="2:4" ht="13.8" x14ac:dyDescent="0.2">
      <c r="B1463" s="18">
        <v>1460</v>
      </c>
      <c r="C1463" s="2" t="str">
        <f>_xlfn.CONCAT(MONTH('Rates Database'!C1462),"-",'Rates Database'!B1462,"-",'Rates Database'!E1462,"-",'Rates Database'!G1462,"-",'Rates Database'!J1462)</f>
        <v>11-2022-Unitil-Residential-Pension Adjustment Factor (PCA)</v>
      </c>
      <c r="D1463" s="2">
        <f t="shared" si="22"/>
        <v>1</v>
      </c>
    </row>
    <row r="1464" spans="2:4" ht="13.8" x14ac:dyDescent="0.2">
      <c r="B1464" s="18">
        <v>1461</v>
      </c>
      <c r="C1464" s="2" t="str">
        <f>_xlfn.CONCAT(MONTH('Rates Database'!C1463),"-",'Rates Database'!B1463,"-",'Rates Database'!E1463,"-",'Rates Database'!G1463,"-",'Rates Database'!J1463)</f>
        <v>10-2022-Unitil-Residential-Pension Adjustment Factor (PCA)</v>
      </c>
      <c r="D1464" s="2">
        <f t="shared" si="22"/>
        <v>1</v>
      </c>
    </row>
    <row r="1465" spans="2:4" ht="13.8" x14ac:dyDescent="0.2">
      <c r="B1465" s="18">
        <v>1462</v>
      </c>
      <c r="C1465" s="2" t="str">
        <f>_xlfn.CONCAT(MONTH('Rates Database'!C1464),"-",'Rates Database'!B1464,"-",'Rates Database'!E1464,"-",'Rates Database'!G1464,"-",'Rates Database'!J1464)</f>
        <v>9-2022-Unitil-Residential-Pension Adjustment Factor (PCA)</v>
      </c>
      <c r="D1465" s="2">
        <f t="shared" si="22"/>
        <v>1</v>
      </c>
    </row>
    <row r="1466" spans="2:4" ht="13.8" x14ac:dyDescent="0.2">
      <c r="B1466" s="18">
        <v>1463</v>
      </c>
      <c r="C1466" s="2" t="str">
        <f>_xlfn.CONCAT(MONTH('Rates Database'!C1465),"-",'Rates Database'!B1465,"-",'Rates Database'!E1465,"-",'Rates Database'!G1465,"-",'Rates Database'!J1465)</f>
        <v>8-2022-Unitil-Residential-Pension Adjustment Factor (PCA)</v>
      </c>
      <c r="D1466" s="2">
        <f t="shared" si="22"/>
        <v>1</v>
      </c>
    </row>
    <row r="1467" spans="2:4" ht="13.8" x14ac:dyDescent="0.2">
      <c r="B1467" s="18">
        <v>1464</v>
      </c>
      <c r="C1467" s="2" t="str">
        <f>_xlfn.CONCAT(MONTH('Rates Database'!C1466),"-",'Rates Database'!B1466,"-",'Rates Database'!E1466,"-",'Rates Database'!G1466,"-",'Rates Database'!J1466)</f>
        <v>7-2022-Unitil-Residential-Pension Adjustment Factor (PCA)</v>
      </c>
      <c r="D1467" s="2">
        <f t="shared" si="22"/>
        <v>1</v>
      </c>
    </row>
    <row r="1468" spans="2:4" ht="13.8" x14ac:dyDescent="0.2">
      <c r="B1468" s="18">
        <v>1465</v>
      </c>
      <c r="C1468" s="2" t="str">
        <f>_xlfn.CONCAT(MONTH('Rates Database'!C1467),"-",'Rates Database'!B1467,"-",'Rates Database'!E1467,"-",'Rates Database'!G1467,"-",'Rates Database'!J1467)</f>
        <v>6-2022-Unitil-Residential-Pension Adjustment Factor (PCA)</v>
      </c>
      <c r="D1468" s="2">
        <f t="shared" si="22"/>
        <v>1</v>
      </c>
    </row>
    <row r="1469" spans="2:4" ht="13.8" x14ac:dyDescent="0.2">
      <c r="B1469" s="18">
        <v>1466</v>
      </c>
      <c r="C1469" s="2" t="str">
        <f>_xlfn.CONCAT(MONTH('Rates Database'!C1468),"-",'Rates Database'!B1468,"-",'Rates Database'!E1468,"-",'Rates Database'!G1468,"-",'Rates Database'!J1468)</f>
        <v>5-2022-Unitil-Residential-Pension Adjustment Factor (PCA)</v>
      </c>
      <c r="D1469" s="2">
        <f t="shared" si="22"/>
        <v>1</v>
      </c>
    </row>
    <row r="1470" spans="2:4" ht="13.8" x14ac:dyDescent="0.2">
      <c r="B1470" s="18">
        <v>1467</v>
      </c>
      <c r="C1470" s="2" t="str">
        <f>_xlfn.CONCAT(MONTH('Rates Database'!C1469),"-",'Rates Database'!B1469,"-",'Rates Database'!E1469,"-",'Rates Database'!G1469,"-",'Rates Database'!J1469)</f>
        <v>4-2022-Unitil-Residential-Pension Adjustment Factor (PCA)</v>
      </c>
      <c r="D1470" s="2">
        <f t="shared" si="22"/>
        <v>1</v>
      </c>
    </row>
    <row r="1471" spans="2:4" ht="13.8" x14ac:dyDescent="0.2">
      <c r="B1471" s="18">
        <v>1468</v>
      </c>
      <c r="C1471" s="2" t="str">
        <f>_xlfn.CONCAT(MONTH('Rates Database'!C1470),"-",'Rates Database'!B1470,"-",'Rates Database'!E1470,"-",'Rates Database'!G1470,"-",'Rates Database'!J1470)</f>
        <v>3-2022-Unitil-Residential-Pension Adjustment Factor (PCA)</v>
      </c>
      <c r="D1471" s="2">
        <f t="shared" si="22"/>
        <v>1</v>
      </c>
    </row>
    <row r="1472" spans="2:4" ht="13.8" x14ac:dyDescent="0.2">
      <c r="B1472" s="18">
        <v>1469</v>
      </c>
      <c r="C1472" s="2" t="str">
        <f>_xlfn.CONCAT(MONTH('Rates Database'!C1471),"-",'Rates Database'!B1471,"-",'Rates Database'!E1471,"-",'Rates Database'!G1471,"-",'Rates Database'!J1471)</f>
        <v>2-2022-Unitil-Residential-Pension Adjustment Factor (PCA)</v>
      </c>
      <c r="D1472" s="2">
        <f t="shared" si="22"/>
        <v>1</v>
      </c>
    </row>
    <row r="1473" spans="2:4" ht="13.8" x14ac:dyDescent="0.2">
      <c r="B1473" s="18">
        <v>1470</v>
      </c>
      <c r="C1473" s="2" t="str">
        <f>_xlfn.CONCAT(MONTH('Rates Database'!C1472),"-",'Rates Database'!B1472,"-",'Rates Database'!E1472,"-",'Rates Database'!G1472,"-",'Rates Database'!J1472)</f>
        <v>1-2022-Unitil-Residential-Pension Adjustment Factor (PCA)</v>
      </c>
      <c r="D1473" s="2">
        <f t="shared" si="22"/>
        <v>1</v>
      </c>
    </row>
    <row r="1474" spans="2:4" ht="13.8" x14ac:dyDescent="0.2">
      <c r="B1474" s="18">
        <v>1471</v>
      </c>
      <c r="C1474" s="2" t="str">
        <f>_xlfn.CONCAT(MONTH('Rates Database'!C1473),"-",'Rates Database'!B1473,"-",'Rates Database'!E1473,"-",'Rates Database'!G1473,"-",'Rates Database'!J1473)</f>
        <v>12-2021-Unitil-Residential-Pension Adjustment Factor (PCA)</v>
      </c>
      <c r="D1474" s="2">
        <f t="shared" si="22"/>
        <v>1</v>
      </c>
    </row>
    <row r="1475" spans="2:4" ht="13.8" x14ac:dyDescent="0.2">
      <c r="B1475" s="18">
        <v>1472</v>
      </c>
      <c r="C1475" s="2" t="str">
        <f>_xlfn.CONCAT(MONTH('Rates Database'!C1474),"-",'Rates Database'!B1474,"-",'Rates Database'!E1474,"-",'Rates Database'!G1474,"-",'Rates Database'!J1474)</f>
        <v>11-2021-Unitil-Residential-Pension Adjustment Factor (PCA)</v>
      </c>
      <c r="D1475" s="2">
        <f t="shared" si="22"/>
        <v>1</v>
      </c>
    </row>
    <row r="1476" spans="2:4" ht="13.8" x14ac:dyDescent="0.2">
      <c r="B1476" s="18">
        <v>1473</v>
      </c>
      <c r="C1476" s="2" t="str">
        <f>_xlfn.CONCAT(MONTH('Rates Database'!C1475),"-",'Rates Database'!B1475,"-",'Rates Database'!E1475,"-",'Rates Database'!G1475,"-",'Rates Database'!J1475)</f>
        <v>10-2021-Unitil-Residential-Pension Adjustment Factor (PCA)</v>
      </c>
      <c r="D1476" s="2">
        <f t="shared" si="22"/>
        <v>1</v>
      </c>
    </row>
    <row r="1477" spans="2:4" ht="13.8" x14ac:dyDescent="0.2">
      <c r="B1477" s="18">
        <v>1474</v>
      </c>
      <c r="C1477" s="2" t="str">
        <f>_xlfn.CONCAT(MONTH('Rates Database'!C1476),"-",'Rates Database'!B1476,"-",'Rates Database'!E1476,"-",'Rates Database'!G1476,"-",'Rates Database'!J1476)</f>
        <v>9-2021-Unitil-Residential-Pension Adjustment Factor (PCA)</v>
      </c>
      <c r="D1477" s="2">
        <f t="shared" ref="D1477:D1540" si="23">COUNTIF($C$4:$C$10092,C1477)</f>
        <v>1</v>
      </c>
    </row>
    <row r="1478" spans="2:4" ht="13.8" x14ac:dyDescent="0.2">
      <c r="B1478" s="18">
        <v>1475</v>
      </c>
      <c r="C1478" s="2" t="str">
        <f>_xlfn.CONCAT(MONTH('Rates Database'!C1477),"-",'Rates Database'!B1477,"-",'Rates Database'!E1477,"-",'Rates Database'!G1477,"-",'Rates Database'!J1477)</f>
        <v>8-2021-Unitil-Residential-Pension Adjustment Factor (PCA)</v>
      </c>
      <c r="D1478" s="2">
        <f t="shared" si="23"/>
        <v>1</v>
      </c>
    </row>
    <row r="1479" spans="2:4" ht="13.8" x14ac:dyDescent="0.2">
      <c r="B1479" s="18">
        <v>1476</v>
      </c>
      <c r="C1479" s="2" t="str">
        <f>_xlfn.CONCAT(MONTH('Rates Database'!C1478),"-",'Rates Database'!B1478,"-",'Rates Database'!E1478,"-",'Rates Database'!G1478,"-",'Rates Database'!J1478)</f>
        <v>7-2021-Unitil-Residential-Pension Adjustment Factor (PCA)</v>
      </c>
      <c r="D1479" s="2">
        <f t="shared" si="23"/>
        <v>1</v>
      </c>
    </row>
    <row r="1480" spans="2:4" ht="13.8" x14ac:dyDescent="0.2">
      <c r="B1480" s="18">
        <v>1477</v>
      </c>
      <c r="C1480" s="2" t="str">
        <f>_xlfn.CONCAT(MONTH('Rates Database'!C1479),"-",'Rates Database'!B1479,"-",'Rates Database'!E1479,"-",'Rates Database'!G1479,"-",'Rates Database'!J1479)</f>
        <v>6-2021-Unitil-Residential-Pension Adjustment Factor (PCA)</v>
      </c>
      <c r="D1480" s="2">
        <f t="shared" si="23"/>
        <v>1</v>
      </c>
    </row>
    <row r="1481" spans="2:4" ht="13.8" x14ac:dyDescent="0.2">
      <c r="B1481" s="18">
        <v>1478</v>
      </c>
      <c r="C1481" s="2" t="str">
        <f>_xlfn.CONCAT(MONTH('Rates Database'!C1480),"-",'Rates Database'!B1480,"-",'Rates Database'!E1480,"-",'Rates Database'!G1480,"-",'Rates Database'!J1480)</f>
        <v>5-2021-Unitil-Residential-Pension Adjustment Factor (PCA)</v>
      </c>
      <c r="D1481" s="2">
        <f t="shared" si="23"/>
        <v>1</v>
      </c>
    </row>
    <row r="1482" spans="2:4" ht="13.8" x14ac:dyDescent="0.2">
      <c r="B1482" s="18">
        <v>1479</v>
      </c>
      <c r="C1482" s="2" t="str">
        <f>_xlfn.CONCAT(MONTH('Rates Database'!C1481),"-",'Rates Database'!B1481,"-",'Rates Database'!E1481,"-",'Rates Database'!G1481,"-",'Rates Database'!J1481)</f>
        <v>4-2021-Unitil-Residential-Pension Adjustment Factor (PCA)</v>
      </c>
      <c r="D1482" s="2">
        <f t="shared" si="23"/>
        <v>1</v>
      </c>
    </row>
    <row r="1483" spans="2:4" ht="13.8" x14ac:dyDescent="0.2">
      <c r="B1483" s="18">
        <v>1480</v>
      </c>
      <c r="C1483" s="2" t="str">
        <f>_xlfn.CONCAT(MONTH('Rates Database'!C1482),"-",'Rates Database'!B1482,"-",'Rates Database'!E1482,"-",'Rates Database'!G1482,"-",'Rates Database'!J1482)</f>
        <v>3-2021-Unitil-Residential-Pension Adjustment Factor (PCA)</v>
      </c>
      <c r="D1483" s="2">
        <f t="shared" si="23"/>
        <v>1</v>
      </c>
    </row>
    <row r="1484" spans="2:4" ht="13.8" x14ac:dyDescent="0.2">
      <c r="B1484" s="18">
        <v>1481</v>
      </c>
      <c r="C1484" s="2" t="str">
        <f>_xlfn.CONCAT(MONTH('Rates Database'!C1483),"-",'Rates Database'!B1483,"-",'Rates Database'!E1483,"-",'Rates Database'!G1483,"-",'Rates Database'!J1483)</f>
        <v>2-2021-Unitil-Residential-Pension Adjustment Factor (PCA)</v>
      </c>
      <c r="D1484" s="2">
        <f t="shared" si="23"/>
        <v>1</v>
      </c>
    </row>
    <row r="1485" spans="2:4" ht="13.8" x14ac:dyDescent="0.2">
      <c r="B1485" s="18">
        <v>1482</v>
      </c>
      <c r="C1485" s="2" t="str">
        <f>_xlfn.CONCAT(MONTH('Rates Database'!C1484),"-",'Rates Database'!B1484,"-",'Rates Database'!E1484,"-",'Rates Database'!G1484,"-",'Rates Database'!J1484)</f>
        <v>1-2021-Unitil-Residential-Pension Adjustment Factor (PCA)</v>
      </c>
      <c r="D1485" s="2">
        <f t="shared" si="23"/>
        <v>1</v>
      </c>
    </row>
    <row r="1486" spans="2:4" ht="13.8" x14ac:dyDescent="0.2">
      <c r="B1486" s="18">
        <v>1483</v>
      </c>
      <c r="C1486" s="2" t="str">
        <f>_xlfn.CONCAT(MONTH('Rates Database'!C1485),"-",'Rates Database'!B1485,"-",'Rates Database'!E1485,"-",'Rates Database'!G1485,"-",'Rates Database'!J1485)</f>
        <v>12-2020-Unitil-Residential-Pension Adjustment Factor (PCA)</v>
      </c>
      <c r="D1486" s="2">
        <f t="shared" si="23"/>
        <v>1</v>
      </c>
    </row>
    <row r="1487" spans="2:4" ht="13.8" x14ac:dyDescent="0.2">
      <c r="B1487" s="18">
        <v>1484</v>
      </c>
      <c r="C1487" s="2" t="str">
        <f>_xlfn.CONCAT(MONTH('Rates Database'!C1486),"-",'Rates Database'!B1486,"-",'Rates Database'!E1486,"-",'Rates Database'!G1486,"-",'Rates Database'!J1486)</f>
        <v>11-2020-Unitil-Residential-Pension Adjustment Factor (PCA)</v>
      </c>
      <c r="D1487" s="2">
        <f t="shared" si="23"/>
        <v>1</v>
      </c>
    </row>
    <row r="1488" spans="2:4" ht="13.8" x14ac:dyDescent="0.2">
      <c r="B1488" s="18">
        <v>1485</v>
      </c>
      <c r="C1488" s="2" t="str">
        <f>_xlfn.CONCAT(MONTH('Rates Database'!C1487),"-",'Rates Database'!B1487,"-",'Rates Database'!E1487,"-",'Rates Database'!G1487,"-",'Rates Database'!J1487)</f>
        <v>10-2020-Unitil-Residential-Pension Adjustment Factor (PCA)</v>
      </c>
      <c r="D1488" s="2">
        <f t="shared" si="23"/>
        <v>1</v>
      </c>
    </row>
    <row r="1489" spans="2:4" ht="13.8" x14ac:dyDescent="0.2">
      <c r="B1489" s="18">
        <v>1486</v>
      </c>
      <c r="C1489" s="2" t="str">
        <f>_xlfn.CONCAT(MONTH('Rates Database'!C1488),"-",'Rates Database'!B1488,"-",'Rates Database'!E1488,"-",'Rates Database'!G1488,"-",'Rates Database'!J1488)</f>
        <v>9-2020-Unitil-Residential-Pension Adjustment Factor (PCA)</v>
      </c>
      <c r="D1489" s="2">
        <f t="shared" si="23"/>
        <v>1</v>
      </c>
    </row>
    <row r="1490" spans="2:4" ht="13.8" x14ac:dyDescent="0.2">
      <c r="B1490" s="18">
        <v>1487</v>
      </c>
      <c r="C1490" s="2" t="str">
        <f>_xlfn.CONCAT(MONTH('Rates Database'!C1489),"-",'Rates Database'!B1489,"-",'Rates Database'!E1489,"-",'Rates Database'!G1489,"-",'Rates Database'!J1489)</f>
        <v>8-2020-Unitil-Residential-Pension Adjustment Factor (PCA)</v>
      </c>
      <c r="D1490" s="2">
        <f t="shared" si="23"/>
        <v>1</v>
      </c>
    </row>
    <row r="1491" spans="2:4" ht="13.8" x14ac:dyDescent="0.2">
      <c r="B1491" s="18">
        <v>1488</v>
      </c>
      <c r="C1491" s="2" t="str">
        <f>_xlfn.CONCAT(MONTH('Rates Database'!C1490),"-",'Rates Database'!B1490,"-",'Rates Database'!E1490,"-",'Rates Database'!G1490,"-",'Rates Database'!J1490)</f>
        <v>7-2020-Unitil-Residential-Pension Adjustment Factor (PCA)</v>
      </c>
      <c r="D1491" s="2">
        <f t="shared" si="23"/>
        <v>1</v>
      </c>
    </row>
    <row r="1492" spans="2:4" ht="13.8" x14ac:dyDescent="0.2">
      <c r="B1492" s="18">
        <v>1489</v>
      </c>
      <c r="C1492" s="2" t="str">
        <f>_xlfn.CONCAT(MONTH('Rates Database'!C1491),"-",'Rates Database'!B1491,"-",'Rates Database'!E1491,"-",'Rates Database'!G1491,"-",'Rates Database'!J1491)</f>
        <v>6-2020-Unitil-Residential-Pension Adjustment Factor (PCA)</v>
      </c>
      <c r="D1492" s="2">
        <f t="shared" si="23"/>
        <v>1</v>
      </c>
    </row>
    <row r="1493" spans="2:4" ht="13.8" x14ac:dyDescent="0.2">
      <c r="B1493" s="18">
        <v>1490</v>
      </c>
      <c r="C1493" s="2" t="str">
        <f>_xlfn.CONCAT(MONTH('Rates Database'!C1492),"-",'Rates Database'!B1492,"-",'Rates Database'!E1492,"-",'Rates Database'!G1492,"-",'Rates Database'!J1492)</f>
        <v>5-2020-Unitil-Residential-Pension Adjustment Factor (PCA)</v>
      </c>
      <c r="D1493" s="2">
        <f t="shared" si="23"/>
        <v>1</v>
      </c>
    </row>
    <row r="1494" spans="2:4" ht="13.8" x14ac:dyDescent="0.2">
      <c r="B1494" s="18">
        <v>1491</v>
      </c>
      <c r="C1494" s="2" t="str">
        <f>_xlfn.CONCAT(MONTH('Rates Database'!C1493),"-",'Rates Database'!B1493,"-",'Rates Database'!E1493,"-",'Rates Database'!G1493,"-",'Rates Database'!J1493)</f>
        <v>4-2020-Unitil-Residential-Pension Adjustment Factor (PCA)</v>
      </c>
      <c r="D1494" s="2">
        <f t="shared" si="23"/>
        <v>1</v>
      </c>
    </row>
    <row r="1495" spans="2:4" ht="13.8" x14ac:dyDescent="0.2">
      <c r="B1495" s="18">
        <v>1492</v>
      </c>
      <c r="C1495" s="2" t="str">
        <f>_xlfn.CONCAT(MONTH('Rates Database'!C1494),"-",'Rates Database'!B1494,"-",'Rates Database'!E1494,"-",'Rates Database'!G1494,"-",'Rates Database'!J1494)</f>
        <v>3-2020-Unitil-Residential-Pension Adjustment Factor (PCA)</v>
      </c>
      <c r="D1495" s="2">
        <f t="shared" si="23"/>
        <v>1</v>
      </c>
    </row>
    <row r="1496" spans="2:4" ht="13.8" x14ac:dyDescent="0.2">
      <c r="B1496" s="18">
        <v>1493</v>
      </c>
      <c r="C1496" s="2" t="str">
        <f>_xlfn.CONCAT(MONTH('Rates Database'!C1495),"-",'Rates Database'!B1495,"-",'Rates Database'!E1495,"-",'Rates Database'!G1495,"-",'Rates Database'!J1495)</f>
        <v>2-2020-Unitil-Residential-Pension Adjustment Factor (PCA)</v>
      </c>
      <c r="D1496" s="2">
        <f t="shared" si="23"/>
        <v>1</v>
      </c>
    </row>
    <row r="1497" spans="2:4" ht="13.8" x14ac:dyDescent="0.2">
      <c r="B1497" s="18">
        <v>1494</v>
      </c>
      <c r="C1497" s="2" t="str">
        <f>_xlfn.CONCAT(MONTH('Rates Database'!C1496),"-",'Rates Database'!B1496,"-",'Rates Database'!E1496,"-",'Rates Database'!G1496,"-",'Rates Database'!J1496)</f>
        <v>1-2020-Unitil-Residential-Pension Adjustment Factor (PCA)</v>
      </c>
      <c r="D1497" s="2">
        <f t="shared" si="23"/>
        <v>1</v>
      </c>
    </row>
    <row r="1498" spans="2:4" ht="13.8" x14ac:dyDescent="0.2">
      <c r="B1498" s="18">
        <v>1495</v>
      </c>
      <c r="C1498" s="2" t="str">
        <f>_xlfn.CONCAT(MONTH('Rates Database'!C1497),"-",'Rates Database'!B1497,"-",'Rates Database'!E1497,"-",'Rates Database'!G1497,"-",'Rates Database'!J1497)</f>
        <v>12-2019-Unitil-Residential-Pension Adjustment Factor (PCA)</v>
      </c>
      <c r="D1498" s="2">
        <f t="shared" si="23"/>
        <v>1</v>
      </c>
    </row>
    <row r="1499" spans="2:4" ht="13.8" x14ac:dyDescent="0.2">
      <c r="B1499" s="18">
        <v>1496</v>
      </c>
      <c r="C1499" s="2" t="str">
        <f>_xlfn.CONCAT(MONTH('Rates Database'!C1498),"-",'Rates Database'!B1498,"-",'Rates Database'!E1498,"-",'Rates Database'!G1498,"-",'Rates Database'!J1498)</f>
        <v>11-2019-Unitil-Residential-Pension Adjustment Factor (PCA)</v>
      </c>
      <c r="D1499" s="2">
        <f t="shared" si="23"/>
        <v>1</v>
      </c>
    </row>
    <row r="1500" spans="2:4" ht="13.8" x14ac:dyDescent="0.2">
      <c r="B1500" s="18">
        <v>1497</v>
      </c>
      <c r="C1500" s="2" t="str">
        <f>_xlfn.CONCAT(MONTH('Rates Database'!C1499),"-",'Rates Database'!B1499,"-",'Rates Database'!E1499,"-",'Rates Database'!G1499,"-",'Rates Database'!J1499)</f>
        <v>10-2019-Unitil-Residential-Pension Adjustment Factor (PCA)</v>
      </c>
      <c r="D1500" s="2">
        <f t="shared" si="23"/>
        <v>1</v>
      </c>
    </row>
    <row r="1501" spans="2:4" ht="13.8" x14ac:dyDescent="0.2">
      <c r="B1501" s="18">
        <v>1498</v>
      </c>
      <c r="C1501" s="2" t="str">
        <f>_xlfn.CONCAT(MONTH('Rates Database'!C1500),"-",'Rates Database'!B1500,"-",'Rates Database'!E1500,"-",'Rates Database'!G1500,"-",'Rates Database'!J1500)</f>
        <v>9-2019-Unitil-Residential-Pension Adjustment Factor (PCA)</v>
      </c>
      <c r="D1501" s="2">
        <f t="shared" si="23"/>
        <v>1</v>
      </c>
    </row>
    <row r="1502" spans="2:4" ht="13.8" x14ac:dyDescent="0.2">
      <c r="B1502" s="18">
        <v>1499</v>
      </c>
      <c r="C1502" s="2" t="str">
        <f>_xlfn.CONCAT(MONTH('Rates Database'!C1501),"-",'Rates Database'!B1501,"-",'Rates Database'!E1501,"-",'Rates Database'!G1501,"-",'Rates Database'!J1501)</f>
        <v>8-2019-Unitil-Residential-Pension Adjustment Factor (PCA)</v>
      </c>
      <c r="D1502" s="2">
        <f t="shared" si="23"/>
        <v>1</v>
      </c>
    </row>
    <row r="1503" spans="2:4" ht="13.8" x14ac:dyDescent="0.2">
      <c r="B1503" s="18">
        <v>1500</v>
      </c>
      <c r="C1503" s="2" t="str">
        <f>_xlfn.CONCAT(MONTH('Rates Database'!C1502),"-",'Rates Database'!B1502,"-",'Rates Database'!E1502,"-",'Rates Database'!G1502,"-",'Rates Database'!J1502)</f>
        <v>7-2019-Unitil-Residential-Pension Adjustment Factor (PCA)</v>
      </c>
      <c r="D1503" s="2">
        <f t="shared" si="23"/>
        <v>1</v>
      </c>
    </row>
    <row r="1504" spans="2:4" ht="13.8" x14ac:dyDescent="0.2">
      <c r="B1504" s="18">
        <v>1501</v>
      </c>
      <c r="C1504" s="2" t="str">
        <f>_xlfn.CONCAT(MONTH('Rates Database'!C1503),"-",'Rates Database'!B1503,"-",'Rates Database'!E1503,"-",'Rates Database'!G1503,"-",'Rates Database'!J1503)</f>
        <v>6-2019-Unitil-Residential-Pension Adjustment Factor (PCA)</v>
      </c>
      <c r="D1504" s="2">
        <f t="shared" si="23"/>
        <v>1</v>
      </c>
    </row>
    <row r="1505" spans="2:4" ht="13.8" x14ac:dyDescent="0.2">
      <c r="B1505" s="18">
        <v>1502</v>
      </c>
      <c r="C1505" s="2" t="str">
        <f>_xlfn.CONCAT(MONTH('Rates Database'!C1504),"-",'Rates Database'!B1504,"-",'Rates Database'!E1504,"-",'Rates Database'!G1504,"-",'Rates Database'!J1504)</f>
        <v>5-2019-Unitil-Residential-Pension Adjustment Factor (PCA)</v>
      </c>
      <c r="D1505" s="2">
        <f t="shared" si="23"/>
        <v>1</v>
      </c>
    </row>
    <row r="1506" spans="2:4" ht="13.8" x14ac:dyDescent="0.2">
      <c r="B1506" s="18">
        <v>1503</v>
      </c>
      <c r="C1506" s="2" t="str">
        <f>_xlfn.CONCAT(MONTH('Rates Database'!C1505),"-",'Rates Database'!B1505,"-",'Rates Database'!E1505,"-",'Rates Database'!G1505,"-",'Rates Database'!J1505)</f>
        <v>4-2019-Unitil-Residential-Pension Adjustment Factor (PCA)</v>
      </c>
      <c r="D1506" s="2">
        <f t="shared" si="23"/>
        <v>1</v>
      </c>
    </row>
    <row r="1507" spans="2:4" ht="13.8" x14ac:dyDescent="0.2">
      <c r="B1507" s="18">
        <v>1504</v>
      </c>
      <c r="C1507" s="2" t="str">
        <f>_xlfn.CONCAT(MONTH('Rates Database'!C1506),"-",'Rates Database'!B1506,"-",'Rates Database'!E1506,"-",'Rates Database'!G1506,"-",'Rates Database'!J1506)</f>
        <v>3-2019-Unitil-Residential-Pension Adjustment Factor (PCA)</v>
      </c>
      <c r="D1507" s="2">
        <f t="shared" si="23"/>
        <v>1</v>
      </c>
    </row>
    <row r="1508" spans="2:4" ht="13.8" x14ac:dyDescent="0.2">
      <c r="B1508" s="18">
        <v>1505</v>
      </c>
      <c r="C1508" s="2" t="str">
        <f>_xlfn.CONCAT(MONTH('Rates Database'!C1507),"-",'Rates Database'!B1507,"-",'Rates Database'!E1507,"-",'Rates Database'!G1507,"-",'Rates Database'!J1507)</f>
        <v>2-2019-Unitil-Residential-Pension Adjustment Factor (PCA)</v>
      </c>
      <c r="D1508" s="2">
        <f t="shared" si="23"/>
        <v>1</v>
      </c>
    </row>
    <row r="1509" spans="2:4" ht="13.8" x14ac:dyDescent="0.2">
      <c r="B1509" s="18">
        <v>1506</v>
      </c>
      <c r="C1509" s="2" t="str">
        <f>_xlfn.CONCAT(MONTH('Rates Database'!C1508),"-",'Rates Database'!B1508,"-",'Rates Database'!E1508,"-",'Rates Database'!G1508,"-",'Rates Database'!J1508)</f>
        <v>1-2019-Unitil-Residential-Pension Adjustment Factor (PCA)</v>
      </c>
      <c r="D1509" s="2">
        <f t="shared" si="23"/>
        <v>1</v>
      </c>
    </row>
    <row r="1510" spans="2:4" ht="13.8" x14ac:dyDescent="0.2">
      <c r="B1510" s="18">
        <v>1507</v>
      </c>
      <c r="C1510" s="2" t="str">
        <f>_xlfn.CONCAT(MONTH('Rates Database'!C1509),"-",'Rates Database'!B1509,"-",'Rates Database'!E1509,"-",'Rates Database'!G1509,"-",'Rates Database'!J1509)</f>
        <v>12-2023-Unitil-Residential-Energy Efficiency Reconciliation Factor (EERF)</v>
      </c>
      <c r="D1510" s="2">
        <f t="shared" si="23"/>
        <v>1</v>
      </c>
    </row>
    <row r="1511" spans="2:4" ht="13.8" x14ac:dyDescent="0.2">
      <c r="B1511" s="18">
        <v>1508</v>
      </c>
      <c r="C1511" s="2" t="str">
        <f>_xlfn.CONCAT(MONTH('Rates Database'!C1510),"-",'Rates Database'!B1510,"-",'Rates Database'!E1510,"-",'Rates Database'!G1510,"-",'Rates Database'!J1510)</f>
        <v>11-2023-Unitil-Residential-Energy Efficiency Reconciliation Factor (EERF)</v>
      </c>
      <c r="D1511" s="2">
        <f t="shared" si="23"/>
        <v>1</v>
      </c>
    </row>
    <row r="1512" spans="2:4" ht="13.8" x14ac:dyDescent="0.2">
      <c r="B1512" s="18">
        <v>1509</v>
      </c>
      <c r="C1512" s="2" t="str">
        <f>_xlfn.CONCAT(MONTH('Rates Database'!C1511),"-",'Rates Database'!B1511,"-",'Rates Database'!E1511,"-",'Rates Database'!G1511,"-",'Rates Database'!J1511)</f>
        <v>10-2023-Unitil-Residential-Energy Efficiency Reconciliation Factor (EERF)</v>
      </c>
      <c r="D1512" s="2">
        <f t="shared" si="23"/>
        <v>1</v>
      </c>
    </row>
    <row r="1513" spans="2:4" ht="13.8" x14ac:dyDescent="0.2">
      <c r="B1513" s="18">
        <v>1510</v>
      </c>
      <c r="C1513" s="2" t="str">
        <f>_xlfn.CONCAT(MONTH('Rates Database'!C1512),"-",'Rates Database'!B1512,"-",'Rates Database'!E1512,"-",'Rates Database'!G1512,"-",'Rates Database'!J1512)</f>
        <v>9-2023-Unitil-Residential-Energy Efficiency Reconciliation Factor (EERF)</v>
      </c>
      <c r="D1513" s="2">
        <f t="shared" si="23"/>
        <v>1</v>
      </c>
    </row>
    <row r="1514" spans="2:4" ht="13.8" x14ac:dyDescent="0.2">
      <c r="B1514" s="18">
        <v>1511</v>
      </c>
      <c r="C1514" s="2" t="str">
        <f>_xlfn.CONCAT(MONTH('Rates Database'!C1513),"-",'Rates Database'!B1513,"-",'Rates Database'!E1513,"-",'Rates Database'!G1513,"-",'Rates Database'!J1513)</f>
        <v>8-2023-Unitil-Residential-Energy Efficiency Reconciliation Factor (EERF)</v>
      </c>
      <c r="D1514" s="2">
        <f t="shared" si="23"/>
        <v>1</v>
      </c>
    </row>
    <row r="1515" spans="2:4" ht="13.8" x14ac:dyDescent="0.2">
      <c r="B1515" s="18">
        <v>1512</v>
      </c>
      <c r="C1515" s="2" t="str">
        <f>_xlfn.CONCAT(MONTH('Rates Database'!C1514),"-",'Rates Database'!B1514,"-",'Rates Database'!E1514,"-",'Rates Database'!G1514,"-",'Rates Database'!J1514)</f>
        <v>7-2023-Unitil-Residential-Energy Efficiency Reconciliation Factor (EERF)</v>
      </c>
      <c r="D1515" s="2">
        <f t="shared" si="23"/>
        <v>1</v>
      </c>
    </row>
    <row r="1516" spans="2:4" ht="13.8" x14ac:dyDescent="0.2">
      <c r="B1516" s="18">
        <v>1513</v>
      </c>
      <c r="C1516" s="2" t="str">
        <f>_xlfn.CONCAT(MONTH('Rates Database'!C1515),"-",'Rates Database'!B1515,"-",'Rates Database'!E1515,"-",'Rates Database'!G1515,"-",'Rates Database'!J1515)</f>
        <v>6-2023-Unitil-Residential-Energy Efficiency Reconciliation Factor (EERF)</v>
      </c>
      <c r="D1516" s="2">
        <f t="shared" si="23"/>
        <v>1</v>
      </c>
    </row>
    <row r="1517" spans="2:4" ht="13.8" x14ac:dyDescent="0.2">
      <c r="B1517" s="18">
        <v>1514</v>
      </c>
      <c r="C1517" s="2" t="str">
        <f>_xlfn.CONCAT(MONTH('Rates Database'!C1516),"-",'Rates Database'!B1516,"-",'Rates Database'!E1516,"-",'Rates Database'!G1516,"-",'Rates Database'!J1516)</f>
        <v>5-2023-Unitil-Residential-Energy Efficiency Reconciliation Factor (EERF)</v>
      </c>
      <c r="D1517" s="2">
        <f t="shared" si="23"/>
        <v>1</v>
      </c>
    </row>
    <row r="1518" spans="2:4" ht="13.8" x14ac:dyDescent="0.2">
      <c r="B1518" s="18">
        <v>1515</v>
      </c>
      <c r="C1518" s="2" t="str">
        <f>_xlfn.CONCAT(MONTH('Rates Database'!C1517),"-",'Rates Database'!B1517,"-",'Rates Database'!E1517,"-",'Rates Database'!G1517,"-",'Rates Database'!J1517)</f>
        <v>4-2023-Unitil-Residential-Energy Efficiency Reconciliation Factor (EERF)</v>
      </c>
      <c r="D1518" s="2">
        <f t="shared" si="23"/>
        <v>1</v>
      </c>
    </row>
    <row r="1519" spans="2:4" ht="13.8" x14ac:dyDescent="0.2">
      <c r="B1519" s="18">
        <v>1516</v>
      </c>
      <c r="C1519" s="2" t="str">
        <f>_xlfn.CONCAT(MONTH('Rates Database'!C1518),"-",'Rates Database'!B1518,"-",'Rates Database'!E1518,"-",'Rates Database'!G1518,"-",'Rates Database'!J1518)</f>
        <v>3-2023-Unitil-Residential-Energy Efficiency Reconciliation Factor (EERF)</v>
      </c>
      <c r="D1519" s="2">
        <f t="shared" si="23"/>
        <v>1</v>
      </c>
    </row>
    <row r="1520" spans="2:4" ht="13.8" x14ac:dyDescent="0.2">
      <c r="B1520" s="18">
        <v>1517</v>
      </c>
      <c r="C1520" s="2" t="str">
        <f>_xlfn.CONCAT(MONTH('Rates Database'!C1519),"-",'Rates Database'!B1519,"-",'Rates Database'!E1519,"-",'Rates Database'!G1519,"-",'Rates Database'!J1519)</f>
        <v>2-2023-Unitil-Residential-Energy Efficiency Reconciliation Factor (EERF)</v>
      </c>
      <c r="D1520" s="2">
        <f t="shared" si="23"/>
        <v>1</v>
      </c>
    </row>
    <row r="1521" spans="2:4" ht="13.8" x14ac:dyDescent="0.2">
      <c r="B1521" s="18">
        <v>1518</v>
      </c>
      <c r="C1521" s="2" t="str">
        <f>_xlfn.CONCAT(MONTH('Rates Database'!C1520),"-",'Rates Database'!B1520,"-",'Rates Database'!E1520,"-",'Rates Database'!G1520,"-",'Rates Database'!J1520)</f>
        <v>1-2023-Unitil-Residential-Energy Efficiency Reconciliation Factor (EERF)</v>
      </c>
      <c r="D1521" s="2">
        <f t="shared" si="23"/>
        <v>1</v>
      </c>
    </row>
    <row r="1522" spans="2:4" ht="13.8" x14ac:dyDescent="0.2">
      <c r="B1522" s="18">
        <v>1519</v>
      </c>
      <c r="C1522" s="2" t="str">
        <f>_xlfn.CONCAT(MONTH('Rates Database'!C1521),"-",'Rates Database'!B1521,"-",'Rates Database'!E1521,"-",'Rates Database'!G1521,"-",'Rates Database'!J1521)</f>
        <v>12-2022-Unitil-Residential-Energy Efficiency Reconciliation Factor (EERF)</v>
      </c>
      <c r="D1522" s="2">
        <f t="shared" si="23"/>
        <v>1</v>
      </c>
    </row>
    <row r="1523" spans="2:4" ht="13.8" x14ac:dyDescent="0.2">
      <c r="B1523" s="18">
        <v>1520</v>
      </c>
      <c r="C1523" s="2" t="str">
        <f>_xlfn.CONCAT(MONTH('Rates Database'!C1522),"-",'Rates Database'!B1522,"-",'Rates Database'!E1522,"-",'Rates Database'!G1522,"-",'Rates Database'!J1522)</f>
        <v>11-2022-Unitil-Residential-Energy Efficiency Reconciliation Factor (EERF)</v>
      </c>
      <c r="D1523" s="2">
        <f t="shared" si="23"/>
        <v>1</v>
      </c>
    </row>
    <row r="1524" spans="2:4" ht="13.8" x14ac:dyDescent="0.2">
      <c r="B1524" s="18">
        <v>1521</v>
      </c>
      <c r="C1524" s="2" t="str">
        <f>_xlfn.CONCAT(MONTH('Rates Database'!C1523),"-",'Rates Database'!B1523,"-",'Rates Database'!E1523,"-",'Rates Database'!G1523,"-",'Rates Database'!J1523)</f>
        <v>10-2022-Unitil-Residential-Energy Efficiency Reconciliation Factor (EERF)</v>
      </c>
      <c r="D1524" s="2">
        <f t="shared" si="23"/>
        <v>1</v>
      </c>
    </row>
    <row r="1525" spans="2:4" ht="13.8" x14ac:dyDescent="0.2">
      <c r="B1525" s="18">
        <v>1522</v>
      </c>
      <c r="C1525" s="2" t="str">
        <f>_xlfn.CONCAT(MONTH('Rates Database'!C1524),"-",'Rates Database'!B1524,"-",'Rates Database'!E1524,"-",'Rates Database'!G1524,"-",'Rates Database'!J1524)</f>
        <v>9-2022-Unitil-Residential-Energy Efficiency Reconciliation Factor (EERF)</v>
      </c>
      <c r="D1525" s="2">
        <f t="shared" si="23"/>
        <v>1</v>
      </c>
    </row>
    <row r="1526" spans="2:4" ht="13.8" x14ac:dyDescent="0.2">
      <c r="B1526" s="18">
        <v>1523</v>
      </c>
      <c r="C1526" s="2" t="str">
        <f>_xlfn.CONCAT(MONTH('Rates Database'!C1525),"-",'Rates Database'!B1525,"-",'Rates Database'!E1525,"-",'Rates Database'!G1525,"-",'Rates Database'!J1525)</f>
        <v>8-2022-Unitil-Residential-Energy Efficiency Reconciliation Factor (EERF)</v>
      </c>
      <c r="D1526" s="2">
        <f t="shared" si="23"/>
        <v>1</v>
      </c>
    </row>
    <row r="1527" spans="2:4" ht="13.8" x14ac:dyDescent="0.2">
      <c r="B1527" s="18">
        <v>1524</v>
      </c>
      <c r="C1527" s="2" t="str">
        <f>_xlfn.CONCAT(MONTH('Rates Database'!C1526),"-",'Rates Database'!B1526,"-",'Rates Database'!E1526,"-",'Rates Database'!G1526,"-",'Rates Database'!J1526)</f>
        <v>7-2022-Unitil-Residential-Energy Efficiency Reconciliation Factor (EERF)</v>
      </c>
      <c r="D1527" s="2">
        <f t="shared" si="23"/>
        <v>1</v>
      </c>
    </row>
    <row r="1528" spans="2:4" ht="13.8" x14ac:dyDescent="0.2">
      <c r="B1528" s="18">
        <v>1525</v>
      </c>
      <c r="C1528" s="2" t="str">
        <f>_xlfn.CONCAT(MONTH('Rates Database'!C1527),"-",'Rates Database'!B1527,"-",'Rates Database'!E1527,"-",'Rates Database'!G1527,"-",'Rates Database'!J1527)</f>
        <v>6-2022-Unitil-Residential-Energy Efficiency Reconciliation Factor (EERF)</v>
      </c>
      <c r="D1528" s="2">
        <f t="shared" si="23"/>
        <v>1</v>
      </c>
    </row>
    <row r="1529" spans="2:4" ht="13.8" x14ac:dyDescent="0.2">
      <c r="B1529" s="18">
        <v>1526</v>
      </c>
      <c r="C1529" s="2" t="str">
        <f>_xlfn.CONCAT(MONTH('Rates Database'!C1528),"-",'Rates Database'!B1528,"-",'Rates Database'!E1528,"-",'Rates Database'!G1528,"-",'Rates Database'!J1528)</f>
        <v>5-2022-Unitil-Residential-Energy Efficiency Reconciliation Factor (EERF)</v>
      </c>
      <c r="D1529" s="2">
        <f t="shared" si="23"/>
        <v>1</v>
      </c>
    </row>
    <row r="1530" spans="2:4" ht="13.8" x14ac:dyDescent="0.2">
      <c r="B1530" s="18">
        <v>1527</v>
      </c>
      <c r="C1530" s="2" t="str">
        <f>_xlfn.CONCAT(MONTH('Rates Database'!C1529),"-",'Rates Database'!B1529,"-",'Rates Database'!E1529,"-",'Rates Database'!G1529,"-",'Rates Database'!J1529)</f>
        <v>4-2022-Unitil-Residential-Energy Efficiency Reconciliation Factor (EERF)</v>
      </c>
      <c r="D1530" s="2">
        <f t="shared" si="23"/>
        <v>1</v>
      </c>
    </row>
    <row r="1531" spans="2:4" ht="13.8" x14ac:dyDescent="0.2">
      <c r="B1531" s="18">
        <v>1528</v>
      </c>
      <c r="C1531" s="2" t="str">
        <f>_xlfn.CONCAT(MONTH('Rates Database'!C1530),"-",'Rates Database'!B1530,"-",'Rates Database'!E1530,"-",'Rates Database'!G1530,"-",'Rates Database'!J1530)</f>
        <v>3-2022-Unitil-Residential-Energy Efficiency Reconciliation Factor (EERF)</v>
      </c>
      <c r="D1531" s="2">
        <f t="shared" si="23"/>
        <v>1</v>
      </c>
    </row>
    <row r="1532" spans="2:4" ht="13.8" x14ac:dyDescent="0.2">
      <c r="B1532" s="18">
        <v>1529</v>
      </c>
      <c r="C1532" s="2" t="str">
        <f>_xlfn.CONCAT(MONTH('Rates Database'!C1531),"-",'Rates Database'!B1531,"-",'Rates Database'!E1531,"-",'Rates Database'!G1531,"-",'Rates Database'!J1531)</f>
        <v>2-2022-Unitil-Residential-Energy Efficiency Reconciliation Factor (EERF)</v>
      </c>
      <c r="D1532" s="2">
        <f t="shared" si="23"/>
        <v>1</v>
      </c>
    </row>
    <row r="1533" spans="2:4" ht="13.8" x14ac:dyDescent="0.2">
      <c r="B1533" s="18">
        <v>1530</v>
      </c>
      <c r="C1533" s="2" t="str">
        <f>_xlfn.CONCAT(MONTH('Rates Database'!C1532),"-",'Rates Database'!B1532,"-",'Rates Database'!E1532,"-",'Rates Database'!G1532,"-",'Rates Database'!J1532)</f>
        <v>1-2022-Unitil-Residential-Energy Efficiency Reconciliation Factor (EERF)</v>
      </c>
      <c r="D1533" s="2">
        <f t="shared" si="23"/>
        <v>1</v>
      </c>
    </row>
    <row r="1534" spans="2:4" ht="13.8" x14ac:dyDescent="0.2">
      <c r="B1534" s="18">
        <v>1531</v>
      </c>
      <c r="C1534" s="2" t="str">
        <f>_xlfn.CONCAT(MONTH('Rates Database'!C1533),"-",'Rates Database'!B1533,"-",'Rates Database'!E1533,"-",'Rates Database'!G1533,"-",'Rates Database'!J1533)</f>
        <v>12-2021-Unitil-Residential-Energy Efficiency Reconciliation Factor (EERF)</v>
      </c>
      <c r="D1534" s="2">
        <f t="shared" si="23"/>
        <v>1</v>
      </c>
    </row>
    <row r="1535" spans="2:4" ht="13.8" x14ac:dyDescent="0.2">
      <c r="B1535" s="18">
        <v>1532</v>
      </c>
      <c r="C1535" s="2" t="str">
        <f>_xlfn.CONCAT(MONTH('Rates Database'!C1534),"-",'Rates Database'!B1534,"-",'Rates Database'!E1534,"-",'Rates Database'!G1534,"-",'Rates Database'!J1534)</f>
        <v>11-2021-Unitil-Residential-Energy Efficiency Reconciliation Factor (EERF)</v>
      </c>
      <c r="D1535" s="2">
        <f t="shared" si="23"/>
        <v>1</v>
      </c>
    </row>
    <row r="1536" spans="2:4" ht="13.8" x14ac:dyDescent="0.2">
      <c r="B1536" s="18">
        <v>1533</v>
      </c>
      <c r="C1536" s="2" t="str">
        <f>_xlfn.CONCAT(MONTH('Rates Database'!C1535),"-",'Rates Database'!B1535,"-",'Rates Database'!E1535,"-",'Rates Database'!G1535,"-",'Rates Database'!J1535)</f>
        <v>10-2021-Unitil-Residential-Energy Efficiency Reconciliation Factor (EERF)</v>
      </c>
      <c r="D1536" s="2">
        <f t="shared" si="23"/>
        <v>1</v>
      </c>
    </row>
    <row r="1537" spans="2:4" ht="13.8" x14ac:dyDescent="0.2">
      <c r="B1537" s="18">
        <v>1534</v>
      </c>
      <c r="C1537" s="2" t="str">
        <f>_xlfn.CONCAT(MONTH('Rates Database'!C1536),"-",'Rates Database'!B1536,"-",'Rates Database'!E1536,"-",'Rates Database'!G1536,"-",'Rates Database'!J1536)</f>
        <v>9-2021-Unitil-Residential-Energy Efficiency Reconciliation Factor (EERF)</v>
      </c>
      <c r="D1537" s="2">
        <f t="shared" si="23"/>
        <v>1</v>
      </c>
    </row>
    <row r="1538" spans="2:4" ht="13.8" x14ac:dyDescent="0.2">
      <c r="B1538" s="18">
        <v>1535</v>
      </c>
      <c r="C1538" s="2" t="str">
        <f>_xlfn.CONCAT(MONTH('Rates Database'!C1537),"-",'Rates Database'!B1537,"-",'Rates Database'!E1537,"-",'Rates Database'!G1537,"-",'Rates Database'!J1537)</f>
        <v>8-2021-Unitil-Residential-Energy Efficiency Reconciliation Factor (EERF)</v>
      </c>
      <c r="D1538" s="2">
        <f t="shared" si="23"/>
        <v>1</v>
      </c>
    </row>
    <row r="1539" spans="2:4" ht="13.8" x14ac:dyDescent="0.2">
      <c r="B1539" s="18">
        <v>1536</v>
      </c>
      <c r="C1539" s="2" t="str">
        <f>_xlfn.CONCAT(MONTH('Rates Database'!C1538),"-",'Rates Database'!B1538,"-",'Rates Database'!E1538,"-",'Rates Database'!G1538,"-",'Rates Database'!J1538)</f>
        <v>7-2021-Unitil-Residential-Energy Efficiency Reconciliation Factor (EERF)</v>
      </c>
      <c r="D1539" s="2">
        <f t="shared" si="23"/>
        <v>1</v>
      </c>
    </row>
    <row r="1540" spans="2:4" ht="13.8" x14ac:dyDescent="0.2">
      <c r="B1540" s="18">
        <v>1537</v>
      </c>
      <c r="C1540" s="2" t="str">
        <f>_xlfn.CONCAT(MONTH('Rates Database'!C1539),"-",'Rates Database'!B1539,"-",'Rates Database'!E1539,"-",'Rates Database'!G1539,"-",'Rates Database'!J1539)</f>
        <v>6-2021-Unitil-Residential-Energy Efficiency Reconciliation Factor (EERF)</v>
      </c>
      <c r="D1540" s="2">
        <f t="shared" si="23"/>
        <v>1</v>
      </c>
    </row>
    <row r="1541" spans="2:4" ht="13.8" x14ac:dyDescent="0.2">
      <c r="B1541" s="18">
        <v>1538</v>
      </c>
      <c r="C1541" s="2" t="str">
        <f>_xlfn.CONCAT(MONTH('Rates Database'!C1540),"-",'Rates Database'!B1540,"-",'Rates Database'!E1540,"-",'Rates Database'!G1540,"-",'Rates Database'!J1540)</f>
        <v>5-2021-Unitil-Residential-Energy Efficiency Reconciliation Factor (EERF)</v>
      </c>
      <c r="D1541" s="2">
        <f t="shared" ref="D1541:D1604" si="24">COUNTIF($C$4:$C$10092,C1541)</f>
        <v>1</v>
      </c>
    </row>
    <row r="1542" spans="2:4" ht="13.8" x14ac:dyDescent="0.2">
      <c r="B1542" s="18">
        <v>1539</v>
      </c>
      <c r="C1542" s="2" t="str">
        <f>_xlfn.CONCAT(MONTH('Rates Database'!C1541),"-",'Rates Database'!B1541,"-",'Rates Database'!E1541,"-",'Rates Database'!G1541,"-",'Rates Database'!J1541)</f>
        <v>4-2021-Unitil-Residential-Energy Efficiency Reconciliation Factor (EERF)</v>
      </c>
      <c r="D1542" s="2">
        <f t="shared" si="24"/>
        <v>1</v>
      </c>
    </row>
    <row r="1543" spans="2:4" ht="13.8" x14ac:dyDescent="0.2">
      <c r="B1543" s="18">
        <v>1540</v>
      </c>
      <c r="C1543" s="2" t="str">
        <f>_xlfn.CONCAT(MONTH('Rates Database'!C1542),"-",'Rates Database'!B1542,"-",'Rates Database'!E1542,"-",'Rates Database'!G1542,"-",'Rates Database'!J1542)</f>
        <v>3-2021-Unitil-Residential-Energy Efficiency Reconciliation Factor (EERF)</v>
      </c>
      <c r="D1543" s="2">
        <f t="shared" si="24"/>
        <v>1</v>
      </c>
    </row>
    <row r="1544" spans="2:4" ht="13.8" x14ac:dyDescent="0.2">
      <c r="B1544" s="18">
        <v>1541</v>
      </c>
      <c r="C1544" s="2" t="str">
        <f>_xlfn.CONCAT(MONTH('Rates Database'!C1543),"-",'Rates Database'!B1543,"-",'Rates Database'!E1543,"-",'Rates Database'!G1543,"-",'Rates Database'!J1543)</f>
        <v>2-2021-Unitil-Residential-Energy Efficiency Reconciliation Factor (EERF)</v>
      </c>
      <c r="D1544" s="2">
        <f t="shared" si="24"/>
        <v>1</v>
      </c>
    </row>
    <row r="1545" spans="2:4" ht="13.8" x14ac:dyDescent="0.2">
      <c r="B1545" s="18">
        <v>1542</v>
      </c>
      <c r="C1545" s="2" t="str">
        <f>_xlfn.CONCAT(MONTH('Rates Database'!C1544),"-",'Rates Database'!B1544,"-",'Rates Database'!E1544,"-",'Rates Database'!G1544,"-",'Rates Database'!J1544)</f>
        <v>1-2021-Unitil-Residential-Energy Efficiency Reconciliation Factor (EERF)</v>
      </c>
      <c r="D1545" s="2">
        <f t="shared" si="24"/>
        <v>1</v>
      </c>
    </row>
    <row r="1546" spans="2:4" ht="13.8" x14ac:dyDescent="0.2">
      <c r="B1546" s="18">
        <v>1543</v>
      </c>
      <c r="C1546" s="2" t="str">
        <f>_xlfn.CONCAT(MONTH('Rates Database'!C1545),"-",'Rates Database'!B1545,"-",'Rates Database'!E1545,"-",'Rates Database'!G1545,"-",'Rates Database'!J1545)</f>
        <v>12-2020-Unitil-Residential-Energy Efficiency Reconciliation Factor (EERF)</v>
      </c>
      <c r="D1546" s="2">
        <f t="shared" si="24"/>
        <v>1</v>
      </c>
    </row>
    <row r="1547" spans="2:4" ht="13.8" x14ac:dyDescent="0.2">
      <c r="B1547" s="18">
        <v>1544</v>
      </c>
      <c r="C1547" s="2" t="str">
        <f>_xlfn.CONCAT(MONTH('Rates Database'!C1546),"-",'Rates Database'!B1546,"-",'Rates Database'!E1546,"-",'Rates Database'!G1546,"-",'Rates Database'!J1546)</f>
        <v>11-2020-Unitil-Residential-Energy Efficiency Reconciliation Factor (EERF)</v>
      </c>
      <c r="D1547" s="2">
        <f t="shared" si="24"/>
        <v>1</v>
      </c>
    </row>
    <row r="1548" spans="2:4" ht="13.8" x14ac:dyDescent="0.2">
      <c r="B1548" s="18">
        <v>1545</v>
      </c>
      <c r="C1548" s="2" t="str">
        <f>_xlfn.CONCAT(MONTH('Rates Database'!C1547),"-",'Rates Database'!B1547,"-",'Rates Database'!E1547,"-",'Rates Database'!G1547,"-",'Rates Database'!J1547)</f>
        <v>10-2020-Unitil-Residential-Energy Efficiency Reconciliation Factor (EERF)</v>
      </c>
      <c r="D1548" s="2">
        <f t="shared" si="24"/>
        <v>1</v>
      </c>
    </row>
    <row r="1549" spans="2:4" ht="13.8" x14ac:dyDescent="0.2">
      <c r="B1549" s="18">
        <v>1546</v>
      </c>
      <c r="C1549" s="2" t="str">
        <f>_xlfn.CONCAT(MONTH('Rates Database'!C1548),"-",'Rates Database'!B1548,"-",'Rates Database'!E1548,"-",'Rates Database'!G1548,"-",'Rates Database'!J1548)</f>
        <v>9-2020-Unitil-Residential-Energy Efficiency Reconciliation Factor (EERF)</v>
      </c>
      <c r="D1549" s="2">
        <f t="shared" si="24"/>
        <v>1</v>
      </c>
    </row>
    <row r="1550" spans="2:4" ht="13.8" x14ac:dyDescent="0.2">
      <c r="B1550" s="18">
        <v>1547</v>
      </c>
      <c r="C1550" s="2" t="str">
        <f>_xlfn.CONCAT(MONTH('Rates Database'!C1549),"-",'Rates Database'!B1549,"-",'Rates Database'!E1549,"-",'Rates Database'!G1549,"-",'Rates Database'!J1549)</f>
        <v>8-2020-Unitil-Residential-Energy Efficiency Reconciliation Factor (EERF)</v>
      </c>
      <c r="D1550" s="2">
        <f t="shared" si="24"/>
        <v>1</v>
      </c>
    </row>
    <row r="1551" spans="2:4" ht="13.8" x14ac:dyDescent="0.2">
      <c r="B1551" s="18">
        <v>1548</v>
      </c>
      <c r="C1551" s="2" t="str">
        <f>_xlfn.CONCAT(MONTH('Rates Database'!C1550),"-",'Rates Database'!B1550,"-",'Rates Database'!E1550,"-",'Rates Database'!G1550,"-",'Rates Database'!J1550)</f>
        <v>7-2020-Unitil-Residential-Energy Efficiency Reconciliation Factor (EERF)</v>
      </c>
      <c r="D1551" s="2">
        <f t="shared" si="24"/>
        <v>1</v>
      </c>
    </row>
    <row r="1552" spans="2:4" ht="13.8" x14ac:dyDescent="0.2">
      <c r="B1552" s="18">
        <v>1549</v>
      </c>
      <c r="C1552" s="2" t="str">
        <f>_xlfn.CONCAT(MONTH('Rates Database'!C1551),"-",'Rates Database'!B1551,"-",'Rates Database'!E1551,"-",'Rates Database'!G1551,"-",'Rates Database'!J1551)</f>
        <v>6-2020-Unitil-Residential-Energy Efficiency Reconciliation Factor (EERF)</v>
      </c>
      <c r="D1552" s="2">
        <f t="shared" si="24"/>
        <v>1</v>
      </c>
    </row>
    <row r="1553" spans="2:4" ht="13.8" x14ac:dyDescent="0.2">
      <c r="B1553" s="18">
        <v>1550</v>
      </c>
      <c r="C1553" s="2" t="str">
        <f>_xlfn.CONCAT(MONTH('Rates Database'!C1552),"-",'Rates Database'!B1552,"-",'Rates Database'!E1552,"-",'Rates Database'!G1552,"-",'Rates Database'!J1552)</f>
        <v>5-2020-Unitil-Residential-Energy Efficiency Reconciliation Factor (EERF)</v>
      </c>
      <c r="D1553" s="2">
        <f t="shared" si="24"/>
        <v>1</v>
      </c>
    </row>
    <row r="1554" spans="2:4" ht="13.8" x14ac:dyDescent="0.2">
      <c r="B1554" s="18">
        <v>1551</v>
      </c>
      <c r="C1554" s="2" t="str">
        <f>_xlfn.CONCAT(MONTH('Rates Database'!C1553),"-",'Rates Database'!B1553,"-",'Rates Database'!E1553,"-",'Rates Database'!G1553,"-",'Rates Database'!J1553)</f>
        <v>4-2020-Unitil-Residential-Energy Efficiency Reconciliation Factor (EERF)</v>
      </c>
      <c r="D1554" s="2">
        <f t="shared" si="24"/>
        <v>1</v>
      </c>
    </row>
    <row r="1555" spans="2:4" ht="13.8" x14ac:dyDescent="0.2">
      <c r="B1555" s="18">
        <v>1552</v>
      </c>
      <c r="C1555" s="2" t="str">
        <f>_xlfn.CONCAT(MONTH('Rates Database'!C1554),"-",'Rates Database'!B1554,"-",'Rates Database'!E1554,"-",'Rates Database'!G1554,"-",'Rates Database'!J1554)</f>
        <v>3-2020-Unitil-Residential-Energy Efficiency Reconciliation Factor (EERF)</v>
      </c>
      <c r="D1555" s="2">
        <f t="shared" si="24"/>
        <v>1</v>
      </c>
    </row>
    <row r="1556" spans="2:4" ht="13.8" x14ac:dyDescent="0.2">
      <c r="B1556" s="18">
        <v>1553</v>
      </c>
      <c r="C1556" s="2" t="str">
        <f>_xlfn.CONCAT(MONTH('Rates Database'!C1555),"-",'Rates Database'!B1555,"-",'Rates Database'!E1555,"-",'Rates Database'!G1555,"-",'Rates Database'!J1555)</f>
        <v>2-2020-Unitil-Residential-Energy Efficiency Reconciliation Factor (EERF)</v>
      </c>
      <c r="D1556" s="2">
        <f t="shared" si="24"/>
        <v>1</v>
      </c>
    </row>
    <row r="1557" spans="2:4" ht="13.8" x14ac:dyDescent="0.2">
      <c r="B1557" s="18">
        <v>1554</v>
      </c>
      <c r="C1557" s="2" t="str">
        <f>_xlfn.CONCAT(MONTH('Rates Database'!C1556),"-",'Rates Database'!B1556,"-",'Rates Database'!E1556,"-",'Rates Database'!G1556,"-",'Rates Database'!J1556)</f>
        <v>1-2020-Unitil-Residential-Energy Efficiency Reconciliation Factor (EERF)</v>
      </c>
      <c r="D1557" s="2">
        <f t="shared" si="24"/>
        <v>1</v>
      </c>
    </row>
    <row r="1558" spans="2:4" ht="13.8" x14ac:dyDescent="0.2">
      <c r="B1558" s="18">
        <v>1555</v>
      </c>
      <c r="C1558" s="2" t="str">
        <f>_xlfn.CONCAT(MONTH('Rates Database'!C1557),"-",'Rates Database'!B1557,"-",'Rates Database'!E1557,"-",'Rates Database'!G1557,"-",'Rates Database'!J1557)</f>
        <v>12-2019-Unitil-Residential-Energy Efficiency Reconciliation Factor (EERF)</v>
      </c>
      <c r="D1558" s="2">
        <f t="shared" si="24"/>
        <v>1</v>
      </c>
    </row>
    <row r="1559" spans="2:4" ht="13.8" x14ac:dyDescent="0.2">
      <c r="B1559" s="18">
        <v>1556</v>
      </c>
      <c r="C1559" s="2" t="str">
        <f>_xlfn.CONCAT(MONTH('Rates Database'!C1558),"-",'Rates Database'!B1558,"-",'Rates Database'!E1558,"-",'Rates Database'!G1558,"-",'Rates Database'!J1558)</f>
        <v>11-2019-Unitil-Residential-Energy Efficiency Reconciliation Factor (EERF)</v>
      </c>
      <c r="D1559" s="2">
        <f t="shared" si="24"/>
        <v>1</v>
      </c>
    </row>
    <row r="1560" spans="2:4" ht="13.8" x14ac:dyDescent="0.2">
      <c r="B1560" s="18">
        <v>1557</v>
      </c>
      <c r="C1560" s="2" t="str">
        <f>_xlfn.CONCAT(MONTH('Rates Database'!C1559),"-",'Rates Database'!B1559,"-",'Rates Database'!E1559,"-",'Rates Database'!G1559,"-",'Rates Database'!J1559)</f>
        <v>10-2019-Unitil-Residential-Energy Efficiency Reconciliation Factor (EERF)</v>
      </c>
      <c r="D1560" s="2">
        <f t="shared" si="24"/>
        <v>1</v>
      </c>
    </row>
    <row r="1561" spans="2:4" ht="13.8" x14ac:dyDescent="0.2">
      <c r="B1561" s="18">
        <v>1558</v>
      </c>
      <c r="C1561" s="2" t="str">
        <f>_xlfn.CONCAT(MONTH('Rates Database'!C1560),"-",'Rates Database'!B1560,"-",'Rates Database'!E1560,"-",'Rates Database'!G1560,"-",'Rates Database'!J1560)</f>
        <v>9-2019-Unitil-Residential-Energy Efficiency Reconciliation Factor (EERF)</v>
      </c>
      <c r="D1561" s="2">
        <f t="shared" si="24"/>
        <v>1</v>
      </c>
    </row>
    <row r="1562" spans="2:4" ht="13.8" x14ac:dyDescent="0.2">
      <c r="B1562" s="18">
        <v>1559</v>
      </c>
      <c r="C1562" s="2" t="str">
        <f>_xlfn.CONCAT(MONTH('Rates Database'!C1561),"-",'Rates Database'!B1561,"-",'Rates Database'!E1561,"-",'Rates Database'!G1561,"-",'Rates Database'!J1561)</f>
        <v>8-2019-Unitil-Residential-Energy Efficiency Reconciliation Factor (EERF)</v>
      </c>
      <c r="D1562" s="2">
        <f t="shared" si="24"/>
        <v>1</v>
      </c>
    </row>
    <row r="1563" spans="2:4" ht="13.8" x14ac:dyDescent="0.2">
      <c r="B1563" s="18">
        <v>1560</v>
      </c>
      <c r="C1563" s="2" t="str">
        <f>_xlfn.CONCAT(MONTH('Rates Database'!C1562),"-",'Rates Database'!B1562,"-",'Rates Database'!E1562,"-",'Rates Database'!G1562,"-",'Rates Database'!J1562)</f>
        <v>7-2019-Unitil-Residential-Energy Efficiency Reconciliation Factor (EERF)</v>
      </c>
      <c r="D1563" s="2">
        <f t="shared" si="24"/>
        <v>1</v>
      </c>
    </row>
    <row r="1564" spans="2:4" ht="13.8" x14ac:dyDescent="0.2">
      <c r="B1564" s="18">
        <v>1561</v>
      </c>
      <c r="C1564" s="2" t="str">
        <f>_xlfn.CONCAT(MONTH('Rates Database'!C1563),"-",'Rates Database'!B1563,"-",'Rates Database'!E1563,"-",'Rates Database'!G1563,"-",'Rates Database'!J1563)</f>
        <v>6-2019-Unitil-Residential-Energy Efficiency Reconciliation Factor (EERF)</v>
      </c>
      <c r="D1564" s="2">
        <f t="shared" si="24"/>
        <v>1</v>
      </c>
    </row>
    <row r="1565" spans="2:4" ht="13.8" x14ac:dyDescent="0.2">
      <c r="B1565" s="18">
        <v>1562</v>
      </c>
      <c r="C1565" s="2" t="str">
        <f>_xlfn.CONCAT(MONTH('Rates Database'!C1564),"-",'Rates Database'!B1564,"-",'Rates Database'!E1564,"-",'Rates Database'!G1564,"-",'Rates Database'!J1564)</f>
        <v>5-2019-Unitil-Residential-Energy Efficiency Reconciliation Factor (EERF)</v>
      </c>
      <c r="D1565" s="2">
        <f t="shared" si="24"/>
        <v>1</v>
      </c>
    </row>
    <row r="1566" spans="2:4" ht="13.8" x14ac:dyDescent="0.2">
      <c r="B1566" s="18">
        <v>1563</v>
      </c>
      <c r="C1566" s="2" t="str">
        <f>_xlfn.CONCAT(MONTH('Rates Database'!C1565),"-",'Rates Database'!B1565,"-",'Rates Database'!E1565,"-",'Rates Database'!G1565,"-",'Rates Database'!J1565)</f>
        <v>4-2019-Unitil-Residential-Energy Efficiency Reconciliation Factor (EERF)</v>
      </c>
      <c r="D1566" s="2">
        <f t="shared" si="24"/>
        <v>1</v>
      </c>
    </row>
    <row r="1567" spans="2:4" ht="13.8" x14ac:dyDescent="0.2">
      <c r="B1567" s="18">
        <v>1564</v>
      </c>
      <c r="C1567" s="2" t="str">
        <f>_xlfn.CONCAT(MONTH('Rates Database'!C1566),"-",'Rates Database'!B1566,"-",'Rates Database'!E1566,"-",'Rates Database'!G1566,"-",'Rates Database'!J1566)</f>
        <v>3-2019-Unitil-Residential-Energy Efficiency Reconciliation Factor (EERF)</v>
      </c>
      <c r="D1567" s="2">
        <f t="shared" si="24"/>
        <v>1</v>
      </c>
    </row>
    <row r="1568" spans="2:4" ht="13.8" x14ac:dyDescent="0.2">
      <c r="B1568" s="18">
        <v>1565</v>
      </c>
      <c r="C1568" s="2" t="str">
        <f>_xlfn.CONCAT(MONTH('Rates Database'!C1567),"-",'Rates Database'!B1567,"-",'Rates Database'!E1567,"-",'Rates Database'!G1567,"-",'Rates Database'!J1567)</f>
        <v>2-2019-Unitil-Residential-Energy Efficiency Reconciliation Factor (EERF)</v>
      </c>
      <c r="D1568" s="2">
        <f t="shared" si="24"/>
        <v>1</v>
      </c>
    </row>
    <row r="1569" spans="2:4" ht="13.8" x14ac:dyDescent="0.2">
      <c r="B1569" s="18">
        <v>1566</v>
      </c>
      <c r="C1569" s="2" t="str">
        <f>_xlfn.CONCAT(MONTH('Rates Database'!C1568),"-",'Rates Database'!B1568,"-",'Rates Database'!E1568,"-",'Rates Database'!G1568,"-",'Rates Database'!J1568)</f>
        <v>1-2019-Unitil-Residential-Energy Efficiency Reconciliation Factor (EERF)</v>
      </c>
      <c r="D1569" s="2">
        <f t="shared" si="24"/>
        <v>1</v>
      </c>
    </row>
    <row r="1570" spans="2:4" ht="13.8" x14ac:dyDescent="0.2">
      <c r="B1570" s="18">
        <v>1567</v>
      </c>
      <c r="C1570" s="2" t="str">
        <f>_xlfn.CONCAT(MONTH('Rates Database'!C1569),"-",'Rates Database'!B1569,"-",'Rates Database'!E1569,"-",'Rates Database'!G1569,"-",'Rates Database'!J1569)</f>
        <v>12-2023-Unitil-Residential-Residential Assistance Adjustment Factor (RAAF)</v>
      </c>
      <c r="D1570" s="2">
        <f t="shared" si="24"/>
        <v>1</v>
      </c>
    </row>
    <row r="1571" spans="2:4" ht="13.8" x14ac:dyDescent="0.2">
      <c r="B1571" s="18">
        <v>1568</v>
      </c>
      <c r="C1571" s="2" t="str">
        <f>_xlfn.CONCAT(MONTH('Rates Database'!C1570),"-",'Rates Database'!B1570,"-",'Rates Database'!E1570,"-",'Rates Database'!G1570,"-",'Rates Database'!J1570)</f>
        <v>11-2023-Unitil-Residential-Residential Assistance Adjustment Factor (RAAF)</v>
      </c>
      <c r="D1571" s="2">
        <f t="shared" si="24"/>
        <v>1</v>
      </c>
    </row>
    <row r="1572" spans="2:4" ht="13.8" x14ac:dyDescent="0.2">
      <c r="B1572" s="18">
        <v>1569</v>
      </c>
      <c r="C1572" s="2" t="str">
        <f>_xlfn.CONCAT(MONTH('Rates Database'!C1571),"-",'Rates Database'!B1571,"-",'Rates Database'!E1571,"-",'Rates Database'!G1571,"-",'Rates Database'!J1571)</f>
        <v>10-2023-Unitil-Residential-Residential Assistance Adjustment Factor (RAAF)</v>
      </c>
      <c r="D1572" s="2">
        <f t="shared" si="24"/>
        <v>1</v>
      </c>
    </row>
    <row r="1573" spans="2:4" ht="13.8" x14ac:dyDescent="0.2">
      <c r="B1573" s="18">
        <v>1570</v>
      </c>
      <c r="C1573" s="2" t="str">
        <f>_xlfn.CONCAT(MONTH('Rates Database'!C1572),"-",'Rates Database'!B1572,"-",'Rates Database'!E1572,"-",'Rates Database'!G1572,"-",'Rates Database'!J1572)</f>
        <v>9-2023-Unitil-Residential-Residential Assistance Adjustment Factor (RAAF)</v>
      </c>
      <c r="D1573" s="2">
        <f t="shared" si="24"/>
        <v>1</v>
      </c>
    </row>
    <row r="1574" spans="2:4" ht="13.8" x14ac:dyDescent="0.2">
      <c r="B1574" s="18">
        <v>1571</v>
      </c>
      <c r="C1574" s="2" t="str">
        <f>_xlfn.CONCAT(MONTH('Rates Database'!C1573),"-",'Rates Database'!B1573,"-",'Rates Database'!E1573,"-",'Rates Database'!G1573,"-",'Rates Database'!J1573)</f>
        <v>8-2023-Unitil-Residential-Residential Assistance Adjustment Factor (RAAF)</v>
      </c>
      <c r="D1574" s="2">
        <f t="shared" si="24"/>
        <v>1</v>
      </c>
    </row>
    <row r="1575" spans="2:4" ht="13.8" x14ac:dyDescent="0.2">
      <c r="B1575" s="18">
        <v>1572</v>
      </c>
      <c r="C1575" s="2" t="str">
        <f>_xlfn.CONCAT(MONTH('Rates Database'!C1574),"-",'Rates Database'!B1574,"-",'Rates Database'!E1574,"-",'Rates Database'!G1574,"-",'Rates Database'!J1574)</f>
        <v>7-2023-Unitil-Residential-Residential Assistance Adjustment Factor (RAAF)</v>
      </c>
      <c r="D1575" s="2">
        <f t="shared" si="24"/>
        <v>1</v>
      </c>
    </row>
    <row r="1576" spans="2:4" ht="13.8" x14ac:dyDescent="0.2">
      <c r="B1576" s="18">
        <v>1573</v>
      </c>
      <c r="C1576" s="2" t="str">
        <f>_xlfn.CONCAT(MONTH('Rates Database'!C1575),"-",'Rates Database'!B1575,"-",'Rates Database'!E1575,"-",'Rates Database'!G1575,"-",'Rates Database'!J1575)</f>
        <v>6-2023-Unitil-Residential-Residential Assistance Adjustment Factor (RAAF)</v>
      </c>
      <c r="D1576" s="2">
        <f t="shared" si="24"/>
        <v>1</v>
      </c>
    </row>
    <row r="1577" spans="2:4" ht="13.8" x14ac:dyDescent="0.2">
      <c r="B1577" s="18">
        <v>1574</v>
      </c>
      <c r="C1577" s="2" t="str">
        <f>_xlfn.CONCAT(MONTH('Rates Database'!C1576),"-",'Rates Database'!B1576,"-",'Rates Database'!E1576,"-",'Rates Database'!G1576,"-",'Rates Database'!J1576)</f>
        <v>5-2023-Unitil-Residential-Residential Assistance Adjustment Factor (RAAF)</v>
      </c>
      <c r="D1577" s="2">
        <f t="shared" si="24"/>
        <v>1</v>
      </c>
    </row>
    <row r="1578" spans="2:4" ht="13.8" x14ac:dyDescent="0.2">
      <c r="B1578" s="18">
        <v>1575</v>
      </c>
      <c r="C1578" s="2" t="str">
        <f>_xlfn.CONCAT(MONTH('Rates Database'!C1577),"-",'Rates Database'!B1577,"-",'Rates Database'!E1577,"-",'Rates Database'!G1577,"-",'Rates Database'!J1577)</f>
        <v>4-2023-Unitil-Residential-Residential Assistance Adjustment Factor (RAAF)</v>
      </c>
      <c r="D1578" s="2">
        <f t="shared" si="24"/>
        <v>1</v>
      </c>
    </row>
    <row r="1579" spans="2:4" ht="13.8" x14ac:dyDescent="0.2">
      <c r="B1579" s="18">
        <v>1576</v>
      </c>
      <c r="C1579" s="2" t="str">
        <f>_xlfn.CONCAT(MONTH('Rates Database'!C1578),"-",'Rates Database'!B1578,"-",'Rates Database'!E1578,"-",'Rates Database'!G1578,"-",'Rates Database'!J1578)</f>
        <v>3-2023-Unitil-Residential-Residential Assistance Adjustment Factor (RAAF)</v>
      </c>
      <c r="D1579" s="2">
        <f t="shared" si="24"/>
        <v>1</v>
      </c>
    </row>
    <row r="1580" spans="2:4" ht="13.8" x14ac:dyDescent="0.2">
      <c r="B1580" s="18">
        <v>1577</v>
      </c>
      <c r="C1580" s="2" t="str">
        <f>_xlfn.CONCAT(MONTH('Rates Database'!C1579),"-",'Rates Database'!B1579,"-",'Rates Database'!E1579,"-",'Rates Database'!G1579,"-",'Rates Database'!J1579)</f>
        <v>2-2023-Unitil-Residential-Residential Assistance Adjustment Factor (RAAF)</v>
      </c>
      <c r="D1580" s="2">
        <f t="shared" si="24"/>
        <v>1</v>
      </c>
    </row>
    <row r="1581" spans="2:4" ht="13.8" x14ac:dyDescent="0.2">
      <c r="B1581" s="18">
        <v>1578</v>
      </c>
      <c r="C1581" s="2" t="str">
        <f>_xlfn.CONCAT(MONTH('Rates Database'!C1580),"-",'Rates Database'!B1580,"-",'Rates Database'!E1580,"-",'Rates Database'!G1580,"-",'Rates Database'!J1580)</f>
        <v>1-2023-Unitil-Residential-Residential Assistance Adjustment Factor (RAAF)</v>
      </c>
      <c r="D1581" s="2">
        <f t="shared" si="24"/>
        <v>1</v>
      </c>
    </row>
    <row r="1582" spans="2:4" ht="13.8" x14ac:dyDescent="0.2">
      <c r="B1582" s="18">
        <v>1579</v>
      </c>
      <c r="C1582" s="2" t="str">
        <f>_xlfn.CONCAT(MONTH('Rates Database'!C1581),"-",'Rates Database'!B1581,"-",'Rates Database'!E1581,"-",'Rates Database'!G1581,"-",'Rates Database'!J1581)</f>
        <v>12-2022-Unitil-Residential-Residential Assistance Adjustment Factor (RAAF)</v>
      </c>
      <c r="D1582" s="2">
        <f t="shared" si="24"/>
        <v>1</v>
      </c>
    </row>
    <row r="1583" spans="2:4" ht="13.8" x14ac:dyDescent="0.2">
      <c r="B1583" s="18">
        <v>1580</v>
      </c>
      <c r="C1583" s="2" t="str">
        <f>_xlfn.CONCAT(MONTH('Rates Database'!C1582),"-",'Rates Database'!B1582,"-",'Rates Database'!E1582,"-",'Rates Database'!G1582,"-",'Rates Database'!J1582)</f>
        <v>11-2022-Unitil-Residential-Residential Assistance Adjustment Factor (RAAF)</v>
      </c>
      <c r="D1583" s="2">
        <f t="shared" si="24"/>
        <v>1</v>
      </c>
    </row>
    <row r="1584" spans="2:4" ht="13.8" x14ac:dyDescent="0.2">
      <c r="B1584" s="18">
        <v>1581</v>
      </c>
      <c r="C1584" s="2" t="str">
        <f>_xlfn.CONCAT(MONTH('Rates Database'!C1583),"-",'Rates Database'!B1583,"-",'Rates Database'!E1583,"-",'Rates Database'!G1583,"-",'Rates Database'!J1583)</f>
        <v>10-2022-Unitil-Residential-Residential Assistance Adjustment Factor (RAAF)</v>
      </c>
      <c r="D1584" s="2">
        <f t="shared" si="24"/>
        <v>1</v>
      </c>
    </row>
    <row r="1585" spans="2:4" ht="13.8" x14ac:dyDescent="0.2">
      <c r="B1585" s="18">
        <v>1582</v>
      </c>
      <c r="C1585" s="2" t="str">
        <f>_xlfn.CONCAT(MONTH('Rates Database'!C1584),"-",'Rates Database'!B1584,"-",'Rates Database'!E1584,"-",'Rates Database'!G1584,"-",'Rates Database'!J1584)</f>
        <v>9-2022-Unitil-Residential-Residential Assistance Adjustment Factor (RAAF)</v>
      </c>
      <c r="D1585" s="2">
        <f t="shared" si="24"/>
        <v>1</v>
      </c>
    </row>
    <row r="1586" spans="2:4" ht="13.8" x14ac:dyDescent="0.2">
      <c r="B1586" s="18">
        <v>1583</v>
      </c>
      <c r="C1586" s="2" t="str">
        <f>_xlfn.CONCAT(MONTH('Rates Database'!C1585),"-",'Rates Database'!B1585,"-",'Rates Database'!E1585,"-",'Rates Database'!G1585,"-",'Rates Database'!J1585)</f>
        <v>8-2022-Unitil-Residential-Residential Assistance Adjustment Factor (RAAF)</v>
      </c>
      <c r="D1586" s="2">
        <f t="shared" si="24"/>
        <v>1</v>
      </c>
    </row>
    <row r="1587" spans="2:4" ht="13.8" x14ac:dyDescent="0.2">
      <c r="B1587" s="18">
        <v>1584</v>
      </c>
      <c r="C1587" s="2" t="str">
        <f>_xlfn.CONCAT(MONTH('Rates Database'!C1586),"-",'Rates Database'!B1586,"-",'Rates Database'!E1586,"-",'Rates Database'!G1586,"-",'Rates Database'!J1586)</f>
        <v>7-2022-Unitil-Residential-Residential Assistance Adjustment Factor (RAAF)</v>
      </c>
      <c r="D1587" s="2">
        <f t="shared" si="24"/>
        <v>1</v>
      </c>
    </row>
    <row r="1588" spans="2:4" ht="13.8" x14ac:dyDescent="0.2">
      <c r="B1588" s="18">
        <v>1585</v>
      </c>
      <c r="C1588" s="2" t="str">
        <f>_xlfn.CONCAT(MONTH('Rates Database'!C1587),"-",'Rates Database'!B1587,"-",'Rates Database'!E1587,"-",'Rates Database'!G1587,"-",'Rates Database'!J1587)</f>
        <v>6-2022-Unitil-Residential-Residential Assistance Adjustment Factor (RAAF)</v>
      </c>
      <c r="D1588" s="2">
        <f t="shared" si="24"/>
        <v>1</v>
      </c>
    </row>
    <row r="1589" spans="2:4" ht="13.8" x14ac:dyDescent="0.2">
      <c r="B1589" s="18">
        <v>1586</v>
      </c>
      <c r="C1589" s="2" t="str">
        <f>_xlfn.CONCAT(MONTH('Rates Database'!C1588),"-",'Rates Database'!B1588,"-",'Rates Database'!E1588,"-",'Rates Database'!G1588,"-",'Rates Database'!J1588)</f>
        <v>5-2022-Unitil-Residential-Residential Assistance Adjustment Factor (RAAF)</v>
      </c>
      <c r="D1589" s="2">
        <f t="shared" si="24"/>
        <v>1</v>
      </c>
    </row>
    <row r="1590" spans="2:4" ht="13.8" x14ac:dyDescent="0.2">
      <c r="B1590" s="18">
        <v>1587</v>
      </c>
      <c r="C1590" s="2" t="str">
        <f>_xlfn.CONCAT(MONTH('Rates Database'!C1589),"-",'Rates Database'!B1589,"-",'Rates Database'!E1589,"-",'Rates Database'!G1589,"-",'Rates Database'!J1589)</f>
        <v>4-2022-Unitil-Residential-Residential Assistance Adjustment Factor (RAAF)</v>
      </c>
      <c r="D1590" s="2">
        <f t="shared" si="24"/>
        <v>1</v>
      </c>
    </row>
    <row r="1591" spans="2:4" ht="13.8" x14ac:dyDescent="0.2">
      <c r="B1591" s="18">
        <v>1588</v>
      </c>
      <c r="C1591" s="2" t="str">
        <f>_xlfn.CONCAT(MONTH('Rates Database'!C1590),"-",'Rates Database'!B1590,"-",'Rates Database'!E1590,"-",'Rates Database'!G1590,"-",'Rates Database'!J1590)</f>
        <v>3-2022-Unitil-Residential-Residential Assistance Adjustment Factor (RAAF)</v>
      </c>
      <c r="D1591" s="2">
        <f t="shared" si="24"/>
        <v>1</v>
      </c>
    </row>
    <row r="1592" spans="2:4" ht="13.8" x14ac:dyDescent="0.2">
      <c r="B1592" s="18">
        <v>1589</v>
      </c>
      <c r="C1592" s="2" t="str">
        <f>_xlfn.CONCAT(MONTH('Rates Database'!C1591),"-",'Rates Database'!B1591,"-",'Rates Database'!E1591,"-",'Rates Database'!G1591,"-",'Rates Database'!J1591)</f>
        <v>2-2022-Unitil-Residential-Residential Assistance Adjustment Factor (RAAF)</v>
      </c>
      <c r="D1592" s="2">
        <f t="shared" si="24"/>
        <v>1</v>
      </c>
    </row>
    <row r="1593" spans="2:4" ht="13.8" x14ac:dyDescent="0.2">
      <c r="B1593" s="18">
        <v>1590</v>
      </c>
      <c r="C1593" s="2" t="str">
        <f>_xlfn.CONCAT(MONTH('Rates Database'!C1592),"-",'Rates Database'!B1592,"-",'Rates Database'!E1592,"-",'Rates Database'!G1592,"-",'Rates Database'!J1592)</f>
        <v>1-2022-Unitil-Residential-Residential Assistance Adjustment Factor (RAAF)</v>
      </c>
      <c r="D1593" s="2">
        <f t="shared" si="24"/>
        <v>1</v>
      </c>
    </row>
    <row r="1594" spans="2:4" ht="13.8" x14ac:dyDescent="0.2">
      <c r="B1594" s="18">
        <v>1591</v>
      </c>
      <c r="C1594" s="2" t="str">
        <f>_xlfn.CONCAT(MONTH('Rates Database'!C1593),"-",'Rates Database'!B1593,"-",'Rates Database'!E1593,"-",'Rates Database'!G1593,"-",'Rates Database'!J1593)</f>
        <v>12-2021-Unitil-Residential-Residential Assistance Adjustment Factor (RAAF)</v>
      </c>
      <c r="D1594" s="2">
        <f t="shared" si="24"/>
        <v>1</v>
      </c>
    </row>
    <row r="1595" spans="2:4" ht="13.8" x14ac:dyDescent="0.2">
      <c r="B1595" s="18">
        <v>1592</v>
      </c>
      <c r="C1595" s="2" t="str">
        <f>_xlfn.CONCAT(MONTH('Rates Database'!C1594),"-",'Rates Database'!B1594,"-",'Rates Database'!E1594,"-",'Rates Database'!G1594,"-",'Rates Database'!J1594)</f>
        <v>11-2021-Unitil-Residential-Residential Assistance Adjustment Factor (RAAF)</v>
      </c>
      <c r="D1595" s="2">
        <f t="shared" si="24"/>
        <v>1</v>
      </c>
    </row>
    <row r="1596" spans="2:4" ht="13.8" x14ac:dyDescent="0.2">
      <c r="B1596" s="18">
        <v>1593</v>
      </c>
      <c r="C1596" s="2" t="str">
        <f>_xlfn.CONCAT(MONTH('Rates Database'!C1595),"-",'Rates Database'!B1595,"-",'Rates Database'!E1595,"-",'Rates Database'!G1595,"-",'Rates Database'!J1595)</f>
        <v>10-2021-Unitil-Residential-Residential Assistance Adjustment Factor (RAAF)</v>
      </c>
      <c r="D1596" s="2">
        <f t="shared" si="24"/>
        <v>1</v>
      </c>
    </row>
    <row r="1597" spans="2:4" ht="13.8" x14ac:dyDescent="0.2">
      <c r="B1597" s="18">
        <v>1594</v>
      </c>
      <c r="C1597" s="2" t="str">
        <f>_xlfn.CONCAT(MONTH('Rates Database'!C1596),"-",'Rates Database'!B1596,"-",'Rates Database'!E1596,"-",'Rates Database'!G1596,"-",'Rates Database'!J1596)</f>
        <v>9-2021-Unitil-Residential-Residential Assistance Adjustment Factor (RAAF)</v>
      </c>
      <c r="D1597" s="2">
        <f t="shared" si="24"/>
        <v>1</v>
      </c>
    </row>
    <row r="1598" spans="2:4" ht="13.8" x14ac:dyDescent="0.2">
      <c r="B1598" s="18">
        <v>1595</v>
      </c>
      <c r="C1598" s="2" t="str">
        <f>_xlfn.CONCAT(MONTH('Rates Database'!C1597),"-",'Rates Database'!B1597,"-",'Rates Database'!E1597,"-",'Rates Database'!G1597,"-",'Rates Database'!J1597)</f>
        <v>8-2021-Unitil-Residential-Residential Assistance Adjustment Factor (RAAF)</v>
      </c>
      <c r="D1598" s="2">
        <f t="shared" si="24"/>
        <v>1</v>
      </c>
    </row>
    <row r="1599" spans="2:4" ht="13.8" x14ac:dyDescent="0.2">
      <c r="B1599" s="18">
        <v>1596</v>
      </c>
      <c r="C1599" s="2" t="str">
        <f>_xlfn.CONCAT(MONTH('Rates Database'!C1598),"-",'Rates Database'!B1598,"-",'Rates Database'!E1598,"-",'Rates Database'!G1598,"-",'Rates Database'!J1598)</f>
        <v>7-2021-Unitil-Residential-Residential Assistance Adjustment Factor (RAAF)</v>
      </c>
      <c r="D1599" s="2">
        <f t="shared" si="24"/>
        <v>1</v>
      </c>
    </row>
    <row r="1600" spans="2:4" ht="13.8" x14ac:dyDescent="0.2">
      <c r="B1600" s="18">
        <v>1597</v>
      </c>
      <c r="C1600" s="2" t="str">
        <f>_xlfn.CONCAT(MONTH('Rates Database'!C1599),"-",'Rates Database'!B1599,"-",'Rates Database'!E1599,"-",'Rates Database'!G1599,"-",'Rates Database'!J1599)</f>
        <v>6-2021-Unitil-Residential-Residential Assistance Adjustment Factor (RAAF)</v>
      </c>
      <c r="D1600" s="2">
        <f t="shared" si="24"/>
        <v>1</v>
      </c>
    </row>
    <row r="1601" spans="2:4" ht="13.8" x14ac:dyDescent="0.2">
      <c r="B1601" s="18">
        <v>1598</v>
      </c>
      <c r="C1601" s="2" t="str">
        <f>_xlfn.CONCAT(MONTH('Rates Database'!C1600),"-",'Rates Database'!B1600,"-",'Rates Database'!E1600,"-",'Rates Database'!G1600,"-",'Rates Database'!J1600)</f>
        <v>5-2021-Unitil-Residential-Residential Assistance Adjustment Factor (RAAF)</v>
      </c>
      <c r="D1601" s="2">
        <f t="shared" si="24"/>
        <v>1</v>
      </c>
    </row>
    <row r="1602" spans="2:4" ht="13.8" x14ac:dyDescent="0.2">
      <c r="B1602" s="18">
        <v>1599</v>
      </c>
      <c r="C1602" s="2" t="str">
        <f>_xlfn.CONCAT(MONTH('Rates Database'!C1601),"-",'Rates Database'!B1601,"-",'Rates Database'!E1601,"-",'Rates Database'!G1601,"-",'Rates Database'!J1601)</f>
        <v>4-2021-Unitil-Residential-Residential Assistance Adjustment Factor (RAAF)</v>
      </c>
      <c r="D1602" s="2">
        <f t="shared" si="24"/>
        <v>1</v>
      </c>
    </row>
    <row r="1603" spans="2:4" ht="13.8" x14ac:dyDescent="0.2">
      <c r="B1603" s="18">
        <v>1600</v>
      </c>
      <c r="C1603" s="2" t="str">
        <f>_xlfn.CONCAT(MONTH('Rates Database'!C1602),"-",'Rates Database'!B1602,"-",'Rates Database'!E1602,"-",'Rates Database'!G1602,"-",'Rates Database'!J1602)</f>
        <v>3-2021-Unitil-Residential-Residential Assistance Adjustment Factor (RAAF)</v>
      </c>
      <c r="D1603" s="2">
        <f t="shared" si="24"/>
        <v>1</v>
      </c>
    </row>
    <row r="1604" spans="2:4" ht="13.8" x14ac:dyDescent="0.2">
      <c r="B1604" s="18">
        <v>1601</v>
      </c>
      <c r="C1604" s="2" t="str">
        <f>_xlfn.CONCAT(MONTH('Rates Database'!C1603),"-",'Rates Database'!B1603,"-",'Rates Database'!E1603,"-",'Rates Database'!G1603,"-",'Rates Database'!J1603)</f>
        <v>2-2021-Unitil-Residential-Residential Assistance Adjustment Factor (RAAF)</v>
      </c>
      <c r="D1604" s="2">
        <f t="shared" si="24"/>
        <v>1</v>
      </c>
    </row>
    <row r="1605" spans="2:4" ht="13.8" x14ac:dyDescent="0.2">
      <c r="B1605" s="18">
        <v>1602</v>
      </c>
      <c r="C1605" s="2" t="str">
        <f>_xlfn.CONCAT(MONTH('Rates Database'!C1604),"-",'Rates Database'!B1604,"-",'Rates Database'!E1604,"-",'Rates Database'!G1604,"-",'Rates Database'!J1604)</f>
        <v>1-2021-Unitil-Residential-Residential Assistance Adjustment Factor (RAAF)</v>
      </c>
      <c r="D1605" s="2">
        <f t="shared" ref="D1605:D1668" si="25">COUNTIF($C$4:$C$10092,C1605)</f>
        <v>1</v>
      </c>
    </row>
    <row r="1606" spans="2:4" ht="13.8" x14ac:dyDescent="0.2">
      <c r="B1606" s="18">
        <v>1603</v>
      </c>
      <c r="C1606" s="2" t="str">
        <f>_xlfn.CONCAT(MONTH('Rates Database'!C1605),"-",'Rates Database'!B1605,"-",'Rates Database'!E1605,"-",'Rates Database'!G1605,"-",'Rates Database'!J1605)</f>
        <v>12-2020-Unitil-Residential-Residential Assistance Adjustment Factor (RAAF)</v>
      </c>
      <c r="D1606" s="2">
        <f t="shared" si="25"/>
        <v>1</v>
      </c>
    </row>
    <row r="1607" spans="2:4" ht="13.8" x14ac:dyDescent="0.2">
      <c r="B1607" s="18">
        <v>1604</v>
      </c>
      <c r="C1607" s="2" t="str">
        <f>_xlfn.CONCAT(MONTH('Rates Database'!C1606),"-",'Rates Database'!B1606,"-",'Rates Database'!E1606,"-",'Rates Database'!G1606,"-",'Rates Database'!J1606)</f>
        <v>11-2020-Unitil-Residential-Residential Assistance Adjustment Factor (RAAF)</v>
      </c>
      <c r="D1607" s="2">
        <f t="shared" si="25"/>
        <v>1</v>
      </c>
    </row>
    <row r="1608" spans="2:4" ht="13.8" x14ac:dyDescent="0.2">
      <c r="B1608" s="18">
        <v>1605</v>
      </c>
      <c r="C1608" s="2" t="str">
        <f>_xlfn.CONCAT(MONTH('Rates Database'!C1607),"-",'Rates Database'!B1607,"-",'Rates Database'!E1607,"-",'Rates Database'!G1607,"-",'Rates Database'!J1607)</f>
        <v>10-2020-Unitil-Residential-Residential Assistance Adjustment Factor (RAAF)</v>
      </c>
      <c r="D1608" s="2">
        <f t="shared" si="25"/>
        <v>1</v>
      </c>
    </row>
    <row r="1609" spans="2:4" ht="13.8" x14ac:dyDescent="0.2">
      <c r="B1609" s="18">
        <v>1606</v>
      </c>
      <c r="C1609" s="2" t="str">
        <f>_xlfn.CONCAT(MONTH('Rates Database'!C1608),"-",'Rates Database'!B1608,"-",'Rates Database'!E1608,"-",'Rates Database'!G1608,"-",'Rates Database'!J1608)</f>
        <v>9-2020-Unitil-Residential-Residential Assistance Adjustment Factor (RAAF)</v>
      </c>
      <c r="D1609" s="2">
        <f t="shared" si="25"/>
        <v>1</v>
      </c>
    </row>
    <row r="1610" spans="2:4" ht="13.8" x14ac:dyDescent="0.2">
      <c r="B1610" s="18">
        <v>1607</v>
      </c>
      <c r="C1610" s="2" t="str">
        <f>_xlfn.CONCAT(MONTH('Rates Database'!C1609),"-",'Rates Database'!B1609,"-",'Rates Database'!E1609,"-",'Rates Database'!G1609,"-",'Rates Database'!J1609)</f>
        <v>8-2020-Unitil-Residential-Residential Assistance Adjustment Factor (RAAF)</v>
      </c>
      <c r="D1610" s="2">
        <f t="shared" si="25"/>
        <v>1</v>
      </c>
    </row>
    <row r="1611" spans="2:4" ht="13.8" x14ac:dyDescent="0.2">
      <c r="B1611" s="18">
        <v>1608</v>
      </c>
      <c r="C1611" s="2" t="str">
        <f>_xlfn.CONCAT(MONTH('Rates Database'!C1610),"-",'Rates Database'!B1610,"-",'Rates Database'!E1610,"-",'Rates Database'!G1610,"-",'Rates Database'!J1610)</f>
        <v>7-2020-Unitil-Residential-Residential Assistance Adjustment Factor (RAAF)</v>
      </c>
      <c r="D1611" s="2">
        <f t="shared" si="25"/>
        <v>1</v>
      </c>
    </row>
    <row r="1612" spans="2:4" ht="13.8" x14ac:dyDescent="0.2">
      <c r="B1612" s="18">
        <v>1609</v>
      </c>
      <c r="C1612" s="2" t="str">
        <f>_xlfn.CONCAT(MONTH('Rates Database'!C1611),"-",'Rates Database'!B1611,"-",'Rates Database'!E1611,"-",'Rates Database'!G1611,"-",'Rates Database'!J1611)</f>
        <v>6-2020-Unitil-Residential-Residential Assistance Adjustment Factor (RAAF)</v>
      </c>
      <c r="D1612" s="2">
        <f t="shared" si="25"/>
        <v>1</v>
      </c>
    </row>
    <row r="1613" spans="2:4" ht="13.8" x14ac:dyDescent="0.2">
      <c r="B1613" s="18">
        <v>1610</v>
      </c>
      <c r="C1613" s="2" t="str">
        <f>_xlfn.CONCAT(MONTH('Rates Database'!C1612),"-",'Rates Database'!B1612,"-",'Rates Database'!E1612,"-",'Rates Database'!G1612,"-",'Rates Database'!J1612)</f>
        <v>5-2020-Unitil-Residential-Residential Assistance Adjustment Factor (RAAF)</v>
      </c>
      <c r="D1613" s="2">
        <f t="shared" si="25"/>
        <v>1</v>
      </c>
    </row>
    <row r="1614" spans="2:4" ht="13.8" x14ac:dyDescent="0.2">
      <c r="B1614" s="18">
        <v>1611</v>
      </c>
      <c r="C1614" s="2" t="str">
        <f>_xlfn.CONCAT(MONTH('Rates Database'!C1613),"-",'Rates Database'!B1613,"-",'Rates Database'!E1613,"-",'Rates Database'!G1613,"-",'Rates Database'!J1613)</f>
        <v>4-2020-Unitil-Residential-Residential Assistance Adjustment Factor (RAAF)</v>
      </c>
      <c r="D1614" s="2">
        <f t="shared" si="25"/>
        <v>1</v>
      </c>
    </row>
    <row r="1615" spans="2:4" ht="13.8" x14ac:dyDescent="0.2">
      <c r="B1615" s="18">
        <v>1612</v>
      </c>
      <c r="C1615" s="2" t="str">
        <f>_xlfn.CONCAT(MONTH('Rates Database'!C1614),"-",'Rates Database'!B1614,"-",'Rates Database'!E1614,"-",'Rates Database'!G1614,"-",'Rates Database'!J1614)</f>
        <v>3-2020-Unitil-Residential-Residential Assistance Adjustment Factor (RAAF)</v>
      </c>
      <c r="D1615" s="2">
        <f t="shared" si="25"/>
        <v>1</v>
      </c>
    </row>
    <row r="1616" spans="2:4" ht="13.8" x14ac:dyDescent="0.2">
      <c r="B1616" s="18">
        <v>1613</v>
      </c>
      <c r="C1616" s="2" t="str">
        <f>_xlfn.CONCAT(MONTH('Rates Database'!C1615),"-",'Rates Database'!B1615,"-",'Rates Database'!E1615,"-",'Rates Database'!G1615,"-",'Rates Database'!J1615)</f>
        <v>2-2020-Unitil-Residential-Residential Assistance Adjustment Factor (RAAF)</v>
      </c>
      <c r="D1616" s="2">
        <f t="shared" si="25"/>
        <v>1</v>
      </c>
    </row>
    <row r="1617" spans="2:4" ht="13.8" x14ac:dyDescent="0.2">
      <c r="B1617" s="18">
        <v>1614</v>
      </c>
      <c r="C1617" s="2" t="str">
        <f>_xlfn.CONCAT(MONTH('Rates Database'!C1616),"-",'Rates Database'!B1616,"-",'Rates Database'!E1616,"-",'Rates Database'!G1616,"-",'Rates Database'!J1616)</f>
        <v>1-2020-Unitil-Residential-Residential Assistance Adjustment Factor (RAAF)</v>
      </c>
      <c r="D1617" s="2">
        <f t="shared" si="25"/>
        <v>1</v>
      </c>
    </row>
    <row r="1618" spans="2:4" ht="13.8" x14ac:dyDescent="0.2">
      <c r="B1618" s="18">
        <v>1615</v>
      </c>
      <c r="C1618" s="2" t="str">
        <f>_xlfn.CONCAT(MONTH('Rates Database'!C1617),"-",'Rates Database'!B1617,"-",'Rates Database'!E1617,"-",'Rates Database'!G1617,"-",'Rates Database'!J1617)</f>
        <v>12-2019-Unitil-Residential-Residential Assistance Adjustment Factor (RAAF)</v>
      </c>
      <c r="D1618" s="2">
        <f t="shared" si="25"/>
        <v>1</v>
      </c>
    </row>
    <row r="1619" spans="2:4" ht="13.8" x14ac:dyDescent="0.2">
      <c r="B1619" s="18">
        <v>1616</v>
      </c>
      <c r="C1619" s="2" t="str">
        <f>_xlfn.CONCAT(MONTH('Rates Database'!C1618),"-",'Rates Database'!B1618,"-",'Rates Database'!E1618,"-",'Rates Database'!G1618,"-",'Rates Database'!J1618)</f>
        <v>11-2019-Unitil-Residential-Residential Assistance Adjustment Factor (RAAF)</v>
      </c>
      <c r="D1619" s="2">
        <f t="shared" si="25"/>
        <v>1</v>
      </c>
    </row>
    <row r="1620" spans="2:4" ht="13.8" x14ac:dyDescent="0.2">
      <c r="B1620" s="18">
        <v>1617</v>
      </c>
      <c r="C1620" s="2" t="str">
        <f>_xlfn.CONCAT(MONTH('Rates Database'!C1619),"-",'Rates Database'!B1619,"-",'Rates Database'!E1619,"-",'Rates Database'!G1619,"-",'Rates Database'!J1619)</f>
        <v>10-2019-Unitil-Residential-Residential Assistance Adjustment Factor (RAAF)</v>
      </c>
      <c r="D1620" s="2">
        <f t="shared" si="25"/>
        <v>1</v>
      </c>
    </row>
    <row r="1621" spans="2:4" ht="13.8" x14ac:dyDescent="0.2">
      <c r="B1621" s="18">
        <v>1618</v>
      </c>
      <c r="C1621" s="2" t="str">
        <f>_xlfn.CONCAT(MONTH('Rates Database'!C1620),"-",'Rates Database'!B1620,"-",'Rates Database'!E1620,"-",'Rates Database'!G1620,"-",'Rates Database'!J1620)</f>
        <v>9-2019-Unitil-Residential-Residential Assistance Adjustment Factor (RAAF)</v>
      </c>
      <c r="D1621" s="2">
        <f t="shared" si="25"/>
        <v>1</v>
      </c>
    </row>
    <row r="1622" spans="2:4" ht="13.8" x14ac:dyDescent="0.2">
      <c r="B1622" s="18">
        <v>1619</v>
      </c>
      <c r="C1622" s="2" t="str">
        <f>_xlfn.CONCAT(MONTH('Rates Database'!C1621),"-",'Rates Database'!B1621,"-",'Rates Database'!E1621,"-",'Rates Database'!G1621,"-",'Rates Database'!J1621)</f>
        <v>8-2019-Unitil-Residential-Residential Assistance Adjustment Factor (RAAF)</v>
      </c>
      <c r="D1622" s="2">
        <f t="shared" si="25"/>
        <v>1</v>
      </c>
    </row>
    <row r="1623" spans="2:4" ht="13.8" x14ac:dyDescent="0.2">
      <c r="B1623" s="18">
        <v>1620</v>
      </c>
      <c r="C1623" s="2" t="str">
        <f>_xlfn.CONCAT(MONTH('Rates Database'!C1622),"-",'Rates Database'!B1622,"-",'Rates Database'!E1622,"-",'Rates Database'!G1622,"-",'Rates Database'!J1622)</f>
        <v>7-2019-Unitil-Residential-Residential Assistance Adjustment Factor (RAAF)</v>
      </c>
      <c r="D1623" s="2">
        <f t="shared" si="25"/>
        <v>1</v>
      </c>
    </row>
    <row r="1624" spans="2:4" ht="13.8" x14ac:dyDescent="0.2">
      <c r="B1624" s="18">
        <v>1621</v>
      </c>
      <c r="C1624" s="2" t="str">
        <f>_xlfn.CONCAT(MONTH('Rates Database'!C1623),"-",'Rates Database'!B1623,"-",'Rates Database'!E1623,"-",'Rates Database'!G1623,"-",'Rates Database'!J1623)</f>
        <v>6-2019-Unitil-Residential-Residential Assistance Adjustment Factor (RAAF)</v>
      </c>
      <c r="D1624" s="2">
        <f t="shared" si="25"/>
        <v>1</v>
      </c>
    </row>
    <row r="1625" spans="2:4" ht="13.8" x14ac:dyDescent="0.2">
      <c r="B1625" s="18">
        <v>1622</v>
      </c>
      <c r="C1625" s="2" t="str">
        <f>_xlfn.CONCAT(MONTH('Rates Database'!C1624),"-",'Rates Database'!B1624,"-",'Rates Database'!E1624,"-",'Rates Database'!G1624,"-",'Rates Database'!J1624)</f>
        <v>5-2019-Unitil-Residential-Residential Assistance Adjustment Factor (RAAF)</v>
      </c>
      <c r="D1625" s="2">
        <f t="shared" si="25"/>
        <v>1</v>
      </c>
    </row>
    <row r="1626" spans="2:4" ht="13.8" x14ac:dyDescent="0.2">
      <c r="B1626" s="18">
        <v>1623</v>
      </c>
      <c r="C1626" s="2" t="str">
        <f>_xlfn.CONCAT(MONTH('Rates Database'!C1625),"-",'Rates Database'!B1625,"-",'Rates Database'!E1625,"-",'Rates Database'!G1625,"-",'Rates Database'!J1625)</f>
        <v>4-2019-Unitil-Residential-Residential Assistance Adjustment Factor (RAAF)</v>
      </c>
      <c r="D1626" s="2">
        <f t="shared" si="25"/>
        <v>1</v>
      </c>
    </row>
    <row r="1627" spans="2:4" ht="13.8" x14ac:dyDescent="0.2">
      <c r="B1627" s="18">
        <v>1624</v>
      </c>
      <c r="C1627" s="2" t="str">
        <f>_xlfn.CONCAT(MONTH('Rates Database'!C1626),"-",'Rates Database'!B1626,"-",'Rates Database'!E1626,"-",'Rates Database'!G1626,"-",'Rates Database'!J1626)</f>
        <v>3-2019-Unitil-Residential-Residential Assistance Adjustment Factor (RAAF)</v>
      </c>
      <c r="D1627" s="2">
        <f t="shared" si="25"/>
        <v>1</v>
      </c>
    </row>
    <row r="1628" spans="2:4" ht="13.8" x14ac:dyDescent="0.2">
      <c r="B1628" s="18">
        <v>1625</v>
      </c>
      <c r="C1628" s="2" t="str">
        <f>_xlfn.CONCAT(MONTH('Rates Database'!C1627),"-",'Rates Database'!B1627,"-",'Rates Database'!E1627,"-",'Rates Database'!G1627,"-",'Rates Database'!J1627)</f>
        <v>2-2019-Unitil-Residential-Residential Assistance Adjustment Factor (RAAF)</v>
      </c>
      <c r="D1628" s="2">
        <f t="shared" si="25"/>
        <v>1</v>
      </c>
    </row>
    <row r="1629" spans="2:4" ht="13.8" x14ac:dyDescent="0.2">
      <c r="B1629" s="18">
        <v>1626</v>
      </c>
      <c r="C1629" s="2" t="str">
        <f>_xlfn.CONCAT(MONTH('Rates Database'!C1628),"-",'Rates Database'!B1628,"-",'Rates Database'!E1628,"-",'Rates Database'!G1628,"-",'Rates Database'!J1628)</f>
        <v>1-2019-Unitil-Residential-Residential Assistance Adjustment Factor (RAAF)</v>
      </c>
      <c r="D1629" s="2">
        <f t="shared" si="25"/>
        <v>1</v>
      </c>
    </row>
    <row r="1630" spans="2:4" ht="13.8" x14ac:dyDescent="0.2">
      <c r="B1630" s="18">
        <v>1627</v>
      </c>
      <c r="C1630" s="2" t="str">
        <f>_xlfn.CONCAT(MONTH('Rates Database'!C1629),"-",'Rates Database'!B1629,"-",'Rates Database'!E1629,"-",'Rates Database'!G1629,"-",'Rates Database'!J1629)</f>
        <v>12-2023-Unitil-Residential-Net Metering Recovery Surcharge (NMRS)</v>
      </c>
      <c r="D1630" s="2">
        <f t="shared" si="25"/>
        <v>1</v>
      </c>
    </row>
    <row r="1631" spans="2:4" ht="13.8" x14ac:dyDescent="0.2">
      <c r="B1631" s="18">
        <v>1628</v>
      </c>
      <c r="C1631" s="2" t="str">
        <f>_xlfn.CONCAT(MONTH('Rates Database'!C1630),"-",'Rates Database'!B1630,"-",'Rates Database'!E1630,"-",'Rates Database'!G1630,"-",'Rates Database'!J1630)</f>
        <v>11-2023-Unitil-Residential-Net Metering Recovery Surcharge (NMRS)</v>
      </c>
      <c r="D1631" s="2">
        <f t="shared" si="25"/>
        <v>1</v>
      </c>
    </row>
    <row r="1632" spans="2:4" ht="13.8" x14ac:dyDescent="0.2">
      <c r="B1632" s="18">
        <v>1629</v>
      </c>
      <c r="C1632" s="2" t="str">
        <f>_xlfn.CONCAT(MONTH('Rates Database'!C1631),"-",'Rates Database'!B1631,"-",'Rates Database'!E1631,"-",'Rates Database'!G1631,"-",'Rates Database'!J1631)</f>
        <v>10-2023-Unitil-Residential-Net Metering Recovery Surcharge (NMRS)</v>
      </c>
      <c r="D1632" s="2">
        <f t="shared" si="25"/>
        <v>1</v>
      </c>
    </row>
    <row r="1633" spans="2:4" ht="13.8" x14ac:dyDescent="0.2">
      <c r="B1633" s="18">
        <v>1630</v>
      </c>
      <c r="C1633" s="2" t="str">
        <f>_xlfn.CONCAT(MONTH('Rates Database'!C1632),"-",'Rates Database'!B1632,"-",'Rates Database'!E1632,"-",'Rates Database'!G1632,"-",'Rates Database'!J1632)</f>
        <v>9-2023-Unitil-Residential-Net Metering Recovery Surcharge (NMRS)</v>
      </c>
      <c r="D1633" s="2">
        <f t="shared" si="25"/>
        <v>1</v>
      </c>
    </row>
    <row r="1634" spans="2:4" ht="13.8" x14ac:dyDescent="0.2">
      <c r="B1634" s="18">
        <v>1631</v>
      </c>
      <c r="C1634" s="2" t="str">
        <f>_xlfn.CONCAT(MONTH('Rates Database'!C1633),"-",'Rates Database'!B1633,"-",'Rates Database'!E1633,"-",'Rates Database'!G1633,"-",'Rates Database'!J1633)</f>
        <v>8-2023-Unitil-Residential-Net Metering Recovery Surcharge (NMRS)</v>
      </c>
      <c r="D1634" s="2">
        <f t="shared" si="25"/>
        <v>1</v>
      </c>
    </row>
    <row r="1635" spans="2:4" ht="13.8" x14ac:dyDescent="0.2">
      <c r="B1635" s="18">
        <v>1632</v>
      </c>
      <c r="C1635" s="2" t="str">
        <f>_xlfn.CONCAT(MONTH('Rates Database'!C1634),"-",'Rates Database'!B1634,"-",'Rates Database'!E1634,"-",'Rates Database'!G1634,"-",'Rates Database'!J1634)</f>
        <v>7-2023-Unitil-Residential-Net Metering Recovery Surcharge (NMRS)</v>
      </c>
      <c r="D1635" s="2">
        <f t="shared" si="25"/>
        <v>1</v>
      </c>
    </row>
    <row r="1636" spans="2:4" ht="13.8" x14ac:dyDescent="0.2">
      <c r="B1636" s="18">
        <v>1633</v>
      </c>
      <c r="C1636" s="2" t="str">
        <f>_xlfn.CONCAT(MONTH('Rates Database'!C1635),"-",'Rates Database'!B1635,"-",'Rates Database'!E1635,"-",'Rates Database'!G1635,"-",'Rates Database'!J1635)</f>
        <v>6-2023-Unitil-Residential-Net Metering Recovery Surcharge (NMRS)</v>
      </c>
      <c r="D1636" s="2">
        <f t="shared" si="25"/>
        <v>1</v>
      </c>
    </row>
    <row r="1637" spans="2:4" ht="13.8" x14ac:dyDescent="0.2">
      <c r="B1637" s="18">
        <v>1634</v>
      </c>
      <c r="C1637" s="2" t="str">
        <f>_xlfn.CONCAT(MONTH('Rates Database'!C1636),"-",'Rates Database'!B1636,"-",'Rates Database'!E1636,"-",'Rates Database'!G1636,"-",'Rates Database'!J1636)</f>
        <v>5-2023-Unitil-Residential-Net Metering Recovery Surcharge (NMRS)</v>
      </c>
      <c r="D1637" s="2">
        <f t="shared" si="25"/>
        <v>1</v>
      </c>
    </row>
    <row r="1638" spans="2:4" ht="13.8" x14ac:dyDescent="0.2">
      <c r="B1638" s="18">
        <v>1635</v>
      </c>
      <c r="C1638" s="2" t="str">
        <f>_xlfn.CONCAT(MONTH('Rates Database'!C1637),"-",'Rates Database'!B1637,"-",'Rates Database'!E1637,"-",'Rates Database'!G1637,"-",'Rates Database'!J1637)</f>
        <v>4-2023-Unitil-Residential-Net Metering Recovery Surcharge (NMRS)</v>
      </c>
      <c r="D1638" s="2">
        <f t="shared" si="25"/>
        <v>1</v>
      </c>
    </row>
    <row r="1639" spans="2:4" ht="13.8" x14ac:dyDescent="0.2">
      <c r="B1639" s="18">
        <v>1636</v>
      </c>
      <c r="C1639" s="2" t="str">
        <f>_xlfn.CONCAT(MONTH('Rates Database'!C1638),"-",'Rates Database'!B1638,"-",'Rates Database'!E1638,"-",'Rates Database'!G1638,"-",'Rates Database'!J1638)</f>
        <v>3-2023-Unitil-Residential-Net Metering Recovery Surcharge (NMRS)</v>
      </c>
      <c r="D1639" s="2">
        <f t="shared" si="25"/>
        <v>1</v>
      </c>
    </row>
    <row r="1640" spans="2:4" ht="13.8" x14ac:dyDescent="0.2">
      <c r="B1640" s="18">
        <v>1637</v>
      </c>
      <c r="C1640" s="2" t="str">
        <f>_xlfn.CONCAT(MONTH('Rates Database'!C1639),"-",'Rates Database'!B1639,"-",'Rates Database'!E1639,"-",'Rates Database'!G1639,"-",'Rates Database'!J1639)</f>
        <v>2-2023-Unitil-Residential-Net Metering Recovery Surcharge (NMRS)</v>
      </c>
      <c r="D1640" s="2">
        <f t="shared" si="25"/>
        <v>1</v>
      </c>
    </row>
    <row r="1641" spans="2:4" ht="13.8" x14ac:dyDescent="0.2">
      <c r="B1641" s="18">
        <v>1638</v>
      </c>
      <c r="C1641" s="2" t="str">
        <f>_xlfn.CONCAT(MONTH('Rates Database'!C1640),"-",'Rates Database'!B1640,"-",'Rates Database'!E1640,"-",'Rates Database'!G1640,"-",'Rates Database'!J1640)</f>
        <v>1-2023-Unitil-Residential-Net Metering Recovery Surcharge (NMRS)</v>
      </c>
      <c r="D1641" s="2">
        <f t="shared" si="25"/>
        <v>1</v>
      </c>
    </row>
    <row r="1642" spans="2:4" ht="13.8" x14ac:dyDescent="0.2">
      <c r="B1642" s="18">
        <v>1639</v>
      </c>
      <c r="C1642" s="2" t="str">
        <f>_xlfn.CONCAT(MONTH('Rates Database'!C1641),"-",'Rates Database'!B1641,"-",'Rates Database'!E1641,"-",'Rates Database'!G1641,"-",'Rates Database'!J1641)</f>
        <v>12-2022-Unitil-Residential-Net Metering Recovery Surcharge (NMRS)</v>
      </c>
      <c r="D1642" s="2">
        <f t="shared" si="25"/>
        <v>1</v>
      </c>
    </row>
    <row r="1643" spans="2:4" ht="13.8" x14ac:dyDescent="0.2">
      <c r="B1643" s="18">
        <v>1640</v>
      </c>
      <c r="C1643" s="2" t="str">
        <f>_xlfn.CONCAT(MONTH('Rates Database'!C1642),"-",'Rates Database'!B1642,"-",'Rates Database'!E1642,"-",'Rates Database'!G1642,"-",'Rates Database'!J1642)</f>
        <v>11-2022-Unitil-Residential-Net Metering Recovery Surcharge (NMRS)</v>
      </c>
      <c r="D1643" s="2">
        <f t="shared" si="25"/>
        <v>1</v>
      </c>
    </row>
    <row r="1644" spans="2:4" ht="13.8" x14ac:dyDescent="0.2">
      <c r="B1644" s="18">
        <v>1641</v>
      </c>
      <c r="C1644" s="2" t="str">
        <f>_xlfn.CONCAT(MONTH('Rates Database'!C1643),"-",'Rates Database'!B1643,"-",'Rates Database'!E1643,"-",'Rates Database'!G1643,"-",'Rates Database'!J1643)</f>
        <v>10-2022-Unitil-Residential-Net Metering Recovery Surcharge (NMRS)</v>
      </c>
      <c r="D1644" s="2">
        <f t="shared" si="25"/>
        <v>1</v>
      </c>
    </row>
    <row r="1645" spans="2:4" ht="13.8" x14ac:dyDescent="0.2">
      <c r="B1645" s="18">
        <v>1642</v>
      </c>
      <c r="C1645" s="2" t="str">
        <f>_xlfn.CONCAT(MONTH('Rates Database'!C1644),"-",'Rates Database'!B1644,"-",'Rates Database'!E1644,"-",'Rates Database'!G1644,"-",'Rates Database'!J1644)</f>
        <v>9-2022-Unitil-Residential-Net Metering Recovery Surcharge (NMRS)</v>
      </c>
      <c r="D1645" s="2">
        <f t="shared" si="25"/>
        <v>1</v>
      </c>
    </row>
    <row r="1646" spans="2:4" ht="13.8" x14ac:dyDescent="0.2">
      <c r="B1646" s="18">
        <v>1643</v>
      </c>
      <c r="C1646" s="2" t="str">
        <f>_xlfn.CONCAT(MONTH('Rates Database'!C1645),"-",'Rates Database'!B1645,"-",'Rates Database'!E1645,"-",'Rates Database'!G1645,"-",'Rates Database'!J1645)</f>
        <v>8-2022-Unitil-Residential-Net Metering Recovery Surcharge (NMRS)</v>
      </c>
      <c r="D1646" s="2">
        <f t="shared" si="25"/>
        <v>1</v>
      </c>
    </row>
    <row r="1647" spans="2:4" ht="13.8" x14ac:dyDescent="0.2">
      <c r="B1647" s="18">
        <v>1644</v>
      </c>
      <c r="C1647" s="2" t="str">
        <f>_xlfn.CONCAT(MONTH('Rates Database'!C1646),"-",'Rates Database'!B1646,"-",'Rates Database'!E1646,"-",'Rates Database'!G1646,"-",'Rates Database'!J1646)</f>
        <v>7-2022-Unitil-Residential-Net Metering Recovery Surcharge (NMRS)</v>
      </c>
      <c r="D1647" s="2">
        <f t="shared" si="25"/>
        <v>1</v>
      </c>
    </row>
    <row r="1648" spans="2:4" ht="13.8" x14ac:dyDescent="0.2">
      <c r="B1648" s="18">
        <v>1645</v>
      </c>
      <c r="C1648" s="2" t="str">
        <f>_xlfn.CONCAT(MONTH('Rates Database'!C1647),"-",'Rates Database'!B1647,"-",'Rates Database'!E1647,"-",'Rates Database'!G1647,"-",'Rates Database'!J1647)</f>
        <v>6-2022-Unitil-Residential-Net Metering Recovery Surcharge (NMRS)</v>
      </c>
      <c r="D1648" s="2">
        <f t="shared" si="25"/>
        <v>1</v>
      </c>
    </row>
    <row r="1649" spans="2:4" ht="13.8" x14ac:dyDescent="0.2">
      <c r="B1649" s="18">
        <v>1646</v>
      </c>
      <c r="C1649" s="2" t="str">
        <f>_xlfn.CONCAT(MONTH('Rates Database'!C1648),"-",'Rates Database'!B1648,"-",'Rates Database'!E1648,"-",'Rates Database'!G1648,"-",'Rates Database'!J1648)</f>
        <v>5-2022-Unitil-Residential-Net Metering Recovery Surcharge (NMRS)</v>
      </c>
      <c r="D1649" s="2">
        <f t="shared" si="25"/>
        <v>1</v>
      </c>
    </row>
    <row r="1650" spans="2:4" ht="13.8" x14ac:dyDescent="0.2">
      <c r="B1650" s="18">
        <v>1647</v>
      </c>
      <c r="C1650" s="2" t="str">
        <f>_xlfn.CONCAT(MONTH('Rates Database'!C1649),"-",'Rates Database'!B1649,"-",'Rates Database'!E1649,"-",'Rates Database'!G1649,"-",'Rates Database'!J1649)</f>
        <v>4-2022-Unitil-Residential-Net Metering Recovery Surcharge (NMRS)</v>
      </c>
      <c r="D1650" s="2">
        <f t="shared" si="25"/>
        <v>1</v>
      </c>
    </row>
    <row r="1651" spans="2:4" ht="13.8" x14ac:dyDescent="0.2">
      <c r="B1651" s="18">
        <v>1648</v>
      </c>
      <c r="C1651" s="2" t="str">
        <f>_xlfn.CONCAT(MONTH('Rates Database'!C1650),"-",'Rates Database'!B1650,"-",'Rates Database'!E1650,"-",'Rates Database'!G1650,"-",'Rates Database'!J1650)</f>
        <v>3-2022-Unitil-Residential-Net Metering Recovery Surcharge (NMRS)</v>
      </c>
      <c r="D1651" s="2">
        <f t="shared" si="25"/>
        <v>1</v>
      </c>
    </row>
    <row r="1652" spans="2:4" ht="13.8" x14ac:dyDescent="0.2">
      <c r="B1652" s="18">
        <v>1649</v>
      </c>
      <c r="C1652" s="2" t="str">
        <f>_xlfn.CONCAT(MONTH('Rates Database'!C1651),"-",'Rates Database'!B1651,"-",'Rates Database'!E1651,"-",'Rates Database'!G1651,"-",'Rates Database'!J1651)</f>
        <v>2-2022-Unitil-Residential-Net Metering Recovery Surcharge (NMRS)</v>
      </c>
      <c r="D1652" s="2">
        <f t="shared" si="25"/>
        <v>1</v>
      </c>
    </row>
    <row r="1653" spans="2:4" ht="13.8" x14ac:dyDescent="0.2">
      <c r="B1653" s="18">
        <v>1650</v>
      </c>
      <c r="C1653" s="2" t="str">
        <f>_xlfn.CONCAT(MONTH('Rates Database'!C1652),"-",'Rates Database'!B1652,"-",'Rates Database'!E1652,"-",'Rates Database'!G1652,"-",'Rates Database'!J1652)</f>
        <v>1-2022-Unitil-Residential-Net Metering Recovery Surcharge (NMRS)</v>
      </c>
      <c r="D1653" s="2">
        <f t="shared" si="25"/>
        <v>1</v>
      </c>
    </row>
    <row r="1654" spans="2:4" ht="13.8" x14ac:dyDescent="0.2">
      <c r="B1654" s="18">
        <v>1651</v>
      </c>
      <c r="C1654" s="2" t="str">
        <f>_xlfn.CONCAT(MONTH('Rates Database'!C1653),"-",'Rates Database'!B1653,"-",'Rates Database'!E1653,"-",'Rates Database'!G1653,"-",'Rates Database'!J1653)</f>
        <v>12-2021-Unitil-Residential-Net Metering Recovery Surcharge (NMRS)</v>
      </c>
      <c r="D1654" s="2">
        <f t="shared" si="25"/>
        <v>1</v>
      </c>
    </row>
    <row r="1655" spans="2:4" ht="13.8" x14ac:dyDescent="0.2">
      <c r="B1655" s="18">
        <v>1652</v>
      </c>
      <c r="C1655" s="2" t="str">
        <f>_xlfn.CONCAT(MONTH('Rates Database'!C1654),"-",'Rates Database'!B1654,"-",'Rates Database'!E1654,"-",'Rates Database'!G1654,"-",'Rates Database'!J1654)</f>
        <v>11-2021-Unitil-Residential-Net Metering Recovery Surcharge (NMRS)</v>
      </c>
      <c r="D1655" s="2">
        <f t="shared" si="25"/>
        <v>1</v>
      </c>
    </row>
    <row r="1656" spans="2:4" ht="13.8" x14ac:dyDescent="0.2">
      <c r="B1656" s="18">
        <v>1653</v>
      </c>
      <c r="C1656" s="2" t="str">
        <f>_xlfn.CONCAT(MONTH('Rates Database'!C1655),"-",'Rates Database'!B1655,"-",'Rates Database'!E1655,"-",'Rates Database'!G1655,"-",'Rates Database'!J1655)</f>
        <v>10-2021-Unitil-Residential-Net Metering Recovery Surcharge (NMRS)</v>
      </c>
      <c r="D1656" s="2">
        <f t="shared" si="25"/>
        <v>1</v>
      </c>
    </row>
    <row r="1657" spans="2:4" ht="13.8" x14ac:dyDescent="0.2">
      <c r="B1657" s="18">
        <v>1654</v>
      </c>
      <c r="C1657" s="2" t="str">
        <f>_xlfn.CONCAT(MONTH('Rates Database'!C1656),"-",'Rates Database'!B1656,"-",'Rates Database'!E1656,"-",'Rates Database'!G1656,"-",'Rates Database'!J1656)</f>
        <v>9-2021-Unitil-Residential-Net Metering Recovery Surcharge (NMRS)</v>
      </c>
      <c r="D1657" s="2">
        <f t="shared" si="25"/>
        <v>1</v>
      </c>
    </row>
    <row r="1658" spans="2:4" ht="13.8" x14ac:dyDescent="0.2">
      <c r="B1658" s="18">
        <v>1655</v>
      </c>
      <c r="C1658" s="2" t="str">
        <f>_xlfn.CONCAT(MONTH('Rates Database'!C1657),"-",'Rates Database'!B1657,"-",'Rates Database'!E1657,"-",'Rates Database'!G1657,"-",'Rates Database'!J1657)</f>
        <v>8-2021-Unitil-Residential-Net Metering Recovery Surcharge (NMRS)</v>
      </c>
      <c r="D1658" s="2">
        <f t="shared" si="25"/>
        <v>1</v>
      </c>
    </row>
    <row r="1659" spans="2:4" ht="13.8" x14ac:dyDescent="0.2">
      <c r="B1659" s="18">
        <v>1656</v>
      </c>
      <c r="C1659" s="2" t="str">
        <f>_xlfn.CONCAT(MONTH('Rates Database'!C1658),"-",'Rates Database'!B1658,"-",'Rates Database'!E1658,"-",'Rates Database'!G1658,"-",'Rates Database'!J1658)</f>
        <v>7-2021-Unitil-Residential-Net Metering Recovery Surcharge (NMRS)</v>
      </c>
      <c r="D1659" s="2">
        <f t="shared" si="25"/>
        <v>1</v>
      </c>
    </row>
    <row r="1660" spans="2:4" ht="13.8" x14ac:dyDescent="0.2">
      <c r="B1660" s="18">
        <v>1657</v>
      </c>
      <c r="C1660" s="2" t="str">
        <f>_xlfn.CONCAT(MONTH('Rates Database'!C1659),"-",'Rates Database'!B1659,"-",'Rates Database'!E1659,"-",'Rates Database'!G1659,"-",'Rates Database'!J1659)</f>
        <v>6-2021-Unitil-Residential-Net Metering Recovery Surcharge (NMRS)</v>
      </c>
      <c r="D1660" s="2">
        <f t="shared" si="25"/>
        <v>1</v>
      </c>
    </row>
    <row r="1661" spans="2:4" ht="13.8" x14ac:dyDescent="0.2">
      <c r="B1661" s="18">
        <v>1658</v>
      </c>
      <c r="C1661" s="2" t="str">
        <f>_xlfn.CONCAT(MONTH('Rates Database'!C1660),"-",'Rates Database'!B1660,"-",'Rates Database'!E1660,"-",'Rates Database'!G1660,"-",'Rates Database'!J1660)</f>
        <v>5-2021-Unitil-Residential-Net Metering Recovery Surcharge (NMRS)</v>
      </c>
      <c r="D1661" s="2">
        <f t="shared" si="25"/>
        <v>1</v>
      </c>
    </row>
    <row r="1662" spans="2:4" ht="13.8" x14ac:dyDescent="0.2">
      <c r="B1662" s="18">
        <v>1659</v>
      </c>
      <c r="C1662" s="2" t="str">
        <f>_xlfn.CONCAT(MONTH('Rates Database'!C1661),"-",'Rates Database'!B1661,"-",'Rates Database'!E1661,"-",'Rates Database'!G1661,"-",'Rates Database'!J1661)</f>
        <v>4-2021-Unitil-Residential-Net Metering Recovery Surcharge (NMRS)</v>
      </c>
      <c r="D1662" s="2">
        <f t="shared" si="25"/>
        <v>1</v>
      </c>
    </row>
    <row r="1663" spans="2:4" ht="13.8" x14ac:dyDescent="0.2">
      <c r="B1663" s="18">
        <v>1660</v>
      </c>
      <c r="C1663" s="2" t="str">
        <f>_xlfn.CONCAT(MONTH('Rates Database'!C1662),"-",'Rates Database'!B1662,"-",'Rates Database'!E1662,"-",'Rates Database'!G1662,"-",'Rates Database'!J1662)</f>
        <v>3-2021-Unitil-Residential-Net Metering Recovery Surcharge (NMRS)</v>
      </c>
      <c r="D1663" s="2">
        <f t="shared" si="25"/>
        <v>1</v>
      </c>
    </row>
    <row r="1664" spans="2:4" ht="13.8" x14ac:dyDescent="0.2">
      <c r="B1664" s="18">
        <v>1661</v>
      </c>
      <c r="C1664" s="2" t="str">
        <f>_xlfn.CONCAT(MONTH('Rates Database'!C1663),"-",'Rates Database'!B1663,"-",'Rates Database'!E1663,"-",'Rates Database'!G1663,"-",'Rates Database'!J1663)</f>
        <v>2-2021-Unitil-Residential-Net Metering Recovery Surcharge (NMRS)</v>
      </c>
      <c r="D1664" s="2">
        <f t="shared" si="25"/>
        <v>1</v>
      </c>
    </row>
    <row r="1665" spans="2:4" ht="13.8" x14ac:dyDescent="0.2">
      <c r="B1665" s="18">
        <v>1662</v>
      </c>
      <c r="C1665" s="2" t="str">
        <f>_xlfn.CONCAT(MONTH('Rates Database'!C1664),"-",'Rates Database'!B1664,"-",'Rates Database'!E1664,"-",'Rates Database'!G1664,"-",'Rates Database'!J1664)</f>
        <v>1-2021-Unitil-Residential-Net Metering Recovery Surcharge (NMRS)</v>
      </c>
      <c r="D1665" s="2">
        <f t="shared" si="25"/>
        <v>1</v>
      </c>
    </row>
    <row r="1666" spans="2:4" ht="13.8" x14ac:dyDescent="0.2">
      <c r="B1666" s="18">
        <v>1663</v>
      </c>
      <c r="C1666" s="2" t="str">
        <f>_xlfn.CONCAT(MONTH('Rates Database'!C1665),"-",'Rates Database'!B1665,"-",'Rates Database'!E1665,"-",'Rates Database'!G1665,"-",'Rates Database'!J1665)</f>
        <v>12-2020-Unitil-Residential-Net Metering Recovery Surcharge (NMRS)</v>
      </c>
      <c r="D1666" s="2">
        <f t="shared" si="25"/>
        <v>1</v>
      </c>
    </row>
    <row r="1667" spans="2:4" ht="13.8" x14ac:dyDescent="0.2">
      <c r="B1667" s="18">
        <v>1664</v>
      </c>
      <c r="C1667" s="2" t="str">
        <f>_xlfn.CONCAT(MONTH('Rates Database'!C1666),"-",'Rates Database'!B1666,"-",'Rates Database'!E1666,"-",'Rates Database'!G1666,"-",'Rates Database'!J1666)</f>
        <v>11-2020-Unitil-Residential-Net Metering Recovery Surcharge (NMRS)</v>
      </c>
      <c r="D1667" s="2">
        <f t="shared" si="25"/>
        <v>1</v>
      </c>
    </row>
    <row r="1668" spans="2:4" ht="13.8" x14ac:dyDescent="0.2">
      <c r="B1668" s="18">
        <v>1665</v>
      </c>
      <c r="C1668" s="2" t="str">
        <f>_xlfn.CONCAT(MONTH('Rates Database'!C1667),"-",'Rates Database'!B1667,"-",'Rates Database'!E1667,"-",'Rates Database'!G1667,"-",'Rates Database'!J1667)</f>
        <v>10-2020-Unitil-Residential-Net Metering Recovery Surcharge (NMRS)</v>
      </c>
      <c r="D1668" s="2">
        <f t="shared" si="25"/>
        <v>1</v>
      </c>
    </row>
    <row r="1669" spans="2:4" ht="13.8" x14ac:dyDescent="0.2">
      <c r="B1669" s="18">
        <v>1666</v>
      </c>
      <c r="C1669" s="2" t="str">
        <f>_xlfn.CONCAT(MONTH('Rates Database'!C1668),"-",'Rates Database'!B1668,"-",'Rates Database'!E1668,"-",'Rates Database'!G1668,"-",'Rates Database'!J1668)</f>
        <v>9-2020-Unitil-Residential-Net Metering Recovery Surcharge (NMRS)</v>
      </c>
      <c r="D1669" s="2">
        <f t="shared" ref="D1669:D1732" si="26">COUNTIF($C$4:$C$10092,C1669)</f>
        <v>1</v>
      </c>
    </row>
    <row r="1670" spans="2:4" ht="13.8" x14ac:dyDescent="0.2">
      <c r="B1670" s="18">
        <v>1667</v>
      </c>
      <c r="C1670" s="2" t="str">
        <f>_xlfn.CONCAT(MONTH('Rates Database'!C1669),"-",'Rates Database'!B1669,"-",'Rates Database'!E1669,"-",'Rates Database'!G1669,"-",'Rates Database'!J1669)</f>
        <v>8-2020-Unitil-Residential-Net Metering Recovery Surcharge (NMRS)</v>
      </c>
      <c r="D1670" s="2">
        <f t="shared" si="26"/>
        <v>1</v>
      </c>
    </row>
    <row r="1671" spans="2:4" ht="13.8" x14ac:dyDescent="0.2">
      <c r="B1671" s="18">
        <v>1668</v>
      </c>
      <c r="C1671" s="2" t="str">
        <f>_xlfn.CONCAT(MONTH('Rates Database'!C1670),"-",'Rates Database'!B1670,"-",'Rates Database'!E1670,"-",'Rates Database'!G1670,"-",'Rates Database'!J1670)</f>
        <v>7-2020-Unitil-Residential-Net Metering Recovery Surcharge (NMRS)</v>
      </c>
      <c r="D1671" s="2">
        <f t="shared" si="26"/>
        <v>1</v>
      </c>
    </row>
    <row r="1672" spans="2:4" ht="13.8" x14ac:dyDescent="0.2">
      <c r="B1672" s="18">
        <v>1669</v>
      </c>
      <c r="C1672" s="2" t="str">
        <f>_xlfn.CONCAT(MONTH('Rates Database'!C1671),"-",'Rates Database'!B1671,"-",'Rates Database'!E1671,"-",'Rates Database'!G1671,"-",'Rates Database'!J1671)</f>
        <v>6-2020-Unitil-Residential-Net Metering Recovery Surcharge (NMRS)</v>
      </c>
      <c r="D1672" s="2">
        <f t="shared" si="26"/>
        <v>1</v>
      </c>
    </row>
    <row r="1673" spans="2:4" ht="13.8" x14ac:dyDescent="0.2">
      <c r="B1673" s="18">
        <v>1670</v>
      </c>
      <c r="C1673" s="2" t="str">
        <f>_xlfn.CONCAT(MONTH('Rates Database'!C1672),"-",'Rates Database'!B1672,"-",'Rates Database'!E1672,"-",'Rates Database'!G1672,"-",'Rates Database'!J1672)</f>
        <v>5-2020-Unitil-Residential-Net Metering Recovery Surcharge (NMRS)</v>
      </c>
      <c r="D1673" s="2">
        <f t="shared" si="26"/>
        <v>1</v>
      </c>
    </row>
    <row r="1674" spans="2:4" ht="13.8" x14ac:dyDescent="0.2">
      <c r="B1674" s="18">
        <v>1671</v>
      </c>
      <c r="C1674" s="2" t="str">
        <f>_xlfn.CONCAT(MONTH('Rates Database'!C1673),"-",'Rates Database'!B1673,"-",'Rates Database'!E1673,"-",'Rates Database'!G1673,"-",'Rates Database'!J1673)</f>
        <v>4-2020-Unitil-Residential-Net Metering Recovery Surcharge (NMRS)</v>
      </c>
      <c r="D1674" s="2">
        <f t="shared" si="26"/>
        <v>1</v>
      </c>
    </row>
    <row r="1675" spans="2:4" ht="13.8" x14ac:dyDescent="0.2">
      <c r="B1675" s="18">
        <v>1672</v>
      </c>
      <c r="C1675" s="2" t="str">
        <f>_xlfn.CONCAT(MONTH('Rates Database'!C1674),"-",'Rates Database'!B1674,"-",'Rates Database'!E1674,"-",'Rates Database'!G1674,"-",'Rates Database'!J1674)</f>
        <v>3-2020-Unitil-Residential-Net Metering Recovery Surcharge (NMRS)</v>
      </c>
      <c r="D1675" s="2">
        <f t="shared" si="26"/>
        <v>1</v>
      </c>
    </row>
    <row r="1676" spans="2:4" ht="13.8" x14ac:dyDescent="0.2">
      <c r="B1676" s="18">
        <v>1673</v>
      </c>
      <c r="C1676" s="2" t="str">
        <f>_xlfn.CONCAT(MONTH('Rates Database'!C1675),"-",'Rates Database'!B1675,"-",'Rates Database'!E1675,"-",'Rates Database'!G1675,"-",'Rates Database'!J1675)</f>
        <v>2-2020-Unitil-Residential-Net Metering Recovery Surcharge (NMRS)</v>
      </c>
      <c r="D1676" s="2">
        <f t="shared" si="26"/>
        <v>1</v>
      </c>
    </row>
    <row r="1677" spans="2:4" ht="13.8" x14ac:dyDescent="0.2">
      <c r="B1677" s="18">
        <v>1674</v>
      </c>
      <c r="C1677" s="2" t="str">
        <f>_xlfn.CONCAT(MONTH('Rates Database'!C1676),"-",'Rates Database'!B1676,"-",'Rates Database'!E1676,"-",'Rates Database'!G1676,"-",'Rates Database'!J1676)</f>
        <v>1-2020-Unitil-Residential-Net Metering Recovery Surcharge (NMRS)</v>
      </c>
      <c r="D1677" s="2">
        <f t="shared" si="26"/>
        <v>1</v>
      </c>
    </row>
    <row r="1678" spans="2:4" ht="13.8" x14ac:dyDescent="0.2">
      <c r="B1678" s="18">
        <v>1675</v>
      </c>
      <c r="C1678" s="2" t="str">
        <f>_xlfn.CONCAT(MONTH('Rates Database'!C1677),"-",'Rates Database'!B1677,"-",'Rates Database'!E1677,"-",'Rates Database'!G1677,"-",'Rates Database'!J1677)</f>
        <v>12-2019-Unitil-Residential-Net Metering Recovery Surcharge (NMRS)</v>
      </c>
      <c r="D1678" s="2">
        <f t="shared" si="26"/>
        <v>1</v>
      </c>
    </row>
    <row r="1679" spans="2:4" ht="13.8" x14ac:dyDescent="0.2">
      <c r="B1679" s="18">
        <v>1676</v>
      </c>
      <c r="C1679" s="2" t="str">
        <f>_xlfn.CONCAT(MONTH('Rates Database'!C1678),"-",'Rates Database'!B1678,"-",'Rates Database'!E1678,"-",'Rates Database'!G1678,"-",'Rates Database'!J1678)</f>
        <v>11-2019-Unitil-Residential-Net Metering Recovery Surcharge (NMRS)</v>
      </c>
      <c r="D1679" s="2">
        <f t="shared" si="26"/>
        <v>1</v>
      </c>
    </row>
    <row r="1680" spans="2:4" ht="13.8" x14ac:dyDescent="0.2">
      <c r="B1680" s="18">
        <v>1677</v>
      </c>
      <c r="C1680" s="2" t="str">
        <f>_xlfn.CONCAT(MONTH('Rates Database'!C1679),"-",'Rates Database'!B1679,"-",'Rates Database'!E1679,"-",'Rates Database'!G1679,"-",'Rates Database'!J1679)</f>
        <v>10-2019-Unitil-Residential-Net Metering Recovery Surcharge (NMRS)</v>
      </c>
      <c r="D1680" s="2">
        <f t="shared" si="26"/>
        <v>1</v>
      </c>
    </row>
    <row r="1681" spans="2:4" ht="13.8" x14ac:dyDescent="0.2">
      <c r="B1681" s="18">
        <v>1678</v>
      </c>
      <c r="C1681" s="2" t="str">
        <f>_xlfn.CONCAT(MONTH('Rates Database'!C1680),"-",'Rates Database'!B1680,"-",'Rates Database'!E1680,"-",'Rates Database'!G1680,"-",'Rates Database'!J1680)</f>
        <v>9-2019-Unitil-Residential-Net Metering Recovery Surcharge (NMRS)</v>
      </c>
      <c r="D1681" s="2">
        <f t="shared" si="26"/>
        <v>1</v>
      </c>
    </row>
    <row r="1682" spans="2:4" ht="13.8" x14ac:dyDescent="0.2">
      <c r="B1682" s="18">
        <v>1679</v>
      </c>
      <c r="C1682" s="2" t="str">
        <f>_xlfn.CONCAT(MONTH('Rates Database'!C1681),"-",'Rates Database'!B1681,"-",'Rates Database'!E1681,"-",'Rates Database'!G1681,"-",'Rates Database'!J1681)</f>
        <v>8-2019-Unitil-Residential-Net Metering Recovery Surcharge (NMRS)</v>
      </c>
      <c r="D1682" s="2">
        <f t="shared" si="26"/>
        <v>1</v>
      </c>
    </row>
    <row r="1683" spans="2:4" ht="13.8" x14ac:dyDescent="0.2">
      <c r="B1683" s="18">
        <v>1680</v>
      </c>
      <c r="C1683" s="2" t="str">
        <f>_xlfn.CONCAT(MONTH('Rates Database'!C1682),"-",'Rates Database'!B1682,"-",'Rates Database'!E1682,"-",'Rates Database'!G1682,"-",'Rates Database'!J1682)</f>
        <v>7-2019-Unitil-Residential-Net Metering Recovery Surcharge (NMRS)</v>
      </c>
      <c r="D1683" s="2">
        <f t="shared" si="26"/>
        <v>1</v>
      </c>
    </row>
    <row r="1684" spans="2:4" ht="13.8" x14ac:dyDescent="0.2">
      <c r="B1684" s="18">
        <v>1681</v>
      </c>
      <c r="C1684" s="2" t="str">
        <f>_xlfn.CONCAT(MONTH('Rates Database'!C1683),"-",'Rates Database'!B1683,"-",'Rates Database'!E1683,"-",'Rates Database'!G1683,"-",'Rates Database'!J1683)</f>
        <v>6-2019-Unitil-Residential-Net Metering Recovery Surcharge (NMRS)</v>
      </c>
      <c r="D1684" s="2">
        <f t="shared" si="26"/>
        <v>1</v>
      </c>
    </row>
    <row r="1685" spans="2:4" ht="13.8" x14ac:dyDescent="0.2">
      <c r="B1685" s="18">
        <v>1682</v>
      </c>
      <c r="C1685" s="2" t="str">
        <f>_xlfn.CONCAT(MONTH('Rates Database'!C1684),"-",'Rates Database'!B1684,"-",'Rates Database'!E1684,"-",'Rates Database'!G1684,"-",'Rates Database'!J1684)</f>
        <v>5-2019-Unitil-Residential-Net Metering Recovery Surcharge (NMRS)</v>
      </c>
      <c r="D1685" s="2">
        <f t="shared" si="26"/>
        <v>1</v>
      </c>
    </row>
    <row r="1686" spans="2:4" ht="13.8" x14ac:dyDescent="0.2">
      <c r="B1686" s="18">
        <v>1683</v>
      </c>
      <c r="C1686" s="2" t="str">
        <f>_xlfn.CONCAT(MONTH('Rates Database'!C1685),"-",'Rates Database'!B1685,"-",'Rates Database'!E1685,"-",'Rates Database'!G1685,"-",'Rates Database'!J1685)</f>
        <v>4-2019-Unitil-Residential-Net Metering Recovery Surcharge (NMRS)</v>
      </c>
      <c r="D1686" s="2">
        <f t="shared" si="26"/>
        <v>1</v>
      </c>
    </row>
    <row r="1687" spans="2:4" ht="13.8" x14ac:dyDescent="0.2">
      <c r="B1687" s="18">
        <v>1684</v>
      </c>
      <c r="C1687" s="2" t="str">
        <f>_xlfn.CONCAT(MONTH('Rates Database'!C1686),"-",'Rates Database'!B1686,"-",'Rates Database'!E1686,"-",'Rates Database'!G1686,"-",'Rates Database'!J1686)</f>
        <v>3-2019-Unitil-Residential-Net Metering Recovery Surcharge (NMRS)</v>
      </c>
      <c r="D1687" s="2">
        <f t="shared" si="26"/>
        <v>1</v>
      </c>
    </row>
    <row r="1688" spans="2:4" ht="13.8" x14ac:dyDescent="0.2">
      <c r="B1688" s="18">
        <v>1685</v>
      </c>
      <c r="C1688" s="2" t="str">
        <f>_xlfn.CONCAT(MONTH('Rates Database'!C1687),"-",'Rates Database'!B1687,"-",'Rates Database'!E1687,"-",'Rates Database'!G1687,"-",'Rates Database'!J1687)</f>
        <v>2-2019-Unitil-Residential-Net Metering Recovery Surcharge (NMRS)</v>
      </c>
      <c r="D1688" s="2">
        <f t="shared" si="26"/>
        <v>1</v>
      </c>
    </row>
    <row r="1689" spans="2:4" ht="13.8" x14ac:dyDescent="0.2">
      <c r="B1689" s="18">
        <v>1686</v>
      </c>
      <c r="C1689" s="2" t="str">
        <f>_xlfn.CONCAT(MONTH('Rates Database'!C1688),"-",'Rates Database'!B1688,"-",'Rates Database'!E1688,"-",'Rates Database'!G1688,"-",'Rates Database'!J1688)</f>
        <v>1-2019-Unitil-Residential-Net Metering Recovery Surcharge (NMRS)</v>
      </c>
      <c r="D1689" s="2">
        <f t="shared" si="26"/>
        <v>1</v>
      </c>
    </row>
    <row r="1690" spans="2:4" ht="13.8" x14ac:dyDescent="0.2">
      <c r="B1690" s="18">
        <v>1687</v>
      </c>
      <c r="C1690" s="2" t="str">
        <f>_xlfn.CONCAT(MONTH('Rates Database'!C1689),"-",'Rates Database'!B1689,"-",'Rates Database'!E1689,"-",'Rates Database'!G1689,"-",'Rates Database'!J1689)</f>
        <v>12-2023-Unitil-Residential-Service Quality (SQ)</v>
      </c>
      <c r="D1690" s="2">
        <f t="shared" si="26"/>
        <v>1</v>
      </c>
    </row>
    <row r="1691" spans="2:4" ht="13.8" x14ac:dyDescent="0.2">
      <c r="B1691" s="18">
        <v>1688</v>
      </c>
      <c r="C1691" s="2" t="str">
        <f>_xlfn.CONCAT(MONTH('Rates Database'!C1690),"-",'Rates Database'!B1690,"-",'Rates Database'!E1690,"-",'Rates Database'!G1690,"-",'Rates Database'!J1690)</f>
        <v>11-2023-Unitil-Residential-Service Quality (SQ)</v>
      </c>
      <c r="D1691" s="2">
        <f t="shared" si="26"/>
        <v>1</v>
      </c>
    </row>
    <row r="1692" spans="2:4" ht="13.8" x14ac:dyDescent="0.2">
      <c r="B1692" s="18">
        <v>1689</v>
      </c>
      <c r="C1692" s="2" t="str">
        <f>_xlfn.CONCAT(MONTH('Rates Database'!C1691),"-",'Rates Database'!B1691,"-",'Rates Database'!E1691,"-",'Rates Database'!G1691,"-",'Rates Database'!J1691)</f>
        <v>10-2023-Unitil-Residential-Service Quality (SQ)</v>
      </c>
      <c r="D1692" s="2">
        <f t="shared" si="26"/>
        <v>1</v>
      </c>
    </row>
    <row r="1693" spans="2:4" ht="13.8" x14ac:dyDescent="0.2">
      <c r="B1693" s="18">
        <v>1690</v>
      </c>
      <c r="C1693" s="2" t="str">
        <f>_xlfn.CONCAT(MONTH('Rates Database'!C1692),"-",'Rates Database'!B1692,"-",'Rates Database'!E1692,"-",'Rates Database'!G1692,"-",'Rates Database'!J1692)</f>
        <v>9-2023-Unitil-Residential-Service Quality (SQ)</v>
      </c>
      <c r="D1693" s="2">
        <f t="shared" si="26"/>
        <v>1</v>
      </c>
    </row>
    <row r="1694" spans="2:4" ht="13.8" x14ac:dyDescent="0.2">
      <c r="B1694" s="18">
        <v>1691</v>
      </c>
      <c r="C1694" s="2" t="str">
        <f>_xlfn.CONCAT(MONTH('Rates Database'!C1693),"-",'Rates Database'!B1693,"-",'Rates Database'!E1693,"-",'Rates Database'!G1693,"-",'Rates Database'!J1693)</f>
        <v>8-2023-Unitil-Residential-Service Quality (SQ)</v>
      </c>
      <c r="D1694" s="2">
        <f t="shared" si="26"/>
        <v>1</v>
      </c>
    </row>
    <row r="1695" spans="2:4" ht="13.8" x14ac:dyDescent="0.2">
      <c r="B1695" s="18">
        <v>1692</v>
      </c>
      <c r="C1695" s="2" t="str">
        <f>_xlfn.CONCAT(MONTH('Rates Database'!C1694),"-",'Rates Database'!B1694,"-",'Rates Database'!E1694,"-",'Rates Database'!G1694,"-",'Rates Database'!J1694)</f>
        <v>7-2023-Unitil-Residential-Service Quality (SQ)</v>
      </c>
      <c r="D1695" s="2">
        <f t="shared" si="26"/>
        <v>1</v>
      </c>
    </row>
    <row r="1696" spans="2:4" ht="13.8" x14ac:dyDescent="0.2">
      <c r="B1696" s="18">
        <v>1693</v>
      </c>
      <c r="C1696" s="2" t="str">
        <f>_xlfn.CONCAT(MONTH('Rates Database'!C1695),"-",'Rates Database'!B1695,"-",'Rates Database'!E1695,"-",'Rates Database'!G1695,"-",'Rates Database'!J1695)</f>
        <v>6-2023-Unitil-Residential-Service Quality (SQ)</v>
      </c>
      <c r="D1696" s="2">
        <f t="shared" si="26"/>
        <v>1</v>
      </c>
    </row>
    <row r="1697" spans="2:4" ht="13.8" x14ac:dyDescent="0.2">
      <c r="B1697" s="18">
        <v>1694</v>
      </c>
      <c r="C1697" s="2" t="str">
        <f>_xlfn.CONCAT(MONTH('Rates Database'!C1696),"-",'Rates Database'!B1696,"-",'Rates Database'!E1696,"-",'Rates Database'!G1696,"-",'Rates Database'!J1696)</f>
        <v>5-2023-Unitil-Residential-Service Quality (SQ)</v>
      </c>
      <c r="D1697" s="2">
        <f t="shared" si="26"/>
        <v>1</v>
      </c>
    </row>
    <row r="1698" spans="2:4" ht="13.8" x14ac:dyDescent="0.2">
      <c r="B1698" s="18">
        <v>1695</v>
      </c>
      <c r="C1698" s="2" t="str">
        <f>_xlfn.CONCAT(MONTH('Rates Database'!C1697),"-",'Rates Database'!B1697,"-",'Rates Database'!E1697,"-",'Rates Database'!G1697,"-",'Rates Database'!J1697)</f>
        <v>4-2023-Unitil-Residential-Service Quality (SQ)</v>
      </c>
      <c r="D1698" s="2">
        <f t="shared" si="26"/>
        <v>1</v>
      </c>
    </row>
    <row r="1699" spans="2:4" ht="13.8" x14ac:dyDescent="0.2">
      <c r="B1699" s="18">
        <v>1696</v>
      </c>
      <c r="C1699" s="2" t="str">
        <f>_xlfn.CONCAT(MONTH('Rates Database'!C1698),"-",'Rates Database'!B1698,"-",'Rates Database'!E1698,"-",'Rates Database'!G1698,"-",'Rates Database'!J1698)</f>
        <v>3-2023-Unitil-Residential-Service Quality (SQ)</v>
      </c>
      <c r="D1699" s="2">
        <f t="shared" si="26"/>
        <v>1</v>
      </c>
    </row>
    <row r="1700" spans="2:4" ht="13.8" x14ac:dyDescent="0.2">
      <c r="B1700" s="18">
        <v>1697</v>
      </c>
      <c r="C1700" s="2" t="str">
        <f>_xlfn.CONCAT(MONTH('Rates Database'!C1699),"-",'Rates Database'!B1699,"-",'Rates Database'!E1699,"-",'Rates Database'!G1699,"-",'Rates Database'!J1699)</f>
        <v>2-2023-Unitil-Residential-Service Quality (SQ)</v>
      </c>
      <c r="D1700" s="2">
        <f t="shared" si="26"/>
        <v>1</v>
      </c>
    </row>
    <row r="1701" spans="2:4" ht="13.8" x14ac:dyDescent="0.2">
      <c r="B1701" s="18">
        <v>1698</v>
      </c>
      <c r="C1701" s="2" t="str">
        <f>_xlfn.CONCAT(MONTH('Rates Database'!C1700),"-",'Rates Database'!B1700,"-",'Rates Database'!E1700,"-",'Rates Database'!G1700,"-",'Rates Database'!J1700)</f>
        <v>1-2023-Unitil-Residential-Service Quality (SQ)</v>
      </c>
      <c r="D1701" s="2">
        <f t="shared" si="26"/>
        <v>1</v>
      </c>
    </row>
    <row r="1702" spans="2:4" ht="13.8" x14ac:dyDescent="0.2">
      <c r="B1702" s="18">
        <v>1699</v>
      </c>
      <c r="C1702" s="2" t="str">
        <f>_xlfn.CONCAT(MONTH('Rates Database'!C1701),"-",'Rates Database'!B1701,"-",'Rates Database'!E1701,"-",'Rates Database'!G1701,"-",'Rates Database'!J1701)</f>
        <v>12-2022-Unitil-Residential-Service Quality (SQ)</v>
      </c>
      <c r="D1702" s="2">
        <f t="shared" si="26"/>
        <v>1</v>
      </c>
    </row>
    <row r="1703" spans="2:4" ht="13.8" x14ac:dyDescent="0.2">
      <c r="B1703" s="18">
        <v>1700</v>
      </c>
      <c r="C1703" s="2" t="str">
        <f>_xlfn.CONCAT(MONTH('Rates Database'!C1702),"-",'Rates Database'!B1702,"-",'Rates Database'!E1702,"-",'Rates Database'!G1702,"-",'Rates Database'!J1702)</f>
        <v>11-2022-Unitil-Residential-Service Quality (SQ)</v>
      </c>
      <c r="D1703" s="2">
        <f t="shared" si="26"/>
        <v>1</v>
      </c>
    </row>
    <row r="1704" spans="2:4" ht="13.8" x14ac:dyDescent="0.2">
      <c r="B1704" s="18">
        <v>1701</v>
      </c>
      <c r="C1704" s="2" t="str">
        <f>_xlfn.CONCAT(MONTH('Rates Database'!C1703),"-",'Rates Database'!B1703,"-",'Rates Database'!E1703,"-",'Rates Database'!G1703,"-",'Rates Database'!J1703)</f>
        <v>10-2022-Unitil-Residential-Service Quality (SQ)</v>
      </c>
      <c r="D1704" s="2">
        <f t="shared" si="26"/>
        <v>1</v>
      </c>
    </row>
    <row r="1705" spans="2:4" ht="13.8" x14ac:dyDescent="0.2">
      <c r="B1705" s="18">
        <v>1702</v>
      </c>
      <c r="C1705" s="2" t="str">
        <f>_xlfn.CONCAT(MONTH('Rates Database'!C1704),"-",'Rates Database'!B1704,"-",'Rates Database'!E1704,"-",'Rates Database'!G1704,"-",'Rates Database'!J1704)</f>
        <v>9-2022-Unitil-Residential-Service Quality (SQ)</v>
      </c>
      <c r="D1705" s="2">
        <f t="shared" si="26"/>
        <v>1</v>
      </c>
    </row>
    <row r="1706" spans="2:4" ht="13.8" x14ac:dyDescent="0.2">
      <c r="B1706" s="18">
        <v>1703</v>
      </c>
      <c r="C1706" s="2" t="str">
        <f>_xlfn.CONCAT(MONTH('Rates Database'!C1705),"-",'Rates Database'!B1705,"-",'Rates Database'!E1705,"-",'Rates Database'!G1705,"-",'Rates Database'!J1705)</f>
        <v>8-2022-Unitil-Residential-Service Quality (SQ)</v>
      </c>
      <c r="D1706" s="2">
        <f t="shared" si="26"/>
        <v>1</v>
      </c>
    </row>
    <row r="1707" spans="2:4" ht="13.8" x14ac:dyDescent="0.2">
      <c r="B1707" s="18">
        <v>1704</v>
      </c>
      <c r="C1707" s="2" t="str">
        <f>_xlfn.CONCAT(MONTH('Rates Database'!C1706),"-",'Rates Database'!B1706,"-",'Rates Database'!E1706,"-",'Rates Database'!G1706,"-",'Rates Database'!J1706)</f>
        <v>7-2022-Unitil-Residential-Service Quality (SQ)</v>
      </c>
      <c r="D1707" s="2">
        <f t="shared" si="26"/>
        <v>1</v>
      </c>
    </row>
    <row r="1708" spans="2:4" ht="13.8" x14ac:dyDescent="0.2">
      <c r="B1708" s="18">
        <v>1705</v>
      </c>
      <c r="C1708" s="2" t="str">
        <f>_xlfn.CONCAT(MONTH('Rates Database'!C1707),"-",'Rates Database'!B1707,"-",'Rates Database'!E1707,"-",'Rates Database'!G1707,"-",'Rates Database'!J1707)</f>
        <v>6-2022-Unitil-Residential-Service Quality (SQ)</v>
      </c>
      <c r="D1708" s="2">
        <f t="shared" si="26"/>
        <v>1</v>
      </c>
    </row>
    <row r="1709" spans="2:4" ht="13.8" x14ac:dyDescent="0.2">
      <c r="B1709" s="18">
        <v>1706</v>
      </c>
      <c r="C1709" s="2" t="str">
        <f>_xlfn.CONCAT(MONTH('Rates Database'!C1708),"-",'Rates Database'!B1708,"-",'Rates Database'!E1708,"-",'Rates Database'!G1708,"-",'Rates Database'!J1708)</f>
        <v>5-2022-Unitil-Residential-Service Quality (SQ)</v>
      </c>
      <c r="D1709" s="2">
        <f t="shared" si="26"/>
        <v>1</v>
      </c>
    </row>
    <row r="1710" spans="2:4" ht="13.8" x14ac:dyDescent="0.2">
      <c r="B1710" s="18">
        <v>1707</v>
      </c>
      <c r="C1710" s="2" t="str">
        <f>_xlfn.CONCAT(MONTH('Rates Database'!C1709),"-",'Rates Database'!B1709,"-",'Rates Database'!E1709,"-",'Rates Database'!G1709,"-",'Rates Database'!J1709)</f>
        <v>4-2022-Unitil-Residential-Service Quality (SQ)</v>
      </c>
      <c r="D1710" s="2">
        <f t="shared" si="26"/>
        <v>1</v>
      </c>
    </row>
    <row r="1711" spans="2:4" ht="13.8" x14ac:dyDescent="0.2">
      <c r="B1711" s="18">
        <v>1708</v>
      </c>
      <c r="C1711" s="2" t="str">
        <f>_xlfn.CONCAT(MONTH('Rates Database'!C1710),"-",'Rates Database'!B1710,"-",'Rates Database'!E1710,"-",'Rates Database'!G1710,"-",'Rates Database'!J1710)</f>
        <v>3-2022-Unitil-Residential-Service Quality (SQ)</v>
      </c>
      <c r="D1711" s="2">
        <f t="shared" si="26"/>
        <v>1</v>
      </c>
    </row>
    <row r="1712" spans="2:4" ht="13.8" x14ac:dyDescent="0.2">
      <c r="B1712" s="18">
        <v>1709</v>
      </c>
      <c r="C1712" s="2" t="str">
        <f>_xlfn.CONCAT(MONTH('Rates Database'!C1711),"-",'Rates Database'!B1711,"-",'Rates Database'!E1711,"-",'Rates Database'!G1711,"-",'Rates Database'!J1711)</f>
        <v>2-2022-Unitil-Residential-Service Quality (SQ)</v>
      </c>
      <c r="D1712" s="2">
        <f t="shared" si="26"/>
        <v>1</v>
      </c>
    </row>
    <row r="1713" spans="2:4" ht="13.8" x14ac:dyDescent="0.2">
      <c r="B1713" s="18">
        <v>1710</v>
      </c>
      <c r="C1713" s="2" t="str">
        <f>_xlfn.CONCAT(MONTH('Rates Database'!C1712),"-",'Rates Database'!B1712,"-",'Rates Database'!E1712,"-",'Rates Database'!G1712,"-",'Rates Database'!J1712)</f>
        <v>1-2022-Unitil-Residential-Service Quality (SQ)</v>
      </c>
      <c r="D1713" s="2">
        <f t="shared" si="26"/>
        <v>1</v>
      </c>
    </row>
    <row r="1714" spans="2:4" ht="13.8" x14ac:dyDescent="0.2">
      <c r="B1714" s="18">
        <v>1711</v>
      </c>
      <c r="C1714" s="2" t="str">
        <f>_xlfn.CONCAT(MONTH('Rates Database'!C1713),"-",'Rates Database'!B1713,"-",'Rates Database'!E1713,"-",'Rates Database'!G1713,"-",'Rates Database'!J1713)</f>
        <v>12-2021-Unitil-Residential-Service Quality (SQ)</v>
      </c>
      <c r="D1714" s="2">
        <f t="shared" si="26"/>
        <v>1</v>
      </c>
    </row>
    <row r="1715" spans="2:4" ht="13.8" x14ac:dyDescent="0.2">
      <c r="B1715" s="18">
        <v>1712</v>
      </c>
      <c r="C1715" s="2" t="str">
        <f>_xlfn.CONCAT(MONTH('Rates Database'!C1714),"-",'Rates Database'!B1714,"-",'Rates Database'!E1714,"-",'Rates Database'!G1714,"-",'Rates Database'!J1714)</f>
        <v>11-2021-Unitil-Residential-Service Quality (SQ)</v>
      </c>
      <c r="D1715" s="2">
        <f t="shared" si="26"/>
        <v>1</v>
      </c>
    </row>
    <row r="1716" spans="2:4" ht="13.8" x14ac:dyDescent="0.2">
      <c r="B1716" s="18">
        <v>1713</v>
      </c>
      <c r="C1716" s="2" t="str">
        <f>_xlfn.CONCAT(MONTH('Rates Database'!C1715),"-",'Rates Database'!B1715,"-",'Rates Database'!E1715,"-",'Rates Database'!G1715,"-",'Rates Database'!J1715)</f>
        <v>10-2021-Unitil-Residential-Service Quality (SQ)</v>
      </c>
      <c r="D1716" s="2">
        <f t="shared" si="26"/>
        <v>1</v>
      </c>
    </row>
    <row r="1717" spans="2:4" ht="13.8" x14ac:dyDescent="0.2">
      <c r="B1717" s="18">
        <v>1714</v>
      </c>
      <c r="C1717" s="2" t="str">
        <f>_xlfn.CONCAT(MONTH('Rates Database'!C1716),"-",'Rates Database'!B1716,"-",'Rates Database'!E1716,"-",'Rates Database'!G1716,"-",'Rates Database'!J1716)</f>
        <v>9-2021-Unitil-Residential-Service Quality (SQ)</v>
      </c>
      <c r="D1717" s="2">
        <f t="shared" si="26"/>
        <v>1</v>
      </c>
    </row>
    <row r="1718" spans="2:4" ht="13.8" x14ac:dyDescent="0.2">
      <c r="B1718" s="18">
        <v>1715</v>
      </c>
      <c r="C1718" s="2" t="str">
        <f>_xlfn.CONCAT(MONTH('Rates Database'!C1717),"-",'Rates Database'!B1717,"-",'Rates Database'!E1717,"-",'Rates Database'!G1717,"-",'Rates Database'!J1717)</f>
        <v>8-2021-Unitil-Residential-Service Quality (SQ)</v>
      </c>
      <c r="D1718" s="2">
        <f t="shared" si="26"/>
        <v>1</v>
      </c>
    </row>
    <row r="1719" spans="2:4" ht="13.8" x14ac:dyDescent="0.2">
      <c r="B1719" s="18">
        <v>1716</v>
      </c>
      <c r="C1719" s="2" t="str">
        <f>_xlfn.CONCAT(MONTH('Rates Database'!C1718),"-",'Rates Database'!B1718,"-",'Rates Database'!E1718,"-",'Rates Database'!G1718,"-",'Rates Database'!J1718)</f>
        <v>7-2021-Unitil-Residential-Service Quality (SQ)</v>
      </c>
      <c r="D1719" s="2">
        <f t="shared" si="26"/>
        <v>1</v>
      </c>
    </row>
    <row r="1720" spans="2:4" ht="13.8" x14ac:dyDescent="0.2">
      <c r="B1720" s="18">
        <v>1717</v>
      </c>
      <c r="C1720" s="2" t="str">
        <f>_xlfn.CONCAT(MONTH('Rates Database'!C1719),"-",'Rates Database'!B1719,"-",'Rates Database'!E1719,"-",'Rates Database'!G1719,"-",'Rates Database'!J1719)</f>
        <v>6-2021-Unitil-Residential-Service Quality (SQ)</v>
      </c>
      <c r="D1720" s="2">
        <f t="shared" si="26"/>
        <v>1</v>
      </c>
    </row>
    <row r="1721" spans="2:4" ht="13.8" x14ac:dyDescent="0.2">
      <c r="B1721" s="18">
        <v>1718</v>
      </c>
      <c r="C1721" s="2" t="str">
        <f>_xlfn.CONCAT(MONTH('Rates Database'!C1720),"-",'Rates Database'!B1720,"-",'Rates Database'!E1720,"-",'Rates Database'!G1720,"-",'Rates Database'!J1720)</f>
        <v>5-2021-Unitil-Residential-Service Quality (SQ)</v>
      </c>
      <c r="D1721" s="2">
        <f t="shared" si="26"/>
        <v>1</v>
      </c>
    </row>
    <row r="1722" spans="2:4" ht="13.8" x14ac:dyDescent="0.2">
      <c r="B1722" s="18">
        <v>1719</v>
      </c>
      <c r="C1722" s="2" t="str">
        <f>_xlfn.CONCAT(MONTH('Rates Database'!C1721),"-",'Rates Database'!B1721,"-",'Rates Database'!E1721,"-",'Rates Database'!G1721,"-",'Rates Database'!J1721)</f>
        <v>4-2021-Unitil-Residential-Service Quality (SQ)</v>
      </c>
      <c r="D1722" s="2">
        <f t="shared" si="26"/>
        <v>1</v>
      </c>
    </row>
    <row r="1723" spans="2:4" ht="13.8" x14ac:dyDescent="0.2">
      <c r="B1723" s="18">
        <v>1720</v>
      </c>
      <c r="C1723" s="2" t="str">
        <f>_xlfn.CONCAT(MONTH('Rates Database'!C1722),"-",'Rates Database'!B1722,"-",'Rates Database'!E1722,"-",'Rates Database'!G1722,"-",'Rates Database'!J1722)</f>
        <v>3-2021-Unitil-Residential-Service Quality (SQ)</v>
      </c>
      <c r="D1723" s="2">
        <f t="shared" si="26"/>
        <v>1</v>
      </c>
    </row>
    <row r="1724" spans="2:4" ht="13.8" x14ac:dyDescent="0.2">
      <c r="B1724" s="18">
        <v>1721</v>
      </c>
      <c r="C1724" s="2" t="str">
        <f>_xlfn.CONCAT(MONTH('Rates Database'!C1723),"-",'Rates Database'!B1723,"-",'Rates Database'!E1723,"-",'Rates Database'!G1723,"-",'Rates Database'!J1723)</f>
        <v>2-2021-Unitil-Residential-Service Quality (SQ)</v>
      </c>
      <c r="D1724" s="2">
        <f t="shared" si="26"/>
        <v>1</v>
      </c>
    </row>
    <row r="1725" spans="2:4" ht="13.8" x14ac:dyDescent="0.2">
      <c r="B1725" s="18">
        <v>1722</v>
      </c>
      <c r="C1725" s="2" t="str">
        <f>_xlfn.CONCAT(MONTH('Rates Database'!C1724),"-",'Rates Database'!B1724,"-",'Rates Database'!E1724,"-",'Rates Database'!G1724,"-",'Rates Database'!J1724)</f>
        <v>1-2021-Unitil-Residential-Service Quality (SQ)</v>
      </c>
      <c r="D1725" s="2">
        <f t="shared" si="26"/>
        <v>1</v>
      </c>
    </row>
    <row r="1726" spans="2:4" ht="13.8" x14ac:dyDescent="0.2">
      <c r="B1726" s="18">
        <v>1723</v>
      </c>
      <c r="C1726" s="2" t="str">
        <f>_xlfn.CONCAT(MONTH('Rates Database'!C1725),"-",'Rates Database'!B1725,"-",'Rates Database'!E1725,"-",'Rates Database'!G1725,"-",'Rates Database'!J1725)</f>
        <v>12-2020-Unitil-Residential-Service Quality (SQ)</v>
      </c>
      <c r="D1726" s="2">
        <f t="shared" si="26"/>
        <v>1</v>
      </c>
    </row>
    <row r="1727" spans="2:4" ht="13.8" x14ac:dyDescent="0.2">
      <c r="B1727" s="18">
        <v>1724</v>
      </c>
      <c r="C1727" s="2" t="str">
        <f>_xlfn.CONCAT(MONTH('Rates Database'!C1726),"-",'Rates Database'!B1726,"-",'Rates Database'!E1726,"-",'Rates Database'!G1726,"-",'Rates Database'!J1726)</f>
        <v>11-2020-Unitil-Residential-Service Quality (SQ)</v>
      </c>
      <c r="D1727" s="2">
        <f t="shared" si="26"/>
        <v>1</v>
      </c>
    </row>
    <row r="1728" spans="2:4" ht="13.8" x14ac:dyDescent="0.2">
      <c r="B1728" s="18">
        <v>1725</v>
      </c>
      <c r="C1728" s="2" t="str">
        <f>_xlfn.CONCAT(MONTH('Rates Database'!C1727),"-",'Rates Database'!B1727,"-",'Rates Database'!E1727,"-",'Rates Database'!G1727,"-",'Rates Database'!J1727)</f>
        <v>10-2020-Unitil-Residential-Service Quality (SQ)</v>
      </c>
      <c r="D1728" s="2">
        <f t="shared" si="26"/>
        <v>1</v>
      </c>
    </row>
    <row r="1729" spans="2:4" ht="13.8" x14ac:dyDescent="0.2">
      <c r="B1729" s="18">
        <v>1726</v>
      </c>
      <c r="C1729" s="2" t="str">
        <f>_xlfn.CONCAT(MONTH('Rates Database'!C1728),"-",'Rates Database'!B1728,"-",'Rates Database'!E1728,"-",'Rates Database'!G1728,"-",'Rates Database'!J1728)</f>
        <v>9-2020-Unitil-Residential-Service Quality (SQ)</v>
      </c>
      <c r="D1729" s="2">
        <f t="shared" si="26"/>
        <v>1</v>
      </c>
    </row>
    <row r="1730" spans="2:4" ht="13.8" x14ac:dyDescent="0.2">
      <c r="B1730" s="18">
        <v>1727</v>
      </c>
      <c r="C1730" s="2" t="str">
        <f>_xlfn.CONCAT(MONTH('Rates Database'!C1729),"-",'Rates Database'!B1729,"-",'Rates Database'!E1729,"-",'Rates Database'!G1729,"-",'Rates Database'!J1729)</f>
        <v>8-2020-Unitil-Residential-Service Quality (SQ)</v>
      </c>
      <c r="D1730" s="2">
        <f t="shared" si="26"/>
        <v>1</v>
      </c>
    </row>
    <row r="1731" spans="2:4" ht="13.8" x14ac:dyDescent="0.2">
      <c r="B1731" s="18">
        <v>1728</v>
      </c>
      <c r="C1731" s="2" t="str">
        <f>_xlfn.CONCAT(MONTH('Rates Database'!C1730),"-",'Rates Database'!B1730,"-",'Rates Database'!E1730,"-",'Rates Database'!G1730,"-",'Rates Database'!J1730)</f>
        <v>7-2020-Unitil-Residential-Service Quality (SQ)</v>
      </c>
      <c r="D1731" s="2">
        <f t="shared" si="26"/>
        <v>1</v>
      </c>
    </row>
    <row r="1732" spans="2:4" ht="13.8" x14ac:dyDescent="0.2">
      <c r="B1732" s="18">
        <v>1729</v>
      </c>
      <c r="C1732" s="2" t="str">
        <f>_xlfn.CONCAT(MONTH('Rates Database'!C1731),"-",'Rates Database'!B1731,"-",'Rates Database'!E1731,"-",'Rates Database'!G1731,"-",'Rates Database'!J1731)</f>
        <v>6-2020-Unitil-Residential-Service Quality (SQ)</v>
      </c>
      <c r="D1732" s="2">
        <f t="shared" si="26"/>
        <v>1</v>
      </c>
    </row>
    <row r="1733" spans="2:4" ht="13.8" x14ac:dyDescent="0.2">
      <c r="B1733" s="18">
        <v>1730</v>
      </c>
      <c r="C1733" s="2" t="str">
        <f>_xlfn.CONCAT(MONTH('Rates Database'!C1732),"-",'Rates Database'!B1732,"-",'Rates Database'!E1732,"-",'Rates Database'!G1732,"-",'Rates Database'!J1732)</f>
        <v>5-2020-Unitil-Residential-Service Quality (SQ)</v>
      </c>
      <c r="D1733" s="2">
        <f t="shared" ref="D1733:D1796" si="27">COUNTIF($C$4:$C$10092,C1733)</f>
        <v>1</v>
      </c>
    </row>
    <row r="1734" spans="2:4" ht="13.8" x14ac:dyDescent="0.2">
      <c r="B1734" s="18">
        <v>1731</v>
      </c>
      <c r="C1734" s="2" t="str">
        <f>_xlfn.CONCAT(MONTH('Rates Database'!C1733),"-",'Rates Database'!B1733,"-",'Rates Database'!E1733,"-",'Rates Database'!G1733,"-",'Rates Database'!J1733)</f>
        <v>4-2020-Unitil-Residential-Service Quality (SQ)</v>
      </c>
      <c r="D1734" s="2">
        <f t="shared" si="27"/>
        <v>1</v>
      </c>
    </row>
    <row r="1735" spans="2:4" ht="13.8" x14ac:dyDescent="0.2">
      <c r="B1735" s="18">
        <v>1732</v>
      </c>
      <c r="C1735" s="2" t="str">
        <f>_xlfn.CONCAT(MONTH('Rates Database'!C1734),"-",'Rates Database'!B1734,"-",'Rates Database'!E1734,"-",'Rates Database'!G1734,"-",'Rates Database'!J1734)</f>
        <v>3-2020-Unitil-Residential-Service Quality (SQ)</v>
      </c>
      <c r="D1735" s="2">
        <f t="shared" si="27"/>
        <v>1</v>
      </c>
    </row>
    <row r="1736" spans="2:4" ht="13.8" x14ac:dyDescent="0.2">
      <c r="B1736" s="18">
        <v>1733</v>
      </c>
      <c r="C1736" s="2" t="str">
        <f>_xlfn.CONCAT(MONTH('Rates Database'!C1735),"-",'Rates Database'!B1735,"-",'Rates Database'!E1735,"-",'Rates Database'!G1735,"-",'Rates Database'!J1735)</f>
        <v>2-2020-Unitil-Residential-Service Quality (SQ)</v>
      </c>
      <c r="D1736" s="2">
        <f t="shared" si="27"/>
        <v>1</v>
      </c>
    </row>
    <row r="1737" spans="2:4" ht="13.8" x14ac:dyDescent="0.2">
      <c r="B1737" s="18">
        <v>1734</v>
      </c>
      <c r="C1737" s="2" t="str">
        <f>_xlfn.CONCAT(MONTH('Rates Database'!C1736),"-",'Rates Database'!B1736,"-",'Rates Database'!E1736,"-",'Rates Database'!G1736,"-",'Rates Database'!J1736)</f>
        <v>1-2020-Unitil-Residential-Service Quality (SQ)</v>
      </c>
      <c r="D1737" s="2">
        <f t="shared" si="27"/>
        <v>1</v>
      </c>
    </row>
    <row r="1738" spans="2:4" ht="13.8" x14ac:dyDescent="0.2">
      <c r="B1738" s="18">
        <v>1735</v>
      </c>
      <c r="C1738" s="2" t="str">
        <f>_xlfn.CONCAT(MONTH('Rates Database'!C1737),"-",'Rates Database'!B1737,"-",'Rates Database'!E1737,"-",'Rates Database'!G1737,"-",'Rates Database'!J1737)</f>
        <v>12-2019-Unitil-Residential-Service Quality (SQ)</v>
      </c>
      <c r="D1738" s="2">
        <f t="shared" si="27"/>
        <v>1</v>
      </c>
    </row>
    <row r="1739" spans="2:4" ht="13.8" x14ac:dyDescent="0.2">
      <c r="B1739" s="18">
        <v>1736</v>
      </c>
      <c r="C1739" s="2" t="str">
        <f>_xlfn.CONCAT(MONTH('Rates Database'!C1738),"-",'Rates Database'!B1738,"-",'Rates Database'!E1738,"-",'Rates Database'!G1738,"-",'Rates Database'!J1738)</f>
        <v>11-2019-Unitil-Residential-Service Quality (SQ)</v>
      </c>
      <c r="D1739" s="2">
        <f t="shared" si="27"/>
        <v>1</v>
      </c>
    </row>
    <row r="1740" spans="2:4" ht="13.8" x14ac:dyDescent="0.2">
      <c r="B1740" s="18">
        <v>1737</v>
      </c>
      <c r="C1740" s="2" t="str">
        <f>_xlfn.CONCAT(MONTH('Rates Database'!C1739),"-",'Rates Database'!B1739,"-",'Rates Database'!E1739,"-",'Rates Database'!G1739,"-",'Rates Database'!J1739)</f>
        <v>10-2019-Unitil-Residential-Service Quality (SQ)</v>
      </c>
      <c r="D1740" s="2">
        <f t="shared" si="27"/>
        <v>1</v>
      </c>
    </row>
    <row r="1741" spans="2:4" ht="13.8" x14ac:dyDescent="0.2">
      <c r="B1741" s="18">
        <v>1738</v>
      </c>
      <c r="C1741" s="2" t="str">
        <f>_xlfn.CONCAT(MONTH('Rates Database'!C1740),"-",'Rates Database'!B1740,"-",'Rates Database'!E1740,"-",'Rates Database'!G1740,"-",'Rates Database'!J1740)</f>
        <v>9-2019-Unitil-Residential-Service Quality (SQ)</v>
      </c>
      <c r="D1741" s="2">
        <f t="shared" si="27"/>
        <v>1</v>
      </c>
    </row>
    <row r="1742" spans="2:4" ht="13.8" x14ac:dyDescent="0.2">
      <c r="B1742" s="18">
        <v>1739</v>
      </c>
      <c r="C1742" s="2" t="str">
        <f>_xlfn.CONCAT(MONTH('Rates Database'!C1741),"-",'Rates Database'!B1741,"-",'Rates Database'!E1741,"-",'Rates Database'!G1741,"-",'Rates Database'!J1741)</f>
        <v>8-2019-Unitil-Residential-Service Quality (SQ)</v>
      </c>
      <c r="D1742" s="2">
        <f t="shared" si="27"/>
        <v>1</v>
      </c>
    </row>
    <row r="1743" spans="2:4" ht="13.8" x14ac:dyDescent="0.2">
      <c r="B1743" s="18">
        <v>1740</v>
      </c>
      <c r="C1743" s="2" t="str">
        <f>_xlfn.CONCAT(MONTH('Rates Database'!C1742),"-",'Rates Database'!B1742,"-",'Rates Database'!E1742,"-",'Rates Database'!G1742,"-",'Rates Database'!J1742)</f>
        <v>7-2019-Unitil-Residential-Service Quality (SQ)</v>
      </c>
      <c r="D1743" s="2">
        <f t="shared" si="27"/>
        <v>1</v>
      </c>
    </row>
    <row r="1744" spans="2:4" ht="13.8" x14ac:dyDescent="0.2">
      <c r="B1744" s="18">
        <v>1741</v>
      </c>
      <c r="C1744" s="2" t="str">
        <f>_xlfn.CONCAT(MONTH('Rates Database'!C1743),"-",'Rates Database'!B1743,"-",'Rates Database'!E1743,"-",'Rates Database'!G1743,"-",'Rates Database'!J1743)</f>
        <v>6-2019-Unitil-Residential-Service Quality (SQ)</v>
      </c>
      <c r="D1744" s="2">
        <f t="shared" si="27"/>
        <v>1</v>
      </c>
    </row>
    <row r="1745" spans="2:4" ht="13.8" x14ac:dyDescent="0.2">
      <c r="B1745" s="18">
        <v>1742</v>
      </c>
      <c r="C1745" s="2" t="str">
        <f>_xlfn.CONCAT(MONTH('Rates Database'!C1744),"-",'Rates Database'!B1744,"-",'Rates Database'!E1744,"-",'Rates Database'!G1744,"-",'Rates Database'!J1744)</f>
        <v>5-2019-Unitil-Residential-Service Quality (SQ)</v>
      </c>
      <c r="D1745" s="2">
        <f t="shared" si="27"/>
        <v>1</v>
      </c>
    </row>
    <row r="1746" spans="2:4" ht="13.8" x14ac:dyDescent="0.2">
      <c r="B1746" s="18">
        <v>1743</v>
      </c>
      <c r="C1746" s="2" t="str">
        <f>_xlfn.CONCAT(MONTH('Rates Database'!C1745),"-",'Rates Database'!B1745,"-",'Rates Database'!E1745,"-",'Rates Database'!G1745,"-",'Rates Database'!J1745)</f>
        <v>4-2019-Unitil-Residential-Service Quality (SQ)</v>
      </c>
      <c r="D1746" s="2">
        <f t="shared" si="27"/>
        <v>1</v>
      </c>
    </row>
    <row r="1747" spans="2:4" ht="13.8" x14ac:dyDescent="0.2">
      <c r="B1747" s="18">
        <v>1744</v>
      </c>
      <c r="C1747" s="2" t="str">
        <f>_xlfn.CONCAT(MONTH('Rates Database'!C1746),"-",'Rates Database'!B1746,"-",'Rates Database'!E1746,"-",'Rates Database'!G1746,"-",'Rates Database'!J1746)</f>
        <v>3-2019-Unitil-Residential-Service Quality (SQ)</v>
      </c>
      <c r="D1747" s="2">
        <f t="shared" si="27"/>
        <v>1</v>
      </c>
    </row>
    <row r="1748" spans="2:4" ht="13.8" x14ac:dyDescent="0.2">
      <c r="B1748" s="18">
        <v>1745</v>
      </c>
      <c r="C1748" s="2" t="str">
        <f>_xlfn.CONCAT(MONTH('Rates Database'!C1747),"-",'Rates Database'!B1747,"-",'Rates Database'!E1747,"-",'Rates Database'!G1747,"-",'Rates Database'!J1747)</f>
        <v>2-2019-Unitil-Residential-Service Quality (SQ)</v>
      </c>
      <c r="D1748" s="2">
        <f t="shared" si="27"/>
        <v>1</v>
      </c>
    </row>
    <row r="1749" spans="2:4" ht="13.8" x14ac:dyDescent="0.2">
      <c r="B1749" s="18">
        <v>1746</v>
      </c>
      <c r="C1749" s="2" t="str">
        <f>_xlfn.CONCAT(MONTH('Rates Database'!C1748),"-",'Rates Database'!B1748,"-",'Rates Database'!E1748,"-",'Rates Database'!G1748,"-",'Rates Database'!J1748)</f>
        <v>1-2019-Unitil-Residential-Service Quality (SQ)</v>
      </c>
      <c r="D1749" s="2">
        <f t="shared" si="27"/>
        <v>1</v>
      </c>
    </row>
    <row r="1750" spans="2:4" ht="13.8" x14ac:dyDescent="0.2">
      <c r="B1750" s="18">
        <v>1747</v>
      </c>
      <c r="C1750" s="2" t="str">
        <f>_xlfn.CONCAT(MONTH('Rates Database'!C1749),"-",'Rates Database'!B1749,"-",'Rates Database'!E1749,"-",'Rates Database'!G1749,"-",'Rates Database'!J1749)</f>
        <v>12-2023-Unitil-Residential-Revenue Decoupling Adjustment Factor (RDAF)</v>
      </c>
      <c r="D1750" s="2">
        <f t="shared" si="27"/>
        <v>1</v>
      </c>
    </row>
    <row r="1751" spans="2:4" ht="13.8" x14ac:dyDescent="0.2">
      <c r="B1751" s="18">
        <v>1748</v>
      </c>
      <c r="C1751" s="2" t="str">
        <f>_xlfn.CONCAT(MONTH('Rates Database'!C1750),"-",'Rates Database'!B1750,"-",'Rates Database'!E1750,"-",'Rates Database'!G1750,"-",'Rates Database'!J1750)</f>
        <v>11-2023-Unitil-Residential-Revenue Decoupling Adjustment Factor (RDAF)</v>
      </c>
      <c r="D1751" s="2">
        <f t="shared" si="27"/>
        <v>1</v>
      </c>
    </row>
    <row r="1752" spans="2:4" ht="13.8" x14ac:dyDescent="0.2">
      <c r="B1752" s="18">
        <v>1749</v>
      </c>
      <c r="C1752" s="2" t="str">
        <f>_xlfn.CONCAT(MONTH('Rates Database'!C1751),"-",'Rates Database'!B1751,"-",'Rates Database'!E1751,"-",'Rates Database'!G1751,"-",'Rates Database'!J1751)</f>
        <v>10-2023-Unitil-Residential-Revenue Decoupling Adjustment Factor (RDAF)</v>
      </c>
      <c r="D1752" s="2">
        <f t="shared" si="27"/>
        <v>1</v>
      </c>
    </row>
    <row r="1753" spans="2:4" ht="13.8" x14ac:dyDescent="0.2">
      <c r="B1753" s="18">
        <v>1750</v>
      </c>
      <c r="C1753" s="2" t="str">
        <f>_xlfn.CONCAT(MONTH('Rates Database'!C1752),"-",'Rates Database'!B1752,"-",'Rates Database'!E1752,"-",'Rates Database'!G1752,"-",'Rates Database'!J1752)</f>
        <v>9-2023-Unitil-Residential-Revenue Decoupling Adjustment Factor (RDAF)</v>
      </c>
      <c r="D1753" s="2">
        <f t="shared" si="27"/>
        <v>1</v>
      </c>
    </row>
    <row r="1754" spans="2:4" ht="13.8" x14ac:dyDescent="0.2">
      <c r="B1754" s="18">
        <v>1751</v>
      </c>
      <c r="C1754" s="2" t="str">
        <f>_xlfn.CONCAT(MONTH('Rates Database'!C1753),"-",'Rates Database'!B1753,"-",'Rates Database'!E1753,"-",'Rates Database'!G1753,"-",'Rates Database'!J1753)</f>
        <v>8-2023-Unitil-Residential-Revenue Decoupling Adjustment Factor (RDAF)</v>
      </c>
      <c r="D1754" s="2">
        <f t="shared" si="27"/>
        <v>1</v>
      </c>
    </row>
    <row r="1755" spans="2:4" ht="13.8" x14ac:dyDescent="0.2">
      <c r="B1755" s="18">
        <v>1752</v>
      </c>
      <c r="C1755" s="2" t="str">
        <f>_xlfn.CONCAT(MONTH('Rates Database'!C1754),"-",'Rates Database'!B1754,"-",'Rates Database'!E1754,"-",'Rates Database'!G1754,"-",'Rates Database'!J1754)</f>
        <v>7-2023-Unitil-Residential-Revenue Decoupling Adjustment Factor (RDAF)</v>
      </c>
      <c r="D1755" s="2">
        <f t="shared" si="27"/>
        <v>1</v>
      </c>
    </row>
    <row r="1756" spans="2:4" ht="13.8" x14ac:dyDescent="0.2">
      <c r="B1756" s="18">
        <v>1753</v>
      </c>
      <c r="C1756" s="2" t="str">
        <f>_xlfn.CONCAT(MONTH('Rates Database'!C1755),"-",'Rates Database'!B1755,"-",'Rates Database'!E1755,"-",'Rates Database'!G1755,"-",'Rates Database'!J1755)</f>
        <v>6-2023-Unitil-Residential-Revenue Decoupling Adjustment Factor (RDAF)</v>
      </c>
      <c r="D1756" s="2">
        <f t="shared" si="27"/>
        <v>1</v>
      </c>
    </row>
    <row r="1757" spans="2:4" ht="13.8" x14ac:dyDescent="0.2">
      <c r="B1757" s="18">
        <v>1754</v>
      </c>
      <c r="C1757" s="2" t="str">
        <f>_xlfn.CONCAT(MONTH('Rates Database'!C1756),"-",'Rates Database'!B1756,"-",'Rates Database'!E1756,"-",'Rates Database'!G1756,"-",'Rates Database'!J1756)</f>
        <v>5-2023-Unitil-Residential-Revenue Decoupling Adjustment Factor (RDAF)</v>
      </c>
      <c r="D1757" s="2">
        <f t="shared" si="27"/>
        <v>1</v>
      </c>
    </row>
    <row r="1758" spans="2:4" ht="13.8" x14ac:dyDescent="0.2">
      <c r="B1758" s="18">
        <v>1755</v>
      </c>
      <c r="C1758" s="2" t="str">
        <f>_xlfn.CONCAT(MONTH('Rates Database'!C1757),"-",'Rates Database'!B1757,"-",'Rates Database'!E1757,"-",'Rates Database'!G1757,"-",'Rates Database'!J1757)</f>
        <v>4-2023-Unitil-Residential-Revenue Decoupling Adjustment Factor (RDAF)</v>
      </c>
      <c r="D1758" s="2">
        <f t="shared" si="27"/>
        <v>1</v>
      </c>
    </row>
    <row r="1759" spans="2:4" ht="13.8" x14ac:dyDescent="0.2">
      <c r="B1759" s="18">
        <v>1756</v>
      </c>
      <c r="C1759" s="2" t="str">
        <f>_xlfn.CONCAT(MONTH('Rates Database'!C1758),"-",'Rates Database'!B1758,"-",'Rates Database'!E1758,"-",'Rates Database'!G1758,"-",'Rates Database'!J1758)</f>
        <v>3-2023-Unitil-Residential-Revenue Decoupling Adjustment Factor (RDAF)</v>
      </c>
      <c r="D1759" s="2">
        <f t="shared" si="27"/>
        <v>1</v>
      </c>
    </row>
    <row r="1760" spans="2:4" ht="13.8" x14ac:dyDescent="0.2">
      <c r="B1760" s="18">
        <v>1757</v>
      </c>
      <c r="C1760" s="2" t="str">
        <f>_xlfn.CONCAT(MONTH('Rates Database'!C1759),"-",'Rates Database'!B1759,"-",'Rates Database'!E1759,"-",'Rates Database'!G1759,"-",'Rates Database'!J1759)</f>
        <v>2-2023-Unitil-Residential-Revenue Decoupling Adjustment Factor (RDAF)</v>
      </c>
      <c r="D1760" s="2">
        <f t="shared" si="27"/>
        <v>1</v>
      </c>
    </row>
    <row r="1761" spans="2:4" ht="13.8" x14ac:dyDescent="0.2">
      <c r="B1761" s="18">
        <v>1758</v>
      </c>
      <c r="C1761" s="2" t="str">
        <f>_xlfn.CONCAT(MONTH('Rates Database'!C1760),"-",'Rates Database'!B1760,"-",'Rates Database'!E1760,"-",'Rates Database'!G1760,"-",'Rates Database'!J1760)</f>
        <v>1-2023-Unitil-Residential-Revenue Decoupling Adjustment Factor (RDAF)</v>
      </c>
      <c r="D1761" s="2">
        <f t="shared" si="27"/>
        <v>1</v>
      </c>
    </row>
    <row r="1762" spans="2:4" ht="13.8" x14ac:dyDescent="0.2">
      <c r="B1762" s="18">
        <v>1759</v>
      </c>
      <c r="C1762" s="2" t="str">
        <f>_xlfn.CONCAT(MONTH('Rates Database'!C1761),"-",'Rates Database'!B1761,"-",'Rates Database'!E1761,"-",'Rates Database'!G1761,"-",'Rates Database'!J1761)</f>
        <v>12-2022-Unitil-Residential-Revenue Decoupling Adjustment Factor (RDAF)</v>
      </c>
      <c r="D1762" s="2">
        <f t="shared" si="27"/>
        <v>1</v>
      </c>
    </row>
    <row r="1763" spans="2:4" ht="13.8" x14ac:dyDescent="0.2">
      <c r="B1763" s="18">
        <v>1760</v>
      </c>
      <c r="C1763" s="2" t="str">
        <f>_xlfn.CONCAT(MONTH('Rates Database'!C1762),"-",'Rates Database'!B1762,"-",'Rates Database'!E1762,"-",'Rates Database'!G1762,"-",'Rates Database'!J1762)</f>
        <v>11-2022-Unitil-Residential-Revenue Decoupling Adjustment Factor (RDAF)</v>
      </c>
      <c r="D1763" s="2">
        <f t="shared" si="27"/>
        <v>1</v>
      </c>
    </row>
    <row r="1764" spans="2:4" ht="13.8" x14ac:dyDescent="0.2">
      <c r="B1764" s="18">
        <v>1761</v>
      </c>
      <c r="C1764" s="2" t="str">
        <f>_xlfn.CONCAT(MONTH('Rates Database'!C1763),"-",'Rates Database'!B1763,"-",'Rates Database'!E1763,"-",'Rates Database'!G1763,"-",'Rates Database'!J1763)</f>
        <v>10-2022-Unitil-Residential-Revenue Decoupling Adjustment Factor (RDAF)</v>
      </c>
      <c r="D1764" s="2">
        <f t="shared" si="27"/>
        <v>1</v>
      </c>
    </row>
    <row r="1765" spans="2:4" ht="13.8" x14ac:dyDescent="0.2">
      <c r="B1765" s="18">
        <v>1762</v>
      </c>
      <c r="C1765" s="2" t="str">
        <f>_xlfn.CONCAT(MONTH('Rates Database'!C1764),"-",'Rates Database'!B1764,"-",'Rates Database'!E1764,"-",'Rates Database'!G1764,"-",'Rates Database'!J1764)</f>
        <v>9-2022-Unitil-Residential-Revenue Decoupling Adjustment Factor (RDAF)</v>
      </c>
      <c r="D1765" s="2">
        <f t="shared" si="27"/>
        <v>1</v>
      </c>
    </row>
    <row r="1766" spans="2:4" ht="13.8" x14ac:dyDescent="0.2">
      <c r="B1766" s="18">
        <v>1763</v>
      </c>
      <c r="C1766" s="2" t="str">
        <f>_xlfn.CONCAT(MONTH('Rates Database'!C1765),"-",'Rates Database'!B1765,"-",'Rates Database'!E1765,"-",'Rates Database'!G1765,"-",'Rates Database'!J1765)</f>
        <v>8-2022-Unitil-Residential-Revenue Decoupling Adjustment Factor (RDAF)</v>
      </c>
      <c r="D1766" s="2">
        <f t="shared" si="27"/>
        <v>1</v>
      </c>
    </row>
    <row r="1767" spans="2:4" ht="13.8" x14ac:dyDescent="0.2">
      <c r="B1767" s="18">
        <v>1764</v>
      </c>
      <c r="C1767" s="2" t="str">
        <f>_xlfn.CONCAT(MONTH('Rates Database'!C1766),"-",'Rates Database'!B1766,"-",'Rates Database'!E1766,"-",'Rates Database'!G1766,"-",'Rates Database'!J1766)</f>
        <v>7-2022-Unitil-Residential-Revenue Decoupling Adjustment Factor (RDAF)</v>
      </c>
      <c r="D1767" s="2">
        <f t="shared" si="27"/>
        <v>1</v>
      </c>
    </row>
    <row r="1768" spans="2:4" ht="13.8" x14ac:dyDescent="0.2">
      <c r="B1768" s="18">
        <v>1765</v>
      </c>
      <c r="C1768" s="2" t="str">
        <f>_xlfn.CONCAT(MONTH('Rates Database'!C1767),"-",'Rates Database'!B1767,"-",'Rates Database'!E1767,"-",'Rates Database'!G1767,"-",'Rates Database'!J1767)</f>
        <v>6-2022-Unitil-Residential-Revenue Decoupling Adjustment Factor (RDAF)</v>
      </c>
      <c r="D1768" s="2">
        <f t="shared" si="27"/>
        <v>1</v>
      </c>
    </row>
    <row r="1769" spans="2:4" ht="13.8" x14ac:dyDescent="0.2">
      <c r="B1769" s="18">
        <v>1766</v>
      </c>
      <c r="C1769" s="2" t="str">
        <f>_xlfn.CONCAT(MONTH('Rates Database'!C1768),"-",'Rates Database'!B1768,"-",'Rates Database'!E1768,"-",'Rates Database'!G1768,"-",'Rates Database'!J1768)</f>
        <v>5-2022-Unitil-Residential-Revenue Decoupling Adjustment Factor (RDAF)</v>
      </c>
      <c r="D1769" s="2">
        <f t="shared" si="27"/>
        <v>1</v>
      </c>
    </row>
    <row r="1770" spans="2:4" ht="13.8" x14ac:dyDescent="0.2">
      <c r="B1770" s="18">
        <v>1767</v>
      </c>
      <c r="C1770" s="2" t="str">
        <f>_xlfn.CONCAT(MONTH('Rates Database'!C1769),"-",'Rates Database'!B1769,"-",'Rates Database'!E1769,"-",'Rates Database'!G1769,"-",'Rates Database'!J1769)</f>
        <v>4-2022-Unitil-Residential-Revenue Decoupling Adjustment Factor (RDAF)</v>
      </c>
      <c r="D1770" s="2">
        <f t="shared" si="27"/>
        <v>1</v>
      </c>
    </row>
    <row r="1771" spans="2:4" ht="13.8" x14ac:dyDescent="0.2">
      <c r="B1771" s="18">
        <v>1768</v>
      </c>
      <c r="C1771" s="2" t="str">
        <f>_xlfn.CONCAT(MONTH('Rates Database'!C1770),"-",'Rates Database'!B1770,"-",'Rates Database'!E1770,"-",'Rates Database'!G1770,"-",'Rates Database'!J1770)</f>
        <v>3-2022-Unitil-Residential-Revenue Decoupling Adjustment Factor (RDAF)</v>
      </c>
      <c r="D1771" s="2">
        <f t="shared" si="27"/>
        <v>1</v>
      </c>
    </row>
    <row r="1772" spans="2:4" ht="13.8" x14ac:dyDescent="0.2">
      <c r="B1772" s="18">
        <v>1769</v>
      </c>
      <c r="C1772" s="2" t="str">
        <f>_xlfn.CONCAT(MONTH('Rates Database'!C1771),"-",'Rates Database'!B1771,"-",'Rates Database'!E1771,"-",'Rates Database'!G1771,"-",'Rates Database'!J1771)</f>
        <v>2-2022-Unitil-Residential-Revenue Decoupling Adjustment Factor (RDAF)</v>
      </c>
      <c r="D1772" s="2">
        <f t="shared" si="27"/>
        <v>1</v>
      </c>
    </row>
    <row r="1773" spans="2:4" ht="13.8" x14ac:dyDescent="0.2">
      <c r="B1773" s="18">
        <v>1770</v>
      </c>
      <c r="C1773" s="2" t="str">
        <f>_xlfn.CONCAT(MONTH('Rates Database'!C1772),"-",'Rates Database'!B1772,"-",'Rates Database'!E1772,"-",'Rates Database'!G1772,"-",'Rates Database'!J1772)</f>
        <v>1-2022-Unitil-Residential-Revenue Decoupling Adjustment Factor (RDAF)</v>
      </c>
      <c r="D1773" s="2">
        <f t="shared" si="27"/>
        <v>1</v>
      </c>
    </row>
    <row r="1774" spans="2:4" ht="13.8" x14ac:dyDescent="0.2">
      <c r="B1774" s="18">
        <v>1771</v>
      </c>
      <c r="C1774" s="2" t="str">
        <f>_xlfn.CONCAT(MONTH('Rates Database'!C1773),"-",'Rates Database'!B1773,"-",'Rates Database'!E1773,"-",'Rates Database'!G1773,"-",'Rates Database'!J1773)</f>
        <v>12-2021-Unitil-Residential-Revenue Decoupling Adjustment Factor (RDAF)</v>
      </c>
      <c r="D1774" s="2">
        <f t="shared" si="27"/>
        <v>1</v>
      </c>
    </row>
    <row r="1775" spans="2:4" ht="13.8" x14ac:dyDescent="0.2">
      <c r="B1775" s="18">
        <v>1772</v>
      </c>
      <c r="C1775" s="2" t="str">
        <f>_xlfn.CONCAT(MONTH('Rates Database'!C1774),"-",'Rates Database'!B1774,"-",'Rates Database'!E1774,"-",'Rates Database'!G1774,"-",'Rates Database'!J1774)</f>
        <v>11-2021-Unitil-Residential-Revenue Decoupling Adjustment Factor (RDAF)</v>
      </c>
      <c r="D1775" s="2">
        <f t="shared" si="27"/>
        <v>1</v>
      </c>
    </row>
    <row r="1776" spans="2:4" ht="13.8" x14ac:dyDescent="0.2">
      <c r="B1776" s="18">
        <v>1773</v>
      </c>
      <c r="C1776" s="2" t="str">
        <f>_xlfn.CONCAT(MONTH('Rates Database'!C1775),"-",'Rates Database'!B1775,"-",'Rates Database'!E1775,"-",'Rates Database'!G1775,"-",'Rates Database'!J1775)</f>
        <v>10-2021-Unitil-Residential-Revenue Decoupling Adjustment Factor (RDAF)</v>
      </c>
      <c r="D1776" s="2">
        <f t="shared" si="27"/>
        <v>1</v>
      </c>
    </row>
    <row r="1777" spans="2:4" ht="13.8" x14ac:dyDescent="0.2">
      <c r="B1777" s="18">
        <v>1774</v>
      </c>
      <c r="C1777" s="2" t="str">
        <f>_xlfn.CONCAT(MONTH('Rates Database'!C1776),"-",'Rates Database'!B1776,"-",'Rates Database'!E1776,"-",'Rates Database'!G1776,"-",'Rates Database'!J1776)</f>
        <v>9-2021-Unitil-Residential-Revenue Decoupling Adjustment Factor (RDAF)</v>
      </c>
      <c r="D1777" s="2">
        <f t="shared" si="27"/>
        <v>1</v>
      </c>
    </row>
    <row r="1778" spans="2:4" ht="13.8" x14ac:dyDescent="0.2">
      <c r="B1778" s="18">
        <v>1775</v>
      </c>
      <c r="C1778" s="2" t="str">
        <f>_xlfn.CONCAT(MONTH('Rates Database'!C1777),"-",'Rates Database'!B1777,"-",'Rates Database'!E1777,"-",'Rates Database'!G1777,"-",'Rates Database'!J1777)</f>
        <v>8-2021-Unitil-Residential-Revenue Decoupling Adjustment Factor (RDAF)</v>
      </c>
      <c r="D1778" s="2">
        <f t="shared" si="27"/>
        <v>1</v>
      </c>
    </row>
    <row r="1779" spans="2:4" ht="13.8" x14ac:dyDescent="0.2">
      <c r="B1779" s="18">
        <v>1776</v>
      </c>
      <c r="C1779" s="2" t="str">
        <f>_xlfn.CONCAT(MONTH('Rates Database'!C1778),"-",'Rates Database'!B1778,"-",'Rates Database'!E1778,"-",'Rates Database'!G1778,"-",'Rates Database'!J1778)</f>
        <v>7-2021-Unitil-Residential-Revenue Decoupling Adjustment Factor (RDAF)</v>
      </c>
      <c r="D1779" s="2">
        <f t="shared" si="27"/>
        <v>1</v>
      </c>
    </row>
    <row r="1780" spans="2:4" ht="13.8" x14ac:dyDescent="0.2">
      <c r="B1780" s="18">
        <v>1777</v>
      </c>
      <c r="C1780" s="2" t="str">
        <f>_xlfn.CONCAT(MONTH('Rates Database'!C1779),"-",'Rates Database'!B1779,"-",'Rates Database'!E1779,"-",'Rates Database'!G1779,"-",'Rates Database'!J1779)</f>
        <v>6-2021-Unitil-Residential-Revenue Decoupling Adjustment Factor (RDAF)</v>
      </c>
      <c r="D1780" s="2">
        <f t="shared" si="27"/>
        <v>1</v>
      </c>
    </row>
    <row r="1781" spans="2:4" ht="13.8" x14ac:dyDescent="0.2">
      <c r="B1781" s="18">
        <v>1778</v>
      </c>
      <c r="C1781" s="2" t="str">
        <f>_xlfn.CONCAT(MONTH('Rates Database'!C1780),"-",'Rates Database'!B1780,"-",'Rates Database'!E1780,"-",'Rates Database'!G1780,"-",'Rates Database'!J1780)</f>
        <v>5-2021-Unitil-Residential-Revenue Decoupling Adjustment Factor (RDAF)</v>
      </c>
      <c r="D1781" s="2">
        <f t="shared" si="27"/>
        <v>1</v>
      </c>
    </row>
    <row r="1782" spans="2:4" ht="13.8" x14ac:dyDescent="0.2">
      <c r="B1782" s="18">
        <v>1779</v>
      </c>
      <c r="C1782" s="2" t="str">
        <f>_xlfn.CONCAT(MONTH('Rates Database'!C1781),"-",'Rates Database'!B1781,"-",'Rates Database'!E1781,"-",'Rates Database'!G1781,"-",'Rates Database'!J1781)</f>
        <v>4-2021-Unitil-Residential-Revenue Decoupling Adjustment Factor (RDAF)</v>
      </c>
      <c r="D1782" s="2">
        <f t="shared" si="27"/>
        <v>1</v>
      </c>
    </row>
    <row r="1783" spans="2:4" ht="13.8" x14ac:dyDescent="0.2">
      <c r="B1783" s="18">
        <v>1780</v>
      </c>
      <c r="C1783" s="2" t="str">
        <f>_xlfn.CONCAT(MONTH('Rates Database'!C1782),"-",'Rates Database'!B1782,"-",'Rates Database'!E1782,"-",'Rates Database'!G1782,"-",'Rates Database'!J1782)</f>
        <v>3-2021-Unitil-Residential-Revenue Decoupling Adjustment Factor (RDAF)</v>
      </c>
      <c r="D1783" s="2">
        <f t="shared" si="27"/>
        <v>1</v>
      </c>
    </row>
    <row r="1784" spans="2:4" ht="13.8" x14ac:dyDescent="0.2">
      <c r="B1784" s="18">
        <v>1781</v>
      </c>
      <c r="C1784" s="2" t="str">
        <f>_xlfn.CONCAT(MONTH('Rates Database'!C1783),"-",'Rates Database'!B1783,"-",'Rates Database'!E1783,"-",'Rates Database'!G1783,"-",'Rates Database'!J1783)</f>
        <v>2-2021-Unitil-Residential-Revenue Decoupling Adjustment Factor (RDAF)</v>
      </c>
      <c r="D1784" s="2">
        <f t="shared" si="27"/>
        <v>1</v>
      </c>
    </row>
    <row r="1785" spans="2:4" ht="13.8" x14ac:dyDescent="0.2">
      <c r="B1785" s="18">
        <v>1782</v>
      </c>
      <c r="C1785" s="2" t="str">
        <f>_xlfn.CONCAT(MONTH('Rates Database'!C1784),"-",'Rates Database'!B1784,"-",'Rates Database'!E1784,"-",'Rates Database'!G1784,"-",'Rates Database'!J1784)</f>
        <v>1-2021-Unitil-Residential-Revenue Decoupling Adjustment Factor (RDAF)</v>
      </c>
      <c r="D1785" s="2">
        <f t="shared" si="27"/>
        <v>1</v>
      </c>
    </row>
    <row r="1786" spans="2:4" ht="13.8" x14ac:dyDescent="0.2">
      <c r="B1786" s="18">
        <v>1783</v>
      </c>
      <c r="C1786" s="2" t="str">
        <f>_xlfn.CONCAT(MONTH('Rates Database'!C1785),"-",'Rates Database'!B1785,"-",'Rates Database'!E1785,"-",'Rates Database'!G1785,"-",'Rates Database'!J1785)</f>
        <v>12-2020-Unitil-Residential-Revenue Decoupling Adjustment Factor (RDAF)</v>
      </c>
      <c r="D1786" s="2">
        <f t="shared" si="27"/>
        <v>1</v>
      </c>
    </row>
    <row r="1787" spans="2:4" ht="13.8" x14ac:dyDescent="0.2">
      <c r="B1787" s="18">
        <v>1784</v>
      </c>
      <c r="C1787" s="2" t="str">
        <f>_xlfn.CONCAT(MONTH('Rates Database'!C1786),"-",'Rates Database'!B1786,"-",'Rates Database'!E1786,"-",'Rates Database'!G1786,"-",'Rates Database'!J1786)</f>
        <v>11-2020-Unitil-Residential-Revenue Decoupling Adjustment Factor (RDAF)</v>
      </c>
      <c r="D1787" s="2">
        <f t="shared" si="27"/>
        <v>1</v>
      </c>
    </row>
    <row r="1788" spans="2:4" ht="13.8" x14ac:dyDescent="0.2">
      <c r="B1788" s="18">
        <v>1785</v>
      </c>
      <c r="C1788" s="2" t="str">
        <f>_xlfn.CONCAT(MONTH('Rates Database'!C1787),"-",'Rates Database'!B1787,"-",'Rates Database'!E1787,"-",'Rates Database'!G1787,"-",'Rates Database'!J1787)</f>
        <v>10-2020-Unitil-Residential-Revenue Decoupling Adjustment Factor (RDAF)</v>
      </c>
      <c r="D1788" s="2">
        <f t="shared" si="27"/>
        <v>1</v>
      </c>
    </row>
    <row r="1789" spans="2:4" ht="13.8" x14ac:dyDescent="0.2">
      <c r="B1789" s="18">
        <v>1786</v>
      </c>
      <c r="C1789" s="2" t="str">
        <f>_xlfn.CONCAT(MONTH('Rates Database'!C1788),"-",'Rates Database'!B1788,"-",'Rates Database'!E1788,"-",'Rates Database'!G1788,"-",'Rates Database'!J1788)</f>
        <v>9-2020-Unitil-Residential-Revenue Decoupling Adjustment Factor (RDAF)</v>
      </c>
      <c r="D1789" s="2">
        <f t="shared" si="27"/>
        <v>1</v>
      </c>
    </row>
    <row r="1790" spans="2:4" ht="13.8" x14ac:dyDescent="0.2">
      <c r="B1790" s="18">
        <v>1787</v>
      </c>
      <c r="C1790" s="2" t="str">
        <f>_xlfn.CONCAT(MONTH('Rates Database'!C1789),"-",'Rates Database'!B1789,"-",'Rates Database'!E1789,"-",'Rates Database'!G1789,"-",'Rates Database'!J1789)</f>
        <v>8-2020-Unitil-Residential-Revenue Decoupling Adjustment Factor (RDAF)</v>
      </c>
      <c r="D1790" s="2">
        <f t="shared" si="27"/>
        <v>1</v>
      </c>
    </row>
    <row r="1791" spans="2:4" ht="13.8" x14ac:dyDescent="0.2">
      <c r="B1791" s="18">
        <v>1788</v>
      </c>
      <c r="C1791" s="2" t="str">
        <f>_xlfn.CONCAT(MONTH('Rates Database'!C1790),"-",'Rates Database'!B1790,"-",'Rates Database'!E1790,"-",'Rates Database'!G1790,"-",'Rates Database'!J1790)</f>
        <v>7-2020-Unitil-Residential-Revenue Decoupling Adjustment Factor (RDAF)</v>
      </c>
      <c r="D1791" s="2">
        <f t="shared" si="27"/>
        <v>1</v>
      </c>
    </row>
    <row r="1792" spans="2:4" ht="13.8" x14ac:dyDescent="0.2">
      <c r="B1792" s="18">
        <v>1789</v>
      </c>
      <c r="C1792" s="2" t="str">
        <f>_xlfn.CONCAT(MONTH('Rates Database'!C1791),"-",'Rates Database'!B1791,"-",'Rates Database'!E1791,"-",'Rates Database'!G1791,"-",'Rates Database'!J1791)</f>
        <v>6-2020-Unitil-Residential-Revenue Decoupling Adjustment Factor (RDAF)</v>
      </c>
      <c r="D1792" s="2">
        <f t="shared" si="27"/>
        <v>1</v>
      </c>
    </row>
    <row r="1793" spans="2:4" ht="13.8" x14ac:dyDescent="0.2">
      <c r="B1793" s="18">
        <v>1790</v>
      </c>
      <c r="C1793" s="2" t="str">
        <f>_xlfn.CONCAT(MONTH('Rates Database'!C1792),"-",'Rates Database'!B1792,"-",'Rates Database'!E1792,"-",'Rates Database'!G1792,"-",'Rates Database'!J1792)</f>
        <v>5-2020-Unitil-Residential-Revenue Decoupling Adjustment Factor (RDAF)</v>
      </c>
      <c r="D1793" s="2">
        <f t="shared" si="27"/>
        <v>1</v>
      </c>
    </row>
    <row r="1794" spans="2:4" ht="13.8" x14ac:dyDescent="0.2">
      <c r="B1794" s="18">
        <v>1791</v>
      </c>
      <c r="C1794" s="2" t="str">
        <f>_xlfn.CONCAT(MONTH('Rates Database'!C1793),"-",'Rates Database'!B1793,"-",'Rates Database'!E1793,"-",'Rates Database'!G1793,"-",'Rates Database'!J1793)</f>
        <v>4-2020-Unitil-Residential-Revenue Decoupling Adjustment Factor (RDAF)</v>
      </c>
      <c r="D1794" s="2">
        <f t="shared" si="27"/>
        <v>1</v>
      </c>
    </row>
    <row r="1795" spans="2:4" ht="13.8" x14ac:dyDescent="0.2">
      <c r="B1795" s="18">
        <v>1792</v>
      </c>
      <c r="C1795" s="2" t="str">
        <f>_xlfn.CONCAT(MONTH('Rates Database'!C1794),"-",'Rates Database'!B1794,"-",'Rates Database'!E1794,"-",'Rates Database'!G1794,"-",'Rates Database'!J1794)</f>
        <v>3-2020-Unitil-Residential-Revenue Decoupling Adjustment Factor (RDAF)</v>
      </c>
      <c r="D1795" s="2">
        <f t="shared" si="27"/>
        <v>1</v>
      </c>
    </row>
    <row r="1796" spans="2:4" ht="13.8" x14ac:dyDescent="0.2">
      <c r="B1796" s="18">
        <v>1793</v>
      </c>
      <c r="C1796" s="2" t="str">
        <f>_xlfn.CONCAT(MONTH('Rates Database'!C1795),"-",'Rates Database'!B1795,"-",'Rates Database'!E1795,"-",'Rates Database'!G1795,"-",'Rates Database'!J1795)</f>
        <v>2-2020-Unitil-Residential-Revenue Decoupling Adjustment Factor (RDAF)</v>
      </c>
      <c r="D1796" s="2">
        <f t="shared" si="27"/>
        <v>1</v>
      </c>
    </row>
    <row r="1797" spans="2:4" ht="13.8" x14ac:dyDescent="0.2">
      <c r="B1797" s="18">
        <v>1794</v>
      </c>
      <c r="C1797" s="2" t="str">
        <f>_xlfn.CONCAT(MONTH('Rates Database'!C1796),"-",'Rates Database'!B1796,"-",'Rates Database'!E1796,"-",'Rates Database'!G1796,"-",'Rates Database'!J1796)</f>
        <v>1-2020-Unitil-Residential-Revenue Decoupling Adjustment Factor (RDAF)</v>
      </c>
      <c r="D1797" s="2">
        <f t="shared" ref="D1797:D1860" si="28">COUNTIF($C$4:$C$10092,C1797)</f>
        <v>1</v>
      </c>
    </row>
    <row r="1798" spans="2:4" ht="13.8" x14ac:dyDescent="0.2">
      <c r="B1798" s="18">
        <v>1795</v>
      </c>
      <c r="C1798" s="2" t="str">
        <f>_xlfn.CONCAT(MONTH('Rates Database'!C1797),"-",'Rates Database'!B1797,"-",'Rates Database'!E1797,"-",'Rates Database'!G1797,"-",'Rates Database'!J1797)</f>
        <v>12-2019-Unitil-Residential-Revenue Decoupling Adjustment Factor (RDAF)</v>
      </c>
      <c r="D1798" s="2">
        <f t="shared" si="28"/>
        <v>1</v>
      </c>
    </row>
    <row r="1799" spans="2:4" ht="13.8" x14ac:dyDescent="0.2">
      <c r="B1799" s="18">
        <v>1796</v>
      </c>
      <c r="C1799" s="2" t="str">
        <f>_xlfn.CONCAT(MONTH('Rates Database'!C1798),"-",'Rates Database'!B1798,"-",'Rates Database'!E1798,"-",'Rates Database'!G1798,"-",'Rates Database'!J1798)</f>
        <v>11-2019-Unitil-Residential-Revenue Decoupling Adjustment Factor (RDAF)</v>
      </c>
      <c r="D1799" s="2">
        <f t="shared" si="28"/>
        <v>1</v>
      </c>
    </row>
    <row r="1800" spans="2:4" ht="13.8" x14ac:dyDescent="0.2">
      <c r="B1800" s="18">
        <v>1797</v>
      </c>
      <c r="C1800" s="2" t="str">
        <f>_xlfn.CONCAT(MONTH('Rates Database'!C1799),"-",'Rates Database'!B1799,"-",'Rates Database'!E1799,"-",'Rates Database'!G1799,"-",'Rates Database'!J1799)</f>
        <v>10-2019-Unitil-Residential-Revenue Decoupling Adjustment Factor (RDAF)</v>
      </c>
      <c r="D1800" s="2">
        <f t="shared" si="28"/>
        <v>1</v>
      </c>
    </row>
    <row r="1801" spans="2:4" ht="13.8" x14ac:dyDescent="0.2">
      <c r="B1801" s="18">
        <v>1798</v>
      </c>
      <c r="C1801" s="2" t="str">
        <f>_xlfn.CONCAT(MONTH('Rates Database'!C1800),"-",'Rates Database'!B1800,"-",'Rates Database'!E1800,"-",'Rates Database'!G1800,"-",'Rates Database'!J1800)</f>
        <v>9-2019-Unitil-Residential-Revenue Decoupling Adjustment Factor (RDAF)</v>
      </c>
      <c r="D1801" s="2">
        <f t="shared" si="28"/>
        <v>1</v>
      </c>
    </row>
    <row r="1802" spans="2:4" ht="13.8" x14ac:dyDescent="0.2">
      <c r="B1802" s="18">
        <v>1799</v>
      </c>
      <c r="C1802" s="2" t="str">
        <f>_xlfn.CONCAT(MONTH('Rates Database'!C1801),"-",'Rates Database'!B1801,"-",'Rates Database'!E1801,"-",'Rates Database'!G1801,"-",'Rates Database'!J1801)</f>
        <v>8-2019-Unitil-Residential-Revenue Decoupling Adjustment Factor (RDAF)</v>
      </c>
      <c r="D1802" s="2">
        <f t="shared" si="28"/>
        <v>1</v>
      </c>
    </row>
    <row r="1803" spans="2:4" ht="13.8" x14ac:dyDescent="0.2">
      <c r="B1803" s="18">
        <v>1800</v>
      </c>
      <c r="C1803" s="2" t="str">
        <f>_xlfn.CONCAT(MONTH('Rates Database'!C1802),"-",'Rates Database'!B1802,"-",'Rates Database'!E1802,"-",'Rates Database'!G1802,"-",'Rates Database'!J1802)</f>
        <v>7-2019-Unitil-Residential-Revenue Decoupling Adjustment Factor (RDAF)</v>
      </c>
      <c r="D1803" s="2">
        <f t="shared" si="28"/>
        <v>1</v>
      </c>
    </row>
    <row r="1804" spans="2:4" ht="13.8" x14ac:dyDescent="0.2">
      <c r="B1804" s="18">
        <v>1801</v>
      </c>
      <c r="C1804" s="2" t="str">
        <f>_xlfn.CONCAT(MONTH('Rates Database'!C1803),"-",'Rates Database'!B1803,"-",'Rates Database'!E1803,"-",'Rates Database'!G1803,"-",'Rates Database'!J1803)</f>
        <v>6-2019-Unitil-Residential-Revenue Decoupling Adjustment Factor (RDAF)</v>
      </c>
      <c r="D1804" s="2">
        <f t="shared" si="28"/>
        <v>1</v>
      </c>
    </row>
    <row r="1805" spans="2:4" ht="13.8" x14ac:dyDescent="0.2">
      <c r="B1805" s="18">
        <v>1802</v>
      </c>
      <c r="C1805" s="2" t="str">
        <f>_xlfn.CONCAT(MONTH('Rates Database'!C1804),"-",'Rates Database'!B1804,"-",'Rates Database'!E1804,"-",'Rates Database'!G1804,"-",'Rates Database'!J1804)</f>
        <v>5-2019-Unitil-Residential-Revenue Decoupling Adjustment Factor (RDAF)</v>
      </c>
      <c r="D1805" s="2">
        <f t="shared" si="28"/>
        <v>1</v>
      </c>
    </row>
    <row r="1806" spans="2:4" ht="13.8" x14ac:dyDescent="0.2">
      <c r="B1806" s="18">
        <v>1803</v>
      </c>
      <c r="C1806" s="2" t="str">
        <f>_xlfn.CONCAT(MONTH('Rates Database'!C1805),"-",'Rates Database'!B1805,"-",'Rates Database'!E1805,"-",'Rates Database'!G1805,"-",'Rates Database'!J1805)</f>
        <v>4-2019-Unitil-Residential-Revenue Decoupling Adjustment Factor (RDAF)</v>
      </c>
      <c r="D1806" s="2">
        <f t="shared" si="28"/>
        <v>1</v>
      </c>
    </row>
    <row r="1807" spans="2:4" ht="13.8" x14ac:dyDescent="0.2">
      <c r="B1807" s="18">
        <v>1804</v>
      </c>
      <c r="C1807" s="2" t="str">
        <f>_xlfn.CONCAT(MONTH('Rates Database'!C1806),"-",'Rates Database'!B1806,"-",'Rates Database'!E1806,"-",'Rates Database'!G1806,"-",'Rates Database'!J1806)</f>
        <v>3-2019-Unitil-Residential-Revenue Decoupling Adjustment Factor (RDAF)</v>
      </c>
      <c r="D1807" s="2">
        <f t="shared" si="28"/>
        <v>1</v>
      </c>
    </row>
    <row r="1808" spans="2:4" ht="13.8" x14ac:dyDescent="0.2">
      <c r="B1808" s="18">
        <v>1805</v>
      </c>
      <c r="C1808" s="2" t="str">
        <f>_xlfn.CONCAT(MONTH('Rates Database'!C1807),"-",'Rates Database'!B1807,"-",'Rates Database'!E1807,"-",'Rates Database'!G1807,"-",'Rates Database'!J1807)</f>
        <v>2-2019-Unitil-Residential-Revenue Decoupling Adjustment Factor (RDAF)</v>
      </c>
      <c r="D1808" s="2">
        <f t="shared" si="28"/>
        <v>1</v>
      </c>
    </row>
    <row r="1809" spans="2:4" ht="13.8" x14ac:dyDescent="0.2">
      <c r="B1809" s="18">
        <v>1806</v>
      </c>
      <c r="C1809" s="2" t="str">
        <f>_xlfn.CONCAT(MONTH('Rates Database'!C1808),"-",'Rates Database'!B1808,"-",'Rates Database'!E1808,"-",'Rates Database'!G1808,"-",'Rates Database'!J1808)</f>
        <v>1-2019-Unitil-Residential-Revenue Decoupling Adjustment Factor (RDAF)</v>
      </c>
      <c r="D1809" s="2">
        <f t="shared" si="28"/>
        <v>1</v>
      </c>
    </row>
    <row r="1810" spans="2:4" ht="13.8" x14ac:dyDescent="0.2">
      <c r="B1810" s="18">
        <v>1807</v>
      </c>
      <c r="C1810" s="2" t="str">
        <f>_xlfn.CONCAT(MONTH('Rates Database'!C1809),"-",'Rates Database'!B1809,"-",'Rates Database'!E1809,"-",'Rates Database'!G1809,"-",'Rates Database'!J1809)</f>
        <v>12-2023-Unitil-Residential-Attorney General Consulting Expense (AGCE)</v>
      </c>
      <c r="D1810" s="2">
        <f t="shared" si="28"/>
        <v>1</v>
      </c>
    </row>
    <row r="1811" spans="2:4" ht="13.8" x14ac:dyDescent="0.2">
      <c r="B1811" s="18">
        <v>1808</v>
      </c>
      <c r="C1811" s="2" t="str">
        <f>_xlfn.CONCAT(MONTH('Rates Database'!C1810),"-",'Rates Database'!B1810,"-",'Rates Database'!E1810,"-",'Rates Database'!G1810,"-",'Rates Database'!J1810)</f>
        <v>11-2023-Unitil-Residential-Attorney General Consulting Expense (AGCE)</v>
      </c>
      <c r="D1811" s="2">
        <f t="shared" si="28"/>
        <v>1</v>
      </c>
    </row>
    <row r="1812" spans="2:4" ht="13.8" x14ac:dyDescent="0.2">
      <c r="B1812" s="18">
        <v>1809</v>
      </c>
      <c r="C1812" s="2" t="str">
        <f>_xlfn.CONCAT(MONTH('Rates Database'!C1811),"-",'Rates Database'!B1811,"-",'Rates Database'!E1811,"-",'Rates Database'!G1811,"-",'Rates Database'!J1811)</f>
        <v>10-2023-Unitil-Residential-Attorney General Consulting Expense (AGCE)</v>
      </c>
      <c r="D1812" s="2">
        <f t="shared" si="28"/>
        <v>1</v>
      </c>
    </row>
    <row r="1813" spans="2:4" ht="13.8" x14ac:dyDescent="0.2">
      <c r="B1813" s="18">
        <v>1810</v>
      </c>
      <c r="C1813" s="2" t="str">
        <f>_xlfn.CONCAT(MONTH('Rates Database'!C1812),"-",'Rates Database'!B1812,"-",'Rates Database'!E1812,"-",'Rates Database'!G1812,"-",'Rates Database'!J1812)</f>
        <v>9-2023-Unitil-Residential-Attorney General Consulting Expense (AGCE)</v>
      </c>
      <c r="D1813" s="2">
        <f t="shared" si="28"/>
        <v>1</v>
      </c>
    </row>
    <row r="1814" spans="2:4" ht="13.8" x14ac:dyDescent="0.2">
      <c r="B1814" s="18">
        <v>1811</v>
      </c>
      <c r="C1814" s="2" t="str">
        <f>_xlfn.CONCAT(MONTH('Rates Database'!C1813),"-",'Rates Database'!B1813,"-",'Rates Database'!E1813,"-",'Rates Database'!G1813,"-",'Rates Database'!J1813)</f>
        <v>8-2023-Unitil-Residential-Attorney General Consulting Expense (AGCE)</v>
      </c>
      <c r="D1814" s="2">
        <f t="shared" si="28"/>
        <v>1</v>
      </c>
    </row>
    <row r="1815" spans="2:4" ht="13.8" x14ac:dyDescent="0.2">
      <c r="B1815" s="18">
        <v>1812</v>
      </c>
      <c r="C1815" s="2" t="str">
        <f>_xlfn.CONCAT(MONTH('Rates Database'!C1814),"-",'Rates Database'!B1814,"-",'Rates Database'!E1814,"-",'Rates Database'!G1814,"-",'Rates Database'!J1814)</f>
        <v>7-2023-Unitil-Residential-Attorney General Consulting Expense (AGCE)</v>
      </c>
      <c r="D1815" s="2">
        <f t="shared" si="28"/>
        <v>1</v>
      </c>
    </row>
    <row r="1816" spans="2:4" ht="13.8" x14ac:dyDescent="0.2">
      <c r="B1816" s="18">
        <v>1813</v>
      </c>
      <c r="C1816" s="2" t="str">
        <f>_xlfn.CONCAT(MONTH('Rates Database'!C1815),"-",'Rates Database'!B1815,"-",'Rates Database'!E1815,"-",'Rates Database'!G1815,"-",'Rates Database'!J1815)</f>
        <v>6-2023-Unitil-Residential-Attorney General Consulting Expense (AGCE)</v>
      </c>
      <c r="D1816" s="2">
        <f t="shared" si="28"/>
        <v>1</v>
      </c>
    </row>
    <row r="1817" spans="2:4" ht="13.8" x14ac:dyDescent="0.2">
      <c r="B1817" s="18">
        <v>1814</v>
      </c>
      <c r="C1817" s="2" t="str">
        <f>_xlfn.CONCAT(MONTH('Rates Database'!C1816),"-",'Rates Database'!B1816,"-",'Rates Database'!E1816,"-",'Rates Database'!G1816,"-",'Rates Database'!J1816)</f>
        <v>5-2023-Unitil-Residential-Attorney General Consulting Expense (AGCE)</v>
      </c>
      <c r="D1817" s="2">
        <f t="shared" si="28"/>
        <v>1</v>
      </c>
    </row>
    <row r="1818" spans="2:4" ht="13.8" x14ac:dyDescent="0.2">
      <c r="B1818" s="18">
        <v>1815</v>
      </c>
      <c r="C1818" s="2" t="str">
        <f>_xlfn.CONCAT(MONTH('Rates Database'!C1817),"-",'Rates Database'!B1817,"-",'Rates Database'!E1817,"-",'Rates Database'!G1817,"-",'Rates Database'!J1817)</f>
        <v>4-2023-Unitil-Residential-Attorney General Consulting Expense (AGCE)</v>
      </c>
      <c r="D1818" s="2">
        <f t="shared" si="28"/>
        <v>1</v>
      </c>
    </row>
    <row r="1819" spans="2:4" ht="13.8" x14ac:dyDescent="0.2">
      <c r="B1819" s="18">
        <v>1816</v>
      </c>
      <c r="C1819" s="2" t="str">
        <f>_xlfn.CONCAT(MONTH('Rates Database'!C1818),"-",'Rates Database'!B1818,"-",'Rates Database'!E1818,"-",'Rates Database'!G1818,"-",'Rates Database'!J1818)</f>
        <v>3-2023-Unitil-Residential-Attorney General Consulting Expense (AGCE)</v>
      </c>
      <c r="D1819" s="2">
        <f t="shared" si="28"/>
        <v>1</v>
      </c>
    </row>
    <row r="1820" spans="2:4" ht="13.8" x14ac:dyDescent="0.2">
      <c r="B1820" s="18">
        <v>1817</v>
      </c>
      <c r="C1820" s="2" t="str">
        <f>_xlfn.CONCAT(MONTH('Rates Database'!C1819),"-",'Rates Database'!B1819,"-",'Rates Database'!E1819,"-",'Rates Database'!G1819,"-",'Rates Database'!J1819)</f>
        <v>2-2023-Unitil-Residential-Attorney General Consulting Expense (AGCE)</v>
      </c>
      <c r="D1820" s="2">
        <f t="shared" si="28"/>
        <v>1</v>
      </c>
    </row>
    <row r="1821" spans="2:4" ht="13.8" x14ac:dyDescent="0.2">
      <c r="B1821" s="18">
        <v>1818</v>
      </c>
      <c r="C1821" s="2" t="str">
        <f>_xlfn.CONCAT(MONTH('Rates Database'!C1820),"-",'Rates Database'!B1820,"-",'Rates Database'!E1820,"-",'Rates Database'!G1820,"-",'Rates Database'!J1820)</f>
        <v>1-2023-Unitil-Residential-Attorney General Consulting Expense (AGCE)</v>
      </c>
      <c r="D1821" s="2">
        <f t="shared" si="28"/>
        <v>1</v>
      </c>
    </row>
    <row r="1822" spans="2:4" ht="13.8" x14ac:dyDescent="0.2">
      <c r="B1822" s="18">
        <v>1819</v>
      </c>
      <c r="C1822" s="2" t="str">
        <f>_xlfn.CONCAT(MONTH('Rates Database'!C1821),"-",'Rates Database'!B1821,"-",'Rates Database'!E1821,"-",'Rates Database'!G1821,"-",'Rates Database'!J1821)</f>
        <v>12-2022-Unitil-Residential-Attorney General Consulting Expense (AGCE)</v>
      </c>
      <c r="D1822" s="2">
        <f t="shared" si="28"/>
        <v>1</v>
      </c>
    </row>
    <row r="1823" spans="2:4" ht="13.8" x14ac:dyDescent="0.2">
      <c r="B1823" s="18">
        <v>1820</v>
      </c>
      <c r="C1823" s="2" t="str">
        <f>_xlfn.CONCAT(MONTH('Rates Database'!C1822),"-",'Rates Database'!B1822,"-",'Rates Database'!E1822,"-",'Rates Database'!G1822,"-",'Rates Database'!J1822)</f>
        <v>11-2022-Unitil-Residential-Attorney General Consulting Expense (AGCE)</v>
      </c>
      <c r="D1823" s="2">
        <f t="shared" si="28"/>
        <v>1</v>
      </c>
    </row>
    <row r="1824" spans="2:4" ht="13.8" x14ac:dyDescent="0.2">
      <c r="B1824" s="18">
        <v>1821</v>
      </c>
      <c r="C1824" s="2" t="str">
        <f>_xlfn.CONCAT(MONTH('Rates Database'!C1823),"-",'Rates Database'!B1823,"-",'Rates Database'!E1823,"-",'Rates Database'!G1823,"-",'Rates Database'!J1823)</f>
        <v>10-2022-Unitil-Residential-Attorney General Consulting Expense (AGCE)</v>
      </c>
      <c r="D1824" s="2">
        <f t="shared" si="28"/>
        <v>1</v>
      </c>
    </row>
    <row r="1825" spans="2:4" ht="13.8" x14ac:dyDescent="0.2">
      <c r="B1825" s="18">
        <v>1822</v>
      </c>
      <c r="C1825" s="2" t="str">
        <f>_xlfn.CONCAT(MONTH('Rates Database'!C1824),"-",'Rates Database'!B1824,"-",'Rates Database'!E1824,"-",'Rates Database'!G1824,"-",'Rates Database'!J1824)</f>
        <v>9-2022-Unitil-Residential-Attorney General Consulting Expense (AGCE)</v>
      </c>
      <c r="D1825" s="2">
        <f t="shared" si="28"/>
        <v>1</v>
      </c>
    </row>
    <row r="1826" spans="2:4" ht="13.8" x14ac:dyDescent="0.2">
      <c r="B1826" s="18">
        <v>1823</v>
      </c>
      <c r="C1826" s="2" t="str">
        <f>_xlfn.CONCAT(MONTH('Rates Database'!C1825),"-",'Rates Database'!B1825,"-",'Rates Database'!E1825,"-",'Rates Database'!G1825,"-",'Rates Database'!J1825)</f>
        <v>8-2022-Unitil-Residential-Attorney General Consulting Expense (AGCE)</v>
      </c>
      <c r="D1826" s="2">
        <f t="shared" si="28"/>
        <v>1</v>
      </c>
    </row>
    <row r="1827" spans="2:4" ht="13.8" x14ac:dyDescent="0.2">
      <c r="B1827" s="18">
        <v>1824</v>
      </c>
      <c r="C1827" s="2" t="str">
        <f>_xlfn.CONCAT(MONTH('Rates Database'!C1826),"-",'Rates Database'!B1826,"-",'Rates Database'!E1826,"-",'Rates Database'!G1826,"-",'Rates Database'!J1826)</f>
        <v>7-2022-Unitil-Residential-Attorney General Consulting Expense (AGCE)</v>
      </c>
      <c r="D1827" s="2">
        <f t="shared" si="28"/>
        <v>1</v>
      </c>
    </row>
    <row r="1828" spans="2:4" ht="13.8" x14ac:dyDescent="0.2">
      <c r="B1828" s="18">
        <v>1825</v>
      </c>
      <c r="C1828" s="2" t="str">
        <f>_xlfn.CONCAT(MONTH('Rates Database'!C1827),"-",'Rates Database'!B1827,"-",'Rates Database'!E1827,"-",'Rates Database'!G1827,"-",'Rates Database'!J1827)</f>
        <v>6-2022-Unitil-Residential-Attorney General Consulting Expense (AGCE)</v>
      </c>
      <c r="D1828" s="2">
        <f t="shared" si="28"/>
        <v>1</v>
      </c>
    </row>
    <row r="1829" spans="2:4" ht="13.8" x14ac:dyDescent="0.2">
      <c r="B1829" s="18">
        <v>1826</v>
      </c>
      <c r="C1829" s="2" t="str">
        <f>_xlfn.CONCAT(MONTH('Rates Database'!C1828),"-",'Rates Database'!B1828,"-",'Rates Database'!E1828,"-",'Rates Database'!G1828,"-",'Rates Database'!J1828)</f>
        <v>5-2022-Unitil-Residential-Attorney General Consulting Expense (AGCE)</v>
      </c>
      <c r="D1829" s="2">
        <f t="shared" si="28"/>
        <v>1</v>
      </c>
    </row>
    <row r="1830" spans="2:4" ht="13.8" x14ac:dyDescent="0.2">
      <c r="B1830" s="18">
        <v>1827</v>
      </c>
      <c r="C1830" s="2" t="str">
        <f>_xlfn.CONCAT(MONTH('Rates Database'!C1829),"-",'Rates Database'!B1829,"-",'Rates Database'!E1829,"-",'Rates Database'!G1829,"-",'Rates Database'!J1829)</f>
        <v>4-2022-Unitil-Residential-Attorney General Consulting Expense (AGCE)</v>
      </c>
      <c r="D1830" s="2">
        <f t="shared" si="28"/>
        <v>1</v>
      </c>
    </row>
    <row r="1831" spans="2:4" ht="13.8" x14ac:dyDescent="0.2">
      <c r="B1831" s="18">
        <v>1828</v>
      </c>
      <c r="C1831" s="2" t="str">
        <f>_xlfn.CONCAT(MONTH('Rates Database'!C1830),"-",'Rates Database'!B1830,"-",'Rates Database'!E1830,"-",'Rates Database'!G1830,"-",'Rates Database'!J1830)</f>
        <v>3-2022-Unitil-Residential-Attorney General Consulting Expense (AGCE)</v>
      </c>
      <c r="D1831" s="2">
        <f t="shared" si="28"/>
        <v>1</v>
      </c>
    </row>
    <row r="1832" spans="2:4" ht="13.8" x14ac:dyDescent="0.2">
      <c r="B1832" s="18">
        <v>1829</v>
      </c>
      <c r="C1832" s="2" t="str">
        <f>_xlfn.CONCAT(MONTH('Rates Database'!C1831),"-",'Rates Database'!B1831,"-",'Rates Database'!E1831,"-",'Rates Database'!G1831,"-",'Rates Database'!J1831)</f>
        <v>2-2022-Unitil-Residential-Attorney General Consulting Expense (AGCE)</v>
      </c>
      <c r="D1832" s="2">
        <f t="shared" si="28"/>
        <v>1</v>
      </c>
    </row>
    <row r="1833" spans="2:4" ht="13.8" x14ac:dyDescent="0.2">
      <c r="B1833" s="18">
        <v>1830</v>
      </c>
      <c r="C1833" s="2" t="str">
        <f>_xlfn.CONCAT(MONTH('Rates Database'!C1832),"-",'Rates Database'!B1832,"-",'Rates Database'!E1832,"-",'Rates Database'!G1832,"-",'Rates Database'!J1832)</f>
        <v>1-2022-Unitil-Residential-Attorney General Consulting Expense (AGCE)</v>
      </c>
      <c r="D1833" s="2">
        <f t="shared" si="28"/>
        <v>1</v>
      </c>
    </row>
    <row r="1834" spans="2:4" ht="13.8" x14ac:dyDescent="0.2">
      <c r="B1834" s="18">
        <v>1831</v>
      </c>
      <c r="C1834" s="2" t="str">
        <f>_xlfn.CONCAT(MONTH('Rates Database'!C1833),"-",'Rates Database'!B1833,"-",'Rates Database'!E1833,"-",'Rates Database'!G1833,"-",'Rates Database'!J1833)</f>
        <v>12-2021-Unitil-Residential-Attorney General Consulting Expense (AGCE)</v>
      </c>
      <c r="D1834" s="2">
        <f t="shared" si="28"/>
        <v>1</v>
      </c>
    </row>
    <row r="1835" spans="2:4" ht="13.8" x14ac:dyDescent="0.2">
      <c r="B1835" s="18">
        <v>1832</v>
      </c>
      <c r="C1835" s="2" t="str">
        <f>_xlfn.CONCAT(MONTH('Rates Database'!C1834),"-",'Rates Database'!B1834,"-",'Rates Database'!E1834,"-",'Rates Database'!G1834,"-",'Rates Database'!J1834)</f>
        <v>11-2021-Unitil-Residential-Attorney General Consulting Expense (AGCE)</v>
      </c>
      <c r="D1835" s="2">
        <f t="shared" si="28"/>
        <v>1</v>
      </c>
    </row>
    <row r="1836" spans="2:4" ht="13.8" x14ac:dyDescent="0.2">
      <c r="B1836" s="18">
        <v>1833</v>
      </c>
      <c r="C1836" s="2" t="str">
        <f>_xlfn.CONCAT(MONTH('Rates Database'!C1835),"-",'Rates Database'!B1835,"-",'Rates Database'!E1835,"-",'Rates Database'!G1835,"-",'Rates Database'!J1835)</f>
        <v>10-2021-Unitil-Residential-Attorney General Consulting Expense (AGCE)</v>
      </c>
      <c r="D1836" s="2">
        <f t="shared" si="28"/>
        <v>1</v>
      </c>
    </row>
    <row r="1837" spans="2:4" ht="13.8" x14ac:dyDescent="0.2">
      <c r="B1837" s="18">
        <v>1834</v>
      </c>
      <c r="C1837" s="2" t="str">
        <f>_xlfn.CONCAT(MONTH('Rates Database'!C1836),"-",'Rates Database'!B1836,"-",'Rates Database'!E1836,"-",'Rates Database'!G1836,"-",'Rates Database'!J1836)</f>
        <v>9-2021-Unitil-Residential-Attorney General Consulting Expense (AGCE)</v>
      </c>
      <c r="D1837" s="2">
        <f t="shared" si="28"/>
        <v>1</v>
      </c>
    </row>
    <row r="1838" spans="2:4" ht="13.8" x14ac:dyDescent="0.2">
      <c r="B1838" s="18">
        <v>1835</v>
      </c>
      <c r="C1838" s="2" t="str">
        <f>_xlfn.CONCAT(MONTH('Rates Database'!C1837),"-",'Rates Database'!B1837,"-",'Rates Database'!E1837,"-",'Rates Database'!G1837,"-",'Rates Database'!J1837)</f>
        <v>8-2021-Unitil-Residential-Attorney General Consulting Expense (AGCE)</v>
      </c>
      <c r="D1838" s="2">
        <f t="shared" si="28"/>
        <v>1</v>
      </c>
    </row>
    <row r="1839" spans="2:4" ht="13.8" x14ac:dyDescent="0.2">
      <c r="B1839" s="18">
        <v>1836</v>
      </c>
      <c r="C1839" s="2" t="str">
        <f>_xlfn.CONCAT(MONTH('Rates Database'!C1838),"-",'Rates Database'!B1838,"-",'Rates Database'!E1838,"-",'Rates Database'!G1838,"-",'Rates Database'!J1838)</f>
        <v>7-2021-Unitil-Residential-Attorney General Consulting Expense (AGCE)</v>
      </c>
      <c r="D1839" s="2">
        <f t="shared" si="28"/>
        <v>1</v>
      </c>
    </row>
    <row r="1840" spans="2:4" ht="13.8" x14ac:dyDescent="0.2">
      <c r="B1840" s="18">
        <v>1837</v>
      </c>
      <c r="C1840" s="2" t="str">
        <f>_xlfn.CONCAT(MONTH('Rates Database'!C1839),"-",'Rates Database'!B1839,"-",'Rates Database'!E1839,"-",'Rates Database'!G1839,"-",'Rates Database'!J1839)</f>
        <v>6-2021-Unitil-Residential-Attorney General Consulting Expense (AGCE)</v>
      </c>
      <c r="D1840" s="2">
        <f t="shared" si="28"/>
        <v>1</v>
      </c>
    </row>
    <row r="1841" spans="2:4" ht="13.8" x14ac:dyDescent="0.2">
      <c r="B1841" s="18">
        <v>1838</v>
      </c>
      <c r="C1841" s="2" t="str">
        <f>_xlfn.CONCAT(MONTH('Rates Database'!C1840),"-",'Rates Database'!B1840,"-",'Rates Database'!E1840,"-",'Rates Database'!G1840,"-",'Rates Database'!J1840)</f>
        <v>5-2021-Unitil-Residential-Attorney General Consulting Expense (AGCE)</v>
      </c>
      <c r="D1841" s="2">
        <f t="shared" si="28"/>
        <v>1</v>
      </c>
    </row>
    <row r="1842" spans="2:4" ht="13.8" x14ac:dyDescent="0.2">
      <c r="B1842" s="18">
        <v>1839</v>
      </c>
      <c r="C1842" s="2" t="str">
        <f>_xlfn.CONCAT(MONTH('Rates Database'!C1841),"-",'Rates Database'!B1841,"-",'Rates Database'!E1841,"-",'Rates Database'!G1841,"-",'Rates Database'!J1841)</f>
        <v>4-2021-Unitil-Residential-Attorney General Consulting Expense (AGCE)</v>
      </c>
      <c r="D1842" s="2">
        <f t="shared" si="28"/>
        <v>1</v>
      </c>
    </row>
    <row r="1843" spans="2:4" ht="13.8" x14ac:dyDescent="0.2">
      <c r="B1843" s="18">
        <v>1840</v>
      </c>
      <c r="C1843" s="2" t="str">
        <f>_xlfn.CONCAT(MONTH('Rates Database'!C1842),"-",'Rates Database'!B1842,"-",'Rates Database'!E1842,"-",'Rates Database'!G1842,"-",'Rates Database'!J1842)</f>
        <v>3-2021-Unitil-Residential-Attorney General Consulting Expense (AGCE)</v>
      </c>
      <c r="D1843" s="2">
        <f t="shared" si="28"/>
        <v>1</v>
      </c>
    </row>
    <row r="1844" spans="2:4" ht="13.8" x14ac:dyDescent="0.2">
      <c r="B1844" s="18">
        <v>1841</v>
      </c>
      <c r="C1844" s="2" t="str">
        <f>_xlfn.CONCAT(MONTH('Rates Database'!C1843),"-",'Rates Database'!B1843,"-",'Rates Database'!E1843,"-",'Rates Database'!G1843,"-",'Rates Database'!J1843)</f>
        <v>2-2021-Unitil-Residential-Attorney General Consulting Expense (AGCE)</v>
      </c>
      <c r="D1844" s="2">
        <f t="shared" si="28"/>
        <v>1</v>
      </c>
    </row>
    <row r="1845" spans="2:4" ht="13.8" x14ac:dyDescent="0.2">
      <c r="B1845" s="18">
        <v>1842</v>
      </c>
      <c r="C1845" s="2" t="str">
        <f>_xlfn.CONCAT(MONTH('Rates Database'!C1844),"-",'Rates Database'!B1844,"-",'Rates Database'!E1844,"-",'Rates Database'!G1844,"-",'Rates Database'!J1844)</f>
        <v>1-2021-Unitil-Residential-Attorney General Consulting Expense (AGCE)</v>
      </c>
      <c r="D1845" s="2">
        <f t="shared" si="28"/>
        <v>1</v>
      </c>
    </row>
    <row r="1846" spans="2:4" ht="13.8" x14ac:dyDescent="0.2">
      <c r="B1846" s="18">
        <v>1843</v>
      </c>
      <c r="C1846" s="2" t="str">
        <f>_xlfn.CONCAT(MONTH('Rates Database'!C1845),"-",'Rates Database'!B1845,"-",'Rates Database'!E1845,"-",'Rates Database'!G1845,"-",'Rates Database'!J1845)</f>
        <v>12-2020-Unitil-Residential-Attorney General Consulting Expense (AGCE)</v>
      </c>
      <c r="D1846" s="2">
        <f t="shared" si="28"/>
        <v>1</v>
      </c>
    </row>
    <row r="1847" spans="2:4" ht="13.8" x14ac:dyDescent="0.2">
      <c r="B1847" s="18">
        <v>1844</v>
      </c>
      <c r="C1847" s="2" t="str">
        <f>_xlfn.CONCAT(MONTH('Rates Database'!C1846),"-",'Rates Database'!B1846,"-",'Rates Database'!E1846,"-",'Rates Database'!G1846,"-",'Rates Database'!J1846)</f>
        <v>11-2020-Unitil-Residential-Attorney General Consulting Expense (AGCE)</v>
      </c>
      <c r="D1847" s="2">
        <f t="shared" si="28"/>
        <v>1</v>
      </c>
    </row>
    <row r="1848" spans="2:4" ht="13.8" x14ac:dyDescent="0.2">
      <c r="B1848" s="18">
        <v>1845</v>
      </c>
      <c r="C1848" s="2" t="str">
        <f>_xlfn.CONCAT(MONTH('Rates Database'!C1847),"-",'Rates Database'!B1847,"-",'Rates Database'!E1847,"-",'Rates Database'!G1847,"-",'Rates Database'!J1847)</f>
        <v>10-2020-Unitil-Residential-Attorney General Consulting Expense (AGCE)</v>
      </c>
      <c r="D1848" s="2">
        <f t="shared" si="28"/>
        <v>1</v>
      </c>
    </row>
    <row r="1849" spans="2:4" ht="13.8" x14ac:dyDescent="0.2">
      <c r="B1849" s="18">
        <v>1846</v>
      </c>
      <c r="C1849" s="2" t="str">
        <f>_xlfn.CONCAT(MONTH('Rates Database'!C1848),"-",'Rates Database'!B1848,"-",'Rates Database'!E1848,"-",'Rates Database'!G1848,"-",'Rates Database'!J1848)</f>
        <v>9-2020-Unitil-Residential-Attorney General Consulting Expense (AGCE)</v>
      </c>
      <c r="D1849" s="2">
        <f t="shared" si="28"/>
        <v>1</v>
      </c>
    </row>
    <row r="1850" spans="2:4" ht="13.8" x14ac:dyDescent="0.2">
      <c r="B1850" s="18">
        <v>1847</v>
      </c>
      <c r="C1850" s="2" t="str">
        <f>_xlfn.CONCAT(MONTH('Rates Database'!C1849),"-",'Rates Database'!B1849,"-",'Rates Database'!E1849,"-",'Rates Database'!G1849,"-",'Rates Database'!J1849)</f>
        <v>8-2020-Unitil-Residential-Attorney General Consulting Expense (AGCE)</v>
      </c>
      <c r="D1850" s="2">
        <f t="shared" si="28"/>
        <v>1</v>
      </c>
    </row>
    <row r="1851" spans="2:4" ht="13.8" x14ac:dyDescent="0.2">
      <c r="B1851" s="18">
        <v>1848</v>
      </c>
      <c r="C1851" s="2" t="str">
        <f>_xlfn.CONCAT(MONTH('Rates Database'!C1850),"-",'Rates Database'!B1850,"-",'Rates Database'!E1850,"-",'Rates Database'!G1850,"-",'Rates Database'!J1850)</f>
        <v>7-2020-Unitil-Residential-Attorney General Consulting Expense (AGCE)</v>
      </c>
      <c r="D1851" s="2">
        <f t="shared" si="28"/>
        <v>1</v>
      </c>
    </row>
    <row r="1852" spans="2:4" ht="13.8" x14ac:dyDescent="0.2">
      <c r="B1852" s="18">
        <v>1849</v>
      </c>
      <c r="C1852" s="2" t="str">
        <f>_xlfn.CONCAT(MONTH('Rates Database'!C1851),"-",'Rates Database'!B1851,"-",'Rates Database'!E1851,"-",'Rates Database'!G1851,"-",'Rates Database'!J1851)</f>
        <v>6-2020-Unitil-Residential-Attorney General Consulting Expense (AGCE)</v>
      </c>
      <c r="D1852" s="2">
        <f t="shared" si="28"/>
        <v>1</v>
      </c>
    </row>
    <row r="1853" spans="2:4" ht="13.8" x14ac:dyDescent="0.2">
      <c r="B1853" s="18">
        <v>1850</v>
      </c>
      <c r="C1853" s="2" t="str">
        <f>_xlfn.CONCAT(MONTH('Rates Database'!C1852),"-",'Rates Database'!B1852,"-",'Rates Database'!E1852,"-",'Rates Database'!G1852,"-",'Rates Database'!J1852)</f>
        <v>5-2020-Unitil-Residential-Attorney General Consulting Expense (AGCE)</v>
      </c>
      <c r="D1853" s="2">
        <f t="shared" si="28"/>
        <v>1</v>
      </c>
    </row>
    <row r="1854" spans="2:4" ht="13.8" x14ac:dyDescent="0.2">
      <c r="B1854" s="18">
        <v>1851</v>
      </c>
      <c r="C1854" s="2" t="str">
        <f>_xlfn.CONCAT(MONTH('Rates Database'!C1853),"-",'Rates Database'!B1853,"-",'Rates Database'!E1853,"-",'Rates Database'!G1853,"-",'Rates Database'!J1853)</f>
        <v>4-2020-Unitil-Residential-Attorney General Consulting Expense (AGCE)</v>
      </c>
      <c r="D1854" s="2">
        <f t="shared" si="28"/>
        <v>1</v>
      </c>
    </row>
    <row r="1855" spans="2:4" ht="13.8" x14ac:dyDescent="0.2">
      <c r="B1855" s="18">
        <v>1852</v>
      </c>
      <c r="C1855" s="2" t="str">
        <f>_xlfn.CONCAT(MONTH('Rates Database'!C1854),"-",'Rates Database'!B1854,"-",'Rates Database'!E1854,"-",'Rates Database'!G1854,"-",'Rates Database'!J1854)</f>
        <v>3-2020-Unitil-Residential-Attorney General Consulting Expense (AGCE)</v>
      </c>
      <c r="D1855" s="2">
        <f t="shared" si="28"/>
        <v>1</v>
      </c>
    </row>
    <row r="1856" spans="2:4" ht="13.8" x14ac:dyDescent="0.2">
      <c r="B1856" s="18">
        <v>1853</v>
      </c>
      <c r="C1856" s="2" t="str">
        <f>_xlfn.CONCAT(MONTH('Rates Database'!C1855),"-",'Rates Database'!B1855,"-",'Rates Database'!E1855,"-",'Rates Database'!G1855,"-",'Rates Database'!J1855)</f>
        <v>2-2020-Unitil-Residential-Attorney General Consulting Expense (AGCE)</v>
      </c>
      <c r="D1856" s="2">
        <f t="shared" si="28"/>
        <v>1</v>
      </c>
    </row>
    <row r="1857" spans="2:4" ht="13.8" x14ac:dyDescent="0.2">
      <c r="B1857" s="18">
        <v>1854</v>
      </c>
      <c r="C1857" s="2" t="str">
        <f>_xlfn.CONCAT(MONTH('Rates Database'!C1856),"-",'Rates Database'!B1856,"-",'Rates Database'!E1856,"-",'Rates Database'!G1856,"-",'Rates Database'!J1856)</f>
        <v>1-2020-Unitil-Residential-Attorney General Consulting Expense (AGCE)</v>
      </c>
      <c r="D1857" s="2">
        <f t="shared" si="28"/>
        <v>1</v>
      </c>
    </row>
    <row r="1858" spans="2:4" ht="13.8" x14ac:dyDescent="0.2">
      <c r="B1858" s="18">
        <v>1855</v>
      </c>
      <c r="C1858" s="2" t="str">
        <f>_xlfn.CONCAT(MONTH('Rates Database'!C1857),"-",'Rates Database'!B1857,"-",'Rates Database'!E1857,"-",'Rates Database'!G1857,"-",'Rates Database'!J1857)</f>
        <v>12-2019-Unitil-Residential-Attorney General Consulting Expense (AGCE)</v>
      </c>
      <c r="D1858" s="2">
        <f t="shared" si="28"/>
        <v>1</v>
      </c>
    </row>
    <row r="1859" spans="2:4" ht="13.8" x14ac:dyDescent="0.2">
      <c r="B1859" s="18">
        <v>1856</v>
      </c>
      <c r="C1859" s="2" t="str">
        <f>_xlfn.CONCAT(MONTH('Rates Database'!C1858),"-",'Rates Database'!B1858,"-",'Rates Database'!E1858,"-",'Rates Database'!G1858,"-",'Rates Database'!J1858)</f>
        <v>11-2019-Unitil-Residential-Attorney General Consulting Expense (AGCE)</v>
      </c>
      <c r="D1859" s="2">
        <f t="shared" si="28"/>
        <v>1</v>
      </c>
    </row>
    <row r="1860" spans="2:4" ht="13.8" x14ac:dyDescent="0.2">
      <c r="B1860" s="18">
        <v>1857</v>
      </c>
      <c r="C1860" s="2" t="str">
        <f>_xlfn.CONCAT(MONTH('Rates Database'!C1859),"-",'Rates Database'!B1859,"-",'Rates Database'!E1859,"-",'Rates Database'!G1859,"-",'Rates Database'!J1859)</f>
        <v>10-2019-Unitil-Residential-Attorney General Consulting Expense (AGCE)</v>
      </c>
      <c r="D1860" s="2">
        <f t="shared" si="28"/>
        <v>1</v>
      </c>
    </row>
    <row r="1861" spans="2:4" ht="13.8" x14ac:dyDescent="0.2">
      <c r="B1861" s="18">
        <v>1858</v>
      </c>
      <c r="C1861" s="2" t="str">
        <f>_xlfn.CONCAT(MONTH('Rates Database'!C1860),"-",'Rates Database'!B1860,"-",'Rates Database'!E1860,"-",'Rates Database'!G1860,"-",'Rates Database'!J1860)</f>
        <v>9-2019-Unitil-Residential-Attorney General Consulting Expense (AGCE)</v>
      </c>
      <c r="D1861" s="2">
        <f t="shared" ref="D1861:D1924" si="29">COUNTIF($C$4:$C$10092,C1861)</f>
        <v>1</v>
      </c>
    </row>
    <row r="1862" spans="2:4" ht="13.8" x14ac:dyDescent="0.2">
      <c r="B1862" s="18">
        <v>1859</v>
      </c>
      <c r="C1862" s="2" t="str">
        <f>_xlfn.CONCAT(MONTH('Rates Database'!C1861),"-",'Rates Database'!B1861,"-",'Rates Database'!E1861,"-",'Rates Database'!G1861,"-",'Rates Database'!J1861)</f>
        <v>8-2019-Unitil-Residential-Attorney General Consulting Expense (AGCE)</v>
      </c>
      <c r="D1862" s="2">
        <f t="shared" si="29"/>
        <v>1</v>
      </c>
    </row>
    <row r="1863" spans="2:4" ht="13.8" x14ac:dyDescent="0.2">
      <c r="B1863" s="18">
        <v>1860</v>
      </c>
      <c r="C1863" s="2" t="str">
        <f>_xlfn.CONCAT(MONTH('Rates Database'!C1862),"-",'Rates Database'!B1862,"-",'Rates Database'!E1862,"-",'Rates Database'!G1862,"-",'Rates Database'!J1862)</f>
        <v>7-2019-Unitil-Residential-Attorney General Consulting Expense (AGCE)</v>
      </c>
      <c r="D1863" s="2">
        <f t="shared" si="29"/>
        <v>1</v>
      </c>
    </row>
    <row r="1864" spans="2:4" ht="13.8" x14ac:dyDescent="0.2">
      <c r="B1864" s="18">
        <v>1861</v>
      </c>
      <c r="C1864" s="2" t="str">
        <f>_xlfn.CONCAT(MONTH('Rates Database'!C1863),"-",'Rates Database'!B1863,"-",'Rates Database'!E1863,"-",'Rates Database'!G1863,"-",'Rates Database'!J1863)</f>
        <v>6-2019-Unitil-Residential-Attorney General Consulting Expense (AGCE)</v>
      </c>
      <c r="D1864" s="2">
        <f t="shared" si="29"/>
        <v>1</v>
      </c>
    </row>
    <row r="1865" spans="2:4" ht="13.8" x14ac:dyDescent="0.2">
      <c r="B1865" s="18">
        <v>1862</v>
      </c>
      <c r="C1865" s="2" t="str">
        <f>_xlfn.CONCAT(MONTH('Rates Database'!C1864),"-",'Rates Database'!B1864,"-",'Rates Database'!E1864,"-",'Rates Database'!G1864,"-",'Rates Database'!J1864)</f>
        <v>5-2019-Unitil-Residential-Attorney General Consulting Expense (AGCE)</v>
      </c>
      <c r="D1865" s="2">
        <f t="shared" si="29"/>
        <v>1</v>
      </c>
    </row>
    <row r="1866" spans="2:4" ht="13.8" x14ac:dyDescent="0.2">
      <c r="B1866" s="18">
        <v>1863</v>
      </c>
      <c r="C1866" s="2" t="str">
        <f>_xlfn.CONCAT(MONTH('Rates Database'!C1865),"-",'Rates Database'!B1865,"-",'Rates Database'!E1865,"-",'Rates Database'!G1865,"-",'Rates Database'!J1865)</f>
        <v>4-2019-Unitil-Residential-Attorney General Consulting Expense (AGCE)</v>
      </c>
      <c r="D1866" s="2">
        <f t="shared" si="29"/>
        <v>1</v>
      </c>
    </row>
    <row r="1867" spans="2:4" ht="13.8" x14ac:dyDescent="0.2">
      <c r="B1867" s="18">
        <v>1864</v>
      </c>
      <c r="C1867" s="2" t="str">
        <f>_xlfn.CONCAT(MONTH('Rates Database'!C1866),"-",'Rates Database'!B1866,"-",'Rates Database'!E1866,"-",'Rates Database'!G1866,"-",'Rates Database'!J1866)</f>
        <v>3-2019-Unitil-Residential-Attorney General Consulting Expense (AGCE)</v>
      </c>
      <c r="D1867" s="2">
        <f t="shared" si="29"/>
        <v>1</v>
      </c>
    </row>
    <row r="1868" spans="2:4" ht="13.8" x14ac:dyDescent="0.2">
      <c r="B1868" s="18">
        <v>1865</v>
      </c>
      <c r="C1868" s="2" t="str">
        <f>_xlfn.CONCAT(MONTH('Rates Database'!C1867),"-",'Rates Database'!B1867,"-",'Rates Database'!E1867,"-",'Rates Database'!G1867,"-",'Rates Database'!J1867)</f>
        <v>2-2019-Unitil-Residential-Attorney General Consulting Expense (AGCE)</v>
      </c>
      <c r="D1868" s="2">
        <f t="shared" si="29"/>
        <v>1</v>
      </c>
    </row>
    <row r="1869" spans="2:4" ht="13.8" x14ac:dyDescent="0.2">
      <c r="B1869" s="18">
        <v>1866</v>
      </c>
      <c r="C1869" s="2" t="str">
        <f>_xlfn.CONCAT(MONTH('Rates Database'!C1868),"-",'Rates Database'!B1868,"-",'Rates Database'!E1868,"-",'Rates Database'!G1868,"-",'Rates Database'!J1868)</f>
        <v>1-2019-Unitil-Residential-Attorney General Consulting Expense (AGCE)</v>
      </c>
      <c r="D1869" s="2">
        <f t="shared" si="29"/>
        <v>1</v>
      </c>
    </row>
    <row r="1870" spans="2:4" ht="13.8" x14ac:dyDescent="0.2">
      <c r="B1870" s="18">
        <v>1867</v>
      </c>
      <c r="C1870" s="2" t="str">
        <f>_xlfn.CONCAT(MONTH('Rates Database'!C1869),"-",'Rates Database'!B1869,"-",'Rates Database'!E1869,"-",'Rates Database'!G1869,"-",'Rates Database'!J1869)</f>
        <v>12-2023-Unitil-Residential-Long-Term Rewable Contract Adjustment (LTRCA)</v>
      </c>
      <c r="D1870" s="2">
        <f t="shared" si="29"/>
        <v>1</v>
      </c>
    </row>
    <row r="1871" spans="2:4" ht="13.8" x14ac:dyDescent="0.2">
      <c r="B1871" s="18">
        <v>1868</v>
      </c>
      <c r="C1871" s="2" t="str">
        <f>_xlfn.CONCAT(MONTH('Rates Database'!C1870),"-",'Rates Database'!B1870,"-",'Rates Database'!E1870,"-",'Rates Database'!G1870,"-",'Rates Database'!J1870)</f>
        <v>11-2023-Unitil-Residential-Long-Term Rewable Contract Adjustment (LTRCA)</v>
      </c>
      <c r="D1871" s="2">
        <f t="shared" si="29"/>
        <v>1</v>
      </c>
    </row>
    <row r="1872" spans="2:4" ht="13.8" x14ac:dyDescent="0.2">
      <c r="B1872" s="18">
        <v>1869</v>
      </c>
      <c r="C1872" s="2" t="str">
        <f>_xlfn.CONCAT(MONTH('Rates Database'!C1871),"-",'Rates Database'!B1871,"-",'Rates Database'!E1871,"-",'Rates Database'!G1871,"-",'Rates Database'!J1871)</f>
        <v>10-2023-Unitil-Residential-Long-Term Rewable Contract Adjustment (LTRCA)</v>
      </c>
      <c r="D1872" s="2">
        <f t="shared" si="29"/>
        <v>1</v>
      </c>
    </row>
    <row r="1873" spans="2:4" ht="13.8" x14ac:dyDescent="0.2">
      <c r="B1873" s="18">
        <v>1870</v>
      </c>
      <c r="C1873" s="2" t="str">
        <f>_xlfn.CONCAT(MONTH('Rates Database'!C1872),"-",'Rates Database'!B1872,"-",'Rates Database'!E1872,"-",'Rates Database'!G1872,"-",'Rates Database'!J1872)</f>
        <v>9-2023-Unitil-Residential-Long-Term Rewable Contract Adjustment (LTRCA)</v>
      </c>
      <c r="D1873" s="2">
        <f t="shared" si="29"/>
        <v>1</v>
      </c>
    </row>
    <row r="1874" spans="2:4" ht="13.8" x14ac:dyDescent="0.2">
      <c r="B1874" s="18">
        <v>1871</v>
      </c>
      <c r="C1874" s="2" t="str">
        <f>_xlfn.CONCAT(MONTH('Rates Database'!C1873),"-",'Rates Database'!B1873,"-",'Rates Database'!E1873,"-",'Rates Database'!G1873,"-",'Rates Database'!J1873)</f>
        <v>8-2023-Unitil-Residential-Long-Term Rewable Contract Adjustment (LTRCA)</v>
      </c>
      <c r="D1874" s="2">
        <f t="shared" si="29"/>
        <v>1</v>
      </c>
    </row>
    <row r="1875" spans="2:4" ht="13.8" x14ac:dyDescent="0.2">
      <c r="B1875" s="18">
        <v>1872</v>
      </c>
      <c r="C1875" s="2" t="str">
        <f>_xlfn.CONCAT(MONTH('Rates Database'!C1874),"-",'Rates Database'!B1874,"-",'Rates Database'!E1874,"-",'Rates Database'!G1874,"-",'Rates Database'!J1874)</f>
        <v>7-2023-Unitil-Residential-Long-Term Rewable Contract Adjustment (LTRCA)</v>
      </c>
      <c r="D1875" s="2">
        <f t="shared" si="29"/>
        <v>1</v>
      </c>
    </row>
    <row r="1876" spans="2:4" ht="13.8" x14ac:dyDescent="0.2">
      <c r="B1876" s="18">
        <v>1873</v>
      </c>
      <c r="C1876" s="2" t="str">
        <f>_xlfn.CONCAT(MONTH('Rates Database'!C1875),"-",'Rates Database'!B1875,"-",'Rates Database'!E1875,"-",'Rates Database'!G1875,"-",'Rates Database'!J1875)</f>
        <v>6-2023-Unitil-Residential-Long-Term Rewable Contract Adjustment (LTRCA)</v>
      </c>
      <c r="D1876" s="2">
        <f t="shared" si="29"/>
        <v>1</v>
      </c>
    </row>
    <row r="1877" spans="2:4" ht="13.8" x14ac:dyDescent="0.2">
      <c r="B1877" s="18">
        <v>1874</v>
      </c>
      <c r="C1877" s="2" t="str">
        <f>_xlfn.CONCAT(MONTH('Rates Database'!C1876),"-",'Rates Database'!B1876,"-",'Rates Database'!E1876,"-",'Rates Database'!G1876,"-",'Rates Database'!J1876)</f>
        <v>5-2023-Unitil-Residential-Long-Term Rewable Contract Adjustment (LTRCA)</v>
      </c>
      <c r="D1877" s="2">
        <f t="shared" si="29"/>
        <v>1</v>
      </c>
    </row>
    <row r="1878" spans="2:4" ht="13.8" x14ac:dyDescent="0.2">
      <c r="B1878" s="18">
        <v>1875</v>
      </c>
      <c r="C1878" s="2" t="str">
        <f>_xlfn.CONCAT(MONTH('Rates Database'!C1877),"-",'Rates Database'!B1877,"-",'Rates Database'!E1877,"-",'Rates Database'!G1877,"-",'Rates Database'!J1877)</f>
        <v>4-2023-Unitil-Residential-Long-Term Rewable Contract Adjustment (LTRCA)</v>
      </c>
      <c r="D1878" s="2">
        <f t="shared" si="29"/>
        <v>1</v>
      </c>
    </row>
    <row r="1879" spans="2:4" ht="13.8" x14ac:dyDescent="0.2">
      <c r="B1879" s="18">
        <v>1876</v>
      </c>
      <c r="C1879" s="2" t="str">
        <f>_xlfn.CONCAT(MONTH('Rates Database'!C1878),"-",'Rates Database'!B1878,"-",'Rates Database'!E1878,"-",'Rates Database'!G1878,"-",'Rates Database'!J1878)</f>
        <v>3-2023-Unitil-Residential-Long-Term Rewable Contract Adjustment (LTRCA)</v>
      </c>
      <c r="D1879" s="2">
        <f t="shared" si="29"/>
        <v>1</v>
      </c>
    </row>
    <row r="1880" spans="2:4" ht="13.8" x14ac:dyDescent="0.2">
      <c r="B1880" s="18">
        <v>1877</v>
      </c>
      <c r="C1880" s="2" t="str">
        <f>_xlfn.CONCAT(MONTH('Rates Database'!C1879),"-",'Rates Database'!B1879,"-",'Rates Database'!E1879,"-",'Rates Database'!G1879,"-",'Rates Database'!J1879)</f>
        <v>2-2023-Unitil-Residential-Long-Term Rewable Contract Adjustment (LTRCA)</v>
      </c>
      <c r="D1880" s="2">
        <f t="shared" si="29"/>
        <v>1</v>
      </c>
    </row>
    <row r="1881" spans="2:4" ht="13.8" x14ac:dyDescent="0.2">
      <c r="B1881" s="18">
        <v>1878</v>
      </c>
      <c r="C1881" s="2" t="str">
        <f>_xlfn.CONCAT(MONTH('Rates Database'!C1880),"-",'Rates Database'!B1880,"-",'Rates Database'!E1880,"-",'Rates Database'!G1880,"-",'Rates Database'!J1880)</f>
        <v>1-2023-Unitil-Residential-Long-Term Rewable Contract Adjustment (LTRCA)</v>
      </c>
      <c r="D1881" s="2">
        <f t="shared" si="29"/>
        <v>1</v>
      </c>
    </row>
    <row r="1882" spans="2:4" ht="13.8" x14ac:dyDescent="0.2">
      <c r="B1882" s="18">
        <v>1879</v>
      </c>
      <c r="C1882" s="2" t="str">
        <f>_xlfn.CONCAT(MONTH('Rates Database'!C1881),"-",'Rates Database'!B1881,"-",'Rates Database'!E1881,"-",'Rates Database'!G1881,"-",'Rates Database'!J1881)</f>
        <v>12-2022-Unitil-Residential-Long-Term Rewable Contract Adjustment (LTRCA)</v>
      </c>
      <c r="D1882" s="2">
        <f t="shared" si="29"/>
        <v>1</v>
      </c>
    </row>
    <row r="1883" spans="2:4" ht="13.8" x14ac:dyDescent="0.2">
      <c r="B1883" s="18">
        <v>1880</v>
      </c>
      <c r="C1883" s="2" t="str">
        <f>_xlfn.CONCAT(MONTH('Rates Database'!C1882),"-",'Rates Database'!B1882,"-",'Rates Database'!E1882,"-",'Rates Database'!G1882,"-",'Rates Database'!J1882)</f>
        <v>11-2022-Unitil-Residential-Long-Term Rewable Contract Adjustment (LTRCA)</v>
      </c>
      <c r="D1883" s="2">
        <f t="shared" si="29"/>
        <v>1</v>
      </c>
    </row>
    <row r="1884" spans="2:4" ht="13.8" x14ac:dyDescent="0.2">
      <c r="B1884" s="18">
        <v>1881</v>
      </c>
      <c r="C1884" s="2" t="str">
        <f>_xlfn.CONCAT(MONTH('Rates Database'!C1883),"-",'Rates Database'!B1883,"-",'Rates Database'!E1883,"-",'Rates Database'!G1883,"-",'Rates Database'!J1883)</f>
        <v>10-2022-Unitil-Residential-Long-Term Rewable Contract Adjustment (LTRCA)</v>
      </c>
      <c r="D1884" s="2">
        <f t="shared" si="29"/>
        <v>1</v>
      </c>
    </row>
    <row r="1885" spans="2:4" ht="13.8" x14ac:dyDescent="0.2">
      <c r="B1885" s="18">
        <v>1882</v>
      </c>
      <c r="C1885" s="2" t="str">
        <f>_xlfn.CONCAT(MONTH('Rates Database'!C1884),"-",'Rates Database'!B1884,"-",'Rates Database'!E1884,"-",'Rates Database'!G1884,"-",'Rates Database'!J1884)</f>
        <v>9-2022-Unitil-Residential-Long-Term Rewable Contract Adjustment (LTRCA)</v>
      </c>
      <c r="D1885" s="2">
        <f t="shared" si="29"/>
        <v>1</v>
      </c>
    </row>
    <row r="1886" spans="2:4" ht="13.8" x14ac:dyDescent="0.2">
      <c r="B1886" s="18">
        <v>1883</v>
      </c>
      <c r="C1886" s="2" t="str">
        <f>_xlfn.CONCAT(MONTH('Rates Database'!C1885),"-",'Rates Database'!B1885,"-",'Rates Database'!E1885,"-",'Rates Database'!G1885,"-",'Rates Database'!J1885)</f>
        <v>8-2022-Unitil-Residential-Long-Term Rewable Contract Adjustment (LTRCA)</v>
      </c>
      <c r="D1886" s="2">
        <f t="shared" si="29"/>
        <v>1</v>
      </c>
    </row>
    <row r="1887" spans="2:4" ht="13.8" x14ac:dyDescent="0.2">
      <c r="B1887" s="18">
        <v>1884</v>
      </c>
      <c r="C1887" s="2" t="str">
        <f>_xlfn.CONCAT(MONTH('Rates Database'!C1886),"-",'Rates Database'!B1886,"-",'Rates Database'!E1886,"-",'Rates Database'!G1886,"-",'Rates Database'!J1886)</f>
        <v>7-2022-Unitil-Residential-Long-Term Rewable Contract Adjustment (LTRCA)</v>
      </c>
      <c r="D1887" s="2">
        <f t="shared" si="29"/>
        <v>1</v>
      </c>
    </row>
    <row r="1888" spans="2:4" ht="13.8" x14ac:dyDescent="0.2">
      <c r="B1888" s="18">
        <v>1885</v>
      </c>
      <c r="C1888" s="2" t="str">
        <f>_xlfn.CONCAT(MONTH('Rates Database'!C1887),"-",'Rates Database'!B1887,"-",'Rates Database'!E1887,"-",'Rates Database'!G1887,"-",'Rates Database'!J1887)</f>
        <v>6-2022-Unitil-Residential-Long-Term Rewable Contract Adjustment (LTRCA)</v>
      </c>
      <c r="D1888" s="2">
        <f t="shared" si="29"/>
        <v>1</v>
      </c>
    </row>
    <row r="1889" spans="2:4" ht="13.8" x14ac:dyDescent="0.2">
      <c r="B1889" s="18">
        <v>1886</v>
      </c>
      <c r="C1889" s="2" t="str">
        <f>_xlfn.CONCAT(MONTH('Rates Database'!C1888),"-",'Rates Database'!B1888,"-",'Rates Database'!E1888,"-",'Rates Database'!G1888,"-",'Rates Database'!J1888)</f>
        <v>5-2022-Unitil-Residential-Long-Term Rewable Contract Adjustment (LTRCA)</v>
      </c>
      <c r="D1889" s="2">
        <f t="shared" si="29"/>
        <v>1</v>
      </c>
    </row>
    <row r="1890" spans="2:4" ht="13.8" x14ac:dyDescent="0.2">
      <c r="B1890" s="18">
        <v>1887</v>
      </c>
      <c r="C1890" s="2" t="str">
        <f>_xlfn.CONCAT(MONTH('Rates Database'!C1889),"-",'Rates Database'!B1889,"-",'Rates Database'!E1889,"-",'Rates Database'!G1889,"-",'Rates Database'!J1889)</f>
        <v>4-2022-Unitil-Residential-Long-Term Rewable Contract Adjustment (LTRCA)</v>
      </c>
      <c r="D1890" s="2">
        <f t="shared" si="29"/>
        <v>1</v>
      </c>
    </row>
    <row r="1891" spans="2:4" ht="13.8" x14ac:dyDescent="0.2">
      <c r="B1891" s="18">
        <v>1888</v>
      </c>
      <c r="C1891" s="2" t="str">
        <f>_xlfn.CONCAT(MONTH('Rates Database'!C1890),"-",'Rates Database'!B1890,"-",'Rates Database'!E1890,"-",'Rates Database'!G1890,"-",'Rates Database'!J1890)</f>
        <v>3-2022-Unitil-Residential-Long-Term Rewable Contract Adjustment (LTRCA)</v>
      </c>
      <c r="D1891" s="2">
        <f t="shared" si="29"/>
        <v>1</v>
      </c>
    </row>
    <row r="1892" spans="2:4" ht="13.8" x14ac:dyDescent="0.2">
      <c r="B1892" s="18">
        <v>1889</v>
      </c>
      <c r="C1892" s="2" t="str">
        <f>_xlfn.CONCAT(MONTH('Rates Database'!C1891),"-",'Rates Database'!B1891,"-",'Rates Database'!E1891,"-",'Rates Database'!G1891,"-",'Rates Database'!J1891)</f>
        <v>2-2022-Unitil-Residential-Long-Term Rewable Contract Adjustment (LTRCA)</v>
      </c>
      <c r="D1892" s="2">
        <f t="shared" si="29"/>
        <v>1</v>
      </c>
    </row>
    <row r="1893" spans="2:4" ht="13.8" x14ac:dyDescent="0.2">
      <c r="B1893" s="18">
        <v>1890</v>
      </c>
      <c r="C1893" s="2" t="str">
        <f>_xlfn.CONCAT(MONTH('Rates Database'!C1892),"-",'Rates Database'!B1892,"-",'Rates Database'!E1892,"-",'Rates Database'!G1892,"-",'Rates Database'!J1892)</f>
        <v>1-2022-Unitil-Residential-Long-Term Rewable Contract Adjustment (LTRCA)</v>
      </c>
      <c r="D1893" s="2">
        <f t="shared" si="29"/>
        <v>1</v>
      </c>
    </row>
    <row r="1894" spans="2:4" ht="13.8" x14ac:dyDescent="0.2">
      <c r="B1894" s="18">
        <v>1891</v>
      </c>
      <c r="C1894" s="2" t="str">
        <f>_xlfn.CONCAT(MONTH('Rates Database'!C1893),"-",'Rates Database'!B1893,"-",'Rates Database'!E1893,"-",'Rates Database'!G1893,"-",'Rates Database'!J1893)</f>
        <v>12-2021-Unitil-Residential-Long-Term Rewable Contract Adjustment (LTRCA)</v>
      </c>
      <c r="D1894" s="2">
        <f t="shared" si="29"/>
        <v>1</v>
      </c>
    </row>
    <row r="1895" spans="2:4" ht="13.8" x14ac:dyDescent="0.2">
      <c r="B1895" s="18">
        <v>1892</v>
      </c>
      <c r="C1895" s="2" t="str">
        <f>_xlfn.CONCAT(MONTH('Rates Database'!C1894),"-",'Rates Database'!B1894,"-",'Rates Database'!E1894,"-",'Rates Database'!G1894,"-",'Rates Database'!J1894)</f>
        <v>11-2021-Unitil-Residential-Long-Term Rewable Contract Adjustment (LTRCA)</v>
      </c>
      <c r="D1895" s="2">
        <f t="shared" si="29"/>
        <v>1</v>
      </c>
    </row>
    <row r="1896" spans="2:4" ht="13.8" x14ac:dyDescent="0.2">
      <c r="B1896" s="18">
        <v>1893</v>
      </c>
      <c r="C1896" s="2" t="str">
        <f>_xlfn.CONCAT(MONTH('Rates Database'!C1895),"-",'Rates Database'!B1895,"-",'Rates Database'!E1895,"-",'Rates Database'!G1895,"-",'Rates Database'!J1895)</f>
        <v>10-2021-Unitil-Residential-Long-Term Rewable Contract Adjustment (LTRCA)</v>
      </c>
      <c r="D1896" s="2">
        <f t="shared" si="29"/>
        <v>1</v>
      </c>
    </row>
    <row r="1897" spans="2:4" ht="13.8" x14ac:dyDescent="0.2">
      <c r="B1897" s="18">
        <v>1894</v>
      </c>
      <c r="C1897" s="2" t="str">
        <f>_xlfn.CONCAT(MONTH('Rates Database'!C1896),"-",'Rates Database'!B1896,"-",'Rates Database'!E1896,"-",'Rates Database'!G1896,"-",'Rates Database'!J1896)</f>
        <v>9-2021-Unitil-Residential-Long-Term Rewable Contract Adjustment (LTRCA)</v>
      </c>
      <c r="D1897" s="2">
        <f t="shared" si="29"/>
        <v>1</v>
      </c>
    </row>
    <row r="1898" spans="2:4" ht="13.8" x14ac:dyDescent="0.2">
      <c r="B1898" s="18">
        <v>1895</v>
      </c>
      <c r="C1898" s="2" t="str">
        <f>_xlfn.CONCAT(MONTH('Rates Database'!C1897),"-",'Rates Database'!B1897,"-",'Rates Database'!E1897,"-",'Rates Database'!G1897,"-",'Rates Database'!J1897)</f>
        <v>8-2021-Unitil-Residential-Long-Term Rewable Contract Adjustment (LTRCA)</v>
      </c>
      <c r="D1898" s="2">
        <f t="shared" si="29"/>
        <v>1</v>
      </c>
    </row>
    <row r="1899" spans="2:4" ht="13.8" x14ac:dyDescent="0.2">
      <c r="B1899" s="18">
        <v>1896</v>
      </c>
      <c r="C1899" s="2" t="str">
        <f>_xlfn.CONCAT(MONTH('Rates Database'!C1898),"-",'Rates Database'!B1898,"-",'Rates Database'!E1898,"-",'Rates Database'!G1898,"-",'Rates Database'!J1898)</f>
        <v>7-2021-Unitil-Residential-Long-Term Rewable Contract Adjustment (LTRCA)</v>
      </c>
      <c r="D1899" s="2">
        <f t="shared" si="29"/>
        <v>1</v>
      </c>
    </row>
    <row r="1900" spans="2:4" ht="13.8" x14ac:dyDescent="0.2">
      <c r="B1900" s="18">
        <v>1897</v>
      </c>
      <c r="C1900" s="2" t="str">
        <f>_xlfn.CONCAT(MONTH('Rates Database'!C1899),"-",'Rates Database'!B1899,"-",'Rates Database'!E1899,"-",'Rates Database'!G1899,"-",'Rates Database'!J1899)</f>
        <v>6-2021-Unitil-Residential-Long-Term Rewable Contract Adjustment (LTRCA)</v>
      </c>
      <c r="D1900" s="2">
        <f t="shared" si="29"/>
        <v>1</v>
      </c>
    </row>
    <row r="1901" spans="2:4" ht="13.8" x14ac:dyDescent="0.2">
      <c r="B1901" s="18">
        <v>1898</v>
      </c>
      <c r="C1901" s="2" t="str">
        <f>_xlfn.CONCAT(MONTH('Rates Database'!C1900),"-",'Rates Database'!B1900,"-",'Rates Database'!E1900,"-",'Rates Database'!G1900,"-",'Rates Database'!J1900)</f>
        <v>5-2021-Unitil-Residential-Long-Term Rewable Contract Adjustment (LTRCA)</v>
      </c>
      <c r="D1901" s="2">
        <f t="shared" si="29"/>
        <v>1</v>
      </c>
    </row>
    <row r="1902" spans="2:4" ht="13.8" x14ac:dyDescent="0.2">
      <c r="B1902" s="18">
        <v>1899</v>
      </c>
      <c r="C1902" s="2" t="str">
        <f>_xlfn.CONCAT(MONTH('Rates Database'!C1901),"-",'Rates Database'!B1901,"-",'Rates Database'!E1901,"-",'Rates Database'!G1901,"-",'Rates Database'!J1901)</f>
        <v>4-2021-Unitil-Residential-Long-Term Rewable Contract Adjustment (LTRCA)</v>
      </c>
      <c r="D1902" s="2">
        <f t="shared" si="29"/>
        <v>1</v>
      </c>
    </row>
    <row r="1903" spans="2:4" ht="13.8" x14ac:dyDescent="0.2">
      <c r="B1903" s="18">
        <v>1900</v>
      </c>
      <c r="C1903" s="2" t="str">
        <f>_xlfn.CONCAT(MONTH('Rates Database'!C1902),"-",'Rates Database'!B1902,"-",'Rates Database'!E1902,"-",'Rates Database'!G1902,"-",'Rates Database'!J1902)</f>
        <v>3-2021-Unitil-Residential-Long-Term Rewable Contract Adjustment (LTRCA)</v>
      </c>
      <c r="D1903" s="2">
        <f t="shared" si="29"/>
        <v>1</v>
      </c>
    </row>
    <row r="1904" spans="2:4" ht="13.8" x14ac:dyDescent="0.2">
      <c r="B1904" s="18">
        <v>1901</v>
      </c>
      <c r="C1904" s="2" t="str">
        <f>_xlfn.CONCAT(MONTH('Rates Database'!C1903),"-",'Rates Database'!B1903,"-",'Rates Database'!E1903,"-",'Rates Database'!G1903,"-",'Rates Database'!J1903)</f>
        <v>2-2021-Unitil-Residential-Long-Term Rewable Contract Adjustment (LTRCA)</v>
      </c>
      <c r="D1904" s="2">
        <f t="shared" si="29"/>
        <v>1</v>
      </c>
    </row>
    <row r="1905" spans="2:4" ht="13.8" x14ac:dyDescent="0.2">
      <c r="B1905" s="18">
        <v>1902</v>
      </c>
      <c r="C1905" s="2" t="str">
        <f>_xlfn.CONCAT(MONTH('Rates Database'!C1904),"-",'Rates Database'!B1904,"-",'Rates Database'!E1904,"-",'Rates Database'!G1904,"-",'Rates Database'!J1904)</f>
        <v>1-2021-Unitil-Residential-Long-Term Rewable Contract Adjustment (LTRCA)</v>
      </c>
      <c r="D1905" s="2">
        <f t="shared" si="29"/>
        <v>1</v>
      </c>
    </row>
    <row r="1906" spans="2:4" ht="13.8" x14ac:dyDescent="0.2">
      <c r="B1906" s="18">
        <v>1903</v>
      </c>
      <c r="C1906" s="2" t="str">
        <f>_xlfn.CONCAT(MONTH('Rates Database'!C1905),"-",'Rates Database'!B1905,"-",'Rates Database'!E1905,"-",'Rates Database'!G1905,"-",'Rates Database'!J1905)</f>
        <v>12-2020-Unitil-Residential-Long-Term Rewable Contract Adjustment (LTRCA)</v>
      </c>
      <c r="D1906" s="2">
        <f t="shared" si="29"/>
        <v>1</v>
      </c>
    </row>
    <row r="1907" spans="2:4" ht="13.8" x14ac:dyDescent="0.2">
      <c r="B1907" s="18">
        <v>1904</v>
      </c>
      <c r="C1907" s="2" t="str">
        <f>_xlfn.CONCAT(MONTH('Rates Database'!C1906),"-",'Rates Database'!B1906,"-",'Rates Database'!E1906,"-",'Rates Database'!G1906,"-",'Rates Database'!J1906)</f>
        <v>11-2020-Unitil-Residential-Long-Term Rewable Contract Adjustment (LTRCA)</v>
      </c>
      <c r="D1907" s="2">
        <f t="shared" si="29"/>
        <v>1</v>
      </c>
    </row>
    <row r="1908" spans="2:4" ht="13.8" x14ac:dyDescent="0.2">
      <c r="B1908" s="18">
        <v>1905</v>
      </c>
      <c r="C1908" s="2" t="str">
        <f>_xlfn.CONCAT(MONTH('Rates Database'!C1907),"-",'Rates Database'!B1907,"-",'Rates Database'!E1907,"-",'Rates Database'!G1907,"-",'Rates Database'!J1907)</f>
        <v>10-2020-Unitil-Residential-Long-Term Rewable Contract Adjustment (LTRCA)</v>
      </c>
      <c r="D1908" s="2">
        <f t="shared" si="29"/>
        <v>1</v>
      </c>
    </row>
    <row r="1909" spans="2:4" ht="13.8" x14ac:dyDescent="0.2">
      <c r="B1909" s="18">
        <v>1906</v>
      </c>
      <c r="C1909" s="2" t="str">
        <f>_xlfn.CONCAT(MONTH('Rates Database'!C1908),"-",'Rates Database'!B1908,"-",'Rates Database'!E1908,"-",'Rates Database'!G1908,"-",'Rates Database'!J1908)</f>
        <v>9-2020-Unitil-Residential-Long-Term Rewable Contract Adjustment (LTRCA)</v>
      </c>
      <c r="D1909" s="2">
        <f t="shared" si="29"/>
        <v>1</v>
      </c>
    </row>
    <row r="1910" spans="2:4" ht="13.8" x14ac:dyDescent="0.2">
      <c r="B1910" s="18">
        <v>1907</v>
      </c>
      <c r="C1910" s="2" t="str">
        <f>_xlfn.CONCAT(MONTH('Rates Database'!C1909),"-",'Rates Database'!B1909,"-",'Rates Database'!E1909,"-",'Rates Database'!G1909,"-",'Rates Database'!J1909)</f>
        <v>8-2020-Unitil-Residential-Long-Term Rewable Contract Adjustment (LTRCA)</v>
      </c>
      <c r="D1910" s="2">
        <f t="shared" si="29"/>
        <v>1</v>
      </c>
    </row>
    <row r="1911" spans="2:4" ht="13.8" x14ac:dyDescent="0.2">
      <c r="B1911" s="18">
        <v>1908</v>
      </c>
      <c r="C1911" s="2" t="str">
        <f>_xlfn.CONCAT(MONTH('Rates Database'!C1910),"-",'Rates Database'!B1910,"-",'Rates Database'!E1910,"-",'Rates Database'!G1910,"-",'Rates Database'!J1910)</f>
        <v>7-2020-Unitil-Residential-Long-Term Rewable Contract Adjustment (LTRCA)</v>
      </c>
      <c r="D1911" s="2">
        <f t="shared" si="29"/>
        <v>1</v>
      </c>
    </row>
    <row r="1912" spans="2:4" ht="13.8" x14ac:dyDescent="0.2">
      <c r="B1912" s="18">
        <v>1909</v>
      </c>
      <c r="C1912" s="2" t="str">
        <f>_xlfn.CONCAT(MONTH('Rates Database'!C1911),"-",'Rates Database'!B1911,"-",'Rates Database'!E1911,"-",'Rates Database'!G1911,"-",'Rates Database'!J1911)</f>
        <v>6-2020-Unitil-Residential-Long-Term Rewable Contract Adjustment (LTRCA)</v>
      </c>
      <c r="D1912" s="2">
        <f t="shared" si="29"/>
        <v>1</v>
      </c>
    </row>
    <row r="1913" spans="2:4" ht="13.8" x14ac:dyDescent="0.2">
      <c r="B1913" s="18">
        <v>1910</v>
      </c>
      <c r="C1913" s="2" t="str">
        <f>_xlfn.CONCAT(MONTH('Rates Database'!C1912),"-",'Rates Database'!B1912,"-",'Rates Database'!E1912,"-",'Rates Database'!G1912,"-",'Rates Database'!J1912)</f>
        <v>5-2020-Unitil-Residential-Long-Term Rewable Contract Adjustment (LTRCA)</v>
      </c>
      <c r="D1913" s="2">
        <f t="shared" si="29"/>
        <v>1</v>
      </c>
    </row>
    <row r="1914" spans="2:4" ht="13.8" x14ac:dyDescent="0.2">
      <c r="B1914" s="18">
        <v>1911</v>
      </c>
      <c r="C1914" s="2" t="str">
        <f>_xlfn.CONCAT(MONTH('Rates Database'!C1913),"-",'Rates Database'!B1913,"-",'Rates Database'!E1913,"-",'Rates Database'!G1913,"-",'Rates Database'!J1913)</f>
        <v>4-2020-Unitil-Residential-Long-Term Rewable Contract Adjustment (LTRCA)</v>
      </c>
      <c r="D1914" s="2">
        <f t="shared" si="29"/>
        <v>1</v>
      </c>
    </row>
    <row r="1915" spans="2:4" ht="13.8" x14ac:dyDescent="0.2">
      <c r="B1915" s="18">
        <v>1912</v>
      </c>
      <c r="C1915" s="2" t="str">
        <f>_xlfn.CONCAT(MONTH('Rates Database'!C1914),"-",'Rates Database'!B1914,"-",'Rates Database'!E1914,"-",'Rates Database'!G1914,"-",'Rates Database'!J1914)</f>
        <v>3-2020-Unitil-Residential-Long-Term Rewable Contract Adjustment (LTRCA)</v>
      </c>
      <c r="D1915" s="2">
        <f t="shared" si="29"/>
        <v>1</v>
      </c>
    </row>
    <row r="1916" spans="2:4" ht="13.8" x14ac:dyDescent="0.2">
      <c r="B1916" s="18">
        <v>1913</v>
      </c>
      <c r="C1916" s="2" t="str">
        <f>_xlfn.CONCAT(MONTH('Rates Database'!C1915),"-",'Rates Database'!B1915,"-",'Rates Database'!E1915,"-",'Rates Database'!G1915,"-",'Rates Database'!J1915)</f>
        <v>2-2020-Unitil-Residential-Long-Term Rewable Contract Adjustment (LTRCA)</v>
      </c>
      <c r="D1916" s="2">
        <f t="shared" si="29"/>
        <v>1</v>
      </c>
    </row>
    <row r="1917" spans="2:4" ht="13.8" x14ac:dyDescent="0.2">
      <c r="B1917" s="18">
        <v>1914</v>
      </c>
      <c r="C1917" s="2" t="str">
        <f>_xlfn.CONCAT(MONTH('Rates Database'!C1916),"-",'Rates Database'!B1916,"-",'Rates Database'!E1916,"-",'Rates Database'!G1916,"-",'Rates Database'!J1916)</f>
        <v>1-2020-Unitil-Residential-Long-Term Rewable Contract Adjustment (LTRCA)</v>
      </c>
      <c r="D1917" s="2">
        <f t="shared" si="29"/>
        <v>1</v>
      </c>
    </row>
    <row r="1918" spans="2:4" ht="13.8" x14ac:dyDescent="0.2">
      <c r="B1918" s="18">
        <v>1915</v>
      </c>
      <c r="C1918" s="2" t="str">
        <f>_xlfn.CONCAT(MONTH('Rates Database'!C1917),"-",'Rates Database'!B1917,"-",'Rates Database'!E1917,"-",'Rates Database'!G1917,"-",'Rates Database'!J1917)</f>
        <v>12-2019-Unitil-Residential-Long-Term Rewable Contract Adjustment (LTRCA)</v>
      </c>
      <c r="D1918" s="2">
        <f t="shared" si="29"/>
        <v>1</v>
      </c>
    </row>
    <row r="1919" spans="2:4" ht="13.8" x14ac:dyDescent="0.2">
      <c r="B1919" s="18">
        <v>1916</v>
      </c>
      <c r="C1919" s="2" t="str">
        <f>_xlfn.CONCAT(MONTH('Rates Database'!C1918),"-",'Rates Database'!B1918,"-",'Rates Database'!E1918,"-",'Rates Database'!G1918,"-",'Rates Database'!J1918)</f>
        <v>11-2019-Unitil-Residential-Long-Term Rewable Contract Adjustment (LTRCA)</v>
      </c>
      <c r="D1919" s="2">
        <f t="shared" si="29"/>
        <v>1</v>
      </c>
    </row>
    <row r="1920" spans="2:4" ht="13.8" x14ac:dyDescent="0.2">
      <c r="B1920" s="18">
        <v>1917</v>
      </c>
      <c r="C1920" s="2" t="str">
        <f>_xlfn.CONCAT(MONTH('Rates Database'!C1919),"-",'Rates Database'!B1919,"-",'Rates Database'!E1919,"-",'Rates Database'!G1919,"-",'Rates Database'!J1919)</f>
        <v>10-2019-Unitil-Residential-Long-Term Rewable Contract Adjustment (LTRCA)</v>
      </c>
      <c r="D1920" s="2">
        <f t="shared" si="29"/>
        <v>1</v>
      </c>
    </row>
    <row r="1921" spans="2:4" ht="13.8" x14ac:dyDescent="0.2">
      <c r="B1921" s="18">
        <v>1918</v>
      </c>
      <c r="C1921" s="2" t="str">
        <f>_xlfn.CONCAT(MONTH('Rates Database'!C1920),"-",'Rates Database'!B1920,"-",'Rates Database'!E1920,"-",'Rates Database'!G1920,"-",'Rates Database'!J1920)</f>
        <v>9-2019-Unitil-Residential-Long-Term Rewable Contract Adjustment (LTRCA)</v>
      </c>
      <c r="D1921" s="2">
        <f t="shared" si="29"/>
        <v>1</v>
      </c>
    </row>
    <row r="1922" spans="2:4" ht="13.8" x14ac:dyDescent="0.2">
      <c r="B1922" s="18">
        <v>1919</v>
      </c>
      <c r="C1922" s="2" t="str">
        <f>_xlfn.CONCAT(MONTH('Rates Database'!C1921),"-",'Rates Database'!B1921,"-",'Rates Database'!E1921,"-",'Rates Database'!G1921,"-",'Rates Database'!J1921)</f>
        <v>8-2019-Unitil-Residential-Long-Term Rewable Contract Adjustment (LTRCA)</v>
      </c>
      <c r="D1922" s="2">
        <f t="shared" si="29"/>
        <v>1</v>
      </c>
    </row>
    <row r="1923" spans="2:4" ht="13.8" x14ac:dyDescent="0.2">
      <c r="B1923" s="18">
        <v>1920</v>
      </c>
      <c r="C1923" s="2" t="str">
        <f>_xlfn.CONCAT(MONTH('Rates Database'!C1922),"-",'Rates Database'!B1922,"-",'Rates Database'!E1922,"-",'Rates Database'!G1922,"-",'Rates Database'!J1922)</f>
        <v>7-2019-Unitil-Residential-Long-Term Rewable Contract Adjustment (LTRCA)</v>
      </c>
      <c r="D1923" s="2">
        <f t="shared" si="29"/>
        <v>1</v>
      </c>
    </row>
    <row r="1924" spans="2:4" ht="13.8" x14ac:dyDescent="0.2">
      <c r="B1924" s="18">
        <v>1921</v>
      </c>
      <c r="C1924" s="2" t="str">
        <f>_xlfn.CONCAT(MONTH('Rates Database'!C1923),"-",'Rates Database'!B1923,"-",'Rates Database'!E1923,"-",'Rates Database'!G1923,"-",'Rates Database'!J1923)</f>
        <v>6-2019-Unitil-Residential-Long-Term Rewable Contract Adjustment (LTRCA)</v>
      </c>
      <c r="D1924" s="2">
        <f t="shared" si="29"/>
        <v>1</v>
      </c>
    </row>
    <row r="1925" spans="2:4" ht="13.8" x14ac:dyDescent="0.2">
      <c r="B1925" s="18">
        <v>1922</v>
      </c>
      <c r="C1925" s="2" t="str">
        <f>_xlfn.CONCAT(MONTH('Rates Database'!C1924),"-",'Rates Database'!B1924,"-",'Rates Database'!E1924,"-",'Rates Database'!G1924,"-",'Rates Database'!J1924)</f>
        <v>5-2019-Unitil-Residential-Long-Term Rewable Contract Adjustment (LTRCA)</v>
      </c>
      <c r="D1925" s="2">
        <f t="shared" ref="D1925:D1988" si="30">COUNTIF($C$4:$C$10092,C1925)</f>
        <v>1</v>
      </c>
    </row>
    <row r="1926" spans="2:4" ht="13.8" x14ac:dyDescent="0.2">
      <c r="B1926" s="18">
        <v>1923</v>
      </c>
      <c r="C1926" s="2" t="str">
        <f>_xlfn.CONCAT(MONTH('Rates Database'!C1925),"-",'Rates Database'!B1925,"-",'Rates Database'!E1925,"-",'Rates Database'!G1925,"-",'Rates Database'!J1925)</f>
        <v>4-2019-Unitil-Residential-Long-Term Rewable Contract Adjustment (LTRCA)</v>
      </c>
      <c r="D1926" s="2">
        <f t="shared" si="30"/>
        <v>1</v>
      </c>
    </row>
    <row r="1927" spans="2:4" ht="13.8" x14ac:dyDescent="0.2">
      <c r="B1927" s="18">
        <v>1924</v>
      </c>
      <c r="C1927" s="2" t="str">
        <f>_xlfn.CONCAT(MONTH('Rates Database'!C1926),"-",'Rates Database'!B1926,"-",'Rates Database'!E1926,"-",'Rates Database'!G1926,"-",'Rates Database'!J1926)</f>
        <v>3-2019-Unitil-Residential-Long-Term Rewable Contract Adjustment (LTRCA)</v>
      </c>
      <c r="D1927" s="2">
        <f t="shared" si="30"/>
        <v>1</v>
      </c>
    </row>
    <row r="1928" spans="2:4" ht="13.8" x14ac:dyDescent="0.2">
      <c r="B1928" s="18">
        <v>1925</v>
      </c>
      <c r="C1928" s="2" t="str">
        <f>_xlfn.CONCAT(MONTH('Rates Database'!C1927),"-",'Rates Database'!B1927,"-",'Rates Database'!E1927,"-",'Rates Database'!G1927,"-",'Rates Database'!J1927)</f>
        <v>2-2019-Unitil-Residential-Long-Term Rewable Contract Adjustment (LTRCA)</v>
      </c>
      <c r="D1928" s="2">
        <f t="shared" si="30"/>
        <v>1</v>
      </c>
    </row>
    <row r="1929" spans="2:4" ht="13.8" x14ac:dyDescent="0.2">
      <c r="B1929" s="18">
        <v>1926</v>
      </c>
      <c r="C1929" s="2" t="str">
        <f>_xlfn.CONCAT(MONTH('Rates Database'!C1928),"-",'Rates Database'!B1928,"-",'Rates Database'!E1928,"-",'Rates Database'!G1928,"-",'Rates Database'!J1928)</f>
        <v>1-2019-Unitil-Residential-Long-Term Rewable Contract Adjustment (LTRCA)</v>
      </c>
      <c r="D1929" s="2">
        <f t="shared" si="30"/>
        <v>1</v>
      </c>
    </row>
    <row r="1930" spans="2:4" ht="13.8" x14ac:dyDescent="0.2">
      <c r="B1930" s="18">
        <v>1927</v>
      </c>
      <c r="C1930" s="2" t="str">
        <f>_xlfn.CONCAT(MONTH('Rates Database'!C1929),"-",'Rates Database'!B1929,"-",'Rates Database'!E1929,"-",'Rates Database'!G1929,"-",'Rates Database'!J1929)</f>
        <v>12-2023-Unitil-Residential-Capital Cost Adjustment (CCA)</v>
      </c>
      <c r="D1930" s="2">
        <f t="shared" si="30"/>
        <v>1</v>
      </c>
    </row>
    <row r="1931" spans="2:4" ht="13.8" x14ac:dyDescent="0.2">
      <c r="B1931" s="18">
        <v>1928</v>
      </c>
      <c r="C1931" s="2" t="str">
        <f>_xlfn.CONCAT(MONTH('Rates Database'!C1930),"-",'Rates Database'!B1930,"-",'Rates Database'!E1930,"-",'Rates Database'!G1930,"-",'Rates Database'!J1930)</f>
        <v>11-2023-Unitil-Residential-Capital Cost Adjustment (CCA)</v>
      </c>
      <c r="D1931" s="2">
        <f t="shared" si="30"/>
        <v>1</v>
      </c>
    </row>
    <row r="1932" spans="2:4" ht="13.8" x14ac:dyDescent="0.2">
      <c r="B1932" s="18">
        <v>1929</v>
      </c>
      <c r="C1932" s="2" t="str">
        <f>_xlfn.CONCAT(MONTH('Rates Database'!C1931),"-",'Rates Database'!B1931,"-",'Rates Database'!E1931,"-",'Rates Database'!G1931,"-",'Rates Database'!J1931)</f>
        <v>10-2023-Unitil-Residential-Capital Cost Adjustment (CCA)</v>
      </c>
      <c r="D1932" s="2">
        <f t="shared" si="30"/>
        <v>1</v>
      </c>
    </row>
    <row r="1933" spans="2:4" ht="13.8" x14ac:dyDescent="0.2">
      <c r="B1933" s="18">
        <v>1930</v>
      </c>
      <c r="C1933" s="2" t="str">
        <f>_xlfn.CONCAT(MONTH('Rates Database'!C1932),"-",'Rates Database'!B1932,"-",'Rates Database'!E1932,"-",'Rates Database'!G1932,"-",'Rates Database'!J1932)</f>
        <v>9-2023-Unitil-Residential-Capital Cost Adjustment (CCA)</v>
      </c>
      <c r="D1933" s="2">
        <f t="shared" si="30"/>
        <v>1</v>
      </c>
    </row>
    <row r="1934" spans="2:4" ht="13.8" x14ac:dyDescent="0.2">
      <c r="B1934" s="18">
        <v>1931</v>
      </c>
      <c r="C1934" s="2" t="str">
        <f>_xlfn.CONCAT(MONTH('Rates Database'!C1933),"-",'Rates Database'!B1933,"-",'Rates Database'!E1933,"-",'Rates Database'!G1933,"-",'Rates Database'!J1933)</f>
        <v>8-2023-Unitil-Residential-Capital Cost Adjustment (CCA)</v>
      </c>
      <c r="D1934" s="2">
        <f t="shared" si="30"/>
        <v>1</v>
      </c>
    </row>
    <row r="1935" spans="2:4" ht="13.8" x14ac:dyDescent="0.2">
      <c r="B1935" s="18">
        <v>1932</v>
      </c>
      <c r="C1935" s="2" t="str">
        <f>_xlfn.CONCAT(MONTH('Rates Database'!C1934),"-",'Rates Database'!B1934,"-",'Rates Database'!E1934,"-",'Rates Database'!G1934,"-",'Rates Database'!J1934)</f>
        <v>7-2023-Unitil-Residential-Capital Cost Adjustment (CCA)</v>
      </c>
      <c r="D1935" s="2">
        <f t="shared" si="30"/>
        <v>1</v>
      </c>
    </row>
    <row r="1936" spans="2:4" ht="13.8" x14ac:dyDescent="0.2">
      <c r="B1936" s="18">
        <v>1933</v>
      </c>
      <c r="C1936" s="2" t="str">
        <f>_xlfn.CONCAT(MONTH('Rates Database'!C1935),"-",'Rates Database'!B1935,"-",'Rates Database'!E1935,"-",'Rates Database'!G1935,"-",'Rates Database'!J1935)</f>
        <v>6-2023-Unitil-Residential-Capital Cost Adjustment (CCA)</v>
      </c>
      <c r="D1936" s="2">
        <f t="shared" si="30"/>
        <v>1</v>
      </c>
    </row>
    <row r="1937" spans="2:4" ht="13.8" x14ac:dyDescent="0.2">
      <c r="B1937" s="18">
        <v>1934</v>
      </c>
      <c r="C1937" s="2" t="str">
        <f>_xlfn.CONCAT(MONTH('Rates Database'!C1936),"-",'Rates Database'!B1936,"-",'Rates Database'!E1936,"-",'Rates Database'!G1936,"-",'Rates Database'!J1936)</f>
        <v>5-2023-Unitil-Residential-Capital Cost Adjustment (CCA)</v>
      </c>
      <c r="D1937" s="2">
        <f t="shared" si="30"/>
        <v>1</v>
      </c>
    </row>
    <row r="1938" spans="2:4" ht="13.8" x14ac:dyDescent="0.2">
      <c r="B1938" s="18">
        <v>1935</v>
      </c>
      <c r="C1938" s="2" t="str">
        <f>_xlfn.CONCAT(MONTH('Rates Database'!C1937),"-",'Rates Database'!B1937,"-",'Rates Database'!E1937,"-",'Rates Database'!G1937,"-",'Rates Database'!J1937)</f>
        <v>4-2023-Unitil-Residential-Capital Cost Adjustment (CCA)</v>
      </c>
      <c r="D1938" s="2">
        <f t="shared" si="30"/>
        <v>1</v>
      </c>
    </row>
    <row r="1939" spans="2:4" ht="13.8" x14ac:dyDescent="0.2">
      <c r="B1939" s="18">
        <v>1936</v>
      </c>
      <c r="C1939" s="2" t="str">
        <f>_xlfn.CONCAT(MONTH('Rates Database'!C1938),"-",'Rates Database'!B1938,"-",'Rates Database'!E1938,"-",'Rates Database'!G1938,"-",'Rates Database'!J1938)</f>
        <v>3-2023-Unitil-Residential-Capital Cost Adjustment (CCA)</v>
      </c>
      <c r="D1939" s="2">
        <f t="shared" si="30"/>
        <v>1</v>
      </c>
    </row>
    <row r="1940" spans="2:4" ht="13.8" x14ac:dyDescent="0.2">
      <c r="B1940" s="18">
        <v>1937</v>
      </c>
      <c r="C1940" s="2" t="str">
        <f>_xlfn.CONCAT(MONTH('Rates Database'!C1939),"-",'Rates Database'!B1939,"-",'Rates Database'!E1939,"-",'Rates Database'!G1939,"-",'Rates Database'!J1939)</f>
        <v>2-2023-Unitil-Residential-Capital Cost Adjustment (CCA)</v>
      </c>
      <c r="D1940" s="2">
        <f t="shared" si="30"/>
        <v>1</v>
      </c>
    </row>
    <row r="1941" spans="2:4" ht="13.8" x14ac:dyDescent="0.2">
      <c r="B1941" s="18">
        <v>1938</v>
      </c>
      <c r="C1941" s="2" t="str">
        <f>_xlfn.CONCAT(MONTH('Rates Database'!C1940),"-",'Rates Database'!B1940,"-",'Rates Database'!E1940,"-",'Rates Database'!G1940,"-",'Rates Database'!J1940)</f>
        <v>1-2023-Unitil-Residential-Capital Cost Adjustment (CCA)</v>
      </c>
      <c r="D1941" s="2">
        <f t="shared" si="30"/>
        <v>1</v>
      </c>
    </row>
    <row r="1942" spans="2:4" ht="13.8" x14ac:dyDescent="0.2">
      <c r="B1942" s="18">
        <v>1939</v>
      </c>
      <c r="C1942" s="2" t="str">
        <f>_xlfn.CONCAT(MONTH('Rates Database'!C1941),"-",'Rates Database'!B1941,"-",'Rates Database'!E1941,"-",'Rates Database'!G1941,"-",'Rates Database'!J1941)</f>
        <v>12-2022-Unitil-Residential-Capital Cost Adjustment (CCA)</v>
      </c>
      <c r="D1942" s="2">
        <f t="shared" si="30"/>
        <v>1</v>
      </c>
    </row>
    <row r="1943" spans="2:4" ht="13.8" x14ac:dyDescent="0.2">
      <c r="B1943" s="18">
        <v>1940</v>
      </c>
      <c r="C1943" s="2" t="str">
        <f>_xlfn.CONCAT(MONTH('Rates Database'!C1942),"-",'Rates Database'!B1942,"-",'Rates Database'!E1942,"-",'Rates Database'!G1942,"-",'Rates Database'!J1942)</f>
        <v>11-2022-Unitil-Residential-Capital Cost Adjustment (CCA)</v>
      </c>
      <c r="D1943" s="2">
        <f t="shared" si="30"/>
        <v>1</v>
      </c>
    </row>
    <row r="1944" spans="2:4" ht="13.8" x14ac:dyDescent="0.2">
      <c r="B1944" s="18">
        <v>1941</v>
      </c>
      <c r="C1944" s="2" t="str">
        <f>_xlfn.CONCAT(MONTH('Rates Database'!C1943),"-",'Rates Database'!B1943,"-",'Rates Database'!E1943,"-",'Rates Database'!G1943,"-",'Rates Database'!J1943)</f>
        <v>10-2022-Unitil-Residential-Capital Cost Adjustment (CCA)</v>
      </c>
      <c r="D1944" s="2">
        <f t="shared" si="30"/>
        <v>1</v>
      </c>
    </row>
    <row r="1945" spans="2:4" ht="13.8" x14ac:dyDescent="0.2">
      <c r="B1945" s="18">
        <v>1942</v>
      </c>
      <c r="C1945" s="2" t="str">
        <f>_xlfn.CONCAT(MONTH('Rates Database'!C1944),"-",'Rates Database'!B1944,"-",'Rates Database'!E1944,"-",'Rates Database'!G1944,"-",'Rates Database'!J1944)</f>
        <v>9-2022-Unitil-Residential-Capital Cost Adjustment (CCA)</v>
      </c>
      <c r="D1945" s="2">
        <f t="shared" si="30"/>
        <v>1</v>
      </c>
    </row>
    <row r="1946" spans="2:4" ht="13.8" x14ac:dyDescent="0.2">
      <c r="B1946" s="18">
        <v>1943</v>
      </c>
      <c r="C1946" s="2" t="str">
        <f>_xlfn.CONCAT(MONTH('Rates Database'!C1945),"-",'Rates Database'!B1945,"-",'Rates Database'!E1945,"-",'Rates Database'!G1945,"-",'Rates Database'!J1945)</f>
        <v>8-2022-Unitil-Residential-Capital Cost Adjustment (CCA)</v>
      </c>
      <c r="D1946" s="2">
        <f t="shared" si="30"/>
        <v>1</v>
      </c>
    </row>
    <row r="1947" spans="2:4" ht="13.8" x14ac:dyDescent="0.2">
      <c r="B1947" s="18">
        <v>1944</v>
      </c>
      <c r="C1947" s="2" t="str">
        <f>_xlfn.CONCAT(MONTH('Rates Database'!C1946),"-",'Rates Database'!B1946,"-",'Rates Database'!E1946,"-",'Rates Database'!G1946,"-",'Rates Database'!J1946)</f>
        <v>7-2022-Unitil-Residential-Capital Cost Adjustment (CCA)</v>
      </c>
      <c r="D1947" s="2">
        <f t="shared" si="30"/>
        <v>1</v>
      </c>
    </row>
    <row r="1948" spans="2:4" ht="13.8" x14ac:dyDescent="0.2">
      <c r="B1948" s="18">
        <v>1945</v>
      </c>
      <c r="C1948" s="2" t="str">
        <f>_xlfn.CONCAT(MONTH('Rates Database'!C1947),"-",'Rates Database'!B1947,"-",'Rates Database'!E1947,"-",'Rates Database'!G1947,"-",'Rates Database'!J1947)</f>
        <v>6-2022-Unitil-Residential-Capital Cost Adjustment (CCA)</v>
      </c>
      <c r="D1948" s="2">
        <f t="shared" si="30"/>
        <v>1</v>
      </c>
    </row>
    <row r="1949" spans="2:4" ht="13.8" x14ac:dyDescent="0.2">
      <c r="B1949" s="18">
        <v>1946</v>
      </c>
      <c r="C1949" s="2" t="str">
        <f>_xlfn.CONCAT(MONTH('Rates Database'!C1948),"-",'Rates Database'!B1948,"-",'Rates Database'!E1948,"-",'Rates Database'!G1948,"-",'Rates Database'!J1948)</f>
        <v>5-2022-Unitil-Residential-Capital Cost Adjustment (CCA)</v>
      </c>
      <c r="D1949" s="2">
        <f t="shared" si="30"/>
        <v>1</v>
      </c>
    </row>
    <row r="1950" spans="2:4" ht="13.8" x14ac:dyDescent="0.2">
      <c r="B1950" s="18">
        <v>1947</v>
      </c>
      <c r="C1950" s="2" t="str">
        <f>_xlfn.CONCAT(MONTH('Rates Database'!C1949),"-",'Rates Database'!B1949,"-",'Rates Database'!E1949,"-",'Rates Database'!G1949,"-",'Rates Database'!J1949)</f>
        <v>4-2022-Unitil-Residential-Capital Cost Adjustment (CCA)</v>
      </c>
      <c r="D1950" s="2">
        <f t="shared" si="30"/>
        <v>1</v>
      </c>
    </row>
    <row r="1951" spans="2:4" ht="13.8" x14ac:dyDescent="0.2">
      <c r="B1951" s="18">
        <v>1948</v>
      </c>
      <c r="C1951" s="2" t="str">
        <f>_xlfn.CONCAT(MONTH('Rates Database'!C1950),"-",'Rates Database'!B1950,"-",'Rates Database'!E1950,"-",'Rates Database'!G1950,"-",'Rates Database'!J1950)</f>
        <v>3-2022-Unitil-Residential-Capital Cost Adjustment (CCA)</v>
      </c>
      <c r="D1951" s="2">
        <f t="shared" si="30"/>
        <v>1</v>
      </c>
    </row>
    <row r="1952" spans="2:4" ht="13.8" x14ac:dyDescent="0.2">
      <c r="B1952" s="18">
        <v>1949</v>
      </c>
      <c r="C1952" s="2" t="str">
        <f>_xlfn.CONCAT(MONTH('Rates Database'!C1951),"-",'Rates Database'!B1951,"-",'Rates Database'!E1951,"-",'Rates Database'!G1951,"-",'Rates Database'!J1951)</f>
        <v>2-2022-Unitil-Residential-Capital Cost Adjustment (CCA)</v>
      </c>
      <c r="D1952" s="2">
        <f t="shared" si="30"/>
        <v>1</v>
      </c>
    </row>
    <row r="1953" spans="2:4" ht="13.8" x14ac:dyDescent="0.2">
      <c r="B1953" s="18">
        <v>1950</v>
      </c>
      <c r="C1953" s="2" t="str">
        <f>_xlfn.CONCAT(MONTH('Rates Database'!C1952),"-",'Rates Database'!B1952,"-",'Rates Database'!E1952,"-",'Rates Database'!G1952,"-",'Rates Database'!J1952)</f>
        <v>1-2022-Unitil-Residential-Capital Cost Adjustment (CCA)</v>
      </c>
      <c r="D1953" s="2">
        <f t="shared" si="30"/>
        <v>1</v>
      </c>
    </row>
    <row r="1954" spans="2:4" ht="13.8" x14ac:dyDescent="0.2">
      <c r="B1954" s="18">
        <v>1951</v>
      </c>
      <c r="C1954" s="2" t="str">
        <f>_xlfn.CONCAT(MONTH('Rates Database'!C1953),"-",'Rates Database'!B1953,"-",'Rates Database'!E1953,"-",'Rates Database'!G1953,"-",'Rates Database'!J1953)</f>
        <v>12-2021-Unitil-Residential-Capital Cost Adjustment (CCA)</v>
      </c>
      <c r="D1954" s="2">
        <f t="shared" si="30"/>
        <v>1</v>
      </c>
    </row>
    <row r="1955" spans="2:4" ht="13.8" x14ac:dyDescent="0.2">
      <c r="B1955" s="18">
        <v>1952</v>
      </c>
      <c r="C1955" s="2" t="str">
        <f>_xlfn.CONCAT(MONTH('Rates Database'!C1954),"-",'Rates Database'!B1954,"-",'Rates Database'!E1954,"-",'Rates Database'!G1954,"-",'Rates Database'!J1954)</f>
        <v>11-2021-Unitil-Residential-Capital Cost Adjustment (CCA)</v>
      </c>
      <c r="D1955" s="2">
        <f t="shared" si="30"/>
        <v>1</v>
      </c>
    </row>
    <row r="1956" spans="2:4" ht="13.8" x14ac:dyDescent="0.2">
      <c r="B1956" s="18">
        <v>1953</v>
      </c>
      <c r="C1956" s="2" t="str">
        <f>_xlfn.CONCAT(MONTH('Rates Database'!C1955),"-",'Rates Database'!B1955,"-",'Rates Database'!E1955,"-",'Rates Database'!G1955,"-",'Rates Database'!J1955)</f>
        <v>10-2021-Unitil-Residential-Capital Cost Adjustment (CCA)</v>
      </c>
      <c r="D1956" s="2">
        <f t="shared" si="30"/>
        <v>1</v>
      </c>
    </row>
    <row r="1957" spans="2:4" ht="13.8" x14ac:dyDescent="0.2">
      <c r="B1957" s="18">
        <v>1954</v>
      </c>
      <c r="C1957" s="2" t="str">
        <f>_xlfn.CONCAT(MONTH('Rates Database'!C1956),"-",'Rates Database'!B1956,"-",'Rates Database'!E1956,"-",'Rates Database'!G1956,"-",'Rates Database'!J1956)</f>
        <v>9-2021-Unitil-Residential-Capital Cost Adjustment (CCA)</v>
      </c>
      <c r="D1957" s="2">
        <f t="shared" si="30"/>
        <v>1</v>
      </c>
    </row>
    <row r="1958" spans="2:4" ht="13.8" x14ac:dyDescent="0.2">
      <c r="B1958" s="18">
        <v>1955</v>
      </c>
      <c r="C1958" s="2" t="str">
        <f>_xlfn.CONCAT(MONTH('Rates Database'!C1957),"-",'Rates Database'!B1957,"-",'Rates Database'!E1957,"-",'Rates Database'!G1957,"-",'Rates Database'!J1957)</f>
        <v>8-2021-Unitil-Residential-Capital Cost Adjustment (CCA)</v>
      </c>
      <c r="D1958" s="2">
        <f t="shared" si="30"/>
        <v>1</v>
      </c>
    </row>
    <row r="1959" spans="2:4" ht="13.8" x14ac:dyDescent="0.2">
      <c r="B1959" s="18">
        <v>1956</v>
      </c>
      <c r="C1959" s="2" t="str">
        <f>_xlfn.CONCAT(MONTH('Rates Database'!C1958),"-",'Rates Database'!B1958,"-",'Rates Database'!E1958,"-",'Rates Database'!G1958,"-",'Rates Database'!J1958)</f>
        <v>7-2021-Unitil-Residential-Capital Cost Adjustment (CCA)</v>
      </c>
      <c r="D1959" s="2">
        <f t="shared" si="30"/>
        <v>1</v>
      </c>
    </row>
    <row r="1960" spans="2:4" ht="13.8" x14ac:dyDescent="0.2">
      <c r="B1960" s="18">
        <v>1957</v>
      </c>
      <c r="C1960" s="2" t="str">
        <f>_xlfn.CONCAT(MONTH('Rates Database'!C1959),"-",'Rates Database'!B1959,"-",'Rates Database'!E1959,"-",'Rates Database'!G1959,"-",'Rates Database'!J1959)</f>
        <v>6-2021-Unitil-Residential-Capital Cost Adjustment (CCA)</v>
      </c>
      <c r="D1960" s="2">
        <f t="shared" si="30"/>
        <v>1</v>
      </c>
    </row>
    <row r="1961" spans="2:4" ht="13.8" x14ac:dyDescent="0.2">
      <c r="B1961" s="18">
        <v>1958</v>
      </c>
      <c r="C1961" s="2" t="str">
        <f>_xlfn.CONCAT(MONTH('Rates Database'!C1960),"-",'Rates Database'!B1960,"-",'Rates Database'!E1960,"-",'Rates Database'!G1960,"-",'Rates Database'!J1960)</f>
        <v>5-2021-Unitil-Residential-Capital Cost Adjustment (CCA)</v>
      </c>
      <c r="D1961" s="2">
        <f t="shared" si="30"/>
        <v>1</v>
      </c>
    </row>
    <row r="1962" spans="2:4" ht="13.8" x14ac:dyDescent="0.2">
      <c r="B1962" s="18">
        <v>1959</v>
      </c>
      <c r="C1962" s="2" t="str">
        <f>_xlfn.CONCAT(MONTH('Rates Database'!C1961),"-",'Rates Database'!B1961,"-",'Rates Database'!E1961,"-",'Rates Database'!G1961,"-",'Rates Database'!J1961)</f>
        <v>4-2021-Unitil-Residential-Capital Cost Adjustment (CCA)</v>
      </c>
      <c r="D1962" s="2">
        <f t="shared" si="30"/>
        <v>1</v>
      </c>
    </row>
    <row r="1963" spans="2:4" ht="13.8" x14ac:dyDescent="0.2">
      <c r="B1963" s="18">
        <v>1960</v>
      </c>
      <c r="C1963" s="2" t="str">
        <f>_xlfn.CONCAT(MONTH('Rates Database'!C1962),"-",'Rates Database'!B1962,"-",'Rates Database'!E1962,"-",'Rates Database'!G1962,"-",'Rates Database'!J1962)</f>
        <v>3-2021-Unitil-Residential-Capital Cost Adjustment (CCA)</v>
      </c>
      <c r="D1963" s="2">
        <f t="shared" si="30"/>
        <v>1</v>
      </c>
    </row>
    <row r="1964" spans="2:4" ht="13.8" x14ac:dyDescent="0.2">
      <c r="B1964" s="18">
        <v>1961</v>
      </c>
      <c r="C1964" s="2" t="str">
        <f>_xlfn.CONCAT(MONTH('Rates Database'!C1963),"-",'Rates Database'!B1963,"-",'Rates Database'!E1963,"-",'Rates Database'!G1963,"-",'Rates Database'!J1963)</f>
        <v>2-2021-Unitil-Residential-Capital Cost Adjustment (CCA)</v>
      </c>
      <c r="D1964" s="2">
        <f t="shared" si="30"/>
        <v>1</v>
      </c>
    </row>
    <row r="1965" spans="2:4" ht="13.8" x14ac:dyDescent="0.2">
      <c r="B1965" s="18">
        <v>1962</v>
      </c>
      <c r="C1965" s="2" t="str">
        <f>_xlfn.CONCAT(MONTH('Rates Database'!C1964),"-",'Rates Database'!B1964,"-",'Rates Database'!E1964,"-",'Rates Database'!G1964,"-",'Rates Database'!J1964)</f>
        <v>1-2021-Unitil-Residential-Capital Cost Adjustment (CCA)</v>
      </c>
      <c r="D1965" s="2">
        <f t="shared" si="30"/>
        <v>1</v>
      </c>
    </row>
    <row r="1966" spans="2:4" ht="13.8" x14ac:dyDescent="0.2">
      <c r="B1966" s="18">
        <v>1963</v>
      </c>
      <c r="C1966" s="2" t="str">
        <f>_xlfn.CONCAT(MONTH('Rates Database'!C1965),"-",'Rates Database'!B1965,"-",'Rates Database'!E1965,"-",'Rates Database'!G1965,"-",'Rates Database'!J1965)</f>
        <v>12-2020-Unitil-Residential-Capital Cost Adjustment (CCA)</v>
      </c>
      <c r="D1966" s="2">
        <f t="shared" si="30"/>
        <v>1</v>
      </c>
    </row>
    <row r="1967" spans="2:4" ht="13.8" x14ac:dyDescent="0.2">
      <c r="B1967" s="18">
        <v>1964</v>
      </c>
      <c r="C1967" s="2" t="str">
        <f>_xlfn.CONCAT(MONTH('Rates Database'!C1966),"-",'Rates Database'!B1966,"-",'Rates Database'!E1966,"-",'Rates Database'!G1966,"-",'Rates Database'!J1966)</f>
        <v>11-2020-Unitil-Residential-Capital Cost Adjustment (CCA)</v>
      </c>
      <c r="D1967" s="2">
        <f t="shared" si="30"/>
        <v>1</v>
      </c>
    </row>
    <row r="1968" spans="2:4" ht="13.8" x14ac:dyDescent="0.2">
      <c r="B1968" s="18">
        <v>1965</v>
      </c>
      <c r="C1968" s="2" t="str">
        <f>_xlfn.CONCAT(MONTH('Rates Database'!C1967),"-",'Rates Database'!B1967,"-",'Rates Database'!E1967,"-",'Rates Database'!G1967,"-",'Rates Database'!J1967)</f>
        <v>10-2020-Unitil-Residential-Capital Cost Adjustment (CCA)</v>
      </c>
      <c r="D1968" s="2">
        <f t="shared" si="30"/>
        <v>1</v>
      </c>
    </row>
    <row r="1969" spans="2:4" ht="13.8" x14ac:dyDescent="0.2">
      <c r="B1969" s="18">
        <v>1966</v>
      </c>
      <c r="C1969" s="2" t="str">
        <f>_xlfn.CONCAT(MONTH('Rates Database'!C1968),"-",'Rates Database'!B1968,"-",'Rates Database'!E1968,"-",'Rates Database'!G1968,"-",'Rates Database'!J1968)</f>
        <v>9-2020-Unitil-Residential-Capital Cost Adjustment (CCA)</v>
      </c>
      <c r="D1969" s="2">
        <f t="shared" si="30"/>
        <v>1</v>
      </c>
    </row>
    <row r="1970" spans="2:4" ht="13.8" x14ac:dyDescent="0.2">
      <c r="B1970" s="18">
        <v>1967</v>
      </c>
      <c r="C1970" s="2" t="str">
        <f>_xlfn.CONCAT(MONTH('Rates Database'!C1969),"-",'Rates Database'!B1969,"-",'Rates Database'!E1969,"-",'Rates Database'!G1969,"-",'Rates Database'!J1969)</f>
        <v>8-2020-Unitil-Residential-Capital Cost Adjustment (CCA)</v>
      </c>
      <c r="D1970" s="2">
        <f t="shared" si="30"/>
        <v>1</v>
      </c>
    </row>
    <row r="1971" spans="2:4" ht="13.8" x14ac:dyDescent="0.2">
      <c r="B1971" s="18">
        <v>1968</v>
      </c>
      <c r="C1971" s="2" t="str">
        <f>_xlfn.CONCAT(MONTH('Rates Database'!C1970),"-",'Rates Database'!B1970,"-",'Rates Database'!E1970,"-",'Rates Database'!G1970,"-",'Rates Database'!J1970)</f>
        <v>7-2020-Unitil-Residential-Capital Cost Adjustment (CCA)</v>
      </c>
      <c r="D1971" s="2">
        <f t="shared" si="30"/>
        <v>1</v>
      </c>
    </row>
    <row r="1972" spans="2:4" ht="13.8" x14ac:dyDescent="0.2">
      <c r="B1972" s="18">
        <v>1969</v>
      </c>
      <c r="C1972" s="2" t="str">
        <f>_xlfn.CONCAT(MONTH('Rates Database'!C1971),"-",'Rates Database'!B1971,"-",'Rates Database'!E1971,"-",'Rates Database'!G1971,"-",'Rates Database'!J1971)</f>
        <v>6-2020-Unitil-Residential-Capital Cost Adjustment (CCA)</v>
      </c>
      <c r="D1972" s="2">
        <f t="shared" si="30"/>
        <v>1</v>
      </c>
    </row>
    <row r="1973" spans="2:4" ht="13.8" x14ac:dyDescent="0.2">
      <c r="B1973" s="18">
        <v>1970</v>
      </c>
      <c r="C1973" s="2" t="str">
        <f>_xlfn.CONCAT(MONTH('Rates Database'!C1972),"-",'Rates Database'!B1972,"-",'Rates Database'!E1972,"-",'Rates Database'!G1972,"-",'Rates Database'!J1972)</f>
        <v>5-2020-Unitil-Residential-Capital Cost Adjustment (CCA)</v>
      </c>
      <c r="D1973" s="2">
        <f t="shared" si="30"/>
        <v>1</v>
      </c>
    </row>
    <row r="1974" spans="2:4" ht="13.8" x14ac:dyDescent="0.2">
      <c r="B1974" s="18">
        <v>1971</v>
      </c>
      <c r="C1974" s="2" t="str">
        <f>_xlfn.CONCAT(MONTH('Rates Database'!C1973),"-",'Rates Database'!B1973,"-",'Rates Database'!E1973,"-",'Rates Database'!G1973,"-",'Rates Database'!J1973)</f>
        <v>4-2020-Unitil-Residential-Capital Cost Adjustment (CCA)</v>
      </c>
      <c r="D1974" s="2">
        <f t="shared" si="30"/>
        <v>1</v>
      </c>
    </row>
    <row r="1975" spans="2:4" ht="13.8" x14ac:dyDescent="0.2">
      <c r="B1975" s="18">
        <v>1972</v>
      </c>
      <c r="C1975" s="2" t="str">
        <f>_xlfn.CONCAT(MONTH('Rates Database'!C1974),"-",'Rates Database'!B1974,"-",'Rates Database'!E1974,"-",'Rates Database'!G1974,"-",'Rates Database'!J1974)</f>
        <v>3-2020-Unitil-Residential-Capital Cost Adjustment (CCA)</v>
      </c>
      <c r="D1975" s="2">
        <f t="shared" si="30"/>
        <v>1</v>
      </c>
    </row>
    <row r="1976" spans="2:4" ht="13.8" x14ac:dyDescent="0.2">
      <c r="B1976" s="18">
        <v>1973</v>
      </c>
      <c r="C1976" s="2" t="str">
        <f>_xlfn.CONCAT(MONTH('Rates Database'!C1975),"-",'Rates Database'!B1975,"-",'Rates Database'!E1975,"-",'Rates Database'!G1975,"-",'Rates Database'!J1975)</f>
        <v>2-2020-Unitil-Residential-Capital Cost Adjustment (CCA)</v>
      </c>
      <c r="D1976" s="2">
        <f t="shared" si="30"/>
        <v>1</v>
      </c>
    </row>
    <row r="1977" spans="2:4" ht="13.8" x14ac:dyDescent="0.2">
      <c r="B1977" s="18">
        <v>1974</v>
      </c>
      <c r="C1977" s="2" t="str">
        <f>_xlfn.CONCAT(MONTH('Rates Database'!C1976),"-",'Rates Database'!B1976,"-",'Rates Database'!E1976,"-",'Rates Database'!G1976,"-",'Rates Database'!J1976)</f>
        <v>1-2020-Unitil-Residential-Capital Cost Adjustment (CCA)</v>
      </c>
      <c r="D1977" s="2">
        <f t="shared" si="30"/>
        <v>1</v>
      </c>
    </row>
    <row r="1978" spans="2:4" ht="13.8" x14ac:dyDescent="0.2">
      <c r="B1978" s="18">
        <v>1975</v>
      </c>
      <c r="C1978" s="2" t="str">
        <f>_xlfn.CONCAT(MONTH('Rates Database'!C1977),"-",'Rates Database'!B1977,"-",'Rates Database'!E1977,"-",'Rates Database'!G1977,"-",'Rates Database'!J1977)</f>
        <v>12-2019-Unitil-Residential-Capital Cost Adjustment (CCA)</v>
      </c>
      <c r="D1978" s="2">
        <f t="shared" si="30"/>
        <v>1</v>
      </c>
    </row>
    <row r="1979" spans="2:4" ht="13.8" x14ac:dyDescent="0.2">
      <c r="B1979" s="18">
        <v>1976</v>
      </c>
      <c r="C1979" s="2" t="str">
        <f>_xlfn.CONCAT(MONTH('Rates Database'!C1978),"-",'Rates Database'!B1978,"-",'Rates Database'!E1978,"-",'Rates Database'!G1978,"-",'Rates Database'!J1978)</f>
        <v>11-2019-Unitil-Residential-Capital Cost Adjustment (CCA)</v>
      </c>
      <c r="D1979" s="2">
        <f t="shared" si="30"/>
        <v>1</v>
      </c>
    </row>
    <row r="1980" spans="2:4" ht="13.8" x14ac:dyDescent="0.2">
      <c r="B1980" s="18">
        <v>1977</v>
      </c>
      <c r="C1980" s="2" t="str">
        <f>_xlfn.CONCAT(MONTH('Rates Database'!C1979),"-",'Rates Database'!B1979,"-",'Rates Database'!E1979,"-",'Rates Database'!G1979,"-",'Rates Database'!J1979)</f>
        <v>10-2019-Unitil-Residential-Capital Cost Adjustment (CCA)</v>
      </c>
      <c r="D1980" s="2">
        <f t="shared" si="30"/>
        <v>1</v>
      </c>
    </row>
    <row r="1981" spans="2:4" ht="13.8" x14ac:dyDescent="0.2">
      <c r="B1981" s="18">
        <v>1978</v>
      </c>
      <c r="C1981" s="2" t="str">
        <f>_xlfn.CONCAT(MONTH('Rates Database'!C1980),"-",'Rates Database'!B1980,"-",'Rates Database'!E1980,"-",'Rates Database'!G1980,"-",'Rates Database'!J1980)</f>
        <v>9-2019-Unitil-Residential-Capital Cost Adjustment (CCA)</v>
      </c>
      <c r="D1981" s="2">
        <f t="shared" si="30"/>
        <v>1</v>
      </c>
    </row>
    <row r="1982" spans="2:4" ht="13.8" x14ac:dyDescent="0.2">
      <c r="B1982" s="18">
        <v>1979</v>
      </c>
      <c r="C1982" s="2" t="str">
        <f>_xlfn.CONCAT(MONTH('Rates Database'!C1981),"-",'Rates Database'!B1981,"-",'Rates Database'!E1981,"-",'Rates Database'!G1981,"-",'Rates Database'!J1981)</f>
        <v>8-2019-Unitil-Residential-Capital Cost Adjustment (CCA)</v>
      </c>
      <c r="D1982" s="2">
        <f t="shared" si="30"/>
        <v>1</v>
      </c>
    </row>
    <row r="1983" spans="2:4" ht="13.8" x14ac:dyDescent="0.2">
      <c r="B1983" s="18">
        <v>1980</v>
      </c>
      <c r="C1983" s="2" t="str">
        <f>_xlfn.CONCAT(MONTH('Rates Database'!C1982),"-",'Rates Database'!B1982,"-",'Rates Database'!E1982,"-",'Rates Database'!G1982,"-",'Rates Database'!J1982)</f>
        <v>7-2019-Unitil-Residential-Capital Cost Adjustment (CCA)</v>
      </c>
      <c r="D1983" s="2">
        <f t="shared" si="30"/>
        <v>1</v>
      </c>
    </row>
    <row r="1984" spans="2:4" ht="13.8" x14ac:dyDescent="0.2">
      <c r="B1984" s="18">
        <v>1981</v>
      </c>
      <c r="C1984" s="2" t="str">
        <f>_xlfn.CONCAT(MONTH('Rates Database'!C1983),"-",'Rates Database'!B1983,"-",'Rates Database'!E1983,"-",'Rates Database'!G1983,"-",'Rates Database'!J1983)</f>
        <v>6-2019-Unitil-Residential-Capital Cost Adjustment (CCA)</v>
      </c>
      <c r="D1984" s="2">
        <f t="shared" si="30"/>
        <v>1</v>
      </c>
    </row>
    <row r="1985" spans="2:4" ht="13.8" x14ac:dyDescent="0.2">
      <c r="B1985" s="18">
        <v>1982</v>
      </c>
      <c r="C1985" s="2" t="str">
        <f>_xlfn.CONCAT(MONTH('Rates Database'!C1984),"-",'Rates Database'!B1984,"-",'Rates Database'!E1984,"-",'Rates Database'!G1984,"-",'Rates Database'!J1984)</f>
        <v>5-2019-Unitil-Residential-Capital Cost Adjustment (CCA)</v>
      </c>
      <c r="D1985" s="2">
        <f t="shared" si="30"/>
        <v>1</v>
      </c>
    </row>
    <row r="1986" spans="2:4" ht="13.8" x14ac:dyDescent="0.2">
      <c r="B1986" s="18">
        <v>1983</v>
      </c>
      <c r="C1986" s="2" t="str">
        <f>_xlfn.CONCAT(MONTH('Rates Database'!C1985),"-",'Rates Database'!B1985,"-",'Rates Database'!E1985,"-",'Rates Database'!G1985,"-",'Rates Database'!J1985)</f>
        <v>4-2019-Unitil-Residential-Capital Cost Adjustment (CCA)</v>
      </c>
      <c r="D1986" s="2">
        <f t="shared" si="30"/>
        <v>1</v>
      </c>
    </row>
    <row r="1987" spans="2:4" ht="13.8" x14ac:dyDescent="0.2">
      <c r="B1987" s="18">
        <v>1984</v>
      </c>
      <c r="C1987" s="2" t="str">
        <f>_xlfn.CONCAT(MONTH('Rates Database'!C1986),"-",'Rates Database'!B1986,"-",'Rates Database'!E1986,"-",'Rates Database'!G1986,"-",'Rates Database'!J1986)</f>
        <v>3-2019-Unitil-Residential-Capital Cost Adjustment (CCA)</v>
      </c>
      <c r="D1987" s="2">
        <f t="shared" si="30"/>
        <v>1</v>
      </c>
    </row>
    <row r="1988" spans="2:4" ht="13.8" x14ac:dyDescent="0.2">
      <c r="B1988" s="18">
        <v>1985</v>
      </c>
      <c r="C1988" s="2" t="str">
        <f>_xlfn.CONCAT(MONTH('Rates Database'!C1987),"-",'Rates Database'!B1987,"-",'Rates Database'!E1987,"-",'Rates Database'!G1987,"-",'Rates Database'!J1987)</f>
        <v>2-2019-Unitil-Residential-Capital Cost Adjustment (CCA)</v>
      </c>
      <c r="D1988" s="2">
        <f t="shared" si="30"/>
        <v>1</v>
      </c>
    </row>
    <row r="1989" spans="2:4" ht="13.8" x14ac:dyDescent="0.2">
      <c r="B1989" s="18">
        <v>1986</v>
      </c>
      <c r="C1989" s="2" t="str">
        <f>_xlfn.CONCAT(MONTH('Rates Database'!C1988),"-",'Rates Database'!B1988,"-",'Rates Database'!E1988,"-",'Rates Database'!G1988,"-",'Rates Database'!J1988)</f>
        <v>1-2019-Unitil-Residential-Capital Cost Adjustment (CCA)</v>
      </c>
      <c r="D1989" s="2">
        <f t="shared" ref="D1989:D2052" si="31">COUNTIF($C$4:$C$10092,C1989)</f>
        <v>1</v>
      </c>
    </row>
    <row r="1990" spans="2:4" ht="13.8" x14ac:dyDescent="0.2">
      <c r="B1990" s="18">
        <v>1987</v>
      </c>
      <c r="C1990" s="2" t="str">
        <f>_xlfn.CONCAT(MONTH('Rates Database'!C1989),"-",'Rates Database'!B1989,"-",'Rates Database'!E1989,"-",'Rates Database'!G1989,"-",'Rates Database'!J1989)</f>
        <v>12-2023-Unitil-Residential-Solar Cost Adjustment Factor (SCAF)</v>
      </c>
      <c r="D1990" s="2">
        <f t="shared" si="31"/>
        <v>1</v>
      </c>
    </row>
    <row r="1991" spans="2:4" ht="13.8" x14ac:dyDescent="0.2">
      <c r="B1991" s="18">
        <v>1988</v>
      </c>
      <c r="C1991" s="2" t="str">
        <f>_xlfn.CONCAT(MONTH('Rates Database'!C1990),"-",'Rates Database'!B1990,"-",'Rates Database'!E1990,"-",'Rates Database'!G1990,"-",'Rates Database'!J1990)</f>
        <v>11-2023-Unitil-Residential-Solar Cost Adjustment Factor (SCAF)</v>
      </c>
      <c r="D1991" s="2">
        <f t="shared" si="31"/>
        <v>1</v>
      </c>
    </row>
    <row r="1992" spans="2:4" ht="13.8" x14ac:dyDescent="0.2">
      <c r="B1992" s="18">
        <v>1989</v>
      </c>
      <c r="C1992" s="2" t="str">
        <f>_xlfn.CONCAT(MONTH('Rates Database'!C1991),"-",'Rates Database'!B1991,"-",'Rates Database'!E1991,"-",'Rates Database'!G1991,"-",'Rates Database'!J1991)</f>
        <v>10-2023-Unitil-Residential-Solar Cost Adjustment Factor (SCAF)</v>
      </c>
      <c r="D1992" s="2">
        <f t="shared" si="31"/>
        <v>1</v>
      </c>
    </row>
    <row r="1993" spans="2:4" ht="13.8" x14ac:dyDescent="0.2">
      <c r="B1993" s="18">
        <v>1990</v>
      </c>
      <c r="C1993" s="2" t="str">
        <f>_xlfn.CONCAT(MONTH('Rates Database'!C1992),"-",'Rates Database'!B1992,"-",'Rates Database'!E1992,"-",'Rates Database'!G1992,"-",'Rates Database'!J1992)</f>
        <v>9-2023-Unitil-Residential-Solar Cost Adjustment Factor (SCAF)</v>
      </c>
      <c r="D1993" s="2">
        <f t="shared" si="31"/>
        <v>1</v>
      </c>
    </row>
    <row r="1994" spans="2:4" ht="13.8" x14ac:dyDescent="0.2">
      <c r="B1994" s="18">
        <v>1991</v>
      </c>
      <c r="C1994" s="2" t="str">
        <f>_xlfn.CONCAT(MONTH('Rates Database'!C1993),"-",'Rates Database'!B1993,"-",'Rates Database'!E1993,"-",'Rates Database'!G1993,"-",'Rates Database'!J1993)</f>
        <v>8-2023-Unitil-Residential-Solar Cost Adjustment Factor (SCAF)</v>
      </c>
      <c r="D1994" s="2">
        <f t="shared" si="31"/>
        <v>1</v>
      </c>
    </row>
    <row r="1995" spans="2:4" ht="13.8" x14ac:dyDescent="0.2">
      <c r="B1995" s="18">
        <v>1992</v>
      </c>
      <c r="C1995" s="2" t="str">
        <f>_xlfn.CONCAT(MONTH('Rates Database'!C1994),"-",'Rates Database'!B1994,"-",'Rates Database'!E1994,"-",'Rates Database'!G1994,"-",'Rates Database'!J1994)</f>
        <v>7-2023-Unitil-Residential-Solar Cost Adjustment Factor (SCAF)</v>
      </c>
      <c r="D1995" s="2">
        <f t="shared" si="31"/>
        <v>1</v>
      </c>
    </row>
    <row r="1996" spans="2:4" ht="13.8" x14ac:dyDescent="0.2">
      <c r="B1996" s="18">
        <v>1993</v>
      </c>
      <c r="C1996" s="2" t="str">
        <f>_xlfn.CONCAT(MONTH('Rates Database'!C1995),"-",'Rates Database'!B1995,"-",'Rates Database'!E1995,"-",'Rates Database'!G1995,"-",'Rates Database'!J1995)</f>
        <v>6-2023-Unitil-Residential-Solar Cost Adjustment Factor (SCAF)</v>
      </c>
      <c r="D1996" s="2">
        <f t="shared" si="31"/>
        <v>1</v>
      </c>
    </row>
    <row r="1997" spans="2:4" ht="13.8" x14ac:dyDescent="0.2">
      <c r="B1997" s="18">
        <v>1994</v>
      </c>
      <c r="C1997" s="2" t="str">
        <f>_xlfn.CONCAT(MONTH('Rates Database'!C1996),"-",'Rates Database'!B1996,"-",'Rates Database'!E1996,"-",'Rates Database'!G1996,"-",'Rates Database'!J1996)</f>
        <v>5-2023-Unitil-Residential-Solar Cost Adjustment Factor (SCAF)</v>
      </c>
      <c r="D1997" s="2">
        <f t="shared" si="31"/>
        <v>1</v>
      </c>
    </row>
    <row r="1998" spans="2:4" ht="13.8" x14ac:dyDescent="0.2">
      <c r="B1998" s="18">
        <v>1995</v>
      </c>
      <c r="C1998" s="2" t="str">
        <f>_xlfn.CONCAT(MONTH('Rates Database'!C1997),"-",'Rates Database'!B1997,"-",'Rates Database'!E1997,"-",'Rates Database'!G1997,"-",'Rates Database'!J1997)</f>
        <v>4-2023-Unitil-Residential-Solar Cost Adjustment Factor (SCAF)</v>
      </c>
      <c r="D1998" s="2">
        <f t="shared" si="31"/>
        <v>1</v>
      </c>
    </row>
    <row r="1999" spans="2:4" ht="13.8" x14ac:dyDescent="0.2">
      <c r="B1999" s="18">
        <v>1996</v>
      </c>
      <c r="C1999" s="2" t="str">
        <f>_xlfn.CONCAT(MONTH('Rates Database'!C1998),"-",'Rates Database'!B1998,"-",'Rates Database'!E1998,"-",'Rates Database'!G1998,"-",'Rates Database'!J1998)</f>
        <v>3-2023-Unitil-Residential-Solar Cost Adjustment Factor (SCAF)</v>
      </c>
      <c r="D1999" s="2">
        <f t="shared" si="31"/>
        <v>1</v>
      </c>
    </row>
    <row r="2000" spans="2:4" ht="13.8" x14ac:dyDescent="0.2">
      <c r="B2000" s="18">
        <v>1997</v>
      </c>
      <c r="C2000" s="2" t="str">
        <f>_xlfn.CONCAT(MONTH('Rates Database'!C1999),"-",'Rates Database'!B1999,"-",'Rates Database'!E1999,"-",'Rates Database'!G1999,"-",'Rates Database'!J1999)</f>
        <v>2-2023-Unitil-Residential-Solar Cost Adjustment Factor (SCAF)</v>
      </c>
      <c r="D2000" s="2">
        <f t="shared" si="31"/>
        <v>1</v>
      </c>
    </row>
    <row r="2001" spans="2:4" ht="13.8" x14ac:dyDescent="0.2">
      <c r="B2001" s="18">
        <v>1998</v>
      </c>
      <c r="C2001" s="2" t="str">
        <f>_xlfn.CONCAT(MONTH('Rates Database'!C2000),"-",'Rates Database'!B2000,"-",'Rates Database'!E2000,"-",'Rates Database'!G2000,"-",'Rates Database'!J2000)</f>
        <v>1-2023-Unitil-Residential-Solar Cost Adjustment Factor (SCAF)</v>
      </c>
      <c r="D2001" s="2">
        <f t="shared" si="31"/>
        <v>1</v>
      </c>
    </row>
    <row r="2002" spans="2:4" ht="13.8" x14ac:dyDescent="0.2">
      <c r="B2002" s="18">
        <v>1999</v>
      </c>
      <c r="C2002" s="2" t="str">
        <f>_xlfn.CONCAT(MONTH('Rates Database'!C2001),"-",'Rates Database'!B2001,"-",'Rates Database'!E2001,"-",'Rates Database'!G2001,"-",'Rates Database'!J2001)</f>
        <v>12-2022-Unitil-Residential-Solar Cost Adjustment Factor (SCAF)</v>
      </c>
      <c r="D2002" s="2">
        <f t="shared" si="31"/>
        <v>1</v>
      </c>
    </row>
    <row r="2003" spans="2:4" ht="13.8" x14ac:dyDescent="0.2">
      <c r="B2003" s="18">
        <v>2000</v>
      </c>
      <c r="C2003" s="2" t="str">
        <f>_xlfn.CONCAT(MONTH('Rates Database'!C2002),"-",'Rates Database'!B2002,"-",'Rates Database'!E2002,"-",'Rates Database'!G2002,"-",'Rates Database'!J2002)</f>
        <v>11-2022-Unitil-Residential-Solar Cost Adjustment Factor (SCAF)</v>
      </c>
      <c r="D2003" s="2">
        <f t="shared" si="31"/>
        <v>1</v>
      </c>
    </row>
    <row r="2004" spans="2:4" ht="13.8" x14ac:dyDescent="0.2">
      <c r="B2004" s="18">
        <v>2001</v>
      </c>
      <c r="C2004" s="2" t="str">
        <f>_xlfn.CONCAT(MONTH('Rates Database'!C2003),"-",'Rates Database'!B2003,"-",'Rates Database'!E2003,"-",'Rates Database'!G2003,"-",'Rates Database'!J2003)</f>
        <v>10-2022-Unitil-Residential-Solar Cost Adjustment Factor (SCAF)</v>
      </c>
      <c r="D2004" s="2">
        <f t="shared" si="31"/>
        <v>1</v>
      </c>
    </row>
    <row r="2005" spans="2:4" ht="13.8" x14ac:dyDescent="0.2">
      <c r="B2005" s="18">
        <v>2002</v>
      </c>
      <c r="C2005" s="2" t="str">
        <f>_xlfn.CONCAT(MONTH('Rates Database'!C2004),"-",'Rates Database'!B2004,"-",'Rates Database'!E2004,"-",'Rates Database'!G2004,"-",'Rates Database'!J2004)</f>
        <v>9-2022-Unitil-Residential-Solar Cost Adjustment Factor (SCAF)</v>
      </c>
      <c r="D2005" s="2">
        <f t="shared" si="31"/>
        <v>1</v>
      </c>
    </row>
    <row r="2006" spans="2:4" ht="13.8" x14ac:dyDescent="0.2">
      <c r="B2006" s="18">
        <v>2003</v>
      </c>
      <c r="C2006" s="2" t="str">
        <f>_xlfn.CONCAT(MONTH('Rates Database'!C2005),"-",'Rates Database'!B2005,"-",'Rates Database'!E2005,"-",'Rates Database'!G2005,"-",'Rates Database'!J2005)</f>
        <v>8-2022-Unitil-Residential-Solar Cost Adjustment Factor (SCAF)</v>
      </c>
      <c r="D2006" s="2">
        <f t="shared" si="31"/>
        <v>1</v>
      </c>
    </row>
    <row r="2007" spans="2:4" ht="13.8" x14ac:dyDescent="0.2">
      <c r="B2007" s="18">
        <v>2004</v>
      </c>
      <c r="C2007" s="2" t="str">
        <f>_xlfn.CONCAT(MONTH('Rates Database'!C2006),"-",'Rates Database'!B2006,"-",'Rates Database'!E2006,"-",'Rates Database'!G2006,"-",'Rates Database'!J2006)</f>
        <v>7-2022-Unitil-Residential-Solar Cost Adjustment Factor (SCAF)</v>
      </c>
      <c r="D2007" s="2">
        <f t="shared" si="31"/>
        <v>1</v>
      </c>
    </row>
    <row r="2008" spans="2:4" ht="13.8" x14ac:dyDescent="0.2">
      <c r="B2008" s="18">
        <v>2005</v>
      </c>
      <c r="C2008" s="2" t="str">
        <f>_xlfn.CONCAT(MONTH('Rates Database'!C2007),"-",'Rates Database'!B2007,"-",'Rates Database'!E2007,"-",'Rates Database'!G2007,"-",'Rates Database'!J2007)</f>
        <v>6-2022-Unitil-Residential-Solar Cost Adjustment Factor (SCAF)</v>
      </c>
      <c r="D2008" s="2">
        <f t="shared" si="31"/>
        <v>1</v>
      </c>
    </row>
    <row r="2009" spans="2:4" ht="13.8" x14ac:dyDescent="0.2">
      <c r="B2009" s="18">
        <v>2006</v>
      </c>
      <c r="C2009" s="2" t="str">
        <f>_xlfn.CONCAT(MONTH('Rates Database'!C2008),"-",'Rates Database'!B2008,"-",'Rates Database'!E2008,"-",'Rates Database'!G2008,"-",'Rates Database'!J2008)</f>
        <v>5-2022-Unitil-Residential-Solar Cost Adjustment Factor (SCAF)</v>
      </c>
      <c r="D2009" s="2">
        <f t="shared" si="31"/>
        <v>1</v>
      </c>
    </row>
    <row r="2010" spans="2:4" ht="13.8" x14ac:dyDescent="0.2">
      <c r="B2010" s="18">
        <v>2007</v>
      </c>
      <c r="C2010" s="2" t="str">
        <f>_xlfn.CONCAT(MONTH('Rates Database'!C2009),"-",'Rates Database'!B2009,"-",'Rates Database'!E2009,"-",'Rates Database'!G2009,"-",'Rates Database'!J2009)</f>
        <v>4-2022-Unitil-Residential-Solar Cost Adjustment Factor (SCAF)</v>
      </c>
      <c r="D2010" s="2">
        <f t="shared" si="31"/>
        <v>1</v>
      </c>
    </row>
    <row r="2011" spans="2:4" ht="13.8" x14ac:dyDescent="0.2">
      <c r="B2011" s="18">
        <v>2008</v>
      </c>
      <c r="C2011" s="2" t="str">
        <f>_xlfn.CONCAT(MONTH('Rates Database'!C2010),"-",'Rates Database'!B2010,"-",'Rates Database'!E2010,"-",'Rates Database'!G2010,"-",'Rates Database'!J2010)</f>
        <v>3-2022-Unitil-Residential-Solar Cost Adjustment Factor (SCAF)</v>
      </c>
      <c r="D2011" s="2">
        <f t="shared" si="31"/>
        <v>1</v>
      </c>
    </row>
    <row r="2012" spans="2:4" ht="13.8" x14ac:dyDescent="0.2">
      <c r="B2012" s="18">
        <v>2009</v>
      </c>
      <c r="C2012" s="2" t="str">
        <f>_xlfn.CONCAT(MONTH('Rates Database'!C2011),"-",'Rates Database'!B2011,"-",'Rates Database'!E2011,"-",'Rates Database'!G2011,"-",'Rates Database'!J2011)</f>
        <v>2-2022-Unitil-Residential-Solar Cost Adjustment Factor (SCAF)</v>
      </c>
      <c r="D2012" s="2">
        <f t="shared" si="31"/>
        <v>1</v>
      </c>
    </row>
    <row r="2013" spans="2:4" ht="13.8" x14ac:dyDescent="0.2">
      <c r="B2013" s="18">
        <v>2010</v>
      </c>
      <c r="C2013" s="2" t="str">
        <f>_xlfn.CONCAT(MONTH('Rates Database'!C2012),"-",'Rates Database'!B2012,"-",'Rates Database'!E2012,"-",'Rates Database'!G2012,"-",'Rates Database'!J2012)</f>
        <v>1-2022-Unitil-Residential-Solar Cost Adjustment Factor (SCAF)</v>
      </c>
      <c r="D2013" s="2">
        <f t="shared" si="31"/>
        <v>1</v>
      </c>
    </row>
    <row r="2014" spans="2:4" ht="13.8" x14ac:dyDescent="0.2">
      <c r="B2014" s="18">
        <v>2011</v>
      </c>
      <c r="C2014" s="2" t="str">
        <f>_xlfn.CONCAT(MONTH('Rates Database'!C2013),"-",'Rates Database'!B2013,"-",'Rates Database'!E2013,"-",'Rates Database'!G2013,"-",'Rates Database'!J2013)</f>
        <v>12-2021-Unitil-Residential-Solar Cost Adjustment Factor (SCAF)</v>
      </c>
      <c r="D2014" s="2">
        <f t="shared" si="31"/>
        <v>1</v>
      </c>
    </row>
    <row r="2015" spans="2:4" ht="13.8" x14ac:dyDescent="0.2">
      <c r="B2015" s="18">
        <v>2012</v>
      </c>
      <c r="C2015" s="2" t="str">
        <f>_xlfn.CONCAT(MONTH('Rates Database'!C2014),"-",'Rates Database'!B2014,"-",'Rates Database'!E2014,"-",'Rates Database'!G2014,"-",'Rates Database'!J2014)</f>
        <v>11-2021-Unitil-Residential-Solar Cost Adjustment Factor (SCAF)</v>
      </c>
      <c r="D2015" s="2">
        <f t="shared" si="31"/>
        <v>1</v>
      </c>
    </row>
    <row r="2016" spans="2:4" ht="13.8" x14ac:dyDescent="0.2">
      <c r="B2016" s="18">
        <v>2013</v>
      </c>
      <c r="C2016" s="2" t="str">
        <f>_xlfn.CONCAT(MONTH('Rates Database'!C2015),"-",'Rates Database'!B2015,"-",'Rates Database'!E2015,"-",'Rates Database'!G2015,"-",'Rates Database'!J2015)</f>
        <v>10-2021-Unitil-Residential-Solar Cost Adjustment Factor (SCAF)</v>
      </c>
      <c r="D2016" s="2">
        <f t="shared" si="31"/>
        <v>1</v>
      </c>
    </row>
    <row r="2017" spans="2:4" ht="13.8" x14ac:dyDescent="0.2">
      <c r="B2017" s="18">
        <v>2014</v>
      </c>
      <c r="C2017" s="2" t="str">
        <f>_xlfn.CONCAT(MONTH('Rates Database'!C2016),"-",'Rates Database'!B2016,"-",'Rates Database'!E2016,"-",'Rates Database'!G2016,"-",'Rates Database'!J2016)</f>
        <v>9-2021-Unitil-Residential-Solar Cost Adjustment Factor (SCAF)</v>
      </c>
      <c r="D2017" s="2">
        <f t="shared" si="31"/>
        <v>1</v>
      </c>
    </row>
    <row r="2018" spans="2:4" ht="13.8" x14ac:dyDescent="0.2">
      <c r="B2018" s="18">
        <v>2015</v>
      </c>
      <c r="C2018" s="2" t="str">
        <f>_xlfn.CONCAT(MONTH('Rates Database'!C2017),"-",'Rates Database'!B2017,"-",'Rates Database'!E2017,"-",'Rates Database'!G2017,"-",'Rates Database'!J2017)</f>
        <v>8-2021-Unitil-Residential-Solar Cost Adjustment Factor (SCAF)</v>
      </c>
      <c r="D2018" s="2">
        <f t="shared" si="31"/>
        <v>1</v>
      </c>
    </row>
    <row r="2019" spans="2:4" ht="13.8" x14ac:dyDescent="0.2">
      <c r="B2019" s="18">
        <v>2016</v>
      </c>
      <c r="C2019" s="2" t="str">
        <f>_xlfn.CONCAT(MONTH('Rates Database'!C2018),"-",'Rates Database'!B2018,"-",'Rates Database'!E2018,"-",'Rates Database'!G2018,"-",'Rates Database'!J2018)</f>
        <v>7-2021-Unitil-Residential-Solar Cost Adjustment Factor (SCAF)</v>
      </c>
      <c r="D2019" s="2">
        <f t="shared" si="31"/>
        <v>1</v>
      </c>
    </row>
    <row r="2020" spans="2:4" ht="13.8" x14ac:dyDescent="0.2">
      <c r="B2020" s="18">
        <v>2017</v>
      </c>
      <c r="C2020" s="2" t="str">
        <f>_xlfn.CONCAT(MONTH('Rates Database'!C2019),"-",'Rates Database'!B2019,"-",'Rates Database'!E2019,"-",'Rates Database'!G2019,"-",'Rates Database'!J2019)</f>
        <v>6-2021-Unitil-Residential-Solar Cost Adjustment Factor (SCAF)</v>
      </c>
      <c r="D2020" s="2">
        <f t="shared" si="31"/>
        <v>1</v>
      </c>
    </row>
    <row r="2021" spans="2:4" ht="13.8" x14ac:dyDescent="0.2">
      <c r="B2021" s="18">
        <v>2018</v>
      </c>
      <c r="C2021" s="2" t="str">
        <f>_xlfn.CONCAT(MONTH('Rates Database'!C2020),"-",'Rates Database'!B2020,"-",'Rates Database'!E2020,"-",'Rates Database'!G2020,"-",'Rates Database'!J2020)</f>
        <v>5-2021-Unitil-Residential-Solar Cost Adjustment Factor (SCAF)</v>
      </c>
      <c r="D2021" s="2">
        <f t="shared" si="31"/>
        <v>1</v>
      </c>
    </row>
    <row r="2022" spans="2:4" ht="13.8" x14ac:dyDescent="0.2">
      <c r="B2022" s="18">
        <v>2019</v>
      </c>
      <c r="C2022" s="2" t="str">
        <f>_xlfn.CONCAT(MONTH('Rates Database'!C2021),"-",'Rates Database'!B2021,"-",'Rates Database'!E2021,"-",'Rates Database'!G2021,"-",'Rates Database'!J2021)</f>
        <v>4-2021-Unitil-Residential-Solar Cost Adjustment Factor (SCAF)</v>
      </c>
      <c r="D2022" s="2">
        <f t="shared" si="31"/>
        <v>1</v>
      </c>
    </row>
    <row r="2023" spans="2:4" ht="13.8" x14ac:dyDescent="0.2">
      <c r="B2023" s="18">
        <v>2020</v>
      </c>
      <c r="C2023" s="2" t="str">
        <f>_xlfn.CONCAT(MONTH('Rates Database'!C2022),"-",'Rates Database'!B2022,"-",'Rates Database'!E2022,"-",'Rates Database'!G2022,"-",'Rates Database'!J2022)</f>
        <v>3-2021-Unitil-Residential-Solar Cost Adjustment Factor (SCAF)</v>
      </c>
      <c r="D2023" s="2">
        <f t="shared" si="31"/>
        <v>1</v>
      </c>
    </row>
    <row r="2024" spans="2:4" ht="13.8" x14ac:dyDescent="0.2">
      <c r="B2024" s="18">
        <v>2021</v>
      </c>
      <c r="C2024" s="2" t="str">
        <f>_xlfn.CONCAT(MONTH('Rates Database'!C2023),"-",'Rates Database'!B2023,"-",'Rates Database'!E2023,"-",'Rates Database'!G2023,"-",'Rates Database'!J2023)</f>
        <v>2-2021-Unitil-Residential-Solar Cost Adjustment Factor (SCAF)</v>
      </c>
      <c r="D2024" s="2">
        <f t="shared" si="31"/>
        <v>1</v>
      </c>
    </row>
    <row r="2025" spans="2:4" ht="13.8" x14ac:dyDescent="0.2">
      <c r="B2025" s="18">
        <v>2022</v>
      </c>
      <c r="C2025" s="2" t="str">
        <f>_xlfn.CONCAT(MONTH('Rates Database'!C2024),"-",'Rates Database'!B2024,"-",'Rates Database'!E2024,"-",'Rates Database'!G2024,"-",'Rates Database'!J2024)</f>
        <v>1-2021-Unitil-Residential-Solar Cost Adjustment Factor (SCAF)</v>
      </c>
      <c r="D2025" s="2">
        <f t="shared" si="31"/>
        <v>1</v>
      </c>
    </row>
    <row r="2026" spans="2:4" ht="13.8" x14ac:dyDescent="0.2">
      <c r="B2026" s="18">
        <v>2023</v>
      </c>
      <c r="C2026" s="2" t="str">
        <f>_xlfn.CONCAT(MONTH('Rates Database'!C2025),"-",'Rates Database'!B2025,"-",'Rates Database'!E2025,"-",'Rates Database'!G2025,"-",'Rates Database'!J2025)</f>
        <v>12-2020-Unitil-Residential-Solar Cost Adjustment Factor (SCAF)</v>
      </c>
      <c r="D2026" s="2">
        <f t="shared" si="31"/>
        <v>1</v>
      </c>
    </row>
    <row r="2027" spans="2:4" ht="13.8" x14ac:dyDescent="0.2">
      <c r="B2027" s="18">
        <v>2024</v>
      </c>
      <c r="C2027" s="2" t="str">
        <f>_xlfn.CONCAT(MONTH('Rates Database'!C2026),"-",'Rates Database'!B2026,"-",'Rates Database'!E2026,"-",'Rates Database'!G2026,"-",'Rates Database'!J2026)</f>
        <v>11-2020-Unitil-Residential-Solar Cost Adjustment Factor (SCAF)</v>
      </c>
      <c r="D2027" s="2">
        <f t="shared" si="31"/>
        <v>1</v>
      </c>
    </row>
    <row r="2028" spans="2:4" ht="13.8" x14ac:dyDescent="0.2">
      <c r="B2028" s="18">
        <v>2025</v>
      </c>
      <c r="C2028" s="2" t="str">
        <f>_xlfn.CONCAT(MONTH('Rates Database'!C2027),"-",'Rates Database'!B2027,"-",'Rates Database'!E2027,"-",'Rates Database'!G2027,"-",'Rates Database'!J2027)</f>
        <v>10-2020-Unitil-Residential-Solar Cost Adjustment Factor (SCAF)</v>
      </c>
      <c r="D2028" s="2">
        <f t="shared" si="31"/>
        <v>1</v>
      </c>
    </row>
    <row r="2029" spans="2:4" ht="13.8" x14ac:dyDescent="0.2">
      <c r="B2029" s="18">
        <v>2026</v>
      </c>
      <c r="C2029" s="2" t="str">
        <f>_xlfn.CONCAT(MONTH('Rates Database'!C2028),"-",'Rates Database'!B2028,"-",'Rates Database'!E2028,"-",'Rates Database'!G2028,"-",'Rates Database'!J2028)</f>
        <v>9-2020-Unitil-Residential-Solar Cost Adjustment Factor (SCAF)</v>
      </c>
      <c r="D2029" s="2">
        <f t="shared" si="31"/>
        <v>1</v>
      </c>
    </row>
    <row r="2030" spans="2:4" ht="13.8" x14ac:dyDescent="0.2">
      <c r="B2030" s="18">
        <v>2027</v>
      </c>
      <c r="C2030" s="2" t="str">
        <f>_xlfn.CONCAT(MONTH('Rates Database'!C2029),"-",'Rates Database'!B2029,"-",'Rates Database'!E2029,"-",'Rates Database'!G2029,"-",'Rates Database'!J2029)</f>
        <v>8-2020-Unitil-Residential-Solar Cost Adjustment Factor (SCAF)</v>
      </c>
      <c r="D2030" s="2">
        <f t="shared" si="31"/>
        <v>1</v>
      </c>
    </row>
    <row r="2031" spans="2:4" ht="13.8" x14ac:dyDescent="0.2">
      <c r="B2031" s="18">
        <v>2028</v>
      </c>
      <c r="C2031" s="2" t="str">
        <f>_xlfn.CONCAT(MONTH('Rates Database'!C2030),"-",'Rates Database'!B2030,"-",'Rates Database'!E2030,"-",'Rates Database'!G2030,"-",'Rates Database'!J2030)</f>
        <v>7-2020-Unitil-Residential-Solar Cost Adjustment Factor (SCAF)</v>
      </c>
      <c r="D2031" s="2">
        <f t="shared" si="31"/>
        <v>1</v>
      </c>
    </row>
    <row r="2032" spans="2:4" ht="13.8" x14ac:dyDescent="0.2">
      <c r="B2032" s="18">
        <v>2029</v>
      </c>
      <c r="C2032" s="2" t="str">
        <f>_xlfn.CONCAT(MONTH('Rates Database'!C2031),"-",'Rates Database'!B2031,"-",'Rates Database'!E2031,"-",'Rates Database'!G2031,"-",'Rates Database'!J2031)</f>
        <v>6-2020-Unitil-Residential-Solar Cost Adjustment Factor (SCAF)</v>
      </c>
      <c r="D2032" s="2">
        <f t="shared" si="31"/>
        <v>1</v>
      </c>
    </row>
    <row r="2033" spans="2:4" ht="13.8" x14ac:dyDescent="0.2">
      <c r="B2033" s="18">
        <v>2030</v>
      </c>
      <c r="C2033" s="2" t="str">
        <f>_xlfn.CONCAT(MONTH('Rates Database'!C2032),"-",'Rates Database'!B2032,"-",'Rates Database'!E2032,"-",'Rates Database'!G2032,"-",'Rates Database'!J2032)</f>
        <v>5-2020-Unitil-Residential-Solar Cost Adjustment Factor (SCAF)</v>
      </c>
      <c r="D2033" s="2">
        <f t="shared" si="31"/>
        <v>1</v>
      </c>
    </row>
    <row r="2034" spans="2:4" ht="13.8" x14ac:dyDescent="0.2">
      <c r="B2034" s="18">
        <v>2031</v>
      </c>
      <c r="C2034" s="2" t="str">
        <f>_xlfn.CONCAT(MONTH('Rates Database'!C2033),"-",'Rates Database'!B2033,"-",'Rates Database'!E2033,"-",'Rates Database'!G2033,"-",'Rates Database'!J2033)</f>
        <v>4-2020-Unitil-Residential-Solar Cost Adjustment Factor (SCAF)</v>
      </c>
      <c r="D2034" s="2">
        <f t="shared" si="31"/>
        <v>1</v>
      </c>
    </row>
    <row r="2035" spans="2:4" ht="13.8" x14ac:dyDescent="0.2">
      <c r="B2035" s="18">
        <v>2032</v>
      </c>
      <c r="C2035" s="2" t="str">
        <f>_xlfn.CONCAT(MONTH('Rates Database'!C2034),"-",'Rates Database'!B2034,"-",'Rates Database'!E2034,"-",'Rates Database'!G2034,"-",'Rates Database'!J2034)</f>
        <v>3-2020-Unitil-Residential-Solar Cost Adjustment Factor (SCAF)</v>
      </c>
      <c r="D2035" s="2">
        <f t="shared" si="31"/>
        <v>1</v>
      </c>
    </row>
    <row r="2036" spans="2:4" ht="13.8" x14ac:dyDescent="0.2">
      <c r="B2036" s="18">
        <v>2033</v>
      </c>
      <c r="C2036" s="2" t="str">
        <f>_xlfn.CONCAT(MONTH('Rates Database'!C2035),"-",'Rates Database'!B2035,"-",'Rates Database'!E2035,"-",'Rates Database'!G2035,"-",'Rates Database'!J2035)</f>
        <v>2-2020-Unitil-Residential-Solar Cost Adjustment Factor (SCAF)</v>
      </c>
      <c r="D2036" s="2">
        <f t="shared" si="31"/>
        <v>1</v>
      </c>
    </row>
    <row r="2037" spans="2:4" ht="13.8" x14ac:dyDescent="0.2">
      <c r="B2037" s="18">
        <v>2034</v>
      </c>
      <c r="C2037" s="2" t="str">
        <f>_xlfn.CONCAT(MONTH('Rates Database'!C2036),"-",'Rates Database'!B2036,"-",'Rates Database'!E2036,"-",'Rates Database'!G2036,"-",'Rates Database'!J2036)</f>
        <v>1-2020-Unitil-Residential-Solar Cost Adjustment Factor (SCAF)</v>
      </c>
      <c r="D2037" s="2">
        <f t="shared" si="31"/>
        <v>1</v>
      </c>
    </row>
    <row r="2038" spans="2:4" ht="13.8" x14ac:dyDescent="0.2">
      <c r="B2038" s="18">
        <v>2035</v>
      </c>
      <c r="C2038" s="2" t="str">
        <f>_xlfn.CONCAT(MONTH('Rates Database'!C2037),"-",'Rates Database'!B2037,"-",'Rates Database'!E2037,"-",'Rates Database'!G2037,"-",'Rates Database'!J2037)</f>
        <v>12-2019-Unitil-Residential-Solar Cost Adjustment Factor (SCAF)</v>
      </c>
      <c r="D2038" s="2">
        <f t="shared" si="31"/>
        <v>1</v>
      </c>
    </row>
    <row r="2039" spans="2:4" ht="13.8" x14ac:dyDescent="0.2">
      <c r="B2039" s="18">
        <v>2036</v>
      </c>
      <c r="C2039" s="2" t="str">
        <f>_xlfn.CONCAT(MONTH('Rates Database'!C2038),"-",'Rates Database'!B2038,"-",'Rates Database'!E2038,"-",'Rates Database'!G2038,"-",'Rates Database'!J2038)</f>
        <v>11-2019-Unitil-Residential-Solar Cost Adjustment Factor (SCAF)</v>
      </c>
      <c r="D2039" s="2">
        <f t="shared" si="31"/>
        <v>1</v>
      </c>
    </row>
    <row r="2040" spans="2:4" ht="13.8" x14ac:dyDescent="0.2">
      <c r="B2040" s="18">
        <v>2037</v>
      </c>
      <c r="C2040" s="2" t="str">
        <f>_xlfn.CONCAT(MONTH('Rates Database'!C2039),"-",'Rates Database'!B2039,"-",'Rates Database'!E2039,"-",'Rates Database'!G2039,"-",'Rates Database'!J2039)</f>
        <v>10-2019-Unitil-Residential-Solar Cost Adjustment Factor (SCAF)</v>
      </c>
      <c r="D2040" s="2">
        <f t="shared" si="31"/>
        <v>1</v>
      </c>
    </row>
    <row r="2041" spans="2:4" ht="13.8" x14ac:dyDescent="0.2">
      <c r="B2041" s="18">
        <v>2038</v>
      </c>
      <c r="C2041" s="2" t="str">
        <f>_xlfn.CONCAT(MONTH('Rates Database'!C2040),"-",'Rates Database'!B2040,"-",'Rates Database'!E2040,"-",'Rates Database'!G2040,"-",'Rates Database'!J2040)</f>
        <v>9-2019-Unitil-Residential-Solar Cost Adjustment Factor (SCAF)</v>
      </c>
      <c r="D2041" s="2">
        <f t="shared" si="31"/>
        <v>1</v>
      </c>
    </row>
    <row r="2042" spans="2:4" ht="13.8" x14ac:dyDescent="0.2">
      <c r="B2042" s="18">
        <v>2039</v>
      </c>
      <c r="C2042" s="2" t="str">
        <f>_xlfn.CONCAT(MONTH('Rates Database'!C2041),"-",'Rates Database'!B2041,"-",'Rates Database'!E2041,"-",'Rates Database'!G2041,"-",'Rates Database'!J2041)</f>
        <v>8-2019-Unitil-Residential-Solar Cost Adjustment Factor (SCAF)</v>
      </c>
      <c r="D2042" s="2">
        <f t="shared" si="31"/>
        <v>1</v>
      </c>
    </row>
    <row r="2043" spans="2:4" ht="13.8" x14ac:dyDescent="0.2">
      <c r="B2043" s="18">
        <v>2040</v>
      </c>
      <c r="C2043" s="2" t="str">
        <f>_xlfn.CONCAT(MONTH('Rates Database'!C2042),"-",'Rates Database'!B2042,"-",'Rates Database'!E2042,"-",'Rates Database'!G2042,"-",'Rates Database'!J2042)</f>
        <v>7-2019-Unitil-Residential-Solar Cost Adjustment Factor (SCAF)</v>
      </c>
      <c r="D2043" s="2">
        <f t="shared" si="31"/>
        <v>1</v>
      </c>
    </row>
    <row r="2044" spans="2:4" ht="13.8" x14ac:dyDescent="0.2">
      <c r="B2044" s="18">
        <v>2041</v>
      </c>
      <c r="C2044" s="2" t="str">
        <f>_xlfn.CONCAT(MONTH('Rates Database'!C2043),"-",'Rates Database'!B2043,"-",'Rates Database'!E2043,"-",'Rates Database'!G2043,"-",'Rates Database'!J2043)</f>
        <v>6-2019-Unitil-Residential-Solar Cost Adjustment Factor (SCAF)</v>
      </c>
      <c r="D2044" s="2">
        <f t="shared" si="31"/>
        <v>1</v>
      </c>
    </row>
    <row r="2045" spans="2:4" ht="13.8" x14ac:dyDescent="0.2">
      <c r="B2045" s="18">
        <v>2042</v>
      </c>
      <c r="C2045" s="2" t="str">
        <f>_xlfn.CONCAT(MONTH('Rates Database'!C2044),"-",'Rates Database'!B2044,"-",'Rates Database'!E2044,"-",'Rates Database'!G2044,"-",'Rates Database'!J2044)</f>
        <v>5-2019-Unitil-Residential-Solar Cost Adjustment Factor (SCAF)</v>
      </c>
      <c r="D2045" s="2">
        <f t="shared" si="31"/>
        <v>1</v>
      </c>
    </row>
    <row r="2046" spans="2:4" ht="13.8" x14ac:dyDescent="0.2">
      <c r="B2046" s="18">
        <v>2043</v>
      </c>
      <c r="C2046" s="2" t="str">
        <f>_xlfn.CONCAT(MONTH('Rates Database'!C2045),"-",'Rates Database'!B2045,"-",'Rates Database'!E2045,"-",'Rates Database'!G2045,"-",'Rates Database'!J2045)</f>
        <v>4-2019-Unitil-Residential-Solar Cost Adjustment Factor (SCAF)</v>
      </c>
      <c r="D2046" s="2">
        <f t="shared" si="31"/>
        <v>1</v>
      </c>
    </row>
    <row r="2047" spans="2:4" ht="13.8" x14ac:dyDescent="0.2">
      <c r="B2047" s="18">
        <v>2044</v>
      </c>
      <c r="C2047" s="2" t="str">
        <f>_xlfn.CONCAT(MONTH('Rates Database'!C2046),"-",'Rates Database'!B2046,"-",'Rates Database'!E2046,"-",'Rates Database'!G2046,"-",'Rates Database'!J2046)</f>
        <v>3-2019-Unitil-Residential-Solar Cost Adjustment Factor (SCAF)</v>
      </c>
      <c r="D2047" s="2">
        <f t="shared" si="31"/>
        <v>1</v>
      </c>
    </row>
    <row r="2048" spans="2:4" ht="13.8" x14ac:dyDescent="0.2">
      <c r="B2048" s="18">
        <v>2045</v>
      </c>
      <c r="C2048" s="2" t="str">
        <f>_xlfn.CONCAT(MONTH('Rates Database'!C2047),"-",'Rates Database'!B2047,"-",'Rates Database'!E2047,"-",'Rates Database'!G2047,"-",'Rates Database'!J2047)</f>
        <v>2-2019-Unitil-Residential-Solar Cost Adjustment Factor (SCAF)</v>
      </c>
      <c r="D2048" s="2">
        <f t="shared" si="31"/>
        <v>1</v>
      </c>
    </row>
    <row r="2049" spans="2:4" ht="13.8" x14ac:dyDescent="0.2">
      <c r="B2049" s="18">
        <v>2046</v>
      </c>
      <c r="C2049" s="2" t="str">
        <f>_xlfn.CONCAT(MONTH('Rates Database'!C2048),"-",'Rates Database'!B2048,"-",'Rates Database'!E2048,"-",'Rates Database'!G2048,"-",'Rates Database'!J2048)</f>
        <v>1-2019-Unitil-Residential-Solar Cost Adjustment Factor (SCAF)</v>
      </c>
      <c r="D2049" s="2">
        <f t="shared" si="31"/>
        <v>1</v>
      </c>
    </row>
    <row r="2050" spans="2:4" ht="13.8" x14ac:dyDescent="0.2">
      <c r="B2050" s="18">
        <v>2047</v>
      </c>
      <c r="C2050" s="2" t="str">
        <f>_xlfn.CONCAT(MONTH('Rates Database'!C2049),"-",'Rates Database'!B2049,"-",'Rates Database'!E2049,"-",'Rates Database'!G2049,"-",'Rates Database'!J2049)</f>
        <v>12-2023-Unitil-Residential-Basic Service Adjustment Factor (BSAF)</v>
      </c>
      <c r="D2050" s="2">
        <f t="shared" si="31"/>
        <v>1</v>
      </c>
    </row>
    <row r="2051" spans="2:4" ht="13.8" x14ac:dyDescent="0.2">
      <c r="B2051" s="18">
        <v>2048</v>
      </c>
      <c r="C2051" s="2" t="str">
        <f>_xlfn.CONCAT(MONTH('Rates Database'!C2050),"-",'Rates Database'!B2050,"-",'Rates Database'!E2050,"-",'Rates Database'!G2050,"-",'Rates Database'!J2050)</f>
        <v>11-2023-Unitil-Residential-Basic Service Adjustment Factor (BSAF)</v>
      </c>
      <c r="D2051" s="2">
        <f t="shared" si="31"/>
        <v>1</v>
      </c>
    </row>
    <row r="2052" spans="2:4" ht="13.8" x14ac:dyDescent="0.2">
      <c r="B2052" s="18">
        <v>2049</v>
      </c>
      <c r="C2052" s="2" t="str">
        <f>_xlfn.CONCAT(MONTH('Rates Database'!C2051),"-",'Rates Database'!B2051,"-",'Rates Database'!E2051,"-",'Rates Database'!G2051,"-",'Rates Database'!J2051)</f>
        <v>10-2023-Unitil-Residential-Basic Service Adjustment Factor (BSAF)</v>
      </c>
      <c r="D2052" s="2">
        <f t="shared" si="31"/>
        <v>1</v>
      </c>
    </row>
    <row r="2053" spans="2:4" ht="13.8" x14ac:dyDescent="0.2">
      <c r="B2053" s="18">
        <v>2050</v>
      </c>
      <c r="C2053" s="2" t="str">
        <f>_xlfn.CONCAT(MONTH('Rates Database'!C2052),"-",'Rates Database'!B2052,"-",'Rates Database'!E2052,"-",'Rates Database'!G2052,"-",'Rates Database'!J2052)</f>
        <v>9-2023-Unitil-Residential-Basic Service Adjustment Factor (BSAF)</v>
      </c>
      <c r="D2053" s="2">
        <f t="shared" ref="D2053:D2116" si="32">COUNTIF($C$4:$C$10092,C2053)</f>
        <v>1</v>
      </c>
    </row>
    <row r="2054" spans="2:4" ht="13.8" x14ac:dyDescent="0.2">
      <c r="B2054" s="18">
        <v>2051</v>
      </c>
      <c r="C2054" s="2" t="str">
        <f>_xlfn.CONCAT(MONTH('Rates Database'!C2053),"-",'Rates Database'!B2053,"-",'Rates Database'!E2053,"-",'Rates Database'!G2053,"-",'Rates Database'!J2053)</f>
        <v>8-2023-Unitil-Residential-Basic Service Adjustment Factor (BSAF)</v>
      </c>
      <c r="D2054" s="2">
        <f t="shared" si="32"/>
        <v>1</v>
      </c>
    </row>
    <row r="2055" spans="2:4" ht="13.8" x14ac:dyDescent="0.2">
      <c r="B2055" s="18">
        <v>2052</v>
      </c>
      <c r="C2055" s="2" t="str">
        <f>_xlfn.CONCAT(MONTH('Rates Database'!C2054),"-",'Rates Database'!B2054,"-",'Rates Database'!E2054,"-",'Rates Database'!G2054,"-",'Rates Database'!J2054)</f>
        <v>7-2023-Unitil-Residential-Basic Service Adjustment Factor (BSAF)</v>
      </c>
      <c r="D2055" s="2">
        <f t="shared" si="32"/>
        <v>1</v>
      </c>
    </row>
    <row r="2056" spans="2:4" ht="13.8" x14ac:dyDescent="0.2">
      <c r="B2056" s="18">
        <v>2053</v>
      </c>
      <c r="C2056" s="2" t="str">
        <f>_xlfn.CONCAT(MONTH('Rates Database'!C2055),"-",'Rates Database'!B2055,"-",'Rates Database'!E2055,"-",'Rates Database'!G2055,"-",'Rates Database'!J2055)</f>
        <v>6-2023-Unitil-Residential-Basic Service Adjustment Factor (BSAF)</v>
      </c>
      <c r="D2056" s="2">
        <f t="shared" si="32"/>
        <v>1</v>
      </c>
    </row>
    <row r="2057" spans="2:4" ht="13.8" x14ac:dyDescent="0.2">
      <c r="B2057" s="18">
        <v>2054</v>
      </c>
      <c r="C2057" s="2" t="str">
        <f>_xlfn.CONCAT(MONTH('Rates Database'!C2056),"-",'Rates Database'!B2056,"-",'Rates Database'!E2056,"-",'Rates Database'!G2056,"-",'Rates Database'!J2056)</f>
        <v>5-2023-Unitil-Residential-Basic Service Adjustment Factor (BSAF)</v>
      </c>
      <c r="D2057" s="2">
        <f t="shared" si="32"/>
        <v>1</v>
      </c>
    </row>
    <row r="2058" spans="2:4" ht="13.8" x14ac:dyDescent="0.2">
      <c r="B2058" s="18">
        <v>2055</v>
      </c>
      <c r="C2058" s="2" t="str">
        <f>_xlfn.CONCAT(MONTH('Rates Database'!C2057),"-",'Rates Database'!B2057,"-",'Rates Database'!E2057,"-",'Rates Database'!G2057,"-",'Rates Database'!J2057)</f>
        <v>4-2023-Unitil-Residential-Basic Service Adjustment Factor (BSAF)</v>
      </c>
      <c r="D2058" s="2">
        <f t="shared" si="32"/>
        <v>1</v>
      </c>
    </row>
    <row r="2059" spans="2:4" ht="13.8" x14ac:dyDescent="0.2">
      <c r="B2059" s="18">
        <v>2056</v>
      </c>
      <c r="C2059" s="2" t="str">
        <f>_xlfn.CONCAT(MONTH('Rates Database'!C2058),"-",'Rates Database'!B2058,"-",'Rates Database'!E2058,"-",'Rates Database'!G2058,"-",'Rates Database'!J2058)</f>
        <v>3-2023-Unitil-Residential-Basic Service Adjustment Factor (BSAF)</v>
      </c>
      <c r="D2059" s="2">
        <f t="shared" si="32"/>
        <v>1</v>
      </c>
    </row>
    <row r="2060" spans="2:4" ht="13.8" x14ac:dyDescent="0.2">
      <c r="B2060" s="18">
        <v>2057</v>
      </c>
      <c r="C2060" s="2" t="str">
        <f>_xlfn.CONCAT(MONTH('Rates Database'!C2059),"-",'Rates Database'!B2059,"-",'Rates Database'!E2059,"-",'Rates Database'!G2059,"-",'Rates Database'!J2059)</f>
        <v>2-2023-Unitil-Residential-Basic Service Adjustment Factor (BSAF)</v>
      </c>
      <c r="D2060" s="2">
        <f t="shared" si="32"/>
        <v>1</v>
      </c>
    </row>
    <row r="2061" spans="2:4" ht="13.8" x14ac:dyDescent="0.2">
      <c r="B2061" s="18">
        <v>2058</v>
      </c>
      <c r="C2061" s="2" t="str">
        <f>_xlfn.CONCAT(MONTH('Rates Database'!C2060),"-",'Rates Database'!B2060,"-",'Rates Database'!E2060,"-",'Rates Database'!G2060,"-",'Rates Database'!J2060)</f>
        <v>1-2023-Unitil-Residential-Basic Service Adjustment Factor (BSAF)</v>
      </c>
      <c r="D2061" s="2">
        <f t="shared" si="32"/>
        <v>1</v>
      </c>
    </row>
    <row r="2062" spans="2:4" ht="13.8" x14ac:dyDescent="0.2">
      <c r="B2062" s="18">
        <v>2059</v>
      </c>
      <c r="C2062" s="2" t="str">
        <f>_xlfn.CONCAT(MONTH('Rates Database'!C2061),"-",'Rates Database'!B2061,"-",'Rates Database'!E2061,"-",'Rates Database'!G2061,"-",'Rates Database'!J2061)</f>
        <v>12-2022-Unitil-Residential-Basic Service Adjustment Factor (BSAF)</v>
      </c>
      <c r="D2062" s="2">
        <f t="shared" si="32"/>
        <v>1</v>
      </c>
    </row>
    <row r="2063" spans="2:4" ht="13.8" x14ac:dyDescent="0.2">
      <c r="B2063" s="18">
        <v>2060</v>
      </c>
      <c r="C2063" s="2" t="str">
        <f>_xlfn.CONCAT(MONTH('Rates Database'!C2062),"-",'Rates Database'!B2062,"-",'Rates Database'!E2062,"-",'Rates Database'!G2062,"-",'Rates Database'!J2062)</f>
        <v>11-2022-Unitil-Residential-Basic Service Adjustment Factor (BSAF)</v>
      </c>
      <c r="D2063" s="2">
        <f t="shared" si="32"/>
        <v>1</v>
      </c>
    </row>
    <row r="2064" spans="2:4" ht="13.8" x14ac:dyDescent="0.2">
      <c r="B2064" s="18">
        <v>2061</v>
      </c>
      <c r="C2064" s="2" t="str">
        <f>_xlfn.CONCAT(MONTH('Rates Database'!C2063),"-",'Rates Database'!B2063,"-",'Rates Database'!E2063,"-",'Rates Database'!G2063,"-",'Rates Database'!J2063)</f>
        <v>10-2022-Unitil-Residential-Basic Service Adjustment Factor (BSAF)</v>
      </c>
      <c r="D2064" s="2">
        <f t="shared" si="32"/>
        <v>1</v>
      </c>
    </row>
    <row r="2065" spans="2:4" ht="13.8" x14ac:dyDescent="0.2">
      <c r="B2065" s="18">
        <v>2062</v>
      </c>
      <c r="C2065" s="2" t="str">
        <f>_xlfn.CONCAT(MONTH('Rates Database'!C2064),"-",'Rates Database'!B2064,"-",'Rates Database'!E2064,"-",'Rates Database'!G2064,"-",'Rates Database'!J2064)</f>
        <v>9-2022-Unitil-Residential-Basic Service Adjustment Factor (BSAF)</v>
      </c>
      <c r="D2065" s="2">
        <f t="shared" si="32"/>
        <v>1</v>
      </c>
    </row>
    <row r="2066" spans="2:4" ht="13.8" x14ac:dyDescent="0.2">
      <c r="B2066" s="18">
        <v>2063</v>
      </c>
      <c r="C2066" s="2" t="str">
        <f>_xlfn.CONCAT(MONTH('Rates Database'!C2065),"-",'Rates Database'!B2065,"-",'Rates Database'!E2065,"-",'Rates Database'!G2065,"-",'Rates Database'!J2065)</f>
        <v>8-2022-Unitil-Residential-Basic Service Adjustment Factor (BSAF)</v>
      </c>
      <c r="D2066" s="2">
        <f t="shared" si="32"/>
        <v>1</v>
      </c>
    </row>
    <row r="2067" spans="2:4" ht="13.8" x14ac:dyDescent="0.2">
      <c r="B2067" s="18">
        <v>2064</v>
      </c>
      <c r="C2067" s="2" t="str">
        <f>_xlfn.CONCAT(MONTH('Rates Database'!C2066),"-",'Rates Database'!B2066,"-",'Rates Database'!E2066,"-",'Rates Database'!G2066,"-",'Rates Database'!J2066)</f>
        <v>7-2022-Unitil-Residential-Basic Service Adjustment Factor (BSAF)</v>
      </c>
      <c r="D2067" s="2">
        <f t="shared" si="32"/>
        <v>1</v>
      </c>
    </row>
    <row r="2068" spans="2:4" ht="13.8" x14ac:dyDescent="0.2">
      <c r="B2068" s="18">
        <v>2065</v>
      </c>
      <c r="C2068" s="2" t="str">
        <f>_xlfn.CONCAT(MONTH('Rates Database'!C2067),"-",'Rates Database'!B2067,"-",'Rates Database'!E2067,"-",'Rates Database'!G2067,"-",'Rates Database'!J2067)</f>
        <v>6-2022-Unitil-Residential-Basic Service Adjustment Factor (BSAF)</v>
      </c>
      <c r="D2068" s="2">
        <f t="shared" si="32"/>
        <v>1</v>
      </c>
    </row>
    <row r="2069" spans="2:4" ht="13.8" x14ac:dyDescent="0.2">
      <c r="B2069" s="18">
        <v>2066</v>
      </c>
      <c r="C2069" s="2" t="str">
        <f>_xlfn.CONCAT(MONTH('Rates Database'!C2068),"-",'Rates Database'!B2068,"-",'Rates Database'!E2068,"-",'Rates Database'!G2068,"-",'Rates Database'!J2068)</f>
        <v>5-2022-Unitil-Residential-Basic Service Adjustment Factor (BSAF)</v>
      </c>
      <c r="D2069" s="2">
        <f t="shared" si="32"/>
        <v>1</v>
      </c>
    </row>
    <row r="2070" spans="2:4" ht="13.8" x14ac:dyDescent="0.2">
      <c r="B2070" s="18">
        <v>2067</v>
      </c>
      <c r="C2070" s="2" t="str">
        <f>_xlfn.CONCAT(MONTH('Rates Database'!C2069),"-",'Rates Database'!B2069,"-",'Rates Database'!E2069,"-",'Rates Database'!G2069,"-",'Rates Database'!J2069)</f>
        <v>4-2022-Unitil-Residential-Basic Service Adjustment Factor (BSAF)</v>
      </c>
      <c r="D2070" s="2">
        <f t="shared" si="32"/>
        <v>1</v>
      </c>
    </row>
    <row r="2071" spans="2:4" ht="13.8" x14ac:dyDescent="0.2">
      <c r="B2071" s="18">
        <v>2068</v>
      </c>
      <c r="C2071" s="2" t="str">
        <f>_xlfn.CONCAT(MONTH('Rates Database'!C2070),"-",'Rates Database'!B2070,"-",'Rates Database'!E2070,"-",'Rates Database'!G2070,"-",'Rates Database'!J2070)</f>
        <v>3-2022-Unitil-Residential-Basic Service Adjustment Factor (BSAF)</v>
      </c>
      <c r="D2071" s="2">
        <f t="shared" si="32"/>
        <v>1</v>
      </c>
    </row>
    <row r="2072" spans="2:4" ht="13.8" x14ac:dyDescent="0.2">
      <c r="B2072" s="18">
        <v>2069</v>
      </c>
      <c r="C2072" s="2" t="str">
        <f>_xlfn.CONCAT(MONTH('Rates Database'!C2071),"-",'Rates Database'!B2071,"-",'Rates Database'!E2071,"-",'Rates Database'!G2071,"-",'Rates Database'!J2071)</f>
        <v>2-2022-Unitil-Residential-Basic Service Adjustment Factor (BSAF)</v>
      </c>
      <c r="D2072" s="2">
        <f t="shared" si="32"/>
        <v>1</v>
      </c>
    </row>
    <row r="2073" spans="2:4" ht="13.8" x14ac:dyDescent="0.2">
      <c r="B2073" s="18">
        <v>2070</v>
      </c>
      <c r="C2073" s="2" t="str">
        <f>_xlfn.CONCAT(MONTH('Rates Database'!C2072),"-",'Rates Database'!B2072,"-",'Rates Database'!E2072,"-",'Rates Database'!G2072,"-",'Rates Database'!J2072)</f>
        <v>1-2022-Unitil-Residential-Basic Service Adjustment Factor (BSAF)</v>
      </c>
      <c r="D2073" s="2">
        <f t="shared" si="32"/>
        <v>1</v>
      </c>
    </row>
    <row r="2074" spans="2:4" ht="13.8" x14ac:dyDescent="0.2">
      <c r="B2074" s="18">
        <v>2071</v>
      </c>
      <c r="C2074" s="2" t="str">
        <f>_xlfn.CONCAT(MONTH('Rates Database'!C2073),"-",'Rates Database'!B2073,"-",'Rates Database'!E2073,"-",'Rates Database'!G2073,"-",'Rates Database'!J2073)</f>
        <v>12-2021-Unitil-Residential-Basic Service Adjustment Factor (BSAF)</v>
      </c>
      <c r="D2074" s="2">
        <f t="shared" si="32"/>
        <v>1</v>
      </c>
    </row>
    <row r="2075" spans="2:4" ht="13.8" x14ac:dyDescent="0.2">
      <c r="B2075" s="18">
        <v>2072</v>
      </c>
      <c r="C2075" s="2" t="str">
        <f>_xlfn.CONCAT(MONTH('Rates Database'!C2074),"-",'Rates Database'!B2074,"-",'Rates Database'!E2074,"-",'Rates Database'!G2074,"-",'Rates Database'!J2074)</f>
        <v>11-2021-Unitil-Residential-Basic Service Adjustment Factor (BSAF)</v>
      </c>
      <c r="D2075" s="2">
        <f t="shared" si="32"/>
        <v>1</v>
      </c>
    </row>
    <row r="2076" spans="2:4" ht="13.8" x14ac:dyDescent="0.2">
      <c r="B2076" s="18">
        <v>2073</v>
      </c>
      <c r="C2076" s="2" t="str">
        <f>_xlfn.CONCAT(MONTH('Rates Database'!C2075),"-",'Rates Database'!B2075,"-",'Rates Database'!E2075,"-",'Rates Database'!G2075,"-",'Rates Database'!J2075)</f>
        <v>10-2021-Unitil-Residential-Basic Service Adjustment Factor (BSAF)</v>
      </c>
      <c r="D2076" s="2">
        <f t="shared" si="32"/>
        <v>1</v>
      </c>
    </row>
    <row r="2077" spans="2:4" ht="13.8" x14ac:dyDescent="0.2">
      <c r="B2077" s="18">
        <v>2074</v>
      </c>
      <c r="C2077" s="2" t="str">
        <f>_xlfn.CONCAT(MONTH('Rates Database'!C2076),"-",'Rates Database'!B2076,"-",'Rates Database'!E2076,"-",'Rates Database'!G2076,"-",'Rates Database'!J2076)</f>
        <v>9-2021-Unitil-Residential-Basic Service Adjustment Factor (BSAF)</v>
      </c>
      <c r="D2077" s="2">
        <f t="shared" si="32"/>
        <v>1</v>
      </c>
    </row>
    <row r="2078" spans="2:4" ht="13.8" x14ac:dyDescent="0.2">
      <c r="B2078" s="18">
        <v>2075</v>
      </c>
      <c r="C2078" s="2" t="str">
        <f>_xlfn.CONCAT(MONTH('Rates Database'!C2077),"-",'Rates Database'!B2077,"-",'Rates Database'!E2077,"-",'Rates Database'!G2077,"-",'Rates Database'!J2077)</f>
        <v>8-2021-Unitil-Residential-Basic Service Adjustment Factor (BSAF)</v>
      </c>
      <c r="D2078" s="2">
        <f t="shared" si="32"/>
        <v>1</v>
      </c>
    </row>
    <row r="2079" spans="2:4" ht="13.8" x14ac:dyDescent="0.2">
      <c r="B2079" s="18">
        <v>2076</v>
      </c>
      <c r="C2079" s="2" t="str">
        <f>_xlfn.CONCAT(MONTH('Rates Database'!C2078),"-",'Rates Database'!B2078,"-",'Rates Database'!E2078,"-",'Rates Database'!G2078,"-",'Rates Database'!J2078)</f>
        <v>7-2021-Unitil-Residential-Basic Service Adjustment Factor (BSAF)</v>
      </c>
      <c r="D2079" s="2">
        <f t="shared" si="32"/>
        <v>1</v>
      </c>
    </row>
    <row r="2080" spans="2:4" ht="13.8" x14ac:dyDescent="0.2">
      <c r="B2080" s="18">
        <v>2077</v>
      </c>
      <c r="C2080" s="2" t="str">
        <f>_xlfn.CONCAT(MONTH('Rates Database'!C2079),"-",'Rates Database'!B2079,"-",'Rates Database'!E2079,"-",'Rates Database'!G2079,"-",'Rates Database'!J2079)</f>
        <v>6-2021-Unitil-Residential-Basic Service Adjustment Factor (BSAF)</v>
      </c>
      <c r="D2080" s="2">
        <f t="shared" si="32"/>
        <v>1</v>
      </c>
    </row>
    <row r="2081" spans="2:4" ht="13.8" x14ac:dyDescent="0.2">
      <c r="B2081" s="18">
        <v>2078</v>
      </c>
      <c r="C2081" s="2" t="str">
        <f>_xlfn.CONCAT(MONTH('Rates Database'!C2080),"-",'Rates Database'!B2080,"-",'Rates Database'!E2080,"-",'Rates Database'!G2080,"-",'Rates Database'!J2080)</f>
        <v>5-2021-Unitil-Residential-Basic Service Adjustment Factor (BSAF)</v>
      </c>
      <c r="D2081" s="2">
        <f t="shared" si="32"/>
        <v>1</v>
      </c>
    </row>
    <row r="2082" spans="2:4" ht="13.8" x14ac:dyDescent="0.2">
      <c r="B2082" s="18">
        <v>2079</v>
      </c>
      <c r="C2082" s="2" t="str">
        <f>_xlfn.CONCAT(MONTH('Rates Database'!C2081),"-",'Rates Database'!B2081,"-",'Rates Database'!E2081,"-",'Rates Database'!G2081,"-",'Rates Database'!J2081)</f>
        <v>4-2021-Unitil-Residential-Basic Service Adjustment Factor (BSAF)</v>
      </c>
      <c r="D2082" s="2">
        <f t="shared" si="32"/>
        <v>1</v>
      </c>
    </row>
    <row r="2083" spans="2:4" ht="13.8" x14ac:dyDescent="0.2">
      <c r="B2083" s="18">
        <v>2080</v>
      </c>
      <c r="C2083" s="2" t="str">
        <f>_xlfn.CONCAT(MONTH('Rates Database'!C2082),"-",'Rates Database'!B2082,"-",'Rates Database'!E2082,"-",'Rates Database'!G2082,"-",'Rates Database'!J2082)</f>
        <v>3-2021-Unitil-Residential-Basic Service Adjustment Factor (BSAF)</v>
      </c>
      <c r="D2083" s="2">
        <f t="shared" si="32"/>
        <v>1</v>
      </c>
    </row>
    <row r="2084" spans="2:4" ht="13.8" x14ac:dyDescent="0.2">
      <c r="B2084" s="18">
        <v>2081</v>
      </c>
      <c r="C2084" s="2" t="str">
        <f>_xlfn.CONCAT(MONTH('Rates Database'!C2083),"-",'Rates Database'!B2083,"-",'Rates Database'!E2083,"-",'Rates Database'!G2083,"-",'Rates Database'!J2083)</f>
        <v>2-2021-Unitil-Residential-Basic Service Adjustment Factor (BSAF)</v>
      </c>
      <c r="D2084" s="2">
        <f t="shared" si="32"/>
        <v>1</v>
      </c>
    </row>
    <row r="2085" spans="2:4" ht="13.8" x14ac:dyDescent="0.2">
      <c r="B2085" s="18">
        <v>2082</v>
      </c>
      <c r="C2085" s="2" t="str">
        <f>_xlfn.CONCAT(MONTH('Rates Database'!C2084),"-",'Rates Database'!B2084,"-",'Rates Database'!E2084,"-",'Rates Database'!G2084,"-",'Rates Database'!J2084)</f>
        <v>1-2021-Unitil-Residential-Basic Service Adjustment Factor (BSAF)</v>
      </c>
      <c r="D2085" s="2">
        <f t="shared" si="32"/>
        <v>1</v>
      </c>
    </row>
    <row r="2086" spans="2:4" ht="13.8" x14ac:dyDescent="0.2">
      <c r="B2086" s="18">
        <v>2083</v>
      </c>
      <c r="C2086" s="2" t="str">
        <f>_xlfn.CONCAT(MONTH('Rates Database'!C2085),"-",'Rates Database'!B2085,"-",'Rates Database'!E2085,"-",'Rates Database'!G2085,"-",'Rates Database'!J2085)</f>
        <v>12-2020-Unitil-Residential-Basic Service Adjustment Factor (BSAF)</v>
      </c>
      <c r="D2086" s="2">
        <f t="shared" si="32"/>
        <v>1</v>
      </c>
    </row>
    <row r="2087" spans="2:4" ht="13.8" x14ac:dyDescent="0.2">
      <c r="B2087" s="18">
        <v>2084</v>
      </c>
      <c r="C2087" s="2" t="str">
        <f>_xlfn.CONCAT(MONTH('Rates Database'!C2086),"-",'Rates Database'!B2086,"-",'Rates Database'!E2086,"-",'Rates Database'!G2086,"-",'Rates Database'!J2086)</f>
        <v>11-2020-Unitil-Residential-Basic Service Adjustment Factor (BSAF)</v>
      </c>
      <c r="D2087" s="2">
        <f t="shared" si="32"/>
        <v>1</v>
      </c>
    </row>
    <row r="2088" spans="2:4" ht="13.8" x14ac:dyDescent="0.2">
      <c r="B2088" s="18">
        <v>2085</v>
      </c>
      <c r="C2088" s="2" t="str">
        <f>_xlfn.CONCAT(MONTH('Rates Database'!C2087),"-",'Rates Database'!B2087,"-",'Rates Database'!E2087,"-",'Rates Database'!G2087,"-",'Rates Database'!J2087)</f>
        <v>10-2020-Unitil-Residential-Basic Service Adjustment Factor (BSAF)</v>
      </c>
      <c r="D2088" s="2">
        <f t="shared" si="32"/>
        <v>1</v>
      </c>
    </row>
    <row r="2089" spans="2:4" ht="13.8" x14ac:dyDescent="0.2">
      <c r="B2089" s="18">
        <v>2086</v>
      </c>
      <c r="C2089" s="2" t="str">
        <f>_xlfn.CONCAT(MONTH('Rates Database'!C2088),"-",'Rates Database'!B2088,"-",'Rates Database'!E2088,"-",'Rates Database'!G2088,"-",'Rates Database'!J2088)</f>
        <v>9-2020-Unitil-Residential-Basic Service Adjustment Factor (BSAF)</v>
      </c>
      <c r="D2089" s="2">
        <f t="shared" si="32"/>
        <v>1</v>
      </c>
    </row>
    <row r="2090" spans="2:4" ht="13.8" x14ac:dyDescent="0.2">
      <c r="B2090" s="18">
        <v>2087</v>
      </c>
      <c r="C2090" s="2" t="str">
        <f>_xlfn.CONCAT(MONTH('Rates Database'!C2089),"-",'Rates Database'!B2089,"-",'Rates Database'!E2089,"-",'Rates Database'!G2089,"-",'Rates Database'!J2089)</f>
        <v>8-2020-Unitil-Residential-Basic Service Adjustment Factor (BSAF)</v>
      </c>
      <c r="D2090" s="2">
        <f t="shared" si="32"/>
        <v>1</v>
      </c>
    </row>
    <row r="2091" spans="2:4" ht="13.8" x14ac:dyDescent="0.2">
      <c r="B2091" s="18">
        <v>2088</v>
      </c>
      <c r="C2091" s="2" t="str">
        <f>_xlfn.CONCAT(MONTH('Rates Database'!C2090),"-",'Rates Database'!B2090,"-",'Rates Database'!E2090,"-",'Rates Database'!G2090,"-",'Rates Database'!J2090)</f>
        <v>7-2020-Unitil-Residential-Basic Service Adjustment Factor (BSAF)</v>
      </c>
      <c r="D2091" s="2">
        <f t="shared" si="32"/>
        <v>1</v>
      </c>
    </row>
    <row r="2092" spans="2:4" ht="13.8" x14ac:dyDescent="0.2">
      <c r="B2092" s="18">
        <v>2089</v>
      </c>
      <c r="C2092" s="2" t="str">
        <f>_xlfn.CONCAT(MONTH('Rates Database'!C2091),"-",'Rates Database'!B2091,"-",'Rates Database'!E2091,"-",'Rates Database'!G2091,"-",'Rates Database'!J2091)</f>
        <v>6-2020-Unitil-Residential-Basic Service Adjustment Factor (BSAF)</v>
      </c>
      <c r="D2092" s="2">
        <f t="shared" si="32"/>
        <v>1</v>
      </c>
    </row>
    <row r="2093" spans="2:4" ht="13.8" x14ac:dyDescent="0.2">
      <c r="B2093" s="18">
        <v>2090</v>
      </c>
      <c r="C2093" s="2" t="str">
        <f>_xlfn.CONCAT(MONTH('Rates Database'!C2092),"-",'Rates Database'!B2092,"-",'Rates Database'!E2092,"-",'Rates Database'!G2092,"-",'Rates Database'!J2092)</f>
        <v>5-2020-Unitil-Residential-Basic Service Adjustment Factor (BSAF)</v>
      </c>
      <c r="D2093" s="2">
        <f t="shared" si="32"/>
        <v>1</v>
      </c>
    </row>
    <row r="2094" spans="2:4" ht="13.8" x14ac:dyDescent="0.2">
      <c r="B2094" s="18">
        <v>2091</v>
      </c>
      <c r="C2094" s="2" t="str">
        <f>_xlfn.CONCAT(MONTH('Rates Database'!C2093),"-",'Rates Database'!B2093,"-",'Rates Database'!E2093,"-",'Rates Database'!G2093,"-",'Rates Database'!J2093)</f>
        <v>4-2020-Unitil-Residential-Basic Service Adjustment Factor (BSAF)</v>
      </c>
      <c r="D2094" s="2">
        <f t="shared" si="32"/>
        <v>1</v>
      </c>
    </row>
    <row r="2095" spans="2:4" ht="13.8" x14ac:dyDescent="0.2">
      <c r="B2095" s="18">
        <v>2092</v>
      </c>
      <c r="C2095" s="2" t="str">
        <f>_xlfn.CONCAT(MONTH('Rates Database'!C2094),"-",'Rates Database'!B2094,"-",'Rates Database'!E2094,"-",'Rates Database'!G2094,"-",'Rates Database'!J2094)</f>
        <v>3-2020-Unitil-Residential-Basic Service Adjustment Factor (BSAF)</v>
      </c>
      <c r="D2095" s="2">
        <f t="shared" si="32"/>
        <v>1</v>
      </c>
    </row>
    <row r="2096" spans="2:4" ht="13.8" x14ac:dyDescent="0.2">
      <c r="B2096" s="18">
        <v>2093</v>
      </c>
      <c r="C2096" s="2" t="str">
        <f>_xlfn.CONCAT(MONTH('Rates Database'!C2095),"-",'Rates Database'!B2095,"-",'Rates Database'!E2095,"-",'Rates Database'!G2095,"-",'Rates Database'!J2095)</f>
        <v>2-2020-Unitil-Residential-Basic Service Adjustment Factor (BSAF)</v>
      </c>
      <c r="D2096" s="2">
        <f t="shared" si="32"/>
        <v>1</v>
      </c>
    </row>
    <row r="2097" spans="2:4" ht="13.8" x14ac:dyDescent="0.2">
      <c r="B2097" s="18">
        <v>2094</v>
      </c>
      <c r="C2097" s="2" t="str">
        <f>_xlfn.CONCAT(MONTH('Rates Database'!C2096),"-",'Rates Database'!B2096,"-",'Rates Database'!E2096,"-",'Rates Database'!G2096,"-",'Rates Database'!J2096)</f>
        <v>1-2020-Unitil-Residential-Basic Service Adjustment Factor (BSAF)</v>
      </c>
      <c r="D2097" s="2">
        <f t="shared" si="32"/>
        <v>1</v>
      </c>
    </row>
    <row r="2098" spans="2:4" ht="13.8" x14ac:dyDescent="0.2">
      <c r="B2098" s="18">
        <v>2095</v>
      </c>
      <c r="C2098" s="2" t="str">
        <f>_xlfn.CONCAT(MONTH('Rates Database'!C2097),"-",'Rates Database'!B2097,"-",'Rates Database'!E2097,"-",'Rates Database'!G2097,"-",'Rates Database'!J2097)</f>
        <v>12-2019-Unitil-Residential-Basic Service Adjustment Factor (BSAF)</v>
      </c>
      <c r="D2098" s="2">
        <f t="shared" si="32"/>
        <v>1</v>
      </c>
    </row>
    <row r="2099" spans="2:4" ht="13.8" x14ac:dyDescent="0.2">
      <c r="B2099" s="18">
        <v>2096</v>
      </c>
      <c r="C2099" s="2" t="str">
        <f>_xlfn.CONCAT(MONTH('Rates Database'!C2098),"-",'Rates Database'!B2098,"-",'Rates Database'!E2098,"-",'Rates Database'!G2098,"-",'Rates Database'!J2098)</f>
        <v>11-2019-Unitil-Residential-Basic Service Adjustment Factor (BSAF)</v>
      </c>
      <c r="D2099" s="2">
        <f t="shared" si="32"/>
        <v>1</v>
      </c>
    </row>
    <row r="2100" spans="2:4" ht="13.8" x14ac:dyDescent="0.2">
      <c r="B2100" s="18">
        <v>2097</v>
      </c>
      <c r="C2100" s="2" t="str">
        <f>_xlfn.CONCAT(MONTH('Rates Database'!C2099),"-",'Rates Database'!B2099,"-",'Rates Database'!E2099,"-",'Rates Database'!G2099,"-",'Rates Database'!J2099)</f>
        <v>10-2019-Unitil-Residential-Basic Service Adjustment Factor (BSAF)</v>
      </c>
      <c r="D2100" s="2">
        <f t="shared" si="32"/>
        <v>1</v>
      </c>
    </row>
    <row r="2101" spans="2:4" ht="13.8" x14ac:dyDescent="0.2">
      <c r="B2101" s="18">
        <v>2098</v>
      </c>
      <c r="C2101" s="2" t="str">
        <f>_xlfn.CONCAT(MONTH('Rates Database'!C2100),"-",'Rates Database'!B2100,"-",'Rates Database'!E2100,"-",'Rates Database'!G2100,"-",'Rates Database'!J2100)</f>
        <v>9-2019-Unitil-Residential-Basic Service Adjustment Factor (BSAF)</v>
      </c>
      <c r="D2101" s="2">
        <f t="shared" si="32"/>
        <v>1</v>
      </c>
    </row>
    <row r="2102" spans="2:4" ht="13.8" x14ac:dyDescent="0.2">
      <c r="B2102" s="18">
        <v>2099</v>
      </c>
      <c r="C2102" s="2" t="str">
        <f>_xlfn.CONCAT(MONTH('Rates Database'!C2101),"-",'Rates Database'!B2101,"-",'Rates Database'!E2101,"-",'Rates Database'!G2101,"-",'Rates Database'!J2101)</f>
        <v>8-2019-Unitil-Residential-Basic Service Adjustment Factor (BSAF)</v>
      </c>
      <c r="D2102" s="2">
        <f t="shared" si="32"/>
        <v>1</v>
      </c>
    </row>
    <row r="2103" spans="2:4" ht="13.8" x14ac:dyDescent="0.2">
      <c r="B2103" s="18">
        <v>2100</v>
      </c>
      <c r="C2103" s="2" t="str">
        <f>_xlfn.CONCAT(MONTH('Rates Database'!C2102),"-",'Rates Database'!B2102,"-",'Rates Database'!E2102,"-",'Rates Database'!G2102,"-",'Rates Database'!J2102)</f>
        <v>7-2019-Unitil-Residential-Basic Service Adjustment Factor (BSAF)</v>
      </c>
      <c r="D2103" s="2">
        <f t="shared" si="32"/>
        <v>1</v>
      </c>
    </row>
    <row r="2104" spans="2:4" ht="13.8" x14ac:dyDescent="0.2">
      <c r="B2104" s="18">
        <v>2101</v>
      </c>
      <c r="C2104" s="2" t="str">
        <f>_xlfn.CONCAT(MONTH('Rates Database'!C2103),"-",'Rates Database'!B2103,"-",'Rates Database'!E2103,"-",'Rates Database'!G2103,"-",'Rates Database'!J2103)</f>
        <v>6-2019-Unitil-Residential-Basic Service Adjustment Factor (BSAF)</v>
      </c>
      <c r="D2104" s="2">
        <f t="shared" si="32"/>
        <v>1</v>
      </c>
    </row>
    <row r="2105" spans="2:4" ht="13.8" x14ac:dyDescent="0.2">
      <c r="B2105" s="18">
        <v>2102</v>
      </c>
      <c r="C2105" s="2" t="str">
        <f>_xlfn.CONCAT(MONTH('Rates Database'!C2104),"-",'Rates Database'!B2104,"-",'Rates Database'!E2104,"-",'Rates Database'!G2104,"-",'Rates Database'!J2104)</f>
        <v>5-2019-Unitil-Residential-Basic Service Adjustment Factor (BSAF)</v>
      </c>
      <c r="D2105" s="2">
        <f t="shared" si="32"/>
        <v>1</v>
      </c>
    </row>
    <row r="2106" spans="2:4" ht="13.8" x14ac:dyDescent="0.2">
      <c r="B2106" s="18">
        <v>2103</v>
      </c>
      <c r="C2106" s="2" t="str">
        <f>_xlfn.CONCAT(MONTH('Rates Database'!C2105),"-",'Rates Database'!B2105,"-",'Rates Database'!E2105,"-",'Rates Database'!G2105,"-",'Rates Database'!J2105)</f>
        <v>4-2019-Unitil-Residential-Basic Service Adjustment Factor (BSAF)</v>
      </c>
      <c r="D2106" s="2">
        <f t="shared" si="32"/>
        <v>1</v>
      </c>
    </row>
    <row r="2107" spans="2:4" ht="13.8" x14ac:dyDescent="0.2">
      <c r="B2107" s="18">
        <v>2104</v>
      </c>
      <c r="C2107" s="2" t="str">
        <f>_xlfn.CONCAT(MONTH('Rates Database'!C2106),"-",'Rates Database'!B2106,"-",'Rates Database'!E2106,"-",'Rates Database'!G2106,"-",'Rates Database'!J2106)</f>
        <v>3-2019-Unitil-Residential-Basic Service Adjustment Factor (BSAF)</v>
      </c>
      <c r="D2107" s="2">
        <f t="shared" si="32"/>
        <v>1</v>
      </c>
    </row>
    <row r="2108" spans="2:4" ht="13.8" x14ac:dyDescent="0.2">
      <c r="B2108" s="18">
        <v>2105</v>
      </c>
      <c r="C2108" s="2" t="str">
        <f>_xlfn.CONCAT(MONTH('Rates Database'!C2107),"-",'Rates Database'!B2107,"-",'Rates Database'!E2107,"-",'Rates Database'!G2107,"-",'Rates Database'!J2107)</f>
        <v>2-2019-Unitil-Residential-Basic Service Adjustment Factor (BSAF)</v>
      </c>
      <c r="D2108" s="2">
        <f t="shared" si="32"/>
        <v>1</v>
      </c>
    </row>
    <row r="2109" spans="2:4" ht="13.8" x14ac:dyDescent="0.2">
      <c r="B2109" s="18">
        <v>2106</v>
      </c>
      <c r="C2109" s="2" t="str">
        <f>_xlfn.CONCAT(MONTH('Rates Database'!C2108),"-",'Rates Database'!B2108,"-",'Rates Database'!E2108,"-",'Rates Database'!G2108,"-",'Rates Database'!J2108)</f>
        <v>1-2019-Unitil-Residential-Basic Service Adjustment Factor (BSAF)</v>
      </c>
      <c r="D2109" s="2">
        <f t="shared" si="32"/>
        <v>1</v>
      </c>
    </row>
    <row r="2110" spans="2:4" ht="13.8" x14ac:dyDescent="0.2">
      <c r="B2110" s="18">
        <v>2107</v>
      </c>
      <c r="C2110" s="2" t="str">
        <f>_xlfn.CONCAT(MONTH('Rates Database'!C2109),"-",'Rates Database'!B2109,"-",'Rates Database'!E2109,"-",'Rates Database'!G2109,"-",'Rates Database'!J2109)</f>
        <v>12-2023-Unitil-Residential-Grid Modernization Factor (GMF)</v>
      </c>
      <c r="D2110" s="2">
        <f t="shared" si="32"/>
        <v>1</v>
      </c>
    </row>
    <row r="2111" spans="2:4" ht="13.8" x14ac:dyDescent="0.2">
      <c r="B2111" s="18">
        <v>2108</v>
      </c>
      <c r="C2111" s="2" t="str">
        <f>_xlfn.CONCAT(MONTH('Rates Database'!C2110),"-",'Rates Database'!B2110,"-",'Rates Database'!E2110,"-",'Rates Database'!G2110,"-",'Rates Database'!J2110)</f>
        <v>11-2023-Unitil-Residential-Grid Modernization Factor (GMF)</v>
      </c>
      <c r="D2111" s="2">
        <f t="shared" si="32"/>
        <v>1</v>
      </c>
    </row>
    <row r="2112" spans="2:4" ht="13.8" x14ac:dyDescent="0.2">
      <c r="B2112" s="18">
        <v>2109</v>
      </c>
      <c r="C2112" s="2" t="str">
        <f>_xlfn.CONCAT(MONTH('Rates Database'!C2111),"-",'Rates Database'!B2111,"-",'Rates Database'!E2111,"-",'Rates Database'!G2111,"-",'Rates Database'!J2111)</f>
        <v>10-2023-Unitil-Residential-Grid Modernization Factor (GMF)</v>
      </c>
      <c r="D2112" s="2">
        <f t="shared" si="32"/>
        <v>1</v>
      </c>
    </row>
    <row r="2113" spans="2:4" ht="13.8" x14ac:dyDescent="0.2">
      <c r="B2113" s="18">
        <v>2110</v>
      </c>
      <c r="C2113" s="2" t="str">
        <f>_xlfn.CONCAT(MONTH('Rates Database'!C2112),"-",'Rates Database'!B2112,"-",'Rates Database'!E2112,"-",'Rates Database'!G2112,"-",'Rates Database'!J2112)</f>
        <v>9-2023-Unitil-Residential-Grid Modernization Factor (GMF)</v>
      </c>
      <c r="D2113" s="2">
        <f t="shared" si="32"/>
        <v>1</v>
      </c>
    </row>
    <row r="2114" spans="2:4" ht="13.8" x14ac:dyDescent="0.2">
      <c r="B2114" s="18">
        <v>2111</v>
      </c>
      <c r="C2114" s="2" t="str">
        <f>_xlfn.CONCAT(MONTH('Rates Database'!C2113),"-",'Rates Database'!B2113,"-",'Rates Database'!E2113,"-",'Rates Database'!G2113,"-",'Rates Database'!J2113)</f>
        <v>8-2023-Unitil-Residential-Grid Modernization Factor (GMF)</v>
      </c>
      <c r="D2114" s="2">
        <f t="shared" si="32"/>
        <v>1</v>
      </c>
    </row>
    <row r="2115" spans="2:4" ht="13.8" x14ac:dyDescent="0.2">
      <c r="B2115" s="18">
        <v>2112</v>
      </c>
      <c r="C2115" s="2" t="str">
        <f>_xlfn.CONCAT(MONTH('Rates Database'!C2114),"-",'Rates Database'!B2114,"-",'Rates Database'!E2114,"-",'Rates Database'!G2114,"-",'Rates Database'!J2114)</f>
        <v>7-2023-Unitil-Residential-Grid Modernization Factor (GMF)</v>
      </c>
      <c r="D2115" s="2">
        <f t="shared" si="32"/>
        <v>1</v>
      </c>
    </row>
    <row r="2116" spans="2:4" ht="13.8" x14ac:dyDescent="0.2">
      <c r="B2116" s="18">
        <v>2113</v>
      </c>
      <c r="C2116" s="2" t="str">
        <f>_xlfn.CONCAT(MONTH('Rates Database'!C2115),"-",'Rates Database'!B2115,"-",'Rates Database'!E2115,"-",'Rates Database'!G2115,"-",'Rates Database'!J2115)</f>
        <v>6-2023-Unitil-Residential-Grid Modernization Factor (GMF)</v>
      </c>
      <c r="D2116" s="2">
        <f t="shared" si="32"/>
        <v>1</v>
      </c>
    </row>
    <row r="2117" spans="2:4" ht="13.8" x14ac:dyDescent="0.2">
      <c r="B2117" s="18">
        <v>2114</v>
      </c>
      <c r="C2117" s="2" t="str">
        <f>_xlfn.CONCAT(MONTH('Rates Database'!C2116),"-",'Rates Database'!B2116,"-",'Rates Database'!E2116,"-",'Rates Database'!G2116,"-",'Rates Database'!J2116)</f>
        <v>5-2023-Unitil-Residential-Grid Modernization Factor (GMF)</v>
      </c>
      <c r="D2117" s="2">
        <f t="shared" ref="D2117:D2180" si="33">COUNTIF($C$4:$C$10092,C2117)</f>
        <v>1</v>
      </c>
    </row>
    <row r="2118" spans="2:4" ht="13.8" x14ac:dyDescent="0.2">
      <c r="B2118" s="18">
        <v>2115</v>
      </c>
      <c r="C2118" s="2" t="str">
        <f>_xlfn.CONCAT(MONTH('Rates Database'!C2117),"-",'Rates Database'!B2117,"-",'Rates Database'!E2117,"-",'Rates Database'!G2117,"-",'Rates Database'!J2117)</f>
        <v>4-2023-Unitil-Residential-Grid Modernization Factor (GMF)</v>
      </c>
      <c r="D2118" s="2">
        <f t="shared" si="33"/>
        <v>1</v>
      </c>
    </row>
    <row r="2119" spans="2:4" ht="13.8" x14ac:dyDescent="0.2">
      <c r="B2119" s="18">
        <v>2116</v>
      </c>
      <c r="C2119" s="2" t="str">
        <f>_xlfn.CONCAT(MONTH('Rates Database'!C2118),"-",'Rates Database'!B2118,"-",'Rates Database'!E2118,"-",'Rates Database'!G2118,"-",'Rates Database'!J2118)</f>
        <v>3-2023-Unitil-Residential-Grid Modernization Factor (GMF)</v>
      </c>
      <c r="D2119" s="2">
        <f t="shared" si="33"/>
        <v>1</v>
      </c>
    </row>
    <row r="2120" spans="2:4" ht="13.8" x14ac:dyDescent="0.2">
      <c r="B2120" s="18">
        <v>2117</v>
      </c>
      <c r="C2120" s="2" t="str">
        <f>_xlfn.CONCAT(MONTH('Rates Database'!C2119),"-",'Rates Database'!B2119,"-",'Rates Database'!E2119,"-",'Rates Database'!G2119,"-",'Rates Database'!J2119)</f>
        <v>2-2023-Unitil-Residential-Grid Modernization Factor (GMF)</v>
      </c>
      <c r="D2120" s="2">
        <f t="shared" si="33"/>
        <v>1</v>
      </c>
    </row>
    <row r="2121" spans="2:4" ht="13.8" x14ac:dyDescent="0.2">
      <c r="B2121" s="18">
        <v>2118</v>
      </c>
      <c r="C2121" s="2" t="str">
        <f>_xlfn.CONCAT(MONTH('Rates Database'!C2120),"-",'Rates Database'!B2120,"-",'Rates Database'!E2120,"-",'Rates Database'!G2120,"-",'Rates Database'!J2120)</f>
        <v>1-2023-Unitil-Residential-Grid Modernization Factor (GMF)</v>
      </c>
      <c r="D2121" s="2">
        <f t="shared" si="33"/>
        <v>1</v>
      </c>
    </row>
    <row r="2122" spans="2:4" ht="13.8" x14ac:dyDescent="0.2">
      <c r="B2122" s="18">
        <v>2119</v>
      </c>
      <c r="C2122" s="2" t="str">
        <f>_xlfn.CONCAT(MONTH('Rates Database'!C2121),"-",'Rates Database'!B2121,"-",'Rates Database'!E2121,"-",'Rates Database'!G2121,"-",'Rates Database'!J2121)</f>
        <v>12-2022-Unitil-Residential-Grid Modernization Factor (GMF)</v>
      </c>
      <c r="D2122" s="2">
        <f t="shared" si="33"/>
        <v>1</v>
      </c>
    </row>
    <row r="2123" spans="2:4" ht="13.8" x14ac:dyDescent="0.2">
      <c r="B2123" s="18">
        <v>2120</v>
      </c>
      <c r="C2123" s="2" t="str">
        <f>_xlfn.CONCAT(MONTH('Rates Database'!C2122),"-",'Rates Database'!B2122,"-",'Rates Database'!E2122,"-",'Rates Database'!G2122,"-",'Rates Database'!J2122)</f>
        <v>11-2022-Unitil-Residential-Grid Modernization Factor (GMF)</v>
      </c>
      <c r="D2123" s="2">
        <f t="shared" si="33"/>
        <v>1</v>
      </c>
    </row>
    <row r="2124" spans="2:4" ht="13.8" x14ac:dyDescent="0.2">
      <c r="B2124" s="18">
        <v>2121</v>
      </c>
      <c r="C2124" s="2" t="str">
        <f>_xlfn.CONCAT(MONTH('Rates Database'!C2123),"-",'Rates Database'!B2123,"-",'Rates Database'!E2123,"-",'Rates Database'!G2123,"-",'Rates Database'!J2123)</f>
        <v>10-2022-Unitil-Residential-Grid Modernization Factor (GMF)</v>
      </c>
      <c r="D2124" s="2">
        <f t="shared" si="33"/>
        <v>1</v>
      </c>
    </row>
    <row r="2125" spans="2:4" ht="13.8" x14ac:dyDescent="0.2">
      <c r="B2125" s="18">
        <v>2122</v>
      </c>
      <c r="C2125" s="2" t="str">
        <f>_xlfn.CONCAT(MONTH('Rates Database'!C2124),"-",'Rates Database'!B2124,"-",'Rates Database'!E2124,"-",'Rates Database'!G2124,"-",'Rates Database'!J2124)</f>
        <v>9-2022-Unitil-Residential-Grid Modernization Factor (GMF)</v>
      </c>
      <c r="D2125" s="2">
        <f t="shared" si="33"/>
        <v>1</v>
      </c>
    </row>
    <row r="2126" spans="2:4" ht="13.8" x14ac:dyDescent="0.2">
      <c r="B2126" s="18">
        <v>2123</v>
      </c>
      <c r="C2126" s="2" t="str">
        <f>_xlfn.CONCAT(MONTH('Rates Database'!C2125),"-",'Rates Database'!B2125,"-",'Rates Database'!E2125,"-",'Rates Database'!G2125,"-",'Rates Database'!J2125)</f>
        <v>8-2022-Unitil-Residential-Grid Modernization Factor (GMF)</v>
      </c>
      <c r="D2126" s="2">
        <f t="shared" si="33"/>
        <v>1</v>
      </c>
    </row>
    <row r="2127" spans="2:4" ht="13.8" x14ac:dyDescent="0.2">
      <c r="B2127" s="18">
        <v>2124</v>
      </c>
      <c r="C2127" s="2" t="str">
        <f>_xlfn.CONCAT(MONTH('Rates Database'!C2126),"-",'Rates Database'!B2126,"-",'Rates Database'!E2126,"-",'Rates Database'!G2126,"-",'Rates Database'!J2126)</f>
        <v>7-2022-Unitil-Residential-Grid Modernization Factor (GMF)</v>
      </c>
      <c r="D2127" s="2">
        <f t="shared" si="33"/>
        <v>1</v>
      </c>
    </row>
    <row r="2128" spans="2:4" ht="13.8" x14ac:dyDescent="0.2">
      <c r="B2128" s="18">
        <v>2125</v>
      </c>
      <c r="C2128" s="2" t="str">
        <f>_xlfn.CONCAT(MONTH('Rates Database'!C2127),"-",'Rates Database'!B2127,"-",'Rates Database'!E2127,"-",'Rates Database'!G2127,"-",'Rates Database'!J2127)</f>
        <v>6-2022-Unitil-Residential-Grid Modernization Factor (GMF)</v>
      </c>
      <c r="D2128" s="2">
        <f t="shared" si="33"/>
        <v>1</v>
      </c>
    </row>
    <row r="2129" spans="2:4" ht="13.8" x14ac:dyDescent="0.2">
      <c r="B2129" s="18">
        <v>2126</v>
      </c>
      <c r="C2129" s="2" t="str">
        <f>_xlfn.CONCAT(MONTH('Rates Database'!C2128),"-",'Rates Database'!B2128,"-",'Rates Database'!E2128,"-",'Rates Database'!G2128,"-",'Rates Database'!J2128)</f>
        <v>5-2022-Unitil-Residential-Grid Modernization Factor (GMF)</v>
      </c>
      <c r="D2129" s="2">
        <f t="shared" si="33"/>
        <v>1</v>
      </c>
    </row>
    <row r="2130" spans="2:4" ht="13.8" x14ac:dyDescent="0.2">
      <c r="B2130" s="18">
        <v>2127</v>
      </c>
      <c r="C2130" s="2" t="str">
        <f>_xlfn.CONCAT(MONTH('Rates Database'!C2129),"-",'Rates Database'!B2129,"-",'Rates Database'!E2129,"-",'Rates Database'!G2129,"-",'Rates Database'!J2129)</f>
        <v>4-2022-Unitil-Residential-Grid Modernization Factor (GMF)</v>
      </c>
      <c r="D2130" s="2">
        <f t="shared" si="33"/>
        <v>1</v>
      </c>
    </row>
    <row r="2131" spans="2:4" ht="13.8" x14ac:dyDescent="0.2">
      <c r="B2131" s="18">
        <v>2128</v>
      </c>
      <c r="C2131" s="2" t="str">
        <f>_xlfn.CONCAT(MONTH('Rates Database'!C2130),"-",'Rates Database'!B2130,"-",'Rates Database'!E2130,"-",'Rates Database'!G2130,"-",'Rates Database'!J2130)</f>
        <v>3-2022-Unitil-Residential-Grid Modernization Factor (GMF)</v>
      </c>
      <c r="D2131" s="2">
        <f t="shared" si="33"/>
        <v>1</v>
      </c>
    </row>
    <row r="2132" spans="2:4" ht="13.8" x14ac:dyDescent="0.2">
      <c r="B2132" s="18">
        <v>2129</v>
      </c>
      <c r="C2132" s="2" t="str">
        <f>_xlfn.CONCAT(MONTH('Rates Database'!C2131),"-",'Rates Database'!B2131,"-",'Rates Database'!E2131,"-",'Rates Database'!G2131,"-",'Rates Database'!J2131)</f>
        <v>2-2022-Unitil-Residential-Grid Modernization Factor (GMF)</v>
      </c>
      <c r="D2132" s="2">
        <f t="shared" si="33"/>
        <v>1</v>
      </c>
    </row>
    <row r="2133" spans="2:4" ht="13.8" x14ac:dyDescent="0.2">
      <c r="B2133" s="18">
        <v>2130</v>
      </c>
      <c r="C2133" s="2" t="str">
        <f>_xlfn.CONCAT(MONTH('Rates Database'!C2132),"-",'Rates Database'!B2132,"-",'Rates Database'!E2132,"-",'Rates Database'!G2132,"-",'Rates Database'!J2132)</f>
        <v>1-2022-Unitil-Residential-Grid Modernization Factor (GMF)</v>
      </c>
      <c r="D2133" s="2">
        <f t="shared" si="33"/>
        <v>1</v>
      </c>
    </row>
    <row r="2134" spans="2:4" ht="13.8" x14ac:dyDescent="0.2">
      <c r="B2134" s="18">
        <v>2131</v>
      </c>
      <c r="C2134" s="2" t="str">
        <f>_xlfn.CONCAT(MONTH('Rates Database'!C2133),"-",'Rates Database'!B2133,"-",'Rates Database'!E2133,"-",'Rates Database'!G2133,"-",'Rates Database'!J2133)</f>
        <v>12-2021-Unitil-Residential-Grid Modernization Factor (GMF)</v>
      </c>
      <c r="D2134" s="2">
        <f t="shared" si="33"/>
        <v>1</v>
      </c>
    </row>
    <row r="2135" spans="2:4" ht="13.8" x14ac:dyDescent="0.2">
      <c r="B2135" s="18">
        <v>2132</v>
      </c>
      <c r="C2135" s="2" t="str">
        <f>_xlfn.CONCAT(MONTH('Rates Database'!C2134),"-",'Rates Database'!B2134,"-",'Rates Database'!E2134,"-",'Rates Database'!G2134,"-",'Rates Database'!J2134)</f>
        <v>11-2021-Unitil-Residential-Grid Modernization Factor (GMF)</v>
      </c>
      <c r="D2135" s="2">
        <f t="shared" si="33"/>
        <v>1</v>
      </c>
    </row>
    <row r="2136" spans="2:4" ht="13.8" x14ac:dyDescent="0.2">
      <c r="B2136" s="18">
        <v>2133</v>
      </c>
      <c r="C2136" s="2" t="str">
        <f>_xlfn.CONCAT(MONTH('Rates Database'!C2135),"-",'Rates Database'!B2135,"-",'Rates Database'!E2135,"-",'Rates Database'!G2135,"-",'Rates Database'!J2135)</f>
        <v>10-2021-Unitil-Residential-Grid Modernization Factor (GMF)</v>
      </c>
      <c r="D2136" s="2">
        <f t="shared" si="33"/>
        <v>1</v>
      </c>
    </row>
    <row r="2137" spans="2:4" ht="13.8" x14ac:dyDescent="0.2">
      <c r="B2137" s="18">
        <v>2134</v>
      </c>
      <c r="C2137" s="2" t="str">
        <f>_xlfn.CONCAT(MONTH('Rates Database'!C2136),"-",'Rates Database'!B2136,"-",'Rates Database'!E2136,"-",'Rates Database'!G2136,"-",'Rates Database'!J2136)</f>
        <v>9-2021-Unitil-Residential-Grid Modernization Factor (GMF)</v>
      </c>
      <c r="D2137" s="2">
        <f t="shared" si="33"/>
        <v>1</v>
      </c>
    </row>
    <row r="2138" spans="2:4" ht="13.8" x14ac:dyDescent="0.2">
      <c r="B2138" s="18">
        <v>2135</v>
      </c>
      <c r="C2138" s="2" t="str">
        <f>_xlfn.CONCAT(MONTH('Rates Database'!C2137),"-",'Rates Database'!B2137,"-",'Rates Database'!E2137,"-",'Rates Database'!G2137,"-",'Rates Database'!J2137)</f>
        <v>8-2021-Unitil-Residential-Grid Modernization Factor (GMF)</v>
      </c>
      <c r="D2138" s="2">
        <f t="shared" si="33"/>
        <v>1</v>
      </c>
    </row>
    <row r="2139" spans="2:4" ht="13.8" x14ac:dyDescent="0.2">
      <c r="B2139" s="18">
        <v>2136</v>
      </c>
      <c r="C2139" s="2" t="str">
        <f>_xlfn.CONCAT(MONTH('Rates Database'!C2138),"-",'Rates Database'!B2138,"-",'Rates Database'!E2138,"-",'Rates Database'!G2138,"-",'Rates Database'!J2138)</f>
        <v>7-2021-Unitil-Residential-Grid Modernization Factor (GMF)</v>
      </c>
      <c r="D2139" s="2">
        <f t="shared" si="33"/>
        <v>1</v>
      </c>
    </row>
    <row r="2140" spans="2:4" ht="13.8" x14ac:dyDescent="0.2">
      <c r="B2140" s="18">
        <v>2137</v>
      </c>
      <c r="C2140" s="2" t="str">
        <f>_xlfn.CONCAT(MONTH('Rates Database'!C2139),"-",'Rates Database'!B2139,"-",'Rates Database'!E2139,"-",'Rates Database'!G2139,"-",'Rates Database'!J2139)</f>
        <v>6-2021-Unitil-Residential-Grid Modernization Factor (GMF)</v>
      </c>
      <c r="D2140" s="2">
        <f t="shared" si="33"/>
        <v>1</v>
      </c>
    </row>
    <row r="2141" spans="2:4" ht="13.8" x14ac:dyDescent="0.2">
      <c r="B2141" s="18">
        <v>2138</v>
      </c>
      <c r="C2141" s="2" t="str">
        <f>_xlfn.CONCAT(MONTH('Rates Database'!C2140),"-",'Rates Database'!B2140,"-",'Rates Database'!E2140,"-",'Rates Database'!G2140,"-",'Rates Database'!J2140)</f>
        <v>5-2021-Unitil-Residential-Grid Modernization Factor (GMF)</v>
      </c>
      <c r="D2141" s="2">
        <f t="shared" si="33"/>
        <v>1</v>
      </c>
    </row>
    <row r="2142" spans="2:4" ht="13.8" x14ac:dyDescent="0.2">
      <c r="B2142" s="18">
        <v>2139</v>
      </c>
      <c r="C2142" s="2" t="str">
        <f>_xlfn.CONCAT(MONTH('Rates Database'!C2141),"-",'Rates Database'!B2141,"-",'Rates Database'!E2141,"-",'Rates Database'!G2141,"-",'Rates Database'!J2141)</f>
        <v>4-2021-Unitil-Residential-Grid Modernization Factor (GMF)</v>
      </c>
      <c r="D2142" s="2">
        <f t="shared" si="33"/>
        <v>1</v>
      </c>
    </row>
    <row r="2143" spans="2:4" ht="13.8" x14ac:dyDescent="0.2">
      <c r="B2143" s="18">
        <v>2140</v>
      </c>
      <c r="C2143" s="2" t="str">
        <f>_xlfn.CONCAT(MONTH('Rates Database'!C2142),"-",'Rates Database'!B2142,"-",'Rates Database'!E2142,"-",'Rates Database'!G2142,"-",'Rates Database'!J2142)</f>
        <v>3-2021-Unitil-Residential-Grid Modernization Factor (GMF)</v>
      </c>
      <c r="D2143" s="2">
        <f t="shared" si="33"/>
        <v>1</v>
      </c>
    </row>
    <row r="2144" spans="2:4" ht="13.8" x14ac:dyDescent="0.2">
      <c r="B2144" s="18">
        <v>2141</v>
      </c>
      <c r="C2144" s="2" t="str">
        <f>_xlfn.CONCAT(MONTH('Rates Database'!C2143),"-",'Rates Database'!B2143,"-",'Rates Database'!E2143,"-",'Rates Database'!G2143,"-",'Rates Database'!J2143)</f>
        <v>2-2021-Unitil-Residential-Grid Modernization Factor (GMF)</v>
      </c>
      <c r="D2144" s="2">
        <f t="shared" si="33"/>
        <v>1</v>
      </c>
    </row>
    <row r="2145" spans="2:4" ht="13.8" x14ac:dyDescent="0.2">
      <c r="B2145" s="18">
        <v>2142</v>
      </c>
      <c r="C2145" s="2" t="str">
        <f>_xlfn.CONCAT(MONTH('Rates Database'!C2144),"-",'Rates Database'!B2144,"-",'Rates Database'!E2144,"-",'Rates Database'!G2144,"-",'Rates Database'!J2144)</f>
        <v>1-2021-Unitil-Residential-Grid Modernization Factor (GMF)</v>
      </c>
      <c r="D2145" s="2">
        <f t="shared" si="33"/>
        <v>1</v>
      </c>
    </row>
    <row r="2146" spans="2:4" ht="13.8" x14ac:dyDescent="0.2">
      <c r="B2146" s="18">
        <v>2143</v>
      </c>
      <c r="C2146" s="2" t="str">
        <f>_xlfn.CONCAT(MONTH('Rates Database'!C2145),"-",'Rates Database'!B2145,"-",'Rates Database'!E2145,"-",'Rates Database'!G2145,"-",'Rates Database'!J2145)</f>
        <v>12-2020-Unitil-Residential-Grid Modernization Factor (GMF)</v>
      </c>
      <c r="D2146" s="2">
        <f t="shared" si="33"/>
        <v>1</v>
      </c>
    </row>
    <row r="2147" spans="2:4" ht="13.8" x14ac:dyDescent="0.2">
      <c r="B2147" s="18">
        <v>2144</v>
      </c>
      <c r="C2147" s="2" t="str">
        <f>_xlfn.CONCAT(MONTH('Rates Database'!C2146),"-",'Rates Database'!B2146,"-",'Rates Database'!E2146,"-",'Rates Database'!G2146,"-",'Rates Database'!J2146)</f>
        <v>11-2020-Unitil-Residential-Grid Modernization Factor (GMF)</v>
      </c>
      <c r="D2147" s="2">
        <f t="shared" si="33"/>
        <v>1</v>
      </c>
    </row>
    <row r="2148" spans="2:4" ht="13.8" x14ac:dyDescent="0.2">
      <c r="B2148" s="18">
        <v>2145</v>
      </c>
      <c r="C2148" s="2" t="str">
        <f>_xlfn.CONCAT(MONTH('Rates Database'!C2147),"-",'Rates Database'!B2147,"-",'Rates Database'!E2147,"-",'Rates Database'!G2147,"-",'Rates Database'!J2147)</f>
        <v>10-2020-Unitil-Residential-Grid Modernization Factor (GMF)</v>
      </c>
      <c r="D2148" s="2">
        <f t="shared" si="33"/>
        <v>1</v>
      </c>
    </row>
    <row r="2149" spans="2:4" ht="13.8" x14ac:dyDescent="0.2">
      <c r="B2149" s="18">
        <v>2146</v>
      </c>
      <c r="C2149" s="2" t="str">
        <f>_xlfn.CONCAT(MONTH('Rates Database'!C2148),"-",'Rates Database'!B2148,"-",'Rates Database'!E2148,"-",'Rates Database'!G2148,"-",'Rates Database'!J2148)</f>
        <v>9-2020-Unitil-Residential-Grid Modernization Factor (GMF)</v>
      </c>
      <c r="D2149" s="2">
        <f t="shared" si="33"/>
        <v>1</v>
      </c>
    </row>
    <row r="2150" spans="2:4" ht="13.8" x14ac:dyDescent="0.2">
      <c r="B2150" s="18">
        <v>2147</v>
      </c>
      <c r="C2150" s="2" t="str">
        <f>_xlfn.CONCAT(MONTH('Rates Database'!C2149),"-",'Rates Database'!B2149,"-",'Rates Database'!E2149,"-",'Rates Database'!G2149,"-",'Rates Database'!J2149)</f>
        <v>8-2020-Unitil-Residential-Grid Modernization Factor (GMF)</v>
      </c>
      <c r="D2150" s="2">
        <f t="shared" si="33"/>
        <v>1</v>
      </c>
    </row>
    <row r="2151" spans="2:4" ht="13.8" x14ac:dyDescent="0.2">
      <c r="B2151" s="18">
        <v>2148</v>
      </c>
      <c r="C2151" s="2" t="str">
        <f>_xlfn.CONCAT(MONTH('Rates Database'!C2150),"-",'Rates Database'!B2150,"-",'Rates Database'!E2150,"-",'Rates Database'!G2150,"-",'Rates Database'!J2150)</f>
        <v>7-2020-Unitil-Residential-Grid Modernization Factor (GMF)</v>
      </c>
      <c r="D2151" s="2">
        <f t="shared" si="33"/>
        <v>1</v>
      </c>
    </row>
    <row r="2152" spans="2:4" ht="13.8" x14ac:dyDescent="0.2">
      <c r="B2152" s="18">
        <v>2149</v>
      </c>
      <c r="C2152" s="2" t="str">
        <f>_xlfn.CONCAT(MONTH('Rates Database'!C2151),"-",'Rates Database'!B2151,"-",'Rates Database'!E2151,"-",'Rates Database'!G2151,"-",'Rates Database'!J2151)</f>
        <v>6-2020-Unitil-Residential-Grid Modernization Factor (GMF)</v>
      </c>
      <c r="D2152" s="2">
        <f t="shared" si="33"/>
        <v>1</v>
      </c>
    </row>
    <row r="2153" spans="2:4" ht="13.8" x14ac:dyDescent="0.2">
      <c r="B2153" s="18">
        <v>2150</v>
      </c>
      <c r="C2153" s="2" t="str">
        <f>_xlfn.CONCAT(MONTH('Rates Database'!C2152),"-",'Rates Database'!B2152,"-",'Rates Database'!E2152,"-",'Rates Database'!G2152,"-",'Rates Database'!J2152)</f>
        <v>5-2020-Unitil-Residential-Grid Modernization Factor (GMF)</v>
      </c>
      <c r="D2153" s="2">
        <f t="shared" si="33"/>
        <v>1</v>
      </c>
    </row>
    <row r="2154" spans="2:4" ht="13.8" x14ac:dyDescent="0.2">
      <c r="B2154" s="18">
        <v>2151</v>
      </c>
      <c r="C2154" s="2" t="str">
        <f>_xlfn.CONCAT(MONTH('Rates Database'!C2153),"-",'Rates Database'!B2153,"-",'Rates Database'!E2153,"-",'Rates Database'!G2153,"-",'Rates Database'!J2153)</f>
        <v>4-2020-Unitil-Residential-Grid Modernization Factor (GMF)</v>
      </c>
      <c r="D2154" s="2">
        <f t="shared" si="33"/>
        <v>1</v>
      </c>
    </row>
    <row r="2155" spans="2:4" ht="13.8" x14ac:dyDescent="0.2">
      <c r="B2155" s="18">
        <v>2152</v>
      </c>
      <c r="C2155" s="2" t="str">
        <f>_xlfn.CONCAT(MONTH('Rates Database'!C2154),"-",'Rates Database'!B2154,"-",'Rates Database'!E2154,"-",'Rates Database'!G2154,"-",'Rates Database'!J2154)</f>
        <v>3-2020-Unitil-Residential-Grid Modernization Factor (GMF)</v>
      </c>
      <c r="D2155" s="2">
        <f t="shared" si="33"/>
        <v>1</v>
      </c>
    </row>
    <row r="2156" spans="2:4" ht="13.8" x14ac:dyDescent="0.2">
      <c r="B2156" s="18">
        <v>2153</v>
      </c>
      <c r="C2156" s="2" t="str">
        <f>_xlfn.CONCAT(MONTH('Rates Database'!C2155),"-",'Rates Database'!B2155,"-",'Rates Database'!E2155,"-",'Rates Database'!G2155,"-",'Rates Database'!J2155)</f>
        <v>2-2020-Unitil-Residential-Grid Modernization Factor (GMF)</v>
      </c>
      <c r="D2156" s="2">
        <f t="shared" si="33"/>
        <v>1</v>
      </c>
    </row>
    <row r="2157" spans="2:4" ht="13.8" x14ac:dyDescent="0.2">
      <c r="B2157" s="18">
        <v>2154</v>
      </c>
      <c r="C2157" s="2" t="str">
        <f>_xlfn.CONCAT(MONTH('Rates Database'!C2156),"-",'Rates Database'!B2156,"-",'Rates Database'!E2156,"-",'Rates Database'!G2156,"-",'Rates Database'!J2156)</f>
        <v>1-2020-Unitil-Residential-Grid Modernization Factor (GMF)</v>
      </c>
      <c r="D2157" s="2">
        <f t="shared" si="33"/>
        <v>1</v>
      </c>
    </row>
    <row r="2158" spans="2:4" ht="13.8" x14ac:dyDescent="0.2">
      <c r="B2158" s="18">
        <v>2155</v>
      </c>
      <c r="C2158" s="2" t="str">
        <f>_xlfn.CONCAT(MONTH('Rates Database'!C2157),"-",'Rates Database'!B2157,"-",'Rates Database'!E2157,"-",'Rates Database'!G2157,"-",'Rates Database'!J2157)</f>
        <v>12-2019-Unitil-Residential-Grid Modernization Factor (GMF)</v>
      </c>
      <c r="D2158" s="2">
        <f t="shared" si="33"/>
        <v>1</v>
      </c>
    </row>
    <row r="2159" spans="2:4" ht="13.8" x14ac:dyDescent="0.2">
      <c r="B2159" s="18">
        <v>2156</v>
      </c>
      <c r="C2159" s="2" t="str">
        <f>_xlfn.CONCAT(MONTH('Rates Database'!C2158),"-",'Rates Database'!B2158,"-",'Rates Database'!E2158,"-",'Rates Database'!G2158,"-",'Rates Database'!J2158)</f>
        <v>11-2019-Unitil-Residential-Grid Modernization Factor (GMF)</v>
      </c>
      <c r="D2159" s="2">
        <f t="shared" si="33"/>
        <v>1</v>
      </c>
    </row>
    <row r="2160" spans="2:4" ht="13.8" x14ac:dyDescent="0.2">
      <c r="B2160" s="18">
        <v>2157</v>
      </c>
      <c r="C2160" s="2" t="str">
        <f>_xlfn.CONCAT(MONTH('Rates Database'!C2159),"-",'Rates Database'!B2159,"-",'Rates Database'!E2159,"-",'Rates Database'!G2159,"-",'Rates Database'!J2159)</f>
        <v>10-2019-Unitil-Residential-Grid Modernization Factor (GMF)</v>
      </c>
      <c r="D2160" s="2">
        <f t="shared" si="33"/>
        <v>1</v>
      </c>
    </row>
    <row r="2161" spans="2:4" ht="13.8" x14ac:dyDescent="0.2">
      <c r="B2161" s="18">
        <v>2158</v>
      </c>
      <c r="C2161" s="2" t="str">
        <f>_xlfn.CONCAT(MONTH('Rates Database'!C2160),"-",'Rates Database'!B2160,"-",'Rates Database'!E2160,"-",'Rates Database'!G2160,"-",'Rates Database'!J2160)</f>
        <v>9-2019-Unitil-Residential-Grid Modernization Factor (GMF)</v>
      </c>
      <c r="D2161" s="2">
        <f t="shared" si="33"/>
        <v>1</v>
      </c>
    </row>
    <row r="2162" spans="2:4" ht="13.8" x14ac:dyDescent="0.2">
      <c r="B2162" s="18">
        <v>2159</v>
      </c>
      <c r="C2162" s="2" t="str">
        <f>_xlfn.CONCAT(MONTH('Rates Database'!C2161),"-",'Rates Database'!B2161,"-",'Rates Database'!E2161,"-",'Rates Database'!G2161,"-",'Rates Database'!J2161)</f>
        <v>8-2019-Unitil-Residential-Grid Modernization Factor (GMF)</v>
      </c>
      <c r="D2162" s="2">
        <f t="shared" si="33"/>
        <v>1</v>
      </c>
    </row>
    <row r="2163" spans="2:4" ht="13.8" x14ac:dyDescent="0.2">
      <c r="B2163" s="18">
        <v>2160</v>
      </c>
      <c r="C2163" s="2" t="str">
        <f>_xlfn.CONCAT(MONTH('Rates Database'!C2162),"-",'Rates Database'!B2162,"-",'Rates Database'!E2162,"-",'Rates Database'!G2162,"-",'Rates Database'!J2162)</f>
        <v>7-2019-Unitil-Residential-Grid Modernization Factor (GMF)</v>
      </c>
      <c r="D2163" s="2">
        <f t="shared" si="33"/>
        <v>1</v>
      </c>
    </row>
    <row r="2164" spans="2:4" ht="13.8" x14ac:dyDescent="0.2">
      <c r="B2164" s="18">
        <v>2161</v>
      </c>
      <c r="C2164" s="2" t="str">
        <f>_xlfn.CONCAT(MONTH('Rates Database'!C2163),"-",'Rates Database'!B2163,"-",'Rates Database'!E2163,"-",'Rates Database'!G2163,"-",'Rates Database'!J2163)</f>
        <v>6-2019-Unitil-Residential-Grid Modernization Factor (GMF)</v>
      </c>
      <c r="D2164" s="2">
        <f t="shared" si="33"/>
        <v>1</v>
      </c>
    </row>
    <row r="2165" spans="2:4" ht="13.8" x14ac:dyDescent="0.2">
      <c r="B2165" s="18">
        <v>2162</v>
      </c>
      <c r="C2165" s="2" t="str">
        <f>_xlfn.CONCAT(MONTH('Rates Database'!C2164),"-",'Rates Database'!B2164,"-",'Rates Database'!E2164,"-",'Rates Database'!G2164,"-",'Rates Database'!J2164)</f>
        <v>5-2019-Unitil-Residential-Grid Modernization Factor (GMF)</v>
      </c>
      <c r="D2165" s="2">
        <f t="shared" si="33"/>
        <v>1</v>
      </c>
    </row>
    <row r="2166" spans="2:4" ht="13.8" x14ac:dyDescent="0.2">
      <c r="B2166" s="18">
        <v>2163</v>
      </c>
      <c r="C2166" s="2" t="str">
        <f>_xlfn.CONCAT(MONTH('Rates Database'!C2165),"-",'Rates Database'!B2165,"-",'Rates Database'!E2165,"-",'Rates Database'!G2165,"-",'Rates Database'!J2165)</f>
        <v>4-2019-Unitil-Residential-Grid Modernization Factor (GMF)</v>
      </c>
      <c r="D2166" s="2">
        <f t="shared" si="33"/>
        <v>1</v>
      </c>
    </row>
    <row r="2167" spans="2:4" ht="13.8" x14ac:dyDescent="0.2">
      <c r="B2167" s="18">
        <v>2164</v>
      </c>
      <c r="C2167" s="2" t="str">
        <f>_xlfn.CONCAT(MONTH('Rates Database'!C2166),"-",'Rates Database'!B2166,"-",'Rates Database'!E2166,"-",'Rates Database'!G2166,"-",'Rates Database'!J2166)</f>
        <v>3-2019-Unitil-Residential-Grid Modernization Factor (GMF)</v>
      </c>
      <c r="D2167" s="2">
        <f t="shared" si="33"/>
        <v>1</v>
      </c>
    </row>
    <row r="2168" spans="2:4" ht="13.8" x14ac:dyDescent="0.2">
      <c r="B2168" s="18">
        <v>2165</v>
      </c>
      <c r="C2168" s="2" t="str">
        <f>_xlfn.CONCAT(MONTH('Rates Database'!C2167),"-",'Rates Database'!B2167,"-",'Rates Database'!E2167,"-",'Rates Database'!G2167,"-",'Rates Database'!J2167)</f>
        <v>2-2019-Unitil-Residential-Grid Modernization Factor (GMF)</v>
      </c>
      <c r="D2168" s="2">
        <f t="shared" si="33"/>
        <v>1</v>
      </c>
    </row>
    <row r="2169" spans="2:4" ht="13.8" x14ac:dyDescent="0.2">
      <c r="B2169" s="18">
        <v>2166</v>
      </c>
      <c r="C2169" s="2" t="str">
        <f>_xlfn.CONCAT(MONTH('Rates Database'!C2168),"-",'Rates Database'!B2168,"-",'Rates Database'!E2168,"-",'Rates Database'!G2168,"-",'Rates Database'!J2168)</f>
        <v>1-2019-Unitil-Residential-Grid Modernization Factor (GMF)</v>
      </c>
      <c r="D2169" s="2">
        <f t="shared" si="33"/>
        <v>1</v>
      </c>
    </row>
    <row r="2170" spans="2:4" ht="13.8" x14ac:dyDescent="0.2">
      <c r="B2170" s="18">
        <v>2167</v>
      </c>
      <c r="C2170" s="2" t="str">
        <f>_xlfn.CONCAT(MONTH('Rates Database'!C2169),"-",'Rates Database'!B2169,"-",'Rates Database'!E2169,"-",'Rates Database'!G2169,"-",'Rates Database'!J2169)</f>
        <v>12-2023-Unitil-Residential-Storm Cost Recovery Adjustment Factor (SCRAF)</v>
      </c>
      <c r="D2170" s="2">
        <f t="shared" si="33"/>
        <v>1</v>
      </c>
    </row>
    <row r="2171" spans="2:4" ht="13.8" x14ac:dyDescent="0.2">
      <c r="B2171" s="18">
        <v>2168</v>
      </c>
      <c r="C2171" s="2" t="str">
        <f>_xlfn.CONCAT(MONTH('Rates Database'!C2170),"-",'Rates Database'!B2170,"-",'Rates Database'!E2170,"-",'Rates Database'!G2170,"-",'Rates Database'!J2170)</f>
        <v>11-2023-Unitil-Residential-Storm Cost Recovery Adjustment Factor (SCRAF)</v>
      </c>
      <c r="D2171" s="2">
        <f t="shared" si="33"/>
        <v>1</v>
      </c>
    </row>
    <row r="2172" spans="2:4" ht="13.8" x14ac:dyDescent="0.2">
      <c r="B2172" s="18">
        <v>2169</v>
      </c>
      <c r="C2172" s="2" t="str">
        <f>_xlfn.CONCAT(MONTH('Rates Database'!C2171),"-",'Rates Database'!B2171,"-",'Rates Database'!E2171,"-",'Rates Database'!G2171,"-",'Rates Database'!J2171)</f>
        <v>10-2023-Unitil-Residential-Storm Cost Recovery Adjustment Factor (SCRAF)</v>
      </c>
      <c r="D2172" s="2">
        <f t="shared" si="33"/>
        <v>1</v>
      </c>
    </row>
    <row r="2173" spans="2:4" ht="13.8" x14ac:dyDescent="0.2">
      <c r="B2173" s="18">
        <v>2170</v>
      </c>
      <c r="C2173" s="2" t="str">
        <f>_xlfn.CONCAT(MONTH('Rates Database'!C2172),"-",'Rates Database'!B2172,"-",'Rates Database'!E2172,"-",'Rates Database'!G2172,"-",'Rates Database'!J2172)</f>
        <v>9-2023-Unitil-Residential-Storm Cost Recovery Adjustment Factor (SCRAF)</v>
      </c>
      <c r="D2173" s="2">
        <f t="shared" si="33"/>
        <v>1</v>
      </c>
    </row>
    <row r="2174" spans="2:4" ht="13.8" x14ac:dyDescent="0.2">
      <c r="B2174" s="18">
        <v>2171</v>
      </c>
      <c r="C2174" s="2" t="str">
        <f>_xlfn.CONCAT(MONTH('Rates Database'!C2173),"-",'Rates Database'!B2173,"-",'Rates Database'!E2173,"-",'Rates Database'!G2173,"-",'Rates Database'!J2173)</f>
        <v>8-2023-Unitil-Residential-Storm Cost Recovery Adjustment Factor (SCRAF)</v>
      </c>
      <c r="D2174" s="2">
        <f t="shared" si="33"/>
        <v>1</v>
      </c>
    </row>
    <row r="2175" spans="2:4" ht="13.8" x14ac:dyDescent="0.2">
      <c r="B2175" s="18">
        <v>2172</v>
      </c>
      <c r="C2175" s="2" t="str">
        <f>_xlfn.CONCAT(MONTH('Rates Database'!C2174),"-",'Rates Database'!B2174,"-",'Rates Database'!E2174,"-",'Rates Database'!G2174,"-",'Rates Database'!J2174)</f>
        <v>7-2023-Unitil-Residential-Storm Cost Recovery Adjustment Factor (SCRAF)</v>
      </c>
      <c r="D2175" s="2">
        <f t="shared" si="33"/>
        <v>1</v>
      </c>
    </row>
    <row r="2176" spans="2:4" ht="13.8" x14ac:dyDescent="0.2">
      <c r="B2176" s="18">
        <v>2173</v>
      </c>
      <c r="C2176" s="2" t="str">
        <f>_xlfn.CONCAT(MONTH('Rates Database'!C2175),"-",'Rates Database'!B2175,"-",'Rates Database'!E2175,"-",'Rates Database'!G2175,"-",'Rates Database'!J2175)</f>
        <v>6-2023-Unitil-Residential-Storm Cost Recovery Adjustment Factor (SCRAF)</v>
      </c>
      <c r="D2176" s="2">
        <f t="shared" si="33"/>
        <v>1</v>
      </c>
    </row>
    <row r="2177" spans="2:4" ht="13.8" x14ac:dyDescent="0.2">
      <c r="B2177" s="18">
        <v>2174</v>
      </c>
      <c r="C2177" s="2" t="str">
        <f>_xlfn.CONCAT(MONTH('Rates Database'!C2176),"-",'Rates Database'!B2176,"-",'Rates Database'!E2176,"-",'Rates Database'!G2176,"-",'Rates Database'!J2176)</f>
        <v>5-2023-Unitil-Residential-Storm Cost Recovery Adjustment Factor (SCRAF)</v>
      </c>
      <c r="D2177" s="2">
        <f t="shared" si="33"/>
        <v>1</v>
      </c>
    </row>
    <row r="2178" spans="2:4" ht="13.8" x14ac:dyDescent="0.2">
      <c r="B2178" s="18">
        <v>2175</v>
      </c>
      <c r="C2178" s="2" t="str">
        <f>_xlfn.CONCAT(MONTH('Rates Database'!C2177),"-",'Rates Database'!B2177,"-",'Rates Database'!E2177,"-",'Rates Database'!G2177,"-",'Rates Database'!J2177)</f>
        <v>4-2023-Unitil-Residential-Storm Cost Recovery Adjustment Factor (SCRAF)</v>
      </c>
      <c r="D2178" s="2">
        <f t="shared" si="33"/>
        <v>1</v>
      </c>
    </row>
    <row r="2179" spans="2:4" ht="13.8" x14ac:dyDescent="0.2">
      <c r="B2179" s="18">
        <v>2176</v>
      </c>
      <c r="C2179" s="2" t="str">
        <f>_xlfn.CONCAT(MONTH('Rates Database'!C2178),"-",'Rates Database'!B2178,"-",'Rates Database'!E2178,"-",'Rates Database'!G2178,"-",'Rates Database'!J2178)</f>
        <v>3-2023-Unitil-Residential-Storm Cost Recovery Adjustment Factor (SCRAF)</v>
      </c>
      <c r="D2179" s="2">
        <f t="shared" si="33"/>
        <v>1</v>
      </c>
    </row>
    <row r="2180" spans="2:4" ht="13.8" x14ac:dyDescent="0.2">
      <c r="B2180" s="18">
        <v>2177</v>
      </c>
      <c r="C2180" s="2" t="str">
        <f>_xlfn.CONCAT(MONTH('Rates Database'!C2179),"-",'Rates Database'!B2179,"-",'Rates Database'!E2179,"-",'Rates Database'!G2179,"-",'Rates Database'!J2179)</f>
        <v>2-2023-Unitil-Residential-Storm Cost Recovery Adjustment Factor (SCRAF)</v>
      </c>
      <c r="D2180" s="2">
        <f t="shared" si="33"/>
        <v>1</v>
      </c>
    </row>
    <row r="2181" spans="2:4" ht="13.8" x14ac:dyDescent="0.2">
      <c r="B2181" s="18">
        <v>2178</v>
      </c>
      <c r="C2181" s="2" t="str">
        <f>_xlfn.CONCAT(MONTH('Rates Database'!C2180),"-",'Rates Database'!B2180,"-",'Rates Database'!E2180,"-",'Rates Database'!G2180,"-",'Rates Database'!J2180)</f>
        <v>1-2023-Unitil-Residential-Storm Cost Recovery Adjustment Factor (SCRAF)</v>
      </c>
      <c r="D2181" s="2">
        <f t="shared" ref="D2181:D2244" si="34">COUNTIF($C$4:$C$10092,C2181)</f>
        <v>1</v>
      </c>
    </row>
    <row r="2182" spans="2:4" ht="13.8" x14ac:dyDescent="0.2">
      <c r="B2182" s="18">
        <v>2179</v>
      </c>
      <c r="C2182" s="2" t="str">
        <f>_xlfn.CONCAT(MONTH('Rates Database'!C2181),"-",'Rates Database'!B2181,"-",'Rates Database'!E2181,"-",'Rates Database'!G2181,"-",'Rates Database'!J2181)</f>
        <v>12-2022-Unitil-Residential-Storm Cost Recovery Adjustment Factor (SCRAF)</v>
      </c>
      <c r="D2182" s="2">
        <f t="shared" si="34"/>
        <v>1</v>
      </c>
    </row>
    <row r="2183" spans="2:4" ht="13.8" x14ac:dyDescent="0.2">
      <c r="B2183" s="18">
        <v>2180</v>
      </c>
      <c r="C2183" s="2" t="str">
        <f>_xlfn.CONCAT(MONTH('Rates Database'!C2182),"-",'Rates Database'!B2182,"-",'Rates Database'!E2182,"-",'Rates Database'!G2182,"-",'Rates Database'!J2182)</f>
        <v>11-2022-Unitil-Residential-Storm Cost Recovery Adjustment Factor (SCRAF)</v>
      </c>
      <c r="D2183" s="2">
        <f t="shared" si="34"/>
        <v>1</v>
      </c>
    </row>
    <row r="2184" spans="2:4" ht="13.8" x14ac:dyDescent="0.2">
      <c r="B2184" s="18">
        <v>2181</v>
      </c>
      <c r="C2184" s="2" t="str">
        <f>_xlfn.CONCAT(MONTH('Rates Database'!C2183),"-",'Rates Database'!B2183,"-",'Rates Database'!E2183,"-",'Rates Database'!G2183,"-",'Rates Database'!J2183)</f>
        <v>10-2022-Unitil-Residential-Storm Cost Recovery Adjustment Factor (SCRAF)</v>
      </c>
      <c r="D2184" s="2">
        <f t="shared" si="34"/>
        <v>1</v>
      </c>
    </row>
    <row r="2185" spans="2:4" ht="13.8" x14ac:dyDescent="0.2">
      <c r="B2185" s="18">
        <v>2182</v>
      </c>
      <c r="C2185" s="2" t="str">
        <f>_xlfn.CONCAT(MONTH('Rates Database'!C2184),"-",'Rates Database'!B2184,"-",'Rates Database'!E2184,"-",'Rates Database'!G2184,"-",'Rates Database'!J2184)</f>
        <v>9-2022-Unitil-Residential-Storm Cost Recovery Adjustment Factor (SCRAF)</v>
      </c>
      <c r="D2185" s="2">
        <f t="shared" si="34"/>
        <v>1</v>
      </c>
    </row>
    <row r="2186" spans="2:4" ht="13.8" x14ac:dyDescent="0.2">
      <c r="B2186" s="18">
        <v>2183</v>
      </c>
      <c r="C2186" s="2" t="str">
        <f>_xlfn.CONCAT(MONTH('Rates Database'!C2185),"-",'Rates Database'!B2185,"-",'Rates Database'!E2185,"-",'Rates Database'!G2185,"-",'Rates Database'!J2185)</f>
        <v>8-2022-Unitil-Residential-Storm Cost Recovery Adjustment Factor (SCRAF)</v>
      </c>
      <c r="D2186" s="2">
        <f t="shared" si="34"/>
        <v>1</v>
      </c>
    </row>
    <row r="2187" spans="2:4" ht="13.8" x14ac:dyDescent="0.2">
      <c r="B2187" s="18">
        <v>2184</v>
      </c>
      <c r="C2187" s="2" t="str">
        <f>_xlfn.CONCAT(MONTH('Rates Database'!C2186),"-",'Rates Database'!B2186,"-",'Rates Database'!E2186,"-",'Rates Database'!G2186,"-",'Rates Database'!J2186)</f>
        <v>7-2022-Unitil-Residential-Storm Cost Recovery Adjustment Factor (SCRAF)</v>
      </c>
      <c r="D2187" s="2">
        <f t="shared" si="34"/>
        <v>1</v>
      </c>
    </row>
    <row r="2188" spans="2:4" ht="13.8" x14ac:dyDescent="0.2">
      <c r="B2188" s="18">
        <v>2185</v>
      </c>
      <c r="C2188" s="2" t="str">
        <f>_xlfn.CONCAT(MONTH('Rates Database'!C2187),"-",'Rates Database'!B2187,"-",'Rates Database'!E2187,"-",'Rates Database'!G2187,"-",'Rates Database'!J2187)</f>
        <v>6-2022-Unitil-Residential-Storm Cost Recovery Adjustment Factor (SCRAF)</v>
      </c>
      <c r="D2188" s="2">
        <f t="shared" si="34"/>
        <v>1</v>
      </c>
    </row>
    <row r="2189" spans="2:4" ht="13.8" x14ac:dyDescent="0.2">
      <c r="B2189" s="18">
        <v>2186</v>
      </c>
      <c r="C2189" s="2" t="str">
        <f>_xlfn.CONCAT(MONTH('Rates Database'!C2188),"-",'Rates Database'!B2188,"-",'Rates Database'!E2188,"-",'Rates Database'!G2188,"-",'Rates Database'!J2188)</f>
        <v>5-2022-Unitil-Residential-Storm Cost Recovery Adjustment Factor (SCRAF)</v>
      </c>
      <c r="D2189" s="2">
        <f t="shared" si="34"/>
        <v>1</v>
      </c>
    </row>
    <row r="2190" spans="2:4" ht="13.8" x14ac:dyDescent="0.2">
      <c r="B2190" s="18">
        <v>2187</v>
      </c>
      <c r="C2190" s="2" t="str">
        <f>_xlfn.CONCAT(MONTH('Rates Database'!C2189),"-",'Rates Database'!B2189,"-",'Rates Database'!E2189,"-",'Rates Database'!G2189,"-",'Rates Database'!J2189)</f>
        <v>4-2022-Unitil-Residential-Storm Cost Recovery Adjustment Factor (SCRAF)</v>
      </c>
      <c r="D2190" s="2">
        <f t="shared" si="34"/>
        <v>1</v>
      </c>
    </row>
    <row r="2191" spans="2:4" ht="13.8" x14ac:dyDescent="0.2">
      <c r="B2191" s="18">
        <v>2188</v>
      </c>
      <c r="C2191" s="2" t="str">
        <f>_xlfn.CONCAT(MONTH('Rates Database'!C2190),"-",'Rates Database'!B2190,"-",'Rates Database'!E2190,"-",'Rates Database'!G2190,"-",'Rates Database'!J2190)</f>
        <v>3-2022-Unitil-Residential-Storm Cost Recovery Adjustment Factor (SCRAF)</v>
      </c>
      <c r="D2191" s="2">
        <f t="shared" si="34"/>
        <v>1</v>
      </c>
    </row>
    <row r="2192" spans="2:4" ht="13.8" x14ac:dyDescent="0.2">
      <c r="B2192" s="18">
        <v>2189</v>
      </c>
      <c r="C2192" s="2" t="str">
        <f>_xlfn.CONCAT(MONTH('Rates Database'!C2191),"-",'Rates Database'!B2191,"-",'Rates Database'!E2191,"-",'Rates Database'!G2191,"-",'Rates Database'!J2191)</f>
        <v>2-2022-Unitil-Residential-Storm Cost Recovery Adjustment Factor (SCRAF)</v>
      </c>
      <c r="D2192" s="2">
        <f t="shared" si="34"/>
        <v>1</v>
      </c>
    </row>
    <row r="2193" spans="2:4" ht="13.8" x14ac:dyDescent="0.2">
      <c r="B2193" s="18">
        <v>2190</v>
      </c>
      <c r="C2193" s="2" t="str">
        <f>_xlfn.CONCAT(MONTH('Rates Database'!C2192),"-",'Rates Database'!B2192,"-",'Rates Database'!E2192,"-",'Rates Database'!G2192,"-",'Rates Database'!J2192)</f>
        <v>1-2022-Unitil-Residential-Storm Cost Recovery Adjustment Factor (SCRAF)</v>
      </c>
      <c r="D2193" s="2">
        <f t="shared" si="34"/>
        <v>1</v>
      </c>
    </row>
    <row r="2194" spans="2:4" ht="13.8" x14ac:dyDescent="0.2">
      <c r="B2194" s="18">
        <v>2191</v>
      </c>
      <c r="C2194" s="2" t="str">
        <f>_xlfn.CONCAT(MONTH('Rates Database'!C2193),"-",'Rates Database'!B2193,"-",'Rates Database'!E2193,"-",'Rates Database'!G2193,"-",'Rates Database'!J2193)</f>
        <v>12-2021-Unitil-Residential-Storm Cost Recovery Adjustment Factor (SCRAF)</v>
      </c>
      <c r="D2194" s="2">
        <f t="shared" si="34"/>
        <v>1</v>
      </c>
    </row>
    <row r="2195" spans="2:4" ht="13.8" x14ac:dyDescent="0.2">
      <c r="B2195" s="18">
        <v>2192</v>
      </c>
      <c r="C2195" s="2" t="str">
        <f>_xlfn.CONCAT(MONTH('Rates Database'!C2194),"-",'Rates Database'!B2194,"-",'Rates Database'!E2194,"-",'Rates Database'!G2194,"-",'Rates Database'!J2194)</f>
        <v>11-2021-Unitil-Residential-Storm Cost Recovery Adjustment Factor (SCRAF)</v>
      </c>
      <c r="D2195" s="2">
        <f t="shared" si="34"/>
        <v>1</v>
      </c>
    </row>
    <row r="2196" spans="2:4" ht="13.8" x14ac:dyDescent="0.2">
      <c r="B2196" s="18">
        <v>2193</v>
      </c>
      <c r="C2196" s="2" t="str">
        <f>_xlfn.CONCAT(MONTH('Rates Database'!C2195),"-",'Rates Database'!B2195,"-",'Rates Database'!E2195,"-",'Rates Database'!G2195,"-",'Rates Database'!J2195)</f>
        <v>10-2021-Unitil-Residential-Storm Cost Recovery Adjustment Factor (SCRAF)</v>
      </c>
      <c r="D2196" s="2">
        <f t="shared" si="34"/>
        <v>1</v>
      </c>
    </row>
    <row r="2197" spans="2:4" ht="13.8" x14ac:dyDescent="0.2">
      <c r="B2197" s="18">
        <v>2194</v>
      </c>
      <c r="C2197" s="2" t="str">
        <f>_xlfn.CONCAT(MONTH('Rates Database'!C2196),"-",'Rates Database'!B2196,"-",'Rates Database'!E2196,"-",'Rates Database'!G2196,"-",'Rates Database'!J2196)</f>
        <v>9-2021-Unitil-Residential-Storm Cost Recovery Adjustment Factor (SCRAF)</v>
      </c>
      <c r="D2197" s="2">
        <f t="shared" si="34"/>
        <v>1</v>
      </c>
    </row>
    <row r="2198" spans="2:4" ht="13.8" x14ac:dyDescent="0.2">
      <c r="B2198" s="18">
        <v>2195</v>
      </c>
      <c r="C2198" s="2" t="str">
        <f>_xlfn.CONCAT(MONTH('Rates Database'!C2197),"-",'Rates Database'!B2197,"-",'Rates Database'!E2197,"-",'Rates Database'!G2197,"-",'Rates Database'!J2197)</f>
        <v>8-2021-Unitil-Residential-Storm Cost Recovery Adjustment Factor (SCRAF)</v>
      </c>
      <c r="D2198" s="2">
        <f t="shared" si="34"/>
        <v>1</v>
      </c>
    </row>
    <row r="2199" spans="2:4" ht="13.8" x14ac:dyDescent="0.2">
      <c r="B2199" s="18">
        <v>2196</v>
      </c>
      <c r="C2199" s="2" t="str">
        <f>_xlfn.CONCAT(MONTH('Rates Database'!C2198),"-",'Rates Database'!B2198,"-",'Rates Database'!E2198,"-",'Rates Database'!G2198,"-",'Rates Database'!J2198)</f>
        <v>7-2021-Unitil-Residential-Storm Cost Recovery Adjustment Factor (SCRAF)</v>
      </c>
      <c r="D2199" s="2">
        <f t="shared" si="34"/>
        <v>1</v>
      </c>
    </row>
    <row r="2200" spans="2:4" ht="13.8" x14ac:dyDescent="0.2">
      <c r="B2200" s="18">
        <v>2197</v>
      </c>
      <c r="C2200" s="2" t="str">
        <f>_xlfn.CONCAT(MONTH('Rates Database'!C2199),"-",'Rates Database'!B2199,"-",'Rates Database'!E2199,"-",'Rates Database'!G2199,"-",'Rates Database'!J2199)</f>
        <v>6-2021-Unitil-Residential-Storm Cost Recovery Adjustment Factor (SCRAF)</v>
      </c>
      <c r="D2200" s="2">
        <f t="shared" si="34"/>
        <v>1</v>
      </c>
    </row>
    <row r="2201" spans="2:4" ht="13.8" x14ac:dyDescent="0.2">
      <c r="B2201" s="18">
        <v>2198</v>
      </c>
      <c r="C2201" s="2" t="str">
        <f>_xlfn.CONCAT(MONTH('Rates Database'!C2200),"-",'Rates Database'!B2200,"-",'Rates Database'!E2200,"-",'Rates Database'!G2200,"-",'Rates Database'!J2200)</f>
        <v>5-2021-Unitil-Residential-Storm Cost Recovery Adjustment Factor (SCRAF)</v>
      </c>
      <c r="D2201" s="2">
        <f t="shared" si="34"/>
        <v>1</v>
      </c>
    </row>
    <row r="2202" spans="2:4" ht="13.8" x14ac:dyDescent="0.2">
      <c r="B2202" s="18">
        <v>2199</v>
      </c>
      <c r="C2202" s="2" t="str">
        <f>_xlfn.CONCAT(MONTH('Rates Database'!C2201),"-",'Rates Database'!B2201,"-",'Rates Database'!E2201,"-",'Rates Database'!G2201,"-",'Rates Database'!J2201)</f>
        <v>4-2021-Unitil-Residential-Storm Cost Recovery Adjustment Factor (SCRAF)</v>
      </c>
      <c r="D2202" s="2">
        <f t="shared" si="34"/>
        <v>1</v>
      </c>
    </row>
    <row r="2203" spans="2:4" ht="13.8" x14ac:dyDescent="0.2">
      <c r="B2203" s="18">
        <v>2200</v>
      </c>
      <c r="C2203" s="2" t="str">
        <f>_xlfn.CONCAT(MONTH('Rates Database'!C2202),"-",'Rates Database'!B2202,"-",'Rates Database'!E2202,"-",'Rates Database'!G2202,"-",'Rates Database'!J2202)</f>
        <v>3-2021-Unitil-Residential-Storm Cost Recovery Adjustment Factor (SCRAF)</v>
      </c>
      <c r="D2203" s="2">
        <f t="shared" si="34"/>
        <v>1</v>
      </c>
    </row>
    <row r="2204" spans="2:4" ht="13.8" x14ac:dyDescent="0.2">
      <c r="B2204" s="18">
        <v>2201</v>
      </c>
      <c r="C2204" s="2" t="str">
        <f>_xlfn.CONCAT(MONTH('Rates Database'!C2203),"-",'Rates Database'!B2203,"-",'Rates Database'!E2203,"-",'Rates Database'!G2203,"-",'Rates Database'!J2203)</f>
        <v>2-2021-Unitil-Residential-Storm Cost Recovery Adjustment Factor (SCRAF)</v>
      </c>
      <c r="D2204" s="2">
        <f t="shared" si="34"/>
        <v>1</v>
      </c>
    </row>
    <row r="2205" spans="2:4" ht="13.8" x14ac:dyDescent="0.2">
      <c r="B2205" s="18">
        <v>2202</v>
      </c>
      <c r="C2205" s="2" t="str">
        <f>_xlfn.CONCAT(MONTH('Rates Database'!C2204),"-",'Rates Database'!B2204,"-",'Rates Database'!E2204,"-",'Rates Database'!G2204,"-",'Rates Database'!J2204)</f>
        <v>1-2021-Unitil-Residential-Storm Cost Recovery Adjustment Factor (SCRAF)</v>
      </c>
      <c r="D2205" s="2">
        <f t="shared" si="34"/>
        <v>1</v>
      </c>
    </row>
    <row r="2206" spans="2:4" ht="13.8" x14ac:dyDescent="0.2">
      <c r="B2206" s="18">
        <v>2203</v>
      </c>
      <c r="C2206" s="2" t="str">
        <f>_xlfn.CONCAT(MONTH('Rates Database'!C2205),"-",'Rates Database'!B2205,"-",'Rates Database'!E2205,"-",'Rates Database'!G2205,"-",'Rates Database'!J2205)</f>
        <v>12-2020-Unitil-Residential-Storm Cost Recovery Adjustment Factor (SCRAF)</v>
      </c>
      <c r="D2206" s="2">
        <f t="shared" si="34"/>
        <v>1</v>
      </c>
    </row>
    <row r="2207" spans="2:4" ht="13.8" x14ac:dyDescent="0.2">
      <c r="B2207" s="18">
        <v>2204</v>
      </c>
      <c r="C2207" s="2" t="str">
        <f>_xlfn.CONCAT(MONTH('Rates Database'!C2206),"-",'Rates Database'!B2206,"-",'Rates Database'!E2206,"-",'Rates Database'!G2206,"-",'Rates Database'!J2206)</f>
        <v>11-2020-Unitil-Residential-Storm Cost Recovery Adjustment Factor (SCRAF)</v>
      </c>
      <c r="D2207" s="2">
        <f t="shared" si="34"/>
        <v>1</v>
      </c>
    </row>
    <row r="2208" spans="2:4" ht="13.8" x14ac:dyDescent="0.2">
      <c r="B2208" s="18">
        <v>2205</v>
      </c>
      <c r="C2208" s="2" t="str">
        <f>_xlfn.CONCAT(MONTH('Rates Database'!C2207),"-",'Rates Database'!B2207,"-",'Rates Database'!E2207,"-",'Rates Database'!G2207,"-",'Rates Database'!J2207)</f>
        <v>10-2020-Unitil-Residential-Storm Cost Recovery Adjustment Factor (SCRAF)</v>
      </c>
      <c r="D2208" s="2">
        <f t="shared" si="34"/>
        <v>1</v>
      </c>
    </row>
    <row r="2209" spans="2:4" ht="13.8" x14ac:dyDescent="0.2">
      <c r="B2209" s="18">
        <v>2206</v>
      </c>
      <c r="C2209" s="2" t="str">
        <f>_xlfn.CONCAT(MONTH('Rates Database'!C2208),"-",'Rates Database'!B2208,"-",'Rates Database'!E2208,"-",'Rates Database'!G2208,"-",'Rates Database'!J2208)</f>
        <v>9-2020-Unitil-Residential-Storm Cost Recovery Adjustment Factor (SCRAF)</v>
      </c>
      <c r="D2209" s="2">
        <f t="shared" si="34"/>
        <v>1</v>
      </c>
    </row>
    <row r="2210" spans="2:4" ht="13.8" x14ac:dyDescent="0.2">
      <c r="B2210" s="18">
        <v>2207</v>
      </c>
      <c r="C2210" s="2" t="str">
        <f>_xlfn.CONCAT(MONTH('Rates Database'!C2209),"-",'Rates Database'!B2209,"-",'Rates Database'!E2209,"-",'Rates Database'!G2209,"-",'Rates Database'!J2209)</f>
        <v>8-2020-Unitil-Residential-Storm Cost Recovery Adjustment Factor (SCRAF)</v>
      </c>
      <c r="D2210" s="2">
        <f t="shared" si="34"/>
        <v>1</v>
      </c>
    </row>
    <row r="2211" spans="2:4" ht="13.8" x14ac:dyDescent="0.2">
      <c r="B2211" s="18">
        <v>2208</v>
      </c>
      <c r="C2211" s="2" t="str">
        <f>_xlfn.CONCAT(MONTH('Rates Database'!C2210),"-",'Rates Database'!B2210,"-",'Rates Database'!E2210,"-",'Rates Database'!G2210,"-",'Rates Database'!J2210)</f>
        <v>7-2020-Unitil-Residential-Storm Cost Recovery Adjustment Factor (SCRAF)</v>
      </c>
      <c r="D2211" s="2">
        <f t="shared" si="34"/>
        <v>1</v>
      </c>
    </row>
    <row r="2212" spans="2:4" ht="13.8" x14ac:dyDescent="0.2">
      <c r="B2212" s="18">
        <v>2209</v>
      </c>
      <c r="C2212" s="2" t="str">
        <f>_xlfn.CONCAT(MONTH('Rates Database'!C2211),"-",'Rates Database'!B2211,"-",'Rates Database'!E2211,"-",'Rates Database'!G2211,"-",'Rates Database'!J2211)</f>
        <v>6-2020-Unitil-Residential-Storm Cost Recovery Adjustment Factor (SCRAF)</v>
      </c>
      <c r="D2212" s="2">
        <f t="shared" si="34"/>
        <v>1</v>
      </c>
    </row>
    <row r="2213" spans="2:4" ht="13.8" x14ac:dyDescent="0.2">
      <c r="B2213" s="18">
        <v>2210</v>
      </c>
      <c r="C2213" s="2" t="str">
        <f>_xlfn.CONCAT(MONTH('Rates Database'!C2212),"-",'Rates Database'!B2212,"-",'Rates Database'!E2212,"-",'Rates Database'!G2212,"-",'Rates Database'!J2212)</f>
        <v>5-2020-Unitil-Residential-Storm Cost Recovery Adjustment Factor (SCRAF)</v>
      </c>
      <c r="D2213" s="2">
        <f t="shared" si="34"/>
        <v>1</v>
      </c>
    </row>
    <row r="2214" spans="2:4" ht="13.8" x14ac:dyDescent="0.2">
      <c r="B2214" s="18">
        <v>2211</v>
      </c>
      <c r="C2214" s="2" t="str">
        <f>_xlfn.CONCAT(MONTH('Rates Database'!C2213),"-",'Rates Database'!B2213,"-",'Rates Database'!E2213,"-",'Rates Database'!G2213,"-",'Rates Database'!J2213)</f>
        <v>4-2020-Unitil-Residential-Storm Cost Recovery Adjustment Factor (SCRAF)</v>
      </c>
      <c r="D2214" s="2">
        <f t="shared" si="34"/>
        <v>1</v>
      </c>
    </row>
    <row r="2215" spans="2:4" ht="13.8" x14ac:dyDescent="0.2">
      <c r="B2215" s="18">
        <v>2212</v>
      </c>
      <c r="C2215" s="2" t="str">
        <f>_xlfn.CONCAT(MONTH('Rates Database'!C2214),"-",'Rates Database'!B2214,"-",'Rates Database'!E2214,"-",'Rates Database'!G2214,"-",'Rates Database'!J2214)</f>
        <v>3-2020-Unitil-Residential-Storm Cost Recovery Adjustment Factor (SCRAF)</v>
      </c>
      <c r="D2215" s="2">
        <f t="shared" si="34"/>
        <v>1</v>
      </c>
    </row>
    <row r="2216" spans="2:4" ht="13.8" x14ac:dyDescent="0.2">
      <c r="B2216" s="18">
        <v>2213</v>
      </c>
      <c r="C2216" s="2" t="str">
        <f>_xlfn.CONCAT(MONTH('Rates Database'!C2215),"-",'Rates Database'!B2215,"-",'Rates Database'!E2215,"-",'Rates Database'!G2215,"-",'Rates Database'!J2215)</f>
        <v>2-2020-Unitil-Residential-Storm Cost Recovery Adjustment Factor (SCRAF)</v>
      </c>
      <c r="D2216" s="2">
        <f t="shared" si="34"/>
        <v>1</v>
      </c>
    </row>
    <row r="2217" spans="2:4" ht="13.8" x14ac:dyDescent="0.2">
      <c r="B2217" s="18">
        <v>2214</v>
      </c>
      <c r="C2217" s="2" t="str">
        <f>_xlfn.CONCAT(MONTH('Rates Database'!C2216),"-",'Rates Database'!B2216,"-",'Rates Database'!E2216,"-",'Rates Database'!G2216,"-",'Rates Database'!J2216)</f>
        <v>1-2020-Unitil-Residential-Storm Cost Recovery Adjustment Factor (SCRAF)</v>
      </c>
      <c r="D2217" s="2">
        <f t="shared" si="34"/>
        <v>1</v>
      </c>
    </row>
    <row r="2218" spans="2:4" ht="13.8" x14ac:dyDescent="0.2">
      <c r="B2218" s="18">
        <v>2215</v>
      </c>
      <c r="C2218" s="2" t="str">
        <f>_xlfn.CONCAT(MONTH('Rates Database'!C2217),"-",'Rates Database'!B2217,"-",'Rates Database'!E2217,"-",'Rates Database'!G2217,"-",'Rates Database'!J2217)</f>
        <v>12-2019-Unitil-Residential-Storm Cost Recovery Adjustment Factor (SCRAF)</v>
      </c>
      <c r="D2218" s="2">
        <f t="shared" si="34"/>
        <v>1</v>
      </c>
    </row>
    <row r="2219" spans="2:4" ht="13.8" x14ac:dyDescent="0.2">
      <c r="B2219" s="18">
        <v>2216</v>
      </c>
      <c r="C2219" s="2" t="str">
        <f>_xlfn.CONCAT(MONTH('Rates Database'!C2218),"-",'Rates Database'!B2218,"-",'Rates Database'!E2218,"-",'Rates Database'!G2218,"-",'Rates Database'!J2218)</f>
        <v>11-2019-Unitil-Residential-Storm Cost Recovery Adjustment Factor (SCRAF)</v>
      </c>
      <c r="D2219" s="2">
        <f t="shared" si="34"/>
        <v>1</v>
      </c>
    </row>
    <row r="2220" spans="2:4" ht="13.8" x14ac:dyDescent="0.2">
      <c r="B2220" s="18">
        <v>2217</v>
      </c>
      <c r="C2220" s="2" t="str">
        <f>_xlfn.CONCAT(MONTH('Rates Database'!C2219),"-",'Rates Database'!B2219,"-",'Rates Database'!E2219,"-",'Rates Database'!G2219,"-",'Rates Database'!J2219)</f>
        <v>10-2019-Unitil-Residential-Storm Cost Recovery Adjustment Factor (SCRAF)</v>
      </c>
      <c r="D2220" s="2">
        <f t="shared" si="34"/>
        <v>1</v>
      </c>
    </row>
    <row r="2221" spans="2:4" ht="13.8" x14ac:dyDescent="0.2">
      <c r="B2221" s="18">
        <v>2218</v>
      </c>
      <c r="C2221" s="2" t="str">
        <f>_xlfn.CONCAT(MONTH('Rates Database'!C2220),"-",'Rates Database'!B2220,"-",'Rates Database'!E2220,"-",'Rates Database'!G2220,"-",'Rates Database'!J2220)</f>
        <v>9-2019-Unitil-Residential-Storm Cost Recovery Adjustment Factor (SCRAF)</v>
      </c>
      <c r="D2221" s="2">
        <f t="shared" si="34"/>
        <v>1</v>
      </c>
    </row>
    <row r="2222" spans="2:4" ht="13.8" x14ac:dyDescent="0.2">
      <c r="B2222" s="18">
        <v>2219</v>
      </c>
      <c r="C2222" s="2" t="str">
        <f>_xlfn.CONCAT(MONTH('Rates Database'!C2221),"-",'Rates Database'!B2221,"-",'Rates Database'!E2221,"-",'Rates Database'!G2221,"-",'Rates Database'!J2221)</f>
        <v>8-2019-Unitil-Residential-Storm Cost Recovery Adjustment Factor (SCRAF)</v>
      </c>
      <c r="D2222" s="2">
        <f t="shared" si="34"/>
        <v>1</v>
      </c>
    </row>
    <row r="2223" spans="2:4" ht="13.8" x14ac:dyDescent="0.2">
      <c r="B2223" s="18">
        <v>2220</v>
      </c>
      <c r="C2223" s="2" t="str">
        <f>_xlfn.CONCAT(MONTH('Rates Database'!C2222),"-",'Rates Database'!B2222,"-",'Rates Database'!E2222,"-",'Rates Database'!G2222,"-",'Rates Database'!J2222)</f>
        <v>7-2019-Unitil-Residential-Storm Cost Recovery Adjustment Factor (SCRAF)</v>
      </c>
      <c r="D2223" s="2">
        <f t="shared" si="34"/>
        <v>1</v>
      </c>
    </row>
    <row r="2224" spans="2:4" ht="13.8" x14ac:dyDescent="0.2">
      <c r="B2224" s="18">
        <v>2221</v>
      </c>
      <c r="C2224" s="2" t="str">
        <f>_xlfn.CONCAT(MONTH('Rates Database'!C2223),"-",'Rates Database'!B2223,"-",'Rates Database'!E2223,"-",'Rates Database'!G2223,"-",'Rates Database'!J2223)</f>
        <v>6-2019-Unitil-Residential-Storm Cost Recovery Adjustment Factor (SCRAF)</v>
      </c>
      <c r="D2224" s="2">
        <f t="shared" si="34"/>
        <v>1</v>
      </c>
    </row>
    <row r="2225" spans="2:4" ht="13.8" x14ac:dyDescent="0.2">
      <c r="B2225" s="18">
        <v>2222</v>
      </c>
      <c r="C2225" s="2" t="str">
        <f>_xlfn.CONCAT(MONTH('Rates Database'!C2224),"-",'Rates Database'!B2224,"-",'Rates Database'!E2224,"-",'Rates Database'!G2224,"-",'Rates Database'!J2224)</f>
        <v>5-2019-Unitil-Residential-Storm Cost Recovery Adjustment Factor (SCRAF)</v>
      </c>
      <c r="D2225" s="2">
        <f t="shared" si="34"/>
        <v>1</v>
      </c>
    </row>
    <row r="2226" spans="2:4" ht="13.8" x14ac:dyDescent="0.2">
      <c r="B2226" s="18">
        <v>2223</v>
      </c>
      <c r="C2226" s="2" t="str">
        <f>_xlfn.CONCAT(MONTH('Rates Database'!C2225),"-",'Rates Database'!B2225,"-",'Rates Database'!E2225,"-",'Rates Database'!G2225,"-",'Rates Database'!J2225)</f>
        <v>4-2019-Unitil-Residential-Storm Cost Recovery Adjustment Factor (SCRAF)</v>
      </c>
      <c r="D2226" s="2">
        <f t="shared" si="34"/>
        <v>1</v>
      </c>
    </row>
    <row r="2227" spans="2:4" ht="13.8" x14ac:dyDescent="0.2">
      <c r="B2227" s="18">
        <v>2224</v>
      </c>
      <c r="C2227" s="2" t="str">
        <f>_xlfn.CONCAT(MONTH('Rates Database'!C2226),"-",'Rates Database'!B2226,"-",'Rates Database'!E2226,"-",'Rates Database'!G2226,"-",'Rates Database'!J2226)</f>
        <v>3-2019-Unitil-Residential-Storm Cost Recovery Adjustment Factor (SCRAF)</v>
      </c>
      <c r="D2227" s="2">
        <f t="shared" si="34"/>
        <v>1</v>
      </c>
    </row>
    <row r="2228" spans="2:4" ht="13.8" x14ac:dyDescent="0.2">
      <c r="B2228" s="18">
        <v>2225</v>
      </c>
      <c r="C2228" s="2" t="str">
        <f>_xlfn.CONCAT(MONTH('Rates Database'!C2227),"-",'Rates Database'!B2227,"-",'Rates Database'!E2227,"-",'Rates Database'!G2227,"-",'Rates Database'!J2227)</f>
        <v>2-2019-Unitil-Residential-Storm Cost Recovery Adjustment Factor (SCRAF)</v>
      </c>
      <c r="D2228" s="2">
        <f t="shared" si="34"/>
        <v>1</v>
      </c>
    </row>
    <row r="2229" spans="2:4" ht="13.8" x14ac:dyDescent="0.2">
      <c r="B2229" s="18">
        <v>2226</v>
      </c>
      <c r="C2229" s="2" t="str">
        <f>_xlfn.CONCAT(MONTH('Rates Database'!C2228),"-",'Rates Database'!B2228,"-",'Rates Database'!E2228,"-",'Rates Database'!G2228,"-",'Rates Database'!J2228)</f>
        <v>1-2019-Unitil-Residential-Storm Cost Recovery Adjustment Factor (SCRAF)</v>
      </c>
      <c r="D2229" s="2">
        <f t="shared" si="34"/>
        <v>1</v>
      </c>
    </row>
    <row r="2230" spans="2:4" ht="13.8" x14ac:dyDescent="0.2">
      <c r="B2230" s="18">
        <v>2227</v>
      </c>
      <c r="C2230" s="2" t="str">
        <f>_xlfn.CONCAT(MONTH('Rates Database'!C2229),"-",'Rates Database'!B2229,"-",'Rates Database'!E2229,"-",'Rates Database'!G2229,"-",'Rates Database'!J2229)</f>
        <v>12-2023-Unitil-Residential-Exogenous Cost Adjustment (ECA)</v>
      </c>
      <c r="D2230" s="2">
        <f t="shared" si="34"/>
        <v>1</v>
      </c>
    </row>
    <row r="2231" spans="2:4" ht="13.8" x14ac:dyDescent="0.2">
      <c r="B2231" s="18">
        <v>2228</v>
      </c>
      <c r="C2231" s="2" t="str">
        <f>_xlfn.CONCAT(MONTH('Rates Database'!C2230),"-",'Rates Database'!B2230,"-",'Rates Database'!E2230,"-",'Rates Database'!G2230,"-",'Rates Database'!J2230)</f>
        <v>11-2023-Unitil-Residential-Exogenous Cost Adjustment (ECA)</v>
      </c>
      <c r="D2231" s="2">
        <f t="shared" si="34"/>
        <v>1</v>
      </c>
    </row>
    <row r="2232" spans="2:4" ht="13.8" x14ac:dyDescent="0.2">
      <c r="B2232" s="18">
        <v>2229</v>
      </c>
      <c r="C2232" s="2" t="str">
        <f>_xlfn.CONCAT(MONTH('Rates Database'!C2231),"-",'Rates Database'!B2231,"-",'Rates Database'!E2231,"-",'Rates Database'!G2231,"-",'Rates Database'!J2231)</f>
        <v>10-2023-Unitil-Residential-Exogenous Cost Adjustment (ECA)</v>
      </c>
      <c r="D2232" s="2">
        <f t="shared" si="34"/>
        <v>1</v>
      </c>
    </row>
    <row r="2233" spans="2:4" ht="13.8" x14ac:dyDescent="0.2">
      <c r="B2233" s="18">
        <v>2230</v>
      </c>
      <c r="C2233" s="2" t="str">
        <f>_xlfn.CONCAT(MONTH('Rates Database'!C2232),"-",'Rates Database'!B2232,"-",'Rates Database'!E2232,"-",'Rates Database'!G2232,"-",'Rates Database'!J2232)</f>
        <v>9-2023-Unitil-Residential-Exogenous Cost Adjustment (ECA)</v>
      </c>
      <c r="D2233" s="2">
        <f t="shared" si="34"/>
        <v>1</v>
      </c>
    </row>
    <row r="2234" spans="2:4" ht="13.8" x14ac:dyDescent="0.2">
      <c r="B2234" s="18">
        <v>2231</v>
      </c>
      <c r="C2234" s="2" t="str">
        <f>_xlfn.CONCAT(MONTH('Rates Database'!C2233),"-",'Rates Database'!B2233,"-",'Rates Database'!E2233,"-",'Rates Database'!G2233,"-",'Rates Database'!J2233)</f>
        <v>8-2023-Unitil-Residential-Exogenous Cost Adjustment (ECA)</v>
      </c>
      <c r="D2234" s="2">
        <f t="shared" si="34"/>
        <v>1</v>
      </c>
    </row>
    <row r="2235" spans="2:4" ht="13.8" x14ac:dyDescent="0.2">
      <c r="B2235" s="18">
        <v>2232</v>
      </c>
      <c r="C2235" s="2" t="str">
        <f>_xlfn.CONCAT(MONTH('Rates Database'!C2234),"-",'Rates Database'!B2234,"-",'Rates Database'!E2234,"-",'Rates Database'!G2234,"-",'Rates Database'!J2234)</f>
        <v>7-2023-Unitil-Residential-Exogenous Cost Adjustment (ECA)</v>
      </c>
      <c r="D2235" s="2">
        <f t="shared" si="34"/>
        <v>1</v>
      </c>
    </row>
    <row r="2236" spans="2:4" ht="13.8" x14ac:dyDescent="0.2">
      <c r="B2236" s="18">
        <v>2233</v>
      </c>
      <c r="C2236" s="2" t="str">
        <f>_xlfn.CONCAT(MONTH('Rates Database'!C2235),"-",'Rates Database'!B2235,"-",'Rates Database'!E2235,"-",'Rates Database'!G2235,"-",'Rates Database'!J2235)</f>
        <v>6-2023-Unitil-Residential-Exogenous Cost Adjustment (ECA)</v>
      </c>
      <c r="D2236" s="2">
        <f t="shared" si="34"/>
        <v>1</v>
      </c>
    </row>
    <row r="2237" spans="2:4" ht="13.8" x14ac:dyDescent="0.2">
      <c r="B2237" s="18">
        <v>2234</v>
      </c>
      <c r="C2237" s="2" t="str">
        <f>_xlfn.CONCAT(MONTH('Rates Database'!C2236),"-",'Rates Database'!B2236,"-",'Rates Database'!E2236,"-",'Rates Database'!G2236,"-",'Rates Database'!J2236)</f>
        <v>5-2023-Unitil-Residential-Exogenous Cost Adjustment (ECA)</v>
      </c>
      <c r="D2237" s="2">
        <f t="shared" si="34"/>
        <v>1</v>
      </c>
    </row>
    <row r="2238" spans="2:4" ht="13.8" x14ac:dyDescent="0.2">
      <c r="B2238" s="18">
        <v>2235</v>
      </c>
      <c r="C2238" s="2" t="str">
        <f>_xlfn.CONCAT(MONTH('Rates Database'!C2237),"-",'Rates Database'!B2237,"-",'Rates Database'!E2237,"-",'Rates Database'!G2237,"-",'Rates Database'!J2237)</f>
        <v>4-2023-Unitil-Residential-Exogenous Cost Adjustment (ECA)</v>
      </c>
      <c r="D2238" s="2">
        <f t="shared" si="34"/>
        <v>1</v>
      </c>
    </row>
    <row r="2239" spans="2:4" ht="13.8" x14ac:dyDescent="0.2">
      <c r="B2239" s="18">
        <v>2236</v>
      </c>
      <c r="C2239" s="2" t="str">
        <f>_xlfn.CONCAT(MONTH('Rates Database'!C2238),"-",'Rates Database'!B2238,"-",'Rates Database'!E2238,"-",'Rates Database'!G2238,"-",'Rates Database'!J2238)</f>
        <v>3-2023-Unitil-Residential-Exogenous Cost Adjustment (ECA)</v>
      </c>
      <c r="D2239" s="2">
        <f t="shared" si="34"/>
        <v>1</v>
      </c>
    </row>
    <row r="2240" spans="2:4" ht="13.8" x14ac:dyDescent="0.2">
      <c r="B2240" s="18">
        <v>2237</v>
      </c>
      <c r="C2240" s="2" t="str">
        <f>_xlfn.CONCAT(MONTH('Rates Database'!C2239),"-",'Rates Database'!B2239,"-",'Rates Database'!E2239,"-",'Rates Database'!G2239,"-",'Rates Database'!J2239)</f>
        <v>2-2023-Unitil-Residential-Exogenous Cost Adjustment (ECA)</v>
      </c>
      <c r="D2240" s="2">
        <f t="shared" si="34"/>
        <v>1</v>
      </c>
    </row>
    <row r="2241" spans="2:4" ht="13.8" x14ac:dyDescent="0.2">
      <c r="B2241" s="18">
        <v>2238</v>
      </c>
      <c r="C2241" s="2" t="str">
        <f>_xlfn.CONCAT(MONTH('Rates Database'!C2240),"-",'Rates Database'!B2240,"-",'Rates Database'!E2240,"-",'Rates Database'!G2240,"-",'Rates Database'!J2240)</f>
        <v>1-2023-Unitil-Residential-Exogenous Cost Adjustment (ECA)</v>
      </c>
      <c r="D2241" s="2">
        <f t="shared" si="34"/>
        <v>1</v>
      </c>
    </row>
    <row r="2242" spans="2:4" ht="13.8" x14ac:dyDescent="0.2">
      <c r="B2242" s="18">
        <v>2239</v>
      </c>
      <c r="C2242" s="2" t="str">
        <f>_xlfn.CONCAT(MONTH('Rates Database'!C2241),"-",'Rates Database'!B2241,"-",'Rates Database'!E2241,"-",'Rates Database'!G2241,"-",'Rates Database'!J2241)</f>
        <v>12-2022-Unitil-Residential-Exogenous Cost Adjustment (ECA)</v>
      </c>
      <c r="D2242" s="2">
        <f t="shared" si="34"/>
        <v>1</v>
      </c>
    </row>
    <row r="2243" spans="2:4" ht="13.8" x14ac:dyDescent="0.2">
      <c r="B2243" s="18">
        <v>2240</v>
      </c>
      <c r="C2243" s="2" t="str">
        <f>_xlfn.CONCAT(MONTH('Rates Database'!C2242),"-",'Rates Database'!B2242,"-",'Rates Database'!E2242,"-",'Rates Database'!G2242,"-",'Rates Database'!J2242)</f>
        <v>11-2022-Unitil-Residential-Exogenous Cost Adjustment (ECA)</v>
      </c>
      <c r="D2243" s="2">
        <f t="shared" si="34"/>
        <v>1</v>
      </c>
    </row>
    <row r="2244" spans="2:4" ht="13.8" x14ac:dyDescent="0.2">
      <c r="B2244" s="18">
        <v>2241</v>
      </c>
      <c r="C2244" s="2" t="str">
        <f>_xlfn.CONCAT(MONTH('Rates Database'!C2243),"-",'Rates Database'!B2243,"-",'Rates Database'!E2243,"-",'Rates Database'!G2243,"-",'Rates Database'!J2243)</f>
        <v>10-2022-Unitil-Residential-Exogenous Cost Adjustment (ECA)</v>
      </c>
      <c r="D2244" s="2">
        <f t="shared" si="34"/>
        <v>1</v>
      </c>
    </row>
    <row r="2245" spans="2:4" ht="13.8" x14ac:dyDescent="0.2">
      <c r="B2245" s="18">
        <v>2242</v>
      </c>
      <c r="C2245" s="2" t="str">
        <f>_xlfn.CONCAT(MONTH('Rates Database'!C2244),"-",'Rates Database'!B2244,"-",'Rates Database'!E2244,"-",'Rates Database'!G2244,"-",'Rates Database'!J2244)</f>
        <v>9-2022-Unitil-Residential-Exogenous Cost Adjustment (ECA)</v>
      </c>
      <c r="D2245" s="2">
        <f t="shared" ref="D2245:D2308" si="35">COUNTIF($C$4:$C$10092,C2245)</f>
        <v>1</v>
      </c>
    </row>
    <row r="2246" spans="2:4" ht="13.8" x14ac:dyDescent="0.2">
      <c r="B2246" s="18">
        <v>2243</v>
      </c>
      <c r="C2246" s="2" t="str">
        <f>_xlfn.CONCAT(MONTH('Rates Database'!C2245),"-",'Rates Database'!B2245,"-",'Rates Database'!E2245,"-",'Rates Database'!G2245,"-",'Rates Database'!J2245)</f>
        <v>8-2022-Unitil-Residential-Exogenous Cost Adjustment (ECA)</v>
      </c>
      <c r="D2246" s="2">
        <f t="shared" si="35"/>
        <v>1</v>
      </c>
    </row>
    <row r="2247" spans="2:4" ht="13.8" x14ac:dyDescent="0.2">
      <c r="B2247" s="18">
        <v>2244</v>
      </c>
      <c r="C2247" s="2" t="str">
        <f>_xlfn.CONCAT(MONTH('Rates Database'!C2246),"-",'Rates Database'!B2246,"-",'Rates Database'!E2246,"-",'Rates Database'!G2246,"-",'Rates Database'!J2246)</f>
        <v>7-2022-Unitil-Residential-Exogenous Cost Adjustment (ECA)</v>
      </c>
      <c r="D2247" s="2">
        <f t="shared" si="35"/>
        <v>1</v>
      </c>
    </row>
    <row r="2248" spans="2:4" ht="13.8" x14ac:dyDescent="0.2">
      <c r="B2248" s="18">
        <v>2245</v>
      </c>
      <c r="C2248" s="2" t="str">
        <f>_xlfn.CONCAT(MONTH('Rates Database'!C2247),"-",'Rates Database'!B2247,"-",'Rates Database'!E2247,"-",'Rates Database'!G2247,"-",'Rates Database'!J2247)</f>
        <v>6-2022-Unitil-Residential-Exogenous Cost Adjustment (ECA)</v>
      </c>
      <c r="D2248" s="2">
        <f t="shared" si="35"/>
        <v>1</v>
      </c>
    </row>
    <row r="2249" spans="2:4" ht="13.8" x14ac:dyDescent="0.2">
      <c r="B2249" s="18">
        <v>2246</v>
      </c>
      <c r="C2249" s="2" t="str">
        <f>_xlfn.CONCAT(MONTH('Rates Database'!C2248),"-",'Rates Database'!B2248,"-",'Rates Database'!E2248,"-",'Rates Database'!G2248,"-",'Rates Database'!J2248)</f>
        <v>5-2022-Unitil-Residential-Exogenous Cost Adjustment (ECA)</v>
      </c>
      <c r="D2249" s="2">
        <f t="shared" si="35"/>
        <v>1</v>
      </c>
    </row>
    <row r="2250" spans="2:4" ht="13.8" x14ac:dyDescent="0.2">
      <c r="B2250" s="18">
        <v>2247</v>
      </c>
      <c r="C2250" s="2" t="str">
        <f>_xlfn.CONCAT(MONTH('Rates Database'!C2249),"-",'Rates Database'!B2249,"-",'Rates Database'!E2249,"-",'Rates Database'!G2249,"-",'Rates Database'!J2249)</f>
        <v>4-2022-Unitil-Residential-Exogenous Cost Adjustment (ECA)</v>
      </c>
      <c r="D2250" s="2">
        <f t="shared" si="35"/>
        <v>1</v>
      </c>
    </row>
    <row r="2251" spans="2:4" ht="13.8" x14ac:dyDescent="0.2">
      <c r="B2251" s="18">
        <v>2248</v>
      </c>
      <c r="C2251" s="2" t="str">
        <f>_xlfn.CONCAT(MONTH('Rates Database'!C2250),"-",'Rates Database'!B2250,"-",'Rates Database'!E2250,"-",'Rates Database'!G2250,"-",'Rates Database'!J2250)</f>
        <v>3-2022-Unitil-Residential-Exogenous Cost Adjustment (ECA)</v>
      </c>
      <c r="D2251" s="2">
        <f t="shared" si="35"/>
        <v>1</v>
      </c>
    </row>
    <row r="2252" spans="2:4" ht="13.8" x14ac:dyDescent="0.2">
      <c r="B2252" s="18">
        <v>2249</v>
      </c>
      <c r="C2252" s="2" t="str">
        <f>_xlfn.CONCAT(MONTH('Rates Database'!C2251),"-",'Rates Database'!B2251,"-",'Rates Database'!E2251,"-",'Rates Database'!G2251,"-",'Rates Database'!J2251)</f>
        <v>2-2022-Unitil-Residential-Exogenous Cost Adjustment (ECA)</v>
      </c>
      <c r="D2252" s="2">
        <f t="shared" si="35"/>
        <v>1</v>
      </c>
    </row>
    <row r="2253" spans="2:4" ht="13.8" x14ac:dyDescent="0.2">
      <c r="B2253" s="18">
        <v>2250</v>
      </c>
      <c r="C2253" s="2" t="str">
        <f>_xlfn.CONCAT(MONTH('Rates Database'!C2252),"-",'Rates Database'!B2252,"-",'Rates Database'!E2252,"-",'Rates Database'!G2252,"-",'Rates Database'!J2252)</f>
        <v>1-2022-Unitil-Residential-Exogenous Cost Adjustment (ECA)</v>
      </c>
      <c r="D2253" s="2">
        <f t="shared" si="35"/>
        <v>1</v>
      </c>
    </row>
    <row r="2254" spans="2:4" ht="13.8" x14ac:dyDescent="0.2">
      <c r="B2254" s="18">
        <v>2251</v>
      </c>
      <c r="C2254" s="2" t="str">
        <f>_xlfn.CONCAT(MONTH('Rates Database'!C2253),"-",'Rates Database'!B2253,"-",'Rates Database'!E2253,"-",'Rates Database'!G2253,"-",'Rates Database'!J2253)</f>
        <v>12-2021-Unitil-Residential-Exogenous Cost Adjustment (ECA)</v>
      </c>
      <c r="D2254" s="2">
        <f t="shared" si="35"/>
        <v>1</v>
      </c>
    </row>
    <row r="2255" spans="2:4" ht="13.8" x14ac:dyDescent="0.2">
      <c r="B2255" s="18">
        <v>2252</v>
      </c>
      <c r="C2255" s="2" t="str">
        <f>_xlfn.CONCAT(MONTH('Rates Database'!C2254),"-",'Rates Database'!B2254,"-",'Rates Database'!E2254,"-",'Rates Database'!G2254,"-",'Rates Database'!J2254)</f>
        <v>11-2021-Unitil-Residential-Exogenous Cost Adjustment (ECA)</v>
      </c>
      <c r="D2255" s="2">
        <f t="shared" si="35"/>
        <v>1</v>
      </c>
    </row>
    <row r="2256" spans="2:4" ht="13.8" x14ac:dyDescent="0.2">
      <c r="B2256" s="18">
        <v>2253</v>
      </c>
      <c r="C2256" s="2" t="str">
        <f>_xlfn.CONCAT(MONTH('Rates Database'!C2255),"-",'Rates Database'!B2255,"-",'Rates Database'!E2255,"-",'Rates Database'!G2255,"-",'Rates Database'!J2255)</f>
        <v>10-2021-Unitil-Residential-Exogenous Cost Adjustment (ECA)</v>
      </c>
      <c r="D2256" s="2">
        <f t="shared" si="35"/>
        <v>1</v>
      </c>
    </row>
    <row r="2257" spans="2:4" ht="13.8" x14ac:dyDescent="0.2">
      <c r="B2257" s="18">
        <v>2254</v>
      </c>
      <c r="C2257" s="2" t="str">
        <f>_xlfn.CONCAT(MONTH('Rates Database'!C2256),"-",'Rates Database'!B2256,"-",'Rates Database'!E2256,"-",'Rates Database'!G2256,"-",'Rates Database'!J2256)</f>
        <v>9-2021-Unitil-Residential-Exogenous Cost Adjustment (ECA)</v>
      </c>
      <c r="D2257" s="2">
        <f t="shared" si="35"/>
        <v>1</v>
      </c>
    </row>
    <row r="2258" spans="2:4" ht="13.8" x14ac:dyDescent="0.2">
      <c r="B2258" s="18">
        <v>2255</v>
      </c>
      <c r="C2258" s="2" t="str">
        <f>_xlfn.CONCAT(MONTH('Rates Database'!C2257),"-",'Rates Database'!B2257,"-",'Rates Database'!E2257,"-",'Rates Database'!G2257,"-",'Rates Database'!J2257)</f>
        <v>8-2021-Unitil-Residential-Exogenous Cost Adjustment (ECA)</v>
      </c>
      <c r="D2258" s="2">
        <f t="shared" si="35"/>
        <v>1</v>
      </c>
    </row>
    <row r="2259" spans="2:4" ht="13.8" x14ac:dyDescent="0.2">
      <c r="B2259" s="18">
        <v>2256</v>
      </c>
      <c r="C2259" s="2" t="str">
        <f>_xlfn.CONCAT(MONTH('Rates Database'!C2258),"-",'Rates Database'!B2258,"-",'Rates Database'!E2258,"-",'Rates Database'!G2258,"-",'Rates Database'!J2258)</f>
        <v>7-2021-Unitil-Residential-Exogenous Cost Adjustment (ECA)</v>
      </c>
      <c r="D2259" s="2">
        <f t="shared" si="35"/>
        <v>1</v>
      </c>
    </row>
    <row r="2260" spans="2:4" ht="13.8" x14ac:dyDescent="0.2">
      <c r="B2260" s="18">
        <v>2257</v>
      </c>
      <c r="C2260" s="2" t="str">
        <f>_xlfn.CONCAT(MONTH('Rates Database'!C2259),"-",'Rates Database'!B2259,"-",'Rates Database'!E2259,"-",'Rates Database'!G2259,"-",'Rates Database'!J2259)</f>
        <v>6-2021-Unitil-Residential-Exogenous Cost Adjustment (ECA)</v>
      </c>
      <c r="D2260" s="2">
        <f t="shared" si="35"/>
        <v>1</v>
      </c>
    </row>
    <row r="2261" spans="2:4" ht="13.8" x14ac:dyDescent="0.2">
      <c r="B2261" s="18">
        <v>2258</v>
      </c>
      <c r="C2261" s="2" t="str">
        <f>_xlfn.CONCAT(MONTH('Rates Database'!C2260),"-",'Rates Database'!B2260,"-",'Rates Database'!E2260,"-",'Rates Database'!G2260,"-",'Rates Database'!J2260)</f>
        <v>5-2021-Unitil-Residential-Exogenous Cost Adjustment (ECA)</v>
      </c>
      <c r="D2261" s="2">
        <f t="shared" si="35"/>
        <v>1</v>
      </c>
    </row>
    <row r="2262" spans="2:4" ht="13.8" x14ac:dyDescent="0.2">
      <c r="B2262" s="18">
        <v>2259</v>
      </c>
      <c r="C2262" s="2" t="str">
        <f>_xlfn.CONCAT(MONTH('Rates Database'!C2261),"-",'Rates Database'!B2261,"-",'Rates Database'!E2261,"-",'Rates Database'!G2261,"-",'Rates Database'!J2261)</f>
        <v>4-2021-Unitil-Residential-Exogenous Cost Adjustment (ECA)</v>
      </c>
      <c r="D2262" s="2">
        <f t="shared" si="35"/>
        <v>1</v>
      </c>
    </row>
    <row r="2263" spans="2:4" ht="13.8" x14ac:dyDescent="0.2">
      <c r="B2263" s="18">
        <v>2260</v>
      </c>
      <c r="C2263" s="2" t="str">
        <f>_xlfn.CONCAT(MONTH('Rates Database'!C2262),"-",'Rates Database'!B2262,"-",'Rates Database'!E2262,"-",'Rates Database'!G2262,"-",'Rates Database'!J2262)</f>
        <v>3-2021-Unitil-Residential-Exogenous Cost Adjustment (ECA)</v>
      </c>
      <c r="D2263" s="2">
        <f t="shared" si="35"/>
        <v>1</v>
      </c>
    </row>
    <row r="2264" spans="2:4" ht="13.8" x14ac:dyDescent="0.2">
      <c r="B2264" s="18">
        <v>2261</v>
      </c>
      <c r="C2264" s="2" t="str">
        <f>_xlfn.CONCAT(MONTH('Rates Database'!C2263),"-",'Rates Database'!B2263,"-",'Rates Database'!E2263,"-",'Rates Database'!G2263,"-",'Rates Database'!J2263)</f>
        <v>2-2021-Unitil-Residential-Exogenous Cost Adjustment (ECA)</v>
      </c>
      <c r="D2264" s="2">
        <f t="shared" si="35"/>
        <v>1</v>
      </c>
    </row>
    <row r="2265" spans="2:4" ht="13.8" x14ac:dyDescent="0.2">
      <c r="B2265" s="18">
        <v>2262</v>
      </c>
      <c r="C2265" s="2" t="str">
        <f>_xlfn.CONCAT(MONTH('Rates Database'!C2264),"-",'Rates Database'!B2264,"-",'Rates Database'!E2264,"-",'Rates Database'!G2264,"-",'Rates Database'!J2264)</f>
        <v>1-2021-Unitil-Residential-Exogenous Cost Adjustment (ECA)</v>
      </c>
      <c r="D2265" s="2">
        <f t="shared" si="35"/>
        <v>1</v>
      </c>
    </row>
    <row r="2266" spans="2:4" ht="13.8" x14ac:dyDescent="0.2">
      <c r="B2266" s="18">
        <v>2263</v>
      </c>
      <c r="C2266" s="2" t="str">
        <f>_xlfn.CONCAT(MONTH('Rates Database'!C2265),"-",'Rates Database'!B2265,"-",'Rates Database'!E2265,"-",'Rates Database'!G2265,"-",'Rates Database'!J2265)</f>
        <v>12-2020-Unitil-Residential-Exogenous Cost Adjustment (ECA)</v>
      </c>
      <c r="D2266" s="2">
        <f t="shared" si="35"/>
        <v>1</v>
      </c>
    </row>
    <row r="2267" spans="2:4" ht="13.8" x14ac:dyDescent="0.2">
      <c r="B2267" s="18">
        <v>2264</v>
      </c>
      <c r="C2267" s="2" t="str">
        <f>_xlfn.CONCAT(MONTH('Rates Database'!C2266),"-",'Rates Database'!B2266,"-",'Rates Database'!E2266,"-",'Rates Database'!G2266,"-",'Rates Database'!J2266)</f>
        <v>11-2020-Unitil-Residential-Exogenous Cost Adjustment (ECA)</v>
      </c>
      <c r="D2267" s="2">
        <f t="shared" si="35"/>
        <v>1</v>
      </c>
    </row>
    <row r="2268" spans="2:4" ht="13.8" x14ac:dyDescent="0.2">
      <c r="B2268" s="18">
        <v>2265</v>
      </c>
      <c r="C2268" s="2" t="str">
        <f>_xlfn.CONCAT(MONTH('Rates Database'!C2267),"-",'Rates Database'!B2267,"-",'Rates Database'!E2267,"-",'Rates Database'!G2267,"-",'Rates Database'!J2267)</f>
        <v>10-2020-Unitil-Residential-Exogenous Cost Adjustment (ECA)</v>
      </c>
      <c r="D2268" s="2">
        <f t="shared" si="35"/>
        <v>1</v>
      </c>
    </row>
    <row r="2269" spans="2:4" ht="13.8" x14ac:dyDescent="0.2">
      <c r="B2269" s="18">
        <v>2266</v>
      </c>
      <c r="C2269" s="2" t="str">
        <f>_xlfn.CONCAT(MONTH('Rates Database'!C2268),"-",'Rates Database'!B2268,"-",'Rates Database'!E2268,"-",'Rates Database'!G2268,"-",'Rates Database'!J2268)</f>
        <v>9-2020-Unitil-Residential-Exogenous Cost Adjustment (ECA)</v>
      </c>
      <c r="D2269" s="2">
        <f t="shared" si="35"/>
        <v>1</v>
      </c>
    </row>
    <row r="2270" spans="2:4" ht="13.8" x14ac:dyDescent="0.2">
      <c r="B2270" s="18">
        <v>2267</v>
      </c>
      <c r="C2270" s="2" t="str">
        <f>_xlfn.CONCAT(MONTH('Rates Database'!C2269),"-",'Rates Database'!B2269,"-",'Rates Database'!E2269,"-",'Rates Database'!G2269,"-",'Rates Database'!J2269)</f>
        <v>8-2020-Unitil-Residential-Exogenous Cost Adjustment (ECA)</v>
      </c>
      <c r="D2270" s="2">
        <f t="shared" si="35"/>
        <v>1</v>
      </c>
    </row>
    <row r="2271" spans="2:4" ht="13.8" x14ac:dyDescent="0.2">
      <c r="B2271" s="18">
        <v>2268</v>
      </c>
      <c r="C2271" s="2" t="str">
        <f>_xlfn.CONCAT(MONTH('Rates Database'!C2270),"-",'Rates Database'!B2270,"-",'Rates Database'!E2270,"-",'Rates Database'!G2270,"-",'Rates Database'!J2270)</f>
        <v>7-2020-Unitil-Residential-Exogenous Cost Adjustment (ECA)</v>
      </c>
      <c r="D2271" s="2">
        <f t="shared" si="35"/>
        <v>1</v>
      </c>
    </row>
    <row r="2272" spans="2:4" ht="13.8" x14ac:dyDescent="0.2">
      <c r="B2272" s="18">
        <v>2269</v>
      </c>
      <c r="C2272" s="2" t="str">
        <f>_xlfn.CONCAT(MONTH('Rates Database'!C2271),"-",'Rates Database'!B2271,"-",'Rates Database'!E2271,"-",'Rates Database'!G2271,"-",'Rates Database'!J2271)</f>
        <v>6-2020-Unitil-Residential-Exogenous Cost Adjustment (ECA)</v>
      </c>
      <c r="D2272" s="2">
        <f t="shared" si="35"/>
        <v>1</v>
      </c>
    </row>
    <row r="2273" spans="2:4" ht="13.8" x14ac:dyDescent="0.2">
      <c r="B2273" s="18">
        <v>2270</v>
      </c>
      <c r="C2273" s="2" t="str">
        <f>_xlfn.CONCAT(MONTH('Rates Database'!C2272),"-",'Rates Database'!B2272,"-",'Rates Database'!E2272,"-",'Rates Database'!G2272,"-",'Rates Database'!J2272)</f>
        <v>5-2020-Unitil-Residential-Exogenous Cost Adjustment (ECA)</v>
      </c>
      <c r="D2273" s="2">
        <f t="shared" si="35"/>
        <v>1</v>
      </c>
    </row>
    <row r="2274" spans="2:4" ht="13.8" x14ac:dyDescent="0.2">
      <c r="B2274" s="18">
        <v>2271</v>
      </c>
      <c r="C2274" s="2" t="str">
        <f>_xlfn.CONCAT(MONTH('Rates Database'!C2273),"-",'Rates Database'!B2273,"-",'Rates Database'!E2273,"-",'Rates Database'!G2273,"-",'Rates Database'!J2273)</f>
        <v>4-2020-Unitil-Residential-Exogenous Cost Adjustment (ECA)</v>
      </c>
      <c r="D2274" s="2">
        <f t="shared" si="35"/>
        <v>1</v>
      </c>
    </row>
    <row r="2275" spans="2:4" ht="13.8" x14ac:dyDescent="0.2">
      <c r="B2275" s="18">
        <v>2272</v>
      </c>
      <c r="C2275" s="2" t="str">
        <f>_xlfn.CONCAT(MONTH('Rates Database'!C2274),"-",'Rates Database'!B2274,"-",'Rates Database'!E2274,"-",'Rates Database'!G2274,"-",'Rates Database'!J2274)</f>
        <v>3-2020-Unitil-Residential-Exogenous Cost Adjustment (ECA)</v>
      </c>
      <c r="D2275" s="2">
        <f t="shared" si="35"/>
        <v>1</v>
      </c>
    </row>
    <row r="2276" spans="2:4" ht="13.8" x14ac:dyDescent="0.2">
      <c r="B2276" s="18">
        <v>2273</v>
      </c>
      <c r="C2276" s="2" t="str">
        <f>_xlfn.CONCAT(MONTH('Rates Database'!C2275),"-",'Rates Database'!B2275,"-",'Rates Database'!E2275,"-",'Rates Database'!G2275,"-",'Rates Database'!J2275)</f>
        <v>2-2020-Unitil-Residential-Exogenous Cost Adjustment (ECA)</v>
      </c>
      <c r="D2276" s="2">
        <f t="shared" si="35"/>
        <v>1</v>
      </c>
    </row>
    <row r="2277" spans="2:4" ht="13.8" x14ac:dyDescent="0.2">
      <c r="B2277" s="18">
        <v>2274</v>
      </c>
      <c r="C2277" s="2" t="str">
        <f>_xlfn.CONCAT(MONTH('Rates Database'!C2276),"-",'Rates Database'!B2276,"-",'Rates Database'!E2276,"-",'Rates Database'!G2276,"-",'Rates Database'!J2276)</f>
        <v>1-2020-Unitil-Residential-Exogenous Cost Adjustment (ECA)</v>
      </c>
      <c r="D2277" s="2">
        <f t="shared" si="35"/>
        <v>1</v>
      </c>
    </row>
    <row r="2278" spans="2:4" ht="13.8" x14ac:dyDescent="0.2">
      <c r="B2278" s="18">
        <v>2275</v>
      </c>
      <c r="C2278" s="2" t="str">
        <f>_xlfn.CONCAT(MONTH('Rates Database'!C2277),"-",'Rates Database'!B2277,"-",'Rates Database'!E2277,"-",'Rates Database'!G2277,"-",'Rates Database'!J2277)</f>
        <v>12-2019-Unitil-Residential-Exogenous Cost Adjustment (ECA)</v>
      </c>
      <c r="D2278" s="2">
        <f t="shared" si="35"/>
        <v>1</v>
      </c>
    </row>
    <row r="2279" spans="2:4" ht="13.8" x14ac:dyDescent="0.2">
      <c r="B2279" s="18">
        <v>2276</v>
      </c>
      <c r="C2279" s="2" t="str">
        <f>_xlfn.CONCAT(MONTH('Rates Database'!C2278),"-",'Rates Database'!B2278,"-",'Rates Database'!E2278,"-",'Rates Database'!G2278,"-",'Rates Database'!J2278)</f>
        <v>11-2019-Unitil-Residential-Exogenous Cost Adjustment (ECA)</v>
      </c>
      <c r="D2279" s="2">
        <f t="shared" si="35"/>
        <v>1</v>
      </c>
    </row>
    <row r="2280" spans="2:4" ht="13.8" x14ac:dyDescent="0.2">
      <c r="B2280" s="18">
        <v>2277</v>
      </c>
      <c r="C2280" s="2" t="str">
        <f>_xlfn.CONCAT(MONTH('Rates Database'!C2279),"-",'Rates Database'!B2279,"-",'Rates Database'!E2279,"-",'Rates Database'!G2279,"-",'Rates Database'!J2279)</f>
        <v>10-2019-Unitil-Residential-Exogenous Cost Adjustment (ECA)</v>
      </c>
      <c r="D2280" s="2">
        <f t="shared" si="35"/>
        <v>1</v>
      </c>
    </row>
    <row r="2281" spans="2:4" ht="13.8" x14ac:dyDescent="0.2">
      <c r="B2281" s="18">
        <v>2278</v>
      </c>
      <c r="C2281" s="2" t="str">
        <f>_xlfn.CONCAT(MONTH('Rates Database'!C2280),"-",'Rates Database'!B2280,"-",'Rates Database'!E2280,"-",'Rates Database'!G2280,"-",'Rates Database'!J2280)</f>
        <v>9-2019-Unitil-Residential-Exogenous Cost Adjustment (ECA)</v>
      </c>
      <c r="D2281" s="2">
        <f t="shared" si="35"/>
        <v>1</v>
      </c>
    </row>
    <row r="2282" spans="2:4" ht="13.8" x14ac:dyDescent="0.2">
      <c r="B2282" s="18">
        <v>2279</v>
      </c>
      <c r="C2282" s="2" t="str">
        <f>_xlfn.CONCAT(MONTH('Rates Database'!C2281),"-",'Rates Database'!B2281,"-",'Rates Database'!E2281,"-",'Rates Database'!G2281,"-",'Rates Database'!J2281)</f>
        <v>8-2019-Unitil-Residential-Exogenous Cost Adjustment (ECA)</v>
      </c>
      <c r="D2282" s="2">
        <f t="shared" si="35"/>
        <v>1</v>
      </c>
    </row>
    <row r="2283" spans="2:4" ht="13.8" x14ac:dyDescent="0.2">
      <c r="B2283" s="18">
        <v>2280</v>
      </c>
      <c r="C2283" s="2" t="str">
        <f>_xlfn.CONCAT(MONTH('Rates Database'!C2282),"-",'Rates Database'!B2282,"-",'Rates Database'!E2282,"-",'Rates Database'!G2282,"-",'Rates Database'!J2282)</f>
        <v>7-2019-Unitil-Residential-Exogenous Cost Adjustment (ECA)</v>
      </c>
      <c r="D2283" s="2">
        <f t="shared" si="35"/>
        <v>1</v>
      </c>
    </row>
    <row r="2284" spans="2:4" ht="13.8" x14ac:dyDescent="0.2">
      <c r="B2284" s="18">
        <v>2281</v>
      </c>
      <c r="C2284" s="2" t="str">
        <f>_xlfn.CONCAT(MONTH('Rates Database'!C2283),"-",'Rates Database'!B2283,"-",'Rates Database'!E2283,"-",'Rates Database'!G2283,"-",'Rates Database'!J2283)</f>
        <v>6-2019-Unitil-Residential-Exogenous Cost Adjustment (ECA)</v>
      </c>
      <c r="D2284" s="2">
        <f t="shared" si="35"/>
        <v>1</v>
      </c>
    </row>
    <row r="2285" spans="2:4" ht="13.8" x14ac:dyDescent="0.2">
      <c r="B2285" s="18">
        <v>2282</v>
      </c>
      <c r="C2285" s="2" t="str">
        <f>_xlfn.CONCAT(MONTH('Rates Database'!C2284),"-",'Rates Database'!B2284,"-",'Rates Database'!E2284,"-",'Rates Database'!G2284,"-",'Rates Database'!J2284)</f>
        <v>5-2019-Unitil-Residential-Exogenous Cost Adjustment (ECA)</v>
      </c>
      <c r="D2285" s="2">
        <f t="shared" si="35"/>
        <v>1</v>
      </c>
    </row>
    <row r="2286" spans="2:4" ht="13.8" x14ac:dyDescent="0.2">
      <c r="B2286" s="18">
        <v>2283</v>
      </c>
      <c r="C2286" s="2" t="str">
        <f>_xlfn.CONCAT(MONTH('Rates Database'!C2285),"-",'Rates Database'!B2285,"-",'Rates Database'!E2285,"-",'Rates Database'!G2285,"-",'Rates Database'!J2285)</f>
        <v>4-2019-Unitil-Residential-Exogenous Cost Adjustment (ECA)</v>
      </c>
      <c r="D2286" s="2">
        <f t="shared" si="35"/>
        <v>1</v>
      </c>
    </row>
    <row r="2287" spans="2:4" ht="13.8" x14ac:dyDescent="0.2">
      <c r="B2287" s="18">
        <v>2284</v>
      </c>
      <c r="C2287" s="2" t="str">
        <f>_xlfn.CONCAT(MONTH('Rates Database'!C2286),"-",'Rates Database'!B2286,"-",'Rates Database'!E2286,"-",'Rates Database'!G2286,"-",'Rates Database'!J2286)</f>
        <v>3-2019-Unitil-Residential-Exogenous Cost Adjustment (ECA)</v>
      </c>
      <c r="D2287" s="2">
        <f t="shared" si="35"/>
        <v>1</v>
      </c>
    </row>
    <row r="2288" spans="2:4" ht="13.8" x14ac:dyDescent="0.2">
      <c r="B2288" s="18">
        <v>2285</v>
      </c>
      <c r="C2288" s="2" t="str">
        <f>_xlfn.CONCAT(MONTH('Rates Database'!C2287),"-",'Rates Database'!B2287,"-",'Rates Database'!E2287,"-",'Rates Database'!G2287,"-",'Rates Database'!J2287)</f>
        <v>2-2019-Unitil-Residential-Exogenous Cost Adjustment (ECA)</v>
      </c>
      <c r="D2288" s="2">
        <f t="shared" si="35"/>
        <v>1</v>
      </c>
    </row>
    <row r="2289" spans="2:4" ht="13.8" x14ac:dyDescent="0.2">
      <c r="B2289" s="18">
        <v>2286</v>
      </c>
      <c r="C2289" s="2" t="str">
        <f>_xlfn.CONCAT(MONTH('Rates Database'!C2288),"-",'Rates Database'!B2288,"-",'Rates Database'!E2288,"-",'Rates Database'!G2288,"-",'Rates Database'!J2288)</f>
        <v>1-2019-Unitil-Residential-Exogenous Cost Adjustment (ECA)</v>
      </c>
      <c r="D2289" s="2">
        <f t="shared" si="35"/>
        <v>1</v>
      </c>
    </row>
    <row r="2290" spans="2:4" ht="13.8" x14ac:dyDescent="0.2">
      <c r="B2290" s="18">
        <v>2287</v>
      </c>
      <c r="C2290" s="2" t="str">
        <f>_xlfn.CONCAT(MONTH('Rates Database'!C2289),"-",'Rates Database'!B2289,"-",'Rates Database'!E2289,"-",'Rates Database'!G2289,"-",'Rates Database'!J2289)</f>
        <v>12-2023-Unitil-Residential-Tax Act Credit Factor (TACF)</v>
      </c>
      <c r="D2290" s="2">
        <f t="shared" si="35"/>
        <v>1</v>
      </c>
    </row>
    <row r="2291" spans="2:4" ht="13.8" x14ac:dyDescent="0.2">
      <c r="B2291" s="18">
        <v>2288</v>
      </c>
      <c r="C2291" s="2" t="str">
        <f>_xlfn.CONCAT(MONTH('Rates Database'!C2290),"-",'Rates Database'!B2290,"-",'Rates Database'!E2290,"-",'Rates Database'!G2290,"-",'Rates Database'!J2290)</f>
        <v>11-2023-Unitil-Residential-Tax Act Credit Factor (TACF)</v>
      </c>
      <c r="D2291" s="2">
        <f t="shared" si="35"/>
        <v>1</v>
      </c>
    </row>
    <row r="2292" spans="2:4" ht="13.8" x14ac:dyDescent="0.2">
      <c r="B2292" s="18">
        <v>2289</v>
      </c>
      <c r="C2292" s="2" t="str">
        <f>_xlfn.CONCAT(MONTH('Rates Database'!C2291),"-",'Rates Database'!B2291,"-",'Rates Database'!E2291,"-",'Rates Database'!G2291,"-",'Rates Database'!J2291)</f>
        <v>10-2023-Unitil-Residential-Tax Act Credit Factor (TACF)</v>
      </c>
      <c r="D2292" s="2">
        <f t="shared" si="35"/>
        <v>1</v>
      </c>
    </row>
    <row r="2293" spans="2:4" ht="13.8" x14ac:dyDescent="0.2">
      <c r="B2293" s="18">
        <v>2290</v>
      </c>
      <c r="C2293" s="2" t="str">
        <f>_xlfn.CONCAT(MONTH('Rates Database'!C2292),"-",'Rates Database'!B2292,"-",'Rates Database'!E2292,"-",'Rates Database'!G2292,"-",'Rates Database'!J2292)</f>
        <v>9-2023-Unitil-Residential-Tax Act Credit Factor (TACF)</v>
      </c>
      <c r="D2293" s="2">
        <f t="shared" si="35"/>
        <v>1</v>
      </c>
    </row>
    <row r="2294" spans="2:4" ht="13.8" x14ac:dyDescent="0.2">
      <c r="B2294" s="18">
        <v>2291</v>
      </c>
      <c r="C2294" s="2" t="str">
        <f>_xlfn.CONCAT(MONTH('Rates Database'!C2293),"-",'Rates Database'!B2293,"-",'Rates Database'!E2293,"-",'Rates Database'!G2293,"-",'Rates Database'!J2293)</f>
        <v>8-2023-Unitil-Residential-Tax Act Credit Factor (TACF)</v>
      </c>
      <c r="D2294" s="2">
        <f t="shared" si="35"/>
        <v>1</v>
      </c>
    </row>
    <row r="2295" spans="2:4" ht="13.8" x14ac:dyDescent="0.2">
      <c r="B2295" s="18">
        <v>2292</v>
      </c>
      <c r="C2295" s="2" t="str">
        <f>_xlfn.CONCAT(MONTH('Rates Database'!C2294),"-",'Rates Database'!B2294,"-",'Rates Database'!E2294,"-",'Rates Database'!G2294,"-",'Rates Database'!J2294)</f>
        <v>7-2023-Unitil-Residential-Tax Act Credit Factor (TACF)</v>
      </c>
      <c r="D2295" s="2">
        <f t="shared" si="35"/>
        <v>1</v>
      </c>
    </row>
    <row r="2296" spans="2:4" ht="13.8" x14ac:dyDescent="0.2">
      <c r="B2296" s="18">
        <v>2293</v>
      </c>
      <c r="C2296" s="2" t="str">
        <f>_xlfn.CONCAT(MONTH('Rates Database'!C2295),"-",'Rates Database'!B2295,"-",'Rates Database'!E2295,"-",'Rates Database'!G2295,"-",'Rates Database'!J2295)</f>
        <v>6-2023-Unitil-Residential-Tax Act Credit Factor (TACF)</v>
      </c>
      <c r="D2296" s="2">
        <f t="shared" si="35"/>
        <v>1</v>
      </c>
    </row>
    <row r="2297" spans="2:4" ht="13.8" x14ac:dyDescent="0.2">
      <c r="B2297" s="18">
        <v>2294</v>
      </c>
      <c r="C2297" s="2" t="str">
        <f>_xlfn.CONCAT(MONTH('Rates Database'!C2296),"-",'Rates Database'!B2296,"-",'Rates Database'!E2296,"-",'Rates Database'!G2296,"-",'Rates Database'!J2296)</f>
        <v>5-2023-Unitil-Residential-Tax Act Credit Factor (TACF)</v>
      </c>
      <c r="D2297" s="2">
        <f t="shared" si="35"/>
        <v>1</v>
      </c>
    </row>
    <row r="2298" spans="2:4" ht="13.8" x14ac:dyDescent="0.2">
      <c r="B2298" s="18">
        <v>2295</v>
      </c>
      <c r="C2298" s="2" t="str">
        <f>_xlfn.CONCAT(MONTH('Rates Database'!C2297),"-",'Rates Database'!B2297,"-",'Rates Database'!E2297,"-",'Rates Database'!G2297,"-",'Rates Database'!J2297)</f>
        <v>4-2023-Unitil-Residential-Tax Act Credit Factor (TACF)</v>
      </c>
      <c r="D2298" s="2">
        <f t="shared" si="35"/>
        <v>1</v>
      </c>
    </row>
    <row r="2299" spans="2:4" ht="13.8" x14ac:dyDescent="0.2">
      <c r="B2299" s="18">
        <v>2296</v>
      </c>
      <c r="C2299" s="2" t="str">
        <f>_xlfn.CONCAT(MONTH('Rates Database'!C2298),"-",'Rates Database'!B2298,"-",'Rates Database'!E2298,"-",'Rates Database'!G2298,"-",'Rates Database'!J2298)</f>
        <v>3-2023-Unitil-Residential-Tax Act Credit Factor (TACF)</v>
      </c>
      <c r="D2299" s="2">
        <f t="shared" si="35"/>
        <v>1</v>
      </c>
    </row>
    <row r="2300" spans="2:4" ht="13.8" x14ac:dyDescent="0.2">
      <c r="B2300" s="18">
        <v>2297</v>
      </c>
      <c r="C2300" s="2" t="str">
        <f>_xlfn.CONCAT(MONTH('Rates Database'!C2299),"-",'Rates Database'!B2299,"-",'Rates Database'!E2299,"-",'Rates Database'!G2299,"-",'Rates Database'!J2299)</f>
        <v>2-2023-Unitil-Residential-Tax Act Credit Factor (TACF)</v>
      </c>
      <c r="D2300" s="2">
        <f t="shared" si="35"/>
        <v>1</v>
      </c>
    </row>
    <row r="2301" spans="2:4" ht="13.8" x14ac:dyDescent="0.2">
      <c r="B2301" s="18">
        <v>2298</v>
      </c>
      <c r="C2301" s="2" t="str">
        <f>_xlfn.CONCAT(MONTH('Rates Database'!C2300),"-",'Rates Database'!B2300,"-",'Rates Database'!E2300,"-",'Rates Database'!G2300,"-",'Rates Database'!J2300)</f>
        <v>1-2023-Unitil-Residential-Tax Act Credit Factor (TACF)</v>
      </c>
      <c r="D2301" s="2">
        <f t="shared" si="35"/>
        <v>1</v>
      </c>
    </row>
    <row r="2302" spans="2:4" ht="13.8" x14ac:dyDescent="0.2">
      <c r="B2302" s="18">
        <v>2299</v>
      </c>
      <c r="C2302" s="2" t="str">
        <f>_xlfn.CONCAT(MONTH('Rates Database'!C2301),"-",'Rates Database'!B2301,"-",'Rates Database'!E2301,"-",'Rates Database'!G2301,"-",'Rates Database'!J2301)</f>
        <v>12-2022-Unitil-Residential-Tax Act Credit Factor (TACF)</v>
      </c>
      <c r="D2302" s="2">
        <f t="shared" si="35"/>
        <v>1</v>
      </c>
    </row>
    <row r="2303" spans="2:4" ht="13.8" x14ac:dyDescent="0.2">
      <c r="B2303" s="18">
        <v>2300</v>
      </c>
      <c r="C2303" s="2" t="str">
        <f>_xlfn.CONCAT(MONTH('Rates Database'!C2302),"-",'Rates Database'!B2302,"-",'Rates Database'!E2302,"-",'Rates Database'!G2302,"-",'Rates Database'!J2302)</f>
        <v>11-2022-Unitil-Residential-Tax Act Credit Factor (TACF)</v>
      </c>
      <c r="D2303" s="2">
        <f t="shared" si="35"/>
        <v>1</v>
      </c>
    </row>
    <row r="2304" spans="2:4" ht="13.8" x14ac:dyDescent="0.2">
      <c r="B2304" s="18">
        <v>2301</v>
      </c>
      <c r="C2304" s="2" t="str">
        <f>_xlfn.CONCAT(MONTH('Rates Database'!C2303),"-",'Rates Database'!B2303,"-",'Rates Database'!E2303,"-",'Rates Database'!G2303,"-",'Rates Database'!J2303)</f>
        <v>10-2022-Unitil-Residential-Tax Act Credit Factor (TACF)</v>
      </c>
      <c r="D2304" s="2">
        <f t="shared" si="35"/>
        <v>1</v>
      </c>
    </row>
    <row r="2305" spans="2:4" ht="13.8" x14ac:dyDescent="0.2">
      <c r="B2305" s="18">
        <v>2302</v>
      </c>
      <c r="C2305" s="2" t="str">
        <f>_xlfn.CONCAT(MONTH('Rates Database'!C2304),"-",'Rates Database'!B2304,"-",'Rates Database'!E2304,"-",'Rates Database'!G2304,"-",'Rates Database'!J2304)</f>
        <v>9-2022-Unitil-Residential-Tax Act Credit Factor (TACF)</v>
      </c>
      <c r="D2305" s="2">
        <f t="shared" si="35"/>
        <v>1</v>
      </c>
    </row>
    <row r="2306" spans="2:4" ht="13.8" x14ac:dyDescent="0.2">
      <c r="B2306" s="18">
        <v>2303</v>
      </c>
      <c r="C2306" s="2" t="str">
        <f>_xlfn.CONCAT(MONTH('Rates Database'!C2305),"-",'Rates Database'!B2305,"-",'Rates Database'!E2305,"-",'Rates Database'!G2305,"-",'Rates Database'!J2305)</f>
        <v>8-2022-Unitil-Residential-Tax Act Credit Factor (TACF)</v>
      </c>
      <c r="D2306" s="2">
        <f t="shared" si="35"/>
        <v>1</v>
      </c>
    </row>
    <row r="2307" spans="2:4" ht="13.8" x14ac:dyDescent="0.2">
      <c r="B2307" s="18">
        <v>2304</v>
      </c>
      <c r="C2307" s="2" t="str">
        <f>_xlfn.CONCAT(MONTH('Rates Database'!C2306),"-",'Rates Database'!B2306,"-",'Rates Database'!E2306,"-",'Rates Database'!G2306,"-",'Rates Database'!J2306)</f>
        <v>7-2022-Unitil-Residential-Tax Act Credit Factor (TACF)</v>
      </c>
      <c r="D2307" s="2">
        <f t="shared" si="35"/>
        <v>1</v>
      </c>
    </row>
    <row r="2308" spans="2:4" ht="13.8" x14ac:dyDescent="0.2">
      <c r="B2308" s="18">
        <v>2305</v>
      </c>
      <c r="C2308" s="2" t="str">
        <f>_xlfn.CONCAT(MONTH('Rates Database'!C2307),"-",'Rates Database'!B2307,"-",'Rates Database'!E2307,"-",'Rates Database'!G2307,"-",'Rates Database'!J2307)</f>
        <v>6-2022-Unitil-Residential-Tax Act Credit Factor (TACF)</v>
      </c>
      <c r="D2308" s="2">
        <f t="shared" si="35"/>
        <v>1</v>
      </c>
    </row>
    <row r="2309" spans="2:4" ht="13.8" x14ac:dyDescent="0.2">
      <c r="B2309" s="18">
        <v>2306</v>
      </c>
      <c r="C2309" s="2" t="str">
        <f>_xlfn.CONCAT(MONTH('Rates Database'!C2308),"-",'Rates Database'!B2308,"-",'Rates Database'!E2308,"-",'Rates Database'!G2308,"-",'Rates Database'!J2308)</f>
        <v>5-2022-Unitil-Residential-Tax Act Credit Factor (TACF)</v>
      </c>
      <c r="D2309" s="2">
        <f t="shared" ref="D2309:D2372" si="36">COUNTIF($C$4:$C$10092,C2309)</f>
        <v>1</v>
      </c>
    </row>
    <row r="2310" spans="2:4" ht="13.8" x14ac:dyDescent="0.2">
      <c r="B2310" s="18">
        <v>2307</v>
      </c>
      <c r="C2310" s="2" t="str">
        <f>_xlfn.CONCAT(MONTH('Rates Database'!C2309),"-",'Rates Database'!B2309,"-",'Rates Database'!E2309,"-",'Rates Database'!G2309,"-",'Rates Database'!J2309)</f>
        <v>4-2022-Unitil-Residential-Tax Act Credit Factor (TACF)</v>
      </c>
      <c r="D2310" s="2">
        <f t="shared" si="36"/>
        <v>1</v>
      </c>
    </row>
    <row r="2311" spans="2:4" ht="13.8" x14ac:dyDescent="0.2">
      <c r="B2311" s="18">
        <v>2308</v>
      </c>
      <c r="C2311" s="2" t="str">
        <f>_xlfn.CONCAT(MONTH('Rates Database'!C2310),"-",'Rates Database'!B2310,"-",'Rates Database'!E2310,"-",'Rates Database'!G2310,"-",'Rates Database'!J2310)</f>
        <v>3-2022-Unitil-Residential-Tax Act Credit Factor (TACF)</v>
      </c>
      <c r="D2311" s="2">
        <f t="shared" si="36"/>
        <v>1</v>
      </c>
    </row>
    <row r="2312" spans="2:4" ht="13.8" x14ac:dyDescent="0.2">
      <c r="B2312" s="18">
        <v>2309</v>
      </c>
      <c r="C2312" s="2" t="str">
        <f>_xlfn.CONCAT(MONTH('Rates Database'!C2311),"-",'Rates Database'!B2311,"-",'Rates Database'!E2311,"-",'Rates Database'!G2311,"-",'Rates Database'!J2311)</f>
        <v>2-2022-Unitil-Residential-Tax Act Credit Factor (TACF)</v>
      </c>
      <c r="D2312" s="2">
        <f t="shared" si="36"/>
        <v>1</v>
      </c>
    </row>
    <row r="2313" spans="2:4" ht="13.8" x14ac:dyDescent="0.2">
      <c r="B2313" s="18">
        <v>2310</v>
      </c>
      <c r="C2313" s="2" t="str">
        <f>_xlfn.CONCAT(MONTH('Rates Database'!C2312),"-",'Rates Database'!B2312,"-",'Rates Database'!E2312,"-",'Rates Database'!G2312,"-",'Rates Database'!J2312)</f>
        <v>1-2022-Unitil-Residential-Tax Act Credit Factor (TACF)</v>
      </c>
      <c r="D2313" s="2">
        <f t="shared" si="36"/>
        <v>1</v>
      </c>
    </row>
    <row r="2314" spans="2:4" ht="13.8" x14ac:dyDescent="0.2">
      <c r="B2314" s="18">
        <v>2311</v>
      </c>
      <c r="C2314" s="2" t="str">
        <f>_xlfn.CONCAT(MONTH('Rates Database'!C2313),"-",'Rates Database'!B2313,"-",'Rates Database'!E2313,"-",'Rates Database'!G2313,"-",'Rates Database'!J2313)</f>
        <v>12-2021-Unitil-Residential-Tax Act Credit Factor (TACF)</v>
      </c>
      <c r="D2314" s="2">
        <f t="shared" si="36"/>
        <v>1</v>
      </c>
    </row>
    <row r="2315" spans="2:4" ht="13.8" x14ac:dyDescent="0.2">
      <c r="B2315" s="18">
        <v>2312</v>
      </c>
      <c r="C2315" s="2" t="str">
        <f>_xlfn.CONCAT(MONTH('Rates Database'!C2314),"-",'Rates Database'!B2314,"-",'Rates Database'!E2314,"-",'Rates Database'!G2314,"-",'Rates Database'!J2314)</f>
        <v>11-2021-Unitil-Residential-Tax Act Credit Factor (TACF)</v>
      </c>
      <c r="D2315" s="2">
        <f t="shared" si="36"/>
        <v>1</v>
      </c>
    </row>
    <row r="2316" spans="2:4" ht="13.8" x14ac:dyDescent="0.2">
      <c r="B2316" s="18">
        <v>2313</v>
      </c>
      <c r="C2316" s="2" t="str">
        <f>_xlfn.CONCAT(MONTH('Rates Database'!C2315),"-",'Rates Database'!B2315,"-",'Rates Database'!E2315,"-",'Rates Database'!G2315,"-",'Rates Database'!J2315)</f>
        <v>10-2021-Unitil-Residential-Tax Act Credit Factor (TACF)</v>
      </c>
      <c r="D2316" s="2">
        <f t="shared" si="36"/>
        <v>1</v>
      </c>
    </row>
    <row r="2317" spans="2:4" ht="13.8" x14ac:dyDescent="0.2">
      <c r="B2317" s="18">
        <v>2314</v>
      </c>
      <c r="C2317" s="2" t="str">
        <f>_xlfn.CONCAT(MONTH('Rates Database'!C2316),"-",'Rates Database'!B2316,"-",'Rates Database'!E2316,"-",'Rates Database'!G2316,"-",'Rates Database'!J2316)</f>
        <v>9-2021-Unitil-Residential-Tax Act Credit Factor (TACF)</v>
      </c>
      <c r="D2317" s="2">
        <f t="shared" si="36"/>
        <v>1</v>
      </c>
    </row>
    <row r="2318" spans="2:4" ht="13.8" x14ac:dyDescent="0.2">
      <c r="B2318" s="18">
        <v>2315</v>
      </c>
      <c r="C2318" s="2" t="str">
        <f>_xlfn.CONCAT(MONTH('Rates Database'!C2317),"-",'Rates Database'!B2317,"-",'Rates Database'!E2317,"-",'Rates Database'!G2317,"-",'Rates Database'!J2317)</f>
        <v>8-2021-Unitil-Residential-Tax Act Credit Factor (TACF)</v>
      </c>
      <c r="D2318" s="2">
        <f t="shared" si="36"/>
        <v>1</v>
      </c>
    </row>
    <row r="2319" spans="2:4" ht="13.8" x14ac:dyDescent="0.2">
      <c r="B2319" s="18">
        <v>2316</v>
      </c>
      <c r="C2319" s="2" t="str">
        <f>_xlfn.CONCAT(MONTH('Rates Database'!C2318),"-",'Rates Database'!B2318,"-",'Rates Database'!E2318,"-",'Rates Database'!G2318,"-",'Rates Database'!J2318)</f>
        <v>7-2021-Unitil-Residential-Tax Act Credit Factor (TACF)</v>
      </c>
      <c r="D2319" s="2">
        <f t="shared" si="36"/>
        <v>1</v>
      </c>
    </row>
    <row r="2320" spans="2:4" ht="13.8" x14ac:dyDescent="0.2">
      <c r="B2320" s="18">
        <v>2317</v>
      </c>
      <c r="C2320" s="2" t="str">
        <f>_xlfn.CONCAT(MONTH('Rates Database'!C2319),"-",'Rates Database'!B2319,"-",'Rates Database'!E2319,"-",'Rates Database'!G2319,"-",'Rates Database'!J2319)</f>
        <v>6-2021-Unitil-Residential-Tax Act Credit Factor (TACF)</v>
      </c>
      <c r="D2320" s="2">
        <f t="shared" si="36"/>
        <v>1</v>
      </c>
    </row>
    <row r="2321" spans="2:4" ht="13.8" x14ac:dyDescent="0.2">
      <c r="B2321" s="18">
        <v>2318</v>
      </c>
      <c r="C2321" s="2" t="str">
        <f>_xlfn.CONCAT(MONTH('Rates Database'!C2320),"-",'Rates Database'!B2320,"-",'Rates Database'!E2320,"-",'Rates Database'!G2320,"-",'Rates Database'!J2320)</f>
        <v>5-2021-Unitil-Residential-Tax Act Credit Factor (TACF)</v>
      </c>
      <c r="D2321" s="2">
        <f t="shared" si="36"/>
        <v>1</v>
      </c>
    </row>
    <row r="2322" spans="2:4" ht="13.8" x14ac:dyDescent="0.2">
      <c r="B2322" s="18">
        <v>2319</v>
      </c>
      <c r="C2322" s="2" t="str">
        <f>_xlfn.CONCAT(MONTH('Rates Database'!C2321),"-",'Rates Database'!B2321,"-",'Rates Database'!E2321,"-",'Rates Database'!G2321,"-",'Rates Database'!J2321)</f>
        <v>4-2021-Unitil-Residential-Tax Act Credit Factor (TACF)</v>
      </c>
      <c r="D2322" s="2">
        <f t="shared" si="36"/>
        <v>1</v>
      </c>
    </row>
    <row r="2323" spans="2:4" ht="13.8" x14ac:dyDescent="0.2">
      <c r="B2323" s="18">
        <v>2320</v>
      </c>
      <c r="C2323" s="2" t="str">
        <f>_xlfn.CONCAT(MONTH('Rates Database'!C2322),"-",'Rates Database'!B2322,"-",'Rates Database'!E2322,"-",'Rates Database'!G2322,"-",'Rates Database'!J2322)</f>
        <v>3-2021-Unitil-Residential-Tax Act Credit Factor (TACF)</v>
      </c>
      <c r="D2323" s="2">
        <f t="shared" si="36"/>
        <v>1</v>
      </c>
    </row>
    <row r="2324" spans="2:4" ht="13.8" x14ac:dyDescent="0.2">
      <c r="B2324" s="18">
        <v>2321</v>
      </c>
      <c r="C2324" s="2" t="str">
        <f>_xlfn.CONCAT(MONTH('Rates Database'!C2323),"-",'Rates Database'!B2323,"-",'Rates Database'!E2323,"-",'Rates Database'!G2323,"-",'Rates Database'!J2323)</f>
        <v>2-2021-Unitil-Residential-Tax Act Credit Factor (TACF)</v>
      </c>
      <c r="D2324" s="2">
        <f t="shared" si="36"/>
        <v>1</v>
      </c>
    </row>
    <row r="2325" spans="2:4" ht="13.8" x14ac:dyDescent="0.2">
      <c r="B2325" s="18">
        <v>2322</v>
      </c>
      <c r="C2325" s="2" t="str">
        <f>_xlfn.CONCAT(MONTH('Rates Database'!C2324),"-",'Rates Database'!B2324,"-",'Rates Database'!E2324,"-",'Rates Database'!G2324,"-",'Rates Database'!J2324)</f>
        <v>1-2021-Unitil-Residential-Tax Act Credit Factor (TACF)</v>
      </c>
      <c r="D2325" s="2">
        <f t="shared" si="36"/>
        <v>1</v>
      </c>
    </row>
    <row r="2326" spans="2:4" ht="13.8" x14ac:dyDescent="0.2">
      <c r="B2326" s="18">
        <v>2323</v>
      </c>
      <c r="C2326" s="2" t="str">
        <f>_xlfn.CONCAT(MONTH('Rates Database'!C2325),"-",'Rates Database'!B2325,"-",'Rates Database'!E2325,"-",'Rates Database'!G2325,"-",'Rates Database'!J2325)</f>
        <v>12-2020-Unitil-Residential-Tax Act Credit Factor (TACF)</v>
      </c>
      <c r="D2326" s="2">
        <f t="shared" si="36"/>
        <v>1</v>
      </c>
    </row>
    <row r="2327" spans="2:4" ht="13.8" x14ac:dyDescent="0.2">
      <c r="B2327" s="18">
        <v>2324</v>
      </c>
      <c r="C2327" s="2" t="str">
        <f>_xlfn.CONCAT(MONTH('Rates Database'!C2326),"-",'Rates Database'!B2326,"-",'Rates Database'!E2326,"-",'Rates Database'!G2326,"-",'Rates Database'!J2326)</f>
        <v>11-2020-Unitil-Residential-Tax Act Credit Factor (TACF)</v>
      </c>
      <c r="D2327" s="2">
        <f t="shared" si="36"/>
        <v>1</v>
      </c>
    </row>
    <row r="2328" spans="2:4" ht="13.8" x14ac:dyDescent="0.2">
      <c r="B2328" s="18">
        <v>2325</v>
      </c>
      <c r="C2328" s="2" t="str">
        <f>_xlfn.CONCAT(MONTH('Rates Database'!C2327),"-",'Rates Database'!B2327,"-",'Rates Database'!E2327,"-",'Rates Database'!G2327,"-",'Rates Database'!J2327)</f>
        <v>10-2020-Unitil-Residential-Tax Act Credit Factor (TACF)</v>
      </c>
      <c r="D2328" s="2">
        <f t="shared" si="36"/>
        <v>1</v>
      </c>
    </row>
    <row r="2329" spans="2:4" ht="13.8" x14ac:dyDescent="0.2">
      <c r="B2329" s="18">
        <v>2326</v>
      </c>
      <c r="C2329" s="2" t="str">
        <f>_xlfn.CONCAT(MONTH('Rates Database'!C2328),"-",'Rates Database'!B2328,"-",'Rates Database'!E2328,"-",'Rates Database'!G2328,"-",'Rates Database'!J2328)</f>
        <v>9-2020-Unitil-Residential-Tax Act Credit Factor (TACF)</v>
      </c>
      <c r="D2329" s="2">
        <f t="shared" si="36"/>
        <v>1</v>
      </c>
    </row>
    <row r="2330" spans="2:4" ht="13.8" x14ac:dyDescent="0.2">
      <c r="B2330" s="18">
        <v>2327</v>
      </c>
      <c r="C2330" s="2" t="str">
        <f>_xlfn.CONCAT(MONTH('Rates Database'!C2329),"-",'Rates Database'!B2329,"-",'Rates Database'!E2329,"-",'Rates Database'!G2329,"-",'Rates Database'!J2329)</f>
        <v>8-2020-Unitil-Residential-Tax Act Credit Factor (TACF)</v>
      </c>
      <c r="D2330" s="2">
        <f t="shared" si="36"/>
        <v>1</v>
      </c>
    </row>
    <row r="2331" spans="2:4" ht="13.8" x14ac:dyDescent="0.2">
      <c r="B2331" s="18">
        <v>2328</v>
      </c>
      <c r="C2331" s="2" t="str">
        <f>_xlfn.CONCAT(MONTH('Rates Database'!C2330),"-",'Rates Database'!B2330,"-",'Rates Database'!E2330,"-",'Rates Database'!G2330,"-",'Rates Database'!J2330)</f>
        <v>7-2020-Unitil-Residential-Tax Act Credit Factor (TACF)</v>
      </c>
      <c r="D2331" s="2">
        <f t="shared" si="36"/>
        <v>1</v>
      </c>
    </row>
    <row r="2332" spans="2:4" ht="13.8" x14ac:dyDescent="0.2">
      <c r="B2332" s="18">
        <v>2329</v>
      </c>
      <c r="C2332" s="2" t="str">
        <f>_xlfn.CONCAT(MONTH('Rates Database'!C2331),"-",'Rates Database'!B2331,"-",'Rates Database'!E2331,"-",'Rates Database'!G2331,"-",'Rates Database'!J2331)</f>
        <v>6-2020-Unitil-Residential-Tax Act Credit Factor (TACF)</v>
      </c>
      <c r="D2332" s="2">
        <f t="shared" si="36"/>
        <v>1</v>
      </c>
    </row>
    <row r="2333" spans="2:4" ht="13.8" x14ac:dyDescent="0.2">
      <c r="B2333" s="18">
        <v>2330</v>
      </c>
      <c r="C2333" s="2" t="str">
        <f>_xlfn.CONCAT(MONTH('Rates Database'!C2332),"-",'Rates Database'!B2332,"-",'Rates Database'!E2332,"-",'Rates Database'!G2332,"-",'Rates Database'!J2332)</f>
        <v>5-2020-Unitil-Residential-Tax Act Credit Factor (TACF)</v>
      </c>
      <c r="D2333" s="2">
        <f t="shared" si="36"/>
        <v>1</v>
      </c>
    </row>
    <row r="2334" spans="2:4" ht="13.8" x14ac:dyDescent="0.2">
      <c r="B2334" s="18">
        <v>2331</v>
      </c>
      <c r="C2334" s="2" t="str">
        <f>_xlfn.CONCAT(MONTH('Rates Database'!C2333),"-",'Rates Database'!B2333,"-",'Rates Database'!E2333,"-",'Rates Database'!G2333,"-",'Rates Database'!J2333)</f>
        <v>4-2020-Unitil-Residential-Tax Act Credit Factor (TACF)</v>
      </c>
      <c r="D2334" s="2">
        <f t="shared" si="36"/>
        <v>1</v>
      </c>
    </row>
    <row r="2335" spans="2:4" ht="13.8" x14ac:dyDescent="0.2">
      <c r="B2335" s="18">
        <v>2332</v>
      </c>
      <c r="C2335" s="2" t="str">
        <f>_xlfn.CONCAT(MONTH('Rates Database'!C2334),"-",'Rates Database'!B2334,"-",'Rates Database'!E2334,"-",'Rates Database'!G2334,"-",'Rates Database'!J2334)</f>
        <v>3-2020-Unitil-Residential-Tax Act Credit Factor (TACF)</v>
      </c>
      <c r="D2335" s="2">
        <f t="shared" si="36"/>
        <v>1</v>
      </c>
    </row>
    <row r="2336" spans="2:4" ht="13.8" x14ac:dyDescent="0.2">
      <c r="B2336" s="18">
        <v>2333</v>
      </c>
      <c r="C2336" s="2" t="str">
        <f>_xlfn.CONCAT(MONTH('Rates Database'!C2335),"-",'Rates Database'!B2335,"-",'Rates Database'!E2335,"-",'Rates Database'!G2335,"-",'Rates Database'!J2335)</f>
        <v>2-2020-Unitil-Residential-Tax Act Credit Factor (TACF)</v>
      </c>
      <c r="D2336" s="2">
        <f t="shared" si="36"/>
        <v>1</v>
      </c>
    </row>
    <row r="2337" spans="2:4" ht="13.8" x14ac:dyDescent="0.2">
      <c r="B2337" s="18">
        <v>2334</v>
      </c>
      <c r="C2337" s="2" t="str">
        <f>_xlfn.CONCAT(MONTH('Rates Database'!C2336),"-",'Rates Database'!B2336,"-",'Rates Database'!E2336,"-",'Rates Database'!G2336,"-",'Rates Database'!J2336)</f>
        <v>1-2020-Unitil-Residential-Tax Act Credit Factor (TACF)</v>
      </c>
      <c r="D2337" s="2">
        <f t="shared" si="36"/>
        <v>1</v>
      </c>
    </row>
    <row r="2338" spans="2:4" ht="13.8" x14ac:dyDescent="0.2">
      <c r="B2338" s="18">
        <v>2335</v>
      </c>
      <c r="C2338" s="2" t="str">
        <f>_xlfn.CONCAT(MONTH('Rates Database'!C2337),"-",'Rates Database'!B2337,"-",'Rates Database'!E2337,"-",'Rates Database'!G2337,"-",'Rates Database'!J2337)</f>
        <v>12-2019-Unitil-Residential-Tax Act Credit Factor (TACF)</v>
      </c>
      <c r="D2338" s="2">
        <f t="shared" si="36"/>
        <v>1</v>
      </c>
    </row>
    <row r="2339" spans="2:4" ht="13.8" x14ac:dyDescent="0.2">
      <c r="B2339" s="18">
        <v>2336</v>
      </c>
      <c r="C2339" s="2" t="str">
        <f>_xlfn.CONCAT(MONTH('Rates Database'!C2338),"-",'Rates Database'!B2338,"-",'Rates Database'!E2338,"-",'Rates Database'!G2338,"-",'Rates Database'!J2338)</f>
        <v>11-2019-Unitil-Residential-Tax Act Credit Factor (TACF)</v>
      </c>
      <c r="D2339" s="2">
        <f t="shared" si="36"/>
        <v>1</v>
      </c>
    </row>
    <row r="2340" spans="2:4" ht="13.8" x14ac:dyDescent="0.2">
      <c r="B2340" s="18">
        <v>2337</v>
      </c>
      <c r="C2340" s="2" t="str">
        <f>_xlfn.CONCAT(MONTH('Rates Database'!C2339),"-",'Rates Database'!B2339,"-",'Rates Database'!E2339,"-",'Rates Database'!G2339,"-",'Rates Database'!J2339)</f>
        <v>10-2019-Unitil-Residential-Tax Act Credit Factor (TACF)</v>
      </c>
      <c r="D2340" s="2">
        <f t="shared" si="36"/>
        <v>1</v>
      </c>
    </row>
    <row r="2341" spans="2:4" ht="13.8" x14ac:dyDescent="0.2">
      <c r="B2341" s="18">
        <v>2338</v>
      </c>
      <c r="C2341" s="2" t="str">
        <f>_xlfn.CONCAT(MONTH('Rates Database'!C2340),"-",'Rates Database'!B2340,"-",'Rates Database'!E2340,"-",'Rates Database'!G2340,"-",'Rates Database'!J2340)</f>
        <v>9-2019-Unitil-Residential-Tax Act Credit Factor (TACF)</v>
      </c>
      <c r="D2341" s="2">
        <f t="shared" si="36"/>
        <v>1</v>
      </c>
    </row>
    <row r="2342" spans="2:4" ht="13.8" x14ac:dyDescent="0.2">
      <c r="B2342" s="18">
        <v>2339</v>
      </c>
      <c r="C2342" s="2" t="str">
        <f>_xlfn.CONCAT(MONTH('Rates Database'!C2341),"-",'Rates Database'!B2341,"-",'Rates Database'!E2341,"-",'Rates Database'!G2341,"-",'Rates Database'!J2341)</f>
        <v>8-2019-Unitil-Residential-Tax Act Credit Factor (TACF)</v>
      </c>
      <c r="D2342" s="2">
        <f t="shared" si="36"/>
        <v>1</v>
      </c>
    </row>
    <row r="2343" spans="2:4" ht="13.8" x14ac:dyDescent="0.2">
      <c r="B2343" s="18">
        <v>2340</v>
      </c>
      <c r="C2343" s="2" t="str">
        <f>_xlfn.CONCAT(MONTH('Rates Database'!C2342),"-",'Rates Database'!B2342,"-",'Rates Database'!E2342,"-",'Rates Database'!G2342,"-",'Rates Database'!J2342)</f>
        <v>7-2019-Unitil-Residential-Tax Act Credit Factor (TACF)</v>
      </c>
      <c r="D2343" s="2">
        <f t="shared" si="36"/>
        <v>1</v>
      </c>
    </row>
    <row r="2344" spans="2:4" ht="13.8" x14ac:dyDescent="0.2">
      <c r="B2344" s="18">
        <v>2341</v>
      </c>
      <c r="C2344" s="2" t="str">
        <f>_xlfn.CONCAT(MONTH('Rates Database'!C2343),"-",'Rates Database'!B2343,"-",'Rates Database'!E2343,"-",'Rates Database'!G2343,"-",'Rates Database'!J2343)</f>
        <v>6-2019-Unitil-Residential-Tax Act Credit Factor (TACF)</v>
      </c>
      <c r="D2344" s="2">
        <f t="shared" si="36"/>
        <v>1</v>
      </c>
    </row>
    <row r="2345" spans="2:4" ht="13.8" x14ac:dyDescent="0.2">
      <c r="B2345" s="18">
        <v>2342</v>
      </c>
      <c r="C2345" s="2" t="str">
        <f>_xlfn.CONCAT(MONTH('Rates Database'!C2344),"-",'Rates Database'!B2344,"-",'Rates Database'!E2344,"-",'Rates Database'!G2344,"-",'Rates Database'!J2344)</f>
        <v>5-2019-Unitil-Residential-Tax Act Credit Factor (TACF)</v>
      </c>
      <c r="D2345" s="2">
        <f t="shared" si="36"/>
        <v>1</v>
      </c>
    </row>
    <row r="2346" spans="2:4" ht="13.8" x14ac:dyDescent="0.2">
      <c r="B2346" s="18">
        <v>2343</v>
      </c>
      <c r="C2346" s="2" t="str">
        <f>_xlfn.CONCAT(MONTH('Rates Database'!C2345),"-",'Rates Database'!B2345,"-",'Rates Database'!E2345,"-",'Rates Database'!G2345,"-",'Rates Database'!J2345)</f>
        <v>4-2019-Unitil-Residential-Tax Act Credit Factor (TACF)</v>
      </c>
      <c r="D2346" s="2">
        <f t="shared" si="36"/>
        <v>1</v>
      </c>
    </row>
    <row r="2347" spans="2:4" ht="13.8" x14ac:dyDescent="0.2">
      <c r="B2347" s="18">
        <v>2344</v>
      </c>
      <c r="C2347" s="2" t="str">
        <f>_xlfn.CONCAT(MONTH('Rates Database'!C2346),"-",'Rates Database'!B2346,"-",'Rates Database'!E2346,"-",'Rates Database'!G2346,"-",'Rates Database'!J2346)</f>
        <v>3-2019-Unitil-Residential-Tax Act Credit Factor (TACF)</v>
      </c>
      <c r="D2347" s="2">
        <f t="shared" si="36"/>
        <v>1</v>
      </c>
    </row>
    <row r="2348" spans="2:4" ht="13.8" x14ac:dyDescent="0.2">
      <c r="B2348" s="18">
        <v>2345</v>
      </c>
      <c r="C2348" s="2" t="str">
        <f>_xlfn.CONCAT(MONTH('Rates Database'!C2347),"-",'Rates Database'!B2347,"-",'Rates Database'!E2347,"-",'Rates Database'!G2347,"-",'Rates Database'!J2347)</f>
        <v>2-2019-Unitil-Residential-Tax Act Credit Factor (TACF)</v>
      </c>
      <c r="D2348" s="2">
        <f t="shared" si="36"/>
        <v>1</v>
      </c>
    </row>
    <row r="2349" spans="2:4" ht="13.8" x14ac:dyDescent="0.2">
      <c r="B2349" s="18">
        <v>2346</v>
      </c>
      <c r="C2349" s="2" t="str">
        <f>_xlfn.CONCAT(MONTH('Rates Database'!C2348),"-",'Rates Database'!B2348,"-",'Rates Database'!E2348,"-",'Rates Database'!G2348,"-",'Rates Database'!J2348)</f>
        <v>1-2019-Unitil-Residential-Tax Act Credit Factor (TACF)</v>
      </c>
      <c r="D2349" s="2">
        <f t="shared" si="36"/>
        <v>1</v>
      </c>
    </row>
    <row r="2350" spans="2:4" ht="13.8" x14ac:dyDescent="0.2">
      <c r="B2350" s="18">
        <v>2347</v>
      </c>
      <c r="C2350" s="2" t="str">
        <f>_xlfn.CONCAT(MONTH('Rates Database'!C2349),"-",'Rates Database'!B2349,"-",'Rates Database'!E2349,"-",'Rates Database'!G2349,"-",'Rates Database'!J2349)</f>
        <v>12-2023-Unitil-Residential-Base Transition</v>
      </c>
      <c r="D2350" s="2">
        <f t="shared" si="36"/>
        <v>1</v>
      </c>
    </row>
    <row r="2351" spans="2:4" ht="13.8" x14ac:dyDescent="0.2">
      <c r="B2351" s="18">
        <v>2348</v>
      </c>
      <c r="C2351" s="2" t="str">
        <f>_xlfn.CONCAT(MONTH('Rates Database'!C2350),"-",'Rates Database'!B2350,"-",'Rates Database'!E2350,"-",'Rates Database'!G2350,"-",'Rates Database'!J2350)</f>
        <v>11-2023-Unitil-Residential-Base Transition</v>
      </c>
      <c r="D2351" s="2">
        <f t="shared" si="36"/>
        <v>1</v>
      </c>
    </row>
    <row r="2352" spans="2:4" ht="13.8" x14ac:dyDescent="0.2">
      <c r="B2352" s="18">
        <v>2349</v>
      </c>
      <c r="C2352" s="2" t="str">
        <f>_xlfn.CONCAT(MONTH('Rates Database'!C2351),"-",'Rates Database'!B2351,"-",'Rates Database'!E2351,"-",'Rates Database'!G2351,"-",'Rates Database'!J2351)</f>
        <v>10-2023-Unitil-Residential-Base Transition</v>
      </c>
      <c r="D2352" s="2">
        <f t="shared" si="36"/>
        <v>1</v>
      </c>
    </row>
    <row r="2353" spans="2:4" ht="13.8" x14ac:dyDescent="0.2">
      <c r="B2353" s="18">
        <v>2350</v>
      </c>
      <c r="C2353" s="2" t="str">
        <f>_xlfn.CONCAT(MONTH('Rates Database'!C2352),"-",'Rates Database'!B2352,"-",'Rates Database'!E2352,"-",'Rates Database'!G2352,"-",'Rates Database'!J2352)</f>
        <v>9-2023-Unitil-Residential-Base Transition</v>
      </c>
      <c r="D2353" s="2">
        <f t="shared" si="36"/>
        <v>1</v>
      </c>
    </row>
    <row r="2354" spans="2:4" ht="13.8" x14ac:dyDescent="0.2">
      <c r="B2354" s="18">
        <v>2351</v>
      </c>
      <c r="C2354" s="2" t="str">
        <f>_xlfn.CONCAT(MONTH('Rates Database'!C2353),"-",'Rates Database'!B2353,"-",'Rates Database'!E2353,"-",'Rates Database'!G2353,"-",'Rates Database'!J2353)</f>
        <v>8-2023-Unitil-Residential-Base Transition</v>
      </c>
      <c r="D2354" s="2">
        <f t="shared" si="36"/>
        <v>1</v>
      </c>
    </row>
    <row r="2355" spans="2:4" ht="13.8" x14ac:dyDescent="0.2">
      <c r="B2355" s="18">
        <v>2352</v>
      </c>
      <c r="C2355" s="2" t="str">
        <f>_xlfn.CONCAT(MONTH('Rates Database'!C2354),"-",'Rates Database'!B2354,"-",'Rates Database'!E2354,"-",'Rates Database'!G2354,"-",'Rates Database'!J2354)</f>
        <v>7-2023-Unitil-Residential-Base Transition</v>
      </c>
      <c r="D2355" s="2">
        <f t="shared" si="36"/>
        <v>1</v>
      </c>
    </row>
    <row r="2356" spans="2:4" ht="13.8" x14ac:dyDescent="0.2">
      <c r="B2356" s="18">
        <v>2353</v>
      </c>
      <c r="C2356" s="2" t="str">
        <f>_xlfn.CONCAT(MONTH('Rates Database'!C2355),"-",'Rates Database'!B2355,"-",'Rates Database'!E2355,"-",'Rates Database'!G2355,"-",'Rates Database'!J2355)</f>
        <v>6-2023-Unitil-Residential-Base Transition</v>
      </c>
      <c r="D2356" s="2">
        <f t="shared" si="36"/>
        <v>1</v>
      </c>
    </row>
    <row r="2357" spans="2:4" ht="13.8" x14ac:dyDescent="0.2">
      <c r="B2357" s="18">
        <v>2354</v>
      </c>
      <c r="C2357" s="2" t="str">
        <f>_xlfn.CONCAT(MONTH('Rates Database'!C2356),"-",'Rates Database'!B2356,"-",'Rates Database'!E2356,"-",'Rates Database'!G2356,"-",'Rates Database'!J2356)</f>
        <v>5-2023-Unitil-Residential-Base Transition</v>
      </c>
      <c r="D2357" s="2">
        <f t="shared" si="36"/>
        <v>1</v>
      </c>
    </row>
    <row r="2358" spans="2:4" ht="13.8" x14ac:dyDescent="0.2">
      <c r="B2358" s="18">
        <v>2355</v>
      </c>
      <c r="C2358" s="2" t="str">
        <f>_xlfn.CONCAT(MONTH('Rates Database'!C2357),"-",'Rates Database'!B2357,"-",'Rates Database'!E2357,"-",'Rates Database'!G2357,"-",'Rates Database'!J2357)</f>
        <v>4-2023-Unitil-Residential-Base Transition</v>
      </c>
      <c r="D2358" s="2">
        <f t="shared" si="36"/>
        <v>1</v>
      </c>
    </row>
    <row r="2359" spans="2:4" ht="13.8" x14ac:dyDescent="0.2">
      <c r="B2359" s="18">
        <v>2356</v>
      </c>
      <c r="C2359" s="2" t="str">
        <f>_xlfn.CONCAT(MONTH('Rates Database'!C2358),"-",'Rates Database'!B2358,"-",'Rates Database'!E2358,"-",'Rates Database'!G2358,"-",'Rates Database'!J2358)</f>
        <v>3-2023-Unitil-Residential-Base Transition</v>
      </c>
      <c r="D2359" s="2">
        <f t="shared" si="36"/>
        <v>1</v>
      </c>
    </row>
    <row r="2360" spans="2:4" ht="13.8" x14ac:dyDescent="0.2">
      <c r="B2360" s="18">
        <v>2357</v>
      </c>
      <c r="C2360" s="2" t="str">
        <f>_xlfn.CONCAT(MONTH('Rates Database'!C2359),"-",'Rates Database'!B2359,"-",'Rates Database'!E2359,"-",'Rates Database'!G2359,"-",'Rates Database'!J2359)</f>
        <v>2-2023-Unitil-Residential-Base Transition</v>
      </c>
      <c r="D2360" s="2">
        <f t="shared" si="36"/>
        <v>1</v>
      </c>
    </row>
    <row r="2361" spans="2:4" ht="13.8" x14ac:dyDescent="0.2">
      <c r="B2361" s="18">
        <v>2358</v>
      </c>
      <c r="C2361" s="2" t="str">
        <f>_xlfn.CONCAT(MONTH('Rates Database'!C2360),"-",'Rates Database'!B2360,"-",'Rates Database'!E2360,"-",'Rates Database'!G2360,"-",'Rates Database'!J2360)</f>
        <v>1-2023-Unitil-Residential-Base Transition</v>
      </c>
      <c r="D2361" s="2">
        <f t="shared" si="36"/>
        <v>1</v>
      </c>
    </row>
    <row r="2362" spans="2:4" ht="13.8" x14ac:dyDescent="0.2">
      <c r="B2362" s="18">
        <v>2359</v>
      </c>
      <c r="C2362" s="2" t="str">
        <f>_xlfn.CONCAT(MONTH('Rates Database'!C2361),"-",'Rates Database'!B2361,"-",'Rates Database'!E2361,"-",'Rates Database'!G2361,"-",'Rates Database'!J2361)</f>
        <v>12-2022-Unitil-Residential-Base Transition</v>
      </c>
      <c r="D2362" s="2">
        <f t="shared" si="36"/>
        <v>1</v>
      </c>
    </row>
    <row r="2363" spans="2:4" ht="13.8" x14ac:dyDescent="0.2">
      <c r="B2363" s="18">
        <v>2360</v>
      </c>
      <c r="C2363" s="2" t="str">
        <f>_xlfn.CONCAT(MONTH('Rates Database'!C2362),"-",'Rates Database'!B2362,"-",'Rates Database'!E2362,"-",'Rates Database'!G2362,"-",'Rates Database'!J2362)</f>
        <v>11-2022-Unitil-Residential-Base Transition</v>
      </c>
      <c r="D2363" s="2">
        <f t="shared" si="36"/>
        <v>1</v>
      </c>
    </row>
    <row r="2364" spans="2:4" ht="13.8" x14ac:dyDescent="0.2">
      <c r="B2364" s="18">
        <v>2361</v>
      </c>
      <c r="C2364" s="2" t="str">
        <f>_xlfn.CONCAT(MONTH('Rates Database'!C2363),"-",'Rates Database'!B2363,"-",'Rates Database'!E2363,"-",'Rates Database'!G2363,"-",'Rates Database'!J2363)</f>
        <v>10-2022-Unitil-Residential-Base Transition</v>
      </c>
      <c r="D2364" s="2">
        <f t="shared" si="36"/>
        <v>1</v>
      </c>
    </row>
    <row r="2365" spans="2:4" ht="13.8" x14ac:dyDescent="0.2">
      <c r="B2365" s="18">
        <v>2362</v>
      </c>
      <c r="C2365" s="2" t="str">
        <f>_xlfn.CONCAT(MONTH('Rates Database'!C2364),"-",'Rates Database'!B2364,"-",'Rates Database'!E2364,"-",'Rates Database'!G2364,"-",'Rates Database'!J2364)</f>
        <v>9-2022-Unitil-Residential-Base Transition</v>
      </c>
      <c r="D2365" s="2">
        <f t="shared" si="36"/>
        <v>1</v>
      </c>
    </row>
    <row r="2366" spans="2:4" ht="13.8" x14ac:dyDescent="0.2">
      <c r="B2366" s="18">
        <v>2363</v>
      </c>
      <c r="C2366" s="2" t="str">
        <f>_xlfn.CONCAT(MONTH('Rates Database'!C2365),"-",'Rates Database'!B2365,"-",'Rates Database'!E2365,"-",'Rates Database'!G2365,"-",'Rates Database'!J2365)</f>
        <v>8-2022-Unitil-Residential-Base Transition</v>
      </c>
      <c r="D2366" s="2">
        <f t="shared" si="36"/>
        <v>1</v>
      </c>
    </row>
    <row r="2367" spans="2:4" ht="13.8" x14ac:dyDescent="0.2">
      <c r="B2367" s="18">
        <v>2364</v>
      </c>
      <c r="C2367" s="2" t="str">
        <f>_xlfn.CONCAT(MONTH('Rates Database'!C2366),"-",'Rates Database'!B2366,"-",'Rates Database'!E2366,"-",'Rates Database'!G2366,"-",'Rates Database'!J2366)</f>
        <v>7-2022-Unitil-Residential-Base Transition</v>
      </c>
      <c r="D2367" s="2">
        <f t="shared" si="36"/>
        <v>1</v>
      </c>
    </row>
    <row r="2368" spans="2:4" ht="13.8" x14ac:dyDescent="0.2">
      <c r="B2368" s="18">
        <v>2365</v>
      </c>
      <c r="C2368" s="2" t="str">
        <f>_xlfn.CONCAT(MONTH('Rates Database'!C2367),"-",'Rates Database'!B2367,"-",'Rates Database'!E2367,"-",'Rates Database'!G2367,"-",'Rates Database'!J2367)</f>
        <v>6-2022-Unitil-Residential-Base Transition</v>
      </c>
      <c r="D2368" s="2">
        <f t="shared" si="36"/>
        <v>1</v>
      </c>
    </row>
    <row r="2369" spans="2:4" ht="13.8" x14ac:dyDescent="0.2">
      <c r="B2369" s="18">
        <v>2366</v>
      </c>
      <c r="C2369" s="2" t="str">
        <f>_xlfn.CONCAT(MONTH('Rates Database'!C2368),"-",'Rates Database'!B2368,"-",'Rates Database'!E2368,"-",'Rates Database'!G2368,"-",'Rates Database'!J2368)</f>
        <v>5-2022-Unitil-Residential-Base Transition</v>
      </c>
      <c r="D2369" s="2">
        <f t="shared" si="36"/>
        <v>1</v>
      </c>
    </row>
    <row r="2370" spans="2:4" ht="13.8" x14ac:dyDescent="0.2">
      <c r="B2370" s="18">
        <v>2367</v>
      </c>
      <c r="C2370" s="2" t="str">
        <f>_xlfn.CONCAT(MONTH('Rates Database'!C2369),"-",'Rates Database'!B2369,"-",'Rates Database'!E2369,"-",'Rates Database'!G2369,"-",'Rates Database'!J2369)</f>
        <v>4-2022-Unitil-Residential-Base Transition</v>
      </c>
      <c r="D2370" s="2">
        <f t="shared" si="36"/>
        <v>1</v>
      </c>
    </row>
    <row r="2371" spans="2:4" ht="13.8" x14ac:dyDescent="0.2">
      <c r="B2371" s="18">
        <v>2368</v>
      </c>
      <c r="C2371" s="2" t="str">
        <f>_xlfn.CONCAT(MONTH('Rates Database'!C2370),"-",'Rates Database'!B2370,"-",'Rates Database'!E2370,"-",'Rates Database'!G2370,"-",'Rates Database'!J2370)</f>
        <v>3-2022-Unitil-Residential-Base Transition</v>
      </c>
      <c r="D2371" s="2">
        <f t="shared" si="36"/>
        <v>1</v>
      </c>
    </row>
    <row r="2372" spans="2:4" ht="13.8" x14ac:dyDescent="0.2">
      <c r="B2372" s="18">
        <v>2369</v>
      </c>
      <c r="C2372" s="2" t="str">
        <f>_xlfn.CONCAT(MONTH('Rates Database'!C2371),"-",'Rates Database'!B2371,"-",'Rates Database'!E2371,"-",'Rates Database'!G2371,"-",'Rates Database'!J2371)</f>
        <v>2-2022-Unitil-Residential-Base Transition</v>
      </c>
      <c r="D2372" s="2">
        <f t="shared" si="36"/>
        <v>1</v>
      </c>
    </row>
    <row r="2373" spans="2:4" ht="13.8" x14ac:dyDescent="0.2">
      <c r="B2373" s="18">
        <v>2370</v>
      </c>
      <c r="C2373" s="2" t="str">
        <f>_xlfn.CONCAT(MONTH('Rates Database'!C2372),"-",'Rates Database'!B2372,"-",'Rates Database'!E2372,"-",'Rates Database'!G2372,"-",'Rates Database'!J2372)</f>
        <v>1-2022-Unitil-Residential-Base Transition</v>
      </c>
      <c r="D2373" s="2">
        <f t="shared" ref="D2373:D2436" si="37">COUNTIF($C$4:$C$10092,C2373)</f>
        <v>1</v>
      </c>
    </row>
    <row r="2374" spans="2:4" ht="13.8" x14ac:dyDescent="0.2">
      <c r="B2374" s="18">
        <v>2371</v>
      </c>
      <c r="C2374" s="2" t="str">
        <f>_xlfn.CONCAT(MONTH('Rates Database'!C2373),"-",'Rates Database'!B2373,"-",'Rates Database'!E2373,"-",'Rates Database'!G2373,"-",'Rates Database'!J2373)</f>
        <v>12-2021-Unitil-Residential-Base Transition</v>
      </c>
      <c r="D2374" s="2">
        <f t="shared" si="37"/>
        <v>1</v>
      </c>
    </row>
    <row r="2375" spans="2:4" ht="13.8" x14ac:dyDescent="0.2">
      <c r="B2375" s="18">
        <v>2372</v>
      </c>
      <c r="C2375" s="2" t="str">
        <f>_xlfn.CONCAT(MONTH('Rates Database'!C2374),"-",'Rates Database'!B2374,"-",'Rates Database'!E2374,"-",'Rates Database'!G2374,"-",'Rates Database'!J2374)</f>
        <v>11-2021-Unitil-Residential-Base Transition</v>
      </c>
      <c r="D2375" s="2">
        <f t="shared" si="37"/>
        <v>1</v>
      </c>
    </row>
    <row r="2376" spans="2:4" ht="13.8" x14ac:dyDescent="0.2">
      <c r="B2376" s="18">
        <v>2373</v>
      </c>
      <c r="C2376" s="2" t="str">
        <f>_xlfn.CONCAT(MONTH('Rates Database'!C2375),"-",'Rates Database'!B2375,"-",'Rates Database'!E2375,"-",'Rates Database'!G2375,"-",'Rates Database'!J2375)</f>
        <v>10-2021-Unitil-Residential-Base Transition</v>
      </c>
      <c r="D2376" s="2">
        <f t="shared" si="37"/>
        <v>1</v>
      </c>
    </row>
    <row r="2377" spans="2:4" ht="13.8" x14ac:dyDescent="0.2">
      <c r="B2377" s="18">
        <v>2374</v>
      </c>
      <c r="C2377" s="2" t="str">
        <f>_xlfn.CONCAT(MONTH('Rates Database'!C2376),"-",'Rates Database'!B2376,"-",'Rates Database'!E2376,"-",'Rates Database'!G2376,"-",'Rates Database'!J2376)</f>
        <v>9-2021-Unitil-Residential-Base Transition</v>
      </c>
      <c r="D2377" s="2">
        <f t="shared" si="37"/>
        <v>1</v>
      </c>
    </row>
    <row r="2378" spans="2:4" ht="13.8" x14ac:dyDescent="0.2">
      <c r="B2378" s="18">
        <v>2375</v>
      </c>
      <c r="C2378" s="2" t="str">
        <f>_xlfn.CONCAT(MONTH('Rates Database'!C2377),"-",'Rates Database'!B2377,"-",'Rates Database'!E2377,"-",'Rates Database'!G2377,"-",'Rates Database'!J2377)</f>
        <v>8-2021-Unitil-Residential-Base Transition</v>
      </c>
      <c r="D2378" s="2">
        <f t="shared" si="37"/>
        <v>1</v>
      </c>
    </row>
    <row r="2379" spans="2:4" ht="13.8" x14ac:dyDescent="0.2">
      <c r="B2379" s="18">
        <v>2376</v>
      </c>
      <c r="C2379" s="2" t="str">
        <f>_xlfn.CONCAT(MONTH('Rates Database'!C2378),"-",'Rates Database'!B2378,"-",'Rates Database'!E2378,"-",'Rates Database'!G2378,"-",'Rates Database'!J2378)</f>
        <v>7-2021-Unitil-Residential-Base Transition</v>
      </c>
      <c r="D2379" s="2">
        <f t="shared" si="37"/>
        <v>1</v>
      </c>
    </row>
    <row r="2380" spans="2:4" ht="13.8" x14ac:dyDescent="0.2">
      <c r="B2380" s="18">
        <v>2377</v>
      </c>
      <c r="C2380" s="2" t="str">
        <f>_xlfn.CONCAT(MONTH('Rates Database'!C2379),"-",'Rates Database'!B2379,"-",'Rates Database'!E2379,"-",'Rates Database'!G2379,"-",'Rates Database'!J2379)</f>
        <v>6-2021-Unitil-Residential-Base Transition</v>
      </c>
      <c r="D2380" s="2">
        <f t="shared" si="37"/>
        <v>1</v>
      </c>
    </row>
    <row r="2381" spans="2:4" ht="13.8" x14ac:dyDescent="0.2">
      <c r="B2381" s="18">
        <v>2378</v>
      </c>
      <c r="C2381" s="2" t="str">
        <f>_xlfn.CONCAT(MONTH('Rates Database'!C2380),"-",'Rates Database'!B2380,"-",'Rates Database'!E2380,"-",'Rates Database'!G2380,"-",'Rates Database'!J2380)</f>
        <v>5-2021-Unitil-Residential-Base Transition</v>
      </c>
      <c r="D2381" s="2">
        <f t="shared" si="37"/>
        <v>1</v>
      </c>
    </row>
    <row r="2382" spans="2:4" ht="13.8" x14ac:dyDescent="0.2">
      <c r="B2382" s="18">
        <v>2379</v>
      </c>
      <c r="C2382" s="2" t="str">
        <f>_xlfn.CONCAT(MONTH('Rates Database'!C2381),"-",'Rates Database'!B2381,"-",'Rates Database'!E2381,"-",'Rates Database'!G2381,"-",'Rates Database'!J2381)</f>
        <v>4-2021-Unitil-Residential-Base Transition</v>
      </c>
      <c r="D2382" s="2">
        <f t="shared" si="37"/>
        <v>1</v>
      </c>
    </row>
    <row r="2383" spans="2:4" ht="13.8" x14ac:dyDescent="0.2">
      <c r="B2383" s="18">
        <v>2380</v>
      </c>
      <c r="C2383" s="2" t="str">
        <f>_xlfn.CONCAT(MONTH('Rates Database'!C2382),"-",'Rates Database'!B2382,"-",'Rates Database'!E2382,"-",'Rates Database'!G2382,"-",'Rates Database'!J2382)</f>
        <v>3-2021-Unitil-Residential-Base Transition</v>
      </c>
      <c r="D2383" s="2">
        <f t="shared" si="37"/>
        <v>1</v>
      </c>
    </row>
    <row r="2384" spans="2:4" ht="13.8" x14ac:dyDescent="0.2">
      <c r="B2384" s="18">
        <v>2381</v>
      </c>
      <c r="C2384" s="2" t="str">
        <f>_xlfn.CONCAT(MONTH('Rates Database'!C2383),"-",'Rates Database'!B2383,"-",'Rates Database'!E2383,"-",'Rates Database'!G2383,"-",'Rates Database'!J2383)</f>
        <v>2-2021-Unitil-Residential-Base Transition</v>
      </c>
      <c r="D2384" s="2">
        <f t="shared" si="37"/>
        <v>1</v>
      </c>
    </row>
    <row r="2385" spans="2:4" ht="13.8" x14ac:dyDescent="0.2">
      <c r="B2385" s="18">
        <v>2382</v>
      </c>
      <c r="C2385" s="2" t="str">
        <f>_xlfn.CONCAT(MONTH('Rates Database'!C2384),"-",'Rates Database'!B2384,"-",'Rates Database'!E2384,"-",'Rates Database'!G2384,"-",'Rates Database'!J2384)</f>
        <v>1-2021-Unitil-Residential-Base Transition</v>
      </c>
      <c r="D2385" s="2">
        <f t="shared" si="37"/>
        <v>1</v>
      </c>
    </row>
    <row r="2386" spans="2:4" ht="13.8" x14ac:dyDescent="0.2">
      <c r="B2386" s="18">
        <v>2383</v>
      </c>
      <c r="C2386" s="2" t="str">
        <f>_xlfn.CONCAT(MONTH('Rates Database'!C2385),"-",'Rates Database'!B2385,"-",'Rates Database'!E2385,"-",'Rates Database'!G2385,"-",'Rates Database'!J2385)</f>
        <v>12-2020-Unitil-Residential-Base Transition</v>
      </c>
      <c r="D2386" s="2">
        <f t="shared" si="37"/>
        <v>1</v>
      </c>
    </row>
    <row r="2387" spans="2:4" ht="13.8" x14ac:dyDescent="0.2">
      <c r="B2387" s="18">
        <v>2384</v>
      </c>
      <c r="C2387" s="2" t="str">
        <f>_xlfn.CONCAT(MONTH('Rates Database'!C2386),"-",'Rates Database'!B2386,"-",'Rates Database'!E2386,"-",'Rates Database'!G2386,"-",'Rates Database'!J2386)</f>
        <v>11-2020-Unitil-Residential-Base Transition</v>
      </c>
      <c r="D2387" s="2">
        <f t="shared" si="37"/>
        <v>1</v>
      </c>
    </row>
    <row r="2388" spans="2:4" ht="13.8" x14ac:dyDescent="0.2">
      <c r="B2388" s="18">
        <v>2385</v>
      </c>
      <c r="C2388" s="2" t="str">
        <f>_xlfn.CONCAT(MONTH('Rates Database'!C2387),"-",'Rates Database'!B2387,"-",'Rates Database'!E2387,"-",'Rates Database'!G2387,"-",'Rates Database'!J2387)</f>
        <v>10-2020-Unitil-Residential-Base Transition</v>
      </c>
      <c r="D2388" s="2">
        <f t="shared" si="37"/>
        <v>1</v>
      </c>
    </row>
    <row r="2389" spans="2:4" ht="13.8" x14ac:dyDescent="0.2">
      <c r="B2389" s="18">
        <v>2386</v>
      </c>
      <c r="C2389" s="2" t="str">
        <f>_xlfn.CONCAT(MONTH('Rates Database'!C2388),"-",'Rates Database'!B2388,"-",'Rates Database'!E2388,"-",'Rates Database'!G2388,"-",'Rates Database'!J2388)</f>
        <v>9-2020-Unitil-Residential-Base Transition</v>
      </c>
      <c r="D2389" s="2">
        <f t="shared" si="37"/>
        <v>1</v>
      </c>
    </row>
    <row r="2390" spans="2:4" ht="13.8" x14ac:dyDescent="0.2">
      <c r="B2390" s="18">
        <v>2387</v>
      </c>
      <c r="C2390" s="2" t="str">
        <f>_xlfn.CONCAT(MONTH('Rates Database'!C2389),"-",'Rates Database'!B2389,"-",'Rates Database'!E2389,"-",'Rates Database'!G2389,"-",'Rates Database'!J2389)</f>
        <v>8-2020-Unitil-Residential-Base Transition</v>
      </c>
      <c r="D2390" s="2">
        <f t="shared" si="37"/>
        <v>1</v>
      </c>
    </row>
    <row r="2391" spans="2:4" ht="13.8" x14ac:dyDescent="0.2">
      <c r="B2391" s="18">
        <v>2388</v>
      </c>
      <c r="C2391" s="2" t="str">
        <f>_xlfn.CONCAT(MONTH('Rates Database'!C2390),"-",'Rates Database'!B2390,"-",'Rates Database'!E2390,"-",'Rates Database'!G2390,"-",'Rates Database'!J2390)</f>
        <v>7-2020-Unitil-Residential-Base Transition</v>
      </c>
      <c r="D2391" s="2">
        <f t="shared" si="37"/>
        <v>1</v>
      </c>
    </row>
    <row r="2392" spans="2:4" ht="13.8" x14ac:dyDescent="0.2">
      <c r="B2392" s="18">
        <v>2389</v>
      </c>
      <c r="C2392" s="2" t="str">
        <f>_xlfn.CONCAT(MONTH('Rates Database'!C2391),"-",'Rates Database'!B2391,"-",'Rates Database'!E2391,"-",'Rates Database'!G2391,"-",'Rates Database'!J2391)</f>
        <v>6-2020-Unitil-Residential-Base Transition</v>
      </c>
      <c r="D2392" s="2">
        <f t="shared" si="37"/>
        <v>1</v>
      </c>
    </row>
    <row r="2393" spans="2:4" ht="13.8" x14ac:dyDescent="0.2">
      <c r="B2393" s="18">
        <v>2390</v>
      </c>
      <c r="C2393" s="2" t="str">
        <f>_xlfn.CONCAT(MONTH('Rates Database'!C2392),"-",'Rates Database'!B2392,"-",'Rates Database'!E2392,"-",'Rates Database'!G2392,"-",'Rates Database'!J2392)</f>
        <v>5-2020-Unitil-Residential-Base Transition</v>
      </c>
      <c r="D2393" s="2">
        <f t="shared" si="37"/>
        <v>1</v>
      </c>
    </row>
    <row r="2394" spans="2:4" ht="13.8" x14ac:dyDescent="0.2">
      <c r="B2394" s="18">
        <v>2391</v>
      </c>
      <c r="C2394" s="2" t="str">
        <f>_xlfn.CONCAT(MONTH('Rates Database'!C2393),"-",'Rates Database'!B2393,"-",'Rates Database'!E2393,"-",'Rates Database'!G2393,"-",'Rates Database'!J2393)</f>
        <v>4-2020-Unitil-Residential-Base Transition</v>
      </c>
      <c r="D2394" s="2">
        <f t="shared" si="37"/>
        <v>1</v>
      </c>
    </row>
    <row r="2395" spans="2:4" ht="13.8" x14ac:dyDescent="0.2">
      <c r="B2395" s="18">
        <v>2392</v>
      </c>
      <c r="C2395" s="2" t="str">
        <f>_xlfn.CONCAT(MONTH('Rates Database'!C2394),"-",'Rates Database'!B2394,"-",'Rates Database'!E2394,"-",'Rates Database'!G2394,"-",'Rates Database'!J2394)</f>
        <v>3-2020-Unitil-Residential-Base Transition</v>
      </c>
      <c r="D2395" s="2">
        <f t="shared" si="37"/>
        <v>1</v>
      </c>
    </row>
    <row r="2396" spans="2:4" ht="13.8" x14ac:dyDescent="0.2">
      <c r="B2396" s="18">
        <v>2393</v>
      </c>
      <c r="C2396" s="2" t="str">
        <f>_xlfn.CONCAT(MONTH('Rates Database'!C2395),"-",'Rates Database'!B2395,"-",'Rates Database'!E2395,"-",'Rates Database'!G2395,"-",'Rates Database'!J2395)</f>
        <v>2-2020-Unitil-Residential-Base Transition</v>
      </c>
      <c r="D2396" s="2">
        <f t="shared" si="37"/>
        <v>1</v>
      </c>
    </row>
    <row r="2397" spans="2:4" ht="13.8" x14ac:dyDescent="0.2">
      <c r="B2397" s="18">
        <v>2394</v>
      </c>
      <c r="C2397" s="2" t="str">
        <f>_xlfn.CONCAT(MONTH('Rates Database'!C2396),"-",'Rates Database'!B2396,"-",'Rates Database'!E2396,"-",'Rates Database'!G2396,"-",'Rates Database'!J2396)</f>
        <v>1-2020-Unitil-Residential-Base Transition</v>
      </c>
      <c r="D2397" s="2">
        <f t="shared" si="37"/>
        <v>1</v>
      </c>
    </row>
    <row r="2398" spans="2:4" ht="13.8" x14ac:dyDescent="0.2">
      <c r="B2398" s="18">
        <v>2395</v>
      </c>
      <c r="C2398" s="2" t="str">
        <f>_xlfn.CONCAT(MONTH('Rates Database'!C2397),"-",'Rates Database'!B2397,"-",'Rates Database'!E2397,"-",'Rates Database'!G2397,"-",'Rates Database'!J2397)</f>
        <v>12-2019-Unitil-Residential-Base Transition</v>
      </c>
      <c r="D2398" s="2">
        <f t="shared" si="37"/>
        <v>1</v>
      </c>
    </row>
    <row r="2399" spans="2:4" ht="13.8" x14ac:dyDescent="0.2">
      <c r="B2399" s="18">
        <v>2396</v>
      </c>
      <c r="C2399" s="2" t="str">
        <f>_xlfn.CONCAT(MONTH('Rates Database'!C2398),"-",'Rates Database'!B2398,"-",'Rates Database'!E2398,"-",'Rates Database'!G2398,"-",'Rates Database'!J2398)</f>
        <v>11-2019-Unitil-Residential-Base Transition</v>
      </c>
      <c r="D2399" s="2">
        <f t="shared" si="37"/>
        <v>1</v>
      </c>
    </row>
    <row r="2400" spans="2:4" ht="13.8" x14ac:dyDescent="0.2">
      <c r="B2400" s="18">
        <v>2397</v>
      </c>
      <c r="C2400" s="2" t="str">
        <f>_xlfn.CONCAT(MONTH('Rates Database'!C2399),"-",'Rates Database'!B2399,"-",'Rates Database'!E2399,"-",'Rates Database'!G2399,"-",'Rates Database'!J2399)</f>
        <v>10-2019-Unitil-Residential-Base Transition</v>
      </c>
      <c r="D2400" s="2">
        <f t="shared" si="37"/>
        <v>1</v>
      </c>
    </row>
    <row r="2401" spans="2:4" ht="13.8" x14ac:dyDescent="0.2">
      <c r="B2401" s="18">
        <v>2398</v>
      </c>
      <c r="C2401" s="2" t="str">
        <f>_xlfn.CONCAT(MONTH('Rates Database'!C2400),"-",'Rates Database'!B2400,"-",'Rates Database'!E2400,"-",'Rates Database'!G2400,"-",'Rates Database'!J2400)</f>
        <v>9-2019-Unitil-Residential-Base Transition</v>
      </c>
      <c r="D2401" s="2">
        <f t="shared" si="37"/>
        <v>1</v>
      </c>
    </row>
    <row r="2402" spans="2:4" ht="13.8" x14ac:dyDescent="0.2">
      <c r="B2402" s="18">
        <v>2399</v>
      </c>
      <c r="C2402" s="2" t="str">
        <f>_xlfn.CONCAT(MONTH('Rates Database'!C2401),"-",'Rates Database'!B2401,"-",'Rates Database'!E2401,"-",'Rates Database'!G2401,"-",'Rates Database'!J2401)</f>
        <v>8-2019-Unitil-Residential-Base Transition</v>
      </c>
      <c r="D2402" s="2">
        <f t="shared" si="37"/>
        <v>1</v>
      </c>
    </row>
    <row r="2403" spans="2:4" ht="13.8" x14ac:dyDescent="0.2">
      <c r="B2403" s="18">
        <v>2400</v>
      </c>
      <c r="C2403" s="2" t="str">
        <f>_xlfn.CONCAT(MONTH('Rates Database'!C2402),"-",'Rates Database'!B2402,"-",'Rates Database'!E2402,"-",'Rates Database'!G2402,"-",'Rates Database'!J2402)</f>
        <v>7-2019-Unitil-Residential-Base Transition</v>
      </c>
      <c r="D2403" s="2">
        <f t="shared" si="37"/>
        <v>1</v>
      </c>
    </row>
    <row r="2404" spans="2:4" ht="13.8" x14ac:dyDescent="0.2">
      <c r="B2404" s="18">
        <v>2401</v>
      </c>
      <c r="C2404" s="2" t="str">
        <f>_xlfn.CONCAT(MONTH('Rates Database'!C2403),"-",'Rates Database'!B2403,"-",'Rates Database'!E2403,"-",'Rates Database'!G2403,"-",'Rates Database'!J2403)</f>
        <v>6-2019-Unitil-Residential-Base Transition</v>
      </c>
      <c r="D2404" s="2">
        <f t="shared" si="37"/>
        <v>1</v>
      </c>
    </row>
    <row r="2405" spans="2:4" ht="13.8" x14ac:dyDescent="0.2">
      <c r="B2405" s="18">
        <v>2402</v>
      </c>
      <c r="C2405" s="2" t="str">
        <f>_xlfn.CONCAT(MONTH('Rates Database'!C2404),"-",'Rates Database'!B2404,"-",'Rates Database'!E2404,"-",'Rates Database'!G2404,"-",'Rates Database'!J2404)</f>
        <v>5-2019-Unitil-Residential-Base Transition</v>
      </c>
      <c r="D2405" s="2">
        <f t="shared" si="37"/>
        <v>1</v>
      </c>
    </row>
    <row r="2406" spans="2:4" ht="13.8" x14ac:dyDescent="0.2">
      <c r="B2406" s="18">
        <v>2403</v>
      </c>
      <c r="C2406" s="2" t="str">
        <f>_xlfn.CONCAT(MONTH('Rates Database'!C2405),"-",'Rates Database'!B2405,"-",'Rates Database'!E2405,"-",'Rates Database'!G2405,"-",'Rates Database'!J2405)</f>
        <v>4-2019-Unitil-Residential-Base Transition</v>
      </c>
      <c r="D2406" s="2">
        <f t="shared" si="37"/>
        <v>1</v>
      </c>
    </row>
    <row r="2407" spans="2:4" ht="13.8" x14ac:dyDescent="0.2">
      <c r="B2407" s="18">
        <v>2404</v>
      </c>
      <c r="C2407" s="2" t="str">
        <f>_xlfn.CONCAT(MONTH('Rates Database'!C2406),"-",'Rates Database'!B2406,"-",'Rates Database'!E2406,"-",'Rates Database'!G2406,"-",'Rates Database'!J2406)</f>
        <v>3-2019-Unitil-Residential-Base Transition</v>
      </c>
      <c r="D2407" s="2">
        <f t="shared" si="37"/>
        <v>1</v>
      </c>
    </row>
    <row r="2408" spans="2:4" ht="13.8" x14ac:dyDescent="0.2">
      <c r="B2408" s="18">
        <v>2405</v>
      </c>
      <c r="C2408" s="2" t="str">
        <f>_xlfn.CONCAT(MONTH('Rates Database'!C2407),"-",'Rates Database'!B2407,"-",'Rates Database'!E2407,"-",'Rates Database'!G2407,"-",'Rates Database'!J2407)</f>
        <v>2-2019-Unitil-Residential-Base Transition</v>
      </c>
      <c r="D2408" s="2">
        <f t="shared" si="37"/>
        <v>1</v>
      </c>
    </row>
    <row r="2409" spans="2:4" ht="13.8" x14ac:dyDescent="0.2">
      <c r="B2409" s="18">
        <v>2406</v>
      </c>
      <c r="C2409" s="2" t="str">
        <f>_xlfn.CONCAT(MONTH('Rates Database'!C2408),"-",'Rates Database'!B2408,"-",'Rates Database'!E2408,"-",'Rates Database'!G2408,"-",'Rates Database'!J2408)</f>
        <v>1-2019-Unitil-Residential-Base Transition</v>
      </c>
      <c r="D2409" s="2">
        <f t="shared" si="37"/>
        <v>1</v>
      </c>
    </row>
    <row r="2410" spans="2:4" ht="13.8" x14ac:dyDescent="0.2">
      <c r="B2410" s="18">
        <v>2407</v>
      </c>
      <c r="C2410" s="2" t="str">
        <f>_xlfn.CONCAT(MONTH('Rates Database'!C2409),"-",'Rates Database'!B2409,"-",'Rates Database'!E2409,"-",'Rates Database'!G2409,"-",'Rates Database'!J2409)</f>
        <v>12-2023-Unitil-Residential-Base Transmission</v>
      </c>
      <c r="D2410" s="2">
        <f t="shared" si="37"/>
        <v>1</v>
      </c>
    </row>
    <row r="2411" spans="2:4" ht="13.8" x14ac:dyDescent="0.2">
      <c r="B2411" s="18">
        <v>2408</v>
      </c>
      <c r="C2411" s="2" t="str">
        <f>_xlfn.CONCAT(MONTH('Rates Database'!C2410),"-",'Rates Database'!B2410,"-",'Rates Database'!E2410,"-",'Rates Database'!G2410,"-",'Rates Database'!J2410)</f>
        <v>11-2023-Unitil-Residential-Base Transmission</v>
      </c>
      <c r="D2411" s="2">
        <f t="shared" si="37"/>
        <v>1</v>
      </c>
    </row>
    <row r="2412" spans="2:4" ht="13.8" x14ac:dyDescent="0.2">
      <c r="B2412" s="18">
        <v>2409</v>
      </c>
      <c r="C2412" s="2" t="str">
        <f>_xlfn.CONCAT(MONTH('Rates Database'!C2411),"-",'Rates Database'!B2411,"-",'Rates Database'!E2411,"-",'Rates Database'!G2411,"-",'Rates Database'!J2411)</f>
        <v>10-2023-Unitil-Residential-Base Transmission</v>
      </c>
      <c r="D2412" s="2">
        <f t="shared" si="37"/>
        <v>1</v>
      </c>
    </row>
    <row r="2413" spans="2:4" ht="13.8" x14ac:dyDescent="0.2">
      <c r="B2413" s="18">
        <v>2410</v>
      </c>
      <c r="C2413" s="2" t="str">
        <f>_xlfn.CONCAT(MONTH('Rates Database'!C2412),"-",'Rates Database'!B2412,"-",'Rates Database'!E2412,"-",'Rates Database'!G2412,"-",'Rates Database'!J2412)</f>
        <v>9-2023-Unitil-Residential-Base Transmission</v>
      </c>
      <c r="D2413" s="2">
        <f t="shared" si="37"/>
        <v>1</v>
      </c>
    </row>
    <row r="2414" spans="2:4" ht="13.8" x14ac:dyDescent="0.2">
      <c r="B2414" s="18">
        <v>2411</v>
      </c>
      <c r="C2414" s="2" t="str">
        <f>_xlfn.CONCAT(MONTH('Rates Database'!C2413),"-",'Rates Database'!B2413,"-",'Rates Database'!E2413,"-",'Rates Database'!G2413,"-",'Rates Database'!J2413)</f>
        <v>8-2023-Unitil-Residential-Base Transmission</v>
      </c>
      <c r="D2414" s="2">
        <f t="shared" si="37"/>
        <v>1</v>
      </c>
    </row>
    <row r="2415" spans="2:4" ht="13.8" x14ac:dyDescent="0.2">
      <c r="B2415" s="18">
        <v>2412</v>
      </c>
      <c r="C2415" s="2" t="str">
        <f>_xlfn.CONCAT(MONTH('Rates Database'!C2414),"-",'Rates Database'!B2414,"-",'Rates Database'!E2414,"-",'Rates Database'!G2414,"-",'Rates Database'!J2414)</f>
        <v>7-2023-Unitil-Residential-Base Transmission</v>
      </c>
      <c r="D2415" s="2">
        <f t="shared" si="37"/>
        <v>1</v>
      </c>
    </row>
    <row r="2416" spans="2:4" ht="13.8" x14ac:dyDescent="0.2">
      <c r="B2416" s="18">
        <v>2413</v>
      </c>
      <c r="C2416" s="2" t="str">
        <f>_xlfn.CONCAT(MONTH('Rates Database'!C2415),"-",'Rates Database'!B2415,"-",'Rates Database'!E2415,"-",'Rates Database'!G2415,"-",'Rates Database'!J2415)</f>
        <v>6-2023-Unitil-Residential-Base Transmission</v>
      </c>
      <c r="D2416" s="2">
        <f t="shared" si="37"/>
        <v>1</v>
      </c>
    </row>
    <row r="2417" spans="2:4" ht="13.8" x14ac:dyDescent="0.2">
      <c r="B2417" s="18">
        <v>2414</v>
      </c>
      <c r="C2417" s="2" t="str">
        <f>_xlfn.CONCAT(MONTH('Rates Database'!C2416),"-",'Rates Database'!B2416,"-",'Rates Database'!E2416,"-",'Rates Database'!G2416,"-",'Rates Database'!J2416)</f>
        <v>5-2023-Unitil-Residential-Base Transmission</v>
      </c>
      <c r="D2417" s="2">
        <f t="shared" si="37"/>
        <v>1</v>
      </c>
    </row>
    <row r="2418" spans="2:4" ht="13.8" x14ac:dyDescent="0.2">
      <c r="B2418" s="18">
        <v>2415</v>
      </c>
      <c r="C2418" s="2" t="str">
        <f>_xlfn.CONCAT(MONTH('Rates Database'!C2417),"-",'Rates Database'!B2417,"-",'Rates Database'!E2417,"-",'Rates Database'!G2417,"-",'Rates Database'!J2417)</f>
        <v>4-2023-Unitil-Residential-Base Transmission</v>
      </c>
      <c r="D2418" s="2">
        <f t="shared" si="37"/>
        <v>1</v>
      </c>
    </row>
    <row r="2419" spans="2:4" ht="13.8" x14ac:dyDescent="0.2">
      <c r="B2419" s="18">
        <v>2416</v>
      </c>
      <c r="C2419" s="2" t="str">
        <f>_xlfn.CONCAT(MONTH('Rates Database'!C2418),"-",'Rates Database'!B2418,"-",'Rates Database'!E2418,"-",'Rates Database'!G2418,"-",'Rates Database'!J2418)</f>
        <v>3-2023-Unitil-Residential-Base Transmission</v>
      </c>
      <c r="D2419" s="2">
        <f t="shared" si="37"/>
        <v>1</v>
      </c>
    </row>
    <row r="2420" spans="2:4" ht="13.8" x14ac:dyDescent="0.2">
      <c r="B2420" s="18">
        <v>2417</v>
      </c>
      <c r="C2420" s="2" t="str">
        <f>_xlfn.CONCAT(MONTH('Rates Database'!C2419),"-",'Rates Database'!B2419,"-",'Rates Database'!E2419,"-",'Rates Database'!G2419,"-",'Rates Database'!J2419)</f>
        <v>2-2023-Unitil-Residential-Base Transmission</v>
      </c>
      <c r="D2420" s="2">
        <f t="shared" si="37"/>
        <v>1</v>
      </c>
    </row>
    <row r="2421" spans="2:4" ht="13.8" x14ac:dyDescent="0.2">
      <c r="B2421" s="18">
        <v>2418</v>
      </c>
      <c r="C2421" s="2" t="str">
        <f>_xlfn.CONCAT(MONTH('Rates Database'!C2420),"-",'Rates Database'!B2420,"-",'Rates Database'!E2420,"-",'Rates Database'!G2420,"-",'Rates Database'!J2420)</f>
        <v>1-2023-Unitil-Residential-Base Transmission</v>
      </c>
      <c r="D2421" s="2">
        <f t="shared" si="37"/>
        <v>1</v>
      </c>
    </row>
    <row r="2422" spans="2:4" ht="13.8" x14ac:dyDescent="0.2">
      <c r="B2422" s="18">
        <v>2419</v>
      </c>
      <c r="C2422" s="2" t="str">
        <f>_xlfn.CONCAT(MONTH('Rates Database'!C2421),"-",'Rates Database'!B2421,"-",'Rates Database'!E2421,"-",'Rates Database'!G2421,"-",'Rates Database'!J2421)</f>
        <v>12-2022-Unitil-Residential-Base Transmission</v>
      </c>
      <c r="D2422" s="2">
        <f t="shared" si="37"/>
        <v>1</v>
      </c>
    </row>
    <row r="2423" spans="2:4" ht="13.8" x14ac:dyDescent="0.2">
      <c r="B2423" s="18">
        <v>2420</v>
      </c>
      <c r="C2423" s="2" t="str">
        <f>_xlfn.CONCAT(MONTH('Rates Database'!C2422),"-",'Rates Database'!B2422,"-",'Rates Database'!E2422,"-",'Rates Database'!G2422,"-",'Rates Database'!J2422)</f>
        <v>11-2022-Unitil-Residential-Base Transmission</v>
      </c>
      <c r="D2423" s="2">
        <f t="shared" si="37"/>
        <v>1</v>
      </c>
    </row>
    <row r="2424" spans="2:4" ht="13.8" x14ac:dyDescent="0.2">
      <c r="B2424" s="18">
        <v>2421</v>
      </c>
      <c r="C2424" s="2" t="str">
        <f>_xlfn.CONCAT(MONTH('Rates Database'!C2423),"-",'Rates Database'!B2423,"-",'Rates Database'!E2423,"-",'Rates Database'!G2423,"-",'Rates Database'!J2423)</f>
        <v>10-2022-Unitil-Residential-Base Transmission</v>
      </c>
      <c r="D2424" s="2">
        <f t="shared" si="37"/>
        <v>1</v>
      </c>
    </row>
    <row r="2425" spans="2:4" ht="13.8" x14ac:dyDescent="0.2">
      <c r="B2425" s="18">
        <v>2422</v>
      </c>
      <c r="C2425" s="2" t="str">
        <f>_xlfn.CONCAT(MONTH('Rates Database'!C2424),"-",'Rates Database'!B2424,"-",'Rates Database'!E2424,"-",'Rates Database'!G2424,"-",'Rates Database'!J2424)</f>
        <v>9-2022-Unitil-Residential-Base Transmission</v>
      </c>
      <c r="D2425" s="2">
        <f t="shared" si="37"/>
        <v>1</v>
      </c>
    </row>
    <row r="2426" spans="2:4" ht="13.8" x14ac:dyDescent="0.2">
      <c r="B2426" s="18">
        <v>2423</v>
      </c>
      <c r="C2426" s="2" t="str">
        <f>_xlfn.CONCAT(MONTH('Rates Database'!C2425),"-",'Rates Database'!B2425,"-",'Rates Database'!E2425,"-",'Rates Database'!G2425,"-",'Rates Database'!J2425)</f>
        <v>8-2022-Unitil-Residential-Base Transmission</v>
      </c>
      <c r="D2426" s="2">
        <f t="shared" si="37"/>
        <v>1</v>
      </c>
    </row>
    <row r="2427" spans="2:4" ht="13.8" x14ac:dyDescent="0.2">
      <c r="B2427" s="18">
        <v>2424</v>
      </c>
      <c r="C2427" s="2" t="str">
        <f>_xlfn.CONCAT(MONTH('Rates Database'!C2426),"-",'Rates Database'!B2426,"-",'Rates Database'!E2426,"-",'Rates Database'!G2426,"-",'Rates Database'!J2426)</f>
        <v>7-2022-Unitil-Residential-Base Transmission</v>
      </c>
      <c r="D2427" s="2">
        <f t="shared" si="37"/>
        <v>1</v>
      </c>
    </row>
    <row r="2428" spans="2:4" ht="13.8" x14ac:dyDescent="0.2">
      <c r="B2428" s="18">
        <v>2425</v>
      </c>
      <c r="C2428" s="2" t="str">
        <f>_xlfn.CONCAT(MONTH('Rates Database'!C2427),"-",'Rates Database'!B2427,"-",'Rates Database'!E2427,"-",'Rates Database'!G2427,"-",'Rates Database'!J2427)</f>
        <v>6-2022-Unitil-Residential-Base Transmission</v>
      </c>
      <c r="D2428" s="2">
        <f t="shared" si="37"/>
        <v>1</v>
      </c>
    </row>
    <row r="2429" spans="2:4" ht="13.8" x14ac:dyDescent="0.2">
      <c r="B2429" s="18">
        <v>2426</v>
      </c>
      <c r="C2429" s="2" t="str">
        <f>_xlfn.CONCAT(MONTH('Rates Database'!C2428),"-",'Rates Database'!B2428,"-",'Rates Database'!E2428,"-",'Rates Database'!G2428,"-",'Rates Database'!J2428)</f>
        <v>5-2022-Unitil-Residential-Base Transmission</v>
      </c>
      <c r="D2429" s="2">
        <f t="shared" si="37"/>
        <v>1</v>
      </c>
    </row>
    <row r="2430" spans="2:4" ht="13.8" x14ac:dyDescent="0.2">
      <c r="B2430" s="18">
        <v>2427</v>
      </c>
      <c r="C2430" s="2" t="str">
        <f>_xlfn.CONCAT(MONTH('Rates Database'!C2429),"-",'Rates Database'!B2429,"-",'Rates Database'!E2429,"-",'Rates Database'!G2429,"-",'Rates Database'!J2429)</f>
        <v>4-2022-Unitil-Residential-Base Transmission</v>
      </c>
      <c r="D2430" s="2">
        <f t="shared" si="37"/>
        <v>1</v>
      </c>
    </row>
    <row r="2431" spans="2:4" ht="13.8" x14ac:dyDescent="0.2">
      <c r="B2431" s="18">
        <v>2428</v>
      </c>
      <c r="C2431" s="2" t="str">
        <f>_xlfn.CONCAT(MONTH('Rates Database'!C2430),"-",'Rates Database'!B2430,"-",'Rates Database'!E2430,"-",'Rates Database'!G2430,"-",'Rates Database'!J2430)</f>
        <v>3-2022-Unitil-Residential-Base Transmission</v>
      </c>
      <c r="D2431" s="2">
        <f t="shared" si="37"/>
        <v>1</v>
      </c>
    </row>
    <row r="2432" spans="2:4" ht="13.8" x14ac:dyDescent="0.2">
      <c r="B2432" s="18">
        <v>2429</v>
      </c>
      <c r="C2432" s="2" t="str">
        <f>_xlfn.CONCAT(MONTH('Rates Database'!C2431),"-",'Rates Database'!B2431,"-",'Rates Database'!E2431,"-",'Rates Database'!G2431,"-",'Rates Database'!J2431)</f>
        <v>2-2022-Unitil-Residential-Base Transmission</v>
      </c>
      <c r="D2432" s="2">
        <f t="shared" si="37"/>
        <v>1</v>
      </c>
    </row>
    <row r="2433" spans="2:4" ht="13.8" x14ac:dyDescent="0.2">
      <c r="B2433" s="18">
        <v>2430</v>
      </c>
      <c r="C2433" s="2" t="str">
        <f>_xlfn.CONCAT(MONTH('Rates Database'!C2432),"-",'Rates Database'!B2432,"-",'Rates Database'!E2432,"-",'Rates Database'!G2432,"-",'Rates Database'!J2432)</f>
        <v>1-2022-Unitil-Residential-Base Transmission</v>
      </c>
      <c r="D2433" s="2">
        <f t="shared" si="37"/>
        <v>1</v>
      </c>
    </row>
    <row r="2434" spans="2:4" ht="13.8" x14ac:dyDescent="0.2">
      <c r="B2434" s="18">
        <v>2431</v>
      </c>
      <c r="C2434" s="2" t="str">
        <f>_xlfn.CONCAT(MONTH('Rates Database'!C2433),"-",'Rates Database'!B2433,"-",'Rates Database'!E2433,"-",'Rates Database'!G2433,"-",'Rates Database'!J2433)</f>
        <v>12-2021-Unitil-Residential-Base Transmission</v>
      </c>
      <c r="D2434" s="2">
        <f t="shared" si="37"/>
        <v>1</v>
      </c>
    </row>
    <row r="2435" spans="2:4" ht="13.8" x14ac:dyDescent="0.2">
      <c r="B2435" s="18">
        <v>2432</v>
      </c>
      <c r="C2435" s="2" t="str">
        <f>_xlfn.CONCAT(MONTH('Rates Database'!C2434),"-",'Rates Database'!B2434,"-",'Rates Database'!E2434,"-",'Rates Database'!G2434,"-",'Rates Database'!J2434)</f>
        <v>11-2021-Unitil-Residential-Base Transmission</v>
      </c>
      <c r="D2435" s="2">
        <f t="shared" si="37"/>
        <v>1</v>
      </c>
    </row>
    <row r="2436" spans="2:4" ht="13.8" x14ac:dyDescent="0.2">
      <c r="B2436" s="18">
        <v>2433</v>
      </c>
      <c r="C2436" s="2" t="str">
        <f>_xlfn.CONCAT(MONTH('Rates Database'!C2435),"-",'Rates Database'!B2435,"-",'Rates Database'!E2435,"-",'Rates Database'!G2435,"-",'Rates Database'!J2435)</f>
        <v>10-2021-Unitil-Residential-Base Transmission</v>
      </c>
      <c r="D2436" s="2">
        <f t="shared" si="37"/>
        <v>1</v>
      </c>
    </row>
    <row r="2437" spans="2:4" ht="13.8" x14ac:dyDescent="0.2">
      <c r="B2437" s="18">
        <v>2434</v>
      </c>
      <c r="C2437" s="2" t="str">
        <f>_xlfn.CONCAT(MONTH('Rates Database'!C2436),"-",'Rates Database'!B2436,"-",'Rates Database'!E2436,"-",'Rates Database'!G2436,"-",'Rates Database'!J2436)</f>
        <v>9-2021-Unitil-Residential-Base Transmission</v>
      </c>
      <c r="D2437" s="2">
        <f t="shared" ref="D2437:D2500" si="38">COUNTIF($C$4:$C$10092,C2437)</f>
        <v>1</v>
      </c>
    </row>
    <row r="2438" spans="2:4" ht="13.8" x14ac:dyDescent="0.2">
      <c r="B2438" s="18">
        <v>2435</v>
      </c>
      <c r="C2438" s="2" t="str">
        <f>_xlfn.CONCAT(MONTH('Rates Database'!C2437),"-",'Rates Database'!B2437,"-",'Rates Database'!E2437,"-",'Rates Database'!G2437,"-",'Rates Database'!J2437)</f>
        <v>8-2021-Unitil-Residential-Base Transmission</v>
      </c>
      <c r="D2438" s="2">
        <f t="shared" si="38"/>
        <v>1</v>
      </c>
    </row>
    <row r="2439" spans="2:4" ht="13.8" x14ac:dyDescent="0.2">
      <c r="B2439" s="18">
        <v>2436</v>
      </c>
      <c r="C2439" s="2" t="str">
        <f>_xlfn.CONCAT(MONTH('Rates Database'!C2438),"-",'Rates Database'!B2438,"-",'Rates Database'!E2438,"-",'Rates Database'!G2438,"-",'Rates Database'!J2438)</f>
        <v>7-2021-Unitil-Residential-Base Transmission</v>
      </c>
      <c r="D2439" s="2">
        <f t="shared" si="38"/>
        <v>1</v>
      </c>
    </row>
    <row r="2440" spans="2:4" ht="13.8" x14ac:dyDescent="0.2">
      <c r="B2440" s="18">
        <v>2437</v>
      </c>
      <c r="C2440" s="2" t="str">
        <f>_xlfn.CONCAT(MONTH('Rates Database'!C2439),"-",'Rates Database'!B2439,"-",'Rates Database'!E2439,"-",'Rates Database'!G2439,"-",'Rates Database'!J2439)</f>
        <v>6-2021-Unitil-Residential-Base Transmission</v>
      </c>
      <c r="D2440" s="2">
        <f t="shared" si="38"/>
        <v>1</v>
      </c>
    </row>
    <row r="2441" spans="2:4" ht="13.8" x14ac:dyDescent="0.2">
      <c r="B2441" s="18">
        <v>2438</v>
      </c>
      <c r="C2441" s="2" t="str">
        <f>_xlfn.CONCAT(MONTH('Rates Database'!C2440),"-",'Rates Database'!B2440,"-",'Rates Database'!E2440,"-",'Rates Database'!G2440,"-",'Rates Database'!J2440)</f>
        <v>5-2021-Unitil-Residential-Base Transmission</v>
      </c>
      <c r="D2441" s="2">
        <f t="shared" si="38"/>
        <v>1</v>
      </c>
    </row>
    <row r="2442" spans="2:4" ht="13.8" x14ac:dyDescent="0.2">
      <c r="B2442" s="18">
        <v>2439</v>
      </c>
      <c r="C2442" s="2" t="str">
        <f>_xlfn.CONCAT(MONTH('Rates Database'!C2441),"-",'Rates Database'!B2441,"-",'Rates Database'!E2441,"-",'Rates Database'!G2441,"-",'Rates Database'!J2441)</f>
        <v>4-2021-Unitil-Residential-Base Transmission</v>
      </c>
      <c r="D2442" s="2">
        <f t="shared" si="38"/>
        <v>1</v>
      </c>
    </row>
    <row r="2443" spans="2:4" ht="13.8" x14ac:dyDescent="0.2">
      <c r="B2443" s="18">
        <v>2440</v>
      </c>
      <c r="C2443" s="2" t="str">
        <f>_xlfn.CONCAT(MONTH('Rates Database'!C2442),"-",'Rates Database'!B2442,"-",'Rates Database'!E2442,"-",'Rates Database'!G2442,"-",'Rates Database'!J2442)</f>
        <v>3-2021-Unitil-Residential-Base Transmission</v>
      </c>
      <c r="D2443" s="2">
        <f t="shared" si="38"/>
        <v>1</v>
      </c>
    </row>
    <row r="2444" spans="2:4" ht="13.8" x14ac:dyDescent="0.2">
      <c r="B2444" s="18">
        <v>2441</v>
      </c>
      <c r="C2444" s="2" t="str">
        <f>_xlfn.CONCAT(MONTH('Rates Database'!C2443),"-",'Rates Database'!B2443,"-",'Rates Database'!E2443,"-",'Rates Database'!G2443,"-",'Rates Database'!J2443)</f>
        <v>2-2021-Unitil-Residential-Base Transmission</v>
      </c>
      <c r="D2444" s="2">
        <f t="shared" si="38"/>
        <v>1</v>
      </c>
    </row>
    <row r="2445" spans="2:4" ht="13.8" x14ac:dyDescent="0.2">
      <c r="B2445" s="18">
        <v>2442</v>
      </c>
      <c r="C2445" s="2" t="str">
        <f>_xlfn.CONCAT(MONTH('Rates Database'!C2444),"-",'Rates Database'!B2444,"-",'Rates Database'!E2444,"-",'Rates Database'!G2444,"-",'Rates Database'!J2444)</f>
        <v>1-2021-Unitil-Residential-Base Transmission</v>
      </c>
      <c r="D2445" s="2">
        <f t="shared" si="38"/>
        <v>1</v>
      </c>
    </row>
    <row r="2446" spans="2:4" ht="13.8" x14ac:dyDescent="0.2">
      <c r="B2446" s="18">
        <v>2443</v>
      </c>
      <c r="C2446" s="2" t="str">
        <f>_xlfn.CONCAT(MONTH('Rates Database'!C2445),"-",'Rates Database'!B2445,"-",'Rates Database'!E2445,"-",'Rates Database'!G2445,"-",'Rates Database'!J2445)</f>
        <v>12-2020-Unitil-Residential-Base Transmission</v>
      </c>
      <c r="D2446" s="2">
        <f t="shared" si="38"/>
        <v>1</v>
      </c>
    </row>
    <row r="2447" spans="2:4" ht="13.8" x14ac:dyDescent="0.2">
      <c r="B2447" s="18">
        <v>2444</v>
      </c>
      <c r="C2447" s="2" t="str">
        <f>_xlfn.CONCAT(MONTH('Rates Database'!C2446),"-",'Rates Database'!B2446,"-",'Rates Database'!E2446,"-",'Rates Database'!G2446,"-",'Rates Database'!J2446)</f>
        <v>11-2020-Unitil-Residential-Base Transmission</v>
      </c>
      <c r="D2447" s="2">
        <f t="shared" si="38"/>
        <v>1</v>
      </c>
    </row>
    <row r="2448" spans="2:4" ht="13.8" x14ac:dyDescent="0.2">
      <c r="B2448" s="18">
        <v>2445</v>
      </c>
      <c r="C2448" s="2" t="str">
        <f>_xlfn.CONCAT(MONTH('Rates Database'!C2447),"-",'Rates Database'!B2447,"-",'Rates Database'!E2447,"-",'Rates Database'!G2447,"-",'Rates Database'!J2447)</f>
        <v>10-2020-Unitil-Residential-Base Transmission</v>
      </c>
      <c r="D2448" s="2">
        <f t="shared" si="38"/>
        <v>1</v>
      </c>
    </row>
    <row r="2449" spans="2:4" ht="13.8" x14ac:dyDescent="0.2">
      <c r="B2449" s="18">
        <v>2446</v>
      </c>
      <c r="C2449" s="2" t="str">
        <f>_xlfn.CONCAT(MONTH('Rates Database'!C2448),"-",'Rates Database'!B2448,"-",'Rates Database'!E2448,"-",'Rates Database'!G2448,"-",'Rates Database'!J2448)</f>
        <v>9-2020-Unitil-Residential-Base Transmission</v>
      </c>
      <c r="D2449" s="2">
        <f t="shared" si="38"/>
        <v>1</v>
      </c>
    </row>
    <row r="2450" spans="2:4" ht="13.8" x14ac:dyDescent="0.2">
      <c r="B2450" s="18">
        <v>2447</v>
      </c>
      <c r="C2450" s="2" t="str">
        <f>_xlfn.CONCAT(MONTH('Rates Database'!C2449),"-",'Rates Database'!B2449,"-",'Rates Database'!E2449,"-",'Rates Database'!G2449,"-",'Rates Database'!J2449)</f>
        <v>8-2020-Unitil-Residential-Base Transmission</v>
      </c>
      <c r="D2450" s="2">
        <f t="shared" si="38"/>
        <v>1</v>
      </c>
    </row>
    <row r="2451" spans="2:4" ht="13.8" x14ac:dyDescent="0.2">
      <c r="B2451" s="18">
        <v>2448</v>
      </c>
      <c r="C2451" s="2" t="str">
        <f>_xlfn.CONCAT(MONTH('Rates Database'!C2450),"-",'Rates Database'!B2450,"-",'Rates Database'!E2450,"-",'Rates Database'!G2450,"-",'Rates Database'!J2450)</f>
        <v>7-2020-Unitil-Residential-Base Transmission</v>
      </c>
      <c r="D2451" s="2">
        <f t="shared" si="38"/>
        <v>1</v>
      </c>
    </row>
    <row r="2452" spans="2:4" ht="13.8" x14ac:dyDescent="0.2">
      <c r="B2452" s="18">
        <v>2449</v>
      </c>
      <c r="C2452" s="2" t="str">
        <f>_xlfn.CONCAT(MONTH('Rates Database'!C2451),"-",'Rates Database'!B2451,"-",'Rates Database'!E2451,"-",'Rates Database'!G2451,"-",'Rates Database'!J2451)</f>
        <v>6-2020-Unitil-Residential-Base Transmission</v>
      </c>
      <c r="D2452" s="2">
        <f t="shared" si="38"/>
        <v>1</v>
      </c>
    </row>
    <row r="2453" spans="2:4" ht="13.8" x14ac:dyDescent="0.2">
      <c r="B2453" s="18">
        <v>2450</v>
      </c>
      <c r="C2453" s="2" t="str">
        <f>_xlfn.CONCAT(MONTH('Rates Database'!C2452),"-",'Rates Database'!B2452,"-",'Rates Database'!E2452,"-",'Rates Database'!G2452,"-",'Rates Database'!J2452)</f>
        <v>5-2020-Unitil-Residential-Base Transmission</v>
      </c>
      <c r="D2453" s="2">
        <f t="shared" si="38"/>
        <v>1</v>
      </c>
    </row>
    <row r="2454" spans="2:4" ht="13.8" x14ac:dyDescent="0.2">
      <c r="B2454" s="18">
        <v>2451</v>
      </c>
      <c r="C2454" s="2" t="str">
        <f>_xlfn.CONCAT(MONTH('Rates Database'!C2453),"-",'Rates Database'!B2453,"-",'Rates Database'!E2453,"-",'Rates Database'!G2453,"-",'Rates Database'!J2453)</f>
        <v>4-2020-Unitil-Residential-Base Transmission</v>
      </c>
      <c r="D2454" s="2">
        <f t="shared" si="38"/>
        <v>1</v>
      </c>
    </row>
    <row r="2455" spans="2:4" ht="13.8" x14ac:dyDescent="0.2">
      <c r="B2455" s="18">
        <v>2452</v>
      </c>
      <c r="C2455" s="2" t="str">
        <f>_xlfn.CONCAT(MONTH('Rates Database'!C2454),"-",'Rates Database'!B2454,"-",'Rates Database'!E2454,"-",'Rates Database'!G2454,"-",'Rates Database'!J2454)</f>
        <v>3-2020-Unitil-Residential-Base Transmission</v>
      </c>
      <c r="D2455" s="2">
        <f t="shared" si="38"/>
        <v>1</v>
      </c>
    </row>
    <row r="2456" spans="2:4" ht="13.8" x14ac:dyDescent="0.2">
      <c r="B2456" s="18">
        <v>2453</v>
      </c>
      <c r="C2456" s="2" t="str">
        <f>_xlfn.CONCAT(MONTH('Rates Database'!C2455),"-",'Rates Database'!B2455,"-",'Rates Database'!E2455,"-",'Rates Database'!G2455,"-",'Rates Database'!J2455)</f>
        <v>2-2020-Unitil-Residential-Base Transmission</v>
      </c>
      <c r="D2456" s="2">
        <f t="shared" si="38"/>
        <v>1</v>
      </c>
    </row>
    <row r="2457" spans="2:4" ht="13.8" x14ac:dyDescent="0.2">
      <c r="B2457" s="18">
        <v>2454</v>
      </c>
      <c r="C2457" s="2" t="str">
        <f>_xlfn.CONCAT(MONTH('Rates Database'!C2456),"-",'Rates Database'!B2456,"-",'Rates Database'!E2456,"-",'Rates Database'!G2456,"-",'Rates Database'!J2456)</f>
        <v>1-2020-Unitil-Residential-Base Transmission</v>
      </c>
      <c r="D2457" s="2">
        <f t="shared" si="38"/>
        <v>1</v>
      </c>
    </row>
    <row r="2458" spans="2:4" ht="13.8" x14ac:dyDescent="0.2">
      <c r="B2458" s="18">
        <v>2455</v>
      </c>
      <c r="C2458" s="2" t="str">
        <f>_xlfn.CONCAT(MONTH('Rates Database'!C2457),"-",'Rates Database'!B2457,"-",'Rates Database'!E2457,"-",'Rates Database'!G2457,"-",'Rates Database'!J2457)</f>
        <v>12-2019-Unitil-Residential-Base Transmission</v>
      </c>
      <c r="D2458" s="2">
        <f t="shared" si="38"/>
        <v>1</v>
      </c>
    </row>
    <row r="2459" spans="2:4" ht="13.8" x14ac:dyDescent="0.2">
      <c r="B2459" s="18">
        <v>2456</v>
      </c>
      <c r="C2459" s="2" t="str">
        <f>_xlfn.CONCAT(MONTH('Rates Database'!C2458),"-",'Rates Database'!B2458,"-",'Rates Database'!E2458,"-",'Rates Database'!G2458,"-",'Rates Database'!J2458)</f>
        <v>11-2019-Unitil-Residential-Base Transmission</v>
      </c>
      <c r="D2459" s="2">
        <f t="shared" si="38"/>
        <v>1</v>
      </c>
    </row>
    <row r="2460" spans="2:4" ht="13.8" x14ac:dyDescent="0.2">
      <c r="B2460" s="18">
        <v>2457</v>
      </c>
      <c r="C2460" s="2" t="str">
        <f>_xlfn.CONCAT(MONTH('Rates Database'!C2459),"-",'Rates Database'!B2459,"-",'Rates Database'!E2459,"-",'Rates Database'!G2459,"-",'Rates Database'!J2459)</f>
        <v>10-2019-Unitil-Residential-Base Transmission</v>
      </c>
      <c r="D2460" s="2">
        <f t="shared" si="38"/>
        <v>1</v>
      </c>
    </row>
    <row r="2461" spans="2:4" ht="13.8" x14ac:dyDescent="0.2">
      <c r="B2461" s="18">
        <v>2458</v>
      </c>
      <c r="C2461" s="2" t="str">
        <f>_xlfn.CONCAT(MONTH('Rates Database'!C2460),"-",'Rates Database'!B2460,"-",'Rates Database'!E2460,"-",'Rates Database'!G2460,"-",'Rates Database'!J2460)</f>
        <v>9-2019-Unitil-Residential-Base Transmission</v>
      </c>
      <c r="D2461" s="2">
        <f t="shared" si="38"/>
        <v>1</v>
      </c>
    </row>
    <row r="2462" spans="2:4" ht="13.8" x14ac:dyDescent="0.2">
      <c r="B2462" s="18">
        <v>2459</v>
      </c>
      <c r="C2462" s="2" t="str">
        <f>_xlfn.CONCAT(MONTH('Rates Database'!C2461),"-",'Rates Database'!B2461,"-",'Rates Database'!E2461,"-",'Rates Database'!G2461,"-",'Rates Database'!J2461)</f>
        <v>8-2019-Unitil-Residential-Base Transmission</v>
      </c>
      <c r="D2462" s="2">
        <f t="shared" si="38"/>
        <v>1</v>
      </c>
    </row>
    <row r="2463" spans="2:4" ht="13.8" x14ac:dyDescent="0.2">
      <c r="B2463" s="18">
        <v>2460</v>
      </c>
      <c r="C2463" s="2" t="str">
        <f>_xlfn.CONCAT(MONTH('Rates Database'!C2462),"-",'Rates Database'!B2462,"-",'Rates Database'!E2462,"-",'Rates Database'!G2462,"-",'Rates Database'!J2462)</f>
        <v>7-2019-Unitil-Residential-Base Transmission</v>
      </c>
      <c r="D2463" s="2">
        <f t="shared" si="38"/>
        <v>1</v>
      </c>
    </row>
    <row r="2464" spans="2:4" ht="13.8" x14ac:dyDescent="0.2">
      <c r="B2464" s="18">
        <v>2461</v>
      </c>
      <c r="C2464" s="2" t="str">
        <f>_xlfn.CONCAT(MONTH('Rates Database'!C2463),"-",'Rates Database'!B2463,"-",'Rates Database'!E2463,"-",'Rates Database'!G2463,"-",'Rates Database'!J2463)</f>
        <v>6-2019-Unitil-Residential-Base Transmission</v>
      </c>
      <c r="D2464" s="2">
        <f t="shared" si="38"/>
        <v>1</v>
      </c>
    </row>
    <row r="2465" spans="2:4" ht="13.8" x14ac:dyDescent="0.2">
      <c r="B2465" s="18">
        <v>2462</v>
      </c>
      <c r="C2465" s="2" t="str">
        <f>_xlfn.CONCAT(MONTH('Rates Database'!C2464),"-",'Rates Database'!B2464,"-",'Rates Database'!E2464,"-",'Rates Database'!G2464,"-",'Rates Database'!J2464)</f>
        <v>5-2019-Unitil-Residential-Base Transmission</v>
      </c>
      <c r="D2465" s="2">
        <f t="shared" si="38"/>
        <v>1</v>
      </c>
    </row>
    <row r="2466" spans="2:4" ht="13.8" x14ac:dyDescent="0.2">
      <c r="B2466" s="18">
        <v>2463</v>
      </c>
      <c r="C2466" s="2" t="str">
        <f>_xlfn.CONCAT(MONTH('Rates Database'!C2465),"-",'Rates Database'!B2465,"-",'Rates Database'!E2465,"-",'Rates Database'!G2465,"-",'Rates Database'!J2465)</f>
        <v>4-2019-Unitil-Residential-Base Transmission</v>
      </c>
      <c r="D2466" s="2">
        <f t="shared" si="38"/>
        <v>1</v>
      </c>
    </row>
    <row r="2467" spans="2:4" ht="13.8" x14ac:dyDescent="0.2">
      <c r="B2467" s="18">
        <v>2464</v>
      </c>
      <c r="C2467" s="2" t="str">
        <f>_xlfn.CONCAT(MONTH('Rates Database'!C2466),"-",'Rates Database'!B2466,"-",'Rates Database'!E2466,"-",'Rates Database'!G2466,"-",'Rates Database'!J2466)</f>
        <v>3-2019-Unitil-Residential-Base Transmission</v>
      </c>
      <c r="D2467" s="2">
        <f t="shared" si="38"/>
        <v>1</v>
      </c>
    </row>
    <row r="2468" spans="2:4" ht="13.8" x14ac:dyDescent="0.2">
      <c r="B2468" s="18">
        <v>2465</v>
      </c>
      <c r="C2468" s="2" t="str">
        <f>_xlfn.CONCAT(MONTH('Rates Database'!C2467),"-",'Rates Database'!B2467,"-",'Rates Database'!E2467,"-",'Rates Database'!G2467,"-",'Rates Database'!J2467)</f>
        <v>2-2019-Unitil-Residential-Base Transmission</v>
      </c>
      <c r="D2468" s="2">
        <f t="shared" si="38"/>
        <v>1</v>
      </c>
    </row>
    <row r="2469" spans="2:4" ht="13.8" x14ac:dyDescent="0.2">
      <c r="B2469" s="18">
        <v>2466</v>
      </c>
      <c r="C2469" s="2" t="str">
        <f>_xlfn.CONCAT(MONTH('Rates Database'!C2468),"-",'Rates Database'!B2468,"-",'Rates Database'!E2468,"-",'Rates Database'!G2468,"-",'Rates Database'!J2468)</f>
        <v>1-2019-Unitil-Residential-Base Transmission</v>
      </c>
      <c r="D2469" s="2">
        <f t="shared" si="38"/>
        <v>1</v>
      </c>
    </row>
    <row r="2470" spans="2:4" ht="13.8" x14ac:dyDescent="0.2">
      <c r="B2470" s="18">
        <v>2467</v>
      </c>
      <c r="C2470" s="2" t="str">
        <f>_xlfn.CONCAT(MONTH('Rates Database'!C2469),"-",'Rates Database'!B2469,"-",'Rates Database'!E2469,"-",'Rates Database'!G2469,"-",'Rates Database'!J2469)</f>
        <v>12-2023-Unitil-Residential-Transmission Service Cost Adjustment (TSCA)</v>
      </c>
      <c r="D2470" s="2">
        <f t="shared" si="38"/>
        <v>1</v>
      </c>
    </row>
    <row r="2471" spans="2:4" ht="13.8" x14ac:dyDescent="0.2">
      <c r="B2471" s="18">
        <v>2468</v>
      </c>
      <c r="C2471" s="2" t="str">
        <f>_xlfn.CONCAT(MONTH('Rates Database'!C2470),"-",'Rates Database'!B2470,"-",'Rates Database'!E2470,"-",'Rates Database'!G2470,"-",'Rates Database'!J2470)</f>
        <v>11-2023-Unitil-Residential-Transmission Service Cost Adjustment (TSCA)</v>
      </c>
      <c r="D2471" s="2">
        <f t="shared" si="38"/>
        <v>1</v>
      </c>
    </row>
    <row r="2472" spans="2:4" ht="13.8" x14ac:dyDescent="0.2">
      <c r="B2472" s="18">
        <v>2469</v>
      </c>
      <c r="C2472" s="2" t="str">
        <f>_xlfn.CONCAT(MONTH('Rates Database'!C2471),"-",'Rates Database'!B2471,"-",'Rates Database'!E2471,"-",'Rates Database'!G2471,"-",'Rates Database'!J2471)</f>
        <v>10-2023-Unitil-Residential-Transmission Service Cost Adjustment (TSCA)</v>
      </c>
      <c r="D2472" s="2">
        <f t="shared" si="38"/>
        <v>1</v>
      </c>
    </row>
    <row r="2473" spans="2:4" ht="13.8" x14ac:dyDescent="0.2">
      <c r="B2473" s="18">
        <v>2470</v>
      </c>
      <c r="C2473" s="2" t="str">
        <f>_xlfn.CONCAT(MONTH('Rates Database'!C2472),"-",'Rates Database'!B2472,"-",'Rates Database'!E2472,"-",'Rates Database'!G2472,"-",'Rates Database'!J2472)</f>
        <v>9-2023-Unitil-Residential-Transmission Service Cost Adjustment (TSCA)</v>
      </c>
      <c r="D2473" s="2">
        <f t="shared" si="38"/>
        <v>1</v>
      </c>
    </row>
    <row r="2474" spans="2:4" ht="13.8" x14ac:dyDescent="0.2">
      <c r="B2474" s="18">
        <v>2471</v>
      </c>
      <c r="C2474" s="2" t="str">
        <f>_xlfn.CONCAT(MONTH('Rates Database'!C2473),"-",'Rates Database'!B2473,"-",'Rates Database'!E2473,"-",'Rates Database'!G2473,"-",'Rates Database'!J2473)</f>
        <v>8-2023-Unitil-Residential-Transmission Service Cost Adjustment (TSCA)</v>
      </c>
      <c r="D2474" s="2">
        <f t="shared" si="38"/>
        <v>1</v>
      </c>
    </row>
    <row r="2475" spans="2:4" ht="13.8" x14ac:dyDescent="0.2">
      <c r="B2475" s="18">
        <v>2472</v>
      </c>
      <c r="C2475" s="2" t="str">
        <f>_xlfn.CONCAT(MONTH('Rates Database'!C2474),"-",'Rates Database'!B2474,"-",'Rates Database'!E2474,"-",'Rates Database'!G2474,"-",'Rates Database'!J2474)</f>
        <v>7-2023-Unitil-Residential-Transmission Service Cost Adjustment (TSCA)</v>
      </c>
      <c r="D2475" s="2">
        <f t="shared" si="38"/>
        <v>1</v>
      </c>
    </row>
    <row r="2476" spans="2:4" ht="13.8" x14ac:dyDescent="0.2">
      <c r="B2476" s="18">
        <v>2473</v>
      </c>
      <c r="C2476" s="2" t="str">
        <f>_xlfn.CONCAT(MONTH('Rates Database'!C2475),"-",'Rates Database'!B2475,"-",'Rates Database'!E2475,"-",'Rates Database'!G2475,"-",'Rates Database'!J2475)</f>
        <v>6-2023-Unitil-Residential-Transmission Service Cost Adjustment (TSCA)</v>
      </c>
      <c r="D2476" s="2">
        <f t="shared" si="38"/>
        <v>1</v>
      </c>
    </row>
    <row r="2477" spans="2:4" ht="13.8" x14ac:dyDescent="0.2">
      <c r="B2477" s="18">
        <v>2474</v>
      </c>
      <c r="C2477" s="2" t="str">
        <f>_xlfn.CONCAT(MONTH('Rates Database'!C2476),"-",'Rates Database'!B2476,"-",'Rates Database'!E2476,"-",'Rates Database'!G2476,"-",'Rates Database'!J2476)</f>
        <v>5-2023-Unitil-Residential-Transmission Service Cost Adjustment (TSCA)</v>
      </c>
      <c r="D2477" s="2">
        <f t="shared" si="38"/>
        <v>1</v>
      </c>
    </row>
    <row r="2478" spans="2:4" ht="13.8" x14ac:dyDescent="0.2">
      <c r="B2478" s="18">
        <v>2475</v>
      </c>
      <c r="C2478" s="2" t="str">
        <f>_xlfn.CONCAT(MONTH('Rates Database'!C2477),"-",'Rates Database'!B2477,"-",'Rates Database'!E2477,"-",'Rates Database'!G2477,"-",'Rates Database'!J2477)</f>
        <v>4-2023-Unitil-Residential-Transmission Service Cost Adjustment (TSCA)</v>
      </c>
      <c r="D2478" s="2">
        <f t="shared" si="38"/>
        <v>1</v>
      </c>
    </row>
    <row r="2479" spans="2:4" ht="13.8" x14ac:dyDescent="0.2">
      <c r="B2479" s="18">
        <v>2476</v>
      </c>
      <c r="C2479" s="2" t="str">
        <f>_xlfn.CONCAT(MONTH('Rates Database'!C2478),"-",'Rates Database'!B2478,"-",'Rates Database'!E2478,"-",'Rates Database'!G2478,"-",'Rates Database'!J2478)</f>
        <v>3-2023-Unitil-Residential-Transmission Service Cost Adjustment (TSCA)</v>
      </c>
      <c r="D2479" s="2">
        <f t="shared" si="38"/>
        <v>1</v>
      </c>
    </row>
    <row r="2480" spans="2:4" ht="13.8" x14ac:dyDescent="0.2">
      <c r="B2480" s="18">
        <v>2477</v>
      </c>
      <c r="C2480" s="2" t="str">
        <f>_xlfn.CONCAT(MONTH('Rates Database'!C2479),"-",'Rates Database'!B2479,"-",'Rates Database'!E2479,"-",'Rates Database'!G2479,"-",'Rates Database'!J2479)</f>
        <v>2-2023-Unitil-Residential-Transmission Service Cost Adjustment (TSCA)</v>
      </c>
      <c r="D2480" s="2">
        <f t="shared" si="38"/>
        <v>1</v>
      </c>
    </row>
    <row r="2481" spans="2:4" ht="13.8" x14ac:dyDescent="0.2">
      <c r="B2481" s="18">
        <v>2478</v>
      </c>
      <c r="C2481" s="2" t="str">
        <f>_xlfn.CONCAT(MONTH('Rates Database'!C2480),"-",'Rates Database'!B2480,"-",'Rates Database'!E2480,"-",'Rates Database'!G2480,"-",'Rates Database'!J2480)</f>
        <v>1-2023-Unitil-Residential-Transmission Service Cost Adjustment (TSCA)</v>
      </c>
      <c r="D2481" s="2">
        <f t="shared" si="38"/>
        <v>1</v>
      </c>
    </row>
    <row r="2482" spans="2:4" ht="13.8" x14ac:dyDescent="0.2">
      <c r="B2482" s="18">
        <v>2479</v>
      </c>
      <c r="C2482" s="2" t="str">
        <f>_xlfn.CONCAT(MONTH('Rates Database'!C2481),"-",'Rates Database'!B2481,"-",'Rates Database'!E2481,"-",'Rates Database'!G2481,"-",'Rates Database'!J2481)</f>
        <v>12-2022-Unitil-Residential-Transmission Service Cost Adjustment (TSCA)</v>
      </c>
      <c r="D2482" s="2">
        <f t="shared" si="38"/>
        <v>1</v>
      </c>
    </row>
    <row r="2483" spans="2:4" ht="13.8" x14ac:dyDescent="0.2">
      <c r="B2483" s="18">
        <v>2480</v>
      </c>
      <c r="C2483" s="2" t="str">
        <f>_xlfn.CONCAT(MONTH('Rates Database'!C2482),"-",'Rates Database'!B2482,"-",'Rates Database'!E2482,"-",'Rates Database'!G2482,"-",'Rates Database'!J2482)</f>
        <v>11-2022-Unitil-Residential-Transmission Service Cost Adjustment (TSCA)</v>
      </c>
      <c r="D2483" s="2">
        <f t="shared" si="38"/>
        <v>1</v>
      </c>
    </row>
    <row r="2484" spans="2:4" ht="13.8" x14ac:dyDescent="0.2">
      <c r="B2484" s="18">
        <v>2481</v>
      </c>
      <c r="C2484" s="2" t="str">
        <f>_xlfn.CONCAT(MONTH('Rates Database'!C2483),"-",'Rates Database'!B2483,"-",'Rates Database'!E2483,"-",'Rates Database'!G2483,"-",'Rates Database'!J2483)</f>
        <v>10-2022-Unitil-Residential-Transmission Service Cost Adjustment (TSCA)</v>
      </c>
      <c r="D2484" s="2">
        <f t="shared" si="38"/>
        <v>1</v>
      </c>
    </row>
    <row r="2485" spans="2:4" ht="13.8" x14ac:dyDescent="0.2">
      <c r="B2485" s="18">
        <v>2482</v>
      </c>
      <c r="C2485" s="2" t="str">
        <f>_xlfn.CONCAT(MONTH('Rates Database'!C2484),"-",'Rates Database'!B2484,"-",'Rates Database'!E2484,"-",'Rates Database'!G2484,"-",'Rates Database'!J2484)</f>
        <v>9-2022-Unitil-Residential-Transmission Service Cost Adjustment (TSCA)</v>
      </c>
      <c r="D2485" s="2">
        <f t="shared" si="38"/>
        <v>1</v>
      </c>
    </row>
    <row r="2486" spans="2:4" ht="13.8" x14ac:dyDescent="0.2">
      <c r="B2486" s="18">
        <v>2483</v>
      </c>
      <c r="C2486" s="2" t="str">
        <f>_xlfn.CONCAT(MONTH('Rates Database'!C2485),"-",'Rates Database'!B2485,"-",'Rates Database'!E2485,"-",'Rates Database'!G2485,"-",'Rates Database'!J2485)</f>
        <v>8-2022-Unitil-Residential-Transmission Service Cost Adjustment (TSCA)</v>
      </c>
      <c r="D2486" s="2">
        <f t="shared" si="38"/>
        <v>1</v>
      </c>
    </row>
    <row r="2487" spans="2:4" ht="13.8" x14ac:dyDescent="0.2">
      <c r="B2487" s="18">
        <v>2484</v>
      </c>
      <c r="C2487" s="2" t="str">
        <f>_xlfn.CONCAT(MONTH('Rates Database'!C2486),"-",'Rates Database'!B2486,"-",'Rates Database'!E2486,"-",'Rates Database'!G2486,"-",'Rates Database'!J2486)</f>
        <v>7-2022-Unitil-Residential-Transmission Service Cost Adjustment (TSCA)</v>
      </c>
      <c r="D2487" s="2">
        <f t="shared" si="38"/>
        <v>1</v>
      </c>
    </row>
    <row r="2488" spans="2:4" ht="13.8" x14ac:dyDescent="0.2">
      <c r="B2488" s="18">
        <v>2485</v>
      </c>
      <c r="C2488" s="2" t="str">
        <f>_xlfn.CONCAT(MONTH('Rates Database'!C2487),"-",'Rates Database'!B2487,"-",'Rates Database'!E2487,"-",'Rates Database'!G2487,"-",'Rates Database'!J2487)</f>
        <v>6-2022-Unitil-Residential-Transmission Service Cost Adjustment (TSCA)</v>
      </c>
      <c r="D2488" s="2">
        <f t="shared" si="38"/>
        <v>1</v>
      </c>
    </row>
    <row r="2489" spans="2:4" ht="13.8" x14ac:dyDescent="0.2">
      <c r="B2489" s="18">
        <v>2486</v>
      </c>
      <c r="C2489" s="2" t="str">
        <f>_xlfn.CONCAT(MONTH('Rates Database'!C2488),"-",'Rates Database'!B2488,"-",'Rates Database'!E2488,"-",'Rates Database'!G2488,"-",'Rates Database'!J2488)</f>
        <v>5-2022-Unitil-Residential-Transmission Service Cost Adjustment (TSCA)</v>
      </c>
      <c r="D2489" s="2">
        <f t="shared" si="38"/>
        <v>1</v>
      </c>
    </row>
    <row r="2490" spans="2:4" ht="13.8" x14ac:dyDescent="0.2">
      <c r="B2490" s="18">
        <v>2487</v>
      </c>
      <c r="C2490" s="2" t="str">
        <f>_xlfn.CONCAT(MONTH('Rates Database'!C2489),"-",'Rates Database'!B2489,"-",'Rates Database'!E2489,"-",'Rates Database'!G2489,"-",'Rates Database'!J2489)</f>
        <v>4-2022-Unitil-Residential-Transmission Service Cost Adjustment (TSCA)</v>
      </c>
      <c r="D2490" s="2">
        <f t="shared" si="38"/>
        <v>1</v>
      </c>
    </row>
    <row r="2491" spans="2:4" ht="13.8" x14ac:dyDescent="0.2">
      <c r="B2491" s="18">
        <v>2488</v>
      </c>
      <c r="C2491" s="2" t="str">
        <f>_xlfn.CONCAT(MONTH('Rates Database'!C2490),"-",'Rates Database'!B2490,"-",'Rates Database'!E2490,"-",'Rates Database'!G2490,"-",'Rates Database'!J2490)</f>
        <v>3-2022-Unitil-Residential-Transmission Service Cost Adjustment (TSCA)</v>
      </c>
      <c r="D2491" s="2">
        <f t="shared" si="38"/>
        <v>1</v>
      </c>
    </row>
    <row r="2492" spans="2:4" ht="13.8" x14ac:dyDescent="0.2">
      <c r="B2492" s="18">
        <v>2489</v>
      </c>
      <c r="C2492" s="2" t="str">
        <f>_xlfn.CONCAT(MONTH('Rates Database'!C2491),"-",'Rates Database'!B2491,"-",'Rates Database'!E2491,"-",'Rates Database'!G2491,"-",'Rates Database'!J2491)</f>
        <v>2-2022-Unitil-Residential-Transmission Service Cost Adjustment (TSCA)</v>
      </c>
      <c r="D2492" s="2">
        <f t="shared" si="38"/>
        <v>1</v>
      </c>
    </row>
    <row r="2493" spans="2:4" ht="13.8" x14ac:dyDescent="0.2">
      <c r="B2493" s="18">
        <v>2490</v>
      </c>
      <c r="C2493" s="2" t="str">
        <f>_xlfn.CONCAT(MONTH('Rates Database'!C2492),"-",'Rates Database'!B2492,"-",'Rates Database'!E2492,"-",'Rates Database'!G2492,"-",'Rates Database'!J2492)</f>
        <v>1-2022-Unitil-Residential-Transmission Service Cost Adjustment (TSCA)</v>
      </c>
      <c r="D2493" s="2">
        <f t="shared" si="38"/>
        <v>1</v>
      </c>
    </row>
    <row r="2494" spans="2:4" ht="13.8" x14ac:dyDescent="0.2">
      <c r="B2494" s="18">
        <v>2491</v>
      </c>
      <c r="C2494" s="2" t="str">
        <f>_xlfn.CONCAT(MONTH('Rates Database'!C2493),"-",'Rates Database'!B2493,"-",'Rates Database'!E2493,"-",'Rates Database'!G2493,"-",'Rates Database'!J2493)</f>
        <v>12-2021-Unitil-Residential-Transmission Service Cost Adjustment (TSCA)</v>
      </c>
      <c r="D2494" s="2">
        <f t="shared" si="38"/>
        <v>1</v>
      </c>
    </row>
    <row r="2495" spans="2:4" ht="13.8" x14ac:dyDescent="0.2">
      <c r="B2495" s="18">
        <v>2492</v>
      </c>
      <c r="C2495" s="2" t="str">
        <f>_xlfn.CONCAT(MONTH('Rates Database'!C2494),"-",'Rates Database'!B2494,"-",'Rates Database'!E2494,"-",'Rates Database'!G2494,"-",'Rates Database'!J2494)</f>
        <v>11-2021-Unitil-Residential-Transmission Service Cost Adjustment (TSCA)</v>
      </c>
      <c r="D2495" s="2">
        <f t="shared" si="38"/>
        <v>1</v>
      </c>
    </row>
    <row r="2496" spans="2:4" ht="13.8" x14ac:dyDescent="0.2">
      <c r="B2496" s="18">
        <v>2493</v>
      </c>
      <c r="C2496" s="2" t="str">
        <f>_xlfn.CONCAT(MONTH('Rates Database'!C2495),"-",'Rates Database'!B2495,"-",'Rates Database'!E2495,"-",'Rates Database'!G2495,"-",'Rates Database'!J2495)</f>
        <v>10-2021-Unitil-Residential-Transmission Service Cost Adjustment (TSCA)</v>
      </c>
      <c r="D2496" s="2">
        <f t="shared" si="38"/>
        <v>1</v>
      </c>
    </row>
    <row r="2497" spans="2:4" ht="13.8" x14ac:dyDescent="0.2">
      <c r="B2497" s="18">
        <v>2494</v>
      </c>
      <c r="C2497" s="2" t="str">
        <f>_xlfn.CONCAT(MONTH('Rates Database'!C2496),"-",'Rates Database'!B2496,"-",'Rates Database'!E2496,"-",'Rates Database'!G2496,"-",'Rates Database'!J2496)</f>
        <v>9-2021-Unitil-Residential-Transmission Service Cost Adjustment (TSCA)</v>
      </c>
      <c r="D2497" s="2">
        <f t="shared" si="38"/>
        <v>1</v>
      </c>
    </row>
    <row r="2498" spans="2:4" ht="13.8" x14ac:dyDescent="0.2">
      <c r="B2498" s="18">
        <v>2495</v>
      </c>
      <c r="C2498" s="2" t="str">
        <f>_xlfn.CONCAT(MONTH('Rates Database'!C2497),"-",'Rates Database'!B2497,"-",'Rates Database'!E2497,"-",'Rates Database'!G2497,"-",'Rates Database'!J2497)</f>
        <v>8-2021-Unitil-Residential-Transmission Service Cost Adjustment (TSCA)</v>
      </c>
      <c r="D2498" s="2">
        <f t="shared" si="38"/>
        <v>1</v>
      </c>
    </row>
    <row r="2499" spans="2:4" ht="13.8" x14ac:dyDescent="0.2">
      <c r="B2499" s="18">
        <v>2496</v>
      </c>
      <c r="C2499" s="2" t="str">
        <f>_xlfn.CONCAT(MONTH('Rates Database'!C2498),"-",'Rates Database'!B2498,"-",'Rates Database'!E2498,"-",'Rates Database'!G2498,"-",'Rates Database'!J2498)</f>
        <v>7-2021-Unitil-Residential-Transmission Service Cost Adjustment (TSCA)</v>
      </c>
      <c r="D2499" s="2">
        <f t="shared" si="38"/>
        <v>1</v>
      </c>
    </row>
    <row r="2500" spans="2:4" ht="13.8" x14ac:dyDescent="0.2">
      <c r="B2500" s="18">
        <v>2497</v>
      </c>
      <c r="C2500" s="2" t="str">
        <f>_xlfn.CONCAT(MONTH('Rates Database'!C2499),"-",'Rates Database'!B2499,"-",'Rates Database'!E2499,"-",'Rates Database'!G2499,"-",'Rates Database'!J2499)</f>
        <v>6-2021-Unitil-Residential-Transmission Service Cost Adjustment (TSCA)</v>
      </c>
      <c r="D2500" s="2">
        <f t="shared" si="38"/>
        <v>1</v>
      </c>
    </row>
    <row r="2501" spans="2:4" ht="13.8" x14ac:dyDescent="0.2">
      <c r="B2501" s="18">
        <v>2498</v>
      </c>
      <c r="C2501" s="2" t="str">
        <f>_xlfn.CONCAT(MONTH('Rates Database'!C2500),"-",'Rates Database'!B2500,"-",'Rates Database'!E2500,"-",'Rates Database'!G2500,"-",'Rates Database'!J2500)</f>
        <v>5-2021-Unitil-Residential-Transmission Service Cost Adjustment (TSCA)</v>
      </c>
      <c r="D2501" s="2">
        <f t="shared" ref="D2501:D2564" si="39">COUNTIF($C$4:$C$10092,C2501)</f>
        <v>1</v>
      </c>
    </row>
    <row r="2502" spans="2:4" ht="13.8" x14ac:dyDescent="0.2">
      <c r="B2502" s="18">
        <v>2499</v>
      </c>
      <c r="C2502" s="2" t="str">
        <f>_xlfn.CONCAT(MONTH('Rates Database'!C2501),"-",'Rates Database'!B2501,"-",'Rates Database'!E2501,"-",'Rates Database'!G2501,"-",'Rates Database'!J2501)</f>
        <v>4-2021-Unitil-Residential-Transmission Service Cost Adjustment (TSCA)</v>
      </c>
      <c r="D2502" s="2">
        <f t="shared" si="39"/>
        <v>1</v>
      </c>
    </row>
    <row r="2503" spans="2:4" ht="13.8" x14ac:dyDescent="0.2">
      <c r="B2503" s="18">
        <v>2500</v>
      </c>
      <c r="C2503" s="2" t="str">
        <f>_xlfn.CONCAT(MONTH('Rates Database'!C2502),"-",'Rates Database'!B2502,"-",'Rates Database'!E2502,"-",'Rates Database'!G2502,"-",'Rates Database'!J2502)</f>
        <v>3-2021-Unitil-Residential-Transmission Service Cost Adjustment (TSCA)</v>
      </c>
      <c r="D2503" s="2">
        <f t="shared" si="39"/>
        <v>1</v>
      </c>
    </row>
    <row r="2504" spans="2:4" ht="13.8" x14ac:dyDescent="0.2">
      <c r="B2504" s="18">
        <v>2501</v>
      </c>
      <c r="C2504" s="2" t="str">
        <f>_xlfn.CONCAT(MONTH('Rates Database'!C2503),"-",'Rates Database'!B2503,"-",'Rates Database'!E2503,"-",'Rates Database'!G2503,"-",'Rates Database'!J2503)</f>
        <v>2-2021-Unitil-Residential-Transmission Service Cost Adjustment (TSCA)</v>
      </c>
      <c r="D2504" s="2">
        <f t="shared" si="39"/>
        <v>1</v>
      </c>
    </row>
    <row r="2505" spans="2:4" ht="13.8" x14ac:dyDescent="0.2">
      <c r="B2505" s="18">
        <v>2502</v>
      </c>
      <c r="C2505" s="2" t="str">
        <f>_xlfn.CONCAT(MONTH('Rates Database'!C2504),"-",'Rates Database'!B2504,"-",'Rates Database'!E2504,"-",'Rates Database'!G2504,"-",'Rates Database'!J2504)</f>
        <v>1-2021-Unitil-Residential-Transmission Service Cost Adjustment (TSCA)</v>
      </c>
      <c r="D2505" s="2">
        <f t="shared" si="39"/>
        <v>1</v>
      </c>
    </row>
    <row r="2506" spans="2:4" ht="13.8" x14ac:dyDescent="0.2">
      <c r="B2506" s="18">
        <v>2503</v>
      </c>
      <c r="C2506" s="2" t="str">
        <f>_xlfn.CONCAT(MONTH('Rates Database'!C2505),"-",'Rates Database'!B2505,"-",'Rates Database'!E2505,"-",'Rates Database'!G2505,"-",'Rates Database'!J2505)</f>
        <v>12-2020-Unitil-Residential-Transmission Service Cost Adjustment (TSCA)</v>
      </c>
      <c r="D2506" s="2">
        <f t="shared" si="39"/>
        <v>1</v>
      </c>
    </row>
    <row r="2507" spans="2:4" ht="13.8" x14ac:dyDescent="0.2">
      <c r="B2507" s="18">
        <v>2504</v>
      </c>
      <c r="C2507" s="2" t="str">
        <f>_xlfn.CONCAT(MONTH('Rates Database'!C2506),"-",'Rates Database'!B2506,"-",'Rates Database'!E2506,"-",'Rates Database'!G2506,"-",'Rates Database'!J2506)</f>
        <v>11-2020-Unitil-Residential-Transmission Service Cost Adjustment (TSCA)</v>
      </c>
      <c r="D2507" s="2">
        <f t="shared" si="39"/>
        <v>1</v>
      </c>
    </row>
    <row r="2508" spans="2:4" ht="13.8" x14ac:dyDescent="0.2">
      <c r="B2508" s="18">
        <v>2505</v>
      </c>
      <c r="C2508" s="2" t="str">
        <f>_xlfn.CONCAT(MONTH('Rates Database'!C2507),"-",'Rates Database'!B2507,"-",'Rates Database'!E2507,"-",'Rates Database'!G2507,"-",'Rates Database'!J2507)</f>
        <v>10-2020-Unitil-Residential-Transmission Service Cost Adjustment (TSCA)</v>
      </c>
      <c r="D2508" s="2">
        <f t="shared" si="39"/>
        <v>1</v>
      </c>
    </row>
    <row r="2509" spans="2:4" ht="13.8" x14ac:dyDescent="0.2">
      <c r="B2509" s="18">
        <v>2506</v>
      </c>
      <c r="C2509" s="2" t="str">
        <f>_xlfn.CONCAT(MONTH('Rates Database'!C2508),"-",'Rates Database'!B2508,"-",'Rates Database'!E2508,"-",'Rates Database'!G2508,"-",'Rates Database'!J2508)</f>
        <v>9-2020-Unitil-Residential-Transmission Service Cost Adjustment (TSCA)</v>
      </c>
      <c r="D2509" s="2">
        <f t="shared" si="39"/>
        <v>1</v>
      </c>
    </row>
    <row r="2510" spans="2:4" ht="13.8" x14ac:dyDescent="0.2">
      <c r="B2510" s="18">
        <v>2507</v>
      </c>
      <c r="C2510" s="2" t="str">
        <f>_xlfn.CONCAT(MONTH('Rates Database'!C2509),"-",'Rates Database'!B2509,"-",'Rates Database'!E2509,"-",'Rates Database'!G2509,"-",'Rates Database'!J2509)</f>
        <v>8-2020-Unitil-Residential-Transmission Service Cost Adjustment (TSCA)</v>
      </c>
      <c r="D2510" s="2">
        <f t="shared" si="39"/>
        <v>1</v>
      </c>
    </row>
    <row r="2511" spans="2:4" ht="13.8" x14ac:dyDescent="0.2">
      <c r="B2511" s="18">
        <v>2508</v>
      </c>
      <c r="C2511" s="2" t="str">
        <f>_xlfn.CONCAT(MONTH('Rates Database'!C2510),"-",'Rates Database'!B2510,"-",'Rates Database'!E2510,"-",'Rates Database'!G2510,"-",'Rates Database'!J2510)</f>
        <v>7-2020-Unitil-Residential-Transmission Service Cost Adjustment (TSCA)</v>
      </c>
      <c r="D2511" s="2">
        <f t="shared" si="39"/>
        <v>1</v>
      </c>
    </row>
    <row r="2512" spans="2:4" ht="13.8" x14ac:dyDescent="0.2">
      <c r="B2512" s="18">
        <v>2509</v>
      </c>
      <c r="C2512" s="2" t="str">
        <f>_xlfn.CONCAT(MONTH('Rates Database'!C2511),"-",'Rates Database'!B2511,"-",'Rates Database'!E2511,"-",'Rates Database'!G2511,"-",'Rates Database'!J2511)</f>
        <v>6-2020-Unitil-Residential-Transmission Service Cost Adjustment (TSCA)</v>
      </c>
      <c r="D2512" s="2">
        <f t="shared" si="39"/>
        <v>1</v>
      </c>
    </row>
    <row r="2513" spans="2:4" ht="13.8" x14ac:dyDescent="0.2">
      <c r="B2513" s="18">
        <v>2510</v>
      </c>
      <c r="C2513" s="2" t="str">
        <f>_xlfn.CONCAT(MONTH('Rates Database'!C2512),"-",'Rates Database'!B2512,"-",'Rates Database'!E2512,"-",'Rates Database'!G2512,"-",'Rates Database'!J2512)</f>
        <v>5-2020-Unitil-Residential-Transmission Service Cost Adjustment (TSCA)</v>
      </c>
      <c r="D2513" s="2">
        <f t="shared" si="39"/>
        <v>1</v>
      </c>
    </row>
    <row r="2514" spans="2:4" ht="13.8" x14ac:dyDescent="0.2">
      <c r="B2514" s="18">
        <v>2511</v>
      </c>
      <c r="C2514" s="2" t="str">
        <f>_xlfn.CONCAT(MONTH('Rates Database'!C2513),"-",'Rates Database'!B2513,"-",'Rates Database'!E2513,"-",'Rates Database'!G2513,"-",'Rates Database'!J2513)</f>
        <v>4-2020-Unitil-Residential-Transmission Service Cost Adjustment (TSCA)</v>
      </c>
      <c r="D2514" s="2">
        <f t="shared" si="39"/>
        <v>1</v>
      </c>
    </row>
    <row r="2515" spans="2:4" ht="13.8" x14ac:dyDescent="0.2">
      <c r="B2515" s="18">
        <v>2512</v>
      </c>
      <c r="C2515" s="2" t="str">
        <f>_xlfn.CONCAT(MONTH('Rates Database'!C2514),"-",'Rates Database'!B2514,"-",'Rates Database'!E2514,"-",'Rates Database'!G2514,"-",'Rates Database'!J2514)</f>
        <v>3-2020-Unitil-Residential-Transmission Service Cost Adjustment (TSCA)</v>
      </c>
      <c r="D2515" s="2">
        <f t="shared" si="39"/>
        <v>1</v>
      </c>
    </row>
    <row r="2516" spans="2:4" ht="13.8" x14ac:dyDescent="0.2">
      <c r="B2516" s="18">
        <v>2513</v>
      </c>
      <c r="C2516" s="2" t="str">
        <f>_xlfn.CONCAT(MONTH('Rates Database'!C2515),"-",'Rates Database'!B2515,"-",'Rates Database'!E2515,"-",'Rates Database'!G2515,"-",'Rates Database'!J2515)</f>
        <v>2-2020-Unitil-Residential-Transmission Service Cost Adjustment (TSCA)</v>
      </c>
      <c r="D2516" s="2">
        <f t="shared" si="39"/>
        <v>1</v>
      </c>
    </row>
    <row r="2517" spans="2:4" ht="13.8" x14ac:dyDescent="0.2">
      <c r="B2517" s="18">
        <v>2514</v>
      </c>
      <c r="C2517" s="2" t="str">
        <f>_xlfn.CONCAT(MONTH('Rates Database'!C2516),"-",'Rates Database'!B2516,"-",'Rates Database'!E2516,"-",'Rates Database'!G2516,"-",'Rates Database'!J2516)</f>
        <v>1-2020-Unitil-Residential-Transmission Service Cost Adjustment (TSCA)</v>
      </c>
      <c r="D2517" s="2">
        <f t="shared" si="39"/>
        <v>1</v>
      </c>
    </row>
    <row r="2518" spans="2:4" ht="13.8" x14ac:dyDescent="0.2">
      <c r="B2518" s="18">
        <v>2515</v>
      </c>
      <c r="C2518" s="2" t="str">
        <f>_xlfn.CONCAT(MONTH('Rates Database'!C2517),"-",'Rates Database'!B2517,"-",'Rates Database'!E2517,"-",'Rates Database'!G2517,"-",'Rates Database'!J2517)</f>
        <v>12-2019-Unitil-Residential-Transmission Service Cost Adjustment (TSCA)</v>
      </c>
      <c r="D2518" s="2">
        <f t="shared" si="39"/>
        <v>1</v>
      </c>
    </row>
    <row r="2519" spans="2:4" ht="13.8" x14ac:dyDescent="0.2">
      <c r="B2519" s="18">
        <v>2516</v>
      </c>
      <c r="C2519" s="2" t="str">
        <f>_xlfn.CONCAT(MONTH('Rates Database'!C2518),"-",'Rates Database'!B2518,"-",'Rates Database'!E2518,"-",'Rates Database'!G2518,"-",'Rates Database'!J2518)</f>
        <v>11-2019-Unitil-Residential-Transmission Service Cost Adjustment (TSCA)</v>
      </c>
      <c r="D2519" s="2">
        <f t="shared" si="39"/>
        <v>1</v>
      </c>
    </row>
    <row r="2520" spans="2:4" ht="13.8" x14ac:dyDescent="0.2">
      <c r="B2520" s="18">
        <v>2517</v>
      </c>
      <c r="C2520" s="2" t="str">
        <f>_xlfn.CONCAT(MONTH('Rates Database'!C2519),"-",'Rates Database'!B2519,"-",'Rates Database'!E2519,"-",'Rates Database'!G2519,"-",'Rates Database'!J2519)</f>
        <v>10-2019-Unitil-Residential-Transmission Service Cost Adjustment (TSCA)</v>
      </c>
      <c r="D2520" s="2">
        <f t="shared" si="39"/>
        <v>1</v>
      </c>
    </row>
    <row r="2521" spans="2:4" ht="13.8" x14ac:dyDescent="0.2">
      <c r="B2521" s="18">
        <v>2518</v>
      </c>
      <c r="C2521" s="2" t="str">
        <f>_xlfn.CONCAT(MONTH('Rates Database'!C2520),"-",'Rates Database'!B2520,"-",'Rates Database'!E2520,"-",'Rates Database'!G2520,"-",'Rates Database'!J2520)</f>
        <v>9-2019-Unitil-Residential-Transmission Service Cost Adjustment (TSCA)</v>
      </c>
      <c r="D2521" s="2">
        <f t="shared" si="39"/>
        <v>1</v>
      </c>
    </row>
    <row r="2522" spans="2:4" ht="13.8" x14ac:dyDescent="0.2">
      <c r="B2522" s="18">
        <v>2519</v>
      </c>
      <c r="C2522" s="2" t="str">
        <f>_xlfn.CONCAT(MONTH('Rates Database'!C2521),"-",'Rates Database'!B2521,"-",'Rates Database'!E2521,"-",'Rates Database'!G2521,"-",'Rates Database'!J2521)</f>
        <v>8-2019-Unitil-Residential-Transmission Service Cost Adjustment (TSCA)</v>
      </c>
      <c r="D2522" s="2">
        <f t="shared" si="39"/>
        <v>1</v>
      </c>
    </row>
    <row r="2523" spans="2:4" ht="13.8" x14ac:dyDescent="0.2">
      <c r="B2523" s="18">
        <v>2520</v>
      </c>
      <c r="C2523" s="2" t="str">
        <f>_xlfn.CONCAT(MONTH('Rates Database'!C2522),"-",'Rates Database'!B2522,"-",'Rates Database'!E2522,"-",'Rates Database'!G2522,"-",'Rates Database'!J2522)</f>
        <v>7-2019-Unitil-Residential-Transmission Service Cost Adjustment (TSCA)</v>
      </c>
      <c r="D2523" s="2">
        <f t="shared" si="39"/>
        <v>1</v>
      </c>
    </row>
    <row r="2524" spans="2:4" ht="13.8" x14ac:dyDescent="0.2">
      <c r="B2524" s="18">
        <v>2521</v>
      </c>
      <c r="C2524" s="2" t="str">
        <f>_xlfn.CONCAT(MONTH('Rates Database'!C2523),"-",'Rates Database'!B2523,"-",'Rates Database'!E2523,"-",'Rates Database'!G2523,"-",'Rates Database'!J2523)</f>
        <v>6-2019-Unitil-Residential-Transmission Service Cost Adjustment (TSCA)</v>
      </c>
      <c r="D2524" s="2">
        <f t="shared" si="39"/>
        <v>1</v>
      </c>
    </row>
    <row r="2525" spans="2:4" ht="13.8" x14ac:dyDescent="0.2">
      <c r="B2525" s="18">
        <v>2522</v>
      </c>
      <c r="C2525" s="2" t="str">
        <f>_xlfn.CONCAT(MONTH('Rates Database'!C2524),"-",'Rates Database'!B2524,"-",'Rates Database'!E2524,"-",'Rates Database'!G2524,"-",'Rates Database'!J2524)</f>
        <v>5-2019-Unitil-Residential-Transmission Service Cost Adjustment (TSCA)</v>
      </c>
      <c r="D2525" s="2">
        <f t="shared" si="39"/>
        <v>1</v>
      </c>
    </row>
    <row r="2526" spans="2:4" ht="13.8" x14ac:dyDescent="0.2">
      <c r="B2526" s="18">
        <v>2523</v>
      </c>
      <c r="C2526" s="2" t="str">
        <f>_xlfn.CONCAT(MONTH('Rates Database'!C2525),"-",'Rates Database'!B2525,"-",'Rates Database'!E2525,"-",'Rates Database'!G2525,"-",'Rates Database'!J2525)</f>
        <v>4-2019-Unitil-Residential-Transmission Service Cost Adjustment (TSCA)</v>
      </c>
      <c r="D2526" s="2">
        <f t="shared" si="39"/>
        <v>1</v>
      </c>
    </row>
    <row r="2527" spans="2:4" ht="13.8" x14ac:dyDescent="0.2">
      <c r="B2527" s="18">
        <v>2524</v>
      </c>
      <c r="C2527" s="2" t="str">
        <f>_xlfn.CONCAT(MONTH('Rates Database'!C2526),"-",'Rates Database'!B2526,"-",'Rates Database'!E2526,"-",'Rates Database'!G2526,"-",'Rates Database'!J2526)</f>
        <v>3-2019-Unitil-Residential-Transmission Service Cost Adjustment (TSCA)</v>
      </c>
      <c r="D2527" s="2">
        <f t="shared" si="39"/>
        <v>1</v>
      </c>
    </row>
    <row r="2528" spans="2:4" ht="13.8" x14ac:dyDescent="0.2">
      <c r="B2528" s="18">
        <v>2525</v>
      </c>
      <c r="C2528" s="2" t="str">
        <f>_xlfn.CONCAT(MONTH('Rates Database'!C2527),"-",'Rates Database'!B2527,"-",'Rates Database'!E2527,"-",'Rates Database'!G2527,"-",'Rates Database'!J2527)</f>
        <v>2-2019-Unitil-Residential-Transmission Service Cost Adjustment (TSCA)</v>
      </c>
      <c r="D2528" s="2">
        <f t="shared" si="39"/>
        <v>1</v>
      </c>
    </row>
    <row r="2529" spans="2:4" ht="13.8" x14ac:dyDescent="0.2">
      <c r="B2529" s="18">
        <v>2526</v>
      </c>
      <c r="C2529" s="2" t="str">
        <f>_xlfn.CONCAT(MONTH('Rates Database'!C2528),"-",'Rates Database'!B2528,"-",'Rates Database'!E2528,"-",'Rates Database'!G2528,"-",'Rates Database'!J2528)</f>
        <v>1-2019-Unitil-Residential-Transmission Service Cost Adjustment (TSCA)</v>
      </c>
      <c r="D2529" s="2">
        <f t="shared" si="39"/>
        <v>1</v>
      </c>
    </row>
    <row r="2530" spans="2:4" ht="13.8" x14ac:dyDescent="0.2">
      <c r="B2530" s="18">
        <v>2527</v>
      </c>
      <c r="C2530" s="2" t="str">
        <f>_xlfn.CONCAT(MONTH('Rates Database'!C2529),"-",'Rates Database'!B2529,"-",'Rates Database'!E2529,"-",'Rates Database'!G2529,"-",'Rates Database'!J2529)</f>
        <v>12-2023-Unitil-Residential-Base Transmission - External</v>
      </c>
      <c r="D2530" s="2">
        <f t="shared" si="39"/>
        <v>1</v>
      </c>
    </row>
    <row r="2531" spans="2:4" ht="13.8" x14ac:dyDescent="0.2">
      <c r="B2531" s="18">
        <v>2528</v>
      </c>
      <c r="C2531" s="2" t="str">
        <f>_xlfn.CONCAT(MONTH('Rates Database'!C2530),"-",'Rates Database'!B2530,"-",'Rates Database'!E2530,"-",'Rates Database'!G2530,"-",'Rates Database'!J2530)</f>
        <v>11-2023-Unitil-Residential-Base Transmission - External</v>
      </c>
      <c r="D2531" s="2">
        <f t="shared" si="39"/>
        <v>1</v>
      </c>
    </row>
    <row r="2532" spans="2:4" ht="13.8" x14ac:dyDescent="0.2">
      <c r="B2532" s="18">
        <v>2529</v>
      </c>
      <c r="C2532" s="2" t="str">
        <f>_xlfn.CONCAT(MONTH('Rates Database'!C2531),"-",'Rates Database'!B2531,"-",'Rates Database'!E2531,"-",'Rates Database'!G2531,"-",'Rates Database'!J2531)</f>
        <v>10-2023-Unitil-Residential-Base Transmission - External</v>
      </c>
      <c r="D2532" s="2">
        <f t="shared" si="39"/>
        <v>1</v>
      </c>
    </row>
    <row r="2533" spans="2:4" ht="13.8" x14ac:dyDescent="0.2">
      <c r="B2533" s="18">
        <v>2530</v>
      </c>
      <c r="C2533" s="2" t="str">
        <f>_xlfn.CONCAT(MONTH('Rates Database'!C2532),"-",'Rates Database'!B2532,"-",'Rates Database'!E2532,"-",'Rates Database'!G2532,"-",'Rates Database'!J2532)</f>
        <v>9-2023-Unitil-Residential-Base Transmission - External</v>
      </c>
      <c r="D2533" s="2">
        <f t="shared" si="39"/>
        <v>1</v>
      </c>
    </row>
    <row r="2534" spans="2:4" ht="13.8" x14ac:dyDescent="0.2">
      <c r="B2534" s="18">
        <v>2531</v>
      </c>
      <c r="C2534" s="2" t="str">
        <f>_xlfn.CONCAT(MONTH('Rates Database'!C2533),"-",'Rates Database'!B2533,"-",'Rates Database'!E2533,"-",'Rates Database'!G2533,"-",'Rates Database'!J2533)</f>
        <v>8-2023-Unitil-Residential-Base Transmission - External</v>
      </c>
      <c r="D2534" s="2">
        <f t="shared" si="39"/>
        <v>1</v>
      </c>
    </row>
    <row r="2535" spans="2:4" ht="13.8" x14ac:dyDescent="0.2">
      <c r="B2535" s="18">
        <v>2532</v>
      </c>
      <c r="C2535" s="2" t="str">
        <f>_xlfn.CONCAT(MONTH('Rates Database'!C2534),"-",'Rates Database'!B2534,"-",'Rates Database'!E2534,"-",'Rates Database'!G2534,"-",'Rates Database'!J2534)</f>
        <v>7-2023-Unitil-Residential-Base Transmission - External</v>
      </c>
      <c r="D2535" s="2">
        <f t="shared" si="39"/>
        <v>1</v>
      </c>
    </row>
    <row r="2536" spans="2:4" ht="13.8" x14ac:dyDescent="0.2">
      <c r="B2536" s="18">
        <v>2533</v>
      </c>
      <c r="C2536" s="2" t="str">
        <f>_xlfn.CONCAT(MONTH('Rates Database'!C2535),"-",'Rates Database'!B2535,"-",'Rates Database'!E2535,"-",'Rates Database'!G2535,"-",'Rates Database'!J2535)</f>
        <v>6-2023-Unitil-Residential-Base Transmission - External</v>
      </c>
      <c r="D2536" s="2">
        <f t="shared" si="39"/>
        <v>1</v>
      </c>
    </row>
    <row r="2537" spans="2:4" ht="13.8" x14ac:dyDescent="0.2">
      <c r="B2537" s="18">
        <v>2534</v>
      </c>
      <c r="C2537" s="2" t="str">
        <f>_xlfn.CONCAT(MONTH('Rates Database'!C2536),"-",'Rates Database'!B2536,"-",'Rates Database'!E2536,"-",'Rates Database'!G2536,"-",'Rates Database'!J2536)</f>
        <v>5-2023-Unitil-Residential-Base Transmission - External</v>
      </c>
      <c r="D2537" s="2">
        <f t="shared" si="39"/>
        <v>1</v>
      </c>
    </row>
    <row r="2538" spans="2:4" ht="13.8" x14ac:dyDescent="0.2">
      <c r="B2538" s="18">
        <v>2535</v>
      </c>
      <c r="C2538" s="2" t="str">
        <f>_xlfn.CONCAT(MONTH('Rates Database'!C2537),"-",'Rates Database'!B2537,"-",'Rates Database'!E2537,"-",'Rates Database'!G2537,"-",'Rates Database'!J2537)</f>
        <v>4-2023-Unitil-Residential-Base Transmission - External</v>
      </c>
      <c r="D2538" s="2">
        <f t="shared" si="39"/>
        <v>1</v>
      </c>
    </row>
    <row r="2539" spans="2:4" ht="13.8" x14ac:dyDescent="0.2">
      <c r="B2539" s="18">
        <v>2536</v>
      </c>
      <c r="C2539" s="2" t="str">
        <f>_xlfn.CONCAT(MONTH('Rates Database'!C2538),"-",'Rates Database'!B2538,"-",'Rates Database'!E2538,"-",'Rates Database'!G2538,"-",'Rates Database'!J2538)</f>
        <v>3-2023-Unitil-Residential-Base Transmission - External</v>
      </c>
      <c r="D2539" s="2">
        <f t="shared" si="39"/>
        <v>1</v>
      </c>
    </row>
    <row r="2540" spans="2:4" ht="13.8" x14ac:dyDescent="0.2">
      <c r="B2540" s="18">
        <v>2537</v>
      </c>
      <c r="C2540" s="2" t="str">
        <f>_xlfn.CONCAT(MONTH('Rates Database'!C2539),"-",'Rates Database'!B2539,"-",'Rates Database'!E2539,"-",'Rates Database'!G2539,"-",'Rates Database'!J2539)</f>
        <v>2-2023-Unitil-Residential-Base Transmission - External</v>
      </c>
      <c r="D2540" s="2">
        <f t="shared" si="39"/>
        <v>1</v>
      </c>
    </row>
    <row r="2541" spans="2:4" ht="13.8" x14ac:dyDescent="0.2">
      <c r="B2541" s="18">
        <v>2538</v>
      </c>
      <c r="C2541" s="2" t="str">
        <f>_xlfn.CONCAT(MONTH('Rates Database'!C2540),"-",'Rates Database'!B2540,"-",'Rates Database'!E2540,"-",'Rates Database'!G2540,"-",'Rates Database'!J2540)</f>
        <v>1-2023-Unitil-Residential-Base Transmission - External</v>
      </c>
      <c r="D2541" s="2">
        <f t="shared" si="39"/>
        <v>1</v>
      </c>
    </row>
    <row r="2542" spans="2:4" ht="13.8" x14ac:dyDescent="0.2">
      <c r="B2542" s="18">
        <v>2539</v>
      </c>
      <c r="C2542" s="2" t="str">
        <f>_xlfn.CONCAT(MONTH('Rates Database'!C2541),"-",'Rates Database'!B2541,"-",'Rates Database'!E2541,"-",'Rates Database'!G2541,"-",'Rates Database'!J2541)</f>
        <v>12-2022-Unitil-Residential-Base Transmission - External</v>
      </c>
      <c r="D2542" s="2">
        <f t="shared" si="39"/>
        <v>1</v>
      </c>
    </row>
    <row r="2543" spans="2:4" ht="13.8" x14ac:dyDescent="0.2">
      <c r="B2543" s="18">
        <v>2540</v>
      </c>
      <c r="C2543" s="2" t="str">
        <f>_xlfn.CONCAT(MONTH('Rates Database'!C2542),"-",'Rates Database'!B2542,"-",'Rates Database'!E2542,"-",'Rates Database'!G2542,"-",'Rates Database'!J2542)</f>
        <v>11-2022-Unitil-Residential-Base Transmission - External</v>
      </c>
      <c r="D2543" s="2">
        <f t="shared" si="39"/>
        <v>1</v>
      </c>
    </row>
    <row r="2544" spans="2:4" ht="13.8" x14ac:dyDescent="0.2">
      <c r="B2544" s="18">
        <v>2541</v>
      </c>
      <c r="C2544" s="2" t="str">
        <f>_xlfn.CONCAT(MONTH('Rates Database'!C2543),"-",'Rates Database'!B2543,"-",'Rates Database'!E2543,"-",'Rates Database'!G2543,"-",'Rates Database'!J2543)</f>
        <v>10-2022-Unitil-Residential-Base Transmission - External</v>
      </c>
      <c r="D2544" s="2">
        <f t="shared" si="39"/>
        <v>1</v>
      </c>
    </row>
    <row r="2545" spans="2:4" ht="13.8" x14ac:dyDescent="0.2">
      <c r="B2545" s="18">
        <v>2542</v>
      </c>
      <c r="C2545" s="2" t="str">
        <f>_xlfn.CONCAT(MONTH('Rates Database'!C2544),"-",'Rates Database'!B2544,"-",'Rates Database'!E2544,"-",'Rates Database'!G2544,"-",'Rates Database'!J2544)</f>
        <v>9-2022-Unitil-Residential-Base Transmission - External</v>
      </c>
      <c r="D2545" s="2">
        <f t="shared" si="39"/>
        <v>1</v>
      </c>
    </row>
    <row r="2546" spans="2:4" ht="13.8" x14ac:dyDescent="0.2">
      <c r="B2546" s="18">
        <v>2543</v>
      </c>
      <c r="C2546" s="2" t="str">
        <f>_xlfn.CONCAT(MONTH('Rates Database'!C2545),"-",'Rates Database'!B2545,"-",'Rates Database'!E2545,"-",'Rates Database'!G2545,"-",'Rates Database'!J2545)</f>
        <v>8-2022-Unitil-Residential-Base Transmission - External</v>
      </c>
      <c r="D2546" s="2">
        <f t="shared" si="39"/>
        <v>1</v>
      </c>
    </row>
    <row r="2547" spans="2:4" ht="13.8" x14ac:dyDescent="0.2">
      <c r="B2547" s="18">
        <v>2544</v>
      </c>
      <c r="C2547" s="2" t="str">
        <f>_xlfn.CONCAT(MONTH('Rates Database'!C2546),"-",'Rates Database'!B2546,"-",'Rates Database'!E2546,"-",'Rates Database'!G2546,"-",'Rates Database'!J2546)</f>
        <v>7-2022-Unitil-Residential-Base Transmission - External</v>
      </c>
      <c r="D2547" s="2">
        <f t="shared" si="39"/>
        <v>1</v>
      </c>
    </row>
    <row r="2548" spans="2:4" ht="13.8" x14ac:dyDescent="0.2">
      <c r="B2548" s="18">
        <v>2545</v>
      </c>
      <c r="C2548" s="2" t="str">
        <f>_xlfn.CONCAT(MONTH('Rates Database'!C2547),"-",'Rates Database'!B2547,"-",'Rates Database'!E2547,"-",'Rates Database'!G2547,"-",'Rates Database'!J2547)</f>
        <v>6-2022-Unitil-Residential-Base Transmission - External</v>
      </c>
      <c r="D2548" s="2">
        <f t="shared" si="39"/>
        <v>1</v>
      </c>
    </row>
    <row r="2549" spans="2:4" ht="13.8" x14ac:dyDescent="0.2">
      <c r="B2549" s="18">
        <v>2546</v>
      </c>
      <c r="C2549" s="2" t="str">
        <f>_xlfn.CONCAT(MONTH('Rates Database'!C2548),"-",'Rates Database'!B2548,"-",'Rates Database'!E2548,"-",'Rates Database'!G2548,"-",'Rates Database'!J2548)</f>
        <v>5-2022-Unitil-Residential-Base Transmission - External</v>
      </c>
      <c r="D2549" s="2">
        <f t="shared" si="39"/>
        <v>1</v>
      </c>
    </row>
    <row r="2550" spans="2:4" ht="13.8" x14ac:dyDescent="0.2">
      <c r="B2550" s="18">
        <v>2547</v>
      </c>
      <c r="C2550" s="2" t="str">
        <f>_xlfn.CONCAT(MONTH('Rates Database'!C2549),"-",'Rates Database'!B2549,"-",'Rates Database'!E2549,"-",'Rates Database'!G2549,"-",'Rates Database'!J2549)</f>
        <v>4-2022-Unitil-Residential-Base Transmission - External</v>
      </c>
      <c r="D2550" s="2">
        <f t="shared" si="39"/>
        <v>1</v>
      </c>
    </row>
    <row r="2551" spans="2:4" ht="13.8" x14ac:dyDescent="0.2">
      <c r="B2551" s="18">
        <v>2548</v>
      </c>
      <c r="C2551" s="2" t="str">
        <f>_xlfn.CONCAT(MONTH('Rates Database'!C2550),"-",'Rates Database'!B2550,"-",'Rates Database'!E2550,"-",'Rates Database'!G2550,"-",'Rates Database'!J2550)</f>
        <v>3-2022-Unitil-Residential-Base Transmission - External</v>
      </c>
      <c r="D2551" s="2">
        <f t="shared" si="39"/>
        <v>1</v>
      </c>
    </row>
    <row r="2552" spans="2:4" ht="13.8" x14ac:dyDescent="0.2">
      <c r="B2552" s="18">
        <v>2549</v>
      </c>
      <c r="C2552" s="2" t="str">
        <f>_xlfn.CONCAT(MONTH('Rates Database'!C2551),"-",'Rates Database'!B2551,"-",'Rates Database'!E2551,"-",'Rates Database'!G2551,"-",'Rates Database'!J2551)</f>
        <v>2-2022-Unitil-Residential-Base Transmission - External</v>
      </c>
      <c r="D2552" s="2">
        <f t="shared" si="39"/>
        <v>1</v>
      </c>
    </row>
    <row r="2553" spans="2:4" ht="13.8" x14ac:dyDescent="0.2">
      <c r="B2553" s="18">
        <v>2550</v>
      </c>
      <c r="C2553" s="2" t="str">
        <f>_xlfn.CONCAT(MONTH('Rates Database'!C2552),"-",'Rates Database'!B2552,"-",'Rates Database'!E2552,"-",'Rates Database'!G2552,"-",'Rates Database'!J2552)</f>
        <v>1-2022-Unitil-Residential-Base Transmission - External</v>
      </c>
      <c r="D2553" s="2">
        <f t="shared" si="39"/>
        <v>1</v>
      </c>
    </row>
    <row r="2554" spans="2:4" ht="13.8" x14ac:dyDescent="0.2">
      <c r="B2554" s="18">
        <v>2551</v>
      </c>
      <c r="C2554" s="2" t="str">
        <f>_xlfn.CONCAT(MONTH('Rates Database'!C2553),"-",'Rates Database'!B2553,"-",'Rates Database'!E2553,"-",'Rates Database'!G2553,"-",'Rates Database'!J2553)</f>
        <v>12-2021-Unitil-Residential-Base Transmission - External</v>
      </c>
      <c r="D2554" s="2">
        <f t="shared" si="39"/>
        <v>1</v>
      </c>
    </row>
    <row r="2555" spans="2:4" ht="13.8" x14ac:dyDescent="0.2">
      <c r="B2555" s="18">
        <v>2552</v>
      </c>
      <c r="C2555" s="2" t="str">
        <f>_xlfn.CONCAT(MONTH('Rates Database'!C2554),"-",'Rates Database'!B2554,"-",'Rates Database'!E2554,"-",'Rates Database'!G2554,"-",'Rates Database'!J2554)</f>
        <v>11-2021-Unitil-Residential-Base Transmission - External</v>
      </c>
      <c r="D2555" s="2">
        <f t="shared" si="39"/>
        <v>1</v>
      </c>
    </row>
    <row r="2556" spans="2:4" ht="13.8" x14ac:dyDescent="0.2">
      <c r="B2556" s="18">
        <v>2553</v>
      </c>
      <c r="C2556" s="2" t="str">
        <f>_xlfn.CONCAT(MONTH('Rates Database'!C2555),"-",'Rates Database'!B2555,"-",'Rates Database'!E2555,"-",'Rates Database'!G2555,"-",'Rates Database'!J2555)</f>
        <v>10-2021-Unitil-Residential-Base Transmission - External</v>
      </c>
      <c r="D2556" s="2">
        <f t="shared" si="39"/>
        <v>1</v>
      </c>
    </row>
    <row r="2557" spans="2:4" ht="13.8" x14ac:dyDescent="0.2">
      <c r="B2557" s="18">
        <v>2554</v>
      </c>
      <c r="C2557" s="2" t="str">
        <f>_xlfn.CONCAT(MONTH('Rates Database'!C2556),"-",'Rates Database'!B2556,"-",'Rates Database'!E2556,"-",'Rates Database'!G2556,"-",'Rates Database'!J2556)</f>
        <v>9-2021-Unitil-Residential-Base Transmission - External</v>
      </c>
      <c r="D2557" s="2">
        <f t="shared" si="39"/>
        <v>1</v>
      </c>
    </row>
    <row r="2558" spans="2:4" ht="13.8" x14ac:dyDescent="0.2">
      <c r="B2558" s="18">
        <v>2555</v>
      </c>
      <c r="C2558" s="2" t="str">
        <f>_xlfn.CONCAT(MONTH('Rates Database'!C2557),"-",'Rates Database'!B2557,"-",'Rates Database'!E2557,"-",'Rates Database'!G2557,"-",'Rates Database'!J2557)</f>
        <v>8-2021-Unitil-Residential-Base Transmission - External</v>
      </c>
      <c r="D2558" s="2">
        <f t="shared" si="39"/>
        <v>1</v>
      </c>
    </row>
    <row r="2559" spans="2:4" ht="13.8" x14ac:dyDescent="0.2">
      <c r="B2559" s="18">
        <v>2556</v>
      </c>
      <c r="C2559" s="2" t="str">
        <f>_xlfn.CONCAT(MONTH('Rates Database'!C2558),"-",'Rates Database'!B2558,"-",'Rates Database'!E2558,"-",'Rates Database'!G2558,"-",'Rates Database'!J2558)</f>
        <v>7-2021-Unitil-Residential-Base Transmission - External</v>
      </c>
      <c r="D2559" s="2">
        <f t="shared" si="39"/>
        <v>1</v>
      </c>
    </row>
    <row r="2560" spans="2:4" ht="13.8" x14ac:dyDescent="0.2">
      <c r="B2560" s="18">
        <v>2557</v>
      </c>
      <c r="C2560" s="2" t="str">
        <f>_xlfn.CONCAT(MONTH('Rates Database'!C2559),"-",'Rates Database'!B2559,"-",'Rates Database'!E2559,"-",'Rates Database'!G2559,"-",'Rates Database'!J2559)</f>
        <v>6-2021-Unitil-Residential-Base Transmission - External</v>
      </c>
      <c r="D2560" s="2">
        <f t="shared" si="39"/>
        <v>1</v>
      </c>
    </row>
    <row r="2561" spans="2:4" ht="13.8" x14ac:dyDescent="0.2">
      <c r="B2561" s="18">
        <v>2558</v>
      </c>
      <c r="C2561" s="2" t="str">
        <f>_xlfn.CONCAT(MONTH('Rates Database'!C2560),"-",'Rates Database'!B2560,"-",'Rates Database'!E2560,"-",'Rates Database'!G2560,"-",'Rates Database'!J2560)</f>
        <v>5-2021-Unitil-Residential-Base Transmission - External</v>
      </c>
      <c r="D2561" s="2">
        <f t="shared" si="39"/>
        <v>1</v>
      </c>
    </row>
    <row r="2562" spans="2:4" ht="13.8" x14ac:dyDescent="0.2">
      <c r="B2562" s="18">
        <v>2559</v>
      </c>
      <c r="C2562" s="2" t="str">
        <f>_xlfn.CONCAT(MONTH('Rates Database'!C2561),"-",'Rates Database'!B2561,"-",'Rates Database'!E2561,"-",'Rates Database'!G2561,"-",'Rates Database'!J2561)</f>
        <v>4-2021-Unitil-Residential-Base Transmission - External</v>
      </c>
      <c r="D2562" s="2">
        <f t="shared" si="39"/>
        <v>1</v>
      </c>
    </row>
    <row r="2563" spans="2:4" ht="13.8" x14ac:dyDescent="0.2">
      <c r="B2563" s="18">
        <v>2560</v>
      </c>
      <c r="C2563" s="2" t="str">
        <f>_xlfn.CONCAT(MONTH('Rates Database'!C2562),"-",'Rates Database'!B2562,"-",'Rates Database'!E2562,"-",'Rates Database'!G2562,"-",'Rates Database'!J2562)</f>
        <v>3-2021-Unitil-Residential-Base Transmission - External</v>
      </c>
      <c r="D2563" s="2">
        <f t="shared" si="39"/>
        <v>1</v>
      </c>
    </row>
    <row r="2564" spans="2:4" ht="13.8" x14ac:dyDescent="0.2">
      <c r="B2564" s="18">
        <v>2561</v>
      </c>
      <c r="C2564" s="2" t="str">
        <f>_xlfn.CONCAT(MONTH('Rates Database'!C2563),"-",'Rates Database'!B2563,"-",'Rates Database'!E2563,"-",'Rates Database'!G2563,"-",'Rates Database'!J2563)</f>
        <v>2-2021-Unitil-Residential-Base Transmission - External</v>
      </c>
      <c r="D2564" s="2">
        <f t="shared" si="39"/>
        <v>1</v>
      </c>
    </row>
    <row r="2565" spans="2:4" ht="13.8" x14ac:dyDescent="0.2">
      <c r="B2565" s="18">
        <v>2562</v>
      </c>
      <c r="C2565" s="2" t="str">
        <f>_xlfn.CONCAT(MONTH('Rates Database'!C2564),"-",'Rates Database'!B2564,"-",'Rates Database'!E2564,"-",'Rates Database'!G2564,"-",'Rates Database'!J2564)</f>
        <v>1-2021-Unitil-Residential-Base Transmission - External</v>
      </c>
      <c r="D2565" s="2">
        <f t="shared" ref="D2565:D2628" si="40">COUNTIF($C$4:$C$10092,C2565)</f>
        <v>1</v>
      </c>
    </row>
    <row r="2566" spans="2:4" ht="13.8" x14ac:dyDescent="0.2">
      <c r="B2566" s="18">
        <v>2563</v>
      </c>
      <c r="C2566" s="2" t="str">
        <f>_xlfn.CONCAT(MONTH('Rates Database'!C2565),"-",'Rates Database'!B2565,"-",'Rates Database'!E2565,"-",'Rates Database'!G2565,"-",'Rates Database'!J2565)</f>
        <v>12-2020-Unitil-Residential-Base Transmission - External</v>
      </c>
      <c r="D2566" s="2">
        <f t="shared" si="40"/>
        <v>1</v>
      </c>
    </row>
    <row r="2567" spans="2:4" ht="13.8" x14ac:dyDescent="0.2">
      <c r="B2567" s="18">
        <v>2564</v>
      </c>
      <c r="C2567" s="2" t="str">
        <f>_xlfn.CONCAT(MONTH('Rates Database'!C2566),"-",'Rates Database'!B2566,"-",'Rates Database'!E2566,"-",'Rates Database'!G2566,"-",'Rates Database'!J2566)</f>
        <v>11-2020-Unitil-Residential-Base Transmission - External</v>
      </c>
      <c r="D2567" s="2">
        <f t="shared" si="40"/>
        <v>1</v>
      </c>
    </row>
    <row r="2568" spans="2:4" ht="13.8" x14ac:dyDescent="0.2">
      <c r="B2568" s="18">
        <v>2565</v>
      </c>
      <c r="C2568" s="2" t="str">
        <f>_xlfn.CONCAT(MONTH('Rates Database'!C2567),"-",'Rates Database'!B2567,"-",'Rates Database'!E2567,"-",'Rates Database'!G2567,"-",'Rates Database'!J2567)</f>
        <v>10-2020-Unitil-Residential-Base Transmission - External</v>
      </c>
      <c r="D2568" s="2">
        <f t="shared" si="40"/>
        <v>1</v>
      </c>
    </row>
    <row r="2569" spans="2:4" ht="13.8" x14ac:dyDescent="0.2">
      <c r="B2569" s="18">
        <v>2566</v>
      </c>
      <c r="C2569" s="2" t="str">
        <f>_xlfn.CONCAT(MONTH('Rates Database'!C2568),"-",'Rates Database'!B2568,"-",'Rates Database'!E2568,"-",'Rates Database'!G2568,"-",'Rates Database'!J2568)</f>
        <v>9-2020-Unitil-Residential-Base Transmission - External</v>
      </c>
      <c r="D2569" s="2">
        <f t="shared" si="40"/>
        <v>1</v>
      </c>
    </row>
    <row r="2570" spans="2:4" ht="13.8" x14ac:dyDescent="0.2">
      <c r="B2570" s="18">
        <v>2567</v>
      </c>
      <c r="C2570" s="2" t="str">
        <f>_xlfn.CONCAT(MONTH('Rates Database'!C2569),"-",'Rates Database'!B2569,"-",'Rates Database'!E2569,"-",'Rates Database'!G2569,"-",'Rates Database'!J2569)</f>
        <v>8-2020-Unitil-Residential-Base Transmission - External</v>
      </c>
      <c r="D2570" s="2">
        <f t="shared" si="40"/>
        <v>1</v>
      </c>
    </row>
    <row r="2571" spans="2:4" ht="13.8" x14ac:dyDescent="0.2">
      <c r="B2571" s="18">
        <v>2568</v>
      </c>
      <c r="C2571" s="2" t="str">
        <f>_xlfn.CONCAT(MONTH('Rates Database'!C2570),"-",'Rates Database'!B2570,"-",'Rates Database'!E2570,"-",'Rates Database'!G2570,"-",'Rates Database'!J2570)</f>
        <v>7-2020-Unitil-Residential-Base Transmission - External</v>
      </c>
      <c r="D2571" s="2">
        <f t="shared" si="40"/>
        <v>1</v>
      </c>
    </row>
    <row r="2572" spans="2:4" ht="13.8" x14ac:dyDescent="0.2">
      <c r="B2572" s="18">
        <v>2569</v>
      </c>
      <c r="C2572" s="2" t="str">
        <f>_xlfn.CONCAT(MONTH('Rates Database'!C2571),"-",'Rates Database'!B2571,"-",'Rates Database'!E2571,"-",'Rates Database'!G2571,"-",'Rates Database'!J2571)</f>
        <v>6-2020-Unitil-Residential-Base Transmission - External</v>
      </c>
      <c r="D2572" s="2">
        <f t="shared" si="40"/>
        <v>1</v>
      </c>
    </row>
    <row r="2573" spans="2:4" ht="13.8" x14ac:dyDescent="0.2">
      <c r="B2573" s="18">
        <v>2570</v>
      </c>
      <c r="C2573" s="2" t="str">
        <f>_xlfn.CONCAT(MONTH('Rates Database'!C2572),"-",'Rates Database'!B2572,"-",'Rates Database'!E2572,"-",'Rates Database'!G2572,"-",'Rates Database'!J2572)</f>
        <v>5-2020-Unitil-Residential-Base Transmission - External</v>
      </c>
      <c r="D2573" s="2">
        <f t="shared" si="40"/>
        <v>1</v>
      </c>
    </row>
    <row r="2574" spans="2:4" ht="13.8" x14ac:dyDescent="0.2">
      <c r="B2574" s="18">
        <v>2571</v>
      </c>
      <c r="C2574" s="2" t="str">
        <f>_xlfn.CONCAT(MONTH('Rates Database'!C2573),"-",'Rates Database'!B2573,"-",'Rates Database'!E2573,"-",'Rates Database'!G2573,"-",'Rates Database'!J2573)</f>
        <v>4-2020-Unitil-Residential-Base Transmission - External</v>
      </c>
      <c r="D2574" s="2">
        <f t="shared" si="40"/>
        <v>1</v>
      </c>
    </row>
    <row r="2575" spans="2:4" ht="13.8" x14ac:dyDescent="0.2">
      <c r="B2575" s="18">
        <v>2572</v>
      </c>
      <c r="C2575" s="2" t="str">
        <f>_xlfn.CONCAT(MONTH('Rates Database'!C2574),"-",'Rates Database'!B2574,"-",'Rates Database'!E2574,"-",'Rates Database'!G2574,"-",'Rates Database'!J2574)</f>
        <v>3-2020-Unitil-Residential-Base Transmission - External</v>
      </c>
      <c r="D2575" s="2">
        <f t="shared" si="40"/>
        <v>1</v>
      </c>
    </row>
    <row r="2576" spans="2:4" ht="13.8" x14ac:dyDescent="0.2">
      <c r="B2576" s="18">
        <v>2573</v>
      </c>
      <c r="C2576" s="2" t="str">
        <f>_xlfn.CONCAT(MONTH('Rates Database'!C2575),"-",'Rates Database'!B2575,"-",'Rates Database'!E2575,"-",'Rates Database'!G2575,"-",'Rates Database'!J2575)</f>
        <v>2-2020-Unitil-Residential-Base Transmission - External</v>
      </c>
      <c r="D2576" s="2">
        <f t="shared" si="40"/>
        <v>1</v>
      </c>
    </row>
    <row r="2577" spans="2:4" ht="13.8" x14ac:dyDescent="0.2">
      <c r="B2577" s="18">
        <v>2574</v>
      </c>
      <c r="C2577" s="2" t="str">
        <f>_xlfn.CONCAT(MONTH('Rates Database'!C2576),"-",'Rates Database'!B2576,"-",'Rates Database'!E2576,"-",'Rates Database'!G2576,"-",'Rates Database'!J2576)</f>
        <v>1-2020-Unitil-Residential-Base Transmission - External</v>
      </c>
      <c r="D2577" s="2">
        <f t="shared" si="40"/>
        <v>1</v>
      </c>
    </row>
    <row r="2578" spans="2:4" ht="13.8" x14ac:dyDescent="0.2">
      <c r="B2578" s="18">
        <v>2575</v>
      </c>
      <c r="C2578" s="2" t="str">
        <f>_xlfn.CONCAT(MONTH('Rates Database'!C2577),"-",'Rates Database'!B2577,"-",'Rates Database'!E2577,"-",'Rates Database'!G2577,"-",'Rates Database'!J2577)</f>
        <v>12-2019-Unitil-Residential-Base Transmission - External</v>
      </c>
      <c r="D2578" s="2">
        <f t="shared" si="40"/>
        <v>1</v>
      </c>
    </row>
    <row r="2579" spans="2:4" ht="13.8" x14ac:dyDescent="0.2">
      <c r="B2579" s="18">
        <v>2576</v>
      </c>
      <c r="C2579" s="2" t="str">
        <f>_xlfn.CONCAT(MONTH('Rates Database'!C2578),"-",'Rates Database'!B2578,"-",'Rates Database'!E2578,"-",'Rates Database'!G2578,"-",'Rates Database'!J2578)</f>
        <v>11-2019-Unitil-Residential-Base Transmission - External</v>
      </c>
      <c r="D2579" s="2">
        <f t="shared" si="40"/>
        <v>1</v>
      </c>
    </row>
    <row r="2580" spans="2:4" ht="13.8" x14ac:dyDescent="0.2">
      <c r="B2580" s="18">
        <v>2577</v>
      </c>
      <c r="C2580" s="2" t="str">
        <f>_xlfn.CONCAT(MONTH('Rates Database'!C2579),"-",'Rates Database'!B2579,"-",'Rates Database'!E2579,"-",'Rates Database'!G2579,"-",'Rates Database'!J2579)</f>
        <v>10-2019-Unitil-Residential-Base Transmission - External</v>
      </c>
      <c r="D2580" s="2">
        <f t="shared" si="40"/>
        <v>1</v>
      </c>
    </row>
    <row r="2581" spans="2:4" ht="13.8" x14ac:dyDescent="0.2">
      <c r="B2581" s="18">
        <v>2578</v>
      </c>
      <c r="C2581" s="2" t="str">
        <f>_xlfn.CONCAT(MONTH('Rates Database'!C2580),"-",'Rates Database'!B2580,"-",'Rates Database'!E2580,"-",'Rates Database'!G2580,"-",'Rates Database'!J2580)</f>
        <v>9-2019-Unitil-Residential-Base Transmission - External</v>
      </c>
      <c r="D2581" s="2">
        <f t="shared" si="40"/>
        <v>1</v>
      </c>
    </row>
    <row r="2582" spans="2:4" ht="13.8" x14ac:dyDescent="0.2">
      <c r="B2582" s="18">
        <v>2579</v>
      </c>
      <c r="C2582" s="2" t="str">
        <f>_xlfn.CONCAT(MONTH('Rates Database'!C2581),"-",'Rates Database'!B2581,"-",'Rates Database'!E2581,"-",'Rates Database'!G2581,"-",'Rates Database'!J2581)</f>
        <v>8-2019-Unitil-Residential-Base Transmission - External</v>
      </c>
      <c r="D2582" s="2">
        <f t="shared" si="40"/>
        <v>1</v>
      </c>
    </row>
    <row r="2583" spans="2:4" ht="13.8" x14ac:dyDescent="0.2">
      <c r="B2583" s="18">
        <v>2580</v>
      </c>
      <c r="C2583" s="2" t="str">
        <f>_xlfn.CONCAT(MONTH('Rates Database'!C2582),"-",'Rates Database'!B2582,"-",'Rates Database'!E2582,"-",'Rates Database'!G2582,"-",'Rates Database'!J2582)</f>
        <v>7-2019-Unitil-Residential-Base Transmission - External</v>
      </c>
      <c r="D2583" s="2">
        <f t="shared" si="40"/>
        <v>1</v>
      </c>
    </row>
    <row r="2584" spans="2:4" ht="13.8" x14ac:dyDescent="0.2">
      <c r="B2584" s="18">
        <v>2581</v>
      </c>
      <c r="C2584" s="2" t="str">
        <f>_xlfn.CONCAT(MONTH('Rates Database'!C2583),"-",'Rates Database'!B2583,"-",'Rates Database'!E2583,"-",'Rates Database'!G2583,"-",'Rates Database'!J2583)</f>
        <v>6-2019-Unitil-Residential-Base Transmission - External</v>
      </c>
      <c r="D2584" s="2">
        <f t="shared" si="40"/>
        <v>1</v>
      </c>
    </row>
    <row r="2585" spans="2:4" ht="13.8" x14ac:dyDescent="0.2">
      <c r="B2585" s="18">
        <v>2582</v>
      </c>
      <c r="C2585" s="2" t="str">
        <f>_xlfn.CONCAT(MONTH('Rates Database'!C2584),"-",'Rates Database'!B2584,"-",'Rates Database'!E2584,"-",'Rates Database'!G2584,"-",'Rates Database'!J2584)</f>
        <v>5-2019-Unitil-Residential-Base Transmission - External</v>
      </c>
      <c r="D2585" s="2">
        <f t="shared" si="40"/>
        <v>1</v>
      </c>
    </row>
    <row r="2586" spans="2:4" ht="13.8" x14ac:dyDescent="0.2">
      <c r="B2586" s="18">
        <v>2583</v>
      </c>
      <c r="C2586" s="2" t="str">
        <f>_xlfn.CONCAT(MONTH('Rates Database'!C2585),"-",'Rates Database'!B2585,"-",'Rates Database'!E2585,"-",'Rates Database'!G2585,"-",'Rates Database'!J2585)</f>
        <v>4-2019-Unitil-Residential-Base Transmission - External</v>
      </c>
      <c r="D2586" s="2">
        <f t="shared" si="40"/>
        <v>1</v>
      </c>
    </row>
    <row r="2587" spans="2:4" ht="13.8" x14ac:dyDescent="0.2">
      <c r="B2587" s="18">
        <v>2584</v>
      </c>
      <c r="C2587" s="2" t="str">
        <f>_xlfn.CONCAT(MONTH('Rates Database'!C2586),"-",'Rates Database'!B2586,"-",'Rates Database'!E2586,"-",'Rates Database'!G2586,"-",'Rates Database'!J2586)</f>
        <v>3-2019-Unitil-Residential-Base Transmission - External</v>
      </c>
      <c r="D2587" s="2">
        <f t="shared" si="40"/>
        <v>1</v>
      </c>
    </row>
    <row r="2588" spans="2:4" ht="13.8" x14ac:dyDescent="0.2">
      <c r="B2588" s="18">
        <v>2585</v>
      </c>
      <c r="C2588" s="2" t="str">
        <f>_xlfn.CONCAT(MONTH('Rates Database'!C2587),"-",'Rates Database'!B2587,"-",'Rates Database'!E2587,"-",'Rates Database'!G2587,"-",'Rates Database'!J2587)</f>
        <v>2-2019-Unitil-Residential-Base Transmission - External</v>
      </c>
      <c r="D2588" s="2">
        <f t="shared" si="40"/>
        <v>1</v>
      </c>
    </row>
    <row r="2589" spans="2:4" ht="13.8" x14ac:dyDescent="0.2">
      <c r="B2589" s="18">
        <v>2586</v>
      </c>
      <c r="C2589" s="2" t="str">
        <f>_xlfn.CONCAT(MONTH('Rates Database'!C2588),"-",'Rates Database'!B2588,"-",'Rates Database'!E2588,"-",'Rates Database'!G2588,"-",'Rates Database'!J2588)</f>
        <v>1-2019-Unitil-Residential-Base Transmission - External</v>
      </c>
      <c r="D2589" s="2">
        <f t="shared" si="40"/>
        <v>1</v>
      </c>
    </row>
    <row r="2590" spans="2:4" ht="13.8" x14ac:dyDescent="0.2">
      <c r="B2590" s="18">
        <v>2587</v>
      </c>
      <c r="C2590" s="2" t="str">
        <f>_xlfn.CONCAT(MONTH('Rates Database'!C2589),"-",'Rates Database'!B2589,"-",'Rates Database'!E2589,"-",'Rates Database'!G2589,"-",'Rates Database'!J2589)</f>
        <v>12-2023-Unitil-Residential-Renewable Energy</v>
      </c>
      <c r="D2590" s="2">
        <f t="shared" si="40"/>
        <v>1</v>
      </c>
    </row>
    <row r="2591" spans="2:4" ht="13.8" x14ac:dyDescent="0.2">
      <c r="B2591" s="18">
        <v>2588</v>
      </c>
      <c r="C2591" s="2" t="str">
        <f>_xlfn.CONCAT(MONTH('Rates Database'!C2590),"-",'Rates Database'!B2590,"-",'Rates Database'!E2590,"-",'Rates Database'!G2590,"-",'Rates Database'!J2590)</f>
        <v>11-2023-Unitil-Residential-Renewable Energy</v>
      </c>
      <c r="D2591" s="2">
        <f t="shared" si="40"/>
        <v>1</v>
      </c>
    </row>
    <row r="2592" spans="2:4" ht="13.8" x14ac:dyDescent="0.2">
      <c r="B2592" s="18">
        <v>2589</v>
      </c>
      <c r="C2592" s="2" t="str">
        <f>_xlfn.CONCAT(MONTH('Rates Database'!C2591),"-",'Rates Database'!B2591,"-",'Rates Database'!E2591,"-",'Rates Database'!G2591,"-",'Rates Database'!J2591)</f>
        <v>10-2023-Unitil-Residential-Renewable Energy</v>
      </c>
      <c r="D2592" s="2">
        <f t="shared" si="40"/>
        <v>1</v>
      </c>
    </row>
    <row r="2593" spans="2:4" ht="13.8" x14ac:dyDescent="0.2">
      <c r="B2593" s="18">
        <v>2590</v>
      </c>
      <c r="C2593" s="2" t="str">
        <f>_xlfn.CONCAT(MONTH('Rates Database'!C2592),"-",'Rates Database'!B2592,"-",'Rates Database'!E2592,"-",'Rates Database'!G2592,"-",'Rates Database'!J2592)</f>
        <v>9-2023-Unitil-Residential-Renewable Energy</v>
      </c>
      <c r="D2593" s="2">
        <f t="shared" si="40"/>
        <v>1</v>
      </c>
    </row>
    <row r="2594" spans="2:4" ht="13.8" x14ac:dyDescent="0.2">
      <c r="B2594" s="18">
        <v>2591</v>
      </c>
      <c r="C2594" s="2" t="str">
        <f>_xlfn.CONCAT(MONTH('Rates Database'!C2593),"-",'Rates Database'!B2593,"-",'Rates Database'!E2593,"-",'Rates Database'!G2593,"-",'Rates Database'!J2593)</f>
        <v>8-2023-Unitil-Residential-Renewable Energy</v>
      </c>
      <c r="D2594" s="2">
        <f t="shared" si="40"/>
        <v>1</v>
      </c>
    </row>
    <row r="2595" spans="2:4" ht="13.8" x14ac:dyDescent="0.2">
      <c r="B2595" s="18">
        <v>2592</v>
      </c>
      <c r="C2595" s="2" t="str">
        <f>_xlfn.CONCAT(MONTH('Rates Database'!C2594),"-",'Rates Database'!B2594,"-",'Rates Database'!E2594,"-",'Rates Database'!G2594,"-",'Rates Database'!J2594)</f>
        <v>7-2023-Unitil-Residential-Renewable Energy</v>
      </c>
      <c r="D2595" s="2">
        <f t="shared" si="40"/>
        <v>1</v>
      </c>
    </row>
    <row r="2596" spans="2:4" ht="13.8" x14ac:dyDescent="0.2">
      <c r="B2596" s="18">
        <v>2593</v>
      </c>
      <c r="C2596" s="2" t="str">
        <f>_xlfn.CONCAT(MONTH('Rates Database'!C2595),"-",'Rates Database'!B2595,"-",'Rates Database'!E2595,"-",'Rates Database'!G2595,"-",'Rates Database'!J2595)</f>
        <v>6-2023-Unitil-Residential-Renewable Energy</v>
      </c>
      <c r="D2596" s="2">
        <f t="shared" si="40"/>
        <v>1</v>
      </c>
    </row>
    <row r="2597" spans="2:4" ht="13.8" x14ac:dyDescent="0.2">
      <c r="B2597" s="18">
        <v>2594</v>
      </c>
      <c r="C2597" s="2" t="str">
        <f>_xlfn.CONCAT(MONTH('Rates Database'!C2596),"-",'Rates Database'!B2596,"-",'Rates Database'!E2596,"-",'Rates Database'!G2596,"-",'Rates Database'!J2596)</f>
        <v>5-2023-Unitil-Residential-Renewable Energy</v>
      </c>
      <c r="D2597" s="2">
        <f t="shared" si="40"/>
        <v>1</v>
      </c>
    </row>
    <row r="2598" spans="2:4" ht="13.8" x14ac:dyDescent="0.2">
      <c r="B2598" s="18">
        <v>2595</v>
      </c>
      <c r="C2598" s="2" t="str">
        <f>_xlfn.CONCAT(MONTH('Rates Database'!C2597),"-",'Rates Database'!B2597,"-",'Rates Database'!E2597,"-",'Rates Database'!G2597,"-",'Rates Database'!J2597)</f>
        <v>4-2023-Unitil-Residential-Renewable Energy</v>
      </c>
      <c r="D2598" s="2">
        <f t="shared" si="40"/>
        <v>1</v>
      </c>
    </row>
    <row r="2599" spans="2:4" ht="13.8" x14ac:dyDescent="0.2">
      <c r="B2599" s="18">
        <v>2596</v>
      </c>
      <c r="C2599" s="2" t="str">
        <f>_xlfn.CONCAT(MONTH('Rates Database'!C2598),"-",'Rates Database'!B2598,"-",'Rates Database'!E2598,"-",'Rates Database'!G2598,"-",'Rates Database'!J2598)</f>
        <v>3-2023-Unitil-Residential-Renewable Energy</v>
      </c>
      <c r="D2599" s="2">
        <f t="shared" si="40"/>
        <v>1</v>
      </c>
    </row>
    <row r="2600" spans="2:4" ht="13.8" x14ac:dyDescent="0.2">
      <c r="B2600" s="18">
        <v>2597</v>
      </c>
      <c r="C2600" s="2" t="str">
        <f>_xlfn.CONCAT(MONTH('Rates Database'!C2599),"-",'Rates Database'!B2599,"-",'Rates Database'!E2599,"-",'Rates Database'!G2599,"-",'Rates Database'!J2599)</f>
        <v>2-2023-Unitil-Residential-Renewable Energy</v>
      </c>
      <c r="D2600" s="2">
        <f t="shared" si="40"/>
        <v>1</v>
      </c>
    </row>
    <row r="2601" spans="2:4" ht="13.8" x14ac:dyDescent="0.2">
      <c r="B2601" s="18">
        <v>2598</v>
      </c>
      <c r="C2601" s="2" t="str">
        <f>_xlfn.CONCAT(MONTH('Rates Database'!C2600),"-",'Rates Database'!B2600,"-",'Rates Database'!E2600,"-",'Rates Database'!G2600,"-",'Rates Database'!J2600)</f>
        <v>1-2023-Unitil-Residential-Renewable Energy</v>
      </c>
      <c r="D2601" s="2">
        <f t="shared" si="40"/>
        <v>1</v>
      </c>
    </row>
    <row r="2602" spans="2:4" ht="13.8" x14ac:dyDescent="0.2">
      <c r="B2602" s="18">
        <v>2599</v>
      </c>
      <c r="C2602" s="2" t="str">
        <f>_xlfn.CONCAT(MONTH('Rates Database'!C2601),"-",'Rates Database'!B2601,"-",'Rates Database'!E2601,"-",'Rates Database'!G2601,"-",'Rates Database'!J2601)</f>
        <v>12-2022-Unitil-Residential-Renewable Energy</v>
      </c>
      <c r="D2602" s="2">
        <f t="shared" si="40"/>
        <v>1</v>
      </c>
    </row>
    <row r="2603" spans="2:4" ht="13.8" x14ac:dyDescent="0.2">
      <c r="B2603" s="18">
        <v>2600</v>
      </c>
      <c r="C2603" s="2" t="str">
        <f>_xlfn.CONCAT(MONTH('Rates Database'!C2602),"-",'Rates Database'!B2602,"-",'Rates Database'!E2602,"-",'Rates Database'!G2602,"-",'Rates Database'!J2602)</f>
        <v>11-2022-Unitil-Residential-Renewable Energy</v>
      </c>
      <c r="D2603" s="2">
        <f t="shared" si="40"/>
        <v>1</v>
      </c>
    </row>
    <row r="2604" spans="2:4" ht="13.8" x14ac:dyDescent="0.2">
      <c r="B2604" s="18">
        <v>2601</v>
      </c>
      <c r="C2604" s="2" t="str">
        <f>_xlfn.CONCAT(MONTH('Rates Database'!C2603),"-",'Rates Database'!B2603,"-",'Rates Database'!E2603,"-",'Rates Database'!G2603,"-",'Rates Database'!J2603)</f>
        <v>10-2022-Unitil-Residential-Renewable Energy</v>
      </c>
      <c r="D2604" s="2">
        <f t="shared" si="40"/>
        <v>1</v>
      </c>
    </row>
    <row r="2605" spans="2:4" ht="13.8" x14ac:dyDescent="0.2">
      <c r="B2605" s="18">
        <v>2602</v>
      </c>
      <c r="C2605" s="2" t="str">
        <f>_xlfn.CONCAT(MONTH('Rates Database'!C2604),"-",'Rates Database'!B2604,"-",'Rates Database'!E2604,"-",'Rates Database'!G2604,"-",'Rates Database'!J2604)</f>
        <v>9-2022-Unitil-Residential-Renewable Energy</v>
      </c>
      <c r="D2605" s="2">
        <f t="shared" si="40"/>
        <v>1</v>
      </c>
    </row>
    <row r="2606" spans="2:4" ht="13.8" x14ac:dyDescent="0.2">
      <c r="B2606" s="18">
        <v>2603</v>
      </c>
      <c r="C2606" s="2" t="str">
        <f>_xlfn.CONCAT(MONTH('Rates Database'!C2605),"-",'Rates Database'!B2605,"-",'Rates Database'!E2605,"-",'Rates Database'!G2605,"-",'Rates Database'!J2605)</f>
        <v>8-2022-Unitil-Residential-Renewable Energy</v>
      </c>
      <c r="D2606" s="2">
        <f t="shared" si="40"/>
        <v>1</v>
      </c>
    </row>
    <row r="2607" spans="2:4" ht="13.8" x14ac:dyDescent="0.2">
      <c r="B2607" s="18">
        <v>2604</v>
      </c>
      <c r="C2607" s="2" t="str">
        <f>_xlfn.CONCAT(MONTH('Rates Database'!C2606),"-",'Rates Database'!B2606,"-",'Rates Database'!E2606,"-",'Rates Database'!G2606,"-",'Rates Database'!J2606)</f>
        <v>7-2022-Unitil-Residential-Renewable Energy</v>
      </c>
      <c r="D2607" s="2">
        <f t="shared" si="40"/>
        <v>1</v>
      </c>
    </row>
    <row r="2608" spans="2:4" ht="13.8" x14ac:dyDescent="0.2">
      <c r="B2608" s="18">
        <v>2605</v>
      </c>
      <c r="C2608" s="2" t="str">
        <f>_xlfn.CONCAT(MONTH('Rates Database'!C2607),"-",'Rates Database'!B2607,"-",'Rates Database'!E2607,"-",'Rates Database'!G2607,"-",'Rates Database'!J2607)</f>
        <v>6-2022-Unitil-Residential-Renewable Energy</v>
      </c>
      <c r="D2608" s="2">
        <f t="shared" si="40"/>
        <v>1</v>
      </c>
    </row>
    <row r="2609" spans="2:4" ht="13.8" x14ac:dyDescent="0.2">
      <c r="B2609" s="18">
        <v>2606</v>
      </c>
      <c r="C2609" s="2" t="str">
        <f>_xlfn.CONCAT(MONTH('Rates Database'!C2608),"-",'Rates Database'!B2608,"-",'Rates Database'!E2608,"-",'Rates Database'!G2608,"-",'Rates Database'!J2608)</f>
        <v>5-2022-Unitil-Residential-Renewable Energy</v>
      </c>
      <c r="D2609" s="2">
        <f t="shared" si="40"/>
        <v>1</v>
      </c>
    </row>
    <row r="2610" spans="2:4" ht="13.8" x14ac:dyDescent="0.2">
      <c r="B2610" s="18">
        <v>2607</v>
      </c>
      <c r="C2610" s="2" t="str">
        <f>_xlfn.CONCAT(MONTH('Rates Database'!C2609),"-",'Rates Database'!B2609,"-",'Rates Database'!E2609,"-",'Rates Database'!G2609,"-",'Rates Database'!J2609)</f>
        <v>4-2022-Unitil-Residential-Renewable Energy</v>
      </c>
      <c r="D2610" s="2">
        <f t="shared" si="40"/>
        <v>1</v>
      </c>
    </row>
    <row r="2611" spans="2:4" ht="13.8" x14ac:dyDescent="0.2">
      <c r="B2611" s="18">
        <v>2608</v>
      </c>
      <c r="C2611" s="2" t="str">
        <f>_xlfn.CONCAT(MONTH('Rates Database'!C2610),"-",'Rates Database'!B2610,"-",'Rates Database'!E2610,"-",'Rates Database'!G2610,"-",'Rates Database'!J2610)</f>
        <v>3-2022-Unitil-Residential-Renewable Energy</v>
      </c>
      <c r="D2611" s="2">
        <f t="shared" si="40"/>
        <v>1</v>
      </c>
    </row>
    <row r="2612" spans="2:4" ht="13.8" x14ac:dyDescent="0.2">
      <c r="B2612" s="18">
        <v>2609</v>
      </c>
      <c r="C2612" s="2" t="str">
        <f>_xlfn.CONCAT(MONTH('Rates Database'!C2611),"-",'Rates Database'!B2611,"-",'Rates Database'!E2611,"-",'Rates Database'!G2611,"-",'Rates Database'!J2611)</f>
        <v>2-2022-Unitil-Residential-Renewable Energy</v>
      </c>
      <c r="D2612" s="2">
        <f t="shared" si="40"/>
        <v>1</v>
      </c>
    </row>
    <row r="2613" spans="2:4" ht="13.8" x14ac:dyDescent="0.2">
      <c r="B2613" s="18">
        <v>2610</v>
      </c>
      <c r="C2613" s="2" t="str">
        <f>_xlfn.CONCAT(MONTH('Rates Database'!C2612),"-",'Rates Database'!B2612,"-",'Rates Database'!E2612,"-",'Rates Database'!G2612,"-",'Rates Database'!J2612)</f>
        <v>1-2022-Unitil-Residential-Renewable Energy</v>
      </c>
      <c r="D2613" s="2">
        <f t="shared" si="40"/>
        <v>1</v>
      </c>
    </row>
    <row r="2614" spans="2:4" ht="13.8" x14ac:dyDescent="0.2">
      <c r="B2614" s="18">
        <v>2611</v>
      </c>
      <c r="C2614" s="2" t="str">
        <f>_xlfn.CONCAT(MONTH('Rates Database'!C2613),"-",'Rates Database'!B2613,"-",'Rates Database'!E2613,"-",'Rates Database'!G2613,"-",'Rates Database'!J2613)</f>
        <v>12-2021-Unitil-Residential-Renewable Energy</v>
      </c>
      <c r="D2614" s="2">
        <f t="shared" si="40"/>
        <v>1</v>
      </c>
    </row>
    <row r="2615" spans="2:4" ht="13.8" x14ac:dyDescent="0.2">
      <c r="B2615" s="18">
        <v>2612</v>
      </c>
      <c r="C2615" s="2" t="str">
        <f>_xlfn.CONCAT(MONTH('Rates Database'!C2614),"-",'Rates Database'!B2614,"-",'Rates Database'!E2614,"-",'Rates Database'!G2614,"-",'Rates Database'!J2614)</f>
        <v>11-2021-Unitil-Residential-Renewable Energy</v>
      </c>
      <c r="D2615" s="2">
        <f t="shared" si="40"/>
        <v>1</v>
      </c>
    </row>
    <row r="2616" spans="2:4" ht="13.8" x14ac:dyDescent="0.2">
      <c r="B2616" s="18">
        <v>2613</v>
      </c>
      <c r="C2616" s="2" t="str">
        <f>_xlfn.CONCAT(MONTH('Rates Database'!C2615),"-",'Rates Database'!B2615,"-",'Rates Database'!E2615,"-",'Rates Database'!G2615,"-",'Rates Database'!J2615)</f>
        <v>10-2021-Unitil-Residential-Renewable Energy</v>
      </c>
      <c r="D2616" s="2">
        <f t="shared" si="40"/>
        <v>1</v>
      </c>
    </row>
    <row r="2617" spans="2:4" ht="13.8" x14ac:dyDescent="0.2">
      <c r="B2617" s="18">
        <v>2614</v>
      </c>
      <c r="C2617" s="2" t="str">
        <f>_xlfn.CONCAT(MONTH('Rates Database'!C2616),"-",'Rates Database'!B2616,"-",'Rates Database'!E2616,"-",'Rates Database'!G2616,"-",'Rates Database'!J2616)</f>
        <v>9-2021-Unitil-Residential-Renewable Energy</v>
      </c>
      <c r="D2617" s="2">
        <f t="shared" si="40"/>
        <v>1</v>
      </c>
    </row>
    <row r="2618" spans="2:4" ht="13.8" x14ac:dyDescent="0.2">
      <c r="B2618" s="18">
        <v>2615</v>
      </c>
      <c r="C2618" s="2" t="str">
        <f>_xlfn.CONCAT(MONTH('Rates Database'!C2617),"-",'Rates Database'!B2617,"-",'Rates Database'!E2617,"-",'Rates Database'!G2617,"-",'Rates Database'!J2617)</f>
        <v>8-2021-Unitil-Residential-Renewable Energy</v>
      </c>
      <c r="D2618" s="2">
        <f t="shared" si="40"/>
        <v>1</v>
      </c>
    </row>
    <row r="2619" spans="2:4" ht="13.8" x14ac:dyDescent="0.2">
      <c r="B2619" s="18">
        <v>2616</v>
      </c>
      <c r="C2619" s="2" t="str">
        <f>_xlfn.CONCAT(MONTH('Rates Database'!C2618),"-",'Rates Database'!B2618,"-",'Rates Database'!E2618,"-",'Rates Database'!G2618,"-",'Rates Database'!J2618)</f>
        <v>7-2021-Unitil-Residential-Renewable Energy</v>
      </c>
      <c r="D2619" s="2">
        <f t="shared" si="40"/>
        <v>1</v>
      </c>
    </row>
    <row r="2620" spans="2:4" ht="13.8" x14ac:dyDescent="0.2">
      <c r="B2620" s="18">
        <v>2617</v>
      </c>
      <c r="C2620" s="2" t="str">
        <f>_xlfn.CONCAT(MONTH('Rates Database'!C2619),"-",'Rates Database'!B2619,"-",'Rates Database'!E2619,"-",'Rates Database'!G2619,"-",'Rates Database'!J2619)</f>
        <v>6-2021-Unitil-Residential-Renewable Energy</v>
      </c>
      <c r="D2620" s="2">
        <f t="shared" si="40"/>
        <v>1</v>
      </c>
    </row>
    <row r="2621" spans="2:4" ht="13.8" x14ac:dyDescent="0.2">
      <c r="B2621" s="18">
        <v>2618</v>
      </c>
      <c r="C2621" s="2" t="str">
        <f>_xlfn.CONCAT(MONTH('Rates Database'!C2620),"-",'Rates Database'!B2620,"-",'Rates Database'!E2620,"-",'Rates Database'!G2620,"-",'Rates Database'!J2620)</f>
        <v>5-2021-Unitil-Residential-Renewable Energy</v>
      </c>
      <c r="D2621" s="2">
        <f t="shared" si="40"/>
        <v>1</v>
      </c>
    </row>
    <row r="2622" spans="2:4" ht="13.8" x14ac:dyDescent="0.2">
      <c r="B2622" s="18">
        <v>2619</v>
      </c>
      <c r="C2622" s="2" t="str">
        <f>_xlfn.CONCAT(MONTH('Rates Database'!C2621),"-",'Rates Database'!B2621,"-",'Rates Database'!E2621,"-",'Rates Database'!G2621,"-",'Rates Database'!J2621)</f>
        <v>4-2021-Unitil-Residential-Renewable Energy</v>
      </c>
      <c r="D2622" s="2">
        <f t="shared" si="40"/>
        <v>1</v>
      </c>
    </row>
    <row r="2623" spans="2:4" ht="13.8" x14ac:dyDescent="0.2">
      <c r="B2623" s="18">
        <v>2620</v>
      </c>
      <c r="C2623" s="2" t="str">
        <f>_xlfn.CONCAT(MONTH('Rates Database'!C2622),"-",'Rates Database'!B2622,"-",'Rates Database'!E2622,"-",'Rates Database'!G2622,"-",'Rates Database'!J2622)</f>
        <v>3-2021-Unitil-Residential-Renewable Energy</v>
      </c>
      <c r="D2623" s="2">
        <f t="shared" si="40"/>
        <v>1</v>
      </c>
    </row>
    <row r="2624" spans="2:4" ht="13.8" x14ac:dyDescent="0.2">
      <c r="B2624" s="18">
        <v>2621</v>
      </c>
      <c r="C2624" s="2" t="str">
        <f>_xlfn.CONCAT(MONTH('Rates Database'!C2623),"-",'Rates Database'!B2623,"-",'Rates Database'!E2623,"-",'Rates Database'!G2623,"-",'Rates Database'!J2623)</f>
        <v>2-2021-Unitil-Residential-Renewable Energy</v>
      </c>
      <c r="D2624" s="2">
        <f t="shared" si="40"/>
        <v>1</v>
      </c>
    </row>
    <row r="2625" spans="2:4" ht="13.8" x14ac:dyDescent="0.2">
      <c r="B2625" s="18">
        <v>2622</v>
      </c>
      <c r="C2625" s="2" t="str">
        <f>_xlfn.CONCAT(MONTH('Rates Database'!C2624),"-",'Rates Database'!B2624,"-",'Rates Database'!E2624,"-",'Rates Database'!G2624,"-",'Rates Database'!J2624)</f>
        <v>1-2021-Unitil-Residential-Renewable Energy</v>
      </c>
      <c r="D2625" s="2">
        <f t="shared" si="40"/>
        <v>1</v>
      </c>
    </row>
    <row r="2626" spans="2:4" ht="13.8" x14ac:dyDescent="0.2">
      <c r="B2626" s="18">
        <v>2623</v>
      </c>
      <c r="C2626" s="2" t="str">
        <f>_xlfn.CONCAT(MONTH('Rates Database'!C2625),"-",'Rates Database'!B2625,"-",'Rates Database'!E2625,"-",'Rates Database'!G2625,"-",'Rates Database'!J2625)</f>
        <v>12-2020-Unitil-Residential-Renewable Energy</v>
      </c>
      <c r="D2626" s="2">
        <f t="shared" si="40"/>
        <v>1</v>
      </c>
    </row>
    <row r="2627" spans="2:4" ht="13.8" x14ac:dyDescent="0.2">
      <c r="B2627" s="18">
        <v>2624</v>
      </c>
      <c r="C2627" s="2" t="str">
        <f>_xlfn.CONCAT(MONTH('Rates Database'!C2626),"-",'Rates Database'!B2626,"-",'Rates Database'!E2626,"-",'Rates Database'!G2626,"-",'Rates Database'!J2626)</f>
        <v>11-2020-Unitil-Residential-Renewable Energy</v>
      </c>
      <c r="D2627" s="2">
        <f t="shared" si="40"/>
        <v>1</v>
      </c>
    </row>
    <row r="2628" spans="2:4" ht="13.8" x14ac:dyDescent="0.2">
      <c r="B2628" s="18">
        <v>2625</v>
      </c>
      <c r="C2628" s="2" t="str">
        <f>_xlfn.CONCAT(MONTH('Rates Database'!C2627),"-",'Rates Database'!B2627,"-",'Rates Database'!E2627,"-",'Rates Database'!G2627,"-",'Rates Database'!J2627)</f>
        <v>10-2020-Unitil-Residential-Renewable Energy</v>
      </c>
      <c r="D2628" s="2">
        <f t="shared" si="40"/>
        <v>1</v>
      </c>
    </row>
    <row r="2629" spans="2:4" ht="13.8" x14ac:dyDescent="0.2">
      <c r="B2629" s="18">
        <v>2626</v>
      </c>
      <c r="C2629" s="2" t="str">
        <f>_xlfn.CONCAT(MONTH('Rates Database'!C2628),"-",'Rates Database'!B2628,"-",'Rates Database'!E2628,"-",'Rates Database'!G2628,"-",'Rates Database'!J2628)</f>
        <v>9-2020-Unitil-Residential-Renewable Energy</v>
      </c>
      <c r="D2629" s="2">
        <f t="shared" ref="D2629:D2692" si="41">COUNTIF($C$4:$C$10092,C2629)</f>
        <v>1</v>
      </c>
    </row>
    <row r="2630" spans="2:4" ht="13.8" x14ac:dyDescent="0.2">
      <c r="B2630" s="18">
        <v>2627</v>
      </c>
      <c r="C2630" s="2" t="str">
        <f>_xlfn.CONCAT(MONTH('Rates Database'!C2629),"-",'Rates Database'!B2629,"-",'Rates Database'!E2629,"-",'Rates Database'!G2629,"-",'Rates Database'!J2629)</f>
        <v>8-2020-Unitil-Residential-Renewable Energy</v>
      </c>
      <c r="D2630" s="2">
        <f t="shared" si="41"/>
        <v>1</v>
      </c>
    </row>
    <row r="2631" spans="2:4" ht="13.8" x14ac:dyDescent="0.2">
      <c r="B2631" s="18">
        <v>2628</v>
      </c>
      <c r="C2631" s="2" t="str">
        <f>_xlfn.CONCAT(MONTH('Rates Database'!C2630),"-",'Rates Database'!B2630,"-",'Rates Database'!E2630,"-",'Rates Database'!G2630,"-",'Rates Database'!J2630)</f>
        <v>7-2020-Unitil-Residential-Renewable Energy</v>
      </c>
      <c r="D2631" s="2">
        <f t="shared" si="41"/>
        <v>1</v>
      </c>
    </row>
    <row r="2632" spans="2:4" ht="13.8" x14ac:dyDescent="0.2">
      <c r="B2632" s="18">
        <v>2629</v>
      </c>
      <c r="C2632" s="2" t="str">
        <f>_xlfn.CONCAT(MONTH('Rates Database'!C2631),"-",'Rates Database'!B2631,"-",'Rates Database'!E2631,"-",'Rates Database'!G2631,"-",'Rates Database'!J2631)</f>
        <v>6-2020-Unitil-Residential-Renewable Energy</v>
      </c>
      <c r="D2632" s="2">
        <f t="shared" si="41"/>
        <v>1</v>
      </c>
    </row>
    <row r="2633" spans="2:4" ht="13.8" x14ac:dyDescent="0.2">
      <c r="B2633" s="18">
        <v>2630</v>
      </c>
      <c r="C2633" s="2" t="str">
        <f>_xlfn.CONCAT(MONTH('Rates Database'!C2632),"-",'Rates Database'!B2632,"-",'Rates Database'!E2632,"-",'Rates Database'!G2632,"-",'Rates Database'!J2632)</f>
        <v>5-2020-Unitil-Residential-Renewable Energy</v>
      </c>
      <c r="D2633" s="2">
        <f t="shared" si="41"/>
        <v>1</v>
      </c>
    </row>
    <row r="2634" spans="2:4" ht="13.8" x14ac:dyDescent="0.2">
      <c r="B2634" s="18">
        <v>2631</v>
      </c>
      <c r="C2634" s="2" t="str">
        <f>_xlfn.CONCAT(MONTH('Rates Database'!C2633),"-",'Rates Database'!B2633,"-",'Rates Database'!E2633,"-",'Rates Database'!G2633,"-",'Rates Database'!J2633)</f>
        <v>4-2020-Unitil-Residential-Renewable Energy</v>
      </c>
      <c r="D2634" s="2">
        <f t="shared" si="41"/>
        <v>1</v>
      </c>
    </row>
    <row r="2635" spans="2:4" ht="13.8" x14ac:dyDescent="0.2">
      <c r="B2635" s="18">
        <v>2632</v>
      </c>
      <c r="C2635" s="2" t="str">
        <f>_xlfn.CONCAT(MONTH('Rates Database'!C2634),"-",'Rates Database'!B2634,"-",'Rates Database'!E2634,"-",'Rates Database'!G2634,"-",'Rates Database'!J2634)</f>
        <v>3-2020-Unitil-Residential-Renewable Energy</v>
      </c>
      <c r="D2635" s="2">
        <f t="shared" si="41"/>
        <v>1</v>
      </c>
    </row>
    <row r="2636" spans="2:4" ht="13.8" x14ac:dyDescent="0.2">
      <c r="B2636" s="18">
        <v>2633</v>
      </c>
      <c r="C2636" s="2" t="str">
        <f>_xlfn.CONCAT(MONTH('Rates Database'!C2635),"-",'Rates Database'!B2635,"-",'Rates Database'!E2635,"-",'Rates Database'!G2635,"-",'Rates Database'!J2635)</f>
        <v>2-2020-Unitil-Residential-Renewable Energy</v>
      </c>
      <c r="D2636" s="2">
        <f t="shared" si="41"/>
        <v>1</v>
      </c>
    </row>
    <row r="2637" spans="2:4" ht="13.8" x14ac:dyDescent="0.2">
      <c r="B2637" s="18">
        <v>2634</v>
      </c>
      <c r="C2637" s="2" t="str">
        <f>_xlfn.CONCAT(MONTH('Rates Database'!C2636),"-",'Rates Database'!B2636,"-",'Rates Database'!E2636,"-",'Rates Database'!G2636,"-",'Rates Database'!J2636)</f>
        <v>1-2020-Unitil-Residential-Renewable Energy</v>
      </c>
      <c r="D2637" s="2">
        <f t="shared" si="41"/>
        <v>1</v>
      </c>
    </row>
    <row r="2638" spans="2:4" ht="13.8" x14ac:dyDescent="0.2">
      <c r="B2638" s="18">
        <v>2635</v>
      </c>
      <c r="C2638" s="2" t="str">
        <f>_xlfn.CONCAT(MONTH('Rates Database'!C2637),"-",'Rates Database'!B2637,"-",'Rates Database'!E2637,"-",'Rates Database'!G2637,"-",'Rates Database'!J2637)</f>
        <v>12-2019-Unitil-Residential-Renewable Energy</v>
      </c>
      <c r="D2638" s="2">
        <f t="shared" si="41"/>
        <v>1</v>
      </c>
    </row>
    <row r="2639" spans="2:4" ht="13.8" x14ac:dyDescent="0.2">
      <c r="B2639" s="18">
        <v>2636</v>
      </c>
      <c r="C2639" s="2" t="str">
        <f>_xlfn.CONCAT(MONTH('Rates Database'!C2638),"-",'Rates Database'!B2638,"-",'Rates Database'!E2638,"-",'Rates Database'!G2638,"-",'Rates Database'!J2638)</f>
        <v>11-2019-Unitil-Residential-Renewable Energy</v>
      </c>
      <c r="D2639" s="2">
        <f t="shared" si="41"/>
        <v>1</v>
      </c>
    </row>
    <row r="2640" spans="2:4" ht="13.8" x14ac:dyDescent="0.2">
      <c r="B2640" s="18">
        <v>2637</v>
      </c>
      <c r="C2640" s="2" t="str">
        <f>_xlfn.CONCAT(MONTH('Rates Database'!C2639),"-",'Rates Database'!B2639,"-",'Rates Database'!E2639,"-",'Rates Database'!G2639,"-",'Rates Database'!J2639)</f>
        <v>10-2019-Unitil-Residential-Renewable Energy</v>
      </c>
      <c r="D2640" s="2">
        <f t="shared" si="41"/>
        <v>1</v>
      </c>
    </row>
    <row r="2641" spans="2:4" ht="13.8" x14ac:dyDescent="0.2">
      <c r="B2641" s="18">
        <v>2638</v>
      </c>
      <c r="C2641" s="2" t="str">
        <f>_xlfn.CONCAT(MONTH('Rates Database'!C2640),"-",'Rates Database'!B2640,"-",'Rates Database'!E2640,"-",'Rates Database'!G2640,"-",'Rates Database'!J2640)</f>
        <v>9-2019-Unitil-Residential-Renewable Energy</v>
      </c>
      <c r="D2641" s="2">
        <f t="shared" si="41"/>
        <v>1</v>
      </c>
    </row>
    <row r="2642" spans="2:4" ht="13.8" x14ac:dyDescent="0.2">
      <c r="B2642" s="18">
        <v>2639</v>
      </c>
      <c r="C2642" s="2" t="str">
        <f>_xlfn.CONCAT(MONTH('Rates Database'!C2641),"-",'Rates Database'!B2641,"-",'Rates Database'!E2641,"-",'Rates Database'!G2641,"-",'Rates Database'!J2641)</f>
        <v>8-2019-Unitil-Residential-Renewable Energy</v>
      </c>
      <c r="D2642" s="2">
        <f t="shared" si="41"/>
        <v>1</v>
      </c>
    </row>
    <row r="2643" spans="2:4" ht="13.8" x14ac:dyDescent="0.2">
      <c r="B2643" s="18">
        <v>2640</v>
      </c>
      <c r="C2643" s="2" t="str">
        <f>_xlfn.CONCAT(MONTH('Rates Database'!C2642),"-",'Rates Database'!B2642,"-",'Rates Database'!E2642,"-",'Rates Database'!G2642,"-",'Rates Database'!J2642)</f>
        <v>7-2019-Unitil-Residential-Renewable Energy</v>
      </c>
      <c r="D2643" s="2">
        <f t="shared" si="41"/>
        <v>1</v>
      </c>
    </row>
    <row r="2644" spans="2:4" ht="13.8" x14ac:dyDescent="0.2">
      <c r="B2644" s="18">
        <v>2641</v>
      </c>
      <c r="C2644" s="2" t="str">
        <f>_xlfn.CONCAT(MONTH('Rates Database'!C2643),"-",'Rates Database'!B2643,"-",'Rates Database'!E2643,"-",'Rates Database'!G2643,"-",'Rates Database'!J2643)</f>
        <v>6-2019-Unitil-Residential-Renewable Energy</v>
      </c>
      <c r="D2644" s="2">
        <f t="shared" si="41"/>
        <v>1</v>
      </c>
    </row>
    <row r="2645" spans="2:4" ht="13.8" x14ac:dyDescent="0.2">
      <c r="B2645" s="18">
        <v>2642</v>
      </c>
      <c r="C2645" s="2" t="str">
        <f>_xlfn.CONCAT(MONTH('Rates Database'!C2644),"-",'Rates Database'!B2644,"-",'Rates Database'!E2644,"-",'Rates Database'!G2644,"-",'Rates Database'!J2644)</f>
        <v>5-2019-Unitil-Residential-Renewable Energy</v>
      </c>
      <c r="D2645" s="2">
        <f t="shared" si="41"/>
        <v>1</v>
      </c>
    </row>
    <row r="2646" spans="2:4" ht="13.8" x14ac:dyDescent="0.2">
      <c r="B2646" s="18">
        <v>2643</v>
      </c>
      <c r="C2646" s="2" t="str">
        <f>_xlfn.CONCAT(MONTH('Rates Database'!C2645),"-",'Rates Database'!B2645,"-",'Rates Database'!E2645,"-",'Rates Database'!G2645,"-",'Rates Database'!J2645)</f>
        <v>4-2019-Unitil-Residential-Renewable Energy</v>
      </c>
      <c r="D2646" s="2">
        <f t="shared" si="41"/>
        <v>1</v>
      </c>
    </row>
    <row r="2647" spans="2:4" ht="13.8" x14ac:dyDescent="0.2">
      <c r="B2647" s="18">
        <v>2644</v>
      </c>
      <c r="C2647" s="2" t="str">
        <f>_xlfn.CONCAT(MONTH('Rates Database'!C2646),"-",'Rates Database'!B2646,"-",'Rates Database'!E2646,"-",'Rates Database'!G2646,"-",'Rates Database'!J2646)</f>
        <v>3-2019-Unitil-Residential-Renewable Energy</v>
      </c>
      <c r="D2647" s="2">
        <f t="shared" si="41"/>
        <v>1</v>
      </c>
    </row>
    <row r="2648" spans="2:4" ht="13.8" x14ac:dyDescent="0.2">
      <c r="B2648" s="18">
        <v>2645</v>
      </c>
      <c r="C2648" s="2" t="str">
        <f>_xlfn.CONCAT(MONTH('Rates Database'!C2647),"-",'Rates Database'!B2647,"-",'Rates Database'!E2647,"-",'Rates Database'!G2647,"-",'Rates Database'!J2647)</f>
        <v>2-2019-Unitil-Residential-Renewable Energy</v>
      </c>
      <c r="D2648" s="2">
        <f t="shared" si="41"/>
        <v>1</v>
      </c>
    </row>
    <row r="2649" spans="2:4" ht="13.8" x14ac:dyDescent="0.2">
      <c r="B2649" s="18">
        <v>2646</v>
      </c>
      <c r="C2649" s="2" t="str">
        <f>_xlfn.CONCAT(MONTH('Rates Database'!C2648),"-",'Rates Database'!B2648,"-",'Rates Database'!E2648,"-",'Rates Database'!G2648,"-",'Rates Database'!J2648)</f>
        <v>1-2019-Unitil-Residential-Renewable Energy</v>
      </c>
      <c r="D2649" s="2">
        <f t="shared" si="41"/>
        <v>1</v>
      </c>
    </row>
    <row r="2650" spans="2:4" ht="13.8" x14ac:dyDescent="0.2">
      <c r="B2650" s="18">
        <v>2647</v>
      </c>
      <c r="C2650" s="2" t="str">
        <f>_xlfn.CONCAT(MONTH('Rates Database'!C2649),"-",'Rates Database'!B2649,"-",'Rates Database'!E2649,"-",'Rates Database'!G2649,"-",'Rates Database'!J2649)</f>
        <v>12-2023-Unitil-Residential-Energy Efficiency System Benefits Charge (EESBC)</v>
      </c>
      <c r="D2650" s="2">
        <f t="shared" si="41"/>
        <v>1</v>
      </c>
    </row>
    <row r="2651" spans="2:4" ht="13.8" x14ac:dyDescent="0.2">
      <c r="B2651" s="18">
        <v>2648</v>
      </c>
      <c r="C2651" s="2" t="str">
        <f>_xlfn.CONCAT(MONTH('Rates Database'!C2650),"-",'Rates Database'!B2650,"-",'Rates Database'!E2650,"-",'Rates Database'!G2650,"-",'Rates Database'!J2650)</f>
        <v>11-2023-Unitil-Residential-Energy Efficiency System Benefits Charge (EESBC)</v>
      </c>
      <c r="D2651" s="2">
        <f t="shared" si="41"/>
        <v>1</v>
      </c>
    </row>
    <row r="2652" spans="2:4" ht="13.8" x14ac:dyDescent="0.2">
      <c r="B2652" s="18">
        <v>2649</v>
      </c>
      <c r="C2652" s="2" t="str">
        <f>_xlfn.CONCAT(MONTH('Rates Database'!C2651),"-",'Rates Database'!B2651,"-",'Rates Database'!E2651,"-",'Rates Database'!G2651,"-",'Rates Database'!J2651)</f>
        <v>10-2023-Unitil-Residential-Energy Efficiency System Benefits Charge (EESBC)</v>
      </c>
      <c r="D2652" s="2">
        <f t="shared" si="41"/>
        <v>1</v>
      </c>
    </row>
    <row r="2653" spans="2:4" ht="13.8" x14ac:dyDescent="0.2">
      <c r="B2653" s="18">
        <v>2650</v>
      </c>
      <c r="C2653" s="2" t="str">
        <f>_xlfn.CONCAT(MONTH('Rates Database'!C2652),"-",'Rates Database'!B2652,"-",'Rates Database'!E2652,"-",'Rates Database'!G2652,"-",'Rates Database'!J2652)</f>
        <v>9-2023-Unitil-Residential-Energy Efficiency System Benefits Charge (EESBC)</v>
      </c>
      <c r="D2653" s="2">
        <f t="shared" si="41"/>
        <v>1</v>
      </c>
    </row>
    <row r="2654" spans="2:4" ht="13.8" x14ac:dyDescent="0.2">
      <c r="B2654" s="18">
        <v>2651</v>
      </c>
      <c r="C2654" s="2" t="str">
        <f>_xlfn.CONCAT(MONTH('Rates Database'!C2653),"-",'Rates Database'!B2653,"-",'Rates Database'!E2653,"-",'Rates Database'!G2653,"-",'Rates Database'!J2653)</f>
        <v>8-2023-Unitil-Residential-Energy Efficiency System Benefits Charge (EESBC)</v>
      </c>
      <c r="D2654" s="2">
        <f t="shared" si="41"/>
        <v>1</v>
      </c>
    </row>
    <row r="2655" spans="2:4" ht="13.8" x14ac:dyDescent="0.2">
      <c r="B2655" s="18">
        <v>2652</v>
      </c>
      <c r="C2655" s="2" t="str">
        <f>_xlfn.CONCAT(MONTH('Rates Database'!C2654),"-",'Rates Database'!B2654,"-",'Rates Database'!E2654,"-",'Rates Database'!G2654,"-",'Rates Database'!J2654)</f>
        <v>7-2023-Unitil-Residential-Energy Efficiency System Benefits Charge (EESBC)</v>
      </c>
      <c r="D2655" s="2">
        <f t="shared" si="41"/>
        <v>1</v>
      </c>
    </row>
    <row r="2656" spans="2:4" ht="13.8" x14ac:dyDescent="0.2">
      <c r="B2656" s="18">
        <v>2653</v>
      </c>
      <c r="C2656" s="2" t="str">
        <f>_xlfn.CONCAT(MONTH('Rates Database'!C2655),"-",'Rates Database'!B2655,"-",'Rates Database'!E2655,"-",'Rates Database'!G2655,"-",'Rates Database'!J2655)</f>
        <v>6-2023-Unitil-Residential-Energy Efficiency System Benefits Charge (EESBC)</v>
      </c>
      <c r="D2656" s="2">
        <f t="shared" si="41"/>
        <v>1</v>
      </c>
    </row>
    <row r="2657" spans="2:4" ht="13.8" x14ac:dyDescent="0.2">
      <c r="B2657" s="18">
        <v>2654</v>
      </c>
      <c r="C2657" s="2" t="str">
        <f>_xlfn.CONCAT(MONTH('Rates Database'!C2656),"-",'Rates Database'!B2656,"-",'Rates Database'!E2656,"-",'Rates Database'!G2656,"-",'Rates Database'!J2656)</f>
        <v>5-2023-Unitil-Residential-Energy Efficiency System Benefits Charge (EESBC)</v>
      </c>
      <c r="D2657" s="2">
        <f t="shared" si="41"/>
        <v>1</v>
      </c>
    </row>
    <row r="2658" spans="2:4" ht="13.8" x14ac:dyDescent="0.2">
      <c r="B2658" s="18">
        <v>2655</v>
      </c>
      <c r="C2658" s="2" t="str">
        <f>_xlfn.CONCAT(MONTH('Rates Database'!C2657),"-",'Rates Database'!B2657,"-",'Rates Database'!E2657,"-",'Rates Database'!G2657,"-",'Rates Database'!J2657)</f>
        <v>4-2023-Unitil-Residential-Energy Efficiency System Benefits Charge (EESBC)</v>
      </c>
      <c r="D2658" s="2">
        <f t="shared" si="41"/>
        <v>1</v>
      </c>
    </row>
    <row r="2659" spans="2:4" ht="13.8" x14ac:dyDescent="0.2">
      <c r="B2659" s="18">
        <v>2656</v>
      </c>
      <c r="C2659" s="2" t="str">
        <f>_xlfn.CONCAT(MONTH('Rates Database'!C2658),"-",'Rates Database'!B2658,"-",'Rates Database'!E2658,"-",'Rates Database'!G2658,"-",'Rates Database'!J2658)</f>
        <v>3-2023-Unitil-Residential-Energy Efficiency System Benefits Charge (EESBC)</v>
      </c>
      <c r="D2659" s="2">
        <f t="shared" si="41"/>
        <v>1</v>
      </c>
    </row>
    <row r="2660" spans="2:4" ht="13.8" x14ac:dyDescent="0.2">
      <c r="B2660" s="18">
        <v>2657</v>
      </c>
      <c r="C2660" s="2" t="str">
        <f>_xlfn.CONCAT(MONTH('Rates Database'!C2659),"-",'Rates Database'!B2659,"-",'Rates Database'!E2659,"-",'Rates Database'!G2659,"-",'Rates Database'!J2659)</f>
        <v>2-2023-Unitil-Residential-Energy Efficiency System Benefits Charge (EESBC)</v>
      </c>
      <c r="D2660" s="2">
        <f t="shared" si="41"/>
        <v>1</v>
      </c>
    </row>
    <row r="2661" spans="2:4" ht="13.8" x14ac:dyDescent="0.2">
      <c r="B2661" s="18">
        <v>2658</v>
      </c>
      <c r="C2661" s="2" t="str">
        <f>_xlfn.CONCAT(MONTH('Rates Database'!C2660),"-",'Rates Database'!B2660,"-",'Rates Database'!E2660,"-",'Rates Database'!G2660,"-",'Rates Database'!J2660)</f>
        <v>1-2023-Unitil-Residential-Energy Efficiency System Benefits Charge (EESBC)</v>
      </c>
      <c r="D2661" s="2">
        <f t="shared" si="41"/>
        <v>1</v>
      </c>
    </row>
    <row r="2662" spans="2:4" ht="13.8" x14ac:dyDescent="0.2">
      <c r="B2662" s="18">
        <v>2659</v>
      </c>
      <c r="C2662" s="2" t="str">
        <f>_xlfn.CONCAT(MONTH('Rates Database'!C2661),"-",'Rates Database'!B2661,"-",'Rates Database'!E2661,"-",'Rates Database'!G2661,"-",'Rates Database'!J2661)</f>
        <v>12-2022-Unitil-Residential-Energy Efficiency System Benefits Charge (EESBC)</v>
      </c>
      <c r="D2662" s="2">
        <f t="shared" si="41"/>
        <v>1</v>
      </c>
    </row>
    <row r="2663" spans="2:4" ht="13.8" x14ac:dyDescent="0.2">
      <c r="B2663" s="18">
        <v>2660</v>
      </c>
      <c r="C2663" s="2" t="str">
        <f>_xlfn.CONCAT(MONTH('Rates Database'!C2662),"-",'Rates Database'!B2662,"-",'Rates Database'!E2662,"-",'Rates Database'!G2662,"-",'Rates Database'!J2662)</f>
        <v>11-2022-Unitil-Residential-Energy Efficiency System Benefits Charge (EESBC)</v>
      </c>
      <c r="D2663" s="2">
        <f t="shared" si="41"/>
        <v>1</v>
      </c>
    </row>
    <row r="2664" spans="2:4" ht="13.8" x14ac:dyDescent="0.2">
      <c r="B2664" s="18">
        <v>2661</v>
      </c>
      <c r="C2664" s="2" t="str">
        <f>_xlfn.CONCAT(MONTH('Rates Database'!C2663),"-",'Rates Database'!B2663,"-",'Rates Database'!E2663,"-",'Rates Database'!G2663,"-",'Rates Database'!J2663)</f>
        <v>10-2022-Unitil-Residential-Energy Efficiency System Benefits Charge (EESBC)</v>
      </c>
      <c r="D2664" s="2">
        <f t="shared" si="41"/>
        <v>1</v>
      </c>
    </row>
    <row r="2665" spans="2:4" ht="13.8" x14ac:dyDescent="0.2">
      <c r="B2665" s="18">
        <v>2662</v>
      </c>
      <c r="C2665" s="2" t="str">
        <f>_xlfn.CONCAT(MONTH('Rates Database'!C2664),"-",'Rates Database'!B2664,"-",'Rates Database'!E2664,"-",'Rates Database'!G2664,"-",'Rates Database'!J2664)</f>
        <v>9-2022-Unitil-Residential-Energy Efficiency System Benefits Charge (EESBC)</v>
      </c>
      <c r="D2665" s="2">
        <f t="shared" si="41"/>
        <v>1</v>
      </c>
    </row>
    <row r="2666" spans="2:4" ht="13.8" x14ac:dyDescent="0.2">
      <c r="B2666" s="18">
        <v>2663</v>
      </c>
      <c r="C2666" s="2" t="str">
        <f>_xlfn.CONCAT(MONTH('Rates Database'!C2665),"-",'Rates Database'!B2665,"-",'Rates Database'!E2665,"-",'Rates Database'!G2665,"-",'Rates Database'!J2665)</f>
        <v>8-2022-Unitil-Residential-Energy Efficiency System Benefits Charge (EESBC)</v>
      </c>
      <c r="D2666" s="2">
        <f t="shared" si="41"/>
        <v>1</v>
      </c>
    </row>
    <row r="2667" spans="2:4" ht="13.8" x14ac:dyDescent="0.2">
      <c r="B2667" s="18">
        <v>2664</v>
      </c>
      <c r="C2667" s="2" t="str">
        <f>_xlfn.CONCAT(MONTH('Rates Database'!C2666),"-",'Rates Database'!B2666,"-",'Rates Database'!E2666,"-",'Rates Database'!G2666,"-",'Rates Database'!J2666)</f>
        <v>7-2022-Unitil-Residential-Energy Efficiency System Benefits Charge (EESBC)</v>
      </c>
      <c r="D2667" s="2">
        <f t="shared" si="41"/>
        <v>1</v>
      </c>
    </row>
    <row r="2668" spans="2:4" ht="13.8" x14ac:dyDescent="0.2">
      <c r="B2668" s="18">
        <v>2665</v>
      </c>
      <c r="C2668" s="2" t="str">
        <f>_xlfn.CONCAT(MONTH('Rates Database'!C2667),"-",'Rates Database'!B2667,"-",'Rates Database'!E2667,"-",'Rates Database'!G2667,"-",'Rates Database'!J2667)</f>
        <v>6-2022-Unitil-Residential-Energy Efficiency System Benefits Charge (EESBC)</v>
      </c>
      <c r="D2668" s="2">
        <f t="shared" si="41"/>
        <v>1</v>
      </c>
    </row>
    <row r="2669" spans="2:4" ht="13.8" x14ac:dyDescent="0.2">
      <c r="B2669" s="18">
        <v>2666</v>
      </c>
      <c r="C2669" s="2" t="str">
        <f>_xlfn.CONCAT(MONTH('Rates Database'!C2668),"-",'Rates Database'!B2668,"-",'Rates Database'!E2668,"-",'Rates Database'!G2668,"-",'Rates Database'!J2668)</f>
        <v>5-2022-Unitil-Residential-Energy Efficiency System Benefits Charge (EESBC)</v>
      </c>
      <c r="D2669" s="2">
        <f t="shared" si="41"/>
        <v>1</v>
      </c>
    </row>
    <row r="2670" spans="2:4" ht="13.8" x14ac:dyDescent="0.2">
      <c r="B2670" s="18">
        <v>2667</v>
      </c>
      <c r="C2670" s="2" t="str">
        <f>_xlfn.CONCAT(MONTH('Rates Database'!C2669),"-",'Rates Database'!B2669,"-",'Rates Database'!E2669,"-",'Rates Database'!G2669,"-",'Rates Database'!J2669)</f>
        <v>4-2022-Unitil-Residential-Energy Efficiency System Benefits Charge (EESBC)</v>
      </c>
      <c r="D2670" s="2">
        <f t="shared" si="41"/>
        <v>1</v>
      </c>
    </row>
    <row r="2671" spans="2:4" ht="13.8" x14ac:dyDescent="0.2">
      <c r="B2671" s="18">
        <v>2668</v>
      </c>
      <c r="C2671" s="2" t="str">
        <f>_xlfn.CONCAT(MONTH('Rates Database'!C2670),"-",'Rates Database'!B2670,"-",'Rates Database'!E2670,"-",'Rates Database'!G2670,"-",'Rates Database'!J2670)</f>
        <v>3-2022-Unitil-Residential-Energy Efficiency System Benefits Charge (EESBC)</v>
      </c>
      <c r="D2671" s="2">
        <f t="shared" si="41"/>
        <v>1</v>
      </c>
    </row>
    <row r="2672" spans="2:4" ht="13.8" x14ac:dyDescent="0.2">
      <c r="B2672" s="18">
        <v>2669</v>
      </c>
      <c r="C2672" s="2" t="str">
        <f>_xlfn.CONCAT(MONTH('Rates Database'!C2671),"-",'Rates Database'!B2671,"-",'Rates Database'!E2671,"-",'Rates Database'!G2671,"-",'Rates Database'!J2671)</f>
        <v>2-2022-Unitil-Residential-Energy Efficiency System Benefits Charge (EESBC)</v>
      </c>
      <c r="D2672" s="2">
        <f t="shared" si="41"/>
        <v>1</v>
      </c>
    </row>
    <row r="2673" spans="2:4" ht="13.8" x14ac:dyDescent="0.2">
      <c r="B2673" s="18">
        <v>2670</v>
      </c>
      <c r="C2673" s="2" t="str">
        <f>_xlfn.CONCAT(MONTH('Rates Database'!C2672),"-",'Rates Database'!B2672,"-",'Rates Database'!E2672,"-",'Rates Database'!G2672,"-",'Rates Database'!J2672)</f>
        <v>1-2022-Unitil-Residential-Energy Efficiency System Benefits Charge (EESBC)</v>
      </c>
      <c r="D2673" s="2">
        <f t="shared" si="41"/>
        <v>1</v>
      </c>
    </row>
    <row r="2674" spans="2:4" ht="13.8" x14ac:dyDescent="0.2">
      <c r="B2674" s="18">
        <v>2671</v>
      </c>
      <c r="C2674" s="2" t="str">
        <f>_xlfn.CONCAT(MONTH('Rates Database'!C2673),"-",'Rates Database'!B2673,"-",'Rates Database'!E2673,"-",'Rates Database'!G2673,"-",'Rates Database'!J2673)</f>
        <v>12-2021-Unitil-Residential-Energy Efficiency System Benefits Charge (EESBC)</v>
      </c>
      <c r="D2674" s="2">
        <f t="shared" si="41"/>
        <v>1</v>
      </c>
    </row>
    <row r="2675" spans="2:4" ht="13.8" x14ac:dyDescent="0.2">
      <c r="B2675" s="18">
        <v>2672</v>
      </c>
      <c r="C2675" s="2" t="str">
        <f>_xlfn.CONCAT(MONTH('Rates Database'!C2674),"-",'Rates Database'!B2674,"-",'Rates Database'!E2674,"-",'Rates Database'!G2674,"-",'Rates Database'!J2674)</f>
        <v>11-2021-Unitil-Residential-Energy Efficiency System Benefits Charge (EESBC)</v>
      </c>
      <c r="D2675" s="2">
        <f t="shared" si="41"/>
        <v>1</v>
      </c>
    </row>
    <row r="2676" spans="2:4" ht="13.8" x14ac:dyDescent="0.2">
      <c r="B2676" s="18">
        <v>2673</v>
      </c>
      <c r="C2676" s="2" t="str">
        <f>_xlfn.CONCAT(MONTH('Rates Database'!C2675),"-",'Rates Database'!B2675,"-",'Rates Database'!E2675,"-",'Rates Database'!G2675,"-",'Rates Database'!J2675)</f>
        <v>10-2021-Unitil-Residential-Energy Efficiency System Benefits Charge (EESBC)</v>
      </c>
      <c r="D2676" s="2">
        <f t="shared" si="41"/>
        <v>1</v>
      </c>
    </row>
    <row r="2677" spans="2:4" ht="13.8" x14ac:dyDescent="0.2">
      <c r="B2677" s="18">
        <v>2674</v>
      </c>
      <c r="C2677" s="2" t="str">
        <f>_xlfn.CONCAT(MONTH('Rates Database'!C2676),"-",'Rates Database'!B2676,"-",'Rates Database'!E2676,"-",'Rates Database'!G2676,"-",'Rates Database'!J2676)</f>
        <v>9-2021-Unitil-Residential-Energy Efficiency System Benefits Charge (EESBC)</v>
      </c>
      <c r="D2677" s="2">
        <f t="shared" si="41"/>
        <v>1</v>
      </c>
    </row>
    <row r="2678" spans="2:4" ht="13.8" x14ac:dyDescent="0.2">
      <c r="B2678" s="18">
        <v>2675</v>
      </c>
      <c r="C2678" s="2" t="str">
        <f>_xlfn.CONCAT(MONTH('Rates Database'!C2677),"-",'Rates Database'!B2677,"-",'Rates Database'!E2677,"-",'Rates Database'!G2677,"-",'Rates Database'!J2677)</f>
        <v>8-2021-Unitil-Residential-Energy Efficiency System Benefits Charge (EESBC)</v>
      </c>
      <c r="D2678" s="2">
        <f t="shared" si="41"/>
        <v>1</v>
      </c>
    </row>
    <row r="2679" spans="2:4" ht="13.8" x14ac:dyDescent="0.2">
      <c r="B2679" s="18">
        <v>2676</v>
      </c>
      <c r="C2679" s="2" t="str">
        <f>_xlfn.CONCAT(MONTH('Rates Database'!C2678),"-",'Rates Database'!B2678,"-",'Rates Database'!E2678,"-",'Rates Database'!G2678,"-",'Rates Database'!J2678)</f>
        <v>7-2021-Unitil-Residential-Energy Efficiency System Benefits Charge (EESBC)</v>
      </c>
      <c r="D2679" s="2">
        <f t="shared" si="41"/>
        <v>1</v>
      </c>
    </row>
    <row r="2680" spans="2:4" ht="13.8" x14ac:dyDescent="0.2">
      <c r="B2680" s="18">
        <v>2677</v>
      </c>
      <c r="C2680" s="2" t="str">
        <f>_xlfn.CONCAT(MONTH('Rates Database'!C2679),"-",'Rates Database'!B2679,"-",'Rates Database'!E2679,"-",'Rates Database'!G2679,"-",'Rates Database'!J2679)</f>
        <v>6-2021-Unitil-Residential-Energy Efficiency System Benefits Charge (EESBC)</v>
      </c>
      <c r="D2680" s="2">
        <f t="shared" si="41"/>
        <v>1</v>
      </c>
    </row>
    <row r="2681" spans="2:4" ht="13.8" x14ac:dyDescent="0.2">
      <c r="B2681" s="18">
        <v>2678</v>
      </c>
      <c r="C2681" s="2" t="str">
        <f>_xlfn.CONCAT(MONTH('Rates Database'!C2680),"-",'Rates Database'!B2680,"-",'Rates Database'!E2680,"-",'Rates Database'!G2680,"-",'Rates Database'!J2680)</f>
        <v>5-2021-Unitil-Residential-Energy Efficiency System Benefits Charge (EESBC)</v>
      </c>
      <c r="D2681" s="2">
        <f t="shared" si="41"/>
        <v>1</v>
      </c>
    </row>
    <row r="2682" spans="2:4" ht="13.8" x14ac:dyDescent="0.2">
      <c r="B2682" s="18">
        <v>2679</v>
      </c>
      <c r="C2682" s="2" t="str">
        <f>_xlfn.CONCAT(MONTH('Rates Database'!C2681),"-",'Rates Database'!B2681,"-",'Rates Database'!E2681,"-",'Rates Database'!G2681,"-",'Rates Database'!J2681)</f>
        <v>4-2021-Unitil-Residential-Energy Efficiency System Benefits Charge (EESBC)</v>
      </c>
      <c r="D2682" s="2">
        <f t="shared" si="41"/>
        <v>1</v>
      </c>
    </row>
    <row r="2683" spans="2:4" ht="13.8" x14ac:dyDescent="0.2">
      <c r="B2683" s="18">
        <v>2680</v>
      </c>
      <c r="C2683" s="2" t="str">
        <f>_xlfn.CONCAT(MONTH('Rates Database'!C2682),"-",'Rates Database'!B2682,"-",'Rates Database'!E2682,"-",'Rates Database'!G2682,"-",'Rates Database'!J2682)</f>
        <v>3-2021-Unitil-Residential-Energy Efficiency System Benefits Charge (EESBC)</v>
      </c>
      <c r="D2683" s="2">
        <f t="shared" si="41"/>
        <v>1</v>
      </c>
    </row>
    <row r="2684" spans="2:4" ht="13.8" x14ac:dyDescent="0.2">
      <c r="B2684" s="18">
        <v>2681</v>
      </c>
      <c r="C2684" s="2" t="str">
        <f>_xlfn.CONCAT(MONTH('Rates Database'!C2683),"-",'Rates Database'!B2683,"-",'Rates Database'!E2683,"-",'Rates Database'!G2683,"-",'Rates Database'!J2683)</f>
        <v>2-2021-Unitil-Residential-Energy Efficiency System Benefits Charge (EESBC)</v>
      </c>
      <c r="D2684" s="2">
        <f t="shared" si="41"/>
        <v>1</v>
      </c>
    </row>
    <row r="2685" spans="2:4" ht="13.8" x14ac:dyDescent="0.2">
      <c r="B2685" s="18">
        <v>2682</v>
      </c>
      <c r="C2685" s="2" t="str">
        <f>_xlfn.CONCAT(MONTH('Rates Database'!C2684),"-",'Rates Database'!B2684,"-",'Rates Database'!E2684,"-",'Rates Database'!G2684,"-",'Rates Database'!J2684)</f>
        <v>1-2021-Unitil-Residential-Energy Efficiency System Benefits Charge (EESBC)</v>
      </c>
      <c r="D2685" s="2">
        <f t="shared" si="41"/>
        <v>1</v>
      </c>
    </row>
    <row r="2686" spans="2:4" ht="13.8" x14ac:dyDescent="0.2">
      <c r="B2686" s="18">
        <v>2683</v>
      </c>
      <c r="C2686" s="2" t="str">
        <f>_xlfn.CONCAT(MONTH('Rates Database'!C2685),"-",'Rates Database'!B2685,"-",'Rates Database'!E2685,"-",'Rates Database'!G2685,"-",'Rates Database'!J2685)</f>
        <v>12-2020-Unitil-Residential-Energy Efficiency System Benefits Charge (EESBC)</v>
      </c>
      <c r="D2686" s="2">
        <f t="shared" si="41"/>
        <v>1</v>
      </c>
    </row>
    <row r="2687" spans="2:4" ht="13.8" x14ac:dyDescent="0.2">
      <c r="B2687" s="18">
        <v>2684</v>
      </c>
      <c r="C2687" s="2" t="str">
        <f>_xlfn.CONCAT(MONTH('Rates Database'!C2686),"-",'Rates Database'!B2686,"-",'Rates Database'!E2686,"-",'Rates Database'!G2686,"-",'Rates Database'!J2686)</f>
        <v>11-2020-Unitil-Residential-Energy Efficiency System Benefits Charge (EESBC)</v>
      </c>
      <c r="D2687" s="2">
        <f t="shared" si="41"/>
        <v>1</v>
      </c>
    </row>
    <row r="2688" spans="2:4" ht="13.8" x14ac:dyDescent="0.2">
      <c r="B2688" s="18">
        <v>2685</v>
      </c>
      <c r="C2688" s="2" t="str">
        <f>_xlfn.CONCAT(MONTH('Rates Database'!C2687),"-",'Rates Database'!B2687,"-",'Rates Database'!E2687,"-",'Rates Database'!G2687,"-",'Rates Database'!J2687)</f>
        <v>10-2020-Unitil-Residential-Energy Efficiency System Benefits Charge (EESBC)</v>
      </c>
      <c r="D2688" s="2">
        <f t="shared" si="41"/>
        <v>1</v>
      </c>
    </row>
    <row r="2689" spans="2:4" ht="13.8" x14ac:dyDescent="0.2">
      <c r="B2689" s="18">
        <v>2686</v>
      </c>
      <c r="C2689" s="2" t="str">
        <f>_xlfn.CONCAT(MONTH('Rates Database'!C2688),"-",'Rates Database'!B2688,"-",'Rates Database'!E2688,"-",'Rates Database'!G2688,"-",'Rates Database'!J2688)</f>
        <v>9-2020-Unitil-Residential-Energy Efficiency System Benefits Charge (EESBC)</v>
      </c>
      <c r="D2689" s="2">
        <f t="shared" si="41"/>
        <v>1</v>
      </c>
    </row>
    <row r="2690" spans="2:4" ht="13.8" x14ac:dyDescent="0.2">
      <c r="B2690" s="18">
        <v>2687</v>
      </c>
      <c r="C2690" s="2" t="str">
        <f>_xlfn.CONCAT(MONTH('Rates Database'!C2689),"-",'Rates Database'!B2689,"-",'Rates Database'!E2689,"-",'Rates Database'!G2689,"-",'Rates Database'!J2689)</f>
        <v>8-2020-Unitil-Residential-Energy Efficiency System Benefits Charge (EESBC)</v>
      </c>
      <c r="D2690" s="2">
        <f t="shared" si="41"/>
        <v>1</v>
      </c>
    </row>
    <row r="2691" spans="2:4" ht="13.8" x14ac:dyDescent="0.2">
      <c r="B2691" s="18">
        <v>2688</v>
      </c>
      <c r="C2691" s="2" t="str">
        <f>_xlfn.CONCAT(MONTH('Rates Database'!C2690),"-",'Rates Database'!B2690,"-",'Rates Database'!E2690,"-",'Rates Database'!G2690,"-",'Rates Database'!J2690)</f>
        <v>7-2020-Unitil-Residential-Energy Efficiency System Benefits Charge (EESBC)</v>
      </c>
      <c r="D2691" s="2">
        <f t="shared" si="41"/>
        <v>1</v>
      </c>
    </row>
    <row r="2692" spans="2:4" ht="13.8" x14ac:dyDescent="0.2">
      <c r="B2692" s="18">
        <v>2689</v>
      </c>
      <c r="C2692" s="2" t="str">
        <f>_xlfn.CONCAT(MONTH('Rates Database'!C2691),"-",'Rates Database'!B2691,"-",'Rates Database'!E2691,"-",'Rates Database'!G2691,"-",'Rates Database'!J2691)</f>
        <v>6-2020-Unitil-Residential-Energy Efficiency System Benefits Charge (EESBC)</v>
      </c>
      <c r="D2692" s="2">
        <f t="shared" si="41"/>
        <v>1</v>
      </c>
    </row>
    <row r="2693" spans="2:4" ht="13.8" x14ac:dyDescent="0.2">
      <c r="B2693" s="18">
        <v>2690</v>
      </c>
      <c r="C2693" s="2" t="str">
        <f>_xlfn.CONCAT(MONTH('Rates Database'!C2692),"-",'Rates Database'!B2692,"-",'Rates Database'!E2692,"-",'Rates Database'!G2692,"-",'Rates Database'!J2692)</f>
        <v>5-2020-Unitil-Residential-Energy Efficiency System Benefits Charge (EESBC)</v>
      </c>
      <c r="D2693" s="2">
        <f t="shared" ref="D2693:D2756" si="42">COUNTIF($C$4:$C$10092,C2693)</f>
        <v>1</v>
      </c>
    </row>
    <row r="2694" spans="2:4" ht="13.8" x14ac:dyDescent="0.2">
      <c r="B2694" s="18">
        <v>2691</v>
      </c>
      <c r="C2694" s="2" t="str">
        <f>_xlfn.CONCAT(MONTH('Rates Database'!C2693),"-",'Rates Database'!B2693,"-",'Rates Database'!E2693,"-",'Rates Database'!G2693,"-",'Rates Database'!J2693)</f>
        <v>4-2020-Unitil-Residential-Energy Efficiency System Benefits Charge (EESBC)</v>
      </c>
      <c r="D2694" s="2">
        <f t="shared" si="42"/>
        <v>1</v>
      </c>
    </row>
    <row r="2695" spans="2:4" ht="13.8" x14ac:dyDescent="0.2">
      <c r="B2695" s="18">
        <v>2692</v>
      </c>
      <c r="C2695" s="2" t="str">
        <f>_xlfn.CONCAT(MONTH('Rates Database'!C2694),"-",'Rates Database'!B2694,"-",'Rates Database'!E2694,"-",'Rates Database'!G2694,"-",'Rates Database'!J2694)</f>
        <v>3-2020-Unitil-Residential-Energy Efficiency System Benefits Charge (EESBC)</v>
      </c>
      <c r="D2695" s="2">
        <f t="shared" si="42"/>
        <v>1</v>
      </c>
    </row>
    <row r="2696" spans="2:4" ht="13.8" x14ac:dyDescent="0.2">
      <c r="B2696" s="18">
        <v>2693</v>
      </c>
      <c r="C2696" s="2" t="str">
        <f>_xlfn.CONCAT(MONTH('Rates Database'!C2695),"-",'Rates Database'!B2695,"-",'Rates Database'!E2695,"-",'Rates Database'!G2695,"-",'Rates Database'!J2695)</f>
        <v>2-2020-Unitil-Residential-Energy Efficiency System Benefits Charge (EESBC)</v>
      </c>
      <c r="D2696" s="2">
        <f t="shared" si="42"/>
        <v>1</v>
      </c>
    </row>
    <row r="2697" spans="2:4" ht="13.8" x14ac:dyDescent="0.2">
      <c r="B2697" s="18">
        <v>2694</v>
      </c>
      <c r="C2697" s="2" t="str">
        <f>_xlfn.CONCAT(MONTH('Rates Database'!C2696),"-",'Rates Database'!B2696,"-",'Rates Database'!E2696,"-",'Rates Database'!G2696,"-",'Rates Database'!J2696)</f>
        <v>1-2020-Unitil-Residential-Energy Efficiency System Benefits Charge (EESBC)</v>
      </c>
      <c r="D2697" s="2">
        <f t="shared" si="42"/>
        <v>1</v>
      </c>
    </row>
    <row r="2698" spans="2:4" ht="13.8" x14ac:dyDescent="0.2">
      <c r="B2698" s="18">
        <v>2695</v>
      </c>
      <c r="C2698" s="2" t="str">
        <f>_xlfn.CONCAT(MONTH('Rates Database'!C2697),"-",'Rates Database'!B2697,"-",'Rates Database'!E2697,"-",'Rates Database'!G2697,"-",'Rates Database'!J2697)</f>
        <v>12-2019-Unitil-Residential-Energy Efficiency System Benefits Charge (EESBC)</v>
      </c>
      <c r="D2698" s="2">
        <f t="shared" si="42"/>
        <v>1</v>
      </c>
    </row>
    <row r="2699" spans="2:4" ht="13.8" x14ac:dyDescent="0.2">
      <c r="B2699" s="18">
        <v>2696</v>
      </c>
      <c r="C2699" s="2" t="str">
        <f>_xlfn.CONCAT(MONTH('Rates Database'!C2698),"-",'Rates Database'!B2698,"-",'Rates Database'!E2698,"-",'Rates Database'!G2698,"-",'Rates Database'!J2698)</f>
        <v>11-2019-Unitil-Residential-Energy Efficiency System Benefits Charge (EESBC)</v>
      </c>
      <c r="D2699" s="2">
        <f t="shared" si="42"/>
        <v>1</v>
      </c>
    </row>
    <row r="2700" spans="2:4" ht="13.8" x14ac:dyDescent="0.2">
      <c r="B2700" s="18">
        <v>2697</v>
      </c>
      <c r="C2700" s="2" t="str">
        <f>_xlfn.CONCAT(MONTH('Rates Database'!C2699),"-",'Rates Database'!B2699,"-",'Rates Database'!E2699,"-",'Rates Database'!G2699,"-",'Rates Database'!J2699)</f>
        <v>10-2019-Unitil-Residential-Energy Efficiency System Benefits Charge (EESBC)</v>
      </c>
      <c r="D2700" s="2">
        <f t="shared" si="42"/>
        <v>1</v>
      </c>
    </row>
    <row r="2701" spans="2:4" ht="13.8" x14ac:dyDescent="0.2">
      <c r="B2701" s="18">
        <v>2698</v>
      </c>
      <c r="C2701" s="2" t="str">
        <f>_xlfn.CONCAT(MONTH('Rates Database'!C2700),"-",'Rates Database'!B2700,"-",'Rates Database'!E2700,"-",'Rates Database'!G2700,"-",'Rates Database'!J2700)</f>
        <v>9-2019-Unitil-Residential-Energy Efficiency System Benefits Charge (EESBC)</v>
      </c>
      <c r="D2701" s="2">
        <f t="shared" si="42"/>
        <v>1</v>
      </c>
    </row>
    <row r="2702" spans="2:4" ht="13.8" x14ac:dyDescent="0.2">
      <c r="B2702" s="18">
        <v>2699</v>
      </c>
      <c r="C2702" s="2" t="str">
        <f>_xlfn.CONCAT(MONTH('Rates Database'!C2701),"-",'Rates Database'!B2701,"-",'Rates Database'!E2701,"-",'Rates Database'!G2701,"-",'Rates Database'!J2701)</f>
        <v>8-2019-Unitil-Residential-Energy Efficiency System Benefits Charge (EESBC)</v>
      </c>
      <c r="D2702" s="2">
        <f t="shared" si="42"/>
        <v>1</v>
      </c>
    </row>
    <row r="2703" spans="2:4" ht="13.8" x14ac:dyDescent="0.2">
      <c r="B2703" s="18">
        <v>2700</v>
      </c>
      <c r="C2703" s="2" t="str">
        <f>_xlfn.CONCAT(MONTH('Rates Database'!C2702),"-",'Rates Database'!B2702,"-",'Rates Database'!E2702,"-",'Rates Database'!G2702,"-",'Rates Database'!J2702)</f>
        <v>7-2019-Unitil-Residential-Energy Efficiency System Benefits Charge (EESBC)</v>
      </c>
      <c r="D2703" s="2">
        <f t="shared" si="42"/>
        <v>1</v>
      </c>
    </row>
    <row r="2704" spans="2:4" ht="13.8" x14ac:dyDescent="0.2">
      <c r="B2704" s="18">
        <v>2701</v>
      </c>
      <c r="C2704" s="2" t="str">
        <f>_xlfn.CONCAT(MONTH('Rates Database'!C2703),"-",'Rates Database'!B2703,"-",'Rates Database'!E2703,"-",'Rates Database'!G2703,"-",'Rates Database'!J2703)</f>
        <v>6-2019-Unitil-Residential-Energy Efficiency System Benefits Charge (EESBC)</v>
      </c>
      <c r="D2704" s="2">
        <f t="shared" si="42"/>
        <v>1</v>
      </c>
    </row>
    <row r="2705" spans="2:4" ht="13.8" x14ac:dyDescent="0.2">
      <c r="B2705" s="18">
        <v>2702</v>
      </c>
      <c r="C2705" s="2" t="str">
        <f>_xlfn.CONCAT(MONTH('Rates Database'!C2704),"-",'Rates Database'!B2704,"-",'Rates Database'!E2704,"-",'Rates Database'!G2704,"-",'Rates Database'!J2704)</f>
        <v>5-2019-Unitil-Residential-Energy Efficiency System Benefits Charge (EESBC)</v>
      </c>
      <c r="D2705" s="2">
        <f t="shared" si="42"/>
        <v>1</v>
      </c>
    </row>
    <row r="2706" spans="2:4" ht="13.8" x14ac:dyDescent="0.2">
      <c r="B2706" s="18">
        <v>2703</v>
      </c>
      <c r="C2706" s="2" t="str">
        <f>_xlfn.CONCAT(MONTH('Rates Database'!C2705),"-",'Rates Database'!B2705,"-",'Rates Database'!E2705,"-",'Rates Database'!G2705,"-",'Rates Database'!J2705)</f>
        <v>4-2019-Unitil-Residential-Energy Efficiency System Benefits Charge (EESBC)</v>
      </c>
      <c r="D2706" s="2">
        <f t="shared" si="42"/>
        <v>1</v>
      </c>
    </row>
    <row r="2707" spans="2:4" ht="13.8" x14ac:dyDescent="0.2">
      <c r="B2707" s="18">
        <v>2704</v>
      </c>
      <c r="C2707" s="2" t="str">
        <f>_xlfn.CONCAT(MONTH('Rates Database'!C2706),"-",'Rates Database'!B2706,"-",'Rates Database'!E2706,"-",'Rates Database'!G2706,"-",'Rates Database'!J2706)</f>
        <v>3-2019-Unitil-Residential-Energy Efficiency System Benefits Charge (EESBC)</v>
      </c>
      <c r="D2707" s="2">
        <f t="shared" si="42"/>
        <v>1</v>
      </c>
    </row>
    <row r="2708" spans="2:4" ht="13.8" x14ac:dyDescent="0.2">
      <c r="B2708" s="18">
        <v>2705</v>
      </c>
      <c r="C2708" s="2" t="str">
        <f>_xlfn.CONCAT(MONTH('Rates Database'!C2707),"-",'Rates Database'!B2707,"-",'Rates Database'!E2707,"-",'Rates Database'!G2707,"-",'Rates Database'!J2707)</f>
        <v>2-2019-Unitil-Residential-Energy Efficiency System Benefits Charge (EESBC)</v>
      </c>
      <c r="D2708" s="2">
        <f t="shared" si="42"/>
        <v>1</v>
      </c>
    </row>
    <row r="2709" spans="2:4" ht="13.8" x14ac:dyDescent="0.2">
      <c r="B2709" s="18">
        <v>2706</v>
      </c>
      <c r="C2709" s="2" t="str">
        <f>_xlfn.CONCAT(MONTH('Rates Database'!C2708),"-",'Rates Database'!B2708,"-",'Rates Database'!E2708,"-",'Rates Database'!G2708,"-",'Rates Database'!J2708)</f>
        <v>1-2019-Unitil-Residential-Energy Efficiency System Benefits Charge (EESBC)</v>
      </c>
      <c r="D2709" s="2">
        <f t="shared" si="42"/>
        <v>1</v>
      </c>
    </row>
    <row r="2710" spans="2:4" ht="13.8" x14ac:dyDescent="0.2">
      <c r="B2710" s="18">
        <v>2707</v>
      </c>
      <c r="C2710" s="2" t="str">
        <f>_xlfn.CONCAT(MONTH('Rates Database'!C2709),"-",'Rates Database'!B2709,"-",'Rates Database'!E2709,"-",'Rates Database'!G2709,"-",'Rates Database'!J2709)</f>
        <v>12-2023-Unitil-Residential-Distributed Solar (SMART)</v>
      </c>
      <c r="D2710" s="2">
        <f t="shared" si="42"/>
        <v>1</v>
      </c>
    </row>
    <row r="2711" spans="2:4" ht="13.8" x14ac:dyDescent="0.2">
      <c r="B2711" s="18">
        <v>2708</v>
      </c>
      <c r="C2711" s="2" t="str">
        <f>_xlfn.CONCAT(MONTH('Rates Database'!C2710),"-",'Rates Database'!B2710,"-",'Rates Database'!E2710,"-",'Rates Database'!G2710,"-",'Rates Database'!J2710)</f>
        <v>11-2023-Unitil-Residential-Distributed Solar (SMART)</v>
      </c>
      <c r="D2711" s="2">
        <f t="shared" si="42"/>
        <v>1</v>
      </c>
    </row>
    <row r="2712" spans="2:4" ht="13.8" x14ac:dyDescent="0.2">
      <c r="B2712" s="18">
        <v>2709</v>
      </c>
      <c r="C2712" s="2" t="str">
        <f>_xlfn.CONCAT(MONTH('Rates Database'!C2711),"-",'Rates Database'!B2711,"-",'Rates Database'!E2711,"-",'Rates Database'!G2711,"-",'Rates Database'!J2711)</f>
        <v>10-2023-Unitil-Residential-Distributed Solar (SMART)</v>
      </c>
      <c r="D2712" s="2">
        <f t="shared" si="42"/>
        <v>1</v>
      </c>
    </row>
    <row r="2713" spans="2:4" ht="13.8" x14ac:dyDescent="0.2">
      <c r="B2713" s="18">
        <v>2710</v>
      </c>
      <c r="C2713" s="2" t="str">
        <f>_xlfn.CONCAT(MONTH('Rates Database'!C2712),"-",'Rates Database'!B2712,"-",'Rates Database'!E2712,"-",'Rates Database'!G2712,"-",'Rates Database'!J2712)</f>
        <v>9-2023-Unitil-Residential-Distributed Solar (SMART)</v>
      </c>
      <c r="D2713" s="2">
        <f t="shared" si="42"/>
        <v>1</v>
      </c>
    </row>
    <row r="2714" spans="2:4" ht="13.8" x14ac:dyDescent="0.2">
      <c r="B2714" s="18">
        <v>2711</v>
      </c>
      <c r="C2714" s="2" t="str">
        <f>_xlfn.CONCAT(MONTH('Rates Database'!C2713),"-",'Rates Database'!B2713,"-",'Rates Database'!E2713,"-",'Rates Database'!G2713,"-",'Rates Database'!J2713)</f>
        <v>8-2023-Unitil-Residential-Distributed Solar (SMART)</v>
      </c>
      <c r="D2714" s="2">
        <f t="shared" si="42"/>
        <v>1</v>
      </c>
    </row>
    <row r="2715" spans="2:4" ht="13.8" x14ac:dyDescent="0.2">
      <c r="B2715" s="18">
        <v>2712</v>
      </c>
      <c r="C2715" s="2" t="str">
        <f>_xlfn.CONCAT(MONTH('Rates Database'!C2714),"-",'Rates Database'!B2714,"-",'Rates Database'!E2714,"-",'Rates Database'!G2714,"-",'Rates Database'!J2714)</f>
        <v>7-2023-Unitil-Residential-Distributed Solar (SMART)</v>
      </c>
      <c r="D2715" s="2">
        <f t="shared" si="42"/>
        <v>1</v>
      </c>
    </row>
    <row r="2716" spans="2:4" ht="13.8" x14ac:dyDescent="0.2">
      <c r="B2716" s="18">
        <v>2713</v>
      </c>
      <c r="C2716" s="2" t="str">
        <f>_xlfn.CONCAT(MONTH('Rates Database'!C2715),"-",'Rates Database'!B2715,"-",'Rates Database'!E2715,"-",'Rates Database'!G2715,"-",'Rates Database'!J2715)</f>
        <v>6-2023-Unitil-Residential-Distributed Solar (SMART)</v>
      </c>
      <c r="D2716" s="2">
        <f t="shared" si="42"/>
        <v>1</v>
      </c>
    </row>
    <row r="2717" spans="2:4" ht="13.8" x14ac:dyDescent="0.2">
      <c r="B2717" s="18">
        <v>2714</v>
      </c>
      <c r="C2717" s="2" t="str">
        <f>_xlfn.CONCAT(MONTH('Rates Database'!C2716),"-",'Rates Database'!B2716,"-",'Rates Database'!E2716,"-",'Rates Database'!G2716,"-",'Rates Database'!J2716)</f>
        <v>5-2023-Unitil-Residential-Distributed Solar (SMART)</v>
      </c>
      <c r="D2717" s="2">
        <f t="shared" si="42"/>
        <v>1</v>
      </c>
    </row>
    <row r="2718" spans="2:4" ht="13.8" x14ac:dyDescent="0.2">
      <c r="B2718" s="18">
        <v>2715</v>
      </c>
      <c r="C2718" s="2" t="str">
        <f>_xlfn.CONCAT(MONTH('Rates Database'!C2717),"-",'Rates Database'!B2717,"-",'Rates Database'!E2717,"-",'Rates Database'!G2717,"-",'Rates Database'!J2717)</f>
        <v>4-2023-Unitil-Residential-Distributed Solar (SMART)</v>
      </c>
      <c r="D2718" s="2">
        <f t="shared" si="42"/>
        <v>1</v>
      </c>
    </row>
    <row r="2719" spans="2:4" ht="13.8" x14ac:dyDescent="0.2">
      <c r="B2719" s="18">
        <v>2716</v>
      </c>
      <c r="C2719" s="2" t="str">
        <f>_xlfn.CONCAT(MONTH('Rates Database'!C2718),"-",'Rates Database'!B2718,"-",'Rates Database'!E2718,"-",'Rates Database'!G2718,"-",'Rates Database'!J2718)</f>
        <v>3-2023-Unitil-Residential-Distributed Solar (SMART)</v>
      </c>
      <c r="D2719" s="2">
        <f t="shared" si="42"/>
        <v>1</v>
      </c>
    </row>
    <row r="2720" spans="2:4" ht="13.8" x14ac:dyDescent="0.2">
      <c r="B2720" s="18">
        <v>2717</v>
      </c>
      <c r="C2720" s="2" t="str">
        <f>_xlfn.CONCAT(MONTH('Rates Database'!C2719),"-",'Rates Database'!B2719,"-",'Rates Database'!E2719,"-",'Rates Database'!G2719,"-",'Rates Database'!J2719)</f>
        <v>2-2023-Unitil-Residential-Distributed Solar (SMART)</v>
      </c>
      <c r="D2720" s="2">
        <f t="shared" si="42"/>
        <v>1</v>
      </c>
    </row>
    <row r="2721" spans="2:4" ht="13.8" x14ac:dyDescent="0.2">
      <c r="B2721" s="18">
        <v>2718</v>
      </c>
      <c r="C2721" s="2" t="str">
        <f>_xlfn.CONCAT(MONTH('Rates Database'!C2720),"-",'Rates Database'!B2720,"-",'Rates Database'!E2720,"-",'Rates Database'!G2720,"-",'Rates Database'!J2720)</f>
        <v>1-2023-Unitil-Residential-Distributed Solar (SMART)</v>
      </c>
      <c r="D2721" s="2">
        <f t="shared" si="42"/>
        <v>1</v>
      </c>
    </row>
    <row r="2722" spans="2:4" ht="13.8" x14ac:dyDescent="0.2">
      <c r="B2722" s="18">
        <v>2719</v>
      </c>
      <c r="C2722" s="2" t="str">
        <f>_xlfn.CONCAT(MONTH('Rates Database'!C2721),"-",'Rates Database'!B2721,"-",'Rates Database'!E2721,"-",'Rates Database'!G2721,"-",'Rates Database'!J2721)</f>
        <v>12-2022-Unitil-Residential-Distributed Solar (SMART)</v>
      </c>
      <c r="D2722" s="2">
        <f t="shared" si="42"/>
        <v>1</v>
      </c>
    </row>
    <row r="2723" spans="2:4" ht="13.8" x14ac:dyDescent="0.2">
      <c r="B2723" s="18">
        <v>2720</v>
      </c>
      <c r="C2723" s="2" t="str">
        <f>_xlfn.CONCAT(MONTH('Rates Database'!C2722),"-",'Rates Database'!B2722,"-",'Rates Database'!E2722,"-",'Rates Database'!G2722,"-",'Rates Database'!J2722)</f>
        <v>11-2022-Unitil-Residential-Distributed Solar (SMART)</v>
      </c>
      <c r="D2723" s="2">
        <f t="shared" si="42"/>
        <v>1</v>
      </c>
    </row>
    <row r="2724" spans="2:4" ht="13.8" x14ac:dyDescent="0.2">
      <c r="B2724" s="18">
        <v>2721</v>
      </c>
      <c r="C2724" s="2" t="str">
        <f>_xlfn.CONCAT(MONTH('Rates Database'!C2723),"-",'Rates Database'!B2723,"-",'Rates Database'!E2723,"-",'Rates Database'!G2723,"-",'Rates Database'!J2723)</f>
        <v>10-2022-Unitil-Residential-Distributed Solar (SMART)</v>
      </c>
      <c r="D2724" s="2">
        <f t="shared" si="42"/>
        <v>1</v>
      </c>
    </row>
    <row r="2725" spans="2:4" ht="13.8" x14ac:dyDescent="0.2">
      <c r="B2725" s="18">
        <v>2722</v>
      </c>
      <c r="C2725" s="2" t="str">
        <f>_xlfn.CONCAT(MONTH('Rates Database'!C2724),"-",'Rates Database'!B2724,"-",'Rates Database'!E2724,"-",'Rates Database'!G2724,"-",'Rates Database'!J2724)</f>
        <v>9-2022-Unitil-Residential-Distributed Solar (SMART)</v>
      </c>
      <c r="D2725" s="2">
        <f t="shared" si="42"/>
        <v>1</v>
      </c>
    </row>
    <row r="2726" spans="2:4" ht="13.8" x14ac:dyDescent="0.2">
      <c r="B2726" s="18">
        <v>2723</v>
      </c>
      <c r="C2726" s="2" t="str">
        <f>_xlfn.CONCAT(MONTH('Rates Database'!C2725),"-",'Rates Database'!B2725,"-",'Rates Database'!E2725,"-",'Rates Database'!G2725,"-",'Rates Database'!J2725)</f>
        <v>8-2022-Unitil-Residential-Distributed Solar (SMART)</v>
      </c>
      <c r="D2726" s="2">
        <f t="shared" si="42"/>
        <v>1</v>
      </c>
    </row>
    <row r="2727" spans="2:4" ht="13.8" x14ac:dyDescent="0.2">
      <c r="B2727" s="18">
        <v>2724</v>
      </c>
      <c r="C2727" s="2" t="str">
        <f>_xlfn.CONCAT(MONTH('Rates Database'!C2726),"-",'Rates Database'!B2726,"-",'Rates Database'!E2726,"-",'Rates Database'!G2726,"-",'Rates Database'!J2726)</f>
        <v>7-2022-Unitil-Residential-Distributed Solar (SMART)</v>
      </c>
      <c r="D2727" s="2">
        <f t="shared" si="42"/>
        <v>1</v>
      </c>
    </row>
    <row r="2728" spans="2:4" ht="13.8" x14ac:dyDescent="0.2">
      <c r="B2728" s="18">
        <v>2725</v>
      </c>
      <c r="C2728" s="2" t="str">
        <f>_xlfn.CONCAT(MONTH('Rates Database'!C2727),"-",'Rates Database'!B2727,"-",'Rates Database'!E2727,"-",'Rates Database'!G2727,"-",'Rates Database'!J2727)</f>
        <v>6-2022-Unitil-Residential-Distributed Solar (SMART)</v>
      </c>
      <c r="D2728" s="2">
        <f t="shared" si="42"/>
        <v>1</v>
      </c>
    </row>
    <row r="2729" spans="2:4" ht="13.8" x14ac:dyDescent="0.2">
      <c r="B2729" s="18">
        <v>2726</v>
      </c>
      <c r="C2729" s="2" t="str">
        <f>_xlfn.CONCAT(MONTH('Rates Database'!C2728),"-",'Rates Database'!B2728,"-",'Rates Database'!E2728,"-",'Rates Database'!G2728,"-",'Rates Database'!J2728)</f>
        <v>5-2022-Unitil-Residential-Distributed Solar (SMART)</v>
      </c>
      <c r="D2729" s="2">
        <f t="shared" si="42"/>
        <v>1</v>
      </c>
    </row>
    <row r="2730" spans="2:4" ht="13.8" x14ac:dyDescent="0.2">
      <c r="B2730" s="18">
        <v>2727</v>
      </c>
      <c r="C2730" s="2" t="str">
        <f>_xlfn.CONCAT(MONTH('Rates Database'!C2729),"-",'Rates Database'!B2729,"-",'Rates Database'!E2729,"-",'Rates Database'!G2729,"-",'Rates Database'!J2729)</f>
        <v>4-2022-Unitil-Residential-Distributed Solar (SMART)</v>
      </c>
      <c r="D2730" s="2">
        <f t="shared" si="42"/>
        <v>1</v>
      </c>
    </row>
    <row r="2731" spans="2:4" ht="13.8" x14ac:dyDescent="0.2">
      <c r="B2731" s="18">
        <v>2728</v>
      </c>
      <c r="C2731" s="2" t="str">
        <f>_xlfn.CONCAT(MONTH('Rates Database'!C2730),"-",'Rates Database'!B2730,"-",'Rates Database'!E2730,"-",'Rates Database'!G2730,"-",'Rates Database'!J2730)</f>
        <v>3-2022-Unitil-Residential-Distributed Solar (SMART)</v>
      </c>
      <c r="D2731" s="2">
        <f t="shared" si="42"/>
        <v>1</v>
      </c>
    </row>
    <row r="2732" spans="2:4" ht="13.8" x14ac:dyDescent="0.2">
      <c r="B2732" s="18">
        <v>2729</v>
      </c>
      <c r="C2732" s="2" t="str">
        <f>_xlfn.CONCAT(MONTH('Rates Database'!C2731),"-",'Rates Database'!B2731,"-",'Rates Database'!E2731,"-",'Rates Database'!G2731,"-",'Rates Database'!J2731)</f>
        <v>2-2022-Unitil-Residential-Distributed Solar (SMART)</v>
      </c>
      <c r="D2732" s="2">
        <f t="shared" si="42"/>
        <v>1</v>
      </c>
    </row>
    <row r="2733" spans="2:4" ht="13.8" x14ac:dyDescent="0.2">
      <c r="B2733" s="18">
        <v>2730</v>
      </c>
      <c r="C2733" s="2" t="str">
        <f>_xlfn.CONCAT(MONTH('Rates Database'!C2732),"-",'Rates Database'!B2732,"-",'Rates Database'!E2732,"-",'Rates Database'!G2732,"-",'Rates Database'!J2732)</f>
        <v>1-2022-Unitil-Residential-Distributed Solar (SMART)</v>
      </c>
      <c r="D2733" s="2">
        <f t="shared" si="42"/>
        <v>1</v>
      </c>
    </row>
    <row r="2734" spans="2:4" ht="13.8" x14ac:dyDescent="0.2">
      <c r="B2734" s="18">
        <v>2731</v>
      </c>
      <c r="C2734" s="2" t="str">
        <f>_xlfn.CONCAT(MONTH('Rates Database'!C2733),"-",'Rates Database'!B2733,"-",'Rates Database'!E2733,"-",'Rates Database'!G2733,"-",'Rates Database'!J2733)</f>
        <v>12-2021-Unitil-Residential-Distributed Solar (SMART)</v>
      </c>
      <c r="D2734" s="2">
        <f t="shared" si="42"/>
        <v>1</v>
      </c>
    </row>
    <row r="2735" spans="2:4" ht="13.8" x14ac:dyDescent="0.2">
      <c r="B2735" s="18">
        <v>2732</v>
      </c>
      <c r="C2735" s="2" t="str">
        <f>_xlfn.CONCAT(MONTH('Rates Database'!C2734),"-",'Rates Database'!B2734,"-",'Rates Database'!E2734,"-",'Rates Database'!G2734,"-",'Rates Database'!J2734)</f>
        <v>11-2021-Unitil-Residential-Distributed Solar (SMART)</v>
      </c>
      <c r="D2735" s="2">
        <f t="shared" si="42"/>
        <v>1</v>
      </c>
    </row>
    <row r="2736" spans="2:4" ht="13.8" x14ac:dyDescent="0.2">
      <c r="B2736" s="18">
        <v>2733</v>
      </c>
      <c r="C2736" s="2" t="str">
        <f>_xlfn.CONCAT(MONTH('Rates Database'!C2735),"-",'Rates Database'!B2735,"-",'Rates Database'!E2735,"-",'Rates Database'!G2735,"-",'Rates Database'!J2735)</f>
        <v>10-2021-Unitil-Residential-Distributed Solar (SMART)</v>
      </c>
      <c r="D2736" s="2">
        <f t="shared" si="42"/>
        <v>1</v>
      </c>
    </row>
    <row r="2737" spans="2:4" ht="13.8" x14ac:dyDescent="0.2">
      <c r="B2737" s="18">
        <v>2734</v>
      </c>
      <c r="C2737" s="2" t="str">
        <f>_xlfn.CONCAT(MONTH('Rates Database'!C2736),"-",'Rates Database'!B2736,"-",'Rates Database'!E2736,"-",'Rates Database'!G2736,"-",'Rates Database'!J2736)</f>
        <v>9-2021-Unitil-Residential-Distributed Solar (SMART)</v>
      </c>
      <c r="D2737" s="2">
        <f t="shared" si="42"/>
        <v>1</v>
      </c>
    </row>
    <row r="2738" spans="2:4" ht="13.8" x14ac:dyDescent="0.2">
      <c r="B2738" s="18">
        <v>2735</v>
      </c>
      <c r="C2738" s="2" t="str">
        <f>_xlfn.CONCAT(MONTH('Rates Database'!C2737),"-",'Rates Database'!B2737,"-",'Rates Database'!E2737,"-",'Rates Database'!G2737,"-",'Rates Database'!J2737)</f>
        <v>8-2021-Unitil-Residential-Distributed Solar (SMART)</v>
      </c>
      <c r="D2738" s="2">
        <f t="shared" si="42"/>
        <v>1</v>
      </c>
    </row>
    <row r="2739" spans="2:4" ht="13.8" x14ac:dyDescent="0.2">
      <c r="B2739" s="18">
        <v>2736</v>
      </c>
      <c r="C2739" s="2" t="str">
        <f>_xlfn.CONCAT(MONTH('Rates Database'!C2738),"-",'Rates Database'!B2738,"-",'Rates Database'!E2738,"-",'Rates Database'!G2738,"-",'Rates Database'!J2738)</f>
        <v>7-2021-Unitil-Residential-Distributed Solar (SMART)</v>
      </c>
      <c r="D2739" s="2">
        <f t="shared" si="42"/>
        <v>1</v>
      </c>
    </row>
    <row r="2740" spans="2:4" ht="13.8" x14ac:dyDescent="0.2">
      <c r="B2740" s="18">
        <v>2737</v>
      </c>
      <c r="C2740" s="2" t="str">
        <f>_xlfn.CONCAT(MONTH('Rates Database'!C2739),"-",'Rates Database'!B2739,"-",'Rates Database'!E2739,"-",'Rates Database'!G2739,"-",'Rates Database'!J2739)</f>
        <v>6-2021-Unitil-Residential-Distributed Solar (SMART)</v>
      </c>
      <c r="D2740" s="2">
        <f t="shared" si="42"/>
        <v>1</v>
      </c>
    </row>
    <row r="2741" spans="2:4" ht="13.8" x14ac:dyDescent="0.2">
      <c r="B2741" s="18">
        <v>2738</v>
      </c>
      <c r="C2741" s="2" t="str">
        <f>_xlfn.CONCAT(MONTH('Rates Database'!C2740),"-",'Rates Database'!B2740,"-",'Rates Database'!E2740,"-",'Rates Database'!G2740,"-",'Rates Database'!J2740)</f>
        <v>5-2021-Unitil-Residential-Distributed Solar (SMART)</v>
      </c>
      <c r="D2741" s="2">
        <f t="shared" si="42"/>
        <v>1</v>
      </c>
    </row>
    <row r="2742" spans="2:4" ht="13.8" x14ac:dyDescent="0.2">
      <c r="B2742" s="18">
        <v>2739</v>
      </c>
      <c r="C2742" s="2" t="str">
        <f>_xlfn.CONCAT(MONTH('Rates Database'!C2741),"-",'Rates Database'!B2741,"-",'Rates Database'!E2741,"-",'Rates Database'!G2741,"-",'Rates Database'!J2741)</f>
        <v>4-2021-Unitil-Residential-Distributed Solar (SMART)</v>
      </c>
      <c r="D2742" s="2">
        <f t="shared" si="42"/>
        <v>1</v>
      </c>
    </row>
    <row r="2743" spans="2:4" ht="13.8" x14ac:dyDescent="0.2">
      <c r="B2743" s="18">
        <v>2740</v>
      </c>
      <c r="C2743" s="2" t="str">
        <f>_xlfn.CONCAT(MONTH('Rates Database'!C2742),"-",'Rates Database'!B2742,"-",'Rates Database'!E2742,"-",'Rates Database'!G2742,"-",'Rates Database'!J2742)</f>
        <v>3-2021-Unitil-Residential-Distributed Solar (SMART)</v>
      </c>
      <c r="D2743" s="2">
        <f t="shared" si="42"/>
        <v>1</v>
      </c>
    </row>
    <row r="2744" spans="2:4" ht="13.8" x14ac:dyDescent="0.2">
      <c r="B2744" s="18">
        <v>2741</v>
      </c>
      <c r="C2744" s="2" t="str">
        <f>_xlfn.CONCAT(MONTH('Rates Database'!C2743),"-",'Rates Database'!B2743,"-",'Rates Database'!E2743,"-",'Rates Database'!G2743,"-",'Rates Database'!J2743)</f>
        <v>2-2021-Unitil-Residential-Distributed Solar (SMART)</v>
      </c>
      <c r="D2744" s="2">
        <f t="shared" si="42"/>
        <v>1</v>
      </c>
    </row>
    <row r="2745" spans="2:4" ht="13.8" x14ac:dyDescent="0.2">
      <c r="B2745" s="18">
        <v>2742</v>
      </c>
      <c r="C2745" s="2" t="str">
        <f>_xlfn.CONCAT(MONTH('Rates Database'!C2744),"-",'Rates Database'!B2744,"-",'Rates Database'!E2744,"-",'Rates Database'!G2744,"-",'Rates Database'!J2744)</f>
        <v>1-2021-Unitil-Residential-Distributed Solar (SMART)</v>
      </c>
      <c r="D2745" s="2">
        <f t="shared" si="42"/>
        <v>1</v>
      </c>
    </row>
    <row r="2746" spans="2:4" ht="13.8" x14ac:dyDescent="0.2">
      <c r="B2746" s="18">
        <v>2743</v>
      </c>
      <c r="C2746" s="2" t="str">
        <f>_xlfn.CONCAT(MONTH('Rates Database'!C2745),"-",'Rates Database'!B2745,"-",'Rates Database'!E2745,"-",'Rates Database'!G2745,"-",'Rates Database'!J2745)</f>
        <v>12-2020-Unitil-Residential-Distributed Solar (SMART)</v>
      </c>
      <c r="D2746" s="2">
        <f t="shared" si="42"/>
        <v>1</v>
      </c>
    </row>
    <row r="2747" spans="2:4" ht="13.8" x14ac:dyDescent="0.2">
      <c r="B2747" s="18">
        <v>2744</v>
      </c>
      <c r="C2747" s="2" t="str">
        <f>_xlfn.CONCAT(MONTH('Rates Database'!C2746),"-",'Rates Database'!B2746,"-",'Rates Database'!E2746,"-",'Rates Database'!G2746,"-",'Rates Database'!J2746)</f>
        <v>11-2020-Unitil-Residential-Distributed Solar (SMART)</v>
      </c>
      <c r="D2747" s="2">
        <f t="shared" si="42"/>
        <v>1</v>
      </c>
    </row>
    <row r="2748" spans="2:4" ht="13.8" x14ac:dyDescent="0.2">
      <c r="B2748" s="18">
        <v>2745</v>
      </c>
      <c r="C2748" s="2" t="str">
        <f>_xlfn.CONCAT(MONTH('Rates Database'!C2747),"-",'Rates Database'!B2747,"-",'Rates Database'!E2747,"-",'Rates Database'!G2747,"-",'Rates Database'!J2747)</f>
        <v>10-2020-Unitil-Residential-Distributed Solar (SMART)</v>
      </c>
      <c r="D2748" s="2">
        <f t="shared" si="42"/>
        <v>1</v>
      </c>
    </row>
    <row r="2749" spans="2:4" ht="13.8" x14ac:dyDescent="0.2">
      <c r="B2749" s="18">
        <v>2746</v>
      </c>
      <c r="C2749" s="2" t="str">
        <f>_xlfn.CONCAT(MONTH('Rates Database'!C2748),"-",'Rates Database'!B2748,"-",'Rates Database'!E2748,"-",'Rates Database'!G2748,"-",'Rates Database'!J2748)</f>
        <v>9-2020-Unitil-Residential-Distributed Solar (SMART)</v>
      </c>
      <c r="D2749" s="2">
        <f t="shared" si="42"/>
        <v>1</v>
      </c>
    </row>
    <row r="2750" spans="2:4" ht="13.8" x14ac:dyDescent="0.2">
      <c r="B2750" s="18">
        <v>2747</v>
      </c>
      <c r="C2750" s="2" t="str">
        <f>_xlfn.CONCAT(MONTH('Rates Database'!C2749),"-",'Rates Database'!B2749,"-",'Rates Database'!E2749,"-",'Rates Database'!G2749,"-",'Rates Database'!J2749)</f>
        <v>8-2020-Unitil-Residential-Distributed Solar (SMART)</v>
      </c>
      <c r="D2750" s="2">
        <f t="shared" si="42"/>
        <v>1</v>
      </c>
    </row>
    <row r="2751" spans="2:4" ht="13.8" x14ac:dyDescent="0.2">
      <c r="B2751" s="18">
        <v>2748</v>
      </c>
      <c r="C2751" s="2" t="str">
        <f>_xlfn.CONCAT(MONTH('Rates Database'!C2750),"-",'Rates Database'!B2750,"-",'Rates Database'!E2750,"-",'Rates Database'!G2750,"-",'Rates Database'!J2750)</f>
        <v>7-2020-Unitil-Residential-Distributed Solar (SMART)</v>
      </c>
      <c r="D2751" s="2">
        <f t="shared" si="42"/>
        <v>1</v>
      </c>
    </row>
    <row r="2752" spans="2:4" ht="13.8" x14ac:dyDescent="0.2">
      <c r="B2752" s="18">
        <v>2749</v>
      </c>
      <c r="C2752" s="2" t="str">
        <f>_xlfn.CONCAT(MONTH('Rates Database'!C2751),"-",'Rates Database'!B2751,"-",'Rates Database'!E2751,"-",'Rates Database'!G2751,"-",'Rates Database'!J2751)</f>
        <v>6-2020-Unitil-Residential-Distributed Solar (SMART)</v>
      </c>
      <c r="D2752" s="2">
        <f t="shared" si="42"/>
        <v>1</v>
      </c>
    </row>
    <row r="2753" spans="2:4" ht="13.8" x14ac:dyDescent="0.2">
      <c r="B2753" s="18">
        <v>2750</v>
      </c>
      <c r="C2753" s="2" t="str">
        <f>_xlfn.CONCAT(MONTH('Rates Database'!C2752),"-",'Rates Database'!B2752,"-",'Rates Database'!E2752,"-",'Rates Database'!G2752,"-",'Rates Database'!J2752)</f>
        <v>5-2020-Unitil-Residential-Distributed Solar (SMART)</v>
      </c>
      <c r="D2753" s="2">
        <f t="shared" si="42"/>
        <v>1</v>
      </c>
    </row>
    <row r="2754" spans="2:4" ht="13.8" x14ac:dyDescent="0.2">
      <c r="B2754" s="18">
        <v>2751</v>
      </c>
      <c r="C2754" s="2" t="str">
        <f>_xlfn.CONCAT(MONTH('Rates Database'!C2753),"-",'Rates Database'!B2753,"-",'Rates Database'!E2753,"-",'Rates Database'!G2753,"-",'Rates Database'!J2753)</f>
        <v>4-2020-Unitil-Residential-Distributed Solar (SMART)</v>
      </c>
      <c r="D2754" s="2">
        <f t="shared" si="42"/>
        <v>1</v>
      </c>
    </row>
    <row r="2755" spans="2:4" ht="13.8" x14ac:dyDescent="0.2">
      <c r="B2755" s="18">
        <v>2752</v>
      </c>
      <c r="C2755" s="2" t="str">
        <f>_xlfn.CONCAT(MONTH('Rates Database'!C2754),"-",'Rates Database'!B2754,"-",'Rates Database'!E2754,"-",'Rates Database'!G2754,"-",'Rates Database'!J2754)</f>
        <v>3-2020-Unitil-Residential-Distributed Solar (SMART)</v>
      </c>
      <c r="D2755" s="2">
        <f t="shared" si="42"/>
        <v>1</v>
      </c>
    </row>
    <row r="2756" spans="2:4" ht="13.8" x14ac:dyDescent="0.2">
      <c r="B2756" s="18">
        <v>2753</v>
      </c>
      <c r="C2756" s="2" t="str">
        <f>_xlfn.CONCAT(MONTH('Rates Database'!C2755),"-",'Rates Database'!B2755,"-",'Rates Database'!E2755,"-",'Rates Database'!G2755,"-",'Rates Database'!J2755)</f>
        <v>2-2020-Unitil-Residential-Distributed Solar (SMART)</v>
      </c>
      <c r="D2756" s="2">
        <f t="shared" si="42"/>
        <v>1</v>
      </c>
    </row>
    <row r="2757" spans="2:4" ht="13.8" x14ac:dyDescent="0.2">
      <c r="B2757" s="18">
        <v>2754</v>
      </c>
      <c r="C2757" s="2" t="str">
        <f>_xlfn.CONCAT(MONTH('Rates Database'!C2756),"-",'Rates Database'!B2756,"-",'Rates Database'!E2756,"-",'Rates Database'!G2756,"-",'Rates Database'!J2756)</f>
        <v>1-2020-Unitil-Residential-Distributed Solar (SMART)</v>
      </c>
      <c r="D2757" s="2">
        <f t="shared" ref="D2757:D2820" si="43">COUNTIF($C$4:$C$10092,C2757)</f>
        <v>1</v>
      </c>
    </row>
    <row r="2758" spans="2:4" ht="13.8" x14ac:dyDescent="0.2">
      <c r="B2758" s="18">
        <v>2755</v>
      </c>
      <c r="C2758" s="2" t="str">
        <f>_xlfn.CONCAT(MONTH('Rates Database'!C2757),"-",'Rates Database'!B2757,"-",'Rates Database'!E2757,"-",'Rates Database'!G2757,"-",'Rates Database'!J2757)</f>
        <v>12-2019-Unitil-Residential-Distributed Solar (SMART)</v>
      </c>
      <c r="D2758" s="2">
        <f t="shared" si="43"/>
        <v>1</v>
      </c>
    </row>
    <row r="2759" spans="2:4" ht="13.8" x14ac:dyDescent="0.2">
      <c r="B2759" s="18">
        <v>2756</v>
      </c>
      <c r="C2759" s="2" t="str">
        <f>_xlfn.CONCAT(MONTH('Rates Database'!C2758),"-",'Rates Database'!B2758,"-",'Rates Database'!E2758,"-",'Rates Database'!G2758,"-",'Rates Database'!J2758)</f>
        <v>11-2019-Unitil-Residential-Distributed Solar (SMART)</v>
      </c>
      <c r="D2759" s="2">
        <f t="shared" si="43"/>
        <v>1</v>
      </c>
    </row>
    <row r="2760" spans="2:4" ht="13.8" x14ac:dyDescent="0.2">
      <c r="B2760" s="18">
        <v>2757</v>
      </c>
      <c r="C2760" s="2" t="str">
        <f>_xlfn.CONCAT(MONTH('Rates Database'!C2759),"-",'Rates Database'!B2759,"-",'Rates Database'!E2759,"-",'Rates Database'!G2759,"-",'Rates Database'!J2759)</f>
        <v>10-2019-Unitil-Residential-Distributed Solar (SMART)</v>
      </c>
      <c r="D2760" s="2">
        <f t="shared" si="43"/>
        <v>1</v>
      </c>
    </row>
    <row r="2761" spans="2:4" ht="13.8" x14ac:dyDescent="0.2">
      <c r="B2761" s="18">
        <v>2758</v>
      </c>
      <c r="C2761" s="2" t="str">
        <f>_xlfn.CONCAT(MONTH('Rates Database'!C2760),"-",'Rates Database'!B2760,"-",'Rates Database'!E2760,"-",'Rates Database'!G2760,"-",'Rates Database'!J2760)</f>
        <v>9-2019-Unitil-Residential-Distributed Solar (SMART)</v>
      </c>
      <c r="D2761" s="2">
        <f t="shared" si="43"/>
        <v>1</v>
      </c>
    </row>
    <row r="2762" spans="2:4" ht="13.8" x14ac:dyDescent="0.2">
      <c r="B2762" s="18">
        <v>2759</v>
      </c>
      <c r="C2762" s="2" t="str">
        <f>_xlfn.CONCAT(MONTH('Rates Database'!C2761),"-",'Rates Database'!B2761,"-",'Rates Database'!E2761,"-",'Rates Database'!G2761,"-",'Rates Database'!J2761)</f>
        <v>8-2019-Unitil-Residential-Distributed Solar (SMART)</v>
      </c>
      <c r="D2762" s="2">
        <f t="shared" si="43"/>
        <v>1</v>
      </c>
    </row>
    <row r="2763" spans="2:4" ht="13.8" x14ac:dyDescent="0.2">
      <c r="B2763" s="18">
        <v>2760</v>
      </c>
      <c r="C2763" s="2" t="str">
        <f>_xlfn.CONCAT(MONTH('Rates Database'!C2762),"-",'Rates Database'!B2762,"-",'Rates Database'!E2762,"-",'Rates Database'!G2762,"-",'Rates Database'!J2762)</f>
        <v>7-2019-Unitil-Residential-Distributed Solar (SMART)</v>
      </c>
      <c r="D2763" s="2">
        <f t="shared" si="43"/>
        <v>1</v>
      </c>
    </row>
    <row r="2764" spans="2:4" ht="13.8" x14ac:dyDescent="0.2">
      <c r="B2764" s="18">
        <v>2761</v>
      </c>
      <c r="C2764" s="2" t="str">
        <f>_xlfn.CONCAT(MONTH('Rates Database'!C2763),"-",'Rates Database'!B2763,"-",'Rates Database'!E2763,"-",'Rates Database'!G2763,"-",'Rates Database'!J2763)</f>
        <v>6-2019-Unitil-Residential-Distributed Solar (SMART)</v>
      </c>
      <c r="D2764" s="2">
        <f t="shared" si="43"/>
        <v>1</v>
      </c>
    </row>
    <row r="2765" spans="2:4" ht="13.8" x14ac:dyDescent="0.2">
      <c r="B2765" s="18">
        <v>2762</v>
      </c>
      <c r="C2765" s="2" t="str">
        <f>_xlfn.CONCAT(MONTH('Rates Database'!C2764),"-",'Rates Database'!B2764,"-",'Rates Database'!E2764,"-",'Rates Database'!G2764,"-",'Rates Database'!J2764)</f>
        <v>5-2019-Unitil-Residential-Distributed Solar (SMART)</v>
      </c>
      <c r="D2765" s="2">
        <f t="shared" si="43"/>
        <v>1</v>
      </c>
    </row>
    <row r="2766" spans="2:4" ht="13.8" x14ac:dyDescent="0.2">
      <c r="B2766" s="18">
        <v>2763</v>
      </c>
      <c r="C2766" s="2" t="str">
        <f>_xlfn.CONCAT(MONTH('Rates Database'!C2765),"-",'Rates Database'!B2765,"-",'Rates Database'!E2765,"-",'Rates Database'!G2765,"-",'Rates Database'!J2765)</f>
        <v>4-2019-Unitil-Residential-Distributed Solar (SMART)</v>
      </c>
      <c r="D2766" s="2">
        <f t="shared" si="43"/>
        <v>1</v>
      </c>
    </row>
    <row r="2767" spans="2:4" ht="13.8" x14ac:dyDescent="0.2">
      <c r="B2767" s="18">
        <v>2764</v>
      </c>
      <c r="C2767" s="2" t="str">
        <f>_xlfn.CONCAT(MONTH('Rates Database'!C2766),"-",'Rates Database'!B2766,"-",'Rates Database'!E2766,"-",'Rates Database'!G2766,"-",'Rates Database'!J2766)</f>
        <v>3-2019-Unitil-Residential-Distributed Solar (SMART)</v>
      </c>
      <c r="D2767" s="2">
        <f t="shared" si="43"/>
        <v>1</v>
      </c>
    </row>
    <row r="2768" spans="2:4" ht="13.8" x14ac:dyDescent="0.2">
      <c r="B2768" s="18">
        <v>2765</v>
      </c>
      <c r="C2768" s="2" t="str">
        <f>_xlfn.CONCAT(MONTH('Rates Database'!C2767),"-",'Rates Database'!B2767,"-",'Rates Database'!E2767,"-",'Rates Database'!G2767,"-",'Rates Database'!J2767)</f>
        <v>2-2019-Unitil-Residential-Distributed Solar (SMART)</v>
      </c>
      <c r="D2768" s="2">
        <f t="shared" si="43"/>
        <v>1</v>
      </c>
    </row>
    <row r="2769" spans="2:4" ht="13.8" x14ac:dyDescent="0.2">
      <c r="B2769" s="18">
        <v>2766</v>
      </c>
      <c r="C2769" s="2" t="str">
        <f>_xlfn.CONCAT(MONTH('Rates Database'!C2768),"-",'Rates Database'!B2768,"-",'Rates Database'!E2768,"-",'Rates Database'!G2768,"-",'Rates Database'!J2768)</f>
        <v>1-2019-Unitil-Residential-Distributed Solar (SMART)</v>
      </c>
      <c r="D2769" s="2">
        <f t="shared" si="43"/>
        <v>1</v>
      </c>
    </row>
    <row r="2770" spans="2:4" ht="13.8" x14ac:dyDescent="0.2">
      <c r="B2770" s="18">
        <v>2767</v>
      </c>
      <c r="C2770" s="2" t="str">
        <f>_xlfn.CONCAT(MONTH('Rates Database'!C2769),"-",'Rates Database'!B2769,"-",'Rates Database'!E2769,"-",'Rates Database'!G2769,"-",'Rates Database'!J2769)</f>
        <v>3-2024-Eversource_EMA-Residential-Base Distribution</v>
      </c>
      <c r="D2770" s="2">
        <f t="shared" si="43"/>
        <v>1</v>
      </c>
    </row>
    <row r="2771" spans="2:4" ht="13.8" x14ac:dyDescent="0.2">
      <c r="B2771" s="18">
        <v>2768</v>
      </c>
      <c r="C2771" s="2" t="str">
        <f>_xlfn.CONCAT(MONTH('Rates Database'!C2770),"-",'Rates Database'!B2770,"-",'Rates Database'!E2770,"-",'Rates Database'!G2770,"-",'Rates Database'!J2770)</f>
        <v>2-2024-Eversource_EMA-Residential-Base Distribution</v>
      </c>
      <c r="D2771" s="2">
        <f t="shared" si="43"/>
        <v>1</v>
      </c>
    </row>
    <row r="2772" spans="2:4" ht="13.8" x14ac:dyDescent="0.2">
      <c r="B2772" s="18">
        <v>2769</v>
      </c>
      <c r="C2772" s="2" t="str">
        <f>_xlfn.CONCAT(MONTH('Rates Database'!C2771),"-",'Rates Database'!B2771,"-",'Rates Database'!E2771,"-",'Rates Database'!G2771,"-",'Rates Database'!J2771)</f>
        <v>1-2024-Eversource_EMA-Residential-Base Distribution</v>
      </c>
      <c r="D2772" s="2">
        <f t="shared" si="43"/>
        <v>1</v>
      </c>
    </row>
    <row r="2773" spans="2:4" ht="13.8" x14ac:dyDescent="0.2">
      <c r="B2773" s="18">
        <v>2770</v>
      </c>
      <c r="C2773" s="2" t="str">
        <f>_xlfn.CONCAT(MONTH('Rates Database'!C2772),"-",'Rates Database'!B2772,"-",'Rates Database'!E2772,"-",'Rates Database'!G2772,"-",'Rates Database'!J2772)</f>
        <v>12-2023-Eversource_EMA-Residential-Base Distribution</v>
      </c>
      <c r="D2773" s="2">
        <f t="shared" si="43"/>
        <v>1</v>
      </c>
    </row>
    <row r="2774" spans="2:4" ht="13.8" x14ac:dyDescent="0.2">
      <c r="B2774" s="18">
        <v>2771</v>
      </c>
      <c r="C2774" s="2" t="str">
        <f>_xlfn.CONCAT(MONTH('Rates Database'!C2773),"-",'Rates Database'!B2773,"-",'Rates Database'!E2773,"-",'Rates Database'!G2773,"-",'Rates Database'!J2773)</f>
        <v>11-2023-Eversource_EMA-Residential-Base Distribution</v>
      </c>
      <c r="D2774" s="2">
        <f t="shared" si="43"/>
        <v>1</v>
      </c>
    </row>
    <row r="2775" spans="2:4" ht="13.8" x14ac:dyDescent="0.2">
      <c r="B2775" s="18">
        <v>2772</v>
      </c>
      <c r="C2775" s="2" t="str">
        <f>_xlfn.CONCAT(MONTH('Rates Database'!C2774),"-",'Rates Database'!B2774,"-",'Rates Database'!E2774,"-",'Rates Database'!G2774,"-",'Rates Database'!J2774)</f>
        <v>10-2023-Eversource_EMA-Residential-Base Distribution</v>
      </c>
      <c r="D2775" s="2">
        <f t="shared" si="43"/>
        <v>1</v>
      </c>
    </row>
    <row r="2776" spans="2:4" ht="13.8" x14ac:dyDescent="0.2">
      <c r="B2776" s="18">
        <v>2773</v>
      </c>
      <c r="C2776" s="2" t="str">
        <f>_xlfn.CONCAT(MONTH('Rates Database'!C2775),"-",'Rates Database'!B2775,"-",'Rates Database'!E2775,"-",'Rates Database'!G2775,"-",'Rates Database'!J2775)</f>
        <v>9-2023-Eversource_EMA-Residential-Base Distribution</v>
      </c>
      <c r="D2776" s="2">
        <f t="shared" si="43"/>
        <v>1</v>
      </c>
    </row>
    <row r="2777" spans="2:4" ht="13.8" x14ac:dyDescent="0.2">
      <c r="B2777" s="18">
        <v>2774</v>
      </c>
      <c r="C2777" s="2" t="str">
        <f>_xlfn.CONCAT(MONTH('Rates Database'!C2776),"-",'Rates Database'!B2776,"-",'Rates Database'!E2776,"-",'Rates Database'!G2776,"-",'Rates Database'!J2776)</f>
        <v>8-2023-Eversource_EMA-Residential-Base Distribution</v>
      </c>
      <c r="D2777" s="2">
        <f t="shared" si="43"/>
        <v>1</v>
      </c>
    </row>
    <row r="2778" spans="2:4" ht="13.8" x14ac:dyDescent="0.2">
      <c r="B2778" s="18">
        <v>2775</v>
      </c>
      <c r="C2778" s="2" t="str">
        <f>_xlfn.CONCAT(MONTH('Rates Database'!C2777),"-",'Rates Database'!B2777,"-",'Rates Database'!E2777,"-",'Rates Database'!G2777,"-",'Rates Database'!J2777)</f>
        <v>7-2023-Eversource_EMA-Residential-Base Distribution</v>
      </c>
      <c r="D2778" s="2">
        <f t="shared" si="43"/>
        <v>1</v>
      </c>
    </row>
    <row r="2779" spans="2:4" ht="13.8" x14ac:dyDescent="0.2">
      <c r="B2779" s="18">
        <v>2776</v>
      </c>
      <c r="C2779" s="2" t="str">
        <f>_xlfn.CONCAT(MONTH('Rates Database'!C2778),"-",'Rates Database'!B2778,"-",'Rates Database'!E2778,"-",'Rates Database'!G2778,"-",'Rates Database'!J2778)</f>
        <v>6-2023-Eversource_EMA-Residential-Base Distribution</v>
      </c>
      <c r="D2779" s="2">
        <f t="shared" si="43"/>
        <v>1</v>
      </c>
    </row>
    <row r="2780" spans="2:4" ht="13.8" x14ac:dyDescent="0.2">
      <c r="B2780" s="18">
        <v>2777</v>
      </c>
      <c r="C2780" s="2" t="str">
        <f>_xlfn.CONCAT(MONTH('Rates Database'!C2779),"-",'Rates Database'!B2779,"-",'Rates Database'!E2779,"-",'Rates Database'!G2779,"-",'Rates Database'!J2779)</f>
        <v>5-2023-Eversource_EMA-Residential-Base Distribution</v>
      </c>
      <c r="D2780" s="2">
        <f t="shared" si="43"/>
        <v>1</v>
      </c>
    </row>
    <row r="2781" spans="2:4" ht="13.8" x14ac:dyDescent="0.2">
      <c r="B2781" s="18">
        <v>2778</v>
      </c>
      <c r="C2781" s="2" t="str">
        <f>_xlfn.CONCAT(MONTH('Rates Database'!C2780),"-",'Rates Database'!B2780,"-",'Rates Database'!E2780,"-",'Rates Database'!G2780,"-",'Rates Database'!J2780)</f>
        <v>4-2023-Eversource_EMA-Residential-Base Distribution</v>
      </c>
      <c r="D2781" s="2">
        <f t="shared" si="43"/>
        <v>1</v>
      </c>
    </row>
    <row r="2782" spans="2:4" ht="13.8" x14ac:dyDescent="0.2">
      <c r="B2782" s="18">
        <v>2779</v>
      </c>
      <c r="C2782" s="2" t="str">
        <f>_xlfn.CONCAT(MONTH('Rates Database'!C2781),"-",'Rates Database'!B2781,"-",'Rates Database'!E2781,"-",'Rates Database'!G2781,"-",'Rates Database'!J2781)</f>
        <v>3-2023-Eversource_EMA-Residential-Base Distribution</v>
      </c>
      <c r="D2782" s="2">
        <f t="shared" si="43"/>
        <v>1</v>
      </c>
    </row>
    <row r="2783" spans="2:4" ht="13.8" x14ac:dyDescent="0.2">
      <c r="B2783" s="18">
        <v>2780</v>
      </c>
      <c r="C2783" s="2" t="str">
        <f>_xlfn.CONCAT(MONTH('Rates Database'!C2782),"-",'Rates Database'!B2782,"-",'Rates Database'!E2782,"-",'Rates Database'!G2782,"-",'Rates Database'!J2782)</f>
        <v>2-2023-Eversource_EMA-Residential-Base Distribution</v>
      </c>
      <c r="D2783" s="2">
        <f t="shared" si="43"/>
        <v>1</v>
      </c>
    </row>
    <row r="2784" spans="2:4" ht="13.8" x14ac:dyDescent="0.2">
      <c r="B2784" s="18">
        <v>2781</v>
      </c>
      <c r="C2784" s="2" t="str">
        <f>_xlfn.CONCAT(MONTH('Rates Database'!C2783),"-",'Rates Database'!B2783,"-",'Rates Database'!E2783,"-",'Rates Database'!G2783,"-",'Rates Database'!J2783)</f>
        <v>1-2023-Eversource_EMA-Residential-Base Distribution</v>
      </c>
      <c r="D2784" s="2">
        <f t="shared" si="43"/>
        <v>1</v>
      </c>
    </row>
    <row r="2785" spans="2:4" ht="13.8" x14ac:dyDescent="0.2">
      <c r="B2785" s="18">
        <v>2782</v>
      </c>
      <c r="C2785" s="2" t="str">
        <f>_xlfn.CONCAT(MONTH('Rates Database'!C2784),"-",'Rates Database'!B2784,"-",'Rates Database'!E2784,"-",'Rates Database'!G2784,"-",'Rates Database'!J2784)</f>
        <v>12-2022-Eversource_EMA-Residential-Base Distribution</v>
      </c>
      <c r="D2785" s="2">
        <f t="shared" si="43"/>
        <v>1</v>
      </c>
    </row>
    <row r="2786" spans="2:4" ht="13.8" x14ac:dyDescent="0.2">
      <c r="B2786" s="18">
        <v>2783</v>
      </c>
      <c r="C2786" s="2" t="str">
        <f>_xlfn.CONCAT(MONTH('Rates Database'!C2785),"-",'Rates Database'!B2785,"-",'Rates Database'!E2785,"-",'Rates Database'!G2785,"-",'Rates Database'!J2785)</f>
        <v>11-2022-Eversource_EMA-Residential-Base Distribution</v>
      </c>
      <c r="D2786" s="2">
        <f t="shared" si="43"/>
        <v>1</v>
      </c>
    </row>
    <row r="2787" spans="2:4" ht="13.8" x14ac:dyDescent="0.2">
      <c r="B2787" s="18">
        <v>2784</v>
      </c>
      <c r="C2787" s="2" t="str">
        <f>_xlfn.CONCAT(MONTH('Rates Database'!C2786),"-",'Rates Database'!B2786,"-",'Rates Database'!E2786,"-",'Rates Database'!G2786,"-",'Rates Database'!J2786)</f>
        <v>10-2022-Eversource_EMA-Residential-Base Distribution</v>
      </c>
      <c r="D2787" s="2">
        <f t="shared" si="43"/>
        <v>1</v>
      </c>
    </row>
    <row r="2788" spans="2:4" ht="13.8" x14ac:dyDescent="0.2">
      <c r="B2788" s="18">
        <v>2785</v>
      </c>
      <c r="C2788" s="2" t="str">
        <f>_xlfn.CONCAT(MONTH('Rates Database'!C2787),"-",'Rates Database'!B2787,"-",'Rates Database'!E2787,"-",'Rates Database'!G2787,"-",'Rates Database'!J2787)</f>
        <v>9-2022-Eversource_EMA-Residential-Base Distribution</v>
      </c>
      <c r="D2788" s="2">
        <f t="shared" si="43"/>
        <v>1</v>
      </c>
    </row>
    <row r="2789" spans="2:4" ht="13.8" x14ac:dyDescent="0.2">
      <c r="B2789" s="18">
        <v>2786</v>
      </c>
      <c r="C2789" s="2" t="str">
        <f>_xlfn.CONCAT(MONTH('Rates Database'!C2788),"-",'Rates Database'!B2788,"-",'Rates Database'!E2788,"-",'Rates Database'!G2788,"-",'Rates Database'!J2788)</f>
        <v>8-2022-Eversource_EMA-Residential-Base Distribution</v>
      </c>
      <c r="D2789" s="2">
        <f t="shared" si="43"/>
        <v>1</v>
      </c>
    </row>
    <row r="2790" spans="2:4" ht="13.8" x14ac:dyDescent="0.2">
      <c r="B2790" s="18">
        <v>2787</v>
      </c>
      <c r="C2790" s="2" t="str">
        <f>_xlfn.CONCAT(MONTH('Rates Database'!C2789),"-",'Rates Database'!B2789,"-",'Rates Database'!E2789,"-",'Rates Database'!G2789,"-",'Rates Database'!J2789)</f>
        <v>7-2022-Eversource_EMA-Residential-Base Distribution</v>
      </c>
      <c r="D2790" s="2">
        <f t="shared" si="43"/>
        <v>1</v>
      </c>
    </row>
    <row r="2791" spans="2:4" ht="13.8" x14ac:dyDescent="0.2">
      <c r="B2791" s="18">
        <v>2788</v>
      </c>
      <c r="C2791" s="2" t="str">
        <f>_xlfn.CONCAT(MONTH('Rates Database'!C2790),"-",'Rates Database'!B2790,"-",'Rates Database'!E2790,"-",'Rates Database'!G2790,"-",'Rates Database'!J2790)</f>
        <v>6-2022-Eversource_EMA-Residential-Base Distribution</v>
      </c>
      <c r="D2791" s="2">
        <f t="shared" si="43"/>
        <v>1</v>
      </c>
    </row>
    <row r="2792" spans="2:4" ht="13.8" x14ac:dyDescent="0.2">
      <c r="B2792" s="18">
        <v>2789</v>
      </c>
      <c r="C2792" s="2" t="str">
        <f>_xlfn.CONCAT(MONTH('Rates Database'!C2791),"-",'Rates Database'!B2791,"-",'Rates Database'!E2791,"-",'Rates Database'!G2791,"-",'Rates Database'!J2791)</f>
        <v>5-2022-Eversource_EMA-Residential-Base Distribution</v>
      </c>
      <c r="D2792" s="2">
        <f t="shared" si="43"/>
        <v>1</v>
      </c>
    </row>
    <row r="2793" spans="2:4" ht="13.8" x14ac:dyDescent="0.2">
      <c r="B2793" s="18">
        <v>2790</v>
      </c>
      <c r="C2793" s="2" t="str">
        <f>_xlfn.CONCAT(MONTH('Rates Database'!C2792),"-",'Rates Database'!B2792,"-",'Rates Database'!E2792,"-",'Rates Database'!G2792,"-",'Rates Database'!J2792)</f>
        <v>4-2022-Eversource_EMA-Residential-Base Distribution</v>
      </c>
      <c r="D2793" s="2">
        <f t="shared" si="43"/>
        <v>1</v>
      </c>
    </row>
    <row r="2794" spans="2:4" ht="13.8" x14ac:dyDescent="0.2">
      <c r="B2794" s="18">
        <v>2791</v>
      </c>
      <c r="C2794" s="2" t="str">
        <f>_xlfn.CONCAT(MONTH('Rates Database'!C2793),"-",'Rates Database'!B2793,"-",'Rates Database'!E2793,"-",'Rates Database'!G2793,"-",'Rates Database'!J2793)</f>
        <v>3-2022-Eversource_EMA-Residential-Base Distribution</v>
      </c>
      <c r="D2794" s="2">
        <f t="shared" si="43"/>
        <v>1</v>
      </c>
    </row>
    <row r="2795" spans="2:4" ht="13.8" x14ac:dyDescent="0.2">
      <c r="B2795" s="18">
        <v>2792</v>
      </c>
      <c r="C2795" s="2" t="str">
        <f>_xlfn.CONCAT(MONTH('Rates Database'!C2794),"-",'Rates Database'!B2794,"-",'Rates Database'!E2794,"-",'Rates Database'!G2794,"-",'Rates Database'!J2794)</f>
        <v>2-2022-Eversource_EMA-Residential-Base Distribution</v>
      </c>
      <c r="D2795" s="2">
        <f t="shared" si="43"/>
        <v>1</v>
      </c>
    </row>
    <row r="2796" spans="2:4" ht="13.8" x14ac:dyDescent="0.2">
      <c r="B2796" s="18">
        <v>2793</v>
      </c>
      <c r="C2796" s="2" t="str">
        <f>_xlfn.CONCAT(MONTH('Rates Database'!C2795),"-",'Rates Database'!B2795,"-",'Rates Database'!E2795,"-",'Rates Database'!G2795,"-",'Rates Database'!J2795)</f>
        <v>1-2022-Eversource_EMA-Residential-Base Distribution</v>
      </c>
      <c r="D2796" s="2">
        <f t="shared" si="43"/>
        <v>1</v>
      </c>
    </row>
    <row r="2797" spans="2:4" ht="13.8" x14ac:dyDescent="0.2">
      <c r="B2797" s="18">
        <v>2794</v>
      </c>
      <c r="C2797" s="2" t="str">
        <f>_xlfn.CONCAT(MONTH('Rates Database'!C2796),"-",'Rates Database'!B2796,"-",'Rates Database'!E2796,"-",'Rates Database'!G2796,"-",'Rates Database'!J2796)</f>
        <v>12-2021-Eversource_EMA-Residential-Base Distribution</v>
      </c>
      <c r="D2797" s="2">
        <f t="shared" si="43"/>
        <v>1</v>
      </c>
    </row>
    <row r="2798" spans="2:4" ht="13.8" x14ac:dyDescent="0.2">
      <c r="B2798" s="18">
        <v>2795</v>
      </c>
      <c r="C2798" s="2" t="str">
        <f>_xlfn.CONCAT(MONTH('Rates Database'!C2797),"-",'Rates Database'!B2797,"-",'Rates Database'!E2797,"-",'Rates Database'!G2797,"-",'Rates Database'!J2797)</f>
        <v>11-2021-Eversource_EMA-Residential-Base Distribution</v>
      </c>
      <c r="D2798" s="2">
        <f t="shared" si="43"/>
        <v>1</v>
      </c>
    </row>
    <row r="2799" spans="2:4" ht="13.8" x14ac:dyDescent="0.2">
      <c r="B2799" s="18">
        <v>2796</v>
      </c>
      <c r="C2799" s="2" t="str">
        <f>_xlfn.CONCAT(MONTH('Rates Database'!C2798),"-",'Rates Database'!B2798,"-",'Rates Database'!E2798,"-",'Rates Database'!G2798,"-",'Rates Database'!J2798)</f>
        <v>10-2021-Eversource_EMA-Residential-Base Distribution</v>
      </c>
      <c r="D2799" s="2">
        <f t="shared" si="43"/>
        <v>1</v>
      </c>
    </row>
    <row r="2800" spans="2:4" ht="13.8" x14ac:dyDescent="0.2">
      <c r="B2800" s="18">
        <v>2797</v>
      </c>
      <c r="C2800" s="2" t="str">
        <f>_xlfn.CONCAT(MONTH('Rates Database'!C2799),"-",'Rates Database'!B2799,"-",'Rates Database'!E2799,"-",'Rates Database'!G2799,"-",'Rates Database'!J2799)</f>
        <v>9-2021-Eversource_EMA-Residential-Base Distribution</v>
      </c>
      <c r="D2800" s="2">
        <f t="shared" si="43"/>
        <v>1</v>
      </c>
    </row>
    <row r="2801" spans="2:4" ht="13.8" x14ac:dyDescent="0.2">
      <c r="B2801" s="18">
        <v>2798</v>
      </c>
      <c r="C2801" s="2" t="str">
        <f>_xlfn.CONCAT(MONTH('Rates Database'!C2800),"-",'Rates Database'!B2800,"-",'Rates Database'!E2800,"-",'Rates Database'!G2800,"-",'Rates Database'!J2800)</f>
        <v>8-2021-Eversource_EMA-Residential-Base Distribution</v>
      </c>
      <c r="D2801" s="2">
        <f t="shared" si="43"/>
        <v>1</v>
      </c>
    </row>
    <row r="2802" spans="2:4" ht="13.8" x14ac:dyDescent="0.2">
      <c r="B2802" s="18">
        <v>2799</v>
      </c>
      <c r="C2802" s="2" t="str">
        <f>_xlfn.CONCAT(MONTH('Rates Database'!C2801),"-",'Rates Database'!B2801,"-",'Rates Database'!E2801,"-",'Rates Database'!G2801,"-",'Rates Database'!J2801)</f>
        <v>7-2021-Eversource_EMA-Residential-Base Distribution</v>
      </c>
      <c r="D2802" s="2">
        <f t="shared" si="43"/>
        <v>1</v>
      </c>
    </row>
    <row r="2803" spans="2:4" ht="13.8" x14ac:dyDescent="0.2">
      <c r="B2803" s="18">
        <v>2800</v>
      </c>
      <c r="C2803" s="2" t="str">
        <f>_xlfn.CONCAT(MONTH('Rates Database'!C2802),"-",'Rates Database'!B2802,"-",'Rates Database'!E2802,"-",'Rates Database'!G2802,"-",'Rates Database'!J2802)</f>
        <v>6-2021-Eversource_EMA-Residential-Base Distribution</v>
      </c>
      <c r="D2803" s="2">
        <f t="shared" si="43"/>
        <v>1</v>
      </c>
    </row>
    <row r="2804" spans="2:4" ht="13.8" x14ac:dyDescent="0.2">
      <c r="B2804" s="18">
        <v>2801</v>
      </c>
      <c r="C2804" s="2" t="str">
        <f>_xlfn.CONCAT(MONTH('Rates Database'!C2803),"-",'Rates Database'!B2803,"-",'Rates Database'!E2803,"-",'Rates Database'!G2803,"-",'Rates Database'!J2803)</f>
        <v>5-2021-Eversource_EMA-Residential-Base Distribution</v>
      </c>
      <c r="D2804" s="2">
        <f t="shared" si="43"/>
        <v>1</v>
      </c>
    </row>
    <row r="2805" spans="2:4" ht="13.8" x14ac:dyDescent="0.2">
      <c r="B2805" s="18">
        <v>2802</v>
      </c>
      <c r="C2805" s="2" t="str">
        <f>_xlfn.CONCAT(MONTH('Rates Database'!C2804),"-",'Rates Database'!B2804,"-",'Rates Database'!E2804,"-",'Rates Database'!G2804,"-",'Rates Database'!J2804)</f>
        <v>4-2021-Eversource_EMA-Residential-Base Distribution</v>
      </c>
      <c r="D2805" s="2">
        <f t="shared" si="43"/>
        <v>1</v>
      </c>
    </row>
    <row r="2806" spans="2:4" ht="13.8" x14ac:dyDescent="0.2">
      <c r="B2806" s="18">
        <v>2803</v>
      </c>
      <c r="C2806" s="2" t="str">
        <f>_xlfn.CONCAT(MONTH('Rates Database'!C2805),"-",'Rates Database'!B2805,"-",'Rates Database'!E2805,"-",'Rates Database'!G2805,"-",'Rates Database'!J2805)</f>
        <v>3-2021-Eversource_EMA-Residential-Base Distribution</v>
      </c>
      <c r="D2806" s="2">
        <f t="shared" si="43"/>
        <v>1</v>
      </c>
    </row>
    <row r="2807" spans="2:4" ht="13.8" x14ac:dyDescent="0.2">
      <c r="B2807" s="18">
        <v>2804</v>
      </c>
      <c r="C2807" s="2" t="str">
        <f>_xlfn.CONCAT(MONTH('Rates Database'!C2806),"-",'Rates Database'!B2806,"-",'Rates Database'!E2806,"-",'Rates Database'!G2806,"-",'Rates Database'!J2806)</f>
        <v>2-2021-Eversource_EMA-Residential-Base Distribution</v>
      </c>
      <c r="D2807" s="2">
        <f t="shared" si="43"/>
        <v>1</v>
      </c>
    </row>
    <row r="2808" spans="2:4" ht="13.8" x14ac:dyDescent="0.2">
      <c r="B2808" s="18">
        <v>2805</v>
      </c>
      <c r="C2808" s="2" t="str">
        <f>_xlfn.CONCAT(MONTH('Rates Database'!C2807),"-",'Rates Database'!B2807,"-",'Rates Database'!E2807,"-",'Rates Database'!G2807,"-",'Rates Database'!J2807)</f>
        <v>1-2021-Eversource_EMA-Residential-Base Distribution</v>
      </c>
      <c r="D2808" s="2">
        <f t="shared" si="43"/>
        <v>1</v>
      </c>
    </row>
    <row r="2809" spans="2:4" ht="13.8" x14ac:dyDescent="0.2">
      <c r="B2809" s="18">
        <v>2806</v>
      </c>
      <c r="C2809" s="2" t="str">
        <f>_xlfn.CONCAT(MONTH('Rates Database'!C2808),"-",'Rates Database'!B2808,"-",'Rates Database'!E2808,"-",'Rates Database'!G2808,"-",'Rates Database'!J2808)</f>
        <v>12-2020-Eversource_EMA-Residential-Base Distribution</v>
      </c>
      <c r="D2809" s="2">
        <f t="shared" si="43"/>
        <v>1</v>
      </c>
    </row>
    <row r="2810" spans="2:4" ht="13.8" x14ac:dyDescent="0.2">
      <c r="B2810" s="18">
        <v>2807</v>
      </c>
      <c r="C2810" s="2" t="str">
        <f>_xlfn.CONCAT(MONTH('Rates Database'!C2809),"-",'Rates Database'!B2809,"-",'Rates Database'!E2809,"-",'Rates Database'!G2809,"-",'Rates Database'!J2809)</f>
        <v>11-2020-Eversource_EMA-Residential-Base Distribution</v>
      </c>
      <c r="D2810" s="2">
        <f t="shared" si="43"/>
        <v>1</v>
      </c>
    </row>
    <row r="2811" spans="2:4" ht="13.8" x14ac:dyDescent="0.2">
      <c r="B2811" s="18">
        <v>2808</v>
      </c>
      <c r="C2811" s="2" t="str">
        <f>_xlfn.CONCAT(MONTH('Rates Database'!C2810),"-",'Rates Database'!B2810,"-",'Rates Database'!E2810,"-",'Rates Database'!G2810,"-",'Rates Database'!J2810)</f>
        <v>10-2020-Eversource_EMA-Residential-Base Distribution</v>
      </c>
      <c r="D2811" s="2">
        <f t="shared" si="43"/>
        <v>1</v>
      </c>
    </row>
    <row r="2812" spans="2:4" ht="13.8" x14ac:dyDescent="0.2">
      <c r="B2812" s="18">
        <v>2809</v>
      </c>
      <c r="C2812" s="2" t="str">
        <f>_xlfn.CONCAT(MONTH('Rates Database'!C2811),"-",'Rates Database'!B2811,"-",'Rates Database'!E2811,"-",'Rates Database'!G2811,"-",'Rates Database'!J2811)</f>
        <v>9-2020-Eversource_EMA-Residential-Base Distribution</v>
      </c>
      <c r="D2812" s="2">
        <f t="shared" si="43"/>
        <v>1</v>
      </c>
    </row>
    <row r="2813" spans="2:4" ht="13.8" x14ac:dyDescent="0.2">
      <c r="B2813" s="18">
        <v>2810</v>
      </c>
      <c r="C2813" s="2" t="str">
        <f>_xlfn.CONCAT(MONTH('Rates Database'!C2812),"-",'Rates Database'!B2812,"-",'Rates Database'!E2812,"-",'Rates Database'!G2812,"-",'Rates Database'!J2812)</f>
        <v>8-2020-Eversource_EMA-Residential-Base Distribution</v>
      </c>
      <c r="D2813" s="2">
        <f t="shared" si="43"/>
        <v>1</v>
      </c>
    </row>
    <row r="2814" spans="2:4" ht="13.8" x14ac:dyDescent="0.2">
      <c r="B2814" s="18">
        <v>2811</v>
      </c>
      <c r="C2814" s="2" t="str">
        <f>_xlfn.CONCAT(MONTH('Rates Database'!C2813),"-",'Rates Database'!B2813,"-",'Rates Database'!E2813,"-",'Rates Database'!G2813,"-",'Rates Database'!J2813)</f>
        <v>7-2020-Eversource_EMA-Residential-Base Distribution</v>
      </c>
      <c r="D2814" s="2">
        <f t="shared" si="43"/>
        <v>1</v>
      </c>
    </row>
    <row r="2815" spans="2:4" ht="13.8" x14ac:dyDescent="0.2">
      <c r="B2815" s="18">
        <v>2812</v>
      </c>
      <c r="C2815" s="2" t="str">
        <f>_xlfn.CONCAT(MONTH('Rates Database'!C2814),"-",'Rates Database'!B2814,"-",'Rates Database'!E2814,"-",'Rates Database'!G2814,"-",'Rates Database'!J2814)</f>
        <v>6-2020-Eversource_EMA-Residential-Base Distribution</v>
      </c>
      <c r="D2815" s="2">
        <f t="shared" si="43"/>
        <v>1</v>
      </c>
    </row>
    <row r="2816" spans="2:4" ht="13.8" x14ac:dyDescent="0.2">
      <c r="B2816" s="18">
        <v>2813</v>
      </c>
      <c r="C2816" s="2" t="str">
        <f>_xlfn.CONCAT(MONTH('Rates Database'!C2815),"-",'Rates Database'!B2815,"-",'Rates Database'!E2815,"-",'Rates Database'!G2815,"-",'Rates Database'!J2815)</f>
        <v>5-2020-Eversource_EMA-Residential-Base Distribution</v>
      </c>
      <c r="D2816" s="2">
        <f t="shared" si="43"/>
        <v>1</v>
      </c>
    </row>
    <row r="2817" spans="2:4" ht="13.8" x14ac:dyDescent="0.2">
      <c r="B2817" s="18">
        <v>2814</v>
      </c>
      <c r="C2817" s="2" t="str">
        <f>_xlfn.CONCAT(MONTH('Rates Database'!C2816),"-",'Rates Database'!B2816,"-",'Rates Database'!E2816,"-",'Rates Database'!G2816,"-",'Rates Database'!J2816)</f>
        <v>4-2020-Eversource_EMA-Residential-Base Distribution</v>
      </c>
      <c r="D2817" s="2">
        <f t="shared" si="43"/>
        <v>1</v>
      </c>
    </row>
    <row r="2818" spans="2:4" ht="13.8" x14ac:dyDescent="0.2">
      <c r="B2818" s="18">
        <v>2815</v>
      </c>
      <c r="C2818" s="2" t="str">
        <f>_xlfn.CONCAT(MONTH('Rates Database'!C2817),"-",'Rates Database'!B2817,"-",'Rates Database'!E2817,"-",'Rates Database'!G2817,"-",'Rates Database'!J2817)</f>
        <v>3-2020-Eversource_EMA-Residential-Base Distribution</v>
      </c>
      <c r="D2818" s="2">
        <f t="shared" si="43"/>
        <v>1</v>
      </c>
    </row>
    <row r="2819" spans="2:4" ht="13.8" x14ac:dyDescent="0.2">
      <c r="B2819" s="18">
        <v>2816</v>
      </c>
      <c r="C2819" s="2" t="str">
        <f>_xlfn.CONCAT(MONTH('Rates Database'!C2818),"-",'Rates Database'!B2818,"-",'Rates Database'!E2818,"-",'Rates Database'!G2818,"-",'Rates Database'!J2818)</f>
        <v>2-2020-Eversource_EMA-Residential-Base Distribution</v>
      </c>
      <c r="D2819" s="2">
        <f t="shared" si="43"/>
        <v>1</v>
      </c>
    </row>
    <row r="2820" spans="2:4" ht="13.8" x14ac:dyDescent="0.2">
      <c r="B2820" s="18">
        <v>2817</v>
      </c>
      <c r="C2820" s="2" t="str">
        <f>_xlfn.CONCAT(MONTH('Rates Database'!C2819),"-",'Rates Database'!B2819,"-",'Rates Database'!E2819,"-",'Rates Database'!G2819,"-",'Rates Database'!J2819)</f>
        <v>1-2020-Eversource_EMA-Residential-Base Distribution</v>
      </c>
      <c r="D2820" s="2">
        <f t="shared" si="43"/>
        <v>1</v>
      </c>
    </row>
    <row r="2821" spans="2:4" ht="13.8" x14ac:dyDescent="0.2">
      <c r="B2821" s="18">
        <v>2818</v>
      </c>
      <c r="C2821" s="2" t="str">
        <f>_xlfn.CONCAT(MONTH('Rates Database'!C2820),"-",'Rates Database'!B2820,"-",'Rates Database'!E2820,"-",'Rates Database'!G2820,"-",'Rates Database'!J2820)</f>
        <v>12-2019-Eversource_EMA-Residential-Base Distribution</v>
      </c>
      <c r="D2821" s="2">
        <f t="shared" ref="D2821:D2884" si="44">COUNTIF($C$4:$C$10092,C2821)</f>
        <v>1</v>
      </c>
    </row>
    <row r="2822" spans="2:4" ht="13.8" x14ac:dyDescent="0.2">
      <c r="B2822" s="18">
        <v>2819</v>
      </c>
      <c r="C2822" s="2" t="str">
        <f>_xlfn.CONCAT(MONTH('Rates Database'!C2821),"-",'Rates Database'!B2821,"-",'Rates Database'!E2821,"-",'Rates Database'!G2821,"-",'Rates Database'!J2821)</f>
        <v>11-2019-Eversource_EMA-Residential-Base Distribution</v>
      </c>
      <c r="D2822" s="2">
        <f t="shared" si="44"/>
        <v>1</v>
      </c>
    </row>
    <row r="2823" spans="2:4" ht="13.8" x14ac:dyDescent="0.2">
      <c r="B2823" s="18">
        <v>2820</v>
      </c>
      <c r="C2823" s="2" t="str">
        <f>_xlfn.CONCAT(MONTH('Rates Database'!C2822),"-",'Rates Database'!B2822,"-",'Rates Database'!E2822,"-",'Rates Database'!G2822,"-",'Rates Database'!J2822)</f>
        <v>10-2019-Eversource_EMA-Residential-Base Distribution</v>
      </c>
      <c r="D2823" s="2">
        <f t="shared" si="44"/>
        <v>1</v>
      </c>
    </row>
    <row r="2824" spans="2:4" ht="13.8" x14ac:dyDescent="0.2">
      <c r="B2824" s="18">
        <v>2821</v>
      </c>
      <c r="C2824" s="2" t="str">
        <f>_xlfn.CONCAT(MONTH('Rates Database'!C2823),"-",'Rates Database'!B2823,"-",'Rates Database'!E2823,"-",'Rates Database'!G2823,"-",'Rates Database'!J2823)</f>
        <v>9-2019-Eversource_EMA-Residential-Base Distribution</v>
      </c>
      <c r="D2824" s="2">
        <f t="shared" si="44"/>
        <v>1</v>
      </c>
    </row>
    <row r="2825" spans="2:4" ht="13.8" x14ac:dyDescent="0.2">
      <c r="B2825" s="18">
        <v>2822</v>
      </c>
      <c r="C2825" s="2" t="str">
        <f>_xlfn.CONCAT(MONTH('Rates Database'!C2824),"-",'Rates Database'!B2824,"-",'Rates Database'!E2824,"-",'Rates Database'!G2824,"-",'Rates Database'!J2824)</f>
        <v>8-2019-Eversource_EMA-Residential-Base Distribution</v>
      </c>
      <c r="D2825" s="2">
        <f t="shared" si="44"/>
        <v>1</v>
      </c>
    </row>
    <row r="2826" spans="2:4" ht="13.8" x14ac:dyDescent="0.2">
      <c r="B2826" s="18">
        <v>2823</v>
      </c>
      <c r="C2826" s="2" t="str">
        <f>_xlfn.CONCAT(MONTH('Rates Database'!C2825),"-",'Rates Database'!B2825,"-",'Rates Database'!E2825,"-",'Rates Database'!G2825,"-",'Rates Database'!J2825)</f>
        <v>7-2019-Eversource_EMA-Residential-Base Distribution</v>
      </c>
      <c r="D2826" s="2">
        <f t="shared" si="44"/>
        <v>1</v>
      </c>
    </row>
    <row r="2827" spans="2:4" ht="13.8" x14ac:dyDescent="0.2">
      <c r="B2827" s="18">
        <v>2824</v>
      </c>
      <c r="C2827" s="2" t="str">
        <f>_xlfn.CONCAT(MONTH('Rates Database'!C2826),"-",'Rates Database'!B2826,"-",'Rates Database'!E2826,"-",'Rates Database'!G2826,"-",'Rates Database'!J2826)</f>
        <v>6-2019-Eversource_EMA-Residential-Base Distribution</v>
      </c>
      <c r="D2827" s="2">
        <f t="shared" si="44"/>
        <v>1</v>
      </c>
    </row>
    <row r="2828" spans="2:4" ht="13.8" x14ac:dyDescent="0.2">
      <c r="B2828" s="18">
        <v>2825</v>
      </c>
      <c r="C2828" s="2" t="str">
        <f>_xlfn.CONCAT(MONTH('Rates Database'!C2827),"-",'Rates Database'!B2827,"-",'Rates Database'!E2827,"-",'Rates Database'!G2827,"-",'Rates Database'!J2827)</f>
        <v>5-2019-Eversource_EMA-Residential-Base Distribution</v>
      </c>
      <c r="D2828" s="2">
        <f t="shared" si="44"/>
        <v>1</v>
      </c>
    </row>
    <row r="2829" spans="2:4" ht="13.8" x14ac:dyDescent="0.2">
      <c r="B2829" s="18">
        <v>2826</v>
      </c>
      <c r="C2829" s="2" t="str">
        <f>_xlfn.CONCAT(MONTH('Rates Database'!C2828),"-",'Rates Database'!B2828,"-",'Rates Database'!E2828,"-",'Rates Database'!G2828,"-",'Rates Database'!J2828)</f>
        <v>4-2019-Eversource_EMA-Residential-Base Distribution</v>
      </c>
      <c r="D2829" s="2">
        <f t="shared" si="44"/>
        <v>1</v>
      </c>
    </row>
    <row r="2830" spans="2:4" ht="13.8" x14ac:dyDescent="0.2">
      <c r="B2830" s="18">
        <v>2827</v>
      </c>
      <c r="C2830" s="2" t="str">
        <f>_xlfn.CONCAT(MONTH('Rates Database'!C2829),"-",'Rates Database'!B2829,"-",'Rates Database'!E2829,"-",'Rates Database'!G2829,"-",'Rates Database'!J2829)</f>
        <v>3-2019-Eversource_EMA-Residential-Base Distribution</v>
      </c>
      <c r="D2830" s="2">
        <f t="shared" si="44"/>
        <v>1</v>
      </c>
    </row>
    <row r="2831" spans="2:4" ht="13.8" x14ac:dyDescent="0.2">
      <c r="B2831" s="18">
        <v>2828</v>
      </c>
      <c r="C2831" s="2" t="str">
        <f>_xlfn.CONCAT(MONTH('Rates Database'!C2830),"-",'Rates Database'!B2830,"-",'Rates Database'!E2830,"-",'Rates Database'!G2830,"-",'Rates Database'!J2830)</f>
        <v>2-2019-Eversource_EMA-Residential-Base Distribution</v>
      </c>
      <c r="D2831" s="2">
        <f t="shared" si="44"/>
        <v>1</v>
      </c>
    </row>
    <row r="2832" spans="2:4" ht="13.8" x14ac:dyDescent="0.2">
      <c r="B2832" s="18">
        <v>2829</v>
      </c>
      <c r="C2832" s="2" t="str">
        <f>_xlfn.CONCAT(MONTH('Rates Database'!C2831),"-",'Rates Database'!B2831,"-",'Rates Database'!E2831,"-",'Rates Database'!G2831,"-",'Rates Database'!J2831)</f>
        <v>1-2019-Eversource_EMA-Residential-Base Distribution</v>
      </c>
      <c r="D2832" s="2">
        <f t="shared" si="44"/>
        <v>1</v>
      </c>
    </row>
    <row r="2833" spans="2:4" ht="13.8" x14ac:dyDescent="0.2">
      <c r="B2833" s="18">
        <v>2830</v>
      </c>
      <c r="C2833" s="2" t="str">
        <f>_xlfn.CONCAT(MONTH('Rates Database'!C2832),"-",'Rates Database'!B2832,"-",'Rates Database'!E2832,"-",'Rates Database'!G2832,"-",'Rates Database'!J2832)</f>
        <v>3-2024-Eversource_EMA-Residential-Exogenous Cost Adjustment (ECA)</v>
      </c>
      <c r="D2833" s="2">
        <f t="shared" si="44"/>
        <v>1</v>
      </c>
    </row>
    <row r="2834" spans="2:4" ht="13.8" x14ac:dyDescent="0.2">
      <c r="B2834" s="18">
        <v>2831</v>
      </c>
      <c r="C2834" s="2" t="str">
        <f>_xlfn.CONCAT(MONTH('Rates Database'!C2833),"-",'Rates Database'!B2833,"-",'Rates Database'!E2833,"-",'Rates Database'!G2833,"-",'Rates Database'!J2833)</f>
        <v>2-2024-Eversource_EMA-Residential-Exogenous Cost Adjustment (ECA)</v>
      </c>
      <c r="D2834" s="2">
        <f t="shared" si="44"/>
        <v>1</v>
      </c>
    </row>
    <row r="2835" spans="2:4" ht="13.8" x14ac:dyDescent="0.2">
      <c r="B2835" s="18">
        <v>2832</v>
      </c>
      <c r="C2835" s="2" t="str">
        <f>_xlfn.CONCAT(MONTH('Rates Database'!C2834),"-",'Rates Database'!B2834,"-",'Rates Database'!E2834,"-",'Rates Database'!G2834,"-",'Rates Database'!J2834)</f>
        <v>1-2024-Eversource_EMA-Residential-Exogenous Cost Adjustment (ECA)</v>
      </c>
      <c r="D2835" s="2">
        <f t="shared" si="44"/>
        <v>1</v>
      </c>
    </row>
    <row r="2836" spans="2:4" ht="13.8" x14ac:dyDescent="0.2">
      <c r="B2836" s="18">
        <v>2833</v>
      </c>
      <c r="C2836" s="2" t="str">
        <f>_xlfn.CONCAT(MONTH('Rates Database'!C2835),"-",'Rates Database'!B2835,"-",'Rates Database'!E2835,"-",'Rates Database'!G2835,"-",'Rates Database'!J2835)</f>
        <v>12-2023-Eversource_EMA-Residential-Exogenous Cost Adjustment (ECA)</v>
      </c>
      <c r="D2836" s="2">
        <f t="shared" si="44"/>
        <v>1</v>
      </c>
    </row>
    <row r="2837" spans="2:4" ht="13.8" x14ac:dyDescent="0.2">
      <c r="B2837" s="18">
        <v>2834</v>
      </c>
      <c r="C2837" s="2" t="str">
        <f>_xlfn.CONCAT(MONTH('Rates Database'!C2836),"-",'Rates Database'!B2836,"-",'Rates Database'!E2836,"-",'Rates Database'!G2836,"-",'Rates Database'!J2836)</f>
        <v>11-2023-Eversource_EMA-Residential-Exogenous Cost Adjustment (ECA)</v>
      </c>
      <c r="D2837" s="2">
        <f t="shared" si="44"/>
        <v>1</v>
      </c>
    </row>
    <row r="2838" spans="2:4" ht="13.8" x14ac:dyDescent="0.2">
      <c r="B2838" s="18">
        <v>2835</v>
      </c>
      <c r="C2838" s="2" t="str">
        <f>_xlfn.CONCAT(MONTH('Rates Database'!C2837),"-",'Rates Database'!B2837,"-",'Rates Database'!E2837,"-",'Rates Database'!G2837,"-",'Rates Database'!J2837)</f>
        <v>10-2023-Eversource_EMA-Residential-Exogenous Cost Adjustment (ECA)</v>
      </c>
      <c r="D2838" s="2">
        <f t="shared" si="44"/>
        <v>1</v>
      </c>
    </row>
    <row r="2839" spans="2:4" ht="13.8" x14ac:dyDescent="0.2">
      <c r="B2839" s="18">
        <v>2836</v>
      </c>
      <c r="C2839" s="2" t="str">
        <f>_xlfn.CONCAT(MONTH('Rates Database'!C2838),"-",'Rates Database'!B2838,"-",'Rates Database'!E2838,"-",'Rates Database'!G2838,"-",'Rates Database'!J2838)</f>
        <v>9-2023-Eversource_EMA-Residential-Exogenous Cost Adjustment (ECA)</v>
      </c>
      <c r="D2839" s="2">
        <f t="shared" si="44"/>
        <v>1</v>
      </c>
    </row>
    <row r="2840" spans="2:4" ht="13.8" x14ac:dyDescent="0.2">
      <c r="B2840" s="18">
        <v>2837</v>
      </c>
      <c r="C2840" s="2" t="str">
        <f>_xlfn.CONCAT(MONTH('Rates Database'!C2839),"-",'Rates Database'!B2839,"-",'Rates Database'!E2839,"-",'Rates Database'!G2839,"-",'Rates Database'!J2839)</f>
        <v>8-2023-Eversource_EMA-Residential-Exogenous Cost Adjustment (ECA)</v>
      </c>
      <c r="D2840" s="2">
        <f t="shared" si="44"/>
        <v>1</v>
      </c>
    </row>
    <row r="2841" spans="2:4" ht="13.8" x14ac:dyDescent="0.2">
      <c r="B2841" s="18">
        <v>2838</v>
      </c>
      <c r="C2841" s="2" t="str">
        <f>_xlfn.CONCAT(MONTH('Rates Database'!C2840),"-",'Rates Database'!B2840,"-",'Rates Database'!E2840,"-",'Rates Database'!G2840,"-",'Rates Database'!J2840)</f>
        <v>7-2023-Eversource_EMA-Residential-Exogenous Cost Adjustment (ECA)</v>
      </c>
      <c r="D2841" s="2">
        <f t="shared" si="44"/>
        <v>1</v>
      </c>
    </row>
    <row r="2842" spans="2:4" ht="13.8" x14ac:dyDescent="0.2">
      <c r="B2842" s="18">
        <v>2839</v>
      </c>
      <c r="C2842" s="2" t="str">
        <f>_xlfn.CONCAT(MONTH('Rates Database'!C2841),"-",'Rates Database'!B2841,"-",'Rates Database'!E2841,"-",'Rates Database'!G2841,"-",'Rates Database'!J2841)</f>
        <v>6-2023-Eversource_EMA-Residential-Exogenous Cost Adjustment (ECA)</v>
      </c>
      <c r="D2842" s="2">
        <f t="shared" si="44"/>
        <v>1</v>
      </c>
    </row>
    <row r="2843" spans="2:4" ht="13.8" x14ac:dyDescent="0.2">
      <c r="B2843" s="18">
        <v>2840</v>
      </c>
      <c r="C2843" s="2" t="str">
        <f>_xlfn.CONCAT(MONTH('Rates Database'!C2842),"-",'Rates Database'!B2842,"-",'Rates Database'!E2842,"-",'Rates Database'!G2842,"-",'Rates Database'!J2842)</f>
        <v>5-2023-Eversource_EMA-Residential-Exogenous Cost Adjustment (ECA)</v>
      </c>
      <c r="D2843" s="2">
        <f t="shared" si="44"/>
        <v>1</v>
      </c>
    </row>
    <row r="2844" spans="2:4" ht="13.8" x14ac:dyDescent="0.2">
      <c r="B2844" s="18">
        <v>2841</v>
      </c>
      <c r="C2844" s="2" t="str">
        <f>_xlfn.CONCAT(MONTH('Rates Database'!C2843),"-",'Rates Database'!B2843,"-",'Rates Database'!E2843,"-",'Rates Database'!G2843,"-",'Rates Database'!J2843)</f>
        <v>4-2023-Eversource_EMA-Residential-Exogenous Cost Adjustment (ECA)</v>
      </c>
      <c r="D2844" s="2">
        <f t="shared" si="44"/>
        <v>1</v>
      </c>
    </row>
    <row r="2845" spans="2:4" ht="13.8" x14ac:dyDescent="0.2">
      <c r="B2845" s="18">
        <v>2842</v>
      </c>
      <c r="C2845" s="2" t="str">
        <f>_xlfn.CONCAT(MONTH('Rates Database'!C2844),"-",'Rates Database'!B2844,"-",'Rates Database'!E2844,"-",'Rates Database'!G2844,"-",'Rates Database'!J2844)</f>
        <v>3-2023-Eversource_EMA-Residential-Exogenous Cost Adjustment (ECA)</v>
      </c>
      <c r="D2845" s="2">
        <f t="shared" si="44"/>
        <v>1</v>
      </c>
    </row>
    <row r="2846" spans="2:4" ht="13.8" x14ac:dyDescent="0.2">
      <c r="B2846" s="18">
        <v>2843</v>
      </c>
      <c r="C2846" s="2" t="str">
        <f>_xlfn.CONCAT(MONTH('Rates Database'!C2845),"-",'Rates Database'!B2845,"-",'Rates Database'!E2845,"-",'Rates Database'!G2845,"-",'Rates Database'!J2845)</f>
        <v>2-2023-Eversource_EMA-Residential-Exogenous Cost Adjustment (ECA)</v>
      </c>
      <c r="D2846" s="2">
        <f t="shared" si="44"/>
        <v>1</v>
      </c>
    </row>
    <row r="2847" spans="2:4" ht="13.8" x14ac:dyDescent="0.2">
      <c r="B2847" s="18">
        <v>2844</v>
      </c>
      <c r="C2847" s="2" t="str">
        <f>_xlfn.CONCAT(MONTH('Rates Database'!C2846),"-",'Rates Database'!B2846,"-",'Rates Database'!E2846,"-",'Rates Database'!G2846,"-",'Rates Database'!J2846)</f>
        <v>1-2023-Eversource_EMA-Residential-Exogenous Cost Adjustment (ECA)</v>
      </c>
      <c r="D2847" s="2">
        <f t="shared" si="44"/>
        <v>1</v>
      </c>
    </row>
    <row r="2848" spans="2:4" ht="13.8" x14ac:dyDescent="0.2">
      <c r="B2848" s="18">
        <v>2845</v>
      </c>
      <c r="C2848" s="2" t="str">
        <f>_xlfn.CONCAT(MONTH('Rates Database'!C2847),"-",'Rates Database'!B2847,"-",'Rates Database'!E2847,"-",'Rates Database'!G2847,"-",'Rates Database'!J2847)</f>
        <v>12-2022-Eversource_EMA-Residential-Exogenous Cost Adjustment (ECA)</v>
      </c>
      <c r="D2848" s="2">
        <f t="shared" si="44"/>
        <v>1</v>
      </c>
    </row>
    <row r="2849" spans="2:4" ht="13.8" x14ac:dyDescent="0.2">
      <c r="B2849" s="18">
        <v>2846</v>
      </c>
      <c r="C2849" s="2" t="str">
        <f>_xlfn.CONCAT(MONTH('Rates Database'!C2848),"-",'Rates Database'!B2848,"-",'Rates Database'!E2848,"-",'Rates Database'!G2848,"-",'Rates Database'!J2848)</f>
        <v>11-2022-Eversource_EMA-Residential-Exogenous Cost Adjustment (ECA)</v>
      </c>
      <c r="D2849" s="2">
        <f t="shared" si="44"/>
        <v>1</v>
      </c>
    </row>
    <row r="2850" spans="2:4" ht="13.8" x14ac:dyDescent="0.2">
      <c r="B2850" s="18">
        <v>2847</v>
      </c>
      <c r="C2850" s="2" t="str">
        <f>_xlfn.CONCAT(MONTH('Rates Database'!C2849),"-",'Rates Database'!B2849,"-",'Rates Database'!E2849,"-",'Rates Database'!G2849,"-",'Rates Database'!J2849)</f>
        <v>10-2022-Eversource_EMA-Residential-Exogenous Cost Adjustment (ECA)</v>
      </c>
      <c r="D2850" s="2">
        <f t="shared" si="44"/>
        <v>1</v>
      </c>
    </row>
    <row r="2851" spans="2:4" ht="13.8" x14ac:dyDescent="0.2">
      <c r="B2851" s="18">
        <v>2848</v>
      </c>
      <c r="C2851" s="2" t="str">
        <f>_xlfn.CONCAT(MONTH('Rates Database'!C2850),"-",'Rates Database'!B2850,"-",'Rates Database'!E2850,"-",'Rates Database'!G2850,"-",'Rates Database'!J2850)</f>
        <v>9-2022-Eversource_EMA-Residential-Exogenous Cost Adjustment (ECA)</v>
      </c>
      <c r="D2851" s="2">
        <f t="shared" si="44"/>
        <v>1</v>
      </c>
    </row>
    <row r="2852" spans="2:4" ht="13.8" x14ac:dyDescent="0.2">
      <c r="B2852" s="18">
        <v>2849</v>
      </c>
      <c r="C2852" s="2" t="str">
        <f>_xlfn.CONCAT(MONTH('Rates Database'!C2851),"-",'Rates Database'!B2851,"-",'Rates Database'!E2851,"-",'Rates Database'!G2851,"-",'Rates Database'!J2851)</f>
        <v>8-2022-Eversource_EMA-Residential-Exogenous Cost Adjustment (ECA)</v>
      </c>
      <c r="D2852" s="2">
        <f t="shared" si="44"/>
        <v>1</v>
      </c>
    </row>
    <row r="2853" spans="2:4" ht="13.8" x14ac:dyDescent="0.2">
      <c r="B2853" s="18">
        <v>2850</v>
      </c>
      <c r="C2853" s="2" t="str">
        <f>_xlfn.CONCAT(MONTH('Rates Database'!C2852),"-",'Rates Database'!B2852,"-",'Rates Database'!E2852,"-",'Rates Database'!G2852,"-",'Rates Database'!J2852)</f>
        <v>7-2022-Eversource_EMA-Residential-Exogenous Cost Adjustment (ECA)</v>
      </c>
      <c r="D2853" s="2">
        <f t="shared" si="44"/>
        <v>1</v>
      </c>
    </row>
    <row r="2854" spans="2:4" ht="13.8" x14ac:dyDescent="0.2">
      <c r="B2854" s="18">
        <v>2851</v>
      </c>
      <c r="C2854" s="2" t="str">
        <f>_xlfn.CONCAT(MONTH('Rates Database'!C2853),"-",'Rates Database'!B2853,"-",'Rates Database'!E2853,"-",'Rates Database'!G2853,"-",'Rates Database'!J2853)</f>
        <v>6-2022-Eversource_EMA-Residential-Exogenous Cost Adjustment (ECA)</v>
      </c>
      <c r="D2854" s="2">
        <f t="shared" si="44"/>
        <v>1</v>
      </c>
    </row>
    <row r="2855" spans="2:4" ht="13.8" x14ac:dyDescent="0.2">
      <c r="B2855" s="18">
        <v>2852</v>
      </c>
      <c r="C2855" s="2" t="str">
        <f>_xlfn.CONCAT(MONTH('Rates Database'!C2854),"-",'Rates Database'!B2854,"-",'Rates Database'!E2854,"-",'Rates Database'!G2854,"-",'Rates Database'!J2854)</f>
        <v>5-2022-Eversource_EMA-Residential-Exogenous Cost Adjustment (ECA)</v>
      </c>
      <c r="D2855" s="2">
        <f t="shared" si="44"/>
        <v>1</v>
      </c>
    </row>
    <row r="2856" spans="2:4" ht="13.8" x14ac:dyDescent="0.2">
      <c r="B2856" s="18">
        <v>2853</v>
      </c>
      <c r="C2856" s="2" t="str">
        <f>_xlfn.CONCAT(MONTH('Rates Database'!C2855),"-",'Rates Database'!B2855,"-",'Rates Database'!E2855,"-",'Rates Database'!G2855,"-",'Rates Database'!J2855)</f>
        <v>4-2022-Eversource_EMA-Residential-Exogenous Cost Adjustment (ECA)</v>
      </c>
      <c r="D2856" s="2">
        <f t="shared" si="44"/>
        <v>1</v>
      </c>
    </row>
    <row r="2857" spans="2:4" ht="13.8" x14ac:dyDescent="0.2">
      <c r="B2857" s="18">
        <v>2854</v>
      </c>
      <c r="C2857" s="2" t="str">
        <f>_xlfn.CONCAT(MONTH('Rates Database'!C2856),"-",'Rates Database'!B2856,"-",'Rates Database'!E2856,"-",'Rates Database'!G2856,"-",'Rates Database'!J2856)</f>
        <v>3-2022-Eversource_EMA-Residential-Exogenous Cost Adjustment (ECA)</v>
      </c>
      <c r="D2857" s="2">
        <f t="shared" si="44"/>
        <v>1</v>
      </c>
    </row>
    <row r="2858" spans="2:4" ht="13.8" x14ac:dyDescent="0.2">
      <c r="B2858" s="18">
        <v>2855</v>
      </c>
      <c r="C2858" s="2" t="str">
        <f>_xlfn.CONCAT(MONTH('Rates Database'!C2857),"-",'Rates Database'!B2857,"-",'Rates Database'!E2857,"-",'Rates Database'!G2857,"-",'Rates Database'!J2857)</f>
        <v>2-2022-Eversource_EMA-Residential-Exogenous Cost Adjustment (ECA)</v>
      </c>
      <c r="D2858" s="2">
        <f t="shared" si="44"/>
        <v>1</v>
      </c>
    </row>
    <row r="2859" spans="2:4" ht="13.8" x14ac:dyDescent="0.2">
      <c r="B2859" s="18">
        <v>2856</v>
      </c>
      <c r="C2859" s="2" t="str">
        <f>_xlfn.CONCAT(MONTH('Rates Database'!C2858),"-",'Rates Database'!B2858,"-",'Rates Database'!E2858,"-",'Rates Database'!G2858,"-",'Rates Database'!J2858)</f>
        <v>1-2022-Eversource_EMA-Residential-Exogenous Cost Adjustment (ECA)</v>
      </c>
      <c r="D2859" s="2">
        <f t="shared" si="44"/>
        <v>1</v>
      </c>
    </row>
    <row r="2860" spans="2:4" ht="13.8" x14ac:dyDescent="0.2">
      <c r="B2860" s="18">
        <v>2857</v>
      </c>
      <c r="C2860" s="2" t="str">
        <f>_xlfn.CONCAT(MONTH('Rates Database'!C2859),"-",'Rates Database'!B2859,"-",'Rates Database'!E2859,"-",'Rates Database'!G2859,"-",'Rates Database'!J2859)</f>
        <v>12-2021-Eversource_EMA-Residential-Exogenous Cost Adjustment (ECA)</v>
      </c>
      <c r="D2860" s="2">
        <f t="shared" si="44"/>
        <v>1</v>
      </c>
    </row>
    <row r="2861" spans="2:4" ht="13.8" x14ac:dyDescent="0.2">
      <c r="B2861" s="18">
        <v>2858</v>
      </c>
      <c r="C2861" s="2" t="str">
        <f>_xlfn.CONCAT(MONTH('Rates Database'!C2860),"-",'Rates Database'!B2860,"-",'Rates Database'!E2860,"-",'Rates Database'!G2860,"-",'Rates Database'!J2860)</f>
        <v>11-2021-Eversource_EMA-Residential-Exogenous Cost Adjustment (ECA)</v>
      </c>
      <c r="D2861" s="2">
        <f t="shared" si="44"/>
        <v>1</v>
      </c>
    </row>
    <row r="2862" spans="2:4" ht="13.8" x14ac:dyDescent="0.2">
      <c r="B2862" s="18">
        <v>2859</v>
      </c>
      <c r="C2862" s="2" t="str">
        <f>_xlfn.CONCAT(MONTH('Rates Database'!C2861),"-",'Rates Database'!B2861,"-",'Rates Database'!E2861,"-",'Rates Database'!G2861,"-",'Rates Database'!J2861)</f>
        <v>10-2021-Eversource_EMA-Residential-Exogenous Cost Adjustment (ECA)</v>
      </c>
      <c r="D2862" s="2">
        <f t="shared" si="44"/>
        <v>1</v>
      </c>
    </row>
    <row r="2863" spans="2:4" ht="13.8" x14ac:dyDescent="0.2">
      <c r="B2863" s="18">
        <v>2860</v>
      </c>
      <c r="C2863" s="2" t="str">
        <f>_xlfn.CONCAT(MONTH('Rates Database'!C2862),"-",'Rates Database'!B2862,"-",'Rates Database'!E2862,"-",'Rates Database'!G2862,"-",'Rates Database'!J2862)</f>
        <v>9-2021-Eversource_EMA-Residential-Exogenous Cost Adjustment (ECA)</v>
      </c>
      <c r="D2863" s="2">
        <f t="shared" si="44"/>
        <v>1</v>
      </c>
    </row>
    <row r="2864" spans="2:4" ht="13.8" x14ac:dyDescent="0.2">
      <c r="B2864" s="18">
        <v>2861</v>
      </c>
      <c r="C2864" s="2" t="str">
        <f>_xlfn.CONCAT(MONTH('Rates Database'!C2863),"-",'Rates Database'!B2863,"-",'Rates Database'!E2863,"-",'Rates Database'!G2863,"-",'Rates Database'!J2863)</f>
        <v>8-2021-Eversource_EMA-Residential-Exogenous Cost Adjustment (ECA)</v>
      </c>
      <c r="D2864" s="2">
        <f t="shared" si="44"/>
        <v>1</v>
      </c>
    </row>
    <row r="2865" spans="2:4" ht="13.8" x14ac:dyDescent="0.2">
      <c r="B2865" s="18">
        <v>2862</v>
      </c>
      <c r="C2865" s="2" t="str">
        <f>_xlfn.CONCAT(MONTH('Rates Database'!C2864),"-",'Rates Database'!B2864,"-",'Rates Database'!E2864,"-",'Rates Database'!G2864,"-",'Rates Database'!J2864)</f>
        <v>7-2021-Eversource_EMA-Residential-Exogenous Cost Adjustment (ECA)</v>
      </c>
      <c r="D2865" s="2">
        <f t="shared" si="44"/>
        <v>1</v>
      </c>
    </row>
    <row r="2866" spans="2:4" ht="13.8" x14ac:dyDescent="0.2">
      <c r="B2866" s="18">
        <v>2863</v>
      </c>
      <c r="C2866" s="2" t="str">
        <f>_xlfn.CONCAT(MONTH('Rates Database'!C2865),"-",'Rates Database'!B2865,"-",'Rates Database'!E2865,"-",'Rates Database'!G2865,"-",'Rates Database'!J2865)</f>
        <v>6-2021-Eversource_EMA-Residential-Exogenous Cost Adjustment (ECA)</v>
      </c>
      <c r="D2866" s="2">
        <f t="shared" si="44"/>
        <v>1</v>
      </c>
    </row>
    <row r="2867" spans="2:4" ht="13.8" x14ac:dyDescent="0.2">
      <c r="B2867" s="18">
        <v>2864</v>
      </c>
      <c r="C2867" s="2" t="str">
        <f>_xlfn.CONCAT(MONTH('Rates Database'!C2866),"-",'Rates Database'!B2866,"-",'Rates Database'!E2866,"-",'Rates Database'!G2866,"-",'Rates Database'!J2866)</f>
        <v>5-2021-Eversource_EMA-Residential-Exogenous Cost Adjustment (ECA)</v>
      </c>
      <c r="D2867" s="2">
        <f t="shared" si="44"/>
        <v>1</v>
      </c>
    </row>
    <row r="2868" spans="2:4" ht="13.8" x14ac:dyDescent="0.2">
      <c r="B2868" s="18">
        <v>2865</v>
      </c>
      <c r="C2868" s="2" t="str">
        <f>_xlfn.CONCAT(MONTH('Rates Database'!C2867),"-",'Rates Database'!B2867,"-",'Rates Database'!E2867,"-",'Rates Database'!G2867,"-",'Rates Database'!J2867)</f>
        <v>4-2021-Eversource_EMA-Residential-Exogenous Cost Adjustment (ECA)</v>
      </c>
      <c r="D2868" s="2">
        <f t="shared" si="44"/>
        <v>1</v>
      </c>
    </row>
    <row r="2869" spans="2:4" ht="13.8" x14ac:dyDescent="0.2">
      <c r="B2869" s="18">
        <v>2866</v>
      </c>
      <c r="C2869" s="2" t="str">
        <f>_xlfn.CONCAT(MONTH('Rates Database'!C2868),"-",'Rates Database'!B2868,"-",'Rates Database'!E2868,"-",'Rates Database'!G2868,"-",'Rates Database'!J2868)</f>
        <v>3-2021-Eversource_EMA-Residential-Exogenous Cost Adjustment (ECA)</v>
      </c>
      <c r="D2869" s="2">
        <f t="shared" si="44"/>
        <v>1</v>
      </c>
    </row>
    <row r="2870" spans="2:4" ht="13.8" x14ac:dyDescent="0.2">
      <c r="B2870" s="18">
        <v>2867</v>
      </c>
      <c r="C2870" s="2" t="str">
        <f>_xlfn.CONCAT(MONTH('Rates Database'!C2869),"-",'Rates Database'!B2869,"-",'Rates Database'!E2869,"-",'Rates Database'!G2869,"-",'Rates Database'!J2869)</f>
        <v>2-2021-Eversource_EMA-Residential-Exogenous Cost Adjustment (ECA)</v>
      </c>
      <c r="D2870" s="2">
        <f t="shared" si="44"/>
        <v>1</v>
      </c>
    </row>
    <row r="2871" spans="2:4" ht="13.8" x14ac:dyDescent="0.2">
      <c r="B2871" s="18">
        <v>2868</v>
      </c>
      <c r="C2871" s="2" t="str">
        <f>_xlfn.CONCAT(MONTH('Rates Database'!C2870),"-",'Rates Database'!B2870,"-",'Rates Database'!E2870,"-",'Rates Database'!G2870,"-",'Rates Database'!J2870)</f>
        <v>1-2021-Eversource_EMA-Residential-Exogenous Cost Adjustment (ECA)</v>
      </c>
      <c r="D2871" s="2">
        <f t="shared" si="44"/>
        <v>1</v>
      </c>
    </row>
    <row r="2872" spans="2:4" ht="13.8" x14ac:dyDescent="0.2">
      <c r="B2872" s="18">
        <v>2869</v>
      </c>
      <c r="C2872" s="2" t="str">
        <f>_xlfn.CONCAT(MONTH('Rates Database'!C2871),"-",'Rates Database'!B2871,"-",'Rates Database'!E2871,"-",'Rates Database'!G2871,"-",'Rates Database'!J2871)</f>
        <v>12-2020-Eversource_EMA-Residential-Exogenous Cost Adjustment (ECA)</v>
      </c>
      <c r="D2872" s="2">
        <f t="shared" si="44"/>
        <v>1</v>
      </c>
    </row>
    <row r="2873" spans="2:4" ht="13.8" x14ac:dyDescent="0.2">
      <c r="B2873" s="18">
        <v>2870</v>
      </c>
      <c r="C2873" s="2" t="str">
        <f>_xlfn.CONCAT(MONTH('Rates Database'!C2872),"-",'Rates Database'!B2872,"-",'Rates Database'!E2872,"-",'Rates Database'!G2872,"-",'Rates Database'!J2872)</f>
        <v>11-2020-Eversource_EMA-Residential-Exogenous Cost Adjustment (ECA)</v>
      </c>
      <c r="D2873" s="2">
        <f t="shared" si="44"/>
        <v>1</v>
      </c>
    </row>
    <row r="2874" spans="2:4" ht="13.8" x14ac:dyDescent="0.2">
      <c r="B2874" s="18">
        <v>2871</v>
      </c>
      <c r="C2874" s="2" t="str">
        <f>_xlfn.CONCAT(MONTH('Rates Database'!C2873),"-",'Rates Database'!B2873,"-",'Rates Database'!E2873,"-",'Rates Database'!G2873,"-",'Rates Database'!J2873)</f>
        <v>10-2020-Eversource_EMA-Residential-Exogenous Cost Adjustment (ECA)</v>
      </c>
      <c r="D2874" s="2">
        <f t="shared" si="44"/>
        <v>1</v>
      </c>
    </row>
    <row r="2875" spans="2:4" ht="13.8" x14ac:dyDescent="0.2">
      <c r="B2875" s="18">
        <v>2872</v>
      </c>
      <c r="C2875" s="2" t="str">
        <f>_xlfn.CONCAT(MONTH('Rates Database'!C2874),"-",'Rates Database'!B2874,"-",'Rates Database'!E2874,"-",'Rates Database'!G2874,"-",'Rates Database'!J2874)</f>
        <v>9-2020-Eversource_EMA-Residential-Exogenous Cost Adjustment (ECA)</v>
      </c>
      <c r="D2875" s="2">
        <f t="shared" si="44"/>
        <v>1</v>
      </c>
    </row>
    <row r="2876" spans="2:4" ht="13.8" x14ac:dyDescent="0.2">
      <c r="B2876" s="18">
        <v>2873</v>
      </c>
      <c r="C2876" s="2" t="str">
        <f>_xlfn.CONCAT(MONTH('Rates Database'!C2875),"-",'Rates Database'!B2875,"-",'Rates Database'!E2875,"-",'Rates Database'!G2875,"-",'Rates Database'!J2875)</f>
        <v>8-2020-Eversource_EMA-Residential-Exogenous Cost Adjustment (ECA)</v>
      </c>
      <c r="D2876" s="2">
        <f t="shared" si="44"/>
        <v>1</v>
      </c>
    </row>
    <row r="2877" spans="2:4" ht="13.8" x14ac:dyDescent="0.2">
      <c r="B2877" s="18">
        <v>2874</v>
      </c>
      <c r="C2877" s="2" t="str">
        <f>_xlfn.CONCAT(MONTH('Rates Database'!C2876),"-",'Rates Database'!B2876,"-",'Rates Database'!E2876,"-",'Rates Database'!G2876,"-",'Rates Database'!J2876)</f>
        <v>7-2020-Eversource_EMA-Residential-Exogenous Cost Adjustment (ECA)</v>
      </c>
      <c r="D2877" s="2">
        <f t="shared" si="44"/>
        <v>1</v>
      </c>
    </row>
    <row r="2878" spans="2:4" ht="13.8" x14ac:dyDescent="0.2">
      <c r="B2878" s="18">
        <v>2875</v>
      </c>
      <c r="C2878" s="2" t="str">
        <f>_xlfn.CONCAT(MONTH('Rates Database'!C2877),"-",'Rates Database'!B2877,"-",'Rates Database'!E2877,"-",'Rates Database'!G2877,"-",'Rates Database'!J2877)</f>
        <v>6-2020-Eversource_EMA-Residential-Exogenous Cost Adjustment (ECA)</v>
      </c>
      <c r="D2878" s="2">
        <f t="shared" si="44"/>
        <v>1</v>
      </c>
    </row>
    <row r="2879" spans="2:4" ht="13.8" x14ac:dyDescent="0.2">
      <c r="B2879" s="18">
        <v>2876</v>
      </c>
      <c r="C2879" s="2" t="str">
        <f>_xlfn.CONCAT(MONTH('Rates Database'!C2878),"-",'Rates Database'!B2878,"-",'Rates Database'!E2878,"-",'Rates Database'!G2878,"-",'Rates Database'!J2878)</f>
        <v>5-2020-Eversource_EMA-Residential-Exogenous Cost Adjustment (ECA)</v>
      </c>
      <c r="D2879" s="2">
        <f t="shared" si="44"/>
        <v>1</v>
      </c>
    </row>
    <row r="2880" spans="2:4" ht="13.8" x14ac:dyDescent="0.2">
      <c r="B2880" s="18">
        <v>2877</v>
      </c>
      <c r="C2880" s="2" t="str">
        <f>_xlfn.CONCAT(MONTH('Rates Database'!C2879),"-",'Rates Database'!B2879,"-",'Rates Database'!E2879,"-",'Rates Database'!G2879,"-",'Rates Database'!J2879)</f>
        <v>4-2020-Eversource_EMA-Residential-Exogenous Cost Adjustment (ECA)</v>
      </c>
      <c r="D2880" s="2">
        <f t="shared" si="44"/>
        <v>1</v>
      </c>
    </row>
    <row r="2881" spans="2:4" ht="13.8" x14ac:dyDescent="0.2">
      <c r="B2881" s="18">
        <v>2878</v>
      </c>
      <c r="C2881" s="2" t="str">
        <f>_xlfn.CONCAT(MONTH('Rates Database'!C2880),"-",'Rates Database'!B2880,"-",'Rates Database'!E2880,"-",'Rates Database'!G2880,"-",'Rates Database'!J2880)</f>
        <v>3-2020-Eversource_EMA-Residential-Exogenous Cost Adjustment (ECA)</v>
      </c>
      <c r="D2881" s="2">
        <f t="shared" si="44"/>
        <v>1</v>
      </c>
    </row>
    <row r="2882" spans="2:4" ht="13.8" x14ac:dyDescent="0.2">
      <c r="B2882" s="18">
        <v>2879</v>
      </c>
      <c r="C2882" s="2" t="str">
        <f>_xlfn.CONCAT(MONTH('Rates Database'!C2881),"-",'Rates Database'!B2881,"-",'Rates Database'!E2881,"-",'Rates Database'!G2881,"-",'Rates Database'!J2881)</f>
        <v>2-2020-Eversource_EMA-Residential-Exogenous Cost Adjustment (ECA)</v>
      </c>
      <c r="D2882" s="2">
        <f t="shared" si="44"/>
        <v>1</v>
      </c>
    </row>
    <row r="2883" spans="2:4" ht="13.8" x14ac:dyDescent="0.2">
      <c r="B2883" s="18">
        <v>2880</v>
      </c>
      <c r="C2883" s="2" t="str">
        <f>_xlfn.CONCAT(MONTH('Rates Database'!C2882),"-",'Rates Database'!B2882,"-",'Rates Database'!E2882,"-",'Rates Database'!G2882,"-",'Rates Database'!J2882)</f>
        <v>1-2020-Eversource_EMA-Residential-Exogenous Cost Adjustment (ECA)</v>
      </c>
      <c r="D2883" s="2">
        <f t="shared" si="44"/>
        <v>1</v>
      </c>
    </row>
    <row r="2884" spans="2:4" ht="13.8" x14ac:dyDescent="0.2">
      <c r="B2884" s="18">
        <v>2881</v>
      </c>
      <c r="C2884" s="2" t="str">
        <f>_xlfn.CONCAT(MONTH('Rates Database'!C2883),"-",'Rates Database'!B2883,"-",'Rates Database'!E2883,"-",'Rates Database'!G2883,"-",'Rates Database'!J2883)</f>
        <v>12-2019-Eversource_EMA-Residential-Exogenous Cost Adjustment (ECA)</v>
      </c>
      <c r="D2884" s="2">
        <f t="shared" si="44"/>
        <v>1</v>
      </c>
    </row>
    <row r="2885" spans="2:4" ht="13.8" x14ac:dyDescent="0.2">
      <c r="B2885" s="18">
        <v>2882</v>
      </c>
      <c r="C2885" s="2" t="str">
        <f>_xlfn.CONCAT(MONTH('Rates Database'!C2884),"-",'Rates Database'!B2884,"-",'Rates Database'!E2884,"-",'Rates Database'!G2884,"-",'Rates Database'!J2884)</f>
        <v>11-2019-Eversource_EMA-Residential-Exogenous Cost Adjustment (ECA)</v>
      </c>
      <c r="D2885" s="2">
        <f t="shared" ref="D2885:D2948" si="45">COUNTIF($C$4:$C$10092,C2885)</f>
        <v>1</v>
      </c>
    </row>
    <row r="2886" spans="2:4" ht="13.8" x14ac:dyDescent="0.2">
      <c r="B2886" s="18">
        <v>2883</v>
      </c>
      <c r="C2886" s="2" t="str">
        <f>_xlfn.CONCAT(MONTH('Rates Database'!C2885),"-",'Rates Database'!B2885,"-",'Rates Database'!E2885,"-",'Rates Database'!G2885,"-",'Rates Database'!J2885)</f>
        <v>10-2019-Eversource_EMA-Residential-Exogenous Cost Adjustment (ECA)</v>
      </c>
      <c r="D2886" s="2">
        <f t="shared" si="45"/>
        <v>1</v>
      </c>
    </row>
    <row r="2887" spans="2:4" ht="13.8" x14ac:dyDescent="0.2">
      <c r="B2887" s="18">
        <v>2884</v>
      </c>
      <c r="C2887" s="2" t="str">
        <f>_xlfn.CONCAT(MONTH('Rates Database'!C2886),"-",'Rates Database'!B2886,"-",'Rates Database'!E2886,"-",'Rates Database'!G2886,"-",'Rates Database'!J2886)</f>
        <v>9-2019-Eversource_EMA-Residential-Exogenous Cost Adjustment (ECA)</v>
      </c>
      <c r="D2887" s="2">
        <f t="shared" si="45"/>
        <v>1</v>
      </c>
    </row>
    <row r="2888" spans="2:4" ht="13.8" x14ac:dyDescent="0.2">
      <c r="B2888" s="18">
        <v>2885</v>
      </c>
      <c r="C2888" s="2" t="str">
        <f>_xlfn.CONCAT(MONTH('Rates Database'!C2887),"-",'Rates Database'!B2887,"-",'Rates Database'!E2887,"-",'Rates Database'!G2887,"-",'Rates Database'!J2887)</f>
        <v>8-2019-Eversource_EMA-Residential-Exogenous Cost Adjustment (ECA)</v>
      </c>
      <c r="D2888" s="2">
        <f t="shared" si="45"/>
        <v>1</v>
      </c>
    </row>
    <row r="2889" spans="2:4" ht="13.8" x14ac:dyDescent="0.2">
      <c r="B2889" s="18">
        <v>2886</v>
      </c>
      <c r="C2889" s="2" t="str">
        <f>_xlfn.CONCAT(MONTH('Rates Database'!C2888),"-",'Rates Database'!B2888,"-",'Rates Database'!E2888,"-",'Rates Database'!G2888,"-",'Rates Database'!J2888)</f>
        <v>7-2019-Eversource_EMA-Residential-Exogenous Cost Adjustment (ECA)</v>
      </c>
      <c r="D2889" s="2">
        <f t="shared" si="45"/>
        <v>1</v>
      </c>
    </row>
    <row r="2890" spans="2:4" ht="13.8" x14ac:dyDescent="0.2">
      <c r="B2890" s="18">
        <v>2887</v>
      </c>
      <c r="C2890" s="2" t="str">
        <f>_xlfn.CONCAT(MONTH('Rates Database'!C2889),"-",'Rates Database'!B2889,"-",'Rates Database'!E2889,"-",'Rates Database'!G2889,"-",'Rates Database'!J2889)</f>
        <v>6-2019-Eversource_EMA-Residential-Exogenous Cost Adjustment (ECA)</v>
      </c>
      <c r="D2890" s="2">
        <f t="shared" si="45"/>
        <v>1</v>
      </c>
    </row>
    <row r="2891" spans="2:4" ht="13.8" x14ac:dyDescent="0.2">
      <c r="B2891" s="18">
        <v>2888</v>
      </c>
      <c r="C2891" s="2" t="str">
        <f>_xlfn.CONCAT(MONTH('Rates Database'!C2890),"-",'Rates Database'!B2890,"-",'Rates Database'!E2890,"-",'Rates Database'!G2890,"-",'Rates Database'!J2890)</f>
        <v>5-2019-Eversource_EMA-Residential-Exogenous Cost Adjustment (ECA)</v>
      </c>
      <c r="D2891" s="2">
        <f t="shared" si="45"/>
        <v>1</v>
      </c>
    </row>
    <row r="2892" spans="2:4" ht="13.8" x14ac:dyDescent="0.2">
      <c r="B2892" s="18">
        <v>2889</v>
      </c>
      <c r="C2892" s="2" t="str">
        <f>_xlfn.CONCAT(MONTH('Rates Database'!C2891),"-",'Rates Database'!B2891,"-",'Rates Database'!E2891,"-",'Rates Database'!G2891,"-",'Rates Database'!J2891)</f>
        <v>4-2019-Eversource_EMA-Residential-Exogenous Cost Adjustment (ECA)</v>
      </c>
      <c r="D2892" s="2">
        <f t="shared" si="45"/>
        <v>1</v>
      </c>
    </row>
    <row r="2893" spans="2:4" ht="13.8" x14ac:dyDescent="0.2">
      <c r="B2893" s="18">
        <v>2890</v>
      </c>
      <c r="C2893" s="2" t="str">
        <f>_xlfn.CONCAT(MONTH('Rates Database'!C2892),"-",'Rates Database'!B2892,"-",'Rates Database'!E2892,"-",'Rates Database'!G2892,"-",'Rates Database'!J2892)</f>
        <v>3-2019-Eversource_EMA-Residential-Exogenous Cost Adjustment (ECA)</v>
      </c>
      <c r="D2893" s="2">
        <f t="shared" si="45"/>
        <v>1</v>
      </c>
    </row>
    <row r="2894" spans="2:4" ht="13.8" x14ac:dyDescent="0.2">
      <c r="B2894" s="18">
        <v>2891</v>
      </c>
      <c r="C2894" s="2" t="str">
        <f>_xlfn.CONCAT(MONTH('Rates Database'!C2893),"-",'Rates Database'!B2893,"-",'Rates Database'!E2893,"-",'Rates Database'!G2893,"-",'Rates Database'!J2893)</f>
        <v>2-2019-Eversource_EMA-Residential-Exogenous Cost Adjustment (ECA)</v>
      </c>
      <c r="D2894" s="2">
        <f t="shared" si="45"/>
        <v>1</v>
      </c>
    </row>
    <row r="2895" spans="2:4" ht="13.8" x14ac:dyDescent="0.2">
      <c r="B2895" s="18">
        <v>2892</v>
      </c>
      <c r="C2895" s="2" t="str">
        <f>_xlfn.CONCAT(MONTH('Rates Database'!C2894),"-",'Rates Database'!B2894,"-",'Rates Database'!E2894,"-",'Rates Database'!G2894,"-",'Rates Database'!J2894)</f>
        <v>1-2019-Eversource_EMA-Residential-Exogenous Cost Adjustment (ECA)</v>
      </c>
      <c r="D2895" s="2">
        <f t="shared" si="45"/>
        <v>1</v>
      </c>
    </row>
    <row r="2896" spans="2:4" ht="13.8" x14ac:dyDescent="0.2">
      <c r="B2896" s="18">
        <v>2893</v>
      </c>
      <c r="C2896" s="2" t="str">
        <f>_xlfn.CONCAT(MONTH('Rates Database'!C2895),"-",'Rates Database'!B2895,"-",'Rates Database'!E2895,"-",'Rates Database'!G2895,"-",'Rates Database'!J2895)</f>
        <v>3-2024-Eversource_EMA-Residential-Pension Adjustment Factor (PCA)</v>
      </c>
      <c r="D2896" s="2">
        <f t="shared" si="45"/>
        <v>1</v>
      </c>
    </row>
    <row r="2897" spans="2:4" ht="13.8" x14ac:dyDescent="0.2">
      <c r="B2897" s="18">
        <v>2894</v>
      </c>
      <c r="C2897" s="2" t="str">
        <f>_xlfn.CONCAT(MONTH('Rates Database'!C2896),"-",'Rates Database'!B2896,"-",'Rates Database'!E2896,"-",'Rates Database'!G2896,"-",'Rates Database'!J2896)</f>
        <v>2-2024-Eversource_EMA-Residential-Pension Adjustment Factor (PCA)</v>
      </c>
      <c r="D2897" s="2">
        <f t="shared" si="45"/>
        <v>1</v>
      </c>
    </row>
    <row r="2898" spans="2:4" ht="13.8" x14ac:dyDescent="0.2">
      <c r="B2898" s="18">
        <v>2895</v>
      </c>
      <c r="C2898" s="2" t="str">
        <f>_xlfn.CONCAT(MONTH('Rates Database'!C2897),"-",'Rates Database'!B2897,"-",'Rates Database'!E2897,"-",'Rates Database'!G2897,"-",'Rates Database'!J2897)</f>
        <v>1-2024-Eversource_EMA-Residential-Pension Adjustment Factor (PCA)</v>
      </c>
      <c r="D2898" s="2">
        <f t="shared" si="45"/>
        <v>1</v>
      </c>
    </row>
    <row r="2899" spans="2:4" ht="13.8" x14ac:dyDescent="0.2">
      <c r="B2899" s="18">
        <v>2896</v>
      </c>
      <c r="C2899" s="2" t="str">
        <f>_xlfn.CONCAT(MONTH('Rates Database'!C2898),"-",'Rates Database'!B2898,"-",'Rates Database'!E2898,"-",'Rates Database'!G2898,"-",'Rates Database'!J2898)</f>
        <v>12-2023-Eversource_EMA-Residential-Pension Adjustment Factor (PCA)</v>
      </c>
      <c r="D2899" s="2">
        <f t="shared" si="45"/>
        <v>1</v>
      </c>
    </row>
    <row r="2900" spans="2:4" ht="13.8" x14ac:dyDescent="0.2">
      <c r="B2900" s="18">
        <v>2897</v>
      </c>
      <c r="C2900" s="2" t="str">
        <f>_xlfn.CONCAT(MONTH('Rates Database'!C2899),"-",'Rates Database'!B2899,"-",'Rates Database'!E2899,"-",'Rates Database'!G2899,"-",'Rates Database'!J2899)</f>
        <v>11-2023-Eversource_EMA-Residential-Pension Adjustment Factor (PCA)</v>
      </c>
      <c r="D2900" s="2">
        <f t="shared" si="45"/>
        <v>1</v>
      </c>
    </row>
    <row r="2901" spans="2:4" ht="13.8" x14ac:dyDescent="0.2">
      <c r="B2901" s="18">
        <v>2898</v>
      </c>
      <c r="C2901" s="2" t="str">
        <f>_xlfn.CONCAT(MONTH('Rates Database'!C2900),"-",'Rates Database'!B2900,"-",'Rates Database'!E2900,"-",'Rates Database'!G2900,"-",'Rates Database'!J2900)</f>
        <v>10-2023-Eversource_EMA-Residential-Pension Adjustment Factor (PCA)</v>
      </c>
      <c r="D2901" s="2">
        <f t="shared" si="45"/>
        <v>1</v>
      </c>
    </row>
    <row r="2902" spans="2:4" ht="13.8" x14ac:dyDescent="0.2">
      <c r="B2902" s="18">
        <v>2899</v>
      </c>
      <c r="C2902" s="2" t="str">
        <f>_xlfn.CONCAT(MONTH('Rates Database'!C2901),"-",'Rates Database'!B2901,"-",'Rates Database'!E2901,"-",'Rates Database'!G2901,"-",'Rates Database'!J2901)</f>
        <v>9-2023-Eversource_EMA-Residential-Pension Adjustment Factor (PCA)</v>
      </c>
      <c r="D2902" s="2">
        <f t="shared" si="45"/>
        <v>1</v>
      </c>
    </row>
    <row r="2903" spans="2:4" ht="13.8" x14ac:dyDescent="0.2">
      <c r="B2903" s="18">
        <v>2900</v>
      </c>
      <c r="C2903" s="2" t="str">
        <f>_xlfn.CONCAT(MONTH('Rates Database'!C2902),"-",'Rates Database'!B2902,"-",'Rates Database'!E2902,"-",'Rates Database'!G2902,"-",'Rates Database'!J2902)</f>
        <v>8-2023-Eversource_EMA-Residential-Pension Adjustment Factor (PCA)</v>
      </c>
      <c r="D2903" s="2">
        <f t="shared" si="45"/>
        <v>1</v>
      </c>
    </row>
    <row r="2904" spans="2:4" ht="13.8" x14ac:dyDescent="0.2">
      <c r="B2904" s="18">
        <v>2901</v>
      </c>
      <c r="C2904" s="2" t="str">
        <f>_xlfn.CONCAT(MONTH('Rates Database'!C2903),"-",'Rates Database'!B2903,"-",'Rates Database'!E2903,"-",'Rates Database'!G2903,"-",'Rates Database'!J2903)</f>
        <v>7-2023-Eversource_EMA-Residential-Pension Adjustment Factor (PCA)</v>
      </c>
      <c r="D2904" s="2">
        <f t="shared" si="45"/>
        <v>1</v>
      </c>
    </row>
    <row r="2905" spans="2:4" ht="13.8" x14ac:dyDescent="0.2">
      <c r="B2905" s="18">
        <v>2902</v>
      </c>
      <c r="C2905" s="2" t="str">
        <f>_xlfn.CONCAT(MONTH('Rates Database'!C2904),"-",'Rates Database'!B2904,"-",'Rates Database'!E2904,"-",'Rates Database'!G2904,"-",'Rates Database'!J2904)</f>
        <v>6-2023-Eversource_EMA-Residential-Pension Adjustment Factor (PCA)</v>
      </c>
      <c r="D2905" s="2">
        <f t="shared" si="45"/>
        <v>1</v>
      </c>
    </row>
    <row r="2906" spans="2:4" ht="13.8" x14ac:dyDescent="0.2">
      <c r="B2906" s="18">
        <v>2903</v>
      </c>
      <c r="C2906" s="2" t="str">
        <f>_xlfn.CONCAT(MONTH('Rates Database'!C2905),"-",'Rates Database'!B2905,"-",'Rates Database'!E2905,"-",'Rates Database'!G2905,"-",'Rates Database'!J2905)</f>
        <v>5-2023-Eversource_EMA-Residential-Pension Adjustment Factor (PCA)</v>
      </c>
      <c r="D2906" s="2">
        <f t="shared" si="45"/>
        <v>1</v>
      </c>
    </row>
    <row r="2907" spans="2:4" ht="13.8" x14ac:dyDescent="0.2">
      <c r="B2907" s="18">
        <v>2904</v>
      </c>
      <c r="C2907" s="2" t="str">
        <f>_xlfn.CONCAT(MONTH('Rates Database'!C2906),"-",'Rates Database'!B2906,"-",'Rates Database'!E2906,"-",'Rates Database'!G2906,"-",'Rates Database'!J2906)</f>
        <v>4-2023-Eversource_EMA-Residential-Pension Adjustment Factor (PCA)</v>
      </c>
      <c r="D2907" s="2">
        <f t="shared" si="45"/>
        <v>1</v>
      </c>
    </row>
    <row r="2908" spans="2:4" ht="13.8" x14ac:dyDescent="0.2">
      <c r="B2908" s="18">
        <v>2905</v>
      </c>
      <c r="C2908" s="2" t="str">
        <f>_xlfn.CONCAT(MONTH('Rates Database'!C2907),"-",'Rates Database'!B2907,"-",'Rates Database'!E2907,"-",'Rates Database'!G2907,"-",'Rates Database'!J2907)</f>
        <v>3-2023-Eversource_EMA-Residential-Pension Adjustment Factor (PCA)</v>
      </c>
      <c r="D2908" s="2">
        <f t="shared" si="45"/>
        <v>1</v>
      </c>
    </row>
    <row r="2909" spans="2:4" ht="13.8" x14ac:dyDescent="0.2">
      <c r="B2909" s="18">
        <v>2906</v>
      </c>
      <c r="C2909" s="2" t="str">
        <f>_xlfn.CONCAT(MONTH('Rates Database'!C2908),"-",'Rates Database'!B2908,"-",'Rates Database'!E2908,"-",'Rates Database'!G2908,"-",'Rates Database'!J2908)</f>
        <v>2-2023-Eversource_EMA-Residential-Pension Adjustment Factor (PCA)</v>
      </c>
      <c r="D2909" s="2">
        <f t="shared" si="45"/>
        <v>1</v>
      </c>
    </row>
    <row r="2910" spans="2:4" ht="13.8" x14ac:dyDescent="0.2">
      <c r="B2910" s="18">
        <v>2907</v>
      </c>
      <c r="C2910" s="2" t="str">
        <f>_xlfn.CONCAT(MONTH('Rates Database'!C2909),"-",'Rates Database'!B2909,"-",'Rates Database'!E2909,"-",'Rates Database'!G2909,"-",'Rates Database'!J2909)</f>
        <v>1-2023-Eversource_EMA-Residential-Pension Adjustment Factor (PCA)</v>
      </c>
      <c r="D2910" s="2">
        <f t="shared" si="45"/>
        <v>1</v>
      </c>
    </row>
    <row r="2911" spans="2:4" ht="13.8" x14ac:dyDescent="0.2">
      <c r="B2911" s="18">
        <v>2908</v>
      </c>
      <c r="C2911" s="2" t="str">
        <f>_xlfn.CONCAT(MONTH('Rates Database'!C2910),"-",'Rates Database'!B2910,"-",'Rates Database'!E2910,"-",'Rates Database'!G2910,"-",'Rates Database'!J2910)</f>
        <v>12-2022-Eversource_EMA-Residential-Pension Adjustment Factor (PCA)</v>
      </c>
      <c r="D2911" s="2">
        <f t="shared" si="45"/>
        <v>1</v>
      </c>
    </row>
    <row r="2912" spans="2:4" ht="13.8" x14ac:dyDescent="0.2">
      <c r="B2912" s="18">
        <v>2909</v>
      </c>
      <c r="C2912" s="2" t="str">
        <f>_xlfn.CONCAT(MONTH('Rates Database'!C2911),"-",'Rates Database'!B2911,"-",'Rates Database'!E2911,"-",'Rates Database'!G2911,"-",'Rates Database'!J2911)</f>
        <v>11-2022-Eversource_EMA-Residential-Pension Adjustment Factor (PCA)</v>
      </c>
      <c r="D2912" s="2">
        <f t="shared" si="45"/>
        <v>1</v>
      </c>
    </row>
    <row r="2913" spans="2:4" ht="13.8" x14ac:dyDescent="0.2">
      <c r="B2913" s="18">
        <v>2910</v>
      </c>
      <c r="C2913" s="2" t="str">
        <f>_xlfn.CONCAT(MONTH('Rates Database'!C2912),"-",'Rates Database'!B2912,"-",'Rates Database'!E2912,"-",'Rates Database'!G2912,"-",'Rates Database'!J2912)</f>
        <v>10-2022-Eversource_EMA-Residential-Pension Adjustment Factor (PCA)</v>
      </c>
      <c r="D2913" s="2">
        <f t="shared" si="45"/>
        <v>1</v>
      </c>
    </row>
    <row r="2914" spans="2:4" ht="13.8" x14ac:dyDescent="0.2">
      <c r="B2914" s="18">
        <v>2911</v>
      </c>
      <c r="C2914" s="2" t="str">
        <f>_xlfn.CONCAT(MONTH('Rates Database'!C2913),"-",'Rates Database'!B2913,"-",'Rates Database'!E2913,"-",'Rates Database'!G2913,"-",'Rates Database'!J2913)</f>
        <v>9-2022-Eversource_EMA-Residential-Pension Adjustment Factor (PCA)</v>
      </c>
      <c r="D2914" s="2">
        <f t="shared" si="45"/>
        <v>1</v>
      </c>
    </row>
    <row r="2915" spans="2:4" ht="13.8" x14ac:dyDescent="0.2">
      <c r="B2915" s="18">
        <v>2912</v>
      </c>
      <c r="C2915" s="2" t="str">
        <f>_xlfn.CONCAT(MONTH('Rates Database'!C2914),"-",'Rates Database'!B2914,"-",'Rates Database'!E2914,"-",'Rates Database'!G2914,"-",'Rates Database'!J2914)</f>
        <v>8-2022-Eversource_EMA-Residential-Pension Adjustment Factor (PCA)</v>
      </c>
      <c r="D2915" s="2">
        <f t="shared" si="45"/>
        <v>1</v>
      </c>
    </row>
    <row r="2916" spans="2:4" ht="13.8" x14ac:dyDescent="0.2">
      <c r="B2916" s="18">
        <v>2913</v>
      </c>
      <c r="C2916" s="2" t="str">
        <f>_xlfn.CONCAT(MONTH('Rates Database'!C2915),"-",'Rates Database'!B2915,"-",'Rates Database'!E2915,"-",'Rates Database'!G2915,"-",'Rates Database'!J2915)</f>
        <v>7-2022-Eversource_EMA-Residential-Pension Adjustment Factor (PCA)</v>
      </c>
      <c r="D2916" s="2">
        <f t="shared" si="45"/>
        <v>1</v>
      </c>
    </row>
    <row r="2917" spans="2:4" ht="13.8" x14ac:dyDescent="0.2">
      <c r="B2917" s="18">
        <v>2914</v>
      </c>
      <c r="C2917" s="2" t="str">
        <f>_xlfn.CONCAT(MONTH('Rates Database'!C2916),"-",'Rates Database'!B2916,"-",'Rates Database'!E2916,"-",'Rates Database'!G2916,"-",'Rates Database'!J2916)</f>
        <v>6-2022-Eversource_EMA-Residential-Pension Adjustment Factor (PCA)</v>
      </c>
      <c r="D2917" s="2">
        <f t="shared" si="45"/>
        <v>1</v>
      </c>
    </row>
    <row r="2918" spans="2:4" ht="13.8" x14ac:dyDescent="0.2">
      <c r="B2918" s="18">
        <v>2915</v>
      </c>
      <c r="C2918" s="2" t="str">
        <f>_xlfn.CONCAT(MONTH('Rates Database'!C2917),"-",'Rates Database'!B2917,"-",'Rates Database'!E2917,"-",'Rates Database'!G2917,"-",'Rates Database'!J2917)</f>
        <v>5-2022-Eversource_EMA-Residential-Pension Adjustment Factor (PCA)</v>
      </c>
      <c r="D2918" s="2">
        <f t="shared" si="45"/>
        <v>1</v>
      </c>
    </row>
    <row r="2919" spans="2:4" ht="13.8" x14ac:dyDescent="0.2">
      <c r="B2919" s="18">
        <v>2916</v>
      </c>
      <c r="C2919" s="2" t="str">
        <f>_xlfn.CONCAT(MONTH('Rates Database'!C2918),"-",'Rates Database'!B2918,"-",'Rates Database'!E2918,"-",'Rates Database'!G2918,"-",'Rates Database'!J2918)</f>
        <v>4-2022-Eversource_EMA-Residential-Pension Adjustment Factor (PCA)</v>
      </c>
      <c r="D2919" s="2">
        <f t="shared" si="45"/>
        <v>1</v>
      </c>
    </row>
    <row r="2920" spans="2:4" ht="13.8" x14ac:dyDescent="0.2">
      <c r="B2920" s="18">
        <v>2917</v>
      </c>
      <c r="C2920" s="2" t="str">
        <f>_xlfn.CONCAT(MONTH('Rates Database'!C2919),"-",'Rates Database'!B2919,"-",'Rates Database'!E2919,"-",'Rates Database'!G2919,"-",'Rates Database'!J2919)</f>
        <v>3-2022-Eversource_EMA-Residential-Pension Adjustment Factor (PCA)</v>
      </c>
      <c r="D2920" s="2">
        <f t="shared" si="45"/>
        <v>1</v>
      </c>
    </row>
    <row r="2921" spans="2:4" ht="13.8" x14ac:dyDescent="0.2">
      <c r="B2921" s="18">
        <v>2918</v>
      </c>
      <c r="C2921" s="2" t="str">
        <f>_xlfn.CONCAT(MONTH('Rates Database'!C2920),"-",'Rates Database'!B2920,"-",'Rates Database'!E2920,"-",'Rates Database'!G2920,"-",'Rates Database'!J2920)</f>
        <v>2-2022-Eversource_EMA-Residential-Pension Adjustment Factor (PCA)</v>
      </c>
      <c r="D2921" s="2">
        <f t="shared" si="45"/>
        <v>1</v>
      </c>
    </row>
    <row r="2922" spans="2:4" ht="13.8" x14ac:dyDescent="0.2">
      <c r="B2922" s="18">
        <v>2919</v>
      </c>
      <c r="C2922" s="2" t="str">
        <f>_xlfn.CONCAT(MONTH('Rates Database'!C2921),"-",'Rates Database'!B2921,"-",'Rates Database'!E2921,"-",'Rates Database'!G2921,"-",'Rates Database'!J2921)</f>
        <v>1-2022-Eversource_EMA-Residential-Pension Adjustment Factor (PCA)</v>
      </c>
      <c r="D2922" s="2">
        <f t="shared" si="45"/>
        <v>1</v>
      </c>
    </row>
    <row r="2923" spans="2:4" ht="13.8" x14ac:dyDescent="0.2">
      <c r="B2923" s="18">
        <v>2920</v>
      </c>
      <c r="C2923" s="2" t="str">
        <f>_xlfn.CONCAT(MONTH('Rates Database'!C2922),"-",'Rates Database'!B2922,"-",'Rates Database'!E2922,"-",'Rates Database'!G2922,"-",'Rates Database'!J2922)</f>
        <v>12-2021-Eversource_EMA-Residential-Pension Adjustment Factor (PCA)</v>
      </c>
      <c r="D2923" s="2">
        <f t="shared" si="45"/>
        <v>1</v>
      </c>
    </row>
    <row r="2924" spans="2:4" ht="13.8" x14ac:dyDescent="0.2">
      <c r="B2924" s="18">
        <v>2921</v>
      </c>
      <c r="C2924" s="2" t="str">
        <f>_xlfn.CONCAT(MONTH('Rates Database'!C2923),"-",'Rates Database'!B2923,"-",'Rates Database'!E2923,"-",'Rates Database'!G2923,"-",'Rates Database'!J2923)</f>
        <v>11-2021-Eversource_EMA-Residential-Pension Adjustment Factor (PCA)</v>
      </c>
      <c r="D2924" s="2">
        <f t="shared" si="45"/>
        <v>1</v>
      </c>
    </row>
    <row r="2925" spans="2:4" ht="13.8" x14ac:dyDescent="0.2">
      <c r="B2925" s="18">
        <v>2922</v>
      </c>
      <c r="C2925" s="2" t="str">
        <f>_xlfn.CONCAT(MONTH('Rates Database'!C2924),"-",'Rates Database'!B2924,"-",'Rates Database'!E2924,"-",'Rates Database'!G2924,"-",'Rates Database'!J2924)</f>
        <v>10-2021-Eversource_EMA-Residential-Pension Adjustment Factor (PCA)</v>
      </c>
      <c r="D2925" s="2">
        <f t="shared" si="45"/>
        <v>1</v>
      </c>
    </row>
    <row r="2926" spans="2:4" ht="13.8" x14ac:dyDescent="0.2">
      <c r="B2926" s="18">
        <v>2923</v>
      </c>
      <c r="C2926" s="2" t="str">
        <f>_xlfn.CONCAT(MONTH('Rates Database'!C2925),"-",'Rates Database'!B2925,"-",'Rates Database'!E2925,"-",'Rates Database'!G2925,"-",'Rates Database'!J2925)</f>
        <v>9-2021-Eversource_EMA-Residential-Pension Adjustment Factor (PCA)</v>
      </c>
      <c r="D2926" s="2">
        <f t="shared" si="45"/>
        <v>1</v>
      </c>
    </row>
    <row r="2927" spans="2:4" ht="13.8" x14ac:dyDescent="0.2">
      <c r="B2927" s="18">
        <v>2924</v>
      </c>
      <c r="C2927" s="2" t="str">
        <f>_xlfn.CONCAT(MONTH('Rates Database'!C2926),"-",'Rates Database'!B2926,"-",'Rates Database'!E2926,"-",'Rates Database'!G2926,"-",'Rates Database'!J2926)</f>
        <v>8-2021-Eversource_EMA-Residential-Pension Adjustment Factor (PCA)</v>
      </c>
      <c r="D2927" s="2">
        <f t="shared" si="45"/>
        <v>1</v>
      </c>
    </row>
    <row r="2928" spans="2:4" ht="13.8" x14ac:dyDescent="0.2">
      <c r="B2928" s="18">
        <v>2925</v>
      </c>
      <c r="C2928" s="2" t="str">
        <f>_xlfn.CONCAT(MONTH('Rates Database'!C2927),"-",'Rates Database'!B2927,"-",'Rates Database'!E2927,"-",'Rates Database'!G2927,"-",'Rates Database'!J2927)</f>
        <v>7-2021-Eversource_EMA-Residential-Pension Adjustment Factor (PCA)</v>
      </c>
      <c r="D2928" s="2">
        <f t="shared" si="45"/>
        <v>1</v>
      </c>
    </row>
    <row r="2929" spans="2:4" ht="13.8" x14ac:dyDescent="0.2">
      <c r="B2929" s="18">
        <v>2926</v>
      </c>
      <c r="C2929" s="2" t="str">
        <f>_xlfn.CONCAT(MONTH('Rates Database'!C2928),"-",'Rates Database'!B2928,"-",'Rates Database'!E2928,"-",'Rates Database'!G2928,"-",'Rates Database'!J2928)</f>
        <v>6-2021-Eversource_EMA-Residential-Pension Adjustment Factor (PCA)</v>
      </c>
      <c r="D2929" s="2">
        <f t="shared" si="45"/>
        <v>1</v>
      </c>
    </row>
    <row r="2930" spans="2:4" ht="13.8" x14ac:dyDescent="0.2">
      <c r="B2930" s="18">
        <v>2927</v>
      </c>
      <c r="C2930" s="2" t="str">
        <f>_xlfn.CONCAT(MONTH('Rates Database'!C2929),"-",'Rates Database'!B2929,"-",'Rates Database'!E2929,"-",'Rates Database'!G2929,"-",'Rates Database'!J2929)</f>
        <v>5-2021-Eversource_EMA-Residential-Pension Adjustment Factor (PCA)</v>
      </c>
      <c r="D2930" s="2">
        <f t="shared" si="45"/>
        <v>1</v>
      </c>
    </row>
    <row r="2931" spans="2:4" ht="13.8" x14ac:dyDescent="0.2">
      <c r="B2931" s="18">
        <v>2928</v>
      </c>
      <c r="C2931" s="2" t="str">
        <f>_xlfn.CONCAT(MONTH('Rates Database'!C2930),"-",'Rates Database'!B2930,"-",'Rates Database'!E2930,"-",'Rates Database'!G2930,"-",'Rates Database'!J2930)</f>
        <v>4-2021-Eversource_EMA-Residential-Pension Adjustment Factor (PCA)</v>
      </c>
      <c r="D2931" s="2">
        <f t="shared" si="45"/>
        <v>1</v>
      </c>
    </row>
    <row r="2932" spans="2:4" ht="13.8" x14ac:dyDescent="0.2">
      <c r="B2932" s="18">
        <v>2929</v>
      </c>
      <c r="C2932" s="2" t="str">
        <f>_xlfn.CONCAT(MONTH('Rates Database'!C2931),"-",'Rates Database'!B2931,"-",'Rates Database'!E2931,"-",'Rates Database'!G2931,"-",'Rates Database'!J2931)</f>
        <v>3-2021-Eversource_EMA-Residential-Pension Adjustment Factor (PCA)</v>
      </c>
      <c r="D2932" s="2">
        <f t="shared" si="45"/>
        <v>1</v>
      </c>
    </row>
    <row r="2933" spans="2:4" ht="13.8" x14ac:dyDescent="0.2">
      <c r="B2933" s="18">
        <v>2930</v>
      </c>
      <c r="C2933" s="2" t="str">
        <f>_xlfn.CONCAT(MONTH('Rates Database'!C2932),"-",'Rates Database'!B2932,"-",'Rates Database'!E2932,"-",'Rates Database'!G2932,"-",'Rates Database'!J2932)</f>
        <v>2-2021-Eversource_EMA-Residential-Pension Adjustment Factor (PCA)</v>
      </c>
      <c r="D2933" s="2">
        <f t="shared" si="45"/>
        <v>1</v>
      </c>
    </row>
    <row r="2934" spans="2:4" ht="13.8" x14ac:dyDescent="0.2">
      <c r="B2934" s="18">
        <v>2931</v>
      </c>
      <c r="C2934" s="2" t="str">
        <f>_xlfn.CONCAT(MONTH('Rates Database'!C2933),"-",'Rates Database'!B2933,"-",'Rates Database'!E2933,"-",'Rates Database'!G2933,"-",'Rates Database'!J2933)</f>
        <v>1-2021-Eversource_EMA-Residential-Pension Adjustment Factor (PCA)</v>
      </c>
      <c r="D2934" s="2">
        <f t="shared" si="45"/>
        <v>1</v>
      </c>
    </row>
    <row r="2935" spans="2:4" ht="13.8" x14ac:dyDescent="0.2">
      <c r="B2935" s="18">
        <v>2932</v>
      </c>
      <c r="C2935" s="2" t="str">
        <f>_xlfn.CONCAT(MONTH('Rates Database'!C2934),"-",'Rates Database'!B2934,"-",'Rates Database'!E2934,"-",'Rates Database'!G2934,"-",'Rates Database'!J2934)</f>
        <v>12-2020-Eversource_EMA-Residential-Pension Adjustment Factor (PCA)</v>
      </c>
      <c r="D2935" s="2">
        <f t="shared" si="45"/>
        <v>1</v>
      </c>
    </row>
    <row r="2936" spans="2:4" ht="13.8" x14ac:dyDescent="0.2">
      <c r="B2936" s="18">
        <v>2933</v>
      </c>
      <c r="C2936" s="2" t="str">
        <f>_xlfn.CONCAT(MONTH('Rates Database'!C2935),"-",'Rates Database'!B2935,"-",'Rates Database'!E2935,"-",'Rates Database'!G2935,"-",'Rates Database'!J2935)</f>
        <v>11-2020-Eversource_EMA-Residential-Pension Adjustment Factor (PCA)</v>
      </c>
      <c r="D2936" s="2">
        <f t="shared" si="45"/>
        <v>1</v>
      </c>
    </row>
    <row r="2937" spans="2:4" ht="13.8" x14ac:dyDescent="0.2">
      <c r="B2937" s="18">
        <v>2934</v>
      </c>
      <c r="C2937" s="2" t="str">
        <f>_xlfn.CONCAT(MONTH('Rates Database'!C2936),"-",'Rates Database'!B2936,"-",'Rates Database'!E2936,"-",'Rates Database'!G2936,"-",'Rates Database'!J2936)</f>
        <v>10-2020-Eversource_EMA-Residential-Pension Adjustment Factor (PCA)</v>
      </c>
      <c r="D2937" s="2">
        <f t="shared" si="45"/>
        <v>1</v>
      </c>
    </row>
    <row r="2938" spans="2:4" ht="13.8" x14ac:dyDescent="0.2">
      <c r="B2938" s="18">
        <v>2935</v>
      </c>
      <c r="C2938" s="2" t="str">
        <f>_xlfn.CONCAT(MONTH('Rates Database'!C2937),"-",'Rates Database'!B2937,"-",'Rates Database'!E2937,"-",'Rates Database'!G2937,"-",'Rates Database'!J2937)</f>
        <v>9-2020-Eversource_EMA-Residential-Pension Adjustment Factor (PCA)</v>
      </c>
      <c r="D2938" s="2">
        <f t="shared" si="45"/>
        <v>1</v>
      </c>
    </row>
    <row r="2939" spans="2:4" ht="13.8" x14ac:dyDescent="0.2">
      <c r="B2939" s="18">
        <v>2936</v>
      </c>
      <c r="C2939" s="2" t="str">
        <f>_xlfn.CONCAT(MONTH('Rates Database'!C2938),"-",'Rates Database'!B2938,"-",'Rates Database'!E2938,"-",'Rates Database'!G2938,"-",'Rates Database'!J2938)</f>
        <v>8-2020-Eversource_EMA-Residential-Pension Adjustment Factor (PCA)</v>
      </c>
      <c r="D2939" s="2">
        <f t="shared" si="45"/>
        <v>1</v>
      </c>
    </row>
    <row r="2940" spans="2:4" ht="13.8" x14ac:dyDescent="0.2">
      <c r="B2940" s="18">
        <v>2937</v>
      </c>
      <c r="C2940" s="2" t="str">
        <f>_xlfn.CONCAT(MONTH('Rates Database'!C2939),"-",'Rates Database'!B2939,"-",'Rates Database'!E2939,"-",'Rates Database'!G2939,"-",'Rates Database'!J2939)</f>
        <v>7-2020-Eversource_EMA-Residential-Pension Adjustment Factor (PCA)</v>
      </c>
      <c r="D2940" s="2">
        <f t="shared" si="45"/>
        <v>1</v>
      </c>
    </row>
    <row r="2941" spans="2:4" ht="13.8" x14ac:dyDescent="0.2">
      <c r="B2941" s="18">
        <v>2938</v>
      </c>
      <c r="C2941" s="2" t="str">
        <f>_xlfn.CONCAT(MONTH('Rates Database'!C2940),"-",'Rates Database'!B2940,"-",'Rates Database'!E2940,"-",'Rates Database'!G2940,"-",'Rates Database'!J2940)</f>
        <v>6-2020-Eversource_EMA-Residential-Pension Adjustment Factor (PCA)</v>
      </c>
      <c r="D2941" s="2">
        <f t="shared" si="45"/>
        <v>1</v>
      </c>
    </row>
    <row r="2942" spans="2:4" ht="13.8" x14ac:dyDescent="0.2">
      <c r="B2942" s="18">
        <v>2939</v>
      </c>
      <c r="C2942" s="2" t="str">
        <f>_xlfn.CONCAT(MONTH('Rates Database'!C2941),"-",'Rates Database'!B2941,"-",'Rates Database'!E2941,"-",'Rates Database'!G2941,"-",'Rates Database'!J2941)</f>
        <v>5-2020-Eversource_EMA-Residential-Pension Adjustment Factor (PCA)</v>
      </c>
      <c r="D2942" s="2">
        <f t="shared" si="45"/>
        <v>1</v>
      </c>
    </row>
    <row r="2943" spans="2:4" ht="13.8" x14ac:dyDescent="0.2">
      <c r="B2943" s="18">
        <v>2940</v>
      </c>
      <c r="C2943" s="2" t="str">
        <f>_xlfn.CONCAT(MONTH('Rates Database'!C2942),"-",'Rates Database'!B2942,"-",'Rates Database'!E2942,"-",'Rates Database'!G2942,"-",'Rates Database'!J2942)</f>
        <v>4-2020-Eversource_EMA-Residential-Pension Adjustment Factor (PCA)</v>
      </c>
      <c r="D2943" s="2">
        <f t="shared" si="45"/>
        <v>1</v>
      </c>
    </row>
    <row r="2944" spans="2:4" ht="13.8" x14ac:dyDescent="0.2">
      <c r="B2944" s="18">
        <v>2941</v>
      </c>
      <c r="C2944" s="2" t="str">
        <f>_xlfn.CONCAT(MONTH('Rates Database'!C2943),"-",'Rates Database'!B2943,"-",'Rates Database'!E2943,"-",'Rates Database'!G2943,"-",'Rates Database'!J2943)</f>
        <v>3-2020-Eversource_EMA-Residential-Pension Adjustment Factor (PCA)</v>
      </c>
      <c r="D2944" s="2">
        <f t="shared" si="45"/>
        <v>1</v>
      </c>
    </row>
    <row r="2945" spans="2:4" ht="13.8" x14ac:dyDescent="0.2">
      <c r="B2945" s="18">
        <v>2942</v>
      </c>
      <c r="C2945" s="2" t="str">
        <f>_xlfn.CONCAT(MONTH('Rates Database'!C2944),"-",'Rates Database'!B2944,"-",'Rates Database'!E2944,"-",'Rates Database'!G2944,"-",'Rates Database'!J2944)</f>
        <v>2-2020-Eversource_EMA-Residential-Pension Adjustment Factor (PCA)</v>
      </c>
      <c r="D2945" s="2">
        <f t="shared" si="45"/>
        <v>1</v>
      </c>
    </row>
    <row r="2946" spans="2:4" ht="13.8" x14ac:dyDescent="0.2">
      <c r="B2946" s="18">
        <v>2943</v>
      </c>
      <c r="C2946" s="2" t="str">
        <f>_xlfn.CONCAT(MONTH('Rates Database'!C2945),"-",'Rates Database'!B2945,"-",'Rates Database'!E2945,"-",'Rates Database'!G2945,"-",'Rates Database'!J2945)</f>
        <v>1-2020-Eversource_EMA-Residential-Pension Adjustment Factor (PCA)</v>
      </c>
      <c r="D2946" s="2">
        <f t="shared" si="45"/>
        <v>1</v>
      </c>
    </row>
    <row r="2947" spans="2:4" ht="13.8" x14ac:dyDescent="0.2">
      <c r="B2947" s="18">
        <v>2944</v>
      </c>
      <c r="C2947" s="2" t="str">
        <f>_xlfn.CONCAT(MONTH('Rates Database'!C2946),"-",'Rates Database'!B2946,"-",'Rates Database'!E2946,"-",'Rates Database'!G2946,"-",'Rates Database'!J2946)</f>
        <v>12-2019-Eversource_EMA-Residential-Pension Adjustment Factor (PCA)</v>
      </c>
      <c r="D2947" s="2">
        <f t="shared" si="45"/>
        <v>1</v>
      </c>
    </row>
    <row r="2948" spans="2:4" ht="13.8" x14ac:dyDescent="0.2">
      <c r="B2948" s="18">
        <v>2945</v>
      </c>
      <c r="C2948" s="2" t="str">
        <f>_xlfn.CONCAT(MONTH('Rates Database'!C2947),"-",'Rates Database'!B2947,"-",'Rates Database'!E2947,"-",'Rates Database'!G2947,"-",'Rates Database'!J2947)</f>
        <v>11-2019-Eversource_EMA-Residential-Pension Adjustment Factor (PCA)</v>
      </c>
      <c r="D2948" s="2">
        <f t="shared" si="45"/>
        <v>1</v>
      </c>
    </row>
    <row r="2949" spans="2:4" ht="13.8" x14ac:dyDescent="0.2">
      <c r="B2949" s="18">
        <v>2946</v>
      </c>
      <c r="C2949" s="2" t="str">
        <f>_xlfn.CONCAT(MONTH('Rates Database'!C2948),"-",'Rates Database'!B2948,"-",'Rates Database'!E2948,"-",'Rates Database'!G2948,"-",'Rates Database'!J2948)</f>
        <v>10-2019-Eversource_EMA-Residential-Pension Adjustment Factor (PCA)</v>
      </c>
      <c r="D2949" s="2">
        <f t="shared" ref="D2949:D3012" si="46">COUNTIF($C$4:$C$10092,C2949)</f>
        <v>1</v>
      </c>
    </row>
    <row r="2950" spans="2:4" ht="13.8" x14ac:dyDescent="0.2">
      <c r="B2950" s="18">
        <v>2947</v>
      </c>
      <c r="C2950" s="2" t="str">
        <f>_xlfn.CONCAT(MONTH('Rates Database'!C2949),"-",'Rates Database'!B2949,"-",'Rates Database'!E2949,"-",'Rates Database'!G2949,"-",'Rates Database'!J2949)</f>
        <v>9-2019-Eversource_EMA-Residential-Pension Adjustment Factor (PCA)</v>
      </c>
      <c r="D2950" s="2">
        <f t="shared" si="46"/>
        <v>1</v>
      </c>
    </row>
    <row r="2951" spans="2:4" ht="13.8" x14ac:dyDescent="0.2">
      <c r="B2951" s="18">
        <v>2948</v>
      </c>
      <c r="C2951" s="2" t="str">
        <f>_xlfn.CONCAT(MONTH('Rates Database'!C2950),"-",'Rates Database'!B2950,"-",'Rates Database'!E2950,"-",'Rates Database'!G2950,"-",'Rates Database'!J2950)</f>
        <v>8-2019-Eversource_EMA-Residential-Pension Adjustment Factor (PCA)</v>
      </c>
      <c r="D2951" s="2">
        <f t="shared" si="46"/>
        <v>1</v>
      </c>
    </row>
    <row r="2952" spans="2:4" ht="13.8" x14ac:dyDescent="0.2">
      <c r="B2952" s="18">
        <v>2949</v>
      </c>
      <c r="C2952" s="2" t="str">
        <f>_xlfn.CONCAT(MONTH('Rates Database'!C2951),"-",'Rates Database'!B2951,"-",'Rates Database'!E2951,"-",'Rates Database'!G2951,"-",'Rates Database'!J2951)</f>
        <v>7-2019-Eversource_EMA-Residential-Pension Adjustment Factor (PCA)</v>
      </c>
      <c r="D2952" s="2">
        <f t="shared" si="46"/>
        <v>1</v>
      </c>
    </row>
    <row r="2953" spans="2:4" ht="13.8" x14ac:dyDescent="0.2">
      <c r="B2953" s="18">
        <v>2950</v>
      </c>
      <c r="C2953" s="2" t="str">
        <f>_xlfn.CONCAT(MONTH('Rates Database'!C2952),"-",'Rates Database'!B2952,"-",'Rates Database'!E2952,"-",'Rates Database'!G2952,"-",'Rates Database'!J2952)</f>
        <v>6-2019-Eversource_EMA-Residential-Pension Adjustment Factor (PCA)</v>
      </c>
      <c r="D2953" s="2">
        <f t="shared" si="46"/>
        <v>1</v>
      </c>
    </row>
    <row r="2954" spans="2:4" ht="13.8" x14ac:dyDescent="0.2">
      <c r="B2954" s="18">
        <v>2951</v>
      </c>
      <c r="C2954" s="2" t="str">
        <f>_xlfn.CONCAT(MONTH('Rates Database'!C2953),"-",'Rates Database'!B2953,"-",'Rates Database'!E2953,"-",'Rates Database'!G2953,"-",'Rates Database'!J2953)</f>
        <v>5-2019-Eversource_EMA-Residential-Pension Adjustment Factor (PCA)</v>
      </c>
      <c r="D2954" s="2">
        <f t="shared" si="46"/>
        <v>1</v>
      </c>
    </row>
    <row r="2955" spans="2:4" ht="13.8" x14ac:dyDescent="0.2">
      <c r="B2955" s="18">
        <v>2952</v>
      </c>
      <c r="C2955" s="2" t="str">
        <f>_xlfn.CONCAT(MONTH('Rates Database'!C2954),"-",'Rates Database'!B2954,"-",'Rates Database'!E2954,"-",'Rates Database'!G2954,"-",'Rates Database'!J2954)</f>
        <v>4-2019-Eversource_EMA-Residential-Pension Adjustment Factor (PCA)</v>
      </c>
      <c r="D2955" s="2">
        <f t="shared" si="46"/>
        <v>1</v>
      </c>
    </row>
    <row r="2956" spans="2:4" ht="13.8" x14ac:dyDescent="0.2">
      <c r="B2956" s="18">
        <v>2953</v>
      </c>
      <c r="C2956" s="2" t="str">
        <f>_xlfn.CONCAT(MONTH('Rates Database'!C2955),"-",'Rates Database'!B2955,"-",'Rates Database'!E2955,"-",'Rates Database'!G2955,"-",'Rates Database'!J2955)</f>
        <v>3-2019-Eversource_EMA-Residential-Pension Adjustment Factor (PCA)</v>
      </c>
      <c r="D2956" s="2">
        <f t="shared" si="46"/>
        <v>1</v>
      </c>
    </row>
    <row r="2957" spans="2:4" ht="13.8" x14ac:dyDescent="0.2">
      <c r="B2957" s="18">
        <v>2954</v>
      </c>
      <c r="C2957" s="2" t="str">
        <f>_xlfn.CONCAT(MONTH('Rates Database'!C2956),"-",'Rates Database'!B2956,"-",'Rates Database'!E2956,"-",'Rates Database'!G2956,"-",'Rates Database'!J2956)</f>
        <v>2-2019-Eversource_EMA-Residential-Pension Adjustment Factor (PCA)</v>
      </c>
      <c r="D2957" s="2">
        <f t="shared" si="46"/>
        <v>1</v>
      </c>
    </row>
    <row r="2958" spans="2:4" ht="13.8" x14ac:dyDescent="0.2">
      <c r="B2958" s="18">
        <v>2955</v>
      </c>
      <c r="C2958" s="2" t="str">
        <f>_xlfn.CONCAT(MONTH('Rates Database'!C2957),"-",'Rates Database'!B2957,"-",'Rates Database'!E2957,"-",'Rates Database'!G2957,"-",'Rates Database'!J2957)</f>
        <v>1-2019-Eversource_EMA-Residential-Pension Adjustment Factor (PCA)</v>
      </c>
      <c r="D2958" s="2">
        <f t="shared" si="46"/>
        <v>1</v>
      </c>
    </row>
    <row r="2959" spans="2:4" ht="13.8" x14ac:dyDescent="0.2">
      <c r="B2959" s="18">
        <v>2956</v>
      </c>
      <c r="C2959" s="2" t="str">
        <f>_xlfn.CONCAT(MONTH('Rates Database'!C2958),"-",'Rates Database'!B2958,"-",'Rates Database'!E2958,"-",'Rates Database'!G2958,"-",'Rates Database'!J2958)</f>
        <v>3-2024-Eversource_EMA-Residential-Residential Assistance Adjustment Factor (RAAF)</v>
      </c>
      <c r="D2959" s="2">
        <f t="shared" si="46"/>
        <v>1</v>
      </c>
    </row>
    <row r="2960" spans="2:4" ht="13.8" x14ac:dyDescent="0.2">
      <c r="B2960" s="18">
        <v>2957</v>
      </c>
      <c r="C2960" s="2" t="str">
        <f>_xlfn.CONCAT(MONTH('Rates Database'!C2959),"-",'Rates Database'!B2959,"-",'Rates Database'!E2959,"-",'Rates Database'!G2959,"-",'Rates Database'!J2959)</f>
        <v>2-2024-Eversource_EMA-Residential-Residential Assistance Adjustment Factor (RAAF)</v>
      </c>
      <c r="D2960" s="2">
        <f t="shared" si="46"/>
        <v>1</v>
      </c>
    </row>
    <row r="2961" spans="2:4" ht="13.8" x14ac:dyDescent="0.2">
      <c r="B2961" s="18">
        <v>2958</v>
      </c>
      <c r="C2961" s="2" t="str">
        <f>_xlfn.CONCAT(MONTH('Rates Database'!C2960),"-",'Rates Database'!B2960,"-",'Rates Database'!E2960,"-",'Rates Database'!G2960,"-",'Rates Database'!J2960)</f>
        <v>1-2024-Eversource_EMA-Residential-Residential Assistance Adjustment Factor (RAAF)</v>
      </c>
      <c r="D2961" s="2">
        <f t="shared" si="46"/>
        <v>1</v>
      </c>
    </row>
    <row r="2962" spans="2:4" ht="13.8" x14ac:dyDescent="0.2">
      <c r="B2962" s="18">
        <v>2959</v>
      </c>
      <c r="C2962" s="2" t="str">
        <f>_xlfn.CONCAT(MONTH('Rates Database'!C2961),"-",'Rates Database'!B2961,"-",'Rates Database'!E2961,"-",'Rates Database'!G2961,"-",'Rates Database'!J2961)</f>
        <v>12-2023-Eversource_EMA-Residential-Residential Assistance Adjustment Factor (RAAF)</v>
      </c>
      <c r="D2962" s="2">
        <f t="shared" si="46"/>
        <v>1</v>
      </c>
    </row>
    <row r="2963" spans="2:4" ht="13.8" x14ac:dyDescent="0.2">
      <c r="B2963" s="18">
        <v>2960</v>
      </c>
      <c r="C2963" s="2" t="str">
        <f>_xlfn.CONCAT(MONTH('Rates Database'!C2962),"-",'Rates Database'!B2962,"-",'Rates Database'!E2962,"-",'Rates Database'!G2962,"-",'Rates Database'!J2962)</f>
        <v>11-2023-Eversource_EMA-Residential-Residential Assistance Adjustment Factor (RAAF)</v>
      </c>
      <c r="D2963" s="2">
        <f t="shared" si="46"/>
        <v>1</v>
      </c>
    </row>
    <row r="2964" spans="2:4" ht="13.8" x14ac:dyDescent="0.2">
      <c r="B2964" s="18">
        <v>2961</v>
      </c>
      <c r="C2964" s="2" t="str">
        <f>_xlfn.CONCAT(MONTH('Rates Database'!C2963),"-",'Rates Database'!B2963,"-",'Rates Database'!E2963,"-",'Rates Database'!G2963,"-",'Rates Database'!J2963)</f>
        <v>10-2023-Eversource_EMA-Residential-Residential Assistance Adjustment Factor (RAAF)</v>
      </c>
      <c r="D2964" s="2">
        <f t="shared" si="46"/>
        <v>1</v>
      </c>
    </row>
    <row r="2965" spans="2:4" ht="13.8" x14ac:dyDescent="0.2">
      <c r="B2965" s="18">
        <v>2962</v>
      </c>
      <c r="C2965" s="2" t="str">
        <f>_xlfn.CONCAT(MONTH('Rates Database'!C2964),"-",'Rates Database'!B2964,"-",'Rates Database'!E2964,"-",'Rates Database'!G2964,"-",'Rates Database'!J2964)</f>
        <v>9-2023-Eversource_EMA-Residential-Residential Assistance Adjustment Factor (RAAF)</v>
      </c>
      <c r="D2965" s="2">
        <f t="shared" si="46"/>
        <v>1</v>
      </c>
    </row>
    <row r="2966" spans="2:4" ht="13.8" x14ac:dyDescent="0.2">
      <c r="B2966" s="18">
        <v>2963</v>
      </c>
      <c r="C2966" s="2" t="str">
        <f>_xlfn.CONCAT(MONTH('Rates Database'!C2965),"-",'Rates Database'!B2965,"-",'Rates Database'!E2965,"-",'Rates Database'!G2965,"-",'Rates Database'!J2965)</f>
        <v>8-2023-Eversource_EMA-Residential-Residential Assistance Adjustment Factor (RAAF)</v>
      </c>
      <c r="D2966" s="2">
        <f t="shared" si="46"/>
        <v>1</v>
      </c>
    </row>
    <row r="2967" spans="2:4" ht="13.8" x14ac:dyDescent="0.2">
      <c r="B2967" s="18">
        <v>2964</v>
      </c>
      <c r="C2967" s="2" t="str">
        <f>_xlfn.CONCAT(MONTH('Rates Database'!C2966),"-",'Rates Database'!B2966,"-",'Rates Database'!E2966,"-",'Rates Database'!G2966,"-",'Rates Database'!J2966)</f>
        <v>7-2023-Eversource_EMA-Residential-Residential Assistance Adjustment Factor (RAAF)</v>
      </c>
      <c r="D2967" s="2">
        <f t="shared" si="46"/>
        <v>1</v>
      </c>
    </row>
    <row r="2968" spans="2:4" ht="13.8" x14ac:dyDescent="0.2">
      <c r="B2968" s="18">
        <v>2965</v>
      </c>
      <c r="C2968" s="2" t="str">
        <f>_xlfn.CONCAT(MONTH('Rates Database'!C2967),"-",'Rates Database'!B2967,"-",'Rates Database'!E2967,"-",'Rates Database'!G2967,"-",'Rates Database'!J2967)</f>
        <v>6-2023-Eversource_EMA-Residential-Residential Assistance Adjustment Factor (RAAF)</v>
      </c>
      <c r="D2968" s="2">
        <f t="shared" si="46"/>
        <v>1</v>
      </c>
    </row>
    <row r="2969" spans="2:4" ht="13.8" x14ac:dyDescent="0.2">
      <c r="B2969" s="18">
        <v>2966</v>
      </c>
      <c r="C2969" s="2" t="str">
        <f>_xlfn.CONCAT(MONTH('Rates Database'!C2968),"-",'Rates Database'!B2968,"-",'Rates Database'!E2968,"-",'Rates Database'!G2968,"-",'Rates Database'!J2968)</f>
        <v>5-2023-Eversource_EMA-Residential-Residential Assistance Adjustment Factor (RAAF)</v>
      </c>
      <c r="D2969" s="2">
        <f t="shared" si="46"/>
        <v>1</v>
      </c>
    </row>
    <row r="2970" spans="2:4" ht="13.8" x14ac:dyDescent="0.2">
      <c r="B2970" s="18">
        <v>2967</v>
      </c>
      <c r="C2970" s="2" t="str">
        <f>_xlfn.CONCAT(MONTH('Rates Database'!C2969),"-",'Rates Database'!B2969,"-",'Rates Database'!E2969,"-",'Rates Database'!G2969,"-",'Rates Database'!J2969)</f>
        <v>4-2023-Eversource_EMA-Residential-Residential Assistance Adjustment Factor (RAAF)</v>
      </c>
      <c r="D2970" s="2">
        <f t="shared" si="46"/>
        <v>1</v>
      </c>
    </row>
    <row r="2971" spans="2:4" ht="13.8" x14ac:dyDescent="0.2">
      <c r="B2971" s="18">
        <v>2968</v>
      </c>
      <c r="C2971" s="2" t="str">
        <f>_xlfn.CONCAT(MONTH('Rates Database'!C2970),"-",'Rates Database'!B2970,"-",'Rates Database'!E2970,"-",'Rates Database'!G2970,"-",'Rates Database'!J2970)</f>
        <v>3-2023-Eversource_EMA-Residential-Residential Assistance Adjustment Factor (RAAF)</v>
      </c>
      <c r="D2971" s="2">
        <f t="shared" si="46"/>
        <v>1</v>
      </c>
    </row>
    <row r="2972" spans="2:4" ht="13.8" x14ac:dyDescent="0.2">
      <c r="B2972" s="18">
        <v>2969</v>
      </c>
      <c r="C2972" s="2" t="str">
        <f>_xlfn.CONCAT(MONTH('Rates Database'!C2971),"-",'Rates Database'!B2971,"-",'Rates Database'!E2971,"-",'Rates Database'!G2971,"-",'Rates Database'!J2971)</f>
        <v>2-2023-Eversource_EMA-Residential-Residential Assistance Adjustment Factor (RAAF)</v>
      </c>
      <c r="D2972" s="2">
        <f t="shared" si="46"/>
        <v>1</v>
      </c>
    </row>
    <row r="2973" spans="2:4" ht="13.8" x14ac:dyDescent="0.2">
      <c r="B2973" s="18">
        <v>2970</v>
      </c>
      <c r="C2973" s="2" t="str">
        <f>_xlfn.CONCAT(MONTH('Rates Database'!C2972),"-",'Rates Database'!B2972,"-",'Rates Database'!E2972,"-",'Rates Database'!G2972,"-",'Rates Database'!J2972)</f>
        <v>1-2023-Eversource_EMA-Residential-Residential Assistance Adjustment Factor (RAAF)</v>
      </c>
      <c r="D2973" s="2">
        <f t="shared" si="46"/>
        <v>1</v>
      </c>
    </row>
    <row r="2974" spans="2:4" ht="13.8" x14ac:dyDescent="0.2">
      <c r="B2974" s="18">
        <v>2971</v>
      </c>
      <c r="C2974" s="2" t="str">
        <f>_xlfn.CONCAT(MONTH('Rates Database'!C2973),"-",'Rates Database'!B2973,"-",'Rates Database'!E2973,"-",'Rates Database'!G2973,"-",'Rates Database'!J2973)</f>
        <v>12-2022-Eversource_EMA-Residential-Residential Assistance Adjustment Factor (RAAF)</v>
      </c>
      <c r="D2974" s="2">
        <f t="shared" si="46"/>
        <v>1</v>
      </c>
    </row>
    <row r="2975" spans="2:4" ht="13.8" x14ac:dyDescent="0.2">
      <c r="B2975" s="18">
        <v>2972</v>
      </c>
      <c r="C2975" s="2" t="str">
        <f>_xlfn.CONCAT(MONTH('Rates Database'!C2974),"-",'Rates Database'!B2974,"-",'Rates Database'!E2974,"-",'Rates Database'!G2974,"-",'Rates Database'!J2974)</f>
        <v>11-2022-Eversource_EMA-Residential-Residential Assistance Adjustment Factor (RAAF)</v>
      </c>
      <c r="D2975" s="2">
        <f t="shared" si="46"/>
        <v>1</v>
      </c>
    </row>
    <row r="2976" spans="2:4" ht="13.8" x14ac:dyDescent="0.2">
      <c r="B2976" s="18">
        <v>2973</v>
      </c>
      <c r="C2976" s="2" t="str">
        <f>_xlfn.CONCAT(MONTH('Rates Database'!C2975),"-",'Rates Database'!B2975,"-",'Rates Database'!E2975,"-",'Rates Database'!G2975,"-",'Rates Database'!J2975)</f>
        <v>10-2022-Eversource_EMA-Residential-Residential Assistance Adjustment Factor (RAAF)</v>
      </c>
      <c r="D2976" s="2">
        <f t="shared" si="46"/>
        <v>1</v>
      </c>
    </row>
    <row r="2977" spans="2:4" ht="13.8" x14ac:dyDescent="0.2">
      <c r="B2977" s="18">
        <v>2974</v>
      </c>
      <c r="C2977" s="2" t="str">
        <f>_xlfn.CONCAT(MONTH('Rates Database'!C2976),"-",'Rates Database'!B2976,"-",'Rates Database'!E2976,"-",'Rates Database'!G2976,"-",'Rates Database'!J2976)</f>
        <v>9-2022-Eversource_EMA-Residential-Residential Assistance Adjustment Factor (RAAF)</v>
      </c>
      <c r="D2977" s="2">
        <f t="shared" si="46"/>
        <v>1</v>
      </c>
    </row>
    <row r="2978" spans="2:4" ht="13.8" x14ac:dyDescent="0.2">
      <c r="B2978" s="18">
        <v>2975</v>
      </c>
      <c r="C2978" s="2" t="str">
        <f>_xlfn.CONCAT(MONTH('Rates Database'!C2977),"-",'Rates Database'!B2977,"-",'Rates Database'!E2977,"-",'Rates Database'!G2977,"-",'Rates Database'!J2977)</f>
        <v>8-2022-Eversource_EMA-Residential-Residential Assistance Adjustment Factor (RAAF)</v>
      </c>
      <c r="D2978" s="2">
        <f t="shared" si="46"/>
        <v>1</v>
      </c>
    </row>
    <row r="2979" spans="2:4" ht="13.8" x14ac:dyDescent="0.2">
      <c r="B2979" s="18">
        <v>2976</v>
      </c>
      <c r="C2979" s="2" t="str">
        <f>_xlfn.CONCAT(MONTH('Rates Database'!C2978),"-",'Rates Database'!B2978,"-",'Rates Database'!E2978,"-",'Rates Database'!G2978,"-",'Rates Database'!J2978)</f>
        <v>7-2022-Eversource_EMA-Residential-Residential Assistance Adjustment Factor (RAAF)</v>
      </c>
      <c r="D2979" s="2">
        <f t="shared" si="46"/>
        <v>1</v>
      </c>
    </row>
    <row r="2980" spans="2:4" ht="13.8" x14ac:dyDescent="0.2">
      <c r="B2980" s="18">
        <v>2977</v>
      </c>
      <c r="C2980" s="2" t="str">
        <f>_xlfn.CONCAT(MONTH('Rates Database'!C2979),"-",'Rates Database'!B2979,"-",'Rates Database'!E2979,"-",'Rates Database'!G2979,"-",'Rates Database'!J2979)</f>
        <v>6-2022-Eversource_EMA-Residential-Residential Assistance Adjustment Factor (RAAF)</v>
      </c>
      <c r="D2980" s="2">
        <f t="shared" si="46"/>
        <v>1</v>
      </c>
    </row>
    <row r="2981" spans="2:4" ht="13.8" x14ac:dyDescent="0.2">
      <c r="B2981" s="18">
        <v>2978</v>
      </c>
      <c r="C2981" s="2" t="str">
        <f>_xlfn.CONCAT(MONTH('Rates Database'!C2980),"-",'Rates Database'!B2980,"-",'Rates Database'!E2980,"-",'Rates Database'!G2980,"-",'Rates Database'!J2980)</f>
        <v>5-2022-Eversource_EMA-Residential-Residential Assistance Adjustment Factor (RAAF)</v>
      </c>
      <c r="D2981" s="2">
        <f t="shared" si="46"/>
        <v>1</v>
      </c>
    </row>
    <row r="2982" spans="2:4" ht="13.8" x14ac:dyDescent="0.2">
      <c r="B2982" s="18">
        <v>2979</v>
      </c>
      <c r="C2982" s="2" t="str">
        <f>_xlfn.CONCAT(MONTH('Rates Database'!C2981),"-",'Rates Database'!B2981,"-",'Rates Database'!E2981,"-",'Rates Database'!G2981,"-",'Rates Database'!J2981)</f>
        <v>4-2022-Eversource_EMA-Residential-Residential Assistance Adjustment Factor (RAAF)</v>
      </c>
      <c r="D2982" s="2">
        <f t="shared" si="46"/>
        <v>1</v>
      </c>
    </row>
    <row r="2983" spans="2:4" ht="13.8" x14ac:dyDescent="0.2">
      <c r="B2983" s="18">
        <v>2980</v>
      </c>
      <c r="C2983" s="2" t="str">
        <f>_xlfn.CONCAT(MONTH('Rates Database'!C2982),"-",'Rates Database'!B2982,"-",'Rates Database'!E2982,"-",'Rates Database'!G2982,"-",'Rates Database'!J2982)</f>
        <v>3-2022-Eversource_EMA-Residential-Residential Assistance Adjustment Factor (RAAF)</v>
      </c>
      <c r="D2983" s="2">
        <f t="shared" si="46"/>
        <v>1</v>
      </c>
    </row>
    <row r="2984" spans="2:4" ht="13.8" x14ac:dyDescent="0.2">
      <c r="B2984" s="18">
        <v>2981</v>
      </c>
      <c r="C2984" s="2" t="str">
        <f>_xlfn.CONCAT(MONTH('Rates Database'!C2983),"-",'Rates Database'!B2983,"-",'Rates Database'!E2983,"-",'Rates Database'!G2983,"-",'Rates Database'!J2983)</f>
        <v>2-2022-Eversource_EMA-Residential-Residential Assistance Adjustment Factor (RAAF)</v>
      </c>
      <c r="D2984" s="2">
        <f t="shared" si="46"/>
        <v>1</v>
      </c>
    </row>
    <row r="2985" spans="2:4" ht="13.8" x14ac:dyDescent="0.2">
      <c r="B2985" s="18">
        <v>2982</v>
      </c>
      <c r="C2985" s="2" t="str">
        <f>_xlfn.CONCAT(MONTH('Rates Database'!C2984),"-",'Rates Database'!B2984,"-",'Rates Database'!E2984,"-",'Rates Database'!G2984,"-",'Rates Database'!J2984)</f>
        <v>1-2022-Eversource_EMA-Residential-Residential Assistance Adjustment Factor (RAAF)</v>
      </c>
      <c r="D2985" s="2">
        <f t="shared" si="46"/>
        <v>1</v>
      </c>
    </row>
    <row r="2986" spans="2:4" ht="13.8" x14ac:dyDescent="0.2">
      <c r="B2986" s="18">
        <v>2983</v>
      </c>
      <c r="C2986" s="2" t="str">
        <f>_xlfn.CONCAT(MONTH('Rates Database'!C2985),"-",'Rates Database'!B2985,"-",'Rates Database'!E2985,"-",'Rates Database'!G2985,"-",'Rates Database'!J2985)</f>
        <v>12-2021-Eversource_EMA-Residential-Residential Assistance Adjustment Factor (RAAF)</v>
      </c>
      <c r="D2986" s="2">
        <f t="shared" si="46"/>
        <v>1</v>
      </c>
    </row>
    <row r="2987" spans="2:4" ht="13.8" x14ac:dyDescent="0.2">
      <c r="B2987" s="18">
        <v>2984</v>
      </c>
      <c r="C2987" s="2" t="str">
        <f>_xlfn.CONCAT(MONTH('Rates Database'!C2986),"-",'Rates Database'!B2986,"-",'Rates Database'!E2986,"-",'Rates Database'!G2986,"-",'Rates Database'!J2986)</f>
        <v>11-2021-Eversource_EMA-Residential-Residential Assistance Adjustment Factor (RAAF)</v>
      </c>
      <c r="D2987" s="2">
        <f t="shared" si="46"/>
        <v>1</v>
      </c>
    </row>
    <row r="2988" spans="2:4" ht="13.8" x14ac:dyDescent="0.2">
      <c r="B2988" s="18">
        <v>2985</v>
      </c>
      <c r="C2988" s="2" t="str">
        <f>_xlfn.CONCAT(MONTH('Rates Database'!C2987),"-",'Rates Database'!B2987,"-",'Rates Database'!E2987,"-",'Rates Database'!G2987,"-",'Rates Database'!J2987)</f>
        <v>10-2021-Eversource_EMA-Residential-Residential Assistance Adjustment Factor (RAAF)</v>
      </c>
      <c r="D2988" s="2">
        <f t="shared" si="46"/>
        <v>1</v>
      </c>
    </row>
    <row r="2989" spans="2:4" ht="13.8" x14ac:dyDescent="0.2">
      <c r="B2989" s="18">
        <v>2986</v>
      </c>
      <c r="C2989" s="2" t="str">
        <f>_xlfn.CONCAT(MONTH('Rates Database'!C2988),"-",'Rates Database'!B2988,"-",'Rates Database'!E2988,"-",'Rates Database'!G2988,"-",'Rates Database'!J2988)</f>
        <v>9-2021-Eversource_EMA-Residential-Residential Assistance Adjustment Factor (RAAF)</v>
      </c>
      <c r="D2989" s="2">
        <f t="shared" si="46"/>
        <v>1</v>
      </c>
    </row>
    <row r="2990" spans="2:4" ht="13.8" x14ac:dyDescent="0.2">
      <c r="B2990" s="18">
        <v>2987</v>
      </c>
      <c r="C2990" s="2" t="str">
        <f>_xlfn.CONCAT(MONTH('Rates Database'!C2989),"-",'Rates Database'!B2989,"-",'Rates Database'!E2989,"-",'Rates Database'!G2989,"-",'Rates Database'!J2989)</f>
        <v>8-2021-Eversource_EMA-Residential-Residential Assistance Adjustment Factor (RAAF)</v>
      </c>
      <c r="D2990" s="2">
        <f t="shared" si="46"/>
        <v>1</v>
      </c>
    </row>
    <row r="2991" spans="2:4" ht="13.8" x14ac:dyDescent="0.2">
      <c r="B2991" s="18">
        <v>2988</v>
      </c>
      <c r="C2991" s="2" t="str">
        <f>_xlfn.CONCAT(MONTH('Rates Database'!C2990),"-",'Rates Database'!B2990,"-",'Rates Database'!E2990,"-",'Rates Database'!G2990,"-",'Rates Database'!J2990)</f>
        <v>7-2021-Eversource_EMA-Residential-Residential Assistance Adjustment Factor (RAAF)</v>
      </c>
      <c r="D2991" s="2">
        <f t="shared" si="46"/>
        <v>1</v>
      </c>
    </row>
    <row r="2992" spans="2:4" ht="13.8" x14ac:dyDescent="0.2">
      <c r="B2992" s="18">
        <v>2989</v>
      </c>
      <c r="C2992" s="2" t="str">
        <f>_xlfn.CONCAT(MONTH('Rates Database'!C2991),"-",'Rates Database'!B2991,"-",'Rates Database'!E2991,"-",'Rates Database'!G2991,"-",'Rates Database'!J2991)</f>
        <v>6-2021-Eversource_EMA-Residential-Residential Assistance Adjustment Factor (RAAF)</v>
      </c>
      <c r="D2992" s="2">
        <f t="shared" si="46"/>
        <v>1</v>
      </c>
    </row>
    <row r="2993" spans="2:4" ht="13.8" x14ac:dyDescent="0.2">
      <c r="B2993" s="18">
        <v>2990</v>
      </c>
      <c r="C2993" s="2" t="str">
        <f>_xlfn.CONCAT(MONTH('Rates Database'!C2992),"-",'Rates Database'!B2992,"-",'Rates Database'!E2992,"-",'Rates Database'!G2992,"-",'Rates Database'!J2992)</f>
        <v>5-2021-Eversource_EMA-Residential-Residential Assistance Adjustment Factor (RAAF)</v>
      </c>
      <c r="D2993" s="2">
        <f t="shared" si="46"/>
        <v>1</v>
      </c>
    </row>
    <row r="2994" spans="2:4" ht="13.8" x14ac:dyDescent="0.2">
      <c r="B2994" s="18">
        <v>2991</v>
      </c>
      <c r="C2994" s="2" t="str">
        <f>_xlfn.CONCAT(MONTH('Rates Database'!C2993),"-",'Rates Database'!B2993,"-",'Rates Database'!E2993,"-",'Rates Database'!G2993,"-",'Rates Database'!J2993)</f>
        <v>4-2021-Eversource_EMA-Residential-Residential Assistance Adjustment Factor (RAAF)</v>
      </c>
      <c r="D2994" s="2">
        <f t="shared" si="46"/>
        <v>1</v>
      </c>
    </row>
    <row r="2995" spans="2:4" ht="13.8" x14ac:dyDescent="0.2">
      <c r="B2995" s="18">
        <v>2992</v>
      </c>
      <c r="C2995" s="2" t="str">
        <f>_xlfn.CONCAT(MONTH('Rates Database'!C2994),"-",'Rates Database'!B2994,"-",'Rates Database'!E2994,"-",'Rates Database'!G2994,"-",'Rates Database'!J2994)</f>
        <v>3-2021-Eversource_EMA-Residential-Residential Assistance Adjustment Factor (RAAF)</v>
      </c>
      <c r="D2995" s="2">
        <f t="shared" si="46"/>
        <v>1</v>
      </c>
    </row>
    <row r="2996" spans="2:4" ht="13.8" x14ac:dyDescent="0.2">
      <c r="B2996" s="18">
        <v>2993</v>
      </c>
      <c r="C2996" s="2" t="str">
        <f>_xlfn.CONCAT(MONTH('Rates Database'!C2995),"-",'Rates Database'!B2995,"-",'Rates Database'!E2995,"-",'Rates Database'!G2995,"-",'Rates Database'!J2995)</f>
        <v>2-2021-Eversource_EMA-Residential-Residential Assistance Adjustment Factor (RAAF)</v>
      </c>
      <c r="D2996" s="2">
        <f t="shared" si="46"/>
        <v>1</v>
      </c>
    </row>
    <row r="2997" spans="2:4" ht="13.8" x14ac:dyDescent="0.2">
      <c r="B2997" s="18">
        <v>2994</v>
      </c>
      <c r="C2997" s="2" t="str">
        <f>_xlfn.CONCAT(MONTH('Rates Database'!C2996),"-",'Rates Database'!B2996,"-",'Rates Database'!E2996,"-",'Rates Database'!G2996,"-",'Rates Database'!J2996)</f>
        <v>1-2021-Eversource_EMA-Residential-Residential Assistance Adjustment Factor (RAAF)</v>
      </c>
      <c r="D2997" s="2">
        <f t="shared" si="46"/>
        <v>1</v>
      </c>
    </row>
    <row r="2998" spans="2:4" ht="13.8" x14ac:dyDescent="0.2">
      <c r="B2998" s="18">
        <v>2995</v>
      </c>
      <c r="C2998" s="2" t="str">
        <f>_xlfn.CONCAT(MONTH('Rates Database'!C2997),"-",'Rates Database'!B2997,"-",'Rates Database'!E2997,"-",'Rates Database'!G2997,"-",'Rates Database'!J2997)</f>
        <v>12-2020-Eversource_EMA-Residential-Residential Assistance Adjustment Factor (RAAF)</v>
      </c>
      <c r="D2998" s="2">
        <f t="shared" si="46"/>
        <v>1</v>
      </c>
    </row>
    <row r="2999" spans="2:4" ht="13.8" x14ac:dyDescent="0.2">
      <c r="B2999" s="18">
        <v>2996</v>
      </c>
      <c r="C2999" s="2" t="str">
        <f>_xlfn.CONCAT(MONTH('Rates Database'!C2998),"-",'Rates Database'!B2998,"-",'Rates Database'!E2998,"-",'Rates Database'!G2998,"-",'Rates Database'!J2998)</f>
        <v>11-2020-Eversource_EMA-Residential-Residential Assistance Adjustment Factor (RAAF)</v>
      </c>
      <c r="D2999" s="2">
        <f t="shared" si="46"/>
        <v>1</v>
      </c>
    </row>
    <row r="3000" spans="2:4" ht="13.8" x14ac:dyDescent="0.2">
      <c r="B3000" s="18">
        <v>2997</v>
      </c>
      <c r="C3000" s="2" t="str">
        <f>_xlfn.CONCAT(MONTH('Rates Database'!C2999),"-",'Rates Database'!B2999,"-",'Rates Database'!E2999,"-",'Rates Database'!G2999,"-",'Rates Database'!J2999)</f>
        <v>10-2020-Eversource_EMA-Residential-Residential Assistance Adjustment Factor (RAAF)</v>
      </c>
      <c r="D3000" s="2">
        <f t="shared" si="46"/>
        <v>1</v>
      </c>
    </row>
    <row r="3001" spans="2:4" ht="13.8" x14ac:dyDescent="0.2">
      <c r="B3001" s="18">
        <v>2998</v>
      </c>
      <c r="C3001" s="2" t="str">
        <f>_xlfn.CONCAT(MONTH('Rates Database'!C3000),"-",'Rates Database'!B3000,"-",'Rates Database'!E3000,"-",'Rates Database'!G3000,"-",'Rates Database'!J3000)</f>
        <v>9-2020-Eversource_EMA-Residential-Residential Assistance Adjustment Factor (RAAF)</v>
      </c>
      <c r="D3001" s="2">
        <f t="shared" si="46"/>
        <v>1</v>
      </c>
    </row>
    <row r="3002" spans="2:4" ht="13.8" x14ac:dyDescent="0.2">
      <c r="B3002" s="18">
        <v>2999</v>
      </c>
      <c r="C3002" s="2" t="str">
        <f>_xlfn.CONCAT(MONTH('Rates Database'!C3001),"-",'Rates Database'!B3001,"-",'Rates Database'!E3001,"-",'Rates Database'!G3001,"-",'Rates Database'!J3001)</f>
        <v>8-2020-Eversource_EMA-Residential-Residential Assistance Adjustment Factor (RAAF)</v>
      </c>
      <c r="D3002" s="2">
        <f t="shared" si="46"/>
        <v>1</v>
      </c>
    </row>
    <row r="3003" spans="2:4" ht="13.8" x14ac:dyDescent="0.2">
      <c r="B3003" s="18">
        <v>3000</v>
      </c>
      <c r="C3003" s="2" t="str">
        <f>_xlfn.CONCAT(MONTH('Rates Database'!C3002),"-",'Rates Database'!B3002,"-",'Rates Database'!E3002,"-",'Rates Database'!G3002,"-",'Rates Database'!J3002)</f>
        <v>7-2020-Eversource_EMA-Residential-Residential Assistance Adjustment Factor (RAAF)</v>
      </c>
      <c r="D3003" s="2">
        <f t="shared" si="46"/>
        <v>1</v>
      </c>
    </row>
    <row r="3004" spans="2:4" ht="13.8" x14ac:dyDescent="0.2">
      <c r="B3004" s="18">
        <v>3001</v>
      </c>
      <c r="C3004" s="2" t="str">
        <f>_xlfn.CONCAT(MONTH('Rates Database'!C3003),"-",'Rates Database'!B3003,"-",'Rates Database'!E3003,"-",'Rates Database'!G3003,"-",'Rates Database'!J3003)</f>
        <v>6-2020-Eversource_EMA-Residential-Residential Assistance Adjustment Factor (RAAF)</v>
      </c>
      <c r="D3004" s="2">
        <f t="shared" si="46"/>
        <v>1</v>
      </c>
    </row>
    <row r="3005" spans="2:4" ht="13.8" x14ac:dyDescent="0.2">
      <c r="B3005" s="18">
        <v>3002</v>
      </c>
      <c r="C3005" s="2" t="str">
        <f>_xlfn.CONCAT(MONTH('Rates Database'!C3004),"-",'Rates Database'!B3004,"-",'Rates Database'!E3004,"-",'Rates Database'!G3004,"-",'Rates Database'!J3004)</f>
        <v>5-2020-Eversource_EMA-Residential-Residential Assistance Adjustment Factor (RAAF)</v>
      </c>
      <c r="D3005" s="2">
        <f t="shared" si="46"/>
        <v>1</v>
      </c>
    </row>
    <row r="3006" spans="2:4" ht="13.8" x14ac:dyDescent="0.2">
      <c r="B3006" s="18">
        <v>3003</v>
      </c>
      <c r="C3006" s="2" t="str">
        <f>_xlfn.CONCAT(MONTH('Rates Database'!C3005),"-",'Rates Database'!B3005,"-",'Rates Database'!E3005,"-",'Rates Database'!G3005,"-",'Rates Database'!J3005)</f>
        <v>4-2020-Eversource_EMA-Residential-Residential Assistance Adjustment Factor (RAAF)</v>
      </c>
      <c r="D3006" s="2">
        <f t="shared" si="46"/>
        <v>1</v>
      </c>
    </row>
    <row r="3007" spans="2:4" ht="13.8" x14ac:dyDescent="0.2">
      <c r="B3007" s="18">
        <v>3004</v>
      </c>
      <c r="C3007" s="2" t="str">
        <f>_xlfn.CONCAT(MONTH('Rates Database'!C3006),"-",'Rates Database'!B3006,"-",'Rates Database'!E3006,"-",'Rates Database'!G3006,"-",'Rates Database'!J3006)</f>
        <v>3-2020-Eversource_EMA-Residential-Residential Assistance Adjustment Factor (RAAF)</v>
      </c>
      <c r="D3007" s="2">
        <f t="shared" si="46"/>
        <v>1</v>
      </c>
    </row>
    <row r="3008" spans="2:4" ht="13.8" x14ac:dyDescent="0.2">
      <c r="B3008" s="18">
        <v>3005</v>
      </c>
      <c r="C3008" s="2" t="str">
        <f>_xlfn.CONCAT(MONTH('Rates Database'!C3007),"-",'Rates Database'!B3007,"-",'Rates Database'!E3007,"-",'Rates Database'!G3007,"-",'Rates Database'!J3007)</f>
        <v>2-2020-Eversource_EMA-Residential-Residential Assistance Adjustment Factor (RAAF)</v>
      </c>
      <c r="D3008" s="2">
        <f t="shared" si="46"/>
        <v>1</v>
      </c>
    </row>
    <row r="3009" spans="2:4" ht="13.8" x14ac:dyDescent="0.2">
      <c r="B3009" s="18">
        <v>3006</v>
      </c>
      <c r="C3009" s="2" t="str">
        <f>_xlfn.CONCAT(MONTH('Rates Database'!C3008),"-",'Rates Database'!B3008,"-",'Rates Database'!E3008,"-",'Rates Database'!G3008,"-",'Rates Database'!J3008)</f>
        <v>1-2020-Eversource_EMA-Residential-Residential Assistance Adjustment Factor (RAAF)</v>
      </c>
      <c r="D3009" s="2">
        <f t="shared" si="46"/>
        <v>1</v>
      </c>
    </row>
    <row r="3010" spans="2:4" ht="13.8" x14ac:dyDescent="0.2">
      <c r="B3010" s="18">
        <v>3007</v>
      </c>
      <c r="C3010" s="2" t="str">
        <f>_xlfn.CONCAT(MONTH('Rates Database'!C3009),"-",'Rates Database'!B3009,"-",'Rates Database'!E3009,"-",'Rates Database'!G3009,"-",'Rates Database'!J3009)</f>
        <v>12-2019-Eversource_EMA-Residential-Residential Assistance Adjustment Factor (RAAF)</v>
      </c>
      <c r="D3010" s="2">
        <f t="shared" si="46"/>
        <v>1</v>
      </c>
    </row>
    <row r="3011" spans="2:4" ht="13.8" x14ac:dyDescent="0.2">
      <c r="B3011" s="18">
        <v>3008</v>
      </c>
      <c r="C3011" s="2" t="str">
        <f>_xlfn.CONCAT(MONTH('Rates Database'!C3010),"-",'Rates Database'!B3010,"-",'Rates Database'!E3010,"-",'Rates Database'!G3010,"-",'Rates Database'!J3010)</f>
        <v>11-2019-Eversource_EMA-Residential-Residential Assistance Adjustment Factor (RAAF)</v>
      </c>
      <c r="D3011" s="2">
        <f t="shared" si="46"/>
        <v>1</v>
      </c>
    </row>
    <row r="3012" spans="2:4" ht="13.8" x14ac:dyDescent="0.2">
      <c r="B3012" s="18">
        <v>3009</v>
      </c>
      <c r="C3012" s="2" t="str">
        <f>_xlfn.CONCAT(MONTH('Rates Database'!C3011),"-",'Rates Database'!B3011,"-",'Rates Database'!E3011,"-",'Rates Database'!G3011,"-",'Rates Database'!J3011)</f>
        <v>10-2019-Eversource_EMA-Residential-Residential Assistance Adjustment Factor (RAAF)</v>
      </c>
      <c r="D3012" s="2">
        <f t="shared" si="46"/>
        <v>1</v>
      </c>
    </row>
    <row r="3013" spans="2:4" ht="13.8" x14ac:dyDescent="0.2">
      <c r="B3013" s="18">
        <v>3010</v>
      </c>
      <c r="C3013" s="2" t="str">
        <f>_xlfn.CONCAT(MONTH('Rates Database'!C3012),"-",'Rates Database'!B3012,"-",'Rates Database'!E3012,"-",'Rates Database'!G3012,"-",'Rates Database'!J3012)</f>
        <v>9-2019-Eversource_EMA-Residential-Residential Assistance Adjustment Factor (RAAF)</v>
      </c>
      <c r="D3013" s="2">
        <f t="shared" ref="D3013:D3076" si="47">COUNTIF($C$4:$C$10092,C3013)</f>
        <v>1</v>
      </c>
    </row>
    <row r="3014" spans="2:4" ht="13.8" x14ac:dyDescent="0.2">
      <c r="B3014" s="18">
        <v>3011</v>
      </c>
      <c r="C3014" s="2" t="str">
        <f>_xlfn.CONCAT(MONTH('Rates Database'!C3013),"-",'Rates Database'!B3013,"-",'Rates Database'!E3013,"-",'Rates Database'!G3013,"-",'Rates Database'!J3013)</f>
        <v>8-2019-Eversource_EMA-Residential-Residential Assistance Adjustment Factor (RAAF)</v>
      </c>
      <c r="D3014" s="2">
        <f t="shared" si="47"/>
        <v>1</v>
      </c>
    </row>
    <row r="3015" spans="2:4" ht="13.8" x14ac:dyDescent="0.2">
      <c r="B3015" s="18">
        <v>3012</v>
      </c>
      <c r="C3015" s="2" t="str">
        <f>_xlfn.CONCAT(MONTH('Rates Database'!C3014),"-",'Rates Database'!B3014,"-",'Rates Database'!E3014,"-",'Rates Database'!G3014,"-",'Rates Database'!J3014)</f>
        <v>7-2019-Eversource_EMA-Residential-Residential Assistance Adjustment Factor (RAAF)</v>
      </c>
      <c r="D3015" s="2">
        <f t="shared" si="47"/>
        <v>1</v>
      </c>
    </row>
    <row r="3016" spans="2:4" ht="13.8" x14ac:dyDescent="0.2">
      <c r="B3016" s="18">
        <v>3013</v>
      </c>
      <c r="C3016" s="2" t="str">
        <f>_xlfn.CONCAT(MONTH('Rates Database'!C3015),"-",'Rates Database'!B3015,"-",'Rates Database'!E3015,"-",'Rates Database'!G3015,"-",'Rates Database'!J3015)</f>
        <v>6-2019-Eversource_EMA-Residential-Residential Assistance Adjustment Factor (RAAF)</v>
      </c>
      <c r="D3016" s="2">
        <f t="shared" si="47"/>
        <v>1</v>
      </c>
    </row>
    <row r="3017" spans="2:4" ht="13.8" x14ac:dyDescent="0.2">
      <c r="B3017" s="18">
        <v>3014</v>
      </c>
      <c r="C3017" s="2" t="str">
        <f>_xlfn.CONCAT(MONTH('Rates Database'!C3016),"-",'Rates Database'!B3016,"-",'Rates Database'!E3016,"-",'Rates Database'!G3016,"-",'Rates Database'!J3016)</f>
        <v>5-2019-Eversource_EMA-Residential-Residential Assistance Adjustment Factor (RAAF)</v>
      </c>
      <c r="D3017" s="2">
        <f t="shared" si="47"/>
        <v>1</v>
      </c>
    </row>
    <row r="3018" spans="2:4" ht="13.8" x14ac:dyDescent="0.2">
      <c r="B3018" s="18">
        <v>3015</v>
      </c>
      <c r="C3018" s="2" t="str">
        <f>_xlfn.CONCAT(MONTH('Rates Database'!C3017),"-",'Rates Database'!B3017,"-",'Rates Database'!E3017,"-",'Rates Database'!G3017,"-",'Rates Database'!J3017)</f>
        <v>4-2019-Eversource_EMA-Residential-Residential Assistance Adjustment Factor (RAAF)</v>
      </c>
      <c r="D3018" s="2">
        <f t="shared" si="47"/>
        <v>1</v>
      </c>
    </row>
    <row r="3019" spans="2:4" ht="13.8" x14ac:dyDescent="0.2">
      <c r="B3019" s="18">
        <v>3016</v>
      </c>
      <c r="C3019" s="2" t="str">
        <f>_xlfn.CONCAT(MONTH('Rates Database'!C3018),"-",'Rates Database'!B3018,"-",'Rates Database'!E3018,"-",'Rates Database'!G3018,"-",'Rates Database'!J3018)</f>
        <v>3-2019-Eversource_EMA-Residential-Residential Assistance Adjustment Factor (RAAF)</v>
      </c>
      <c r="D3019" s="2">
        <f t="shared" si="47"/>
        <v>1</v>
      </c>
    </row>
    <row r="3020" spans="2:4" ht="13.8" x14ac:dyDescent="0.2">
      <c r="B3020" s="18">
        <v>3017</v>
      </c>
      <c r="C3020" s="2" t="str">
        <f>_xlfn.CONCAT(MONTH('Rates Database'!C3019),"-",'Rates Database'!B3019,"-",'Rates Database'!E3019,"-",'Rates Database'!G3019,"-",'Rates Database'!J3019)</f>
        <v>2-2019-Eversource_EMA-Residential-Residential Assistance Adjustment Factor (RAAF)</v>
      </c>
      <c r="D3020" s="2">
        <f t="shared" si="47"/>
        <v>1</v>
      </c>
    </row>
    <row r="3021" spans="2:4" ht="13.8" x14ac:dyDescent="0.2">
      <c r="B3021" s="18">
        <v>3018</v>
      </c>
      <c r="C3021" s="2" t="str">
        <f>_xlfn.CONCAT(MONTH('Rates Database'!C3020),"-",'Rates Database'!B3020,"-",'Rates Database'!E3020,"-",'Rates Database'!G3020,"-",'Rates Database'!J3020)</f>
        <v>1-2019-Eversource_EMA-Residential-Residential Assistance Adjustment Factor (RAAF)</v>
      </c>
      <c r="D3021" s="2">
        <f t="shared" si="47"/>
        <v>1</v>
      </c>
    </row>
    <row r="3022" spans="2:4" ht="13.8" x14ac:dyDescent="0.2">
      <c r="B3022" s="18">
        <v>3019</v>
      </c>
      <c r="C3022" s="2" t="str">
        <f>_xlfn.CONCAT(MONTH('Rates Database'!C3021),"-",'Rates Database'!B3021,"-",'Rates Database'!E3021,"-",'Rates Database'!G3021,"-",'Rates Database'!J3021)</f>
        <v>3-2024-Eversource_EMA-Residential-Net Metering Recovery Surcharge (NMRS)</v>
      </c>
      <c r="D3022" s="2">
        <f t="shared" si="47"/>
        <v>1</v>
      </c>
    </row>
    <row r="3023" spans="2:4" ht="13.8" x14ac:dyDescent="0.2">
      <c r="B3023" s="18">
        <v>3020</v>
      </c>
      <c r="C3023" s="2" t="str">
        <f>_xlfn.CONCAT(MONTH('Rates Database'!C3022),"-",'Rates Database'!B3022,"-",'Rates Database'!E3022,"-",'Rates Database'!G3022,"-",'Rates Database'!J3022)</f>
        <v>2-2024-Eversource_EMA-Residential-Net Metering Recovery Surcharge (NMRS)</v>
      </c>
      <c r="D3023" s="2">
        <f t="shared" si="47"/>
        <v>1</v>
      </c>
    </row>
    <row r="3024" spans="2:4" ht="13.8" x14ac:dyDescent="0.2">
      <c r="B3024" s="18">
        <v>3021</v>
      </c>
      <c r="C3024" s="2" t="str">
        <f>_xlfn.CONCAT(MONTH('Rates Database'!C3023),"-",'Rates Database'!B3023,"-",'Rates Database'!E3023,"-",'Rates Database'!G3023,"-",'Rates Database'!J3023)</f>
        <v>1-2024-Eversource_EMA-Residential-Net Metering Recovery Surcharge (NMRS)</v>
      </c>
      <c r="D3024" s="2">
        <f t="shared" si="47"/>
        <v>1</v>
      </c>
    </row>
    <row r="3025" spans="2:4" ht="13.8" x14ac:dyDescent="0.2">
      <c r="B3025" s="18">
        <v>3022</v>
      </c>
      <c r="C3025" s="2" t="str">
        <f>_xlfn.CONCAT(MONTH('Rates Database'!C3024),"-",'Rates Database'!B3024,"-",'Rates Database'!E3024,"-",'Rates Database'!G3024,"-",'Rates Database'!J3024)</f>
        <v>12-2023-Eversource_EMA-Residential-Net Metering Recovery Surcharge (NMRS)</v>
      </c>
      <c r="D3025" s="2">
        <f t="shared" si="47"/>
        <v>1</v>
      </c>
    </row>
    <row r="3026" spans="2:4" ht="13.8" x14ac:dyDescent="0.2">
      <c r="B3026" s="18">
        <v>3023</v>
      </c>
      <c r="C3026" s="2" t="str">
        <f>_xlfn.CONCAT(MONTH('Rates Database'!C3025),"-",'Rates Database'!B3025,"-",'Rates Database'!E3025,"-",'Rates Database'!G3025,"-",'Rates Database'!J3025)</f>
        <v>11-2023-Eversource_EMA-Residential-Net Metering Recovery Surcharge (NMRS)</v>
      </c>
      <c r="D3026" s="2">
        <f t="shared" si="47"/>
        <v>1</v>
      </c>
    </row>
    <row r="3027" spans="2:4" ht="13.8" x14ac:dyDescent="0.2">
      <c r="B3027" s="18">
        <v>3024</v>
      </c>
      <c r="C3027" s="2" t="str">
        <f>_xlfn.CONCAT(MONTH('Rates Database'!C3026),"-",'Rates Database'!B3026,"-",'Rates Database'!E3026,"-",'Rates Database'!G3026,"-",'Rates Database'!J3026)</f>
        <v>10-2023-Eversource_EMA-Residential-Net Metering Recovery Surcharge (NMRS)</v>
      </c>
      <c r="D3027" s="2">
        <f t="shared" si="47"/>
        <v>1</v>
      </c>
    </row>
    <row r="3028" spans="2:4" ht="13.8" x14ac:dyDescent="0.2">
      <c r="B3028" s="18">
        <v>3025</v>
      </c>
      <c r="C3028" s="2" t="str">
        <f>_xlfn.CONCAT(MONTH('Rates Database'!C3027),"-",'Rates Database'!B3027,"-",'Rates Database'!E3027,"-",'Rates Database'!G3027,"-",'Rates Database'!J3027)</f>
        <v>9-2023-Eversource_EMA-Residential-Net Metering Recovery Surcharge (NMRS)</v>
      </c>
      <c r="D3028" s="2">
        <f t="shared" si="47"/>
        <v>1</v>
      </c>
    </row>
    <row r="3029" spans="2:4" ht="13.8" x14ac:dyDescent="0.2">
      <c r="B3029" s="18">
        <v>3026</v>
      </c>
      <c r="C3029" s="2" t="str">
        <f>_xlfn.CONCAT(MONTH('Rates Database'!C3028),"-",'Rates Database'!B3028,"-",'Rates Database'!E3028,"-",'Rates Database'!G3028,"-",'Rates Database'!J3028)</f>
        <v>8-2023-Eversource_EMA-Residential-Net Metering Recovery Surcharge (NMRS)</v>
      </c>
      <c r="D3029" s="2">
        <f t="shared" si="47"/>
        <v>1</v>
      </c>
    </row>
    <row r="3030" spans="2:4" ht="13.8" x14ac:dyDescent="0.2">
      <c r="B3030" s="18">
        <v>3027</v>
      </c>
      <c r="C3030" s="2" t="str">
        <f>_xlfn.CONCAT(MONTH('Rates Database'!C3029),"-",'Rates Database'!B3029,"-",'Rates Database'!E3029,"-",'Rates Database'!G3029,"-",'Rates Database'!J3029)</f>
        <v>7-2023-Eversource_EMA-Residential-Net Metering Recovery Surcharge (NMRS)</v>
      </c>
      <c r="D3030" s="2">
        <f t="shared" si="47"/>
        <v>1</v>
      </c>
    </row>
    <row r="3031" spans="2:4" ht="13.8" x14ac:dyDescent="0.2">
      <c r="B3031" s="18">
        <v>3028</v>
      </c>
      <c r="C3031" s="2" t="str">
        <f>_xlfn.CONCAT(MONTH('Rates Database'!C3030),"-",'Rates Database'!B3030,"-",'Rates Database'!E3030,"-",'Rates Database'!G3030,"-",'Rates Database'!J3030)</f>
        <v>6-2023-Eversource_EMA-Residential-Net Metering Recovery Surcharge (NMRS)</v>
      </c>
      <c r="D3031" s="2">
        <f t="shared" si="47"/>
        <v>1</v>
      </c>
    </row>
    <row r="3032" spans="2:4" ht="13.8" x14ac:dyDescent="0.2">
      <c r="B3032" s="18">
        <v>3029</v>
      </c>
      <c r="C3032" s="2" t="str">
        <f>_xlfn.CONCAT(MONTH('Rates Database'!C3031),"-",'Rates Database'!B3031,"-",'Rates Database'!E3031,"-",'Rates Database'!G3031,"-",'Rates Database'!J3031)</f>
        <v>5-2023-Eversource_EMA-Residential-Net Metering Recovery Surcharge (NMRS)</v>
      </c>
      <c r="D3032" s="2">
        <f t="shared" si="47"/>
        <v>1</v>
      </c>
    </row>
    <row r="3033" spans="2:4" ht="13.8" x14ac:dyDescent="0.2">
      <c r="B3033" s="18">
        <v>3030</v>
      </c>
      <c r="C3033" s="2" t="str">
        <f>_xlfn.CONCAT(MONTH('Rates Database'!C3032),"-",'Rates Database'!B3032,"-",'Rates Database'!E3032,"-",'Rates Database'!G3032,"-",'Rates Database'!J3032)</f>
        <v>4-2023-Eversource_EMA-Residential-Net Metering Recovery Surcharge (NMRS)</v>
      </c>
      <c r="D3033" s="2">
        <f t="shared" si="47"/>
        <v>1</v>
      </c>
    </row>
    <row r="3034" spans="2:4" ht="13.8" x14ac:dyDescent="0.2">
      <c r="B3034" s="18">
        <v>3031</v>
      </c>
      <c r="C3034" s="2" t="str">
        <f>_xlfn.CONCAT(MONTH('Rates Database'!C3033),"-",'Rates Database'!B3033,"-",'Rates Database'!E3033,"-",'Rates Database'!G3033,"-",'Rates Database'!J3033)</f>
        <v>3-2023-Eversource_EMA-Residential-Net Metering Recovery Surcharge (NMRS)</v>
      </c>
      <c r="D3034" s="2">
        <f t="shared" si="47"/>
        <v>1</v>
      </c>
    </row>
    <row r="3035" spans="2:4" ht="13.8" x14ac:dyDescent="0.2">
      <c r="B3035" s="18">
        <v>3032</v>
      </c>
      <c r="C3035" s="2" t="str">
        <f>_xlfn.CONCAT(MONTH('Rates Database'!C3034),"-",'Rates Database'!B3034,"-",'Rates Database'!E3034,"-",'Rates Database'!G3034,"-",'Rates Database'!J3034)</f>
        <v>2-2023-Eversource_EMA-Residential-Net Metering Recovery Surcharge (NMRS)</v>
      </c>
      <c r="D3035" s="2">
        <f t="shared" si="47"/>
        <v>1</v>
      </c>
    </row>
    <row r="3036" spans="2:4" ht="13.8" x14ac:dyDescent="0.2">
      <c r="B3036" s="18">
        <v>3033</v>
      </c>
      <c r="C3036" s="2" t="str">
        <f>_xlfn.CONCAT(MONTH('Rates Database'!C3035),"-",'Rates Database'!B3035,"-",'Rates Database'!E3035,"-",'Rates Database'!G3035,"-",'Rates Database'!J3035)</f>
        <v>1-2023-Eversource_EMA-Residential-Net Metering Recovery Surcharge (NMRS)</v>
      </c>
      <c r="D3036" s="2">
        <f t="shared" si="47"/>
        <v>1</v>
      </c>
    </row>
    <row r="3037" spans="2:4" ht="13.8" x14ac:dyDescent="0.2">
      <c r="B3037" s="18">
        <v>3034</v>
      </c>
      <c r="C3037" s="2" t="str">
        <f>_xlfn.CONCAT(MONTH('Rates Database'!C3036),"-",'Rates Database'!B3036,"-",'Rates Database'!E3036,"-",'Rates Database'!G3036,"-",'Rates Database'!J3036)</f>
        <v>12-2022-Eversource_EMA-Residential-Net Metering Recovery Surcharge (NMRS)</v>
      </c>
      <c r="D3037" s="2">
        <f t="shared" si="47"/>
        <v>1</v>
      </c>
    </row>
    <row r="3038" spans="2:4" ht="13.8" x14ac:dyDescent="0.2">
      <c r="B3038" s="18">
        <v>3035</v>
      </c>
      <c r="C3038" s="2" t="str">
        <f>_xlfn.CONCAT(MONTH('Rates Database'!C3037),"-",'Rates Database'!B3037,"-",'Rates Database'!E3037,"-",'Rates Database'!G3037,"-",'Rates Database'!J3037)</f>
        <v>11-2022-Eversource_EMA-Residential-Net Metering Recovery Surcharge (NMRS)</v>
      </c>
      <c r="D3038" s="2">
        <f t="shared" si="47"/>
        <v>1</v>
      </c>
    </row>
    <row r="3039" spans="2:4" ht="13.8" x14ac:dyDescent="0.2">
      <c r="B3039" s="18">
        <v>3036</v>
      </c>
      <c r="C3039" s="2" t="str">
        <f>_xlfn.CONCAT(MONTH('Rates Database'!C3038),"-",'Rates Database'!B3038,"-",'Rates Database'!E3038,"-",'Rates Database'!G3038,"-",'Rates Database'!J3038)</f>
        <v>10-2022-Eversource_EMA-Residential-Net Metering Recovery Surcharge (NMRS)</v>
      </c>
      <c r="D3039" s="2">
        <f t="shared" si="47"/>
        <v>1</v>
      </c>
    </row>
    <row r="3040" spans="2:4" ht="13.8" x14ac:dyDescent="0.2">
      <c r="B3040" s="18">
        <v>3037</v>
      </c>
      <c r="C3040" s="2" t="str">
        <f>_xlfn.CONCAT(MONTH('Rates Database'!C3039),"-",'Rates Database'!B3039,"-",'Rates Database'!E3039,"-",'Rates Database'!G3039,"-",'Rates Database'!J3039)</f>
        <v>9-2022-Eversource_EMA-Residential-Net Metering Recovery Surcharge (NMRS)</v>
      </c>
      <c r="D3040" s="2">
        <f t="shared" si="47"/>
        <v>1</v>
      </c>
    </row>
    <row r="3041" spans="2:4" ht="13.8" x14ac:dyDescent="0.2">
      <c r="B3041" s="18">
        <v>3038</v>
      </c>
      <c r="C3041" s="2" t="str">
        <f>_xlfn.CONCAT(MONTH('Rates Database'!C3040),"-",'Rates Database'!B3040,"-",'Rates Database'!E3040,"-",'Rates Database'!G3040,"-",'Rates Database'!J3040)</f>
        <v>8-2022-Eversource_EMA-Residential-Net Metering Recovery Surcharge (NMRS)</v>
      </c>
      <c r="D3041" s="2">
        <f t="shared" si="47"/>
        <v>1</v>
      </c>
    </row>
    <row r="3042" spans="2:4" ht="13.8" x14ac:dyDescent="0.2">
      <c r="B3042" s="18">
        <v>3039</v>
      </c>
      <c r="C3042" s="2" t="str">
        <f>_xlfn.CONCAT(MONTH('Rates Database'!C3041),"-",'Rates Database'!B3041,"-",'Rates Database'!E3041,"-",'Rates Database'!G3041,"-",'Rates Database'!J3041)</f>
        <v>7-2022-Eversource_EMA-Residential-Net Metering Recovery Surcharge (NMRS)</v>
      </c>
      <c r="D3042" s="2">
        <f t="shared" si="47"/>
        <v>1</v>
      </c>
    </row>
    <row r="3043" spans="2:4" ht="13.8" x14ac:dyDescent="0.2">
      <c r="B3043" s="18">
        <v>3040</v>
      </c>
      <c r="C3043" s="2" t="str">
        <f>_xlfn.CONCAT(MONTH('Rates Database'!C3042),"-",'Rates Database'!B3042,"-",'Rates Database'!E3042,"-",'Rates Database'!G3042,"-",'Rates Database'!J3042)</f>
        <v>6-2022-Eversource_EMA-Residential-Net Metering Recovery Surcharge (NMRS)</v>
      </c>
      <c r="D3043" s="2">
        <f t="shared" si="47"/>
        <v>1</v>
      </c>
    </row>
    <row r="3044" spans="2:4" ht="13.8" x14ac:dyDescent="0.2">
      <c r="B3044" s="18">
        <v>3041</v>
      </c>
      <c r="C3044" s="2" t="str">
        <f>_xlfn.CONCAT(MONTH('Rates Database'!C3043),"-",'Rates Database'!B3043,"-",'Rates Database'!E3043,"-",'Rates Database'!G3043,"-",'Rates Database'!J3043)</f>
        <v>5-2022-Eversource_EMA-Residential-Net Metering Recovery Surcharge (NMRS)</v>
      </c>
      <c r="D3044" s="2">
        <f t="shared" si="47"/>
        <v>1</v>
      </c>
    </row>
    <row r="3045" spans="2:4" ht="13.8" x14ac:dyDescent="0.2">
      <c r="B3045" s="18">
        <v>3042</v>
      </c>
      <c r="C3045" s="2" t="str">
        <f>_xlfn.CONCAT(MONTH('Rates Database'!C3044),"-",'Rates Database'!B3044,"-",'Rates Database'!E3044,"-",'Rates Database'!G3044,"-",'Rates Database'!J3044)</f>
        <v>4-2022-Eversource_EMA-Residential-Net Metering Recovery Surcharge (NMRS)</v>
      </c>
      <c r="D3045" s="2">
        <f t="shared" si="47"/>
        <v>1</v>
      </c>
    </row>
    <row r="3046" spans="2:4" ht="13.8" x14ac:dyDescent="0.2">
      <c r="B3046" s="18">
        <v>3043</v>
      </c>
      <c r="C3046" s="2" t="str">
        <f>_xlfn.CONCAT(MONTH('Rates Database'!C3045),"-",'Rates Database'!B3045,"-",'Rates Database'!E3045,"-",'Rates Database'!G3045,"-",'Rates Database'!J3045)</f>
        <v>3-2022-Eversource_EMA-Residential-Net Metering Recovery Surcharge (NMRS)</v>
      </c>
      <c r="D3046" s="2">
        <f t="shared" si="47"/>
        <v>1</v>
      </c>
    </row>
    <row r="3047" spans="2:4" ht="13.8" x14ac:dyDescent="0.2">
      <c r="B3047" s="18">
        <v>3044</v>
      </c>
      <c r="C3047" s="2" t="str">
        <f>_xlfn.CONCAT(MONTH('Rates Database'!C3046),"-",'Rates Database'!B3046,"-",'Rates Database'!E3046,"-",'Rates Database'!G3046,"-",'Rates Database'!J3046)</f>
        <v>2-2022-Eversource_EMA-Residential-Net Metering Recovery Surcharge (NMRS)</v>
      </c>
      <c r="D3047" s="2">
        <f t="shared" si="47"/>
        <v>1</v>
      </c>
    </row>
    <row r="3048" spans="2:4" ht="13.8" x14ac:dyDescent="0.2">
      <c r="B3048" s="18">
        <v>3045</v>
      </c>
      <c r="C3048" s="2" t="str">
        <f>_xlfn.CONCAT(MONTH('Rates Database'!C3047),"-",'Rates Database'!B3047,"-",'Rates Database'!E3047,"-",'Rates Database'!G3047,"-",'Rates Database'!J3047)</f>
        <v>1-2022-Eversource_EMA-Residential-Net Metering Recovery Surcharge (NMRS)</v>
      </c>
      <c r="D3048" s="2">
        <f t="shared" si="47"/>
        <v>1</v>
      </c>
    </row>
    <row r="3049" spans="2:4" ht="13.8" x14ac:dyDescent="0.2">
      <c r="B3049" s="18">
        <v>3046</v>
      </c>
      <c r="C3049" s="2" t="str">
        <f>_xlfn.CONCAT(MONTH('Rates Database'!C3048),"-",'Rates Database'!B3048,"-",'Rates Database'!E3048,"-",'Rates Database'!G3048,"-",'Rates Database'!J3048)</f>
        <v>12-2021-Eversource_EMA-Residential-Net Metering Recovery Surcharge (NMRS)</v>
      </c>
      <c r="D3049" s="2">
        <f t="shared" si="47"/>
        <v>1</v>
      </c>
    </row>
    <row r="3050" spans="2:4" ht="13.8" x14ac:dyDescent="0.2">
      <c r="B3050" s="18">
        <v>3047</v>
      </c>
      <c r="C3050" s="2" t="str">
        <f>_xlfn.CONCAT(MONTH('Rates Database'!C3049),"-",'Rates Database'!B3049,"-",'Rates Database'!E3049,"-",'Rates Database'!G3049,"-",'Rates Database'!J3049)</f>
        <v>11-2021-Eversource_EMA-Residential-Net Metering Recovery Surcharge (NMRS)</v>
      </c>
      <c r="D3050" s="2">
        <f t="shared" si="47"/>
        <v>1</v>
      </c>
    </row>
    <row r="3051" spans="2:4" ht="13.8" x14ac:dyDescent="0.2">
      <c r="B3051" s="18">
        <v>3048</v>
      </c>
      <c r="C3051" s="2" t="str">
        <f>_xlfn.CONCAT(MONTH('Rates Database'!C3050),"-",'Rates Database'!B3050,"-",'Rates Database'!E3050,"-",'Rates Database'!G3050,"-",'Rates Database'!J3050)</f>
        <v>10-2021-Eversource_EMA-Residential-Net Metering Recovery Surcharge (NMRS)</v>
      </c>
      <c r="D3051" s="2">
        <f t="shared" si="47"/>
        <v>1</v>
      </c>
    </row>
    <row r="3052" spans="2:4" ht="13.8" x14ac:dyDescent="0.2">
      <c r="B3052" s="18">
        <v>3049</v>
      </c>
      <c r="C3052" s="2" t="str">
        <f>_xlfn.CONCAT(MONTH('Rates Database'!C3051),"-",'Rates Database'!B3051,"-",'Rates Database'!E3051,"-",'Rates Database'!G3051,"-",'Rates Database'!J3051)</f>
        <v>9-2021-Eversource_EMA-Residential-Net Metering Recovery Surcharge (NMRS)</v>
      </c>
      <c r="D3052" s="2">
        <f t="shared" si="47"/>
        <v>1</v>
      </c>
    </row>
    <row r="3053" spans="2:4" ht="13.8" x14ac:dyDescent="0.2">
      <c r="B3053" s="18">
        <v>3050</v>
      </c>
      <c r="C3053" s="2" t="str">
        <f>_xlfn.CONCAT(MONTH('Rates Database'!C3052),"-",'Rates Database'!B3052,"-",'Rates Database'!E3052,"-",'Rates Database'!G3052,"-",'Rates Database'!J3052)</f>
        <v>8-2021-Eversource_EMA-Residential-Net Metering Recovery Surcharge (NMRS)</v>
      </c>
      <c r="D3053" s="2">
        <f t="shared" si="47"/>
        <v>1</v>
      </c>
    </row>
    <row r="3054" spans="2:4" ht="13.8" x14ac:dyDescent="0.2">
      <c r="B3054" s="18">
        <v>3051</v>
      </c>
      <c r="C3054" s="2" t="str">
        <f>_xlfn.CONCAT(MONTH('Rates Database'!C3053),"-",'Rates Database'!B3053,"-",'Rates Database'!E3053,"-",'Rates Database'!G3053,"-",'Rates Database'!J3053)</f>
        <v>7-2021-Eversource_EMA-Residential-Net Metering Recovery Surcharge (NMRS)</v>
      </c>
      <c r="D3054" s="2">
        <f t="shared" si="47"/>
        <v>1</v>
      </c>
    </row>
    <row r="3055" spans="2:4" ht="13.8" x14ac:dyDescent="0.2">
      <c r="B3055" s="18">
        <v>3052</v>
      </c>
      <c r="C3055" s="2" t="str">
        <f>_xlfn.CONCAT(MONTH('Rates Database'!C3054),"-",'Rates Database'!B3054,"-",'Rates Database'!E3054,"-",'Rates Database'!G3054,"-",'Rates Database'!J3054)</f>
        <v>6-2021-Eversource_EMA-Residential-Net Metering Recovery Surcharge (NMRS)</v>
      </c>
      <c r="D3055" s="2">
        <f t="shared" si="47"/>
        <v>1</v>
      </c>
    </row>
    <row r="3056" spans="2:4" ht="13.8" x14ac:dyDescent="0.2">
      <c r="B3056" s="18">
        <v>3053</v>
      </c>
      <c r="C3056" s="2" t="str">
        <f>_xlfn.CONCAT(MONTH('Rates Database'!C3055),"-",'Rates Database'!B3055,"-",'Rates Database'!E3055,"-",'Rates Database'!G3055,"-",'Rates Database'!J3055)</f>
        <v>5-2021-Eversource_EMA-Residential-Net Metering Recovery Surcharge (NMRS)</v>
      </c>
      <c r="D3056" s="2">
        <f t="shared" si="47"/>
        <v>1</v>
      </c>
    </row>
    <row r="3057" spans="2:4" ht="13.8" x14ac:dyDescent="0.2">
      <c r="B3057" s="18">
        <v>3054</v>
      </c>
      <c r="C3057" s="2" t="str">
        <f>_xlfn.CONCAT(MONTH('Rates Database'!C3056),"-",'Rates Database'!B3056,"-",'Rates Database'!E3056,"-",'Rates Database'!G3056,"-",'Rates Database'!J3056)</f>
        <v>4-2021-Eversource_EMA-Residential-Net Metering Recovery Surcharge (NMRS)</v>
      </c>
      <c r="D3057" s="2">
        <f t="shared" si="47"/>
        <v>1</v>
      </c>
    </row>
    <row r="3058" spans="2:4" ht="13.8" x14ac:dyDescent="0.2">
      <c r="B3058" s="18">
        <v>3055</v>
      </c>
      <c r="C3058" s="2" t="str">
        <f>_xlfn.CONCAT(MONTH('Rates Database'!C3057),"-",'Rates Database'!B3057,"-",'Rates Database'!E3057,"-",'Rates Database'!G3057,"-",'Rates Database'!J3057)</f>
        <v>3-2021-Eversource_EMA-Residential-Net Metering Recovery Surcharge (NMRS)</v>
      </c>
      <c r="D3058" s="2">
        <f t="shared" si="47"/>
        <v>1</v>
      </c>
    </row>
    <row r="3059" spans="2:4" ht="13.8" x14ac:dyDescent="0.2">
      <c r="B3059" s="18">
        <v>3056</v>
      </c>
      <c r="C3059" s="2" t="str">
        <f>_xlfn.CONCAT(MONTH('Rates Database'!C3058),"-",'Rates Database'!B3058,"-",'Rates Database'!E3058,"-",'Rates Database'!G3058,"-",'Rates Database'!J3058)</f>
        <v>2-2021-Eversource_EMA-Residential-Net Metering Recovery Surcharge (NMRS)</v>
      </c>
      <c r="D3059" s="2">
        <f t="shared" si="47"/>
        <v>1</v>
      </c>
    </row>
    <row r="3060" spans="2:4" ht="13.8" x14ac:dyDescent="0.2">
      <c r="B3060" s="18">
        <v>3057</v>
      </c>
      <c r="C3060" s="2" t="str">
        <f>_xlfn.CONCAT(MONTH('Rates Database'!C3059),"-",'Rates Database'!B3059,"-",'Rates Database'!E3059,"-",'Rates Database'!G3059,"-",'Rates Database'!J3059)</f>
        <v>1-2021-Eversource_EMA-Residential-Net Metering Recovery Surcharge (NMRS)</v>
      </c>
      <c r="D3060" s="2">
        <f t="shared" si="47"/>
        <v>1</v>
      </c>
    </row>
    <row r="3061" spans="2:4" ht="13.8" x14ac:dyDescent="0.2">
      <c r="B3061" s="18">
        <v>3058</v>
      </c>
      <c r="C3061" s="2" t="str">
        <f>_xlfn.CONCAT(MONTH('Rates Database'!C3060),"-",'Rates Database'!B3060,"-",'Rates Database'!E3060,"-",'Rates Database'!G3060,"-",'Rates Database'!J3060)</f>
        <v>12-2020-Eversource_EMA-Residential-Net Metering Recovery Surcharge (NMRS)</v>
      </c>
      <c r="D3061" s="2">
        <f t="shared" si="47"/>
        <v>1</v>
      </c>
    </row>
    <row r="3062" spans="2:4" ht="13.8" x14ac:dyDescent="0.2">
      <c r="B3062" s="18">
        <v>3059</v>
      </c>
      <c r="C3062" s="2" t="str">
        <f>_xlfn.CONCAT(MONTH('Rates Database'!C3061),"-",'Rates Database'!B3061,"-",'Rates Database'!E3061,"-",'Rates Database'!G3061,"-",'Rates Database'!J3061)</f>
        <v>11-2020-Eversource_EMA-Residential-Net Metering Recovery Surcharge (NMRS)</v>
      </c>
      <c r="D3062" s="2">
        <f t="shared" si="47"/>
        <v>1</v>
      </c>
    </row>
    <row r="3063" spans="2:4" ht="13.8" x14ac:dyDescent="0.2">
      <c r="B3063" s="18">
        <v>3060</v>
      </c>
      <c r="C3063" s="2" t="str">
        <f>_xlfn.CONCAT(MONTH('Rates Database'!C3062),"-",'Rates Database'!B3062,"-",'Rates Database'!E3062,"-",'Rates Database'!G3062,"-",'Rates Database'!J3062)</f>
        <v>10-2020-Eversource_EMA-Residential-Net Metering Recovery Surcharge (NMRS)</v>
      </c>
      <c r="D3063" s="2">
        <f t="shared" si="47"/>
        <v>1</v>
      </c>
    </row>
    <row r="3064" spans="2:4" ht="13.8" x14ac:dyDescent="0.2">
      <c r="B3064" s="18">
        <v>3061</v>
      </c>
      <c r="C3064" s="2" t="str">
        <f>_xlfn.CONCAT(MONTH('Rates Database'!C3063),"-",'Rates Database'!B3063,"-",'Rates Database'!E3063,"-",'Rates Database'!G3063,"-",'Rates Database'!J3063)</f>
        <v>9-2020-Eversource_EMA-Residential-Net Metering Recovery Surcharge (NMRS)</v>
      </c>
      <c r="D3064" s="2">
        <f t="shared" si="47"/>
        <v>1</v>
      </c>
    </row>
    <row r="3065" spans="2:4" ht="13.8" x14ac:dyDescent="0.2">
      <c r="B3065" s="18">
        <v>3062</v>
      </c>
      <c r="C3065" s="2" t="str">
        <f>_xlfn.CONCAT(MONTH('Rates Database'!C3064),"-",'Rates Database'!B3064,"-",'Rates Database'!E3064,"-",'Rates Database'!G3064,"-",'Rates Database'!J3064)</f>
        <v>8-2020-Eversource_EMA-Residential-Net Metering Recovery Surcharge (NMRS)</v>
      </c>
      <c r="D3065" s="2">
        <f t="shared" si="47"/>
        <v>1</v>
      </c>
    </row>
    <row r="3066" spans="2:4" ht="13.8" x14ac:dyDescent="0.2">
      <c r="B3066" s="18">
        <v>3063</v>
      </c>
      <c r="C3066" s="2" t="str">
        <f>_xlfn.CONCAT(MONTH('Rates Database'!C3065),"-",'Rates Database'!B3065,"-",'Rates Database'!E3065,"-",'Rates Database'!G3065,"-",'Rates Database'!J3065)</f>
        <v>7-2020-Eversource_EMA-Residential-Net Metering Recovery Surcharge (NMRS)</v>
      </c>
      <c r="D3066" s="2">
        <f t="shared" si="47"/>
        <v>1</v>
      </c>
    </row>
    <row r="3067" spans="2:4" ht="13.8" x14ac:dyDescent="0.2">
      <c r="B3067" s="18">
        <v>3064</v>
      </c>
      <c r="C3067" s="2" t="str">
        <f>_xlfn.CONCAT(MONTH('Rates Database'!C3066),"-",'Rates Database'!B3066,"-",'Rates Database'!E3066,"-",'Rates Database'!G3066,"-",'Rates Database'!J3066)</f>
        <v>6-2020-Eversource_EMA-Residential-Net Metering Recovery Surcharge (NMRS)</v>
      </c>
      <c r="D3067" s="2">
        <f t="shared" si="47"/>
        <v>1</v>
      </c>
    </row>
    <row r="3068" spans="2:4" ht="13.8" x14ac:dyDescent="0.2">
      <c r="B3068" s="18">
        <v>3065</v>
      </c>
      <c r="C3068" s="2" t="str">
        <f>_xlfn.CONCAT(MONTH('Rates Database'!C3067),"-",'Rates Database'!B3067,"-",'Rates Database'!E3067,"-",'Rates Database'!G3067,"-",'Rates Database'!J3067)</f>
        <v>5-2020-Eversource_EMA-Residential-Net Metering Recovery Surcharge (NMRS)</v>
      </c>
      <c r="D3068" s="2">
        <f t="shared" si="47"/>
        <v>1</v>
      </c>
    </row>
    <row r="3069" spans="2:4" ht="13.8" x14ac:dyDescent="0.2">
      <c r="B3069" s="18">
        <v>3066</v>
      </c>
      <c r="C3069" s="2" t="str">
        <f>_xlfn.CONCAT(MONTH('Rates Database'!C3068),"-",'Rates Database'!B3068,"-",'Rates Database'!E3068,"-",'Rates Database'!G3068,"-",'Rates Database'!J3068)</f>
        <v>4-2020-Eversource_EMA-Residential-Net Metering Recovery Surcharge (NMRS)</v>
      </c>
      <c r="D3069" s="2">
        <f t="shared" si="47"/>
        <v>1</v>
      </c>
    </row>
    <row r="3070" spans="2:4" ht="13.8" x14ac:dyDescent="0.2">
      <c r="B3070" s="18">
        <v>3067</v>
      </c>
      <c r="C3070" s="2" t="str">
        <f>_xlfn.CONCAT(MONTH('Rates Database'!C3069),"-",'Rates Database'!B3069,"-",'Rates Database'!E3069,"-",'Rates Database'!G3069,"-",'Rates Database'!J3069)</f>
        <v>3-2020-Eversource_EMA-Residential-Net Metering Recovery Surcharge (NMRS)</v>
      </c>
      <c r="D3070" s="2">
        <f t="shared" si="47"/>
        <v>1</v>
      </c>
    </row>
    <row r="3071" spans="2:4" ht="13.8" x14ac:dyDescent="0.2">
      <c r="B3071" s="18">
        <v>3068</v>
      </c>
      <c r="C3071" s="2" t="str">
        <f>_xlfn.CONCAT(MONTH('Rates Database'!C3070),"-",'Rates Database'!B3070,"-",'Rates Database'!E3070,"-",'Rates Database'!G3070,"-",'Rates Database'!J3070)</f>
        <v>2-2020-Eversource_EMA-Residential-Net Metering Recovery Surcharge (NMRS)</v>
      </c>
      <c r="D3071" s="2">
        <f t="shared" si="47"/>
        <v>1</v>
      </c>
    </row>
    <row r="3072" spans="2:4" ht="13.8" x14ac:dyDescent="0.2">
      <c r="B3072" s="18">
        <v>3069</v>
      </c>
      <c r="C3072" s="2" t="str">
        <f>_xlfn.CONCAT(MONTH('Rates Database'!C3071),"-",'Rates Database'!B3071,"-",'Rates Database'!E3071,"-",'Rates Database'!G3071,"-",'Rates Database'!J3071)</f>
        <v>1-2020-Eversource_EMA-Residential-Net Metering Recovery Surcharge (NMRS)</v>
      </c>
      <c r="D3072" s="2">
        <f t="shared" si="47"/>
        <v>1</v>
      </c>
    </row>
    <row r="3073" spans="2:4" ht="13.8" x14ac:dyDescent="0.2">
      <c r="B3073" s="18">
        <v>3070</v>
      </c>
      <c r="C3073" s="2" t="str">
        <f>_xlfn.CONCAT(MONTH('Rates Database'!C3072),"-",'Rates Database'!B3072,"-",'Rates Database'!E3072,"-",'Rates Database'!G3072,"-",'Rates Database'!J3072)</f>
        <v>12-2019-Eversource_EMA-Residential-Net Metering Recovery Surcharge (NMRS)</v>
      </c>
      <c r="D3073" s="2">
        <f t="shared" si="47"/>
        <v>1</v>
      </c>
    </row>
    <row r="3074" spans="2:4" ht="13.8" x14ac:dyDescent="0.2">
      <c r="B3074" s="18">
        <v>3071</v>
      </c>
      <c r="C3074" s="2" t="str">
        <f>_xlfn.CONCAT(MONTH('Rates Database'!C3073),"-",'Rates Database'!B3073,"-",'Rates Database'!E3073,"-",'Rates Database'!G3073,"-",'Rates Database'!J3073)</f>
        <v>11-2019-Eversource_EMA-Residential-Net Metering Recovery Surcharge (NMRS)</v>
      </c>
      <c r="D3074" s="2">
        <f t="shared" si="47"/>
        <v>1</v>
      </c>
    </row>
    <row r="3075" spans="2:4" ht="13.8" x14ac:dyDescent="0.2">
      <c r="B3075" s="18">
        <v>3072</v>
      </c>
      <c r="C3075" s="2" t="str">
        <f>_xlfn.CONCAT(MONTH('Rates Database'!C3074),"-",'Rates Database'!B3074,"-",'Rates Database'!E3074,"-",'Rates Database'!G3074,"-",'Rates Database'!J3074)</f>
        <v>10-2019-Eversource_EMA-Residential-Net Metering Recovery Surcharge (NMRS)</v>
      </c>
      <c r="D3075" s="2">
        <f t="shared" si="47"/>
        <v>1</v>
      </c>
    </row>
    <row r="3076" spans="2:4" ht="13.8" x14ac:dyDescent="0.2">
      <c r="B3076" s="18">
        <v>3073</v>
      </c>
      <c r="C3076" s="2" t="str">
        <f>_xlfn.CONCAT(MONTH('Rates Database'!C3075),"-",'Rates Database'!B3075,"-",'Rates Database'!E3075,"-",'Rates Database'!G3075,"-",'Rates Database'!J3075)</f>
        <v>9-2019-Eversource_EMA-Residential-Net Metering Recovery Surcharge (NMRS)</v>
      </c>
      <c r="D3076" s="2">
        <f t="shared" si="47"/>
        <v>1</v>
      </c>
    </row>
    <row r="3077" spans="2:4" ht="13.8" x14ac:dyDescent="0.2">
      <c r="B3077" s="18">
        <v>3074</v>
      </c>
      <c r="C3077" s="2" t="str">
        <f>_xlfn.CONCAT(MONTH('Rates Database'!C3076),"-",'Rates Database'!B3076,"-",'Rates Database'!E3076,"-",'Rates Database'!G3076,"-",'Rates Database'!J3076)</f>
        <v>8-2019-Eversource_EMA-Residential-Net Metering Recovery Surcharge (NMRS)</v>
      </c>
      <c r="D3077" s="2">
        <f t="shared" ref="D3077:D3140" si="48">COUNTIF($C$4:$C$10092,C3077)</f>
        <v>1</v>
      </c>
    </row>
    <row r="3078" spans="2:4" ht="13.8" x14ac:dyDescent="0.2">
      <c r="B3078" s="18">
        <v>3075</v>
      </c>
      <c r="C3078" s="2" t="str">
        <f>_xlfn.CONCAT(MONTH('Rates Database'!C3077),"-",'Rates Database'!B3077,"-",'Rates Database'!E3077,"-",'Rates Database'!G3077,"-",'Rates Database'!J3077)</f>
        <v>7-2019-Eversource_EMA-Residential-Net Metering Recovery Surcharge (NMRS)</v>
      </c>
      <c r="D3078" s="2">
        <f t="shared" si="48"/>
        <v>1</v>
      </c>
    </row>
    <row r="3079" spans="2:4" ht="13.8" x14ac:dyDescent="0.2">
      <c r="B3079" s="18">
        <v>3076</v>
      </c>
      <c r="C3079" s="2" t="str">
        <f>_xlfn.CONCAT(MONTH('Rates Database'!C3078),"-",'Rates Database'!B3078,"-",'Rates Database'!E3078,"-",'Rates Database'!G3078,"-",'Rates Database'!J3078)</f>
        <v>6-2019-Eversource_EMA-Residential-Net Metering Recovery Surcharge (NMRS)</v>
      </c>
      <c r="D3079" s="2">
        <f t="shared" si="48"/>
        <v>1</v>
      </c>
    </row>
    <row r="3080" spans="2:4" ht="13.8" x14ac:dyDescent="0.2">
      <c r="B3080" s="18">
        <v>3077</v>
      </c>
      <c r="C3080" s="2" t="str">
        <f>_xlfn.CONCAT(MONTH('Rates Database'!C3079),"-",'Rates Database'!B3079,"-",'Rates Database'!E3079,"-",'Rates Database'!G3079,"-",'Rates Database'!J3079)</f>
        <v>5-2019-Eversource_EMA-Residential-Net Metering Recovery Surcharge (NMRS)</v>
      </c>
      <c r="D3080" s="2">
        <f t="shared" si="48"/>
        <v>1</v>
      </c>
    </row>
    <row r="3081" spans="2:4" ht="13.8" x14ac:dyDescent="0.2">
      <c r="B3081" s="18">
        <v>3078</v>
      </c>
      <c r="C3081" s="2" t="str">
        <f>_xlfn.CONCAT(MONTH('Rates Database'!C3080),"-",'Rates Database'!B3080,"-",'Rates Database'!E3080,"-",'Rates Database'!G3080,"-",'Rates Database'!J3080)</f>
        <v>4-2019-Eversource_EMA-Residential-Net Metering Recovery Surcharge (NMRS)</v>
      </c>
      <c r="D3081" s="2">
        <f t="shared" si="48"/>
        <v>1</v>
      </c>
    </row>
    <row r="3082" spans="2:4" ht="13.8" x14ac:dyDescent="0.2">
      <c r="B3082" s="18">
        <v>3079</v>
      </c>
      <c r="C3082" s="2" t="str">
        <f>_xlfn.CONCAT(MONTH('Rates Database'!C3081),"-",'Rates Database'!B3081,"-",'Rates Database'!E3081,"-",'Rates Database'!G3081,"-",'Rates Database'!J3081)</f>
        <v>3-2019-Eversource_EMA-Residential-Net Metering Recovery Surcharge (NMRS)</v>
      </c>
      <c r="D3082" s="2">
        <f t="shared" si="48"/>
        <v>1</v>
      </c>
    </row>
    <row r="3083" spans="2:4" ht="13.8" x14ac:dyDescent="0.2">
      <c r="B3083" s="18">
        <v>3080</v>
      </c>
      <c r="C3083" s="2" t="str">
        <f>_xlfn.CONCAT(MONTH('Rates Database'!C3082),"-",'Rates Database'!B3082,"-",'Rates Database'!E3082,"-",'Rates Database'!G3082,"-",'Rates Database'!J3082)</f>
        <v>2-2019-Eversource_EMA-Residential-Net Metering Recovery Surcharge (NMRS)</v>
      </c>
      <c r="D3083" s="2">
        <f t="shared" si="48"/>
        <v>1</v>
      </c>
    </row>
    <row r="3084" spans="2:4" ht="13.8" x14ac:dyDescent="0.2">
      <c r="B3084" s="18">
        <v>3081</v>
      </c>
      <c r="C3084" s="2" t="str">
        <f>_xlfn.CONCAT(MONTH('Rates Database'!C3083),"-",'Rates Database'!B3083,"-",'Rates Database'!E3083,"-",'Rates Database'!G3083,"-",'Rates Database'!J3083)</f>
        <v>1-2019-Eversource_EMA-Residential-Net Metering Recovery Surcharge (NMRS)</v>
      </c>
      <c r="D3084" s="2">
        <f t="shared" si="48"/>
        <v>1</v>
      </c>
    </row>
    <row r="3085" spans="2:4" ht="13.8" x14ac:dyDescent="0.2">
      <c r="B3085" s="18">
        <v>3082</v>
      </c>
      <c r="C3085" s="2" t="str">
        <f>_xlfn.CONCAT(MONTH('Rates Database'!C3084),"-",'Rates Database'!B3084,"-",'Rates Database'!E3084,"-",'Rates Database'!G3084,"-",'Rates Database'!J3084)</f>
        <v>3-2024-Eversource_EMA-Residential-Attorney General Consulting Expense (AGCE)</v>
      </c>
      <c r="D3085" s="2">
        <f t="shared" si="48"/>
        <v>1</v>
      </c>
    </row>
    <row r="3086" spans="2:4" ht="13.8" x14ac:dyDescent="0.2">
      <c r="B3086" s="18">
        <v>3083</v>
      </c>
      <c r="C3086" s="2" t="str">
        <f>_xlfn.CONCAT(MONTH('Rates Database'!C3085),"-",'Rates Database'!B3085,"-",'Rates Database'!E3085,"-",'Rates Database'!G3085,"-",'Rates Database'!J3085)</f>
        <v>2-2024-Eversource_EMA-Residential-Attorney General Consulting Expense (AGCE)</v>
      </c>
      <c r="D3086" s="2">
        <f t="shared" si="48"/>
        <v>1</v>
      </c>
    </row>
    <row r="3087" spans="2:4" ht="13.8" x14ac:dyDescent="0.2">
      <c r="B3087" s="18">
        <v>3084</v>
      </c>
      <c r="C3087" s="2" t="str">
        <f>_xlfn.CONCAT(MONTH('Rates Database'!C3086),"-",'Rates Database'!B3086,"-",'Rates Database'!E3086,"-",'Rates Database'!G3086,"-",'Rates Database'!J3086)</f>
        <v>1-2024-Eversource_EMA-Residential-Attorney General Consulting Expense (AGCE)</v>
      </c>
      <c r="D3087" s="2">
        <f t="shared" si="48"/>
        <v>1</v>
      </c>
    </row>
    <row r="3088" spans="2:4" ht="13.8" x14ac:dyDescent="0.2">
      <c r="B3088" s="18">
        <v>3085</v>
      </c>
      <c r="C3088" s="2" t="str">
        <f>_xlfn.CONCAT(MONTH('Rates Database'!C3087),"-",'Rates Database'!B3087,"-",'Rates Database'!E3087,"-",'Rates Database'!G3087,"-",'Rates Database'!J3087)</f>
        <v>12-2023-Eversource_EMA-Residential-Attorney General Consulting Expense (AGCE)</v>
      </c>
      <c r="D3088" s="2">
        <f t="shared" si="48"/>
        <v>1</v>
      </c>
    </row>
    <row r="3089" spans="2:4" ht="13.8" x14ac:dyDescent="0.2">
      <c r="B3089" s="18">
        <v>3086</v>
      </c>
      <c r="C3089" s="2" t="str">
        <f>_xlfn.CONCAT(MONTH('Rates Database'!C3088),"-",'Rates Database'!B3088,"-",'Rates Database'!E3088,"-",'Rates Database'!G3088,"-",'Rates Database'!J3088)</f>
        <v>11-2023-Eversource_EMA-Residential-Attorney General Consulting Expense (AGCE)</v>
      </c>
      <c r="D3089" s="2">
        <f t="shared" si="48"/>
        <v>1</v>
      </c>
    </row>
    <row r="3090" spans="2:4" ht="13.8" x14ac:dyDescent="0.2">
      <c r="B3090" s="18">
        <v>3087</v>
      </c>
      <c r="C3090" s="2" t="str">
        <f>_xlfn.CONCAT(MONTH('Rates Database'!C3089),"-",'Rates Database'!B3089,"-",'Rates Database'!E3089,"-",'Rates Database'!G3089,"-",'Rates Database'!J3089)</f>
        <v>10-2023-Eversource_EMA-Residential-Attorney General Consulting Expense (AGCE)</v>
      </c>
      <c r="D3090" s="2">
        <f t="shared" si="48"/>
        <v>1</v>
      </c>
    </row>
    <row r="3091" spans="2:4" ht="13.8" x14ac:dyDescent="0.2">
      <c r="B3091" s="18">
        <v>3088</v>
      </c>
      <c r="C3091" s="2" t="str">
        <f>_xlfn.CONCAT(MONTH('Rates Database'!C3090),"-",'Rates Database'!B3090,"-",'Rates Database'!E3090,"-",'Rates Database'!G3090,"-",'Rates Database'!J3090)</f>
        <v>9-2023-Eversource_EMA-Residential-Attorney General Consulting Expense (AGCE)</v>
      </c>
      <c r="D3091" s="2">
        <f t="shared" si="48"/>
        <v>1</v>
      </c>
    </row>
    <row r="3092" spans="2:4" ht="13.8" x14ac:dyDescent="0.2">
      <c r="B3092" s="18">
        <v>3089</v>
      </c>
      <c r="C3092" s="2" t="str">
        <f>_xlfn.CONCAT(MONTH('Rates Database'!C3091),"-",'Rates Database'!B3091,"-",'Rates Database'!E3091,"-",'Rates Database'!G3091,"-",'Rates Database'!J3091)</f>
        <v>8-2023-Eversource_EMA-Residential-Attorney General Consulting Expense (AGCE)</v>
      </c>
      <c r="D3092" s="2">
        <f t="shared" si="48"/>
        <v>1</v>
      </c>
    </row>
    <row r="3093" spans="2:4" ht="13.8" x14ac:dyDescent="0.2">
      <c r="B3093" s="18">
        <v>3090</v>
      </c>
      <c r="C3093" s="2" t="str">
        <f>_xlfn.CONCAT(MONTH('Rates Database'!C3092),"-",'Rates Database'!B3092,"-",'Rates Database'!E3092,"-",'Rates Database'!G3092,"-",'Rates Database'!J3092)</f>
        <v>7-2023-Eversource_EMA-Residential-Attorney General Consulting Expense (AGCE)</v>
      </c>
      <c r="D3093" s="2">
        <f t="shared" si="48"/>
        <v>1</v>
      </c>
    </row>
    <row r="3094" spans="2:4" ht="13.8" x14ac:dyDescent="0.2">
      <c r="B3094" s="18">
        <v>3091</v>
      </c>
      <c r="C3094" s="2" t="str">
        <f>_xlfn.CONCAT(MONTH('Rates Database'!C3093),"-",'Rates Database'!B3093,"-",'Rates Database'!E3093,"-",'Rates Database'!G3093,"-",'Rates Database'!J3093)</f>
        <v>6-2023-Eversource_EMA-Residential-Attorney General Consulting Expense (AGCE)</v>
      </c>
      <c r="D3094" s="2">
        <f t="shared" si="48"/>
        <v>1</v>
      </c>
    </row>
    <row r="3095" spans="2:4" ht="13.8" x14ac:dyDescent="0.2">
      <c r="B3095" s="18">
        <v>3092</v>
      </c>
      <c r="C3095" s="2" t="str">
        <f>_xlfn.CONCAT(MONTH('Rates Database'!C3094),"-",'Rates Database'!B3094,"-",'Rates Database'!E3094,"-",'Rates Database'!G3094,"-",'Rates Database'!J3094)</f>
        <v>5-2023-Eversource_EMA-Residential-Attorney General Consulting Expense (AGCE)</v>
      </c>
      <c r="D3095" s="2">
        <f t="shared" si="48"/>
        <v>1</v>
      </c>
    </row>
    <row r="3096" spans="2:4" ht="13.8" x14ac:dyDescent="0.2">
      <c r="B3096" s="18">
        <v>3093</v>
      </c>
      <c r="C3096" s="2" t="str">
        <f>_xlfn.CONCAT(MONTH('Rates Database'!C3095),"-",'Rates Database'!B3095,"-",'Rates Database'!E3095,"-",'Rates Database'!G3095,"-",'Rates Database'!J3095)</f>
        <v>4-2023-Eversource_EMA-Residential-Attorney General Consulting Expense (AGCE)</v>
      </c>
      <c r="D3096" s="2">
        <f t="shared" si="48"/>
        <v>1</v>
      </c>
    </row>
    <row r="3097" spans="2:4" ht="13.8" x14ac:dyDescent="0.2">
      <c r="B3097" s="18">
        <v>3094</v>
      </c>
      <c r="C3097" s="2" t="str">
        <f>_xlfn.CONCAT(MONTH('Rates Database'!C3096),"-",'Rates Database'!B3096,"-",'Rates Database'!E3096,"-",'Rates Database'!G3096,"-",'Rates Database'!J3096)</f>
        <v>3-2023-Eversource_EMA-Residential-Attorney General Consulting Expense (AGCE)</v>
      </c>
      <c r="D3097" s="2">
        <f t="shared" si="48"/>
        <v>1</v>
      </c>
    </row>
    <row r="3098" spans="2:4" ht="13.8" x14ac:dyDescent="0.2">
      <c r="B3098" s="18">
        <v>3095</v>
      </c>
      <c r="C3098" s="2" t="str">
        <f>_xlfn.CONCAT(MONTH('Rates Database'!C3097),"-",'Rates Database'!B3097,"-",'Rates Database'!E3097,"-",'Rates Database'!G3097,"-",'Rates Database'!J3097)</f>
        <v>2-2023-Eversource_EMA-Residential-Attorney General Consulting Expense (AGCE)</v>
      </c>
      <c r="D3098" s="2">
        <f t="shared" si="48"/>
        <v>1</v>
      </c>
    </row>
    <row r="3099" spans="2:4" ht="13.8" x14ac:dyDescent="0.2">
      <c r="B3099" s="18">
        <v>3096</v>
      </c>
      <c r="C3099" s="2" t="str">
        <f>_xlfn.CONCAT(MONTH('Rates Database'!C3098),"-",'Rates Database'!B3098,"-",'Rates Database'!E3098,"-",'Rates Database'!G3098,"-",'Rates Database'!J3098)</f>
        <v>1-2023-Eversource_EMA-Residential-Attorney General Consulting Expense (AGCE)</v>
      </c>
      <c r="D3099" s="2">
        <f t="shared" si="48"/>
        <v>1</v>
      </c>
    </row>
    <row r="3100" spans="2:4" ht="13.8" x14ac:dyDescent="0.2">
      <c r="B3100" s="18">
        <v>3097</v>
      </c>
      <c r="C3100" s="2" t="str">
        <f>_xlfn.CONCAT(MONTH('Rates Database'!C3099),"-",'Rates Database'!B3099,"-",'Rates Database'!E3099,"-",'Rates Database'!G3099,"-",'Rates Database'!J3099)</f>
        <v>12-2022-Eversource_EMA-Residential-Attorney General Consulting Expense (AGCE)</v>
      </c>
      <c r="D3100" s="2">
        <f t="shared" si="48"/>
        <v>1</v>
      </c>
    </row>
    <row r="3101" spans="2:4" ht="13.8" x14ac:dyDescent="0.2">
      <c r="B3101" s="18">
        <v>3098</v>
      </c>
      <c r="C3101" s="2" t="str">
        <f>_xlfn.CONCAT(MONTH('Rates Database'!C3100),"-",'Rates Database'!B3100,"-",'Rates Database'!E3100,"-",'Rates Database'!G3100,"-",'Rates Database'!J3100)</f>
        <v>11-2022-Eversource_EMA-Residential-Attorney General Consulting Expense (AGCE)</v>
      </c>
      <c r="D3101" s="2">
        <f t="shared" si="48"/>
        <v>1</v>
      </c>
    </row>
    <row r="3102" spans="2:4" ht="13.8" x14ac:dyDescent="0.2">
      <c r="B3102" s="18">
        <v>3099</v>
      </c>
      <c r="C3102" s="2" t="str">
        <f>_xlfn.CONCAT(MONTH('Rates Database'!C3101),"-",'Rates Database'!B3101,"-",'Rates Database'!E3101,"-",'Rates Database'!G3101,"-",'Rates Database'!J3101)</f>
        <v>10-2022-Eversource_EMA-Residential-Attorney General Consulting Expense (AGCE)</v>
      </c>
      <c r="D3102" s="2">
        <f t="shared" si="48"/>
        <v>1</v>
      </c>
    </row>
    <row r="3103" spans="2:4" ht="13.8" x14ac:dyDescent="0.2">
      <c r="B3103" s="18">
        <v>3100</v>
      </c>
      <c r="C3103" s="2" t="str">
        <f>_xlfn.CONCAT(MONTH('Rates Database'!C3102),"-",'Rates Database'!B3102,"-",'Rates Database'!E3102,"-",'Rates Database'!G3102,"-",'Rates Database'!J3102)</f>
        <v>9-2022-Eversource_EMA-Residential-Attorney General Consulting Expense (AGCE)</v>
      </c>
      <c r="D3103" s="2">
        <f t="shared" si="48"/>
        <v>1</v>
      </c>
    </row>
    <row r="3104" spans="2:4" ht="13.8" x14ac:dyDescent="0.2">
      <c r="B3104" s="18">
        <v>3101</v>
      </c>
      <c r="C3104" s="2" t="str">
        <f>_xlfn.CONCAT(MONTH('Rates Database'!C3103),"-",'Rates Database'!B3103,"-",'Rates Database'!E3103,"-",'Rates Database'!G3103,"-",'Rates Database'!J3103)</f>
        <v>8-2022-Eversource_EMA-Residential-Attorney General Consulting Expense (AGCE)</v>
      </c>
      <c r="D3104" s="2">
        <f t="shared" si="48"/>
        <v>1</v>
      </c>
    </row>
    <row r="3105" spans="2:4" ht="13.8" x14ac:dyDescent="0.2">
      <c r="B3105" s="18">
        <v>3102</v>
      </c>
      <c r="C3105" s="2" t="str">
        <f>_xlfn.CONCAT(MONTH('Rates Database'!C3104),"-",'Rates Database'!B3104,"-",'Rates Database'!E3104,"-",'Rates Database'!G3104,"-",'Rates Database'!J3104)</f>
        <v>7-2022-Eversource_EMA-Residential-Attorney General Consulting Expense (AGCE)</v>
      </c>
      <c r="D3105" s="2">
        <f t="shared" si="48"/>
        <v>1</v>
      </c>
    </row>
    <row r="3106" spans="2:4" ht="13.8" x14ac:dyDescent="0.2">
      <c r="B3106" s="18">
        <v>3103</v>
      </c>
      <c r="C3106" s="2" t="str">
        <f>_xlfn.CONCAT(MONTH('Rates Database'!C3105),"-",'Rates Database'!B3105,"-",'Rates Database'!E3105,"-",'Rates Database'!G3105,"-",'Rates Database'!J3105)</f>
        <v>6-2022-Eversource_EMA-Residential-Attorney General Consulting Expense (AGCE)</v>
      </c>
      <c r="D3106" s="2">
        <f t="shared" si="48"/>
        <v>1</v>
      </c>
    </row>
    <row r="3107" spans="2:4" ht="13.8" x14ac:dyDescent="0.2">
      <c r="B3107" s="18">
        <v>3104</v>
      </c>
      <c r="C3107" s="2" t="str">
        <f>_xlfn.CONCAT(MONTH('Rates Database'!C3106),"-",'Rates Database'!B3106,"-",'Rates Database'!E3106,"-",'Rates Database'!G3106,"-",'Rates Database'!J3106)</f>
        <v>5-2022-Eversource_EMA-Residential-Attorney General Consulting Expense (AGCE)</v>
      </c>
      <c r="D3107" s="2">
        <f t="shared" si="48"/>
        <v>1</v>
      </c>
    </row>
    <row r="3108" spans="2:4" ht="13.8" x14ac:dyDescent="0.2">
      <c r="B3108" s="18">
        <v>3105</v>
      </c>
      <c r="C3108" s="2" t="str">
        <f>_xlfn.CONCAT(MONTH('Rates Database'!C3107),"-",'Rates Database'!B3107,"-",'Rates Database'!E3107,"-",'Rates Database'!G3107,"-",'Rates Database'!J3107)</f>
        <v>4-2022-Eversource_EMA-Residential-Attorney General Consulting Expense (AGCE)</v>
      </c>
      <c r="D3108" s="2">
        <f t="shared" si="48"/>
        <v>1</v>
      </c>
    </row>
    <row r="3109" spans="2:4" ht="13.8" x14ac:dyDescent="0.2">
      <c r="B3109" s="18">
        <v>3106</v>
      </c>
      <c r="C3109" s="2" t="str">
        <f>_xlfn.CONCAT(MONTH('Rates Database'!C3108),"-",'Rates Database'!B3108,"-",'Rates Database'!E3108,"-",'Rates Database'!G3108,"-",'Rates Database'!J3108)</f>
        <v>3-2022-Eversource_EMA-Residential-Attorney General Consulting Expense (AGCE)</v>
      </c>
      <c r="D3109" s="2">
        <f t="shared" si="48"/>
        <v>1</v>
      </c>
    </row>
    <row r="3110" spans="2:4" ht="13.8" x14ac:dyDescent="0.2">
      <c r="B3110" s="18">
        <v>3107</v>
      </c>
      <c r="C3110" s="2" t="str">
        <f>_xlfn.CONCAT(MONTH('Rates Database'!C3109),"-",'Rates Database'!B3109,"-",'Rates Database'!E3109,"-",'Rates Database'!G3109,"-",'Rates Database'!J3109)</f>
        <v>2-2022-Eversource_EMA-Residential-Attorney General Consulting Expense (AGCE)</v>
      </c>
      <c r="D3110" s="2">
        <f t="shared" si="48"/>
        <v>1</v>
      </c>
    </row>
    <row r="3111" spans="2:4" ht="13.8" x14ac:dyDescent="0.2">
      <c r="B3111" s="18">
        <v>3108</v>
      </c>
      <c r="C3111" s="2" t="str">
        <f>_xlfn.CONCAT(MONTH('Rates Database'!C3110),"-",'Rates Database'!B3110,"-",'Rates Database'!E3110,"-",'Rates Database'!G3110,"-",'Rates Database'!J3110)</f>
        <v>1-2022-Eversource_EMA-Residential-Attorney General Consulting Expense (AGCE)</v>
      </c>
      <c r="D3111" s="2">
        <f t="shared" si="48"/>
        <v>1</v>
      </c>
    </row>
    <row r="3112" spans="2:4" ht="13.8" x14ac:dyDescent="0.2">
      <c r="B3112" s="18">
        <v>3109</v>
      </c>
      <c r="C3112" s="2" t="str">
        <f>_xlfn.CONCAT(MONTH('Rates Database'!C3111),"-",'Rates Database'!B3111,"-",'Rates Database'!E3111,"-",'Rates Database'!G3111,"-",'Rates Database'!J3111)</f>
        <v>12-2021-Eversource_EMA-Residential-Attorney General Consulting Expense (AGCE)</v>
      </c>
      <c r="D3112" s="2">
        <f t="shared" si="48"/>
        <v>1</v>
      </c>
    </row>
    <row r="3113" spans="2:4" ht="13.8" x14ac:dyDescent="0.2">
      <c r="B3113" s="18">
        <v>3110</v>
      </c>
      <c r="C3113" s="2" t="str">
        <f>_xlfn.CONCAT(MONTH('Rates Database'!C3112),"-",'Rates Database'!B3112,"-",'Rates Database'!E3112,"-",'Rates Database'!G3112,"-",'Rates Database'!J3112)</f>
        <v>11-2021-Eversource_EMA-Residential-Attorney General Consulting Expense (AGCE)</v>
      </c>
      <c r="D3113" s="2">
        <f t="shared" si="48"/>
        <v>1</v>
      </c>
    </row>
    <row r="3114" spans="2:4" ht="13.8" x14ac:dyDescent="0.2">
      <c r="B3114" s="18">
        <v>3111</v>
      </c>
      <c r="C3114" s="2" t="str">
        <f>_xlfn.CONCAT(MONTH('Rates Database'!C3113),"-",'Rates Database'!B3113,"-",'Rates Database'!E3113,"-",'Rates Database'!G3113,"-",'Rates Database'!J3113)</f>
        <v>10-2021-Eversource_EMA-Residential-Attorney General Consulting Expense (AGCE)</v>
      </c>
      <c r="D3114" s="2">
        <f t="shared" si="48"/>
        <v>1</v>
      </c>
    </row>
    <row r="3115" spans="2:4" ht="13.8" x14ac:dyDescent="0.2">
      <c r="B3115" s="18">
        <v>3112</v>
      </c>
      <c r="C3115" s="2" t="str">
        <f>_xlfn.CONCAT(MONTH('Rates Database'!C3114),"-",'Rates Database'!B3114,"-",'Rates Database'!E3114,"-",'Rates Database'!G3114,"-",'Rates Database'!J3114)</f>
        <v>9-2021-Eversource_EMA-Residential-Attorney General Consulting Expense (AGCE)</v>
      </c>
      <c r="D3115" s="2">
        <f t="shared" si="48"/>
        <v>1</v>
      </c>
    </row>
    <row r="3116" spans="2:4" ht="13.8" x14ac:dyDescent="0.2">
      <c r="B3116" s="18">
        <v>3113</v>
      </c>
      <c r="C3116" s="2" t="str">
        <f>_xlfn.CONCAT(MONTH('Rates Database'!C3115),"-",'Rates Database'!B3115,"-",'Rates Database'!E3115,"-",'Rates Database'!G3115,"-",'Rates Database'!J3115)</f>
        <v>8-2021-Eversource_EMA-Residential-Attorney General Consulting Expense (AGCE)</v>
      </c>
      <c r="D3116" s="2">
        <f t="shared" si="48"/>
        <v>1</v>
      </c>
    </row>
    <row r="3117" spans="2:4" ht="13.8" x14ac:dyDescent="0.2">
      <c r="B3117" s="18">
        <v>3114</v>
      </c>
      <c r="C3117" s="2" t="str">
        <f>_xlfn.CONCAT(MONTH('Rates Database'!C3116),"-",'Rates Database'!B3116,"-",'Rates Database'!E3116,"-",'Rates Database'!G3116,"-",'Rates Database'!J3116)</f>
        <v>7-2021-Eversource_EMA-Residential-Attorney General Consulting Expense (AGCE)</v>
      </c>
      <c r="D3117" s="2">
        <f t="shared" si="48"/>
        <v>1</v>
      </c>
    </row>
    <row r="3118" spans="2:4" ht="13.8" x14ac:dyDescent="0.2">
      <c r="B3118" s="18">
        <v>3115</v>
      </c>
      <c r="C3118" s="2" t="str">
        <f>_xlfn.CONCAT(MONTH('Rates Database'!C3117),"-",'Rates Database'!B3117,"-",'Rates Database'!E3117,"-",'Rates Database'!G3117,"-",'Rates Database'!J3117)</f>
        <v>6-2021-Eversource_EMA-Residential-Attorney General Consulting Expense (AGCE)</v>
      </c>
      <c r="D3118" s="2">
        <f t="shared" si="48"/>
        <v>1</v>
      </c>
    </row>
    <row r="3119" spans="2:4" ht="13.8" x14ac:dyDescent="0.2">
      <c r="B3119" s="18">
        <v>3116</v>
      </c>
      <c r="C3119" s="2" t="str">
        <f>_xlfn.CONCAT(MONTH('Rates Database'!C3118),"-",'Rates Database'!B3118,"-",'Rates Database'!E3118,"-",'Rates Database'!G3118,"-",'Rates Database'!J3118)</f>
        <v>5-2021-Eversource_EMA-Residential-Attorney General Consulting Expense (AGCE)</v>
      </c>
      <c r="D3119" s="2">
        <f t="shared" si="48"/>
        <v>1</v>
      </c>
    </row>
    <row r="3120" spans="2:4" ht="13.8" x14ac:dyDescent="0.2">
      <c r="B3120" s="18">
        <v>3117</v>
      </c>
      <c r="C3120" s="2" t="str">
        <f>_xlfn.CONCAT(MONTH('Rates Database'!C3119),"-",'Rates Database'!B3119,"-",'Rates Database'!E3119,"-",'Rates Database'!G3119,"-",'Rates Database'!J3119)</f>
        <v>4-2021-Eversource_EMA-Residential-Attorney General Consulting Expense (AGCE)</v>
      </c>
      <c r="D3120" s="2">
        <f t="shared" si="48"/>
        <v>1</v>
      </c>
    </row>
    <row r="3121" spans="2:4" ht="13.8" x14ac:dyDescent="0.2">
      <c r="B3121" s="18">
        <v>3118</v>
      </c>
      <c r="C3121" s="2" t="str">
        <f>_xlfn.CONCAT(MONTH('Rates Database'!C3120),"-",'Rates Database'!B3120,"-",'Rates Database'!E3120,"-",'Rates Database'!G3120,"-",'Rates Database'!J3120)</f>
        <v>3-2021-Eversource_EMA-Residential-Attorney General Consulting Expense (AGCE)</v>
      </c>
      <c r="D3121" s="2">
        <f t="shared" si="48"/>
        <v>1</v>
      </c>
    </row>
    <row r="3122" spans="2:4" ht="13.8" x14ac:dyDescent="0.2">
      <c r="B3122" s="18">
        <v>3119</v>
      </c>
      <c r="C3122" s="2" t="str">
        <f>_xlfn.CONCAT(MONTH('Rates Database'!C3121),"-",'Rates Database'!B3121,"-",'Rates Database'!E3121,"-",'Rates Database'!G3121,"-",'Rates Database'!J3121)</f>
        <v>2-2021-Eversource_EMA-Residential-Attorney General Consulting Expense (AGCE)</v>
      </c>
      <c r="D3122" s="2">
        <f t="shared" si="48"/>
        <v>1</v>
      </c>
    </row>
    <row r="3123" spans="2:4" ht="13.8" x14ac:dyDescent="0.2">
      <c r="B3123" s="18">
        <v>3120</v>
      </c>
      <c r="C3123" s="2" t="str">
        <f>_xlfn.CONCAT(MONTH('Rates Database'!C3122),"-",'Rates Database'!B3122,"-",'Rates Database'!E3122,"-",'Rates Database'!G3122,"-",'Rates Database'!J3122)</f>
        <v>1-2021-Eversource_EMA-Residential-Attorney General Consulting Expense (AGCE)</v>
      </c>
      <c r="D3123" s="2">
        <f t="shared" si="48"/>
        <v>1</v>
      </c>
    </row>
    <row r="3124" spans="2:4" ht="13.8" x14ac:dyDescent="0.2">
      <c r="B3124" s="18">
        <v>3121</v>
      </c>
      <c r="C3124" s="2" t="str">
        <f>_xlfn.CONCAT(MONTH('Rates Database'!C3123),"-",'Rates Database'!B3123,"-",'Rates Database'!E3123,"-",'Rates Database'!G3123,"-",'Rates Database'!J3123)</f>
        <v>12-2020-Eversource_EMA-Residential-Attorney General Consulting Expense (AGCE)</v>
      </c>
      <c r="D3124" s="2">
        <f t="shared" si="48"/>
        <v>1</v>
      </c>
    </row>
    <row r="3125" spans="2:4" ht="13.8" x14ac:dyDescent="0.2">
      <c r="B3125" s="18">
        <v>3122</v>
      </c>
      <c r="C3125" s="2" t="str">
        <f>_xlfn.CONCAT(MONTH('Rates Database'!C3124),"-",'Rates Database'!B3124,"-",'Rates Database'!E3124,"-",'Rates Database'!G3124,"-",'Rates Database'!J3124)</f>
        <v>11-2020-Eversource_EMA-Residential-Attorney General Consulting Expense (AGCE)</v>
      </c>
      <c r="D3125" s="2">
        <f t="shared" si="48"/>
        <v>1</v>
      </c>
    </row>
    <row r="3126" spans="2:4" ht="13.8" x14ac:dyDescent="0.2">
      <c r="B3126" s="18">
        <v>3123</v>
      </c>
      <c r="C3126" s="2" t="str">
        <f>_xlfn.CONCAT(MONTH('Rates Database'!C3125),"-",'Rates Database'!B3125,"-",'Rates Database'!E3125,"-",'Rates Database'!G3125,"-",'Rates Database'!J3125)</f>
        <v>10-2020-Eversource_EMA-Residential-Attorney General Consulting Expense (AGCE)</v>
      </c>
      <c r="D3126" s="2">
        <f t="shared" si="48"/>
        <v>1</v>
      </c>
    </row>
    <row r="3127" spans="2:4" ht="13.8" x14ac:dyDescent="0.2">
      <c r="B3127" s="18">
        <v>3124</v>
      </c>
      <c r="C3127" s="2" t="str">
        <f>_xlfn.CONCAT(MONTH('Rates Database'!C3126),"-",'Rates Database'!B3126,"-",'Rates Database'!E3126,"-",'Rates Database'!G3126,"-",'Rates Database'!J3126)</f>
        <v>9-2020-Eversource_EMA-Residential-Attorney General Consulting Expense (AGCE)</v>
      </c>
      <c r="D3127" s="2">
        <f t="shared" si="48"/>
        <v>1</v>
      </c>
    </row>
    <row r="3128" spans="2:4" ht="13.8" x14ac:dyDescent="0.2">
      <c r="B3128" s="18">
        <v>3125</v>
      </c>
      <c r="C3128" s="2" t="str">
        <f>_xlfn.CONCAT(MONTH('Rates Database'!C3127),"-",'Rates Database'!B3127,"-",'Rates Database'!E3127,"-",'Rates Database'!G3127,"-",'Rates Database'!J3127)</f>
        <v>8-2020-Eversource_EMA-Residential-Attorney General Consulting Expense (AGCE)</v>
      </c>
      <c r="D3128" s="2">
        <f t="shared" si="48"/>
        <v>1</v>
      </c>
    </row>
    <row r="3129" spans="2:4" ht="13.8" x14ac:dyDescent="0.2">
      <c r="B3129" s="18">
        <v>3126</v>
      </c>
      <c r="C3129" s="2" t="str">
        <f>_xlfn.CONCAT(MONTH('Rates Database'!C3128),"-",'Rates Database'!B3128,"-",'Rates Database'!E3128,"-",'Rates Database'!G3128,"-",'Rates Database'!J3128)</f>
        <v>7-2020-Eversource_EMA-Residential-Attorney General Consulting Expense (AGCE)</v>
      </c>
      <c r="D3129" s="2">
        <f t="shared" si="48"/>
        <v>1</v>
      </c>
    </row>
    <row r="3130" spans="2:4" ht="13.8" x14ac:dyDescent="0.2">
      <c r="B3130" s="18">
        <v>3127</v>
      </c>
      <c r="C3130" s="2" t="str">
        <f>_xlfn.CONCAT(MONTH('Rates Database'!C3129),"-",'Rates Database'!B3129,"-",'Rates Database'!E3129,"-",'Rates Database'!G3129,"-",'Rates Database'!J3129)</f>
        <v>6-2020-Eversource_EMA-Residential-Attorney General Consulting Expense (AGCE)</v>
      </c>
      <c r="D3130" s="2">
        <f t="shared" si="48"/>
        <v>1</v>
      </c>
    </row>
    <row r="3131" spans="2:4" ht="13.8" x14ac:dyDescent="0.2">
      <c r="B3131" s="18">
        <v>3128</v>
      </c>
      <c r="C3131" s="2" t="str">
        <f>_xlfn.CONCAT(MONTH('Rates Database'!C3130),"-",'Rates Database'!B3130,"-",'Rates Database'!E3130,"-",'Rates Database'!G3130,"-",'Rates Database'!J3130)</f>
        <v>5-2020-Eversource_EMA-Residential-Attorney General Consulting Expense (AGCE)</v>
      </c>
      <c r="D3131" s="2">
        <f t="shared" si="48"/>
        <v>1</v>
      </c>
    </row>
    <row r="3132" spans="2:4" ht="13.8" x14ac:dyDescent="0.2">
      <c r="B3132" s="18">
        <v>3129</v>
      </c>
      <c r="C3132" s="2" t="str">
        <f>_xlfn.CONCAT(MONTH('Rates Database'!C3131),"-",'Rates Database'!B3131,"-",'Rates Database'!E3131,"-",'Rates Database'!G3131,"-",'Rates Database'!J3131)</f>
        <v>4-2020-Eversource_EMA-Residential-Attorney General Consulting Expense (AGCE)</v>
      </c>
      <c r="D3132" s="2">
        <f t="shared" si="48"/>
        <v>1</v>
      </c>
    </row>
    <row r="3133" spans="2:4" ht="13.8" x14ac:dyDescent="0.2">
      <c r="B3133" s="18">
        <v>3130</v>
      </c>
      <c r="C3133" s="2" t="str">
        <f>_xlfn.CONCAT(MONTH('Rates Database'!C3132),"-",'Rates Database'!B3132,"-",'Rates Database'!E3132,"-",'Rates Database'!G3132,"-",'Rates Database'!J3132)</f>
        <v>3-2020-Eversource_EMA-Residential-Attorney General Consulting Expense (AGCE)</v>
      </c>
      <c r="D3133" s="2">
        <f t="shared" si="48"/>
        <v>1</v>
      </c>
    </row>
    <row r="3134" spans="2:4" ht="13.8" x14ac:dyDescent="0.2">
      <c r="B3134" s="18">
        <v>3131</v>
      </c>
      <c r="C3134" s="2" t="str">
        <f>_xlfn.CONCAT(MONTH('Rates Database'!C3133),"-",'Rates Database'!B3133,"-",'Rates Database'!E3133,"-",'Rates Database'!G3133,"-",'Rates Database'!J3133)</f>
        <v>2-2020-Eversource_EMA-Residential-Attorney General Consulting Expense (AGCE)</v>
      </c>
      <c r="D3134" s="2">
        <f t="shared" si="48"/>
        <v>1</v>
      </c>
    </row>
    <row r="3135" spans="2:4" ht="13.8" x14ac:dyDescent="0.2">
      <c r="B3135" s="18">
        <v>3132</v>
      </c>
      <c r="C3135" s="2" t="str">
        <f>_xlfn.CONCAT(MONTH('Rates Database'!C3134),"-",'Rates Database'!B3134,"-",'Rates Database'!E3134,"-",'Rates Database'!G3134,"-",'Rates Database'!J3134)</f>
        <v>1-2020-Eversource_EMA-Residential-Attorney General Consulting Expense (AGCE)</v>
      </c>
      <c r="D3135" s="2">
        <f t="shared" si="48"/>
        <v>1</v>
      </c>
    </row>
    <row r="3136" spans="2:4" ht="13.8" x14ac:dyDescent="0.2">
      <c r="B3136" s="18">
        <v>3133</v>
      </c>
      <c r="C3136" s="2" t="str">
        <f>_xlfn.CONCAT(MONTH('Rates Database'!C3135),"-",'Rates Database'!B3135,"-",'Rates Database'!E3135,"-",'Rates Database'!G3135,"-",'Rates Database'!J3135)</f>
        <v>12-2019-Eversource_EMA-Residential-Attorney General Consulting Expense (AGCE)</v>
      </c>
      <c r="D3136" s="2">
        <f t="shared" si="48"/>
        <v>1</v>
      </c>
    </row>
    <row r="3137" spans="2:4" ht="13.8" x14ac:dyDescent="0.2">
      <c r="B3137" s="18">
        <v>3134</v>
      </c>
      <c r="C3137" s="2" t="str">
        <f>_xlfn.CONCAT(MONTH('Rates Database'!C3136),"-",'Rates Database'!B3136,"-",'Rates Database'!E3136,"-",'Rates Database'!G3136,"-",'Rates Database'!J3136)</f>
        <v>11-2019-Eversource_EMA-Residential-Attorney General Consulting Expense (AGCE)</v>
      </c>
      <c r="D3137" s="2">
        <f t="shared" si="48"/>
        <v>1</v>
      </c>
    </row>
    <row r="3138" spans="2:4" ht="13.8" x14ac:dyDescent="0.2">
      <c r="B3138" s="18">
        <v>3135</v>
      </c>
      <c r="C3138" s="2" t="str">
        <f>_xlfn.CONCAT(MONTH('Rates Database'!C3137),"-",'Rates Database'!B3137,"-",'Rates Database'!E3137,"-",'Rates Database'!G3137,"-",'Rates Database'!J3137)</f>
        <v>10-2019-Eversource_EMA-Residential-Attorney General Consulting Expense (AGCE)</v>
      </c>
      <c r="D3138" s="2">
        <f t="shared" si="48"/>
        <v>1</v>
      </c>
    </row>
    <row r="3139" spans="2:4" ht="13.8" x14ac:dyDescent="0.2">
      <c r="B3139" s="18">
        <v>3136</v>
      </c>
      <c r="C3139" s="2" t="str">
        <f>_xlfn.CONCAT(MONTH('Rates Database'!C3138),"-",'Rates Database'!B3138,"-",'Rates Database'!E3138,"-",'Rates Database'!G3138,"-",'Rates Database'!J3138)</f>
        <v>9-2019-Eversource_EMA-Residential-Attorney General Consulting Expense (AGCE)</v>
      </c>
      <c r="D3139" s="2">
        <f t="shared" si="48"/>
        <v>1</v>
      </c>
    </row>
    <row r="3140" spans="2:4" ht="13.8" x14ac:dyDescent="0.2">
      <c r="B3140" s="18">
        <v>3137</v>
      </c>
      <c r="C3140" s="2" t="str">
        <f>_xlfn.CONCAT(MONTH('Rates Database'!C3139),"-",'Rates Database'!B3139,"-",'Rates Database'!E3139,"-",'Rates Database'!G3139,"-",'Rates Database'!J3139)</f>
        <v>8-2019-Eversource_EMA-Residential-Attorney General Consulting Expense (AGCE)</v>
      </c>
      <c r="D3140" s="2">
        <f t="shared" si="48"/>
        <v>1</v>
      </c>
    </row>
    <row r="3141" spans="2:4" ht="13.8" x14ac:dyDescent="0.2">
      <c r="B3141" s="18">
        <v>3138</v>
      </c>
      <c r="C3141" s="2" t="str">
        <f>_xlfn.CONCAT(MONTH('Rates Database'!C3140),"-",'Rates Database'!B3140,"-",'Rates Database'!E3140,"-",'Rates Database'!G3140,"-",'Rates Database'!J3140)</f>
        <v>7-2019-Eversource_EMA-Residential-Attorney General Consulting Expense (AGCE)</v>
      </c>
      <c r="D3141" s="2">
        <f t="shared" ref="D3141:D3204" si="49">COUNTIF($C$4:$C$10092,C3141)</f>
        <v>1</v>
      </c>
    </row>
    <row r="3142" spans="2:4" ht="13.8" x14ac:dyDescent="0.2">
      <c r="B3142" s="18">
        <v>3139</v>
      </c>
      <c r="C3142" s="2" t="str">
        <f>_xlfn.CONCAT(MONTH('Rates Database'!C3141),"-",'Rates Database'!B3141,"-",'Rates Database'!E3141,"-",'Rates Database'!G3141,"-",'Rates Database'!J3141)</f>
        <v>6-2019-Eversource_EMA-Residential-Attorney General Consulting Expense (AGCE)</v>
      </c>
      <c r="D3142" s="2">
        <f t="shared" si="49"/>
        <v>1</v>
      </c>
    </row>
    <row r="3143" spans="2:4" ht="13.8" x14ac:dyDescent="0.2">
      <c r="B3143" s="18">
        <v>3140</v>
      </c>
      <c r="C3143" s="2" t="str">
        <f>_xlfn.CONCAT(MONTH('Rates Database'!C3142),"-",'Rates Database'!B3142,"-",'Rates Database'!E3142,"-",'Rates Database'!G3142,"-",'Rates Database'!J3142)</f>
        <v>5-2019-Eversource_EMA-Residential-Attorney General Consulting Expense (AGCE)</v>
      </c>
      <c r="D3143" s="2">
        <f t="shared" si="49"/>
        <v>1</v>
      </c>
    </row>
    <row r="3144" spans="2:4" ht="13.8" x14ac:dyDescent="0.2">
      <c r="B3144" s="18">
        <v>3141</v>
      </c>
      <c r="C3144" s="2" t="str">
        <f>_xlfn.CONCAT(MONTH('Rates Database'!C3143),"-",'Rates Database'!B3143,"-",'Rates Database'!E3143,"-",'Rates Database'!G3143,"-",'Rates Database'!J3143)</f>
        <v>4-2019-Eversource_EMA-Residential-Attorney General Consulting Expense (AGCE)</v>
      </c>
      <c r="D3144" s="2">
        <f t="shared" si="49"/>
        <v>1</v>
      </c>
    </row>
    <row r="3145" spans="2:4" ht="13.8" x14ac:dyDescent="0.2">
      <c r="B3145" s="18">
        <v>3142</v>
      </c>
      <c r="C3145" s="2" t="str">
        <f>_xlfn.CONCAT(MONTH('Rates Database'!C3144),"-",'Rates Database'!B3144,"-",'Rates Database'!E3144,"-",'Rates Database'!G3144,"-",'Rates Database'!J3144)</f>
        <v>3-2019-Eversource_EMA-Residential-Attorney General Consulting Expense (AGCE)</v>
      </c>
      <c r="D3145" s="2">
        <f t="shared" si="49"/>
        <v>1</v>
      </c>
    </row>
    <row r="3146" spans="2:4" ht="13.8" x14ac:dyDescent="0.2">
      <c r="B3146" s="18">
        <v>3143</v>
      </c>
      <c r="C3146" s="2" t="str">
        <f>_xlfn.CONCAT(MONTH('Rates Database'!C3145),"-",'Rates Database'!B3145,"-",'Rates Database'!E3145,"-",'Rates Database'!G3145,"-",'Rates Database'!J3145)</f>
        <v>2-2019-Eversource_EMA-Residential-Attorney General Consulting Expense (AGCE)</v>
      </c>
      <c r="D3146" s="2">
        <f t="shared" si="49"/>
        <v>1</v>
      </c>
    </row>
    <row r="3147" spans="2:4" ht="13.8" x14ac:dyDescent="0.2">
      <c r="B3147" s="18">
        <v>3144</v>
      </c>
      <c r="C3147" s="2" t="str">
        <f>_xlfn.CONCAT(MONTH('Rates Database'!C3146),"-",'Rates Database'!B3146,"-",'Rates Database'!E3146,"-",'Rates Database'!G3146,"-",'Rates Database'!J3146)</f>
        <v>1-2019-Eversource_EMA-Residential-Attorney General Consulting Expense (AGCE)</v>
      </c>
      <c r="D3147" s="2">
        <f t="shared" si="49"/>
        <v>1</v>
      </c>
    </row>
    <row r="3148" spans="2:4" ht="13.8" x14ac:dyDescent="0.2">
      <c r="B3148" s="18">
        <v>3145</v>
      </c>
      <c r="C3148" s="2" t="str">
        <f>_xlfn.CONCAT(MONTH('Rates Database'!C3147),"-",'Rates Database'!B3147,"-",'Rates Database'!E3147,"-",'Rates Database'!G3147,"-",'Rates Database'!J3147)</f>
        <v>3-2024-Eversource_EMA-Residential-Long-Term Rewable Contract Adjustment (LTRCA)</v>
      </c>
      <c r="D3148" s="2">
        <f t="shared" si="49"/>
        <v>1</v>
      </c>
    </row>
    <row r="3149" spans="2:4" ht="13.8" x14ac:dyDescent="0.2">
      <c r="B3149" s="18">
        <v>3146</v>
      </c>
      <c r="C3149" s="2" t="str">
        <f>_xlfn.CONCAT(MONTH('Rates Database'!C3148),"-",'Rates Database'!B3148,"-",'Rates Database'!E3148,"-",'Rates Database'!G3148,"-",'Rates Database'!J3148)</f>
        <v>2-2024-Eversource_EMA-Residential-Long-Term Rewable Contract Adjustment (LTRCA)</v>
      </c>
      <c r="D3149" s="2">
        <f t="shared" si="49"/>
        <v>1</v>
      </c>
    </row>
    <row r="3150" spans="2:4" ht="13.8" x14ac:dyDescent="0.2">
      <c r="B3150" s="18">
        <v>3147</v>
      </c>
      <c r="C3150" s="2" t="str">
        <f>_xlfn.CONCAT(MONTH('Rates Database'!C3149),"-",'Rates Database'!B3149,"-",'Rates Database'!E3149,"-",'Rates Database'!G3149,"-",'Rates Database'!J3149)</f>
        <v>1-2024-Eversource_EMA-Residential-Long-Term Rewable Contract Adjustment (LTRCA)</v>
      </c>
      <c r="D3150" s="2">
        <f t="shared" si="49"/>
        <v>1</v>
      </c>
    </row>
    <row r="3151" spans="2:4" ht="13.8" x14ac:dyDescent="0.2">
      <c r="B3151" s="18">
        <v>3148</v>
      </c>
      <c r="C3151" s="2" t="str">
        <f>_xlfn.CONCAT(MONTH('Rates Database'!C3150),"-",'Rates Database'!B3150,"-",'Rates Database'!E3150,"-",'Rates Database'!G3150,"-",'Rates Database'!J3150)</f>
        <v>12-2023-Eversource_EMA-Residential-Long-Term Rewable Contract Adjustment (LTRCA)</v>
      </c>
      <c r="D3151" s="2">
        <f t="shared" si="49"/>
        <v>1</v>
      </c>
    </row>
    <row r="3152" spans="2:4" ht="13.8" x14ac:dyDescent="0.2">
      <c r="B3152" s="18">
        <v>3149</v>
      </c>
      <c r="C3152" s="2" t="str">
        <f>_xlfn.CONCAT(MONTH('Rates Database'!C3151),"-",'Rates Database'!B3151,"-",'Rates Database'!E3151,"-",'Rates Database'!G3151,"-",'Rates Database'!J3151)</f>
        <v>11-2023-Eversource_EMA-Residential-Long-Term Rewable Contract Adjustment (LTRCA)</v>
      </c>
      <c r="D3152" s="2">
        <f t="shared" si="49"/>
        <v>1</v>
      </c>
    </row>
    <row r="3153" spans="2:4" ht="13.8" x14ac:dyDescent="0.2">
      <c r="B3153" s="18">
        <v>3150</v>
      </c>
      <c r="C3153" s="2" t="str">
        <f>_xlfn.CONCAT(MONTH('Rates Database'!C3152),"-",'Rates Database'!B3152,"-",'Rates Database'!E3152,"-",'Rates Database'!G3152,"-",'Rates Database'!J3152)</f>
        <v>10-2023-Eversource_EMA-Residential-Long-Term Rewable Contract Adjustment (LTRCA)</v>
      </c>
      <c r="D3153" s="2">
        <f t="shared" si="49"/>
        <v>1</v>
      </c>
    </row>
    <row r="3154" spans="2:4" ht="13.8" x14ac:dyDescent="0.2">
      <c r="B3154" s="18">
        <v>3151</v>
      </c>
      <c r="C3154" s="2" t="str">
        <f>_xlfn.CONCAT(MONTH('Rates Database'!C3153),"-",'Rates Database'!B3153,"-",'Rates Database'!E3153,"-",'Rates Database'!G3153,"-",'Rates Database'!J3153)</f>
        <v>9-2023-Eversource_EMA-Residential-Long-Term Rewable Contract Adjustment (LTRCA)</v>
      </c>
      <c r="D3154" s="2">
        <f t="shared" si="49"/>
        <v>1</v>
      </c>
    </row>
    <row r="3155" spans="2:4" ht="13.8" x14ac:dyDescent="0.2">
      <c r="B3155" s="18">
        <v>3152</v>
      </c>
      <c r="C3155" s="2" t="str">
        <f>_xlfn.CONCAT(MONTH('Rates Database'!C3154),"-",'Rates Database'!B3154,"-",'Rates Database'!E3154,"-",'Rates Database'!G3154,"-",'Rates Database'!J3154)</f>
        <v>8-2023-Eversource_EMA-Residential-Long-Term Rewable Contract Adjustment (LTRCA)</v>
      </c>
      <c r="D3155" s="2">
        <f t="shared" si="49"/>
        <v>1</v>
      </c>
    </row>
    <row r="3156" spans="2:4" ht="13.8" x14ac:dyDescent="0.2">
      <c r="B3156" s="18">
        <v>3153</v>
      </c>
      <c r="C3156" s="2" t="str">
        <f>_xlfn.CONCAT(MONTH('Rates Database'!C3155),"-",'Rates Database'!B3155,"-",'Rates Database'!E3155,"-",'Rates Database'!G3155,"-",'Rates Database'!J3155)</f>
        <v>7-2023-Eversource_EMA-Residential-Long-Term Rewable Contract Adjustment (LTRCA)</v>
      </c>
      <c r="D3156" s="2">
        <f t="shared" si="49"/>
        <v>1</v>
      </c>
    </row>
    <row r="3157" spans="2:4" ht="13.8" x14ac:dyDescent="0.2">
      <c r="B3157" s="18">
        <v>3154</v>
      </c>
      <c r="C3157" s="2" t="str">
        <f>_xlfn.CONCAT(MONTH('Rates Database'!C3156),"-",'Rates Database'!B3156,"-",'Rates Database'!E3156,"-",'Rates Database'!G3156,"-",'Rates Database'!J3156)</f>
        <v>6-2023-Eversource_EMA-Residential-Long-Term Rewable Contract Adjustment (LTRCA)</v>
      </c>
      <c r="D3157" s="2">
        <f t="shared" si="49"/>
        <v>1</v>
      </c>
    </row>
    <row r="3158" spans="2:4" ht="13.8" x14ac:dyDescent="0.2">
      <c r="B3158" s="18">
        <v>3155</v>
      </c>
      <c r="C3158" s="2" t="str">
        <f>_xlfn.CONCAT(MONTH('Rates Database'!C3157),"-",'Rates Database'!B3157,"-",'Rates Database'!E3157,"-",'Rates Database'!G3157,"-",'Rates Database'!J3157)</f>
        <v>5-2023-Eversource_EMA-Residential-Long-Term Rewable Contract Adjustment (LTRCA)</v>
      </c>
      <c r="D3158" s="2">
        <f t="shared" si="49"/>
        <v>1</v>
      </c>
    </row>
    <row r="3159" spans="2:4" ht="13.8" x14ac:dyDescent="0.2">
      <c r="B3159" s="18">
        <v>3156</v>
      </c>
      <c r="C3159" s="2" t="str">
        <f>_xlfn.CONCAT(MONTH('Rates Database'!C3158),"-",'Rates Database'!B3158,"-",'Rates Database'!E3158,"-",'Rates Database'!G3158,"-",'Rates Database'!J3158)</f>
        <v>4-2023-Eversource_EMA-Residential-Long-Term Rewable Contract Adjustment (LTRCA)</v>
      </c>
      <c r="D3159" s="2">
        <f t="shared" si="49"/>
        <v>1</v>
      </c>
    </row>
    <row r="3160" spans="2:4" ht="13.8" x14ac:dyDescent="0.2">
      <c r="B3160" s="18">
        <v>3157</v>
      </c>
      <c r="C3160" s="2" t="str">
        <f>_xlfn.CONCAT(MONTH('Rates Database'!C3159),"-",'Rates Database'!B3159,"-",'Rates Database'!E3159,"-",'Rates Database'!G3159,"-",'Rates Database'!J3159)</f>
        <v>3-2023-Eversource_EMA-Residential-Long-Term Rewable Contract Adjustment (LTRCA)</v>
      </c>
      <c r="D3160" s="2">
        <f t="shared" si="49"/>
        <v>1</v>
      </c>
    </row>
    <row r="3161" spans="2:4" ht="13.8" x14ac:dyDescent="0.2">
      <c r="B3161" s="18">
        <v>3158</v>
      </c>
      <c r="C3161" s="2" t="str">
        <f>_xlfn.CONCAT(MONTH('Rates Database'!C3160),"-",'Rates Database'!B3160,"-",'Rates Database'!E3160,"-",'Rates Database'!G3160,"-",'Rates Database'!J3160)</f>
        <v>2-2023-Eversource_EMA-Residential-Long-Term Rewable Contract Adjustment (LTRCA)</v>
      </c>
      <c r="D3161" s="2">
        <f t="shared" si="49"/>
        <v>1</v>
      </c>
    </row>
    <row r="3162" spans="2:4" ht="13.8" x14ac:dyDescent="0.2">
      <c r="B3162" s="18">
        <v>3159</v>
      </c>
      <c r="C3162" s="2" t="str">
        <f>_xlfn.CONCAT(MONTH('Rates Database'!C3161),"-",'Rates Database'!B3161,"-",'Rates Database'!E3161,"-",'Rates Database'!G3161,"-",'Rates Database'!J3161)</f>
        <v>1-2023-Eversource_EMA-Residential-Long-Term Rewable Contract Adjustment (LTRCA)</v>
      </c>
      <c r="D3162" s="2">
        <f t="shared" si="49"/>
        <v>1</v>
      </c>
    </row>
    <row r="3163" spans="2:4" ht="13.8" x14ac:dyDescent="0.2">
      <c r="B3163" s="18">
        <v>3160</v>
      </c>
      <c r="C3163" s="2" t="str">
        <f>_xlfn.CONCAT(MONTH('Rates Database'!C3162),"-",'Rates Database'!B3162,"-",'Rates Database'!E3162,"-",'Rates Database'!G3162,"-",'Rates Database'!J3162)</f>
        <v>12-2022-Eversource_EMA-Residential-Long-Term Rewable Contract Adjustment (LTRCA)</v>
      </c>
      <c r="D3163" s="2">
        <f t="shared" si="49"/>
        <v>1</v>
      </c>
    </row>
    <row r="3164" spans="2:4" ht="13.8" x14ac:dyDescent="0.2">
      <c r="B3164" s="18">
        <v>3161</v>
      </c>
      <c r="C3164" s="2" t="str">
        <f>_xlfn.CONCAT(MONTH('Rates Database'!C3163),"-",'Rates Database'!B3163,"-",'Rates Database'!E3163,"-",'Rates Database'!G3163,"-",'Rates Database'!J3163)</f>
        <v>11-2022-Eversource_EMA-Residential-Long-Term Rewable Contract Adjustment (LTRCA)</v>
      </c>
      <c r="D3164" s="2">
        <f t="shared" si="49"/>
        <v>1</v>
      </c>
    </row>
    <row r="3165" spans="2:4" ht="13.8" x14ac:dyDescent="0.2">
      <c r="B3165" s="18">
        <v>3162</v>
      </c>
      <c r="C3165" s="2" t="str">
        <f>_xlfn.CONCAT(MONTH('Rates Database'!C3164),"-",'Rates Database'!B3164,"-",'Rates Database'!E3164,"-",'Rates Database'!G3164,"-",'Rates Database'!J3164)</f>
        <v>10-2022-Eversource_EMA-Residential-Long-Term Rewable Contract Adjustment (LTRCA)</v>
      </c>
      <c r="D3165" s="2">
        <f t="shared" si="49"/>
        <v>1</v>
      </c>
    </row>
    <row r="3166" spans="2:4" ht="13.8" x14ac:dyDescent="0.2">
      <c r="B3166" s="18">
        <v>3163</v>
      </c>
      <c r="C3166" s="2" t="str">
        <f>_xlfn.CONCAT(MONTH('Rates Database'!C3165),"-",'Rates Database'!B3165,"-",'Rates Database'!E3165,"-",'Rates Database'!G3165,"-",'Rates Database'!J3165)</f>
        <v>9-2022-Eversource_EMA-Residential-Long-Term Rewable Contract Adjustment (LTRCA)</v>
      </c>
      <c r="D3166" s="2">
        <f t="shared" si="49"/>
        <v>1</v>
      </c>
    </row>
    <row r="3167" spans="2:4" ht="13.8" x14ac:dyDescent="0.2">
      <c r="B3167" s="18">
        <v>3164</v>
      </c>
      <c r="C3167" s="2" t="str">
        <f>_xlfn.CONCAT(MONTH('Rates Database'!C3166),"-",'Rates Database'!B3166,"-",'Rates Database'!E3166,"-",'Rates Database'!G3166,"-",'Rates Database'!J3166)</f>
        <v>8-2022-Eversource_EMA-Residential-Long-Term Rewable Contract Adjustment (LTRCA)</v>
      </c>
      <c r="D3167" s="2">
        <f t="shared" si="49"/>
        <v>1</v>
      </c>
    </row>
    <row r="3168" spans="2:4" ht="13.8" x14ac:dyDescent="0.2">
      <c r="B3168" s="18">
        <v>3165</v>
      </c>
      <c r="C3168" s="2" t="str">
        <f>_xlfn.CONCAT(MONTH('Rates Database'!C3167),"-",'Rates Database'!B3167,"-",'Rates Database'!E3167,"-",'Rates Database'!G3167,"-",'Rates Database'!J3167)</f>
        <v>7-2022-Eversource_EMA-Residential-Long-Term Rewable Contract Adjustment (LTRCA)</v>
      </c>
      <c r="D3168" s="2">
        <f t="shared" si="49"/>
        <v>1</v>
      </c>
    </row>
    <row r="3169" spans="2:4" ht="13.8" x14ac:dyDescent="0.2">
      <c r="B3169" s="18">
        <v>3166</v>
      </c>
      <c r="C3169" s="2" t="str">
        <f>_xlfn.CONCAT(MONTH('Rates Database'!C3168),"-",'Rates Database'!B3168,"-",'Rates Database'!E3168,"-",'Rates Database'!G3168,"-",'Rates Database'!J3168)</f>
        <v>6-2022-Eversource_EMA-Residential-Long-Term Rewable Contract Adjustment (LTRCA)</v>
      </c>
      <c r="D3169" s="2">
        <f t="shared" si="49"/>
        <v>1</v>
      </c>
    </row>
    <row r="3170" spans="2:4" ht="13.8" x14ac:dyDescent="0.2">
      <c r="B3170" s="18">
        <v>3167</v>
      </c>
      <c r="C3170" s="2" t="str">
        <f>_xlfn.CONCAT(MONTH('Rates Database'!C3169),"-",'Rates Database'!B3169,"-",'Rates Database'!E3169,"-",'Rates Database'!G3169,"-",'Rates Database'!J3169)</f>
        <v>5-2022-Eversource_EMA-Residential-Long-Term Rewable Contract Adjustment (LTRCA)</v>
      </c>
      <c r="D3170" s="2">
        <f t="shared" si="49"/>
        <v>1</v>
      </c>
    </row>
    <row r="3171" spans="2:4" ht="13.8" x14ac:dyDescent="0.2">
      <c r="B3171" s="18">
        <v>3168</v>
      </c>
      <c r="C3171" s="2" t="str">
        <f>_xlfn.CONCAT(MONTH('Rates Database'!C3170),"-",'Rates Database'!B3170,"-",'Rates Database'!E3170,"-",'Rates Database'!G3170,"-",'Rates Database'!J3170)</f>
        <v>4-2022-Eversource_EMA-Residential-Long-Term Rewable Contract Adjustment (LTRCA)</v>
      </c>
      <c r="D3171" s="2">
        <f t="shared" si="49"/>
        <v>1</v>
      </c>
    </row>
    <row r="3172" spans="2:4" ht="13.8" x14ac:dyDescent="0.2">
      <c r="B3172" s="18">
        <v>3169</v>
      </c>
      <c r="C3172" s="2" t="str">
        <f>_xlfn.CONCAT(MONTH('Rates Database'!C3171),"-",'Rates Database'!B3171,"-",'Rates Database'!E3171,"-",'Rates Database'!G3171,"-",'Rates Database'!J3171)</f>
        <v>3-2022-Eversource_EMA-Residential-Long-Term Rewable Contract Adjustment (LTRCA)</v>
      </c>
      <c r="D3172" s="2">
        <f t="shared" si="49"/>
        <v>1</v>
      </c>
    </row>
    <row r="3173" spans="2:4" ht="13.8" x14ac:dyDescent="0.2">
      <c r="B3173" s="18">
        <v>3170</v>
      </c>
      <c r="C3173" s="2" t="str">
        <f>_xlfn.CONCAT(MONTH('Rates Database'!C3172),"-",'Rates Database'!B3172,"-",'Rates Database'!E3172,"-",'Rates Database'!G3172,"-",'Rates Database'!J3172)</f>
        <v>2-2022-Eversource_EMA-Residential-Long-Term Rewable Contract Adjustment (LTRCA)</v>
      </c>
      <c r="D3173" s="2">
        <f t="shared" si="49"/>
        <v>1</v>
      </c>
    </row>
    <row r="3174" spans="2:4" ht="13.8" x14ac:dyDescent="0.2">
      <c r="B3174" s="18">
        <v>3171</v>
      </c>
      <c r="C3174" s="2" t="str">
        <f>_xlfn.CONCAT(MONTH('Rates Database'!C3173),"-",'Rates Database'!B3173,"-",'Rates Database'!E3173,"-",'Rates Database'!G3173,"-",'Rates Database'!J3173)</f>
        <v>1-2022-Eversource_EMA-Residential-Long-Term Rewable Contract Adjustment (LTRCA)</v>
      </c>
      <c r="D3174" s="2">
        <f t="shared" si="49"/>
        <v>1</v>
      </c>
    </row>
    <row r="3175" spans="2:4" ht="13.8" x14ac:dyDescent="0.2">
      <c r="B3175" s="18">
        <v>3172</v>
      </c>
      <c r="C3175" s="2" t="str">
        <f>_xlfn.CONCAT(MONTH('Rates Database'!C3174),"-",'Rates Database'!B3174,"-",'Rates Database'!E3174,"-",'Rates Database'!G3174,"-",'Rates Database'!J3174)</f>
        <v>12-2021-Eversource_EMA-Residential-Long-Term Rewable Contract Adjustment (LTRCA)</v>
      </c>
      <c r="D3175" s="2">
        <f t="shared" si="49"/>
        <v>1</v>
      </c>
    </row>
    <row r="3176" spans="2:4" ht="13.8" x14ac:dyDescent="0.2">
      <c r="B3176" s="18">
        <v>3173</v>
      </c>
      <c r="C3176" s="2" t="str">
        <f>_xlfn.CONCAT(MONTH('Rates Database'!C3175),"-",'Rates Database'!B3175,"-",'Rates Database'!E3175,"-",'Rates Database'!G3175,"-",'Rates Database'!J3175)</f>
        <v>11-2021-Eversource_EMA-Residential-Long-Term Rewable Contract Adjustment (LTRCA)</v>
      </c>
      <c r="D3176" s="2">
        <f t="shared" si="49"/>
        <v>1</v>
      </c>
    </row>
    <row r="3177" spans="2:4" ht="13.8" x14ac:dyDescent="0.2">
      <c r="B3177" s="18">
        <v>3174</v>
      </c>
      <c r="C3177" s="2" t="str">
        <f>_xlfn.CONCAT(MONTH('Rates Database'!C3176),"-",'Rates Database'!B3176,"-",'Rates Database'!E3176,"-",'Rates Database'!G3176,"-",'Rates Database'!J3176)</f>
        <v>10-2021-Eversource_EMA-Residential-Long-Term Rewable Contract Adjustment (LTRCA)</v>
      </c>
      <c r="D3177" s="2">
        <f t="shared" si="49"/>
        <v>1</v>
      </c>
    </row>
    <row r="3178" spans="2:4" ht="13.8" x14ac:dyDescent="0.2">
      <c r="B3178" s="18">
        <v>3175</v>
      </c>
      <c r="C3178" s="2" t="str">
        <f>_xlfn.CONCAT(MONTH('Rates Database'!C3177),"-",'Rates Database'!B3177,"-",'Rates Database'!E3177,"-",'Rates Database'!G3177,"-",'Rates Database'!J3177)</f>
        <v>9-2021-Eversource_EMA-Residential-Long-Term Rewable Contract Adjustment (LTRCA)</v>
      </c>
      <c r="D3178" s="2">
        <f t="shared" si="49"/>
        <v>1</v>
      </c>
    </row>
    <row r="3179" spans="2:4" ht="13.8" x14ac:dyDescent="0.2">
      <c r="B3179" s="18">
        <v>3176</v>
      </c>
      <c r="C3179" s="2" t="str">
        <f>_xlfn.CONCAT(MONTH('Rates Database'!C3178),"-",'Rates Database'!B3178,"-",'Rates Database'!E3178,"-",'Rates Database'!G3178,"-",'Rates Database'!J3178)</f>
        <v>8-2021-Eversource_EMA-Residential-Long-Term Rewable Contract Adjustment (LTRCA)</v>
      </c>
      <c r="D3179" s="2">
        <f t="shared" si="49"/>
        <v>1</v>
      </c>
    </row>
    <row r="3180" spans="2:4" ht="13.8" x14ac:dyDescent="0.2">
      <c r="B3180" s="18">
        <v>3177</v>
      </c>
      <c r="C3180" s="2" t="str">
        <f>_xlfn.CONCAT(MONTH('Rates Database'!C3179),"-",'Rates Database'!B3179,"-",'Rates Database'!E3179,"-",'Rates Database'!G3179,"-",'Rates Database'!J3179)</f>
        <v>7-2021-Eversource_EMA-Residential-Long-Term Rewable Contract Adjustment (LTRCA)</v>
      </c>
      <c r="D3180" s="2">
        <f t="shared" si="49"/>
        <v>1</v>
      </c>
    </row>
    <row r="3181" spans="2:4" ht="13.8" x14ac:dyDescent="0.2">
      <c r="B3181" s="18">
        <v>3178</v>
      </c>
      <c r="C3181" s="2" t="str">
        <f>_xlfn.CONCAT(MONTH('Rates Database'!C3180),"-",'Rates Database'!B3180,"-",'Rates Database'!E3180,"-",'Rates Database'!G3180,"-",'Rates Database'!J3180)</f>
        <v>6-2021-Eversource_EMA-Residential-Long-Term Rewable Contract Adjustment (LTRCA)</v>
      </c>
      <c r="D3181" s="2">
        <f t="shared" si="49"/>
        <v>1</v>
      </c>
    </row>
    <row r="3182" spans="2:4" ht="13.8" x14ac:dyDescent="0.2">
      <c r="B3182" s="18">
        <v>3179</v>
      </c>
      <c r="C3182" s="2" t="str">
        <f>_xlfn.CONCAT(MONTH('Rates Database'!C3181),"-",'Rates Database'!B3181,"-",'Rates Database'!E3181,"-",'Rates Database'!G3181,"-",'Rates Database'!J3181)</f>
        <v>5-2021-Eversource_EMA-Residential-Long-Term Rewable Contract Adjustment (LTRCA)</v>
      </c>
      <c r="D3182" s="2">
        <f t="shared" si="49"/>
        <v>1</v>
      </c>
    </row>
    <row r="3183" spans="2:4" ht="13.8" x14ac:dyDescent="0.2">
      <c r="B3183" s="18">
        <v>3180</v>
      </c>
      <c r="C3183" s="2" t="str">
        <f>_xlfn.CONCAT(MONTH('Rates Database'!C3182),"-",'Rates Database'!B3182,"-",'Rates Database'!E3182,"-",'Rates Database'!G3182,"-",'Rates Database'!J3182)</f>
        <v>4-2021-Eversource_EMA-Residential-Long-Term Rewable Contract Adjustment (LTRCA)</v>
      </c>
      <c r="D3183" s="2">
        <f t="shared" si="49"/>
        <v>1</v>
      </c>
    </row>
    <row r="3184" spans="2:4" ht="13.8" x14ac:dyDescent="0.2">
      <c r="B3184" s="18">
        <v>3181</v>
      </c>
      <c r="C3184" s="2" t="str">
        <f>_xlfn.CONCAT(MONTH('Rates Database'!C3183),"-",'Rates Database'!B3183,"-",'Rates Database'!E3183,"-",'Rates Database'!G3183,"-",'Rates Database'!J3183)</f>
        <v>3-2021-Eversource_EMA-Residential-Long-Term Rewable Contract Adjustment (LTRCA)</v>
      </c>
      <c r="D3184" s="2">
        <f t="shared" si="49"/>
        <v>1</v>
      </c>
    </row>
    <row r="3185" spans="2:4" ht="13.8" x14ac:dyDescent="0.2">
      <c r="B3185" s="18">
        <v>3182</v>
      </c>
      <c r="C3185" s="2" t="str">
        <f>_xlfn.CONCAT(MONTH('Rates Database'!C3184),"-",'Rates Database'!B3184,"-",'Rates Database'!E3184,"-",'Rates Database'!G3184,"-",'Rates Database'!J3184)</f>
        <v>2-2021-Eversource_EMA-Residential-Long-Term Rewable Contract Adjustment (LTRCA)</v>
      </c>
      <c r="D3185" s="2">
        <f t="shared" si="49"/>
        <v>1</v>
      </c>
    </row>
    <row r="3186" spans="2:4" ht="13.8" x14ac:dyDescent="0.2">
      <c r="B3186" s="18">
        <v>3183</v>
      </c>
      <c r="C3186" s="2" t="str">
        <f>_xlfn.CONCAT(MONTH('Rates Database'!C3185),"-",'Rates Database'!B3185,"-",'Rates Database'!E3185,"-",'Rates Database'!G3185,"-",'Rates Database'!J3185)</f>
        <v>1-2021-Eversource_EMA-Residential-Long-Term Rewable Contract Adjustment (LTRCA)</v>
      </c>
      <c r="D3186" s="2">
        <f t="shared" si="49"/>
        <v>1</v>
      </c>
    </row>
    <row r="3187" spans="2:4" ht="13.8" x14ac:dyDescent="0.2">
      <c r="B3187" s="18">
        <v>3184</v>
      </c>
      <c r="C3187" s="2" t="str">
        <f>_xlfn.CONCAT(MONTH('Rates Database'!C3186),"-",'Rates Database'!B3186,"-",'Rates Database'!E3186,"-",'Rates Database'!G3186,"-",'Rates Database'!J3186)</f>
        <v>12-2020-Eversource_EMA-Residential-Long-Term Rewable Contract Adjustment (LTRCA)</v>
      </c>
      <c r="D3187" s="2">
        <f t="shared" si="49"/>
        <v>1</v>
      </c>
    </row>
    <row r="3188" spans="2:4" ht="13.8" x14ac:dyDescent="0.2">
      <c r="B3188" s="18">
        <v>3185</v>
      </c>
      <c r="C3188" s="2" t="str">
        <f>_xlfn.CONCAT(MONTH('Rates Database'!C3187),"-",'Rates Database'!B3187,"-",'Rates Database'!E3187,"-",'Rates Database'!G3187,"-",'Rates Database'!J3187)</f>
        <v>11-2020-Eversource_EMA-Residential-Long-Term Rewable Contract Adjustment (LTRCA)</v>
      </c>
      <c r="D3188" s="2">
        <f t="shared" si="49"/>
        <v>1</v>
      </c>
    </row>
    <row r="3189" spans="2:4" ht="13.8" x14ac:dyDescent="0.2">
      <c r="B3189" s="18">
        <v>3186</v>
      </c>
      <c r="C3189" s="2" t="str">
        <f>_xlfn.CONCAT(MONTH('Rates Database'!C3188),"-",'Rates Database'!B3188,"-",'Rates Database'!E3188,"-",'Rates Database'!G3188,"-",'Rates Database'!J3188)</f>
        <v>10-2020-Eversource_EMA-Residential-Long-Term Rewable Contract Adjustment (LTRCA)</v>
      </c>
      <c r="D3189" s="2">
        <f t="shared" si="49"/>
        <v>1</v>
      </c>
    </row>
    <row r="3190" spans="2:4" ht="13.8" x14ac:dyDescent="0.2">
      <c r="B3190" s="18">
        <v>3187</v>
      </c>
      <c r="C3190" s="2" t="str">
        <f>_xlfn.CONCAT(MONTH('Rates Database'!C3189),"-",'Rates Database'!B3189,"-",'Rates Database'!E3189,"-",'Rates Database'!G3189,"-",'Rates Database'!J3189)</f>
        <v>9-2020-Eversource_EMA-Residential-Long-Term Rewable Contract Adjustment (LTRCA)</v>
      </c>
      <c r="D3190" s="2">
        <f t="shared" si="49"/>
        <v>1</v>
      </c>
    </row>
    <row r="3191" spans="2:4" ht="13.8" x14ac:dyDescent="0.2">
      <c r="B3191" s="18">
        <v>3188</v>
      </c>
      <c r="C3191" s="2" t="str">
        <f>_xlfn.CONCAT(MONTH('Rates Database'!C3190),"-",'Rates Database'!B3190,"-",'Rates Database'!E3190,"-",'Rates Database'!G3190,"-",'Rates Database'!J3190)</f>
        <v>8-2020-Eversource_EMA-Residential-Long-Term Rewable Contract Adjustment (LTRCA)</v>
      </c>
      <c r="D3191" s="2">
        <f t="shared" si="49"/>
        <v>1</v>
      </c>
    </row>
    <row r="3192" spans="2:4" ht="13.8" x14ac:dyDescent="0.2">
      <c r="B3192" s="18">
        <v>3189</v>
      </c>
      <c r="C3192" s="2" t="str">
        <f>_xlfn.CONCAT(MONTH('Rates Database'!C3191),"-",'Rates Database'!B3191,"-",'Rates Database'!E3191,"-",'Rates Database'!G3191,"-",'Rates Database'!J3191)</f>
        <v>7-2020-Eversource_EMA-Residential-Long-Term Rewable Contract Adjustment (LTRCA)</v>
      </c>
      <c r="D3192" s="2">
        <f t="shared" si="49"/>
        <v>1</v>
      </c>
    </row>
    <row r="3193" spans="2:4" ht="13.8" x14ac:dyDescent="0.2">
      <c r="B3193" s="18">
        <v>3190</v>
      </c>
      <c r="C3193" s="2" t="str">
        <f>_xlfn.CONCAT(MONTH('Rates Database'!C3192),"-",'Rates Database'!B3192,"-",'Rates Database'!E3192,"-",'Rates Database'!G3192,"-",'Rates Database'!J3192)</f>
        <v>6-2020-Eversource_EMA-Residential-Long-Term Rewable Contract Adjustment (LTRCA)</v>
      </c>
      <c r="D3193" s="2">
        <f t="shared" si="49"/>
        <v>1</v>
      </c>
    </row>
    <row r="3194" spans="2:4" ht="13.8" x14ac:dyDescent="0.2">
      <c r="B3194" s="18">
        <v>3191</v>
      </c>
      <c r="C3194" s="2" t="str">
        <f>_xlfn.CONCAT(MONTH('Rates Database'!C3193),"-",'Rates Database'!B3193,"-",'Rates Database'!E3193,"-",'Rates Database'!G3193,"-",'Rates Database'!J3193)</f>
        <v>5-2020-Eversource_EMA-Residential-Long-Term Rewable Contract Adjustment (LTRCA)</v>
      </c>
      <c r="D3194" s="2">
        <f t="shared" si="49"/>
        <v>1</v>
      </c>
    </row>
    <row r="3195" spans="2:4" ht="13.8" x14ac:dyDescent="0.2">
      <c r="B3195" s="18">
        <v>3192</v>
      </c>
      <c r="C3195" s="2" t="str">
        <f>_xlfn.CONCAT(MONTH('Rates Database'!C3194),"-",'Rates Database'!B3194,"-",'Rates Database'!E3194,"-",'Rates Database'!G3194,"-",'Rates Database'!J3194)</f>
        <v>4-2020-Eversource_EMA-Residential-Long-Term Rewable Contract Adjustment (LTRCA)</v>
      </c>
      <c r="D3195" s="2">
        <f t="shared" si="49"/>
        <v>1</v>
      </c>
    </row>
    <row r="3196" spans="2:4" ht="13.8" x14ac:dyDescent="0.2">
      <c r="B3196" s="18">
        <v>3193</v>
      </c>
      <c r="C3196" s="2" t="str">
        <f>_xlfn.CONCAT(MONTH('Rates Database'!C3195),"-",'Rates Database'!B3195,"-",'Rates Database'!E3195,"-",'Rates Database'!G3195,"-",'Rates Database'!J3195)</f>
        <v>3-2020-Eversource_EMA-Residential-Long-Term Rewable Contract Adjustment (LTRCA)</v>
      </c>
      <c r="D3196" s="2">
        <f t="shared" si="49"/>
        <v>1</v>
      </c>
    </row>
    <row r="3197" spans="2:4" ht="13.8" x14ac:dyDescent="0.2">
      <c r="B3197" s="18">
        <v>3194</v>
      </c>
      <c r="C3197" s="2" t="str">
        <f>_xlfn.CONCAT(MONTH('Rates Database'!C3196),"-",'Rates Database'!B3196,"-",'Rates Database'!E3196,"-",'Rates Database'!G3196,"-",'Rates Database'!J3196)</f>
        <v>2-2020-Eversource_EMA-Residential-Long-Term Rewable Contract Adjustment (LTRCA)</v>
      </c>
      <c r="D3197" s="2">
        <f t="shared" si="49"/>
        <v>1</v>
      </c>
    </row>
    <row r="3198" spans="2:4" ht="13.8" x14ac:dyDescent="0.2">
      <c r="B3198" s="18">
        <v>3195</v>
      </c>
      <c r="C3198" s="2" t="str">
        <f>_xlfn.CONCAT(MONTH('Rates Database'!C3197),"-",'Rates Database'!B3197,"-",'Rates Database'!E3197,"-",'Rates Database'!G3197,"-",'Rates Database'!J3197)</f>
        <v>1-2020-Eversource_EMA-Residential-Long-Term Rewable Contract Adjustment (LTRCA)</v>
      </c>
      <c r="D3198" s="2">
        <f t="shared" si="49"/>
        <v>1</v>
      </c>
    </row>
    <row r="3199" spans="2:4" ht="13.8" x14ac:dyDescent="0.2">
      <c r="B3199" s="18">
        <v>3196</v>
      </c>
      <c r="C3199" s="2" t="str">
        <f>_xlfn.CONCAT(MONTH('Rates Database'!C3198),"-",'Rates Database'!B3198,"-",'Rates Database'!E3198,"-",'Rates Database'!G3198,"-",'Rates Database'!J3198)</f>
        <v>12-2019-Eversource_EMA-Residential-Long-Term Rewable Contract Adjustment (LTRCA)</v>
      </c>
      <c r="D3199" s="2">
        <f t="shared" si="49"/>
        <v>1</v>
      </c>
    </row>
    <row r="3200" spans="2:4" ht="13.8" x14ac:dyDescent="0.2">
      <c r="B3200" s="18">
        <v>3197</v>
      </c>
      <c r="C3200" s="2" t="str">
        <f>_xlfn.CONCAT(MONTH('Rates Database'!C3199),"-",'Rates Database'!B3199,"-",'Rates Database'!E3199,"-",'Rates Database'!G3199,"-",'Rates Database'!J3199)</f>
        <v>11-2019-Eversource_EMA-Residential-Long-Term Rewable Contract Adjustment (LTRCA)</v>
      </c>
      <c r="D3200" s="2">
        <f t="shared" si="49"/>
        <v>1</v>
      </c>
    </row>
    <row r="3201" spans="2:4" ht="13.8" x14ac:dyDescent="0.2">
      <c r="B3201" s="18">
        <v>3198</v>
      </c>
      <c r="C3201" s="2" t="str">
        <f>_xlfn.CONCAT(MONTH('Rates Database'!C3200),"-",'Rates Database'!B3200,"-",'Rates Database'!E3200,"-",'Rates Database'!G3200,"-",'Rates Database'!J3200)</f>
        <v>10-2019-Eversource_EMA-Residential-Long-Term Rewable Contract Adjustment (LTRCA)</v>
      </c>
      <c r="D3201" s="2">
        <f t="shared" si="49"/>
        <v>1</v>
      </c>
    </row>
    <row r="3202" spans="2:4" ht="13.8" x14ac:dyDescent="0.2">
      <c r="B3202" s="18">
        <v>3199</v>
      </c>
      <c r="C3202" s="2" t="str">
        <f>_xlfn.CONCAT(MONTH('Rates Database'!C3201),"-",'Rates Database'!B3201,"-",'Rates Database'!E3201,"-",'Rates Database'!G3201,"-",'Rates Database'!J3201)</f>
        <v>9-2019-Eversource_EMA-Residential-Long-Term Rewable Contract Adjustment (LTRCA)</v>
      </c>
      <c r="D3202" s="2">
        <f t="shared" si="49"/>
        <v>1</v>
      </c>
    </row>
    <row r="3203" spans="2:4" ht="13.8" x14ac:dyDescent="0.2">
      <c r="B3203" s="18">
        <v>3200</v>
      </c>
      <c r="C3203" s="2" t="str">
        <f>_xlfn.CONCAT(MONTH('Rates Database'!C3202),"-",'Rates Database'!B3202,"-",'Rates Database'!E3202,"-",'Rates Database'!G3202,"-",'Rates Database'!J3202)</f>
        <v>8-2019-Eversource_EMA-Residential-Long-Term Rewable Contract Adjustment (LTRCA)</v>
      </c>
      <c r="D3203" s="2">
        <f t="shared" si="49"/>
        <v>1</v>
      </c>
    </row>
    <row r="3204" spans="2:4" ht="13.8" x14ac:dyDescent="0.2">
      <c r="B3204" s="18">
        <v>3201</v>
      </c>
      <c r="C3204" s="2" t="str">
        <f>_xlfn.CONCAT(MONTH('Rates Database'!C3203),"-",'Rates Database'!B3203,"-",'Rates Database'!E3203,"-",'Rates Database'!G3203,"-",'Rates Database'!J3203)</f>
        <v>7-2019-Eversource_EMA-Residential-Long-Term Rewable Contract Adjustment (LTRCA)</v>
      </c>
      <c r="D3204" s="2">
        <f t="shared" si="49"/>
        <v>1</v>
      </c>
    </row>
    <row r="3205" spans="2:4" ht="13.8" x14ac:dyDescent="0.2">
      <c r="B3205" s="18">
        <v>3202</v>
      </c>
      <c r="C3205" s="2" t="str">
        <f>_xlfn.CONCAT(MONTH('Rates Database'!C3204),"-",'Rates Database'!B3204,"-",'Rates Database'!E3204,"-",'Rates Database'!G3204,"-",'Rates Database'!J3204)</f>
        <v>6-2019-Eversource_EMA-Residential-Long-Term Rewable Contract Adjustment (LTRCA)</v>
      </c>
      <c r="D3205" s="2">
        <f t="shared" ref="D3205:D3268" si="50">COUNTIF($C$4:$C$10092,C3205)</f>
        <v>1</v>
      </c>
    </row>
    <row r="3206" spans="2:4" ht="13.8" x14ac:dyDescent="0.2">
      <c r="B3206" s="18">
        <v>3203</v>
      </c>
      <c r="C3206" s="2" t="str">
        <f>_xlfn.CONCAT(MONTH('Rates Database'!C3205),"-",'Rates Database'!B3205,"-",'Rates Database'!E3205,"-",'Rates Database'!G3205,"-",'Rates Database'!J3205)</f>
        <v>5-2019-Eversource_EMA-Residential-Long-Term Rewable Contract Adjustment (LTRCA)</v>
      </c>
      <c r="D3206" s="2">
        <f t="shared" si="50"/>
        <v>1</v>
      </c>
    </row>
    <row r="3207" spans="2:4" ht="13.8" x14ac:dyDescent="0.2">
      <c r="B3207" s="18">
        <v>3204</v>
      </c>
      <c r="C3207" s="2" t="str">
        <f>_xlfn.CONCAT(MONTH('Rates Database'!C3206),"-",'Rates Database'!B3206,"-",'Rates Database'!E3206,"-",'Rates Database'!G3206,"-",'Rates Database'!J3206)</f>
        <v>4-2019-Eversource_EMA-Residential-Long-Term Rewable Contract Adjustment (LTRCA)</v>
      </c>
      <c r="D3207" s="2">
        <f t="shared" si="50"/>
        <v>1</v>
      </c>
    </row>
    <row r="3208" spans="2:4" ht="13.8" x14ac:dyDescent="0.2">
      <c r="B3208" s="18">
        <v>3205</v>
      </c>
      <c r="C3208" s="2" t="str">
        <f>_xlfn.CONCAT(MONTH('Rates Database'!C3207),"-",'Rates Database'!B3207,"-",'Rates Database'!E3207,"-",'Rates Database'!G3207,"-",'Rates Database'!J3207)</f>
        <v>3-2019-Eversource_EMA-Residential-Long-Term Rewable Contract Adjustment (LTRCA)</v>
      </c>
      <c r="D3208" s="2">
        <f t="shared" si="50"/>
        <v>1</v>
      </c>
    </row>
    <row r="3209" spans="2:4" ht="13.8" x14ac:dyDescent="0.2">
      <c r="B3209" s="18">
        <v>3206</v>
      </c>
      <c r="C3209" s="2" t="str">
        <f>_xlfn.CONCAT(MONTH('Rates Database'!C3208),"-",'Rates Database'!B3208,"-",'Rates Database'!E3208,"-",'Rates Database'!G3208,"-",'Rates Database'!J3208)</f>
        <v>2-2019-Eversource_EMA-Residential-Long-Term Rewable Contract Adjustment (LTRCA)</v>
      </c>
      <c r="D3209" s="2">
        <f t="shared" si="50"/>
        <v>1</v>
      </c>
    </row>
    <row r="3210" spans="2:4" ht="13.8" x14ac:dyDescent="0.2">
      <c r="B3210" s="18">
        <v>3207</v>
      </c>
      <c r="C3210" s="2" t="str">
        <f>_xlfn.CONCAT(MONTH('Rates Database'!C3209),"-",'Rates Database'!B3209,"-",'Rates Database'!E3209,"-",'Rates Database'!G3209,"-",'Rates Database'!J3209)</f>
        <v>1-2019-Eversource_EMA-Residential-Long-Term Rewable Contract Adjustment (LTRCA)</v>
      </c>
      <c r="D3210" s="2">
        <f t="shared" si="50"/>
        <v>1</v>
      </c>
    </row>
    <row r="3211" spans="2:4" ht="13.8" x14ac:dyDescent="0.2">
      <c r="B3211" s="18">
        <v>3208</v>
      </c>
      <c r="C3211" s="2" t="str">
        <f>_xlfn.CONCAT(MONTH('Rates Database'!C3210),"-",'Rates Database'!B3210,"-",'Rates Database'!E3210,"-",'Rates Database'!G3210,"-",'Rates Database'!J3210)</f>
        <v>3-2024-Eversource_EMA-Residential-Solar Cost Adjustment Factor (SCAF)</v>
      </c>
      <c r="D3211" s="2">
        <f t="shared" si="50"/>
        <v>1</v>
      </c>
    </row>
    <row r="3212" spans="2:4" ht="13.8" x14ac:dyDescent="0.2">
      <c r="B3212" s="18">
        <v>3209</v>
      </c>
      <c r="C3212" s="2" t="str">
        <f>_xlfn.CONCAT(MONTH('Rates Database'!C3211),"-",'Rates Database'!B3211,"-",'Rates Database'!E3211,"-",'Rates Database'!G3211,"-",'Rates Database'!J3211)</f>
        <v>2-2024-Eversource_EMA-Residential-Solar Cost Adjustment Factor (SCAF)</v>
      </c>
      <c r="D3212" s="2">
        <f t="shared" si="50"/>
        <v>1</v>
      </c>
    </row>
    <row r="3213" spans="2:4" ht="13.8" x14ac:dyDescent="0.2">
      <c r="B3213" s="18">
        <v>3210</v>
      </c>
      <c r="C3213" s="2" t="str">
        <f>_xlfn.CONCAT(MONTH('Rates Database'!C3212),"-",'Rates Database'!B3212,"-",'Rates Database'!E3212,"-",'Rates Database'!G3212,"-",'Rates Database'!J3212)</f>
        <v>1-2024-Eversource_EMA-Residential-Solar Cost Adjustment Factor (SCAF)</v>
      </c>
      <c r="D3213" s="2">
        <f t="shared" si="50"/>
        <v>1</v>
      </c>
    </row>
    <row r="3214" spans="2:4" ht="13.8" x14ac:dyDescent="0.2">
      <c r="B3214" s="18">
        <v>3211</v>
      </c>
      <c r="C3214" s="2" t="str">
        <f>_xlfn.CONCAT(MONTH('Rates Database'!C3213),"-",'Rates Database'!B3213,"-",'Rates Database'!E3213,"-",'Rates Database'!G3213,"-",'Rates Database'!J3213)</f>
        <v>12-2023-Eversource_EMA-Residential-Solar Cost Adjustment Factor (SCAF)</v>
      </c>
      <c r="D3214" s="2">
        <f t="shared" si="50"/>
        <v>1</v>
      </c>
    </row>
    <row r="3215" spans="2:4" ht="13.8" x14ac:dyDescent="0.2">
      <c r="B3215" s="18">
        <v>3212</v>
      </c>
      <c r="C3215" s="2" t="str">
        <f>_xlfn.CONCAT(MONTH('Rates Database'!C3214),"-",'Rates Database'!B3214,"-",'Rates Database'!E3214,"-",'Rates Database'!G3214,"-",'Rates Database'!J3214)</f>
        <v>11-2023-Eversource_EMA-Residential-Solar Cost Adjustment Factor (SCAF)</v>
      </c>
      <c r="D3215" s="2">
        <f t="shared" si="50"/>
        <v>1</v>
      </c>
    </row>
    <row r="3216" spans="2:4" ht="13.8" x14ac:dyDescent="0.2">
      <c r="B3216" s="18">
        <v>3213</v>
      </c>
      <c r="C3216" s="2" t="str">
        <f>_xlfn.CONCAT(MONTH('Rates Database'!C3215),"-",'Rates Database'!B3215,"-",'Rates Database'!E3215,"-",'Rates Database'!G3215,"-",'Rates Database'!J3215)</f>
        <v>10-2023-Eversource_EMA-Residential-Solar Cost Adjustment Factor (SCAF)</v>
      </c>
      <c r="D3216" s="2">
        <f t="shared" si="50"/>
        <v>1</v>
      </c>
    </row>
    <row r="3217" spans="2:4" ht="13.8" x14ac:dyDescent="0.2">
      <c r="B3217" s="18">
        <v>3214</v>
      </c>
      <c r="C3217" s="2" t="str">
        <f>_xlfn.CONCAT(MONTH('Rates Database'!C3216),"-",'Rates Database'!B3216,"-",'Rates Database'!E3216,"-",'Rates Database'!G3216,"-",'Rates Database'!J3216)</f>
        <v>9-2023-Eversource_EMA-Residential-Solar Cost Adjustment Factor (SCAF)</v>
      </c>
      <c r="D3217" s="2">
        <f t="shared" si="50"/>
        <v>1</v>
      </c>
    </row>
    <row r="3218" spans="2:4" ht="13.8" x14ac:dyDescent="0.2">
      <c r="B3218" s="18">
        <v>3215</v>
      </c>
      <c r="C3218" s="2" t="str">
        <f>_xlfn.CONCAT(MONTH('Rates Database'!C3217),"-",'Rates Database'!B3217,"-",'Rates Database'!E3217,"-",'Rates Database'!G3217,"-",'Rates Database'!J3217)</f>
        <v>8-2023-Eversource_EMA-Residential-Solar Cost Adjustment Factor (SCAF)</v>
      </c>
      <c r="D3218" s="2">
        <f t="shared" si="50"/>
        <v>1</v>
      </c>
    </row>
    <row r="3219" spans="2:4" ht="13.8" x14ac:dyDescent="0.2">
      <c r="B3219" s="18">
        <v>3216</v>
      </c>
      <c r="C3219" s="2" t="str">
        <f>_xlfn.CONCAT(MONTH('Rates Database'!C3218),"-",'Rates Database'!B3218,"-",'Rates Database'!E3218,"-",'Rates Database'!G3218,"-",'Rates Database'!J3218)</f>
        <v>7-2023-Eversource_EMA-Residential-Solar Cost Adjustment Factor (SCAF)</v>
      </c>
      <c r="D3219" s="2">
        <f t="shared" si="50"/>
        <v>1</v>
      </c>
    </row>
    <row r="3220" spans="2:4" ht="13.8" x14ac:dyDescent="0.2">
      <c r="B3220" s="18">
        <v>3217</v>
      </c>
      <c r="C3220" s="2" t="str">
        <f>_xlfn.CONCAT(MONTH('Rates Database'!C3219),"-",'Rates Database'!B3219,"-",'Rates Database'!E3219,"-",'Rates Database'!G3219,"-",'Rates Database'!J3219)</f>
        <v>6-2023-Eversource_EMA-Residential-Solar Cost Adjustment Factor (SCAF)</v>
      </c>
      <c r="D3220" s="2">
        <f t="shared" si="50"/>
        <v>1</v>
      </c>
    </row>
    <row r="3221" spans="2:4" ht="13.8" x14ac:dyDescent="0.2">
      <c r="B3221" s="18">
        <v>3218</v>
      </c>
      <c r="C3221" s="2" t="str">
        <f>_xlfn.CONCAT(MONTH('Rates Database'!C3220),"-",'Rates Database'!B3220,"-",'Rates Database'!E3220,"-",'Rates Database'!G3220,"-",'Rates Database'!J3220)</f>
        <v>5-2023-Eversource_EMA-Residential-Solar Cost Adjustment Factor (SCAF)</v>
      </c>
      <c r="D3221" s="2">
        <f t="shared" si="50"/>
        <v>1</v>
      </c>
    </row>
    <row r="3222" spans="2:4" ht="13.8" x14ac:dyDescent="0.2">
      <c r="B3222" s="18">
        <v>3219</v>
      </c>
      <c r="C3222" s="2" t="str">
        <f>_xlfn.CONCAT(MONTH('Rates Database'!C3221),"-",'Rates Database'!B3221,"-",'Rates Database'!E3221,"-",'Rates Database'!G3221,"-",'Rates Database'!J3221)</f>
        <v>4-2023-Eversource_EMA-Residential-Solar Cost Adjustment Factor (SCAF)</v>
      </c>
      <c r="D3222" s="2">
        <f t="shared" si="50"/>
        <v>1</v>
      </c>
    </row>
    <row r="3223" spans="2:4" ht="13.8" x14ac:dyDescent="0.2">
      <c r="B3223" s="18">
        <v>3220</v>
      </c>
      <c r="C3223" s="2" t="str">
        <f>_xlfn.CONCAT(MONTH('Rates Database'!C3222),"-",'Rates Database'!B3222,"-",'Rates Database'!E3222,"-",'Rates Database'!G3222,"-",'Rates Database'!J3222)</f>
        <v>3-2023-Eversource_EMA-Residential-Solar Cost Adjustment Factor (SCAF)</v>
      </c>
      <c r="D3223" s="2">
        <f t="shared" si="50"/>
        <v>1</v>
      </c>
    </row>
    <row r="3224" spans="2:4" ht="13.8" x14ac:dyDescent="0.2">
      <c r="B3224" s="18">
        <v>3221</v>
      </c>
      <c r="C3224" s="2" t="str">
        <f>_xlfn.CONCAT(MONTH('Rates Database'!C3223),"-",'Rates Database'!B3223,"-",'Rates Database'!E3223,"-",'Rates Database'!G3223,"-",'Rates Database'!J3223)</f>
        <v>2-2023-Eversource_EMA-Residential-Solar Cost Adjustment Factor (SCAF)</v>
      </c>
      <c r="D3224" s="2">
        <f t="shared" si="50"/>
        <v>1</v>
      </c>
    </row>
    <row r="3225" spans="2:4" ht="13.8" x14ac:dyDescent="0.2">
      <c r="B3225" s="18">
        <v>3222</v>
      </c>
      <c r="C3225" s="2" t="str">
        <f>_xlfn.CONCAT(MONTH('Rates Database'!C3224),"-",'Rates Database'!B3224,"-",'Rates Database'!E3224,"-",'Rates Database'!G3224,"-",'Rates Database'!J3224)</f>
        <v>1-2023-Eversource_EMA-Residential-Solar Cost Adjustment Factor (SCAF)</v>
      </c>
      <c r="D3225" s="2">
        <f t="shared" si="50"/>
        <v>1</v>
      </c>
    </row>
    <row r="3226" spans="2:4" ht="13.8" x14ac:dyDescent="0.2">
      <c r="B3226" s="18">
        <v>3223</v>
      </c>
      <c r="C3226" s="2" t="str">
        <f>_xlfn.CONCAT(MONTH('Rates Database'!C3225),"-",'Rates Database'!B3225,"-",'Rates Database'!E3225,"-",'Rates Database'!G3225,"-",'Rates Database'!J3225)</f>
        <v>12-2022-Eversource_EMA-Residential-Solar Cost Adjustment Factor (SCAF)</v>
      </c>
      <c r="D3226" s="2">
        <f t="shared" si="50"/>
        <v>1</v>
      </c>
    </row>
    <row r="3227" spans="2:4" ht="13.8" x14ac:dyDescent="0.2">
      <c r="B3227" s="18">
        <v>3224</v>
      </c>
      <c r="C3227" s="2" t="str">
        <f>_xlfn.CONCAT(MONTH('Rates Database'!C3226),"-",'Rates Database'!B3226,"-",'Rates Database'!E3226,"-",'Rates Database'!G3226,"-",'Rates Database'!J3226)</f>
        <v>11-2022-Eversource_EMA-Residential-Solar Cost Adjustment Factor (SCAF)</v>
      </c>
      <c r="D3227" s="2">
        <f t="shared" si="50"/>
        <v>1</v>
      </c>
    </row>
    <row r="3228" spans="2:4" ht="13.8" x14ac:dyDescent="0.2">
      <c r="B3228" s="18">
        <v>3225</v>
      </c>
      <c r="C3228" s="2" t="str">
        <f>_xlfn.CONCAT(MONTH('Rates Database'!C3227),"-",'Rates Database'!B3227,"-",'Rates Database'!E3227,"-",'Rates Database'!G3227,"-",'Rates Database'!J3227)</f>
        <v>10-2022-Eversource_EMA-Residential-Solar Cost Adjustment Factor (SCAF)</v>
      </c>
      <c r="D3228" s="2">
        <f t="shared" si="50"/>
        <v>1</v>
      </c>
    </row>
    <row r="3229" spans="2:4" ht="13.8" x14ac:dyDescent="0.2">
      <c r="B3229" s="18">
        <v>3226</v>
      </c>
      <c r="C3229" s="2" t="str">
        <f>_xlfn.CONCAT(MONTH('Rates Database'!C3228),"-",'Rates Database'!B3228,"-",'Rates Database'!E3228,"-",'Rates Database'!G3228,"-",'Rates Database'!J3228)</f>
        <v>9-2022-Eversource_EMA-Residential-Solar Cost Adjustment Factor (SCAF)</v>
      </c>
      <c r="D3229" s="2">
        <f t="shared" si="50"/>
        <v>1</v>
      </c>
    </row>
    <row r="3230" spans="2:4" ht="13.8" x14ac:dyDescent="0.2">
      <c r="B3230" s="18">
        <v>3227</v>
      </c>
      <c r="C3230" s="2" t="str">
        <f>_xlfn.CONCAT(MONTH('Rates Database'!C3229),"-",'Rates Database'!B3229,"-",'Rates Database'!E3229,"-",'Rates Database'!G3229,"-",'Rates Database'!J3229)</f>
        <v>8-2022-Eversource_EMA-Residential-Solar Cost Adjustment Factor (SCAF)</v>
      </c>
      <c r="D3230" s="2">
        <f t="shared" si="50"/>
        <v>1</v>
      </c>
    </row>
    <row r="3231" spans="2:4" ht="13.8" x14ac:dyDescent="0.2">
      <c r="B3231" s="18">
        <v>3228</v>
      </c>
      <c r="C3231" s="2" t="str">
        <f>_xlfn.CONCAT(MONTH('Rates Database'!C3230),"-",'Rates Database'!B3230,"-",'Rates Database'!E3230,"-",'Rates Database'!G3230,"-",'Rates Database'!J3230)</f>
        <v>7-2022-Eversource_EMA-Residential-Solar Cost Adjustment Factor (SCAF)</v>
      </c>
      <c r="D3231" s="2">
        <f t="shared" si="50"/>
        <v>1</v>
      </c>
    </row>
    <row r="3232" spans="2:4" ht="13.8" x14ac:dyDescent="0.2">
      <c r="B3232" s="18">
        <v>3229</v>
      </c>
      <c r="C3232" s="2" t="str">
        <f>_xlfn.CONCAT(MONTH('Rates Database'!C3231),"-",'Rates Database'!B3231,"-",'Rates Database'!E3231,"-",'Rates Database'!G3231,"-",'Rates Database'!J3231)</f>
        <v>6-2022-Eversource_EMA-Residential-Solar Cost Adjustment Factor (SCAF)</v>
      </c>
      <c r="D3232" s="2">
        <f t="shared" si="50"/>
        <v>1</v>
      </c>
    </row>
    <row r="3233" spans="2:4" ht="13.8" x14ac:dyDescent="0.2">
      <c r="B3233" s="18">
        <v>3230</v>
      </c>
      <c r="C3233" s="2" t="str">
        <f>_xlfn.CONCAT(MONTH('Rates Database'!C3232),"-",'Rates Database'!B3232,"-",'Rates Database'!E3232,"-",'Rates Database'!G3232,"-",'Rates Database'!J3232)</f>
        <v>5-2022-Eversource_EMA-Residential-Solar Cost Adjustment Factor (SCAF)</v>
      </c>
      <c r="D3233" s="2">
        <f t="shared" si="50"/>
        <v>1</v>
      </c>
    </row>
    <row r="3234" spans="2:4" ht="13.8" x14ac:dyDescent="0.2">
      <c r="B3234" s="18">
        <v>3231</v>
      </c>
      <c r="C3234" s="2" t="str">
        <f>_xlfn.CONCAT(MONTH('Rates Database'!C3233),"-",'Rates Database'!B3233,"-",'Rates Database'!E3233,"-",'Rates Database'!G3233,"-",'Rates Database'!J3233)</f>
        <v>4-2022-Eversource_EMA-Residential-Solar Cost Adjustment Factor (SCAF)</v>
      </c>
      <c r="D3234" s="2">
        <f t="shared" si="50"/>
        <v>1</v>
      </c>
    </row>
    <row r="3235" spans="2:4" ht="13.8" x14ac:dyDescent="0.2">
      <c r="B3235" s="18">
        <v>3232</v>
      </c>
      <c r="C3235" s="2" t="str">
        <f>_xlfn.CONCAT(MONTH('Rates Database'!C3234),"-",'Rates Database'!B3234,"-",'Rates Database'!E3234,"-",'Rates Database'!G3234,"-",'Rates Database'!J3234)</f>
        <v>3-2022-Eversource_EMA-Residential-Solar Cost Adjustment Factor (SCAF)</v>
      </c>
      <c r="D3235" s="2">
        <f t="shared" si="50"/>
        <v>1</v>
      </c>
    </row>
    <row r="3236" spans="2:4" ht="13.8" x14ac:dyDescent="0.2">
      <c r="B3236" s="18">
        <v>3233</v>
      </c>
      <c r="C3236" s="2" t="str">
        <f>_xlfn.CONCAT(MONTH('Rates Database'!C3235),"-",'Rates Database'!B3235,"-",'Rates Database'!E3235,"-",'Rates Database'!G3235,"-",'Rates Database'!J3235)</f>
        <v>2-2022-Eversource_EMA-Residential-Solar Cost Adjustment Factor (SCAF)</v>
      </c>
      <c r="D3236" s="2">
        <f t="shared" si="50"/>
        <v>1</v>
      </c>
    </row>
    <row r="3237" spans="2:4" ht="13.8" x14ac:dyDescent="0.2">
      <c r="B3237" s="18">
        <v>3234</v>
      </c>
      <c r="C3237" s="2" t="str">
        <f>_xlfn.CONCAT(MONTH('Rates Database'!C3236),"-",'Rates Database'!B3236,"-",'Rates Database'!E3236,"-",'Rates Database'!G3236,"-",'Rates Database'!J3236)</f>
        <v>1-2022-Eversource_EMA-Residential-Solar Cost Adjustment Factor (SCAF)</v>
      </c>
      <c r="D3237" s="2">
        <f t="shared" si="50"/>
        <v>1</v>
      </c>
    </row>
    <row r="3238" spans="2:4" ht="13.8" x14ac:dyDescent="0.2">
      <c r="B3238" s="18">
        <v>3235</v>
      </c>
      <c r="C3238" s="2" t="str">
        <f>_xlfn.CONCAT(MONTH('Rates Database'!C3237),"-",'Rates Database'!B3237,"-",'Rates Database'!E3237,"-",'Rates Database'!G3237,"-",'Rates Database'!J3237)</f>
        <v>12-2021-Eversource_EMA-Residential-Solar Cost Adjustment Factor (SCAF)</v>
      </c>
      <c r="D3238" s="2">
        <f t="shared" si="50"/>
        <v>1</v>
      </c>
    </row>
    <row r="3239" spans="2:4" ht="13.8" x14ac:dyDescent="0.2">
      <c r="B3239" s="18">
        <v>3236</v>
      </c>
      <c r="C3239" s="2" t="str">
        <f>_xlfn.CONCAT(MONTH('Rates Database'!C3238),"-",'Rates Database'!B3238,"-",'Rates Database'!E3238,"-",'Rates Database'!G3238,"-",'Rates Database'!J3238)</f>
        <v>11-2021-Eversource_EMA-Residential-Solar Cost Adjustment Factor (SCAF)</v>
      </c>
      <c r="D3239" s="2">
        <f t="shared" si="50"/>
        <v>1</v>
      </c>
    </row>
    <row r="3240" spans="2:4" ht="13.8" x14ac:dyDescent="0.2">
      <c r="B3240" s="18">
        <v>3237</v>
      </c>
      <c r="C3240" s="2" t="str">
        <f>_xlfn.CONCAT(MONTH('Rates Database'!C3239),"-",'Rates Database'!B3239,"-",'Rates Database'!E3239,"-",'Rates Database'!G3239,"-",'Rates Database'!J3239)</f>
        <v>10-2021-Eversource_EMA-Residential-Solar Cost Adjustment Factor (SCAF)</v>
      </c>
      <c r="D3240" s="2">
        <f t="shared" si="50"/>
        <v>1</v>
      </c>
    </row>
    <row r="3241" spans="2:4" ht="13.8" x14ac:dyDescent="0.2">
      <c r="B3241" s="18">
        <v>3238</v>
      </c>
      <c r="C3241" s="2" t="str">
        <f>_xlfn.CONCAT(MONTH('Rates Database'!C3240),"-",'Rates Database'!B3240,"-",'Rates Database'!E3240,"-",'Rates Database'!G3240,"-",'Rates Database'!J3240)</f>
        <v>9-2021-Eversource_EMA-Residential-Solar Cost Adjustment Factor (SCAF)</v>
      </c>
      <c r="D3241" s="2">
        <f t="shared" si="50"/>
        <v>1</v>
      </c>
    </row>
    <row r="3242" spans="2:4" ht="13.8" x14ac:dyDescent="0.2">
      <c r="B3242" s="18">
        <v>3239</v>
      </c>
      <c r="C3242" s="2" t="str">
        <f>_xlfn.CONCAT(MONTH('Rates Database'!C3241),"-",'Rates Database'!B3241,"-",'Rates Database'!E3241,"-",'Rates Database'!G3241,"-",'Rates Database'!J3241)</f>
        <v>8-2021-Eversource_EMA-Residential-Solar Cost Adjustment Factor (SCAF)</v>
      </c>
      <c r="D3242" s="2">
        <f t="shared" si="50"/>
        <v>1</v>
      </c>
    </row>
    <row r="3243" spans="2:4" ht="13.8" x14ac:dyDescent="0.2">
      <c r="B3243" s="18">
        <v>3240</v>
      </c>
      <c r="C3243" s="2" t="str">
        <f>_xlfn.CONCAT(MONTH('Rates Database'!C3242),"-",'Rates Database'!B3242,"-",'Rates Database'!E3242,"-",'Rates Database'!G3242,"-",'Rates Database'!J3242)</f>
        <v>7-2021-Eversource_EMA-Residential-Solar Cost Adjustment Factor (SCAF)</v>
      </c>
      <c r="D3243" s="2">
        <f t="shared" si="50"/>
        <v>1</v>
      </c>
    </row>
    <row r="3244" spans="2:4" ht="13.8" x14ac:dyDescent="0.2">
      <c r="B3244" s="18">
        <v>3241</v>
      </c>
      <c r="C3244" s="2" t="str">
        <f>_xlfn.CONCAT(MONTH('Rates Database'!C3243),"-",'Rates Database'!B3243,"-",'Rates Database'!E3243,"-",'Rates Database'!G3243,"-",'Rates Database'!J3243)</f>
        <v>6-2021-Eversource_EMA-Residential-Solar Cost Adjustment Factor (SCAF)</v>
      </c>
      <c r="D3244" s="2">
        <f t="shared" si="50"/>
        <v>1</v>
      </c>
    </row>
    <row r="3245" spans="2:4" ht="13.8" x14ac:dyDescent="0.2">
      <c r="B3245" s="18">
        <v>3242</v>
      </c>
      <c r="C3245" s="2" t="str">
        <f>_xlfn.CONCAT(MONTH('Rates Database'!C3244),"-",'Rates Database'!B3244,"-",'Rates Database'!E3244,"-",'Rates Database'!G3244,"-",'Rates Database'!J3244)</f>
        <v>5-2021-Eversource_EMA-Residential-Solar Cost Adjustment Factor (SCAF)</v>
      </c>
      <c r="D3245" s="2">
        <f t="shared" si="50"/>
        <v>1</v>
      </c>
    </row>
    <row r="3246" spans="2:4" ht="13.8" x14ac:dyDescent="0.2">
      <c r="B3246" s="18">
        <v>3243</v>
      </c>
      <c r="C3246" s="2" t="str">
        <f>_xlfn.CONCAT(MONTH('Rates Database'!C3245),"-",'Rates Database'!B3245,"-",'Rates Database'!E3245,"-",'Rates Database'!G3245,"-",'Rates Database'!J3245)</f>
        <v>4-2021-Eversource_EMA-Residential-Solar Cost Adjustment Factor (SCAF)</v>
      </c>
      <c r="D3246" s="2">
        <f t="shared" si="50"/>
        <v>1</v>
      </c>
    </row>
    <row r="3247" spans="2:4" ht="13.8" x14ac:dyDescent="0.2">
      <c r="B3247" s="18">
        <v>3244</v>
      </c>
      <c r="C3247" s="2" t="str">
        <f>_xlfn.CONCAT(MONTH('Rates Database'!C3246),"-",'Rates Database'!B3246,"-",'Rates Database'!E3246,"-",'Rates Database'!G3246,"-",'Rates Database'!J3246)</f>
        <v>3-2021-Eversource_EMA-Residential-Solar Cost Adjustment Factor (SCAF)</v>
      </c>
      <c r="D3247" s="2">
        <f t="shared" si="50"/>
        <v>1</v>
      </c>
    </row>
    <row r="3248" spans="2:4" ht="13.8" x14ac:dyDescent="0.2">
      <c r="B3248" s="18">
        <v>3245</v>
      </c>
      <c r="C3248" s="2" t="str">
        <f>_xlfn.CONCAT(MONTH('Rates Database'!C3247),"-",'Rates Database'!B3247,"-",'Rates Database'!E3247,"-",'Rates Database'!G3247,"-",'Rates Database'!J3247)</f>
        <v>2-2021-Eversource_EMA-Residential-Solar Cost Adjustment Factor (SCAF)</v>
      </c>
      <c r="D3248" s="2">
        <f t="shared" si="50"/>
        <v>1</v>
      </c>
    </row>
    <row r="3249" spans="2:4" ht="13.8" x14ac:dyDescent="0.2">
      <c r="B3249" s="18">
        <v>3246</v>
      </c>
      <c r="C3249" s="2" t="str">
        <f>_xlfn.CONCAT(MONTH('Rates Database'!C3248),"-",'Rates Database'!B3248,"-",'Rates Database'!E3248,"-",'Rates Database'!G3248,"-",'Rates Database'!J3248)</f>
        <v>1-2021-Eversource_EMA-Residential-Solar Cost Adjustment Factor (SCAF)</v>
      </c>
      <c r="D3249" s="2">
        <f t="shared" si="50"/>
        <v>1</v>
      </c>
    </row>
    <row r="3250" spans="2:4" ht="13.8" x14ac:dyDescent="0.2">
      <c r="B3250" s="18">
        <v>3247</v>
      </c>
      <c r="C3250" s="2" t="str">
        <f>_xlfn.CONCAT(MONTH('Rates Database'!C3249),"-",'Rates Database'!B3249,"-",'Rates Database'!E3249,"-",'Rates Database'!G3249,"-",'Rates Database'!J3249)</f>
        <v>12-2020-Eversource_EMA-Residential-Solar Cost Adjustment Factor (SCAF)</v>
      </c>
      <c r="D3250" s="2">
        <f t="shared" si="50"/>
        <v>1</v>
      </c>
    </row>
    <row r="3251" spans="2:4" ht="13.8" x14ac:dyDescent="0.2">
      <c r="B3251" s="18">
        <v>3248</v>
      </c>
      <c r="C3251" s="2" t="str">
        <f>_xlfn.CONCAT(MONTH('Rates Database'!C3250),"-",'Rates Database'!B3250,"-",'Rates Database'!E3250,"-",'Rates Database'!G3250,"-",'Rates Database'!J3250)</f>
        <v>11-2020-Eversource_EMA-Residential-Solar Cost Adjustment Factor (SCAF)</v>
      </c>
      <c r="D3251" s="2">
        <f t="shared" si="50"/>
        <v>1</v>
      </c>
    </row>
    <row r="3252" spans="2:4" ht="13.8" x14ac:dyDescent="0.2">
      <c r="B3252" s="18">
        <v>3249</v>
      </c>
      <c r="C3252" s="2" t="str">
        <f>_xlfn.CONCAT(MONTH('Rates Database'!C3251),"-",'Rates Database'!B3251,"-",'Rates Database'!E3251,"-",'Rates Database'!G3251,"-",'Rates Database'!J3251)</f>
        <v>10-2020-Eversource_EMA-Residential-Solar Cost Adjustment Factor (SCAF)</v>
      </c>
      <c r="D3252" s="2">
        <f t="shared" si="50"/>
        <v>1</v>
      </c>
    </row>
    <row r="3253" spans="2:4" ht="13.8" x14ac:dyDescent="0.2">
      <c r="B3253" s="18">
        <v>3250</v>
      </c>
      <c r="C3253" s="2" t="str">
        <f>_xlfn.CONCAT(MONTH('Rates Database'!C3252),"-",'Rates Database'!B3252,"-",'Rates Database'!E3252,"-",'Rates Database'!G3252,"-",'Rates Database'!J3252)</f>
        <v>9-2020-Eversource_EMA-Residential-Solar Cost Adjustment Factor (SCAF)</v>
      </c>
      <c r="D3253" s="2">
        <f t="shared" si="50"/>
        <v>1</v>
      </c>
    </row>
    <row r="3254" spans="2:4" ht="13.8" x14ac:dyDescent="0.2">
      <c r="B3254" s="18">
        <v>3251</v>
      </c>
      <c r="C3254" s="2" t="str">
        <f>_xlfn.CONCAT(MONTH('Rates Database'!C3253),"-",'Rates Database'!B3253,"-",'Rates Database'!E3253,"-",'Rates Database'!G3253,"-",'Rates Database'!J3253)</f>
        <v>8-2020-Eversource_EMA-Residential-Solar Cost Adjustment Factor (SCAF)</v>
      </c>
      <c r="D3254" s="2">
        <f t="shared" si="50"/>
        <v>1</v>
      </c>
    </row>
    <row r="3255" spans="2:4" ht="13.8" x14ac:dyDescent="0.2">
      <c r="B3255" s="18">
        <v>3252</v>
      </c>
      <c r="C3255" s="2" t="str">
        <f>_xlfn.CONCAT(MONTH('Rates Database'!C3254),"-",'Rates Database'!B3254,"-",'Rates Database'!E3254,"-",'Rates Database'!G3254,"-",'Rates Database'!J3254)</f>
        <v>7-2020-Eversource_EMA-Residential-Solar Cost Adjustment Factor (SCAF)</v>
      </c>
      <c r="D3255" s="2">
        <f t="shared" si="50"/>
        <v>1</v>
      </c>
    </row>
    <row r="3256" spans="2:4" ht="13.8" x14ac:dyDescent="0.2">
      <c r="B3256" s="18">
        <v>3253</v>
      </c>
      <c r="C3256" s="2" t="str">
        <f>_xlfn.CONCAT(MONTH('Rates Database'!C3255),"-",'Rates Database'!B3255,"-",'Rates Database'!E3255,"-",'Rates Database'!G3255,"-",'Rates Database'!J3255)</f>
        <v>6-2020-Eversource_EMA-Residential-Solar Cost Adjustment Factor (SCAF)</v>
      </c>
      <c r="D3256" s="2">
        <f t="shared" si="50"/>
        <v>1</v>
      </c>
    </row>
    <row r="3257" spans="2:4" ht="13.8" x14ac:dyDescent="0.2">
      <c r="B3257" s="18">
        <v>3254</v>
      </c>
      <c r="C3257" s="2" t="str">
        <f>_xlfn.CONCAT(MONTH('Rates Database'!C3256),"-",'Rates Database'!B3256,"-",'Rates Database'!E3256,"-",'Rates Database'!G3256,"-",'Rates Database'!J3256)</f>
        <v>5-2020-Eversource_EMA-Residential-Solar Cost Adjustment Factor (SCAF)</v>
      </c>
      <c r="D3257" s="2">
        <f t="shared" si="50"/>
        <v>1</v>
      </c>
    </row>
    <row r="3258" spans="2:4" ht="13.8" x14ac:dyDescent="0.2">
      <c r="B3258" s="18">
        <v>3255</v>
      </c>
      <c r="C3258" s="2" t="str">
        <f>_xlfn.CONCAT(MONTH('Rates Database'!C3257),"-",'Rates Database'!B3257,"-",'Rates Database'!E3257,"-",'Rates Database'!G3257,"-",'Rates Database'!J3257)</f>
        <v>4-2020-Eversource_EMA-Residential-Solar Cost Adjustment Factor (SCAF)</v>
      </c>
      <c r="D3258" s="2">
        <f t="shared" si="50"/>
        <v>1</v>
      </c>
    </row>
    <row r="3259" spans="2:4" ht="13.8" x14ac:dyDescent="0.2">
      <c r="B3259" s="18">
        <v>3256</v>
      </c>
      <c r="C3259" s="2" t="str">
        <f>_xlfn.CONCAT(MONTH('Rates Database'!C3258),"-",'Rates Database'!B3258,"-",'Rates Database'!E3258,"-",'Rates Database'!G3258,"-",'Rates Database'!J3258)</f>
        <v>3-2020-Eversource_EMA-Residential-Solar Cost Adjustment Factor (SCAF)</v>
      </c>
      <c r="D3259" s="2">
        <f t="shared" si="50"/>
        <v>1</v>
      </c>
    </row>
    <row r="3260" spans="2:4" ht="13.8" x14ac:dyDescent="0.2">
      <c r="B3260" s="18">
        <v>3257</v>
      </c>
      <c r="C3260" s="2" t="str">
        <f>_xlfn.CONCAT(MONTH('Rates Database'!C3259),"-",'Rates Database'!B3259,"-",'Rates Database'!E3259,"-",'Rates Database'!G3259,"-",'Rates Database'!J3259)</f>
        <v>2-2020-Eversource_EMA-Residential-Solar Cost Adjustment Factor (SCAF)</v>
      </c>
      <c r="D3260" s="2">
        <f t="shared" si="50"/>
        <v>1</v>
      </c>
    </row>
    <row r="3261" spans="2:4" ht="13.8" x14ac:dyDescent="0.2">
      <c r="B3261" s="18">
        <v>3258</v>
      </c>
      <c r="C3261" s="2" t="str">
        <f>_xlfn.CONCAT(MONTH('Rates Database'!C3260),"-",'Rates Database'!B3260,"-",'Rates Database'!E3260,"-",'Rates Database'!G3260,"-",'Rates Database'!J3260)</f>
        <v>1-2020-Eversource_EMA-Residential-Solar Cost Adjustment Factor (SCAF)</v>
      </c>
      <c r="D3261" s="2">
        <f t="shared" si="50"/>
        <v>1</v>
      </c>
    </row>
    <row r="3262" spans="2:4" ht="13.8" x14ac:dyDescent="0.2">
      <c r="B3262" s="18">
        <v>3259</v>
      </c>
      <c r="C3262" s="2" t="str">
        <f>_xlfn.CONCAT(MONTH('Rates Database'!C3261),"-",'Rates Database'!B3261,"-",'Rates Database'!E3261,"-",'Rates Database'!G3261,"-",'Rates Database'!J3261)</f>
        <v>12-2019-Eversource_EMA-Residential-Solar Cost Adjustment Factor (SCAF)</v>
      </c>
      <c r="D3262" s="2">
        <f t="shared" si="50"/>
        <v>1</v>
      </c>
    </row>
    <row r="3263" spans="2:4" ht="13.8" x14ac:dyDescent="0.2">
      <c r="B3263" s="18">
        <v>3260</v>
      </c>
      <c r="C3263" s="2" t="str">
        <f>_xlfn.CONCAT(MONTH('Rates Database'!C3262),"-",'Rates Database'!B3262,"-",'Rates Database'!E3262,"-",'Rates Database'!G3262,"-",'Rates Database'!J3262)</f>
        <v>11-2019-Eversource_EMA-Residential-Solar Cost Adjustment Factor (SCAF)</v>
      </c>
      <c r="D3263" s="2">
        <f t="shared" si="50"/>
        <v>1</v>
      </c>
    </row>
    <row r="3264" spans="2:4" ht="13.8" x14ac:dyDescent="0.2">
      <c r="B3264" s="18">
        <v>3261</v>
      </c>
      <c r="C3264" s="2" t="str">
        <f>_xlfn.CONCAT(MONTH('Rates Database'!C3263),"-",'Rates Database'!B3263,"-",'Rates Database'!E3263,"-",'Rates Database'!G3263,"-",'Rates Database'!J3263)</f>
        <v>10-2019-Eversource_EMA-Residential-Solar Cost Adjustment Factor (SCAF)</v>
      </c>
      <c r="D3264" s="2">
        <f t="shared" si="50"/>
        <v>1</v>
      </c>
    </row>
    <row r="3265" spans="2:4" ht="13.8" x14ac:dyDescent="0.2">
      <c r="B3265" s="18">
        <v>3262</v>
      </c>
      <c r="C3265" s="2" t="str">
        <f>_xlfn.CONCAT(MONTH('Rates Database'!C3264),"-",'Rates Database'!B3264,"-",'Rates Database'!E3264,"-",'Rates Database'!G3264,"-",'Rates Database'!J3264)</f>
        <v>9-2019-Eversource_EMA-Residential-Solar Cost Adjustment Factor (SCAF)</v>
      </c>
      <c r="D3265" s="2">
        <f t="shared" si="50"/>
        <v>1</v>
      </c>
    </row>
    <row r="3266" spans="2:4" ht="13.8" x14ac:dyDescent="0.2">
      <c r="B3266" s="18">
        <v>3263</v>
      </c>
      <c r="C3266" s="2" t="str">
        <f>_xlfn.CONCAT(MONTH('Rates Database'!C3265),"-",'Rates Database'!B3265,"-",'Rates Database'!E3265,"-",'Rates Database'!G3265,"-",'Rates Database'!J3265)</f>
        <v>8-2019-Eversource_EMA-Residential-Solar Cost Adjustment Factor (SCAF)</v>
      </c>
      <c r="D3266" s="2">
        <f t="shared" si="50"/>
        <v>1</v>
      </c>
    </row>
    <row r="3267" spans="2:4" ht="13.8" x14ac:dyDescent="0.2">
      <c r="B3267" s="18">
        <v>3264</v>
      </c>
      <c r="C3267" s="2" t="str">
        <f>_xlfn.CONCAT(MONTH('Rates Database'!C3266),"-",'Rates Database'!B3266,"-",'Rates Database'!E3266,"-",'Rates Database'!G3266,"-",'Rates Database'!J3266)</f>
        <v>7-2019-Eversource_EMA-Residential-Solar Cost Adjustment Factor (SCAF)</v>
      </c>
      <c r="D3267" s="2">
        <f t="shared" si="50"/>
        <v>1</v>
      </c>
    </row>
    <row r="3268" spans="2:4" ht="13.8" x14ac:dyDescent="0.2">
      <c r="B3268" s="18">
        <v>3265</v>
      </c>
      <c r="C3268" s="2" t="str">
        <f>_xlfn.CONCAT(MONTH('Rates Database'!C3267),"-",'Rates Database'!B3267,"-",'Rates Database'!E3267,"-",'Rates Database'!G3267,"-",'Rates Database'!J3267)</f>
        <v>6-2019-Eversource_EMA-Residential-Solar Cost Adjustment Factor (SCAF)</v>
      </c>
      <c r="D3268" s="2">
        <f t="shared" si="50"/>
        <v>1</v>
      </c>
    </row>
    <row r="3269" spans="2:4" ht="13.8" x14ac:dyDescent="0.2">
      <c r="B3269" s="18">
        <v>3266</v>
      </c>
      <c r="C3269" s="2" t="str">
        <f>_xlfn.CONCAT(MONTH('Rates Database'!C3268),"-",'Rates Database'!B3268,"-",'Rates Database'!E3268,"-",'Rates Database'!G3268,"-",'Rates Database'!J3268)</f>
        <v>5-2019-Eversource_EMA-Residential-Solar Cost Adjustment Factor (SCAF)</v>
      </c>
      <c r="D3269" s="2">
        <f t="shared" ref="D3269:D3332" si="51">COUNTIF($C$4:$C$10092,C3269)</f>
        <v>1</v>
      </c>
    </row>
    <row r="3270" spans="2:4" ht="13.8" x14ac:dyDescent="0.2">
      <c r="B3270" s="18">
        <v>3267</v>
      </c>
      <c r="C3270" s="2" t="str">
        <f>_xlfn.CONCAT(MONTH('Rates Database'!C3269),"-",'Rates Database'!B3269,"-",'Rates Database'!E3269,"-",'Rates Database'!G3269,"-",'Rates Database'!J3269)</f>
        <v>4-2019-Eversource_EMA-Residential-Solar Cost Adjustment Factor (SCAF)</v>
      </c>
      <c r="D3270" s="2">
        <f t="shared" si="51"/>
        <v>1</v>
      </c>
    </row>
    <row r="3271" spans="2:4" ht="13.8" x14ac:dyDescent="0.2">
      <c r="B3271" s="18">
        <v>3268</v>
      </c>
      <c r="C3271" s="2" t="str">
        <f>_xlfn.CONCAT(MONTH('Rates Database'!C3270),"-",'Rates Database'!B3270,"-",'Rates Database'!E3270,"-",'Rates Database'!G3270,"-",'Rates Database'!J3270)</f>
        <v>3-2019-Eversource_EMA-Residential-Solar Cost Adjustment Factor (SCAF)</v>
      </c>
      <c r="D3271" s="2">
        <f t="shared" si="51"/>
        <v>1</v>
      </c>
    </row>
    <row r="3272" spans="2:4" ht="13.8" x14ac:dyDescent="0.2">
      <c r="B3272" s="18">
        <v>3269</v>
      </c>
      <c r="C3272" s="2" t="str">
        <f>_xlfn.CONCAT(MONTH('Rates Database'!C3271),"-",'Rates Database'!B3271,"-",'Rates Database'!E3271,"-",'Rates Database'!G3271,"-",'Rates Database'!J3271)</f>
        <v>2-2019-Eversource_EMA-Residential-Solar Cost Adjustment Factor (SCAF)</v>
      </c>
      <c r="D3272" s="2">
        <f t="shared" si="51"/>
        <v>1</v>
      </c>
    </row>
    <row r="3273" spans="2:4" ht="13.8" x14ac:dyDescent="0.2">
      <c r="B3273" s="18">
        <v>3270</v>
      </c>
      <c r="C3273" s="2" t="str">
        <f>_xlfn.CONCAT(MONTH('Rates Database'!C3272),"-",'Rates Database'!B3272,"-",'Rates Database'!E3272,"-",'Rates Database'!G3272,"-",'Rates Database'!J3272)</f>
        <v>1-2019-Eversource_EMA-Residential-Solar Cost Adjustment Factor (SCAF)</v>
      </c>
      <c r="D3273" s="2">
        <f t="shared" si="51"/>
        <v>1</v>
      </c>
    </row>
    <row r="3274" spans="2:4" ht="13.8" x14ac:dyDescent="0.2">
      <c r="B3274" s="18">
        <v>3271</v>
      </c>
      <c r="C3274" s="2" t="str">
        <f>_xlfn.CONCAT(MONTH('Rates Database'!C3273),"-",'Rates Database'!B3273,"-",'Rates Database'!E3273,"-",'Rates Database'!G3273,"-",'Rates Database'!J3273)</f>
        <v>3-2024-Eversource_EMA-Residential-Basic Service Adjustment Factor (BSAF)</v>
      </c>
      <c r="D3274" s="2">
        <f t="shared" si="51"/>
        <v>1</v>
      </c>
    </row>
    <row r="3275" spans="2:4" ht="13.8" x14ac:dyDescent="0.2">
      <c r="B3275" s="18">
        <v>3272</v>
      </c>
      <c r="C3275" s="2" t="str">
        <f>_xlfn.CONCAT(MONTH('Rates Database'!C3274),"-",'Rates Database'!B3274,"-",'Rates Database'!E3274,"-",'Rates Database'!G3274,"-",'Rates Database'!J3274)</f>
        <v>2-2024-Eversource_EMA-Residential-Basic Service Adjustment Factor (BSAF)</v>
      </c>
      <c r="D3275" s="2">
        <f t="shared" si="51"/>
        <v>1</v>
      </c>
    </row>
    <row r="3276" spans="2:4" ht="13.8" x14ac:dyDescent="0.2">
      <c r="B3276" s="18">
        <v>3273</v>
      </c>
      <c r="C3276" s="2" t="str">
        <f>_xlfn.CONCAT(MONTH('Rates Database'!C3275),"-",'Rates Database'!B3275,"-",'Rates Database'!E3275,"-",'Rates Database'!G3275,"-",'Rates Database'!J3275)</f>
        <v>1-2024-Eversource_EMA-Residential-Basic Service Adjustment Factor (BSAF)</v>
      </c>
      <c r="D3276" s="2">
        <f t="shared" si="51"/>
        <v>1</v>
      </c>
    </row>
    <row r="3277" spans="2:4" ht="13.8" x14ac:dyDescent="0.2">
      <c r="B3277" s="18">
        <v>3274</v>
      </c>
      <c r="C3277" s="2" t="str">
        <f>_xlfn.CONCAT(MONTH('Rates Database'!C3276),"-",'Rates Database'!B3276,"-",'Rates Database'!E3276,"-",'Rates Database'!G3276,"-",'Rates Database'!J3276)</f>
        <v>12-2023-Eversource_EMA-Residential-Basic Service Adjustment Factor (BSAF)</v>
      </c>
      <c r="D3277" s="2">
        <f t="shared" si="51"/>
        <v>1</v>
      </c>
    </row>
    <row r="3278" spans="2:4" ht="13.8" x14ac:dyDescent="0.2">
      <c r="B3278" s="18">
        <v>3275</v>
      </c>
      <c r="C3278" s="2" t="str">
        <f>_xlfn.CONCAT(MONTH('Rates Database'!C3277),"-",'Rates Database'!B3277,"-",'Rates Database'!E3277,"-",'Rates Database'!G3277,"-",'Rates Database'!J3277)</f>
        <v>11-2023-Eversource_EMA-Residential-Basic Service Adjustment Factor (BSAF)</v>
      </c>
      <c r="D3278" s="2">
        <f t="shared" si="51"/>
        <v>1</v>
      </c>
    </row>
    <row r="3279" spans="2:4" ht="13.8" x14ac:dyDescent="0.2">
      <c r="B3279" s="18">
        <v>3276</v>
      </c>
      <c r="C3279" s="2" t="str">
        <f>_xlfn.CONCAT(MONTH('Rates Database'!C3278),"-",'Rates Database'!B3278,"-",'Rates Database'!E3278,"-",'Rates Database'!G3278,"-",'Rates Database'!J3278)</f>
        <v>10-2023-Eversource_EMA-Residential-Basic Service Adjustment Factor (BSAF)</v>
      </c>
      <c r="D3279" s="2">
        <f t="shared" si="51"/>
        <v>1</v>
      </c>
    </row>
    <row r="3280" spans="2:4" ht="13.8" x14ac:dyDescent="0.2">
      <c r="B3280" s="18">
        <v>3277</v>
      </c>
      <c r="C3280" s="2" t="str">
        <f>_xlfn.CONCAT(MONTH('Rates Database'!C3279),"-",'Rates Database'!B3279,"-",'Rates Database'!E3279,"-",'Rates Database'!G3279,"-",'Rates Database'!J3279)</f>
        <v>9-2023-Eversource_EMA-Residential-Basic Service Adjustment Factor (BSAF)</v>
      </c>
      <c r="D3280" s="2">
        <f t="shared" si="51"/>
        <v>1</v>
      </c>
    </row>
    <row r="3281" spans="2:4" ht="13.8" x14ac:dyDescent="0.2">
      <c r="B3281" s="18">
        <v>3278</v>
      </c>
      <c r="C3281" s="2" t="str">
        <f>_xlfn.CONCAT(MONTH('Rates Database'!C3280),"-",'Rates Database'!B3280,"-",'Rates Database'!E3280,"-",'Rates Database'!G3280,"-",'Rates Database'!J3280)</f>
        <v>8-2023-Eversource_EMA-Residential-Basic Service Adjustment Factor (BSAF)</v>
      </c>
      <c r="D3281" s="2">
        <f t="shared" si="51"/>
        <v>1</v>
      </c>
    </row>
    <row r="3282" spans="2:4" ht="13.8" x14ac:dyDescent="0.2">
      <c r="B3282" s="18">
        <v>3279</v>
      </c>
      <c r="C3282" s="2" t="str">
        <f>_xlfn.CONCAT(MONTH('Rates Database'!C3281),"-",'Rates Database'!B3281,"-",'Rates Database'!E3281,"-",'Rates Database'!G3281,"-",'Rates Database'!J3281)</f>
        <v>7-2023-Eversource_EMA-Residential-Basic Service Adjustment Factor (BSAF)</v>
      </c>
      <c r="D3282" s="2">
        <f t="shared" si="51"/>
        <v>1</v>
      </c>
    </row>
    <row r="3283" spans="2:4" ht="13.8" x14ac:dyDescent="0.2">
      <c r="B3283" s="18">
        <v>3280</v>
      </c>
      <c r="C3283" s="2" t="str">
        <f>_xlfn.CONCAT(MONTH('Rates Database'!C3282),"-",'Rates Database'!B3282,"-",'Rates Database'!E3282,"-",'Rates Database'!G3282,"-",'Rates Database'!J3282)</f>
        <v>6-2023-Eversource_EMA-Residential-Basic Service Adjustment Factor (BSAF)</v>
      </c>
      <c r="D3283" s="2">
        <f t="shared" si="51"/>
        <v>1</v>
      </c>
    </row>
    <row r="3284" spans="2:4" ht="13.8" x14ac:dyDescent="0.2">
      <c r="B3284" s="18">
        <v>3281</v>
      </c>
      <c r="C3284" s="2" t="str">
        <f>_xlfn.CONCAT(MONTH('Rates Database'!C3283),"-",'Rates Database'!B3283,"-",'Rates Database'!E3283,"-",'Rates Database'!G3283,"-",'Rates Database'!J3283)</f>
        <v>5-2023-Eversource_EMA-Residential-Basic Service Adjustment Factor (BSAF)</v>
      </c>
      <c r="D3284" s="2">
        <f t="shared" si="51"/>
        <v>1</v>
      </c>
    </row>
    <row r="3285" spans="2:4" ht="13.8" x14ac:dyDescent="0.2">
      <c r="B3285" s="18">
        <v>3282</v>
      </c>
      <c r="C3285" s="2" t="str">
        <f>_xlfn.CONCAT(MONTH('Rates Database'!C3284),"-",'Rates Database'!B3284,"-",'Rates Database'!E3284,"-",'Rates Database'!G3284,"-",'Rates Database'!J3284)</f>
        <v>4-2023-Eversource_EMA-Residential-Basic Service Adjustment Factor (BSAF)</v>
      </c>
      <c r="D3285" s="2">
        <f t="shared" si="51"/>
        <v>1</v>
      </c>
    </row>
    <row r="3286" spans="2:4" ht="13.8" x14ac:dyDescent="0.2">
      <c r="B3286" s="18">
        <v>3283</v>
      </c>
      <c r="C3286" s="2" t="str">
        <f>_xlfn.CONCAT(MONTH('Rates Database'!C3285),"-",'Rates Database'!B3285,"-",'Rates Database'!E3285,"-",'Rates Database'!G3285,"-",'Rates Database'!J3285)</f>
        <v>3-2023-Eversource_EMA-Residential-Basic Service Adjustment Factor (BSAF)</v>
      </c>
      <c r="D3286" s="2">
        <f t="shared" si="51"/>
        <v>1</v>
      </c>
    </row>
    <row r="3287" spans="2:4" ht="13.8" x14ac:dyDescent="0.2">
      <c r="B3287" s="18">
        <v>3284</v>
      </c>
      <c r="C3287" s="2" t="str">
        <f>_xlfn.CONCAT(MONTH('Rates Database'!C3286),"-",'Rates Database'!B3286,"-",'Rates Database'!E3286,"-",'Rates Database'!G3286,"-",'Rates Database'!J3286)</f>
        <v>2-2023-Eversource_EMA-Residential-Basic Service Adjustment Factor (BSAF)</v>
      </c>
      <c r="D3287" s="2">
        <f t="shared" si="51"/>
        <v>1</v>
      </c>
    </row>
    <row r="3288" spans="2:4" ht="13.8" x14ac:dyDescent="0.2">
      <c r="B3288" s="18">
        <v>3285</v>
      </c>
      <c r="C3288" s="2" t="str">
        <f>_xlfn.CONCAT(MONTH('Rates Database'!C3287),"-",'Rates Database'!B3287,"-",'Rates Database'!E3287,"-",'Rates Database'!G3287,"-",'Rates Database'!J3287)</f>
        <v>1-2023-Eversource_EMA-Residential-Basic Service Adjustment Factor (BSAF)</v>
      </c>
      <c r="D3288" s="2">
        <f t="shared" si="51"/>
        <v>1</v>
      </c>
    </row>
    <row r="3289" spans="2:4" ht="13.8" x14ac:dyDescent="0.2">
      <c r="B3289" s="18">
        <v>3286</v>
      </c>
      <c r="C3289" s="2" t="str">
        <f>_xlfn.CONCAT(MONTH('Rates Database'!C3288),"-",'Rates Database'!B3288,"-",'Rates Database'!E3288,"-",'Rates Database'!G3288,"-",'Rates Database'!J3288)</f>
        <v>12-2022-Eversource_EMA-Residential-Basic Service Adjustment Factor (BSAF)</v>
      </c>
      <c r="D3289" s="2">
        <f t="shared" si="51"/>
        <v>1</v>
      </c>
    </row>
    <row r="3290" spans="2:4" ht="13.8" x14ac:dyDescent="0.2">
      <c r="B3290" s="18">
        <v>3287</v>
      </c>
      <c r="C3290" s="2" t="str">
        <f>_xlfn.CONCAT(MONTH('Rates Database'!C3289),"-",'Rates Database'!B3289,"-",'Rates Database'!E3289,"-",'Rates Database'!G3289,"-",'Rates Database'!J3289)</f>
        <v>11-2022-Eversource_EMA-Residential-Basic Service Adjustment Factor (BSAF)</v>
      </c>
      <c r="D3290" s="2">
        <f t="shared" si="51"/>
        <v>1</v>
      </c>
    </row>
    <row r="3291" spans="2:4" ht="13.8" x14ac:dyDescent="0.2">
      <c r="B3291" s="18">
        <v>3288</v>
      </c>
      <c r="C3291" s="2" t="str">
        <f>_xlfn.CONCAT(MONTH('Rates Database'!C3290),"-",'Rates Database'!B3290,"-",'Rates Database'!E3290,"-",'Rates Database'!G3290,"-",'Rates Database'!J3290)</f>
        <v>10-2022-Eversource_EMA-Residential-Basic Service Adjustment Factor (BSAF)</v>
      </c>
      <c r="D3291" s="2">
        <f t="shared" si="51"/>
        <v>1</v>
      </c>
    </row>
    <row r="3292" spans="2:4" ht="13.8" x14ac:dyDescent="0.2">
      <c r="B3292" s="18">
        <v>3289</v>
      </c>
      <c r="C3292" s="2" t="str">
        <f>_xlfn.CONCAT(MONTH('Rates Database'!C3291),"-",'Rates Database'!B3291,"-",'Rates Database'!E3291,"-",'Rates Database'!G3291,"-",'Rates Database'!J3291)</f>
        <v>9-2022-Eversource_EMA-Residential-Basic Service Adjustment Factor (BSAF)</v>
      </c>
      <c r="D3292" s="2">
        <f t="shared" si="51"/>
        <v>1</v>
      </c>
    </row>
    <row r="3293" spans="2:4" ht="13.8" x14ac:dyDescent="0.2">
      <c r="B3293" s="18">
        <v>3290</v>
      </c>
      <c r="C3293" s="2" t="str">
        <f>_xlfn.CONCAT(MONTH('Rates Database'!C3292),"-",'Rates Database'!B3292,"-",'Rates Database'!E3292,"-",'Rates Database'!G3292,"-",'Rates Database'!J3292)</f>
        <v>8-2022-Eversource_EMA-Residential-Basic Service Adjustment Factor (BSAF)</v>
      </c>
      <c r="D3293" s="2">
        <f t="shared" si="51"/>
        <v>1</v>
      </c>
    </row>
    <row r="3294" spans="2:4" ht="13.8" x14ac:dyDescent="0.2">
      <c r="B3294" s="18">
        <v>3291</v>
      </c>
      <c r="C3294" s="2" t="str">
        <f>_xlfn.CONCAT(MONTH('Rates Database'!C3293),"-",'Rates Database'!B3293,"-",'Rates Database'!E3293,"-",'Rates Database'!G3293,"-",'Rates Database'!J3293)</f>
        <v>7-2022-Eversource_EMA-Residential-Basic Service Adjustment Factor (BSAF)</v>
      </c>
      <c r="D3294" s="2">
        <f t="shared" si="51"/>
        <v>1</v>
      </c>
    </row>
    <row r="3295" spans="2:4" ht="13.8" x14ac:dyDescent="0.2">
      <c r="B3295" s="18">
        <v>3292</v>
      </c>
      <c r="C3295" s="2" t="str">
        <f>_xlfn.CONCAT(MONTH('Rates Database'!C3294),"-",'Rates Database'!B3294,"-",'Rates Database'!E3294,"-",'Rates Database'!G3294,"-",'Rates Database'!J3294)</f>
        <v>6-2022-Eversource_EMA-Residential-Basic Service Adjustment Factor (BSAF)</v>
      </c>
      <c r="D3295" s="2">
        <f t="shared" si="51"/>
        <v>1</v>
      </c>
    </row>
    <row r="3296" spans="2:4" ht="13.8" x14ac:dyDescent="0.2">
      <c r="B3296" s="18">
        <v>3293</v>
      </c>
      <c r="C3296" s="2" t="str">
        <f>_xlfn.CONCAT(MONTH('Rates Database'!C3295),"-",'Rates Database'!B3295,"-",'Rates Database'!E3295,"-",'Rates Database'!G3295,"-",'Rates Database'!J3295)</f>
        <v>5-2022-Eversource_EMA-Residential-Basic Service Adjustment Factor (BSAF)</v>
      </c>
      <c r="D3296" s="2">
        <f t="shared" si="51"/>
        <v>1</v>
      </c>
    </row>
    <row r="3297" spans="2:4" ht="13.8" x14ac:dyDescent="0.2">
      <c r="B3297" s="18">
        <v>3294</v>
      </c>
      <c r="C3297" s="2" t="str">
        <f>_xlfn.CONCAT(MONTH('Rates Database'!C3296),"-",'Rates Database'!B3296,"-",'Rates Database'!E3296,"-",'Rates Database'!G3296,"-",'Rates Database'!J3296)</f>
        <v>4-2022-Eversource_EMA-Residential-Basic Service Adjustment Factor (BSAF)</v>
      </c>
      <c r="D3297" s="2">
        <f t="shared" si="51"/>
        <v>1</v>
      </c>
    </row>
    <row r="3298" spans="2:4" ht="13.8" x14ac:dyDescent="0.2">
      <c r="B3298" s="18">
        <v>3295</v>
      </c>
      <c r="C3298" s="2" t="str">
        <f>_xlfn.CONCAT(MONTH('Rates Database'!C3297),"-",'Rates Database'!B3297,"-",'Rates Database'!E3297,"-",'Rates Database'!G3297,"-",'Rates Database'!J3297)</f>
        <v>3-2022-Eversource_EMA-Residential-Basic Service Adjustment Factor (BSAF)</v>
      </c>
      <c r="D3298" s="2">
        <f t="shared" si="51"/>
        <v>1</v>
      </c>
    </row>
    <row r="3299" spans="2:4" ht="13.8" x14ac:dyDescent="0.2">
      <c r="B3299" s="18">
        <v>3296</v>
      </c>
      <c r="C3299" s="2" t="str">
        <f>_xlfn.CONCAT(MONTH('Rates Database'!C3298),"-",'Rates Database'!B3298,"-",'Rates Database'!E3298,"-",'Rates Database'!G3298,"-",'Rates Database'!J3298)</f>
        <v>2-2022-Eversource_EMA-Residential-Basic Service Adjustment Factor (BSAF)</v>
      </c>
      <c r="D3299" s="2">
        <f t="shared" si="51"/>
        <v>1</v>
      </c>
    </row>
    <row r="3300" spans="2:4" ht="13.8" x14ac:dyDescent="0.2">
      <c r="B3300" s="18">
        <v>3297</v>
      </c>
      <c r="C3300" s="2" t="str">
        <f>_xlfn.CONCAT(MONTH('Rates Database'!C3299),"-",'Rates Database'!B3299,"-",'Rates Database'!E3299,"-",'Rates Database'!G3299,"-",'Rates Database'!J3299)</f>
        <v>1-2022-Eversource_EMA-Residential-Basic Service Adjustment Factor (BSAF)</v>
      </c>
      <c r="D3300" s="2">
        <f t="shared" si="51"/>
        <v>1</v>
      </c>
    </row>
    <row r="3301" spans="2:4" ht="13.8" x14ac:dyDescent="0.2">
      <c r="B3301" s="18">
        <v>3298</v>
      </c>
      <c r="C3301" s="2" t="str">
        <f>_xlfn.CONCAT(MONTH('Rates Database'!C3300),"-",'Rates Database'!B3300,"-",'Rates Database'!E3300,"-",'Rates Database'!G3300,"-",'Rates Database'!J3300)</f>
        <v>12-2021-Eversource_EMA-Residential-Basic Service Adjustment Factor (BSAF)</v>
      </c>
      <c r="D3301" s="2">
        <f t="shared" si="51"/>
        <v>1</v>
      </c>
    </row>
    <row r="3302" spans="2:4" ht="13.8" x14ac:dyDescent="0.2">
      <c r="B3302" s="18">
        <v>3299</v>
      </c>
      <c r="C3302" s="2" t="str">
        <f>_xlfn.CONCAT(MONTH('Rates Database'!C3301),"-",'Rates Database'!B3301,"-",'Rates Database'!E3301,"-",'Rates Database'!G3301,"-",'Rates Database'!J3301)</f>
        <v>11-2021-Eversource_EMA-Residential-Basic Service Adjustment Factor (BSAF)</v>
      </c>
      <c r="D3302" s="2">
        <f t="shared" si="51"/>
        <v>1</v>
      </c>
    </row>
    <row r="3303" spans="2:4" ht="13.8" x14ac:dyDescent="0.2">
      <c r="B3303" s="18">
        <v>3300</v>
      </c>
      <c r="C3303" s="2" t="str">
        <f>_xlfn.CONCAT(MONTH('Rates Database'!C3302),"-",'Rates Database'!B3302,"-",'Rates Database'!E3302,"-",'Rates Database'!G3302,"-",'Rates Database'!J3302)</f>
        <v>10-2021-Eversource_EMA-Residential-Basic Service Adjustment Factor (BSAF)</v>
      </c>
      <c r="D3303" s="2">
        <f t="shared" si="51"/>
        <v>1</v>
      </c>
    </row>
    <row r="3304" spans="2:4" ht="13.8" x14ac:dyDescent="0.2">
      <c r="B3304" s="18">
        <v>3301</v>
      </c>
      <c r="C3304" s="2" t="str">
        <f>_xlfn.CONCAT(MONTH('Rates Database'!C3303),"-",'Rates Database'!B3303,"-",'Rates Database'!E3303,"-",'Rates Database'!G3303,"-",'Rates Database'!J3303)</f>
        <v>9-2021-Eversource_EMA-Residential-Basic Service Adjustment Factor (BSAF)</v>
      </c>
      <c r="D3304" s="2">
        <f t="shared" si="51"/>
        <v>1</v>
      </c>
    </row>
    <row r="3305" spans="2:4" ht="13.8" x14ac:dyDescent="0.2">
      <c r="B3305" s="18">
        <v>3302</v>
      </c>
      <c r="C3305" s="2" t="str">
        <f>_xlfn.CONCAT(MONTH('Rates Database'!C3304),"-",'Rates Database'!B3304,"-",'Rates Database'!E3304,"-",'Rates Database'!G3304,"-",'Rates Database'!J3304)</f>
        <v>8-2021-Eversource_EMA-Residential-Basic Service Adjustment Factor (BSAF)</v>
      </c>
      <c r="D3305" s="2">
        <f t="shared" si="51"/>
        <v>1</v>
      </c>
    </row>
    <row r="3306" spans="2:4" ht="13.8" x14ac:dyDescent="0.2">
      <c r="B3306" s="18">
        <v>3303</v>
      </c>
      <c r="C3306" s="2" t="str">
        <f>_xlfn.CONCAT(MONTH('Rates Database'!C3305),"-",'Rates Database'!B3305,"-",'Rates Database'!E3305,"-",'Rates Database'!G3305,"-",'Rates Database'!J3305)</f>
        <v>7-2021-Eversource_EMA-Residential-Basic Service Adjustment Factor (BSAF)</v>
      </c>
      <c r="D3306" s="2">
        <f t="shared" si="51"/>
        <v>1</v>
      </c>
    </row>
    <row r="3307" spans="2:4" ht="13.8" x14ac:dyDescent="0.2">
      <c r="B3307" s="18">
        <v>3304</v>
      </c>
      <c r="C3307" s="2" t="str">
        <f>_xlfn.CONCAT(MONTH('Rates Database'!C3306),"-",'Rates Database'!B3306,"-",'Rates Database'!E3306,"-",'Rates Database'!G3306,"-",'Rates Database'!J3306)</f>
        <v>6-2021-Eversource_EMA-Residential-Basic Service Adjustment Factor (BSAF)</v>
      </c>
      <c r="D3307" s="2">
        <f t="shared" si="51"/>
        <v>1</v>
      </c>
    </row>
    <row r="3308" spans="2:4" ht="13.8" x14ac:dyDescent="0.2">
      <c r="B3308" s="18">
        <v>3305</v>
      </c>
      <c r="C3308" s="2" t="str">
        <f>_xlfn.CONCAT(MONTH('Rates Database'!C3307),"-",'Rates Database'!B3307,"-",'Rates Database'!E3307,"-",'Rates Database'!G3307,"-",'Rates Database'!J3307)</f>
        <v>5-2021-Eversource_EMA-Residential-Basic Service Adjustment Factor (BSAF)</v>
      </c>
      <c r="D3308" s="2">
        <f t="shared" si="51"/>
        <v>1</v>
      </c>
    </row>
    <row r="3309" spans="2:4" ht="13.8" x14ac:dyDescent="0.2">
      <c r="B3309" s="18">
        <v>3306</v>
      </c>
      <c r="C3309" s="2" t="str">
        <f>_xlfn.CONCAT(MONTH('Rates Database'!C3308),"-",'Rates Database'!B3308,"-",'Rates Database'!E3308,"-",'Rates Database'!G3308,"-",'Rates Database'!J3308)</f>
        <v>4-2021-Eversource_EMA-Residential-Basic Service Adjustment Factor (BSAF)</v>
      </c>
      <c r="D3309" s="2">
        <f t="shared" si="51"/>
        <v>1</v>
      </c>
    </row>
    <row r="3310" spans="2:4" ht="13.8" x14ac:dyDescent="0.2">
      <c r="B3310" s="18">
        <v>3307</v>
      </c>
      <c r="C3310" s="2" t="str">
        <f>_xlfn.CONCAT(MONTH('Rates Database'!C3309),"-",'Rates Database'!B3309,"-",'Rates Database'!E3309,"-",'Rates Database'!G3309,"-",'Rates Database'!J3309)</f>
        <v>3-2021-Eversource_EMA-Residential-Basic Service Adjustment Factor (BSAF)</v>
      </c>
      <c r="D3310" s="2">
        <f t="shared" si="51"/>
        <v>1</v>
      </c>
    </row>
    <row r="3311" spans="2:4" ht="13.8" x14ac:dyDescent="0.2">
      <c r="B3311" s="18">
        <v>3308</v>
      </c>
      <c r="C3311" s="2" t="str">
        <f>_xlfn.CONCAT(MONTH('Rates Database'!C3310),"-",'Rates Database'!B3310,"-",'Rates Database'!E3310,"-",'Rates Database'!G3310,"-",'Rates Database'!J3310)</f>
        <v>2-2021-Eversource_EMA-Residential-Basic Service Adjustment Factor (BSAF)</v>
      </c>
      <c r="D3311" s="2">
        <f t="shared" si="51"/>
        <v>1</v>
      </c>
    </row>
    <row r="3312" spans="2:4" ht="13.8" x14ac:dyDescent="0.2">
      <c r="B3312" s="18">
        <v>3309</v>
      </c>
      <c r="C3312" s="2" t="str">
        <f>_xlfn.CONCAT(MONTH('Rates Database'!C3311),"-",'Rates Database'!B3311,"-",'Rates Database'!E3311,"-",'Rates Database'!G3311,"-",'Rates Database'!J3311)</f>
        <v>1-2021-Eversource_EMA-Residential-Basic Service Adjustment Factor (BSAF)</v>
      </c>
      <c r="D3312" s="2">
        <f t="shared" si="51"/>
        <v>1</v>
      </c>
    </row>
    <row r="3313" spans="2:4" ht="13.8" x14ac:dyDescent="0.2">
      <c r="B3313" s="18">
        <v>3310</v>
      </c>
      <c r="C3313" s="2" t="str">
        <f>_xlfn.CONCAT(MONTH('Rates Database'!C3312),"-",'Rates Database'!B3312,"-",'Rates Database'!E3312,"-",'Rates Database'!G3312,"-",'Rates Database'!J3312)</f>
        <v>12-2020-Eversource_EMA-Residential-Basic Service Adjustment Factor (BSAF)</v>
      </c>
      <c r="D3313" s="2">
        <f t="shared" si="51"/>
        <v>1</v>
      </c>
    </row>
    <row r="3314" spans="2:4" ht="13.8" x14ac:dyDescent="0.2">
      <c r="B3314" s="18">
        <v>3311</v>
      </c>
      <c r="C3314" s="2" t="str">
        <f>_xlfn.CONCAT(MONTH('Rates Database'!C3313),"-",'Rates Database'!B3313,"-",'Rates Database'!E3313,"-",'Rates Database'!G3313,"-",'Rates Database'!J3313)</f>
        <v>11-2020-Eversource_EMA-Residential-Basic Service Adjustment Factor (BSAF)</v>
      </c>
      <c r="D3314" s="2">
        <f t="shared" si="51"/>
        <v>1</v>
      </c>
    </row>
    <row r="3315" spans="2:4" ht="13.8" x14ac:dyDescent="0.2">
      <c r="B3315" s="18">
        <v>3312</v>
      </c>
      <c r="C3315" s="2" t="str">
        <f>_xlfn.CONCAT(MONTH('Rates Database'!C3314),"-",'Rates Database'!B3314,"-",'Rates Database'!E3314,"-",'Rates Database'!G3314,"-",'Rates Database'!J3314)</f>
        <v>10-2020-Eversource_EMA-Residential-Basic Service Adjustment Factor (BSAF)</v>
      </c>
      <c r="D3315" s="2">
        <f t="shared" si="51"/>
        <v>1</v>
      </c>
    </row>
    <row r="3316" spans="2:4" ht="13.8" x14ac:dyDescent="0.2">
      <c r="B3316" s="18">
        <v>3313</v>
      </c>
      <c r="C3316" s="2" t="str">
        <f>_xlfn.CONCAT(MONTH('Rates Database'!C3315),"-",'Rates Database'!B3315,"-",'Rates Database'!E3315,"-",'Rates Database'!G3315,"-",'Rates Database'!J3315)</f>
        <v>9-2020-Eversource_EMA-Residential-Basic Service Adjustment Factor (BSAF)</v>
      </c>
      <c r="D3316" s="2">
        <f t="shared" si="51"/>
        <v>1</v>
      </c>
    </row>
    <row r="3317" spans="2:4" ht="13.8" x14ac:dyDescent="0.2">
      <c r="B3317" s="18">
        <v>3314</v>
      </c>
      <c r="C3317" s="2" t="str">
        <f>_xlfn.CONCAT(MONTH('Rates Database'!C3316),"-",'Rates Database'!B3316,"-",'Rates Database'!E3316,"-",'Rates Database'!G3316,"-",'Rates Database'!J3316)</f>
        <v>8-2020-Eversource_EMA-Residential-Basic Service Adjustment Factor (BSAF)</v>
      </c>
      <c r="D3317" s="2">
        <f t="shared" si="51"/>
        <v>1</v>
      </c>
    </row>
    <row r="3318" spans="2:4" ht="13.8" x14ac:dyDescent="0.2">
      <c r="B3318" s="18">
        <v>3315</v>
      </c>
      <c r="C3318" s="2" t="str">
        <f>_xlfn.CONCAT(MONTH('Rates Database'!C3317),"-",'Rates Database'!B3317,"-",'Rates Database'!E3317,"-",'Rates Database'!G3317,"-",'Rates Database'!J3317)</f>
        <v>7-2020-Eversource_EMA-Residential-Basic Service Adjustment Factor (BSAF)</v>
      </c>
      <c r="D3318" s="2">
        <f t="shared" si="51"/>
        <v>1</v>
      </c>
    </row>
    <row r="3319" spans="2:4" ht="13.8" x14ac:dyDescent="0.2">
      <c r="B3319" s="18">
        <v>3316</v>
      </c>
      <c r="C3319" s="2" t="str">
        <f>_xlfn.CONCAT(MONTH('Rates Database'!C3318),"-",'Rates Database'!B3318,"-",'Rates Database'!E3318,"-",'Rates Database'!G3318,"-",'Rates Database'!J3318)</f>
        <v>6-2020-Eversource_EMA-Residential-Basic Service Adjustment Factor (BSAF)</v>
      </c>
      <c r="D3319" s="2">
        <f t="shared" si="51"/>
        <v>1</v>
      </c>
    </row>
    <row r="3320" spans="2:4" ht="13.8" x14ac:dyDescent="0.2">
      <c r="B3320" s="18">
        <v>3317</v>
      </c>
      <c r="C3320" s="2" t="str">
        <f>_xlfn.CONCAT(MONTH('Rates Database'!C3319),"-",'Rates Database'!B3319,"-",'Rates Database'!E3319,"-",'Rates Database'!G3319,"-",'Rates Database'!J3319)</f>
        <v>5-2020-Eversource_EMA-Residential-Basic Service Adjustment Factor (BSAF)</v>
      </c>
      <c r="D3320" s="2">
        <f t="shared" si="51"/>
        <v>1</v>
      </c>
    </row>
    <row r="3321" spans="2:4" ht="13.8" x14ac:dyDescent="0.2">
      <c r="B3321" s="18">
        <v>3318</v>
      </c>
      <c r="C3321" s="2" t="str">
        <f>_xlfn.CONCAT(MONTH('Rates Database'!C3320),"-",'Rates Database'!B3320,"-",'Rates Database'!E3320,"-",'Rates Database'!G3320,"-",'Rates Database'!J3320)</f>
        <v>4-2020-Eversource_EMA-Residential-Basic Service Adjustment Factor (BSAF)</v>
      </c>
      <c r="D3321" s="2">
        <f t="shared" si="51"/>
        <v>1</v>
      </c>
    </row>
    <row r="3322" spans="2:4" ht="13.8" x14ac:dyDescent="0.2">
      <c r="B3322" s="18">
        <v>3319</v>
      </c>
      <c r="C3322" s="2" t="str">
        <f>_xlfn.CONCAT(MONTH('Rates Database'!C3321),"-",'Rates Database'!B3321,"-",'Rates Database'!E3321,"-",'Rates Database'!G3321,"-",'Rates Database'!J3321)</f>
        <v>3-2020-Eversource_EMA-Residential-Basic Service Adjustment Factor (BSAF)</v>
      </c>
      <c r="D3322" s="2">
        <f t="shared" si="51"/>
        <v>1</v>
      </c>
    </row>
    <row r="3323" spans="2:4" ht="13.8" x14ac:dyDescent="0.2">
      <c r="B3323" s="18">
        <v>3320</v>
      </c>
      <c r="C3323" s="2" t="str">
        <f>_xlfn.CONCAT(MONTH('Rates Database'!C3322),"-",'Rates Database'!B3322,"-",'Rates Database'!E3322,"-",'Rates Database'!G3322,"-",'Rates Database'!J3322)</f>
        <v>2-2020-Eversource_EMA-Residential-Basic Service Adjustment Factor (BSAF)</v>
      </c>
      <c r="D3323" s="2">
        <f t="shared" si="51"/>
        <v>1</v>
      </c>
    </row>
    <row r="3324" spans="2:4" ht="13.8" x14ac:dyDescent="0.2">
      <c r="B3324" s="18">
        <v>3321</v>
      </c>
      <c r="C3324" s="2" t="str">
        <f>_xlfn.CONCAT(MONTH('Rates Database'!C3323),"-",'Rates Database'!B3323,"-",'Rates Database'!E3323,"-",'Rates Database'!G3323,"-",'Rates Database'!J3323)</f>
        <v>1-2020-Eversource_EMA-Residential-Basic Service Adjustment Factor (BSAF)</v>
      </c>
      <c r="D3324" s="2">
        <f t="shared" si="51"/>
        <v>1</v>
      </c>
    </row>
    <row r="3325" spans="2:4" ht="13.8" x14ac:dyDescent="0.2">
      <c r="B3325" s="18">
        <v>3322</v>
      </c>
      <c r="C3325" s="2" t="str">
        <f>_xlfn.CONCAT(MONTH('Rates Database'!C3324),"-",'Rates Database'!B3324,"-",'Rates Database'!E3324,"-",'Rates Database'!G3324,"-",'Rates Database'!J3324)</f>
        <v>12-2019-Eversource_EMA-Residential-Basic Service Adjustment Factor (BSAF)</v>
      </c>
      <c r="D3325" s="2">
        <f t="shared" si="51"/>
        <v>1</v>
      </c>
    </row>
    <row r="3326" spans="2:4" ht="13.8" x14ac:dyDescent="0.2">
      <c r="B3326" s="18">
        <v>3323</v>
      </c>
      <c r="C3326" s="2" t="str">
        <f>_xlfn.CONCAT(MONTH('Rates Database'!C3325),"-",'Rates Database'!B3325,"-",'Rates Database'!E3325,"-",'Rates Database'!G3325,"-",'Rates Database'!J3325)</f>
        <v>11-2019-Eversource_EMA-Residential-Basic Service Adjustment Factor (BSAF)</v>
      </c>
      <c r="D3326" s="2">
        <f t="shared" si="51"/>
        <v>1</v>
      </c>
    </row>
    <row r="3327" spans="2:4" ht="13.8" x14ac:dyDescent="0.2">
      <c r="B3327" s="18">
        <v>3324</v>
      </c>
      <c r="C3327" s="2" t="str">
        <f>_xlfn.CONCAT(MONTH('Rates Database'!C3326),"-",'Rates Database'!B3326,"-",'Rates Database'!E3326,"-",'Rates Database'!G3326,"-",'Rates Database'!J3326)</f>
        <v>10-2019-Eversource_EMA-Residential-Basic Service Adjustment Factor (BSAF)</v>
      </c>
      <c r="D3327" s="2">
        <f t="shared" si="51"/>
        <v>1</v>
      </c>
    </row>
    <row r="3328" spans="2:4" ht="13.8" x14ac:dyDescent="0.2">
      <c r="B3328" s="18">
        <v>3325</v>
      </c>
      <c r="C3328" s="2" t="str">
        <f>_xlfn.CONCAT(MONTH('Rates Database'!C3327),"-",'Rates Database'!B3327,"-",'Rates Database'!E3327,"-",'Rates Database'!G3327,"-",'Rates Database'!J3327)</f>
        <v>9-2019-Eversource_EMA-Residential-Basic Service Adjustment Factor (BSAF)</v>
      </c>
      <c r="D3328" s="2">
        <f t="shared" si="51"/>
        <v>1</v>
      </c>
    </row>
    <row r="3329" spans="2:4" ht="13.8" x14ac:dyDescent="0.2">
      <c r="B3329" s="18">
        <v>3326</v>
      </c>
      <c r="C3329" s="2" t="str">
        <f>_xlfn.CONCAT(MONTH('Rates Database'!C3328),"-",'Rates Database'!B3328,"-",'Rates Database'!E3328,"-",'Rates Database'!G3328,"-",'Rates Database'!J3328)</f>
        <v>8-2019-Eversource_EMA-Residential-Basic Service Adjustment Factor (BSAF)</v>
      </c>
      <c r="D3329" s="2">
        <f t="shared" si="51"/>
        <v>1</v>
      </c>
    </row>
    <row r="3330" spans="2:4" ht="13.8" x14ac:dyDescent="0.2">
      <c r="B3330" s="18">
        <v>3327</v>
      </c>
      <c r="C3330" s="2" t="str">
        <f>_xlfn.CONCAT(MONTH('Rates Database'!C3329),"-",'Rates Database'!B3329,"-",'Rates Database'!E3329,"-",'Rates Database'!G3329,"-",'Rates Database'!J3329)</f>
        <v>7-2019-Eversource_EMA-Residential-Basic Service Adjustment Factor (BSAF)</v>
      </c>
      <c r="D3330" s="2">
        <f t="shared" si="51"/>
        <v>1</v>
      </c>
    </row>
    <row r="3331" spans="2:4" ht="13.8" x14ac:dyDescent="0.2">
      <c r="B3331" s="18">
        <v>3328</v>
      </c>
      <c r="C3331" s="2" t="str">
        <f>_xlfn.CONCAT(MONTH('Rates Database'!C3330),"-",'Rates Database'!B3330,"-",'Rates Database'!E3330,"-",'Rates Database'!G3330,"-",'Rates Database'!J3330)</f>
        <v>6-2019-Eversource_EMA-Residential-Basic Service Adjustment Factor (BSAF)</v>
      </c>
      <c r="D3331" s="2">
        <f t="shared" si="51"/>
        <v>1</v>
      </c>
    </row>
    <row r="3332" spans="2:4" ht="13.8" x14ac:dyDescent="0.2">
      <c r="B3332" s="18">
        <v>3329</v>
      </c>
      <c r="C3332" s="2" t="str">
        <f>_xlfn.CONCAT(MONTH('Rates Database'!C3331),"-",'Rates Database'!B3331,"-",'Rates Database'!E3331,"-",'Rates Database'!G3331,"-",'Rates Database'!J3331)</f>
        <v>5-2019-Eversource_EMA-Residential-Basic Service Adjustment Factor (BSAF)</v>
      </c>
      <c r="D3332" s="2">
        <f t="shared" si="51"/>
        <v>1</v>
      </c>
    </row>
    <row r="3333" spans="2:4" ht="13.8" x14ac:dyDescent="0.2">
      <c r="B3333" s="18">
        <v>3330</v>
      </c>
      <c r="C3333" s="2" t="str">
        <f>_xlfn.CONCAT(MONTH('Rates Database'!C3332),"-",'Rates Database'!B3332,"-",'Rates Database'!E3332,"-",'Rates Database'!G3332,"-",'Rates Database'!J3332)</f>
        <v>4-2019-Eversource_EMA-Residential-Basic Service Adjustment Factor (BSAF)</v>
      </c>
      <c r="D3333" s="2">
        <f t="shared" ref="D3333:D3396" si="52">COUNTIF($C$4:$C$10092,C3333)</f>
        <v>1</v>
      </c>
    </row>
    <row r="3334" spans="2:4" ht="13.8" x14ac:dyDescent="0.2">
      <c r="B3334" s="18">
        <v>3331</v>
      </c>
      <c r="C3334" s="2" t="str">
        <f>_xlfn.CONCAT(MONTH('Rates Database'!C3333),"-",'Rates Database'!B3333,"-",'Rates Database'!E3333,"-",'Rates Database'!G3333,"-",'Rates Database'!J3333)</f>
        <v>3-2019-Eversource_EMA-Residential-Basic Service Adjustment Factor (BSAF)</v>
      </c>
      <c r="D3334" s="2">
        <f t="shared" si="52"/>
        <v>1</v>
      </c>
    </row>
    <row r="3335" spans="2:4" ht="13.8" x14ac:dyDescent="0.2">
      <c r="B3335" s="18">
        <v>3332</v>
      </c>
      <c r="C3335" s="2" t="str">
        <f>_xlfn.CONCAT(MONTH('Rates Database'!C3334),"-",'Rates Database'!B3334,"-",'Rates Database'!E3334,"-",'Rates Database'!G3334,"-",'Rates Database'!J3334)</f>
        <v>2-2019-Eversource_EMA-Residential-Basic Service Adjustment Factor (BSAF)</v>
      </c>
      <c r="D3335" s="2">
        <f t="shared" si="52"/>
        <v>1</v>
      </c>
    </row>
    <row r="3336" spans="2:4" ht="13.8" x14ac:dyDescent="0.2">
      <c r="B3336" s="18">
        <v>3333</v>
      </c>
      <c r="C3336" s="2" t="str">
        <f>_xlfn.CONCAT(MONTH('Rates Database'!C3335),"-",'Rates Database'!B3335,"-",'Rates Database'!E3335,"-",'Rates Database'!G3335,"-",'Rates Database'!J3335)</f>
        <v>1-2019-Eversource_EMA-Residential-Basic Service Adjustment Factor (BSAF)</v>
      </c>
      <c r="D3336" s="2">
        <f t="shared" si="52"/>
        <v>1</v>
      </c>
    </row>
    <row r="3337" spans="2:4" ht="13.8" x14ac:dyDescent="0.2">
      <c r="B3337" s="18">
        <v>3334</v>
      </c>
      <c r="C3337" s="2" t="str">
        <f>_xlfn.CONCAT(MONTH('Rates Database'!C3336),"-",'Rates Database'!B3336,"-",'Rates Database'!E3336,"-",'Rates Database'!G3336,"-",'Rates Database'!J3336)</f>
        <v>3-2024-Eversource_EMA-Residential-Solar Expansion Cost Recovery Factor (SECRF)</v>
      </c>
      <c r="D3337" s="2">
        <f t="shared" si="52"/>
        <v>1</v>
      </c>
    </row>
    <row r="3338" spans="2:4" ht="13.8" x14ac:dyDescent="0.2">
      <c r="B3338" s="18">
        <v>3335</v>
      </c>
      <c r="C3338" s="2" t="str">
        <f>_xlfn.CONCAT(MONTH('Rates Database'!C3337),"-",'Rates Database'!B3337,"-",'Rates Database'!E3337,"-",'Rates Database'!G3337,"-",'Rates Database'!J3337)</f>
        <v>2-2024-Eversource_EMA-Residential-Solar Expansion Cost Recovery Factor (SECRF)</v>
      </c>
      <c r="D3338" s="2">
        <f t="shared" si="52"/>
        <v>1</v>
      </c>
    </row>
    <row r="3339" spans="2:4" ht="13.8" x14ac:dyDescent="0.2">
      <c r="B3339" s="18">
        <v>3336</v>
      </c>
      <c r="C3339" s="2" t="str">
        <f>_xlfn.CONCAT(MONTH('Rates Database'!C3338),"-",'Rates Database'!B3338,"-",'Rates Database'!E3338,"-",'Rates Database'!G3338,"-",'Rates Database'!J3338)</f>
        <v>1-2024-Eversource_EMA-Residential-Solar Expansion Cost Recovery Factor (SECRF)</v>
      </c>
      <c r="D3339" s="2">
        <f t="shared" si="52"/>
        <v>1</v>
      </c>
    </row>
    <row r="3340" spans="2:4" ht="13.8" x14ac:dyDescent="0.2">
      <c r="B3340" s="18">
        <v>3337</v>
      </c>
      <c r="C3340" s="2" t="str">
        <f>_xlfn.CONCAT(MONTH('Rates Database'!C3339),"-",'Rates Database'!B3339,"-",'Rates Database'!E3339,"-",'Rates Database'!G3339,"-",'Rates Database'!J3339)</f>
        <v>12-2023-Eversource_EMA-Residential-Solar Expansion Cost Recovery Factor (SECRF)</v>
      </c>
      <c r="D3340" s="2">
        <f t="shared" si="52"/>
        <v>1</v>
      </c>
    </row>
    <row r="3341" spans="2:4" ht="13.8" x14ac:dyDescent="0.2">
      <c r="B3341" s="18">
        <v>3338</v>
      </c>
      <c r="C3341" s="2" t="str">
        <f>_xlfn.CONCAT(MONTH('Rates Database'!C3340),"-",'Rates Database'!B3340,"-",'Rates Database'!E3340,"-",'Rates Database'!G3340,"-",'Rates Database'!J3340)</f>
        <v>11-2023-Eversource_EMA-Residential-Solar Expansion Cost Recovery Factor (SECRF)</v>
      </c>
      <c r="D3341" s="2">
        <f t="shared" si="52"/>
        <v>1</v>
      </c>
    </row>
    <row r="3342" spans="2:4" ht="13.8" x14ac:dyDescent="0.2">
      <c r="B3342" s="18">
        <v>3339</v>
      </c>
      <c r="C3342" s="2" t="str">
        <f>_xlfn.CONCAT(MONTH('Rates Database'!C3341),"-",'Rates Database'!B3341,"-",'Rates Database'!E3341,"-",'Rates Database'!G3341,"-",'Rates Database'!J3341)</f>
        <v>10-2023-Eversource_EMA-Residential-Solar Expansion Cost Recovery Factor (SECRF)</v>
      </c>
      <c r="D3342" s="2">
        <f t="shared" si="52"/>
        <v>1</v>
      </c>
    </row>
    <row r="3343" spans="2:4" ht="13.8" x14ac:dyDescent="0.2">
      <c r="B3343" s="18">
        <v>3340</v>
      </c>
      <c r="C3343" s="2" t="str">
        <f>_xlfn.CONCAT(MONTH('Rates Database'!C3342),"-",'Rates Database'!B3342,"-",'Rates Database'!E3342,"-",'Rates Database'!G3342,"-",'Rates Database'!J3342)</f>
        <v>9-2023-Eversource_EMA-Residential-Solar Expansion Cost Recovery Factor (SECRF)</v>
      </c>
      <c r="D3343" s="2">
        <f t="shared" si="52"/>
        <v>1</v>
      </c>
    </row>
    <row r="3344" spans="2:4" ht="13.8" x14ac:dyDescent="0.2">
      <c r="B3344" s="18">
        <v>3341</v>
      </c>
      <c r="C3344" s="2" t="str">
        <f>_xlfn.CONCAT(MONTH('Rates Database'!C3343),"-",'Rates Database'!B3343,"-",'Rates Database'!E3343,"-",'Rates Database'!G3343,"-",'Rates Database'!J3343)</f>
        <v>8-2023-Eversource_EMA-Residential-Solar Expansion Cost Recovery Factor (SECRF)</v>
      </c>
      <c r="D3344" s="2">
        <f t="shared" si="52"/>
        <v>1</v>
      </c>
    </row>
    <row r="3345" spans="2:4" ht="13.8" x14ac:dyDescent="0.2">
      <c r="B3345" s="18">
        <v>3342</v>
      </c>
      <c r="C3345" s="2" t="str">
        <f>_xlfn.CONCAT(MONTH('Rates Database'!C3344),"-",'Rates Database'!B3344,"-",'Rates Database'!E3344,"-",'Rates Database'!G3344,"-",'Rates Database'!J3344)</f>
        <v>7-2023-Eversource_EMA-Residential-Solar Expansion Cost Recovery Factor (SECRF)</v>
      </c>
      <c r="D3345" s="2">
        <f t="shared" si="52"/>
        <v>1</v>
      </c>
    </row>
    <row r="3346" spans="2:4" ht="13.8" x14ac:dyDescent="0.2">
      <c r="B3346" s="18">
        <v>3343</v>
      </c>
      <c r="C3346" s="2" t="str">
        <f>_xlfn.CONCAT(MONTH('Rates Database'!C3345),"-",'Rates Database'!B3345,"-",'Rates Database'!E3345,"-",'Rates Database'!G3345,"-",'Rates Database'!J3345)</f>
        <v>6-2023-Eversource_EMA-Residential-Solar Expansion Cost Recovery Factor (SECRF)</v>
      </c>
      <c r="D3346" s="2">
        <f t="shared" si="52"/>
        <v>1</v>
      </c>
    </row>
    <row r="3347" spans="2:4" ht="13.8" x14ac:dyDescent="0.2">
      <c r="B3347" s="18">
        <v>3344</v>
      </c>
      <c r="C3347" s="2" t="str">
        <f>_xlfn.CONCAT(MONTH('Rates Database'!C3346),"-",'Rates Database'!B3346,"-",'Rates Database'!E3346,"-",'Rates Database'!G3346,"-",'Rates Database'!J3346)</f>
        <v>5-2023-Eversource_EMA-Residential-Solar Expansion Cost Recovery Factor (SECRF)</v>
      </c>
      <c r="D3347" s="2">
        <f t="shared" si="52"/>
        <v>1</v>
      </c>
    </row>
    <row r="3348" spans="2:4" ht="13.8" x14ac:dyDescent="0.2">
      <c r="B3348" s="18">
        <v>3345</v>
      </c>
      <c r="C3348" s="2" t="str">
        <f>_xlfn.CONCAT(MONTH('Rates Database'!C3347),"-",'Rates Database'!B3347,"-",'Rates Database'!E3347,"-",'Rates Database'!G3347,"-",'Rates Database'!J3347)</f>
        <v>4-2023-Eversource_EMA-Residential-Solar Expansion Cost Recovery Factor (SECRF)</v>
      </c>
      <c r="D3348" s="2">
        <f t="shared" si="52"/>
        <v>1</v>
      </c>
    </row>
    <row r="3349" spans="2:4" ht="13.8" x14ac:dyDescent="0.2">
      <c r="B3349" s="18">
        <v>3346</v>
      </c>
      <c r="C3349" s="2" t="str">
        <f>_xlfn.CONCAT(MONTH('Rates Database'!C3348),"-",'Rates Database'!B3348,"-",'Rates Database'!E3348,"-",'Rates Database'!G3348,"-",'Rates Database'!J3348)</f>
        <v>3-2023-Eversource_EMA-Residential-Solar Expansion Cost Recovery Factor (SECRF)</v>
      </c>
      <c r="D3349" s="2">
        <f t="shared" si="52"/>
        <v>1</v>
      </c>
    </row>
    <row r="3350" spans="2:4" ht="13.8" x14ac:dyDescent="0.2">
      <c r="B3350" s="18">
        <v>3347</v>
      </c>
      <c r="C3350" s="2" t="str">
        <f>_xlfn.CONCAT(MONTH('Rates Database'!C3349),"-",'Rates Database'!B3349,"-",'Rates Database'!E3349,"-",'Rates Database'!G3349,"-",'Rates Database'!J3349)</f>
        <v>2-2023-Eversource_EMA-Residential-Solar Expansion Cost Recovery Factor (SECRF)</v>
      </c>
      <c r="D3350" s="2">
        <f t="shared" si="52"/>
        <v>1</v>
      </c>
    </row>
    <row r="3351" spans="2:4" ht="13.8" x14ac:dyDescent="0.2">
      <c r="B3351" s="18">
        <v>3348</v>
      </c>
      <c r="C3351" s="2" t="str">
        <f>_xlfn.CONCAT(MONTH('Rates Database'!C3350),"-",'Rates Database'!B3350,"-",'Rates Database'!E3350,"-",'Rates Database'!G3350,"-",'Rates Database'!J3350)</f>
        <v>1-2023-Eversource_EMA-Residential-Solar Expansion Cost Recovery Factor (SECRF)</v>
      </c>
      <c r="D3351" s="2">
        <f t="shared" si="52"/>
        <v>1</v>
      </c>
    </row>
    <row r="3352" spans="2:4" ht="13.8" x14ac:dyDescent="0.2">
      <c r="B3352" s="18">
        <v>3349</v>
      </c>
      <c r="C3352" s="2" t="str">
        <f>_xlfn.CONCAT(MONTH('Rates Database'!C3351),"-",'Rates Database'!B3351,"-",'Rates Database'!E3351,"-",'Rates Database'!G3351,"-",'Rates Database'!J3351)</f>
        <v>12-2022-Eversource_EMA-Residential-Solar Expansion Cost Recovery Factor (SECRF)</v>
      </c>
      <c r="D3352" s="2">
        <f t="shared" si="52"/>
        <v>1</v>
      </c>
    </row>
    <row r="3353" spans="2:4" ht="13.8" x14ac:dyDescent="0.2">
      <c r="B3353" s="18">
        <v>3350</v>
      </c>
      <c r="C3353" s="2" t="str">
        <f>_xlfn.CONCAT(MONTH('Rates Database'!C3352),"-",'Rates Database'!B3352,"-",'Rates Database'!E3352,"-",'Rates Database'!G3352,"-",'Rates Database'!J3352)</f>
        <v>11-2022-Eversource_EMA-Residential-Solar Expansion Cost Recovery Factor (SECRF)</v>
      </c>
      <c r="D3353" s="2">
        <f t="shared" si="52"/>
        <v>1</v>
      </c>
    </row>
    <row r="3354" spans="2:4" ht="13.8" x14ac:dyDescent="0.2">
      <c r="B3354" s="18">
        <v>3351</v>
      </c>
      <c r="C3354" s="2" t="str">
        <f>_xlfn.CONCAT(MONTH('Rates Database'!C3353),"-",'Rates Database'!B3353,"-",'Rates Database'!E3353,"-",'Rates Database'!G3353,"-",'Rates Database'!J3353)</f>
        <v>10-2022-Eversource_EMA-Residential-Solar Expansion Cost Recovery Factor (SECRF)</v>
      </c>
      <c r="D3354" s="2">
        <f t="shared" si="52"/>
        <v>1</v>
      </c>
    </row>
    <row r="3355" spans="2:4" ht="13.8" x14ac:dyDescent="0.2">
      <c r="B3355" s="18">
        <v>3352</v>
      </c>
      <c r="C3355" s="2" t="str">
        <f>_xlfn.CONCAT(MONTH('Rates Database'!C3354),"-",'Rates Database'!B3354,"-",'Rates Database'!E3354,"-",'Rates Database'!G3354,"-",'Rates Database'!J3354)</f>
        <v>9-2022-Eversource_EMA-Residential-Solar Expansion Cost Recovery Factor (SECRF)</v>
      </c>
      <c r="D3355" s="2">
        <f t="shared" si="52"/>
        <v>1</v>
      </c>
    </row>
    <row r="3356" spans="2:4" ht="13.8" x14ac:dyDescent="0.2">
      <c r="B3356" s="18">
        <v>3353</v>
      </c>
      <c r="C3356" s="2" t="str">
        <f>_xlfn.CONCAT(MONTH('Rates Database'!C3355),"-",'Rates Database'!B3355,"-",'Rates Database'!E3355,"-",'Rates Database'!G3355,"-",'Rates Database'!J3355)</f>
        <v>8-2022-Eversource_EMA-Residential-Solar Expansion Cost Recovery Factor (SECRF)</v>
      </c>
      <c r="D3356" s="2">
        <f t="shared" si="52"/>
        <v>1</v>
      </c>
    </row>
    <row r="3357" spans="2:4" ht="13.8" x14ac:dyDescent="0.2">
      <c r="B3357" s="18">
        <v>3354</v>
      </c>
      <c r="C3357" s="2" t="str">
        <f>_xlfn.CONCAT(MONTH('Rates Database'!C3356),"-",'Rates Database'!B3356,"-",'Rates Database'!E3356,"-",'Rates Database'!G3356,"-",'Rates Database'!J3356)</f>
        <v>7-2022-Eversource_EMA-Residential-Solar Expansion Cost Recovery Factor (SECRF)</v>
      </c>
      <c r="D3357" s="2">
        <f t="shared" si="52"/>
        <v>1</v>
      </c>
    </row>
    <row r="3358" spans="2:4" ht="13.8" x14ac:dyDescent="0.2">
      <c r="B3358" s="18">
        <v>3355</v>
      </c>
      <c r="C3358" s="2" t="str">
        <f>_xlfn.CONCAT(MONTH('Rates Database'!C3357),"-",'Rates Database'!B3357,"-",'Rates Database'!E3357,"-",'Rates Database'!G3357,"-",'Rates Database'!J3357)</f>
        <v>6-2022-Eversource_EMA-Residential-Solar Expansion Cost Recovery Factor (SECRF)</v>
      </c>
      <c r="D3358" s="2">
        <f t="shared" si="52"/>
        <v>1</v>
      </c>
    </row>
    <row r="3359" spans="2:4" ht="13.8" x14ac:dyDescent="0.2">
      <c r="B3359" s="18">
        <v>3356</v>
      </c>
      <c r="C3359" s="2" t="str">
        <f>_xlfn.CONCAT(MONTH('Rates Database'!C3358),"-",'Rates Database'!B3358,"-",'Rates Database'!E3358,"-",'Rates Database'!G3358,"-",'Rates Database'!J3358)</f>
        <v>5-2022-Eversource_EMA-Residential-Solar Expansion Cost Recovery Factor (SECRF)</v>
      </c>
      <c r="D3359" s="2">
        <f t="shared" si="52"/>
        <v>1</v>
      </c>
    </row>
    <row r="3360" spans="2:4" ht="13.8" x14ac:dyDescent="0.2">
      <c r="B3360" s="18">
        <v>3357</v>
      </c>
      <c r="C3360" s="2" t="str">
        <f>_xlfn.CONCAT(MONTH('Rates Database'!C3359),"-",'Rates Database'!B3359,"-",'Rates Database'!E3359,"-",'Rates Database'!G3359,"-",'Rates Database'!J3359)</f>
        <v>4-2022-Eversource_EMA-Residential-Solar Expansion Cost Recovery Factor (SECRF)</v>
      </c>
      <c r="D3360" s="2">
        <f t="shared" si="52"/>
        <v>1</v>
      </c>
    </row>
    <row r="3361" spans="2:4" ht="13.8" x14ac:dyDescent="0.2">
      <c r="B3361" s="18">
        <v>3358</v>
      </c>
      <c r="C3361" s="2" t="str">
        <f>_xlfn.CONCAT(MONTH('Rates Database'!C3360),"-",'Rates Database'!B3360,"-",'Rates Database'!E3360,"-",'Rates Database'!G3360,"-",'Rates Database'!J3360)</f>
        <v>3-2022-Eversource_EMA-Residential-Solar Expansion Cost Recovery Factor (SECRF)</v>
      </c>
      <c r="D3361" s="2">
        <f t="shared" si="52"/>
        <v>1</v>
      </c>
    </row>
    <row r="3362" spans="2:4" ht="13.8" x14ac:dyDescent="0.2">
      <c r="B3362" s="18">
        <v>3359</v>
      </c>
      <c r="C3362" s="2" t="str">
        <f>_xlfn.CONCAT(MONTH('Rates Database'!C3361),"-",'Rates Database'!B3361,"-",'Rates Database'!E3361,"-",'Rates Database'!G3361,"-",'Rates Database'!J3361)</f>
        <v>2-2022-Eversource_EMA-Residential-Solar Expansion Cost Recovery Factor (SECRF)</v>
      </c>
      <c r="D3362" s="2">
        <f t="shared" si="52"/>
        <v>1</v>
      </c>
    </row>
    <row r="3363" spans="2:4" ht="13.8" x14ac:dyDescent="0.2">
      <c r="B3363" s="18">
        <v>3360</v>
      </c>
      <c r="C3363" s="2" t="str">
        <f>_xlfn.CONCAT(MONTH('Rates Database'!C3362),"-",'Rates Database'!B3362,"-",'Rates Database'!E3362,"-",'Rates Database'!G3362,"-",'Rates Database'!J3362)</f>
        <v>1-2022-Eversource_EMA-Residential-Solar Expansion Cost Recovery Factor (SECRF)</v>
      </c>
      <c r="D3363" s="2">
        <f t="shared" si="52"/>
        <v>1</v>
      </c>
    </row>
    <row r="3364" spans="2:4" ht="13.8" x14ac:dyDescent="0.2">
      <c r="B3364" s="18">
        <v>3361</v>
      </c>
      <c r="C3364" s="2" t="str">
        <f>_xlfn.CONCAT(MONTH('Rates Database'!C3363),"-",'Rates Database'!B3363,"-",'Rates Database'!E3363,"-",'Rates Database'!G3363,"-",'Rates Database'!J3363)</f>
        <v>12-2021-Eversource_EMA-Residential-Solar Expansion Cost Recovery Factor (SECRF)</v>
      </c>
      <c r="D3364" s="2">
        <f t="shared" si="52"/>
        <v>1</v>
      </c>
    </row>
    <row r="3365" spans="2:4" ht="13.8" x14ac:dyDescent="0.2">
      <c r="B3365" s="18">
        <v>3362</v>
      </c>
      <c r="C3365" s="2" t="str">
        <f>_xlfn.CONCAT(MONTH('Rates Database'!C3364),"-",'Rates Database'!B3364,"-",'Rates Database'!E3364,"-",'Rates Database'!G3364,"-",'Rates Database'!J3364)</f>
        <v>11-2021-Eversource_EMA-Residential-Solar Expansion Cost Recovery Factor (SECRF)</v>
      </c>
      <c r="D3365" s="2">
        <f t="shared" si="52"/>
        <v>1</v>
      </c>
    </row>
    <row r="3366" spans="2:4" ht="13.8" x14ac:dyDescent="0.2">
      <c r="B3366" s="18">
        <v>3363</v>
      </c>
      <c r="C3366" s="2" t="str">
        <f>_xlfn.CONCAT(MONTH('Rates Database'!C3365),"-",'Rates Database'!B3365,"-",'Rates Database'!E3365,"-",'Rates Database'!G3365,"-",'Rates Database'!J3365)</f>
        <v>10-2021-Eversource_EMA-Residential-Solar Expansion Cost Recovery Factor (SECRF)</v>
      </c>
      <c r="D3366" s="2">
        <f t="shared" si="52"/>
        <v>1</v>
      </c>
    </row>
    <row r="3367" spans="2:4" ht="13.8" x14ac:dyDescent="0.2">
      <c r="B3367" s="18">
        <v>3364</v>
      </c>
      <c r="C3367" s="2" t="str">
        <f>_xlfn.CONCAT(MONTH('Rates Database'!C3366),"-",'Rates Database'!B3366,"-",'Rates Database'!E3366,"-",'Rates Database'!G3366,"-",'Rates Database'!J3366)</f>
        <v>9-2021-Eversource_EMA-Residential-Solar Expansion Cost Recovery Factor (SECRF)</v>
      </c>
      <c r="D3367" s="2">
        <f t="shared" si="52"/>
        <v>1</v>
      </c>
    </row>
    <row r="3368" spans="2:4" ht="13.8" x14ac:dyDescent="0.2">
      <c r="B3368" s="18">
        <v>3365</v>
      </c>
      <c r="C3368" s="2" t="str">
        <f>_xlfn.CONCAT(MONTH('Rates Database'!C3367),"-",'Rates Database'!B3367,"-",'Rates Database'!E3367,"-",'Rates Database'!G3367,"-",'Rates Database'!J3367)</f>
        <v>8-2021-Eversource_EMA-Residential-Solar Expansion Cost Recovery Factor (SECRF)</v>
      </c>
      <c r="D3368" s="2">
        <f t="shared" si="52"/>
        <v>1</v>
      </c>
    </row>
    <row r="3369" spans="2:4" ht="13.8" x14ac:dyDescent="0.2">
      <c r="B3369" s="18">
        <v>3366</v>
      </c>
      <c r="C3369" s="2" t="str">
        <f>_xlfn.CONCAT(MONTH('Rates Database'!C3368),"-",'Rates Database'!B3368,"-",'Rates Database'!E3368,"-",'Rates Database'!G3368,"-",'Rates Database'!J3368)</f>
        <v>7-2021-Eversource_EMA-Residential-Solar Expansion Cost Recovery Factor (SECRF)</v>
      </c>
      <c r="D3369" s="2">
        <f t="shared" si="52"/>
        <v>1</v>
      </c>
    </row>
    <row r="3370" spans="2:4" ht="13.8" x14ac:dyDescent="0.2">
      <c r="B3370" s="18">
        <v>3367</v>
      </c>
      <c r="C3370" s="2" t="str">
        <f>_xlfn.CONCAT(MONTH('Rates Database'!C3369),"-",'Rates Database'!B3369,"-",'Rates Database'!E3369,"-",'Rates Database'!G3369,"-",'Rates Database'!J3369)</f>
        <v>6-2021-Eversource_EMA-Residential-Solar Expansion Cost Recovery Factor (SECRF)</v>
      </c>
      <c r="D3370" s="2">
        <f t="shared" si="52"/>
        <v>1</v>
      </c>
    </row>
    <row r="3371" spans="2:4" ht="13.8" x14ac:dyDescent="0.2">
      <c r="B3371" s="18">
        <v>3368</v>
      </c>
      <c r="C3371" s="2" t="str">
        <f>_xlfn.CONCAT(MONTH('Rates Database'!C3370),"-",'Rates Database'!B3370,"-",'Rates Database'!E3370,"-",'Rates Database'!G3370,"-",'Rates Database'!J3370)</f>
        <v>5-2021-Eversource_EMA-Residential-Solar Expansion Cost Recovery Factor (SECRF)</v>
      </c>
      <c r="D3371" s="2">
        <f t="shared" si="52"/>
        <v>1</v>
      </c>
    </row>
    <row r="3372" spans="2:4" ht="13.8" x14ac:dyDescent="0.2">
      <c r="B3372" s="18">
        <v>3369</v>
      </c>
      <c r="C3372" s="2" t="str">
        <f>_xlfn.CONCAT(MONTH('Rates Database'!C3371),"-",'Rates Database'!B3371,"-",'Rates Database'!E3371,"-",'Rates Database'!G3371,"-",'Rates Database'!J3371)</f>
        <v>4-2021-Eversource_EMA-Residential-Solar Expansion Cost Recovery Factor (SECRF)</v>
      </c>
      <c r="D3372" s="2">
        <f t="shared" si="52"/>
        <v>1</v>
      </c>
    </row>
    <row r="3373" spans="2:4" ht="13.8" x14ac:dyDescent="0.2">
      <c r="B3373" s="18">
        <v>3370</v>
      </c>
      <c r="C3373" s="2" t="str">
        <f>_xlfn.CONCAT(MONTH('Rates Database'!C3372),"-",'Rates Database'!B3372,"-",'Rates Database'!E3372,"-",'Rates Database'!G3372,"-",'Rates Database'!J3372)</f>
        <v>3-2021-Eversource_EMA-Residential-Solar Expansion Cost Recovery Factor (SECRF)</v>
      </c>
      <c r="D3373" s="2">
        <f t="shared" si="52"/>
        <v>1</v>
      </c>
    </row>
    <row r="3374" spans="2:4" ht="13.8" x14ac:dyDescent="0.2">
      <c r="B3374" s="18">
        <v>3371</v>
      </c>
      <c r="C3374" s="2" t="str">
        <f>_xlfn.CONCAT(MONTH('Rates Database'!C3373),"-",'Rates Database'!B3373,"-",'Rates Database'!E3373,"-",'Rates Database'!G3373,"-",'Rates Database'!J3373)</f>
        <v>2-2021-Eversource_EMA-Residential-Solar Expansion Cost Recovery Factor (SECRF)</v>
      </c>
      <c r="D3374" s="2">
        <f t="shared" si="52"/>
        <v>1</v>
      </c>
    </row>
    <row r="3375" spans="2:4" ht="13.8" x14ac:dyDescent="0.2">
      <c r="B3375" s="18">
        <v>3372</v>
      </c>
      <c r="C3375" s="2" t="str">
        <f>_xlfn.CONCAT(MONTH('Rates Database'!C3374),"-",'Rates Database'!B3374,"-",'Rates Database'!E3374,"-",'Rates Database'!G3374,"-",'Rates Database'!J3374)</f>
        <v>1-2021-Eversource_EMA-Residential-Solar Expansion Cost Recovery Factor (SECRF)</v>
      </c>
      <c r="D3375" s="2">
        <f t="shared" si="52"/>
        <v>1</v>
      </c>
    </row>
    <row r="3376" spans="2:4" ht="13.8" x14ac:dyDescent="0.2">
      <c r="B3376" s="18">
        <v>3373</v>
      </c>
      <c r="C3376" s="2" t="str">
        <f>_xlfn.CONCAT(MONTH('Rates Database'!C3375),"-",'Rates Database'!B3375,"-",'Rates Database'!E3375,"-",'Rates Database'!G3375,"-",'Rates Database'!J3375)</f>
        <v>12-2020-Eversource_EMA-Residential-Solar Expansion Cost Recovery Factor (SECRF)</v>
      </c>
      <c r="D3376" s="2">
        <f t="shared" si="52"/>
        <v>1</v>
      </c>
    </row>
    <row r="3377" spans="2:4" ht="13.8" x14ac:dyDescent="0.2">
      <c r="B3377" s="18">
        <v>3374</v>
      </c>
      <c r="C3377" s="2" t="str">
        <f>_xlfn.CONCAT(MONTH('Rates Database'!C3376),"-",'Rates Database'!B3376,"-",'Rates Database'!E3376,"-",'Rates Database'!G3376,"-",'Rates Database'!J3376)</f>
        <v>11-2020-Eversource_EMA-Residential-Solar Expansion Cost Recovery Factor (SECRF)</v>
      </c>
      <c r="D3377" s="2">
        <f t="shared" si="52"/>
        <v>1</v>
      </c>
    </row>
    <row r="3378" spans="2:4" ht="13.8" x14ac:dyDescent="0.2">
      <c r="B3378" s="18">
        <v>3375</v>
      </c>
      <c r="C3378" s="2" t="str">
        <f>_xlfn.CONCAT(MONTH('Rates Database'!C3377),"-",'Rates Database'!B3377,"-",'Rates Database'!E3377,"-",'Rates Database'!G3377,"-",'Rates Database'!J3377)</f>
        <v>10-2020-Eversource_EMA-Residential-Solar Expansion Cost Recovery Factor (SECRF)</v>
      </c>
      <c r="D3378" s="2">
        <f t="shared" si="52"/>
        <v>1</v>
      </c>
    </row>
    <row r="3379" spans="2:4" ht="13.8" x14ac:dyDescent="0.2">
      <c r="B3379" s="18">
        <v>3376</v>
      </c>
      <c r="C3379" s="2" t="str">
        <f>_xlfn.CONCAT(MONTH('Rates Database'!C3378),"-",'Rates Database'!B3378,"-",'Rates Database'!E3378,"-",'Rates Database'!G3378,"-",'Rates Database'!J3378)</f>
        <v>9-2020-Eversource_EMA-Residential-Solar Expansion Cost Recovery Factor (SECRF)</v>
      </c>
      <c r="D3379" s="2">
        <f t="shared" si="52"/>
        <v>1</v>
      </c>
    </row>
    <row r="3380" spans="2:4" ht="13.8" x14ac:dyDescent="0.2">
      <c r="B3380" s="18">
        <v>3377</v>
      </c>
      <c r="C3380" s="2" t="str">
        <f>_xlfn.CONCAT(MONTH('Rates Database'!C3379),"-",'Rates Database'!B3379,"-",'Rates Database'!E3379,"-",'Rates Database'!G3379,"-",'Rates Database'!J3379)</f>
        <v>8-2020-Eversource_EMA-Residential-Solar Expansion Cost Recovery Factor (SECRF)</v>
      </c>
      <c r="D3380" s="2">
        <f t="shared" si="52"/>
        <v>1</v>
      </c>
    </row>
    <row r="3381" spans="2:4" ht="13.8" x14ac:dyDescent="0.2">
      <c r="B3381" s="18">
        <v>3378</v>
      </c>
      <c r="C3381" s="2" t="str">
        <f>_xlfn.CONCAT(MONTH('Rates Database'!C3380),"-",'Rates Database'!B3380,"-",'Rates Database'!E3380,"-",'Rates Database'!G3380,"-",'Rates Database'!J3380)</f>
        <v>7-2020-Eversource_EMA-Residential-Solar Expansion Cost Recovery Factor (SECRF)</v>
      </c>
      <c r="D3381" s="2">
        <f t="shared" si="52"/>
        <v>1</v>
      </c>
    </row>
    <row r="3382" spans="2:4" ht="13.8" x14ac:dyDescent="0.2">
      <c r="B3382" s="18">
        <v>3379</v>
      </c>
      <c r="C3382" s="2" t="str">
        <f>_xlfn.CONCAT(MONTH('Rates Database'!C3381),"-",'Rates Database'!B3381,"-",'Rates Database'!E3381,"-",'Rates Database'!G3381,"-",'Rates Database'!J3381)</f>
        <v>6-2020-Eversource_EMA-Residential-Solar Expansion Cost Recovery Factor (SECRF)</v>
      </c>
      <c r="D3382" s="2">
        <f t="shared" si="52"/>
        <v>1</v>
      </c>
    </row>
    <row r="3383" spans="2:4" ht="13.8" x14ac:dyDescent="0.2">
      <c r="B3383" s="18">
        <v>3380</v>
      </c>
      <c r="C3383" s="2" t="str">
        <f>_xlfn.CONCAT(MONTH('Rates Database'!C3382),"-",'Rates Database'!B3382,"-",'Rates Database'!E3382,"-",'Rates Database'!G3382,"-",'Rates Database'!J3382)</f>
        <v>5-2020-Eversource_EMA-Residential-Solar Expansion Cost Recovery Factor (SECRF)</v>
      </c>
      <c r="D3383" s="2">
        <f t="shared" si="52"/>
        <v>1</v>
      </c>
    </row>
    <row r="3384" spans="2:4" ht="13.8" x14ac:dyDescent="0.2">
      <c r="B3384" s="18">
        <v>3381</v>
      </c>
      <c r="C3384" s="2" t="str">
        <f>_xlfn.CONCAT(MONTH('Rates Database'!C3383),"-",'Rates Database'!B3383,"-",'Rates Database'!E3383,"-",'Rates Database'!G3383,"-",'Rates Database'!J3383)</f>
        <v>4-2020-Eversource_EMA-Residential-Solar Expansion Cost Recovery Factor (SECRF)</v>
      </c>
      <c r="D3384" s="2">
        <f t="shared" si="52"/>
        <v>1</v>
      </c>
    </row>
    <row r="3385" spans="2:4" ht="13.8" x14ac:dyDescent="0.2">
      <c r="B3385" s="18">
        <v>3382</v>
      </c>
      <c r="C3385" s="2" t="str">
        <f>_xlfn.CONCAT(MONTH('Rates Database'!C3384),"-",'Rates Database'!B3384,"-",'Rates Database'!E3384,"-",'Rates Database'!G3384,"-",'Rates Database'!J3384)</f>
        <v>3-2020-Eversource_EMA-Residential-Solar Expansion Cost Recovery Factor (SECRF)</v>
      </c>
      <c r="D3385" s="2">
        <f t="shared" si="52"/>
        <v>1</v>
      </c>
    </row>
    <row r="3386" spans="2:4" ht="13.8" x14ac:dyDescent="0.2">
      <c r="B3386" s="18">
        <v>3383</v>
      </c>
      <c r="C3386" s="2" t="str">
        <f>_xlfn.CONCAT(MONTH('Rates Database'!C3385),"-",'Rates Database'!B3385,"-",'Rates Database'!E3385,"-",'Rates Database'!G3385,"-",'Rates Database'!J3385)</f>
        <v>2-2020-Eversource_EMA-Residential-Solar Expansion Cost Recovery Factor (SECRF)</v>
      </c>
      <c r="D3386" s="2">
        <f t="shared" si="52"/>
        <v>1</v>
      </c>
    </row>
    <row r="3387" spans="2:4" ht="13.8" x14ac:dyDescent="0.2">
      <c r="B3387" s="18">
        <v>3384</v>
      </c>
      <c r="C3387" s="2" t="str">
        <f>_xlfn.CONCAT(MONTH('Rates Database'!C3386),"-",'Rates Database'!B3386,"-",'Rates Database'!E3386,"-",'Rates Database'!G3386,"-",'Rates Database'!J3386)</f>
        <v>1-2020-Eversource_EMA-Residential-Solar Expansion Cost Recovery Factor (SECRF)</v>
      </c>
      <c r="D3387" s="2">
        <f t="shared" si="52"/>
        <v>1</v>
      </c>
    </row>
    <row r="3388" spans="2:4" ht="13.8" x14ac:dyDescent="0.2">
      <c r="B3388" s="18">
        <v>3385</v>
      </c>
      <c r="C3388" s="2" t="str">
        <f>_xlfn.CONCAT(MONTH('Rates Database'!C3387),"-",'Rates Database'!B3387,"-",'Rates Database'!E3387,"-",'Rates Database'!G3387,"-",'Rates Database'!J3387)</f>
        <v>12-2019-Eversource_EMA-Residential-Solar Expansion Cost Recovery Factor (SECRF)</v>
      </c>
      <c r="D3388" s="2">
        <f t="shared" si="52"/>
        <v>1</v>
      </c>
    </row>
    <row r="3389" spans="2:4" ht="13.8" x14ac:dyDescent="0.2">
      <c r="B3389" s="18">
        <v>3386</v>
      </c>
      <c r="C3389" s="2" t="str">
        <f>_xlfn.CONCAT(MONTH('Rates Database'!C3388),"-",'Rates Database'!B3388,"-",'Rates Database'!E3388,"-",'Rates Database'!G3388,"-",'Rates Database'!J3388)</f>
        <v>11-2019-Eversource_EMA-Residential-Solar Expansion Cost Recovery Factor (SECRF)</v>
      </c>
      <c r="D3389" s="2">
        <f t="shared" si="52"/>
        <v>1</v>
      </c>
    </row>
    <row r="3390" spans="2:4" ht="13.8" x14ac:dyDescent="0.2">
      <c r="B3390" s="18">
        <v>3387</v>
      </c>
      <c r="C3390" s="2" t="str">
        <f>_xlfn.CONCAT(MONTH('Rates Database'!C3389),"-",'Rates Database'!B3389,"-",'Rates Database'!E3389,"-",'Rates Database'!G3389,"-",'Rates Database'!J3389)</f>
        <v>10-2019-Eversource_EMA-Residential-Solar Expansion Cost Recovery Factor (SECRF)</v>
      </c>
      <c r="D3390" s="2">
        <f t="shared" si="52"/>
        <v>1</v>
      </c>
    </row>
    <row r="3391" spans="2:4" ht="13.8" x14ac:dyDescent="0.2">
      <c r="B3391" s="18">
        <v>3388</v>
      </c>
      <c r="C3391" s="2" t="str">
        <f>_xlfn.CONCAT(MONTH('Rates Database'!C3390),"-",'Rates Database'!B3390,"-",'Rates Database'!E3390,"-",'Rates Database'!G3390,"-",'Rates Database'!J3390)</f>
        <v>9-2019-Eversource_EMA-Residential-Solar Expansion Cost Recovery Factor (SECRF)</v>
      </c>
      <c r="D3391" s="2">
        <f t="shared" si="52"/>
        <v>1</v>
      </c>
    </row>
    <row r="3392" spans="2:4" ht="13.8" x14ac:dyDescent="0.2">
      <c r="B3392" s="18">
        <v>3389</v>
      </c>
      <c r="C3392" s="2" t="str">
        <f>_xlfn.CONCAT(MONTH('Rates Database'!C3391),"-",'Rates Database'!B3391,"-",'Rates Database'!E3391,"-",'Rates Database'!G3391,"-",'Rates Database'!J3391)</f>
        <v>8-2019-Eversource_EMA-Residential-Solar Expansion Cost Recovery Factor (SECRF)</v>
      </c>
      <c r="D3392" s="2">
        <f t="shared" si="52"/>
        <v>1</v>
      </c>
    </row>
    <row r="3393" spans="2:4" ht="13.8" x14ac:dyDescent="0.2">
      <c r="B3393" s="18">
        <v>3390</v>
      </c>
      <c r="C3393" s="2" t="str">
        <f>_xlfn.CONCAT(MONTH('Rates Database'!C3392),"-",'Rates Database'!B3392,"-",'Rates Database'!E3392,"-",'Rates Database'!G3392,"-",'Rates Database'!J3392)</f>
        <v>7-2019-Eversource_EMA-Residential-Solar Expansion Cost Recovery Factor (SECRF)</v>
      </c>
      <c r="D3393" s="2">
        <f t="shared" si="52"/>
        <v>1</v>
      </c>
    </row>
    <row r="3394" spans="2:4" ht="13.8" x14ac:dyDescent="0.2">
      <c r="B3394" s="18">
        <v>3391</v>
      </c>
      <c r="C3394" s="2" t="str">
        <f>_xlfn.CONCAT(MONTH('Rates Database'!C3393),"-",'Rates Database'!B3393,"-",'Rates Database'!E3393,"-",'Rates Database'!G3393,"-",'Rates Database'!J3393)</f>
        <v>6-2019-Eversource_EMA-Residential-Solar Expansion Cost Recovery Factor (SECRF)</v>
      </c>
      <c r="D3394" s="2">
        <f t="shared" si="52"/>
        <v>1</v>
      </c>
    </row>
    <row r="3395" spans="2:4" ht="13.8" x14ac:dyDescent="0.2">
      <c r="B3395" s="18">
        <v>3392</v>
      </c>
      <c r="C3395" s="2" t="str">
        <f>_xlfn.CONCAT(MONTH('Rates Database'!C3394),"-",'Rates Database'!B3394,"-",'Rates Database'!E3394,"-",'Rates Database'!G3394,"-",'Rates Database'!J3394)</f>
        <v>5-2019-Eversource_EMA-Residential-Solar Expansion Cost Recovery Factor (SECRF)</v>
      </c>
      <c r="D3395" s="2">
        <f t="shared" si="52"/>
        <v>1</v>
      </c>
    </row>
    <row r="3396" spans="2:4" ht="13.8" x14ac:dyDescent="0.2">
      <c r="B3396" s="18">
        <v>3393</v>
      </c>
      <c r="C3396" s="2" t="str">
        <f>_xlfn.CONCAT(MONTH('Rates Database'!C3395),"-",'Rates Database'!B3395,"-",'Rates Database'!E3395,"-",'Rates Database'!G3395,"-",'Rates Database'!J3395)</f>
        <v>4-2019-Eversource_EMA-Residential-Solar Expansion Cost Recovery Factor (SECRF)</v>
      </c>
      <c r="D3396" s="2">
        <f t="shared" si="52"/>
        <v>1</v>
      </c>
    </row>
    <row r="3397" spans="2:4" ht="13.8" x14ac:dyDescent="0.2">
      <c r="B3397" s="18">
        <v>3394</v>
      </c>
      <c r="C3397" s="2" t="str">
        <f>_xlfn.CONCAT(MONTH('Rates Database'!C3396),"-",'Rates Database'!B3396,"-",'Rates Database'!E3396,"-",'Rates Database'!G3396,"-",'Rates Database'!J3396)</f>
        <v>3-2019-Eversource_EMA-Residential-Solar Expansion Cost Recovery Factor (SECRF)</v>
      </c>
      <c r="D3397" s="2">
        <f t="shared" ref="D3397:D3460" si="53">COUNTIF($C$4:$C$10092,C3397)</f>
        <v>1</v>
      </c>
    </row>
    <row r="3398" spans="2:4" ht="13.8" x14ac:dyDescent="0.2">
      <c r="B3398" s="18">
        <v>3395</v>
      </c>
      <c r="C3398" s="2" t="str">
        <f>_xlfn.CONCAT(MONTH('Rates Database'!C3397),"-",'Rates Database'!B3397,"-",'Rates Database'!E3397,"-",'Rates Database'!G3397,"-",'Rates Database'!J3397)</f>
        <v>2-2019-Eversource_EMA-Residential-Solar Expansion Cost Recovery Factor (SECRF)</v>
      </c>
      <c r="D3398" s="2">
        <f t="shared" si="53"/>
        <v>1</v>
      </c>
    </row>
    <row r="3399" spans="2:4" ht="13.8" x14ac:dyDescent="0.2">
      <c r="B3399" s="18">
        <v>3396</v>
      </c>
      <c r="C3399" s="2" t="str">
        <f>_xlfn.CONCAT(MONTH('Rates Database'!C3398),"-",'Rates Database'!B3398,"-",'Rates Database'!E3398,"-",'Rates Database'!G3398,"-",'Rates Database'!J3398)</f>
        <v>1-2019-Eversource_EMA-Residential-Solar Expansion Cost Recovery Factor (SECRF)</v>
      </c>
      <c r="D3399" s="2">
        <f t="shared" si="53"/>
        <v>1</v>
      </c>
    </row>
    <row r="3400" spans="2:4" ht="13.8" x14ac:dyDescent="0.2">
      <c r="B3400" s="18">
        <v>3397</v>
      </c>
      <c r="C3400" s="2" t="str">
        <f>_xlfn.CONCAT(MONTH('Rates Database'!C3399),"-",'Rates Database'!B3399,"-",'Rates Database'!E3399,"-",'Rates Database'!G3399,"-",'Rates Database'!J3399)</f>
        <v>3-2024-Eversource_EMA-Residential-Vegetation Management Factor (VMF)</v>
      </c>
      <c r="D3400" s="2">
        <f t="shared" si="53"/>
        <v>1</v>
      </c>
    </row>
    <row r="3401" spans="2:4" ht="13.8" x14ac:dyDescent="0.2">
      <c r="B3401" s="18">
        <v>3398</v>
      </c>
      <c r="C3401" s="2" t="str">
        <f>_xlfn.CONCAT(MONTH('Rates Database'!C3400),"-",'Rates Database'!B3400,"-",'Rates Database'!E3400,"-",'Rates Database'!G3400,"-",'Rates Database'!J3400)</f>
        <v>2-2024-Eversource_EMA-Residential-Vegetation Management Factor (VMF)</v>
      </c>
      <c r="D3401" s="2">
        <f t="shared" si="53"/>
        <v>1</v>
      </c>
    </row>
    <row r="3402" spans="2:4" ht="13.8" x14ac:dyDescent="0.2">
      <c r="B3402" s="18">
        <v>3399</v>
      </c>
      <c r="C3402" s="2" t="str">
        <f>_xlfn.CONCAT(MONTH('Rates Database'!C3401),"-",'Rates Database'!B3401,"-",'Rates Database'!E3401,"-",'Rates Database'!G3401,"-",'Rates Database'!J3401)</f>
        <v>1-2024-Eversource_EMA-Residential-Vegetation Management Factor (VMF)</v>
      </c>
      <c r="D3402" s="2">
        <f t="shared" si="53"/>
        <v>1</v>
      </c>
    </row>
    <row r="3403" spans="2:4" ht="13.8" x14ac:dyDescent="0.2">
      <c r="B3403" s="18">
        <v>3400</v>
      </c>
      <c r="C3403" s="2" t="str">
        <f>_xlfn.CONCAT(MONTH('Rates Database'!C3402),"-",'Rates Database'!B3402,"-",'Rates Database'!E3402,"-",'Rates Database'!G3402,"-",'Rates Database'!J3402)</f>
        <v>12-2023-Eversource_EMA-Residential-Vegetation Management Factor (VMF)</v>
      </c>
      <c r="D3403" s="2">
        <f t="shared" si="53"/>
        <v>1</v>
      </c>
    </row>
    <row r="3404" spans="2:4" ht="13.8" x14ac:dyDescent="0.2">
      <c r="B3404" s="18">
        <v>3401</v>
      </c>
      <c r="C3404" s="2" t="str">
        <f>_xlfn.CONCAT(MONTH('Rates Database'!C3403),"-",'Rates Database'!B3403,"-",'Rates Database'!E3403,"-",'Rates Database'!G3403,"-",'Rates Database'!J3403)</f>
        <v>11-2023-Eversource_EMA-Residential-Vegetation Management Factor (VMF)</v>
      </c>
      <c r="D3404" s="2">
        <f t="shared" si="53"/>
        <v>1</v>
      </c>
    </row>
    <row r="3405" spans="2:4" ht="13.8" x14ac:dyDescent="0.2">
      <c r="B3405" s="18">
        <v>3402</v>
      </c>
      <c r="C3405" s="2" t="str">
        <f>_xlfn.CONCAT(MONTH('Rates Database'!C3404),"-",'Rates Database'!B3404,"-",'Rates Database'!E3404,"-",'Rates Database'!G3404,"-",'Rates Database'!J3404)</f>
        <v>10-2023-Eversource_EMA-Residential-Vegetation Management Factor (VMF)</v>
      </c>
      <c r="D3405" s="2">
        <f t="shared" si="53"/>
        <v>1</v>
      </c>
    </row>
    <row r="3406" spans="2:4" ht="13.8" x14ac:dyDescent="0.2">
      <c r="B3406" s="18">
        <v>3403</v>
      </c>
      <c r="C3406" s="2" t="str">
        <f>_xlfn.CONCAT(MONTH('Rates Database'!C3405),"-",'Rates Database'!B3405,"-",'Rates Database'!E3405,"-",'Rates Database'!G3405,"-",'Rates Database'!J3405)</f>
        <v>9-2023-Eversource_EMA-Residential-Vegetation Management Factor (VMF)</v>
      </c>
      <c r="D3406" s="2">
        <f t="shared" si="53"/>
        <v>1</v>
      </c>
    </row>
    <row r="3407" spans="2:4" ht="13.8" x14ac:dyDescent="0.2">
      <c r="B3407" s="18">
        <v>3404</v>
      </c>
      <c r="C3407" s="2" t="str">
        <f>_xlfn.CONCAT(MONTH('Rates Database'!C3406),"-",'Rates Database'!B3406,"-",'Rates Database'!E3406,"-",'Rates Database'!G3406,"-",'Rates Database'!J3406)</f>
        <v>8-2023-Eversource_EMA-Residential-Vegetation Management Factor (VMF)</v>
      </c>
      <c r="D3407" s="2">
        <f t="shared" si="53"/>
        <v>1</v>
      </c>
    </row>
    <row r="3408" spans="2:4" ht="13.8" x14ac:dyDescent="0.2">
      <c r="B3408" s="18">
        <v>3405</v>
      </c>
      <c r="C3408" s="2" t="str">
        <f>_xlfn.CONCAT(MONTH('Rates Database'!C3407),"-",'Rates Database'!B3407,"-",'Rates Database'!E3407,"-",'Rates Database'!G3407,"-",'Rates Database'!J3407)</f>
        <v>7-2023-Eversource_EMA-Residential-Vegetation Management Factor (VMF)</v>
      </c>
      <c r="D3408" s="2">
        <f t="shared" si="53"/>
        <v>1</v>
      </c>
    </row>
    <row r="3409" spans="2:4" ht="13.8" x14ac:dyDescent="0.2">
      <c r="B3409" s="18">
        <v>3406</v>
      </c>
      <c r="C3409" s="2" t="str">
        <f>_xlfn.CONCAT(MONTH('Rates Database'!C3408),"-",'Rates Database'!B3408,"-",'Rates Database'!E3408,"-",'Rates Database'!G3408,"-",'Rates Database'!J3408)</f>
        <v>6-2023-Eversource_EMA-Residential-Vegetation Management Factor (VMF)</v>
      </c>
      <c r="D3409" s="2">
        <f t="shared" si="53"/>
        <v>1</v>
      </c>
    </row>
    <row r="3410" spans="2:4" ht="13.8" x14ac:dyDescent="0.2">
      <c r="B3410" s="18">
        <v>3407</v>
      </c>
      <c r="C3410" s="2" t="str">
        <f>_xlfn.CONCAT(MONTH('Rates Database'!C3409),"-",'Rates Database'!B3409,"-",'Rates Database'!E3409,"-",'Rates Database'!G3409,"-",'Rates Database'!J3409)</f>
        <v>5-2023-Eversource_EMA-Residential-Vegetation Management Factor (VMF)</v>
      </c>
      <c r="D3410" s="2">
        <f t="shared" si="53"/>
        <v>1</v>
      </c>
    </row>
    <row r="3411" spans="2:4" ht="13.8" x14ac:dyDescent="0.2">
      <c r="B3411" s="18">
        <v>3408</v>
      </c>
      <c r="C3411" s="2" t="str">
        <f>_xlfn.CONCAT(MONTH('Rates Database'!C3410),"-",'Rates Database'!B3410,"-",'Rates Database'!E3410,"-",'Rates Database'!G3410,"-",'Rates Database'!J3410)</f>
        <v>4-2023-Eversource_EMA-Residential-Vegetation Management Factor (VMF)</v>
      </c>
      <c r="D3411" s="2">
        <f t="shared" si="53"/>
        <v>1</v>
      </c>
    </row>
    <row r="3412" spans="2:4" ht="13.8" x14ac:dyDescent="0.2">
      <c r="B3412" s="18">
        <v>3409</v>
      </c>
      <c r="C3412" s="2" t="str">
        <f>_xlfn.CONCAT(MONTH('Rates Database'!C3411),"-",'Rates Database'!B3411,"-",'Rates Database'!E3411,"-",'Rates Database'!G3411,"-",'Rates Database'!J3411)</f>
        <v>3-2023-Eversource_EMA-Residential-Vegetation Management Factor (VMF)</v>
      </c>
      <c r="D3412" s="2">
        <f t="shared" si="53"/>
        <v>1</v>
      </c>
    </row>
    <row r="3413" spans="2:4" ht="13.8" x14ac:dyDescent="0.2">
      <c r="B3413" s="18">
        <v>3410</v>
      </c>
      <c r="C3413" s="2" t="str">
        <f>_xlfn.CONCAT(MONTH('Rates Database'!C3412),"-",'Rates Database'!B3412,"-",'Rates Database'!E3412,"-",'Rates Database'!G3412,"-",'Rates Database'!J3412)</f>
        <v>2-2023-Eversource_EMA-Residential-Vegetation Management Factor (VMF)</v>
      </c>
      <c r="D3413" s="2">
        <f t="shared" si="53"/>
        <v>1</v>
      </c>
    </row>
    <row r="3414" spans="2:4" ht="13.8" x14ac:dyDescent="0.2">
      <c r="B3414" s="18">
        <v>3411</v>
      </c>
      <c r="C3414" s="2" t="str">
        <f>_xlfn.CONCAT(MONTH('Rates Database'!C3413),"-",'Rates Database'!B3413,"-",'Rates Database'!E3413,"-",'Rates Database'!G3413,"-",'Rates Database'!J3413)</f>
        <v>1-2023-Eversource_EMA-Residential-Vegetation Management Factor (VMF)</v>
      </c>
      <c r="D3414" s="2">
        <f t="shared" si="53"/>
        <v>1</v>
      </c>
    </row>
    <row r="3415" spans="2:4" ht="13.8" x14ac:dyDescent="0.2">
      <c r="B3415" s="18">
        <v>3412</v>
      </c>
      <c r="C3415" s="2" t="str">
        <f>_xlfn.CONCAT(MONTH('Rates Database'!C3414),"-",'Rates Database'!B3414,"-",'Rates Database'!E3414,"-",'Rates Database'!G3414,"-",'Rates Database'!J3414)</f>
        <v>12-2022-Eversource_EMA-Residential-Vegetation Management Factor (VMF)</v>
      </c>
      <c r="D3415" s="2">
        <f t="shared" si="53"/>
        <v>1</v>
      </c>
    </row>
    <row r="3416" spans="2:4" ht="13.8" x14ac:dyDescent="0.2">
      <c r="B3416" s="18">
        <v>3413</v>
      </c>
      <c r="C3416" s="2" t="str">
        <f>_xlfn.CONCAT(MONTH('Rates Database'!C3415),"-",'Rates Database'!B3415,"-",'Rates Database'!E3415,"-",'Rates Database'!G3415,"-",'Rates Database'!J3415)</f>
        <v>11-2022-Eversource_EMA-Residential-Vegetation Management Factor (VMF)</v>
      </c>
      <c r="D3416" s="2">
        <f t="shared" si="53"/>
        <v>1</v>
      </c>
    </row>
    <row r="3417" spans="2:4" ht="13.8" x14ac:dyDescent="0.2">
      <c r="B3417" s="18">
        <v>3414</v>
      </c>
      <c r="C3417" s="2" t="str">
        <f>_xlfn.CONCAT(MONTH('Rates Database'!C3416),"-",'Rates Database'!B3416,"-",'Rates Database'!E3416,"-",'Rates Database'!G3416,"-",'Rates Database'!J3416)</f>
        <v>10-2022-Eversource_EMA-Residential-Vegetation Management Factor (VMF)</v>
      </c>
      <c r="D3417" s="2">
        <f t="shared" si="53"/>
        <v>1</v>
      </c>
    </row>
    <row r="3418" spans="2:4" ht="13.8" x14ac:dyDescent="0.2">
      <c r="B3418" s="18">
        <v>3415</v>
      </c>
      <c r="C3418" s="2" t="str">
        <f>_xlfn.CONCAT(MONTH('Rates Database'!C3417),"-",'Rates Database'!B3417,"-",'Rates Database'!E3417,"-",'Rates Database'!G3417,"-",'Rates Database'!J3417)</f>
        <v>9-2022-Eversource_EMA-Residential-Vegetation Management Factor (VMF)</v>
      </c>
      <c r="D3418" s="2">
        <f t="shared" si="53"/>
        <v>1</v>
      </c>
    </row>
    <row r="3419" spans="2:4" ht="13.8" x14ac:dyDescent="0.2">
      <c r="B3419" s="18">
        <v>3416</v>
      </c>
      <c r="C3419" s="2" t="str">
        <f>_xlfn.CONCAT(MONTH('Rates Database'!C3418),"-",'Rates Database'!B3418,"-",'Rates Database'!E3418,"-",'Rates Database'!G3418,"-",'Rates Database'!J3418)</f>
        <v>8-2022-Eversource_EMA-Residential-Vegetation Management Factor (VMF)</v>
      </c>
      <c r="D3419" s="2">
        <f t="shared" si="53"/>
        <v>1</v>
      </c>
    </row>
    <row r="3420" spans="2:4" ht="13.8" x14ac:dyDescent="0.2">
      <c r="B3420" s="18">
        <v>3417</v>
      </c>
      <c r="C3420" s="2" t="str">
        <f>_xlfn.CONCAT(MONTH('Rates Database'!C3419),"-",'Rates Database'!B3419,"-",'Rates Database'!E3419,"-",'Rates Database'!G3419,"-",'Rates Database'!J3419)</f>
        <v>7-2022-Eversource_EMA-Residential-Vegetation Management Factor (VMF)</v>
      </c>
      <c r="D3420" s="2">
        <f t="shared" si="53"/>
        <v>1</v>
      </c>
    </row>
    <row r="3421" spans="2:4" ht="13.8" x14ac:dyDescent="0.2">
      <c r="B3421" s="18">
        <v>3418</v>
      </c>
      <c r="C3421" s="2" t="str">
        <f>_xlfn.CONCAT(MONTH('Rates Database'!C3420),"-",'Rates Database'!B3420,"-",'Rates Database'!E3420,"-",'Rates Database'!G3420,"-",'Rates Database'!J3420)</f>
        <v>6-2022-Eversource_EMA-Residential-Vegetation Management Factor (VMF)</v>
      </c>
      <c r="D3421" s="2">
        <f t="shared" si="53"/>
        <v>1</v>
      </c>
    </row>
    <row r="3422" spans="2:4" ht="13.8" x14ac:dyDescent="0.2">
      <c r="B3422" s="18">
        <v>3419</v>
      </c>
      <c r="C3422" s="2" t="str">
        <f>_xlfn.CONCAT(MONTH('Rates Database'!C3421),"-",'Rates Database'!B3421,"-",'Rates Database'!E3421,"-",'Rates Database'!G3421,"-",'Rates Database'!J3421)</f>
        <v>5-2022-Eversource_EMA-Residential-Vegetation Management Factor (VMF)</v>
      </c>
      <c r="D3422" s="2">
        <f t="shared" si="53"/>
        <v>1</v>
      </c>
    </row>
    <row r="3423" spans="2:4" ht="13.8" x14ac:dyDescent="0.2">
      <c r="B3423" s="18">
        <v>3420</v>
      </c>
      <c r="C3423" s="2" t="str">
        <f>_xlfn.CONCAT(MONTH('Rates Database'!C3422),"-",'Rates Database'!B3422,"-",'Rates Database'!E3422,"-",'Rates Database'!G3422,"-",'Rates Database'!J3422)</f>
        <v>4-2022-Eversource_EMA-Residential-Vegetation Management Factor (VMF)</v>
      </c>
      <c r="D3423" s="2">
        <f t="shared" si="53"/>
        <v>1</v>
      </c>
    </row>
    <row r="3424" spans="2:4" ht="13.8" x14ac:dyDescent="0.2">
      <c r="B3424" s="18">
        <v>3421</v>
      </c>
      <c r="C3424" s="2" t="str">
        <f>_xlfn.CONCAT(MONTH('Rates Database'!C3423),"-",'Rates Database'!B3423,"-",'Rates Database'!E3423,"-",'Rates Database'!G3423,"-",'Rates Database'!J3423)</f>
        <v>3-2022-Eversource_EMA-Residential-Vegetation Management Factor (VMF)</v>
      </c>
      <c r="D3424" s="2">
        <f t="shared" si="53"/>
        <v>1</v>
      </c>
    </row>
    <row r="3425" spans="2:4" ht="13.8" x14ac:dyDescent="0.2">
      <c r="B3425" s="18">
        <v>3422</v>
      </c>
      <c r="C3425" s="2" t="str">
        <f>_xlfn.CONCAT(MONTH('Rates Database'!C3424),"-",'Rates Database'!B3424,"-",'Rates Database'!E3424,"-",'Rates Database'!G3424,"-",'Rates Database'!J3424)</f>
        <v>2-2022-Eversource_EMA-Residential-Vegetation Management Factor (VMF)</v>
      </c>
      <c r="D3425" s="2">
        <f t="shared" si="53"/>
        <v>1</v>
      </c>
    </row>
    <row r="3426" spans="2:4" ht="13.8" x14ac:dyDescent="0.2">
      <c r="B3426" s="18">
        <v>3423</v>
      </c>
      <c r="C3426" s="2" t="str">
        <f>_xlfn.CONCAT(MONTH('Rates Database'!C3425),"-",'Rates Database'!B3425,"-",'Rates Database'!E3425,"-",'Rates Database'!G3425,"-",'Rates Database'!J3425)</f>
        <v>1-2022-Eversource_EMA-Residential-Vegetation Management Factor (VMF)</v>
      </c>
      <c r="D3426" s="2">
        <f t="shared" si="53"/>
        <v>1</v>
      </c>
    </row>
    <row r="3427" spans="2:4" ht="13.8" x14ac:dyDescent="0.2">
      <c r="B3427" s="18">
        <v>3424</v>
      </c>
      <c r="C3427" s="2" t="str">
        <f>_xlfn.CONCAT(MONTH('Rates Database'!C3426),"-",'Rates Database'!B3426,"-",'Rates Database'!E3426,"-",'Rates Database'!G3426,"-",'Rates Database'!J3426)</f>
        <v>12-2021-Eversource_EMA-Residential-Vegetation Management Factor (VMF)</v>
      </c>
      <c r="D3427" s="2">
        <f t="shared" si="53"/>
        <v>1</v>
      </c>
    </row>
    <row r="3428" spans="2:4" ht="13.8" x14ac:dyDescent="0.2">
      <c r="B3428" s="18">
        <v>3425</v>
      </c>
      <c r="C3428" s="2" t="str">
        <f>_xlfn.CONCAT(MONTH('Rates Database'!C3427),"-",'Rates Database'!B3427,"-",'Rates Database'!E3427,"-",'Rates Database'!G3427,"-",'Rates Database'!J3427)</f>
        <v>11-2021-Eversource_EMA-Residential-Vegetation Management Factor (VMF)</v>
      </c>
      <c r="D3428" s="2">
        <f t="shared" si="53"/>
        <v>1</v>
      </c>
    </row>
    <row r="3429" spans="2:4" ht="13.8" x14ac:dyDescent="0.2">
      <c r="B3429" s="18">
        <v>3426</v>
      </c>
      <c r="C3429" s="2" t="str">
        <f>_xlfn.CONCAT(MONTH('Rates Database'!C3428),"-",'Rates Database'!B3428,"-",'Rates Database'!E3428,"-",'Rates Database'!G3428,"-",'Rates Database'!J3428)</f>
        <v>10-2021-Eversource_EMA-Residential-Vegetation Management Factor (VMF)</v>
      </c>
      <c r="D3429" s="2">
        <f t="shared" si="53"/>
        <v>1</v>
      </c>
    </row>
    <row r="3430" spans="2:4" ht="13.8" x14ac:dyDescent="0.2">
      <c r="B3430" s="18">
        <v>3427</v>
      </c>
      <c r="C3430" s="2" t="str">
        <f>_xlfn.CONCAT(MONTH('Rates Database'!C3429),"-",'Rates Database'!B3429,"-",'Rates Database'!E3429,"-",'Rates Database'!G3429,"-",'Rates Database'!J3429)</f>
        <v>9-2021-Eversource_EMA-Residential-Vegetation Management Factor (VMF)</v>
      </c>
      <c r="D3430" s="2">
        <f t="shared" si="53"/>
        <v>1</v>
      </c>
    </row>
    <row r="3431" spans="2:4" ht="13.8" x14ac:dyDescent="0.2">
      <c r="B3431" s="18">
        <v>3428</v>
      </c>
      <c r="C3431" s="2" t="str">
        <f>_xlfn.CONCAT(MONTH('Rates Database'!C3430),"-",'Rates Database'!B3430,"-",'Rates Database'!E3430,"-",'Rates Database'!G3430,"-",'Rates Database'!J3430)</f>
        <v>8-2021-Eversource_EMA-Residential-Vegetation Management Factor (VMF)</v>
      </c>
      <c r="D3431" s="2">
        <f t="shared" si="53"/>
        <v>1</v>
      </c>
    </row>
    <row r="3432" spans="2:4" ht="13.8" x14ac:dyDescent="0.2">
      <c r="B3432" s="18">
        <v>3429</v>
      </c>
      <c r="C3432" s="2" t="str">
        <f>_xlfn.CONCAT(MONTH('Rates Database'!C3431),"-",'Rates Database'!B3431,"-",'Rates Database'!E3431,"-",'Rates Database'!G3431,"-",'Rates Database'!J3431)</f>
        <v>7-2021-Eversource_EMA-Residential-Vegetation Management Factor (VMF)</v>
      </c>
      <c r="D3432" s="2">
        <f t="shared" si="53"/>
        <v>1</v>
      </c>
    </row>
    <row r="3433" spans="2:4" ht="13.8" x14ac:dyDescent="0.2">
      <c r="B3433" s="18">
        <v>3430</v>
      </c>
      <c r="C3433" s="2" t="str">
        <f>_xlfn.CONCAT(MONTH('Rates Database'!C3432),"-",'Rates Database'!B3432,"-",'Rates Database'!E3432,"-",'Rates Database'!G3432,"-",'Rates Database'!J3432)</f>
        <v>6-2021-Eversource_EMA-Residential-Vegetation Management Factor (VMF)</v>
      </c>
      <c r="D3433" s="2">
        <f t="shared" si="53"/>
        <v>1</v>
      </c>
    </row>
    <row r="3434" spans="2:4" ht="13.8" x14ac:dyDescent="0.2">
      <c r="B3434" s="18">
        <v>3431</v>
      </c>
      <c r="C3434" s="2" t="str">
        <f>_xlfn.CONCAT(MONTH('Rates Database'!C3433),"-",'Rates Database'!B3433,"-",'Rates Database'!E3433,"-",'Rates Database'!G3433,"-",'Rates Database'!J3433)</f>
        <v>5-2021-Eversource_EMA-Residential-Vegetation Management Factor (VMF)</v>
      </c>
      <c r="D3434" s="2">
        <f t="shared" si="53"/>
        <v>1</v>
      </c>
    </row>
    <row r="3435" spans="2:4" ht="13.8" x14ac:dyDescent="0.2">
      <c r="B3435" s="18">
        <v>3432</v>
      </c>
      <c r="C3435" s="2" t="str">
        <f>_xlfn.CONCAT(MONTH('Rates Database'!C3434),"-",'Rates Database'!B3434,"-",'Rates Database'!E3434,"-",'Rates Database'!G3434,"-",'Rates Database'!J3434)</f>
        <v>4-2021-Eversource_EMA-Residential-Vegetation Management Factor (VMF)</v>
      </c>
      <c r="D3435" s="2">
        <f t="shared" si="53"/>
        <v>1</v>
      </c>
    </row>
    <row r="3436" spans="2:4" ht="13.8" x14ac:dyDescent="0.2">
      <c r="B3436" s="18">
        <v>3433</v>
      </c>
      <c r="C3436" s="2" t="str">
        <f>_xlfn.CONCAT(MONTH('Rates Database'!C3435),"-",'Rates Database'!B3435,"-",'Rates Database'!E3435,"-",'Rates Database'!G3435,"-",'Rates Database'!J3435)</f>
        <v>3-2021-Eversource_EMA-Residential-Vegetation Management Factor (VMF)</v>
      </c>
      <c r="D3436" s="2">
        <f t="shared" si="53"/>
        <v>1</v>
      </c>
    </row>
    <row r="3437" spans="2:4" ht="13.8" x14ac:dyDescent="0.2">
      <c r="B3437" s="18">
        <v>3434</v>
      </c>
      <c r="C3437" s="2" t="str">
        <f>_xlfn.CONCAT(MONTH('Rates Database'!C3436),"-",'Rates Database'!B3436,"-",'Rates Database'!E3436,"-",'Rates Database'!G3436,"-",'Rates Database'!J3436)</f>
        <v>2-2021-Eversource_EMA-Residential-Vegetation Management Factor (VMF)</v>
      </c>
      <c r="D3437" s="2">
        <f t="shared" si="53"/>
        <v>1</v>
      </c>
    </row>
    <row r="3438" spans="2:4" ht="13.8" x14ac:dyDescent="0.2">
      <c r="B3438" s="18">
        <v>3435</v>
      </c>
      <c r="C3438" s="2" t="str">
        <f>_xlfn.CONCAT(MONTH('Rates Database'!C3437),"-",'Rates Database'!B3437,"-",'Rates Database'!E3437,"-",'Rates Database'!G3437,"-",'Rates Database'!J3437)</f>
        <v>1-2021-Eversource_EMA-Residential-Vegetation Management Factor (VMF)</v>
      </c>
      <c r="D3438" s="2">
        <f t="shared" si="53"/>
        <v>1</v>
      </c>
    </row>
    <row r="3439" spans="2:4" ht="13.8" x14ac:dyDescent="0.2">
      <c r="B3439" s="18">
        <v>3436</v>
      </c>
      <c r="C3439" s="2" t="str">
        <f>_xlfn.CONCAT(MONTH('Rates Database'!C3438),"-",'Rates Database'!B3438,"-",'Rates Database'!E3438,"-",'Rates Database'!G3438,"-",'Rates Database'!J3438)</f>
        <v>12-2020-Eversource_EMA-Residential-Vegetation Management Factor (VMF)</v>
      </c>
      <c r="D3439" s="2">
        <f t="shared" si="53"/>
        <v>1</v>
      </c>
    </row>
    <row r="3440" spans="2:4" ht="13.8" x14ac:dyDescent="0.2">
      <c r="B3440" s="18">
        <v>3437</v>
      </c>
      <c r="C3440" s="2" t="str">
        <f>_xlfn.CONCAT(MONTH('Rates Database'!C3439),"-",'Rates Database'!B3439,"-",'Rates Database'!E3439,"-",'Rates Database'!G3439,"-",'Rates Database'!J3439)</f>
        <v>11-2020-Eversource_EMA-Residential-Vegetation Management Factor (VMF)</v>
      </c>
      <c r="D3440" s="2">
        <f t="shared" si="53"/>
        <v>1</v>
      </c>
    </row>
    <row r="3441" spans="2:4" ht="13.8" x14ac:dyDescent="0.2">
      <c r="B3441" s="18">
        <v>3438</v>
      </c>
      <c r="C3441" s="2" t="str">
        <f>_xlfn.CONCAT(MONTH('Rates Database'!C3440),"-",'Rates Database'!B3440,"-",'Rates Database'!E3440,"-",'Rates Database'!G3440,"-",'Rates Database'!J3440)</f>
        <v>10-2020-Eversource_EMA-Residential-Vegetation Management Factor (VMF)</v>
      </c>
      <c r="D3441" s="2">
        <f t="shared" si="53"/>
        <v>1</v>
      </c>
    </row>
    <row r="3442" spans="2:4" ht="13.8" x14ac:dyDescent="0.2">
      <c r="B3442" s="18">
        <v>3439</v>
      </c>
      <c r="C3442" s="2" t="str">
        <f>_xlfn.CONCAT(MONTH('Rates Database'!C3441),"-",'Rates Database'!B3441,"-",'Rates Database'!E3441,"-",'Rates Database'!G3441,"-",'Rates Database'!J3441)</f>
        <v>9-2020-Eversource_EMA-Residential-Vegetation Management Factor (VMF)</v>
      </c>
      <c r="D3442" s="2">
        <f t="shared" si="53"/>
        <v>1</v>
      </c>
    </row>
    <row r="3443" spans="2:4" ht="13.8" x14ac:dyDescent="0.2">
      <c r="B3443" s="18">
        <v>3440</v>
      </c>
      <c r="C3443" s="2" t="str">
        <f>_xlfn.CONCAT(MONTH('Rates Database'!C3442),"-",'Rates Database'!B3442,"-",'Rates Database'!E3442,"-",'Rates Database'!G3442,"-",'Rates Database'!J3442)</f>
        <v>8-2020-Eversource_EMA-Residential-Vegetation Management Factor (VMF)</v>
      </c>
      <c r="D3443" s="2">
        <f t="shared" si="53"/>
        <v>1</v>
      </c>
    </row>
    <row r="3444" spans="2:4" ht="13.8" x14ac:dyDescent="0.2">
      <c r="B3444" s="18">
        <v>3441</v>
      </c>
      <c r="C3444" s="2" t="str">
        <f>_xlfn.CONCAT(MONTH('Rates Database'!C3443),"-",'Rates Database'!B3443,"-",'Rates Database'!E3443,"-",'Rates Database'!G3443,"-",'Rates Database'!J3443)</f>
        <v>7-2020-Eversource_EMA-Residential-Vegetation Management Factor (VMF)</v>
      </c>
      <c r="D3444" s="2">
        <f t="shared" si="53"/>
        <v>1</v>
      </c>
    </row>
    <row r="3445" spans="2:4" ht="13.8" x14ac:dyDescent="0.2">
      <c r="B3445" s="18">
        <v>3442</v>
      </c>
      <c r="C3445" s="2" t="str">
        <f>_xlfn.CONCAT(MONTH('Rates Database'!C3444),"-",'Rates Database'!B3444,"-",'Rates Database'!E3444,"-",'Rates Database'!G3444,"-",'Rates Database'!J3444)</f>
        <v>6-2020-Eversource_EMA-Residential-Vegetation Management Factor (VMF)</v>
      </c>
      <c r="D3445" s="2">
        <f t="shared" si="53"/>
        <v>1</v>
      </c>
    </row>
    <row r="3446" spans="2:4" ht="13.8" x14ac:dyDescent="0.2">
      <c r="B3446" s="18">
        <v>3443</v>
      </c>
      <c r="C3446" s="2" t="str">
        <f>_xlfn.CONCAT(MONTH('Rates Database'!C3445),"-",'Rates Database'!B3445,"-",'Rates Database'!E3445,"-",'Rates Database'!G3445,"-",'Rates Database'!J3445)</f>
        <v>5-2020-Eversource_EMA-Residential-Vegetation Management Factor (VMF)</v>
      </c>
      <c r="D3446" s="2">
        <f t="shared" si="53"/>
        <v>1</v>
      </c>
    </row>
    <row r="3447" spans="2:4" ht="13.8" x14ac:dyDescent="0.2">
      <c r="B3447" s="18">
        <v>3444</v>
      </c>
      <c r="C3447" s="2" t="str">
        <f>_xlfn.CONCAT(MONTH('Rates Database'!C3446),"-",'Rates Database'!B3446,"-",'Rates Database'!E3446,"-",'Rates Database'!G3446,"-",'Rates Database'!J3446)</f>
        <v>4-2020-Eversource_EMA-Residential-Vegetation Management Factor (VMF)</v>
      </c>
      <c r="D3447" s="2">
        <f t="shared" si="53"/>
        <v>1</v>
      </c>
    </row>
    <row r="3448" spans="2:4" ht="13.8" x14ac:dyDescent="0.2">
      <c r="B3448" s="18">
        <v>3445</v>
      </c>
      <c r="C3448" s="2" t="str">
        <f>_xlfn.CONCAT(MONTH('Rates Database'!C3447),"-",'Rates Database'!B3447,"-",'Rates Database'!E3447,"-",'Rates Database'!G3447,"-",'Rates Database'!J3447)</f>
        <v>3-2020-Eversource_EMA-Residential-Vegetation Management Factor (VMF)</v>
      </c>
      <c r="D3448" s="2">
        <f t="shared" si="53"/>
        <v>1</v>
      </c>
    </row>
    <row r="3449" spans="2:4" ht="13.8" x14ac:dyDescent="0.2">
      <c r="B3449" s="18">
        <v>3446</v>
      </c>
      <c r="C3449" s="2" t="str">
        <f>_xlfn.CONCAT(MONTH('Rates Database'!C3448),"-",'Rates Database'!B3448,"-",'Rates Database'!E3448,"-",'Rates Database'!G3448,"-",'Rates Database'!J3448)</f>
        <v>2-2020-Eversource_EMA-Residential-Vegetation Management Factor (VMF)</v>
      </c>
      <c r="D3449" s="2">
        <f t="shared" si="53"/>
        <v>1</v>
      </c>
    </row>
    <row r="3450" spans="2:4" ht="13.8" x14ac:dyDescent="0.2">
      <c r="B3450" s="18">
        <v>3447</v>
      </c>
      <c r="C3450" s="2" t="str">
        <f>_xlfn.CONCAT(MONTH('Rates Database'!C3449),"-",'Rates Database'!B3449,"-",'Rates Database'!E3449,"-",'Rates Database'!G3449,"-",'Rates Database'!J3449)</f>
        <v>1-2020-Eversource_EMA-Residential-Vegetation Management Factor (VMF)</v>
      </c>
      <c r="D3450" s="2">
        <f t="shared" si="53"/>
        <v>1</v>
      </c>
    </row>
    <row r="3451" spans="2:4" ht="13.8" x14ac:dyDescent="0.2">
      <c r="B3451" s="18">
        <v>3448</v>
      </c>
      <c r="C3451" s="2" t="str">
        <f>_xlfn.CONCAT(MONTH('Rates Database'!C3450),"-",'Rates Database'!B3450,"-",'Rates Database'!E3450,"-",'Rates Database'!G3450,"-",'Rates Database'!J3450)</f>
        <v>12-2019-Eversource_EMA-Residential-Vegetation Management Factor (VMF)</v>
      </c>
      <c r="D3451" s="2">
        <f t="shared" si="53"/>
        <v>1</v>
      </c>
    </row>
    <row r="3452" spans="2:4" ht="13.8" x14ac:dyDescent="0.2">
      <c r="B3452" s="18">
        <v>3449</v>
      </c>
      <c r="C3452" s="2" t="str">
        <f>_xlfn.CONCAT(MONTH('Rates Database'!C3451),"-",'Rates Database'!B3451,"-",'Rates Database'!E3451,"-",'Rates Database'!G3451,"-",'Rates Database'!J3451)</f>
        <v>11-2019-Eversource_EMA-Residential-Vegetation Management Factor (VMF)</v>
      </c>
      <c r="D3452" s="2">
        <f t="shared" si="53"/>
        <v>1</v>
      </c>
    </row>
    <row r="3453" spans="2:4" ht="13.8" x14ac:dyDescent="0.2">
      <c r="B3453" s="18">
        <v>3450</v>
      </c>
      <c r="C3453" s="2" t="str">
        <f>_xlfn.CONCAT(MONTH('Rates Database'!C3452),"-",'Rates Database'!B3452,"-",'Rates Database'!E3452,"-",'Rates Database'!G3452,"-",'Rates Database'!J3452)</f>
        <v>10-2019-Eversource_EMA-Residential-Vegetation Management Factor (VMF)</v>
      </c>
      <c r="D3453" s="2">
        <f t="shared" si="53"/>
        <v>1</v>
      </c>
    </row>
    <row r="3454" spans="2:4" ht="13.8" x14ac:dyDescent="0.2">
      <c r="B3454" s="18">
        <v>3451</v>
      </c>
      <c r="C3454" s="2" t="str">
        <f>_xlfn.CONCAT(MONTH('Rates Database'!C3453),"-",'Rates Database'!B3453,"-",'Rates Database'!E3453,"-",'Rates Database'!G3453,"-",'Rates Database'!J3453)</f>
        <v>9-2019-Eversource_EMA-Residential-Vegetation Management Factor (VMF)</v>
      </c>
      <c r="D3454" s="2">
        <f t="shared" si="53"/>
        <v>1</v>
      </c>
    </row>
    <row r="3455" spans="2:4" ht="13.8" x14ac:dyDescent="0.2">
      <c r="B3455" s="18">
        <v>3452</v>
      </c>
      <c r="C3455" s="2" t="str">
        <f>_xlfn.CONCAT(MONTH('Rates Database'!C3454),"-",'Rates Database'!B3454,"-",'Rates Database'!E3454,"-",'Rates Database'!G3454,"-",'Rates Database'!J3454)</f>
        <v>8-2019-Eversource_EMA-Residential-Vegetation Management Factor (VMF)</v>
      </c>
      <c r="D3455" s="2">
        <f t="shared" si="53"/>
        <v>1</v>
      </c>
    </row>
    <row r="3456" spans="2:4" ht="13.8" x14ac:dyDescent="0.2">
      <c r="B3456" s="18">
        <v>3453</v>
      </c>
      <c r="C3456" s="2" t="str">
        <f>_xlfn.CONCAT(MONTH('Rates Database'!C3455),"-",'Rates Database'!B3455,"-",'Rates Database'!E3455,"-",'Rates Database'!G3455,"-",'Rates Database'!J3455)</f>
        <v>7-2019-Eversource_EMA-Residential-Vegetation Management Factor (VMF)</v>
      </c>
      <c r="D3456" s="2">
        <f t="shared" si="53"/>
        <v>1</v>
      </c>
    </row>
    <row r="3457" spans="2:4" ht="13.8" x14ac:dyDescent="0.2">
      <c r="B3457" s="18">
        <v>3454</v>
      </c>
      <c r="C3457" s="2" t="str">
        <f>_xlfn.CONCAT(MONTH('Rates Database'!C3456),"-",'Rates Database'!B3456,"-",'Rates Database'!E3456,"-",'Rates Database'!G3456,"-",'Rates Database'!J3456)</f>
        <v>6-2019-Eversource_EMA-Residential-Vegetation Management Factor (VMF)</v>
      </c>
      <c r="D3457" s="2">
        <f t="shared" si="53"/>
        <v>1</v>
      </c>
    </row>
    <row r="3458" spans="2:4" ht="13.8" x14ac:dyDescent="0.2">
      <c r="B3458" s="18">
        <v>3455</v>
      </c>
      <c r="C3458" s="2" t="str">
        <f>_xlfn.CONCAT(MONTH('Rates Database'!C3457),"-",'Rates Database'!B3457,"-",'Rates Database'!E3457,"-",'Rates Database'!G3457,"-",'Rates Database'!J3457)</f>
        <v>5-2019-Eversource_EMA-Residential-Vegetation Management Factor (VMF)</v>
      </c>
      <c r="D3458" s="2">
        <f t="shared" si="53"/>
        <v>1</v>
      </c>
    </row>
    <row r="3459" spans="2:4" ht="13.8" x14ac:dyDescent="0.2">
      <c r="B3459" s="18">
        <v>3456</v>
      </c>
      <c r="C3459" s="2" t="str">
        <f>_xlfn.CONCAT(MONTH('Rates Database'!C3458),"-",'Rates Database'!B3458,"-",'Rates Database'!E3458,"-",'Rates Database'!G3458,"-",'Rates Database'!J3458)</f>
        <v>4-2019-Eversource_EMA-Residential-Vegetation Management Factor (VMF)</v>
      </c>
      <c r="D3459" s="2">
        <f t="shared" si="53"/>
        <v>1</v>
      </c>
    </row>
    <row r="3460" spans="2:4" ht="13.8" x14ac:dyDescent="0.2">
      <c r="B3460" s="18">
        <v>3457</v>
      </c>
      <c r="C3460" s="2" t="str">
        <f>_xlfn.CONCAT(MONTH('Rates Database'!C3459),"-",'Rates Database'!B3459,"-",'Rates Database'!E3459,"-",'Rates Database'!G3459,"-",'Rates Database'!J3459)</f>
        <v>3-2019-Eversource_EMA-Residential-Vegetation Management Factor (VMF)</v>
      </c>
      <c r="D3460" s="2">
        <f t="shared" si="53"/>
        <v>1</v>
      </c>
    </row>
    <row r="3461" spans="2:4" ht="13.8" x14ac:dyDescent="0.2">
      <c r="B3461" s="18">
        <v>3458</v>
      </c>
      <c r="C3461" s="2" t="str">
        <f>_xlfn.CONCAT(MONTH('Rates Database'!C3460),"-",'Rates Database'!B3460,"-",'Rates Database'!E3460,"-",'Rates Database'!G3460,"-",'Rates Database'!J3460)</f>
        <v>2-2019-Eversource_EMA-Residential-Vegetation Management Factor (VMF)</v>
      </c>
      <c r="D3461" s="2">
        <f t="shared" ref="D3461:D3524" si="54">COUNTIF($C$4:$C$10092,C3461)</f>
        <v>1</v>
      </c>
    </row>
    <row r="3462" spans="2:4" ht="13.8" x14ac:dyDescent="0.2">
      <c r="B3462" s="18">
        <v>3459</v>
      </c>
      <c r="C3462" s="2" t="str">
        <f>_xlfn.CONCAT(MONTH('Rates Database'!C3461),"-",'Rates Database'!B3461,"-",'Rates Database'!E3461,"-",'Rates Database'!G3461,"-",'Rates Database'!J3461)</f>
        <v>1-2019-Eversource_EMA-Residential-Vegetation Management Factor (VMF)</v>
      </c>
      <c r="D3462" s="2">
        <f t="shared" si="54"/>
        <v>1</v>
      </c>
    </row>
    <row r="3463" spans="2:4" ht="13.8" x14ac:dyDescent="0.2">
      <c r="B3463" s="18">
        <v>3460</v>
      </c>
      <c r="C3463" s="2" t="str">
        <f>_xlfn.CONCAT(MONTH('Rates Database'!C3462),"-",'Rates Database'!B3462,"-",'Rates Database'!E3462,"-",'Rates Database'!G3462,"-",'Rates Database'!J3462)</f>
        <v>3-2024-Eversource_EMA-Residential-Grid Modernization Factor (GMF)</v>
      </c>
      <c r="D3463" s="2">
        <f t="shared" si="54"/>
        <v>1</v>
      </c>
    </row>
    <row r="3464" spans="2:4" ht="13.8" x14ac:dyDescent="0.2">
      <c r="B3464" s="18">
        <v>3461</v>
      </c>
      <c r="C3464" s="2" t="str">
        <f>_xlfn.CONCAT(MONTH('Rates Database'!C3463),"-",'Rates Database'!B3463,"-",'Rates Database'!E3463,"-",'Rates Database'!G3463,"-",'Rates Database'!J3463)</f>
        <v>2-2024-Eversource_EMA-Residential-Grid Modernization Factor (GMF)</v>
      </c>
      <c r="D3464" s="2">
        <f t="shared" si="54"/>
        <v>1</v>
      </c>
    </row>
    <row r="3465" spans="2:4" ht="13.8" x14ac:dyDescent="0.2">
      <c r="B3465" s="18">
        <v>3462</v>
      </c>
      <c r="C3465" s="2" t="str">
        <f>_xlfn.CONCAT(MONTH('Rates Database'!C3464),"-",'Rates Database'!B3464,"-",'Rates Database'!E3464,"-",'Rates Database'!G3464,"-",'Rates Database'!J3464)</f>
        <v>1-2024-Eversource_EMA-Residential-Grid Modernization Factor (GMF)</v>
      </c>
      <c r="D3465" s="2">
        <f t="shared" si="54"/>
        <v>1</v>
      </c>
    </row>
    <row r="3466" spans="2:4" ht="13.8" x14ac:dyDescent="0.2">
      <c r="B3466" s="18">
        <v>3463</v>
      </c>
      <c r="C3466" s="2" t="str">
        <f>_xlfn.CONCAT(MONTH('Rates Database'!C3465),"-",'Rates Database'!B3465,"-",'Rates Database'!E3465,"-",'Rates Database'!G3465,"-",'Rates Database'!J3465)</f>
        <v>12-2023-Eversource_EMA-Residential-Grid Modernization Factor (GMF)</v>
      </c>
      <c r="D3466" s="2">
        <f t="shared" si="54"/>
        <v>1</v>
      </c>
    </row>
    <row r="3467" spans="2:4" ht="13.8" x14ac:dyDescent="0.2">
      <c r="B3467" s="18">
        <v>3464</v>
      </c>
      <c r="C3467" s="2" t="str">
        <f>_xlfn.CONCAT(MONTH('Rates Database'!C3466),"-",'Rates Database'!B3466,"-",'Rates Database'!E3466,"-",'Rates Database'!G3466,"-",'Rates Database'!J3466)</f>
        <v>11-2023-Eversource_EMA-Residential-Grid Modernization Factor (GMF)</v>
      </c>
      <c r="D3467" s="2">
        <f t="shared" si="54"/>
        <v>1</v>
      </c>
    </row>
    <row r="3468" spans="2:4" ht="13.8" x14ac:dyDescent="0.2">
      <c r="B3468" s="18">
        <v>3465</v>
      </c>
      <c r="C3468" s="2" t="str">
        <f>_xlfn.CONCAT(MONTH('Rates Database'!C3467),"-",'Rates Database'!B3467,"-",'Rates Database'!E3467,"-",'Rates Database'!G3467,"-",'Rates Database'!J3467)</f>
        <v>10-2023-Eversource_EMA-Residential-Grid Modernization Factor (GMF)</v>
      </c>
      <c r="D3468" s="2">
        <f t="shared" si="54"/>
        <v>1</v>
      </c>
    </row>
    <row r="3469" spans="2:4" ht="13.8" x14ac:dyDescent="0.2">
      <c r="B3469" s="18">
        <v>3466</v>
      </c>
      <c r="C3469" s="2" t="str">
        <f>_xlfn.CONCAT(MONTH('Rates Database'!C3468),"-",'Rates Database'!B3468,"-",'Rates Database'!E3468,"-",'Rates Database'!G3468,"-",'Rates Database'!J3468)</f>
        <v>9-2023-Eversource_EMA-Residential-Grid Modernization Factor (GMF)</v>
      </c>
      <c r="D3469" s="2">
        <f t="shared" si="54"/>
        <v>1</v>
      </c>
    </row>
    <row r="3470" spans="2:4" ht="13.8" x14ac:dyDescent="0.2">
      <c r="B3470" s="18">
        <v>3467</v>
      </c>
      <c r="C3470" s="2" t="str">
        <f>_xlfn.CONCAT(MONTH('Rates Database'!C3469),"-",'Rates Database'!B3469,"-",'Rates Database'!E3469,"-",'Rates Database'!G3469,"-",'Rates Database'!J3469)</f>
        <v>8-2023-Eversource_EMA-Residential-Grid Modernization Factor (GMF)</v>
      </c>
      <c r="D3470" s="2">
        <f t="shared" si="54"/>
        <v>1</v>
      </c>
    </row>
    <row r="3471" spans="2:4" ht="13.8" x14ac:dyDescent="0.2">
      <c r="B3471" s="18">
        <v>3468</v>
      </c>
      <c r="C3471" s="2" t="str">
        <f>_xlfn.CONCAT(MONTH('Rates Database'!C3470),"-",'Rates Database'!B3470,"-",'Rates Database'!E3470,"-",'Rates Database'!G3470,"-",'Rates Database'!J3470)</f>
        <v>7-2023-Eversource_EMA-Residential-Grid Modernization Factor (GMF)</v>
      </c>
      <c r="D3471" s="2">
        <f t="shared" si="54"/>
        <v>1</v>
      </c>
    </row>
    <row r="3472" spans="2:4" ht="13.8" x14ac:dyDescent="0.2">
      <c r="B3472" s="18">
        <v>3469</v>
      </c>
      <c r="C3472" s="2" t="str">
        <f>_xlfn.CONCAT(MONTH('Rates Database'!C3471),"-",'Rates Database'!B3471,"-",'Rates Database'!E3471,"-",'Rates Database'!G3471,"-",'Rates Database'!J3471)</f>
        <v>6-2023-Eversource_EMA-Residential-Grid Modernization Factor (GMF)</v>
      </c>
      <c r="D3472" s="2">
        <f t="shared" si="54"/>
        <v>1</v>
      </c>
    </row>
    <row r="3473" spans="2:4" ht="13.8" x14ac:dyDescent="0.2">
      <c r="B3473" s="18">
        <v>3470</v>
      </c>
      <c r="C3473" s="2" t="str">
        <f>_xlfn.CONCAT(MONTH('Rates Database'!C3472),"-",'Rates Database'!B3472,"-",'Rates Database'!E3472,"-",'Rates Database'!G3472,"-",'Rates Database'!J3472)</f>
        <v>5-2023-Eversource_EMA-Residential-Grid Modernization Factor (GMF)</v>
      </c>
      <c r="D3473" s="2">
        <f t="shared" si="54"/>
        <v>1</v>
      </c>
    </row>
    <row r="3474" spans="2:4" ht="13.8" x14ac:dyDescent="0.2">
      <c r="B3474" s="18">
        <v>3471</v>
      </c>
      <c r="C3474" s="2" t="str">
        <f>_xlfn.CONCAT(MONTH('Rates Database'!C3473),"-",'Rates Database'!B3473,"-",'Rates Database'!E3473,"-",'Rates Database'!G3473,"-",'Rates Database'!J3473)</f>
        <v>4-2023-Eversource_EMA-Residential-Grid Modernization Factor (GMF)</v>
      </c>
      <c r="D3474" s="2">
        <f t="shared" si="54"/>
        <v>1</v>
      </c>
    </row>
    <row r="3475" spans="2:4" ht="13.8" x14ac:dyDescent="0.2">
      <c r="B3475" s="18">
        <v>3472</v>
      </c>
      <c r="C3475" s="2" t="str">
        <f>_xlfn.CONCAT(MONTH('Rates Database'!C3474),"-",'Rates Database'!B3474,"-",'Rates Database'!E3474,"-",'Rates Database'!G3474,"-",'Rates Database'!J3474)</f>
        <v>3-2023-Eversource_EMA-Residential-Grid Modernization Factor (GMF)</v>
      </c>
      <c r="D3475" s="2">
        <f t="shared" si="54"/>
        <v>1</v>
      </c>
    </row>
    <row r="3476" spans="2:4" ht="13.8" x14ac:dyDescent="0.2">
      <c r="B3476" s="18">
        <v>3473</v>
      </c>
      <c r="C3476" s="2" t="str">
        <f>_xlfn.CONCAT(MONTH('Rates Database'!C3475),"-",'Rates Database'!B3475,"-",'Rates Database'!E3475,"-",'Rates Database'!G3475,"-",'Rates Database'!J3475)</f>
        <v>2-2023-Eversource_EMA-Residential-Grid Modernization Factor (GMF)</v>
      </c>
      <c r="D3476" s="2">
        <f t="shared" si="54"/>
        <v>1</v>
      </c>
    </row>
    <row r="3477" spans="2:4" ht="13.8" x14ac:dyDescent="0.2">
      <c r="B3477" s="18">
        <v>3474</v>
      </c>
      <c r="C3477" s="2" t="str">
        <f>_xlfn.CONCAT(MONTH('Rates Database'!C3476),"-",'Rates Database'!B3476,"-",'Rates Database'!E3476,"-",'Rates Database'!G3476,"-",'Rates Database'!J3476)</f>
        <v>1-2023-Eversource_EMA-Residential-Grid Modernization Factor (GMF)</v>
      </c>
      <c r="D3477" s="2">
        <f t="shared" si="54"/>
        <v>1</v>
      </c>
    </row>
    <row r="3478" spans="2:4" ht="13.8" x14ac:dyDescent="0.2">
      <c r="B3478" s="18">
        <v>3475</v>
      </c>
      <c r="C3478" s="2" t="str">
        <f>_xlfn.CONCAT(MONTH('Rates Database'!C3477),"-",'Rates Database'!B3477,"-",'Rates Database'!E3477,"-",'Rates Database'!G3477,"-",'Rates Database'!J3477)</f>
        <v>12-2022-Eversource_EMA-Residential-Grid Modernization Factor (GMF)</v>
      </c>
      <c r="D3478" s="2">
        <f t="shared" si="54"/>
        <v>1</v>
      </c>
    </row>
    <row r="3479" spans="2:4" ht="13.8" x14ac:dyDescent="0.2">
      <c r="B3479" s="18">
        <v>3476</v>
      </c>
      <c r="C3479" s="2" t="str">
        <f>_xlfn.CONCAT(MONTH('Rates Database'!C3478),"-",'Rates Database'!B3478,"-",'Rates Database'!E3478,"-",'Rates Database'!G3478,"-",'Rates Database'!J3478)</f>
        <v>11-2022-Eversource_EMA-Residential-Grid Modernization Factor (GMF)</v>
      </c>
      <c r="D3479" s="2">
        <f t="shared" si="54"/>
        <v>1</v>
      </c>
    </row>
    <row r="3480" spans="2:4" ht="13.8" x14ac:dyDescent="0.2">
      <c r="B3480" s="18">
        <v>3477</v>
      </c>
      <c r="C3480" s="2" t="str">
        <f>_xlfn.CONCAT(MONTH('Rates Database'!C3479),"-",'Rates Database'!B3479,"-",'Rates Database'!E3479,"-",'Rates Database'!G3479,"-",'Rates Database'!J3479)</f>
        <v>10-2022-Eversource_EMA-Residential-Grid Modernization Factor (GMF)</v>
      </c>
      <c r="D3480" s="2">
        <f t="shared" si="54"/>
        <v>1</v>
      </c>
    </row>
    <row r="3481" spans="2:4" ht="13.8" x14ac:dyDescent="0.2">
      <c r="B3481" s="18">
        <v>3478</v>
      </c>
      <c r="C3481" s="2" t="str">
        <f>_xlfn.CONCAT(MONTH('Rates Database'!C3480),"-",'Rates Database'!B3480,"-",'Rates Database'!E3480,"-",'Rates Database'!G3480,"-",'Rates Database'!J3480)</f>
        <v>9-2022-Eversource_EMA-Residential-Grid Modernization Factor (GMF)</v>
      </c>
      <c r="D3481" s="2">
        <f t="shared" si="54"/>
        <v>1</v>
      </c>
    </row>
    <row r="3482" spans="2:4" ht="13.8" x14ac:dyDescent="0.2">
      <c r="B3482" s="18">
        <v>3479</v>
      </c>
      <c r="C3482" s="2" t="str">
        <f>_xlfn.CONCAT(MONTH('Rates Database'!C3481),"-",'Rates Database'!B3481,"-",'Rates Database'!E3481,"-",'Rates Database'!G3481,"-",'Rates Database'!J3481)</f>
        <v>8-2022-Eversource_EMA-Residential-Grid Modernization Factor (GMF)</v>
      </c>
      <c r="D3482" s="2">
        <f t="shared" si="54"/>
        <v>1</v>
      </c>
    </row>
    <row r="3483" spans="2:4" ht="13.8" x14ac:dyDescent="0.2">
      <c r="B3483" s="18">
        <v>3480</v>
      </c>
      <c r="C3483" s="2" t="str">
        <f>_xlfn.CONCAT(MONTH('Rates Database'!C3482),"-",'Rates Database'!B3482,"-",'Rates Database'!E3482,"-",'Rates Database'!G3482,"-",'Rates Database'!J3482)</f>
        <v>7-2022-Eversource_EMA-Residential-Grid Modernization Factor (GMF)</v>
      </c>
      <c r="D3483" s="2">
        <f t="shared" si="54"/>
        <v>1</v>
      </c>
    </row>
    <row r="3484" spans="2:4" ht="13.8" x14ac:dyDescent="0.2">
      <c r="B3484" s="18">
        <v>3481</v>
      </c>
      <c r="C3484" s="2" t="str">
        <f>_xlfn.CONCAT(MONTH('Rates Database'!C3483),"-",'Rates Database'!B3483,"-",'Rates Database'!E3483,"-",'Rates Database'!G3483,"-",'Rates Database'!J3483)</f>
        <v>6-2022-Eversource_EMA-Residential-Grid Modernization Factor (GMF)</v>
      </c>
      <c r="D3484" s="2">
        <f t="shared" si="54"/>
        <v>1</v>
      </c>
    </row>
    <row r="3485" spans="2:4" ht="13.8" x14ac:dyDescent="0.2">
      <c r="B3485" s="18">
        <v>3482</v>
      </c>
      <c r="C3485" s="2" t="str">
        <f>_xlfn.CONCAT(MONTH('Rates Database'!C3484),"-",'Rates Database'!B3484,"-",'Rates Database'!E3484,"-",'Rates Database'!G3484,"-",'Rates Database'!J3484)</f>
        <v>5-2022-Eversource_EMA-Residential-Grid Modernization Factor (GMF)</v>
      </c>
      <c r="D3485" s="2">
        <f t="shared" si="54"/>
        <v>1</v>
      </c>
    </row>
    <row r="3486" spans="2:4" ht="13.8" x14ac:dyDescent="0.2">
      <c r="B3486" s="18">
        <v>3483</v>
      </c>
      <c r="C3486" s="2" t="str">
        <f>_xlfn.CONCAT(MONTH('Rates Database'!C3485),"-",'Rates Database'!B3485,"-",'Rates Database'!E3485,"-",'Rates Database'!G3485,"-",'Rates Database'!J3485)</f>
        <v>4-2022-Eversource_EMA-Residential-Grid Modernization Factor (GMF)</v>
      </c>
      <c r="D3486" s="2">
        <f t="shared" si="54"/>
        <v>1</v>
      </c>
    </row>
    <row r="3487" spans="2:4" ht="13.8" x14ac:dyDescent="0.2">
      <c r="B3487" s="18">
        <v>3484</v>
      </c>
      <c r="C3487" s="2" t="str">
        <f>_xlfn.CONCAT(MONTH('Rates Database'!C3486),"-",'Rates Database'!B3486,"-",'Rates Database'!E3486,"-",'Rates Database'!G3486,"-",'Rates Database'!J3486)</f>
        <v>3-2022-Eversource_EMA-Residential-Grid Modernization Factor (GMF)</v>
      </c>
      <c r="D3487" s="2">
        <f t="shared" si="54"/>
        <v>1</v>
      </c>
    </row>
    <row r="3488" spans="2:4" ht="13.8" x14ac:dyDescent="0.2">
      <c r="B3488" s="18">
        <v>3485</v>
      </c>
      <c r="C3488" s="2" t="str">
        <f>_xlfn.CONCAT(MONTH('Rates Database'!C3487),"-",'Rates Database'!B3487,"-",'Rates Database'!E3487,"-",'Rates Database'!G3487,"-",'Rates Database'!J3487)</f>
        <v>2-2022-Eversource_EMA-Residential-Grid Modernization Factor (GMF)</v>
      </c>
      <c r="D3488" s="2">
        <f t="shared" si="54"/>
        <v>1</v>
      </c>
    </row>
    <row r="3489" spans="2:4" ht="13.8" x14ac:dyDescent="0.2">
      <c r="B3489" s="18">
        <v>3486</v>
      </c>
      <c r="C3489" s="2" t="str">
        <f>_xlfn.CONCAT(MONTH('Rates Database'!C3488),"-",'Rates Database'!B3488,"-",'Rates Database'!E3488,"-",'Rates Database'!G3488,"-",'Rates Database'!J3488)</f>
        <v>1-2022-Eversource_EMA-Residential-Grid Modernization Factor (GMF)</v>
      </c>
      <c r="D3489" s="2">
        <f t="shared" si="54"/>
        <v>1</v>
      </c>
    </row>
    <row r="3490" spans="2:4" ht="13.8" x14ac:dyDescent="0.2">
      <c r="B3490" s="18">
        <v>3487</v>
      </c>
      <c r="C3490" s="2" t="str">
        <f>_xlfn.CONCAT(MONTH('Rates Database'!C3489),"-",'Rates Database'!B3489,"-",'Rates Database'!E3489,"-",'Rates Database'!G3489,"-",'Rates Database'!J3489)</f>
        <v>12-2021-Eversource_EMA-Residential-Grid Modernization Factor (GMF)</v>
      </c>
      <c r="D3490" s="2">
        <f t="shared" si="54"/>
        <v>1</v>
      </c>
    </row>
    <row r="3491" spans="2:4" ht="13.8" x14ac:dyDescent="0.2">
      <c r="B3491" s="18">
        <v>3488</v>
      </c>
      <c r="C3491" s="2" t="str">
        <f>_xlfn.CONCAT(MONTH('Rates Database'!C3490),"-",'Rates Database'!B3490,"-",'Rates Database'!E3490,"-",'Rates Database'!G3490,"-",'Rates Database'!J3490)</f>
        <v>11-2021-Eversource_EMA-Residential-Grid Modernization Factor (GMF)</v>
      </c>
      <c r="D3491" s="2">
        <f t="shared" si="54"/>
        <v>1</v>
      </c>
    </row>
    <row r="3492" spans="2:4" ht="13.8" x14ac:dyDescent="0.2">
      <c r="B3492" s="18">
        <v>3489</v>
      </c>
      <c r="C3492" s="2" t="str">
        <f>_xlfn.CONCAT(MONTH('Rates Database'!C3491),"-",'Rates Database'!B3491,"-",'Rates Database'!E3491,"-",'Rates Database'!G3491,"-",'Rates Database'!J3491)</f>
        <v>10-2021-Eversource_EMA-Residential-Grid Modernization Factor (GMF)</v>
      </c>
      <c r="D3492" s="2">
        <f t="shared" si="54"/>
        <v>1</v>
      </c>
    </row>
    <row r="3493" spans="2:4" ht="13.8" x14ac:dyDescent="0.2">
      <c r="B3493" s="18">
        <v>3490</v>
      </c>
      <c r="C3493" s="2" t="str">
        <f>_xlfn.CONCAT(MONTH('Rates Database'!C3492),"-",'Rates Database'!B3492,"-",'Rates Database'!E3492,"-",'Rates Database'!G3492,"-",'Rates Database'!J3492)</f>
        <v>9-2021-Eversource_EMA-Residential-Grid Modernization Factor (GMF)</v>
      </c>
      <c r="D3493" s="2">
        <f t="shared" si="54"/>
        <v>1</v>
      </c>
    </row>
    <row r="3494" spans="2:4" ht="13.8" x14ac:dyDescent="0.2">
      <c r="B3494" s="18">
        <v>3491</v>
      </c>
      <c r="C3494" s="2" t="str">
        <f>_xlfn.CONCAT(MONTH('Rates Database'!C3493),"-",'Rates Database'!B3493,"-",'Rates Database'!E3493,"-",'Rates Database'!G3493,"-",'Rates Database'!J3493)</f>
        <v>8-2021-Eversource_EMA-Residential-Grid Modernization Factor (GMF)</v>
      </c>
      <c r="D3494" s="2">
        <f t="shared" si="54"/>
        <v>1</v>
      </c>
    </row>
    <row r="3495" spans="2:4" ht="13.8" x14ac:dyDescent="0.2">
      <c r="B3495" s="18">
        <v>3492</v>
      </c>
      <c r="C3495" s="2" t="str">
        <f>_xlfn.CONCAT(MONTH('Rates Database'!C3494),"-",'Rates Database'!B3494,"-",'Rates Database'!E3494,"-",'Rates Database'!G3494,"-",'Rates Database'!J3494)</f>
        <v>7-2021-Eversource_EMA-Residential-Grid Modernization Factor (GMF)</v>
      </c>
      <c r="D3495" s="2">
        <f t="shared" si="54"/>
        <v>1</v>
      </c>
    </row>
    <row r="3496" spans="2:4" ht="13.8" x14ac:dyDescent="0.2">
      <c r="B3496" s="18">
        <v>3493</v>
      </c>
      <c r="C3496" s="2" t="str">
        <f>_xlfn.CONCAT(MONTH('Rates Database'!C3495),"-",'Rates Database'!B3495,"-",'Rates Database'!E3495,"-",'Rates Database'!G3495,"-",'Rates Database'!J3495)</f>
        <v>6-2021-Eversource_EMA-Residential-Grid Modernization Factor (GMF)</v>
      </c>
      <c r="D3496" s="2">
        <f t="shared" si="54"/>
        <v>1</v>
      </c>
    </row>
    <row r="3497" spans="2:4" ht="13.8" x14ac:dyDescent="0.2">
      <c r="B3497" s="18">
        <v>3494</v>
      </c>
      <c r="C3497" s="2" t="str">
        <f>_xlfn.CONCAT(MONTH('Rates Database'!C3496),"-",'Rates Database'!B3496,"-",'Rates Database'!E3496,"-",'Rates Database'!G3496,"-",'Rates Database'!J3496)</f>
        <v>5-2021-Eversource_EMA-Residential-Grid Modernization Factor (GMF)</v>
      </c>
      <c r="D3497" s="2">
        <f t="shared" si="54"/>
        <v>1</v>
      </c>
    </row>
    <row r="3498" spans="2:4" ht="13.8" x14ac:dyDescent="0.2">
      <c r="B3498" s="18">
        <v>3495</v>
      </c>
      <c r="C3498" s="2" t="str">
        <f>_xlfn.CONCAT(MONTH('Rates Database'!C3497),"-",'Rates Database'!B3497,"-",'Rates Database'!E3497,"-",'Rates Database'!G3497,"-",'Rates Database'!J3497)</f>
        <v>4-2021-Eversource_EMA-Residential-Grid Modernization Factor (GMF)</v>
      </c>
      <c r="D3498" s="2">
        <f t="shared" si="54"/>
        <v>1</v>
      </c>
    </row>
    <row r="3499" spans="2:4" ht="13.8" x14ac:dyDescent="0.2">
      <c r="B3499" s="18">
        <v>3496</v>
      </c>
      <c r="C3499" s="2" t="str">
        <f>_xlfn.CONCAT(MONTH('Rates Database'!C3498),"-",'Rates Database'!B3498,"-",'Rates Database'!E3498,"-",'Rates Database'!G3498,"-",'Rates Database'!J3498)</f>
        <v>3-2021-Eversource_EMA-Residential-Grid Modernization Factor (GMF)</v>
      </c>
      <c r="D3499" s="2">
        <f t="shared" si="54"/>
        <v>1</v>
      </c>
    </row>
    <row r="3500" spans="2:4" ht="13.8" x14ac:dyDescent="0.2">
      <c r="B3500" s="18">
        <v>3497</v>
      </c>
      <c r="C3500" s="2" t="str">
        <f>_xlfn.CONCAT(MONTH('Rates Database'!C3499),"-",'Rates Database'!B3499,"-",'Rates Database'!E3499,"-",'Rates Database'!G3499,"-",'Rates Database'!J3499)</f>
        <v>2-2021-Eversource_EMA-Residential-Grid Modernization Factor (GMF)</v>
      </c>
      <c r="D3500" s="2">
        <f t="shared" si="54"/>
        <v>1</v>
      </c>
    </row>
    <row r="3501" spans="2:4" ht="13.8" x14ac:dyDescent="0.2">
      <c r="B3501" s="18">
        <v>3498</v>
      </c>
      <c r="C3501" s="2" t="str">
        <f>_xlfn.CONCAT(MONTH('Rates Database'!C3500),"-",'Rates Database'!B3500,"-",'Rates Database'!E3500,"-",'Rates Database'!G3500,"-",'Rates Database'!J3500)</f>
        <v>1-2021-Eversource_EMA-Residential-Grid Modernization Factor (GMF)</v>
      </c>
      <c r="D3501" s="2">
        <f t="shared" si="54"/>
        <v>1</v>
      </c>
    </row>
    <row r="3502" spans="2:4" ht="13.8" x14ac:dyDescent="0.2">
      <c r="B3502" s="18">
        <v>3499</v>
      </c>
      <c r="C3502" s="2" t="str">
        <f>_xlfn.CONCAT(MONTH('Rates Database'!C3501),"-",'Rates Database'!B3501,"-",'Rates Database'!E3501,"-",'Rates Database'!G3501,"-",'Rates Database'!J3501)</f>
        <v>12-2020-Eversource_EMA-Residential-Grid Modernization Factor (GMF)</v>
      </c>
      <c r="D3502" s="2">
        <f t="shared" si="54"/>
        <v>1</v>
      </c>
    </row>
    <row r="3503" spans="2:4" ht="13.8" x14ac:dyDescent="0.2">
      <c r="B3503" s="18">
        <v>3500</v>
      </c>
      <c r="C3503" s="2" t="str">
        <f>_xlfn.CONCAT(MONTH('Rates Database'!C3502),"-",'Rates Database'!B3502,"-",'Rates Database'!E3502,"-",'Rates Database'!G3502,"-",'Rates Database'!J3502)</f>
        <v>11-2020-Eversource_EMA-Residential-Grid Modernization Factor (GMF)</v>
      </c>
      <c r="D3503" s="2">
        <f t="shared" si="54"/>
        <v>1</v>
      </c>
    </row>
    <row r="3504" spans="2:4" ht="13.8" x14ac:dyDescent="0.2">
      <c r="B3504" s="18">
        <v>3501</v>
      </c>
      <c r="C3504" s="2" t="str">
        <f>_xlfn.CONCAT(MONTH('Rates Database'!C3503),"-",'Rates Database'!B3503,"-",'Rates Database'!E3503,"-",'Rates Database'!G3503,"-",'Rates Database'!J3503)</f>
        <v>10-2020-Eversource_EMA-Residential-Grid Modernization Factor (GMF)</v>
      </c>
      <c r="D3504" s="2">
        <f t="shared" si="54"/>
        <v>1</v>
      </c>
    </row>
    <row r="3505" spans="2:4" ht="13.8" x14ac:dyDescent="0.2">
      <c r="B3505" s="18">
        <v>3502</v>
      </c>
      <c r="C3505" s="2" t="str">
        <f>_xlfn.CONCAT(MONTH('Rates Database'!C3504),"-",'Rates Database'!B3504,"-",'Rates Database'!E3504,"-",'Rates Database'!G3504,"-",'Rates Database'!J3504)</f>
        <v>9-2020-Eversource_EMA-Residential-Grid Modernization Factor (GMF)</v>
      </c>
      <c r="D3505" s="2">
        <f t="shared" si="54"/>
        <v>1</v>
      </c>
    </row>
    <row r="3506" spans="2:4" ht="13.8" x14ac:dyDescent="0.2">
      <c r="B3506" s="18">
        <v>3503</v>
      </c>
      <c r="C3506" s="2" t="str">
        <f>_xlfn.CONCAT(MONTH('Rates Database'!C3505),"-",'Rates Database'!B3505,"-",'Rates Database'!E3505,"-",'Rates Database'!G3505,"-",'Rates Database'!J3505)</f>
        <v>8-2020-Eversource_EMA-Residential-Grid Modernization Factor (GMF)</v>
      </c>
      <c r="D3506" s="2">
        <f t="shared" si="54"/>
        <v>1</v>
      </c>
    </row>
    <row r="3507" spans="2:4" ht="13.8" x14ac:dyDescent="0.2">
      <c r="B3507" s="18">
        <v>3504</v>
      </c>
      <c r="C3507" s="2" t="str">
        <f>_xlfn.CONCAT(MONTH('Rates Database'!C3506),"-",'Rates Database'!B3506,"-",'Rates Database'!E3506,"-",'Rates Database'!G3506,"-",'Rates Database'!J3506)</f>
        <v>7-2020-Eversource_EMA-Residential-Grid Modernization Factor (GMF)</v>
      </c>
      <c r="D3507" s="2">
        <f t="shared" si="54"/>
        <v>1</v>
      </c>
    </row>
    <row r="3508" spans="2:4" ht="13.8" x14ac:dyDescent="0.2">
      <c r="B3508" s="18">
        <v>3505</v>
      </c>
      <c r="C3508" s="2" t="str">
        <f>_xlfn.CONCAT(MONTH('Rates Database'!C3507),"-",'Rates Database'!B3507,"-",'Rates Database'!E3507,"-",'Rates Database'!G3507,"-",'Rates Database'!J3507)</f>
        <v>6-2020-Eversource_EMA-Residential-Grid Modernization Factor (GMF)</v>
      </c>
      <c r="D3508" s="2">
        <f t="shared" si="54"/>
        <v>1</v>
      </c>
    </row>
    <row r="3509" spans="2:4" ht="13.8" x14ac:dyDescent="0.2">
      <c r="B3509" s="18">
        <v>3506</v>
      </c>
      <c r="C3509" s="2" t="str">
        <f>_xlfn.CONCAT(MONTH('Rates Database'!C3508),"-",'Rates Database'!B3508,"-",'Rates Database'!E3508,"-",'Rates Database'!G3508,"-",'Rates Database'!J3508)</f>
        <v>5-2020-Eversource_EMA-Residential-Grid Modernization Factor (GMF)</v>
      </c>
      <c r="D3509" s="2">
        <f t="shared" si="54"/>
        <v>1</v>
      </c>
    </row>
    <row r="3510" spans="2:4" ht="13.8" x14ac:dyDescent="0.2">
      <c r="B3510" s="18">
        <v>3507</v>
      </c>
      <c r="C3510" s="2" t="str">
        <f>_xlfn.CONCAT(MONTH('Rates Database'!C3509),"-",'Rates Database'!B3509,"-",'Rates Database'!E3509,"-",'Rates Database'!G3509,"-",'Rates Database'!J3509)</f>
        <v>4-2020-Eversource_EMA-Residential-Grid Modernization Factor (GMF)</v>
      </c>
      <c r="D3510" s="2">
        <f t="shared" si="54"/>
        <v>1</v>
      </c>
    </row>
    <row r="3511" spans="2:4" ht="13.8" x14ac:dyDescent="0.2">
      <c r="B3511" s="18">
        <v>3508</v>
      </c>
      <c r="C3511" s="2" t="str">
        <f>_xlfn.CONCAT(MONTH('Rates Database'!C3510),"-",'Rates Database'!B3510,"-",'Rates Database'!E3510,"-",'Rates Database'!G3510,"-",'Rates Database'!J3510)</f>
        <v>3-2020-Eversource_EMA-Residential-Grid Modernization Factor (GMF)</v>
      </c>
      <c r="D3511" s="2">
        <f t="shared" si="54"/>
        <v>1</v>
      </c>
    </row>
    <row r="3512" spans="2:4" ht="13.8" x14ac:dyDescent="0.2">
      <c r="B3512" s="18">
        <v>3509</v>
      </c>
      <c r="C3512" s="2" t="str">
        <f>_xlfn.CONCAT(MONTH('Rates Database'!C3511),"-",'Rates Database'!B3511,"-",'Rates Database'!E3511,"-",'Rates Database'!G3511,"-",'Rates Database'!J3511)</f>
        <v>2-2020-Eversource_EMA-Residential-Grid Modernization Factor (GMF)</v>
      </c>
      <c r="D3512" s="2">
        <f t="shared" si="54"/>
        <v>1</v>
      </c>
    </row>
    <row r="3513" spans="2:4" ht="13.8" x14ac:dyDescent="0.2">
      <c r="B3513" s="18">
        <v>3510</v>
      </c>
      <c r="C3513" s="2" t="str">
        <f>_xlfn.CONCAT(MONTH('Rates Database'!C3512),"-",'Rates Database'!B3512,"-",'Rates Database'!E3512,"-",'Rates Database'!G3512,"-",'Rates Database'!J3512)</f>
        <v>1-2020-Eversource_EMA-Residential-Grid Modernization Factor (GMF)</v>
      </c>
      <c r="D3513" s="2">
        <f t="shared" si="54"/>
        <v>1</v>
      </c>
    </row>
    <row r="3514" spans="2:4" ht="13.8" x14ac:dyDescent="0.2">
      <c r="B3514" s="18">
        <v>3511</v>
      </c>
      <c r="C3514" s="2" t="str">
        <f>_xlfn.CONCAT(MONTH('Rates Database'!C3513),"-",'Rates Database'!B3513,"-",'Rates Database'!E3513,"-",'Rates Database'!G3513,"-",'Rates Database'!J3513)</f>
        <v>12-2019-Eversource_EMA-Residential-Grid Modernization Factor (GMF)</v>
      </c>
      <c r="D3514" s="2">
        <f t="shared" si="54"/>
        <v>1</v>
      </c>
    </row>
    <row r="3515" spans="2:4" ht="13.8" x14ac:dyDescent="0.2">
      <c r="B3515" s="18">
        <v>3512</v>
      </c>
      <c r="C3515" s="2" t="str">
        <f>_xlfn.CONCAT(MONTH('Rates Database'!C3514),"-",'Rates Database'!B3514,"-",'Rates Database'!E3514,"-",'Rates Database'!G3514,"-",'Rates Database'!J3514)</f>
        <v>11-2019-Eversource_EMA-Residential-Grid Modernization Factor (GMF)</v>
      </c>
      <c r="D3515" s="2">
        <f t="shared" si="54"/>
        <v>1</v>
      </c>
    </row>
    <row r="3516" spans="2:4" ht="13.8" x14ac:dyDescent="0.2">
      <c r="B3516" s="18">
        <v>3513</v>
      </c>
      <c r="C3516" s="2" t="str">
        <f>_xlfn.CONCAT(MONTH('Rates Database'!C3515),"-",'Rates Database'!B3515,"-",'Rates Database'!E3515,"-",'Rates Database'!G3515,"-",'Rates Database'!J3515)</f>
        <v>10-2019-Eversource_EMA-Residential-Grid Modernization Factor (GMF)</v>
      </c>
      <c r="D3516" s="2">
        <f t="shared" si="54"/>
        <v>1</v>
      </c>
    </row>
    <row r="3517" spans="2:4" ht="13.8" x14ac:dyDescent="0.2">
      <c r="B3517" s="18">
        <v>3514</v>
      </c>
      <c r="C3517" s="2" t="str">
        <f>_xlfn.CONCAT(MONTH('Rates Database'!C3516),"-",'Rates Database'!B3516,"-",'Rates Database'!E3516,"-",'Rates Database'!G3516,"-",'Rates Database'!J3516)</f>
        <v>9-2019-Eversource_EMA-Residential-Grid Modernization Factor (GMF)</v>
      </c>
      <c r="D3517" s="2">
        <f t="shared" si="54"/>
        <v>1</v>
      </c>
    </row>
    <row r="3518" spans="2:4" ht="13.8" x14ac:dyDescent="0.2">
      <c r="B3518" s="18">
        <v>3515</v>
      </c>
      <c r="C3518" s="2" t="str">
        <f>_xlfn.CONCAT(MONTH('Rates Database'!C3517),"-",'Rates Database'!B3517,"-",'Rates Database'!E3517,"-",'Rates Database'!G3517,"-",'Rates Database'!J3517)</f>
        <v>8-2019-Eversource_EMA-Residential-Grid Modernization Factor (GMF)</v>
      </c>
      <c r="D3518" s="2">
        <f t="shared" si="54"/>
        <v>1</v>
      </c>
    </row>
    <row r="3519" spans="2:4" ht="13.8" x14ac:dyDescent="0.2">
      <c r="B3519" s="18">
        <v>3516</v>
      </c>
      <c r="C3519" s="2" t="str">
        <f>_xlfn.CONCAT(MONTH('Rates Database'!C3518),"-",'Rates Database'!B3518,"-",'Rates Database'!E3518,"-",'Rates Database'!G3518,"-",'Rates Database'!J3518)</f>
        <v>7-2019-Eversource_EMA-Residential-Grid Modernization Factor (GMF)</v>
      </c>
      <c r="D3519" s="2">
        <f t="shared" si="54"/>
        <v>1</v>
      </c>
    </row>
    <row r="3520" spans="2:4" ht="13.8" x14ac:dyDescent="0.2">
      <c r="B3520" s="18">
        <v>3517</v>
      </c>
      <c r="C3520" s="2" t="str">
        <f>_xlfn.CONCAT(MONTH('Rates Database'!C3519),"-",'Rates Database'!B3519,"-",'Rates Database'!E3519,"-",'Rates Database'!G3519,"-",'Rates Database'!J3519)</f>
        <v>6-2019-Eversource_EMA-Residential-Grid Modernization Factor (GMF)</v>
      </c>
      <c r="D3520" s="2">
        <f t="shared" si="54"/>
        <v>1</v>
      </c>
    </row>
    <row r="3521" spans="2:4" ht="13.8" x14ac:dyDescent="0.2">
      <c r="B3521" s="18">
        <v>3518</v>
      </c>
      <c r="C3521" s="2" t="str">
        <f>_xlfn.CONCAT(MONTH('Rates Database'!C3520),"-",'Rates Database'!B3520,"-",'Rates Database'!E3520,"-",'Rates Database'!G3520,"-",'Rates Database'!J3520)</f>
        <v>5-2019-Eversource_EMA-Residential-Grid Modernization Factor (GMF)</v>
      </c>
      <c r="D3521" s="2">
        <f t="shared" si="54"/>
        <v>1</v>
      </c>
    </row>
    <row r="3522" spans="2:4" ht="13.8" x14ac:dyDescent="0.2">
      <c r="B3522" s="18">
        <v>3519</v>
      </c>
      <c r="C3522" s="2" t="str">
        <f>_xlfn.CONCAT(MONTH('Rates Database'!C3521),"-",'Rates Database'!B3521,"-",'Rates Database'!E3521,"-",'Rates Database'!G3521,"-",'Rates Database'!J3521)</f>
        <v>4-2019-Eversource_EMA-Residential-Grid Modernization Factor (GMF)</v>
      </c>
      <c r="D3522" s="2">
        <f t="shared" si="54"/>
        <v>1</v>
      </c>
    </row>
    <row r="3523" spans="2:4" ht="13.8" x14ac:dyDescent="0.2">
      <c r="B3523" s="18">
        <v>3520</v>
      </c>
      <c r="C3523" s="2" t="str">
        <f>_xlfn.CONCAT(MONTH('Rates Database'!C3522),"-",'Rates Database'!B3522,"-",'Rates Database'!E3522,"-",'Rates Database'!G3522,"-",'Rates Database'!J3522)</f>
        <v>3-2019-Eversource_EMA-Residential-Grid Modernization Factor (GMF)</v>
      </c>
      <c r="D3523" s="2">
        <f t="shared" si="54"/>
        <v>1</v>
      </c>
    </row>
    <row r="3524" spans="2:4" ht="13.8" x14ac:dyDescent="0.2">
      <c r="B3524" s="18">
        <v>3521</v>
      </c>
      <c r="C3524" s="2" t="str">
        <f>_xlfn.CONCAT(MONTH('Rates Database'!C3523),"-",'Rates Database'!B3523,"-",'Rates Database'!E3523,"-",'Rates Database'!G3523,"-",'Rates Database'!J3523)</f>
        <v>2-2019-Eversource_EMA-Residential-Grid Modernization Factor (GMF)</v>
      </c>
      <c r="D3524" s="2">
        <f t="shared" si="54"/>
        <v>1</v>
      </c>
    </row>
    <row r="3525" spans="2:4" ht="13.8" x14ac:dyDescent="0.2">
      <c r="B3525" s="18">
        <v>3522</v>
      </c>
      <c r="C3525" s="2" t="str">
        <f>_xlfn.CONCAT(MONTH('Rates Database'!C3524),"-",'Rates Database'!B3524,"-",'Rates Database'!E3524,"-",'Rates Database'!G3524,"-",'Rates Database'!J3524)</f>
        <v>1-2019-Eversource_EMA-Residential-Grid Modernization Factor (GMF)</v>
      </c>
      <c r="D3525" s="2">
        <f t="shared" ref="D3525:D3588" si="55">COUNTIF($C$4:$C$10092,C3525)</f>
        <v>1</v>
      </c>
    </row>
    <row r="3526" spans="2:4" ht="13.8" x14ac:dyDescent="0.2">
      <c r="B3526" s="18">
        <v>3523</v>
      </c>
      <c r="C3526" s="2" t="str">
        <f>_xlfn.CONCAT(MONTH('Rates Database'!C3525),"-",'Rates Database'!B3525,"-",'Rates Database'!E3525,"-",'Rates Database'!G3525,"-",'Rates Database'!J3525)</f>
        <v>3-2024-Eversource_EMA-Residential-Tax Act Credit Factor (TACF)</v>
      </c>
      <c r="D3526" s="2">
        <f t="shared" si="55"/>
        <v>1</v>
      </c>
    </row>
    <row r="3527" spans="2:4" ht="13.8" x14ac:dyDescent="0.2">
      <c r="B3527" s="18">
        <v>3524</v>
      </c>
      <c r="C3527" s="2" t="str">
        <f>_xlfn.CONCAT(MONTH('Rates Database'!C3526),"-",'Rates Database'!B3526,"-",'Rates Database'!E3526,"-",'Rates Database'!G3526,"-",'Rates Database'!J3526)</f>
        <v>2-2024-Eversource_EMA-Residential-Tax Act Credit Factor (TACF)</v>
      </c>
      <c r="D3527" s="2">
        <f t="shared" si="55"/>
        <v>1</v>
      </c>
    </row>
    <row r="3528" spans="2:4" ht="13.8" x14ac:dyDescent="0.2">
      <c r="B3528" s="18">
        <v>3525</v>
      </c>
      <c r="C3528" s="2" t="str">
        <f>_xlfn.CONCAT(MONTH('Rates Database'!C3527),"-",'Rates Database'!B3527,"-",'Rates Database'!E3527,"-",'Rates Database'!G3527,"-",'Rates Database'!J3527)</f>
        <v>1-2024-Eversource_EMA-Residential-Tax Act Credit Factor (TACF)</v>
      </c>
      <c r="D3528" s="2">
        <f t="shared" si="55"/>
        <v>1</v>
      </c>
    </row>
    <row r="3529" spans="2:4" ht="13.8" x14ac:dyDescent="0.2">
      <c r="B3529" s="18">
        <v>3526</v>
      </c>
      <c r="C3529" s="2" t="str">
        <f>_xlfn.CONCAT(MONTH('Rates Database'!C3528),"-",'Rates Database'!B3528,"-",'Rates Database'!E3528,"-",'Rates Database'!G3528,"-",'Rates Database'!J3528)</f>
        <v>12-2023-Eversource_EMA-Residential-Tax Act Credit Factor (TACF)</v>
      </c>
      <c r="D3529" s="2">
        <f t="shared" si="55"/>
        <v>1</v>
      </c>
    </row>
    <row r="3530" spans="2:4" ht="13.8" x14ac:dyDescent="0.2">
      <c r="B3530" s="18">
        <v>3527</v>
      </c>
      <c r="C3530" s="2" t="str">
        <f>_xlfn.CONCAT(MONTH('Rates Database'!C3529),"-",'Rates Database'!B3529,"-",'Rates Database'!E3529,"-",'Rates Database'!G3529,"-",'Rates Database'!J3529)</f>
        <v>11-2023-Eversource_EMA-Residential-Tax Act Credit Factor (TACF)</v>
      </c>
      <c r="D3530" s="2">
        <f t="shared" si="55"/>
        <v>1</v>
      </c>
    </row>
    <row r="3531" spans="2:4" ht="13.8" x14ac:dyDescent="0.2">
      <c r="B3531" s="18">
        <v>3528</v>
      </c>
      <c r="C3531" s="2" t="str">
        <f>_xlfn.CONCAT(MONTH('Rates Database'!C3530),"-",'Rates Database'!B3530,"-",'Rates Database'!E3530,"-",'Rates Database'!G3530,"-",'Rates Database'!J3530)</f>
        <v>10-2023-Eversource_EMA-Residential-Tax Act Credit Factor (TACF)</v>
      </c>
      <c r="D3531" s="2">
        <f t="shared" si="55"/>
        <v>1</v>
      </c>
    </row>
    <row r="3532" spans="2:4" ht="13.8" x14ac:dyDescent="0.2">
      <c r="B3532" s="18">
        <v>3529</v>
      </c>
      <c r="C3532" s="2" t="str">
        <f>_xlfn.CONCAT(MONTH('Rates Database'!C3531),"-",'Rates Database'!B3531,"-",'Rates Database'!E3531,"-",'Rates Database'!G3531,"-",'Rates Database'!J3531)</f>
        <v>9-2023-Eversource_EMA-Residential-Tax Act Credit Factor (TACF)</v>
      </c>
      <c r="D3532" s="2">
        <f t="shared" si="55"/>
        <v>1</v>
      </c>
    </row>
    <row r="3533" spans="2:4" ht="13.8" x14ac:dyDescent="0.2">
      <c r="B3533" s="18">
        <v>3530</v>
      </c>
      <c r="C3533" s="2" t="str">
        <f>_xlfn.CONCAT(MONTH('Rates Database'!C3532),"-",'Rates Database'!B3532,"-",'Rates Database'!E3532,"-",'Rates Database'!G3532,"-",'Rates Database'!J3532)</f>
        <v>8-2023-Eversource_EMA-Residential-Tax Act Credit Factor (TACF)</v>
      </c>
      <c r="D3533" s="2">
        <f t="shared" si="55"/>
        <v>1</v>
      </c>
    </row>
    <row r="3534" spans="2:4" ht="13.8" x14ac:dyDescent="0.2">
      <c r="B3534" s="18">
        <v>3531</v>
      </c>
      <c r="C3534" s="2" t="str">
        <f>_xlfn.CONCAT(MONTH('Rates Database'!C3533),"-",'Rates Database'!B3533,"-",'Rates Database'!E3533,"-",'Rates Database'!G3533,"-",'Rates Database'!J3533)</f>
        <v>7-2023-Eversource_EMA-Residential-Tax Act Credit Factor (TACF)</v>
      </c>
      <c r="D3534" s="2">
        <f t="shared" si="55"/>
        <v>1</v>
      </c>
    </row>
    <row r="3535" spans="2:4" ht="13.8" x14ac:dyDescent="0.2">
      <c r="B3535" s="18">
        <v>3532</v>
      </c>
      <c r="C3535" s="2" t="str">
        <f>_xlfn.CONCAT(MONTH('Rates Database'!C3534),"-",'Rates Database'!B3534,"-",'Rates Database'!E3534,"-",'Rates Database'!G3534,"-",'Rates Database'!J3534)</f>
        <v>6-2023-Eversource_EMA-Residential-Tax Act Credit Factor (TACF)</v>
      </c>
      <c r="D3535" s="2">
        <f t="shared" si="55"/>
        <v>1</v>
      </c>
    </row>
    <row r="3536" spans="2:4" ht="13.8" x14ac:dyDescent="0.2">
      <c r="B3536" s="18">
        <v>3533</v>
      </c>
      <c r="C3536" s="2" t="str">
        <f>_xlfn.CONCAT(MONTH('Rates Database'!C3535),"-",'Rates Database'!B3535,"-",'Rates Database'!E3535,"-",'Rates Database'!G3535,"-",'Rates Database'!J3535)</f>
        <v>5-2023-Eversource_EMA-Residential-Tax Act Credit Factor (TACF)</v>
      </c>
      <c r="D3536" s="2">
        <f t="shared" si="55"/>
        <v>1</v>
      </c>
    </row>
    <row r="3537" spans="2:4" ht="13.8" x14ac:dyDescent="0.2">
      <c r="B3537" s="18">
        <v>3534</v>
      </c>
      <c r="C3537" s="2" t="str">
        <f>_xlfn.CONCAT(MONTH('Rates Database'!C3536),"-",'Rates Database'!B3536,"-",'Rates Database'!E3536,"-",'Rates Database'!G3536,"-",'Rates Database'!J3536)</f>
        <v>4-2023-Eversource_EMA-Residential-Tax Act Credit Factor (TACF)</v>
      </c>
      <c r="D3537" s="2">
        <f t="shared" si="55"/>
        <v>1</v>
      </c>
    </row>
    <row r="3538" spans="2:4" ht="13.8" x14ac:dyDescent="0.2">
      <c r="B3538" s="18">
        <v>3535</v>
      </c>
      <c r="C3538" s="2" t="str">
        <f>_xlfn.CONCAT(MONTH('Rates Database'!C3537),"-",'Rates Database'!B3537,"-",'Rates Database'!E3537,"-",'Rates Database'!G3537,"-",'Rates Database'!J3537)</f>
        <v>3-2023-Eversource_EMA-Residential-Tax Act Credit Factor (TACF)</v>
      </c>
      <c r="D3538" s="2">
        <f t="shared" si="55"/>
        <v>1</v>
      </c>
    </row>
    <row r="3539" spans="2:4" ht="13.8" x14ac:dyDescent="0.2">
      <c r="B3539" s="18">
        <v>3536</v>
      </c>
      <c r="C3539" s="2" t="str">
        <f>_xlfn.CONCAT(MONTH('Rates Database'!C3538),"-",'Rates Database'!B3538,"-",'Rates Database'!E3538,"-",'Rates Database'!G3538,"-",'Rates Database'!J3538)</f>
        <v>2-2023-Eversource_EMA-Residential-Tax Act Credit Factor (TACF)</v>
      </c>
      <c r="D3539" s="2">
        <f t="shared" si="55"/>
        <v>1</v>
      </c>
    </row>
    <row r="3540" spans="2:4" ht="13.8" x14ac:dyDescent="0.2">
      <c r="B3540" s="18">
        <v>3537</v>
      </c>
      <c r="C3540" s="2" t="str">
        <f>_xlfn.CONCAT(MONTH('Rates Database'!C3539),"-",'Rates Database'!B3539,"-",'Rates Database'!E3539,"-",'Rates Database'!G3539,"-",'Rates Database'!J3539)</f>
        <v>1-2023-Eversource_EMA-Residential-Tax Act Credit Factor (TACF)</v>
      </c>
      <c r="D3540" s="2">
        <f t="shared" si="55"/>
        <v>1</v>
      </c>
    </row>
    <row r="3541" spans="2:4" ht="13.8" x14ac:dyDescent="0.2">
      <c r="B3541" s="18">
        <v>3538</v>
      </c>
      <c r="C3541" s="2" t="str">
        <f>_xlfn.CONCAT(MONTH('Rates Database'!C3540),"-",'Rates Database'!B3540,"-",'Rates Database'!E3540,"-",'Rates Database'!G3540,"-",'Rates Database'!J3540)</f>
        <v>12-2022-Eversource_EMA-Residential-Tax Act Credit Factor (TACF)</v>
      </c>
      <c r="D3541" s="2">
        <f t="shared" si="55"/>
        <v>1</v>
      </c>
    </row>
    <row r="3542" spans="2:4" ht="13.8" x14ac:dyDescent="0.2">
      <c r="B3542" s="18">
        <v>3539</v>
      </c>
      <c r="C3542" s="2" t="str">
        <f>_xlfn.CONCAT(MONTH('Rates Database'!C3541),"-",'Rates Database'!B3541,"-",'Rates Database'!E3541,"-",'Rates Database'!G3541,"-",'Rates Database'!J3541)</f>
        <v>11-2022-Eversource_EMA-Residential-Tax Act Credit Factor (TACF)</v>
      </c>
      <c r="D3542" s="2">
        <f t="shared" si="55"/>
        <v>1</v>
      </c>
    </row>
    <row r="3543" spans="2:4" ht="13.8" x14ac:dyDescent="0.2">
      <c r="B3543" s="18">
        <v>3540</v>
      </c>
      <c r="C3543" s="2" t="str">
        <f>_xlfn.CONCAT(MONTH('Rates Database'!C3542),"-",'Rates Database'!B3542,"-",'Rates Database'!E3542,"-",'Rates Database'!G3542,"-",'Rates Database'!J3542)</f>
        <v>10-2022-Eversource_EMA-Residential-Tax Act Credit Factor (TACF)</v>
      </c>
      <c r="D3543" s="2">
        <f t="shared" si="55"/>
        <v>1</v>
      </c>
    </row>
    <row r="3544" spans="2:4" ht="13.8" x14ac:dyDescent="0.2">
      <c r="B3544" s="18">
        <v>3541</v>
      </c>
      <c r="C3544" s="2" t="str">
        <f>_xlfn.CONCAT(MONTH('Rates Database'!C3543),"-",'Rates Database'!B3543,"-",'Rates Database'!E3543,"-",'Rates Database'!G3543,"-",'Rates Database'!J3543)</f>
        <v>9-2022-Eversource_EMA-Residential-Tax Act Credit Factor (TACF)</v>
      </c>
      <c r="D3544" s="2">
        <f t="shared" si="55"/>
        <v>1</v>
      </c>
    </row>
    <row r="3545" spans="2:4" ht="13.8" x14ac:dyDescent="0.2">
      <c r="B3545" s="18">
        <v>3542</v>
      </c>
      <c r="C3545" s="2" t="str">
        <f>_xlfn.CONCAT(MONTH('Rates Database'!C3544),"-",'Rates Database'!B3544,"-",'Rates Database'!E3544,"-",'Rates Database'!G3544,"-",'Rates Database'!J3544)</f>
        <v>8-2022-Eversource_EMA-Residential-Tax Act Credit Factor (TACF)</v>
      </c>
      <c r="D3545" s="2">
        <f t="shared" si="55"/>
        <v>1</v>
      </c>
    </row>
    <row r="3546" spans="2:4" ht="13.8" x14ac:dyDescent="0.2">
      <c r="B3546" s="18">
        <v>3543</v>
      </c>
      <c r="C3546" s="2" t="str">
        <f>_xlfn.CONCAT(MONTH('Rates Database'!C3545),"-",'Rates Database'!B3545,"-",'Rates Database'!E3545,"-",'Rates Database'!G3545,"-",'Rates Database'!J3545)</f>
        <v>7-2022-Eversource_EMA-Residential-Tax Act Credit Factor (TACF)</v>
      </c>
      <c r="D3546" s="2">
        <f t="shared" si="55"/>
        <v>1</v>
      </c>
    </row>
    <row r="3547" spans="2:4" ht="13.8" x14ac:dyDescent="0.2">
      <c r="B3547" s="18">
        <v>3544</v>
      </c>
      <c r="C3547" s="2" t="str">
        <f>_xlfn.CONCAT(MONTH('Rates Database'!C3546),"-",'Rates Database'!B3546,"-",'Rates Database'!E3546,"-",'Rates Database'!G3546,"-",'Rates Database'!J3546)</f>
        <v>6-2022-Eversource_EMA-Residential-Tax Act Credit Factor (TACF)</v>
      </c>
      <c r="D3547" s="2">
        <f t="shared" si="55"/>
        <v>1</v>
      </c>
    </row>
    <row r="3548" spans="2:4" ht="13.8" x14ac:dyDescent="0.2">
      <c r="B3548" s="18">
        <v>3545</v>
      </c>
      <c r="C3548" s="2" t="str">
        <f>_xlfn.CONCAT(MONTH('Rates Database'!C3547),"-",'Rates Database'!B3547,"-",'Rates Database'!E3547,"-",'Rates Database'!G3547,"-",'Rates Database'!J3547)</f>
        <v>5-2022-Eversource_EMA-Residential-Tax Act Credit Factor (TACF)</v>
      </c>
      <c r="D3548" s="2">
        <f t="shared" si="55"/>
        <v>1</v>
      </c>
    </row>
    <row r="3549" spans="2:4" ht="13.8" x14ac:dyDescent="0.2">
      <c r="B3549" s="18">
        <v>3546</v>
      </c>
      <c r="C3549" s="2" t="str">
        <f>_xlfn.CONCAT(MONTH('Rates Database'!C3548),"-",'Rates Database'!B3548,"-",'Rates Database'!E3548,"-",'Rates Database'!G3548,"-",'Rates Database'!J3548)</f>
        <v>4-2022-Eversource_EMA-Residential-Tax Act Credit Factor (TACF)</v>
      </c>
      <c r="D3549" s="2">
        <f t="shared" si="55"/>
        <v>1</v>
      </c>
    </row>
    <row r="3550" spans="2:4" ht="13.8" x14ac:dyDescent="0.2">
      <c r="B3550" s="18">
        <v>3547</v>
      </c>
      <c r="C3550" s="2" t="str">
        <f>_xlfn.CONCAT(MONTH('Rates Database'!C3549),"-",'Rates Database'!B3549,"-",'Rates Database'!E3549,"-",'Rates Database'!G3549,"-",'Rates Database'!J3549)</f>
        <v>3-2022-Eversource_EMA-Residential-Tax Act Credit Factor (TACF)</v>
      </c>
      <c r="D3550" s="2">
        <f t="shared" si="55"/>
        <v>1</v>
      </c>
    </row>
    <row r="3551" spans="2:4" ht="13.8" x14ac:dyDescent="0.2">
      <c r="B3551" s="18">
        <v>3548</v>
      </c>
      <c r="C3551" s="2" t="str">
        <f>_xlfn.CONCAT(MONTH('Rates Database'!C3550),"-",'Rates Database'!B3550,"-",'Rates Database'!E3550,"-",'Rates Database'!G3550,"-",'Rates Database'!J3550)</f>
        <v>2-2022-Eversource_EMA-Residential-Tax Act Credit Factor (TACF)</v>
      </c>
      <c r="D3551" s="2">
        <f t="shared" si="55"/>
        <v>1</v>
      </c>
    </row>
    <row r="3552" spans="2:4" ht="13.8" x14ac:dyDescent="0.2">
      <c r="B3552" s="18">
        <v>3549</v>
      </c>
      <c r="C3552" s="2" t="str">
        <f>_xlfn.CONCAT(MONTH('Rates Database'!C3551),"-",'Rates Database'!B3551,"-",'Rates Database'!E3551,"-",'Rates Database'!G3551,"-",'Rates Database'!J3551)</f>
        <v>1-2022-Eversource_EMA-Residential-Tax Act Credit Factor (TACF)</v>
      </c>
      <c r="D3552" s="2">
        <f t="shared" si="55"/>
        <v>1</v>
      </c>
    </row>
    <row r="3553" spans="2:4" ht="13.8" x14ac:dyDescent="0.2">
      <c r="B3553" s="18">
        <v>3550</v>
      </c>
      <c r="C3553" s="2" t="str">
        <f>_xlfn.CONCAT(MONTH('Rates Database'!C3552),"-",'Rates Database'!B3552,"-",'Rates Database'!E3552,"-",'Rates Database'!G3552,"-",'Rates Database'!J3552)</f>
        <v>12-2021-Eversource_EMA-Residential-Tax Act Credit Factor (TACF)</v>
      </c>
      <c r="D3553" s="2">
        <f t="shared" si="55"/>
        <v>1</v>
      </c>
    </row>
    <row r="3554" spans="2:4" ht="13.8" x14ac:dyDescent="0.2">
      <c r="B3554" s="18">
        <v>3551</v>
      </c>
      <c r="C3554" s="2" t="str">
        <f>_xlfn.CONCAT(MONTH('Rates Database'!C3553),"-",'Rates Database'!B3553,"-",'Rates Database'!E3553,"-",'Rates Database'!G3553,"-",'Rates Database'!J3553)</f>
        <v>11-2021-Eversource_EMA-Residential-Tax Act Credit Factor (TACF)</v>
      </c>
      <c r="D3554" s="2">
        <f t="shared" si="55"/>
        <v>1</v>
      </c>
    </row>
    <row r="3555" spans="2:4" ht="13.8" x14ac:dyDescent="0.2">
      <c r="B3555" s="18">
        <v>3552</v>
      </c>
      <c r="C3555" s="2" t="str">
        <f>_xlfn.CONCAT(MONTH('Rates Database'!C3554),"-",'Rates Database'!B3554,"-",'Rates Database'!E3554,"-",'Rates Database'!G3554,"-",'Rates Database'!J3554)</f>
        <v>10-2021-Eversource_EMA-Residential-Tax Act Credit Factor (TACF)</v>
      </c>
      <c r="D3555" s="2">
        <f t="shared" si="55"/>
        <v>1</v>
      </c>
    </row>
    <row r="3556" spans="2:4" ht="13.8" x14ac:dyDescent="0.2">
      <c r="B3556" s="18">
        <v>3553</v>
      </c>
      <c r="C3556" s="2" t="str">
        <f>_xlfn.CONCAT(MONTH('Rates Database'!C3555),"-",'Rates Database'!B3555,"-",'Rates Database'!E3555,"-",'Rates Database'!G3555,"-",'Rates Database'!J3555)</f>
        <v>9-2021-Eversource_EMA-Residential-Tax Act Credit Factor (TACF)</v>
      </c>
      <c r="D3556" s="2">
        <f t="shared" si="55"/>
        <v>1</v>
      </c>
    </row>
    <row r="3557" spans="2:4" ht="13.8" x14ac:dyDescent="0.2">
      <c r="B3557" s="18">
        <v>3554</v>
      </c>
      <c r="C3557" s="2" t="str">
        <f>_xlfn.CONCAT(MONTH('Rates Database'!C3556),"-",'Rates Database'!B3556,"-",'Rates Database'!E3556,"-",'Rates Database'!G3556,"-",'Rates Database'!J3556)</f>
        <v>8-2021-Eversource_EMA-Residential-Tax Act Credit Factor (TACF)</v>
      </c>
      <c r="D3557" s="2">
        <f t="shared" si="55"/>
        <v>1</v>
      </c>
    </row>
    <row r="3558" spans="2:4" ht="13.8" x14ac:dyDescent="0.2">
      <c r="B3558" s="18">
        <v>3555</v>
      </c>
      <c r="C3558" s="2" t="str">
        <f>_xlfn.CONCAT(MONTH('Rates Database'!C3557),"-",'Rates Database'!B3557,"-",'Rates Database'!E3557,"-",'Rates Database'!G3557,"-",'Rates Database'!J3557)</f>
        <v>7-2021-Eversource_EMA-Residential-Tax Act Credit Factor (TACF)</v>
      </c>
      <c r="D3558" s="2">
        <f t="shared" si="55"/>
        <v>1</v>
      </c>
    </row>
    <row r="3559" spans="2:4" ht="13.8" x14ac:dyDescent="0.2">
      <c r="B3559" s="18">
        <v>3556</v>
      </c>
      <c r="C3559" s="2" t="str">
        <f>_xlfn.CONCAT(MONTH('Rates Database'!C3558),"-",'Rates Database'!B3558,"-",'Rates Database'!E3558,"-",'Rates Database'!G3558,"-",'Rates Database'!J3558)</f>
        <v>6-2021-Eversource_EMA-Residential-Tax Act Credit Factor (TACF)</v>
      </c>
      <c r="D3559" s="2">
        <f t="shared" si="55"/>
        <v>1</v>
      </c>
    </row>
    <row r="3560" spans="2:4" ht="13.8" x14ac:dyDescent="0.2">
      <c r="B3560" s="18">
        <v>3557</v>
      </c>
      <c r="C3560" s="2" t="str">
        <f>_xlfn.CONCAT(MONTH('Rates Database'!C3559),"-",'Rates Database'!B3559,"-",'Rates Database'!E3559,"-",'Rates Database'!G3559,"-",'Rates Database'!J3559)</f>
        <v>5-2021-Eversource_EMA-Residential-Tax Act Credit Factor (TACF)</v>
      </c>
      <c r="D3560" s="2">
        <f t="shared" si="55"/>
        <v>1</v>
      </c>
    </row>
    <row r="3561" spans="2:4" ht="13.8" x14ac:dyDescent="0.2">
      <c r="B3561" s="18">
        <v>3558</v>
      </c>
      <c r="C3561" s="2" t="str">
        <f>_xlfn.CONCAT(MONTH('Rates Database'!C3560),"-",'Rates Database'!B3560,"-",'Rates Database'!E3560,"-",'Rates Database'!G3560,"-",'Rates Database'!J3560)</f>
        <v>4-2021-Eversource_EMA-Residential-Tax Act Credit Factor (TACF)</v>
      </c>
      <c r="D3561" s="2">
        <f t="shared" si="55"/>
        <v>1</v>
      </c>
    </row>
    <row r="3562" spans="2:4" ht="13.8" x14ac:dyDescent="0.2">
      <c r="B3562" s="18">
        <v>3559</v>
      </c>
      <c r="C3562" s="2" t="str">
        <f>_xlfn.CONCAT(MONTH('Rates Database'!C3561),"-",'Rates Database'!B3561,"-",'Rates Database'!E3561,"-",'Rates Database'!G3561,"-",'Rates Database'!J3561)</f>
        <v>3-2021-Eversource_EMA-Residential-Tax Act Credit Factor (TACF)</v>
      </c>
      <c r="D3562" s="2">
        <f t="shared" si="55"/>
        <v>1</v>
      </c>
    </row>
    <row r="3563" spans="2:4" ht="13.8" x14ac:dyDescent="0.2">
      <c r="B3563" s="18">
        <v>3560</v>
      </c>
      <c r="C3563" s="2" t="str">
        <f>_xlfn.CONCAT(MONTH('Rates Database'!C3562),"-",'Rates Database'!B3562,"-",'Rates Database'!E3562,"-",'Rates Database'!G3562,"-",'Rates Database'!J3562)</f>
        <v>2-2021-Eversource_EMA-Residential-Tax Act Credit Factor (TACF)</v>
      </c>
      <c r="D3563" s="2">
        <f t="shared" si="55"/>
        <v>1</v>
      </c>
    </row>
    <row r="3564" spans="2:4" ht="13.8" x14ac:dyDescent="0.2">
      <c r="B3564" s="18">
        <v>3561</v>
      </c>
      <c r="C3564" s="2" t="str">
        <f>_xlfn.CONCAT(MONTH('Rates Database'!C3563),"-",'Rates Database'!B3563,"-",'Rates Database'!E3563,"-",'Rates Database'!G3563,"-",'Rates Database'!J3563)</f>
        <v>1-2021-Eversource_EMA-Residential-Tax Act Credit Factor (TACF)</v>
      </c>
      <c r="D3564" s="2">
        <f t="shared" si="55"/>
        <v>1</v>
      </c>
    </row>
    <row r="3565" spans="2:4" ht="13.8" x14ac:dyDescent="0.2">
      <c r="B3565" s="18">
        <v>3562</v>
      </c>
      <c r="C3565" s="2" t="str">
        <f>_xlfn.CONCAT(MONTH('Rates Database'!C3564),"-",'Rates Database'!B3564,"-",'Rates Database'!E3564,"-",'Rates Database'!G3564,"-",'Rates Database'!J3564)</f>
        <v>12-2020-Eversource_EMA-Residential-Tax Act Credit Factor (TACF)</v>
      </c>
      <c r="D3565" s="2">
        <f t="shared" si="55"/>
        <v>1</v>
      </c>
    </row>
    <row r="3566" spans="2:4" ht="13.8" x14ac:dyDescent="0.2">
      <c r="B3566" s="18">
        <v>3563</v>
      </c>
      <c r="C3566" s="2" t="str">
        <f>_xlfn.CONCAT(MONTH('Rates Database'!C3565),"-",'Rates Database'!B3565,"-",'Rates Database'!E3565,"-",'Rates Database'!G3565,"-",'Rates Database'!J3565)</f>
        <v>11-2020-Eversource_EMA-Residential-Tax Act Credit Factor (TACF)</v>
      </c>
      <c r="D3566" s="2">
        <f t="shared" si="55"/>
        <v>1</v>
      </c>
    </row>
    <row r="3567" spans="2:4" ht="13.8" x14ac:dyDescent="0.2">
      <c r="B3567" s="18">
        <v>3564</v>
      </c>
      <c r="C3567" s="2" t="str">
        <f>_xlfn.CONCAT(MONTH('Rates Database'!C3566),"-",'Rates Database'!B3566,"-",'Rates Database'!E3566,"-",'Rates Database'!G3566,"-",'Rates Database'!J3566)</f>
        <v>10-2020-Eversource_EMA-Residential-Tax Act Credit Factor (TACF)</v>
      </c>
      <c r="D3567" s="2">
        <f t="shared" si="55"/>
        <v>1</v>
      </c>
    </row>
    <row r="3568" spans="2:4" ht="13.8" x14ac:dyDescent="0.2">
      <c r="B3568" s="18">
        <v>3565</v>
      </c>
      <c r="C3568" s="2" t="str">
        <f>_xlfn.CONCAT(MONTH('Rates Database'!C3567),"-",'Rates Database'!B3567,"-",'Rates Database'!E3567,"-",'Rates Database'!G3567,"-",'Rates Database'!J3567)</f>
        <v>9-2020-Eversource_EMA-Residential-Tax Act Credit Factor (TACF)</v>
      </c>
      <c r="D3568" s="2">
        <f t="shared" si="55"/>
        <v>1</v>
      </c>
    </row>
    <row r="3569" spans="2:4" ht="13.8" x14ac:dyDescent="0.2">
      <c r="B3569" s="18">
        <v>3566</v>
      </c>
      <c r="C3569" s="2" t="str">
        <f>_xlfn.CONCAT(MONTH('Rates Database'!C3568),"-",'Rates Database'!B3568,"-",'Rates Database'!E3568,"-",'Rates Database'!G3568,"-",'Rates Database'!J3568)</f>
        <v>8-2020-Eversource_EMA-Residential-Tax Act Credit Factor (TACF)</v>
      </c>
      <c r="D3569" s="2">
        <f t="shared" si="55"/>
        <v>1</v>
      </c>
    </row>
    <row r="3570" spans="2:4" ht="13.8" x14ac:dyDescent="0.2">
      <c r="B3570" s="18">
        <v>3567</v>
      </c>
      <c r="C3570" s="2" t="str">
        <f>_xlfn.CONCAT(MONTH('Rates Database'!C3569),"-",'Rates Database'!B3569,"-",'Rates Database'!E3569,"-",'Rates Database'!G3569,"-",'Rates Database'!J3569)</f>
        <v>7-2020-Eversource_EMA-Residential-Tax Act Credit Factor (TACF)</v>
      </c>
      <c r="D3570" s="2">
        <f t="shared" si="55"/>
        <v>1</v>
      </c>
    </row>
    <row r="3571" spans="2:4" ht="13.8" x14ac:dyDescent="0.2">
      <c r="B3571" s="18">
        <v>3568</v>
      </c>
      <c r="C3571" s="2" t="str">
        <f>_xlfn.CONCAT(MONTH('Rates Database'!C3570),"-",'Rates Database'!B3570,"-",'Rates Database'!E3570,"-",'Rates Database'!G3570,"-",'Rates Database'!J3570)</f>
        <v>6-2020-Eversource_EMA-Residential-Tax Act Credit Factor (TACF)</v>
      </c>
      <c r="D3571" s="2">
        <f t="shared" si="55"/>
        <v>1</v>
      </c>
    </row>
    <row r="3572" spans="2:4" ht="13.8" x14ac:dyDescent="0.2">
      <c r="B3572" s="18">
        <v>3569</v>
      </c>
      <c r="C3572" s="2" t="str">
        <f>_xlfn.CONCAT(MONTH('Rates Database'!C3571),"-",'Rates Database'!B3571,"-",'Rates Database'!E3571,"-",'Rates Database'!G3571,"-",'Rates Database'!J3571)</f>
        <v>5-2020-Eversource_EMA-Residential-Tax Act Credit Factor (TACF)</v>
      </c>
      <c r="D3572" s="2">
        <f t="shared" si="55"/>
        <v>1</v>
      </c>
    </row>
    <row r="3573" spans="2:4" ht="13.8" x14ac:dyDescent="0.2">
      <c r="B3573" s="18">
        <v>3570</v>
      </c>
      <c r="C3573" s="2" t="str">
        <f>_xlfn.CONCAT(MONTH('Rates Database'!C3572),"-",'Rates Database'!B3572,"-",'Rates Database'!E3572,"-",'Rates Database'!G3572,"-",'Rates Database'!J3572)</f>
        <v>4-2020-Eversource_EMA-Residential-Tax Act Credit Factor (TACF)</v>
      </c>
      <c r="D3573" s="2">
        <f t="shared" si="55"/>
        <v>1</v>
      </c>
    </row>
    <row r="3574" spans="2:4" ht="13.8" x14ac:dyDescent="0.2">
      <c r="B3574" s="18">
        <v>3571</v>
      </c>
      <c r="C3574" s="2" t="str">
        <f>_xlfn.CONCAT(MONTH('Rates Database'!C3573),"-",'Rates Database'!B3573,"-",'Rates Database'!E3573,"-",'Rates Database'!G3573,"-",'Rates Database'!J3573)</f>
        <v>3-2020-Eversource_EMA-Residential-Tax Act Credit Factor (TACF)</v>
      </c>
      <c r="D3574" s="2">
        <f t="shared" si="55"/>
        <v>1</v>
      </c>
    </row>
    <row r="3575" spans="2:4" ht="13.8" x14ac:dyDescent="0.2">
      <c r="B3575" s="18">
        <v>3572</v>
      </c>
      <c r="C3575" s="2" t="str">
        <f>_xlfn.CONCAT(MONTH('Rates Database'!C3574),"-",'Rates Database'!B3574,"-",'Rates Database'!E3574,"-",'Rates Database'!G3574,"-",'Rates Database'!J3574)</f>
        <v>2-2020-Eversource_EMA-Residential-Tax Act Credit Factor (TACF)</v>
      </c>
      <c r="D3575" s="2">
        <f t="shared" si="55"/>
        <v>1</v>
      </c>
    </row>
    <row r="3576" spans="2:4" ht="13.8" x14ac:dyDescent="0.2">
      <c r="B3576" s="18">
        <v>3573</v>
      </c>
      <c r="C3576" s="2" t="str">
        <f>_xlfn.CONCAT(MONTH('Rates Database'!C3575),"-",'Rates Database'!B3575,"-",'Rates Database'!E3575,"-",'Rates Database'!G3575,"-",'Rates Database'!J3575)</f>
        <v>1-2020-Eversource_EMA-Residential-Tax Act Credit Factor (TACF)</v>
      </c>
      <c r="D3576" s="2">
        <f t="shared" si="55"/>
        <v>1</v>
      </c>
    </row>
    <row r="3577" spans="2:4" ht="13.8" x14ac:dyDescent="0.2">
      <c r="B3577" s="18">
        <v>3574</v>
      </c>
      <c r="C3577" s="2" t="str">
        <f>_xlfn.CONCAT(MONTH('Rates Database'!C3576),"-",'Rates Database'!B3576,"-",'Rates Database'!E3576,"-",'Rates Database'!G3576,"-",'Rates Database'!J3576)</f>
        <v>12-2019-Eversource_EMA-Residential-Tax Act Credit Factor (TACF)</v>
      </c>
      <c r="D3577" s="2">
        <f t="shared" si="55"/>
        <v>1</v>
      </c>
    </row>
    <row r="3578" spans="2:4" ht="13.8" x14ac:dyDescent="0.2">
      <c r="B3578" s="18">
        <v>3575</v>
      </c>
      <c r="C3578" s="2" t="str">
        <f>_xlfn.CONCAT(MONTH('Rates Database'!C3577),"-",'Rates Database'!B3577,"-",'Rates Database'!E3577,"-",'Rates Database'!G3577,"-",'Rates Database'!J3577)</f>
        <v>11-2019-Eversource_EMA-Residential-Tax Act Credit Factor (TACF)</v>
      </c>
      <c r="D3578" s="2">
        <f t="shared" si="55"/>
        <v>1</v>
      </c>
    </row>
    <row r="3579" spans="2:4" ht="13.8" x14ac:dyDescent="0.2">
      <c r="B3579" s="18">
        <v>3576</v>
      </c>
      <c r="C3579" s="2" t="str">
        <f>_xlfn.CONCAT(MONTH('Rates Database'!C3578),"-",'Rates Database'!B3578,"-",'Rates Database'!E3578,"-",'Rates Database'!G3578,"-",'Rates Database'!J3578)</f>
        <v>10-2019-Eversource_EMA-Residential-Tax Act Credit Factor (TACF)</v>
      </c>
      <c r="D3579" s="2">
        <f t="shared" si="55"/>
        <v>1</v>
      </c>
    </row>
    <row r="3580" spans="2:4" ht="13.8" x14ac:dyDescent="0.2">
      <c r="B3580" s="18">
        <v>3577</v>
      </c>
      <c r="C3580" s="2" t="str">
        <f>_xlfn.CONCAT(MONTH('Rates Database'!C3579),"-",'Rates Database'!B3579,"-",'Rates Database'!E3579,"-",'Rates Database'!G3579,"-",'Rates Database'!J3579)</f>
        <v>9-2019-Eversource_EMA-Residential-Tax Act Credit Factor (TACF)</v>
      </c>
      <c r="D3580" s="2">
        <f t="shared" si="55"/>
        <v>1</v>
      </c>
    </row>
    <row r="3581" spans="2:4" ht="13.8" x14ac:dyDescent="0.2">
      <c r="B3581" s="18">
        <v>3578</v>
      </c>
      <c r="C3581" s="2" t="str">
        <f>_xlfn.CONCAT(MONTH('Rates Database'!C3580),"-",'Rates Database'!B3580,"-",'Rates Database'!E3580,"-",'Rates Database'!G3580,"-",'Rates Database'!J3580)</f>
        <v>8-2019-Eversource_EMA-Residential-Tax Act Credit Factor (TACF)</v>
      </c>
      <c r="D3581" s="2">
        <f t="shared" si="55"/>
        <v>1</v>
      </c>
    </row>
    <row r="3582" spans="2:4" ht="13.8" x14ac:dyDescent="0.2">
      <c r="B3582" s="18">
        <v>3579</v>
      </c>
      <c r="C3582" s="2" t="str">
        <f>_xlfn.CONCAT(MONTH('Rates Database'!C3581),"-",'Rates Database'!B3581,"-",'Rates Database'!E3581,"-",'Rates Database'!G3581,"-",'Rates Database'!J3581)</f>
        <v>7-2019-Eversource_EMA-Residential-Tax Act Credit Factor (TACF)</v>
      </c>
      <c r="D3582" s="2">
        <f t="shared" si="55"/>
        <v>1</v>
      </c>
    </row>
    <row r="3583" spans="2:4" ht="13.8" x14ac:dyDescent="0.2">
      <c r="B3583" s="18">
        <v>3580</v>
      </c>
      <c r="C3583" s="2" t="str">
        <f>_xlfn.CONCAT(MONTH('Rates Database'!C3582),"-",'Rates Database'!B3582,"-",'Rates Database'!E3582,"-",'Rates Database'!G3582,"-",'Rates Database'!J3582)</f>
        <v>6-2019-Eversource_EMA-Residential-Tax Act Credit Factor (TACF)</v>
      </c>
      <c r="D3583" s="2">
        <f t="shared" si="55"/>
        <v>1</v>
      </c>
    </row>
    <row r="3584" spans="2:4" ht="13.8" x14ac:dyDescent="0.2">
      <c r="B3584" s="18">
        <v>3581</v>
      </c>
      <c r="C3584" s="2" t="str">
        <f>_xlfn.CONCAT(MONTH('Rates Database'!C3583),"-",'Rates Database'!B3583,"-",'Rates Database'!E3583,"-",'Rates Database'!G3583,"-",'Rates Database'!J3583)</f>
        <v>5-2019-Eversource_EMA-Residential-Tax Act Credit Factor (TACF)</v>
      </c>
      <c r="D3584" s="2">
        <f t="shared" si="55"/>
        <v>1</v>
      </c>
    </row>
    <row r="3585" spans="2:4" ht="13.8" x14ac:dyDescent="0.2">
      <c r="B3585" s="18">
        <v>3582</v>
      </c>
      <c r="C3585" s="2" t="str">
        <f>_xlfn.CONCAT(MONTH('Rates Database'!C3584),"-",'Rates Database'!B3584,"-",'Rates Database'!E3584,"-",'Rates Database'!G3584,"-",'Rates Database'!J3584)</f>
        <v>4-2019-Eversource_EMA-Residential-Tax Act Credit Factor (TACF)</v>
      </c>
      <c r="D3585" s="2">
        <f t="shared" si="55"/>
        <v>1</v>
      </c>
    </row>
    <row r="3586" spans="2:4" ht="13.8" x14ac:dyDescent="0.2">
      <c r="B3586" s="18">
        <v>3583</v>
      </c>
      <c r="C3586" s="2" t="str">
        <f>_xlfn.CONCAT(MONTH('Rates Database'!C3585),"-",'Rates Database'!B3585,"-",'Rates Database'!E3585,"-",'Rates Database'!G3585,"-",'Rates Database'!J3585)</f>
        <v>3-2019-Eversource_EMA-Residential-Tax Act Credit Factor (TACF)</v>
      </c>
      <c r="D3586" s="2">
        <f t="shared" si="55"/>
        <v>1</v>
      </c>
    </row>
    <row r="3587" spans="2:4" ht="13.8" x14ac:dyDescent="0.2">
      <c r="B3587" s="18">
        <v>3584</v>
      </c>
      <c r="C3587" s="2" t="str">
        <f>_xlfn.CONCAT(MONTH('Rates Database'!C3586),"-",'Rates Database'!B3586,"-",'Rates Database'!E3586,"-",'Rates Database'!G3586,"-",'Rates Database'!J3586)</f>
        <v>2-2019-Eversource_EMA-Residential-Tax Act Credit Factor (TACF)</v>
      </c>
      <c r="D3587" s="2">
        <f t="shared" si="55"/>
        <v>1</v>
      </c>
    </row>
    <row r="3588" spans="2:4" ht="13.8" x14ac:dyDescent="0.2">
      <c r="B3588" s="18">
        <v>3585</v>
      </c>
      <c r="C3588" s="2" t="str">
        <f>_xlfn.CONCAT(MONTH('Rates Database'!C3587),"-",'Rates Database'!B3587,"-",'Rates Database'!E3587,"-",'Rates Database'!G3587,"-",'Rates Database'!J3587)</f>
        <v>1-2019-Eversource_EMA-Residential-Tax Act Credit Factor (TACF)</v>
      </c>
      <c r="D3588" s="2">
        <f t="shared" si="55"/>
        <v>1</v>
      </c>
    </row>
    <row r="3589" spans="2:4" ht="13.8" x14ac:dyDescent="0.2">
      <c r="B3589" s="18">
        <v>3586</v>
      </c>
      <c r="C3589" s="2" t="str">
        <f>_xlfn.CONCAT(MONTH('Rates Database'!C3588),"-",'Rates Database'!B3588,"-",'Rates Database'!E3588,"-",'Rates Database'!G3588,"-",'Rates Database'!J3588)</f>
        <v>3-2024-Eversource_EMA-Residential-Advanced Metering Infrastructure (AMI)</v>
      </c>
      <c r="D3589" s="2">
        <f t="shared" ref="D3589:D3652" si="56">COUNTIF($C$4:$C$10092,C3589)</f>
        <v>1</v>
      </c>
    </row>
    <row r="3590" spans="2:4" ht="13.8" x14ac:dyDescent="0.2">
      <c r="B3590" s="18">
        <v>3587</v>
      </c>
      <c r="C3590" s="2" t="str">
        <f>_xlfn.CONCAT(MONTH('Rates Database'!C3589),"-",'Rates Database'!B3589,"-",'Rates Database'!E3589,"-",'Rates Database'!G3589,"-",'Rates Database'!J3589)</f>
        <v>2-2024-Eversource_EMA-Residential-Advanced Metering Infrastructure (AMI)</v>
      </c>
      <c r="D3590" s="2">
        <f t="shared" si="56"/>
        <v>1</v>
      </c>
    </row>
    <row r="3591" spans="2:4" ht="13.8" x14ac:dyDescent="0.2">
      <c r="B3591" s="18">
        <v>3588</v>
      </c>
      <c r="C3591" s="2" t="str">
        <f>_xlfn.CONCAT(MONTH('Rates Database'!C3590),"-",'Rates Database'!B3590,"-",'Rates Database'!E3590,"-",'Rates Database'!G3590,"-",'Rates Database'!J3590)</f>
        <v>1-2024-Eversource_EMA-Residential-Advanced Metering Infrastructure (AMI)</v>
      </c>
      <c r="D3591" s="2">
        <f t="shared" si="56"/>
        <v>1</v>
      </c>
    </row>
    <row r="3592" spans="2:4" ht="13.8" x14ac:dyDescent="0.2">
      <c r="B3592" s="18">
        <v>3589</v>
      </c>
      <c r="C3592" s="2" t="str">
        <f>_xlfn.CONCAT(MONTH('Rates Database'!C3591),"-",'Rates Database'!B3591,"-",'Rates Database'!E3591,"-",'Rates Database'!G3591,"-",'Rates Database'!J3591)</f>
        <v>12-2023-Eversource_EMA-Residential-Advanced Metering Infrastructure (AMI)</v>
      </c>
      <c r="D3592" s="2">
        <f t="shared" si="56"/>
        <v>1</v>
      </c>
    </row>
    <row r="3593" spans="2:4" ht="13.8" x14ac:dyDescent="0.2">
      <c r="B3593" s="18">
        <v>3590</v>
      </c>
      <c r="C3593" s="2" t="str">
        <f>_xlfn.CONCAT(MONTH('Rates Database'!C3592),"-",'Rates Database'!B3592,"-",'Rates Database'!E3592,"-",'Rates Database'!G3592,"-",'Rates Database'!J3592)</f>
        <v>11-2023-Eversource_EMA-Residential-Advanced Metering Infrastructure (AMI)</v>
      </c>
      <c r="D3593" s="2">
        <f t="shared" si="56"/>
        <v>1</v>
      </c>
    </row>
    <row r="3594" spans="2:4" ht="13.8" x14ac:dyDescent="0.2">
      <c r="B3594" s="18">
        <v>3591</v>
      </c>
      <c r="C3594" s="2" t="str">
        <f>_xlfn.CONCAT(MONTH('Rates Database'!C3593),"-",'Rates Database'!B3593,"-",'Rates Database'!E3593,"-",'Rates Database'!G3593,"-",'Rates Database'!J3593)</f>
        <v>10-2023-Eversource_EMA-Residential-Advanced Metering Infrastructure (AMI)</v>
      </c>
      <c r="D3594" s="2">
        <f t="shared" si="56"/>
        <v>1</v>
      </c>
    </row>
    <row r="3595" spans="2:4" ht="13.8" x14ac:dyDescent="0.2">
      <c r="B3595" s="18">
        <v>3592</v>
      </c>
      <c r="C3595" s="2" t="str">
        <f>_xlfn.CONCAT(MONTH('Rates Database'!C3594),"-",'Rates Database'!B3594,"-",'Rates Database'!E3594,"-",'Rates Database'!G3594,"-",'Rates Database'!J3594)</f>
        <v>9-2023-Eversource_EMA-Residential-Advanced Metering Infrastructure (AMI)</v>
      </c>
      <c r="D3595" s="2">
        <f t="shared" si="56"/>
        <v>1</v>
      </c>
    </row>
    <row r="3596" spans="2:4" ht="13.8" x14ac:dyDescent="0.2">
      <c r="B3596" s="18">
        <v>3593</v>
      </c>
      <c r="C3596" s="2" t="str">
        <f>_xlfn.CONCAT(MONTH('Rates Database'!C3595),"-",'Rates Database'!B3595,"-",'Rates Database'!E3595,"-",'Rates Database'!G3595,"-",'Rates Database'!J3595)</f>
        <v>8-2023-Eversource_EMA-Residential-Advanced Metering Infrastructure (AMI)</v>
      </c>
      <c r="D3596" s="2">
        <f t="shared" si="56"/>
        <v>1</v>
      </c>
    </row>
    <row r="3597" spans="2:4" ht="13.8" x14ac:dyDescent="0.2">
      <c r="B3597" s="18">
        <v>3594</v>
      </c>
      <c r="C3597" s="2" t="str">
        <f>_xlfn.CONCAT(MONTH('Rates Database'!C3596),"-",'Rates Database'!B3596,"-",'Rates Database'!E3596,"-",'Rates Database'!G3596,"-",'Rates Database'!J3596)</f>
        <v>7-2023-Eversource_EMA-Residential-Advanced Metering Infrastructure (AMI)</v>
      </c>
      <c r="D3597" s="2">
        <f t="shared" si="56"/>
        <v>1</v>
      </c>
    </row>
    <row r="3598" spans="2:4" ht="13.8" x14ac:dyDescent="0.2">
      <c r="B3598" s="18">
        <v>3595</v>
      </c>
      <c r="C3598" s="2" t="str">
        <f>_xlfn.CONCAT(MONTH('Rates Database'!C3597),"-",'Rates Database'!B3597,"-",'Rates Database'!E3597,"-",'Rates Database'!G3597,"-",'Rates Database'!J3597)</f>
        <v>6-2023-Eversource_EMA-Residential-Advanced Metering Infrastructure (AMI)</v>
      </c>
      <c r="D3598" s="2">
        <f t="shared" si="56"/>
        <v>1</v>
      </c>
    </row>
    <row r="3599" spans="2:4" ht="13.8" x14ac:dyDescent="0.2">
      <c r="B3599" s="18">
        <v>3596</v>
      </c>
      <c r="C3599" s="2" t="str">
        <f>_xlfn.CONCAT(MONTH('Rates Database'!C3598),"-",'Rates Database'!B3598,"-",'Rates Database'!E3598,"-",'Rates Database'!G3598,"-",'Rates Database'!J3598)</f>
        <v>5-2023-Eversource_EMA-Residential-Advanced Metering Infrastructure (AMI)</v>
      </c>
      <c r="D3599" s="2">
        <f t="shared" si="56"/>
        <v>1</v>
      </c>
    </row>
    <row r="3600" spans="2:4" ht="13.8" x14ac:dyDescent="0.2">
      <c r="B3600" s="18">
        <v>3597</v>
      </c>
      <c r="C3600" s="2" t="str">
        <f>_xlfn.CONCAT(MONTH('Rates Database'!C3599),"-",'Rates Database'!B3599,"-",'Rates Database'!E3599,"-",'Rates Database'!G3599,"-",'Rates Database'!J3599)</f>
        <v>4-2023-Eversource_EMA-Residential-Advanced Metering Infrastructure (AMI)</v>
      </c>
      <c r="D3600" s="2">
        <f t="shared" si="56"/>
        <v>1</v>
      </c>
    </row>
    <row r="3601" spans="2:4" ht="13.8" x14ac:dyDescent="0.2">
      <c r="B3601" s="18">
        <v>3598</v>
      </c>
      <c r="C3601" s="2" t="str">
        <f>_xlfn.CONCAT(MONTH('Rates Database'!C3600),"-",'Rates Database'!B3600,"-",'Rates Database'!E3600,"-",'Rates Database'!G3600,"-",'Rates Database'!J3600)</f>
        <v>3-2023-Eversource_EMA-Residential-Advanced Metering Infrastructure (AMI)</v>
      </c>
      <c r="D3601" s="2">
        <f t="shared" si="56"/>
        <v>1</v>
      </c>
    </row>
    <row r="3602" spans="2:4" ht="13.8" x14ac:dyDescent="0.2">
      <c r="B3602" s="18">
        <v>3599</v>
      </c>
      <c r="C3602" s="2" t="str">
        <f>_xlfn.CONCAT(MONTH('Rates Database'!C3601),"-",'Rates Database'!B3601,"-",'Rates Database'!E3601,"-",'Rates Database'!G3601,"-",'Rates Database'!J3601)</f>
        <v>2-2023-Eversource_EMA-Residential-Advanced Metering Infrastructure (AMI)</v>
      </c>
      <c r="D3602" s="2">
        <f t="shared" si="56"/>
        <v>1</v>
      </c>
    </row>
    <row r="3603" spans="2:4" ht="13.8" x14ac:dyDescent="0.2">
      <c r="B3603" s="18">
        <v>3600</v>
      </c>
      <c r="C3603" s="2" t="str">
        <f>_xlfn.CONCAT(MONTH('Rates Database'!C3602),"-",'Rates Database'!B3602,"-",'Rates Database'!E3602,"-",'Rates Database'!G3602,"-",'Rates Database'!J3602)</f>
        <v>1-2023-Eversource_EMA-Residential-Advanced Metering Infrastructure (AMI)</v>
      </c>
      <c r="D3603" s="2">
        <f t="shared" si="56"/>
        <v>1</v>
      </c>
    </row>
    <row r="3604" spans="2:4" ht="13.8" x14ac:dyDescent="0.2">
      <c r="B3604" s="18">
        <v>3601</v>
      </c>
      <c r="C3604" s="2" t="str">
        <f>_xlfn.CONCAT(MONTH('Rates Database'!C3603),"-",'Rates Database'!B3603,"-",'Rates Database'!E3603,"-",'Rates Database'!G3603,"-",'Rates Database'!J3603)</f>
        <v>12-2022-Eversource_EMA-Residential-Advanced Metering Infrastructure (AMI)</v>
      </c>
      <c r="D3604" s="2">
        <f t="shared" si="56"/>
        <v>1</v>
      </c>
    </row>
    <row r="3605" spans="2:4" ht="13.8" x14ac:dyDescent="0.2">
      <c r="B3605" s="18">
        <v>3602</v>
      </c>
      <c r="C3605" s="2" t="str">
        <f>_xlfn.CONCAT(MONTH('Rates Database'!C3604),"-",'Rates Database'!B3604,"-",'Rates Database'!E3604,"-",'Rates Database'!G3604,"-",'Rates Database'!J3604)</f>
        <v>11-2022-Eversource_EMA-Residential-Advanced Metering Infrastructure (AMI)</v>
      </c>
      <c r="D3605" s="2">
        <f t="shared" si="56"/>
        <v>1</v>
      </c>
    </row>
    <row r="3606" spans="2:4" ht="13.8" x14ac:dyDescent="0.2">
      <c r="B3606" s="18">
        <v>3603</v>
      </c>
      <c r="C3606" s="2" t="str">
        <f>_xlfn.CONCAT(MONTH('Rates Database'!C3605),"-",'Rates Database'!B3605,"-",'Rates Database'!E3605,"-",'Rates Database'!G3605,"-",'Rates Database'!J3605)</f>
        <v>10-2022-Eversource_EMA-Residential-Advanced Metering Infrastructure (AMI)</v>
      </c>
      <c r="D3606" s="2">
        <f t="shared" si="56"/>
        <v>1</v>
      </c>
    </row>
    <row r="3607" spans="2:4" ht="13.8" x14ac:dyDescent="0.2">
      <c r="B3607" s="18">
        <v>3604</v>
      </c>
      <c r="C3607" s="2" t="str">
        <f>_xlfn.CONCAT(MONTH('Rates Database'!C3606),"-",'Rates Database'!B3606,"-",'Rates Database'!E3606,"-",'Rates Database'!G3606,"-",'Rates Database'!J3606)</f>
        <v>9-2022-Eversource_EMA-Residential-Advanced Metering Infrastructure (AMI)</v>
      </c>
      <c r="D3607" s="2">
        <f t="shared" si="56"/>
        <v>1</v>
      </c>
    </row>
    <row r="3608" spans="2:4" ht="13.8" x14ac:dyDescent="0.2">
      <c r="B3608" s="18">
        <v>3605</v>
      </c>
      <c r="C3608" s="2" t="str">
        <f>_xlfn.CONCAT(MONTH('Rates Database'!C3607),"-",'Rates Database'!B3607,"-",'Rates Database'!E3607,"-",'Rates Database'!G3607,"-",'Rates Database'!J3607)</f>
        <v>8-2022-Eversource_EMA-Residential-Advanced Metering Infrastructure (AMI)</v>
      </c>
      <c r="D3608" s="2">
        <f t="shared" si="56"/>
        <v>1</v>
      </c>
    </row>
    <row r="3609" spans="2:4" ht="13.8" x14ac:dyDescent="0.2">
      <c r="B3609" s="18">
        <v>3606</v>
      </c>
      <c r="C3609" s="2" t="str">
        <f>_xlfn.CONCAT(MONTH('Rates Database'!C3608),"-",'Rates Database'!B3608,"-",'Rates Database'!E3608,"-",'Rates Database'!G3608,"-",'Rates Database'!J3608)</f>
        <v>7-2022-Eversource_EMA-Residential-Advanced Metering Infrastructure (AMI)</v>
      </c>
      <c r="D3609" s="2">
        <f t="shared" si="56"/>
        <v>1</v>
      </c>
    </row>
    <row r="3610" spans="2:4" ht="13.8" x14ac:dyDescent="0.2">
      <c r="B3610" s="18">
        <v>3607</v>
      </c>
      <c r="C3610" s="2" t="str">
        <f>_xlfn.CONCAT(MONTH('Rates Database'!C3609),"-",'Rates Database'!B3609,"-",'Rates Database'!E3609,"-",'Rates Database'!G3609,"-",'Rates Database'!J3609)</f>
        <v>6-2022-Eversource_EMA-Residential-Advanced Metering Infrastructure (AMI)</v>
      </c>
      <c r="D3610" s="2">
        <f t="shared" si="56"/>
        <v>1</v>
      </c>
    </row>
    <row r="3611" spans="2:4" ht="13.8" x14ac:dyDescent="0.2">
      <c r="B3611" s="18">
        <v>3608</v>
      </c>
      <c r="C3611" s="2" t="str">
        <f>_xlfn.CONCAT(MONTH('Rates Database'!C3610),"-",'Rates Database'!B3610,"-",'Rates Database'!E3610,"-",'Rates Database'!G3610,"-",'Rates Database'!J3610)</f>
        <v>5-2022-Eversource_EMA-Residential-Advanced Metering Infrastructure (AMI)</v>
      </c>
      <c r="D3611" s="2">
        <f t="shared" si="56"/>
        <v>1</v>
      </c>
    </row>
    <row r="3612" spans="2:4" ht="13.8" x14ac:dyDescent="0.2">
      <c r="B3612" s="18">
        <v>3609</v>
      </c>
      <c r="C3612" s="2" t="str">
        <f>_xlfn.CONCAT(MONTH('Rates Database'!C3611),"-",'Rates Database'!B3611,"-",'Rates Database'!E3611,"-",'Rates Database'!G3611,"-",'Rates Database'!J3611)</f>
        <v>4-2022-Eversource_EMA-Residential-Advanced Metering Infrastructure (AMI)</v>
      </c>
      <c r="D3612" s="2">
        <f t="shared" si="56"/>
        <v>1</v>
      </c>
    </row>
    <row r="3613" spans="2:4" ht="13.8" x14ac:dyDescent="0.2">
      <c r="B3613" s="18">
        <v>3610</v>
      </c>
      <c r="C3613" s="2" t="str">
        <f>_xlfn.CONCAT(MONTH('Rates Database'!C3612),"-",'Rates Database'!B3612,"-",'Rates Database'!E3612,"-",'Rates Database'!G3612,"-",'Rates Database'!J3612)</f>
        <v>3-2022-Eversource_EMA-Residential-Advanced Metering Infrastructure (AMI)</v>
      </c>
      <c r="D3613" s="2">
        <f t="shared" si="56"/>
        <v>1</v>
      </c>
    </row>
    <row r="3614" spans="2:4" ht="13.8" x14ac:dyDescent="0.2">
      <c r="B3614" s="18">
        <v>3611</v>
      </c>
      <c r="C3614" s="2" t="str">
        <f>_xlfn.CONCAT(MONTH('Rates Database'!C3613),"-",'Rates Database'!B3613,"-",'Rates Database'!E3613,"-",'Rates Database'!G3613,"-",'Rates Database'!J3613)</f>
        <v>2-2022-Eversource_EMA-Residential-Advanced Metering Infrastructure (AMI)</v>
      </c>
      <c r="D3614" s="2">
        <f t="shared" si="56"/>
        <v>1</v>
      </c>
    </row>
    <row r="3615" spans="2:4" ht="13.8" x14ac:dyDescent="0.2">
      <c r="B3615" s="18">
        <v>3612</v>
      </c>
      <c r="C3615" s="2" t="str">
        <f>_xlfn.CONCAT(MONTH('Rates Database'!C3614),"-",'Rates Database'!B3614,"-",'Rates Database'!E3614,"-",'Rates Database'!G3614,"-",'Rates Database'!J3614)</f>
        <v>1-2022-Eversource_EMA-Residential-Advanced Metering Infrastructure (AMI)</v>
      </c>
      <c r="D3615" s="2">
        <f t="shared" si="56"/>
        <v>1</v>
      </c>
    </row>
    <row r="3616" spans="2:4" ht="13.8" x14ac:dyDescent="0.2">
      <c r="B3616" s="18">
        <v>3613</v>
      </c>
      <c r="C3616" s="2" t="str">
        <f>_xlfn.CONCAT(MONTH('Rates Database'!C3615),"-",'Rates Database'!B3615,"-",'Rates Database'!E3615,"-",'Rates Database'!G3615,"-",'Rates Database'!J3615)</f>
        <v>12-2021-Eversource_EMA-Residential-Advanced Metering Infrastructure (AMI)</v>
      </c>
      <c r="D3616" s="2">
        <f t="shared" si="56"/>
        <v>1</v>
      </c>
    </row>
    <row r="3617" spans="2:4" ht="13.8" x14ac:dyDescent="0.2">
      <c r="B3617" s="18">
        <v>3614</v>
      </c>
      <c r="C3617" s="2" t="str">
        <f>_xlfn.CONCAT(MONTH('Rates Database'!C3616),"-",'Rates Database'!B3616,"-",'Rates Database'!E3616,"-",'Rates Database'!G3616,"-",'Rates Database'!J3616)</f>
        <v>11-2021-Eversource_EMA-Residential-Advanced Metering Infrastructure (AMI)</v>
      </c>
      <c r="D3617" s="2">
        <f t="shared" si="56"/>
        <v>1</v>
      </c>
    </row>
    <row r="3618" spans="2:4" ht="13.8" x14ac:dyDescent="0.2">
      <c r="B3618" s="18">
        <v>3615</v>
      </c>
      <c r="C3618" s="2" t="str">
        <f>_xlfn.CONCAT(MONTH('Rates Database'!C3617),"-",'Rates Database'!B3617,"-",'Rates Database'!E3617,"-",'Rates Database'!G3617,"-",'Rates Database'!J3617)</f>
        <v>10-2021-Eversource_EMA-Residential-Advanced Metering Infrastructure (AMI)</v>
      </c>
      <c r="D3618" s="2">
        <f t="shared" si="56"/>
        <v>1</v>
      </c>
    </row>
    <row r="3619" spans="2:4" ht="13.8" x14ac:dyDescent="0.2">
      <c r="B3619" s="18">
        <v>3616</v>
      </c>
      <c r="C3619" s="2" t="str">
        <f>_xlfn.CONCAT(MONTH('Rates Database'!C3618),"-",'Rates Database'!B3618,"-",'Rates Database'!E3618,"-",'Rates Database'!G3618,"-",'Rates Database'!J3618)</f>
        <v>9-2021-Eversource_EMA-Residential-Advanced Metering Infrastructure (AMI)</v>
      </c>
      <c r="D3619" s="2">
        <f t="shared" si="56"/>
        <v>1</v>
      </c>
    </row>
    <row r="3620" spans="2:4" ht="13.8" x14ac:dyDescent="0.2">
      <c r="B3620" s="18">
        <v>3617</v>
      </c>
      <c r="C3620" s="2" t="str">
        <f>_xlfn.CONCAT(MONTH('Rates Database'!C3619),"-",'Rates Database'!B3619,"-",'Rates Database'!E3619,"-",'Rates Database'!G3619,"-",'Rates Database'!J3619)</f>
        <v>8-2021-Eversource_EMA-Residential-Advanced Metering Infrastructure (AMI)</v>
      </c>
      <c r="D3620" s="2">
        <f t="shared" si="56"/>
        <v>1</v>
      </c>
    </row>
    <row r="3621" spans="2:4" ht="13.8" x14ac:dyDescent="0.2">
      <c r="B3621" s="18">
        <v>3618</v>
      </c>
      <c r="C3621" s="2" t="str">
        <f>_xlfn.CONCAT(MONTH('Rates Database'!C3620),"-",'Rates Database'!B3620,"-",'Rates Database'!E3620,"-",'Rates Database'!G3620,"-",'Rates Database'!J3620)</f>
        <v>7-2021-Eversource_EMA-Residential-Advanced Metering Infrastructure (AMI)</v>
      </c>
      <c r="D3621" s="2">
        <f t="shared" si="56"/>
        <v>1</v>
      </c>
    </row>
    <row r="3622" spans="2:4" ht="13.8" x14ac:dyDescent="0.2">
      <c r="B3622" s="18">
        <v>3619</v>
      </c>
      <c r="C3622" s="2" t="str">
        <f>_xlfn.CONCAT(MONTH('Rates Database'!C3621),"-",'Rates Database'!B3621,"-",'Rates Database'!E3621,"-",'Rates Database'!G3621,"-",'Rates Database'!J3621)</f>
        <v>6-2021-Eversource_EMA-Residential-Advanced Metering Infrastructure (AMI)</v>
      </c>
      <c r="D3622" s="2">
        <f t="shared" si="56"/>
        <v>1</v>
      </c>
    </row>
    <row r="3623" spans="2:4" ht="13.8" x14ac:dyDescent="0.2">
      <c r="B3623" s="18">
        <v>3620</v>
      </c>
      <c r="C3623" s="2" t="str">
        <f>_xlfn.CONCAT(MONTH('Rates Database'!C3622),"-",'Rates Database'!B3622,"-",'Rates Database'!E3622,"-",'Rates Database'!G3622,"-",'Rates Database'!J3622)</f>
        <v>5-2021-Eversource_EMA-Residential-Advanced Metering Infrastructure (AMI)</v>
      </c>
      <c r="D3623" s="2">
        <f t="shared" si="56"/>
        <v>1</v>
      </c>
    </row>
    <row r="3624" spans="2:4" ht="13.8" x14ac:dyDescent="0.2">
      <c r="B3624" s="18">
        <v>3621</v>
      </c>
      <c r="C3624" s="2" t="str">
        <f>_xlfn.CONCAT(MONTH('Rates Database'!C3623),"-",'Rates Database'!B3623,"-",'Rates Database'!E3623,"-",'Rates Database'!G3623,"-",'Rates Database'!J3623)</f>
        <v>4-2021-Eversource_EMA-Residential-Advanced Metering Infrastructure (AMI)</v>
      </c>
      <c r="D3624" s="2">
        <f t="shared" si="56"/>
        <v>1</v>
      </c>
    </row>
    <row r="3625" spans="2:4" ht="13.8" x14ac:dyDescent="0.2">
      <c r="B3625" s="18">
        <v>3622</v>
      </c>
      <c r="C3625" s="2" t="str">
        <f>_xlfn.CONCAT(MONTH('Rates Database'!C3624),"-",'Rates Database'!B3624,"-",'Rates Database'!E3624,"-",'Rates Database'!G3624,"-",'Rates Database'!J3624)</f>
        <v>3-2021-Eversource_EMA-Residential-Advanced Metering Infrastructure (AMI)</v>
      </c>
      <c r="D3625" s="2">
        <f t="shared" si="56"/>
        <v>1</v>
      </c>
    </row>
    <row r="3626" spans="2:4" ht="13.8" x14ac:dyDescent="0.2">
      <c r="B3626" s="18">
        <v>3623</v>
      </c>
      <c r="C3626" s="2" t="str">
        <f>_xlfn.CONCAT(MONTH('Rates Database'!C3625),"-",'Rates Database'!B3625,"-",'Rates Database'!E3625,"-",'Rates Database'!G3625,"-",'Rates Database'!J3625)</f>
        <v>2-2021-Eversource_EMA-Residential-Advanced Metering Infrastructure (AMI)</v>
      </c>
      <c r="D3626" s="2">
        <f t="shared" si="56"/>
        <v>1</v>
      </c>
    </row>
    <row r="3627" spans="2:4" ht="13.8" x14ac:dyDescent="0.2">
      <c r="B3627" s="18">
        <v>3624</v>
      </c>
      <c r="C3627" s="2" t="str">
        <f>_xlfn.CONCAT(MONTH('Rates Database'!C3626),"-",'Rates Database'!B3626,"-",'Rates Database'!E3626,"-",'Rates Database'!G3626,"-",'Rates Database'!J3626)</f>
        <v>1-2021-Eversource_EMA-Residential-Advanced Metering Infrastructure (AMI)</v>
      </c>
      <c r="D3627" s="2">
        <f t="shared" si="56"/>
        <v>1</v>
      </c>
    </row>
    <row r="3628" spans="2:4" ht="13.8" x14ac:dyDescent="0.2">
      <c r="B3628" s="18">
        <v>3625</v>
      </c>
      <c r="C3628" s="2" t="str">
        <f>_xlfn.CONCAT(MONTH('Rates Database'!C3627),"-",'Rates Database'!B3627,"-",'Rates Database'!E3627,"-",'Rates Database'!G3627,"-",'Rates Database'!J3627)</f>
        <v>12-2020-Eversource_EMA-Residential-Advanced Metering Infrastructure (AMI)</v>
      </c>
      <c r="D3628" s="2">
        <f t="shared" si="56"/>
        <v>1</v>
      </c>
    </row>
    <row r="3629" spans="2:4" ht="13.8" x14ac:dyDescent="0.2">
      <c r="B3629" s="18">
        <v>3626</v>
      </c>
      <c r="C3629" s="2" t="str">
        <f>_xlfn.CONCAT(MONTH('Rates Database'!C3628),"-",'Rates Database'!B3628,"-",'Rates Database'!E3628,"-",'Rates Database'!G3628,"-",'Rates Database'!J3628)</f>
        <v>11-2020-Eversource_EMA-Residential-Advanced Metering Infrastructure (AMI)</v>
      </c>
      <c r="D3629" s="2">
        <f t="shared" si="56"/>
        <v>1</v>
      </c>
    </row>
    <row r="3630" spans="2:4" ht="13.8" x14ac:dyDescent="0.2">
      <c r="B3630" s="18">
        <v>3627</v>
      </c>
      <c r="C3630" s="2" t="str">
        <f>_xlfn.CONCAT(MONTH('Rates Database'!C3629),"-",'Rates Database'!B3629,"-",'Rates Database'!E3629,"-",'Rates Database'!G3629,"-",'Rates Database'!J3629)</f>
        <v>10-2020-Eversource_EMA-Residential-Advanced Metering Infrastructure (AMI)</v>
      </c>
      <c r="D3630" s="2">
        <f t="shared" si="56"/>
        <v>1</v>
      </c>
    </row>
    <row r="3631" spans="2:4" ht="13.8" x14ac:dyDescent="0.2">
      <c r="B3631" s="18">
        <v>3628</v>
      </c>
      <c r="C3631" s="2" t="str">
        <f>_xlfn.CONCAT(MONTH('Rates Database'!C3630),"-",'Rates Database'!B3630,"-",'Rates Database'!E3630,"-",'Rates Database'!G3630,"-",'Rates Database'!J3630)</f>
        <v>9-2020-Eversource_EMA-Residential-Advanced Metering Infrastructure (AMI)</v>
      </c>
      <c r="D3631" s="2">
        <f t="shared" si="56"/>
        <v>1</v>
      </c>
    </row>
    <row r="3632" spans="2:4" ht="13.8" x14ac:dyDescent="0.2">
      <c r="B3632" s="18">
        <v>3629</v>
      </c>
      <c r="C3632" s="2" t="str">
        <f>_xlfn.CONCAT(MONTH('Rates Database'!C3631),"-",'Rates Database'!B3631,"-",'Rates Database'!E3631,"-",'Rates Database'!G3631,"-",'Rates Database'!J3631)</f>
        <v>8-2020-Eversource_EMA-Residential-Advanced Metering Infrastructure (AMI)</v>
      </c>
      <c r="D3632" s="2">
        <f t="shared" si="56"/>
        <v>1</v>
      </c>
    </row>
    <row r="3633" spans="2:4" ht="13.8" x14ac:dyDescent="0.2">
      <c r="B3633" s="18">
        <v>3630</v>
      </c>
      <c r="C3633" s="2" t="str">
        <f>_xlfn.CONCAT(MONTH('Rates Database'!C3632),"-",'Rates Database'!B3632,"-",'Rates Database'!E3632,"-",'Rates Database'!G3632,"-",'Rates Database'!J3632)</f>
        <v>7-2020-Eversource_EMA-Residential-Advanced Metering Infrastructure (AMI)</v>
      </c>
      <c r="D3633" s="2">
        <f t="shared" si="56"/>
        <v>1</v>
      </c>
    </row>
    <row r="3634" spans="2:4" ht="13.8" x14ac:dyDescent="0.2">
      <c r="B3634" s="18">
        <v>3631</v>
      </c>
      <c r="C3634" s="2" t="str">
        <f>_xlfn.CONCAT(MONTH('Rates Database'!C3633),"-",'Rates Database'!B3633,"-",'Rates Database'!E3633,"-",'Rates Database'!G3633,"-",'Rates Database'!J3633)</f>
        <v>6-2020-Eversource_EMA-Residential-Advanced Metering Infrastructure (AMI)</v>
      </c>
      <c r="D3634" s="2">
        <f t="shared" si="56"/>
        <v>1</v>
      </c>
    </row>
    <row r="3635" spans="2:4" ht="13.8" x14ac:dyDescent="0.2">
      <c r="B3635" s="18">
        <v>3632</v>
      </c>
      <c r="C3635" s="2" t="str">
        <f>_xlfn.CONCAT(MONTH('Rates Database'!C3634),"-",'Rates Database'!B3634,"-",'Rates Database'!E3634,"-",'Rates Database'!G3634,"-",'Rates Database'!J3634)</f>
        <v>5-2020-Eversource_EMA-Residential-Advanced Metering Infrastructure (AMI)</v>
      </c>
      <c r="D3635" s="2">
        <f t="shared" si="56"/>
        <v>1</v>
      </c>
    </row>
    <row r="3636" spans="2:4" ht="13.8" x14ac:dyDescent="0.2">
      <c r="B3636" s="18">
        <v>3633</v>
      </c>
      <c r="C3636" s="2" t="str">
        <f>_xlfn.CONCAT(MONTH('Rates Database'!C3635),"-",'Rates Database'!B3635,"-",'Rates Database'!E3635,"-",'Rates Database'!G3635,"-",'Rates Database'!J3635)</f>
        <v>4-2020-Eversource_EMA-Residential-Advanced Metering Infrastructure (AMI)</v>
      </c>
      <c r="D3636" s="2">
        <f t="shared" si="56"/>
        <v>1</v>
      </c>
    </row>
    <row r="3637" spans="2:4" ht="13.8" x14ac:dyDescent="0.2">
      <c r="B3637" s="18">
        <v>3634</v>
      </c>
      <c r="C3637" s="2" t="str">
        <f>_xlfn.CONCAT(MONTH('Rates Database'!C3636),"-",'Rates Database'!B3636,"-",'Rates Database'!E3636,"-",'Rates Database'!G3636,"-",'Rates Database'!J3636)</f>
        <v>3-2020-Eversource_EMA-Residential-Advanced Metering Infrastructure (AMI)</v>
      </c>
      <c r="D3637" s="2">
        <f t="shared" si="56"/>
        <v>1</v>
      </c>
    </row>
    <row r="3638" spans="2:4" ht="13.8" x14ac:dyDescent="0.2">
      <c r="B3638" s="18">
        <v>3635</v>
      </c>
      <c r="C3638" s="2" t="str">
        <f>_xlfn.CONCAT(MONTH('Rates Database'!C3637),"-",'Rates Database'!B3637,"-",'Rates Database'!E3637,"-",'Rates Database'!G3637,"-",'Rates Database'!J3637)</f>
        <v>2-2020-Eversource_EMA-Residential-Advanced Metering Infrastructure (AMI)</v>
      </c>
      <c r="D3638" s="2">
        <f t="shared" si="56"/>
        <v>1</v>
      </c>
    </row>
    <row r="3639" spans="2:4" ht="13.8" x14ac:dyDescent="0.2">
      <c r="B3639" s="18">
        <v>3636</v>
      </c>
      <c r="C3639" s="2" t="str">
        <f>_xlfn.CONCAT(MONTH('Rates Database'!C3638),"-",'Rates Database'!B3638,"-",'Rates Database'!E3638,"-",'Rates Database'!G3638,"-",'Rates Database'!J3638)</f>
        <v>1-2020-Eversource_EMA-Residential-Advanced Metering Infrastructure (AMI)</v>
      </c>
      <c r="D3639" s="2">
        <f t="shared" si="56"/>
        <v>1</v>
      </c>
    </row>
    <row r="3640" spans="2:4" ht="13.8" x14ac:dyDescent="0.2">
      <c r="B3640" s="18">
        <v>3637</v>
      </c>
      <c r="C3640" s="2" t="str">
        <f>_xlfn.CONCAT(MONTH('Rates Database'!C3639),"-",'Rates Database'!B3639,"-",'Rates Database'!E3639,"-",'Rates Database'!G3639,"-",'Rates Database'!J3639)</f>
        <v>12-2019-Eversource_EMA-Residential-Advanced Metering Infrastructure (AMI)</v>
      </c>
      <c r="D3640" s="2">
        <f t="shared" si="56"/>
        <v>1</v>
      </c>
    </row>
    <row r="3641" spans="2:4" ht="13.8" x14ac:dyDescent="0.2">
      <c r="B3641" s="18">
        <v>3638</v>
      </c>
      <c r="C3641" s="2" t="str">
        <f>_xlfn.CONCAT(MONTH('Rates Database'!C3640),"-",'Rates Database'!B3640,"-",'Rates Database'!E3640,"-",'Rates Database'!G3640,"-",'Rates Database'!J3640)</f>
        <v>11-2019-Eversource_EMA-Residential-Advanced Metering Infrastructure (AMI)</v>
      </c>
      <c r="D3641" s="2">
        <f t="shared" si="56"/>
        <v>1</v>
      </c>
    </row>
    <row r="3642" spans="2:4" ht="13.8" x14ac:dyDescent="0.2">
      <c r="B3642" s="18">
        <v>3639</v>
      </c>
      <c r="C3642" s="2" t="str">
        <f>_xlfn.CONCAT(MONTH('Rates Database'!C3641),"-",'Rates Database'!B3641,"-",'Rates Database'!E3641,"-",'Rates Database'!G3641,"-",'Rates Database'!J3641)</f>
        <v>10-2019-Eversource_EMA-Residential-Advanced Metering Infrastructure (AMI)</v>
      </c>
      <c r="D3642" s="2">
        <f t="shared" si="56"/>
        <v>1</v>
      </c>
    </row>
    <row r="3643" spans="2:4" ht="13.8" x14ac:dyDescent="0.2">
      <c r="B3643" s="18">
        <v>3640</v>
      </c>
      <c r="C3643" s="2" t="str">
        <f>_xlfn.CONCAT(MONTH('Rates Database'!C3642),"-",'Rates Database'!B3642,"-",'Rates Database'!E3642,"-",'Rates Database'!G3642,"-",'Rates Database'!J3642)</f>
        <v>9-2019-Eversource_EMA-Residential-Advanced Metering Infrastructure (AMI)</v>
      </c>
      <c r="D3643" s="2">
        <f t="shared" si="56"/>
        <v>1</v>
      </c>
    </row>
    <row r="3644" spans="2:4" ht="13.8" x14ac:dyDescent="0.2">
      <c r="B3644" s="18">
        <v>3641</v>
      </c>
      <c r="C3644" s="2" t="str">
        <f>_xlfn.CONCAT(MONTH('Rates Database'!C3643),"-",'Rates Database'!B3643,"-",'Rates Database'!E3643,"-",'Rates Database'!G3643,"-",'Rates Database'!J3643)</f>
        <v>8-2019-Eversource_EMA-Residential-Advanced Metering Infrastructure (AMI)</v>
      </c>
      <c r="D3644" s="2">
        <f t="shared" si="56"/>
        <v>1</v>
      </c>
    </row>
    <row r="3645" spans="2:4" ht="13.8" x14ac:dyDescent="0.2">
      <c r="B3645" s="18">
        <v>3642</v>
      </c>
      <c r="C3645" s="2" t="str">
        <f>_xlfn.CONCAT(MONTH('Rates Database'!C3644),"-",'Rates Database'!B3644,"-",'Rates Database'!E3644,"-",'Rates Database'!G3644,"-",'Rates Database'!J3644)</f>
        <v>7-2019-Eversource_EMA-Residential-Advanced Metering Infrastructure (AMI)</v>
      </c>
      <c r="D3645" s="2">
        <f t="shared" si="56"/>
        <v>1</v>
      </c>
    </row>
    <row r="3646" spans="2:4" ht="13.8" x14ac:dyDescent="0.2">
      <c r="B3646" s="18">
        <v>3643</v>
      </c>
      <c r="C3646" s="2" t="str">
        <f>_xlfn.CONCAT(MONTH('Rates Database'!C3645),"-",'Rates Database'!B3645,"-",'Rates Database'!E3645,"-",'Rates Database'!G3645,"-",'Rates Database'!J3645)</f>
        <v>6-2019-Eversource_EMA-Residential-Advanced Metering Infrastructure (AMI)</v>
      </c>
      <c r="D3646" s="2">
        <f t="shared" si="56"/>
        <v>1</v>
      </c>
    </row>
    <row r="3647" spans="2:4" ht="13.8" x14ac:dyDescent="0.2">
      <c r="B3647" s="18">
        <v>3644</v>
      </c>
      <c r="C3647" s="2" t="str">
        <f>_xlfn.CONCAT(MONTH('Rates Database'!C3646),"-",'Rates Database'!B3646,"-",'Rates Database'!E3646,"-",'Rates Database'!G3646,"-",'Rates Database'!J3646)</f>
        <v>5-2019-Eversource_EMA-Residential-Advanced Metering Infrastructure (AMI)</v>
      </c>
      <c r="D3647" s="2">
        <f t="shared" si="56"/>
        <v>1</v>
      </c>
    </row>
    <row r="3648" spans="2:4" ht="13.8" x14ac:dyDescent="0.2">
      <c r="B3648" s="18">
        <v>3645</v>
      </c>
      <c r="C3648" s="2" t="str">
        <f>_xlfn.CONCAT(MONTH('Rates Database'!C3647),"-",'Rates Database'!B3647,"-",'Rates Database'!E3647,"-",'Rates Database'!G3647,"-",'Rates Database'!J3647)</f>
        <v>4-2019-Eversource_EMA-Residential-Advanced Metering Infrastructure (AMI)</v>
      </c>
      <c r="D3648" s="2">
        <f t="shared" si="56"/>
        <v>1</v>
      </c>
    </row>
    <row r="3649" spans="2:4" ht="13.8" x14ac:dyDescent="0.2">
      <c r="B3649" s="18">
        <v>3646</v>
      </c>
      <c r="C3649" s="2" t="str">
        <f>_xlfn.CONCAT(MONTH('Rates Database'!C3648),"-",'Rates Database'!B3648,"-",'Rates Database'!E3648,"-",'Rates Database'!G3648,"-",'Rates Database'!J3648)</f>
        <v>3-2019-Eversource_EMA-Residential-Advanced Metering Infrastructure (AMI)</v>
      </c>
      <c r="D3649" s="2">
        <f t="shared" si="56"/>
        <v>1</v>
      </c>
    </row>
    <row r="3650" spans="2:4" ht="13.8" x14ac:dyDescent="0.2">
      <c r="B3650" s="18">
        <v>3647</v>
      </c>
      <c r="C3650" s="2" t="str">
        <f>_xlfn.CONCAT(MONTH('Rates Database'!C3649),"-",'Rates Database'!B3649,"-",'Rates Database'!E3649,"-",'Rates Database'!G3649,"-",'Rates Database'!J3649)</f>
        <v>2-2019-Eversource_EMA-Residential-Advanced Metering Infrastructure (AMI)</v>
      </c>
      <c r="D3650" s="2">
        <f t="shared" si="56"/>
        <v>1</v>
      </c>
    </row>
    <row r="3651" spans="2:4" ht="13.8" x14ac:dyDescent="0.2">
      <c r="B3651" s="18">
        <v>3648</v>
      </c>
      <c r="C3651" s="2" t="str">
        <f>_xlfn.CONCAT(MONTH('Rates Database'!C3650),"-",'Rates Database'!B3650,"-",'Rates Database'!E3650,"-",'Rates Database'!G3650,"-",'Rates Database'!J3650)</f>
        <v>1-2019-Eversource_EMA-Residential-Advanced Metering Infrastructure (AMI)</v>
      </c>
      <c r="D3651" s="2">
        <f t="shared" si="56"/>
        <v>1</v>
      </c>
    </row>
    <row r="3652" spans="2:4" ht="13.8" x14ac:dyDescent="0.2">
      <c r="B3652" s="18">
        <v>3649</v>
      </c>
      <c r="C3652" s="2" t="str">
        <f>_xlfn.CONCAT(MONTH('Rates Database'!C3651),"-",'Rates Database'!B3651,"-",'Rates Database'!E3651,"-",'Rates Database'!G3651,"-",'Rates Database'!J3651)</f>
        <v>3-2024-Eversource_EMA-Residential-Storm Cost Recovery Adjustment Factor (SCRAF)</v>
      </c>
      <c r="D3652" s="2">
        <f t="shared" si="56"/>
        <v>1</v>
      </c>
    </row>
    <row r="3653" spans="2:4" ht="13.8" x14ac:dyDescent="0.2">
      <c r="B3653" s="18">
        <v>3650</v>
      </c>
      <c r="C3653" s="2" t="str">
        <f>_xlfn.CONCAT(MONTH('Rates Database'!C3652),"-",'Rates Database'!B3652,"-",'Rates Database'!E3652,"-",'Rates Database'!G3652,"-",'Rates Database'!J3652)</f>
        <v>2-2024-Eversource_EMA-Residential-Storm Cost Recovery Adjustment Factor (SCRAF)</v>
      </c>
      <c r="D3653" s="2">
        <f t="shared" ref="D3653:D3716" si="57">COUNTIF($C$4:$C$10092,C3653)</f>
        <v>1</v>
      </c>
    </row>
    <row r="3654" spans="2:4" ht="13.8" x14ac:dyDescent="0.2">
      <c r="B3654" s="18">
        <v>3651</v>
      </c>
      <c r="C3654" s="2" t="str">
        <f>_xlfn.CONCAT(MONTH('Rates Database'!C3653),"-",'Rates Database'!B3653,"-",'Rates Database'!E3653,"-",'Rates Database'!G3653,"-",'Rates Database'!J3653)</f>
        <v>1-2024-Eversource_EMA-Residential-Storm Cost Recovery Adjustment Factor (SCRAF)</v>
      </c>
      <c r="D3654" s="2">
        <f t="shared" si="57"/>
        <v>1</v>
      </c>
    </row>
    <row r="3655" spans="2:4" ht="13.8" x14ac:dyDescent="0.2">
      <c r="B3655" s="18">
        <v>3652</v>
      </c>
      <c r="C3655" s="2" t="str">
        <f>_xlfn.CONCAT(MONTH('Rates Database'!C3654),"-",'Rates Database'!B3654,"-",'Rates Database'!E3654,"-",'Rates Database'!G3654,"-",'Rates Database'!J3654)</f>
        <v>12-2023-Eversource_EMA-Residential-Storm Cost Recovery Adjustment Factor (SCRAF)</v>
      </c>
      <c r="D3655" s="2">
        <f t="shared" si="57"/>
        <v>1</v>
      </c>
    </row>
    <row r="3656" spans="2:4" ht="13.8" x14ac:dyDescent="0.2">
      <c r="B3656" s="18">
        <v>3653</v>
      </c>
      <c r="C3656" s="2" t="str">
        <f>_xlfn.CONCAT(MONTH('Rates Database'!C3655),"-",'Rates Database'!B3655,"-",'Rates Database'!E3655,"-",'Rates Database'!G3655,"-",'Rates Database'!J3655)</f>
        <v>11-2023-Eversource_EMA-Residential-Storm Cost Recovery Adjustment Factor (SCRAF)</v>
      </c>
      <c r="D3656" s="2">
        <f t="shared" si="57"/>
        <v>1</v>
      </c>
    </row>
    <row r="3657" spans="2:4" ht="13.8" x14ac:dyDescent="0.2">
      <c r="B3657" s="18">
        <v>3654</v>
      </c>
      <c r="C3657" s="2" t="str">
        <f>_xlfn.CONCAT(MONTH('Rates Database'!C3656),"-",'Rates Database'!B3656,"-",'Rates Database'!E3656,"-",'Rates Database'!G3656,"-",'Rates Database'!J3656)</f>
        <v>10-2023-Eversource_EMA-Residential-Storm Cost Recovery Adjustment Factor (SCRAF)</v>
      </c>
      <c r="D3657" s="2">
        <f t="shared" si="57"/>
        <v>1</v>
      </c>
    </row>
    <row r="3658" spans="2:4" ht="13.8" x14ac:dyDescent="0.2">
      <c r="B3658" s="18">
        <v>3655</v>
      </c>
      <c r="C3658" s="2" t="str">
        <f>_xlfn.CONCAT(MONTH('Rates Database'!C3657),"-",'Rates Database'!B3657,"-",'Rates Database'!E3657,"-",'Rates Database'!G3657,"-",'Rates Database'!J3657)</f>
        <v>9-2023-Eversource_EMA-Residential-Storm Cost Recovery Adjustment Factor (SCRAF)</v>
      </c>
      <c r="D3658" s="2">
        <f t="shared" si="57"/>
        <v>1</v>
      </c>
    </row>
    <row r="3659" spans="2:4" ht="13.8" x14ac:dyDescent="0.2">
      <c r="B3659" s="18">
        <v>3656</v>
      </c>
      <c r="C3659" s="2" t="str">
        <f>_xlfn.CONCAT(MONTH('Rates Database'!C3658),"-",'Rates Database'!B3658,"-",'Rates Database'!E3658,"-",'Rates Database'!G3658,"-",'Rates Database'!J3658)</f>
        <v>8-2023-Eversource_EMA-Residential-Storm Cost Recovery Adjustment Factor (SCRAF)</v>
      </c>
      <c r="D3659" s="2">
        <f t="shared" si="57"/>
        <v>1</v>
      </c>
    </row>
    <row r="3660" spans="2:4" ht="13.8" x14ac:dyDescent="0.2">
      <c r="B3660" s="18">
        <v>3657</v>
      </c>
      <c r="C3660" s="2" t="str">
        <f>_xlfn.CONCAT(MONTH('Rates Database'!C3659),"-",'Rates Database'!B3659,"-",'Rates Database'!E3659,"-",'Rates Database'!G3659,"-",'Rates Database'!J3659)</f>
        <v>7-2023-Eversource_EMA-Residential-Storm Cost Recovery Adjustment Factor (SCRAF)</v>
      </c>
      <c r="D3660" s="2">
        <f t="shared" si="57"/>
        <v>1</v>
      </c>
    </row>
    <row r="3661" spans="2:4" ht="13.8" x14ac:dyDescent="0.2">
      <c r="B3661" s="18">
        <v>3658</v>
      </c>
      <c r="C3661" s="2" t="str">
        <f>_xlfn.CONCAT(MONTH('Rates Database'!C3660),"-",'Rates Database'!B3660,"-",'Rates Database'!E3660,"-",'Rates Database'!G3660,"-",'Rates Database'!J3660)</f>
        <v>6-2023-Eversource_EMA-Residential-Storm Cost Recovery Adjustment Factor (SCRAF)</v>
      </c>
      <c r="D3661" s="2">
        <f t="shared" si="57"/>
        <v>1</v>
      </c>
    </row>
    <row r="3662" spans="2:4" ht="13.8" x14ac:dyDescent="0.2">
      <c r="B3662" s="18">
        <v>3659</v>
      </c>
      <c r="C3662" s="2" t="str">
        <f>_xlfn.CONCAT(MONTH('Rates Database'!C3661),"-",'Rates Database'!B3661,"-",'Rates Database'!E3661,"-",'Rates Database'!G3661,"-",'Rates Database'!J3661)</f>
        <v>5-2023-Eversource_EMA-Residential-Storm Cost Recovery Adjustment Factor (SCRAF)</v>
      </c>
      <c r="D3662" s="2">
        <f t="shared" si="57"/>
        <v>1</v>
      </c>
    </row>
    <row r="3663" spans="2:4" ht="13.8" x14ac:dyDescent="0.2">
      <c r="B3663" s="18">
        <v>3660</v>
      </c>
      <c r="C3663" s="2" t="str">
        <f>_xlfn.CONCAT(MONTH('Rates Database'!C3662),"-",'Rates Database'!B3662,"-",'Rates Database'!E3662,"-",'Rates Database'!G3662,"-",'Rates Database'!J3662)</f>
        <v>4-2023-Eversource_EMA-Residential-Storm Cost Recovery Adjustment Factor (SCRAF)</v>
      </c>
      <c r="D3663" s="2">
        <f t="shared" si="57"/>
        <v>1</v>
      </c>
    </row>
    <row r="3664" spans="2:4" ht="13.8" x14ac:dyDescent="0.2">
      <c r="B3664" s="18">
        <v>3661</v>
      </c>
      <c r="C3664" s="2" t="str">
        <f>_xlfn.CONCAT(MONTH('Rates Database'!C3663),"-",'Rates Database'!B3663,"-",'Rates Database'!E3663,"-",'Rates Database'!G3663,"-",'Rates Database'!J3663)</f>
        <v>3-2023-Eversource_EMA-Residential-Storm Cost Recovery Adjustment Factor (SCRAF)</v>
      </c>
      <c r="D3664" s="2">
        <f t="shared" si="57"/>
        <v>1</v>
      </c>
    </row>
    <row r="3665" spans="2:4" ht="13.8" x14ac:dyDescent="0.2">
      <c r="B3665" s="18">
        <v>3662</v>
      </c>
      <c r="C3665" s="2" t="str">
        <f>_xlfn.CONCAT(MONTH('Rates Database'!C3664),"-",'Rates Database'!B3664,"-",'Rates Database'!E3664,"-",'Rates Database'!G3664,"-",'Rates Database'!J3664)</f>
        <v>2-2023-Eversource_EMA-Residential-Storm Cost Recovery Adjustment Factor (SCRAF)</v>
      </c>
      <c r="D3665" s="2">
        <f t="shared" si="57"/>
        <v>1</v>
      </c>
    </row>
    <row r="3666" spans="2:4" ht="13.8" x14ac:dyDescent="0.2">
      <c r="B3666" s="18">
        <v>3663</v>
      </c>
      <c r="C3666" s="2" t="str">
        <f>_xlfn.CONCAT(MONTH('Rates Database'!C3665),"-",'Rates Database'!B3665,"-",'Rates Database'!E3665,"-",'Rates Database'!G3665,"-",'Rates Database'!J3665)</f>
        <v>1-2023-Eversource_EMA-Residential-Storm Cost Recovery Adjustment Factor (SCRAF)</v>
      </c>
      <c r="D3666" s="2">
        <f t="shared" si="57"/>
        <v>1</v>
      </c>
    </row>
    <row r="3667" spans="2:4" ht="13.8" x14ac:dyDescent="0.2">
      <c r="B3667" s="18">
        <v>3664</v>
      </c>
      <c r="C3667" s="2" t="str">
        <f>_xlfn.CONCAT(MONTH('Rates Database'!C3666),"-",'Rates Database'!B3666,"-",'Rates Database'!E3666,"-",'Rates Database'!G3666,"-",'Rates Database'!J3666)</f>
        <v>12-2022-Eversource_EMA-Residential-Storm Cost Recovery Adjustment Factor (SCRAF)</v>
      </c>
      <c r="D3667" s="2">
        <f t="shared" si="57"/>
        <v>1</v>
      </c>
    </row>
    <row r="3668" spans="2:4" ht="13.8" x14ac:dyDescent="0.2">
      <c r="B3668" s="18">
        <v>3665</v>
      </c>
      <c r="C3668" s="2" t="str">
        <f>_xlfn.CONCAT(MONTH('Rates Database'!C3667),"-",'Rates Database'!B3667,"-",'Rates Database'!E3667,"-",'Rates Database'!G3667,"-",'Rates Database'!J3667)</f>
        <v>11-2022-Eversource_EMA-Residential-Storm Cost Recovery Adjustment Factor (SCRAF)</v>
      </c>
      <c r="D3668" s="2">
        <f t="shared" si="57"/>
        <v>1</v>
      </c>
    </row>
    <row r="3669" spans="2:4" ht="13.8" x14ac:dyDescent="0.2">
      <c r="B3669" s="18">
        <v>3666</v>
      </c>
      <c r="C3669" s="2" t="str">
        <f>_xlfn.CONCAT(MONTH('Rates Database'!C3668),"-",'Rates Database'!B3668,"-",'Rates Database'!E3668,"-",'Rates Database'!G3668,"-",'Rates Database'!J3668)</f>
        <v>10-2022-Eversource_EMA-Residential-Storm Cost Recovery Adjustment Factor (SCRAF)</v>
      </c>
      <c r="D3669" s="2">
        <f t="shared" si="57"/>
        <v>1</v>
      </c>
    </row>
    <row r="3670" spans="2:4" ht="13.8" x14ac:dyDescent="0.2">
      <c r="B3670" s="18">
        <v>3667</v>
      </c>
      <c r="C3670" s="2" t="str">
        <f>_xlfn.CONCAT(MONTH('Rates Database'!C3669),"-",'Rates Database'!B3669,"-",'Rates Database'!E3669,"-",'Rates Database'!G3669,"-",'Rates Database'!J3669)</f>
        <v>9-2022-Eversource_EMA-Residential-Storm Cost Recovery Adjustment Factor (SCRAF)</v>
      </c>
      <c r="D3670" s="2">
        <f t="shared" si="57"/>
        <v>1</v>
      </c>
    </row>
    <row r="3671" spans="2:4" ht="13.8" x14ac:dyDescent="0.2">
      <c r="B3671" s="18">
        <v>3668</v>
      </c>
      <c r="C3671" s="2" t="str">
        <f>_xlfn.CONCAT(MONTH('Rates Database'!C3670),"-",'Rates Database'!B3670,"-",'Rates Database'!E3670,"-",'Rates Database'!G3670,"-",'Rates Database'!J3670)</f>
        <v>8-2022-Eversource_EMA-Residential-Storm Cost Recovery Adjustment Factor (SCRAF)</v>
      </c>
      <c r="D3671" s="2">
        <f t="shared" si="57"/>
        <v>1</v>
      </c>
    </row>
    <row r="3672" spans="2:4" ht="13.8" x14ac:dyDescent="0.2">
      <c r="B3672" s="18">
        <v>3669</v>
      </c>
      <c r="C3672" s="2" t="str">
        <f>_xlfn.CONCAT(MONTH('Rates Database'!C3671),"-",'Rates Database'!B3671,"-",'Rates Database'!E3671,"-",'Rates Database'!G3671,"-",'Rates Database'!J3671)</f>
        <v>7-2022-Eversource_EMA-Residential-Storm Cost Recovery Adjustment Factor (SCRAF)</v>
      </c>
      <c r="D3672" s="2">
        <f t="shared" si="57"/>
        <v>1</v>
      </c>
    </row>
    <row r="3673" spans="2:4" ht="13.8" x14ac:dyDescent="0.2">
      <c r="B3673" s="18">
        <v>3670</v>
      </c>
      <c r="C3673" s="2" t="str">
        <f>_xlfn.CONCAT(MONTH('Rates Database'!C3672),"-",'Rates Database'!B3672,"-",'Rates Database'!E3672,"-",'Rates Database'!G3672,"-",'Rates Database'!J3672)</f>
        <v>6-2022-Eversource_EMA-Residential-Storm Cost Recovery Adjustment Factor (SCRAF)</v>
      </c>
      <c r="D3673" s="2">
        <f t="shared" si="57"/>
        <v>1</v>
      </c>
    </row>
    <row r="3674" spans="2:4" ht="13.8" x14ac:dyDescent="0.2">
      <c r="B3674" s="18">
        <v>3671</v>
      </c>
      <c r="C3674" s="2" t="str">
        <f>_xlfn.CONCAT(MONTH('Rates Database'!C3673),"-",'Rates Database'!B3673,"-",'Rates Database'!E3673,"-",'Rates Database'!G3673,"-",'Rates Database'!J3673)</f>
        <v>5-2022-Eversource_EMA-Residential-Storm Cost Recovery Adjustment Factor (SCRAF)</v>
      </c>
      <c r="D3674" s="2">
        <f t="shared" si="57"/>
        <v>1</v>
      </c>
    </row>
    <row r="3675" spans="2:4" ht="13.8" x14ac:dyDescent="0.2">
      <c r="B3675" s="18">
        <v>3672</v>
      </c>
      <c r="C3675" s="2" t="str">
        <f>_xlfn.CONCAT(MONTH('Rates Database'!C3674),"-",'Rates Database'!B3674,"-",'Rates Database'!E3674,"-",'Rates Database'!G3674,"-",'Rates Database'!J3674)</f>
        <v>4-2022-Eversource_EMA-Residential-Storm Cost Recovery Adjustment Factor (SCRAF)</v>
      </c>
      <c r="D3675" s="2">
        <f t="shared" si="57"/>
        <v>1</v>
      </c>
    </row>
    <row r="3676" spans="2:4" ht="13.8" x14ac:dyDescent="0.2">
      <c r="B3676" s="18">
        <v>3673</v>
      </c>
      <c r="C3676" s="2" t="str">
        <f>_xlfn.CONCAT(MONTH('Rates Database'!C3675),"-",'Rates Database'!B3675,"-",'Rates Database'!E3675,"-",'Rates Database'!G3675,"-",'Rates Database'!J3675)</f>
        <v>3-2022-Eversource_EMA-Residential-Storm Cost Recovery Adjustment Factor (SCRAF)</v>
      </c>
      <c r="D3676" s="2">
        <f t="shared" si="57"/>
        <v>1</v>
      </c>
    </row>
    <row r="3677" spans="2:4" ht="13.8" x14ac:dyDescent="0.2">
      <c r="B3677" s="18">
        <v>3674</v>
      </c>
      <c r="C3677" s="2" t="str">
        <f>_xlfn.CONCAT(MONTH('Rates Database'!C3676),"-",'Rates Database'!B3676,"-",'Rates Database'!E3676,"-",'Rates Database'!G3676,"-",'Rates Database'!J3676)</f>
        <v>2-2022-Eversource_EMA-Residential-Storm Cost Recovery Adjustment Factor (SCRAF)</v>
      </c>
      <c r="D3677" s="2">
        <f t="shared" si="57"/>
        <v>1</v>
      </c>
    </row>
    <row r="3678" spans="2:4" ht="13.8" x14ac:dyDescent="0.2">
      <c r="B3678" s="18">
        <v>3675</v>
      </c>
      <c r="C3678" s="2" t="str">
        <f>_xlfn.CONCAT(MONTH('Rates Database'!C3677),"-",'Rates Database'!B3677,"-",'Rates Database'!E3677,"-",'Rates Database'!G3677,"-",'Rates Database'!J3677)</f>
        <v>1-2022-Eversource_EMA-Residential-Storm Cost Recovery Adjustment Factor (SCRAF)</v>
      </c>
      <c r="D3678" s="2">
        <f t="shared" si="57"/>
        <v>1</v>
      </c>
    </row>
    <row r="3679" spans="2:4" ht="13.8" x14ac:dyDescent="0.2">
      <c r="B3679" s="18">
        <v>3676</v>
      </c>
      <c r="C3679" s="2" t="str">
        <f>_xlfn.CONCAT(MONTH('Rates Database'!C3678),"-",'Rates Database'!B3678,"-",'Rates Database'!E3678,"-",'Rates Database'!G3678,"-",'Rates Database'!J3678)</f>
        <v>12-2021-Eversource_EMA-Residential-Storm Cost Recovery Adjustment Factor (SCRAF)</v>
      </c>
      <c r="D3679" s="2">
        <f t="shared" si="57"/>
        <v>1</v>
      </c>
    </row>
    <row r="3680" spans="2:4" ht="13.8" x14ac:dyDescent="0.2">
      <c r="B3680" s="18">
        <v>3677</v>
      </c>
      <c r="C3680" s="2" t="str">
        <f>_xlfn.CONCAT(MONTH('Rates Database'!C3679),"-",'Rates Database'!B3679,"-",'Rates Database'!E3679,"-",'Rates Database'!G3679,"-",'Rates Database'!J3679)</f>
        <v>11-2021-Eversource_EMA-Residential-Storm Cost Recovery Adjustment Factor (SCRAF)</v>
      </c>
      <c r="D3680" s="2">
        <f t="shared" si="57"/>
        <v>1</v>
      </c>
    </row>
    <row r="3681" spans="2:4" ht="13.8" x14ac:dyDescent="0.2">
      <c r="B3681" s="18">
        <v>3678</v>
      </c>
      <c r="C3681" s="2" t="str">
        <f>_xlfn.CONCAT(MONTH('Rates Database'!C3680),"-",'Rates Database'!B3680,"-",'Rates Database'!E3680,"-",'Rates Database'!G3680,"-",'Rates Database'!J3680)</f>
        <v>10-2021-Eversource_EMA-Residential-Storm Cost Recovery Adjustment Factor (SCRAF)</v>
      </c>
      <c r="D3681" s="2">
        <f t="shared" si="57"/>
        <v>1</v>
      </c>
    </row>
    <row r="3682" spans="2:4" ht="13.8" x14ac:dyDescent="0.2">
      <c r="B3682" s="18">
        <v>3679</v>
      </c>
      <c r="C3682" s="2" t="str">
        <f>_xlfn.CONCAT(MONTH('Rates Database'!C3681),"-",'Rates Database'!B3681,"-",'Rates Database'!E3681,"-",'Rates Database'!G3681,"-",'Rates Database'!J3681)</f>
        <v>9-2021-Eversource_EMA-Residential-Storm Cost Recovery Adjustment Factor (SCRAF)</v>
      </c>
      <c r="D3682" s="2">
        <f t="shared" si="57"/>
        <v>1</v>
      </c>
    </row>
    <row r="3683" spans="2:4" ht="13.8" x14ac:dyDescent="0.2">
      <c r="B3683" s="18">
        <v>3680</v>
      </c>
      <c r="C3683" s="2" t="str">
        <f>_xlfn.CONCAT(MONTH('Rates Database'!C3682),"-",'Rates Database'!B3682,"-",'Rates Database'!E3682,"-",'Rates Database'!G3682,"-",'Rates Database'!J3682)</f>
        <v>8-2021-Eversource_EMA-Residential-Storm Cost Recovery Adjustment Factor (SCRAF)</v>
      </c>
      <c r="D3683" s="2">
        <f t="shared" si="57"/>
        <v>1</v>
      </c>
    </row>
    <row r="3684" spans="2:4" ht="13.8" x14ac:dyDescent="0.2">
      <c r="B3684" s="18">
        <v>3681</v>
      </c>
      <c r="C3684" s="2" t="str">
        <f>_xlfn.CONCAT(MONTH('Rates Database'!C3683),"-",'Rates Database'!B3683,"-",'Rates Database'!E3683,"-",'Rates Database'!G3683,"-",'Rates Database'!J3683)</f>
        <v>7-2021-Eversource_EMA-Residential-Storm Cost Recovery Adjustment Factor (SCRAF)</v>
      </c>
      <c r="D3684" s="2">
        <f t="shared" si="57"/>
        <v>1</v>
      </c>
    </row>
    <row r="3685" spans="2:4" ht="13.8" x14ac:dyDescent="0.2">
      <c r="B3685" s="18">
        <v>3682</v>
      </c>
      <c r="C3685" s="2" t="str">
        <f>_xlfn.CONCAT(MONTH('Rates Database'!C3684),"-",'Rates Database'!B3684,"-",'Rates Database'!E3684,"-",'Rates Database'!G3684,"-",'Rates Database'!J3684)</f>
        <v>6-2021-Eversource_EMA-Residential-Storm Cost Recovery Adjustment Factor (SCRAF)</v>
      </c>
      <c r="D3685" s="2">
        <f t="shared" si="57"/>
        <v>1</v>
      </c>
    </row>
    <row r="3686" spans="2:4" ht="13.8" x14ac:dyDescent="0.2">
      <c r="B3686" s="18">
        <v>3683</v>
      </c>
      <c r="C3686" s="2" t="str">
        <f>_xlfn.CONCAT(MONTH('Rates Database'!C3685),"-",'Rates Database'!B3685,"-",'Rates Database'!E3685,"-",'Rates Database'!G3685,"-",'Rates Database'!J3685)</f>
        <v>5-2021-Eversource_EMA-Residential-Storm Cost Recovery Adjustment Factor (SCRAF)</v>
      </c>
      <c r="D3686" s="2">
        <f t="shared" si="57"/>
        <v>1</v>
      </c>
    </row>
    <row r="3687" spans="2:4" ht="13.8" x14ac:dyDescent="0.2">
      <c r="B3687" s="18">
        <v>3684</v>
      </c>
      <c r="C3687" s="2" t="str">
        <f>_xlfn.CONCAT(MONTH('Rates Database'!C3686),"-",'Rates Database'!B3686,"-",'Rates Database'!E3686,"-",'Rates Database'!G3686,"-",'Rates Database'!J3686)</f>
        <v>4-2021-Eversource_EMA-Residential-Storm Cost Recovery Adjustment Factor (SCRAF)</v>
      </c>
      <c r="D3687" s="2">
        <f t="shared" si="57"/>
        <v>1</v>
      </c>
    </row>
    <row r="3688" spans="2:4" ht="13.8" x14ac:dyDescent="0.2">
      <c r="B3688" s="18">
        <v>3685</v>
      </c>
      <c r="C3688" s="2" t="str">
        <f>_xlfn.CONCAT(MONTH('Rates Database'!C3687),"-",'Rates Database'!B3687,"-",'Rates Database'!E3687,"-",'Rates Database'!G3687,"-",'Rates Database'!J3687)</f>
        <v>3-2021-Eversource_EMA-Residential-Storm Cost Recovery Adjustment Factor (SCRAF)</v>
      </c>
      <c r="D3688" s="2">
        <f t="shared" si="57"/>
        <v>1</v>
      </c>
    </row>
    <row r="3689" spans="2:4" ht="13.8" x14ac:dyDescent="0.2">
      <c r="B3689" s="18">
        <v>3686</v>
      </c>
      <c r="C3689" s="2" t="str">
        <f>_xlfn.CONCAT(MONTH('Rates Database'!C3688),"-",'Rates Database'!B3688,"-",'Rates Database'!E3688,"-",'Rates Database'!G3688,"-",'Rates Database'!J3688)</f>
        <v>2-2021-Eversource_EMA-Residential-Storm Cost Recovery Adjustment Factor (SCRAF)</v>
      </c>
      <c r="D3689" s="2">
        <f t="shared" si="57"/>
        <v>1</v>
      </c>
    </row>
    <row r="3690" spans="2:4" ht="13.8" x14ac:dyDescent="0.2">
      <c r="B3690" s="18">
        <v>3687</v>
      </c>
      <c r="C3690" s="2" t="str">
        <f>_xlfn.CONCAT(MONTH('Rates Database'!C3689),"-",'Rates Database'!B3689,"-",'Rates Database'!E3689,"-",'Rates Database'!G3689,"-",'Rates Database'!J3689)</f>
        <v>1-2021-Eversource_EMA-Residential-Storm Cost Recovery Adjustment Factor (SCRAF)</v>
      </c>
      <c r="D3690" s="2">
        <f t="shared" si="57"/>
        <v>1</v>
      </c>
    </row>
    <row r="3691" spans="2:4" ht="13.8" x14ac:dyDescent="0.2">
      <c r="B3691" s="18">
        <v>3688</v>
      </c>
      <c r="C3691" s="2" t="str">
        <f>_xlfn.CONCAT(MONTH('Rates Database'!C3690),"-",'Rates Database'!B3690,"-",'Rates Database'!E3690,"-",'Rates Database'!G3690,"-",'Rates Database'!J3690)</f>
        <v>12-2020-Eversource_EMA-Residential-Storm Cost Recovery Adjustment Factor (SCRAF)</v>
      </c>
      <c r="D3691" s="2">
        <f t="shared" si="57"/>
        <v>1</v>
      </c>
    </row>
    <row r="3692" spans="2:4" ht="13.8" x14ac:dyDescent="0.2">
      <c r="B3692" s="18">
        <v>3689</v>
      </c>
      <c r="C3692" s="2" t="str">
        <f>_xlfn.CONCAT(MONTH('Rates Database'!C3691),"-",'Rates Database'!B3691,"-",'Rates Database'!E3691,"-",'Rates Database'!G3691,"-",'Rates Database'!J3691)</f>
        <v>11-2020-Eversource_EMA-Residential-Storm Cost Recovery Adjustment Factor (SCRAF)</v>
      </c>
      <c r="D3692" s="2">
        <f t="shared" si="57"/>
        <v>1</v>
      </c>
    </row>
    <row r="3693" spans="2:4" ht="13.8" x14ac:dyDescent="0.2">
      <c r="B3693" s="18">
        <v>3690</v>
      </c>
      <c r="C3693" s="2" t="str">
        <f>_xlfn.CONCAT(MONTH('Rates Database'!C3692),"-",'Rates Database'!B3692,"-",'Rates Database'!E3692,"-",'Rates Database'!G3692,"-",'Rates Database'!J3692)</f>
        <v>10-2020-Eversource_EMA-Residential-Storm Cost Recovery Adjustment Factor (SCRAF)</v>
      </c>
      <c r="D3693" s="2">
        <f t="shared" si="57"/>
        <v>1</v>
      </c>
    </row>
    <row r="3694" spans="2:4" ht="13.8" x14ac:dyDescent="0.2">
      <c r="B3694" s="18">
        <v>3691</v>
      </c>
      <c r="C3694" s="2" t="str">
        <f>_xlfn.CONCAT(MONTH('Rates Database'!C3693),"-",'Rates Database'!B3693,"-",'Rates Database'!E3693,"-",'Rates Database'!G3693,"-",'Rates Database'!J3693)</f>
        <v>9-2020-Eversource_EMA-Residential-Storm Cost Recovery Adjustment Factor (SCRAF)</v>
      </c>
      <c r="D3694" s="2">
        <f t="shared" si="57"/>
        <v>1</v>
      </c>
    </row>
    <row r="3695" spans="2:4" ht="13.8" x14ac:dyDescent="0.2">
      <c r="B3695" s="18">
        <v>3692</v>
      </c>
      <c r="C3695" s="2" t="str">
        <f>_xlfn.CONCAT(MONTH('Rates Database'!C3694),"-",'Rates Database'!B3694,"-",'Rates Database'!E3694,"-",'Rates Database'!G3694,"-",'Rates Database'!J3694)</f>
        <v>8-2020-Eversource_EMA-Residential-Storm Cost Recovery Adjustment Factor (SCRAF)</v>
      </c>
      <c r="D3695" s="2">
        <f t="shared" si="57"/>
        <v>1</v>
      </c>
    </row>
    <row r="3696" spans="2:4" ht="13.8" x14ac:dyDescent="0.2">
      <c r="B3696" s="18">
        <v>3693</v>
      </c>
      <c r="C3696" s="2" t="str">
        <f>_xlfn.CONCAT(MONTH('Rates Database'!C3695),"-",'Rates Database'!B3695,"-",'Rates Database'!E3695,"-",'Rates Database'!G3695,"-",'Rates Database'!J3695)</f>
        <v>7-2020-Eversource_EMA-Residential-Storm Cost Recovery Adjustment Factor (SCRAF)</v>
      </c>
      <c r="D3696" s="2">
        <f t="shared" si="57"/>
        <v>1</v>
      </c>
    </row>
    <row r="3697" spans="2:4" ht="13.8" x14ac:dyDescent="0.2">
      <c r="B3697" s="18">
        <v>3694</v>
      </c>
      <c r="C3697" s="2" t="str">
        <f>_xlfn.CONCAT(MONTH('Rates Database'!C3696),"-",'Rates Database'!B3696,"-",'Rates Database'!E3696,"-",'Rates Database'!G3696,"-",'Rates Database'!J3696)</f>
        <v>6-2020-Eversource_EMA-Residential-Storm Cost Recovery Adjustment Factor (SCRAF)</v>
      </c>
      <c r="D3697" s="2">
        <f t="shared" si="57"/>
        <v>1</v>
      </c>
    </row>
    <row r="3698" spans="2:4" ht="13.8" x14ac:dyDescent="0.2">
      <c r="B3698" s="18">
        <v>3695</v>
      </c>
      <c r="C3698" s="2" t="str">
        <f>_xlfn.CONCAT(MONTH('Rates Database'!C3697),"-",'Rates Database'!B3697,"-",'Rates Database'!E3697,"-",'Rates Database'!G3697,"-",'Rates Database'!J3697)</f>
        <v>5-2020-Eversource_EMA-Residential-Storm Cost Recovery Adjustment Factor (SCRAF)</v>
      </c>
      <c r="D3698" s="2">
        <f t="shared" si="57"/>
        <v>1</v>
      </c>
    </row>
    <row r="3699" spans="2:4" ht="13.8" x14ac:dyDescent="0.2">
      <c r="B3699" s="18">
        <v>3696</v>
      </c>
      <c r="C3699" s="2" t="str">
        <f>_xlfn.CONCAT(MONTH('Rates Database'!C3698),"-",'Rates Database'!B3698,"-",'Rates Database'!E3698,"-",'Rates Database'!G3698,"-",'Rates Database'!J3698)</f>
        <v>4-2020-Eversource_EMA-Residential-Storm Cost Recovery Adjustment Factor (SCRAF)</v>
      </c>
      <c r="D3699" s="2">
        <f t="shared" si="57"/>
        <v>1</v>
      </c>
    </row>
    <row r="3700" spans="2:4" ht="13.8" x14ac:dyDescent="0.2">
      <c r="B3700" s="18">
        <v>3697</v>
      </c>
      <c r="C3700" s="2" t="str">
        <f>_xlfn.CONCAT(MONTH('Rates Database'!C3699),"-",'Rates Database'!B3699,"-",'Rates Database'!E3699,"-",'Rates Database'!G3699,"-",'Rates Database'!J3699)</f>
        <v>3-2020-Eversource_EMA-Residential-Storm Cost Recovery Adjustment Factor (SCRAF)</v>
      </c>
      <c r="D3700" s="2">
        <f t="shared" si="57"/>
        <v>1</v>
      </c>
    </row>
    <row r="3701" spans="2:4" ht="13.8" x14ac:dyDescent="0.2">
      <c r="B3701" s="18">
        <v>3698</v>
      </c>
      <c r="C3701" s="2" t="str">
        <f>_xlfn.CONCAT(MONTH('Rates Database'!C3700),"-",'Rates Database'!B3700,"-",'Rates Database'!E3700,"-",'Rates Database'!G3700,"-",'Rates Database'!J3700)</f>
        <v>2-2020-Eversource_EMA-Residential-Storm Cost Recovery Adjustment Factor (SCRAF)</v>
      </c>
      <c r="D3701" s="2">
        <f t="shared" si="57"/>
        <v>1</v>
      </c>
    </row>
    <row r="3702" spans="2:4" ht="13.8" x14ac:dyDescent="0.2">
      <c r="B3702" s="18">
        <v>3699</v>
      </c>
      <c r="C3702" s="2" t="str">
        <f>_xlfn.CONCAT(MONTH('Rates Database'!C3701),"-",'Rates Database'!B3701,"-",'Rates Database'!E3701,"-",'Rates Database'!G3701,"-",'Rates Database'!J3701)</f>
        <v>1-2020-Eversource_EMA-Residential-Storm Cost Recovery Adjustment Factor (SCRAF)</v>
      </c>
      <c r="D3702" s="2">
        <f t="shared" si="57"/>
        <v>1</v>
      </c>
    </row>
    <row r="3703" spans="2:4" ht="13.8" x14ac:dyDescent="0.2">
      <c r="B3703" s="18">
        <v>3700</v>
      </c>
      <c r="C3703" s="2" t="str">
        <f>_xlfn.CONCAT(MONTH('Rates Database'!C3702),"-",'Rates Database'!B3702,"-",'Rates Database'!E3702,"-",'Rates Database'!G3702,"-",'Rates Database'!J3702)</f>
        <v>12-2019-Eversource_EMA-Residential-Storm Cost Recovery Adjustment Factor (SCRAF)</v>
      </c>
      <c r="D3703" s="2">
        <f t="shared" si="57"/>
        <v>1</v>
      </c>
    </row>
    <row r="3704" spans="2:4" ht="13.8" x14ac:dyDescent="0.2">
      <c r="B3704" s="18">
        <v>3701</v>
      </c>
      <c r="C3704" s="2" t="str">
        <f>_xlfn.CONCAT(MONTH('Rates Database'!C3703),"-",'Rates Database'!B3703,"-",'Rates Database'!E3703,"-",'Rates Database'!G3703,"-",'Rates Database'!J3703)</f>
        <v>11-2019-Eversource_EMA-Residential-Storm Cost Recovery Adjustment Factor (SCRAF)</v>
      </c>
      <c r="D3704" s="2">
        <f t="shared" si="57"/>
        <v>1</v>
      </c>
    </row>
    <row r="3705" spans="2:4" ht="13.8" x14ac:dyDescent="0.2">
      <c r="B3705" s="18">
        <v>3702</v>
      </c>
      <c r="C3705" s="2" t="str">
        <f>_xlfn.CONCAT(MONTH('Rates Database'!C3704),"-",'Rates Database'!B3704,"-",'Rates Database'!E3704,"-",'Rates Database'!G3704,"-",'Rates Database'!J3704)</f>
        <v>10-2019-Eversource_EMA-Residential-Storm Cost Recovery Adjustment Factor (SCRAF)</v>
      </c>
      <c r="D3705" s="2">
        <f t="shared" si="57"/>
        <v>1</v>
      </c>
    </row>
    <row r="3706" spans="2:4" ht="13.8" x14ac:dyDescent="0.2">
      <c r="B3706" s="18">
        <v>3703</v>
      </c>
      <c r="C3706" s="2" t="str">
        <f>_xlfn.CONCAT(MONTH('Rates Database'!C3705),"-",'Rates Database'!B3705,"-",'Rates Database'!E3705,"-",'Rates Database'!G3705,"-",'Rates Database'!J3705)</f>
        <v>9-2019-Eversource_EMA-Residential-Storm Cost Recovery Adjustment Factor (SCRAF)</v>
      </c>
      <c r="D3706" s="2">
        <f t="shared" si="57"/>
        <v>1</v>
      </c>
    </row>
    <row r="3707" spans="2:4" ht="13.8" x14ac:dyDescent="0.2">
      <c r="B3707" s="18">
        <v>3704</v>
      </c>
      <c r="C3707" s="2" t="str">
        <f>_xlfn.CONCAT(MONTH('Rates Database'!C3706),"-",'Rates Database'!B3706,"-",'Rates Database'!E3706,"-",'Rates Database'!G3706,"-",'Rates Database'!J3706)</f>
        <v>8-2019-Eversource_EMA-Residential-Storm Cost Recovery Adjustment Factor (SCRAF)</v>
      </c>
      <c r="D3707" s="2">
        <f t="shared" si="57"/>
        <v>1</v>
      </c>
    </row>
    <row r="3708" spans="2:4" ht="13.8" x14ac:dyDescent="0.2">
      <c r="B3708" s="18">
        <v>3705</v>
      </c>
      <c r="C3708" s="2" t="str">
        <f>_xlfn.CONCAT(MONTH('Rates Database'!C3707),"-",'Rates Database'!B3707,"-",'Rates Database'!E3707,"-",'Rates Database'!G3707,"-",'Rates Database'!J3707)</f>
        <v>7-2019-Eversource_EMA-Residential-Storm Cost Recovery Adjustment Factor (SCRAF)</v>
      </c>
      <c r="D3708" s="2">
        <f t="shared" si="57"/>
        <v>1</v>
      </c>
    </row>
    <row r="3709" spans="2:4" ht="13.8" x14ac:dyDescent="0.2">
      <c r="B3709" s="18">
        <v>3706</v>
      </c>
      <c r="C3709" s="2" t="str">
        <f>_xlfn.CONCAT(MONTH('Rates Database'!C3708),"-",'Rates Database'!B3708,"-",'Rates Database'!E3708,"-",'Rates Database'!G3708,"-",'Rates Database'!J3708)</f>
        <v>6-2019-Eversource_EMA-Residential-Storm Cost Recovery Adjustment Factor (SCRAF)</v>
      </c>
      <c r="D3709" s="2">
        <f t="shared" si="57"/>
        <v>1</v>
      </c>
    </row>
    <row r="3710" spans="2:4" ht="13.8" x14ac:dyDescent="0.2">
      <c r="B3710" s="18">
        <v>3707</v>
      </c>
      <c r="C3710" s="2" t="str">
        <f>_xlfn.CONCAT(MONTH('Rates Database'!C3709),"-",'Rates Database'!B3709,"-",'Rates Database'!E3709,"-",'Rates Database'!G3709,"-",'Rates Database'!J3709)</f>
        <v>5-2019-Eversource_EMA-Residential-Storm Cost Recovery Adjustment Factor (SCRAF)</v>
      </c>
      <c r="D3710" s="2">
        <f t="shared" si="57"/>
        <v>1</v>
      </c>
    </row>
    <row r="3711" spans="2:4" ht="13.8" x14ac:dyDescent="0.2">
      <c r="B3711" s="18">
        <v>3708</v>
      </c>
      <c r="C3711" s="2" t="str">
        <f>_xlfn.CONCAT(MONTH('Rates Database'!C3710),"-",'Rates Database'!B3710,"-",'Rates Database'!E3710,"-",'Rates Database'!G3710,"-",'Rates Database'!J3710)</f>
        <v>4-2019-Eversource_EMA-Residential-Storm Cost Recovery Adjustment Factor (SCRAF)</v>
      </c>
      <c r="D3711" s="2">
        <f t="shared" si="57"/>
        <v>1</v>
      </c>
    </row>
    <row r="3712" spans="2:4" ht="13.8" x14ac:dyDescent="0.2">
      <c r="B3712" s="18">
        <v>3709</v>
      </c>
      <c r="C3712" s="2" t="str">
        <f>_xlfn.CONCAT(MONTH('Rates Database'!C3711),"-",'Rates Database'!B3711,"-",'Rates Database'!E3711,"-",'Rates Database'!G3711,"-",'Rates Database'!J3711)</f>
        <v>3-2019-Eversource_EMA-Residential-Storm Cost Recovery Adjustment Factor (SCRAF)</v>
      </c>
      <c r="D3712" s="2">
        <f t="shared" si="57"/>
        <v>1</v>
      </c>
    </row>
    <row r="3713" spans="2:4" ht="13.8" x14ac:dyDescent="0.2">
      <c r="B3713" s="18">
        <v>3710</v>
      </c>
      <c r="C3713" s="2" t="str">
        <f>_xlfn.CONCAT(MONTH('Rates Database'!C3712),"-",'Rates Database'!B3712,"-",'Rates Database'!E3712,"-",'Rates Database'!G3712,"-",'Rates Database'!J3712)</f>
        <v>2-2019-Eversource_EMA-Residential-Storm Cost Recovery Adjustment Factor (SCRAF)</v>
      </c>
      <c r="D3713" s="2">
        <f t="shared" si="57"/>
        <v>1</v>
      </c>
    </row>
    <row r="3714" spans="2:4" ht="13.8" x14ac:dyDescent="0.2">
      <c r="B3714" s="18">
        <v>3711</v>
      </c>
      <c r="C3714" s="2" t="str">
        <f>_xlfn.CONCAT(MONTH('Rates Database'!C3713),"-",'Rates Database'!B3713,"-",'Rates Database'!E3713,"-",'Rates Database'!G3713,"-",'Rates Database'!J3713)</f>
        <v>1-2019-Eversource_EMA-Residential-Storm Cost Recovery Adjustment Factor (SCRAF)</v>
      </c>
      <c r="D3714" s="2">
        <f t="shared" si="57"/>
        <v>1</v>
      </c>
    </row>
    <row r="3715" spans="2:4" ht="13.8" x14ac:dyDescent="0.2">
      <c r="B3715" s="18">
        <v>3712</v>
      </c>
      <c r="C3715" s="2" t="str">
        <f>_xlfn.CONCAT(MONTH('Rates Database'!C3714),"-",'Rates Database'!B3714,"-",'Rates Database'!E3714,"-",'Rates Database'!G3714,"-",'Rates Database'!J3714)</f>
        <v>3-2024-Eversource_EMA-Residential-Revenue Decoupling Adjustment Factor (RDAF)</v>
      </c>
      <c r="D3715" s="2">
        <f t="shared" si="57"/>
        <v>1</v>
      </c>
    </row>
    <row r="3716" spans="2:4" ht="13.8" x14ac:dyDescent="0.2">
      <c r="B3716" s="18">
        <v>3713</v>
      </c>
      <c r="C3716" s="2" t="str">
        <f>_xlfn.CONCAT(MONTH('Rates Database'!C3715),"-",'Rates Database'!B3715,"-",'Rates Database'!E3715,"-",'Rates Database'!G3715,"-",'Rates Database'!J3715)</f>
        <v>2-2024-Eversource_EMA-Residential-Revenue Decoupling Adjustment Factor (RDAF)</v>
      </c>
      <c r="D3716" s="2">
        <f t="shared" si="57"/>
        <v>1</v>
      </c>
    </row>
    <row r="3717" spans="2:4" ht="13.8" x14ac:dyDescent="0.2">
      <c r="B3717" s="18">
        <v>3714</v>
      </c>
      <c r="C3717" s="2" t="str">
        <f>_xlfn.CONCAT(MONTH('Rates Database'!C3716),"-",'Rates Database'!B3716,"-",'Rates Database'!E3716,"-",'Rates Database'!G3716,"-",'Rates Database'!J3716)</f>
        <v>1-2024-Eversource_EMA-Residential-Revenue Decoupling Adjustment Factor (RDAF)</v>
      </c>
      <c r="D3717" s="2">
        <f t="shared" ref="D3717:D3780" si="58">COUNTIF($C$4:$C$10092,C3717)</f>
        <v>1</v>
      </c>
    </row>
    <row r="3718" spans="2:4" ht="13.8" x14ac:dyDescent="0.2">
      <c r="B3718" s="18">
        <v>3715</v>
      </c>
      <c r="C3718" s="2" t="str">
        <f>_xlfn.CONCAT(MONTH('Rates Database'!C3717),"-",'Rates Database'!B3717,"-",'Rates Database'!E3717,"-",'Rates Database'!G3717,"-",'Rates Database'!J3717)</f>
        <v>12-2023-Eversource_EMA-Residential-Revenue Decoupling Adjustment Factor (RDAF)</v>
      </c>
      <c r="D3718" s="2">
        <f t="shared" si="58"/>
        <v>1</v>
      </c>
    </row>
    <row r="3719" spans="2:4" ht="13.8" x14ac:dyDescent="0.2">
      <c r="B3719" s="18">
        <v>3716</v>
      </c>
      <c r="C3719" s="2" t="str">
        <f>_xlfn.CONCAT(MONTH('Rates Database'!C3718),"-",'Rates Database'!B3718,"-",'Rates Database'!E3718,"-",'Rates Database'!G3718,"-",'Rates Database'!J3718)</f>
        <v>11-2023-Eversource_EMA-Residential-Revenue Decoupling Adjustment Factor (RDAF)</v>
      </c>
      <c r="D3719" s="2">
        <f t="shared" si="58"/>
        <v>1</v>
      </c>
    </row>
    <row r="3720" spans="2:4" ht="13.8" x14ac:dyDescent="0.2">
      <c r="B3720" s="18">
        <v>3717</v>
      </c>
      <c r="C3720" s="2" t="str">
        <f>_xlfn.CONCAT(MONTH('Rates Database'!C3719),"-",'Rates Database'!B3719,"-",'Rates Database'!E3719,"-",'Rates Database'!G3719,"-",'Rates Database'!J3719)</f>
        <v>10-2023-Eversource_EMA-Residential-Revenue Decoupling Adjustment Factor (RDAF)</v>
      </c>
      <c r="D3720" s="2">
        <f t="shared" si="58"/>
        <v>1</v>
      </c>
    </row>
    <row r="3721" spans="2:4" ht="13.8" x14ac:dyDescent="0.2">
      <c r="B3721" s="18">
        <v>3718</v>
      </c>
      <c r="C3721" s="2" t="str">
        <f>_xlfn.CONCAT(MONTH('Rates Database'!C3720),"-",'Rates Database'!B3720,"-",'Rates Database'!E3720,"-",'Rates Database'!G3720,"-",'Rates Database'!J3720)</f>
        <v>9-2023-Eversource_EMA-Residential-Revenue Decoupling Adjustment Factor (RDAF)</v>
      </c>
      <c r="D3721" s="2">
        <f t="shared" si="58"/>
        <v>1</v>
      </c>
    </row>
    <row r="3722" spans="2:4" ht="13.8" x14ac:dyDescent="0.2">
      <c r="B3722" s="18">
        <v>3719</v>
      </c>
      <c r="C3722" s="2" t="str">
        <f>_xlfn.CONCAT(MONTH('Rates Database'!C3721),"-",'Rates Database'!B3721,"-",'Rates Database'!E3721,"-",'Rates Database'!G3721,"-",'Rates Database'!J3721)</f>
        <v>8-2023-Eversource_EMA-Residential-Revenue Decoupling Adjustment Factor (RDAF)</v>
      </c>
      <c r="D3722" s="2">
        <f t="shared" si="58"/>
        <v>1</v>
      </c>
    </row>
    <row r="3723" spans="2:4" ht="13.8" x14ac:dyDescent="0.2">
      <c r="B3723" s="18">
        <v>3720</v>
      </c>
      <c r="C3723" s="2" t="str">
        <f>_xlfn.CONCAT(MONTH('Rates Database'!C3722),"-",'Rates Database'!B3722,"-",'Rates Database'!E3722,"-",'Rates Database'!G3722,"-",'Rates Database'!J3722)</f>
        <v>7-2023-Eversource_EMA-Residential-Revenue Decoupling Adjustment Factor (RDAF)</v>
      </c>
      <c r="D3723" s="2">
        <f t="shared" si="58"/>
        <v>1</v>
      </c>
    </row>
    <row r="3724" spans="2:4" ht="13.8" x14ac:dyDescent="0.2">
      <c r="B3724" s="18">
        <v>3721</v>
      </c>
      <c r="C3724" s="2" t="str">
        <f>_xlfn.CONCAT(MONTH('Rates Database'!C3723),"-",'Rates Database'!B3723,"-",'Rates Database'!E3723,"-",'Rates Database'!G3723,"-",'Rates Database'!J3723)</f>
        <v>6-2023-Eversource_EMA-Residential-Revenue Decoupling Adjustment Factor (RDAF)</v>
      </c>
      <c r="D3724" s="2">
        <f t="shared" si="58"/>
        <v>1</v>
      </c>
    </row>
    <row r="3725" spans="2:4" ht="13.8" x14ac:dyDescent="0.2">
      <c r="B3725" s="18">
        <v>3722</v>
      </c>
      <c r="C3725" s="2" t="str">
        <f>_xlfn.CONCAT(MONTH('Rates Database'!C3724),"-",'Rates Database'!B3724,"-",'Rates Database'!E3724,"-",'Rates Database'!G3724,"-",'Rates Database'!J3724)</f>
        <v>5-2023-Eversource_EMA-Residential-Revenue Decoupling Adjustment Factor (RDAF)</v>
      </c>
      <c r="D3725" s="2">
        <f t="shared" si="58"/>
        <v>1</v>
      </c>
    </row>
    <row r="3726" spans="2:4" ht="13.8" x14ac:dyDescent="0.2">
      <c r="B3726" s="18">
        <v>3723</v>
      </c>
      <c r="C3726" s="2" t="str">
        <f>_xlfn.CONCAT(MONTH('Rates Database'!C3725),"-",'Rates Database'!B3725,"-",'Rates Database'!E3725,"-",'Rates Database'!G3725,"-",'Rates Database'!J3725)</f>
        <v>4-2023-Eversource_EMA-Residential-Revenue Decoupling Adjustment Factor (RDAF)</v>
      </c>
      <c r="D3726" s="2">
        <f t="shared" si="58"/>
        <v>1</v>
      </c>
    </row>
    <row r="3727" spans="2:4" ht="13.8" x14ac:dyDescent="0.2">
      <c r="B3727" s="18">
        <v>3724</v>
      </c>
      <c r="C3727" s="2" t="str">
        <f>_xlfn.CONCAT(MONTH('Rates Database'!C3726),"-",'Rates Database'!B3726,"-",'Rates Database'!E3726,"-",'Rates Database'!G3726,"-",'Rates Database'!J3726)</f>
        <v>3-2023-Eversource_EMA-Residential-Revenue Decoupling Adjustment Factor (RDAF)</v>
      </c>
      <c r="D3727" s="2">
        <f t="shared" si="58"/>
        <v>1</v>
      </c>
    </row>
    <row r="3728" spans="2:4" ht="13.8" x14ac:dyDescent="0.2">
      <c r="B3728" s="18">
        <v>3725</v>
      </c>
      <c r="C3728" s="2" t="str">
        <f>_xlfn.CONCAT(MONTH('Rates Database'!C3727),"-",'Rates Database'!B3727,"-",'Rates Database'!E3727,"-",'Rates Database'!G3727,"-",'Rates Database'!J3727)</f>
        <v>2-2023-Eversource_EMA-Residential-Revenue Decoupling Adjustment Factor (RDAF)</v>
      </c>
      <c r="D3728" s="2">
        <f t="shared" si="58"/>
        <v>1</v>
      </c>
    </row>
    <row r="3729" spans="2:4" ht="13.8" x14ac:dyDescent="0.2">
      <c r="B3729" s="18">
        <v>3726</v>
      </c>
      <c r="C3729" s="2" t="str">
        <f>_xlfn.CONCAT(MONTH('Rates Database'!C3728),"-",'Rates Database'!B3728,"-",'Rates Database'!E3728,"-",'Rates Database'!G3728,"-",'Rates Database'!J3728)</f>
        <v>1-2023-Eversource_EMA-Residential-Revenue Decoupling Adjustment Factor (RDAF)</v>
      </c>
      <c r="D3729" s="2">
        <f t="shared" si="58"/>
        <v>1</v>
      </c>
    </row>
    <row r="3730" spans="2:4" ht="13.8" x14ac:dyDescent="0.2">
      <c r="B3730" s="18">
        <v>3727</v>
      </c>
      <c r="C3730" s="2" t="str">
        <f>_xlfn.CONCAT(MONTH('Rates Database'!C3729),"-",'Rates Database'!B3729,"-",'Rates Database'!E3729,"-",'Rates Database'!G3729,"-",'Rates Database'!J3729)</f>
        <v>12-2022-Eversource_EMA-Residential-Revenue Decoupling Adjustment Factor (RDAF)</v>
      </c>
      <c r="D3730" s="2">
        <f t="shared" si="58"/>
        <v>1</v>
      </c>
    </row>
    <row r="3731" spans="2:4" ht="13.8" x14ac:dyDescent="0.2">
      <c r="B3731" s="18">
        <v>3728</v>
      </c>
      <c r="C3731" s="2" t="str">
        <f>_xlfn.CONCAT(MONTH('Rates Database'!C3730),"-",'Rates Database'!B3730,"-",'Rates Database'!E3730,"-",'Rates Database'!G3730,"-",'Rates Database'!J3730)</f>
        <v>11-2022-Eversource_EMA-Residential-Revenue Decoupling Adjustment Factor (RDAF)</v>
      </c>
      <c r="D3731" s="2">
        <f t="shared" si="58"/>
        <v>1</v>
      </c>
    </row>
    <row r="3732" spans="2:4" ht="13.8" x14ac:dyDescent="0.2">
      <c r="B3732" s="18">
        <v>3729</v>
      </c>
      <c r="C3732" s="2" t="str">
        <f>_xlfn.CONCAT(MONTH('Rates Database'!C3731),"-",'Rates Database'!B3731,"-",'Rates Database'!E3731,"-",'Rates Database'!G3731,"-",'Rates Database'!J3731)</f>
        <v>10-2022-Eversource_EMA-Residential-Revenue Decoupling Adjustment Factor (RDAF)</v>
      </c>
      <c r="D3732" s="2">
        <f t="shared" si="58"/>
        <v>1</v>
      </c>
    </row>
    <row r="3733" spans="2:4" ht="13.8" x14ac:dyDescent="0.2">
      <c r="B3733" s="18">
        <v>3730</v>
      </c>
      <c r="C3733" s="2" t="str">
        <f>_xlfn.CONCAT(MONTH('Rates Database'!C3732),"-",'Rates Database'!B3732,"-",'Rates Database'!E3732,"-",'Rates Database'!G3732,"-",'Rates Database'!J3732)</f>
        <v>9-2022-Eversource_EMA-Residential-Revenue Decoupling Adjustment Factor (RDAF)</v>
      </c>
      <c r="D3733" s="2">
        <f t="shared" si="58"/>
        <v>1</v>
      </c>
    </row>
    <row r="3734" spans="2:4" ht="13.8" x14ac:dyDescent="0.2">
      <c r="B3734" s="18">
        <v>3731</v>
      </c>
      <c r="C3734" s="2" t="str">
        <f>_xlfn.CONCAT(MONTH('Rates Database'!C3733),"-",'Rates Database'!B3733,"-",'Rates Database'!E3733,"-",'Rates Database'!G3733,"-",'Rates Database'!J3733)</f>
        <v>8-2022-Eversource_EMA-Residential-Revenue Decoupling Adjustment Factor (RDAF)</v>
      </c>
      <c r="D3734" s="2">
        <f t="shared" si="58"/>
        <v>1</v>
      </c>
    </row>
    <row r="3735" spans="2:4" ht="13.8" x14ac:dyDescent="0.2">
      <c r="B3735" s="18">
        <v>3732</v>
      </c>
      <c r="C3735" s="2" t="str">
        <f>_xlfn.CONCAT(MONTH('Rates Database'!C3734),"-",'Rates Database'!B3734,"-",'Rates Database'!E3734,"-",'Rates Database'!G3734,"-",'Rates Database'!J3734)</f>
        <v>7-2022-Eversource_EMA-Residential-Revenue Decoupling Adjustment Factor (RDAF)</v>
      </c>
      <c r="D3735" s="2">
        <f t="shared" si="58"/>
        <v>1</v>
      </c>
    </row>
    <row r="3736" spans="2:4" ht="13.8" x14ac:dyDescent="0.2">
      <c r="B3736" s="18">
        <v>3733</v>
      </c>
      <c r="C3736" s="2" t="str">
        <f>_xlfn.CONCAT(MONTH('Rates Database'!C3735),"-",'Rates Database'!B3735,"-",'Rates Database'!E3735,"-",'Rates Database'!G3735,"-",'Rates Database'!J3735)</f>
        <v>6-2022-Eversource_EMA-Residential-Revenue Decoupling Adjustment Factor (RDAF)</v>
      </c>
      <c r="D3736" s="2">
        <f t="shared" si="58"/>
        <v>1</v>
      </c>
    </row>
    <row r="3737" spans="2:4" ht="13.8" x14ac:dyDescent="0.2">
      <c r="B3737" s="18">
        <v>3734</v>
      </c>
      <c r="C3737" s="2" t="str">
        <f>_xlfn.CONCAT(MONTH('Rates Database'!C3736),"-",'Rates Database'!B3736,"-",'Rates Database'!E3736,"-",'Rates Database'!G3736,"-",'Rates Database'!J3736)</f>
        <v>5-2022-Eversource_EMA-Residential-Revenue Decoupling Adjustment Factor (RDAF)</v>
      </c>
      <c r="D3737" s="2">
        <f t="shared" si="58"/>
        <v>1</v>
      </c>
    </row>
    <row r="3738" spans="2:4" ht="13.8" x14ac:dyDescent="0.2">
      <c r="B3738" s="18">
        <v>3735</v>
      </c>
      <c r="C3738" s="2" t="str">
        <f>_xlfn.CONCAT(MONTH('Rates Database'!C3737),"-",'Rates Database'!B3737,"-",'Rates Database'!E3737,"-",'Rates Database'!G3737,"-",'Rates Database'!J3737)</f>
        <v>4-2022-Eversource_EMA-Residential-Revenue Decoupling Adjustment Factor (RDAF)</v>
      </c>
      <c r="D3738" s="2">
        <f t="shared" si="58"/>
        <v>1</v>
      </c>
    </row>
    <row r="3739" spans="2:4" ht="13.8" x14ac:dyDescent="0.2">
      <c r="B3739" s="18">
        <v>3736</v>
      </c>
      <c r="C3739" s="2" t="str">
        <f>_xlfn.CONCAT(MONTH('Rates Database'!C3738),"-",'Rates Database'!B3738,"-",'Rates Database'!E3738,"-",'Rates Database'!G3738,"-",'Rates Database'!J3738)</f>
        <v>3-2022-Eversource_EMA-Residential-Revenue Decoupling Adjustment Factor (RDAF)</v>
      </c>
      <c r="D3739" s="2">
        <f t="shared" si="58"/>
        <v>1</v>
      </c>
    </row>
    <row r="3740" spans="2:4" ht="13.8" x14ac:dyDescent="0.2">
      <c r="B3740" s="18">
        <v>3737</v>
      </c>
      <c r="C3740" s="2" t="str">
        <f>_xlfn.CONCAT(MONTH('Rates Database'!C3739),"-",'Rates Database'!B3739,"-",'Rates Database'!E3739,"-",'Rates Database'!G3739,"-",'Rates Database'!J3739)</f>
        <v>2-2022-Eversource_EMA-Residential-Revenue Decoupling Adjustment Factor (RDAF)</v>
      </c>
      <c r="D3740" s="2">
        <f t="shared" si="58"/>
        <v>1</v>
      </c>
    </row>
    <row r="3741" spans="2:4" ht="13.8" x14ac:dyDescent="0.2">
      <c r="B3741" s="18">
        <v>3738</v>
      </c>
      <c r="C3741" s="2" t="str">
        <f>_xlfn.CONCAT(MONTH('Rates Database'!C3740),"-",'Rates Database'!B3740,"-",'Rates Database'!E3740,"-",'Rates Database'!G3740,"-",'Rates Database'!J3740)</f>
        <v>1-2022-Eversource_EMA-Residential-Revenue Decoupling Adjustment Factor (RDAF)</v>
      </c>
      <c r="D3741" s="2">
        <f t="shared" si="58"/>
        <v>1</v>
      </c>
    </row>
    <row r="3742" spans="2:4" ht="13.8" x14ac:dyDescent="0.2">
      <c r="B3742" s="18">
        <v>3739</v>
      </c>
      <c r="C3742" s="2" t="str">
        <f>_xlfn.CONCAT(MONTH('Rates Database'!C3741),"-",'Rates Database'!B3741,"-",'Rates Database'!E3741,"-",'Rates Database'!G3741,"-",'Rates Database'!J3741)</f>
        <v>12-2021-Eversource_EMA-Residential-Revenue Decoupling Adjustment Factor (RDAF)</v>
      </c>
      <c r="D3742" s="2">
        <f t="shared" si="58"/>
        <v>1</v>
      </c>
    </row>
    <row r="3743" spans="2:4" ht="13.8" x14ac:dyDescent="0.2">
      <c r="B3743" s="18">
        <v>3740</v>
      </c>
      <c r="C3743" s="2" t="str">
        <f>_xlfn.CONCAT(MONTH('Rates Database'!C3742),"-",'Rates Database'!B3742,"-",'Rates Database'!E3742,"-",'Rates Database'!G3742,"-",'Rates Database'!J3742)</f>
        <v>11-2021-Eversource_EMA-Residential-Revenue Decoupling Adjustment Factor (RDAF)</v>
      </c>
      <c r="D3743" s="2">
        <f t="shared" si="58"/>
        <v>1</v>
      </c>
    </row>
    <row r="3744" spans="2:4" ht="13.8" x14ac:dyDescent="0.2">
      <c r="B3744" s="18">
        <v>3741</v>
      </c>
      <c r="C3744" s="2" t="str">
        <f>_xlfn.CONCAT(MONTH('Rates Database'!C3743),"-",'Rates Database'!B3743,"-",'Rates Database'!E3743,"-",'Rates Database'!G3743,"-",'Rates Database'!J3743)</f>
        <v>10-2021-Eversource_EMA-Residential-Revenue Decoupling Adjustment Factor (RDAF)</v>
      </c>
      <c r="D3744" s="2">
        <f t="shared" si="58"/>
        <v>1</v>
      </c>
    </row>
    <row r="3745" spans="2:4" ht="13.8" x14ac:dyDescent="0.2">
      <c r="B3745" s="18">
        <v>3742</v>
      </c>
      <c r="C3745" s="2" t="str">
        <f>_xlfn.CONCAT(MONTH('Rates Database'!C3744),"-",'Rates Database'!B3744,"-",'Rates Database'!E3744,"-",'Rates Database'!G3744,"-",'Rates Database'!J3744)</f>
        <v>9-2021-Eversource_EMA-Residential-Revenue Decoupling Adjustment Factor (RDAF)</v>
      </c>
      <c r="D3745" s="2">
        <f t="shared" si="58"/>
        <v>1</v>
      </c>
    </row>
    <row r="3746" spans="2:4" ht="13.8" x14ac:dyDescent="0.2">
      <c r="B3746" s="18">
        <v>3743</v>
      </c>
      <c r="C3746" s="2" t="str">
        <f>_xlfn.CONCAT(MONTH('Rates Database'!C3745),"-",'Rates Database'!B3745,"-",'Rates Database'!E3745,"-",'Rates Database'!G3745,"-",'Rates Database'!J3745)</f>
        <v>8-2021-Eversource_EMA-Residential-Revenue Decoupling Adjustment Factor (RDAF)</v>
      </c>
      <c r="D3746" s="2">
        <f t="shared" si="58"/>
        <v>1</v>
      </c>
    </row>
    <row r="3747" spans="2:4" ht="13.8" x14ac:dyDescent="0.2">
      <c r="B3747" s="18">
        <v>3744</v>
      </c>
      <c r="C3747" s="2" t="str">
        <f>_xlfn.CONCAT(MONTH('Rates Database'!C3746),"-",'Rates Database'!B3746,"-",'Rates Database'!E3746,"-",'Rates Database'!G3746,"-",'Rates Database'!J3746)</f>
        <v>7-2021-Eversource_EMA-Residential-Revenue Decoupling Adjustment Factor (RDAF)</v>
      </c>
      <c r="D3747" s="2">
        <f t="shared" si="58"/>
        <v>1</v>
      </c>
    </row>
    <row r="3748" spans="2:4" ht="13.8" x14ac:dyDescent="0.2">
      <c r="B3748" s="18">
        <v>3745</v>
      </c>
      <c r="C3748" s="2" t="str">
        <f>_xlfn.CONCAT(MONTH('Rates Database'!C3747),"-",'Rates Database'!B3747,"-",'Rates Database'!E3747,"-",'Rates Database'!G3747,"-",'Rates Database'!J3747)</f>
        <v>6-2021-Eversource_EMA-Residential-Revenue Decoupling Adjustment Factor (RDAF)</v>
      </c>
      <c r="D3748" s="2">
        <f t="shared" si="58"/>
        <v>1</v>
      </c>
    </row>
    <row r="3749" spans="2:4" ht="13.8" x14ac:dyDescent="0.2">
      <c r="B3749" s="18">
        <v>3746</v>
      </c>
      <c r="C3749" s="2" t="str">
        <f>_xlfn.CONCAT(MONTH('Rates Database'!C3748),"-",'Rates Database'!B3748,"-",'Rates Database'!E3748,"-",'Rates Database'!G3748,"-",'Rates Database'!J3748)</f>
        <v>5-2021-Eversource_EMA-Residential-Revenue Decoupling Adjustment Factor (RDAF)</v>
      </c>
      <c r="D3749" s="2">
        <f t="shared" si="58"/>
        <v>1</v>
      </c>
    </row>
    <row r="3750" spans="2:4" ht="13.8" x14ac:dyDescent="0.2">
      <c r="B3750" s="18">
        <v>3747</v>
      </c>
      <c r="C3750" s="2" t="str">
        <f>_xlfn.CONCAT(MONTH('Rates Database'!C3749),"-",'Rates Database'!B3749,"-",'Rates Database'!E3749,"-",'Rates Database'!G3749,"-",'Rates Database'!J3749)</f>
        <v>4-2021-Eversource_EMA-Residential-Revenue Decoupling Adjustment Factor (RDAF)</v>
      </c>
      <c r="D3750" s="2">
        <f t="shared" si="58"/>
        <v>1</v>
      </c>
    </row>
    <row r="3751" spans="2:4" ht="13.8" x14ac:dyDescent="0.2">
      <c r="B3751" s="18">
        <v>3748</v>
      </c>
      <c r="C3751" s="2" t="str">
        <f>_xlfn.CONCAT(MONTH('Rates Database'!C3750),"-",'Rates Database'!B3750,"-",'Rates Database'!E3750,"-",'Rates Database'!G3750,"-",'Rates Database'!J3750)</f>
        <v>3-2021-Eversource_EMA-Residential-Revenue Decoupling Adjustment Factor (RDAF)</v>
      </c>
      <c r="D3751" s="2">
        <f t="shared" si="58"/>
        <v>1</v>
      </c>
    </row>
    <row r="3752" spans="2:4" ht="13.8" x14ac:dyDescent="0.2">
      <c r="B3752" s="18">
        <v>3749</v>
      </c>
      <c r="C3752" s="2" t="str">
        <f>_xlfn.CONCAT(MONTH('Rates Database'!C3751),"-",'Rates Database'!B3751,"-",'Rates Database'!E3751,"-",'Rates Database'!G3751,"-",'Rates Database'!J3751)</f>
        <v>2-2021-Eversource_EMA-Residential-Revenue Decoupling Adjustment Factor (RDAF)</v>
      </c>
      <c r="D3752" s="2">
        <f t="shared" si="58"/>
        <v>1</v>
      </c>
    </row>
    <row r="3753" spans="2:4" ht="13.8" x14ac:dyDescent="0.2">
      <c r="B3753" s="18">
        <v>3750</v>
      </c>
      <c r="C3753" s="2" t="str">
        <f>_xlfn.CONCAT(MONTH('Rates Database'!C3752),"-",'Rates Database'!B3752,"-",'Rates Database'!E3752,"-",'Rates Database'!G3752,"-",'Rates Database'!J3752)</f>
        <v>1-2021-Eversource_EMA-Residential-Revenue Decoupling Adjustment Factor (RDAF)</v>
      </c>
      <c r="D3753" s="2">
        <f t="shared" si="58"/>
        <v>1</v>
      </c>
    </row>
    <row r="3754" spans="2:4" ht="13.8" x14ac:dyDescent="0.2">
      <c r="B3754" s="18">
        <v>3751</v>
      </c>
      <c r="C3754" s="2" t="str">
        <f>_xlfn.CONCAT(MONTH('Rates Database'!C3753),"-",'Rates Database'!B3753,"-",'Rates Database'!E3753,"-",'Rates Database'!G3753,"-",'Rates Database'!J3753)</f>
        <v>12-2020-Eversource_EMA-Residential-Revenue Decoupling Adjustment Factor (RDAF)</v>
      </c>
      <c r="D3754" s="2">
        <f t="shared" si="58"/>
        <v>1</v>
      </c>
    </row>
    <row r="3755" spans="2:4" ht="13.8" x14ac:dyDescent="0.2">
      <c r="B3755" s="18">
        <v>3752</v>
      </c>
      <c r="C3755" s="2" t="str">
        <f>_xlfn.CONCAT(MONTH('Rates Database'!C3754),"-",'Rates Database'!B3754,"-",'Rates Database'!E3754,"-",'Rates Database'!G3754,"-",'Rates Database'!J3754)</f>
        <v>11-2020-Eversource_EMA-Residential-Revenue Decoupling Adjustment Factor (RDAF)</v>
      </c>
      <c r="D3755" s="2">
        <f t="shared" si="58"/>
        <v>1</v>
      </c>
    </row>
    <row r="3756" spans="2:4" ht="13.8" x14ac:dyDescent="0.2">
      <c r="B3756" s="18">
        <v>3753</v>
      </c>
      <c r="C3756" s="2" t="str">
        <f>_xlfn.CONCAT(MONTH('Rates Database'!C3755),"-",'Rates Database'!B3755,"-",'Rates Database'!E3755,"-",'Rates Database'!G3755,"-",'Rates Database'!J3755)</f>
        <v>10-2020-Eversource_EMA-Residential-Revenue Decoupling Adjustment Factor (RDAF)</v>
      </c>
      <c r="D3756" s="2">
        <f t="shared" si="58"/>
        <v>1</v>
      </c>
    </row>
    <row r="3757" spans="2:4" ht="13.8" x14ac:dyDescent="0.2">
      <c r="B3757" s="18">
        <v>3754</v>
      </c>
      <c r="C3757" s="2" t="str">
        <f>_xlfn.CONCAT(MONTH('Rates Database'!C3756),"-",'Rates Database'!B3756,"-",'Rates Database'!E3756,"-",'Rates Database'!G3756,"-",'Rates Database'!J3756)</f>
        <v>9-2020-Eversource_EMA-Residential-Revenue Decoupling Adjustment Factor (RDAF)</v>
      </c>
      <c r="D3757" s="2">
        <f t="shared" si="58"/>
        <v>1</v>
      </c>
    </row>
    <row r="3758" spans="2:4" ht="13.8" x14ac:dyDescent="0.2">
      <c r="B3758" s="18">
        <v>3755</v>
      </c>
      <c r="C3758" s="2" t="str">
        <f>_xlfn.CONCAT(MONTH('Rates Database'!C3757),"-",'Rates Database'!B3757,"-",'Rates Database'!E3757,"-",'Rates Database'!G3757,"-",'Rates Database'!J3757)</f>
        <v>8-2020-Eversource_EMA-Residential-Revenue Decoupling Adjustment Factor (RDAF)</v>
      </c>
      <c r="D3758" s="2">
        <f t="shared" si="58"/>
        <v>1</v>
      </c>
    </row>
    <row r="3759" spans="2:4" ht="13.8" x14ac:dyDescent="0.2">
      <c r="B3759" s="18">
        <v>3756</v>
      </c>
      <c r="C3759" s="2" t="str">
        <f>_xlfn.CONCAT(MONTH('Rates Database'!C3758),"-",'Rates Database'!B3758,"-",'Rates Database'!E3758,"-",'Rates Database'!G3758,"-",'Rates Database'!J3758)</f>
        <v>7-2020-Eversource_EMA-Residential-Revenue Decoupling Adjustment Factor (RDAF)</v>
      </c>
      <c r="D3759" s="2">
        <f t="shared" si="58"/>
        <v>1</v>
      </c>
    </row>
    <row r="3760" spans="2:4" ht="13.8" x14ac:dyDescent="0.2">
      <c r="B3760" s="18">
        <v>3757</v>
      </c>
      <c r="C3760" s="2" t="str">
        <f>_xlfn.CONCAT(MONTH('Rates Database'!C3759),"-",'Rates Database'!B3759,"-",'Rates Database'!E3759,"-",'Rates Database'!G3759,"-",'Rates Database'!J3759)</f>
        <v>6-2020-Eversource_EMA-Residential-Revenue Decoupling Adjustment Factor (RDAF)</v>
      </c>
      <c r="D3760" s="2">
        <f t="shared" si="58"/>
        <v>1</v>
      </c>
    </row>
    <row r="3761" spans="2:4" ht="13.8" x14ac:dyDescent="0.2">
      <c r="B3761" s="18">
        <v>3758</v>
      </c>
      <c r="C3761" s="2" t="str">
        <f>_xlfn.CONCAT(MONTH('Rates Database'!C3760),"-",'Rates Database'!B3760,"-",'Rates Database'!E3760,"-",'Rates Database'!G3760,"-",'Rates Database'!J3760)</f>
        <v>5-2020-Eversource_EMA-Residential-Revenue Decoupling Adjustment Factor (RDAF)</v>
      </c>
      <c r="D3761" s="2">
        <f t="shared" si="58"/>
        <v>1</v>
      </c>
    </row>
    <row r="3762" spans="2:4" ht="13.8" x14ac:dyDescent="0.2">
      <c r="B3762" s="18">
        <v>3759</v>
      </c>
      <c r="C3762" s="2" t="str">
        <f>_xlfn.CONCAT(MONTH('Rates Database'!C3761),"-",'Rates Database'!B3761,"-",'Rates Database'!E3761,"-",'Rates Database'!G3761,"-",'Rates Database'!J3761)</f>
        <v>4-2020-Eversource_EMA-Residential-Revenue Decoupling Adjustment Factor (RDAF)</v>
      </c>
      <c r="D3762" s="2">
        <f t="shared" si="58"/>
        <v>1</v>
      </c>
    </row>
    <row r="3763" spans="2:4" ht="13.8" x14ac:dyDescent="0.2">
      <c r="B3763" s="18">
        <v>3760</v>
      </c>
      <c r="C3763" s="2" t="str">
        <f>_xlfn.CONCAT(MONTH('Rates Database'!C3762),"-",'Rates Database'!B3762,"-",'Rates Database'!E3762,"-",'Rates Database'!G3762,"-",'Rates Database'!J3762)</f>
        <v>3-2020-Eversource_EMA-Residential-Revenue Decoupling Adjustment Factor (RDAF)</v>
      </c>
      <c r="D3763" s="2">
        <f t="shared" si="58"/>
        <v>1</v>
      </c>
    </row>
    <row r="3764" spans="2:4" ht="13.8" x14ac:dyDescent="0.2">
      <c r="B3764" s="18">
        <v>3761</v>
      </c>
      <c r="C3764" s="2" t="str">
        <f>_xlfn.CONCAT(MONTH('Rates Database'!C3763),"-",'Rates Database'!B3763,"-",'Rates Database'!E3763,"-",'Rates Database'!G3763,"-",'Rates Database'!J3763)</f>
        <v>2-2020-Eversource_EMA-Residential-Revenue Decoupling Adjustment Factor (RDAF)</v>
      </c>
      <c r="D3764" s="2">
        <f t="shared" si="58"/>
        <v>1</v>
      </c>
    </row>
    <row r="3765" spans="2:4" ht="13.8" x14ac:dyDescent="0.2">
      <c r="B3765" s="18">
        <v>3762</v>
      </c>
      <c r="C3765" s="2" t="str">
        <f>_xlfn.CONCAT(MONTH('Rates Database'!C3764),"-",'Rates Database'!B3764,"-",'Rates Database'!E3764,"-",'Rates Database'!G3764,"-",'Rates Database'!J3764)</f>
        <v>1-2020-Eversource_EMA-Residential-Revenue Decoupling Adjustment Factor (RDAF)</v>
      </c>
      <c r="D3765" s="2">
        <f t="shared" si="58"/>
        <v>1</v>
      </c>
    </row>
    <row r="3766" spans="2:4" ht="13.8" x14ac:dyDescent="0.2">
      <c r="B3766" s="18">
        <v>3763</v>
      </c>
      <c r="C3766" s="2" t="str">
        <f>_xlfn.CONCAT(MONTH('Rates Database'!C3765),"-",'Rates Database'!B3765,"-",'Rates Database'!E3765,"-",'Rates Database'!G3765,"-",'Rates Database'!J3765)</f>
        <v>12-2019-Eversource_EMA-Residential-Revenue Decoupling Adjustment Factor (RDAF)</v>
      </c>
      <c r="D3766" s="2">
        <f t="shared" si="58"/>
        <v>1</v>
      </c>
    </row>
    <row r="3767" spans="2:4" ht="13.8" x14ac:dyDescent="0.2">
      <c r="B3767" s="18">
        <v>3764</v>
      </c>
      <c r="C3767" s="2" t="str">
        <f>_xlfn.CONCAT(MONTH('Rates Database'!C3766),"-",'Rates Database'!B3766,"-",'Rates Database'!E3766,"-",'Rates Database'!G3766,"-",'Rates Database'!J3766)</f>
        <v>11-2019-Eversource_EMA-Residential-Revenue Decoupling Adjustment Factor (RDAF)</v>
      </c>
      <c r="D3767" s="2">
        <f t="shared" si="58"/>
        <v>1</v>
      </c>
    </row>
    <row r="3768" spans="2:4" ht="13.8" x14ac:dyDescent="0.2">
      <c r="B3768" s="18">
        <v>3765</v>
      </c>
      <c r="C3768" s="2" t="str">
        <f>_xlfn.CONCAT(MONTH('Rates Database'!C3767),"-",'Rates Database'!B3767,"-",'Rates Database'!E3767,"-",'Rates Database'!G3767,"-",'Rates Database'!J3767)</f>
        <v>10-2019-Eversource_EMA-Residential-Revenue Decoupling Adjustment Factor (RDAF)</v>
      </c>
      <c r="D3768" s="2">
        <f t="shared" si="58"/>
        <v>1</v>
      </c>
    </row>
    <row r="3769" spans="2:4" ht="13.8" x14ac:dyDescent="0.2">
      <c r="B3769" s="18">
        <v>3766</v>
      </c>
      <c r="C3769" s="2" t="str">
        <f>_xlfn.CONCAT(MONTH('Rates Database'!C3768),"-",'Rates Database'!B3768,"-",'Rates Database'!E3768,"-",'Rates Database'!G3768,"-",'Rates Database'!J3768)</f>
        <v>9-2019-Eversource_EMA-Residential-Revenue Decoupling Adjustment Factor (RDAF)</v>
      </c>
      <c r="D3769" s="2">
        <f t="shared" si="58"/>
        <v>1</v>
      </c>
    </row>
    <row r="3770" spans="2:4" ht="13.8" x14ac:dyDescent="0.2">
      <c r="B3770" s="18">
        <v>3767</v>
      </c>
      <c r="C3770" s="2" t="str">
        <f>_xlfn.CONCAT(MONTH('Rates Database'!C3769),"-",'Rates Database'!B3769,"-",'Rates Database'!E3769,"-",'Rates Database'!G3769,"-",'Rates Database'!J3769)</f>
        <v>8-2019-Eversource_EMA-Residential-Revenue Decoupling Adjustment Factor (RDAF)</v>
      </c>
      <c r="D3770" s="2">
        <f t="shared" si="58"/>
        <v>1</v>
      </c>
    </row>
    <row r="3771" spans="2:4" ht="13.8" x14ac:dyDescent="0.2">
      <c r="B3771" s="18">
        <v>3768</v>
      </c>
      <c r="C3771" s="2" t="str">
        <f>_xlfn.CONCAT(MONTH('Rates Database'!C3770),"-",'Rates Database'!B3770,"-",'Rates Database'!E3770,"-",'Rates Database'!G3770,"-",'Rates Database'!J3770)</f>
        <v>7-2019-Eversource_EMA-Residential-Revenue Decoupling Adjustment Factor (RDAF)</v>
      </c>
      <c r="D3771" s="2">
        <f t="shared" si="58"/>
        <v>1</v>
      </c>
    </row>
    <row r="3772" spans="2:4" ht="13.8" x14ac:dyDescent="0.2">
      <c r="B3772" s="18">
        <v>3769</v>
      </c>
      <c r="C3772" s="2" t="str">
        <f>_xlfn.CONCAT(MONTH('Rates Database'!C3771),"-",'Rates Database'!B3771,"-",'Rates Database'!E3771,"-",'Rates Database'!G3771,"-",'Rates Database'!J3771)</f>
        <v>6-2019-Eversource_EMA-Residential-Revenue Decoupling Adjustment Factor (RDAF)</v>
      </c>
      <c r="D3772" s="2">
        <f t="shared" si="58"/>
        <v>1</v>
      </c>
    </row>
    <row r="3773" spans="2:4" ht="13.8" x14ac:dyDescent="0.2">
      <c r="B3773" s="18">
        <v>3770</v>
      </c>
      <c r="C3773" s="2" t="str">
        <f>_xlfn.CONCAT(MONTH('Rates Database'!C3772),"-",'Rates Database'!B3772,"-",'Rates Database'!E3772,"-",'Rates Database'!G3772,"-",'Rates Database'!J3772)</f>
        <v>5-2019-Eversource_EMA-Residential-Revenue Decoupling Adjustment Factor (RDAF)</v>
      </c>
      <c r="D3773" s="2">
        <f t="shared" si="58"/>
        <v>1</v>
      </c>
    </row>
    <row r="3774" spans="2:4" ht="13.8" x14ac:dyDescent="0.2">
      <c r="B3774" s="18">
        <v>3771</v>
      </c>
      <c r="C3774" s="2" t="str">
        <f>_xlfn.CONCAT(MONTH('Rates Database'!C3773),"-",'Rates Database'!B3773,"-",'Rates Database'!E3773,"-",'Rates Database'!G3773,"-",'Rates Database'!J3773)</f>
        <v>4-2019-Eversource_EMA-Residential-Revenue Decoupling Adjustment Factor (RDAF)</v>
      </c>
      <c r="D3774" s="2">
        <f t="shared" si="58"/>
        <v>1</v>
      </c>
    </row>
    <row r="3775" spans="2:4" ht="13.8" x14ac:dyDescent="0.2">
      <c r="B3775" s="18">
        <v>3772</v>
      </c>
      <c r="C3775" s="2" t="str">
        <f>_xlfn.CONCAT(MONTH('Rates Database'!C3774),"-",'Rates Database'!B3774,"-",'Rates Database'!E3774,"-",'Rates Database'!G3774,"-",'Rates Database'!J3774)</f>
        <v>3-2019-Eversource_EMA-Residential-Revenue Decoupling Adjustment Factor (RDAF)</v>
      </c>
      <c r="D3775" s="2">
        <f t="shared" si="58"/>
        <v>1</v>
      </c>
    </row>
    <row r="3776" spans="2:4" ht="13.8" x14ac:dyDescent="0.2">
      <c r="B3776" s="18">
        <v>3773</v>
      </c>
      <c r="C3776" s="2" t="str">
        <f>_xlfn.CONCAT(MONTH('Rates Database'!C3775),"-",'Rates Database'!B3775,"-",'Rates Database'!E3775,"-",'Rates Database'!G3775,"-",'Rates Database'!J3775)</f>
        <v>2-2019-Eversource_EMA-Residential-Revenue Decoupling Adjustment Factor (RDAF)</v>
      </c>
      <c r="D3776" s="2">
        <f t="shared" si="58"/>
        <v>1</v>
      </c>
    </row>
    <row r="3777" spans="2:4" ht="13.8" x14ac:dyDescent="0.2">
      <c r="B3777" s="18">
        <v>3774</v>
      </c>
      <c r="C3777" s="2" t="str">
        <f>_xlfn.CONCAT(MONTH('Rates Database'!C3776),"-",'Rates Database'!B3776,"-",'Rates Database'!E3776,"-",'Rates Database'!G3776,"-",'Rates Database'!J3776)</f>
        <v>1-2019-Eversource_EMA-Residential-Revenue Decoupling Adjustment Factor (RDAF)</v>
      </c>
      <c r="D3777" s="2">
        <f t="shared" si="58"/>
        <v>1</v>
      </c>
    </row>
    <row r="3778" spans="2:4" ht="13.8" x14ac:dyDescent="0.2">
      <c r="B3778" s="18">
        <v>3775</v>
      </c>
      <c r="C3778" s="2" t="str">
        <f>_xlfn.CONCAT(MONTH('Rates Database'!C3777),"-",'Rates Database'!B3777,"-",'Rates Database'!E3777,"-",'Rates Database'!G3777,"-",'Rates Database'!J3777)</f>
        <v>3-2024-Eversource_EMA-Residential-Distributed Solar (SMART)</v>
      </c>
      <c r="D3778" s="2">
        <f t="shared" si="58"/>
        <v>1</v>
      </c>
    </row>
    <row r="3779" spans="2:4" ht="13.8" x14ac:dyDescent="0.2">
      <c r="B3779" s="18">
        <v>3776</v>
      </c>
      <c r="C3779" s="2" t="str">
        <f>_xlfn.CONCAT(MONTH('Rates Database'!C3778),"-",'Rates Database'!B3778,"-",'Rates Database'!E3778,"-",'Rates Database'!G3778,"-",'Rates Database'!J3778)</f>
        <v>2-2024-Eversource_EMA-Residential-Distributed Solar (SMART)</v>
      </c>
      <c r="D3779" s="2">
        <f t="shared" si="58"/>
        <v>1</v>
      </c>
    </row>
    <row r="3780" spans="2:4" ht="13.8" x14ac:dyDescent="0.2">
      <c r="B3780" s="18">
        <v>3777</v>
      </c>
      <c r="C3780" s="2" t="str">
        <f>_xlfn.CONCAT(MONTH('Rates Database'!C3779),"-",'Rates Database'!B3779,"-",'Rates Database'!E3779,"-",'Rates Database'!G3779,"-",'Rates Database'!J3779)</f>
        <v>1-2024-Eversource_EMA-Residential-Distributed Solar (SMART)</v>
      </c>
      <c r="D3780" s="2">
        <f t="shared" si="58"/>
        <v>1</v>
      </c>
    </row>
    <row r="3781" spans="2:4" ht="13.8" x14ac:dyDescent="0.2">
      <c r="B3781" s="18">
        <v>3778</v>
      </c>
      <c r="C3781" s="2" t="str">
        <f>_xlfn.CONCAT(MONTH('Rates Database'!C3780),"-",'Rates Database'!B3780,"-",'Rates Database'!E3780,"-",'Rates Database'!G3780,"-",'Rates Database'!J3780)</f>
        <v>12-2023-Eversource_EMA-Residential-Distributed Solar (SMART)</v>
      </c>
      <c r="D3781" s="2">
        <f t="shared" ref="D3781:D3844" si="59">COUNTIF($C$4:$C$10092,C3781)</f>
        <v>1</v>
      </c>
    </row>
    <row r="3782" spans="2:4" ht="13.8" x14ac:dyDescent="0.2">
      <c r="B3782" s="18">
        <v>3779</v>
      </c>
      <c r="C3782" s="2" t="str">
        <f>_xlfn.CONCAT(MONTH('Rates Database'!C3781),"-",'Rates Database'!B3781,"-",'Rates Database'!E3781,"-",'Rates Database'!G3781,"-",'Rates Database'!J3781)</f>
        <v>11-2023-Eversource_EMA-Residential-Distributed Solar (SMART)</v>
      </c>
      <c r="D3782" s="2">
        <f t="shared" si="59"/>
        <v>1</v>
      </c>
    </row>
    <row r="3783" spans="2:4" ht="13.8" x14ac:dyDescent="0.2">
      <c r="B3783" s="18">
        <v>3780</v>
      </c>
      <c r="C3783" s="2" t="str">
        <f>_xlfn.CONCAT(MONTH('Rates Database'!C3782),"-",'Rates Database'!B3782,"-",'Rates Database'!E3782,"-",'Rates Database'!G3782,"-",'Rates Database'!J3782)</f>
        <v>10-2023-Eversource_EMA-Residential-Distributed Solar (SMART)</v>
      </c>
      <c r="D3783" s="2">
        <f t="shared" si="59"/>
        <v>1</v>
      </c>
    </row>
    <row r="3784" spans="2:4" ht="13.8" x14ac:dyDescent="0.2">
      <c r="B3784" s="18">
        <v>3781</v>
      </c>
      <c r="C3784" s="2" t="str">
        <f>_xlfn.CONCAT(MONTH('Rates Database'!C3783),"-",'Rates Database'!B3783,"-",'Rates Database'!E3783,"-",'Rates Database'!G3783,"-",'Rates Database'!J3783)</f>
        <v>9-2023-Eversource_EMA-Residential-Distributed Solar (SMART)</v>
      </c>
      <c r="D3784" s="2">
        <f t="shared" si="59"/>
        <v>1</v>
      </c>
    </row>
    <row r="3785" spans="2:4" ht="13.8" x14ac:dyDescent="0.2">
      <c r="B3785" s="18">
        <v>3782</v>
      </c>
      <c r="C3785" s="2" t="str">
        <f>_xlfn.CONCAT(MONTH('Rates Database'!C3784),"-",'Rates Database'!B3784,"-",'Rates Database'!E3784,"-",'Rates Database'!G3784,"-",'Rates Database'!J3784)</f>
        <v>8-2023-Eversource_EMA-Residential-Distributed Solar (SMART)</v>
      </c>
      <c r="D3785" s="2">
        <f t="shared" si="59"/>
        <v>1</v>
      </c>
    </row>
    <row r="3786" spans="2:4" ht="13.8" x14ac:dyDescent="0.2">
      <c r="B3786" s="18">
        <v>3783</v>
      </c>
      <c r="C3786" s="2" t="str">
        <f>_xlfn.CONCAT(MONTH('Rates Database'!C3785),"-",'Rates Database'!B3785,"-",'Rates Database'!E3785,"-",'Rates Database'!G3785,"-",'Rates Database'!J3785)</f>
        <v>7-2023-Eversource_EMA-Residential-Distributed Solar (SMART)</v>
      </c>
      <c r="D3786" s="2">
        <f t="shared" si="59"/>
        <v>1</v>
      </c>
    </row>
    <row r="3787" spans="2:4" ht="13.8" x14ac:dyDescent="0.2">
      <c r="B3787" s="18">
        <v>3784</v>
      </c>
      <c r="C3787" s="2" t="str">
        <f>_xlfn.CONCAT(MONTH('Rates Database'!C3786),"-",'Rates Database'!B3786,"-",'Rates Database'!E3786,"-",'Rates Database'!G3786,"-",'Rates Database'!J3786)</f>
        <v>6-2023-Eversource_EMA-Residential-Distributed Solar (SMART)</v>
      </c>
      <c r="D3787" s="2">
        <f t="shared" si="59"/>
        <v>1</v>
      </c>
    </row>
    <row r="3788" spans="2:4" ht="13.8" x14ac:dyDescent="0.2">
      <c r="B3788" s="18">
        <v>3785</v>
      </c>
      <c r="C3788" s="2" t="str">
        <f>_xlfn.CONCAT(MONTH('Rates Database'!C3787),"-",'Rates Database'!B3787,"-",'Rates Database'!E3787,"-",'Rates Database'!G3787,"-",'Rates Database'!J3787)</f>
        <v>5-2023-Eversource_EMA-Residential-Distributed Solar (SMART)</v>
      </c>
      <c r="D3788" s="2">
        <f t="shared" si="59"/>
        <v>1</v>
      </c>
    </row>
    <row r="3789" spans="2:4" ht="13.8" x14ac:dyDescent="0.2">
      <c r="B3789" s="18">
        <v>3786</v>
      </c>
      <c r="C3789" s="2" t="str">
        <f>_xlfn.CONCAT(MONTH('Rates Database'!C3788),"-",'Rates Database'!B3788,"-",'Rates Database'!E3788,"-",'Rates Database'!G3788,"-",'Rates Database'!J3788)</f>
        <v>4-2023-Eversource_EMA-Residential-Distributed Solar (SMART)</v>
      </c>
      <c r="D3789" s="2">
        <f t="shared" si="59"/>
        <v>1</v>
      </c>
    </row>
    <row r="3790" spans="2:4" ht="13.8" x14ac:dyDescent="0.2">
      <c r="B3790" s="18">
        <v>3787</v>
      </c>
      <c r="C3790" s="2" t="str">
        <f>_xlfn.CONCAT(MONTH('Rates Database'!C3789),"-",'Rates Database'!B3789,"-",'Rates Database'!E3789,"-",'Rates Database'!G3789,"-",'Rates Database'!J3789)</f>
        <v>3-2023-Eversource_EMA-Residential-Distributed Solar (SMART)</v>
      </c>
      <c r="D3790" s="2">
        <f t="shared" si="59"/>
        <v>1</v>
      </c>
    </row>
    <row r="3791" spans="2:4" ht="13.8" x14ac:dyDescent="0.2">
      <c r="B3791" s="18">
        <v>3788</v>
      </c>
      <c r="C3791" s="2" t="str">
        <f>_xlfn.CONCAT(MONTH('Rates Database'!C3790),"-",'Rates Database'!B3790,"-",'Rates Database'!E3790,"-",'Rates Database'!G3790,"-",'Rates Database'!J3790)</f>
        <v>2-2023-Eversource_EMA-Residential-Distributed Solar (SMART)</v>
      </c>
      <c r="D3791" s="2">
        <f t="shared" si="59"/>
        <v>1</v>
      </c>
    </row>
    <row r="3792" spans="2:4" ht="13.8" x14ac:dyDescent="0.2">
      <c r="B3792" s="18">
        <v>3789</v>
      </c>
      <c r="C3792" s="2" t="str">
        <f>_xlfn.CONCAT(MONTH('Rates Database'!C3791),"-",'Rates Database'!B3791,"-",'Rates Database'!E3791,"-",'Rates Database'!G3791,"-",'Rates Database'!J3791)</f>
        <v>1-2023-Eversource_EMA-Residential-Distributed Solar (SMART)</v>
      </c>
      <c r="D3792" s="2">
        <f t="shared" si="59"/>
        <v>1</v>
      </c>
    </row>
    <row r="3793" spans="2:4" ht="13.8" x14ac:dyDescent="0.2">
      <c r="B3793" s="18">
        <v>3790</v>
      </c>
      <c r="C3793" s="2" t="str">
        <f>_xlfn.CONCAT(MONTH('Rates Database'!C3792),"-",'Rates Database'!B3792,"-",'Rates Database'!E3792,"-",'Rates Database'!G3792,"-",'Rates Database'!J3792)</f>
        <v>12-2022-Eversource_EMA-Residential-Distributed Solar (SMART)</v>
      </c>
      <c r="D3793" s="2">
        <f t="shared" si="59"/>
        <v>1</v>
      </c>
    </row>
    <row r="3794" spans="2:4" ht="13.8" x14ac:dyDescent="0.2">
      <c r="B3794" s="18">
        <v>3791</v>
      </c>
      <c r="C3794" s="2" t="str">
        <f>_xlfn.CONCAT(MONTH('Rates Database'!C3793),"-",'Rates Database'!B3793,"-",'Rates Database'!E3793,"-",'Rates Database'!G3793,"-",'Rates Database'!J3793)</f>
        <v>11-2022-Eversource_EMA-Residential-Distributed Solar (SMART)</v>
      </c>
      <c r="D3794" s="2">
        <f t="shared" si="59"/>
        <v>1</v>
      </c>
    </row>
    <row r="3795" spans="2:4" ht="13.8" x14ac:dyDescent="0.2">
      <c r="B3795" s="18">
        <v>3792</v>
      </c>
      <c r="C3795" s="2" t="str">
        <f>_xlfn.CONCAT(MONTH('Rates Database'!C3794),"-",'Rates Database'!B3794,"-",'Rates Database'!E3794,"-",'Rates Database'!G3794,"-",'Rates Database'!J3794)</f>
        <v>10-2022-Eversource_EMA-Residential-Distributed Solar (SMART)</v>
      </c>
      <c r="D3795" s="2">
        <f t="shared" si="59"/>
        <v>1</v>
      </c>
    </row>
    <row r="3796" spans="2:4" ht="13.8" x14ac:dyDescent="0.2">
      <c r="B3796" s="18">
        <v>3793</v>
      </c>
      <c r="C3796" s="2" t="str">
        <f>_xlfn.CONCAT(MONTH('Rates Database'!C3795),"-",'Rates Database'!B3795,"-",'Rates Database'!E3795,"-",'Rates Database'!G3795,"-",'Rates Database'!J3795)</f>
        <v>9-2022-Eversource_EMA-Residential-Distributed Solar (SMART)</v>
      </c>
      <c r="D3796" s="2">
        <f t="shared" si="59"/>
        <v>1</v>
      </c>
    </row>
    <row r="3797" spans="2:4" ht="13.8" x14ac:dyDescent="0.2">
      <c r="B3797" s="18">
        <v>3794</v>
      </c>
      <c r="C3797" s="2" t="str">
        <f>_xlfn.CONCAT(MONTH('Rates Database'!C3796),"-",'Rates Database'!B3796,"-",'Rates Database'!E3796,"-",'Rates Database'!G3796,"-",'Rates Database'!J3796)</f>
        <v>8-2022-Eversource_EMA-Residential-Distributed Solar (SMART)</v>
      </c>
      <c r="D3797" s="2">
        <f t="shared" si="59"/>
        <v>1</v>
      </c>
    </row>
    <row r="3798" spans="2:4" ht="13.8" x14ac:dyDescent="0.2">
      <c r="B3798" s="18">
        <v>3795</v>
      </c>
      <c r="C3798" s="2" t="str">
        <f>_xlfn.CONCAT(MONTH('Rates Database'!C3797),"-",'Rates Database'!B3797,"-",'Rates Database'!E3797,"-",'Rates Database'!G3797,"-",'Rates Database'!J3797)</f>
        <v>7-2022-Eversource_EMA-Residential-Distributed Solar (SMART)</v>
      </c>
      <c r="D3798" s="2">
        <f t="shared" si="59"/>
        <v>1</v>
      </c>
    </row>
    <row r="3799" spans="2:4" ht="13.8" x14ac:dyDescent="0.2">
      <c r="B3799" s="18">
        <v>3796</v>
      </c>
      <c r="C3799" s="2" t="str">
        <f>_xlfn.CONCAT(MONTH('Rates Database'!C3798),"-",'Rates Database'!B3798,"-",'Rates Database'!E3798,"-",'Rates Database'!G3798,"-",'Rates Database'!J3798)</f>
        <v>6-2022-Eversource_EMA-Residential-Distributed Solar (SMART)</v>
      </c>
      <c r="D3799" s="2">
        <f t="shared" si="59"/>
        <v>1</v>
      </c>
    </row>
    <row r="3800" spans="2:4" ht="13.8" x14ac:dyDescent="0.2">
      <c r="B3800" s="18">
        <v>3797</v>
      </c>
      <c r="C3800" s="2" t="str">
        <f>_xlfn.CONCAT(MONTH('Rates Database'!C3799),"-",'Rates Database'!B3799,"-",'Rates Database'!E3799,"-",'Rates Database'!G3799,"-",'Rates Database'!J3799)</f>
        <v>5-2022-Eversource_EMA-Residential-Distributed Solar (SMART)</v>
      </c>
      <c r="D3800" s="2">
        <f t="shared" si="59"/>
        <v>1</v>
      </c>
    </row>
    <row r="3801" spans="2:4" ht="13.8" x14ac:dyDescent="0.2">
      <c r="B3801" s="18">
        <v>3798</v>
      </c>
      <c r="C3801" s="2" t="str">
        <f>_xlfn.CONCAT(MONTH('Rates Database'!C3800),"-",'Rates Database'!B3800,"-",'Rates Database'!E3800,"-",'Rates Database'!G3800,"-",'Rates Database'!J3800)</f>
        <v>4-2022-Eversource_EMA-Residential-Distributed Solar (SMART)</v>
      </c>
      <c r="D3801" s="2">
        <f t="shared" si="59"/>
        <v>1</v>
      </c>
    </row>
    <row r="3802" spans="2:4" ht="13.8" x14ac:dyDescent="0.2">
      <c r="B3802" s="18">
        <v>3799</v>
      </c>
      <c r="C3802" s="2" t="str">
        <f>_xlfn.CONCAT(MONTH('Rates Database'!C3801),"-",'Rates Database'!B3801,"-",'Rates Database'!E3801,"-",'Rates Database'!G3801,"-",'Rates Database'!J3801)</f>
        <v>3-2022-Eversource_EMA-Residential-Distributed Solar (SMART)</v>
      </c>
      <c r="D3802" s="2">
        <f t="shared" si="59"/>
        <v>1</v>
      </c>
    </row>
    <row r="3803" spans="2:4" ht="13.8" x14ac:dyDescent="0.2">
      <c r="B3803" s="18">
        <v>3800</v>
      </c>
      <c r="C3803" s="2" t="str">
        <f>_xlfn.CONCAT(MONTH('Rates Database'!C3802),"-",'Rates Database'!B3802,"-",'Rates Database'!E3802,"-",'Rates Database'!G3802,"-",'Rates Database'!J3802)</f>
        <v>2-2022-Eversource_EMA-Residential-Distributed Solar (SMART)</v>
      </c>
      <c r="D3803" s="2">
        <f t="shared" si="59"/>
        <v>1</v>
      </c>
    </row>
    <row r="3804" spans="2:4" ht="13.8" x14ac:dyDescent="0.2">
      <c r="B3804" s="18">
        <v>3801</v>
      </c>
      <c r="C3804" s="2" t="str">
        <f>_xlfn.CONCAT(MONTH('Rates Database'!C3803),"-",'Rates Database'!B3803,"-",'Rates Database'!E3803,"-",'Rates Database'!G3803,"-",'Rates Database'!J3803)</f>
        <v>1-2022-Eversource_EMA-Residential-Distributed Solar (SMART)</v>
      </c>
      <c r="D3804" s="2">
        <f t="shared" si="59"/>
        <v>1</v>
      </c>
    </row>
    <row r="3805" spans="2:4" ht="13.8" x14ac:dyDescent="0.2">
      <c r="B3805" s="18">
        <v>3802</v>
      </c>
      <c r="C3805" s="2" t="str">
        <f>_xlfn.CONCAT(MONTH('Rates Database'!C3804),"-",'Rates Database'!B3804,"-",'Rates Database'!E3804,"-",'Rates Database'!G3804,"-",'Rates Database'!J3804)</f>
        <v>12-2021-Eversource_EMA-Residential-Distributed Solar (SMART)</v>
      </c>
      <c r="D3805" s="2">
        <f t="shared" si="59"/>
        <v>1</v>
      </c>
    </row>
    <row r="3806" spans="2:4" ht="13.8" x14ac:dyDescent="0.2">
      <c r="B3806" s="18">
        <v>3803</v>
      </c>
      <c r="C3806" s="2" t="str">
        <f>_xlfn.CONCAT(MONTH('Rates Database'!C3805),"-",'Rates Database'!B3805,"-",'Rates Database'!E3805,"-",'Rates Database'!G3805,"-",'Rates Database'!J3805)</f>
        <v>11-2021-Eversource_EMA-Residential-Distributed Solar (SMART)</v>
      </c>
      <c r="D3806" s="2">
        <f t="shared" si="59"/>
        <v>1</v>
      </c>
    </row>
    <row r="3807" spans="2:4" ht="13.8" x14ac:dyDescent="0.2">
      <c r="B3807" s="18">
        <v>3804</v>
      </c>
      <c r="C3807" s="2" t="str">
        <f>_xlfn.CONCAT(MONTH('Rates Database'!C3806),"-",'Rates Database'!B3806,"-",'Rates Database'!E3806,"-",'Rates Database'!G3806,"-",'Rates Database'!J3806)</f>
        <v>10-2021-Eversource_EMA-Residential-Distributed Solar (SMART)</v>
      </c>
      <c r="D3807" s="2">
        <f t="shared" si="59"/>
        <v>1</v>
      </c>
    </row>
    <row r="3808" spans="2:4" ht="13.8" x14ac:dyDescent="0.2">
      <c r="B3808" s="18">
        <v>3805</v>
      </c>
      <c r="C3808" s="2" t="str">
        <f>_xlfn.CONCAT(MONTH('Rates Database'!C3807),"-",'Rates Database'!B3807,"-",'Rates Database'!E3807,"-",'Rates Database'!G3807,"-",'Rates Database'!J3807)</f>
        <v>9-2021-Eversource_EMA-Residential-Distributed Solar (SMART)</v>
      </c>
      <c r="D3808" s="2">
        <f t="shared" si="59"/>
        <v>1</v>
      </c>
    </row>
    <row r="3809" spans="2:4" ht="13.8" x14ac:dyDescent="0.2">
      <c r="B3809" s="18">
        <v>3806</v>
      </c>
      <c r="C3809" s="2" t="str">
        <f>_xlfn.CONCAT(MONTH('Rates Database'!C3808),"-",'Rates Database'!B3808,"-",'Rates Database'!E3808,"-",'Rates Database'!G3808,"-",'Rates Database'!J3808)</f>
        <v>8-2021-Eversource_EMA-Residential-Distributed Solar (SMART)</v>
      </c>
      <c r="D3809" s="2">
        <f t="shared" si="59"/>
        <v>1</v>
      </c>
    </row>
    <row r="3810" spans="2:4" ht="13.8" x14ac:dyDescent="0.2">
      <c r="B3810" s="18">
        <v>3807</v>
      </c>
      <c r="C3810" s="2" t="str">
        <f>_xlfn.CONCAT(MONTH('Rates Database'!C3809),"-",'Rates Database'!B3809,"-",'Rates Database'!E3809,"-",'Rates Database'!G3809,"-",'Rates Database'!J3809)</f>
        <v>7-2021-Eversource_EMA-Residential-Distributed Solar (SMART)</v>
      </c>
      <c r="D3810" s="2">
        <f t="shared" si="59"/>
        <v>1</v>
      </c>
    </row>
    <row r="3811" spans="2:4" ht="13.8" x14ac:dyDescent="0.2">
      <c r="B3811" s="18">
        <v>3808</v>
      </c>
      <c r="C3811" s="2" t="str">
        <f>_xlfn.CONCAT(MONTH('Rates Database'!C3810),"-",'Rates Database'!B3810,"-",'Rates Database'!E3810,"-",'Rates Database'!G3810,"-",'Rates Database'!J3810)</f>
        <v>6-2021-Eversource_EMA-Residential-Distributed Solar (SMART)</v>
      </c>
      <c r="D3811" s="2">
        <f t="shared" si="59"/>
        <v>1</v>
      </c>
    </row>
    <row r="3812" spans="2:4" ht="13.8" x14ac:dyDescent="0.2">
      <c r="B3812" s="18">
        <v>3809</v>
      </c>
      <c r="C3812" s="2" t="str">
        <f>_xlfn.CONCAT(MONTH('Rates Database'!C3811),"-",'Rates Database'!B3811,"-",'Rates Database'!E3811,"-",'Rates Database'!G3811,"-",'Rates Database'!J3811)</f>
        <v>5-2021-Eversource_EMA-Residential-Distributed Solar (SMART)</v>
      </c>
      <c r="D3812" s="2">
        <f t="shared" si="59"/>
        <v>1</v>
      </c>
    </row>
    <row r="3813" spans="2:4" ht="13.8" x14ac:dyDescent="0.2">
      <c r="B3813" s="18">
        <v>3810</v>
      </c>
      <c r="C3813" s="2" t="str">
        <f>_xlfn.CONCAT(MONTH('Rates Database'!C3812),"-",'Rates Database'!B3812,"-",'Rates Database'!E3812,"-",'Rates Database'!G3812,"-",'Rates Database'!J3812)</f>
        <v>4-2021-Eversource_EMA-Residential-Distributed Solar (SMART)</v>
      </c>
      <c r="D3813" s="2">
        <f t="shared" si="59"/>
        <v>1</v>
      </c>
    </row>
    <row r="3814" spans="2:4" ht="13.8" x14ac:dyDescent="0.2">
      <c r="B3814" s="18">
        <v>3811</v>
      </c>
      <c r="C3814" s="2" t="str">
        <f>_xlfn.CONCAT(MONTH('Rates Database'!C3813),"-",'Rates Database'!B3813,"-",'Rates Database'!E3813,"-",'Rates Database'!G3813,"-",'Rates Database'!J3813)</f>
        <v>3-2021-Eversource_EMA-Residential-Distributed Solar (SMART)</v>
      </c>
      <c r="D3814" s="2">
        <f t="shared" si="59"/>
        <v>1</v>
      </c>
    </row>
    <row r="3815" spans="2:4" ht="13.8" x14ac:dyDescent="0.2">
      <c r="B3815" s="18">
        <v>3812</v>
      </c>
      <c r="C3815" s="2" t="str">
        <f>_xlfn.CONCAT(MONTH('Rates Database'!C3814),"-",'Rates Database'!B3814,"-",'Rates Database'!E3814,"-",'Rates Database'!G3814,"-",'Rates Database'!J3814)</f>
        <v>2-2021-Eversource_EMA-Residential-Distributed Solar (SMART)</v>
      </c>
      <c r="D3815" s="2">
        <f t="shared" si="59"/>
        <v>1</v>
      </c>
    </row>
    <row r="3816" spans="2:4" ht="13.8" x14ac:dyDescent="0.2">
      <c r="B3816" s="18">
        <v>3813</v>
      </c>
      <c r="C3816" s="2" t="str">
        <f>_xlfn.CONCAT(MONTH('Rates Database'!C3815),"-",'Rates Database'!B3815,"-",'Rates Database'!E3815,"-",'Rates Database'!G3815,"-",'Rates Database'!J3815)</f>
        <v>1-2021-Eversource_EMA-Residential-Distributed Solar (SMART)</v>
      </c>
      <c r="D3816" s="2">
        <f t="shared" si="59"/>
        <v>1</v>
      </c>
    </row>
    <row r="3817" spans="2:4" ht="13.8" x14ac:dyDescent="0.2">
      <c r="B3817" s="18">
        <v>3814</v>
      </c>
      <c r="C3817" s="2" t="str">
        <f>_xlfn.CONCAT(MONTH('Rates Database'!C3816),"-",'Rates Database'!B3816,"-",'Rates Database'!E3816,"-",'Rates Database'!G3816,"-",'Rates Database'!J3816)</f>
        <v>12-2020-Eversource_EMA-Residential-Distributed Solar (SMART)</v>
      </c>
      <c r="D3817" s="2">
        <f t="shared" si="59"/>
        <v>1</v>
      </c>
    </row>
    <row r="3818" spans="2:4" ht="13.8" x14ac:dyDescent="0.2">
      <c r="B3818" s="18">
        <v>3815</v>
      </c>
      <c r="C3818" s="2" t="str">
        <f>_xlfn.CONCAT(MONTH('Rates Database'!C3817),"-",'Rates Database'!B3817,"-",'Rates Database'!E3817,"-",'Rates Database'!G3817,"-",'Rates Database'!J3817)</f>
        <v>11-2020-Eversource_EMA-Residential-Distributed Solar (SMART)</v>
      </c>
      <c r="D3818" s="2">
        <f t="shared" si="59"/>
        <v>1</v>
      </c>
    </row>
    <row r="3819" spans="2:4" ht="13.8" x14ac:dyDescent="0.2">
      <c r="B3819" s="18">
        <v>3816</v>
      </c>
      <c r="C3819" s="2" t="str">
        <f>_xlfn.CONCAT(MONTH('Rates Database'!C3818),"-",'Rates Database'!B3818,"-",'Rates Database'!E3818,"-",'Rates Database'!G3818,"-",'Rates Database'!J3818)</f>
        <v>10-2020-Eversource_EMA-Residential-Distributed Solar (SMART)</v>
      </c>
      <c r="D3819" s="2">
        <f t="shared" si="59"/>
        <v>1</v>
      </c>
    </row>
    <row r="3820" spans="2:4" ht="13.8" x14ac:dyDescent="0.2">
      <c r="B3820" s="18">
        <v>3817</v>
      </c>
      <c r="C3820" s="2" t="str">
        <f>_xlfn.CONCAT(MONTH('Rates Database'!C3819),"-",'Rates Database'!B3819,"-",'Rates Database'!E3819,"-",'Rates Database'!G3819,"-",'Rates Database'!J3819)</f>
        <v>9-2020-Eversource_EMA-Residential-Distributed Solar (SMART)</v>
      </c>
      <c r="D3820" s="2">
        <f t="shared" si="59"/>
        <v>1</v>
      </c>
    </row>
    <row r="3821" spans="2:4" ht="13.8" x14ac:dyDescent="0.2">
      <c r="B3821" s="18">
        <v>3818</v>
      </c>
      <c r="C3821" s="2" t="str">
        <f>_xlfn.CONCAT(MONTH('Rates Database'!C3820),"-",'Rates Database'!B3820,"-",'Rates Database'!E3820,"-",'Rates Database'!G3820,"-",'Rates Database'!J3820)</f>
        <v>8-2020-Eversource_EMA-Residential-Distributed Solar (SMART)</v>
      </c>
      <c r="D3821" s="2">
        <f t="shared" si="59"/>
        <v>1</v>
      </c>
    </row>
    <row r="3822" spans="2:4" ht="13.8" x14ac:dyDescent="0.2">
      <c r="B3822" s="18">
        <v>3819</v>
      </c>
      <c r="C3822" s="2" t="str">
        <f>_xlfn.CONCAT(MONTH('Rates Database'!C3821),"-",'Rates Database'!B3821,"-",'Rates Database'!E3821,"-",'Rates Database'!G3821,"-",'Rates Database'!J3821)</f>
        <v>7-2020-Eversource_EMA-Residential-Distributed Solar (SMART)</v>
      </c>
      <c r="D3822" s="2">
        <f t="shared" si="59"/>
        <v>1</v>
      </c>
    </row>
    <row r="3823" spans="2:4" ht="13.8" x14ac:dyDescent="0.2">
      <c r="B3823" s="18">
        <v>3820</v>
      </c>
      <c r="C3823" s="2" t="str">
        <f>_xlfn.CONCAT(MONTH('Rates Database'!C3822),"-",'Rates Database'!B3822,"-",'Rates Database'!E3822,"-",'Rates Database'!G3822,"-",'Rates Database'!J3822)</f>
        <v>6-2020-Eversource_EMA-Residential-Distributed Solar (SMART)</v>
      </c>
      <c r="D3823" s="2">
        <f t="shared" si="59"/>
        <v>1</v>
      </c>
    </row>
    <row r="3824" spans="2:4" ht="13.8" x14ac:dyDescent="0.2">
      <c r="B3824" s="18">
        <v>3821</v>
      </c>
      <c r="C3824" s="2" t="str">
        <f>_xlfn.CONCAT(MONTH('Rates Database'!C3823),"-",'Rates Database'!B3823,"-",'Rates Database'!E3823,"-",'Rates Database'!G3823,"-",'Rates Database'!J3823)</f>
        <v>5-2020-Eversource_EMA-Residential-Distributed Solar (SMART)</v>
      </c>
      <c r="D3824" s="2">
        <f t="shared" si="59"/>
        <v>1</v>
      </c>
    </row>
    <row r="3825" spans="2:4" ht="13.8" x14ac:dyDescent="0.2">
      <c r="B3825" s="18">
        <v>3822</v>
      </c>
      <c r="C3825" s="2" t="str">
        <f>_xlfn.CONCAT(MONTH('Rates Database'!C3824),"-",'Rates Database'!B3824,"-",'Rates Database'!E3824,"-",'Rates Database'!G3824,"-",'Rates Database'!J3824)</f>
        <v>4-2020-Eversource_EMA-Residential-Distributed Solar (SMART)</v>
      </c>
      <c r="D3825" s="2">
        <f t="shared" si="59"/>
        <v>1</v>
      </c>
    </row>
    <row r="3826" spans="2:4" ht="13.8" x14ac:dyDescent="0.2">
      <c r="B3826" s="18">
        <v>3823</v>
      </c>
      <c r="C3826" s="2" t="str">
        <f>_xlfn.CONCAT(MONTH('Rates Database'!C3825),"-",'Rates Database'!B3825,"-",'Rates Database'!E3825,"-",'Rates Database'!G3825,"-",'Rates Database'!J3825)</f>
        <v>3-2020-Eversource_EMA-Residential-Distributed Solar (SMART)</v>
      </c>
      <c r="D3826" s="2">
        <f t="shared" si="59"/>
        <v>1</v>
      </c>
    </row>
    <row r="3827" spans="2:4" ht="13.8" x14ac:dyDescent="0.2">
      <c r="B3827" s="18">
        <v>3824</v>
      </c>
      <c r="C3827" s="2" t="str">
        <f>_xlfn.CONCAT(MONTH('Rates Database'!C3826),"-",'Rates Database'!B3826,"-",'Rates Database'!E3826,"-",'Rates Database'!G3826,"-",'Rates Database'!J3826)</f>
        <v>2-2020-Eversource_EMA-Residential-Distributed Solar (SMART)</v>
      </c>
      <c r="D3827" s="2">
        <f t="shared" si="59"/>
        <v>1</v>
      </c>
    </row>
    <row r="3828" spans="2:4" ht="13.8" x14ac:dyDescent="0.2">
      <c r="B3828" s="18">
        <v>3825</v>
      </c>
      <c r="C3828" s="2" t="str">
        <f>_xlfn.CONCAT(MONTH('Rates Database'!C3827),"-",'Rates Database'!B3827,"-",'Rates Database'!E3827,"-",'Rates Database'!G3827,"-",'Rates Database'!J3827)</f>
        <v>1-2020-Eversource_EMA-Residential-Distributed Solar (SMART)</v>
      </c>
      <c r="D3828" s="2">
        <f t="shared" si="59"/>
        <v>1</v>
      </c>
    </row>
    <row r="3829" spans="2:4" ht="13.8" x14ac:dyDescent="0.2">
      <c r="B3829" s="18">
        <v>3826</v>
      </c>
      <c r="C3829" s="2" t="str">
        <f>_xlfn.CONCAT(MONTH('Rates Database'!C3828),"-",'Rates Database'!B3828,"-",'Rates Database'!E3828,"-",'Rates Database'!G3828,"-",'Rates Database'!J3828)</f>
        <v>12-2019-Eversource_EMA-Residential-Distributed Solar (SMART)</v>
      </c>
      <c r="D3829" s="2">
        <f t="shared" si="59"/>
        <v>1</v>
      </c>
    </row>
    <row r="3830" spans="2:4" ht="13.8" x14ac:dyDescent="0.2">
      <c r="B3830" s="18">
        <v>3827</v>
      </c>
      <c r="C3830" s="2" t="str">
        <f>_xlfn.CONCAT(MONTH('Rates Database'!C3829),"-",'Rates Database'!B3829,"-",'Rates Database'!E3829,"-",'Rates Database'!G3829,"-",'Rates Database'!J3829)</f>
        <v>11-2019-Eversource_EMA-Residential-Distributed Solar (SMART)</v>
      </c>
      <c r="D3830" s="2">
        <f t="shared" si="59"/>
        <v>1</v>
      </c>
    </row>
    <row r="3831" spans="2:4" ht="13.8" x14ac:dyDescent="0.2">
      <c r="B3831" s="18">
        <v>3828</v>
      </c>
      <c r="C3831" s="2" t="str">
        <f>_xlfn.CONCAT(MONTH('Rates Database'!C3830),"-",'Rates Database'!B3830,"-",'Rates Database'!E3830,"-",'Rates Database'!G3830,"-",'Rates Database'!J3830)</f>
        <v>10-2019-Eversource_EMA-Residential-Distributed Solar (SMART)</v>
      </c>
      <c r="D3831" s="2">
        <f t="shared" si="59"/>
        <v>1</v>
      </c>
    </row>
    <row r="3832" spans="2:4" ht="13.8" x14ac:dyDescent="0.2">
      <c r="B3832" s="18">
        <v>3829</v>
      </c>
      <c r="C3832" s="2" t="str">
        <f>_xlfn.CONCAT(MONTH('Rates Database'!C3831),"-",'Rates Database'!B3831,"-",'Rates Database'!E3831,"-",'Rates Database'!G3831,"-",'Rates Database'!J3831)</f>
        <v>9-2019-Eversource_EMA-Residential-Distributed Solar (SMART)</v>
      </c>
      <c r="D3832" s="2">
        <f t="shared" si="59"/>
        <v>1</v>
      </c>
    </row>
    <row r="3833" spans="2:4" ht="13.8" x14ac:dyDescent="0.2">
      <c r="B3833" s="18">
        <v>3830</v>
      </c>
      <c r="C3833" s="2" t="str">
        <f>_xlfn.CONCAT(MONTH('Rates Database'!C3832),"-",'Rates Database'!B3832,"-",'Rates Database'!E3832,"-",'Rates Database'!G3832,"-",'Rates Database'!J3832)</f>
        <v>8-2019-Eversource_EMA-Residential-Distributed Solar (SMART)</v>
      </c>
      <c r="D3833" s="2">
        <f t="shared" si="59"/>
        <v>1</v>
      </c>
    </row>
    <row r="3834" spans="2:4" ht="13.8" x14ac:dyDescent="0.2">
      <c r="B3834" s="18">
        <v>3831</v>
      </c>
      <c r="C3834" s="2" t="str">
        <f>_xlfn.CONCAT(MONTH('Rates Database'!C3833),"-",'Rates Database'!B3833,"-",'Rates Database'!E3833,"-",'Rates Database'!G3833,"-",'Rates Database'!J3833)</f>
        <v>7-2019-Eversource_EMA-Residential-Distributed Solar (SMART)</v>
      </c>
      <c r="D3834" s="2">
        <f t="shared" si="59"/>
        <v>1</v>
      </c>
    </row>
    <row r="3835" spans="2:4" ht="13.8" x14ac:dyDescent="0.2">
      <c r="B3835" s="18">
        <v>3832</v>
      </c>
      <c r="C3835" s="2" t="str">
        <f>_xlfn.CONCAT(MONTH('Rates Database'!C3834),"-",'Rates Database'!B3834,"-",'Rates Database'!E3834,"-",'Rates Database'!G3834,"-",'Rates Database'!J3834)</f>
        <v>6-2019-Eversource_EMA-Residential-Distributed Solar (SMART)</v>
      </c>
      <c r="D3835" s="2">
        <f t="shared" si="59"/>
        <v>1</v>
      </c>
    </row>
    <row r="3836" spans="2:4" ht="13.8" x14ac:dyDescent="0.2">
      <c r="B3836" s="18">
        <v>3833</v>
      </c>
      <c r="C3836" s="2" t="str">
        <f>_xlfn.CONCAT(MONTH('Rates Database'!C3835),"-",'Rates Database'!B3835,"-",'Rates Database'!E3835,"-",'Rates Database'!G3835,"-",'Rates Database'!J3835)</f>
        <v>5-2019-Eversource_EMA-Residential-Distributed Solar (SMART)</v>
      </c>
      <c r="D3836" s="2">
        <f t="shared" si="59"/>
        <v>1</v>
      </c>
    </row>
    <row r="3837" spans="2:4" ht="13.8" x14ac:dyDescent="0.2">
      <c r="B3837" s="18">
        <v>3834</v>
      </c>
      <c r="C3837" s="2" t="str">
        <f>_xlfn.CONCAT(MONTH('Rates Database'!C3836),"-",'Rates Database'!B3836,"-",'Rates Database'!E3836,"-",'Rates Database'!G3836,"-",'Rates Database'!J3836)</f>
        <v>4-2019-Eversource_EMA-Residential-Distributed Solar (SMART)</v>
      </c>
      <c r="D3837" s="2">
        <f t="shared" si="59"/>
        <v>1</v>
      </c>
    </row>
    <row r="3838" spans="2:4" ht="13.8" x14ac:dyDescent="0.2">
      <c r="B3838" s="18">
        <v>3835</v>
      </c>
      <c r="C3838" s="2" t="str">
        <f>_xlfn.CONCAT(MONTH('Rates Database'!C3837),"-",'Rates Database'!B3837,"-",'Rates Database'!E3837,"-",'Rates Database'!G3837,"-",'Rates Database'!J3837)</f>
        <v>3-2019-Eversource_EMA-Residential-Distributed Solar (SMART)</v>
      </c>
      <c r="D3838" s="2">
        <f t="shared" si="59"/>
        <v>1</v>
      </c>
    </row>
    <row r="3839" spans="2:4" ht="13.8" x14ac:dyDescent="0.2">
      <c r="B3839" s="18">
        <v>3836</v>
      </c>
      <c r="C3839" s="2" t="str">
        <f>_xlfn.CONCAT(MONTH('Rates Database'!C3838),"-",'Rates Database'!B3838,"-",'Rates Database'!E3838,"-",'Rates Database'!G3838,"-",'Rates Database'!J3838)</f>
        <v>2-2019-Eversource_EMA-Residential-Distributed Solar (SMART)</v>
      </c>
      <c r="D3839" s="2">
        <f t="shared" si="59"/>
        <v>1</v>
      </c>
    </row>
    <row r="3840" spans="2:4" ht="13.8" x14ac:dyDescent="0.2">
      <c r="B3840" s="18">
        <v>3837</v>
      </c>
      <c r="C3840" s="2" t="str">
        <f>_xlfn.CONCAT(MONTH('Rates Database'!C3839),"-",'Rates Database'!B3839,"-",'Rates Database'!E3839,"-",'Rates Database'!G3839,"-",'Rates Database'!J3839)</f>
        <v>1-2019-Eversource_EMA-Residential-Distributed Solar (SMART)</v>
      </c>
      <c r="D3840" s="2">
        <f t="shared" si="59"/>
        <v>1</v>
      </c>
    </row>
    <row r="3841" spans="2:4" ht="13.8" x14ac:dyDescent="0.2">
      <c r="B3841" s="18">
        <v>3838</v>
      </c>
      <c r="C3841" s="2" t="str">
        <f>_xlfn.CONCAT(MONTH('Rates Database'!C3840),"-",'Rates Database'!B3840,"-",'Rates Database'!E3840,"-",'Rates Database'!G3840,"-",'Rates Database'!J3840)</f>
        <v>3-2024-Eversource_EMA-Residential-Base Transition</v>
      </c>
      <c r="D3841" s="2">
        <f t="shared" si="59"/>
        <v>1</v>
      </c>
    </row>
    <row r="3842" spans="2:4" ht="13.8" x14ac:dyDescent="0.2">
      <c r="B3842" s="18">
        <v>3839</v>
      </c>
      <c r="C3842" s="2" t="str">
        <f>_xlfn.CONCAT(MONTH('Rates Database'!C3841),"-",'Rates Database'!B3841,"-",'Rates Database'!E3841,"-",'Rates Database'!G3841,"-",'Rates Database'!J3841)</f>
        <v>2-2024-Eversource_EMA-Residential-Base Transition</v>
      </c>
      <c r="D3842" s="2">
        <f t="shared" si="59"/>
        <v>1</v>
      </c>
    </row>
    <row r="3843" spans="2:4" ht="13.8" x14ac:dyDescent="0.2">
      <c r="B3843" s="18">
        <v>3840</v>
      </c>
      <c r="C3843" s="2" t="str">
        <f>_xlfn.CONCAT(MONTH('Rates Database'!C3842),"-",'Rates Database'!B3842,"-",'Rates Database'!E3842,"-",'Rates Database'!G3842,"-",'Rates Database'!J3842)</f>
        <v>1-2024-Eversource_EMA-Residential-Base Transition</v>
      </c>
      <c r="D3843" s="2">
        <f t="shared" si="59"/>
        <v>1</v>
      </c>
    </row>
    <row r="3844" spans="2:4" ht="13.8" x14ac:dyDescent="0.2">
      <c r="B3844" s="18">
        <v>3841</v>
      </c>
      <c r="C3844" s="2" t="str">
        <f>_xlfn.CONCAT(MONTH('Rates Database'!C3843),"-",'Rates Database'!B3843,"-",'Rates Database'!E3843,"-",'Rates Database'!G3843,"-",'Rates Database'!J3843)</f>
        <v>12-2023-Eversource_EMA-Residential-Base Transition</v>
      </c>
      <c r="D3844" s="2">
        <f t="shared" si="59"/>
        <v>1</v>
      </c>
    </row>
    <row r="3845" spans="2:4" ht="13.8" x14ac:dyDescent="0.2">
      <c r="B3845" s="18">
        <v>3842</v>
      </c>
      <c r="C3845" s="2" t="str">
        <f>_xlfn.CONCAT(MONTH('Rates Database'!C3844),"-",'Rates Database'!B3844,"-",'Rates Database'!E3844,"-",'Rates Database'!G3844,"-",'Rates Database'!J3844)</f>
        <v>11-2023-Eversource_EMA-Residential-Base Transition</v>
      </c>
      <c r="D3845" s="2">
        <f t="shared" ref="D3845:D3908" si="60">COUNTIF($C$4:$C$10092,C3845)</f>
        <v>1</v>
      </c>
    </row>
    <row r="3846" spans="2:4" ht="13.8" x14ac:dyDescent="0.2">
      <c r="B3846" s="18">
        <v>3843</v>
      </c>
      <c r="C3846" s="2" t="str">
        <f>_xlfn.CONCAT(MONTH('Rates Database'!C3845),"-",'Rates Database'!B3845,"-",'Rates Database'!E3845,"-",'Rates Database'!G3845,"-",'Rates Database'!J3845)</f>
        <v>10-2023-Eversource_EMA-Residential-Base Transition</v>
      </c>
      <c r="D3846" s="2">
        <f t="shared" si="60"/>
        <v>1</v>
      </c>
    </row>
    <row r="3847" spans="2:4" ht="13.8" x14ac:dyDescent="0.2">
      <c r="B3847" s="18">
        <v>3844</v>
      </c>
      <c r="C3847" s="2" t="str">
        <f>_xlfn.CONCAT(MONTH('Rates Database'!C3846),"-",'Rates Database'!B3846,"-",'Rates Database'!E3846,"-",'Rates Database'!G3846,"-",'Rates Database'!J3846)</f>
        <v>9-2023-Eversource_EMA-Residential-Base Transition</v>
      </c>
      <c r="D3847" s="2">
        <f t="shared" si="60"/>
        <v>1</v>
      </c>
    </row>
    <row r="3848" spans="2:4" ht="13.8" x14ac:dyDescent="0.2">
      <c r="B3848" s="18">
        <v>3845</v>
      </c>
      <c r="C3848" s="2" t="str">
        <f>_xlfn.CONCAT(MONTH('Rates Database'!C3847),"-",'Rates Database'!B3847,"-",'Rates Database'!E3847,"-",'Rates Database'!G3847,"-",'Rates Database'!J3847)</f>
        <v>8-2023-Eversource_EMA-Residential-Base Transition</v>
      </c>
      <c r="D3848" s="2">
        <f t="shared" si="60"/>
        <v>1</v>
      </c>
    </row>
    <row r="3849" spans="2:4" ht="13.8" x14ac:dyDescent="0.2">
      <c r="B3849" s="18">
        <v>3846</v>
      </c>
      <c r="C3849" s="2" t="str">
        <f>_xlfn.CONCAT(MONTH('Rates Database'!C3848),"-",'Rates Database'!B3848,"-",'Rates Database'!E3848,"-",'Rates Database'!G3848,"-",'Rates Database'!J3848)</f>
        <v>7-2023-Eversource_EMA-Residential-Base Transition</v>
      </c>
      <c r="D3849" s="2">
        <f t="shared" si="60"/>
        <v>1</v>
      </c>
    </row>
    <row r="3850" spans="2:4" ht="13.8" x14ac:dyDescent="0.2">
      <c r="B3850" s="18">
        <v>3847</v>
      </c>
      <c r="C3850" s="2" t="str">
        <f>_xlfn.CONCAT(MONTH('Rates Database'!C3849),"-",'Rates Database'!B3849,"-",'Rates Database'!E3849,"-",'Rates Database'!G3849,"-",'Rates Database'!J3849)</f>
        <v>6-2023-Eversource_EMA-Residential-Base Transition</v>
      </c>
      <c r="D3850" s="2">
        <f t="shared" si="60"/>
        <v>1</v>
      </c>
    </row>
    <row r="3851" spans="2:4" ht="13.8" x14ac:dyDescent="0.2">
      <c r="B3851" s="18">
        <v>3848</v>
      </c>
      <c r="C3851" s="2" t="str">
        <f>_xlfn.CONCAT(MONTH('Rates Database'!C3850),"-",'Rates Database'!B3850,"-",'Rates Database'!E3850,"-",'Rates Database'!G3850,"-",'Rates Database'!J3850)</f>
        <v>5-2023-Eversource_EMA-Residential-Base Transition</v>
      </c>
      <c r="D3851" s="2">
        <f t="shared" si="60"/>
        <v>1</v>
      </c>
    </row>
    <row r="3852" spans="2:4" ht="13.8" x14ac:dyDescent="0.2">
      <c r="B3852" s="18">
        <v>3849</v>
      </c>
      <c r="C3852" s="2" t="str">
        <f>_xlfn.CONCAT(MONTH('Rates Database'!C3851),"-",'Rates Database'!B3851,"-",'Rates Database'!E3851,"-",'Rates Database'!G3851,"-",'Rates Database'!J3851)</f>
        <v>4-2023-Eversource_EMA-Residential-Base Transition</v>
      </c>
      <c r="D3852" s="2">
        <f t="shared" si="60"/>
        <v>1</v>
      </c>
    </row>
    <row r="3853" spans="2:4" ht="13.8" x14ac:dyDescent="0.2">
      <c r="B3853" s="18">
        <v>3850</v>
      </c>
      <c r="C3853" s="2" t="str">
        <f>_xlfn.CONCAT(MONTH('Rates Database'!C3852),"-",'Rates Database'!B3852,"-",'Rates Database'!E3852,"-",'Rates Database'!G3852,"-",'Rates Database'!J3852)</f>
        <v>3-2023-Eversource_EMA-Residential-Base Transition</v>
      </c>
      <c r="D3853" s="2">
        <f t="shared" si="60"/>
        <v>1</v>
      </c>
    </row>
    <row r="3854" spans="2:4" ht="13.8" x14ac:dyDescent="0.2">
      <c r="B3854" s="18">
        <v>3851</v>
      </c>
      <c r="C3854" s="2" t="str">
        <f>_xlfn.CONCAT(MONTH('Rates Database'!C3853),"-",'Rates Database'!B3853,"-",'Rates Database'!E3853,"-",'Rates Database'!G3853,"-",'Rates Database'!J3853)</f>
        <v>2-2023-Eversource_EMA-Residential-Base Transition</v>
      </c>
      <c r="D3854" s="2">
        <f t="shared" si="60"/>
        <v>1</v>
      </c>
    </row>
    <row r="3855" spans="2:4" ht="13.8" x14ac:dyDescent="0.2">
      <c r="B3855" s="18">
        <v>3852</v>
      </c>
      <c r="C3855" s="2" t="str">
        <f>_xlfn.CONCAT(MONTH('Rates Database'!C3854),"-",'Rates Database'!B3854,"-",'Rates Database'!E3854,"-",'Rates Database'!G3854,"-",'Rates Database'!J3854)</f>
        <v>1-2023-Eversource_EMA-Residential-Base Transition</v>
      </c>
      <c r="D3855" s="2">
        <f t="shared" si="60"/>
        <v>1</v>
      </c>
    </row>
    <row r="3856" spans="2:4" ht="13.8" x14ac:dyDescent="0.2">
      <c r="B3856" s="18">
        <v>3853</v>
      </c>
      <c r="C3856" s="2" t="str">
        <f>_xlfn.CONCAT(MONTH('Rates Database'!C3855),"-",'Rates Database'!B3855,"-",'Rates Database'!E3855,"-",'Rates Database'!G3855,"-",'Rates Database'!J3855)</f>
        <v>12-2022-Eversource_EMA-Residential-Base Transition</v>
      </c>
      <c r="D3856" s="2">
        <f t="shared" si="60"/>
        <v>1</v>
      </c>
    </row>
    <row r="3857" spans="2:4" ht="13.8" x14ac:dyDescent="0.2">
      <c r="B3857" s="18">
        <v>3854</v>
      </c>
      <c r="C3857" s="2" t="str">
        <f>_xlfn.CONCAT(MONTH('Rates Database'!C3856),"-",'Rates Database'!B3856,"-",'Rates Database'!E3856,"-",'Rates Database'!G3856,"-",'Rates Database'!J3856)</f>
        <v>11-2022-Eversource_EMA-Residential-Base Transition</v>
      </c>
      <c r="D3857" s="2">
        <f t="shared" si="60"/>
        <v>1</v>
      </c>
    </row>
    <row r="3858" spans="2:4" ht="13.8" x14ac:dyDescent="0.2">
      <c r="B3858" s="18">
        <v>3855</v>
      </c>
      <c r="C3858" s="2" t="str">
        <f>_xlfn.CONCAT(MONTH('Rates Database'!C3857),"-",'Rates Database'!B3857,"-",'Rates Database'!E3857,"-",'Rates Database'!G3857,"-",'Rates Database'!J3857)</f>
        <v>10-2022-Eversource_EMA-Residential-Base Transition</v>
      </c>
      <c r="D3858" s="2">
        <f t="shared" si="60"/>
        <v>1</v>
      </c>
    </row>
    <row r="3859" spans="2:4" ht="13.8" x14ac:dyDescent="0.2">
      <c r="B3859" s="18">
        <v>3856</v>
      </c>
      <c r="C3859" s="2" t="str">
        <f>_xlfn.CONCAT(MONTH('Rates Database'!C3858),"-",'Rates Database'!B3858,"-",'Rates Database'!E3858,"-",'Rates Database'!G3858,"-",'Rates Database'!J3858)</f>
        <v>9-2022-Eversource_EMA-Residential-Base Transition</v>
      </c>
      <c r="D3859" s="2">
        <f t="shared" si="60"/>
        <v>1</v>
      </c>
    </row>
    <row r="3860" spans="2:4" ht="13.8" x14ac:dyDescent="0.2">
      <c r="B3860" s="18">
        <v>3857</v>
      </c>
      <c r="C3860" s="2" t="str">
        <f>_xlfn.CONCAT(MONTH('Rates Database'!C3859),"-",'Rates Database'!B3859,"-",'Rates Database'!E3859,"-",'Rates Database'!G3859,"-",'Rates Database'!J3859)</f>
        <v>8-2022-Eversource_EMA-Residential-Base Transition</v>
      </c>
      <c r="D3860" s="2">
        <f t="shared" si="60"/>
        <v>1</v>
      </c>
    </row>
    <row r="3861" spans="2:4" ht="13.8" x14ac:dyDescent="0.2">
      <c r="B3861" s="18">
        <v>3858</v>
      </c>
      <c r="C3861" s="2" t="str">
        <f>_xlfn.CONCAT(MONTH('Rates Database'!C3860),"-",'Rates Database'!B3860,"-",'Rates Database'!E3860,"-",'Rates Database'!G3860,"-",'Rates Database'!J3860)</f>
        <v>7-2022-Eversource_EMA-Residential-Base Transition</v>
      </c>
      <c r="D3861" s="2">
        <f t="shared" si="60"/>
        <v>1</v>
      </c>
    </row>
    <row r="3862" spans="2:4" ht="13.8" x14ac:dyDescent="0.2">
      <c r="B3862" s="18">
        <v>3859</v>
      </c>
      <c r="C3862" s="2" t="str">
        <f>_xlfn.CONCAT(MONTH('Rates Database'!C3861),"-",'Rates Database'!B3861,"-",'Rates Database'!E3861,"-",'Rates Database'!G3861,"-",'Rates Database'!J3861)</f>
        <v>6-2022-Eversource_EMA-Residential-Base Transition</v>
      </c>
      <c r="D3862" s="2">
        <f t="shared" si="60"/>
        <v>1</v>
      </c>
    </row>
    <row r="3863" spans="2:4" ht="13.8" x14ac:dyDescent="0.2">
      <c r="B3863" s="18">
        <v>3860</v>
      </c>
      <c r="C3863" s="2" t="str">
        <f>_xlfn.CONCAT(MONTH('Rates Database'!C3862),"-",'Rates Database'!B3862,"-",'Rates Database'!E3862,"-",'Rates Database'!G3862,"-",'Rates Database'!J3862)</f>
        <v>5-2022-Eversource_EMA-Residential-Base Transition</v>
      </c>
      <c r="D3863" s="2">
        <f t="shared" si="60"/>
        <v>1</v>
      </c>
    </row>
    <row r="3864" spans="2:4" ht="13.8" x14ac:dyDescent="0.2">
      <c r="B3864" s="18">
        <v>3861</v>
      </c>
      <c r="C3864" s="2" t="str">
        <f>_xlfn.CONCAT(MONTH('Rates Database'!C3863),"-",'Rates Database'!B3863,"-",'Rates Database'!E3863,"-",'Rates Database'!G3863,"-",'Rates Database'!J3863)</f>
        <v>4-2022-Eversource_EMA-Residential-Base Transition</v>
      </c>
      <c r="D3864" s="2">
        <f t="shared" si="60"/>
        <v>1</v>
      </c>
    </row>
    <row r="3865" spans="2:4" ht="13.8" x14ac:dyDescent="0.2">
      <c r="B3865" s="18">
        <v>3862</v>
      </c>
      <c r="C3865" s="2" t="str">
        <f>_xlfn.CONCAT(MONTH('Rates Database'!C3864),"-",'Rates Database'!B3864,"-",'Rates Database'!E3864,"-",'Rates Database'!G3864,"-",'Rates Database'!J3864)</f>
        <v>3-2022-Eversource_EMA-Residential-Base Transition</v>
      </c>
      <c r="D3865" s="2">
        <f t="shared" si="60"/>
        <v>1</v>
      </c>
    </row>
    <row r="3866" spans="2:4" ht="13.8" x14ac:dyDescent="0.2">
      <c r="B3866" s="18">
        <v>3863</v>
      </c>
      <c r="C3866" s="2" t="str">
        <f>_xlfn.CONCAT(MONTH('Rates Database'!C3865),"-",'Rates Database'!B3865,"-",'Rates Database'!E3865,"-",'Rates Database'!G3865,"-",'Rates Database'!J3865)</f>
        <v>2-2022-Eversource_EMA-Residential-Base Transition</v>
      </c>
      <c r="D3866" s="2">
        <f t="shared" si="60"/>
        <v>1</v>
      </c>
    </row>
    <row r="3867" spans="2:4" ht="13.8" x14ac:dyDescent="0.2">
      <c r="B3867" s="18">
        <v>3864</v>
      </c>
      <c r="C3867" s="2" t="str">
        <f>_xlfn.CONCAT(MONTH('Rates Database'!C3866),"-",'Rates Database'!B3866,"-",'Rates Database'!E3866,"-",'Rates Database'!G3866,"-",'Rates Database'!J3866)</f>
        <v>1-2022-Eversource_EMA-Residential-Base Transition</v>
      </c>
      <c r="D3867" s="2">
        <f t="shared" si="60"/>
        <v>1</v>
      </c>
    </row>
    <row r="3868" spans="2:4" ht="13.8" x14ac:dyDescent="0.2">
      <c r="B3868" s="18">
        <v>3865</v>
      </c>
      <c r="C3868" s="2" t="str">
        <f>_xlfn.CONCAT(MONTH('Rates Database'!C3867),"-",'Rates Database'!B3867,"-",'Rates Database'!E3867,"-",'Rates Database'!G3867,"-",'Rates Database'!J3867)</f>
        <v>12-2021-Eversource_EMA-Residential-Base Transition</v>
      </c>
      <c r="D3868" s="2">
        <f t="shared" si="60"/>
        <v>1</v>
      </c>
    </row>
    <row r="3869" spans="2:4" ht="13.8" x14ac:dyDescent="0.2">
      <c r="B3869" s="18">
        <v>3866</v>
      </c>
      <c r="C3869" s="2" t="str">
        <f>_xlfn.CONCAT(MONTH('Rates Database'!C3868),"-",'Rates Database'!B3868,"-",'Rates Database'!E3868,"-",'Rates Database'!G3868,"-",'Rates Database'!J3868)</f>
        <v>11-2021-Eversource_EMA-Residential-Base Transition</v>
      </c>
      <c r="D3869" s="2">
        <f t="shared" si="60"/>
        <v>1</v>
      </c>
    </row>
    <row r="3870" spans="2:4" ht="13.8" x14ac:dyDescent="0.2">
      <c r="B3870" s="18">
        <v>3867</v>
      </c>
      <c r="C3870" s="2" t="str">
        <f>_xlfn.CONCAT(MONTH('Rates Database'!C3869),"-",'Rates Database'!B3869,"-",'Rates Database'!E3869,"-",'Rates Database'!G3869,"-",'Rates Database'!J3869)</f>
        <v>10-2021-Eversource_EMA-Residential-Base Transition</v>
      </c>
      <c r="D3870" s="2">
        <f t="shared" si="60"/>
        <v>1</v>
      </c>
    </row>
    <row r="3871" spans="2:4" ht="13.8" x14ac:dyDescent="0.2">
      <c r="B3871" s="18">
        <v>3868</v>
      </c>
      <c r="C3871" s="2" t="str">
        <f>_xlfn.CONCAT(MONTH('Rates Database'!C3870),"-",'Rates Database'!B3870,"-",'Rates Database'!E3870,"-",'Rates Database'!G3870,"-",'Rates Database'!J3870)</f>
        <v>9-2021-Eversource_EMA-Residential-Base Transition</v>
      </c>
      <c r="D3871" s="2">
        <f t="shared" si="60"/>
        <v>1</v>
      </c>
    </row>
    <row r="3872" spans="2:4" ht="13.8" x14ac:dyDescent="0.2">
      <c r="B3872" s="18">
        <v>3869</v>
      </c>
      <c r="C3872" s="2" t="str">
        <f>_xlfn.CONCAT(MONTH('Rates Database'!C3871),"-",'Rates Database'!B3871,"-",'Rates Database'!E3871,"-",'Rates Database'!G3871,"-",'Rates Database'!J3871)</f>
        <v>8-2021-Eversource_EMA-Residential-Base Transition</v>
      </c>
      <c r="D3872" s="2">
        <f t="shared" si="60"/>
        <v>1</v>
      </c>
    </row>
    <row r="3873" spans="2:4" ht="13.8" x14ac:dyDescent="0.2">
      <c r="B3873" s="18">
        <v>3870</v>
      </c>
      <c r="C3873" s="2" t="str">
        <f>_xlfn.CONCAT(MONTH('Rates Database'!C3872),"-",'Rates Database'!B3872,"-",'Rates Database'!E3872,"-",'Rates Database'!G3872,"-",'Rates Database'!J3872)</f>
        <v>7-2021-Eversource_EMA-Residential-Base Transition</v>
      </c>
      <c r="D3873" s="2">
        <f t="shared" si="60"/>
        <v>1</v>
      </c>
    </row>
    <row r="3874" spans="2:4" ht="13.8" x14ac:dyDescent="0.2">
      <c r="B3874" s="18">
        <v>3871</v>
      </c>
      <c r="C3874" s="2" t="str">
        <f>_xlfn.CONCAT(MONTH('Rates Database'!C3873),"-",'Rates Database'!B3873,"-",'Rates Database'!E3873,"-",'Rates Database'!G3873,"-",'Rates Database'!J3873)</f>
        <v>6-2021-Eversource_EMA-Residential-Base Transition</v>
      </c>
      <c r="D3874" s="2">
        <f t="shared" si="60"/>
        <v>1</v>
      </c>
    </row>
    <row r="3875" spans="2:4" ht="13.8" x14ac:dyDescent="0.2">
      <c r="B3875" s="18">
        <v>3872</v>
      </c>
      <c r="C3875" s="2" t="str">
        <f>_xlfn.CONCAT(MONTH('Rates Database'!C3874),"-",'Rates Database'!B3874,"-",'Rates Database'!E3874,"-",'Rates Database'!G3874,"-",'Rates Database'!J3874)</f>
        <v>5-2021-Eversource_EMA-Residential-Base Transition</v>
      </c>
      <c r="D3875" s="2">
        <f t="shared" si="60"/>
        <v>1</v>
      </c>
    </row>
    <row r="3876" spans="2:4" ht="13.8" x14ac:dyDescent="0.2">
      <c r="B3876" s="18">
        <v>3873</v>
      </c>
      <c r="C3876" s="2" t="str">
        <f>_xlfn.CONCAT(MONTH('Rates Database'!C3875),"-",'Rates Database'!B3875,"-",'Rates Database'!E3875,"-",'Rates Database'!G3875,"-",'Rates Database'!J3875)</f>
        <v>4-2021-Eversource_EMA-Residential-Base Transition</v>
      </c>
      <c r="D3876" s="2">
        <f t="shared" si="60"/>
        <v>1</v>
      </c>
    </row>
    <row r="3877" spans="2:4" ht="13.8" x14ac:dyDescent="0.2">
      <c r="B3877" s="18">
        <v>3874</v>
      </c>
      <c r="C3877" s="2" t="str">
        <f>_xlfn.CONCAT(MONTH('Rates Database'!C3876),"-",'Rates Database'!B3876,"-",'Rates Database'!E3876,"-",'Rates Database'!G3876,"-",'Rates Database'!J3876)</f>
        <v>3-2021-Eversource_EMA-Residential-Base Transition</v>
      </c>
      <c r="D3877" s="2">
        <f t="shared" si="60"/>
        <v>1</v>
      </c>
    </row>
    <row r="3878" spans="2:4" ht="13.8" x14ac:dyDescent="0.2">
      <c r="B3878" s="18">
        <v>3875</v>
      </c>
      <c r="C3878" s="2" t="str">
        <f>_xlfn.CONCAT(MONTH('Rates Database'!C3877),"-",'Rates Database'!B3877,"-",'Rates Database'!E3877,"-",'Rates Database'!G3877,"-",'Rates Database'!J3877)</f>
        <v>2-2021-Eversource_EMA-Residential-Base Transition</v>
      </c>
      <c r="D3878" s="2">
        <f t="shared" si="60"/>
        <v>1</v>
      </c>
    </row>
    <row r="3879" spans="2:4" ht="13.8" x14ac:dyDescent="0.2">
      <c r="B3879" s="18">
        <v>3876</v>
      </c>
      <c r="C3879" s="2" t="str">
        <f>_xlfn.CONCAT(MONTH('Rates Database'!C3878),"-",'Rates Database'!B3878,"-",'Rates Database'!E3878,"-",'Rates Database'!G3878,"-",'Rates Database'!J3878)</f>
        <v>1-2021-Eversource_EMA-Residential-Base Transition</v>
      </c>
      <c r="D3879" s="2">
        <f t="shared" si="60"/>
        <v>1</v>
      </c>
    </row>
    <row r="3880" spans="2:4" ht="13.8" x14ac:dyDescent="0.2">
      <c r="B3880" s="18">
        <v>3877</v>
      </c>
      <c r="C3880" s="2" t="str">
        <f>_xlfn.CONCAT(MONTH('Rates Database'!C3879),"-",'Rates Database'!B3879,"-",'Rates Database'!E3879,"-",'Rates Database'!G3879,"-",'Rates Database'!J3879)</f>
        <v>12-2020-Eversource_EMA-Residential-Base Transition</v>
      </c>
      <c r="D3880" s="2">
        <f t="shared" si="60"/>
        <v>1</v>
      </c>
    </row>
    <row r="3881" spans="2:4" ht="13.8" x14ac:dyDescent="0.2">
      <c r="B3881" s="18">
        <v>3878</v>
      </c>
      <c r="C3881" s="2" t="str">
        <f>_xlfn.CONCAT(MONTH('Rates Database'!C3880),"-",'Rates Database'!B3880,"-",'Rates Database'!E3880,"-",'Rates Database'!G3880,"-",'Rates Database'!J3880)</f>
        <v>11-2020-Eversource_EMA-Residential-Base Transition</v>
      </c>
      <c r="D3881" s="2">
        <f t="shared" si="60"/>
        <v>1</v>
      </c>
    </row>
    <row r="3882" spans="2:4" ht="13.8" x14ac:dyDescent="0.2">
      <c r="B3882" s="18">
        <v>3879</v>
      </c>
      <c r="C3882" s="2" t="str">
        <f>_xlfn.CONCAT(MONTH('Rates Database'!C3881),"-",'Rates Database'!B3881,"-",'Rates Database'!E3881,"-",'Rates Database'!G3881,"-",'Rates Database'!J3881)</f>
        <v>10-2020-Eversource_EMA-Residential-Base Transition</v>
      </c>
      <c r="D3882" s="2">
        <f t="shared" si="60"/>
        <v>1</v>
      </c>
    </row>
    <row r="3883" spans="2:4" ht="13.8" x14ac:dyDescent="0.2">
      <c r="B3883" s="18">
        <v>3880</v>
      </c>
      <c r="C3883" s="2" t="str">
        <f>_xlfn.CONCAT(MONTH('Rates Database'!C3882),"-",'Rates Database'!B3882,"-",'Rates Database'!E3882,"-",'Rates Database'!G3882,"-",'Rates Database'!J3882)</f>
        <v>9-2020-Eversource_EMA-Residential-Base Transition</v>
      </c>
      <c r="D3883" s="2">
        <f t="shared" si="60"/>
        <v>1</v>
      </c>
    </row>
    <row r="3884" spans="2:4" ht="13.8" x14ac:dyDescent="0.2">
      <c r="B3884" s="18">
        <v>3881</v>
      </c>
      <c r="C3884" s="2" t="str">
        <f>_xlfn.CONCAT(MONTH('Rates Database'!C3883),"-",'Rates Database'!B3883,"-",'Rates Database'!E3883,"-",'Rates Database'!G3883,"-",'Rates Database'!J3883)</f>
        <v>8-2020-Eversource_EMA-Residential-Base Transition</v>
      </c>
      <c r="D3884" s="2">
        <f t="shared" si="60"/>
        <v>1</v>
      </c>
    </row>
    <row r="3885" spans="2:4" ht="13.8" x14ac:dyDescent="0.2">
      <c r="B3885" s="18">
        <v>3882</v>
      </c>
      <c r="C3885" s="2" t="str">
        <f>_xlfn.CONCAT(MONTH('Rates Database'!C3884),"-",'Rates Database'!B3884,"-",'Rates Database'!E3884,"-",'Rates Database'!G3884,"-",'Rates Database'!J3884)</f>
        <v>7-2020-Eversource_EMA-Residential-Base Transition</v>
      </c>
      <c r="D3885" s="2">
        <f t="shared" si="60"/>
        <v>1</v>
      </c>
    </row>
    <row r="3886" spans="2:4" ht="13.8" x14ac:dyDescent="0.2">
      <c r="B3886" s="18">
        <v>3883</v>
      </c>
      <c r="C3886" s="2" t="str">
        <f>_xlfn.CONCAT(MONTH('Rates Database'!C3885),"-",'Rates Database'!B3885,"-",'Rates Database'!E3885,"-",'Rates Database'!G3885,"-",'Rates Database'!J3885)</f>
        <v>6-2020-Eversource_EMA-Residential-Base Transition</v>
      </c>
      <c r="D3886" s="2">
        <f t="shared" si="60"/>
        <v>1</v>
      </c>
    </row>
    <row r="3887" spans="2:4" ht="13.8" x14ac:dyDescent="0.2">
      <c r="B3887" s="18">
        <v>3884</v>
      </c>
      <c r="C3887" s="2" t="str">
        <f>_xlfn.CONCAT(MONTH('Rates Database'!C3886),"-",'Rates Database'!B3886,"-",'Rates Database'!E3886,"-",'Rates Database'!G3886,"-",'Rates Database'!J3886)</f>
        <v>5-2020-Eversource_EMA-Residential-Base Transition</v>
      </c>
      <c r="D3887" s="2">
        <f t="shared" si="60"/>
        <v>1</v>
      </c>
    </row>
    <row r="3888" spans="2:4" ht="13.8" x14ac:dyDescent="0.2">
      <c r="B3888" s="18">
        <v>3885</v>
      </c>
      <c r="C3888" s="2" t="str">
        <f>_xlfn.CONCAT(MONTH('Rates Database'!C3887),"-",'Rates Database'!B3887,"-",'Rates Database'!E3887,"-",'Rates Database'!G3887,"-",'Rates Database'!J3887)</f>
        <v>4-2020-Eversource_EMA-Residential-Base Transition</v>
      </c>
      <c r="D3888" s="2">
        <f t="shared" si="60"/>
        <v>1</v>
      </c>
    </row>
    <row r="3889" spans="2:4" ht="13.8" x14ac:dyDescent="0.2">
      <c r="B3889" s="18">
        <v>3886</v>
      </c>
      <c r="C3889" s="2" t="str">
        <f>_xlfn.CONCAT(MONTH('Rates Database'!C3888),"-",'Rates Database'!B3888,"-",'Rates Database'!E3888,"-",'Rates Database'!G3888,"-",'Rates Database'!J3888)</f>
        <v>3-2020-Eversource_EMA-Residential-Base Transition</v>
      </c>
      <c r="D3889" s="2">
        <f t="shared" si="60"/>
        <v>1</v>
      </c>
    </row>
    <row r="3890" spans="2:4" ht="13.8" x14ac:dyDescent="0.2">
      <c r="B3890" s="18">
        <v>3887</v>
      </c>
      <c r="C3890" s="2" t="str">
        <f>_xlfn.CONCAT(MONTH('Rates Database'!C3889),"-",'Rates Database'!B3889,"-",'Rates Database'!E3889,"-",'Rates Database'!G3889,"-",'Rates Database'!J3889)</f>
        <v>2-2020-Eversource_EMA-Residential-Base Transition</v>
      </c>
      <c r="D3890" s="2">
        <f t="shared" si="60"/>
        <v>1</v>
      </c>
    </row>
    <row r="3891" spans="2:4" ht="13.8" x14ac:dyDescent="0.2">
      <c r="B3891" s="18">
        <v>3888</v>
      </c>
      <c r="C3891" s="2" t="str">
        <f>_xlfn.CONCAT(MONTH('Rates Database'!C3890),"-",'Rates Database'!B3890,"-",'Rates Database'!E3890,"-",'Rates Database'!G3890,"-",'Rates Database'!J3890)</f>
        <v>1-2020-Eversource_EMA-Residential-Base Transition</v>
      </c>
      <c r="D3891" s="2">
        <f t="shared" si="60"/>
        <v>1</v>
      </c>
    </row>
    <row r="3892" spans="2:4" ht="13.8" x14ac:dyDescent="0.2">
      <c r="B3892" s="18">
        <v>3889</v>
      </c>
      <c r="C3892" s="2" t="str">
        <f>_xlfn.CONCAT(MONTH('Rates Database'!C3891),"-",'Rates Database'!B3891,"-",'Rates Database'!E3891,"-",'Rates Database'!G3891,"-",'Rates Database'!J3891)</f>
        <v>12-2019-Eversource_EMA-Residential-Base Transition</v>
      </c>
      <c r="D3892" s="2">
        <f t="shared" si="60"/>
        <v>1</v>
      </c>
    </row>
    <row r="3893" spans="2:4" ht="13.8" x14ac:dyDescent="0.2">
      <c r="B3893" s="18">
        <v>3890</v>
      </c>
      <c r="C3893" s="2" t="str">
        <f>_xlfn.CONCAT(MONTH('Rates Database'!C3892),"-",'Rates Database'!B3892,"-",'Rates Database'!E3892,"-",'Rates Database'!G3892,"-",'Rates Database'!J3892)</f>
        <v>11-2019-Eversource_EMA-Residential-Base Transition</v>
      </c>
      <c r="D3893" s="2">
        <f t="shared" si="60"/>
        <v>1</v>
      </c>
    </row>
    <row r="3894" spans="2:4" ht="13.8" x14ac:dyDescent="0.2">
      <c r="B3894" s="18">
        <v>3891</v>
      </c>
      <c r="C3894" s="2" t="str">
        <f>_xlfn.CONCAT(MONTH('Rates Database'!C3893),"-",'Rates Database'!B3893,"-",'Rates Database'!E3893,"-",'Rates Database'!G3893,"-",'Rates Database'!J3893)</f>
        <v>10-2019-Eversource_EMA-Residential-Base Transition</v>
      </c>
      <c r="D3894" s="2">
        <f t="shared" si="60"/>
        <v>1</v>
      </c>
    </row>
    <row r="3895" spans="2:4" ht="13.8" x14ac:dyDescent="0.2">
      <c r="B3895" s="18">
        <v>3892</v>
      </c>
      <c r="C3895" s="2" t="str">
        <f>_xlfn.CONCAT(MONTH('Rates Database'!C3894),"-",'Rates Database'!B3894,"-",'Rates Database'!E3894,"-",'Rates Database'!G3894,"-",'Rates Database'!J3894)</f>
        <v>9-2019-Eversource_EMA-Residential-Base Transition</v>
      </c>
      <c r="D3895" s="2">
        <f t="shared" si="60"/>
        <v>1</v>
      </c>
    </row>
    <row r="3896" spans="2:4" ht="13.8" x14ac:dyDescent="0.2">
      <c r="B3896" s="18">
        <v>3893</v>
      </c>
      <c r="C3896" s="2" t="str">
        <f>_xlfn.CONCAT(MONTH('Rates Database'!C3895),"-",'Rates Database'!B3895,"-",'Rates Database'!E3895,"-",'Rates Database'!G3895,"-",'Rates Database'!J3895)</f>
        <v>8-2019-Eversource_EMA-Residential-Base Transition</v>
      </c>
      <c r="D3896" s="2">
        <f t="shared" si="60"/>
        <v>1</v>
      </c>
    </row>
    <row r="3897" spans="2:4" ht="13.8" x14ac:dyDescent="0.2">
      <c r="B3897" s="18">
        <v>3894</v>
      </c>
      <c r="C3897" s="2" t="str">
        <f>_xlfn.CONCAT(MONTH('Rates Database'!C3896),"-",'Rates Database'!B3896,"-",'Rates Database'!E3896,"-",'Rates Database'!G3896,"-",'Rates Database'!J3896)</f>
        <v>7-2019-Eversource_EMA-Residential-Base Transition</v>
      </c>
      <c r="D3897" s="2">
        <f t="shared" si="60"/>
        <v>1</v>
      </c>
    </row>
    <row r="3898" spans="2:4" ht="13.8" x14ac:dyDescent="0.2">
      <c r="B3898" s="18">
        <v>3895</v>
      </c>
      <c r="C3898" s="2" t="str">
        <f>_xlfn.CONCAT(MONTH('Rates Database'!C3897),"-",'Rates Database'!B3897,"-",'Rates Database'!E3897,"-",'Rates Database'!G3897,"-",'Rates Database'!J3897)</f>
        <v>6-2019-Eversource_EMA-Residential-Base Transition</v>
      </c>
      <c r="D3898" s="2">
        <f t="shared" si="60"/>
        <v>1</v>
      </c>
    </row>
    <row r="3899" spans="2:4" ht="13.8" x14ac:dyDescent="0.2">
      <c r="B3899" s="18">
        <v>3896</v>
      </c>
      <c r="C3899" s="2" t="str">
        <f>_xlfn.CONCAT(MONTH('Rates Database'!C3898),"-",'Rates Database'!B3898,"-",'Rates Database'!E3898,"-",'Rates Database'!G3898,"-",'Rates Database'!J3898)</f>
        <v>5-2019-Eversource_EMA-Residential-Base Transition</v>
      </c>
      <c r="D3899" s="2">
        <f t="shared" si="60"/>
        <v>1</v>
      </c>
    </row>
    <row r="3900" spans="2:4" ht="13.8" x14ac:dyDescent="0.2">
      <c r="B3900" s="18">
        <v>3897</v>
      </c>
      <c r="C3900" s="2" t="str">
        <f>_xlfn.CONCAT(MONTH('Rates Database'!C3899),"-",'Rates Database'!B3899,"-",'Rates Database'!E3899,"-",'Rates Database'!G3899,"-",'Rates Database'!J3899)</f>
        <v>4-2019-Eversource_EMA-Residential-Base Transition</v>
      </c>
      <c r="D3900" s="2">
        <f t="shared" si="60"/>
        <v>1</v>
      </c>
    </row>
    <row r="3901" spans="2:4" ht="13.8" x14ac:dyDescent="0.2">
      <c r="B3901" s="18">
        <v>3898</v>
      </c>
      <c r="C3901" s="2" t="str">
        <f>_xlfn.CONCAT(MONTH('Rates Database'!C3900),"-",'Rates Database'!B3900,"-",'Rates Database'!E3900,"-",'Rates Database'!G3900,"-",'Rates Database'!J3900)</f>
        <v>3-2019-Eversource_EMA-Residential-Base Transition</v>
      </c>
      <c r="D3901" s="2">
        <f t="shared" si="60"/>
        <v>1</v>
      </c>
    </row>
    <row r="3902" spans="2:4" ht="13.8" x14ac:dyDescent="0.2">
      <c r="B3902" s="18">
        <v>3899</v>
      </c>
      <c r="C3902" s="2" t="str">
        <f>_xlfn.CONCAT(MONTH('Rates Database'!C3901),"-",'Rates Database'!B3901,"-",'Rates Database'!E3901,"-",'Rates Database'!G3901,"-",'Rates Database'!J3901)</f>
        <v>2-2019-Eversource_EMA-Residential-Base Transition</v>
      </c>
      <c r="D3902" s="2">
        <f t="shared" si="60"/>
        <v>1</v>
      </c>
    </row>
    <row r="3903" spans="2:4" ht="13.8" x14ac:dyDescent="0.2">
      <c r="B3903" s="18">
        <v>3900</v>
      </c>
      <c r="C3903" s="2" t="str">
        <f>_xlfn.CONCAT(MONTH('Rates Database'!C3902),"-",'Rates Database'!B3902,"-",'Rates Database'!E3902,"-",'Rates Database'!G3902,"-",'Rates Database'!J3902)</f>
        <v>1-2019-Eversource_EMA-Residential-Base Transition</v>
      </c>
      <c r="D3903" s="2">
        <f t="shared" si="60"/>
        <v>1</v>
      </c>
    </row>
    <row r="3904" spans="2:4" ht="13.8" x14ac:dyDescent="0.2">
      <c r="B3904" s="18">
        <v>3901</v>
      </c>
      <c r="C3904" s="2" t="str">
        <f>_xlfn.CONCAT(MONTH('Rates Database'!C3903),"-",'Rates Database'!B3903,"-",'Rates Database'!E3903,"-",'Rates Database'!G3903,"-",'Rates Database'!J3903)</f>
        <v>3-2024-Eversource_EMA-Residential-Base Transmission</v>
      </c>
      <c r="D3904" s="2">
        <f t="shared" si="60"/>
        <v>1</v>
      </c>
    </row>
    <row r="3905" spans="2:4" ht="13.8" x14ac:dyDescent="0.2">
      <c r="B3905" s="18">
        <v>3902</v>
      </c>
      <c r="C3905" s="2" t="str">
        <f>_xlfn.CONCAT(MONTH('Rates Database'!C3904),"-",'Rates Database'!B3904,"-",'Rates Database'!E3904,"-",'Rates Database'!G3904,"-",'Rates Database'!J3904)</f>
        <v>2-2024-Eversource_EMA-Residential-Base Transmission</v>
      </c>
      <c r="D3905" s="2">
        <f t="shared" si="60"/>
        <v>1</v>
      </c>
    </row>
    <row r="3906" spans="2:4" ht="13.8" x14ac:dyDescent="0.2">
      <c r="B3906" s="18">
        <v>3903</v>
      </c>
      <c r="C3906" s="2" t="str">
        <f>_xlfn.CONCAT(MONTH('Rates Database'!C3905),"-",'Rates Database'!B3905,"-",'Rates Database'!E3905,"-",'Rates Database'!G3905,"-",'Rates Database'!J3905)</f>
        <v>1-2024-Eversource_EMA-Residential-Base Transmission</v>
      </c>
      <c r="D3906" s="2">
        <f t="shared" si="60"/>
        <v>1</v>
      </c>
    </row>
    <row r="3907" spans="2:4" ht="13.8" x14ac:dyDescent="0.2">
      <c r="B3907" s="18">
        <v>3904</v>
      </c>
      <c r="C3907" s="2" t="str">
        <f>_xlfn.CONCAT(MONTH('Rates Database'!C3906),"-",'Rates Database'!B3906,"-",'Rates Database'!E3906,"-",'Rates Database'!G3906,"-",'Rates Database'!J3906)</f>
        <v>12-2023-Eversource_EMA-Residential-Base Transmission</v>
      </c>
      <c r="D3907" s="2">
        <f t="shared" si="60"/>
        <v>1</v>
      </c>
    </row>
    <row r="3908" spans="2:4" ht="13.8" x14ac:dyDescent="0.2">
      <c r="B3908" s="18">
        <v>3905</v>
      </c>
      <c r="C3908" s="2" t="str">
        <f>_xlfn.CONCAT(MONTH('Rates Database'!C3907),"-",'Rates Database'!B3907,"-",'Rates Database'!E3907,"-",'Rates Database'!G3907,"-",'Rates Database'!J3907)</f>
        <v>11-2023-Eversource_EMA-Residential-Base Transmission</v>
      </c>
      <c r="D3908" s="2">
        <f t="shared" si="60"/>
        <v>1</v>
      </c>
    </row>
    <row r="3909" spans="2:4" ht="13.8" x14ac:dyDescent="0.2">
      <c r="B3909" s="18">
        <v>3906</v>
      </c>
      <c r="C3909" s="2" t="str">
        <f>_xlfn.CONCAT(MONTH('Rates Database'!C3908),"-",'Rates Database'!B3908,"-",'Rates Database'!E3908,"-",'Rates Database'!G3908,"-",'Rates Database'!J3908)</f>
        <v>10-2023-Eversource_EMA-Residential-Base Transmission</v>
      </c>
      <c r="D3909" s="2">
        <f t="shared" ref="D3909:D3972" si="61">COUNTIF($C$4:$C$10092,C3909)</f>
        <v>1</v>
      </c>
    </row>
    <row r="3910" spans="2:4" ht="13.8" x14ac:dyDescent="0.2">
      <c r="B3910" s="18">
        <v>3907</v>
      </c>
      <c r="C3910" s="2" t="str">
        <f>_xlfn.CONCAT(MONTH('Rates Database'!C3909),"-",'Rates Database'!B3909,"-",'Rates Database'!E3909,"-",'Rates Database'!G3909,"-",'Rates Database'!J3909)</f>
        <v>9-2023-Eversource_EMA-Residential-Base Transmission</v>
      </c>
      <c r="D3910" s="2">
        <f t="shared" si="61"/>
        <v>1</v>
      </c>
    </row>
    <row r="3911" spans="2:4" ht="13.8" x14ac:dyDescent="0.2">
      <c r="B3911" s="18">
        <v>3908</v>
      </c>
      <c r="C3911" s="2" t="str">
        <f>_xlfn.CONCAT(MONTH('Rates Database'!C3910),"-",'Rates Database'!B3910,"-",'Rates Database'!E3910,"-",'Rates Database'!G3910,"-",'Rates Database'!J3910)</f>
        <v>8-2023-Eversource_EMA-Residential-Base Transmission</v>
      </c>
      <c r="D3911" s="2">
        <f t="shared" si="61"/>
        <v>1</v>
      </c>
    </row>
    <row r="3912" spans="2:4" ht="13.8" x14ac:dyDescent="0.2">
      <c r="B3912" s="18">
        <v>3909</v>
      </c>
      <c r="C3912" s="2" t="str">
        <f>_xlfn.CONCAT(MONTH('Rates Database'!C3911),"-",'Rates Database'!B3911,"-",'Rates Database'!E3911,"-",'Rates Database'!G3911,"-",'Rates Database'!J3911)</f>
        <v>7-2023-Eversource_EMA-Residential-Base Transmission</v>
      </c>
      <c r="D3912" s="2">
        <f t="shared" si="61"/>
        <v>1</v>
      </c>
    </row>
    <row r="3913" spans="2:4" ht="13.8" x14ac:dyDescent="0.2">
      <c r="B3913" s="18">
        <v>3910</v>
      </c>
      <c r="C3913" s="2" t="str">
        <f>_xlfn.CONCAT(MONTH('Rates Database'!C3912),"-",'Rates Database'!B3912,"-",'Rates Database'!E3912,"-",'Rates Database'!G3912,"-",'Rates Database'!J3912)</f>
        <v>6-2023-Eversource_EMA-Residential-Base Transmission</v>
      </c>
      <c r="D3913" s="2">
        <f t="shared" si="61"/>
        <v>1</v>
      </c>
    </row>
    <row r="3914" spans="2:4" ht="13.8" x14ac:dyDescent="0.2">
      <c r="B3914" s="18">
        <v>3911</v>
      </c>
      <c r="C3914" s="2" t="str">
        <f>_xlfn.CONCAT(MONTH('Rates Database'!C3913),"-",'Rates Database'!B3913,"-",'Rates Database'!E3913,"-",'Rates Database'!G3913,"-",'Rates Database'!J3913)</f>
        <v>5-2023-Eversource_EMA-Residential-Base Transmission</v>
      </c>
      <c r="D3914" s="2">
        <f t="shared" si="61"/>
        <v>1</v>
      </c>
    </row>
    <row r="3915" spans="2:4" ht="13.8" x14ac:dyDescent="0.2">
      <c r="B3915" s="18">
        <v>3912</v>
      </c>
      <c r="C3915" s="2" t="str">
        <f>_xlfn.CONCAT(MONTH('Rates Database'!C3914),"-",'Rates Database'!B3914,"-",'Rates Database'!E3914,"-",'Rates Database'!G3914,"-",'Rates Database'!J3914)</f>
        <v>4-2023-Eversource_EMA-Residential-Base Transmission</v>
      </c>
      <c r="D3915" s="2">
        <f t="shared" si="61"/>
        <v>1</v>
      </c>
    </row>
    <row r="3916" spans="2:4" ht="13.8" x14ac:dyDescent="0.2">
      <c r="B3916" s="18">
        <v>3913</v>
      </c>
      <c r="C3916" s="2" t="str">
        <f>_xlfn.CONCAT(MONTH('Rates Database'!C3915),"-",'Rates Database'!B3915,"-",'Rates Database'!E3915,"-",'Rates Database'!G3915,"-",'Rates Database'!J3915)</f>
        <v>3-2023-Eversource_EMA-Residential-Base Transmission</v>
      </c>
      <c r="D3916" s="2">
        <f t="shared" si="61"/>
        <v>1</v>
      </c>
    </row>
    <row r="3917" spans="2:4" ht="13.8" x14ac:dyDescent="0.2">
      <c r="B3917" s="18">
        <v>3914</v>
      </c>
      <c r="C3917" s="2" t="str">
        <f>_xlfn.CONCAT(MONTH('Rates Database'!C3916),"-",'Rates Database'!B3916,"-",'Rates Database'!E3916,"-",'Rates Database'!G3916,"-",'Rates Database'!J3916)</f>
        <v>2-2023-Eversource_EMA-Residential-Base Transmission</v>
      </c>
      <c r="D3917" s="2">
        <f t="shared" si="61"/>
        <v>1</v>
      </c>
    </row>
    <row r="3918" spans="2:4" ht="13.8" x14ac:dyDescent="0.2">
      <c r="B3918" s="18">
        <v>3915</v>
      </c>
      <c r="C3918" s="2" t="str">
        <f>_xlfn.CONCAT(MONTH('Rates Database'!C3917),"-",'Rates Database'!B3917,"-",'Rates Database'!E3917,"-",'Rates Database'!G3917,"-",'Rates Database'!J3917)</f>
        <v>1-2023-Eversource_EMA-Residential-Base Transmission</v>
      </c>
      <c r="D3918" s="2">
        <f t="shared" si="61"/>
        <v>1</v>
      </c>
    </row>
    <row r="3919" spans="2:4" ht="13.8" x14ac:dyDescent="0.2">
      <c r="B3919" s="18">
        <v>3916</v>
      </c>
      <c r="C3919" s="2" t="str">
        <f>_xlfn.CONCAT(MONTH('Rates Database'!C3918),"-",'Rates Database'!B3918,"-",'Rates Database'!E3918,"-",'Rates Database'!G3918,"-",'Rates Database'!J3918)</f>
        <v>12-2022-Eversource_EMA-Residential-Base Transmission</v>
      </c>
      <c r="D3919" s="2">
        <f t="shared" si="61"/>
        <v>1</v>
      </c>
    </row>
    <row r="3920" spans="2:4" ht="13.8" x14ac:dyDescent="0.2">
      <c r="B3920" s="18">
        <v>3917</v>
      </c>
      <c r="C3920" s="2" t="str">
        <f>_xlfn.CONCAT(MONTH('Rates Database'!C3919),"-",'Rates Database'!B3919,"-",'Rates Database'!E3919,"-",'Rates Database'!G3919,"-",'Rates Database'!J3919)</f>
        <v>11-2022-Eversource_EMA-Residential-Base Transmission</v>
      </c>
      <c r="D3920" s="2">
        <f t="shared" si="61"/>
        <v>1</v>
      </c>
    </row>
    <row r="3921" spans="2:4" ht="13.8" x14ac:dyDescent="0.2">
      <c r="B3921" s="18">
        <v>3918</v>
      </c>
      <c r="C3921" s="2" t="str">
        <f>_xlfn.CONCAT(MONTH('Rates Database'!C3920),"-",'Rates Database'!B3920,"-",'Rates Database'!E3920,"-",'Rates Database'!G3920,"-",'Rates Database'!J3920)</f>
        <v>10-2022-Eversource_EMA-Residential-Base Transmission</v>
      </c>
      <c r="D3921" s="2">
        <f t="shared" si="61"/>
        <v>1</v>
      </c>
    </row>
    <row r="3922" spans="2:4" ht="13.8" x14ac:dyDescent="0.2">
      <c r="B3922" s="18">
        <v>3919</v>
      </c>
      <c r="C3922" s="2" t="str">
        <f>_xlfn.CONCAT(MONTH('Rates Database'!C3921),"-",'Rates Database'!B3921,"-",'Rates Database'!E3921,"-",'Rates Database'!G3921,"-",'Rates Database'!J3921)</f>
        <v>9-2022-Eversource_EMA-Residential-Base Transmission</v>
      </c>
      <c r="D3922" s="2">
        <f t="shared" si="61"/>
        <v>1</v>
      </c>
    </row>
    <row r="3923" spans="2:4" ht="13.8" x14ac:dyDescent="0.2">
      <c r="B3923" s="18">
        <v>3920</v>
      </c>
      <c r="C3923" s="2" t="str">
        <f>_xlfn.CONCAT(MONTH('Rates Database'!C3922),"-",'Rates Database'!B3922,"-",'Rates Database'!E3922,"-",'Rates Database'!G3922,"-",'Rates Database'!J3922)</f>
        <v>8-2022-Eversource_EMA-Residential-Base Transmission</v>
      </c>
      <c r="D3923" s="2">
        <f t="shared" si="61"/>
        <v>1</v>
      </c>
    </row>
    <row r="3924" spans="2:4" ht="13.8" x14ac:dyDescent="0.2">
      <c r="B3924" s="18">
        <v>3921</v>
      </c>
      <c r="C3924" s="2" t="str">
        <f>_xlfn.CONCAT(MONTH('Rates Database'!C3923),"-",'Rates Database'!B3923,"-",'Rates Database'!E3923,"-",'Rates Database'!G3923,"-",'Rates Database'!J3923)</f>
        <v>7-2022-Eversource_EMA-Residential-Base Transmission</v>
      </c>
      <c r="D3924" s="2">
        <f t="shared" si="61"/>
        <v>1</v>
      </c>
    </row>
    <row r="3925" spans="2:4" ht="13.8" x14ac:dyDescent="0.2">
      <c r="B3925" s="18">
        <v>3922</v>
      </c>
      <c r="C3925" s="2" t="str">
        <f>_xlfn.CONCAT(MONTH('Rates Database'!C3924),"-",'Rates Database'!B3924,"-",'Rates Database'!E3924,"-",'Rates Database'!G3924,"-",'Rates Database'!J3924)</f>
        <v>6-2022-Eversource_EMA-Residential-Base Transmission</v>
      </c>
      <c r="D3925" s="2">
        <f t="shared" si="61"/>
        <v>1</v>
      </c>
    </row>
    <row r="3926" spans="2:4" ht="13.8" x14ac:dyDescent="0.2">
      <c r="B3926" s="18">
        <v>3923</v>
      </c>
      <c r="C3926" s="2" t="str">
        <f>_xlfn.CONCAT(MONTH('Rates Database'!C3925),"-",'Rates Database'!B3925,"-",'Rates Database'!E3925,"-",'Rates Database'!G3925,"-",'Rates Database'!J3925)</f>
        <v>5-2022-Eversource_EMA-Residential-Base Transmission</v>
      </c>
      <c r="D3926" s="2">
        <f t="shared" si="61"/>
        <v>1</v>
      </c>
    </row>
    <row r="3927" spans="2:4" ht="13.8" x14ac:dyDescent="0.2">
      <c r="B3927" s="18">
        <v>3924</v>
      </c>
      <c r="C3927" s="2" t="str">
        <f>_xlfn.CONCAT(MONTH('Rates Database'!C3926),"-",'Rates Database'!B3926,"-",'Rates Database'!E3926,"-",'Rates Database'!G3926,"-",'Rates Database'!J3926)</f>
        <v>4-2022-Eversource_EMA-Residential-Base Transmission</v>
      </c>
      <c r="D3927" s="2">
        <f t="shared" si="61"/>
        <v>1</v>
      </c>
    </row>
    <row r="3928" spans="2:4" ht="13.8" x14ac:dyDescent="0.2">
      <c r="B3928" s="18">
        <v>3925</v>
      </c>
      <c r="C3928" s="2" t="str">
        <f>_xlfn.CONCAT(MONTH('Rates Database'!C3927),"-",'Rates Database'!B3927,"-",'Rates Database'!E3927,"-",'Rates Database'!G3927,"-",'Rates Database'!J3927)</f>
        <v>3-2022-Eversource_EMA-Residential-Base Transmission</v>
      </c>
      <c r="D3928" s="2">
        <f t="shared" si="61"/>
        <v>1</v>
      </c>
    </row>
    <row r="3929" spans="2:4" ht="13.8" x14ac:dyDescent="0.2">
      <c r="B3929" s="18">
        <v>3926</v>
      </c>
      <c r="C3929" s="2" t="str">
        <f>_xlfn.CONCAT(MONTH('Rates Database'!C3928),"-",'Rates Database'!B3928,"-",'Rates Database'!E3928,"-",'Rates Database'!G3928,"-",'Rates Database'!J3928)</f>
        <v>2-2022-Eversource_EMA-Residential-Base Transmission</v>
      </c>
      <c r="D3929" s="2">
        <f t="shared" si="61"/>
        <v>1</v>
      </c>
    </row>
    <row r="3930" spans="2:4" ht="13.8" x14ac:dyDescent="0.2">
      <c r="B3930" s="18">
        <v>3927</v>
      </c>
      <c r="C3930" s="2" t="str">
        <f>_xlfn.CONCAT(MONTH('Rates Database'!C3929),"-",'Rates Database'!B3929,"-",'Rates Database'!E3929,"-",'Rates Database'!G3929,"-",'Rates Database'!J3929)</f>
        <v>1-2022-Eversource_EMA-Residential-Base Transmission</v>
      </c>
      <c r="D3930" s="2">
        <f t="shared" si="61"/>
        <v>1</v>
      </c>
    </row>
    <row r="3931" spans="2:4" ht="13.8" x14ac:dyDescent="0.2">
      <c r="B3931" s="18">
        <v>3928</v>
      </c>
      <c r="C3931" s="2" t="str">
        <f>_xlfn.CONCAT(MONTH('Rates Database'!C3930),"-",'Rates Database'!B3930,"-",'Rates Database'!E3930,"-",'Rates Database'!G3930,"-",'Rates Database'!J3930)</f>
        <v>12-2021-Eversource_EMA-Residential-Base Transmission</v>
      </c>
      <c r="D3931" s="2">
        <f t="shared" si="61"/>
        <v>1</v>
      </c>
    </row>
    <row r="3932" spans="2:4" ht="13.8" x14ac:dyDescent="0.2">
      <c r="B3932" s="18">
        <v>3929</v>
      </c>
      <c r="C3932" s="2" t="str">
        <f>_xlfn.CONCAT(MONTH('Rates Database'!C3931),"-",'Rates Database'!B3931,"-",'Rates Database'!E3931,"-",'Rates Database'!G3931,"-",'Rates Database'!J3931)</f>
        <v>11-2021-Eversource_EMA-Residential-Base Transmission</v>
      </c>
      <c r="D3932" s="2">
        <f t="shared" si="61"/>
        <v>1</v>
      </c>
    </row>
    <row r="3933" spans="2:4" ht="13.8" x14ac:dyDescent="0.2">
      <c r="B3933" s="18">
        <v>3930</v>
      </c>
      <c r="C3933" s="2" t="str">
        <f>_xlfn.CONCAT(MONTH('Rates Database'!C3932),"-",'Rates Database'!B3932,"-",'Rates Database'!E3932,"-",'Rates Database'!G3932,"-",'Rates Database'!J3932)</f>
        <v>10-2021-Eversource_EMA-Residential-Base Transmission</v>
      </c>
      <c r="D3933" s="2">
        <f t="shared" si="61"/>
        <v>1</v>
      </c>
    </row>
    <row r="3934" spans="2:4" ht="13.8" x14ac:dyDescent="0.2">
      <c r="B3934" s="18">
        <v>3931</v>
      </c>
      <c r="C3934" s="2" t="str">
        <f>_xlfn.CONCAT(MONTH('Rates Database'!C3933),"-",'Rates Database'!B3933,"-",'Rates Database'!E3933,"-",'Rates Database'!G3933,"-",'Rates Database'!J3933)</f>
        <v>9-2021-Eversource_EMA-Residential-Base Transmission</v>
      </c>
      <c r="D3934" s="2">
        <f t="shared" si="61"/>
        <v>1</v>
      </c>
    </row>
    <row r="3935" spans="2:4" ht="13.8" x14ac:dyDescent="0.2">
      <c r="B3935" s="18">
        <v>3932</v>
      </c>
      <c r="C3935" s="2" t="str">
        <f>_xlfn.CONCAT(MONTH('Rates Database'!C3934),"-",'Rates Database'!B3934,"-",'Rates Database'!E3934,"-",'Rates Database'!G3934,"-",'Rates Database'!J3934)</f>
        <v>8-2021-Eversource_EMA-Residential-Base Transmission</v>
      </c>
      <c r="D3935" s="2">
        <f t="shared" si="61"/>
        <v>1</v>
      </c>
    </row>
    <row r="3936" spans="2:4" ht="13.8" x14ac:dyDescent="0.2">
      <c r="B3936" s="18">
        <v>3933</v>
      </c>
      <c r="C3936" s="2" t="str">
        <f>_xlfn.CONCAT(MONTH('Rates Database'!C3935),"-",'Rates Database'!B3935,"-",'Rates Database'!E3935,"-",'Rates Database'!G3935,"-",'Rates Database'!J3935)</f>
        <v>7-2021-Eversource_EMA-Residential-Base Transmission</v>
      </c>
      <c r="D3936" s="2">
        <f t="shared" si="61"/>
        <v>1</v>
      </c>
    </row>
    <row r="3937" spans="2:4" ht="13.8" x14ac:dyDescent="0.2">
      <c r="B3937" s="18">
        <v>3934</v>
      </c>
      <c r="C3937" s="2" t="str">
        <f>_xlfn.CONCAT(MONTH('Rates Database'!C3936),"-",'Rates Database'!B3936,"-",'Rates Database'!E3936,"-",'Rates Database'!G3936,"-",'Rates Database'!J3936)</f>
        <v>6-2021-Eversource_EMA-Residential-Base Transmission</v>
      </c>
      <c r="D3937" s="2">
        <f t="shared" si="61"/>
        <v>1</v>
      </c>
    </row>
    <row r="3938" spans="2:4" ht="13.8" x14ac:dyDescent="0.2">
      <c r="B3938" s="18">
        <v>3935</v>
      </c>
      <c r="C3938" s="2" t="str">
        <f>_xlfn.CONCAT(MONTH('Rates Database'!C3937),"-",'Rates Database'!B3937,"-",'Rates Database'!E3937,"-",'Rates Database'!G3937,"-",'Rates Database'!J3937)</f>
        <v>5-2021-Eversource_EMA-Residential-Base Transmission</v>
      </c>
      <c r="D3938" s="2">
        <f t="shared" si="61"/>
        <v>1</v>
      </c>
    </row>
    <row r="3939" spans="2:4" ht="13.8" x14ac:dyDescent="0.2">
      <c r="B3939" s="18">
        <v>3936</v>
      </c>
      <c r="C3939" s="2" t="str">
        <f>_xlfn.CONCAT(MONTH('Rates Database'!C3938),"-",'Rates Database'!B3938,"-",'Rates Database'!E3938,"-",'Rates Database'!G3938,"-",'Rates Database'!J3938)</f>
        <v>4-2021-Eversource_EMA-Residential-Base Transmission</v>
      </c>
      <c r="D3939" s="2">
        <f t="shared" si="61"/>
        <v>1</v>
      </c>
    </row>
    <row r="3940" spans="2:4" ht="13.8" x14ac:dyDescent="0.2">
      <c r="B3940" s="18">
        <v>3937</v>
      </c>
      <c r="C3940" s="2" t="str">
        <f>_xlfn.CONCAT(MONTH('Rates Database'!C3939),"-",'Rates Database'!B3939,"-",'Rates Database'!E3939,"-",'Rates Database'!G3939,"-",'Rates Database'!J3939)</f>
        <v>3-2021-Eversource_EMA-Residential-Base Transmission</v>
      </c>
      <c r="D3940" s="2">
        <f t="shared" si="61"/>
        <v>1</v>
      </c>
    </row>
    <row r="3941" spans="2:4" ht="13.8" x14ac:dyDescent="0.2">
      <c r="B3941" s="18">
        <v>3938</v>
      </c>
      <c r="C3941" s="2" t="str">
        <f>_xlfn.CONCAT(MONTH('Rates Database'!C3940),"-",'Rates Database'!B3940,"-",'Rates Database'!E3940,"-",'Rates Database'!G3940,"-",'Rates Database'!J3940)</f>
        <v>2-2021-Eversource_EMA-Residential-Base Transmission</v>
      </c>
      <c r="D3941" s="2">
        <f t="shared" si="61"/>
        <v>1</v>
      </c>
    </row>
    <row r="3942" spans="2:4" ht="13.8" x14ac:dyDescent="0.2">
      <c r="B3942" s="18">
        <v>3939</v>
      </c>
      <c r="C3942" s="2" t="str">
        <f>_xlfn.CONCAT(MONTH('Rates Database'!C3941),"-",'Rates Database'!B3941,"-",'Rates Database'!E3941,"-",'Rates Database'!G3941,"-",'Rates Database'!J3941)</f>
        <v>1-2021-Eversource_EMA-Residential-Base Transmission</v>
      </c>
      <c r="D3942" s="2">
        <f t="shared" si="61"/>
        <v>1</v>
      </c>
    </row>
    <row r="3943" spans="2:4" ht="13.8" x14ac:dyDescent="0.2">
      <c r="B3943" s="18">
        <v>3940</v>
      </c>
      <c r="C3943" s="2" t="str">
        <f>_xlfn.CONCAT(MONTH('Rates Database'!C3942),"-",'Rates Database'!B3942,"-",'Rates Database'!E3942,"-",'Rates Database'!G3942,"-",'Rates Database'!J3942)</f>
        <v>12-2020-Eversource_EMA-Residential-Base Transmission</v>
      </c>
      <c r="D3943" s="2">
        <f t="shared" si="61"/>
        <v>1</v>
      </c>
    </row>
    <row r="3944" spans="2:4" ht="13.8" x14ac:dyDescent="0.2">
      <c r="B3944" s="18">
        <v>3941</v>
      </c>
      <c r="C3944" s="2" t="str">
        <f>_xlfn.CONCAT(MONTH('Rates Database'!C3943),"-",'Rates Database'!B3943,"-",'Rates Database'!E3943,"-",'Rates Database'!G3943,"-",'Rates Database'!J3943)</f>
        <v>11-2020-Eversource_EMA-Residential-Base Transmission</v>
      </c>
      <c r="D3944" s="2">
        <f t="shared" si="61"/>
        <v>1</v>
      </c>
    </row>
    <row r="3945" spans="2:4" ht="13.8" x14ac:dyDescent="0.2">
      <c r="B3945" s="18">
        <v>3942</v>
      </c>
      <c r="C3945" s="2" t="str">
        <f>_xlfn.CONCAT(MONTH('Rates Database'!C3944),"-",'Rates Database'!B3944,"-",'Rates Database'!E3944,"-",'Rates Database'!G3944,"-",'Rates Database'!J3944)</f>
        <v>10-2020-Eversource_EMA-Residential-Base Transmission</v>
      </c>
      <c r="D3945" s="2">
        <f t="shared" si="61"/>
        <v>1</v>
      </c>
    </row>
    <row r="3946" spans="2:4" ht="13.8" x14ac:dyDescent="0.2">
      <c r="B3946" s="18">
        <v>3943</v>
      </c>
      <c r="C3946" s="2" t="str">
        <f>_xlfn.CONCAT(MONTH('Rates Database'!C3945),"-",'Rates Database'!B3945,"-",'Rates Database'!E3945,"-",'Rates Database'!G3945,"-",'Rates Database'!J3945)</f>
        <v>9-2020-Eversource_EMA-Residential-Base Transmission</v>
      </c>
      <c r="D3946" s="2">
        <f t="shared" si="61"/>
        <v>1</v>
      </c>
    </row>
    <row r="3947" spans="2:4" ht="13.8" x14ac:dyDescent="0.2">
      <c r="B3947" s="18">
        <v>3944</v>
      </c>
      <c r="C3947" s="2" t="str">
        <f>_xlfn.CONCAT(MONTH('Rates Database'!C3946),"-",'Rates Database'!B3946,"-",'Rates Database'!E3946,"-",'Rates Database'!G3946,"-",'Rates Database'!J3946)</f>
        <v>8-2020-Eversource_EMA-Residential-Base Transmission</v>
      </c>
      <c r="D3947" s="2">
        <f t="shared" si="61"/>
        <v>1</v>
      </c>
    </row>
    <row r="3948" spans="2:4" ht="13.8" x14ac:dyDescent="0.2">
      <c r="B3948" s="18">
        <v>3945</v>
      </c>
      <c r="C3948" s="2" t="str">
        <f>_xlfn.CONCAT(MONTH('Rates Database'!C3947),"-",'Rates Database'!B3947,"-",'Rates Database'!E3947,"-",'Rates Database'!G3947,"-",'Rates Database'!J3947)</f>
        <v>7-2020-Eversource_EMA-Residential-Base Transmission</v>
      </c>
      <c r="D3948" s="2">
        <f t="shared" si="61"/>
        <v>1</v>
      </c>
    </row>
    <row r="3949" spans="2:4" ht="13.8" x14ac:dyDescent="0.2">
      <c r="B3949" s="18">
        <v>3946</v>
      </c>
      <c r="C3949" s="2" t="str">
        <f>_xlfn.CONCAT(MONTH('Rates Database'!C3948),"-",'Rates Database'!B3948,"-",'Rates Database'!E3948,"-",'Rates Database'!G3948,"-",'Rates Database'!J3948)</f>
        <v>6-2020-Eversource_EMA-Residential-Base Transmission</v>
      </c>
      <c r="D3949" s="2">
        <f t="shared" si="61"/>
        <v>1</v>
      </c>
    </row>
    <row r="3950" spans="2:4" ht="13.8" x14ac:dyDescent="0.2">
      <c r="B3950" s="18">
        <v>3947</v>
      </c>
      <c r="C3950" s="2" t="str">
        <f>_xlfn.CONCAT(MONTH('Rates Database'!C3949),"-",'Rates Database'!B3949,"-",'Rates Database'!E3949,"-",'Rates Database'!G3949,"-",'Rates Database'!J3949)</f>
        <v>5-2020-Eversource_EMA-Residential-Base Transmission</v>
      </c>
      <c r="D3950" s="2">
        <f t="shared" si="61"/>
        <v>1</v>
      </c>
    </row>
    <row r="3951" spans="2:4" ht="13.8" x14ac:dyDescent="0.2">
      <c r="B3951" s="18">
        <v>3948</v>
      </c>
      <c r="C3951" s="2" t="str">
        <f>_xlfn.CONCAT(MONTH('Rates Database'!C3950),"-",'Rates Database'!B3950,"-",'Rates Database'!E3950,"-",'Rates Database'!G3950,"-",'Rates Database'!J3950)</f>
        <v>4-2020-Eversource_EMA-Residential-Base Transmission</v>
      </c>
      <c r="D3951" s="2">
        <f t="shared" si="61"/>
        <v>1</v>
      </c>
    </row>
    <row r="3952" spans="2:4" ht="13.8" x14ac:dyDescent="0.2">
      <c r="B3952" s="18">
        <v>3949</v>
      </c>
      <c r="C3952" s="2" t="str">
        <f>_xlfn.CONCAT(MONTH('Rates Database'!C3951),"-",'Rates Database'!B3951,"-",'Rates Database'!E3951,"-",'Rates Database'!G3951,"-",'Rates Database'!J3951)</f>
        <v>3-2020-Eversource_EMA-Residential-Base Transmission</v>
      </c>
      <c r="D3952" s="2">
        <f t="shared" si="61"/>
        <v>1</v>
      </c>
    </row>
    <row r="3953" spans="2:4" ht="13.8" x14ac:dyDescent="0.2">
      <c r="B3953" s="18">
        <v>3950</v>
      </c>
      <c r="C3953" s="2" t="str">
        <f>_xlfn.CONCAT(MONTH('Rates Database'!C3952),"-",'Rates Database'!B3952,"-",'Rates Database'!E3952,"-",'Rates Database'!G3952,"-",'Rates Database'!J3952)</f>
        <v>2-2020-Eversource_EMA-Residential-Base Transmission</v>
      </c>
      <c r="D3953" s="2">
        <f t="shared" si="61"/>
        <v>1</v>
      </c>
    </row>
    <row r="3954" spans="2:4" ht="13.8" x14ac:dyDescent="0.2">
      <c r="B3954" s="18">
        <v>3951</v>
      </c>
      <c r="C3954" s="2" t="str">
        <f>_xlfn.CONCAT(MONTH('Rates Database'!C3953),"-",'Rates Database'!B3953,"-",'Rates Database'!E3953,"-",'Rates Database'!G3953,"-",'Rates Database'!J3953)</f>
        <v>1-2020-Eversource_EMA-Residential-Base Transmission</v>
      </c>
      <c r="D3954" s="2">
        <f t="shared" si="61"/>
        <v>1</v>
      </c>
    </row>
    <row r="3955" spans="2:4" ht="13.8" x14ac:dyDescent="0.2">
      <c r="B3955" s="18">
        <v>3952</v>
      </c>
      <c r="C3955" s="2" t="str">
        <f>_xlfn.CONCAT(MONTH('Rates Database'!C3954),"-",'Rates Database'!B3954,"-",'Rates Database'!E3954,"-",'Rates Database'!G3954,"-",'Rates Database'!J3954)</f>
        <v>12-2019-Eversource_EMA-Residential-Base Transmission</v>
      </c>
      <c r="D3955" s="2">
        <f t="shared" si="61"/>
        <v>1</v>
      </c>
    </row>
    <row r="3956" spans="2:4" ht="13.8" x14ac:dyDescent="0.2">
      <c r="B3956" s="18">
        <v>3953</v>
      </c>
      <c r="C3956" s="2" t="str">
        <f>_xlfn.CONCAT(MONTH('Rates Database'!C3955),"-",'Rates Database'!B3955,"-",'Rates Database'!E3955,"-",'Rates Database'!G3955,"-",'Rates Database'!J3955)</f>
        <v>11-2019-Eversource_EMA-Residential-Base Transmission</v>
      </c>
      <c r="D3956" s="2">
        <f t="shared" si="61"/>
        <v>1</v>
      </c>
    </row>
    <row r="3957" spans="2:4" ht="13.8" x14ac:dyDescent="0.2">
      <c r="B3957" s="18">
        <v>3954</v>
      </c>
      <c r="C3957" s="2" t="str">
        <f>_xlfn.CONCAT(MONTH('Rates Database'!C3956),"-",'Rates Database'!B3956,"-",'Rates Database'!E3956,"-",'Rates Database'!G3956,"-",'Rates Database'!J3956)</f>
        <v>10-2019-Eversource_EMA-Residential-Base Transmission</v>
      </c>
      <c r="D3957" s="2">
        <f t="shared" si="61"/>
        <v>1</v>
      </c>
    </row>
    <row r="3958" spans="2:4" ht="13.8" x14ac:dyDescent="0.2">
      <c r="B3958" s="18">
        <v>3955</v>
      </c>
      <c r="C3958" s="2" t="str">
        <f>_xlfn.CONCAT(MONTH('Rates Database'!C3957),"-",'Rates Database'!B3957,"-",'Rates Database'!E3957,"-",'Rates Database'!G3957,"-",'Rates Database'!J3957)</f>
        <v>9-2019-Eversource_EMA-Residential-Base Transmission</v>
      </c>
      <c r="D3958" s="2">
        <f t="shared" si="61"/>
        <v>1</v>
      </c>
    </row>
    <row r="3959" spans="2:4" ht="13.8" x14ac:dyDescent="0.2">
      <c r="B3959" s="18">
        <v>3956</v>
      </c>
      <c r="C3959" s="2" t="str">
        <f>_xlfn.CONCAT(MONTH('Rates Database'!C3958),"-",'Rates Database'!B3958,"-",'Rates Database'!E3958,"-",'Rates Database'!G3958,"-",'Rates Database'!J3958)</f>
        <v>8-2019-Eversource_EMA-Residential-Base Transmission</v>
      </c>
      <c r="D3959" s="2">
        <f t="shared" si="61"/>
        <v>1</v>
      </c>
    </row>
    <row r="3960" spans="2:4" ht="13.8" x14ac:dyDescent="0.2">
      <c r="B3960" s="18">
        <v>3957</v>
      </c>
      <c r="C3960" s="2" t="str">
        <f>_xlfn.CONCAT(MONTH('Rates Database'!C3959),"-",'Rates Database'!B3959,"-",'Rates Database'!E3959,"-",'Rates Database'!G3959,"-",'Rates Database'!J3959)</f>
        <v>7-2019-Eversource_EMA-Residential-Base Transmission</v>
      </c>
      <c r="D3960" s="2">
        <f t="shared" si="61"/>
        <v>1</v>
      </c>
    </row>
    <row r="3961" spans="2:4" ht="13.8" x14ac:dyDescent="0.2">
      <c r="B3961" s="18">
        <v>3958</v>
      </c>
      <c r="C3961" s="2" t="str">
        <f>_xlfn.CONCAT(MONTH('Rates Database'!C3960),"-",'Rates Database'!B3960,"-",'Rates Database'!E3960,"-",'Rates Database'!G3960,"-",'Rates Database'!J3960)</f>
        <v>6-2019-Eversource_EMA-Residential-Base Transmission</v>
      </c>
      <c r="D3961" s="2">
        <f t="shared" si="61"/>
        <v>1</v>
      </c>
    </row>
    <row r="3962" spans="2:4" ht="13.8" x14ac:dyDescent="0.2">
      <c r="B3962" s="18">
        <v>3959</v>
      </c>
      <c r="C3962" s="2" t="str">
        <f>_xlfn.CONCAT(MONTH('Rates Database'!C3961),"-",'Rates Database'!B3961,"-",'Rates Database'!E3961,"-",'Rates Database'!G3961,"-",'Rates Database'!J3961)</f>
        <v>5-2019-Eversource_EMA-Residential-Base Transmission</v>
      </c>
      <c r="D3962" s="2">
        <f t="shared" si="61"/>
        <v>1</v>
      </c>
    </row>
    <row r="3963" spans="2:4" ht="13.8" x14ac:dyDescent="0.2">
      <c r="B3963" s="18">
        <v>3960</v>
      </c>
      <c r="C3963" s="2" t="str">
        <f>_xlfn.CONCAT(MONTH('Rates Database'!C3962),"-",'Rates Database'!B3962,"-",'Rates Database'!E3962,"-",'Rates Database'!G3962,"-",'Rates Database'!J3962)</f>
        <v>4-2019-Eversource_EMA-Residential-Base Transmission</v>
      </c>
      <c r="D3963" s="2">
        <f t="shared" si="61"/>
        <v>1</v>
      </c>
    </row>
    <row r="3964" spans="2:4" ht="13.8" x14ac:dyDescent="0.2">
      <c r="B3964" s="18">
        <v>3961</v>
      </c>
      <c r="C3964" s="2" t="str">
        <f>_xlfn.CONCAT(MONTH('Rates Database'!C3963),"-",'Rates Database'!B3963,"-",'Rates Database'!E3963,"-",'Rates Database'!G3963,"-",'Rates Database'!J3963)</f>
        <v>3-2019-Eversource_EMA-Residential-Base Transmission</v>
      </c>
      <c r="D3964" s="2">
        <f t="shared" si="61"/>
        <v>1</v>
      </c>
    </row>
    <row r="3965" spans="2:4" ht="13.8" x14ac:dyDescent="0.2">
      <c r="B3965" s="18">
        <v>3962</v>
      </c>
      <c r="C3965" s="2" t="str">
        <f>_xlfn.CONCAT(MONTH('Rates Database'!C3964),"-",'Rates Database'!B3964,"-",'Rates Database'!E3964,"-",'Rates Database'!G3964,"-",'Rates Database'!J3964)</f>
        <v>2-2019-Eversource_EMA-Residential-Base Transmission</v>
      </c>
      <c r="D3965" s="2">
        <f t="shared" si="61"/>
        <v>1</v>
      </c>
    </row>
    <row r="3966" spans="2:4" ht="13.8" x14ac:dyDescent="0.2">
      <c r="B3966" s="18">
        <v>3963</v>
      </c>
      <c r="C3966" s="2" t="str">
        <f>_xlfn.CONCAT(MONTH('Rates Database'!C3965),"-",'Rates Database'!B3965,"-",'Rates Database'!E3965,"-",'Rates Database'!G3965,"-",'Rates Database'!J3965)</f>
        <v>1-2019-Eversource_EMA-Residential-Base Transmission</v>
      </c>
      <c r="D3966" s="2">
        <f t="shared" si="61"/>
        <v>1</v>
      </c>
    </row>
    <row r="3967" spans="2:4" ht="13.8" x14ac:dyDescent="0.2">
      <c r="B3967" s="18">
        <v>3964</v>
      </c>
      <c r="C3967" s="2" t="str">
        <f>_xlfn.CONCAT(MONTH('Rates Database'!C3966),"-",'Rates Database'!B3966,"-",'Rates Database'!E3966,"-",'Rates Database'!G3966,"-",'Rates Database'!J3966)</f>
        <v>3-2024-Eversource_EMA-Residential-Energy Efficiency System Benefits Charge (EESBC)</v>
      </c>
      <c r="D3967" s="2">
        <f t="shared" si="61"/>
        <v>1</v>
      </c>
    </row>
    <row r="3968" spans="2:4" ht="13.8" x14ac:dyDescent="0.2">
      <c r="B3968" s="18">
        <v>3965</v>
      </c>
      <c r="C3968" s="2" t="str">
        <f>_xlfn.CONCAT(MONTH('Rates Database'!C3967),"-",'Rates Database'!B3967,"-",'Rates Database'!E3967,"-",'Rates Database'!G3967,"-",'Rates Database'!J3967)</f>
        <v>2-2024-Eversource_EMA-Residential-Energy Efficiency System Benefits Charge (EESBC)</v>
      </c>
      <c r="D3968" s="2">
        <f t="shared" si="61"/>
        <v>1</v>
      </c>
    </row>
    <row r="3969" spans="2:4" ht="13.8" x14ac:dyDescent="0.2">
      <c r="B3969" s="18">
        <v>3966</v>
      </c>
      <c r="C3969" s="2" t="str">
        <f>_xlfn.CONCAT(MONTH('Rates Database'!C3968),"-",'Rates Database'!B3968,"-",'Rates Database'!E3968,"-",'Rates Database'!G3968,"-",'Rates Database'!J3968)</f>
        <v>1-2024-Eversource_EMA-Residential-Energy Efficiency System Benefits Charge (EESBC)</v>
      </c>
      <c r="D3969" s="2">
        <f t="shared" si="61"/>
        <v>1</v>
      </c>
    </row>
    <row r="3970" spans="2:4" ht="13.8" x14ac:dyDescent="0.2">
      <c r="B3970" s="18">
        <v>3967</v>
      </c>
      <c r="C3970" s="2" t="str">
        <f>_xlfn.CONCAT(MONTH('Rates Database'!C3969),"-",'Rates Database'!B3969,"-",'Rates Database'!E3969,"-",'Rates Database'!G3969,"-",'Rates Database'!J3969)</f>
        <v>12-2023-Eversource_EMA-Residential-Energy Efficiency System Benefits Charge (EESBC)</v>
      </c>
      <c r="D3970" s="2">
        <f t="shared" si="61"/>
        <v>1</v>
      </c>
    </row>
    <row r="3971" spans="2:4" ht="13.8" x14ac:dyDescent="0.2">
      <c r="B3971" s="18">
        <v>3968</v>
      </c>
      <c r="C3971" s="2" t="str">
        <f>_xlfn.CONCAT(MONTH('Rates Database'!C3970),"-",'Rates Database'!B3970,"-",'Rates Database'!E3970,"-",'Rates Database'!G3970,"-",'Rates Database'!J3970)</f>
        <v>11-2023-Eversource_EMA-Residential-Energy Efficiency System Benefits Charge (EESBC)</v>
      </c>
      <c r="D3971" s="2">
        <f t="shared" si="61"/>
        <v>1</v>
      </c>
    </row>
    <row r="3972" spans="2:4" ht="13.8" x14ac:dyDescent="0.2">
      <c r="B3972" s="18">
        <v>3969</v>
      </c>
      <c r="C3972" s="2" t="str">
        <f>_xlfn.CONCAT(MONTH('Rates Database'!C3971),"-",'Rates Database'!B3971,"-",'Rates Database'!E3971,"-",'Rates Database'!G3971,"-",'Rates Database'!J3971)</f>
        <v>10-2023-Eversource_EMA-Residential-Energy Efficiency System Benefits Charge (EESBC)</v>
      </c>
      <c r="D3972" s="2">
        <f t="shared" si="61"/>
        <v>1</v>
      </c>
    </row>
    <row r="3973" spans="2:4" ht="13.8" x14ac:dyDescent="0.2">
      <c r="B3973" s="18">
        <v>3970</v>
      </c>
      <c r="C3973" s="2" t="str">
        <f>_xlfn.CONCAT(MONTH('Rates Database'!C3972),"-",'Rates Database'!B3972,"-",'Rates Database'!E3972,"-",'Rates Database'!G3972,"-",'Rates Database'!J3972)</f>
        <v>9-2023-Eversource_EMA-Residential-Energy Efficiency System Benefits Charge (EESBC)</v>
      </c>
      <c r="D3973" s="2">
        <f t="shared" ref="D3973:D4036" si="62">COUNTIF($C$4:$C$10092,C3973)</f>
        <v>1</v>
      </c>
    </row>
    <row r="3974" spans="2:4" ht="13.8" x14ac:dyDescent="0.2">
      <c r="B3974" s="18">
        <v>3971</v>
      </c>
      <c r="C3974" s="2" t="str">
        <f>_xlfn.CONCAT(MONTH('Rates Database'!C3973),"-",'Rates Database'!B3973,"-",'Rates Database'!E3973,"-",'Rates Database'!G3973,"-",'Rates Database'!J3973)</f>
        <v>8-2023-Eversource_EMA-Residential-Energy Efficiency System Benefits Charge (EESBC)</v>
      </c>
      <c r="D3974" s="2">
        <f t="shared" si="62"/>
        <v>1</v>
      </c>
    </row>
    <row r="3975" spans="2:4" ht="13.8" x14ac:dyDescent="0.2">
      <c r="B3975" s="18">
        <v>3972</v>
      </c>
      <c r="C3975" s="2" t="str">
        <f>_xlfn.CONCAT(MONTH('Rates Database'!C3974),"-",'Rates Database'!B3974,"-",'Rates Database'!E3974,"-",'Rates Database'!G3974,"-",'Rates Database'!J3974)</f>
        <v>7-2023-Eversource_EMA-Residential-Energy Efficiency System Benefits Charge (EESBC)</v>
      </c>
      <c r="D3975" s="2">
        <f t="shared" si="62"/>
        <v>1</v>
      </c>
    </row>
    <row r="3976" spans="2:4" ht="13.8" x14ac:dyDescent="0.2">
      <c r="B3976" s="18">
        <v>3973</v>
      </c>
      <c r="C3976" s="2" t="str">
        <f>_xlfn.CONCAT(MONTH('Rates Database'!C3975),"-",'Rates Database'!B3975,"-",'Rates Database'!E3975,"-",'Rates Database'!G3975,"-",'Rates Database'!J3975)</f>
        <v>6-2023-Eversource_EMA-Residential-Energy Efficiency System Benefits Charge (EESBC)</v>
      </c>
      <c r="D3976" s="2">
        <f t="shared" si="62"/>
        <v>1</v>
      </c>
    </row>
    <row r="3977" spans="2:4" ht="13.8" x14ac:dyDescent="0.2">
      <c r="B3977" s="18">
        <v>3974</v>
      </c>
      <c r="C3977" s="2" t="str">
        <f>_xlfn.CONCAT(MONTH('Rates Database'!C3976),"-",'Rates Database'!B3976,"-",'Rates Database'!E3976,"-",'Rates Database'!G3976,"-",'Rates Database'!J3976)</f>
        <v>5-2023-Eversource_EMA-Residential-Energy Efficiency System Benefits Charge (EESBC)</v>
      </c>
      <c r="D3977" s="2">
        <f t="shared" si="62"/>
        <v>1</v>
      </c>
    </row>
    <row r="3978" spans="2:4" ht="13.8" x14ac:dyDescent="0.2">
      <c r="B3978" s="18">
        <v>3975</v>
      </c>
      <c r="C3978" s="2" t="str">
        <f>_xlfn.CONCAT(MONTH('Rates Database'!C3977),"-",'Rates Database'!B3977,"-",'Rates Database'!E3977,"-",'Rates Database'!G3977,"-",'Rates Database'!J3977)</f>
        <v>4-2023-Eversource_EMA-Residential-Energy Efficiency System Benefits Charge (EESBC)</v>
      </c>
      <c r="D3978" s="2">
        <f t="shared" si="62"/>
        <v>1</v>
      </c>
    </row>
    <row r="3979" spans="2:4" ht="13.8" x14ac:dyDescent="0.2">
      <c r="B3979" s="18">
        <v>3976</v>
      </c>
      <c r="C3979" s="2" t="str">
        <f>_xlfn.CONCAT(MONTH('Rates Database'!C3978),"-",'Rates Database'!B3978,"-",'Rates Database'!E3978,"-",'Rates Database'!G3978,"-",'Rates Database'!J3978)</f>
        <v>3-2023-Eversource_EMA-Residential-Energy Efficiency System Benefits Charge (EESBC)</v>
      </c>
      <c r="D3979" s="2">
        <f t="shared" si="62"/>
        <v>1</v>
      </c>
    </row>
    <row r="3980" spans="2:4" ht="13.8" x14ac:dyDescent="0.2">
      <c r="B3980" s="18">
        <v>3977</v>
      </c>
      <c r="C3980" s="2" t="str">
        <f>_xlfn.CONCAT(MONTH('Rates Database'!C3979),"-",'Rates Database'!B3979,"-",'Rates Database'!E3979,"-",'Rates Database'!G3979,"-",'Rates Database'!J3979)</f>
        <v>2-2023-Eversource_EMA-Residential-Energy Efficiency System Benefits Charge (EESBC)</v>
      </c>
      <c r="D3980" s="2">
        <f t="shared" si="62"/>
        <v>1</v>
      </c>
    </row>
    <row r="3981" spans="2:4" ht="13.8" x14ac:dyDescent="0.2">
      <c r="B3981" s="18">
        <v>3978</v>
      </c>
      <c r="C3981" s="2" t="str">
        <f>_xlfn.CONCAT(MONTH('Rates Database'!C3980),"-",'Rates Database'!B3980,"-",'Rates Database'!E3980,"-",'Rates Database'!G3980,"-",'Rates Database'!J3980)</f>
        <v>1-2023-Eversource_EMA-Residential-Energy Efficiency System Benefits Charge (EESBC)</v>
      </c>
      <c r="D3981" s="2">
        <f t="shared" si="62"/>
        <v>1</v>
      </c>
    </row>
    <row r="3982" spans="2:4" ht="13.8" x14ac:dyDescent="0.2">
      <c r="B3982" s="18">
        <v>3979</v>
      </c>
      <c r="C3982" s="2" t="str">
        <f>_xlfn.CONCAT(MONTH('Rates Database'!C3981),"-",'Rates Database'!B3981,"-",'Rates Database'!E3981,"-",'Rates Database'!G3981,"-",'Rates Database'!J3981)</f>
        <v>12-2022-Eversource_EMA-Residential-Energy Efficiency System Benefits Charge (EESBC)</v>
      </c>
      <c r="D3982" s="2">
        <f t="shared" si="62"/>
        <v>1</v>
      </c>
    </row>
    <row r="3983" spans="2:4" ht="13.8" x14ac:dyDescent="0.2">
      <c r="B3983" s="18">
        <v>3980</v>
      </c>
      <c r="C3983" s="2" t="str">
        <f>_xlfn.CONCAT(MONTH('Rates Database'!C3982),"-",'Rates Database'!B3982,"-",'Rates Database'!E3982,"-",'Rates Database'!G3982,"-",'Rates Database'!J3982)</f>
        <v>11-2022-Eversource_EMA-Residential-Energy Efficiency System Benefits Charge (EESBC)</v>
      </c>
      <c r="D3983" s="2">
        <f t="shared" si="62"/>
        <v>1</v>
      </c>
    </row>
    <row r="3984" spans="2:4" ht="13.8" x14ac:dyDescent="0.2">
      <c r="B3984" s="18">
        <v>3981</v>
      </c>
      <c r="C3984" s="2" t="str">
        <f>_xlfn.CONCAT(MONTH('Rates Database'!C3983),"-",'Rates Database'!B3983,"-",'Rates Database'!E3983,"-",'Rates Database'!G3983,"-",'Rates Database'!J3983)</f>
        <v>10-2022-Eversource_EMA-Residential-Energy Efficiency System Benefits Charge (EESBC)</v>
      </c>
      <c r="D3984" s="2">
        <f t="shared" si="62"/>
        <v>1</v>
      </c>
    </row>
    <row r="3985" spans="2:4" ht="13.8" x14ac:dyDescent="0.2">
      <c r="B3985" s="18">
        <v>3982</v>
      </c>
      <c r="C3985" s="2" t="str">
        <f>_xlfn.CONCAT(MONTH('Rates Database'!C3984),"-",'Rates Database'!B3984,"-",'Rates Database'!E3984,"-",'Rates Database'!G3984,"-",'Rates Database'!J3984)</f>
        <v>9-2022-Eversource_EMA-Residential-Energy Efficiency System Benefits Charge (EESBC)</v>
      </c>
      <c r="D3985" s="2">
        <f t="shared" si="62"/>
        <v>1</v>
      </c>
    </row>
    <row r="3986" spans="2:4" ht="13.8" x14ac:dyDescent="0.2">
      <c r="B3986" s="18">
        <v>3983</v>
      </c>
      <c r="C3986" s="2" t="str">
        <f>_xlfn.CONCAT(MONTH('Rates Database'!C3985),"-",'Rates Database'!B3985,"-",'Rates Database'!E3985,"-",'Rates Database'!G3985,"-",'Rates Database'!J3985)</f>
        <v>8-2022-Eversource_EMA-Residential-Energy Efficiency System Benefits Charge (EESBC)</v>
      </c>
      <c r="D3986" s="2">
        <f t="shared" si="62"/>
        <v>1</v>
      </c>
    </row>
    <row r="3987" spans="2:4" ht="13.8" x14ac:dyDescent="0.2">
      <c r="B3987" s="18">
        <v>3984</v>
      </c>
      <c r="C3987" s="2" t="str">
        <f>_xlfn.CONCAT(MONTH('Rates Database'!C3986),"-",'Rates Database'!B3986,"-",'Rates Database'!E3986,"-",'Rates Database'!G3986,"-",'Rates Database'!J3986)</f>
        <v>7-2022-Eversource_EMA-Residential-Energy Efficiency System Benefits Charge (EESBC)</v>
      </c>
      <c r="D3987" s="2">
        <f t="shared" si="62"/>
        <v>1</v>
      </c>
    </row>
    <row r="3988" spans="2:4" ht="13.8" x14ac:dyDescent="0.2">
      <c r="B3988" s="18">
        <v>3985</v>
      </c>
      <c r="C3988" s="2" t="str">
        <f>_xlfn.CONCAT(MONTH('Rates Database'!C3987),"-",'Rates Database'!B3987,"-",'Rates Database'!E3987,"-",'Rates Database'!G3987,"-",'Rates Database'!J3987)</f>
        <v>6-2022-Eversource_EMA-Residential-Energy Efficiency System Benefits Charge (EESBC)</v>
      </c>
      <c r="D3988" s="2">
        <f t="shared" si="62"/>
        <v>1</v>
      </c>
    </row>
    <row r="3989" spans="2:4" ht="13.8" x14ac:dyDescent="0.2">
      <c r="B3989" s="18">
        <v>3986</v>
      </c>
      <c r="C3989" s="2" t="str">
        <f>_xlfn.CONCAT(MONTH('Rates Database'!C3988),"-",'Rates Database'!B3988,"-",'Rates Database'!E3988,"-",'Rates Database'!G3988,"-",'Rates Database'!J3988)</f>
        <v>5-2022-Eversource_EMA-Residential-Energy Efficiency System Benefits Charge (EESBC)</v>
      </c>
      <c r="D3989" s="2">
        <f t="shared" si="62"/>
        <v>1</v>
      </c>
    </row>
    <row r="3990" spans="2:4" ht="13.8" x14ac:dyDescent="0.2">
      <c r="B3990" s="18">
        <v>3987</v>
      </c>
      <c r="C3990" s="2" t="str">
        <f>_xlfn.CONCAT(MONTH('Rates Database'!C3989),"-",'Rates Database'!B3989,"-",'Rates Database'!E3989,"-",'Rates Database'!G3989,"-",'Rates Database'!J3989)</f>
        <v>4-2022-Eversource_EMA-Residential-Energy Efficiency System Benefits Charge (EESBC)</v>
      </c>
      <c r="D3990" s="2">
        <f t="shared" si="62"/>
        <v>1</v>
      </c>
    </row>
    <row r="3991" spans="2:4" ht="13.8" x14ac:dyDescent="0.2">
      <c r="B3991" s="18">
        <v>3988</v>
      </c>
      <c r="C3991" s="2" t="str">
        <f>_xlfn.CONCAT(MONTH('Rates Database'!C3990),"-",'Rates Database'!B3990,"-",'Rates Database'!E3990,"-",'Rates Database'!G3990,"-",'Rates Database'!J3990)</f>
        <v>3-2022-Eversource_EMA-Residential-Energy Efficiency System Benefits Charge (EESBC)</v>
      </c>
      <c r="D3991" s="2">
        <f t="shared" si="62"/>
        <v>1</v>
      </c>
    </row>
    <row r="3992" spans="2:4" ht="13.8" x14ac:dyDescent="0.2">
      <c r="B3992" s="18">
        <v>3989</v>
      </c>
      <c r="C3992" s="2" t="str">
        <f>_xlfn.CONCAT(MONTH('Rates Database'!C3991),"-",'Rates Database'!B3991,"-",'Rates Database'!E3991,"-",'Rates Database'!G3991,"-",'Rates Database'!J3991)</f>
        <v>2-2022-Eversource_EMA-Residential-Energy Efficiency System Benefits Charge (EESBC)</v>
      </c>
      <c r="D3992" s="2">
        <f t="shared" si="62"/>
        <v>1</v>
      </c>
    </row>
    <row r="3993" spans="2:4" ht="13.8" x14ac:dyDescent="0.2">
      <c r="B3993" s="18">
        <v>3990</v>
      </c>
      <c r="C3993" s="2" t="str">
        <f>_xlfn.CONCAT(MONTH('Rates Database'!C3992),"-",'Rates Database'!B3992,"-",'Rates Database'!E3992,"-",'Rates Database'!G3992,"-",'Rates Database'!J3992)</f>
        <v>1-2022-Eversource_EMA-Residential-Energy Efficiency System Benefits Charge (EESBC)</v>
      </c>
      <c r="D3993" s="2">
        <f t="shared" si="62"/>
        <v>1</v>
      </c>
    </row>
    <row r="3994" spans="2:4" ht="13.8" x14ac:dyDescent="0.2">
      <c r="B3994" s="18">
        <v>3991</v>
      </c>
      <c r="C3994" s="2" t="str">
        <f>_xlfn.CONCAT(MONTH('Rates Database'!C3993),"-",'Rates Database'!B3993,"-",'Rates Database'!E3993,"-",'Rates Database'!G3993,"-",'Rates Database'!J3993)</f>
        <v>12-2021-Eversource_EMA-Residential-Energy Efficiency System Benefits Charge (EESBC)</v>
      </c>
      <c r="D3994" s="2">
        <f t="shared" si="62"/>
        <v>1</v>
      </c>
    </row>
    <row r="3995" spans="2:4" ht="13.8" x14ac:dyDescent="0.2">
      <c r="B3995" s="18">
        <v>3992</v>
      </c>
      <c r="C3995" s="2" t="str">
        <f>_xlfn.CONCAT(MONTH('Rates Database'!C3994),"-",'Rates Database'!B3994,"-",'Rates Database'!E3994,"-",'Rates Database'!G3994,"-",'Rates Database'!J3994)</f>
        <v>11-2021-Eversource_EMA-Residential-Energy Efficiency System Benefits Charge (EESBC)</v>
      </c>
      <c r="D3995" s="2">
        <f t="shared" si="62"/>
        <v>1</v>
      </c>
    </row>
    <row r="3996" spans="2:4" ht="13.8" x14ac:dyDescent="0.2">
      <c r="B3996" s="18">
        <v>3993</v>
      </c>
      <c r="C3996" s="2" t="str">
        <f>_xlfn.CONCAT(MONTH('Rates Database'!C3995),"-",'Rates Database'!B3995,"-",'Rates Database'!E3995,"-",'Rates Database'!G3995,"-",'Rates Database'!J3995)</f>
        <v>10-2021-Eversource_EMA-Residential-Energy Efficiency System Benefits Charge (EESBC)</v>
      </c>
      <c r="D3996" s="2">
        <f t="shared" si="62"/>
        <v>1</v>
      </c>
    </row>
    <row r="3997" spans="2:4" ht="13.8" x14ac:dyDescent="0.2">
      <c r="B3997" s="18">
        <v>3994</v>
      </c>
      <c r="C3997" s="2" t="str">
        <f>_xlfn.CONCAT(MONTH('Rates Database'!C3996),"-",'Rates Database'!B3996,"-",'Rates Database'!E3996,"-",'Rates Database'!G3996,"-",'Rates Database'!J3996)</f>
        <v>9-2021-Eversource_EMA-Residential-Energy Efficiency System Benefits Charge (EESBC)</v>
      </c>
      <c r="D3997" s="2">
        <f t="shared" si="62"/>
        <v>1</v>
      </c>
    </row>
    <row r="3998" spans="2:4" ht="13.8" x14ac:dyDescent="0.2">
      <c r="B3998" s="18">
        <v>3995</v>
      </c>
      <c r="C3998" s="2" t="str">
        <f>_xlfn.CONCAT(MONTH('Rates Database'!C3997),"-",'Rates Database'!B3997,"-",'Rates Database'!E3997,"-",'Rates Database'!G3997,"-",'Rates Database'!J3997)</f>
        <v>8-2021-Eversource_EMA-Residential-Energy Efficiency System Benefits Charge (EESBC)</v>
      </c>
      <c r="D3998" s="2">
        <f t="shared" si="62"/>
        <v>1</v>
      </c>
    </row>
    <row r="3999" spans="2:4" ht="13.8" x14ac:dyDescent="0.2">
      <c r="B3999" s="18">
        <v>3996</v>
      </c>
      <c r="C3999" s="2" t="str">
        <f>_xlfn.CONCAT(MONTH('Rates Database'!C3998),"-",'Rates Database'!B3998,"-",'Rates Database'!E3998,"-",'Rates Database'!G3998,"-",'Rates Database'!J3998)</f>
        <v>7-2021-Eversource_EMA-Residential-Energy Efficiency System Benefits Charge (EESBC)</v>
      </c>
      <c r="D3999" s="2">
        <f t="shared" si="62"/>
        <v>1</v>
      </c>
    </row>
    <row r="4000" spans="2:4" ht="13.8" x14ac:dyDescent="0.2">
      <c r="B4000" s="18">
        <v>3997</v>
      </c>
      <c r="C4000" s="2" t="str">
        <f>_xlfn.CONCAT(MONTH('Rates Database'!C3999),"-",'Rates Database'!B3999,"-",'Rates Database'!E3999,"-",'Rates Database'!G3999,"-",'Rates Database'!J3999)</f>
        <v>6-2021-Eversource_EMA-Residential-Energy Efficiency System Benefits Charge (EESBC)</v>
      </c>
      <c r="D4000" s="2">
        <f t="shared" si="62"/>
        <v>1</v>
      </c>
    </row>
    <row r="4001" spans="2:4" ht="13.8" x14ac:dyDescent="0.2">
      <c r="B4001" s="18">
        <v>3998</v>
      </c>
      <c r="C4001" s="2" t="str">
        <f>_xlfn.CONCAT(MONTH('Rates Database'!C4000),"-",'Rates Database'!B4000,"-",'Rates Database'!E4000,"-",'Rates Database'!G4000,"-",'Rates Database'!J4000)</f>
        <v>5-2021-Eversource_EMA-Residential-Energy Efficiency System Benefits Charge (EESBC)</v>
      </c>
      <c r="D4001" s="2">
        <f t="shared" si="62"/>
        <v>1</v>
      </c>
    </row>
    <row r="4002" spans="2:4" ht="13.8" x14ac:dyDescent="0.2">
      <c r="B4002" s="18">
        <v>3999</v>
      </c>
      <c r="C4002" s="2" t="str">
        <f>_xlfn.CONCAT(MONTH('Rates Database'!C4001),"-",'Rates Database'!B4001,"-",'Rates Database'!E4001,"-",'Rates Database'!G4001,"-",'Rates Database'!J4001)</f>
        <v>4-2021-Eversource_EMA-Residential-Energy Efficiency System Benefits Charge (EESBC)</v>
      </c>
      <c r="D4002" s="2">
        <f t="shared" si="62"/>
        <v>1</v>
      </c>
    </row>
    <row r="4003" spans="2:4" ht="13.8" x14ac:dyDescent="0.2">
      <c r="B4003" s="18">
        <v>4000</v>
      </c>
      <c r="C4003" s="2" t="str">
        <f>_xlfn.CONCAT(MONTH('Rates Database'!C4002),"-",'Rates Database'!B4002,"-",'Rates Database'!E4002,"-",'Rates Database'!G4002,"-",'Rates Database'!J4002)</f>
        <v>3-2021-Eversource_EMA-Residential-Energy Efficiency System Benefits Charge (EESBC)</v>
      </c>
      <c r="D4003" s="2">
        <f t="shared" si="62"/>
        <v>1</v>
      </c>
    </row>
    <row r="4004" spans="2:4" ht="13.8" x14ac:dyDescent="0.2">
      <c r="B4004" s="18">
        <v>4001</v>
      </c>
      <c r="C4004" s="2" t="str">
        <f>_xlfn.CONCAT(MONTH('Rates Database'!C4003),"-",'Rates Database'!B4003,"-",'Rates Database'!E4003,"-",'Rates Database'!G4003,"-",'Rates Database'!J4003)</f>
        <v>2-2021-Eversource_EMA-Residential-Energy Efficiency System Benefits Charge (EESBC)</v>
      </c>
      <c r="D4004" s="2">
        <f t="shared" si="62"/>
        <v>1</v>
      </c>
    </row>
    <row r="4005" spans="2:4" ht="13.8" x14ac:dyDescent="0.2">
      <c r="B4005" s="18">
        <v>4002</v>
      </c>
      <c r="C4005" s="2" t="str">
        <f>_xlfn.CONCAT(MONTH('Rates Database'!C4004),"-",'Rates Database'!B4004,"-",'Rates Database'!E4004,"-",'Rates Database'!G4004,"-",'Rates Database'!J4004)</f>
        <v>1-2021-Eversource_EMA-Residential-Energy Efficiency System Benefits Charge (EESBC)</v>
      </c>
      <c r="D4005" s="2">
        <f t="shared" si="62"/>
        <v>1</v>
      </c>
    </row>
    <row r="4006" spans="2:4" ht="13.8" x14ac:dyDescent="0.2">
      <c r="B4006" s="18">
        <v>4003</v>
      </c>
      <c r="C4006" s="2" t="str">
        <f>_xlfn.CONCAT(MONTH('Rates Database'!C4005),"-",'Rates Database'!B4005,"-",'Rates Database'!E4005,"-",'Rates Database'!G4005,"-",'Rates Database'!J4005)</f>
        <v>12-2020-Eversource_EMA-Residential-Energy Efficiency System Benefits Charge (EESBC)</v>
      </c>
      <c r="D4006" s="2">
        <f t="shared" si="62"/>
        <v>1</v>
      </c>
    </row>
    <row r="4007" spans="2:4" ht="13.8" x14ac:dyDescent="0.2">
      <c r="B4007" s="18">
        <v>4004</v>
      </c>
      <c r="C4007" s="2" t="str">
        <f>_xlfn.CONCAT(MONTH('Rates Database'!C4006),"-",'Rates Database'!B4006,"-",'Rates Database'!E4006,"-",'Rates Database'!G4006,"-",'Rates Database'!J4006)</f>
        <v>11-2020-Eversource_EMA-Residential-Energy Efficiency System Benefits Charge (EESBC)</v>
      </c>
      <c r="D4007" s="2">
        <f t="shared" si="62"/>
        <v>1</v>
      </c>
    </row>
    <row r="4008" spans="2:4" ht="13.8" x14ac:dyDescent="0.2">
      <c r="B4008" s="18">
        <v>4005</v>
      </c>
      <c r="C4008" s="2" t="str">
        <f>_xlfn.CONCAT(MONTH('Rates Database'!C4007),"-",'Rates Database'!B4007,"-",'Rates Database'!E4007,"-",'Rates Database'!G4007,"-",'Rates Database'!J4007)</f>
        <v>10-2020-Eversource_EMA-Residential-Energy Efficiency System Benefits Charge (EESBC)</v>
      </c>
      <c r="D4008" s="2">
        <f t="shared" si="62"/>
        <v>1</v>
      </c>
    </row>
    <row r="4009" spans="2:4" ht="13.8" x14ac:dyDescent="0.2">
      <c r="B4009" s="18">
        <v>4006</v>
      </c>
      <c r="C4009" s="2" t="str">
        <f>_xlfn.CONCAT(MONTH('Rates Database'!C4008),"-",'Rates Database'!B4008,"-",'Rates Database'!E4008,"-",'Rates Database'!G4008,"-",'Rates Database'!J4008)</f>
        <v>9-2020-Eversource_EMA-Residential-Energy Efficiency System Benefits Charge (EESBC)</v>
      </c>
      <c r="D4009" s="2">
        <f t="shared" si="62"/>
        <v>1</v>
      </c>
    </row>
    <row r="4010" spans="2:4" ht="13.8" x14ac:dyDescent="0.2">
      <c r="B4010" s="18">
        <v>4007</v>
      </c>
      <c r="C4010" s="2" t="str">
        <f>_xlfn.CONCAT(MONTH('Rates Database'!C4009),"-",'Rates Database'!B4009,"-",'Rates Database'!E4009,"-",'Rates Database'!G4009,"-",'Rates Database'!J4009)</f>
        <v>8-2020-Eversource_EMA-Residential-Energy Efficiency System Benefits Charge (EESBC)</v>
      </c>
      <c r="D4010" s="2">
        <f t="shared" si="62"/>
        <v>1</v>
      </c>
    </row>
    <row r="4011" spans="2:4" ht="13.8" x14ac:dyDescent="0.2">
      <c r="B4011" s="18">
        <v>4008</v>
      </c>
      <c r="C4011" s="2" t="str">
        <f>_xlfn.CONCAT(MONTH('Rates Database'!C4010),"-",'Rates Database'!B4010,"-",'Rates Database'!E4010,"-",'Rates Database'!G4010,"-",'Rates Database'!J4010)</f>
        <v>7-2020-Eversource_EMA-Residential-Energy Efficiency System Benefits Charge (EESBC)</v>
      </c>
      <c r="D4011" s="2">
        <f t="shared" si="62"/>
        <v>1</v>
      </c>
    </row>
    <row r="4012" spans="2:4" ht="13.8" x14ac:dyDescent="0.2">
      <c r="B4012" s="18">
        <v>4009</v>
      </c>
      <c r="C4012" s="2" t="str">
        <f>_xlfn.CONCAT(MONTH('Rates Database'!C4011),"-",'Rates Database'!B4011,"-",'Rates Database'!E4011,"-",'Rates Database'!G4011,"-",'Rates Database'!J4011)</f>
        <v>6-2020-Eversource_EMA-Residential-Energy Efficiency System Benefits Charge (EESBC)</v>
      </c>
      <c r="D4012" s="2">
        <f t="shared" si="62"/>
        <v>1</v>
      </c>
    </row>
    <row r="4013" spans="2:4" ht="13.8" x14ac:dyDescent="0.2">
      <c r="B4013" s="18">
        <v>4010</v>
      </c>
      <c r="C4013" s="2" t="str">
        <f>_xlfn.CONCAT(MONTH('Rates Database'!C4012),"-",'Rates Database'!B4012,"-",'Rates Database'!E4012,"-",'Rates Database'!G4012,"-",'Rates Database'!J4012)</f>
        <v>5-2020-Eversource_EMA-Residential-Energy Efficiency System Benefits Charge (EESBC)</v>
      </c>
      <c r="D4013" s="2">
        <f t="shared" si="62"/>
        <v>1</v>
      </c>
    </row>
    <row r="4014" spans="2:4" ht="13.8" x14ac:dyDescent="0.2">
      <c r="B4014" s="18">
        <v>4011</v>
      </c>
      <c r="C4014" s="2" t="str">
        <f>_xlfn.CONCAT(MONTH('Rates Database'!C4013),"-",'Rates Database'!B4013,"-",'Rates Database'!E4013,"-",'Rates Database'!G4013,"-",'Rates Database'!J4013)</f>
        <v>4-2020-Eversource_EMA-Residential-Energy Efficiency System Benefits Charge (EESBC)</v>
      </c>
      <c r="D4014" s="2">
        <f t="shared" si="62"/>
        <v>1</v>
      </c>
    </row>
    <row r="4015" spans="2:4" ht="13.8" x14ac:dyDescent="0.2">
      <c r="B4015" s="18">
        <v>4012</v>
      </c>
      <c r="C4015" s="2" t="str">
        <f>_xlfn.CONCAT(MONTH('Rates Database'!C4014),"-",'Rates Database'!B4014,"-",'Rates Database'!E4014,"-",'Rates Database'!G4014,"-",'Rates Database'!J4014)</f>
        <v>3-2020-Eversource_EMA-Residential-Energy Efficiency System Benefits Charge (EESBC)</v>
      </c>
      <c r="D4015" s="2">
        <f t="shared" si="62"/>
        <v>1</v>
      </c>
    </row>
    <row r="4016" spans="2:4" ht="13.8" x14ac:dyDescent="0.2">
      <c r="B4016" s="18">
        <v>4013</v>
      </c>
      <c r="C4016" s="2" t="str">
        <f>_xlfn.CONCAT(MONTH('Rates Database'!C4015),"-",'Rates Database'!B4015,"-",'Rates Database'!E4015,"-",'Rates Database'!G4015,"-",'Rates Database'!J4015)</f>
        <v>2-2020-Eversource_EMA-Residential-Energy Efficiency System Benefits Charge (EESBC)</v>
      </c>
      <c r="D4016" s="2">
        <f t="shared" si="62"/>
        <v>1</v>
      </c>
    </row>
    <row r="4017" spans="2:4" ht="13.8" x14ac:dyDescent="0.2">
      <c r="B4017" s="18">
        <v>4014</v>
      </c>
      <c r="C4017" s="2" t="str">
        <f>_xlfn.CONCAT(MONTH('Rates Database'!C4016),"-",'Rates Database'!B4016,"-",'Rates Database'!E4016,"-",'Rates Database'!G4016,"-",'Rates Database'!J4016)</f>
        <v>1-2020-Eversource_EMA-Residential-Energy Efficiency System Benefits Charge (EESBC)</v>
      </c>
      <c r="D4017" s="2">
        <f t="shared" si="62"/>
        <v>1</v>
      </c>
    </row>
    <row r="4018" spans="2:4" ht="13.8" x14ac:dyDescent="0.2">
      <c r="B4018" s="18">
        <v>4015</v>
      </c>
      <c r="C4018" s="2" t="str">
        <f>_xlfn.CONCAT(MONTH('Rates Database'!C4017),"-",'Rates Database'!B4017,"-",'Rates Database'!E4017,"-",'Rates Database'!G4017,"-",'Rates Database'!J4017)</f>
        <v>12-2019-Eversource_EMA-Residential-Energy Efficiency System Benefits Charge (EESBC)</v>
      </c>
      <c r="D4018" s="2">
        <f t="shared" si="62"/>
        <v>1</v>
      </c>
    </row>
    <row r="4019" spans="2:4" ht="13.8" x14ac:dyDescent="0.2">
      <c r="B4019" s="18">
        <v>4016</v>
      </c>
      <c r="C4019" s="2" t="str">
        <f>_xlfn.CONCAT(MONTH('Rates Database'!C4018),"-",'Rates Database'!B4018,"-",'Rates Database'!E4018,"-",'Rates Database'!G4018,"-",'Rates Database'!J4018)</f>
        <v>11-2019-Eversource_EMA-Residential-Energy Efficiency System Benefits Charge (EESBC)</v>
      </c>
      <c r="D4019" s="2">
        <f t="shared" si="62"/>
        <v>1</v>
      </c>
    </row>
    <row r="4020" spans="2:4" ht="13.8" x14ac:dyDescent="0.2">
      <c r="B4020" s="18">
        <v>4017</v>
      </c>
      <c r="C4020" s="2" t="str">
        <f>_xlfn.CONCAT(MONTH('Rates Database'!C4019),"-",'Rates Database'!B4019,"-",'Rates Database'!E4019,"-",'Rates Database'!G4019,"-",'Rates Database'!J4019)</f>
        <v>10-2019-Eversource_EMA-Residential-Energy Efficiency System Benefits Charge (EESBC)</v>
      </c>
      <c r="D4020" s="2">
        <f t="shared" si="62"/>
        <v>1</v>
      </c>
    </row>
    <row r="4021" spans="2:4" ht="13.8" x14ac:dyDescent="0.2">
      <c r="B4021" s="18">
        <v>4018</v>
      </c>
      <c r="C4021" s="2" t="str">
        <f>_xlfn.CONCAT(MONTH('Rates Database'!C4020),"-",'Rates Database'!B4020,"-",'Rates Database'!E4020,"-",'Rates Database'!G4020,"-",'Rates Database'!J4020)</f>
        <v>9-2019-Eversource_EMA-Residential-Energy Efficiency System Benefits Charge (EESBC)</v>
      </c>
      <c r="D4021" s="2">
        <f t="shared" si="62"/>
        <v>1</v>
      </c>
    </row>
    <row r="4022" spans="2:4" ht="13.8" x14ac:dyDescent="0.2">
      <c r="B4022" s="18">
        <v>4019</v>
      </c>
      <c r="C4022" s="2" t="str">
        <f>_xlfn.CONCAT(MONTH('Rates Database'!C4021),"-",'Rates Database'!B4021,"-",'Rates Database'!E4021,"-",'Rates Database'!G4021,"-",'Rates Database'!J4021)</f>
        <v>8-2019-Eversource_EMA-Residential-Energy Efficiency System Benefits Charge (EESBC)</v>
      </c>
      <c r="D4022" s="2">
        <f t="shared" si="62"/>
        <v>1</v>
      </c>
    </row>
    <row r="4023" spans="2:4" ht="13.8" x14ac:dyDescent="0.2">
      <c r="B4023" s="18">
        <v>4020</v>
      </c>
      <c r="C4023" s="2" t="str">
        <f>_xlfn.CONCAT(MONTH('Rates Database'!C4022),"-",'Rates Database'!B4022,"-",'Rates Database'!E4022,"-",'Rates Database'!G4022,"-",'Rates Database'!J4022)</f>
        <v>7-2019-Eversource_EMA-Residential-Energy Efficiency System Benefits Charge (EESBC)</v>
      </c>
      <c r="D4023" s="2">
        <f t="shared" si="62"/>
        <v>1</v>
      </c>
    </row>
    <row r="4024" spans="2:4" ht="13.8" x14ac:dyDescent="0.2">
      <c r="B4024" s="18">
        <v>4021</v>
      </c>
      <c r="C4024" s="2" t="str">
        <f>_xlfn.CONCAT(MONTH('Rates Database'!C4023),"-",'Rates Database'!B4023,"-",'Rates Database'!E4023,"-",'Rates Database'!G4023,"-",'Rates Database'!J4023)</f>
        <v>6-2019-Eversource_EMA-Residential-Energy Efficiency System Benefits Charge (EESBC)</v>
      </c>
      <c r="D4024" s="2">
        <f t="shared" si="62"/>
        <v>1</v>
      </c>
    </row>
    <row r="4025" spans="2:4" ht="13.8" x14ac:dyDescent="0.2">
      <c r="B4025" s="18">
        <v>4022</v>
      </c>
      <c r="C4025" s="2" t="str">
        <f>_xlfn.CONCAT(MONTH('Rates Database'!C4024),"-",'Rates Database'!B4024,"-",'Rates Database'!E4024,"-",'Rates Database'!G4024,"-",'Rates Database'!J4024)</f>
        <v>5-2019-Eversource_EMA-Residential-Energy Efficiency System Benefits Charge (EESBC)</v>
      </c>
      <c r="D4025" s="2">
        <f t="shared" si="62"/>
        <v>1</v>
      </c>
    </row>
    <row r="4026" spans="2:4" ht="13.8" x14ac:dyDescent="0.2">
      <c r="B4026" s="18">
        <v>4023</v>
      </c>
      <c r="C4026" s="2" t="str">
        <f>_xlfn.CONCAT(MONTH('Rates Database'!C4025),"-",'Rates Database'!B4025,"-",'Rates Database'!E4025,"-",'Rates Database'!G4025,"-",'Rates Database'!J4025)</f>
        <v>4-2019-Eversource_EMA-Residential-Energy Efficiency System Benefits Charge (EESBC)</v>
      </c>
      <c r="D4026" s="2">
        <f t="shared" si="62"/>
        <v>1</v>
      </c>
    </row>
    <row r="4027" spans="2:4" ht="13.8" x14ac:dyDescent="0.2">
      <c r="B4027" s="18">
        <v>4024</v>
      </c>
      <c r="C4027" s="2" t="str">
        <f>_xlfn.CONCAT(MONTH('Rates Database'!C4026),"-",'Rates Database'!B4026,"-",'Rates Database'!E4026,"-",'Rates Database'!G4026,"-",'Rates Database'!J4026)</f>
        <v>3-2019-Eversource_EMA-Residential-Energy Efficiency System Benefits Charge (EESBC)</v>
      </c>
      <c r="D4027" s="2">
        <f t="shared" si="62"/>
        <v>1</v>
      </c>
    </row>
    <row r="4028" spans="2:4" ht="13.8" x14ac:dyDescent="0.2">
      <c r="B4028" s="18">
        <v>4025</v>
      </c>
      <c r="C4028" s="2" t="str">
        <f>_xlfn.CONCAT(MONTH('Rates Database'!C4027),"-",'Rates Database'!B4027,"-",'Rates Database'!E4027,"-",'Rates Database'!G4027,"-",'Rates Database'!J4027)</f>
        <v>2-2019-Eversource_EMA-Residential-Energy Efficiency System Benefits Charge (EESBC)</v>
      </c>
      <c r="D4028" s="2">
        <f t="shared" si="62"/>
        <v>1</v>
      </c>
    </row>
    <row r="4029" spans="2:4" ht="13.8" x14ac:dyDescent="0.2">
      <c r="B4029" s="18">
        <v>4026</v>
      </c>
      <c r="C4029" s="2" t="str">
        <f>_xlfn.CONCAT(MONTH('Rates Database'!C4028),"-",'Rates Database'!B4028,"-",'Rates Database'!E4028,"-",'Rates Database'!G4028,"-",'Rates Database'!J4028)</f>
        <v>1-2019-Eversource_EMA-Residential-Energy Efficiency System Benefits Charge (EESBC)</v>
      </c>
      <c r="D4029" s="2">
        <f t="shared" si="62"/>
        <v>1</v>
      </c>
    </row>
    <row r="4030" spans="2:4" ht="13.8" x14ac:dyDescent="0.2">
      <c r="B4030" s="18">
        <v>4027</v>
      </c>
      <c r="C4030" s="2" t="str">
        <f>_xlfn.CONCAT(MONTH('Rates Database'!C4029),"-",'Rates Database'!B4029,"-",'Rates Database'!E4029,"-",'Rates Database'!G4029,"-",'Rates Database'!J4029)</f>
        <v>3-2024-Eversource_EMA-Residential-Energy Efficiency Reconciliation Factor (EERF)</v>
      </c>
      <c r="D4030" s="2">
        <f t="shared" si="62"/>
        <v>1</v>
      </c>
    </row>
    <row r="4031" spans="2:4" ht="13.8" x14ac:dyDescent="0.2">
      <c r="B4031" s="18">
        <v>4028</v>
      </c>
      <c r="C4031" s="2" t="str">
        <f>_xlfn.CONCAT(MONTH('Rates Database'!C4030),"-",'Rates Database'!B4030,"-",'Rates Database'!E4030,"-",'Rates Database'!G4030,"-",'Rates Database'!J4030)</f>
        <v>2-2024-Eversource_EMA-Residential-Energy Efficiency Reconciliation Factor (EERF)</v>
      </c>
      <c r="D4031" s="2">
        <f t="shared" si="62"/>
        <v>1</v>
      </c>
    </row>
    <row r="4032" spans="2:4" ht="13.8" x14ac:dyDescent="0.2">
      <c r="B4032" s="18">
        <v>4029</v>
      </c>
      <c r="C4032" s="2" t="str">
        <f>_xlfn.CONCAT(MONTH('Rates Database'!C4031),"-",'Rates Database'!B4031,"-",'Rates Database'!E4031,"-",'Rates Database'!G4031,"-",'Rates Database'!J4031)</f>
        <v>1-2024-Eversource_EMA-Residential-Energy Efficiency Reconciliation Factor (EERF)</v>
      </c>
      <c r="D4032" s="2">
        <f t="shared" si="62"/>
        <v>1</v>
      </c>
    </row>
    <row r="4033" spans="2:4" ht="13.8" x14ac:dyDescent="0.2">
      <c r="B4033" s="18">
        <v>4030</v>
      </c>
      <c r="C4033" s="2" t="str">
        <f>_xlfn.CONCAT(MONTH('Rates Database'!C4032),"-",'Rates Database'!B4032,"-",'Rates Database'!E4032,"-",'Rates Database'!G4032,"-",'Rates Database'!J4032)</f>
        <v>12-2023-Eversource_EMA-Residential-Energy Efficiency Reconciliation Factor (EERF)</v>
      </c>
      <c r="D4033" s="2">
        <f t="shared" si="62"/>
        <v>1</v>
      </c>
    </row>
    <row r="4034" spans="2:4" ht="13.8" x14ac:dyDescent="0.2">
      <c r="B4034" s="18">
        <v>4031</v>
      </c>
      <c r="C4034" s="2" t="str">
        <f>_xlfn.CONCAT(MONTH('Rates Database'!C4033),"-",'Rates Database'!B4033,"-",'Rates Database'!E4033,"-",'Rates Database'!G4033,"-",'Rates Database'!J4033)</f>
        <v>11-2023-Eversource_EMA-Residential-Energy Efficiency Reconciliation Factor (EERF)</v>
      </c>
      <c r="D4034" s="2">
        <f t="shared" si="62"/>
        <v>1</v>
      </c>
    </row>
    <row r="4035" spans="2:4" ht="13.8" x14ac:dyDescent="0.2">
      <c r="B4035" s="18">
        <v>4032</v>
      </c>
      <c r="C4035" s="2" t="str">
        <f>_xlfn.CONCAT(MONTH('Rates Database'!C4034),"-",'Rates Database'!B4034,"-",'Rates Database'!E4034,"-",'Rates Database'!G4034,"-",'Rates Database'!J4034)</f>
        <v>10-2023-Eversource_EMA-Residential-Energy Efficiency Reconciliation Factor (EERF)</v>
      </c>
      <c r="D4035" s="2">
        <f t="shared" si="62"/>
        <v>1</v>
      </c>
    </row>
    <row r="4036" spans="2:4" ht="13.8" x14ac:dyDescent="0.2">
      <c r="B4036" s="18">
        <v>4033</v>
      </c>
      <c r="C4036" s="2" t="str">
        <f>_xlfn.CONCAT(MONTH('Rates Database'!C4035),"-",'Rates Database'!B4035,"-",'Rates Database'!E4035,"-",'Rates Database'!G4035,"-",'Rates Database'!J4035)</f>
        <v>9-2023-Eversource_EMA-Residential-Energy Efficiency Reconciliation Factor (EERF)</v>
      </c>
      <c r="D4036" s="2">
        <f t="shared" si="62"/>
        <v>1</v>
      </c>
    </row>
    <row r="4037" spans="2:4" ht="13.8" x14ac:dyDescent="0.2">
      <c r="B4037" s="18">
        <v>4034</v>
      </c>
      <c r="C4037" s="2" t="str">
        <f>_xlfn.CONCAT(MONTH('Rates Database'!C4036),"-",'Rates Database'!B4036,"-",'Rates Database'!E4036,"-",'Rates Database'!G4036,"-",'Rates Database'!J4036)</f>
        <v>8-2023-Eversource_EMA-Residential-Energy Efficiency Reconciliation Factor (EERF)</v>
      </c>
      <c r="D4037" s="2">
        <f t="shared" ref="D4037:D4100" si="63">COUNTIF($C$4:$C$10092,C4037)</f>
        <v>1</v>
      </c>
    </row>
    <row r="4038" spans="2:4" ht="13.8" x14ac:dyDescent="0.2">
      <c r="B4038" s="18">
        <v>4035</v>
      </c>
      <c r="C4038" s="2" t="str">
        <f>_xlfn.CONCAT(MONTH('Rates Database'!C4037),"-",'Rates Database'!B4037,"-",'Rates Database'!E4037,"-",'Rates Database'!G4037,"-",'Rates Database'!J4037)</f>
        <v>7-2023-Eversource_EMA-Residential-Energy Efficiency Reconciliation Factor (EERF)</v>
      </c>
      <c r="D4038" s="2">
        <f t="shared" si="63"/>
        <v>1</v>
      </c>
    </row>
    <row r="4039" spans="2:4" ht="13.8" x14ac:dyDescent="0.2">
      <c r="B4039" s="18">
        <v>4036</v>
      </c>
      <c r="C4039" s="2" t="str">
        <f>_xlfn.CONCAT(MONTH('Rates Database'!C4038),"-",'Rates Database'!B4038,"-",'Rates Database'!E4038,"-",'Rates Database'!G4038,"-",'Rates Database'!J4038)</f>
        <v>6-2023-Eversource_EMA-Residential-Energy Efficiency Reconciliation Factor (EERF)</v>
      </c>
      <c r="D4039" s="2">
        <f t="shared" si="63"/>
        <v>1</v>
      </c>
    </row>
    <row r="4040" spans="2:4" ht="13.8" x14ac:dyDescent="0.2">
      <c r="B4040" s="18">
        <v>4037</v>
      </c>
      <c r="C4040" s="2" t="str">
        <f>_xlfn.CONCAT(MONTH('Rates Database'!C4039),"-",'Rates Database'!B4039,"-",'Rates Database'!E4039,"-",'Rates Database'!G4039,"-",'Rates Database'!J4039)</f>
        <v>5-2023-Eversource_EMA-Residential-Energy Efficiency Reconciliation Factor (EERF)</v>
      </c>
      <c r="D4040" s="2">
        <f t="shared" si="63"/>
        <v>1</v>
      </c>
    </row>
    <row r="4041" spans="2:4" ht="13.8" x14ac:dyDescent="0.2">
      <c r="B4041" s="18">
        <v>4038</v>
      </c>
      <c r="C4041" s="2" t="str">
        <f>_xlfn.CONCAT(MONTH('Rates Database'!C4040),"-",'Rates Database'!B4040,"-",'Rates Database'!E4040,"-",'Rates Database'!G4040,"-",'Rates Database'!J4040)</f>
        <v>4-2023-Eversource_EMA-Residential-Energy Efficiency Reconciliation Factor (EERF)</v>
      </c>
      <c r="D4041" s="2">
        <f t="shared" si="63"/>
        <v>1</v>
      </c>
    </row>
    <row r="4042" spans="2:4" ht="13.8" x14ac:dyDescent="0.2">
      <c r="B4042" s="18">
        <v>4039</v>
      </c>
      <c r="C4042" s="2" t="str">
        <f>_xlfn.CONCAT(MONTH('Rates Database'!C4041),"-",'Rates Database'!B4041,"-",'Rates Database'!E4041,"-",'Rates Database'!G4041,"-",'Rates Database'!J4041)</f>
        <v>3-2023-Eversource_EMA-Residential-Energy Efficiency Reconciliation Factor (EERF)</v>
      </c>
      <c r="D4042" s="2">
        <f t="shared" si="63"/>
        <v>1</v>
      </c>
    </row>
    <row r="4043" spans="2:4" ht="13.8" x14ac:dyDescent="0.2">
      <c r="B4043" s="18">
        <v>4040</v>
      </c>
      <c r="C4043" s="2" t="str">
        <f>_xlfn.CONCAT(MONTH('Rates Database'!C4042),"-",'Rates Database'!B4042,"-",'Rates Database'!E4042,"-",'Rates Database'!G4042,"-",'Rates Database'!J4042)</f>
        <v>2-2023-Eversource_EMA-Residential-Energy Efficiency Reconciliation Factor (EERF)</v>
      </c>
      <c r="D4043" s="2">
        <f t="shared" si="63"/>
        <v>1</v>
      </c>
    </row>
    <row r="4044" spans="2:4" ht="13.8" x14ac:dyDescent="0.2">
      <c r="B4044" s="18">
        <v>4041</v>
      </c>
      <c r="C4044" s="2" t="str">
        <f>_xlfn.CONCAT(MONTH('Rates Database'!C4043),"-",'Rates Database'!B4043,"-",'Rates Database'!E4043,"-",'Rates Database'!G4043,"-",'Rates Database'!J4043)</f>
        <v>1-2023-Eversource_EMA-Residential-Energy Efficiency Reconciliation Factor (EERF)</v>
      </c>
      <c r="D4044" s="2">
        <f t="shared" si="63"/>
        <v>1</v>
      </c>
    </row>
    <row r="4045" spans="2:4" ht="13.8" x14ac:dyDescent="0.2">
      <c r="B4045" s="18">
        <v>4042</v>
      </c>
      <c r="C4045" s="2" t="str">
        <f>_xlfn.CONCAT(MONTH('Rates Database'!C4044),"-",'Rates Database'!B4044,"-",'Rates Database'!E4044,"-",'Rates Database'!G4044,"-",'Rates Database'!J4044)</f>
        <v>12-2022-Eversource_EMA-Residential-Energy Efficiency Reconciliation Factor (EERF)</v>
      </c>
      <c r="D4045" s="2">
        <f t="shared" si="63"/>
        <v>1</v>
      </c>
    </row>
    <row r="4046" spans="2:4" ht="13.8" x14ac:dyDescent="0.2">
      <c r="B4046" s="18">
        <v>4043</v>
      </c>
      <c r="C4046" s="2" t="str">
        <f>_xlfn.CONCAT(MONTH('Rates Database'!C4045),"-",'Rates Database'!B4045,"-",'Rates Database'!E4045,"-",'Rates Database'!G4045,"-",'Rates Database'!J4045)</f>
        <v>11-2022-Eversource_EMA-Residential-Energy Efficiency Reconciliation Factor (EERF)</v>
      </c>
      <c r="D4046" s="2">
        <f t="shared" si="63"/>
        <v>1</v>
      </c>
    </row>
    <row r="4047" spans="2:4" ht="13.8" x14ac:dyDescent="0.2">
      <c r="B4047" s="18">
        <v>4044</v>
      </c>
      <c r="C4047" s="2" t="str">
        <f>_xlfn.CONCAT(MONTH('Rates Database'!C4046),"-",'Rates Database'!B4046,"-",'Rates Database'!E4046,"-",'Rates Database'!G4046,"-",'Rates Database'!J4046)</f>
        <v>10-2022-Eversource_EMA-Residential-Energy Efficiency Reconciliation Factor (EERF)</v>
      </c>
      <c r="D4047" s="2">
        <f t="shared" si="63"/>
        <v>1</v>
      </c>
    </row>
    <row r="4048" spans="2:4" ht="13.8" x14ac:dyDescent="0.2">
      <c r="B4048" s="18">
        <v>4045</v>
      </c>
      <c r="C4048" s="2" t="str">
        <f>_xlfn.CONCAT(MONTH('Rates Database'!C4047),"-",'Rates Database'!B4047,"-",'Rates Database'!E4047,"-",'Rates Database'!G4047,"-",'Rates Database'!J4047)</f>
        <v>9-2022-Eversource_EMA-Residential-Energy Efficiency Reconciliation Factor (EERF)</v>
      </c>
      <c r="D4048" s="2">
        <f t="shared" si="63"/>
        <v>1</v>
      </c>
    </row>
    <row r="4049" spans="2:4" ht="13.8" x14ac:dyDescent="0.2">
      <c r="B4049" s="18">
        <v>4046</v>
      </c>
      <c r="C4049" s="2" t="str">
        <f>_xlfn.CONCAT(MONTH('Rates Database'!C4048),"-",'Rates Database'!B4048,"-",'Rates Database'!E4048,"-",'Rates Database'!G4048,"-",'Rates Database'!J4048)</f>
        <v>8-2022-Eversource_EMA-Residential-Energy Efficiency Reconciliation Factor (EERF)</v>
      </c>
      <c r="D4049" s="2">
        <f t="shared" si="63"/>
        <v>1</v>
      </c>
    </row>
    <row r="4050" spans="2:4" ht="13.8" x14ac:dyDescent="0.2">
      <c r="B4050" s="18">
        <v>4047</v>
      </c>
      <c r="C4050" s="2" t="str">
        <f>_xlfn.CONCAT(MONTH('Rates Database'!C4049),"-",'Rates Database'!B4049,"-",'Rates Database'!E4049,"-",'Rates Database'!G4049,"-",'Rates Database'!J4049)</f>
        <v>7-2022-Eversource_EMA-Residential-Energy Efficiency Reconciliation Factor (EERF)</v>
      </c>
      <c r="D4050" s="2">
        <f t="shared" si="63"/>
        <v>1</v>
      </c>
    </row>
    <row r="4051" spans="2:4" ht="13.8" x14ac:dyDescent="0.2">
      <c r="B4051" s="18">
        <v>4048</v>
      </c>
      <c r="C4051" s="2" t="str">
        <f>_xlfn.CONCAT(MONTH('Rates Database'!C4050),"-",'Rates Database'!B4050,"-",'Rates Database'!E4050,"-",'Rates Database'!G4050,"-",'Rates Database'!J4050)</f>
        <v>6-2022-Eversource_EMA-Residential-Energy Efficiency Reconciliation Factor (EERF)</v>
      </c>
      <c r="D4051" s="2">
        <f t="shared" si="63"/>
        <v>1</v>
      </c>
    </row>
    <row r="4052" spans="2:4" ht="13.8" x14ac:dyDescent="0.2">
      <c r="B4052" s="18">
        <v>4049</v>
      </c>
      <c r="C4052" s="2" t="str">
        <f>_xlfn.CONCAT(MONTH('Rates Database'!C4051),"-",'Rates Database'!B4051,"-",'Rates Database'!E4051,"-",'Rates Database'!G4051,"-",'Rates Database'!J4051)</f>
        <v>5-2022-Eversource_EMA-Residential-Energy Efficiency Reconciliation Factor (EERF)</v>
      </c>
      <c r="D4052" s="2">
        <f t="shared" si="63"/>
        <v>1</v>
      </c>
    </row>
    <row r="4053" spans="2:4" ht="13.8" x14ac:dyDescent="0.2">
      <c r="B4053" s="18">
        <v>4050</v>
      </c>
      <c r="C4053" s="2" t="str">
        <f>_xlfn.CONCAT(MONTH('Rates Database'!C4052),"-",'Rates Database'!B4052,"-",'Rates Database'!E4052,"-",'Rates Database'!G4052,"-",'Rates Database'!J4052)</f>
        <v>4-2022-Eversource_EMA-Residential-Energy Efficiency Reconciliation Factor (EERF)</v>
      </c>
      <c r="D4053" s="2">
        <f t="shared" si="63"/>
        <v>1</v>
      </c>
    </row>
    <row r="4054" spans="2:4" ht="13.8" x14ac:dyDescent="0.2">
      <c r="B4054" s="18">
        <v>4051</v>
      </c>
      <c r="C4054" s="2" t="str">
        <f>_xlfn.CONCAT(MONTH('Rates Database'!C4053),"-",'Rates Database'!B4053,"-",'Rates Database'!E4053,"-",'Rates Database'!G4053,"-",'Rates Database'!J4053)</f>
        <v>3-2022-Eversource_EMA-Residential-Energy Efficiency Reconciliation Factor (EERF)</v>
      </c>
      <c r="D4054" s="2">
        <f t="shared" si="63"/>
        <v>1</v>
      </c>
    </row>
    <row r="4055" spans="2:4" ht="13.8" x14ac:dyDescent="0.2">
      <c r="B4055" s="18">
        <v>4052</v>
      </c>
      <c r="C4055" s="2" t="str">
        <f>_xlfn.CONCAT(MONTH('Rates Database'!C4054),"-",'Rates Database'!B4054,"-",'Rates Database'!E4054,"-",'Rates Database'!G4054,"-",'Rates Database'!J4054)</f>
        <v>2-2022-Eversource_EMA-Residential-Energy Efficiency Reconciliation Factor (EERF)</v>
      </c>
      <c r="D4055" s="2">
        <f t="shared" si="63"/>
        <v>1</v>
      </c>
    </row>
    <row r="4056" spans="2:4" ht="13.8" x14ac:dyDescent="0.2">
      <c r="B4056" s="18">
        <v>4053</v>
      </c>
      <c r="C4056" s="2" t="str">
        <f>_xlfn.CONCAT(MONTH('Rates Database'!C4055),"-",'Rates Database'!B4055,"-",'Rates Database'!E4055,"-",'Rates Database'!G4055,"-",'Rates Database'!J4055)</f>
        <v>1-2022-Eversource_EMA-Residential-Energy Efficiency Reconciliation Factor (EERF)</v>
      </c>
      <c r="D4056" s="2">
        <f t="shared" si="63"/>
        <v>1</v>
      </c>
    </row>
    <row r="4057" spans="2:4" ht="13.8" x14ac:dyDescent="0.2">
      <c r="B4057" s="18">
        <v>4054</v>
      </c>
      <c r="C4057" s="2" t="str">
        <f>_xlfn.CONCAT(MONTH('Rates Database'!C4056),"-",'Rates Database'!B4056,"-",'Rates Database'!E4056,"-",'Rates Database'!G4056,"-",'Rates Database'!J4056)</f>
        <v>12-2021-Eversource_EMA-Residential-Energy Efficiency Reconciliation Factor (EERF)</v>
      </c>
      <c r="D4057" s="2">
        <f t="shared" si="63"/>
        <v>1</v>
      </c>
    </row>
    <row r="4058" spans="2:4" ht="13.8" x14ac:dyDescent="0.2">
      <c r="B4058" s="18">
        <v>4055</v>
      </c>
      <c r="C4058" s="2" t="str">
        <f>_xlfn.CONCAT(MONTH('Rates Database'!C4057),"-",'Rates Database'!B4057,"-",'Rates Database'!E4057,"-",'Rates Database'!G4057,"-",'Rates Database'!J4057)</f>
        <v>11-2021-Eversource_EMA-Residential-Energy Efficiency Reconciliation Factor (EERF)</v>
      </c>
      <c r="D4058" s="2">
        <f t="shared" si="63"/>
        <v>1</v>
      </c>
    </row>
    <row r="4059" spans="2:4" ht="13.8" x14ac:dyDescent="0.2">
      <c r="B4059" s="18">
        <v>4056</v>
      </c>
      <c r="C4059" s="2" t="str">
        <f>_xlfn.CONCAT(MONTH('Rates Database'!C4058),"-",'Rates Database'!B4058,"-",'Rates Database'!E4058,"-",'Rates Database'!G4058,"-",'Rates Database'!J4058)</f>
        <v>10-2021-Eversource_EMA-Residential-Energy Efficiency Reconciliation Factor (EERF)</v>
      </c>
      <c r="D4059" s="2">
        <f t="shared" si="63"/>
        <v>1</v>
      </c>
    </row>
    <row r="4060" spans="2:4" ht="13.8" x14ac:dyDescent="0.2">
      <c r="B4060" s="18">
        <v>4057</v>
      </c>
      <c r="C4060" s="2" t="str">
        <f>_xlfn.CONCAT(MONTH('Rates Database'!C4059),"-",'Rates Database'!B4059,"-",'Rates Database'!E4059,"-",'Rates Database'!G4059,"-",'Rates Database'!J4059)</f>
        <v>9-2021-Eversource_EMA-Residential-Energy Efficiency Reconciliation Factor (EERF)</v>
      </c>
      <c r="D4060" s="2">
        <f t="shared" si="63"/>
        <v>1</v>
      </c>
    </row>
    <row r="4061" spans="2:4" ht="13.8" x14ac:dyDescent="0.2">
      <c r="B4061" s="18">
        <v>4058</v>
      </c>
      <c r="C4061" s="2" t="str">
        <f>_xlfn.CONCAT(MONTH('Rates Database'!C4060),"-",'Rates Database'!B4060,"-",'Rates Database'!E4060,"-",'Rates Database'!G4060,"-",'Rates Database'!J4060)</f>
        <v>8-2021-Eversource_EMA-Residential-Energy Efficiency Reconciliation Factor (EERF)</v>
      </c>
      <c r="D4061" s="2">
        <f t="shared" si="63"/>
        <v>1</v>
      </c>
    </row>
    <row r="4062" spans="2:4" ht="13.8" x14ac:dyDescent="0.2">
      <c r="B4062" s="18">
        <v>4059</v>
      </c>
      <c r="C4062" s="2" t="str">
        <f>_xlfn.CONCAT(MONTH('Rates Database'!C4061),"-",'Rates Database'!B4061,"-",'Rates Database'!E4061,"-",'Rates Database'!G4061,"-",'Rates Database'!J4061)</f>
        <v>7-2021-Eversource_EMA-Residential-Energy Efficiency Reconciliation Factor (EERF)</v>
      </c>
      <c r="D4062" s="2">
        <f t="shared" si="63"/>
        <v>1</v>
      </c>
    </row>
    <row r="4063" spans="2:4" ht="13.8" x14ac:dyDescent="0.2">
      <c r="B4063" s="18">
        <v>4060</v>
      </c>
      <c r="C4063" s="2" t="str">
        <f>_xlfn.CONCAT(MONTH('Rates Database'!C4062),"-",'Rates Database'!B4062,"-",'Rates Database'!E4062,"-",'Rates Database'!G4062,"-",'Rates Database'!J4062)</f>
        <v>6-2021-Eversource_EMA-Residential-Energy Efficiency Reconciliation Factor (EERF)</v>
      </c>
      <c r="D4063" s="2">
        <f t="shared" si="63"/>
        <v>1</v>
      </c>
    </row>
    <row r="4064" spans="2:4" ht="13.8" x14ac:dyDescent="0.2">
      <c r="B4064" s="18">
        <v>4061</v>
      </c>
      <c r="C4064" s="2" t="str">
        <f>_xlfn.CONCAT(MONTH('Rates Database'!C4063),"-",'Rates Database'!B4063,"-",'Rates Database'!E4063,"-",'Rates Database'!G4063,"-",'Rates Database'!J4063)</f>
        <v>5-2021-Eversource_EMA-Residential-Energy Efficiency Reconciliation Factor (EERF)</v>
      </c>
      <c r="D4064" s="2">
        <f t="shared" si="63"/>
        <v>1</v>
      </c>
    </row>
    <row r="4065" spans="2:4" ht="13.8" x14ac:dyDescent="0.2">
      <c r="B4065" s="18">
        <v>4062</v>
      </c>
      <c r="C4065" s="2" t="str">
        <f>_xlfn.CONCAT(MONTH('Rates Database'!C4064),"-",'Rates Database'!B4064,"-",'Rates Database'!E4064,"-",'Rates Database'!G4064,"-",'Rates Database'!J4064)</f>
        <v>4-2021-Eversource_EMA-Residential-Energy Efficiency Reconciliation Factor (EERF)</v>
      </c>
      <c r="D4065" s="2">
        <f t="shared" si="63"/>
        <v>1</v>
      </c>
    </row>
    <row r="4066" spans="2:4" ht="13.8" x14ac:dyDescent="0.2">
      <c r="B4066" s="18">
        <v>4063</v>
      </c>
      <c r="C4066" s="2" t="str">
        <f>_xlfn.CONCAT(MONTH('Rates Database'!C4065),"-",'Rates Database'!B4065,"-",'Rates Database'!E4065,"-",'Rates Database'!G4065,"-",'Rates Database'!J4065)</f>
        <v>3-2021-Eversource_EMA-Residential-Energy Efficiency Reconciliation Factor (EERF)</v>
      </c>
      <c r="D4066" s="2">
        <f t="shared" si="63"/>
        <v>1</v>
      </c>
    </row>
    <row r="4067" spans="2:4" ht="13.8" x14ac:dyDescent="0.2">
      <c r="B4067" s="18">
        <v>4064</v>
      </c>
      <c r="C4067" s="2" t="str">
        <f>_xlfn.CONCAT(MONTH('Rates Database'!C4066),"-",'Rates Database'!B4066,"-",'Rates Database'!E4066,"-",'Rates Database'!G4066,"-",'Rates Database'!J4066)</f>
        <v>2-2021-Eversource_EMA-Residential-Energy Efficiency Reconciliation Factor (EERF)</v>
      </c>
      <c r="D4067" s="2">
        <f t="shared" si="63"/>
        <v>1</v>
      </c>
    </row>
    <row r="4068" spans="2:4" ht="13.8" x14ac:dyDescent="0.2">
      <c r="B4068" s="18">
        <v>4065</v>
      </c>
      <c r="C4068" s="2" t="str">
        <f>_xlfn.CONCAT(MONTH('Rates Database'!C4067),"-",'Rates Database'!B4067,"-",'Rates Database'!E4067,"-",'Rates Database'!G4067,"-",'Rates Database'!J4067)</f>
        <v>1-2021-Eversource_EMA-Residential-Energy Efficiency Reconciliation Factor (EERF)</v>
      </c>
      <c r="D4068" s="2">
        <f t="shared" si="63"/>
        <v>1</v>
      </c>
    </row>
    <row r="4069" spans="2:4" ht="13.8" x14ac:dyDescent="0.2">
      <c r="B4069" s="18">
        <v>4066</v>
      </c>
      <c r="C4069" s="2" t="str">
        <f>_xlfn.CONCAT(MONTH('Rates Database'!C4068),"-",'Rates Database'!B4068,"-",'Rates Database'!E4068,"-",'Rates Database'!G4068,"-",'Rates Database'!J4068)</f>
        <v>12-2020-Eversource_EMA-Residential-Energy Efficiency Reconciliation Factor (EERF)</v>
      </c>
      <c r="D4069" s="2">
        <f t="shared" si="63"/>
        <v>1</v>
      </c>
    </row>
    <row r="4070" spans="2:4" ht="13.8" x14ac:dyDescent="0.2">
      <c r="B4070" s="18">
        <v>4067</v>
      </c>
      <c r="C4070" s="2" t="str">
        <f>_xlfn.CONCAT(MONTH('Rates Database'!C4069),"-",'Rates Database'!B4069,"-",'Rates Database'!E4069,"-",'Rates Database'!G4069,"-",'Rates Database'!J4069)</f>
        <v>11-2020-Eversource_EMA-Residential-Energy Efficiency Reconciliation Factor (EERF)</v>
      </c>
      <c r="D4070" s="2">
        <f t="shared" si="63"/>
        <v>1</v>
      </c>
    </row>
    <row r="4071" spans="2:4" ht="13.8" x14ac:dyDescent="0.2">
      <c r="B4071" s="18">
        <v>4068</v>
      </c>
      <c r="C4071" s="2" t="str">
        <f>_xlfn.CONCAT(MONTH('Rates Database'!C4070),"-",'Rates Database'!B4070,"-",'Rates Database'!E4070,"-",'Rates Database'!G4070,"-",'Rates Database'!J4070)</f>
        <v>10-2020-Eversource_EMA-Residential-Energy Efficiency Reconciliation Factor (EERF)</v>
      </c>
      <c r="D4071" s="2">
        <f t="shared" si="63"/>
        <v>1</v>
      </c>
    </row>
    <row r="4072" spans="2:4" ht="13.8" x14ac:dyDescent="0.2">
      <c r="B4072" s="18">
        <v>4069</v>
      </c>
      <c r="C4072" s="2" t="str">
        <f>_xlfn.CONCAT(MONTH('Rates Database'!C4071),"-",'Rates Database'!B4071,"-",'Rates Database'!E4071,"-",'Rates Database'!G4071,"-",'Rates Database'!J4071)</f>
        <v>9-2020-Eversource_EMA-Residential-Energy Efficiency Reconciliation Factor (EERF)</v>
      </c>
      <c r="D4072" s="2">
        <f t="shared" si="63"/>
        <v>1</v>
      </c>
    </row>
    <row r="4073" spans="2:4" ht="13.8" x14ac:dyDescent="0.2">
      <c r="B4073" s="18">
        <v>4070</v>
      </c>
      <c r="C4073" s="2" t="str">
        <f>_xlfn.CONCAT(MONTH('Rates Database'!C4072),"-",'Rates Database'!B4072,"-",'Rates Database'!E4072,"-",'Rates Database'!G4072,"-",'Rates Database'!J4072)</f>
        <v>8-2020-Eversource_EMA-Residential-Energy Efficiency Reconciliation Factor (EERF)</v>
      </c>
      <c r="D4073" s="2">
        <f t="shared" si="63"/>
        <v>1</v>
      </c>
    </row>
    <row r="4074" spans="2:4" ht="13.8" x14ac:dyDescent="0.2">
      <c r="B4074" s="18">
        <v>4071</v>
      </c>
      <c r="C4074" s="2" t="str">
        <f>_xlfn.CONCAT(MONTH('Rates Database'!C4073),"-",'Rates Database'!B4073,"-",'Rates Database'!E4073,"-",'Rates Database'!G4073,"-",'Rates Database'!J4073)</f>
        <v>7-2020-Eversource_EMA-Residential-Energy Efficiency Reconciliation Factor (EERF)</v>
      </c>
      <c r="D4074" s="2">
        <f t="shared" si="63"/>
        <v>1</v>
      </c>
    </row>
    <row r="4075" spans="2:4" ht="13.8" x14ac:dyDescent="0.2">
      <c r="B4075" s="18">
        <v>4072</v>
      </c>
      <c r="C4075" s="2" t="str">
        <f>_xlfn.CONCAT(MONTH('Rates Database'!C4074),"-",'Rates Database'!B4074,"-",'Rates Database'!E4074,"-",'Rates Database'!G4074,"-",'Rates Database'!J4074)</f>
        <v>6-2020-Eversource_EMA-Residential-Energy Efficiency Reconciliation Factor (EERF)</v>
      </c>
      <c r="D4075" s="2">
        <f t="shared" si="63"/>
        <v>1</v>
      </c>
    </row>
    <row r="4076" spans="2:4" ht="13.8" x14ac:dyDescent="0.2">
      <c r="B4076" s="18">
        <v>4073</v>
      </c>
      <c r="C4076" s="2" t="str">
        <f>_xlfn.CONCAT(MONTH('Rates Database'!C4075),"-",'Rates Database'!B4075,"-",'Rates Database'!E4075,"-",'Rates Database'!G4075,"-",'Rates Database'!J4075)</f>
        <v>5-2020-Eversource_EMA-Residential-Energy Efficiency Reconciliation Factor (EERF)</v>
      </c>
      <c r="D4076" s="2">
        <f t="shared" si="63"/>
        <v>1</v>
      </c>
    </row>
    <row r="4077" spans="2:4" ht="13.8" x14ac:dyDescent="0.2">
      <c r="B4077" s="18">
        <v>4074</v>
      </c>
      <c r="C4077" s="2" t="str">
        <f>_xlfn.CONCAT(MONTH('Rates Database'!C4076),"-",'Rates Database'!B4076,"-",'Rates Database'!E4076,"-",'Rates Database'!G4076,"-",'Rates Database'!J4076)</f>
        <v>4-2020-Eversource_EMA-Residential-Energy Efficiency Reconciliation Factor (EERF)</v>
      </c>
      <c r="D4077" s="2">
        <f t="shared" si="63"/>
        <v>1</v>
      </c>
    </row>
    <row r="4078" spans="2:4" ht="13.8" x14ac:dyDescent="0.2">
      <c r="B4078" s="18">
        <v>4075</v>
      </c>
      <c r="C4078" s="2" t="str">
        <f>_xlfn.CONCAT(MONTH('Rates Database'!C4077),"-",'Rates Database'!B4077,"-",'Rates Database'!E4077,"-",'Rates Database'!G4077,"-",'Rates Database'!J4077)</f>
        <v>3-2020-Eversource_EMA-Residential-Energy Efficiency Reconciliation Factor (EERF)</v>
      </c>
      <c r="D4078" s="2">
        <f t="shared" si="63"/>
        <v>1</v>
      </c>
    </row>
    <row r="4079" spans="2:4" ht="13.8" x14ac:dyDescent="0.2">
      <c r="B4079" s="18">
        <v>4076</v>
      </c>
      <c r="C4079" s="2" t="str">
        <f>_xlfn.CONCAT(MONTH('Rates Database'!C4078),"-",'Rates Database'!B4078,"-",'Rates Database'!E4078,"-",'Rates Database'!G4078,"-",'Rates Database'!J4078)</f>
        <v>2-2020-Eversource_EMA-Residential-Energy Efficiency Reconciliation Factor (EERF)</v>
      </c>
      <c r="D4079" s="2">
        <f t="shared" si="63"/>
        <v>1</v>
      </c>
    </row>
    <row r="4080" spans="2:4" ht="13.8" x14ac:dyDescent="0.2">
      <c r="B4080" s="18">
        <v>4077</v>
      </c>
      <c r="C4080" s="2" t="str">
        <f>_xlfn.CONCAT(MONTH('Rates Database'!C4079),"-",'Rates Database'!B4079,"-",'Rates Database'!E4079,"-",'Rates Database'!G4079,"-",'Rates Database'!J4079)</f>
        <v>1-2020-Eversource_EMA-Residential-Energy Efficiency Reconciliation Factor (EERF)</v>
      </c>
      <c r="D4080" s="2">
        <f t="shared" si="63"/>
        <v>1</v>
      </c>
    </row>
    <row r="4081" spans="2:4" ht="13.8" x14ac:dyDescent="0.2">
      <c r="B4081" s="18">
        <v>4078</v>
      </c>
      <c r="C4081" s="2" t="str">
        <f>_xlfn.CONCAT(MONTH('Rates Database'!C4080),"-",'Rates Database'!B4080,"-",'Rates Database'!E4080,"-",'Rates Database'!G4080,"-",'Rates Database'!J4080)</f>
        <v>12-2019-Eversource_EMA-Residential-Energy Efficiency Reconciliation Factor (EERF)</v>
      </c>
      <c r="D4081" s="2">
        <f t="shared" si="63"/>
        <v>1</v>
      </c>
    </row>
    <row r="4082" spans="2:4" ht="13.8" x14ac:dyDescent="0.2">
      <c r="B4082" s="18">
        <v>4079</v>
      </c>
      <c r="C4082" s="2" t="str">
        <f>_xlfn.CONCAT(MONTH('Rates Database'!C4081),"-",'Rates Database'!B4081,"-",'Rates Database'!E4081,"-",'Rates Database'!G4081,"-",'Rates Database'!J4081)</f>
        <v>11-2019-Eversource_EMA-Residential-Energy Efficiency Reconciliation Factor (EERF)</v>
      </c>
      <c r="D4082" s="2">
        <f t="shared" si="63"/>
        <v>1</v>
      </c>
    </row>
    <row r="4083" spans="2:4" ht="13.8" x14ac:dyDescent="0.2">
      <c r="B4083" s="18">
        <v>4080</v>
      </c>
      <c r="C4083" s="2" t="str">
        <f>_xlfn.CONCAT(MONTH('Rates Database'!C4082),"-",'Rates Database'!B4082,"-",'Rates Database'!E4082,"-",'Rates Database'!G4082,"-",'Rates Database'!J4082)</f>
        <v>10-2019-Eversource_EMA-Residential-Energy Efficiency Reconciliation Factor (EERF)</v>
      </c>
      <c r="D4083" s="2">
        <f t="shared" si="63"/>
        <v>1</v>
      </c>
    </row>
    <row r="4084" spans="2:4" ht="13.8" x14ac:dyDescent="0.2">
      <c r="B4084" s="18">
        <v>4081</v>
      </c>
      <c r="C4084" s="2" t="str">
        <f>_xlfn.CONCAT(MONTH('Rates Database'!C4083),"-",'Rates Database'!B4083,"-",'Rates Database'!E4083,"-",'Rates Database'!G4083,"-",'Rates Database'!J4083)</f>
        <v>9-2019-Eversource_EMA-Residential-Energy Efficiency Reconciliation Factor (EERF)</v>
      </c>
      <c r="D4084" s="2">
        <f t="shared" si="63"/>
        <v>1</v>
      </c>
    </row>
    <row r="4085" spans="2:4" ht="13.8" x14ac:dyDescent="0.2">
      <c r="B4085" s="18">
        <v>4082</v>
      </c>
      <c r="C4085" s="2" t="str">
        <f>_xlfn.CONCAT(MONTH('Rates Database'!C4084),"-",'Rates Database'!B4084,"-",'Rates Database'!E4084,"-",'Rates Database'!G4084,"-",'Rates Database'!J4084)</f>
        <v>8-2019-Eversource_EMA-Residential-Energy Efficiency Reconciliation Factor (EERF)</v>
      </c>
      <c r="D4085" s="2">
        <f t="shared" si="63"/>
        <v>1</v>
      </c>
    </row>
    <row r="4086" spans="2:4" ht="13.8" x14ac:dyDescent="0.2">
      <c r="B4086" s="18">
        <v>4083</v>
      </c>
      <c r="C4086" s="2" t="str">
        <f>_xlfn.CONCAT(MONTH('Rates Database'!C4085),"-",'Rates Database'!B4085,"-",'Rates Database'!E4085,"-",'Rates Database'!G4085,"-",'Rates Database'!J4085)</f>
        <v>7-2019-Eversource_EMA-Residential-Energy Efficiency Reconciliation Factor (EERF)</v>
      </c>
      <c r="D4086" s="2">
        <f t="shared" si="63"/>
        <v>1</v>
      </c>
    </row>
    <row r="4087" spans="2:4" ht="13.8" x14ac:dyDescent="0.2">
      <c r="B4087" s="18">
        <v>4084</v>
      </c>
      <c r="C4087" s="2" t="str">
        <f>_xlfn.CONCAT(MONTH('Rates Database'!C4086),"-",'Rates Database'!B4086,"-",'Rates Database'!E4086,"-",'Rates Database'!G4086,"-",'Rates Database'!J4086)</f>
        <v>6-2019-Eversource_EMA-Residential-Energy Efficiency Reconciliation Factor (EERF)</v>
      </c>
      <c r="D4087" s="2">
        <f t="shared" si="63"/>
        <v>1</v>
      </c>
    </row>
    <row r="4088" spans="2:4" ht="13.8" x14ac:dyDescent="0.2">
      <c r="B4088" s="18">
        <v>4085</v>
      </c>
      <c r="C4088" s="2" t="str">
        <f>_xlfn.CONCAT(MONTH('Rates Database'!C4087),"-",'Rates Database'!B4087,"-",'Rates Database'!E4087,"-",'Rates Database'!G4087,"-",'Rates Database'!J4087)</f>
        <v>5-2019-Eversource_EMA-Residential-Energy Efficiency Reconciliation Factor (EERF)</v>
      </c>
      <c r="D4088" s="2">
        <f t="shared" si="63"/>
        <v>1</v>
      </c>
    </row>
    <row r="4089" spans="2:4" ht="13.8" x14ac:dyDescent="0.2">
      <c r="B4089" s="18">
        <v>4086</v>
      </c>
      <c r="C4089" s="2" t="str">
        <f>_xlfn.CONCAT(MONTH('Rates Database'!C4088),"-",'Rates Database'!B4088,"-",'Rates Database'!E4088,"-",'Rates Database'!G4088,"-",'Rates Database'!J4088)</f>
        <v>4-2019-Eversource_EMA-Residential-Energy Efficiency Reconciliation Factor (EERF)</v>
      </c>
      <c r="D4089" s="2">
        <f t="shared" si="63"/>
        <v>1</v>
      </c>
    </row>
    <row r="4090" spans="2:4" ht="13.8" x14ac:dyDescent="0.2">
      <c r="B4090" s="18">
        <v>4087</v>
      </c>
      <c r="C4090" s="2" t="str">
        <f>_xlfn.CONCAT(MONTH('Rates Database'!C4089),"-",'Rates Database'!B4089,"-",'Rates Database'!E4089,"-",'Rates Database'!G4089,"-",'Rates Database'!J4089)</f>
        <v>3-2019-Eversource_EMA-Residential-Energy Efficiency Reconciliation Factor (EERF)</v>
      </c>
      <c r="D4090" s="2">
        <f t="shared" si="63"/>
        <v>1</v>
      </c>
    </row>
    <row r="4091" spans="2:4" ht="13.8" x14ac:dyDescent="0.2">
      <c r="B4091" s="18">
        <v>4088</v>
      </c>
      <c r="C4091" s="2" t="str">
        <f>_xlfn.CONCAT(MONTH('Rates Database'!C4090),"-",'Rates Database'!B4090,"-",'Rates Database'!E4090,"-",'Rates Database'!G4090,"-",'Rates Database'!J4090)</f>
        <v>2-2019-Eversource_EMA-Residential-Energy Efficiency Reconciliation Factor (EERF)</v>
      </c>
      <c r="D4091" s="2">
        <f t="shared" si="63"/>
        <v>1</v>
      </c>
    </row>
    <row r="4092" spans="2:4" ht="13.8" x14ac:dyDescent="0.2">
      <c r="B4092" s="18">
        <v>4089</v>
      </c>
      <c r="C4092" s="2" t="str">
        <f>_xlfn.CONCAT(MONTH('Rates Database'!C4091),"-",'Rates Database'!B4091,"-",'Rates Database'!E4091,"-",'Rates Database'!G4091,"-",'Rates Database'!J4091)</f>
        <v>1-2019-Eversource_EMA-Residential-Energy Efficiency Reconciliation Factor (EERF)</v>
      </c>
      <c r="D4092" s="2">
        <f t="shared" si="63"/>
        <v>1</v>
      </c>
    </row>
    <row r="4093" spans="2:4" ht="13.8" x14ac:dyDescent="0.2">
      <c r="B4093" s="18">
        <v>4090</v>
      </c>
      <c r="C4093" s="2" t="str">
        <f>_xlfn.CONCAT(MONTH('Rates Database'!C4092),"-",'Rates Database'!B4092,"-",'Rates Database'!E4092,"-",'Rates Database'!G4092,"-",'Rates Database'!J4092)</f>
        <v>3-2024-Eversource_EMA-Residential-Renewable Energy</v>
      </c>
      <c r="D4093" s="2">
        <f t="shared" si="63"/>
        <v>1</v>
      </c>
    </row>
    <row r="4094" spans="2:4" ht="13.8" x14ac:dyDescent="0.2">
      <c r="B4094" s="18">
        <v>4091</v>
      </c>
      <c r="C4094" s="2" t="str">
        <f>_xlfn.CONCAT(MONTH('Rates Database'!C4093),"-",'Rates Database'!B4093,"-",'Rates Database'!E4093,"-",'Rates Database'!G4093,"-",'Rates Database'!J4093)</f>
        <v>2-2024-Eversource_EMA-Residential-Renewable Energy</v>
      </c>
      <c r="D4094" s="2">
        <f t="shared" si="63"/>
        <v>1</v>
      </c>
    </row>
    <row r="4095" spans="2:4" ht="13.8" x14ac:dyDescent="0.2">
      <c r="B4095" s="18">
        <v>4092</v>
      </c>
      <c r="C4095" s="2" t="str">
        <f>_xlfn.CONCAT(MONTH('Rates Database'!C4094),"-",'Rates Database'!B4094,"-",'Rates Database'!E4094,"-",'Rates Database'!G4094,"-",'Rates Database'!J4094)</f>
        <v>1-2024-Eversource_EMA-Residential-Renewable Energy</v>
      </c>
      <c r="D4095" s="2">
        <f t="shared" si="63"/>
        <v>1</v>
      </c>
    </row>
    <row r="4096" spans="2:4" ht="13.8" x14ac:dyDescent="0.2">
      <c r="B4096" s="18">
        <v>4093</v>
      </c>
      <c r="C4096" s="2" t="str">
        <f>_xlfn.CONCAT(MONTH('Rates Database'!C4095),"-",'Rates Database'!B4095,"-",'Rates Database'!E4095,"-",'Rates Database'!G4095,"-",'Rates Database'!J4095)</f>
        <v>12-2023-Eversource_EMA-Residential-Renewable Energy</v>
      </c>
      <c r="D4096" s="2">
        <f t="shared" si="63"/>
        <v>1</v>
      </c>
    </row>
    <row r="4097" spans="2:4" ht="13.8" x14ac:dyDescent="0.2">
      <c r="B4097" s="18">
        <v>4094</v>
      </c>
      <c r="C4097" s="2" t="str">
        <f>_xlfn.CONCAT(MONTH('Rates Database'!C4096),"-",'Rates Database'!B4096,"-",'Rates Database'!E4096,"-",'Rates Database'!G4096,"-",'Rates Database'!J4096)</f>
        <v>11-2023-Eversource_EMA-Residential-Renewable Energy</v>
      </c>
      <c r="D4097" s="2">
        <f t="shared" si="63"/>
        <v>1</v>
      </c>
    </row>
    <row r="4098" spans="2:4" ht="13.8" x14ac:dyDescent="0.2">
      <c r="B4098" s="18">
        <v>4095</v>
      </c>
      <c r="C4098" s="2" t="str">
        <f>_xlfn.CONCAT(MONTH('Rates Database'!C4097),"-",'Rates Database'!B4097,"-",'Rates Database'!E4097,"-",'Rates Database'!G4097,"-",'Rates Database'!J4097)</f>
        <v>10-2023-Eversource_EMA-Residential-Renewable Energy</v>
      </c>
      <c r="D4098" s="2">
        <f t="shared" si="63"/>
        <v>1</v>
      </c>
    </row>
    <row r="4099" spans="2:4" ht="13.8" x14ac:dyDescent="0.2">
      <c r="B4099" s="18">
        <v>4096</v>
      </c>
      <c r="C4099" s="2" t="str">
        <f>_xlfn.CONCAT(MONTH('Rates Database'!C4098),"-",'Rates Database'!B4098,"-",'Rates Database'!E4098,"-",'Rates Database'!G4098,"-",'Rates Database'!J4098)</f>
        <v>9-2023-Eversource_EMA-Residential-Renewable Energy</v>
      </c>
      <c r="D4099" s="2">
        <f t="shared" si="63"/>
        <v>1</v>
      </c>
    </row>
    <row r="4100" spans="2:4" ht="13.8" x14ac:dyDescent="0.2">
      <c r="B4100" s="18">
        <v>4097</v>
      </c>
      <c r="C4100" s="2" t="str">
        <f>_xlfn.CONCAT(MONTH('Rates Database'!C4099),"-",'Rates Database'!B4099,"-",'Rates Database'!E4099,"-",'Rates Database'!G4099,"-",'Rates Database'!J4099)</f>
        <v>8-2023-Eversource_EMA-Residential-Renewable Energy</v>
      </c>
      <c r="D4100" s="2">
        <f t="shared" si="63"/>
        <v>1</v>
      </c>
    </row>
    <row r="4101" spans="2:4" ht="13.8" x14ac:dyDescent="0.2">
      <c r="B4101" s="18">
        <v>4098</v>
      </c>
      <c r="C4101" s="2" t="str">
        <f>_xlfn.CONCAT(MONTH('Rates Database'!C4100),"-",'Rates Database'!B4100,"-",'Rates Database'!E4100,"-",'Rates Database'!G4100,"-",'Rates Database'!J4100)</f>
        <v>7-2023-Eversource_EMA-Residential-Renewable Energy</v>
      </c>
      <c r="D4101" s="2">
        <f t="shared" ref="D4101:D4164" si="64">COUNTIF($C$4:$C$10092,C4101)</f>
        <v>1</v>
      </c>
    </row>
    <row r="4102" spans="2:4" ht="13.8" x14ac:dyDescent="0.2">
      <c r="B4102" s="18">
        <v>4099</v>
      </c>
      <c r="C4102" s="2" t="str">
        <f>_xlfn.CONCAT(MONTH('Rates Database'!C4101),"-",'Rates Database'!B4101,"-",'Rates Database'!E4101,"-",'Rates Database'!G4101,"-",'Rates Database'!J4101)</f>
        <v>6-2023-Eversource_EMA-Residential-Renewable Energy</v>
      </c>
      <c r="D4102" s="2">
        <f t="shared" si="64"/>
        <v>1</v>
      </c>
    </row>
    <row r="4103" spans="2:4" ht="13.8" x14ac:dyDescent="0.2">
      <c r="B4103" s="18">
        <v>4100</v>
      </c>
      <c r="C4103" s="2" t="str">
        <f>_xlfn.CONCAT(MONTH('Rates Database'!C4102),"-",'Rates Database'!B4102,"-",'Rates Database'!E4102,"-",'Rates Database'!G4102,"-",'Rates Database'!J4102)</f>
        <v>5-2023-Eversource_EMA-Residential-Renewable Energy</v>
      </c>
      <c r="D4103" s="2">
        <f t="shared" si="64"/>
        <v>1</v>
      </c>
    </row>
    <row r="4104" spans="2:4" ht="13.8" x14ac:dyDescent="0.2">
      <c r="B4104" s="18">
        <v>4101</v>
      </c>
      <c r="C4104" s="2" t="str">
        <f>_xlfn.CONCAT(MONTH('Rates Database'!C4103),"-",'Rates Database'!B4103,"-",'Rates Database'!E4103,"-",'Rates Database'!G4103,"-",'Rates Database'!J4103)</f>
        <v>4-2023-Eversource_EMA-Residential-Renewable Energy</v>
      </c>
      <c r="D4104" s="2">
        <f t="shared" si="64"/>
        <v>1</v>
      </c>
    </row>
    <row r="4105" spans="2:4" ht="13.8" x14ac:dyDescent="0.2">
      <c r="B4105" s="18">
        <v>4102</v>
      </c>
      <c r="C4105" s="2" t="str">
        <f>_xlfn.CONCAT(MONTH('Rates Database'!C4104),"-",'Rates Database'!B4104,"-",'Rates Database'!E4104,"-",'Rates Database'!G4104,"-",'Rates Database'!J4104)</f>
        <v>3-2023-Eversource_EMA-Residential-Renewable Energy</v>
      </c>
      <c r="D4105" s="2">
        <f t="shared" si="64"/>
        <v>1</v>
      </c>
    </row>
    <row r="4106" spans="2:4" ht="13.8" x14ac:dyDescent="0.2">
      <c r="B4106" s="18">
        <v>4103</v>
      </c>
      <c r="C4106" s="2" t="str">
        <f>_xlfn.CONCAT(MONTH('Rates Database'!C4105),"-",'Rates Database'!B4105,"-",'Rates Database'!E4105,"-",'Rates Database'!G4105,"-",'Rates Database'!J4105)</f>
        <v>2-2023-Eversource_EMA-Residential-Renewable Energy</v>
      </c>
      <c r="D4106" s="2">
        <f t="shared" si="64"/>
        <v>1</v>
      </c>
    </row>
    <row r="4107" spans="2:4" ht="13.8" x14ac:dyDescent="0.2">
      <c r="B4107" s="18">
        <v>4104</v>
      </c>
      <c r="C4107" s="2" t="str">
        <f>_xlfn.CONCAT(MONTH('Rates Database'!C4106),"-",'Rates Database'!B4106,"-",'Rates Database'!E4106,"-",'Rates Database'!G4106,"-",'Rates Database'!J4106)</f>
        <v>1-2023-Eversource_EMA-Residential-Renewable Energy</v>
      </c>
      <c r="D4107" s="2">
        <f t="shared" si="64"/>
        <v>1</v>
      </c>
    </row>
    <row r="4108" spans="2:4" ht="13.8" x14ac:dyDescent="0.2">
      <c r="B4108" s="18">
        <v>4105</v>
      </c>
      <c r="C4108" s="2" t="str">
        <f>_xlfn.CONCAT(MONTH('Rates Database'!C4107),"-",'Rates Database'!B4107,"-",'Rates Database'!E4107,"-",'Rates Database'!G4107,"-",'Rates Database'!J4107)</f>
        <v>12-2022-Eversource_EMA-Residential-Renewable Energy</v>
      </c>
      <c r="D4108" s="2">
        <f t="shared" si="64"/>
        <v>1</v>
      </c>
    </row>
    <row r="4109" spans="2:4" ht="13.8" x14ac:dyDescent="0.2">
      <c r="B4109" s="18">
        <v>4106</v>
      </c>
      <c r="C4109" s="2" t="str">
        <f>_xlfn.CONCAT(MONTH('Rates Database'!C4108),"-",'Rates Database'!B4108,"-",'Rates Database'!E4108,"-",'Rates Database'!G4108,"-",'Rates Database'!J4108)</f>
        <v>11-2022-Eversource_EMA-Residential-Renewable Energy</v>
      </c>
      <c r="D4109" s="2">
        <f t="shared" si="64"/>
        <v>1</v>
      </c>
    </row>
    <row r="4110" spans="2:4" ht="13.8" x14ac:dyDescent="0.2">
      <c r="B4110" s="18">
        <v>4107</v>
      </c>
      <c r="C4110" s="2" t="str">
        <f>_xlfn.CONCAT(MONTH('Rates Database'!C4109),"-",'Rates Database'!B4109,"-",'Rates Database'!E4109,"-",'Rates Database'!G4109,"-",'Rates Database'!J4109)</f>
        <v>10-2022-Eversource_EMA-Residential-Renewable Energy</v>
      </c>
      <c r="D4110" s="2">
        <f t="shared" si="64"/>
        <v>1</v>
      </c>
    </row>
    <row r="4111" spans="2:4" ht="13.8" x14ac:dyDescent="0.2">
      <c r="B4111" s="18">
        <v>4108</v>
      </c>
      <c r="C4111" s="2" t="str">
        <f>_xlfn.CONCAT(MONTH('Rates Database'!C4110),"-",'Rates Database'!B4110,"-",'Rates Database'!E4110,"-",'Rates Database'!G4110,"-",'Rates Database'!J4110)</f>
        <v>9-2022-Eversource_EMA-Residential-Renewable Energy</v>
      </c>
      <c r="D4111" s="2">
        <f t="shared" si="64"/>
        <v>1</v>
      </c>
    </row>
    <row r="4112" spans="2:4" ht="13.8" x14ac:dyDescent="0.2">
      <c r="B4112" s="18">
        <v>4109</v>
      </c>
      <c r="C4112" s="2" t="str">
        <f>_xlfn.CONCAT(MONTH('Rates Database'!C4111),"-",'Rates Database'!B4111,"-",'Rates Database'!E4111,"-",'Rates Database'!G4111,"-",'Rates Database'!J4111)</f>
        <v>8-2022-Eversource_EMA-Residential-Renewable Energy</v>
      </c>
      <c r="D4112" s="2">
        <f t="shared" si="64"/>
        <v>1</v>
      </c>
    </row>
    <row r="4113" spans="2:4" ht="13.8" x14ac:dyDescent="0.2">
      <c r="B4113" s="18">
        <v>4110</v>
      </c>
      <c r="C4113" s="2" t="str">
        <f>_xlfn.CONCAT(MONTH('Rates Database'!C4112),"-",'Rates Database'!B4112,"-",'Rates Database'!E4112,"-",'Rates Database'!G4112,"-",'Rates Database'!J4112)</f>
        <v>7-2022-Eversource_EMA-Residential-Renewable Energy</v>
      </c>
      <c r="D4113" s="2">
        <f t="shared" si="64"/>
        <v>1</v>
      </c>
    </row>
    <row r="4114" spans="2:4" ht="13.8" x14ac:dyDescent="0.2">
      <c r="B4114" s="18">
        <v>4111</v>
      </c>
      <c r="C4114" s="2" t="str">
        <f>_xlfn.CONCAT(MONTH('Rates Database'!C4113),"-",'Rates Database'!B4113,"-",'Rates Database'!E4113,"-",'Rates Database'!G4113,"-",'Rates Database'!J4113)</f>
        <v>6-2022-Eversource_EMA-Residential-Renewable Energy</v>
      </c>
      <c r="D4114" s="2">
        <f t="shared" si="64"/>
        <v>1</v>
      </c>
    </row>
    <row r="4115" spans="2:4" ht="13.8" x14ac:dyDescent="0.2">
      <c r="B4115" s="18">
        <v>4112</v>
      </c>
      <c r="C4115" s="2" t="str">
        <f>_xlfn.CONCAT(MONTH('Rates Database'!C4114),"-",'Rates Database'!B4114,"-",'Rates Database'!E4114,"-",'Rates Database'!G4114,"-",'Rates Database'!J4114)</f>
        <v>5-2022-Eversource_EMA-Residential-Renewable Energy</v>
      </c>
      <c r="D4115" s="2">
        <f t="shared" si="64"/>
        <v>1</v>
      </c>
    </row>
    <row r="4116" spans="2:4" ht="13.8" x14ac:dyDescent="0.2">
      <c r="B4116" s="18">
        <v>4113</v>
      </c>
      <c r="C4116" s="2" t="str">
        <f>_xlfn.CONCAT(MONTH('Rates Database'!C4115),"-",'Rates Database'!B4115,"-",'Rates Database'!E4115,"-",'Rates Database'!G4115,"-",'Rates Database'!J4115)</f>
        <v>4-2022-Eversource_EMA-Residential-Renewable Energy</v>
      </c>
      <c r="D4116" s="2">
        <f t="shared" si="64"/>
        <v>1</v>
      </c>
    </row>
    <row r="4117" spans="2:4" ht="13.8" x14ac:dyDescent="0.2">
      <c r="B4117" s="18">
        <v>4114</v>
      </c>
      <c r="C4117" s="2" t="str">
        <f>_xlfn.CONCAT(MONTH('Rates Database'!C4116),"-",'Rates Database'!B4116,"-",'Rates Database'!E4116,"-",'Rates Database'!G4116,"-",'Rates Database'!J4116)</f>
        <v>3-2022-Eversource_EMA-Residential-Renewable Energy</v>
      </c>
      <c r="D4117" s="2">
        <f t="shared" si="64"/>
        <v>1</v>
      </c>
    </row>
    <row r="4118" spans="2:4" ht="13.8" x14ac:dyDescent="0.2">
      <c r="B4118" s="18">
        <v>4115</v>
      </c>
      <c r="C4118" s="2" t="str">
        <f>_xlfn.CONCAT(MONTH('Rates Database'!C4117),"-",'Rates Database'!B4117,"-",'Rates Database'!E4117,"-",'Rates Database'!G4117,"-",'Rates Database'!J4117)</f>
        <v>2-2022-Eversource_EMA-Residential-Renewable Energy</v>
      </c>
      <c r="D4118" s="2">
        <f t="shared" si="64"/>
        <v>1</v>
      </c>
    </row>
    <row r="4119" spans="2:4" ht="13.8" x14ac:dyDescent="0.2">
      <c r="B4119" s="18">
        <v>4116</v>
      </c>
      <c r="C4119" s="2" t="str">
        <f>_xlfn.CONCAT(MONTH('Rates Database'!C4118),"-",'Rates Database'!B4118,"-",'Rates Database'!E4118,"-",'Rates Database'!G4118,"-",'Rates Database'!J4118)</f>
        <v>1-2022-Eversource_EMA-Residential-Renewable Energy</v>
      </c>
      <c r="D4119" s="2">
        <f t="shared" si="64"/>
        <v>1</v>
      </c>
    </row>
    <row r="4120" spans="2:4" ht="13.8" x14ac:dyDescent="0.2">
      <c r="B4120" s="18">
        <v>4117</v>
      </c>
      <c r="C4120" s="2" t="str">
        <f>_xlfn.CONCAT(MONTH('Rates Database'!C4119),"-",'Rates Database'!B4119,"-",'Rates Database'!E4119,"-",'Rates Database'!G4119,"-",'Rates Database'!J4119)</f>
        <v>12-2021-Eversource_EMA-Residential-Renewable Energy</v>
      </c>
      <c r="D4120" s="2">
        <f t="shared" si="64"/>
        <v>1</v>
      </c>
    </row>
    <row r="4121" spans="2:4" ht="13.8" x14ac:dyDescent="0.2">
      <c r="B4121" s="18">
        <v>4118</v>
      </c>
      <c r="C4121" s="2" t="str">
        <f>_xlfn.CONCAT(MONTH('Rates Database'!C4120),"-",'Rates Database'!B4120,"-",'Rates Database'!E4120,"-",'Rates Database'!G4120,"-",'Rates Database'!J4120)</f>
        <v>11-2021-Eversource_EMA-Residential-Renewable Energy</v>
      </c>
      <c r="D4121" s="2">
        <f t="shared" si="64"/>
        <v>1</v>
      </c>
    </row>
    <row r="4122" spans="2:4" ht="13.8" x14ac:dyDescent="0.2">
      <c r="B4122" s="18">
        <v>4119</v>
      </c>
      <c r="C4122" s="2" t="str">
        <f>_xlfn.CONCAT(MONTH('Rates Database'!C4121),"-",'Rates Database'!B4121,"-",'Rates Database'!E4121,"-",'Rates Database'!G4121,"-",'Rates Database'!J4121)</f>
        <v>10-2021-Eversource_EMA-Residential-Renewable Energy</v>
      </c>
      <c r="D4122" s="2">
        <f t="shared" si="64"/>
        <v>1</v>
      </c>
    </row>
    <row r="4123" spans="2:4" ht="13.8" x14ac:dyDescent="0.2">
      <c r="B4123" s="18">
        <v>4120</v>
      </c>
      <c r="C4123" s="2" t="str">
        <f>_xlfn.CONCAT(MONTH('Rates Database'!C4122),"-",'Rates Database'!B4122,"-",'Rates Database'!E4122,"-",'Rates Database'!G4122,"-",'Rates Database'!J4122)</f>
        <v>9-2021-Eversource_EMA-Residential-Renewable Energy</v>
      </c>
      <c r="D4123" s="2">
        <f t="shared" si="64"/>
        <v>1</v>
      </c>
    </row>
    <row r="4124" spans="2:4" ht="13.8" x14ac:dyDescent="0.2">
      <c r="B4124" s="18">
        <v>4121</v>
      </c>
      <c r="C4124" s="2" t="str">
        <f>_xlfn.CONCAT(MONTH('Rates Database'!C4123),"-",'Rates Database'!B4123,"-",'Rates Database'!E4123,"-",'Rates Database'!G4123,"-",'Rates Database'!J4123)</f>
        <v>8-2021-Eversource_EMA-Residential-Renewable Energy</v>
      </c>
      <c r="D4124" s="2">
        <f t="shared" si="64"/>
        <v>1</v>
      </c>
    </row>
    <row r="4125" spans="2:4" ht="13.8" x14ac:dyDescent="0.2">
      <c r="B4125" s="18">
        <v>4122</v>
      </c>
      <c r="C4125" s="2" t="str">
        <f>_xlfn.CONCAT(MONTH('Rates Database'!C4124),"-",'Rates Database'!B4124,"-",'Rates Database'!E4124,"-",'Rates Database'!G4124,"-",'Rates Database'!J4124)</f>
        <v>7-2021-Eversource_EMA-Residential-Renewable Energy</v>
      </c>
      <c r="D4125" s="2">
        <f t="shared" si="64"/>
        <v>1</v>
      </c>
    </row>
    <row r="4126" spans="2:4" ht="13.8" x14ac:dyDescent="0.2">
      <c r="B4126" s="18">
        <v>4123</v>
      </c>
      <c r="C4126" s="2" t="str">
        <f>_xlfn.CONCAT(MONTH('Rates Database'!C4125),"-",'Rates Database'!B4125,"-",'Rates Database'!E4125,"-",'Rates Database'!G4125,"-",'Rates Database'!J4125)</f>
        <v>6-2021-Eversource_EMA-Residential-Renewable Energy</v>
      </c>
      <c r="D4126" s="2">
        <f t="shared" si="64"/>
        <v>1</v>
      </c>
    </row>
    <row r="4127" spans="2:4" ht="13.8" x14ac:dyDescent="0.2">
      <c r="B4127" s="18">
        <v>4124</v>
      </c>
      <c r="C4127" s="2" t="str">
        <f>_xlfn.CONCAT(MONTH('Rates Database'!C4126),"-",'Rates Database'!B4126,"-",'Rates Database'!E4126,"-",'Rates Database'!G4126,"-",'Rates Database'!J4126)</f>
        <v>5-2021-Eversource_EMA-Residential-Renewable Energy</v>
      </c>
      <c r="D4127" s="2">
        <f t="shared" si="64"/>
        <v>1</v>
      </c>
    </row>
    <row r="4128" spans="2:4" ht="13.8" x14ac:dyDescent="0.2">
      <c r="B4128" s="18">
        <v>4125</v>
      </c>
      <c r="C4128" s="2" t="str">
        <f>_xlfn.CONCAT(MONTH('Rates Database'!C4127),"-",'Rates Database'!B4127,"-",'Rates Database'!E4127,"-",'Rates Database'!G4127,"-",'Rates Database'!J4127)</f>
        <v>4-2021-Eversource_EMA-Residential-Renewable Energy</v>
      </c>
      <c r="D4128" s="2">
        <f t="shared" si="64"/>
        <v>1</v>
      </c>
    </row>
    <row r="4129" spans="2:4" ht="13.8" x14ac:dyDescent="0.2">
      <c r="B4129" s="18">
        <v>4126</v>
      </c>
      <c r="C4129" s="2" t="str">
        <f>_xlfn.CONCAT(MONTH('Rates Database'!C4128),"-",'Rates Database'!B4128,"-",'Rates Database'!E4128,"-",'Rates Database'!G4128,"-",'Rates Database'!J4128)</f>
        <v>3-2021-Eversource_EMA-Residential-Renewable Energy</v>
      </c>
      <c r="D4129" s="2">
        <f t="shared" si="64"/>
        <v>1</v>
      </c>
    </row>
    <row r="4130" spans="2:4" ht="13.8" x14ac:dyDescent="0.2">
      <c r="B4130" s="18">
        <v>4127</v>
      </c>
      <c r="C4130" s="2" t="str">
        <f>_xlfn.CONCAT(MONTH('Rates Database'!C4129),"-",'Rates Database'!B4129,"-",'Rates Database'!E4129,"-",'Rates Database'!G4129,"-",'Rates Database'!J4129)</f>
        <v>2-2021-Eversource_EMA-Residential-Renewable Energy</v>
      </c>
      <c r="D4130" s="2">
        <f t="shared" si="64"/>
        <v>1</v>
      </c>
    </row>
    <row r="4131" spans="2:4" ht="13.8" x14ac:dyDescent="0.2">
      <c r="B4131" s="18">
        <v>4128</v>
      </c>
      <c r="C4131" s="2" t="str">
        <f>_xlfn.CONCAT(MONTH('Rates Database'!C4130),"-",'Rates Database'!B4130,"-",'Rates Database'!E4130,"-",'Rates Database'!G4130,"-",'Rates Database'!J4130)</f>
        <v>1-2021-Eversource_EMA-Residential-Renewable Energy</v>
      </c>
      <c r="D4131" s="2">
        <f t="shared" si="64"/>
        <v>1</v>
      </c>
    </row>
    <row r="4132" spans="2:4" ht="13.8" x14ac:dyDescent="0.2">
      <c r="B4132" s="18">
        <v>4129</v>
      </c>
      <c r="C4132" s="2" t="str">
        <f>_xlfn.CONCAT(MONTH('Rates Database'!C4131),"-",'Rates Database'!B4131,"-",'Rates Database'!E4131,"-",'Rates Database'!G4131,"-",'Rates Database'!J4131)</f>
        <v>12-2020-Eversource_EMA-Residential-Renewable Energy</v>
      </c>
      <c r="D4132" s="2">
        <f t="shared" si="64"/>
        <v>1</v>
      </c>
    </row>
    <row r="4133" spans="2:4" ht="13.8" x14ac:dyDescent="0.2">
      <c r="B4133" s="18">
        <v>4130</v>
      </c>
      <c r="C4133" s="2" t="str">
        <f>_xlfn.CONCAT(MONTH('Rates Database'!C4132),"-",'Rates Database'!B4132,"-",'Rates Database'!E4132,"-",'Rates Database'!G4132,"-",'Rates Database'!J4132)</f>
        <v>11-2020-Eversource_EMA-Residential-Renewable Energy</v>
      </c>
      <c r="D4133" s="2">
        <f t="shared" si="64"/>
        <v>1</v>
      </c>
    </row>
    <row r="4134" spans="2:4" ht="13.8" x14ac:dyDescent="0.2">
      <c r="B4134" s="18">
        <v>4131</v>
      </c>
      <c r="C4134" s="2" t="str">
        <f>_xlfn.CONCAT(MONTH('Rates Database'!C4133),"-",'Rates Database'!B4133,"-",'Rates Database'!E4133,"-",'Rates Database'!G4133,"-",'Rates Database'!J4133)</f>
        <v>10-2020-Eversource_EMA-Residential-Renewable Energy</v>
      </c>
      <c r="D4134" s="2">
        <f t="shared" si="64"/>
        <v>1</v>
      </c>
    </row>
    <row r="4135" spans="2:4" ht="13.8" x14ac:dyDescent="0.2">
      <c r="B4135" s="18">
        <v>4132</v>
      </c>
      <c r="C4135" s="2" t="str">
        <f>_xlfn.CONCAT(MONTH('Rates Database'!C4134),"-",'Rates Database'!B4134,"-",'Rates Database'!E4134,"-",'Rates Database'!G4134,"-",'Rates Database'!J4134)</f>
        <v>9-2020-Eversource_EMA-Residential-Renewable Energy</v>
      </c>
      <c r="D4135" s="2">
        <f t="shared" si="64"/>
        <v>1</v>
      </c>
    </row>
    <row r="4136" spans="2:4" ht="13.8" x14ac:dyDescent="0.2">
      <c r="B4136" s="18">
        <v>4133</v>
      </c>
      <c r="C4136" s="2" t="str">
        <f>_xlfn.CONCAT(MONTH('Rates Database'!C4135),"-",'Rates Database'!B4135,"-",'Rates Database'!E4135,"-",'Rates Database'!G4135,"-",'Rates Database'!J4135)</f>
        <v>8-2020-Eversource_EMA-Residential-Renewable Energy</v>
      </c>
      <c r="D4136" s="2">
        <f t="shared" si="64"/>
        <v>1</v>
      </c>
    </row>
    <row r="4137" spans="2:4" ht="13.8" x14ac:dyDescent="0.2">
      <c r="B4137" s="18">
        <v>4134</v>
      </c>
      <c r="C4137" s="2" t="str">
        <f>_xlfn.CONCAT(MONTH('Rates Database'!C4136),"-",'Rates Database'!B4136,"-",'Rates Database'!E4136,"-",'Rates Database'!G4136,"-",'Rates Database'!J4136)</f>
        <v>7-2020-Eversource_EMA-Residential-Renewable Energy</v>
      </c>
      <c r="D4137" s="2">
        <f t="shared" si="64"/>
        <v>1</v>
      </c>
    </row>
    <row r="4138" spans="2:4" ht="13.8" x14ac:dyDescent="0.2">
      <c r="B4138" s="18">
        <v>4135</v>
      </c>
      <c r="C4138" s="2" t="str">
        <f>_xlfn.CONCAT(MONTH('Rates Database'!C4137),"-",'Rates Database'!B4137,"-",'Rates Database'!E4137,"-",'Rates Database'!G4137,"-",'Rates Database'!J4137)</f>
        <v>6-2020-Eversource_EMA-Residential-Renewable Energy</v>
      </c>
      <c r="D4138" s="2">
        <f t="shared" si="64"/>
        <v>1</v>
      </c>
    </row>
    <row r="4139" spans="2:4" ht="13.8" x14ac:dyDescent="0.2">
      <c r="B4139" s="18">
        <v>4136</v>
      </c>
      <c r="C4139" s="2" t="str">
        <f>_xlfn.CONCAT(MONTH('Rates Database'!C4138),"-",'Rates Database'!B4138,"-",'Rates Database'!E4138,"-",'Rates Database'!G4138,"-",'Rates Database'!J4138)</f>
        <v>5-2020-Eversource_EMA-Residential-Renewable Energy</v>
      </c>
      <c r="D4139" s="2">
        <f t="shared" si="64"/>
        <v>1</v>
      </c>
    </row>
    <row r="4140" spans="2:4" ht="13.8" x14ac:dyDescent="0.2">
      <c r="B4140" s="18">
        <v>4137</v>
      </c>
      <c r="C4140" s="2" t="str">
        <f>_xlfn.CONCAT(MONTH('Rates Database'!C4139),"-",'Rates Database'!B4139,"-",'Rates Database'!E4139,"-",'Rates Database'!G4139,"-",'Rates Database'!J4139)</f>
        <v>4-2020-Eversource_EMA-Residential-Renewable Energy</v>
      </c>
      <c r="D4140" s="2">
        <f t="shared" si="64"/>
        <v>1</v>
      </c>
    </row>
    <row r="4141" spans="2:4" ht="13.8" x14ac:dyDescent="0.2">
      <c r="B4141" s="18">
        <v>4138</v>
      </c>
      <c r="C4141" s="2" t="str">
        <f>_xlfn.CONCAT(MONTH('Rates Database'!C4140),"-",'Rates Database'!B4140,"-",'Rates Database'!E4140,"-",'Rates Database'!G4140,"-",'Rates Database'!J4140)</f>
        <v>3-2020-Eversource_EMA-Residential-Renewable Energy</v>
      </c>
      <c r="D4141" s="2">
        <f t="shared" si="64"/>
        <v>1</v>
      </c>
    </row>
    <row r="4142" spans="2:4" ht="13.8" x14ac:dyDescent="0.2">
      <c r="B4142" s="18">
        <v>4139</v>
      </c>
      <c r="C4142" s="2" t="str">
        <f>_xlfn.CONCAT(MONTH('Rates Database'!C4141),"-",'Rates Database'!B4141,"-",'Rates Database'!E4141,"-",'Rates Database'!G4141,"-",'Rates Database'!J4141)</f>
        <v>2-2020-Eversource_EMA-Residential-Renewable Energy</v>
      </c>
      <c r="D4142" s="2">
        <f t="shared" si="64"/>
        <v>1</v>
      </c>
    </row>
    <row r="4143" spans="2:4" ht="13.8" x14ac:dyDescent="0.2">
      <c r="B4143" s="18">
        <v>4140</v>
      </c>
      <c r="C4143" s="2" t="str">
        <f>_xlfn.CONCAT(MONTH('Rates Database'!C4142),"-",'Rates Database'!B4142,"-",'Rates Database'!E4142,"-",'Rates Database'!G4142,"-",'Rates Database'!J4142)</f>
        <v>1-2020-Eversource_EMA-Residential-Renewable Energy</v>
      </c>
      <c r="D4143" s="2">
        <f t="shared" si="64"/>
        <v>1</v>
      </c>
    </row>
    <row r="4144" spans="2:4" ht="13.8" x14ac:dyDescent="0.2">
      <c r="B4144" s="18">
        <v>4141</v>
      </c>
      <c r="C4144" s="2" t="str">
        <f>_xlfn.CONCAT(MONTH('Rates Database'!C4143),"-",'Rates Database'!B4143,"-",'Rates Database'!E4143,"-",'Rates Database'!G4143,"-",'Rates Database'!J4143)</f>
        <v>12-2019-Eversource_EMA-Residential-Renewable Energy</v>
      </c>
      <c r="D4144" s="2">
        <f t="shared" si="64"/>
        <v>1</v>
      </c>
    </row>
    <row r="4145" spans="2:4" ht="13.8" x14ac:dyDescent="0.2">
      <c r="B4145" s="18">
        <v>4142</v>
      </c>
      <c r="C4145" s="2" t="str">
        <f>_xlfn.CONCAT(MONTH('Rates Database'!C4144),"-",'Rates Database'!B4144,"-",'Rates Database'!E4144,"-",'Rates Database'!G4144,"-",'Rates Database'!J4144)</f>
        <v>11-2019-Eversource_EMA-Residential-Renewable Energy</v>
      </c>
      <c r="D4145" s="2">
        <f t="shared" si="64"/>
        <v>1</v>
      </c>
    </row>
    <row r="4146" spans="2:4" ht="13.8" x14ac:dyDescent="0.2">
      <c r="B4146" s="18">
        <v>4143</v>
      </c>
      <c r="C4146" s="2" t="str">
        <f>_xlfn.CONCAT(MONTH('Rates Database'!C4145),"-",'Rates Database'!B4145,"-",'Rates Database'!E4145,"-",'Rates Database'!G4145,"-",'Rates Database'!J4145)</f>
        <v>10-2019-Eversource_EMA-Residential-Renewable Energy</v>
      </c>
      <c r="D4146" s="2">
        <f t="shared" si="64"/>
        <v>1</v>
      </c>
    </row>
    <row r="4147" spans="2:4" ht="13.8" x14ac:dyDescent="0.2">
      <c r="B4147" s="18">
        <v>4144</v>
      </c>
      <c r="C4147" s="2" t="str">
        <f>_xlfn.CONCAT(MONTH('Rates Database'!C4146),"-",'Rates Database'!B4146,"-",'Rates Database'!E4146,"-",'Rates Database'!G4146,"-",'Rates Database'!J4146)</f>
        <v>9-2019-Eversource_EMA-Residential-Renewable Energy</v>
      </c>
      <c r="D4147" s="2">
        <f t="shared" si="64"/>
        <v>1</v>
      </c>
    </row>
    <row r="4148" spans="2:4" ht="13.8" x14ac:dyDescent="0.2">
      <c r="B4148" s="18">
        <v>4145</v>
      </c>
      <c r="C4148" s="2" t="str">
        <f>_xlfn.CONCAT(MONTH('Rates Database'!C4147),"-",'Rates Database'!B4147,"-",'Rates Database'!E4147,"-",'Rates Database'!G4147,"-",'Rates Database'!J4147)</f>
        <v>8-2019-Eversource_EMA-Residential-Renewable Energy</v>
      </c>
      <c r="D4148" s="2">
        <f t="shared" si="64"/>
        <v>1</v>
      </c>
    </row>
    <row r="4149" spans="2:4" ht="13.8" x14ac:dyDescent="0.2">
      <c r="B4149" s="18">
        <v>4146</v>
      </c>
      <c r="C4149" s="2" t="str">
        <f>_xlfn.CONCAT(MONTH('Rates Database'!C4148),"-",'Rates Database'!B4148,"-",'Rates Database'!E4148,"-",'Rates Database'!G4148,"-",'Rates Database'!J4148)</f>
        <v>7-2019-Eversource_EMA-Residential-Renewable Energy</v>
      </c>
      <c r="D4149" s="2">
        <f t="shared" si="64"/>
        <v>1</v>
      </c>
    </row>
    <row r="4150" spans="2:4" ht="13.8" x14ac:dyDescent="0.2">
      <c r="B4150" s="18">
        <v>4147</v>
      </c>
      <c r="C4150" s="2" t="str">
        <f>_xlfn.CONCAT(MONTH('Rates Database'!C4149),"-",'Rates Database'!B4149,"-",'Rates Database'!E4149,"-",'Rates Database'!G4149,"-",'Rates Database'!J4149)</f>
        <v>6-2019-Eversource_EMA-Residential-Renewable Energy</v>
      </c>
      <c r="D4150" s="2">
        <f t="shared" si="64"/>
        <v>1</v>
      </c>
    </row>
    <row r="4151" spans="2:4" ht="13.8" x14ac:dyDescent="0.2">
      <c r="B4151" s="18">
        <v>4148</v>
      </c>
      <c r="C4151" s="2" t="str">
        <f>_xlfn.CONCAT(MONTH('Rates Database'!C4150),"-",'Rates Database'!B4150,"-",'Rates Database'!E4150,"-",'Rates Database'!G4150,"-",'Rates Database'!J4150)</f>
        <v>5-2019-Eversource_EMA-Residential-Renewable Energy</v>
      </c>
      <c r="D4151" s="2">
        <f t="shared" si="64"/>
        <v>1</v>
      </c>
    </row>
    <row r="4152" spans="2:4" ht="13.8" x14ac:dyDescent="0.2">
      <c r="B4152" s="18">
        <v>4149</v>
      </c>
      <c r="C4152" s="2" t="str">
        <f>_xlfn.CONCAT(MONTH('Rates Database'!C4151),"-",'Rates Database'!B4151,"-",'Rates Database'!E4151,"-",'Rates Database'!G4151,"-",'Rates Database'!J4151)</f>
        <v>4-2019-Eversource_EMA-Residential-Renewable Energy</v>
      </c>
      <c r="D4152" s="2">
        <f t="shared" si="64"/>
        <v>1</v>
      </c>
    </row>
    <row r="4153" spans="2:4" ht="13.8" x14ac:dyDescent="0.2">
      <c r="B4153" s="18">
        <v>4150</v>
      </c>
      <c r="C4153" s="2" t="str">
        <f>_xlfn.CONCAT(MONTH('Rates Database'!C4152),"-",'Rates Database'!B4152,"-",'Rates Database'!E4152,"-",'Rates Database'!G4152,"-",'Rates Database'!J4152)</f>
        <v>3-2019-Eversource_EMA-Residential-Renewable Energy</v>
      </c>
      <c r="D4153" s="2">
        <f t="shared" si="64"/>
        <v>1</v>
      </c>
    </row>
    <row r="4154" spans="2:4" ht="13.8" x14ac:dyDescent="0.2">
      <c r="B4154" s="18">
        <v>4151</v>
      </c>
      <c r="C4154" s="2" t="str">
        <f>_xlfn.CONCAT(MONTH('Rates Database'!C4153),"-",'Rates Database'!B4153,"-",'Rates Database'!E4153,"-",'Rates Database'!G4153,"-",'Rates Database'!J4153)</f>
        <v>2-2019-Eversource_EMA-Residential-Renewable Energy</v>
      </c>
      <c r="D4154" s="2">
        <f t="shared" si="64"/>
        <v>1</v>
      </c>
    </row>
    <row r="4155" spans="2:4" ht="13.8" x14ac:dyDescent="0.2">
      <c r="B4155" s="18">
        <v>4152</v>
      </c>
      <c r="C4155" s="2" t="str">
        <f>_xlfn.CONCAT(MONTH('Rates Database'!C4154),"-",'Rates Database'!B4154,"-",'Rates Database'!E4154,"-",'Rates Database'!G4154,"-",'Rates Database'!J4154)</f>
        <v>1-2019-Eversource_EMA-Residential-Renewable Energy</v>
      </c>
      <c r="D4155" s="2">
        <f t="shared" si="64"/>
        <v>1</v>
      </c>
    </row>
    <row r="4156" spans="2:4" ht="13.8" x14ac:dyDescent="0.2">
      <c r="B4156" s="18">
        <v>4153</v>
      </c>
      <c r="C4156" s="2" t="str">
        <f>_xlfn.CONCAT(MONTH('Rates Database'!C4155),"-",'Rates Database'!B4155,"-",'Rates Database'!E4155,"-",'Rates Database'!G4155,"-",'Rates Database'!J4155)</f>
        <v>3-2024-National Grid-Residential-Base Distribution</v>
      </c>
      <c r="D4156" s="2">
        <f t="shared" si="64"/>
        <v>1</v>
      </c>
    </row>
    <row r="4157" spans="2:4" ht="13.8" x14ac:dyDescent="0.2">
      <c r="B4157" s="18">
        <v>4154</v>
      </c>
      <c r="C4157" s="2" t="str">
        <f>_xlfn.CONCAT(MONTH('Rates Database'!C4156),"-",'Rates Database'!B4156,"-",'Rates Database'!E4156,"-",'Rates Database'!G4156,"-",'Rates Database'!J4156)</f>
        <v>2-2024-National Grid-Residential-Base Distribution</v>
      </c>
      <c r="D4157" s="2">
        <f t="shared" si="64"/>
        <v>1</v>
      </c>
    </row>
    <row r="4158" spans="2:4" ht="13.8" x14ac:dyDescent="0.2">
      <c r="B4158" s="18">
        <v>4155</v>
      </c>
      <c r="C4158" s="2" t="str">
        <f>_xlfn.CONCAT(MONTH('Rates Database'!C4157),"-",'Rates Database'!B4157,"-",'Rates Database'!E4157,"-",'Rates Database'!G4157,"-",'Rates Database'!J4157)</f>
        <v>1-2024-National Grid-Residential-Base Distribution</v>
      </c>
      <c r="D4158" s="2">
        <f t="shared" si="64"/>
        <v>1</v>
      </c>
    </row>
    <row r="4159" spans="2:4" ht="13.8" x14ac:dyDescent="0.2">
      <c r="B4159" s="18">
        <v>4156</v>
      </c>
      <c r="C4159" s="2" t="str">
        <f>_xlfn.CONCAT(MONTH('Rates Database'!C4158),"-",'Rates Database'!B4158,"-",'Rates Database'!E4158,"-",'Rates Database'!G4158,"-",'Rates Database'!J4158)</f>
        <v>12-2023-National Grid-Residential-Base Distribution</v>
      </c>
      <c r="D4159" s="2">
        <f t="shared" si="64"/>
        <v>1</v>
      </c>
    </row>
    <row r="4160" spans="2:4" ht="13.8" x14ac:dyDescent="0.2">
      <c r="B4160" s="18">
        <v>4157</v>
      </c>
      <c r="C4160" s="2" t="str">
        <f>_xlfn.CONCAT(MONTH('Rates Database'!C4159),"-",'Rates Database'!B4159,"-",'Rates Database'!E4159,"-",'Rates Database'!G4159,"-",'Rates Database'!J4159)</f>
        <v>11-2023-National Grid-Residential-Base Distribution</v>
      </c>
      <c r="D4160" s="2">
        <f t="shared" si="64"/>
        <v>1</v>
      </c>
    </row>
    <row r="4161" spans="2:4" ht="13.8" x14ac:dyDescent="0.2">
      <c r="B4161" s="18">
        <v>4158</v>
      </c>
      <c r="C4161" s="2" t="str">
        <f>_xlfn.CONCAT(MONTH('Rates Database'!C4160),"-",'Rates Database'!B4160,"-",'Rates Database'!E4160,"-",'Rates Database'!G4160,"-",'Rates Database'!J4160)</f>
        <v>10-2023-National Grid-Residential-Base Distribution</v>
      </c>
      <c r="D4161" s="2">
        <f t="shared" si="64"/>
        <v>1</v>
      </c>
    </row>
    <row r="4162" spans="2:4" ht="13.8" x14ac:dyDescent="0.2">
      <c r="B4162" s="18">
        <v>4159</v>
      </c>
      <c r="C4162" s="2" t="str">
        <f>_xlfn.CONCAT(MONTH('Rates Database'!C4161),"-",'Rates Database'!B4161,"-",'Rates Database'!E4161,"-",'Rates Database'!G4161,"-",'Rates Database'!J4161)</f>
        <v>9-2023-National Grid-Residential-Base Distribution</v>
      </c>
      <c r="D4162" s="2">
        <f t="shared" si="64"/>
        <v>1</v>
      </c>
    </row>
    <row r="4163" spans="2:4" ht="13.8" x14ac:dyDescent="0.2">
      <c r="B4163" s="18">
        <v>4160</v>
      </c>
      <c r="C4163" s="2" t="str">
        <f>_xlfn.CONCAT(MONTH('Rates Database'!C4162),"-",'Rates Database'!B4162,"-",'Rates Database'!E4162,"-",'Rates Database'!G4162,"-",'Rates Database'!J4162)</f>
        <v>8-2023-National Grid-Residential-Base Distribution</v>
      </c>
      <c r="D4163" s="2">
        <f t="shared" si="64"/>
        <v>1</v>
      </c>
    </row>
    <row r="4164" spans="2:4" ht="13.8" x14ac:dyDescent="0.2">
      <c r="B4164" s="18">
        <v>4161</v>
      </c>
      <c r="C4164" s="2" t="str">
        <f>_xlfn.CONCAT(MONTH('Rates Database'!C4163),"-",'Rates Database'!B4163,"-",'Rates Database'!E4163,"-",'Rates Database'!G4163,"-",'Rates Database'!J4163)</f>
        <v>7-2023-National Grid-Residential-Base Distribution</v>
      </c>
      <c r="D4164" s="2">
        <f t="shared" si="64"/>
        <v>1</v>
      </c>
    </row>
    <row r="4165" spans="2:4" ht="13.8" x14ac:dyDescent="0.2">
      <c r="B4165" s="18">
        <v>4162</v>
      </c>
      <c r="C4165" s="2" t="str">
        <f>_xlfn.CONCAT(MONTH('Rates Database'!C4164),"-",'Rates Database'!B4164,"-",'Rates Database'!E4164,"-",'Rates Database'!G4164,"-",'Rates Database'!J4164)</f>
        <v>6-2023-National Grid-Residential-Base Distribution</v>
      </c>
      <c r="D4165" s="2">
        <f t="shared" ref="D4165:D4228" si="65">COUNTIF($C$4:$C$10092,C4165)</f>
        <v>1</v>
      </c>
    </row>
    <row r="4166" spans="2:4" ht="13.8" x14ac:dyDescent="0.2">
      <c r="B4166" s="18">
        <v>4163</v>
      </c>
      <c r="C4166" s="2" t="str">
        <f>_xlfn.CONCAT(MONTH('Rates Database'!C4165),"-",'Rates Database'!B4165,"-",'Rates Database'!E4165,"-",'Rates Database'!G4165,"-",'Rates Database'!J4165)</f>
        <v>5-2023-National Grid-Residential-Base Distribution</v>
      </c>
      <c r="D4166" s="2">
        <f t="shared" si="65"/>
        <v>1</v>
      </c>
    </row>
    <row r="4167" spans="2:4" ht="13.8" x14ac:dyDescent="0.2">
      <c r="B4167" s="18">
        <v>4164</v>
      </c>
      <c r="C4167" s="2" t="str">
        <f>_xlfn.CONCAT(MONTH('Rates Database'!C4166),"-",'Rates Database'!B4166,"-",'Rates Database'!E4166,"-",'Rates Database'!G4166,"-",'Rates Database'!J4166)</f>
        <v>4-2023-National Grid-Residential-Base Distribution</v>
      </c>
      <c r="D4167" s="2">
        <f t="shared" si="65"/>
        <v>1</v>
      </c>
    </row>
    <row r="4168" spans="2:4" ht="13.8" x14ac:dyDescent="0.2">
      <c r="B4168" s="18">
        <v>4165</v>
      </c>
      <c r="C4168" s="2" t="str">
        <f>_xlfn.CONCAT(MONTH('Rates Database'!C4167),"-",'Rates Database'!B4167,"-",'Rates Database'!E4167,"-",'Rates Database'!G4167,"-",'Rates Database'!J4167)</f>
        <v>3-2023-National Grid-Residential-Base Distribution</v>
      </c>
      <c r="D4168" s="2">
        <f t="shared" si="65"/>
        <v>1</v>
      </c>
    </row>
    <row r="4169" spans="2:4" ht="13.8" x14ac:dyDescent="0.2">
      <c r="B4169" s="18">
        <v>4166</v>
      </c>
      <c r="C4169" s="2" t="str">
        <f>_xlfn.CONCAT(MONTH('Rates Database'!C4168),"-",'Rates Database'!B4168,"-",'Rates Database'!E4168,"-",'Rates Database'!G4168,"-",'Rates Database'!J4168)</f>
        <v>2-2023-National Grid-Residential-Base Distribution</v>
      </c>
      <c r="D4169" s="2">
        <f t="shared" si="65"/>
        <v>1</v>
      </c>
    </row>
    <row r="4170" spans="2:4" ht="13.8" x14ac:dyDescent="0.2">
      <c r="B4170" s="18">
        <v>4167</v>
      </c>
      <c r="C4170" s="2" t="str">
        <f>_xlfn.CONCAT(MONTH('Rates Database'!C4169),"-",'Rates Database'!B4169,"-",'Rates Database'!E4169,"-",'Rates Database'!G4169,"-",'Rates Database'!J4169)</f>
        <v>1-2023-National Grid-Residential-Base Distribution</v>
      </c>
      <c r="D4170" s="2">
        <f t="shared" si="65"/>
        <v>1</v>
      </c>
    </row>
    <row r="4171" spans="2:4" ht="13.8" x14ac:dyDescent="0.2">
      <c r="B4171" s="18">
        <v>4168</v>
      </c>
      <c r="C4171" s="2" t="str">
        <f>_xlfn.CONCAT(MONTH('Rates Database'!C4170),"-",'Rates Database'!B4170,"-",'Rates Database'!E4170,"-",'Rates Database'!G4170,"-",'Rates Database'!J4170)</f>
        <v>12-2022-National Grid-Residential-Base Distribution</v>
      </c>
      <c r="D4171" s="2">
        <f t="shared" si="65"/>
        <v>1</v>
      </c>
    </row>
    <row r="4172" spans="2:4" ht="13.8" x14ac:dyDescent="0.2">
      <c r="B4172" s="18">
        <v>4169</v>
      </c>
      <c r="C4172" s="2" t="str">
        <f>_xlfn.CONCAT(MONTH('Rates Database'!C4171),"-",'Rates Database'!B4171,"-",'Rates Database'!E4171,"-",'Rates Database'!G4171,"-",'Rates Database'!J4171)</f>
        <v>11-2022-National Grid-Residential-Base Distribution</v>
      </c>
      <c r="D4172" s="2">
        <f t="shared" si="65"/>
        <v>1</v>
      </c>
    </row>
    <row r="4173" spans="2:4" ht="13.8" x14ac:dyDescent="0.2">
      <c r="B4173" s="18">
        <v>4170</v>
      </c>
      <c r="C4173" s="2" t="str">
        <f>_xlfn.CONCAT(MONTH('Rates Database'!C4172),"-",'Rates Database'!B4172,"-",'Rates Database'!E4172,"-",'Rates Database'!G4172,"-",'Rates Database'!J4172)</f>
        <v>10-2022-National Grid-Residential-Base Distribution</v>
      </c>
      <c r="D4173" s="2">
        <f t="shared" si="65"/>
        <v>1</v>
      </c>
    </row>
    <row r="4174" spans="2:4" ht="13.8" x14ac:dyDescent="0.2">
      <c r="B4174" s="18">
        <v>4171</v>
      </c>
      <c r="C4174" s="2" t="str">
        <f>_xlfn.CONCAT(MONTH('Rates Database'!C4173),"-",'Rates Database'!B4173,"-",'Rates Database'!E4173,"-",'Rates Database'!G4173,"-",'Rates Database'!J4173)</f>
        <v>9-2022-National Grid-Residential-Base Distribution</v>
      </c>
      <c r="D4174" s="2">
        <f t="shared" si="65"/>
        <v>1</v>
      </c>
    </row>
    <row r="4175" spans="2:4" ht="13.8" x14ac:dyDescent="0.2">
      <c r="B4175" s="18">
        <v>4172</v>
      </c>
      <c r="C4175" s="2" t="str">
        <f>_xlfn.CONCAT(MONTH('Rates Database'!C4174),"-",'Rates Database'!B4174,"-",'Rates Database'!E4174,"-",'Rates Database'!G4174,"-",'Rates Database'!J4174)</f>
        <v>8-2022-National Grid-Residential-Base Distribution</v>
      </c>
      <c r="D4175" s="2">
        <f t="shared" si="65"/>
        <v>1</v>
      </c>
    </row>
    <row r="4176" spans="2:4" ht="13.8" x14ac:dyDescent="0.2">
      <c r="B4176" s="18">
        <v>4173</v>
      </c>
      <c r="C4176" s="2" t="str">
        <f>_xlfn.CONCAT(MONTH('Rates Database'!C4175),"-",'Rates Database'!B4175,"-",'Rates Database'!E4175,"-",'Rates Database'!G4175,"-",'Rates Database'!J4175)</f>
        <v>7-2022-National Grid-Residential-Base Distribution</v>
      </c>
      <c r="D4176" s="2">
        <f t="shared" si="65"/>
        <v>1</v>
      </c>
    </row>
    <row r="4177" spans="2:4" ht="13.8" x14ac:dyDescent="0.2">
      <c r="B4177" s="18">
        <v>4174</v>
      </c>
      <c r="C4177" s="2" t="str">
        <f>_xlfn.CONCAT(MONTH('Rates Database'!C4176),"-",'Rates Database'!B4176,"-",'Rates Database'!E4176,"-",'Rates Database'!G4176,"-",'Rates Database'!J4176)</f>
        <v>6-2022-National Grid-Residential-Base Distribution</v>
      </c>
      <c r="D4177" s="2">
        <f t="shared" si="65"/>
        <v>1</v>
      </c>
    </row>
    <row r="4178" spans="2:4" ht="13.8" x14ac:dyDescent="0.2">
      <c r="B4178" s="18">
        <v>4175</v>
      </c>
      <c r="C4178" s="2" t="str">
        <f>_xlfn.CONCAT(MONTH('Rates Database'!C4177),"-",'Rates Database'!B4177,"-",'Rates Database'!E4177,"-",'Rates Database'!G4177,"-",'Rates Database'!J4177)</f>
        <v>5-2022-National Grid-Residential-Base Distribution</v>
      </c>
      <c r="D4178" s="2">
        <f t="shared" si="65"/>
        <v>1</v>
      </c>
    </row>
    <row r="4179" spans="2:4" ht="13.8" x14ac:dyDescent="0.2">
      <c r="B4179" s="18">
        <v>4176</v>
      </c>
      <c r="C4179" s="2" t="str">
        <f>_xlfn.CONCAT(MONTH('Rates Database'!C4178),"-",'Rates Database'!B4178,"-",'Rates Database'!E4178,"-",'Rates Database'!G4178,"-",'Rates Database'!J4178)</f>
        <v>4-2022-National Grid-Residential-Base Distribution</v>
      </c>
      <c r="D4179" s="2">
        <f t="shared" si="65"/>
        <v>1</v>
      </c>
    </row>
    <row r="4180" spans="2:4" ht="13.8" x14ac:dyDescent="0.2">
      <c r="B4180" s="18">
        <v>4177</v>
      </c>
      <c r="C4180" s="2" t="str">
        <f>_xlfn.CONCAT(MONTH('Rates Database'!C4179),"-",'Rates Database'!B4179,"-",'Rates Database'!E4179,"-",'Rates Database'!G4179,"-",'Rates Database'!J4179)</f>
        <v>3-2022-National Grid-Residential-Base Distribution</v>
      </c>
      <c r="D4180" s="2">
        <f t="shared" si="65"/>
        <v>1</v>
      </c>
    </row>
    <row r="4181" spans="2:4" ht="13.8" x14ac:dyDescent="0.2">
      <c r="B4181" s="18">
        <v>4178</v>
      </c>
      <c r="C4181" s="2" t="str">
        <f>_xlfn.CONCAT(MONTH('Rates Database'!C4180),"-",'Rates Database'!B4180,"-",'Rates Database'!E4180,"-",'Rates Database'!G4180,"-",'Rates Database'!J4180)</f>
        <v>2-2022-National Grid-Residential-Base Distribution</v>
      </c>
      <c r="D4181" s="2">
        <f t="shared" si="65"/>
        <v>1</v>
      </c>
    </row>
    <row r="4182" spans="2:4" ht="13.8" x14ac:dyDescent="0.2">
      <c r="B4182" s="18">
        <v>4179</v>
      </c>
      <c r="C4182" s="2" t="str">
        <f>_xlfn.CONCAT(MONTH('Rates Database'!C4181),"-",'Rates Database'!B4181,"-",'Rates Database'!E4181,"-",'Rates Database'!G4181,"-",'Rates Database'!J4181)</f>
        <v>1-2022-National Grid-Residential-Base Distribution</v>
      </c>
      <c r="D4182" s="2">
        <f t="shared" si="65"/>
        <v>1</v>
      </c>
    </row>
    <row r="4183" spans="2:4" ht="13.8" x14ac:dyDescent="0.2">
      <c r="B4183" s="18">
        <v>4180</v>
      </c>
      <c r="C4183" s="2" t="str">
        <f>_xlfn.CONCAT(MONTH('Rates Database'!C4182),"-",'Rates Database'!B4182,"-",'Rates Database'!E4182,"-",'Rates Database'!G4182,"-",'Rates Database'!J4182)</f>
        <v>12-2021-National Grid-Residential-Base Distribution</v>
      </c>
      <c r="D4183" s="2">
        <f t="shared" si="65"/>
        <v>1</v>
      </c>
    </row>
    <row r="4184" spans="2:4" ht="13.8" x14ac:dyDescent="0.2">
      <c r="B4184" s="18">
        <v>4181</v>
      </c>
      <c r="C4184" s="2" t="str">
        <f>_xlfn.CONCAT(MONTH('Rates Database'!C4183),"-",'Rates Database'!B4183,"-",'Rates Database'!E4183,"-",'Rates Database'!G4183,"-",'Rates Database'!J4183)</f>
        <v>11-2021-National Grid-Residential-Base Distribution</v>
      </c>
      <c r="D4184" s="2">
        <f t="shared" si="65"/>
        <v>1</v>
      </c>
    </row>
    <row r="4185" spans="2:4" ht="13.8" x14ac:dyDescent="0.2">
      <c r="B4185" s="18">
        <v>4182</v>
      </c>
      <c r="C4185" s="2" t="str">
        <f>_xlfn.CONCAT(MONTH('Rates Database'!C4184),"-",'Rates Database'!B4184,"-",'Rates Database'!E4184,"-",'Rates Database'!G4184,"-",'Rates Database'!J4184)</f>
        <v>10-2021-National Grid-Residential-Base Distribution</v>
      </c>
      <c r="D4185" s="2">
        <f t="shared" si="65"/>
        <v>1</v>
      </c>
    </row>
    <row r="4186" spans="2:4" ht="13.8" x14ac:dyDescent="0.2">
      <c r="B4186" s="18">
        <v>4183</v>
      </c>
      <c r="C4186" s="2" t="str">
        <f>_xlfn.CONCAT(MONTH('Rates Database'!C4185),"-",'Rates Database'!B4185,"-",'Rates Database'!E4185,"-",'Rates Database'!G4185,"-",'Rates Database'!J4185)</f>
        <v>9-2021-National Grid-Residential-Base Distribution</v>
      </c>
      <c r="D4186" s="2">
        <f t="shared" si="65"/>
        <v>1</v>
      </c>
    </row>
    <row r="4187" spans="2:4" ht="13.8" x14ac:dyDescent="0.2">
      <c r="B4187" s="18">
        <v>4184</v>
      </c>
      <c r="C4187" s="2" t="str">
        <f>_xlfn.CONCAT(MONTH('Rates Database'!C4186),"-",'Rates Database'!B4186,"-",'Rates Database'!E4186,"-",'Rates Database'!G4186,"-",'Rates Database'!J4186)</f>
        <v>8-2021-National Grid-Residential-Base Distribution</v>
      </c>
      <c r="D4187" s="2">
        <f t="shared" si="65"/>
        <v>1</v>
      </c>
    </row>
    <row r="4188" spans="2:4" ht="13.8" x14ac:dyDescent="0.2">
      <c r="B4188" s="18">
        <v>4185</v>
      </c>
      <c r="C4188" s="2" t="str">
        <f>_xlfn.CONCAT(MONTH('Rates Database'!C4187),"-",'Rates Database'!B4187,"-",'Rates Database'!E4187,"-",'Rates Database'!G4187,"-",'Rates Database'!J4187)</f>
        <v>7-2021-National Grid-Residential-Base Distribution</v>
      </c>
      <c r="D4188" s="2">
        <f t="shared" si="65"/>
        <v>1</v>
      </c>
    </row>
    <row r="4189" spans="2:4" ht="13.8" x14ac:dyDescent="0.2">
      <c r="B4189" s="18">
        <v>4186</v>
      </c>
      <c r="C4189" s="2" t="str">
        <f>_xlfn.CONCAT(MONTH('Rates Database'!C4188),"-",'Rates Database'!B4188,"-",'Rates Database'!E4188,"-",'Rates Database'!G4188,"-",'Rates Database'!J4188)</f>
        <v>6-2021-National Grid-Residential-Base Distribution</v>
      </c>
      <c r="D4189" s="2">
        <f t="shared" si="65"/>
        <v>1</v>
      </c>
    </row>
    <row r="4190" spans="2:4" ht="13.8" x14ac:dyDescent="0.2">
      <c r="B4190" s="18">
        <v>4187</v>
      </c>
      <c r="C4190" s="2" t="str">
        <f>_xlfn.CONCAT(MONTH('Rates Database'!C4189),"-",'Rates Database'!B4189,"-",'Rates Database'!E4189,"-",'Rates Database'!G4189,"-",'Rates Database'!J4189)</f>
        <v>5-2021-National Grid-Residential-Base Distribution</v>
      </c>
      <c r="D4190" s="2">
        <f t="shared" si="65"/>
        <v>1</v>
      </c>
    </row>
    <row r="4191" spans="2:4" ht="13.8" x14ac:dyDescent="0.2">
      <c r="B4191" s="18">
        <v>4188</v>
      </c>
      <c r="C4191" s="2" t="str">
        <f>_xlfn.CONCAT(MONTH('Rates Database'!C4190),"-",'Rates Database'!B4190,"-",'Rates Database'!E4190,"-",'Rates Database'!G4190,"-",'Rates Database'!J4190)</f>
        <v>4-2021-National Grid-Residential-Base Distribution</v>
      </c>
      <c r="D4191" s="2">
        <f t="shared" si="65"/>
        <v>1</v>
      </c>
    </row>
    <row r="4192" spans="2:4" ht="13.8" x14ac:dyDescent="0.2">
      <c r="B4192" s="18">
        <v>4189</v>
      </c>
      <c r="C4192" s="2" t="str">
        <f>_xlfn.CONCAT(MONTH('Rates Database'!C4191),"-",'Rates Database'!B4191,"-",'Rates Database'!E4191,"-",'Rates Database'!G4191,"-",'Rates Database'!J4191)</f>
        <v>3-2021-National Grid-Residential-Base Distribution</v>
      </c>
      <c r="D4192" s="2">
        <f t="shared" si="65"/>
        <v>1</v>
      </c>
    </row>
    <row r="4193" spans="2:4" ht="13.8" x14ac:dyDescent="0.2">
      <c r="B4193" s="18">
        <v>4190</v>
      </c>
      <c r="C4193" s="2" t="str">
        <f>_xlfn.CONCAT(MONTH('Rates Database'!C4192),"-",'Rates Database'!B4192,"-",'Rates Database'!E4192,"-",'Rates Database'!G4192,"-",'Rates Database'!J4192)</f>
        <v>2-2021-National Grid-Residential-Base Distribution</v>
      </c>
      <c r="D4193" s="2">
        <f t="shared" si="65"/>
        <v>1</v>
      </c>
    </row>
    <row r="4194" spans="2:4" ht="13.8" x14ac:dyDescent="0.2">
      <c r="B4194" s="18">
        <v>4191</v>
      </c>
      <c r="C4194" s="2" t="str">
        <f>_xlfn.CONCAT(MONTH('Rates Database'!C4193),"-",'Rates Database'!B4193,"-",'Rates Database'!E4193,"-",'Rates Database'!G4193,"-",'Rates Database'!J4193)</f>
        <v>1-2021-National Grid-Residential-Base Distribution</v>
      </c>
      <c r="D4194" s="2">
        <f t="shared" si="65"/>
        <v>1</v>
      </c>
    </row>
    <row r="4195" spans="2:4" ht="13.8" x14ac:dyDescent="0.2">
      <c r="B4195" s="18">
        <v>4192</v>
      </c>
      <c r="C4195" s="2" t="str">
        <f>_xlfn.CONCAT(MONTH('Rates Database'!C4194),"-",'Rates Database'!B4194,"-",'Rates Database'!E4194,"-",'Rates Database'!G4194,"-",'Rates Database'!J4194)</f>
        <v>12-2020-National Grid-Residential-Base Distribution</v>
      </c>
      <c r="D4195" s="2">
        <f t="shared" si="65"/>
        <v>1</v>
      </c>
    </row>
    <row r="4196" spans="2:4" ht="13.8" x14ac:dyDescent="0.2">
      <c r="B4196" s="18">
        <v>4193</v>
      </c>
      <c r="C4196" s="2" t="str">
        <f>_xlfn.CONCAT(MONTH('Rates Database'!C4195),"-",'Rates Database'!B4195,"-",'Rates Database'!E4195,"-",'Rates Database'!G4195,"-",'Rates Database'!J4195)</f>
        <v>11-2020-National Grid-Residential-Base Distribution</v>
      </c>
      <c r="D4196" s="2">
        <f t="shared" si="65"/>
        <v>1</v>
      </c>
    </row>
    <row r="4197" spans="2:4" ht="13.8" x14ac:dyDescent="0.2">
      <c r="B4197" s="18">
        <v>4194</v>
      </c>
      <c r="C4197" s="2" t="str">
        <f>_xlfn.CONCAT(MONTH('Rates Database'!C4196),"-",'Rates Database'!B4196,"-",'Rates Database'!E4196,"-",'Rates Database'!G4196,"-",'Rates Database'!J4196)</f>
        <v>10-2020-National Grid-Residential-Base Distribution</v>
      </c>
      <c r="D4197" s="2">
        <f t="shared" si="65"/>
        <v>1</v>
      </c>
    </row>
    <row r="4198" spans="2:4" ht="13.8" x14ac:dyDescent="0.2">
      <c r="B4198" s="18">
        <v>4195</v>
      </c>
      <c r="C4198" s="2" t="str">
        <f>_xlfn.CONCAT(MONTH('Rates Database'!C4197),"-",'Rates Database'!B4197,"-",'Rates Database'!E4197,"-",'Rates Database'!G4197,"-",'Rates Database'!J4197)</f>
        <v>9-2020-National Grid-Residential-Base Distribution</v>
      </c>
      <c r="D4198" s="2">
        <f t="shared" si="65"/>
        <v>1</v>
      </c>
    </row>
    <row r="4199" spans="2:4" ht="13.8" x14ac:dyDescent="0.2">
      <c r="B4199" s="18">
        <v>4196</v>
      </c>
      <c r="C4199" s="2" t="str">
        <f>_xlfn.CONCAT(MONTH('Rates Database'!C4198),"-",'Rates Database'!B4198,"-",'Rates Database'!E4198,"-",'Rates Database'!G4198,"-",'Rates Database'!J4198)</f>
        <v>8-2020-National Grid-Residential-Base Distribution</v>
      </c>
      <c r="D4199" s="2">
        <f t="shared" si="65"/>
        <v>1</v>
      </c>
    </row>
    <row r="4200" spans="2:4" ht="13.8" x14ac:dyDescent="0.2">
      <c r="B4200" s="18">
        <v>4197</v>
      </c>
      <c r="C4200" s="2" t="str">
        <f>_xlfn.CONCAT(MONTH('Rates Database'!C4199),"-",'Rates Database'!B4199,"-",'Rates Database'!E4199,"-",'Rates Database'!G4199,"-",'Rates Database'!J4199)</f>
        <v>7-2020-National Grid-Residential-Base Distribution</v>
      </c>
      <c r="D4200" s="2">
        <f t="shared" si="65"/>
        <v>1</v>
      </c>
    </row>
    <row r="4201" spans="2:4" ht="13.8" x14ac:dyDescent="0.2">
      <c r="B4201" s="18">
        <v>4198</v>
      </c>
      <c r="C4201" s="2" t="str">
        <f>_xlfn.CONCAT(MONTH('Rates Database'!C4200),"-",'Rates Database'!B4200,"-",'Rates Database'!E4200,"-",'Rates Database'!G4200,"-",'Rates Database'!J4200)</f>
        <v>6-2020-National Grid-Residential-Base Distribution</v>
      </c>
      <c r="D4201" s="2">
        <f t="shared" si="65"/>
        <v>1</v>
      </c>
    </row>
    <row r="4202" spans="2:4" ht="13.8" x14ac:dyDescent="0.2">
      <c r="B4202" s="18">
        <v>4199</v>
      </c>
      <c r="C4202" s="2" t="str">
        <f>_xlfn.CONCAT(MONTH('Rates Database'!C4201),"-",'Rates Database'!B4201,"-",'Rates Database'!E4201,"-",'Rates Database'!G4201,"-",'Rates Database'!J4201)</f>
        <v>5-2020-National Grid-Residential-Base Distribution</v>
      </c>
      <c r="D4202" s="2">
        <f t="shared" si="65"/>
        <v>1</v>
      </c>
    </row>
    <row r="4203" spans="2:4" ht="13.8" x14ac:dyDescent="0.2">
      <c r="B4203" s="18">
        <v>4200</v>
      </c>
      <c r="C4203" s="2" t="str">
        <f>_xlfn.CONCAT(MONTH('Rates Database'!C4202),"-",'Rates Database'!B4202,"-",'Rates Database'!E4202,"-",'Rates Database'!G4202,"-",'Rates Database'!J4202)</f>
        <v>4-2020-National Grid-Residential-Base Distribution</v>
      </c>
      <c r="D4203" s="2">
        <f t="shared" si="65"/>
        <v>1</v>
      </c>
    </row>
    <row r="4204" spans="2:4" ht="13.8" x14ac:dyDescent="0.2">
      <c r="B4204" s="18">
        <v>4201</v>
      </c>
      <c r="C4204" s="2" t="str">
        <f>_xlfn.CONCAT(MONTH('Rates Database'!C4203),"-",'Rates Database'!B4203,"-",'Rates Database'!E4203,"-",'Rates Database'!G4203,"-",'Rates Database'!J4203)</f>
        <v>3-2020-National Grid-Residential-Base Distribution</v>
      </c>
      <c r="D4204" s="2">
        <f t="shared" si="65"/>
        <v>1</v>
      </c>
    </row>
    <row r="4205" spans="2:4" ht="13.8" x14ac:dyDescent="0.2">
      <c r="B4205" s="18">
        <v>4202</v>
      </c>
      <c r="C4205" s="2" t="str">
        <f>_xlfn.CONCAT(MONTH('Rates Database'!C4204),"-",'Rates Database'!B4204,"-",'Rates Database'!E4204,"-",'Rates Database'!G4204,"-",'Rates Database'!J4204)</f>
        <v>2-2020-National Grid-Residential-Base Distribution</v>
      </c>
      <c r="D4205" s="2">
        <f t="shared" si="65"/>
        <v>1</v>
      </c>
    </row>
    <row r="4206" spans="2:4" ht="13.8" x14ac:dyDescent="0.2">
      <c r="B4206" s="18">
        <v>4203</v>
      </c>
      <c r="C4206" s="2" t="str">
        <f>_xlfn.CONCAT(MONTH('Rates Database'!C4205),"-",'Rates Database'!B4205,"-",'Rates Database'!E4205,"-",'Rates Database'!G4205,"-",'Rates Database'!J4205)</f>
        <v>1-2020-National Grid-Residential-Base Distribution</v>
      </c>
      <c r="D4206" s="2">
        <f t="shared" si="65"/>
        <v>1</v>
      </c>
    </row>
    <row r="4207" spans="2:4" ht="13.8" x14ac:dyDescent="0.2">
      <c r="B4207" s="18">
        <v>4204</v>
      </c>
      <c r="C4207" s="2" t="str">
        <f>_xlfn.CONCAT(MONTH('Rates Database'!C4206),"-",'Rates Database'!B4206,"-",'Rates Database'!E4206,"-",'Rates Database'!G4206,"-",'Rates Database'!J4206)</f>
        <v>12-2019-National Grid-Residential-Base Distribution</v>
      </c>
      <c r="D4207" s="2">
        <f t="shared" si="65"/>
        <v>1</v>
      </c>
    </row>
    <row r="4208" spans="2:4" ht="13.8" x14ac:dyDescent="0.2">
      <c r="B4208" s="18">
        <v>4205</v>
      </c>
      <c r="C4208" s="2" t="str">
        <f>_xlfn.CONCAT(MONTH('Rates Database'!C4207),"-",'Rates Database'!B4207,"-",'Rates Database'!E4207,"-",'Rates Database'!G4207,"-",'Rates Database'!J4207)</f>
        <v>11-2019-National Grid-Residential-Base Distribution</v>
      </c>
      <c r="D4208" s="2">
        <f t="shared" si="65"/>
        <v>1</v>
      </c>
    </row>
    <row r="4209" spans="2:4" ht="13.8" x14ac:dyDescent="0.2">
      <c r="B4209" s="18">
        <v>4206</v>
      </c>
      <c r="C4209" s="2" t="str">
        <f>_xlfn.CONCAT(MONTH('Rates Database'!C4208),"-",'Rates Database'!B4208,"-",'Rates Database'!E4208,"-",'Rates Database'!G4208,"-",'Rates Database'!J4208)</f>
        <v>10-2019-National Grid-Residential-Base Distribution</v>
      </c>
      <c r="D4209" s="2">
        <f t="shared" si="65"/>
        <v>1</v>
      </c>
    </row>
    <row r="4210" spans="2:4" ht="13.8" x14ac:dyDescent="0.2">
      <c r="B4210" s="18">
        <v>4207</v>
      </c>
      <c r="C4210" s="2" t="str">
        <f>_xlfn.CONCAT(MONTH('Rates Database'!C4209),"-",'Rates Database'!B4209,"-",'Rates Database'!E4209,"-",'Rates Database'!G4209,"-",'Rates Database'!J4209)</f>
        <v>9-2019-National Grid-Residential-Base Distribution</v>
      </c>
      <c r="D4210" s="2">
        <f t="shared" si="65"/>
        <v>1</v>
      </c>
    </row>
    <row r="4211" spans="2:4" ht="13.8" x14ac:dyDescent="0.2">
      <c r="B4211" s="18">
        <v>4208</v>
      </c>
      <c r="C4211" s="2" t="str">
        <f>_xlfn.CONCAT(MONTH('Rates Database'!C4210),"-",'Rates Database'!B4210,"-",'Rates Database'!E4210,"-",'Rates Database'!G4210,"-",'Rates Database'!J4210)</f>
        <v>8-2019-National Grid-Residential-Base Distribution</v>
      </c>
      <c r="D4211" s="2">
        <f t="shared" si="65"/>
        <v>1</v>
      </c>
    </row>
    <row r="4212" spans="2:4" ht="13.8" x14ac:dyDescent="0.2">
      <c r="B4212" s="18">
        <v>4209</v>
      </c>
      <c r="C4212" s="2" t="str">
        <f>_xlfn.CONCAT(MONTH('Rates Database'!C4211),"-",'Rates Database'!B4211,"-",'Rates Database'!E4211,"-",'Rates Database'!G4211,"-",'Rates Database'!J4211)</f>
        <v>7-2019-National Grid-Residential-Base Distribution</v>
      </c>
      <c r="D4212" s="2">
        <f t="shared" si="65"/>
        <v>1</v>
      </c>
    </row>
    <row r="4213" spans="2:4" ht="13.8" x14ac:dyDescent="0.2">
      <c r="B4213" s="18">
        <v>4210</v>
      </c>
      <c r="C4213" s="2" t="str">
        <f>_xlfn.CONCAT(MONTH('Rates Database'!C4212),"-",'Rates Database'!B4212,"-",'Rates Database'!E4212,"-",'Rates Database'!G4212,"-",'Rates Database'!J4212)</f>
        <v>6-2019-National Grid-Residential-Base Distribution</v>
      </c>
      <c r="D4213" s="2">
        <f t="shared" si="65"/>
        <v>1</v>
      </c>
    </row>
    <row r="4214" spans="2:4" ht="13.8" x14ac:dyDescent="0.2">
      <c r="B4214" s="18">
        <v>4211</v>
      </c>
      <c r="C4214" s="2" t="str">
        <f>_xlfn.CONCAT(MONTH('Rates Database'!C4213),"-",'Rates Database'!B4213,"-",'Rates Database'!E4213,"-",'Rates Database'!G4213,"-",'Rates Database'!J4213)</f>
        <v>5-2019-National Grid-Residential-Base Distribution</v>
      </c>
      <c r="D4214" s="2">
        <f t="shared" si="65"/>
        <v>1</v>
      </c>
    </row>
    <row r="4215" spans="2:4" ht="13.8" x14ac:dyDescent="0.2">
      <c r="B4215" s="18">
        <v>4212</v>
      </c>
      <c r="C4215" s="2" t="str">
        <f>_xlfn.CONCAT(MONTH('Rates Database'!C4214),"-",'Rates Database'!B4214,"-",'Rates Database'!E4214,"-",'Rates Database'!G4214,"-",'Rates Database'!J4214)</f>
        <v>4-2019-National Grid-Residential-Base Distribution</v>
      </c>
      <c r="D4215" s="2">
        <f t="shared" si="65"/>
        <v>1</v>
      </c>
    </row>
    <row r="4216" spans="2:4" ht="13.8" x14ac:dyDescent="0.2">
      <c r="B4216" s="18">
        <v>4213</v>
      </c>
      <c r="C4216" s="2" t="str">
        <f>_xlfn.CONCAT(MONTH('Rates Database'!C4215),"-",'Rates Database'!B4215,"-",'Rates Database'!E4215,"-",'Rates Database'!G4215,"-",'Rates Database'!J4215)</f>
        <v>3-2019-National Grid-Residential-Base Distribution</v>
      </c>
      <c r="D4216" s="2">
        <f t="shared" si="65"/>
        <v>1</v>
      </c>
    </row>
    <row r="4217" spans="2:4" ht="13.8" x14ac:dyDescent="0.2">
      <c r="B4217" s="18">
        <v>4214</v>
      </c>
      <c r="C4217" s="2" t="str">
        <f>_xlfn.CONCAT(MONTH('Rates Database'!C4216),"-",'Rates Database'!B4216,"-",'Rates Database'!E4216,"-",'Rates Database'!G4216,"-",'Rates Database'!J4216)</f>
        <v>2-2019-National Grid-Residential-Base Distribution</v>
      </c>
      <c r="D4217" s="2">
        <f t="shared" si="65"/>
        <v>1</v>
      </c>
    </row>
    <row r="4218" spans="2:4" ht="13.8" x14ac:dyDescent="0.2">
      <c r="B4218" s="18">
        <v>4215</v>
      </c>
      <c r="C4218" s="2" t="str">
        <f>_xlfn.CONCAT(MONTH('Rates Database'!C4217),"-",'Rates Database'!B4217,"-",'Rates Database'!E4217,"-",'Rates Database'!G4217,"-",'Rates Database'!J4217)</f>
        <v>1-2019-National Grid-Residential-Base Distribution</v>
      </c>
      <c r="D4218" s="2">
        <f t="shared" si="65"/>
        <v>1</v>
      </c>
    </row>
    <row r="4219" spans="2:4" ht="13.8" x14ac:dyDescent="0.2">
      <c r="B4219" s="18">
        <v>4216</v>
      </c>
      <c r="C4219" s="2" t="str">
        <f>_xlfn.CONCAT(MONTH('Rates Database'!C4218),"-",'Rates Database'!B4218,"-",'Rates Database'!E4218,"-",'Rates Database'!G4218,"-",'Rates Database'!J4218)</f>
        <v>3-2024-National Grid-Residential-Capital Cost Adjustment (CCA)</v>
      </c>
      <c r="D4219" s="2">
        <f t="shared" si="65"/>
        <v>1</v>
      </c>
    </row>
    <row r="4220" spans="2:4" ht="13.8" x14ac:dyDescent="0.2">
      <c r="B4220" s="18">
        <v>4217</v>
      </c>
      <c r="C4220" s="2" t="str">
        <f>_xlfn.CONCAT(MONTH('Rates Database'!C4219),"-",'Rates Database'!B4219,"-",'Rates Database'!E4219,"-",'Rates Database'!G4219,"-",'Rates Database'!J4219)</f>
        <v>2-2024-National Grid-Residential-Capital Cost Adjustment (CCA)</v>
      </c>
      <c r="D4220" s="2">
        <f t="shared" si="65"/>
        <v>1</v>
      </c>
    </row>
    <row r="4221" spans="2:4" ht="13.8" x14ac:dyDescent="0.2">
      <c r="B4221" s="18">
        <v>4218</v>
      </c>
      <c r="C4221" s="2" t="str">
        <f>_xlfn.CONCAT(MONTH('Rates Database'!C4220),"-",'Rates Database'!B4220,"-",'Rates Database'!E4220,"-",'Rates Database'!G4220,"-",'Rates Database'!J4220)</f>
        <v>1-2024-National Grid-Residential-Capital Cost Adjustment (CCA)</v>
      </c>
      <c r="D4221" s="2">
        <f t="shared" si="65"/>
        <v>1</v>
      </c>
    </row>
    <row r="4222" spans="2:4" ht="13.8" x14ac:dyDescent="0.2">
      <c r="B4222" s="18">
        <v>4219</v>
      </c>
      <c r="C4222" s="2" t="str">
        <f>_xlfn.CONCAT(MONTH('Rates Database'!C4221),"-",'Rates Database'!B4221,"-",'Rates Database'!E4221,"-",'Rates Database'!G4221,"-",'Rates Database'!J4221)</f>
        <v>12-2023-National Grid-Residential-Capital Cost Adjustment (CCA)</v>
      </c>
      <c r="D4222" s="2">
        <f t="shared" si="65"/>
        <v>1</v>
      </c>
    </row>
    <row r="4223" spans="2:4" ht="13.8" x14ac:dyDescent="0.2">
      <c r="B4223" s="18">
        <v>4220</v>
      </c>
      <c r="C4223" s="2" t="str">
        <f>_xlfn.CONCAT(MONTH('Rates Database'!C4222),"-",'Rates Database'!B4222,"-",'Rates Database'!E4222,"-",'Rates Database'!G4222,"-",'Rates Database'!J4222)</f>
        <v>11-2023-National Grid-Residential-Capital Cost Adjustment (CCA)</v>
      </c>
      <c r="D4223" s="2">
        <f t="shared" si="65"/>
        <v>1</v>
      </c>
    </row>
    <row r="4224" spans="2:4" ht="13.8" x14ac:dyDescent="0.2">
      <c r="B4224" s="18">
        <v>4221</v>
      </c>
      <c r="C4224" s="2" t="str">
        <f>_xlfn.CONCAT(MONTH('Rates Database'!C4223),"-",'Rates Database'!B4223,"-",'Rates Database'!E4223,"-",'Rates Database'!G4223,"-",'Rates Database'!J4223)</f>
        <v>10-2023-National Grid-Residential-Capital Cost Adjustment (CCA)</v>
      </c>
      <c r="D4224" s="2">
        <f t="shared" si="65"/>
        <v>1</v>
      </c>
    </row>
    <row r="4225" spans="2:4" ht="13.8" x14ac:dyDescent="0.2">
      <c r="B4225" s="18">
        <v>4222</v>
      </c>
      <c r="C4225" s="2" t="str">
        <f>_xlfn.CONCAT(MONTH('Rates Database'!C4224),"-",'Rates Database'!B4224,"-",'Rates Database'!E4224,"-",'Rates Database'!G4224,"-",'Rates Database'!J4224)</f>
        <v>9-2023-National Grid-Residential-Capital Cost Adjustment (CCA)</v>
      </c>
      <c r="D4225" s="2">
        <f t="shared" si="65"/>
        <v>1</v>
      </c>
    </row>
    <row r="4226" spans="2:4" ht="13.8" x14ac:dyDescent="0.2">
      <c r="B4226" s="18">
        <v>4223</v>
      </c>
      <c r="C4226" s="2" t="str">
        <f>_xlfn.CONCAT(MONTH('Rates Database'!C4225),"-",'Rates Database'!B4225,"-",'Rates Database'!E4225,"-",'Rates Database'!G4225,"-",'Rates Database'!J4225)</f>
        <v>8-2023-National Grid-Residential-Capital Cost Adjustment (CCA)</v>
      </c>
      <c r="D4226" s="2">
        <f t="shared" si="65"/>
        <v>1</v>
      </c>
    </row>
    <row r="4227" spans="2:4" ht="13.8" x14ac:dyDescent="0.2">
      <c r="B4227" s="18">
        <v>4224</v>
      </c>
      <c r="C4227" s="2" t="str">
        <f>_xlfn.CONCAT(MONTH('Rates Database'!C4226),"-",'Rates Database'!B4226,"-",'Rates Database'!E4226,"-",'Rates Database'!G4226,"-",'Rates Database'!J4226)</f>
        <v>7-2023-National Grid-Residential-Capital Cost Adjustment (CCA)</v>
      </c>
      <c r="D4227" s="2">
        <f t="shared" si="65"/>
        <v>1</v>
      </c>
    </row>
    <row r="4228" spans="2:4" ht="13.8" x14ac:dyDescent="0.2">
      <c r="B4228" s="18">
        <v>4225</v>
      </c>
      <c r="C4228" s="2" t="str">
        <f>_xlfn.CONCAT(MONTH('Rates Database'!C4227),"-",'Rates Database'!B4227,"-",'Rates Database'!E4227,"-",'Rates Database'!G4227,"-",'Rates Database'!J4227)</f>
        <v>6-2023-National Grid-Residential-Capital Cost Adjustment (CCA)</v>
      </c>
      <c r="D4228" s="2">
        <f t="shared" si="65"/>
        <v>1</v>
      </c>
    </row>
    <row r="4229" spans="2:4" ht="13.8" x14ac:dyDescent="0.2">
      <c r="B4229" s="18">
        <v>4226</v>
      </c>
      <c r="C4229" s="2" t="str">
        <f>_xlfn.CONCAT(MONTH('Rates Database'!C4228),"-",'Rates Database'!B4228,"-",'Rates Database'!E4228,"-",'Rates Database'!G4228,"-",'Rates Database'!J4228)</f>
        <v>5-2023-National Grid-Residential-Capital Cost Adjustment (CCA)</v>
      </c>
      <c r="D4229" s="2">
        <f t="shared" ref="D4229:D4292" si="66">COUNTIF($C$4:$C$10092,C4229)</f>
        <v>1</v>
      </c>
    </row>
    <row r="4230" spans="2:4" ht="13.8" x14ac:dyDescent="0.2">
      <c r="B4230" s="18">
        <v>4227</v>
      </c>
      <c r="C4230" s="2" t="str">
        <f>_xlfn.CONCAT(MONTH('Rates Database'!C4229),"-",'Rates Database'!B4229,"-",'Rates Database'!E4229,"-",'Rates Database'!G4229,"-",'Rates Database'!J4229)</f>
        <v>4-2023-National Grid-Residential-Capital Cost Adjustment (CCA)</v>
      </c>
      <c r="D4230" s="2">
        <f t="shared" si="66"/>
        <v>1</v>
      </c>
    </row>
    <row r="4231" spans="2:4" ht="13.8" x14ac:dyDescent="0.2">
      <c r="B4231" s="18">
        <v>4228</v>
      </c>
      <c r="C4231" s="2" t="str">
        <f>_xlfn.CONCAT(MONTH('Rates Database'!C4230),"-",'Rates Database'!B4230,"-",'Rates Database'!E4230,"-",'Rates Database'!G4230,"-",'Rates Database'!J4230)</f>
        <v>3-2023-National Grid-Residential-Capital Cost Adjustment (CCA)</v>
      </c>
      <c r="D4231" s="2">
        <f t="shared" si="66"/>
        <v>1</v>
      </c>
    </row>
    <row r="4232" spans="2:4" ht="13.8" x14ac:dyDescent="0.2">
      <c r="B4232" s="18">
        <v>4229</v>
      </c>
      <c r="C4232" s="2" t="str">
        <f>_xlfn.CONCAT(MONTH('Rates Database'!C4231),"-",'Rates Database'!B4231,"-",'Rates Database'!E4231,"-",'Rates Database'!G4231,"-",'Rates Database'!J4231)</f>
        <v>2-2023-National Grid-Residential-Capital Cost Adjustment (CCA)</v>
      </c>
      <c r="D4232" s="2">
        <f t="shared" si="66"/>
        <v>1</v>
      </c>
    </row>
    <row r="4233" spans="2:4" ht="13.8" x14ac:dyDescent="0.2">
      <c r="B4233" s="18">
        <v>4230</v>
      </c>
      <c r="C4233" s="2" t="str">
        <f>_xlfn.CONCAT(MONTH('Rates Database'!C4232),"-",'Rates Database'!B4232,"-",'Rates Database'!E4232,"-",'Rates Database'!G4232,"-",'Rates Database'!J4232)</f>
        <v>1-2023-National Grid-Residential-Capital Cost Adjustment (CCA)</v>
      </c>
      <c r="D4233" s="2">
        <f t="shared" si="66"/>
        <v>1</v>
      </c>
    </row>
    <row r="4234" spans="2:4" ht="13.8" x14ac:dyDescent="0.2">
      <c r="B4234" s="18">
        <v>4231</v>
      </c>
      <c r="C4234" s="2" t="str">
        <f>_xlfn.CONCAT(MONTH('Rates Database'!C4233),"-",'Rates Database'!B4233,"-",'Rates Database'!E4233,"-",'Rates Database'!G4233,"-",'Rates Database'!J4233)</f>
        <v>12-2022-National Grid-Residential-Capital Cost Adjustment (CCA)</v>
      </c>
      <c r="D4234" s="2">
        <f t="shared" si="66"/>
        <v>1</v>
      </c>
    </row>
    <row r="4235" spans="2:4" ht="13.8" x14ac:dyDescent="0.2">
      <c r="B4235" s="18">
        <v>4232</v>
      </c>
      <c r="C4235" s="2" t="str">
        <f>_xlfn.CONCAT(MONTH('Rates Database'!C4234),"-",'Rates Database'!B4234,"-",'Rates Database'!E4234,"-",'Rates Database'!G4234,"-",'Rates Database'!J4234)</f>
        <v>11-2022-National Grid-Residential-Capital Cost Adjustment (CCA)</v>
      </c>
      <c r="D4235" s="2">
        <f t="shared" si="66"/>
        <v>1</v>
      </c>
    </row>
    <row r="4236" spans="2:4" ht="13.8" x14ac:dyDescent="0.2">
      <c r="B4236" s="18">
        <v>4233</v>
      </c>
      <c r="C4236" s="2" t="str">
        <f>_xlfn.CONCAT(MONTH('Rates Database'!C4235),"-",'Rates Database'!B4235,"-",'Rates Database'!E4235,"-",'Rates Database'!G4235,"-",'Rates Database'!J4235)</f>
        <v>10-2022-National Grid-Residential-Capital Cost Adjustment (CCA)</v>
      </c>
      <c r="D4236" s="2">
        <f t="shared" si="66"/>
        <v>1</v>
      </c>
    </row>
    <row r="4237" spans="2:4" ht="13.8" x14ac:dyDescent="0.2">
      <c r="B4237" s="18">
        <v>4234</v>
      </c>
      <c r="C4237" s="2" t="str">
        <f>_xlfn.CONCAT(MONTH('Rates Database'!C4236),"-",'Rates Database'!B4236,"-",'Rates Database'!E4236,"-",'Rates Database'!G4236,"-",'Rates Database'!J4236)</f>
        <v>9-2022-National Grid-Residential-Capital Cost Adjustment (CCA)</v>
      </c>
      <c r="D4237" s="2">
        <f t="shared" si="66"/>
        <v>1</v>
      </c>
    </row>
    <row r="4238" spans="2:4" ht="13.8" x14ac:dyDescent="0.2">
      <c r="B4238" s="18">
        <v>4235</v>
      </c>
      <c r="C4238" s="2" t="str">
        <f>_xlfn.CONCAT(MONTH('Rates Database'!C4237),"-",'Rates Database'!B4237,"-",'Rates Database'!E4237,"-",'Rates Database'!G4237,"-",'Rates Database'!J4237)</f>
        <v>8-2022-National Grid-Residential-Capital Cost Adjustment (CCA)</v>
      </c>
      <c r="D4238" s="2">
        <f t="shared" si="66"/>
        <v>1</v>
      </c>
    </row>
    <row r="4239" spans="2:4" ht="13.8" x14ac:dyDescent="0.2">
      <c r="B4239" s="18">
        <v>4236</v>
      </c>
      <c r="C4239" s="2" t="str">
        <f>_xlfn.CONCAT(MONTH('Rates Database'!C4238),"-",'Rates Database'!B4238,"-",'Rates Database'!E4238,"-",'Rates Database'!G4238,"-",'Rates Database'!J4238)</f>
        <v>7-2022-National Grid-Residential-Capital Cost Adjustment (CCA)</v>
      </c>
      <c r="D4239" s="2">
        <f t="shared" si="66"/>
        <v>1</v>
      </c>
    </row>
    <row r="4240" spans="2:4" ht="13.8" x14ac:dyDescent="0.2">
      <c r="B4240" s="18">
        <v>4237</v>
      </c>
      <c r="C4240" s="2" t="str">
        <f>_xlfn.CONCAT(MONTH('Rates Database'!C4239),"-",'Rates Database'!B4239,"-",'Rates Database'!E4239,"-",'Rates Database'!G4239,"-",'Rates Database'!J4239)</f>
        <v>6-2022-National Grid-Residential-Capital Cost Adjustment (CCA)</v>
      </c>
      <c r="D4240" s="2">
        <f t="shared" si="66"/>
        <v>1</v>
      </c>
    </row>
    <row r="4241" spans="2:4" ht="13.8" x14ac:dyDescent="0.2">
      <c r="B4241" s="18">
        <v>4238</v>
      </c>
      <c r="C4241" s="2" t="str">
        <f>_xlfn.CONCAT(MONTH('Rates Database'!C4240),"-",'Rates Database'!B4240,"-",'Rates Database'!E4240,"-",'Rates Database'!G4240,"-",'Rates Database'!J4240)</f>
        <v>5-2022-National Grid-Residential-Capital Cost Adjustment (CCA)</v>
      </c>
      <c r="D4241" s="2">
        <f t="shared" si="66"/>
        <v>1</v>
      </c>
    </row>
    <row r="4242" spans="2:4" ht="13.8" x14ac:dyDescent="0.2">
      <c r="B4242" s="18">
        <v>4239</v>
      </c>
      <c r="C4242" s="2" t="str">
        <f>_xlfn.CONCAT(MONTH('Rates Database'!C4241),"-",'Rates Database'!B4241,"-",'Rates Database'!E4241,"-",'Rates Database'!G4241,"-",'Rates Database'!J4241)</f>
        <v>4-2022-National Grid-Residential-Capital Cost Adjustment (CCA)</v>
      </c>
      <c r="D4242" s="2">
        <f t="shared" si="66"/>
        <v>1</v>
      </c>
    </row>
    <row r="4243" spans="2:4" ht="13.8" x14ac:dyDescent="0.2">
      <c r="B4243" s="18">
        <v>4240</v>
      </c>
      <c r="C4243" s="2" t="str">
        <f>_xlfn.CONCAT(MONTH('Rates Database'!C4242),"-",'Rates Database'!B4242,"-",'Rates Database'!E4242,"-",'Rates Database'!G4242,"-",'Rates Database'!J4242)</f>
        <v>3-2022-National Grid-Residential-Capital Cost Adjustment (CCA)</v>
      </c>
      <c r="D4243" s="2">
        <f t="shared" si="66"/>
        <v>1</v>
      </c>
    </row>
    <row r="4244" spans="2:4" ht="13.8" x14ac:dyDescent="0.2">
      <c r="B4244" s="18">
        <v>4241</v>
      </c>
      <c r="C4244" s="2" t="str">
        <f>_xlfn.CONCAT(MONTH('Rates Database'!C4243),"-",'Rates Database'!B4243,"-",'Rates Database'!E4243,"-",'Rates Database'!G4243,"-",'Rates Database'!J4243)</f>
        <v>2-2022-National Grid-Residential-Capital Cost Adjustment (CCA)</v>
      </c>
      <c r="D4244" s="2">
        <f t="shared" si="66"/>
        <v>1</v>
      </c>
    </row>
    <row r="4245" spans="2:4" ht="13.8" x14ac:dyDescent="0.2">
      <c r="B4245" s="18">
        <v>4242</v>
      </c>
      <c r="C4245" s="2" t="str">
        <f>_xlfn.CONCAT(MONTH('Rates Database'!C4244),"-",'Rates Database'!B4244,"-",'Rates Database'!E4244,"-",'Rates Database'!G4244,"-",'Rates Database'!J4244)</f>
        <v>1-2022-National Grid-Residential-Capital Cost Adjustment (CCA)</v>
      </c>
      <c r="D4245" s="2">
        <f t="shared" si="66"/>
        <v>1</v>
      </c>
    </row>
    <row r="4246" spans="2:4" ht="13.8" x14ac:dyDescent="0.2">
      <c r="B4246" s="18">
        <v>4243</v>
      </c>
      <c r="C4246" s="2" t="str">
        <f>_xlfn.CONCAT(MONTH('Rates Database'!C4245),"-",'Rates Database'!B4245,"-",'Rates Database'!E4245,"-",'Rates Database'!G4245,"-",'Rates Database'!J4245)</f>
        <v>12-2021-National Grid-Residential-Capital Cost Adjustment (CCA)</v>
      </c>
      <c r="D4246" s="2">
        <f t="shared" si="66"/>
        <v>1</v>
      </c>
    </row>
    <row r="4247" spans="2:4" ht="13.8" x14ac:dyDescent="0.2">
      <c r="B4247" s="18">
        <v>4244</v>
      </c>
      <c r="C4247" s="2" t="str">
        <f>_xlfn.CONCAT(MONTH('Rates Database'!C4246),"-",'Rates Database'!B4246,"-",'Rates Database'!E4246,"-",'Rates Database'!G4246,"-",'Rates Database'!J4246)</f>
        <v>11-2021-National Grid-Residential-Capital Cost Adjustment (CCA)</v>
      </c>
      <c r="D4247" s="2">
        <f t="shared" si="66"/>
        <v>1</v>
      </c>
    </row>
    <row r="4248" spans="2:4" ht="13.8" x14ac:dyDescent="0.2">
      <c r="B4248" s="18">
        <v>4245</v>
      </c>
      <c r="C4248" s="2" t="str">
        <f>_xlfn.CONCAT(MONTH('Rates Database'!C4247),"-",'Rates Database'!B4247,"-",'Rates Database'!E4247,"-",'Rates Database'!G4247,"-",'Rates Database'!J4247)</f>
        <v>10-2021-National Grid-Residential-Capital Cost Adjustment (CCA)</v>
      </c>
      <c r="D4248" s="2">
        <f t="shared" si="66"/>
        <v>1</v>
      </c>
    </row>
    <row r="4249" spans="2:4" ht="13.8" x14ac:dyDescent="0.2">
      <c r="B4249" s="18">
        <v>4246</v>
      </c>
      <c r="C4249" s="2" t="str">
        <f>_xlfn.CONCAT(MONTH('Rates Database'!C4248),"-",'Rates Database'!B4248,"-",'Rates Database'!E4248,"-",'Rates Database'!G4248,"-",'Rates Database'!J4248)</f>
        <v>9-2021-National Grid-Residential-Capital Cost Adjustment (CCA)</v>
      </c>
      <c r="D4249" s="2">
        <f t="shared" si="66"/>
        <v>1</v>
      </c>
    </row>
    <row r="4250" spans="2:4" ht="13.8" x14ac:dyDescent="0.2">
      <c r="B4250" s="18">
        <v>4247</v>
      </c>
      <c r="C4250" s="2" t="str">
        <f>_xlfn.CONCAT(MONTH('Rates Database'!C4249),"-",'Rates Database'!B4249,"-",'Rates Database'!E4249,"-",'Rates Database'!G4249,"-",'Rates Database'!J4249)</f>
        <v>8-2021-National Grid-Residential-Capital Cost Adjustment (CCA)</v>
      </c>
      <c r="D4250" s="2">
        <f t="shared" si="66"/>
        <v>1</v>
      </c>
    </row>
    <row r="4251" spans="2:4" ht="13.8" x14ac:dyDescent="0.2">
      <c r="B4251" s="18">
        <v>4248</v>
      </c>
      <c r="C4251" s="2" t="str">
        <f>_xlfn.CONCAT(MONTH('Rates Database'!C4250),"-",'Rates Database'!B4250,"-",'Rates Database'!E4250,"-",'Rates Database'!G4250,"-",'Rates Database'!J4250)</f>
        <v>7-2021-National Grid-Residential-Capital Cost Adjustment (CCA)</v>
      </c>
      <c r="D4251" s="2">
        <f t="shared" si="66"/>
        <v>1</v>
      </c>
    </row>
    <row r="4252" spans="2:4" ht="13.8" x14ac:dyDescent="0.2">
      <c r="B4252" s="18">
        <v>4249</v>
      </c>
      <c r="C4252" s="2" t="str">
        <f>_xlfn.CONCAT(MONTH('Rates Database'!C4251),"-",'Rates Database'!B4251,"-",'Rates Database'!E4251,"-",'Rates Database'!G4251,"-",'Rates Database'!J4251)</f>
        <v>6-2021-National Grid-Residential-Capital Cost Adjustment (CCA)</v>
      </c>
      <c r="D4252" s="2">
        <f t="shared" si="66"/>
        <v>1</v>
      </c>
    </row>
    <row r="4253" spans="2:4" ht="13.8" x14ac:dyDescent="0.2">
      <c r="B4253" s="18">
        <v>4250</v>
      </c>
      <c r="C4253" s="2" t="str">
        <f>_xlfn.CONCAT(MONTH('Rates Database'!C4252),"-",'Rates Database'!B4252,"-",'Rates Database'!E4252,"-",'Rates Database'!G4252,"-",'Rates Database'!J4252)</f>
        <v>5-2021-National Grid-Residential-Capital Cost Adjustment (CCA)</v>
      </c>
      <c r="D4253" s="2">
        <f t="shared" si="66"/>
        <v>1</v>
      </c>
    </row>
    <row r="4254" spans="2:4" ht="13.8" x14ac:dyDescent="0.2">
      <c r="B4254" s="18">
        <v>4251</v>
      </c>
      <c r="C4254" s="2" t="str">
        <f>_xlfn.CONCAT(MONTH('Rates Database'!C4253),"-",'Rates Database'!B4253,"-",'Rates Database'!E4253,"-",'Rates Database'!G4253,"-",'Rates Database'!J4253)</f>
        <v>4-2021-National Grid-Residential-Capital Cost Adjustment (CCA)</v>
      </c>
      <c r="D4254" s="2">
        <f t="shared" si="66"/>
        <v>1</v>
      </c>
    </row>
    <row r="4255" spans="2:4" ht="13.8" x14ac:dyDescent="0.2">
      <c r="B4255" s="18">
        <v>4252</v>
      </c>
      <c r="C4255" s="2" t="str">
        <f>_xlfn.CONCAT(MONTH('Rates Database'!C4254),"-",'Rates Database'!B4254,"-",'Rates Database'!E4254,"-",'Rates Database'!G4254,"-",'Rates Database'!J4254)</f>
        <v>3-2021-National Grid-Residential-Capital Cost Adjustment (CCA)</v>
      </c>
      <c r="D4255" s="2">
        <f t="shared" si="66"/>
        <v>1</v>
      </c>
    </row>
    <row r="4256" spans="2:4" ht="13.8" x14ac:dyDescent="0.2">
      <c r="B4256" s="18">
        <v>4253</v>
      </c>
      <c r="C4256" s="2" t="str">
        <f>_xlfn.CONCAT(MONTH('Rates Database'!C4255),"-",'Rates Database'!B4255,"-",'Rates Database'!E4255,"-",'Rates Database'!G4255,"-",'Rates Database'!J4255)</f>
        <v>2-2021-National Grid-Residential-Capital Cost Adjustment (CCA)</v>
      </c>
      <c r="D4256" s="2">
        <f t="shared" si="66"/>
        <v>1</v>
      </c>
    </row>
    <row r="4257" spans="2:4" ht="13.8" x14ac:dyDescent="0.2">
      <c r="B4257" s="18">
        <v>4254</v>
      </c>
      <c r="C4257" s="2" t="str">
        <f>_xlfn.CONCAT(MONTH('Rates Database'!C4256),"-",'Rates Database'!B4256,"-",'Rates Database'!E4256,"-",'Rates Database'!G4256,"-",'Rates Database'!J4256)</f>
        <v>1-2021-National Grid-Residential-Capital Cost Adjustment (CCA)</v>
      </c>
      <c r="D4257" s="2">
        <f t="shared" si="66"/>
        <v>1</v>
      </c>
    </row>
    <row r="4258" spans="2:4" ht="13.8" x14ac:dyDescent="0.2">
      <c r="B4258" s="18">
        <v>4255</v>
      </c>
      <c r="C4258" s="2" t="str">
        <f>_xlfn.CONCAT(MONTH('Rates Database'!C4257),"-",'Rates Database'!B4257,"-",'Rates Database'!E4257,"-",'Rates Database'!G4257,"-",'Rates Database'!J4257)</f>
        <v>12-2020-National Grid-Residential-Capital Cost Adjustment (CCA)</v>
      </c>
      <c r="D4258" s="2">
        <f t="shared" si="66"/>
        <v>1</v>
      </c>
    </row>
    <row r="4259" spans="2:4" ht="13.8" x14ac:dyDescent="0.2">
      <c r="B4259" s="18">
        <v>4256</v>
      </c>
      <c r="C4259" s="2" t="str">
        <f>_xlfn.CONCAT(MONTH('Rates Database'!C4258),"-",'Rates Database'!B4258,"-",'Rates Database'!E4258,"-",'Rates Database'!G4258,"-",'Rates Database'!J4258)</f>
        <v>11-2020-National Grid-Residential-Capital Cost Adjustment (CCA)</v>
      </c>
      <c r="D4259" s="2">
        <f t="shared" si="66"/>
        <v>1</v>
      </c>
    </row>
    <row r="4260" spans="2:4" ht="13.8" x14ac:dyDescent="0.2">
      <c r="B4260" s="18">
        <v>4257</v>
      </c>
      <c r="C4260" s="2" t="str">
        <f>_xlfn.CONCAT(MONTH('Rates Database'!C4259),"-",'Rates Database'!B4259,"-",'Rates Database'!E4259,"-",'Rates Database'!G4259,"-",'Rates Database'!J4259)</f>
        <v>10-2020-National Grid-Residential-Capital Cost Adjustment (CCA)</v>
      </c>
      <c r="D4260" s="2">
        <f t="shared" si="66"/>
        <v>1</v>
      </c>
    </row>
    <row r="4261" spans="2:4" ht="13.8" x14ac:dyDescent="0.2">
      <c r="B4261" s="18">
        <v>4258</v>
      </c>
      <c r="C4261" s="2" t="str">
        <f>_xlfn.CONCAT(MONTH('Rates Database'!C4260),"-",'Rates Database'!B4260,"-",'Rates Database'!E4260,"-",'Rates Database'!G4260,"-",'Rates Database'!J4260)</f>
        <v>9-2020-National Grid-Residential-Capital Cost Adjustment (CCA)</v>
      </c>
      <c r="D4261" s="2">
        <f t="shared" si="66"/>
        <v>1</v>
      </c>
    </row>
    <row r="4262" spans="2:4" ht="13.8" x14ac:dyDescent="0.2">
      <c r="B4262" s="18">
        <v>4259</v>
      </c>
      <c r="C4262" s="2" t="str">
        <f>_xlfn.CONCAT(MONTH('Rates Database'!C4261),"-",'Rates Database'!B4261,"-",'Rates Database'!E4261,"-",'Rates Database'!G4261,"-",'Rates Database'!J4261)</f>
        <v>8-2020-National Grid-Residential-Capital Cost Adjustment (CCA)</v>
      </c>
      <c r="D4262" s="2">
        <f t="shared" si="66"/>
        <v>1</v>
      </c>
    </row>
    <row r="4263" spans="2:4" ht="13.8" x14ac:dyDescent="0.2">
      <c r="B4263" s="18">
        <v>4260</v>
      </c>
      <c r="C4263" s="2" t="str">
        <f>_xlfn.CONCAT(MONTH('Rates Database'!C4262),"-",'Rates Database'!B4262,"-",'Rates Database'!E4262,"-",'Rates Database'!G4262,"-",'Rates Database'!J4262)</f>
        <v>7-2020-National Grid-Residential-Capital Cost Adjustment (CCA)</v>
      </c>
      <c r="D4263" s="2">
        <f t="shared" si="66"/>
        <v>1</v>
      </c>
    </row>
    <row r="4264" spans="2:4" ht="13.8" x14ac:dyDescent="0.2">
      <c r="B4264" s="18">
        <v>4261</v>
      </c>
      <c r="C4264" s="2" t="str">
        <f>_xlfn.CONCAT(MONTH('Rates Database'!C4263),"-",'Rates Database'!B4263,"-",'Rates Database'!E4263,"-",'Rates Database'!G4263,"-",'Rates Database'!J4263)</f>
        <v>6-2020-National Grid-Residential-Capital Cost Adjustment (CCA)</v>
      </c>
      <c r="D4264" s="2">
        <f t="shared" si="66"/>
        <v>1</v>
      </c>
    </row>
    <row r="4265" spans="2:4" ht="13.8" x14ac:dyDescent="0.2">
      <c r="B4265" s="18">
        <v>4262</v>
      </c>
      <c r="C4265" s="2" t="str">
        <f>_xlfn.CONCAT(MONTH('Rates Database'!C4264),"-",'Rates Database'!B4264,"-",'Rates Database'!E4264,"-",'Rates Database'!G4264,"-",'Rates Database'!J4264)</f>
        <v>5-2020-National Grid-Residential-Capital Cost Adjustment (CCA)</v>
      </c>
      <c r="D4265" s="2">
        <f t="shared" si="66"/>
        <v>1</v>
      </c>
    </row>
    <row r="4266" spans="2:4" ht="13.8" x14ac:dyDescent="0.2">
      <c r="B4266" s="18">
        <v>4263</v>
      </c>
      <c r="C4266" s="2" t="str">
        <f>_xlfn.CONCAT(MONTH('Rates Database'!C4265),"-",'Rates Database'!B4265,"-",'Rates Database'!E4265,"-",'Rates Database'!G4265,"-",'Rates Database'!J4265)</f>
        <v>4-2020-National Grid-Residential-Capital Cost Adjustment (CCA)</v>
      </c>
      <c r="D4266" s="2">
        <f t="shared" si="66"/>
        <v>1</v>
      </c>
    </row>
    <row r="4267" spans="2:4" ht="13.8" x14ac:dyDescent="0.2">
      <c r="B4267" s="18">
        <v>4264</v>
      </c>
      <c r="C4267" s="2" t="str">
        <f>_xlfn.CONCAT(MONTH('Rates Database'!C4266),"-",'Rates Database'!B4266,"-",'Rates Database'!E4266,"-",'Rates Database'!G4266,"-",'Rates Database'!J4266)</f>
        <v>3-2020-National Grid-Residential-Capital Cost Adjustment (CCA)</v>
      </c>
      <c r="D4267" s="2">
        <f t="shared" si="66"/>
        <v>1</v>
      </c>
    </row>
    <row r="4268" spans="2:4" ht="13.8" x14ac:dyDescent="0.2">
      <c r="B4268" s="18">
        <v>4265</v>
      </c>
      <c r="C4268" s="2" t="str">
        <f>_xlfn.CONCAT(MONTH('Rates Database'!C4267),"-",'Rates Database'!B4267,"-",'Rates Database'!E4267,"-",'Rates Database'!G4267,"-",'Rates Database'!J4267)</f>
        <v>2-2020-National Grid-Residential-Capital Cost Adjustment (CCA)</v>
      </c>
      <c r="D4268" s="2">
        <f t="shared" si="66"/>
        <v>1</v>
      </c>
    </row>
    <row r="4269" spans="2:4" ht="13.8" x14ac:dyDescent="0.2">
      <c r="B4269" s="18">
        <v>4266</v>
      </c>
      <c r="C4269" s="2" t="str">
        <f>_xlfn.CONCAT(MONTH('Rates Database'!C4268),"-",'Rates Database'!B4268,"-",'Rates Database'!E4268,"-",'Rates Database'!G4268,"-",'Rates Database'!J4268)</f>
        <v>1-2020-National Grid-Residential-Capital Cost Adjustment (CCA)</v>
      </c>
      <c r="D4269" s="2">
        <f t="shared" si="66"/>
        <v>1</v>
      </c>
    </row>
    <row r="4270" spans="2:4" ht="13.8" x14ac:dyDescent="0.2">
      <c r="B4270" s="18">
        <v>4267</v>
      </c>
      <c r="C4270" s="2" t="str">
        <f>_xlfn.CONCAT(MONTH('Rates Database'!C4269),"-",'Rates Database'!B4269,"-",'Rates Database'!E4269,"-",'Rates Database'!G4269,"-",'Rates Database'!J4269)</f>
        <v>12-2019-National Grid-Residential-Capital Cost Adjustment (CCA)</v>
      </c>
      <c r="D4270" s="2">
        <f t="shared" si="66"/>
        <v>1</v>
      </c>
    </row>
    <row r="4271" spans="2:4" ht="13.8" x14ac:dyDescent="0.2">
      <c r="B4271" s="18">
        <v>4268</v>
      </c>
      <c r="C4271" s="2" t="str">
        <f>_xlfn.CONCAT(MONTH('Rates Database'!C4270),"-",'Rates Database'!B4270,"-",'Rates Database'!E4270,"-",'Rates Database'!G4270,"-",'Rates Database'!J4270)</f>
        <v>11-2019-National Grid-Residential-Capital Cost Adjustment (CCA)</v>
      </c>
      <c r="D4271" s="2">
        <f t="shared" si="66"/>
        <v>1</v>
      </c>
    </row>
    <row r="4272" spans="2:4" ht="13.8" x14ac:dyDescent="0.2">
      <c r="B4272" s="18">
        <v>4269</v>
      </c>
      <c r="C4272" s="2" t="str">
        <f>_xlfn.CONCAT(MONTH('Rates Database'!C4271),"-",'Rates Database'!B4271,"-",'Rates Database'!E4271,"-",'Rates Database'!G4271,"-",'Rates Database'!J4271)</f>
        <v>10-2019-National Grid-Residential-Capital Cost Adjustment (CCA)</v>
      </c>
      <c r="D4272" s="2">
        <f t="shared" si="66"/>
        <v>1</v>
      </c>
    </row>
    <row r="4273" spans="2:4" ht="13.8" x14ac:dyDescent="0.2">
      <c r="B4273" s="18">
        <v>4270</v>
      </c>
      <c r="C4273" s="2" t="str">
        <f>_xlfn.CONCAT(MONTH('Rates Database'!C4272),"-",'Rates Database'!B4272,"-",'Rates Database'!E4272,"-",'Rates Database'!G4272,"-",'Rates Database'!J4272)</f>
        <v>9-2019-National Grid-Residential-Capital Cost Adjustment (CCA)</v>
      </c>
      <c r="D4273" s="2">
        <f t="shared" si="66"/>
        <v>1</v>
      </c>
    </row>
    <row r="4274" spans="2:4" ht="13.8" x14ac:dyDescent="0.2">
      <c r="B4274" s="18">
        <v>4271</v>
      </c>
      <c r="C4274" s="2" t="str">
        <f>_xlfn.CONCAT(MONTH('Rates Database'!C4273),"-",'Rates Database'!B4273,"-",'Rates Database'!E4273,"-",'Rates Database'!G4273,"-",'Rates Database'!J4273)</f>
        <v>8-2019-National Grid-Residential-Capital Cost Adjustment (CCA)</v>
      </c>
      <c r="D4274" s="2">
        <f t="shared" si="66"/>
        <v>1</v>
      </c>
    </row>
    <row r="4275" spans="2:4" ht="13.8" x14ac:dyDescent="0.2">
      <c r="B4275" s="18">
        <v>4272</v>
      </c>
      <c r="C4275" s="2" t="str">
        <f>_xlfn.CONCAT(MONTH('Rates Database'!C4274),"-",'Rates Database'!B4274,"-",'Rates Database'!E4274,"-",'Rates Database'!G4274,"-",'Rates Database'!J4274)</f>
        <v>7-2019-National Grid-Residential-Capital Cost Adjustment (CCA)</v>
      </c>
      <c r="D4275" s="2">
        <f t="shared" si="66"/>
        <v>1</v>
      </c>
    </row>
    <row r="4276" spans="2:4" ht="13.8" x14ac:dyDescent="0.2">
      <c r="B4276" s="18">
        <v>4273</v>
      </c>
      <c r="C4276" s="2" t="str">
        <f>_xlfn.CONCAT(MONTH('Rates Database'!C4275),"-",'Rates Database'!B4275,"-",'Rates Database'!E4275,"-",'Rates Database'!G4275,"-",'Rates Database'!J4275)</f>
        <v>6-2019-National Grid-Residential-Capital Cost Adjustment (CCA)</v>
      </c>
      <c r="D4276" s="2">
        <f t="shared" si="66"/>
        <v>1</v>
      </c>
    </row>
    <row r="4277" spans="2:4" ht="13.8" x14ac:dyDescent="0.2">
      <c r="B4277" s="18">
        <v>4274</v>
      </c>
      <c r="C4277" s="2" t="str">
        <f>_xlfn.CONCAT(MONTH('Rates Database'!C4276),"-",'Rates Database'!B4276,"-",'Rates Database'!E4276,"-",'Rates Database'!G4276,"-",'Rates Database'!J4276)</f>
        <v>5-2019-National Grid-Residential-Capital Cost Adjustment (CCA)</v>
      </c>
      <c r="D4277" s="2">
        <f t="shared" si="66"/>
        <v>1</v>
      </c>
    </row>
    <row r="4278" spans="2:4" ht="13.8" x14ac:dyDescent="0.2">
      <c r="B4278" s="18">
        <v>4275</v>
      </c>
      <c r="C4278" s="2" t="str">
        <f>_xlfn.CONCAT(MONTH('Rates Database'!C4277),"-",'Rates Database'!B4277,"-",'Rates Database'!E4277,"-",'Rates Database'!G4277,"-",'Rates Database'!J4277)</f>
        <v>4-2019-National Grid-Residential-Capital Cost Adjustment (CCA)</v>
      </c>
      <c r="D4278" s="2">
        <f t="shared" si="66"/>
        <v>1</v>
      </c>
    </row>
    <row r="4279" spans="2:4" ht="13.8" x14ac:dyDescent="0.2">
      <c r="B4279" s="18">
        <v>4276</v>
      </c>
      <c r="C4279" s="2" t="str">
        <f>_xlfn.CONCAT(MONTH('Rates Database'!C4278),"-",'Rates Database'!B4278,"-",'Rates Database'!E4278,"-",'Rates Database'!G4278,"-",'Rates Database'!J4278)</f>
        <v>3-2019-National Grid-Residential-Capital Cost Adjustment (CCA)</v>
      </c>
      <c r="D4279" s="2">
        <f t="shared" si="66"/>
        <v>1</v>
      </c>
    </row>
    <row r="4280" spans="2:4" ht="13.8" x14ac:dyDescent="0.2">
      <c r="B4280" s="18">
        <v>4277</v>
      </c>
      <c r="C4280" s="2" t="str">
        <f>_xlfn.CONCAT(MONTH('Rates Database'!C4279),"-",'Rates Database'!B4279,"-",'Rates Database'!E4279,"-",'Rates Database'!G4279,"-",'Rates Database'!J4279)</f>
        <v>2-2019-National Grid-Residential-Capital Cost Adjustment (CCA)</v>
      </c>
      <c r="D4280" s="2">
        <f t="shared" si="66"/>
        <v>1</v>
      </c>
    </row>
    <row r="4281" spans="2:4" ht="13.8" x14ac:dyDescent="0.2">
      <c r="B4281" s="18">
        <v>4278</v>
      </c>
      <c r="C4281" s="2" t="str">
        <f>_xlfn.CONCAT(MONTH('Rates Database'!C4280),"-",'Rates Database'!B4280,"-",'Rates Database'!E4280,"-",'Rates Database'!G4280,"-",'Rates Database'!J4280)</f>
        <v>1-2019-National Grid-Residential-Capital Cost Adjustment (CCA)</v>
      </c>
      <c r="D4281" s="2">
        <f t="shared" si="66"/>
        <v>1</v>
      </c>
    </row>
    <row r="4282" spans="2:4" ht="13.8" x14ac:dyDescent="0.2">
      <c r="B4282" s="18">
        <v>4279</v>
      </c>
      <c r="C4282" s="2" t="str">
        <f>_xlfn.CONCAT(MONTH('Rates Database'!C4281),"-",'Rates Database'!B4281,"-",'Rates Database'!E4281,"-",'Rates Database'!G4281,"-",'Rates Database'!J4281)</f>
        <v>3-2024-National Grid-Residential-Basic Service Adjustment Factor (BSAF)</v>
      </c>
      <c r="D4282" s="2">
        <f t="shared" si="66"/>
        <v>1</v>
      </c>
    </row>
    <row r="4283" spans="2:4" ht="13.8" x14ac:dyDescent="0.2">
      <c r="B4283" s="18">
        <v>4280</v>
      </c>
      <c r="C4283" s="2" t="str">
        <f>_xlfn.CONCAT(MONTH('Rates Database'!C4282),"-",'Rates Database'!B4282,"-",'Rates Database'!E4282,"-",'Rates Database'!G4282,"-",'Rates Database'!J4282)</f>
        <v>2-2024-National Grid-Residential-Basic Service Adjustment Factor (BSAF)</v>
      </c>
      <c r="D4283" s="2">
        <f t="shared" si="66"/>
        <v>1</v>
      </c>
    </row>
    <row r="4284" spans="2:4" ht="13.8" x14ac:dyDescent="0.2">
      <c r="B4284" s="18">
        <v>4281</v>
      </c>
      <c r="C4284" s="2" t="str">
        <f>_xlfn.CONCAT(MONTH('Rates Database'!C4283),"-",'Rates Database'!B4283,"-",'Rates Database'!E4283,"-",'Rates Database'!G4283,"-",'Rates Database'!J4283)</f>
        <v>1-2024-National Grid-Residential-Basic Service Adjustment Factor (BSAF)</v>
      </c>
      <c r="D4284" s="2">
        <f t="shared" si="66"/>
        <v>1</v>
      </c>
    </row>
    <row r="4285" spans="2:4" ht="13.8" x14ac:dyDescent="0.2">
      <c r="B4285" s="18">
        <v>4282</v>
      </c>
      <c r="C4285" s="2" t="str">
        <f>_xlfn.CONCAT(MONTH('Rates Database'!C4284),"-",'Rates Database'!B4284,"-",'Rates Database'!E4284,"-",'Rates Database'!G4284,"-",'Rates Database'!J4284)</f>
        <v>12-2023-National Grid-Residential-Basic Service Adjustment Factor (BSAF)</v>
      </c>
      <c r="D4285" s="2">
        <f t="shared" si="66"/>
        <v>1</v>
      </c>
    </row>
    <row r="4286" spans="2:4" ht="13.8" x14ac:dyDescent="0.2">
      <c r="B4286" s="18">
        <v>4283</v>
      </c>
      <c r="C4286" s="2" t="str">
        <f>_xlfn.CONCAT(MONTH('Rates Database'!C4285),"-",'Rates Database'!B4285,"-",'Rates Database'!E4285,"-",'Rates Database'!G4285,"-",'Rates Database'!J4285)</f>
        <v>11-2023-National Grid-Residential-Basic Service Adjustment Factor (BSAF)</v>
      </c>
      <c r="D4286" s="2">
        <f t="shared" si="66"/>
        <v>1</v>
      </c>
    </row>
    <row r="4287" spans="2:4" ht="13.8" x14ac:dyDescent="0.2">
      <c r="B4287" s="18">
        <v>4284</v>
      </c>
      <c r="C4287" s="2" t="str">
        <f>_xlfn.CONCAT(MONTH('Rates Database'!C4286),"-",'Rates Database'!B4286,"-",'Rates Database'!E4286,"-",'Rates Database'!G4286,"-",'Rates Database'!J4286)</f>
        <v>10-2023-National Grid-Residential-Basic Service Adjustment Factor (BSAF)</v>
      </c>
      <c r="D4287" s="2">
        <f t="shared" si="66"/>
        <v>1</v>
      </c>
    </row>
    <row r="4288" spans="2:4" ht="13.8" x14ac:dyDescent="0.2">
      <c r="B4288" s="18">
        <v>4285</v>
      </c>
      <c r="C4288" s="2" t="str">
        <f>_xlfn.CONCAT(MONTH('Rates Database'!C4287),"-",'Rates Database'!B4287,"-",'Rates Database'!E4287,"-",'Rates Database'!G4287,"-",'Rates Database'!J4287)</f>
        <v>9-2023-National Grid-Residential-Basic Service Adjustment Factor (BSAF)</v>
      </c>
      <c r="D4288" s="2">
        <f t="shared" si="66"/>
        <v>1</v>
      </c>
    </row>
    <row r="4289" spans="2:4" ht="13.8" x14ac:dyDescent="0.2">
      <c r="B4289" s="18">
        <v>4286</v>
      </c>
      <c r="C4289" s="2" t="str">
        <f>_xlfn.CONCAT(MONTH('Rates Database'!C4288),"-",'Rates Database'!B4288,"-",'Rates Database'!E4288,"-",'Rates Database'!G4288,"-",'Rates Database'!J4288)</f>
        <v>8-2023-National Grid-Residential-Basic Service Adjustment Factor (BSAF)</v>
      </c>
      <c r="D4289" s="2">
        <f t="shared" si="66"/>
        <v>1</v>
      </c>
    </row>
    <row r="4290" spans="2:4" ht="13.8" x14ac:dyDescent="0.2">
      <c r="B4290" s="18">
        <v>4287</v>
      </c>
      <c r="C4290" s="2" t="str">
        <f>_xlfn.CONCAT(MONTH('Rates Database'!C4289),"-",'Rates Database'!B4289,"-",'Rates Database'!E4289,"-",'Rates Database'!G4289,"-",'Rates Database'!J4289)</f>
        <v>7-2023-National Grid-Residential-Basic Service Adjustment Factor (BSAF)</v>
      </c>
      <c r="D4290" s="2">
        <f t="shared" si="66"/>
        <v>1</v>
      </c>
    </row>
    <row r="4291" spans="2:4" ht="13.8" x14ac:dyDescent="0.2">
      <c r="B4291" s="18">
        <v>4288</v>
      </c>
      <c r="C4291" s="2" t="str">
        <f>_xlfn.CONCAT(MONTH('Rates Database'!C4290),"-",'Rates Database'!B4290,"-",'Rates Database'!E4290,"-",'Rates Database'!G4290,"-",'Rates Database'!J4290)</f>
        <v>6-2023-National Grid-Residential-Basic Service Adjustment Factor (BSAF)</v>
      </c>
      <c r="D4291" s="2">
        <f t="shared" si="66"/>
        <v>1</v>
      </c>
    </row>
    <row r="4292" spans="2:4" ht="13.8" x14ac:dyDescent="0.2">
      <c r="B4292" s="18">
        <v>4289</v>
      </c>
      <c r="C4292" s="2" t="str">
        <f>_xlfn.CONCAT(MONTH('Rates Database'!C4291),"-",'Rates Database'!B4291,"-",'Rates Database'!E4291,"-",'Rates Database'!G4291,"-",'Rates Database'!J4291)</f>
        <v>5-2023-National Grid-Residential-Basic Service Adjustment Factor (BSAF)</v>
      </c>
      <c r="D4292" s="2">
        <f t="shared" si="66"/>
        <v>1</v>
      </c>
    </row>
    <row r="4293" spans="2:4" ht="13.8" x14ac:dyDescent="0.2">
      <c r="B4293" s="18">
        <v>4290</v>
      </c>
      <c r="C4293" s="2" t="str">
        <f>_xlfn.CONCAT(MONTH('Rates Database'!C4292),"-",'Rates Database'!B4292,"-",'Rates Database'!E4292,"-",'Rates Database'!G4292,"-",'Rates Database'!J4292)</f>
        <v>4-2023-National Grid-Residential-Basic Service Adjustment Factor (BSAF)</v>
      </c>
      <c r="D4293" s="2">
        <f t="shared" ref="D4293:D4356" si="67">COUNTIF($C$4:$C$10092,C4293)</f>
        <v>1</v>
      </c>
    </row>
    <row r="4294" spans="2:4" ht="13.8" x14ac:dyDescent="0.2">
      <c r="B4294" s="18">
        <v>4291</v>
      </c>
      <c r="C4294" s="2" t="str">
        <f>_xlfn.CONCAT(MONTH('Rates Database'!C4293),"-",'Rates Database'!B4293,"-",'Rates Database'!E4293,"-",'Rates Database'!G4293,"-",'Rates Database'!J4293)</f>
        <v>3-2023-National Grid-Residential-Basic Service Adjustment Factor (BSAF)</v>
      </c>
      <c r="D4294" s="2">
        <f t="shared" si="67"/>
        <v>1</v>
      </c>
    </row>
    <row r="4295" spans="2:4" ht="13.8" x14ac:dyDescent="0.2">
      <c r="B4295" s="18">
        <v>4292</v>
      </c>
      <c r="C4295" s="2" t="str">
        <f>_xlfn.CONCAT(MONTH('Rates Database'!C4294),"-",'Rates Database'!B4294,"-",'Rates Database'!E4294,"-",'Rates Database'!G4294,"-",'Rates Database'!J4294)</f>
        <v>2-2023-National Grid-Residential-Basic Service Adjustment Factor (BSAF)</v>
      </c>
      <c r="D4295" s="2">
        <f t="shared" si="67"/>
        <v>1</v>
      </c>
    </row>
    <row r="4296" spans="2:4" ht="13.8" x14ac:dyDescent="0.2">
      <c r="B4296" s="18">
        <v>4293</v>
      </c>
      <c r="C4296" s="2" t="str">
        <f>_xlfn.CONCAT(MONTH('Rates Database'!C4295),"-",'Rates Database'!B4295,"-",'Rates Database'!E4295,"-",'Rates Database'!G4295,"-",'Rates Database'!J4295)</f>
        <v>1-2023-National Grid-Residential-Basic Service Adjustment Factor (BSAF)</v>
      </c>
      <c r="D4296" s="2">
        <f t="shared" si="67"/>
        <v>1</v>
      </c>
    </row>
    <row r="4297" spans="2:4" ht="13.8" x14ac:dyDescent="0.2">
      <c r="B4297" s="18">
        <v>4294</v>
      </c>
      <c r="C4297" s="2" t="str">
        <f>_xlfn.CONCAT(MONTH('Rates Database'!C4296),"-",'Rates Database'!B4296,"-",'Rates Database'!E4296,"-",'Rates Database'!G4296,"-",'Rates Database'!J4296)</f>
        <v>12-2022-National Grid-Residential-Basic Service Adjustment Factor (BSAF)</v>
      </c>
      <c r="D4297" s="2">
        <f t="shared" si="67"/>
        <v>1</v>
      </c>
    </row>
    <row r="4298" spans="2:4" ht="13.8" x14ac:dyDescent="0.2">
      <c r="B4298" s="18">
        <v>4295</v>
      </c>
      <c r="C4298" s="2" t="str">
        <f>_xlfn.CONCAT(MONTH('Rates Database'!C4297),"-",'Rates Database'!B4297,"-",'Rates Database'!E4297,"-",'Rates Database'!G4297,"-",'Rates Database'!J4297)</f>
        <v>11-2022-National Grid-Residential-Basic Service Adjustment Factor (BSAF)</v>
      </c>
      <c r="D4298" s="2">
        <f t="shared" si="67"/>
        <v>1</v>
      </c>
    </row>
    <row r="4299" spans="2:4" ht="13.8" x14ac:dyDescent="0.2">
      <c r="B4299" s="18">
        <v>4296</v>
      </c>
      <c r="C4299" s="2" t="str">
        <f>_xlfn.CONCAT(MONTH('Rates Database'!C4298),"-",'Rates Database'!B4298,"-",'Rates Database'!E4298,"-",'Rates Database'!G4298,"-",'Rates Database'!J4298)</f>
        <v>10-2022-National Grid-Residential-Basic Service Adjustment Factor (BSAF)</v>
      </c>
      <c r="D4299" s="2">
        <f t="shared" si="67"/>
        <v>1</v>
      </c>
    </row>
    <row r="4300" spans="2:4" ht="13.8" x14ac:dyDescent="0.2">
      <c r="B4300" s="18">
        <v>4297</v>
      </c>
      <c r="C4300" s="2" t="str">
        <f>_xlfn.CONCAT(MONTH('Rates Database'!C4299),"-",'Rates Database'!B4299,"-",'Rates Database'!E4299,"-",'Rates Database'!G4299,"-",'Rates Database'!J4299)</f>
        <v>9-2022-National Grid-Residential-Basic Service Adjustment Factor (BSAF)</v>
      </c>
      <c r="D4300" s="2">
        <f t="shared" si="67"/>
        <v>1</v>
      </c>
    </row>
    <row r="4301" spans="2:4" ht="13.8" x14ac:dyDescent="0.2">
      <c r="B4301" s="18">
        <v>4298</v>
      </c>
      <c r="C4301" s="2" t="str">
        <f>_xlfn.CONCAT(MONTH('Rates Database'!C4300),"-",'Rates Database'!B4300,"-",'Rates Database'!E4300,"-",'Rates Database'!G4300,"-",'Rates Database'!J4300)</f>
        <v>8-2022-National Grid-Residential-Basic Service Adjustment Factor (BSAF)</v>
      </c>
      <c r="D4301" s="2">
        <f t="shared" si="67"/>
        <v>1</v>
      </c>
    </row>
    <row r="4302" spans="2:4" ht="13.8" x14ac:dyDescent="0.2">
      <c r="B4302" s="18">
        <v>4299</v>
      </c>
      <c r="C4302" s="2" t="str">
        <f>_xlfn.CONCAT(MONTH('Rates Database'!C4301),"-",'Rates Database'!B4301,"-",'Rates Database'!E4301,"-",'Rates Database'!G4301,"-",'Rates Database'!J4301)</f>
        <v>7-2022-National Grid-Residential-Basic Service Adjustment Factor (BSAF)</v>
      </c>
      <c r="D4302" s="2">
        <f t="shared" si="67"/>
        <v>1</v>
      </c>
    </row>
    <row r="4303" spans="2:4" ht="13.8" x14ac:dyDescent="0.2">
      <c r="B4303" s="18">
        <v>4300</v>
      </c>
      <c r="C4303" s="2" t="str">
        <f>_xlfn.CONCAT(MONTH('Rates Database'!C4302),"-",'Rates Database'!B4302,"-",'Rates Database'!E4302,"-",'Rates Database'!G4302,"-",'Rates Database'!J4302)</f>
        <v>6-2022-National Grid-Residential-Basic Service Adjustment Factor (BSAF)</v>
      </c>
      <c r="D4303" s="2">
        <f t="shared" si="67"/>
        <v>1</v>
      </c>
    </row>
    <row r="4304" spans="2:4" ht="13.8" x14ac:dyDescent="0.2">
      <c r="B4304" s="18">
        <v>4301</v>
      </c>
      <c r="C4304" s="2" t="str">
        <f>_xlfn.CONCAT(MONTH('Rates Database'!C4303),"-",'Rates Database'!B4303,"-",'Rates Database'!E4303,"-",'Rates Database'!G4303,"-",'Rates Database'!J4303)</f>
        <v>5-2022-National Grid-Residential-Basic Service Adjustment Factor (BSAF)</v>
      </c>
      <c r="D4304" s="2">
        <f t="shared" si="67"/>
        <v>1</v>
      </c>
    </row>
    <row r="4305" spans="2:4" ht="13.8" x14ac:dyDescent="0.2">
      <c r="B4305" s="18">
        <v>4302</v>
      </c>
      <c r="C4305" s="2" t="str">
        <f>_xlfn.CONCAT(MONTH('Rates Database'!C4304),"-",'Rates Database'!B4304,"-",'Rates Database'!E4304,"-",'Rates Database'!G4304,"-",'Rates Database'!J4304)</f>
        <v>4-2022-National Grid-Residential-Basic Service Adjustment Factor (BSAF)</v>
      </c>
      <c r="D4305" s="2">
        <f t="shared" si="67"/>
        <v>1</v>
      </c>
    </row>
    <row r="4306" spans="2:4" ht="13.8" x14ac:dyDescent="0.2">
      <c r="B4306" s="18">
        <v>4303</v>
      </c>
      <c r="C4306" s="2" t="str">
        <f>_xlfn.CONCAT(MONTH('Rates Database'!C4305),"-",'Rates Database'!B4305,"-",'Rates Database'!E4305,"-",'Rates Database'!G4305,"-",'Rates Database'!J4305)</f>
        <v>3-2022-National Grid-Residential-Basic Service Adjustment Factor (BSAF)</v>
      </c>
      <c r="D4306" s="2">
        <f t="shared" si="67"/>
        <v>1</v>
      </c>
    </row>
    <row r="4307" spans="2:4" ht="13.8" x14ac:dyDescent="0.2">
      <c r="B4307" s="18">
        <v>4304</v>
      </c>
      <c r="C4307" s="2" t="str">
        <f>_xlfn.CONCAT(MONTH('Rates Database'!C4306),"-",'Rates Database'!B4306,"-",'Rates Database'!E4306,"-",'Rates Database'!G4306,"-",'Rates Database'!J4306)</f>
        <v>2-2022-National Grid-Residential-Basic Service Adjustment Factor (BSAF)</v>
      </c>
      <c r="D4307" s="2">
        <f t="shared" si="67"/>
        <v>1</v>
      </c>
    </row>
    <row r="4308" spans="2:4" ht="13.8" x14ac:dyDescent="0.2">
      <c r="B4308" s="18">
        <v>4305</v>
      </c>
      <c r="C4308" s="2" t="str">
        <f>_xlfn.CONCAT(MONTH('Rates Database'!C4307),"-",'Rates Database'!B4307,"-",'Rates Database'!E4307,"-",'Rates Database'!G4307,"-",'Rates Database'!J4307)</f>
        <v>1-2022-National Grid-Residential-Basic Service Adjustment Factor (BSAF)</v>
      </c>
      <c r="D4308" s="2">
        <f t="shared" si="67"/>
        <v>1</v>
      </c>
    </row>
    <row r="4309" spans="2:4" ht="13.8" x14ac:dyDescent="0.2">
      <c r="B4309" s="18">
        <v>4306</v>
      </c>
      <c r="C4309" s="2" t="str">
        <f>_xlfn.CONCAT(MONTH('Rates Database'!C4308),"-",'Rates Database'!B4308,"-",'Rates Database'!E4308,"-",'Rates Database'!G4308,"-",'Rates Database'!J4308)</f>
        <v>12-2021-National Grid-Residential-Basic Service Adjustment Factor (BSAF)</v>
      </c>
      <c r="D4309" s="2">
        <f t="shared" si="67"/>
        <v>1</v>
      </c>
    </row>
    <row r="4310" spans="2:4" ht="13.8" x14ac:dyDescent="0.2">
      <c r="B4310" s="18">
        <v>4307</v>
      </c>
      <c r="C4310" s="2" t="str">
        <f>_xlfn.CONCAT(MONTH('Rates Database'!C4309),"-",'Rates Database'!B4309,"-",'Rates Database'!E4309,"-",'Rates Database'!G4309,"-",'Rates Database'!J4309)</f>
        <v>11-2021-National Grid-Residential-Basic Service Adjustment Factor (BSAF)</v>
      </c>
      <c r="D4310" s="2">
        <f t="shared" si="67"/>
        <v>1</v>
      </c>
    </row>
    <row r="4311" spans="2:4" ht="13.8" x14ac:dyDescent="0.2">
      <c r="B4311" s="18">
        <v>4308</v>
      </c>
      <c r="C4311" s="2" t="str">
        <f>_xlfn.CONCAT(MONTH('Rates Database'!C4310),"-",'Rates Database'!B4310,"-",'Rates Database'!E4310,"-",'Rates Database'!G4310,"-",'Rates Database'!J4310)</f>
        <v>10-2021-National Grid-Residential-Basic Service Adjustment Factor (BSAF)</v>
      </c>
      <c r="D4311" s="2">
        <f t="shared" si="67"/>
        <v>1</v>
      </c>
    </row>
    <row r="4312" spans="2:4" ht="13.8" x14ac:dyDescent="0.2">
      <c r="B4312" s="18">
        <v>4309</v>
      </c>
      <c r="C4312" s="2" t="str">
        <f>_xlfn.CONCAT(MONTH('Rates Database'!C4311),"-",'Rates Database'!B4311,"-",'Rates Database'!E4311,"-",'Rates Database'!G4311,"-",'Rates Database'!J4311)</f>
        <v>9-2021-National Grid-Residential-Basic Service Adjustment Factor (BSAF)</v>
      </c>
      <c r="D4312" s="2">
        <f t="shared" si="67"/>
        <v>1</v>
      </c>
    </row>
    <row r="4313" spans="2:4" ht="13.8" x14ac:dyDescent="0.2">
      <c r="B4313" s="18">
        <v>4310</v>
      </c>
      <c r="C4313" s="2" t="str">
        <f>_xlfn.CONCAT(MONTH('Rates Database'!C4312),"-",'Rates Database'!B4312,"-",'Rates Database'!E4312,"-",'Rates Database'!G4312,"-",'Rates Database'!J4312)</f>
        <v>8-2021-National Grid-Residential-Basic Service Adjustment Factor (BSAF)</v>
      </c>
      <c r="D4313" s="2">
        <f t="shared" si="67"/>
        <v>1</v>
      </c>
    </row>
    <row r="4314" spans="2:4" ht="13.8" x14ac:dyDescent="0.2">
      <c r="B4314" s="18">
        <v>4311</v>
      </c>
      <c r="C4314" s="2" t="str">
        <f>_xlfn.CONCAT(MONTH('Rates Database'!C4313),"-",'Rates Database'!B4313,"-",'Rates Database'!E4313,"-",'Rates Database'!G4313,"-",'Rates Database'!J4313)</f>
        <v>7-2021-National Grid-Residential-Basic Service Adjustment Factor (BSAF)</v>
      </c>
      <c r="D4314" s="2">
        <f t="shared" si="67"/>
        <v>1</v>
      </c>
    </row>
    <row r="4315" spans="2:4" ht="13.8" x14ac:dyDescent="0.2">
      <c r="B4315" s="18">
        <v>4312</v>
      </c>
      <c r="C4315" s="2" t="str">
        <f>_xlfn.CONCAT(MONTH('Rates Database'!C4314),"-",'Rates Database'!B4314,"-",'Rates Database'!E4314,"-",'Rates Database'!G4314,"-",'Rates Database'!J4314)</f>
        <v>6-2021-National Grid-Residential-Basic Service Adjustment Factor (BSAF)</v>
      </c>
      <c r="D4315" s="2">
        <f t="shared" si="67"/>
        <v>1</v>
      </c>
    </row>
    <row r="4316" spans="2:4" ht="13.8" x14ac:dyDescent="0.2">
      <c r="B4316" s="18">
        <v>4313</v>
      </c>
      <c r="C4316" s="2" t="str">
        <f>_xlfn.CONCAT(MONTH('Rates Database'!C4315),"-",'Rates Database'!B4315,"-",'Rates Database'!E4315,"-",'Rates Database'!G4315,"-",'Rates Database'!J4315)</f>
        <v>5-2021-National Grid-Residential-Basic Service Adjustment Factor (BSAF)</v>
      </c>
      <c r="D4316" s="2">
        <f t="shared" si="67"/>
        <v>1</v>
      </c>
    </row>
    <row r="4317" spans="2:4" ht="13.8" x14ac:dyDescent="0.2">
      <c r="B4317" s="18">
        <v>4314</v>
      </c>
      <c r="C4317" s="2" t="str">
        <f>_xlfn.CONCAT(MONTH('Rates Database'!C4316),"-",'Rates Database'!B4316,"-",'Rates Database'!E4316,"-",'Rates Database'!G4316,"-",'Rates Database'!J4316)</f>
        <v>4-2021-National Grid-Residential-Basic Service Adjustment Factor (BSAF)</v>
      </c>
      <c r="D4317" s="2">
        <f t="shared" si="67"/>
        <v>1</v>
      </c>
    </row>
    <row r="4318" spans="2:4" ht="13.8" x14ac:dyDescent="0.2">
      <c r="B4318" s="18">
        <v>4315</v>
      </c>
      <c r="C4318" s="2" t="str">
        <f>_xlfn.CONCAT(MONTH('Rates Database'!C4317),"-",'Rates Database'!B4317,"-",'Rates Database'!E4317,"-",'Rates Database'!G4317,"-",'Rates Database'!J4317)</f>
        <v>3-2021-National Grid-Residential-Basic Service Adjustment Factor (BSAF)</v>
      </c>
      <c r="D4318" s="2">
        <f t="shared" si="67"/>
        <v>1</v>
      </c>
    </row>
    <row r="4319" spans="2:4" ht="13.8" x14ac:dyDescent="0.2">
      <c r="B4319" s="18">
        <v>4316</v>
      </c>
      <c r="C4319" s="2" t="str">
        <f>_xlfn.CONCAT(MONTH('Rates Database'!C4318),"-",'Rates Database'!B4318,"-",'Rates Database'!E4318,"-",'Rates Database'!G4318,"-",'Rates Database'!J4318)</f>
        <v>2-2021-National Grid-Residential-Basic Service Adjustment Factor (BSAF)</v>
      </c>
      <c r="D4319" s="2">
        <f t="shared" si="67"/>
        <v>1</v>
      </c>
    </row>
    <row r="4320" spans="2:4" ht="13.8" x14ac:dyDescent="0.2">
      <c r="B4320" s="18">
        <v>4317</v>
      </c>
      <c r="C4320" s="2" t="str">
        <f>_xlfn.CONCAT(MONTH('Rates Database'!C4319),"-",'Rates Database'!B4319,"-",'Rates Database'!E4319,"-",'Rates Database'!G4319,"-",'Rates Database'!J4319)</f>
        <v>1-2021-National Grid-Residential-Basic Service Adjustment Factor (BSAF)</v>
      </c>
      <c r="D4320" s="2">
        <f t="shared" si="67"/>
        <v>1</v>
      </c>
    </row>
    <row r="4321" spans="2:4" ht="13.8" x14ac:dyDescent="0.2">
      <c r="B4321" s="18">
        <v>4318</v>
      </c>
      <c r="C4321" s="2" t="str">
        <f>_xlfn.CONCAT(MONTH('Rates Database'!C4320),"-",'Rates Database'!B4320,"-",'Rates Database'!E4320,"-",'Rates Database'!G4320,"-",'Rates Database'!J4320)</f>
        <v>12-2020-National Grid-Residential-Basic Service Adjustment Factor (BSAF)</v>
      </c>
      <c r="D4321" s="2">
        <f t="shared" si="67"/>
        <v>1</v>
      </c>
    </row>
    <row r="4322" spans="2:4" ht="13.8" x14ac:dyDescent="0.2">
      <c r="B4322" s="18">
        <v>4319</v>
      </c>
      <c r="C4322" s="2" t="str">
        <f>_xlfn.CONCAT(MONTH('Rates Database'!C4321),"-",'Rates Database'!B4321,"-",'Rates Database'!E4321,"-",'Rates Database'!G4321,"-",'Rates Database'!J4321)</f>
        <v>11-2020-National Grid-Residential-Basic Service Adjustment Factor (BSAF)</v>
      </c>
      <c r="D4322" s="2">
        <f t="shared" si="67"/>
        <v>1</v>
      </c>
    </row>
    <row r="4323" spans="2:4" ht="13.8" x14ac:dyDescent="0.2">
      <c r="B4323" s="18">
        <v>4320</v>
      </c>
      <c r="C4323" s="2" t="str">
        <f>_xlfn.CONCAT(MONTH('Rates Database'!C4322),"-",'Rates Database'!B4322,"-",'Rates Database'!E4322,"-",'Rates Database'!G4322,"-",'Rates Database'!J4322)</f>
        <v>10-2020-National Grid-Residential-Basic Service Adjustment Factor (BSAF)</v>
      </c>
      <c r="D4323" s="2">
        <f t="shared" si="67"/>
        <v>1</v>
      </c>
    </row>
    <row r="4324" spans="2:4" ht="13.8" x14ac:dyDescent="0.2">
      <c r="B4324" s="18">
        <v>4321</v>
      </c>
      <c r="C4324" s="2" t="str">
        <f>_xlfn.CONCAT(MONTH('Rates Database'!C4323),"-",'Rates Database'!B4323,"-",'Rates Database'!E4323,"-",'Rates Database'!G4323,"-",'Rates Database'!J4323)</f>
        <v>9-2020-National Grid-Residential-Basic Service Adjustment Factor (BSAF)</v>
      </c>
      <c r="D4324" s="2">
        <f t="shared" si="67"/>
        <v>1</v>
      </c>
    </row>
    <row r="4325" spans="2:4" ht="13.8" x14ac:dyDescent="0.2">
      <c r="B4325" s="18">
        <v>4322</v>
      </c>
      <c r="C4325" s="2" t="str">
        <f>_xlfn.CONCAT(MONTH('Rates Database'!C4324),"-",'Rates Database'!B4324,"-",'Rates Database'!E4324,"-",'Rates Database'!G4324,"-",'Rates Database'!J4324)</f>
        <v>8-2020-National Grid-Residential-Basic Service Adjustment Factor (BSAF)</v>
      </c>
      <c r="D4325" s="2">
        <f t="shared" si="67"/>
        <v>1</v>
      </c>
    </row>
    <row r="4326" spans="2:4" ht="13.8" x14ac:dyDescent="0.2">
      <c r="B4326" s="18">
        <v>4323</v>
      </c>
      <c r="C4326" s="2" t="str">
        <f>_xlfn.CONCAT(MONTH('Rates Database'!C4325),"-",'Rates Database'!B4325,"-",'Rates Database'!E4325,"-",'Rates Database'!G4325,"-",'Rates Database'!J4325)</f>
        <v>7-2020-National Grid-Residential-Basic Service Adjustment Factor (BSAF)</v>
      </c>
      <c r="D4326" s="2">
        <f t="shared" si="67"/>
        <v>1</v>
      </c>
    </row>
    <row r="4327" spans="2:4" ht="13.8" x14ac:dyDescent="0.2">
      <c r="B4327" s="18">
        <v>4324</v>
      </c>
      <c r="C4327" s="2" t="str">
        <f>_xlfn.CONCAT(MONTH('Rates Database'!C4326),"-",'Rates Database'!B4326,"-",'Rates Database'!E4326,"-",'Rates Database'!G4326,"-",'Rates Database'!J4326)</f>
        <v>6-2020-National Grid-Residential-Basic Service Adjustment Factor (BSAF)</v>
      </c>
      <c r="D4327" s="2">
        <f t="shared" si="67"/>
        <v>1</v>
      </c>
    </row>
    <row r="4328" spans="2:4" ht="13.8" x14ac:dyDescent="0.2">
      <c r="B4328" s="18">
        <v>4325</v>
      </c>
      <c r="C4328" s="2" t="str">
        <f>_xlfn.CONCAT(MONTH('Rates Database'!C4327),"-",'Rates Database'!B4327,"-",'Rates Database'!E4327,"-",'Rates Database'!G4327,"-",'Rates Database'!J4327)</f>
        <v>5-2020-National Grid-Residential-Basic Service Adjustment Factor (BSAF)</v>
      </c>
      <c r="D4328" s="2">
        <f t="shared" si="67"/>
        <v>1</v>
      </c>
    </row>
    <row r="4329" spans="2:4" ht="13.8" x14ac:dyDescent="0.2">
      <c r="B4329" s="18">
        <v>4326</v>
      </c>
      <c r="C4329" s="2" t="str">
        <f>_xlfn.CONCAT(MONTH('Rates Database'!C4328),"-",'Rates Database'!B4328,"-",'Rates Database'!E4328,"-",'Rates Database'!G4328,"-",'Rates Database'!J4328)</f>
        <v>4-2020-National Grid-Residential-Basic Service Adjustment Factor (BSAF)</v>
      </c>
      <c r="D4329" s="2">
        <f t="shared" si="67"/>
        <v>1</v>
      </c>
    </row>
    <row r="4330" spans="2:4" ht="13.8" x14ac:dyDescent="0.2">
      <c r="B4330" s="18">
        <v>4327</v>
      </c>
      <c r="C4330" s="2" t="str">
        <f>_xlfn.CONCAT(MONTH('Rates Database'!C4329),"-",'Rates Database'!B4329,"-",'Rates Database'!E4329,"-",'Rates Database'!G4329,"-",'Rates Database'!J4329)</f>
        <v>3-2020-National Grid-Residential-Basic Service Adjustment Factor (BSAF)</v>
      </c>
      <c r="D4330" s="2">
        <f t="shared" si="67"/>
        <v>1</v>
      </c>
    </row>
    <row r="4331" spans="2:4" ht="13.8" x14ac:dyDescent="0.2">
      <c r="B4331" s="18">
        <v>4328</v>
      </c>
      <c r="C4331" s="2" t="str">
        <f>_xlfn.CONCAT(MONTH('Rates Database'!C4330),"-",'Rates Database'!B4330,"-",'Rates Database'!E4330,"-",'Rates Database'!G4330,"-",'Rates Database'!J4330)</f>
        <v>2-2020-National Grid-Residential-Basic Service Adjustment Factor (BSAF)</v>
      </c>
      <c r="D4331" s="2">
        <f t="shared" si="67"/>
        <v>1</v>
      </c>
    </row>
    <row r="4332" spans="2:4" ht="13.8" x14ac:dyDescent="0.2">
      <c r="B4332" s="18">
        <v>4329</v>
      </c>
      <c r="C4332" s="2" t="str">
        <f>_xlfn.CONCAT(MONTH('Rates Database'!C4331),"-",'Rates Database'!B4331,"-",'Rates Database'!E4331,"-",'Rates Database'!G4331,"-",'Rates Database'!J4331)</f>
        <v>1-2020-National Grid-Residential-Basic Service Adjustment Factor (BSAF)</v>
      </c>
      <c r="D4332" s="2">
        <f t="shared" si="67"/>
        <v>1</v>
      </c>
    </row>
    <row r="4333" spans="2:4" ht="13.8" x14ac:dyDescent="0.2">
      <c r="B4333" s="18">
        <v>4330</v>
      </c>
      <c r="C4333" s="2" t="str">
        <f>_xlfn.CONCAT(MONTH('Rates Database'!C4332),"-",'Rates Database'!B4332,"-",'Rates Database'!E4332,"-",'Rates Database'!G4332,"-",'Rates Database'!J4332)</f>
        <v>12-2019-National Grid-Residential-Basic Service Adjustment Factor (BSAF)</v>
      </c>
      <c r="D4333" s="2">
        <f t="shared" si="67"/>
        <v>1</v>
      </c>
    </row>
    <row r="4334" spans="2:4" ht="13.8" x14ac:dyDescent="0.2">
      <c r="B4334" s="18">
        <v>4331</v>
      </c>
      <c r="C4334" s="2" t="str">
        <f>_xlfn.CONCAT(MONTH('Rates Database'!C4333),"-",'Rates Database'!B4333,"-",'Rates Database'!E4333,"-",'Rates Database'!G4333,"-",'Rates Database'!J4333)</f>
        <v>11-2019-National Grid-Residential-Basic Service Adjustment Factor (BSAF)</v>
      </c>
      <c r="D4334" s="2">
        <f t="shared" si="67"/>
        <v>1</v>
      </c>
    </row>
    <row r="4335" spans="2:4" ht="13.8" x14ac:dyDescent="0.2">
      <c r="B4335" s="18">
        <v>4332</v>
      </c>
      <c r="C4335" s="2" t="str">
        <f>_xlfn.CONCAT(MONTH('Rates Database'!C4334),"-",'Rates Database'!B4334,"-",'Rates Database'!E4334,"-",'Rates Database'!G4334,"-",'Rates Database'!J4334)</f>
        <v>10-2019-National Grid-Residential-Basic Service Adjustment Factor (BSAF)</v>
      </c>
      <c r="D4335" s="2">
        <f t="shared" si="67"/>
        <v>1</v>
      </c>
    </row>
    <row r="4336" spans="2:4" ht="13.8" x14ac:dyDescent="0.2">
      <c r="B4336" s="18">
        <v>4333</v>
      </c>
      <c r="C4336" s="2" t="str">
        <f>_xlfn.CONCAT(MONTH('Rates Database'!C4335),"-",'Rates Database'!B4335,"-",'Rates Database'!E4335,"-",'Rates Database'!G4335,"-",'Rates Database'!J4335)</f>
        <v>9-2019-National Grid-Residential-Basic Service Adjustment Factor (BSAF)</v>
      </c>
      <c r="D4336" s="2">
        <f t="shared" si="67"/>
        <v>1</v>
      </c>
    </row>
    <row r="4337" spans="2:4" ht="13.8" x14ac:dyDescent="0.2">
      <c r="B4337" s="18">
        <v>4334</v>
      </c>
      <c r="C4337" s="2" t="str">
        <f>_xlfn.CONCAT(MONTH('Rates Database'!C4336),"-",'Rates Database'!B4336,"-",'Rates Database'!E4336,"-",'Rates Database'!G4336,"-",'Rates Database'!J4336)</f>
        <v>8-2019-National Grid-Residential-Basic Service Adjustment Factor (BSAF)</v>
      </c>
      <c r="D4337" s="2">
        <f t="shared" si="67"/>
        <v>1</v>
      </c>
    </row>
    <row r="4338" spans="2:4" ht="13.8" x14ac:dyDescent="0.2">
      <c r="B4338" s="18">
        <v>4335</v>
      </c>
      <c r="C4338" s="2" t="str">
        <f>_xlfn.CONCAT(MONTH('Rates Database'!C4337),"-",'Rates Database'!B4337,"-",'Rates Database'!E4337,"-",'Rates Database'!G4337,"-",'Rates Database'!J4337)</f>
        <v>7-2019-National Grid-Residential-Basic Service Adjustment Factor (BSAF)</v>
      </c>
      <c r="D4338" s="2">
        <f t="shared" si="67"/>
        <v>1</v>
      </c>
    </row>
    <row r="4339" spans="2:4" ht="13.8" x14ac:dyDescent="0.2">
      <c r="B4339" s="18">
        <v>4336</v>
      </c>
      <c r="C4339" s="2" t="str">
        <f>_xlfn.CONCAT(MONTH('Rates Database'!C4338),"-",'Rates Database'!B4338,"-",'Rates Database'!E4338,"-",'Rates Database'!G4338,"-",'Rates Database'!J4338)</f>
        <v>6-2019-National Grid-Residential-Basic Service Adjustment Factor (BSAF)</v>
      </c>
      <c r="D4339" s="2">
        <f t="shared" si="67"/>
        <v>1</v>
      </c>
    </row>
    <row r="4340" spans="2:4" ht="13.8" x14ac:dyDescent="0.2">
      <c r="B4340" s="18">
        <v>4337</v>
      </c>
      <c r="C4340" s="2" t="str">
        <f>_xlfn.CONCAT(MONTH('Rates Database'!C4339),"-",'Rates Database'!B4339,"-",'Rates Database'!E4339,"-",'Rates Database'!G4339,"-",'Rates Database'!J4339)</f>
        <v>5-2019-National Grid-Residential-Basic Service Adjustment Factor (BSAF)</v>
      </c>
      <c r="D4340" s="2">
        <f t="shared" si="67"/>
        <v>1</v>
      </c>
    </row>
    <row r="4341" spans="2:4" ht="13.8" x14ac:dyDescent="0.2">
      <c r="B4341" s="18">
        <v>4338</v>
      </c>
      <c r="C4341" s="2" t="str">
        <f>_xlfn.CONCAT(MONTH('Rates Database'!C4340),"-",'Rates Database'!B4340,"-",'Rates Database'!E4340,"-",'Rates Database'!G4340,"-",'Rates Database'!J4340)</f>
        <v>4-2019-National Grid-Residential-Basic Service Adjustment Factor (BSAF)</v>
      </c>
      <c r="D4341" s="2">
        <f t="shared" si="67"/>
        <v>1</v>
      </c>
    </row>
    <row r="4342" spans="2:4" ht="13.8" x14ac:dyDescent="0.2">
      <c r="B4342" s="18">
        <v>4339</v>
      </c>
      <c r="C4342" s="2" t="str">
        <f>_xlfn.CONCAT(MONTH('Rates Database'!C4341),"-",'Rates Database'!B4341,"-",'Rates Database'!E4341,"-",'Rates Database'!G4341,"-",'Rates Database'!J4341)</f>
        <v>3-2019-National Grid-Residential-Basic Service Adjustment Factor (BSAF)</v>
      </c>
      <c r="D4342" s="2">
        <f t="shared" si="67"/>
        <v>1</v>
      </c>
    </row>
    <row r="4343" spans="2:4" ht="13.8" x14ac:dyDescent="0.2">
      <c r="B4343" s="18">
        <v>4340</v>
      </c>
      <c r="C4343" s="2" t="str">
        <f>_xlfn.CONCAT(MONTH('Rates Database'!C4342),"-",'Rates Database'!B4342,"-",'Rates Database'!E4342,"-",'Rates Database'!G4342,"-",'Rates Database'!J4342)</f>
        <v>2-2019-National Grid-Residential-Basic Service Adjustment Factor (BSAF)</v>
      </c>
      <c r="D4343" s="2">
        <f t="shared" si="67"/>
        <v>1</v>
      </c>
    </row>
    <row r="4344" spans="2:4" ht="13.8" x14ac:dyDescent="0.2">
      <c r="B4344" s="18">
        <v>4341</v>
      </c>
      <c r="C4344" s="2" t="str">
        <f>_xlfn.CONCAT(MONTH('Rates Database'!C4343),"-",'Rates Database'!B4343,"-",'Rates Database'!E4343,"-",'Rates Database'!G4343,"-",'Rates Database'!J4343)</f>
        <v>1-2019-National Grid-Residential-Basic Service Adjustment Factor (BSAF)</v>
      </c>
      <c r="D4344" s="2">
        <f t="shared" si="67"/>
        <v>1</v>
      </c>
    </row>
    <row r="4345" spans="2:4" ht="13.8" x14ac:dyDescent="0.2">
      <c r="B4345" s="18">
        <v>4342</v>
      </c>
      <c r="C4345" s="2" t="str">
        <f>_xlfn.CONCAT(MONTH('Rates Database'!C4344),"-",'Rates Database'!B4344,"-",'Rates Database'!E4344,"-",'Rates Database'!G4344,"-",'Rates Database'!J4344)</f>
        <v>3-2024-National Grid-Residential-Residential Assistance Adjustment Factor (RAAF)</v>
      </c>
      <c r="D4345" s="2">
        <f t="shared" si="67"/>
        <v>1</v>
      </c>
    </row>
    <row r="4346" spans="2:4" ht="13.8" x14ac:dyDescent="0.2">
      <c r="B4346" s="18">
        <v>4343</v>
      </c>
      <c r="C4346" s="2" t="str">
        <f>_xlfn.CONCAT(MONTH('Rates Database'!C4345),"-",'Rates Database'!B4345,"-",'Rates Database'!E4345,"-",'Rates Database'!G4345,"-",'Rates Database'!J4345)</f>
        <v>2-2024-National Grid-Residential-Residential Assistance Adjustment Factor (RAAF)</v>
      </c>
      <c r="D4346" s="2">
        <f t="shared" si="67"/>
        <v>1</v>
      </c>
    </row>
    <row r="4347" spans="2:4" ht="13.8" x14ac:dyDescent="0.2">
      <c r="B4347" s="18">
        <v>4344</v>
      </c>
      <c r="C4347" s="2" t="str">
        <f>_xlfn.CONCAT(MONTH('Rates Database'!C4346),"-",'Rates Database'!B4346,"-",'Rates Database'!E4346,"-",'Rates Database'!G4346,"-",'Rates Database'!J4346)</f>
        <v>1-2024-National Grid-Residential-Residential Assistance Adjustment Factor (RAAF)</v>
      </c>
      <c r="D4347" s="2">
        <f t="shared" si="67"/>
        <v>1</v>
      </c>
    </row>
    <row r="4348" spans="2:4" ht="13.8" x14ac:dyDescent="0.2">
      <c r="B4348" s="18">
        <v>4345</v>
      </c>
      <c r="C4348" s="2" t="str">
        <f>_xlfn.CONCAT(MONTH('Rates Database'!C4347),"-",'Rates Database'!B4347,"-",'Rates Database'!E4347,"-",'Rates Database'!G4347,"-",'Rates Database'!J4347)</f>
        <v>12-2023-National Grid-Residential-Residential Assistance Adjustment Factor (RAAF)</v>
      </c>
      <c r="D4348" s="2">
        <f t="shared" si="67"/>
        <v>1</v>
      </c>
    </row>
    <row r="4349" spans="2:4" ht="13.8" x14ac:dyDescent="0.2">
      <c r="B4349" s="18">
        <v>4346</v>
      </c>
      <c r="C4349" s="2" t="str">
        <f>_xlfn.CONCAT(MONTH('Rates Database'!C4348),"-",'Rates Database'!B4348,"-",'Rates Database'!E4348,"-",'Rates Database'!G4348,"-",'Rates Database'!J4348)</f>
        <v>11-2023-National Grid-Residential-Residential Assistance Adjustment Factor (RAAF)</v>
      </c>
      <c r="D4349" s="2">
        <f t="shared" si="67"/>
        <v>1</v>
      </c>
    </row>
    <row r="4350" spans="2:4" ht="13.8" x14ac:dyDescent="0.2">
      <c r="B4350" s="18">
        <v>4347</v>
      </c>
      <c r="C4350" s="2" t="str">
        <f>_xlfn.CONCAT(MONTH('Rates Database'!C4349),"-",'Rates Database'!B4349,"-",'Rates Database'!E4349,"-",'Rates Database'!G4349,"-",'Rates Database'!J4349)</f>
        <v>10-2023-National Grid-Residential-Residential Assistance Adjustment Factor (RAAF)</v>
      </c>
      <c r="D4350" s="2">
        <f t="shared" si="67"/>
        <v>1</v>
      </c>
    </row>
    <row r="4351" spans="2:4" ht="13.8" x14ac:dyDescent="0.2">
      <c r="B4351" s="18">
        <v>4348</v>
      </c>
      <c r="C4351" s="2" t="str">
        <f>_xlfn.CONCAT(MONTH('Rates Database'!C4350),"-",'Rates Database'!B4350,"-",'Rates Database'!E4350,"-",'Rates Database'!G4350,"-",'Rates Database'!J4350)</f>
        <v>9-2023-National Grid-Residential-Residential Assistance Adjustment Factor (RAAF)</v>
      </c>
      <c r="D4351" s="2">
        <f t="shared" si="67"/>
        <v>1</v>
      </c>
    </row>
    <row r="4352" spans="2:4" ht="13.8" x14ac:dyDescent="0.2">
      <c r="B4352" s="18">
        <v>4349</v>
      </c>
      <c r="C4352" s="2" t="str">
        <f>_xlfn.CONCAT(MONTH('Rates Database'!C4351),"-",'Rates Database'!B4351,"-",'Rates Database'!E4351,"-",'Rates Database'!G4351,"-",'Rates Database'!J4351)</f>
        <v>8-2023-National Grid-Residential-Residential Assistance Adjustment Factor (RAAF)</v>
      </c>
      <c r="D4352" s="2">
        <f t="shared" si="67"/>
        <v>1</v>
      </c>
    </row>
    <row r="4353" spans="2:4" ht="13.8" x14ac:dyDescent="0.2">
      <c r="B4353" s="18">
        <v>4350</v>
      </c>
      <c r="C4353" s="2" t="str">
        <f>_xlfn.CONCAT(MONTH('Rates Database'!C4352),"-",'Rates Database'!B4352,"-",'Rates Database'!E4352,"-",'Rates Database'!G4352,"-",'Rates Database'!J4352)</f>
        <v>7-2023-National Grid-Residential-Residential Assistance Adjustment Factor (RAAF)</v>
      </c>
      <c r="D4353" s="2">
        <f t="shared" si="67"/>
        <v>1</v>
      </c>
    </row>
    <row r="4354" spans="2:4" ht="13.8" x14ac:dyDescent="0.2">
      <c r="B4354" s="18">
        <v>4351</v>
      </c>
      <c r="C4354" s="2" t="str">
        <f>_xlfn.CONCAT(MONTH('Rates Database'!C4353),"-",'Rates Database'!B4353,"-",'Rates Database'!E4353,"-",'Rates Database'!G4353,"-",'Rates Database'!J4353)</f>
        <v>6-2023-National Grid-Residential-Residential Assistance Adjustment Factor (RAAF)</v>
      </c>
      <c r="D4354" s="2">
        <f t="shared" si="67"/>
        <v>1</v>
      </c>
    </row>
    <row r="4355" spans="2:4" ht="13.8" x14ac:dyDescent="0.2">
      <c r="B4355" s="18">
        <v>4352</v>
      </c>
      <c r="C4355" s="2" t="str">
        <f>_xlfn.CONCAT(MONTH('Rates Database'!C4354),"-",'Rates Database'!B4354,"-",'Rates Database'!E4354,"-",'Rates Database'!G4354,"-",'Rates Database'!J4354)</f>
        <v>5-2023-National Grid-Residential-Residential Assistance Adjustment Factor (RAAF)</v>
      </c>
      <c r="D4355" s="2">
        <f t="shared" si="67"/>
        <v>1</v>
      </c>
    </row>
    <row r="4356" spans="2:4" ht="13.8" x14ac:dyDescent="0.2">
      <c r="B4356" s="18">
        <v>4353</v>
      </c>
      <c r="C4356" s="2" t="str">
        <f>_xlfn.CONCAT(MONTH('Rates Database'!C4355),"-",'Rates Database'!B4355,"-",'Rates Database'!E4355,"-",'Rates Database'!G4355,"-",'Rates Database'!J4355)</f>
        <v>4-2023-National Grid-Residential-Residential Assistance Adjustment Factor (RAAF)</v>
      </c>
      <c r="D4356" s="2">
        <f t="shared" si="67"/>
        <v>1</v>
      </c>
    </row>
    <row r="4357" spans="2:4" ht="13.8" x14ac:dyDescent="0.2">
      <c r="B4357" s="18">
        <v>4354</v>
      </c>
      <c r="C4357" s="2" t="str">
        <f>_xlfn.CONCAT(MONTH('Rates Database'!C4356),"-",'Rates Database'!B4356,"-",'Rates Database'!E4356,"-",'Rates Database'!G4356,"-",'Rates Database'!J4356)</f>
        <v>3-2023-National Grid-Residential-Residential Assistance Adjustment Factor (RAAF)</v>
      </c>
      <c r="D4357" s="2">
        <f t="shared" ref="D4357:D4420" si="68">COUNTIF($C$4:$C$10092,C4357)</f>
        <v>1</v>
      </c>
    </row>
    <row r="4358" spans="2:4" ht="13.8" x14ac:dyDescent="0.2">
      <c r="B4358" s="18">
        <v>4355</v>
      </c>
      <c r="C4358" s="2" t="str">
        <f>_xlfn.CONCAT(MONTH('Rates Database'!C4357),"-",'Rates Database'!B4357,"-",'Rates Database'!E4357,"-",'Rates Database'!G4357,"-",'Rates Database'!J4357)</f>
        <v>2-2023-National Grid-Residential-Residential Assistance Adjustment Factor (RAAF)</v>
      </c>
      <c r="D4358" s="2">
        <f t="shared" si="68"/>
        <v>1</v>
      </c>
    </row>
    <row r="4359" spans="2:4" ht="13.8" x14ac:dyDescent="0.2">
      <c r="B4359" s="18">
        <v>4356</v>
      </c>
      <c r="C4359" s="2" t="str">
        <f>_xlfn.CONCAT(MONTH('Rates Database'!C4358),"-",'Rates Database'!B4358,"-",'Rates Database'!E4358,"-",'Rates Database'!G4358,"-",'Rates Database'!J4358)</f>
        <v>1-2023-National Grid-Residential-Residential Assistance Adjustment Factor (RAAF)</v>
      </c>
      <c r="D4359" s="2">
        <f t="shared" si="68"/>
        <v>1</v>
      </c>
    </row>
    <row r="4360" spans="2:4" ht="13.8" x14ac:dyDescent="0.2">
      <c r="B4360" s="18">
        <v>4357</v>
      </c>
      <c r="C4360" s="2" t="str">
        <f>_xlfn.CONCAT(MONTH('Rates Database'!C4359),"-",'Rates Database'!B4359,"-",'Rates Database'!E4359,"-",'Rates Database'!G4359,"-",'Rates Database'!J4359)</f>
        <v>12-2022-National Grid-Residential-Residential Assistance Adjustment Factor (RAAF)</v>
      </c>
      <c r="D4360" s="2">
        <f t="shared" si="68"/>
        <v>1</v>
      </c>
    </row>
    <row r="4361" spans="2:4" ht="13.8" x14ac:dyDescent="0.2">
      <c r="B4361" s="18">
        <v>4358</v>
      </c>
      <c r="C4361" s="2" t="str">
        <f>_xlfn.CONCAT(MONTH('Rates Database'!C4360),"-",'Rates Database'!B4360,"-",'Rates Database'!E4360,"-",'Rates Database'!G4360,"-",'Rates Database'!J4360)</f>
        <v>11-2022-National Grid-Residential-Residential Assistance Adjustment Factor (RAAF)</v>
      </c>
      <c r="D4361" s="2">
        <f t="shared" si="68"/>
        <v>1</v>
      </c>
    </row>
    <row r="4362" spans="2:4" ht="13.8" x14ac:dyDescent="0.2">
      <c r="B4362" s="18">
        <v>4359</v>
      </c>
      <c r="C4362" s="2" t="str">
        <f>_xlfn.CONCAT(MONTH('Rates Database'!C4361),"-",'Rates Database'!B4361,"-",'Rates Database'!E4361,"-",'Rates Database'!G4361,"-",'Rates Database'!J4361)</f>
        <v>10-2022-National Grid-Residential-Residential Assistance Adjustment Factor (RAAF)</v>
      </c>
      <c r="D4362" s="2">
        <f t="shared" si="68"/>
        <v>1</v>
      </c>
    </row>
    <row r="4363" spans="2:4" ht="13.8" x14ac:dyDescent="0.2">
      <c r="B4363" s="18">
        <v>4360</v>
      </c>
      <c r="C4363" s="2" t="str">
        <f>_xlfn.CONCAT(MONTH('Rates Database'!C4362),"-",'Rates Database'!B4362,"-",'Rates Database'!E4362,"-",'Rates Database'!G4362,"-",'Rates Database'!J4362)</f>
        <v>9-2022-National Grid-Residential-Residential Assistance Adjustment Factor (RAAF)</v>
      </c>
      <c r="D4363" s="2">
        <f t="shared" si="68"/>
        <v>1</v>
      </c>
    </row>
    <row r="4364" spans="2:4" ht="13.8" x14ac:dyDescent="0.2">
      <c r="B4364" s="18">
        <v>4361</v>
      </c>
      <c r="C4364" s="2" t="str">
        <f>_xlfn.CONCAT(MONTH('Rates Database'!C4363),"-",'Rates Database'!B4363,"-",'Rates Database'!E4363,"-",'Rates Database'!G4363,"-",'Rates Database'!J4363)</f>
        <v>8-2022-National Grid-Residential-Residential Assistance Adjustment Factor (RAAF)</v>
      </c>
      <c r="D4364" s="2">
        <f t="shared" si="68"/>
        <v>1</v>
      </c>
    </row>
    <row r="4365" spans="2:4" ht="13.8" x14ac:dyDescent="0.2">
      <c r="B4365" s="18">
        <v>4362</v>
      </c>
      <c r="C4365" s="2" t="str">
        <f>_xlfn.CONCAT(MONTH('Rates Database'!C4364),"-",'Rates Database'!B4364,"-",'Rates Database'!E4364,"-",'Rates Database'!G4364,"-",'Rates Database'!J4364)</f>
        <v>7-2022-National Grid-Residential-Residential Assistance Adjustment Factor (RAAF)</v>
      </c>
      <c r="D4365" s="2">
        <f t="shared" si="68"/>
        <v>1</v>
      </c>
    </row>
    <row r="4366" spans="2:4" ht="13.8" x14ac:dyDescent="0.2">
      <c r="B4366" s="18">
        <v>4363</v>
      </c>
      <c r="C4366" s="2" t="str">
        <f>_xlfn.CONCAT(MONTH('Rates Database'!C4365),"-",'Rates Database'!B4365,"-",'Rates Database'!E4365,"-",'Rates Database'!G4365,"-",'Rates Database'!J4365)</f>
        <v>6-2022-National Grid-Residential-Residential Assistance Adjustment Factor (RAAF)</v>
      </c>
      <c r="D4366" s="2">
        <f t="shared" si="68"/>
        <v>1</v>
      </c>
    </row>
    <row r="4367" spans="2:4" ht="13.8" x14ac:dyDescent="0.2">
      <c r="B4367" s="18">
        <v>4364</v>
      </c>
      <c r="C4367" s="2" t="str">
        <f>_xlfn.CONCAT(MONTH('Rates Database'!C4366),"-",'Rates Database'!B4366,"-",'Rates Database'!E4366,"-",'Rates Database'!G4366,"-",'Rates Database'!J4366)</f>
        <v>5-2022-National Grid-Residential-Residential Assistance Adjustment Factor (RAAF)</v>
      </c>
      <c r="D4367" s="2">
        <f t="shared" si="68"/>
        <v>1</v>
      </c>
    </row>
    <row r="4368" spans="2:4" ht="13.8" x14ac:dyDescent="0.2">
      <c r="B4368" s="18">
        <v>4365</v>
      </c>
      <c r="C4368" s="2" t="str">
        <f>_xlfn.CONCAT(MONTH('Rates Database'!C4367),"-",'Rates Database'!B4367,"-",'Rates Database'!E4367,"-",'Rates Database'!G4367,"-",'Rates Database'!J4367)</f>
        <v>4-2022-National Grid-Residential-Residential Assistance Adjustment Factor (RAAF)</v>
      </c>
      <c r="D4368" s="2">
        <f t="shared" si="68"/>
        <v>1</v>
      </c>
    </row>
    <row r="4369" spans="2:4" ht="13.8" x14ac:dyDescent="0.2">
      <c r="B4369" s="18">
        <v>4366</v>
      </c>
      <c r="C4369" s="2" t="str">
        <f>_xlfn.CONCAT(MONTH('Rates Database'!C4368),"-",'Rates Database'!B4368,"-",'Rates Database'!E4368,"-",'Rates Database'!G4368,"-",'Rates Database'!J4368)</f>
        <v>3-2022-National Grid-Residential-Residential Assistance Adjustment Factor (RAAF)</v>
      </c>
      <c r="D4369" s="2">
        <f t="shared" si="68"/>
        <v>1</v>
      </c>
    </row>
    <row r="4370" spans="2:4" ht="13.8" x14ac:dyDescent="0.2">
      <c r="B4370" s="18">
        <v>4367</v>
      </c>
      <c r="C4370" s="2" t="str">
        <f>_xlfn.CONCAT(MONTH('Rates Database'!C4369),"-",'Rates Database'!B4369,"-",'Rates Database'!E4369,"-",'Rates Database'!G4369,"-",'Rates Database'!J4369)</f>
        <v>2-2022-National Grid-Residential-Residential Assistance Adjustment Factor (RAAF)</v>
      </c>
      <c r="D4370" s="2">
        <f t="shared" si="68"/>
        <v>1</v>
      </c>
    </row>
    <row r="4371" spans="2:4" ht="13.8" x14ac:dyDescent="0.2">
      <c r="B4371" s="18">
        <v>4368</v>
      </c>
      <c r="C4371" s="2" t="str">
        <f>_xlfn.CONCAT(MONTH('Rates Database'!C4370),"-",'Rates Database'!B4370,"-",'Rates Database'!E4370,"-",'Rates Database'!G4370,"-",'Rates Database'!J4370)</f>
        <v>1-2022-National Grid-Residential-Residential Assistance Adjustment Factor (RAAF)</v>
      </c>
      <c r="D4371" s="2">
        <f t="shared" si="68"/>
        <v>1</v>
      </c>
    </row>
    <row r="4372" spans="2:4" ht="13.8" x14ac:dyDescent="0.2">
      <c r="B4372" s="18">
        <v>4369</v>
      </c>
      <c r="C4372" s="2" t="str">
        <f>_xlfn.CONCAT(MONTH('Rates Database'!C4371),"-",'Rates Database'!B4371,"-",'Rates Database'!E4371,"-",'Rates Database'!G4371,"-",'Rates Database'!J4371)</f>
        <v>12-2021-National Grid-Residential-Residential Assistance Adjustment Factor (RAAF)</v>
      </c>
      <c r="D4372" s="2">
        <f t="shared" si="68"/>
        <v>1</v>
      </c>
    </row>
    <row r="4373" spans="2:4" ht="13.8" x14ac:dyDescent="0.2">
      <c r="B4373" s="18">
        <v>4370</v>
      </c>
      <c r="C4373" s="2" t="str">
        <f>_xlfn.CONCAT(MONTH('Rates Database'!C4372),"-",'Rates Database'!B4372,"-",'Rates Database'!E4372,"-",'Rates Database'!G4372,"-",'Rates Database'!J4372)</f>
        <v>11-2021-National Grid-Residential-Residential Assistance Adjustment Factor (RAAF)</v>
      </c>
      <c r="D4373" s="2">
        <f t="shared" si="68"/>
        <v>1</v>
      </c>
    </row>
    <row r="4374" spans="2:4" ht="13.8" x14ac:dyDescent="0.2">
      <c r="B4374" s="18">
        <v>4371</v>
      </c>
      <c r="C4374" s="2" t="str">
        <f>_xlfn.CONCAT(MONTH('Rates Database'!C4373),"-",'Rates Database'!B4373,"-",'Rates Database'!E4373,"-",'Rates Database'!G4373,"-",'Rates Database'!J4373)</f>
        <v>10-2021-National Grid-Residential-Residential Assistance Adjustment Factor (RAAF)</v>
      </c>
      <c r="D4374" s="2">
        <f t="shared" si="68"/>
        <v>1</v>
      </c>
    </row>
    <row r="4375" spans="2:4" ht="13.8" x14ac:dyDescent="0.2">
      <c r="B4375" s="18">
        <v>4372</v>
      </c>
      <c r="C4375" s="2" t="str">
        <f>_xlfn.CONCAT(MONTH('Rates Database'!C4374),"-",'Rates Database'!B4374,"-",'Rates Database'!E4374,"-",'Rates Database'!G4374,"-",'Rates Database'!J4374)</f>
        <v>9-2021-National Grid-Residential-Residential Assistance Adjustment Factor (RAAF)</v>
      </c>
      <c r="D4375" s="2">
        <f t="shared" si="68"/>
        <v>1</v>
      </c>
    </row>
    <row r="4376" spans="2:4" ht="13.8" x14ac:dyDescent="0.2">
      <c r="B4376" s="18">
        <v>4373</v>
      </c>
      <c r="C4376" s="2" t="str">
        <f>_xlfn.CONCAT(MONTH('Rates Database'!C4375),"-",'Rates Database'!B4375,"-",'Rates Database'!E4375,"-",'Rates Database'!G4375,"-",'Rates Database'!J4375)</f>
        <v>8-2021-National Grid-Residential-Residential Assistance Adjustment Factor (RAAF)</v>
      </c>
      <c r="D4376" s="2">
        <f t="shared" si="68"/>
        <v>1</v>
      </c>
    </row>
    <row r="4377" spans="2:4" ht="13.8" x14ac:dyDescent="0.2">
      <c r="B4377" s="18">
        <v>4374</v>
      </c>
      <c r="C4377" s="2" t="str">
        <f>_xlfn.CONCAT(MONTH('Rates Database'!C4376),"-",'Rates Database'!B4376,"-",'Rates Database'!E4376,"-",'Rates Database'!G4376,"-",'Rates Database'!J4376)</f>
        <v>7-2021-National Grid-Residential-Residential Assistance Adjustment Factor (RAAF)</v>
      </c>
      <c r="D4377" s="2">
        <f t="shared" si="68"/>
        <v>1</v>
      </c>
    </row>
    <row r="4378" spans="2:4" ht="13.8" x14ac:dyDescent="0.2">
      <c r="B4378" s="18">
        <v>4375</v>
      </c>
      <c r="C4378" s="2" t="str">
        <f>_xlfn.CONCAT(MONTH('Rates Database'!C4377),"-",'Rates Database'!B4377,"-",'Rates Database'!E4377,"-",'Rates Database'!G4377,"-",'Rates Database'!J4377)</f>
        <v>6-2021-National Grid-Residential-Residential Assistance Adjustment Factor (RAAF)</v>
      </c>
      <c r="D4378" s="2">
        <f t="shared" si="68"/>
        <v>1</v>
      </c>
    </row>
    <row r="4379" spans="2:4" ht="13.8" x14ac:dyDescent="0.2">
      <c r="B4379" s="18">
        <v>4376</v>
      </c>
      <c r="C4379" s="2" t="str">
        <f>_xlfn.CONCAT(MONTH('Rates Database'!C4378),"-",'Rates Database'!B4378,"-",'Rates Database'!E4378,"-",'Rates Database'!G4378,"-",'Rates Database'!J4378)</f>
        <v>5-2021-National Grid-Residential-Residential Assistance Adjustment Factor (RAAF)</v>
      </c>
      <c r="D4379" s="2">
        <f t="shared" si="68"/>
        <v>1</v>
      </c>
    </row>
    <row r="4380" spans="2:4" ht="13.8" x14ac:dyDescent="0.2">
      <c r="B4380" s="18">
        <v>4377</v>
      </c>
      <c r="C4380" s="2" t="str">
        <f>_xlfn.CONCAT(MONTH('Rates Database'!C4379),"-",'Rates Database'!B4379,"-",'Rates Database'!E4379,"-",'Rates Database'!G4379,"-",'Rates Database'!J4379)</f>
        <v>4-2021-National Grid-Residential-Residential Assistance Adjustment Factor (RAAF)</v>
      </c>
      <c r="D4380" s="2">
        <f t="shared" si="68"/>
        <v>1</v>
      </c>
    </row>
    <row r="4381" spans="2:4" ht="13.8" x14ac:dyDescent="0.2">
      <c r="B4381" s="18">
        <v>4378</v>
      </c>
      <c r="C4381" s="2" t="str">
        <f>_xlfn.CONCAT(MONTH('Rates Database'!C4380),"-",'Rates Database'!B4380,"-",'Rates Database'!E4380,"-",'Rates Database'!G4380,"-",'Rates Database'!J4380)</f>
        <v>3-2021-National Grid-Residential-Residential Assistance Adjustment Factor (RAAF)</v>
      </c>
      <c r="D4381" s="2">
        <f t="shared" si="68"/>
        <v>1</v>
      </c>
    </row>
    <row r="4382" spans="2:4" ht="13.8" x14ac:dyDescent="0.2">
      <c r="B4382" s="18">
        <v>4379</v>
      </c>
      <c r="C4382" s="2" t="str">
        <f>_xlfn.CONCAT(MONTH('Rates Database'!C4381),"-",'Rates Database'!B4381,"-",'Rates Database'!E4381,"-",'Rates Database'!G4381,"-",'Rates Database'!J4381)</f>
        <v>2-2021-National Grid-Residential-Residential Assistance Adjustment Factor (RAAF)</v>
      </c>
      <c r="D4382" s="2">
        <f t="shared" si="68"/>
        <v>1</v>
      </c>
    </row>
    <row r="4383" spans="2:4" ht="13.8" x14ac:dyDescent="0.2">
      <c r="B4383" s="18">
        <v>4380</v>
      </c>
      <c r="C4383" s="2" t="str">
        <f>_xlfn.CONCAT(MONTH('Rates Database'!C4382),"-",'Rates Database'!B4382,"-",'Rates Database'!E4382,"-",'Rates Database'!G4382,"-",'Rates Database'!J4382)</f>
        <v>1-2021-National Grid-Residential-Residential Assistance Adjustment Factor (RAAF)</v>
      </c>
      <c r="D4383" s="2">
        <f t="shared" si="68"/>
        <v>1</v>
      </c>
    </row>
    <row r="4384" spans="2:4" ht="13.8" x14ac:dyDescent="0.2">
      <c r="B4384" s="18">
        <v>4381</v>
      </c>
      <c r="C4384" s="2" t="str">
        <f>_xlfn.CONCAT(MONTH('Rates Database'!C4383),"-",'Rates Database'!B4383,"-",'Rates Database'!E4383,"-",'Rates Database'!G4383,"-",'Rates Database'!J4383)</f>
        <v>12-2020-National Grid-Residential-Residential Assistance Adjustment Factor (RAAF)</v>
      </c>
      <c r="D4384" s="2">
        <f t="shared" si="68"/>
        <v>1</v>
      </c>
    </row>
    <row r="4385" spans="2:4" ht="13.8" x14ac:dyDescent="0.2">
      <c r="B4385" s="18">
        <v>4382</v>
      </c>
      <c r="C4385" s="2" t="str">
        <f>_xlfn.CONCAT(MONTH('Rates Database'!C4384),"-",'Rates Database'!B4384,"-",'Rates Database'!E4384,"-",'Rates Database'!G4384,"-",'Rates Database'!J4384)</f>
        <v>11-2020-National Grid-Residential-Residential Assistance Adjustment Factor (RAAF)</v>
      </c>
      <c r="D4385" s="2">
        <f t="shared" si="68"/>
        <v>1</v>
      </c>
    </row>
    <row r="4386" spans="2:4" ht="13.8" x14ac:dyDescent="0.2">
      <c r="B4386" s="18">
        <v>4383</v>
      </c>
      <c r="C4386" s="2" t="str">
        <f>_xlfn.CONCAT(MONTH('Rates Database'!C4385),"-",'Rates Database'!B4385,"-",'Rates Database'!E4385,"-",'Rates Database'!G4385,"-",'Rates Database'!J4385)</f>
        <v>10-2020-National Grid-Residential-Residential Assistance Adjustment Factor (RAAF)</v>
      </c>
      <c r="D4386" s="2">
        <f t="shared" si="68"/>
        <v>1</v>
      </c>
    </row>
    <row r="4387" spans="2:4" ht="13.8" x14ac:dyDescent="0.2">
      <c r="B4387" s="18">
        <v>4384</v>
      </c>
      <c r="C4387" s="2" t="str">
        <f>_xlfn.CONCAT(MONTH('Rates Database'!C4386),"-",'Rates Database'!B4386,"-",'Rates Database'!E4386,"-",'Rates Database'!G4386,"-",'Rates Database'!J4386)</f>
        <v>9-2020-National Grid-Residential-Residential Assistance Adjustment Factor (RAAF)</v>
      </c>
      <c r="D4387" s="2">
        <f t="shared" si="68"/>
        <v>1</v>
      </c>
    </row>
    <row r="4388" spans="2:4" ht="13.8" x14ac:dyDescent="0.2">
      <c r="B4388" s="18">
        <v>4385</v>
      </c>
      <c r="C4388" s="2" t="str">
        <f>_xlfn.CONCAT(MONTH('Rates Database'!C4387),"-",'Rates Database'!B4387,"-",'Rates Database'!E4387,"-",'Rates Database'!G4387,"-",'Rates Database'!J4387)</f>
        <v>8-2020-National Grid-Residential-Residential Assistance Adjustment Factor (RAAF)</v>
      </c>
      <c r="D4388" s="2">
        <f t="shared" si="68"/>
        <v>1</v>
      </c>
    </row>
    <row r="4389" spans="2:4" ht="13.8" x14ac:dyDescent="0.2">
      <c r="B4389" s="18">
        <v>4386</v>
      </c>
      <c r="C4389" s="2" t="str">
        <f>_xlfn.CONCAT(MONTH('Rates Database'!C4388),"-",'Rates Database'!B4388,"-",'Rates Database'!E4388,"-",'Rates Database'!G4388,"-",'Rates Database'!J4388)</f>
        <v>7-2020-National Grid-Residential-Residential Assistance Adjustment Factor (RAAF)</v>
      </c>
      <c r="D4389" s="2">
        <f t="shared" si="68"/>
        <v>1</v>
      </c>
    </row>
    <row r="4390" spans="2:4" ht="13.8" x14ac:dyDescent="0.2">
      <c r="B4390" s="18">
        <v>4387</v>
      </c>
      <c r="C4390" s="2" t="str">
        <f>_xlfn.CONCAT(MONTH('Rates Database'!C4389),"-",'Rates Database'!B4389,"-",'Rates Database'!E4389,"-",'Rates Database'!G4389,"-",'Rates Database'!J4389)</f>
        <v>6-2020-National Grid-Residential-Residential Assistance Adjustment Factor (RAAF)</v>
      </c>
      <c r="D4390" s="2">
        <f t="shared" si="68"/>
        <v>1</v>
      </c>
    </row>
    <row r="4391" spans="2:4" ht="13.8" x14ac:dyDescent="0.2">
      <c r="B4391" s="18">
        <v>4388</v>
      </c>
      <c r="C4391" s="2" t="str">
        <f>_xlfn.CONCAT(MONTH('Rates Database'!C4390),"-",'Rates Database'!B4390,"-",'Rates Database'!E4390,"-",'Rates Database'!G4390,"-",'Rates Database'!J4390)</f>
        <v>5-2020-National Grid-Residential-Residential Assistance Adjustment Factor (RAAF)</v>
      </c>
      <c r="D4391" s="2">
        <f t="shared" si="68"/>
        <v>1</v>
      </c>
    </row>
    <row r="4392" spans="2:4" ht="13.8" x14ac:dyDescent="0.2">
      <c r="B4392" s="18">
        <v>4389</v>
      </c>
      <c r="C4392" s="2" t="str">
        <f>_xlfn.CONCAT(MONTH('Rates Database'!C4391),"-",'Rates Database'!B4391,"-",'Rates Database'!E4391,"-",'Rates Database'!G4391,"-",'Rates Database'!J4391)</f>
        <v>4-2020-National Grid-Residential-Residential Assistance Adjustment Factor (RAAF)</v>
      </c>
      <c r="D4392" s="2">
        <f t="shared" si="68"/>
        <v>1</v>
      </c>
    </row>
    <row r="4393" spans="2:4" ht="13.8" x14ac:dyDescent="0.2">
      <c r="B4393" s="18">
        <v>4390</v>
      </c>
      <c r="C4393" s="2" t="str">
        <f>_xlfn.CONCAT(MONTH('Rates Database'!C4392),"-",'Rates Database'!B4392,"-",'Rates Database'!E4392,"-",'Rates Database'!G4392,"-",'Rates Database'!J4392)</f>
        <v>3-2020-National Grid-Residential-Residential Assistance Adjustment Factor (RAAF)</v>
      </c>
      <c r="D4393" s="2">
        <f t="shared" si="68"/>
        <v>1</v>
      </c>
    </row>
    <row r="4394" spans="2:4" ht="13.8" x14ac:dyDescent="0.2">
      <c r="B4394" s="18">
        <v>4391</v>
      </c>
      <c r="C4394" s="2" t="str">
        <f>_xlfn.CONCAT(MONTH('Rates Database'!C4393),"-",'Rates Database'!B4393,"-",'Rates Database'!E4393,"-",'Rates Database'!G4393,"-",'Rates Database'!J4393)</f>
        <v>2-2020-National Grid-Residential-Residential Assistance Adjustment Factor (RAAF)</v>
      </c>
      <c r="D4394" s="2">
        <f t="shared" si="68"/>
        <v>1</v>
      </c>
    </row>
    <row r="4395" spans="2:4" ht="13.8" x14ac:dyDescent="0.2">
      <c r="B4395" s="18">
        <v>4392</v>
      </c>
      <c r="C4395" s="2" t="str">
        <f>_xlfn.CONCAT(MONTH('Rates Database'!C4394),"-",'Rates Database'!B4394,"-",'Rates Database'!E4394,"-",'Rates Database'!G4394,"-",'Rates Database'!J4394)</f>
        <v>1-2020-National Grid-Residential-Residential Assistance Adjustment Factor (RAAF)</v>
      </c>
      <c r="D4395" s="2">
        <f t="shared" si="68"/>
        <v>1</v>
      </c>
    </row>
    <row r="4396" spans="2:4" ht="13.8" x14ac:dyDescent="0.2">
      <c r="B4396" s="18">
        <v>4393</v>
      </c>
      <c r="C4396" s="2" t="str">
        <f>_xlfn.CONCAT(MONTH('Rates Database'!C4395),"-",'Rates Database'!B4395,"-",'Rates Database'!E4395,"-",'Rates Database'!G4395,"-",'Rates Database'!J4395)</f>
        <v>12-2019-National Grid-Residential-Residential Assistance Adjustment Factor (RAAF)</v>
      </c>
      <c r="D4396" s="2">
        <f t="shared" si="68"/>
        <v>1</v>
      </c>
    </row>
    <row r="4397" spans="2:4" ht="13.8" x14ac:dyDescent="0.2">
      <c r="B4397" s="18">
        <v>4394</v>
      </c>
      <c r="C4397" s="2" t="str">
        <f>_xlfn.CONCAT(MONTH('Rates Database'!C4396),"-",'Rates Database'!B4396,"-",'Rates Database'!E4396,"-",'Rates Database'!G4396,"-",'Rates Database'!J4396)</f>
        <v>11-2019-National Grid-Residential-Residential Assistance Adjustment Factor (RAAF)</v>
      </c>
      <c r="D4397" s="2">
        <f t="shared" si="68"/>
        <v>1</v>
      </c>
    </row>
    <row r="4398" spans="2:4" ht="13.8" x14ac:dyDescent="0.2">
      <c r="B4398" s="18">
        <v>4395</v>
      </c>
      <c r="C4398" s="2" t="str">
        <f>_xlfn.CONCAT(MONTH('Rates Database'!C4397),"-",'Rates Database'!B4397,"-",'Rates Database'!E4397,"-",'Rates Database'!G4397,"-",'Rates Database'!J4397)</f>
        <v>10-2019-National Grid-Residential-Residential Assistance Adjustment Factor (RAAF)</v>
      </c>
      <c r="D4398" s="2">
        <f t="shared" si="68"/>
        <v>1</v>
      </c>
    </row>
    <row r="4399" spans="2:4" ht="13.8" x14ac:dyDescent="0.2">
      <c r="B4399" s="18">
        <v>4396</v>
      </c>
      <c r="C4399" s="2" t="str">
        <f>_xlfn.CONCAT(MONTH('Rates Database'!C4398),"-",'Rates Database'!B4398,"-",'Rates Database'!E4398,"-",'Rates Database'!G4398,"-",'Rates Database'!J4398)</f>
        <v>9-2019-National Grid-Residential-Residential Assistance Adjustment Factor (RAAF)</v>
      </c>
      <c r="D4399" s="2">
        <f t="shared" si="68"/>
        <v>1</v>
      </c>
    </row>
    <row r="4400" spans="2:4" ht="13.8" x14ac:dyDescent="0.2">
      <c r="B4400" s="18">
        <v>4397</v>
      </c>
      <c r="C4400" s="2" t="str">
        <f>_xlfn.CONCAT(MONTH('Rates Database'!C4399),"-",'Rates Database'!B4399,"-",'Rates Database'!E4399,"-",'Rates Database'!G4399,"-",'Rates Database'!J4399)</f>
        <v>8-2019-National Grid-Residential-Residential Assistance Adjustment Factor (RAAF)</v>
      </c>
      <c r="D4400" s="2">
        <f t="shared" si="68"/>
        <v>1</v>
      </c>
    </row>
    <row r="4401" spans="2:4" ht="13.8" x14ac:dyDescent="0.2">
      <c r="B4401" s="18">
        <v>4398</v>
      </c>
      <c r="C4401" s="2" t="str">
        <f>_xlfn.CONCAT(MONTH('Rates Database'!C4400),"-",'Rates Database'!B4400,"-",'Rates Database'!E4400,"-",'Rates Database'!G4400,"-",'Rates Database'!J4400)</f>
        <v>7-2019-National Grid-Residential-Residential Assistance Adjustment Factor (RAAF)</v>
      </c>
      <c r="D4401" s="2">
        <f t="shared" si="68"/>
        <v>1</v>
      </c>
    </row>
    <row r="4402" spans="2:4" ht="13.8" x14ac:dyDescent="0.2">
      <c r="B4402" s="18">
        <v>4399</v>
      </c>
      <c r="C4402" s="2" t="str">
        <f>_xlfn.CONCAT(MONTH('Rates Database'!C4401),"-",'Rates Database'!B4401,"-",'Rates Database'!E4401,"-",'Rates Database'!G4401,"-",'Rates Database'!J4401)</f>
        <v>6-2019-National Grid-Residential-Residential Assistance Adjustment Factor (RAAF)</v>
      </c>
      <c r="D4402" s="2">
        <f t="shared" si="68"/>
        <v>1</v>
      </c>
    </row>
    <row r="4403" spans="2:4" ht="13.8" x14ac:dyDescent="0.2">
      <c r="B4403" s="18">
        <v>4400</v>
      </c>
      <c r="C4403" s="2" t="str">
        <f>_xlfn.CONCAT(MONTH('Rates Database'!C4402),"-",'Rates Database'!B4402,"-",'Rates Database'!E4402,"-",'Rates Database'!G4402,"-",'Rates Database'!J4402)</f>
        <v>5-2019-National Grid-Residential-Residential Assistance Adjustment Factor (RAAF)</v>
      </c>
      <c r="D4403" s="2">
        <f t="shared" si="68"/>
        <v>1</v>
      </c>
    </row>
    <row r="4404" spans="2:4" ht="13.8" x14ac:dyDescent="0.2">
      <c r="B4404" s="18">
        <v>4401</v>
      </c>
      <c r="C4404" s="2" t="str">
        <f>_xlfn.CONCAT(MONTH('Rates Database'!C4403),"-",'Rates Database'!B4403,"-",'Rates Database'!E4403,"-",'Rates Database'!G4403,"-",'Rates Database'!J4403)</f>
        <v>4-2019-National Grid-Residential-Residential Assistance Adjustment Factor (RAAF)</v>
      </c>
      <c r="D4404" s="2">
        <f t="shared" si="68"/>
        <v>1</v>
      </c>
    </row>
    <row r="4405" spans="2:4" ht="13.8" x14ac:dyDescent="0.2">
      <c r="B4405" s="18">
        <v>4402</v>
      </c>
      <c r="C4405" s="2" t="str">
        <f>_xlfn.CONCAT(MONTH('Rates Database'!C4404),"-",'Rates Database'!B4404,"-",'Rates Database'!E4404,"-",'Rates Database'!G4404,"-",'Rates Database'!J4404)</f>
        <v>3-2019-National Grid-Residential-Residential Assistance Adjustment Factor (RAAF)</v>
      </c>
      <c r="D4405" s="2">
        <f t="shared" si="68"/>
        <v>1</v>
      </c>
    </row>
    <row r="4406" spans="2:4" ht="13.8" x14ac:dyDescent="0.2">
      <c r="B4406" s="18">
        <v>4403</v>
      </c>
      <c r="C4406" s="2" t="str">
        <f>_xlfn.CONCAT(MONTH('Rates Database'!C4405),"-",'Rates Database'!B4405,"-",'Rates Database'!E4405,"-",'Rates Database'!G4405,"-",'Rates Database'!J4405)</f>
        <v>2-2019-National Grid-Residential-Residential Assistance Adjustment Factor (RAAF)</v>
      </c>
      <c r="D4406" s="2">
        <f t="shared" si="68"/>
        <v>1</v>
      </c>
    </row>
    <row r="4407" spans="2:4" ht="13.8" x14ac:dyDescent="0.2">
      <c r="B4407" s="18">
        <v>4404</v>
      </c>
      <c r="C4407" s="2" t="str">
        <f>_xlfn.CONCAT(MONTH('Rates Database'!C4406),"-",'Rates Database'!B4406,"-",'Rates Database'!E4406,"-",'Rates Database'!G4406,"-",'Rates Database'!J4406)</f>
        <v>1-2019-National Grid-Residential-Residential Assistance Adjustment Factor (RAAF)</v>
      </c>
      <c r="D4407" s="2">
        <f t="shared" si="68"/>
        <v>1</v>
      </c>
    </row>
    <row r="4408" spans="2:4" ht="13.8" x14ac:dyDescent="0.2">
      <c r="B4408" s="18">
        <v>4405</v>
      </c>
      <c r="C4408" s="2" t="str">
        <f>_xlfn.CONCAT(MONTH('Rates Database'!C4407),"-",'Rates Database'!B4407,"-",'Rates Database'!E4407,"-",'Rates Database'!G4407,"-",'Rates Database'!J4407)</f>
        <v>3-2024-National Grid-Residential-Storm Cost Recovery Adjustment Factor (SCRAF)</v>
      </c>
      <c r="D4408" s="2">
        <f t="shared" si="68"/>
        <v>1</v>
      </c>
    </row>
    <row r="4409" spans="2:4" ht="13.8" x14ac:dyDescent="0.2">
      <c r="B4409" s="18">
        <v>4406</v>
      </c>
      <c r="C4409" s="2" t="str">
        <f>_xlfn.CONCAT(MONTH('Rates Database'!C4408),"-",'Rates Database'!B4408,"-",'Rates Database'!E4408,"-",'Rates Database'!G4408,"-",'Rates Database'!J4408)</f>
        <v>2-2024-National Grid-Residential-Storm Cost Recovery Adjustment Factor (SCRAF)</v>
      </c>
      <c r="D4409" s="2">
        <f t="shared" si="68"/>
        <v>1</v>
      </c>
    </row>
    <row r="4410" spans="2:4" ht="13.8" x14ac:dyDescent="0.2">
      <c r="B4410" s="18">
        <v>4407</v>
      </c>
      <c r="C4410" s="2" t="str">
        <f>_xlfn.CONCAT(MONTH('Rates Database'!C4409),"-",'Rates Database'!B4409,"-",'Rates Database'!E4409,"-",'Rates Database'!G4409,"-",'Rates Database'!J4409)</f>
        <v>1-2024-National Grid-Residential-Storm Cost Recovery Adjustment Factor (SCRAF)</v>
      </c>
      <c r="D4410" s="2">
        <f t="shared" si="68"/>
        <v>1</v>
      </c>
    </row>
    <row r="4411" spans="2:4" ht="13.8" x14ac:dyDescent="0.2">
      <c r="B4411" s="18">
        <v>4408</v>
      </c>
      <c r="C4411" s="2" t="str">
        <f>_xlfn.CONCAT(MONTH('Rates Database'!C4410),"-",'Rates Database'!B4410,"-",'Rates Database'!E4410,"-",'Rates Database'!G4410,"-",'Rates Database'!J4410)</f>
        <v>12-2023-National Grid-Residential-Storm Cost Recovery Adjustment Factor (SCRAF)</v>
      </c>
      <c r="D4411" s="2">
        <f t="shared" si="68"/>
        <v>1</v>
      </c>
    </row>
    <row r="4412" spans="2:4" ht="13.8" x14ac:dyDescent="0.2">
      <c r="B4412" s="18">
        <v>4409</v>
      </c>
      <c r="C4412" s="2" t="str">
        <f>_xlfn.CONCAT(MONTH('Rates Database'!C4411),"-",'Rates Database'!B4411,"-",'Rates Database'!E4411,"-",'Rates Database'!G4411,"-",'Rates Database'!J4411)</f>
        <v>11-2023-National Grid-Residential-Storm Cost Recovery Adjustment Factor (SCRAF)</v>
      </c>
      <c r="D4412" s="2">
        <f t="shared" si="68"/>
        <v>1</v>
      </c>
    </row>
    <row r="4413" spans="2:4" ht="13.8" x14ac:dyDescent="0.2">
      <c r="B4413" s="18">
        <v>4410</v>
      </c>
      <c r="C4413" s="2" t="str">
        <f>_xlfn.CONCAT(MONTH('Rates Database'!C4412),"-",'Rates Database'!B4412,"-",'Rates Database'!E4412,"-",'Rates Database'!G4412,"-",'Rates Database'!J4412)</f>
        <v>10-2023-National Grid-Residential-Storm Cost Recovery Adjustment Factor (SCRAF)</v>
      </c>
      <c r="D4413" s="2">
        <f t="shared" si="68"/>
        <v>1</v>
      </c>
    </row>
    <row r="4414" spans="2:4" ht="13.8" x14ac:dyDescent="0.2">
      <c r="B4414" s="18">
        <v>4411</v>
      </c>
      <c r="C4414" s="2" t="str">
        <f>_xlfn.CONCAT(MONTH('Rates Database'!C4413),"-",'Rates Database'!B4413,"-",'Rates Database'!E4413,"-",'Rates Database'!G4413,"-",'Rates Database'!J4413)</f>
        <v>9-2023-National Grid-Residential-Storm Cost Recovery Adjustment Factor (SCRAF)</v>
      </c>
      <c r="D4414" s="2">
        <f t="shared" si="68"/>
        <v>1</v>
      </c>
    </row>
    <row r="4415" spans="2:4" ht="13.8" x14ac:dyDescent="0.2">
      <c r="B4415" s="18">
        <v>4412</v>
      </c>
      <c r="C4415" s="2" t="str">
        <f>_xlfn.CONCAT(MONTH('Rates Database'!C4414),"-",'Rates Database'!B4414,"-",'Rates Database'!E4414,"-",'Rates Database'!G4414,"-",'Rates Database'!J4414)</f>
        <v>8-2023-National Grid-Residential-Storm Cost Recovery Adjustment Factor (SCRAF)</v>
      </c>
      <c r="D4415" s="2">
        <f t="shared" si="68"/>
        <v>1</v>
      </c>
    </row>
    <row r="4416" spans="2:4" ht="13.8" x14ac:dyDescent="0.2">
      <c r="B4416" s="18">
        <v>4413</v>
      </c>
      <c r="C4416" s="2" t="str">
        <f>_xlfn.CONCAT(MONTH('Rates Database'!C4415),"-",'Rates Database'!B4415,"-",'Rates Database'!E4415,"-",'Rates Database'!G4415,"-",'Rates Database'!J4415)</f>
        <v>7-2023-National Grid-Residential-Storm Cost Recovery Adjustment Factor (SCRAF)</v>
      </c>
      <c r="D4416" s="2">
        <f t="shared" si="68"/>
        <v>1</v>
      </c>
    </row>
    <row r="4417" spans="2:4" ht="13.8" x14ac:dyDescent="0.2">
      <c r="B4417" s="18">
        <v>4414</v>
      </c>
      <c r="C4417" s="2" t="str">
        <f>_xlfn.CONCAT(MONTH('Rates Database'!C4416),"-",'Rates Database'!B4416,"-",'Rates Database'!E4416,"-",'Rates Database'!G4416,"-",'Rates Database'!J4416)</f>
        <v>6-2023-National Grid-Residential-Storm Cost Recovery Adjustment Factor (SCRAF)</v>
      </c>
      <c r="D4417" s="2">
        <f t="shared" si="68"/>
        <v>1</v>
      </c>
    </row>
    <row r="4418" spans="2:4" ht="13.8" x14ac:dyDescent="0.2">
      <c r="B4418" s="18">
        <v>4415</v>
      </c>
      <c r="C4418" s="2" t="str">
        <f>_xlfn.CONCAT(MONTH('Rates Database'!C4417),"-",'Rates Database'!B4417,"-",'Rates Database'!E4417,"-",'Rates Database'!G4417,"-",'Rates Database'!J4417)</f>
        <v>5-2023-National Grid-Residential-Storm Cost Recovery Adjustment Factor (SCRAF)</v>
      </c>
      <c r="D4418" s="2">
        <f t="shared" si="68"/>
        <v>1</v>
      </c>
    </row>
    <row r="4419" spans="2:4" ht="13.8" x14ac:dyDescent="0.2">
      <c r="B4419" s="18">
        <v>4416</v>
      </c>
      <c r="C4419" s="2" t="str">
        <f>_xlfn.CONCAT(MONTH('Rates Database'!C4418),"-",'Rates Database'!B4418,"-",'Rates Database'!E4418,"-",'Rates Database'!G4418,"-",'Rates Database'!J4418)</f>
        <v>4-2023-National Grid-Residential-Storm Cost Recovery Adjustment Factor (SCRAF)</v>
      </c>
      <c r="D4419" s="2">
        <f t="shared" si="68"/>
        <v>1</v>
      </c>
    </row>
    <row r="4420" spans="2:4" ht="13.8" x14ac:dyDescent="0.2">
      <c r="B4420" s="18">
        <v>4417</v>
      </c>
      <c r="C4420" s="2" t="str">
        <f>_xlfn.CONCAT(MONTH('Rates Database'!C4419),"-",'Rates Database'!B4419,"-",'Rates Database'!E4419,"-",'Rates Database'!G4419,"-",'Rates Database'!J4419)</f>
        <v>3-2023-National Grid-Residential-Storm Cost Recovery Adjustment Factor (SCRAF)</v>
      </c>
      <c r="D4420" s="2">
        <f t="shared" si="68"/>
        <v>1</v>
      </c>
    </row>
    <row r="4421" spans="2:4" ht="13.8" x14ac:dyDescent="0.2">
      <c r="B4421" s="18">
        <v>4418</v>
      </c>
      <c r="C4421" s="2" t="str">
        <f>_xlfn.CONCAT(MONTH('Rates Database'!C4420),"-",'Rates Database'!B4420,"-",'Rates Database'!E4420,"-",'Rates Database'!G4420,"-",'Rates Database'!J4420)</f>
        <v>2-2023-National Grid-Residential-Storm Cost Recovery Adjustment Factor (SCRAF)</v>
      </c>
      <c r="D4421" s="2">
        <f t="shared" ref="D4421:D4484" si="69">COUNTIF($C$4:$C$10092,C4421)</f>
        <v>1</v>
      </c>
    </row>
    <row r="4422" spans="2:4" ht="13.8" x14ac:dyDescent="0.2">
      <c r="B4422" s="18">
        <v>4419</v>
      </c>
      <c r="C4422" s="2" t="str">
        <f>_xlfn.CONCAT(MONTH('Rates Database'!C4421),"-",'Rates Database'!B4421,"-",'Rates Database'!E4421,"-",'Rates Database'!G4421,"-",'Rates Database'!J4421)</f>
        <v>1-2023-National Grid-Residential-Storm Cost Recovery Adjustment Factor (SCRAF)</v>
      </c>
      <c r="D4422" s="2">
        <f t="shared" si="69"/>
        <v>1</v>
      </c>
    </row>
    <row r="4423" spans="2:4" ht="13.8" x14ac:dyDescent="0.2">
      <c r="B4423" s="18">
        <v>4420</v>
      </c>
      <c r="C4423" s="2" t="str">
        <f>_xlfn.CONCAT(MONTH('Rates Database'!C4422),"-",'Rates Database'!B4422,"-",'Rates Database'!E4422,"-",'Rates Database'!G4422,"-",'Rates Database'!J4422)</f>
        <v>12-2022-National Grid-Residential-Storm Cost Recovery Adjustment Factor (SCRAF)</v>
      </c>
      <c r="D4423" s="2">
        <f t="shared" si="69"/>
        <v>1</v>
      </c>
    </row>
    <row r="4424" spans="2:4" ht="13.8" x14ac:dyDescent="0.2">
      <c r="B4424" s="18">
        <v>4421</v>
      </c>
      <c r="C4424" s="2" t="str">
        <f>_xlfn.CONCAT(MONTH('Rates Database'!C4423),"-",'Rates Database'!B4423,"-",'Rates Database'!E4423,"-",'Rates Database'!G4423,"-",'Rates Database'!J4423)</f>
        <v>11-2022-National Grid-Residential-Storm Cost Recovery Adjustment Factor (SCRAF)</v>
      </c>
      <c r="D4424" s="2">
        <f t="shared" si="69"/>
        <v>1</v>
      </c>
    </row>
    <row r="4425" spans="2:4" ht="13.8" x14ac:dyDescent="0.2">
      <c r="B4425" s="18">
        <v>4422</v>
      </c>
      <c r="C4425" s="2" t="str">
        <f>_xlfn.CONCAT(MONTH('Rates Database'!C4424),"-",'Rates Database'!B4424,"-",'Rates Database'!E4424,"-",'Rates Database'!G4424,"-",'Rates Database'!J4424)</f>
        <v>10-2022-National Grid-Residential-Storm Cost Recovery Adjustment Factor (SCRAF)</v>
      </c>
      <c r="D4425" s="2">
        <f t="shared" si="69"/>
        <v>1</v>
      </c>
    </row>
    <row r="4426" spans="2:4" ht="13.8" x14ac:dyDescent="0.2">
      <c r="B4426" s="18">
        <v>4423</v>
      </c>
      <c r="C4426" s="2" t="str">
        <f>_xlfn.CONCAT(MONTH('Rates Database'!C4425),"-",'Rates Database'!B4425,"-",'Rates Database'!E4425,"-",'Rates Database'!G4425,"-",'Rates Database'!J4425)</f>
        <v>9-2022-National Grid-Residential-Storm Cost Recovery Adjustment Factor (SCRAF)</v>
      </c>
      <c r="D4426" s="2">
        <f t="shared" si="69"/>
        <v>1</v>
      </c>
    </row>
    <row r="4427" spans="2:4" ht="13.8" x14ac:dyDescent="0.2">
      <c r="B4427" s="18">
        <v>4424</v>
      </c>
      <c r="C4427" s="2" t="str">
        <f>_xlfn.CONCAT(MONTH('Rates Database'!C4426),"-",'Rates Database'!B4426,"-",'Rates Database'!E4426,"-",'Rates Database'!G4426,"-",'Rates Database'!J4426)</f>
        <v>8-2022-National Grid-Residential-Storm Cost Recovery Adjustment Factor (SCRAF)</v>
      </c>
      <c r="D4427" s="2">
        <f t="shared" si="69"/>
        <v>1</v>
      </c>
    </row>
    <row r="4428" spans="2:4" ht="13.8" x14ac:dyDescent="0.2">
      <c r="B4428" s="18">
        <v>4425</v>
      </c>
      <c r="C4428" s="2" t="str">
        <f>_xlfn.CONCAT(MONTH('Rates Database'!C4427),"-",'Rates Database'!B4427,"-",'Rates Database'!E4427,"-",'Rates Database'!G4427,"-",'Rates Database'!J4427)</f>
        <v>7-2022-National Grid-Residential-Storm Cost Recovery Adjustment Factor (SCRAF)</v>
      </c>
      <c r="D4428" s="2">
        <f t="shared" si="69"/>
        <v>1</v>
      </c>
    </row>
    <row r="4429" spans="2:4" ht="13.8" x14ac:dyDescent="0.2">
      <c r="B4429" s="18">
        <v>4426</v>
      </c>
      <c r="C4429" s="2" t="str">
        <f>_xlfn.CONCAT(MONTH('Rates Database'!C4428),"-",'Rates Database'!B4428,"-",'Rates Database'!E4428,"-",'Rates Database'!G4428,"-",'Rates Database'!J4428)</f>
        <v>6-2022-National Grid-Residential-Storm Cost Recovery Adjustment Factor (SCRAF)</v>
      </c>
      <c r="D4429" s="2">
        <f t="shared" si="69"/>
        <v>1</v>
      </c>
    </row>
    <row r="4430" spans="2:4" ht="13.8" x14ac:dyDescent="0.2">
      <c r="B4430" s="18">
        <v>4427</v>
      </c>
      <c r="C4430" s="2" t="str">
        <f>_xlfn.CONCAT(MONTH('Rates Database'!C4429),"-",'Rates Database'!B4429,"-",'Rates Database'!E4429,"-",'Rates Database'!G4429,"-",'Rates Database'!J4429)</f>
        <v>5-2022-National Grid-Residential-Storm Cost Recovery Adjustment Factor (SCRAF)</v>
      </c>
      <c r="D4430" s="2">
        <f t="shared" si="69"/>
        <v>1</v>
      </c>
    </row>
    <row r="4431" spans="2:4" ht="13.8" x14ac:dyDescent="0.2">
      <c r="B4431" s="18">
        <v>4428</v>
      </c>
      <c r="C4431" s="2" t="str">
        <f>_xlfn.CONCAT(MONTH('Rates Database'!C4430),"-",'Rates Database'!B4430,"-",'Rates Database'!E4430,"-",'Rates Database'!G4430,"-",'Rates Database'!J4430)</f>
        <v>4-2022-National Grid-Residential-Storm Cost Recovery Adjustment Factor (SCRAF)</v>
      </c>
      <c r="D4431" s="2">
        <f t="shared" si="69"/>
        <v>1</v>
      </c>
    </row>
    <row r="4432" spans="2:4" ht="13.8" x14ac:dyDescent="0.2">
      <c r="B4432" s="18">
        <v>4429</v>
      </c>
      <c r="C4432" s="2" t="str">
        <f>_xlfn.CONCAT(MONTH('Rates Database'!C4431),"-",'Rates Database'!B4431,"-",'Rates Database'!E4431,"-",'Rates Database'!G4431,"-",'Rates Database'!J4431)</f>
        <v>3-2022-National Grid-Residential-Storm Cost Recovery Adjustment Factor (SCRAF)</v>
      </c>
      <c r="D4432" s="2">
        <f t="shared" si="69"/>
        <v>1</v>
      </c>
    </row>
    <row r="4433" spans="2:4" ht="13.8" x14ac:dyDescent="0.2">
      <c r="B4433" s="18">
        <v>4430</v>
      </c>
      <c r="C4433" s="2" t="str">
        <f>_xlfn.CONCAT(MONTH('Rates Database'!C4432),"-",'Rates Database'!B4432,"-",'Rates Database'!E4432,"-",'Rates Database'!G4432,"-",'Rates Database'!J4432)</f>
        <v>2-2022-National Grid-Residential-Storm Cost Recovery Adjustment Factor (SCRAF)</v>
      </c>
      <c r="D4433" s="2">
        <f t="shared" si="69"/>
        <v>1</v>
      </c>
    </row>
    <row r="4434" spans="2:4" ht="13.8" x14ac:dyDescent="0.2">
      <c r="B4434" s="18">
        <v>4431</v>
      </c>
      <c r="C4434" s="2" t="str">
        <f>_xlfn.CONCAT(MONTH('Rates Database'!C4433),"-",'Rates Database'!B4433,"-",'Rates Database'!E4433,"-",'Rates Database'!G4433,"-",'Rates Database'!J4433)</f>
        <v>1-2022-National Grid-Residential-Storm Cost Recovery Adjustment Factor (SCRAF)</v>
      </c>
      <c r="D4434" s="2">
        <f t="shared" si="69"/>
        <v>1</v>
      </c>
    </row>
    <row r="4435" spans="2:4" ht="13.8" x14ac:dyDescent="0.2">
      <c r="B4435" s="18">
        <v>4432</v>
      </c>
      <c r="C4435" s="2" t="str">
        <f>_xlfn.CONCAT(MONTH('Rates Database'!C4434),"-",'Rates Database'!B4434,"-",'Rates Database'!E4434,"-",'Rates Database'!G4434,"-",'Rates Database'!J4434)</f>
        <v>12-2021-National Grid-Residential-Storm Cost Recovery Adjustment Factor (SCRAF)</v>
      </c>
      <c r="D4435" s="2">
        <f t="shared" si="69"/>
        <v>1</v>
      </c>
    </row>
    <row r="4436" spans="2:4" ht="13.8" x14ac:dyDescent="0.2">
      <c r="B4436" s="18">
        <v>4433</v>
      </c>
      <c r="C4436" s="2" t="str">
        <f>_xlfn.CONCAT(MONTH('Rates Database'!C4435),"-",'Rates Database'!B4435,"-",'Rates Database'!E4435,"-",'Rates Database'!G4435,"-",'Rates Database'!J4435)</f>
        <v>11-2021-National Grid-Residential-Storm Cost Recovery Adjustment Factor (SCRAF)</v>
      </c>
      <c r="D4436" s="2">
        <f t="shared" si="69"/>
        <v>1</v>
      </c>
    </row>
    <row r="4437" spans="2:4" ht="13.8" x14ac:dyDescent="0.2">
      <c r="B4437" s="18">
        <v>4434</v>
      </c>
      <c r="C4437" s="2" t="str">
        <f>_xlfn.CONCAT(MONTH('Rates Database'!C4436),"-",'Rates Database'!B4436,"-",'Rates Database'!E4436,"-",'Rates Database'!G4436,"-",'Rates Database'!J4436)</f>
        <v>10-2021-National Grid-Residential-Storm Cost Recovery Adjustment Factor (SCRAF)</v>
      </c>
      <c r="D4437" s="2">
        <f t="shared" si="69"/>
        <v>1</v>
      </c>
    </row>
    <row r="4438" spans="2:4" ht="13.8" x14ac:dyDescent="0.2">
      <c r="B4438" s="18">
        <v>4435</v>
      </c>
      <c r="C4438" s="2" t="str">
        <f>_xlfn.CONCAT(MONTH('Rates Database'!C4437),"-",'Rates Database'!B4437,"-",'Rates Database'!E4437,"-",'Rates Database'!G4437,"-",'Rates Database'!J4437)</f>
        <v>9-2021-National Grid-Residential-Storm Cost Recovery Adjustment Factor (SCRAF)</v>
      </c>
      <c r="D4438" s="2">
        <f t="shared" si="69"/>
        <v>1</v>
      </c>
    </row>
    <row r="4439" spans="2:4" ht="13.8" x14ac:dyDescent="0.2">
      <c r="B4439" s="18">
        <v>4436</v>
      </c>
      <c r="C4439" s="2" t="str">
        <f>_xlfn.CONCAT(MONTH('Rates Database'!C4438),"-",'Rates Database'!B4438,"-",'Rates Database'!E4438,"-",'Rates Database'!G4438,"-",'Rates Database'!J4438)</f>
        <v>8-2021-National Grid-Residential-Storm Cost Recovery Adjustment Factor (SCRAF)</v>
      </c>
      <c r="D4439" s="2">
        <f t="shared" si="69"/>
        <v>1</v>
      </c>
    </row>
    <row r="4440" spans="2:4" ht="13.8" x14ac:dyDescent="0.2">
      <c r="B4440" s="18">
        <v>4437</v>
      </c>
      <c r="C4440" s="2" t="str">
        <f>_xlfn.CONCAT(MONTH('Rates Database'!C4439),"-",'Rates Database'!B4439,"-",'Rates Database'!E4439,"-",'Rates Database'!G4439,"-",'Rates Database'!J4439)</f>
        <v>7-2021-National Grid-Residential-Storm Cost Recovery Adjustment Factor (SCRAF)</v>
      </c>
      <c r="D4440" s="2">
        <f t="shared" si="69"/>
        <v>1</v>
      </c>
    </row>
    <row r="4441" spans="2:4" ht="13.8" x14ac:dyDescent="0.2">
      <c r="B4441" s="18">
        <v>4438</v>
      </c>
      <c r="C4441" s="2" t="str">
        <f>_xlfn.CONCAT(MONTH('Rates Database'!C4440),"-",'Rates Database'!B4440,"-",'Rates Database'!E4440,"-",'Rates Database'!G4440,"-",'Rates Database'!J4440)</f>
        <v>6-2021-National Grid-Residential-Storm Cost Recovery Adjustment Factor (SCRAF)</v>
      </c>
      <c r="D4441" s="2">
        <f t="shared" si="69"/>
        <v>1</v>
      </c>
    </row>
    <row r="4442" spans="2:4" ht="13.8" x14ac:dyDescent="0.2">
      <c r="B4442" s="18">
        <v>4439</v>
      </c>
      <c r="C4442" s="2" t="str">
        <f>_xlfn.CONCAT(MONTH('Rates Database'!C4441),"-",'Rates Database'!B4441,"-",'Rates Database'!E4441,"-",'Rates Database'!G4441,"-",'Rates Database'!J4441)</f>
        <v>5-2021-National Grid-Residential-Storm Cost Recovery Adjustment Factor (SCRAF)</v>
      </c>
      <c r="D4442" s="2">
        <f t="shared" si="69"/>
        <v>1</v>
      </c>
    </row>
    <row r="4443" spans="2:4" ht="13.8" x14ac:dyDescent="0.2">
      <c r="B4443" s="18">
        <v>4440</v>
      </c>
      <c r="C4443" s="2" t="str">
        <f>_xlfn.CONCAT(MONTH('Rates Database'!C4442),"-",'Rates Database'!B4442,"-",'Rates Database'!E4442,"-",'Rates Database'!G4442,"-",'Rates Database'!J4442)</f>
        <v>4-2021-National Grid-Residential-Storm Cost Recovery Adjustment Factor (SCRAF)</v>
      </c>
      <c r="D4443" s="2">
        <f t="shared" si="69"/>
        <v>1</v>
      </c>
    </row>
    <row r="4444" spans="2:4" ht="13.8" x14ac:dyDescent="0.2">
      <c r="B4444" s="18">
        <v>4441</v>
      </c>
      <c r="C4444" s="2" t="str">
        <f>_xlfn.CONCAT(MONTH('Rates Database'!C4443),"-",'Rates Database'!B4443,"-",'Rates Database'!E4443,"-",'Rates Database'!G4443,"-",'Rates Database'!J4443)</f>
        <v>3-2021-National Grid-Residential-Storm Cost Recovery Adjustment Factor (SCRAF)</v>
      </c>
      <c r="D4444" s="2">
        <f t="shared" si="69"/>
        <v>1</v>
      </c>
    </row>
    <row r="4445" spans="2:4" ht="13.8" x14ac:dyDescent="0.2">
      <c r="B4445" s="18">
        <v>4442</v>
      </c>
      <c r="C4445" s="2" t="str">
        <f>_xlfn.CONCAT(MONTH('Rates Database'!C4444),"-",'Rates Database'!B4444,"-",'Rates Database'!E4444,"-",'Rates Database'!G4444,"-",'Rates Database'!J4444)</f>
        <v>2-2021-National Grid-Residential-Storm Cost Recovery Adjustment Factor (SCRAF)</v>
      </c>
      <c r="D4445" s="2">
        <f t="shared" si="69"/>
        <v>1</v>
      </c>
    </row>
    <row r="4446" spans="2:4" ht="13.8" x14ac:dyDescent="0.2">
      <c r="B4446" s="18">
        <v>4443</v>
      </c>
      <c r="C4446" s="2" t="str">
        <f>_xlfn.CONCAT(MONTH('Rates Database'!C4445),"-",'Rates Database'!B4445,"-",'Rates Database'!E4445,"-",'Rates Database'!G4445,"-",'Rates Database'!J4445)</f>
        <v>1-2021-National Grid-Residential-Storm Cost Recovery Adjustment Factor (SCRAF)</v>
      </c>
      <c r="D4446" s="2">
        <f t="shared" si="69"/>
        <v>1</v>
      </c>
    </row>
    <row r="4447" spans="2:4" ht="13.8" x14ac:dyDescent="0.2">
      <c r="B4447" s="18">
        <v>4444</v>
      </c>
      <c r="C4447" s="2" t="str">
        <f>_xlfn.CONCAT(MONTH('Rates Database'!C4446),"-",'Rates Database'!B4446,"-",'Rates Database'!E4446,"-",'Rates Database'!G4446,"-",'Rates Database'!J4446)</f>
        <v>12-2020-National Grid-Residential-Storm Cost Recovery Adjustment Factor (SCRAF)</v>
      </c>
      <c r="D4447" s="2">
        <f t="shared" si="69"/>
        <v>1</v>
      </c>
    </row>
    <row r="4448" spans="2:4" ht="13.8" x14ac:dyDescent="0.2">
      <c r="B4448" s="18">
        <v>4445</v>
      </c>
      <c r="C4448" s="2" t="str">
        <f>_xlfn.CONCAT(MONTH('Rates Database'!C4447),"-",'Rates Database'!B4447,"-",'Rates Database'!E4447,"-",'Rates Database'!G4447,"-",'Rates Database'!J4447)</f>
        <v>11-2020-National Grid-Residential-Storm Cost Recovery Adjustment Factor (SCRAF)</v>
      </c>
      <c r="D4448" s="2">
        <f t="shared" si="69"/>
        <v>1</v>
      </c>
    </row>
    <row r="4449" spans="2:4" ht="13.8" x14ac:dyDescent="0.2">
      <c r="B4449" s="18">
        <v>4446</v>
      </c>
      <c r="C4449" s="2" t="str">
        <f>_xlfn.CONCAT(MONTH('Rates Database'!C4448),"-",'Rates Database'!B4448,"-",'Rates Database'!E4448,"-",'Rates Database'!G4448,"-",'Rates Database'!J4448)</f>
        <v>10-2020-National Grid-Residential-Storm Cost Recovery Adjustment Factor (SCRAF)</v>
      </c>
      <c r="D4449" s="2">
        <f t="shared" si="69"/>
        <v>1</v>
      </c>
    </row>
    <row r="4450" spans="2:4" ht="13.8" x14ac:dyDescent="0.2">
      <c r="B4450" s="18">
        <v>4447</v>
      </c>
      <c r="C4450" s="2" t="str">
        <f>_xlfn.CONCAT(MONTH('Rates Database'!C4449),"-",'Rates Database'!B4449,"-",'Rates Database'!E4449,"-",'Rates Database'!G4449,"-",'Rates Database'!J4449)</f>
        <v>9-2020-National Grid-Residential-Storm Cost Recovery Adjustment Factor (SCRAF)</v>
      </c>
      <c r="D4450" s="2">
        <f t="shared" si="69"/>
        <v>1</v>
      </c>
    </row>
    <row r="4451" spans="2:4" ht="13.8" x14ac:dyDescent="0.2">
      <c r="B4451" s="18">
        <v>4448</v>
      </c>
      <c r="C4451" s="2" t="str">
        <f>_xlfn.CONCAT(MONTH('Rates Database'!C4450),"-",'Rates Database'!B4450,"-",'Rates Database'!E4450,"-",'Rates Database'!G4450,"-",'Rates Database'!J4450)</f>
        <v>8-2020-National Grid-Residential-Storm Cost Recovery Adjustment Factor (SCRAF)</v>
      </c>
      <c r="D4451" s="2">
        <f t="shared" si="69"/>
        <v>1</v>
      </c>
    </row>
    <row r="4452" spans="2:4" ht="13.8" x14ac:dyDescent="0.2">
      <c r="B4452" s="18">
        <v>4449</v>
      </c>
      <c r="C4452" s="2" t="str">
        <f>_xlfn.CONCAT(MONTH('Rates Database'!C4451),"-",'Rates Database'!B4451,"-",'Rates Database'!E4451,"-",'Rates Database'!G4451,"-",'Rates Database'!J4451)</f>
        <v>7-2020-National Grid-Residential-Storm Cost Recovery Adjustment Factor (SCRAF)</v>
      </c>
      <c r="D4452" s="2">
        <f t="shared" si="69"/>
        <v>1</v>
      </c>
    </row>
    <row r="4453" spans="2:4" ht="13.8" x14ac:dyDescent="0.2">
      <c r="B4453" s="18">
        <v>4450</v>
      </c>
      <c r="C4453" s="2" t="str">
        <f>_xlfn.CONCAT(MONTH('Rates Database'!C4452),"-",'Rates Database'!B4452,"-",'Rates Database'!E4452,"-",'Rates Database'!G4452,"-",'Rates Database'!J4452)</f>
        <v>6-2020-National Grid-Residential-Storm Cost Recovery Adjustment Factor (SCRAF)</v>
      </c>
      <c r="D4453" s="2">
        <f t="shared" si="69"/>
        <v>1</v>
      </c>
    </row>
    <row r="4454" spans="2:4" ht="13.8" x14ac:dyDescent="0.2">
      <c r="B4454" s="18">
        <v>4451</v>
      </c>
      <c r="C4454" s="2" t="str">
        <f>_xlfn.CONCAT(MONTH('Rates Database'!C4453),"-",'Rates Database'!B4453,"-",'Rates Database'!E4453,"-",'Rates Database'!G4453,"-",'Rates Database'!J4453)</f>
        <v>5-2020-National Grid-Residential-Storm Cost Recovery Adjustment Factor (SCRAF)</v>
      </c>
      <c r="D4454" s="2">
        <f t="shared" si="69"/>
        <v>1</v>
      </c>
    </row>
    <row r="4455" spans="2:4" ht="13.8" x14ac:dyDescent="0.2">
      <c r="B4455" s="18">
        <v>4452</v>
      </c>
      <c r="C4455" s="2" t="str">
        <f>_xlfn.CONCAT(MONTH('Rates Database'!C4454),"-",'Rates Database'!B4454,"-",'Rates Database'!E4454,"-",'Rates Database'!G4454,"-",'Rates Database'!J4454)</f>
        <v>4-2020-National Grid-Residential-Storm Cost Recovery Adjustment Factor (SCRAF)</v>
      </c>
      <c r="D4455" s="2">
        <f t="shared" si="69"/>
        <v>1</v>
      </c>
    </row>
    <row r="4456" spans="2:4" ht="13.8" x14ac:dyDescent="0.2">
      <c r="B4456" s="18">
        <v>4453</v>
      </c>
      <c r="C4456" s="2" t="str">
        <f>_xlfn.CONCAT(MONTH('Rates Database'!C4455),"-",'Rates Database'!B4455,"-",'Rates Database'!E4455,"-",'Rates Database'!G4455,"-",'Rates Database'!J4455)</f>
        <v>3-2020-National Grid-Residential-Storm Cost Recovery Adjustment Factor (SCRAF)</v>
      </c>
      <c r="D4456" s="2">
        <f t="shared" si="69"/>
        <v>1</v>
      </c>
    </row>
    <row r="4457" spans="2:4" ht="13.8" x14ac:dyDescent="0.2">
      <c r="B4457" s="18">
        <v>4454</v>
      </c>
      <c r="C4457" s="2" t="str">
        <f>_xlfn.CONCAT(MONTH('Rates Database'!C4456),"-",'Rates Database'!B4456,"-",'Rates Database'!E4456,"-",'Rates Database'!G4456,"-",'Rates Database'!J4456)</f>
        <v>2-2020-National Grid-Residential-Storm Cost Recovery Adjustment Factor (SCRAF)</v>
      </c>
      <c r="D4457" s="2">
        <f t="shared" si="69"/>
        <v>1</v>
      </c>
    </row>
    <row r="4458" spans="2:4" ht="13.8" x14ac:dyDescent="0.2">
      <c r="B4458" s="18">
        <v>4455</v>
      </c>
      <c r="C4458" s="2" t="str">
        <f>_xlfn.CONCAT(MONTH('Rates Database'!C4457),"-",'Rates Database'!B4457,"-",'Rates Database'!E4457,"-",'Rates Database'!G4457,"-",'Rates Database'!J4457)</f>
        <v>1-2020-National Grid-Residential-Storm Cost Recovery Adjustment Factor (SCRAF)</v>
      </c>
      <c r="D4458" s="2">
        <f t="shared" si="69"/>
        <v>1</v>
      </c>
    </row>
    <row r="4459" spans="2:4" ht="13.8" x14ac:dyDescent="0.2">
      <c r="B4459" s="18">
        <v>4456</v>
      </c>
      <c r="C4459" s="2" t="str">
        <f>_xlfn.CONCAT(MONTH('Rates Database'!C4458),"-",'Rates Database'!B4458,"-",'Rates Database'!E4458,"-",'Rates Database'!G4458,"-",'Rates Database'!J4458)</f>
        <v>12-2019-National Grid-Residential-Storm Cost Recovery Adjustment Factor (SCRAF)</v>
      </c>
      <c r="D4459" s="2">
        <f t="shared" si="69"/>
        <v>1</v>
      </c>
    </row>
    <row r="4460" spans="2:4" ht="13.8" x14ac:dyDescent="0.2">
      <c r="B4460" s="18">
        <v>4457</v>
      </c>
      <c r="C4460" s="2" t="str">
        <f>_xlfn.CONCAT(MONTH('Rates Database'!C4459),"-",'Rates Database'!B4459,"-",'Rates Database'!E4459,"-",'Rates Database'!G4459,"-",'Rates Database'!J4459)</f>
        <v>11-2019-National Grid-Residential-Storm Cost Recovery Adjustment Factor (SCRAF)</v>
      </c>
      <c r="D4460" s="2">
        <f t="shared" si="69"/>
        <v>1</v>
      </c>
    </row>
    <row r="4461" spans="2:4" ht="13.8" x14ac:dyDescent="0.2">
      <c r="B4461" s="18">
        <v>4458</v>
      </c>
      <c r="C4461" s="2" t="str">
        <f>_xlfn.CONCAT(MONTH('Rates Database'!C4460),"-",'Rates Database'!B4460,"-",'Rates Database'!E4460,"-",'Rates Database'!G4460,"-",'Rates Database'!J4460)</f>
        <v>10-2019-National Grid-Residential-Storm Cost Recovery Adjustment Factor (SCRAF)</v>
      </c>
      <c r="D4461" s="2">
        <f t="shared" si="69"/>
        <v>1</v>
      </c>
    </row>
    <row r="4462" spans="2:4" ht="13.8" x14ac:dyDescent="0.2">
      <c r="B4462" s="18">
        <v>4459</v>
      </c>
      <c r="C4462" s="2" t="str">
        <f>_xlfn.CONCAT(MONTH('Rates Database'!C4461),"-",'Rates Database'!B4461,"-",'Rates Database'!E4461,"-",'Rates Database'!G4461,"-",'Rates Database'!J4461)</f>
        <v>9-2019-National Grid-Residential-Storm Cost Recovery Adjustment Factor (SCRAF)</v>
      </c>
      <c r="D4462" s="2">
        <f t="shared" si="69"/>
        <v>1</v>
      </c>
    </row>
    <row r="4463" spans="2:4" ht="13.8" x14ac:dyDescent="0.2">
      <c r="B4463" s="18">
        <v>4460</v>
      </c>
      <c r="C4463" s="2" t="str">
        <f>_xlfn.CONCAT(MONTH('Rates Database'!C4462),"-",'Rates Database'!B4462,"-",'Rates Database'!E4462,"-",'Rates Database'!G4462,"-",'Rates Database'!J4462)</f>
        <v>8-2019-National Grid-Residential-Storm Cost Recovery Adjustment Factor (SCRAF)</v>
      </c>
      <c r="D4463" s="2">
        <f t="shared" si="69"/>
        <v>1</v>
      </c>
    </row>
    <row r="4464" spans="2:4" ht="13.8" x14ac:dyDescent="0.2">
      <c r="B4464" s="18">
        <v>4461</v>
      </c>
      <c r="C4464" s="2" t="str">
        <f>_xlfn.CONCAT(MONTH('Rates Database'!C4463),"-",'Rates Database'!B4463,"-",'Rates Database'!E4463,"-",'Rates Database'!G4463,"-",'Rates Database'!J4463)</f>
        <v>7-2019-National Grid-Residential-Storm Cost Recovery Adjustment Factor (SCRAF)</v>
      </c>
      <c r="D4464" s="2">
        <f t="shared" si="69"/>
        <v>1</v>
      </c>
    </row>
    <row r="4465" spans="2:4" ht="13.8" x14ac:dyDescent="0.2">
      <c r="B4465" s="18">
        <v>4462</v>
      </c>
      <c r="C4465" s="2" t="str">
        <f>_xlfn.CONCAT(MONTH('Rates Database'!C4464),"-",'Rates Database'!B4464,"-",'Rates Database'!E4464,"-",'Rates Database'!G4464,"-",'Rates Database'!J4464)</f>
        <v>6-2019-National Grid-Residential-Storm Cost Recovery Adjustment Factor (SCRAF)</v>
      </c>
      <c r="D4465" s="2">
        <f t="shared" si="69"/>
        <v>1</v>
      </c>
    </row>
    <row r="4466" spans="2:4" ht="13.8" x14ac:dyDescent="0.2">
      <c r="B4466" s="18">
        <v>4463</v>
      </c>
      <c r="C4466" s="2" t="str">
        <f>_xlfn.CONCAT(MONTH('Rates Database'!C4465),"-",'Rates Database'!B4465,"-",'Rates Database'!E4465,"-",'Rates Database'!G4465,"-",'Rates Database'!J4465)</f>
        <v>5-2019-National Grid-Residential-Storm Cost Recovery Adjustment Factor (SCRAF)</v>
      </c>
      <c r="D4466" s="2">
        <f t="shared" si="69"/>
        <v>1</v>
      </c>
    </row>
    <row r="4467" spans="2:4" ht="13.8" x14ac:dyDescent="0.2">
      <c r="B4467" s="18">
        <v>4464</v>
      </c>
      <c r="C4467" s="2" t="str">
        <f>_xlfn.CONCAT(MONTH('Rates Database'!C4466),"-",'Rates Database'!B4466,"-",'Rates Database'!E4466,"-",'Rates Database'!G4466,"-",'Rates Database'!J4466)</f>
        <v>4-2019-National Grid-Residential-Storm Cost Recovery Adjustment Factor (SCRAF)</v>
      </c>
      <c r="D4467" s="2">
        <f t="shared" si="69"/>
        <v>1</v>
      </c>
    </row>
    <row r="4468" spans="2:4" ht="13.8" x14ac:dyDescent="0.2">
      <c r="B4468" s="18">
        <v>4465</v>
      </c>
      <c r="C4468" s="2" t="str">
        <f>_xlfn.CONCAT(MONTH('Rates Database'!C4467),"-",'Rates Database'!B4467,"-",'Rates Database'!E4467,"-",'Rates Database'!G4467,"-",'Rates Database'!J4467)</f>
        <v>3-2019-National Grid-Residential-Storm Cost Recovery Adjustment Factor (SCRAF)</v>
      </c>
      <c r="D4468" s="2">
        <f t="shared" si="69"/>
        <v>1</v>
      </c>
    </row>
    <row r="4469" spans="2:4" ht="13.8" x14ac:dyDescent="0.2">
      <c r="B4469" s="18">
        <v>4466</v>
      </c>
      <c r="C4469" s="2" t="str">
        <f>_xlfn.CONCAT(MONTH('Rates Database'!C4468),"-",'Rates Database'!B4468,"-",'Rates Database'!E4468,"-",'Rates Database'!G4468,"-",'Rates Database'!J4468)</f>
        <v>2-2019-National Grid-Residential-Storm Cost Recovery Adjustment Factor (SCRAF)</v>
      </c>
      <c r="D4469" s="2">
        <f t="shared" si="69"/>
        <v>1</v>
      </c>
    </row>
    <row r="4470" spans="2:4" ht="13.8" x14ac:dyDescent="0.2">
      <c r="B4470" s="18">
        <v>4467</v>
      </c>
      <c r="C4470" s="2" t="str">
        <f>_xlfn.CONCAT(MONTH('Rates Database'!C4469),"-",'Rates Database'!B4469,"-",'Rates Database'!E4469,"-",'Rates Database'!G4469,"-",'Rates Database'!J4469)</f>
        <v>1-2019-National Grid-Residential-Storm Cost Recovery Adjustment Factor (SCRAF)</v>
      </c>
      <c r="D4470" s="2">
        <f t="shared" si="69"/>
        <v>1</v>
      </c>
    </row>
    <row r="4471" spans="2:4" ht="13.8" x14ac:dyDescent="0.2">
      <c r="B4471" s="18">
        <v>4468</v>
      </c>
      <c r="C4471" s="2" t="str">
        <f>_xlfn.CONCAT(MONTH('Rates Database'!C4470),"-",'Rates Database'!B4470,"-",'Rates Database'!E4470,"-",'Rates Database'!G4470,"-",'Rates Database'!J4470)</f>
        <v>3-2024-National Grid-Residential-Pension Adjustment Factor (PCA)</v>
      </c>
      <c r="D4471" s="2">
        <f t="shared" si="69"/>
        <v>1</v>
      </c>
    </row>
    <row r="4472" spans="2:4" ht="13.8" x14ac:dyDescent="0.2">
      <c r="B4472" s="18">
        <v>4469</v>
      </c>
      <c r="C4472" s="2" t="str">
        <f>_xlfn.CONCAT(MONTH('Rates Database'!C4471),"-",'Rates Database'!B4471,"-",'Rates Database'!E4471,"-",'Rates Database'!G4471,"-",'Rates Database'!J4471)</f>
        <v>2-2024-National Grid-Residential-Pension Adjustment Factor (PCA)</v>
      </c>
      <c r="D4472" s="2">
        <f t="shared" si="69"/>
        <v>1</v>
      </c>
    </row>
    <row r="4473" spans="2:4" ht="13.8" x14ac:dyDescent="0.2">
      <c r="B4473" s="18">
        <v>4470</v>
      </c>
      <c r="C4473" s="2" t="str">
        <f>_xlfn.CONCAT(MONTH('Rates Database'!C4472),"-",'Rates Database'!B4472,"-",'Rates Database'!E4472,"-",'Rates Database'!G4472,"-",'Rates Database'!J4472)</f>
        <v>1-2024-National Grid-Residential-Pension Adjustment Factor (PCA)</v>
      </c>
      <c r="D4473" s="2">
        <f t="shared" si="69"/>
        <v>1</v>
      </c>
    </row>
    <row r="4474" spans="2:4" ht="13.8" x14ac:dyDescent="0.2">
      <c r="B4474" s="18">
        <v>4471</v>
      </c>
      <c r="C4474" s="2" t="str">
        <f>_xlfn.CONCAT(MONTH('Rates Database'!C4473),"-",'Rates Database'!B4473,"-",'Rates Database'!E4473,"-",'Rates Database'!G4473,"-",'Rates Database'!J4473)</f>
        <v>12-2023-National Grid-Residential-Pension Adjustment Factor (PCA)</v>
      </c>
      <c r="D4474" s="2">
        <f t="shared" si="69"/>
        <v>1</v>
      </c>
    </row>
    <row r="4475" spans="2:4" ht="13.8" x14ac:dyDescent="0.2">
      <c r="B4475" s="18">
        <v>4472</v>
      </c>
      <c r="C4475" s="2" t="str">
        <f>_xlfn.CONCAT(MONTH('Rates Database'!C4474),"-",'Rates Database'!B4474,"-",'Rates Database'!E4474,"-",'Rates Database'!G4474,"-",'Rates Database'!J4474)</f>
        <v>11-2023-National Grid-Residential-Pension Adjustment Factor (PCA)</v>
      </c>
      <c r="D4475" s="2">
        <f t="shared" si="69"/>
        <v>1</v>
      </c>
    </row>
    <row r="4476" spans="2:4" ht="13.8" x14ac:dyDescent="0.2">
      <c r="B4476" s="18">
        <v>4473</v>
      </c>
      <c r="C4476" s="2" t="str">
        <f>_xlfn.CONCAT(MONTH('Rates Database'!C4475),"-",'Rates Database'!B4475,"-",'Rates Database'!E4475,"-",'Rates Database'!G4475,"-",'Rates Database'!J4475)</f>
        <v>10-2023-National Grid-Residential-Pension Adjustment Factor (PCA)</v>
      </c>
      <c r="D4476" s="2">
        <f t="shared" si="69"/>
        <v>1</v>
      </c>
    </row>
    <row r="4477" spans="2:4" ht="13.8" x14ac:dyDescent="0.2">
      <c r="B4477" s="18">
        <v>4474</v>
      </c>
      <c r="C4477" s="2" t="str">
        <f>_xlfn.CONCAT(MONTH('Rates Database'!C4476),"-",'Rates Database'!B4476,"-",'Rates Database'!E4476,"-",'Rates Database'!G4476,"-",'Rates Database'!J4476)</f>
        <v>9-2023-National Grid-Residential-Pension Adjustment Factor (PCA)</v>
      </c>
      <c r="D4477" s="2">
        <f t="shared" si="69"/>
        <v>1</v>
      </c>
    </row>
    <row r="4478" spans="2:4" ht="13.8" x14ac:dyDescent="0.2">
      <c r="B4478" s="18">
        <v>4475</v>
      </c>
      <c r="C4478" s="2" t="str">
        <f>_xlfn.CONCAT(MONTH('Rates Database'!C4477),"-",'Rates Database'!B4477,"-",'Rates Database'!E4477,"-",'Rates Database'!G4477,"-",'Rates Database'!J4477)</f>
        <v>8-2023-National Grid-Residential-Pension Adjustment Factor (PCA)</v>
      </c>
      <c r="D4478" s="2">
        <f t="shared" si="69"/>
        <v>1</v>
      </c>
    </row>
    <row r="4479" spans="2:4" ht="13.8" x14ac:dyDescent="0.2">
      <c r="B4479" s="18">
        <v>4476</v>
      </c>
      <c r="C4479" s="2" t="str">
        <f>_xlfn.CONCAT(MONTH('Rates Database'!C4478),"-",'Rates Database'!B4478,"-",'Rates Database'!E4478,"-",'Rates Database'!G4478,"-",'Rates Database'!J4478)</f>
        <v>7-2023-National Grid-Residential-Pension Adjustment Factor (PCA)</v>
      </c>
      <c r="D4479" s="2">
        <f t="shared" si="69"/>
        <v>1</v>
      </c>
    </row>
    <row r="4480" spans="2:4" ht="13.8" x14ac:dyDescent="0.2">
      <c r="B4480" s="18">
        <v>4477</v>
      </c>
      <c r="C4480" s="2" t="str">
        <f>_xlfn.CONCAT(MONTH('Rates Database'!C4479),"-",'Rates Database'!B4479,"-",'Rates Database'!E4479,"-",'Rates Database'!G4479,"-",'Rates Database'!J4479)</f>
        <v>6-2023-National Grid-Residential-Pension Adjustment Factor (PCA)</v>
      </c>
      <c r="D4480" s="2">
        <f t="shared" si="69"/>
        <v>1</v>
      </c>
    </row>
    <row r="4481" spans="2:4" ht="13.8" x14ac:dyDescent="0.2">
      <c r="B4481" s="18">
        <v>4478</v>
      </c>
      <c r="C4481" s="2" t="str">
        <f>_xlfn.CONCAT(MONTH('Rates Database'!C4480),"-",'Rates Database'!B4480,"-",'Rates Database'!E4480,"-",'Rates Database'!G4480,"-",'Rates Database'!J4480)</f>
        <v>5-2023-National Grid-Residential-Pension Adjustment Factor (PCA)</v>
      </c>
      <c r="D4481" s="2">
        <f t="shared" si="69"/>
        <v>1</v>
      </c>
    </row>
    <row r="4482" spans="2:4" ht="13.8" x14ac:dyDescent="0.2">
      <c r="B4482" s="18">
        <v>4479</v>
      </c>
      <c r="C4482" s="2" t="str">
        <f>_xlfn.CONCAT(MONTH('Rates Database'!C4481),"-",'Rates Database'!B4481,"-",'Rates Database'!E4481,"-",'Rates Database'!G4481,"-",'Rates Database'!J4481)</f>
        <v>4-2023-National Grid-Residential-Pension Adjustment Factor (PCA)</v>
      </c>
      <c r="D4482" s="2">
        <f t="shared" si="69"/>
        <v>1</v>
      </c>
    </row>
    <row r="4483" spans="2:4" ht="13.8" x14ac:dyDescent="0.2">
      <c r="B4483" s="18">
        <v>4480</v>
      </c>
      <c r="C4483" s="2" t="str">
        <f>_xlfn.CONCAT(MONTH('Rates Database'!C4482),"-",'Rates Database'!B4482,"-",'Rates Database'!E4482,"-",'Rates Database'!G4482,"-",'Rates Database'!J4482)</f>
        <v>3-2023-National Grid-Residential-Pension Adjustment Factor (PCA)</v>
      </c>
      <c r="D4483" s="2">
        <f t="shared" si="69"/>
        <v>1</v>
      </c>
    </row>
    <row r="4484" spans="2:4" ht="13.8" x14ac:dyDescent="0.2">
      <c r="B4484" s="18">
        <v>4481</v>
      </c>
      <c r="C4484" s="2" t="str">
        <f>_xlfn.CONCAT(MONTH('Rates Database'!C4483),"-",'Rates Database'!B4483,"-",'Rates Database'!E4483,"-",'Rates Database'!G4483,"-",'Rates Database'!J4483)</f>
        <v>2-2023-National Grid-Residential-Pension Adjustment Factor (PCA)</v>
      </c>
      <c r="D4484" s="2">
        <f t="shared" si="69"/>
        <v>1</v>
      </c>
    </row>
    <row r="4485" spans="2:4" ht="13.8" x14ac:dyDescent="0.2">
      <c r="B4485" s="18">
        <v>4482</v>
      </c>
      <c r="C4485" s="2" t="str">
        <f>_xlfn.CONCAT(MONTH('Rates Database'!C4484),"-",'Rates Database'!B4484,"-",'Rates Database'!E4484,"-",'Rates Database'!G4484,"-",'Rates Database'!J4484)</f>
        <v>1-2023-National Grid-Residential-Pension Adjustment Factor (PCA)</v>
      </c>
      <c r="D4485" s="2">
        <f t="shared" ref="D4485:D4548" si="70">COUNTIF($C$4:$C$10092,C4485)</f>
        <v>1</v>
      </c>
    </row>
    <row r="4486" spans="2:4" ht="13.8" x14ac:dyDescent="0.2">
      <c r="B4486" s="18">
        <v>4483</v>
      </c>
      <c r="C4486" s="2" t="str">
        <f>_xlfn.CONCAT(MONTH('Rates Database'!C4485),"-",'Rates Database'!B4485,"-",'Rates Database'!E4485,"-",'Rates Database'!G4485,"-",'Rates Database'!J4485)</f>
        <v>12-2022-National Grid-Residential-Pension Adjustment Factor (PCA)</v>
      </c>
      <c r="D4486" s="2">
        <f t="shared" si="70"/>
        <v>1</v>
      </c>
    </row>
    <row r="4487" spans="2:4" ht="13.8" x14ac:dyDescent="0.2">
      <c r="B4487" s="18">
        <v>4484</v>
      </c>
      <c r="C4487" s="2" t="str">
        <f>_xlfn.CONCAT(MONTH('Rates Database'!C4486),"-",'Rates Database'!B4486,"-",'Rates Database'!E4486,"-",'Rates Database'!G4486,"-",'Rates Database'!J4486)</f>
        <v>11-2022-National Grid-Residential-Pension Adjustment Factor (PCA)</v>
      </c>
      <c r="D4487" s="2">
        <f t="shared" si="70"/>
        <v>1</v>
      </c>
    </row>
    <row r="4488" spans="2:4" ht="13.8" x14ac:dyDescent="0.2">
      <c r="B4488" s="18">
        <v>4485</v>
      </c>
      <c r="C4488" s="2" t="str">
        <f>_xlfn.CONCAT(MONTH('Rates Database'!C4487),"-",'Rates Database'!B4487,"-",'Rates Database'!E4487,"-",'Rates Database'!G4487,"-",'Rates Database'!J4487)</f>
        <v>10-2022-National Grid-Residential-Pension Adjustment Factor (PCA)</v>
      </c>
      <c r="D4488" s="2">
        <f t="shared" si="70"/>
        <v>1</v>
      </c>
    </row>
    <row r="4489" spans="2:4" ht="13.8" x14ac:dyDescent="0.2">
      <c r="B4489" s="18">
        <v>4486</v>
      </c>
      <c r="C4489" s="2" t="str">
        <f>_xlfn.CONCAT(MONTH('Rates Database'!C4488),"-",'Rates Database'!B4488,"-",'Rates Database'!E4488,"-",'Rates Database'!G4488,"-",'Rates Database'!J4488)</f>
        <v>9-2022-National Grid-Residential-Pension Adjustment Factor (PCA)</v>
      </c>
      <c r="D4489" s="2">
        <f t="shared" si="70"/>
        <v>1</v>
      </c>
    </row>
    <row r="4490" spans="2:4" ht="13.8" x14ac:dyDescent="0.2">
      <c r="B4490" s="18">
        <v>4487</v>
      </c>
      <c r="C4490" s="2" t="str">
        <f>_xlfn.CONCAT(MONTH('Rates Database'!C4489),"-",'Rates Database'!B4489,"-",'Rates Database'!E4489,"-",'Rates Database'!G4489,"-",'Rates Database'!J4489)</f>
        <v>8-2022-National Grid-Residential-Pension Adjustment Factor (PCA)</v>
      </c>
      <c r="D4490" s="2">
        <f t="shared" si="70"/>
        <v>1</v>
      </c>
    </row>
    <row r="4491" spans="2:4" ht="13.8" x14ac:dyDescent="0.2">
      <c r="B4491" s="18">
        <v>4488</v>
      </c>
      <c r="C4491" s="2" t="str">
        <f>_xlfn.CONCAT(MONTH('Rates Database'!C4490),"-",'Rates Database'!B4490,"-",'Rates Database'!E4490,"-",'Rates Database'!G4490,"-",'Rates Database'!J4490)</f>
        <v>7-2022-National Grid-Residential-Pension Adjustment Factor (PCA)</v>
      </c>
      <c r="D4491" s="2">
        <f t="shared" si="70"/>
        <v>1</v>
      </c>
    </row>
    <row r="4492" spans="2:4" ht="13.8" x14ac:dyDescent="0.2">
      <c r="B4492" s="18">
        <v>4489</v>
      </c>
      <c r="C4492" s="2" t="str">
        <f>_xlfn.CONCAT(MONTH('Rates Database'!C4491),"-",'Rates Database'!B4491,"-",'Rates Database'!E4491,"-",'Rates Database'!G4491,"-",'Rates Database'!J4491)</f>
        <v>6-2022-National Grid-Residential-Pension Adjustment Factor (PCA)</v>
      </c>
      <c r="D4492" s="2">
        <f t="shared" si="70"/>
        <v>1</v>
      </c>
    </row>
    <row r="4493" spans="2:4" ht="13.8" x14ac:dyDescent="0.2">
      <c r="B4493" s="18">
        <v>4490</v>
      </c>
      <c r="C4493" s="2" t="str">
        <f>_xlfn.CONCAT(MONTH('Rates Database'!C4492),"-",'Rates Database'!B4492,"-",'Rates Database'!E4492,"-",'Rates Database'!G4492,"-",'Rates Database'!J4492)</f>
        <v>5-2022-National Grid-Residential-Pension Adjustment Factor (PCA)</v>
      </c>
      <c r="D4493" s="2">
        <f t="shared" si="70"/>
        <v>1</v>
      </c>
    </row>
    <row r="4494" spans="2:4" ht="13.8" x14ac:dyDescent="0.2">
      <c r="B4494" s="18">
        <v>4491</v>
      </c>
      <c r="C4494" s="2" t="str">
        <f>_xlfn.CONCAT(MONTH('Rates Database'!C4493),"-",'Rates Database'!B4493,"-",'Rates Database'!E4493,"-",'Rates Database'!G4493,"-",'Rates Database'!J4493)</f>
        <v>4-2022-National Grid-Residential-Pension Adjustment Factor (PCA)</v>
      </c>
      <c r="D4494" s="2">
        <f t="shared" si="70"/>
        <v>1</v>
      </c>
    </row>
    <row r="4495" spans="2:4" ht="13.8" x14ac:dyDescent="0.2">
      <c r="B4495" s="18">
        <v>4492</v>
      </c>
      <c r="C4495" s="2" t="str">
        <f>_xlfn.CONCAT(MONTH('Rates Database'!C4494),"-",'Rates Database'!B4494,"-",'Rates Database'!E4494,"-",'Rates Database'!G4494,"-",'Rates Database'!J4494)</f>
        <v>3-2022-National Grid-Residential-Pension Adjustment Factor (PCA)</v>
      </c>
      <c r="D4495" s="2">
        <f t="shared" si="70"/>
        <v>1</v>
      </c>
    </row>
    <row r="4496" spans="2:4" ht="13.8" x14ac:dyDescent="0.2">
      <c r="B4496" s="18">
        <v>4493</v>
      </c>
      <c r="C4496" s="2" t="str">
        <f>_xlfn.CONCAT(MONTH('Rates Database'!C4495),"-",'Rates Database'!B4495,"-",'Rates Database'!E4495,"-",'Rates Database'!G4495,"-",'Rates Database'!J4495)</f>
        <v>2-2022-National Grid-Residential-Pension Adjustment Factor (PCA)</v>
      </c>
      <c r="D4496" s="2">
        <f t="shared" si="70"/>
        <v>1</v>
      </c>
    </row>
    <row r="4497" spans="2:4" ht="13.8" x14ac:dyDescent="0.2">
      <c r="B4497" s="18">
        <v>4494</v>
      </c>
      <c r="C4497" s="2" t="str">
        <f>_xlfn.CONCAT(MONTH('Rates Database'!C4496),"-",'Rates Database'!B4496,"-",'Rates Database'!E4496,"-",'Rates Database'!G4496,"-",'Rates Database'!J4496)</f>
        <v>1-2022-National Grid-Residential-Pension Adjustment Factor (PCA)</v>
      </c>
      <c r="D4497" s="2">
        <f t="shared" si="70"/>
        <v>1</v>
      </c>
    </row>
    <row r="4498" spans="2:4" ht="13.8" x14ac:dyDescent="0.2">
      <c r="B4498" s="18">
        <v>4495</v>
      </c>
      <c r="C4498" s="2" t="str">
        <f>_xlfn.CONCAT(MONTH('Rates Database'!C4497),"-",'Rates Database'!B4497,"-",'Rates Database'!E4497,"-",'Rates Database'!G4497,"-",'Rates Database'!J4497)</f>
        <v>12-2021-National Grid-Residential-Pension Adjustment Factor (PCA)</v>
      </c>
      <c r="D4498" s="2">
        <f t="shared" si="70"/>
        <v>1</v>
      </c>
    </row>
    <row r="4499" spans="2:4" ht="13.8" x14ac:dyDescent="0.2">
      <c r="B4499" s="18">
        <v>4496</v>
      </c>
      <c r="C4499" s="2" t="str">
        <f>_xlfn.CONCAT(MONTH('Rates Database'!C4498),"-",'Rates Database'!B4498,"-",'Rates Database'!E4498,"-",'Rates Database'!G4498,"-",'Rates Database'!J4498)</f>
        <v>11-2021-National Grid-Residential-Pension Adjustment Factor (PCA)</v>
      </c>
      <c r="D4499" s="2">
        <f t="shared" si="70"/>
        <v>1</v>
      </c>
    </row>
    <row r="4500" spans="2:4" ht="13.8" x14ac:dyDescent="0.2">
      <c r="B4500" s="18">
        <v>4497</v>
      </c>
      <c r="C4500" s="2" t="str">
        <f>_xlfn.CONCAT(MONTH('Rates Database'!C4499),"-",'Rates Database'!B4499,"-",'Rates Database'!E4499,"-",'Rates Database'!G4499,"-",'Rates Database'!J4499)</f>
        <v>10-2021-National Grid-Residential-Pension Adjustment Factor (PCA)</v>
      </c>
      <c r="D4500" s="2">
        <f t="shared" si="70"/>
        <v>1</v>
      </c>
    </row>
    <row r="4501" spans="2:4" ht="13.8" x14ac:dyDescent="0.2">
      <c r="B4501" s="18">
        <v>4498</v>
      </c>
      <c r="C4501" s="2" t="str">
        <f>_xlfn.CONCAT(MONTH('Rates Database'!C4500),"-",'Rates Database'!B4500,"-",'Rates Database'!E4500,"-",'Rates Database'!G4500,"-",'Rates Database'!J4500)</f>
        <v>9-2021-National Grid-Residential-Pension Adjustment Factor (PCA)</v>
      </c>
      <c r="D4501" s="2">
        <f t="shared" si="70"/>
        <v>1</v>
      </c>
    </row>
    <row r="4502" spans="2:4" ht="13.8" x14ac:dyDescent="0.2">
      <c r="B4502" s="18">
        <v>4499</v>
      </c>
      <c r="C4502" s="2" t="str">
        <f>_xlfn.CONCAT(MONTH('Rates Database'!C4501),"-",'Rates Database'!B4501,"-",'Rates Database'!E4501,"-",'Rates Database'!G4501,"-",'Rates Database'!J4501)</f>
        <v>8-2021-National Grid-Residential-Pension Adjustment Factor (PCA)</v>
      </c>
      <c r="D4502" s="2">
        <f t="shared" si="70"/>
        <v>1</v>
      </c>
    </row>
    <row r="4503" spans="2:4" ht="13.8" x14ac:dyDescent="0.2">
      <c r="B4503" s="18">
        <v>4500</v>
      </c>
      <c r="C4503" s="2" t="str">
        <f>_xlfn.CONCAT(MONTH('Rates Database'!C4502),"-",'Rates Database'!B4502,"-",'Rates Database'!E4502,"-",'Rates Database'!G4502,"-",'Rates Database'!J4502)</f>
        <v>7-2021-National Grid-Residential-Pension Adjustment Factor (PCA)</v>
      </c>
      <c r="D4503" s="2">
        <f t="shared" si="70"/>
        <v>1</v>
      </c>
    </row>
    <row r="4504" spans="2:4" ht="13.8" x14ac:dyDescent="0.2">
      <c r="B4504" s="18">
        <v>4501</v>
      </c>
      <c r="C4504" s="2" t="str">
        <f>_xlfn.CONCAT(MONTH('Rates Database'!C4503),"-",'Rates Database'!B4503,"-",'Rates Database'!E4503,"-",'Rates Database'!G4503,"-",'Rates Database'!J4503)</f>
        <v>6-2021-National Grid-Residential-Pension Adjustment Factor (PCA)</v>
      </c>
      <c r="D4504" s="2">
        <f t="shared" si="70"/>
        <v>1</v>
      </c>
    </row>
    <row r="4505" spans="2:4" ht="13.8" x14ac:dyDescent="0.2">
      <c r="B4505" s="18">
        <v>4502</v>
      </c>
      <c r="C4505" s="2" t="str">
        <f>_xlfn.CONCAT(MONTH('Rates Database'!C4504),"-",'Rates Database'!B4504,"-",'Rates Database'!E4504,"-",'Rates Database'!G4504,"-",'Rates Database'!J4504)</f>
        <v>5-2021-National Grid-Residential-Pension Adjustment Factor (PCA)</v>
      </c>
      <c r="D4505" s="2">
        <f t="shared" si="70"/>
        <v>1</v>
      </c>
    </row>
    <row r="4506" spans="2:4" ht="13.8" x14ac:dyDescent="0.2">
      <c r="B4506" s="18">
        <v>4503</v>
      </c>
      <c r="C4506" s="2" t="str">
        <f>_xlfn.CONCAT(MONTH('Rates Database'!C4505),"-",'Rates Database'!B4505,"-",'Rates Database'!E4505,"-",'Rates Database'!G4505,"-",'Rates Database'!J4505)</f>
        <v>4-2021-National Grid-Residential-Pension Adjustment Factor (PCA)</v>
      </c>
      <c r="D4506" s="2">
        <f t="shared" si="70"/>
        <v>1</v>
      </c>
    </row>
    <row r="4507" spans="2:4" ht="13.8" x14ac:dyDescent="0.2">
      <c r="B4507" s="18">
        <v>4504</v>
      </c>
      <c r="C4507" s="2" t="str">
        <f>_xlfn.CONCAT(MONTH('Rates Database'!C4506),"-",'Rates Database'!B4506,"-",'Rates Database'!E4506,"-",'Rates Database'!G4506,"-",'Rates Database'!J4506)</f>
        <v>3-2021-National Grid-Residential-Pension Adjustment Factor (PCA)</v>
      </c>
      <c r="D4507" s="2">
        <f t="shared" si="70"/>
        <v>1</v>
      </c>
    </row>
    <row r="4508" spans="2:4" ht="13.8" x14ac:dyDescent="0.2">
      <c r="B4508" s="18">
        <v>4505</v>
      </c>
      <c r="C4508" s="2" t="str">
        <f>_xlfn.CONCAT(MONTH('Rates Database'!C4507),"-",'Rates Database'!B4507,"-",'Rates Database'!E4507,"-",'Rates Database'!G4507,"-",'Rates Database'!J4507)</f>
        <v>2-2021-National Grid-Residential-Pension Adjustment Factor (PCA)</v>
      </c>
      <c r="D4508" s="2">
        <f t="shared" si="70"/>
        <v>1</v>
      </c>
    </row>
    <row r="4509" spans="2:4" ht="13.8" x14ac:dyDescent="0.2">
      <c r="B4509" s="18">
        <v>4506</v>
      </c>
      <c r="C4509" s="2" t="str">
        <f>_xlfn.CONCAT(MONTH('Rates Database'!C4508),"-",'Rates Database'!B4508,"-",'Rates Database'!E4508,"-",'Rates Database'!G4508,"-",'Rates Database'!J4508)</f>
        <v>1-2021-National Grid-Residential-Pension Adjustment Factor (PCA)</v>
      </c>
      <c r="D4509" s="2">
        <f t="shared" si="70"/>
        <v>1</v>
      </c>
    </row>
    <row r="4510" spans="2:4" ht="13.8" x14ac:dyDescent="0.2">
      <c r="B4510" s="18">
        <v>4507</v>
      </c>
      <c r="C4510" s="2" t="str">
        <f>_xlfn.CONCAT(MONTH('Rates Database'!C4509),"-",'Rates Database'!B4509,"-",'Rates Database'!E4509,"-",'Rates Database'!G4509,"-",'Rates Database'!J4509)</f>
        <v>12-2020-National Grid-Residential-Pension Adjustment Factor (PCA)</v>
      </c>
      <c r="D4510" s="2">
        <f t="shared" si="70"/>
        <v>1</v>
      </c>
    </row>
    <row r="4511" spans="2:4" ht="13.8" x14ac:dyDescent="0.2">
      <c r="B4511" s="18">
        <v>4508</v>
      </c>
      <c r="C4511" s="2" t="str">
        <f>_xlfn.CONCAT(MONTH('Rates Database'!C4510),"-",'Rates Database'!B4510,"-",'Rates Database'!E4510,"-",'Rates Database'!G4510,"-",'Rates Database'!J4510)</f>
        <v>11-2020-National Grid-Residential-Pension Adjustment Factor (PCA)</v>
      </c>
      <c r="D4511" s="2">
        <f t="shared" si="70"/>
        <v>1</v>
      </c>
    </row>
    <row r="4512" spans="2:4" ht="13.8" x14ac:dyDescent="0.2">
      <c r="B4512" s="18">
        <v>4509</v>
      </c>
      <c r="C4512" s="2" t="str">
        <f>_xlfn.CONCAT(MONTH('Rates Database'!C4511),"-",'Rates Database'!B4511,"-",'Rates Database'!E4511,"-",'Rates Database'!G4511,"-",'Rates Database'!J4511)</f>
        <v>10-2020-National Grid-Residential-Pension Adjustment Factor (PCA)</v>
      </c>
      <c r="D4512" s="2">
        <f t="shared" si="70"/>
        <v>1</v>
      </c>
    </row>
    <row r="4513" spans="2:4" ht="13.8" x14ac:dyDescent="0.2">
      <c r="B4513" s="18">
        <v>4510</v>
      </c>
      <c r="C4513" s="2" t="str">
        <f>_xlfn.CONCAT(MONTH('Rates Database'!C4512),"-",'Rates Database'!B4512,"-",'Rates Database'!E4512,"-",'Rates Database'!G4512,"-",'Rates Database'!J4512)</f>
        <v>9-2020-National Grid-Residential-Pension Adjustment Factor (PCA)</v>
      </c>
      <c r="D4513" s="2">
        <f t="shared" si="70"/>
        <v>1</v>
      </c>
    </row>
    <row r="4514" spans="2:4" ht="13.8" x14ac:dyDescent="0.2">
      <c r="B4514" s="18">
        <v>4511</v>
      </c>
      <c r="C4514" s="2" t="str">
        <f>_xlfn.CONCAT(MONTH('Rates Database'!C4513),"-",'Rates Database'!B4513,"-",'Rates Database'!E4513,"-",'Rates Database'!G4513,"-",'Rates Database'!J4513)</f>
        <v>8-2020-National Grid-Residential-Pension Adjustment Factor (PCA)</v>
      </c>
      <c r="D4514" s="2">
        <f t="shared" si="70"/>
        <v>1</v>
      </c>
    </row>
    <row r="4515" spans="2:4" ht="13.8" x14ac:dyDescent="0.2">
      <c r="B4515" s="18">
        <v>4512</v>
      </c>
      <c r="C4515" s="2" t="str">
        <f>_xlfn.CONCAT(MONTH('Rates Database'!C4514),"-",'Rates Database'!B4514,"-",'Rates Database'!E4514,"-",'Rates Database'!G4514,"-",'Rates Database'!J4514)</f>
        <v>7-2020-National Grid-Residential-Pension Adjustment Factor (PCA)</v>
      </c>
      <c r="D4515" s="2">
        <f t="shared" si="70"/>
        <v>1</v>
      </c>
    </row>
    <row r="4516" spans="2:4" ht="13.8" x14ac:dyDescent="0.2">
      <c r="B4516" s="18">
        <v>4513</v>
      </c>
      <c r="C4516" s="2" t="str">
        <f>_xlfn.CONCAT(MONTH('Rates Database'!C4515),"-",'Rates Database'!B4515,"-",'Rates Database'!E4515,"-",'Rates Database'!G4515,"-",'Rates Database'!J4515)</f>
        <v>6-2020-National Grid-Residential-Pension Adjustment Factor (PCA)</v>
      </c>
      <c r="D4516" s="2">
        <f t="shared" si="70"/>
        <v>1</v>
      </c>
    </row>
    <row r="4517" spans="2:4" ht="13.8" x14ac:dyDescent="0.2">
      <c r="B4517" s="18">
        <v>4514</v>
      </c>
      <c r="C4517" s="2" t="str">
        <f>_xlfn.CONCAT(MONTH('Rates Database'!C4516),"-",'Rates Database'!B4516,"-",'Rates Database'!E4516,"-",'Rates Database'!G4516,"-",'Rates Database'!J4516)</f>
        <v>5-2020-National Grid-Residential-Pension Adjustment Factor (PCA)</v>
      </c>
      <c r="D4517" s="2">
        <f t="shared" si="70"/>
        <v>1</v>
      </c>
    </row>
    <row r="4518" spans="2:4" ht="13.8" x14ac:dyDescent="0.2">
      <c r="B4518" s="18">
        <v>4515</v>
      </c>
      <c r="C4518" s="2" t="str">
        <f>_xlfn.CONCAT(MONTH('Rates Database'!C4517),"-",'Rates Database'!B4517,"-",'Rates Database'!E4517,"-",'Rates Database'!G4517,"-",'Rates Database'!J4517)</f>
        <v>4-2020-National Grid-Residential-Pension Adjustment Factor (PCA)</v>
      </c>
      <c r="D4518" s="2">
        <f t="shared" si="70"/>
        <v>1</v>
      </c>
    </row>
    <row r="4519" spans="2:4" ht="13.8" x14ac:dyDescent="0.2">
      <c r="B4519" s="18">
        <v>4516</v>
      </c>
      <c r="C4519" s="2" t="str">
        <f>_xlfn.CONCAT(MONTH('Rates Database'!C4518),"-",'Rates Database'!B4518,"-",'Rates Database'!E4518,"-",'Rates Database'!G4518,"-",'Rates Database'!J4518)</f>
        <v>3-2020-National Grid-Residential-Pension Adjustment Factor (PCA)</v>
      </c>
      <c r="D4519" s="2">
        <f t="shared" si="70"/>
        <v>1</v>
      </c>
    </row>
    <row r="4520" spans="2:4" ht="13.8" x14ac:dyDescent="0.2">
      <c r="B4520" s="18">
        <v>4517</v>
      </c>
      <c r="C4520" s="2" t="str">
        <f>_xlfn.CONCAT(MONTH('Rates Database'!C4519),"-",'Rates Database'!B4519,"-",'Rates Database'!E4519,"-",'Rates Database'!G4519,"-",'Rates Database'!J4519)</f>
        <v>2-2020-National Grid-Residential-Pension Adjustment Factor (PCA)</v>
      </c>
      <c r="D4520" s="2">
        <f t="shared" si="70"/>
        <v>1</v>
      </c>
    </row>
    <row r="4521" spans="2:4" ht="13.8" x14ac:dyDescent="0.2">
      <c r="B4521" s="18">
        <v>4518</v>
      </c>
      <c r="C4521" s="2" t="str">
        <f>_xlfn.CONCAT(MONTH('Rates Database'!C4520),"-",'Rates Database'!B4520,"-",'Rates Database'!E4520,"-",'Rates Database'!G4520,"-",'Rates Database'!J4520)</f>
        <v>1-2020-National Grid-Residential-Pension Adjustment Factor (PCA)</v>
      </c>
      <c r="D4521" s="2">
        <f t="shared" si="70"/>
        <v>1</v>
      </c>
    </row>
    <row r="4522" spans="2:4" ht="13.8" x14ac:dyDescent="0.2">
      <c r="B4522" s="18">
        <v>4519</v>
      </c>
      <c r="C4522" s="2" t="str">
        <f>_xlfn.CONCAT(MONTH('Rates Database'!C4521),"-",'Rates Database'!B4521,"-",'Rates Database'!E4521,"-",'Rates Database'!G4521,"-",'Rates Database'!J4521)</f>
        <v>12-2019-National Grid-Residential-Pension Adjustment Factor (PCA)</v>
      </c>
      <c r="D4522" s="2">
        <f t="shared" si="70"/>
        <v>1</v>
      </c>
    </row>
    <row r="4523" spans="2:4" ht="13.8" x14ac:dyDescent="0.2">
      <c r="B4523" s="18">
        <v>4520</v>
      </c>
      <c r="C4523" s="2" t="str">
        <f>_xlfn.CONCAT(MONTH('Rates Database'!C4522),"-",'Rates Database'!B4522,"-",'Rates Database'!E4522,"-",'Rates Database'!G4522,"-",'Rates Database'!J4522)</f>
        <v>11-2019-National Grid-Residential-Pension Adjustment Factor (PCA)</v>
      </c>
      <c r="D4523" s="2">
        <f t="shared" si="70"/>
        <v>1</v>
      </c>
    </row>
    <row r="4524" spans="2:4" ht="13.8" x14ac:dyDescent="0.2">
      <c r="B4524" s="18">
        <v>4521</v>
      </c>
      <c r="C4524" s="2" t="str">
        <f>_xlfn.CONCAT(MONTH('Rates Database'!C4523),"-",'Rates Database'!B4523,"-",'Rates Database'!E4523,"-",'Rates Database'!G4523,"-",'Rates Database'!J4523)</f>
        <v>10-2019-National Grid-Residential-Pension Adjustment Factor (PCA)</v>
      </c>
      <c r="D4524" s="2">
        <f t="shared" si="70"/>
        <v>1</v>
      </c>
    </row>
    <row r="4525" spans="2:4" ht="13.8" x14ac:dyDescent="0.2">
      <c r="B4525" s="18">
        <v>4522</v>
      </c>
      <c r="C4525" s="2" t="str">
        <f>_xlfn.CONCAT(MONTH('Rates Database'!C4524),"-",'Rates Database'!B4524,"-",'Rates Database'!E4524,"-",'Rates Database'!G4524,"-",'Rates Database'!J4524)</f>
        <v>9-2019-National Grid-Residential-Pension Adjustment Factor (PCA)</v>
      </c>
      <c r="D4525" s="2">
        <f t="shared" si="70"/>
        <v>1</v>
      </c>
    </row>
    <row r="4526" spans="2:4" ht="13.8" x14ac:dyDescent="0.2">
      <c r="B4526" s="18">
        <v>4523</v>
      </c>
      <c r="C4526" s="2" t="str">
        <f>_xlfn.CONCAT(MONTH('Rates Database'!C4525),"-",'Rates Database'!B4525,"-",'Rates Database'!E4525,"-",'Rates Database'!G4525,"-",'Rates Database'!J4525)</f>
        <v>8-2019-National Grid-Residential-Pension Adjustment Factor (PCA)</v>
      </c>
      <c r="D4526" s="2">
        <f t="shared" si="70"/>
        <v>1</v>
      </c>
    </row>
    <row r="4527" spans="2:4" ht="13.8" x14ac:dyDescent="0.2">
      <c r="B4527" s="18">
        <v>4524</v>
      </c>
      <c r="C4527" s="2" t="str">
        <f>_xlfn.CONCAT(MONTH('Rates Database'!C4526),"-",'Rates Database'!B4526,"-",'Rates Database'!E4526,"-",'Rates Database'!G4526,"-",'Rates Database'!J4526)</f>
        <v>7-2019-National Grid-Residential-Pension Adjustment Factor (PCA)</v>
      </c>
      <c r="D4527" s="2">
        <f t="shared" si="70"/>
        <v>1</v>
      </c>
    </row>
    <row r="4528" spans="2:4" ht="13.8" x14ac:dyDescent="0.2">
      <c r="B4528" s="18">
        <v>4525</v>
      </c>
      <c r="C4528" s="2" t="str">
        <f>_xlfn.CONCAT(MONTH('Rates Database'!C4527),"-",'Rates Database'!B4527,"-",'Rates Database'!E4527,"-",'Rates Database'!G4527,"-",'Rates Database'!J4527)</f>
        <v>6-2019-National Grid-Residential-Pension Adjustment Factor (PCA)</v>
      </c>
      <c r="D4528" s="2">
        <f t="shared" si="70"/>
        <v>1</v>
      </c>
    </row>
    <row r="4529" spans="2:4" ht="13.8" x14ac:dyDescent="0.2">
      <c r="B4529" s="18">
        <v>4526</v>
      </c>
      <c r="C4529" s="2" t="str">
        <f>_xlfn.CONCAT(MONTH('Rates Database'!C4528),"-",'Rates Database'!B4528,"-",'Rates Database'!E4528,"-",'Rates Database'!G4528,"-",'Rates Database'!J4528)</f>
        <v>5-2019-National Grid-Residential-Pension Adjustment Factor (PCA)</v>
      </c>
      <c r="D4529" s="2">
        <f t="shared" si="70"/>
        <v>1</v>
      </c>
    </row>
    <row r="4530" spans="2:4" ht="13.8" x14ac:dyDescent="0.2">
      <c r="B4530" s="18">
        <v>4527</v>
      </c>
      <c r="C4530" s="2" t="str">
        <f>_xlfn.CONCAT(MONTH('Rates Database'!C4529),"-",'Rates Database'!B4529,"-",'Rates Database'!E4529,"-",'Rates Database'!G4529,"-",'Rates Database'!J4529)</f>
        <v>4-2019-National Grid-Residential-Pension Adjustment Factor (PCA)</v>
      </c>
      <c r="D4530" s="2">
        <f t="shared" si="70"/>
        <v>1</v>
      </c>
    </row>
    <row r="4531" spans="2:4" ht="13.8" x14ac:dyDescent="0.2">
      <c r="B4531" s="18">
        <v>4528</v>
      </c>
      <c r="C4531" s="2" t="str">
        <f>_xlfn.CONCAT(MONTH('Rates Database'!C4530),"-",'Rates Database'!B4530,"-",'Rates Database'!E4530,"-",'Rates Database'!G4530,"-",'Rates Database'!J4530)</f>
        <v>3-2019-National Grid-Residential-Pension Adjustment Factor (PCA)</v>
      </c>
      <c r="D4531" s="2">
        <f t="shared" si="70"/>
        <v>1</v>
      </c>
    </row>
    <row r="4532" spans="2:4" ht="13.8" x14ac:dyDescent="0.2">
      <c r="B4532" s="18">
        <v>4529</v>
      </c>
      <c r="C4532" s="2" t="str">
        <f>_xlfn.CONCAT(MONTH('Rates Database'!C4531),"-",'Rates Database'!B4531,"-",'Rates Database'!E4531,"-",'Rates Database'!G4531,"-",'Rates Database'!J4531)</f>
        <v>2-2019-National Grid-Residential-Pension Adjustment Factor (PCA)</v>
      </c>
      <c r="D4532" s="2">
        <f t="shared" si="70"/>
        <v>1</v>
      </c>
    </row>
    <row r="4533" spans="2:4" ht="13.8" x14ac:dyDescent="0.2">
      <c r="B4533" s="18">
        <v>4530</v>
      </c>
      <c r="C4533" s="2" t="str">
        <f>_xlfn.CONCAT(MONTH('Rates Database'!C4532),"-",'Rates Database'!B4532,"-",'Rates Database'!E4532,"-",'Rates Database'!G4532,"-",'Rates Database'!J4532)</f>
        <v>1-2019-National Grid-Residential-Pension Adjustment Factor (PCA)</v>
      </c>
      <c r="D4533" s="2">
        <f t="shared" si="70"/>
        <v>1</v>
      </c>
    </row>
    <row r="4534" spans="2:4" ht="13.8" x14ac:dyDescent="0.2">
      <c r="B4534" s="18">
        <v>4531</v>
      </c>
      <c r="C4534" s="2" t="str">
        <f>_xlfn.CONCAT(MONTH('Rates Database'!C4533),"-",'Rates Database'!B4533,"-",'Rates Database'!E4533,"-",'Rates Database'!G4533,"-",'Rates Database'!J4533)</f>
        <v>3-2024-National Grid-Residential-Revenue Decoupling Adjustment Factor (RDAF)</v>
      </c>
      <c r="D4534" s="2">
        <f t="shared" si="70"/>
        <v>1</v>
      </c>
    </row>
    <row r="4535" spans="2:4" ht="13.8" x14ac:dyDescent="0.2">
      <c r="B4535" s="18">
        <v>4532</v>
      </c>
      <c r="C4535" s="2" t="str">
        <f>_xlfn.CONCAT(MONTH('Rates Database'!C4534),"-",'Rates Database'!B4534,"-",'Rates Database'!E4534,"-",'Rates Database'!G4534,"-",'Rates Database'!J4534)</f>
        <v>2-2024-National Grid-Residential-Revenue Decoupling Adjustment Factor (RDAF)</v>
      </c>
      <c r="D4535" s="2">
        <f t="shared" si="70"/>
        <v>1</v>
      </c>
    </row>
    <row r="4536" spans="2:4" ht="13.8" x14ac:dyDescent="0.2">
      <c r="B4536" s="18">
        <v>4533</v>
      </c>
      <c r="C4536" s="2" t="str">
        <f>_xlfn.CONCAT(MONTH('Rates Database'!C4535),"-",'Rates Database'!B4535,"-",'Rates Database'!E4535,"-",'Rates Database'!G4535,"-",'Rates Database'!J4535)</f>
        <v>1-2024-National Grid-Residential-Revenue Decoupling Adjustment Factor (RDAF)</v>
      </c>
      <c r="D4536" s="2">
        <f t="shared" si="70"/>
        <v>1</v>
      </c>
    </row>
    <row r="4537" spans="2:4" ht="13.8" x14ac:dyDescent="0.2">
      <c r="B4537" s="18">
        <v>4534</v>
      </c>
      <c r="C4537" s="2" t="str">
        <f>_xlfn.CONCAT(MONTH('Rates Database'!C4536),"-",'Rates Database'!B4536,"-",'Rates Database'!E4536,"-",'Rates Database'!G4536,"-",'Rates Database'!J4536)</f>
        <v>12-2023-National Grid-Residential-Revenue Decoupling Adjustment Factor (RDAF)</v>
      </c>
      <c r="D4537" s="2">
        <f t="shared" si="70"/>
        <v>1</v>
      </c>
    </row>
    <row r="4538" spans="2:4" ht="13.8" x14ac:dyDescent="0.2">
      <c r="B4538" s="18">
        <v>4535</v>
      </c>
      <c r="C4538" s="2" t="str">
        <f>_xlfn.CONCAT(MONTH('Rates Database'!C4537),"-",'Rates Database'!B4537,"-",'Rates Database'!E4537,"-",'Rates Database'!G4537,"-",'Rates Database'!J4537)</f>
        <v>11-2023-National Grid-Residential-Revenue Decoupling Adjustment Factor (RDAF)</v>
      </c>
      <c r="D4538" s="2">
        <f t="shared" si="70"/>
        <v>1</v>
      </c>
    </row>
    <row r="4539" spans="2:4" ht="13.8" x14ac:dyDescent="0.2">
      <c r="B4539" s="18">
        <v>4536</v>
      </c>
      <c r="C4539" s="2" t="str">
        <f>_xlfn.CONCAT(MONTH('Rates Database'!C4538),"-",'Rates Database'!B4538,"-",'Rates Database'!E4538,"-",'Rates Database'!G4538,"-",'Rates Database'!J4538)</f>
        <v>10-2023-National Grid-Residential-Revenue Decoupling Adjustment Factor (RDAF)</v>
      </c>
      <c r="D4539" s="2">
        <f t="shared" si="70"/>
        <v>1</v>
      </c>
    </row>
    <row r="4540" spans="2:4" ht="13.8" x14ac:dyDescent="0.2">
      <c r="B4540" s="18">
        <v>4537</v>
      </c>
      <c r="C4540" s="2" t="str">
        <f>_xlfn.CONCAT(MONTH('Rates Database'!C4539),"-",'Rates Database'!B4539,"-",'Rates Database'!E4539,"-",'Rates Database'!G4539,"-",'Rates Database'!J4539)</f>
        <v>9-2023-National Grid-Residential-Revenue Decoupling Adjustment Factor (RDAF)</v>
      </c>
      <c r="D4540" s="2">
        <f t="shared" si="70"/>
        <v>1</v>
      </c>
    </row>
    <row r="4541" spans="2:4" ht="13.8" x14ac:dyDescent="0.2">
      <c r="B4541" s="18">
        <v>4538</v>
      </c>
      <c r="C4541" s="2" t="str">
        <f>_xlfn.CONCAT(MONTH('Rates Database'!C4540),"-",'Rates Database'!B4540,"-",'Rates Database'!E4540,"-",'Rates Database'!G4540,"-",'Rates Database'!J4540)</f>
        <v>8-2023-National Grid-Residential-Revenue Decoupling Adjustment Factor (RDAF)</v>
      </c>
      <c r="D4541" s="2">
        <f t="shared" si="70"/>
        <v>1</v>
      </c>
    </row>
    <row r="4542" spans="2:4" ht="13.8" x14ac:dyDescent="0.2">
      <c r="B4542" s="18">
        <v>4539</v>
      </c>
      <c r="C4542" s="2" t="str">
        <f>_xlfn.CONCAT(MONTH('Rates Database'!C4541),"-",'Rates Database'!B4541,"-",'Rates Database'!E4541,"-",'Rates Database'!G4541,"-",'Rates Database'!J4541)</f>
        <v>7-2023-National Grid-Residential-Revenue Decoupling Adjustment Factor (RDAF)</v>
      </c>
      <c r="D4542" s="2">
        <f t="shared" si="70"/>
        <v>1</v>
      </c>
    </row>
    <row r="4543" spans="2:4" ht="13.8" x14ac:dyDescent="0.2">
      <c r="B4543" s="18">
        <v>4540</v>
      </c>
      <c r="C4543" s="2" t="str">
        <f>_xlfn.CONCAT(MONTH('Rates Database'!C4542),"-",'Rates Database'!B4542,"-",'Rates Database'!E4542,"-",'Rates Database'!G4542,"-",'Rates Database'!J4542)</f>
        <v>6-2023-National Grid-Residential-Revenue Decoupling Adjustment Factor (RDAF)</v>
      </c>
      <c r="D4543" s="2">
        <f t="shared" si="70"/>
        <v>1</v>
      </c>
    </row>
    <row r="4544" spans="2:4" ht="13.8" x14ac:dyDescent="0.2">
      <c r="B4544" s="18">
        <v>4541</v>
      </c>
      <c r="C4544" s="2" t="str">
        <f>_xlfn.CONCAT(MONTH('Rates Database'!C4543),"-",'Rates Database'!B4543,"-",'Rates Database'!E4543,"-",'Rates Database'!G4543,"-",'Rates Database'!J4543)</f>
        <v>5-2023-National Grid-Residential-Revenue Decoupling Adjustment Factor (RDAF)</v>
      </c>
      <c r="D4544" s="2">
        <f t="shared" si="70"/>
        <v>1</v>
      </c>
    </row>
    <row r="4545" spans="2:4" ht="13.8" x14ac:dyDescent="0.2">
      <c r="B4545" s="18">
        <v>4542</v>
      </c>
      <c r="C4545" s="2" t="str">
        <f>_xlfn.CONCAT(MONTH('Rates Database'!C4544),"-",'Rates Database'!B4544,"-",'Rates Database'!E4544,"-",'Rates Database'!G4544,"-",'Rates Database'!J4544)</f>
        <v>4-2023-National Grid-Residential-Revenue Decoupling Adjustment Factor (RDAF)</v>
      </c>
      <c r="D4545" s="2">
        <f t="shared" si="70"/>
        <v>1</v>
      </c>
    </row>
    <row r="4546" spans="2:4" ht="13.8" x14ac:dyDescent="0.2">
      <c r="B4546" s="18">
        <v>4543</v>
      </c>
      <c r="C4546" s="2" t="str">
        <f>_xlfn.CONCAT(MONTH('Rates Database'!C4545),"-",'Rates Database'!B4545,"-",'Rates Database'!E4545,"-",'Rates Database'!G4545,"-",'Rates Database'!J4545)</f>
        <v>3-2023-National Grid-Residential-Revenue Decoupling Adjustment Factor (RDAF)</v>
      </c>
      <c r="D4546" s="2">
        <f t="shared" si="70"/>
        <v>1</v>
      </c>
    </row>
    <row r="4547" spans="2:4" ht="13.8" x14ac:dyDescent="0.2">
      <c r="B4547" s="18">
        <v>4544</v>
      </c>
      <c r="C4547" s="2" t="str">
        <f>_xlfn.CONCAT(MONTH('Rates Database'!C4546),"-",'Rates Database'!B4546,"-",'Rates Database'!E4546,"-",'Rates Database'!G4546,"-",'Rates Database'!J4546)</f>
        <v>2-2023-National Grid-Residential-Revenue Decoupling Adjustment Factor (RDAF)</v>
      </c>
      <c r="D4547" s="2">
        <f t="shared" si="70"/>
        <v>1</v>
      </c>
    </row>
    <row r="4548" spans="2:4" ht="13.8" x14ac:dyDescent="0.2">
      <c r="B4548" s="18">
        <v>4545</v>
      </c>
      <c r="C4548" s="2" t="str">
        <f>_xlfn.CONCAT(MONTH('Rates Database'!C4547),"-",'Rates Database'!B4547,"-",'Rates Database'!E4547,"-",'Rates Database'!G4547,"-",'Rates Database'!J4547)</f>
        <v>1-2023-National Grid-Residential-Revenue Decoupling Adjustment Factor (RDAF)</v>
      </c>
      <c r="D4548" s="2">
        <f t="shared" si="70"/>
        <v>1</v>
      </c>
    </row>
    <row r="4549" spans="2:4" ht="13.8" x14ac:dyDescent="0.2">
      <c r="B4549" s="18">
        <v>4546</v>
      </c>
      <c r="C4549" s="2" t="str">
        <f>_xlfn.CONCAT(MONTH('Rates Database'!C4548),"-",'Rates Database'!B4548,"-",'Rates Database'!E4548,"-",'Rates Database'!G4548,"-",'Rates Database'!J4548)</f>
        <v>12-2022-National Grid-Residential-Revenue Decoupling Adjustment Factor (RDAF)</v>
      </c>
      <c r="D4549" s="2">
        <f t="shared" ref="D4549:D4612" si="71">COUNTIF($C$4:$C$10092,C4549)</f>
        <v>1</v>
      </c>
    </row>
    <row r="4550" spans="2:4" ht="13.8" x14ac:dyDescent="0.2">
      <c r="B4550" s="18">
        <v>4547</v>
      </c>
      <c r="C4550" s="2" t="str">
        <f>_xlfn.CONCAT(MONTH('Rates Database'!C4549),"-",'Rates Database'!B4549,"-",'Rates Database'!E4549,"-",'Rates Database'!G4549,"-",'Rates Database'!J4549)</f>
        <v>11-2022-National Grid-Residential-Revenue Decoupling Adjustment Factor (RDAF)</v>
      </c>
      <c r="D4550" s="2">
        <f t="shared" si="71"/>
        <v>1</v>
      </c>
    </row>
    <row r="4551" spans="2:4" ht="13.8" x14ac:dyDescent="0.2">
      <c r="B4551" s="18">
        <v>4548</v>
      </c>
      <c r="C4551" s="2" t="str">
        <f>_xlfn.CONCAT(MONTH('Rates Database'!C4550),"-",'Rates Database'!B4550,"-",'Rates Database'!E4550,"-",'Rates Database'!G4550,"-",'Rates Database'!J4550)</f>
        <v>10-2022-National Grid-Residential-Revenue Decoupling Adjustment Factor (RDAF)</v>
      </c>
      <c r="D4551" s="2">
        <f t="shared" si="71"/>
        <v>1</v>
      </c>
    </row>
    <row r="4552" spans="2:4" ht="13.8" x14ac:dyDescent="0.2">
      <c r="B4552" s="18">
        <v>4549</v>
      </c>
      <c r="C4552" s="2" t="str">
        <f>_xlfn.CONCAT(MONTH('Rates Database'!C4551),"-",'Rates Database'!B4551,"-",'Rates Database'!E4551,"-",'Rates Database'!G4551,"-",'Rates Database'!J4551)</f>
        <v>9-2022-National Grid-Residential-Revenue Decoupling Adjustment Factor (RDAF)</v>
      </c>
      <c r="D4552" s="2">
        <f t="shared" si="71"/>
        <v>1</v>
      </c>
    </row>
    <row r="4553" spans="2:4" ht="13.8" x14ac:dyDescent="0.2">
      <c r="B4553" s="18">
        <v>4550</v>
      </c>
      <c r="C4553" s="2" t="str">
        <f>_xlfn.CONCAT(MONTH('Rates Database'!C4552),"-",'Rates Database'!B4552,"-",'Rates Database'!E4552,"-",'Rates Database'!G4552,"-",'Rates Database'!J4552)</f>
        <v>8-2022-National Grid-Residential-Revenue Decoupling Adjustment Factor (RDAF)</v>
      </c>
      <c r="D4553" s="2">
        <f t="shared" si="71"/>
        <v>1</v>
      </c>
    </row>
    <row r="4554" spans="2:4" ht="13.8" x14ac:dyDescent="0.2">
      <c r="B4554" s="18">
        <v>4551</v>
      </c>
      <c r="C4554" s="2" t="str">
        <f>_xlfn.CONCAT(MONTH('Rates Database'!C4553),"-",'Rates Database'!B4553,"-",'Rates Database'!E4553,"-",'Rates Database'!G4553,"-",'Rates Database'!J4553)</f>
        <v>7-2022-National Grid-Residential-Revenue Decoupling Adjustment Factor (RDAF)</v>
      </c>
      <c r="D4554" s="2">
        <f t="shared" si="71"/>
        <v>1</v>
      </c>
    </row>
    <row r="4555" spans="2:4" ht="13.8" x14ac:dyDescent="0.2">
      <c r="B4555" s="18">
        <v>4552</v>
      </c>
      <c r="C4555" s="2" t="str">
        <f>_xlfn.CONCAT(MONTH('Rates Database'!C4554),"-",'Rates Database'!B4554,"-",'Rates Database'!E4554,"-",'Rates Database'!G4554,"-",'Rates Database'!J4554)</f>
        <v>6-2022-National Grid-Residential-Revenue Decoupling Adjustment Factor (RDAF)</v>
      </c>
      <c r="D4555" s="2">
        <f t="shared" si="71"/>
        <v>1</v>
      </c>
    </row>
    <row r="4556" spans="2:4" ht="13.8" x14ac:dyDescent="0.2">
      <c r="B4556" s="18">
        <v>4553</v>
      </c>
      <c r="C4556" s="2" t="str">
        <f>_xlfn.CONCAT(MONTH('Rates Database'!C4555),"-",'Rates Database'!B4555,"-",'Rates Database'!E4555,"-",'Rates Database'!G4555,"-",'Rates Database'!J4555)</f>
        <v>5-2022-National Grid-Residential-Revenue Decoupling Adjustment Factor (RDAF)</v>
      </c>
      <c r="D4556" s="2">
        <f t="shared" si="71"/>
        <v>1</v>
      </c>
    </row>
    <row r="4557" spans="2:4" ht="13.8" x14ac:dyDescent="0.2">
      <c r="B4557" s="18">
        <v>4554</v>
      </c>
      <c r="C4557" s="2" t="str">
        <f>_xlfn.CONCAT(MONTH('Rates Database'!C4556),"-",'Rates Database'!B4556,"-",'Rates Database'!E4556,"-",'Rates Database'!G4556,"-",'Rates Database'!J4556)</f>
        <v>4-2022-National Grid-Residential-Revenue Decoupling Adjustment Factor (RDAF)</v>
      </c>
      <c r="D4557" s="2">
        <f t="shared" si="71"/>
        <v>1</v>
      </c>
    </row>
    <row r="4558" spans="2:4" ht="13.8" x14ac:dyDescent="0.2">
      <c r="B4558" s="18">
        <v>4555</v>
      </c>
      <c r="C4558" s="2" t="str">
        <f>_xlfn.CONCAT(MONTH('Rates Database'!C4557),"-",'Rates Database'!B4557,"-",'Rates Database'!E4557,"-",'Rates Database'!G4557,"-",'Rates Database'!J4557)</f>
        <v>3-2022-National Grid-Residential-Revenue Decoupling Adjustment Factor (RDAF)</v>
      </c>
      <c r="D4558" s="2">
        <f t="shared" si="71"/>
        <v>1</v>
      </c>
    </row>
    <row r="4559" spans="2:4" ht="13.8" x14ac:dyDescent="0.2">
      <c r="B4559" s="18">
        <v>4556</v>
      </c>
      <c r="C4559" s="2" t="str">
        <f>_xlfn.CONCAT(MONTH('Rates Database'!C4558),"-",'Rates Database'!B4558,"-",'Rates Database'!E4558,"-",'Rates Database'!G4558,"-",'Rates Database'!J4558)</f>
        <v>2-2022-National Grid-Residential-Revenue Decoupling Adjustment Factor (RDAF)</v>
      </c>
      <c r="D4559" s="2">
        <f t="shared" si="71"/>
        <v>1</v>
      </c>
    </row>
    <row r="4560" spans="2:4" ht="13.8" x14ac:dyDescent="0.2">
      <c r="B4560" s="18">
        <v>4557</v>
      </c>
      <c r="C4560" s="2" t="str">
        <f>_xlfn.CONCAT(MONTH('Rates Database'!C4559),"-",'Rates Database'!B4559,"-",'Rates Database'!E4559,"-",'Rates Database'!G4559,"-",'Rates Database'!J4559)</f>
        <v>1-2022-National Grid-Residential-Revenue Decoupling Adjustment Factor (RDAF)</v>
      </c>
      <c r="D4560" s="2">
        <f t="shared" si="71"/>
        <v>1</v>
      </c>
    </row>
    <row r="4561" spans="2:4" ht="13.8" x14ac:dyDescent="0.2">
      <c r="B4561" s="18">
        <v>4558</v>
      </c>
      <c r="C4561" s="2" t="str">
        <f>_xlfn.CONCAT(MONTH('Rates Database'!C4560),"-",'Rates Database'!B4560,"-",'Rates Database'!E4560,"-",'Rates Database'!G4560,"-",'Rates Database'!J4560)</f>
        <v>12-2021-National Grid-Residential-Revenue Decoupling Adjustment Factor (RDAF)</v>
      </c>
      <c r="D4561" s="2">
        <f t="shared" si="71"/>
        <v>1</v>
      </c>
    </row>
    <row r="4562" spans="2:4" ht="13.8" x14ac:dyDescent="0.2">
      <c r="B4562" s="18">
        <v>4559</v>
      </c>
      <c r="C4562" s="2" t="str">
        <f>_xlfn.CONCAT(MONTH('Rates Database'!C4561),"-",'Rates Database'!B4561,"-",'Rates Database'!E4561,"-",'Rates Database'!G4561,"-",'Rates Database'!J4561)</f>
        <v>11-2021-National Grid-Residential-Revenue Decoupling Adjustment Factor (RDAF)</v>
      </c>
      <c r="D4562" s="2">
        <f t="shared" si="71"/>
        <v>1</v>
      </c>
    </row>
    <row r="4563" spans="2:4" ht="13.8" x14ac:dyDescent="0.2">
      <c r="B4563" s="18">
        <v>4560</v>
      </c>
      <c r="C4563" s="2" t="str">
        <f>_xlfn.CONCAT(MONTH('Rates Database'!C4562),"-",'Rates Database'!B4562,"-",'Rates Database'!E4562,"-",'Rates Database'!G4562,"-",'Rates Database'!J4562)</f>
        <v>10-2021-National Grid-Residential-Revenue Decoupling Adjustment Factor (RDAF)</v>
      </c>
      <c r="D4563" s="2">
        <f t="shared" si="71"/>
        <v>1</v>
      </c>
    </row>
    <row r="4564" spans="2:4" ht="13.8" x14ac:dyDescent="0.2">
      <c r="B4564" s="18">
        <v>4561</v>
      </c>
      <c r="C4564" s="2" t="str">
        <f>_xlfn.CONCAT(MONTH('Rates Database'!C4563),"-",'Rates Database'!B4563,"-",'Rates Database'!E4563,"-",'Rates Database'!G4563,"-",'Rates Database'!J4563)</f>
        <v>9-2021-National Grid-Residential-Revenue Decoupling Adjustment Factor (RDAF)</v>
      </c>
      <c r="D4564" s="2">
        <f t="shared" si="71"/>
        <v>1</v>
      </c>
    </row>
    <row r="4565" spans="2:4" ht="13.8" x14ac:dyDescent="0.2">
      <c r="B4565" s="18">
        <v>4562</v>
      </c>
      <c r="C4565" s="2" t="str">
        <f>_xlfn.CONCAT(MONTH('Rates Database'!C4564),"-",'Rates Database'!B4564,"-",'Rates Database'!E4564,"-",'Rates Database'!G4564,"-",'Rates Database'!J4564)</f>
        <v>8-2021-National Grid-Residential-Revenue Decoupling Adjustment Factor (RDAF)</v>
      </c>
      <c r="D4565" s="2">
        <f t="shared" si="71"/>
        <v>1</v>
      </c>
    </row>
    <row r="4566" spans="2:4" ht="13.8" x14ac:dyDescent="0.2">
      <c r="B4566" s="18">
        <v>4563</v>
      </c>
      <c r="C4566" s="2" t="str">
        <f>_xlfn.CONCAT(MONTH('Rates Database'!C4565),"-",'Rates Database'!B4565,"-",'Rates Database'!E4565,"-",'Rates Database'!G4565,"-",'Rates Database'!J4565)</f>
        <v>7-2021-National Grid-Residential-Revenue Decoupling Adjustment Factor (RDAF)</v>
      </c>
      <c r="D4566" s="2">
        <f t="shared" si="71"/>
        <v>1</v>
      </c>
    </row>
    <row r="4567" spans="2:4" ht="13.8" x14ac:dyDescent="0.2">
      <c r="B4567" s="18">
        <v>4564</v>
      </c>
      <c r="C4567" s="2" t="str">
        <f>_xlfn.CONCAT(MONTH('Rates Database'!C4566),"-",'Rates Database'!B4566,"-",'Rates Database'!E4566,"-",'Rates Database'!G4566,"-",'Rates Database'!J4566)</f>
        <v>6-2021-National Grid-Residential-Revenue Decoupling Adjustment Factor (RDAF)</v>
      </c>
      <c r="D4567" s="2">
        <f t="shared" si="71"/>
        <v>1</v>
      </c>
    </row>
    <row r="4568" spans="2:4" ht="13.8" x14ac:dyDescent="0.2">
      <c r="B4568" s="18">
        <v>4565</v>
      </c>
      <c r="C4568" s="2" t="str">
        <f>_xlfn.CONCAT(MONTH('Rates Database'!C4567),"-",'Rates Database'!B4567,"-",'Rates Database'!E4567,"-",'Rates Database'!G4567,"-",'Rates Database'!J4567)</f>
        <v>5-2021-National Grid-Residential-Revenue Decoupling Adjustment Factor (RDAF)</v>
      </c>
      <c r="D4568" s="2">
        <f t="shared" si="71"/>
        <v>1</v>
      </c>
    </row>
    <row r="4569" spans="2:4" ht="13.8" x14ac:dyDescent="0.2">
      <c r="B4569" s="18">
        <v>4566</v>
      </c>
      <c r="C4569" s="2" t="str">
        <f>_xlfn.CONCAT(MONTH('Rates Database'!C4568),"-",'Rates Database'!B4568,"-",'Rates Database'!E4568,"-",'Rates Database'!G4568,"-",'Rates Database'!J4568)</f>
        <v>4-2021-National Grid-Residential-Revenue Decoupling Adjustment Factor (RDAF)</v>
      </c>
      <c r="D4569" s="2">
        <f t="shared" si="71"/>
        <v>1</v>
      </c>
    </row>
    <row r="4570" spans="2:4" ht="13.8" x14ac:dyDescent="0.2">
      <c r="B4570" s="18">
        <v>4567</v>
      </c>
      <c r="C4570" s="2" t="str">
        <f>_xlfn.CONCAT(MONTH('Rates Database'!C4569),"-",'Rates Database'!B4569,"-",'Rates Database'!E4569,"-",'Rates Database'!G4569,"-",'Rates Database'!J4569)</f>
        <v>3-2021-National Grid-Residential-Revenue Decoupling Adjustment Factor (RDAF)</v>
      </c>
      <c r="D4570" s="2">
        <f t="shared" si="71"/>
        <v>1</v>
      </c>
    </row>
    <row r="4571" spans="2:4" ht="13.8" x14ac:dyDescent="0.2">
      <c r="B4571" s="18">
        <v>4568</v>
      </c>
      <c r="C4571" s="2" t="str">
        <f>_xlfn.CONCAT(MONTH('Rates Database'!C4570),"-",'Rates Database'!B4570,"-",'Rates Database'!E4570,"-",'Rates Database'!G4570,"-",'Rates Database'!J4570)</f>
        <v>2-2021-National Grid-Residential-Revenue Decoupling Adjustment Factor (RDAF)</v>
      </c>
      <c r="D4571" s="2">
        <f t="shared" si="71"/>
        <v>1</v>
      </c>
    </row>
    <row r="4572" spans="2:4" ht="13.8" x14ac:dyDescent="0.2">
      <c r="B4572" s="18">
        <v>4569</v>
      </c>
      <c r="C4572" s="2" t="str">
        <f>_xlfn.CONCAT(MONTH('Rates Database'!C4571),"-",'Rates Database'!B4571,"-",'Rates Database'!E4571,"-",'Rates Database'!G4571,"-",'Rates Database'!J4571)</f>
        <v>1-2021-National Grid-Residential-Revenue Decoupling Adjustment Factor (RDAF)</v>
      </c>
      <c r="D4572" s="2">
        <f t="shared" si="71"/>
        <v>1</v>
      </c>
    </row>
    <row r="4573" spans="2:4" ht="13.8" x14ac:dyDescent="0.2">
      <c r="B4573" s="18">
        <v>4570</v>
      </c>
      <c r="C4573" s="2" t="str">
        <f>_xlfn.CONCAT(MONTH('Rates Database'!C4572),"-",'Rates Database'!B4572,"-",'Rates Database'!E4572,"-",'Rates Database'!G4572,"-",'Rates Database'!J4572)</f>
        <v>12-2020-National Grid-Residential-Revenue Decoupling Adjustment Factor (RDAF)</v>
      </c>
      <c r="D4573" s="2">
        <f t="shared" si="71"/>
        <v>1</v>
      </c>
    </row>
    <row r="4574" spans="2:4" ht="13.8" x14ac:dyDescent="0.2">
      <c r="B4574" s="18">
        <v>4571</v>
      </c>
      <c r="C4574" s="2" t="str">
        <f>_xlfn.CONCAT(MONTH('Rates Database'!C4573),"-",'Rates Database'!B4573,"-",'Rates Database'!E4573,"-",'Rates Database'!G4573,"-",'Rates Database'!J4573)</f>
        <v>11-2020-National Grid-Residential-Revenue Decoupling Adjustment Factor (RDAF)</v>
      </c>
      <c r="D4574" s="2">
        <f t="shared" si="71"/>
        <v>1</v>
      </c>
    </row>
    <row r="4575" spans="2:4" ht="13.8" x14ac:dyDescent="0.2">
      <c r="B4575" s="18">
        <v>4572</v>
      </c>
      <c r="C4575" s="2" t="str">
        <f>_xlfn.CONCAT(MONTH('Rates Database'!C4574),"-",'Rates Database'!B4574,"-",'Rates Database'!E4574,"-",'Rates Database'!G4574,"-",'Rates Database'!J4574)</f>
        <v>10-2020-National Grid-Residential-Revenue Decoupling Adjustment Factor (RDAF)</v>
      </c>
      <c r="D4575" s="2">
        <f t="shared" si="71"/>
        <v>1</v>
      </c>
    </row>
    <row r="4576" spans="2:4" ht="13.8" x14ac:dyDescent="0.2">
      <c r="B4576" s="18">
        <v>4573</v>
      </c>
      <c r="C4576" s="2" t="str">
        <f>_xlfn.CONCAT(MONTH('Rates Database'!C4575),"-",'Rates Database'!B4575,"-",'Rates Database'!E4575,"-",'Rates Database'!G4575,"-",'Rates Database'!J4575)</f>
        <v>9-2020-National Grid-Residential-Revenue Decoupling Adjustment Factor (RDAF)</v>
      </c>
      <c r="D4576" s="2">
        <f t="shared" si="71"/>
        <v>1</v>
      </c>
    </row>
    <row r="4577" spans="2:4" ht="13.8" x14ac:dyDescent="0.2">
      <c r="B4577" s="18">
        <v>4574</v>
      </c>
      <c r="C4577" s="2" t="str">
        <f>_xlfn.CONCAT(MONTH('Rates Database'!C4576),"-",'Rates Database'!B4576,"-",'Rates Database'!E4576,"-",'Rates Database'!G4576,"-",'Rates Database'!J4576)</f>
        <v>8-2020-National Grid-Residential-Revenue Decoupling Adjustment Factor (RDAF)</v>
      </c>
      <c r="D4577" s="2">
        <f t="shared" si="71"/>
        <v>1</v>
      </c>
    </row>
    <row r="4578" spans="2:4" ht="13.8" x14ac:dyDescent="0.2">
      <c r="B4578" s="18">
        <v>4575</v>
      </c>
      <c r="C4578" s="2" t="str">
        <f>_xlfn.CONCAT(MONTH('Rates Database'!C4577),"-",'Rates Database'!B4577,"-",'Rates Database'!E4577,"-",'Rates Database'!G4577,"-",'Rates Database'!J4577)</f>
        <v>7-2020-National Grid-Residential-Revenue Decoupling Adjustment Factor (RDAF)</v>
      </c>
      <c r="D4578" s="2">
        <f t="shared" si="71"/>
        <v>1</v>
      </c>
    </row>
    <row r="4579" spans="2:4" ht="13.8" x14ac:dyDescent="0.2">
      <c r="B4579" s="18">
        <v>4576</v>
      </c>
      <c r="C4579" s="2" t="str">
        <f>_xlfn.CONCAT(MONTH('Rates Database'!C4578),"-",'Rates Database'!B4578,"-",'Rates Database'!E4578,"-",'Rates Database'!G4578,"-",'Rates Database'!J4578)</f>
        <v>6-2020-National Grid-Residential-Revenue Decoupling Adjustment Factor (RDAF)</v>
      </c>
      <c r="D4579" s="2">
        <f t="shared" si="71"/>
        <v>1</v>
      </c>
    </row>
    <row r="4580" spans="2:4" ht="13.8" x14ac:dyDescent="0.2">
      <c r="B4580" s="18">
        <v>4577</v>
      </c>
      <c r="C4580" s="2" t="str">
        <f>_xlfn.CONCAT(MONTH('Rates Database'!C4579),"-",'Rates Database'!B4579,"-",'Rates Database'!E4579,"-",'Rates Database'!G4579,"-",'Rates Database'!J4579)</f>
        <v>5-2020-National Grid-Residential-Revenue Decoupling Adjustment Factor (RDAF)</v>
      </c>
      <c r="D4580" s="2">
        <f t="shared" si="71"/>
        <v>1</v>
      </c>
    </row>
    <row r="4581" spans="2:4" ht="13.8" x14ac:dyDescent="0.2">
      <c r="B4581" s="18">
        <v>4578</v>
      </c>
      <c r="C4581" s="2" t="str">
        <f>_xlfn.CONCAT(MONTH('Rates Database'!C4580),"-",'Rates Database'!B4580,"-",'Rates Database'!E4580,"-",'Rates Database'!G4580,"-",'Rates Database'!J4580)</f>
        <v>4-2020-National Grid-Residential-Revenue Decoupling Adjustment Factor (RDAF)</v>
      </c>
      <c r="D4581" s="2">
        <f t="shared" si="71"/>
        <v>1</v>
      </c>
    </row>
    <row r="4582" spans="2:4" ht="13.8" x14ac:dyDescent="0.2">
      <c r="B4582" s="18">
        <v>4579</v>
      </c>
      <c r="C4582" s="2" t="str">
        <f>_xlfn.CONCAT(MONTH('Rates Database'!C4581),"-",'Rates Database'!B4581,"-",'Rates Database'!E4581,"-",'Rates Database'!G4581,"-",'Rates Database'!J4581)</f>
        <v>3-2020-National Grid-Residential-Revenue Decoupling Adjustment Factor (RDAF)</v>
      </c>
      <c r="D4582" s="2">
        <f t="shared" si="71"/>
        <v>1</v>
      </c>
    </row>
    <row r="4583" spans="2:4" ht="13.8" x14ac:dyDescent="0.2">
      <c r="B4583" s="18">
        <v>4580</v>
      </c>
      <c r="C4583" s="2" t="str">
        <f>_xlfn.CONCAT(MONTH('Rates Database'!C4582),"-",'Rates Database'!B4582,"-",'Rates Database'!E4582,"-",'Rates Database'!G4582,"-",'Rates Database'!J4582)</f>
        <v>2-2020-National Grid-Residential-Revenue Decoupling Adjustment Factor (RDAF)</v>
      </c>
      <c r="D4583" s="2">
        <f t="shared" si="71"/>
        <v>1</v>
      </c>
    </row>
    <row r="4584" spans="2:4" ht="13.8" x14ac:dyDescent="0.2">
      <c r="B4584" s="18">
        <v>4581</v>
      </c>
      <c r="C4584" s="2" t="str">
        <f>_xlfn.CONCAT(MONTH('Rates Database'!C4583),"-",'Rates Database'!B4583,"-",'Rates Database'!E4583,"-",'Rates Database'!G4583,"-",'Rates Database'!J4583)</f>
        <v>1-2020-National Grid-Residential-Revenue Decoupling Adjustment Factor (RDAF)</v>
      </c>
      <c r="D4584" s="2">
        <f t="shared" si="71"/>
        <v>1</v>
      </c>
    </row>
    <row r="4585" spans="2:4" ht="13.8" x14ac:dyDescent="0.2">
      <c r="B4585" s="18">
        <v>4582</v>
      </c>
      <c r="C4585" s="2" t="str">
        <f>_xlfn.CONCAT(MONTH('Rates Database'!C4584),"-",'Rates Database'!B4584,"-",'Rates Database'!E4584,"-",'Rates Database'!G4584,"-",'Rates Database'!J4584)</f>
        <v>12-2019-National Grid-Residential-Revenue Decoupling Adjustment Factor (RDAF)</v>
      </c>
      <c r="D4585" s="2">
        <f t="shared" si="71"/>
        <v>1</v>
      </c>
    </row>
    <row r="4586" spans="2:4" ht="13.8" x14ac:dyDescent="0.2">
      <c r="B4586" s="18">
        <v>4583</v>
      </c>
      <c r="C4586" s="2" t="str">
        <f>_xlfn.CONCAT(MONTH('Rates Database'!C4585),"-",'Rates Database'!B4585,"-",'Rates Database'!E4585,"-",'Rates Database'!G4585,"-",'Rates Database'!J4585)</f>
        <v>11-2019-National Grid-Residential-Revenue Decoupling Adjustment Factor (RDAF)</v>
      </c>
      <c r="D4586" s="2">
        <f t="shared" si="71"/>
        <v>1</v>
      </c>
    </row>
    <row r="4587" spans="2:4" ht="13.8" x14ac:dyDescent="0.2">
      <c r="B4587" s="18">
        <v>4584</v>
      </c>
      <c r="C4587" s="2" t="str">
        <f>_xlfn.CONCAT(MONTH('Rates Database'!C4586),"-",'Rates Database'!B4586,"-",'Rates Database'!E4586,"-",'Rates Database'!G4586,"-",'Rates Database'!J4586)</f>
        <v>10-2019-National Grid-Residential-Revenue Decoupling Adjustment Factor (RDAF)</v>
      </c>
      <c r="D4587" s="2">
        <f t="shared" si="71"/>
        <v>1</v>
      </c>
    </row>
    <row r="4588" spans="2:4" ht="13.8" x14ac:dyDescent="0.2">
      <c r="B4588" s="18">
        <v>4585</v>
      </c>
      <c r="C4588" s="2" t="str">
        <f>_xlfn.CONCAT(MONTH('Rates Database'!C4587),"-",'Rates Database'!B4587,"-",'Rates Database'!E4587,"-",'Rates Database'!G4587,"-",'Rates Database'!J4587)</f>
        <v>9-2019-National Grid-Residential-Revenue Decoupling Adjustment Factor (RDAF)</v>
      </c>
      <c r="D4588" s="2">
        <f t="shared" si="71"/>
        <v>1</v>
      </c>
    </row>
    <row r="4589" spans="2:4" ht="13.8" x14ac:dyDescent="0.2">
      <c r="B4589" s="18">
        <v>4586</v>
      </c>
      <c r="C4589" s="2" t="str">
        <f>_xlfn.CONCAT(MONTH('Rates Database'!C4588),"-",'Rates Database'!B4588,"-",'Rates Database'!E4588,"-",'Rates Database'!G4588,"-",'Rates Database'!J4588)</f>
        <v>8-2019-National Grid-Residential-Revenue Decoupling Adjustment Factor (RDAF)</v>
      </c>
      <c r="D4589" s="2">
        <f t="shared" si="71"/>
        <v>1</v>
      </c>
    </row>
    <row r="4590" spans="2:4" ht="13.8" x14ac:dyDescent="0.2">
      <c r="B4590" s="18">
        <v>4587</v>
      </c>
      <c r="C4590" s="2" t="str">
        <f>_xlfn.CONCAT(MONTH('Rates Database'!C4589),"-",'Rates Database'!B4589,"-",'Rates Database'!E4589,"-",'Rates Database'!G4589,"-",'Rates Database'!J4589)</f>
        <v>7-2019-National Grid-Residential-Revenue Decoupling Adjustment Factor (RDAF)</v>
      </c>
      <c r="D4590" s="2">
        <f t="shared" si="71"/>
        <v>1</v>
      </c>
    </row>
    <row r="4591" spans="2:4" ht="13.8" x14ac:dyDescent="0.2">
      <c r="B4591" s="18">
        <v>4588</v>
      </c>
      <c r="C4591" s="2" t="str">
        <f>_xlfn.CONCAT(MONTH('Rates Database'!C4590),"-",'Rates Database'!B4590,"-",'Rates Database'!E4590,"-",'Rates Database'!G4590,"-",'Rates Database'!J4590)</f>
        <v>6-2019-National Grid-Residential-Revenue Decoupling Adjustment Factor (RDAF)</v>
      </c>
      <c r="D4591" s="2">
        <f t="shared" si="71"/>
        <v>1</v>
      </c>
    </row>
    <row r="4592" spans="2:4" ht="13.8" x14ac:dyDescent="0.2">
      <c r="B4592" s="18">
        <v>4589</v>
      </c>
      <c r="C4592" s="2" t="str">
        <f>_xlfn.CONCAT(MONTH('Rates Database'!C4591),"-",'Rates Database'!B4591,"-",'Rates Database'!E4591,"-",'Rates Database'!G4591,"-",'Rates Database'!J4591)</f>
        <v>5-2019-National Grid-Residential-Revenue Decoupling Adjustment Factor (RDAF)</v>
      </c>
      <c r="D4592" s="2">
        <f t="shared" si="71"/>
        <v>1</v>
      </c>
    </row>
    <row r="4593" spans="2:4" ht="13.8" x14ac:dyDescent="0.2">
      <c r="B4593" s="18">
        <v>4590</v>
      </c>
      <c r="C4593" s="2" t="str">
        <f>_xlfn.CONCAT(MONTH('Rates Database'!C4592),"-",'Rates Database'!B4592,"-",'Rates Database'!E4592,"-",'Rates Database'!G4592,"-",'Rates Database'!J4592)</f>
        <v>4-2019-National Grid-Residential-Revenue Decoupling Adjustment Factor (RDAF)</v>
      </c>
      <c r="D4593" s="2">
        <f t="shared" si="71"/>
        <v>1</v>
      </c>
    </row>
    <row r="4594" spans="2:4" ht="13.8" x14ac:dyDescent="0.2">
      <c r="B4594" s="18">
        <v>4591</v>
      </c>
      <c r="C4594" s="2" t="str">
        <f>_xlfn.CONCAT(MONTH('Rates Database'!C4593),"-",'Rates Database'!B4593,"-",'Rates Database'!E4593,"-",'Rates Database'!G4593,"-",'Rates Database'!J4593)</f>
        <v>3-2019-National Grid-Residential-Revenue Decoupling Adjustment Factor (RDAF)</v>
      </c>
      <c r="D4594" s="2">
        <f t="shared" si="71"/>
        <v>1</v>
      </c>
    </row>
    <row r="4595" spans="2:4" ht="13.8" x14ac:dyDescent="0.2">
      <c r="B4595" s="18">
        <v>4592</v>
      </c>
      <c r="C4595" s="2" t="str">
        <f>_xlfn.CONCAT(MONTH('Rates Database'!C4594),"-",'Rates Database'!B4594,"-",'Rates Database'!E4594,"-",'Rates Database'!G4594,"-",'Rates Database'!J4594)</f>
        <v>2-2019-National Grid-Residential-Revenue Decoupling Adjustment Factor (RDAF)</v>
      </c>
      <c r="D4595" s="2">
        <f t="shared" si="71"/>
        <v>1</v>
      </c>
    </row>
    <row r="4596" spans="2:4" ht="13.8" x14ac:dyDescent="0.2">
      <c r="B4596" s="18">
        <v>4593</v>
      </c>
      <c r="C4596" s="2" t="str">
        <f>_xlfn.CONCAT(MONTH('Rates Database'!C4595),"-",'Rates Database'!B4595,"-",'Rates Database'!E4595,"-",'Rates Database'!G4595,"-",'Rates Database'!J4595)</f>
        <v>1-2019-National Grid-Residential-Revenue Decoupling Adjustment Factor (RDAF)</v>
      </c>
      <c r="D4596" s="2">
        <f t="shared" si="71"/>
        <v>1</v>
      </c>
    </row>
    <row r="4597" spans="2:4" ht="13.8" x14ac:dyDescent="0.2">
      <c r="B4597" s="18">
        <v>4594</v>
      </c>
      <c r="C4597" s="2" t="str">
        <f>_xlfn.CONCAT(MONTH('Rates Database'!C4596),"-",'Rates Database'!B4596,"-",'Rates Database'!E4596,"-",'Rates Database'!G4596,"-",'Rates Database'!J4596)</f>
        <v>3-2024-National Grid-Residential-Attorney General Consulting Expense (AGCE)</v>
      </c>
      <c r="D4597" s="2">
        <f t="shared" si="71"/>
        <v>1</v>
      </c>
    </row>
    <row r="4598" spans="2:4" ht="13.8" x14ac:dyDescent="0.2">
      <c r="B4598" s="18">
        <v>4595</v>
      </c>
      <c r="C4598" s="2" t="str">
        <f>_xlfn.CONCAT(MONTH('Rates Database'!C4597),"-",'Rates Database'!B4597,"-",'Rates Database'!E4597,"-",'Rates Database'!G4597,"-",'Rates Database'!J4597)</f>
        <v>2-2024-National Grid-Residential-Attorney General Consulting Expense (AGCE)</v>
      </c>
      <c r="D4598" s="2">
        <f t="shared" si="71"/>
        <v>1</v>
      </c>
    </row>
    <row r="4599" spans="2:4" ht="13.8" x14ac:dyDescent="0.2">
      <c r="B4599" s="18">
        <v>4596</v>
      </c>
      <c r="C4599" s="2" t="str">
        <f>_xlfn.CONCAT(MONTH('Rates Database'!C4598),"-",'Rates Database'!B4598,"-",'Rates Database'!E4598,"-",'Rates Database'!G4598,"-",'Rates Database'!J4598)</f>
        <v>1-2024-National Grid-Residential-Attorney General Consulting Expense (AGCE)</v>
      </c>
      <c r="D4599" s="2">
        <f t="shared" si="71"/>
        <v>1</v>
      </c>
    </row>
    <row r="4600" spans="2:4" ht="13.8" x14ac:dyDescent="0.2">
      <c r="B4600" s="18">
        <v>4597</v>
      </c>
      <c r="C4600" s="2" t="str">
        <f>_xlfn.CONCAT(MONTH('Rates Database'!C4599),"-",'Rates Database'!B4599,"-",'Rates Database'!E4599,"-",'Rates Database'!G4599,"-",'Rates Database'!J4599)</f>
        <v>12-2023-National Grid-Residential-Attorney General Consulting Expense (AGCE)</v>
      </c>
      <c r="D4600" s="2">
        <f t="shared" si="71"/>
        <v>1</v>
      </c>
    </row>
    <row r="4601" spans="2:4" ht="13.8" x14ac:dyDescent="0.2">
      <c r="B4601" s="18">
        <v>4598</v>
      </c>
      <c r="C4601" s="2" t="str">
        <f>_xlfn.CONCAT(MONTH('Rates Database'!C4600),"-",'Rates Database'!B4600,"-",'Rates Database'!E4600,"-",'Rates Database'!G4600,"-",'Rates Database'!J4600)</f>
        <v>11-2023-National Grid-Residential-Attorney General Consulting Expense (AGCE)</v>
      </c>
      <c r="D4601" s="2">
        <f t="shared" si="71"/>
        <v>1</v>
      </c>
    </row>
    <row r="4602" spans="2:4" ht="13.8" x14ac:dyDescent="0.2">
      <c r="B4602" s="18">
        <v>4599</v>
      </c>
      <c r="C4602" s="2" t="str">
        <f>_xlfn.CONCAT(MONTH('Rates Database'!C4601),"-",'Rates Database'!B4601,"-",'Rates Database'!E4601,"-",'Rates Database'!G4601,"-",'Rates Database'!J4601)</f>
        <v>10-2023-National Grid-Residential-Attorney General Consulting Expense (AGCE)</v>
      </c>
      <c r="D4602" s="2">
        <f t="shared" si="71"/>
        <v>1</v>
      </c>
    </row>
    <row r="4603" spans="2:4" ht="13.8" x14ac:dyDescent="0.2">
      <c r="B4603" s="18">
        <v>4600</v>
      </c>
      <c r="C4603" s="2" t="str">
        <f>_xlfn.CONCAT(MONTH('Rates Database'!C4602),"-",'Rates Database'!B4602,"-",'Rates Database'!E4602,"-",'Rates Database'!G4602,"-",'Rates Database'!J4602)</f>
        <v>9-2023-National Grid-Residential-Attorney General Consulting Expense (AGCE)</v>
      </c>
      <c r="D4603" s="2">
        <f t="shared" si="71"/>
        <v>1</v>
      </c>
    </row>
    <row r="4604" spans="2:4" ht="13.8" x14ac:dyDescent="0.2">
      <c r="B4604" s="18">
        <v>4601</v>
      </c>
      <c r="C4604" s="2" t="str">
        <f>_xlfn.CONCAT(MONTH('Rates Database'!C4603),"-",'Rates Database'!B4603,"-",'Rates Database'!E4603,"-",'Rates Database'!G4603,"-",'Rates Database'!J4603)</f>
        <v>8-2023-National Grid-Residential-Attorney General Consulting Expense (AGCE)</v>
      </c>
      <c r="D4604" s="2">
        <f t="shared" si="71"/>
        <v>1</v>
      </c>
    </row>
    <row r="4605" spans="2:4" ht="13.8" x14ac:dyDescent="0.2">
      <c r="B4605" s="18">
        <v>4602</v>
      </c>
      <c r="C4605" s="2" t="str">
        <f>_xlfn.CONCAT(MONTH('Rates Database'!C4604),"-",'Rates Database'!B4604,"-",'Rates Database'!E4604,"-",'Rates Database'!G4604,"-",'Rates Database'!J4604)</f>
        <v>7-2023-National Grid-Residential-Attorney General Consulting Expense (AGCE)</v>
      </c>
      <c r="D4605" s="2">
        <f t="shared" si="71"/>
        <v>1</v>
      </c>
    </row>
    <row r="4606" spans="2:4" ht="13.8" x14ac:dyDescent="0.2">
      <c r="B4606" s="18">
        <v>4603</v>
      </c>
      <c r="C4606" s="2" t="str">
        <f>_xlfn.CONCAT(MONTH('Rates Database'!C4605),"-",'Rates Database'!B4605,"-",'Rates Database'!E4605,"-",'Rates Database'!G4605,"-",'Rates Database'!J4605)</f>
        <v>6-2023-National Grid-Residential-Attorney General Consulting Expense (AGCE)</v>
      </c>
      <c r="D4606" s="2">
        <f t="shared" si="71"/>
        <v>1</v>
      </c>
    </row>
    <row r="4607" spans="2:4" ht="13.8" x14ac:dyDescent="0.2">
      <c r="B4607" s="18">
        <v>4604</v>
      </c>
      <c r="C4607" s="2" t="str">
        <f>_xlfn.CONCAT(MONTH('Rates Database'!C4606),"-",'Rates Database'!B4606,"-",'Rates Database'!E4606,"-",'Rates Database'!G4606,"-",'Rates Database'!J4606)</f>
        <v>5-2023-National Grid-Residential-Attorney General Consulting Expense (AGCE)</v>
      </c>
      <c r="D4607" s="2">
        <f t="shared" si="71"/>
        <v>1</v>
      </c>
    </row>
    <row r="4608" spans="2:4" ht="13.8" x14ac:dyDescent="0.2">
      <c r="B4608" s="18">
        <v>4605</v>
      </c>
      <c r="C4608" s="2" t="str">
        <f>_xlfn.CONCAT(MONTH('Rates Database'!C4607),"-",'Rates Database'!B4607,"-",'Rates Database'!E4607,"-",'Rates Database'!G4607,"-",'Rates Database'!J4607)</f>
        <v>4-2023-National Grid-Residential-Attorney General Consulting Expense (AGCE)</v>
      </c>
      <c r="D4608" s="2">
        <f t="shared" si="71"/>
        <v>1</v>
      </c>
    </row>
    <row r="4609" spans="2:4" ht="13.8" x14ac:dyDescent="0.2">
      <c r="B4609" s="18">
        <v>4606</v>
      </c>
      <c r="C4609" s="2" t="str">
        <f>_xlfn.CONCAT(MONTH('Rates Database'!C4608),"-",'Rates Database'!B4608,"-",'Rates Database'!E4608,"-",'Rates Database'!G4608,"-",'Rates Database'!J4608)</f>
        <v>3-2023-National Grid-Residential-Attorney General Consulting Expense (AGCE)</v>
      </c>
      <c r="D4609" s="2">
        <f t="shared" si="71"/>
        <v>1</v>
      </c>
    </row>
    <row r="4610" spans="2:4" ht="13.8" x14ac:dyDescent="0.2">
      <c r="B4610" s="18">
        <v>4607</v>
      </c>
      <c r="C4610" s="2" t="str">
        <f>_xlfn.CONCAT(MONTH('Rates Database'!C4609),"-",'Rates Database'!B4609,"-",'Rates Database'!E4609,"-",'Rates Database'!G4609,"-",'Rates Database'!J4609)</f>
        <v>2-2023-National Grid-Residential-Attorney General Consulting Expense (AGCE)</v>
      </c>
      <c r="D4610" s="2">
        <f t="shared" si="71"/>
        <v>1</v>
      </c>
    </row>
    <row r="4611" spans="2:4" ht="13.8" x14ac:dyDescent="0.2">
      <c r="B4611" s="18">
        <v>4608</v>
      </c>
      <c r="C4611" s="2" t="str">
        <f>_xlfn.CONCAT(MONTH('Rates Database'!C4610),"-",'Rates Database'!B4610,"-",'Rates Database'!E4610,"-",'Rates Database'!G4610,"-",'Rates Database'!J4610)</f>
        <v>1-2023-National Grid-Residential-Attorney General Consulting Expense (AGCE)</v>
      </c>
      <c r="D4611" s="2">
        <f t="shared" si="71"/>
        <v>1</v>
      </c>
    </row>
    <row r="4612" spans="2:4" ht="13.8" x14ac:dyDescent="0.2">
      <c r="B4612" s="18">
        <v>4609</v>
      </c>
      <c r="C4612" s="2" t="str">
        <f>_xlfn.CONCAT(MONTH('Rates Database'!C4611),"-",'Rates Database'!B4611,"-",'Rates Database'!E4611,"-",'Rates Database'!G4611,"-",'Rates Database'!J4611)</f>
        <v>12-2022-National Grid-Residential-Attorney General Consulting Expense (AGCE)</v>
      </c>
      <c r="D4612" s="2">
        <f t="shared" si="71"/>
        <v>1</v>
      </c>
    </row>
    <row r="4613" spans="2:4" ht="13.8" x14ac:dyDescent="0.2">
      <c r="B4613" s="18">
        <v>4610</v>
      </c>
      <c r="C4613" s="2" t="str">
        <f>_xlfn.CONCAT(MONTH('Rates Database'!C4612),"-",'Rates Database'!B4612,"-",'Rates Database'!E4612,"-",'Rates Database'!G4612,"-",'Rates Database'!J4612)</f>
        <v>11-2022-National Grid-Residential-Attorney General Consulting Expense (AGCE)</v>
      </c>
      <c r="D4613" s="2">
        <f t="shared" ref="D4613:D4676" si="72">COUNTIF($C$4:$C$10092,C4613)</f>
        <v>1</v>
      </c>
    </row>
    <row r="4614" spans="2:4" ht="13.8" x14ac:dyDescent="0.2">
      <c r="B4614" s="18">
        <v>4611</v>
      </c>
      <c r="C4614" s="2" t="str">
        <f>_xlfn.CONCAT(MONTH('Rates Database'!C4613),"-",'Rates Database'!B4613,"-",'Rates Database'!E4613,"-",'Rates Database'!G4613,"-",'Rates Database'!J4613)</f>
        <v>10-2022-National Grid-Residential-Attorney General Consulting Expense (AGCE)</v>
      </c>
      <c r="D4614" s="2">
        <f t="shared" si="72"/>
        <v>1</v>
      </c>
    </row>
    <row r="4615" spans="2:4" ht="13.8" x14ac:dyDescent="0.2">
      <c r="B4615" s="18">
        <v>4612</v>
      </c>
      <c r="C4615" s="2" t="str">
        <f>_xlfn.CONCAT(MONTH('Rates Database'!C4614),"-",'Rates Database'!B4614,"-",'Rates Database'!E4614,"-",'Rates Database'!G4614,"-",'Rates Database'!J4614)</f>
        <v>9-2022-National Grid-Residential-Attorney General Consulting Expense (AGCE)</v>
      </c>
      <c r="D4615" s="2">
        <f t="shared" si="72"/>
        <v>1</v>
      </c>
    </row>
    <row r="4616" spans="2:4" ht="13.8" x14ac:dyDescent="0.2">
      <c r="B4616" s="18">
        <v>4613</v>
      </c>
      <c r="C4616" s="2" t="str">
        <f>_xlfn.CONCAT(MONTH('Rates Database'!C4615),"-",'Rates Database'!B4615,"-",'Rates Database'!E4615,"-",'Rates Database'!G4615,"-",'Rates Database'!J4615)</f>
        <v>8-2022-National Grid-Residential-Attorney General Consulting Expense (AGCE)</v>
      </c>
      <c r="D4616" s="2">
        <f t="shared" si="72"/>
        <v>1</v>
      </c>
    </row>
    <row r="4617" spans="2:4" ht="13.8" x14ac:dyDescent="0.2">
      <c r="B4617" s="18">
        <v>4614</v>
      </c>
      <c r="C4617" s="2" t="str">
        <f>_xlfn.CONCAT(MONTH('Rates Database'!C4616),"-",'Rates Database'!B4616,"-",'Rates Database'!E4616,"-",'Rates Database'!G4616,"-",'Rates Database'!J4616)</f>
        <v>7-2022-National Grid-Residential-Attorney General Consulting Expense (AGCE)</v>
      </c>
      <c r="D4617" s="2">
        <f t="shared" si="72"/>
        <v>1</v>
      </c>
    </row>
    <row r="4618" spans="2:4" ht="13.8" x14ac:dyDescent="0.2">
      <c r="B4618" s="18">
        <v>4615</v>
      </c>
      <c r="C4618" s="2" t="str">
        <f>_xlfn.CONCAT(MONTH('Rates Database'!C4617),"-",'Rates Database'!B4617,"-",'Rates Database'!E4617,"-",'Rates Database'!G4617,"-",'Rates Database'!J4617)</f>
        <v>6-2022-National Grid-Residential-Attorney General Consulting Expense (AGCE)</v>
      </c>
      <c r="D4618" s="2">
        <f t="shared" si="72"/>
        <v>1</v>
      </c>
    </row>
    <row r="4619" spans="2:4" ht="13.8" x14ac:dyDescent="0.2">
      <c r="B4619" s="18">
        <v>4616</v>
      </c>
      <c r="C4619" s="2" t="str">
        <f>_xlfn.CONCAT(MONTH('Rates Database'!C4618),"-",'Rates Database'!B4618,"-",'Rates Database'!E4618,"-",'Rates Database'!G4618,"-",'Rates Database'!J4618)</f>
        <v>5-2022-National Grid-Residential-Attorney General Consulting Expense (AGCE)</v>
      </c>
      <c r="D4619" s="2">
        <f t="shared" si="72"/>
        <v>1</v>
      </c>
    </row>
    <row r="4620" spans="2:4" ht="13.8" x14ac:dyDescent="0.2">
      <c r="B4620" s="18">
        <v>4617</v>
      </c>
      <c r="C4620" s="2" t="str">
        <f>_xlfn.CONCAT(MONTH('Rates Database'!C4619),"-",'Rates Database'!B4619,"-",'Rates Database'!E4619,"-",'Rates Database'!G4619,"-",'Rates Database'!J4619)</f>
        <v>4-2022-National Grid-Residential-Attorney General Consulting Expense (AGCE)</v>
      </c>
      <c r="D4620" s="2">
        <f t="shared" si="72"/>
        <v>1</v>
      </c>
    </row>
    <row r="4621" spans="2:4" ht="13.8" x14ac:dyDescent="0.2">
      <c r="B4621" s="18">
        <v>4618</v>
      </c>
      <c r="C4621" s="2" t="str">
        <f>_xlfn.CONCAT(MONTH('Rates Database'!C4620),"-",'Rates Database'!B4620,"-",'Rates Database'!E4620,"-",'Rates Database'!G4620,"-",'Rates Database'!J4620)</f>
        <v>3-2022-National Grid-Residential-Attorney General Consulting Expense (AGCE)</v>
      </c>
      <c r="D4621" s="2">
        <f t="shared" si="72"/>
        <v>1</v>
      </c>
    </row>
    <row r="4622" spans="2:4" ht="13.8" x14ac:dyDescent="0.2">
      <c r="B4622" s="18">
        <v>4619</v>
      </c>
      <c r="C4622" s="2" t="str">
        <f>_xlfn.CONCAT(MONTH('Rates Database'!C4621),"-",'Rates Database'!B4621,"-",'Rates Database'!E4621,"-",'Rates Database'!G4621,"-",'Rates Database'!J4621)</f>
        <v>2-2022-National Grid-Residential-Attorney General Consulting Expense (AGCE)</v>
      </c>
      <c r="D4622" s="2">
        <f t="shared" si="72"/>
        <v>1</v>
      </c>
    </row>
    <row r="4623" spans="2:4" ht="13.8" x14ac:dyDescent="0.2">
      <c r="B4623" s="18">
        <v>4620</v>
      </c>
      <c r="C4623" s="2" t="str">
        <f>_xlfn.CONCAT(MONTH('Rates Database'!C4622),"-",'Rates Database'!B4622,"-",'Rates Database'!E4622,"-",'Rates Database'!G4622,"-",'Rates Database'!J4622)</f>
        <v>1-2022-National Grid-Residential-Attorney General Consulting Expense (AGCE)</v>
      </c>
      <c r="D4623" s="2">
        <f t="shared" si="72"/>
        <v>1</v>
      </c>
    </row>
    <row r="4624" spans="2:4" ht="13.8" x14ac:dyDescent="0.2">
      <c r="B4624" s="18">
        <v>4621</v>
      </c>
      <c r="C4624" s="2" t="str">
        <f>_xlfn.CONCAT(MONTH('Rates Database'!C4623),"-",'Rates Database'!B4623,"-",'Rates Database'!E4623,"-",'Rates Database'!G4623,"-",'Rates Database'!J4623)</f>
        <v>12-2021-National Grid-Residential-Attorney General Consulting Expense (AGCE)</v>
      </c>
      <c r="D4624" s="2">
        <f t="shared" si="72"/>
        <v>1</v>
      </c>
    </row>
    <row r="4625" spans="2:4" ht="13.8" x14ac:dyDescent="0.2">
      <c r="B4625" s="18">
        <v>4622</v>
      </c>
      <c r="C4625" s="2" t="str">
        <f>_xlfn.CONCAT(MONTH('Rates Database'!C4624),"-",'Rates Database'!B4624,"-",'Rates Database'!E4624,"-",'Rates Database'!G4624,"-",'Rates Database'!J4624)</f>
        <v>11-2021-National Grid-Residential-Attorney General Consulting Expense (AGCE)</v>
      </c>
      <c r="D4625" s="2">
        <f t="shared" si="72"/>
        <v>1</v>
      </c>
    </row>
    <row r="4626" spans="2:4" ht="13.8" x14ac:dyDescent="0.2">
      <c r="B4626" s="18">
        <v>4623</v>
      </c>
      <c r="C4626" s="2" t="str">
        <f>_xlfn.CONCAT(MONTH('Rates Database'!C4625),"-",'Rates Database'!B4625,"-",'Rates Database'!E4625,"-",'Rates Database'!G4625,"-",'Rates Database'!J4625)</f>
        <v>10-2021-National Grid-Residential-Attorney General Consulting Expense (AGCE)</v>
      </c>
      <c r="D4626" s="2">
        <f t="shared" si="72"/>
        <v>1</v>
      </c>
    </row>
    <row r="4627" spans="2:4" ht="13.8" x14ac:dyDescent="0.2">
      <c r="B4627" s="18">
        <v>4624</v>
      </c>
      <c r="C4627" s="2" t="str">
        <f>_xlfn.CONCAT(MONTH('Rates Database'!C4626),"-",'Rates Database'!B4626,"-",'Rates Database'!E4626,"-",'Rates Database'!G4626,"-",'Rates Database'!J4626)</f>
        <v>9-2021-National Grid-Residential-Attorney General Consulting Expense (AGCE)</v>
      </c>
      <c r="D4627" s="2">
        <f t="shared" si="72"/>
        <v>1</v>
      </c>
    </row>
    <row r="4628" spans="2:4" ht="13.8" x14ac:dyDescent="0.2">
      <c r="B4628" s="18">
        <v>4625</v>
      </c>
      <c r="C4628" s="2" t="str">
        <f>_xlfn.CONCAT(MONTH('Rates Database'!C4627),"-",'Rates Database'!B4627,"-",'Rates Database'!E4627,"-",'Rates Database'!G4627,"-",'Rates Database'!J4627)</f>
        <v>8-2021-National Grid-Residential-Attorney General Consulting Expense (AGCE)</v>
      </c>
      <c r="D4628" s="2">
        <f t="shared" si="72"/>
        <v>1</v>
      </c>
    </row>
    <row r="4629" spans="2:4" ht="13.8" x14ac:dyDescent="0.2">
      <c r="B4629" s="18">
        <v>4626</v>
      </c>
      <c r="C4629" s="2" t="str">
        <f>_xlfn.CONCAT(MONTH('Rates Database'!C4628),"-",'Rates Database'!B4628,"-",'Rates Database'!E4628,"-",'Rates Database'!G4628,"-",'Rates Database'!J4628)</f>
        <v>7-2021-National Grid-Residential-Attorney General Consulting Expense (AGCE)</v>
      </c>
      <c r="D4629" s="2">
        <f t="shared" si="72"/>
        <v>1</v>
      </c>
    </row>
    <row r="4630" spans="2:4" ht="13.8" x14ac:dyDescent="0.2">
      <c r="B4630" s="18">
        <v>4627</v>
      </c>
      <c r="C4630" s="2" t="str">
        <f>_xlfn.CONCAT(MONTH('Rates Database'!C4629),"-",'Rates Database'!B4629,"-",'Rates Database'!E4629,"-",'Rates Database'!G4629,"-",'Rates Database'!J4629)</f>
        <v>6-2021-National Grid-Residential-Attorney General Consulting Expense (AGCE)</v>
      </c>
      <c r="D4630" s="2">
        <f t="shared" si="72"/>
        <v>1</v>
      </c>
    </row>
    <row r="4631" spans="2:4" ht="13.8" x14ac:dyDescent="0.2">
      <c r="B4631" s="18">
        <v>4628</v>
      </c>
      <c r="C4631" s="2" t="str">
        <f>_xlfn.CONCAT(MONTH('Rates Database'!C4630),"-",'Rates Database'!B4630,"-",'Rates Database'!E4630,"-",'Rates Database'!G4630,"-",'Rates Database'!J4630)</f>
        <v>5-2021-National Grid-Residential-Attorney General Consulting Expense (AGCE)</v>
      </c>
      <c r="D4631" s="2">
        <f t="shared" si="72"/>
        <v>1</v>
      </c>
    </row>
    <row r="4632" spans="2:4" ht="13.8" x14ac:dyDescent="0.2">
      <c r="B4632" s="18">
        <v>4629</v>
      </c>
      <c r="C4632" s="2" t="str">
        <f>_xlfn.CONCAT(MONTH('Rates Database'!C4631),"-",'Rates Database'!B4631,"-",'Rates Database'!E4631,"-",'Rates Database'!G4631,"-",'Rates Database'!J4631)</f>
        <v>4-2021-National Grid-Residential-Attorney General Consulting Expense (AGCE)</v>
      </c>
      <c r="D4632" s="2">
        <f t="shared" si="72"/>
        <v>1</v>
      </c>
    </row>
    <row r="4633" spans="2:4" ht="13.8" x14ac:dyDescent="0.2">
      <c r="B4633" s="18">
        <v>4630</v>
      </c>
      <c r="C4633" s="2" t="str">
        <f>_xlfn.CONCAT(MONTH('Rates Database'!C4632),"-",'Rates Database'!B4632,"-",'Rates Database'!E4632,"-",'Rates Database'!G4632,"-",'Rates Database'!J4632)</f>
        <v>3-2021-National Grid-Residential-Attorney General Consulting Expense (AGCE)</v>
      </c>
      <c r="D4633" s="2">
        <f t="shared" si="72"/>
        <v>1</v>
      </c>
    </row>
    <row r="4634" spans="2:4" ht="13.8" x14ac:dyDescent="0.2">
      <c r="B4634" s="18">
        <v>4631</v>
      </c>
      <c r="C4634" s="2" t="str">
        <f>_xlfn.CONCAT(MONTH('Rates Database'!C4633),"-",'Rates Database'!B4633,"-",'Rates Database'!E4633,"-",'Rates Database'!G4633,"-",'Rates Database'!J4633)</f>
        <v>2-2021-National Grid-Residential-Attorney General Consulting Expense (AGCE)</v>
      </c>
      <c r="D4634" s="2">
        <f t="shared" si="72"/>
        <v>1</v>
      </c>
    </row>
    <row r="4635" spans="2:4" ht="13.8" x14ac:dyDescent="0.2">
      <c r="B4635" s="18">
        <v>4632</v>
      </c>
      <c r="C4635" s="2" t="str">
        <f>_xlfn.CONCAT(MONTH('Rates Database'!C4634),"-",'Rates Database'!B4634,"-",'Rates Database'!E4634,"-",'Rates Database'!G4634,"-",'Rates Database'!J4634)</f>
        <v>1-2021-National Grid-Residential-Attorney General Consulting Expense (AGCE)</v>
      </c>
      <c r="D4635" s="2">
        <f t="shared" si="72"/>
        <v>1</v>
      </c>
    </row>
    <row r="4636" spans="2:4" ht="13.8" x14ac:dyDescent="0.2">
      <c r="B4636" s="18">
        <v>4633</v>
      </c>
      <c r="C4636" s="2" t="str">
        <f>_xlfn.CONCAT(MONTH('Rates Database'!C4635),"-",'Rates Database'!B4635,"-",'Rates Database'!E4635,"-",'Rates Database'!G4635,"-",'Rates Database'!J4635)</f>
        <v>12-2020-National Grid-Residential-Attorney General Consulting Expense (AGCE)</v>
      </c>
      <c r="D4636" s="2">
        <f t="shared" si="72"/>
        <v>1</v>
      </c>
    </row>
    <row r="4637" spans="2:4" ht="13.8" x14ac:dyDescent="0.2">
      <c r="B4637" s="18">
        <v>4634</v>
      </c>
      <c r="C4637" s="2" t="str">
        <f>_xlfn.CONCAT(MONTH('Rates Database'!C4636),"-",'Rates Database'!B4636,"-",'Rates Database'!E4636,"-",'Rates Database'!G4636,"-",'Rates Database'!J4636)</f>
        <v>11-2020-National Grid-Residential-Attorney General Consulting Expense (AGCE)</v>
      </c>
      <c r="D4637" s="2">
        <f t="shared" si="72"/>
        <v>1</v>
      </c>
    </row>
    <row r="4638" spans="2:4" ht="13.8" x14ac:dyDescent="0.2">
      <c r="B4638" s="18">
        <v>4635</v>
      </c>
      <c r="C4638" s="2" t="str">
        <f>_xlfn.CONCAT(MONTH('Rates Database'!C4637),"-",'Rates Database'!B4637,"-",'Rates Database'!E4637,"-",'Rates Database'!G4637,"-",'Rates Database'!J4637)</f>
        <v>10-2020-National Grid-Residential-Attorney General Consulting Expense (AGCE)</v>
      </c>
      <c r="D4638" s="2">
        <f t="shared" si="72"/>
        <v>1</v>
      </c>
    </row>
    <row r="4639" spans="2:4" ht="13.8" x14ac:dyDescent="0.2">
      <c r="B4639" s="18">
        <v>4636</v>
      </c>
      <c r="C4639" s="2" t="str">
        <f>_xlfn.CONCAT(MONTH('Rates Database'!C4638),"-",'Rates Database'!B4638,"-",'Rates Database'!E4638,"-",'Rates Database'!G4638,"-",'Rates Database'!J4638)</f>
        <v>9-2020-National Grid-Residential-Attorney General Consulting Expense (AGCE)</v>
      </c>
      <c r="D4639" s="2">
        <f t="shared" si="72"/>
        <v>1</v>
      </c>
    </row>
    <row r="4640" spans="2:4" ht="13.8" x14ac:dyDescent="0.2">
      <c r="B4640" s="18">
        <v>4637</v>
      </c>
      <c r="C4640" s="2" t="str">
        <f>_xlfn.CONCAT(MONTH('Rates Database'!C4639),"-",'Rates Database'!B4639,"-",'Rates Database'!E4639,"-",'Rates Database'!G4639,"-",'Rates Database'!J4639)</f>
        <v>8-2020-National Grid-Residential-Attorney General Consulting Expense (AGCE)</v>
      </c>
      <c r="D4640" s="2">
        <f t="shared" si="72"/>
        <v>1</v>
      </c>
    </row>
    <row r="4641" spans="2:4" ht="13.8" x14ac:dyDescent="0.2">
      <c r="B4641" s="18">
        <v>4638</v>
      </c>
      <c r="C4641" s="2" t="str">
        <f>_xlfn.CONCAT(MONTH('Rates Database'!C4640),"-",'Rates Database'!B4640,"-",'Rates Database'!E4640,"-",'Rates Database'!G4640,"-",'Rates Database'!J4640)</f>
        <v>7-2020-National Grid-Residential-Attorney General Consulting Expense (AGCE)</v>
      </c>
      <c r="D4641" s="2">
        <f t="shared" si="72"/>
        <v>1</v>
      </c>
    </row>
    <row r="4642" spans="2:4" ht="13.8" x14ac:dyDescent="0.2">
      <c r="B4642" s="18">
        <v>4639</v>
      </c>
      <c r="C4642" s="2" t="str">
        <f>_xlfn.CONCAT(MONTH('Rates Database'!C4641),"-",'Rates Database'!B4641,"-",'Rates Database'!E4641,"-",'Rates Database'!G4641,"-",'Rates Database'!J4641)</f>
        <v>6-2020-National Grid-Residential-Attorney General Consulting Expense (AGCE)</v>
      </c>
      <c r="D4642" s="2">
        <f t="shared" si="72"/>
        <v>1</v>
      </c>
    </row>
    <row r="4643" spans="2:4" ht="13.8" x14ac:dyDescent="0.2">
      <c r="B4643" s="18">
        <v>4640</v>
      </c>
      <c r="C4643" s="2" t="str">
        <f>_xlfn.CONCAT(MONTH('Rates Database'!C4642),"-",'Rates Database'!B4642,"-",'Rates Database'!E4642,"-",'Rates Database'!G4642,"-",'Rates Database'!J4642)</f>
        <v>5-2020-National Grid-Residential-Attorney General Consulting Expense (AGCE)</v>
      </c>
      <c r="D4643" s="2">
        <f t="shared" si="72"/>
        <v>1</v>
      </c>
    </row>
    <row r="4644" spans="2:4" ht="13.8" x14ac:dyDescent="0.2">
      <c r="B4644" s="18">
        <v>4641</v>
      </c>
      <c r="C4644" s="2" t="str">
        <f>_xlfn.CONCAT(MONTH('Rates Database'!C4643),"-",'Rates Database'!B4643,"-",'Rates Database'!E4643,"-",'Rates Database'!G4643,"-",'Rates Database'!J4643)</f>
        <v>4-2020-National Grid-Residential-Attorney General Consulting Expense (AGCE)</v>
      </c>
      <c r="D4644" s="2">
        <f t="shared" si="72"/>
        <v>1</v>
      </c>
    </row>
    <row r="4645" spans="2:4" ht="13.8" x14ac:dyDescent="0.2">
      <c r="B4645" s="18">
        <v>4642</v>
      </c>
      <c r="C4645" s="2" t="str">
        <f>_xlfn.CONCAT(MONTH('Rates Database'!C4644),"-",'Rates Database'!B4644,"-",'Rates Database'!E4644,"-",'Rates Database'!G4644,"-",'Rates Database'!J4644)</f>
        <v>3-2020-National Grid-Residential-Attorney General Consulting Expense (AGCE)</v>
      </c>
      <c r="D4645" s="2">
        <f t="shared" si="72"/>
        <v>1</v>
      </c>
    </row>
    <row r="4646" spans="2:4" ht="13.8" x14ac:dyDescent="0.2">
      <c r="B4646" s="18">
        <v>4643</v>
      </c>
      <c r="C4646" s="2" t="str">
        <f>_xlfn.CONCAT(MONTH('Rates Database'!C4645),"-",'Rates Database'!B4645,"-",'Rates Database'!E4645,"-",'Rates Database'!G4645,"-",'Rates Database'!J4645)</f>
        <v>2-2020-National Grid-Residential-Attorney General Consulting Expense (AGCE)</v>
      </c>
      <c r="D4646" s="2">
        <f t="shared" si="72"/>
        <v>1</v>
      </c>
    </row>
    <row r="4647" spans="2:4" ht="13.8" x14ac:dyDescent="0.2">
      <c r="B4647" s="18">
        <v>4644</v>
      </c>
      <c r="C4647" s="2" t="str">
        <f>_xlfn.CONCAT(MONTH('Rates Database'!C4646),"-",'Rates Database'!B4646,"-",'Rates Database'!E4646,"-",'Rates Database'!G4646,"-",'Rates Database'!J4646)</f>
        <v>1-2020-National Grid-Residential-Attorney General Consulting Expense (AGCE)</v>
      </c>
      <c r="D4647" s="2">
        <f t="shared" si="72"/>
        <v>1</v>
      </c>
    </row>
    <row r="4648" spans="2:4" ht="13.8" x14ac:dyDescent="0.2">
      <c r="B4648" s="18">
        <v>4645</v>
      </c>
      <c r="C4648" s="2" t="str">
        <f>_xlfn.CONCAT(MONTH('Rates Database'!C4647),"-",'Rates Database'!B4647,"-",'Rates Database'!E4647,"-",'Rates Database'!G4647,"-",'Rates Database'!J4647)</f>
        <v>12-2019-National Grid-Residential-Attorney General Consulting Expense (AGCE)</v>
      </c>
      <c r="D4648" s="2">
        <f t="shared" si="72"/>
        <v>1</v>
      </c>
    </row>
    <row r="4649" spans="2:4" ht="13.8" x14ac:dyDescent="0.2">
      <c r="B4649" s="18">
        <v>4646</v>
      </c>
      <c r="C4649" s="2" t="str">
        <f>_xlfn.CONCAT(MONTH('Rates Database'!C4648),"-",'Rates Database'!B4648,"-",'Rates Database'!E4648,"-",'Rates Database'!G4648,"-",'Rates Database'!J4648)</f>
        <v>11-2019-National Grid-Residential-Attorney General Consulting Expense (AGCE)</v>
      </c>
      <c r="D4649" s="2">
        <f t="shared" si="72"/>
        <v>1</v>
      </c>
    </row>
    <row r="4650" spans="2:4" ht="13.8" x14ac:dyDescent="0.2">
      <c r="B4650" s="18">
        <v>4647</v>
      </c>
      <c r="C4650" s="2" t="str">
        <f>_xlfn.CONCAT(MONTH('Rates Database'!C4649),"-",'Rates Database'!B4649,"-",'Rates Database'!E4649,"-",'Rates Database'!G4649,"-",'Rates Database'!J4649)</f>
        <v>10-2019-National Grid-Residential-Attorney General Consulting Expense (AGCE)</v>
      </c>
      <c r="D4650" s="2">
        <f t="shared" si="72"/>
        <v>1</v>
      </c>
    </row>
    <row r="4651" spans="2:4" ht="13.8" x14ac:dyDescent="0.2">
      <c r="B4651" s="18">
        <v>4648</v>
      </c>
      <c r="C4651" s="2" t="str">
        <f>_xlfn.CONCAT(MONTH('Rates Database'!C4650),"-",'Rates Database'!B4650,"-",'Rates Database'!E4650,"-",'Rates Database'!G4650,"-",'Rates Database'!J4650)</f>
        <v>9-2019-National Grid-Residential-Attorney General Consulting Expense (AGCE)</v>
      </c>
      <c r="D4651" s="2">
        <f t="shared" si="72"/>
        <v>1</v>
      </c>
    </row>
    <row r="4652" spans="2:4" ht="13.8" x14ac:dyDescent="0.2">
      <c r="B4652" s="18">
        <v>4649</v>
      </c>
      <c r="C4652" s="2" t="str">
        <f>_xlfn.CONCAT(MONTH('Rates Database'!C4651),"-",'Rates Database'!B4651,"-",'Rates Database'!E4651,"-",'Rates Database'!G4651,"-",'Rates Database'!J4651)</f>
        <v>8-2019-National Grid-Residential-Attorney General Consulting Expense (AGCE)</v>
      </c>
      <c r="D4652" s="2">
        <f t="shared" si="72"/>
        <v>1</v>
      </c>
    </row>
    <row r="4653" spans="2:4" ht="13.8" x14ac:dyDescent="0.2">
      <c r="B4653" s="18">
        <v>4650</v>
      </c>
      <c r="C4653" s="2" t="str">
        <f>_xlfn.CONCAT(MONTH('Rates Database'!C4652),"-",'Rates Database'!B4652,"-",'Rates Database'!E4652,"-",'Rates Database'!G4652,"-",'Rates Database'!J4652)</f>
        <v>7-2019-National Grid-Residential-Attorney General Consulting Expense (AGCE)</v>
      </c>
      <c r="D4653" s="2">
        <f t="shared" si="72"/>
        <v>1</v>
      </c>
    </row>
    <row r="4654" spans="2:4" ht="13.8" x14ac:dyDescent="0.2">
      <c r="B4654" s="18">
        <v>4651</v>
      </c>
      <c r="C4654" s="2" t="str">
        <f>_xlfn.CONCAT(MONTH('Rates Database'!C4653),"-",'Rates Database'!B4653,"-",'Rates Database'!E4653,"-",'Rates Database'!G4653,"-",'Rates Database'!J4653)</f>
        <v>6-2019-National Grid-Residential-Attorney General Consulting Expense (AGCE)</v>
      </c>
      <c r="D4654" s="2">
        <f t="shared" si="72"/>
        <v>1</v>
      </c>
    </row>
    <row r="4655" spans="2:4" ht="13.8" x14ac:dyDescent="0.2">
      <c r="B4655" s="18">
        <v>4652</v>
      </c>
      <c r="C4655" s="2" t="str">
        <f>_xlfn.CONCAT(MONTH('Rates Database'!C4654),"-",'Rates Database'!B4654,"-",'Rates Database'!E4654,"-",'Rates Database'!G4654,"-",'Rates Database'!J4654)</f>
        <v>5-2019-National Grid-Residential-Attorney General Consulting Expense (AGCE)</v>
      </c>
      <c r="D4655" s="2">
        <f t="shared" si="72"/>
        <v>1</v>
      </c>
    </row>
    <row r="4656" spans="2:4" ht="13.8" x14ac:dyDescent="0.2">
      <c r="B4656" s="18">
        <v>4653</v>
      </c>
      <c r="C4656" s="2" t="str">
        <f>_xlfn.CONCAT(MONTH('Rates Database'!C4655),"-",'Rates Database'!B4655,"-",'Rates Database'!E4655,"-",'Rates Database'!G4655,"-",'Rates Database'!J4655)</f>
        <v>4-2019-National Grid-Residential-Attorney General Consulting Expense (AGCE)</v>
      </c>
      <c r="D4656" s="2">
        <f t="shared" si="72"/>
        <v>1</v>
      </c>
    </row>
    <row r="4657" spans="2:4" ht="13.8" x14ac:dyDescent="0.2">
      <c r="B4657" s="18">
        <v>4654</v>
      </c>
      <c r="C4657" s="2" t="str">
        <f>_xlfn.CONCAT(MONTH('Rates Database'!C4656),"-",'Rates Database'!B4656,"-",'Rates Database'!E4656,"-",'Rates Database'!G4656,"-",'Rates Database'!J4656)</f>
        <v>3-2019-National Grid-Residential-Attorney General Consulting Expense (AGCE)</v>
      </c>
      <c r="D4657" s="2">
        <f t="shared" si="72"/>
        <v>1</v>
      </c>
    </row>
    <row r="4658" spans="2:4" ht="13.8" x14ac:dyDescent="0.2">
      <c r="B4658" s="18">
        <v>4655</v>
      </c>
      <c r="C4658" s="2" t="str">
        <f>_xlfn.CONCAT(MONTH('Rates Database'!C4657),"-",'Rates Database'!B4657,"-",'Rates Database'!E4657,"-",'Rates Database'!G4657,"-",'Rates Database'!J4657)</f>
        <v>2-2019-National Grid-Residential-Attorney General Consulting Expense (AGCE)</v>
      </c>
      <c r="D4658" s="2">
        <f t="shared" si="72"/>
        <v>1</v>
      </c>
    </row>
    <row r="4659" spans="2:4" ht="13.8" x14ac:dyDescent="0.2">
      <c r="B4659" s="18">
        <v>4656</v>
      </c>
      <c r="C4659" s="2" t="str">
        <f>_xlfn.CONCAT(MONTH('Rates Database'!C4658),"-",'Rates Database'!B4658,"-",'Rates Database'!E4658,"-",'Rates Database'!G4658,"-",'Rates Database'!J4658)</f>
        <v>1-2019-National Grid-Residential-Attorney General Consulting Expense (AGCE)</v>
      </c>
      <c r="D4659" s="2">
        <f t="shared" si="72"/>
        <v>1</v>
      </c>
    </row>
    <row r="4660" spans="2:4" ht="13.8" x14ac:dyDescent="0.2">
      <c r="B4660" s="18">
        <v>4657</v>
      </c>
      <c r="C4660" s="2" t="str">
        <f>_xlfn.CONCAT(MONTH('Rates Database'!C4659),"-",'Rates Database'!B4659,"-",'Rates Database'!E4659,"-",'Rates Database'!G4659,"-",'Rates Database'!J4659)</f>
        <v>3-2024-National Grid-Residential-Solar Cost Adjustment Factor (SCAF)</v>
      </c>
      <c r="D4660" s="2">
        <f t="shared" si="72"/>
        <v>1</v>
      </c>
    </row>
    <row r="4661" spans="2:4" ht="13.8" x14ac:dyDescent="0.2">
      <c r="B4661" s="18">
        <v>4658</v>
      </c>
      <c r="C4661" s="2" t="str">
        <f>_xlfn.CONCAT(MONTH('Rates Database'!C4660),"-",'Rates Database'!B4660,"-",'Rates Database'!E4660,"-",'Rates Database'!G4660,"-",'Rates Database'!J4660)</f>
        <v>2-2024-National Grid-Residential-Solar Cost Adjustment Factor (SCAF)</v>
      </c>
      <c r="D4661" s="2">
        <f t="shared" si="72"/>
        <v>1</v>
      </c>
    </row>
    <row r="4662" spans="2:4" ht="13.8" x14ac:dyDescent="0.2">
      <c r="B4662" s="18">
        <v>4659</v>
      </c>
      <c r="C4662" s="2" t="str">
        <f>_xlfn.CONCAT(MONTH('Rates Database'!C4661),"-",'Rates Database'!B4661,"-",'Rates Database'!E4661,"-",'Rates Database'!G4661,"-",'Rates Database'!J4661)</f>
        <v>1-2024-National Grid-Residential-Solar Cost Adjustment Factor (SCAF)</v>
      </c>
      <c r="D4662" s="2">
        <f t="shared" si="72"/>
        <v>1</v>
      </c>
    </row>
    <row r="4663" spans="2:4" ht="13.8" x14ac:dyDescent="0.2">
      <c r="B4663" s="18">
        <v>4660</v>
      </c>
      <c r="C4663" s="2" t="str">
        <f>_xlfn.CONCAT(MONTH('Rates Database'!C4662),"-",'Rates Database'!B4662,"-",'Rates Database'!E4662,"-",'Rates Database'!G4662,"-",'Rates Database'!J4662)</f>
        <v>12-2023-National Grid-Residential-Solar Cost Adjustment Factor (SCAF)</v>
      </c>
      <c r="D4663" s="2">
        <f t="shared" si="72"/>
        <v>1</v>
      </c>
    </row>
    <row r="4664" spans="2:4" ht="13.8" x14ac:dyDescent="0.2">
      <c r="B4664" s="18">
        <v>4661</v>
      </c>
      <c r="C4664" s="2" t="str">
        <f>_xlfn.CONCAT(MONTH('Rates Database'!C4663),"-",'Rates Database'!B4663,"-",'Rates Database'!E4663,"-",'Rates Database'!G4663,"-",'Rates Database'!J4663)</f>
        <v>11-2023-National Grid-Residential-Solar Cost Adjustment Factor (SCAF)</v>
      </c>
      <c r="D4664" s="2">
        <f t="shared" si="72"/>
        <v>1</v>
      </c>
    </row>
    <row r="4665" spans="2:4" ht="13.8" x14ac:dyDescent="0.2">
      <c r="B4665" s="18">
        <v>4662</v>
      </c>
      <c r="C4665" s="2" t="str">
        <f>_xlfn.CONCAT(MONTH('Rates Database'!C4664),"-",'Rates Database'!B4664,"-",'Rates Database'!E4664,"-",'Rates Database'!G4664,"-",'Rates Database'!J4664)</f>
        <v>10-2023-National Grid-Residential-Solar Cost Adjustment Factor (SCAF)</v>
      </c>
      <c r="D4665" s="2">
        <f t="shared" si="72"/>
        <v>1</v>
      </c>
    </row>
    <row r="4666" spans="2:4" ht="13.8" x14ac:dyDescent="0.2">
      <c r="B4666" s="18">
        <v>4663</v>
      </c>
      <c r="C4666" s="2" t="str">
        <f>_xlfn.CONCAT(MONTH('Rates Database'!C4665),"-",'Rates Database'!B4665,"-",'Rates Database'!E4665,"-",'Rates Database'!G4665,"-",'Rates Database'!J4665)</f>
        <v>9-2023-National Grid-Residential-Solar Cost Adjustment Factor (SCAF)</v>
      </c>
      <c r="D4666" s="2">
        <f t="shared" si="72"/>
        <v>1</v>
      </c>
    </row>
    <row r="4667" spans="2:4" ht="13.8" x14ac:dyDescent="0.2">
      <c r="B4667" s="18">
        <v>4664</v>
      </c>
      <c r="C4667" s="2" t="str">
        <f>_xlfn.CONCAT(MONTH('Rates Database'!C4666),"-",'Rates Database'!B4666,"-",'Rates Database'!E4666,"-",'Rates Database'!G4666,"-",'Rates Database'!J4666)</f>
        <v>8-2023-National Grid-Residential-Solar Cost Adjustment Factor (SCAF)</v>
      </c>
      <c r="D4667" s="2">
        <f t="shared" si="72"/>
        <v>1</v>
      </c>
    </row>
    <row r="4668" spans="2:4" ht="13.8" x14ac:dyDescent="0.2">
      <c r="B4668" s="18">
        <v>4665</v>
      </c>
      <c r="C4668" s="2" t="str">
        <f>_xlfn.CONCAT(MONTH('Rates Database'!C4667),"-",'Rates Database'!B4667,"-",'Rates Database'!E4667,"-",'Rates Database'!G4667,"-",'Rates Database'!J4667)</f>
        <v>7-2023-National Grid-Residential-Solar Cost Adjustment Factor (SCAF)</v>
      </c>
      <c r="D4668" s="2">
        <f t="shared" si="72"/>
        <v>1</v>
      </c>
    </row>
    <row r="4669" spans="2:4" ht="13.8" x14ac:dyDescent="0.2">
      <c r="B4669" s="18">
        <v>4666</v>
      </c>
      <c r="C4669" s="2" t="str">
        <f>_xlfn.CONCAT(MONTH('Rates Database'!C4668),"-",'Rates Database'!B4668,"-",'Rates Database'!E4668,"-",'Rates Database'!G4668,"-",'Rates Database'!J4668)</f>
        <v>6-2023-National Grid-Residential-Solar Cost Adjustment Factor (SCAF)</v>
      </c>
      <c r="D4669" s="2">
        <f t="shared" si="72"/>
        <v>1</v>
      </c>
    </row>
    <row r="4670" spans="2:4" ht="13.8" x14ac:dyDescent="0.2">
      <c r="B4670" s="18">
        <v>4667</v>
      </c>
      <c r="C4670" s="2" t="str">
        <f>_xlfn.CONCAT(MONTH('Rates Database'!C4669),"-",'Rates Database'!B4669,"-",'Rates Database'!E4669,"-",'Rates Database'!G4669,"-",'Rates Database'!J4669)</f>
        <v>5-2023-National Grid-Residential-Solar Cost Adjustment Factor (SCAF)</v>
      </c>
      <c r="D4670" s="2">
        <f t="shared" si="72"/>
        <v>1</v>
      </c>
    </row>
    <row r="4671" spans="2:4" ht="13.8" x14ac:dyDescent="0.2">
      <c r="B4671" s="18">
        <v>4668</v>
      </c>
      <c r="C4671" s="2" t="str">
        <f>_xlfn.CONCAT(MONTH('Rates Database'!C4670),"-",'Rates Database'!B4670,"-",'Rates Database'!E4670,"-",'Rates Database'!G4670,"-",'Rates Database'!J4670)</f>
        <v>4-2023-National Grid-Residential-Solar Cost Adjustment Factor (SCAF)</v>
      </c>
      <c r="D4671" s="2">
        <f t="shared" si="72"/>
        <v>1</v>
      </c>
    </row>
    <row r="4672" spans="2:4" ht="13.8" x14ac:dyDescent="0.2">
      <c r="B4672" s="18">
        <v>4669</v>
      </c>
      <c r="C4672" s="2" t="str">
        <f>_xlfn.CONCAT(MONTH('Rates Database'!C4671),"-",'Rates Database'!B4671,"-",'Rates Database'!E4671,"-",'Rates Database'!G4671,"-",'Rates Database'!J4671)</f>
        <v>3-2023-National Grid-Residential-Solar Cost Adjustment Factor (SCAF)</v>
      </c>
      <c r="D4672" s="2">
        <f t="shared" si="72"/>
        <v>1</v>
      </c>
    </row>
    <row r="4673" spans="2:4" ht="13.8" x14ac:dyDescent="0.2">
      <c r="B4673" s="18">
        <v>4670</v>
      </c>
      <c r="C4673" s="2" t="str">
        <f>_xlfn.CONCAT(MONTH('Rates Database'!C4672),"-",'Rates Database'!B4672,"-",'Rates Database'!E4672,"-",'Rates Database'!G4672,"-",'Rates Database'!J4672)</f>
        <v>2-2023-National Grid-Residential-Solar Cost Adjustment Factor (SCAF)</v>
      </c>
      <c r="D4673" s="2">
        <f t="shared" si="72"/>
        <v>1</v>
      </c>
    </row>
    <row r="4674" spans="2:4" ht="13.8" x14ac:dyDescent="0.2">
      <c r="B4674" s="18">
        <v>4671</v>
      </c>
      <c r="C4674" s="2" t="str">
        <f>_xlfn.CONCAT(MONTH('Rates Database'!C4673),"-",'Rates Database'!B4673,"-",'Rates Database'!E4673,"-",'Rates Database'!G4673,"-",'Rates Database'!J4673)</f>
        <v>1-2023-National Grid-Residential-Solar Cost Adjustment Factor (SCAF)</v>
      </c>
      <c r="D4674" s="2">
        <f t="shared" si="72"/>
        <v>1</v>
      </c>
    </row>
    <row r="4675" spans="2:4" ht="13.8" x14ac:dyDescent="0.2">
      <c r="B4675" s="18">
        <v>4672</v>
      </c>
      <c r="C4675" s="2" t="str">
        <f>_xlfn.CONCAT(MONTH('Rates Database'!C4674),"-",'Rates Database'!B4674,"-",'Rates Database'!E4674,"-",'Rates Database'!G4674,"-",'Rates Database'!J4674)</f>
        <v>12-2022-National Grid-Residential-Solar Cost Adjustment Factor (SCAF)</v>
      </c>
      <c r="D4675" s="2">
        <f t="shared" si="72"/>
        <v>1</v>
      </c>
    </row>
    <row r="4676" spans="2:4" ht="13.8" x14ac:dyDescent="0.2">
      <c r="B4676" s="18">
        <v>4673</v>
      </c>
      <c r="C4676" s="2" t="str">
        <f>_xlfn.CONCAT(MONTH('Rates Database'!C4675),"-",'Rates Database'!B4675,"-",'Rates Database'!E4675,"-",'Rates Database'!G4675,"-",'Rates Database'!J4675)</f>
        <v>11-2022-National Grid-Residential-Solar Cost Adjustment Factor (SCAF)</v>
      </c>
      <c r="D4676" s="2">
        <f t="shared" si="72"/>
        <v>1</v>
      </c>
    </row>
    <row r="4677" spans="2:4" ht="13.8" x14ac:dyDescent="0.2">
      <c r="B4677" s="18">
        <v>4674</v>
      </c>
      <c r="C4677" s="2" t="str">
        <f>_xlfn.CONCAT(MONTH('Rates Database'!C4676),"-",'Rates Database'!B4676,"-",'Rates Database'!E4676,"-",'Rates Database'!G4676,"-",'Rates Database'!J4676)</f>
        <v>10-2022-National Grid-Residential-Solar Cost Adjustment Factor (SCAF)</v>
      </c>
      <c r="D4677" s="2">
        <f t="shared" ref="D4677:D4740" si="73">COUNTIF($C$4:$C$10092,C4677)</f>
        <v>1</v>
      </c>
    </row>
    <row r="4678" spans="2:4" ht="13.8" x14ac:dyDescent="0.2">
      <c r="B4678" s="18">
        <v>4675</v>
      </c>
      <c r="C4678" s="2" t="str">
        <f>_xlfn.CONCAT(MONTH('Rates Database'!C4677),"-",'Rates Database'!B4677,"-",'Rates Database'!E4677,"-",'Rates Database'!G4677,"-",'Rates Database'!J4677)</f>
        <v>9-2022-National Grid-Residential-Solar Cost Adjustment Factor (SCAF)</v>
      </c>
      <c r="D4678" s="2">
        <f t="shared" si="73"/>
        <v>1</v>
      </c>
    </row>
    <row r="4679" spans="2:4" ht="13.8" x14ac:dyDescent="0.2">
      <c r="B4679" s="18">
        <v>4676</v>
      </c>
      <c r="C4679" s="2" t="str">
        <f>_xlfn.CONCAT(MONTH('Rates Database'!C4678),"-",'Rates Database'!B4678,"-",'Rates Database'!E4678,"-",'Rates Database'!G4678,"-",'Rates Database'!J4678)</f>
        <v>8-2022-National Grid-Residential-Solar Cost Adjustment Factor (SCAF)</v>
      </c>
      <c r="D4679" s="2">
        <f t="shared" si="73"/>
        <v>1</v>
      </c>
    </row>
    <row r="4680" spans="2:4" ht="13.8" x14ac:dyDescent="0.2">
      <c r="B4680" s="18">
        <v>4677</v>
      </c>
      <c r="C4680" s="2" t="str">
        <f>_xlfn.CONCAT(MONTH('Rates Database'!C4679),"-",'Rates Database'!B4679,"-",'Rates Database'!E4679,"-",'Rates Database'!G4679,"-",'Rates Database'!J4679)</f>
        <v>7-2022-National Grid-Residential-Solar Cost Adjustment Factor (SCAF)</v>
      </c>
      <c r="D4680" s="2">
        <f t="shared" si="73"/>
        <v>1</v>
      </c>
    </row>
    <row r="4681" spans="2:4" ht="13.8" x14ac:dyDescent="0.2">
      <c r="B4681" s="18">
        <v>4678</v>
      </c>
      <c r="C4681" s="2" t="str">
        <f>_xlfn.CONCAT(MONTH('Rates Database'!C4680),"-",'Rates Database'!B4680,"-",'Rates Database'!E4680,"-",'Rates Database'!G4680,"-",'Rates Database'!J4680)</f>
        <v>6-2022-National Grid-Residential-Solar Cost Adjustment Factor (SCAF)</v>
      </c>
      <c r="D4681" s="2">
        <f t="shared" si="73"/>
        <v>1</v>
      </c>
    </row>
    <row r="4682" spans="2:4" ht="13.8" x14ac:dyDescent="0.2">
      <c r="B4682" s="18">
        <v>4679</v>
      </c>
      <c r="C4682" s="2" t="str">
        <f>_xlfn.CONCAT(MONTH('Rates Database'!C4681),"-",'Rates Database'!B4681,"-",'Rates Database'!E4681,"-",'Rates Database'!G4681,"-",'Rates Database'!J4681)</f>
        <v>5-2022-National Grid-Residential-Solar Cost Adjustment Factor (SCAF)</v>
      </c>
      <c r="D4682" s="2">
        <f t="shared" si="73"/>
        <v>1</v>
      </c>
    </row>
    <row r="4683" spans="2:4" ht="13.8" x14ac:dyDescent="0.2">
      <c r="B4683" s="18">
        <v>4680</v>
      </c>
      <c r="C4683" s="2" t="str">
        <f>_xlfn.CONCAT(MONTH('Rates Database'!C4682),"-",'Rates Database'!B4682,"-",'Rates Database'!E4682,"-",'Rates Database'!G4682,"-",'Rates Database'!J4682)</f>
        <v>4-2022-National Grid-Residential-Solar Cost Adjustment Factor (SCAF)</v>
      </c>
      <c r="D4683" s="2">
        <f t="shared" si="73"/>
        <v>1</v>
      </c>
    </row>
    <row r="4684" spans="2:4" ht="13.8" x14ac:dyDescent="0.2">
      <c r="B4684" s="18">
        <v>4681</v>
      </c>
      <c r="C4684" s="2" t="str">
        <f>_xlfn.CONCAT(MONTH('Rates Database'!C4683),"-",'Rates Database'!B4683,"-",'Rates Database'!E4683,"-",'Rates Database'!G4683,"-",'Rates Database'!J4683)</f>
        <v>3-2022-National Grid-Residential-Solar Cost Adjustment Factor (SCAF)</v>
      </c>
      <c r="D4684" s="2">
        <f t="shared" si="73"/>
        <v>1</v>
      </c>
    </row>
    <row r="4685" spans="2:4" ht="13.8" x14ac:dyDescent="0.2">
      <c r="B4685" s="18">
        <v>4682</v>
      </c>
      <c r="C4685" s="2" t="str">
        <f>_xlfn.CONCAT(MONTH('Rates Database'!C4684),"-",'Rates Database'!B4684,"-",'Rates Database'!E4684,"-",'Rates Database'!G4684,"-",'Rates Database'!J4684)</f>
        <v>2-2022-National Grid-Residential-Solar Cost Adjustment Factor (SCAF)</v>
      </c>
      <c r="D4685" s="2">
        <f t="shared" si="73"/>
        <v>1</v>
      </c>
    </row>
    <row r="4686" spans="2:4" ht="13.8" x14ac:dyDescent="0.2">
      <c r="B4686" s="18">
        <v>4683</v>
      </c>
      <c r="C4686" s="2" t="str">
        <f>_xlfn.CONCAT(MONTH('Rates Database'!C4685),"-",'Rates Database'!B4685,"-",'Rates Database'!E4685,"-",'Rates Database'!G4685,"-",'Rates Database'!J4685)</f>
        <v>1-2022-National Grid-Residential-Solar Cost Adjustment Factor (SCAF)</v>
      </c>
      <c r="D4686" s="2">
        <f t="shared" si="73"/>
        <v>1</v>
      </c>
    </row>
    <row r="4687" spans="2:4" ht="13.8" x14ac:dyDescent="0.2">
      <c r="B4687" s="18">
        <v>4684</v>
      </c>
      <c r="C4687" s="2" t="str">
        <f>_xlfn.CONCAT(MONTH('Rates Database'!C4686),"-",'Rates Database'!B4686,"-",'Rates Database'!E4686,"-",'Rates Database'!G4686,"-",'Rates Database'!J4686)</f>
        <v>12-2021-National Grid-Residential-Solar Cost Adjustment Factor (SCAF)</v>
      </c>
      <c r="D4687" s="2">
        <f t="shared" si="73"/>
        <v>1</v>
      </c>
    </row>
    <row r="4688" spans="2:4" ht="13.8" x14ac:dyDescent="0.2">
      <c r="B4688" s="18">
        <v>4685</v>
      </c>
      <c r="C4688" s="2" t="str">
        <f>_xlfn.CONCAT(MONTH('Rates Database'!C4687),"-",'Rates Database'!B4687,"-",'Rates Database'!E4687,"-",'Rates Database'!G4687,"-",'Rates Database'!J4687)</f>
        <v>11-2021-National Grid-Residential-Solar Cost Adjustment Factor (SCAF)</v>
      </c>
      <c r="D4688" s="2">
        <f t="shared" si="73"/>
        <v>1</v>
      </c>
    </row>
    <row r="4689" spans="2:4" ht="13.8" x14ac:dyDescent="0.2">
      <c r="B4689" s="18">
        <v>4686</v>
      </c>
      <c r="C4689" s="2" t="str">
        <f>_xlfn.CONCAT(MONTH('Rates Database'!C4688),"-",'Rates Database'!B4688,"-",'Rates Database'!E4688,"-",'Rates Database'!G4688,"-",'Rates Database'!J4688)</f>
        <v>10-2021-National Grid-Residential-Solar Cost Adjustment Factor (SCAF)</v>
      </c>
      <c r="D4689" s="2">
        <f t="shared" si="73"/>
        <v>1</v>
      </c>
    </row>
    <row r="4690" spans="2:4" ht="13.8" x14ac:dyDescent="0.2">
      <c r="B4690" s="18">
        <v>4687</v>
      </c>
      <c r="C4690" s="2" t="str">
        <f>_xlfn.CONCAT(MONTH('Rates Database'!C4689),"-",'Rates Database'!B4689,"-",'Rates Database'!E4689,"-",'Rates Database'!G4689,"-",'Rates Database'!J4689)</f>
        <v>9-2021-National Grid-Residential-Solar Cost Adjustment Factor (SCAF)</v>
      </c>
      <c r="D4690" s="2">
        <f t="shared" si="73"/>
        <v>1</v>
      </c>
    </row>
    <row r="4691" spans="2:4" ht="13.8" x14ac:dyDescent="0.2">
      <c r="B4691" s="18">
        <v>4688</v>
      </c>
      <c r="C4691" s="2" t="str">
        <f>_xlfn.CONCAT(MONTH('Rates Database'!C4690),"-",'Rates Database'!B4690,"-",'Rates Database'!E4690,"-",'Rates Database'!G4690,"-",'Rates Database'!J4690)</f>
        <v>8-2021-National Grid-Residential-Solar Cost Adjustment Factor (SCAF)</v>
      </c>
      <c r="D4691" s="2">
        <f t="shared" si="73"/>
        <v>1</v>
      </c>
    </row>
    <row r="4692" spans="2:4" ht="13.8" x14ac:dyDescent="0.2">
      <c r="B4692" s="18">
        <v>4689</v>
      </c>
      <c r="C4692" s="2" t="str">
        <f>_xlfn.CONCAT(MONTH('Rates Database'!C4691),"-",'Rates Database'!B4691,"-",'Rates Database'!E4691,"-",'Rates Database'!G4691,"-",'Rates Database'!J4691)</f>
        <v>7-2021-National Grid-Residential-Solar Cost Adjustment Factor (SCAF)</v>
      </c>
      <c r="D4692" s="2">
        <f t="shared" si="73"/>
        <v>1</v>
      </c>
    </row>
    <row r="4693" spans="2:4" ht="13.8" x14ac:dyDescent="0.2">
      <c r="B4693" s="18">
        <v>4690</v>
      </c>
      <c r="C4693" s="2" t="str">
        <f>_xlfn.CONCAT(MONTH('Rates Database'!C4692),"-",'Rates Database'!B4692,"-",'Rates Database'!E4692,"-",'Rates Database'!G4692,"-",'Rates Database'!J4692)</f>
        <v>6-2021-National Grid-Residential-Solar Cost Adjustment Factor (SCAF)</v>
      </c>
      <c r="D4693" s="2">
        <f t="shared" si="73"/>
        <v>1</v>
      </c>
    </row>
    <row r="4694" spans="2:4" ht="13.8" x14ac:dyDescent="0.2">
      <c r="B4694" s="18">
        <v>4691</v>
      </c>
      <c r="C4694" s="2" t="str">
        <f>_xlfn.CONCAT(MONTH('Rates Database'!C4693),"-",'Rates Database'!B4693,"-",'Rates Database'!E4693,"-",'Rates Database'!G4693,"-",'Rates Database'!J4693)</f>
        <v>5-2021-National Grid-Residential-Solar Cost Adjustment Factor (SCAF)</v>
      </c>
      <c r="D4694" s="2">
        <f t="shared" si="73"/>
        <v>1</v>
      </c>
    </row>
    <row r="4695" spans="2:4" ht="13.8" x14ac:dyDescent="0.2">
      <c r="B4695" s="18">
        <v>4692</v>
      </c>
      <c r="C4695" s="2" t="str">
        <f>_xlfn.CONCAT(MONTH('Rates Database'!C4694),"-",'Rates Database'!B4694,"-",'Rates Database'!E4694,"-",'Rates Database'!G4694,"-",'Rates Database'!J4694)</f>
        <v>4-2021-National Grid-Residential-Solar Cost Adjustment Factor (SCAF)</v>
      </c>
      <c r="D4695" s="2">
        <f t="shared" si="73"/>
        <v>1</v>
      </c>
    </row>
    <row r="4696" spans="2:4" ht="13.8" x14ac:dyDescent="0.2">
      <c r="B4696" s="18">
        <v>4693</v>
      </c>
      <c r="C4696" s="2" t="str">
        <f>_xlfn.CONCAT(MONTH('Rates Database'!C4695),"-",'Rates Database'!B4695,"-",'Rates Database'!E4695,"-",'Rates Database'!G4695,"-",'Rates Database'!J4695)</f>
        <v>3-2021-National Grid-Residential-Solar Cost Adjustment Factor (SCAF)</v>
      </c>
      <c r="D4696" s="2">
        <f t="shared" si="73"/>
        <v>1</v>
      </c>
    </row>
    <row r="4697" spans="2:4" ht="13.8" x14ac:dyDescent="0.2">
      <c r="B4697" s="18">
        <v>4694</v>
      </c>
      <c r="C4697" s="2" t="str">
        <f>_xlfn.CONCAT(MONTH('Rates Database'!C4696),"-",'Rates Database'!B4696,"-",'Rates Database'!E4696,"-",'Rates Database'!G4696,"-",'Rates Database'!J4696)</f>
        <v>2-2021-National Grid-Residential-Solar Cost Adjustment Factor (SCAF)</v>
      </c>
      <c r="D4697" s="2">
        <f t="shared" si="73"/>
        <v>1</v>
      </c>
    </row>
    <row r="4698" spans="2:4" ht="13.8" x14ac:dyDescent="0.2">
      <c r="B4698" s="18">
        <v>4695</v>
      </c>
      <c r="C4698" s="2" t="str">
        <f>_xlfn.CONCAT(MONTH('Rates Database'!C4697),"-",'Rates Database'!B4697,"-",'Rates Database'!E4697,"-",'Rates Database'!G4697,"-",'Rates Database'!J4697)</f>
        <v>1-2021-National Grid-Residential-Solar Cost Adjustment Factor (SCAF)</v>
      </c>
      <c r="D4698" s="2">
        <f t="shared" si="73"/>
        <v>1</v>
      </c>
    </row>
    <row r="4699" spans="2:4" ht="13.8" x14ac:dyDescent="0.2">
      <c r="B4699" s="18">
        <v>4696</v>
      </c>
      <c r="C4699" s="2" t="str">
        <f>_xlfn.CONCAT(MONTH('Rates Database'!C4698),"-",'Rates Database'!B4698,"-",'Rates Database'!E4698,"-",'Rates Database'!G4698,"-",'Rates Database'!J4698)</f>
        <v>12-2020-National Grid-Residential-Solar Cost Adjustment Factor (SCAF)</v>
      </c>
      <c r="D4699" s="2">
        <f t="shared" si="73"/>
        <v>1</v>
      </c>
    </row>
    <row r="4700" spans="2:4" ht="13.8" x14ac:dyDescent="0.2">
      <c r="B4700" s="18">
        <v>4697</v>
      </c>
      <c r="C4700" s="2" t="str">
        <f>_xlfn.CONCAT(MONTH('Rates Database'!C4699),"-",'Rates Database'!B4699,"-",'Rates Database'!E4699,"-",'Rates Database'!G4699,"-",'Rates Database'!J4699)</f>
        <v>11-2020-National Grid-Residential-Solar Cost Adjustment Factor (SCAF)</v>
      </c>
      <c r="D4700" s="2">
        <f t="shared" si="73"/>
        <v>1</v>
      </c>
    </row>
    <row r="4701" spans="2:4" ht="13.8" x14ac:dyDescent="0.2">
      <c r="B4701" s="18">
        <v>4698</v>
      </c>
      <c r="C4701" s="2" t="str">
        <f>_xlfn.CONCAT(MONTH('Rates Database'!C4700),"-",'Rates Database'!B4700,"-",'Rates Database'!E4700,"-",'Rates Database'!G4700,"-",'Rates Database'!J4700)</f>
        <v>10-2020-National Grid-Residential-Solar Cost Adjustment Factor (SCAF)</v>
      </c>
      <c r="D4701" s="2">
        <f t="shared" si="73"/>
        <v>1</v>
      </c>
    </row>
    <row r="4702" spans="2:4" ht="13.8" x14ac:dyDescent="0.2">
      <c r="B4702" s="18">
        <v>4699</v>
      </c>
      <c r="C4702" s="2" t="str">
        <f>_xlfn.CONCAT(MONTH('Rates Database'!C4701),"-",'Rates Database'!B4701,"-",'Rates Database'!E4701,"-",'Rates Database'!G4701,"-",'Rates Database'!J4701)</f>
        <v>9-2020-National Grid-Residential-Solar Cost Adjustment Factor (SCAF)</v>
      </c>
      <c r="D4702" s="2">
        <f t="shared" si="73"/>
        <v>1</v>
      </c>
    </row>
    <row r="4703" spans="2:4" ht="13.8" x14ac:dyDescent="0.2">
      <c r="B4703" s="18">
        <v>4700</v>
      </c>
      <c r="C4703" s="2" t="str">
        <f>_xlfn.CONCAT(MONTH('Rates Database'!C4702),"-",'Rates Database'!B4702,"-",'Rates Database'!E4702,"-",'Rates Database'!G4702,"-",'Rates Database'!J4702)</f>
        <v>8-2020-National Grid-Residential-Solar Cost Adjustment Factor (SCAF)</v>
      </c>
      <c r="D4703" s="2">
        <f t="shared" si="73"/>
        <v>1</v>
      </c>
    </row>
    <row r="4704" spans="2:4" ht="13.8" x14ac:dyDescent="0.2">
      <c r="B4704" s="18">
        <v>4701</v>
      </c>
      <c r="C4704" s="2" t="str">
        <f>_xlfn.CONCAT(MONTH('Rates Database'!C4703),"-",'Rates Database'!B4703,"-",'Rates Database'!E4703,"-",'Rates Database'!G4703,"-",'Rates Database'!J4703)</f>
        <v>7-2020-National Grid-Residential-Solar Cost Adjustment Factor (SCAF)</v>
      </c>
      <c r="D4704" s="2">
        <f t="shared" si="73"/>
        <v>1</v>
      </c>
    </row>
    <row r="4705" spans="2:4" ht="13.8" x14ac:dyDescent="0.2">
      <c r="B4705" s="18">
        <v>4702</v>
      </c>
      <c r="C4705" s="2" t="str">
        <f>_xlfn.CONCAT(MONTH('Rates Database'!C4704),"-",'Rates Database'!B4704,"-",'Rates Database'!E4704,"-",'Rates Database'!G4704,"-",'Rates Database'!J4704)</f>
        <v>6-2020-National Grid-Residential-Solar Cost Adjustment Factor (SCAF)</v>
      </c>
      <c r="D4705" s="2">
        <f t="shared" si="73"/>
        <v>1</v>
      </c>
    </row>
    <row r="4706" spans="2:4" ht="13.8" x14ac:dyDescent="0.2">
      <c r="B4706" s="18">
        <v>4703</v>
      </c>
      <c r="C4706" s="2" t="str">
        <f>_xlfn.CONCAT(MONTH('Rates Database'!C4705),"-",'Rates Database'!B4705,"-",'Rates Database'!E4705,"-",'Rates Database'!G4705,"-",'Rates Database'!J4705)</f>
        <v>5-2020-National Grid-Residential-Solar Cost Adjustment Factor (SCAF)</v>
      </c>
      <c r="D4706" s="2">
        <f t="shared" si="73"/>
        <v>1</v>
      </c>
    </row>
    <row r="4707" spans="2:4" ht="13.8" x14ac:dyDescent="0.2">
      <c r="B4707" s="18">
        <v>4704</v>
      </c>
      <c r="C4707" s="2" t="str">
        <f>_xlfn.CONCAT(MONTH('Rates Database'!C4706),"-",'Rates Database'!B4706,"-",'Rates Database'!E4706,"-",'Rates Database'!G4706,"-",'Rates Database'!J4706)</f>
        <v>4-2020-National Grid-Residential-Solar Cost Adjustment Factor (SCAF)</v>
      </c>
      <c r="D4707" s="2">
        <f t="shared" si="73"/>
        <v>1</v>
      </c>
    </row>
    <row r="4708" spans="2:4" ht="13.8" x14ac:dyDescent="0.2">
      <c r="B4708" s="18">
        <v>4705</v>
      </c>
      <c r="C4708" s="2" t="str">
        <f>_xlfn.CONCAT(MONTH('Rates Database'!C4707),"-",'Rates Database'!B4707,"-",'Rates Database'!E4707,"-",'Rates Database'!G4707,"-",'Rates Database'!J4707)</f>
        <v>3-2020-National Grid-Residential-Solar Cost Adjustment Factor (SCAF)</v>
      </c>
      <c r="D4708" s="2">
        <f t="shared" si="73"/>
        <v>1</v>
      </c>
    </row>
    <row r="4709" spans="2:4" ht="13.8" x14ac:dyDescent="0.2">
      <c r="B4709" s="18">
        <v>4706</v>
      </c>
      <c r="C4709" s="2" t="str">
        <f>_xlfn.CONCAT(MONTH('Rates Database'!C4708),"-",'Rates Database'!B4708,"-",'Rates Database'!E4708,"-",'Rates Database'!G4708,"-",'Rates Database'!J4708)</f>
        <v>2-2020-National Grid-Residential-Solar Cost Adjustment Factor (SCAF)</v>
      </c>
      <c r="D4709" s="2">
        <f t="shared" si="73"/>
        <v>1</v>
      </c>
    </row>
    <row r="4710" spans="2:4" ht="13.8" x14ac:dyDescent="0.2">
      <c r="B4710" s="18">
        <v>4707</v>
      </c>
      <c r="C4710" s="2" t="str">
        <f>_xlfn.CONCAT(MONTH('Rates Database'!C4709),"-",'Rates Database'!B4709,"-",'Rates Database'!E4709,"-",'Rates Database'!G4709,"-",'Rates Database'!J4709)</f>
        <v>1-2020-National Grid-Residential-Solar Cost Adjustment Factor (SCAF)</v>
      </c>
      <c r="D4710" s="2">
        <f t="shared" si="73"/>
        <v>1</v>
      </c>
    </row>
    <row r="4711" spans="2:4" ht="13.8" x14ac:dyDescent="0.2">
      <c r="B4711" s="18">
        <v>4708</v>
      </c>
      <c r="C4711" s="2" t="str">
        <f>_xlfn.CONCAT(MONTH('Rates Database'!C4710),"-",'Rates Database'!B4710,"-",'Rates Database'!E4710,"-",'Rates Database'!G4710,"-",'Rates Database'!J4710)</f>
        <v>12-2019-National Grid-Residential-Solar Cost Adjustment Factor (SCAF)</v>
      </c>
      <c r="D4711" s="2">
        <f t="shared" si="73"/>
        <v>1</v>
      </c>
    </row>
    <row r="4712" spans="2:4" ht="13.8" x14ac:dyDescent="0.2">
      <c r="B4712" s="18">
        <v>4709</v>
      </c>
      <c r="C4712" s="2" t="str">
        <f>_xlfn.CONCAT(MONTH('Rates Database'!C4711),"-",'Rates Database'!B4711,"-",'Rates Database'!E4711,"-",'Rates Database'!G4711,"-",'Rates Database'!J4711)</f>
        <v>11-2019-National Grid-Residential-Solar Cost Adjustment Factor (SCAF)</v>
      </c>
      <c r="D4712" s="2">
        <f t="shared" si="73"/>
        <v>1</v>
      </c>
    </row>
    <row r="4713" spans="2:4" ht="13.8" x14ac:dyDescent="0.2">
      <c r="B4713" s="18">
        <v>4710</v>
      </c>
      <c r="C4713" s="2" t="str">
        <f>_xlfn.CONCAT(MONTH('Rates Database'!C4712),"-",'Rates Database'!B4712,"-",'Rates Database'!E4712,"-",'Rates Database'!G4712,"-",'Rates Database'!J4712)</f>
        <v>10-2019-National Grid-Residential-Solar Cost Adjustment Factor (SCAF)</v>
      </c>
      <c r="D4713" s="2">
        <f t="shared" si="73"/>
        <v>1</v>
      </c>
    </row>
    <row r="4714" spans="2:4" ht="13.8" x14ac:dyDescent="0.2">
      <c r="B4714" s="18">
        <v>4711</v>
      </c>
      <c r="C4714" s="2" t="str">
        <f>_xlfn.CONCAT(MONTH('Rates Database'!C4713),"-",'Rates Database'!B4713,"-",'Rates Database'!E4713,"-",'Rates Database'!G4713,"-",'Rates Database'!J4713)</f>
        <v>9-2019-National Grid-Residential-Solar Cost Adjustment Factor (SCAF)</v>
      </c>
      <c r="D4714" s="2">
        <f t="shared" si="73"/>
        <v>1</v>
      </c>
    </row>
    <row r="4715" spans="2:4" ht="13.8" x14ac:dyDescent="0.2">
      <c r="B4715" s="18">
        <v>4712</v>
      </c>
      <c r="C4715" s="2" t="str">
        <f>_xlfn.CONCAT(MONTH('Rates Database'!C4714),"-",'Rates Database'!B4714,"-",'Rates Database'!E4714,"-",'Rates Database'!G4714,"-",'Rates Database'!J4714)</f>
        <v>8-2019-National Grid-Residential-Solar Cost Adjustment Factor (SCAF)</v>
      </c>
      <c r="D4715" s="2">
        <f t="shared" si="73"/>
        <v>1</v>
      </c>
    </row>
    <row r="4716" spans="2:4" ht="13.8" x14ac:dyDescent="0.2">
      <c r="B4716" s="18">
        <v>4713</v>
      </c>
      <c r="C4716" s="2" t="str">
        <f>_xlfn.CONCAT(MONTH('Rates Database'!C4715),"-",'Rates Database'!B4715,"-",'Rates Database'!E4715,"-",'Rates Database'!G4715,"-",'Rates Database'!J4715)</f>
        <v>7-2019-National Grid-Residential-Solar Cost Adjustment Factor (SCAF)</v>
      </c>
      <c r="D4716" s="2">
        <f t="shared" si="73"/>
        <v>1</v>
      </c>
    </row>
    <row r="4717" spans="2:4" ht="13.8" x14ac:dyDescent="0.2">
      <c r="B4717" s="18">
        <v>4714</v>
      </c>
      <c r="C4717" s="2" t="str">
        <f>_xlfn.CONCAT(MONTH('Rates Database'!C4716),"-",'Rates Database'!B4716,"-",'Rates Database'!E4716,"-",'Rates Database'!G4716,"-",'Rates Database'!J4716)</f>
        <v>6-2019-National Grid-Residential-Solar Cost Adjustment Factor (SCAF)</v>
      </c>
      <c r="D4717" s="2">
        <f t="shared" si="73"/>
        <v>1</v>
      </c>
    </row>
    <row r="4718" spans="2:4" ht="13.8" x14ac:dyDescent="0.2">
      <c r="B4718" s="18">
        <v>4715</v>
      </c>
      <c r="C4718" s="2" t="str">
        <f>_xlfn.CONCAT(MONTH('Rates Database'!C4717),"-",'Rates Database'!B4717,"-",'Rates Database'!E4717,"-",'Rates Database'!G4717,"-",'Rates Database'!J4717)</f>
        <v>5-2019-National Grid-Residential-Solar Cost Adjustment Factor (SCAF)</v>
      </c>
      <c r="D4718" s="2">
        <f t="shared" si="73"/>
        <v>1</v>
      </c>
    </row>
    <row r="4719" spans="2:4" ht="13.8" x14ac:dyDescent="0.2">
      <c r="B4719" s="18">
        <v>4716</v>
      </c>
      <c r="C4719" s="2" t="str">
        <f>_xlfn.CONCAT(MONTH('Rates Database'!C4718),"-",'Rates Database'!B4718,"-",'Rates Database'!E4718,"-",'Rates Database'!G4718,"-",'Rates Database'!J4718)</f>
        <v>4-2019-National Grid-Residential-Solar Cost Adjustment Factor (SCAF)</v>
      </c>
      <c r="D4719" s="2">
        <f t="shared" si="73"/>
        <v>1</v>
      </c>
    </row>
    <row r="4720" spans="2:4" ht="13.8" x14ac:dyDescent="0.2">
      <c r="B4720" s="18">
        <v>4717</v>
      </c>
      <c r="C4720" s="2" t="str">
        <f>_xlfn.CONCAT(MONTH('Rates Database'!C4719),"-",'Rates Database'!B4719,"-",'Rates Database'!E4719,"-",'Rates Database'!G4719,"-",'Rates Database'!J4719)</f>
        <v>3-2019-National Grid-Residential-Solar Cost Adjustment Factor (SCAF)</v>
      </c>
      <c r="D4720" s="2">
        <f t="shared" si="73"/>
        <v>1</v>
      </c>
    </row>
    <row r="4721" spans="2:4" ht="13.8" x14ac:dyDescent="0.2">
      <c r="B4721" s="18">
        <v>4718</v>
      </c>
      <c r="C4721" s="2" t="str">
        <f>_xlfn.CONCAT(MONTH('Rates Database'!C4720),"-",'Rates Database'!B4720,"-",'Rates Database'!E4720,"-",'Rates Database'!G4720,"-",'Rates Database'!J4720)</f>
        <v>2-2019-National Grid-Residential-Solar Cost Adjustment Factor (SCAF)</v>
      </c>
      <c r="D4721" s="2">
        <f t="shared" si="73"/>
        <v>1</v>
      </c>
    </row>
    <row r="4722" spans="2:4" ht="13.8" x14ac:dyDescent="0.2">
      <c r="B4722" s="18">
        <v>4719</v>
      </c>
      <c r="C4722" s="2" t="str">
        <f>_xlfn.CONCAT(MONTH('Rates Database'!C4721),"-",'Rates Database'!B4721,"-",'Rates Database'!E4721,"-",'Rates Database'!G4721,"-",'Rates Database'!J4721)</f>
        <v>1-2019-National Grid-Residential-Solar Cost Adjustment Factor (SCAF)</v>
      </c>
      <c r="D4722" s="2">
        <f t="shared" si="73"/>
        <v>1</v>
      </c>
    </row>
    <row r="4723" spans="2:4" ht="13.8" x14ac:dyDescent="0.2">
      <c r="B4723" s="18">
        <v>4720</v>
      </c>
      <c r="C4723" s="2" t="str">
        <f>_xlfn.CONCAT(MONTH('Rates Database'!C4722),"-",'Rates Database'!B4722,"-",'Rates Database'!E4722,"-",'Rates Database'!G4722,"-",'Rates Database'!J4722)</f>
        <v>3-2024-National Grid-Residential-Smart Grid Distribution Adjustment Factor (SGDAF)</v>
      </c>
      <c r="D4723" s="2">
        <f t="shared" si="73"/>
        <v>1</v>
      </c>
    </row>
    <row r="4724" spans="2:4" ht="13.8" x14ac:dyDescent="0.2">
      <c r="B4724" s="18">
        <v>4721</v>
      </c>
      <c r="C4724" s="2" t="str">
        <f>_xlfn.CONCAT(MONTH('Rates Database'!C4723),"-",'Rates Database'!B4723,"-",'Rates Database'!E4723,"-",'Rates Database'!G4723,"-",'Rates Database'!J4723)</f>
        <v>2-2024-National Grid-Residential-Smart Grid Distribution Adjustment Factor (SGDAF)</v>
      </c>
      <c r="D4724" s="2">
        <f t="shared" si="73"/>
        <v>1</v>
      </c>
    </row>
    <row r="4725" spans="2:4" ht="13.8" x14ac:dyDescent="0.2">
      <c r="B4725" s="18">
        <v>4722</v>
      </c>
      <c r="C4725" s="2" t="str">
        <f>_xlfn.CONCAT(MONTH('Rates Database'!C4724),"-",'Rates Database'!B4724,"-",'Rates Database'!E4724,"-",'Rates Database'!G4724,"-",'Rates Database'!J4724)</f>
        <v>1-2024-National Grid-Residential-Smart Grid Distribution Adjustment Factor (SGDAF)</v>
      </c>
      <c r="D4725" s="2">
        <f t="shared" si="73"/>
        <v>1</v>
      </c>
    </row>
    <row r="4726" spans="2:4" ht="13.8" x14ac:dyDescent="0.2">
      <c r="B4726" s="18">
        <v>4723</v>
      </c>
      <c r="C4726" s="2" t="str">
        <f>_xlfn.CONCAT(MONTH('Rates Database'!C4725),"-",'Rates Database'!B4725,"-",'Rates Database'!E4725,"-",'Rates Database'!G4725,"-",'Rates Database'!J4725)</f>
        <v>12-2023-National Grid-Residential-Smart Grid Distribution Adjustment Factor (SGDAF)</v>
      </c>
      <c r="D4726" s="2">
        <f t="shared" si="73"/>
        <v>1</v>
      </c>
    </row>
    <row r="4727" spans="2:4" ht="13.8" x14ac:dyDescent="0.2">
      <c r="B4727" s="18">
        <v>4724</v>
      </c>
      <c r="C4727" s="2" t="str">
        <f>_xlfn.CONCAT(MONTH('Rates Database'!C4726),"-",'Rates Database'!B4726,"-",'Rates Database'!E4726,"-",'Rates Database'!G4726,"-",'Rates Database'!J4726)</f>
        <v>11-2023-National Grid-Residential-Smart Grid Distribution Adjustment Factor (SGDAF)</v>
      </c>
      <c r="D4727" s="2">
        <f t="shared" si="73"/>
        <v>1</v>
      </c>
    </row>
    <row r="4728" spans="2:4" ht="13.8" x14ac:dyDescent="0.2">
      <c r="B4728" s="18">
        <v>4725</v>
      </c>
      <c r="C4728" s="2" t="str">
        <f>_xlfn.CONCAT(MONTH('Rates Database'!C4727),"-",'Rates Database'!B4727,"-",'Rates Database'!E4727,"-",'Rates Database'!G4727,"-",'Rates Database'!J4727)</f>
        <v>10-2023-National Grid-Residential-Smart Grid Distribution Adjustment Factor (SGDAF)</v>
      </c>
      <c r="D4728" s="2">
        <f t="shared" si="73"/>
        <v>1</v>
      </c>
    </row>
    <row r="4729" spans="2:4" ht="13.8" x14ac:dyDescent="0.2">
      <c r="B4729" s="18">
        <v>4726</v>
      </c>
      <c r="C4729" s="2" t="str">
        <f>_xlfn.CONCAT(MONTH('Rates Database'!C4728),"-",'Rates Database'!B4728,"-",'Rates Database'!E4728,"-",'Rates Database'!G4728,"-",'Rates Database'!J4728)</f>
        <v>9-2023-National Grid-Residential-Smart Grid Distribution Adjustment Factor (SGDAF)</v>
      </c>
      <c r="D4729" s="2">
        <f t="shared" si="73"/>
        <v>1</v>
      </c>
    </row>
    <row r="4730" spans="2:4" ht="13.8" x14ac:dyDescent="0.2">
      <c r="B4730" s="18">
        <v>4727</v>
      </c>
      <c r="C4730" s="2" t="str">
        <f>_xlfn.CONCAT(MONTH('Rates Database'!C4729),"-",'Rates Database'!B4729,"-",'Rates Database'!E4729,"-",'Rates Database'!G4729,"-",'Rates Database'!J4729)</f>
        <v>8-2023-National Grid-Residential-Smart Grid Distribution Adjustment Factor (SGDAF)</v>
      </c>
      <c r="D4730" s="2">
        <f t="shared" si="73"/>
        <v>1</v>
      </c>
    </row>
    <row r="4731" spans="2:4" ht="13.8" x14ac:dyDescent="0.2">
      <c r="B4731" s="18">
        <v>4728</v>
      </c>
      <c r="C4731" s="2" t="str">
        <f>_xlfn.CONCAT(MONTH('Rates Database'!C4730),"-",'Rates Database'!B4730,"-",'Rates Database'!E4730,"-",'Rates Database'!G4730,"-",'Rates Database'!J4730)</f>
        <v>7-2023-National Grid-Residential-Smart Grid Distribution Adjustment Factor (SGDAF)</v>
      </c>
      <c r="D4731" s="2">
        <f t="shared" si="73"/>
        <v>1</v>
      </c>
    </row>
    <row r="4732" spans="2:4" ht="13.8" x14ac:dyDescent="0.2">
      <c r="B4732" s="18">
        <v>4729</v>
      </c>
      <c r="C4732" s="2" t="str">
        <f>_xlfn.CONCAT(MONTH('Rates Database'!C4731),"-",'Rates Database'!B4731,"-",'Rates Database'!E4731,"-",'Rates Database'!G4731,"-",'Rates Database'!J4731)</f>
        <v>6-2023-National Grid-Residential-Smart Grid Distribution Adjustment Factor (SGDAF)</v>
      </c>
      <c r="D4732" s="2">
        <f t="shared" si="73"/>
        <v>1</v>
      </c>
    </row>
    <row r="4733" spans="2:4" ht="13.8" x14ac:dyDescent="0.2">
      <c r="B4733" s="18">
        <v>4730</v>
      </c>
      <c r="C4733" s="2" t="str">
        <f>_xlfn.CONCAT(MONTH('Rates Database'!C4732),"-",'Rates Database'!B4732,"-",'Rates Database'!E4732,"-",'Rates Database'!G4732,"-",'Rates Database'!J4732)</f>
        <v>5-2023-National Grid-Residential-Smart Grid Distribution Adjustment Factor (SGDAF)</v>
      </c>
      <c r="D4733" s="2">
        <f t="shared" si="73"/>
        <v>1</v>
      </c>
    </row>
    <row r="4734" spans="2:4" ht="13.8" x14ac:dyDescent="0.2">
      <c r="B4734" s="18">
        <v>4731</v>
      </c>
      <c r="C4734" s="2" t="str">
        <f>_xlfn.CONCAT(MONTH('Rates Database'!C4733),"-",'Rates Database'!B4733,"-",'Rates Database'!E4733,"-",'Rates Database'!G4733,"-",'Rates Database'!J4733)</f>
        <v>4-2023-National Grid-Residential-Smart Grid Distribution Adjustment Factor (SGDAF)</v>
      </c>
      <c r="D4734" s="2">
        <f t="shared" si="73"/>
        <v>1</v>
      </c>
    </row>
    <row r="4735" spans="2:4" ht="13.8" x14ac:dyDescent="0.2">
      <c r="B4735" s="18">
        <v>4732</v>
      </c>
      <c r="C4735" s="2" t="str">
        <f>_xlfn.CONCAT(MONTH('Rates Database'!C4734),"-",'Rates Database'!B4734,"-",'Rates Database'!E4734,"-",'Rates Database'!G4734,"-",'Rates Database'!J4734)</f>
        <v>3-2023-National Grid-Residential-Smart Grid Distribution Adjustment Factor (SGDAF)</v>
      </c>
      <c r="D4735" s="2">
        <f t="shared" si="73"/>
        <v>1</v>
      </c>
    </row>
    <row r="4736" spans="2:4" ht="13.8" x14ac:dyDescent="0.2">
      <c r="B4736" s="18">
        <v>4733</v>
      </c>
      <c r="C4736" s="2" t="str">
        <f>_xlfn.CONCAT(MONTH('Rates Database'!C4735),"-",'Rates Database'!B4735,"-",'Rates Database'!E4735,"-",'Rates Database'!G4735,"-",'Rates Database'!J4735)</f>
        <v>2-2023-National Grid-Residential-Smart Grid Distribution Adjustment Factor (SGDAF)</v>
      </c>
      <c r="D4736" s="2">
        <f t="shared" si="73"/>
        <v>1</v>
      </c>
    </row>
    <row r="4737" spans="2:4" ht="13.8" x14ac:dyDescent="0.2">
      <c r="B4737" s="18">
        <v>4734</v>
      </c>
      <c r="C4737" s="2" t="str">
        <f>_xlfn.CONCAT(MONTH('Rates Database'!C4736),"-",'Rates Database'!B4736,"-",'Rates Database'!E4736,"-",'Rates Database'!G4736,"-",'Rates Database'!J4736)</f>
        <v>1-2023-National Grid-Residential-Smart Grid Distribution Adjustment Factor (SGDAF)</v>
      </c>
      <c r="D4737" s="2">
        <f t="shared" si="73"/>
        <v>1</v>
      </c>
    </row>
    <row r="4738" spans="2:4" ht="13.8" x14ac:dyDescent="0.2">
      <c r="B4738" s="18">
        <v>4735</v>
      </c>
      <c r="C4738" s="2" t="str">
        <f>_xlfn.CONCAT(MONTH('Rates Database'!C4737),"-",'Rates Database'!B4737,"-",'Rates Database'!E4737,"-",'Rates Database'!G4737,"-",'Rates Database'!J4737)</f>
        <v>12-2022-National Grid-Residential-Smart Grid Distribution Adjustment Factor (SGDAF)</v>
      </c>
      <c r="D4738" s="2">
        <f t="shared" si="73"/>
        <v>1</v>
      </c>
    </row>
    <row r="4739" spans="2:4" ht="13.8" x14ac:dyDescent="0.2">
      <c r="B4739" s="18">
        <v>4736</v>
      </c>
      <c r="C4739" s="2" t="str">
        <f>_xlfn.CONCAT(MONTH('Rates Database'!C4738),"-",'Rates Database'!B4738,"-",'Rates Database'!E4738,"-",'Rates Database'!G4738,"-",'Rates Database'!J4738)</f>
        <v>11-2022-National Grid-Residential-Smart Grid Distribution Adjustment Factor (SGDAF)</v>
      </c>
      <c r="D4739" s="2">
        <f t="shared" si="73"/>
        <v>1</v>
      </c>
    </row>
    <row r="4740" spans="2:4" ht="13.8" x14ac:dyDescent="0.2">
      <c r="B4740" s="18">
        <v>4737</v>
      </c>
      <c r="C4740" s="2" t="str">
        <f>_xlfn.CONCAT(MONTH('Rates Database'!C4739),"-",'Rates Database'!B4739,"-",'Rates Database'!E4739,"-",'Rates Database'!G4739,"-",'Rates Database'!J4739)</f>
        <v>10-2022-National Grid-Residential-Smart Grid Distribution Adjustment Factor (SGDAF)</v>
      </c>
      <c r="D4740" s="2">
        <f t="shared" si="73"/>
        <v>1</v>
      </c>
    </row>
    <row r="4741" spans="2:4" ht="13.8" x14ac:dyDescent="0.2">
      <c r="B4741" s="18">
        <v>4738</v>
      </c>
      <c r="C4741" s="2" t="str">
        <f>_xlfn.CONCAT(MONTH('Rates Database'!C4740),"-",'Rates Database'!B4740,"-",'Rates Database'!E4740,"-",'Rates Database'!G4740,"-",'Rates Database'!J4740)</f>
        <v>9-2022-National Grid-Residential-Smart Grid Distribution Adjustment Factor (SGDAF)</v>
      </c>
      <c r="D4741" s="2">
        <f t="shared" ref="D4741:D4804" si="74">COUNTIF($C$4:$C$10092,C4741)</f>
        <v>1</v>
      </c>
    </row>
    <row r="4742" spans="2:4" ht="13.8" x14ac:dyDescent="0.2">
      <c r="B4742" s="18">
        <v>4739</v>
      </c>
      <c r="C4742" s="2" t="str">
        <f>_xlfn.CONCAT(MONTH('Rates Database'!C4741),"-",'Rates Database'!B4741,"-",'Rates Database'!E4741,"-",'Rates Database'!G4741,"-",'Rates Database'!J4741)</f>
        <v>8-2022-National Grid-Residential-Smart Grid Distribution Adjustment Factor (SGDAF)</v>
      </c>
      <c r="D4742" s="2">
        <f t="shared" si="74"/>
        <v>1</v>
      </c>
    </row>
    <row r="4743" spans="2:4" ht="13.8" x14ac:dyDescent="0.2">
      <c r="B4743" s="18">
        <v>4740</v>
      </c>
      <c r="C4743" s="2" t="str">
        <f>_xlfn.CONCAT(MONTH('Rates Database'!C4742),"-",'Rates Database'!B4742,"-",'Rates Database'!E4742,"-",'Rates Database'!G4742,"-",'Rates Database'!J4742)</f>
        <v>7-2022-National Grid-Residential-Smart Grid Distribution Adjustment Factor (SGDAF)</v>
      </c>
      <c r="D4743" s="2">
        <f t="shared" si="74"/>
        <v>1</v>
      </c>
    </row>
    <row r="4744" spans="2:4" ht="13.8" x14ac:dyDescent="0.2">
      <c r="B4744" s="18">
        <v>4741</v>
      </c>
      <c r="C4744" s="2" t="str">
        <f>_xlfn.CONCAT(MONTH('Rates Database'!C4743),"-",'Rates Database'!B4743,"-",'Rates Database'!E4743,"-",'Rates Database'!G4743,"-",'Rates Database'!J4743)</f>
        <v>6-2022-National Grid-Residential-Smart Grid Distribution Adjustment Factor (SGDAF)</v>
      </c>
      <c r="D4744" s="2">
        <f t="shared" si="74"/>
        <v>1</v>
      </c>
    </row>
    <row r="4745" spans="2:4" ht="13.8" x14ac:dyDescent="0.2">
      <c r="B4745" s="18">
        <v>4742</v>
      </c>
      <c r="C4745" s="2" t="str">
        <f>_xlfn.CONCAT(MONTH('Rates Database'!C4744),"-",'Rates Database'!B4744,"-",'Rates Database'!E4744,"-",'Rates Database'!G4744,"-",'Rates Database'!J4744)</f>
        <v>5-2022-National Grid-Residential-Smart Grid Distribution Adjustment Factor (SGDAF)</v>
      </c>
      <c r="D4745" s="2">
        <f t="shared" si="74"/>
        <v>1</v>
      </c>
    </row>
    <row r="4746" spans="2:4" ht="13.8" x14ac:dyDescent="0.2">
      <c r="B4746" s="18">
        <v>4743</v>
      </c>
      <c r="C4746" s="2" t="str">
        <f>_xlfn.CONCAT(MONTH('Rates Database'!C4745),"-",'Rates Database'!B4745,"-",'Rates Database'!E4745,"-",'Rates Database'!G4745,"-",'Rates Database'!J4745)</f>
        <v>4-2022-National Grid-Residential-Smart Grid Distribution Adjustment Factor (SGDAF)</v>
      </c>
      <c r="D4746" s="2">
        <f t="shared" si="74"/>
        <v>1</v>
      </c>
    </row>
    <row r="4747" spans="2:4" ht="13.8" x14ac:dyDescent="0.2">
      <c r="B4747" s="18">
        <v>4744</v>
      </c>
      <c r="C4747" s="2" t="str">
        <f>_xlfn.CONCAT(MONTH('Rates Database'!C4746),"-",'Rates Database'!B4746,"-",'Rates Database'!E4746,"-",'Rates Database'!G4746,"-",'Rates Database'!J4746)</f>
        <v>3-2022-National Grid-Residential-Smart Grid Distribution Adjustment Factor (SGDAF)</v>
      </c>
      <c r="D4747" s="2">
        <f t="shared" si="74"/>
        <v>1</v>
      </c>
    </row>
    <row r="4748" spans="2:4" ht="13.8" x14ac:dyDescent="0.2">
      <c r="B4748" s="18">
        <v>4745</v>
      </c>
      <c r="C4748" s="2" t="str">
        <f>_xlfn.CONCAT(MONTH('Rates Database'!C4747),"-",'Rates Database'!B4747,"-",'Rates Database'!E4747,"-",'Rates Database'!G4747,"-",'Rates Database'!J4747)</f>
        <v>2-2022-National Grid-Residential-Smart Grid Distribution Adjustment Factor (SGDAF)</v>
      </c>
      <c r="D4748" s="2">
        <f t="shared" si="74"/>
        <v>1</v>
      </c>
    </row>
    <row r="4749" spans="2:4" ht="13.8" x14ac:dyDescent="0.2">
      <c r="B4749" s="18">
        <v>4746</v>
      </c>
      <c r="C4749" s="2" t="str">
        <f>_xlfn.CONCAT(MONTH('Rates Database'!C4748),"-",'Rates Database'!B4748,"-",'Rates Database'!E4748,"-",'Rates Database'!G4748,"-",'Rates Database'!J4748)</f>
        <v>1-2022-National Grid-Residential-Smart Grid Distribution Adjustment Factor (SGDAF)</v>
      </c>
      <c r="D4749" s="2">
        <f t="shared" si="74"/>
        <v>1</v>
      </c>
    </row>
    <row r="4750" spans="2:4" ht="13.8" x14ac:dyDescent="0.2">
      <c r="B4750" s="18">
        <v>4747</v>
      </c>
      <c r="C4750" s="2" t="str">
        <f>_xlfn.CONCAT(MONTH('Rates Database'!C4749),"-",'Rates Database'!B4749,"-",'Rates Database'!E4749,"-",'Rates Database'!G4749,"-",'Rates Database'!J4749)</f>
        <v>12-2021-National Grid-Residential-Smart Grid Distribution Adjustment Factor (SGDAF)</v>
      </c>
      <c r="D4750" s="2">
        <f t="shared" si="74"/>
        <v>1</v>
      </c>
    </row>
    <row r="4751" spans="2:4" ht="13.8" x14ac:dyDescent="0.2">
      <c r="B4751" s="18">
        <v>4748</v>
      </c>
      <c r="C4751" s="2" t="str">
        <f>_xlfn.CONCAT(MONTH('Rates Database'!C4750),"-",'Rates Database'!B4750,"-",'Rates Database'!E4750,"-",'Rates Database'!G4750,"-",'Rates Database'!J4750)</f>
        <v>11-2021-National Grid-Residential-Smart Grid Distribution Adjustment Factor (SGDAF)</v>
      </c>
      <c r="D4751" s="2">
        <f t="shared" si="74"/>
        <v>1</v>
      </c>
    </row>
    <row r="4752" spans="2:4" ht="13.8" x14ac:dyDescent="0.2">
      <c r="B4752" s="18">
        <v>4749</v>
      </c>
      <c r="C4752" s="2" t="str">
        <f>_xlfn.CONCAT(MONTH('Rates Database'!C4751),"-",'Rates Database'!B4751,"-",'Rates Database'!E4751,"-",'Rates Database'!G4751,"-",'Rates Database'!J4751)</f>
        <v>10-2021-National Grid-Residential-Smart Grid Distribution Adjustment Factor (SGDAF)</v>
      </c>
      <c r="D4752" s="2">
        <f t="shared" si="74"/>
        <v>1</v>
      </c>
    </row>
    <row r="4753" spans="2:4" ht="13.8" x14ac:dyDescent="0.2">
      <c r="B4753" s="18">
        <v>4750</v>
      </c>
      <c r="C4753" s="2" t="str">
        <f>_xlfn.CONCAT(MONTH('Rates Database'!C4752),"-",'Rates Database'!B4752,"-",'Rates Database'!E4752,"-",'Rates Database'!G4752,"-",'Rates Database'!J4752)</f>
        <v>9-2021-National Grid-Residential-Smart Grid Distribution Adjustment Factor (SGDAF)</v>
      </c>
      <c r="D4753" s="2">
        <f t="shared" si="74"/>
        <v>1</v>
      </c>
    </row>
    <row r="4754" spans="2:4" ht="13.8" x14ac:dyDescent="0.2">
      <c r="B4754" s="18">
        <v>4751</v>
      </c>
      <c r="C4754" s="2" t="str">
        <f>_xlfn.CONCAT(MONTH('Rates Database'!C4753),"-",'Rates Database'!B4753,"-",'Rates Database'!E4753,"-",'Rates Database'!G4753,"-",'Rates Database'!J4753)</f>
        <v>8-2021-National Grid-Residential-Smart Grid Distribution Adjustment Factor (SGDAF)</v>
      </c>
      <c r="D4754" s="2">
        <f t="shared" si="74"/>
        <v>1</v>
      </c>
    </row>
    <row r="4755" spans="2:4" ht="13.8" x14ac:dyDescent="0.2">
      <c r="B4755" s="18">
        <v>4752</v>
      </c>
      <c r="C4755" s="2" t="str">
        <f>_xlfn.CONCAT(MONTH('Rates Database'!C4754),"-",'Rates Database'!B4754,"-",'Rates Database'!E4754,"-",'Rates Database'!G4754,"-",'Rates Database'!J4754)</f>
        <v>7-2021-National Grid-Residential-Smart Grid Distribution Adjustment Factor (SGDAF)</v>
      </c>
      <c r="D4755" s="2">
        <f t="shared" si="74"/>
        <v>1</v>
      </c>
    </row>
    <row r="4756" spans="2:4" ht="13.8" x14ac:dyDescent="0.2">
      <c r="B4756" s="18">
        <v>4753</v>
      </c>
      <c r="C4756" s="2" t="str">
        <f>_xlfn.CONCAT(MONTH('Rates Database'!C4755),"-",'Rates Database'!B4755,"-",'Rates Database'!E4755,"-",'Rates Database'!G4755,"-",'Rates Database'!J4755)</f>
        <v>6-2021-National Grid-Residential-Smart Grid Distribution Adjustment Factor (SGDAF)</v>
      </c>
      <c r="D4756" s="2">
        <f t="shared" si="74"/>
        <v>1</v>
      </c>
    </row>
    <row r="4757" spans="2:4" ht="13.8" x14ac:dyDescent="0.2">
      <c r="B4757" s="18">
        <v>4754</v>
      </c>
      <c r="C4757" s="2" t="str">
        <f>_xlfn.CONCAT(MONTH('Rates Database'!C4756),"-",'Rates Database'!B4756,"-",'Rates Database'!E4756,"-",'Rates Database'!G4756,"-",'Rates Database'!J4756)</f>
        <v>5-2021-National Grid-Residential-Smart Grid Distribution Adjustment Factor (SGDAF)</v>
      </c>
      <c r="D4757" s="2">
        <f t="shared" si="74"/>
        <v>1</v>
      </c>
    </row>
    <row r="4758" spans="2:4" ht="13.8" x14ac:dyDescent="0.2">
      <c r="B4758" s="18">
        <v>4755</v>
      </c>
      <c r="C4758" s="2" t="str">
        <f>_xlfn.CONCAT(MONTH('Rates Database'!C4757),"-",'Rates Database'!B4757,"-",'Rates Database'!E4757,"-",'Rates Database'!G4757,"-",'Rates Database'!J4757)</f>
        <v>4-2021-National Grid-Residential-Smart Grid Distribution Adjustment Factor (SGDAF)</v>
      </c>
      <c r="D4758" s="2">
        <f t="shared" si="74"/>
        <v>1</v>
      </c>
    </row>
    <row r="4759" spans="2:4" ht="13.8" x14ac:dyDescent="0.2">
      <c r="B4759" s="18">
        <v>4756</v>
      </c>
      <c r="C4759" s="2" t="str">
        <f>_xlfn.CONCAT(MONTH('Rates Database'!C4758),"-",'Rates Database'!B4758,"-",'Rates Database'!E4758,"-",'Rates Database'!G4758,"-",'Rates Database'!J4758)</f>
        <v>3-2021-National Grid-Residential-Smart Grid Distribution Adjustment Factor (SGDAF)</v>
      </c>
      <c r="D4759" s="2">
        <f t="shared" si="74"/>
        <v>1</v>
      </c>
    </row>
    <row r="4760" spans="2:4" ht="13.8" x14ac:dyDescent="0.2">
      <c r="B4760" s="18">
        <v>4757</v>
      </c>
      <c r="C4760" s="2" t="str">
        <f>_xlfn.CONCAT(MONTH('Rates Database'!C4759),"-",'Rates Database'!B4759,"-",'Rates Database'!E4759,"-",'Rates Database'!G4759,"-",'Rates Database'!J4759)</f>
        <v>2-2021-National Grid-Residential-Smart Grid Distribution Adjustment Factor (SGDAF)</v>
      </c>
      <c r="D4760" s="2">
        <f t="shared" si="74"/>
        <v>1</v>
      </c>
    </row>
    <row r="4761" spans="2:4" ht="13.8" x14ac:dyDescent="0.2">
      <c r="B4761" s="18">
        <v>4758</v>
      </c>
      <c r="C4761" s="2" t="str">
        <f>_xlfn.CONCAT(MONTH('Rates Database'!C4760),"-",'Rates Database'!B4760,"-",'Rates Database'!E4760,"-",'Rates Database'!G4760,"-",'Rates Database'!J4760)</f>
        <v>1-2021-National Grid-Residential-Smart Grid Distribution Adjustment Factor (SGDAF)</v>
      </c>
      <c r="D4761" s="2">
        <f t="shared" si="74"/>
        <v>1</v>
      </c>
    </row>
    <row r="4762" spans="2:4" ht="13.8" x14ac:dyDescent="0.2">
      <c r="B4762" s="18">
        <v>4759</v>
      </c>
      <c r="C4762" s="2" t="str">
        <f>_xlfn.CONCAT(MONTH('Rates Database'!C4761),"-",'Rates Database'!B4761,"-",'Rates Database'!E4761,"-",'Rates Database'!G4761,"-",'Rates Database'!J4761)</f>
        <v>12-2020-National Grid-Residential-Smart Grid Distribution Adjustment Factor (SGDAF)</v>
      </c>
      <c r="D4762" s="2">
        <f t="shared" si="74"/>
        <v>1</v>
      </c>
    </row>
    <row r="4763" spans="2:4" ht="13.8" x14ac:dyDescent="0.2">
      <c r="B4763" s="18">
        <v>4760</v>
      </c>
      <c r="C4763" s="2" t="str">
        <f>_xlfn.CONCAT(MONTH('Rates Database'!C4762),"-",'Rates Database'!B4762,"-",'Rates Database'!E4762,"-",'Rates Database'!G4762,"-",'Rates Database'!J4762)</f>
        <v>11-2020-National Grid-Residential-Smart Grid Distribution Adjustment Factor (SGDAF)</v>
      </c>
      <c r="D4763" s="2">
        <f t="shared" si="74"/>
        <v>1</v>
      </c>
    </row>
    <row r="4764" spans="2:4" ht="13.8" x14ac:dyDescent="0.2">
      <c r="B4764" s="18">
        <v>4761</v>
      </c>
      <c r="C4764" s="2" t="str">
        <f>_xlfn.CONCAT(MONTH('Rates Database'!C4763),"-",'Rates Database'!B4763,"-",'Rates Database'!E4763,"-",'Rates Database'!G4763,"-",'Rates Database'!J4763)</f>
        <v>10-2020-National Grid-Residential-Smart Grid Distribution Adjustment Factor (SGDAF)</v>
      </c>
      <c r="D4764" s="2">
        <f t="shared" si="74"/>
        <v>1</v>
      </c>
    </row>
    <row r="4765" spans="2:4" ht="13.8" x14ac:dyDescent="0.2">
      <c r="B4765" s="18">
        <v>4762</v>
      </c>
      <c r="C4765" s="2" t="str">
        <f>_xlfn.CONCAT(MONTH('Rates Database'!C4764),"-",'Rates Database'!B4764,"-",'Rates Database'!E4764,"-",'Rates Database'!G4764,"-",'Rates Database'!J4764)</f>
        <v>9-2020-National Grid-Residential-Smart Grid Distribution Adjustment Factor (SGDAF)</v>
      </c>
      <c r="D4765" s="2">
        <f t="shared" si="74"/>
        <v>1</v>
      </c>
    </row>
    <row r="4766" spans="2:4" ht="13.8" x14ac:dyDescent="0.2">
      <c r="B4766" s="18">
        <v>4763</v>
      </c>
      <c r="C4766" s="2" t="str">
        <f>_xlfn.CONCAT(MONTH('Rates Database'!C4765),"-",'Rates Database'!B4765,"-",'Rates Database'!E4765,"-",'Rates Database'!G4765,"-",'Rates Database'!J4765)</f>
        <v>8-2020-National Grid-Residential-Smart Grid Distribution Adjustment Factor (SGDAF)</v>
      </c>
      <c r="D4766" s="2">
        <f t="shared" si="74"/>
        <v>1</v>
      </c>
    </row>
    <row r="4767" spans="2:4" ht="13.8" x14ac:dyDescent="0.2">
      <c r="B4767" s="18">
        <v>4764</v>
      </c>
      <c r="C4767" s="2" t="str">
        <f>_xlfn.CONCAT(MONTH('Rates Database'!C4766),"-",'Rates Database'!B4766,"-",'Rates Database'!E4766,"-",'Rates Database'!G4766,"-",'Rates Database'!J4766)</f>
        <v>7-2020-National Grid-Residential-Smart Grid Distribution Adjustment Factor (SGDAF)</v>
      </c>
      <c r="D4767" s="2">
        <f t="shared" si="74"/>
        <v>1</v>
      </c>
    </row>
    <row r="4768" spans="2:4" ht="13.8" x14ac:dyDescent="0.2">
      <c r="B4768" s="18">
        <v>4765</v>
      </c>
      <c r="C4768" s="2" t="str">
        <f>_xlfn.CONCAT(MONTH('Rates Database'!C4767),"-",'Rates Database'!B4767,"-",'Rates Database'!E4767,"-",'Rates Database'!G4767,"-",'Rates Database'!J4767)</f>
        <v>6-2020-National Grid-Residential-Smart Grid Distribution Adjustment Factor (SGDAF)</v>
      </c>
      <c r="D4768" s="2">
        <f t="shared" si="74"/>
        <v>1</v>
      </c>
    </row>
    <row r="4769" spans="2:4" ht="13.8" x14ac:dyDescent="0.2">
      <c r="B4769" s="18">
        <v>4766</v>
      </c>
      <c r="C4769" s="2" t="str">
        <f>_xlfn.CONCAT(MONTH('Rates Database'!C4768),"-",'Rates Database'!B4768,"-",'Rates Database'!E4768,"-",'Rates Database'!G4768,"-",'Rates Database'!J4768)</f>
        <v>5-2020-National Grid-Residential-Smart Grid Distribution Adjustment Factor (SGDAF)</v>
      </c>
      <c r="D4769" s="2">
        <f t="shared" si="74"/>
        <v>1</v>
      </c>
    </row>
    <row r="4770" spans="2:4" ht="13.8" x14ac:dyDescent="0.2">
      <c r="B4770" s="18">
        <v>4767</v>
      </c>
      <c r="C4770" s="2" t="str">
        <f>_xlfn.CONCAT(MONTH('Rates Database'!C4769),"-",'Rates Database'!B4769,"-",'Rates Database'!E4769,"-",'Rates Database'!G4769,"-",'Rates Database'!J4769)</f>
        <v>4-2020-National Grid-Residential-Smart Grid Distribution Adjustment Factor (SGDAF)</v>
      </c>
      <c r="D4770" s="2">
        <f t="shared" si="74"/>
        <v>1</v>
      </c>
    </row>
    <row r="4771" spans="2:4" ht="13.8" x14ac:dyDescent="0.2">
      <c r="B4771" s="18">
        <v>4768</v>
      </c>
      <c r="C4771" s="2" t="str">
        <f>_xlfn.CONCAT(MONTH('Rates Database'!C4770),"-",'Rates Database'!B4770,"-",'Rates Database'!E4770,"-",'Rates Database'!G4770,"-",'Rates Database'!J4770)</f>
        <v>3-2020-National Grid-Residential-Smart Grid Distribution Adjustment Factor (SGDAF)</v>
      </c>
      <c r="D4771" s="2">
        <f t="shared" si="74"/>
        <v>1</v>
      </c>
    </row>
    <row r="4772" spans="2:4" ht="13.8" x14ac:dyDescent="0.2">
      <c r="B4772" s="18">
        <v>4769</v>
      </c>
      <c r="C4772" s="2" t="str">
        <f>_xlfn.CONCAT(MONTH('Rates Database'!C4771),"-",'Rates Database'!B4771,"-",'Rates Database'!E4771,"-",'Rates Database'!G4771,"-",'Rates Database'!J4771)</f>
        <v>2-2020-National Grid-Residential-Smart Grid Distribution Adjustment Factor (SGDAF)</v>
      </c>
      <c r="D4772" s="2">
        <f t="shared" si="74"/>
        <v>1</v>
      </c>
    </row>
    <row r="4773" spans="2:4" ht="13.8" x14ac:dyDescent="0.2">
      <c r="B4773" s="18">
        <v>4770</v>
      </c>
      <c r="C4773" s="2" t="str">
        <f>_xlfn.CONCAT(MONTH('Rates Database'!C4772),"-",'Rates Database'!B4772,"-",'Rates Database'!E4772,"-",'Rates Database'!G4772,"-",'Rates Database'!J4772)</f>
        <v>1-2020-National Grid-Residential-Smart Grid Distribution Adjustment Factor (SGDAF)</v>
      </c>
      <c r="D4773" s="2">
        <f t="shared" si="74"/>
        <v>1</v>
      </c>
    </row>
    <row r="4774" spans="2:4" ht="13.8" x14ac:dyDescent="0.2">
      <c r="B4774" s="18">
        <v>4771</v>
      </c>
      <c r="C4774" s="2" t="str">
        <f>_xlfn.CONCAT(MONTH('Rates Database'!C4773),"-",'Rates Database'!B4773,"-",'Rates Database'!E4773,"-",'Rates Database'!G4773,"-",'Rates Database'!J4773)</f>
        <v>12-2019-National Grid-Residential-Smart Grid Distribution Adjustment Factor (SGDAF)</v>
      </c>
      <c r="D4774" s="2">
        <f t="shared" si="74"/>
        <v>1</v>
      </c>
    </row>
    <row r="4775" spans="2:4" ht="13.8" x14ac:dyDescent="0.2">
      <c r="B4775" s="18">
        <v>4772</v>
      </c>
      <c r="C4775" s="2" t="str">
        <f>_xlfn.CONCAT(MONTH('Rates Database'!C4774),"-",'Rates Database'!B4774,"-",'Rates Database'!E4774,"-",'Rates Database'!G4774,"-",'Rates Database'!J4774)</f>
        <v>11-2019-National Grid-Residential-Smart Grid Distribution Adjustment Factor (SGDAF)</v>
      </c>
      <c r="D4775" s="2">
        <f t="shared" si="74"/>
        <v>1</v>
      </c>
    </row>
    <row r="4776" spans="2:4" ht="13.8" x14ac:dyDescent="0.2">
      <c r="B4776" s="18">
        <v>4773</v>
      </c>
      <c r="C4776" s="2" t="str">
        <f>_xlfn.CONCAT(MONTH('Rates Database'!C4775),"-",'Rates Database'!B4775,"-",'Rates Database'!E4775,"-",'Rates Database'!G4775,"-",'Rates Database'!J4775)</f>
        <v>10-2019-National Grid-Residential-Smart Grid Distribution Adjustment Factor (SGDAF)</v>
      </c>
      <c r="D4776" s="2">
        <f t="shared" si="74"/>
        <v>1</v>
      </c>
    </row>
    <row r="4777" spans="2:4" ht="13.8" x14ac:dyDescent="0.2">
      <c r="B4777" s="18">
        <v>4774</v>
      </c>
      <c r="C4777" s="2" t="str">
        <f>_xlfn.CONCAT(MONTH('Rates Database'!C4776),"-",'Rates Database'!B4776,"-",'Rates Database'!E4776,"-",'Rates Database'!G4776,"-",'Rates Database'!J4776)</f>
        <v>9-2019-National Grid-Residential-Smart Grid Distribution Adjustment Factor (SGDAF)</v>
      </c>
      <c r="D4777" s="2">
        <f t="shared" si="74"/>
        <v>1</v>
      </c>
    </row>
    <row r="4778" spans="2:4" ht="13.8" x14ac:dyDescent="0.2">
      <c r="B4778" s="18">
        <v>4775</v>
      </c>
      <c r="C4778" s="2" t="str">
        <f>_xlfn.CONCAT(MONTH('Rates Database'!C4777),"-",'Rates Database'!B4777,"-",'Rates Database'!E4777,"-",'Rates Database'!G4777,"-",'Rates Database'!J4777)</f>
        <v>8-2019-National Grid-Residential-Smart Grid Distribution Adjustment Factor (SGDAF)</v>
      </c>
      <c r="D4778" s="2">
        <f t="shared" si="74"/>
        <v>1</v>
      </c>
    </row>
    <row r="4779" spans="2:4" ht="13.8" x14ac:dyDescent="0.2">
      <c r="B4779" s="18">
        <v>4776</v>
      </c>
      <c r="C4779" s="2" t="str">
        <f>_xlfn.CONCAT(MONTH('Rates Database'!C4778),"-",'Rates Database'!B4778,"-",'Rates Database'!E4778,"-",'Rates Database'!G4778,"-",'Rates Database'!J4778)</f>
        <v>7-2019-National Grid-Residential-Smart Grid Distribution Adjustment Factor (SGDAF)</v>
      </c>
      <c r="D4779" s="2">
        <f t="shared" si="74"/>
        <v>1</v>
      </c>
    </row>
    <row r="4780" spans="2:4" ht="13.8" x14ac:dyDescent="0.2">
      <c r="B4780" s="18">
        <v>4777</v>
      </c>
      <c r="C4780" s="2" t="str">
        <f>_xlfn.CONCAT(MONTH('Rates Database'!C4779),"-",'Rates Database'!B4779,"-",'Rates Database'!E4779,"-",'Rates Database'!G4779,"-",'Rates Database'!J4779)</f>
        <v>6-2019-National Grid-Residential-Smart Grid Distribution Adjustment Factor (SGDAF)</v>
      </c>
      <c r="D4780" s="2">
        <f t="shared" si="74"/>
        <v>1</v>
      </c>
    </row>
    <row r="4781" spans="2:4" ht="13.8" x14ac:dyDescent="0.2">
      <c r="B4781" s="18">
        <v>4778</v>
      </c>
      <c r="C4781" s="2" t="str">
        <f>_xlfn.CONCAT(MONTH('Rates Database'!C4780),"-",'Rates Database'!B4780,"-",'Rates Database'!E4780,"-",'Rates Database'!G4780,"-",'Rates Database'!J4780)</f>
        <v>5-2019-National Grid-Residential-Smart Grid Distribution Adjustment Factor (SGDAF)</v>
      </c>
      <c r="D4781" s="2">
        <f t="shared" si="74"/>
        <v>1</v>
      </c>
    </row>
    <row r="4782" spans="2:4" ht="13.8" x14ac:dyDescent="0.2">
      <c r="B4782" s="18">
        <v>4779</v>
      </c>
      <c r="C4782" s="2" t="str">
        <f>_xlfn.CONCAT(MONTH('Rates Database'!C4781),"-",'Rates Database'!B4781,"-",'Rates Database'!E4781,"-",'Rates Database'!G4781,"-",'Rates Database'!J4781)</f>
        <v>4-2019-National Grid-Residential-Smart Grid Distribution Adjustment Factor (SGDAF)</v>
      </c>
      <c r="D4782" s="2">
        <f t="shared" si="74"/>
        <v>1</v>
      </c>
    </row>
    <row r="4783" spans="2:4" ht="13.8" x14ac:dyDescent="0.2">
      <c r="B4783" s="18">
        <v>4780</v>
      </c>
      <c r="C4783" s="2" t="str">
        <f>_xlfn.CONCAT(MONTH('Rates Database'!C4782),"-",'Rates Database'!B4782,"-",'Rates Database'!E4782,"-",'Rates Database'!G4782,"-",'Rates Database'!J4782)</f>
        <v>3-2019-National Grid-Residential-Smart Grid Distribution Adjustment Factor (SGDAF)</v>
      </c>
      <c r="D4783" s="2">
        <f t="shared" si="74"/>
        <v>1</v>
      </c>
    </row>
    <row r="4784" spans="2:4" ht="13.8" x14ac:dyDescent="0.2">
      <c r="B4784" s="18">
        <v>4781</v>
      </c>
      <c r="C4784" s="2" t="str">
        <f>_xlfn.CONCAT(MONTH('Rates Database'!C4783),"-",'Rates Database'!B4783,"-",'Rates Database'!E4783,"-",'Rates Database'!G4783,"-",'Rates Database'!J4783)</f>
        <v>2-2019-National Grid-Residential-Smart Grid Distribution Adjustment Factor (SGDAF)</v>
      </c>
      <c r="D4784" s="2">
        <f t="shared" si="74"/>
        <v>1</v>
      </c>
    </row>
    <row r="4785" spans="2:4" ht="13.8" x14ac:dyDescent="0.2">
      <c r="B4785" s="18">
        <v>4782</v>
      </c>
      <c r="C4785" s="2" t="str">
        <f>_xlfn.CONCAT(MONTH('Rates Database'!C4784),"-",'Rates Database'!B4784,"-",'Rates Database'!E4784,"-",'Rates Database'!G4784,"-",'Rates Database'!J4784)</f>
        <v>1-2019-National Grid-Residential-Smart Grid Distribution Adjustment Factor (SGDAF)</v>
      </c>
      <c r="D4785" s="2">
        <f t="shared" si="74"/>
        <v>1</v>
      </c>
    </row>
    <row r="4786" spans="2:4" ht="13.8" x14ac:dyDescent="0.2">
      <c r="B4786" s="18">
        <v>4783</v>
      </c>
      <c r="C4786" s="2" t="str">
        <f>_xlfn.CONCAT(MONTH('Rates Database'!C4785),"-",'Rates Database'!B4785,"-",'Rates Database'!E4785,"-",'Rates Database'!G4785,"-",'Rates Database'!J4785)</f>
        <v>3-2024-National Grid-Residential-Net Metering Recovery Surcharge (NMRS)</v>
      </c>
      <c r="D4786" s="2">
        <f t="shared" si="74"/>
        <v>1</v>
      </c>
    </row>
    <row r="4787" spans="2:4" ht="13.8" x14ac:dyDescent="0.2">
      <c r="B4787" s="18">
        <v>4784</v>
      </c>
      <c r="C4787" s="2" t="str">
        <f>_xlfn.CONCAT(MONTH('Rates Database'!C4786),"-",'Rates Database'!B4786,"-",'Rates Database'!E4786,"-",'Rates Database'!G4786,"-",'Rates Database'!J4786)</f>
        <v>2-2024-National Grid-Residential-Net Metering Recovery Surcharge (NMRS)</v>
      </c>
      <c r="D4787" s="2">
        <f t="shared" si="74"/>
        <v>1</v>
      </c>
    </row>
    <row r="4788" spans="2:4" ht="13.8" x14ac:dyDescent="0.2">
      <c r="B4788" s="18">
        <v>4785</v>
      </c>
      <c r="C4788" s="2" t="str">
        <f>_xlfn.CONCAT(MONTH('Rates Database'!C4787),"-",'Rates Database'!B4787,"-",'Rates Database'!E4787,"-",'Rates Database'!G4787,"-",'Rates Database'!J4787)</f>
        <v>1-2024-National Grid-Residential-Net Metering Recovery Surcharge (NMRS)</v>
      </c>
      <c r="D4788" s="2">
        <f t="shared" si="74"/>
        <v>1</v>
      </c>
    </row>
    <row r="4789" spans="2:4" ht="13.8" x14ac:dyDescent="0.2">
      <c r="B4789" s="18">
        <v>4786</v>
      </c>
      <c r="C4789" s="2" t="str">
        <f>_xlfn.CONCAT(MONTH('Rates Database'!C4788),"-",'Rates Database'!B4788,"-",'Rates Database'!E4788,"-",'Rates Database'!G4788,"-",'Rates Database'!J4788)</f>
        <v>12-2023-National Grid-Residential-Net Metering Recovery Surcharge (NMRS)</v>
      </c>
      <c r="D4789" s="2">
        <f t="shared" si="74"/>
        <v>1</v>
      </c>
    </row>
    <row r="4790" spans="2:4" ht="13.8" x14ac:dyDescent="0.2">
      <c r="B4790" s="18">
        <v>4787</v>
      </c>
      <c r="C4790" s="2" t="str">
        <f>_xlfn.CONCAT(MONTH('Rates Database'!C4789),"-",'Rates Database'!B4789,"-",'Rates Database'!E4789,"-",'Rates Database'!G4789,"-",'Rates Database'!J4789)</f>
        <v>11-2023-National Grid-Residential-Net Metering Recovery Surcharge (NMRS)</v>
      </c>
      <c r="D4790" s="2">
        <f t="shared" si="74"/>
        <v>1</v>
      </c>
    </row>
    <row r="4791" spans="2:4" ht="13.8" x14ac:dyDescent="0.2">
      <c r="B4791" s="18">
        <v>4788</v>
      </c>
      <c r="C4791" s="2" t="str">
        <f>_xlfn.CONCAT(MONTH('Rates Database'!C4790),"-",'Rates Database'!B4790,"-",'Rates Database'!E4790,"-",'Rates Database'!G4790,"-",'Rates Database'!J4790)</f>
        <v>10-2023-National Grid-Residential-Net Metering Recovery Surcharge (NMRS)</v>
      </c>
      <c r="D4791" s="2">
        <f t="shared" si="74"/>
        <v>1</v>
      </c>
    </row>
    <row r="4792" spans="2:4" ht="13.8" x14ac:dyDescent="0.2">
      <c r="B4792" s="18">
        <v>4789</v>
      </c>
      <c r="C4792" s="2" t="str">
        <f>_xlfn.CONCAT(MONTH('Rates Database'!C4791),"-",'Rates Database'!B4791,"-",'Rates Database'!E4791,"-",'Rates Database'!G4791,"-",'Rates Database'!J4791)</f>
        <v>9-2023-National Grid-Residential-Net Metering Recovery Surcharge (NMRS)</v>
      </c>
      <c r="D4792" s="2">
        <f t="shared" si="74"/>
        <v>1</v>
      </c>
    </row>
    <row r="4793" spans="2:4" ht="13.8" x14ac:dyDescent="0.2">
      <c r="B4793" s="18">
        <v>4790</v>
      </c>
      <c r="C4793" s="2" t="str">
        <f>_xlfn.CONCAT(MONTH('Rates Database'!C4792),"-",'Rates Database'!B4792,"-",'Rates Database'!E4792,"-",'Rates Database'!G4792,"-",'Rates Database'!J4792)</f>
        <v>8-2023-National Grid-Residential-Net Metering Recovery Surcharge (NMRS)</v>
      </c>
      <c r="D4793" s="2">
        <f t="shared" si="74"/>
        <v>1</v>
      </c>
    </row>
    <row r="4794" spans="2:4" ht="13.8" x14ac:dyDescent="0.2">
      <c r="B4794" s="18">
        <v>4791</v>
      </c>
      <c r="C4794" s="2" t="str">
        <f>_xlfn.CONCAT(MONTH('Rates Database'!C4793),"-",'Rates Database'!B4793,"-",'Rates Database'!E4793,"-",'Rates Database'!G4793,"-",'Rates Database'!J4793)</f>
        <v>7-2023-National Grid-Residential-Net Metering Recovery Surcharge (NMRS)</v>
      </c>
      <c r="D4794" s="2">
        <f t="shared" si="74"/>
        <v>1</v>
      </c>
    </row>
    <row r="4795" spans="2:4" ht="13.8" x14ac:dyDescent="0.2">
      <c r="B4795" s="18">
        <v>4792</v>
      </c>
      <c r="C4795" s="2" t="str">
        <f>_xlfn.CONCAT(MONTH('Rates Database'!C4794),"-",'Rates Database'!B4794,"-",'Rates Database'!E4794,"-",'Rates Database'!G4794,"-",'Rates Database'!J4794)</f>
        <v>6-2023-National Grid-Residential-Net Metering Recovery Surcharge (NMRS)</v>
      </c>
      <c r="D4795" s="2">
        <f t="shared" si="74"/>
        <v>1</v>
      </c>
    </row>
    <row r="4796" spans="2:4" ht="13.8" x14ac:dyDescent="0.2">
      <c r="B4796" s="18">
        <v>4793</v>
      </c>
      <c r="C4796" s="2" t="str">
        <f>_xlfn.CONCAT(MONTH('Rates Database'!C4795),"-",'Rates Database'!B4795,"-",'Rates Database'!E4795,"-",'Rates Database'!G4795,"-",'Rates Database'!J4795)</f>
        <v>5-2023-National Grid-Residential-Net Metering Recovery Surcharge (NMRS)</v>
      </c>
      <c r="D4796" s="2">
        <f t="shared" si="74"/>
        <v>1</v>
      </c>
    </row>
    <row r="4797" spans="2:4" ht="13.8" x14ac:dyDescent="0.2">
      <c r="B4797" s="18">
        <v>4794</v>
      </c>
      <c r="C4797" s="2" t="str">
        <f>_xlfn.CONCAT(MONTH('Rates Database'!C4796),"-",'Rates Database'!B4796,"-",'Rates Database'!E4796,"-",'Rates Database'!G4796,"-",'Rates Database'!J4796)</f>
        <v>4-2023-National Grid-Residential-Net Metering Recovery Surcharge (NMRS)</v>
      </c>
      <c r="D4797" s="2">
        <f t="shared" si="74"/>
        <v>1</v>
      </c>
    </row>
    <row r="4798" spans="2:4" ht="13.8" x14ac:dyDescent="0.2">
      <c r="B4798" s="18">
        <v>4795</v>
      </c>
      <c r="C4798" s="2" t="str">
        <f>_xlfn.CONCAT(MONTH('Rates Database'!C4797),"-",'Rates Database'!B4797,"-",'Rates Database'!E4797,"-",'Rates Database'!G4797,"-",'Rates Database'!J4797)</f>
        <v>3-2023-National Grid-Residential-Net Metering Recovery Surcharge (NMRS)</v>
      </c>
      <c r="D4798" s="2">
        <f t="shared" si="74"/>
        <v>1</v>
      </c>
    </row>
    <row r="4799" spans="2:4" ht="13.8" x14ac:dyDescent="0.2">
      <c r="B4799" s="18">
        <v>4796</v>
      </c>
      <c r="C4799" s="2" t="str">
        <f>_xlfn.CONCAT(MONTH('Rates Database'!C4798),"-",'Rates Database'!B4798,"-",'Rates Database'!E4798,"-",'Rates Database'!G4798,"-",'Rates Database'!J4798)</f>
        <v>2-2023-National Grid-Residential-Net Metering Recovery Surcharge (NMRS)</v>
      </c>
      <c r="D4799" s="2">
        <f t="shared" si="74"/>
        <v>1</v>
      </c>
    </row>
    <row r="4800" spans="2:4" ht="13.8" x14ac:dyDescent="0.2">
      <c r="B4800" s="18">
        <v>4797</v>
      </c>
      <c r="C4800" s="2" t="str">
        <f>_xlfn.CONCAT(MONTH('Rates Database'!C4799),"-",'Rates Database'!B4799,"-",'Rates Database'!E4799,"-",'Rates Database'!G4799,"-",'Rates Database'!J4799)</f>
        <v>1-2023-National Grid-Residential-Net Metering Recovery Surcharge (NMRS)</v>
      </c>
      <c r="D4800" s="2">
        <f t="shared" si="74"/>
        <v>1</v>
      </c>
    </row>
    <row r="4801" spans="2:4" ht="13.8" x14ac:dyDescent="0.2">
      <c r="B4801" s="18">
        <v>4798</v>
      </c>
      <c r="C4801" s="2" t="str">
        <f>_xlfn.CONCAT(MONTH('Rates Database'!C4800),"-",'Rates Database'!B4800,"-",'Rates Database'!E4800,"-",'Rates Database'!G4800,"-",'Rates Database'!J4800)</f>
        <v>12-2022-National Grid-Residential-Net Metering Recovery Surcharge (NMRS)</v>
      </c>
      <c r="D4801" s="2">
        <f t="shared" si="74"/>
        <v>1</v>
      </c>
    </row>
    <row r="4802" spans="2:4" ht="13.8" x14ac:dyDescent="0.2">
      <c r="B4802" s="18">
        <v>4799</v>
      </c>
      <c r="C4802" s="2" t="str">
        <f>_xlfn.CONCAT(MONTH('Rates Database'!C4801),"-",'Rates Database'!B4801,"-",'Rates Database'!E4801,"-",'Rates Database'!G4801,"-",'Rates Database'!J4801)</f>
        <v>11-2022-National Grid-Residential-Net Metering Recovery Surcharge (NMRS)</v>
      </c>
      <c r="D4802" s="2">
        <f t="shared" si="74"/>
        <v>1</v>
      </c>
    </row>
    <row r="4803" spans="2:4" ht="13.8" x14ac:dyDescent="0.2">
      <c r="B4803" s="18">
        <v>4800</v>
      </c>
      <c r="C4803" s="2" t="str">
        <f>_xlfn.CONCAT(MONTH('Rates Database'!C4802),"-",'Rates Database'!B4802,"-",'Rates Database'!E4802,"-",'Rates Database'!G4802,"-",'Rates Database'!J4802)</f>
        <v>10-2022-National Grid-Residential-Net Metering Recovery Surcharge (NMRS)</v>
      </c>
      <c r="D4803" s="2">
        <f t="shared" si="74"/>
        <v>1</v>
      </c>
    </row>
    <row r="4804" spans="2:4" ht="13.8" x14ac:dyDescent="0.2">
      <c r="B4804" s="18">
        <v>4801</v>
      </c>
      <c r="C4804" s="2" t="str">
        <f>_xlfn.CONCAT(MONTH('Rates Database'!C4803),"-",'Rates Database'!B4803,"-",'Rates Database'!E4803,"-",'Rates Database'!G4803,"-",'Rates Database'!J4803)</f>
        <v>9-2022-National Grid-Residential-Net Metering Recovery Surcharge (NMRS)</v>
      </c>
      <c r="D4804" s="2">
        <f t="shared" si="74"/>
        <v>1</v>
      </c>
    </row>
    <row r="4805" spans="2:4" ht="13.8" x14ac:dyDescent="0.2">
      <c r="B4805" s="18">
        <v>4802</v>
      </c>
      <c r="C4805" s="2" t="str">
        <f>_xlfn.CONCAT(MONTH('Rates Database'!C4804),"-",'Rates Database'!B4804,"-",'Rates Database'!E4804,"-",'Rates Database'!G4804,"-",'Rates Database'!J4804)</f>
        <v>8-2022-National Grid-Residential-Net Metering Recovery Surcharge (NMRS)</v>
      </c>
      <c r="D4805" s="2">
        <f t="shared" ref="D4805:D4868" si="75">COUNTIF($C$4:$C$10092,C4805)</f>
        <v>1</v>
      </c>
    </row>
    <row r="4806" spans="2:4" ht="13.8" x14ac:dyDescent="0.2">
      <c r="B4806" s="18">
        <v>4803</v>
      </c>
      <c r="C4806" s="2" t="str">
        <f>_xlfn.CONCAT(MONTH('Rates Database'!C4805),"-",'Rates Database'!B4805,"-",'Rates Database'!E4805,"-",'Rates Database'!G4805,"-",'Rates Database'!J4805)</f>
        <v>7-2022-National Grid-Residential-Net Metering Recovery Surcharge (NMRS)</v>
      </c>
      <c r="D4806" s="2">
        <f t="shared" si="75"/>
        <v>1</v>
      </c>
    </row>
    <row r="4807" spans="2:4" ht="13.8" x14ac:dyDescent="0.2">
      <c r="B4807" s="18">
        <v>4804</v>
      </c>
      <c r="C4807" s="2" t="str">
        <f>_xlfn.CONCAT(MONTH('Rates Database'!C4806),"-",'Rates Database'!B4806,"-",'Rates Database'!E4806,"-",'Rates Database'!G4806,"-",'Rates Database'!J4806)</f>
        <v>6-2022-National Grid-Residential-Net Metering Recovery Surcharge (NMRS)</v>
      </c>
      <c r="D4807" s="2">
        <f t="shared" si="75"/>
        <v>1</v>
      </c>
    </row>
    <row r="4808" spans="2:4" ht="13.8" x14ac:dyDescent="0.2">
      <c r="B4808" s="18">
        <v>4805</v>
      </c>
      <c r="C4808" s="2" t="str">
        <f>_xlfn.CONCAT(MONTH('Rates Database'!C4807),"-",'Rates Database'!B4807,"-",'Rates Database'!E4807,"-",'Rates Database'!G4807,"-",'Rates Database'!J4807)</f>
        <v>5-2022-National Grid-Residential-Net Metering Recovery Surcharge (NMRS)</v>
      </c>
      <c r="D4808" s="2">
        <f t="shared" si="75"/>
        <v>1</v>
      </c>
    </row>
    <row r="4809" spans="2:4" ht="13.8" x14ac:dyDescent="0.2">
      <c r="B4809" s="18">
        <v>4806</v>
      </c>
      <c r="C4809" s="2" t="str">
        <f>_xlfn.CONCAT(MONTH('Rates Database'!C4808),"-",'Rates Database'!B4808,"-",'Rates Database'!E4808,"-",'Rates Database'!G4808,"-",'Rates Database'!J4808)</f>
        <v>4-2022-National Grid-Residential-Net Metering Recovery Surcharge (NMRS)</v>
      </c>
      <c r="D4809" s="2">
        <f t="shared" si="75"/>
        <v>1</v>
      </c>
    </row>
    <row r="4810" spans="2:4" ht="13.8" x14ac:dyDescent="0.2">
      <c r="B4810" s="18">
        <v>4807</v>
      </c>
      <c r="C4810" s="2" t="str">
        <f>_xlfn.CONCAT(MONTH('Rates Database'!C4809),"-",'Rates Database'!B4809,"-",'Rates Database'!E4809,"-",'Rates Database'!G4809,"-",'Rates Database'!J4809)</f>
        <v>3-2022-National Grid-Residential-Net Metering Recovery Surcharge (NMRS)</v>
      </c>
      <c r="D4810" s="2">
        <f t="shared" si="75"/>
        <v>1</v>
      </c>
    </row>
    <row r="4811" spans="2:4" ht="13.8" x14ac:dyDescent="0.2">
      <c r="B4811" s="18">
        <v>4808</v>
      </c>
      <c r="C4811" s="2" t="str">
        <f>_xlfn.CONCAT(MONTH('Rates Database'!C4810),"-",'Rates Database'!B4810,"-",'Rates Database'!E4810,"-",'Rates Database'!G4810,"-",'Rates Database'!J4810)</f>
        <v>2-2022-National Grid-Residential-Net Metering Recovery Surcharge (NMRS)</v>
      </c>
      <c r="D4811" s="2">
        <f t="shared" si="75"/>
        <v>1</v>
      </c>
    </row>
    <row r="4812" spans="2:4" ht="13.8" x14ac:dyDescent="0.2">
      <c r="B4812" s="18">
        <v>4809</v>
      </c>
      <c r="C4812" s="2" t="str">
        <f>_xlfn.CONCAT(MONTH('Rates Database'!C4811),"-",'Rates Database'!B4811,"-",'Rates Database'!E4811,"-",'Rates Database'!G4811,"-",'Rates Database'!J4811)</f>
        <v>1-2022-National Grid-Residential-Net Metering Recovery Surcharge (NMRS)</v>
      </c>
      <c r="D4812" s="2">
        <f t="shared" si="75"/>
        <v>1</v>
      </c>
    </row>
    <row r="4813" spans="2:4" ht="13.8" x14ac:dyDescent="0.2">
      <c r="B4813" s="18">
        <v>4810</v>
      </c>
      <c r="C4813" s="2" t="str">
        <f>_xlfn.CONCAT(MONTH('Rates Database'!C4812),"-",'Rates Database'!B4812,"-",'Rates Database'!E4812,"-",'Rates Database'!G4812,"-",'Rates Database'!J4812)</f>
        <v>12-2021-National Grid-Residential-Net Metering Recovery Surcharge (NMRS)</v>
      </c>
      <c r="D4813" s="2">
        <f t="shared" si="75"/>
        <v>1</v>
      </c>
    </row>
    <row r="4814" spans="2:4" ht="13.8" x14ac:dyDescent="0.2">
      <c r="B4814" s="18">
        <v>4811</v>
      </c>
      <c r="C4814" s="2" t="str">
        <f>_xlfn.CONCAT(MONTH('Rates Database'!C4813),"-",'Rates Database'!B4813,"-",'Rates Database'!E4813,"-",'Rates Database'!G4813,"-",'Rates Database'!J4813)</f>
        <v>11-2021-National Grid-Residential-Net Metering Recovery Surcharge (NMRS)</v>
      </c>
      <c r="D4814" s="2">
        <f t="shared" si="75"/>
        <v>1</v>
      </c>
    </row>
    <row r="4815" spans="2:4" ht="13.8" x14ac:dyDescent="0.2">
      <c r="B4815" s="18">
        <v>4812</v>
      </c>
      <c r="C4815" s="2" t="str">
        <f>_xlfn.CONCAT(MONTH('Rates Database'!C4814),"-",'Rates Database'!B4814,"-",'Rates Database'!E4814,"-",'Rates Database'!G4814,"-",'Rates Database'!J4814)</f>
        <v>10-2021-National Grid-Residential-Net Metering Recovery Surcharge (NMRS)</v>
      </c>
      <c r="D4815" s="2">
        <f t="shared" si="75"/>
        <v>1</v>
      </c>
    </row>
    <row r="4816" spans="2:4" ht="13.8" x14ac:dyDescent="0.2">
      <c r="B4816" s="18">
        <v>4813</v>
      </c>
      <c r="C4816" s="2" t="str">
        <f>_xlfn.CONCAT(MONTH('Rates Database'!C4815),"-",'Rates Database'!B4815,"-",'Rates Database'!E4815,"-",'Rates Database'!G4815,"-",'Rates Database'!J4815)</f>
        <v>9-2021-National Grid-Residential-Net Metering Recovery Surcharge (NMRS)</v>
      </c>
      <c r="D4816" s="2">
        <f t="shared" si="75"/>
        <v>1</v>
      </c>
    </row>
    <row r="4817" spans="2:4" ht="13.8" x14ac:dyDescent="0.2">
      <c r="B4817" s="18">
        <v>4814</v>
      </c>
      <c r="C4817" s="2" t="str">
        <f>_xlfn.CONCAT(MONTH('Rates Database'!C4816),"-",'Rates Database'!B4816,"-",'Rates Database'!E4816,"-",'Rates Database'!G4816,"-",'Rates Database'!J4816)</f>
        <v>8-2021-National Grid-Residential-Net Metering Recovery Surcharge (NMRS)</v>
      </c>
      <c r="D4817" s="2">
        <f t="shared" si="75"/>
        <v>1</v>
      </c>
    </row>
    <row r="4818" spans="2:4" ht="13.8" x14ac:dyDescent="0.2">
      <c r="B4818" s="18">
        <v>4815</v>
      </c>
      <c r="C4818" s="2" t="str">
        <f>_xlfn.CONCAT(MONTH('Rates Database'!C4817),"-",'Rates Database'!B4817,"-",'Rates Database'!E4817,"-",'Rates Database'!G4817,"-",'Rates Database'!J4817)</f>
        <v>7-2021-National Grid-Residential-Net Metering Recovery Surcharge (NMRS)</v>
      </c>
      <c r="D4818" s="2">
        <f t="shared" si="75"/>
        <v>1</v>
      </c>
    </row>
    <row r="4819" spans="2:4" ht="13.8" x14ac:dyDescent="0.2">
      <c r="B4819" s="18">
        <v>4816</v>
      </c>
      <c r="C4819" s="2" t="str">
        <f>_xlfn.CONCAT(MONTH('Rates Database'!C4818),"-",'Rates Database'!B4818,"-",'Rates Database'!E4818,"-",'Rates Database'!G4818,"-",'Rates Database'!J4818)</f>
        <v>6-2021-National Grid-Residential-Net Metering Recovery Surcharge (NMRS)</v>
      </c>
      <c r="D4819" s="2">
        <f t="shared" si="75"/>
        <v>1</v>
      </c>
    </row>
    <row r="4820" spans="2:4" ht="13.8" x14ac:dyDescent="0.2">
      <c r="B4820" s="18">
        <v>4817</v>
      </c>
      <c r="C4820" s="2" t="str">
        <f>_xlfn.CONCAT(MONTH('Rates Database'!C4819),"-",'Rates Database'!B4819,"-",'Rates Database'!E4819,"-",'Rates Database'!G4819,"-",'Rates Database'!J4819)</f>
        <v>5-2021-National Grid-Residential-Net Metering Recovery Surcharge (NMRS)</v>
      </c>
      <c r="D4820" s="2">
        <f t="shared" si="75"/>
        <v>1</v>
      </c>
    </row>
    <row r="4821" spans="2:4" ht="13.8" x14ac:dyDescent="0.2">
      <c r="B4821" s="18">
        <v>4818</v>
      </c>
      <c r="C4821" s="2" t="str">
        <f>_xlfn.CONCAT(MONTH('Rates Database'!C4820),"-",'Rates Database'!B4820,"-",'Rates Database'!E4820,"-",'Rates Database'!G4820,"-",'Rates Database'!J4820)</f>
        <v>4-2021-National Grid-Residential-Net Metering Recovery Surcharge (NMRS)</v>
      </c>
      <c r="D4821" s="2">
        <f t="shared" si="75"/>
        <v>1</v>
      </c>
    </row>
    <row r="4822" spans="2:4" ht="13.8" x14ac:dyDescent="0.2">
      <c r="B4822" s="18">
        <v>4819</v>
      </c>
      <c r="C4822" s="2" t="str">
        <f>_xlfn.CONCAT(MONTH('Rates Database'!C4821),"-",'Rates Database'!B4821,"-",'Rates Database'!E4821,"-",'Rates Database'!G4821,"-",'Rates Database'!J4821)</f>
        <v>3-2021-National Grid-Residential-Net Metering Recovery Surcharge (NMRS)</v>
      </c>
      <c r="D4822" s="2">
        <f t="shared" si="75"/>
        <v>1</v>
      </c>
    </row>
    <row r="4823" spans="2:4" ht="13.8" x14ac:dyDescent="0.2">
      <c r="B4823" s="18">
        <v>4820</v>
      </c>
      <c r="C4823" s="2" t="str">
        <f>_xlfn.CONCAT(MONTH('Rates Database'!C4822),"-",'Rates Database'!B4822,"-",'Rates Database'!E4822,"-",'Rates Database'!G4822,"-",'Rates Database'!J4822)</f>
        <v>2-2021-National Grid-Residential-Net Metering Recovery Surcharge (NMRS)</v>
      </c>
      <c r="D4823" s="2">
        <f t="shared" si="75"/>
        <v>1</v>
      </c>
    </row>
    <row r="4824" spans="2:4" ht="13.8" x14ac:dyDescent="0.2">
      <c r="B4824" s="18">
        <v>4821</v>
      </c>
      <c r="C4824" s="2" t="str">
        <f>_xlfn.CONCAT(MONTH('Rates Database'!C4823),"-",'Rates Database'!B4823,"-",'Rates Database'!E4823,"-",'Rates Database'!G4823,"-",'Rates Database'!J4823)</f>
        <v>1-2021-National Grid-Residential-Net Metering Recovery Surcharge (NMRS)</v>
      </c>
      <c r="D4824" s="2">
        <f t="shared" si="75"/>
        <v>1</v>
      </c>
    </row>
    <row r="4825" spans="2:4" ht="13.8" x14ac:dyDescent="0.2">
      <c r="B4825" s="18">
        <v>4822</v>
      </c>
      <c r="C4825" s="2" t="str">
        <f>_xlfn.CONCAT(MONTH('Rates Database'!C4824),"-",'Rates Database'!B4824,"-",'Rates Database'!E4824,"-",'Rates Database'!G4824,"-",'Rates Database'!J4824)</f>
        <v>12-2020-National Grid-Residential-Net Metering Recovery Surcharge (NMRS)</v>
      </c>
      <c r="D4825" s="2">
        <f t="shared" si="75"/>
        <v>1</v>
      </c>
    </row>
    <row r="4826" spans="2:4" ht="13.8" x14ac:dyDescent="0.2">
      <c r="B4826" s="18">
        <v>4823</v>
      </c>
      <c r="C4826" s="2" t="str">
        <f>_xlfn.CONCAT(MONTH('Rates Database'!C4825),"-",'Rates Database'!B4825,"-",'Rates Database'!E4825,"-",'Rates Database'!G4825,"-",'Rates Database'!J4825)</f>
        <v>11-2020-National Grid-Residential-Net Metering Recovery Surcharge (NMRS)</v>
      </c>
      <c r="D4826" s="2">
        <f t="shared" si="75"/>
        <v>1</v>
      </c>
    </row>
    <row r="4827" spans="2:4" ht="13.8" x14ac:dyDescent="0.2">
      <c r="B4827" s="18">
        <v>4824</v>
      </c>
      <c r="C4827" s="2" t="str">
        <f>_xlfn.CONCAT(MONTH('Rates Database'!C4826),"-",'Rates Database'!B4826,"-",'Rates Database'!E4826,"-",'Rates Database'!G4826,"-",'Rates Database'!J4826)</f>
        <v>10-2020-National Grid-Residential-Net Metering Recovery Surcharge (NMRS)</v>
      </c>
      <c r="D4827" s="2">
        <f t="shared" si="75"/>
        <v>1</v>
      </c>
    </row>
    <row r="4828" spans="2:4" ht="13.8" x14ac:dyDescent="0.2">
      <c r="B4828" s="18">
        <v>4825</v>
      </c>
      <c r="C4828" s="2" t="str">
        <f>_xlfn.CONCAT(MONTH('Rates Database'!C4827),"-",'Rates Database'!B4827,"-",'Rates Database'!E4827,"-",'Rates Database'!G4827,"-",'Rates Database'!J4827)</f>
        <v>9-2020-National Grid-Residential-Net Metering Recovery Surcharge (NMRS)</v>
      </c>
      <c r="D4828" s="2">
        <f t="shared" si="75"/>
        <v>1</v>
      </c>
    </row>
    <row r="4829" spans="2:4" ht="13.8" x14ac:dyDescent="0.2">
      <c r="B4829" s="18">
        <v>4826</v>
      </c>
      <c r="C4829" s="2" t="str">
        <f>_xlfn.CONCAT(MONTH('Rates Database'!C4828),"-",'Rates Database'!B4828,"-",'Rates Database'!E4828,"-",'Rates Database'!G4828,"-",'Rates Database'!J4828)</f>
        <v>8-2020-National Grid-Residential-Net Metering Recovery Surcharge (NMRS)</v>
      </c>
      <c r="D4829" s="2">
        <f t="shared" si="75"/>
        <v>1</v>
      </c>
    </row>
    <row r="4830" spans="2:4" ht="13.8" x14ac:dyDescent="0.2">
      <c r="B4830" s="18">
        <v>4827</v>
      </c>
      <c r="C4830" s="2" t="str">
        <f>_xlfn.CONCAT(MONTH('Rates Database'!C4829),"-",'Rates Database'!B4829,"-",'Rates Database'!E4829,"-",'Rates Database'!G4829,"-",'Rates Database'!J4829)</f>
        <v>7-2020-National Grid-Residential-Net Metering Recovery Surcharge (NMRS)</v>
      </c>
      <c r="D4830" s="2">
        <f t="shared" si="75"/>
        <v>1</v>
      </c>
    </row>
    <row r="4831" spans="2:4" ht="13.8" x14ac:dyDescent="0.2">
      <c r="B4831" s="18">
        <v>4828</v>
      </c>
      <c r="C4831" s="2" t="str">
        <f>_xlfn.CONCAT(MONTH('Rates Database'!C4830),"-",'Rates Database'!B4830,"-",'Rates Database'!E4830,"-",'Rates Database'!G4830,"-",'Rates Database'!J4830)</f>
        <v>6-2020-National Grid-Residential-Net Metering Recovery Surcharge (NMRS)</v>
      </c>
      <c r="D4831" s="2">
        <f t="shared" si="75"/>
        <v>1</v>
      </c>
    </row>
    <row r="4832" spans="2:4" ht="13.8" x14ac:dyDescent="0.2">
      <c r="B4832" s="18">
        <v>4829</v>
      </c>
      <c r="C4832" s="2" t="str">
        <f>_xlfn.CONCAT(MONTH('Rates Database'!C4831),"-",'Rates Database'!B4831,"-",'Rates Database'!E4831,"-",'Rates Database'!G4831,"-",'Rates Database'!J4831)</f>
        <v>5-2020-National Grid-Residential-Net Metering Recovery Surcharge (NMRS)</v>
      </c>
      <c r="D4832" s="2">
        <f t="shared" si="75"/>
        <v>1</v>
      </c>
    </row>
    <row r="4833" spans="2:4" ht="13.8" x14ac:dyDescent="0.2">
      <c r="B4833" s="18">
        <v>4830</v>
      </c>
      <c r="C4833" s="2" t="str">
        <f>_xlfn.CONCAT(MONTH('Rates Database'!C4832),"-",'Rates Database'!B4832,"-",'Rates Database'!E4832,"-",'Rates Database'!G4832,"-",'Rates Database'!J4832)</f>
        <v>4-2020-National Grid-Residential-Net Metering Recovery Surcharge (NMRS)</v>
      </c>
      <c r="D4833" s="2">
        <f t="shared" si="75"/>
        <v>1</v>
      </c>
    </row>
    <row r="4834" spans="2:4" ht="13.8" x14ac:dyDescent="0.2">
      <c r="B4834" s="18">
        <v>4831</v>
      </c>
      <c r="C4834" s="2" t="str">
        <f>_xlfn.CONCAT(MONTH('Rates Database'!C4833),"-",'Rates Database'!B4833,"-",'Rates Database'!E4833,"-",'Rates Database'!G4833,"-",'Rates Database'!J4833)</f>
        <v>3-2020-National Grid-Residential-Net Metering Recovery Surcharge (NMRS)</v>
      </c>
      <c r="D4834" s="2">
        <f t="shared" si="75"/>
        <v>1</v>
      </c>
    </row>
    <row r="4835" spans="2:4" ht="13.8" x14ac:dyDescent="0.2">
      <c r="B4835" s="18">
        <v>4832</v>
      </c>
      <c r="C4835" s="2" t="str">
        <f>_xlfn.CONCAT(MONTH('Rates Database'!C4834),"-",'Rates Database'!B4834,"-",'Rates Database'!E4834,"-",'Rates Database'!G4834,"-",'Rates Database'!J4834)</f>
        <v>2-2020-National Grid-Residential-Net Metering Recovery Surcharge (NMRS)</v>
      </c>
      <c r="D4835" s="2">
        <f t="shared" si="75"/>
        <v>1</v>
      </c>
    </row>
    <row r="4836" spans="2:4" ht="13.8" x14ac:dyDescent="0.2">
      <c r="B4836" s="18">
        <v>4833</v>
      </c>
      <c r="C4836" s="2" t="str">
        <f>_xlfn.CONCAT(MONTH('Rates Database'!C4835),"-",'Rates Database'!B4835,"-",'Rates Database'!E4835,"-",'Rates Database'!G4835,"-",'Rates Database'!J4835)</f>
        <v>1-2020-National Grid-Residential-Net Metering Recovery Surcharge (NMRS)</v>
      </c>
      <c r="D4836" s="2">
        <f t="shared" si="75"/>
        <v>1</v>
      </c>
    </row>
    <row r="4837" spans="2:4" ht="13.8" x14ac:dyDescent="0.2">
      <c r="B4837" s="18">
        <v>4834</v>
      </c>
      <c r="C4837" s="2" t="str">
        <f>_xlfn.CONCAT(MONTH('Rates Database'!C4836),"-",'Rates Database'!B4836,"-",'Rates Database'!E4836,"-",'Rates Database'!G4836,"-",'Rates Database'!J4836)</f>
        <v>12-2019-National Grid-Residential-Net Metering Recovery Surcharge (NMRS)</v>
      </c>
      <c r="D4837" s="2">
        <f t="shared" si="75"/>
        <v>1</v>
      </c>
    </row>
    <row r="4838" spans="2:4" ht="13.8" x14ac:dyDescent="0.2">
      <c r="B4838" s="18">
        <v>4835</v>
      </c>
      <c r="C4838" s="2" t="str">
        <f>_xlfn.CONCAT(MONTH('Rates Database'!C4837),"-",'Rates Database'!B4837,"-",'Rates Database'!E4837,"-",'Rates Database'!G4837,"-",'Rates Database'!J4837)</f>
        <v>11-2019-National Grid-Residential-Net Metering Recovery Surcharge (NMRS)</v>
      </c>
      <c r="D4838" s="2">
        <f t="shared" si="75"/>
        <v>1</v>
      </c>
    </row>
    <row r="4839" spans="2:4" ht="13.8" x14ac:dyDescent="0.2">
      <c r="B4839" s="18">
        <v>4836</v>
      </c>
      <c r="C4839" s="2" t="str">
        <f>_xlfn.CONCAT(MONTH('Rates Database'!C4838),"-",'Rates Database'!B4838,"-",'Rates Database'!E4838,"-",'Rates Database'!G4838,"-",'Rates Database'!J4838)</f>
        <v>10-2019-National Grid-Residential-Net Metering Recovery Surcharge (NMRS)</v>
      </c>
      <c r="D4839" s="2">
        <f t="shared" si="75"/>
        <v>1</v>
      </c>
    </row>
    <row r="4840" spans="2:4" ht="13.8" x14ac:dyDescent="0.2">
      <c r="B4840" s="18">
        <v>4837</v>
      </c>
      <c r="C4840" s="2" t="str">
        <f>_xlfn.CONCAT(MONTH('Rates Database'!C4839),"-",'Rates Database'!B4839,"-",'Rates Database'!E4839,"-",'Rates Database'!G4839,"-",'Rates Database'!J4839)</f>
        <v>9-2019-National Grid-Residential-Net Metering Recovery Surcharge (NMRS)</v>
      </c>
      <c r="D4840" s="2">
        <f t="shared" si="75"/>
        <v>1</v>
      </c>
    </row>
    <row r="4841" spans="2:4" ht="13.8" x14ac:dyDescent="0.2">
      <c r="B4841" s="18">
        <v>4838</v>
      </c>
      <c r="C4841" s="2" t="str">
        <f>_xlfn.CONCAT(MONTH('Rates Database'!C4840),"-",'Rates Database'!B4840,"-",'Rates Database'!E4840,"-",'Rates Database'!G4840,"-",'Rates Database'!J4840)</f>
        <v>8-2019-National Grid-Residential-Net Metering Recovery Surcharge (NMRS)</v>
      </c>
      <c r="D4841" s="2">
        <f t="shared" si="75"/>
        <v>1</v>
      </c>
    </row>
    <row r="4842" spans="2:4" ht="13.8" x14ac:dyDescent="0.2">
      <c r="B4842" s="18">
        <v>4839</v>
      </c>
      <c r="C4842" s="2" t="str">
        <f>_xlfn.CONCAT(MONTH('Rates Database'!C4841),"-",'Rates Database'!B4841,"-",'Rates Database'!E4841,"-",'Rates Database'!G4841,"-",'Rates Database'!J4841)</f>
        <v>7-2019-National Grid-Residential-Net Metering Recovery Surcharge (NMRS)</v>
      </c>
      <c r="D4842" s="2">
        <f t="shared" si="75"/>
        <v>1</v>
      </c>
    </row>
    <row r="4843" spans="2:4" ht="13.8" x14ac:dyDescent="0.2">
      <c r="B4843" s="18">
        <v>4840</v>
      </c>
      <c r="C4843" s="2" t="str">
        <f>_xlfn.CONCAT(MONTH('Rates Database'!C4842),"-",'Rates Database'!B4842,"-",'Rates Database'!E4842,"-",'Rates Database'!G4842,"-",'Rates Database'!J4842)</f>
        <v>6-2019-National Grid-Residential-Net Metering Recovery Surcharge (NMRS)</v>
      </c>
      <c r="D4843" s="2">
        <f t="shared" si="75"/>
        <v>1</v>
      </c>
    </row>
    <row r="4844" spans="2:4" ht="13.8" x14ac:dyDescent="0.2">
      <c r="B4844" s="18">
        <v>4841</v>
      </c>
      <c r="C4844" s="2" t="str">
        <f>_xlfn.CONCAT(MONTH('Rates Database'!C4843),"-",'Rates Database'!B4843,"-",'Rates Database'!E4843,"-",'Rates Database'!G4843,"-",'Rates Database'!J4843)</f>
        <v>5-2019-National Grid-Residential-Net Metering Recovery Surcharge (NMRS)</v>
      </c>
      <c r="D4844" s="2">
        <f t="shared" si="75"/>
        <v>1</v>
      </c>
    </row>
    <row r="4845" spans="2:4" ht="13.8" x14ac:dyDescent="0.2">
      <c r="B4845" s="18">
        <v>4842</v>
      </c>
      <c r="C4845" s="2" t="str">
        <f>_xlfn.CONCAT(MONTH('Rates Database'!C4844),"-",'Rates Database'!B4844,"-",'Rates Database'!E4844,"-",'Rates Database'!G4844,"-",'Rates Database'!J4844)</f>
        <v>4-2019-National Grid-Residential-Net Metering Recovery Surcharge (NMRS)</v>
      </c>
      <c r="D4845" s="2">
        <f t="shared" si="75"/>
        <v>1</v>
      </c>
    </row>
    <row r="4846" spans="2:4" ht="13.8" x14ac:dyDescent="0.2">
      <c r="B4846" s="18">
        <v>4843</v>
      </c>
      <c r="C4846" s="2" t="str">
        <f>_xlfn.CONCAT(MONTH('Rates Database'!C4845),"-",'Rates Database'!B4845,"-",'Rates Database'!E4845,"-",'Rates Database'!G4845,"-",'Rates Database'!J4845)</f>
        <v>3-2019-National Grid-Residential-Net Metering Recovery Surcharge (NMRS)</v>
      </c>
      <c r="D4846" s="2">
        <f t="shared" si="75"/>
        <v>1</v>
      </c>
    </row>
    <row r="4847" spans="2:4" ht="13.8" x14ac:dyDescent="0.2">
      <c r="B4847" s="18">
        <v>4844</v>
      </c>
      <c r="C4847" s="2" t="str">
        <f>_xlfn.CONCAT(MONTH('Rates Database'!C4846),"-",'Rates Database'!B4846,"-",'Rates Database'!E4846,"-",'Rates Database'!G4846,"-",'Rates Database'!J4846)</f>
        <v>2-2019-National Grid-Residential-Net Metering Recovery Surcharge (NMRS)</v>
      </c>
      <c r="D4847" s="2">
        <f t="shared" si="75"/>
        <v>1</v>
      </c>
    </row>
    <row r="4848" spans="2:4" ht="13.8" x14ac:dyDescent="0.2">
      <c r="B4848" s="18">
        <v>4845</v>
      </c>
      <c r="C4848" s="2" t="str">
        <f>_xlfn.CONCAT(MONTH('Rates Database'!C4847),"-",'Rates Database'!B4847,"-",'Rates Database'!E4847,"-",'Rates Database'!G4847,"-",'Rates Database'!J4847)</f>
        <v>1-2019-National Grid-Residential-Net Metering Recovery Surcharge (NMRS)</v>
      </c>
      <c r="D4848" s="2">
        <f t="shared" si="75"/>
        <v>1</v>
      </c>
    </row>
    <row r="4849" spans="2:4" ht="13.8" x14ac:dyDescent="0.2">
      <c r="B4849" s="18">
        <v>4846</v>
      </c>
      <c r="C4849" s="2" t="str">
        <f>_xlfn.CONCAT(MONTH('Rates Database'!C4848),"-",'Rates Database'!B4848,"-",'Rates Database'!E4848,"-",'Rates Database'!G4848,"-",'Rates Database'!J4848)</f>
        <v>3-2024-National Grid-Residential-Long-Term Rewable Contract Adjustment (LTRCA)</v>
      </c>
      <c r="D4849" s="2">
        <f t="shared" si="75"/>
        <v>1</v>
      </c>
    </row>
    <row r="4850" spans="2:4" ht="13.8" x14ac:dyDescent="0.2">
      <c r="B4850" s="18">
        <v>4847</v>
      </c>
      <c r="C4850" s="2" t="str">
        <f>_xlfn.CONCAT(MONTH('Rates Database'!C4849),"-",'Rates Database'!B4849,"-",'Rates Database'!E4849,"-",'Rates Database'!G4849,"-",'Rates Database'!J4849)</f>
        <v>2-2024-National Grid-Residential-Long-Term Rewable Contract Adjustment (LTRCA)</v>
      </c>
      <c r="D4850" s="2">
        <f t="shared" si="75"/>
        <v>1</v>
      </c>
    </row>
    <row r="4851" spans="2:4" ht="13.8" x14ac:dyDescent="0.2">
      <c r="B4851" s="18">
        <v>4848</v>
      </c>
      <c r="C4851" s="2" t="str">
        <f>_xlfn.CONCAT(MONTH('Rates Database'!C4850),"-",'Rates Database'!B4850,"-",'Rates Database'!E4850,"-",'Rates Database'!G4850,"-",'Rates Database'!J4850)</f>
        <v>1-2024-National Grid-Residential-Long-Term Rewable Contract Adjustment (LTRCA)</v>
      </c>
      <c r="D4851" s="2">
        <f t="shared" si="75"/>
        <v>1</v>
      </c>
    </row>
    <row r="4852" spans="2:4" ht="13.8" x14ac:dyDescent="0.2">
      <c r="B4852" s="18">
        <v>4849</v>
      </c>
      <c r="C4852" s="2" t="str">
        <f>_xlfn.CONCAT(MONTH('Rates Database'!C4851),"-",'Rates Database'!B4851,"-",'Rates Database'!E4851,"-",'Rates Database'!G4851,"-",'Rates Database'!J4851)</f>
        <v>12-2023-National Grid-Residential-Long-Term Rewable Contract Adjustment (LTRCA)</v>
      </c>
      <c r="D4852" s="2">
        <f t="shared" si="75"/>
        <v>1</v>
      </c>
    </row>
    <row r="4853" spans="2:4" ht="13.8" x14ac:dyDescent="0.2">
      <c r="B4853" s="18">
        <v>4850</v>
      </c>
      <c r="C4853" s="2" t="str">
        <f>_xlfn.CONCAT(MONTH('Rates Database'!C4852),"-",'Rates Database'!B4852,"-",'Rates Database'!E4852,"-",'Rates Database'!G4852,"-",'Rates Database'!J4852)</f>
        <v>11-2023-National Grid-Residential-Long-Term Rewable Contract Adjustment (LTRCA)</v>
      </c>
      <c r="D4853" s="2">
        <f t="shared" si="75"/>
        <v>1</v>
      </c>
    </row>
    <row r="4854" spans="2:4" ht="13.8" x14ac:dyDescent="0.2">
      <c r="B4854" s="18">
        <v>4851</v>
      </c>
      <c r="C4854" s="2" t="str">
        <f>_xlfn.CONCAT(MONTH('Rates Database'!C4853),"-",'Rates Database'!B4853,"-",'Rates Database'!E4853,"-",'Rates Database'!G4853,"-",'Rates Database'!J4853)</f>
        <v>10-2023-National Grid-Residential-Long-Term Rewable Contract Adjustment (LTRCA)</v>
      </c>
      <c r="D4854" s="2">
        <f t="shared" si="75"/>
        <v>1</v>
      </c>
    </row>
    <row r="4855" spans="2:4" ht="13.8" x14ac:dyDescent="0.2">
      <c r="B4855" s="18">
        <v>4852</v>
      </c>
      <c r="C4855" s="2" t="str">
        <f>_xlfn.CONCAT(MONTH('Rates Database'!C4854),"-",'Rates Database'!B4854,"-",'Rates Database'!E4854,"-",'Rates Database'!G4854,"-",'Rates Database'!J4854)</f>
        <v>9-2023-National Grid-Residential-Long-Term Rewable Contract Adjustment (LTRCA)</v>
      </c>
      <c r="D4855" s="2">
        <f t="shared" si="75"/>
        <v>1</v>
      </c>
    </row>
    <row r="4856" spans="2:4" ht="13.8" x14ac:dyDescent="0.2">
      <c r="B4856" s="18">
        <v>4853</v>
      </c>
      <c r="C4856" s="2" t="str">
        <f>_xlfn.CONCAT(MONTH('Rates Database'!C4855),"-",'Rates Database'!B4855,"-",'Rates Database'!E4855,"-",'Rates Database'!G4855,"-",'Rates Database'!J4855)</f>
        <v>8-2023-National Grid-Residential-Long-Term Rewable Contract Adjustment (LTRCA)</v>
      </c>
      <c r="D4856" s="2">
        <f t="shared" si="75"/>
        <v>1</v>
      </c>
    </row>
    <row r="4857" spans="2:4" ht="13.8" x14ac:dyDescent="0.2">
      <c r="B4857" s="18">
        <v>4854</v>
      </c>
      <c r="C4857" s="2" t="str">
        <f>_xlfn.CONCAT(MONTH('Rates Database'!C4856),"-",'Rates Database'!B4856,"-",'Rates Database'!E4856,"-",'Rates Database'!G4856,"-",'Rates Database'!J4856)</f>
        <v>7-2023-National Grid-Residential-Long-Term Rewable Contract Adjustment (LTRCA)</v>
      </c>
      <c r="D4857" s="2">
        <f t="shared" si="75"/>
        <v>1</v>
      </c>
    </row>
    <row r="4858" spans="2:4" ht="13.8" x14ac:dyDescent="0.2">
      <c r="B4858" s="18">
        <v>4855</v>
      </c>
      <c r="C4858" s="2" t="str">
        <f>_xlfn.CONCAT(MONTH('Rates Database'!C4857),"-",'Rates Database'!B4857,"-",'Rates Database'!E4857,"-",'Rates Database'!G4857,"-",'Rates Database'!J4857)</f>
        <v>6-2023-National Grid-Residential-Long-Term Rewable Contract Adjustment (LTRCA)</v>
      </c>
      <c r="D4858" s="2">
        <f t="shared" si="75"/>
        <v>1</v>
      </c>
    </row>
    <row r="4859" spans="2:4" ht="13.8" x14ac:dyDescent="0.2">
      <c r="B4859" s="18">
        <v>4856</v>
      </c>
      <c r="C4859" s="2" t="str">
        <f>_xlfn.CONCAT(MONTH('Rates Database'!C4858),"-",'Rates Database'!B4858,"-",'Rates Database'!E4858,"-",'Rates Database'!G4858,"-",'Rates Database'!J4858)</f>
        <v>5-2023-National Grid-Residential-Long-Term Rewable Contract Adjustment (LTRCA)</v>
      </c>
      <c r="D4859" s="2">
        <f t="shared" si="75"/>
        <v>1</v>
      </c>
    </row>
    <row r="4860" spans="2:4" ht="13.8" x14ac:dyDescent="0.2">
      <c r="B4860" s="18">
        <v>4857</v>
      </c>
      <c r="C4860" s="2" t="str">
        <f>_xlfn.CONCAT(MONTH('Rates Database'!C4859),"-",'Rates Database'!B4859,"-",'Rates Database'!E4859,"-",'Rates Database'!G4859,"-",'Rates Database'!J4859)</f>
        <v>4-2023-National Grid-Residential-Long-Term Rewable Contract Adjustment (LTRCA)</v>
      </c>
      <c r="D4860" s="2">
        <f t="shared" si="75"/>
        <v>1</v>
      </c>
    </row>
    <row r="4861" spans="2:4" ht="13.8" x14ac:dyDescent="0.2">
      <c r="B4861" s="18">
        <v>4858</v>
      </c>
      <c r="C4861" s="2" t="str">
        <f>_xlfn.CONCAT(MONTH('Rates Database'!C4860),"-",'Rates Database'!B4860,"-",'Rates Database'!E4860,"-",'Rates Database'!G4860,"-",'Rates Database'!J4860)</f>
        <v>3-2023-National Grid-Residential-Long-Term Rewable Contract Adjustment (LTRCA)</v>
      </c>
      <c r="D4861" s="2">
        <f t="shared" si="75"/>
        <v>1</v>
      </c>
    </row>
    <row r="4862" spans="2:4" ht="13.8" x14ac:dyDescent="0.2">
      <c r="B4862" s="18">
        <v>4859</v>
      </c>
      <c r="C4862" s="2" t="str">
        <f>_xlfn.CONCAT(MONTH('Rates Database'!C4861),"-",'Rates Database'!B4861,"-",'Rates Database'!E4861,"-",'Rates Database'!G4861,"-",'Rates Database'!J4861)</f>
        <v>2-2023-National Grid-Residential-Long-Term Rewable Contract Adjustment (LTRCA)</v>
      </c>
      <c r="D4862" s="2">
        <f t="shared" si="75"/>
        <v>1</v>
      </c>
    </row>
    <row r="4863" spans="2:4" ht="13.8" x14ac:dyDescent="0.2">
      <c r="B4863" s="18">
        <v>4860</v>
      </c>
      <c r="C4863" s="2" t="str">
        <f>_xlfn.CONCAT(MONTH('Rates Database'!C4862),"-",'Rates Database'!B4862,"-",'Rates Database'!E4862,"-",'Rates Database'!G4862,"-",'Rates Database'!J4862)</f>
        <v>1-2023-National Grid-Residential-Long-Term Rewable Contract Adjustment (LTRCA)</v>
      </c>
      <c r="D4863" s="2">
        <f t="shared" si="75"/>
        <v>1</v>
      </c>
    </row>
    <row r="4864" spans="2:4" ht="13.8" x14ac:dyDescent="0.2">
      <c r="B4864" s="18">
        <v>4861</v>
      </c>
      <c r="C4864" s="2" t="str">
        <f>_xlfn.CONCAT(MONTH('Rates Database'!C4863),"-",'Rates Database'!B4863,"-",'Rates Database'!E4863,"-",'Rates Database'!G4863,"-",'Rates Database'!J4863)</f>
        <v>12-2022-National Grid-Residential-Long-Term Rewable Contract Adjustment (LTRCA)</v>
      </c>
      <c r="D4864" s="2">
        <f t="shared" si="75"/>
        <v>1</v>
      </c>
    </row>
    <row r="4865" spans="2:4" ht="13.8" x14ac:dyDescent="0.2">
      <c r="B4865" s="18">
        <v>4862</v>
      </c>
      <c r="C4865" s="2" t="str">
        <f>_xlfn.CONCAT(MONTH('Rates Database'!C4864),"-",'Rates Database'!B4864,"-",'Rates Database'!E4864,"-",'Rates Database'!G4864,"-",'Rates Database'!J4864)</f>
        <v>11-2022-National Grid-Residential-Long-Term Rewable Contract Adjustment (LTRCA)</v>
      </c>
      <c r="D4865" s="2">
        <f t="shared" si="75"/>
        <v>1</v>
      </c>
    </row>
    <row r="4866" spans="2:4" ht="13.8" x14ac:dyDescent="0.2">
      <c r="B4866" s="18">
        <v>4863</v>
      </c>
      <c r="C4866" s="2" t="str">
        <f>_xlfn.CONCAT(MONTH('Rates Database'!C4865),"-",'Rates Database'!B4865,"-",'Rates Database'!E4865,"-",'Rates Database'!G4865,"-",'Rates Database'!J4865)</f>
        <v>10-2022-National Grid-Residential-Long-Term Rewable Contract Adjustment (LTRCA)</v>
      </c>
      <c r="D4866" s="2">
        <f t="shared" si="75"/>
        <v>1</v>
      </c>
    </row>
    <row r="4867" spans="2:4" ht="13.8" x14ac:dyDescent="0.2">
      <c r="B4867" s="18">
        <v>4864</v>
      </c>
      <c r="C4867" s="2" t="str">
        <f>_xlfn.CONCAT(MONTH('Rates Database'!C4866),"-",'Rates Database'!B4866,"-",'Rates Database'!E4866,"-",'Rates Database'!G4866,"-",'Rates Database'!J4866)</f>
        <v>9-2022-National Grid-Residential-Long-Term Rewable Contract Adjustment (LTRCA)</v>
      </c>
      <c r="D4867" s="2">
        <f t="shared" si="75"/>
        <v>1</v>
      </c>
    </row>
    <row r="4868" spans="2:4" ht="13.8" x14ac:dyDescent="0.2">
      <c r="B4868" s="18">
        <v>4865</v>
      </c>
      <c r="C4868" s="2" t="str">
        <f>_xlfn.CONCAT(MONTH('Rates Database'!C4867),"-",'Rates Database'!B4867,"-",'Rates Database'!E4867,"-",'Rates Database'!G4867,"-",'Rates Database'!J4867)</f>
        <v>8-2022-National Grid-Residential-Long-Term Rewable Contract Adjustment (LTRCA)</v>
      </c>
      <c r="D4868" s="2">
        <f t="shared" si="75"/>
        <v>1</v>
      </c>
    </row>
    <row r="4869" spans="2:4" ht="13.8" x14ac:dyDescent="0.2">
      <c r="B4869" s="18">
        <v>4866</v>
      </c>
      <c r="C4869" s="2" t="str">
        <f>_xlfn.CONCAT(MONTH('Rates Database'!C4868),"-",'Rates Database'!B4868,"-",'Rates Database'!E4868,"-",'Rates Database'!G4868,"-",'Rates Database'!J4868)</f>
        <v>7-2022-National Grid-Residential-Long-Term Rewable Contract Adjustment (LTRCA)</v>
      </c>
      <c r="D4869" s="2">
        <f t="shared" ref="D4869:D4932" si="76">COUNTIF($C$4:$C$10092,C4869)</f>
        <v>1</v>
      </c>
    </row>
    <row r="4870" spans="2:4" ht="13.8" x14ac:dyDescent="0.2">
      <c r="B4870" s="18">
        <v>4867</v>
      </c>
      <c r="C4870" s="2" t="str">
        <f>_xlfn.CONCAT(MONTH('Rates Database'!C4869),"-",'Rates Database'!B4869,"-",'Rates Database'!E4869,"-",'Rates Database'!G4869,"-",'Rates Database'!J4869)</f>
        <v>6-2022-National Grid-Residential-Long-Term Rewable Contract Adjustment (LTRCA)</v>
      </c>
      <c r="D4870" s="2">
        <f t="shared" si="76"/>
        <v>1</v>
      </c>
    </row>
    <row r="4871" spans="2:4" ht="13.8" x14ac:dyDescent="0.2">
      <c r="B4871" s="18">
        <v>4868</v>
      </c>
      <c r="C4871" s="2" t="str">
        <f>_xlfn.CONCAT(MONTH('Rates Database'!C4870),"-",'Rates Database'!B4870,"-",'Rates Database'!E4870,"-",'Rates Database'!G4870,"-",'Rates Database'!J4870)</f>
        <v>5-2022-National Grid-Residential-Long-Term Rewable Contract Adjustment (LTRCA)</v>
      </c>
      <c r="D4871" s="2">
        <f t="shared" si="76"/>
        <v>1</v>
      </c>
    </row>
    <row r="4872" spans="2:4" ht="13.8" x14ac:dyDescent="0.2">
      <c r="B4872" s="18">
        <v>4869</v>
      </c>
      <c r="C4872" s="2" t="str">
        <f>_xlfn.CONCAT(MONTH('Rates Database'!C4871),"-",'Rates Database'!B4871,"-",'Rates Database'!E4871,"-",'Rates Database'!G4871,"-",'Rates Database'!J4871)</f>
        <v>4-2022-National Grid-Residential-Long-Term Rewable Contract Adjustment (LTRCA)</v>
      </c>
      <c r="D4872" s="2">
        <f t="shared" si="76"/>
        <v>1</v>
      </c>
    </row>
    <row r="4873" spans="2:4" ht="13.8" x14ac:dyDescent="0.2">
      <c r="B4873" s="18">
        <v>4870</v>
      </c>
      <c r="C4873" s="2" t="str">
        <f>_xlfn.CONCAT(MONTH('Rates Database'!C4872),"-",'Rates Database'!B4872,"-",'Rates Database'!E4872,"-",'Rates Database'!G4872,"-",'Rates Database'!J4872)</f>
        <v>3-2022-National Grid-Residential-Long-Term Rewable Contract Adjustment (LTRCA)</v>
      </c>
      <c r="D4873" s="2">
        <f t="shared" si="76"/>
        <v>1</v>
      </c>
    </row>
    <row r="4874" spans="2:4" ht="13.8" x14ac:dyDescent="0.2">
      <c r="B4874" s="18">
        <v>4871</v>
      </c>
      <c r="C4874" s="2" t="str">
        <f>_xlfn.CONCAT(MONTH('Rates Database'!C4873),"-",'Rates Database'!B4873,"-",'Rates Database'!E4873,"-",'Rates Database'!G4873,"-",'Rates Database'!J4873)</f>
        <v>2-2022-National Grid-Residential-Long-Term Rewable Contract Adjustment (LTRCA)</v>
      </c>
      <c r="D4874" s="2">
        <f t="shared" si="76"/>
        <v>1</v>
      </c>
    </row>
    <row r="4875" spans="2:4" ht="13.8" x14ac:dyDescent="0.2">
      <c r="B4875" s="18">
        <v>4872</v>
      </c>
      <c r="C4875" s="2" t="str">
        <f>_xlfn.CONCAT(MONTH('Rates Database'!C4874),"-",'Rates Database'!B4874,"-",'Rates Database'!E4874,"-",'Rates Database'!G4874,"-",'Rates Database'!J4874)</f>
        <v>1-2022-National Grid-Residential-Long-Term Rewable Contract Adjustment (LTRCA)</v>
      </c>
      <c r="D4875" s="2">
        <f t="shared" si="76"/>
        <v>1</v>
      </c>
    </row>
    <row r="4876" spans="2:4" ht="13.8" x14ac:dyDescent="0.2">
      <c r="B4876" s="18">
        <v>4873</v>
      </c>
      <c r="C4876" s="2" t="str">
        <f>_xlfn.CONCAT(MONTH('Rates Database'!C4875),"-",'Rates Database'!B4875,"-",'Rates Database'!E4875,"-",'Rates Database'!G4875,"-",'Rates Database'!J4875)</f>
        <v>12-2021-National Grid-Residential-Long-Term Rewable Contract Adjustment (LTRCA)</v>
      </c>
      <c r="D4876" s="2">
        <f t="shared" si="76"/>
        <v>1</v>
      </c>
    </row>
    <row r="4877" spans="2:4" ht="13.8" x14ac:dyDescent="0.2">
      <c r="B4877" s="18">
        <v>4874</v>
      </c>
      <c r="C4877" s="2" t="str">
        <f>_xlfn.CONCAT(MONTH('Rates Database'!C4876),"-",'Rates Database'!B4876,"-",'Rates Database'!E4876,"-",'Rates Database'!G4876,"-",'Rates Database'!J4876)</f>
        <v>11-2021-National Grid-Residential-Long-Term Rewable Contract Adjustment (LTRCA)</v>
      </c>
      <c r="D4877" s="2">
        <f t="shared" si="76"/>
        <v>1</v>
      </c>
    </row>
    <row r="4878" spans="2:4" ht="13.8" x14ac:dyDescent="0.2">
      <c r="B4878" s="18">
        <v>4875</v>
      </c>
      <c r="C4878" s="2" t="str">
        <f>_xlfn.CONCAT(MONTH('Rates Database'!C4877),"-",'Rates Database'!B4877,"-",'Rates Database'!E4877,"-",'Rates Database'!G4877,"-",'Rates Database'!J4877)</f>
        <v>10-2021-National Grid-Residential-Long-Term Rewable Contract Adjustment (LTRCA)</v>
      </c>
      <c r="D4878" s="2">
        <f t="shared" si="76"/>
        <v>1</v>
      </c>
    </row>
    <row r="4879" spans="2:4" ht="13.8" x14ac:dyDescent="0.2">
      <c r="B4879" s="18">
        <v>4876</v>
      </c>
      <c r="C4879" s="2" t="str">
        <f>_xlfn.CONCAT(MONTH('Rates Database'!C4878),"-",'Rates Database'!B4878,"-",'Rates Database'!E4878,"-",'Rates Database'!G4878,"-",'Rates Database'!J4878)</f>
        <v>9-2021-National Grid-Residential-Long-Term Rewable Contract Adjustment (LTRCA)</v>
      </c>
      <c r="D4879" s="2">
        <f t="shared" si="76"/>
        <v>1</v>
      </c>
    </row>
    <row r="4880" spans="2:4" ht="13.8" x14ac:dyDescent="0.2">
      <c r="B4880" s="18">
        <v>4877</v>
      </c>
      <c r="C4880" s="2" t="str">
        <f>_xlfn.CONCAT(MONTH('Rates Database'!C4879),"-",'Rates Database'!B4879,"-",'Rates Database'!E4879,"-",'Rates Database'!G4879,"-",'Rates Database'!J4879)</f>
        <v>8-2021-National Grid-Residential-Long-Term Rewable Contract Adjustment (LTRCA)</v>
      </c>
      <c r="D4880" s="2">
        <f t="shared" si="76"/>
        <v>1</v>
      </c>
    </row>
    <row r="4881" spans="2:4" ht="13.8" x14ac:dyDescent="0.2">
      <c r="B4881" s="18">
        <v>4878</v>
      </c>
      <c r="C4881" s="2" t="str">
        <f>_xlfn.CONCAT(MONTH('Rates Database'!C4880),"-",'Rates Database'!B4880,"-",'Rates Database'!E4880,"-",'Rates Database'!G4880,"-",'Rates Database'!J4880)</f>
        <v>7-2021-National Grid-Residential-Long-Term Rewable Contract Adjustment (LTRCA)</v>
      </c>
      <c r="D4881" s="2">
        <f t="shared" si="76"/>
        <v>1</v>
      </c>
    </row>
    <row r="4882" spans="2:4" ht="13.8" x14ac:dyDescent="0.2">
      <c r="B4882" s="18">
        <v>4879</v>
      </c>
      <c r="C4882" s="2" t="str">
        <f>_xlfn.CONCAT(MONTH('Rates Database'!C4881),"-",'Rates Database'!B4881,"-",'Rates Database'!E4881,"-",'Rates Database'!G4881,"-",'Rates Database'!J4881)</f>
        <v>6-2021-National Grid-Residential-Long-Term Rewable Contract Adjustment (LTRCA)</v>
      </c>
      <c r="D4882" s="2">
        <f t="shared" si="76"/>
        <v>1</v>
      </c>
    </row>
    <row r="4883" spans="2:4" ht="13.8" x14ac:dyDescent="0.2">
      <c r="B4883" s="18">
        <v>4880</v>
      </c>
      <c r="C4883" s="2" t="str">
        <f>_xlfn.CONCAT(MONTH('Rates Database'!C4882),"-",'Rates Database'!B4882,"-",'Rates Database'!E4882,"-",'Rates Database'!G4882,"-",'Rates Database'!J4882)</f>
        <v>5-2021-National Grid-Residential-Long-Term Rewable Contract Adjustment (LTRCA)</v>
      </c>
      <c r="D4883" s="2">
        <f t="shared" si="76"/>
        <v>1</v>
      </c>
    </row>
    <row r="4884" spans="2:4" ht="13.8" x14ac:dyDescent="0.2">
      <c r="B4884" s="18">
        <v>4881</v>
      </c>
      <c r="C4884" s="2" t="str">
        <f>_xlfn.CONCAT(MONTH('Rates Database'!C4883),"-",'Rates Database'!B4883,"-",'Rates Database'!E4883,"-",'Rates Database'!G4883,"-",'Rates Database'!J4883)</f>
        <v>4-2021-National Grid-Residential-Long-Term Rewable Contract Adjustment (LTRCA)</v>
      </c>
      <c r="D4884" s="2">
        <f t="shared" si="76"/>
        <v>1</v>
      </c>
    </row>
    <row r="4885" spans="2:4" ht="13.8" x14ac:dyDescent="0.2">
      <c r="B4885" s="18">
        <v>4882</v>
      </c>
      <c r="C4885" s="2" t="str">
        <f>_xlfn.CONCAT(MONTH('Rates Database'!C4884),"-",'Rates Database'!B4884,"-",'Rates Database'!E4884,"-",'Rates Database'!G4884,"-",'Rates Database'!J4884)</f>
        <v>3-2021-National Grid-Residential-Long-Term Rewable Contract Adjustment (LTRCA)</v>
      </c>
      <c r="D4885" s="2">
        <f t="shared" si="76"/>
        <v>1</v>
      </c>
    </row>
    <row r="4886" spans="2:4" ht="13.8" x14ac:dyDescent="0.2">
      <c r="B4886" s="18">
        <v>4883</v>
      </c>
      <c r="C4886" s="2" t="str">
        <f>_xlfn.CONCAT(MONTH('Rates Database'!C4885),"-",'Rates Database'!B4885,"-",'Rates Database'!E4885,"-",'Rates Database'!G4885,"-",'Rates Database'!J4885)</f>
        <v>2-2021-National Grid-Residential-Long-Term Rewable Contract Adjustment (LTRCA)</v>
      </c>
      <c r="D4886" s="2">
        <f t="shared" si="76"/>
        <v>1</v>
      </c>
    </row>
    <row r="4887" spans="2:4" ht="13.8" x14ac:dyDescent="0.2">
      <c r="B4887" s="18">
        <v>4884</v>
      </c>
      <c r="C4887" s="2" t="str">
        <f>_xlfn.CONCAT(MONTH('Rates Database'!C4886),"-",'Rates Database'!B4886,"-",'Rates Database'!E4886,"-",'Rates Database'!G4886,"-",'Rates Database'!J4886)</f>
        <v>1-2021-National Grid-Residential-Long-Term Rewable Contract Adjustment (LTRCA)</v>
      </c>
      <c r="D4887" s="2">
        <f t="shared" si="76"/>
        <v>1</v>
      </c>
    </row>
    <row r="4888" spans="2:4" ht="13.8" x14ac:dyDescent="0.2">
      <c r="B4888" s="18">
        <v>4885</v>
      </c>
      <c r="C4888" s="2" t="str">
        <f>_xlfn.CONCAT(MONTH('Rates Database'!C4887),"-",'Rates Database'!B4887,"-",'Rates Database'!E4887,"-",'Rates Database'!G4887,"-",'Rates Database'!J4887)</f>
        <v>12-2020-National Grid-Residential-Long-Term Rewable Contract Adjustment (LTRCA)</v>
      </c>
      <c r="D4888" s="2">
        <f t="shared" si="76"/>
        <v>1</v>
      </c>
    </row>
    <row r="4889" spans="2:4" ht="13.8" x14ac:dyDescent="0.2">
      <c r="B4889" s="18">
        <v>4886</v>
      </c>
      <c r="C4889" s="2" t="str">
        <f>_xlfn.CONCAT(MONTH('Rates Database'!C4888),"-",'Rates Database'!B4888,"-",'Rates Database'!E4888,"-",'Rates Database'!G4888,"-",'Rates Database'!J4888)</f>
        <v>11-2020-National Grid-Residential-Long-Term Rewable Contract Adjustment (LTRCA)</v>
      </c>
      <c r="D4889" s="2">
        <f t="shared" si="76"/>
        <v>1</v>
      </c>
    </row>
    <row r="4890" spans="2:4" ht="13.8" x14ac:dyDescent="0.2">
      <c r="B4890" s="18">
        <v>4887</v>
      </c>
      <c r="C4890" s="2" t="str">
        <f>_xlfn.CONCAT(MONTH('Rates Database'!C4889),"-",'Rates Database'!B4889,"-",'Rates Database'!E4889,"-",'Rates Database'!G4889,"-",'Rates Database'!J4889)</f>
        <v>10-2020-National Grid-Residential-Long-Term Rewable Contract Adjustment (LTRCA)</v>
      </c>
      <c r="D4890" s="2">
        <f t="shared" si="76"/>
        <v>1</v>
      </c>
    </row>
    <row r="4891" spans="2:4" ht="13.8" x14ac:dyDescent="0.2">
      <c r="B4891" s="18">
        <v>4888</v>
      </c>
      <c r="C4891" s="2" t="str">
        <f>_xlfn.CONCAT(MONTH('Rates Database'!C4890),"-",'Rates Database'!B4890,"-",'Rates Database'!E4890,"-",'Rates Database'!G4890,"-",'Rates Database'!J4890)</f>
        <v>9-2020-National Grid-Residential-Long-Term Rewable Contract Adjustment (LTRCA)</v>
      </c>
      <c r="D4891" s="2">
        <f t="shared" si="76"/>
        <v>1</v>
      </c>
    </row>
    <row r="4892" spans="2:4" ht="13.8" x14ac:dyDescent="0.2">
      <c r="B4892" s="18">
        <v>4889</v>
      </c>
      <c r="C4892" s="2" t="str">
        <f>_xlfn.CONCAT(MONTH('Rates Database'!C4891),"-",'Rates Database'!B4891,"-",'Rates Database'!E4891,"-",'Rates Database'!G4891,"-",'Rates Database'!J4891)</f>
        <v>8-2020-National Grid-Residential-Long-Term Rewable Contract Adjustment (LTRCA)</v>
      </c>
      <c r="D4892" s="2">
        <f t="shared" si="76"/>
        <v>1</v>
      </c>
    </row>
    <row r="4893" spans="2:4" ht="13.8" x14ac:dyDescent="0.2">
      <c r="B4893" s="18">
        <v>4890</v>
      </c>
      <c r="C4893" s="2" t="str">
        <f>_xlfn.CONCAT(MONTH('Rates Database'!C4892),"-",'Rates Database'!B4892,"-",'Rates Database'!E4892,"-",'Rates Database'!G4892,"-",'Rates Database'!J4892)</f>
        <v>7-2020-National Grid-Residential-Long-Term Rewable Contract Adjustment (LTRCA)</v>
      </c>
      <c r="D4893" s="2">
        <f t="shared" si="76"/>
        <v>1</v>
      </c>
    </row>
    <row r="4894" spans="2:4" ht="13.8" x14ac:dyDescent="0.2">
      <c r="B4894" s="18">
        <v>4891</v>
      </c>
      <c r="C4894" s="2" t="str">
        <f>_xlfn.CONCAT(MONTH('Rates Database'!C4893),"-",'Rates Database'!B4893,"-",'Rates Database'!E4893,"-",'Rates Database'!G4893,"-",'Rates Database'!J4893)</f>
        <v>6-2020-National Grid-Residential-Long-Term Rewable Contract Adjustment (LTRCA)</v>
      </c>
      <c r="D4894" s="2">
        <f t="shared" si="76"/>
        <v>1</v>
      </c>
    </row>
    <row r="4895" spans="2:4" ht="13.8" x14ac:dyDescent="0.2">
      <c r="B4895" s="18">
        <v>4892</v>
      </c>
      <c r="C4895" s="2" t="str">
        <f>_xlfn.CONCAT(MONTH('Rates Database'!C4894),"-",'Rates Database'!B4894,"-",'Rates Database'!E4894,"-",'Rates Database'!G4894,"-",'Rates Database'!J4894)</f>
        <v>5-2020-National Grid-Residential-Long-Term Rewable Contract Adjustment (LTRCA)</v>
      </c>
      <c r="D4895" s="2">
        <f t="shared" si="76"/>
        <v>1</v>
      </c>
    </row>
    <row r="4896" spans="2:4" ht="13.8" x14ac:dyDescent="0.2">
      <c r="B4896" s="18">
        <v>4893</v>
      </c>
      <c r="C4896" s="2" t="str">
        <f>_xlfn.CONCAT(MONTH('Rates Database'!C4895),"-",'Rates Database'!B4895,"-",'Rates Database'!E4895,"-",'Rates Database'!G4895,"-",'Rates Database'!J4895)</f>
        <v>4-2020-National Grid-Residential-Long-Term Rewable Contract Adjustment (LTRCA)</v>
      </c>
      <c r="D4896" s="2">
        <f t="shared" si="76"/>
        <v>1</v>
      </c>
    </row>
    <row r="4897" spans="2:4" ht="13.8" x14ac:dyDescent="0.2">
      <c r="B4897" s="18">
        <v>4894</v>
      </c>
      <c r="C4897" s="2" t="str">
        <f>_xlfn.CONCAT(MONTH('Rates Database'!C4896),"-",'Rates Database'!B4896,"-",'Rates Database'!E4896,"-",'Rates Database'!G4896,"-",'Rates Database'!J4896)</f>
        <v>3-2020-National Grid-Residential-Long-Term Rewable Contract Adjustment (LTRCA)</v>
      </c>
      <c r="D4897" s="2">
        <f t="shared" si="76"/>
        <v>1</v>
      </c>
    </row>
    <row r="4898" spans="2:4" ht="13.8" x14ac:dyDescent="0.2">
      <c r="B4898" s="18">
        <v>4895</v>
      </c>
      <c r="C4898" s="2" t="str">
        <f>_xlfn.CONCAT(MONTH('Rates Database'!C4897),"-",'Rates Database'!B4897,"-",'Rates Database'!E4897,"-",'Rates Database'!G4897,"-",'Rates Database'!J4897)</f>
        <v>2-2020-National Grid-Residential-Long-Term Rewable Contract Adjustment (LTRCA)</v>
      </c>
      <c r="D4898" s="2">
        <f t="shared" si="76"/>
        <v>1</v>
      </c>
    </row>
    <row r="4899" spans="2:4" ht="13.8" x14ac:dyDescent="0.2">
      <c r="B4899" s="18">
        <v>4896</v>
      </c>
      <c r="C4899" s="2" t="str">
        <f>_xlfn.CONCAT(MONTH('Rates Database'!C4898),"-",'Rates Database'!B4898,"-",'Rates Database'!E4898,"-",'Rates Database'!G4898,"-",'Rates Database'!J4898)</f>
        <v>1-2020-National Grid-Residential-Long-Term Rewable Contract Adjustment (LTRCA)</v>
      </c>
      <c r="D4899" s="2">
        <f t="shared" si="76"/>
        <v>1</v>
      </c>
    </row>
    <row r="4900" spans="2:4" ht="13.8" x14ac:dyDescent="0.2">
      <c r="B4900" s="18">
        <v>4897</v>
      </c>
      <c r="C4900" s="2" t="str">
        <f>_xlfn.CONCAT(MONTH('Rates Database'!C4899),"-",'Rates Database'!B4899,"-",'Rates Database'!E4899,"-",'Rates Database'!G4899,"-",'Rates Database'!J4899)</f>
        <v>12-2019-National Grid-Residential-Long-Term Rewable Contract Adjustment (LTRCA)</v>
      </c>
      <c r="D4900" s="2">
        <f t="shared" si="76"/>
        <v>1</v>
      </c>
    </row>
    <row r="4901" spans="2:4" ht="13.8" x14ac:dyDescent="0.2">
      <c r="B4901" s="18">
        <v>4898</v>
      </c>
      <c r="C4901" s="2" t="str">
        <f>_xlfn.CONCAT(MONTH('Rates Database'!C4900),"-",'Rates Database'!B4900,"-",'Rates Database'!E4900,"-",'Rates Database'!G4900,"-",'Rates Database'!J4900)</f>
        <v>11-2019-National Grid-Residential-Long-Term Rewable Contract Adjustment (LTRCA)</v>
      </c>
      <c r="D4901" s="2">
        <f t="shared" si="76"/>
        <v>1</v>
      </c>
    </row>
    <row r="4902" spans="2:4" ht="13.8" x14ac:dyDescent="0.2">
      <c r="B4902" s="18">
        <v>4899</v>
      </c>
      <c r="C4902" s="2" t="str">
        <f>_xlfn.CONCAT(MONTH('Rates Database'!C4901),"-",'Rates Database'!B4901,"-",'Rates Database'!E4901,"-",'Rates Database'!G4901,"-",'Rates Database'!J4901)</f>
        <v>10-2019-National Grid-Residential-Long-Term Rewable Contract Adjustment (LTRCA)</v>
      </c>
      <c r="D4902" s="2">
        <f t="shared" si="76"/>
        <v>1</v>
      </c>
    </row>
    <row r="4903" spans="2:4" ht="13.8" x14ac:dyDescent="0.2">
      <c r="B4903" s="18">
        <v>4900</v>
      </c>
      <c r="C4903" s="2" t="str">
        <f>_xlfn.CONCAT(MONTH('Rates Database'!C4902),"-",'Rates Database'!B4902,"-",'Rates Database'!E4902,"-",'Rates Database'!G4902,"-",'Rates Database'!J4902)</f>
        <v>9-2019-National Grid-Residential-Long-Term Rewable Contract Adjustment (LTRCA)</v>
      </c>
      <c r="D4903" s="2">
        <f t="shared" si="76"/>
        <v>1</v>
      </c>
    </row>
    <row r="4904" spans="2:4" ht="13.8" x14ac:dyDescent="0.2">
      <c r="B4904" s="18">
        <v>4901</v>
      </c>
      <c r="C4904" s="2" t="str">
        <f>_xlfn.CONCAT(MONTH('Rates Database'!C4903),"-",'Rates Database'!B4903,"-",'Rates Database'!E4903,"-",'Rates Database'!G4903,"-",'Rates Database'!J4903)</f>
        <v>8-2019-National Grid-Residential-Long-Term Rewable Contract Adjustment (LTRCA)</v>
      </c>
      <c r="D4904" s="2">
        <f t="shared" si="76"/>
        <v>1</v>
      </c>
    </row>
    <row r="4905" spans="2:4" ht="13.8" x14ac:dyDescent="0.2">
      <c r="B4905" s="18">
        <v>4902</v>
      </c>
      <c r="C4905" s="2" t="str">
        <f>_xlfn.CONCAT(MONTH('Rates Database'!C4904),"-",'Rates Database'!B4904,"-",'Rates Database'!E4904,"-",'Rates Database'!G4904,"-",'Rates Database'!J4904)</f>
        <v>7-2019-National Grid-Residential-Long-Term Rewable Contract Adjustment (LTRCA)</v>
      </c>
      <c r="D4905" s="2">
        <f t="shared" si="76"/>
        <v>1</v>
      </c>
    </row>
    <row r="4906" spans="2:4" ht="13.8" x14ac:dyDescent="0.2">
      <c r="B4906" s="18">
        <v>4903</v>
      </c>
      <c r="C4906" s="2" t="str">
        <f>_xlfn.CONCAT(MONTH('Rates Database'!C4905),"-",'Rates Database'!B4905,"-",'Rates Database'!E4905,"-",'Rates Database'!G4905,"-",'Rates Database'!J4905)</f>
        <v>6-2019-National Grid-Residential-Long-Term Rewable Contract Adjustment (LTRCA)</v>
      </c>
      <c r="D4906" s="2">
        <f t="shared" si="76"/>
        <v>1</v>
      </c>
    </row>
    <row r="4907" spans="2:4" ht="13.8" x14ac:dyDescent="0.2">
      <c r="B4907" s="18">
        <v>4904</v>
      </c>
      <c r="C4907" s="2" t="str">
        <f>_xlfn.CONCAT(MONTH('Rates Database'!C4906),"-",'Rates Database'!B4906,"-",'Rates Database'!E4906,"-",'Rates Database'!G4906,"-",'Rates Database'!J4906)</f>
        <v>5-2019-National Grid-Residential-Long-Term Rewable Contract Adjustment (LTRCA)</v>
      </c>
      <c r="D4907" s="2">
        <f t="shared" si="76"/>
        <v>1</v>
      </c>
    </row>
    <row r="4908" spans="2:4" ht="13.8" x14ac:dyDescent="0.2">
      <c r="B4908" s="18">
        <v>4905</v>
      </c>
      <c r="C4908" s="2" t="str">
        <f>_xlfn.CONCAT(MONTH('Rates Database'!C4907),"-",'Rates Database'!B4907,"-",'Rates Database'!E4907,"-",'Rates Database'!G4907,"-",'Rates Database'!J4907)</f>
        <v>4-2019-National Grid-Residential-Long-Term Rewable Contract Adjustment (LTRCA)</v>
      </c>
      <c r="D4908" s="2">
        <f t="shared" si="76"/>
        <v>1</v>
      </c>
    </row>
    <row r="4909" spans="2:4" ht="13.8" x14ac:dyDescent="0.2">
      <c r="B4909" s="18">
        <v>4906</v>
      </c>
      <c r="C4909" s="2" t="str">
        <f>_xlfn.CONCAT(MONTH('Rates Database'!C4908),"-",'Rates Database'!B4908,"-",'Rates Database'!E4908,"-",'Rates Database'!G4908,"-",'Rates Database'!J4908)</f>
        <v>3-2019-National Grid-Residential-Long-Term Rewable Contract Adjustment (LTRCA)</v>
      </c>
      <c r="D4909" s="2">
        <f t="shared" si="76"/>
        <v>1</v>
      </c>
    </row>
    <row r="4910" spans="2:4" ht="13.8" x14ac:dyDescent="0.2">
      <c r="B4910" s="18">
        <v>4907</v>
      </c>
      <c r="C4910" s="2" t="str">
        <f>_xlfn.CONCAT(MONTH('Rates Database'!C4909),"-",'Rates Database'!B4909,"-",'Rates Database'!E4909,"-",'Rates Database'!G4909,"-",'Rates Database'!J4909)</f>
        <v>2-2019-National Grid-Residential-Long-Term Rewable Contract Adjustment (LTRCA)</v>
      </c>
      <c r="D4910" s="2">
        <f t="shared" si="76"/>
        <v>1</v>
      </c>
    </row>
    <row r="4911" spans="2:4" ht="13.8" x14ac:dyDescent="0.2">
      <c r="B4911" s="18">
        <v>4908</v>
      </c>
      <c r="C4911" s="2" t="str">
        <f>_xlfn.CONCAT(MONTH('Rates Database'!C4910),"-",'Rates Database'!B4910,"-",'Rates Database'!E4910,"-",'Rates Database'!G4910,"-",'Rates Database'!J4910)</f>
        <v>1-2019-National Grid-Residential-Long-Term Rewable Contract Adjustment (LTRCA)</v>
      </c>
      <c r="D4911" s="2">
        <f t="shared" si="76"/>
        <v>1</v>
      </c>
    </row>
    <row r="4912" spans="2:4" ht="13.8" x14ac:dyDescent="0.2">
      <c r="B4912" s="18">
        <v>4909</v>
      </c>
      <c r="C4912" s="2" t="str">
        <f>_xlfn.CONCAT(MONTH('Rates Database'!C4911),"-",'Rates Database'!B4911,"-",'Rates Database'!E4911,"-",'Rates Database'!G4911,"-",'Rates Database'!J4911)</f>
        <v>3-2024-National Grid-Residential-Vegetation Management Factor (VMF)</v>
      </c>
      <c r="D4912" s="2">
        <f t="shared" si="76"/>
        <v>1</v>
      </c>
    </row>
    <row r="4913" spans="2:4" ht="13.8" x14ac:dyDescent="0.2">
      <c r="B4913" s="18">
        <v>4910</v>
      </c>
      <c r="C4913" s="2" t="str">
        <f>_xlfn.CONCAT(MONTH('Rates Database'!C4912),"-",'Rates Database'!B4912,"-",'Rates Database'!E4912,"-",'Rates Database'!G4912,"-",'Rates Database'!J4912)</f>
        <v>2-2024-National Grid-Residential-Vegetation Management Factor (VMF)</v>
      </c>
      <c r="D4913" s="2">
        <f t="shared" si="76"/>
        <v>1</v>
      </c>
    </row>
    <row r="4914" spans="2:4" ht="13.8" x14ac:dyDescent="0.2">
      <c r="B4914" s="18">
        <v>4911</v>
      </c>
      <c r="C4914" s="2" t="str">
        <f>_xlfn.CONCAT(MONTH('Rates Database'!C4913),"-",'Rates Database'!B4913,"-",'Rates Database'!E4913,"-",'Rates Database'!G4913,"-",'Rates Database'!J4913)</f>
        <v>1-2024-National Grid-Residential-Vegetation Management Factor (VMF)</v>
      </c>
      <c r="D4914" s="2">
        <f t="shared" si="76"/>
        <v>1</v>
      </c>
    </row>
    <row r="4915" spans="2:4" ht="13.8" x14ac:dyDescent="0.2">
      <c r="B4915" s="18">
        <v>4912</v>
      </c>
      <c r="C4915" s="2" t="str">
        <f>_xlfn.CONCAT(MONTH('Rates Database'!C4914),"-",'Rates Database'!B4914,"-",'Rates Database'!E4914,"-",'Rates Database'!G4914,"-",'Rates Database'!J4914)</f>
        <v>12-2023-National Grid-Residential-Vegetation Management Factor (VMF)</v>
      </c>
      <c r="D4915" s="2">
        <f t="shared" si="76"/>
        <v>1</v>
      </c>
    </row>
    <row r="4916" spans="2:4" ht="13.8" x14ac:dyDescent="0.2">
      <c r="B4916" s="18">
        <v>4913</v>
      </c>
      <c r="C4916" s="2" t="str">
        <f>_xlfn.CONCAT(MONTH('Rates Database'!C4915),"-",'Rates Database'!B4915,"-",'Rates Database'!E4915,"-",'Rates Database'!G4915,"-",'Rates Database'!J4915)</f>
        <v>11-2023-National Grid-Residential-Vegetation Management Factor (VMF)</v>
      </c>
      <c r="D4916" s="2">
        <f t="shared" si="76"/>
        <v>1</v>
      </c>
    </row>
    <row r="4917" spans="2:4" ht="13.8" x14ac:dyDescent="0.2">
      <c r="B4917" s="18">
        <v>4914</v>
      </c>
      <c r="C4917" s="2" t="str">
        <f>_xlfn.CONCAT(MONTH('Rates Database'!C4916),"-",'Rates Database'!B4916,"-",'Rates Database'!E4916,"-",'Rates Database'!G4916,"-",'Rates Database'!J4916)</f>
        <v>10-2023-National Grid-Residential-Vegetation Management Factor (VMF)</v>
      </c>
      <c r="D4917" s="2">
        <f t="shared" si="76"/>
        <v>1</v>
      </c>
    </row>
    <row r="4918" spans="2:4" ht="13.8" x14ac:dyDescent="0.2">
      <c r="B4918" s="18">
        <v>4915</v>
      </c>
      <c r="C4918" s="2" t="str">
        <f>_xlfn.CONCAT(MONTH('Rates Database'!C4917),"-",'Rates Database'!B4917,"-",'Rates Database'!E4917,"-",'Rates Database'!G4917,"-",'Rates Database'!J4917)</f>
        <v>9-2023-National Grid-Residential-Vegetation Management Factor (VMF)</v>
      </c>
      <c r="D4918" s="2">
        <f t="shared" si="76"/>
        <v>1</v>
      </c>
    </row>
    <row r="4919" spans="2:4" ht="13.8" x14ac:dyDescent="0.2">
      <c r="B4919" s="18">
        <v>4916</v>
      </c>
      <c r="C4919" s="2" t="str">
        <f>_xlfn.CONCAT(MONTH('Rates Database'!C4918),"-",'Rates Database'!B4918,"-",'Rates Database'!E4918,"-",'Rates Database'!G4918,"-",'Rates Database'!J4918)</f>
        <v>8-2023-National Grid-Residential-Vegetation Management Factor (VMF)</v>
      </c>
      <c r="D4919" s="2">
        <f t="shared" si="76"/>
        <v>1</v>
      </c>
    </row>
    <row r="4920" spans="2:4" ht="13.8" x14ac:dyDescent="0.2">
      <c r="B4920" s="18">
        <v>4917</v>
      </c>
      <c r="C4920" s="2" t="str">
        <f>_xlfn.CONCAT(MONTH('Rates Database'!C4919),"-",'Rates Database'!B4919,"-",'Rates Database'!E4919,"-",'Rates Database'!G4919,"-",'Rates Database'!J4919)</f>
        <v>7-2023-National Grid-Residential-Vegetation Management Factor (VMF)</v>
      </c>
      <c r="D4920" s="2">
        <f t="shared" si="76"/>
        <v>1</v>
      </c>
    </row>
    <row r="4921" spans="2:4" ht="13.8" x14ac:dyDescent="0.2">
      <c r="B4921" s="18">
        <v>4918</v>
      </c>
      <c r="C4921" s="2" t="str">
        <f>_xlfn.CONCAT(MONTH('Rates Database'!C4920),"-",'Rates Database'!B4920,"-",'Rates Database'!E4920,"-",'Rates Database'!G4920,"-",'Rates Database'!J4920)</f>
        <v>6-2023-National Grid-Residential-Vegetation Management Factor (VMF)</v>
      </c>
      <c r="D4921" s="2">
        <f t="shared" si="76"/>
        <v>1</v>
      </c>
    </row>
    <row r="4922" spans="2:4" ht="13.8" x14ac:dyDescent="0.2">
      <c r="B4922" s="18">
        <v>4919</v>
      </c>
      <c r="C4922" s="2" t="str">
        <f>_xlfn.CONCAT(MONTH('Rates Database'!C4921),"-",'Rates Database'!B4921,"-",'Rates Database'!E4921,"-",'Rates Database'!G4921,"-",'Rates Database'!J4921)</f>
        <v>5-2023-National Grid-Residential-Vegetation Management Factor (VMF)</v>
      </c>
      <c r="D4922" s="2">
        <f t="shared" si="76"/>
        <v>1</v>
      </c>
    </row>
    <row r="4923" spans="2:4" ht="13.8" x14ac:dyDescent="0.2">
      <c r="B4923" s="18">
        <v>4920</v>
      </c>
      <c r="C4923" s="2" t="str">
        <f>_xlfn.CONCAT(MONTH('Rates Database'!C4922),"-",'Rates Database'!B4922,"-",'Rates Database'!E4922,"-",'Rates Database'!G4922,"-",'Rates Database'!J4922)</f>
        <v>4-2023-National Grid-Residential-Vegetation Management Factor (VMF)</v>
      </c>
      <c r="D4923" s="2">
        <f t="shared" si="76"/>
        <v>1</v>
      </c>
    </row>
    <row r="4924" spans="2:4" ht="13.8" x14ac:dyDescent="0.2">
      <c r="B4924" s="18">
        <v>4921</v>
      </c>
      <c r="C4924" s="2" t="str">
        <f>_xlfn.CONCAT(MONTH('Rates Database'!C4923),"-",'Rates Database'!B4923,"-",'Rates Database'!E4923,"-",'Rates Database'!G4923,"-",'Rates Database'!J4923)</f>
        <v>3-2023-National Grid-Residential-Vegetation Management Factor (VMF)</v>
      </c>
      <c r="D4924" s="2">
        <f t="shared" si="76"/>
        <v>1</v>
      </c>
    </row>
    <row r="4925" spans="2:4" ht="13.8" x14ac:dyDescent="0.2">
      <c r="B4925" s="18">
        <v>4922</v>
      </c>
      <c r="C4925" s="2" t="str">
        <f>_xlfn.CONCAT(MONTH('Rates Database'!C4924),"-",'Rates Database'!B4924,"-",'Rates Database'!E4924,"-",'Rates Database'!G4924,"-",'Rates Database'!J4924)</f>
        <v>2-2023-National Grid-Residential-Vegetation Management Factor (VMF)</v>
      </c>
      <c r="D4925" s="2">
        <f t="shared" si="76"/>
        <v>1</v>
      </c>
    </row>
    <row r="4926" spans="2:4" ht="13.8" x14ac:dyDescent="0.2">
      <c r="B4926" s="18">
        <v>4923</v>
      </c>
      <c r="C4926" s="2" t="str">
        <f>_xlfn.CONCAT(MONTH('Rates Database'!C4925),"-",'Rates Database'!B4925,"-",'Rates Database'!E4925,"-",'Rates Database'!G4925,"-",'Rates Database'!J4925)</f>
        <v>1-2023-National Grid-Residential-Vegetation Management Factor (VMF)</v>
      </c>
      <c r="D4926" s="2">
        <f t="shared" si="76"/>
        <v>1</v>
      </c>
    </row>
    <row r="4927" spans="2:4" ht="13.8" x14ac:dyDescent="0.2">
      <c r="B4927" s="18">
        <v>4924</v>
      </c>
      <c r="C4927" s="2" t="str">
        <f>_xlfn.CONCAT(MONTH('Rates Database'!C4926),"-",'Rates Database'!B4926,"-",'Rates Database'!E4926,"-",'Rates Database'!G4926,"-",'Rates Database'!J4926)</f>
        <v>12-2022-National Grid-Residential-Vegetation Management Factor (VMF)</v>
      </c>
      <c r="D4927" s="2">
        <f t="shared" si="76"/>
        <v>1</v>
      </c>
    </row>
    <row r="4928" spans="2:4" ht="13.8" x14ac:dyDescent="0.2">
      <c r="B4928" s="18">
        <v>4925</v>
      </c>
      <c r="C4928" s="2" t="str">
        <f>_xlfn.CONCAT(MONTH('Rates Database'!C4927),"-",'Rates Database'!B4927,"-",'Rates Database'!E4927,"-",'Rates Database'!G4927,"-",'Rates Database'!J4927)</f>
        <v>11-2022-National Grid-Residential-Vegetation Management Factor (VMF)</v>
      </c>
      <c r="D4928" s="2">
        <f t="shared" si="76"/>
        <v>1</v>
      </c>
    </row>
    <row r="4929" spans="2:4" ht="13.8" x14ac:dyDescent="0.2">
      <c r="B4929" s="18">
        <v>4926</v>
      </c>
      <c r="C4929" s="2" t="str">
        <f>_xlfn.CONCAT(MONTH('Rates Database'!C4928),"-",'Rates Database'!B4928,"-",'Rates Database'!E4928,"-",'Rates Database'!G4928,"-",'Rates Database'!J4928)</f>
        <v>10-2022-National Grid-Residential-Vegetation Management Factor (VMF)</v>
      </c>
      <c r="D4929" s="2">
        <f t="shared" si="76"/>
        <v>1</v>
      </c>
    </row>
    <row r="4930" spans="2:4" ht="13.8" x14ac:dyDescent="0.2">
      <c r="B4930" s="18">
        <v>4927</v>
      </c>
      <c r="C4930" s="2" t="str">
        <f>_xlfn.CONCAT(MONTH('Rates Database'!C4929),"-",'Rates Database'!B4929,"-",'Rates Database'!E4929,"-",'Rates Database'!G4929,"-",'Rates Database'!J4929)</f>
        <v>9-2022-National Grid-Residential-Vegetation Management Factor (VMF)</v>
      </c>
      <c r="D4930" s="2">
        <f t="shared" si="76"/>
        <v>1</v>
      </c>
    </row>
    <row r="4931" spans="2:4" ht="13.8" x14ac:dyDescent="0.2">
      <c r="B4931" s="18">
        <v>4928</v>
      </c>
      <c r="C4931" s="2" t="str">
        <f>_xlfn.CONCAT(MONTH('Rates Database'!C4930),"-",'Rates Database'!B4930,"-",'Rates Database'!E4930,"-",'Rates Database'!G4930,"-",'Rates Database'!J4930)</f>
        <v>8-2022-National Grid-Residential-Vegetation Management Factor (VMF)</v>
      </c>
      <c r="D4931" s="2">
        <f t="shared" si="76"/>
        <v>1</v>
      </c>
    </row>
    <row r="4932" spans="2:4" ht="13.8" x14ac:dyDescent="0.2">
      <c r="B4932" s="18">
        <v>4929</v>
      </c>
      <c r="C4932" s="2" t="str">
        <f>_xlfn.CONCAT(MONTH('Rates Database'!C4931),"-",'Rates Database'!B4931,"-",'Rates Database'!E4931,"-",'Rates Database'!G4931,"-",'Rates Database'!J4931)</f>
        <v>7-2022-National Grid-Residential-Vegetation Management Factor (VMF)</v>
      </c>
      <c r="D4932" s="2">
        <f t="shared" si="76"/>
        <v>1</v>
      </c>
    </row>
    <row r="4933" spans="2:4" ht="13.8" x14ac:dyDescent="0.2">
      <c r="B4933" s="18">
        <v>4930</v>
      </c>
      <c r="C4933" s="2" t="str">
        <f>_xlfn.CONCAT(MONTH('Rates Database'!C4932),"-",'Rates Database'!B4932,"-",'Rates Database'!E4932,"-",'Rates Database'!G4932,"-",'Rates Database'!J4932)</f>
        <v>6-2022-National Grid-Residential-Vegetation Management Factor (VMF)</v>
      </c>
      <c r="D4933" s="2">
        <f t="shared" ref="D4933:D4996" si="77">COUNTIF($C$4:$C$10092,C4933)</f>
        <v>1</v>
      </c>
    </row>
    <row r="4934" spans="2:4" ht="13.8" x14ac:dyDescent="0.2">
      <c r="B4934" s="18">
        <v>4931</v>
      </c>
      <c r="C4934" s="2" t="str">
        <f>_xlfn.CONCAT(MONTH('Rates Database'!C4933),"-",'Rates Database'!B4933,"-",'Rates Database'!E4933,"-",'Rates Database'!G4933,"-",'Rates Database'!J4933)</f>
        <v>5-2022-National Grid-Residential-Vegetation Management Factor (VMF)</v>
      </c>
      <c r="D4934" s="2">
        <f t="shared" si="77"/>
        <v>1</v>
      </c>
    </row>
    <row r="4935" spans="2:4" ht="13.8" x14ac:dyDescent="0.2">
      <c r="B4935" s="18">
        <v>4932</v>
      </c>
      <c r="C4935" s="2" t="str">
        <f>_xlfn.CONCAT(MONTH('Rates Database'!C4934),"-",'Rates Database'!B4934,"-",'Rates Database'!E4934,"-",'Rates Database'!G4934,"-",'Rates Database'!J4934)</f>
        <v>4-2022-National Grid-Residential-Vegetation Management Factor (VMF)</v>
      </c>
      <c r="D4935" s="2">
        <f t="shared" si="77"/>
        <v>1</v>
      </c>
    </row>
    <row r="4936" spans="2:4" ht="13.8" x14ac:dyDescent="0.2">
      <c r="B4936" s="18">
        <v>4933</v>
      </c>
      <c r="C4936" s="2" t="str">
        <f>_xlfn.CONCAT(MONTH('Rates Database'!C4935),"-",'Rates Database'!B4935,"-",'Rates Database'!E4935,"-",'Rates Database'!G4935,"-",'Rates Database'!J4935)</f>
        <v>3-2022-National Grid-Residential-Vegetation Management Factor (VMF)</v>
      </c>
      <c r="D4936" s="2">
        <f t="shared" si="77"/>
        <v>1</v>
      </c>
    </row>
    <row r="4937" spans="2:4" ht="13.8" x14ac:dyDescent="0.2">
      <c r="B4937" s="18">
        <v>4934</v>
      </c>
      <c r="C4937" s="2" t="str">
        <f>_xlfn.CONCAT(MONTH('Rates Database'!C4936),"-",'Rates Database'!B4936,"-",'Rates Database'!E4936,"-",'Rates Database'!G4936,"-",'Rates Database'!J4936)</f>
        <v>2-2022-National Grid-Residential-Vegetation Management Factor (VMF)</v>
      </c>
      <c r="D4937" s="2">
        <f t="shared" si="77"/>
        <v>1</v>
      </c>
    </row>
    <row r="4938" spans="2:4" ht="13.8" x14ac:dyDescent="0.2">
      <c r="B4938" s="18">
        <v>4935</v>
      </c>
      <c r="C4938" s="2" t="str">
        <f>_xlfn.CONCAT(MONTH('Rates Database'!C4937),"-",'Rates Database'!B4937,"-",'Rates Database'!E4937,"-",'Rates Database'!G4937,"-",'Rates Database'!J4937)</f>
        <v>1-2022-National Grid-Residential-Vegetation Management Factor (VMF)</v>
      </c>
      <c r="D4938" s="2">
        <f t="shared" si="77"/>
        <v>1</v>
      </c>
    </row>
    <row r="4939" spans="2:4" ht="13.8" x14ac:dyDescent="0.2">
      <c r="B4939" s="18">
        <v>4936</v>
      </c>
      <c r="C4939" s="2" t="str">
        <f>_xlfn.CONCAT(MONTH('Rates Database'!C4938),"-",'Rates Database'!B4938,"-",'Rates Database'!E4938,"-",'Rates Database'!G4938,"-",'Rates Database'!J4938)</f>
        <v>12-2021-National Grid-Residential-Vegetation Management Factor (VMF)</v>
      </c>
      <c r="D4939" s="2">
        <f t="shared" si="77"/>
        <v>1</v>
      </c>
    </row>
    <row r="4940" spans="2:4" ht="13.8" x14ac:dyDescent="0.2">
      <c r="B4940" s="18">
        <v>4937</v>
      </c>
      <c r="C4940" s="2" t="str">
        <f>_xlfn.CONCAT(MONTH('Rates Database'!C4939),"-",'Rates Database'!B4939,"-",'Rates Database'!E4939,"-",'Rates Database'!G4939,"-",'Rates Database'!J4939)</f>
        <v>11-2021-National Grid-Residential-Vegetation Management Factor (VMF)</v>
      </c>
      <c r="D4940" s="2">
        <f t="shared" si="77"/>
        <v>1</v>
      </c>
    </row>
    <row r="4941" spans="2:4" ht="13.8" x14ac:dyDescent="0.2">
      <c r="B4941" s="18">
        <v>4938</v>
      </c>
      <c r="C4941" s="2" t="str">
        <f>_xlfn.CONCAT(MONTH('Rates Database'!C4940),"-",'Rates Database'!B4940,"-",'Rates Database'!E4940,"-",'Rates Database'!G4940,"-",'Rates Database'!J4940)</f>
        <v>10-2021-National Grid-Residential-Vegetation Management Factor (VMF)</v>
      </c>
      <c r="D4941" s="2">
        <f t="shared" si="77"/>
        <v>1</v>
      </c>
    </row>
    <row r="4942" spans="2:4" ht="13.8" x14ac:dyDescent="0.2">
      <c r="B4942" s="18">
        <v>4939</v>
      </c>
      <c r="C4942" s="2" t="str">
        <f>_xlfn.CONCAT(MONTH('Rates Database'!C4941),"-",'Rates Database'!B4941,"-",'Rates Database'!E4941,"-",'Rates Database'!G4941,"-",'Rates Database'!J4941)</f>
        <v>9-2021-National Grid-Residential-Vegetation Management Factor (VMF)</v>
      </c>
      <c r="D4942" s="2">
        <f t="shared" si="77"/>
        <v>1</v>
      </c>
    </row>
    <row r="4943" spans="2:4" ht="13.8" x14ac:dyDescent="0.2">
      <c r="B4943" s="18">
        <v>4940</v>
      </c>
      <c r="C4943" s="2" t="str">
        <f>_xlfn.CONCAT(MONTH('Rates Database'!C4942),"-",'Rates Database'!B4942,"-",'Rates Database'!E4942,"-",'Rates Database'!G4942,"-",'Rates Database'!J4942)</f>
        <v>8-2021-National Grid-Residential-Vegetation Management Factor (VMF)</v>
      </c>
      <c r="D4943" s="2">
        <f t="shared" si="77"/>
        <v>1</v>
      </c>
    </row>
    <row r="4944" spans="2:4" ht="13.8" x14ac:dyDescent="0.2">
      <c r="B4944" s="18">
        <v>4941</v>
      </c>
      <c r="C4944" s="2" t="str">
        <f>_xlfn.CONCAT(MONTH('Rates Database'!C4943),"-",'Rates Database'!B4943,"-",'Rates Database'!E4943,"-",'Rates Database'!G4943,"-",'Rates Database'!J4943)</f>
        <v>7-2021-National Grid-Residential-Vegetation Management Factor (VMF)</v>
      </c>
      <c r="D4944" s="2">
        <f t="shared" si="77"/>
        <v>1</v>
      </c>
    </row>
    <row r="4945" spans="2:4" ht="13.8" x14ac:dyDescent="0.2">
      <c r="B4945" s="18">
        <v>4942</v>
      </c>
      <c r="C4945" s="2" t="str">
        <f>_xlfn.CONCAT(MONTH('Rates Database'!C4944),"-",'Rates Database'!B4944,"-",'Rates Database'!E4944,"-",'Rates Database'!G4944,"-",'Rates Database'!J4944)</f>
        <v>6-2021-National Grid-Residential-Vegetation Management Factor (VMF)</v>
      </c>
      <c r="D4945" s="2">
        <f t="shared" si="77"/>
        <v>1</v>
      </c>
    </row>
    <row r="4946" spans="2:4" ht="13.8" x14ac:dyDescent="0.2">
      <c r="B4946" s="18">
        <v>4943</v>
      </c>
      <c r="C4946" s="2" t="str">
        <f>_xlfn.CONCAT(MONTH('Rates Database'!C4945),"-",'Rates Database'!B4945,"-",'Rates Database'!E4945,"-",'Rates Database'!G4945,"-",'Rates Database'!J4945)</f>
        <v>5-2021-National Grid-Residential-Vegetation Management Factor (VMF)</v>
      </c>
      <c r="D4946" s="2">
        <f t="shared" si="77"/>
        <v>1</v>
      </c>
    </row>
    <row r="4947" spans="2:4" ht="13.8" x14ac:dyDescent="0.2">
      <c r="B4947" s="18">
        <v>4944</v>
      </c>
      <c r="C4947" s="2" t="str">
        <f>_xlfn.CONCAT(MONTH('Rates Database'!C4946),"-",'Rates Database'!B4946,"-",'Rates Database'!E4946,"-",'Rates Database'!G4946,"-",'Rates Database'!J4946)</f>
        <v>4-2021-National Grid-Residential-Vegetation Management Factor (VMF)</v>
      </c>
      <c r="D4947" s="2">
        <f t="shared" si="77"/>
        <v>1</v>
      </c>
    </row>
    <row r="4948" spans="2:4" ht="13.8" x14ac:dyDescent="0.2">
      <c r="B4948" s="18">
        <v>4945</v>
      </c>
      <c r="C4948" s="2" t="str">
        <f>_xlfn.CONCAT(MONTH('Rates Database'!C4947),"-",'Rates Database'!B4947,"-",'Rates Database'!E4947,"-",'Rates Database'!G4947,"-",'Rates Database'!J4947)</f>
        <v>3-2021-National Grid-Residential-Vegetation Management Factor (VMF)</v>
      </c>
      <c r="D4948" s="2">
        <f t="shared" si="77"/>
        <v>1</v>
      </c>
    </row>
    <row r="4949" spans="2:4" ht="13.8" x14ac:dyDescent="0.2">
      <c r="B4949" s="18">
        <v>4946</v>
      </c>
      <c r="C4949" s="2" t="str">
        <f>_xlfn.CONCAT(MONTH('Rates Database'!C4948),"-",'Rates Database'!B4948,"-",'Rates Database'!E4948,"-",'Rates Database'!G4948,"-",'Rates Database'!J4948)</f>
        <v>2-2021-National Grid-Residential-Vegetation Management Factor (VMF)</v>
      </c>
      <c r="D4949" s="2">
        <f t="shared" si="77"/>
        <v>1</v>
      </c>
    </row>
    <row r="4950" spans="2:4" ht="13.8" x14ac:dyDescent="0.2">
      <c r="B4950" s="18">
        <v>4947</v>
      </c>
      <c r="C4950" s="2" t="str">
        <f>_xlfn.CONCAT(MONTH('Rates Database'!C4949),"-",'Rates Database'!B4949,"-",'Rates Database'!E4949,"-",'Rates Database'!G4949,"-",'Rates Database'!J4949)</f>
        <v>1-2021-National Grid-Residential-Vegetation Management Factor (VMF)</v>
      </c>
      <c r="D4950" s="2">
        <f t="shared" si="77"/>
        <v>1</v>
      </c>
    </row>
    <row r="4951" spans="2:4" ht="13.8" x14ac:dyDescent="0.2">
      <c r="B4951" s="18">
        <v>4948</v>
      </c>
      <c r="C4951" s="2" t="str">
        <f>_xlfn.CONCAT(MONTH('Rates Database'!C4950),"-",'Rates Database'!B4950,"-",'Rates Database'!E4950,"-",'Rates Database'!G4950,"-",'Rates Database'!J4950)</f>
        <v>12-2020-National Grid-Residential-Vegetation Management Factor (VMF)</v>
      </c>
      <c r="D4951" s="2">
        <f t="shared" si="77"/>
        <v>1</v>
      </c>
    </row>
    <row r="4952" spans="2:4" ht="13.8" x14ac:dyDescent="0.2">
      <c r="B4952" s="18">
        <v>4949</v>
      </c>
      <c r="C4952" s="2" t="str">
        <f>_xlfn.CONCAT(MONTH('Rates Database'!C4951),"-",'Rates Database'!B4951,"-",'Rates Database'!E4951,"-",'Rates Database'!G4951,"-",'Rates Database'!J4951)</f>
        <v>11-2020-National Grid-Residential-Vegetation Management Factor (VMF)</v>
      </c>
      <c r="D4952" s="2">
        <f t="shared" si="77"/>
        <v>1</v>
      </c>
    </row>
    <row r="4953" spans="2:4" ht="13.8" x14ac:dyDescent="0.2">
      <c r="B4953" s="18">
        <v>4950</v>
      </c>
      <c r="C4953" s="2" t="str">
        <f>_xlfn.CONCAT(MONTH('Rates Database'!C4952),"-",'Rates Database'!B4952,"-",'Rates Database'!E4952,"-",'Rates Database'!G4952,"-",'Rates Database'!J4952)</f>
        <v>10-2020-National Grid-Residential-Vegetation Management Factor (VMF)</v>
      </c>
      <c r="D4953" s="2">
        <f t="shared" si="77"/>
        <v>1</v>
      </c>
    </row>
    <row r="4954" spans="2:4" ht="13.8" x14ac:dyDescent="0.2">
      <c r="B4954" s="18">
        <v>4951</v>
      </c>
      <c r="C4954" s="2" t="str">
        <f>_xlfn.CONCAT(MONTH('Rates Database'!C4953),"-",'Rates Database'!B4953,"-",'Rates Database'!E4953,"-",'Rates Database'!G4953,"-",'Rates Database'!J4953)</f>
        <v>9-2020-National Grid-Residential-Vegetation Management Factor (VMF)</v>
      </c>
      <c r="D4954" s="2">
        <f t="shared" si="77"/>
        <v>1</v>
      </c>
    </row>
    <row r="4955" spans="2:4" ht="13.8" x14ac:dyDescent="0.2">
      <c r="B4955" s="18">
        <v>4952</v>
      </c>
      <c r="C4955" s="2" t="str">
        <f>_xlfn.CONCAT(MONTH('Rates Database'!C4954),"-",'Rates Database'!B4954,"-",'Rates Database'!E4954,"-",'Rates Database'!G4954,"-",'Rates Database'!J4954)</f>
        <v>8-2020-National Grid-Residential-Vegetation Management Factor (VMF)</v>
      </c>
      <c r="D4955" s="2">
        <f t="shared" si="77"/>
        <v>1</v>
      </c>
    </row>
    <row r="4956" spans="2:4" ht="13.8" x14ac:dyDescent="0.2">
      <c r="B4956" s="18">
        <v>4953</v>
      </c>
      <c r="C4956" s="2" t="str">
        <f>_xlfn.CONCAT(MONTH('Rates Database'!C4955),"-",'Rates Database'!B4955,"-",'Rates Database'!E4955,"-",'Rates Database'!G4955,"-",'Rates Database'!J4955)</f>
        <v>7-2020-National Grid-Residential-Vegetation Management Factor (VMF)</v>
      </c>
      <c r="D4956" s="2">
        <f t="shared" si="77"/>
        <v>1</v>
      </c>
    </row>
    <row r="4957" spans="2:4" ht="13.8" x14ac:dyDescent="0.2">
      <c r="B4957" s="18">
        <v>4954</v>
      </c>
      <c r="C4957" s="2" t="str">
        <f>_xlfn.CONCAT(MONTH('Rates Database'!C4956),"-",'Rates Database'!B4956,"-",'Rates Database'!E4956,"-",'Rates Database'!G4956,"-",'Rates Database'!J4956)</f>
        <v>6-2020-National Grid-Residential-Vegetation Management Factor (VMF)</v>
      </c>
      <c r="D4957" s="2">
        <f t="shared" si="77"/>
        <v>1</v>
      </c>
    </row>
    <row r="4958" spans="2:4" ht="13.8" x14ac:dyDescent="0.2">
      <c r="B4958" s="18">
        <v>4955</v>
      </c>
      <c r="C4958" s="2" t="str">
        <f>_xlfn.CONCAT(MONTH('Rates Database'!C4957),"-",'Rates Database'!B4957,"-",'Rates Database'!E4957,"-",'Rates Database'!G4957,"-",'Rates Database'!J4957)</f>
        <v>5-2020-National Grid-Residential-Vegetation Management Factor (VMF)</v>
      </c>
      <c r="D4958" s="2">
        <f t="shared" si="77"/>
        <v>1</v>
      </c>
    </row>
    <row r="4959" spans="2:4" ht="13.8" x14ac:dyDescent="0.2">
      <c r="B4959" s="18">
        <v>4956</v>
      </c>
      <c r="C4959" s="2" t="str">
        <f>_xlfn.CONCAT(MONTH('Rates Database'!C4958),"-",'Rates Database'!B4958,"-",'Rates Database'!E4958,"-",'Rates Database'!G4958,"-",'Rates Database'!J4958)</f>
        <v>4-2020-National Grid-Residential-Vegetation Management Factor (VMF)</v>
      </c>
      <c r="D4959" s="2">
        <f t="shared" si="77"/>
        <v>1</v>
      </c>
    </row>
    <row r="4960" spans="2:4" ht="13.8" x14ac:dyDescent="0.2">
      <c r="B4960" s="18">
        <v>4957</v>
      </c>
      <c r="C4960" s="2" t="str">
        <f>_xlfn.CONCAT(MONTH('Rates Database'!C4959),"-",'Rates Database'!B4959,"-",'Rates Database'!E4959,"-",'Rates Database'!G4959,"-",'Rates Database'!J4959)</f>
        <v>3-2020-National Grid-Residential-Vegetation Management Factor (VMF)</v>
      </c>
      <c r="D4960" s="2">
        <f t="shared" si="77"/>
        <v>1</v>
      </c>
    </row>
    <row r="4961" spans="2:4" ht="13.8" x14ac:dyDescent="0.2">
      <c r="B4961" s="18">
        <v>4958</v>
      </c>
      <c r="C4961" s="2" t="str">
        <f>_xlfn.CONCAT(MONTH('Rates Database'!C4960),"-",'Rates Database'!B4960,"-",'Rates Database'!E4960,"-",'Rates Database'!G4960,"-",'Rates Database'!J4960)</f>
        <v>2-2020-National Grid-Residential-Vegetation Management Factor (VMF)</v>
      </c>
      <c r="D4961" s="2">
        <f t="shared" si="77"/>
        <v>1</v>
      </c>
    </row>
    <row r="4962" spans="2:4" ht="13.8" x14ac:dyDescent="0.2">
      <c r="B4962" s="18">
        <v>4959</v>
      </c>
      <c r="C4962" s="2" t="str">
        <f>_xlfn.CONCAT(MONTH('Rates Database'!C4961),"-",'Rates Database'!B4961,"-",'Rates Database'!E4961,"-",'Rates Database'!G4961,"-",'Rates Database'!J4961)</f>
        <v>1-2020-National Grid-Residential-Vegetation Management Factor (VMF)</v>
      </c>
      <c r="D4962" s="2">
        <f t="shared" si="77"/>
        <v>1</v>
      </c>
    </row>
    <row r="4963" spans="2:4" ht="13.8" x14ac:dyDescent="0.2">
      <c r="B4963" s="18">
        <v>4960</v>
      </c>
      <c r="C4963" s="2" t="str">
        <f>_xlfn.CONCAT(MONTH('Rates Database'!C4962),"-",'Rates Database'!B4962,"-",'Rates Database'!E4962,"-",'Rates Database'!G4962,"-",'Rates Database'!J4962)</f>
        <v>12-2019-National Grid-Residential-Vegetation Management Factor (VMF)</v>
      </c>
      <c r="D4963" s="2">
        <f t="shared" si="77"/>
        <v>1</v>
      </c>
    </row>
    <row r="4964" spans="2:4" ht="13.8" x14ac:dyDescent="0.2">
      <c r="B4964" s="18">
        <v>4961</v>
      </c>
      <c r="C4964" s="2" t="str">
        <f>_xlfn.CONCAT(MONTH('Rates Database'!C4963),"-",'Rates Database'!B4963,"-",'Rates Database'!E4963,"-",'Rates Database'!G4963,"-",'Rates Database'!J4963)</f>
        <v>11-2019-National Grid-Residential-Vegetation Management Factor (VMF)</v>
      </c>
      <c r="D4964" s="2">
        <f t="shared" si="77"/>
        <v>1</v>
      </c>
    </row>
    <row r="4965" spans="2:4" ht="13.8" x14ac:dyDescent="0.2">
      <c r="B4965" s="18">
        <v>4962</v>
      </c>
      <c r="C4965" s="2" t="str">
        <f>_xlfn.CONCAT(MONTH('Rates Database'!C4964),"-",'Rates Database'!B4964,"-",'Rates Database'!E4964,"-",'Rates Database'!G4964,"-",'Rates Database'!J4964)</f>
        <v>10-2019-National Grid-Residential-Vegetation Management Factor (VMF)</v>
      </c>
      <c r="D4965" s="2">
        <f t="shared" si="77"/>
        <v>1</v>
      </c>
    </row>
    <row r="4966" spans="2:4" ht="13.8" x14ac:dyDescent="0.2">
      <c r="B4966" s="18">
        <v>4963</v>
      </c>
      <c r="C4966" s="2" t="str">
        <f>_xlfn.CONCAT(MONTH('Rates Database'!C4965),"-",'Rates Database'!B4965,"-",'Rates Database'!E4965,"-",'Rates Database'!G4965,"-",'Rates Database'!J4965)</f>
        <v>9-2019-National Grid-Residential-Vegetation Management Factor (VMF)</v>
      </c>
      <c r="D4966" s="2">
        <f t="shared" si="77"/>
        <v>1</v>
      </c>
    </row>
    <row r="4967" spans="2:4" ht="13.8" x14ac:dyDescent="0.2">
      <c r="B4967" s="18">
        <v>4964</v>
      </c>
      <c r="C4967" s="2" t="str">
        <f>_xlfn.CONCAT(MONTH('Rates Database'!C4966),"-",'Rates Database'!B4966,"-",'Rates Database'!E4966,"-",'Rates Database'!G4966,"-",'Rates Database'!J4966)</f>
        <v>8-2019-National Grid-Residential-Vegetation Management Factor (VMF)</v>
      </c>
      <c r="D4967" s="2">
        <f t="shared" si="77"/>
        <v>1</v>
      </c>
    </row>
    <row r="4968" spans="2:4" ht="13.8" x14ac:dyDescent="0.2">
      <c r="B4968" s="18">
        <v>4965</v>
      </c>
      <c r="C4968" s="2" t="str">
        <f>_xlfn.CONCAT(MONTH('Rates Database'!C4967),"-",'Rates Database'!B4967,"-",'Rates Database'!E4967,"-",'Rates Database'!G4967,"-",'Rates Database'!J4967)</f>
        <v>7-2019-National Grid-Residential-Vegetation Management Factor (VMF)</v>
      </c>
      <c r="D4968" s="2">
        <f t="shared" si="77"/>
        <v>1</v>
      </c>
    </row>
    <row r="4969" spans="2:4" ht="13.8" x14ac:dyDescent="0.2">
      <c r="B4969" s="18">
        <v>4966</v>
      </c>
      <c r="C4969" s="2" t="str">
        <f>_xlfn.CONCAT(MONTH('Rates Database'!C4968),"-",'Rates Database'!B4968,"-",'Rates Database'!E4968,"-",'Rates Database'!G4968,"-",'Rates Database'!J4968)</f>
        <v>6-2019-National Grid-Residential-Vegetation Management Factor (VMF)</v>
      </c>
      <c r="D4969" s="2">
        <f t="shared" si="77"/>
        <v>1</v>
      </c>
    </row>
    <row r="4970" spans="2:4" ht="13.8" x14ac:dyDescent="0.2">
      <c r="B4970" s="18">
        <v>4967</v>
      </c>
      <c r="C4970" s="2" t="str">
        <f>_xlfn.CONCAT(MONTH('Rates Database'!C4969),"-",'Rates Database'!B4969,"-",'Rates Database'!E4969,"-",'Rates Database'!G4969,"-",'Rates Database'!J4969)</f>
        <v>5-2019-National Grid-Residential-Vegetation Management Factor (VMF)</v>
      </c>
      <c r="D4970" s="2">
        <f t="shared" si="77"/>
        <v>1</v>
      </c>
    </row>
    <row r="4971" spans="2:4" ht="13.8" x14ac:dyDescent="0.2">
      <c r="B4971" s="18">
        <v>4968</v>
      </c>
      <c r="C4971" s="2" t="str">
        <f>_xlfn.CONCAT(MONTH('Rates Database'!C4970),"-",'Rates Database'!B4970,"-",'Rates Database'!E4970,"-",'Rates Database'!G4970,"-",'Rates Database'!J4970)</f>
        <v>4-2019-National Grid-Residential-Vegetation Management Factor (VMF)</v>
      </c>
      <c r="D4971" s="2">
        <f t="shared" si="77"/>
        <v>1</v>
      </c>
    </row>
    <row r="4972" spans="2:4" ht="13.8" x14ac:dyDescent="0.2">
      <c r="B4972" s="18">
        <v>4969</v>
      </c>
      <c r="C4972" s="2" t="str">
        <f>_xlfn.CONCAT(MONTH('Rates Database'!C4971),"-",'Rates Database'!B4971,"-",'Rates Database'!E4971,"-",'Rates Database'!G4971,"-",'Rates Database'!J4971)</f>
        <v>3-2019-National Grid-Residential-Vegetation Management Factor (VMF)</v>
      </c>
      <c r="D4972" s="2">
        <f t="shared" si="77"/>
        <v>1</v>
      </c>
    </row>
    <row r="4973" spans="2:4" ht="13.8" x14ac:dyDescent="0.2">
      <c r="B4973" s="18">
        <v>4970</v>
      </c>
      <c r="C4973" s="2" t="str">
        <f>_xlfn.CONCAT(MONTH('Rates Database'!C4972),"-",'Rates Database'!B4972,"-",'Rates Database'!E4972,"-",'Rates Database'!G4972,"-",'Rates Database'!J4972)</f>
        <v>2-2019-National Grid-Residential-Vegetation Management Factor (VMF)</v>
      </c>
      <c r="D4973" s="2">
        <f t="shared" si="77"/>
        <v>1</v>
      </c>
    </row>
    <row r="4974" spans="2:4" ht="13.8" x14ac:dyDescent="0.2">
      <c r="B4974" s="18">
        <v>4971</v>
      </c>
      <c r="C4974" s="2" t="str">
        <f>_xlfn.CONCAT(MONTH('Rates Database'!C4973),"-",'Rates Database'!B4973,"-",'Rates Database'!E4973,"-",'Rates Database'!G4973,"-",'Rates Database'!J4973)</f>
        <v>1-2019-National Grid-Residential-Vegetation Management Factor (VMF)</v>
      </c>
      <c r="D4974" s="2">
        <f t="shared" si="77"/>
        <v>1</v>
      </c>
    </row>
    <row r="4975" spans="2:4" ht="13.8" x14ac:dyDescent="0.2">
      <c r="B4975" s="18">
        <v>4972</v>
      </c>
      <c r="C4975" s="2" t="str">
        <f>_xlfn.CONCAT(MONTH('Rates Database'!C4974),"-",'Rates Database'!B4974,"-",'Rates Database'!E4974,"-",'Rates Database'!G4974,"-",'Rates Database'!J4974)</f>
        <v>3-2024-National Grid-Residential-Vegetation Management Reconciliation Factor (VMRF)</v>
      </c>
      <c r="D4975" s="2">
        <f t="shared" si="77"/>
        <v>1</v>
      </c>
    </row>
    <row r="4976" spans="2:4" ht="13.8" x14ac:dyDescent="0.2">
      <c r="B4976" s="18">
        <v>4973</v>
      </c>
      <c r="C4976" s="2" t="str">
        <f>_xlfn.CONCAT(MONTH('Rates Database'!C4975),"-",'Rates Database'!B4975,"-",'Rates Database'!E4975,"-",'Rates Database'!G4975,"-",'Rates Database'!J4975)</f>
        <v>2-2024-National Grid-Residential-Vegetation Management Reconciliation Factor (VMRF)</v>
      </c>
      <c r="D4976" s="2">
        <f t="shared" si="77"/>
        <v>1</v>
      </c>
    </row>
    <row r="4977" spans="2:4" ht="13.8" x14ac:dyDescent="0.2">
      <c r="B4977" s="18">
        <v>4974</v>
      </c>
      <c r="C4977" s="2" t="str">
        <f>_xlfn.CONCAT(MONTH('Rates Database'!C4976),"-",'Rates Database'!B4976,"-",'Rates Database'!E4976,"-",'Rates Database'!G4976,"-",'Rates Database'!J4976)</f>
        <v>1-2024-National Grid-Residential-Vegetation Management Reconciliation Factor (VMRF)</v>
      </c>
      <c r="D4977" s="2">
        <f t="shared" si="77"/>
        <v>1</v>
      </c>
    </row>
    <row r="4978" spans="2:4" ht="13.8" x14ac:dyDescent="0.2">
      <c r="B4978" s="18">
        <v>4975</v>
      </c>
      <c r="C4978" s="2" t="str">
        <f>_xlfn.CONCAT(MONTH('Rates Database'!C4977),"-",'Rates Database'!B4977,"-",'Rates Database'!E4977,"-",'Rates Database'!G4977,"-",'Rates Database'!J4977)</f>
        <v>12-2023-National Grid-Residential-Vegetation Management Reconciliation Factor (VMRF)</v>
      </c>
      <c r="D4978" s="2">
        <f t="shared" si="77"/>
        <v>1</v>
      </c>
    </row>
    <row r="4979" spans="2:4" ht="13.8" x14ac:dyDescent="0.2">
      <c r="B4979" s="18">
        <v>4976</v>
      </c>
      <c r="C4979" s="2" t="str">
        <f>_xlfn.CONCAT(MONTH('Rates Database'!C4978),"-",'Rates Database'!B4978,"-",'Rates Database'!E4978,"-",'Rates Database'!G4978,"-",'Rates Database'!J4978)</f>
        <v>11-2023-National Grid-Residential-Vegetation Management Reconciliation Factor (VMRF)</v>
      </c>
      <c r="D4979" s="2">
        <f t="shared" si="77"/>
        <v>1</v>
      </c>
    </row>
    <row r="4980" spans="2:4" ht="13.8" x14ac:dyDescent="0.2">
      <c r="B4980" s="18">
        <v>4977</v>
      </c>
      <c r="C4980" s="2" t="str">
        <f>_xlfn.CONCAT(MONTH('Rates Database'!C4979),"-",'Rates Database'!B4979,"-",'Rates Database'!E4979,"-",'Rates Database'!G4979,"-",'Rates Database'!J4979)</f>
        <v>10-2023-National Grid-Residential-Vegetation Management Reconciliation Factor (VMRF)</v>
      </c>
      <c r="D4980" s="2">
        <f t="shared" si="77"/>
        <v>1</v>
      </c>
    </row>
    <row r="4981" spans="2:4" ht="13.8" x14ac:dyDescent="0.2">
      <c r="B4981" s="18">
        <v>4978</v>
      </c>
      <c r="C4981" s="2" t="str">
        <f>_xlfn.CONCAT(MONTH('Rates Database'!C4980),"-",'Rates Database'!B4980,"-",'Rates Database'!E4980,"-",'Rates Database'!G4980,"-",'Rates Database'!J4980)</f>
        <v>9-2023-National Grid-Residential-Vegetation Management Reconciliation Factor (VMRF)</v>
      </c>
      <c r="D4981" s="2">
        <f t="shared" si="77"/>
        <v>1</v>
      </c>
    </row>
    <row r="4982" spans="2:4" ht="13.8" x14ac:dyDescent="0.2">
      <c r="B4982" s="18">
        <v>4979</v>
      </c>
      <c r="C4982" s="2" t="str">
        <f>_xlfn.CONCAT(MONTH('Rates Database'!C4981),"-",'Rates Database'!B4981,"-",'Rates Database'!E4981,"-",'Rates Database'!G4981,"-",'Rates Database'!J4981)</f>
        <v>8-2023-National Grid-Residential-Vegetation Management Reconciliation Factor (VMRF)</v>
      </c>
      <c r="D4982" s="2">
        <f t="shared" si="77"/>
        <v>1</v>
      </c>
    </row>
    <row r="4983" spans="2:4" ht="13.8" x14ac:dyDescent="0.2">
      <c r="B4983" s="18">
        <v>4980</v>
      </c>
      <c r="C4983" s="2" t="str">
        <f>_xlfn.CONCAT(MONTH('Rates Database'!C4982),"-",'Rates Database'!B4982,"-",'Rates Database'!E4982,"-",'Rates Database'!G4982,"-",'Rates Database'!J4982)</f>
        <v>7-2023-National Grid-Residential-Vegetation Management Reconciliation Factor (VMRF)</v>
      </c>
      <c r="D4983" s="2">
        <f t="shared" si="77"/>
        <v>1</v>
      </c>
    </row>
    <row r="4984" spans="2:4" ht="13.8" x14ac:dyDescent="0.2">
      <c r="B4984" s="18">
        <v>4981</v>
      </c>
      <c r="C4984" s="2" t="str">
        <f>_xlfn.CONCAT(MONTH('Rates Database'!C4983),"-",'Rates Database'!B4983,"-",'Rates Database'!E4983,"-",'Rates Database'!G4983,"-",'Rates Database'!J4983)</f>
        <v>6-2023-National Grid-Residential-Vegetation Management Reconciliation Factor (VMRF)</v>
      </c>
      <c r="D4984" s="2">
        <f t="shared" si="77"/>
        <v>1</v>
      </c>
    </row>
    <row r="4985" spans="2:4" ht="13.8" x14ac:dyDescent="0.2">
      <c r="B4985" s="18">
        <v>4982</v>
      </c>
      <c r="C4985" s="2" t="str">
        <f>_xlfn.CONCAT(MONTH('Rates Database'!C4984),"-",'Rates Database'!B4984,"-",'Rates Database'!E4984,"-",'Rates Database'!G4984,"-",'Rates Database'!J4984)</f>
        <v>5-2023-National Grid-Residential-Vegetation Management Reconciliation Factor (VMRF)</v>
      </c>
      <c r="D4985" s="2">
        <f t="shared" si="77"/>
        <v>1</v>
      </c>
    </row>
    <row r="4986" spans="2:4" ht="13.8" x14ac:dyDescent="0.2">
      <c r="B4986" s="18">
        <v>4983</v>
      </c>
      <c r="C4986" s="2" t="str">
        <f>_xlfn.CONCAT(MONTH('Rates Database'!C4985),"-",'Rates Database'!B4985,"-",'Rates Database'!E4985,"-",'Rates Database'!G4985,"-",'Rates Database'!J4985)</f>
        <v>4-2023-National Grid-Residential-Vegetation Management Reconciliation Factor (VMRF)</v>
      </c>
      <c r="D4986" s="2">
        <f t="shared" si="77"/>
        <v>1</v>
      </c>
    </row>
    <row r="4987" spans="2:4" ht="13.8" x14ac:dyDescent="0.2">
      <c r="B4987" s="18">
        <v>4984</v>
      </c>
      <c r="C4987" s="2" t="str">
        <f>_xlfn.CONCAT(MONTH('Rates Database'!C4986),"-",'Rates Database'!B4986,"-",'Rates Database'!E4986,"-",'Rates Database'!G4986,"-",'Rates Database'!J4986)</f>
        <v>3-2023-National Grid-Residential-Vegetation Management Reconciliation Factor (VMRF)</v>
      </c>
      <c r="D4987" s="2">
        <f t="shared" si="77"/>
        <v>1</v>
      </c>
    </row>
    <row r="4988" spans="2:4" ht="13.8" x14ac:dyDescent="0.2">
      <c r="B4988" s="18">
        <v>4985</v>
      </c>
      <c r="C4988" s="2" t="str">
        <f>_xlfn.CONCAT(MONTH('Rates Database'!C4987),"-",'Rates Database'!B4987,"-",'Rates Database'!E4987,"-",'Rates Database'!G4987,"-",'Rates Database'!J4987)</f>
        <v>2-2023-National Grid-Residential-Vegetation Management Reconciliation Factor (VMRF)</v>
      </c>
      <c r="D4988" s="2">
        <f t="shared" si="77"/>
        <v>1</v>
      </c>
    </row>
    <row r="4989" spans="2:4" ht="13.8" x14ac:dyDescent="0.2">
      <c r="B4989" s="18">
        <v>4986</v>
      </c>
      <c r="C4989" s="2" t="str">
        <f>_xlfn.CONCAT(MONTH('Rates Database'!C4988),"-",'Rates Database'!B4988,"-",'Rates Database'!E4988,"-",'Rates Database'!G4988,"-",'Rates Database'!J4988)</f>
        <v>1-2023-National Grid-Residential-Vegetation Management Reconciliation Factor (VMRF)</v>
      </c>
      <c r="D4989" s="2">
        <f t="shared" si="77"/>
        <v>1</v>
      </c>
    </row>
    <row r="4990" spans="2:4" ht="13.8" x14ac:dyDescent="0.2">
      <c r="B4990" s="18">
        <v>4987</v>
      </c>
      <c r="C4990" s="2" t="str">
        <f>_xlfn.CONCAT(MONTH('Rates Database'!C4989),"-",'Rates Database'!B4989,"-",'Rates Database'!E4989,"-",'Rates Database'!G4989,"-",'Rates Database'!J4989)</f>
        <v>12-2022-National Grid-Residential-Vegetation Management Reconciliation Factor (VMRF)</v>
      </c>
      <c r="D4990" s="2">
        <f t="shared" si="77"/>
        <v>1</v>
      </c>
    </row>
    <row r="4991" spans="2:4" ht="13.8" x14ac:dyDescent="0.2">
      <c r="B4991" s="18">
        <v>4988</v>
      </c>
      <c r="C4991" s="2" t="str">
        <f>_xlfn.CONCAT(MONTH('Rates Database'!C4990),"-",'Rates Database'!B4990,"-",'Rates Database'!E4990,"-",'Rates Database'!G4990,"-",'Rates Database'!J4990)</f>
        <v>11-2022-National Grid-Residential-Vegetation Management Reconciliation Factor (VMRF)</v>
      </c>
      <c r="D4991" s="2">
        <f t="shared" si="77"/>
        <v>1</v>
      </c>
    </row>
    <row r="4992" spans="2:4" ht="13.8" x14ac:dyDescent="0.2">
      <c r="B4992" s="18">
        <v>4989</v>
      </c>
      <c r="C4992" s="2" t="str">
        <f>_xlfn.CONCAT(MONTH('Rates Database'!C4991),"-",'Rates Database'!B4991,"-",'Rates Database'!E4991,"-",'Rates Database'!G4991,"-",'Rates Database'!J4991)</f>
        <v>10-2022-National Grid-Residential-Vegetation Management Reconciliation Factor (VMRF)</v>
      </c>
      <c r="D4992" s="2">
        <f t="shared" si="77"/>
        <v>1</v>
      </c>
    </row>
    <row r="4993" spans="2:4" ht="13.8" x14ac:dyDescent="0.2">
      <c r="B4993" s="18">
        <v>4990</v>
      </c>
      <c r="C4993" s="2" t="str">
        <f>_xlfn.CONCAT(MONTH('Rates Database'!C4992),"-",'Rates Database'!B4992,"-",'Rates Database'!E4992,"-",'Rates Database'!G4992,"-",'Rates Database'!J4992)</f>
        <v>9-2022-National Grid-Residential-Vegetation Management Reconciliation Factor (VMRF)</v>
      </c>
      <c r="D4993" s="2">
        <f t="shared" si="77"/>
        <v>1</v>
      </c>
    </row>
    <row r="4994" spans="2:4" ht="13.8" x14ac:dyDescent="0.2">
      <c r="B4994" s="18">
        <v>4991</v>
      </c>
      <c r="C4994" s="2" t="str">
        <f>_xlfn.CONCAT(MONTH('Rates Database'!C4993),"-",'Rates Database'!B4993,"-",'Rates Database'!E4993,"-",'Rates Database'!G4993,"-",'Rates Database'!J4993)</f>
        <v>8-2022-National Grid-Residential-Vegetation Management Reconciliation Factor (VMRF)</v>
      </c>
      <c r="D4994" s="2">
        <f t="shared" si="77"/>
        <v>1</v>
      </c>
    </row>
    <row r="4995" spans="2:4" ht="13.8" x14ac:dyDescent="0.2">
      <c r="B4995" s="18">
        <v>4992</v>
      </c>
      <c r="C4995" s="2" t="str">
        <f>_xlfn.CONCAT(MONTH('Rates Database'!C4994),"-",'Rates Database'!B4994,"-",'Rates Database'!E4994,"-",'Rates Database'!G4994,"-",'Rates Database'!J4994)</f>
        <v>7-2022-National Grid-Residential-Vegetation Management Reconciliation Factor (VMRF)</v>
      </c>
      <c r="D4995" s="2">
        <f t="shared" si="77"/>
        <v>1</v>
      </c>
    </row>
    <row r="4996" spans="2:4" ht="13.8" x14ac:dyDescent="0.2">
      <c r="B4996" s="18">
        <v>4993</v>
      </c>
      <c r="C4996" s="2" t="str">
        <f>_xlfn.CONCAT(MONTH('Rates Database'!C4995),"-",'Rates Database'!B4995,"-",'Rates Database'!E4995,"-",'Rates Database'!G4995,"-",'Rates Database'!J4995)</f>
        <v>6-2022-National Grid-Residential-Vegetation Management Reconciliation Factor (VMRF)</v>
      </c>
      <c r="D4996" s="2">
        <f t="shared" si="77"/>
        <v>1</v>
      </c>
    </row>
    <row r="4997" spans="2:4" ht="13.8" x14ac:dyDescent="0.2">
      <c r="B4997" s="18">
        <v>4994</v>
      </c>
      <c r="C4997" s="2" t="str">
        <f>_xlfn.CONCAT(MONTH('Rates Database'!C4996),"-",'Rates Database'!B4996,"-",'Rates Database'!E4996,"-",'Rates Database'!G4996,"-",'Rates Database'!J4996)</f>
        <v>5-2022-National Grid-Residential-Vegetation Management Reconciliation Factor (VMRF)</v>
      </c>
      <c r="D4997" s="2">
        <f t="shared" ref="D4997:D5060" si="78">COUNTIF($C$4:$C$10092,C4997)</f>
        <v>1</v>
      </c>
    </row>
    <row r="4998" spans="2:4" ht="13.8" x14ac:dyDescent="0.2">
      <c r="B4998" s="18">
        <v>4995</v>
      </c>
      <c r="C4998" s="2" t="str">
        <f>_xlfn.CONCAT(MONTH('Rates Database'!C4997),"-",'Rates Database'!B4997,"-",'Rates Database'!E4997,"-",'Rates Database'!G4997,"-",'Rates Database'!J4997)</f>
        <v>4-2022-National Grid-Residential-Vegetation Management Reconciliation Factor (VMRF)</v>
      </c>
      <c r="D4998" s="2">
        <f t="shared" si="78"/>
        <v>1</v>
      </c>
    </row>
    <row r="4999" spans="2:4" ht="13.8" x14ac:dyDescent="0.2">
      <c r="B4999" s="18">
        <v>4996</v>
      </c>
      <c r="C4999" s="2" t="str">
        <f>_xlfn.CONCAT(MONTH('Rates Database'!C4998),"-",'Rates Database'!B4998,"-",'Rates Database'!E4998,"-",'Rates Database'!G4998,"-",'Rates Database'!J4998)</f>
        <v>3-2022-National Grid-Residential-Vegetation Management Reconciliation Factor (VMRF)</v>
      </c>
      <c r="D4999" s="2">
        <f t="shared" si="78"/>
        <v>1</v>
      </c>
    </row>
    <row r="5000" spans="2:4" ht="13.8" x14ac:dyDescent="0.2">
      <c r="B5000" s="18">
        <v>4997</v>
      </c>
      <c r="C5000" s="2" t="str">
        <f>_xlfn.CONCAT(MONTH('Rates Database'!C4999),"-",'Rates Database'!B4999,"-",'Rates Database'!E4999,"-",'Rates Database'!G4999,"-",'Rates Database'!J4999)</f>
        <v>2-2022-National Grid-Residential-Vegetation Management Reconciliation Factor (VMRF)</v>
      </c>
      <c r="D5000" s="2">
        <f t="shared" si="78"/>
        <v>1</v>
      </c>
    </row>
    <row r="5001" spans="2:4" ht="13.8" x14ac:dyDescent="0.2">
      <c r="B5001" s="18">
        <v>4998</v>
      </c>
      <c r="C5001" s="2" t="str">
        <f>_xlfn.CONCAT(MONTH('Rates Database'!C5000),"-",'Rates Database'!B5000,"-",'Rates Database'!E5000,"-",'Rates Database'!G5000,"-",'Rates Database'!J5000)</f>
        <v>1-2022-National Grid-Residential-Vegetation Management Reconciliation Factor (VMRF)</v>
      </c>
      <c r="D5001" s="2">
        <f t="shared" si="78"/>
        <v>1</v>
      </c>
    </row>
    <row r="5002" spans="2:4" ht="13.8" x14ac:dyDescent="0.2">
      <c r="B5002" s="18">
        <v>4999</v>
      </c>
      <c r="C5002" s="2" t="str">
        <f>_xlfn.CONCAT(MONTH('Rates Database'!C5001),"-",'Rates Database'!B5001,"-",'Rates Database'!E5001,"-",'Rates Database'!G5001,"-",'Rates Database'!J5001)</f>
        <v>12-2021-National Grid-Residential-Vegetation Management Reconciliation Factor (VMRF)</v>
      </c>
      <c r="D5002" s="2">
        <f t="shared" si="78"/>
        <v>1</v>
      </c>
    </row>
    <row r="5003" spans="2:4" ht="13.8" x14ac:dyDescent="0.2">
      <c r="B5003" s="18">
        <v>5000</v>
      </c>
      <c r="C5003" s="2" t="str">
        <f>_xlfn.CONCAT(MONTH('Rates Database'!C5002),"-",'Rates Database'!B5002,"-",'Rates Database'!E5002,"-",'Rates Database'!G5002,"-",'Rates Database'!J5002)</f>
        <v>11-2021-National Grid-Residential-Vegetation Management Reconciliation Factor (VMRF)</v>
      </c>
      <c r="D5003" s="2">
        <f t="shared" si="78"/>
        <v>1</v>
      </c>
    </row>
    <row r="5004" spans="2:4" ht="13.8" x14ac:dyDescent="0.2">
      <c r="B5004" s="18">
        <v>5001</v>
      </c>
      <c r="C5004" s="2" t="str">
        <f>_xlfn.CONCAT(MONTH('Rates Database'!C5003),"-",'Rates Database'!B5003,"-",'Rates Database'!E5003,"-",'Rates Database'!G5003,"-",'Rates Database'!J5003)</f>
        <v>10-2021-National Grid-Residential-Vegetation Management Reconciliation Factor (VMRF)</v>
      </c>
      <c r="D5004" s="2">
        <f t="shared" si="78"/>
        <v>1</v>
      </c>
    </row>
    <row r="5005" spans="2:4" ht="13.8" x14ac:dyDescent="0.2">
      <c r="B5005" s="18">
        <v>5002</v>
      </c>
      <c r="C5005" s="2" t="str">
        <f>_xlfn.CONCAT(MONTH('Rates Database'!C5004),"-",'Rates Database'!B5004,"-",'Rates Database'!E5004,"-",'Rates Database'!G5004,"-",'Rates Database'!J5004)</f>
        <v>9-2021-National Grid-Residential-Vegetation Management Reconciliation Factor (VMRF)</v>
      </c>
      <c r="D5005" s="2">
        <f t="shared" si="78"/>
        <v>1</v>
      </c>
    </row>
    <row r="5006" spans="2:4" ht="13.8" x14ac:dyDescent="0.2">
      <c r="B5006" s="18">
        <v>5003</v>
      </c>
      <c r="C5006" s="2" t="str">
        <f>_xlfn.CONCAT(MONTH('Rates Database'!C5005),"-",'Rates Database'!B5005,"-",'Rates Database'!E5005,"-",'Rates Database'!G5005,"-",'Rates Database'!J5005)</f>
        <v>8-2021-National Grid-Residential-Vegetation Management Reconciliation Factor (VMRF)</v>
      </c>
      <c r="D5006" s="2">
        <f t="shared" si="78"/>
        <v>1</v>
      </c>
    </row>
    <row r="5007" spans="2:4" ht="13.8" x14ac:dyDescent="0.2">
      <c r="B5007" s="18">
        <v>5004</v>
      </c>
      <c r="C5007" s="2" t="str">
        <f>_xlfn.CONCAT(MONTH('Rates Database'!C5006),"-",'Rates Database'!B5006,"-",'Rates Database'!E5006,"-",'Rates Database'!G5006,"-",'Rates Database'!J5006)</f>
        <v>7-2021-National Grid-Residential-Vegetation Management Reconciliation Factor (VMRF)</v>
      </c>
      <c r="D5007" s="2">
        <f t="shared" si="78"/>
        <v>1</v>
      </c>
    </row>
    <row r="5008" spans="2:4" ht="13.8" x14ac:dyDescent="0.2">
      <c r="B5008" s="18">
        <v>5005</v>
      </c>
      <c r="C5008" s="2" t="str">
        <f>_xlfn.CONCAT(MONTH('Rates Database'!C5007),"-",'Rates Database'!B5007,"-",'Rates Database'!E5007,"-",'Rates Database'!G5007,"-",'Rates Database'!J5007)</f>
        <v>6-2021-National Grid-Residential-Vegetation Management Reconciliation Factor (VMRF)</v>
      </c>
      <c r="D5008" s="2">
        <f t="shared" si="78"/>
        <v>1</v>
      </c>
    </row>
    <row r="5009" spans="2:4" ht="13.8" x14ac:dyDescent="0.2">
      <c r="B5009" s="18">
        <v>5006</v>
      </c>
      <c r="C5009" s="2" t="str">
        <f>_xlfn.CONCAT(MONTH('Rates Database'!C5008),"-",'Rates Database'!B5008,"-",'Rates Database'!E5008,"-",'Rates Database'!G5008,"-",'Rates Database'!J5008)</f>
        <v>5-2021-National Grid-Residential-Vegetation Management Reconciliation Factor (VMRF)</v>
      </c>
      <c r="D5009" s="2">
        <f t="shared" si="78"/>
        <v>1</v>
      </c>
    </row>
    <row r="5010" spans="2:4" ht="13.8" x14ac:dyDescent="0.2">
      <c r="B5010" s="18">
        <v>5007</v>
      </c>
      <c r="C5010" s="2" t="str">
        <f>_xlfn.CONCAT(MONTH('Rates Database'!C5009),"-",'Rates Database'!B5009,"-",'Rates Database'!E5009,"-",'Rates Database'!G5009,"-",'Rates Database'!J5009)</f>
        <v>4-2021-National Grid-Residential-Vegetation Management Reconciliation Factor (VMRF)</v>
      </c>
      <c r="D5010" s="2">
        <f t="shared" si="78"/>
        <v>1</v>
      </c>
    </row>
    <row r="5011" spans="2:4" ht="13.8" x14ac:dyDescent="0.2">
      <c r="B5011" s="18">
        <v>5008</v>
      </c>
      <c r="C5011" s="2" t="str">
        <f>_xlfn.CONCAT(MONTH('Rates Database'!C5010),"-",'Rates Database'!B5010,"-",'Rates Database'!E5010,"-",'Rates Database'!G5010,"-",'Rates Database'!J5010)</f>
        <v>3-2021-National Grid-Residential-Vegetation Management Reconciliation Factor (VMRF)</v>
      </c>
      <c r="D5011" s="2">
        <f t="shared" si="78"/>
        <v>1</v>
      </c>
    </row>
    <row r="5012" spans="2:4" ht="13.8" x14ac:dyDescent="0.2">
      <c r="B5012" s="18">
        <v>5009</v>
      </c>
      <c r="C5012" s="2" t="str">
        <f>_xlfn.CONCAT(MONTH('Rates Database'!C5011),"-",'Rates Database'!B5011,"-",'Rates Database'!E5011,"-",'Rates Database'!G5011,"-",'Rates Database'!J5011)</f>
        <v>2-2021-National Grid-Residential-Vegetation Management Reconciliation Factor (VMRF)</v>
      </c>
      <c r="D5012" s="2">
        <f t="shared" si="78"/>
        <v>1</v>
      </c>
    </row>
    <row r="5013" spans="2:4" ht="13.8" x14ac:dyDescent="0.2">
      <c r="B5013" s="18">
        <v>5010</v>
      </c>
      <c r="C5013" s="2" t="str">
        <f>_xlfn.CONCAT(MONTH('Rates Database'!C5012),"-",'Rates Database'!B5012,"-",'Rates Database'!E5012,"-",'Rates Database'!G5012,"-",'Rates Database'!J5012)</f>
        <v>1-2021-National Grid-Residential-Vegetation Management Reconciliation Factor (VMRF)</v>
      </c>
      <c r="D5013" s="2">
        <f t="shared" si="78"/>
        <v>1</v>
      </c>
    </row>
    <row r="5014" spans="2:4" ht="13.8" x14ac:dyDescent="0.2">
      <c r="B5014" s="18">
        <v>5011</v>
      </c>
      <c r="C5014" s="2" t="str">
        <f>_xlfn.CONCAT(MONTH('Rates Database'!C5013),"-",'Rates Database'!B5013,"-",'Rates Database'!E5013,"-",'Rates Database'!G5013,"-",'Rates Database'!J5013)</f>
        <v>12-2020-National Grid-Residential-Vegetation Management Reconciliation Factor (VMRF)</v>
      </c>
      <c r="D5014" s="2">
        <f t="shared" si="78"/>
        <v>1</v>
      </c>
    </row>
    <row r="5015" spans="2:4" ht="13.8" x14ac:dyDescent="0.2">
      <c r="B5015" s="18">
        <v>5012</v>
      </c>
      <c r="C5015" s="2" t="str">
        <f>_xlfn.CONCAT(MONTH('Rates Database'!C5014),"-",'Rates Database'!B5014,"-",'Rates Database'!E5014,"-",'Rates Database'!G5014,"-",'Rates Database'!J5014)</f>
        <v>11-2020-National Grid-Residential-Vegetation Management Reconciliation Factor (VMRF)</v>
      </c>
      <c r="D5015" s="2">
        <f t="shared" si="78"/>
        <v>1</v>
      </c>
    </row>
    <row r="5016" spans="2:4" ht="13.8" x14ac:dyDescent="0.2">
      <c r="B5016" s="18">
        <v>5013</v>
      </c>
      <c r="C5016" s="2" t="str">
        <f>_xlfn.CONCAT(MONTH('Rates Database'!C5015),"-",'Rates Database'!B5015,"-",'Rates Database'!E5015,"-",'Rates Database'!G5015,"-",'Rates Database'!J5015)</f>
        <v>10-2020-National Grid-Residential-Vegetation Management Reconciliation Factor (VMRF)</v>
      </c>
      <c r="D5016" s="2">
        <f t="shared" si="78"/>
        <v>1</v>
      </c>
    </row>
    <row r="5017" spans="2:4" ht="13.8" x14ac:dyDescent="0.2">
      <c r="B5017" s="18">
        <v>5014</v>
      </c>
      <c r="C5017" s="2" t="str">
        <f>_xlfn.CONCAT(MONTH('Rates Database'!C5016),"-",'Rates Database'!B5016,"-",'Rates Database'!E5016,"-",'Rates Database'!G5016,"-",'Rates Database'!J5016)</f>
        <v>9-2020-National Grid-Residential-Vegetation Management Reconciliation Factor (VMRF)</v>
      </c>
      <c r="D5017" s="2">
        <f t="shared" si="78"/>
        <v>1</v>
      </c>
    </row>
    <row r="5018" spans="2:4" ht="13.8" x14ac:dyDescent="0.2">
      <c r="B5018" s="18">
        <v>5015</v>
      </c>
      <c r="C5018" s="2" t="str">
        <f>_xlfn.CONCAT(MONTH('Rates Database'!C5017),"-",'Rates Database'!B5017,"-",'Rates Database'!E5017,"-",'Rates Database'!G5017,"-",'Rates Database'!J5017)</f>
        <v>8-2020-National Grid-Residential-Vegetation Management Reconciliation Factor (VMRF)</v>
      </c>
      <c r="D5018" s="2">
        <f t="shared" si="78"/>
        <v>1</v>
      </c>
    </row>
    <row r="5019" spans="2:4" ht="13.8" x14ac:dyDescent="0.2">
      <c r="B5019" s="18">
        <v>5016</v>
      </c>
      <c r="C5019" s="2" t="str">
        <f>_xlfn.CONCAT(MONTH('Rates Database'!C5018),"-",'Rates Database'!B5018,"-",'Rates Database'!E5018,"-",'Rates Database'!G5018,"-",'Rates Database'!J5018)</f>
        <v>7-2020-National Grid-Residential-Vegetation Management Reconciliation Factor (VMRF)</v>
      </c>
      <c r="D5019" s="2">
        <f t="shared" si="78"/>
        <v>1</v>
      </c>
    </row>
    <row r="5020" spans="2:4" ht="13.8" x14ac:dyDescent="0.2">
      <c r="B5020" s="18">
        <v>5017</v>
      </c>
      <c r="C5020" s="2" t="str">
        <f>_xlfn.CONCAT(MONTH('Rates Database'!C5019),"-",'Rates Database'!B5019,"-",'Rates Database'!E5019,"-",'Rates Database'!G5019,"-",'Rates Database'!J5019)</f>
        <v>6-2020-National Grid-Residential-Vegetation Management Reconciliation Factor (VMRF)</v>
      </c>
      <c r="D5020" s="2">
        <f t="shared" si="78"/>
        <v>1</v>
      </c>
    </row>
    <row r="5021" spans="2:4" ht="13.8" x14ac:dyDescent="0.2">
      <c r="B5021" s="18">
        <v>5018</v>
      </c>
      <c r="C5021" s="2" t="str">
        <f>_xlfn.CONCAT(MONTH('Rates Database'!C5020),"-",'Rates Database'!B5020,"-",'Rates Database'!E5020,"-",'Rates Database'!G5020,"-",'Rates Database'!J5020)</f>
        <v>5-2020-National Grid-Residential-Vegetation Management Reconciliation Factor (VMRF)</v>
      </c>
      <c r="D5021" s="2">
        <f t="shared" si="78"/>
        <v>1</v>
      </c>
    </row>
    <row r="5022" spans="2:4" ht="13.8" x14ac:dyDescent="0.2">
      <c r="B5022" s="18">
        <v>5019</v>
      </c>
      <c r="C5022" s="2" t="str">
        <f>_xlfn.CONCAT(MONTH('Rates Database'!C5021),"-",'Rates Database'!B5021,"-",'Rates Database'!E5021,"-",'Rates Database'!G5021,"-",'Rates Database'!J5021)</f>
        <v>4-2020-National Grid-Residential-Vegetation Management Reconciliation Factor (VMRF)</v>
      </c>
      <c r="D5022" s="2">
        <f t="shared" si="78"/>
        <v>1</v>
      </c>
    </row>
    <row r="5023" spans="2:4" ht="13.8" x14ac:dyDescent="0.2">
      <c r="B5023" s="18">
        <v>5020</v>
      </c>
      <c r="C5023" s="2" t="str">
        <f>_xlfn.CONCAT(MONTH('Rates Database'!C5022),"-",'Rates Database'!B5022,"-",'Rates Database'!E5022,"-",'Rates Database'!G5022,"-",'Rates Database'!J5022)</f>
        <v>3-2020-National Grid-Residential-Vegetation Management Reconciliation Factor (VMRF)</v>
      </c>
      <c r="D5023" s="2">
        <f t="shared" si="78"/>
        <v>1</v>
      </c>
    </row>
    <row r="5024" spans="2:4" ht="13.8" x14ac:dyDescent="0.2">
      <c r="B5024" s="18">
        <v>5021</v>
      </c>
      <c r="C5024" s="2" t="str">
        <f>_xlfn.CONCAT(MONTH('Rates Database'!C5023),"-",'Rates Database'!B5023,"-",'Rates Database'!E5023,"-",'Rates Database'!G5023,"-",'Rates Database'!J5023)</f>
        <v>2-2020-National Grid-Residential-Vegetation Management Reconciliation Factor (VMRF)</v>
      </c>
      <c r="D5024" s="2">
        <f t="shared" si="78"/>
        <v>1</v>
      </c>
    </row>
    <row r="5025" spans="2:4" ht="13.8" x14ac:dyDescent="0.2">
      <c r="B5025" s="18">
        <v>5022</v>
      </c>
      <c r="C5025" s="2" t="str">
        <f>_xlfn.CONCAT(MONTH('Rates Database'!C5024),"-",'Rates Database'!B5024,"-",'Rates Database'!E5024,"-",'Rates Database'!G5024,"-",'Rates Database'!J5024)</f>
        <v>1-2020-National Grid-Residential-Vegetation Management Reconciliation Factor (VMRF)</v>
      </c>
      <c r="D5025" s="2">
        <f t="shared" si="78"/>
        <v>1</v>
      </c>
    </row>
    <row r="5026" spans="2:4" ht="13.8" x14ac:dyDescent="0.2">
      <c r="B5026" s="18">
        <v>5023</v>
      </c>
      <c r="C5026" s="2" t="str">
        <f>_xlfn.CONCAT(MONTH('Rates Database'!C5025),"-",'Rates Database'!B5025,"-",'Rates Database'!E5025,"-",'Rates Database'!G5025,"-",'Rates Database'!J5025)</f>
        <v>12-2019-National Grid-Residential-Vegetation Management Reconciliation Factor (VMRF)</v>
      </c>
      <c r="D5026" s="2">
        <f t="shared" si="78"/>
        <v>1</v>
      </c>
    </row>
    <row r="5027" spans="2:4" ht="13.8" x14ac:dyDescent="0.2">
      <c r="B5027" s="18">
        <v>5024</v>
      </c>
      <c r="C5027" s="2" t="str">
        <f>_xlfn.CONCAT(MONTH('Rates Database'!C5026),"-",'Rates Database'!B5026,"-",'Rates Database'!E5026,"-",'Rates Database'!G5026,"-",'Rates Database'!J5026)</f>
        <v>11-2019-National Grid-Residential-Vegetation Management Reconciliation Factor (VMRF)</v>
      </c>
      <c r="D5027" s="2">
        <f t="shared" si="78"/>
        <v>1</v>
      </c>
    </row>
    <row r="5028" spans="2:4" ht="13.8" x14ac:dyDescent="0.2">
      <c r="B5028" s="18">
        <v>5025</v>
      </c>
      <c r="C5028" s="2" t="str">
        <f>_xlfn.CONCAT(MONTH('Rates Database'!C5027),"-",'Rates Database'!B5027,"-",'Rates Database'!E5027,"-",'Rates Database'!G5027,"-",'Rates Database'!J5027)</f>
        <v>10-2019-National Grid-Residential-Vegetation Management Reconciliation Factor (VMRF)</v>
      </c>
      <c r="D5028" s="2">
        <f t="shared" si="78"/>
        <v>1</v>
      </c>
    </row>
    <row r="5029" spans="2:4" ht="13.8" x14ac:dyDescent="0.2">
      <c r="B5029" s="18">
        <v>5026</v>
      </c>
      <c r="C5029" s="2" t="str">
        <f>_xlfn.CONCAT(MONTH('Rates Database'!C5028),"-",'Rates Database'!B5028,"-",'Rates Database'!E5028,"-",'Rates Database'!G5028,"-",'Rates Database'!J5028)</f>
        <v>9-2019-National Grid-Residential-Vegetation Management Reconciliation Factor (VMRF)</v>
      </c>
      <c r="D5029" s="2">
        <f t="shared" si="78"/>
        <v>1</v>
      </c>
    </row>
    <row r="5030" spans="2:4" ht="13.8" x14ac:dyDescent="0.2">
      <c r="B5030" s="18">
        <v>5027</v>
      </c>
      <c r="C5030" s="2" t="str">
        <f>_xlfn.CONCAT(MONTH('Rates Database'!C5029),"-",'Rates Database'!B5029,"-",'Rates Database'!E5029,"-",'Rates Database'!G5029,"-",'Rates Database'!J5029)</f>
        <v>8-2019-National Grid-Residential-Vegetation Management Reconciliation Factor (VMRF)</v>
      </c>
      <c r="D5030" s="2">
        <f t="shared" si="78"/>
        <v>1</v>
      </c>
    </row>
    <row r="5031" spans="2:4" ht="13.8" x14ac:dyDescent="0.2">
      <c r="B5031" s="18">
        <v>5028</v>
      </c>
      <c r="C5031" s="2" t="str">
        <f>_xlfn.CONCAT(MONTH('Rates Database'!C5030),"-",'Rates Database'!B5030,"-",'Rates Database'!E5030,"-",'Rates Database'!G5030,"-",'Rates Database'!J5030)</f>
        <v>7-2019-National Grid-Residential-Vegetation Management Reconciliation Factor (VMRF)</v>
      </c>
      <c r="D5031" s="2">
        <f t="shared" si="78"/>
        <v>1</v>
      </c>
    </row>
    <row r="5032" spans="2:4" ht="13.8" x14ac:dyDescent="0.2">
      <c r="B5032" s="18">
        <v>5029</v>
      </c>
      <c r="C5032" s="2" t="str">
        <f>_xlfn.CONCAT(MONTH('Rates Database'!C5031),"-",'Rates Database'!B5031,"-",'Rates Database'!E5031,"-",'Rates Database'!G5031,"-",'Rates Database'!J5031)</f>
        <v>6-2019-National Grid-Residential-Vegetation Management Reconciliation Factor (VMRF)</v>
      </c>
      <c r="D5032" s="2">
        <f t="shared" si="78"/>
        <v>1</v>
      </c>
    </row>
    <row r="5033" spans="2:4" ht="13.8" x14ac:dyDescent="0.2">
      <c r="B5033" s="18">
        <v>5030</v>
      </c>
      <c r="C5033" s="2" t="str">
        <f>_xlfn.CONCAT(MONTH('Rates Database'!C5032),"-",'Rates Database'!B5032,"-",'Rates Database'!E5032,"-",'Rates Database'!G5032,"-",'Rates Database'!J5032)</f>
        <v>5-2019-National Grid-Residential-Vegetation Management Reconciliation Factor (VMRF)</v>
      </c>
      <c r="D5033" s="2">
        <f t="shared" si="78"/>
        <v>1</v>
      </c>
    </row>
    <row r="5034" spans="2:4" ht="13.8" x14ac:dyDescent="0.2">
      <c r="B5034" s="18">
        <v>5031</v>
      </c>
      <c r="C5034" s="2" t="str">
        <f>_xlfn.CONCAT(MONTH('Rates Database'!C5033),"-",'Rates Database'!B5033,"-",'Rates Database'!E5033,"-",'Rates Database'!G5033,"-",'Rates Database'!J5033)</f>
        <v>4-2019-National Grid-Residential-Vegetation Management Reconciliation Factor (VMRF)</v>
      </c>
      <c r="D5034" s="2">
        <f t="shared" si="78"/>
        <v>1</v>
      </c>
    </row>
    <row r="5035" spans="2:4" ht="13.8" x14ac:dyDescent="0.2">
      <c r="B5035" s="18">
        <v>5032</v>
      </c>
      <c r="C5035" s="2" t="str">
        <f>_xlfn.CONCAT(MONTH('Rates Database'!C5034),"-",'Rates Database'!B5034,"-",'Rates Database'!E5034,"-",'Rates Database'!G5034,"-",'Rates Database'!J5034)</f>
        <v>3-2019-National Grid-Residential-Vegetation Management Reconciliation Factor (VMRF)</v>
      </c>
      <c r="D5035" s="2">
        <f t="shared" si="78"/>
        <v>1</v>
      </c>
    </row>
    <row r="5036" spans="2:4" ht="13.8" x14ac:dyDescent="0.2">
      <c r="B5036" s="18">
        <v>5033</v>
      </c>
      <c r="C5036" s="2" t="str">
        <f>_xlfn.CONCAT(MONTH('Rates Database'!C5035),"-",'Rates Database'!B5035,"-",'Rates Database'!E5035,"-",'Rates Database'!G5035,"-",'Rates Database'!J5035)</f>
        <v>2-2019-National Grid-Residential-Vegetation Management Reconciliation Factor (VMRF)</v>
      </c>
      <c r="D5036" s="2">
        <f t="shared" si="78"/>
        <v>1</v>
      </c>
    </row>
    <row r="5037" spans="2:4" ht="13.8" x14ac:dyDescent="0.2">
      <c r="B5037" s="18">
        <v>5034</v>
      </c>
      <c r="C5037" s="2" t="str">
        <f>_xlfn.CONCAT(MONTH('Rates Database'!C5036),"-",'Rates Database'!B5036,"-",'Rates Database'!E5036,"-",'Rates Database'!G5036,"-",'Rates Database'!J5036)</f>
        <v>1-2019-National Grid-Residential-Vegetation Management Reconciliation Factor (VMRF)</v>
      </c>
      <c r="D5037" s="2">
        <f t="shared" si="78"/>
        <v>1</v>
      </c>
    </row>
    <row r="5038" spans="2:4" ht="13.8" x14ac:dyDescent="0.2">
      <c r="B5038" s="18">
        <v>5035</v>
      </c>
      <c r="C5038" s="2" t="str">
        <f>_xlfn.CONCAT(MONTH('Rates Database'!C5037),"-",'Rates Database'!B5037,"-",'Rates Database'!E5037,"-",'Rates Database'!G5037,"-",'Rates Database'!J5037)</f>
        <v>3-2024-National Grid-Residential-Tax Act Credit Factor (TACF)</v>
      </c>
      <c r="D5038" s="2">
        <f t="shared" si="78"/>
        <v>1</v>
      </c>
    </row>
    <row r="5039" spans="2:4" ht="13.8" x14ac:dyDescent="0.2">
      <c r="B5039" s="18">
        <v>5036</v>
      </c>
      <c r="C5039" s="2" t="str">
        <f>_xlfn.CONCAT(MONTH('Rates Database'!C5038),"-",'Rates Database'!B5038,"-",'Rates Database'!E5038,"-",'Rates Database'!G5038,"-",'Rates Database'!J5038)</f>
        <v>2-2024-National Grid-Residential-Tax Act Credit Factor (TACF)</v>
      </c>
      <c r="D5039" s="2">
        <f t="shared" si="78"/>
        <v>1</v>
      </c>
    </row>
    <row r="5040" spans="2:4" ht="13.8" x14ac:dyDescent="0.2">
      <c r="B5040" s="18">
        <v>5037</v>
      </c>
      <c r="C5040" s="2" t="str">
        <f>_xlfn.CONCAT(MONTH('Rates Database'!C5039),"-",'Rates Database'!B5039,"-",'Rates Database'!E5039,"-",'Rates Database'!G5039,"-",'Rates Database'!J5039)</f>
        <v>1-2024-National Grid-Residential-Tax Act Credit Factor (TACF)</v>
      </c>
      <c r="D5040" s="2">
        <f t="shared" si="78"/>
        <v>1</v>
      </c>
    </row>
    <row r="5041" spans="2:4" ht="13.8" x14ac:dyDescent="0.2">
      <c r="B5041" s="18">
        <v>5038</v>
      </c>
      <c r="C5041" s="2" t="str">
        <f>_xlfn.CONCAT(MONTH('Rates Database'!C5040),"-",'Rates Database'!B5040,"-",'Rates Database'!E5040,"-",'Rates Database'!G5040,"-",'Rates Database'!J5040)</f>
        <v>12-2023-National Grid-Residential-Tax Act Credit Factor (TACF)</v>
      </c>
      <c r="D5041" s="2">
        <f t="shared" si="78"/>
        <v>1</v>
      </c>
    </row>
    <row r="5042" spans="2:4" ht="13.8" x14ac:dyDescent="0.2">
      <c r="B5042" s="18">
        <v>5039</v>
      </c>
      <c r="C5042" s="2" t="str">
        <f>_xlfn.CONCAT(MONTH('Rates Database'!C5041),"-",'Rates Database'!B5041,"-",'Rates Database'!E5041,"-",'Rates Database'!G5041,"-",'Rates Database'!J5041)</f>
        <v>11-2023-National Grid-Residential-Tax Act Credit Factor (TACF)</v>
      </c>
      <c r="D5042" s="2">
        <f t="shared" si="78"/>
        <v>1</v>
      </c>
    </row>
    <row r="5043" spans="2:4" ht="13.8" x14ac:dyDescent="0.2">
      <c r="B5043" s="18">
        <v>5040</v>
      </c>
      <c r="C5043" s="2" t="str">
        <f>_xlfn.CONCAT(MONTH('Rates Database'!C5042),"-",'Rates Database'!B5042,"-",'Rates Database'!E5042,"-",'Rates Database'!G5042,"-",'Rates Database'!J5042)</f>
        <v>10-2023-National Grid-Residential-Tax Act Credit Factor (TACF)</v>
      </c>
      <c r="D5043" s="2">
        <f t="shared" si="78"/>
        <v>1</v>
      </c>
    </row>
    <row r="5044" spans="2:4" ht="13.8" x14ac:dyDescent="0.2">
      <c r="B5044" s="18">
        <v>5041</v>
      </c>
      <c r="C5044" s="2" t="str">
        <f>_xlfn.CONCAT(MONTH('Rates Database'!C5043),"-",'Rates Database'!B5043,"-",'Rates Database'!E5043,"-",'Rates Database'!G5043,"-",'Rates Database'!J5043)</f>
        <v>9-2023-National Grid-Residential-Tax Act Credit Factor (TACF)</v>
      </c>
      <c r="D5044" s="2">
        <f t="shared" si="78"/>
        <v>1</v>
      </c>
    </row>
    <row r="5045" spans="2:4" ht="13.8" x14ac:dyDescent="0.2">
      <c r="B5045" s="18">
        <v>5042</v>
      </c>
      <c r="C5045" s="2" t="str">
        <f>_xlfn.CONCAT(MONTH('Rates Database'!C5044),"-",'Rates Database'!B5044,"-",'Rates Database'!E5044,"-",'Rates Database'!G5044,"-",'Rates Database'!J5044)</f>
        <v>8-2023-National Grid-Residential-Tax Act Credit Factor (TACF)</v>
      </c>
      <c r="D5045" s="2">
        <f t="shared" si="78"/>
        <v>1</v>
      </c>
    </row>
    <row r="5046" spans="2:4" ht="13.8" x14ac:dyDescent="0.2">
      <c r="B5046" s="18">
        <v>5043</v>
      </c>
      <c r="C5046" s="2" t="str">
        <f>_xlfn.CONCAT(MONTH('Rates Database'!C5045),"-",'Rates Database'!B5045,"-",'Rates Database'!E5045,"-",'Rates Database'!G5045,"-",'Rates Database'!J5045)</f>
        <v>7-2023-National Grid-Residential-Tax Act Credit Factor (TACF)</v>
      </c>
      <c r="D5046" s="2">
        <f t="shared" si="78"/>
        <v>1</v>
      </c>
    </row>
    <row r="5047" spans="2:4" ht="13.8" x14ac:dyDescent="0.2">
      <c r="B5047" s="18">
        <v>5044</v>
      </c>
      <c r="C5047" s="2" t="str">
        <f>_xlfn.CONCAT(MONTH('Rates Database'!C5046),"-",'Rates Database'!B5046,"-",'Rates Database'!E5046,"-",'Rates Database'!G5046,"-",'Rates Database'!J5046)</f>
        <v>6-2023-National Grid-Residential-Tax Act Credit Factor (TACF)</v>
      </c>
      <c r="D5047" s="2">
        <f t="shared" si="78"/>
        <v>1</v>
      </c>
    </row>
    <row r="5048" spans="2:4" ht="13.8" x14ac:dyDescent="0.2">
      <c r="B5048" s="18">
        <v>5045</v>
      </c>
      <c r="C5048" s="2" t="str">
        <f>_xlfn.CONCAT(MONTH('Rates Database'!C5047),"-",'Rates Database'!B5047,"-",'Rates Database'!E5047,"-",'Rates Database'!G5047,"-",'Rates Database'!J5047)</f>
        <v>5-2023-National Grid-Residential-Tax Act Credit Factor (TACF)</v>
      </c>
      <c r="D5048" s="2">
        <f t="shared" si="78"/>
        <v>1</v>
      </c>
    </row>
    <row r="5049" spans="2:4" ht="13.8" x14ac:dyDescent="0.2">
      <c r="B5049" s="18">
        <v>5046</v>
      </c>
      <c r="C5049" s="2" t="str">
        <f>_xlfn.CONCAT(MONTH('Rates Database'!C5048),"-",'Rates Database'!B5048,"-",'Rates Database'!E5048,"-",'Rates Database'!G5048,"-",'Rates Database'!J5048)</f>
        <v>4-2023-National Grid-Residential-Tax Act Credit Factor (TACF)</v>
      </c>
      <c r="D5049" s="2">
        <f t="shared" si="78"/>
        <v>1</v>
      </c>
    </row>
    <row r="5050" spans="2:4" ht="13.8" x14ac:dyDescent="0.2">
      <c r="B5050" s="18">
        <v>5047</v>
      </c>
      <c r="C5050" s="2" t="str">
        <f>_xlfn.CONCAT(MONTH('Rates Database'!C5049),"-",'Rates Database'!B5049,"-",'Rates Database'!E5049,"-",'Rates Database'!G5049,"-",'Rates Database'!J5049)</f>
        <v>3-2023-National Grid-Residential-Tax Act Credit Factor (TACF)</v>
      </c>
      <c r="D5050" s="2">
        <f t="shared" si="78"/>
        <v>1</v>
      </c>
    </row>
    <row r="5051" spans="2:4" ht="13.8" x14ac:dyDescent="0.2">
      <c r="B5051" s="18">
        <v>5048</v>
      </c>
      <c r="C5051" s="2" t="str">
        <f>_xlfn.CONCAT(MONTH('Rates Database'!C5050),"-",'Rates Database'!B5050,"-",'Rates Database'!E5050,"-",'Rates Database'!G5050,"-",'Rates Database'!J5050)</f>
        <v>2-2023-National Grid-Residential-Tax Act Credit Factor (TACF)</v>
      </c>
      <c r="D5051" s="2">
        <f t="shared" si="78"/>
        <v>1</v>
      </c>
    </row>
    <row r="5052" spans="2:4" ht="13.8" x14ac:dyDescent="0.2">
      <c r="B5052" s="18">
        <v>5049</v>
      </c>
      <c r="C5052" s="2" t="str">
        <f>_xlfn.CONCAT(MONTH('Rates Database'!C5051),"-",'Rates Database'!B5051,"-",'Rates Database'!E5051,"-",'Rates Database'!G5051,"-",'Rates Database'!J5051)</f>
        <v>1-2023-National Grid-Residential-Tax Act Credit Factor (TACF)</v>
      </c>
      <c r="D5052" s="2">
        <f t="shared" si="78"/>
        <v>1</v>
      </c>
    </row>
    <row r="5053" spans="2:4" ht="13.8" x14ac:dyDescent="0.2">
      <c r="B5053" s="18">
        <v>5050</v>
      </c>
      <c r="C5053" s="2" t="str">
        <f>_xlfn.CONCAT(MONTH('Rates Database'!C5052),"-",'Rates Database'!B5052,"-",'Rates Database'!E5052,"-",'Rates Database'!G5052,"-",'Rates Database'!J5052)</f>
        <v>12-2022-National Grid-Residential-Tax Act Credit Factor (TACF)</v>
      </c>
      <c r="D5053" s="2">
        <f t="shared" si="78"/>
        <v>1</v>
      </c>
    </row>
    <row r="5054" spans="2:4" ht="13.8" x14ac:dyDescent="0.2">
      <c r="B5054" s="18">
        <v>5051</v>
      </c>
      <c r="C5054" s="2" t="str">
        <f>_xlfn.CONCAT(MONTH('Rates Database'!C5053),"-",'Rates Database'!B5053,"-",'Rates Database'!E5053,"-",'Rates Database'!G5053,"-",'Rates Database'!J5053)</f>
        <v>11-2022-National Grid-Residential-Tax Act Credit Factor (TACF)</v>
      </c>
      <c r="D5054" s="2">
        <f t="shared" si="78"/>
        <v>1</v>
      </c>
    </row>
    <row r="5055" spans="2:4" ht="13.8" x14ac:dyDescent="0.2">
      <c r="B5055" s="18">
        <v>5052</v>
      </c>
      <c r="C5055" s="2" t="str">
        <f>_xlfn.CONCAT(MONTH('Rates Database'!C5054),"-",'Rates Database'!B5054,"-",'Rates Database'!E5054,"-",'Rates Database'!G5054,"-",'Rates Database'!J5054)</f>
        <v>10-2022-National Grid-Residential-Tax Act Credit Factor (TACF)</v>
      </c>
      <c r="D5055" s="2">
        <f t="shared" si="78"/>
        <v>1</v>
      </c>
    </row>
    <row r="5056" spans="2:4" ht="13.8" x14ac:dyDescent="0.2">
      <c r="B5056" s="18">
        <v>5053</v>
      </c>
      <c r="C5056" s="2" t="str">
        <f>_xlfn.CONCAT(MONTH('Rates Database'!C5055),"-",'Rates Database'!B5055,"-",'Rates Database'!E5055,"-",'Rates Database'!G5055,"-",'Rates Database'!J5055)</f>
        <v>9-2022-National Grid-Residential-Tax Act Credit Factor (TACF)</v>
      </c>
      <c r="D5056" s="2">
        <f t="shared" si="78"/>
        <v>1</v>
      </c>
    </row>
    <row r="5057" spans="2:4" ht="13.8" x14ac:dyDescent="0.2">
      <c r="B5057" s="18">
        <v>5054</v>
      </c>
      <c r="C5057" s="2" t="str">
        <f>_xlfn.CONCAT(MONTH('Rates Database'!C5056),"-",'Rates Database'!B5056,"-",'Rates Database'!E5056,"-",'Rates Database'!G5056,"-",'Rates Database'!J5056)</f>
        <v>8-2022-National Grid-Residential-Tax Act Credit Factor (TACF)</v>
      </c>
      <c r="D5057" s="2">
        <f t="shared" si="78"/>
        <v>1</v>
      </c>
    </row>
    <row r="5058" spans="2:4" ht="13.8" x14ac:dyDescent="0.2">
      <c r="B5058" s="18">
        <v>5055</v>
      </c>
      <c r="C5058" s="2" t="str">
        <f>_xlfn.CONCAT(MONTH('Rates Database'!C5057),"-",'Rates Database'!B5057,"-",'Rates Database'!E5057,"-",'Rates Database'!G5057,"-",'Rates Database'!J5057)</f>
        <v>7-2022-National Grid-Residential-Tax Act Credit Factor (TACF)</v>
      </c>
      <c r="D5058" s="2">
        <f t="shared" si="78"/>
        <v>1</v>
      </c>
    </row>
    <row r="5059" spans="2:4" ht="13.8" x14ac:dyDescent="0.2">
      <c r="B5059" s="18">
        <v>5056</v>
      </c>
      <c r="C5059" s="2" t="str">
        <f>_xlfn.CONCAT(MONTH('Rates Database'!C5058),"-",'Rates Database'!B5058,"-",'Rates Database'!E5058,"-",'Rates Database'!G5058,"-",'Rates Database'!J5058)</f>
        <v>6-2022-National Grid-Residential-Tax Act Credit Factor (TACF)</v>
      </c>
      <c r="D5059" s="2">
        <f t="shared" si="78"/>
        <v>1</v>
      </c>
    </row>
    <row r="5060" spans="2:4" ht="13.8" x14ac:dyDescent="0.2">
      <c r="B5060" s="18">
        <v>5057</v>
      </c>
      <c r="C5060" s="2" t="str">
        <f>_xlfn.CONCAT(MONTH('Rates Database'!C5059),"-",'Rates Database'!B5059,"-",'Rates Database'!E5059,"-",'Rates Database'!G5059,"-",'Rates Database'!J5059)</f>
        <v>5-2022-National Grid-Residential-Tax Act Credit Factor (TACF)</v>
      </c>
      <c r="D5060" s="2">
        <f t="shared" si="78"/>
        <v>1</v>
      </c>
    </row>
    <row r="5061" spans="2:4" ht="13.8" x14ac:dyDescent="0.2">
      <c r="B5061" s="18">
        <v>5058</v>
      </c>
      <c r="C5061" s="2" t="str">
        <f>_xlfn.CONCAT(MONTH('Rates Database'!C5060),"-",'Rates Database'!B5060,"-",'Rates Database'!E5060,"-",'Rates Database'!G5060,"-",'Rates Database'!J5060)</f>
        <v>4-2022-National Grid-Residential-Tax Act Credit Factor (TACF)</v>
      </c>
      <c r="D5061" s="2">
        <f t="shared" ref="D5061:D5124" si="79">COUNTIF($C$4:$C$10092,C5061)</f>
        <v>1</v>
      </c>
    </row>
    <row r="5062" spans="2:4" ht="13.8" x14ac:dyDescent="0.2">
      <c r="B5062" s="18">
        <v>5059</v>
      </c>
      <c r="C5062" s="2" t="str">
        <f>_xlfn.CONCAT(MONTH('Rates Database'!C5061),"-",'Rates Database'!B5061,"-",'Rates Database'!E5061,"-",'Rates Database'!G5061,"-",'Rates Database'!J5061)</f>
        <v>3-2022-National Grid-Residential-Tax Act Credit Factor (TACF)</v>
      </c>
      <c r="D5062" s="2">
        <f t="shared" si="79"/>
        <v>1</v>
      </c>
    </row>
    <row r="5063" spans="2:4" ht="13.8" x14ac:dyDescent="0.2">
      <c r="B5063" s="18">
        <v>5060</v>
      </c>
      <c r="C5063" s="2" t="str">
        <f>_xlfn.CONCAT(MONTH('Rates Database'!C5062),"-",'Rates Database'!B5062,"-",'Rates Database'!E5062,"-",'Rates Database'!G5062,"-",'Rates Database'!J5062)</f>
        <v>2-2022-National Grid-Residential-Tax Act Credit Factor (TACF)</v>
      </c>
      <c r="D5063" s="2">
        <f t="shared" si="79"/>
        <v>1</v>
      </c>
    </row>
    <row r="5064" spans="2:4" ht="13.8" x14ac:dyDescent="0.2">
      <c r="B5064" s="18">
        <v>5061</v>
      </c>
      <c r="C5064" s="2" t="str">
        <f>_xlfn.CONCAT(MONTH('Rates Database'!C5063),"-",'Rates Database'!B5063,"-",'Rates Database'!E5063,"-",'Rates Database'!G5063,"-",'Rates Database'!J5063)</f>
        <v>1-2022-National Grid-Residential-Tax Act Credit Factor (TACF)</v>
      </c>
      <c r="D5064" s="2">
        <f t="shared" si="79"/>
        <v>1</v>
      </c>
    </row>
    <row r="5065" spans="2:4" ht="13.8" x14ac:dyDescent="0.2">
      <c r="B5065" s="18">
        <v>5062</v>
      </c>
      <c r="C5065" s="2" t="str">
        <f>_xlfn.CONCAT(MONTH('Rates Database'!C5064),"-",'Rates Database'!B5064,"-",'Rates Database'!E5064,"-",'Rates Database'!G5064,"-",'Rates Database'!J5064)</f>
        <v>12-2021-National Grid-Residential-Tax Act Credit Factor (TACF)</v>
      </c>
      <c r="D5065" s="2">
        <f t="shared" si="79"/>
        <v>1</v>
      </c>
    </row>
    <row r="5066" spans="2:4" ht="13.8" x14ac:dyDescent="0.2">
      <c r="B5066" s="18">
        <v>5063</v>
      </c>
      <c r="C5066" s="2" t="str">
        <f>_xlfn.CONCAT(MONTH('Rates Database'!C5065),"-",'Rates Database'!B5065,"-",'Rates Database'!E5065,"-",'Rates Database'!G5065,"-",'Rates Database'!J5065)</f>
        <v>11-2021-National Grid-Residential-Tax Act Credit Factor (TACF)</v>
      </c>
      <c r="D5066" s="2">
        <f t="shared" si="79"/>
        <v>1</v>
      </c>
    </row>
    <row r="5067" spans="2:4" ht="13.8" x14ac:dyDescent="0.2">
      <c r="B5067" s="18">
        <v>5064</v>
      </c>
      <c r="C5067" s="2" t="str">
        <f>_xlfn.CONCAT(MONTH('Rates Database'!C5066),"-",'Rates Database'!B5066,"-",'Rates Database'!E5066,"-",'Rates Database'!G5066,"-",'Rates Database'!J5066)</f>
        <v>10-2021-National Grid-Residential-Tax Act Credit Factor (TACF)</v>
      </c>
      <c r="D5067" s="2">
        <f t="shared" si="79"/>
        <v>1</v>
      </c>
    </row>
    <row r="5068" spans="2:4" ht="13.8" x14ac:dyDescent="0.2">
      <c r="B5068" s="18">
        <v>5065</v>
      </c>
      <c r="C5068" s="2" t="str">
        <f>_xlfn.CONCAT(MONTH('Rates Database'!C5067),"-",'Rates Database'!B5067,"-",'Rates Database'!E5067,"-",'Rates Database'!G5067,"-",'Rates Database'!J5067)</f>
        <v>9-2021-National Grid-Residential-Tax Act Credit Factor (TACF)</v>
      </c>
      <c r="D5068" s="2">
        <f t="shared" si="79"/>
        <v>1</v>
      </c>
    </row>
    <row r="5069" spans="2:4" ht="13.8" x14ac:dyDescent="0.2">
      <c r="B5069" s="18">
        <v>5066</v>
      </c>
      <c r="C5069" s="2" t="str">
        <f>_xlfn.CONCAT(MONTH('Rates Database'!C5068),"-",'Rates Database'!B5068,"-",'Rates Database'!E5068,"-",'Rates Database'!G5068,"-",'Rates Database'!J5068)</f>
        <v>8-2021-National Grid-Residential-Tax Act Credit Factor (TACF)</v>
      </c>
      <c r="D5069" s="2">
        <f t="shared" si="79"/>
        <v>1</v>
      </c>
    </row>
    <row r="5070" spans="2:4" ht="13.8" x14ac:dyDescent="0.2">
      <c r="B5070" s="18">
        <v>5067</v>
      </c>
      <c r="C5070" s="2" t="str">
        <f>_xlfn.CONCAT(MONTH('Rates Database'!C5069),"-",'Rates Database'!B5069,"-",'Rates Database'!E5069,"-",'Rates Database'!G5069,"-",'Rates Database'!J5069)</f>
        <v>7-2021-National Grid-Residential-Tax Act Credit Factor (TACF)</v>
      </c>
      <c r="D5070" s="2">
        <f t="shared" si="79"/>
        <v>1</v>
      </c>
    </row>
    <row r="5071" spans="2:4" ht="13.8" x14ac:dyDescent="0.2">
      <c r="B5071" s="18">
        <v>5068</v>
      </c>
      <c r="C5071" s="2" t="str">
        <f>_xlfn.CONCAT(MONTH('Rates Database'!C5070),"-",'Rates Database'!B5070,"-",'Rates Database'!E5070,"-",'Rates Database'!G5070,"-",'Rates Database'!J5070)</f>
        <v>6-2021-National Grid-Residential-Tax Act Credit Factor (TACF)</v>
      </c>
      <c r="D5071" s="2">
        <f t="shared" si="79"/>
        <v>1</v>
      </c>
    </row>
    <row r="5072" spans="2:4" ht="13.8" x14ac:dyDescent="0.2">
      <c r="B5072" s="18">
        <v>5069</v>
      </c>
      <c r="C5072" s="2" t="str">
        <f>_xlfn.CONCAT(MONTH('Rates Database'!C5071),"-",'Rates Database'!B5071,"-",'Rates Database'!E5071,"-",'Rates Database'!G5071,"-",'Rates Database'!J5071)</f>
        <v>5-2021-National Grid-Residential-Tax Act Credit Factor (TACF)</v>
      </c>
      <c r="D5072" s="2">
        <f t="shared" si="79"/>
        <v>1</v>
      </c>
    </row>
    <row r="5073" spans="2:4" ht="13.8" x14ac:dyDescent="0.2">
      <c r="B5073" s="18">
        <v>5070</v>
      </c>
      <c r="C5073" s="2" t="str">
        <f>_xlfn.CONCAT(MONTH('Rates Database'!C5072),"-",'Rates Database'!B5072,"-",'Rates Database'!E5072,"-",'Rates Database'!G5072,"-",'Rates Database'!J5072)</f>
        <v>4-2021-National Grid-Residential-Tax Act Credit Factor (TACF)</v>
      </c>
      <c r="D5073" s="2">
        <f t="shared" si="79"/>
        <v>1</v>
      </c>
    </row>
    <row r="5074" spans="2:4" ht="13.8" x14ac:dyDescent="0.2">
      <c r="B5074" s="18">
        <v>5071</v>
      </c>
      <c r="C5074" s="2" t="str">
        <f>_xlfn.CONCAT(MONTH('Rates Database'!C5073),"-",'Rates Database'!B5073,"-",'Rates Database'!E5073,"-",'Rates Database'!G5073,"-",'Rates Database'!J5073)</f>
        <v>3-2021-National Grid-Residential-Tax Act Credit Factor (TACF)</v>
      </c>
      <c r="D5074" s="2">
        <f t="shared" si="79"/>
        <v>1</v>
      </c>
    </row>
    <row r="5075" spans="2:4" ht="13.8" x14ac:dyDescent="0.2">
      <c r="B5075" s="18">
        <v>5072</v>
      </c>
      <c r="C5075" s="2" t="str">
        <f>_xlfn.CONCAT(MONTH('Rates Database'!C5074),"-",'Rates Database'!B5074,"-",'Rates Database'!E5074,"-",'Rates Database'!G5074,"-",'Rates Database'!J5074)</f>
        <v>2-2021-National Grid-Residential-Tax Act Credit Factor (TACF)</v>
      </c>
      <c r="D5075" s="2">
        <f t="shared" si="79"/>
        <v>1</v>
      </c>
    </row>
    <row r="5076" spans="2:4" ht="13.8" x14ac:dyDescent="0.2">
      <c r="B5076" s="18">
        <v>5073</v>
      </c>
      <c r="C5076" s="2" t="str">
        <f>_xlfn.CONCAT(MONTH('Rates Database'!C5075),"-",'Rates Database'!B5075,"-",'Rates Database'!E5075,"-",'Rates Database'!G5075,"-",'Rates Database'!J5075)</f>
        <v>1-2021-National Grid-Residential-Tax Act Credit Factor (TACF)</v>
      </c>
      <c r="D5076" s="2">
        <f t="shared" si="79"/>
        <v>1</v>
      </c>
    </row>
    <row r="5077" spans="2:4" ht="13.8" x14ac:dyDescent="0.2">
      <c r="B5077" s="18">
        <v>5074</v>
      </c>
      <c r="C5077" s="2" t="str">
        <f>_xlfn.CONCAT(MONTH('Rates Database'!C5076),"-",'Rates Database'!B5076,"-",'Rates Database'!E5076,"-",'Rates Database'!G5076,"-",'Rates Database'!J5076)</f>
        <v>12-2020-National Grid-Residential-Tax Act Credit Factor (TACF)</v>
      </c>
      <c r="D5077" s="2">
        <f t="shared" si="79"/>
        <v>1</v>
      </c>
    </row>
    <row r="5078" spans="2:4" ht="13.8" x14ac:dyDescent="0.2">
      <c r="B5078" s="18">
        <v>5075</v>
      </c>
      <c r="C5078" s="2" t="str">
        <f>_xlfn.CONCAT(MONTH('Rates Database'!C5077),"-",'Rates Database'!B5077,"-",'Rates Database'!E5077,"-",'Rates Database'!G5077,"-",'Rates Database'!J5077)</f>
        <v>11-2020-National Grid-Residential-Tax Act Credit Factor (TACF)</v>
      </c>
      <c r="D5078" s="2">
        <f t="shared" si="79"/>
        <v>1</v>
      </c>
    </row>
    <row r="5079" spans="2:4" ht="13.8" x14ac:dyDescent="0.2">
      <c r="B5079" s="18">
        <v>5076</v>
      </c>
      <c r="C5079" s="2" t="str">
        <f>_xlfn.CONCAT(MONTH('Rates Database'!C5078),"-",'Rates Database'!B5078,"-",'Rates Database'!E5078,"-",'Rates Database'!G5078,"-",'Rates Database'!J5078)</f>
        <v>10-2020-National Grid-Residential-Tax Act Credit Factor (TACF)</v>
      </c>
      <c r="D5079" s="2">
        <f t="shared" si="79"/>
        <v>1</v>
      </c>
    </row>
    <row r="5080" spans="2:4" ht="13.8" x14ac:dyDescent="0.2">
      <c r="B5080" s="18">
        <v>5077</v>
      </c>
      <c r="C5080" s="2" t="str">
        <f>_xlfn.CONCAT(MONTH('Rates Database'!C5079),"-",'Rates Database'!B5079,"-",'Rates Database'!E5079,"-",'Rates Database'!G5079,"-",'Rates Database'!J5079)</f>
        <v>9-2020-National Grid-Residential-Tax Act Credit Factor (TACF)</v>
      </c>
      <c r="D5080" s="2">
        <f t="shared" si="79"/>
        <v>1</v>
      </c>
    </row>
    <row r="5081" spans="2:4" ht="13.8" x14ac:dyDescent="0.2">
      <c r="B5081" s="18">
        <v>5078</v>
      </c>
      <c r="C5081" s="2" t="str">
        <f>_xlfn.CONCAT(MONTH('Rates Database'!C5080),"-",'Rates Database'!B5080,"-",'Rates Database'!E5080,"-",'Rates Database'!G5080,"-",'Rates Database'!J5080)</f>
        <v>8-2020-National Grid-Residential-Tax Act Credit Factor (TACF)</v>
      </c>
      <c r="D5081" s="2">
        <f t="shared" si="79"/>
        <v>1</v>
      </c>
    </row>
    <row r="5082" spans="2:4" ht="13.8" x14ac:dyDescent="0.2">
      <c r="B5082" s="18">
        <v>5079</v>
      </c>
      <c r="C5082" s="2" t="str">
        <f>_xlfn.CONCAT(MONTH('Rates Database'!C5081),"-",'Rates Database'!B5081,"-",'Rates Database'!E5081,"-",'Rates Database'!G5081,"-",'Rates Database'!J5081)</f>
        <v>7-2020-National Grid-Residential-Tax Act Credit Factor (TACF)</v>
      </c>
      <c r="D5082" s="2">
        <f t="shared" si="79"/>
        <v>1</v>
      </c>
    </row>
    <row r="5083" spans="2:4" ht="13.8" x14ac:dyDescent="0.2">
      <c r="B5083" s="18">
        <v>5080</v>
      </c>
      <c r="C5083" s="2" t="str">
        <f>_xlfn.CONCAT(MONTH('Rates Database'!C5082),"-",'Rates Database'!B5082,"-",'Rates Database'!E5082,"-",'Rates Database'!G5082,"-",'Rates Database'!J5082)</f>
        <v>6-2020-National Grid-Residential-Tax Act Credit Factor (TACF)</v>
      </c>
      <c r="D5083" s="2">
        <f t="shared" si="79"/>
        <v>1</v>
      </c>
    </row>
    <row r="5084" spans="2:4" ht="13.8" x14ac:dyDescent="0.2">
      <c r="B5084" s="18">
        <v>5081</v>
      </c>
      <c r="C5084" s="2" t="str">
        <f>_xlfn.CONCAT(MONTH('Rates Database'!C5083),"-",'Rates Database'!B5083,"-",'Rates Database'!E5083,"-",'Rates Database'!G5083,"-",'Rates Database'!J5083)</f>
        <v>5-2020-National Grid-Residential-Tax Act Credit Factor (TACF)</v>
      </c>
      <c r="D5084" s="2">
        <f t="shared" si="79"/>
        <v>1</v>
      </c>
    </row>
    <row r="5085" spans="2:4" ht="13.8" x14ac:dyDescent="0.2">
      <c r="B5085" s="18">
        <v>5082</v>
      </c>
      <c r="C5085" s="2" t="str">
        <f>_xlfn.CONCAT(MONTH('Rates Database'!C5084),"-",'Rates Database'!B5084,"-",'Rates Database'!E5084,"-",'Rates Database'!G5084,"-",'Rates Database'!J5084)</f>
        <v>4-2020-National Grid-Residential-Tax Act Credit Factor (TACF)</v>
      </c>
      <c r="D5085" s="2">
        <f t="shared" si="79"/>
        <v>1</v>
      </c>
    </row>
    <row r="5086" spans="2:4" ht="13.8" x14ac:dyDescent="0.2">
      <c r="B5086" s="18">
        <v>5083</v>
      </c>
      <c r="C5086" s="2" t="str">
        <f>_xlfn.CONCAT(MONTH('Rates Database'!C5085),"-",'Rates Database'!B5085,"-",'Rates Database'!E5085,"-",'Rates Database'!G5085,"-",'Rates Database'!J5085)</f>
        <v>3-2020-National Grid-Residential-Tax Act Credit Factor (TACF)</v>
      </c>
      <c r="D5086" s="2">
        <f t="shared" si="79"/>
        <v>1</v>
      </c>
    </row>
    <row r="5087" spans="2:4" ht="13.8" x14ac:dyDescent="0.2">
      <c r="B5087" s="18">
        <v>5084</v>
      </c>
      <c r="C5087" s="2" t="str">
        <f>_xlfn.CONCAT(MONTH('Rates Database'!C5086),"-",'Rates Database'!B5086,"-",'Rates Database'!E5086,"-",'Rates Database'!G5086,"-",'Rates Database'!J5086)</f>
        <v>2-2020-National Grid-Residential-Tax Act Credit Factor (TACF)</v>
      </c>
      <c r="D5087" s="2">
        <f t="shared" si="79"/>
        <v>1</v>
      </c>
    </row>
    <row r="5088" spans="2:4" ht="13.8" x14ac:dyDescent="0.2">
      <c r="B5088" s="18">
        <v>5085</v>
      </c>
      <c r="C5088" s="2" t="str">
        <f>_xlfn.CONCAT(MONTH('Rates Database'!C5087),"-",'Rates Database'!B5087,"-",'Rates Database'!E5087,"-",'Rates Database'!G5087,"-",'Rates Database'!J5087)</f>
        <v>1-2020-National Grid-Residential-Tax Act Credit Factor (TACF)</v>
      </c>
      <c r="D5088" s="2">
        <f t="shared" si="79"/>
        <v>1</v>
      </c>
    </row>
    <row r="5089" spans="2:4" ht="13.8" x14ac:dyDescent="0.2">
      <c r="B5089" s="18">
        <v>5086</v>
      </c>
      <c r="C5089" s="2" t="str">
        <f>_xlfn.CONCAT(MONTH('Rates Database'!C5088),"-",'Rates Database'!B5088,"-",'Rates Database'!E5088,"-",'Rates Database'!G5088,"-",'Rates Database'!J5088)</f>
        <v>12-2019-National Grid-Residential-Tax Act Credit Factor (TACF)</v>
      </c>
      <c r="D5089" s="2">
        <f t="shared" si="79"/>
        <v>1</v>
      </c>
    </row>
    <row r="5090" spans="2:4" ht="13.8" x14ac:dyDescent="0.2">
      <c r="B5090" s="18">
        <v>5087</v>
      </c>
      <c r="C5090" s="2" t="str">
        <f>_xlfn.CONCAT(MONTH('Rates Database'!C5089),"-",'Rates Database'!B5089,"-",'Rates Database'!E5089,"-",'Rates Database'!G5089,"-",'Rates Database'!J5089)</f>
        <v>11-2019-National Grid-Residential-Tax Act Credit Factor (TACF)</v>
      </c>
      <c r="D5090" s="2">
        <f t="shared" si="79"/>
        <v>1</v>
      </c>
    </row>
    <row r="5091" spans="2:4" ht="13.8" x14ac:dyDescent="0.2">
      <c r="B5091" s="18">
        <v>5088</v>
      </c>
      <c r="C5091" s="2" t="str">
        <f>_xlfn.CONCAT(MONTH('Rates Database'!C5090),"-",'Rates Database'!B5090,"-",'Rates Database'!E5090,"-",'Rates Database'!G5090,"-",'Rates Database'!J5090)</f>
        <v>10-2019-National Grid-Residential-Tax Act Credit Factor (TACF)</v>
      </c>
      <c r="D5091" s="2">
        <f t="shared" si="79"/>
        <v>1</v>
      </c>
    </row>
    <row r="5092" spans="2:4" ht="13.8" x14ac:dyDescent="0.2">
      <c r="B5092" s="18">
        <v>5089</v>
      </c>
      <c r="C5092" s="2" t="str">
        <f>_xlfn.CONCAT(MONTH('Rates Database'!C5091),"-",'Rates Database'!B5091,"-",'Rates Database'!E5091,"-",'Rates Database'!G5091,"-",'Rates Database'!J5091)</f>
        <v>9-2019-National Grid-Residential-Tax Act Credit Factor (TACF)</v>
      </c>
      <c r="D5092" s="2">
        <f t="shared" si="79"/>
        <v>1</v>
      </c>
    </row>
    <row r="5093" spans="2:4" ht="13.8" x14ac:dyDescent="0.2">
      <c r="B5093" s="18">
        <v>5090</v>
      </c>
      <c r="C5093" s="2" t="str">
        <f>_xlfn.CONCAT(MONTH('Rates Database'!C5092),"-",'Rates Database'!B5092,"-",'Rates Database'!E5092,"-",'Rates Database'!G5092,"-",'Rates Database'!J5092)</f>
        <v>8-2019-National Grid-Residential-Tax Act Credit Factor (TACF)</v>
      </c>
      <c r="D5093" s="2">
        <f t="shared" si="79"/>
        <v>1</v>
      </c>
    </row>
    <row r="5094" spans="2:4" ht="13.8" x14ac:dyDescent="0.2">
      <c r="B5094" s="18">
        <v>5091</v>
      </c>
      <c r="C5094" s="2" t="str">
        <f>_xlfn.CONCAT(MONTH('Rates Database'!C5093),"-",'Rates Database'!B5093,"-",'Rates Database'!E5093,"-",'Rates Database'!G5093,"-",'Rates Database'!J5093)</f>
        <v>7-2019-National Grid-Residential-Tax Act Credit Factor (TACF)</v>
      </c>
      <c r="D5094" s="2">
        <f t="shared" si="79"/>
        <v>1</v>
      </c>
    </row>
    <row r="5095" spans="2:4" ht="13.8" x14ac:dyDescent="0.2">
      <c r="B5095" s="18">
        <v>5092</v>
      </c>
      <c r="C5095" s="2" t="str">
        <f>_xlfn.CONCAT(MONTH('Rates Database'!C5094),"-",'Rates Database'!B5094,"-",'Rates Database'!E5094,"-",'Rates Database'!G5094,"-",'Rates Database'!J5094)</f>
        <v>6-2019-National Grid-Residential-Tax Act Credit Factor (TACF)</v>
      </c>
      <c r="D5095" s="2">
        <f t="shared" si="79"/>
        <v>1</v>
      </c>
    </row>
    <row r="5096" spans="2:4" ht="13.8" x14ac:dyDescent="0.2">
      <c r="B5096" s="18">
        <v>5093</v>
      </c>
      <c r="C5096" s="2" t="str">
        <f>_xlfn.CONCAT(MONTH('Rates Database'!C5095),"-",'Rates Database'!B5095,"-",'Rates Database'!E5095,"-",'Rates Database'!G5095,"-",'Rates Database'!J5095)</f>
        <v>5-2019-National Grid-Residential-Tax Act Credit Factor (TACF)</v>
      </c>
      <c r="D5096" s="2">
        <f t="shared" si="79"/>
        <v>1</v>
      </c>
    </row>
    <row r="5097" spans="2:4" ht="13.8" x14ac:dyDescent="0.2">
      <c r="B5097" s="18">
        <v>5094</v>
      </c>
      <c r="C5097" s="2" t="str">
        <f>_xlfn.CONCAT(MONTH('Rates Database'!C5096),"-",'Rates Database'!B5096,"-",'Rates Database'!E5096,"-",'Rates Database'!G5096,"-",'Rates Database'!J5096)</f>
        <v>4-2019-National Grid-Residential-Tax Act Credit Factor (TACF)</v>
      </c>
      <c r="D5097" s="2">
        <f t="shared" si="79"/>
        <v>1</v>
      </c>
    </row>
    <row r="5098" spans="2:4" ht="13.8" x14ac:dyDescent="0.2">
      <c r="B5098" s="18">
        <v>5095</v>
      </c>
      <c r="C5098" s="2" t="str">
        <f>_xlfn.CONCAT(MONTH('Rates Database'!C5097),"-",'Rates Database'!B5097,"-",'Rates Database'!E5097,"-",'Rates Database'!G5097,"-",'Rates Database'!J5097)</f>
        <v>3-2019-National Grid-Residential-Tax Act Credit Factor (TACF)</v>
      </c>
      <c r="D5098" s="2">
        <f t="shared" si="79"/>
        <v>1</v>
      </c>
    </row>
    <row r="5099" spans="2:4" ht="13.8" x14ac:dyDescent="0.2">
      <c r="B5099" s="18">
        <v>5096</v>
      </c>
      <c r="C5099" s="2" t="str">
        <f>_xlfn.CONCAT(MONTH('Rates Database'!C5098),"-",'Rates Database'!B5098,"-",'Rates Database'!E5098,"-",'Rates Database'!G5098,"-",'Rates Database'!J5098)</f>
        <v>2-2019-National Grid-Residential-Tax Act Credit Factor (TACF)</v>
      </c>
      <c r="D5099" s="2">
        <f t="shared" si="79"/>
        <v>1</v>
      </c>
    </row>
    <row r="5100" spans="2:4" ht="13.8" x14ac:dyDescent="0.2">
      <c r="B5100" s="18">
        <v>5097</v>
      </c>
      <c r="C5100" s="2" t="str">
        <f>_xlfn.CONCAT(MONTH('Rates Database'!C5099),"-",'Rates Database'!B5099,"-",'Rates Database'!E5099,"-",'Rates Database'!G5099,"-",'Rates Database'!J5099)</f>
        <v>1-2019-National Grid-Residential-Tax Act Credit Factor (TACF)</v>
      </c>
      <c r="D5100" s="2">
        <f t="shared" si="79"/>
        <v>1</v>
      </c>
    </row>
    <row r="5101" spans="2:4" ht="13.8" x14ac:dyDescent="0.2">
      <c r="B5101" s="18">
        <v>5098</v>
      </c>
      <c r="C5101" s="2" t="str">
        <f>_xlfn.CONCAT(MONTH('Rates Database'!C5100),"-",'Rates Database'!B5100,"-",'Rates Database'!E5100,"-",'Rates Database'!G5100,"-",'Rates Database'!J5100)</f>
        <v>3-2024-National Grid-Residential-Grid Modernization Factor (GMF)</v>
      </c>
      <c r="D5101" s="2">
        <f t="shared" si="79"/>
        <v>1</v>
      </c>
    </row>
    <row r="5102" spans="2:4" ht="13.8" x14ac:dyDescent="0.2">
      <c r="B5102" s="18">
        <v>5099</v>
      </c>
      <c r="C5102" s="2" t="str">
        <f>_xlfn.CONCAT(MONTH('Rates Database'!C5101),"-",'Rates Database'!B5101,"-",'Rates Database'!E5101,"-",'Rates Database'!G5101,"-",'Rates Database'!J5101)</f>
        <v>2-2024-National Grid-Residential-Grid Modernization Factor (GMF)</v>
      </c>
      <c r="D5102" s="2">
        <f t="shared" si="79"/>
        <v>1</v>
      </c>
    </row>
    <row r="5103" spans="2:4" ht="13.8" x14ac:dyDescent="0.2">
      <c r="B5103" s="18">
        <v>5100</v>
      </c>
      <c r="C5103" s="2" t="str">
        <f>_xlfn.CONCAT(MONTH('Rates Database'!C5102),"-",'Rates Database'!B5102,"-",'Rates Database'!E5102,"-",'Rates Database'!G5102,"-",'Rates Database'!J5102)</f>
        <v>1-2024-National Grid-Residential-Grid Modernization Factor (GMF)</v>
      </c>
      <c r="D5103" s="2">
        <f t="shared" si="79"/>
        <v>1</v>
      </c>
    </row>
    <row r="5104" spans="2:4" ht="13.8" x14ac:dyDescent="0.2">
      <c r="B5104" s="18">
        <v>5101</v>
      </c>
      <c r="C5104" s="2" t="str">
        <f>_xlfn.CONCAT(MONTH('Rates Database'!C5103),"-",'Rates Database'!B5103,"-",'Rates Database'!E5103,"-",'Rates Database'!G5103,"-",'Rates Database'!J5103)</f>
        <v>12-2023-National Grid-Residential-Grid Modernization Factor (GMF)</v>
      </c>
      <c r="D5104" s="2">
        <f t="shared" si="79"/>
        <v>1</v>
      </c>
    </row>
    <row r="5105" spans="2:4" ht="13.8" x14ac:dyDescent="0.2">
      <c r="B5105" s="18">
        <v>5102</v>
      </c>
      <c r="C5105" s="2" t="str">
        <f>_xlfn.CONCAT(MONTH('Rates Database'!C5104),"-",'Rates Database'!B5104,"-",'Rates Database'!E5104,"-",'Rates Database'!G5104,"-",'Rates Database'!J5104)</f>
        <v>11-2023-National Grid-Residential-Grid Modernization Factor (GMF)</v>
      </c>
      <c r="D5105" s="2">
        <f t="shared" si="79"/>
        <v>1</v>
      </c>
    </row>
    <row r="5106" spans="2:4" ht="13.8" x14ac:dyDescent="0.2">
      <c r="B5106" s="18">
        <v>5103</v>
      </c>
      <c r="C5106" s="2" t="str">
        <f>_xlfn.CONCAT(MONTH('Rates Database'!C5105),"-",'Rates Database'!B5105,"-",'Rates Database'!E5105,"-",'Rates Database'!G5105,"-",'Rates Database'!J5105)</f>
        <v>10-2023-National Grid-Residential-Grid Modernization Factor (GMF)</v>
      </c>
      <c r="D5106" s="2">
        <f t="shared" si="79"/>
        <v>1</v>
      </c>
    </row>
    <row r="5107" spans="2:4" ht="13.8" x14ac:dyDescent="0.2">
      <c r="B5107" s="18">
        <v>5104</v>
      </c>
      <c r="C5107" s="2" t="str">
        <f>_xlfn.CONCAT(MONTH('Rates Database'!C5106),"-",'Rates Database'!B5106,"-",'Rates Database'!E5106,"-",'Rates Database'!G5106,"-",'Rates Database'!J5106)</f>
        <v>9-2023-National Grid-Residential-Grid Modernization Factor (GMF)</v>
      </c>
      <c r="D5107" s="2">
        <f t="shared" si="79"/>
        <v>1</v>
      </c>
    </row>
    <row r="5108" spans="2:4" ht="13.8" x14ac:dyDescent="0.2">
      <c r="B5108" s="18">
        <v>5105</v>
      </c>
      <c r="C5108" s="2" t="str">
        <f>_xlfn.CONCAT(MONTH('Rates Database'!C5107),"-",'Rates Database'!B5107,"-",'Rates Database'!E5107,"-",'Rates Database'!G5107,"-",'Rates Database'!J5107)</f>
        <v>8-2023-National Grid-Residential-Grid Modernization Factor (GMF)</v>
      </c>
      <c r="D5108" s="2">
        <f t="shared" si="79"/>
        <v>1</v>
      </c>
    </row>
    <row r="5109" spans="2:4" ht="13.8" x14ac:dyDescent="0.2">
      <c r="B5109" s="18">
        <v>5106</v>
      </c>
      <c r="C5109" s="2" t="str">
        <f>_xlfn.CONCAT(MONTH('Rates Database'!C5108),"-",'Rates Database'!B5108,"-",'Rates Database'!E5108,"-",'Rates Database'!G5108,"-",'Rates Database'!J5108)</f>
        <v>7-2023-National Grid-Residential-Grid Modernization Factor (GMF)</v>
      </c>
      <c r="D5109" s="2">
        <f t="shared" si="79"/>
        <v>1</v>
      </c>
    </row>
    <row r="5110" spans="2:4" ht="13.8" x14ac:dyDescent="0.2">
      <c r="B5110" s="18">
        <v>5107</v>
      </c>
      <c r="C5110" s="2" t="str">
        <f>_xlfn.CONCAT(MONTH('Rates Database'!C5109),"-",'Rates Database'!B5109,"-",'Rates Database'!E5109,"-",'Rates Database'!G5109,"-",'Rates Database'!J5109)</f>
        <v>6-2023-National Grid-Residential-Grid Modernization Factor (GMF)</v>
      </c>
      <c r="D5110" s="2">
        <f t="shared" si="79"/>
        <v>1</v>
      </c>
    </row>
    <row r="5111" spans="2:4" ht="13.8" x14ac:dyDescent="0.2">
      <c r="B5111" s="18">
        <v>5108</v>
      </c>
      <c r="C5111" s="2" t="str">
        <f>_xlfn.CONCAT(MONTH('Rates Database'!C5110),"-",'Rates Database'!B5110,"-",'Rates Database'!E5110,"-",'Rates Database'!G5110,"-",'Rates Database'!J5110)</f>
        <v>5-2023-National Grid-Residential-Grid Modernization Factor (GMF)</v>
      </c>
      <c r="D5111" s="2">
        <f t="shared" si="79"/>
        <v>1</v>
      </c>
    </row>
    <row r="5112" spans="2:4" ht="13.8" x14ac:dyDescent="0.2">
      <c r="B5112" s="18">
        <v>5109</v>
      </c>
      <c r="C5112" s="2" t="str">
        <f>_xlfn.CONCAT(MONTH('Rates Database'!C5111),"-",'Rates Database'!B5111,"-",'Rates Database'!E5111,"-",'Rates Database'!G5111,"-",'Rates Database'!J5111)</f>
        <v>4-2023-National Grid-Residential-Grid Modernization Factor (GMF)</v>
      </c>
      <c r="D5112" s="2">
        <f t="shared" si="79"/>
        <v>1</v>
      </c>
    </row>
    <row r="5113" spans="2:4" ht="13.8" x14ac:dyDescent="0.2">
      <c r="B5113" s="18">
        <v>5110</v>
      </c>
      <c r="C5113" s="2" t="str">
        <f>_xlfn.CONCAT(MONTH('Rates Database'!C5112),"-",'Rates Database'!B5112,"-",'Rates Database'!E5112,"-",'Rates Database'!G5112,"-",'Rates Database'!J5112)</f>
        <v>3-2023-National Grid-Residential-Grid Modernization Factor (GMF)</v>
      </c>
      <c r="D5113" s="2">
        <f t="shared" si="79"/>
        <v>1</v>
      </c>
    </row>
    <row r="5114" spans="2:4" ht="13.8" x14ac:dyDescent="0.2">
      <c r="B5114" s="18">
        <v>5111</v>
      </c>
      <c r="C5114" s="2" t="str">
        <f>_xlfn.CONCAT(MONTH('Rates Database'!C5113),"-",'Rates Database'!B5113,"-",'Rates Database'!E5113,"-",'Rates Database'!G5113,"-",'Rates Database'!J5113)</f>
        <v>2-2023-National Grid-Residential-Grid Modernization Factor (GMF)</v>
      </c>
      <c r="D5114" s="2">
        <f t="shared" si="79"/>
        <v>1</v>
      </c>
    </row>
    <row r="5115" spans="2:4" ht="13.8" x14ac:dyDescent="0.2">
      <c r="B5115" s="18">
        <v>5112</v>
      </c>
      <c r="C5115" s="2" t="str">
        <f>_xlfn.CONCAT(MONTH('Rates Database'!C5114),"-",'Rates Database'!B5114,"-",'Rates Database'!E5114,"-",'Rates Database'!G5114,"-",'Rates Database'!J5114)</f>
        <v>1-2023-National Grid-Residential-Grid Modernization Factor (GMF)</v>
      </c>
      <c r="D5115" s="2">
        <f t="shared" si="79"/>
        <v>1</v>
      </c>
    </row>
    <row r="5116" spans="2:4" ht="13.8" x14ac:dyDescent="0.2">
      <c r="B5116" s="18">
        <v>5113</v>
      </c>
      <c r="C5116" s="2" t="str">
        <f>_xlfn.CONCAT(MONTH('Rates Database'!C5115),"-",'Rates Database'!B5115,"-",'Rates Database'!E5115,"-",'Rates Database'!G5115,"-",'Rates Database'!J5115)</f>
        <v>12-2022-National Grid-Residential-Grid Modernization Factor (GMF)</v>
      </c>
      <c r="D5116" s="2">
        <f t="shared" si="79"/>
        <v>1</v>
      </c>
    </row>
    <row r="5117" spans="2:4" ht="13.8" x14ac:dyDescent="0.2">
      <c r="B5117" s="18">
        <v>5114</v>
      </c>
      <c r="C5117" s="2" t="str">
        <f>_xlfn.CONCAT(MONTH('Rates Database'!C5116),"-",'Rates Database'!B5116,"-",'Rates Database'!E5116,"-",'Rates Database'!G5116,"-",'Rates Database'!J5116)</f>
        <v>11-2022-National Grid-Residential-Grid Modernization Factor (GMF)</v>
      </c>
      <c r="D5117" s="2">
        <f t="shared" si="79"/>
        <v>1</v>
      </c>
    </row>
    <row r="5118" spans="2:4" ht="13.8" x14ac:dyDescent="0.2">
      <c r="B5118" s="18">
        <v>5115</v>
      </c>
      <c r="C5118" s="2" t="str">
        <f>_xlfn.CONCAT(MONTH('Rates Database'!C5117),"-",'Rates Database'!B5117,"-",'Rates Database'!E5117,"-",'Rates Database'!G5117,"-",'Rates Database'!J5117)</f>
        <v>10-2022-National Grid-Residential-Grid Modernization Factor (GMF)</v>
      </c>
      <c r="D5118" s="2">
        <f t="shared" si="79"/>
        <v>1</v>
      </c>
    </row>
    <row r="5119" spans="2:4" ht="13.8" x14ac:dyDescent="0.2">
      <c r="B5119" s="18">
        <v>5116</v>
      </c>
      <c r="C5119" s="2" t="str">
        <f>_xlfn.CONCAT(MONTH('Rates Database'!C5118),"-",'Rates Database'!B5118,"-",'Rates Database'!E5118,"-",'Rates Database'!G5118,"-",'Rates Database'!J5118)</f>
        <v>9-2022-National Grid-Residential-Grid Modernization Factor (GMF)</v>
      </c>
      <c r="D5119" s="2">
        <f t="shared" si="79"/>
        <v>1</v>
      </c>
    </row>
    <row r="5120" spans="2:4" ht="13.8" x14ac:dyDescent="0.2">
      <c r="B5120" s="18">
        <v>5117</v>
      </c>
      <c r="C5120" s="2" t="str">
        <f>_xlfn.CONCAT(MONTH('Rates Database'!C5119),"-",'Rates Database'!B5119,"-",'Rates Database'!E5119,"-",'Rates Database'!G5119,"-",'Rates Database'!J5119)</f>
        <v>8-2022-National Grid-Residential-Grid Modernization Factor (GMF)</v>
      </c>
      <c r="D5120" s="2">
        <f t="shared" si="79"/>
        <v>1</v>
      </c>
    </row>
    <row r="5121" spans="2:4" ht="13.8" x14ac:dyDescent="0.2">
      <c r="B5121" s="18">
        <v>5118</v>
      </c>
      <c r="C5121" s="2" t="str">
        <f>_xlfn.CONCAT(MONTH('Rates Database'!C5120),"-",'Rates Database'!B5120,"-",'Rates Database'!E5120,"-",'Rates Database'!G5120,"-",'Rates Database'!J5120)</f>
        <v>7-2022-National Grid-Residential-Grid Modernization Factor (GMF)</v>
      </c>
      <c r="D5121" s="2">
        <f t="shared" si="79"/>
        <v>1</v>
      </c>
    </row>
    <row r="5122" spans="2:4" ht="13.8" x14ac:dyDescent="0.2">
      <c r="B5122" s="18">
        <v>5119</v>
      </c>
      <c r="C5122" s="2" t="str">
        <f>_xlfn.CONCAT(MONTH('Rates Database'!C5121),"-",'Rates Database'!B5121,"-",'Rates Database'!E5121,"-",'Rates Database'!G5121,"-",'Rates Database'!J5121)</f>
        <v>6-2022-National Grid-Residential-Grid Modernization Factor (GMF)</v>
      </c>
      <c r="D5122" s="2">
        <f t="shared" si="79"/>
        <v>1</v>
      </c>
    </row>
    <row r="5123" spans="2:4" ht="13.8" x14ac:dyDescent="0.2">
      <c r="B5123" s="18">
        <v>5120</v>
      </c>
      <c r="C5123" s="2" t="str">
        <f>_xlfn.CONCAT(MONTH('Rates Database'!C5122),"-",'Rates Database'!B5122,"-",'Rates Database'!E5122,"-",'Rates Database'!G5122,"-",'Rates Database'!J5122)</f>
        <v>5-2022-National Grid-Residential-Grid Modernization Factor (GMF)</v>
      </c>
      <c r="D5123" s="2">
        <f t="shared" si="79"/>
        <v>1</v>
      </c>
    </row>
    <row r="5124" spans="2:4" ht="13.8" x14ac:dyDescent="0.2">
      <c r="B5124" s="18">
        <v>5121</v>
      </c>
      <c r="C5124" s="2" t="str">
        <f>_xlfn.CONCAT(MONTH('Rates Database'!C5123),"-",'Rates Database'!B5123,"-",'Rates Database'!E5123,"-",'Rates Database'!G5123,"-",'Rates Database'!J5123)</f>
        <v>4-2022-National Grid-Residential-Grid Modernization Factor (GMF)</v>
      </c>
      <c r="D5124" s="2">
        <f t="shared" si="79"/>
        <v>1</v>
      </c>
    </row>
    <row r="5125" spans="2:4" ht="13.8" x14ac:dyDescent="0.2">
      <c r="B5125" s="18">
        <v>5122</v>
      </c>
      <c r="C5125" s="2" t="str">
        <f>_xlfn.CONCAT(MONTH('Rates Database'!C5124),"-",'Rates Database'!B5124,"-",'Rates Database'!E5124,"-",'Rates Database'!G5124,"-",'Rates Database'!J5124)</f>
        <v>3-2022-National Grid-Residential-Grid Modernization Factor (GMF)</v>
      </c>
      <c r="D5125" s="2">
        <f t="shared" ref="D5125:D5188" si="80">COUNTIF($C$4:$C$10092,C5125)</f>
        <v>1</v>
      </c>
    </row>
    <row r="5126" spans="2:4" ht="13.8" x14ac:dyDescent="0.2">
      <c r="B5126" s="18">
        <v>5123</v>
      </c>
      <c r="C5126" s="2" t="str">
        <f>_xlfn.CONCAT(MONTH('Rates Database'!C5125),"-",'Rates Database'!B5125,"-",'Rates Database'!E5125,"-",'Rates Database'!G5125,"-",'Rates Database'!J5125)</f>
        <v>2-2022-National Grid-Residential-Grid Modernization Factor (GMF)</v>
      </c>
      <c r="D5126" s="2">
        <f t="shared" si="80"/>
        <v>1</v>
      </c>
    </row>
    <row r="5127" spans="2:4" ht="13.8" x14ac:dyDescent="0.2">
      <c r="B5127" s="18">
        <v>5124</v>
      </c>
      <c r="C5127" s="2" t="str">
        <f>_xlfn.CONCAT(MONTH('Rates Database'!C5126),"-",'Rates Database'!B5126,"-",'Rates Database'!E5126,"-",'Rates Database'!G5126,"-",'Rates Database'!J5126)</f>
        <v>1-2022-National Grid-Residential-Grid Modernization Factor (GMF)</v>
      </c>
      <c r="D5127" s="2">
        <f t="shared" si="80"/>
        <v>1</v>
      </c>
    </row>
    <row r="5128" spans="2:4" ht="13.8" x14ac:dyDescent="0.2">
      <c r="B5128" s="18">
        <v>5125</v>
      </c>
      <c r="C5128" s="2" t="str">
        <f>_xlfn.CONCAT(MONTH('Rates Database'!C5127),"-",'Rates Database'!B5127,"-",'Rates Database'!E5127,"-",'Rates Database'!G5127,"-",'Rates Database'!J5127)</f>
        <v>12-2021-National Grid-Residential-Grid Modernization Factor (GMF)</v>
      </c>
      <c r="D5128" s="2">
        <f t="shared" si="80"/>
        <v>1</v>
      </c>
    </row>
    <row r="5129" spans="2:4" ht="13.8" x14ac:dyDescent="0.2">
      <c r="B5129" s="18">
        <v>5126</v>
      </c>
      <c r="C5129" s="2" t="str">
        <f>_xlfn.CONCAT(MONTH('Rates Database'!C5128),"-",'Rates Database'!B5128,"-",'Rates Database'!E5128,"-",'Rates Database'!G5128,"-",'Rates Database'!J5128)</f>
        <v>11-2021-National Grid-Residential-Grid Modernization Factor (GMF)</v>
      </c>
      <c r="D5129" s="2">
        <f t="shared" si="80"/>
        <v>1</v>
      </c>
    </row>
    <row r="5130" spans="2:4" ht="13.8" x14ac:dyDescent="0.2">
      <c r="B5130" s="18">
        <v>5127</v>
      </c>
      <c r="C5130" s="2" t="str">
        <f>_xlfn.CONCAT(MONTH('Rates Database'!C5129),"-",'Rates Database'!B5129,"-",'Rates Database'!E5129,"-",'Rates Database'!G5129,"-",'Rates Database'!J5129)</f>
        <v>10-2021-National Grid-Residential-Grid Modernization Factor (GMF)</v>
      </c>
      <c r="D5130" s="2">
        <f t="shared" si="80"/>
        <v>1</v>
      </c>
    </row>
    <row r="5131" spans="2:4" ht="13.8" x14ac:dyDescent="0.2">
      <c r="B5131" s="18">
        <v>5128</v>
      </c>
      <c r="C5131" s="2" t="str">
        <f>_xlfn.CONCAT(MONTH('Rates Database'!C5130),"-",'Rates Database'!B5130,"-",'Rates Database'!E5130,"-",'Rates Database'!G5130,"-",'Rates Database'!J5130)</f>
        <v>9-2021-National Grid-Residential-Grid Modernization Factor (GMF)</v>
      </c>
      <c r="D5131" s="2">
        <f t="shared" si="80"/>
        <v>1</v>
      </c>
    </row>
    <row r="5132" spans="2:4" ht="13.8" x14ac:dyDescent="0.2">
      <c r="B5132" s="18">
        <v>5129</v>
      </c>
      <c r="C5132" s="2" t="str">
        <f>_xlfn.CONCAT(MONTH('Rates Database'!C5131),"-",'Rates Database'!B5131,"-",'Rates Database'!E5131,"-",'Rates Database'!G5131,"-",'Rates Database'!J5131)</f>
        <v>8-2021-National Grid-Residential-Grid Modernization Factor (GMF)</v>
      </c>
      <c r="D5132" s="2">
        <f t="shared" si="80"/>
        <v>1</v>
      </c>
    </row>
    <row r="5133" spans="2:4" ht="13.8" x14ac:dyDescent="0.2">
      <c r="B5133" s="18">
        <v>5130</v>
      </c>
      <c r="C5133" s="2" t="str">
        <f>_xlfn.CONCAT(MONTH('Rates Database'!C5132),"-",'Rates Database'!B5132,"-",'Rates Database'!E5132,"-",'Rates Database'!G5132,"-",'Rates Database'!J5132)</f>
        <v>7-2021-National Grid-Residential-Grid Modernization Factor (GMF)</v>
      </c>
      <c r="D5133" s="2">
        <f t="shared" si="80"/>
        <v>1</v>
      </c>
    </row>
    <row r="5134" spans="2:4" ht="13.8" x14ac:dyDescent="0.2">
      <c r="B5134" s="18">
        <v>5131</v>
      </c>
      <c r="C5134" s="2" t="str">
        <f>_xlfn.CONCAT(MONTH('Rates Database'!C5133),"-",'Rates Database'!B5133,"-",'Rates Database'!E5133,"-",'Rates Database'!G5133,"-",'Rates Database'!J5133)</f>
        <v>6-2021-National Grid-Residential-Grid Modernization Factor (GMF)</v>
      </c>
      <c r="D5134" s="2">
        <f t="shared" si="80"/>
        <v>1</v>
      </c>
    </row>
    <row r="5135" spans="2:4" ht="13.8" x14ac:dyDescent="0.2">
      <c r="B5135" s="18">
        <v>5132</v>
      </c>
      <c r="C5135" s="2" t="str">
        <f>_xlfn.CONCAT(MONTH('Rates Database'!C5134),"-",'Rates Database'!B5134,"-",'Rates Database'!E5134,"-",'Rates Database'!G5134,"-",'Rates Database'!J5134)</f>
        <v>5-2021-National Grid-Residential-Grid Modernization Factor (GMF)</v>
      </c>
      <c r="D5135" s="2">
        <f t="shared" si="80"/>
        <v>1</v>
      </c>
    </row>
    <row r="5136" spans="2:4" ht="13.8" x14ac:dyDescent="0.2">
      <c r="B5136" s="18">
        <v>5133</v>
      </c>
      <c r="C5136" s="2" t="str">
        <f>_xlfn.CONCAT(MONTH('Rates Database'!C5135),"-",'Rates Database'!B5135,"-",'Rates Database'!E5135,"-",'Rates Database'!G5135,"-",'Rates Database'!J5135)</f>
        <v>4-2021-National Grid-Residential-Grid Modernization Factor (GMF)</v>
      </c>
      <c r="D5136" s="2">
        <f t="shared" si="80"/>
        <v>1</v>
      </c>
    </row>
    <row r="5137" spans="2:4" ht="13.8" x14ac:dyDescent="0.2">
      <c r="B5137" s="18">
        <v>5134</v>
      </c>
      <c r="C5137" s="2" t="str">
        <f>_xlfn.CONCAT(MONTH('Rates Database'!C5136),"-",'Rates Database'!B5136,"-",'Rates Database'!E5136,"-",'Rates Database'!G5136,"-",'Rates Database'!J5136)</f>
        <v>3-2021-National Grid-Residential-Grid Modernization Factor (GMF)</v>
      </c>
      <c r="D5137" s="2">
        <f t="shared" si="80"/>
        <v>1</v>
      </c>
    </row>
    <row r="5138" spans="2:4" ht="13.8" x14ac:dyDescent="0.2">
      <c r="B5138" s="18">
        <v>5135</v>
      </c>
      <c r="C5138" s="2" t="str">
        <f>_xlfn.CONCAT(MONTH('Rates Database'!C5137),"-",'Rates Database'!B5137,"-",'Rates Database'!E5137,"-",'Rates Database'!G5137,"-",'Rates Database'!J5137)</f>
        <v>2-2021-National Grid-Residential-Grid Modernization Factor (GMF)</v>
      </c>
      <c r="D5138" s="2">
        <f t="shared" si="80"/>
        <v>1</v>
      </c>
    </row>
    <row r="5139" spans="2:4" ht="13.8" x14ac:dyDescent="0.2">
      <c r="B5139" s="18">
        <v>5136</v>
      </c>
      <c r="C5139" s="2" t="str">
        <f>_xlfn.CONCAT(MONTH('Rates Database'!C5138),"-",'Rates Database'!B5138,"-",'Rates Database'!E5138,"-",'Rates Database'!G5138,"-",'Rates Database'!J5138)</f>
        <v>1-2021-National Grid-Residential-Grid Modernization Factor (GMF)</v>
      </c>
      <c r="D5139" s="2">
        <f t="shared" si="80"/>
        <v>1</v>
      </c>
    </row>
    <row r="5140" spans="2:4" ht="13.8" x14ac:dyDescent="0.2">
      <c r="B5140" s="18">
        <v>5137</v>
      </c>
      <c r="C5140" s="2" t="str">
        <f>_xlfn.CONCAT(MONTH('Rates Database'!C5139),"-",'Rates Database'!B5139,"-",'Rates Database'!E5139,"-",'Rates Database'!G5139,"-",'Rates Database'!J5139)</f>
        <v>12-2020-National Grid-Residential-Grid Modernization Factor (GMF)</v>
      </c>
      <c r="D5140" s="2">
        <f t="shared" si="80"/>
        <v>1</v>
      </c>
    </row>
    <row r="5141" spans="2:4" ht="13.8" x14ac:dyDescent="0.2">
      <c r="B5141" s="18">
        <v>5138</v>
      </c>
      <c r="C5141" s="2" t="str">
        <f>_xlfn.CONCAT(MONTH('Rates Database'!C5140),"-",'Rates Database'!B5140,"-",'Rates Database'!E5140,"-",'Rates Database'!G5140,"-",'Rates Database'!J5140)</f>
        <v>11-2020-National Grid-Residential-Grid Modernization Factor (GMF)</v>
      </c>
      <c r="D5141" s="2">
        <f t="shared" si="80"/>
        <v>1</v>
      </c>
    </row>
    <row r="5142" spans="2:4" ht="13.8" x14ac:dyDescent="0.2">
      <c r="B5142" s="18">
        <v>5139</v>
      </c>
      <c r="C5142" s="2" t="str">
        <f>_xlfn.CONCAT(MONTH('Rates Database'!C5141),"-",'Rates Database'!B5141,"-",'Rates Database'!E5141,"-",'Rates Database'!G5141,"-",'Rates Database'!J5141)</f>
        <v>10-2020-National Grid-Residential-Grid Modernization Factor (GMF)</v>
      </c>
      <c r="D5142" s="2">
        <f t="shared" si="80"/>
        <v>1</v>
      </c>
    </row>
    <row r="5143" spans="2:4" ht="13.8" x14ac:dyDescent="0.2">
      <c r="B5143" s="18">
        <v>5140</v>
      </c>
      <c r="C5143" s="2" t="str">
        <f>_xlfn.CONCAT(MONTH('Rates Database'!C5142),"-",'Rates Database'!B5142,"-",'Rates Database'!E5142,"-",'Rates Database'!G5142,"-",'Rates Database'!J5142)</f>
        <v>9-2020-National Grid-Residential-Grid Modernization Factor (GMF)</v>
      </c>
      <c r="D5143" s="2">
        <f t="shared" si="80"/>
        <v>1</v>
      </c>
    </row>
    <row r="5144" spans="2:4" ht="13.8" x14ac:dyDescent="0.2">
      <c r="B5144" s="18">
        <v>5141</v>
      </c>
      <c r="C5144" s="2" t="str">
        <f>_xlfn.CONCAT(MONTH('Rates Database'!C5143),"-",'Rates Database'!B5143,"-",'Rates Database'!E5143,"-",'Rates Database'!G5143,"-",'Rates Database'!J5143)</f>
        <v>8-2020-National Grid-Residential-Grid Modernization Factor (GMF)</v>
      </c>
      <c r="D5144" s="2">
        <f t="shared" si="80"/>
        <v>1</v>
      </c>
    </row>
    <row r="5145" spans="2:4" ht="13.8" x14ac:dyDescent="0.2">
      <c r="B5145" s="18">
        <v>5142</v>
      </c>
      <c r="C5145" s="2" t="str">
        <f>_xlfn.CONCAT(MONTH('Rates Database'!C5144),"-",'Rates Database'!B5144,"-",'Rates Database'!E5144,"-",'Rates Database'!G5144,"-",'Rates Database'!J5144)</f>
        <v>7-2020-National Grid-Residential-Grid Modernization Factor (GMF)</v>
      </c>
      <c r="D5145" s="2">
        <f t="shared" si="80"/>
        <v>1</v>
      </c>
    </row>
    <row r="5146" spans="2:4" ht="13.8" x14ac:dyDescent="0.2">
      <c r="B5146" s="18">
        <v>5143</v>
      </c>
      <c r="C5146" s="2" t="str">
        <f>_xlfn.CONCAT(MONTH('Rates Database'!C5145),"-",'Rates Database'!B5145,"-",'Rates Database'!E5145,"-",'Rates Database'!G5145,"-",'Rates Database'!J5145)</f>
        <v>6-2020-National Grid-Residential-Grid Modernization Factor (GMF)</v>
      </c>
      <c r="D5146" s="2">
        <f t="shared" si="80"/>
        <v>1</v>
      </c>
    </row>
    <row r="5147" spans="2:4" ht="13.8" x14ac:dyDescent="0.2">
      <c r="B5147" s="18">
        <v>5144</v>
      </c>
      <c r="C5147" s="2" t="str">
        <f>_xlfn.CONCAT(MONTH('Rates Database'!C5146),"-",'Rates Database'!B5146,"-",'Rates Database'!E5146,"-",'Rates Database'!G5146,"-",'Rates Database'!J5146)</f>
        <v>5-2020-National Grid-Residential-Grid Modernization Factor (GMF)</v>
      </c>
      <c r="D5147" s="2">
        <f t="shared" si="80"/>
        <v>1</v>
      </c>
    </row>
    <row r="5148" spans="2:4" ht="13.8" x14ac:dyDescent="0.2">
      <c r="B5148" s="18">
        <v>5145</v>
      </c>
      <c r="C5148" s="2" t="str">
        <f>_xlfn.CONCAT(MONTH('Rates Database'!C5147),"-",'Rates Database'!B5147,"-",'Rates Database'!E5147,"-",'Rates Database'!G5147,"-",'Rates Database'!J5147)</f>
        <v>4-2020-National Grid-Residential-Grid Modernization Factor (GMF)</v>
      </c>
      <c r="D5148" s="2">
        <f t="shared" si="80"/>
        <v>1</v>
      </c>
    </row>
    <row r="5149" spans="2:4" ht="13.8" x14ac:dyDescent="0.2">
      <c r="B5149" s="18">
        <v>5146</v>
      </c>
      <c r="C5149" s="2" t="str">
        <f>_xlfn.CONCAT(MONTH('Rates Database'!C5148),"-",'Rates Database'!B5148,"-",'Rates Database'!E5148,"-",'Rates Database'!G5148,"-",'Rates Database'!J5148)</f>
        <v>3-2020-National Grid-Residential-Grid Modernization Factor (GMF)</v>
      </c>
      <c r="D5149" s="2">
        <f t="shared" si="80"/>
        <v>1</v>
      </c>
    </row>
    <row r="5150" spans="2:4" ht="13.8" x14ac:dyDescent="0.2">
      <c r="B5150" s="18">
        <v>5147</v>
      </c>
      <c r="C5150" s="2" t="str">
        <f>_xlfn.CONCAT(MONTH('Rates Database'!C5149),"-",'Rates Database'!B5149,"-",'Rates Database'!E5149,"-",'Rates Database'!G5149,"-",'Rates Database'!J5149)</f>
        <v>2-2020-National Grid-Residential-Grid Modernization Factor (GMF)</v>
      </c>
      <c r="D5150" s="2">
        <f t="shared" si="80"/>
        <v>1</v>
      </c>
    </row>
    <row r="5151" spans="2:4" ht="13.8" x14ac:dyDescent="0.2">
      <c r="B5151" s="18">
        <v>5148</v>
      </c>
      <c r="C5151" s="2" t="str">
        <f>_xlfn.CONCAT(MONTH('Rates Database'!C5150),"-",'Rates Database'!B5150,"-",'Rates Database'!E5150,"-",'Rates Database'!G5150,"-",'Rates Database'!J5150)</f>
        <v>1-2020-National Grid-Residential-Grid Modernization Factor (GMF)</v>
      </c>
      <c r="D5151" s="2">
        <f t="shared" si="80"/>
        <v>1</v>
      </c>
    </row>
    <row r="5152" spans="2:4" ht="13.8" x14ac:dyDescent="0.2">
      <c r="B5152" s="18">
        <v>5149</v>
      </c>
      <c r="C5152" s="2" t="str">
        <f>_xlfn.CONCAT(MONTH('Rates Database'!C5151),"-",'Rates Database'!B5151,"-",'Rates Database'!E5151,"-",'Rates Database'!G5151,"-",'Rates Database'!J5151)</f>
        <v>12-2019-National Grid-Residential-Grid Modernization Factor (GMF)</v>
      </c>
      <c r="D5152" s="2">
        <f t="shared" si="80"/>
        <v>1</v>
      </c>
    </row>
    <row r="5153" spans="2:4" ht="13.8" x14ac:dyDescent="0.2">
      <c r="B5153" s="18">
        <v>5150</v>
      </c>
      <c r="C5153" s="2" t="str">
        <f>_xlfn.CONCAT(MONTH('Rates Database'!C5152),"-",'Rates Database'!B5152,"-",'Rates Database'!E5152,"-",'Rates Database'!G5152,"-",'Rates Database'!J5152)</f>
        <v>11-2019-National Grid-Residential-Grid Modernization Factor (GMF)</v>
      </c>
      <c r="D5153" s="2">
        <f t="shared" si="80"/>
        <v>1</v>
      </c>
    </row>
    <row r="5154" spans="2:4" ht="13.8" x14ac:dyDescent="0.2">
      <c r="B5154" s="18">
        <v>5151</v>
      </c>
      <c r="C5154" s="2" t="str">
        <f>_xlfn.CONCAT(MONTH('Rates Database'!C5153),"-",'Rates Database'!B5153,"-",'Rates Database'!E5153,"-",'Rates Database'!G5153,"-",'Rates Database'!J5153)</f>
        <v>10-2019-National Grid-Residential-Grid Modernization Factor (GMF)</v>
      </c>
      <c r="D5154" s="2">
        <f t="shared" si="80"/>
        <v>1</v>
      </c>
    </row>
    <row r="5155" spans="2:4" ht="13.8" x14ac:dyDescent="0.2">
      <c r="B5155" s="18">
        <v>5152</v>
      </c>
      <c r="C5155" s="2" t="str">
        <f>_xlfn.CONCAT(MONTH('Rates Database'!C5154),"-",'Rates Database'!B5154,"-",'Rates Database'!E5154,"-",'Rates Database'!G5154,"-",'Rates Database'!J5154)</f>
        <v>9-2019-National Grid-Residential-Grid Modernization Factor (GMF)</v>
      </c>
      <c r="D5155" s="2">
        <f t="shared" si="80"/>
        <v>1</v>
      </c>
    </row>
    <row r="5156" spans="2:4" ht="13.8" x14ac:dyDescent="0.2">
      <c r="B5156" s="18">
        <v>5153</v>
      </c>
      <c r="C5156" s="2" t="str">
        <f>_xlfn.CONCAT(MONTH('Rates Database'!C5155),"-",'Rates Database'!B5155,"-",'Rates Database'!E5155,"-",'Rates Database'!G5155,"-",'Rates Database'!J5155)</f>
        <v>8-2019-National Grid-Residential-Grid Modernization Factor (GMF)</v>
      </c>
      <c r="D5156" s="2">
        <f t="shared" si="80"/>
        <v>1</v>
      </c>
    </row>
    <row r="5157" spans="2:4" ht="13.8" x14ac:dyDescent="0.2">
      <c r="B5157" s="18">
        <v>5154</v>
      </c>
      <c r="C5157" s="2" t="str">
        <f>_xlfn.CONCAT(MONTH('Rates Database'!C5156),"-",'Rates Database'!B5156,"-",'Rates Database'!E5156,"-",'Rates Database'!G5156,"-",'Rates Database'!J5156)</f>
        <v>7-2019-National Grid-Residential-Grid Modernization Factor (GMF)</v>
      </c>
      <c r="D5157" s="2">
        <f t="shared" si="80"/>
        <v>1</v>
      </c>
    </row>
    <row r="5158" spans="2:4" ht="13.8" x14ac:dyDescent="0.2">
      <c r="B5158" s="18">
        <v>5155</v>
      </c>
      <c r="C5158" s="2" t="str">
        <f>_xlfn.CONCAT(MONTH('Rates Database'!C5157),"-",'Rates Database'!B5157,"-",'Rates Database'!E5157,"-",'Rates Database'!G5157,"-",'Rates Database'!J5157)</f>
        <v>6-2019-National Grid-Residential-Grid Modernization Factor (GMF)</v>
      </c>
      <c r="D5158" s="2">
        <f t="shared" si="80"/>
        <v>1</v>
      </c>
    </row>
    <row r="5159" spans="2:4" ht="13.8" x14ac:dyDescent="0.2">
      <c r="B5159" s="18">
        <v>5156</v>
      </c>
      <c r="C5159" s="2" t="str">
        <f>_xlfn.CONCAT(MONTH('Rates Database'!C5158),"-",'Rates Database'!B5158,"-",'Rates Database'!E5158,"-",'Rates Database'!G5158,"-",'Rates Database'!J5158)</f>
        <v>5-2019-National Grid-Residential-Grid Modernization Factor (GMF)</v>
      </c>
      <c r="D5159" s="2">
        <f t="shared" si="80"/>
        <v>1</v>
      </c>
    </row>
    <row r="5160" spans="2:4" ht="13.8" x14ac:dyDescent="0.2">
      <c r="B5160" s="18">
        <v>5157</v>
      </c>
      <c r="C5160" s="2" t="str">
        <f>_xlfn.CONCAT(MONTH('Rates Database'!C5159),"-",'Rates Database'!B5159,"-",'Rates Database'!E5159,"-",'Rates Database'!G5159,"-",'Rates Database'!J5159)</f>
        <v>4-2019-National Grid-Residential-Grid Modernization Factor (GMF)</v>
      </c>
      <c r="D5160" s="2">
        <f t="shared" si="80"/>
        <v>1</v>
      </c>
    </row>
    <row r="5161" spans="2:4" ht="13.8" x14ac:dyDescent="0.2">
      <c r="B5161" s="18">
        <v>5158</v>
      </c>
      <c r="C5161" s="2" t="str">
        <f>_xlfn.CONCAT(MONTH('Rates Database'!C5160),"-",'Rates Database'!B5160,"-",'Rates Database'!E5160,"-",'Rates Database'!G5160,"-",'Rates Database'!J5160)</f>
        <v>3-2019-National Grid-Residential-Grid Modernization Factor (GMF)</v>
      </c>
      <c r="D5161" s="2">
        <f t="shared" si="80"/>
        <v>1</v>
      </c>
    </row>
    <row r="5162" spans="2:4" ht="13.8" x14ac:dyDescent="0.2">
      <c r="B5162" s="18">
        <v>5159</v>
      </c>
      <c r="C5162" s="2" t="str">
        <f>_xlfn.CONCAT(MONTH('Rates Database'!C5161),"-",'Rates Database'!B5161,"-",'Rates Database'!E5161,"-",'Rates Database'!G5161,"-",'Rates Database'!J5161)</f>
        <v>2-2019-National Grid-Residential-Grid Modernization Factor (GMF)</v>
      </c>
      <c r="D5162" s="2">
        <f t="shared" si="80"/>
        <v>1</v>
      </c>
    </row>
    <row r="5163" spans="2:4" ht="13.8" x14ac:dyDescent="0.2">
      <c r="B5163" s="18">
        <v>5160</v>
      </c>
      <c r="C5163" s="2" t="str">
        <f>_xlfn.CONCAT(MONTH('Rates Database'!C5162),"-",'Rates Database'!B5162,"-",'Rates Database'!E5162,"-",'Rates Database'!G5162,"-",'Rates Database'!J5162)</f>
        <v>1-2019-National Grid-Residential-Grid Modernization Factor (GMF)</v>
      </c>
      <c r="D5163" s="2">
        <f t="shared" si="80"/>
        <v>1</v>
      </c>
    </row>
    <row r="5164" spans="2:4" ht="13.8" x14ac:dyDescent="0.2">
      <c r="B5164" s="18">
        <v>5161</v>
      </c>
      <c r="C5164" s="2" t="str">
        <f>_xlfn.CONCAT(MONTH('Rates Database'!C5163),"-",'Rates Database'!B5163,"-",'Rates Database'!E5163,"-",'Rates Database'!G5163,"-",'Rates Database'!J5163)</f>
        <v>3-2024-National Grid-Residential-Exogenous Storm Fund Factor (ESFF)</v>
      </c>
      <c r="D5164" s="2">
        <f t="shared" si="80"/>
        <v>1</v>
      </c>
    </row>
    <row r="5165" spans="2:4" ht="13.8" x14ac:dyDescent="0.2">
      <c r="B5165" s="18">
        <v>5162</v>
      </c>
      <c r="C5165" s="2" t="str">
        <f>_xlfn.CONCAT(MONTH('Rates Database'!C5164),"-",'Rates Database'!B5164,"-",'Rates Database'!E5164,"-",'Rates Database'!G5164,"-",'Rates Database'!J5164)</f>
        <v>2-2024-National Grid-Residential-Exogenous Storm Fund Factor (ESFF)</v>
      </c>
      <c r="D5165" s="2">
        <f t="shared" si="80"/>
        <v>1</v>
      </c>
    </row>
    <row r="5166" spans="2:4" ht="13.8" x14ac:dyDescent="0.2">
      <c r="B5166" s="18">
        <v>5163</v>
      </c>
      <c r="C5166" s="2" t="str">
        <f>_xlfn.CONCAT(MONTH('Rates Database'!C5165),"-",'Rates Database'!B5165,"-",'Rates Database'!E5165,"-",'Rates Database'!G5165,"-",'Rates Database'!J5165)</f>
        <v>1-2024-National Grid-Residential-Exogenous Storm Fund Factor (ESFF)</v>
      </c>
      <c r="D5166" s="2">
        <f t="shared" si="80"/>
        <v>1</v>
      </c>
    </row>
    <row r="5167" spans="2:4" ht="13.8" x14ac:dyDescent="0.2">
      <c r="B5167" s="18">
        <v>5164</v>
      </c>
      <c r="C5167" s="2" t="str">
        <f>_xlfn.CONCAT(MONTH('Rates Database'!C5166),"-",'Rates Database'!B5166,"-",'Rates Database'!E5166,"-",'Rates Database'!G5166,"-",'Rates Database'!J5166)</f>
        <v>12-2023-National Grid-Residential-Exogenous Storm Fund Factor (ESFF)</v>
      </c>
      <c r="D5167" s="2">
        <f t="shared" si="80"/>
        <v>1</v>
      </c>
    </row>
    <row r="5168" spans="2:4" ht="13.8" x14ac:dyDescent="0.2">
      <c r="B5168" s="18">
        <v>5165</v>
      </c>
      <c r="C5168" s="2" t="str">
        <f>_xlfn.CONCAT(MONTH('Rates Database'!C5167),"-",'Rates Database'!B5167,"-",'Rates Database'!E5167,"-",'Rates Database'!G5167,"-",'Rates Database'!J5167)</f>
        <v>11-2023-National Grid-Residential-Exogenous Storm Fund Factor (ESFF)</v>
      </c>
      <c r="D5168" s="2">
        <f t="shared" si="80"/>
        <v>1</v>
      </c>
    </row>
    <row r="5169" spans="2:4" ht="13.8" x14ac:dyDescent="0.2">
      <c r="B5169" s="18">
        <v>5166</v>
      </c>
      <c r="C5169" s="2" t="str">
        <f>_xlfn.CONCAT(MONTH('Rates Database'!C5168),"-",'Rates Database'!B5168,"-",'Rates Database'!E5168,"-",'Rates Database'!G5168,"-",'Rates Database'!J5168)</f>
        <v>10-2023-National Grid-Residential-Exogenous Storm Fund Factor (ESFF)</v>
      </c>
      <c r="D5169" s="2">
        <f t="shared" si="80"/>
        <v>1</v>
      </c>
    </row>
    <row r="5170" spans="2:4" ht="13.8" x14ac:dyDescent="0.2">
      <c r="B5170" s="18">
        <v>5167</v>
      </c>
      <c r="C5170" s="2" t="str">
        <f>_xlfn.CONCAT(MONTH('Rates Database'!C5169),"-",'Rates Database'!B5169,"-",'Rates Database'!E5169,"-",'Rates Database'!G5169,"-",'Rates Database'!J5169)</f>
        <v>9-2023-National Grid-Residential-Exogenous Storm Fund Factor (ESFF)</v>
      </c>
      <c r="D5170" s="2">
        <f t="shared" si="80"/>
        <v>1</v>
      </c>
    </row>
    <row r="5171" spans="2:4" ht="13.8" x14ac:dyDescent="0.2">
      <c r="B5171" s="18">
        <v>5168</v>
      </c>
      <c r="C5171" s="2" t="str">
        <f>_xlfn.CONCAT(MONTH('Rates Database'!C5170),"-",'Rates Database'!B5170,"-",'Rates Database'!E5170,"-",'Rates Database'!G5170,"-",'Rates Database'!J5170)</f>
        <v>8-2023-National Grid-Residential-Exogenous Storm Fund Factor (ESFF)</v>
      </c>
      <c r="D5171" s="2">
        <f t="shared" si="80"/>
        <v>1</v>
      </c>
    </row>
    <row r="5172" spans="2:4" ht="13.8" x14ac:dyDescent="0.2">
      <c r="B5172" s="18">
        <v>5169</v>
      </c>
      <c r="C5172" s="2" t="str">
        <f>_xlfn.CONCAT(MONTH('Rates Database'!C5171),"-",'Rates Database'!B5171,"-",'Rates Database'!E5171,"-",'Rates Database'!G5171,"-",'Rates Database'!J5171)</f>
        <v>7-2023-National Grid-Residential-Exogenous Storm Fund Factor (ESFF)</v>
      </c>
      <c r="D5172" s="2">
        <f t="shared" si="80"/>
        <v>1</v>
      </c>
    </row>
    <row r="5173" spans="2:4" ht="13.8" x14ac:dyDescent="0.2">
      <c r="B5173" s="18">
        <v>5170</v>
      </c>
      <c r="C5173" s="2" t="str">
        <f>_xlfn.CONCAT(MONTH('Rates Database'!C5172),"-",'Rates Database'!B5172,"-",'Rates Database'!E5172,"-",'Rates Database'!G5172,"-",'Rates Database'!J5172)</f>
        <v>6-2023-National Grid-Residential-Exogenous Storm Fund Factor (ESFF)</v>
      </c>
      <c r="D5173" s="2">
        <f t="shared" si="80"/>
        <v>1</v>
      </c>
    </row>
    <row r="5174" spans="2:4" ht="13.8" x14ac:dyDescent="0.2">
      <c r="B5174" s="18">
        <v>5171</v>
      </c>
      <c r="C5174" s="2" t="str">
        <f>_xlfn.CONCAT(MONTH('Rates Database'!C5173),"-",'Rates Database'!B5173,"-",'Rates Database'!E5173,"-",'Rates Database'!G5173,"-",'Rates Database'!J5173)</f>
        <v>5-2023-National Grid-Residential-Exogenous Storm Fund Factor (ESFF)</v>
      </c>
      <c r="D5174" s="2">
        <f t="shared" si="80"/>
        <v>1</v>
      </c>
    </row>
    <row r="5175" spans="2:4" ht="13.8" x14ac:dyDescent="0.2">
      <c r="B5175" s="18">
        <v>5172</v>
      </c>
      <c r="C5175" s="2" t="str">
        <f>_xlfn.CONCAT(MONTH('Rates Database'!C5174),"-",'Rates Database'!B5174,"-",'Rates Database'!E5174,"-",'Rates Database'!G5174,"-",'Rates Database'!J5174)</f>
        <v>4-2023-National Grid-Residential-Exogenous Storm Fund Factor (ESFF)</v>
      </c>
      <c r="D5175" s="2">
        <f t="shared" si="80"/>
        <v>1</v>
      </c>
    </row>
    <row r="5176" spans="2:4" ht="13.8" x14ac:dyDescent="0.2">
      <c r="B5176" s="18">
        <v>5173</v>
      </c>
      <c r="C5176" s="2" t="str">
        <f>_xlfn.CONCAT(MONTH('Rates Database'!C5175),"-",'Rates Database'!B5175,"-",'Rates Database'!E5175,"-",'Rates Database'!G5175,"-",'Rates Database'!J5175)</f>
        <v>3-2023-National Grid-Residential-Exogenous Storm Fund Factor (ESFF)</v>
      </c>
      <c r="D5176" s="2">
        <f t="shared" si="80"/>
        <v>1</v>
      </c>
    </row>
    <row r="5177" spans="2:4" ht="13.8" x14ac:dyDescent="0.2">
      <c r="B5177" s="18">
        <v>5174</v>
      </c>
      <c r="C5177" s="2" t="str">
        <f>_xlfn.CONCAT(MONTH('Rates Database'!C5176),"-",'Rates Database'!B5176,"-",'Rates Database'!E5176,"-",'Rates Database'!G5176,"-",'Rates Database'!J5176)</f>
        <v>2-2023-National Grid-Residential-Exogenous Storm Fund Factor (ESFF)</v>
      </c>
      <c r="D5177" s="2">
        <f t="shared" si="80"/>
        <v>1</v>
      </c>
    </row>
    <row r="5178" spans="2:4" ht="13.8" x14ac:dyDescent="0.2">
      <c r="B5178" s="18">
        <v>5175</v>
      </c>
      <c r="C5178" s="2" t="str">
        <f>_xlfn.CONCAT(MONTH('Rates Database'!C5177),"-",'Rates Database'!B5177,"-",'Rates Database'!E5177,"-",'Rates Database'!G5177,"-",'Rates Database'!J5177)</f>
        <v>1-2023-National Grid-Residential-Exogenous Storm Fund Factor (ESFF)</v>
      </c>
      <c r="D5178" s="2">
        <f t="shared" si="80"/>
        <v>1</v>
      </c>
    </row>
    <row r="5179" spans="2:4" ht="13.8" x14ac:dyDescent="0.2">
      <c r="B5179" s="18">
        <v>5176</v>
      </c>
      <c r="C5179" s="2" t="str">
        <f>_xlfn.CONCAT(MONTH('Rates Database'!C5178),"-",'Rates Database'!B5178,"-",'Rates Database'!E5178,"-",'Rates Database'!G5178,"-",'Rates Database'!J5178)</f>
        <v>12-2022-National Grid-Residential-Exogenous Storm Fund Factor (ESFF)</v>
      </c>
      <c r="D5179" s="2">
        <f t="shared" si="80"/>
        <v>1</v>
      </c>
    </row>
    <row r="5180" spans="2:4" ht="13.8" x14ac:dyDescent="0.2">
      <c r="B5180" s="18">
        <v>5177</v>
      </c>
      <c r="C5180" s="2" t="str">
        <f>_xlfn.CONCAT(MONTH('Rates Database'!C5179),"-",'Rates Database'!B5179,"-",'Rates Database'!E5179,"-",'Rates Database'!G5179,"-",'Rates Database'!J5179)</f>
        <v>11-2022-National Grid-Residential-Exogenous Storm Fund Factor (ESFF)</v>
      </c>
      <c r="D5180" s="2">
        <f t="shared" si="80"/>
        <v>1</v>
      </c>
    </row>
    <row r="5181" spans="2:4" ht="13.8" x14ac:dyDescent="0.2">
      <c r="B5181" s="18">
        <v>5178</v>
      </c>
      <c r="C5181" s="2" t="str">
        <f>_xlfn.CONCAT(MONTH('Rates Database'!C5180),"-",'Rates Database'!B5180,"-",'Rates Database'!E5180,"-",'Rates Database'!G5180,"-",'Rates Database'!J5180)</f>
        <v>10-2022-National Grid-Residential-Exogenous Storm Fund Factor (ESFF)</v>
      </c>
      <c r="D5181" s="2">
        <f t="shared" si="80"/>
        <v>1</v>
      </c>
    </row>
    <row r="5182" spans="2:4" ht="13.8" x14ac:dyDescent="0.2">
      <c r="B5182" s="18">
        <v>5179</v>
      </c>
      <c r="C5182" s="2" t="str">
        <f>_xlfn.CONCAT(MONTH('Rates Database'!C5181),"-",'Rates Database'!B5181,"-",'Rates Database'!E5181,"-",'Rates Database'!G5181,"-",'Rates Database'!J5181)</f>
        <v>9-2022-National Grid-Residential-Exogenous Storm Fund Factor (ESFF)</v>
      </c>
      <c r="D5182" s="2">
        <f t="shared" si="80"/>
        <v>1</v>
      </c>
    </row>
    <row r="5183" spans="2:4" ht="13.8" x14ac:dyDescent="0.2">
      <c r="B5183" s="18">
        <v>5180</v>
      </c>
      <c r="C5183" s="2" t="str">
        <f>_xlfn.CONCAT(MONTH('Rates Database'!C5182),"-",'Rates Database'!B5182,"-",'Rates Database'!E5182,"-",'Rates Database'!G5182,"-",'Rates Database'!J5182)</f>
        <v>8-2022-National Grid-Residential-Exogenous Storm Fund Factor (ESFF)</v>
      </c>
      <c r="D5183" s="2">
        <f t="shared" si="80"/>
        <v>1</v>
      </c>
    </row>
    <row r="5184" spans="2:4" ht="13.8" x14ac:dyDescent="0.2">
      <c r="B5184" s="18">
        <v>5181</v>
      </c>
      <c r="C5184" s="2" t="str">
        <f>_xlfn.CONCAT(MONTH('Rates Database'!C5183),"-",'Rates Database'!B5183,"-",'Rates Database'!E5183,"-",'Rates Database'!G5183,"-",'Rates Database'!J5183)</f>
        <v>7-2022-National Grid-Residential-Exogenous Storm Fund Factor (ESFF)</v>
      </c>
      <c r="D5184" s="2">
        <f t="shared" si="80"/>
        <v>1</v>
      </c>
    </row>
    <row r="5185" spans="2:4" ht="13.8" x14ac:dyDescent="0.2">
      <c r="B5185" s="18">
        <v>5182</v>
      </c>
      <c r="C5185" s="2" t="str">
        <f>_xlfn.CONCAT(MONTH('Rates Database'!C5184),"-",'Rates Database'!B5184,"-",'Rates Database'!E5184,"-",'Rates Database'!G5184,"-",'Rates Database'!J5184)</f>
        <v>6-2022-National Grid-Residential-Exogenous Storm Fund Factor (ESFF)</v>
      </c>
      <c r="D5185" s="2">
        <f t="shared" si="80"/>
        <v>1</v>
      </c>
    </row>
    <row r="5186" spans="2:4" ht="13.8" x14ac:dyDescent="0.2">
      <c r="B5186" s="18">
        <v>5183</v>
      </c>
      <c r="C5186" s="2" t="str">
        <f>_xlfn.CONCAT(MONTH('Rates Database'!C5185),"-",'Rates Database'!B5185,"-",'Rates Database'!E5185,"-",'Rates Database'!G5185,"-",'Rates Database'!J5185)</f>
        <v>5-2022-National Grid-Residential-Exogenous Storm Fund Factor (ESFF)</v>
      </c>
      <c r="D5186" s="2">
        <f t="shared" si="80"/>
        <v>1</v>
      </c>
    </row>
    <row r="5187" spans="2:4" ht="13.8" x14ac:dyDescent="0.2">
      <c r="B5187" s="18">
        <v>5184</v>
      </c>
      <c r="C5187" s="2" t="str">
        <f>_xlfn.CONCAT(MONTH('Rates Database'!C5186),"-",'Rates Database'!B5186,"-",'Rates Database'!E5186,"-",'Rates Database'!G5186,"-",'Rates Database'!J5186)</f>
        <v>4-2022-National Grid-Residential-Exogenous Storm Fund Factor (ESFF)</v>
      </c>
      <c r="D5187" s="2">
        <f t="shared" si="80"/>
        <v>1</v>
      </c>
    </row>
    <row r="5188" spans="2:4" ht="13.8" x14ac:dyDescent="0.2">
      <c r="B5188" s="18">
        <v>5185</v>
      </c>
      <c r="C5188" s="2" t="str">
        <f>_xlfn.CONCAT(MONTH('Rates Database'!C5187),"-",'Rates Database'!B5187,"-",'Rates Database'!E5187,"-",'Rates Database'!G5187,"-",'Rates Database'!J5187)</f>
        <v>3-2022-National Grid-Residential-Exogenous Storm Fund Factor (ESFF)</v>
      </c>
      <c r="D5188" s="2">
        <f t="shared" si="80"/>
        <v>1</v>
      </c>
    </row>
    <row r="5189" spans="2:4" ht="13.8" x14ac:dyDescent="0.2">
      <c r="B5189" s="18">
        <v>5186</v>
      </c>
      <c r="C5189" s="2" t="str">
        <f>_xlfn.CONCAT(MONTH('Rates Database'!C5188),"-",'Rates Database'!B5188,"-",'Rates Database'!E5188,"-",'Rates Database'!G5188,"-",'Rates Database'!J5188)</f>
        <v>2-2022-National Grid-Residential-Exogenous Storm Fund Factor (ESFF)</v>
      </c>
      <c r="D5189" s="2">
        <f t="shared" ref="D5189:D5252" si="81">COUNTIF($C$4:$C$10092,C5189)</f>
        <v>1</v>
      </c>
    </row>
    <row r="5190" spans="2:4" ht="13.8" x14ac:dyDescent="0.2">
      <c r="B5190" s="18">
        <v>5187</v>
      </c>
      <c r="C5190" s="2" t="str">
        <f>_xlfn.CONCAT(MONTH('Rates Database'!C5189),"-",'Rates Database'!B5189,"-",'Rates Database'!E5189,"-",'Rates Database'!G5189,"-",'Rates Database'!J5189)</f>
        <v>1-2022-National Grid-Residential-Exogenous Storm Fund Factor (ESFF)</v>
      </c>
      <c r="D5190" s="2">
        <f t="shared" si="81"/>
        <v>1</v>
      </c>
    </row>
    <row r="5191" spans="2:4" ht="13.8" x14ac:dyDescent="0.2">
      <c r="B5191" s="18">
        <v>5188</v>
      </c>
      <c r="C5191" s="2" t="str">
        <f>_xlfn.CONCAT(MONTH('Rates Database'!C5190),"-",'Rates Database'!B5190,"-",'Rates Database'!E5190,"-",'Rates Database'!G5190,"-",'Rates Database'!J5190)</f>
        <v>12-2021-National Grid-Residential-Exogenous Storm Fund Factor (ESFF)</v>
      </c>
      <c r="D5191" s="2">
        <f t="shared" si="81"/>
        <v>1</v>
      </c>
    </row>
    <row r="5192" spans="2:4" ht="13.8" x14ac:dyDescent="0.2">
      <c r="B5192" s="18">
        <v>5189</v>
      </c>
      <c r="C5192" s="2" t="str">
        <f>_xlfn.CONCAT(MONTH('Rates Database'!C5191),"-",'Rates Database'!B5191,"-",'Rates Database'!E5191,"-",'Rates Database'!G5191,"-",'Rates Database'!J5191)</f>
        <v>11-2021-National Grid-Residential-Exogenous Storm Fund Factor (ESFF)</v>
      </c>
      <c r="D5192" s="2">
        <f t="shared" si="81"/>
        <v>1</v>
      </c>
    </row>
    <row r="5193" spans="2:4" ht="13.8" x14ac:dyDescent="0.2">
      <c r="B5193" s="18">
        <v>5190</v>
      </c>
      <c r="C5193" s="2" t="str">
        <f>_xlfn.CONCAT(MONTH('Rates Database'!C5192),"-",'Rates Database'!B5192,"-",'Rates Database'!E5192,"-",'Rates Database'!G5192,"-",'Rates Database'!J5192)</f>
        <v>10-2021-National Grid-Residential-Exogenous Storm Fund Factor (ESFF)</v>
      </c>
      <c r="D5193" s="2">
        <f t="shared" si="81"/>
        <v>1</v>
      </c>
    </row>
    <row r="5194" spans="2:4" ht="13.8" x14ac:dyDescent="0.2">
      <c r="B5194" s="18">
        <v>5191</v>
      </c>
      <c r="C5194" s="2" t="str">
        <f>_xlfn.CONCAT(MONTH('Rates Database'!C5193),"-",'Rates Database'!B5193,"-",'Rates Database'!E5193,"-",'Rates Database'!G5193,"-",'Rates Database'!J5193)</f>
        <v>9-2021-National Grid-Residential-Exogenous Storm Fund Factor (ESFF)</v>
      </c>
      <c r="D5194" s="2">
        <f t="shared" si="81"/>
        <v>1</v>
      </c>
    </row>
    <row r="5195" spans="2:4" ht="13.8" x14ac:dyDescent="0.2">
      <c r="B5195" s="18">
        <v>5192</v>
      </c>
      <c r="C5195" s="2" t="str">
        <f>_xlfn.CONCAT(MONTH('Rates Database'!C5194),"-",'Rates Database'!B5194,"-",'Rates Database'!E5194,"-",'Rates Database'!G5194,"-",'Rates Database'!J5194)</f>
        <v>8-2021-National Grid-Residential-Exogenous Storm Fund Factor (ESFF)</v>
      </c>
      <c r="D5195" s="2">
        <f t="shared" si="81"/>
        <v>1</v>
      </c>
    </row>
    <row r="5196" spans="2:4" ht="13.8" x14ac:dyDescent="0.2">
      <c r="B5196" s="18">
        <v>5193</v>
      </c>
      <c r="C5196" s="2" t="str">
        <f>_xlfn.CONCAT(MONTH('Rates Database'!C5195),"-",'Rates Database'!B5195,"-",'Rates Database'!E5195,"-",'Rates Database'!G5195,"-",'Rates Database'!J5195)</f>
        <v>7-2021-National Grid-Residential-Exogenous Storm Fund Factor (ESFF)</v>
      </c>
      <c r="D5196" s="2">
        <f t="shared" si="81"/>
        <v>1</v>
      </c>
    </row>
    <row r="5197" spans="2:4" ht="13.8" x14ac:dyDescent="0.2">
      <c r="B5197" s="18">
        <v>5194</v>
      </c>
      <c r="C5197" s="2" t="str">
        <f>_xlfn.CONCAT(MONTH('Rates Database'!C5196),"-",'Rates Database'!B5196,"-",'Rates Database'!E5196,"-",'Rates Database'!G5196,"-",'Rates Database'!J5196)</f>
        <v>6-2021-National Grid-Residential-Exogenous Storm Fund Factor (ESFF)</v>
      </c>
      <c r="D5197" s="2">
        <f t="shared" si="81"/>
        <v>1</v>
      </c>
    </row>
    <row r="5198" spans="2:4" ht="13.8" x14ac:dyDescent="0.2">
      <c r="B5198" s="18">
        <v>5195</v>
      </c>
      <c r="C5198" s="2" t="str">
        <f>_xlfn.CONCAT(MONTH('Rates Database'!C5197),"-",'Rates Database'!B5197,"-",'Rates Database'!E5197,"-",'Rates Database'!G5197,"-",'Rates Database'!J5197)</f>
        <v>5-2021-National Grid-Residential-Exogenous Storm Fund Factor (ESFF)</v>
      </c>
      <c r="D5198" s="2">
        <f t="shared" si="81"/>
        <v>1</v>
      </c>
    </row>
    <row r="5199" spans="2:4" ht="13.8" x14ac:dyDescent="0.2">
      <c r="B5199" s="18">
        <v>5196</v>
      </c>
      <c r="C5199" s="2" t="str">
        <f>_xlfn.CONCAT(MONTH('Rates Database'!C5198),"-",'Rates Database'!B5198,"-",'Rates Database'!E5198,"-",'Rates Database'!G5198,"-",'Rates Database'!J5198)</f>
        <v>4-2021-National Grid-Residential-Exogenous Storm Fund Factor (ESFF)</v>
      </c>
      <c r="D5199" s="2">
        <f t="shared" si="81"/>
        <v>1</v>
      </c>
    </row>
    <row r="5200" spans="2:4" ht="13.8" x14ac:dyDescent="0.2">
      <c r="B5200" s="18">
        <v>5197</v>
      </c>
      <c r="C5200" s="2" t="str">
        <f>_xlfn.CONCAT(MONTH('Rates Database'!C5199),"-",'Rates Database'!B5199,"-",'Rates Database'!E5199,"-",'Rates Database'!G5199,"-",'Rates Database'!J5199)</f>
        <v>3-2021-National Grid-Residential-Exogenous Storm Fund Factor (ESFF)</v>
      </c>
      <c r="D5200" s="2">
        <f t="shared" si="81"/>
        <v>1</v>
      </c>
    </row>
    <row r="5201" spans="2:4" ht="13.8" x14ac:dyDescent="0.2">
      <c r="B5201" s="18">
        <v>5198</v>
      </c>
      <c r="C5201" s="2" t="str">
        <f>_xlfn.CONCAT(MONTH('Rates Database'!C5200),"-",'Rates Database'!B5200,"-",'Rates Database'!E5200,"-",'Rates Database'!G5200,"-",'Rates Database'!J5200)</f>
        <v>2-2021-National Grid-Residential-Exogenous Storm Fund Factor (ESFF)</v>
      </c>
      <c r="D5201" s="2">
        <f t="shared" si="81"/>
        <v>1</v>
      </c>
    </row>
    <row r="5202" spans="2:4" ht="13.8" x14ac:dyDescent="0.2">
      <c r="B5202" s="18">
        <v>5199</v>
      </c>
      <c r="C5202" s="2" t="str">
        <f>_xlfn.CONCAT(MONTH('Rates Database'!C5201),"-",'Rates Database'!B5201,"-",'Rates Database'!E5201,"-",'Rates Database'!G5201,"-",'Rates Database'!J5201)</f>
        <v>1-2021-National Grid-Residential-Exogenous Storm Fund Factor (ESFF)</v>
      </c>
      <c r="D5202" s="2">
        <f t="shared" si="81"/>
        <v>1</v>
      </c>
    </row>
    <row r="5203" spans="2:4" ht="13.8" x14ac:dyDescent="0.2">
      <c r="B5203" s="18">
        <v>5200</v>
      </c>
      <c r="C5203" s="2" t="str">
        <f>_xlfn.CONCAT(MONTH('Rates Database'!C5202),"-",'Rates Database'!B5202,"-",'Rates Database'!E5202,"-",'Rates Database'!G5202,"-",'Rates Database'!J5202)</f>
        <v>12-2020-National Grid-Residential-Exogenous Storm Fund Factor (ESFF)</v>
      </c>
      <c r="D5203" s="2">
        <f t="shared" si="81"/>
        <v>1</v>
      </c>
    </row>
    <row r="5204" spans="2:4" ht="13.8" x14ac:dyDescent="0.2">
      <c r="B5204" s="18">
        <v>5201</v>
      </c>
      <c r="C5204" s="2" t="str">
        <f>_xlfn.CONCAT(MONTH('Rates Database'!C5203),"-",'Rates Database'!B5203,"-",'Rates Database'!E5203,"-",'Rates Database'!G5203,"-",'Rates Database'!J5203)</f>
        <v>11-2020-National Grid-Residential-Exogenous Storm Fund Factor (ESFF)</v>
      </c>
      <c r="D5204" s="2">
        <f t="shared" si="81"/>
        <v>1</v>
      </c>
    </row>
    <row r="5205" spans="2:4" ht="13.8" x14ac:dyDescent="0.2">
      <c r="B5205" s="18">
        <v>5202</v>
      </c>
      <c r="C5205" s="2" t="str">
        <f>_xlfn.CONCAT(MONTH('Rates Database'!C5204),"-",'Rates Database'!B5204,"-",'Rates Database'!E5204,"-",'Rates Database'!G5204,"-",'Rates Database'!J5204)</f>
        <v>10-2020-National Grid-Residential-Exogenous Storm Fund Factor (ESFF)</v>
      </c>
      <c r="D5205" s="2">
        <f t="shared" si="81"/>
        <v>1</v>
      </c>
    </row>
    <row r="5206" spans="2:4" ht="13.8" x14ac:dyDescent="0.2">
      <c r="B5206" s="18">
        <v>5203</v>
      </c>
      <c r="C5206" s="2" t="str">
        <f>_xlfn.CONCAT(MONTH('Rates Database'!C5205),"-",'Rates Database'!B5205,"-",'Rates Database'!E5205,"-",'Rates Database'!G5205,"-",'Rates Database'!J5205)</f>
        <v>9-2020-National Grid-Residential-Exogenous Storm Fund Factor (ESFF)</v>
      </c>
      <c r="D5206" s="2">
        <f t="shared" si="81"/>
        <v>1</v>
      </c>
    </row>
    <row r="5207" spans="2:4" ht="13.8" x14ac:dyDescent="0.2">
      <c r="B5207" s="18">
        <v>5204</v>
      </c>
      <c r="C5207" s="2" t="str">
        <f>_xlfn.CONCAT(MONTH('Rates Database'!C5206),"-",'Rates Database'!B5206,"-",'Rates Database'!E5206,"-",'Rates Database'!G5206,"-",'Rates Database'!J5206)</f>
        <v>8-2020-National Grid-Residential-Exogenous Storm Fund Factor (ESFF)</v>
      </c>
      <c r="D5207" s="2">
        <f t="shared" si="81"/>
        <v>1</v>
      </c>
    </row>
    <row r="5208" spans="2:4" ht="13.8" x14ac:dyDescent="0.2">
      <c r="B5208" s="18">
        <v>5205</v>
      </c>
      <c r="C5208" s="2" t="str">
        <f>_xlfn.CONCAT(MONTH('Rates Database'!C5207),"-",'Rates Database'!B5207,"-",'Rates Database'!E5207,"-",'Rates Database'!G5207,"-",'Rates Database'!J5207)</f>
        <v>7-2020-National Grid-Residential-Exogenous Storm Fund Factor (ESFF)</v>
      </c>
      <c r="D5208" s="2">
        <f t="shared" si="81"/>
        <v>1</v>
      </c>
    </row>
    <row r="5209" spans="2:4" ht="13.8" x14ac:dyDescent="0.2">
      <c r="B5209" s="18">
        <v>5206</v>
      </c>
      <c r="C5209" s="2" t="str">
        <f>_xlfn.CONCAT(MONTH('Rates Database'!C5208),"-",'Rates Database'!B5208,"-",'Rates Database'!E5208,"-",'Rates Database'!G5208,"-",'Rates Database'!J5208)</f>
        <v>6-2020-National Grid-Residential-Exogenous Storm Fund Factor (ESFF)</v>
      </c>
      <c r="D5209" s="2">
        <f t="shared" si="81"/>
        <v>1</v>
      </c>
    </row>
    <row r="5210" spans="2:4" ht="13.8" x14ac:dyDescent="0.2">
      <c r="B5210" s="18">
        <v>5207</v>
      </c>
      <c r="C5210" s="2" t="str">
        <f>_xlfn.CONCAT(MONTH('Rates Database'!C5209),"-",'Rates Database'!B5209,"-",'Rates Database'!E5209,"-",'Rates Database'!G5209,"-",'Rates Database'!J5209)</f>
        <v>5-2020-National Grid-Residential-Exogenous Storm Fund Factor (ESFF)</v>
      </c>
      <c r="D5210" s="2">
        <f t="shared" si="81"/>
        <v>1</v>
      </c>
    </row>
    <row r="5211" spans="2:4" ht="13.8" x14ac:dyDescent="0.2">
      <c r="B5211" s="18">
        <v>5208</v>
      </c>
      <c r="C5211" s="2" t="str">
        <f>_xlfn.CONCAT(MONTH('Rates Database'!C5210),"-",'Rates Database'!B5210,"-",'Rates Database'!E5210,"-",'Rates Database'!G5210,"-",'Rates Database'!J5210)</f>
        <v>4-2020-National Grid-Residential-Exogenous Storm Fund Factor (ESFF)</v>
      </c>
      <c r="D5211" s="2">
        <f t="shared" si="81"/>
        <v>1</v>
      </c>
    </row>
    <row r="5212" spans="2:4" ht="13.8" x14ac:dyDescent="0.2">
      <c r="B5212" s="18">
        <v>5209</v>
      </c>
      <c r="C5212" s="2" t="str">
        <f>_xlfn.CONCAT(MONTH('Rates Database'!C5211),"-",'Rates Database'!B5211,"-",'Rates Database'!E5211,"-",'Rates Database'!G5211,"-",'Rates Database'!J5211)</f>
        <v>3-2020-National Grid-Residential-Exogenous Storm Fund Factor (ESFF)</v>
      </c>
      <c r="D5212" s="2">
        <f t="shared" si="81"/>
        <v>1</v>
      </c>
    </row>
    <row r="5213" spans="2:4" ht="13.8" x14ac:dyDescent="0.2">
      <c r="B5213" s="18">
        <v>5210</v>
      </c>
      <c r="C5213" s="2" t="str">
        <f>_xlfn.CONCAT(MONTH('Rates Database'!C5212),"-",'Rates Database'!B5212,"-",'Rates Database'!E5212,"-",'Rates Database'!G5212,"-",'Rates Database'!J5212)</f>
        <v>2-2020-National Grid-Residential-Exogenous Storm Fund Factor (ESFF)</v>
      </c>
      <c r="D5213" s="2">
        <f t="shared" si="81"/>
        <v>1</v>
      </c>
    </row>
    <row r="5214" spans="2:4" ht="13.8" x14ac:dyDescent="0.2">
      <c r="B5214" s="18">
        <v>5211</v>
      </c>
      <c r="C5214" s="2" t="str">
        <f>_xlfn.CONCAT(MONTH('Rates Database'!C5213),"-",'Rates Database'!B5213,"-",'Rates Database'!E5213,"-",'Rates Database'!G5213,"-",'Rates Database'!J5213)</f>
        <v>1-2020-National Grid-Residential-Exogenous Storm Fund Factor (ESFF)</v>
      </c>
      <c r="D5214" s="2">
        <f t="shared" si="81"/>
        <v>1</v>
      </c>
    </row>
    <row r="5215" spans="2:4" ht="13.8" x14ac:dyDescent="0.2">
      <c r="B5215" s="18">
        <v>5212</v>
      </c>
      <c r="C5215" s="2" t="str">
        <f>_xlfn.CONCAT(MONTH('Rates Database'!C5214),"-",'Rates Database'!B5214,"-",'Rates Database'!E5214,"-",'Rates Database'!G5214,"-",'Rates Database'!J5214)</f>
        <v>12-2019-National Grid-Residential-Exogenous Storm Fund Factor (ESFF)</v>
      </c>
      <c r="D5215" s="2">
        <f t="shared" si="81"/>
        <v>1</v>
      </c>
    </row>
    <row r="5216" spans="2:4" ht="13.8" x14ac:dyDescent="0.2">
      <c r="B5216" s="18">
        <v>5213</v>
      </c>
      <c r="C5216" s="2" t="str">
        <f>_xlfn.CONCAT(MONTH('Rates Database'!C5215),"-",'Rates Database'!B5215,"-",'Rates Database'!E5215,"-",'Rates Database'!G5215,"-",'Rates Database'!J5215)</f>
        <v>11-2019-National Grid-Residential-Exogenous Storm Fund Factor (ESFF)</v>
      </c>
      <c r="D5216" s="2">
        <f t="shared" si="81"/>
        <v>1</v>
      </c>
    </row>
    <row r="5217" spans="2:4" ht="13.8" x14ac:dyDescent="0.2">
      <c r="B5217" s="18">
        <v>5214</v>
      </c>
      <c r="C5217" s="2" t="str">
        <f>_xlfn.CONCAT(MONTH('Rates Database'!C5216),"-",'Rates Database'!B5216,"-",'Rates Database'!E5216,"-",'Rates Database'!G5216,"-",'Rates Database'!J5216)</f>
        <v>10-2019-National Grid-Residential-Exogenous Storm Fund Factor (ESFF)</v>
      </c>
      <c r="D5217" s="2">
        <f t="shared" si="81"/>
        <v>1</v>
      </c>
    </row>
    <row r="5218" spans="2:4" ht="13.8" x14ac:dyDescent="0.2">
      <c r="B5218" s="18">
        <v>5215</v>
      </c>
      <c r="C5218" s="2" t="str">
        <f>_xlfn.CONCAT(MONTH('Rates Database'!C5217),"-",'Rates Database'!B5217,"-",'Rates Database'!E5217,"-",'Rates Database'!G5217,"-",'Rates Database'!J5217)</f>
        <v>9-2019-National Grid-Residential-Exogenous Storm Fund Factor (ESFF)</v>
      </c>
      <c r="D5218" s="2">
        <f t="shared" si="81"/>
        <v>1</v>
      </c>
    </row>
    <row r="5219" spans="2:4" ht="13.8" x14ac:dyDescent="0.2">
      <c r="B5219" s="18">
        <v>5216</v>
      </c>
      <c r="C5219" s="2" t="str">
        <f>_xlfn.CONCAT(MONTH('Rates Database'!C5218),"-",'Rates Database'!B5218,"-",'Rates Database'!E5218,"-",'Rates Database'!G5218,"-",'Rates Database'!J5218)</f>
        <v>8-2019-National Grid-Residential-Exogenous Storm Fund Factor (ESFF)</v>
      </c>
      <c r="D5219" s="2">
        <f t="shared" si="81"/>
        <v>1</v>
      </c>
    </row>
    <row r="5220" spans="2:4" ht="13.8" x14ac:dyDescent="0.2">
      <c r="B5220" s="18">
        <v>5217</v>
      </c>
      <c r="C5220" s="2" t="str">
        <f>_xlfn.CONCAT(MONTH('Rates Database'!C5219),"-",'Rates Database'!B5219,"-",'Rates Database'!E5219,"-",'Rates Database'!G5219,"-",'Rates Database'!J5219)</f>
        <v>7-2019-National Grid-Residential-Exogenous Storm Fund Factor (ESFF)</v>
      </c>
      <c r="D5220" s="2">
        <f t="shared" si="81"/>
        <v>1</v>
      </c>
    </row>
    <row r="5221" spans="2:4" ht="13.8" x14ac:dyDescent="0.2">
      <c r="B5221" s="18">
        <v>5218</v>
      </c>
      <c r="C5221" s="2" t="str">
        <f>_xlfn.CONCAT(MONTH('Rates Database'!C5220),"-",'Rates Database'!B5220,"-",'Rates Database'!E5220,"-",'Rates Database'!G5220,"-",'Rates Database'!J5220)</f>
        <v>6-2019-National Grid-Residential-Exogenous Storm Fund Factor (ESFF)</v>
      </c>
      <c r="D5221" s="2">
        <f t="shared" si="81"/>
        <v>1</v>
      </c>
    </row>
    <row r="5222" spans="2:4" ht="13.8" x14ac:dyDescent="0.2">
      <c r="B5222" s="18">
        <v>5219</v>
      </c>
      <c r="C5222" s="2" t="str">
        <f>_xlfn.CONCAT(MONTH('Rates Database'!C5221),"-",'Rates Database'!B5221,"-",'Rates Database'!E5221,"-",'Rates Database'!G5221,"-",'Rates Database'!J5221)</f>
        <v>5-2019-National Grid-Residential-Exogenous Storm Fund Factor (ESFF)</v>
      </c>
      <c r="D5222" s="2">
        <f t="shared" si="81"/>
        <v>1</v>
      </c>
    </row>
    <row r="5223" spans="2:4" ht="13.8" x14ac:dyDescent="0.2">
      <c r="B5223" s="18">
        <v>5220</v>
      </c>
      <c r="C5223" s="2" t="str">
        <f>_xlfn.CONCAT(MONTH('Rates Database'!C5222),"-",'Rates Database'!B5222,"-",'Rates Database'!E5222,"-",'Rates Database'!G5222,"-",'Rates Database'!J5222)</f>
        <v>4-2019-National Grid-Residential-Exogenous Storm Fund Factor (ESFF)</v>
      </c>
      <c r="D5223" s="2">
        <f t="shared" si="81"/>
        <v>1</v>
      </c>
    </row>
    <row r="5224" spans="2:4" ht="13.8" x14ac:dyDescent="0.2">
      <c r="B5224" s="18">
        <v>5221</v>
      </c>
      <c r="C5224" s="2" t="str">
        <f>_xlfn.CONCAT(MONTH('Rates Database'!C5223),"-",'Rates Database'!B5223,"-",'Rates Database'!E5223,"-",'Rates Database'!G5223,"-",'Rates Database'!J5223)</f>
        <v>3-2019-National Grid-Residential-Exogenous Storm Fund Factor (ESFF)</v>
      </c>
      <c r="D5224" s="2">
        <f t="shared" si="81"/>
        <v>1</v>
      </c>
    </row>
    <row r="5225" spans="2:4" ht="13.8" x14ac:dyDescent="0.2">
      <c r="B5225" s="18">
        <v>5222</v>
      </c>
      <c r="C5225" s="2" t="str">
        <f>_xlfn.CONCAT(MONTH('Rates Database'!C5224),"-",'Rates Database'!B5224,"-",'Rates Database'!E5224,"-",'Rates Database'!G5224,"-",'Rates Database'!J5224)</f>
        <v>2-2019-National Grid-Residential-Exogenous Storm Fund Factor (ESFF)</v>
      </c>
      <c r="D5225" s="2">
        <f t="shared" si="81"/>
        <v>1</v>
      </c>
    </row>
    <row r="5226" spans="2:4" ht="13.8" x14ac:dyDescent="0.2">
      <c r="B5226" s="18">
        <v>5223</v>
      </c>
      <c r="C5226" s="2" t="str">
        <f>_xlfn.CONCAT(MONTH('Rates Database'!C5225),"-",'Rates Database'!B5225,"-",'Rates Database'!E5225,"-",'Rates Database'!G5225,"-",'Rates Database'!J5225)</f>
        <v>1-2019-National Grid-Residential-Exogenous Storm Fund Factor (ESFF)</v>
      </c>
      <c r="D5226" s="2">
        <f t="shared" si="81"/>
        <v>1</v>
      </c>
    </row>
    <row r="5227" spans="2:4" ht="13.8" x14ac:dyDescent="0.2">
      <c r="B5227" s="18">
        <v>5224</v>
      </c>
      <c r="C5227" s="2" t="str">
        <f>_xlfn.CONCAT(MONTH('Rates Database'!C5226),"-",'Rates Database'!B5226,"-",'Rates Database'!E5226,"-",'Rates Database'!G5226,"-",'Rates Database'!J5226)</f>
        <v>3-2024-National Grid-Residential-Base Transition</v>
      </c>
      <c r="D5227" s="2">
        <f t="shared" si="81"/>
        <v>1</v>
      </c>
    </row>
    <row r="5228" spans="2:4" ht="13.8" x14ac:dyDescent="0.2">
      <c r="B5228" s="18">
        <v>5225</v>
      </c>
      <c r="C5228" s="2" t="str">
        <f>_xlfn.CONCAT(MONTH('Rates Database'!C5227),"-",'Rates Database'!B5227,"-",'Rates Database'!E5227,"-",'Rates Database'!G5227,"-",'Rates Database'!J5227)</f>
        <v>2-2024-National Grid-Residential-Base Transition</v>
      </c>
      <c r="D5228" s="2">
        <f t="shared" si="81"/>
        <v>1</v>
      </c>
    </row>
    <row r="5229" spans="2:4" ht="13.8" x14ac:dyDescent="0.2">
      <c r="B5229" s="18">
        <v>5226</v>
      </c>
      <c r="C5229" s="2" t="str">
        <f>_xlfn.CONCAT(MONTH('Rates Database'!C5228),"-",'Rates Database'!B5228,"-",'Rates Database'!E5228,"-",'Rates Database'!G5228,"-",'Rates Database'!J5228)</f>
        <v>1-2024-National Grid-Residential-Base Transition</v>
      </c>
      <c r="D5229" s="2">
        <f t="shared" si="81"/>
        <v>1</v>
      </c>
    </row>
    <row r="5230" spans="2:4" ht="13.8" x14ac:dyDescent="0.2">
      <c r="B5230" s="18">
        <v>5227</v>
      </c>
      <c r="C5230" s="2" t="str">
        <f>_xlfn.CONCAT(MONTH('Rates Database'!C5229),"-",'Rates Database'!B5229,"-",'Rates Database'!E5229,"-",'Rates Database'!G5229,"-",'Rates Database'!J5229)</f>
        <v>12-2023-National Grid-Residential-Base Transition</v>
      </c>
      <c r="D5230" s="2">
        <f t="shared" si="81"/>
        <v>1</v>
      </c>
    </row>
    <row r="5231" spans="2:4" ht="13.8" x14ac:dyDescent="0.2">
      <c r="B5231" s="18">
        <v>5228</v>
      </c>
      <c r="C5231" s="2" t="str">
        <f>_xlfn.CONCAT(MONTH('Rates Database'!C5230),"-",'Rates Database'!B5230,"-",'Rates Database'!E5230,"-",'Rates Database'!G5230,"-",'Rates Database'!J5230)</f>
        <v>11-2023-National Grid-Residential-Base Transition</v>
      </c>
      <c r="D5231" s="2">
        <f t="shared" si="81"/>
        <v>1</v>
      </c>
    </row>
    <row r="5232" spans="2:4" ht="13.8" x14ac:dyDescent="0.2">
      <c r="B5232" s="18">
        <v>5229</v>
      </c>
      <c r="C5232" s="2" t="str">
        <f>_xlfn.CONCAT(MONTH('Rates Database'!C5231),"-",'Rates Database'!B5231,"-",'Rates Database'!E5231,"-",'Rates Database'!G5231,"-",'Rates Database'!J5231)</f>
        <v>10-2023-National Grid-Residential-Base Transition</v>
      </c>
      <c r="D5232" s="2">
        <f t="shared" si="81"/>
        <v>1</v>
      </c>
    </row>
    <row r="5233" spans="2:4" ht="13.8" x14ac:dyDescent="0.2">
      <c r="B5233" s="18">
        <v>5230</v>
      </c>
      <c r="C5233" s="2" t="str">
        <f>_xlfn.CONCAT(MONTH('Rates Database'!C5232),"-",'Rates Database'!B5232,"-",'Rates Database'!E5232,"-",'Rates Database'!G5232,"-",'Rates Database'!J5232)</f>
        <v>9-2023-National Grid-Residential-Base Transition</v>
      </c>
      <c r="D5233" s="2">
        <f t="shared" si="81"/>
        <v>1</v>
      </c>
    </row>
    <row r="5234" spans="2:4" ht="13.8" x14ac:dyDescent="0.2">
      <c r="B5234" s="18">
        <v>5231</v>
      </c>
      <c r="C5234" s="2" t="str">
        <f>_xlfn.CONCAT(MONTH('Rates Database'!C5233),"-",'Rates Database'!B5233,"-",'Rates Database'!E5233,"-",'Rates Database'!G5233,"-",'Rates Database'!J5233)</f>
        <v>8-2023-National Grid-Residential-Base Transition</v>
      </c>
      <c r="D5234" s="2">
        <f t="shared" si="81"/>
        <v>1</v>
      </c>
    </row>
    <row r="5235" spans="2:4" ht="13.8" x14ac:dyDescent="0.2">
      <c r="B5235" s="18">
        <v>5232</v>
      </c>
      <c r="C5235" s="2" t="str">
        <f>_xlfn.CONCAT(MONTH('Rates Database'!C5234),"-",'Rates Database'!B5234,"-",'Rates Database'!E5234,"-",'Rates Database'!G5234,"-",'Rates Database'!J5234)</f>
        <v>7-2023-National Grid-Residential-Base Transition</v>
      </c>
      <c r="D5235" s="2">
        <f t="shared" si="81"/>
        <v>1</v>
      </c>
    </row>
    <row r="5236" spans="2:4" ht="13.8" x14ac:dyDescent="0.2">
      <c r="B5236" s="18">
        <v>5233</v>
      </c>
      <c r="C5236" s="2" t="str">
        <f>_xlfn.CONCAT(MONTH('Rates Database'!C5235),"-",'Rates Database'!B5235,"-",'Rates Database'!E5235,"-",'Rates Database'!G5235,"-",'Rates Database'!J5235)</f>
        <v>6-2023-National Grid-Residential-Base Transition</v>
      </c>
      <c r="D5236" s="2">
        <f t="shared" si="81"/>
        <v>1</v>
      </c>
    </row>
    <row r="5237" spans="2:4" ht="13.8" x14ac:dyDescent="0.2">
      <c r="B5237" s="18">
        <v>5234</v>
      </c>
      <c r="C5237" s="2" t="str">
        <f>_xlfn.CONCAT(MONTH('Rates Database'!C5236),"-",'Rates Database'!B5236,"-",'Rates Database'!E5236,"-",'Rates Database'!G5236,"-",'Rates Database'!J5236)</f>
        <v>5-2023-National Grid-Residential-Base Transition</v>
      </c>
      <c r="D5237" s="2">
        <f t="shared" si="81"/>
        <v>1</v>
      </c>
    </row>
    <row r="5238" spans="2:4" ht="13.8" x14ac:dyDescent="0.2">
      <c r="B5238" s="18">
        <v>5235</v>
      </c>
      <c r="C5238" s="2" t="str">
        <f>_xlfn.CONCAT(MONTH('Rates Database'!C5237),"-",'Rates Database'!B5237,"-",'Rates Database'!E5237,"-",'Rates Database'!G5237,"-",'Rates Database'!J5237)</f>
        <v>4-2023-National Grid-Residential-Base Transition</v>
      </c>
      <c r="D5238" s="2">
        <f t="shared" si="81"/>
        <v>1</v>
      </c>
    </row>
    <row r="5239" spans="2:4" ht="13.8" x14ac:dyDescent="0.2">
      <c r="B5239" s="18">
        <v>5236</v>
      </c>
      <c r="C5239" s="2" t="str">
        <f>_xlfn.CONCAT(MONTH('Rates Database'!C5238),"-",'Rates Database'!B5238,"-",'Rates Database'!E5238,"-",'Rates Database'!G5238,"-",'Rates Database'!J5238)</f>
        <v>3-2023-National Grid-Residential-Base Transition</v>
      </c>
      <c r="D5239" s="2">
        <f t="shared" si="81"/>
        <v>1</v>
      </c>
    </row>
    <row r="5240" spans="2:4" ht="13.8" x14ac:dyDescent="0.2">
      <c r="B5240" s="18">
        <v>5237</v>
      </c>
      <c r="C5240" s="2" t="str">
        <f>_xlfn.CONCAT(MONTH('Rates Database'!C5239),"-",'Rates Database'!B5239,"-",'Rates Database'!E5239,"-",'Rates Database'!G5239,"-",'Rates Database'!J5239)</f>
        <v>2-2023-National Grid-Residential-Base Transition</v>
      </c>
      <c r="D5240" s="2">
        <f t="shared" si="81"/>
        <v>1</v>
      </c>
    </row>
    <row r="5241" spans="2:4" ht="13.8" x14ac:dyDescent="0.2">
      <c r="B5241" s="18">
        <v>5238</v>
      </c>
      <c r="C5241" s="2" t="str">
        <f>_xlfn.CONCAT(MONTH('Rates Database'!C5240),"-",'Rates Database'!B5240,"-",'Rates Database'!E5240,"-",'Rates Database'!G5240,"-",'Rates Database'!J5240)</f>
        <v>1-2023-National Grid-Residential-Base Transition</v>
      </c>
      <c r="D5241" s="2">
        <f t="shared" si="81"/>
        <v>1</v>
      </c>
    </row>
    <row r="5242" spans="2:4" ht="13.8" x14ac:dyDescent="0.2">
      <c r="B5242" s="18">
        <v>5239</v>
      </c>
      <c r="C5242" s="2" t="str">
        <f>_xlfn.CONCAT(MONTH('Rates Database'!C5241),"-",'Rates Database'!B5241,"-",'Rates Database'!E5241,"-",'Rates Database'!G5241,"-",'Rates Database'!J5241)</f>
        <v>12-2022-National Grid-Residential-Base Transition</v>
      </c>
      <c r="D5242" s="2">
        <f t="shared" si="81"/>
        <v>1</v>
      </c>
    </row>
    <row r="5243" spans="2:4" ht="13.8" x14ac:dyDescent="0.2">
      <c r="B5243" s="18">
        <v>5240</v>
      </c>
      <c r="C5243" s="2" t="str">
        <f>_xlfn.CONCAT(MONTH('Rates Database'!C5242),"-",'Rates Database'!B5242,"-",'Rates Database'!E5242,"-",'Rates Database'!G5242,"-",'Rates Database'!J5242)</f>
        <v>11-2022-National Grid-Residential-Base Transition</v>
      </c>
      <c r="D5243" s="2">
        <f t="shared" si="81"/>
        <v>1</v>
      </c>
    </row>
    <row r="5244" spans="2:4" ht="13.8" x14ac:dyDescent="0.2">
      <c r="B5244" s="18">
        <v>5241</v>
      </c>
      <c r="C5244" s="2" t="str">
        <f>_xlfn.CONCAT(MONTH('Rates Database'!C5243),"-",'Rates Database'!B5243,"-",'Rates Database'!E5243,"-",'Rates Database'!G5243,"-",'Rates Database'!J5243)</f>
        <v>10-2022-National Grid-Residential-Base Transition</v>
      </c>
      <c r="D5244" s="2">
        <f t="shared" si="81"/>
        <v>1</v>
      </c>
    </row>
    <row r="5245" spans="2:4" ht="13.8" x14ac:dyDescent="0.2">
      <c r="B5245" s="18">
        <v>5242</v>
      </c>
      <c r="C5245" s="2" t="str">
        <f>_xlfn.CONCAT(MONTH('Rates Database'!C5244),"-",'Rates Database'!B5244,"-",'Rates Database'!E5244,"-",'Rates Database'!G5244,"-",'Rates Database'!J5244)</f>
        <v>9-2022-National Grid-Residential-Base Transition</v>
      </c>
      <c r="D5245" s="2">
        <f t="shared" si="81"/>
        <v>1</v>
      </c>
    </row>
    <row r="5246" spans="2:4" ht="13.8" x14ac:dyDescent="0.2">
      <c r="B5246" s="18">
        <v>5243</v>
      </c>
      <c r="C5246" s="2" t="str">
        <f>_xlfn.CONCAT(MONTH('Rates Database'!C5245),"-",'Rates Database'!B5245,"-",'Rates Database'!E5245,"-",'Rates Database'!G5245,"-",'Rates Database'!J5245)</f>
        <v>8-2022-National Grid-Residential-Base Transition</v>
      </c>
      <c r="D5246" s="2">
        <f t="shared" si="81"/>
        <v>1</v>
      </c>
    </row>
    <row r="5247" spans="2:4" ht="13.8" x14ac:dyDescent="0.2">
      <c r="B5247" s="18">
        <v>5244</v>
      </c>
      <c r="C5247" s="2" t="str">
        <f>_xlfn.CONCAT(MONTH('Rates Database'!C5246),"-",'Rates Database'!B5246,"-",'Rates Database'!E5246,"-",'Rates Database'!G5246,"-",'Rates Database'!J5246)</f>
        <v>7-2022-National Grid-Residential-Base Transition</v>
      </c>
      <c r="D5247" s="2">
        <f t="shared" si="81"/>
        <v>1</v>
      </c>
    </row>
    <row r="5248" spans="2:4" ht="13.8" x14ac:dyDescent="0.2">
      <c r="B5248" s="18">
        <v>5245</v>
      </c>
      <c r="C5248" s="2" t="str">
        <f>_xlfn.CONCAT(MONTH('Rates Database'!C5247),"-",'Rates Database'!B5247,"-",'Rates Database'!E5247,"-",'Rates Database'!G5247,"-",'Rates Database'!J5247)</f>
        <v>6-2022-National Grid-Residential-Base Transition</v>
      </c>
      <c r="D5248" s="2">
        <f t="shared" si="81"/>
        <v>1</v>
      </c>
    </row>
    <row r="5249" spans="2:4" ht="13.8" x14ac:dyDescent="0.2">
      <c r="B5249" s="18">
        <v>5246</v>
      </c>
      <c r="C5249" s="2" t="str">
        <f>_xlfn.CONCAT(MONTH('Rates Database'!C5248),"-",'Rates Database'!B5248,"-",'Rates Database'!E5248,"-",'Rates Database'!G5248,"-",'Rates Database'!J5248)</f>
        <v>5-2022-National Grid-Residential-Base Transition</v>
      </c>
      <c r="D5249" s="2">
        <f t="shared" si="81"/>
        <v>1</v>
      </c>
    </row>
    <row r="5250" spans="2:4" ht="13.8" x14ac:dyDescent="0.2">
      <c r="B5250" s="18">
        <v>5247</v>
      </c>
      <c r="C5250" s="2" t="str">
        <f>_xlfn.CONCAT(MONTH('Rates Database'!C5249),"-",'Rates Database'!B5249,"-",'Rates Database'!E5249,"-",'Rates Database'!G5249,"-",'Rates Database'!J5249)</f>
        <v>4-2022-National Grid-Residential-Base Transition</v>
      </c>
      <c r="D5250" s="2">
        <f t="shared" si="81"/>
        <v>1</v>
      </c>
    </row>
    <row r="5251" spans="2:4" ht="13.8" x14ac:dyDescent="0.2">
      <c r="B5251" s="18">
        <v>5248</v>
      </c>
      <c r="C5251" s="2" t="str">
        <f>_xlfn.CONCAT(MONTH('Rates Database'!C5250),"-",'Rates Database'!B5250,"-",'Rates Database'!E5250,"-",'Rates Database'!G5250,"-",'Rates Database'!J5250)</f>
        <v>3-2022-National Grid-Residential-Base Transition</v>
      </c>
      <c r="D5251" s="2">
        <f t="shared" si="81"/>
        <v>1</v>
      </c>
    </row>
    <row r="5252" spans="2:4" ht="13.8" x14ac:dyDescent="0.2">
      <c r="B5252" s="18">
        <v>5249</v>
      </c>
      <c r="C5252" s="2" t="str">
        <f>_xlfn.CONCAT(MONTH('Rates Database'!C5251),"-",'Rates Database'!B5251,"-",'Rates Database'!E5251,"-",'Rates Database'!G5251,"-",'Rates Database'!J5251)</f>
        <v>2-2022-National Grid-Residential-Base Transition</v>
      </c>
      <c r="D5252" s="2">
        <f t="shared" si="81"/>
        <v>1</v>
      </c>
    </row>
    <row r="5253" spans="2:4" ht="13.8" x14ac:dyDescent="0.2">
      <c r="B5253" s="18">
        <v>5250</v>
      </c>
      <c r="C5253" s="2" t="str">
        <f>_xlfn.CONCAT(MONTH('Rates Database'!C5252),"-",'Rates Database'!B5252,"-",'Rates Database'!E5252,"-",'Rates Database'!G5252,"-",'Rates Database'!J5252)</f>
        <v>1-2022-National Grid-Residential-Base Transition</v>
      </c>
      <c r="D5253" s="2">
        <f t="shared" ref="D5253:D5316" si="82">COUNTIF($C$4:$C$10092,C5253)</f>
        <v>1</v>
      </c>
    </row>
    <row r="5254" spans="2:4" ht="13.8" x14ac:dyDescent="0.2">
      <c r="B5254" s="18">
        <v>5251</v>
      </c>
      <c r="C5254" s="2" t="str">
        <f>_xlfn.CONCAT(MONTH('Rates Database'!C5253),"-",'Rates Database'!B5253,"-",'Rates Database'!E5253,"-",'Rates Database'!G5253,"-",'Rates Database'!J5253)</f>
        <v>12-2021-National Grid-Residential-Base Transition</v>
      </c>
      <c r="D5254" s="2">
        <f t="shared" si="82"/>
        <v>1</v>
      </c>
    </row>
    <row r="5255" spans="2:4" ht="13.8" x14ac:dyDescent="0.2">
      <c r="B5255" s="18">
        <v>5252</v>
      </c>
      <c r="C5255" s="2" t="str">
        <f>_xlfn.CONCAT(MONTH('Rates Database'!C5254),"-",'Rates Database'!B5254,"-",'Rates Database'!E5254,"-",'Rates Database'!G5254,"-",'Rates Database'!J5254)</f>
        <v>11-2021-National Grid-Residential-Base Transition</v>
      </c>
      <c r="D5255" s="2">
        <f t="shared" si="82"/>
        <v>1</v>
      </c>
    </row>
    <row r="5256" spans="2:4" ht="13.8" x14ac:dyDescent="0.2">
      <c r="B5256" s="18">
        <v>5253</v>
      </c>
      <c r="C5256" s="2" t="str">
        <f>_xlfn.CONCAT(MONTH('Rates Database'!C5255),"-",'Rates Database'!B5255,"-",'Rates Database'!E5255,"-",'Rates Database'!G5255,"-",'Rates Database'!J5255)</f>
        <v>10-2021-National Grid-Residential-Base Transition</v>
      </c>
      <c r="D5256" s="2">
        <f t="shared" si="82"/>
        <v>1</v>
      </c>
    </row>
    <row r="5257" spans="2:4" ht="13.8" x14ac:dyDescent="0.2">
      <c r="B5257" s="18">
        <v>5254</v>
      </c>
      <c r="C5257" s="2" t="str">
        <f>_xlfn.CONCAT(MONTH('Rates Database'!C5256),"-",'Rates Database'!B5256,"-",'Rates Database'!E5256,"-",'Rates Database'!G5256,"-",'Rates Database'!J5256)</f>
        <v>9-2021-National Grid-Residential-Base Transition</v>
      </c>
      <c r="D5257" s="2">
        <f t="shared" si="82"/>
        <v>1</v>
      </c>
    </row>
    <row r="5258" spans="2:4" ht="13.8" x14ac:dyDescent="0.2">
      <c r="B5258" s="18">
        <v>5255</v>
      </c>
      <c r="C5258" s="2" t="str">
        <f>_xlfn.CONCAT(MONTH('Rates Database'!C5257),"-",'Rates Database'!B5257,"-",'Rates Database'!E5257,"-",'Rates Database'!G5257,"-",'Rates Database'!J5257)</f>
        <v>8-2021-National Grid-Residential-Base Transition</v>
      </c>
      <c r="D5258" s="2">
        <f t="shared" si="82"/>
        <v>1</v>
      </c>
    </row>
    <row r="5259" spans="2:4" ht="13.8" x14ac:dyDescent="0.2">
      <c r="B5259" s="18">
        <v>5256</v>
      </c>
      <c r="C5259" s="2" t="str">
        <f>_xlfn.CONCAT(MONTH('Rates Database'!C5258),"-",'Rates Database'!B5258,"-",'Rates Database'!E5258,"-",'Rates Database'!G5258,"-",'Rates Database'!J5258)</f>
        <v>7-2021-National Grid-Residential-Base Transition</v>
      </c>
      <c r="D5259" s="2">
        <f t="shared" si="82"/>
        <v>1</v>
      </c>
    </row>
    <row r="5260" spans="2:4" ht="13.8" x14ac:dyDescent="0.2">
      <c r="B5260" s="18">
        <v>5257</v>
      </c>
      <c r="C5260" s="2" t="str">
        <f>_xlfn.CONCAT(MONTH('Rates Database'!C5259),"-",'Rates Database'!B5259,"-",'Rates Database'!E5259,"-",'Rates Database'!G5259,"-",'Rates Database'!J5259)</f>
        <v>6-2021-National Grid-Residential-Base Transition</v>
      </c>
      <c r="D5260" s="2">
        <f t="shared" si="82"/>
        <v>1</v>
      </c>
    </row>
    <row r="5261" spans="2:4" ht="13.8" x14ac:dyDescent="0.2">
      <c r="B5261" s="18">
        <v>5258</v>
      </c>
      <c r="C5261" s="2" t="str">
        <f>_xlfn.CONCAT(MONTH('Rates Database'!C5260),"-",'Rates Database'!B5260,"-",'Rates Database'!E5260,"-",'Rates Database'!G5260,"-",'Rates Database'!J5260)</f>
        <v>5-2021-National Grid-Residential-Base Transition</v>
      </c>
      <c r="D5261" s="2">
        <f t="shared" si="82"/>
        <v>1</v>
      </c>
    </row>
    <row r="5262" spans="2:4" ht="13.8" x14ac:dyDescent="0.2">
      <c r="B5262" s="18">
        <v>5259</v>
      </c>
      <c r="C5262" s="2" t="str">
        <f>_xlfn.CONCAT(MONTH('Rates Database'!C5261),"-",'Rates Database'!B5261,"-",'Rates Database'!E5261,"-",'Rates Database'!G5261,"-",'Rates Database'!J5261)</f>
        <v>4-2021-National Grid-Residential-Base Transition</v>
      </c>
      <c r="D5262" s="2">
        <f t="shared" si="82"/>
        <v>1</v>
      </c>
    </row>
    <row r="5263" spans="2:4" ht="13.8" x14ac:dyDescent="0.2">
      <c r="B5263" s="18">
        <v>5260</v>
      </c>
      <c r="C5263" s="2" t="str">
        <f>_xlfn.CONCAT(MONTH('Rates Database'!C5262),"-",'Rates Database'!B5262,"-",'Rates Database'!E5262,"-",'Rates Database'!G5262,"-",'Rates Database'!J5262)</f>
        <v>3-2021-National Grid-Residential-Base Transition</v>
      </c>
      <c r="D5263" s="2">
        <f t="shared" si="82"/>
        <v>1</v>
      </c>
    </row>
    <row r="5264" spans="2:4" ht="13.8" x14ac:dyDescent="0.2">
      <c r="B5264" s="18">
        <v>5261</v>
      </c>
      <c r="C5264" s="2" t="str">
        <f>_xlfn.CONCAT(MONTH('Rates Database'!C5263),"-",'Rates Database'!B5263,"-",'Rates Database'!E5263,"-",'Rates Database'!G5263,"-",'Rates Database'!J5263)</f>
        <v>2-2021-National Grid-Residential-Base Transition</v>
      </c>
      <c r="D5264" s="2">
        <f t="shared" si="82"/>
        <v>1</v>
      </c>
    </row>
    <row r="5265" spans="2:4" ht="13.8" x14ac:dyDescent="0.2">
      <c r="B5265" s="18">
        <v>5262</v>
      </c>
      <c r="C5265" s="2" t="str">
        <f>_xlfn.CONCAT(MONTH('Rates Database'!C5264),"-",'Rates Database'!B5264,"-",'Rates Database'!E5264,"-",'Rates Database'!G5264,"-",'Rates Database'!J5264)</f>
        <v>1-2021-National Grid-Residential-Base Transition</v>
      </c>
      <c r="D5265" s="2">
        <f t="shared" si="82"/>
        <v>1</v>
      </c>
    </row>
    <row r="5266" spans="2:4" ht="13.8" x14ac:dyDescent="0.2">
      <c r="B5266" s="18">
        <v>5263</v>
      </c>
      <c r="C5266" s="2" t="str">
        <f>_xlfn.CONCAT(MONTH('Rates Database'!C5265),"-",'Rates Database'!B5265,"-",'Rates Database'!E5265,"-",'Rates Database'!G5265,"-",'Rates Database'!J5265)</f>
        <v>12-2020-National Grid-Residential-Base Transition</v>
      </c>
      <c r="D5266" s="2">
        <f t="shared" si="82"/>
        <v>1</v>
      </c>
    </row>
    <row r="5267" spans="2:4" ht="13.8" x14ac:dyDescent="0.2">
      <c r="B5267" s="18">
        <v>5264</v>
      </c>
      <c r="C5267" s="2" t="str">
        <f>_xlfn.CONCAT(MONTH('Rates Database'!C5266),"-",'Rates Database'!B5266,"-",'Rates Database'!E5266,"-",'Rates Database'!G5266,"-",'Rates Database'!J5266)</f>
        <v>11-2020-National Grid-Residential-Base Transition</v>
      </c>
      <c r="D5267" s="2">
        <f t="shared" si="82"/>
        <v>1</v>
      </c>
    </row>
    <row r="5268" spans="2:4" ht="13.8" x14ac:dyDescent="0.2">
      <c r="B5268" s="18">
        <v>5265</v>
      </c>
      <c r="C5268" s="2" t="str">
        <f>_xlfn.CONCAT(MONTH('Rates Database'!C5267),"-",'Rates Database'!B5267,"-",'Rates Database'!E5267,"-",'Rates Database'!G5267,"-",'Rates Database'!J5267)</f>
        <v>10-2020-National Grid-Residential-Base Transition</v>
      </c>
      <c r="D5268" s="2">
        <f t="shared" si="82"/>
        <v>1</v>
      </c>
    </row>
    <row r="5269" spans="2:4" ht="13.8" x14ac:dyDescent="0.2">
      <c r="B5269" s="18">
        <v>5266</v>
      </c>
      <c r="C5269" s="2" t="str">
        <f>_xlfn.CONCAT(MONTH('Rates Database'!C5268),"-",'Rates Database'!B5268,"-",'Rates Database'!E5268,"-",'Rates Database'!G5268,"-",'Rates Database'!J5268)</f>
        <v>9-2020-National Grid-Residential-Base Transition</v>
      </c>
      <c r="D5269" s="2">
        <f t="shared" si="82"/>
        <v>1</v>
      </c>
    </row>
    <row r="5270" spans="2:4" ht="13.8" x14ac:dyDescent="0.2">
      <c r="B5270" s="18">
        <v>5267</v>
      </c>
      <c r="C5270" s="2" t="str">
        <f>_xlfn.CONCAT(MONTH('Rates Database'!C5269),"-",'Rates Database'!B5269,"-",'Rates Database'!E5269,"-",'Rates Database'!G5269,"-",'Rates Database'!J5269)</f>
        <v>8-2020-National Grid-Residential-Base Transition</v>
      </c>
      <c r="D5270" s="2">
        <f t="shared" si="82"/>
        <v>1</v>
      </c>
    </row>
    <row r="5271" spans="2:4" ht="13.8" x14ac:dyDescent="0.2">
      <c r="B5271" s="18">
        <v>5268</v>
      </c>
      <c r="C5271" s="2" t="str">
        <f>_xlfn.CONCAT(MONTH('Rates Database'!C5270),"-",'Rates Database'!B5270,"-",'Rates Database'!E5270,"-",'Rates Database'!G5270,"-",'Rates Database'!J5270)</f>
        <v>7-2020-National Grid-Residential-Base Transition</v>
      </c>
      <c r="D5271" s="2">
        <f t="shared" si="82"/>
        <v>1</v>
      </c>
    </row>
    <row r="5272" spans="2:4" ht="13.8" x14ac:dyDescent="0.2">
      <c r="B5272" s="18">
        <v>5269</v>
      </c>
      <c r="C5272" s="2" t="str">
        <f>_xlfn.CONCAT(MONTH('Rates Database'!C5271),"-",'Rates Database'!B5271,"-",'Rates Database'!E5271,"-",'Rates Database'!G5271,"-",'Rates Database'!J5271)</f>
        <v>6-2020-National Grid-Residential-Base Transition</v>
      </c>
      <c r="D5272" s="2">
        <f t="shared" si="82"/>
        <v>1</v>
      </c>
    </row>
    <row r="5273" spans="2:4" ht="13.8" x14ac:dyDescent="0.2">
      <c r="B5273" s="18">
        <v>5270</v>
      </c>
      <c r="C5273" s="2" t="str">
        <f>_xlfn.CONCAT(MONTH('Rates Database'!C5272),"-",'Rates Database'!B5272,"-",'Rates Database'!E5272,"-",'Rates Database'!G5272,"-",'Rates Database'!J5272)</f>
        <v>5-2020-National Grid-Residential-Base Transition</v>
      </c>
      <c r="D5273" s="2">
        <f t="shared" si="82"/>
        <v>1</v>
      </c>
    </row>
    <row r="5274" spans="2:4" ht="13.8" x14ac:dyDescent="0.2">
      <c r="B5274" s="18">
        <v>5271</v>
      </c>
      <c r="C5274" s="2" t="str">
        <f>_xlfn.CONCAT(MONTH('Rates Database'!C5273),"-",'Rates Database'!B5273,"-",'Rates Database'!E5273,"-",'Rates Database'!G5273,"-",'Rates Database'!J5273)</f>
        <v>4-2020-National Grid-Residential-Base Transition</v>
      </c>
      <c r="D5274" s="2">
        <f t="shared" si="82"/>
        <v>1</v>
      </c>
    </row>
    <row r="5275" spans="2:4" ht="13.8" x14ac:dyDescent="0.2">
      <c r="B5275" s="18">
        <v>5272</v>
      </c>
      <c r="C5275" s="2" t="str">
        <f>_xlfn.CONCAT(MONTH('Rates Database'!C5274),"-",'Rates Database'!B5274,"-",'Rates Database'!E5274,"-",'Rates Database'!G5274,"-",'Rates Database'!J5274)</f>
        <v>3-2020-National Grid-Residential-Base Transition</v>
      </c>
      <c r="D5275" s="2">
        <f t="shared" si="82"/>
        <v>1</v>
      </c>
    </row>
    <row r="5276" spans="2:4" ht="13.8" x14ac:dyDescent="0.2">
      <c r="B5276" s="18">
        <v>5273</v>
      </c>
      <c r="C5276" s="2" t="str">
        <f>_xlfn.CONCAT(MONTH('Rates Database'!C5275),"-",'Rates Database'!B5275,"-",'Rates Database'!E5275,"-",'Rates Database'!G5275,"-",'Rates Database'!J5275)</f>
        <v>2-2020-National Grid-Residential-Base Transition</v>
      </c>
      <c r="D5276" s="2">
        <f t="shared" si="82"/>
        <v>1</v>
      </c>
    </row>
    <row r="5277" spans="2:4" ht="13.8" x14ac:dyDescent="0.2">
      <c r="B5277" s="18">
        <v>5274</v>
      </c>
      <c r="C5277" s="2" t="str">
        <f>_xlfn.CONCAT(MONTH('Rates Database'!C5276),"-",'Rates Database'!B5276,"-",'Rates Database'!E5276,"-",'Rates Database'!G5276,"-",'Rates Database'!J5276)</f>
        <v>1-2020-National Grid-Residential-Base Transition</v>
      </c>
      <c r="D5277" s="2">
        <f t="shared" si="82"/>
        <v>1</v>
      </c>
    </row>
    <row r="5278" spans="2:4" ht="13.8" x14ac:dyDescent="0.2">
      <c r="B5278" s="18">
        <v>5275</v>
      </c>
      <c r="C5278" s="2" t="str">
        <f>_xlfn.CONCAT(MONTH('Rates Database'!C5277),"-",'Rates Database'!B5277,"-",'Rates Database'!E5277,"-",'Rates Database'!G5277,"-",'Rates Database'!J5277)</f>
        <v>12-2019-National Grid-Residential-Base Transition</v>
      </c>
      <c r="D5278" s="2">
        <f t="shared" si="82"/>
        <v>1</v>
      </c>
    </row>
    <row r="5279" spans="2:4" ht="13.8" x14ac:dyDescent="0.2">
      <c r="B5279" s="18">
        <v>5276</v>
      </c>
      <c r="C5279" s="2" t="str">
        <f>_xlfn.CONCAT(MONTH('Rates Database'!C5278),"-",'Rates Database'!B5278,"-",'Rates Database'!E5278,"-",'Rates Database'!G5278,"-",'Rates Database'!J5278)</f>
        <v>11-2019-National Grid-Residential-Base Transition</v>
      </c>
      <c r="D5279" s="2">
        <f t="shared" si="82"/>
        <v>1</v>
      </c>
    </row>
    <row r="5280" spans="2:4" ht="13.8" x14ac:dyDescent="0.2">
      <c r="B5280" s="18">
        <v>5277</v>
      </c>
      <c r="C5280" s="2" t="str">
        <f>_xlfn.CONCAT(MONTH('Rates Database'!C5279),"-",'Rates Database'!B5279,"-",'Rates Database'!E5279,"-",'Rates Database'!G5279,"-",'Rates Database'!J5279)</f>
        <v>10-2019-National Grid-Residential-Base Transition</v>
      </c>
      <c r="D5280" s="2">
        <f t="shared" si="82"/>
        <v>1</v>
      </c>
    </row>
    <row r="5281" spans="2:4" ht="13.8" x14ac:dyDescent="0.2">
      <c r="B5281" s="18">
        <v>5278</v>
      </c>
      <c r="C5281" s="2" t="str">
        <f>_xlfn.CONCAT(MONTH('Rates Database'!C5280),"-",'Rates Database'!B5280,"-",'Rates Database'!E5280,"-",'Rates Database'!G5280,"-",'Rates Database'!J5280)</f>
        <v>9-2019-National Grid-Residential-Base Transition</v>
      </c>
      <c r="D5281" s="2">
        <f t="shared" si="82"/>
        <v>1</v>
      </c>
    </row>
    <row r="5282" spans="2:4" ht="13.8" x14ac:dyDescent="0.2">
      <c r="B5282" s="18">
        <v>5279</v>
      </c>
      <c r="C5282" s="2" t="str">
        <f>_xlfn.CONCAT(MONTH('Rates Database'!C5281),"-",'Rates Database'!B5281,"-",'Rates Database'!E5281,"-",'Rates Database'!G5281,"-",'Rates Database'!J5281)</f>
        <v>8-2019-National Grid-Residential-Base Transition</v>
      </c>
      <c r="D5282" s="2">
        <f t="shared" si="82"/>
        <v>1</v>
      </c>
    </row>
    <row r="5283" spans="2:4" ht="13.8" x14ac:dyDescent="0.2">
      <c r="B5283" s="18">
        <v>5280</v>
      </c>
      <c r="C5283" s="2" t="str">
        <f>_xlfn.CONCAT(MONTH('Rates Database'!C5282),"-",'Rates Database'!B5282,"-",'Rates Database'!E5282,"-",'Rates Database'!G5282,"-",'Rates Database'!J5282)</f>
        <v>7-2019-National Grid-Residential-Base Transition</v>
      </c>
      <c r="D5283" s="2">
        <f t="shared" si="82"/>
        <v>1</v>
      </c>
    </row>
    <row r="5284" spans="2:4" ht="13.8" x14ac:dyDescent="0.2">
      <c r="B5284" s="18">
        <v>5281</v>
      </c>
      <c r="C5284" s="2" t="str">
        <f>_xlfn.CONCAT(MONTH('Rates Database'!C5283),"-",'Rates Database'!B5283,"-",'Rates Database'!E5283,"-",'Rates Database'!G5283,"-",'Rates Database'!J5283)</f>
        <v>6-2019-National Grid-Residential-Base Transition</v>
      </c>
      <c r="D5284" s="2">
        <f t="shared" si="82"/>
        <v>1</v>
      </c>
    </row>
    <row r="5285" spans="2:4" ht="13.8" x14ac:dyDescent="0.2">
      <c r="B5285" s="18">
        <v>5282</v>
      </c>
      <c r="C5285" s="2" t="str">
        <f>_xlfn.CONCAT(MONTH('Rates Database'!C5284),"-",'Rates Database'!B5284,"-",'Rates Database'!E5284,"-",'Rates Database'!G5284,"-",'Rates Database'!J5284)</f>
        <v>5-2019-National Grid-Residential-Base Transition</v>
      </c>
      <c r="D5285" s="2">
        <f t="shared" si="82"/>
        <v>1</v>
      </c>
    </row>
    <row r="5286" spans="2:4" ht="13.8" x14ac:dyDescent="0.2">
      <c r="B5286" s="18">
        <v>5283</v>
      </c>
      <c r="C5286" s="2" t="str">
        <f>_xlfn.CONCAT(MONTH('Rates Database'!C5285),"-",'Rates Database'!B5285,"-",'Rates Database'!E5285,"-",'Rates Database'!G5285,"-",'Rates Database'!J5285)</f>
        <v>4-2019-National Grid-Residential-Base Transition</v>
      </c>
      <c r="D5286" s="2">
        <f t="shared" si="82"/>
        <v>1</v>
      </c>
    </row>
    <row r="5287" spans="2:4" ht="13.8" x14ac:dyDescent="0.2">
      <c r="B5287" s="18">
        <v>5284</v>
      </c>
      <c r="C5287" s="2" t="str">
        <f>_xlfn.CONCAT(MONTH('Rates Database'!C5286),"-",'Rates Database'!B5286,"-",'Rates Database'!E5286,"-",'Rates Database'!G5286,"-",'Rates Database'!J5286)</f>
        <v>3-2019-National Grid-Residential-Base Transition</v>
      </c>
      <c r="D5287" s="2">
        <f t="shared" si="82"/>
        <v>1</v>
      </c>
    </row>
    <row r="5288" spans="2:4" ht="13.8" x14ac:dyDescent="0.2">
      <c r="B5288" s="18">
        <v>5285</v>
      </c>
      <c r="C5288" s="2" t="str">
        <f>_xlfn.CONCAT(MONTH('Rates Database'!C5287),"-",'Rates Database'!B5287,"-",'Rates Database'!E5287,"-",'Rates Database'!G5287,"-",'Rates Database'!J5287)</f>
        <v>2-2019-National Grid-Residential-Base Transition</v>
      </c>
      <c r="D5288" s="2">
        <f t="shared" si="82"/>
        <v>1</v>
      </c>
    </row>
    <row r="5289" spans="2:4" ht="13.8" x14ac:dyDescent="0.2">
      <c r="B5289" s="18">
        <v>5286</v>
      </c>
      <c r="C5289" s="2" t="str">
        <f>_xlfn.CONCAT(MONTH('Rates Database'!C5288),"-",'Rates Database'!B5288,"-",'Rates Database'!E5288,"-",'Rates Database'!G5288,"-",'Rates Database'!J5288)</f>
        <v>1-2019-National Grid-Residential-Base Transition</v>
      </c>
      <c r="D5289" s="2">
        <f t="shared" si="82"/>
        <v>1</v>
      </c>
    </row>
    <row r="5290" spans="2:4" ht="13.8" x14ac:dyDescent="0.2">
      <c r="B5290" s="18">
        <v>5287</v>
      </c>
      <c r="C5290" s="2" t="str">
        <f>_xlfn.CONCAT(MONTH('Rates Database'!C5289),"-",'Rates Database'!B5289,"-",'Rates Database'!E5289,"-",'Rates Database'!G5289,"-",'Rates Database'!J5289)</f>
        <v>3-2024-National Grid-Residential-Transition Charge Adjustment Factor (TCAF)</v>
      </c>
      <c r="D5290" s="2">
        <f t="shared" si="82"/>
        <v>1</v>
      </c>
    </row>
    <row r="5291" spans="2:4" ht="13.8" x14ac:dyDescent="0.2">
      <c r="B5291" s="18">
        <v>5288</v>
      </c>
      <c r="C5291" s="2" t="str">
        <f>_xlfn.CONCAT(MONTH('Rates Database'!C5290),"-",'Rates Database'!B5290,"-",'Rates Database'!E5290,"-",'Rates Database'!G5290,"-",'Rates Database'!J5290)</f>
        <v>2-2024-National Grid-Residential-Transition Charge Adjustment Factor (TCAF)</v>
      </c>
      <c r="D5291" s="2">
        <f t="shared" si="82"/>
        <v>1</v>
      </c>
    </row>
    <row r="5292" spans="2:4" ht="13.8" x14ac:dyDescent="0.2">
      <c r="B5292" s="18">
        <v>5289</v>
      </c>
      <c r="C5292" s="2" t="str">
        <f>_xlfn.CONCAT(MONTH('Rates Database'!C5291),"-",'Rates Database'!B5291,"-",'Rates Database'!E5291,"-",'Rates Database'!G5291,"-",'Rates Database'!J5291)</f>
        <v>1-2024-National Grid-Residential-Transition Charge Adjustment Factor (TCAF)</v>
      </c>
      <c r="D5292" s="2">
        <f t="shared" si="82"/>
        <v>1</v>
      </c>
    </row>
    <row r="5293" spans="2:4" ht="13.8" x14ac:dyDescent="0.2">
      <c r="B5293" s="18">
        <v>5290</v>
      </c>
      <c r="C5293" s="2" t="str">
        <f>_xlfn.CONCAT(MONTH('Rates Database'!C5292),"-",'Rates Database'!B5292,"-",'Rates Database'!E5292,"-",'Rates Database'!G5292,"-",'Rates Database'!J5292)</f>
        <v>12-2023-National Grid-Residential-Transition Charge Adjustment Factor (TCAF)</v>
      </c>
      <c r="D5293" s="2">
        <f t="shared" si="82"/>
        <v>1</v>
      </c>
    </row>
    <row r="5294" spans="2:4" ht="13.8" x14ac:dyDescent="0.2">
      <c r="B5294" s="18">
        <v>5291</v>
      </c>
      <c r="C5294" s="2" t="str">
        <f>_xlfn.CONCAT(MONTH('Rates Database'!C5293),"-",'Rates Database'!B5293,"-",'Rates Database'!E5293,"-",'Rates Database'!G5293,"-",'Rates Database'!J5293)</f>
        <v>11-2023-National Grid-Residential-Transition Charge Adjustment Factor (TCAF)</v>
      </c>
      <c r="D5294" s="2">
        <f t="shared" si="82"/>
        <v>1</v>
      </c>
    </row>
    <row r="5295" spans="2:4" ht="13.8" x14ac:dyDescent="0.2">
      <c r="B5295" s="18">
        <v>5292</v>
      </c>
      <c r="C5295" s="2" t="str">
        <f>_xlfn.CONCAT(MONTH('Rates Database'!C5294),"-",'Rates Database'!B5294,"-",'Rates Database'!E5294,"-",'Rates Database'!G5294,"-",'Rates Database'!J5294)</f>
        <v>10-2023-National Grid-Residential-Transition Charge Adjustment Factor (TCAF)</v>
      </c>
      <c r="D5295" s="2">
        <f t="shared" si="82"/>
        <v>1</v>
      </c>
    </row>
    <row r="5296" spans="2:4" ht="13.8" x14ac:dyDescent="0.2">
      <c r="B5296" s="18">
        <v>5293</v>
      </c>
      <c r="C5296" s="2" t="str">
        <f>_xlfn.CONCAT(MONTH('Rates Database'!C5295),"-",'Rates Database'!B5295,"-",'Rates Database'!E5295,"-",'Rates Database'!G5295,"-",'Rates Database'!J5295)</f>
        <v>9-2023-National Grid-Residential-Transition Charge Adjustment Factor (TCAF)</v>
      </c>
      <c r="D5296" s="2">
        <f t="shared" si="82"/>
        <v>1</v>
      </c>
    </row>
    <row r="5297" spans="2:4" ht="13.8" x14ac:dyDescent="0.2">
      <c r="B5297" s="18">
        <v>5294</v>
      </c>
      <c r="C5297" s="2" t="str">
        <f>_xlfn.CONCAT(MONTH('Rates Database'!C5296),"-",'Rates Database'!B5296,"-",'Rates Database'!E5296,"-",'Rates Database'!G5296,"-",'Rates Database'!J5296)</f>
        <v>8-2023-National Grid-Residential-Transition Charge Adjustment Factor (TCAF)</v>
      </c>
      <c r="D5297" s="2">
        <f t="shared" si="82"/>
        <v>1</v>
      </c>
    </row>
    <row r="5298" spans="2:4" ht="13.8" x14ac:dyDescent="0.2">
      <c r="B5298" s="18">
        <v>5295</v>
      </c>
      <c r="C5298" s="2" t="str">
        <f>_xlfn.CONCAT(MONTH('Rates Database'!C5297),"-",'Rates Database'!B5297,"-",'Rates Database'!E5297,"-",'Rates Database'!G5297,"-",'Rates Database'!J5297)</f>
        <v>7-2023-National Grid-Residential-Transition Charge Adjustment Factor (TCAF)</v>
      </c>
      <c r="D5298" s="2">
        <f t="shared" si="82"/>
        <v>1</v>
      </c>
    </row>
    <row r="5299" spans="2:4" ht="13.8" x14ac:dyDescent="0.2">
      <c r="B5299" s="18">
        <v>5296</v>
      </c>
      <c r="C5299" s="2" t="str">
        <f>_xlfn.CONCAT(MONTH('Rates Database'!C5298),"-",'Rates Database'!B5298,"-",'Rates Database'!E5298,"-",'Rates Database'!G5298,"-",'Rates Database'!J5298)</f>
        <v>6-2023-National Grid-Residential-Transition Charge Adjustment Factor (TCAF)</v>
      </c>
      <c r="D5299" s="2">
        <f t="shared" si="82"/>
        <v>1</v>
      </c>
    </row>
    <row r="5300" spans="2:4" ht="13.8" x14ac:dyDescent="0.2">
      <c r="B5300" s="18">
        <v>5297</v>
      </c>
      <c r="C5300" s="2" t="str">
        <f>_xlfn.CONCAT(MONTH('Rates Database'!C5299),"-",'Rates Database'!B5299,"-",'Rates Database'!E5299,"-",'Rates Database'!G5299,"-",'Rates Database'!J5299)</f>
        <v>5-2023-National Grid-Residential-Transition Charge Adjustment Factor (TCAF)</v>
      </c>
      <c r="D5300" s="2">
        <f t="shared" si="82"/>
        <v>1</v>
      </c>
    </row>
    <row r="5301" spans="2:4" ht="13.8" x14ac:dyDescent="0.2">
      <c r="B5301" s="18">
        <v>5298</v>
      </c>
      <c r="C5301" s="2" t="str">
        <f>_xlfn.CONCAT(MONTH('Rates Database'!C5300),"-",'Rates Database'!B5300,"-",'Rates Database'!E5300,"-",'Rates Database'!G5300,"-",'Rates Database'!J5300)</f>
        <v>4-2023-National Grid-Residential-Transition Charge Adjustment Factor (TCAF)</v>
      </c>
      <c r="D5301" s="2">
        <f t="shared" si="82"/>
        <v>1</v>
      </c>
    </row>
    <row r="5302" spans="2:4" ht="13.8" x14ac:dyDescent="0.2">
      <c r="B5302" s="18">
        <v>5299</v>
      </c>
      <c r="C5302" s="2" t="str">
        <f>_xlfn.CONCAT(MONTH('Rates Database'!C5301),"-",'Rates Database'!B5301,"-",'Rates Database'!E5301,"-",'Rates Database'!G5301,"-",'Rates Database'!J5301)</f>
        <v>3-2023-National Grid-Residential-Transition Charge Adjustment Factor (TCAF)</v>
      </c>
      <c r="D5302" s="2">
        <f t="shared" si="82"/>
        <v>1</v>
      </c>
    </row>
    <row r="5303" spans="2:4" ht="13.8" x14ac:dyDescent="0.2">
      <c r="B5303" s="18">
        <v>5300</v>
      </c>
      <c r="C5303" s="2" t="str">
        <f>_xlfn.CONCAT(MONTH('Rates Database'!C5302),"-",'Rates Database'!B5302,"-",'Rates Database'!E5302,"-",'Rates Database'!G5302,"-",'Rates Database'!J5302)</f>
        <v>2-2023-National Grid-Residential-Transition Charge Adjustment Factor (TCAF)</v>
      </c>
      <c r="D5303" s="2">
        <f t="shared" si="82"/>
        <v>1</v>
      </c>
    </row>
    <row r="5304" spans="2:4" ht="13.8" x14ac:dyDescent="0.2">
      <c r="B5304" s="18">
        <v>5301</v>
      </c>
      <c r="C5304" s="2" t="str">
        <f>_xlfn.CONCAT(MONTH('Rates Database'!C5303),"-",'Rates Database'!B5303,"-",'Rates Database'!E5303,"-",'Rates Database'!G5303,"-",'Rates Database'!J5303)</f>
        <v>1-2023-National Grid-Residential-Transition Charge Adjustment Factor (TCAF)</v>
      </c>
      <c r="D5304" s="2">
        <f t="shared" si="82"/>
        <v>1</v>
      </c>
    </row>
    <row r="5305" spans="2:4" ht="13.8" x14ac:dyDescent="0.2">
      <c r="B5305" s="18">
        <v>5302</v>
      </c>
      <c r="C5305" s="2" t="str">
        <f>_xlfn.CONCAT(MONTH('Rates Database'!C5304),"-",'Rates Database'!B5304,"-",'Rates Database'!E5304,"-",'Rates Database'!G5304,"-",'Rates Database'!J5304)</f>
        <v>12-2022-National Grid-Residential-Transition Charge Adjustment Factor (TCAF)</v>
      </c>
      <c r="D5305" s="2">
        <f t="shared" si="82"/>
        <v>1</v>
      </c>
    </row>
    <row r="5306" spans="2:4" ht="13.8" x14ac:dyDescent="0.2">
      <c r="B5306" s="18">
        <v>5303</v>
      </c>
      <c r="C5306" s="2" t="str">
        <f>_xlfn.CONCAT(MONTH('Rates Database'!C5305),"-",'Rates Database'!B5305,"-",'Rates Database'!E5305,"-",'Rates Database'!G5305,"-",'Rates Database'!J5305)</f>
        <v>11-2022-National Grid-Residential-Transition Charge Adjustment Factor (TCAF)</v>
      </c>
      <c r="D5306" s="2">
        <f t="shared" si="82"/>
        <v>1</v>
      </c>
    </row>
    <row r="5307" spans="2:4" ht="13.8" x14ac:dyDescent="0.2">
      <c r="B5307" s="18">
        <v>5304</v>
      </c>
      <c r="C5307" s="2" t="str">
        <f>_xlfn.CONCAT(MONTH('Rates Database'!C5306),"-",'Rates Database'!B5306,"-",'Rates Database'!E5306,"-",'Rates Database'!G5306,"-",'Rates Database'!J5306)</f>
        <v>10-2022-National Grid-Residential-Transition Charge Adjustment Factor (TCAF)</v>
      </c>
      <c r="D5307" s="2">
        <f t="shared" si="82"/>
        <v>1</v>
      </c>
    </row>
    <row r="5308" spans="2:4" ht="13.8" x14ac:dyDescent="0.2">
      <c r="B5308" s="18">
        <v>5305</v>
      </c>
      <c r="C5308" s="2" t="str">
        <f>_xlfn.CONCAT(MONTH('Rates Database'!C5307),"-",'Rates Database'!B5307,"-",'Rates Database'!E5307,"-",'Rates Database'!G5307,"-",'Rates Database'!J5307)</f>
        <v>9-2022-National Grid-Residential-Transition Charge Adjustment Factor (TCAF)</v>
      </c>
      <c r="D5308" s="2">
        <f t="shared" si="82"/>
        <v>1</v>
      </c>
    </row>
    <row r="5309" spans="2:4" ht="13.8" x14ac:dyDescent="0.2">
      <c r="B5309" s="18">
        <v>5306</v>
      </c>
      <c r="C5309" s="2" t="str">
        <f>_xlfn.CONCAT(MONTH('Rates Database'!C5308),"-",'Rates Database'!B5308,"-",'Rates Database'!E5308,"-",'Rates Database'!G5308,"-",'Rates Database'!J5308)</f>
        <v>8-2022-National Grid-Residential-Transition Charge Adjustment Factor (TCAF)</v>
      </c>
      <c r="D5309" s="2">
        <f t="shared" si="82"/>
        <v>1</v>
      </c>
    </row>
    <row r="5310" spans="2:4" ht="13.8" x14ac:dyDescent="0.2">
      <c r="B5310" s="18">
        <v>5307</v>
      </c>
      <c r="C5310" s="2" t="str">
        <f>_xlfn.CONCAT(MONTH('Rates Database'!C5309),"-",'Rates Database'!B5309,"-",'Rates Database'!E5309,"-",'Rates Database'!G5309,"-",'Rates Database'!J5309)</f>
        <v>7-2022-National Grid-Residential-Transition Charge Adjustment Factor (TCAF)</v>
      </c>
      <c r="D5310" s="2">
        <f t="shared" si="82"/>
        <v>1</v>
      </c>
    </row>
    <row r="5311" spans="2:4" ht="13.8" x14ac:dyDescent="0.2">
      <c r="B5311" s="18">
        <v>5308</v>
      </c>
      <c r="C5311" s="2" t="str">
        <f>_xlfn.CONCAT(MONTH('Rates Database'!C5310),"-",'Rates Database'!B5310,"-",'Rates Database'!E5310,"-",'Rates Database'!G5310,"-",'Rates Database'!J5310)</f>
        <v>6-2022-National Grid-Residential-Transition Charge Adjustment Factor (TCAF)</v>
      </c>
      <c r="D5311" s="2">
        <f t="shared" si="82"/>
        <v>1</v>
      </c>
    </row>
    <row r="5312" spans="2:4" ht="13.8" x14ac:dyDescent="0.2">
      <c r="B5312" s="18">
        <v>5309</v>
      </c>
      <c r="C5312" s="2" t="str">
        <f>_xlfn.CONCAT(MONTH('Rates Database'!C5311),"-",'Rates Database'!B5311,"-",'Rates Database'!E5311,"-",'Rates Database'!G5311,"-",'Rates Database'!J5311)</f>
        <v>5-2022-National Grid-Residential-Transition Charge Adjustment Factor (TCAF)</v>
      </c>
      <c r="D5312" s="2">
        <f t="shared" si="82"/>
        <v>1</v>
      </c>
    </row>
    <row r="5313" spans="2:4" ht="13.8" x14ac:dyDescent="0.2">
      <c r="B5313" s="18">
        <v>5310</v>
      </c>
      <c r="C5313" s="2" t="str">
        <f>_xlfn.CONCAT(MONTH('Rates Database'!C5312),"-",'Rates Database'!B5312,"-",'Rates Database'!E5312,"-",'Rates Database'!G5312,"-",'Rates Database'!J5312)</f>
        <v>4-2022-National Grid-Residential-Transition Charge Adjustment Factor (TCAF)</v>
      </c>
      <c r="D5313" s="2">
        <f t="shared" si="82"/>
        <v>1</v>
      </c>
    </row>
    <row r="5314" spans="2:4" ht="13.8" x14ac:dyDescent="0.2">
      <c r="B5314" s="18">
        <v>5311</v>
      </c>
      <c r="C5314" s="2" t="str">
        <f>_xlfn.CONCAT(MONTH('Rates Database'!C5313),"-",'Rates Database'!B5313,"-",'Rates Database'!E5313,"-",'Rates Database'!G5313,"-",'Rates Database'!J5313)</f>
        <v>3-2022-National Grid-Residential-Transition Charge Adjustment Factor (TCAF)</v>
      </c>
      <c r="D5314" s="2">
        <f t="shared" si="82"/>
        <v>1</v>
      </c>
    </row>
    <row r="5315" spans="2:4" ht="13.8" x14ac:dyDescent="0.2">
      <c r="B5315" s="18">
        <v>5312</v>
      </c>
      <c r="C5315" s="2" t="str">
        <f>_xlfn.CONCAT(MONTH('Rates Database'!C5314),"-",'Rates Database'!B5314,"-",'Rates Database'!E5314,"-",'Rates Database'!G5314,"-",'Rates Database'!J5314)</f>
        <v>2-2022-National Grid-Residential-Transition Charge Adjustment Factor (TCAF)</v>
      </c>
      <c r="D5315" s="2">
        <f t="shared" si="82"/>
        <v>1</v>
      </c>
    </row>
    <row r="5316" spans="2:4" ht="13.8" x14ac:dyDescent="0.2">
      <c r="B5316" s="18">
        <v>5313</v>
      </c>
      <c r="C5316" s="2" t="str">
        <f>_xlfn.CONCAT(MONTH('Rates Database'!C5315),"-",'Rates Database'!B5315,"-",'Rates Database'!E5315,"-",'Rates Database'!G5315,"-",'Rates Database'!J5315)</f>
        <v>1-2022-National Grid-Residential-Transition Charge Adjustment Factor (TCAF)</v>
      </c>
      <c r="D5316" s="2">
        <f t="shared" si="82"/>
        <v>1</v>
      </c>
    </row>
    <row r="5317" spans="2:4" ht="13.8" x14ac:dyDescent="0.2">
      <c r="B5317" s="18">
        <v>5314</v>
      </c>
      <c r="C5317" s="2" t="str">
        <f>_xlfn.CONCAT(MONTH('Rates Database'!C5316),"-",'Rates Database'!B5316,"-",'Rates Database'!E5316,"-",'Rates Database'!G5316,"-",'Rates Database'!J5316)</f>
        <v>12-2021-National Grid-Residential-Transition Charge Adjustment Factor (TCAF)</v>
      </c>
      <c r="D5317" s="2">
        <f t="shared" ref="D5317:D5380" si="83">COUNTIF($C$4:$C$10092,C5317)</f>
        <v>1</v>
      </c>
    </row>
    <row r="5318" spans="2:4" ht="13.8" x14ac:dyDescent="0.2">
      <c r="B5318" s="18">
        <v>5315</v>
      </c>
      <c r="C5318" s="2" t="str">
        <f>_xlfn.CONCAT(MONTH('Rates Database'!C5317),"-",'Rates Database'!B5317,"-",'Rates Database'!E5317,"-",'Rates Database'!G5317,"-",'Rates Database'!J5317)</f>
        <v>11-2021-National Grid-Residential-Transition Charge Adjustment Factor (TCAF)</v>
      </c>
      <c r="D5318" s="2">
        <f t="shared" si="83"/>
        <v>1</v>
      </c>
    </row>
    <row r="5319" spans="2:4" ht="13.8" x14ac:dyDescent="0.2">
      <c r="B5319" s="18">
        <v>5316</v>
      </c>
      <c r="C5319" s="2" t="str">
        <f>_xlfn.CONCAT(MONTH('Rates Database'!C5318),"-",'Rates Database'!B5318,"-",'Rates Database'!E5318,"-",'Rates Database'!G5318,"-",'Rates Database'!J5318)</f>
        <v>10-2021-National Grid-Residential-Transition Charge Adjustment Factor (TCAF)</v>
      </c>
      <c r="D5319" s="2">
        <f t="shared" si="83"/>
        <v>1</v>
      </c>
    </row>
    <row r="5320" spans="2:4" ht="13.8" x14ac:dyDescent="0.2">
      <c r="B5320" s="18">
        <v>5317</v>
      </c>
      <c r="C5320" s="2" t="str">
        <f>_xlfn.CONCAT(MONTH('Rates Database'!C5319),"-",'Rates Database'!B5319,"-",'Rates Database'!E5319,"-",'Rates Database'!G5319,"-",'Rates Database'!J5319)</f>
        <v>9-2021-National Grid-Residential-Transition Charge Adjustment Factor (TCAF)</v>
      </c>
      <c r="D5320" s="2">
        <f t="shared" si="83"/>
        <v>1</v>
      </c>
    </row>
    <row r="5321" spans="2:4" ht="13.8" x14ac:dyDescent="0.2">
      <c r="B5321" s="18">
        <v>5318</v>
      </c>
      <c r="C5321" s="2" t="str">
        <f>_xlfn.CONCAT(MONTH('Rates Database'!C5320),"-",'Rates Database'!B5320,"-",'Rates Database'!E5320,"-",'Rates Database'!G5320,"-",'Rates Database'!J5320)</f>
        <v>8-2021-National Grid-Residential-Transition Charge Adjustment Factor (TCAF)</v>
      </c>
      <c r="D5321" s="2">
        <f t="shared" si="83"/>
        <v>1</v>
      </c>
    </row>
    <row r="5322" spans="2:4" ht="13.8" x14ac:dyDescent="0.2">
      <c r="B5322" s="18">
        <v>5319</v>
      </c>
      <c r="C5322" s="2" t="str">
        <f>_xlfn.CONCAT(MONTH('Rates Database'!C5321),"-",'Rates Database'!B5321,"-",'Rates Database'!E5321,"-",'Rates Database'!G5321,"-",'Rates Database'!J5321)</f>
        <v>7-2021-National Grid-Residential-Transition Charge Adjustment Factor (TCAF)</v>
      </c>
      <c r="D5322" s="2">
        <f t="shared" si="83"/>
        <v>1</v>
      </c>
    </row>
    <row r="5323" spans="2:4" ht="13.8" x14ac:dyDescent="0.2">
      <c r="B5323" s="18">
        <v>5320</v>
      </c>
      <c r="C5323" s="2" t="str">
        <f>_xlfn.CONCAT(MONTH('Rates Database'!C5322),"-",'Rates Database'!B5322,"-",'Rates Database'!E5322,"-",'Rates Database'!G5322,"-",'Rates Database'!J5322)</f>
        <v>6-2021-National Grid-Residential-Transition Charge Adjustment Factor (TCAF)</v>
      </c>
      <c r="D5323" s="2">
        <f t="shared" si="83"/>
        <v>1</v>
      </c>
    </row>
    <row r="5324" spans="2:4" ht="13.8" x14ac:dyDescent="0.2">
      <c r="B5324" s="18">
        <v>5321</v>
      </c>
      <c r="C5324" s="2" t="str">
        <f>_xlfn.CONCAT(MONTH('Rates Database'!C5323),"-",'Rates Database'!B5323,"-",'Rates Database'!E5323,"-",'Rates Database'!G5323,"-",'Rates Database'!J5323)</f>
        <v>5-2021-National Grid-Residential-Transition Charge Adjustment Factor (TCAF)</v>
      </c>
      <c r="D5324" s="2">
        <f t="shared" si="83"/>
        <v>1</v>
      </c>
    </row>
    <row r="5325" spans="2:4" ht="13.8" x14ac:dyDescent="0.2">
      <c r="B5325" s="18">
        <v>5322</v>
      </c>
      <c r="C5325" s="2" t="str">
        <f>_xlfn.CONCAT(MONTH('Rates Database'!C5324),"-",'Rates Database'!B5324,"-",'Rates Database'!E5324,"-",'Rates Database'!G5324,"-",'Rates Database'!J5324)</f>
        <v>4-2021-National Grid-Residential-Transition Charge Adjustment Factor (TCAF)</v>
      </c>
      <c r="D5325" s="2">
        <f t="shared" si="83"/>
        <v>1</v>
      </c>
    </row>
    <row r="5326" spans="2:4" ht="13.8" x14ac:dyDescent="0.2">
      <c r="B5326" s="18">
        <v>5323</v>
      </c>
      <c r="C5326" s="2" t="str">
        <f>_xlfn.CONCAT(MONTH('Rates Database'!C5325),"-",'Rates Database'!B5325,"-",'Rates Database'!E5325,"-",'Rates Database'!G5325,"-",'Rates Database'!J5325)</f>
        <v>3-2021-National Grid-Residential-Transition Charge Adjustment Factor (TCAF)</v>
      </c>
      <c r="D5326" s="2">
        <f t="shared" si="83"/>
        <v>1</v>
      </c>
    </row>
    <row r="5327" spans="2:4" ht="13.8" x14ac:dyDescent="0.2">
      <c r="B5327" s="18">
        <v>5324</v>
      </c>
      <c r="C5327" s="2" t="str">
        <f>_xlfn.CONCAT(MONTH('Rates Database'!C5326),"-",'Rates Database'!B5326,"-",'Rates Database'!E5326,"-",'Rates Database'!G5326,"-",'Rates Database'!J5326)</f>
        <v>2-2021-National Grid-Residential-Transition Charge Adjustment Factor (TCAF)</v>
      </c>
      <c r="D5327" s="2">
        <f t="shared" si="83"/>
        <v>1</v>
      </c>
    </row>
    <row r="5328" spans="2:4" ht="13.8" x14ac:dyDescent="0.2">
      <c r="B5328" s="18">
        <v>5325</v>
      </c>
      <c r="C5328" s="2" t="str">
        <f>_xlfn.CONCAT(MONTH('Rates Database'!C5327),"-",'Rates Database'!B5327,"-",'Rates Database'!E5327,"-",'Rates Database'!G5327,"-",'Rates Database'!J5327)</f>
        <v>1-2021-National Grid-Residential-Transition Charge Adjustment Factor (TCAF)</v>
      </c>
      <c r="D5328" s="2">
        <f t="shared" si="83"/>
        <v>1</v>
      </c>
    </row>
    <row r="5329" spans="2:4" ht="13.8" x14ac:dyDescent="0.2">
      <c r="B5329" s="18">
        <v>5326</v>
      </c>
      <c r="C5329" s="2" t="str">
        <f>_xlfn.CONCAT(MONTH('Rates Database'!C5328),"-",'Rates Database'!B5328,"-",'Rates Database'!E5328,"-",'Rates Database'!G5328,"-",'Rates Database'!J5328)</f>
        <v>12-2020-National Grid-Residential-Transition Charge Adjustment Factor (TCAF)</v>
      </c>
      <c r="D5329" s="2">
        <f t="shared" si="83"/>
        <v>1</v>
      </c>
    </row>
    <row r="5330" spans="2:4" ht="13.8" x14ac:dyDescent="0.2">
      <c r="B5330" s="18">
        <v>5327</v>
      </c>
      <c r="C5330" s="2" t="str">
        <f>_xlfn.CONCAT(MONTH('Rates Database'!C5329),"-",'Rates Database'!B5329,"-",'Rates Database'!E5329,"-",'Rates Database'!G5329,"-",'Rates Database'!J5329)</f>
        <v>11-2020-National Grid-Residential-Transition Charge Adjustment Factor (TCAF)</v>
      </c>
      <c r="D5330" s="2">
        <f t="shared" si="83"/>
        <v>1</v>
      </c>
    </row>
    <row r="5331" spans="2:4" ht="13.8" x14ac:dyDescent="0.2">
      <c r="B5331" s="18">
        <v>5328</v>
      </c>
      <c r="C5331" s="2" t="str">
        <f>_xlfn.CONCAT(MONTH('Rates Database'!C5330),"-",'Rates Database'!B5330,"-",'Rates Database'!E5330,"-",'Rates Database'!G5330,"-",'Rates Database'!J5330)</f>
        <v>10-2020-National Grid-Residential-Transition Charge Adjustment Factor (TCAF)</v>
      </c>
      <c r="D5331" s="2">
        <f t="shared" si="83"/>
        <v>1</v>
      </c>
    </row>
    <row r="5332" spans="2:4" ht="13.8" x14ac:dyDescent="0.2">
      <c r="B5332" s="18">
        <v>5329</v>
      </c>
      <c r="C5332" s="2" t="str">
        <f>_xlfn.CONCAT(MONTH('Rates Database'!C5331),"-",'Rates Database'!B5331,"-",'Rates Database'!E5331,"-",'Rates Database'!G5331,"-",'Rates Database'!J5331)</f>
        <v>9-2020-National Grid-Residential-Transition Charge Adjustment Factor (TCAF)</v>
      </c>
      <c r="D5332" s="2">
        <f t="shared" si="83"/>
        <v>1</v>
      </c>
    </row>
    <row r="5333" spans="2:4" ht="13.8" x14ac:dyDescent="0.2">
      <c r="B5333" s="18">
        <v>5330</v>
      </c>
      <c r="C5333" s="2" t="str">
        <f>_xlfn.CONCAT(MONTH('Rates Database'!C5332),"-",'Rates Database'!B5332,"-",'Rates Database'!E5332,"-",'Rates Database'!G5332,"-",'Rates Database'!J5332)</f>
        <v>8-2020-National Grid-Residential-Transition Charge Adjustment Factor (TCAF)</v>
      </c>
      <c r="D5333" s="2">
        <f t="shared" si="83"/>
        <v>1</v>
      </c>
    </row>
    <row r="5334" spans="2:4" ht="13.8" x14ac:dyDescent="0.2">
      <c r="B5334" s="18">
        <v>5331</v>
      </c>
      <c r="C5334" s="2" t="str">
        <f>_xlfn.CONCAT(MONTH('Rates Database'!C5333),"-",'Rates Database'!B5333,"-",'Rates Database'!E5333,"-",'Rates Database'!G5333,"-",'Rates Database'!J5333)</f>
        <v>7-2020-National Grid-Residential-Transition Charge Adjustment Factor (TCAF)</v>
      </c>
      <c r="D5334" s="2">
        <f t="shared" si="83"/>
        <v>1</v>
      </c>
    </row>
    <row r="5335" spans="2:4" ht="13.8" x14ac:dyDescent="0.2">
      <c r="B5335" s="18">
        <v>5332</v>
      </c>
      <c r="C5335" s="2" t="str">
        <f>_xlfn.CONCAT(MONTH('Rates Database'!C5334),"-",'Rates Database'!B5334,"-",'Rates Database'!E5334,"-",'Rates Database'!G5334,"-",'Rates Database'!J5334)</f>
        <v>6-2020-National Grid-Residential-Transition Charge Adjustment Factor (TCAF)</v>
      </c>
      <c r="D5335" s="2">
        <f t="shared" si="83"/>
        <v>1</v>
      </c>
    </row>
    <row r="5336" spans="2:4" ht="13.8" x14ac:dyDescent="0.2">
      <c r="B5336" s="18">
        <v>5333</v>
      </c>
      <c r="C5336" s="2" t="str">
        <f>_xlfn.CONCAT(MONTH('Rates Database'!C5335),"-",'Rates Database'!B5335,"-",'Rates Database'!E5335,"-",'Rates Database'!G5335,"-",'Rates Database'!J5335)</f>
        <v>5-2020-National Grid-Residential-Transition Charge Adjustment Factor (TCAF)</v>
      </c>
      <c r="D5336" s="2">
        <f t="shared" si="83"/>
        <v>1</v>
      </c>
    </row>
    <row r="5337" spans="2:4" ht="13.8" x14ac:dyDescent="0.2">
      <c r="B5337" s="18">
        <v>5334</v>
      </c>
      <c r="C5337" s="2" t="str">
        <f>_xlfn.CONCAT(MONTH('Rates Database'!C5336),"-",'Rates Database'!B5336,"-",'Rates Database'!E5336,"-",'Rates Database'!G5336,"-",'Rates Database'!J5336)</f>
        <v>4-2020-National Grid-Residential-Transition Charge Adjustment Factor (TCAF)</v>
      </c>
      <c r="D5337" s="2">
        <f t="shared" si="83"/>
        <v>1</v>
      </c>
    </row>
    <row r="5338" spans="2:4" ht="13.8" x14ac:dyDescent="0.2">
      <c r="B5338" s="18">
        <v>5335</v>
      </c>
      <c r="C5338" s="2" t="str">
        <f>_xlfn.CONCAT(MONTH('Rates Database'!C5337),"-",'Rates Database'!B5337,"-",'Rates Database'!E5337,"-",'Rates Database'!G5337,"-",'Rates Database'!J5337)</f>
        <v>3-2020-National Grid-Residential-Transition Charge Adjustment Factor (TCAF)</v>
      </c>
      <c r="D5338" s="2">
        <f t="shared" si="83"/>
        <v>1</v>
      </c>
    </row>
    <row r="5339" spans="2:4" ht="13.8" x14ac:dyDescent="0.2">
      <c r="B5339" s="18">
        <v>5336</v>
      </c>
      <c r="C5339" s="2" t="str">
        <f>_xlfn.CONCAT(MONTH('Rates Database'!C5338),"-",'Rates Database'!B5338,"-",'Rates Database'!E5338,"-",'Rates Database'!G5338,"-",'Rates Database'!J5338)</f>
        <v>2-2020-National Grid-Residential-Transition Charge Adjustment Factor (TCAF)</v>
      </c>
      <c r="D5339" s="2">
        <f t="shared" si="83"/>
        <v>1</v>
      </c>
    </row>
    <row r="5340" spans="2:4" ht="13.8" x14ac:dyDescent="0.2">
      <c r="B5340" s="18">
        <v>5337</v>
      </c>
      <c r="C5340" s="2" t="str">
        <f>_xlfn.CONCAT(MONTH('Rates Database'!C5339),"-",'Rates Database'!B5339,"-",'Rates Database'!E5339,"-",'Rates Database'!G5339,"-",'Rates Database'!J5339)</f>
        <v>1-2020-National Grid-Residential-Transition Charge Adjustment Factor (TCAF)</v>
      </c>
      <c r="D5340" s="2">
        <f t="shared" si="83"/>
        <v>1</v>
      </c>
    </row>
    <row r="5341" spans="2:4" ht="13.8" x14ac:dyDescent="0.2">
      <c r="B5341" s="18">
        <v>5338</v>
      </c>
      <c r="C5341" s="2" t="str">
        <f>_xlfn.CONCAT(MONTH('Rates Database'!C5340),"-",'Rates Database'!B5340,"-",'Rates Database'!E5340,"-",'Rates Database'!G5340,"-",'Rates Database'!J5340)</f>
        <v>12-2019-National Grid-Residential-Transition Charge Adjustment Factor (TCAF)</v>
      </c>
      <c r="D5341" s="2">
        <f t="shared" si="83"/>
        <v>1</v>
      </c>
    </row>
    <row r="5342" spans="2:4" ht="13.8" x14ac:dyDescent="0.2">
      <c r="B5342" s="18">
        <v>5339</v>
      </c>
      <c r="C5342" s="2" t="str">
        <f>_xlfn.CONCAT(MONTH('Rates Database'!C5341),"-",'Rates Database'!B5341,"-",'Rates Database'!E5341,"-",'Rates Database'!G5341,"-",'Rates Database'!J5341)</f>
        <v>11-2019-National Grid-Residential-Transition Charge Adjustment Factor (TCAF)</v>
      </c>
      <c r="D5342" s="2">
        <f t="shared" si="83"/>
        <v>1</v>
      </c>
    </row>
    <row r="5343" spans="2:4" ht="13.8" x14ac:dyDescent="0.2">
      <c r="B5343" s="18">
        <v>5340</v>
      </c>
      <c r="C5343" s="2" t="str">
        <f>_xlfn.CONCAT(MONTH('Rates Database'!C5342),"-",'Rates Database'!B5342,"-",'Rates Database'!E5342,"-",'Rates Database'!G5342,"-",'Rates Database'!J5342)</f>
        <v>10-2019-National Grid-Residential-Transition Charge Adjustment Factor (TCAF)</v>
      </c>
      <c r="D5343" s="2">
        <f t="shared" si="83"/>
        <v>1</v>
      </c>
    </row>
    <row r="5344" spans="2:4" ht="13.8" x14ac:dyDescent="0.2">
      <c r="B5344" s="18">
        <v>5341</v>
      </c>
      <c r="C5344" s="2" t="str">
        <f>_xlfn.CONCAT(MONTH('Rates Database'!C5343),"-",'Rates Database'!B5343,"-",'Rates Database'!E5343,"-",'Rates Database'!G5343,"-",'Rates Database'!J5343)</f>
        <v>9-2019-National Grid-Residential-Transition Charge Adjustment Factor (TCAF)</v>
      </c>
      <c r="D5344" s="2">
        <f t="shared" si="83"/>
        <v>1</v>
      </c>
    </row>
    <row r="5345" spans="2:4" ht="13.8" x14ac:dyDescent="0.2">
      <c r="B5345" s="18">
        <v>5342</v>
      </c>
      <c r="C5345" s="2" t="str">
        <f>_xlfn.CONCAT(MONTH('Rates Database'!C5344),"-",'Rates Database'!B5344,"-",'Rates Database'!E5344,"-",'Rates Database'!G5344,"-",'Rates Database'!J5344)</f>
        <v>8-2019-National Grid-Residential-Transition Charge Adjustment Factor (TCAF)</v>
      </c>
      <c r="D5345" s="2">
        <f t="shared" si="83"/>
        <v>1</v>
      </c>
    </row>
    <row r="5346" spans="2:4" ht="13.8" x14ac:dyDescent="0.2">
      <c r="B5346" s="18">
        <v>5343</v>
      </c>
      <c r="C5346" s="2" t="str">
        <f>_xlfn.CONCAT(MONTH('Rates Database'!C5345),"-",'Rates Database'!B5345,"-",'Rates Database'!E5345,"-",'Rates Database'!G5345,"-",'Rates Database'!J5345)</f>
        <v>7-2019-National Grid-Residential-Transition Charge Adjustment Factor (TCAF)</v>
      </c>
      <c r="D5346" s="2">
        <f t="shared" si="83"/>
        <v>1</v>
      </c>
    </row>
    <row r="5347" spans="2:4" ht="13.8" x14ac:dyDescent="0.2">
      <c r="B5347" s="18">
        <v>5344</v>
      </c>
      <c r="C5347" s="2" t="str">
        <f>_xlfn.CONCAT(MONTH('Rates Database'!C5346),"-",'Rates Database'!B5346,"-",'Rates Database'!E5346,"-",'Rates Database'!G5346,"-",'Rates Database'!J5346)</f>
        <v>6-2019-National Grid-Residential-Transition Charge Adjustment Factor (TCAF)</v>
      </c>
      <c r="D5347" s="2">
        <f t="shared" si="83"/>
        <v>1</v>
      </c>
    </row>
    <row r="5348" spans="2:4" ht="13.8" x14ac:dyDescent="0.2">
      <c r="B5348" s="18">
        <v>5345</v>
      </c>
      <c r="C5348" s="2" t="str">
        <f>_xlfn.CONCAT(MONTH('Rates Database'!C5347),"-",'Rates Database'!B5347,"-",'Rates Database'!E5347,"-",'Rates Database'!G5347,"-",'Rates Database'!J5347)</f>
        <v>5-2019-National Grid-Residential-Transition Charge Adjustment Factor (TCAF)</v>
      </c>
      <c r="D5348" s="2">
        <f t="shared" si="83"/>
        <v>1</v>
      </c>
    </row>
    <row r="5349" spans="2:4" ht="13.8" x14ac:dyDescent="0.2">
      <c r="B5349" s="18">
        <v>5346</v>
      </c>
      <c r="C5349" s="2" t="str">
        <f>_xlfn.CONCAT(MONTH('Rates Database'!C5348),"-",'Rates Database'!B5348,"-",'Rates Database'!E5348,"-",'Rates Database'!G5348,"-",'Rates Database'!J5348)</f>
        <v>4-2019-National Grid-Residential-Transition Charge Adjustment Factor (TCAF)</v>
      </c>
      <c r="D5349" s="2">
        <f t="shared" si="83"/>
        <v>1</v>
      </c>
    </row>
    <row r="5350" spans="2:4" ht="13.8" x14ac:dyDescent="0.2">
      <c r="B5350" s="18">
        <v>5347</v>
      </c>
      <c r="C5350" s="2" t="str">
        <f>_xlfn.CONCAT(MONTH('Rates Database'!C5349),"-",'Rates Database'!B5349,"-",'Rates Database'!E5349,"-",'Rates Database'!G5349,"-",'Rates Database'!J5349)</f>
        <v>3-2019-National Grid-Residential-Transition Charge Adjustment Factor (TCAF)</v>
      </c>
      <c r="D5350" s="2">
        <f t="shared" si="83"/>
        <v>1</v>
      </c>
    </row>
    <row r="5351" spans="2:4" ht="13.8" x14ac:dyDescent="0.2">
      <c r="B5351" s="18">
        <v>5348</v>
      </c>
      <c r="C5351" s="2" t="str">
        <f>_xlfn.CONCAT(MONTH('Rates Database'!C5350),"-",'Rates Database'!B5350,"-",'Rates Database'!E5350,"-",'Rates Database'!G5350,"-",'Rates Database'!J5350)</f>
        <v>2-2019-National Grid-Residential-Transition Charge Adjustment Factor (TCAF)</v>
      </c>
      <c r="D5351" s="2">
        <f t="shared" si="83"/>
        <v>1</v>
      </c>
    </row>
    <row r="5352" spans="2:4" ht="13.8" x14ac:dyDescent="0.2">
      <c r="B5352" s="18">
        <v>5349</v>
      </c>
      <c r="C5352" s="2" t="str">
        <f>_xlfn.CONCAT(MONTH('Rates Database'!C5351),"-",'Rates Database'!B5351,"-",'Rates Database'!E5351,"-",'Rates Database'!G5351,"-",'Rates Database'!J5351)</f>
        <v>1-2019-National Grid-Residential-Transition Charge Adjustment Factor (TCAF)</v>
      </c>
      <c r="D5352" s="2">
        <f t="shared" si="83"/>
        <v>1</v>
      </c>
    </row>
    <row r="5353" spans="2:4" ht="13.8" x14ac:dyDescent="0.2">
      <c r="B5353" s="18">
        <v>5350</v>
      </c>
      <c r="C5353" s="2" t="str">
        <f>_xlfn.CONCAT(MONTH('Rates Database'!C5352),"-",'Rates Database'!B5352,"-",'Rates Database'!E5352,"-",'Rates Database'!G5352,"-",'Rates Database'!J5352)</f>
        <v>3-2024-National Grid-Residential-Energy Efficiency Reconciliation Factor (EERF)</v>
      </c>
      <c r="D5353" s="2">
        <f t="shared" si="83"/>
        <v>1</v>
      </c>
    </row>
    <row r="5354" spans="2:4" ht="13.8" x14ac:dyDescent="0.2">
      <c r="B5354" s="18">
        <v>5351</v>
      </c>
      <c r="C5354" s="2" t="str">
        <f>_xlfn.CONCAT(MONTH('Rates Database'!C5353),"-",'Rates Database'!B5353,"-",'Rates Database'!E5353,"-",'Rates Database'!G5353,"-",'Rates Database'!J5353)</f>
        <v>2-2024-National Grid-Residential-Energy Efficiency Reconciliation Factor (EERF)</v>
      </c>
      <c r="D5354" s="2">
        <f t="shared" si="83"/>
        <v>1</v>
      </c>
    </row>
    <row r="5355" spans="2:4" ht="13.8" x14ac:dyDescent="0.2">
      <c r="B5355" s="18">
        <v>5352</v>
      </c>
      <c r="C5355" s="2" t="str">
        <f>_xlfn.CONCAT(MONTH('Rates Database'!C5354),"-",'Rates Database'!B5354,"-",'Rates Database'!E5354,"-",'Rates Database'!G5354,"-",'Rates Database'!J5354)</f>
        <v>1-2024-National Grid-Residential-Energy Efficiency Reconciliation Factor (EERF)</v>
      </c>
      <c r="D5355" s="2">
        <f t="shared" si="83"/>
        <v>1</v>
      </c>
    </row>
    <row r="5356" spans="2:4" ht="13.8" x14ac:dyDescent="0.2">
      <c r="B5356" s="18">
        <v>5353</v>
      </c>
      <c r="C5356" s="2" t="str">
        <f>_xlfn.CONCAT(MONTH('Rates Database'!C5355),"-",'Rates Database'!B5355,"-",'Rates Database'!E5355,"-",'Rates Database'!G5355,"-",'Rates Database'!J5355)</f>
        <v>12-2023-National Grid-Residential-Energy Efficiency Reconciliation Factor (EERF)</v>
      </c>
      <c r="D5356" s="2">
        <f t="shared" si="83"/>
        <v>1</v>
      </c>
    </row>
    <row r="5357" spans="2:4" ht="13.8" x14ac:dyDescent="0.2">
      <c r="B5357" s="18">
        <v>5354</v>
      </c>
      <c r="C5357" s="2" t="str">
        <f>_xlfn.CONCAT(MONTH('Rates Database'!C5356),"-",'Rates Database'!B5356,"-",'Rates Database'!E5356,"-",'Rates Database'!G5356,"-",'Rates Database'!J5356)</f>
        <v>11-2023-National Grid-Residential-Energy Efficiency Reconciliation Factor (EERF)</v>
      </c>
      <c r="D5357" s="2">
        <f t="shared" si="83"/>
        <v>1</v>
      </c>
    </row>
    <row r="5358" spans="2:4" ht="13.8" x14ac:dyDescent="0.2">
      <c r="B5358" s="18">
        <v>5355</v>
      </c>
      <c r="C5358" s="2" t="str">
        <f>_xlfn.CONCAT(MONTH('Rates Database'!C5357),"-",'Rates Database'!B5357,"-",'Rates Database'!E5357,"-",'Rates Database'!G5357,"-",'Rates Database'!J5357)</f>
        <v>10-2023-National Grid-Residential-Energy Efficiency Reconciliation Factor (EERF)</v>
      </c>
      <c r="D5358" s="2">
        <f t="shared" si="83"/>
        <v>1</v>
      </c>
    </row>
    <row r="5359" spans="2:4" ht="13.8" x14ac:dyDescent="0.2">
      <c r="B5359" s="18">
        <v>5356</v>
      </c>
      <c r="C5359" s="2" t="str">
        <f>_xlfn.CONCAT(MONTH('Rates Database'!C5358),"-",'Rates Database'!B5358,"-",'Rates Database'!E5358,"-",'Rates Database'!G5358,"-",'Rates Database'!J5358)</f>
        <v>9-2023-National Grid-Residential-Energy Efficiency Reconciliation Factor (EERF)</v>
      </c>
      <c r="D5359" s="2">
        <f t="shared" si="83"/>
        <v>1</v>
      </c>
    </row>
    <row r="5360" spans="2:4" ht="13.8" x14ac:dyDescent="0.2">
      <c r="B5360" s="18">
        <v>5357</v>
      </c>
      <c r="C5360" s="2" t="str">
        <f>_xlfn.CONCAT(MONTH('Rates Database'!C5359),"-",'Rates Database'!B5359,"-",'Rates Database'!E5359,"-",'Rates Database'!G5359,"-",'Rates Database'!J5359)</f>
        <v>8-2023-National Grid-Residential-Energy Efficiency Reconciliation Factor (EERF)</v>
      </c>
      <c r="D5360" s="2">
        <f t="shared" si="83"/>
        <v>1</v>
      </c>
    </row>
    <row r="5361" spans="2:4" ht="13.8" x14ac:dyDescent="0.2">
      <c r="B5361" s="18">
        <v>5358</v>
      </c>
      <c r="C5361" s="2" t="str">
        <f>_xlfn.CONCAT(MONTH('Rates Database'!C5360),"-",'Rates Database'!B5360,"-",'Rates Database'!E5360,"-",'Rates Database'!G5360,"-",'Rates Database'!J5360)</f>
        <v>7-2023-National Grid-Residential-Energy Efficiency Reconciliation Factor (EERF)</v>
      </c>
      <c r="D5361" s="2">
        <f t="shared" si="83"/>
        <v>1</v>
      </c>
    </row>
    <row r="5362" spans="2:4" ht="13.8" x14ac:dyDescent="0.2">
      <c r="B5362" s="18">
        <v>5359</v>
      </c>
      <c r="C5362" s="2" t="str">
        <f>_xlfn.CONCAT(MONTH('Rates Database'!C5361),"-",'Rates Database'!B5361,"-",'Rates Database'!E5361,"-",'Rates Database'!G5361,"-",'Rates Database'!J5361)</f>
        <v>6-2023-National Grid-Residential-Energy Efficiency Reconciliation Factor (EERF)</v>
      </c>
      <c r="D5362" s="2">
        <f t="shared" si="83"/>
        <v>1</v>
      </c>
    </row>
    <row r="5363" spans="2:4" ht="13.8" x14ac:dyDescent="0.2">
      <c r="B5363" s="18">
        <v>5360</v>
      </c>
      <c r="C5363" s="2" t="str">
        <f>_xlfn.CONCAT(MONTH('Rates Database'!C5362),"-",'Rates Database'!B5362,"-",'Rates Database'!E5362,"-",'Rates Database'!G5362,"-",'Rates Database'!J5362)</f>
        <v>5-2023-National Grid-Residential-Energy Efficiency Reconciliation Factor (EERF)</v>
      </c>
      <c r="D5363" s="2">
        <f t="shared" si="83"/>
        <v>1</v>
      </c>
    </row>
    <row r="5364" spans="2:4" ht="13.8" x14ac:dyDescent="0.2">
      <c r="B5364" s="18">
        <v>5361</v>
      </c>
      <c r="C5364" s="2" t="str">
        <f>_xlfn.CONCAT(MONTH('Rates Database'!C5363),"-",'Rates Database'!B5363,"-",'Rates Database'!E5363,"-",'Rates Database'!G5363,"-",'Rates Database'!J5363)</f>
        <v>4-2023-National Grid-Residential-Energy Efficiency Reconciliation Factor (EERF)</v>
      </c>
      <c r="D5364" s="2">
        <f t="shared" si="83"/>
        <v>1</v>
      </c>
    </row>
    <row r="5365" spans="2:4" ht="13.8" x14ac:dyDescent="0.2">
      <c r="B5365" s="18">
        <v>5362</v>
      </c>
      <c r="C5365" s="2" t="str">
        <f>_xlfn.CONCAT(MONTH('Rates Database'!C5364),"-",'Rates Database'!B5364,"-",'Rates Database'!E5364,"-",'Rates Database'!G5364,"-",'Rates Database'!J5364)</f>
        <v>3-2023-National Grid-Residential-Energy Efficiency Reconciliation Factor (EERF)</v>
      </c>
      <c r="D5365" s="2">
        <f t="shared" si="83"/>
        <v>1</v>
      </c>
    </row>
    <row r="5366" spans="2:4" ht="13.8" x14ac:dyDescent="0.2">
      <c r="B5366" s="18">
        <v>5363</v>
      </c>
      <c r="C5366" s="2" t="str">
        <f>_xlfn.CONCAT(MONTH('Rates Database'!C5365),"-",'Rates Database'!B5365,"-",'Rates Database'!E5365,"-",'Rates Database'!G5365,"-",'Rates Database'!J5365)</f>
        <v>2-2023-National Grid-Residential-Energy Efficiency Reconciliation Factor (EERF)</v>
      </c>
      <c r="D5366" s="2">
        <f t="shared" si="83"/>
        <v>1</v>
      </c>
    </row>
    <row r="5367" spans="2:4" ht="13.8" x14ac:dyDescent="0.2">
      <c r="B5367" s="18">
        <v>5364</v>
      </c>
      <c r="C5367" s="2" t="str">
        <f>_xlfn.CONCAT(MONTH('Rates Database'!C5366),"-",'Rates Database'!B5366,"-",'Rates Database'!E5366,"-",'Rates Database'!G5366,"-",'Rates Database'!J5366)</f>
        <v>1-2023-National Grid-Residential-Energy Efficiency Reconciliation Factor (EERF)</v>
      </c>
      <c r="D5367" s="2">
        <f t="shared" si="83"/>
        <v>1</v>
      </c>
    </row>
    <row r="5368" spans="2:4" ht="13.8" x14ac:dyDescent="0.2">
      <c r="B5368" s="18">
        <v>5365</v>
      </c>
      <c r="C5368" s="2" t="str">
        <f>_xlfn.CONCAT(MONTH('Rates Database'!C5367),"-",'Rates Database'!B5367,"-",'Rates Database'!E5367,"-",'Rates Database'!G5367,"-",'Rates Database'!J5367)</f>
        <v>12-2022-National Grid-Residential-Energy Efficiency Reconciliation Factor (EERF)</v>
      </c>
      <c r="D5368" s="2">
        <f t="shared" si="83"/>
        <v>1</v>
      </c>
    </row>
    <row r="5369" spans="2:4" ht="13.8" x14ac:dyDescent="0.2">
      <c r="B5369" s="18">
        <v>5366</v>
      </c>
      <c r="C5369" s="2" t="str">
        <f>_xlfn.CONCAT(MONTH('Rates Database'!C5368),"-",'Rates Database'!B5368,"-",'Rates Database'!E5368,"-",'Rates Database'!G5368,"-",'Rates Database'!J5368)</f>
        <v>11-2022-National Grid-Residential-Energy Efficiency Reconciliation Factor (EERF)</v>
      </c>
      <c r="D5369" s="2">
        <f t="shared" si="83"/>
        <v>1</v>
      </c>
    </row>
    <row r="5370" spans="2:4" ht="13.8" x14ac:dyDescent="0.2">
      <c r="B5370" s="18">
        <v>5367</v>
      </c>
      <c r="C5370" s="2" t="str">
        <f>_xlfn.CONCAT(MONTH('Rates Database'!C5369),"-",'Rates Database'!B5369,"-",'Rates Database'!E5369,"-",'Rates Database'!G5369,"-",'Rates Database'!J5369)</f>
        <v>10-2022-National Grid-Residential-Energy Efficiency Reconciliation Factor (EERF)</v>
      </c>
      <c r="D5370" s="2">
        <f t="shared" si="83"/>
        <v>1</v>
      </c>
    </row>
    <row r="5371" spans="2:4" ht="13.8" x14ac:dyDescent="0.2">
      <c r="B5371" s="18">
        <v>5368</v>
      </c>
      <c r="C5371" s="2" t="str">
        <f>_xlfn.CONCAT(MONTH('Rates Database'!C5370),"-",'Rates Database'!B5370,"-",'Rates Database'!E5370,"-",'Rates Database'!G5370,"-",'Rates Database'!J5370)</f>
        <v>9-2022-National Grid-Residential-Energy Efficiency Reconciliation Factor (EERF)</v>
      </c>
      <c r="D5371" s="2">
        <f t="shared" si="83"/>
        <v>1</v>
      </c>
    </row>
    <row r="5372" spans="2:4" ht="13.8" x14ac:dyDescent="0.2">
      <c r="B5372" s="18">
        <v>5369</v>
      </c>
      <c r="C5372" s="2" t="str">
        <f>_xlfn.CONCAT(MONTH('Rates Database'!C5371),"-",'Rates Database'!B5371,"-",'Rates Database'!E5371,"-",'Rates Database'!G5371,"-",'Rates Database'!J5371)</f>
        <v>8-2022-National Grid-Residential-Energy Efficiency Reconciliation Factor (EERF)</v>
      </c>
      <c r="D5372" s="2">
        <f t="shared" si="83"/>
        <v>1</v>
      </c>
    </row>
    <row r="5373" spans="2:4" ht="13.8" x14ac:dyDescent="0.2">
      <c r="B5373" s="18">
        <v>5370</v>
      </c>
      <c r="C5373" s="2" t="str">
        <f>_xlfn.CONCAT(MONTH('Rates Database'!C5372),"-",'Rates Database'!B5372,"-",'Rates Database'!E5372,"-",'Rates Database'!G5372,"-",'Rates Database'!J5372)</f>
        <v>7-2022-National Grid-Residential-Energy Efficiency Reconciliation Factor (EERF)</v>
      </c>
      <c r="D5373" s="2">
        <f t="shared" si="83"/>
        <v>1</v>
      </c>
    </row>
    <row r="5374" spans="2:4" ht="13.8" x14ac:dyDescent="0.2">
      <c r="B5374" s="18">
        <v>5371</v>
      </c>
      <c r="C5374" s="2" t="str">
        <f>_xlfn.CONCAT(MONTH('Rates Database'!C5373),"-",'Rates Database'!B5373,"-",'Rates Database'!E5373,"-",'Rates Database'!G5373,"-",'Rates Database'!J5373)</f>
        <v>6-2022-National Grid-Residential-Energy Efficiency Reconciliation Factor (EERF)</v>
      </c>
      <c r="D5374" s="2">
        <f t="shared" si="83"/>
        <v>1</v>
      </c>
    </row>
    <row r="5375" spans="2:4" ht="13.8" x14ac:dyDescent="0.2">
      <c r="B5375" s="18">
        <v>5372</v>
      </c>
      <c r="C5375" s="2" t="str">
        <f>_xlfn.CONCAT(MONTH('Rates Database'!C5374),"-",'Rates Database'!B5374,"-",'Rates Database'!E5374,"-",'Rates Database'!G5374,"-",'Rates Database'!J5374)</f>
        <v>5-2022-National Grid-Residential-Energy Efficiency Reconciliation Factor (EERF)</v>
      </c>
      <c r="D5375" s="2">
        <f t="shared" si="83"/>
        <v>1</v>
      </c>
    </row>
    <row r="5376" spans="2:4" ht="13.8" x14ac:dyDescent="0.2">
      <c r="B5376" s="18">
        <v>5373</v>
      </c>
      <c r="C5376" s="2" t="str">
        <f>_xlfn.CONCAT(MONTH('Rates Database'!C5375),"-",'Rates Database'!B5375,"-",'Rates Database'!E5375,"-",'Rates Database'!G5375,"-",'Rates Database'!J5375)</f>
        <v>4-2022-National Grid-Residential-Energy Efficiency Reconciliation Factor (EERF)</v>
      </c>
      <c r="D5376" s="2">
        <f t="shared" si="83"/>
        <v>1</v>
      </c>
    </row>
    <row r="5377" spans="2:4" ht="13.8" x14ac:dyDescent="0.2">
      <c r="B5377" s="18">
        <v>5374</v>
      </c>
      <c r="C5377" s="2" t="str">
        <f>_xlfn.CONCAT(MONTH('Rates Database'!C5376),"-",'Rates Database'!B5376,"-",'Rates Database'!E5376,"-",'Rates Database'!G5376,"-",'Rates Database'!J5376)</f>
        <v>3-2022-National Grid-Residential-Energy Efficiency Reconciliation Factor (EERF)</v>
      </c>
      <c r="D5377" s="2">
        <f t="shared" si="83"/>
        <v>1</v>
      </c>
    </row>
    <row r="5378" spans="2:4" ht="13.8" x14ac:dyDescent="0.2">
      <c r="B5378" s="18">
        <v>5375</v>
      </c>
      <c r="C5378" s="2" t="str">
        <f>_xlfn.CONCAT(MONTH('Rates Database'!C5377),"-",'Rates Database'!B5377,"-",'Rates Database'!E5377,"-",'Rates Database'!G5377,"-",'Rates Database'!J5377)</f>
        <v>2-2022-National Grid-Residential-Energy Efficiency Reconciliation Factor (EERF)</v>
      </c>
      <c r="D5378" s="2">
        <f t="shared" si="83"/>
        <v>1</v>
      </c>
    </row>
    <row r="5379" spans="2:4" ht="13.8" x14ac:dyDescent="0.2">
      <c r="B5379" s="18">
        <v>5376</v>
      </c>
      <c r="C5379" s="2" t="str">
        <f>_xlfn.CONCAT(MONTH('Rates Database'!C5378),"-",'Rates Database'!B5378,"-",'Rates Database'!E5378,"-",'Rates Database'!G5378,"-",'Rates Database'!J5378)</f>
        <v>1-2022-National Grid-Residential-Energy Efficiency Reconciliation Factor (EERF)</v>
      </c>
      <c r="D5379" s="2">
        <f t="shared" si="83"/>
        <v>1</v>
      </c>
    </row>
    <row r="5380" spans="2:4" ht="13.8" x14ac:dyDescent="0.2">
      <c r="B5380" s="18">
        <v>5377</v>
      </c>
      <c r="C5380" s="2" t="str">
        <f>_xlfn.CONCAT(MONTH('Rates Database'!C5379),"-",'Rates Database'!B5379,"-",'Rates Database'!E5379,"-",'Rates Database'!G5379,"-",'Rates Database'!J5379)</f>
        <v>12-2021-National Grid-Residential-Energy Efficiency Reconciliation Factor (EERF)</v>
      </c>
      <c r="D5380" s="2">
        <f t="shared" si="83"/>
        <v>1</v>
      </c>
    </row>
    <row r="5381" spans="2:4" ht="13.8" x14ac:dyDescent="0.2">
      <c r="B5381" s="18">
        <v>5378</v>
      </c>
      <c r="C5381" s="2" t="str">
        <f>_xlfn.CONCAT(MONTH('Rates Database'!C5380),"-",'Rates Database'!B5380,"-",'Rates Database'!E5380,"-",'Rates Database'!G5380,"-",'Rates Database'!J5380)</f>
        <v>11-2021-National Grid-Residential-Energy Efficiency Reconciliation Factor (EERF)</v>
      </c>
      <c r="D5381" s="2">
        <f t="shared" ref="D5381:D5444" si="84">COUNTIF($C$4:$C$10092,C5381)</f>
        <v>1</v>
      </c>
    </row>
    <row r="5382" spans="2:4" ht="13.8" x14ac:dyDescent="0.2">
      <c r="B5382" s="18">
        <v>5379</v>
      </c>
      <c r="C5382" s="2" t="str">
        <f>_xlfn.CONCAT(MONTH('Rates Database'!C5381),"-",'Rates Database'!B5381,"-",'Rates Database'!E5381,"-",'Rates Database'!G5381,"-",'Rates Database'!J5381)</f>
        <v>10-2021-National Grid-Residential-Energy Efficiency Reconciliation Factor (EERF)</v>
      </c>
      <c r="D5382" s="2">
        <f t="shared" si="84"/>
        <v>1</v>
      </c>
    </row>
    <row r="5383" spans="2:4" ht="13.8" x14ac:dyDescent="0.2">
      <c r="B5383" s="18">
        <v>5380</v>
      </c>
      <c r="C5383" s="2" t="str">
        <f>_xlfn.CONCAT(MONTH('Rates Database'!C5382),"-",'Rates Database'!B5382,"-",'Rates Database'!E5382,"-",'Rates Database'!G5382,"-",'Rates Database'!J5382)</f>
        <v>9-2021-National Grid-Residential-Energy Efficiency Reconciliation Factor (EERF)</v>
      </c>
      <c r="D5383" s="2">
        <f t="shared" si="84"/>
        <v>1</v>
      </c>
    </row>
    <row r="5384" spans="2:4" ht="13.8" x14ac:dyDescent="0.2">
      <c r="B5384" s="18">
        <v>5381</v>
      </c>
      <c r="C5384" s="2" t="str">
        <f>_xlfn.CONCAT(MONTH('Rates Database'!C5383),"-",'Rates Database'!B5383,"-",'Rates Database'!E5383,"-",'Rates Database'!G5383,"-",'Rates Database'!J5383)</f>
        <v>8-2021-National Grid-Residential-Energy Efficiency Reconciliation Factor (EERF)</v>
      </c>
      <c r="D5384" s="2">
        <f t="shared" si="84"/>
        <v>1</v>
      </c>
    </row>
    <row r="5385" spans="2:4" ht="13.8" x14ac:dyDescent="0.2">
      <c r="B5385" s="18">
        <v>5382</v>
      </c>
      <c r="C5385" s="2" t="str">
        <f>_xlfn.CONCAT(MONTH('Rates Database'!C5384),"-",'Rates Database'!B5384,"-",'Rates Database'!E5384,"-",'Rates Database'!G5384,"-",'Rates Database'!J5384)</f>
        <v>7-2021-National Grid-Residential-Energy Efficiency Reconciliation Factor (EERF)</v>
      </c>
      <c r="D5385" s="2">
        <f t="shared" si="84"/>
        <v>1</v>
      </c>
    </row>
    <row r="5386" spans="2:4" ht="13.8" x14ac:dyDescent="0.2">
      <c r="B5386" s="18">
        <v>5383</v>
      </c>
      <c r="C5386" s="2" t="str">
        <f>_xlfn.CONCAT(MONTH('Rates Database'!C5385),"-",'Rates Database'!B5385,"-",'Rates Database'!E5385,"-",'Rates Database'!G5385,"-",'Rates Database'!J5385)</f>
        <v>6-2021-National Grid-Residential-Energy Efficiency Reconciliation Factor (EERF)</v>
      </c>
      <c r="D5386" s="2">
        <f t="shared" si="84"/>
        <v>1</v>
      </c>
    </row>
    <row r="5387" spans="2:4" ht="13.8" x14ac:dyDescent="0.2">
      <c r="B5387" s="18">
        <v>5384</v>
      </c>
      <c r="C5387" s="2" t="str">
        <f>_xlfn.CONCAT(MONTH('Rates Database'!C5386),"-",'Rates Database'!B5386,"-",'Rates Database'!E5386,"-",'Rates Database'!G5386,"-",'Rates Database'!J5386)</f>
        <v>5-2021-National Grid-Residential-Energy Efficiency Reconciliation Factor (EERF)</v>
      </c>
      <c r="D5387" s="2">
        <f t="shared" si="84"/>
        <v>1</v>
      </c>
    </row>
    <row r="5388" spans="2:4" ht="13.8" x14ac:dyDescent="0.2">
      <c r="B5388" s="18">
        <v>5385</v>
      </c>
      <c r="C5388" s="2" t="str">
        <f>_xlfn.CONCAT(MONTH('Rates Database'!C5387),"-",'Rates Database'!B5387,"-",'Rates Database'!E5387,"-",'Rates Database'!G5387,"-",'Rates Database'!J5387)</f>
        <v>4-2021-National Grid-Residential-Energy Efficiency Reconciliation Factor (EERF)</v>
      </c>
      <c r="D5388" s="2">
        <f t="shared" si="84"/>
        <v>1</v>
      </c>
    </row>
    <row r="5389" spans="2:4" ht="13.8" x14ac:dyDescent="0.2">
      <c r="B5389" s="18">
        <v>5386</v>
      </c>
      <c r="C5389" s="2" t="str">
        <f>_xlfn.CONCAT(MONTH('Rates Database'!C5388),"-",'Rates Database'!B5388,"-",'Rates Database'!E5388,"-",'Rates Database'!G5388,"-",'Rates Database'!J5388)</f>
        <v>3-2021-National Grid-Residential-Energy Efficiency Reconciliation Factor (EERF)</v>
      </c>
      <c r="D5389" s="2">
        <f t="shared" si="84"/>
        <v>1</v>
      </c>
    </row>
    <row r="5390" spans="2:4" ht="13.8" x14ac:dyDescent="0.2">
      <c r="B5390" s="18">
        <v>5387</v>
      </c>
      <c r="C5390" s="2" t="str">
        <f>_xlfn.CONCAT(MONTH('Rates Database'!C5389),"-",'Rates Database'!B5389,"-",'Rates Database'!E5389,"-",'Rates Database'!G5389,"-",'Rates Database'!J5389)</f>
        <v>2-2021-National Grid-Residential-Energy Efficiency Reconciliation Factor (EERF)</v>
      </c>
      <c r="D5390" s="2">
        <f t="shared" si="84"/>
        <v>1</v>
      </c>
    </row>
    <row r="5391" spans="2:4" ht="13.8" x14ac:dyDescent="0.2">
      <c r="B5391" s="18">
        <v>5388</v>
      </c>
      <c r="C5391" s="2" t="str">
        <f>_xlfn.CONCAT(MONTH('Rates Database'!C5390),"-",'Rates Database'!B5390,"-",'Rates Database'!E5390,"-",'Rates Database'!G5390,"-",'Rates Database'!J5390)</f>
        <v>1-2021-National Grid-Residential-Energy Efficiency Reconciliation Factor (EERF)</v>
      </c>
      <c r="D5391" s="2">
        <f t="shared" si="84"/>
        <v>1</v>
      </c>
    </row>
    <row r="5392" spans="2:4" ht="13.8" x14ac:dyDescent="0.2">
      <c r="B5392" s="18">
        <v>5389</v>
      </c>
      <c r="C5392" s="2" t="str">
        <f>_xlfn.CONCAT(MONTH('Rates Database'!C5391),"-",'Rates Database'!B5391,"-",'Rates Database'!E5391,"-",'Rates Database'!G5391,"-",'Rates Database'!J5391)</f>
        <v>12-2020-National Grid-Residential-Energy Efficiency Reconciliation Factor (EERF)</v>
      </c>
      <c r="D5392" s="2">
        <f t="shared" si="84"/>
        <v>1</v>
      </c>
    </row>
    <row r="5393" spans="2:4" ht="13.8" x14ac:dyDescent="0.2">
      <c r="B5393" s="18">
        <v>5390</v>
      </c>
      <c r="C5393" s="2" t="str">
        <f>_xlfn.CONCAT(MONTH('Rates Database'!C5392),"-",'Rates Database'!B5392,"-",'Rates Database'!E5392,"-",'Rates Database'!G5392,"-",'Rates Database'!J5392)</f>
        <v>11-2020-National Grid-Residential-Energy Efficiency Reconciliation Factor (EERF)</v>
      </c>
      <c r="D5393" s="2">
        <f t="shared" si="84"/>
        <v>1</v>
      </c>
    </row>
    <row r="5394" spans="2:4" ht="13.8" x14ac:dyDescent="0.2">
      <c r="B5394" s="18">
        <v>5391</v>
      </c>
      <c r="C5394" s="2" t="str">
        <f>_xlfn.CONCAT(MONTH('Rates Database'!C5393),"-",'Rates Database'!B5393,"-",'Rates Database'!E5393,"-",'Rates Database'!G5393,"-",'Rates Database'!J5393)</f>
        <v>10-2020-National Grid-Residential-Energy Efficiency Reconciliation Factor (EERF)</v>
      </c>
      <c r="D5394" s="2">
        <f t="shared" si="84"/>
        <v>1</v>
      </c>
    </row>
    <row r="5395" spans="2:4" ht="13.8" x14ac:dyDescent="0.2">
      <c r="B5395" s="18">
        <v>5392</v>
      </c>
      <c r="C5395" s="2" t="str">
        <f>_xlfn.CONCAT(MONTH('Rates Database'!C5394),"-",'Rates Database'!B5394,"-",'Rates Database'!E5394,"-",'Rates Database'!G5394,"-",'Rates Database'!J5394)</f>
        <v>9-2020-National Grid-Residential-Energy Efficiency Reconciliation Factor (EERF)</v>
      </c>
      <c r="D5395" s="2">
        <f t="shared" si="84"/>
        <v>1</v>
      </c>
    </row>
    <row r="5396" spans="2:4" ht="13.8" x14ac:dyDescent="0.2">
      <c r="B5396" s="18">
        <v>5393</v>
      </c>
      <c r="C5396" s="2" t="str">
        <f>_xlfn.CONCAT(MONTH('Rates Database'!C5395),"-",'Rates Database'!B5395,"-",'Rates Database'!E5395,"-",'Rates Database'!G5395,"-",'Rates Database'!J5395)</f>
        <v>8-2020-National Grid-Residential-Energy Efficiency Reconciliation Factor (EERF)</v>
      </c>
      <c r="D5396" s="2">
        <f t="shared" si="84"/>
        <v>1</v>
      </c>
    </row>
    <row r="5397" spans="2:4" ht="13.8" x14ac:dyDescent="0.2">
      <c r="B5397" s="18">
        <v>5394</v>
      </c>
      <c r="C5397" s="2" t="str">
        <f>_xlfn.CONCAT(MONTH('Rates Database'!C5396),"-",'Rates Database'!B5396,"-",'Rates Database'!E5396,"-",'Rates Database'!G5396,"-",'Rates Database'!J5396)</f>
        <v>7-2020-National Grid-Residential-Energy Efficiency Reconciliation Factor (EERF)</v>
      </c>
      <c r="D5397" s="2">
        <f t="shared" si="84"/>
        <v>1</v>
      </c>
    </row>
    <row r="5398" spans="2:4" ht="13.8" x14ac:dyDescent="0.2">
      <c r="B5398" s="18">
        <v>5395</v>
      </c>
      <c r="C5398" s="2" t="str">
        <f>_xlfn.CONCAT(MONTH('Rates Database'!C5397),"-",'Rates Database'!B5397,"-",'Rates Database'!E5397,"-",'Rates Database'!G5397,"-",'Rates Database'!J5397)</f>
        <v>6-2020-National Grid-Residential-Energy Efficiency Reconciliation Factor (EERF)</v>
      </c>
      <c r="D5398" s="2">
        <f t="shared" si="84"/>
        <v>1</v>
      </c>
    </row>
    <row r="5399" spans="2:4" ht="13.8" x14ac:dyDescent="0.2">
      <c r="B5399" s="18">
        <v>5396</v>
      </c>
      <c r="C5399" s="2" t="str">
        <f>_xlfn.CONCAT(MONTH('Rates Database'!C5398),"-",'Rates Database'!B5398,"-",'Rates Database'!E5398,"-",'Rates Database'!G5398,"-",'Rates Database'!J5398)</f>
        <v>5-2020-National Grid-Residential-Energy Efficiency Reconciliation Factor (EERF)</v>
      </c>
      <c r="D5399" s="2">
        <f t="shared" si="84"/>
        <v>1</v>
      </c>
    </row>
    <row r="5400" spans="2:4" ht="13.8" x14ac:dyDescent="0.2">
      <c r="B5400" s="18">
        <v>5397</v>
      </c>
      <c r="C5400" s="2" t="str">
        <f>_xlfn.CONCAT(MONTH('Rates Database'!C5399),"-",'Rates Database'!B5399,"-",'Rates Database'!E5399,"-",'Rates Database'!G5399,"-",'Rates Database'!J5399)</f>
        <v>4-2020-National Grid-Residential-Energy Efficiency Reconciliation Factor (EERF)</v>
      </c>
      <c r="D5400" s="2">
        <f t="shared" si="84"/>
        <v>1</v>
      </c>
    </row>
    <row r="5401" spans="2:4" ht="13.8" x14ac:dyDescent="0.2">
      <c r="B5401" s="18">
        <v>5398</v>
      </c>
      <c r="C5401" s="2" t="str">
        <f>_xlfn.CONCAT(MONTH('Rates Database'!C5400),"-",'Rates Database'!B5400,"-",'Rates Database'!E5400,"-",'Rates Database'!G5400,"-",'Rates Database'!J5400)</f>
        <v>3-2020-National Grid-Residential-Energy Efficiency Reconciliation Factor (EERF)</v>
      </c>
      <c r="D5401" s="2">
        <f t="shared" si="84"/>
        <v>1</v>
      </c>
    </row>
    <row r="5402" spans="2:4" ht="13.8" x14ac:dyDescent="0.2">
      <c r="B5402" s="18">
        <v>5399</v>
      </c>
      <c r="C5402" s="2" t="str">
        <f>_xlfn.CONCAT(MONTH('Rates Database'!C5401),"-",'Rates Database'!B5401,"-",'Rates Database'!E5401,"-",'Rates Database'!G5401,"-",'Rates Database'!J5401)</f>
        <v>2-2020-National Grid-Residential-Energy Efficiency Reconciliation Factor (EERF)</v>
      </c>
      <c r="D5402" s="2">
        <f t="shared" si="84"/>
        <v>1</v>
      </c>
    </row>
    <row r="5403" spans="2:4" ht="13.8" x14ac:dyDescent="0.2">
      <c r="B5403" s="18">
        <v>5400</v>
      </c>
      <c r="C5403" s="2" t="str">
        <f>_xlfn.CONCAT(MONTH('Rates Database'!C5402),"-",'Rates Database'!B5402,"-",'Rates Database'!E5402,"-",'Rates Database'!G5402,"-",'Rates Database'!J5402)</f>
        <v>1-2020-National Grid-Residential-Energy Efficiency Reconciliation Factor (EERF)</v>
      </c>
      <c r="D5403" s="2">
        <f t="shared" si="84"/>
        <v>1</v>
      </c>
    </row>
    <row r="5404" spans="2:4" ht="13.8" x14ac:dyDescent="0.2">
      <c r="B5404" s="18">
        <v>5401</v>
      </c>
      <c r="C5404" s="2" t="str">
        <f>_xlfn.CONCAT(MONTH('Rates Database'!C5403),"-",'Rates Database'!B5403,"-",'Rates Database'!E5403,"-",'Rates Database'!G5403,"-",'Rates Database'!J5403)</f>
        <v>12-2019-National Grid-Residential-Energy Efficiency Reconciliation Factor (EERF)</v>
      </c>
      <c r="D5404" s="2">
        <f t="shared" si="84"/>
        <v>1</v>
      </c>
    </row>
    <row r="5405" spans="2:4" ht="13.8" x14ac:dyDescent="0.2">
      <c r="B5405" s="18">
        <v>5402</v>
      </c>
      <c r="C5405" s="2" t="str">
        <f>_xlfn.CONCAT(MONTH('Rates Database'!C5404),"-",'Rates Database'!B5404,"-",'Rates Database'!E5404,"-",'Rates Database'!G5404,"-",'Rates Database'!J5404)</f>
        <v>11-2019-National Grid-Residential-Energy Efficiency Reconciliation Factor (EERF)</v>
      </c>
      <c r="D5405" s="2">
        <f t="shared" si="84"/>
        <v>1</v>
      </c>
    </row>
    <row r="5406" spans="2:4" ht="13.8" x14ac:dyDescent="0.2">
      <c r="B5406" s="18">
        <v>5403</v>
      </c>
      <c r="C5406" s="2" t="str">
        <f>_xlfn.CONCAT(MONTH('Rates Database'!C5405),"-",'Rates Database'!B5405,"-",'Rates Database'!E5405,"-",'Rates Database'!G5405,"-",'Rates Database'!J5405)</f>
        <v>10-2019-National Grid-Residential-Energy Efficiency Reconciliation Factor (EERF)</v>
      </c>
      <c r="D5406" s="2">
        <f t="shared" si="84"/>
        <v>1</v>
      </c>
    </row>
    <row r="5407" spans="2:4" ht="13.8" x14ac:dyDescent="0.2">
      <c r="B5407" s="18">
        <v>5404</v>
      </c>
      <c r="C5407" s="2" t="str">
        <f>_xlfn.CONCAT(MONTH('Rates Database'!C5406),"-",'Rates Database'!B5406,"-",'Rates Database'!E5406,"-",'Rates Database'!G5406,"-",'Rates Database'!J5406)</f>
        <v>9-2019-National Grid-Residential-Energy Efficiency Reconciliation Factor (EERF)</v>
      </c>
      <c r="D5407" s="2">
        <f t="shared" si="84"/>
        <v>1</v>
      </c>
    </row>
    <row r="5408" spans="2:4" ht="13.8" x14ac:dyDescent="0.2">
      <c r="B5408" s="18">
        <v>5405</v>
      </c>
      <c r="C5408" s="2" t="str">
        <f>_xlfn.CONCAT(MONTH('Rates Database'!C5407),"-",'Rates Database'!B5407,"-",'Rates Database'!E5407,"-",'Rates Database'!G5407,"-",'Rates Database'!J5407)</f>
        <v>8-2019-National Grid-Residential-Energy Efficiency Reconciliation Factor (EERF)</v>
      </c>
      <c r="D5408" s="2">
        <f t="shared" si="84"/>
        <v>1</v>
      </c>
    </row>
    <row r="5409" spans="2:4" ht="13.8" x14ac:dyDescent="0.2">
      <c r="B5409" s="18">
        <v>5406</v>
      </c>
      <c r="C5409" s="2" t="str">
        <f>_xlfn.CONCAT(MONTH('Rates Database'!C5408),"-",'Rates Database'!B5408,"-",'Rates Database'!E5408,"-",'Rates Database'!G5408,"-",'Rates Database'!J5408)</f>
        <v>7-2019-National Grid-Residential-Energy Efficiency Reconciliation Factor (EERF)</v>
      </c>
      <c r="D5409" s="2">
        <f t="shared" si="84"/>
        <v>1</v>
      </c>
    </row>
    <row r="5410" spans="2:4" ht="13.8" x14ac:dyDescent="0.2">
      <c r="B5410" s="18">
        <v>5407</v>
      </c>
      <c r="C5410" s="2" t="str">
        <f>_xlfn.CONCAT(MONTH('Rates Database'!C5409),"-",'Rates Database'!B5409,"-",'Rates Database'!E5409,"-",'Rates Database'!G5409,"-",'Rates Database'!J5409)</f>
        <v>6-2019-National Grid-Residential-Energy Efficiency Reconciliation Factor (EERF)</v>
      </c>
      <c r="D5410" s="2">
        <f t="shared" si="84"/>
        <v>1</v>
      </c>
    </row>
    <row r="5411" spans="2:4" ht="13.8" x14ac:dyDescent="0.2">
      <c r="B5411" s="18">
        <v>5408</v>
      </c>
      <c r="C5411" s="2" t="str">
        <f>_xlfn.CONCAT(MONTH('Rates Database'!C5410),"-",'Rates Database'!B5410,"-",'Rates Database'!E5410,"-",'Rates Database'!G5410,"-",'Rates Database'!J5410)</f>
        <v>5-2019-National Grid-Residential-Energy Efficiency Reconciliation Factor (EERF)</v>
      </c>
      <c r="D5411" s="2">
        <f t="shared" si="84"/>
        <v>1</v>
      </c>
    </row>
    <row r="5412" spans="2:4" ht="13.8" x14ac:dyDescent="0.2">
      <c r="B5412" s="18">
        <v>5409</v>
      </c>
      <c r="C5412" s="2" t="str">
        <f>_xlfn.CONCAT(MONTH('Rates Database'!C5411),"-",'Rates Database'!B5411,"-",'Rates Database'!E5411,"-",'Rates Database'!G5411,"-",'Rates Database'!J5411)</f>
        <v>4-2019-National Grid-Residential-Energy Efficiency Reconciliation Factor (EERF)</v>
      </c>
      <c r="D5412" s="2">
        <f t="shared" si="84"/>
        <v>1</v>
      </c>
    </row>
    <row r="5413" spans="2:4" ht="13.8" x14ac:dyDescent="0.2">
      <c r="B5413" s="18">
        <v>5410</v>
      </c>
      <c r="C5413" s="2" t="str">
        <f>_xlfn.CONCAT(MONTH('Rates Database'!C5412),"-",'Rates Database'!B5412,"-",'Rates Database'!E5412,"-",'Rates Database'!G5412,"-",'Rates Database'!J5412)</f>
        <v>3-2019-National Grid-Residential-Energy Efficiency Reconciliation Factor (EERF)</v>
      </c>
      <c r="D5413" s="2">
        <f t="shared" si="84"/>
        <v>1</v>
      </c>
    </row>
    <row r="5414" spans="2:4" ht="13.8" x14ac:dyDescent="0.2">
      <c r="B5414" s="18">
        <v>5411</v>
      </c>
      <c r="C5414" s="2" t="str">
        <f>_xlfn.CONCAT(MONTH('Rates Database'!C5413),"-",'Rates Database'!B5413,"-",'Rates Database'!E5413,"-",'Rates Database'!G5413,"-",'Rates Database'!J5413)</f>
        <v>2-2019-National Grid-Residential-Energy Efficiency Reconciliation Factor (EERF)</v>
      </c>
      <c r="D5414" s="2">
        <f t="shared" si="84"/>
        <v>1</v>
      </c>
    </row>
    <row r="5415" spans="2:4" ht="13.8" x14ac:dyDescent="0.2">
      <c r="B5415" s="18">
        <v>5412</v>
      </c>
      <c r="C5415" s="2" t="str">
        <f>_xlfn.CONCAT(MONTH('Rates Database'!C5414),"-",'Rates Database'!B5414,"-",'Rates Database'!E5414,"-",'Rates Database'!G5414,"-",'Rates Database'!J5414)</f>
        <v>1-2019-National Grid-Residential-Energy Efficiency Reconciliation Factor (EERF)</v>
      </c>
      <c r="D5415" s="2">
        <f t="shared" si="84"/>
        <v>1</v>
      </c>
    </row>
    <row r="5416" spans="2:4" ht="13.8" x14ac:dyDescent="0.2">
      <c r="B5416" s="18">
        <v>5413</v>
      </c>
      <c r="C5416" s="2" t="str">
        <f>_xlfn.CONCAT(MONTH('Rates Database'!C5415),"-",'Rates Database'!B5415,"-",'Rates Database'!E5415,"-",'Rates Database'!G5415,"-",'Rates Database'!J5415)</f>
        <v>3-2024-National Grid-Residential-Energy Efficiency System Benefits Charge (EESBC)</v>
      </c>
      <c r="D5416" s="2">
        <f t="shared" si="84"/>
        <v>1</v>
      </c>
    </row>
    <row r="5417" spans="2:4" ht="13.8" x14ac:dyDescent="0.2">
      <c r="B5417" s="18">
        <v>5414</v>
      </c>
      <c r="C5417" s="2" t="str">
        <f>_xlfn.CONCAT(MONTH('Rates Database'!C5416),"-",'Rates Database'!B5416,"-",'Rates Database'!E5416,"-",'Rates Database'!G5416,"-",'Rates Database'!J5416)</f>
        <v>2-2024-National Grid-Residential-Energy Efficiency System Benefits Charge (EESBC)</v>
      </c>
      <c r="D5417" s="2">
        <f t="shared" si="84"/>
        <v>1</v>
      </c>
    </row>
    <row r="5418" spans="2:4" ht="13.8" x14ac:dyDescent="0.2">
      <c r="B5418" s="18">
        <v>5415</v>
      </c>
      <c r="C5418" s="2" t="str">
        <f>_xlfn.CONCAT(MONTH('Rates Database'!C5417),"-",'Rates Database'!B5417,"-",'Rates Database'!E5417,"-",'Rates Database'!G5417,"-",'Rates Database'!J5417)</f>
        <v>1-2024-National Grid-Residential-Energy Efficiency System Benefits Charge (EESBC)</v>
      </c>
      <c r="D5418" s="2">
        <f t="shared" si="84"/>
        <v>1</v>
      </c>
    </row>
    <row r="5419" spans="2:4" ht="13.8" x14ac:dyDescent="0.2">
      <c r="B5419" s="18">
        <v>5416</v>
      </c>
      <c r="C5419" s="2" t="str">
        <f>_xlfn.CONCAT(MONTH('Rates Database'!C5418),"-",'Rates Database'!B5418,"-",'Rates Database'!E5418,"-",'Rates Database'!G5418,"-",'Rates Database'!J5418)</f>
        <v>12-2023-National Grid-Residential-Energy Efficiency System Benefits Charge (EESBC)</v>
      </c>
      <c r="D5419" s="2">
        <f t="shared" si="84"/>
        <v>1</v>
      </c>
    </row>
    <row r="5420" spans="2:4" ht="13.8" x14ac:dyDescent="0.2">
      <c r="B5420" s="18">
        <v>5417</v>
      </c>
      <c r="C5420" s="2" t="str">
        <f>_xlfn.CONCAT(MONTH('Rates Database'!C5419),"-",'Rates Database'!B5419,"-",'Rates Database'!E5419,"-",'Rates Database'!G5419,"-",'Rates Database'!J5419)</f>
        <v>11-2023-National Grid-Residential-Energy Efficiency System Benefits Charge (EESBC)</v>
      </c>
      <c r="D5420" s="2">
        <f t="shared" si="84"/>
        <v>1</v>
      </c>
    </row>
    <row r="5421" spans="2:4" ht="13.8" x14ac:dyDescent="0.2">
      <c r="B5421" s="18">
        <v>5418</v>
      </c>
      <c r="C5421" s="2" t="str">
        <f>_xlfn.CONCAT(MONTH('Rates Database'!C5420),"-",'Rates Database'!B5420,"-",'Rates Database'!E5420,"-",'Rates Database'!G5420,"-",'Rates Database'!J5420)</f>
        <v>10-2023-National Grid-Residential-Energy Efficiency System Benefits Charge (EESBC)</v>
      </c>
      <c r="D5421" s="2">
        <f t="shared" si="84"/>
        <v>1</v>
      </c>
    </row>
    <row r="5422" spans="2:4" ht="13.8" x14ac:dyDescent="0.2">
      <c r="B5422" s="18">
        <v>5419</v>
      </c>
      <c r="C5422" s="2" t="str">
        <f>_xlfn.CONCAT(MONTH('Rates Database'!C5421),"-",'Rates Database'!B5421,"-",'Rates Database'!E5421,"-",'Rates Database'!G5421,"-",'Rates Database'!J5421)</f>
        <v>9-2023-National Grid-Residential-Energy Efficiency System Benefits Charge (EESBC)</v>
      </c>
      <c r="D5422" s="2">
        <f t="shared" si="84"/>
        <v>1</v>
      </c>
    </row>
    <row r="5423" spans="2:4" ht="13.8" x14ac:dyDescent="0.2">
      <c r="B5423" s="18">
        <v>5420</v>
      </c>
      <c r="C5423" s="2" t="str">
        <f>_xlfn.CONCAT(MONTH('Rates Database'!C5422),"-",'Rates Database'!B5422,"-",'Rates Database'!E5422,"-",'Rates Database'!G5422,"-",'Rates Database'!J5422)</f>
        <v>8-2023-National Grid-Residential-Energy Efficiency System Benefits Charge (EESBC)</v>
      </c>
      <c r="D5423" s="2">
        <f t="shared" si="84"/>
        <v>1</v>
      </c>
    </row>
    <row r="5424" spans="2:4" ht="13.8" x14ac:dyDescent="0.2">
      <c r="B5424" s="18">
        <v>5421</v>
      </c>
      <c r="C5424" s="2" t="str">
        <f>_xlfn.CONCAT(MONTH('Rates Database'!C5423),"-",'Rates Database'!B5423,"-",'Rates Database'!E5423,"-",'Rates Database'!G5423,"-",'Rates Database'!J5423)</f>
        <v>7-2023-National Grid-Residential-Energy Efficiency System Benefits Charge (EESBC)</v>
      </c>
      <c r="D5424" s="2">
        <f t="shared" si="84"/>
        <v>1</v>
      </c>
    </row>
    <row r="5425" spans="2:4" ht="13.8" x14ac:dyDescent="0.2">
      <c r="B5425" s="18">
        <v>5422</v>
      </c>
      <c r="C5425" s="2" t="str">
        <f>_xlfn.CONCAT(MONTH('Rates Database'!C5424),"-",'Rates Database'!B5424,"-",'Rates Database'!E5424,"-",'Rates Database'!G5424,"-",'Rates Database'!J5424)</f>
        <v>6-2023-National Grid-Residential-Energy Efficiency System Benefits Charge (EESBC)</v>
      </c>
      <c r="D5425" s="2">
        <f t="shared" si="84"/>
        <v>1</v>
      </c>
    </row>
    <row r="5426" spans="2:4" ht="13.8" x14ac:dyDescent="0.2">
      <c r="B5426" s="18">
        <v>5423</v>
      </c>
      <c r="C5426" s="2" t="str">
        <f>_xlfn.CONCAT(MONTH('Rates Database'!C5425),"-",'Rates Database'!B5425,"-",'Rates Database'!E5425,"-",'Rates Database'!G5425,"-",'Rates Database'!J5425)</f>
        <v>5-2023-National Grid-Residential-Energy Efficiency System Benefits Charge (EESBC)</v>
      </c>
      <c r="D5426" s="2">
        <f t="shared" si="84"/>
        <v>1</v>
      </c>
    </row>
    <row r="5427" spans="2:4" ht="13.8" x14ac:dyDescent="0.2">
      <c r="B5427" s="18">
        <v>5424</v>
      </c>
      <c r="C5427" s="2" t="str">
        <f>_xlfn.CONCAT(MONTH('Rates Database'!C5426),"-",'Rates Database'!B5426,"-",'Rates Database'!E5426,"-",'Rates Database'!G5426,"-",'Rates Database'!J5426)</f>
        <v>4-2023-National Grid-Residential-Energy Efficiency System Benefits Charge (EESBC)</v>
      </c>
      <c r="D5427" s="2">
        <f t="shared" si="84"/>
        <v>1</v>
      </c>
    </row>
    <row r="5428" spans="2:4" ht="13.8" x14ac:dyDescent="0.2">
      <c r="B5428" s="18">
        <v>5425</v>
      </c>
      <c r="C5428" s="2" t="str">
        <f>_xlfn.CONCAT(MONTH('Rates Database'!C5427),"-",'Rates Database'!B5427,"-",'Rates Database'!E5427,"-",'Rates Database'!G5427,"-",'Rates Database'!J5427)</f>
        <v>3-2023-National Grid-Residential-Energy Efficiency System Benefits Charge (EESBC)</v>
      </c>
      <c r="D5428" s="2">
        <f t="shared" si="84"/>
        <v>1</v>
      </c>
    </row>
    <row r="5429" spans="2:4" ht="13.8" x14ac:dyDescent="0.2">
      <c r="B5429" s="18">
        <v>5426</v>
      </c>
      <c r="C5429" s="2" t="str">
        <f>_xlfn.CONCAT(MONTH('Rates Database'!C5428),"-",'Rates Database'!B5428,"-",'Rates Database'!E5428,"-",'Rates Database'!G5428,"-",'Rates Database'!J5428)</f>
        <v>2-2023-National Grid-Residential-Energy Efficiency System Benefits Charge (EESBC)</v>
      </c>
      <c r="D5429" s="2">
        <f t="shared" si="84"/>
        <v>1</v>
      </c>
    </row>
    <row r="5430" spans="2:4" ht="13.8" x14ac:dyDescent="0.2">
      <c r="B5430" s="18">
        <v>5427</v>
      </c>
      <c r="C5430" s="2" t="str">
        <f>_xlfn.CONCAT(MONTH('Rates Database'!C5429),"-",'Rates Database'!B5429,"-",'Rates Database'!E5429,"-",'Rates Database'!G5429,"-",'Rates Database'!J5429)</f>
        <v>1-2023-National Grid-Residential-Energy Efficiency System Benefits Charge (EESBC)</v>
      </c>
      <c r="D5430" s="2">
        <f t="shared" si="84"/>
        <v>1</v>
      </c>
    </row>
    <row r="5431" spans="2:4" ht="13.8" x14ac:dyDescent="0.2">
      <c r="B5431" s="18">
        <v>5428</v>
      </c>
      <c r="C5431" s="2" t="str">
        <f>_xlfn.CONCAT(MONTH('Rates Database'!C5430),"-",'Rates Database'!B5430,"-",'Rates Database'!E5430,"-",'Rates Database'!G5430,"-",'Rates Database'!J5430)</f>
        <v>12-2022-National Grid-Residential-Energy Efficiency System Benefits Charge (EESBC)</v>
      </c>
      <c r="D5431" s="2">
        <f t="shared" si="84"/>
        <v>1</v>
      </c>
    </row>
    <row r="5432" spans="2:4" ht="13.8" x14ac:dyDescent="0.2">
      <c r="B5432" s="18">
        <v>5429</v>
      </c>
      <c r="C5432" s="2" t="str">
        <f>_xlfn.CONCAT(MONTH('Rates Database'!C5431),"-",'Rates Database'!B5431,"-",'Rates Database'!E5431,"-",'Rates Database'!G5431,"-",'Rates Database'!J5431)</f>
        <v>11-2022-National Grid-Residential-Energy Efficiency System Benefits Charge (EESBC)</v>
      </c>
      <c r="D5432" s="2">
        <f t="shared" si="84"/>
        <v>1</v>
      </c>
    </row>
    <row r="5433" spans="2:4" ht="13.8" x14ac:dyDescent="0.2">
      <c r="B5433" s="18">
        <v>5430</v>
      </c>
      <c r="C5433" s="2" t="str">
        <f>_xlfn.CONCAT(MONTH('Rates Database'!C5432),"-",'Rates Database'!B5432,"-",'Rates Database'!E5432,"-",'Rates Database'!G5432,"-",'Rates Database'!J5432)</f>
        <v>10-2022-National Grid-Residential-Energy Efficiency System Benefits Charge (EESBC)</v>
      </c>
      <c r="D5433" s="2">
        <f t="shared" si="84"/>
        <v>1</v>
      </c>
    </row>
    <row r="5434" spans="2:4" ht="13.8" x14ac:dyDescent="0.2">
      <c r="B5434" s="18">
        <v>5431</v>
      </c>
      <c r="C5434" s="2" t="str">
        <f>_xlfn.CONCAT(MONTH('Rates Database'!C5433),"-",'Rates Database'!B5433,"-",'Rates Database'!E5433,"-",'Rates Database'!G5433,"-",'Rates Database'!J5433)</f>
        <v>9-2022-National Grid-Residential-Energy Efficiency System Benefits Charge (EESBC)</v>
      </c>
      <c r="D5434" s="2">
        <f t="shared" si="84"/>
        <v>1</v>
      </c>
    </row>
    <row r="5435" spans="2:4" ht="13.8" x14ac:dyDescent="0.2">
      <c r="B5435" s="18">
        <v>5432</v>
      </c>
      <c r="C5435" s="2" t="str">
        <f>_xlfn.CONCAT(MONTH('Rates Database'!C5434),"-",'Rates Database'!B5434,"-",'Rates Database'!E5434,"-",'Rates Database'!G5434,"-",'Rates Database'!J5434)</f>
        <v>8-2022-National Grid-Residential-Energy Efficiency System Benefits Charge (EESBC)</v>
      </c>
      <c r="D5435" s="2">
        <f t="shared" si="84"/>
        <v>1</v>
      </c>
    </row>
    <row r="5436" spans="2:4" ht="13.8" x14ac:dyDescent="0.2">
      <c r="B5436" s="18">
        <v>5433</v>
      </c>
      <c r="C5436" s="2" t="str">
        <f>_xlfn.CONCAT(MONTH('Rates Database'!C5435),"-",'Rates Database'!B5435,"-",'Rates Database'!E5435,"-",'Rates Database'!G5435,"-",'Rates Database'!J5435)</f>
        <v>7-2022-National Grid-Residential-Energy Efficiency System Benefits Charge (EESBC)</v>
      </c>
      <c r="D5436" s="2">
        <f t="shared" si="84"/>
        <v>1</v>
      </c>
    </row>
    <row r="5437" spans="2:4" ht="13.8" x14ac:dyDescent="0.2">
      <c r="B5437" s="18">
        <v>5434</v>
      </c>
      <c r="C5437" s="2" t="str">
        <f>_xlfn.CONCAT(MONTH('Rates Database'!C5436),"-",'Rates Database'!B5436,"-",'Rates Database'!E5436,"-",'Rates Database'!G5436,"-",'Rates Database'!J5436)</f>
        <v>6-2022-National Grid-Residential-Energy Efficiency System Benefits Charge (EESBC)</v>
      </c>
      <c r="D5437" s="2">
        <f t="shared" si="84"/>
        <v>1</v>
      </c>
    </row>
    <row r="5438" spans="2:4" ht="13.8" x14ac:dyDescent="0.2">
      <c r="B5438" s="18">
        <v>5435</v>
      </c>
      <c r="C5438" s="2" t="str">
        <f>_xlfn.CONCAT(MONTH('Rates Database'!C5437),"-",'Rates Database'!B5437,"-",'Rates Database'!E5437,"-",'Rates Database'!G5437,"-",'Rates Database'!J5437)</f>
        <v>5-2022-National Grid-Residential-Energy Efficiency System Benefits Charge (EESBC)</v>
      </c>
      <c r="D5438" s="2">
        <f t="shared" si="84"/>
        <v>1</v>
      </c>
    </row>
    <row r="5439" spans="2:4" ht="13.8" x14ac:dyDescent="0.2">
      <c r="B5439" s="18">
        <v>5436</v>
      </c>
      <c r="C5439" s="2" t="str">
        <f>_xlfn.CONCAT(MONTH('Rates Database'!C5438),"-",'Rates Database'!B5438,"-",'Rates Database'!E5438,"-",'Rates Database'!G5438,"-",'Rates Database'!J5438)</f>
        <v>4-2022-National Grid-Residential-Energy Efficiency System Benefits Charge (EESBC)</v>
      </c>
      <c r="D5439" s="2">
        <f t="shared" si="84"/>
        <v>1</v>
      </c>
    </row>
    <row r="5440" spans="2:4" ht="13.8" x14ac:dyDescent="0.2">
      <c r="B5440" s="18">
        <v>5437</v>
      </c>
      <c r="C5440" s="2" t="str">
        <f>_xlfn.CONCAT(MONTH('Rates Database'!C5439),"-",'Rates Database'!B5439,"-",'Rates Database'!E5439,"-",'Rates Database'!G5439,"-",'Rates Database'!J5439)</f>
        <v>3-2022-National Grid-Residential-Energy Efficiency System Benefits Charge (EESBC)</v>
      </c>
      <c r="D5440" s="2">
        <f t="shared" si="84"/>
        <v>1</v>
      </c>
    </row>
    <row r="5441" spans="2:4" ht="13.8" x14ac:dyDescent="0.2">
      <c r="B5441" s="18">
        <v>5438</v>
      </c>
      <c r="C5441" s="2" t="str">
        <f>_xlfn.CONCAT(MONTH('Rates Database'!C5440),"-",'Rates Database'!B5440,"-",'Rates Database'!E5440,"-",'Rates Database'!G5440,"-",'Rates Database'!J5440)</f>
        <v>2-2022-National Grid-Residential-Energy Efficiency System Benefits Charge (EESBC)</v>
      </c>
      <c r="D5441" s="2">
        <f t="shared" si="84"/>
        <v>1</v>
      </c>
    </row>
    <row r="5442" spans="2:4" ht="13.8" x14ac:dyDescent="0.2">
      <c r="B5442" s="18">
        <v>5439</v>
      </c>
      <c r="C5442" s="2" t="str">
        <f>_xlfn.CONCAT(MONTH('Rates Database'!C5441),"-",'Rates Database'!B5441,"-",'Rates Database'!E5441,"-",'Rates Database'!G5441,"-",'Rates Database'!J5441)</f>
        <v>1-2022-National Grid-Residential-Energy Efficiency System Benefits Charge (EESBC)</v>
      </c>
      <c r="D5442" s="2">
        <f t="shared" si="84"/>
        <v>1</v>
      </c>
    </row>
    <row r="5443" spans="2:4" ht="13.8" x14ac:dyDescent="0.2">
      <c r="B5443" s="18">
        <v>5440</v>
      </c>
      <c r="C5443" s="2" t="str">
        <f>_xlfn.CONCAT(MONTH('Rates Database'!C5442),"-",'Rates Database'!B5442,"-",'Rates Database'!E5442,"-",'Rates Database'!G5442,"-",'Rates Database'!J5442)</f>
        <v>12-2021-National Grid-Residential-Energy Efficiency System Benefits Charge (EESBC)</v>
      </c>
      <c r="D5443" s="2">
        <f t="shared" si="84"/>
        <v>1</v>
      </c>
    </row>
    <row r="5444" spans="2:4" ht="13.8" x14ac:dyDescent="0.2">
      <c r="B5444" s="18">
        <v>5441</v>
      </c>
      <c r="C5444" s="2" t="str">
        <f>_xlfn.CONCAT(MONTH('Rates Database'!C5443),"-",'Rates Database'!B5443,"-",'Rates Database'!E5443,"-",'Rates Database'!G5443,"-",'Rates Database'!J5443)</f>
        <v>11-2021-National Grid-Residential-Energy Efficiency System Benefits Charge (EESBC)</v>
      </c>
      <c r="D5444" s="2">
        <f t="shared" si="84"/>
        <v>1</v>
      </c>
    </row>
    <row r="5445" spans="2:4" ht="13.8" x14ac:dyDescent="0.2">
      <c r="B5445" s="18">
        <v>5442</v>
      </c>
      <c r="C5445" s="2" t="str">
        <f>_xlfn.CONCAT(MONTH('Rates Database'!C5444),"-",'Rates Database'!B5444,"-",'Rates Database'!E5444,"-",'Rates Database'!G5444,"-",'Rates Database'!J5444)</f>
        <v>10-2021-National Grid-Residential-Energy Efficiency System Benefits Charge (EESBC)</v>
      </c>
      <c r="D5445" s="2">
        <f t="shared" ref="D5445:D5508" si="85">COUNTIF($C$4:$C$10092,C5445)</f>
        <v>1</v>
      </c>
    </row>
    <row r="5446" spans="2:4" ht="13.8" x14ac:dyDescent="0.2">
      <c r="B5446" s="18">
        <v>5443</v>
      </c>
      <c r="C5446" s="2" t="str">
        <f>_xlfn.CONCAT(MONTH('Rates Database'!C5445),"-",'Rates Database'!B5445,"-",'Rates Database'!E5445,"-",'Rates Database'!G5445,"-",'Rates Database'!J5445)</f>
        <v>9-2021-National Grid-Residential-Energy Efficiency System Benefits Charge (EESBC)</v>
      </c>
      <c r="D5446" s="2">
        <f t="shared" si="85"/>
        <v>1</v>
      </c>
    </row>
    <row r="5447" spans="2:4" ht="13.8" x14ac:dyDescent="0.2">
      <c r="B5447" s="18">
        <v>5444</v>
      </c>
      <c r="C5447" s="2" t="str">
        <f>_xlfn.CONCAT(MONTH('Rates Database'!C5446),"-",'Rates Database'!B5446,"-",'Rates Database'!E5446,"-",'Rates Database'!G5446,"-",'Rates Database'!J5446)</f>
        <v>8-2021-National Grid-Residential-Energy Efficiency System Benefits Charge (EESBC)</v>
      </c>
      <c r="D5447" s="2">
        <f t="shared" si="85"/>
        <v>1</v>
      </c>
    </row>
    <row r="5448" spans="2:4" ht="13.8" x14ac:dyDescent="0.2">
      <c r="B5448" s="18">
        <v>5445</v>
      </c>
      <c r="C5448" s="2" t="str">
        <f>_xlfn.CONCAT(MONTH('Rates Database'!C5447),"-",'Rates Database'!B5447,"-",'Rates Database'!E5447,"-",'Rates Database'!G5447,"-",'Rates Database'!J5447)</f>
        <v>7-2021-National Grid-Residential-Energy Efficiency System Benefits Charge (EESBC)</v>
      </c>
      <c r="D5448" s="2">
        <f t="shared" si="85"/>
        <v>1</v>
      </c>
    </row>
    <row r="5449" spans="2:4" ht="13.8" x14ac:dyDescent="0.2">
      <c r="B5449" s="18">
        <v>5446</v>
      </c>
      <c r="C5449" s="2" t="str">
        <f>_xlfn.CONCAT(MONTH('Rates Database'!C5448),"-",'Rates Database'!B5448,"-",'Rates Database'!E5448,"-",'Rates Database'!G5448,"-",'Rates Database'!J5448)</f>
        <v>6-2021-National Grid-Residential-Energy Efficiency System Benefits Charge (EESBC)</v>
      </c>
      <c r="D5449" s="2">
        <f t="shared" si="85"/>
        <v>1</v>
      </c>
    </row>
    <row r="5450" spans="2:4" ht="13.8" x14ac:dyDescent="0.2">
      <c r="B5450" s="18">
        <v>5447</v>
      </c>
      <c r="C5450" s="2" t="str">
        <f>_xlfn.CONCAT(MONTH('Rates Database'!C5449),"-",'Rates Database'!B5449,"-",'Rates Database'!E5449,"-",'Rates Database'!G5449,"-",'Rates Database'!J5449)</f>
        <v>5-2021-National Grid-Residential-Energy Efficiency System Benefits Charge (EESBC)</v>
      </c>
      <c r="D5450" s="2">
        <f t="shared" si="85"/>
        <v>1</v>
      </c>
    </row>
    <row r="5451" spans="2:4" ht="13.8" x14ac:dyDescent="0.2">
      <c r="B5451" s="18">
        <v>5448</v>
      </c>
      <c r="C5451" s="2" t="str">
        <f>_xlfn.CONCAT(MONTH('Rates Database'!C5450),"-",'Rates Database'!B5450,"-",'Rates Database'!E5450,"-",'Rates Database'!G5450,"-",'Rates Database'!J5450)</f>
        <v>4-2021-National Grid-Residential-Energy Efficiency System Benefits Charge (EESBC)</v>
      </c>
      <c r="D5451" s="2">
        <f t="shared" si="85"/>
        <v>1</v>
      </c>
    </row>
    <row r="5452" spans="2:4" ht="13.8" x14ac:dyDescent="0.2">
      <c r="B5452" s="18">
        <v>5449</v>
      </c>
      <c r="C5452" s="2" t="str">
        <f>_xlfn.CONCAT(MONTH('Rates Database'!C5451),"-",'Rates Database'!B5451,"-",'Rates Database'!E5451,"-",'Rates Database'!G5451,"-",'Rates Database'!J5451)</f>
        <v>3-2021-National Grid-Residential-Energy Efficiency System Benefits Charge (EESBC)</v>
      </c>
      <c r="D5452" s="2">
        <f t="shared" si="85"/>
        <v>1</v>
      </c>
    </row>
    <row r="5453" spans="2:4" ht="13.8" x14ac:dyDescent="0.2">
      <c r="B5453" s="18">
        <v>5450</v>
      </c>
      <c r="C5453" s="2" t="str">
        <f>_xlfn.CONCAT(MONTH('Rates Database'!C5452),"-",'Rates Database'!B5452,"-",'Rates Database'!E5452,"-",'Rates Database'!G5452,"-",'Rates Database'!J5452)</f>
        <v>2-2021-National Grid-Residential-Energy Efficiency System Benefits Charge (EESBC)</v>
      </c>
      <c r="D5453" s="2">
        <f t="shared" si="85"/>
        <v>1</v>
      </c>
    </row>
    <row r="5454" spans="2:4" ht="13.8" x14ac:dyDescent="0.2">
      <c r="B5454" s="18">
        <v>5451</v>
      </c>
      <c r="C5454" s="2" t="str">
        <f>_xlfn.CONCAT(MONTH('Rates Database'!C5453),"-",'Rates Database'!B5453,"-",'Rates Database'!E5453,"-",'Rates Database'!G5453,"-",'Rates Database'!J5453)</f>
        <v>1-2021-National Grid-Residential-Energy Efficiency System Benefits Charge (EESBC)</v>
      </c>
      <c r="D5454" s="2">
        <f t="shared" si="85"/>
        <v>1</v>
      </c>
    </row>
    <row r="5455" spans="2:4" ht="13.8" x14ac:dyDescent="0.2">
      <c r="B5455" s="18">
        <v>5452</v>
      </c>
      <c r="C5455" s="2" t="str">
        <f>_xlfn.CONCAT(MONTH('Rates Database'!C5454),"-",'Rates Database'!B5454,"-",'Rates Database'!E5454,"-",'Rates Database'!G5454,"-",'Rates Database'!J5454)</f>
        <v>12-2020-National Grid-Residential-Energy Efficiency System Benefits Charge (EESBC)</v>
      </c>
      <c r="D5455" s="2">
        <f t="shared" si="85"/>
        <v>1</v>
      </c>
    </row>
    <row r="5456" spans="2:4" ht="13.8" x14ac:dyDescent="0.2">
      <c r="B5456" s="18">
        <v>5453</v>
      </c>
      <c r="C5456" s="2" t="str">
        <f>_xlfn.CONCAT(MONTH('Rates Database'!C5455),"-",'Rates Database'!B5455,"-",'Rates Database'!E5455,"-",'Rates Database'!G5455,"-",'Rates Database'!J5455)</f>
        <v>11-2020-National Grid-Residential-Energy Efficiency System Benefits Charge (EESBC)</v>
      </c>
      <c r="D5456" s="2">
        <f t="shared" si="85"/>
        <v>1</v>
      </c>
    </row>
    <row r="5457" spans="2:4" ht="13.8" x14ac:dyDescent="0.2">
      <c r="B5457" s="18">
        <v>5454</v>
      </c>
      <c r="C5457" s="2" t="str">
        <f>_xlfn.CONCAT(MONTH('Rates Database'!C5456),"-",'Rates Database'!B5456,"-",'Rates Database'!E5456,"-",'Rates Database'!G5456,"-",'Rates Database'!J5456)</f>
        <v>10-2020-National Grid-Residential-Energy Efficiency System Benefits Charge (EESBC)</v>
      </c>
      <c r="D5457" s="2">
        <f t="shared" si="85"/>
        <v>1</v>
      </c>
    </row>
    <row r="5458" spans="2:4" ht="13.8" x14ac:dyDescent="0.2">
      <c r="B5458" s="18">
        <v>5455</v>
      </c>
      <c r="C5458" s="2" t="str">
        <f>_xlfn.CONCAT(MONTH('Rates Database'!C5457),"-",'Rates Database'!B5457,"-",'Rates Database'!E5457,"-",'Rates Database'!G5457,"-",'Rates Database'!J5457)</f>
        <v>9-2020-National Grid-Residential-Energy Efficiency System Benefits Charge (EESBC)</v>
      </c>
      <c r="D5458" s="2">
        <f t="shared" si="85"/>
        <v>1</v>
      </c>
    </row>
    <row r="5459" spans="2:4" ht="13.8" x14ac:dyDescent="0.2">
      <c r="B5459" s="18">
        <v>5456</v>
      </c>
      <c r="C5459" s="2" t="str">
        <f>_xlfn.CONCAT(MONTH('Rates Database'!C5458),"-",'Rates Database'!B5458,"-",'Rates Database'!E5458,"-",'Rates Database'!G5458,"-",'Rates Database'!J5458)</f>
        <v>8-2020-National Grid-Residential-Energy Efficiency System Benefits Charge (EESBC)</v>
      </c>
      <c r="D5459" s="2">
        <f t="shared" si="85"/>
        <v>1</v>
      </c>
    </row>
    <row r="5460" spans="2:4" ht="13.8" x14ac:dyDescent="0.2">
      <c r="B5460" s="18">
        <v>5457</v>
      </c>
      <c r="C5460" s="2" t="str">
        <f>_xlfn.CONCAT(MONTH('Rates Database'!C5459),"-",'Rates Database'!B5459,"-",'Rates Database'!E5459,"-",'Rates Database'!G5459,"-",'Rates Database'!J5459)</f>
        <v>7-2020-National Grid-Residential-Energy Efficiency System Benefits Charge (EESBC)</v>
      </c>
      <c r="D5460" s="2">
        <f t="shared" si="85"/>
        <v>1</v>
      </c>
    </row>
    <row r="5461" spans="2:4" ht="13.8" x14ac:dyDescent="0.2">
      <c r="B5461" s="18">
        <v>5458</v>
      </c>
      <c r="C5461" s="2" t="str">
        <f>_xlfn.CONCAT(MONTH('Rates Database'!C5460),"-",'Rates Database'!B5460,"-",'Rates Database'!E5460,"-",'Rates Database'!G5460,"-",'Rates Database'!J5460)</f>
        <v>6-2020-National Grid-Residential-Energy Efficiency System Benefits Charge (EESBC)</v>
      </c>
      <c r="D5461" s="2">
        <f t="shared" si="85"/>
        <v>1</v>
      </c>
    </row>
    <row r="5462" spans="2:4" ht="13.8" x14ac:dyDescent="0.2">
      <c r="B5462" s="18">
        <v>5459</v>
      </c>
      <c r="C5462" s="2" t="str">
        <f>_xlfn.CONCAT(MONTH('Rates Database'!C5461),"-",'Rates Database'!B5461,"-",'Rates Database'!E5461,"-",'Rates Database'!G5461,"-",'Rates Database'!J5461)</f>
        <v>5-2020-National Grid-Residential-Energy Efficiency System Benefits Charge (EESBC)</v>
      </c>
      <c r="D5462" s="2">
        <f t="shared" si="85"/>
        <v>1</v>
      </c>
    </row>
    <row r="5463" spans="2:4" ht="13.8" x14ac:dyDescent="0.2">
      <c r="B5463" s="18">
        <v>5460</v>
      </c>
      <c r="C5463" s="2" t="str">
        <f>_xlfn.CONCAT(MONTH('Rates Database'!C5462),"-",'Rates Database'!B5462,"-",'Rates Database'!E5462,"-",'Rates Database'!G5462,"-",'Rates Database'!J5462)</f>
        <v>4-2020-National Grid-Residential-Energy Efficiency System Benefits Charge (EESBC)</v>
      </c>
      <c r="D5463" s="2">
        <f t="shared" si="85"/>
        <v>1</v>
      </c>
    </row>
    <row r="5464" spans="2:4" ht="13.8" x14ac:dyDescent="0.2">
      <c r="B5464" s="18">
        <v>5461</v>
      </c>
      <c r="C5464" s="2" t="str">
        <f>_xlfn.CONCAT(MONTH('Rates Database'!C5463),"-",'Rates Database'!B5463,"-",'Rates Database'!E5463,"-",'Rates Database'!G5463,"-",'Rates Database'!J5463)</f>
        <v>3-2020-National Grid-Residential-Energy Efficiency System Benefits Charge (EESBC)</v>
      </c>
      <c r="D5464" s="2">
        <f t="shared" si="85"/>
        <v>1</v>
      </c>
    </row>
    <row r="5465" spans="2:4" ht="13.8" x14ac:dyDescent="0.2">
      <c r="B5465" s="18">
        <v>5462</v>
      </c>
      <c r="C5465" s="2" t="str">
        <f>_xlfn.CONCAT(MONTH('Rates Database'!C5464),"-",'Rates Database'!B5464,"-",'Rates Database'!E5464,"-",'Rates Database'!G5464,"-",'Rates Database'!J5464)</f>
        <v>2-2020-National Grid-Residential-Energy Efficiency System Benefits Charge (EESBC)</v>
      </c>
      <c r="D5465" s="2">
        <f t="shared" si="85"/>
        <v>1</v>
      </c>
    </row>
    <row r="5466" spans="2:4" ht="13.8" x14ac:dyDescent="0.2">
      <c r="B5466" s="18">
        <v>5463</v>
      </c>
      <c r="C5466" s="2" t="str">
        <f>_xlfn.CONCAT(MONTH('Rates Database'!C5465),"-",'Rates Database'!B5465,"-",'Rates Database'!E5465,"-",'Rates Database'!G5465,"-",'Rates Database'!J5465)</f>
        <v>1-2020-National Grid-Residential-Energy Efficiency System Benefits Charge (EESBC)</v>
      </c>
      <c r="D5466" s="2">
        <f t="shared" si="85"/>
        <v>1</v>
      </c>
    </row>
    <row r="5467" spans="2:4" ht="13.8" x14ac:dyDescent="0.2">
      <c r="B5467" s="18">
        <v>5464</v>
      </c>
      <c r="C5467" s="2" t="str">
        <f>_xlfn.CONCAT(MONTH('Rates Database'!C5466),"-",'Rates Database'!B5466,"-",'Rates Database'!E5466,"-",'Rates Database'!G5466,"-",'Rates Database'!J5466)</f>
        <v>12-2019-National Grid-Residential-Energy Efficiency System Benefits Charge (EESBC)</v>
      </c>
      <c r="D5467" s="2">
        <f t="shared" si="85"/>
        <v>1</v>
      </c>
    </row>
    <row r="5468" spans="2:4" ht="13.8" x14ac:dyDescent="0.2">
      <c r="B5468" s="18">
        <v>5465</v>
      </c>
      <c r="C5468" s="2" t="str">
        <f>_xlfn.CONCAT(MONTH('Rates Database'!C5467),"-",'Rates Database'!B5467,"-",'Rates Database'!E5467,"-",'Rates Database'!G5467,"-",'Rates Database'!J5467)</f>
        <v>11-2019-National Grid-Residential-Energy Efficiency System Benefits Charge (EESBC)</v>
      </c>
      <c r="D5468" s="2">
        <f t="shared" si="85"/>
        <v>1</v>
      </c>
    </row>
    <row r="5469" spans="2:4" ht="13.8" x14ac:dyDescent="0.2">
      <c r="B5469" s="18">
        <v>5466</v>
      </c>
      <c r="C5469" s="2" t="str">
        <f>_xlfn.CONCAT(MONTH('Rates Database'!C5468),"-",'Rates Database'!B5468,"-",'Rates Database'!E5468,"-",'Rates Database'!G5468,"-",'Rates Database'!J5468)</f>
        <v>10-2019-National Grid-Residential-Energy Efficiency System Benefits Charge (EESBC)</v>
      </c>
      <c r="D5469" s="2">
        <f t="shared" si="85"/>
        <v>1</v>
      </c>
    </row>
    <row r="5470" spans="2:4" ht="13.8" x14ac:dyDescent="0.2">
      <c r="B5470" s="18">
        <v>5467</v>
      </c>
      <c r="C5470" s="2" t="str">
        <f>_xlfn.CONCAT(MONTH('Rates Database'!C5469),"-",'Rates Database'!B5469,"-",'Rates Database'!E5469,"-",'Rates Database'!G5469,"-",'Rates Database'!J5469)</f>
        <v>9-2019-National Grid-Residential-Energy Efficiency System Benefits Charge (EESBC)</v>
      </c>
      <c r="D5470" s="2">
        <f t="shared" si="85"/>
        <v>1</v>
      </c>
    </row>
    <row r="5471" spans="2:4" ht="13.8" x14ac:dyDescent="0.2">
      <c r="B5471" s="18">
        <v>5468</v>
      </c>
      <c r="C5471" s="2" t="str">
        <f>_xlfn.CONCAT(MONTH('Rates Database'!C5470),"-",'Rates Database'!B5470,"-",'Rates Database'!E5470,"-",'Rates Database'!G5470,"-",'Rates Database'!J5470)</f>
        <v>8-2019-National Grid-Residential-Energy Efficiency System Benefits Charge (EESBC)</v>
      </c>
      <c r="D5471" s="2">
        <f t="shared" si="85"/>
        <v>1</v>
      </c>
    </row>
    <row r="5472" spans="2:4" ht="13.8" x14ac:dyDescent="0.2">
      <c r="B5472" s="18">
        <v>5469</v>
      </c>
      <c r="C5472" s="2" t="str">
        <f>_xlfn.CONCAT(MONTH('Rates Database'!C5471),"-",'Rates Database'!B5471,"-",'Rates Database'!E5471,"-",'Rates Database'!G5471,"-",'Rates Database'!J5471)</f>
        <v>7-2019-National Grid-Residential-Energy Efficiency System Benefits Charge (EESBC)</v>
      </c>
      <c r="D5472" s="2">
        <f t="shared" si="85"/>
        <v>1</v>
      </c>
    </row>
    <row r="5473" spans="2:4" ht="13.8" x14ac:dyDescent="0.2">
      <c r="B5473" s="18">
        <v>5470</v>
      </c>
      <c r="C5473" s="2" t="str">
        <f>_xlfn.CONCAT(MONTH('Rates Database'!C5472),"-",'Rates Database'!B5472,"-",'Rates Database'!E5472,"-",'Rates Database'!G5472,"-",'Rates Database'!J5472)</f>
        <v>6-2019-National Grid-Residential-Energy Efficiency System Benefits Charge (EESBC)</v>
      </c>
      <c r="D5473" s="2">
        <f t="shared" si="85"/>
        <v>1</v>
      </c>
    </row>
    <row r="5474" spans="2:4" ht="13.8" x14ac:dyDescent="0.2">
      <c r="B5474" s="18">
        <v>5471</v>
      </c>
      <c r="C5474" s="2" t="str">
        <f>_xlfn.CONCAT(MONTH('Rates Database'!C5473),"-",'Rates Database'!B5473,"-",'Rates Database'!E5473,"-",'Rates Database'!G5473,"-",'Rates Database'!J5473)</f>
        <v>5-2019-National Grid-Residential-Energy Efficiency System Benefits Charge (EESBC)</v>
      </c>
      <c r="D5474" s="2">
        <f t="shared" si="85"/>
        <v>1</v>
      </c>
    </row>
    <row r="5475" spans="2:4" ht="13.8" x14ac:dyDescent="0.2">
      <c r="B5475" s="18">
        <v>5472</v>
      </c>
      <c r="C5475" s="2" t="str">
        <f>_xlfn.CONCAT(MONTH('Rates Database'!C5474),"-",'Rates Database'!B5474,"-",'Rates Database'!E5474,"-",'Rates Database'!G5474,"-",'Rates Database'!J5474)</f>
        <v>4-2019-National Grid-Residential-Energy Efficiency System Benefits Charge (EESBC)</v>
      </c>
      <c r="D5475" s="2">
        <f t="shared" si="85"/>
        <v>1</v>
      </c>
    </row>
    <row r="5476" spans="2:4" ht="13.8" x14ac:dyDescent="0.2">
      <c r="B5476" s="18">
        <v>5473</v>
      </c>
      <c r="C5476" s="2" t="str">
        <f>_xlfn.CONCAT(MONTH('Rates Database'!C5475),"-",'Rates Database'!B5475,"-",'Rates Database'!E5475,"-",'Rates Database'!G5475,"-",'Rates Database'!J5475)</f>
        <v>3-2019-National Grid-Residential-Energy Efficiency System Benefits Charge (EESBC)</v>
      </c>
      <c r="D5476" s="2">
        <f t="shared" si="85"/>
        <v>1</v>
      </c>
    </row>
    <row r="5477" spans="2:4" ht="13.8" x14ac:dyDescent="0.2">
      <c r="B5477" s="18">
        <v>5474</v>
      </c>
      <c r="C5477" s="2" t="str">
        <f>_xlfn.CONCAT(MONTH('Rates Database'!C5476),"-",'Rates Database'!B5476,"-",'Rates Database'!E5476,"-",'Rates Database'!G5476,"-",'Rates Database'!J5476)</f>
        <v>2-2019-National Grid-Residential-Energy Efficiency System Benefits Charge (EESBC)</v>
      </c>
      <c r="D5477" s="2">
        <f t="shared" si="85"/>
        <v>1</v>
      </c>
    </row>
    <row r="5478" spans="2:4" ht="13.8" x14ac:dyDescent="0.2">
      <c r="B5478" s="18">
        <v>5475</v>
      </c>
      <c r="C5478" s="2" t="str">
        <f>_xlfn.CONCAT(MONTH('Rates Database'!C5477),"-",'Rates Database'!B5477,"-",'Rates Database'!E5477,"-",'Rates Database'!G5477,"-",'Rates Database'!J5477)</f>
        <v>1-2019-National Grid-Residential-Energy Efficiency System Benefits Charge (EESBC)</v>
      </c>
      <c r="D5478" s="2">
        <f t="shared" si="85"/>
        <v>1</v>
      </c>
    </row>
    <row r="5479" spans="2:4" ht="13.8" x14ac:dyDescent="0.2">
      <c r="B5479" s="18">
        <v>5476</v>
      </c>
      <c r="C5479" s="2" t="str">
        <f>_xlfn.CONCAT(MONTH('Rates Database'!C5478),"-",'Rates Database'!B5478,"-",'Rates Database'!E5478,"-",'Rates Database'!G5478,"-",'Rates Database'!J5478)</f>
        <v>3-2024-National Grid-Residential-Renewable Energy</v>
      </c>
      <c r="D5479" s="2">
        <f t="shared" si="85"/>
        <v>1</v>
      </c>
    </row>
    <row r="5480" spans="2:4" ht="13.8" x14ac:dyDescent="0.2">
      <c r="B5480" s="18">
        <v>5477</v>
      </c>
      <c r="C5480" s="2" t="str">
        <f>_xlfn.CONCAT(MONTH('Rates Database'!C5479),"-",'Rates Database'!B5479,"-",'Rates Database'!E5479,"-",'Rates Database'!G5479,"-",'Rates Database'!J5479)</f>
        <v>2-2024-National Grid-Residential-Renewable Energy</v>
      </c>
      <c r="D5480" s="2">
        <f t="shared" si="85"/>
        <v>1</v>
      </c>
    </row>
    <row r="5481" spans="2:4" ht="13.8" x14ac:dyDescent="0.2">
      <c r="B5481" s="18">
        <v>5478</v>
      </c>
      <c r="C5481" s="2" t="str">
        <f>_xlfn.CONCAT(MONTH('Rates Database'!C5480),"-",'Rates Database'!B5480,"-",'Rates Database'!E5480,"-",'Rates Database'!G5480,"-",'Rates Database'!J5480)</f>
        <v>1-2024-National Grid-Residential-Renewable Energy</v>
      </c>
      <c r="D5481" s="2">
        <f t="shared" si="85"/>
        <v>1</v>
      </c>
    </row>
    <row r="5482" spans="2:4" ht="13.8" x14ac:dyDescent="0.2">
      <c r="B5482" s="18">
        <v>5479</v>
      </c>
      <c r="C5482" s="2" t="str">
        <f>_xlfn.CONCAT(MONTH('Rates Database'!C5481),"-",'Rates Database'!B5481,"-",'Rates Database'!E5481,"-",'Rates Database'!G5481,"-",'Rates Database'!J5481)</f>
        <v>12-2023-National Grid-Residential-Renewable Energy</v>
      </c>
      <c r="D5482" s="2">
        <f t="shared" si="85"/>
        <v>1</v>
      </c>
    </row>
    <row r="5483" spans="2:4" ht="13.8" x14ac:dyDescent="0.2">
      <c r="B5483" s="18">
        <v>5480</v>
      </c>
      <c r="C5483" s="2" t="str">
        <f>_xlfn.CONCAT(MONTH('Rates Database'!C5482),"-",'Rates Database'!B5482,"-",'Rates Database'!E5482,"-",'Rates Database'!G5482,"-",'Rates Database'!J5482)</f>
        <v>11-2023-National Grid-Residential-Renewable Energy</v>
      </c>
      <c r="D5483" s="2">
        <f t="shared" si="85"/>
        <v>1</v>
      </c>
    </row>
    <row r="5484" spans="2:4" ht="13.8" x14ac:dyDescent="0.2">
      <c r="B5484" s="18">
        <v>5481</v>
      </c>
      <c r="C5484" s="2" t="str">
        <f>_xlfn.CONCAT(MONTH('Rates Database'!C5483),"-",'Rates Database'!B5483,"-",'Rates Database'!E5483,"-",'Rates Database'!G5483,"-",'Rates Database'!J5483)</f>
        <v>10-2023-National Grid-Residential-Renewable Energy</v>
      </c>
      <c r="D5484" s="2">
        <f t="shared" si="85"/>
        <v>1</v>
      </c>
    </row>
    <row r="5485" spans="2:4" ht="13.8" x14ac:dyDescent="0.2">
      <c r="B5485" s="18">
        <v>5482</v>
      </c>
      <c r="C5485" s="2" t="str">
        <f>_xlfn.CONCAT(MONTH('Rates Database'!C5484),"-",'Rates Database'!B5484,"-",'Rates Database'!E5484,"-",'Rates Database'!G5484,"-",'Rates Database'!J5484)</f>
        <v>9-2023-National Grid-Residential-Renewable Energy</v>
      </c>
      <c r="D5485" s="2">
        <f t="shared" si="85"/>
        <v>1</v>
      </c>
    </row>
    <row r="5486" spans="2:4" ht="13.8" x14ac:dyDescent="0.2">
      <c r="B5486" s="18">
        <v>5483</v>
      </c>
      <c r="C5486" s="2" t="str">
        <f>_xlfn.CONCAT(MONTH('Rates Database'!C5485),"-",'Rates Database'!B5485,"-",'Rates Database'!E5485,"-",'Rates Database'!G5485,"-",'Rates Database'!J5485)</f>
        <v>8-2023-National Grid-Residential-Renewable Energy</v>
      </c>
      <c r="D5486" s="2">
        <f t="shared" si="85"/>
        <v>1</v>
      </c>
    </row>
    <row r="5487" spans="2:4" ht="13.8" x14ac:dyDescent="0.2">
      <c r="B5487" s="18">
        <v>5484</v>
      </c>
      <c r="C5487" s="2" t="str">
        <f>_xlfn.CONCAT(MONTH('Rates Database'!C5486),"-",'Rates Database'!B5486,"-",'Rates Database'!E5486,"-",'Rates Database'!G5486,"-",'Rates Database'!J5486)</f>
        <v>7-2023-National Grid-Residential-Renewable Energy</v>
      </c>
      <c r="D5487" s="2">
        <f t="shared" si="85"/>
        <v>1</v>
      </c>
    </row>
    <row r="5488" spans="2:4" ht="13.8" x14ac:dyDescent="0.2">
      <c r="B5488" s="18">
        <v>5485</v>
      </c>
      <c r="C5488" s="2" t="str">
        <f>_xlfn.CONCAT(MONTH('Rates Database'!C5487),"-",'Rates Database'!B5487,"-",'Rates Database'!E5487,"-",'Rates Database'!G5487,"-",'Rates Database'!J5487)</f>
        <v>6-2023-National Grid-Residential-Renewable Energy</v>
      </c>
      <c r="D5488" s="2">
        <f t="shared" si="85"/>
        <v>1</v>
      </c>
    </row>
    <row r="5489" spans="2:4" ht="13.8" x14ac:dyDescent="0.2">
      <c r="B5489" s="18">
        <v>5486</v>
      </c>
      <c r="C5489" s="2" t="str">
        <f>_xlfn.CONCAT(MONTH('Rates Database'!C5488),"-",'Rates Database'!B5488,"-",'Rates Database'!E5488,"-",'Rates Database'!G5488,"-",'Rates Database'!J5488)</f>
        <v>5-2023-National Grid-Residential-Renewable Energy</v>
      </c>
      <c r="D5489" s="2">
        <f t="shared" si="85"/>
        <v>1</v>
      </c>
    </row>
    <row r="5490" spans="2:4" ht="13.8" x14ac:dyDescent="0.2">
      <c r="B5490" s="18">
        <v>5487</v>
      </c>
      <c r="C5490" s="2" t="str">
        <f>_xlfn.CONCAT(MONTH('Rates Database'!C5489),"-",'Rates Database'!B5489,"-",'Rates Database'!E5489,"-",'Rates Database'!G5489,"-",'Rates Database'!J5489)</f>
        <v>4-2023-National Grid-Residential-Renewable Energy</v>
      </c>
      <c r="D5490" s="2">
        <f t="shared" si="85"/>
        <v>1</v>
      </c>
    </row>
    <row r="5491" spans="2:4" ht="13.8" x14ac:dyDescent="0.2">
      <c r="B5491" s="18">
        <v>5488</v>
      </c>
      <c r="C5491" s="2" t="str">
        <f>_xlfn.CONCAT(MONTH('Rates Database'!C5490),"-",'Rates Database'!B5490,"-",'Rates Database'!E5490,"-",'Rates Database'!G5490,"-",'Rates Database'!J5490)</f>
        <v>3-2023-National Grid-Residential-Renewable Energy</v>
      </c>
      <c r="D5491" s="2">
        <f t="shared" si="85"/>
        <v>1</v>
      </c>
    </row>
    <row r="5492" spans="2:4" ht="13.8" x14ac:dyDescent="0.2">
      <c r="B5492" s="18">
        <v>5489</v>
      </c>
      <c r="C5492" s="2" t="str">
        <f>_xlfn.CONCAT(MONTH('Rates Database'!C5491),"-",'Rates Database'!B5491,"-",'Rates Database'!E5491,"-",'Rates Database'!G5491,"-",'Rates Database'!J5491)</f>
        <v>2-2023-National Grid-Residential-Renewable Energy</v>
      </c>
      <c r="D5492" s="2">
        <f t="shared" si="85"/>
        <v>1</v>
      </c>
    </row>
    <row r="5493" spans="2:4" ht="13.8" x14ac:dyDescent="0.2">
      <c r="B5493" s="18">
        <v>5490</v>
      </c>
      <c r="C5493" s="2" t="str">
        <f>_xlfn.CONCAT(MONTH('Rates Database'!C5492),"-",'Rates Database'!B5492,"-",'Rates Database'!E5492,"-",'Rates Database'!G5492,"-",'Rates Database'!J5492)</f>
        <v>1-2023-National Grid-Residential-Renewable Energy</v>
      </c>
      <c r="D5493" s="2">
        <f t="shared" si="85"/>
        <v>1</v>
      </c>
    </row>
    <row r="5494" spans="2:4" ht="13.8" x14ac:dyDescent="0.2">
      <c r="B5494" s="18">
        <v>5491</v>
      </c>
      <c r="C5494" s="2" t="str">
        <f>_xlfn.CONCAT(MONTH('Rates Database'!C5493),"-",'Rates Database'!B5493,"-",'Rates Database'!E5493,"-",'Rates Database'!G5493,"-",'Rates Database'!J5493)</f>
        <v>12-2022-National Grid-Residential-Renewable Energy</v>
      </c>
      <c r="D5494" s="2">
        <f t="shared" si="85"/>
        <v>1</v>
      </c>
    </row>
    <row r="5495" spans="2:4" ht="13.8" x14ac:dyDescent="0.2">
      <c r="B5495" s="18">
        <v>5492</v>
      </c>
      <c r="C5495" s="2" t="str">
        <f>_xlfn.CONCAT(MONTH('Rates Database'!C5494),"-",'Rates Database'!B5494,"-",'Rates Database'!E5494,"-",'Rates Database'!G5494,"-",'Rates Database'!J5494)</f>
        <v>11-2022-National Grid-Residential-Renewable Energy</v>
      </c>
      <c r="D5495" s="2">
        <f t="shared" si="85"/>
        <v>1</v>
      </c>
    </row>
    <row r="5496" spans="2:4" ht="13.8" x14ac:dyDescent="0.2">
      <c r="B5496" s="18">
        <v>5493</v>
      </c>
      <c r="C5496" s="2" t="str">
        <f>_xlfn.CONCAT(MONTH('Rates Database'!C5495),"-",'Rates Database'!B5495,"-",'Rates Database'!E5495,"-",'Rates Database'!G5495,"-",'Rates Database'!J5495)</f>
        <v>10-2022-National Grid-Residential-Renewable Energy</v>
      </c>
      <c r="D5496" s="2">
        <f t="shared" si="85"/>
        <v>1</v>
      </c>
    </row>
    <row r="5497" spans="2:4" ht="13.8" x14ac:dyDescent="0.2">
      <c r="B5497" s="18">
        <v>5494</v>
      </c>
      <c r="C5497" s="2" t="str">
        <f>_xlfn.CONCAT(MONTH('Rates Database'!C5496),"-",'Rates Database'!B5496,"-",'Rates Database'!E5496,"-",'Rates Database'!G5496,"-",'Rates Database'!J5496)</f>
        <v>9-2022-National Grid-Residential-Renewable Energy</v>
      </c>
      <c r="D5497" s="2">
        <f t="shared" si="85"/>
        <v>1</v>
      </c>
    </row>
    <row r="5498" spans="2:4" ht="13.8" x14ac:dyDescent="0.2">
      <c r="B5498" s="18">
        <v>5495</v>
      </c>
      <c r="C5498" s="2" t="str">
        <f>_xlfn.CONCAT(MONTH('Rates Database'!C5497),"-",'Rates Database'!B5497,"-",'Rates Database'!E5497,"-",'Rates Database'!G5497,"-",'Rates Database'!J5497)</f>
        <v>8-2022-National Grid-Residential-Renewable Energy</v>
      </c>
      <c r="D5498" s="2">
        <f t="shared" si="85"/>
        <v>1</v>
      </c>
    </row>
    <row r="5499" spans="2:4" ht="13.8" x14ac:dyDescent="0.2">
      <c r="B5499" s="18">
        <v>5496</v>
      </c>
      <c r="C5499" s="2" t="str">
        <f>_xlfn.CONCAT(MONTH('Rates Database'!C5498),"-",'Rates Database'!B5498,"-",'Rates Database'!E5498,"-",'Rates Database'!G5498,"-",'Rates Database'!J5498)</f>
        <v>7-2022-National Grid-Residential-Renewable Energy</v>
      </c>
      <c r="D5499" s="2">
        <f t="shared" si="85"/>
        <v>1</v>
      </c>
    </row>
    <row r="5500" spans="2:4" ht="13.8" x14ac:dyDescent="0.2">
      <c r="B5500" s="18">
        <v>5497</v>
      </c>
      <c r="C5500" s="2" t="str">
        <f>_xlfn.CONCAT(MONTH('Rates Database'!C5499),"-",'Rates Database'!B5499,"-",'Rates Database'!E5499,"-",'Rates Database'!G5499,"-",'Rates Database'!J5499)</f>
        <v>6-2022-National Grid-Residential-Renewable Energy</v>
      </c>
      <c r="D5500" s="2">
        <f t="shared" si="85"/>
        <v>1</v>
      </c>
    </row>
    <row r="5501" spans="2:4" ht="13.8" x14ac:dyDescent="0.2">
      <c r="B5501" s="18">
        <v>5498</v>
      </c>
      <c r="C5501" s="2" t="str">
        <f>_xlfn.CONCAT(MONTH('Rates Database'!C5500),"-",'Rates Database'!B5500,"-",'Rates Database'!E5500,"-",'Rates Database'!G5500,"-",'Rates Database'!J5500)</f>
        <v>5-2022-National Grid-Residential-Renewable Energy</v>
      </c>
      <c r="D5501" s="2">
        <f t="shared" si="85"/>
        <v>1</v>
      </c>
    </row>
    <row r="5502" spans="2:4" ht="13.8" x14ac:dyDescent="0.2">
      <c r="B5502" s="18">
        <v>5499</v>
      </c>
      <c r="C5502" s="2" t="str">
        <f>_xlfn.CONCAT(MONTH('Rates Database'!C5501),"-",'Rates Database'!B5501,"-",'Rates Database'!E5501,"-",'Rates Database'!G5501,"-",'Rates Database'!J5501)</f>
        <v>4-2022-National Grid-Residential-Renewable Energy</v>
      </c>
      <c r="D5502" s="2">
        <f t="shared" si="85"/>
        <v>1</v>
      </c>
    </row>
    <row r="5503" spans="2:4" ht="13.8" x14ac:dyDescent="0.2">
      <c r="B5503" s="18">
        <v>5500</v>
      </c>
      <c r="C5503" s="2" t="str">
        <f>_xlfn.CONCAT(MONTH('Rates Database'!C5502),"-",'Rates Database'!B5502,"-",'Rates Database'!E5502,"-",'Rates Database'!G5502,"-",'Rates Database'!J5502)</f>
        <v>3-2022-National Grid-Residential-Renewable Energy</v>
      </c>
      <c r="D5503" s="2">
        <f t="shared" si="85"/>
        <v>1</v>
      </c>
    </row>
    <row r="5504" spans="2:4" ht="13.8" x14ac:dyDescent="0.2">
      <c r="B5504" s="18">
        <v>5501</v>
      </c>
      <c r="C5504" s="2" t="str">
        <f>_xlfn.CONCAT(MONTH('Rates Database'!C5503),"-",'Rates Database'!B5503,"-",'Rates Database'!E5503,"-",'Rates Database'!G5503,"-",'Rates Database'!J5503)</f>
        <v>2-2022-National Grid-Residential-Renewable Energy</v>
      </c>
      <c r="D5504" s="2">
        <f t="shared" si="85"/>
        <v>1</v>
      </c>
    </row>
    <row r="5505" spans="2:4" ht="13.8" x14ac:dyDescent="0.2">
      <c r="B5505" s="18">
        <v>5502</v>
      </c>
      <c r="C5505" s="2" t="str">
        <f>_xlfn.CONCAT(MONTH('Rates Database'!C5504),"-",'Rates Database'!B5504,"-",'Rates Database'!E5504,"-",'Rates Database'!G5504,"-",'Rates Database'!J5504)</f>
        <v>1-2022-National Grid-Residential-Renewable Energy</v>
      </c>
      <c r="D5505" s="2">
        <f t="shared" si="85"/>
        <v>1</v>
      </c>
    </row>
    <row r="5506" spans="2:4" ht="13.8" x14ac:dyDescent="0.2">
      <c r="B5506" s="18">
        <v>5503</v>
      </c>
      <c r="C5506" s="2" t="str">
        <f>_xlfn.CONCAT(MONTH('Rates Database'!C5505),"-",'Rates Database'!B5505,"-",'Rates Database'!E5505,"-",'Rates Database'!G5505,"-",'Rates Database'!J5505)</f>
        <v>12-2021-National Grid-Residential-Renewable Energy</v>
      </c>
      <c r="D5506" s="2">
        <f t="shared" si="85"/>
        <v>1</v>
      </c>
    </row>
    <row r="5507" spans="2:4" ht="13.8" x14ac:dyDescent="0.2">
      <c r="B5507" s="18">
        <v>5504</v>
      </c>
      <c r="C5507" s="2" t="str">
        <f>_xlfn.CONCAT(MONTH('Rates Database'!C5506),"-",'Rates Database'!B5506,"-",'Rates Database'!E5506,"-",'Rates Database'!G5506,"-",'Rates Database'!J5506)</f>
        <v>11-2021-National Grid-Residential-Renewable Energy</v>
      </c>
      <c r="D5507" s="2">
        <f t="shared" si="85"/>
        <v>1</v>
      </c>
    </row>
    <row r="5508" spans="2:4" ht="13.8" x14ac:dyDescent="0.2">
      <c r="B5508" s="18">
        <v>5505</v>
      </c>
      <c r="C5508" s="2" t="str">
        <f>_xlfn.CONCAT(MONTH('Rates Database'!C5507),"-",'Rates Database'!B5507,"-",'Rates Database'!E5507,"-",'Rates Database'!G5507,"-",'Rates Database'!J5507)</f>
        <v>10-2021-National Grid-Residential-Renewable Energy</v>
      </c>
      <c r="D5508" s="2">
        <f t="shared" si="85"/>
        <v>1</v>
      </c>
    </row>
    <row r="5509" spans="2:4" ht="13.8" x14ac:dyDescent="0.2">
      <c r="B5509" s="18">
        <v>5506</v>
      </c>
      <c r="C5509" s="2" t="str">
        <f>_xlfn.CONCAT(MONTH('Rates Database'!C5508),"-",'Rates Database'!B5508,"-",'Rates Database'!E5508,"-",'Rates Database'!G5508,"-",'Rates Database'!J5508)</f>
        <v>9-2021-National Grid-Residential-Renewable Energy</v>
      </c>
      <c r="D5509" s="2">
        <f t="shared" ref="D5509:D5572" si="86">COUNTIF($C$4:$C$10092,C5509)</f>
        <v>1</v>
      </c>
    </row>
    <row r="5510" spans="2:4" ht="13.8" x14ac:dyDescent="0.2">
      <c r="B5510" s="18">
        <v>5507</v>
      </c>
      <c r="C5510" s="2" t="str">
        <f>_xlfn.CONCAT(MONTH('Rates Database'!C5509),"-",'Rates Database'!B5509,"-",'Rates Database'!E5509,"-",'Rates Database'!G5509,"-",'Rates Database'!J5509)</f>
        <v>8-2021-National Grid-Residential-Renewable Energy</v>
      </c>
      <c r="D5510" s="2">
        <f t="shared" si="86"/>
        <v>1</v>
      </c>
    </row>
    <row r="5511" spans="2:4" ht="13.8" x14ac:dyDescent="0.2">
      <c r="B5511" s="18">
        <v>5508</v>
      </c>
      <c r="C5511" s="2" t="str">
        <f>_xlfn.CONCAT(MONTH('Rates Database'!C5510),"-",'Rates Database'!B5510,"-",'Rates Database'!E5510,"-",'Rates Database'!G5510,"-",'Rates Database'!J5510)</f>
        <v>7-2021-National Grid-Residential-Renewable Energy</v>
      </c>
      <c r="D5511" s="2">
        <f t="shared" si="86"/>
        <v>1</v>
      </c>
    </row>
    <row r="5512" spans="2:4" ht="13.8" x14ac:dyDescent="0.2">
      <c r="B5512" s="18">
        <v>5509</v>
      </c>
      <c r="C5512" s="2" t="str">
        <f>_xlfn.CONCAT(MONTH('Rates Database'!C5511),"-",'Rates Database'!B5511,"-",'Rates Database'!E5511,"-",'Rates Database'!G5511,"-",'Rates Database'!J5511)</f>
        <v>6-2021-National Grid-Residential-Renewable Energy</v>
      </c>
      <c r="D5512" s="2">
        <f t="shared" si="86"/>
        <v>1</v>
      </c>
    </row>
    <row r="5513" spans="2:4" ht="13.8" x14ac:dyDescent="0.2">
      <c r="B5513" s="18">
        <v>5510</v>
      </c>
      <c r="C5513" s="2" t="str">
        <f>_xlfn.CONCAT(MONTH('Rates Database'!C5512),"-",'Rates Database'!B5512,"-",'Rates Database'!E5512,"-",'Rates Database'!G5512,"-",'Rates Database'!J5512)</f>
        <v>5-2021-National Grid-Residential-Renewable Energy</v>
      </c>
      <c r="D5513" s="2">
        <f t="shared" si="86"/>
        <v>1</v>
      </c>
    </row>
    <row r="5514" spans="2:4" ht="13.8" x14ac:dyDescent="0.2">
      <c r="B5514" s="18">
        <v>5511</v>
      </c>
      <c r="C5514" s="2" t="str">
        <f>_xlfn.CONCAT(MONTH('Rates Database'!C5513),"-",'Rates Database'!B5513,"-",'Rates Database'!E5513,"-",'Rates Database'!G5513,"-",'Rates Database'!J5513)</f>
        <v>4-2021-National Grid-Residential-Renewable Energy</v>
      </c>
      <c r="D5514" s="2">
        <f t="shared" si="86"/>
        <v>1</v>
      </c>
    </row>
    <row r="5515" spans="2:4" ht="13.8" x14ac:dyDescent="0.2">
      <c r="B5515" s="18">
        <v>5512</v>
      </c>
      <c r="C5515" s="2" t="str">
        <f>_xlfn.CONCAT(MONTH('Rates Database'!C5514),"-",'Rates Database'!B5514,"-",'Rates Database'!E5514,"-",'Rates Database'!G5514,"-",'Rates Database'!J5514)</f>
        <v>3-2021-National Grid-Residential-Renewable Energy</v>
      </c>
      <c r="D5515" s="2">
        <f t="shared" si="86"/>
        <v>1</v>
      </c>
    </row>
    <row r="5516" spans="2:4" ht="13.8" x14ac:dyDescent="0.2">
      <c r="B5516" s="18">
        <v>5513</v>
      </c>
      <c r="C5516" s="2" t="str">
        <f>_xlfn.CONCAT(MONTH('Rates Database'!C5515),"-",'Rates Database'!B5515,"-",'Rates Database'!E5515,"-",'Rates Database'!G5515,"-",'Rates Database'!J5515)</f>
        <v>2-2021-National Grid-Residential-Renewable Energy</v>
      </c>
      <c r="D5516" s="2">
        <f t="shared" si="86"/>
        <v>1</v>
      </c>
    </row>
    <row r="5517" spans="2:4" ht="13.8" x14ac:dyDescent="0.2">
      <c r="B5517" s="18">
        <v>5514</v>
      </c>
      <c r="C5517" s="2" t="str">
        <f>_xlfn.CONCAT(MONTH('Rates Database'!C5516),"-",'Rates Database'!B5516,"-",'Rates Database'!E5516,"-",'Rates Database'!G5516,"-",'Rates Database'!J5516)</f>
        <v>1-2021-National Grid-Residential-Renewable Energy</v>
      </c>
      <c r="D5517" s="2">
        <f t="shared" si="86"/>
        <v>1</v>
      </c>
    </row>
    <row r="5518" spans="2:4" ht="13.8" x14ac:dyDescent="0.2">
      <c r="B5518" s="18">
        <v>5515</v>
      </c>
      <c r="C5518" s="2" t="str">
        <f>_xlfn.CONCAT(MONTH('Rates Database'!C5517),"-",'Rates Database'!B5517,"-",'Rates Database'!E5517,"-",'Rates Database'!G5517,"-",'Rates Database'!J5517)</f>
        <v>12-2020-National Grid-Residential-Renewable Energy</v>
      </c>
      <c r="D5518" s="2">
        <f t="shared" si="86"/>
        <v>1</v>
      </c>
    </row>
    <row r="5519" spans="2:4" ht="13.8" x14ac:dyDescent="0.2">
      <c r="B5519" s="18">
        <v>5516</v>
      </c>
      <c r="C5519" s="2" t="str">
        <f>_xlfn.CONCAT(MONTH('Rates Database'!C5518),"-",'Rates Database'!B5518,"-",'Rates Database'!E5518,"-",'Rates Database'!G5518,"-",'Rates Database'!J5518)</f>
        <v>11-2020-National Grid-Residential-Renewable Energy</v>
      </c>
      <c r="D5519" s="2">
        <f t="shared" si="86"/>
        <v>1</v>
      </c>
    </row>
    <row r="5520" spans="2:4" ht="13.8" x14ac:dyDescent="0.2">
      <c r="B5520" s="18">
        <v>5517</v>
      </c>
      <c r="C5520" s="2" t="str">
        <f>_xlfn.CONCAT(MONTH('Rates Database'!C5519),"-",'Rates Database'!B5519,"-",'Rates Database'!E5519,"-",'Rates Database'!G5519,"-",'Rates Database'!J5519)</f>
        <v>10-2020-National Grid-Residential-Renewable Energy</v>
      </c>
      <c r="D5520" s="2">
        <f t="shared" si="86"/>
        <v>1</v>
      </c>
    </row>
    <row r="5521" spans="2:4" ht="13.8" x14ac:dyDescent="0.2">
      <c r="B5521" s="18">
        <v>5518</v>
      </c>
      <c r="C5521" s="2" t="str">
        <f>_xlfn.CONCAT(MONTH('Rates Database'!C5520),"-",'Rates Database'!B5520,"-",'Rates Database'!E5520,"-",'Rates Database'!G5520,"-",'Rates Database'!J5520)</f>
        <v>9-2020-National Grid-Residential-Renewable Energy</v>
      </c>
      <c r="D5521" s="2">
        <f t="shared" si="86"/>
        <v>1</v>
      </c>
    </row>
    <row r="5522" spans="2:4" ht="13.8" x14ac:dyDescent="0.2">
      <c r="B5522" s="18">
        <v>5519</v>
      </c>
      <c r="C5522" s="2" t="str">
        <f>_xlfn.CONCAT(MONTH('Rates Database'!C5521),"-",'Rates Database'!B5521,"-",'Rates Database'!E5521,"-",'Rates Database'!G5521,"-",'Rates Database'!J5521)</f>
        <v>8-2020-National Grid-Residential-Renewable Energy</v>
      </c>
      <c r="D5522" s="2">
        <f t="shared" si="86"/>
        <v>1</v>
      </c>
    </row>
    <row r="5523" spans="2:4" ht="13.8" x14ac:dyDescent="0.2">
      <c r="B5523" s="18">
        <v>5520</v>
      </c>
      <c r="C5523" s="2" t="str">
        <f>_xlfn.CONCAT(MONTH('Rates Database'!C5522),"-",'Rates Database'!B5522,"-",'Rates Database'!E5522,"-",'Rates Database'!G5522,"-",'Rates Database'!J5522)</f>
        <v>7-2020-National Grid-Residential-Renewable Energy</v>
      </c>
      <c r="D5523" s="2">
        <f t="shared" si="86"/>
        <v>1</v>
      </c>
    </row>
    <row r="5524" spans="2:4" ht="13.8" x14ac:dyDescent="0.2">
      <c r="B5524" s="18">
        <v>5521</v>
      </c>
      <c r="C5524" s="2" t="str">
        <f>_xlfn.CONCAT(MONTH('Rates Database'!C5523),"-",'Rates Database'!B5523,"-",'Rates Database'!E5523,"-",'Rates Database'!G5523,"-",'Rates Database'!J5523)</f>
        <v>6-2020-National Grid-Residential-Renewable Energy</v>
      </c>
      <c r="D5524" s="2">
        <f t="shared" si="86"/>
        <v>1</v>
      </c>
    </row>
    <row r="5525" spans="2:4" ht="13.8" x14ac:dyDescent="0.2">
      <c r="B5525" s="18">
        <v>5522</v>
      </c>
      <c r="C5525" s="2" t="str">
        <f>_xlfn.CONCAT(MONTH('Rates Database'!C5524),"-",'Rates Database'!B5524,"-",'Rates Database'!E5524,"-",'Rates Database'!G5524,"-",'Rates Database'!J5524)</f>
        <v>5-2020-National Grid-Residential-Renewable Energy</v>
      </c>
      <c r="D5525" s="2">
        <f t="shared" si="86"/>
        <v>1</v>
      </c>
    </row>
    <row r="5526" spans="2:4" ht="13.8" x14ac:dyDescent="0.2">
      <c r="B5526" s="18">
        <v>5523</v>
      </c>
      <c r="C5526" s="2" t="str">
        <f>_xlfn.CONCAT(MONTH('Rates Database'!C5525),"-",'Rates Database'!B5525,"-",'Rates Database'!E5525,"-",'Rates Database'!G5525,"-",'Rates Database'!J5525)</f>
        <v>4-2020-National Grid-Residential-Renewable Energy</v>
      </c>
      <c r="D5526" s="2">
        <f t="shared" si="86"/>
        <v>1</v>
      </c>
    </row>
    <row r="5527" spans="2:4" ht="13.8" x14ac:dyDescent="0.2">
      <c r="B5527" s="18">
        <v>5524</v>
      </c>
      <c r="C5527" s="2" t="str">
        <f>_xlfn.CONCAT(MONTH('Rates Database'!C5526),"-",'Rates Database'!B5526,"-",'Rates Database'!E5526,"-",'Rates Database'!G5526,"-",'Rates Database'!J5526)</f>
        <v>3-2020-National Grid-Residential-Renewable Energy</v>
      </c>
      <c r="D5527" s="2">
        <f t="shared" si="86"/>
        <v>1</v>
      </c>
    </row>
    <row r="5528" spans="2:4" ht="13.8" x14ac:dyDescent="0.2">
      <c r="B5528" s="18">
        <v>5525</v>
      </c>
      <c r="C5528" s="2" t="str">
        <f>_xlfn.CONCAT(MONTH('Rates Database'!C5527),"-",'Rates Database'!B5527,"-",'Rates Database'!E5527,"-",'Rates Database'!G5527,"-",'Rates Database'!J5527)</f>
        <v>2-2020-National Grid-Residential-Renewable Energy</v>
      </c>
      <c r="D5528" s="2">
        <f t="shared" si="86"/>
        <v>1</v>
      </c>
    </row>
    <row r="5529" spans="2:4" ht="13.8" x14ac:dyDescent="0.2">
      <c r="B5529" s="18">
        <v>5526</v>
      </c>
      <c r="C5529" s="2" t="str">
        <f>_xlfn.CONCAT(MONTH('Rates Database'!C5528),"-",'Rates Database'!B5528,"-",'Rates Database'!E5528,"-",'Rates Database'!G5528,"-",'Rates Database'!J5528)</f>
        <v>1-2020-National Grid-Residential-Renewable Energy</v>
      </c>
      <c r="D5529" s="2">
        <f t="shared" si="86"/>
        <v>1</v>
      </c>
    </row>
    <row r="5530" spans="2:4" ht="13.8" x14ac:dyDescent="0.2">
      <c r="B5530" s="18">
        <v>5527</v>
      </c>
      <c r="C5530" s="2" t="str">
        <f>_xlfn.CONCAT(MONTH('Rates Database'!C5529),"-",'Rates Database'!B5529,"-",'Rates Database'!E5529,"-",'Rates Database'!G5529,"-",'Rates Database'!J5529)</f>
        <v>12-2019-National Grid-Residential-Renewable Energy</v>
      </c>
      <c r="D5530" s="2">
        <f t="shared" si="86"/>
        <v>1</v>
      </c>
    </row>
    <row r="5531" spans="2:4" ht="13.8" x14ac:dyDescent="0.2">
      <c r="B5531" s="18">
        <v>5528</v>
      </c>
      <c r="C5531" s="2" t="str">
        <f>_xlfn.CONCAT(MONTH('Rates Database'!C5530),"-",'Rates Database'!B5530,"-",'Rates Database'!E5530,"-",'Rates Database'!G5530,"-",'Rates Database'!J5530)</f>
        <v>11-2019-National Grid-Residential-Renewable Energy</v>
      </c>
      <c r="D5531" s="2">
        <f t="shared" si="86"/>
        <v>1</v>
      </c>
    </row>
    <row r="5532" spans="2:4" ht="13.8" x14ac:dyDescent="0.2">
      <c r="B5532" s="18">
        <v>5529</v>
      </c>
      <c r="C5532" s="2" t="str">
        <f>_xlfn.CONCAT(MONTH('Rates Database'!C5531),"-",'Rates Database'!B5531,"-",'Rates Database'!E5531,"-",'Rates Database'!G5531,"-",'Rates Database'!J5531)</f>
        <v>10-2019-National Grid-Residential-Renewable Energy</v>
      </c>
      <c r="D5532" s="2">
        <f t="shared" si="86"/>
        <v>1</v>
      </c>
    </row>
    <row r="5533" spans="2:4" ht="13.8" x14ac:dyDescent="0.2">
      <c r="B5533" s="18">
        <v>5530</v>
      </c>
      <c r="C5533" s="2" t="str">
        <f>_xlfn.CONCAT(MONTH('Rates Database'!C5532),"-",'Rates Database'!B5532,"-",'Rates Database'!E5532,"-",'Rates Database'!G5532,"-",'Rates Database'!J5532)</f>
        <v>9-2019-National Grid-Residential-Renewable Energy</v>
      </c>
      <c r="D5533" s="2">
        <f t="shared" si="86"/>
        <v>1</v>
      </c>
    </row>
    <row r="5534" spans="2:4" ht="13.8" x14ac:dyDescent="0.2">
      <c r="B5534" s="18">
        <v>5531</v>
      </c>
      <c r="C5534" s="2" t="str">
        <f>_xlfn.CONCAT(MONTH('Rates Database'!C5533),"-",'Rates Database'!B5533,"-",'Rates Database'!E5533,"-",'Rates Database'!G5533,"-",'Rates Database'!J5533)</f>
        <v>8-2019-National Grid-Residential-Renewable Energy</v>
      </c>
      <c r="D5534" s="2">
        <f t="shared" si="86"/>
        <v>1</v>
      </c>
    </row>
    <row r="5535" spans="2:4" ht="13.8" x14ac:dyDescent="0.2">
      <c r="B5535" s="18">
        <v>5532</v>
      </c>
      <c r="C5535" s="2" t="str">
        <f>_xlfn.CONCAT(MONTH('Rates Database'!C5534),"-",'Rates Database'!B5534,"-",'Rates Database'!E5534,"-",'Rates Database'!G5534,"-",'Rates Database'!J5534)</f>
        <v>7-2019-National Grid-Residential-Renewable Energy</v>
      </c>
      <c r="D5535" s="2">
        <f t="shared" si="86"/>
        <v>1</v>
      </c>
    </row>
    <row r="5536" spans="2:4" ht="13.8" x14ac:dyDescent="0.2">
      <c r="B5536" s="18">
        <v>5533</v>
      </c>
      <c r="C5536" s="2" t="str">
        <f>_xlfn.CONCAT(MONTH('Rates Database'!C5535),"-",'Rates Database'!B5535,"-",'Rates Database'!E5535,"-",'Rates Database'!G5535,"-",'Rates Database'!J5535)</f>
        <v>6-2019-National Grid-Residential-Renewable Energy</v>
      </c>
      <c r="D5536" s="2">
        <f t="shared" si="86"/>
        <v>1</v>
      </c>
    </row>
    <row r="5537" spans="2:4" ht="13.8" x14ac:dyDescent="0.2">
      <c r="B5537" s="18">
        <v>5534</v>
      </c>
      <c r="C5537" s="2" t="str">
        <f>_xlfn.CONCAT(MONTH('Rates Database'!C5536),"-",'Rates Database'!B5536,"-",'Rates Database'!E5536,"-",'Rates Database'!G5536,"-",'Rates Database'!J5536)</f>
        <v>5-2019-National Grid-Residential-Renewable Energy</v>
      </c>
      <c r="D5537" s="2">
        <f t="shared" si="86"/>
        <v>1</v>
      </c>
    </row>
    <row r="5538" spans="2:4" ht="13.8" x14ac:dyDescent="0.2">
      <c r="B5538" s="18">
        <v>5535</v>
      </c>
      <c r="C5538" s="2" t="str">
        <f>_xlfn.CONCAT(MONTH('Rates Database'!C5537),"-",'Rates Database'!B5537,"-",'Rates Database'!E5537,"-",'Rates Database'!G5537,"-",'Rates Database'!J5537)</f>
        <v>4-2019-National Grid-Residential-Renewable Energy</v>
      </c>
      <c r="D5538" s="2">
        <f t="shared" si="86"/>
        <v>1</v>
      </c>
    </row>
    <row r="5539" spans="2:4" ht="13.8" x14ac:dyDescent="0.2">
      <c r="B5539" s="18">
        <v>5536</v>
      </c>
      <c r="C5539" s="2" t="str">
        <f>_xlfn.CONCAT(MONTH('Rates Database'!C5538),"-",'Rates Database'!B5538,"-",'Rates Database'!E5538,"-",'Rates Database'!G5538,"-",'Rates Database'!J5538)</f>
        <v>3-2019-National Grid-Residential-Renewable Energy</v>
      </c>
      <c r="D5539" s="2">
        <f t="shared" si="86"/>
        <v>1</v>
      </c>
    </row>
    <row r="5540" spans="2:4" ht="13.8" x14ac:dyDescent="0.2">
      <c r="B5540" s="18">
        <v>5537</v>
      </c>
      <c r="C5540" s="2" t="str">
        <f>_xlfn.CONCAT(MONTH('Rates Database'!C5539),"-",'Rates Database'!B5539,"-",'Rates Database'!E5539,"-",'Rates Database'!G5539,"-",'Rates Database'!J5539)</f>
        <v>2-2019-National Grid-Residential-Renewable Energy</v>
      </c>
      <c r="D5540" s="2">
        <f t="shared" si="86"/>
        <v>1</v>
      </c>
    </row>
    <row r="5541" spans="2:4" ht="13.8" x14ac:dyDescent="0.2">
      <c r="B5541" s="18">
        <v>5538</v>
      </c>
      <c r="C5541" s="2" t="str">
        <f>_xlfn.CONCAT(MONTH('Rates Database'!C5540),"-",'Rates Database'!B5540,"-",'Rates Database'!E5540,"-",'Rates Database'!G5540,"-",'Rates Database'!J5540)</f>
        <v>1-2019-National Grid-Residential-Renewable Energy</v>
      </c>
      <c r="D5541" s="2">
        <f t="shared" si="86"/>
        <v>1</v>
      </c>
    </row>
    <row r="5542" spans="2:4" ht="13.8" x14ac:dyDescent="0.2">
      <c r="B5542" s="18">
        <v>5539</v>
      </c>
      <c r="C5542" s="2" t="str">
        <f>_xlfn.CONCAT(MONTH('Rates Database'!C5541),"-",'Rates Database'!B5541,"-",'Rates Database'!E5541,"-",'Rates Database'!G5541,"-",'Rates Database'!J5541)</f>
        <v>3-2024-National Grid-Residential-Distributed Solar (SMART)</v>
      </c>
      <c r="D5542" s="2">
        <f t="shared" si="86"/>
        <v>1</v>
      </c>
    </row>
    <row r="5543" spans="2:4" ht="13.8" x14ac:dyDescent="0.2">
      <c r="B5543" s="18">
        <v>5540</v>
      </c>
      <c r="C5543" s="2" t="str">
        <f>_xlfn.CONCAT(MONTH('Rates Database'!C5542),"-",'Rates Database'!B5542,"-",'Rates Database'!E5542,"-",'Rates Database'!G5542,"-",'Rates Database'!J5542)</f>
        <v>2-2024-National Grid-Residential-Distributed Solar (SMART)</v>
      </c>
      <c r="D5543" s="2">
        <f t="shared" si="86"/>
        <v>1</v>
      </c>
    </row>
    <row r="5544" spans="2:4" ht="13.8" x14ac:dyDescent="0.2">
      <c r="B5544" s="18">
        <v>5541</v>
      </c>
      <c r="C5544" s="2" t="str">
        <f>_xlfn.CONCAT(MONTH('Rates Database'!C5543),"-",'Rates Database'!B5543,"-",'Rates Database'!E5543,"-",'Rates Database'!G5543,"-",'Rates Database'!J5543)</f>
        <v>1-2024-National Grid-Residential-Distributed Solar (SMART)</v>
      </c>
      <c r="D5544" s="2">
        <f t="shared" si="86"/>
        <v>1</v>
      </c>
    </row>
    <row r="5545" spans="2:4" ht="13.8" x14ac:dyDescent="0.2">
      <c r="B5545" s="18">
        <v>5542</v>
      </c>
      <c r="C5545" s="2" t="str">
        <f>_xlfn.CONCAT(MONTH('Rates Database'!C5544),"-",'Rates Database'!B5544,"-",'Rates Database'!E5544,"-",'Rates Database'!G5544,"-",'Rates Database'!J5544)</f>
        <v>12-2023-National Grid-Residential-Distributed Solar (SMART)</v>
      </c>
      <c r="D5545" s="2">
        <f t="shared" si="86"/>
        <v>1</v>
      </c>
    </row>
    <row r="5546" spans="2:4" ht="13.8" x14ac:dyDescent="0.2">
      <c r="B5546" s="18">
        <v>5543</v>
      </c>
      <c r="C5546" s="2" t="str">
        <f>_xlfn.CONCAT(MONTH('Rates Database'!C5545),"-",'Rates Database'!B5545,"-",'Rates Database'!E5545,"-",'Rates Database'!G5545,"-",'Rates Database'!J5545)</f>
        <v>11-2023-National Grid-Residential-Distributed Solar (SMART)</v>
      </c>
      <c r="D5546" s="2">
        <f t="shared" si="86"/>
        <v>1</v>
      </c>
    </row>
    <row r="5547" spans="2:4" ht="13.8" x14ac:dyDescent="0.2">
      <c r="B5547" s="18">
        <v>5544</v>
      </c>
      <c r="C5547" s="2" t="str">
        <f>_xlfn.CONCAT(MONTH('Rates Database'!C5546),"-",'Rates Database'!B5546,"-",'Rates Database'!E5546,"-",'Rates Database'!G5546,"-",'Rates Database'!J5546)</f>
        <v>10-2023-National Grid-Residential-Distributed Solar (SMART)</v>
      </c>
      <c r="D5547" s="2">
        <f t="shared" si="86"/>
        <v>1</v>
      </c>
    </row>
    <row r="5548" spans="2:4" ht="13.8" x14ac:dyDescent="0.2">
      <c r="B5548" s="18">
        <v>5545</v>
      </c>
      <c r="C5548" s="2" t="str">
        <f>_xlfn.CONCAT(MONTH('Rates Database'!C5547),"-",'Rates Database'!B5547,"-",'Rates Database'!E5547,"-",'Rates Database'!G5547,"-",'Rates Database'!J5547)</f>
        <v>9-2023-National Grid-Residential-Distributed Solar (SMART)</v>
      </c>
      <c r="D5548" s="2">
        <f t="shared" si="86"/>
        <v>1</v>
      </c>
    </row>
    <row r="5549" spans="2:4" ht="13.8" x14ac:dyDescent="0.2">
      <c r="B5549" s="18">
        <v>5546</v>
      </c>
      <c r="C5549" s="2" t="str">
        <f>_xlfn.CONCAT(MONTH('Rates Database'!C5548),"-",'Rates Database'!B5548,"-",'Rates Database'!E5548,"-",'Rates Database'!G5548,"-",'Rates Database'!J5548)</f>
        <v>8-2023-National Grid-Residential-Distributed Solar (SMART)</v>
      </c>
      <c r="D5549" s="2">
        <f t="shared" si="86"/>
        <v>1</v>
      </c>
    </row>
    <row r="5550" spans="2:4" ht="13.8" x14ac:dyDescent="0.2">
      <c r="B5550" s="18">
        <v>5547</v>
      </c>
      <c r="C5550" s="2" t="str">
        <f>_xlfn.CONCAT(MONTH('Rates Database'!C5549),"-",'Rates Database'!B5549,"-",'Rates Database'!E5549,"-",'Rates Database'!G5549,"-",'Rates Database'!J5549)</f>
        <v>7-2023-National Grid-Residential-Distributed Solar (SMART)</v>
      </c>
      <c r="D5550" s="2">
        <f t="shared" si="86"/>
        <v>1</v>
      </c>
    </row>
    <row r="5551" spans="2:4" ht="13.8" x14ac:dyDescent="0.2">
      <c r="B5551" s="18">
        <v>5548</v>
      </c>
      <c r="C5551" s="2" t="str">
        <f>_xlfn.CONCAT(MONTH('Rates Database'!C5550),"-",'Rates Database'!B5550,"-",'Rates Database'!E5550,"-",'Rates Database'!G5550,"-",'Rates Database'!J5550)</f>
        <v>6-2023-National Grid-Residential-Distributed Solar (SMART)</v>
      </c>
      <c r="D5551" s="2">
        <f t="shared" si="86"/>
        <v>1</v>
      </c>
    </row>
    <row r="5552" spans="2:4" ht="13.8" x14ac:dyDescent="0.2">
      <c r="B5552" s="18">
        <v>5549</v>
      </c>
      <c r="C5552" s="2" t="str">
        <f>_xlfn.CONCAT(MONTH('Rates Database'!C5551),"-",'Rates Database'!B5551,"-",'Rates Database'!E5551,"-",'Rates Database'!G5551,"-",'Rates Database'!J5551)</f>
        <v>5-2023-National Grid-Residential-Distributed Solar (SMART)</v>
      </c>
      <c r="D5552" s="2">
        <f t="shared" si="86"/>
        <v>1</v>
      </c>
    </row>
    <row r="5553" spans="2:4" ht="13.8" x14ac:dyDescent="0.2">
      <c r="B5553" s="18">
        <v>5550</v>
      </c>
      <c r="C5553" s="2" t="str">
        <f>_xlfn.CONCAT(MONTH('Rates Database'!C5552),"-",'Rates Database'!B5552,"-",'Rates Database'!E5552,"-",'Rates Database'!G5552,"-",'Rates Database'!J5552)</f>
        <v>4-2023-National Grid-Residential-Distributed Solar (SMART)</v>
      </c>
      <c r="D5553" s="2">
        <f t="shared" si="86"/>
        <v>1</v>
      </c>
    </row>
    <row r="5554" spans="2:4" ht="13.8" x14ac:dyDescent="0.2">
      <c r="B5554" s="18">
        <v>5551</v>
      </c>
      <c r="C5554" s="2" t="str">
        <f>_xlfn.CONCAT(MONTH('Rates Database'!C5553),"-",'Rates Database'!B5553,"-",'Rates Database'!E5553,"-",'Rates Database'!G5553,"-",'Rates Database'!J5553)</f>
        <v>3-2023-National Grid-Residential-Distributed Solar (SMART)</v>
      </c>
      <c r="D5554" s="2">
        <f t="shared" si="86"/>
        <v>1</v>
      </c>
    </row>
    <row r="5555" spans="2:4" ht="13.8" x14ac:dyDescent="0.2">
      <c r="B5555" s="18">
        <v>5552</v>
      </c>
      <c r="C5555" s="2" t="str">
        <f>_xlfn.CONCAT(MONTH('Rates Database'!C5554),"-",'Rates Database'!B5554,"-",'Rates Database'!E5554,"-",'Rates Database'!G5554,"-",'Rates Database'!J5554)</f>
        <v>2-2023-National Grid-Residential-Distributed Solar (SMART)</v>
      </c>
      <c r="D5555" s="2">
        <f t="shared" si="86"/>
        <v>1</v>
      </c>
    </row>
    <row r="5556" spans="2:4" ht="13.8" x14ac:dyDescent="0.2">
      <c r="B5556" s="18">
        <v>5553</v>
      </c>
      <c r="C5556" s="2" t="str">
        <f>_xlfn.CONCAT(MONTH('Rates Database'!C5555),"-",'Rates Database'!B5555,"-",'Rates Database'!E5555,"-",'Rates Database'!G5555,"-",'Rates Database'!J5555)</f>
        <v>1-2023-National Grid-Residential-Distributed Solar (SMART)</v>
      </c>
      <c r="D5556" s="2">
        <f t="shared" si="86"/>
        <v>1</v>
      </c>
    </row>
    <row r="5557" spans="2:4" ht="13.8" x14ac:dyDescent="0.2">
      <c r="B5557" s="18">
        <v>5554</v>
      </c>
      <c r="C5557" s="2" t="str">
        <f>_xlfn.CONCAT(MONTH('Rates Database'!C5556),"-",'Rates Database'!B5556,"-",'Rates Database'!E5556,"-",'Rates Database'!G5556,"-",'Rates Database'!J5556)</f>
        <v>12-2022-National Grid-Residential-Distributed Solar (SMART)</v>
      </c>
      <c r="D5557" s="2">
        <f t="shared" si="86"/>
        <v>1</v>
      </c>
    </row>
    <row r="5558" spans="2:4" ht="13.8" x14ac:dyDescent="0.2">
      <c r="B5558" s="18">
        <v>5555</v>
      </c>
      <c r="C5558" s="2" t="str">
        <f>_xlfn.CONCAT(MONTH('Rates Database'!C5557),"-",'Rates Database'!B5557,"-",'Rates Database'!E5557,"-",'Rates Database'!G5557,"-",'Rates Database'!J5557)</f>
        <v>11-2022-National Grid-Residential-Distributed Solar (SMART)</v>
      </c>
      <c r="D5558" s="2">
        <f t="shared" si="86"/>
        <v>1</v>
      </c>
    </row>
    <row r="5559" spans="2:4" ht="13.8" x14ac:dyDescent="0.2">
      <c r="B5559" s="18">
        <v>5556</v>
      </c>
      <c r="C5559" s="2" t="str">
        <f>_xlfn.CONCAT(MONTH('Rates Database'!C5558),"-",'Rates Database'!B5558,"-",'Rates Database'!E5558,"-",'Rates Database'!G5558,"-",'Rates Database'!J5558)</f>
        <v>10-2022-National Grid-Residential-Distributed Solar (SMART)</v>
      </c>
      <c r="D5559" s="2">
        <f t="shared" si="86"/>
        <v>1</v>
      </c>
    </row>
    <row r="5560" spans="2:4" ht="13.8" x14ac:dyDescent="0.2">
      <c r="B5560" s="18">
        <v>5557</v>
      </c>
      <c r="C5560" s="2" t="str">
        <f>_xlfn.CONCAT(MONTH('Rates Database'!C5559),"-",'Rates Database'!B5559,"-",'Rates Database'!E5559,"-",'Rates Database'!G5559,"-",'Rates Database'!J5559)</f>
        <v>9-2022-National Grid-Residential-Distributed Solar (SMART)</v>
      </c>
      <c r="D5560" s="2">
        <f t="shared" si="86"/>
        <v>1</v>
      </c>
    </row>
    <row r="5561" spans="2:4" ht="13.8" x14ac:dyDescent="0.2">
      <c r="B5561" s="18">
        <v>5558</v>
      </c>
      <c r="C5561" s="2" t="str">
        <f>_xlfn.CONCAT(MONTH('Rates Database'!C5560),"-",'Rates Database'!B5560,"-",'Rates Database'!E5560,"-",'Rates Database'!G5560,"-",'Rates Database'!J5560)</f>
        <v>8-2022-National Grid-Residential-Distributed Solar (SMART)</v>
      </c>
      <c r="D5561" s="2">
        <f t="shared" si="86"/>
        <v>1</v>
      </c>
    </row>
    <row r="5562" spans="2:4" ht="13.8" x14ac:dyDescent="0.2">
      <c r="B5562" s="18">
        <v>5559</v>
      </c>
      <c r="C5562" s="2" t="str">
        <f>_xlfn.CONCAT(MONTH('Rates Database'!C5561),"-",'Rates Database'!B5561,"-",'Rates Database'!E5561,"-",'Rates Database'!G5561,"-",'Rates Database'!J5561)</f>
        <v>7-2022-National Grid-Residential-Distributed Solar (SMART)</v>
      </c>
      <c r="D5562" s="2">
        <f t="shared" si="86"/>
        <v>1</v>
      </c>
    </row>
    <row r="5563" spans="2:4" ht="13.8" x14ac:dyDescent="0.2">
      <c r="B5563" s="18">
        <v>5560</v>
      </c>
      <c r="C5563" s="2" t="str">
        <f>_xlfn.CONCAT(MONTH('Rates Database'!C5562),"-",'Rates Database'!B5562,"-",'Rates Database'!E5562,"-",'Rates Database'!G5562,"-",'Rates Database'!J5562)</f>
        <v>6-2022-National Grid-Residential-Distributed Solar (SMART)</v>
      </c>
      <c r="D5563" s="2">
        <f t="shared" si="86"/>
        <v>1</v>
      </c>
    </row>
    <row r="5564" spans="2:4" ht="13.8" x14ac:dyDescent="0.2">
      <c r="B5564" s="18">
        <v>5561</v>
      </c>
      <c r="C5564" s="2" t="str">
        <f>_xlfn.CONCAT(MONTH('Rates Database'!C5563),"-",'Rates Database'!B5563,"-",'Rates Database'!E5563,"-",'Rates Database'!G5563,"-",'Rates Database'!J5563)</f>
        <v>5-2022-National Grid-Residential-Distributed Solar (SMART)</v>
      </c>
      <c r="D5564" s="2">
        <f t="shared" si="86"/>
        <v>1</v>
      </c>
    </row>
    <row r="5565" spans="2:4" ht="13.8" x14ac:dyDescent="0.2">
      <c r="B5565" s="18">
        <v>5562</v>
      </c>
      <c r="C5565" s="2" t="str">
        <f>_xlfn.CONCAT(MONTH('Rates Database'!C5564),"-",'Rates Database'!B5564,"-",'Rates Database'!E5564,"-",'Rates Database'!G5564,"-",'Rates Database'!J5564)</f>
        <v>4-2022-National Grid-Residential-Distributed Solar (SMART)</v>
      </c>
      <c r="D5565" s="2">
        <f t="shared" si="86"/>
        <v>1</v>
      </c>
    </row>
    <row r="5566" spans="2:4" ht="13.8" x14ac:dyDescent="0.2">
      <c r="B5566" s="18">
        <v>5563</v>
      </c>
      <c r="C5566" s="2" t="str">
        <f>_xlfn.CONCAT(MONTH('Rates Database'!C5565),"-",'Rates Database'!B5565,"-",'Rates Database'!E5565,"-",'Rates Database'!G5565,"-",'Rates Database'!J5565)</f>
        <v>3-2022-National Grid-Residential-Distributed Solar (SMART)</v>
      </c>
      <c r="D5566" s="2">
        <f t="shared" si="86"/>
        <v>1</v>
      </c>
    </row>
    <row r="5567" spans="2:4" ht="13.8" x14ac:dyDescent="0.2">
      <c r="B5567" s="18">
        <v>5564</v>
      </c>
      <c r="C5567" s="2" t="str">
        <f>_xlfn.CONCAT(MONTH('Rates Database'!C5566),"-",'Rates Database'!B5566,"-",'Rates Database'!E5566,"-",'Rates Database'!G5566,"-",'Rates Database'!J5566)</f>
        <v>2-2022-National Grid-Residential-Distributed Solar (SMART)</v>
      </c>
      <c r="D5567" s="2">
        <f t="shared" si="86"/>
        <v>1</v>
      </c>
    </row>
    <row r="5568" spans="2:4" ht="13.8" x14ac:dyDescent="0.2">
      <c r="B5568" s="18">
        <v>5565</v>
      </c>
      <c r="C5568" s="2" t="str">
        <f>_xlfn.CONCAT(MONTH('Rates Database'!C5567),"-",'Rates Database'!B5567,"-",'Rates Database'!E5567,"-",'Rates Database'!G5567,"-",'Rates Database'!J5567)</f>
        <v>1-2022-National Grid-Residential-Distributed Solar (SMART)</v>
      </c>
      <c r="D5568" s="2">
        <f t="shared" si="86"/>
        <v>1</v>
      </c>
    </row>
    <row r="5569" spans="2:4" ht="13.8" x14ac:dyDescent="0.2">
      <c r="B5569" s="18">
        <v>5566</v>
      </c>
      <c r="C5569" s="2" t="str">
        <f>_xlfn.CONCAT(MONTH('Rates Database'!C5568),"-",'Rates Database'!B5568,"-",'Rates Database'!E5568,"-",'Rates Database'!G5568,"-",'Rates Database'!J5568)</f>
        <v>12-2021-National Grid-Residential-Distributed Solar (SMART)</v>
      </c>
      <c r="D5569" s="2">
        <f t="shared" si="86"/>
        <v>1</v>
      </c>
    </row>
    <row r="5570" spans="2:4" ht="13.8" x14ac:dyDescent="0.2">
      <c r="B5570" s="18">
        <v>5567</v>
      </c>
      <c r="C5570" s="2" t="str">
        <f>_xlfn.CONCAT(MONTH('Rates Database'!C5569),"-",'Rates Database'!B5569,"-",'Rates Database'!E5569,"-",'Rates Database'!G5569,"-",'Rates Database'!J5569)</f>
        <v>11-2021-National Grid-Residential-Distributed Solar (SMART)</v>
      </c>
      <c r="D5570" s="2">
        <f t="shared" si="86"/>
        <v>1</v>
      </c>
    </row>
    <row r="5571" spans="2:4" ht="13.8" x14ac:dyDescent="0.2">
      <c r="B5571" s="18">
        <v>5568</v>
      </c>
      <c r="C5571" s="2" t="str">
        <f>_xlfn.CONCAT(MONTH('Rates Database'!C5570),"-",'Rates Database'!B5570,"-",'Rates Database'!E5570,"-",'Rates Database'!G5570,"-",'Rates Database'!J5570)</f>
        <v>10-2021-National Grid-Residential-Distributed Solar (SMART)</v>
      </c>
      <c r="D5571" s="2">
        <f t="shared" si="86"/>
        <v>1</v>
      </c>
    </row>
    <row r="5572" spans="2:4" ht="13.8" x14ac:dyDescent="0.2">
      <c r="B5572" s="18">
        <v>5569</v>
      </c>
      <c r="C5572" s="2" t="str">
        <f>_xlfn.CONCAT(MONTH('Rates Database'!C5571),"-",'Rates Database'!B5571,"-",'Rates Database'!E5571,"-",'Rates Database'!G5571,"-",'Rates Database'!J5571)</f>
        <v>9-2021-National Grid-Residential-Distributed Solar (SMART)</v>
      </c>
      <c r="D5572" s="2">
        <f t="shared" si="86"/>
        <v>1</v>
      </c>
    </row>
    <row r="5573" spans="2:4" ht="13.8" x14ac:dyDescent="0.2">
      <c r="B5573" s="18">
        <v>5570</v>
      </c>
      <c r="C5573" s="2" t="str">
        <f>_xlfn.CONCAT(MONTH('Rates Database'!C5572),"-",'Rates Database'!B5572,"-",'Rates Database'!E5572,"-",'Rates Database'!G5572,"-",'Rates Database'!J5572)</f>
        <v>8-2021-National Grid-Residential-Distributed Solar (SMART)</v>
      </c>
      <c r="D5573" s="2">
        <f t="shared" ref="D5573:D5636" si="87">COUNTIF($C$4:$C$10092,C5573)</f>
        <v>1</v>
      </c>
    </row>
    <row r="5574" spans="2:4" ht="13.8" x14ac:dyDescent="0.2">
      <c r="B5574" s="18">
        <v>5571</v>
      </c>
      <c r="C5574" s="2" t="str">
        <f>_xlfn.CONCAT(MONTH('Rates Database'!C5573),"-",'Rates Database'!B5573,"-",'Rates Database'!E5573,"-",'Rates Database'!G5573,"-",'Rates Database'!J5573)</f>
        <v>7-2021-National Grid-Residential-Distributed Solar (SMART)</v>
      </c>
      <c r="D5574" s="2">
        <f t="shared" si="87"/>
        <v>1</v>
      </c>
    </row>
    <row r="5575" spans="2:4" ht="13.8" x14ac:dyDescent="0.2">
      <c r="B5575" s="18">
        <v>5572</v>
      </c>
      <c r="C5575" s="2" t="str">
        <f>_xlfn.CONCAT(MONTH('Rates Database'!C5574),"-",'Rates Database'!B5574,"-",'Rates Database'!E5574,"-",'Rates Database'!G5574,"-",'Rates Database'!J5574)</f>
        <v>6-2021-National Grid-Residential-Distributed Solar (SMART)</v>
      </c>
      <c r="D5575" s="2">
        <f t="shared" si="87"/>
        <v>1</v>
      </c>
    </row>
    <row r="5576" spans="2:4" ht="13.8" x14ac:dyDescent="0.2">
      <c r="B5576" s="18">
        <v>5573</v>
      </c>
      <c r="C5576" s="2" t="str">
        <f>_xlfn.CONCAT(MONTH('Rates Database'!C5575),"-",'Rates Database'!B5575,"-",'Rates Database'!E5575,"-",'Rates Database'!G5575,"-",'Rates Database'!J5575)</f>
        <v>5-2021-National Grid-Residential-Distributed Solar (SMART)</v>
      </c>
      <c r="D5576" s="2">
        <f t="shared" si="87"/>
        <v>1</v>
      </c>
    </row>
    <row r="5577" spans="2:4" ht="13.8" x14ac:dyDescent="0.2">
      <c r="B5577" s="18">
        <v>5574</v>
      </c>
      <c r="C5577" s="2" t="str">
        <f>_xlfn.CONCAT(MONTH('Rates Database'!C5576),"-",'Rates Database'!B5576,"-",'Rates Database'!E5576,"-",'Rates Database'!G5576,"-",'Rates Database'!J5576)</f>
        <v>4-2021-National Grid-Residential-Distributed Solar (SMART)</v>
      </c>
      <c r="D5577" s="2">
        <f t="shared" si="87"/>
        <v>1</v>
      </c>
    </row>
    <row r="5578" spans="2:4" ht="13.8" x14ac:dyDescent="0.2">
      <c r="B5578" s="18">
        <v>5575</v>
      </c>
      <c r="C5578" s="2" t="str">
        <f>_xlfn.CONCAT(MONTH('Rates Database'!C5577),"-",'Rates Database'!B5577,"-",'Rates Database'!E5577,"-",'Rates Database'!G5577,"-",'Rates Database'!J5577)</f>
        <v>3-2021-National Grid-Residential-Distributed Solar (SMART)</v>
      </c>
      <c r="D5578" s="2">
        <f t="shared" si="87"/>
        <v>1</v>
      </c>
    </row>
    <row r="5579" spans="2:4" ht="13.8" x14ac:dyDescent="0.2">
      <c r="B5579" s="18">
        <v>5576</v>
      </c>
      <c r="C5579" s="2" t="str">
        <f>_xlfn.CONCAT(MONTH('Rates Database'!C5578),"-",'Rates Database'!B5578,"-",'Rates Database'!E5578,"-",'Rates Database'!G5578,"-",'Rates Database'!J5578)</f>
        <v>2-2021-National Grid-Residential-Distributed Solar (SMART)</v>
      </c>
      <c r="D5579" s="2">
        <f t="shared" si="87"/>
        <v>1</v>
      </c>
    </row>
    <row r="5580" spans="2:4" ht="13.8" x14ac:dyDescent="0.2">
      <c r="B5580" s="18">
        <v>5577</v>
      </c>
      <c r="C5580" s="2" t="str">
        <f>_xlfn.CONCAT(MONTH('Rates Database'!C5579),"-",'Rates Database'!B5579,"-",'Rates Database'!E5579,"-",'Rates Database'!G5579,"-",'Rates Database'!J5579)</f>
        <v>1-2021-National Grid-Residential-Distributed Solar (SMART)</v>
      </c>
      <c r="D5580" s="2">
        <f t="shared" si="87"/>
        <v>1</v>
      </c>
    </row>
    <row r="5581" spans="2:4" ht="13.8" x14ac:dyDescent="0.2">
      <c r="B5581" s="18">
        <v>5578</v>
      </c>
      <c r="C5581" s="2" t="str">
        <f>_xlfn.CONCAT(MONTH('Rates Database'!C5580),"-",'Rates Database'!B5580,"-",'Rates Database'!E5580,"-",'Rates Database'!G5580,"-",'Rates Database'!J5580)</f>
        <v>12-2020-National Grid-Residential-Distributed Solar (SMART)</v>
      </c>
      <c r="D5581" s="2">
        <f t="shared" si="87"/>
        <v>1</v>
      </c>
    </row>
    <row r="5582" spans="2:4" ht="13.8" x14ac:dyDescent="0.2">
      <c r="B5582" s="18">
        <v>5579</v>
      </c>
      <c r="C5582" s="2" t="str">
        <f>_xlfn.CONCAT(MONTH('Rates Database'!C5581),"-",'Rates Database'!B5581,"-",'Rates Database'!E5581,"-",'Rates Database'!G5581,"-",'Rates Database'!J5581)</f>
        <v>11-2020-National Grid-Residential-Distributed Solar (SMART)</v>
      </c>
      <c r="D5582" s="2">
        <f t="shared" si="87"/>
        <v>1</v>
      </c>
    </row>
    <row r="5583" spans="2:4" ht="13.8" x14ac:dyDescent="0.2">
      <c r="B5583" s="18">
        <v>5580</v>
      </c>
      <c r="C5583" s="2" t="str">
        <f>_xlfn.CONCAT(MONTH('Rates Database'!C5582),"-",'Rates Database'!B5582,"-",'Rates Database'!E5582,"-",'Rates Database'!G5582,"-",'Rates Database'!J5582)</f>
        <v>10-2020-National Grid-Residential-Distributed Solar (SMART)</v>
      </c>
      <c r="D5583" s="2">
        <f t="shared" si="87"/>
        <v>1</v>
      </c>
    </row>
    <row r="5584" spans="2:4" ht="13.8" x14ac:dyDescent="0.2">
      <c r="B5584" s="18">
        <v>5581</v>
      </c>
      <c r="C5584" s="2" t="str">
        <f>_xlfn.CONCAT(MONTH('Rates Database'!C5583),"-",'Rates Database'!B5583,"-",'Rates Database'!E5583,"-",'Rates Database'!G5583,"-",'Rates Database'!J5583)</f>
        <v>9-2020-National Grid-Residential-Distributed Solar (SMART)</v>
      </c>
      <c r="D5584" s="2">
        <f t="shared" si="87"/>
        <v>1</v>
      </c>
    </row>
    <row r="5585" spans="2:4" ht="13.8" x14ac:dyDescent="0.2">
      <c r="B5585" s="18">
        <v>5582</v>
      </c>
      <c r="C5585" s="2" t="str">
        <f>_xlfn.CONCAT(MONTH('Rates Database'!C5584),"-",'Rates Database'!B5584,"-",'Rates Database'!E5584,"-",'Rates Database'!G5584,"-",'Rates Database'!J5584)</f>
        <v>8-2020-National Grid-Residential-Distributed Solar (SMART)</v>
      </c>
      <c r="D5585" s="2">
        <f t="shared" si="87"/>
        <v>1</v>
      </c>
    </row>
    <row r="5586" spans="2:4" ht="13.8" x14ac:dyDescent="0.2">
      <c r="B5586" s="18">
        <v>5583</v>
      </c>
      <c r="C5586" s="2" t="str">
        <f>_xlfn.CONCAT(MONTH('Rates Database'!C5585),"-",'Rates Database'!B5585,"-",'Rates Database'!E5585,"-",'Rates Database'!G5585,"-",'Rates Database'!J5585)</f>
        <v>7-2020-National Grid-Residential-Distributed Solar (SMART)</v>
      </c>
      <c r="D5586" s="2">
        <f t="shared" si="87"/>
        <v>1</v>
      </c>
    </row>
    <row r="5587" spans="2:4" ht="13.8" x14ac:dyDescent="0.2">
      <c r="B5587" s="18">
        <v>5584</v>
      </c>
      <c r="C5587" s="2" t="str">
        <f>_xlfn.CONCAT(MONTH('Rates Database'!C5586),"-",'Rates Database'!B5586,"-",'Rates Database'!E5586,"-",'Rates Database'!G5586,"-",'Rates Database'!J5586)</f>
        <v>6-2020-National Grid-Residential-Distributed Solar (SMART)</v>
      </c>
      <c r="D5587" s="2">
        <f t="shared" si="87"/>
        <v>1</v>
      </c>
    </row>
    <row r="5588" spans="2:4" ht="13.8" x14ac:dyDescent="0.2">
      <c r="B5588" s="18">
        <v>5585</v>
      </c>
      <c r="C5588" s="2" t="str">
        <f>_xlfn.CONCAT(MONTH('Rates Database'!C5587),"-",'Rates Database'!B5587,"-",'Rates Database'!E5587,"-",'Rates Database'!G5587,"-",'Rates Database'!J5587)</f>
        <v>5-2020-National Grid-Residential-Distributed Solar (SMART)</v>
      </c>
      <c r="D5588" s="2">
        <f t="shared" si="87"/>
        <v>1</v>
      </c>
    </row>
    <row r="5589" spans="2:4" ht="13.8" x14ac:dyDescent="0.2">
      <c r="B5589" s="18">
        <v>5586</v>
      </c>
      <c r="C5589" s="2" t="str">
        <f>_xlfn.CONCAT(MONTH('Rates Database'!C5588),"-",'Rates Database'!B5588,"-",'Rates Database'!E5588,"-",'Rates Database'!G5588,"-",'Rates Database'!J5588)</f>
        <v>4-2020-National Grid-Residential-Distributed Solar (SMART)</v>
      </c>
      <c r="D5589" s="2">
        <f t="shared" si="87"/>
        <v>1</v>
      </c>
    </row>
    <row r="5590" spans="2:4" ht="13.8" x14ac:dyDescent="0.2">
      <c r="B5590" s="18">
        <v>5587</v>
      </c>
      <c r="C5590" s="2" t="str">
        <f>_xlfn.CONCAT(MONTH('Rates Database'!C5589),"-",'Rates Database'!B5589,"-",'Rates Database'!E5589,"-",'Rates Database'!G5589,"-",'Rates Database'!J5589)</f>
        <v>3-2020-National Grid-Residential-Distributed Solar (SMART)</v>
      </c>
      <c r="D5590" s="2">
        <f t="shared" si="87"/>
        <v>1</v>
      </c>
    </row>
    <row r="5591" spans="2:4" ht="13.8" x14ac:dyDescent="0.2">
      <c r="B5591" s="18">
        <v>5588</v>
      </c>
      <c r="C5591" s="2" t="str">
        <f>_xlfn.CONCAT(MONTH('Rates Database'!C5590),"-",'Rates Database'!B5590,"-",'Rates Database'!E5590,"-",'Rates Database'!G5590,"-",'Rates Database'!J5590)</f>
        <v>2-2020-National Grid-Residential-Distributed Solar (SMART)</v>
      </c>
      <c r="D5591" s="2">
        <f t="shared" si="87"/>
        <v>1</v>
      </c>
    </row>
    <row r="5592" spans="2:4" ht="13.8" x14ac:dyDescent="0.2">
      <c r="B5592" s="18">
        <v>5589</v>
      </c>
      <c r="C5592" s="2" t="str">
        <f>_xlfn.CONCAT(MONTH('Rates Database'!C5591),"-",'Rates Database'!B5591,"-",'Rates Database'!E5591,"-",'Rates Database'!G5591,"-",'Rates Database'!J5591)</f>
        <v>1-2020-National Grid-Residential-Distributed Solar (SMART)</v>
      </c>
      <c r="D5592" s="2">
        <f t="shared" si="87"/>
        <v>1</v>
      </c>
    </row>
    <row r="5593" spans="2:4" ht="13.8" x14ac:dyDescent="0.2">
      <c r="B5593" s="18">
        <v>5590</v>
      </c>
      <c r="C5593" s="2" t="str">
        <f>_xlfn.CONCAT(MONTH('Rates Database'!C5592),"-",'Rates Database'!B5592,"-",'Rates Database'!E5592,"-",'Rates Database'!G5592,"-",'Rates Database'!J5592)</f>
        <v>12-2019-National Grid-Residential-Distributed Solar (SMART)</v>
      </c>
      <c r="D5593" s="2">
        <f t="shared" si="87"/>
        <v>1</v>
      </c>
    </row>
    <row r="5594" spans="2:4" ht="13.8" x14ac:dyDescent="0.2">
      <c r="B5594" s="18">
        <v>5591</v>
      </c>
      <c r="C5594" s="2" t="str">
        <f>_xlfn.CONCAT(MONTH('Rates Database'!C5593),"-",'Rates Database'!B5593,"-",'Rates Database'!E5593,"-",'Rates Database'!G5593,"-",'Rates Database'!J5593)</f>
        <v>11-2019-National Grid-Residential-Distributed Solar (SMART)</v>
      </c>
      <c r="D5594" s="2">
        <f t="shared" si="87"/>
        <v>1</v>
      </c>
    </row>
    <row r="5595" spans="2:4" ht="13.8" x14ac:dyDescent="0.2">
      <c r="B5595" s="18">
        <v>5592</v>
      </c>
      <c r="C5595" s="2" t="str">
        <f>_xlfn.CONCAT(MONTH('Rates Database'!C5594),"-",'Rates Database'!B5594,"-",'Rates Database'!E5594,"-",'Rates Database'!G5594,"-",'Rates Database'!J5594)</f>
        <v>10-2019-National Grid-Residential-Distributed Solar (SMART)</v>
      </c>
      <c r="D5595" s="2">
        <f t="shared" si="87"/>
        <v>1</v>
      </c>
    </row>
    <row r="5596" spans="2:4" ht="13.8" x14ac:dyDescent="0.2">
      <c r="B5596" s="18">
        <v>5593</v>
      </c>
      <c r="C5596" s="2" t="str">
        <f>_xlfn.CONCAT(MONTH('Rates Database'!C5595),"-",'Rates Database'!B5595,"-",'Rates Database'!E5595,"-",'Rates Database'!G5595,"-",'Rates Database'!J5595)</f>
        <v>9-2019-National Grid-Residential-Distributed Solar (SMART)</v>
      </c>
      <c r="D5596" s="2">
        <f t="shared" si="87"/>
        <v>1</v>
      </c>
    </row>
    <row r="5597" spans="2:4" ht="13.8" x14ac:dyDescent="0.2">
      <c r="B5597" s="18">
        <v>5594</v>
      </c>
      <c r="C5597" s="2" t="str">
        <f>_xlfn.CONCAT(MONTH('Rates Database'!C5596),"-",'Rates Database'!B5596,"-",'Rates Database'!E5596,"-",'Rates Database'!G5596,"-",'Rates Database'!J5596)</f>
        <v>8-2019-National Grid-Residential-Distributed Solar (SMART)</v>
      </c>
      <c r="D5597" s="2">
        <f t="shared" si="87"/>
        <v>1</v>
      </c>
    </row>
    <row r="5598" spans="2:4" ht="13.8" x14ac:dyDescent="0.2">
      <c r="B5598" s="18">
        <v>5595</v>
      </c>
      <c r="C5598" s="2" t="str">
        <f>_xlfn.CONCAT(MONTH('Rates Database'!C5597),"-",'Rates Database'!B5597,"-",'Rates Database'!E5597,"-",'Rates Database'!G5597,"-",'Rates Database'!J5597)</f>
        <v>7-2019-National Grid-Residential-Distributed Solar (SMART)</v>
      </c>
      <c r="D5598" s="2">
        <f t="shared" si="87"/>
        <v>1</v>
      </c>
    </row>
    <row r="5599" spans="2:4" ht="13.8" x14ac:dyDescent="0.2">
      <c r="B5599" s="18">
        <v>5596</v>
      </c>
      <c r="C5599" s="2" t="str">
        <f>_xlfn.CONCAT(MONTH('Rates Database'!C5598),"-",'Rates Database'!B5598,"-",'Rates Database'!E5598,"-",'Rates Database'!G5598,"-",'Rates Database'!J5598)</f>
        <v>6-2019-National Grid-Residential-Distributed Solar (SMART)</v>
      </c>
      <c r="D5599" s="2">
        <f t="shared" si="87"/>
        <v>1</v>
      </c>
    </row>
    <row r="5600" spans="2:4" ht="13.8" x14ac:dyDescent="0.2">
      <c r="B5600" s="18">
        <v>5597</v>
      </c>
      <c r="C5600" s="2" t="str">
        <f>_xlfn.CONCAT(MONTH('Rates Database'!C5599),"-",'Rates Database'!B5599,"-",'Rates Database'!E5599,"-",'Rates Database'!G5599,"-",'Rates Database'!J5599)</f>
        <v>5-2019-National Grid-Residential-Distributed Solar (SMART)</v>
      </c>
      <c r="D5600" s="2">
        <f t="shared" si="87"/>
        <v>1</v>
      </c>
    </row>
    <row r="5601" spans="2:4" ht="13.8" x14ac:dyDescent="0.2">
      <c r="B5601" s="18">
        <v>5598</v>
      </c>
      <c r="C5601" s="2" t="str">
        <f>_xlfn.CONCAT(MONTH('Rates Database'!C5600),"-",'Rates Database'!B5600,"-",'Rates Database'!E5600,"-",'Rates Database'!G5600,"-",'Rates Database'!J5600)</f>
        <v>4-2019-National Grid-Residential-Distributed Solar (SMART)</v>
      </c>
      <c r="D5601" s="2">
        <f t="shared" si="87"/>
        <v>1</v>
      </c>
    </row>
    <row r="5602" spans="2:4" ht="13.8" x14ac:dyDescent="0.2">
      <c r="B5602" s="18">
        <v>5599</v>
      </c>
      <c r="C5602" s="2" t="str">
        <f>_xlfn.CONCAT(MONTH('Rates Database'!C5601),"-",'Rates Database'!B5601,"-",'Rates Database'!E5601,"-",'Rates Database'!G5601,"-",'Rates Database'!J5601)</f>
        <v>3-2019-National Grid-Residential-Distributed Solar (SMART)</v>
      </c>
      <c r="D5602" s="2">
        <f t="shared" si="87"/>
        <v>1</v>
      </c>
    </row>
    <row r="5603" spans="2:4" ht="13.8" x14ac:dyDescent="0.2">
      <c r="B5603" s="18">
        <v>5600</v>
      </c>
      <c r="C5603" s="2" t="str">
        <f>_xlfn.CONCAT(MONTH('Rates Database'!C5602),"-",'Rates Database'!B5602,"-",'Rates Database'!E5602,"-",'Rates Database'!G5602,"-",'Rates Database'!J5602)</f>
        <v>2-2019-National Grid-Residential-Distributed Solar (SMART)</v>
      </c>
      <c r="D5603" s="2">
        <f t="shared" si="87"/>
        <v>1</v>
      </c>
    </row>
    <row r="5604" spans="2:4" ht="13.8" x14ac:dyDescent="0.2">
      <c r="B5604" s="18">
        <v>5601</v>
      </c>
      <c r="C5604" s="2" t="str">
        <f>_xlfn.CONCAT(MONTH('Rates Database'!C5603),"-",'Rates Database'!B5603,"-",'Rates Database'!E5603,"-",'Rates Database'!G5603,"-",'Rates Database'!J5603)</f>
        <v>1-2019-National Grid-Residential-Distributed Solar (SMART)</v>
      </c>
      <c r="D5604" s="2">
        <f t="shared" si="87"/>
        <v>1</v>
      </c>
    </row>
    <row r="5605" spans="2:4" ht="13.8" x14ac:dyDescent="0.2">
      <c r="B5605" s="18">
        <v>5602</v>
      </c>
      <c r="C5605" s="2" t="str">
        <f>_xlfn.CONCAT(MONTH('Rates Database'!C5604),"-",'Rates Database'!B5604,"-",'Rates Database'!E5604,"-",'Rates Database'!G5604,"-",'Rates Database'!J5604)</f>
        <v>3-2024-National Grid-Residential-Electric Vehicle Program Factor (EVPF)</v>
      </c>
      <c r="D5605" s="2">
        <f t="shared" si="87"/>
        <v>1</v>
      </c>
    </row>
    <row r="5606" spans="2:4" ht="13.8" x14ac:dyDescent="0.2">
      <c r="B5606" s="18">
        <v>5603</v>
      </c>
      <c r="C5606" s="2" t="str">
        <f>_xlfn.CONCAT(MONTH('Rates Database'!C5605),"-",'Rates Database'!B5605,"-",'Rates Database'!E5605,"-",'Rates Database'!G5605,"-",'Rates Database'!J5605)</f>
        <v>2-2024-National Grid-Residential-Electric Vehicle Program Factor (EVPF)</v>
      </c>
      <c r="D5606" s="2">
        <f t="shared" si="87"/>
        <v>1</v>
      </c>
    </row>
    <row r="5607" spans="2:4" ht="13.8" x14ac:dyDescent="0.2">
      <c r="B5607" s="18">
        <v>5604</v>
      </c>
      <c r="C5607" s="2" t="str">
        <f>_xlfn.CONCAT(MONTH('Rates Database'!C5606),"-",'Rates Database'!B5606,"-",'Rates Database'!E5606,"-",'Rates Database'!G5606,"-",'Rates Database'!J5606)</f>
        <v>1-2024-National Grid-Residential-Electric Vehicle Program Factor (EVPF)</v>
      </c>
      <c r="D5607" s="2">
        <f t="shared" si="87"/>
        <v>1</v>
      </c>
    </row>
    <row r="5608" spans="2:4" ht="13.8" x14ac:dyDescent="0.2">
      <c r="B5608" s="18">
        <v>5605</v>
      </c>
      <c r="C5608" s="2" t="str">
        <f>_xlfn.CONCAT(MONTH('Rates Database'!C5607),"-",'Rates Database'!B5607,"-",'Rates Database'!E5607,"-",'Rates Database'!G5607,"-",'Rates Database'!J5607)</f>
        <v>12-2023-National Grid-Residential-Electric Vehicle Program Factor (EVPF)</v>
      </c>
      <c r="D5608" s="2">
        <f t="shared" si="87"/>
        <v>1</v>
      </c>
    </row>
    <row r="5609" spans="2:4" ht="13.8" x14ac:dyDescent="0.2">
      <c r="B5609" s="18">
        <v>5606</v>
      </c>
      <c r="C5609" s="2" t="str">
        <f>_xlfn.CONCAT(MONTH('Rates Database'!C5608),"-",'Rates Database'!B5608,"-",'Rates Database'!E5608,"-",'Rates Database'!G5608,"-",'Rates Database'!J5608)</f>
        <v>11-2023-National Grid-Residential-Electric Vehicle Program Factor (EVPF)</v>
      </c>
      <c r="D5609" s="2">
        <f t="shared" si="87"/>
        <v>1</v>
      </c>
    </row>
    <row r="5610" spans="2:4" ht="13.8" x14ac:dyDescent="0.2">
      <c r="B5610" s="18">
        <v>5607</v>
      </c>
      <c r="C5610" s="2" t="str">
        <f>_xlfn.CONCAT(MONTH('Rates Database'!C5609),"-",'Rates Database'!B5609,"-",'Rates Database'!E5609,"-",'Rates Database'!G5609,"-",'Rates Database'!J5609)</f>
        <v>10-2023-National Grid-Residential-Electric Vehicle Program Factor (EVPF)</v>
      </c>
      <c r="D5610" s="2">
        <f t="shared" si="87"/>
        <v>1</v>
      </c>
    </row>
    <row r="5611" spans="2:4" ht="13.8" x14ac:dyDescent="0.2">
      <c r="B5611" s="18">
        <v>5608</v>
      </c>
      <c r="C5611" s="2" t="str">
        <f>_xlfn.CONCAT(MONTH('Rates Database'!C5610),"-",'Rates Database'!B5610,"-",'Rates Database'!E5610,"-",'Rates Database'!G5610,"-",'Rates Database'!J5610)</f>
        <v>9-2023-National Grid-Residential-Electric Vehicle Program Factor (EVPF)</v>
      </c>
      <c r="D5611" s="2">
        <f t="shared" si="87"/>
        <v>1</v>
      </c>
    </row>
    <row r="5612" spans="2:4" ht="13.8" x14ac:dyDescent="0.2">
      <c r="B5612" s="18">
        <v>5609</v>
      </c>
      <c r="C5612" s="2" t="str">
        <f>_xlfn.CONCAT(MONTH('Rates Database'!C5611),"-",'Rates Database'!B5611,"-",'Rates Database'!E5611,"-",'Rates Database'!G5611,"-",'Rates Database'!J5611)</f>
        <v>8-2023-National Grid-Residential-Electric Vehicle Program Factor (EVPF)</v>
      </c>
      <c r="D5612" s="2">
        <f t="shared" si="87"/>
        <v>1</v>
      </c>
    </row>
    <row r="5613" spans="2:4" ht="13.8" x14ac:dyDescent="0.2">
      <c r="B5613" s="18">
        <v>5610</v>
      </c>
      <c r="C5613" s="2" t="str">
        <f>_xlfn.CONCAT(MONTH('Rates Database'!C5612),"-",'Rates Database'!B5612,"-",'Rates Database'!E5612,"-",'Rates Database'!G5612,"-",'Rates Database'!J5612)</f>
        <v>7-2023-National Grid-Residential-Electric Vehicle Program Factor (EVPF)</v>
      </c>
      <c r="D5613" s="2">
        <f t="shared" si="87"/>
        <v>1</v>
      </c>
    </row>
    <row r="5614" spans="2:4" ht="13.8" x14ac:dyDescent="0.2">
      <c r="B5614" s="18">
        <v>5611</v>
      </c>
      <c r="C5614" s="2" t="str">
        <f>_xlfn.CONCAT(MONTH('Rates Database'!C5613),"-",'Rates Database'!B5613,"-",'Rates Database'!E5613,"-",'Rates Database'!G5613,"-",'Rates Database'!J5613)</f>
        <v>6-2023-National Grid-Residential-Electric Vehicle Program Factor (EVPF)</v>
      </c>
      <c r="D5614" s="2">
        <f t="shared" si="87"/>
        <v>1</v>
      </c>
    </row>
    <row r="5615" spans="2:4" ht="13.8" x14ac:dyDescent="0.2">
      <c r="B5615" s="18">
        <v>5612</v>
      </c>
      <c r="C5615" s="2" t="str">
        <f>_xlfn.CONCAT(MONTH('Rates Database'!C5614),"-",'Rates Database'!B5614,"-",'Rates Database'!E5614,"-",'Rates Database'!G5614,"-",'Rates Database'!J5614)</f>
        <v>5-2023-National Grid-Residential-Electric Vehicle Program Factor (EVPF)</v>
      </c>
      <c r="D5615" s="2">
        <f t="shared" si="87"/>
        <v>1</v>
      </c>
    </row>
    <row r="5616" spans="2:4" ht="13.8" x14ac:dyDescent="0.2">
      <c r="B5616" s="18">
        <v>5613</v>
      </c>
      <c r="C5616" s="2" t="str">
        <f>_xlfn.CONCAT(MONTH('Rates Database'!C5615),"-",'Rates Database'!B5615,"-",'Rates Database'!E5615,"-",'Rates Database'!G5615,"-",'Rates Database'!J5615)</f>
        <v>4-2023-National Grid-Residential-Electric Vehicle Program Factor (EVPF)</v>
      </c>
      <c r="D5616" s="2">
        <f t="shared" si="87"/>
        <v>1</v>
      </c>
    </row>
    <row r="5617" spans="2:4" ht="13.8" x14ac:dyDescent="0.2">
      <c r="B5617" s="18">
        <v>5614</v>
      </c>
      <c r="C5617" s="2" t="str">
        <f>_xlfn.CONCAT(MONTH('Rates Database'!C5616),"-",'Rates Database'!B5616,"-",'Rates Database'!E5616,"-",'Rates Database'!G5616,"-",'Rates Database'!J5616)</f>
        <v>3-2023-National Grid-Residential-Electric Vehicle Program Factor (EVPF)</v>
      </c>
      <c r="D5617" s="2">
        <f t="shared" si="87"/>
        <v>1</v>
      </c>
    </row>
    <row r="5618" spans="2:4" ht="13.8" x14ac:dyDescent="0.2">
      <c r="B5618" s="18">
        <v>5615</v>
      </c>
      <c r="C5618" s="2" t="str">
        <f>_xlfn.CONCAT(MONTH('Rates Database'!C5617),"-",'Rates Database'!B5617,"-",'Rates Database'!E5617,"-",'Rates Database'!G5617,"-",'Rates Database'!J5617)</f>
        <v>2-2023-National Grid-Residential-Electric Vehicle Program Factor (EVPF)</v>
      </c>
      <c r="D5618" s="2">
        <f t="shared" si="87"/>
        <v>1</v>
      </c>
    </row>
    <row r="5619" spans="2:4" ht="13.8" x14ac:dyDescent="0.2">
      <c r="B5619" s="18">
        <v>5616</v>
      </c>
      <c r="C5619" s="2" t="str">
        <f>_xlfn.CONCAT(MONTH('Rates Database'!C5618),"-",'Rates Database'!B5618,"-",'Rates Database'!E5618,"-",'Rates Database'!G5618,"-",'Rates Database'!J5618)</f>
        <v>1-2023-National Grid-Residential-Electric Vehicle Program Factor (EVPF)</v>
      </c>
      <c r="D5619" s="2">
        <f t="shared" si="87"/>
        <v>1</v>
      </c>
    </row>
    <row r="5620" spans="2:4" ht="13.8" x14ac:dyDescent="0.2">
      <c r="B5620" s="18">
        <v>5617</v>
      </c>
      <c r="C5620" s="2" t="str">
        <f>_xlfn.CONCAT(MONTH('Rates Database'!C5619),"-",'Rates Database'!B5619,"-",'Rates Database'!E5619,"-",'Rates Database'!G5619,"-",'Rates Database'!J5619)</f>
        <v>12-2022-National Grid-Residential-Electric Vehicle Program Factor (EVPF)</v>
      </c>
      <c r="D5620" s="2">
        <f t="shared" si="87"/>
        <v>1</v>
      </c>
    </row>
    <row r="5621" spans="2:4" ht="13.8" x14ac:dyDescent="0.2">
      <c r="B5621" s="18">
        <v>5618</v>
      </c>
      <c r="C5621" s="2" t="str">
        <f>_xlfn.CONCAT(MONTH('Rates Database'!C5620),"-",'Rates Database'!B5620,"-",'Rates Database'!E5620,"-",'Rates Database'!G5620,"-",'Rates Database'!J5620)</f>
        <v>11-2022-National Grid-Residential-Electric Vehicle Program Factor (EVPF)</v>
      </c>
      <c r="D5621" s="2">
        <f t="shared" si="87"/>
        <v>1</v>
      </c>
    </row>
    <row r="5622" spans="2:4" ht="13.8" x14ac:dyDescent="0.2">
      <c r="B5622" s="18">
        <v>5619</v>
      </c>
      <c r="C5622" s="2" t="str">
        <f>_xlfn.CONCAT(MONTH('Rates Database'!C5621),"-",'Rates Database'!B5621,"-",'Rates Database'!E5621,"-",'Rates Database'!G5621,"-",'Rates Database'!J5621)</f>
        <v>10-2022-National Grid-Residential-Electric Vehicle Program Factor (EVPF)</v>
      </c>
      <c r="D5622" s="2">
        <f t="shared" si="87"/>
        <v>1</v>
      </c>
    </row>
    <row r="5623" spans="2:4" ht="13.8" x14ac:dyDescent="0.2">
      <c r="B5623" s="18">
        <v>5620</v>
      </c>
      <c r="C5623" s="2" t="str">
        <f>_xlfn.CONCAT(MONTH('Rates Database'!C5622),"-",'Rates Database'!B5622,"-",'Rates Database'!E5622,"-",'Rates Database'!G5622,"-",'Rates Database'!J5622)</f>
        <v>9-2022-National Grid-Residential-Electric Vehicle Program Factor (EVPF)</v>
      </c>
      <c r="D5623" s="2">
        <f t="shared" si="87"/>
        <v>1</v>
      </c>
    </row>
    <row r="5624" spans="2:4" ht="13.8" x14ac:dyDescent="0.2">
      <c r="B5624" s="18">
        <v>5621</v>
      </c>
      <c r="C5624" s="2" t="str">
        <f>_xlfn.CONCAT(MONTH('Rates Database'!C5623),"-",'Rates Database'!B5623,"-",'Rates Database'!E5623,"-",'Rates Database'!G5623,"-",'Rates Database'!J5623)</f>
        <v>8-2022-National Grid-Residential-Electric Vehicle Program Factor (EVPF)</v>
      </c>
      <c r="D5624" s="2">
        <f t="shared" si="87"/>
        <v>1</v>
      </c>
    </row>
    <row r="5625" spans="2:4" ht="13.8" x14ac:dyDescent="0.2">
      <c r="B5625" s="18">
        <v>5622</v>
      </c>
      <c r="C5625" s="2" t="str">
        <f>_xlfn.CONCAT(MONTH('Rates Database'!C5624),"-",'Rates Database'!B5624,"-",'Rates Database'!E5624,"-",'Rates Database'!G5624,"-",'Rates Database'!J5624)</f>
        <v>7-2022-National Grid-Residential-Electric Vehicle Program Factor (EVPF)</v>
      </c>
      <c r="D5625" s="2">
        <f t="shared" si="87"/>
        <v>1</v>
      </c>
    </row>
    <row r="5626" spans="2:4" ht="13.8" x14ac:dyDescent="0.2">
      <c r="B5626" s="18">
        <v>5623</v>
      </c>
      <c r="C5626" s="2" t="str">
        <f>_xlfn.CONCAT(MONTH('Rates Database'!C5625),"-",'Rates Database'!B5625,"-",'Rates Database'!E5625,"-",'Rates Database'!G5625,"-",'Rates Database'!J5625)</f>
        <v>6-2022-National Grid-Residential-Electric Vehicle Program Factor (EVPF)</v>
      </c>
      <c r="D5626" s="2">
        <f t="shared" si="87"/>
        <v>1</v>
      </c>
    </row>
    <row r="5627" spans="2:4" ht="13.8" x14ac:dyDescent="0.2">
      <c r="B5627" s="18">
        <v>5624</v>
      </c>
      <c r="C5627" s="2" t="str">
        <f>_xlfn.CONCAT(MONTH('Rates Database'!C5626),"-",'Rates Database'!B5626,"-",'Rates Database'!E5626,"-",'Rates Database'!G5626,"-",'Rates Database'!J5626)</f>
        <v>5-2022-National Grid-Residential-Electric Vehicle Program Factor (EVPF)</v>
      </c>
      <c r="D5627" s="2">
        <f t="shared" si="87"/>
        <v>1</v>
      </c>
    </row>
    <row r="5628" spans="2:4" ht="13.8" x14ac:dyDescent="0.2">
      <c r="B5628" s="18">
        <v>5625</v>
      </c>
      <c r="C5628" s="2" t="str">
        <f>_xlfn.CONCAT(MONTH('Rates Database'!C5627),"-",'Rates Database'!B5627,"-",'Rates Database'!E5627,"-",'Rates Database'!G5627,"-",'Rates Database'!J5627)</f>
        <v>4-2022-National Grid-Residential-Electric Vehicle Program Factor (EVPF)</v>
      </c>
      <c r="D5628" s="2">
        <f t="shared" si="87"/>
        <v>1</v>
      </c>
    </row>
    <row r="5629" spans="2:4" ht="13.8" x14ac:dyDescent="0.2">
      <c r="B5629" s="18">
        <v>5626</v>
      </c>
      <c r="C5629" s="2" t="str">
        <f>_xlfn.CONCAT(MONTH('Rates Database'!C5628),"-",'Rates Database'!B5628,"-",'Rates Database'!E5628,"-",'Rates Database'!G5628,"-",'Rates Database'!J5628)</f>
        <v>3-2022-National Grid-Residential-Electric Vehicle Program Factor (EVPF)</v>
      </c>
      <c r="D5629" s="2">
        <f t="shared" si="87"/>
        <v>1</v>
      </c>
    </row>
    <row r="5630" spans="2:4" ht="13.8" x14ac:dyDescent="0.2">
      <c r="B5630" s="18">
        <v>5627</v>
      </c>
      <c r="C5630" s="2" t="str">
        <f>_xlfn.CONCAT(MONTH('Rates Database'!C5629),"-",'Rates Database'!B5629,"-",'Rates Database'!E5629,"-",'Rates Database'!G5629,"-",'Rates Database'!J5629)</f>
        <v>2-2022-National Grid-Residential-Electric Vehicle Program Factor (EVPF)</v>
      </c>
      <c r="D5630" s="2">
        <f t="shared" si="87"/>
        <v>1</v>
      </c>
    </row>
    <row r="5631" spans="2:4" ht="13.8" x14ac:dyDescent="0.2">
      <c r="B5631" s="18">
        <v>5628</v>
      </c>
      <c r="C5631" s="2" t="str">
        <f>_xlfn.CONCAT(MONTH('Rates Database'!C5630),"-",'Rates Database'!B5630,"-",'Rates Database'!E5630,"-",'Rates Database'!G5630,"-",'Rates Database'!J5630)</f>
        <v>1-2022-National Grid-Residential-Electric Vehicle Program Factor (EVPF)</v>
      </c>
      <c r="D5631" s="2">
        <f t="shared" si="87"/>
        <v>1</v>
      </c>
    </row>
    <row r="5632" spans="2:4" ht="13.8" x14ac:dyDescent="0.2">
      <c r="B5632" s="18">
        <v>5629</v>
      </c>
      <c r="C5632" s="2" t="str">
        <f>_xlfn.CONCAT(MONTH('Rates Database'!C5631),"-",'Rates Database'!B5631,"-",'Rates Database'!E5631,"-",'Rates Database'!G5631,"-",'Rates Database'!J5631)</f>
        <v>12-2021-National Grid-Residential-Electric Vehicle Program Factor (EVPF)</v>
      </c>
      <c r="D5632" s="2">
        <f t="shared" si="87"/>
        <v>1</v>
      </c>
    </row>
    <row r="5633" spans="2:4" ht="13.8" x14ac:dyDescent="0.2">
      <c r="B5633" s="18">
        <v>5630</v>
      </c>
      <c r="C5633" s="2" t="str">
        <f>_xlfn.CONCAT(MONTH('Rates Database'!C5632),"-",'Rates Database'!B5632,"-",'Rates Database'!E5632,"-",'Rates Database'!G5632,"-",'Rates Database'!J5632)</f>
        <v>11-2021-National Grid-Residential-Electric Vehicle Program Factor (EVPF)</v>
      </c>
      <c r="D5633" s="2">
        <f t="shared" si="87"/>
        <v>1</v>
      </c>
    </row>
    <row r="5634" spans="2:4" ht="13.8" x14ac:dyDescent="0.2">
      <c r="B5634" s="18">
        <v>5631</v>
      </c>
      <c r="C5634" s="2" t="str">
        <f>_xlfn.CONCAT(MONTH('Rates Database'!C5633),"-",'Rates Database'!B5633,"-",'Rates Database'!E5633,"-",'Rates Database'!G5633,"-",'Rates Database'!J5633)</f>
        <v>10-2021-National Grid-Residential-Electric Vehicle Program Factor (EVPF)</v>
      </c>
      <c r="D5634" s="2">
        <f t="shared" si="87"/>
        <v>1</v>
      </c>
    </row>
    <row r="5635" spans="2:4" ht="13.8" x14ac:dyDescent="0.2">
      <c r="B5635" s="18">
        <v>5632</v>
      </c>
      <c r="C5635" s="2" t="str">
        <f>_xlfn.CONCAT(MONTH('Rates Database'!C5634),"-",'Rates Database'!B5634,"-",'Rates Database'!E5634,"-",'Rates Database'!G5634,"-",'Rates Database'!J5634)</f>
        <v>9-2021-National Grid-Residential-Electric Vehicle Program Factor (EVPF)</v>
      </c>
      <c r="D5635" s="2">
        <f t="shared" si="87"/>
        <v>1</v>
      </c>
    </row>
    <row r="5636" spans="2:4" ht="13.8" x14ac:dyDescent="0.2">
      <c r="B5636" s="18">
        <v>5633</v>
      </c>
      <c r="C5636" s="2" t="str">
        <f>_xlfn.CONCAT(MONTH('Rates Database'!C5635),"-",'Rates Database'!B5635,"-",'Rates Database'!E5635,"-",'Rates Database'!G5635,"-",'Rates Database'!J5635)</f>
        <v>8-2021-National Grid-Residential-Electric Vehicle Program Factor (EVPF)</v>
      </c>
      <c r="D5636" s="2">
        <f t="shared" si="87"/>
        <v>1</v>
      </c>
    </row>
    <row r="5637" spans="2:4" ht="13.8" x14ac:dyDescent="0.2">
      <c r="B5637" s="18">
        <v>5634</v>
      </c>
      <c r="C5637" s="2" t="str">
        <f>_xlfn.CONCAT(MONTH('Rates Database'!C5636),"-",'Rates Database'!B5636,"-",'Rates Database'!E5636,"-",'Rates Database'!G5636,"-",'Rates Database'!J5636)</f>
        <v>7-2021-National Grid-Residential-Electric Vehicle Program Factor (EVPF)</v>
      </c>
      <c r="D5637" s="2">
        <f t="shared" ref="D5637:D5700" si="88">COUNTIF($C$4:$C$10092,C5637)</f>
        <v>1</v>
      </c>
    </row>
    <row r="5638" spans="2:4" ht="13.8" x14ac:dyDescent="0.2">
      <c r="B5638" s="18">
        <v>5635</v>
      </c>
      <c r="C5638" s="2" t="str">
        <f>_xlfn.CONCAT(MONTH('Rates Database'!C5637),"-",'Rates Database'!B5637,"-",'Rates Database'!E5637,"-",'Rates Database'!G5637,"-",'Rates Database'!J5637)</f>
        <v>6-2021-National Grid-Residential-Electric Vehicle Program Factor (EVPF)</v>
      </c>
      <c r="D5638" s="2">
        <f t="shared" si="88"/>
        <v>1</v>
      </c>
    </row>
    <row r="5639" spans="2:4" ht="13.8" x14ac:dyDescent="0.2">
      <c r="B5639" s="18">
        <v>5636</v>
      </c>
      <c r="C5639" s="2" t="str">
        <f>_xlfn.CONCAT(MONTH('Rates Database'!C5638),"-",'Rates Database'!B5638,"-",'Rates Database'!E5638,"-",'Rates Database'!G5638,"-",'Rates Database'!J5638)</f>
        <v>5-2021-National Grid-Residential-Electric Vehicle Program Factor (EVPF)</v>
      </c>
      <c r="D5639" s="2">
        <f t="shared" si="88"/>
        <v>1</v>
      </c>
    </row>
    <row r="5640" spans="2:4" ht="13.8" x14ac:dyDescent="0.2">
      <c r="B5640" s="18">
        <v>5637</v>
      </c>
      <c r="C5640" s="2" t="str">
        <f>_xlfn.CONCAT(MONTH('Rates Database'!C5639),"-",'Rates Database'!B5639,"-",'Rates Database'!E5639,"-",'Rates Database'!G5639,"-",'Rates Database'!J5639)</f>
        <v>4-2021-National Grid-Residential-Electric Vehicle Program Factor (EVPF)</v>
      </c>
      <c r="D5640" s="2">
        <f t="shared" si="88"/>
        <v>1</v>
      </c>
    </row>
    <row r="5641" spans="2:4" ht="13.8" x14ac:dyDescent="0.2">
      <c r="B5641" s="18">
        <v>5638</v>
      </c>
      <c r="C5641" s="2" t="str">
        <f>_xlfn.CONCAT(MONTH('Rates Database'!C5640),"-",'Rates Database'!B5640,"-",'Rates Database'!E5640,"-",'Rates Database'!G5640,"-",'Rates Database'!J5640)</f>
        <v>3-2021-National Grid-Residential-Electric Vehicle Program Factor (EVPF)</v>
      </c>
      <c r="D5641" s="2">
        <f t="shared" si="88"/>
        <v>1</v>
      </c>
    </row>
    <row r="5642" spans="2:4" ht="13.8" x14ac:dyDescent="0.2">
      <c r="B5642" s="18">
        <v>5639</v>
      </c>
      <c r="C5642" s="2" t="str">
        <f>_xlfn.CONCAT(MONTH('Rates Database'!C5641),"-",'Rates Database'!B5641,"-",'Rates Database'!E5641,"-",'Rates Database'!G5641,"-",'Rates Database'!J5641)</f>
        <v>2-2021-National Grid-Residential-Electric Vehicle Program Factor (EVPF)</v>
      </c>
      <c r="D5642" s="2">
        <f t="shared" si="88"/>
        <v>1</v>
      </c>
    </row>
    <row r="5643" spans="2:4" ht="13.8" x14ac:dyDescent="0.2">
      <c r="B5643" s="18">
        <v>5640</v>
      </c>
      <c r="C5643" s="2" t="str">
        <f>_xlfn.CONCAT(MONTH('Rates Database'!C5642),"-",'Rates Database'!B5642,"-",'Rates Database'!E5642,"-",'Rates Database'!G5642,"-",'Rates Database'!J5642)</f>
        <v>1-2021-National Grid-Residential-Electric Vehicle Program Factor (EVPF)</v>
      </c>
      <c r="D5643" s="2">
        <f t="shared" si="88"/>
        <v>1</v>
      </c>
    </row>
    <row r="5644" spans="2:4" ht="13.8" x14ac:dyDescent="0.2">
      <c r="B5644" s="18">
        <v>5641</v>
      </c>
      <c r="C5644" s="2" t="str">
        <f>_xlfn.CONCAT(MONTH('Rates Database'!C5643),"-",'Rates Database'!B5643,"-",'Rates Database'!E5643,"-",'Rates Database'!G5643,"-",'Rates Database'!J5643)</f>
        <v>12-2020-National Grid-Residential-Electric Vehicle Program Factor (EVPF)</v>
      </c>
      <c r="D5644" s="2">
        <f t="shared" si="88"/>
        <v>1</v>
      </c>
    </row>
    <row r="5645" spans="2:4" ht="13.8" x14ac:dyDescent="0.2">
      <c r="B5645" s="18">
        <v>5642</v>
      </c>
      <c r="C5645" s="2" t="str">
        <f>_xlfn.CONCAT(MONTH('Rates Database'!C5644),"-",'Rates Database'!B5644,"-",'Rates Database'!E5644,"-",'Rates Database'!G5644,"-",'Rates Database'!J5644)</f>
        <v>11-2020-National Grid-Residential-Electric Vehicle Program Factor (EVPF)</v>
      </c>
      <c r="D5645" s="2">
        <f t="shared" si="88"/>
        <v>1</v>
      </c>
    </row>
    <row r="5646" spans="2:4" ht="13.8" x14ac:dyDescent="0.2">
      <c r="B5646" s="18">
        <v>5643</v>
      </c>
      <c r="C5646" s="2" t="str">
        <f>_xlfn.CONCAT(MONTH('Rates Database'!C5645),"-",'Rates Database'!B5645,"-",'Rates Database'!E5645,"-",'Rates Database'!G5645,"-",'Rates Database'!J5645)</f>
        <v>10-2020-National Grid-Residential-Electric Vehicle Program Factor (EVPF)</v>
      </c>
      <c r="D5646" s="2">
        <f t="shared" si="88"/>
        <v>1</v>
      </c>
    </row>
    <row r="5647" spans="2:4" ht="13.8" x14ac:dyDescent="0.2">
      <c r="B5647" s="18">
        <v>5644</v>
      </c>
      <c r="C5647" s="2" t="str">
        <f>_xlfn.CONCAT(MONTH('Rates Database'!C5646),"-",'Rates Database'!B5646,"-",'Rates Database'!E5646,"-",'Rates Database'!G5646,"-",'Rates Database'!J5646)</f>
        <v>9-2020-National Grid-Residential-Electric Vehicle Program Factor (EVPF)</v>
      </c>
      <c r="D5647" s="2">
        <f t="shared" si="88"/>
        <v>1</v>
      </c>
    </row>
    <row r="5648" spans="2:4" ht="13.8" x14ac:dyDescent="0.2">
      <c r="B5648" s="18">
        <v>5645</v>
      </c>
      <c r="C5648" s="2" t="str">
        <f>_xlfn.CONCAT(MONTH('Rates Database'!C5647),"-",'Rates Database'!B5647,"-",'Rates Database'!E5647,"-",'Rates Database'!G5647,"-",'Rates Database'!J5647)</f>
        <v>8-2020-National Grid-Residential-Electric Vehicle Program Factor (EVPF)</v>
      </c>
      <c r="D5648" s="2">
        <f t="shared" si="88"/>
        <v>1</v>
      </c>
    </row>
    <row r="5649" spans="2:4" ht="13.8" x14ac:dyDescent="0.2">
      <c r="B5649" s="18">
        <v>5646</v>
      </c>
      <c r="C5649" s="2" t="str">
        <f>_xlfn.CONCAT(MONTH('Rates Database'!C5648),"-",'Rates Database'!B5648,"-",'Rates Database'!E5648,"-",'Rates Database'!G5648,"-",'Rates Database'!J5648)</f>
        <v>7-2020-National Grid-Residential-Electric Vehicle Program Factor (EVPF)</v>
      </c>
      <c r="D5649" s="2">
        <f t="shared" si="88"/>
        <v>1</v>
      </c>
    </row>
    <row r="5650" spans="2:4" ht="13.8" x14ac:dyDescent="0.2">
      <c r="B5650" s="18">
        <v>5647</v>
      </c>
      <c r="C5650" s="2" t="str">
        <f>_xlfn.CONCAT(MONTH('Rates Database'!C5649),"-",'Rates Database'!B5649,"-",'Rates Database'!E5649,"-",'Rates Database'!G5649,"-",'Rates Database'!J5649)</f>
        <v>6-2020-National Grid-Residential-Electric Vehicle Program Factor (EVPF)</v>
      </c>
      <c r="D5650" s="2">
        <f t="shared" si="88"/>
        <v>1</v>
      </c>
    </row>
    <row r="5651" spans="2:4" ht="13.8" x14ac:dyDescent="0.2">
      <c r="B5651" s="18">
        <v>5648</v>
      </c>
      <c r="C5651" s="2" t="str">
        <f>_xlfn.CONCAT(MONTH('Rates Database'!C5650),"-",'Rates Database'!B5650,"-",'Rates Database'!E5650,"-",'Rates Database'!G5650,"-",'Rates Database'!J5650)</f>
        <v>5-2020-National Grid-Residential-Electric Vehicle Program Factor (EVPF)</v>
      </c>
      <c r="D5651" s="2">
        <f t="shared" si="88"/>
        <v>1</v>
      </c>
    </row>
    <row r="5652" spans="2:4" ht="13.8" x14ac:dyDescent="0.2">
      <c r="B5652" s="18">
        <v>5649</v>
      </c>
      <c r="C5652" s="2" t="str">
        <f>_xlfn.CONCAT(MONTH('Rates Database'!C5651),"-",'Rates Database'!B5651,"-",'Rates Database'!E5651,"-",'Rates Database'!G5651,"-",'Rates Database'!J5651)</f>
        <v>4-2020-National Grid-Residential-Electric Vehicle Program Factor (EVPF)</v>
      </c>
      <c r="D5652" s="2">
        <f t="shared" si="88"/>
        <v>1</v>
      </c>
    </row>
    <row r="5653" spans="2:4" ht="13.8" x14ac:dyDescent="0.2">
      <c r="B5653" s="18">
        <v>5650</v>
      </c>
      <c r="C5653" s="2" t="str">
        <f>_xlfn.CONCAT(MONTH('Rates Database'!C5652),"-",'Rates Database'!B5652,"-",'Rates Database'!E5652,"-",'Rates Database'!G5652,"-",'Rates Database'!J5652)</f>
        <v>3-2020-National Grid-Residential-Electric Vehicle Program Factor (EVPF)</v>
      </c>
      <c r="D5653" s="2">
        <f t="shared" si="88"/>
        <v>1</v>
      </c>
    </row>
    <row r="5654" spans="2:4" ht="13.8" x14ac:dyDescent="0.2">
      <c r="B5654" s="18">
        <v>5651</v>
      </c>
      <c r="C5654" s="2" t="str">
        <f>_xlfn.CONCAT(MONTH('Rates Database'!C5653),"-",'Rates Database'!B5653,"-",'Rates Database'!E5653,"-",'Rates Database'!G5653,"-",'Rates Database'!J5653)</f>
        <v>2-2020-National Grid-Residential-Electric Vehicle Program Factor (EVPF)</v>
      </c>
      <c r="D5654" s="2">
        <f t="shared" si="88"/>
        <v>1</v>
      </c>
    </row>
    <row r="5655" spans="2:4" ht="13.8" x14ac:dyDescent="0.2">
      <c r="B5655" s="18">
        <v>5652</v>
      </c>
      <c r="C5655" s="2" t="str">
        <f>_xlfn.CONCAT(MONTH('Rates Database'!C5654),"-",'Rates Database'!B5654,"-",'Rates Database'!E5654,"-",'Rates Database'!G5654,"-",'Rates Database'!J5654)</f>
        <v>1-2020-National Grid-Residential-Electric Vehicle Program Factor (EVPF)</v>
      </c>
      <c r="D5655" s="2">
        <f t="shared" si="88"/>
        <v>1</v>
      </c>
    </row>
    <row r="5656" spans="2:4" ht="13.8" x14ac:dyDescent="0.2">
      <c r="B5656" s="18">
        <v>5653</v>
      </c>
      <c r="C5656" s="2" t="str">
        <f>_xlfn.CONCAT(MONTH('Rates Database'!C5655),"-",'Rates Database'!B5655,"-",'Rates Database'!E5655,"-",'Rates Database'!G5655,"-",'Rates Database'!J5655)</f>
        <v>12-2019-National Grid-Residential-Electric Vehicle Program Factor (EVPF)</v>
      </c>
      <c r="D5656" s="2">
        <f t="shared" si="88"/>
        <v>1</v>
      </c>
    </row>
    <row r="5657" spans="2:4" ht="13.8" x14ac:dyDescent="0.2">
      <c r="B5657" s="18">
        <v>5654</v>
      </c>
      <c r="C5657" s="2" t="str">
        <f>_xlfn.CONCAT(MONTH('Rates Database'!C5656),"-",'Rates Database'!B5656,"-",'Rates Database'!E5656,"-",'Rates Database'!G5656,"-",'Rates Database'!J5656)</f>
        <v>11-2019-National Grid-Residential-Electric Vehicle Program Factor (EVPF)</v>
      </c>
      <c r="D5657" s="2">
        <f t="shared" si="88"/>
        <v>1</v>
      </c>
    </row>
    <row r="5658" spans="2:4" ht="13.8" x14ac:dyDescent="0.2">
      <c r="B5658" s="18">
        <v>5655</v>
      </c>
      <c r="C5658" s="2" t="str">
        <f>_xlfn.CONCAT(MONTH('Rates Database'!C5657),"-",'Rates Database'!B5657,"-",'Rates Database'!E5657,"-",'Rates Database'!G5657,"-",'Rates Database'!J5657)</f>
        <v>10-2019-National Grid-Residential-Electric Vehicle Program Factor (EVPF)</v>
      </c>
      <c r="D5658" s="2">
        <f t="shared" si="88"/>
        <v>1</v>
      </c>
    </row>
    <row r="5659" spans="2:4" ht="13.8" x14ac:dyDescent="0.2">
      <c r="B5659" s="18">
        <v>5656</v>
      </c>
      <c r="C5659" s="2" t="str">
        <f>_xlfn.CONCAT(MONTH('Rates Database'!C5658),"-",'Rates Database'!B5658,"-",'Rates Database'!E5658,"-",'Rates Database'!G5658,"-",'Rates Database'!J5658)</f>
        <v>9-2019-National Grid-Residential-Electric Vehicle Program Factor (EVPF)</v>
      </c>
      <c r="D5659" s="2">
        <f t="shared" si="88"/>
        <v>1</v>
      </c>
    </row>
    <row r="5660" spans="2:4" ht="13.8" x14ac:dyDescent="0.2">
      <c r="B5660" s="18">
        <v>5657</v>
      </c>
      <c r="C5660" s="2" t="str">
        <f>_xlfn.CONCAT(MONTH('Rates Database'!C5659),"-",'Rates Database'!B5659,"-",'Rates Database'!E5659,"-",'Rates Database'!G5659,"-",'Rates Database'!J5659)</f>
        <v>8-2019-National Grid-Residential-Electric Vehicle Program Factor (EVPF)</v>
      </c>
      <c r="D5660" s="2">
        <f t="shared" si="88"/>
        <v>1</v>
      </c>
    </row>
    <row r="5661" spans="2:4" ht="13.8" x14ac:dyDescent="0.2">
      <c r="B5661" s="18">
        <v>5658</v>
      </c>
      <c r="C5661" s="2" t="str">
        <f>_xlfn.CONCAT(MONTH('Rates Database'!C5660),"-",'Rates Database'!B5660,"-",'Rates Database'!E5660,"-",'Rates Database'!G5660,"-",'Rates Database'!J5660)</f>
        <v>7-2019-National Grid-Residential-Electric Vehicle Program Factor (EVPF)</v>
      </c>
      <c r="D5661" s="2">
        <f t="shared" si="88"/>
        <v>1</v>
      </c>
    </row>
    <row r="5662" spans="2:4" ht="13.8" x14ac:dyDescent="0.2">
      <c r="B5662" s="18">
        <v>5659</v>
      </c>
      <c r="C5662" s="2" t="str">
        <f>_xlfn.CONCAT(MONTH('Rates Database'!C5661),"-",'Rates Database'!B5661,"-",'Rates Database'!E5661,"-",'Rates Database'!G5661,"-",'Rates Database'!J5661)</f>
        <v>6-2019-National Grid-Residential-Electric Vehicle Program Factor (EVPF)</v>
      </c>
      <c r="D5662" s="2">
        <f t="shared" si="88"/>
        <v>1</v>
      </c>
    </row>
    <row r="5663" spans="2:4" ht="13.8" x14ac:dyDescent="0.2">
      <c r="B5663" s="18">
        <v>5660</v>
      </c>
      <c r="C5663" s="2" t="str">
        <f>_xlfn.CONCAT(MONTH('Rates Database'!C5662),"-",'Rates Database'!B5662,"-",'Rates Database'!E5662,"-",'Rates Database'!G5662,"-",'Rates Database'!J5662)</f>
        <v>5-2019-National Grid-Residential-Electric Vehicle Program Factor (EVPF)</v>
      </c>
      <c r="D5663" s="2">
        <f t="shared" si="88"/>
        <v>1</v>
      </c>
    </row>
    <row r="5664" spans="2:4" ht="13.8" x14ac:dyDescent="0.2">
      <c r="B5664" s="18">
        <v>5661</v>
      </c>
      <c r="C5664" s="2" t="str">
        <f>_xlfn.CONCAT(MONTH('Rates Database'!C5663),"-",'Rates Database'!B5663,"-",'Rates Database'!E5663,"-",'Rates Database'!G5663,"-",'Rates Database'!J5663)</f>
        <v>4-2019-National Grid-Residential-Electric Vehicle Program Factor (EVPF)</v>
      </c>
      <c r="D5664" s="2">
        <f t="shared" si="88"/>
        <v>1</v>
      </c>
    </row>
    <row r="5665" spans="2:4" ht="13.8" x14ac:dyDescent="0.2">
      <c r="B5665" s="18">
        <v>5662</v>
      </c>
      <c r="C5665" s="2" t="str">
        <f>_xlfn.CONCAT(MONTH('Rates Database'!C5664),"-",'Rates Database'!B5664,"-",'Rates Database'!E5664,"-",'Rates Database'!G5664,"-",'Rates Database'!J5664)</f>
        <v>3-2019-National Grid-Residential-Electric Vehicle Program Factor (EVPF)</v>
      </c>
      <c r="D5665" s="2">
        <f t="shared" si="88"/>
        <v>1</v>
      </c>
    </row>
    <row r="5666" spans="2:4" ht="13.8" x14ac:dyDescent="0.2">
      <c r="B5666" s="18">
        <v>5663</v>
      </c>
      <c r="C5666" s="2" t="str">
        <f>_xlfn.CONCAT(MONTH('Rates Database'!C5665),"-",'Rates Database'!B5665,"-",'Rates Database'!E5665,"-",'Rates Database'!G5665,"-",'Rates Database'!J5665)</f>
        <v>2-2019-National Grid-Residential-Electric Vehicle Program Factor (EVPF)</v>
      </c>
      <c r="D5666" s="2">
        <f t="shared" si="88"/>
        <v>1</v>
      </c>
    </row>
    <row r="5667" spans="2:4" ht="13.8" x14ac:dyDescent="0.2">
      <c r="B5667" s="18">
        <v>5664</v>
      </c>
      <c r="C5667" s="2" t="str">
        <f>_xlfn.CONCAT(MONTH('Rates Database'!C5666),"-",'Rates Database'!B5666,"-",'Rates Database'!E5666,"-",'Rates Database'!G5666,"-",'Rates Database'!J5666)</f>
        <v>1-2019-National Grid-Residential-Electric Vehicle Program Factor (EVPF)</v>
      </c>
      <c r="D5667" s="2">
        <f t="shared" si="88"/>
        <v>1</v>
      </c>
    </row>
    <row r="5668" spans="2:4" ht="13.8" x14ac:dyDescent="0.2">
      <c r="B5668" s="18">
        <v>5665</v>
      </c>
      <c r="C5668" s="2" t="str">
        <f>_xlfn.CONCAT(MONTH('Rates Database'!C5667),"-",'Rates Database'!B5667,"-",'Rates Database'!E5667,"-",'Rates Database'!G5667,"-",'Rates Database'!J5667)</f>
        <v>3-2024-National Grid-Residential-Base Transmission</v>
      </c>
      <c r="D5668" s="2">
        <f t="shared" si="88"/>
        <v>1</v>
      </c>
    </row>
    <row r="5669" spans="2:4" ht="13.8" x14ac:dyDescent="0.2">
      <c r="B5669" s="18">
        <v>5666</v>
      </c>
      <c r="C5669" s="2" t="str">
        <f>_xlfn.CONCAT(MONTH('Rates Database'!C5668),"-",'Rates Database'!B5668,"-",'Rates Database'!E5668,"-",'Rates Database'!G5668,"-",'Rates Database'!J5668)</f>
        <v>2-2024-National Grid-Residential-Base Transmission</v>
      </c>
      <c r="D5669" s="2">
        <f t="shared" si="88"/>
        <v>1</v>
      </c>
    </row>
    <row r="5670" spans="2:4" ht="13.8" x14ac:dyDescent="0.2">
      <c r="B5670" s="18">
        <v>5667</v>
      </c>
      <c r="C5670" s="2" t="str">
        <f>_xlfn.CONCAT(MONTH('Rates Database'!C5669),"-",'Rates Database'!B5669,"-",'Rates Database'!E5669,"-",'Rates Database'!G5669,"-",'Rates Database'!J5669)</f>
        <v>1-2024-National Grid-Residential-Base Transmission</v>
      </c>
      <c r="D5670" s="2">
        <f t="shared" si="88"/>
        <v>1</v>
      </c>
    </row>
    <row r="5671" spans="2:4" ht="13.8" x14ac:dyDescent="0.2">
      <c r="B5671" s="18">
        <v>5668</v>
      </c>
      <c r="C5671" s="2" t="str">
        <f>_xlfn.CONCAT(MONTH('Rates Database'!C5670),"-",'Rates Database'!B5670,"-",'Rates Database'!E5670,"-",'Rates Database'!G5670,"-",'Rates Database'!J5670)</f>
        <v>12-2023-National Grid-Residential-Base Transmission</v>
      </c>
      <c r="D5671" s="2">
        <f t="shared" si="88"/>
        <v>1</v>
      </c>
    </row>
    <row r="5672" spans="2:4" ht="13.8" x14ac:dyDescent="0.2">
      <c r="B5672" s="18">
        <v>5669</v>
      </c>
      <c r="C5672" s="2" t="str">
        <f>_xlfn.CONCAT(MONTH('Rates Database'!C5671),"-",'Rates Database'!B5671,"-",'Rates Database'!E5671,"-",'Rates Database'!G5671,"-",'Rates Database'!J5671)</f>
        <v>11-2023-National Grid-Residential-Base Transmission</v>
      </c>
      <c r="D5672" s="2">
        <f t="shared" si="88"/>
        <v>1</v>
      </c>
    </row>
    <row r="5673" spans="2:4" ht="13.8" x14ac:dyDescent="0.2">
      <c r="B5673" s="18">
        <v>5670</v>
      </c>
      <c r="C5673" s="2" t="str">
        <f>_xlfn.CONCAT(MONTH('Rates Database'!C5672),"-",'Rates Database'!B5672,"-",'Rates Database'!E5672,"-",'Rates Database'!G5672,"-",'Rates Database'!J5672)</f>
        <v>10-2023-National Grid-Residential-Base Transmission</v>
      </c>
      <c r="D5673" s="2">
        <f t="shared" si="88"/>
        <v>1</v>
      </c>
    </row>
    <row r="5674" spans="2:4" ht="13.8" x14ac:dyDescent="0.2">
      <c r="B5674" s="18">
        <v>5671</v>
      </c>
      <c r="C5674" s="2" t="str">
        <f>_xlfn.CONCAT(MONTH('Rates Database'!C5673),"-",'Rates Database'!B5673,"-",'Rates Database'!E5673,"-",'Rates Database'!G5673,"-",'Rates Database'!J5673)</f>
        <v>9-2023-National Grid-Residential-Base Transmission</v>
      </c>
      <c r="D5674" s="2">
        <f t="shared" si="88"/>
        <v>1</v>
      </c>
    </row>
    <row r="5675" spans="2:4" ht="13.8" x14ac:dyDescent="0.2">
      <c r="B5675" s="18">
        <v>5672</v>
      </c>
      <c r="C5675" s="2" t="str">
        <f>_xlfn.CONCAT(MONTH('Rates Database'!C5674),"-",'Rates Database'!B5674,"-",'Rates Database'!E5674,"-",'Rates Database'!G5674,"-",'Rates Database'!J5674)</f>
        <v>8-2023-National Grid-Residential-Base Transmission</v>
      </c>
      <c r="D5675" s="2">
        <f t="shared" si="88"/>
        <v>1</v>
      </c>
    </row>
    <row r="5676" spans="2:4" ht="13.8" x14ac:dyDescent="0.2">
      <c r="B5676" s="18">
        <v>5673</v>
      </c>
      <c r="C5676" s="2" t="str">
        <f>_xlfn.CONCAT(MONTH('Rates Database'!C5675),"-",'Rates Database'!B5675,"-",'Rates Database'!E5675,"-",'Rates Database'!G5675,"-",'Rates Database'!J5675)</f>
        <v>7-2023-National Grid-Residential-Base Transmission</v>
      </c>
      <c r="D5676" s="2">
        <f t="shared" si="88"/>
        <v>1</v>
      </c>
    </row>
    <row r="5677" spans="2:4" ht="13.8" x14ac:dyDescent="0.2">
      <c r="B5677" s="18">
        <v>5674</v>
      </c>
      <c r="C5677" s="2" t="str">
        <f>_xlfn.CONCAT(MONTH('Rates Database'!C5676),"-",'Rates Database'!B5676,"-",'Rates Database'!E5676,"-",'Rates Database'!G5676,"-",'Rates Database'!J5676)</f>
        <v>6-2023-National Grid-Residential-Base Transmission</v>
      </c>
      <c r="D5677" s="2">
        <f t="shared" si="88"/>
        <v>1</v>
      </c>
    </row>
    <row r="5678" spans="2:4" ht="13.8" x14ac:dyDescent="0.2">
      <c r="B5678" s="18">
        <v>5675</v>
      </c>
      <c r="C5678" s="2" t="str">
        <f>_xlfn.CONCAT(MONTH('Rates Database'!C5677),"-",'Rates Database'!B5677,"-",'Rates Database'!E5677,"-",'Rates Database'!G5677,"-",'Rates Database'!J5677)</f>
        <v>5-2023-National Grid-Residential-Base Transmission</v>
      </c>
      <c r="D5678" s="2">
        <f t="shared" si="88"/>
        <v>1</v>
      </c>
    </row>
    <row r="5679" spans="2:4" ht="13.8" x14ac:dyDescent="0.2">
      <c r="B5679" s="18">
        <v>5676</v>
      </c>
      <c r="C5679" s="2" t="str">
        <f>_xlfn.CONCAT(MONTH('Rates Database'!C5678),"-",'Rates Database'!B5678,"-",'Rates Database'!E5678,"-",'Rates Database'!G5678,"-",'Rates Database'!J5678)</f>
        <v>4-2023-National Grid-Residential-Base Transmission</v>
      </c>
      <c r="D5679" s="2">
        <f t="shared" si="88"/>
        <v>1</v>
      </c>
    </row>
    <row r="5680" spans="2:4" ht="13.8" x14ac:dyDescent="0.2">
      <c r="B5680" s="18">
        <v>5677</v>
      </c>
      <c r="C5680" s="2" t="str">
        <f>_xlfn.CONCAT(MONTH('Rates Database'!C5679),"-",'Rates Database'!B5679,"-",'Rates Database'!E5679,"-",'Rates Database'!G5679,"-",'Rates Database'!J5679)</f>
        <v>3-2023-National Grid-Residential-Base Transmission</v>
      </c>
      <c r="D5680" s="2">
        <f t="shared" si="88"/>
        <v>1</v>
      </c>
    </row>
    <row r="5681" spans="2:4" ht="13.8" x14ac:dyDescent="0.2">
      <c r="B5681" s="18">
        <v>5678</v>
      </c>
      <c r="C5681" s="2" t="str">
        <f>_xlfn.CONCAT(MONTH('Rates Database'!C5680),"-",'Rates Database'!B5680,"-",'Rates Database'!E5680,"-",'Rates Database'!G5680,"-",'Rates Database'!J5680)</f>
        <v>2-2023-National Grid-Residential-Base Transmission</v>
      </c>
      <c r="D5681" s="2">
        <f t="shared" si="88"/>
        <v>1</v>
      </c>
    </row>
    <row r="5682" spans="2:4" ht="13.8" x14ac:dyDescent="0.2">
      <c r="B5682" s="18">
        <v>5679</v>
      </c>
      <c r="C5682" s="2" t="str">
        <f>_xlfn.CONCAT(MONTH('Rates Database'!C5681),"-",'Rates Database'!B5681,"-",'Rates Database'!E5681,"-",'Rates Database'!G5681,"-",'Rates Database'!J5681)</f>
        <v>1-2023-National Grid-Residential-Base Transmission</v>
      </c>
      <c r="D5682" s="2">
        <f t="shared" si="88"/>
        <v>1</v>
      </c>
    </row>
    <row r="5683" spans="2:4" ht="13.8" x14ac:dyDescent="0.2">
      <c r="B5683" s="18">
        <v>5680</v>
      </c>
      <c r="C5683" s="2" t="str">
        <f>_xlfn.CONCAT(MONTH('Rates Database'!C5682),"-",'Rates Database'!B5682,"-",'Rates Database'!E5682,"-",'Rates Database'!G5682,"-",'Rates Database'!J5682)</f>
        <v>12-2022-National Grid-Residential-Base Transmission</v>
      </c>
      <c r="D5683" s="2">
        <f t="shared" si="88"/>
        <v>1</v>
      </c>
    </row>
    <row r="5684" spans="2:4" ht="13.8" x14ac:dyDescent="0.2">
      <c r="B5684" s="18">
        <v>5681</v>
      </c>
      <c r="C5684" s="2" t="str">
        <f>_xlfn.CONCAT(MONTH('Rates Database'!C5683),"-",'Rates Database'!B5683,"-",'Rates Database'!E5683,"-",'Rates Database'!G5683,"-",'Rates Database'!J5683)</f>
        <v>11-2022-National Grid-Residential-Base Transmission</v>
      </c>
      <c r="D5684" s="2">
        <f t="shared" si="88"/>
        <v>1</v>
      </c>
    </row>
    <row r="5685" spans="2:4" ht="13.8" x14ac:dyDescent="0.2">
      <c r="B5685" s="18">
        <v>5682</v>
      </c>
      <c r="C5685" s="2" t="str">
        <f>_xlfn.CONCAT(MONTH('Rates Database'!C5684),"-",'Rates Database'!B5684,"-",'Rates Database'!E5684,"-",'Rates Database'!G5684,"-",'Rates Database'!J5684)</f>
        <v>10-2022-National Grid-Residential-Base Transmission</v>
      </c>
      <c r="D5685" s="2">
        <f t="shared" si="88"/>
        <v>1</v>
      </c>
    </row>
    <row r="5686" spans="2:4" ht="13.8" x14ac:dyDescent="0.2">
      <c r="B5686" s="18">
        <v>5683</v>
      </c>
      <c r="C5686" s="2" t="str">
        <f>_xlfn.CONCAT(MONTH('Rates Database'!C5685),"-",'Rates Database'!B5685,"-",'Rates Database'!E5685,"-",'Rates Database'!G5685,"-",'Rates Database'!J5685)</f>
        <v>9-2022-National Grid-Residential-Base Transmission</v>
      </c>
      <c r="D5686" s="2">
        <f t="shared" si="88"/>
        <v>1</v>
      </c>
    </row>
    <row r="5687" spans="2:4" ht="13.8" x14ac:dyDescent="0.2">
      <c r="B5687" s="18">
        <v>5684</v>
      </c>
      <c r="C5687" s="2" t="str">
        <f>_xlfn.CONCAT(MONTH('Rates Database'!C5686),"-",'Rates Database'!B5686,"-",'Rates Database'!E5686,"-",'Rates Database'!G5686,"-",'Rates Database'!J5686)</f>
        <v>8-2022-National Grid-Residential-Base Transmission</v>
      </c>
      <c r="D5687" s="2">
        <f t="shared" si="88"/>
        <v>1</v>
      </c>
    </row>
    <row r="5688" spans="2:4" ht="13.8" x14ac:dyDescent="0.2">
      <c r="B5688" s="18">
        <v>5685</v>
      </c>
      <c r="C5688" s="2" t="str">
        <f>_xlfn.CONCAT(MONTH('Rates Database'!C5687),"-",'Rates Database'!B5687,"-",'Rates Database'!E5687,"-",'Rates Database'!G5687,"-",'Rates Database'!J5687)</f>
        <v>7-2022-National Grid-Residential-Base Transmission</v>
      </c>
      <c r="D5688" s="2">
        <f t="shared" si="88"/>
        <v>1</v>
      </c>
    </row>
    <row r="5689" spans="2:4" ht="13.8" x14ac:dyDescent="0.2">
      <c r="B5689" s="18">
        <v>5686</v>
      </c>
      <c r="C5689" s="2" t="str">
        <f>_xlfn.CONCAT(MONTH('Rates Database'!C5688),"-",'Rates Database'!B5688,"-",'Rates Database'!E5688,"-",'Rates Database'!G5688,"-",'Rates Database'!J5688)</f>
        <v>6-2022-National Grid-Residential-Base Transmission</v>
      </c>
      <c r="D5689" s="2">
        <f t="shared" si="88"/>
        <v>1</v>
      </c>
    </row>
    <row r="5690" spans="2:4" ht="13.8" x14ac:dyDescent="0.2">
      <c r="B5690" s="18">
        <v>5687</v>
      </c>
      <c r="C5690" s="2" t="str">
        <f>_xlfn.CONCAT(MONTH('Rates Database'!C5689),"-",'Rates Database'!B5689,"-",'Rates Database'!E5689,"-",'Rates Database'!G5689,"-",'Rates Database'!J5689)</f>
        <v>5-2022-National Grid-Residential-Base Transmission</v>
      </c>
      <c r="D5690" s="2">
        <f t="shared" si="88"/>
        <v>1</v>
      </c>
    </row>
    <row r="5691" spans="2:4" ht="13.8" x14ac:dyDescent="0.2">
      <c r="B5691" s="18">
        <v>5688</v>
      </c>
      <c r="C5691" s="2" t="str">
        <f>_xlfn.CONCAT(MONTH('Rates Database'!C5690),"-",'Rates Database'!B5690,"-",'Rates Database'!E5690,"-",'Rates Database'!G5690,"-",'Rates Database'!J5690)</f>
        <v>4-2022-National Grid-Residential-Base Transmission</v>
      </c>
      <c r="D5691" s="2">
        <f t="shared" si="88"/>
        <v>1</v>
      </c>
    </row>
    <row r="5692" spans="2:4" ht="13.8" x14ac:dyDescent="0.2">
      <c r="B5692" s="18">
        <v>5689</v>
      </c>
      <c r="C5692" s="2" t="str">
        <f>_xlfn.CONCAT(MONTH('Rates Database'!C5691),"-",'Rates Database'!B5691,"-",'Rates Database'!E5691,"-",'Rates Database'!G5691,"-",'Rates Database'!J5691)</f>
        <v>3-2022-National Grid-Residential-Base Transmission</v>
      </c>
      <c r="D5692" s="2">
        <f t="shared" si="88"/>
        <v>1</v>
      </c>
    </row>
    <row r="5693" spans="2:4" ht="13.8" x14ac:dyDescent="0.2">
      <c r="B5693" s="18">
        <v>5690</v>
      </c>
      <c r="C5693" s="2" t="str">
        <f>_xlfn.CONCAT(MONTH('Rates Database'!C5692),"-",'Rates Database'!B5692,"-",'Rates Database'!E5692,"-",'Rates Database'!G5692,"-",'Rates Database'!J5692)</f>
        <v>2-2022-National Grid-Residential-Base Transmission</v>
      </c>
      <c r="D5693" s="2">
        <f t="shared" si="88"/>
        <v>1</v>
      </c>
    </row>
    <row r="5694" spans="2:4" ht="13.8" x14ac:dyDescent="0.2">
      <c r="B5694" s="18">
        <v>5691</v>
      </c>
      <c r="C5694" s="2" t="str">
        <f>_xlfn.CONCAT(MONTH('Rates Database'!C5693),"-",'Rates Database'!B5693,"-",'Rates Database'!E5693,"-",'Rates Database'!G5693,"-",'Rates Database'!J5693)</f>
        <v>1-2022-National Grid-Residential-Base Transmission</v>
      </c>
      <c r="D5694" s="2">
        <f t="shared" si="88"/>
        <v>1</v>
      </c>
    </row>
    <row r="5695" spans="2:4" ht="13.8" x14ac:dyDescent="0.2">
      <c r="B5695" s="18">
        <v>5692</v>
      </c>
      <c r="C5695" s="2" t="str">
        <f>_xlfn.CONCAT(MONTH('Rates Database'!C5694),"-",'Rates Database'!B5694,"-",'Rates Database'!E5694,"-",'Rates Database'!G5694,"-",'Rates Database'!J5694)</f>
        <v>12-2021-National Grid-Residential-Base Transmission</v>
      </c>
      <c r="D5695" s="2">
        <f t="shared" si="88"/>
        <v>1</v>
      </c>
    </row>
    <row r="5696" spans="2:4" ht="13.8" x14ac:dyDescent="0.2">
      <c r="B5696" s="18">
        <v>5693</v>
      </c>
      <c r="C5696" s="2" t="str">
        <f>_xlfn.CONCAT(MONTH('Rates Database'!C5695),"-",'Rates Database'!B5695,"-",'Rates Database'!E5695,"-",'Rates Database'!G5695,"-",'Rates Database'!J5695)</f>
        <v>11-2021-National Grid-Residential-Base Transmission</v>
      </c>
      <c r="D5696" s="2">
        <f t="shared" si="88"/>
        <v>1</v>
      </c>
    </row>
    <row r="5697" spans="2:4" ht="13.8" x14ac:dyDescent="0.2">
      <c r="B5697" s="18">
        <v>5694</v>
      </c>
      <c r="C5697" s="2" t="str">
        <f>_xlfn.CONCAT(MONTH('Rates Database'!C5696),"-",'Rates Database'!B5696,"-",'Rates Database'!E5696,"-",'Rates Database'!G5696,"-",'Rates Database'!J5696)</f>
        <v>10-2021-National Grid-Residential-Base Transmission</v>
      </c>
      <c r="D5697" s="2">
        <f t="shared" si="88"/>
        <v>1</v>
      </c>
    </row>
    <row r="5698" spans="2:4" ht="13.8" x14ac:dyDescent="0.2">
      <c r="B5698" s="18">
        <v>5695</v>
      </c>
      <c r="C5698" s="2" t="str">
        <f>_xlfn.CONCAT(MONTH('Rates Database'!C5697),"-",'Rates Database'!B5697,"-",'Rates Database'!E5697,"-",'Rates Database'!G5697,"-",'Rates Database'!J5697)</f>
        <v>9-2021-National Grid-Residential-Base Transmission</v>
      </c>
      <c r="D5698" s="2">
        <f t="shared" si="88"/>
        <v>1</v>
      </c>
    </row>
    <row r="5699" spans="2:4" ht="13.8" x14ac:dyDescent="0.2">
      <c r="B5699" s="18">
        <v>5696</v>
      </c>
      <c r="C5699" s="2" t="str">
        <f>_xlfn.CONCAT(MONTH('Rates Database'!C5698),"-",'Rates Database'!B5698,"-",'Rates Database'!E5698,"-",'Rates Database'!G5698,"-",'Rates Database'!J5698)</f>
        <v>8-2021-National Grid-Residential-Base Transmission</v>
      </c>
      <c r="D5699" s="2">
        <f t="shared" si="88"/>
        <v>1</v>
      </c>
    </row>
    <row r="5700" spans="2:4" ht="13.8" x14ac:dyDescent="0.2">
      <c r="B5700" s="18">
        <v>5697</v>
      </c>
      <c r="C5700" s="2" t="str">
        <f>_xlfn.CONCAT(MONTH('Rates Database'!C5699),"-",'Rates Database'!B5699,"-",'Rates Database'!E5699,"-",'Rates Database'!G5699,"-",'Rates Database'!J5699)</f>
        <v>7-2021-National Grid-Residential-Base Transmission</v>
      </c>
      <c r="D5700" s="2">
        <f t="shared" si="88"/>
        <v>1</v>
      </c>
    </row>
    <row r="5701" spans="2:4" ht="13.8" x14ac:dyDescent="0.2">
      <c r="B5701" s="18">
        <v>5698</v>
      </c>
      <c r="C5701" s="2" t="str">
        <f>_xlfn.CONCAT(MONTH('Rates Database'!C5700),"-",'Rates Database'!B5700,"-",'Rates Database'!E5700,"-",'Rates Database'!G5700,"-",'Rates Database'!J5700)</f>
        <v>6-2021-National Grid-Residential-Base Transmission</v>
      </c>
      <c r="D5701" s="2">
        <f t="shared" ref="D5701:D5764" si="89">COUNTIF($C$4:$C$10092,C5701)</f>
        <v>1</v>
      </c>
    </row>
    <row r="5702" spans="2:4" ht="13.8" x14ac:dyDescent="0.2">
      <c r="B5702" s="18">
        <v>5699</v>
      </c>
      <c r="C5702" s="2" t="str">
        <f>_xlfn.CONCAT(MONTH('Rates Database'!C5701),"-",'Rates Database'!B5701,"-",'Rates Database'!E5701,"-",'Rates Database'!G5701,"-",'Rates Database'!J5701)</f>
        <v>5-2021-National Grid-Residential-Base Transmission</v>
      </c>
      <c r="D5702" s="2">
        <f t="shared" si="89"/>
        <v>1</v>
      </c>
    </row>
    <row r="5703" spans="2:4" ht="13.8" x14ac:dyDescent="0.2">
      <c r="B5703" s="18">
        <v>5700</v>
      </c>
      <c r="C5703" s="2" t="str">
        <f>_xlfn.CONCAT(MONTH('Rates Database'!C5702),"-",'Rates Database'!B5702,"-",'Rates Database'!E5702,"-",'Rates Database'!G5702,"-",'Rates Database'!J5702)</f>
        <v>4-2021-National Grid-Residential-Base Transmission</v>
      </c>
      <c r="D5703" s="2">
        <f t="shared" si="89"/>
        <v>1</v>
      </c>
    </row>
    <row r="5704" spans="2:4" ht="13.8" x14ac:dyDescent="0.2">
      <c r="B5704" s="18">
        <v>5701</v>
      </c>
      <c r="C5704" s="2" t="str">
        <f>_xlfn.CONCAT(MONTH('Rates Database'!C5703),"-",'Rates Database'!B5703,"-",'Rates Database'!E5703,"-",'Rates Database'!G5703,"-",'Rates Database'!J5703)</f>
        <v>3-2021-National Grid-Residential-Base Transmission</v>
      </c>
      <c r="D5704" s="2">
        <f t="shared" si="89"/>
        <v>1</v>
      </c>
    </row>
    <row r="5705" spans="2:4" ht="13.8" x14ac:dyDescent="0.2">
      <c r="B5705" s="18">
        <v>5702</v>
      </c>
      <c r="C5705" s="2" t="str">
        <f>_xlfn.CONCAT(MONTH('Rates Database'!C5704),"-",'Rates Database'!B5704,"-",'Rates Database'!E5704,"-",'Rates Database'!G5704,"-",'Rates Database'!J5704)</f>
        <v>2-2021-National Grid-Residential-Base Transmission</v>
      </c>
      <c r="D5705" s="2">
        <f t="shared" si="89"/>
        <v>1</v>
      </c>
    </row>
    <row r="5706" spans="2:4" ht="13.8" x14ac:dyDescent="0.2">
      <c r="B5706" s="18">
        <v>5703</v>
      </c>
      <c r="C5706" s="2" t="str">
        <f>_xlfn.CONCAT(MONTH('Rates Database'!C5705),"-",'Rates Database'!B5705,"-",'Rates Database'!E5705,"-",'Rates Database'!G5705,"-",'Rates Database'!J5705)</f>
        <v>1-2021-National Grid-Residential-Base Transmission</v>
      </c>
      <c r="D5706" s="2">
        <f t="shared" si="89"/>
        <v>1</v>
      </c>
    </row>
    <row r="5707" spans="2:4" ht="13.8" x14ac:dyDescent="0.2">
      <c r="B5707" s="18">
        <v>5704</v>
      </c>
      <c r="C5707" s="2" t="str">
        <f>_xlfn.CONCAT(MONTH('Rates Database'!C5706),"-",'Rates Database'!B5706,"-",'Rates Database'!E5706,"-",'Rates Database'!G5706,"-",'Rates Database'!J5706)</f>
        <v>12-2020-National Grid-Residential-Base Transmission</v>
      </c>
      <c r="D5707" s="2">
        <f t="shared" si="89"/>
        <v>1</v>
      </c>
    </row>
    <row r="5708" spans="2:4" ht="13.8" x14ac:dyDescent="0.2">
      <c r="B5708" s="18">
        <v>5705</v>
      </c>
      <c r="C5708" s="2" t="str">
        <f>_xlfn.CONCAT(MONTH('Rates Database'!C5707),"-",'Rates Database'!B5707,"-",'Rates Database'!E5707,"-",'Rates Database'!G5707,"-",'Rates Database'!J5707)</f>
        <v>11-2020-National Grid-Residential-Base Transmission</v>
      </c>
      <c r="D5708" s="2">
        <f t="shared" si="89"/>
        <v>1</v>
      </c>
    </row>
    <row r="5709" spans="2:4" ht="13.8" x14ac:dyDescent="0.2">
      <c r="B5709" s="18">
        <v>5706</v>
      </c>
      <c r="C5709" s="2" t="str">
        <f>_xlfn.CONCAT(MONTH('Rates Database'!C5708),"-",'Rates Database'!B5708,"-",'Rates Database'!E5708,"-",'Rates Database'!G5708,"-",'Rates Database'!J5708)</f>
        <v>10-2020-National Grid-Residential-Base Transmission</v>
      </c>
      <c r="D5709" s="2">
        <f t="shared" si="89"/>
        <v>1</v>
      </c>
    </row>
    <row r="5710" spans="2:4" ht="13.8" x14ac:dyDescent="0.2">
      <c r="B5710" s="18">
        <v>5707</v>
      </c>
      <c r="C5710" s="2" t="str">
        <f>_xlfn.CONCAT(MONTH('Rates Database'!C5709),"-",'Rates Database'!B5709,"-",'Rates Database'!E5709,"-",'Rates Database'!G5709,"-",'Rates Database'!J5709)</f>
        <v>9-2020-National Grid-Residential-Base Transmission</v>
      </c>
      <c r="D5710" s="2">
        <f t="shared" si="89"/>
        <v>1</v>
      </c>
    </row>
    <row r="5711" spans="2:4" ht="13.8" x14ac:dyDescent="0.2">
      <c r="B5711" s="18">
        <v>5708</v>
      </c>
      <c r="C5711" s="2" t="str">
        <f>_xlfn.CONCAT(MONTH('Rates Database'!C5710),"-",'Rates Database'!B5710,"-",'Rates Database'!E5710,"-",'Rates Database'!G5710,"-",'Rates Database'!J5710)</f>
        <v>8-2020-National Grid-Residential-Base Transmission</v>
      </c>
      <c r="D5711" s="2">
        <f t="shared" si="89"/>
        <v>1</v>
      </c>
    </row>
    <row r="5712" spans="2:4" ht="13.8" x14ac:dyDescent="0.2">
      <c r="B5712" s="18">
        <v>5709</v>
      </c>
      <c r="C5712" s="2" t="str">
        <f>_xlfn.CONCAT(MONTH('Rates Database'!C5711),"-",'Rates Database'!B5711,"-",'Rates Database'!E5711,"-",'Rates Database'!G5711,"-",'Rates Database'!J5711)</f>
        <v>7-2020-National Grid-Residential-Base Transmission</v>
      </c>
      <c r="D5712" s="2">
        <f t="shared" si="89"/>
        <v>1</v>
      </c>
    </row>
    <row r="5713" spans="2:4" ht="13.8" x14ac:dyDescent="0.2">
      <c r="B5713" s="18">
        <v>5710</v>
      </c>
      <c r="C5713" s="2" t="str">
        <f>_xlfn.CONCAT(MONTH('Rates Database'!C5712),"-",'Rates Database'!B5712,"-",'Rates Database'!E5712,"-",'Rates Database'!G5712,"-",'Rates Database'!J5712)</f>
        <v>6-2020-National Grid-Residential-Base Transmission</v>
      </c>
      <c r="D5713" s="2">
        <f t="shared" si="89"/>
        <v>1</v>
      </c>
    </row>
    <row r="5714" spans="2:4" ht="13.8" x14ac:dyDescent="0.2">
      <c r="B5714" s="18">
        <v>5711</v>
      </c>
      <c r="C5714" s="2" t="str">
        <f>_xlfn.CONCAT(MONTH('Rates Database'!C5713),"-",'Rates Database'!B5713,"-",'Rates Database'!E5713,"-",'Rates Database'!G5713,"-",'Rates Database'!J5713)</f>
        <v>5-2020-National Grid-Residential-Base Transmission</v>
      </c>
      <c r="D5714" s="2">
        <f t="shared" si="89"/>
        <v>1</v>
      </c>
    </row>
    <row r="5715" spans="2:4" ht="13.8" x14ac:dyDescent="0.2">
      <c r="B5715" s="18">
        <v>5712</v>
      </c>
      <c r="C5715" s="2" t="str">
        <f>_xlfn.CONCAT(MONTH('Rates Database'!C5714),"-",'Rates Database'!B5714,"-",'Rates Database'!E5714,"-",'Rates Database'!G5714,"-",'Rates Database'!J5714)</f>
        <v>4-2020-National Grid-Residential-Base Transmission</v>
      </c>
      <c r="D5715" s="2">
        <f t="shared" si="89"/>
        <v>1</v>
      </c>
    </row>
    <row r="5716" spans="2:4" ht="13.8" x14ac:dyDescent="0.2">
      <c r="B5716" s="18">
        <v>5713</v>
      </c>
      <c r="C5716" s="2" t="str">
        <f>_xlfn.CONCAT(MONTH('Rates Database'!C5715),"-",'Rates Database'!B5715,"-",'Rates Database'!E5715,"-",'Rates Database'!G5715,"-",'Rates Database'!J5715)</f>
        <v>3-2020-National Grid-Residential-Base Transmission</v>
      </c>
      <c r="D5716" s="2">
        <f t="shared" si="89"/>
        <v>1</v>
      </c>
    </row>
    <row r="5717" spans="2:4" ht="13.8" x14ac:dyDescent="0.2">
      <c r="B5717" s="18">
        <v>5714</v>
      </c>
      <c r="C5717" s="2" t="str">
        <f>_xlfn.CONCAT(MONTH('Rates Database'!C5716),"-",'Rates Database'!B5716,"-",'Rates Database'!E5716,"-",'Rates Database'!G5716,"-",'Rates Database'!J5716)</f>
        <v>2-2020-National Grid-Residential-Base Transmission</v>
      </c>
      <c r="D5717" s="2">
        <f t="shared" si="89"/>
        <v>1</v>
      </c>
    </row>
    <row r="5718" spans="2:4" ht="13.8" x14ac:dyDescent="0.2">
      <c r="B5718" s="18">
        <v>5715</v>
      </c>
      <c r="C5718" s="2" t="str">
        <f>_xlfn.CONCAT(MONTH('Rates Database'!C5717),"-",'Rates Database'!B5717,"-",'Rates Database'!E5717,"-",'Rates Database'!G5717,"-",'Rates Database'!J5717)</f>
        <v>1-2020-National Grid-Residential-Base Transmission</v>
      </c>
      <c r="D5718" s="2">
        <f t="shared" si="89"/>
        <v>1</v>
      </c>
    </row>
    <row r="5719" spans="2:4" ht="13.8" x14ac:dyDescent="0.2">
      <c r="B5719" s="18">
        <v>5716</v>
      </c>
      <c r="C5719" s="2" t="str">
        <f>_xlfn.CONCAT(MONTH('Rates Database'!C5718),"-",'Rates Database'!B5718,"-",'Rates Database'!E5718,"-",'Rates Database'!G5718,"-",'Rates Database'!J5718)</f>
        <v>12-2019-National Grid-Residential-Base Transmission</v>
      </c>
      <c r="D5719" s="2">
        <f t="shared" si="89"/>
        <v>1</v>
      </c>
    </row>
    <row r="5720" spans="2:4" ht="13.8" x14ac:dyDescent="0.2">
      <c r="B5720" s="18">
        <v>5717</v>
      </c>
      <c r="C5720" s="2" t="str">
        <f>_xlfn.CONCAT(MONTH('Rates Database'!C5719),"-",'Rates Database'!B5719,"-",'Rates Database'!E5719,"-",'Rates Database'!G5719,"-",'Rates Database'!J5719)</f>
        <v>11-2019-National Grid-Residential-Base Transmission</v>
      </c>
      <c r="D5720" s="2">
        <f t="shared" si="89"/>
        <v>1</v>
      </c>
    </row>
    <row r="5721" spans="2:4" ht="13.8" x14ac:dyDescent="0.2">
      <c r="B5721" s="18">
        <v>5718</v>
      </c>
      <c r="C5721" s="2" t="str">
        <f>_xlfn.CONCAT(MONTH('Rates Database'!C5720),"-",'Rates Database'!B5720,"-",'Rates Database'!E5720,"-",'Rates Database'!G5720,"-",'Rates Database'!J5720)</f>
        <v>10-2019-National Grid-Residential-Base Transmission</v>
      </c>
      <c r="D5721" s="2">
        <f t="shared" si="89"/>
        <v>1</v>
      </c>
    </row>
    <row r="5722" spans="2:4" ht="13.8" x14ac:dyDescent="0.2">
      <c r="B5722" s="18">
        <v>5719</v>
      </c>
      <c r="C5722" s="2" t="str">
        <f>_xlfn.CONCAT(MONTH('Rates Database'!C5721),"-",'Rates Database'!B5721,"-",'Rates Database'!E5721,"-",'Rates Database'!G5721,"-",'Rates Database'!J5721)</f>
        <v>9-2019-National Grid-Residential-Base Transmission</v>
      </c>
      <c r="D5722" s="2">
        <f t="shared" si="89"/>
        <v>1</v>
      </c>
    </row>
    <row r="5723" spans="2:4" ht="13.8" x14ac:dyDescent="0.2">
      <c r="B5723" s="18">
        <v>5720</v>
      </c>
      <c r="C5723" s="2" t="str">
        <f>_xlfn.CONCAT(MONTH('Rates Database'!C5722),"-",'Rates Database'!B5722,"-",'Rates Database'!E5722,"-",'Rates Database'!G5722,"-",'Rates Database'!J5722)</f>
        <v>8-2019-National Grid-Residential-Base Transmission</v>
      </c>
      <c r="D5723" s="2">
        <f t="shared" si="89"/>
        <v>1</v>
      </c>
    </row>
    <row r="5724" spans="2:4" ht="13.8" x14ac:dyDescent="0.2">
      <c r="B5724" s="18">
        <v>5721</v>
      </c>
      <c r="C5724" s="2" t="str">
        <f>_xlfn.CONCAT(MONTH('Rates Database'!C5723),"-",'Rates Database'!B5723,"-",'Rates Database'!E5723,"-",'Rates Database'!G5723,"-",'Rates Database'!J5723)</f>
        <v>7-2019-National Grid-Residential-Base Transmission</v>
      </c>
      <c r="D5724" s="2">
        <f t="shared" si="89"/>
        <v>1</v>
      </c>
    </row>
    <row r="5725" spans="2:4" ht="13.8" x14ac:dyDescent="0.2">
      <c r="B5725" s="18">
        <v>5722</v>
      </c>
      <c r="C5725" s="2" t="str">
        <f>_xlfn.CONCAT(MONTH('Rates Database'!C5724),"-",'Rates Database'!B5724,"-",'Rates Database'!E5724,"-",'Rates Database'!G5724,"-",'Rates Database'!J5724)</f>
        <v>6-2019-National Grid-Residential-Base Transmission</v>
      </c>
      <c r="D5725" s="2">
        <f t="shared" si="89"/>
        <v>1</v>
      </c>
    </row>
    <row r="5726" spans="2:4" ht="13.8" x14ac:dyDescent="0.2">
      <c r="B5726" s="18">
        <v>5723</v>
      </c>
      <c r="C5726" s="2" t="str">
        <f>_xlfn.CONCAT(MONTH('Rates Database'!C5725),"-",'Rates Database'!B5725,"-",'Rates Database'!E5725,"-",'Rates Database'!G5725,"-",'Rates Database'!J5725)</f>
        <v>5-2019-National Grid-Residential-Base Transmission</v>
      </c>
      <c r="D5726" s="2">
        <f t="shared" si="89"/>
        <v>1</v>
      </c>
    </row>
    <row r="5727" spans="2:4" ht="13.8" x14ac:dyDescent="0.2">
      <c r="B5727" s="18">
        <v>5724</v>
      </c>
      <c r="C5727" s="2" t="str">
        <f>_xlfn.CONCAT(MONTH('Rates Database'!C5726),"-",'Rates Database'!B5726,"-",'Rates Database'!E5726,"-",'Rates Database'!G5726,"-",'Rates Database'!J5726)</f>
        <v>4-2019-National Grid-Residential-Base Transmission</v>
      </c>
      <c r="D5727" s="2">
        <f t="shared" si="89"/>
        <v>1</v>
      </c>
    </row>
    <row r="5728" spans="2:4" ht="13.8" x14ac:dyDescent="0.2">
      <c r="B5728" s="18">
        <v>5725</v>
      </c>
      <c r="C5728" s="2" t="str">
        <f>_xlfn.CONCAT(MONTH('Rates Database'!C5727),"-",'Rates Database'!B5727,"-",'Rates Database'!E5727,"-",'Rates Database'!G5727,"-",'Rates Database'!J5727)</f>
        <v>3-2019-National Grid-Residential-Base Transmission</v>
      </c>
      <c r="D5728" s="2">
        <f t="shared" si="89"/>
        <v>1</v>
      </c>
    </row>
    <row r="5729" spans="2:4" ht="13.8" x14ac:dyDescent="0.2">
      <c r="B5729" s="18">
        <v>5726</v>
      </c>
      <c r="C5729" s="2" t="str">
        <f>_xlfn.CONCAT(MONTH('Rates Database'!C5728),"-",'Rates Database'!B5728,"-",'Rates Database'!E5728,"-",'Rates Database'!G5728,"-",'Rates Database'!J5728)</f>
        <v>2-2019-National Grid-Residential-Base Transmission</v>
      </c>
      <c r="D5729" s="2">
        <f t="shared" si="89"/>
        <v>1</v>
      </c>
    </row>
    <row r="5730" spans="2:4" ht="13.8" x14ac:dyDescent="0.2">
      <c r="B5730" s="18">
        <v>5727</v>
      </c>
      <c r="C5730" s="2" t="str">
        <f>_xlfn.CONCAT(MONTH('Rates Database'!C5729),"-",'Rates Database'!B5729,"-",'Rates Database'!E5729,"-",'Rates Database'!G5729,"-",'Rates Database'!J5729)</f>
        <v>1-2019-National Grid-Residential-Base Transmission</v>
      </c>
      <c r="D5730" s="2">
        <f t="shared" si="89"/>
        <v>1</v>
      </c>
    </row>
    <row r="5731" spans="2:4" ht="13.8" x14ac:dyDescent="0.2">
      <c r="B5731" s="18">
        <v>5728</v>
      </c>
      <c r="C5731" s="2" t="str">
        <f>_xlfn.CONCAT(MONTH('Rates Database'!C5730),"-",'Rates Database'!B5730,"-",'Rates Database'!E5730,"-",'Rates Database'!G5730,"-",'Rates Database'!J5730)</f>
        <v>3-2024-National Grid-Residential-Transmission Service Cost Adjustment (TSCA)</v>
      </c>
      <c r="D5731" s="2">
        <f t="shared" si="89"/>
        <v>1</v>
      </c>
    </row>
    <row r="5732" spans="2:4" ht="13.8" x14ac:dyDescent="0.2">
      <c r="B5732" s="18">
        <v>5729</v>
      </c>
      <c r="C5732" s="2" t="str">
        <f>_xlfn.CONCAT(MONTH('Rates Database'!C5731),"-",'Rates Database'!B5731,"-",'Rates Database'!E5731,"-",'Rates Database'!G5731,"-",'Rates Database'!J5731)</f>
        <v>2-2024-National Grid-Residential-Transmission Service Cost Adjustment (TSCA)</v>
      </c>
      <c r="D5732" s="2">
        <f t="shared" si="89"/>
        <v>1</v>
      </c>
    </row>
    <row r="5733" spans="2:4" ht="13.8" x14ac:dyDescent="0.2">
      <c r="B5733" s="18">
        <v>5730</v>
      </c>
      <c r="C5733" s="2" t="str">
        <f>_xlfn.CONCAT(MONTH('Rates Database'!C5732),"-",'Rates Database'!B5732,"-",'Rates Database'!E5732,"-",'Rates Database'!G5732,"-",'Rates Database'!J5732)</f>
        <v>1-2024-National Grid-Residential-Transmission Service Cost Adjustment (TSCA)</v>
      </c>
      <c r="D5733" s="2">
        <f t="shared" si="89"/>
        <v>1</v>
      </c>
    </row>
    <row r="5734" spans="2:4" ht="13.8" x14ac:dyDescent="0.2">
      <c r="B5734" s="18">
        <v>5731</v>
      </c>
      <c r="C5734" s="2" t="str">
        <f>_xlfn.CONCAT(MONTH('Rates Database'!C5733),"-",'Rates Database'!B5733,"-",'Rates Database'!E5733,"-",'Rates Database'!G5733,"-",'Rates Database'!J5733)</f>
        <v>12-2023-National Grid-Residential-Transmission Service Cost Adjustment (TSCA)</v>
      </c>
      <c r="D5734" s="2">
        <f t="shared" si="89"/>
        <v>1</v>
      </c>
    </row>
    <row r="5735" spans="2:4" ht="13.8" x14ac:dyDescent="0.2">
      <c r="B5735" s="18">
        <v>5732</v>
      </c>
      <c r="C5735" s="2" t="str">
        <f>_xlfn.CONCAT(MONTH('Rates Database'!C5734),"-",'Rates Database'!B5734,"-",'Rates Database'!E5734,"-",'Rates Database'!G5734,"-",'Rates Database'!J5734)</f>
        <v>11-2023-National Grid-Residential-Transmission Service Cost Adjustment (TSCA)</v>
      </c>
      <c r="D5735" s="2">
        <f t="shared" si="89"/>
        <v>1</v>
      </c>
    </row>
    <row r="5736" spans="2:4" ht="13.8" x14ac:dyDescent="0.2">
      <c r="B5736" s="18">
        <v>5733</v>
      </c>
      <c r="C5736" s="2" t="str">
        <f>_xlfn.CONCAT(MONTH('Rates Database'!C5735),"-",'Rates Database'!B5735,"-",'Rates Database'!E5735,"-",'Rates Database'!G5735,"-",'Rates Database'!J5735)</f>
        <v>10-2023-National Grid-Residential-Transmission Service Cost Adjustment (TSCA)</v>
      </c>
      <c r="D5736" s="2">
        <f t="shared" si="89"/>
        <v>1</v>
      </c>
    </row>
    <row r="5737" spans="2:4" ht="13.8" x14ac:dyDescent="0.2">
      <c r="B5737" s="18">
        <v>5734</v>
      </c>
      <c r="C5737" s="2" t="str">
        <f>_xlfn.CONCAT(MONTH('Rates Database'!C5736),"-",'Rates Database'!B5736,"-",'Rates Database'!E5736,"-",'Rates Database'!G5736,"-",'Rates Database'!J5736)</f>
        <v>9-2023-National Grid-Residential-Transmission Service Cost Adjustment (TSCA)</v>
      </c>
      <c r="D5737" s="2">
        <f t="shared" si="89"/>
        <v>1</v>
      </c>
    </row>
    <row r="5738" spans="2:4" ht="13.8" x14ac:dyDescent="0.2">
      <c r="B5738" s="18">
        <v>5735</v>
      </c>
      <c r="C5738" s="2" t="str">
        <f>_xlfn.CONCAT(MONTH('Rates Database'!C5737),"-",'Rates Database'!B5737,"-",'Rates Database'!E5737,"-",'Rates Database'!G5737,"-",'Rates Database'!J5737)</f>
        <v>8-2023-National Grid-Residential-Transmission Service Cost Adjustment (TSCA)</v>
      </c>
      <c r="D5738" s="2">
        <f t="shared" si="89"/>
        <v>1</v>
      </c>
    </row>
    <row r="5739" spans="2:4" ht="13.8" x14ac:dyDescent="0.2">
      <c r="B5739" s="18">
        <v>5736</v>
      </c>
      <c r="C5739" s="2" t="str">
        <f>_xlfn.CONCAT(MONTH('Rates Database'!C5738),"-",'Rates Database'!B5738,"-",'Rates Database'!E5738,"-",'Rates Database'!G5738,"-",'Rates Database'!J5738)</f>
        <v>7-2023-National Grid-Residential-Transmission Service Cost Adjustment (TSCA)</v>
      </c>
      <c r="D5739" s="2">
        <f t="shared" si="89"/>
        <v>1</v>
      </c>
    </row>
    <row r="5740" spans="2:4" ht="13.8" x14ac:dyDescent="0.2">
      <c r="B5740" s="18">
        <v>5737</v>
      </c>
      <c r="C5740" s="2" t="str">
        <f>_xlfn.CONCAT(MONTH('Rates Database'!C5739),"-",'Rates Database'!B5739,"-",'Rates Database'!E5739,"-",'Rates Database'!G5739,"-",'Rates Database'!J5739)</f>
        <v>6-2023-National Grid-Residential-Transmission Service Cost Adjustment (TSCA)</v>
      </c>
      <c r="D5740" s="2">
        <f t="shared" si="89"/>
        <v>1</v>
      </c>
    </row>
    <row r="5741" spans="2:4" ht="13.8" x14ac:dyDescent="0.2">
      <c r="B5741" s="18">
        <v>5738</v>
      </c>
      <c r="C5741" s="2" t="str">
        <f>_xlfn.CONCAT(MONTH('Rates Database'!C5740),"-",'Rates Database'!B5740,"-",'Rates Database'!E5740,"-",'Rates Database'!G5740,"-",'Rates Database'!J5740)</f>
        <v>5-2023-National Grid-Residential-Transmission Service Cost Adjustment (TSCA)</v>
      </c>
      <c r="D5741" s="2">
        <f t="shared" si="89"/>
        <v>1</v>
      </c>
    </row>
    <row r="5742" spans="2:4" ht="13.8" x14ac:dyDescent="0.2">
      <c r="B5742" s="18">
        <v>5739</v>
      </c>
      <c r="C5742" s="2" t="str">
        <f>_xlfn.CONCAT(MONTH('Rates Database'!C5741),"-",'Rates Database'!B5741,"-",'Rates Database'!E5741,"-",'Rates Database'!G5741,"-",'Rates Database'!J5741)</f>
        <v>4-2023-National Grid-Residential-Transmission Service Cost Adjustment (TSCA)</v>
      </c>
      <c r="D5742" s="2">
        <f t="shared" si="89"/>
        <v>1</v>
      </c>
    </row>
    <row r="5743" spans="2:4" ht="13.8" x14ac:dyDescent="0.2">
      <c r="B5743" s="18">
        <v>5740</v>
      </c>
      <c r="C5743" s="2" t="str">
        <f>_xlfn.CONCAT(MONTH('Rates Database'!C5742),"-",'Rates Database'!B5742,"-",'Rates Database'!E5742,"-",'Rates Database'!G5742,"-",'Rates Database'!J5742)</f>
        <v>3-2023-National Grid-Residential-Transmission Service Cost Adjustment (TSCA)</v>
      </c>
      <c r="D5743" s="2">
        <f t="shared" si="89"/>
        <v>1</v>
      </c>
    </row>
    <row r="5744" spans="2:4" ht="13.8" x14ac:dyDescent="0.2">
      <c r="B5744" s="18">
        <v>5741</v>
      </c>
      <c r="C5744" s="2" t="str">
        <f>_xlfn.CONCAT(MONTH('Rates Database'!C5743),"-",'Rates Database'!B5743,"-",'Rates Database'!E5743,"-",'Rates Database'!G5743,"-",'Rates Database'!J5743)</f>
        <v>2-2023-National Grid-Residential-Transmission Service Cost Adjustment (TSCA)</v>
      </c>
      <c r="D5744" s="2">
        <f t="shared" si="89"/>
        <v>1</v>
      </c>
    </row>
    <row r="5745" spans="2:4" ht="13.8" x14ac:dyDescent="0.2">
      <c r="B5745" s="18">
        <v>5742</v>
      </c>
      <c r="C5745" s="2" t="str">
        <f>_xlfn.CONCAT(MONTH('Rates Database'!C5744),"-",'Rates Database'!B5744,"-",'Rates Database'!E5744,"-",'Rates Database'!G5744,"-",'Rates Database'!J5744)</f>
        <v>1-2023-National Grid-Residential-Transmission Service Cost Adjustment (TSCA)</v>
      </c>
      <c r="D5745" s="2">
        <f t="shared" si="89"/>
        <v>1</v>
      </c>
    </row>
    <row r="5746" spans="2:4" ht="13.8" x14ac:dyDescent="0.2">
      <c r="B5746" s="18">
        <v>5743</v>
      </c>
      <c r="C5746" s="2" t="str">
        <f>_xlfn.CONCAT(MONTH('Rates Database'!C5745),"-",'Rates Database'!B5745,"-",'Rates Database'!E5745,"-",'Rates Database'!G5745,"-",'Rates Database'!J5745)</f>
        <v>12-2022-National Grid-Residential-Transmission Service Cost Adjustment (TSCA)</v>
      </c>
      <c r="D5746" s="2">
        <f t="shared" si="89"/>
        <v>1</v>
      </c>
    </row>
    <row r="5747" spans="2:4" ht="13.8" x14ac:dyDescent="0.2">
      <c r="B5747" s="18">
        <v>5744</v>
      </c>
      <c r="C5747" s="2" t="str">
        <f>_xlfn.CONCAT(MONTH('Rates Database'!C5746),"-",'Rates Database'!B5746,"-",'Rates Database'!E5746,"-",'Rates Database'!G5746,"-",'Rates Database'!J5746)</f>
        <v>11-2022-National Grid-Residential-Transmission Service Cost Adjustment (TSCA)</v>
      </c>
      <c r="D5747" s="2">
        <f t="shared" si="89"/>
        <v>1</v>
      </c>
    </row>
    <row r="5748" spans="2:4" ht="13.8" x14ac:dyDescent="0.2">
      <c r="B5748" s="18">
        <v>5745</v>
      </c>
      <c r="C5748" s="2" t="str">
        <f>_xlfn.CONCAT(MONTH('Rates Database'!C5747),"-",'Rates Database'!B5747,"-",'Rates Database'!E5747,"-",'Rates Database'!G5747,"-",'Rates Database'!J5747)</f>
        <v>10-2022-National Grid-Residential-Transmission Service Cost Adjustment (TSCA)</v>
      </c>
      <c r="D5748" s="2">
        <f t="shared" si="89"/>
        <v>1</v>
      </c>
    </row>
    <row r="5749" spans="2:4" ht="13.8" x14ac:dyDescent="0.2">
      <c r="B5749" s="18">
        <v>5746</v>
      </c>
      <c r="C5749" s="2" t="str">
        <f>_xlfn.CONCAT(MONTH('Rates Database'!C5748),"-",'Rates Database'!B5748,"-",'Rates Database'!E5748,"-",'Rates Database'!G5748,"-",'Rates Database'!J5748)</f>
        <v>9-2022-National Grid-Residential-Transmission Service Cost Adjustment (TSCA)</v>
      </c>
      <c r="D5749" s="2">
        <f t="shared" si="89"/>
        <v>1</v>
      </c>
    </row>
    <row r="5750" spans="2:4" ht="13.8" x14ac:dyDescent="0.2">
      <c r="B5750" s="18">
        <v>5747</v>
      </c>
      <c r="C5750" s="2" t="str">
        <f>_xlfn.CONCAT(MONTH('Rates Database'!C5749),"-",'Rates Database'!B5749,"-",'Rates Database'!E5749,"-",'Rates Database'!G5749,"-",'Rates Database'!J5749)</f>
        <v>8-2022-National Grid-Residential-Transmission Service Cost Adjustment (TSCA)</v>
      </c>
      <c r="D5750" s="2">
        <f t="shared" si="89"/>
        <v>1</v>
      </c>
    </row>
    <row r="5751" spans="2:4" ht="13.8" x14ac:dyDescent="0.2">
      <c r="B5751" s="18">
        <v>5748</v>
      </c>
      <c r="C5751" s="2" t="str">
        <f>_xlfn.CONCAT(MONTH('Rates Database'!C5750),"-",'Rates Database'!B5750,"-",'Rates Database'!E5750,"-",'Rates Database'!G5750,"-",'Rates Database'!J5750)</f>
        <v>7-2022-National Grid-Residential-Transmission Service Cost Adjustment (TSCA)</v>
      </c>
      <c r="D5751" s="2">
        <f t="shared" si="89"/>
        <v>1</v>
      </c>
    </row>
    <row r="5752" spans="2:4" ht="13.8" x14ac:dyDescent="0.2">
      <c r="B5752" s="18">
        <v>5749</v>
      </c>
      <c r="C5752" s="2" t="str">
        <f>_xlfn.CONCAT(MONTH('Rates Database'!C5751),"-",'Rates Database'!B5751,"-",'Rates Database'!E5751,"-",'Rates Database'!G5751,"-",'Rates Database'!J5751)</f>
        <v>6-2022-National Grid-Residential-Transmission Service Cost Adjustment (TSCA)</v>
      </c>
      <c r="D5752" s="2">
        <f t="shared" si="89"/>
        <v>1</v>
      </c>
    </row>
    <row r="5753" spans="2:4" ht="13.8" x14ac:dyDescent="0.2">
      <c r="B5753" s="18">
        <v>5750</v>
      </c>
      <c r="C5753" s="2" t="str">
        <f>_xlfn.CONCAT(MONTH('Rates Database'!C5752),"-",'Rates Database'!B5752,"-",'Rates Database'!E5752,"-",'Rates Database'!G5752,"-",'Rates Database'!J5752)</f>
        <v>5-2022-National Grid-Residential-Transmission Service Cost Adjustment (TSCA)</v>
      </c>
      <c r="D5753" s="2">
        <f t="shared" si="89"/>
        <v>1</v>
      </c>
    </row>
    <row r="5754" spans="2:4" ht="13.8" x14ac:dyDescent="0.2">
      <c r="B5754" s="18">
        <v>5751</v>
      </c>
      <c r="C5754" s="2" t="str">
        <f>_xlfn.CONCAT(MONTH('Rates Database'!C5753),"-",'Rates Database'!B5753,"-",'Rates Database'!E5753,"-",'Rates Database'!G5753,"-",'Rates Database'!J5753)</f>
        <v>4-2022-National Grid-Residential-Transmission Service Cost Adjustment (TSCA)</v>
      </c>
      <c r="D5754" s="2">
        <f t="shared" si="89"/>
        <v>1</v>
      </c>
    </row>
    <row r="5755" spans="2:4" ht="13.8" x14ac:dyDescent="0.2">
      <c r="B5755" s="18">
        <v>5752</v>
      </c>
      <c r="C5755" s="2" t="str">
        <f>_xlfn.CONCAT(MONTH('Rates Database'!C5754),"-",'Rates Database'!B5754,"-",'Rates Database'!E5754,"-",'Rates Database'!G5754,"-",'Rates Database'!J5754)</f>
        <v>3-2022-National Grid-Residential-Transmission Service Cost Adjustment (TSCA)</v>
      </c>
      <c r="D5755" s="2">
        <f t="shared" si="89"/>
        <v>1</v>
      </c>
    </row>
    <row r="5756" spans="2:4" ht="13.8" x14ac:dyDescent="0.2">
      <c r="B5756" s="18">
        <v>5753</v>
      </c>
      <c r="C5756" s="2" t="str">
        <f>_xlfn.CONCAT(MONTH('Rates Database'!C5755),"-",'Rates Database'!B5755,"-",'Rates Database'!E5755,"-",'Rates Database'!G5755,"-",'Rates Database'!J5755)</f>
        <v>2-2022-National Grid-Residential-Transmission Service Cost Adjustment (TSCA)</v>
      </c>
      <c r="D5756" s="2">
        <f t="shared" si="89"/>
        <v>1</v>
      </c>
    </row>
    <row r="5757" spans="2:4" ht="13.8" x14ac:dyDescent="0.2">
      <c r="B5757" s="18">
        <v>5754</v>
      </c>
      <c r="C5757" s="2" t="str">
        <f>_xlfn.CONCAT(MONTH('Rates Database'!C5756),"-",'Rates Database'!B5756,"-",'Rates Database'!E5756,"-",'Rates Database'!G5756,"-",'Rates Database'!J5756)</f>
        <v>1-2022-National Grid-Residential-Transmission Service Cost Adjustment (TSCA)</v>
      </c>
      <c r="D5757" s="2">
        <f t="shared" si="89"/>
        <v>1</v>
      </c>
    </row>
    <row r="5758" spans="2:4" ht="13.8" x14ac:dyDescent="0.2">
      <c r="B5758" s="18">
        <v>5755</v>
      </c>
      <c r="C5758" s="2" t="str">
        <f>_xlfn.CONCAT(MONTH('Rates Database'!C5757),"-",'Rates Database'!B5757,"-",'Rates Database'!E5757,"-",'Rates Database'!G5757,"-",'Rates Database'!J5757)</f>
        <v>12-2021-National Grid-Residential-Transmission Service Cost Adjustment (TSCA)</v>
      </c>
      <c r="D5758" s="2">
        <f t="shared" si="89"/>
        <v>1</v>
      </c>
    </row>
    <row r="5759" spans="2:4" ht="13.8" x14ac:dyDescent="0.2">
      <c r="B5759" s="18">
        <v>5756</v>
      </c>
      <c r="C5759" s="2" t="str">
        <f>_xlfn.CONCAT(MONTH('Rates Database'!C5758),"-",'Rates Database'!B5758,"-",'Rates Database'!E5758,"-",'Rates Database'!G5758,"-",'Rates Database'!J5758)</f>
        <v>11-2021-National Grid-Residential-Transmission Service Cost Adjustment (TSCA)</v>
      </c>
      <c r="D5759" s="2">
        <f t="shared" si="89"/>
        <v>1</v>
      </c>
    </row>
    <row r="5760" spans="2:4" ht="13.8" x14ac:dyDescent="0.2">
      <c r="B5760" s="18">
        <v>5757</v>
      </c>
      <c r="C5760" s="2" t="str">
        <f>_xlfn.CONCAT(MONTH('Rates Database'!C5759),"-",'Rates Database'!B5759,"-",'Rates Database'!E5759,"-",'Rates Database'!G5759,"-",'Rates Database'!J5759)</f>
        <v>10-2021-National Grid-Residential-Transmission Service Cost Adjustment (TSCA)</v>
      </c>
      <c r="D5760" s="2">
        <f t="shared" si="89"/>
        <v>1</v>
      </c>
    </row>
    <row r="5761" spans="2:4" ht="13.8" x14ac:dyDescent="0.2">
      <c r="B5761" s="18">
        <v>5758</v>
      </c>
      <c r="C5761" s="2" t="str">
        <f>_xlfn.CONCAT(MONTH('Rates Database'!C5760),"-",'Rates Database'!B5760,"-",'Rates Database'!E5760,"-",'Rates Database'!G5760,"-",'Rates Database'!J5760)</f>
        <v>9-2021-National Grid-Residential-Transmission Service Cost Adjustment (TSCA)</v>
      </c>
      <c r="D5761" s="2">
        <f t="shared" si="89"/>
        <v>1</v>
      </c>
    </row>
    <row r="5762" spans="2:4" ht="13.8" x14ac:dyDescent="0.2">
      <c r="B5762" s="18">
        <v>5759</v>
      </c>
      <c r="C5762" s="2" t="str">
        <f>_xlfn.CONCAT(MONTH('Rates Database'!C5761),"-",'Rates Database'!B5761,"-",'Rates Database'!E5761,"-",'Rates Database'!G5761,"-",'Rates Database'!J5761)</f>
        <v>8-2021-National Grid-Residential-Transmission Service Cost Adjustment (TSCA)</v>
      </c>
      <c r="D5762" s="2">
        <f t="shared" si="89"/>
        <v>1</v>
      </c>
    </row>
    <row r="5763" spans="2:4" ht="13.8" x14ac:dyDescent="0.2">
      <c r="B5763" s="18">
        <v>5760</v>
      </c>
      <c r="C5763" s="2" t="str">
        <f>_xlfn.CONCAT(MONTH('Rates Database'!C5762),"-",'Rates Database'!B5762,"-",'Rates Database'!E5762,"-",'Rates Database'!G5762,"-",'Rates Database'!J5762)</f>
        <v>7-2021-National Grid-Residential-Transmission Service Cost Adjustment (TSCA)</v>
      </c>
      <c r="D5763" s="2">
        <f t="shared" si="89"/>
        <v>1</v>
      </c>
    </row>
    <row r="5764" spans="2:4" ht="13.8" x14ac:dyDescent="0.2">
      <c r="B5764" s="18">
        <v>5761</v>
      </c>
      <c r="C5764" s="2" t="str">
        <f>_xlfn.CONCAT(MONTH('Rates Database'!C5763),"-",'Rates Database'!B5763,"-",'Rates Database'!E5763,"-",'Rates Database'!G5763,"-",'Rates Database'!J5763)</f>
        <v>6-2021-National Grid-Residential-Transmission Service Cost Adjustment (TSCA)</v>
      </c>
      <c r="D5764" s="2">
        <f t="shared" si="89"/>
        <v>1</v>
      </c>
    </row>
    <row r="5765" spans="2:4" ht="13.8" x14ac:dyDescent="0.2">
      <c r="B5765" s="18">
        <v>5762</v>
      </c>
      <c r="C5765" s="2" t="str">
        <f>_xlfn.CONCAT(MONTH('Rates Database'!C5764),"-",'Rates Database'!B5764,"-",'Rates Database'!E5764,"-",'Rates Database'!G5764,"-",'Rates Database'!J5764)</f>
        <v>5-2021-National Grid-Residential-Transmission Service Cost Adjustment (TSCA)</v>
      </c>
      <c r="D5765" s="2">
        <f t="shared" ref="D5765:D5828" si="90">COUNTIF($C$4:$C$10092,C5765)</f>
        <v>1</v>
      </c>
    </row>
    <row r="5766" spans="2:4" ht="13.8" x14ac:dyDescent="0.2">
      <c r="B5766" s="18">
        <v>5763</v>
      </c>
      <c r="C5766" s="2" t="str">
        <f>_xlfn.CONCAT(MONTH('Rates Database'!C5765),"-",'Rates Database'!B5765,"-",'Rates Database'!E5765,"-",'Rates Database'!G5765,"-",'Rates Database'!J5765)</f>
        <v>4-2021-National Grid-Residential-Transmission Service Cost Adjustment (TSCA)</v>
      </c>
      <c r="D5766" s="2">
        <f t="shared" si="90"/>
        <v>1</v>
      </c>
    </row>
    <row r="5767" spans="2:4" ht="13.8" x14ac:dyDescent="0.2">
      <c r="B5767" s="18">
        <v>5764</v>
      </c>
      <c r="C5767" s="2" t="str">
        <f>_xlfn.CONCAT(MONTH('Rates Database'!C5766),"-",'Rates Database'!B5766,"-",'Rates Database'!E5766,"-",'Rates Database'!G5766,"-",'Rates Database'!J5766)</f>
        <v>3-2021-National Grid-Residential-Transmission Service Cost Adjustment (TSCA)</v>
      </c>
      <c r="D5767" s="2">
        <f t="shared" si="90"/>
        <v>1</v>
      </c>
    </row>
    <row r="5768" spans="2:4" ht="13.8" x14ac:dyDescent="0.2">
      <c r="B5768" s="18">
        <v>5765</v>
      </c>
      <c r="C5768" s="2" t="str">
        <f>_xlfn.CONCAT(MONTH('Rates Database'!C5767),"-",'Rates Database'!B5767,"-",'Rates Database'!E5767,"-",'Rates Database'!G5767,"-",'Rates Database'!J5767)</f>
        <v>2-2021-National Grid-Residential-Transmission Service Cost Adjustment (TSCA)</v>
      </c>
      <c r="D5768" s="2">
        <f t="shared" si="90"/>
        <v>1</v>
      </c>
    </row>
    <row r="5769" spans="2:4" ht="13.8" x14ac:dyDescent="0.2">
      <c r="B5769" s="18">
        <v>5766</v>
      </c>
      <c r="C5769" s="2" t="str">
        <f>_xlfn.CONCAT(MONTH('Rates Database'!C5768),"-",'Rates Database'!B5768,"-",'Rates Database'!E5768,"-",'Rates Database'!G5768,"-",'Rates Database'!J5768)</f>
        <v>1-2021-National Grid-Residential-Transmission Service Cost Adjustment (TSCA)</v>
      </c>
      <c r="D5769" s="2">
        <f t="shared" si="90"/>
        <v>1</v>
      </c>
    </row>
    <row r="5770" spans="2:4" ht="13.8" x14ac:dyDescent="0.2">
      <c r="B5770" s="18">
        <v>5767</v>
      </c>
      <c r="C5770" s="2" t="str">
        <f>_xlfn.CONCAT(MONTH('Rates Database'!C5769),"-",'Rates Database'!B5769,"-",'Rates Database'!E5769,"-",'Rates Database'!G5769,"-",'Rates Database'!J5769)</f>
        <v>12-2020-National Grid-Residential-Transmission Service Cost Adjustment (TSCA)</v>
      </c>
      <c r="D5770" s="2">
        <f t="shared" si="90"/>
        <v>1</v>
      </c>
    </row>
    <row r="5771" spans="2:4" ht="13.8" x14ac:dyDescent="0.2">
      <c r="B5771" s="18">
        <v>5768</v>
      </c>
      <c r="C5771" s="2" t="str">
        <f>_xlfn.CONCAT(MONTH('Rates Database'!C5770),"-",'Rates Database'!B5770,"-",'Rates Database'!E5770,"-",'Rates Database'!G5770,"-",'Rates Database'!J5770)</f>
        <v>11-2020-National Grid-Residential-Transmission Service Cost Adjustment (TSCA)</v>
      </c>
      <c r="D5771" s="2">
        <f t="shared" si="90"/>
        <v>1</v>
      </c>
    </row>
    <row r="5772" spans="2:4" ht="13.8" x14ac:dyDescent="0.2">
      <c r="B5772" s="18">
        <v>5769</v>
      </c>
      <c r="C5772" s="2" t="str">
        <f>_xlfn.CONCAT(MONTH('Rates Database'!C5771),"-",'Rates Database'!B5771,"-",'Rates Database'!E5771,"-",'Rates Database'!G5771,"-",'Rates Database'!J5771)</f>
        <v>10-2020-National Grid-Residential-Transmission Service Cost Adjustment (TSCA)</v>
      </c>
      <c r="D5772" s="2">
        <f t="shared" si="90"/>
        <v>1</v>
      </c>
    </row>
    <row r="5773" spans="2:4" ht="13.8" x14ac:dyDescent="0.2">
      <c r="B5773" s="18">
        <v>5770</v>
      </c>
      <c r="C5773" s="2" t="str">
        <f>_xlfn.CONCAT(MONTH('Rates Database'!C5772),"-",'Rates Database'!B5772,"-",'Rates Database'!E5772,"-",'Rates Database'!G5772,"-",'Rates Database'!J5772)</f>
        <v>9-2020-National Grid-Residential-Transmission Service Cost Adjustment (TSCA)</v>
      </c>
      <c r="D5773" s="2">
        <f t="shared" si="90"/>
        <v>1</v>
      </c>
    </row>
    <row r="5774" spans="2:4" ht="13.8" x14ac:dyDescent="0.2">
      <c r="B5774" s="18">
        <v>5771</v>
      </c>
      <c r="C5774" s="2" t="str">
        <f>_xlfn.CONCAT(MONTH('Rates Database'!C5773),"-",'Rates Database'!B5773,"-",'Rates Database'!E5773,"-",'Rates Database'!G5773,"-",'Rates Database'!J5773)</f>
        <v>8-2020-National Grid-Residential-Transmission Service Cost Adjustment (TSCA)</v>
      </c>
      <c r="D5774" s="2">
        <f t="shared" si="90"/>
        <v>1</v>
      </c>
    </row>
    <row r="5775" spans="2:4" ht="13.8" x14ac:dyDescent="0.2">
      <c r="B5775" s="18">
        <v>5772</v>
      </c>
      <c r="C5775" s="2" t="str">
        <f>_xlfn.CONCAT(MONTH('Rates Database'!C5774),"-",'Rates Database'!B5774,"-",'Rates Database'!E5774,"-",'Rates Database'!G5774,"-",'Rates Database'!J5774)</f>
        <v>7-2020-National Grid-Residential-Transmission Service Cost Adjustment (TSCA)</v>
      </c>
      <c r="D5775" s="2">
        <f t="shared" si="90"/>
        <v>1</v>
      </c>
    </row>
    <row r="5776" spans="2:4" ht="13.8" x14ac:dyDescent="0.2">
      <c r="B5776" s="18">
        <v>5773</v>
      </c>
      <c r="C5776" s="2" t="str">
        <f>_xlfn.CONCAT(MONTH('Rates Database'!C5775),"-",'Rates Database'!B5775,"-",'Rates Database'!E5775,"-",'Rates Database'!G5775,"-",'Rates Database'!J5775)</f>
        <v>6-2020-National Grid-Residential-Transmission Service Cost Adjustment (TSCA)</v>
      </c>
      <c r="D5776" s="2">
        <f t="shared" si="90"/>
        <v>1</v>
      </c>
    </row>
    <row r="5777" spans="2:4" ht="13.8" x14ac:dyDescent="0.2">
      <c r="B5777" s="18">
        <v>5774</v>
      </c>
      <c r="C5777" s="2" t="str">
        <f>_xlfn.CONCAT(MONTH('Rates Database'!C5776),"-",'Rates Database'!B5776,"-",'Rates Database'!E5776,"-",'Rates Database'!G5776,"-",'Rates Database'!J5776)</f>
        <v>5-2020-National Grid-Residential-Transmission Service Cost Adjustment (TSCA)</v>
      </c>
      <c r="D5777" s="2">
        <f t="shared" si="90"/>
        <v>1</v>
      </c>
    </row>
    <row r="5778" spans="2:4" ht="13.8" x14ac:dyDescent="0.2">
      <c r="B5778" s="18">
        <v>5775</v>
      </c>
      <c r="C5778" s="2" t="str">
        <f>_xlfn.CONCAT(MONTH('Rates Database'!C5777),"-",'Rates Database'!B5777,"-",'Rates Database'!E5777,"-",'Rates Database'!G5777,"-",'Rates Database'!J5777)</f>
        <v>4-2020-National Grid-Residential-Transmission Service Cost Adjustment (TSCA)</v>
      </c>
      <c r="D5778" s="2">
        <f t="shared" si="90"/>
        <v>1</v>
      </c>
    </row>
    <row r="5779" spans="2:4" ht="13.8" x14ac:dyDescent="0.2">
      <c r="B5779" s="18">
        <v>5776</v>
      </c>
      <c r="C5779" s="2" t="str">
        <f>_xlfn.CONCAT(MONTH('Rates Database'!C5778),"-",'Rates Database'!B5778,"-",'Rates Database'!E5778,"-",'Rates Database'!G5778,"-",'Rates Database'!J5778)</f>
        <v>3-2020-National Grid-Residential-Transmission Service Cost Adjustment (TSCA)</v>
      </c>
      <c r="D5779" s="2">
        <f t="shared" si="90"/>
        <v>1</v>
      </c>
    </row>
    <row r="5780" spans="2:4" ht="13.8" x14ac:dyDescent="0.2">
      <c r="B5780" s="18">
        <v>5777</v>
      </c>
      <c r="C5780" s="2" t="str">
        <f>_xlfn.CONCAT(MONTH('Rates Database'!C5779),"-",'Rates Database'!B5779,"-",'Rates Database'!E5779,"-",'Rates Database'!G5779,"-",'Rates Database'!J5779)</f>
        <v>2-2020-National Grid-Residential-Transmission Service Cost Adjustment (TSCA)</v>
      </c>
      <c r="D5780" s="2">
        <f t="shared" si="90"/>
        <v>1</v>
      </c>
    </row>
    <row r="5781" spans="2:4" ht="13.8" x14ac:dyDescent="0.2">
      <c r="B5781" s="18">
        <v>5778</v>
      </c>
      <c r="C5781" s="2" t="str">
        <f>_xlfn.CONCAT(MONTH('Rates Database'!C5780),"-",'Rates Database'!B5780,"-",'Rates Database'!E5780,"-",'Rates Database'!G5780,"-",'Rates Database'!J5780)</f>
        <v>1-2020-National Grid-Residential-Transmission Service Cost Adjustment (TSCA)</v>
      </c>
      <c r="D5781" s="2">
        <f t="shared" si="90"/>
        <v>1</v>
      </c>
    </row>
    <row r="5782" spans="2:4" ht="13.8" x14ac:dyDescent="0.2">
      <c r="B5782" s="18">
        <v>5779</v>
      </c>
      <c r="C5782" s="2" t="str">
        <f>_xlfn.CONCAT(MONTH('Rates Database'!C5781),"-",'Rates Database'!B5781,"-",'Rates Database'!E5781,"-",'Rates Database'!G5781,"-",'Rates Database'!J5781)</f>
        <v>12-2019-National Grid-Residential-Transmission Service Cost Adjustment (TSCA)</v>
      </c>
      <c r="D5782" s="2">
        <f t="shared" si="90"/>
        <v>1</v>
      </c>
    </row>
    <row r="5783" spans="2:4" ht="13.8" x14ac:dyDescent="0.2">
      <c r="B5783" s="18">
        <v>5780</v>
      </c>
      <c r="C5783" s="2" t="str">
        <f>_xlfn.CONCAT(MONTH('Rates Database'!C5782),"-",'Rates Database'!B5782,"-",'Rates Database'!E5782,"-",'Rates Database'!G5782,"-",'Rates Database'!J5782)</f>
        <v>11-2019-National Grid-Residential-Transmission Service Cost Adjustment (TSCA)</v>
      </c>
      <c r="D5783" s="2">
        <f t="shared" si="90"/>
        <v>1</v>
      </c>
    </row>
    <row r="5784" spans="2:4" ht="13.8" x14ac:dyDescent="0.2">
      <c r="B5784" s="18">
        <v>5781</v>
      </c>
      <c r="C5784" s="2" t="str">
        <f>_xlfn.CONCAT(MONTH('Rates Database'!C5783),"-",'Rates Database'!B5783,"-",'Rates Database'!E5783,"-",'Rates Database'!G5783,"-",'Rates Database'!J5783)</f>
        <v>10-2019-National Grid-Residential-Transmission Service Cost Adjustment (TSCA)</v>
      </c>
      <c r="D5784" s="2">
        <f t="shared" si="90"/>
        <v>1</v>
      </c>
    </row>
    <row r="5785" spans="2:4" ht="13.8" x14ac:dyDescent="0.2">
      <c r="B5785" s="18">
        <v>5782</v>
      </c>
      <c r="C5785" s="2" t="str">
        <f>_xlfn.CONCAT(MONTH('Rates Database'!C5784),"-",'Rates Database'!B5784,"-",'Rates Database'!E5784,"-",'Rates Database'!G5784,"-",'Rates Database'!J5784)</f>
        <v>9-2019-National Grid-Residential-Transmission Service Cost Adjustment (TSCA)</v>
      </c>
      <c r="D5785" s="2">
        <f t="shared" si="90"/>
        <v>1</v>
      </c>
    </row>
    <row r="5786" spans="2:4" ht="13.8" x14ac:dyDescent="0.2">
      <c r="B5786" s="18">
        <v>5783</v>
      </c>
      <c r="C5786" s="2" t="str">
        <f>_xlfn.CONCAT(MONTH('Rates Database'!C5785),"-",'Rates Database'!B5785,"-",'Rates Database'!E5785,"-",'Rates Database'!G5785,"-",'Rates Database'!J5785)</f>
        <v>8-2019-National Grid-Residential-Transmission Service Cost Adjustment (TSCA)</v>
      </c>
      <c r="D5786" s="2">
        <f t="shared" si="90"/>
        <v>1</v>
      </c>
    </row>
    <row r="5787" spans="2:4" ht="13.8" x14ac:dyDescent="0.2">
      <c r="B5787" s="18">
        <v>5784</v>
      </c>
      <c r="C5787" s="2" t="str">
        <f>_xlfn.CONCAT(MONTH('Rates Database'!C5786),"-",'Rates Database'!B5786,"-",'Rates Database'!E5786,"-",'Rates Database'!G5786,"-",'Rates Database'!J5786)</f>
        <v>7-2019-National Grid-Residential-Transmission Service Cost Adjustment (TSCA)</v>
      </c>
      <c r="D5787" s="2">
        <f t="shared" si="90"/>
        <v>1</v>
      </c>
    </row>
    <row r="5788" spans="2:4" ht="13.8" x14ac:dyDescent="0.2">
      <c r="B5788" s="18">
        <v>5785</v>
      </c>
      <c r="C5788" s="2" t="str">
        <f>_xlfn.CONCAT(MONTH('Rates Database'!C5787),"-",'Rates Database'!B5787,"-",'Rates Database'!E5787,"-",'Rates Database'!G5787,"-",'Rates Database'!J5787)</f>
        <v>6-2019-National Grid-Residential-Transmission Service Cost Adjustment (TSCA)</v>
      </c>
      <c r="D5788" s="2">
        <f t="shared" si="90"/>
        <v>1</v>
      </c>
    </row>
    <row r="5789" spans="2:4" ht="13.8" x14ac:dyDescent="0.2">
      <c r="B5789" s="18">
        <v>5786</v>
      </c>
      <c r="C5789" s="2" t="str">
        <f>_xlfn.CONCAT(MONTH('Rates Database'!C5788),"-",'Rates Database'!B5788,"-",'Rates Database'!E5788,"-",'Rates Database'!G5788,"-",'Rates Database'!J5788)</f>
        <v>5-2019-National Grid-Residential-Transmission Service Cost Adjustment (TSCA)</v>
      </c>
      <c r="D5789" s="2">
        <f t="shared" si="90"/>
        <v>1</v>
      </c>
    </row>
    <row r="5790" spans="2:4" ht="13.8" x14ac:dyDescent="0.2">
      <c r="B5790" s="18">
        <v>5787</v>
      </c>
      <c r="C5790" s="2" t="str">
        <f>_xlfn.CONCAT(MONTH('Rates Database'!C5789),"-",'Rates Database'!B5789,"-",'Rates Database'!E5789,"-",'Rates Database'!G5789,"-",'Rates Database'!J5789)</f>
        <v>4-2019-National Grid-Residential-Transmission Service Cost Adjustment (TSCA)</v>
      </c>
      <c r="D5790" s="2">
        <f t="shared" si="90"/>
        <v>1</v>
      </c>
    </row>
    <row r="5791" spans="2:4" ht="13.8" x14ac:dyDescent="0.2">
      <c r="B5791" s="18">
        <v>5788</v>
      </c>
      <c r="C5791" s="2" t="str">
        <f>_xlfn.CONCAT(MONTH('Rates Database'!C5790),"-",'Rates Database'!B5790,"-",'Rates Database'!E5790,"-",'Rates Database'!G5790,"-",'Rates Database'!J5790)</f>
        <v>3-2019-National Grid-Residential-Transmission Service Cost Adjustment (TSCA)</v>
      </c>
      <c r="D5791" s="2">
        <f t="shared" si="90"/>
        <v>1</v>
      </c>
    </row>
    <row r="5792" spans="2:4" ht="13.8" x14ac:dyDescent="0.2">
      <c r="B5792" s="18">
        <v>5789</v>
      </c>
      <c r="C5792" s="2" t="str">
        <f>_xlfn.CONCAT(MONTH('Rates Database'!C5791),"-",'Rates Database'!B5791,"-",'Rates Database'!E5791,"-",'Rates Database'!G5791,"-",'Rates Database'!J5791)</f>
        <v>2-2019-National Grid-Residential-Transmission Service Cost Adjustment (TSCA)</v>
      </c>
      <c r="D5792" s="2">
        <f t="shared" si="90"/>
        <v>1</v>
      </c>
    </row>
    <row r="5793" spans="2:4" ht="13.8" x14ac:dyDescent="0.2">
      <c r="B5793" s="18">
        <v>5790</v>
      </c>
      <c r="C5793" s="2" t="str">
        <f>_xlfn.CONCAT(MONTH('Rates Database'!C5792),"-",'Rates Database'!B5792,"-",'Rates Database'!E5792,"-",'Rates Database'!G5792,"-",'Rates Database'!J5792)</f>
        <v>1-2019-National Grid-Residential-Transmission Service Cost Adjustment (TSCA)</v>
      </c>
      <c r="D5793" s="2">
        <f t="shared" si="90"/>
        <v>1</v>
      </c>
    </row>
    <row r="5794" spans="2:4" ht="13.8" x14ac:dyDescent="0.2">
      <c r="B5794" s="18">
        <v>5791</v>
      </c>
      <c r="C5794" s="2" t="str">
        <f>_xlfn.CONCAT(MONTH('Rates Database'!C5793),"-",'Rates Database'!B5793,"-",'Rates Database'!E5793,"-",'Rates Database'!G5793,"-",'Rates Database'!J5793)</f>
        <v>3-2024-National Grid-Residential-Service Quality (SQ)</v>
      </c>
      <c r="D5794" s="2">
        <f t="shared" si="90"/>
        <v>1</v>
      </c>
    </row>
    <row r="5795" spans="2:4" ht="13.8" x14ac:dyDescent="0.2">
      <c r="B5795" s="18">
        <v>5792</v>
      </c>
      <c r="C5795" s="2" t="str">
        <f>_xlfn.CONCAT(MONTH('Rates Database'!C5794),"-",'Rates Database'!B5794,"-",'Rates Database'!E5794,"-",'Rates Database'!G5794,"-",'Rates Database'!J5794)</f>
        <v>2-2024-National Grid-Residential-Service Quality (SQ)</v>
      </c>
      <c r="D5795" s="2">
        <f t="shared" si="90"/>
        <v>1</v>
      </c>
    </row>
    <row r="5796" spans="2:4" ht="13.8" x14ac:dyDescent="0.2">
      <c r="B5796" s="18">
        <v>5793</v>
      </c>
      <c r="C5796" s="2" t="str">
        <f>_xlfn.CONCAT(MONTH('Rates Database'!C5795),"-",'Rates Database'!B5795,"-",'Rates Database'!E5795,"-",'Rates Database'!G5795,"-",'Rates Database'!J5795)</f>
        <v>1-2024-National Grid-Residential-Service Quality (SQ)</v>
      </c>
      <c r="D5796" s="2">
        <f t="shared" si="90"/>
        <v>1</v>
      </c>
    </row>
    <row r="5797" spans="2:4" ht="13.8" x14ac:dyDescent="0.2">
      <c r="B5797" s="18">
        <v>5794</v>
      </c>
      <c r="C5797" s="2" t="str">
        <f>_xlfn.CONCAT(MONTH('Rates Database'!C5796),"-",'Rates Database'!B5796,"-",'Rates Database'!E5796,"-",'Rates Database'!G5796,"-",'Rates Database'!J5796)</f>
        <v>12-2023-National Grid-Residential-Service Quality (SQ)</v>
      </c>
      <c r="D5797" s="2">
        <f t="shared" si="90"/>
        <v>1</v>
      </c>
    </row>
    <row r="5798" spans="2:4" ht="13.8" x14ac:dyDescent="0.2">
      <c r="B5798" s="18">
        <v>5795</v>
      </c>
      <c r="C5798" s="2" t="str">
        <f>_xlfn.CONCAT(MONTH('Rates Database'!C5797),"-",'Rates Database'!B5797,"-",'Rates Database'!E5797,"-",'Rates Database'!G5797,"-",'Rates Database'!J5797)</f>
        <v>11-2023-National Grid-Residential-Service Quality (SQ)</v>
      </c>
      <c r="D5798" s="2">
        <f t="shared" si="90"/>
        <v>1</v>
      </c>
    </row>
    <row r="5799" spans="2:4" ht="13.8" x14ac:dyDescent="0.2">
      <c r="B5799" s="18">
        <v>5796</v>
      </c>
      <c r="C5799" s="2" t="str">
        <f>_xlfn.CONCAT(MONTH('Rates Database'!C5798),"-",'Rates Database'!B5798,"-",'Rates Database'!E5798,"-",'Rates Database'!G5798,"-",'Rates Database'!J5798)</f>
        <v>10-2023-National Grid-Residential-Service Quality (SQ)</v>
      </c>
      <c r="D5799" s="2">
        <f t="shared" si="90"/>
        <v>1</v>
      </c>
    </row>
    <row r="5800" spans="2:4" ht="13.8" x14ac:dyDescent="0.2">
      <c r="B5800" s="18">
        <v>5797</v>
      </c>
      <c r="C5800" s="2" t="str">
        <f>_xlfn.CONCAT(MONTH('Rates Database'!C5799),"-",'Rates Database'!B5799,"-",'Rates Database'!E5799,"-",'Rates Database'!G5799,"-",'Rates Database'!J5799)</f>
        <v>9-2023-National Grid-Residential-Service Quality (SQ)</v>
      </c>
      <c r="D5800" s="2">
        <f t="shared" si="90"/>
        <v>1</v>
      </c>
    </row>
    <row r="5801" spans="2:4" ht="13.8" x14ac:dyDescent="0.2">
      <c r="B5801" s="18">
        <v>5798</v>
      </c>
      <c r="C5801" s="2" t="str">
        <f>_xlfn.CONCAT(MONTH('Rates Database'!C5800),"-",'Rates Database'!B5800,"-",'Rates Database'!E5800,"-",'Rates Database'!G5800,"-",'Rates Database'!J5800)</f>
        <v>8-2023-National Grid-Residential-Service Quality (SQ)</v>
      </c>
      <c r="D5801" s="2">
        <f t="shared" si="90"/>
        <v>1</v>
      </c>
    </row>
    <row r="5802" spans="2:4" ht="13.8" x14ac:dyDescent="0.2">
      <c r="B5802" s="18">
        <v>5799</v>
      </c>
      <c r="C5802" s="2" t="str">
        <f>_xlfn.CONCAT(MONTH('Rates Database'!C5801),"-",'Rates Database'!B5801,"-",'Rates Database'!E5801,"-",'Rates Database'!G5801,"-",'Rates Database'!J5801)</f>
        <v>7-2023-National Grid-Residential-Service Quality (SQ)</v>
      </c>
      <c r="D5802" s="2">
        <f t="shared" si="90"/>
        <v>1</v>
      </c>
    </row>
    <row r="5803" spans="2:4" ht="13.8" x14ac:dyDescent="0.2">
      <c r="B5803" s="18">
        <v>5800</v>
      </c>
      <c r="C5803" s="2" t="str">
        <f>_xlfn.CONCAT(MONTH('Rates Database'!C5802),"-",'Rates Database'!B5802,"-",'Rates Database'!E5802,"-",'Rates Database'!G5802,"-",'Rates Database'!J5802)</f>
        <v>6-2023-National Grid-Residential-Service Quality (SQ)</v>
      </c>
      <c r="D5803" s="2">
        <f t="shared" si="90"/>
        <v>1</v>
      </c>
    </row>
    <row r="5804" spans="2:4" ht="13.8" x14ac:dyDescent="0.2">
      <c r="B5804" s="18">
        <v>5801</v>
      </c>
      <c r="C5804" s="2" t="str">
        <f>_xlfn.CONCAT(MONTH('Rates Database'!C5803),"-",'Rates Database'!B5803,"-",'Rates Database'!E5803,"-",'Rates Database'!G5803,"-",'Rates Database'!J5803)</f>
        <v>5-2023-National Grid-Residential-Service Quality (SQ)</v>
      </c>
      <c r="D5804" s="2">
        <f t="shared" si="90"/>
        <v>1</v>
      </c>
    </row>
    <row r="5805" spans="2:4" ht="13.8" x14ac:dyDescent="0.2">
      <c r="B5805" s="18">
        <v>5802</v>
      </c>
      <c r="C5805" s="2" t="str">
        <f>_xlfn.CONCAT(MONTH('Rates Database'!C5804),"-",'Rates Database'!B5804,"-",'Rates Database'!E5804,"-",'Rates Database'!G5804,"-",'Rates Database'!J5804)</f>
        <v>4-2023-National Grid-Residential-Service Quality (SQ)</v>
      </c>
      <c r="D5805" s="2">
        <f t="shared" si="90"/>
        <v>1</v>
      </c>
    </row>
    <row r="5806" spans="2:4" ht="13.8" x14ac:dyDescent="0.2">
      <c r="B5806" s="18">
        <v>5803</v>
      </c>
      <c r="C5806" s="2" t="str">
        <f>_xlfn.CONCAT(MONTH('Rates Database'!C5805),"-",'Rates Database'!B5805,"-",'Rates Database'!E5805,"-",'Rates Database'!G5805,"-",'Rates Database'!J5805)</f>
        <v>3-2023-National Grid-Residential-Service Quality (SQ)</v>
      </c>
      <c r="D5806" s="2">
        <f t="shared" si="90"/>
        <v>1</v>
      </c>
    </row>
    <row r="5807" spans="2:4" ht="13.8" x14ac:dyDescent="0.2">
      <c r="B5807" s="18">
        <v>5804</v>
      </c>
      <c r="C5807" s="2" t="str">
        <f>_xlfn.CONCAT(MONTH('Rates Database'!C5806),"-",'Rates Database'!B5806,"-",'Rates Database'!E5806,"-",'Rates Database'!G5806,"-",'Rates Database'!J5806)</f>
        <v>2-2023-National Grid-Residential-Service Quality (SQ)</v>
      </c>
      <c r="D5807" s="2">
        <f t="shared" si="90"/>
        <v>1</v>
      </c>
    </row>
    <row r="5808" spans="2:4" ht="13.8" x14ac:dyDescent="0.2">
      <c r="B5808" s="18">
        <v>5805</v>
      </c>
      <c r="C5808" s="2" t="str">
        <f>_xlfn.CONCAT(MONTH('Rates Database'!C5807),"-",'Rates Database'!B5807,"-",'Rates Database'!E5807,"-",'Rates Database'!G5807,"-",'Rates Database'!J5807)</f>
        <v>1-2023-National Grid-Residential-Service Quality (SQ)</v>
      </c>
      <c r="D5808" s="2">
        <f t="shared" si="90"/>
        <v>1</v>
      </c>
    </row>
    <row r="5809" spans="2:4" ht="13.8" x14ac:dyDescent="0.2">
      <c r="B5809" s="18">
        <v>5806</v>
      </c>
      <c r="C5809" s="2" t="str">
        <f>_xlfn.CONCAT(MONTH('Rates Database'!C5808),"-",'Rates Database'!B5808,"-",'Rates Database'!E5808,"-",'Rates Database'!G5808,"-",'Rates Database'!J5808)</f>
        <v>12-2022-National Grid-Residential-Service Quality (SQ)</v>
      </c>
      <c r="D5809" s="2">
        <f t="shared" si="90"/>
        <v>1</v>
      </c>
    </row>
    <row r="5810" spans="2:4" ht="13.8" x14ac:dyDescent="0.2">
      <c r="B5810" s="18">
        <v>5807</v>
      </c>
      <c r="C5810" s="2" t="str">
        <f>_xlfn.CONCAT(MONTH('Rates Database'!C5809),"-",'Rates Database'!B5809,"-",'Rates Database'!E5809,"-",'Rates Database'!G5809,"-",'Rates Database'!J5809)</f>
        <v>11-2022-National Grid-Residential-Service Quality (SQ)</v>
      </c>
      <c r="D5810" s="2">
        <f t="shared" si="90"/>
        <v>1</v>
      </c>
    </row>
    <row r="5811" spans="2:4" ht="13.8" x14ac:dyDescent="0.2">
      <c r="B5811" s="18">
        <v>5808</v>
      </c>
      <c r="C5811" s="2" t="str">
        <f>_xlfn.CONCAT(MONTH('Rates Database'!C5810),"-",'Rates Database'!B5810,"-",'Rates Database'!E5810,"-",'Rates Database'!G5810,"-",'Rates Database'!J5810)</f>
        <v>10-2022-National Grid-Residential-Service Quality (SQ)</v>
      </c>
      <c r="D5811" s="2">
        <f t="shared" si="90"/>
        <v>1</v>
      </c>
    </row>
    <row r="5812" spans="2:4" ht="13.8" x14ac:dyDescent="0.2">
      <c r="B5812" s="18">
        <v>5809</v>
      </c>
      <c r="C5812" s="2" t="str">
        <f>_xlfn.CONCAT(MONTH('Rates Database'!C5811),"-",'Rates Database'!B5811,"-",'Rates Database'!E5811,"-",'Rates Database'!G5811,"-",'Rates Database'!J5811)</f>
        <v>9-2022-National Grid-Residential-Service Quality (SQ)</v>
      </c>
      <c r="D5812" s="2">
        <f t="shared" si="90"/>
        <v>1</v>
      </c>
    </row>
    <row r="5813" spans="2:4" ht="13.8" x14ac:dyDescent="0.2">
      <c r="B5813" s="18">
        <v>5810</v>
      </c>
      <c r="C5813" s="2" t="str">
        <f>_xlfn.CONCAT(MONTH('Rates Database'!C5812),"-",'Rates Database'!B5812,"-",'Rates Database'!E5812,"-",'Rates Database'!G5812,"-",'Rates Database'!J5812)</f>
        <v>8-2022-National Grid-Residential-Service Quality (SQ)</v>
      </c>
      <c r="D5813" s="2">
        <f t="shared" si="90"/>
        <v>1</v>
      </c>
    </row>
    <row r="5814" spans="2:4" ht="13.8" x14ac:dyDescent="0.2">
      <c r="B5814" s="18">
        <v>5811</v>
      </c>
      <c r="C5814" s="2" t="str">
        <f>_xlfn.CONCAT(MONTH('Rates Database'!C5813),"-",'Rates Database'!B5813,"-",'Rates Database'!E5813,"-",'Rates Database'!G5813,"-",'Rates Database'!J5813)</f>
        <v>7-2022-National Grid-Residential-Service Quality (SQ)</v>
      </c>
      <c r="D5814" s="2">
        <f t="shared" si="90"/>
        <v>1</v>
      </c>
    </row>
    <row r="5815" spans="2:4" ht="13.8" x14ac:dyDescent="0.2">
      <c r="B5815" s="18">
        <v>5812</v>
      </c>
      <c r="C5815" s="2" t="str">
        <f>_xlfn.CONCAT(MONTH('Rates Database'!C5814),"-",'Rates Database'!B5814,"-",'Rates Database'!E5814,"-",'Rates Database'!G5814,"-",'Rates Database'!J5814)</f>
        <v>6-2022-National Grid-Residential-Service Quality (SQ)</v>
      </c>
      <c r="D5815" s="2">
        <f t="shared" si="90"/>
        <v>1</v>
      </c>
    </row>
    <row r="5816" spans="2:4" ht="13.8" x14ac:dyDescent="0.2">
      <c r="B5816" s="18">
        <v>5813</v>
      </c>
      <c r="C5816" s="2" t="str">
        <f>_xlfn.CONCAT(MONTH('Rates Database'!C5815),"-",'Rates Database'!B5815,"-",'Rates Database'!E5815,"-",'Rates Database'!G5815,"-",'Rates Database'!J5815)</f>
        <v>5-2022-National Grid-Residential-Service Quality (SQ)</v>
      </c>
      <c r="D5816" s="2">
        <f t="shared" si="90"/>
        <v>1</v>
      </c>
    </row>
    <row r="5817" spans="2:4" ht="13.8" x14ac:dyDescent="0.2">
      <c r="B5817" s="18">
        <v>5814</v>
      </c>
      <c r="C5817" s="2" t="str">
        <f>_xlfn.CONCAT(MONTH('Rates Database'!C5816),"-",'Rates Database'!B5816,"-",'Rates Database'!E5816,"-",'Rates Database'!G5816,"-",'Rates Database'!J5816)</f>
        <v>4-2022-National Grid-Residential-Service Quality (SQ)</v>
      </c>
      <c r="D5817" s="2">
        <f t="shared" si="90"/>
        <v>1</v>
      </c>
    </row>
    <row r="5818" spans="2:4" ht="13.8" x14ac:dyDescent="0.2">
      <c r="B5818" s="18">
        <v>5815</v>
      </c>
      <c r="C5818" s="2" t="str">
        <f>_xlfn.CONCAT(MONTH('Rates Database'!C5817),"-",'Rates Database'!B5817,"-",'Rates Database'!E5817,"-",'Rates Database'!G5817,"-",'Rates Database'!J5817)</f>
        <v>3-2022-National Grid-Residential-Service Quality (SQ)</v>
      </c>
      <c r="D5818" s="2">
        <f t="shared" si="90"/>
        <v>1</v>
      </c>
    </row>
    <row r="5819" spans="2:4" ht="13.8" x14ac:dyDescent="0.2">
      <c r="B5819" s="18">
        <v>5816</v>
      </c>
      <c r="C5819" s="2" t="str">
        <f>_xlfn.CONCAT(MONTH('Rates Database'!C5818),"-",'Rates Database'!B5818,"-",'Rates Database'!E5818,"-",'Rates Database'!G5818,"-",'Rates Database'!J5818)</f>
        <v>2-2022-National Grid-Residential-Service Quality (SQ)</v>
      </c>
      <c r="D5819" s="2">
        <f t="shared" si="90"/>
        <v>1</v>
      </c>
    </row>
    <row r="5820" spans="2:4" ht="13.8" x14ac:dyDescent="0.2">
      <c r="B5820" s="18">
        <v>5817</v>
      </c>
      <c r="C5820" s="2" t="str">
        <f>_xlfn.CONCAT(MONTH('Rates Database'!C5819),"-",'Rates Database'!B5819,"-",'Rates Database'!E5819,"-",'Rates Database'!G5819,"-",'Rates Database'!J5819)</f>
        <v>1-2022-National Grid-Residential-Service Quality (SQ)</v>
      </c>
      <c r="D5820" s="2">
        <f t="shared" si="90"/>
        <v>1</v>
      </c>
    </row>
    <row r="5821" spans="2:4" ht="13.8" x14ac:dyDescent="0.2">
      <c r="B5821" s="18">
        <v>5818</v>
      </c>
      <c r="C5821" s="2" t="str">
        <f>_xlfn.CONCAT(MONTH('Rates Database'!C5820),"-",'Rates Database'!B5820,"-",'Rates Database'!E5820,"-",'Rates Database'!G5820,"-",'Rates Database'!J5820)</f>
        <v>12-2021-National Grid-Residential-Service Quality (SQ)</v>
      </c>
      <c r="D5821" s="2">
        <f t="shared" si="90"/>
        <v>1</v>
      </c>
    </row>
    <row r="5822" spans="2:4" ht="13.8" x14ac:dyDescent="0.2">
      <c r="B5822" s="18">
        <v>5819</v>
      </c>
      <c r="C5822" s="2" t="str">
        <f>_xlfn.CONCAT(MONTH('Rates Database'!C5821),"-",'Rates Database'!B5821,"-",'Rates Database'!E5821,"-",'Rates Database'!G5821,"-",'Rates Database'!J5821)</f>
        <v>11-2021-National Grid-Residential-Service Quality (SQ)</v>
      </c>
      <c r="D5822" s="2">
        <f t="shared" si="90"/>
        <v>1</v>
      </c>
    </row>
    <row r="5823" spans="2:4" ht="13.8" x14ac:dyDescent="0.2">
      <c r="B5823" s="18">
        <v>5820</v>
      </c>
      <c r="C5823" s="2" t="str">
        <f>_xlfn.CONCAT(MONTH('Rates Database'!C5822),"-",'Rates Database'!B5822,"-",'Rates Database'!E5822,"-",'Rates Database'!G5822,"-",'Rates Database'!J5822)</f>
        <v>10-2021-National Grid-Residential-Service Quality (SQ)</v>
      </c>
      <c r="D5823" s="2">
        <f t="shared" si="90"/>
        <v>1</v>
      </c>
    </row>
    <row r="5824" spans="2:4" ht="13.8" x14ac:dyDescent="0.2">
      <c r="B5824" s="18">
        <v>5821</v>
      </c>
      <c r="C5824" s="2" t="str">
        <f>_xlfn.CONCAT(MONTH('Rates Database'!C5823),"-",'Rates Database'!B5823,"-",'Rates Database'!E5823,"-",'Rates Database'!G5823,"-",'Rates Database'!J5823)</f>
        <v>9-2021-National Grid-Residential-Service Quality (SQ)</v>
      </c>
      <c r="D5824" s="2">
        <f t="shared" si="90"/>
        <v>1</v>
      </c>
    </row>
    <row r="5825" spans="2:4" ht="13.8" x14ac:dyDescent="0.2">
      <c r="B5825" s="18">
        <v>5822</v>
      </c>
      <c r="C5825" s="2" t="str">
        <f>_xlfn.CONCAT(MONTH('Rates Database'!C5824),"-",'Rates Database'!B5824,"-",'Rates Database'!E5824,"-",'Rates Database'!G5824,"-",'Rates Database'!J5824)</f>
        <v>8-2021-National Grid-Residential-Service Quality (SQ)</v>
      </c>
      <c r="D5825" s="2">
        <f t="shared" si="90"/>
        <v>1</v>
      </c>
    </row>
    <row r="5826" spans="2:4" ht="13.8" x14ac:dyDescent="0.2">
      <c r="B5826" s="18">
        <v>5823</v>
      </c>
      <c r="C5826" s="2" t="str">
        <f>_xlfn.CONCAT(MONTH('Rates Database'!C5825),"-",'Rates Database'!B5825,"-",'Rates Database'!E5825,"-",'Rates Database'!G5825,"-",'Rates Database'!J5825)</f>
        <v>7-2021-National Grid-Residential-Service Quality (SQ)</v>
      </c>
      <c r="D5826" s="2">
        <f t="shared" si="90"/>
        <v>1</v>
      </c>
    </row>
    <row r="5827" spans="2:4" ht="13.8" x14ac:dyDescent="0.2">
      <c r="B5827" s="18">
        <v>5824</v>
      </c>
      <c r="C5827" s="2" t="str">
        <f>_xlfn.CONCAT(MONTH('Rates Database'!C5826),"-",'Rates Database'!B5826,"-",'Rates Database'!E5826,"-",'Rates Database'!G5826,"-",'Rates Database'!J5826)</f>
        <v>6-2021-National Grid-Residential-Service Quality (SQ)</v>
      </c>
      <c r="D5827" s="2">
        <f t="shared" si="90"/>
        <v>1</v>
      </c>
    </row>
    <row r="5828" spans="2:4" ht="13.8" x14ac:dyDescent="0.2">
      <c r="B5828" s="18">
        <v>5825</v>
      </c>
      <c r="C5828" s="2" t="str">
        <f>_xlfn.CONCAT(MONTH('Rates Database'!C5827),"-",'Rates Database'!B5827,"-",'Rates Database'!E5827,"-",'Rates Database'!G5827,"-",'Rates Database'!J5827)</f>
        <v>5-2021-National Grid-Residential-Service Quality (SQ)</v>
      </c>
      <c r="D5828" s="2">
        <f t="shared" si="90"/>
        <v>1</v>
      </c>
    </row>
    <row r="5829" spans="2:4" ht="13.8" x14ac:dyDescent="0.2">
      <c r="B5829" s="18">
        <v>5826</v>
      </c>
      <c r="C5829" s="2" t="str">
        <f>_xlfn.CONCAT(MONTH('Rates Database'!C5828),"-",'Rates Database'!B5828,"-",'Rates Database'!E5828,"-",'Rates Database'!G5828,"-",'Rates Database'!J5828)</f>
        <v>4-2021-National Grid-Residential-Service Quality (SQ)</v>
      </c>
      <c r="D5829" s="2">
        <f t="shared" ref="D5829:D5892" si="91">COUNTIF($C$4:$C$10092,C5829)</f>
        <v>1</v>
      </c>
    </row>
    <row r="5830" spans="2:4" ht="13.8" x14ac:dyDescent="0.2">
      <c r="B5830" s="18">
        <v>5827</v>
      </c>
      <c r="C5830" s="2" t="str">
        <f>_xlfn.CONCAT(MONTH('Rates Database'!C5829),"-",'Rates Database'!B5829,"-",'Rates Database'!E5829,"-",'Rates Database'!G5829,"-",'Rates Database'!J5829)</f>
        <v>3-2021-National Grid-Residential-Service Quality (SQ)</v>
      </c>
      <c r="D5830" s="2">
        <f t="shared" si="91"/>
        <v>1</v>
      </c>
    </row>
    <row r="5831" spans="2:4" ht="13.8" x14ac:dyDescent="0.2">
      <c r="B5831" s="18">
        <v>5828</v>
      </c>
      <c r="C5831" s="2" t="str">
        <f>_xlfn.CONCAT(MONTH('Rates Database'!C5830),"-",'Rates Database'!B5830,"-",'Rates Database'!E5830,"-",'Rates Database'!G5830,"-",'Rates Database'!J5830)</f>
        <v>2-2021-National Grid-Residential-Service Quality (SQ)</v>
      </c>
      <c r="D5831" s="2">
        <f t="shared" si="91"/>
        <v>1</v>
      </c>
    </row>
    <row r="5832" spans="2:4" ht="13.8" x14ac:dyDescent="0.2">
      <c r="B5832" s="18">
        <v>5829</v>
      </c>
      <c r="C5832" s="2" t="str">
        <f>_xlfn.CONCAT(MONTH('Rates Database'!C5831),"-",'Rates Database'!B5831,"-",'Rates Database'!E5831,"-",'Rates Database'!G5831,"-",'Rates Database'!J5831)</f>
        <v>1-2021-National Grid-Residential-Service Quality (SQ)</v>
      </c>
      <c r="D5832" s="2">
        <f t="shared" si="91"/>
        <v>1</v>
      </c>
    </row>
    <row r="5833" spans="2:4" ht="13.8" x14ac:dyDescent="0.2">
      <c r="B5833" s="18">
        <v>5830</v>
      </c>
      <c r="C5833" s="2" t="str">
        <f>_xlfn.CONCAT(MONTH('Rates Database'!C5832),"-",'Rates Database'!B5832,"-",'Rates Database'!E5832,"-",'Rates Database'!G5832,"-",'Rates Database'!J5832)</f>
        <v>12-2020-National Grid-Residential-Service Quality (SQ)</v>
      </c>
      <c r="D5833" s="2">
        <f t="shared" si="91"/>
        <v>1</v>
      </c>
    </row>
    <row r="5834" spans="2:4" ht="13.8" x14ac:dyDescent="0.2">
      <c r="B5834" s="18">
        <v>5831</v>
      </c>
      <c r="C5834" s="2" t="str">
        <f>_xlfn.CONCAT(MONTH('Rates Database'!C5833),"-",'Rates Database'!B5833,"-",'Rates Database'!E5833,"-",'Rates Database'!G5833,"-",'Rates Database'!J5833)</f>
        <v>11-2020-National Grid-Residential-Service Quality (SQ)</v>
      </c>
      <c r="D5834" s="2">
        <f t="shared" si="91"/>
        <v>1</v>
      </c>
    </row>
    <row r="5835" spans="2:4" ht="13.8" x14ac:dyDescent="0.2">
      <c r="B5835" s="18">
        <v>5832</v>
      </c>
      <c r="C5835" s="2" t="str">
        <f>_xlfn.CONCAT(MONTH('Rates Database'!C5834),"-",'Rates Database'!B5834,"-",'Rates Database'!E5834,"-",'Rates Database'!G5834,"-",'Rates Database'!J5834)</f>
        <v>10-2020-National Grid-Residential-Service Quality (SQ)</v>
      </c>
      <c r="D5835" s="2">
        <f t="shared" si="91"/>
        <v>1</v>
      </c>
    </row>
    <row r="5836" spans="2:4" ht="13.8" x14ac:dyDescent="0.2">
      <c r="B5836" s="18">
        <v>5833</v>
      </c>
      <c r="C5836" s="2" t="str">
        <f>_xlfn.CONCAT(MONTH('Rates Database'!C5835),"-",'Rates Database'!B5835,"-",'Rates Database'!E5835,"-",'Rates Database'!G5835,"-",'Rates Database'!J5835)</f>
        <v>9-2020-National Grid-Residential-Service Quality (SQ)</v>
      </c>
      <c r="D5836" s="2">
        <f t="shared" si="91"/>
        <v>1</v>
      </c>
    </row>
    <row r="5837" spans="2:4" ht="13.8" x14ac:dyDescent="0.2">
      <c r="B5837" s="18">
        <v>5834</v>
      </c>
      <c r="C5837" s="2" t="str">
        <f>_xlfn.CONCAT(MONTH('Rates Database'!C5836),"-",'Rates Database'!B5836,"-",'Rates Database'!E5836,"-",'Rates Database'!G5836,"-",'Rates Database'!J5836)</f>
        <v>8-2020-National Grid-Residential-Service Quality (SQ)</v>
      </c>
      <c r="D5837" s="2">
        <f t="shared" si="91"/>
        <v>1</v>
      </c>
    </row>
    <row r="5838" spans="2:4" ht="13.8" x14ac:dyDescent="0.2">
      <c r="B5838" s="18">
        <v>5835</v>
      </c>
      <c r="C5838" s="2" t="str">
        <f>_xlfn.CONCAT(MONTH('Rates Database'!C5837),"-",'Rates Database'!B5837,"-",'Rates Database'!E5837,"-",'Rates Database'!G5837,"-",'Rates Database'!J5837)</f>
        <v>7-2020-National Grid-Residential-Service Quality (SQ)</v>
      </c>
      <c r="D5838" s="2">
        <f t="shared" si="91"/>
        <v>1</v>
      </c>
    </row>
    <row r="5839" spans="2:4" ht="13.8" x14ac:dyDescent="0.2">
      <c r="B5839" s="18">
        <v>5836</v>
      </c>
      <c r="C5839" s="2" t="str">
        <f>_xlfn.CONCAT(MONTH('Rates Database'!C5838),"-",'Rates Database'!B5838,"-",'Rates Database'!E5838,"-",'Rates Database'!G5838,"-",'Rates Database'!J5838)</f>
        <v>6-2020-National Grid-Residential-Service Quality (SQ)</v>
      </c>
      <c r="D5839" s="2">
        <f t="shared" si="91"/>
        <v>1</v>
      </c>
    </row>
    <row r="5840" spans="2:4" ht="13.8" x14ac:dyDescent="0.2">
      <c r="B5840" s="18">
        <v>5837</v>
      </c>
      <c r="C5840" s="2" t="str">
        <f>_xlfn.CONCAT(MONTH('Rates Database'!C5839),"-",'Rates Database'!B5839,"-",'Rates Database'!E5839,"-",'Rates Database'!G5839,"-",'Rates Database'!J5839)</f>
        <v>5-2020-National Grid-Residential-Service Quality (SQ)</v>
      </c>
      <c r="D5840" s="2">
        <f t="shared" si="91"/>
        <v>1</v>
      </c>
    </row>
    <row r="5841" spans="2:4" ht="13.8" x14ac:dyDescent="0.2">
      <c r="B5841" s="18">
        <v>5838</v>
      </c>
      <c r="C5841" s="2" t="str">
        <f>_xlfn.CONCAT(MONTH('Rates Database'!C5840),"-",'Rates Database'!B5840,"-",'Rates Database'!E5840,"-",'Rates Database'!G5840,"-",'Rates Database'!J5840)</f>
        <v>4-2020-National Grid-Residential-Service Quality (SQ)</v>
      </c>
      <c r="D5841" s="2">
        <f t="shared" si="91"/>
        <v>1</v>
      </c>
    </row>
    <row r="5842" spans="2:4" ht="13.8" x14ac:dyDescent="0.2">
      <c r="B5842" s="18">
        <v>5839</v>
      </c>
      <c r="C5842" s="2" t="str">
        <f>_xlfn.CONCAT(MONTH('Rates Database'!C5841),"-",'Rates Database'!B5841,"-",'Rates Database'!E5841,"-",'Rates Database'!G5841,"-",'Rates Database'!J5841)</f>
        <v>3-2020-National Grid-Residential-Service Quality (SQ)</v>
      </c>
      <c r="D5842" s="2">
        <f t="shared" si="91"/>
        <v>1</v>
      </c>
    </row>
    <row r="5843" spans="2:4" ht="13.8" x14ac:dyDescent="0.2">
      <c r="B5843" s="18">
        <v>5840</v>
      </c>
      <c r="C5843" s="2" t="str">
        <f>_xlfn.CONCAT(MONTH('Rates Database'!C5842),"-",'Rates Database'!B5842,"-",'Rates Database'!E5842,"-",'Rates Database'!G5842,"-",'Rates Database'!J5842)</f>
        <v>2-2020-National Grid-Residential-Service Quality (SQ)</v>
      </c>
      <c r="D5843" s="2">
        <f t="shared" si="91"/>
        <v>1</v>
      </c>
    </row>
    <row r="5844" spans="2:4" ht="13.8" x14ac:dyDescent="0.2">
      <c r="B5844" s="18">
        <v>5841</v>
      </c>
      <c r="C5844" s="2" t="str">
        <f>_xlfn.CONCAT(MONTH('Rates Database'!C5843),"-",'Rates Database'!B5843,"-",'Rates Database'!E5843,"-",'Rates Database'!G5843,"-",'Rates Database'!J5843)</f>
        <v>1-2020-National Grid-Residential-Service Quality (SQ)</v>
      </c>
      <c r="D5844" s="2">
        <f t="shared" si="91"/>
        <v>1</v>
      </c>
    </row>
    <row r="5845" spans="2:4" ht="13.8" x14ac:dyDescent="0.2">
      <c r="B5845" s="18">
        <v>5842</v>
      </c>
      <c r="C5845" s="2" t="str">
        <f>_xlfn.CONCAT(MONTH('Rates Database'!C5844),"-",'Rates Database'!B5844,"-",'Rates Database'!E5844,"-",'Rates Database'!G5844,"-",'Rates Database'!J5844)</f>
        <v>12-2019-National Grid-Residential-Service Quality (SQ)</v>
      </c>
      <c r="D5845" s="2">
        <f t="shared" si="91"/>
        <v>1</v>
      </c>
    </row>
    <row r="5846" spans="2:4" ht="13.8" x14ac:dyDescent="0.2">
      <c r="B5846" s="18">
        <v>5843</v>
      </c>
      <c r="C5846" s="2" t="str">
        <f>_xlfn.CONCAT(MONTH('Rates Database'!C5845),"-",'Rates Database'!B5845,"-",'Rates Database'!E5845,"-",'Rates Database'!G5845,"-",'Rates Database'!J5845)</f>
        <v>11-2019-National Grid-Residential-Service Quality (SQ)</v>
      </c>
      <c r="D5846" s="2">
        <f t="shared" si="91"/>
        <v>1</v>
      </c>
    </row>
    <row r="5847" spans="2:4" ht="13.8" x14ac:dyDescent="0.2">
      <c r="B5847" s="18">
        <v>5844</v>
      </c>
      <c r="C5847" s="2" t="str">
        <f>_xlfn.CONCAT(MONTH('Rates Database'!C5846),"-",'Rates Database'!B5846,"-",'Rates Database'!E5846,"-",'Rates Database'!G5846,"-",'Rates Database'!J5846)</f>
        <v>10-2019-National Grid-Residential-Service Quality (SQ)</v>
      </c>
      <c r="D5847" s="2">
        <f t="shared" si="91"/>
        <v>1</v>
      </c>
    </row>
    <row r="5848" spans="2:4" ht="13.8" x14ac:dyDescent="0.2">
      <c r="B5848" s="18">
        <v>5845</v>
      </c>
      <c r="C5848" s="2" t="str">
        <f>_xlfn.CONCAT(MONTH('Rates Database'!C5847),"-",'Rates Database'!B5847,"-",'Rates Database'!E5847,"-",'Rates Database'!G5847,"-",'Rates Database'!J5847)</f>
        <v>9-2019-National Grid-Residential-Service Quality (SQ)</v>
      </c>
      <c r="D5848" s="2">
        <f t="shared" si="91"/>
        <v>1</v>
      </c>
    </row>
    <row r="5849" spans="2:4" ht="13.8" x14ac:dyDescent="0.2">
      <c r="B5849" s="18">
        <v>5846</v>
      </c>
      <c r="C5849" s="2" t="str">
        <f>_xlfn.CONCAT(MONTH('Rates Database'!C5848),"-",'Rates Database'!B5848,"-",'Rates Database'!E5848,"-",'Rates Database'!G5848,"-",'Rates Database'!J5848)</f>
        <v>8-2019-National Grid-Residential-Service Quality (SQ)</v>
      </c>
      <c r="D5849" s="2">
        <f t="shared" si="91"/>
        <v>1</v>
      </c>
    </row>
    <row r="5850" spans="2:4" ht="13.8" x14ac:dyDescent="0.2">
      <c r="B5850" s="18">
        <v>5847</v>
      </c>
      <c r="C5850" s="2" t="str">
        <f>_xlfn.CONCAT(MONTH('Rates Database'!C5849),"-",'Rates Database'!B5849,"-",'Rates Database'!E5849,"-",'Rates Database'!G5849,"-",'Rates Database'!J5849)</f>
        <v>7-2019-National Grid-Residential-Service Quality (SQ)</v>
      </c>
      <c r="D5850" s="2">
        <f t="shared" si="91"/>
        <v>1</v>
      </c>
    </row>
    <row r="5851" spans="2:4" ht="13.8" x14ac:dyDescent="0.2">
      <c r="B5851" s="18">
        <v>5848</v>
      </c>
      <c r="C5851" s="2" t="str">
        <f>_xlfn.CONCAT(MONTH('Rates Database'!C5850),"-",'Rates Database'!B5850,"-",'Rates Database'!E5850,"-",'Rates Database'!G5850,"-",'Rates Database'!J5850)</f>
        <v>6-2019-National Grid-Residential-Service Quality (SQ)</v>
      </c>
      <c r="D5851" s="2">
        <f t="shared" si="91"/>
        <v>1</v>
      </c>
    </row>
    <row r="5852" spans="2:4" ht="13.8" x14ac:dyDescent="0.2">
      <c r="B5852" s="18">
        <v>5849</v>
      </c>
      <c r="C5852" s="2" t="str">
        <f>_xlfn.CONCAT(MONTH('Rates Database'!C5851),"-",'Rates Database'!B5851,"-",'Rates Database'!E5851,"-",'Rates Database'!G5851,"-",'Rates Database'!J5851)</f>
        <v>5-2019-National Grid-Residential-Service Quality (SQ)</v>
      </c>
      <c r="D5852" s="2">
        <f t="shared" si="91"/>
        <v>1</v>
      </c>
    </row>
    <row r="5853" spans="2:4" ht="13.8" x14ac:dyDescent="0.2">
      <c r="B5853" s="18">
        <v>5850</v>
      </c>
      <c r="C5853" s="2" t="str">
        <f>_xlfn.CONCAT(MONTH('Rates Database'!C5852),"-",'Rates Database'!B5852,"-",'Rates Database'!E5852,"-",'Rates Database'!G5852,"-",'Rates Database'!J5852)</f>
        <v>4-2019-National Grid-Residential-Service Quality (SQ)</v>
      </c>
      <c r="D5853" s="2">
        <f t="shared" si="91"/>
        <v>1</v>
      </c>
    </row>
    <row r="5854" spans="2:4" ht="13.8" x14ac:dyDescent="0.2">
      <c r="B5854" s="18">
        <v>5851</v>
      </c>
      <c r="C5854" s="2" t="str">
        <f>_xlfn.CONCAT(MONTH('Rates Database'!C5853),"-",'Rates Database'!B5853,"-",'Rates Database'!E5853,"-",'Rates Database'!G5853,"-",'Rates Database'!J5853)</f>
        <v>3-2019-National Grid-Residential-Service Quality (SQ)</v>
      </c>
      <c r="D5854" s="2">
        <f t="shared" si="91"/>
        <v>1</v>
      </c>
    </row>
    <row r="5855" spans="2:4" ht="13.8" x14ac:dyDescent="0.2">
      <c r="B5855" s="18">
        <v>5852</v>
      </c>
      <c r="C5855" s="2" t="str">
        <f>_xlfn.CONCAT(MONTH('Rates Database'!C5854),"-",'Rates Database'!B5854,"-",'Rates Database'!E5854,"-",'Rates Database'!G5854,"-",'Rates Database'!J5854)</f>
        <v>2-2019-National Grid-Residential-Service Quality (SQ)</v>
      </c>
      <c r="D5855" s="2">
        <f t="shared" si="91"/>
        <v>1</v>
      </c>
    </row>
    <row r="5856" spans="2:4" ht="13.8" x14ac:dyDescent="0.2">
      <c r="B5856" s="18">
        <v>5853</v>
      </c>
      <c r="C5856" s="2" t="str">
        <f>_xlfn.CONCAT(MONTH('Rates Database'!C5855),"-",'Rates Database'!B5855,"-",'Rates Database'!E5855,"-",'Rates Database'!G5855,"-",'Rates Database'!J5855)</f>
        <v>1-2019-National Grid-Residential-Service Quality (SQ)</v>
      </c>
      <c r="D5856" s="2">
        <f t="shared" si="91"/>
        <v>1</v>
      </c>
    </row>
    <row r="5857" spans="2:4" ht="13.8" x14ac:dyDescent="0.2">
      <c r="B5857" s="18">
        <v>5854</v>
      </c>
      <c r="C5857" s="2" t="str">
        <f>_xlfn.CONCAT(MONTH('Rates Database'!C5856),"-",'Rates Database'!B5856,"-",'Rates Database'!E5856,"-",'Rates Database'!G5856,"-",'Rates Database'!J5856)</f>
        <v>3-2024-Eversource_WMA-Residential-Customer Charge</v>
      </c>
      <c r="D5857" s="2">
        <f t="shared" si="91"/>
        <v>1</v>
      </c>
    </row>
    <row r="5858" spans="2:4" ht="13.8" x14ac:dyDescent="0.2">
      <c r="B5858" s="18">
        <v>5855</v>
      </c>
      <c r="C5858" s="2" t="str">
        <f>_xlfn.CONCAT(MONTH('Rates Database'!C5857),"-",'Rates Database'!B5857,"-",'Rates Database'!E5857,"-",'Rates Database'!G5857,"-",'Rates Database'!J5857)</f>
        <v>2-2024-Eversource_WMA-Residential-Customer Charge</v>
      </c>
      <c r="D5858" s="2">
        <f t="shared" si="91"/>
        <v>1</v>
      </c>
    </row>
    <row r="5859" spans="2:4" ht="13.8" x14ac:dyDescent="0.2">
      <c r="B5859" s="18">
        <v>5856</v>
      </c>
      <c r="C5859" s="2" t="str">
        <f>_xlfn.CONCAT(MONTH('Rates Database'!C5858),"-",'Rates Database'!B5858,"-",'Rates Database'!E5858,"-",'Rates Database'!G5858,"-",'Rates Database'!J5858)</f>
        <v>1-2024-Eversource_WMA-Residential-Customer Charge</v>
      </c>
      <c r="D5859" s="2">
        <f t="shared" si="91"/>
        <v>1</v>
      </c>
    </row>
    <row r="5860" spans="2:4" ht="13.8" x14ac:dyDescent="0.2">
      <c r="B5860" s="18">
        <v>5857</v>
      </c>
      <c r="C5860" s="2" t="str">
        <f>_xlfn.CONCAT(MONTH('Rates Database'!C5859),"-",'Rates Database'!B5859,"-",'Rates Database'!E5859,"-",'Rates Database'!G5859,"-",'Rates Database'!J5859)</f>
        <v>12-2023-Eversource_WMA-Residential-Customer Charge</v>
      </c>
      <c r="D5860" s="2">
        <f t="shared" si="91"/>
        <v>1</v>
      </c>
    </row>
    <row r="5861" spans="2:4" ht="13.8" x14ac:dyDescent="0.2">
      <c r="B5861" s="18">
        <v>5858</v>
      </c>
      <c r="C5861" s="2" t="str">
        <f>_xlfn.CONCAT(MONTH('Rates Database'!C5860),"-",'Rates Database'!B5860,"-",'Rates Database'!E5860,"-",'Rates Database'!G5860,"-",'Rates Database'!J5860)</f>
        <v>11-2023-Eversource_WMA-Residential-Customer Charge</v>
      </c>
      <c r="D5861" s="2">
        <f t="shared" si="91"/>
        <v>1</v>
      </c>
    </row>
    <row r="5862" spans="2:4" ht="13.8" x14ac:dyDescent="0.2">
      <c r="B5862" s="18">
        <v>5859</v>
      </c>
      <c r="C5862" s="2" t="str">
        <f>_xlfn.CONCAT(MONTH('Rates Database'!C5861),"-",'Rates Database'!B5861,"-",'Rates Database'!E5861,"-",'Rates Database'!G5861,"-",'Rates Database'!J5861)</f>
        <v>10-2023-Eversource_WMA-Residential-Customer Charge</v>
      </c>
      <c r="D5862" s="2">
        <f t="shared" si="91"/>
        <v>1</v>
      </c>
    </row>
    <row r="5863" spans="2:4" ht="13.8" x14ac:dyDescent="0.2">
      <c r="B5863" s="18">
        <v>5860</v>
      </c>
      <c r="C5863" s="2" t="str">
        <f>_xlfn.CONCAT(MONTH('Rates Database'!C5862),"-",'Rates Database'!B5862,"-",'Rates Database'!E5862,"-",'Rates Database'!G5862,"-",'Rates Database'!J5862)</f>
        <v>9-2023-Eversource_WMA-Residential-Customer Charge</v>
      </c>
      <c r="D5863" s="2">
        <f t="shared" si="91"/>
        <v>1</v>
      </c>
    </row>
    <row r="5864" spans="2:4" ht="13.8" x14ac:dyDescent="0.2">
      <c r="B5864" s="18">
        <v>5861</v>
      </c>
      <c r="C5864" s="2" t="str">
        <f>_xlfn.CONCAT(MONTH('Rates Database'!C5863),"-",'Rates Database'!B5863,"-",'Rates Database'!E5863,"-",'Rates Database'!G5863,"-",'Rates Database'!J5863)</f>
        <v>8-2023-Eversource_WMA-Residential-Customer Charge</v>
      </c>
      <c r="D5864" s="2">
        <f t="shared" si="91"/>
        <v>1</v>
      </c>
    </row>
    <row r="5865" spans="2:4" ht="13.8" x14ac:dyDescent="0.2">
      <c r="B5865" s="18">
        <v>5862</v>
      </c>
      <c r="C5865" s="2" t="str">
        <f>_xlfn.CONCAT(MONTH('Rates Database'!C5864),"-",'Rates Database'!B5864,"-",'Rates Database'!E5864,"-",'Rates Database'!G5864,"-",'Rates Database'!J5864)</f>
        <v>7-2023-Eversource_WMA-Residential-Customer Charge</v>
      </c>
      <c r="D5865" s="2">
        <f t="shared" si="91"/>
        <v>1</v>
      </c>
    </row>
    <row r="5866" spans="2:4" ht="13.8" x14ac:dyDescent="0.2">
      <c r="B5866" s="18">
        <v>5863</v>
      </c>
      <c r="C5866" s="2" t="str">
        <f>_xlfn.CONCAT(MONTH('Rates Database'!C5865),"-",'Rates Database'!B5865,"-",'Rates Database'!E5865,"-",'Rates Database'!G5865,"-",'Rates Database'!J5865)</f>
        <v>6-2023-Eversource_WMA-Residential-Customer Charge</v>
      </c>
      <c r="D5866" s="2">
        <f t="shared" si="91"/>
        <v>1</v>
      </c>
    </row>
    <row r="5867" spans="2:4" ht="13.8" x14ac:dyDescent="0.2">
      <c r="B5867" s="18">
        <v>5864</v>
      </c>
      <c r="C5867" s="2" t="str">
        <f>_xlfn.CONCAT(MONTH('Rates Database'!C5866),"-",'Rates Database'!B5866,"-",'Rates Database'!E5866,"-",'Rates Database'!G5866,"-",'Rates Database'!J5866)</f>
        <v>5-2023-Eversource_WMA-Residential-Customer Charge</v>
      </c>
      <c r="D5867" s="2">
        <f t="shared" si="91"/>
        <v>1</v>
      </c>
    </row>
    <row r="5868" spans="2:4" ht="13.8" x14ac:dyDescent="0.2">
      <c r="B5868" s="18">
        <v>5865</v>
      </c>
      <c r="C5868" s="2" t="str">
        <f>_xlfn.CONCAT(MONTH('Rates Database'!C5867),"-",'Rates Database'!B5867,"-",'Rates Database'!E5867,"-",'Rates Database'!G5867,"-",'Rates Database'!J5867)</f>
        <v>4-2023-Eversource_WMA-Residential-Customer Charge</v>
      </c>
      <c r="D5868" s="2">
        <f t="shared" si="91"/>
        <v>1</v>
      </c>
    </row>
    <row r="5869" spans="2:4" ht="13.8" x14ac:dyDescent="0.2">
      <c r="B5869" s="18">
        <v>5866</v>
      </c>
      <c r="C5869" s="2" t="str">
        <f>_xlfn.CONCAT(MONTH('Rates Database'!C5868),"-",'Rates Database'!B5868,"-",'Rates Database'!E5868,"-",'Rates Database'!G5868,"-",'Rates Database'!J5868)</f>
        <v>3-2023-Eversource_WMA-Residential-Customer Charge</v>
      </c>
      <c r="D5869" s="2">
        <f t="shared" si="91"/>
        <v>1</v>
      </c>
    </row>
    <row r="5870" spans="2:4" ht="13.8" x14ac:dyDescent="0.2">
      <c r="B5870" s="18">
        <v>5867</v>
      </c>
      <c r="C5870" s="2" t="str">
        <f>_xlfn.CONCAT(MONTH('Rates Database'!C5869),"-",'Rates Database'!B5869,"-",'Rates Database'!E5869,"-",'Rates Database'!G5869,"-",'Rates Database'!J5869)</f>
        <v>2-2023-Eversource_WMA-Residential-Customer Charge</v>
      </c>
      <c r="D5870" s="2">
        <f t="shared" si="91"/>
        <v>1</v>
      </c>
    </row>
    <row r="5871" spans="2:4" ht="13.8" x14ac:dyDescent="0.2">
      <c r="B5871" s="18">
        <v>5868</v>
      </c>
      <c r="C5871" s="2" t="str">
        <f>_xlfn.CONCAT(MONTH('Rates Database'!C5870),"-",'Rates Database'!B5870,"-",'Rates Database'!E5870,"-",'Rates Database'!G5870,"-",'Rates Database'!J5870)</f>
        <v>1-2023-Eversource_WMA-Residential-Customer Charge</v>
      </c>
      <c r="D5871" s="2">
        <f t="shared" si="91"/>
        <v>1</v>
      </c>
    </row>
    <row r="5872" spans="2:4" ht="13.8" x14ac:dyDescent="0.2">
      <c r="B5872" s="18">
        <v>5869</v>
      </c>
      <c r="C5872" s="2" t="str">
        <f>_xlfn.CONCAT(MONTH('Rates Database'!C5871),"-",'Rates Database'!B5871,"-",'Rates Database'!E5871,"-",'Rates Database'!G5871,"-",'Rates Database'!J5871)</f>
        <v>12-2022-Eversource_WMA-Residential-Customer Charge</v>
      </c>
      <c r="D5872" s="2">
        <f t="shared" si="91"/>
        <v>1</v>
      </c>
    </row>
    <row r="5873" spans="2:4" ht="13.8" x14ac:dyDescent="0.2">
      <c r="B5873" s="18">
        <v>5870</v>
      </c>
      <c r="C5873" s="2" t="str">
        <f>_xlfn.CONCAT(MONTH('Rates Database'!C5872),"-",'Rates Database'!B5872,"-",'Rates Database'!E5872,"-",'Rates Database'!G5872,"-",'Rates Database'!J5872)</f>
        <v>11-2022-Eversource_WMA-Residential-Customer Charge</v>
      </c>
      <c r="D5873" s="2">
        <f t="shared" si="91"/>
        <v>1</v>
      </c>
    </row>
    <row r="5874" spans="2:4" ht="13.8" x14ac:dyDescent="0.2">
      <c r="B5874" s="18">
        <v>5871</v>
      </c>
      <c r="C5874" s="2" t="str">
        <f>_xlfn.CONCAT(MONTH('Rates Database'!C5873),"-",'Rates Database'!B5873,"-",'Rates Database'!E5873,"-",'Rates Database'!G5873,"-",'Rates Database'!J5873)</f>
        <v>10-2022-Eversource_WMA-Residential-Customer Charge</v>
      </c>
      <c r="D5874" s="2">
        <f t="shared" si="91"/>
        <v>1</v>
      </c>
    </row>
    <row r="5875" spans="2:4" ht="13.8" x14ac:dyDescent="0.2">
      <c r="B5875" s="18">
        <v>5872</v>
      </c>
      <c r="C5875" s="2" t="str">
        <f>_xlfn.CONCAT(MONTH('Rates Database'!C5874),"-",'Rates Database'!B5874,"-",'Rates Database'!E5874,"-",'Rates Database'!G5874,"-",'Rates Database'!J5874)</f>
        <v>9-2022-Eversource_WMA-Residential-Customer Charge</v>
      </c>
      <c r="D5875" s="2">
        <f t="shared" si="91"/>
        <v>1</v>
      </c>
    </row>
    <row r="5876" spans="2:4" ht="13.8" x14ac:dyDescent="0.2">
      <c r="B5876" s="18">
        <v>5873</v>
      </c>
      <c r="C5876" s="2" t="str">
        <f>_xlfn.CONCAT(MONTH('Rates Database'!C5875),"-",'Rates Database'!B5875,"-",'Rates Database'!E5875,"-",'Rates Database'!G5875,"-",'Rates Database'!J5875)</f>
        <v>8-2022-Eversource_WMA-Residential-Customer Charge</v>
      </c>
      <c r="D5876" s="2">
        <f t="shared" si="91"/>
        <v>1</v>
      </c>
    </row>
    <row r="5877" spans="2:4" ht="13.8" x14ac:dyDescent="0.2">
      <c r="B5877" s="18">
        <v>5874</v>
      </c>
      <c r="C5877" s="2" t="str">
        <f>_xlfn.CONCAT(MONTH('Rates Database'!C5876),"-",'Rates Database'!B5876,"-",'Rates Database'!E5876,"-",'Rates Database'!G5876,"-",'Rates Database'!J5876)</f>
        <v>7-2022-Eversource_WMA-Residential-Customer Charge</v>
      </c>
      <c r="D5877" s="2">
        <f t="shared" si="91"/>
        <v>1</v>
      </c>
    </row>
    <row r="5878" spans="2:4" ht="13.8" x14ac:dyDescent="0.2">
      <c r="B5878" s="18">
        <v>5875</v>
      </c>
      <c r="C5878" s="2" t="str">
        <f>_xlfn.CONCAT(MONTH('Rates Database'!C5877),"-",'Rates Database'!B5877,"-",'Rates Database'!E5877,"-",'Rates Database'!G5877,"-",'Rates Database'!J5877)</f>
        <v>6-2022-Eversource_WMA-Residential-Customer Charge</v>
      </c>
      <c r="D5878" s="2">
        <f t="shared" si="91"/>
        <v>1</v>
      </c>
    </row>
    <row r="5879" spans="2:4" ht="13.8" x14ac:dyDescent="0.2">
      <c r="B5879" s="18">
        <v>5876</v>
      </c>
      <c r="C5879" s="2" t="str">
        <f>_xlfn.CONCAT(MONTH('Rates Database'!C5878),"-",'Rates Database'!B5878,"-",'Rates Database'!E5878,"-",'Rates Database'!G5878,"-",'Rates Database'!J5878)</f>
        <v>5-2022-Eversource_WMA-Residential-Customer Charge</v>
      </c>
      <c r="D5879" s="2">
        <f t="shared" si="91"/>
        <v>1</v>
      </c>
    </row>
    <row r="5880" spans="2:4" ht="13.8" x14ac:dyDescent="0.2">
      <c r="B5880" s="18">
        <v>5877</v>
      </c>
      <c r="C5880" s="2" t="str">
        <f>_xlfn.CONCAT(MONTH('Rates Database'!C5879),"-",'Rates Database'!B5879,"-",'Rates Database'!E5879,"-",'Rates Database'!G5879,"-",'Rates Database'!J5879)</f>
        <v>4-2022-Eversource_WMA-Residential-Customer Charge</v>
      </c>
      <c r="D5880" s="2">
        <f t="shared" si="91"/>
        <v>1</v>
      </c>
    </row>
    <row r="5881" spans="2:4" ht="13.8" x14ac:dyDescent="0.2">
      <c r="B5881" s="18">
        <v>5878</v>
      </c>
      <c r="C5881" s="2" t="str">
        <f>_xlfn.CONCAT(MONTH('Rates Database'!C5880),"-",'Rates Database'!B5880,"-",'Rates Database'!E5880,"-",'Rates Database'!G5880,"-",'Rates Database'!J5880)</f>
        <v>3-2022-Eversource_WMA-Residential-Customer Charge</v>
      </c>
      <c r="D5881" s="2">
        <f t="shared" si="91"/>
        <v>1</v>
      </c>
    </row>
    <row r="5882" spans="2:4" ht="13.8" x14ac:dyDescent="0.2">
      <c r="B5882" s="18">
        <v>5879</v>
      </c>
      <c r="C5882" s="2" t="str">
        <f>_xlfn.CONCAT(MONTH('Rates Database'!C5881),"-",'Rates Database'!B5881,"-",'Rates Database'!E5881,"-",'Rates Database'!G5881,"-",'Rates Database'!J5881)</f>
        <v>2-2022-Eversource_WMA-Residential-Customer Charge</v>
      </c>
      <c r="D5882" s="2">
        <f t="shared" si="91"/>
        <v>1</v>
      </c>
    </row>
    <row r="5883" spans="2:4" ht="13.8" x14ac:dyDescent="0.2">
      <c r="B5883" s="18">
        <v>5880</v>
      </c>
      <c r="C5883" s="2" t="str">
        <f>_xlfn.CONCAT(MONTH('Rates Database'!C5882),"-",'Rates Database'!B5882,"-",'Rates Database'!E5882,"-",'Rates Database'!G5882,"-",'Rates Database'!J5882)</f>
        <v>1-2022-Eversource_WMA-Residential-Customer Charge</v>
      </c>
      <c r="D5883" s="2">
        <f t="shared" si="91"/>
        <v>1</v>
      </c>
    </row>
    <row r="5884" spans="2:4" ht="13.8" x14ac:dyDescent="0.2">
      <c r="B5884" s="18">
        <v>5881</v>
      </c>
      <c r="C5884" s="2" t="str">
        <f>_xlfn.CONCAT(MONTH('Rates Database'!C5883),"-",'Rates Database'!B5883,"-",'Rates Database'!E5883,"-",'Rates Database'!G5883,"-",'Rates Database'!J5883)</f>
        <v>12-2021-Eversource_WMA-Residential-Customer Charge</v>
      </c>
      <c r="D5884" s="2">
        <f t="shared" si="91"/>
        <v>1</v>
      </c>
    </row>
    <row r="5885" spans="2:4" ht="13.8" x14ac:dyDescent="0.2">
      <c r="B5885" s="18">
        <v>5882</v>
      </c>
      <c r="C5885" s="2" t="str">
        <f>_xlfn.CONCAT(MONTH('Rates Database'!C5884),"-",'Rates Database'!B5884,"-",'Rates Database'!E5884,"-",'Rates Database'!G5884,"-",'Rates Database'!J5884)</f>
        <v>11-2021-Eversource_WMA-Residential-Customer Charge</v>
      </c>
      <c r="D5885" s="2">
        <f t="shared" si="91"/>
        <v>1</v>
      </c>
    </row>
    <row r="5886" spans="2:4" ht="13.8" x14ac:dyDescent="0.2">
      <c r="B5886" s="18">
        <v>5883</v>
      </c>
      <c r="C5886" s="2" t="str">
        <f>_xlfn.CONCAT(MONTH('Rates Database'!C5885),"-",'Rates Database'!B5885,"-",'Rates Database'!E5885,"-",'Rates Database'!G5885,"-",'Rates Database'!J5885)</f>
        <v>10-2021-Eversource_WMA-Residential-Customer Charge</v>
      </c>
      <c r="D5886" s="2">
        <f t="shared" si="91"/>
        <v>1</v>
      </c>
    </row>
    <row r="5887" spans="2:4" ht="13.8" x14ac:dyDescent="0.2">
      <c r="B5887" s="18">
        <v>5884</v>
      </c>
      <c r="C5887" s="2" t="str">
        <f>_xlfn.CONCAT(MONTH('Rates Database'!C5886),"-",'Rates Database'!B5886,"-",'Rates Database'!E5886,"-",'Rates Database'!G5886,"-",'Rates Database'!J5886)</f>
        <v>9-2021-Eversource_WMA-Residential-Customer Charge</v>
      </c>
      <c r="D5887" s="2">
        <f t="shared" si="91"/>
        <v>1</v>
      </c>
    </row>
    <row r="5888" spans="2:4" ht="13.8" x14ac:dyDescent="0.2">
      <c r="B5888" s="18">
        <v>5885</v>
      </c>
      <c r="C5888" s="2" t="str">
        <f>_xlfn.CONCAT(MONTH('Rates Database'!C5887),"-",'Rates Database'!B5887,"-",'Rates Database'!E5887,"-",'Rates Database'!G5887,"-",'Rates Database'!J5887)</f>
        <v>8-2021-Eversource_WMA-Residential-Customer Charge</v>
      </c>
      <c r="D5888" s="2">
        <f t="shared" si="91"/>
        <v>1</v>
      </c>
    </row>
    <row r="5889" spans="2:4" ht="13.8" x14ac:dyDescent="0.2">
      <c r="B5889" s="18">
        <v>5886</v>
      </c>
      <c r="C5889" s="2" t="str">
        <f>_xlfn.CONCAT(MONTH('Rates Database'!C5888),"-",'Rates Database'!B5888,"-",'Rates Database'!E5888,"-",'Rates Database'!G5888,"-",'Rates Database'!J5888)</f>
        <v>7-2021-Eversource_WMA-Residential-Customer Charge</v>
      </c>
      <c r="D5889" s="2">
        <f t="shared" si="91"/>
        <v>1</v>
      </c>
    </row>
    <row r="5890" spans="2:4" ht="13.8" x14ac:dyDescent="0.2">
      <c r="B5890" s="18">
        <v>5887</v>
      </c>
      <c r="C5890" s="2" t="str">
        <f>_xlfn.CONCAT(MONTH('Rates Database'!C5889),"-",'Rates Database'!B5889,"-",'Rates Database'!E5889,"-",'Rates Database'!G5889,"-",'Rates Database'!J5889)</f>
        <v>6-2021-Eversource_WMA-Residential-Customer Charge</v>
      </c>
      <c r="D5890" s="2">
        <f t="shared" si="91"/>
        <v>1</v>
      </c>
    </row>
    <row r="5891" spans="2:4" ht="13.8" x14ac:dyDescent="0.2">
      <c r="B5891" s="18">
        <v>5888</v>
      </c>
      <c r="C5891" s="2" t="str">
        <f>_xlfn.CONCAT(MONTH('Rates Database'!C5890),"-",'Rates Database'!B5890,"-",'Rates Database'!E5890,"-",'Rates Database'!G5890,"-",'Rates Database'!J5890)</f>
        <v>5-2021-Eversource_WMA-Residential-Customer Charge</v>
      </c>
      <c r="D5891" s="2">
        <f t="shared" si="91"/>
        <v>1</v>
      </c>
    </row>
    <row r="5892" spans="2:4" ht="13.8" x14ac:dyDescent="0.2">
      <c r="B5892" s="18">
        <v>5889</v>
      </c>
      <c r="C5892" s="2" t="str">
        <f>_xlfn.CONCAT(MONTH('Rates Database'!C5891),"-",'Rates Database'!B5891,"-",'Rates Database'!E5891,"-",'Rates Database'!G5891,"-",'Rates Database'!J5891)</f>
        <v>4-2021-Eversource_WMA-Residential-Customer Charge</v>
      </c>
      <c r="D5892" s="2">
        <f t="shared" si="91"/>
        <v>1</v>
      </c>
    </row>
    <row r="5893" spans="2:4" ht="13.8" x14ac:dyDescent="0.2">
      <c r="B5893" s="18">
        <v>5890</v>
      </c>
      <c r="C5893" s="2" t="str">
        <f>_xlfn.CONCAT(MONTH('Rates Database'!C5892),"-",'Rates Database'!B5892,"-",'Rates Database'!E5892,"-",'Rates Database'!G5892,"-",'Rates Database'!J5892)</f>
        <v>3-2021-Eversource_WMA-Residential-Customer Charge</v>
      </c>
      <c r="D5893" s="2">
        <f t="shared" ref="D5893:D5956" si="92">COUNTIF($C$4:$C$10092,C5893)</f>
        <v>1</v>
      </c>
    </row>
    <row r="5894" spans="2:4" ht="13.8" x14ac:dyDescent="0.2">
      <c r="B5894" s="18">
        <v>5891</v>
      </c>
      <c r="C5894" s="2" t="str">
        <f>_xlfn.CONCAT(MONTH('Rates Database'!C5893),"-",'Rates Database'!B5893,"-",'Rates Database'!E5893,"-",'Rates Database'!G5893,"-",'Rates Database'!J5893)</f>
        <v>2-2021-Eversource_WMA-Residential-Customer Charge</v>
      </c>
      <c r="D5894" s="2">
        <f t="shared" si="92"/>
        <v>1</v>
      </c>
    </row>
    <row r="5895" spans="2:4" ht="13.8" x14ac:dyDescent="0.2">
      <c r="B5895" s="18">
        <v>5892</v>
      </c>
      <c r="C5895" s="2" t="str">
        <f>_xlfn.CONCAT(MONTH('Rates Database'!C5894),"-",'Rates Database'!B5894,"-",'Rates Database'!E5894,"-",'Rates Database'!G5894,"-",'Rates Database'!J5894)</f>
        <v>1-2021-Eversource_WMA-Residential-Customer Charge</v>
      </c>
      <c r="D5895" s="2">
        <f t="shared" si="92"/>
        <v>1</v>
      </c>
    </row>
    <row r="5896" spans="2:4" ht="13.8" x14ac:dyDescent="0.2">
      <c r="B5896" s="18">
        <v>5893</v>
      </c>
      <c r="C5896" s="2" t="str">
        <f>_xlfn.CONCAT(MONTH('Rates Database'!C5895),"-",'Rates Database'!B5895,"-",'Rates Database'!E5895,"-",'Rates Database'!G5895,"-",'Rates Database'!J5895)</f>
        <v>12-2020-Eversource_WMA-Residential-Customer Charge</v>
      </c>
      <c r="D5896" s="2">
        <f t="shared" si="92"/>
        <v>1</v>
      </c>
    </row>
    <row r="5897" spans="2:4" ht="13.8" x14ac:dyDescent="0.2">
      <c r="B5897" s="18">
        <v>5894</v>
      </c>
      <c r="C5897" s="2" t="str">
        <f>_xlfn.CONCAT(MONTH('Rates Database'!C5896),"-",'Rates Database'!B5896,"-",'Rates Database'!E5896,"-",'Rates Database'!G5896,"-",'Rates Database'!J5896)</f>
        <v>11-2020-Eversource_WMA-Residential-Customer Charge</v>
      </c>
      <c r="D5897" s="2">
        <f t="shared" si="92"/>
        <v>1</v>
      </c>
    </row>
    <row r="5898" spans="2:4" ht="13.8" x14ac:dyDescent="0.2">
      <c r="B5898" s="18">
        <v>5895</v>
      </c>
      <c r="C5898" s="2" t="str">
        <f>_xlfn.CONCAT(MONTH('Rates Database'!C5897),"-",'Rates Database'!B5897,"-",'Rates Database'!E5897,"-",'Rates Database'!G5897,"-",'Rates Database'!J5897)</f>
        <v>10-2020-Eversource_WMA-Residential-Customer Charge</v>
      </c>
      <c r="D5898" s="2">
        <f t="shared" si="92"/>
        <v>1</v>
      </c>
    </row>
    <row r="5899" spans="2:4" ht="13.8" x14ac:dyDescent="0.2">
      <c r="B5899" s="18">
        <v>5896</v>
      </c>
      <c r="C5899" s="2" t="str">
        <f>_xlfn.CONCAT(MONTH('Rates Database'!C5898),"-",'Rates Database'!B5898,"-",'Rates Database'!E5898,"-",'Rates Database'!G5898,"-",'Rates Database'!J5898)</f>
        <v>9-2020-Eversource_WMA-Residential-Customer Charge</v>
      </c>
      <c r="D5899" s="2">
        <f t="shared" si="92"/>
        <v>1</v>
      </c>
    </row>
    <row r="5900" spans="2:4" ht="13.8" x14ac:dyDescent="0.2">
      <c r="B5900" s="18">
        <v>5897</v>
      </c>
      <c r="C5900" s="2" t="str">
        <f>_xlfn.CONCAT(MONTH('Rates Database'!C5899),"-",'Rates Database'!B5899,"-",'Rates Database'!E5899,"-",'Rates Database'!G5899,"-",'Rates Database'!J5899)</f>
        <v>8-2020-Eversource_WMA-Residential-Customer Charge</v>
      </c>
      <c r="D5900" s="2">
        <f t="shared" si="92"/>
        <v>1</v>
      </c>
    </row>
    <row r="5901" spans="2:4" ht="13.8" x14ac:dyDescent="0.2">
      <c r="B5901" s="18">
        <v>5898</v>
      </c>
      <c r="C5901" s="2" t="str">
        <f>_xlfn.CONCAT(MONTH('Rates Database'!C5900),"-",'Rates Database'!B5900,"-",'Rates Database'!E5900,"-",'Rates Database'!G5900,"-",'Rates Database'!J5900)</f>
        <v>7-2020-Eversource_WMA-Residential-Customer Charge</v>
      </c>
      <c r="D5901" s="2">
        <f t="shared" si="92"/>
        <v>1</v>
      </c>
    </row>
    <row r="5902" spans="2:4" ht="13.8" x14ac:dyDescent="0.2">
      <c r="B5902" s="18">
        <v>5899</v>
      </c>
      <c r="C5902" s="2" t="str">
        <f>_xlfn.CONCAT(MONTH('Rates Database'!C5901),"-",'Rates Database'!B5901,"-",'Rates Database'!E5901,"-",'Rates Database'!G5901,"-",'Rates Database'!J5901)</f>
        <v>6-2020-Eversource_WMA-Residential-Customer Charge</v>
      </c>
      <c r="D5902" s="2">
        <f t="shared" si="92"/>
        <v>1</v>
      </c>
    </row>
    <row r="5903" spans="2:4" ht="13.8" x14ac:dyDescent="0.2">
      <c r="B5903" s="18">
        <v>5900</v>
      </c>
      <c r="C5903" s="2" t="str">
        <f>_xlfn.CONCAT(MONTH('Rates Database'!C5902),"-",'Rates Database'!B5902,"-",'Rates Database'!E5902,"-",'Rates Database'!G5902,"-",'Rates Database'!J5902)</f>
        <v>5-2020-Eversource_WMA-Residential-Customer Charge</v>
      </c>
      <c r="D5903" s="2">
        <f t="shared" si="92"/>
        <v>1</v>
      </c>
    </row>
    <row r="5904" spans="2:4" ht="13.8" x14ac:dyDescent="0.2">
      <c r="B5904" s="18">
        <v>5901</v>
      </c>
      <c r="C5904" s="2" t="str">
        <f>_xlfn.CONCAT(MONTH('Rates Database'!C5903),"-",'Rates Database'!B5903,"-",'Rates Database'!E5903,"-",'Rates Database'!G5903,"-",'Rates Database'!J5903)</f>
        <v>4-2020-Eversource_WMA-Residential-Customer Charge</v>
      </c>
      <c r="D5904" s="2">
        <f t="shared" si="92"/>
        <v>1</v>
      </c>
    </row>
    <row r="5905" spans="2:4" ht="13.8" x14ac:dyDescent="0.2">
      <c r="B5905" s="18">
        <v>5902</v>
      </c>
      <c r="C5905" s="2" t="str">
        <f>_xlfn.CONCAT(MONTH('Rates Database'!C5904),"-",'Rates Database'!B5904,"-",'Rates Database'!E5904,"-",'Rates Database'!G5904,"-",'Rates Database'!J5904)</f>
        <v>3-2020-Eversource_WMA-Residential-Customer Charge</v>
      </c>
      <c r="D5905" s="2">
        <f t="shared" si="92"/>
        <v>1</v>
      </c>
    </row>
    <row r="5906" spans="2:4" ht="13.8" x14ac:dyDescent="0.2">
      <c r="B5906" s="18">
        <v>5903</v>
      </c>
      <c r="C5906" s="2" t="str">
        <f>_xlfn.CONCAT(MONTH('Rates Database'!C5905),"-",'Rates Database'!B5905,"-",'Rates Database'!E5905,"-",'Rates Database'!G5905,"-",'Rates Database'!J5905)</f>
        <v>2-2020-Eversource_WMA-Residential-Customer Charge</v>
      </c>
      <c r="D5906" s="2">
        <f t="shared" si="92"/>
        <v>1</v>
      </c>
    </row>
    <row r="5907" spans="2:4" ht="13.8" x14ac:dyDescent="0.2">
      <c r="B5907" s="18">
        <v>5904</v>
      </c>
      <c r="C5907" s="2" t="str">
        <f>_xlfn.CONCAT(MONTH('Rates Database'!C5906),"-",'Rates Database'!B5906,"-",'Rates Database'!E5906,"-",'Rates Database'!G5906,"-",'Rates Database'!J5906)</f>
        <v>1-2020-Eversource_WMA-Residential-Customer Charge</v>
      </c>
      <c r="D5907" s="2">
        <f t="shared" si="92"/>
        <v>1</v>
      </c>
    </row>
    <row r="5908" spans="2:4" ht="13.8" x14ac:dyDescent="0.2">
      <c r="B5908" s="18">
        <v>5905</v>
      </c>
      <c r="C5908" s="2" t="str">
        <f>_xlfn.CONCAT(MONTH('Rates Database'!C5907),"-",'Rates Database'!B5907,"-",'Rates Database'!E5907,"-",'Rates Database'!G5907,"-",'Rates Database'!J5907)</f>
        <v>12-2019-Eversource_WMA-Residential-Customer Charge</v>
      </c>
      <c r="D5908" s="2">
        <f t="shared" si="92"/>
        <v>1</v>
      </c>
    </row>
    <row r="5909" spans="2:4" ht="13.8" x14ac:dyDescent="0.2">
      <c r="B5909" s="18">
        <v>5906</v>
      </c>
      <c r="C5909" s="2" t="str">
        <f>_xlfn.CONCAT(MONTH('Rates Database'!C5908),"-",'Rates Database'!B5908,"-",'Rates Database'!E5908,"-",'Rates Database'!G5908,"-",'Rates Database'!J5908)</f>
        <v>11-2019-Eversource_WMA-Residential-Customer Charge</v>
      </c>
      <c r="D5909" s="2">
        <f t="shared" si="92"/>
        <v>1</v>
      </c>
    </row>
    <row r="5910" spans="2:4" ht="13.8" x14ac:dyDescent="0.2">
      <c r="B5910" s="18">
        <v>5907</v>
      </c>
      <c r="C5910" s="2" t="str">
        <f>_xlfn.CONCAT(MONTH('Rates Database'!C5909),"-",'Rates Database'!B5909,"-",'Rates Database'!E5909,"-",'Rates Database'!G5909,"-",'Rates Database'!J5909)</f>
        <v>10-2019-Eversource_WMA-Residential-Customer Charge</v>
      </c>
      <c r="D5910" s="2">
        <f t="shared" si="92"/>
        <v>1</v>
      </c>
    </row>
    <row r="5911" spans="2:4" ht="13.8" x14ac:dyDescent="0.2">
      <c r="B5911" s="18">
        <v>5908</v>
      </c>
      <c r="C5911" s="2" t="str">
        <f>_xlfn.CONCAT(MONTH('Rates Database'!C5910),"-",'Rates Database'!B5910,"-",'Rates Database'!E5910,"-",'Rates Database'!G5910,"-",'Rates Database'!J5910)</f>
        <v>9-2019-Eversource_WMA-Residential-Customer Charge</v>
      </c>
      <c r="D5911" s="2">
        <f t="shared" si="92"/>
        <v>1</v>
      </c>
    </row>
    <row r="5912" spans="2:4" ht="13.8" x14ac:dyDescent="0.2">
      <c r="B5912" s="18">
        <v>5909</v>
      </c>
      <c r="C5912" s="2" t="str">
        <f>_xlfn.CONCAT(MONTH('Rates Database'!C5911),"-",'Rates Database'!B5911,"-",'Rates Database'!E5911,"-",'Rates Database'!G5911,"-",'Rates Database'!J5911)</f>
        <v>8-2019-Eversource_WMA-Residential-Customer Charge</v>
      </c>
      <c r="D5912" s="2">
        <f t="shared" si="92"/>
        <v>1</v>
      </c>
    </row>
    <row r="5913" spans="2:4" ht="13.8" x14ac:dyDescent="0.2">
      <c r="B5913" s="18">
        <v>5910</v>
      </c>
      <c r="C5913" s="2" t="str">
        <f>_xlfn.CONCAT(MONTH('Rates Database'!C5912),"-",'Rates Database'!B5912,"-",'Rates Database'!E5912,"-",'Rates Database'!G5912,"-",'Rates Database'!J5912)</f>
        <v>7-2019-Eversource_WMA-Residential-Customer Charge</v>
      </c>
      <c r="D5913" s="2">
        <f t="shared" si="92"/>
        <v>1</v>
      </c>
    </row>
    <row r="5914" spans="2:4" ht="13.8" x14ac:dyDescent="0.2">
      <c r="B5914" s="18">
        <v>5911</v>
      </c>
      <c r="C5914" s="2" t="str">
        <f>_xlfn.CONCAT(MONTH('Rates Database'!C5913),"-",'Rates Database'!B5913,"-",'Rates Database'!E5913,"-",'Rates Database'!G5913,"-",'Rates Database'!J5913)</f>
        <v>6-2019-Eversource_WMA-Residential-Customer Charge</v>
      </c>
      <c r="D5914" s="2">
        <f t="shared" si="92"/>
        <v>1</v>
      </c>
    </row>
    <row r="5915" spans="2:4" ht="13.8" x14ac:dyDescent="0.2">
      <c r="B5915" s="18">
        <v>5912</v>
      </c>
      <c r="C5915" s="2" t="str">
        <f>_xlfn.CONCAT(MONTH('Rates Database'!C5914),"-",'Rates Database'!B5914,"-",'Rates Database'!E5914,"-",'Rates Database'!G5914,"-",'Rates Database'!J5914)</f>
        <v>5-2019-Eversource_WMA-Residential-Customer Charge</v>
      </c>
      <c r="D5915" s="2">
        <f t="shared" si="92"/>
        <v>1</v>
      </c>
    </row>
    <row r="5916" spans="2:4" ht="13.8" x14ac:dyDescent="0.2">
      <c r="B5916" s="18">
        <v>5913</v>
      </c>
      <c r="C5916" s="2" t="str">
        <f>_xlfn.CONCAT(MONTH('Rates Database'!C5915),"-",'Rates Database'!B5915,"-",'Rates Database'!E5915,"-",'Rates Database'!G5915,"-",'Rates Database'!J5915)</f>
        <v>4-2019-Eversource_WMA-Residential-Customer Charge</v>
      </c>
      <c r="D5916" s="2">
        <f t="shared" si="92"/>
        <v>1</v>
      </c>
    </row>
    <row r="5917" spans="2:4" ht="13.8" x14ac:dyDescent="0.2">
      <c r="B5917" s="18">
        <v>5914</v>
      </c>
      <c r="C5917" s="2" t="str">
        <f>_xlfn.CONCAT(MONTH('Rates Database'!C5916),"-",'Rates Database'!B5916,"-",'Rates Database'!E5916,"-",'Rates Database'!G5916,"-",'Rates Database'!J5916)</f>
        <v>3-2019-Eversource_WMA-Residential-Customer Charge</v>
      </c>
      <c r="D5917" s="2">
        <f t="shared" si="92"/>
        <v>1</v>
      </c>
    </row>
    <row r="5918" spans="2:4" ht="13.8" x14ac:dyDescent="0.2">
      <c r="B5918" s="18">
        <v>5915</v>
      </c>
      <c r="C5918" s="2" t="str">
        <f>_xlfn.CONCAT(MONTH('Rates Database'!C5917),"-",'Rates Database'!B5917,"-",'Rates Database'!E5917,"-",'Rates Database'!G5917,"-",'Rates Database'!J5917)</f>
        <v>2-2019-Eversource_WMA-Residential-Customer Charge</v>
      </c>
      <c r="D5918" s="2">
        <f t="shared" si="92"/>
        <v>1</v>
      </c>
    </row>
    <row r="5919" spans="2:4" ht="13.8" x14ac:dyDescent="0.2">
      <c r="B5919" s="18">
        <v>5916</v>
      </c>
      <c r="C5919" s="2" t="str">
        <f>_xlfn.CONCAT(MONTH('Rates Database'!C5918),"-",'Rates Database'!B5918,"-",'Rates Database'!E5918,"-",'Rates Database'!G5918,"-",'Rates Database'!J5918)</f>
        <v>1-2019-Eversource_WMA-Residential-Customer Charge</v>
      </c>
      <c r="D5919" s="2">
        <f t="shared" si="92"/>
        <v>1</v>
      </c>
    </row>
    <row r="5920" spans="2:4" ht="13.8" x14ac:dyDescent="0.2">
      <c r="B5920" s="18">
        <v>5917</v>
      </c>
      <c r="C5920" s="2" t="str">
        <f>_xlfn.CONCAT(MONTH('Rates Database'!C5919),"-",'Rates Database'!B5919,"-",'Rates Database'!E5919,"-",'Rates Database'!G5919,"-",'Rates Database'!J5919)</f>
        <v>12-2023-Unitil-Residential-Customer Charge</v>
      </c>
      <c r="D5920" s="2">
        <f t="shared" si="92"/>
        <v>1</v>
      </c>
    </row>
    <row r="5921" spans="2:4" ht="13.8" x14ac:dyDescent="0.2">
      <c r="B5921" s="18">
        <v>5918</v>
      </c>
      <c r="C5921" s="2" t="str">
        <f>_xlfn.CONCAT(MONTH('Rates Database'!C5920),"-",'Rates Database'!B5920,"-",'Rates Database'!E5920,"-",'Rates Database'!G5920,"-",'Rates Database'!J5920)</f>
        <v>11-2023-Unitil-Residential-Customer Charge</v>
      </c>
      <c r="D5921" s="2">
        <f t="shared" si="92"/>
        <v>1</v>
      </c>
    </row>
    <row r="5922" spans="2:4" ht="13.8" x14ac:dyDescent="0.2">
      <c r="B5922" s="18">
        <v>5919</v>
      </c>
      <c r="C5922" s="2" t="str">
        <f>_xlfn.CONCAT(MONTH('Rates Database'!C5921),"-",'Rates Database'!B5921,"-",'Rates Database'!E5921,"-",'Rates Database'!G5921,"-",'Rates Database'!J5921)</f>
        <v>10-2023-Unitil-Residential-Customer Charge</v>
      </c>
      <c r="D5922" s="2">
        <f t="shared" si="92"/>
        <v>1</v>
      </c>
    </row>
    <row r="5923" spans="2:4" ht="13.8" x14ac:dyDescent="0.2">
      <c r="B5923" s="18">
        <v>5920</v>
      </c>
      <c r="C5923" s="2" t="str">
        <f>_xlfn.CONCAT(MONTH('Rates Database'!C5922),"-",'Rates Database'!B5922,"-",'Rates Database'!E5922,"-",'Rates Database'!G5922,"-",'Rates Database'!J5922)</f>
        <v>9-2023-Unitil-Residential-Customer Charge</v>
      </c>
      <c r="D5923" s="2">
        <f t="shared" si="92"/>
        <v>1</v>
      </c>
    </row>
    <row r="5924" spans="2:4" ht="13.8" x14ac:dyDescent="0.2">
      <c r="B5924" s="18">
        <v>5921</v>
      </c>
      <c r="C5924" s="2" t="str">
        <f>_xlfn.CONCAT(MONTH('Rates Database'!C5923),"-",'Rates Database'!B5923,"-",'Rates Database'!E5923,"-",'Rates Database'!G5923,"-",'Rates Database'!J5923)</f>
        <v>8-2023-Unitil-Residential-Customer Charge</v>
      </c>
      <c r="D5924" s="2">
        <f t="shared" si="92"/>
        <v>1</v>
      </c>
    </row>
    <row r="5925" spans="2:4" ht="13.8" x14ac:dyDescent="0.2">
      <c r="B5925" s="18">
        <v>5922</v>
      </c>
      <c r="C5925" s="2" t="str">
        <f>_xlfn.CONCAT(MONTH('Rates Database'!C5924),"-",'Rates Database'!B5924,"-",'Rates Database'!E5924,"-",'Rates Database'!G5924,"-",'Rates Database'!J5924)</f>
        <v>7-2023-Unitil-Residential-Customer Charge</v>
      </c>
      <c r="D5925" s="2">
        <f t="shared" si="92"/>
        <v>1</v>
      </c>
    </row>
    <row r="5926" spans="2:4" ht="13.8" x14ac:dyDescent="0.2">
      <c r="B5926" s="18">
        <v>5923</v>
      </c>
      <c r="C5926" s="2" t="str">
        <f>_xlfn.CONCAT(MONTH('Rates Database'!C5925),"-",'Rates Database'!B5925,"-",'Rates Database'!E5925,"-",'Rates Database'!G5925,"-",'Rates Database'!J5925)</f>
        <v>6-2023-Unitil-Residential-Customer Charge</v>
      </c>
      <c r="D5926" s="2">
        <f t="shared" si="92"/>
        <v>1</v>
      </c>
    </row>
    <row r="5927" spans="2:4" ht="13.8" x14ac:dyDescent="0.2">
      <c r="B5927" s="18">
        <v>5924</v>
      </c>
      <c r="C5927" s="2" t="str">
        <f>_xlfn.CONCAT(MONTH('Rates Database'!C5926),"-",'Rates Database'!B5926,"-",'Rates Database'!E5926,"-",'Rates Database'!G5926,"-",'Rates Database'!J5926)</f>
        <v>5-2023-Unitil-Residential-Customer Charge</v>
      </c>
      <c r="D5927" s="2">
        <f t="shared" si="92"/>
        <v>1</v>
      </c>
    </row>
    <row r="5928" spans="2:4" ht="13.8" x14ac:dyDescent="0.2">
      <c r="B5928" s="18">
        <v>5925</v>
      </c>
      <c r="C5928" s="2" t="str">
        <f>_xlfn.CONCAT(MONTH('Rates Database'!C5927),"-",'Rates Database'!B5927,"-",'Rates Database'!E5927,"-",'Rates Database'!G5927,"-",'Rates Database'!J5927)</f>
        <v>4-2023-Unitil-Residential-Customer Charge</v>
      </c>
      <c r="D5928" s="2">
        <f t="shared" si="92"/>
        <v>1</v>
      </c>
    </row>
    <row r="5929" spans="2:4" ht="13.8" x14ac:dyDescent="0.2">
      <c r="B5929" s="18">
        <v>5926</v>
      </c>
      <c r="C5929" s="2" t="str">
        <f>_xlfn.CONCAT(MONTH('Rates Database'!C5928),"-",'Rates Database'!B5928,"-",'Rates Database'!E5928,"-",'Rates Database'!G5928,"-",'Rates Database'!J5928)</f>
        <v>3-2023-Unitil-Residential-Customer Charge</v>
      </c>
      <c r="D5929" s="2">
        <f t="shared" si="92"/>
        <v>1</v>
      </c>
    </row>
    <row r="5930" spans="2:4" ht="13.8" x14ac:dyDescent="0.2">
      <c r="B5930" s="18">
        <v>5927</v>
      </c>
      <c r="C5930" s="2" t="str">
        <f>_xlfn.CONCAT(MONTH('Rates Database'!C5929),"-",'Rates Database'!B5929,"-",'Rates Database'!E5929,"-",'Rates Database'!G5929,"-",'Rates Database'!J5929)</f>
        <v>2-2023-Unitil-Residential-Customer Charge</v>
      </c>
      <c r="D5930" s="2">
        <f t="shared" si="92"/>
        <v>1</v>
      </c>
    </row>
    <row r="5931" spans="2:4" ht="13.8" x14ac:dyDescent="0.2">
      <c r="B5931" s="18">
        <v>5928</v>
      </c>
      <c r="C5931" s="2" t="str">
        <f>_xlfn.CONCAT(MONTH('Rates Database'!C5930),"-",'Rates Database'!B5930,"-",'Rates Database'!E5930,"-",'Rates Database'!G5930,"-",'Rates Database'!J5930)</f>
        <v>1-2023-Unitil-Residential-Customer Charge</v>
      </c>
      <c r="D5931" s="2">
        <f t="shared" si="92"/>
        <v>1</v>
      </c>
    </row>
    <row r="5932" spans="2:4" ht="13.8" x14ac:dyDescent="0.2">
      <c r="B5932" s="18">
        <v>5929</v>
      </c>
      <c r="C5932" s="2" t="str">
        <f>_xlfn.CONCAT(MONTH('Rates Database'!C5931),"-",'Rates Database'!B5931,"-",'Rates Database'!E5931,"-",'Rates Database'!G5931,"-",'Rates Database'!J5931)</f>
        <v>12-2022-Unitil-Residential-Customer Charge</v>
      </c>
      <c r="D5932" s="2">
        <f t="shared" si="92"/>
        <v>1</v>
      </c>
    </row>
    <row r="5933" spans="2:4" ht="13.8" x14ac:dyDescent="0.2">
      <c r="B5933" s="18">
        <v>5930</v>
      </c>
      <c r="C5933" s="2" t="str">
        <f>_xlfn.CONCAT(MONTH('Rates Database'!C5932),"-",'Rates Database'!B5932,"-",'Rates Database'!E5932,"-",'Rates Database'!G5932,"-",'Rates Database'!J5932)</f>
        <v>11-2022-Unitil-Residential-Customer Charge</v>
      </c>
      <c r="D5933" s="2">
        <f t="shared" si="92"/>
        <v>1</v>
      </c>
    </row>
    <row r="5934" spans="2:4" ht="13.8" x14ac:dyDescent="0.2">
      <c r="B5934" s="18">
        <v>5931</v>
      </c>
      <c r="C5934" s="2" t="str">
        <f>_xlfn.CONCAT(MONTH('Rates Database'!C5933),"-",'Rates Database'!B5933,"-",'Rates Database'!E5933,"-",'Rates Database'!G5933,"-",'Rates Database'!J5933)</f>
        <v>10-2022-Unitil-Residential-Customer Charge</v>
      </c>
      <c r="D5934" s="2">
        <f t="shared" si="92"/>
        <v>1</v>
      </c>
    </row>
    <row r="5935" spans="2:4" ht="13.8" x14ac:dyDescent="0.2">
      <c r="B5935" s="18">
        <v>5932</v>
      </c>
      <c r="C5935" s="2" t="str">
        <f>_xlfn.CONCAT(MONTH('Rates Database'!C5934),"-",'Rates Database'!B5934,"-",'Rates Database'!E5934,"-",'Rates Database'!G5934,"-",'Rates Database'!J5934)</f>
        <v>9-2022-Unitil-Residential-Customer Charge</v>
      </c>
      <c r="D5935" s="2">
        <f t="shared" si="92"/>
        <v>1</v>
      </c>
    </row>
    <row r="5936" spans="2:4" ht="13.8" x14ac:dyDescent="0.2">
      <c r="B5936" s="18">
        <v>5933</v>
      </c>
      <c r="C5936" s="2" t="str">
        <f>_xlfn.CONCAT(MONTH('Rates Database'!C5935),"-",'Rates Database'!B5935,"-",'Rates Database'!E5935,"-",'Rates Database'!G5935,"-",'Rates Database'!J5935)</f>
        <v>8-2022-Unitil-Residential-Customer Charge</v>
      </c>
      <c r="D5936" s="2">
        <f t="shared" si="92"/>
        <v>1</v>
      </c>
    </row>
    <row r="5937" spans="2:4" ht="13.8" x14ac:dyDescent="0.2">
      <c r="B5937" s="18">
        <v>5934</v>
      </c>
      <c r="C5937" s="2" t="str">
        <f>_xlfn.CONCAT(MONTH('Rates Database'!C5936),"-",'Rates Database'!B5936,"-",'Rates Database'!E5936,"-",'Rates Database'!G5936,"-",'Rates Database'!J5936)</f>
        <v>7-2022-Unitil-Residential-Customer Charge</v>
      </c>
      <c r="D5937" s="2">
        <f t="shared" si="92"/>
        <v>1</v>
      </c>
    </row>
    <row r="5938" spans="2:4" ht="13.8" x14ac:dyDescent="0.2">
      <c r="B5938" s="18">
        <v>5935</v>
      </c>
      <c r="C5938" s="2" t="str">
        <f>_xlfn.CONCAT(MONTH('Rates Database'!C5937),"-",'Rates Database'!B5937,"-",'Rates Database'!E5937,"-",'Rates Database'!G5937,"-",'Rates Database'!J5937)</f>
        <v>6-2022-Unitil-Residential-Customer Charge</v>
      </c>
      <c r="D5938" s="2">
        <f t="shared" si="92"/>
        <v>1</v>
      </c>
    </row>
    <row r="5939" spans="2:4" ht="13.8" x14ac:dyDescent="0.2">
      <c r="B5939" s="18">
        <v>5936</v>
      </c>
      <c r="C5939" s="2" t="str">
        <f>_xlfn.CONCAT(MONTH('Rates Database'!C5938),"-",'Rates Database'!B5938,"-",'Rates Database'!E5938,"-",'Rates Database'!G5938,"-",'Rates Database'!J5938)</f>
        <v>5-2022-Unitil-Residential-Customer Charge</v>
      </c>
      <c r="D5939" s="2">
        <f t="shared" si="92"/>
        <v>1</v>
      </c>
    </row>
    <row r="5940" spans="2:4" ht="13.8" x14ac:dyDescent="0.2">
      <c r="B5940" s="18">
        <v>5937</v>
      </c>
      <c r="C5940" s="2" t="str">
        <f>_xlfn.CONCAT(MONTH('Rates Database'!C5939),"-",'Rates Database'!B5939,"-",'Rates Database'!E5939,"-",'Rates Database'!G5939,"-",'Rates Database'!J5939)</f>
        <v>4-2022-Unitil-Residential-Customer Charge</v>
      </c>
      <c r="D5940" s="2">
        <f t="shared" si="92"/>
        <v>1</v>
      </c>
    </row>
    <row r="5941" spans="2:4" ht="13.8" x14ac:dyDescent="0.2">
      <c r="B5941" s="18">
        <v>5938</v>
      </c>
      <c r="C5941" s="2" t="str">
        <f>_xlfn.CONCAT(MONTH('Rates Database'!C5940),"-",'Rates Database'!B5940,"-",'Rates Database'!E5940,"-",'Rates Database'!G5940,"-",'Rates Database'!J5940)</f>
        <v>3-2022-Unitil-Residential-Customer Charge</v>
      </c>
      <c r="D5941" s="2">
        <f t="shared" si="92"/>
        <v>1</v>
      </c>
    </row>
    <row r="5942" spans="2:4" ht="13.8" x14ac:dyDescent="0.2">
      <c r="B5942" s="18">
        <v>5939</v>
      </c>
      <c r="C5942" s="2" t="str">
        <f>_xlfn.CONCAT(MONTH('Rates Database'!C5941),"-",'Rates Database'!B5941,"-",'Rates Database'!E5941,"-",'Rates Database'!G5941,"-",'Rates Database'!J5941)</f>
        <v>2-2022-Unitil-Residential-Customer Charge</v>
      </c>
      <c r="D5942" s="2">
        <f t="shared" si="92"/>
        <v>1</v>
      </c>
    </row>
    <row r="5943" spans="2:4" ht="13.8" x14ac:dyDescent="0.2">
      <c r="B5943" s="18">
        <v>5940</v>
      </c>
      <c r="C5943" s="2" t="str">
        <f>_xlfn.CONCAT(MONTH('Rates Database'!C5942),"-",'Rates Database'!B5942,"-",'Rates Database'!E5942,"-",'Rates Database'!G5942,"-",'Rates Database'!J5942)</f>
        <v>1-2022-Unitil-Residential-Customer Charge</v>
      </c>
      <c r="D5943" s="2">
        <f t="shared" si="92"/>
        <v>1</v>
      </c>
    </row>
    <row r="5944" spans="2:4" ht="13.8" x14ac:dyDescent="0.2">
      <c r="B5944" s="18">
        <v>5941</v>
      </c>
      <c r="C5944" s="2" t="str">
        <f>_xlfn.CONCAT(MONTH('Rates Database'!C5943),"-",'Rates Database'!B5943,"-",'Rates Database'!E5943,"-",'Rates Database'!G5943,"-",'Rates Database'!J5943)</f>
        <v>12-2021-Unitil-Residential-Customer Charge</v>
      </c>
      <c r="D5944" s="2">
        <f t="shared" si="92"/>
        <v>1</v>
      </c>
    </row>
    <row r="5945" spans="2:4" ht="13.8" x14ac:dyDescent="0.2">
      <c r="B5945" s="18">
        <v>5942</v>
      </c>
      <c r="C5945" s="2" t="str">
        <f>_xlfn.CONCAT(MONTH('Rates Database'!C5944),"-",'Rates Database'!B5944,"-",'Rates Database'!E5944,"-",'Rates Database'!G5944,"-",'Rates Database'!J5944)</f>
        <v>11-2021-Unitil-Residential-Customer Charge</v>
      </c>
      <c r="D5945" s="2">
        <f t="shared" si="92"/>
        <v>1</v>
      </c>
    </row>
    <row r="5946" spans="2:4" ht="13.8" x14ac:dyDescent="0.2">
      <c r="B5946" s="18">
        <v>5943</v>
      </c>
      <c r="C5946" s="2" t="str">
        <f>_xlfn.CONCAT(MONTH('Rates Database'!C5945),"-",'Rates Database'!B5945,"-",'Rates Database'!E5945,"-",'Rates Database'!G5945,"-",'Rates Database'!J5945)</f>
        <v>10-2021-Unitil-Residential-Customer Charge</v>
      </c>
      <c r="D5946" s="2">
        <f t="shared" si="92"/>
        <v>1</v>
      </c>
    </row>
    <row r="5947" spans="2:4" ht="13.8" x14ac:dyDescent="0.2">
      <c r="B5947" s="18">
        <v>5944</v>
      </c>
      <c r="C5947" s="2" t="str">
        <f>_xlfn.CONCAT(MONTH('Rates Database'!C5946),"-",'Rates Database'!B5946,"-",'Rates Database'!E5946,"-",'Rates Database'!G5946,"-",'Rates Database'!J5946)</f>
        <v>9-2021-Unitil-Residential-Customer Charge</v>
      </c>
      <c r="D5947" s="2">
        <f t="shared" si="92"/>
        <v>1</v>
      </c>
    </row>
    <row r="5948" spans="2:4" ht="13.8" x14ac:dyDescent="0.2">
      <c r="B5948" s="18">
        <v>5945</v>
      </c>
      <c r="C5948" s="2" t="str">
        <f>_xlfn.CONCAT(MONTH('Rates Database'!C5947),"-",'Rates Database'!B5947,"-",'Rates Database'!E5947,"-",'Rates Database'!G5947,"-",'Rates Database'!J5947)</f>
        <v>8-2021-Unitil-Residential-Customer Charge</v>
      </c>
      <c r="D5948" s="2">
        <f t="shared" si="92"/>
        <v>1</v>
      </c>
    </row>
    <row r="5949" spans="2:4" ht="13.8" x14ac:dyDescent="0.2">
      <c r="B5949" s="18">
        <v>5946</v>
      </c>
      <c r="C5949" s="2" t="str">
        <f>_xlfn.CONCAT(MONTH('Rates Database'!C5948),"-",'Rates Database'!B5948,"-",'Rates Database'!E5948,"-",'Rates Database'!G5948,"-",'Rates Database'!J5948)</f>
        <v>7-2021-Unitil-Residential-Customer Charge</v>
      </c>
      <c r="D5949" s="2">
        <f t="shared" si="92"/>
        <v>1</v>
      </c>
    </row>
    <row r="5950" spans="2:4" ht="13.8" x14ac:dyDescent="0.2">
      <c r="B5950" s="18">
        <v>5947</v>
      </c>
      <c r="C5950" s="2" t="str">
        <f>_xlfn.CONCAT(MONTH('Rates Database'!C5949),"-",'Rates Database'!B5949,"-",'Rates Database'!E5949,"-",'Rates Database'!G5949,"-",'Rates Database'!J5949)</f>
        <v>6-2021-Unitil-Residential-Customer Charge</v>
      </c>
      <c r="D5950" s="2">
        <f t="shared" si="92"/>
        <v>1</v>
      </c>
    </row>
    <row r="5951" spans="2:4" ht="13.8" x14ac:dyDescent="0.2">
      <c r="B5951" s="18">
        <v>5948</v>
      </c>
      <c r="C5951" s="2" t="str">
        <f>_xlfn.CONCAT(MONTH('Rates Database'!C5950),"-",'Rates Database'!B5950,"-",'Rates Database'!E5950,"-",'Rates Database'!G5950,"-",'Rates Database'!J5950)</f>
        <v>5-2021-Unitil-Residential-Customer Charge</v>
      </c>
      <c r="D5951" s="2">
        <f t="shared" si="92"/>
        <v>1</v>
      </c>
    </row>
    <row r="5952" spans="2:4" ht="13.8" x14ac:dyDescent="0.2">
      <c r="B5952" s="18">
        <v>5949</v>
      </c>
      <c r="C5952" s="2" t="str">
        <f>_xlfn.CONCAT(MONTH('Rates Database'!C5951),"-",'Rates Database'!B5951,"-",'Rates Database'!E5951,"-",'Rates Database'!G5951,"-",'Rates Database'!J5951)</f>
        <v>4-2021-Unitil-Residential-Customer Charge</v>
      </c>
      <c r="D5952" s="2">
        <f t="shared" si="92"/>
        <v>1</v>
      </c>
    </row>
    <row r="5953" spans="2:4" ht="13.8" x14ac:dyDescent="0.2">
      <c r="B5953" s="18">
        <v>5950</v>
      </c>
      <c r="C5953" s="2" t="str">
        <f>_xlfn.CONCAT(MONTH('Rates Database'!C5952),"-",'Rates Database'!B5952,"-",'Rates Database'!E5952,"-",'Rates Database'!G5952,"-",'Rates Database'!J5952)</f>
        <v>3-2021-Unitil-Residential-Customer Charge</v>
      </c>
      <c r="D5953" s="2">
        <f t="shared" si="92"/>
        <v>1</v>
      </c>
    </row>
    <row r="5954" spans="2:4" ht="13.8" x14ac:dyDescent="0.2">
      <c r="B5954" s="18">
        <v>5951</v>
      </c>
      <c r="C5954" s="2" t="str">
        <f>_xlfn.CONCAT(MONTH('Rates Database'!C5953),"-",'Rates Database'!B5953,"-",'Rates Database'!E5953,"-",'Rates Database'!G5953,"-",'Rates Database'!J5953)</f>
        <v>2-2021-Unitil-Residential-Customer Charge</v>
      </c>
      <c r="D5954" s="2">
        <f t="shared" si="92"/>
        <v>1</v>
      </c>
    </row>
    <row r="5955" spans="2:4" ht="13.8" x14ac:dyDescent="0.2">
      <c r="B5955" s="18">
        <v>5952</v>
      </c>
      <c r="C5955" s="2" t="str">
        <f>_xlfn.CONCAT(MONTH('Rates Database'!C5954),"-",'Rates Database'!B5954,"-",'Rates Database'!E5954,"-",'Rates Database'!G5954,"-",'Rates Database'!J5954)</f>
        <v>1-2021-Unitil-Residential-Customer Charge</v>
      </c>
      <c r="D5955" s="2">
        <f t="shared" si="92"/>
        <v>1</v>
      </c>
    </row>
    <row r="5956" spans="2:4" ht="13.8" x14ac:dyDescent="0.2">
      <c r="B5956" s="18">
        <v>5953</v>
      </c>
      <c r="C5956" s="2" t="str">
        <f>_xlfn.CONCAT(MONTH('Rates Database'!C5955),"-",'Rates Database'!B5955,"-",'Rates Database'!E5955,"-",'Rates Database'!G5955,"-",'Rates Database'!J5955)</f>
        <v>12-2020-Unitil-Residential-Customer Charge</v>
      </c>
      <c r="D5956" s="2">
        <f t="shared" si="92"/>
        <v>1</v>
      </c>
    </row>
    <row r="5957" spans="2:4" ht="13.8" x14ac:dyDescent="0.2">
      <c r="B5957" s="18">
        <v>5954</v>
      </c>
      <c r="C5957" s="2" t="str">
        <f>_xlfn.CONCAT(MONTH('Rates Database'!C5956),"-",'Rates Database'!B5956,"-",'Rates Database'!E5956,"-",'Rates Database'!G5956,"-",'Rates Database'!J5956)</f>
        <v>11-2020-Unitil-Residential-Customer Charge</v>
      </c>
      <c r="D5957" s="2">
        <f t="shared" ref="D5957:D6020" si="93">COUNTIF($C$4:$C$10092,C5957)</f>
        <v>1</v>
      </c>
    </row>
    <row r="5958" spans="2:4" ht="13.8" x14ac:dyDescent="0.2">
      <c r="B5958" s="18">
        <v>5955</v>
      </c>
      <c r="C5958" s="2" t="str">
        <f>_xlfn.CONCAT(MONTH('Rates Database'!C5957),"-",'Rates Database'!B5957,"-",'Rates Database'!E5957,"-",'Rates Database'!G5957,"-",'Rates Database'!J5957)</f>
        <v>10-2020-Unitil-Residential-Customer Charge</v>
      </c>
      <c r="D5958" s="2">
        <f t="shared" si="93"/>
        <v>1</v>
      </c>
    </row>
    <row r="5959" spans="2:4" ht="13.8" x14ac:dyDescent="0.2">
      <c r="B5959" s="18">
        <v>5956</v>
      </c>
      <c r="C5959" s="2" t="str">
        <f>_xlfn.CONCAT(MONTH('Rates Database'!C5958),"-",'Rates Database'!B5958,"-",'Rates Database'!E5958,"-",'Rates Database'!G5958,"-",'Rates Database'!J5958)</f>
        <v>9-2020-Unitil-Residential-Customer Charge</v>
      </c>
      <c r="D5959" s="2">
        <f t="shared" si="93"/>
        <v>1</v>
      </c>
    </row>
    <row r="5960" spans="2:4" ht="13.8" x14ac:dyDescent="0.2">
      <c r="B5960" s="18">
        <v>5957</v>
      </c>
      <c r="C5960" s="2" t="str">
        <f>_xlfn.CONCAT(MONTH('Rates Database'!C5959),"-",'Rates Database'!B5959,"-",'Rates Database'!E5959,"-",'Rates Database'!G5959,"-",'Rates Database'!J5959)</f>
        <v>8-2020-Unitil-Residential-Customer Charge</v>
      </c>
      <c r="D5960" s="2">
        <f t="shared" si="93"/>
        <v>1</v>
      </c>
    </row>
    <row r="5961" spans="2:4" ht="13.8" x14ac:dyDescent="0.2">
      <c r="B5961" s="18">
        <v>5958</v>
      </c>
      <c r="C5961" s="2" t="str">
        <f>_xlfn.CONCAT(MONTH('Rates Database'!C5960),"-",'Rates Database'!B5960,"-",'Rates Database'!E5960,"-",'Rates Database'!G5960,"-",'Rates Database'!J5960)</f>
        <v>7-2020-Unitil-Residential-Customer Charge</v>
      </c>
      <c r="D5961" s="2">
        <f t="shared" si="93"/>
        <v>1</v>
      </c>
    </row>
    <row r="5962" spans="2:4" ht="13.8" x14ac:dyDescent="0.2">
      <c r="B5962" s="18">
        <v>5959</v>
      </c>
      <c r="C5962" s="2" t="str">
        <f>_xlfn.CONCAT(MONTH('Rates Database'!C5961),"-",'Rates Database'!B5961,"-",'Rates Database'!E5961,"-",'Rates Database'!G5961,"-",'Rates Database'!J5961)</f>
        <v>6-2020-Unitil-Residential-Customer Charge</v>
      </c>
      <c r="D5962" s="2">
        <f t="shared" si="93"/>
        <v>1</v>
      </c>
    </row>
    <row r="5963" spans="2:4" ht="13.8" x14ac:dyDescent="0.2">
      <c r="B5963" s="18">
        <v>5960</v>
      </c>
      <c r="C5963" s="2" t="str">
        <f>_xlfn.CONCAT(MONTH('Rates Database'!C5962),"-",'Rates Database'!B5962,"-",'Rates Database'!E5962,"-",'Rates Database'!G5962,"-",'Rates Database'!J5962)</f>
        <v>5-2020-Unitil-Residential-Customer Charge</v>
      </c>
      <c r="D5963" s="2">
        <f t="shared" si="93"/>
        <v>1</v>
      </c>
    </row>
    <row r="5964" spans="2:4" ht="13.8" x14ac:dyDescent="0.2">
      <c r="B5964" s="18">
        <v>5961</v>
      </c>
      <c r="C5964" s="2" t="str">
        <f>_xlfn.CONCAT(MONTH('Rates Database'!C5963),"-",'Rates Database'!B5963,"-",'Rates Database'!E5963,"-",'Rates Database'!G5963,"-",'Rates Database'!J5963)</f>
        <v>4-2020-Unitil-Residential-Customer Charge</v>
      </c>
      <c r="D5964" s="2">
        <f t="shared" si="93"/>
        <v>1</v>
      </c>
    </row>
    <row r="5965" spans="2:4" ht="13.8" x14ac:dyDescent="0.2">
      <c r="B5965" s="18">
        <v>5962</v>
      </c>
      <c r="C5965" s="2" t="str">
        <f>_xlfn.CONCAT(MONTH('Rates Database'!C5964),"-",'Rates Database'!B5964,"-",'Rates Database'!E5964,"-",'Rates Database'!G5964,"-",'Rates Database'!J5964)</f>
        <v>3-2020-Unitil-Residential-Customer Charge</v>
      </c>
      <c r="D5965" s="2">
        <f t="shared" si="93"/>
        <v>1</v>
      </c>
    </row>
    <row r="5966" spans="2:4" ht="13.8" x14ac:dyDescent="0.2">
      <c r="B5966" s="18">
        <v>5963</v>
      </c>
      <c r="C5966" s="2" t="str">
        <f>_xlfn.CONCAT(MONTH('Rates Database'!C5965),"-",'Rates Database'!B5965,"-",'Rates Database'!E5965,"-",'Rates Database'!G5965,"-",'Rates Database'!J5965)</f>
        <v>2-2020-Unitil-Residential-Customer Charge</v>
      </c>
      <c r="D5966" s="2">
        <f t="shared" si="93"/>
        <v>1</v>
      </c>
    </row>
    <row r="5967" spans="2:4" ht="13.8" x14ac:dyDescent="0.2">
      <c r="B5967" s="18">
        <v>5964</v>
      </c>
      <c r="C5967" s="2" t="str">
        <f>_xlfn.CONCAT(MONTH('Rates Database'!C5966),"-",'Rates Database'!B5966,"-",'Rates Database'!E5966,"-",'Rates Database'!G5966,"-",'Rates Database'!J5966)</f>
        <v>1-2020-Unitil-Residential-Customer Charge</v>
      </c>
      <c r="D5967" s="2">
        <f t="shared" si="93"/>
        <v>1</v>
      </c>
    </row>
    <row r="5968" spans="2:4" ht="13.8" x14ac:dyDescent="0.2">
      <c r="B5968" s="18">
        <v>5965</v>
      </c>
      <c r="C5968" s="2" t="str">
        <f>_xlfn.CONCAT(MONTH('Rates Database'!C5967),"-",'Rates Database'!B5967,"-",'Rates Database'!E5967,"-",'Rates Database'!G5967,"-",'Rates Database'!J5967)</f>
        <v>12-2019-Unitil-Residential-Customer Charge</v>
      </c>
      <c r="D5968" s="2">
        <f t="shared" si="93"/>
        <v>1</v>
      </c>
    </row>
    <row r="5969" spans="2:4" ht="13.8" x14ac:dyDescent="0.2">
      <c r="B5969" s="18">
        <v>5966</v>
      </c>
      <c r="C5969" s="2" t="str">
        <f>_xlfn.CONCAT(MONTH('Rates Database'!C5968),"-",'Rates Database'!B5968,"-",'Rates Database'!E5968,"-",'Rates Database'!G5968,"-",'Rates Database'!J5968)</f>
        <v>11-2019-Unitil-Residential-Customer Charge</v>
      </c>
      <c r="D5969" s="2">
        <f t="shared" si="93"/>
        <v>1</v>
      </c>
    </row>
    <row r="5970" spans="2:4" ht="13.8" x14ac:dyDescent="0.2">
      <c r="B5970" s="18">
        <v>5967</v>
      </c>
      <c r="C5970" s="2" t="str">
        <f>_xlfn.CONCAT(MONTH('Rates Database'!C5969),"-",'Rates Database'!B5969,"-",'Rates Database'!E5969,"-",'Rates Database'!G5969,"-",'Rates Database'!J5969)</f>
        <v>10-2019-Unitil-Residential-Customer Charge</v>
      </c>
      <c r="D5970" s="2">
        <f t="shared" si="93"/>
        <v>1</v>
      </c>
    </row>
    <row r="5971" spans="2:4" ht="13.8" x14ac:dyDescent="0.2">
      <c r="B5971" s="18">
        <v>5968</v>
      </c>
      <c r="C5971" s="2" t="str">
        <f>_xlfn.CONCAT(MONTH('Rates Database'!C5970),"-",'Rates Database'!B5970,"-",'Rates Database'!E5970,"-",'Rates Database'!G5970,"-",'Rates Database'!J5970)</f>
        <v>9-2019-Unitil-Residential-Customer Charge</v>
      </c>
      <c r="D5971" s="2">
        <f t="shared" si="93"/>
        <v>1</v>
      </c>
    </row>
    <row r="5972" spans="2:4" ht="13.8" x14ac:dyDescent="0.2">
      <c r="B5972" s="18">
        <v>5969</v>
      </c>
      <c r="C5972" s="2" t="str">
        <f>_xlfn.CONCAT(MONTH('Rates Database'!C5971),"-",'Rates Database'!B5971,"-",'Rates Database'!E5971,"-",'Rates Database'!G5971,"-",'Rates Database'!J5971)</f>
        <v>8-2019-Unitil-Residential-Customer Charge</v>
      </c>
      <c r="D5972" s="2">
        <f t="shared" si="93"/>
        <v>1</v>
      </c>
    </row>
    <row r="5973" spans="2:4" ht="13.8" x14ac:dyDescent="0.2">
      <c r="B5973" s="18">
        <v>5970</v>
      </c>
      <c r="C5973" s="2" t="str">
        <f>_xlfn.CONCAT(MONTH('Rates Database'!C5972),"-",'Rates Database'!B5972,"-",'Rates Database'!E5972,"-",'Rates Database'!G5972,"-",'Rates Database'!J5972)</f>
        <v>7-2019-Unitil-Residential-Customer Charge</v>
      </c>
      <c r="D5973" s="2">
        <f t="shared" si="93"/>
        <v>1</v>
      </c>
    </row>
    <row r="5974" spans="2:4" ht="13.8" x14ac:dyDescent="0.2">
      <c r="B5974" s="18">
        <v>5971</v>
      </c>
      <c r="C5974" s="2" t="str">
        <f>_xlfn.CONCAT(MONTH('Rates Database'!C5973),"-",'Rates Database'!B5973,"-",'Rates Database'!E5973,"-",'Rates Database'!G5973,"-",'Rates Database'!J5973)</f>
        <v>6-2019-Unitil-Residential-Customer Charge</v>
      </c>
      <c r="D5974" s="2">
        <f t="shared" si="93"/>
        <v>1</v>
      </c>
    </row>
    <row r="5975" spans="2:4" ht="13.8" x14ac:dyDescent="0.2">
      <c r="B5975" s="18">
        <v>5972</v>
      </c>
      <c r="C5975" s="2" t="str">
        <f>_xlfn.CONCAT(MONTH('Rates Database'!C5974),"-",'Rates Database'!B5974,"-",'Rates Database'!E5974,"-",'Rates Database'!G5974,"-",'Rates Database'!J5974)</f>
        <v>5-2019-Unitil-Residential-Customer Charge</v>
      </c>
      <c r="D5975" s="2">
        <f t="shared" si="93"/>
        <v>1</v>
      </c>
    </row>
    <row r="5976" spans="2:4" ht="13.8" x14ac:dyDescent="0.2">
      <c r="B5976" s="18">
        <v>5973</v>
      </c>
      <c r="C5976" s="2" t="str">
        <f>_xlfn.CONCAT(MONTH('Rates Database'!C5975),"-",'Rates Database'!B5975,"-",'Rates Database'!E5975,"-",'Rates Database'!G5975,"-",'Rates Database'!J5975)</f>
        <v>4-2019-Unitil-Residential-Customer Charge</v>
      </c>
      <c r="D5976" s="2">
        <f t="shared" si="93"/>
        <v>1</v>
      </c>
    </row>
    <row r="5977" spans="2:4" ht="13.8" x14ac:dyDescent="0.2">
      <c r="B5977" s="18">
        <v>5974</v>
      </c>
      <c r="C5977" s="2" t="str">
        <f>_xlfn.CONCAT(MONTH('Rates Database'!C5976),"-",'Rates Database'!B5976,"-",'Rates Database'!E5976,"-",'Rates Database'!G5976,"-",'Rates Database'!J5976)</f>
        <v>3-2019-Unitil-Residential-Customer Charge</v>
      </c>
      <c r="D5977" s="2">
        <f t="shared" si="93"/>
        <v>1</v>
      </c>
    </row>
    <row r="5978" spans="2:4" ht="13.8" x14ac:dyDescent="0.2">
      <c r="B5978" s="18">
        <v>5975</v>
      </c>
      <c r="C5978" s="2" t="str">
        <f>_xlfn.CONCAT(MONTH('Rates Database'!C5977),"-",'Rates Database'!B5977,"-",'Rates Database'!E5977,"-",'Rates Database'!G5977,"-",'Rates Database'!J5977)</f>
        <v>2-2019-Unitil-Residential-Customer Charge</v>
      </c>
      <c r="D5978" s="2">
        <f t="shared" si="93"/>
        <v>1</v>
      </c>
    </row>
    <row r="5979" spans="2:4" ht="13.8" x14ac:dyDescent="0.2">
      <c r="B5979" s="18">
        <v>5976</v>
      </c>
      <c r="C5979" s="2" t="str">
        <f>_xlfn.CONCAT(MONTH('Rates Database'!C5978),"-",'Rates Database'!B5978,"-",'Rates Database'!E5978,"-",'Rates Database'!G5978,"-",'Rates Database'!J5978)</f>
        <v>1-2019-Unitil-Residential-Customer Charge</v>
      </c>
      <c r="D5979" s="2">
        <f t="shared" si="93"/>
        <v>1</v>
      </c>
    </row>
    <row r="5980" spans="2:4" ht="13.8" x14ac:dyDescent="0.2">
      <c r="B5980" s="18">
        <v>5977</v>
      </c>
      <c r="C5980" s="2" t="str">
        <f>_xlfn.CONCAT(MONTH('Rates Database'!C5979),"-",'Rates Database'!B5979,"-",'Rates Database'!E5979,"-",'Rates Database'!G5979,"-",'Rates Database'!J5979)</f>
        <v>3-2024-Eversource_EMA-Residential-Customer Charge</v>
      </c>
      <c r="D5980" s="2">
        <f t="shared" si="93"/>
        <v>1</v>
      </c>
    </row>
    <row r="5981" spans="2:4" ht="13.8" x14ac:dyDescent="0.2">
      <c r="B5981" s="18">
        <v>5978</v>
      </c>
      <c r="C5981" s="2" t="str">
        <f>_xlfn.CONCAT(MONTH('Rates Database'!C5980),"-",'Rates Database'!B5980,"-",'Rates Database'!E5980,"-",'Rates Database'!G5980,"-",'Rates Database'!J5980)</f>
        <v>2-2024-Eversource_EMA-Residential-Customer Charge</v>
      </c>
      <c r="D5981" s="2">
        <f t="shared" si="93"/>
        <v>1</v>
      </c>
    </row>
    <row r="5982" spans="2:4" ht="13.8" x14ac:dyDescent="0.2">
      <c r="B5982" s="18">
        <v>5979</v>
      </c>
      <c r="C5982" s="2" t="str">
        <f>_xlfn.CONCAT(MONTH('Rates Database'!C5981),"-",'Rates Database'!B5981,"-",'Rates Database'!E5981,"-",'Rates Database'!G5981,"-",'Rates Database'!J5981)</f>
        <v>1-2024-Eversource_EMA-Residential-Customer Charge</v>
      </c>
      <c r="D5982" s="2">
        <f t="shared" si="93"/>
        <v>1</v>
      </c>
    </row>
    <row r="5983" spans="2:4" ht="13.8" x14ac:dyDescent="0.2">
      <c r="B5983" s="18">
        <v>5980</v>
      </c>
      <c r="C5983" s="2" t="str">
        <f>_xlfn.CONCAT(MONTH('Rates Database'!C5982),"-",'Rates Database'!B5982,"-",'Rates Database'!E5982,"-",'Rates Database'!G5982,"-",'Rates Database'!J5982)</f>
        <v>12-2023-Eversource_EMA-Residential-Customer Charge</v>
      </c>
      <c r="D5983" s="2">
        <f t="shared" si="93"/>
        <v>1</v>
      </c>
    </row>
    <row r="5984" spans="2:4" ht="13.8" x14ac:dyDescent="0.2">
      <c r="B5984" s="18">
        <v>5981</v>
      </c>
      <c r="C5984" s="2" t="str">
        <f>_xlfn.CONCAT(MONTH('Rates Database'!C5983),"-",'Rates Database'!B5983,"-",'Rates Database'!E5983,"-",'Rates Database'!G5983,"-",'Rates Database'!J5983)</f>
        <v>11-2023-Eversource_EMA-Residential-Customer Charge</v>
      </c>
      <c r="D5984" s="2">
        <f t="shared" si="93"/>
        <v>1</v>
      </c>
    </row>
    <row r="5985" spans="2:4" ht="13.8" x14ac:dyDescent="0.2">
      <c r="B5985" s="18">
        <v>5982</v>
      </c>
      <c r="C5985" s="2" t="str">
        <f>_xlfn.CONCAT(MONTH('Rates Database'!C5984),"-",'Rates Database'!B5984,"-",'Rates Database'!E5984,"-",'Rates Database'!G5984,"-",'Rates Database'!J5984)</f>
        <v>10-2023-Eversource_EMA-Residential-Customer Charge</v>
      </c>
      <c r="D5985" s="2">
        <f t="shared" si="93"/>
        <v>1</v>
      </c>
    </row>
    <row r="5986" spans="2:4" ht="13.8" x14ac:dyDescent="0.2">
      <c r="B5986" s="18">
        <v>5983</v>
      </c>
      <c r="C5986" s="2" t="str">
        <f>_xlfn.CONCAT(MONTH('Rates Database'!C5985),"-",'Rates Database'!B5985,"-",'Rates Database'!E5985,"-",'Rates Database'!G5985,"-",'Rates Database'!J5985)</f>
        <v>9-2023-Eversource_EMA-Residential-Customer Charge</v>
      </c>
      <c r="D5986" s="2">
        <f t="shared" si="93"/>
        <v>1</v>
      </c>
    </row>
    <row r="5987" spans="2:4" ht="13.8" x14ac:dyDescent="0.2">
      <c r="B5987" s="18">
        <v>5984</v>
      </c>
      <c r="C5987" s="2" t="str">
        <f>_xlfn.CONCAT(MONTH('Rates Database'!C5986),"-",'Rates Database'!B5986,"-",'Rates Database'!E5986,"-",'Rates Database'!G5986,"-",'Rates Database'!J5986)</f>
        <v>8-2023-Eversource_EMA-Residential-Customer Charge</v>
      </c>
      <c r="D5987" s="2">
        <f t="shared" si="93"/>
        <v>1</v>
      </c>
    </row>
    <row r="5988" spans="2:4" ht="13.8" x14ac:dyDescent="0.2">
      <c r="B5988" s="18">
        <v>5985</v>
      </c>
      <c r="C5988" s="2" t="str">
        <f>_xlfn.CONCAT(MONTH('Rates Database'!C5987),"-",'Rates Database'!B5987,"-",'Rates Database'!E5987,"-",'Rates Database'!G5987,"-",'Rates Database'!J5987)</f>
        <v>7-2023-Eversource_EMA-Residential-Customer Charge</v>
      </c>
      <c r="D5988" s="2">
        <f t="shared" si="93"/>
        <v>1</v>
      </c>
    </row>
    <row r="5989" spans="2:4" ht="13.8" x14ac:dyDescent="0.2">
      <c r="B5989" s="18">
        <v>5986</v>
      </c>
      <c r="C5989" s="2" t="str">
        <f>_xlfn.CONCAT(MONTH('Rates Database'!C5988),"-",'Rates Database'!B5988,"-",'Rates Database'!E5988,"-",'Rates Database'!G5988,"-",'Rates Database'!J5988)</f>
        <v>6-2023-Eversource_EMA-Residential-Customer Charge</v>
      </c>
      <c r="D5989" s="2">
        <f t="shared" si="93"/>
        <v>1</v>
      </c>
    </row>
    <row r="5990" spans="2:4" ht="13.8" x14ac:dyDescent="0.2">
      <c r="B5990" s="18">
        <v>5987</v>
      </c>
      <c r="C5990" s="2" t="str">
        <f>_xlfn.CONCAT(MONTH('Rates Database'!C5989),"-",'Rates Database'!B5989,"-",'Rates Database'!E5989,"-",'Rates Database'!G5989,"-",'Rates Database'!J5989)</f>
        <v>5-2023-Eversource_EMA-Residential-Customer Charge</v>
      </c>
      <c r="D5990" s="2">
        <f t="shared" si="93"/>
        <v>1</v>
      </c>
    </row>
    <row r="5991" spans="2:4" ht="13.8" x14ac:dyDescent="0.2">
      <c r="B5991" s="18">
        <v>5988</v>
      </c>
      <c r="C5991" s="2" t="str">
        <f>_xlfn.CONCAT(MONTH('Rates Database'!C5990),"-",'Rates Database'!B5990,"-",'Rates Database'!E5990,"-",'Rates Database'!G5990,"-",'Rates Database'!J5990)</f>
        <v>4-2023-Eversource_EMA-Residential-Customer Charge</v>
      </c>
      <c r="D5991" s="2">
        <f t="shared" si="93"/>
        <v>1</v>
      </c>
    </row>
    <row r="5992" spans="2:4" ht="13.8" x14ac:dyDescent="0.2">
      <c r="B5992" s="18">
        <v>5989</v>
      </c>
      <c r="C5992" s="2" t="str">
        <f>_xlfn.CONCAT(MONTH('Rates Database'!C5991),"-",'Rates Database'!B5991,"-",'Rates Database'!E5991,"-",'Rates Database'!G5991,"-",'Rates Database'!J5991)</f>
        <v>3-2023-Eversource_EMA-Residential-Customer Charge</v>
      </c>
      <c r="D5992" s="2">
        <f t="shared" si="93"/>
        <v>1</v>
      </c>
    </row>
    <row r="5993" spans="2:4" ht="13.8" x14ac:dyDescent="0.2">
      <c r="B5993" s="18">
        <v>5990</v>
      </c>
      <c r="C5993" s="2" t="str">
        <f>_xlfn.CONCAT(MONTH('Rates Database'!C5992),"-",'Rates Database'!B5992,"-",'Rates Database'!E5992,"-",'Rates Database'!G5992,"-",'Rates Database'!J5992)</f>
        <v>2-2023-Eversource_EMA-Residential-Customer Charge</v>
      </c>
      <c r="D5993" s="2">
        <f t="shared" si="93"/>
        <v>1</v>
      </c>
    </row>
    <row r="5994" spans="2:4" ht="13.8" x14ac:dyDescent="0.2">
      <c r="B5994" s="18">
        <v>5991</v>
      </c>
      <c r="C5994" s="2" t="str">
        <f>_xlfn.CONCAT(MONTH('Rates Database'!C5993),"-",'Rates Database'!B5993,"-",'Rates Database'!E5993,"-",'Rates Database'!G5993,"-",'Rates Database'!J5993)</f>
        <v>1-2023-Eversource_EMA-Residential-Customer Charge</v>
      </c>
      <c r="D5994" s="2">
        <f t="shared" si="93"/>
        <v>1</v>
      </c>
    </row>
    <row r="5995" spans="2:4" ht="13.8" x14ac:dyDescent="0.2">
      <c r="B5995" s="18">
        <v>5992</v>
      </c>
      <c r="C5995" s="2" t="str">
        <f>_xlfn.CONCAT(MONTH('Rates Database'!C5994),"-",'Rates Database'!B5994,"-",'Rates Database'!E5994,"-",'Rates Database'!G5994,"-",'Rates Database'!J5994)</f>
        <v>12-2022-Eversource_EMA-Residential-Customer Charge</v>
      </c>
      <c r="D5995" s="2">
        <f t="shared" si="93"/>
        <v>1</v>
      </c>
    </row>
    <row r="5996" spans="2:4" ht="13.8" x14ac:dyDescent="0.2">
      <c r="B5996" s="18">
        <v>5993</v>
      </c>
      <c r="C5996" s="2" t="str">
        <f>_xlfn.CONCAT(MONTH('Rates Database'!C5995),"-",'Rates Database'!B5995,"-",'Rates Database'!E5995,"-",'Rates Database'!G5995,"-",'Rates Database'!J5995)</f>
        <v>11-2022-Eversource_EMA-Residential-Customer Charge</v>
      </c>
      <c r="D5996" s="2">
        <f t="shared" si="93"/>
        <v>1</v>
      </c>
    </row>
    <row r="5997" spans="2:4" ht="13.8" x14ac:dyDescent="0.2">
      <c r="B5997" s="18">
        <v>5994</v>
      </c>
      <c r="C5997" s="2" t="str">
        <f>_xlfn.CONCAT(MONTH('Rates Database'!C5996),"-",'Rates Database'!B5996,"-",'Rates Database'!E5996,"-",'Rates Database'!G5996,"-",'Rates Database'!J5996)</f>
        <v>10-2022-Eversource_EMA-Residential-Customer Charge</v>
      </c>
      <c r="D5997" s="2">
        <f t="shared" si="93"/>
        <v>1</v>
      </c>
    </row>
    <row r="5998" spans="2:4" ht="13.8" x14ac:dyDescent="0.2">
      <c r="B5998" s="18">
        <v>5995</v>
      </c>
      <c r="C5998" s="2" t="str">
        <f>_xlfn.CONCAT(MONTH('Rates Database'!C5997),"-",'Rates Database'!B5997,"-",'Rates Database'!E5997,"-",'Rates Database'!G5997,"-",'Rates Database'!J5997)</f>
        <v>9-2022-Eversource_EMA-Residential-Customer Charge</v>
      </c>
      <c r="D5998" s="2">
        <f t="shared" si="93"/>
        <v>1</v>
      </c>
    </row>
    <row r="5999" spans="2:4" ht="13.8" x14ac:dyDescent="0.2">
      <c r="B5999" s="18">
        <v>5996</v>
      </c>
      <c r="C5999" s="2" t="str">
        <f>_xlfn.CONCAT(MONTH('Rates Database'!C5998),"-",'Rates Database'!B5998,"-",'Rates Database'!E5998,"-",'Rates Database'!G5998,"-",'Rates Database'!J5998)</f>
        <v>8-2022-Eversource_EMA-Residential-Customer Charge</v>
      </c>
      <c r="D5999" s="2">
        <f t="shared" si="93"/>
        <v>1</v>
      </c>
    </row>
    <row r="6000" spans="2:4" ht="13.8" x14ac:dyDescent="0.2">
      <c r="B6000" s="18">
        <v>5997</v>
      </c>
      <c r="C6000" s="2" t="str">
        <f>_xlfn.CONCAT(MONTH('Rates Database'!C5999),"-",'Rates Database'!B5999,"-",'Rates Database'!E5999,"-",'Rates Database'!G5999,"-",'Rates Database'!J5999)</f>
        <v>7-2022-Eversource_EMA-Residential-Customer Charge</v>
      </c>
      <c r="D6000" s="2">
        <f t="shared" si="93"/>
        <v>1</v>
      </c>
    </row>
    <row r="6001" spans="2:4" ht="13.8" x14ac:dyDescent="0.2">
      <c r="B6001" s="18">
        <v>5998</v>
      </c>
      <c r="C6001" s="2" t="str">
        <f>_xlfn.CONCAT(MONTH('Rates Database'!C6000),"-",'Rates Database'!B6000,"-",'Rates Database'!E6000,"-",'Rates Database'!G6000,"-",'Rates Database'!J6000)</f>
        <v>6-2022-Eversource_EMA-Residential-Customer Charge</v>
      </c>
      <c r="D6001" s="2">
        <f t="shared" si="93"/>
        <v>1</v>
      </c>
    </row>
    <row r="6002" spans="2:4" ht="13.8" x14ac:dyDescent="0.2">
      <c r="B6002" s="18">
        <v>5999</v>
      </c>
      <c r="C6002" s="2" t="str">
        <f>_xlfn.CONCAT(MONTH('Rates Database'!C6001),"-",'Rates Database'!B6001,"-",'Rates Database'!E6001,"-",'Rates Database'!G6001,"-",'Rates Database'!J6001)</f>
        <v>5-2022-Eversource_EMA-Residential-Customer Charge</v>
      </c>
      <c r="D6002" s="2">
        <f t="shared" si="93"/>
        <v>1</v>
      </c>
    </row>
    <row r="6003" spans="2:4" ht="13.8" x14ac:dyDescent="0.2">
      <c r="B6003" s="18">
        <v>6000</v>
      </c>
      <c r="C6003" s="2" t="str">
        <f>_xlfn.CONCAT(MONTH('Rates Database'!C6002),"-",'Rates Database'!B6002,"-",'Rates Database'!E6002,"-",'Rates Database'!G6002,"-",'Rates Database'!J6002)</f>
        <v>4-2022-Eversource_EMA-Residential-Customer Charge</v>
      </c>
      <c r="D6003" s="2">
        <f t="shared" si="93"/>
        <v>1</v>
      </c>
    </row>
    <row r="6004" spans="2:4" ht="13.8" x14ac:dyDescent="0.2">
      <c r="B6004" s="18">
        <v>6001</v>
      </c>
      <c r="C6004" s="2" t="str">
        <f>_xlfn.CONCAT(MONTH('Rates Database'!C6003),"-",'Rates Database'!B6003,"-",'Rates Database'!E6003,"-",'Rates Database'!G6003,"-",'Rates Database'!J6003)</f>
        <v>3-2022-Eversource_EMA-Residential-Customer Charge</v>
      </c>
      <c r="D6004" s="2">
        <f t="shared" si="93"/>
        <v>1</v>
      </c>
    </row>
    <row r="6005" spans="2:4" ht="13.8" x14ac:dyDescent="0.2">
      <c r="B6005" s="18">
        <v>6002</v>
      </c>
      <c r="C6005" s="2" t="str">
        <f>_xlfn.CONCAT(MONTH('Rates Database'!C6004),"-",'Rates Database'!B6004,"-",'Rates Database'!E6004,"-",'Rates Database'!G6004,"-",'Rates Database'!J6004)</f>
        <v>2-2022-Eversource_EMA-Residential-Customer Charge</v>
      </c>
      <c r="D6005" s="2">
        <f t="shared" si="93"/>
        <v>1</v>
      </c>
    </row>
    <row r="6006" spans="2:4" ht="13.8" x14ac:dyDescent="0.2">
      <c r="B6006" s="18">
        <v>6003</v>
      </c>
      <c r="C6006" s="2" t="str">
        <f>_xlfn.CONCAT(MONTH('Rates Database'!C6005),"-",'Rates Database'!B6005,"-",'Rates Database'!E6005,"-",'Rates Database'!G6005,"-",'Rates Database'!J6005)</f>
        <v>1-2022-Eversource_EMA-Residential-Customer Charge</v>
      </c>
      <c r="D6006" s="2">
        <f t="shared" si="93"/>
        <v>1</v>
      </c>
    </row>
    <row r="6007" spans="2:4" ht="13.8" x14ac:dyDescent="0.2">
      <c r="B6007" s="18">
        <v>6004</v>
      </c>
      <c r="C6007" s="2" t="str">
        <f>_xlfn.CONCAT(MONTH('Rates Database'!C6006),"-",'Rates Database'!B6006,"-",'Rates Database'!E6006,"-",'Rates Database'!G6006,"-",'Rates Database'!J6006)</f>
        <v>12-2021-Eversource_EMA-Residential-Customer Charge</v>
      </c>
      <c r="D6007" s="2">
        <f t="shared" si="93"/>
        <v>1</v>
      </c>
    </row>
    <row r="6008" spans="2:4" ht="13.8" x14ac:dyDescent="0.2">
      <c r="B6008" s="18">
        <v>6005</v>
      </c>
      <c r="C6008" s="2" t="str">
        <f>_xlfn.CONCAT(MONTH('Rates Database'!C6007),"-",'Rates Database'!B6007,"-",'Rates Database'!E6007,"-",'Rates Database'!G6007,"-",'Rates Database'!J6007)</f>
        <v>11-2021-Eversource_EMA-Residential-Customer Charge</v>
      </c>
      <c r="D6008" s="2">
        <f t="shared" si="93"/>
        <v>1</v>
      </c>
    </row>
    <row r="6009" spans="2:4" ht="13.8" x14ac:dyDescent="0.2">
      <c r="B6009" s="18">
        <v>6006</v>
      </c>
      <c r="C6009" s="2" t="str">
        <f>_xlfn.CONCAT(MONTH('Rates Database'!C6008),"-",'Rates Database'!B6008,"-",'Rates Database'!E6008,"-",'Rates Database'!G6008,"-",'Rates Database'!J6008)</f>
        <v>10-2021-Eversource_EMA-Residential-Customer Charge</v>
      </c>
      <c r="D6009" s="2">
        <f t="shared" si="93"/>
        <v>1</v>
      </c>
    </row>
    <row r="6010" spans="2:4" ht="13.8" x14ac:dyDescent="0.2">
      <c r="B6010" s="18">
        <v>6007</v>
      </c>
      <c r="C6010" s="2" t="str">
        <f>_xlfn.CONCAT(MONTH('Rates Database'!C6009),"-",'Rates Database'!B6009,"-",'Rates Database'!E6009,"-",'Rates Database'!G6009,"-",'Rates Database'!J6009)</f>
        <v>9-2021-Eversource_EMA-Residential-Customer Charge</v>
      </c>
      <c r="D6010" s="2">
        <f t="shared" si="93"/>
        <v>1</v>
      </c>
    </row>
    <row r="6011" spans="2:4" ht="13.8" x14ac:dyDescent="0.2">
      <c r="B6011" s="18">
        <v>6008</v>
      </c>
      <c r="C6011" s="2" t="str">
        <f>_xlfn.CONCAT(MONTH('Rates Database'!C6010),"-",'Rates Database'!B6010,"-",'Rates Database'!E6010,"-",'Rates Database'!G6010,"-",'Rates Database'!J6010)</f>
        <v>8-2021-Eversource_EMA-Residential-Customer Charge</v>
      </c>
      <c r="D6011" s="2">
        <f t="shared" si="93"/>
        <v>1</v>
      </c>
    </row>
    <row r="6012" spans="2:4" ht="13.8" x14ac:dyDescent="0.2">
      <c r="B6012" s="18">
        <v>6009</v>
      </c>
      <c r="C6012" s="2" t="str">
        <f>_xlfn.CONCAT(MONTH('Rates Database'!C6011),"-",'Rates Database'!B6011,"-",'Rates Database'!E6011,"-",'Rates Database'!G6011,"-",'Rates Database'!J6011)</f>
        <v>7-2021-Eversource_EMA-Residential-Customer Charge</v>
      </c>
      <c r="D6012" s="2">
        <f t="shared" si="93"/>
        <v>1</v>
      </c>
    </row>
    <row r="6013" spans="2:4" ht="13.8" x14ac:dyDescent="0.2">
      <c r="B6013" s="18">
        <v>6010</v>
      </c>
      <c r="C6013" s="2" t="str">
        <f>_xlfn.CONCAT(MONTH('Rates Database'!C6012),"-",'Rates Database'!B6012,"-",'Rates Database'!E6012,"-",'Rates Database'!G6012,"-",'Rates Database'!J6012)</f>
        <v>6-2021-Eversource_EMA-Residential-Customer Charge</v>
      </c>
      <c r="D6013" s="2">
        <f t="shared" si="93"/>
        <v>1</v>
      </c>
    </row>
    <row r="6014" spans="2:4" ht="13.8" x14ac:dyDescent="0.2">
      <c r="B6014" s="18">
        <v>6011</v>
      </c>
      <c r="C6014" s="2" t="str">
        <f>_xlfn.CONCAT(MONTH('Rates Database'!C6013),"-",'Rates Database'!B6013,"-",'Rates Database'!E6013,"-",'Rates Database'!G6013,"-",'Rates Database'!J6013)</f>
        <v>5-2021-Eversource_EMA-Residential-Customer Charge</v>
      </c>
      <c r="D6014" s="2">
        <f t="shared" si="93"/>
        <v>1</v>
      </c>
    </row>
    <row r="6015" spans="2:4" ht="13.8" x14ac:dyDescent="0.2">
      <c r="B6015" s="18">
        <v>6012</v>
      </c>
      <c r="C6015" s="2" t="str">
        <f>_xlfn.CONCAT(MONTH('Rates Database'!C6014),"-",'Rates Database'!B6014,"-",'Rates Database'!E6014,"-",'Rates Database'!G6014,"-",'Rates Database'!J6014)</f>
        <v>4-2021-Eversource_EMA-Residential-Customer Charge</v>
      </c>
      <c r="D6015" s="2">
        <f t="shared" si="93"/>
        <v>1</v>
      </c>
    </row>
    <row r="6016" spans="2:4" ht="13.8" x14ac:dyDescent="0.2">
      <c r="B6016" s="18">
        <v>6013</v>
      </c>
      <c r="C6016" s="2" t="str">
        <f>_xlfn.CONCAT(MONTH('Rates Database'!C6015),"-",'Rates Database'!B6015,"-",'Rates Database'!E6015,"-",'Rates Database'!G6015,"-",'Rates Database'!J6015)</f>
        <v>3-2021-Eversource_EMA-Residential-Customer Charge</v>
      </c>
      <c r="D6016" s="2">
        <f t="shared" si="93"/>
        <v>1</v>
      </c>
    </row>
    <row r="6017" spans="2:4" ht="13.8" x14ac:dyDescent="0.2">
      <c r="B6017" s="18">
        <v>6014</v>
      </c>
      <c r="C6017" s="2" t="str">
        <f>_xlfn.CONCAT(MONTH('Rates Database'!C6016),"-",'Rates Database'!B6016,"-",'Rates Database'!E6016,"-",'Rates Database'!G6016,"-",'Rates Database'!J6016)</f>
        <v>2-2021-Eversource_EMA-Residential-Customer Charge</v>
      </c>
      <c r="D6017" s="2">
        <f t="shared" si="93"/>
        <v>1</v>
      </c>
    </row>
    <row r="6018" spans="2:4" ht="13.8" x14ac:dyDescent="0.2">
      <c r="B6018" s="18">
        <v>6015</v>
      </c>
      <c r="C6018" s="2" t="str">
        <f>_xlfn.CONCAT(MONTH('Rates Database'!C6017),"-",'Rates Database'!B6017,"-",'Rates Database'!E6017,"-",'Rates Database'!G6017,"-",'Rates Database'!J6017)</f>
        <v>1-2021-Eversource_EMA-Residential-Customer Charge</v>
      </c>
      <c r="D6018" s="2">
        <f t="shared" si="93"/>
        <v>1</v>
      </c>
    </row>
    <row r="6019" spans="2:4" ht="13.8" x14ac:dyDescent="0.2">
      <c r="B6019" s="18">
        <v>6016</v>
      </c>
      <c r="C6019" s="2" t="str">
        <f>_xlfn.CONCAT(MONTH('Rates Database'!C6018),"-",'Rates Database'!B6018,"-",'Rates Database'!E6018,"-",'Rates Database'!G6018,"-",'Rates Database'!J6018)</f>
        <v>12-2020-Eversource_EMA-Residential-Customer Charge</v>
      </c>
      <c r="D6019" s="2">
        <f t="shared" si="93"/>
        <v>1</v>
      </c>
    </row>
    <row r="6020" spans="2:4" ht="13.8" x14ac:dyDescent="0.2">
      <c r="B6020" s="18">
        <v>6017</v>
      </c>
      <c r="C6020" s="2" t="str">
        <f>_xlfn.CONCAT(MONTH('Rates Database'!C6019),"-",'Rates Database'!B6019,"-",'Rates Database'!E6019,"-",'Rates Database'!G6019,"-",'Rates Database'!J6019)</f>
        <v>11-2020-Eversource_EMA-Residential-Customer Charge</v>
      </c>
      <c r="D6020" s="2">
        <f t="shared" si="93"/>
        <v>1</v>
      </c>
    </row>
    <row r="6021" spans="2:4" ht="13.8" x14ac:dyDescent="0.2">
      <c r="B6021" s="18">
        <v>6018</v>
      </c>
      <c r="C6021" s="2" t="str">
        <f>_xlfn.CONCAT(MONTH('Rates Database'!C6020),"-",'Rates Database'!B6020,"-",'Rates Database'!E6020,"-",'Rates Database'!G6020,"-",'Rates Database'!J6020)</f>
        <v>10-2020-Eversource_EMA-Residential-Customer Charge</v>
      </c>
      <c r="D6021" s="2">
        <f t="shared" ref="D6021:D6084" si="94">COUNTIF($C$4:$C$10092,C6021)</f>
        <v>1</v>
      </c>
    </row>
    <row r="6022" spans="2:4" ht="13.8" x14ac:dyDescent="0.2">
      <c r="B6022" s="18">
        <v>6019</v>
      </c>
      <c r="C6022" s="2" t="str">
        <f>_xlfn.CONCAT(MONTH('Rates Database'!C6021),"-",'Rates Database'!B6021,"-",'Rates Database'!E6021,"-",'Rates Database'!G6021,"-",'Rates Database'!J6021)</f>
        <v>9-2020-Eversource_EMA-Residential-Customer Charge</v>
      </c>
      <c r="D6022" s="2">
        <f t="shared" si="94"/>
        <v>1</v>
      </c>
    </row>
    <row r="6023" spans="2:4" ht="13.8" x14ac:dyDescent="0.2">
      <c r="B6023" s="18">
        <v>6020</v>
      </c>
      <c r="C6023" s="2" t="str">
        <f>_xlfn.CONCAT(MONTH('Rates Database'!C6022),"-",'Rates Database'!B6022,"-",'Rates Database'!E6022,"-",'Rates Database'!G6022,"-",'Rates Database'!J6022)</f>
        <v>8-2020-Eversource_EMA-Residential-Customer Charge</v>
      </c>
      <c r="D6023" s="2">
        <f t="shared" si="94"/>
        <v>1</v>
      </c>
    </row>
    <row r="6024" spans="2:4" ht="13.8" x14ac:dyDescent="0.2">
      <c r="B6024" s="18">
        <v>6021</v>
      </c>
      <c r="C6024" s="2" t="str">
        <f>_xlfn.CONCAT(MONTH('Rates Database'!C6023),"-",'Rates Database'!B6023,"-",'Rates Database'!E6023,"-",'Rates Database'!G6023,"-",'Rates Database'!J6023)</f>
        <v>7-2020-Eversource_EMA-Residential-Customer Charge</v>
      </c>
      <c r="D6024" s="2">
        <f t="shared" si="94"/>
        <v>1</v>
      </c>
    </row>
    <row r="6025" spans="2:4" ht="13.8" x14ac:dyDescent="0.2">
      <c r="B6025" s="18">
        <v>6022</v>
      </c>
      <c r="C6025" s="2" t="str">
        <f>_xlfn.CONCAT(MONTH('Rates Database'!C6024),"-",'Rates Database'!B6024,"-",'Rates Database'!E6024,"-",'Rates Database'!G6024,"-",'Rates Database'!J6024)</f>
        <v>6-2020-Eversource_EMA-Residential-Customer Charge</v>
      </c>
      <c r="D6025" s="2">
        <f t="shared" si="94"/>
        <v>1</v>
      </c>
    </row>
    <row r="6026" spans="2:4" ht="13.8" x14ac:dyDescent="0.2">
      <c r="B6026" s="18">
        <v>6023</v>
      </c>
      <c r="C6026" s="2" t="str">
        <f>_xlfn.CONCAT(MONTH('Rates Database'!C6025),"-",'Rates Database'!B6025,"-",'Rates Database'!E6025,"-",'Rates Database'!G6025,"-",'Rates Database'!J6025)</f>
        <v>5-2020-Eversource_EMA-Residential-Customer Charge</v>
      </c>
      <c r="D6026" s="2">
        <f t="shared" si="94"/>
        <v>1</v>
      </c>
    </row>
    <row r="6027" spans="2:4" ht="13.8" x14ac:dyDescent="0.2">
      <c r="B6027" s="18">
        <v>6024</v>
      </c>
      <c r="C6027" s="2" t="str">
        <f>_xlfn.CONCAT(MONTH('Rates Database'!C6026),"-",'Rates Database'!B6026,"-",'Rates Database'!E6026,"-",'Rates Database'!G6026,"-",'Rates Database'!J6026)</f>
        <v>4-2020-Eversource_EMA-Residential-Customer Charge</v>
      </c>
      <c r="D6027" s="2">
        <f t="shared" si="94"/>
        <v>1</v>
      </c>
    </row>
    <row r="6028" spans="2:4" ht="13.8" x14ac:dyDescent="0.2">
      <c r="B6028" s="18">
        <v>6025</v>
      </c>
      <c r="C6028" s="2" t="str">
        <f>_xlfn.CONCAT(MONTH('Rates Database'!C6027),"-",'Rates Database'!B6027,"-",'Rates Database'!E6027,"-",'Rates Database'!G6027,"-",'Rates Database'!J6027)</f>
        <v>3-2020-Eversource_EMA-Residential-Customer Charge</v>
      </c>
      <c r="D6028" s="2">
        <f t="shared" si="94"/>
        <v>1</v>
      </c>
    </row>
    <row r="6029" spans="2:4" ht="13.8" x14ac:dyDescent="0.2">
      <c r="B6029" s="18">
        <v>6026</v>
      </c>
      <c r="C6029" s="2" t="str">
        <f>_xlfn.CONCAT(MONTH('Rates Database'!C6028),"-",'Rates Database'!B6028,"-",'Rates Database'!E6028,"-",'Rates Database'!G6028,"-",'Rates Database'!J6028)</f>
        <v>2-2020-Eversource_EMA-Residential-Customer Charge</v>
      </c>
      <c r="D6029" s="2">
        <f t="shared" si="94"/>
        <v>1</v>
      </c>
    </row>
    <row r="6030" spans="2:4" ht="13.8" x14ac:dyDescent="0.2">
      <c r="B6030" s="18">
        <v>6027</v>
      </c>
      <c r="C6030" s="2" t="str">
        <f>_xlfn.CONCAT(MONTH('Rates Database'!C6029),"-",'Rates Database'!B6029,"-",'Rates Database'!E6029,"-",'Rates Database'!G6029,"-",'Rates Database'!J6029)</f>
        <v>1-2020-Eversource_EMA-Residential-Customer Charge</v>
      </c>
      <c r="D6030" s="2">
        <f t="shared" si="94"/>
        <v>1</v>
      </c>
    </row>
    <row r="6031" spans="2:4" ht="13.8" x14ac:dyDescent="0.2">
      <c r="B6031" s="18">
        <v>6028</v>
      </c>
      <c r="C6031" s="2" t="str">
        <f>_xlfn.CONCAT(MONTH('Rates Database'!C6030),"-",'Rates Database'!B6030,"-",'Rates Database'!E6030,"-",'Rates Database'!G6030,"-",'Rates Database'!J6030)</f>
        <v>12-2019-Eversource_EMA-Residential-Customer Charge</v>
      </c>
      <c r="D6031" s="2">
        <f t="shared" si="94"/>
        <v>1</v>
      </c>
    </row>
    <row r="6032" spans="2:4" ht="13.8" x14ac:dyDescent="0.2">
      <c r="B6032" s="18">
        <v>6029</v>
      </c>
      <c r="C6032" s="2" t="str">
        <f>_xlfn.CONCAT(MONTH('Rates Database'!C6031),"-",'Rates Database'!B6031,"-",'Rates Database'!E6031,"-",'Rates Database'!G6031,"-",'Rates Database'!J6031)</f>
        <v>11-2019-Eversource_EMA-Residential-Customer Charge</v>
      </c>
      <c r="D6032" s="2">
        <f t="shared" si="94"/>
        <v>1</v>
      </c>
    </row>
    <row r="6033" spans="2:4" ht="13.8" x14ac:dyDescent="0.2">
      <c r="B6033" s="18">
        <v>6030</v>
      </c>
      <c r="C6033" s="2" t="str">
        <f>_xlfn.CONCAT(MONTH('Rates Database'!C6032),"-",'Rates Database'!B6032,"-",'Rates Database'!E6032,"-",'Rates Database'!G6032,"-",'Rates Database'!J6032)</f>
        <v>10-2019-Eversource_EMA-Residential-Customer Charge</v>
      </c>
      <c r="D6033" s="2">
        <f t="shared" si="94"/>
        <v>1</v>
      </c>
    </row>
    <row r="6034" spans="2:4" ht="13.8" x14ac:dyDescent="0.2">
      <c r="B6034" s="18">
        <v>6031</v>
      </c>
      <c r="C6034" s="2" t="str">
        <f>_xlfn.CONCAT(MONTH('Rates Database'!C6033),"-",'Rates Database'!B6033,"-",'Rates Database'!E6033,"-",'Rates Database'!G6033,"-",'Rates Database'!J6033)</f>
        <v>9-2019-Eversource_EMA-Residential-Customer Charge</v>
      </c>
      <c r="D6034" s="2">
        <f t="shared" si="94"/>
        <v>1</v>
      </c>
    </row>
    <row r="6035" spans="2:4" ht="13.8" x14ac:dyDescent="0.2">
      <c r="B6035" s="18">
        <v>6032</v>
      </c>
      <c r="C6035" s="2" t="str">
        <f>_xlfn.CONCAT(MONTH('Rates Database'!C6034),"-",'Rates Database'!B6034,"-",'Rates Database'!E6034,"-",'Rates Database'!G6034,"-",'Rates Database'!J6034)</f>
        <v>8-2019-Eversource_EMA-Residential-Customer Charge</v>
      </c>
      <c r="D6035" s="2">
        <f t="shared" si="94"/>
        <v>1</v>
      </c>
    </row>
    <row r="6036" spans="2:4" ht="13.8" x14ac:dyDescent="0.2">
      <c r="B6036" s="18">
        <v>6033</v>
      </c>
      <c r="C6036" s="2" t="str">
        <f>_xlfn.CONCAT(MONTH('Rates Database'!C6035),"-",'Rates Database'!B6035,"-",'Rates Database'!E6035,"-",'Rates Database'!G6035,"-",'Rates Database'!J6035)</f>
        <v>7-2019-Eversource_EMA-Residential-Customer Charge</v>
      </c>
      <c r="D6036" s="2">
        <f t="shared" si="94"/>
        <v>1</v>
      </c>
    </row>
    <row r="6037" spans="2:4" ht="13.8" x14ac:dyDescent="0.2">
      <c r="B6037" s="18">
        <v>6034</v>
      </c>
      <c r="C6037" s="2" t="str">
        <f>_xlfn.CONCAT(MONTH('Rates Database'!C6036),"-",'Rates Database'!B6036,"-",'Rates Database'!E6036,"-",'Rates Database'!G6036,"-",'Rates Database'!J6036)</f>
        <v>6-2019-Eversource_EMA-Residential-Customer Charge</v>
      </c>
      <c r="D6037" s="2">
        <f t="shared" si="94"/>
        <v>1</v>
      </c>
    </row>
    <row r="6038" spans="2:4" ht="13.8" x14ac:dyDescent="0.2">
      <c r="B6038" s="18">
        <v>6035</v>
      </c>
      <c r="C6038" s="2" t="str">
        <f>_xlfn.CONCAT(MONTH('Rates Database'!C6037),"-",'Rates Database'!B6037,"-",'Rates Database'!E6037,"-",'Rates Database'!G6037,"-",'Rates Database'!J6037)</f>
        <v>5-2019-Eversource_EMA-Residential-Customer Charge</v>
      </c>
      <c r="D6038" s="2">
        <f t="shared" si="94"/>
        <v>1</v>
      </c>
    </row>
    <row r="6039" spans="2:4" ht="13.8" x14ac:dyDescent="0.2">
      <c r="B6039" s="18">
        <v>6036</v>
      </c>
      <c r="C6039" s="2" t="str">
        <f>_xlfn.CONCAT(MONTH('Rates Database'!C6038),"-",'Rates Database'!B6038,"-",'Rates Database'!E6038,"-",'Rates Database'!G6038,"-",'Rates Database'!J6038)</f>
        <v>4-2019-Eversource_EMA-Residential-Customer Charge</v>
      </c>
      <c r="D6039" s="2">
        <f t="shared" si="94"/>
        <v>1</v>
      </c>
    </row>
    <row r="6040" spans="2:4" ht="13.8" x14ac:dyDescent="0.2">
      <c r="B6040" s="18">
        <v>6037</v>
      </c>
      <c r="C6040" s="2" t="str">
        <f>_xlfn.CONCAT(MONTH('Rates Database'!C6039),"-",'Rates Database'!B6039,"-",'Rates Database'!E6039,"-",'Rates Database'!G6039,"-",'Rates Database'!J6039)</f>
        <v>3-2019-Eversource_EMA-Residential-Customer Charge</v>
      </c>
      <c r="D6040" s="2">
        <f t="shared" si="94"/>
        <v>1</v>
      </c>
    </row>
    <row r="6041" spans="2:4" ht="13.8" x14ac:dyDescent="0.2">
      <c r="B6041" s="18">
        <v>6038</v>
      </c>
      <c r="C6041" s="2" t="str">
        <f>_xlfn.CONCAT(MONTH('Rates Database'!C6040),"-",'Rates Database'!B6040,"-",'Rates Database'!E6040,"-",'Rates Database'!G6040,"-",'Rates Database'!J6040)</f>
        <v>2-2019-Eversource_EMA-Residential-Customer Charge</v>
      </c>
      <c r="D6041" s="2">
        <f t="shared" si="94"/>
        <v>1</v>
      </c>
    </row>
    <row r="6042" spans="2:4" ht="13.8" x14ac:dyDescent="0.2">
      <c r="B6042" s="18">
        <v>6039</v>
      </c>
      <c r="C6042" s="2" t="str">
        <f>_xlfn.CONCAT(MONTH('Rates Database'!C6041),"-",'Rates Database'!B6041,"-",'Rates Database'!E6041,"-",'Rates Database'!G6041,"-",'Rates Database'!J6041)</f>
        <v>1-2019-Eversource_EMA-Residential-Customer Charge</v>
      </c>
      <c r="D6042" s="2">
        <f t="shared" si="94"/>
        <v>1</v>
      </c>
    </row>
    <row r="6043" spans="2:4" ht="13.8" x14ac:dyDescent="0.2">
      <c r="B6043" s="18">
        <v>6040</v>
      </c>
      <c r="C6043" s="2" t="str">
        <f>_xlfn.CONCAT(MONTH('Rates Database'!C6042),"-",'Rates Database'!B6042,"-",'Rates Database'!E6042,"-",'Rates Database'!G6042,"-",'Rates Database'!J6042)</f>
        <v>3-2024-National Grid-Residential-Customer Charge</v>
      </c>
      <c r="D6043" s="2">
        <f t="shared" si="94"/>
        <v>1</v>
      </c>
    </row>
    <row r="6044" spans="2:4" ht="13.8" x14ac:dyDescent="0.2">
      <c r="B6044" s="18">
        <v>6041</v>
      </c>
      <c r="C6044" s="2" t="str">
        <f>_xlfn.CONCAT(MONTH('Rates Database'!C6043),"-",'Rates Database'!B6043,"-",'Rates Database'!E6043,"-",'Rates Database'!G6043,"-",'Rates Database'!J6043)</f>
        <v>2-2024-National Grid-Residential-Customer Charge</v>
      </c>
      <c r="D6044" s="2">
        <f t="shared" si="94"/>
        <v>1</v>
      </c>
    </row>
    <row r="6045" spans="2:4" ht="13.8" x14ac:dyDescent="0.2">
      <c r="B6045" s="18">
        <v>6042</v>
      </c>
      <c r="C6045" s="2" t="str">
        <f>_xlfn.CONCAT(MONTH('Rates Database'!C6044),"-",'Rates Database'!B6044,"-",'Rates Database'!E6044,"-",'Rates Database'!G6044,"-",'Rates Database'!J6044)</f>
        <v>1-2024-National Grid-Residential-Customer Charge</v>
      </c>
      <c r="D6045" s="2">
        <f t="shared" si="94"/>
        <v>1</v>
      </c>
    </row>
    <row r="6046" spans="2:4" ht="13.8" x14ac:dyDescent="0.2">
      <c r="B6046" s="18">
        <v>6043</v>
      </c>
      <c r="C6046" s="2" t="str">
        <f>_xlfn.CONCAT(MONTH('Rates Database'!C6045),"-",'Rates Database'!B6045,"-",'Rates Database'!E6045,"-",'Rates Database'!G6045,"-",'Rates Database'!J6045)</f>
        <v>12-2023-National Grid-Residential-Customer Charge</v>
      </c>
      <c r="D6046" s="2">
        <f t="shared" si="94"/>
        <v>1</v>
      </c>
    </row>
    <row r="6047" spans="2:4" ht="13.8" x14ac:dyDescent="0.2">
      <c r="B6047" s="18">
        <v>6044</v>
      </c>
      <c r="C6047" s="2" t="str">
        <f>_xlfn.CONCAT(MONTH('Rates Database'!C6046),"-",'Rates Database'!B6046,"-",'Rates Database'!E6046,"-",'Rates Database'!G6046,"-",'Rates Database'!J6046)</f>
        <v>11-2023-National Grid-Residential-Customer Charge</v>
      </c>
      <c r="D6047" s="2">
        <f t="shared" si="94"/>
        <v>1</v>
      </c>
    </row>
    <row r="6048" spans="2:4" ht="13.8" x14ac:dyDescent="0.2">
      <c r="B6048" s="18">
        <v>6045</v>
      </c>
      <c r="C6048" s="2" t="str">
        <f>_xlfn.CONCAT(MONTH('Rates Database'!C6047),"-",'Rates Database'!B6047,"-",'Rates Database'!E6047,"-",'Rates Database'!G6047,"-",'Rates Database'!J6047)</f>
        <v>10-2023-National Grid-Residential-Customer Charge</v>
      </c>
      <c r="D6048" s="2">
        <f t="shared" si="94"/>
        <v>1</v>
      </c>
    </row>
    <row r="6049" spans="2:4" ht="13.8" x14ac:dyDescent="0.2">
      <c r="B6049" s="18">
        <v>6046</v>
      </c>
      <c r="C6049" s="2" t="str">
        <f>_xlfn.CONCAT(MONTH('Rates Database'!C6048),"-",'Rates Database'!B6048,"-",'Rates Database'!E6048,"-",'Rates Database'!G6048,"-",'Rates Database'!J6048)</f>
        <v>9-2023-National Grid-Residential-Customer Charge</v>
      </c>
      <c r="D6049" s="2">
        <f t="shared" si="94"/>
        <v>1</v>
      </c>
    </row>
    <row r="6050" spans="2:4" ht="13.8" x14ac:dyDescent="0.2">
      <c r="B6050" s="18">
        <v>6047</v>
      </c>
      <c r="C6050" s="2" t="str">
        <f>_xlfn.CONCAT(MONTH('Rates Database'!C6049),"-",'Rates Database'!B6049,"-",'Rates Database'!E6049,"-",'Rates Database'!G6049,"-",'Rates Database'!J6049)</f>
        <v>8-2023-National Grid-Residential-Customer Charge</v>
      </c>
      <c r="D6050" s="2">
        <f t="shared" si="94"/>
        <v>1</v>
      </c>
    </row>
    <row r="6051" spans="2:4" ht="13.8" x14ac:dyDescent="0.2">
      <c r="B6051" s="18">
        <v>6048</v>
      </c>
      <c r="C6051" s="2" t="str">
        <f>_xlfn.CONCAT(MONTH('Rates Database'!C6050),"-",'Rates Database'!B6050,"-",'Rates Database'!E6050,"-",'Rates Database'!G6050,"-",'Rates Database'!J6050)</f>
        <v>7-2023-National Grid-Residential-Customer Charge</v>
      </c>
      <c r="D6051" s="2">
        <f t="shared" si="94"/>
        <v>1</v>
      </c>
    </row>
    <row r="6052" spans="2:4" ht="13.8" x14ac:dyDescent="0.2">
      <c r="B6052" s="18">
        <v>6049</v>
      </c>
      <c r="C6052" s="2" t="str">
        <f>_xlfn.CONCAT(MONTH('Rates Database'!C6051),"-",'Rates Database'!B6051,"-",'Rates Database'!E6051,"-",'Rates Database'!G6051,"-",'Rates Database'!J6051)</f>
        <v>6-2023-National Grid-Residential-Customer Charge</v>
      </c>
      <c r="D6052" s="2">
        <f t="shared" si="94"/>
        <v>1</v>
      </c>
    </row>
    <row r="6053" spans="2:4" ht="13.8" x14ac:dyDescent="0.2">
      <c r="B6053" s="18">
        <v>6050</v>
      </c>
      <c r="C6053" s="2" t="str">
        <f>_xlfn.CONCAT(MONTH('Rates Database'!C6052),"-",'Rates Database'!B6052,"-",'Rates Database'!E6052,"-",'Rates Database'!G6052,"-",'Rates Database'!J6052)</f>
        <v>5-2023-National Grid-Residential-Customer Charge</v>
      </c>
      <c r="D6053" s="2">
        <f t="shared" si="94"/>
        <v>1</v>
      </c>
    </row>
    <row r="6054" spans="2:4" ht="13.8" x14ac:dyDescent="0.2">
      <c r="B6054" s="18">
        <v>6051</v>
      </c>
      <c r="C6054" s="2" t="str">
        <f>_xlfn.CONCAT(MONTH('Rates Database'!C6053),"-",'Rates Database'!B6053,"-",'Rates Database'!E6053,"-",'Rates Database'!G6053,"-",'Rates Database'!J6053)</f>
        <v>4-2023-National Grid-Residential-Customer Charge</v>
      </c>
      <c r="D6054" s="2">
        <f t="shared" si="94"/>
        <v>1</v>
      </c>
    </row>
    <row r="6055" spans="2:4" ht="13.8" x14ac:dyDescent="0.2">
      <c r="B6055" s="18">
        <v>6052</v>
      </c>
      <c r="C6055" s="2" t="str">
        <f>_xlfn.CONCAT(MONTH('Rates Database'!C6054),"-",'Rates Database'!B6054,"-",'Rates Database'!E6054,"-",'Rates Database'!G6054,"-",'Rates Database'!J6054)</f>
        <v>3-2023-National Grid-Residential-Customer Charge</v>
      </c>
      <c r="D6055" s="2">
        <f t="shared" si="94"/>
        <v>1</v>
      </c>
    </row>
    <row r="6056" spans="2:4" ht="13.8" x14ac:dyDescent="0.2">
      <c r="B6056" s="18">
        <v>6053</v>
      </c>
      <c r="C6056" s="2" t="str">
        <f>_xlfn.CONCAT(MONTH('Rates Database'!C6055),"-",'Rates Database'!B6055,"-",'Rates Database'!E6055,"-",'Rates Database'!G6055,"-",'Rates Database'!J6055)</f>
        <v>2-2023-National Grid-Residential-Customer Charge</v>
      </c>
      <c r="D6056" s="2">
        <f t="shared" si="94"/>
        <v>1</v>
      </c>
    </row>
    <row r="6057" spans="2:4" ht="13.8" x14ac:dyDescent="0.2">
      <c r="B6057" s="18">
        <v>6054</v>
      </c>
      <c r="C6057" s="2" t="str">
        <f>_xlfn.CONCAT(MONTH('Rates Database'!C6056),"-",'Rates Database'!B6056,"-",'Rates Database'!E6056,"-",'Rates Database'!G6056,"-",'Rates Database'!J6056)</f>
        <v>1-2023-National Grid-Residential-Customer Charge</v>
      </c>
      <c r="D6057" s="2">
        <f t="shared" si="94"/>
        <v>1</v>
      </c>
    </row>
    <row r="6058" spans="2:4" ht="13.8" x14ac:dyDescent="0.2">
      <c r="B6058" s="18">
        <v>6055</v>
      </c>
      <c r="C6058" s="2" t="str">
        <f>_xlfn.CONCAT(MONTH('Rates Database'!C6057),"-",'Rates Database'!B6057,"-",'Rates Database'!E6057,"-",'Rates Database'!G6057,"-",'Rates Database'!J6057)</f>
        <v>12-2022-National Grid-Residential-Customer Charge</v>
      </c>
      <c r="D6058" s="2">
        <f t="shared" si="94"/>
        <v>1</v>
      </c>
    </row>
    <row r="6059" spans="2:4" ht="13.8" x14ac:dyDescent="0.2">
      <c r="B6059" s="18">
        <v>6056</v>
      </c>
      <c r="C6059" s="2" t="str">
        <f>_xlfn.CONCAT(MONTH('Rates Database'!C6058),"-",'Rates Database'!B6058,"-",'Rates Database'!E6058,"-",'Rates Database'!G6058,"-",'Rates Database'!J6058)</f>
        <v>11-2022-National Grid-Residential-Customer Charge</v>
      </c>
      <c r="D6059" s="2">
        <f t="shared" si="94"/>
        <v>1</v>
      </c>
    </row>
    <row r="6060" spans="2:4" ht="13.8" x14ac:dyDescent="0.2">
      <c r="B6060" s="18">
        <v>6057</v>
      </c>
      <c r="C6060" s="2" t="str">
        <f>_xlfn.CONCAT(MONTH('Rates Database'!C6059),"-",'Rates Database'!B6059,"-",'Rates Database'!E6059,"-",'Rates Database'!G6059,"-",'Rates Database'!J6059)</f>
        <v>10-2022-National Grid-Residential-Customer Charge</v>
      </c>
      <c r="D6060" s="2">
        <f t="shared" si="94"/>
        <v>1</v>
      </c>
    </row>
    <row r="6061" spans="2:4" ht="13.8" x14ac:dyDescent="0.2">
      <c r="B6061" s="18">
        <v>6058</v>
      </c>
      <c r="C6061" s="2" t="str">
        <f>_xlfn.CONCAT(MONTH('Rates Database'!C6060),"-",'Rates Database'!B6060,"-",'Rates Database'!E6060,"-",'Rates Database'!G6060,"-",'Rates Database'!J6060)</f>
        <v>9-2022-National Grid-Residential-Customer Charge</v>
      </c>
      <c r="D6061" s="2">
        <f t="shared" si="94"/>
        <v>1</v>
      </c>
    </row>
    <row r="6062" spans="2:4" ht="13.8" x14ac:dyDescent="0.2">
      <c r="B6062" s="18">
        <v>6059</v>
      </c>
      <c r="C6062" s="2" t="str">
        <f>_xlfn.CONCAT(MONTH('Rates Database'!C6061),"-",'Rates Database'!B6061,"-",'Rates Database'!E6061,"-",'Rates Database'!G6061,"-",'Rates Database'!J6061)</f>
        <v>8-2022-National Grid-Residential-Customer Charge</v>
      </c>
      <c r="D6062" s="2">
        <f t="shared" si="94"/>
        <v>1</v>
      </c>
    </row>
    <row r="6063" spans="2:4" ht="13.8" x14ac:dyDescent="0.2">
      <c r="B6063" s="18">
        <v>6060</v>
      </c>
      <c r="C6063" s="2" t="str">
        <f>_xlfn.CONCAT(MONTH('Rates Database'!C6062),"-",'Rates Database'!B6062,"-",'Rates Database'!E6062,"-",'Rates Database'!G6062,"-",'Rates Database'!J6062)</f>
        <v>7-2022-National Grid-Residential-Customer Charge</v>
      </c>
      <c r="D6063" s="2">
        <f t="shared" si="94"/>
        <v>1</v>
      </c>
    </row>
    <row r="6064" spans="2:4" ht="13.8" x14ac:dyDescent="0.2">
      <c r="B6064" s="18">
        <v>6061</v>
      </c>
      <c r="C6064" s="2" t="str">
        <f>_xlfn.CONCAT(MONTH('Rates Database'!C6063),"-",'Rates Database'!B6063,"-",'Rates Database'!E6063,"-",'Rates Database'!G6063,"-",'Rates Database'!J6063)</f>
        <v>6-2022-National Grid-Residential-Customer Charge</v>
      </c>
      <c r="D6064" s="2">
        <f t="shared" si="94"/>
        <v>1</v>
      </c>
    </row>
    <row r="6065" spans="2:4" ht="13.8" x14ac:dyDescent="0.2">
      <c r="B6065" s="18">
        <v>6062</v>
      </c>
      <c r="C6065" s="2" t="str">
        <f>_xlfn.CONCAT(MONTH('Rates Database'!C6064),"-",'Rates Database'!B6064,"-",'Rates Database'!E6064,"-",'Rates Database'!G6064,"-",'Rates Database'!J6064)</f>
        <v>5-2022-National Grid-Residential-Customer Charge</v>
      </c>
      <c r="D6065" s="2">
        <f t="shared" si="94"/>
        <v>1</v>
      </c>
    </row>
    <row r="6066" spans="2:4" ht="13.8" x14ac:dyDescent="0.2">
      <c r="B6066" s="18">
        <v>6063</v>
      </c>
      <c r="C6066" s="2" t="str">
        <f>_xlfn.CONCAT(MONTH('Rates Database'!C6065),"-",'Rates Database'!B6065,"-",'Rates Database'!E6065,"-",'Rates Database'!G6065,"-",'Rates Database'!J6065)</f>
        <v>4-2022-National Grid-Residential-Customer Charge</v>
      </c>
      <c r="D6066" s="2">
        <f t="shared" si="94"/>
        <v>1</v>
      </c>
    </row>
    <row r="6067" spans="2:4" ht="13.8" x14ac:dyDescent="0.2">
      <c r="B6067" s="18">
        <v>6064</v>
      </c>
      <c r="C6067" s="2" t="str">
        <f>_xlfn.CONCAT(MONTH('Rates Database'!C6066),"-",'Rates Database'!B6066,"-",'Rates Database'!E6066,"-",'Rates Database'!G6066,"-",'Rates Database'!J6066)</f>
        <v>3-2022-National Grid-Residential-Customer Charge</v>
      </c>
      <c r="D6067" s="2">
        <f t="shared" si="94"/>
        <v>1</v>
      </c>
    </row>
    <row r="6068" spans="2:4" ht="13.8" x14ac:dyDescent="0.2">
      <c r="B6068" s="18">
        <v>6065</v>
      </c>
      <c r="C6068" s="2" t="str">
        <f>_xlfn.CONCAT(MONTH('Rates Database'!C6067),"-",'Rates Database'!B6067,"-",'Rates Database'!E6067,"-",'Rates Database'!G6067,"-",'Rates Database'!J6067)</f>
        <v>2-2022-National Grid-Residential-Customer Charge</v>
      </c>
      <c r="D6068" s="2">
        <f t="shared" si="94"/>
        <v>1</v>
      </c>
    </row>
    <row r="6069" spans="2:4" ht="13.8" x14ac:dyDescent="0.2">
      <c r="B6069" s="18">
        <v>6066</v>
      </c>
      <c r="C6069" s="2" t="str">
        <f>_xlfn.CONCAT(MONTH('Rates Database'!C6068),"-",'Rates Database'!B6068,"-",'Rates Database'!E6068,"-",'Rates Database'!G6068,"-",'Rates Database'!J6068)</f>
        <v>1-2022-National Grid-Residential-Customer Charge</v>
      </c>
      <c r="D6069" s="2">
        <f t="shared" si="94"/>
        <v>1</v>
      </c>
    </row>
    <row r="6070" spans="2:4" ht="13.8" x14ac:dyDescent="0.2">
      <c r="B6070" s="18">
        <v>6067</v>
      </c>
      <c r="C6070" s="2" t="str">
        <f>_xlfn.CONCAT(MONTH('Rates Database'!C6069),"-",'Rates Database'!B6069,"-",'Rates Database'!E6069,"-",'Rates Database'!G6069,"-",'Rates Database'!J6069)</f>
        <v>12-2021-National Grid-Residential-Customer Charge</v>
      </c>
      <c r="D6070" s="2">
        <f t="shared" si="94"/>
        <v>1</v>
      </c>
    </row>
    <row r="6071" spans="2:4" ht="13.8" x14ac:dyDescent="0.2">
      <c r="B6071" s="18">
        <v>6068</v>
      </c>
      <c r="C6071" s="2" t="str">
        <f>_xlfn.CONCAT(MONTH('Rates Database'!C6070),"-",'Rates Database'!B6070,"-",'Rates Database'!E6070,"-",'Rates Database'!G6070,"-",'Rates Database'!J6070)</f>
        <v>11-2021-National Grid-Residential-Customer Charge</v>
      </c>
      <c r="D6071" s="2">
        <f t="shared" si="94"/>
        <v>1</v>
      </c>
    </row>
    <row r="6072" spans="2:4" ht="13.8" x14ac:dyDescent="0.2">
      <c r="B6072" s="18">
        <v>6069</v>
      </c>
      <c r="C6072" s="2" t="str">
        <f>_xlfn.CONCAT(MONTH('Rates Database'!C6071),"-",'Rates Database'!B6071,"-",'Rates Database'!E6071,"-",'Rates Database'!G6071,"-",'Rates Database'!J6071)</f>
        <v>10-2021-National Grid-Residential-Customer Charge</v>
      </c>
      <c r="D6072" s="2">
        <f t="shared" si="94"/>
        <v>1</v>
      </c>
    </row>
    <row r="6073" spans="2:4" ht="13.8" x14ac:dyDescent="0.2">
      <c r="B6073" s="18">
        <v>6070</v>
      </c>
      <c r="C6073" s="2" t="str">
        <f>_xlfn.CONCAT(MONTH('Rates Database'!C6072),"-",'Rates Database'!B6072,"-",'Rates Database'!E6072,"-",'Rates Database'!G6072,"-",'Rates Database'!J6072)</f>
        <v>9-2021-National Grid-Residential-Customer Charge</v>
      </c>
      <c r="D6073" s="2">
        <f t="shared" si="94"/>
        <v>1</v>
      </c>
    </row>
    <row r="6074" spans="2:4" ht="13.8" x14ac:dyDescent="0.2">
      <c r="B6074" s="18">
        <v>6071</v>
      </c>
      <c r="C6074" s="2" t="str">
        <f>_xlfn.CONCAT(MONTH('Rates Database'!C6073),"-",'Rates Database'!B6073,"-",'Rates Database'!E6073,"-",'Rates Database'!G6073,"-",'Rates Database'!J6073)</f>
        <v>8-2021-National Grid-Residential-Customer Charge</v>
      </c>
      <c r="D6074" s="2">
        <f t="shared" si="94"/>
        <v>1</v>
      </c>
    </row>
    <row r="6075" spans="2:4" ht="13.8" x14ac:dyDescent="0.2">
      <c r="B6075" s="18">
        <v>6072</v>
      </c>
      <c r="C6075" s="2" t="str">
        <f>_xlfn.CONCAT(MONTH('Rates Database'!C6074),"-",'Rates Database'!B6074,"-",'Rates Database'!E6074,"-",'Rates Database'!G6074,"-",'Rates Database'!J6074)</f>
        <v>7-2021-National Grid-Residential-Customer Charge</v>
      </c>
      <c r="D6075" s="2">
        <f t="shared" si="94"/>
        <v>1</v>
      </c>
    </row>
    <row r="6076" spans="2:4" ht="13.8" x14ac:dyDescent="0.2">
      <c r="B6076" s="18">
        <v>6073</v>
      </c>
      <c r="C6076" s="2" t="str">
        <f>_xlfn.CONCAT(MONTH('Rates Database'!C6075),"-",'Rates Database'!B6075,"-",'Rates Database'!E6075,"-",'Rates Database'!G6075,"-",'Rates Database'!J6075)</f>
        <v>6-2021-National Grid-Residential-Customer Charge</v>
      </c>
      <c r="D6076" s="2">
        <f t="shared" si="94"/>
        <v>1</v>
      </c>
    </row>
    <row r="6077" spans="2:4" ht="13.8" x14ac:dyDescent="0.2">
      <c r="B6077" s="18">
        <v>6074</v>
      </c>
      <c r="C6077" s="2" t="str">
        <f>_xlfn.CONCAT(MONTH('Rates Database'!C6076),"-",'Rates Database'!B6076,"-",'Rates Database'!E6076,"-",'Rates Database'!G6076,"-",'Rates Database'!J6076)</f>
        <v>5-2021-National Grid-Residential-Customer Charge</v>
      </c>
      <c r="D6077" s="2">
        <f t="shared" si="94"/>
        <v>1</v>
      </c>
    </row>
    <row r="6078" spans="2:4" ht="13.8" x14ac:dyDescent="0.2">
      <c r="B6078" s="18">
        <v>6075</v>
      </c>
      <c r="C6078" s="2" t="str">
        <f>_xlfn.CONCAT(MONTH('Rates Database'!C6077),"-",'Rates Database'!B6077,"-",'Rates Database'!E6077,"-",'Rates Database'!G6077,"-",'Rates Database'!J6077)</f>
        <v>4-2021-National Grid-Residential-Customer Charge</v>
      </c>
      <c r="D6078" s="2">
        <f t="shared" si="94"/>
        <v>1</v>
      </c>
    </row>
    <row r="6079" spans="2:4" ht="13.8" x14ac:dyDescent="0.2">
      <c r="B6079" s="18">
        <v>6076</v>
      </c>
      <c r="C6079" s="2" t="str">
        <f>_xlfn.CONCAT(MONTH('Rates Database'!C6078),"-",'Rates Database'!B6078,"-",'Rates Database'!E6078,"-",'Rates Database'!G6078,"-",'Rates Database'!J6078)</f>
        <v>3-2021-National Grid-Residential-Customer Charge</v>
      </c>
      <c r="D6079" s="2">
        <f t="shared" si="94"/>
        <v>1</v>
      </c>
    </row>
    <row r="6080" spans="2:4" ht="13.8" x14ac:dyDescent="0.2">
      <c r="B6080" s="18">
        <v>6077</v>
      </c>
      <c r="C6080" s="2" t="str">
        <f>_xlfn.CONCAT(MONTH('Rates Database'!C6079),"-",'Rates Database'!B6079,"-",'Rates Database'!E6079,"-",'Rates Database'!G6079,"-",'Rates Database'!J6079)</f>
        <v>2-2021-National Grid-Residential-Customer Charge</v>
      </c>
      <c r="D6080" s="2">
        <f t="shared" si="94"/>
        <v>1</v>
      </c>
    </row>
    <row r="6081" spans="2:4" ht="13.8" x14ac:dyDescent="0.2">
      <c r="B6081" s="18">
        <v>6078</v>
      </c>
      <c r="C6081" s="2" t="str">
        <f>_xlfn.CONCAT(MONTH('Rates Database'!C6080),"-",'Rates Database'!B6080,"-",'Rates Database'!E6080,"-",'Rates Database'!G6080,"-",'Rates Database'!J6080)</f>
        <v>1-2021-National Grid-Residential-Customer Charge</v>
      </c>
      <c r="D6081" s="2">
        <f t="shared" si="94"/>
        <v>1</v>
      </c>
    </row>
    <row r="6082" spans="2:4" ht="13.8" x14ac:dyDescent="0.2">
      <c r="B6082" s="18">
        <v>6079</v>
      </c>
      <c r="C6082" s="2" t="str">
        <f>_xlfn.CONCAT(MONTH('Rates Database'!C6081),"-",'Rates Database'!B6081,"-",'Rates Database'!E6081,"-",'Rates Database'!G6081,"-",'Rates Database'!J6081)</f>
        <v>12-2020-National Grid-Residential-Customer Charge</v>
      </c>
      <c r="D6082" s="2">
        <f t="shared" si="94"/>
        <v>1</v>
      </c>
    </row>
    <row r="6083" spans="2:4" ht="13.8" x14ac:dyDescent="0.2">
      <c r="B6083" s="18">
        <v>6080</v>
      </c>
      <c r="C6083" s="2" t="str">
        <f>_xlfn.CONCAT(MONTH('Rates Database'!C6082),"-",'Rates Database'!B6082,"-",'Rates Database'!E6082,"-",'Rates Database'!G6082,"-",'Rates Database'!J6082)</f>
        <v>11-2020-National Grid-Residential-Customer Charge</v>
      </c>
      <c r="D6083" s="2">
        <f t="shared" si="94"/>
        <v>1</v>
      </c>
    </row>
    <row r="6084" spans="2:4" ht="13.8" x14ac:dyDescent="0.2">
      <c r="B6084" s="18">
        <v>6081</v>
      </c>
      <c r="C6084" s="2" t="str">
        <f>_xlfn.CONCAT(MONTH('Rates Database'!C6083),"-",'Rates Database'!B6083,"-",'Rates Database'!E6083,"-",'Rates Database'!G6083,"-",'Rates Database'!J6083)</f>
        <v>10-2020-National Grid-Residential-Customer Charge</v>
      </c>
      <c r="D6084" s="2">
        <f t="shared" si="94"/>
        <v>1</v>
      </c>
    </row>
    <row r="6085" spans="2:4" ht="13.8" x14ac:dyDescent="0.2">
      <c r="B6085" s="18">
        <v>6082</v>
      </c>
      <c r="C6085" s="2" t="str">
        <f>_xlfn.CONCAT(MONTH('Rates Database'!C6084),"-",'Rates Database'!B6084,"-",'Rates Database'!E6084,"-",'Rates Database'!G6084,"-",'Rates Database'!J6084)</f>
        <v>9-2020-National Grid-Residential-Customer Charge</v>
      </c>
      <c r="D6085" s="2">
        <f t="shared" ref="D6085:D6148" si="95">COUNTIF($C$4:$C$10092,C6085)</f>
        <v>1</v>
      </c>
    </row>
    <row r="6086" spans="2:4" ht="13.8" x14ac:dyDescent="0.2">
      <c r="B6086" s="18">
        <v>6083</v>
      </c>
      <c r="C6086" s="2" t="str">
        <f>_xlfn.CONCAT(MONTH('Rates Database'!C6085),"-",'Rates Database'!B6085,"-",'Rates Database'!E6085,"-",'Rates Database'!G6085,"-",'Rates Database'!J6085)</f>
        <v>8-2020-National Grid-Residential-Customer Charge</v>
      </c>
      <c r="D6086" s="2">
        <f t="shared" si="95"/>
        <v>1</v>
      </c>
    </row>
    <row r="6087" spans="2:4" ht="13.8" x14ac:dyDescent="0.2">
      <c r="B6087" s="18">
        <v>6084</v>
      </c>
      <c r="C6087" s="2" t="str">
        <f>_xlfn.CONCAT(MONTH('Rates Database'!C6086),"-",'Rates Database'!B6086,"-",'Rates Database'!E6086,"-",'Rates Database'!G6086,"-",'Rates Database'!J6086)</f>
        <v>7-2020-National Grid-Residential-Customer Charge</v>
      </c>
      <c r="D6087" s="2">
        <f t="shared" si="95"/>
        <v>1</v>
      </c>
    </row>
    <row r="6088" spans="2:4" ht="13.8" x14ac:dyDescent="0.2">
      <c r="B6088" s="18">
        <v>6085</v>
      </c>
      <c r="C6088" s="2" t="str">
        <f>_xlfn.CONCAT(MONTH('Rates Database'!C6087),"-",'Rates Database'!B6087,"-",'Rates Database'!E6087,"-",'Rates Database'!G6087,"-",'Rates Database'!J6087)</f>
        <v>6-2020-National Grid-Residential-Customer Charge</v>
      </c>
      <c r="D6088" s="2">
        <f t="shared" si="95"/>
        <v>1</v>
      </c>
    </row>
    <row r="6089" spans="2:4" ht="13.8" x14ac:dyDescent="0.2">
      <c r="B6089" s="18">
        <v>6086</v>
      </c>
      <c r="C6089" s="2" t="str">
        <f>_xlfn.CONCAT(MONTH('Rates Database'!C6088),"-",'Rates Database'!B6088,"-",'Rates Database'!E6088,"-",'Rates Database'!G6088,"-",'Rates Database'!J6088)</f>
        <v>5-2020-National Grid-Residential-Customer Charge</v>
      </c>
      <c r="D6089" s="2">
        <f t="shared" si="95"/>
        <v>1</v>
      </c>
    </row>
    <row r="6090" spans="2:4" ht="13.8" x14ac:dyDescent="0.2">
      <c r="B6090" s="18">
        <v>6087</v>
      </c>
      <c r="C6090" s="2" t="str">
        <f>_xlfn.CONCAT(MONTH('Rates Database'!C6089),"-",'Rates Database'!B6089,"-",'Rates Database'!E6089,"-",'Rates Database'!G6089,"-",'Rates Database'!J6089)</f>
        <v>4-2020-National Grid-Residential-Customer Charge</v>
      </c>
      <c r="D6090" s="2">
        <f t="shared" si="95"/>
        <v>1</v>
      </c>
    </row>
    <row r="6091" spans="2:4" ht="13.8" x14ac:dyDescent="0.2">
      <c r="B6091" s="18">
        <v>6088</v>
      </c>
      <c r="C6091" s="2" t="str">
        <f>_xlfn.CONCAT(MONTH('Rates Database'!C6090),"-",'Rates Database'!B6090,"-",'Rates Database'!E6090,"-",'Rates Database'!G6090,"-",'Rates Database'!J6090)</f>
        <v>3-2020-National Grid-Residential-Customer Charge</v>
      </c>
      <c r="D6091" s="2">
        <f t="shared" si="95"/>
        <v>1</v>
      </c>
    </row>
    <row r="6092" spans="2:4" ht="13.8" x14ac:dyDescent="0.2">
      <c r="B6092" s="18">
        <v>6089</v>
      </c>
      <c r="C6092" s="2" t="str">
        <f>_xlfn.CONCAT(MONTH('Rates Database'!C6091),"-",'Rates Database'!B6091,"-",'Rates Database'!E6091,"-",'Rates Database'!G6091,"-",'Rates Database'!J6091)</f>
        <v>2-2020-National Grid-Residential-Customer Charge</v>
      </c>
      <c r="D6092" s="2">
        <f t="shared" si="95"/>
        <v>1</v>
      </c>
    </row>
    <row r="6093" spans="2:4" ht="13.8" x14ac:dyDescent="0.2">
      <c r="B6093" s="18">
        <v>6090</v>
      </c>
      <c r="C6093" s="2" t="str">
        <f>_xlfn.CONCAT(MONTH('Rates Database'!C6092),"-",'Rates Database'!B6092,"-",'Rates Database'!E6092,"-",'Rates Database'!G6092,"-",'Rates Database'!J6092)</f>
        <v>1-2020-National Grid-Residential-Customer Charge</v>
      </c>
      <c r="D6093" s="2">
        <f t="shared" si="95"/>
        <v>1</v>
      </c>
    </row>
    <row r="6094" spans="2:4" ht="13.8" x14ac:dyDescent="0.2">
      <c r="B6094" s="18">
        <v>6091</v>
      </c>
      <c r="C6094" s="2" t="str">
        <f>_xlfn.CONCAT(MONTH('Rates Database'!C6093),"-",'Rates Database'!B6093,"-",'Rates Database'!E6093,"-",'Rates Database'!G6093,"-",'Rates Database'!J6093)</f>
        <v>12-2019-National Grid-Residential-Customer Charge</v>
      </c>
      <c r="D6094" s="2">
        <f t="shared" si="95"/>
        <v>1</v>
      </c>
    </row>
    <row r="6095" spans="2:4" ht="13.8" x14ac:dyDescent="0.2">
      <c r="B6095" s="18">
        <v>6092</v>
      </c>
      <c r="C6095" s="2" t="str">
        <f>_xlfn.CONCAT(MONTH('Rates Database'!C6094),"-",'Rates Database'!B6094,"-",'Rates Database'!E6094,"-",'Rates Database'!G6094,"-",'Rates Database'!J6094)</f>
        <v>11-2019-National Grid-Residential-Customer Charge</v>
      </c>
      <c r="D6095" s="2">
        <f t="shared" si="95"/>
        <v>1</v>
      </c>
    </row>
    <row r="6096" spans="2:4" ht="13.8" x14ac:dyDescent="0.2">
      <c r="B6096" s="18">
        <v>6093</v>
      </c>
      <c r="C6096" s="2" t="str">
        <f>_xlfn.CONCAT(MONTH('Rates Database'!C6095),"-",'Rates Database'!B6095,"-",'Rates Database'!E6095,"-",'Rates Database'!G6095,"-",'Rates Database'!J6095)</f>
        <v>10-2019-National Grid-Residential-Customer Charge</v>
      </c>
      <c r="D6096" s="2">
        <f t="shared" si="95"/>
        <v>1</v>
      </c>
    </row>
    <row r="6097" spans="2:4" ht="13.8" x14ac:dyDescent="0.2">
      <c r="B6097" s="18">
        <v>6094</v>
      </c>
      <c r="C6097" s="2" t="str">
        <f>_xlfn.CONCAT(MONTH('Rates Database'!C6096),"-",'Rates Database'!B6096,"-",'Rates Database'!E6096,"-",'Rates Database'!G6096,"-",'Rates Database'!J6096)</f>
        <v>9-2019-National Grid-Residential-Customer Charge</v>
      </c>
      <c r="D6097" s="2">
        <f t="shared" si="95"/>
        <v>1</v>
      </c>
    </row>
    <row r="6098" spans="2:4" ht="13.8" x14ac:dyDescent="0.2">
      <c r="B6098" s="18">
        <v>6095</v>
      </c>
      <c r="C6098" s="2" t="str">
        <f>_xlfn.CONCAT(MONTH('Rates Database'!C6097),"-",'Rates Database'!B6097,"-",'Rates Database'!E6097,"-",'Rates Database'!G6097,"-",'Rates Database'!J6097)</f>
        <v>8-2019-National Grid-Residential-Customer Charge</v>
      </c>
      <c r="D6098" s="2">
        <f t="shared" si="95"/>
        <v>1</v>
      </c>
    </row>
    <row r="6099" spans="2:4" ht="13.8" x14ac:dyDescent="0.2">
      <c r="B6099" s="18">
        <v>6096</v>
      </c>
      <c r="C6099" s="2" t="str">
        <f>_xlfn.CONCAT(MONTH('Rates Database'!C6098),"-",'Rates Database'!B6098,"-",'Rates Database'!E6098,"-",'Rates Database'!G6098,"-",'Rates Database'!J6098)</f>
        <v>7-2019-National Grid-Residential-Customer Charge</v>
      </c>
      <c r="D6099" s="2">
        <f t="shared" si="95"/>
        <v>1</v>
      </c>
    </row>
    <row r="6100" spans="2:4" ht="13.8" x14ac:dyDescent="0.2">
      <c r="B6100" s="18">
        <v>6097</v>
      </c>
      <c r="C6100" s="2" t="str">
        <f>_xlfn.CONCAT(MONTH('Rates Database'!C6099),"-",'Rates Database'!B6099,"-",'Rates Database'!E6099,"-",'Rates Database'!G6099,"-",'Rates Database'!J6099)</f>
        <v>6-2019-National Grid-Residential-Customer Charge</v>
      </c>
      <c r="D6100" s="2">
        <f t="shared" si="95"/>
        <v>1</v>
      </c>
    </row>
    <row r="6101" spans="2:4" ht="13.8" x14ac:dyDescent="0.2">
      <c r="B6101" s="18">
        <v>6098</v>
      </c>
      <c r="C6101" s="2" t="str">
        <f>_xlfn.CONCAT(MONTH('Rates Database'!C6100),"-",'Rates Database'!B6100,"-",'Rates Database'!E6100,"-",'Rates Database'!G6100,"-",'Rates Database'!J6100)</f>
        <v>5-2019-National Grid-Residential-Customer Charge</v>
      </c>
      <c r="D6101" s="2">
        <f t="shared" si="95"/>
        <v>1</v>
      </c>
    </row>
    <row r="6102" spans="2:4" ht="13.8" x14ac:dyDescent="0.2">
      <c r="B6102" s="18">
        <v>6099</v>
      </c>
      <c r="C6102" s="2" t="str">
        <f>_xlfn.CONCAT(MONTH('Rates Database'!C6101),"-",'Rates Database'!B6101,"-",'Rates Database'!E6101,"-",'Rates Database'!G6101,"-",'Rates Database'!J6101)</f>
        <v>4-2019-National Grid-Residential-Customer Charge</v>
      </c>
      <c r="D6102" s="2">
        <f t="shared" si="95"/>
        <v>1</v>
      </c>
    </row>
    <row r="6103" spans="2:4" ht="13.8" x14ac:dyDescent="0.2">
      <c r="B6103" s="18">
        <v>6100</v>
      </c>
      <c r="C6103" s="2" t="str">
        <f>_xlfn.CONCAT(MONTH('Rates Database'!C6102),"-",'Rates Database'!B6102,"-",'Rates Database'!E6102,"-",'Rates Database'!G6102,"-",'Rates Database'!J6102)</f>
        <v>3-2019-National Grid-Residential-Customer Charge</v>
      </c>
      <c r="D6103" s="2">
        <f t="shared" si="95"/>
        <v>1</v>
      </c>
    </row>
    <row r="6104" spans="2:4" ht="13.8" x14ac:dyDescent="0.2">
      <c r="B6104" s="18">
        <v>6101</v>
      </c>
      <c r="C6104" s="2" t="str">
        <f>_xlfn.CONCAT(MONTH('Rates Database'!C6103),"-",'Rates Database'!B6103,"-",'Rates Database'!E6103,"-",'Rates Database'!G6103,"-",'Rates Database'!J6103)</f>
        <v>2-2019-National Grid-Residential-Customer Charge</v>
      </c>
      <c r="D6104" s="2">
        <f t="shared" si="95"/>
        <v>1</v>
      </c>
    </row>
    <row r="6105" spans="2:4" ht="13.8" x14ac:dyDescent="0.2">
      <c r="B6105" s="18">
        <v>6102</v>
      </c>
      <c r="C6105" s="2" t="str">
        <f>_xlfn.CONCAT(MONTH('Rates Database'!C6104),"-",'Rates Database'!B6104,"-",'Rates Database'!E6104,"-",'Rates Database'!G6104,"-",'Rates Database'!J6104)</f>
        <v>1-2019-National Grid-Residential-Customer Charge</v>
      </c>
      <c r="D6105" s="2">
        <f t="shared" si="95"/>
        <v>1</v>
      </c>
    </row>
    <row r="6106" spans="2:4" ht="13.8" x14ac:dyDescent="0.2">
      <c r="B6106" s="18">
        <v>6103</v>
      </c>
      <c r="C6106" s="2" t="str">
        <f>_xlfn.CONCAT(MONTH('Rates Database'!C6105),"-",'Rates Database'!B6105,"-",'Rates Database'!E6105,"-",'Rates Database'!G6105,"-",'Rates Database'!J6105)</f>
        <v>3-2024-Eversource_WMA-Residential-Retail Basic Service Rate</v>
      </c>
      <c r="D6106" s="2">
        <f t="shared" si="95"/>
        <v>1</v>
      </c>
    </row>
    <row r="6107" spans="2:4" ht="13.8" x14ac:dyDescent="0.2">
      <c r="B6107" s="18">
        <v>6104</v>
      </c>
      <c r="C6107" s="2" t="str">
        <f>_xlfn.CONCAT(MONTH('Rates Database'!C6106),"-",'Rates Database'!B6106,"-",'Rates Database'!E6106,"-",'Rates Database'!G6106,"-",'Rates Database'!J6106)</f>
        <v>2-2024-Eversource_WMA-Residential-Retail Basic Service Rate</v>
      </c>
      <c r="D6107" s="2">
        <f t="shared" si="95"/>
        <v>1</v>
      </c>
    </row>
    <row r="6108" spans="2:4" ht="13.8" x14ac:dyDescent="0.2">
      <c r="B6108" s="18">
        <v>6105</v>
      </c>
      <c r="C6108" s="2" t="str">
        <f>_xlfn.CONCAT(MONTH('Rates Database'!C6107),"-",'Rates Database'!B6107,"-",'Rates Database'!E6107,"-",'Rates Database'!G6107,"-",'Rates Database'!J6107)</f>
        <v>1-2024-Eversource_WMA-Residential-Retail Basic Service Rate</v>
      </c>
      <c r="D6108" s="2">
        <f t="shared" si="95"/>
        <v>1</v>
      </c>
    </row>
    <row r="6109" spans="2:4" ht="13.8" x14ac:dyDescent="0.2">
      <c r="B6109" s="18">
        <v>6106</v>
      </c>
      <c r="C6109" s="2" t="str">
        <f>_xlfn.CONCAT(MONTH('Rates Database'!C6108),"-",'Rates Database'!B6108,"-",'Rates Database'!E6108,"-",'Rates Database'!G6108,"-",'Rates Database'!J6108)</f>
        <v>12-2023-Eversource_WMA-Residential-Retail Basic Service Rate</v>
      </c>
      <c r="D6109" s="2">
        <f t="shared" si="95"/>
        <v>1</v>
      </c>
    </row>
    <row r="6110" spans="2:4" ht="13.8" x14ac:dyDescent="0.2">
      <c r="B6110" s="18">
        <v>6107</v>
      </c>
      <c r="C6110" s="2" t="str">
        <f>_xlfn.CONCAT(MONTH('Rates Database'!C6109),"-",'Rates Database'!B6109,"-",'Rates Database'!E6109,"-",'Rates Database'!G6109,"-",'Rates Database'!J6109)</f>
        <v>11-2023-Eversource_WMA-Residential-Retail Basic Service Rate</v>
      </c>
      <c r="D6110" s="2">
        <f t="shared" si="95"/>
        <v>1</v>
      </c>
    </row>
    <row r="6111" spans="2:4" ht="13.8" x14ac:dyDescent="0.2">
      <c r="B6111" s="18">
        <v>6108</v>
      </c>
      <c r="C6111" s="2" t="str">
        <f>_xlfn.CONCAT(MONTH('Rates Database'!C6110),"-",'Rates Database'!B6110,"-",'Rates Database'!E6110,"-",'Rates Database'!G6110,"-",'Rates Database'!J6110)</f>
        <v>10-2023-Eversource_WMA-Residential-Retail Basic Service Rate</v>
      </c>
      <c r="D6111" s="2">
        <f t="shared" si="95"/>
        <v>1</v>
      </c>
    </row>
    <row r="6112" spans="2:4" ht="13.8" x14ac:dyDescent="0.2">
      <c r="B6112" s="18">
        <v>6109</v>
      </c>
      <c r="C6112" s="2" t="str">
        <f>_xlfn.CONCAT(MONTH('Rates Database'!C6111),"-",'Rates Database'!B6111,"-",'Rates Database'!E6111,"-",'Rates Database'!G6111,"-",'Rates Database'!J6111)</f>
        <v>9-2023-Eversource_WMA-Residential-Retail Basic Service Rate</v>
      </c>
      <c r="D6112" s="2">
        <f t="shared" si="95"/>
        <v>1</v>
      </c>
    </row>
    <row r="6113" spans="2:4" ht="13.8" x14ac:dyDescent="0.2">
      <c r="B6113" s="18">
        <v>6110</v>
      </c>
      <c r="C6113" s="2" t="str">
        <f>_xlfn.CONCAT(MONTH('Rates Database'!C6112),"-",'Rates Database'!B6112,"-",'Rates Database'!E6112,"-",'Rates Database'!G6112,"-",'Rates Database'!J6112)</f>
        <v>8-2023-Eversource_WMA-Residential-Retail Basic Service Rate</v>
      </c>
      <c r="D6113" s="2">
        <f t="shared" si="95"/>
        <v>1</v>
      </c>
    </row>
    <row r="6114" spans="2:4" ht="13.8" x14ac:dyDescent="0.2">
      <c r="B6114" s="18">
        <v>6111</v>
      </c>
      <c r="C6114" s="2" t="str">
        <f>_xlfn.CONCAT(MONTH('Rates Database'!C6113),"-",'Rates Database'!B6113,"-",'Rates Database'!E6113,"-",'Rates Database'!G6113,"-",'Rates Database'!J6113)</f>
        <v>7-2023-Eversource_WMA-Residential-Retail Basic Service Rate</v>
      </c>
      <c r="D6114" s="2">
        <f t="shared" si="95"/>
        <v>1</v>
      </c>
    </row>
    <row r="6115" spans="2:4" ht="13.8" x14ac:dyDescent="0.2">
      <c r="B6115" s="18">
        <v>6112</v>
      </c>
      <c r="C6115" s="2" t="str">
        <f>_xlfn.CONCAT(MONTH('Rates Database'!C6114),"-",'Rates Database'!B6114,"-",'Rates Database'!E6114,"-",'Rates Database'!G6114,"-",'Rates Database'!J6114)</f>
        <v>6-2023-Eversource_WMA-Residential-Retail Basic Service Rate</v>
      </c>
      <c r="D6115" s="2">
        <f t="shared" si="95"/>
        <v>1</v>
      </c>
    </row>
    <row r="6116" spans="2:4" ht="13.8" x14ac:dyDescent="0.2">
      <c r="B6116" s="18">
        <v>6113</v>
      </c>
      <c r="C6116" s="2" t="str">
        <f>_xlfn.CONCAT(MONTH('Rates Database'!C6115),"-",'Rates Database'!B6115,"-",'Rates Database'!E6115,"-",'Rates Database'!G6115,"-",'Rates Database'!J6115)</f>
        <v>5-2023-Eversource_WMA-Residential-Retail Basic Service Rate</v>
      </c>
      <c r="D6116" s="2">
        <f t="shared" si="95"/>
        <v>1</v>
      </c>
    </row>
    <row r="6117" spans="2:4" ht="13.8" x14ac:dyDescent="0.2">
      <c r="B6117" s="18">
        <v>6114</v>
      </c>
      <c r="C6117" s="2" t="str">
        <f>_xlfn.CONCAT(MONTH('Rates Database'!C6116),"-",'Rates Database'!B6116,"-",'Rates Database'!E6116,"-",'Rates Database'!G6116,"-",'Rates Database'!J6116)</f>
        <v>4-2023-Eversource_WMA-Residential-Retail Basic Service Rate</v>
      </c>
      <c r="D6117" s="2">
        <f t="shared" si="95"/>
        <v>1</v>
      </c>
    </row>
    <row r="6118" spans="2:4" ht="13.8" x14ac:dyDescent="0.2">
      <c r="B6118" s="18">
        <v>6115</v>
      </c>
      <c r="C6118" s="2" t="str">
        <f>_xlfn.CONCAT(MONTH('Rates Database'!C6117),"-",'Rates Database'!B6117,"-",'Rates Database'!E6117,"-",'Rates Database'!G6117,"-",'Rates Database'!J6117)</f>
        <v>3-2023-Eversource_WMA-Residential-Retail Basic Service Rate</v>
      </c>
      <c r="D6118" s="2">
        <f t="shared" si="95"/>
        <v>1</v>
      </c>
    </row>
    <row r="6119" spans="2:4" ht="13.8" x14ac:dyDescent="0.2">
      <c r="B6119" s="18">
        <v>6116</v>
      </c>
      <c r="C6119" s="2" t="str">
        <f>_xlfn.CONCAT(MONTH('Rates Database'!C6118),"-",'Rates Database'!B6118,"-",'Rates Database'!E6118,"-",'Rates Database'!G6118,"-",'Rates Database'!J6118)</f>
        <v>2-2023-Eversource_WMA-Residential-Retail Basic Service Rate</v>
      </c>
      <c r="D6119" s="2">
        <f t="shared" si="95"/>
        <v>1</v>
      </c>
    </row>
    <row r="6120" spans="2:4" ht="13.8" x14ac:dyDescent="0.2">
      <c r="B6120" s="18">
        <v>6117</v>
      </c>
      <c r="C6120" s="2" t="str">
        <f>_xlfn.CONCAT(MONTH('Rates Database'!C6119),"-",'Rates Database'!B6119,"-",'Rates Database'!E6119,"-",'Rates Database'!G6119,"-",'Rates Database'!J6119)</f>
        <v>1-2023-Eversource_WMA-Residential-Retail Basic Service Rate</v>
      </c>
      <c r="D6120" s="2">
        <f t="shared" si="95"/>
        <v>1</v>
      </c>
    </row>
    <row r="6121" spans="2:4" ht="13.8" x14ac:dyDescent="0.2">
      <c r="B6121" s="18">
        <v>6118</v>
      </c>
      <c r="C6121" s="2" t="str">
        <f>_xlfn.CONCAT(MONTH('Rates Database'!C6120),"-",'Rates Database'!B6120,"-",'Rates Database'!E6120,"-",'Rates Database'!G6120,"-",'Rates Database'!J6120)</f>
        <v>12-2022-Eversource_WMA-Residential-Retail Basic Service Rate</v>
      </c>
      <c r="D6121" s="2">
        <f t="shared" si="95"/>
        <v>1</v>
      </c>
    </row>
    <row r="6122" spans="2:4" ht="13.8" x14ac:dyDescent="0.2">
      <c r="B6122" s="18">
        <v>6119</v>
      </c>
      <c r="C6122" s="2" t="str">
        <f>_xlfn.CONCAT(MONTH('Rates Database'!C6121),"-",'Rates Database'!B6121,"-",'Rates Database'!E6121,"-",'Rates Database'!G6121,"-",'Rates Database'!J6121)</f>
        <v>11-2022-Eversource_WMA-Residential-Retail Basic Service Rate</v>
      </c>
      <c r="D6122" s="2">
        <f t="shared" si="95"/>
        <v>1</v>
      </c>
    </row>
    <row r="6123" spans="2:4" ht="13.8" x14ac:dyDescent="0.2">
      <c r="B6123" s="18">
        <v>6120</v>
      </c>
      <c r="C6123" s="2" t="str">
        <f>_xlfn.CONCAT(MONTH('Rates Database'!C6122),"-",'Rates Database'!B6122,"-",'Rates Database'!E6122,"-",'Rates Database'!G6122,"-",'Rates Database'!J6122)</f>
        <v>10-2022-Eversource_WMA-Residential-Retail Basic Service Rate</v>
      </c>
      <c r="D6123" s="2">
        <f t="shared" si="95"/>
        <v>1</v>
      </c>
    </row>
    <row r="6124" spans="2:4" ht="13.8" x14ac:dyDescent="0.2">
      <c r="B6124" s="18">
        <v>6121</v>
      </c>
      <c r="C6124" s="2" t="str">
        <f>_xlfn.CONCAT(MONTH('Rates Database'!C6123),"-",'Rates Database'!B6123,"-",'Rates Database'!E6123,"-",'Rates Database'!G6123,"-",'Rates Database'!J6123)</f>
        <v>9-2022-Eversource_WMA-Residential-Retail Basic Service Rate</v>
      </c>
      <c r="D6124" s="2">
        <f t="shared" si="95"/>
        <v>1</v>
      </c>
    </row>
    <row r="6125" spans="2:4" ht="13.8" x14ac:dyDescent="0.2">
      <c r="B6125" s="18">
        <v>6122</v>
      </c>
      <c r="C6125" s="2" t="str">
        <f>_xlfn.CONCAT(MONTH('Rates Database'!C6124),"-",'Rates Database'!B6124,"-",'Rates Database'!E6124,"-",'Rates Database'!G6124,"-",'Rates Database'!J6124)</f>
        <v>8-2022-Eversource_WMA-Residential-Retail Basic Service Rate</v>
      </c>
      <c r="D6125" s="2">
        <f t="shared" si="95"/>
        <v>1</v>
      </c>
    </row>
    <row r="6126" spans="2:4" ht="13.8" x14ac:dyDescent="0.2">
      <c r="B6126" s="18">
        <v>6123</v>
      </c>
      <c r="C6126" s="2" t="str">
        <f>_xlfn.CONCAT(MONTH('Rates Database'!C6125),"-",'Rates Database'!B6125,"-",'Rates Database'!E6125,"-",'Rates Database'!G6125,"-",'Rates Database'!J6125)</f>
        <v>7-2022-Eversource_WMA-Residential-Retail Basic Service Rate</v>
      </c>
      <c r="D6126" s="2">
        <f t="shared" si="95"/>
        <v>1</v>
      </c>
    </row>
    <row r="6127" spans="2:4" ht="13.8" x14ac:dyDescent="0.2">
      <c r="B6127" s="18">
        <v>6124</v>
      </c>
      <c r="C6127" s="2" t="str">
        <f>_xlfn.CONCAT(MONTH('Rates Database'!C6126),"-",'Rates Database'!B6126,"-",'Rates Database'!E6126,"-",'Rates Database'!G6126,"-",'Rates Database'!J6126)</f>
        <v>6-2022-Eversource_WMA-Residential-Retail Basic Service Rate</v>
      </c>
      <c r="D6127" s="2">
        <f t="shared" si="95"/>
        <v>1</v>
      </c>
    </row>
    <row r="6128" spans="2:4" ht="13.8" x14ac:dyDescent="0.2">
      <c r="B6128" s="18">
        <v>6125</v>
      </c>
      <c r="C6128" s="2" t="str">
        <f>_xlfn.CONCAT(MONTH('Rates Database'!C6127),"-",'Rates Database'!B6127,"-",'Rates Database'!E6127,"-",'Rates Database'!G6127,"-",'Rates Database'!J6127)</f>
        <v>5-2022-Eversource_WMA-Residential-Retail Basic Service Rate</v>
      </c>
      <c r="D6128" s="2">
        <f t="shared" si="95"/>
        <v>1</v>
      </c>
    </row>
    <row r="6129" spans="2:4" ht="13.8" x14ac:dyDescent="0.2">
      <c r="B6129" s="18">
        <v>6126</v>
      </c>
      <c r="C6129" s="2" t="str">
        <f>_xlfn.CONCAT(MONTH('Rates Database'!C6128),"-",'Rates Database'!B6128,"-",'Rates Database'!E6128,"-",'Rates Database'!G6128,"-",'Rates Database'!J6128)</f>
        <v>4-2022-Eversource_WMA-Residential-Retail Basic Service Rate</v>
      </c>
      <c r="D6129" s="2">
        <f t="shared" si="95"/>
        <v>1</v>
      </c>
    </row>
    <row r="6130" spans="2:4" ht="13.8" x14ac:dyDescent="0.2">
      <c r="B6130" s="18">
        <v>6127</v>
      </c>
      <c r="C6130" s="2" t="str">
        <f>_xlfn.CONCAT(MONTH('Rates Database'!C6129),"-",'Rates Database'!B6129,"-",'Rates Database'!E6129,"-",'Rates Database'!G6129,"-",'Rates Database'!J6129)</f>
        <v>3-2022-Eversource_WMA-Residential-Retail Basic Service Rate</v>
      </c>
      <c r="D6130" s="2">
        <f t="shared" si="95"/>
        <v>1</v>
      </c>
    </row>
    <row r="6131" spans="2:4" ht="13.8" x14ac:dyDescent="0.2">
      <c r="B6131" s="18">
        <v>6128</v>
      </c>
      <c r="C6131" s="2" t="str">
        <f>_xlfn.CONCAT(MONTH('Rates Database'!C6130),"-",'Rates Database'!B6130,"-",'Rates Database'!E6130,"-",'Rates Database'!G6130,"-",'Rates Database'!J6130)</f>
        <v>2-2022-Eversource_WMA-Residential-Retail Basic Service Rate</v>
      </c>
      <c r="D6131" s="2">
        <f t="shared" si="95"/>
        <v>1</v>
      </c>
    </row>
    <row r="6132" spans="2:4" ht="13.8" x14ac:dyDescent="0.2">
      <c r="B6132" s="18">
        <v>6129</v>
      </c>
      <c r="C6132" s="2" t="str">
        <f>_xlfn.CONCAT(MONTH('Rates Database'!C6131),"-",'Rates Database'!B6131,"-",'Rates Database'!E6131,"-",'Rates Database'!G6131,"-",'Rates Database'!J6131)</f>
        <v>1-2022-Eversource_WMA-Residential-Retail Basic Service Rate</v>
      </c>
      <c r="D6132" s="2">
        <f t="shared" si="95"/>
        <v>1</v>
      </c>
    </row>
    <row r="6133" spans="2:4" ht="13.8" x14ac:dyDescent="0.2">
      <c r="B6133" s="18">
        <v>6130</v>
      </c>
      <c r="C6133" s="2" t="str">
        <f>_xlfn.CONCAT(MONTH('Rates Database'!C6132),"-",'Rates Database'!B6132,"-",'Rates Database'!E6132,"-",'Rates Database'!G6132,"-",'Rates Database'!J6132)</f>
        <v>12-2021-Eversource_WMA-Residential-Retail Basic Service Rate</v>
      </c>
      <c r="D6133" s="2">
        <f t="shared" si="95"/>
        <v>1</v>
      </c>
    </row>
    <row r="6134" spans="2:4" ht="13.8" x14ac:dyDescent="0.2">
      <c r="B6134" s="18">
        <v>6131</v>
      </c>
      <c r="C6134" s="2" t="str">
        <f>_xlfn.CONCAT(MONTH('Rates Database'!C6133),"-",'Rates Database'!B6133,"-",'Rates Database'!E6133,"-",'Rates Database'!G6133,"-",'Rates Database'!J6133)</f>
        <v>11-2021-Eversource_WMA-Residential-Retail Basic Service Rate</v>
      </c>
      <c r="D6134" s="2">
        <f t="shared" si="95"/>
        <v>1</v>
      </c>
    </row>
    <row r="6135" spans="2:4" ht="13.8" x14ac:dyDescent="0.2">
      <c r="B6135" s="18">
        <v>6132</v>
      </c>
      <c r="C6135" s="2" t="str">
        <f>_xlfn.CONCAT(MONTH('Rates Database'!C6134),"-",'Rates Database'!B6134,"-",'Rates Database'!E6134,"-",'Rates Database'!G6134,"-",'Rates Database'!J6134)</f>
        <v>10-2021-Eversource_WMA-Residential-Retail Basic Service Rate</v>
      </c>
      <c r="D6135" s="2">
        <f t="shared" si="95"/>
        <v>1</v>
      </c>
    </row>
    <row r="6136" spans="2:4" ht="13.8" x14ac:dyDescent="0.2">
      <c r="B6136" s="18">
        <v>6133</v>
      </c>
      <c r="C6136" s="2" t="str">
        <f>_xlfn.CONCAT(MONTH('Rates Database'!C6135),"-",'Rates Database'!B6135,"-",'Rates Database'!E6135,"-",'Rates Database'!G6135,"-",'Rates Database'!J6135)</f>
        <v>9-2021-Eversource_WMA-Residential-Retail Basic Service Rate</v>
      </c>
      <c r="D6136" s="2">
        <f t="shared" si="95"/>
        <v>1</v>
      </c>
    </row>
    <row r="6137" spans="2:4" ht="13.8" x14ac:dyDescent="0.2">
      <c r="B6137" s="18">
        <v>6134</v>
      </c>
      <c r="C6137" s="2" t="str">
        <f>_xlfn.CONCAT(MONTH('Rates Database'!C6136),"-",'Rates Database'!B6136,"-",'Rates Database'!E6136,"-",'Rates Database'!G6136,"-",'Rates Database'!J6136)</f>
        <v>8-2021-Eversource_WMA-Residential-Retail Basic Service Rate</v>
      </c>
      <c r="D6137" s="2">
        <f t="shared" si="95"/>
        <v>1</v>
      </c>
    </row>
    <row r="6138" spans="2:4" ht="13.8" x14ac:dyDescent="0.2">
      <c r="B6138" s="18">
        <v>6135</v>
      </c>
      <c r="C6138" s="2" t="str">
        <f>_xlfn.CONCAT(MONTH('Rates Database'!C6137),"-",'Rates Database'!B6137,"-",'Rates Database'!E6137,"-",'Rates Database'!G6137,"-",'Rates Database'!J6137)</f>
        <v>7-2021-Eversource_WMA-Residential-Retail Basic Service Rate</v>
      </c>
      <c r="D6138" s="2">
        <f t="shared" si="95"/>
        <v>1</v>
      </c>
    </row>
    <row r="6139" spans="2:4" ht="13.8" x14ac:dyDescent="0.2">
      <c r="B6139" s="18">
        <v>6136</v>
      </c>
      <c r="C6139" s="2" t="str">
        <f>_xlfn.CONCAT(MONTH('Rates Database'!C6138),"-",'Rates Database'!B6138,"-",'Rates Database'!E6138,"-",'Rates Database'!G6138,"-",'Rates Database'!J6138)</f>
        <v>6-2021-Eversource_WMA-Residential-Retail Basic Service Rate</v>
      </c>
      <c r="D6139" s="2">
        <f t="shared" si="95"/>
        <v>1</v>
      </c>
    </row>
    <row r="6140" spans="2:4" ht="13.8" x14ac:dyDescent="0.2">
      <c r="B6140" s="18">
        <v>6137</v>
      </c>
      <c r="C6140" s="2" t="str">
        <f>_xlfn.CONCAT(MONTH('Rates Database'!C6139),"-",'Rates Database'!B6139,"-",'Rates Database'!E6139,"-",'Rates Database'!G6139,"-",'Rates Database'!J6139)</f>
        <v>5-2021-Eversource_WMA-Residential-Retail Basic Service Rate</v>
      </c>
      <c r="D6140" s="2">
        <f t="shared" si="95"/>
        <v>1</v>
      </c>
    </row>
    <row r="6141" spans="2:4" ht="13.8" x14ac:dyDescent="0.2">
      <c r="B6141" s="18">
        <v>6138</v>
      </c>
      <c r="C6141" s="2" t="str">
        <f>_xlfn.CONCAT(MONTH('Rates Database'!C6140),"-",'Rates Database'!B6140,"-",'Rates Database'!E6140,"-",'Rates Database'!G6140,"-",'Rates Database'!J6140)</f>
        <v>4-2021-Eversource_WMA-Residential-Retail Basic Service Rate</v>
      </c>
      <c r="D6141" s="2">
        <f t="shared" si="95"/>
        <v>1</v>
      </c>
    </row>
    <row r="6142" spans="2:4" ht="13.8" x14ac:dyDescent="0.2">
      <c r="B6142" s="18">
        <v>6139</v>
      </c>
      <c r="C6142" s="2" t="str">
        <f>_xlfn.CONCAT(MONTH('Rates Database'!C6141),"-",'Rates Database'!B6141,"-",'Rates Database'!E6141,"-",'Rates Database'!G6141,"-",'Rates Database'!J6141)</f>
        <v>3-2021-Eversource_WMA-Residential-Retail Basic Service Rate</v>
      </c>
      <c r="D6142" s="2">
        <f t="shared" si="95"/>
        <v>1</v>
      </c>
    </row>
    <row r="6143" spans="2:4" ht="13.8" x14ac:dyDescent="0.2">
      <c r="B6143" s="18">
        <v>6140</v>
      </c>
      <c r="C6143" s="2" t="str">
        <f>_xlfn.CONCAT(MONTH('Rates Database'!C6142),"-",'Rates Database'!B6142,"-",'Rates Database'!E6142,"-",'Rates Database'!G6142,"-",'Rates Database'!J6142)</f>
        <v>2-2021-Eversource_WMA-Residential-Retail Basic Service Rate</v>
      </c>
      <c r="D6143" s="2">
        <f t="shared" si="95"/>
        <v>1</v>
      </c>
    </row>
    <row r="6144" spans="2:4" ht="13.8" x14ac:dyDescent="0.2">
      <c r="B6144" s="18">
        <v>6141</v>
      </c>
      <c r="C6144" s="2" t="str">
        <f>_xlfn.CONCAT(MONTH('Rates Database'!C6143),"-",'Rates Database'!B6143,"-",'Rates Database'!E6143,"-",'Rates Database'!G6143,"-",'Rates Database'!J6143)</f>
        <v>1-2021-Eversource_WMA-Residential-Retail Basic Service Rate</v>
      </c>
      <c r="D6144" s="2">
        <f t="shared" si="95"/>
        <v>1</v>
      </c>
    </row>
    <row r="6145" spans="2:4" ht="13.8" x14ac:dyDescent="0.2">
      <c r="B6145" s="18">
        <v>6142</v>
      </c>
      <c r="C6145" s="2" t="str">
        <f>_xlfn.CONCAT(MONTH('Rates Database'!C6144),"-",'Rates Database'!B6144,"-",'Rates Database'!E6144,"-",'Rates Database'!G6144,"-",'Rates Database'!J6144)</f>
        <v>12-2020-Eversource_WMA-Residential-Retail Basic Service Rate</v>
      </c>
      <c r="D6145" s="2">
        <f t="shared" si="95"/>
        <v>1</v>
      </c>
    </row>
    <row r="6146" spans="2:4" ht="13.8" x14ac:dyDescent="0.2">
      <c r="B6146" s="18">
        <v>6143</v>
      </c>
      <c r="C6146" s="2" t="str">
        <f>_xlfn.CONCAT(MONTH('Rates Database'!C6145),"-",'Rates Database'!B6145,"-",'Rates Database'!E6145,"-",'Rates Database'!G6145,"-",'Rates Database'!J6145)</f>
        <v>11-2020-Eversource_WMA-Residential-Retail Basic Service Rate</v>
      </c>
      <c r="D6146" s="2">
        <f t="shared" si="95"/>
        <v>1</v>
      </c>
    </row>
    <row r="6147" spans="2:4" ht="13.8" x14ac:dyDescent="0.2">
      <c r="B6147" s="18">
        <v>6144</v>
      </c>
      <c r="C6147" s="2" t="str">
        <f>_xlfn.CONCAT(MONTH('Rates Database'!C6146),"-",'Rates Database'!B6146,"-",'Rates Database'!E6146,"-",'Rates Database'!G6146,"-",'Rates Database'!J6146)</f>
        <v>10-2020-Eversource_WMA-Residential-Retail Basic Service Rate</v>
      </c>
      <c r="D6147" s="2">
        <f t="shared" si="95"/>
        <v>1</v>
      </c>
    </row>
    <row r="6148" spans="2:4" ht="13.8" x14ac:dyDescent="0.2">
      <c r="B6148" s="18">
        <v>6145</v>
      </c>
      <c r="C6148" s="2" t="str">
        <f>_xlfn.CONCAT(MONTH('Rates Database'!C6147),"-",'Rates Database'!B6147,"-",'Rates Database'!E6147,"-",'Rates Database'!G6147,"-",'Rates Database'!J6147)</f>
        <v>9-2020-Eversource_WMA-Residential-Retail Basic Service Rate</v>
      </c>
      <c r="D6148" s="2">
        <f t="shared" si="95"/>
        <v>1</v>
      </c>
    </row>
    <row r="6149" spans="2:4" ht="13.8" x14ac:dyDescent="0.2">
      <c r="B6149" s="18">
        <v>6146</v>
      </c>
      <c r="C6149" s="2" t="str">
        <f>_xlfn.CONCAT(MONTH('Rates Database'!C6148),"-",'Rates Database'!B6148,"-",'Rates Database'!E6148,"-",'Rates Database'!G6148,"-",'Rates Database'!J6148)</f>
        <v>8-2020-Eversource_WMA-Residential-Retail Basic Service Rate</v>
      </c>
      <c r="D6149" s="2">
        <f t="shared" ref="D6149:D6212" si="96">COUNTIF($C$4:$C$10092,C6149)</f>
        <v>1</v>
      </c>
    </row>
    <row r="6150" spans="2:4" ht="13.8" x14ac:dyDescent="0.2">
      <c r="B6150" s="18">
        <v>6147</v>
      </c>
      <c r="C6150" s="2" t="str">
        <f>_xlfn.CONCAT(MONTH('Rates Database'!C6149),"-",'Rates Database'!B6149,"-",'Rates Database'!E6149,"-",'Rates Database'!G6149,"-",'Rates Database'!J6149)</f>
        <v>7-2020-Eversource_WMA-Residential-Retail Basic Service Rate</v>
      </c>
      <c r="D6150" s="2">
        <f t="shared" si="96"/>
        <v>1</v>
      </c>
    </row>
    <row r="6151" spans="2:4" ht="13.8" x14ac:dyDescent="0.2">
      <c r="B6151" s="18">
        <v>6148</v>
      </c>
      <c r="C6151" s="2" t="str">
        <f>_xlfn.CONCAT(MONTH('Rates Database'!C6150),"-",'Rates Database'!B6150,"-",'Rates Database'!E6150,"-",'Rates Database'!G6150,"-",'Rates Database'!J6150)</f>
        <v>6-2020-Eversource_WMA-Residential-Retail Basic Service Rate</v>
      </c>
      <c r="D6151" s="2">
        <f t="shared" si="96"/>
        <v>1</v>
      </c>
    </row>
    <row r="6152" spans="2:4" ht="13.8" x14ac:dyDescent="0.2">
      <c r="B6152" s="18">
        <v>6149</v>
      </c>
      <c r="C6152" s="2" t="str">
        <f>_xlfn.CONCAT(MONTH('Rates Database'!C6151),"-",'Rates Database'!B6151,"-",'Rates Database'!E6151,"-",'Rates Database'!G6151,"-",'Rates Database'!J6151)</f>
        <v>5-2020-Eversource_WMA-Residential-Retail Basic Service Rate</v>
      </c>
      <c r="D6152" s="2">
        <f t="shared" si="96"/>
        <v>1</v>
      </c>
    </row>
    <row r="6153" spans="2:4" ht="13.8" x14ac:dyDescent="0.2">
      <c r="B6153" s="18">
        <v>6150</v>
      </c>
      <c r="C6153" s="2" t="str">
        <f>_xlfn.CONCAT(MONTH('Rates Database'!C6152),"-",'Rates Database'!B6152,"-",'Rates Database'!E6152,"-",'Rates Database'!G6152,"-",'Rates Database'!J6152)</f>
        <v>4-2020-Eversource_WMA-Residential-Retail Basic Service Rate</v>
      </c>
      <c r="D6153" s="2">
        <f t="shared" si="96"/>
        <v>1</v>
      </c>
    </row>
    <row r="6154" spans="2:4" ht="13.8" x14ac:dyDescent="0.2">
      <c r="B6154" s="18">
        <v>6151</v>
      </c>
      <c r="C6154" s="2" t="str">
        <f>_xlfn.CONCAT(MONTH('Rates Database'!C6153),"-",'Rates Database'!B6153,"-",'Rates Database'!E6153,"-",'Rates Database'!G6153,"-",'Rates Database'!J6153)</f>
        <v>3-2020-Eversource_WMA-Residential-Retail Basic Service Rate</v>
      </c>
      <c r="D6154" s="2">
        <f t="shared" si="96"/>
        <v>1</v>
      </c>
    </row>
    <row r="6155" spans="2:4" ht="13.8" x14ac:dyDescent="0.2">
      <c r="B6155" s="18">
        <v>6152</v>
      </c>
      <c r="C6155" s="2" t="str">
        <f>_xlfn.CONCAT(MONTH('Rates Database'!C6154),"-",'Rates Database'!B6154,"-",'Rates Database'!E6154,"-",'Rates Database'!G6154,"-",'Rates Database'!J6154)</f>
        <v>2-2020-Eversource_WMA-Residential-Retail Basic Service Rate</v>
      </c>
      <c r="D6155" s="2">
        <f t="shared" si="96"/>
        <v>1</v>
      </c>
    </row>
    <row r="6156" spans="2:4" ht="13.8" x14ac:dyDescent="0.2">
      <c r="B6156" s="18">
        <v>6153</v>
      </c>
      <c r="C6156" s="2" t="str">
        <f>_xlfn.CONCAT(MONTH('Rates Database'!C6155),"-",'Rates Database'!B6155,"-",'Rates Database'!E6155,"-",'Rates Database'!G6155,"-",'Rates Database'!J6155)</f>
        <v>1-2020-Eversource_WMA-Residential-Retail Basic Service Rate</v>
      </c>
      <c r="D6156" s="2">
        <f t="shared" si="96"/>
        <v>1</v>
      </c>
    </row>
    <row r="6157" spans="2:4" ht="13.8" x14ac:dyDescent="0.2">
      <c r="B6157" s="18">
        <v>6154</v>
      </c>
      <c r="C6157" s="2" t="str">
        <f>_xlfn.CONCAT(MONTH('Rates Database'!C6156),"-",'Rates Database'!B6156,"-",'Rates Database'!E6156,"-",'Rates Database'!G6156,"-",'Rates Database'!J6156)</f>
        <v>12-2019-Eversource_WMA-Residential-Retail Basic Service Rate</v>
      </c>
      <c r="D6157" s="2">
        <f t="shared" si="96"/>
        <v>1</v>
      </c>
    </row>
    <row r="6158" spans="2:4" ht="13.8" x14ac:dyDescent="0.2">
      <c r="B6158" s="18">
        <v>6155</v>
      </c>
      <c r="C6158" s="2" t="str">
        <f>_xlfn.CONCAT(MONTH('Rates Database'!C6157),"-",'Rates Database'!B6157,"-",'Rates Database'!E6157,"-",'Rates Database'!G6157,"-",'Rates Database'!J6157)</f>
        <v>11-2019-Eversource_WMA-Residential-Retail Basic Service Rate</v>
      </c>
      <c r="D6158" s="2">
        <f t="shared" si="96"/>
        <v>1</v>
      </c>
    </row>
    <row r="6159" spans="2:4" ht="13.8" x14ac:dyDescent="0.2">
      <c r="B6159" s="18">
        <v>6156</v>
      </c>
      <c r="C6159" s="2" t="str">
        <f>_xlfn.CONCAT(MONTH('Rates Database'!C6158),"-",'Rates Database'!B6158,"-",'Rates Database'!E6158,"-",'Rates Database'!G6158,"-",'Rates Database'!J6158)</f>
        <v>10-2019-Eversource_WMA-Residential-Retail Basic Service Rate</v>
      </c>
      <c r="D6159" s="2">
        <f t="shared" si="96"/>
        <v>1</v>
      </c>
    </row>
    <row r="6160" spans="2:4" ht="13.8" x14ac:dyDescent="0.2">
      <c r="B6160" s="18">
        <v>6157</v>
      </c>
      <c r="C6160" s="2" t="str">
        <f>_xlfn.CONCAT(MONTH('Rates Database'!C6159),"-",'Rates Database'!B6159,"-",'Rates Database'!E6159,"-",'Rates Database'!G6159,"-",'Rates Database'!J6159)</f>
        <v>9-2019-Eversource_WMA-Residential-Retail Basic Service Rate</v>
      </c>
      <c r="D6160" s="2">
        <f t="shared" si="96"/>
        <v>1</v>
      </c>
    </row>
    <row r="6161" spans="2:4" ht="13.8" x14ac:dyDescent="0.2">
      <c r="B6161" s="18">
        <v>6158</v>
      </c>
      <c r="C6161" s="2" t="str">
        <f>_xlfn.CONCAT(MONTH('Rates Database'!C6160),"-",'Rates Database'!B6160,"-",'Rates Database'!E6160,"-",'Rates Database'!G6160,"-",'Rates Database'!J6160)</f>
        <v>8-2019-Eversource_WMA-Residential-Retail Basic Service Rate</v>
      </c>
      <c r="D6161" s="2">
        <f t="shared" si="96"/>
        <v>1</v>
      </c>
    </row>
    <row r="6162" spans="2:4" ht="13.8" x14ac:dyDescent="0.2">
      <c r="B6162" s="18">
        <v>6159</v>
      </c>
      <c r="C6162" s="2" t="str">
        <f>_xlfn.CONCAT(MONTH('Rates Database'!C6161),"-",'Rates Database'!B6161,"-",'Rates Database'!E6161,"-",'Rates Database'!G6161,"-",'Rates Database'!J6161)</f>
        <v>7-2019-Eversource_WMA-Residential-Retail Basic Service Rate</v>
      </c>
      <c r="D6162" s="2">
        <f t="shared" si="96"/>
        <v>1</v>
      </c>
    </row>
    <row r="6163" spans="2:4" ht="13.8" x14ac:dyDescent="0.2">
      <c r="B6163" s="18">
        <v>6160</v>
      </c>
      <c r="C6163" s="2" t="str">
        <f>_xlfn.CONCAT(MONTH('Rates Database'!C6162),"-",'Rates Database'!B6162,"-",'Rates Database'!E6162,"-",'Rates Database'!G6162,"-",'Rates Database'!J6162)</f>
        <v>6-2019-Eversource_WMA-Residential-Retail Basic Service Rate</v>
      </c>
      <c r="D6163" s="2">
        <f t="shared" si="96"/>
        <v>1</v>
      </c>
    </row>
    <row r="6164" spans="2:4" ht="13.8" x14ac:dyDescent="0.2">
      <c r="B6164" s="18">
        <v>6161</v>
      </c>
      <c r="C6164" s="2" t="str">
        <f>_xlfn.CONCAT(MONTH('Rates Database'!C6163),"-",'Rates Database'!B6163,"-",'Rates Database'!E6163,"-",'Rates Database'!G6163,"-",'Rates Database'!J6163)</f>
        <v>5-2019-Eversource_WMA-Residential-Retail Basic Service Rate</v>
      </c>
      <c r="D6164" s="2">
        <f t="shared" si="96"/>
        <v>1</v>
      </c>
    </row>
    <row r="6165" spans="2:4" ht="13.8" x14ac:dyDescent="0.2">
      <c r="B6165" s="18">
        <v>6162</v>
      </c>
      <c r="C6165" s="2" t="str">
        <f>_xlfn.CONCAT(MONTH('Rates Database'!C6164),"-",'Rates Database'!B6164,"-",'Rates Database'!E6164,"-",'Rates Database'!G6164,"-",'Rates Database'!J6164)</f>
        <v>4-2019-Eversource_WMA-Residential-Retail Basic Service Rate</v>
      </c>
      <c r="D6165" s="2">
        <f t="shared" si="96"/>
        <v>1</v>
      </c>
    </row>
    <row r="6166" spans="2:4" ht="13.8" x14ac:dyDescent="0.2">
      <c r="B6166" s="18">
        <v>6163</v>
      </c>
      <c r="C6166" s="2" t="str">
        <f>_xlfn.CONCAT(MONTH('Rates Database'!C6165),"-",'Rates Database'!B6165,"-",'Rates Database'!E6165,"-",'Rates Database'!G6165,"-",'Rates Database'!J6165)</f>
        <v>3-2019-Eversource_WMA-Residential-Retail Basic Service Rate</v>
      </c>
      <c r="D6166" s="2">
        <f t="shared" si="96"/>
        <v>1</v>
      </c>
    </row>
    <row r="6167" spans="2:4" ht="13.8" x14ac:dyDescent="0.2">
      <c r="B6167" s="18">
        <v>6164</v>
      </c>
      <c r="C6167" s="2" t="str">
        <f>_xlfn.CONCAT(MONTH('Rates Database'!C6166),"-",'Rates Database'!B6166,"-",'Rates Database'!E6166,"-",'Rates Database'!G6166,"-",'Rates Database'!J6166)</f>
        <v>2-2019-Eversource_WMA-Residential-Retail Basic Service Rate</v>
      </c>
      <c r="D6167" s="2">
        <f t="shared" si="96"/>
        <v>1</v>
      </c>
    </row>
    <row r="6168" spans="2:4" ht="13.8" x14ac:dyDescent="0.2">
      <c r="B6168" s="18">
        <v>6165</v>
      </c>
      <c r="C6168" s="2" t="str">
        <f>_xlfn.CONCAT(MONTH('Rates Database'!C6167),"-",'Rates Database'!B6167,"-",'Rates Database'!E6167,"-",'Rates Database'!G6167,"-",'Rates Database'!J6167)</f>
        <v>1-2019-Eversource_WMA-Residential-Retail Basic Service Rate</v>
      </c>
      <c r="D6168" s="2">
        <f t="shared" si="96"/>
        <v>1</v>
      </c>
    </row>
    <row r="6169" spans="2:4" ht="13.8" x14ac:dyDescent="0.2">
      <c r="B6169" s="18">
        <v>6166</v>
      </c>
      <c r="C6169" s="2" t="str">
        <f>_xlfn.CONCAT(MONTH('Rates Database'!C6168),"-",'Rates Database'!B6168,"-",'Rates Database'!E6168,"-",'Rates Database'!G6168,"-",'Rates Database'!J6168)</f>
        <v>12-2023-Unitil-Residential-Retail Basic Service Rate</v>
      </c>
      <c r="D6169" s="2">
        <f t="shared" si="96"/>
        <v>1</v>
      </c>
    </row>
    <row r="6170" spans="2:4" ht="13.8" x14ac:dyDescent="0.2">
      <c r="B6170" s="18">
        <v>6167</v>
      </c>
      <c r="C6170" s="2" t="str">
        <f>_xlfn.CONCAT(MONTH('Rates Database'!C6169),"-",'Rates Database'!B6169,"-",'Rates Database'!E6169,"-",'Rates Database'!G6169,"-",'Rates Database'!J6169)</f>
        <v>11-2023-Unitil-Residential-Retail Basic Service Rate</v>
      </c>
      <c r="D6170" s="2">
        <f t="shared" si="96"/>
        <v>1</v>
      </c>
    </row>
    <row r="6171" spans="2:4" ht="13.8" x14ac:dyDescent="0.2">
      <c r="B6171" s="18">
        <v>6168</v>
      </c>
      <c r="C6171" s="2" t="str">
        <f>_xlfn.CONCAT(MONTH('Rates Database'!C6170),"-",'Rates Database'!B6170,"-",'Rates Database'!E6170,"-",'Rates Database'!G6170,"-",'Rates Database'!J6170)</f>
        <v>10-2023-Unitil-Residential-Retail Basic Service Rate</v>
      </c>
      <c r="D6171" s="2">
        <f t="shared" si="96"/>
        <v>1</v>
      </c>
    </row>
    <row r="6172" spans="2:4" ht="13.8" x14ac:dyDescent="0.2">
      <c r="B6172" s="18">
        <v>6169</v>
      </c>
      <c r="C6172" s="2" t="str">
        <f>_xlfn.CONCAT(MONTH('Rates Database'!C6171),"-",'Rates Database'!B6171,"-",'Rates Database'!E6171,"-",'Rates Database'!G6171,"-",'Rates Database'!J6171)</f>
        <v>9-2023-Unitil-Residential-Retail Basic Service Rate</v>
      </c>
      <c r="D6172" s="2">
        <f t="shared" si="96"/>
        <v>1</v>
      </c>
    </row>
    <row r="6173" spans="2:4" ht="13.8" x14ac:dyDescent="0.2">
      <c r="B6173" s="18">
        <v>6170</v>
      </c>
      <c r="C6173" s="2" t="str">
        <f>_xlfn.CONCAT(MONTH('Rates Database'!C6172),"-",'Rates Database'!B6172,"-",'Rates Database'!E6172,"-",'Rates Database'!G6172,"-",'Rates Database'!J6172)</f>
        <v>8-2023-Unitil-Residential-Retail Basic Service Rate</v>
      </c>
      <c r="D6173" s="2">
        <f t="shared" si="96"/>
        <v>1</v>
      </c>
    </row>
    <row r="6174" spans="2:4" ht="13.8" x14ac:dyDescent="0.2">
      <c r="B6174" s="18">
        <v>6171</v>
      </c>
      <c r="C6174" s="2" t="str">
        <f>_xlfn.CONCAT(MONTH('Rates Database'!C6173),"-",'Rates Database'!B6173,"-",'Rates Database'!E6173,"-",'Rates Database'!G6173,"-",'Rates Database'!J6173)</f>
        <v>7-2023-Unitil-Residential-Retail Basic Service Rate</v>
      </c>
      <c r="D6174" s="2">
        <f t="shared" si="96"/>
        <v>1</v>
      </c>
    </row>
    <row r="6175" spans="2:4" ht="13.8" x14ac:dyDescent="0.2">
      <c r="B6175" s="18">
        <v>6172</v>
      </c>
      <c r="C6175" s="2" t="str">
        <f>_xlfn.CONCAT(MONTH('Rates Database'!C6174),"-",'Rates Database'!B6174,"-",'Rates Database'!E6174,"-",'Rates Database'!G6174,"-",'Rates Database'!J6174)</f>
        <v>6-2023-Unitil-Residential-Retail Basic Service Rate</v>
      </c>
      <c r="D6175" s="2">
        <f t="shared" si="96"/>
        <v>1</v>
      </c>
    </row>
    <row r="6176" spans="2:4" ht="13.8" x14ac:dyDescent="0.2">
      <c r="B6176" s="18">
        <v>6173</v>
      </c>
      <c r="C6176" s="2" t="str">
        <f>_xlfn.CONCAT(MONTH('Rates Database'!C6175),"-",'Rates Database'!B6175,"-",'Rates Database'!E6175,"-",'Rates Database'!G6175,"-",'Rates Database'!J6175)</f>
        <v>5-2023-Unitil-Residential-Retail Basic Service Rate</v>
      </c>
      <c r="D6176" s="2">
        <f t="shared" si="96"/>
        <v>1</v>
      </c>
    </row>
    <row r="6177" spans="2:4" ht="13.8" x14ac:dyDescent="0.2">
      <c r="B6177" s="18">
        <v>6174</v>
      </c>
      <c r="C6177" s="2" t="str">
        <f>_xlfn.CONCAT(MONTH('Rates Database'!C6176),"-",'Rates Database'!B6176,"-",'Rates Database'!E6176,"-",'Rates Database'!G6176,"-",'Rates Database'!J6176)</f>
        <v>4-2023-Unitil-Residential-Retail Basic Service Rate</v>
      </c>
      <c r="D6177" s="2">
        <f t="shared" si="96"/>
        <v>1</v>
      </c>
    </row>
    <row r="6178" spans="2:4" ht="13.8" x14ac:dyDescent="0.2">
      <c r="B6178" s="18">
        <v>6175</v>
      </c>
      <c r="C6178" s="2" t="str">
        <f>_xlfn.CONCAT(MONTH('Rates Database'!C6177),"-",'Rates Database'!B6177,"-",'Rates Database'!E6177,"-",'Rates Database'!G6177,"-",'Rates Database'!J6177)</f>
        <v>3-2023-Unitil-Residential-Retail Basic Service Rate</v>
      </c>
      <c r="D6178" s="2">
        <f t="shared" si="96"/>
        <v>1</v>
      </c>
    </row>
    <row r="6179" spans="2:4" ht="13.8" x14ac:dyDescent="0.2">
      <c r="B6179" s="18">
        <v>6176</v>
      </c>
      <c r="C6179" s="2" t="str">
        <f>_xlfn.CONCAT(MONTH('Rates Database'!C6178),"-",'Rates Database'!B6178,"-",'Rates Database'!E6178,"-",'Rates Database'!G6178,"-",'Rates Database'!J6178)</f>
        <v>2-2023-Unitil-Residential-Retail Basic Service Rate</v>
      </c>
      <c r="D6179" s="2">
        <f t="shared" si="96"/>
        <v>1</v>
      </c>
    </row>
    <row r="6180" spans="2:4" ht="13.8" x14ac:dyDescent="0.2">
      <c r="B6180" s="18">
        <v>6177</v>
      </c>
      <c r="C6180" s="2" t="str">
        <f>_xlfn.CONCAT(MONTH('Rates Database'!C6179),"-",'Rates Database'!B6179,"-",'Rates Database'!E6179,"-",'Rates Database'!G6179,"-",'Rates Database'!J6179)</f>
        <v>1-2023-Unitil-Residential-Retail Basic Service Rate</v>
      </c>
      <c r="D6180" s="2">
        <f t="shared" si="96"/>
        <v>1</v>
      </c>
    </row>
    <row r="6181" spans="2:4" ht="13.8" x14ac:dyDescent="0.2">
      <c r="B6181" s="18">
        <v>6178</v>
      </c>
      <c r="C6181" s="2" t="str">
        <f>_xlfn.CONCAT(MONTH('Rates Database'!C6180),"-",'Rates Database'!B6180,"-",'Rates Database'!E6180,"-",'Rates Database'!G6180,"-",'Rates Database'!J6180)</f>
        <v>12-2022-Unitil-Residential-Retail Basic Service Rate</v>
      </c>
      <c r="D6181" s="2">
        <f t="shared" si="96"/>
        <v>1</v>
      </c>
    </row>
    <row r="6182" spans="2:4" ht="13.8" x14ac:dyDescent="0.2">
      <c r="B6182" s="18">
        <v>6179</v>
      </c>
      <c r="C6182" s="2" t="str">
        <f>_xlfn.CONCAT(MONTH('Rates Database'!C6181),"-",'Rates Database'!B6181,"-",'Rates Database'!E6181,"-",'Rates Database'!G6181,"-",'Rates Database'!J6181)</f>
        <v>11-2022-Unitil-Residential-Retail Basic Service Rate</v>
      </c>
      <c r="D6182" s="2">
        <f t="shared" si="96"/>
        <v>1</v>
      </c>
    </row>
    <row r="6183" spans="2:4" ht="13.8" x14ac:dyDescent="0.2">
      <c r="B6183" s="18">
        <v>6180</v>
      </c>
      <c r="C6183" s="2" t="str">
        <f>_xlfn.CONCAT(MONTH('Rates Database'!C6182),"-",'Rates Database'!B6182,"-",'Rates Database'!E6182,"-",'Rates Database'!G6182,"-",'Rates Database'!J6182)</f>
        <v>10-2022-Unitil-Residential-Retail Basic Service Rate</v>
      </c>
      <c r="D6183" s="2">
        <f t="shared" si="96"/>
        <v>1</v>
      </c>
    </row>
    <row r="6184" spans="2:4" ht="13.8" x14ac:dyDescent="0.2">
      <c r="B6184" s="18">
        <v>6181</v>
      </c>
      <c r="C6184" s="2" t="str">
        <f>_xlfn.CONCAT(MONTH('Rates Database'!C6183),"-",'Rates Database'!B6183,"-",'Rates Database'!E6183,"-",'Rates Database'!G6183,"-",'Rates Database'!J6183)</f>
        <v>9-2022-Unitil-Residential-Retail Basic Service Rate</v>
      </c>
      <c r="D6184" s="2">
        <f t="shared" si="96"/>
        <v>1</v>
      </c>
    </row>
    <row r="6185" spans="2:4" ht="13.8" x14ac:dyDescent="0.2">
      <c r="B6185" s="18">
        <v>6182</v>
      </c>
      <c r="C6185" s="2" t="str">
        <f>_xlfn.CONCAT(MONTH('Rates Database'!C6184),"-",'Rates Database'!B6184,"-",'Rates Database'!E6184,"-",'Rates Database'!G6184,"-",'Rates Database'!J6184)</f>
        <v>8-2022-Unitil-Residential-Retail Basic Service Rate</v>
      </c>
      <c r="D6185" s="2">
        <f t="shared" si="96"/>
        <v>1</v>
      </c>
    </row>
    <row r="6186" spans="2:4" ht="13.8" x14ac:dyDescent="0.2">
      <c r="B6186" s="18">
        <v>6183</v>
      </c>
      <c r="C6186" s="2" t="str">
        <f>_xlfn.CONCAT(MONTH('Rates Database'!C6185),"-",'Rates Database'!B6185,"-",'Rates Database'!E6185,"-",'Rates Database'!G6185,"-",'Rates Database'!J6185)</f>
        <v>7-2022-Unitil-Residential-Retail Basic Service Rate</v>
      </c>
      <c r="D6186" s="2">
        <f t="shared" si="96"/>
        <v>1</v>
      </c>
    </row>
    <row r="6187" spans="2:4" ht="13.8" x14ac:dyDescent="0.2">
      <c r="B6187" s="18">
        <v>6184</v>
      </c>
      <c r="C6187" s="2" t="str">
        <f>_xlfn.CONCAT(MONTH('Rates Database'!C6186),"-",'Rates Database'!B6186,"-",'Rates Database'!E6186,"-",'Rates Database'!G6186,"-",'Rates Database'!J6186)</f>
        <v>6-2022-Unitil-Residential-Retail Basic Service Rate</v>
      </c>
      <c r="D6187" s="2">
        <f t="shared" si="96"/>
        <v>1</v>
      </c>
    </row>
    <row r="6188" spans="2:4" ht="13.8" x14ac:dyDescent="0.2">
      <c r="B6188" s="18">
        <v>6185</v>
      </c>
      <c r="C6188" s="2" t="str">
        <f>_xlfn.CONCAT(MONTH('Rates Database'!C6187),"-",'Rates Database'!B6187,"-",'Rates Database'!E6187,"-",'Rates Database'!G6187,"-",'Rates Database'!J6187)</f>
        <v>5-2022-Unitil-Residential-Retail Basic Service Rate</v>
      </c>
      <c r="D6188" s="2">
        <f t="shared" si="96"/>
        <v>1</v>
      </c>
    </row>
    <row r="6189" spans="2:4" ht="13.8" x14ac:dyDescent="0.2">
      <c r="B6189" s="18">
        <v>6186</v>
      </c>
      <c r="C6189" s="2" t="str">
        <f>_xlfn.CONCAT(MONTH('Rates Database'!C6188),"-",'Rates Database'!B6188,"-",'Rates Database'!E6188,"-",'Rates Database'!G6188,"-",'Rates Database'!J6188)</f>
        <v>4-2022-Unitil-Residential-Retail Basic Service Rate</v>
      </c>
      <c r="D6189" s="2">
        <f t="shared" si="96"/>
        <v>1</v>
      </c>
    </row>
    <row r="6190" spans="2:4" ht="13.8" x14ac:dyDescent="0.2">
      <c r="B6190" s="18">
        <v>6187</v>
      </c>
      <c r="C6190" s="2" t="str">
        <f>_xlfn.CONCAT(MONTH('Rates Database'!C6189),"-",'Rates Database'!B6189,"-",'Rates Database'!E6189,"-",'Rates Database'!G6189,"-",'Rates Database'!J6189)</f>
        <v>3-2022-Unitil-Residential-Retail Basic Service Rate</v>
      </c>
      <c r="D6190" s="2">
        <f t="shared" si="96"/>
        <v>1</v>
      </c>
    </row>
    <row r="6191" spans="2:4" ht="13.8" x14ac:dyDescent="0.2">
      <c r="B6191" s="18">
        <v>6188</v>
      </c>
      <c r="C6191" s="2" t="str">
        <f>_xlfn.CONCAT(MONTH('Rates Database'!C6190),"-",'Rates Database'!B6190,"-",'Rates Database'!E6190,"-",'Rates Database'!G6190,"-",'Rates Database'!J6190)</f>
        <v>2-2022-Unitil-Residential-Retail Basic Service Rate</v>
      </c>
      <c r="D6191" s="2">
        <f t="shared" si="96"/>
        <v>1</v>
      </c>
    </row>
    <row r="6192" spans="2:4" ht="13.8" x14ac:dyDescent="0.2">
      <c r="B6192" s="18">
        <v>6189</v>
      </c>
      <c r="C6192" s="2" t="str">
        <f>_xlfn.CONCAT(MONTH('Rates Database'!C6191),"-",'Rates Database'!B6191,"-",'Rates Database'!E6191,"-",'Rates Database'!G6191,"-",'Rates Database'!J6191)</f>
        <v>1-2022-Unitil-Residential-Retail Basic Service Rate</v>
      </c>
      <c r="D6192" s="2">
        <f t="shared" si="96"/>
        <v>1</v>
      </c>
    </row>
    <row r="6193" spans="2:4" ht="13.8" x14ac:dyDescent="0.2">
      <c r="B6193" s="18">
        <v>6190</v>
      </c>
      <c r="C6193" s="2" t="str">
        <f>_xlfn.CONCAT(MONTH('Rates Database'!C6192),"-",'Rates Database'!B6192,"-",'Rates Database'!E6192,"-",'Rates Database'!G6192,"-",'Rates Database'!J6192)</f>
        <v>12-2021-Unitil-Residential-Retail Basic Service Rate</v>
      </c>
      <c r="D6193" s="2">
        <f t="shared" si="96"/>
        <v>1</v>
      </c>
    </row>
    <row r="6194" spans="2:4" ht="13.8" x14ac:dyDescent="0.2">
      <c r="B6194" s="18">
        <v>6191</v>
      </c>
      <c r="C6194" s="2" t="str">
        <f>_xlfn.CONCAT(MONTH('Rates Database'!C6193),"-",'Rates Database'!B6193,"-",'Rates Database'!E6193,"-",'Rates Database'!G6193,"-",'Rates Database'!J6193)</f>
        <v>11-2021-Unitil-Residential-Retail Basic Service Rate</v>
      </c>
      <c r="D6194" s="2">
        <f t="shared" si="96"/>
        <v>1</v>
      </c>
    </row>
    <row r="6195" spans="2:4" ht="13.8" x14ac:dyDescent="0.2">
      <c r="B6195" s="18">
        <v>6192</v>
      </c>
      <c r="C6195" s="2" t="str">
        <f>_xlfn.CONCAT(MONTH('Rates Database'!C6194),"-",'Rates Database'!B6194,"-",'Rates Database'!E6194,"-",'Rates Database'!G6194,"-",'Rates Database'!J6194)</f>
        <v>10-2021-Unitil-Residential-Retail Basic Service Rate</v>
      </c>
      <c r="D6195" s="2">
        <f t="shared" si="96"/>
        <v>1</v>
      </c>
    </row>
    <row r="6196" spans="2:4" ht="13.8" x14ac:dyDescent="0.2">
      <c r="B6196" s="18">
        <v>6193</v>
      </c>
      <c r="C6196" s="2" t="str">
        <f>_xlfn.CONCAT(MONTH('Rates Database'!C6195),"-",'Rates Database'!B6195,"-",'Rates Database'!E6195,"-",'Rates Database'!G6195,"-",'Rates Database'!J6195)</f>
        <v>9-2021-Unitil-Residential-Retail Basic Service Rate</v>
      </c>
      <c r="D6196" s="2">
        <f t="shared" si="96"/>
        <v>1</v>
      </c>
    </row>
    <row r="6197" spans="2:4" ht="13.8" x14ac:dyDescent="0.2">
      <c r="B6197" s="18">
        <v>6194</v>
      </c>
      <c r="C6197" s="2" t="str">
        <f>_xlfn.CONCAT(MONTH('Rates Database'!C6196),"-",'Rates Database'!B6196,"-",'Rates Database'!E6196,"-",'Rates Database'!G6196,"-",'Rates Database'!J6196)</f>
        <v>8-2021-Unitil-Residential-Retail Basic Service Rate</v>
      </c>
      <c r="D6197" s="2">
        <f t="shared" si="96"/>
        <v>1</v>
      </c>
    </row>
    <row r="6198" spans="2:4" ht="13.8" x14ac:dyDescent="0.2">
      <c r="B6198" s="18">
        <v>6195</v>
      </c>
      <c r="C6198" s="2" t="str">
        <f>_xlfn.CONCAT(MONTH('Rates Database'!C6197),"-",'Rates Database'!B6197,"-",'Rates Database'!E6197,"-",'Rates Database'!G6197,"-",'Rates Database'!J6197)</f>
        <v>7-2021-Unitil-Residential-Retail Basic Service Rate</v>
      </c>
      <c r="D6198" s="2">
        <f t="shared" si="96"/>
        <v>1</v>
      </c>
    </row>
    <row r="6199" spans="2:4" ht="13.8" x14ac:dyDescent="0.2">
      <c r="B6199" s="18">
        <v>6196</v>
      </c>
      <c r="C6199" s="2" t="str">
        <f>_xlfn.CONCAT(MONTH('Rates Database'!C6198),"-",'Rates Database'!B6198,"-",'Rates Database'!E6198,"-",'Rates Database'!G6198,"-",'Rates Database'!J6198)</f>
        <v>6-2021-Unitil-Residential-Retail Basic Service Rate</v>
      </c>
      <c r="D6199" s="2">
        <f t="shared" si="96"/>
        <v>1</v>
      </c>
    </row>
    <row r="6200" spans="2:4" ht="13.8" x14ac:dyDescent="0.2">
      <c r="B6200" s="18">
        <v>6197</v>
      </c>
      <c r="C6200" s="2" t="str">
        <f>_xlfn.CONCAT(MONTH('Rates Database'!C6199),"-",'Rates Database'!B6199,"-",'Rates Database'!E6199,"-",'Rates Database'!G6199,"-",'Rates Database'!J6199)</f>
        <v>5-2021-Unitil-Residential-Retail Basic Service Rate</v>
      </c>
      <c r="D6200" s="2">
        <f t="shared" si="96"/>
        <v>1</v>
      </c>
    </row>
    <row r="6201" spans="2:4" ht="13.8" x14ac:dyDescent="0.2">
      <c r="B6201" s="18">
        <v>6198</v>
      </c>
      <c r="C6201" s="2" t="str">
        <f>_xlfn.CONCAT(MONTH('Rates Database'!C6200),"-",'Rates Database'!B6200,"-",'Rates Database'!E6200,"-",'Rates Database'!G6200,"-",'Rates Database'!J6200)</f>
        <v>4-2021-Unitil-Residential-Retail Basic Service Rate</v>
      </c>
      <c r="D6201" s="2">
        <f t="shared" si="96"/>
        <v>1</v>
      </c>
    </row>
    <row r="6202" spans="2:4" ht="13.8" x14ac:dyDescent="0.2">
      <c r="B6202" s="18">
        <v>6199</v>
      </c>
      <c r="C6202" s="2" t="str">
        <f>_xlfn.CONCAT(MONTH('Rates Database'!C6201),"-",'Rates Database'!B6201,"-",'Rates Database'!E6201,"-",'Rates Database'!G6201,"-",'Rates Database'!J6201)</f>
        <v>3-2021-Unitil-Residential-Retail Basic Service Rate</v>
      </c>
      <c r="D6202" s="2">
        <f t="shared" si="96"/>
        <v>1</v>
      </c>
    </row>
    <row r="6203" spans="2:4" ht="13.8" x14ac:dyDescent="0.2">
      <c r="B6203" s="18">
        <v>6200</v>
      </c>
      <c r="C6203" s="2" t="str">
        <f>_xlfn.CONCAT(MONTH('Rates Database'!C6202),"-",'Rates Database'!B6202,"-",'Rates Database'!E6202,"-",'Rates Database'!G6202,"-",'Rates Database'!J6202)</f>
        <v>2-2021-Unitil-Residential-Retail Basic Service Rate</v>
      </c>
      <c r="D6203" s="2">
        <f t="shared" si="96"/>
        <v>1</v>
      </c>
    </row>
    <row r="6204" spans="2:4" ht="13.8" x14ac:dyDescent="0.2">
      <c r="B6204" s="18">
        <v>6201</v>
      </c>
      <c r="C6204" s="2" t="str">
        <f>_xlfn.CONCAT(MONTH('Rates Database'!C6203),"-",'Rates Database'!B6203,"-",'Rates Database'!E6203,"-",'Rates Database'!G6203,"-",'Rates Database'!J6203)</f>
        <v>1-2021-Unitil-Residential-Retail Basic Service Rate</v>
      </c>
      <c r="D6204" s="2">
        <f t="shared" si="96"/>
        <v>1</v>
      </c>
    </row>
    <row r="6205" spans="2:4" ht="13.8" x14ac:dyDescent="0.2">
      <c r="B6205" s="18">
        <v>6202</v>
      </c>
      <c r="C6205" s="2" t="str">
        <f>_xlfn.CONCAT(MONTH('Rates Database'!C6204),"-",'Rates Database'!B6204,"-",'Rates Database'!E6204,"-",'Rates Database'!G6204,"-",'Rates Database'!J6204)</f>
        <v>12-2020-Unitil-Residential-Retail Basic Service Rate</v>
      </c>
      <c r="D6205" s="2">
        <f t="shared" si="96"/>
        <v>1</v>
      </c>
    </row>
    <row r="6206" spans="2:4" ht="13.8" x14ac:dyDescent="0.2">
      <c r="B6206" s="18">
        <v>6203</v>
      </c>
      <c r="C6206" s="2" t="str">
        <f>_xlfn.CONCAT(MONTH('Rates Database'!C6205),"-",'Rates Database'!B6205,"-",'Rates Database'!E6205,"-",'Rates Database'!G6205,"-",'Rates Database'!J6205)</f>
        <v>11-2020-Unitil-Residential-Retail Basic Service Rate</v>
      </c>
      <c r="D6206" s="2">
        <f t="shared" si="96"/>
        <v>1</v>
      </c>
    </row>
    <row r="6207" spans="2:4" ht="13.8" x14ac:dyDescent="0.2">
      <c r="B6207" s="18">
        <v>6204</v>
      </c>
      <c r="C6207" s="2" t="str">
        <f>_xlfn.CONCAT(MONTH('Rates Database'!C6206),"-",'Rates Database'!B6206,"-",'Rates Database'!E6206,"-",'Rates Database'!G6206,"-",'Rates Database'!J6206)</f>
        <v>10-2020-Unitil-Residential-Retail Basic Service Rate</v>
      </c>
      <c r="D6207" s="2">
        <f t="shared" si="96"/>
        <v>1</v>
      </c>
    </row>
    <row r="6208" spans="2:4" ht="13.8" x14ac:dyDescent="0.2">
      <c r="B6208" s="18">
        <v>6205</v>
      </c>
      <c r="C6208" s="2" t="str">
        <f>_xlfn.CONCAT(MONTH('Rates Database'!C6207),"-",'Rates Database'!B6207,"-",'Rates Database'!E6207,"-",'Rates Database'!G6207,"-",'Rates Database'!J6207)</f>
        <v>9-2020-Unitil-Residential-Retail Basic Service Rate</v>
      </c>
      <c r="D6208" s="2">
        <f t="shared" si="96"/>
        <v>1</v>
      </c>
    </row>
    <row r="6209" spans="2:4" ht="13.8" x14ac:dyDescent="0.2">
      <c r="B6209" s="18">
        <v>6206</v>
      </c>
      <c r="C6209" s="2" t="str">
        <f>_xlfn.CONCAT(MONTH('Rates Database'!C6208),"-",'Rates Database'!B6208,"-",'Rates Database'!E6208,"-",'Rates Database'!G6208,"-",'Rates Database'!J6208)</f>
        <v>8-2020-Unitil-Residential-Retail Basic Service Rate</v>
      </c>
      <c r="D6209" s="2">
        <f t="shared" si="96"/>
        <v>1</v>
      </c>
    </row>
    <row r="6210" spans="2:4" ht="13.8" x14ac:dyDescent="0.2">
      <c r="B6210" s="18">
        <v>6207</v>
      </c>
      <c r="C6210" s="2" t="str">
        <f>_xlfn.CONCAT(MONTH('Rates Database'!C6209),"-",'Rates Database'!B6209,"-",'Rates Database'!E6209,"-",'Rates Database'!G6209,"-",'Rates Database'!J6209)</f>
        <v>7-2020-Unitil-Residential-Retail Basic Service Rate</v>
      </c>
      <c r="D6210" s="2">
        <f t="shared" si="96"/>
        <v>1</v>
      </c>
    </row>
    <row r="6211" spans="2:4" ht="13.8" x14ac:dyDescent="0.2">
      <c r="B6211" s="18">
        <v>6208</v>
      </c>
      <c r="C6211" s="2" t="str">
        <f>_xlfn.CONCAT(MONTH('Rates Database'!C6210),"-",'Rates Database'!B6210,"-",'Rates Database'!E6210,"-",'Rates Database'!G6210,"-",'Rates Database'!J6210)</f>
        <v>6-2020-Unitil-Residential-Retail Basic Service Rate</v>
      </c>
      <c r="D6211" s="2">
        <f t="shared" si="96"/>
        <v>1</v>
      </c>
    </row>
    <row r="6212" spans="2:4" ht="13.8" x14ac:dyDescent="0.2">
      <c r="B6212" s="18">
        <v>6209</v>
      </c>
      <c r="C6212" s="2" t="str">
        <f>_xlfn.CONCAT(MONTH('Rates Database'!C6211),"-",'Rates Database'!B6211,"-",'Rates Database'!E6211,"-",'Rates Database'!G6211,"-",'Rates Database'!J6211)</f>
        <v>5-2020-Unitil-Residential-Retail Basic Service Rate</v>
      </c>
      <c r="D6212" s="2">
        <f t="shared" si="96"/>
        <v>1</v>
      </c>
    </row>
    <row r="6213" spans="2:4" ht="13.8" x14ac:dyDescent="0.2">
      <c r="B6213" s="18">
        <v>6210</v>
      </c>
      <c r="C6213" s="2" t="str">
        <f>_xlfn.CONCAT(MONTH('Rates Database'!C6212),"-",'Rates Database'!B6212,"-",'Rates Database'!E6212,"-",'Rates Database'!G6212,"-",'Rates Database'!J6212)</f>
        <v>4-2020-Unitil-Residential-Retail Basic Service Rate</v>
      </c>
      <c r="D6213" s="2">
        <f t="shared" ref="D6213:D6276" si="97">COUNTIF($C$4:$C$10092,C6213)</f>
        <v>1</v>
      </c>
    </row>
    <row r="6214" spans="2:4" ht="13.8" x14ac:dyDescent="0.2">
      <c r="B6214" s="18">
        <v>6211</v>
      </c>
      <c r="C6214" s="2" t="str">
        <f>_xlfn.CONCAT(MONTH('Rates Database'!C6213),"-",'Rates Database'!B6213,"-",'Rates Database'!E6213,"-",'Rates Database'!G6213,"-",'Rates Database'!J6213)</f>
        <v>3-2020-Unitil-Residential-Retail Basic Service Rate</v>
      </c>
      <c r="D6214" s="2">
        <f t="shared" si="97"/>
        <v>1</v>
      </c>
    </row>
    <row r="6215" spans="2:4" ht="13.8" x14ac:dyDescent="0.2">
      <c r="B6215" s="18">
        <v>6212</v>
      </c>
      <c r="C6215" s="2" t="str">
        <f>_xlfn.CONCAT(MONTH('Rates Database'!C6214),"-",'Rates Database'!B6214,"-",'Rates Database'!E6214,"-",'Rates Database'!G6214,"-",'Rates Database'!J6214)</f>
        <v>2-2020-Unitil-Residential-Retail Basic Service Rate</v>
      </c>
      <c r="D6215" s="2">
        <f t="shared" si="97"/>
        <v>1</v>
      </c>
    </row>
    <row r="6216" spans="2:4" ht="13.8" x14ac:dyDescent="0.2">
      <c r="B6216" s="18">
        <v>6213</v>
      </c>
      <c r="C6216" s="2" t="str">
        <f>_xlfn.CONCAT(MONTH('Rates Database'!C6215),"-",'Rates Database'!B6215,"-",'Rates Database'!E6215,"-",'Rates Database'!G6215,"-",'Rates Database'!J6215)</f>
        <v>1-2020-Unitil-Residential-Retail Basic Service Rate</v>
      </c>
      <c r="D6216" s="2">
        <f t="shared" si="97"/>
        <v>1</v>
      </c>
    </row>
    <row r="6217" spans="2:4" ht="13.8" x14ac:dyDescent="0.2">
      <c r="B6217" s="18">
        <v>6214</v>
      </c>
      <c r="C6217" s="2" t="str">
        <f>_xlfn.CONCAT(MONTH('Rates Database'!C6216),"-",'Rates Database'!B6216,"-",'Rates Database'!E6216,"-",'Rates Database'!G6216,"-",'Rates Database'!J6216)</f>
        <v>12-2019-Unitil-Residential-Retail Basic Service Rate</v>
      </c>
      <c r="D6217" s="2">
        <f t="shared" si="97"/>
        <v>1</v>
      </c>
    </row>
    <row r="6218" spans="2:4" ht="13.8" x14ac:dyDescent="0.2">
      <c r="B6218" s="18">
        <v>6215</v>
      </c>
      <c r="C6218" s="2" t="str">
        <f>_xlfn.CONCAT(MONTH('Rates Database'!C6217),"-",'Rates Database'!B6217,"-",'Rates Database'!E6217,"-",'Rates Database'!G6217,"-",'Rates Database'!J6217)</f>
        <v>11-2019-Unitil-Residential-Retail Basic Service Rate</v>
      </c>
      <c r="D6218" s="2">
        <f t="shared" si="97"/>
        <v>1</v>
      </c>
    </row>
    <row r="6219" spans="2:4" ht="13.8" x14ac:dyDescent="0.2">
      <c r="B6219" s="18">
        <v>6216</v>
      </c>
      <c r="C6219" s="2" t="str">
        <f>_xlfn.CONCAT(MONTH('Rates Database'!C6218),"-",'Rates Database'!B6218,"-",'Rates Database'!E6218,"-",'Rates Database'!G6218,"-",'Rates Database'!J6218)</f>
        <v>10-2019-Unitil-Residential-Retail Basic Service Rate</v>
      </c>
      <c r="D6219" s="2">
        <f t="shared" si="97"/>
        <v>1</v>
      </c>
    </row>
    <row r="6220" spans="2:4" ht="13.8" x14ac:dyDescent="0.2">
      <c r="B6220" s="18">
        <v>6217</v>
      </c>
      <c r="C6220" s="2" t="str">
        <f>_xlfn.CONCAT(MONTH('Rates Database'!C6219),"-",'Rates Database'!B6219,"-",'Rates Database'!E6219,"-",'Rates Database'!G6219,"-",'Rates Database'!J6219)</f>
        <v>9-2019-Unitil-Residential-Retail Basic Service Rate</v>
      </c>
      <c r="D6220" s="2">
        <f t="shared" si="97"/>
        <v>1</v>
      </c>
    </row>
    <row r="6221" spans="2:4" ht="13.8" x14ac:dyDescent="0.2">
      <c r="B6221" s="18">
        <v>6218</v>
      </c>
      <c r="C6221" s="2" t="str">
        <f>_xlfn.CONCAT(MONTH('Rates Database'!C6220),"-",'Rates Database'!B6220,"-",'Rates Database'!E6220,"-",'Rates Database'!G6220,"-",'Rates Database'!J6220)</f>
        <v>8-2019-Unitil-Residential-Retail Basic Service Rate</v>
      </c>
      <c r="D6221" s="2">
        <f t="shared" si="97"/>
        <v>1</v>
      </c>
    </row>
    <row r="6222" spans="2:4" ht="13.8" x14ac:dyDescent="0.2">
      <c r="B6222" s="18">
        <v>6219</v>
      </c>
      <c r="C6222" s="2" t="str">
        <f>_xlfn.CONCAT(MONTH('Rates Database'!C6221),"-",'Rates Database'!B6221,"-",'Rates Database'!E6221,"-",'Rates Database'!G6221,"-",'Rates Database'!J6221)</f>
        <v>7-2019-Unitil-Residential-Retail Basic Service Rate</v>
      </c>
      <c r="D6222" s="2">
        <f t="shared" si="97"/>
        <v>1</v>
      </c>
    </row>
    <row r="6223" spans="2:4" ht="13.8" x14ac:dyDescent="0.2">
      <c r="B6223" s="18">
        <v>6220</v>
      </c>
      <c r="C6223" s="2" t="str">
        <f>_xlfn.CONCAT(MONTH('Rates Database'!C6222),"-",'Rates Database'!B6222,"-",'Rates Database'!E6222,"-",'Rates Database'!G6222,"-",'Rates Database'!J6222)</f>
        <v>6-2019-Unitil-Residential-Retail Basic Service Rate</v>
      </c>
      <c r="D6223" s="2">
        <f t="shared" si="97"/>
        <v>1</v>
      </c>
    </row>
    <row r="6224" spans="2:4" ht="13.8" x14ac:dyDescent="0.2">
      <c r="B6224" s="18">
        <v>6221</v>
      </c>
      <c r="C6224" s="2" t="str">
        <f>_xlfn.CONCAT(MONTH('Rates Database'!C6223),"-",'Rates Database'!B6223,"-",'Rates Database'!E6223,"-",'Rates Database'!G6223,"-",'Rates Database'!J6223)</f>
        <v>5-2019-Unitil-Residential-Retail Basic Service Rate</v>
      </c>
      <c r="D6224" s="2">
        <f t="shared" si="97"/>
        <v>1</v>
      </c>
    </row>
    <row r="6225" spans="2:4" ht="13.8" x14ac:dyDescent="0.2">
      <c r="B6225" s="18">
        <v>6222</v>
      </c>
      <c r="C6225" s="2" t="str">
        <f>_xlfn.CONCAT(MONTH('Rates Database'!C6224),"-",'Rates Database'!B6224,"-",'Rates Database'!E6224,"-",'Rates Database'!G6224,"-",'Rates Database'!J6224)</f>
        <v>4-2019-Unitil-Residential-Retail Basic Service Rate</v>
      </c>
      <c r="D6225" s="2">
        <f t="shared" si="97"/>
        <v>1</v>
      </c>
    </row>
    <row r="6226" spans="2:4" ht="13.8" x14ac:dyDescent="0.2">
      <c r="B6226" s="18">
        <v>6223</v>
      </c>
      <c r="C6226" s="2" t="str">
        <f>_xlfn.CONCAT(MONTH('Rates Database'!C6225),"-",'Rates Database'!B6225,"-",'Rates Database'!E6225,"-",'Rates Database'!G6225,"-",'Rates Database'!J6225)</f>
        <v>3-2019-Unitil-Residential-Retail Basic Service Rate</v>
      </c>
      <c r="D6226" s="2">
        <f t="shared" si="97"/>
        <v>1</v>
      </c>
    </row>
    <row r="6227" spans="2:4" ht="13.8" x14ac:dyDescent="0.2">
      <c r="B6227" s="18">
        <v>6224</v>
      </c>
      <c r="C6227" s="2" t="str">
        <f>_xlfn.CONCAT(MONTH('Rates Database'!C6226),"-",'Rates Database'!B6226,"-",'Rates Database'!E6226,"-",'Rates Database'!G6226,"-",'Rates Database'!J6226)</f>
        <v>2-2019-Unitil-Residential-Retail Basic Service Rate</v>
      </c>
      <c r="D6227" s="2">
        <f t="shared" si="97"/>
        <v>1</v>
      </c>
    </row>
    <row r="6228" spans="2:4" ht="13.8" x14ac:dyDescent="0.2">
      <c r="B6228" s="18">
        <v>6225</v>
      </c>
      <c r="C6228" s="2" t="str">
        <f>_xlfn.CONCAT(MONTH('Rates Database'!C6227),"-",'Rates Database'!B6227,"-",'Rates Database'!E6227,"-",'Rates Database'!G6227,"-",'Rates Database'!J6227)</f>
        <v>1-2019-Unitil-Residential-Retail Basic Service Rate</v>
      </c>
      <c r="D6228" s="2">
        <f t="shared" si="97"/>
        <v>1</v>
      </c>
    </row>
    <row r="6229" spans="2:4" ht="13.8" x14ac:dyDescent="0.2">
      <c r="B6229" s="18">
        <v>6226</v>
      </c>
      <c r="C6229" s="2" t="str">
        <f>_xlfn.CONCAT(MONTH('Rates Database'!C6228),"-",'Rates Database'!B6228,"-",'Rates Database'!E6228,"-",'Rates Database'!G6228,"-",'Rates Database'!J6228)</f>
        <v>3-2024-Eversource_EMA-Residential-Retail Basic Service Rate</v>
      </c>
      <c r="D6229" s="2">
        <f t="shared" si="97"/>
        <v>1</v>
      </c>
    </row>
    <row r="6230" spans="2:4" ht="13.8" x14ac:dyDescent="0.2">
      <c r="B6230" s="18">
        <v>6227</v>
      </c>
      <c r="C6230" s="2" t="str">
        <f>_xlfn.CONCAT(MONTH('Rates Database'!C6229),"-",'Rates Database'!B6229,"-",'Rates Database'!E6229,"-",'Rates Database'!G6229,"-",'Rates Database'!J6229)</f>
        <v>2-2024-Eversource_EMA-Residential-Retail Basic Service Rate</v>
      </c>
      <c r="D6230" s="2">
        <f t="shared" si="97"/>
        <v>1</v>
      </c>
    </row>
    <row r="6231" spans="2:4" ht="13.8" x14ac:dyDescent="0.2">
      <c r="B6231" s="18">
        <v>6228</v>
      </c>
      <c r="C6231" s="2" t="str">
        <f>_xlfn.CONCAT(MONTH('Rates Database'!C6230),"-",'Rates Database'!B6230,"-",'Rates Database'!E6230,"-",'Rates Database'!G6230,"-",'Rates Database'!J6230)</f>
        <v>1-2024-Eversource_EMA-Residential-Retail Basic Service Rate</v>
      </c>
      <c r="D6231" s="2">
        <f t="shared" si="97"/>
        <v>1</v>
      </c>
    </row>
    <row r="6232" spans="2:4" ht="13.8" x14ac:dyDescent="0.2">
      <c r="B6232" s="18">
        <v>6229</v>
      </c>
      <c r="C6232" s="2" t="str">
        <f>_xlfn.CONCAT(MONTH('Rates Database'!C6231),"-",'Rates Database'!B6231,"-",'Rates Database'!E6231,"-",'Rates Database'!G6231,"-",'Rates Database'!J6231)</f>
        <v>12-2023-Eversource_EMA-Residential-Retail Basic Service Rate</v>
      </c>
      <c r="D6232" s="2">
        <f t="shared" si="97"/>
        <v>1</v>
      </c>
    </row>
    <row r="6233" spans="2:4" ht="13.8" x14ac:dyDescent="0.2">
      <c r="B6233" s="18">
        <v>6230</v>
      </c>
      <c r="C6233" s="2" t="str">
        <f>_xlfn.CONCAT(MONTH('Rates Database'!C6232),"-",'Rates Database'!B6232,"-",'Rates Database'!E6232,"-",'Rates Database'!G6232,"-",'Rates Database'!J6232)</f>
        <v>11-2023-Eversource_EMA-Residential-Retail Basic Service Rate</v>
      </c>
      <c r="D6233" s="2">
        <f t="shared" si="97"/>
        <v>1</v>
      </c>
    </row>
    <row r="6234" spans="2:4" ht="13.8" x14ac:dyDescent="0.2">
      <c r="B6234" s="18">
        <v>6231</v>
      </c>
      <c r="C6234" s="2" t="str">
        <f>_xlfn.CONCAT(MONTH('Rates Database'!C6233),"-",'Rates Database'!B6233,"-",'Rates Database'!E6233,"-",'Rates Database'!G6233,"-",'Rates Database'!J6233)</f>
        <v>10-2023-Eversource_EMA-Residential-Retail Basic Service Rate</v>
      </c>
      <c r="D6234" s="2">
        <f t="shared" si="97"/>
        <v>1</v>
      </c>
    </row>
    <row r="6235" spans="2:4" ht="13.8" x14ac:dyDescent="0.2">
      <c r="B6235" s="18">
        <v>6232</v>
      </c>
      <c r="C6235" s="2" t="str">
        <f>_xlfn.CONCAT(MONTH('Rates Database'!C6234),"-",'Rates Database'!B6234,"-",'Rates Database'!E6234,"-",'Rates Database'!G6234,"-",'Rates Database'!J6234)</f>
        <v>9-2023-Eversource_EMA-Residential-Retail Basic Service Rate</v>
      </c>
      <c r="D6235" s="2">
        <f t="shared" si="97"/>
        <v>1</v>
      </c>
    </row>
    <row r="6236" spans="2:4" ht="13.8" x14ac:dyDescent="0.2">
      <c r="B6236" s="18">
        <v>6233</v>
      </c>
      <c r="C6236" s="2" t="str">
        <f>_xlfn.CONCAT(MONTH('Rates Database'!C6235),"-",'Rates Database'!B6235,"-",'Rates Database'!E6235,"-",'Rates Database'!G6235,"-",'Rates Database'!J6235)</f>
        <v>8-2023-Eversource_EMA-Residential-Retail Basic Service Rate</v>
      </c>
      <c r="D6236" s="2">
        <f t="shared" si="97"/>
        <v>1</v>
      </c>
    </row>
    <row r="6237" spans="2:4" ht="13.8" x14ac:dyDescent="0.2">
      <c r="B6237" s="18">
        <v>6234</v>
      </c>
      <c r="C6237" s="2" t="str">
        <f>_xlfn.CONCAT(MONTH('Rates Database'!C6236),"-",'Rates Database'!B6236,"-",'Rates Database'!E6236,"-",'Rates Database'!G6236,"-",'Rates Database'!J6236)</f>
        <v>7-2023-Eversource_EMA-Residential-Retail Basic Service Rate</v>
      </c>
      <c r="D6237" s="2">
        <f t="shared" si="97"/>
        <v>1</v>
      </c>
    </row>
    <row r="6238" spans="2:4" ht="13.8" x14ac:dyDescent="0.2">
      <c r="B6238" s="18">
        <v>6235</v>
      </c>
      <c r="C6238" s="2" t="str">
        <f>_xlfn.CONCAT(MONTH('Rates Database'!C6237),"-",'Rates Database'!B6237,"-",'Rates Database'!E6237,"-",'Rates Database'!G6237,"-",'Rates Database'!J6237)</f>
        <v>6-2023-Eversource_EMA-Residential-Retail Basic Service Rate</v>
      </c>
      <c r="D6238" s="2">
        <f t="shared" si="97"/>
        <v>1</v>
      </c>
    </row>
    <row r="6239" spans="2:4" ht="13.8" x14ac:dyDescent="0.2">
      <c r="B6239" s="18">
        <v>6236</v>
      </c>
      <c r="C6239" s="2" t="str">
        <f>_xlfn.CONCAT(MONTH('Rates Database'!C6238),"-",'Rates Database'!B6238,"-",'Rates Database'!E6238,"-",'Rates Database'!G6238,"-",'Rates Database'!J6238)</f>
        <v>5-2023-Eversource_EMA-Residential-Retail Basic Service Rate</v>
      </c>
      <c r="D6239" s="2">
        <f t="shared" si="97"/>
        <v>1</v>
      </c>
    </row>
    <row r="6240" spans="2:4" ht="13.8" x14ac:dyDescent="0.2">
      <c r="B6240" s="18">
        <v>6237</v>
      </c>
      <c r="C6240" s="2" t="str">
        <f>_xlfn.CONCAT(MONTH('Rates Database'!C6239),"-",'Rates Database'!B6239,"-",'Rates Database'!E6239,"-",'Rates Database'!G6239,"-",'Rates Database'!J6239)</f>
        <v>4-2023-Eversource_EMA-Residential-Retail Basic Service Rate</v>
      </c>
      <c r="D6240" s="2">
        <f t="shared" si="97"/>
        <v>1</v>
      </c>
    </row>
    <row r="6241" spans="2:4" ht="13.8" x14ac:dyDescent="0.2">
      <c r="B6241" s="18">
        <v>6238</v>
      </c>
      <c r="C6241" s="2" t="str">
        <f>_xlfn.CONCAT(MONTH('Rates Database'!C6240),"-",'Rates Database'!B6240,"-",'Rates Database'!E6240,"-",'Rates Database'!G6240,"-",'Rates Database'!J6240)</f>
        <v>3-2023-Eversource_EMA-Residential-Retail Basic Service Rate</v>
      </c>
      <c r="D6241" s="2">
        <f t="shared" si="97"/>
        <v>1</v>
      </c>
    </row>
    <row r="6242" spans="2:4" ht="13.8" x14ac:dyDescent="0.2">
      <c r="B6242" s="18">
        <v>6239</v>
      </c>
      <c r="C6242" s="2" t="str">
        <f>_xlfn.CONCAT(MONTH('Rates Database'!C6241),"-",'Rates Database'!B6241,"-",'Rates Database'!E6241,"-",'Rates Database'!G6241,"-",'Rates Database'!J6241)</f>
        <v>2-2023-Eversource_EMA-Residential-Retail Basic Service Rate</v>
      </c>
      <c r="D6242" s="2">
        <f t="shared" si="97"/>
        <v>1</v>
      </c>
    </row>
    <row r="6243" spans="2:4" ht="13.8" x14ac:dyDescent="0.2">
      <c r="B6243" s="18">
        <v>6240</v>
      </c>
      <c r="C6243" s="2" t="str">
        <f>_xlfn.CONCAT(MONTH('Rates Database'!C6242),"-",'Rates Database'!B6242,"-",'Rates Database'!E6242,"-",'Rates Database'!G6242,"-",'Rates Database'!J6242)</f>
        <v>1-2023-Eversource_EMA-Residential-Retail Basic Service Rate</v>
      </c>
      <c r="D6243" s="2">
        <f t="shared" si="97"/>
        <v>1</v>
      </c>
    </row>
    <row r="6244" spans="2:4" ht="13.8" x14ac:dyDescent="0.2">
      <c r="B6244" s="18">
        <v>6241</v>
      </c>
      <c r="C6244" s="2" t="str">
        <f>_xlfn.CONCAT(MONTH('Rates Database'!C6243),"-",'Rates Database'!B6243,"-",'Rates Database'!E6243,"-",'Rates Database'!G6243,"-",'Rates Database'!J6243)</f>
        <v>12-2022-Eversource_EMA-Residential-Retail Basic Service Rate</v>
      </c>
      <c r="D6244" s="2">
        <f t="shared" si="97"/>
        <v>1</v>
      </c>
    </row>
    <row r="6245" spans="2:4" ht="13.8" x14ac:dyDescent="0.2">
      <c r="B6245" s="18">
        <v>6242</v>
      </c>
      <c r="C6245" s="2" t="str">
        <f>_xlfn.CONCAT(MONTH('Rates Database'!C6244),"-",'Rates Database'!B6244,"-",'Rates Database'!E6244,"-",'Rates Database'!G6244,"-",'Rates Database'!J6244)</f>
        <v>11-2022-Eversource_EMA-Residential-Retail Basic Service Rate</v>
      </c>
      <c r="D6245" s="2">
        <f t="shared" si="97"/>
        <v>1</v>
      </c>
    </row>
    <row r="6246" spans="2:4" ht="13.8" x14ac:dyDescent="0.2">
      <c r="B6246" s="18">
        <v>6243</v>
      </c>
      <c r="C6246" s="2" t="str">
        <f>_xlfn.CONCAT(MONTH('Rates Database'!C6245),"-",'Rates Database'!B6245,"-",'Rates Database'!E6245,"-",'Rates Database'!G6245,"-",'Rates Database'!J6245)</f>
        <v>10-2022-Eversource_EMA-Residential-Retail Basic Service Rate</v>
      </c>
      <c r="D6246" s="2">
        <f t="shared" si="97"/>
        <v>1</v>
      </c>
    </row>
    <row r="6247" spans="2:4" ht="13.8" x14ac:dyDescent="0.2">
      <c r="B6247" s="18">
        <v>6244</v>
      </c>
      <c r="C6247" s="2" t="str">
        <f>_xlfn.CONCAT(MONTH('Rates Database'!C6246),"-",'Rates Database'!B6246,"-",'Rates Database'!E6246,"-",'Rates Database'!G6246,"-",'Rates Database'!J6246)</f>
        <v>9-2022-Eversource_EMA-Residential-Retail Basic Service Rate</v>
      </c>
      <c r="D6247" s="2">
        <f t="shared" si="97"/>
        <v>1</v>
      </c>
    </row>
    <row r="6248" spans="2:4" ht="13.8" x14ac:dyDescent="0.2">
      <c r="B6248" s="18">
        <v>6245</v>
      </c>
      <c r="C6248" s="2" t="str">
        <f>_xlfn.CONCAT(MONTH('Rates Database'!C6247),"-",'Rates Database'!B6247,"-",'Rates Database'!E6247,"-",'Rates Database'!G6247,"-",'Rates Database'!J6247)</f>
        <v>8-2022-Eversource_EMA-Residential-Retail Basic Service Rate</v>
      </c>
      <c r="D6248" s="2">
        <f t="shared" si="97"/>
        <v>1</v>
      </c>
    </row>
    <row r="6249" spans="2:4" ht="13.8" x14ac:dyDescent="0.2">
      <c r="B6249" s="18">
        <v>6246</v>
      </c>
      <c r="C6249" s="2" t="str">
        <f>_xlfn.CONCAT(MONTH('Rates Database'!C6248),"-",'Rates Database'!B6248,"-",'Rates Database'!E6248,"-",'Rates Database'!G6248,"-",'Rates Database'!J6248)</f>
        <v>7-2022-Eversource_EMA-Residential-Retail Basic Service Rate</v>
      </c>
      <c r="D6249" s="2">
        <f t="shared" si="97"/>
        <v>1</v>
      </c>
    </row>
    <row r="6250" spans="2:4" ht="13.8" x14ac:dyDescent="0.2">
      <c r="B6250" s="18">
        <v>6247</v>
      </c>
      <c r="C6250" s="2" t="str">
        <f>_xlfn.CONCAT(MONTH('Rates Database'!C6249),"-",'Rates Database'!B6249,"-",'Rates Database'!E6249,"-",'Rates Database'!G6249,"-",'Rates Database'!J6249)</f>
        <v>6-2022-Eversource_EMA-Residential-Retail Basic Service Rate</v>
      </c>
      <c r="D6250" s="2">
        <f t="shared" si="97"/>
        <v>1</v>
      </c>
    </row>
    <row r="6251" spans="2:4" ht="13.8" x14ac:dyDescent="0.2">
      <c r="B6251" s="18">
        <v>6248</v>
      </c>
      <c r="C6251" s="2" t="str">
        <f>_xlfn.CONCAT(MONTH('Rates Database'!C6250),"-",'Rates Database'!B6250,"-",'Rates Database'!E6250,"-",'Rates Database'!G6250,"-",'Rates Database'!J6250)</f>
        <v>5-2022-Eversource_EMA-Residential-Retail Basic Service Rate</v>
      </c>
      <c r="D6251" s="2">
        <f t="shared" si="97"/>
        <v>1</v>
      </c>
    </row>
    <row r="6252" spans="2:4" ht="13.8" x14ac:dyDescent="0.2">
      <c r="B6252" s="18">
        <v>6249</v>
      </c>
      <c r="C6252" s="2" t="str">
        <f>_xlfn.CONCAT(MONTH('Rates Database'!C6251),"-",'Rates Database'!B6251,"-",'Rates Database'!E6251,"-",'Rates Database'!G6251,"-",'Rates Database'!J6251)</f>
        <v>4-2022-Eversource_EMA-Residential-Retail Basic Service Rate</v>
      </c>
      <c r="D6252" s="2">
        <f t="shared" si="97"/>
        <v>1</v>
      </c>
    </row>
    <row r="6253" spans="2:4" ht="13.8" x14ac:dyDescent="0.2">
      <c r="B6253" s="18">
        <v>6250</v>
      </c>
      <c r="C6253" s="2" t="str">
        <f>_xlfn.CONCAT(MONTH('Rates Database'!C6252),"-",'Rates Database'!B6252,"-",'Rates Database'!E6252,"-",'Rates Database'!G6252,"-",'Rates Database'!J6252)</f>
        <v>3-2022-Eversource_EMA-Residential-Retail Basic Service Rate</v>
      </c>
      <c r="D6253" s="2">
        <f t="shared" si="97"/>
        <v>1</v>
      </c>
    </row>
    <row r="6254" spans="2:4" ht="13.8" x14ac:dyDescent="0.2">
      <c r="B6254" s="18">
        <v>6251</v>
      </c>
      <c r="C6254" s="2" t="str">
        <f>_xlfn.CONCAT(MONTH('Rates Database'!C6253),"-",'Rates Database'!B6253,"-",'Rates Database'!E6253,"-",'Rates Database'!G6253,"-",'Rates Database'!J6253)</f>
        <v>2-2022-Eversource_EMA-Residential-Retail Basic Service Rate</v>
      </c>
      <c r="D6254" s="2">
        <f t="shared" si="97"/>
        <v>1</v>
      </c>
    </row>
    <row r="6255" spans="2:4" ht="13.8" x14ac:dyDescent="0.2">
      <c r="B6255" s="18">
        <v>6252</v>
      </c>
      <c r="C6255" s="2" t="str">
        <f>_xlfn.CONCAT(MONTH('Rates Database'!C6254),"-",'Rates Database'!B6254,"-",'Rates Database'!E6254,"-",'Rates Database'!G6254,"-",'Rates Database'!J6254)</f>
        <v>1-2022-Eversource_EMA-Residential-Retail Basic Service Rate</v>
      </c>
      <c r="D6255" s="2">
        <f t="shared" si="97"/>
        <v>1</v>
      </c>
    </row>
    <row r="6256" spans="2:4" ht="13.8" x14ac:dyDescent="0.2">
      <c r="B6256" s="18">
        <v>6253</v>
      </c>
      <c r="C6256" s="2" t="str">
        <f>_xlfn.CONCAT(MONTH('Rates Database'!C6255),"-",'Rates Database'!B6255,"-",'Rates Database'!E6255,"-",'Rates Database'!G6255,"-",'Rates Database'!J6255)</f>
        <v>12-2021-Eversource_EMA-Residential-Retail Basic Service Rate</v>
      </c>
      <c r="D6256" s="2">
        <f t="shared" si="97"/>
        <v>1</v>
      </c>
    </row>
    <row r="6257" spans="2:4" ht="13.8" x14ac:dyDescent="0.2">
      <c r="B6257" s="18">
        <v>6254</v>
      </c>
      <c r="C6257" s="2" t="str">
        <f>_xlfn.CONCAT(MONTH('Rates Database'!C6256),"-",'Rates Database'!B6256,"-",'Rates Database'!E6256,"-",'Rates Database'!G6256,"-",'Rates Database'!J6256)</f>
        <v>11-2021-Eversource_EMA-Residential-Retail Basic Service Rate</v>
      </c>
      <c r="D6257" s="2">
        <f t="shared" si="97"/>
        <v>1</v>
      </c>
    </row>
    <row r="6258" spans="2:4" ht="13.8" x14ac:dyDescent="0.2">
      <c r="B6258" s="18">
        <v>6255</v>
      </c>
      <c r="C6258" s="2" t="str">
        <f>_xlfn.CONCAT(MONTH('Rates Database'!C6257),"-",'Rates Database'!B6257,"-",'Rates Database'!E6257,"-",'Rates Database'!G6257,"-",'Rates Database'!J6257)</f>
        <v>10-2021-Eversource_EMA-Residential-Retail Basic Service Rate</v>
      </c>
      <c r="D6258" s="2">
        <f t="shared" si="97"/>
        <v>1</v>
      </c>
    </row>
    <row r="6259" spans="2:4" ht="13.8" x14ac:dyDescent="0.2">
      <c r="B6259" s="18">
        <v>6256</v>
      </c>
      <c r="C6259" s="2" t="str">
        <f>_xlfn.CONCAT(MONTH('Rates Database'!C6258),"-",'Rates Database'!B6258,"-",'Rates Database'!E6258,"-",'Rates Database'!G6258,"-",'Rates Database'!J6258)</f>
        <v>9-2021-Eversource_EMA-Residential-Retail Basic Service Rate</v>
      </c>
      <c r="D6259" s="2">
        <f t="shared" si="97"/>
        <v>1</v>
      </c>
    </row>
    <row r="6260" spans="2:4" ht="13.8" x14ac:dyDescent="0.2">
      <c r="B6260" s="18">
        <v>6257</v>
      </c>
      <c r="C6260" s="2" t="str">
        <f>_xlfn.CONCAT(MONTH('Rates Database'!C6259),"-",'Rates Database'!B6259,"-",'Rates Database'!E6259,"-",'Rates Database'!G6259,"-",'Rates Database'!J6259)</f>
        <v>8-2021-Eversource_EMA-Residential-Retail Basic Service Rate</v>
      </c>
      <c r="D6260" s="2">
        <f t="shared" si="97"/>
        <v>1</v>
      </c>
    </row>
    <row r="6261" spans="2:4" ht="13.8" x14ac:dyDescent="0.2">
      <c r="B6261" s="18">
        <v>6258</v>
      </c>
      <c r="C6261" s="2" t="str">
        <f>_xlfn.CONCAT(MONTH('Rates Database'!C6260),"-",'Rates Database'!B6260,"-",'Rates Database'!E6260,"-",'Rates Database'!G6260,"-",'Rates Database'!J6260)</f>
        <v>7-2021-Eversource_EMA-Residential-Retail Basic Service Rate</v>
      </c>
      <c r="D6261" s="2">
        <f t="shared" si="97"/>
        <v>1</v>
      </c>
    </row>
    <row r="6262" spans="2:4" ht="13.8" x14ac:dyDescent="0.2">
      <c r="B6262" s="18">
        <v>6259</v>
      </c>
      <c r="C6262" s="2" t="str">
        <f>_xlfn.CONCAT(MONTH('Rates Database'!C6261),"-",'Rates Database'!B6261,"-",'Rates Database'!E6261,"-",'Rates Database'!G6261,"-",'Rates Database'!J6261)</f>
        <v>6-2021-Eversource_EMA-Residential-Retail Basic Service Rate</v>
      </c>
      <c r="D6262" s="2">
        <f t="shared" si="97"/>
        <v>1</v>
      </c>
    </row>
    <row r="6263" spans="2:4" ht="13.8" x14ac:dyDescent="0.2">
      <c r="B6263" s="18">
        <v>6260</v>
      </c>
      <c r="C6263" s="2" t="str">
        <f>_xlfn.CONCAT(MONTH('Rates Database'!C6262),"-",'Rates Database'!B6262,"-",'Rates Database'!E6262,"-",'Rates Database'!G6262,"-",'Rates Database'!J6262)</f>
        <v>5-2021-Eversource_EMA-Residential-Retail Basic Service Rate</v>
      </c>
      <c r="D6263" s="2">
        <f t="shared" si="97"/>
        <v>1</v>
      </c>
    </row>
    <row r="6264" spans="2:4" ht="13.8" x14ac:dyDescent="0.2">
      <c r="B6264" s="18">
        <v>6261</v>
      </c>
      <c r="C6264" s="2" t="str">
        <f>_xlfn.CONCAT(MONTH('Rates Database'!C6263),"-",'Rates Database'!B6263,"-",'Rates Database'!E6263,"-",'Rates Database'!G6263,"-",'Rates Database'!J6263)</f>
        <v>4-2021-Eversource_EMA-Residential-Retail Basic Service Rate</v>
      </c>
      <c r="D6264" s="2">
        <f t="shared" si="97"/>
        <v>1</v>
      </c>
    </row>
    <row r="6265" spans="2:4" ht="13.8" x14ac:dyDescent="0.2">
      <c r="B6265" s="18">
        <v>6262</v>
      </c>
      <c r="C6265" s="2" t="str">
        <f>_xlfn.CONCAT(MONTH('Rates Database'!C6264),"-",'Rates Database'!B6264,"-",'Rates Database'!E6264,"-",'Rates Database'!G6264,"-",'Rates Database'!J6264)</f>
        <v>3-2021-Eversource_EMA-Residential-Retail Basic Service Rate</v>
      </c>
      <c r="D6265" s="2">
        <f t="shared" si="97"/>
        <v>1</v>
      </c>
    </row>
    <row r="6266" spans="2:4" ht="13.8" x14ac:dyDescent="0.2">
      <c r="B6266" s="18">
        <v>6263</v>
      </c>
      <c r="C6266" s="2" t="str">
        <f>_xlfn.CONCAT(MONTH('Rates Database'!C6265),"-",'Rates Database'!B6265,"-",'Rates Database'!E6265,"-",'Rates Database'!G6265,"-",'Rates Database'!J6265)</f>
        <v>2-2021-Eversource_EMA-Residential-Retail Basic Service Rate</v>
      </c>
      <c r="D6266" s="2">
        <f t="shared" si="97"/>
        <v>1</v>
      </c>
    </row>
    <row r="6267" spans="2:4" ht="13.8" x14ac:dyDescent="0.2">
      <c r="B6267" s="18">
        <v>6264</v>
      </c>
      <c r="C6267" s="2" t="str">
        <f>_xlfn.CONCAT(MONTH('Rates Database'!C6266),"-",'Rates Database'!B6266,"-",'Rates Database'!E6266,"-",'Rates Database'!G6266,"-",'Rates Database'!J6266)</f>
        <v>1-2021-Eversource_EMA-Residential-Retail Basic Service Rate</v>
      </c>
      <c r="D6267" s="2">
        <f t="shared" si="97"/>
        <v>1</v>
      </c>
    </row>
    <row r="6268" spans="2:4" ht="13.8" x14ac:dyDescent="0.2">
      <c r="B6268" s="18">
        <v>6265</v>
      </c>
      <c r="C6268" s="2" t="str">
        <f>_xlfn.CONCAT(MONTH('Rates Database'!C6267),"-",'Rates Database'!B6267,"-",'Rates Database'!E6267,"-",'Rates Database'!G6267,"-",'Rates Database'!J6267)</f>
        <v>12-2020-Eversource_EMA-Residential-Retail Basic Service Rate</v>
      </c>
      <c r="D6268" s="2">
        <f t="shared" si="97"/>
        <v>1</v>
      </c>
    </row>
    <row r="6269" spans="2:4" ht="13.8" x14ac:dyDescent="0.2">
      <c r="B6269" s="18">
        <v>6266</v>
      </c>
      <c r="C6269" s="2" t="str">
        <f>_xlfn.CONCAT(MONTH('Rates Database'!C6268),"-",'Rates Database'!B6268,"-",'Rates Database'!E6268,"-",'Rates Database'!G6268,"-",'Rates Database'!J6268)</f>
        <v>11-2020-Eversource_EMA-Residential-Retail Basic Service Rate</v>
      </c>
      <c r="D6269" s="2">
        <f t="shared" si="97"/>
        <v>1</v>
      </c>
    </row>
    <row r="6270" spans="2:4" ht="13.8" x14ac:dyDescent="0.2">
      <c r="B6270" s="18">
        <v>6267</v>
      </c>
      <c r="C6270" s="2" t="str">
        <f>_xlfn.CONCAT(MONTH('Rates Database'!C6269),"-",'Rates Database'!B6269,"-",'Rates Database'!E6269,"-",'Rates Database'!G6269,"-",'Rates Database'!J6269)</f>
        <v>10-2020-Eversource_EMA-Residential-Retail Basic Service Rate</v>
      </c>
      <c r="D6270" s="2">
        <f t="shared" si="97"/>
        <v>1</v>
      </c>
    </row>
    <row r="6271" spans="2:4" ht="13.8" x14ac:dyDescent="0.2">
      <c r="B6271" s="18">
        <v>6268</v>
      </c>
      <c r="C6271" s="2" t="str">
        <f>_xlfn.CONCAT(MONTH('Rates Database'!C6270),"-",'Rates Database'!B6270,"-",'Rates Database'!E6270,"-",'Rates Database'!G6270,"-",'Rates Database'!J6270)</f>
        <v>9-2020-Eversource_EMA-Residential-Retail Basic Service Rate</v>
      </c>
      <c r="D6271" s="2">
        <f t="shared" si="97"/>
        <v>1</v>
      </c>
    </row>
    <row r="6272" spans="2:4" ht="13.8" x14ac:dyDescent="0.2">
      <c r="B6272" s="18">
        <v>6269</v>
      </c>
      <c r="C6272" s="2" t="str">
        <f>_xlfn.CONCAT(MONTH('Rates Database'!C6271),"-",'Rates Database'!B6271,"-",'Rates Database'!E6271,"-",'Rates Database'!G6271,"-",'Rates Database'!J6271)</f>
        <v>8-2020-Eversource_EMA-Residential-Retail Basic Service Rate</v>
      </c>
      <c r="D6272" s="2">
        <f t="shared" si="97"/>
        <v>1</v>
      </c>
    </row>
    <row r="6273" spans="2:4" ht="13.8" x14ac:dyDescent="0.2">
      <c r="B6273" s="18">
        <v>6270</v>
      </c>
      <c r="C6273" s="2" t="str">
        <f>_xlfn.CONCAT(MONTH('Rates Database'!C6272),"-",'Rates Database'!B6272,"-",'Rates Database'!E6272,"-",'Rates Database'!G6272,"-",'Rates Database'!J6272)</f>
        <v>7-2020-Eversource_EMA-Residential-Retail Basic Service Rate</v>
      </c>
      <c r="D6273" s="2">
        <f t="shared" si="97"/>
        <v>1</v>
      </c>
    </row>
    <row r="6274" spans="2:4" ht="13.8" x14ac:dyDescent="0.2">
      <c r="B6274" s="18">
        <v>6271</v>
      </c>
      <c r="C6274" s="2" t="str">
        <f>_xlfn.CONCAT(MONTH('Rates Database'!C6273),"-",'Rates Database'!B6273,"-",'Rates Database'!E6273,"-",'Rates Database'!G6273,"-",'Rates Database'!J6273)</f>
        <v>6-2020-Eversource_EMA-Residential-Retail Basic Service Rate</v>
      </c>
      <c r="D6274" s="2">
        <f t="shared" si="97"/>
        <v>1</v>
      </c>
    </row>
    <row r="6275" spans="2:4" ht="13.8" x14ac:dyDescent="0.2">
      <c r="B6275" s="18">
        <v>6272</v>
      </c>
      <c r="C6275" s="2" t="str">
        <f>_xlfn.CONCAT(MONTH('Rates Database'!C6274),"-",'Rates Database'!B6274,"-",'Rates Database'!E6274,"-",'Rates Database'!G6274,"-",'Rates Database'!J6274)</f>
        <v>5-2020-Eversource_EMA-Residential-Retail Basic Service Rate</v>
      </c>
      <c r="D6275" s="2">
        <f t="shared" si="97"/>
        <v>1</v>
      </c>
    </row>
    <row r="6276" spans="2:4" ht="13.8" x14ac:dyDescent="0.2">
      <c r="B6276" s="18">
        <v>6273</v>
      </c>
      <c r="C6276" s="2" t="str">
        <f>_xlfn.CONCAT(MONTH('Rates Database'!C6275),"-",'Rates Database'!B6275,"-",'Rates Database'!E6275,"-",'Rates Database'!G6275,"-",'Rates Database'!J6275)</f>
        <v>4-2020-Eversource_EMA-Residential-Retail Basic Service Rate</v>
      </c>
      <c r="D6276" s="2">
        <f t="shared" si="97"/>
        <v>1</v>
      </c>
    </row>
    <row r="6277" spans="2:4" ht="13.8" x14ac:dyDescent="0.2">
      <c r="B6277" s="18">
        <v>6274</v>
      </c>
      <c r="C6277" s="2" t="str">
        <f>_xlfn.CONCAT(MONTH('Rates Database'!C6276),"-",'Rates Database'!B6276,"-",'Rates Database'!E6276,"-",'Rates Database'!G6276,"-",'Rates Database'!J6276)</f>
        <v>3-2020-Eversource_EMA-Residential-Retail Basic Service Rate</v>
      </c>
      <c r="D6277" s="2">
        <f t="shared" ref="D6277:D6340" si="98">COUNTIF($C$4:$C$10092,C6277)</f>
        <v>1</v>
      </c>
    </row>
    <row r="6278" spans="2:4" ht="13.8" x14ac:dyDescent="0.2">
      <c r="B6278" s="18">
        <v>6275</v>
      </c>
      <c r="C6278" s="2" t="str">
        <f>_xlfn.CONCAT(MONTH('Rates Database'!C6277),"-",'Rates Database'!B6277,"-",'Rates Database'!E6277,"-",'Rates Database'!G6277,"-",'Rates Database'!J6277)</f>
        <v>2-2020-Eversource_EMA-Residential-Retail Basic Service Rate</v>
      </c>
      <c r="D6278" s="2">
        <f t="shared" si="98"/>
        <v>1</v>
      </c>
    </row>
    <row r="6279" spans="2:4" ht="13.8" x14ac:dyDescent="0.2">
      <c r="B6279" s="18">
        <v>6276</v>
      </c>
      <c r="C6279" s="2" t="str">
        <f>_xlfn.CONCAT(MONTH('Rates Database'!C6278),"-",'Rates Database'!B6278,"-",'Rates Database'!E6278,"-",'Rates Database'!G6278,"-",'Rates Database'!J6278)</f>
        <v>1-2020-Eversource_EMA-Residential-Retail Basic Service Rate</v>
      </c>
      <c r="D6279" s="2">
        <f t="shared" si="98"/>
        <v>1</v>
      </c>
    </row>
    <row r="6280" spans="2:4" ht="13.8" x14ac:dyDescent="0.2">
      <c r="B6280" s="18">
        <v>6277</v>
      </c>
      <c r="C6280" s="2" t="str">
        <f>_xlfn.CONCAT(MONTH('Rates Database'!C6279),"-",'Rates Database'!B6279,"-",'Rates Database'!E6279,"-",'Rates Database'!G6279,"-",'Rates Database'!J6279)</f>
        <v>12-2019-Eversource_EMA-Residential-Retail Basic Service Rate</v>
      </c>
      <c r="D6280" s="2">
        <f t="shared" si="98"/>
        <v>1</v>
      </c>
    </row>
    <row r="6281" spans="2:4" ht="13.8" x14ac:dyDescent="0.2">
      <c r="B6281" s="18">
        <v>6278</v>
      </c>
      <c r="C6281" s="2" t="str">
        <f>_xlfn.CONCAT(MONTH('Rates Database'!C6280),"-",'Rates Database'!B6280,"-",'Rates Database'!E6280,"-",'Rates Database'!G6280,"-",'Rates Database'!J6280)</f>
        <v>11-2019-Eversource_EMA-Residential-Retail Basic Service Rate</v>
      </c>
      <c r="D6281" s="2">
        <f t="shared" si="98"/>
        <v>1</v>
      </c>
    </row>
    <row r="6282" spans="2:4" ht="13.8" x14ac:dyDescent="0.2">
      <c r="B6282" s="18">
        <v>6279</v>
      </c>
      <c r="C6282" s="2" t="str">
        <f>_xlfn.CONCAT(MONTH('Rates Database'!C6281),"-",'Rates Database'!B6281,"-",'Rates Database'!E6281,"-",'Rates Database'!G6281,"-",'Rates Database'!J6281)</f>
        <v>10-2019-Eversource_EMA-Residential-Retail Basic Service Rate</v>
      </c>
      <c r="D6282" s="2">
        <f t="shared" si="98"/>
        <v>1</v>
      </c>
    </row>
    <row r="6283" spans="2:4" ht="13.8" x14ac:dyDescent="0.2">
      <c r="B6283" s="18">
        <v>6280</v>
      </c>
      <c r="C6283" s="2" t="str">
        <f>_xlfn.CONCAT(MONTH('Rates Database'!C6282),"-",'Rates Database'!B6282,"-",'Rates Database'!E6282,"-",'Rates Database'!G6282,"-",'Rates Database'!J6282)</f>
        <v>9-2019-Eversource_EMA-Residential-Retail Basic Service Rate</v>
      </c>
      <c r="D6283" s="2">
        <f t="shared" si="98"/>
        <v>1</v>
      </c>
    </row>
    <row r="6284" spans="2:4" ht="13.8" x14ac:dyDescent="0.2">
      <c r="B6284" s="18">
        <v>6281</v>
      </c>
      <c r="C6284" s="2" t="str">
        <f>_xlfn.CONCAT(MONTH('Rates Database'!C6283),"-",'Rates Database'!B6283,"-",'Rates Database'!E6283,"-",'Rates Database'!G6283,"-",'Rates Database'!J6283)</f>
        <v>8-2019-Eversource_EMA-Residential-Retail Basic Service Rate</v>
      </c>
      <c r="D6284" s="2">
        <f t="shared" si="98"/>
        <v>1</v>
      </c>
    </row>
    <row r="6285" spans="2:4" ht="13.8" x14ac:dyDescent="0.2">
      <c r="B6285" s="18">
        <v>6282</v>
      </c>
      <c r="C6285" s="2" t="str">
        <f>_xlfn.CONCAT(MONTH('Rates Database'!C6284),"-",'Rates Database'!B6284,"-",'Rates Database'!E6284,"-",'Rates Database'!G6284,"-",'Rates Database'!J6284)</f>
        <v>7-2019-Eversource_EMA-Residential-Retail Basic Service Rate</v>
      </c>
      <c r="D6285" s="2">
        <f t="shared" si="98"/>
        <v>1</v>
      </c>
    </row>
    <row r="6286" spans="2:4" ht="13.8" x14ac:dyDescent="0.2">
      <c r="B6286" s="18">
        <v>6283</v>
      </c>
      <c r="C6286" s="2" t="str">
        <f>_xlfn.CONCAT(MONTH('Rates Database'!C6285),"-",'Rates Database'!B6285,"-",'Rates Database'!E6285,"-",'Rates Database'!G6285,"-",'Rates Database'!J6285)</f>
        <v>6-2019-Eversource_EMA-Residential-Retail Basic Service Rate</v>
      </c>
      <c r="D6286" s="2">
        <f t="shared" si="98"/>
        <v>1</v>
      </c>
    </row>
    <row r="6287" spans="2:4" ht="13.8" x14ac:dyDescent="0.2">
      <c r="B6287" s="18">
        <v>6284</v>
      </c>
      <c r="C6287" s="2" t="str">
        <f>_xlfn.CONCAT(MONTH('Rates Database'!C6286),"-",'Rates Database'!B6286,"-",'Rates Database'!E6286,"-",'Rates Database'!G6286,"-",'Rates Database'!J6286)</f>
        <v>5-2019-Eversource_EMA-Residential-Retail Basic Service Rate</v>
      </c>
      <c r="D6287" s="2">
        <f t="shared" si="98"/>
        <v>1</v>
      </c>
    </row>
    <row r="6288" spans="2:4" ht="13.8" x14ac:dyDescent="0.2">
      <c r="B6288" s="18">
        <v>6285</v>
      </c>
      <c r="C6288" s="2" t="str">
        <f>_xlfn.CONCAT(MONTH('Rates Database'!C6287),"-",'Rates Database'!B6287,"-",'Rates Database'!E6287,"-",'Rates Database'!G6287,"-",'Rates Database'!J6287)</f>
        <v>4-2019-Eversource_EMA-Residential-Retail Basic Service Rate</v>
      </c>
      <c r="D6288" s="2">
        <f t="shared" si="98"/>
        <v>1</v>
      </c>
    </row>
    <row r="6289" spans="2:4" ht="13.8" x14ac:dyDescent="0.2">
      <c r="B6289" s="18">
        <v>6286</v>
      </c>
      <c r="C6289" s="2" t="str">
        <f>_xlfn.CONCAT(MONTH('Rates Database'!C6288),"-",'Rates Database'!B6288,"-",'Rates Database'!E6288,"-",'Rates Database'!G6288,"-",'Rates Database'!J6288)</f>
        <v>3-2019-Eversource_EMA-Residential-Retail Basic Service Rate</v>
      </c>
      <c r="D6289" s="2">
        <f t="shared" si="98"/>
        <v>1</v>
      </c>
    </row>
    <row r="6290" spans="2:4" ht="13.8" x14ac:dyDescent="0.2">
      <c r="B6290" s="18">
        <v>6287</v>
      </c>
      <c r="C6290" s="2" t="str">
        <f>_xlfn.CONCAT(MONTH('Rates Database'!C6289),"-",'Rates Database'!B6289,"-",'Rates Database'!E6289,"-",'Rates Database'!G6289,"-",'Rates Database'!J6289)</f>
        <v>2-2019-Eversource_EMA-Residential-Retail Basic Service Rate</v>
      </c>
      <c r="D6290" s="2">
        <f t="shared" si="98"/>
        <v>1</v>
      </c>
    </row>
    <row r="6291" spans="2:4" ht="13.8" x14ac:dyDescent="0.2">
      <c r="B6291" s="18">
        <v>6288</v>
      </c>
      <c r="C6291" s="2" t="str">
        <f>_xlfn.CONCAT(MONTH('Rates Database'!C6290),"-",'Rates Database'!B6290,"-",'Rates Database'!E6290,"-",'Rates Database'!G6290,"-",'Rates Database'!J6290)</f>
        <v>1-2019-Eversource_EMA-Residential-Retail Basic Service Rate</v>
      </c>
      <c r="D6291" s="2">
        <f t="shared" si="98"/>
        <v>1</v>
      </c>
    </row>
    <row r="6292" spans="2:4" ht="13.8" x14ac:dyDescent="0.2">
      <c r="B6292" s="18">
        <v>6289</v>
      </c>
      <c r="C6292" s="2" t="str">
        <f>_xlfn.CONCAT(MONTH('Rates Database'!C6291),"-",'Rates Database'!B6291,"-",'Rates Database'!E6291,"-",'Rates Database'!G6291,"-",'Rates Database'!J6291)</f>
        <v>3-2024-National Grid-Residential-Retail Basic Service Rate</v>
      </c>
      <c r="D6292" s="2">
        <f t="shared" si="98"/>
        <v>1</v>
      </c>
    </row>
    <row r="6293" spans="2:4" ht="13.8" x14ac:dyDescent="0.2">
      <c r="B6293" s="18">
        <v>6290</v>
      </c>
      <c r="C6293" s="2" t="str">
        <f>_xlfn.CONCAT(MONTH('Rates Database'!C6292),"-",'Rates Database'!B6292,"-",'Rates Database'!E6292,"-",'Rates Database'!G6292,"-",'Rates Database'!J6292)</f>
        <v>2-2024-National Grid-Residential-Retail Basic Service Rate</v>
      </c>
      <c r="D6293" s="2">
        <f t="shared" si="98"/>
        <v>1</v>
      </c>
    </row>
    <row r="6294" spans="2:4" ht="13.8" x14ac:dyDescent="0.2">
      <c r="B6294" s="18">
        <v>6291</v>
      </c>
      <c r="C6294" s="2" t="str">
        <f>_xlfn.CONCAT(MONTH('Rates Database'!C6293),"-",'Rates Database'!B6293,"-",'Rates Database'!E6293,"-",'Rates Database'!G6293,"-",'Rates Database'!J6293)</f>
        <v>1-2024-National Grid-Residential-Retail Basic Service Rate</v>
      </c>
      <c r="D6294" s="2">
        <f t="shared" si="98"/>
        <v>1</v>
      </c>
    </row>
    <row r="6295" spans="2:4" ht="13.8" x14ac:dyDescent="0.2">
      <c r="B6295" s="18">
        <v>6292</v>
      </c>
      <c r="C6295" s="2" t="str">
        <f>_xlfn.CONCAT(MONTH('Rates Database'!C6294),"-",'Rates Database'!B6294,"-",'Rates Database'!E6294,"-",'Rates Database'!G6294,"-",'Rates Database'!J6294)</f>
        <v>12-2023-National Grid-Residential-Retail Basic Service Rate</v>
      </c>
      <c r="D6295" s="2">
        <f t="shared" si="98"/>
        <v>1</v>
      </c>
    </row>
    <row r="6296" spans="2:4" ht="13.8" x14ac:dyDescent="0.2">
      <c r="B6296" s="18">
        <v>6293</v>
      </c>
      <c r="C6296" s="2" t="str">
        <f>_xlfn.CONCAT(MONTH('Rates Database'!C6295),"-",'Rates Database'!B6295,"-",'Rates Database'!E6295,"-",'Rates Database'!G6295,"-",'Rates Database'!J6295)</f>
        <v>11-2023-National Grid-Residential-Retail Basic Service Rate</v>
      </c>
      <c r="D6296" s="2">
        <f t="shared" si="98"/>
        <v>1</v>
      </c>
    </row>
    <row r="6297" spans="2:4" ht="13.8" x14ac:dyDescent="0.2">
      <c r="B6297" s="18">
        <v>6294</v>
      </c>
      <c r="C6297" s="2" t="str">
        <f>_xlfn.CONCAT(MONTH('Rates Database'!C6296),"-",'Rates Database'!B6296,"-",'Rates Database'!E6296,"-",'Rates Database'!G6296,"-",'Rates Database'!J6296)</f>
        <v>10-2023-National Grid-Residential-Retail Basic Service Rate</v>
      </c>
      <c r="D6297" s="2">
        <f t="shared" si="98"/>
        <v>1</v>
      </c>
    </row>
    <row r="6298" spans="2:4" ht="13.8" x14ac:dyDescent="0.2">
      <c r="B6298" s="18">
        <v>6295</v>
      </c>
      <c r="C6298" s="2" t="str">
        <f>_xlfn.CONCAT(MONTH('Rates Database'!C6297),"-",'Rates Database'!B6297,"-",'Rates Database'!E6297,"-",'Rates Database'!G6297,"-",'Rates Database'!J6297)</f>
        <v>9-2023-National Grid-Residential-Retail Basic Service Rate</v>
      </c>
      <c r="D6298" s="2">
        <f t="shared" si="98"/>
        <v>1</v>
      </c>
    </row>
    <row r="6299" spans="2:4" ht="13.8" x14ac:dyDescent="0.2">
      <c r="B6299" s="18">
        <v>6296</v>
      </c>
      <c r="C6299" s="2" t="str">
        <f>_xlfn.CONCAT(MONTH('Rates Database'!C6298),"-",'Rates Database'!B6298,"-",'Rates Database'!E6298,"-",'Rates Database'!G6298,"-",'Rates Database'!J6298)</f>
        <v>8-2023-National Grid-Residential-Retail Basic Service Rate</v>
      </c>
      <c r="D6299" s="2">
        <f t="shared" si="98"/>
        <v>1</v>
      </c>
    </row>
    <row r="6300" spans="2:4" ht="13.8" x14ac:dyDescent="0.2">
      <c r="B6300" s="18">
        <v>6297</v>
      </c>
      <c r="C6300" s="2" t="str">
        <f>_xlfn.CONCAT(MONTH('Rates Database'!C6299),"-",'Rates Database'!B6299,"-",'Rates Database'!E6299,"-",'Rates Database'!G6299,"-",'Rates Database'!J6299)</f>
        <v>7-2023-National Grid-Residential-Retail Basic Service Rate</v>
      </c>
      <c r="D6300" s="2">
        <f t="shared" si="98"/>
        <v>1</v>
      </c>
    </row>
    <row r="6301" spans="2:4" ht="13.8" x14ac:dyDescent="0.2">
      <c r="B6301" s="18">
        <v>6298</v>
      </c>
      <c r="C6301" s="2" t="str">
        <f>_xlfn.CONCAT(MONTH('Rates Database'!C6300),"-",'Rates Database'!B6300,"-",'Rates Database'!E6300,"-",'Rates Database'!G6300,"-",'Rates Database'!J6300)</f>
        <v>6-2023-National Grid-Residential-Retail Basic Service Rate</v>
      </c>
      <c r="D6301" s="2">
        <f t="shared" si="98"/>
        <v>1</v>
      </c>
    </row>
    <row r="6302" spans="2:4" ht="13.8" x14ac:dyDescent="0.2">
      <c r="B6302" s="18">
        <v>6299</v>
      </c>
      <c r="C6302" s="2" t="str">
        <f>_xlfn.CONCAT(MONTH('Rates Database'!C6301),"-",'Rates Database'!B6301,"-",'Rates Database'!E6301,"-",'Rates Database'!G6301,"-",'Rates Database'!J6301)</f>
        <v>5-2023-National Grid-Residential-Retail Basic Service Rate</v>
      </c>
      <c r="D6302" s="2">
        <f t="shared" si="98"/>
        <v>1</v>
      </c>
    </row>
    <row r="6303" spans="2:4" ht="13.8" x14ac:dyDescent="0.2">
      <c r="B6303" s="18">
        <v>6300</v>
      </c>
      <c r="C6303" s="2" t="str">
        <f>_xlfn.CONCAT(MONTH('Rates Database'!C6302),"-",'Rates Database'!B6302,"-",'Rates Database'!E6302,"-",'Rates Database'!G6302,"-",'Rates Database'!J6302)</f>
        <v>4-2023-National Grid-Residential-Retail Basic Service Rate</v>
      </c>
      <c r="D6303" s="2">
        <f t="shared" si="98"/>
        <v>1</v>
      </c>
    </row>
    <row r="6304" spans="2:4" ht="13.8" x14ac:dyDescent="0.2">
      <c r="B6304" s="18">
        <v>6301</v>
      </c>
      <c r="C6304" s="2" t="str">
        <f>_xlfn.CONCAT(MONTH('Rates Database'!C6303),"-",'Rates Database'!B6303,"-",'Rates Database'!E6303,"-",'Rates Database'!G6303,"-",'Rates Database'!J6303)</f>
        <v>3-2023-National Grid-Residential-Retail Basic Service Rate</v>
      </c>
      <c r="D6304" s="2">
        <f t="shared" si="98"/>
        <v>1</v>
      </c>
    </row>
    <row r="6305" spans="2:4" ht="13.8" x14ac:dyDescent="0.2">
      <c r="B6305" s="18">
        <v>6302</v>
      </c>
      <c r="C6305" s="2" t="str">
        <f>_xlfn.CONCAT(MONTH('Rates Database'!C6304),"-",'Rates Database'!B6304,"-",'Rates Database'!E6304,"-",'Rates Database'!G6304,"-",'Rates Database'!J6304)</f>
        <v>2-2023-National Grid-Residential-Retail Basic Service Rate</v>
      </c>
      <c r="D6305" s="2">
        <f t="shared" si="98"/>
        <v>1</v>
      </c>
    </row>
    <row r="6306" spans="2:4" ht="13.8" x14ac:dyDescent="0.2">
      <c r="B6306" s="18">
        <v>6303</v>
      </c>
      <c r="C6306" s="2" t="str">
        <f>_xlfn.CONCAT(MONTH('Rates Database'!C6305),"-",'Rates Database'!B6305,"-",'Rates Database'!E6305,"-",'Rates Database'!G6305,"-",'Rates Database'!J6305)</f>
        <v>1-2023-National Grid-Residential-Retail Basic Service Rate</v>
      </c>
      <c r="D6306" s="2">
        <f t="shared" si="98"/>
        <v>1</v>
      </c>
    </row>
    <row r="6307" spans="2:4" ht="13.8" x14ac:dyDescent="0.2">
      <c r="B6307" s="18">
        <v>6304</v>
      </c>
      <c r="C6307" s="2" t="str">
        <f>_xlfn.CONCAT(MONTH('Rates Database'!C6306),"-",'Rates Database'!B6306,"-",'Rates Database'!E6306,"-",'Rates Database'!G6306,"-",'Rates Database'!J6306)</f>
        <v>12-2022-National Grid-Residential-Retail Basic Service Rate</v>
      </c>
      <c r="D6307" s="2">
        <f t="shared" si="98"/>
        <v>1</v>
      </c>
    </row>
    <row r="6308" spans="2:4" ht="13.8" x14ac:dyDescent="0.2">
      <c r="B6308" s="18">
        <v>6305</v>
      </c>
      <c r="C6308" s="2" t="str">
        <f>_xlfn.CONCAT(MONTH('Rates Database'!C6307),"-",'Rates Database'!B6307,"-",'Rates Database'!E6307,"-",'Rates Database'!G6307,"-",'Rates Database'!J6307)</f>
        <v>11-2022-National Grid-Residential-Retail Basic Service Rate</v>
      </c>
      <c r="D6308" s="2">
        <f t="shared" si="98"/>
        <v>1</v>
      </c>
    </row>
    <row r="6309" spans="2:4" ht="13.8" x14ac:dyDescent="0.2">
      <c r="B6309" s="18">
        <v>6306</v>
      </c>
      <c r="C6309" s="2" t="str">
        <f>_xlfn.CONCAT(MONTH('Rates Database'!C6308),"-",'Rates Database'!B6308,"-",'Rates Database'!E6308,"-",'Rates Database'!G6308,"-",'Rates Database'!J6308)</f>
        <v>10-2022-National Grid-Residential-Retail Basic Service Rate</v>
      </c>
      <c r="D6309" s="2">
        <f t="shared" si="98"/>
        <v>1</v>
      </c>
    </row>
    <row r="6310" spans="2:4" ht="13.8" x14ac:dyDescent="0.2">
      <c r="B6310" s="18">
        <v>6307</v>
      </c>
      <c r="C6310" s="2" t="str">
        <f>_xlfn.CONCAT(MONTH('Rates Database'!C6309),"-",'Rates Database'!B6309,"-",'Rates Database'!E6309,"-",'Rates Database'!G6309,"-",'Rates Database'!J6309)</f>
        <v>9-2022-National Grid-Residential-Retail Basic Service Rate</v>
      </c>
      <c r="D6310" s="2">
        <f t="shared" si="98"/>
        <v>1</v>
      </c>
    </row>
    <row r="6311" spans="2:4" ht="13.8" x14ac:dyDescent="0.2">
      <c r="B6311" s="18">
        <v>6308</v>
      </c>
      <c r="C6311" s="2" t="str">
        <f>_xlfn.CONCAT(MONTH('Rates Database'!C6310),"-",'Rates Database'!B6310,"-",'Rates Database'!E6310,"-",'Rates Database'!G6310,"-",'Rates Database'!J6310)</f>
        <v>8-2022-National Grid-Residential-Retail Basic Service Rate</v>
      </c>
      <c r="D6311" s="2">
        <f t="shared" si="98"/>
        <v>1</v>
      </c>
    </row>
    <row r="6312" spans="2:4" ht="13.8" x14ac:dyDescent="0.2">
      <c r="B6312" s="18">
        <v>6309</v>
      </c>
      <c r="C6312" s="2" t="str">
        <f>_xlfn.CONCAT(MONTH('Rates Database'!C6311),"-",'Rates Database'!B6311,"-",'Rates Database'!E6311,"-",'Rates Database'!G6311,"-",'Rates Database'!J6311)</f>
        <v>7-2022-National Grid-Residential-Retail Basic Service Rate</v>
      </c>
      <c r="D6312" s="2">
        <f t="shared" si="98"/>
        <v>1</v>
      </c>
    </row>
    <row r="6313" spans="2:4" ht="13.8" x14ac:dyDescent="0.2">
      <c r="B6313" s="18">
        <v>6310</v>
      </c>
      <c r="C6313" s="2" t="str">
        <f>_xlfn.CONCAT(MONTH('Rates Database'!C6312),"-",'Rates Database'!B6312,"-",'Rates Database'!E6312,"-",'Rates Database'!G6312,"-",'Rates Database'!J6312)</f>
        <v>6-2022-National Grid-Residential-Retail Basic Service Rate</v>
      </c>
      <c r="D6313" s="2">
        <f t="shared" si="98"/>
        <v>1</v>
      </c>
    </row>
    <row r="6314" spans="2:4" ht="13.8" x14ac:dyDescent="0.2">
      <c r="B6314" s="18">
        <v>6311</v>
      </c>
      <c r="C6314" s="2" t="str">
        <f>_xlfn.CONCAT(MONTH('Rates Database'!C6313),"-",'Rates Database'!B6313,"-",'Rates Database'!E6313,"-",'Rates Database'!G6313,"-",'Rates Database'!J6313)</f>
        <v>5-2022-National Grid-Residential-Retail Basic Service Rate</v>
      </c>
      <c r="D6314" s="2">
        <f t="shared" si="98"/>
        <v>1</v>
      </c>
    </row>
    <row r="6315" spans="2:4" ht="13.8" x14ac:dyDescent="0.2">
      <c r="B6315" s="18">
        <v>6312</v>
      </c>
      <c r="C6315" s="2" t="str">
        <f>_xlfn.CONCAT(MONTH('Rates Database'!C6314),"-",'Rates Database'!B6314,"-",'Rates Database'!E6314,"-",'Rates Database'!G6314,"-",'Rates Database'!J6314)</f>
        <v>4-2022-National Grid-Residential-Retail Basic Service Rate</v>
      </c>
      <c r="D6315" s="2">
        <f t="shared" si="98"/>
        <v>1</v>
      </c>
    </row>
    <row r="6316" spans="2:4" ht="13.8" x14ac:dyDescent="0.2">
      <c r="B6316" s="18">
        <v>6313</v>
      </c>
      <c r="C6316" s="2" t="str">
        <f>_xlfn.CONCAT(MONTH('Rates Database'!C6315),"-",'Rates Database'!B6315,"-",'Rates Database'!E6315,"-",'Rates Database'!G6315,"-",'Rates Database'!J6315)</f>
        <v>3-2022-National Grid-Residential-Retail Basic Service Rate</v>
      </c>
      <c r="D6316" s="2">
        <f t="shared" si="98"/>
        <v>1</v>
      </c>
    </row>
    <row r="6317" spans="2:4" ht="13.8" x14ac:dyDescent="0.2">
      <c r="B6317" s="18">
        <v>6314</v>
      </c>
      <c r="C6317" s="2" t="str">
        <f>_xlfn.CONCAT(MONTH('Rates Database'!C6316),"-",'Rates Database'!B6316,"-",'Rates Database'!E6316,"-",'Rates Database'!G6316,"-",'Rates Database'!J6316)</f>
        <v>2-2022-National Grid-Residential-Retail Basic Service Rate</v>
      </c>
      <c r="D6317" s="2">
        <f t="shared" si="98"/>
        <v>1</v>
      </c>
    </row>
    <row r="6318" spans="2:4" ht="13.8" x14ac:dyDescent="0.2">
      <c r="B6318" s="18">
        <v>6315</v>
      </c>
      <c r="C6318" s="2" t="str">
        <f>_xlfn.CONCAT(MONTH('Rates Database'!C6317),"-",'Rates Database'!B6317,"-",'Rates Database'!E6317,"-",'Rates Database'!G6317,"-",'Rates Database'!J6317)</f>
        <v>1-2022-National Grid-Residential-Retail Basic Service Rate</v>
      </c>
      <c r="D6318" s="2">
        <f t="shared" si="98"/>
        <v>1</v>
      </c>
    </row>
    <row r="6319" spans="2:4" ht="13.8" x14ac:dyDescent="0.2">
      <c r="B6319" s="18">
        <v>6316</v>
      </c>
      <c r="C6319" s="2" t="str">
        <f>_xlfn.CONCAT(MONTH('Rates Database'!C6318),"-",'Rates Database'!B6318,"-",'Rates Database'!E6318,"-",'Rates Database'!G6318,"-",'Rates Database'!J6318)</f>
        <v>12-2021-National Grid-Residential-Retail Basic Service Rate</v>
      </c>
      <c r="D6319" s="2">
        <f t="shared" si="98"/>
        <v>1</v>
      </c>
    </row>
    <row r="6320" spans="2:4" ht="13.8" x14ac:dyDescent="0.2">
      <c r="B6320" s="18">
        <v>6317</v>
      </c>
      <c r="C6320" s="2" t="str">
        <f>_xlfn.CONCAT(MONTH('Rates Database'!C6319),"-",'Rates Database'!B6319,"-",'Rates Database'!E6319,"-",'Rates Database'!G6319,"-",'Rates Database'!J6319)</f>
        <v>11-2021-National Grid-Residential-Retail Basic Service Rate</v>
      </c>
      <c r="D6320" s="2">
        <f t="shared" si="98"/>
        <v>1</v>
      </c>
    </row>
    <row r="6321" spans="2:4" ht="13.8" x14ac:dyDescent="0.2">
      <c r="B6321" s="18">
        <v>6318</v>
      </c>
      <c r="C6321" s="2" t="str">
        <f>_xlfn.CONCAT(MONTH('Rates Database'!C6320),"-",'Rates Database'!B6320,"-",'Rates Database'!E6320,"-",'Rates Database'!G6320,"-",'Rates Database'!J6320)</f>
        <v>10-2021-National Grid-Residential-Retail Basic Service Rate</v>
      </c>
      <c r="D6321" s="2">
        <f t="shared" si="98"/>
        <v>1</v>
      </c>
    </row>
    <row r="6322" spans="2:4" ht="13.8" x14ac:dyDescent="0.2">
      <c r="B6322" s="18">
        <v>6319</v>
      </c>
      <c r="C6322" s="2" t="str">
        <f>_xlfn.CONCAT(MONTH('Rates Database'!C6321),"-",'Rates Database'!B6321,"-",'Rates Database'!E6321,"-",'Rates Database'!G6321,"-",'Rates Database'!J6321)</f>
        <v>9-2021-National Grid-Residential-Retail Basic Service Rate</v>
      </c>
      <c r="D6322" s="2">
        <f t="shared" si="98"/>
        <v>1</v>
      </c>
    </row>
    <row r="6323" spans="2:4" ht="13.8" x14ac:dyDescent="0.2">
      <c r="B6323" s="18">
        <v>6320</v>
      </c>
      <c r="C6323" s="2" t="str">
        <f>_xlfn.CONCAT(MONTH('Rates Database'!C6322),"-",'Rates Database'!B6322,"-",'Rates Database'!E6322,"-",'Rates Database'!G6322,"-",'Rates Database'!J6322)</f>
        <v>8-2021-National Grid-Residential-Retail Basic Service Rate</v>
      </c>
      <c r="D6323" s="2">
        <f t="shared" si="98"/>
        <v>1</v>
      </c>
    </row>
    <row r="6324" spans="2:4" ht="13.8" x14ac:dyDescent="0.2">
      <c r="B6324" s="18">
        <v>6321</v>
      </c>
      <c r="C6324" s="2" t="str">
        <f>_xlfn.CONCAT(MONTH('Rates Database'!C6323),"-",'Rates Database'!B6323,"-",'Rates Database'!E6323,"-",'Rates Database'!G6323,"-",'Rates Database'!J6323)</f>
        <v>7-2021-National Grid-Residential-Retail Basic Service Rate</v>
      </c>
      <c r="D6324" s="2">
        <f t="shared" si="98"/>
        <v>1</v>
      </c>
    </row>
    <row r="6325" spans="2:4" ht="13.8" x14ac:dyDescent="0.2">
      <c r="B6325" s="18">
        <v>6322</v>
      </c>
      <c r="C6325" s="2" t="str">
        <f>_xlfn.CONCAT(MONTH('Rates Database'!C6324),"-",'Rates Database'!B6324,"-",'Rates Database'!E6324,"-",'Rates Database'!G6324,"-",'Rates Database'!J6324)</f>
        <v>6-2021-National Grid-Residential-Retail Basic Service Rate</v>
      </c>
      <c r="D6325" s="2">
        <f t="shared" si="98"/>
        <v>1</v>
      </c>
    </row>
    <row r="6326" spans="2:4" ht="13.8" x14ac:dyDescent="0.2">
      <c r="B6326" s="18">
        <v>6323</v>
      </c>
      <c r="C6326" s="2" t="str">
        <f>_xlfn.CONCAT(MONTH('Rates Database'!C6325),"-",'Rates Database'!B6325,"-",'Rates Database'!E6325,"-",'Rates Database'!G6325,"-",'Rates Database'!J6325)</f>
        <v>5-2021-National Grid-Residential-Retail Basic Service Rate</v>
      </c>
      <c r="D6326" s="2">
        <f t="shared" si="98"/>
        <v>1</v>
      </c>
    </row>
    <row r="6327" spans="2:4" ht="13.8" x14ac:dyDescent="0.2">
      <c r="B6327" s="18">
        <v>6324</v>
      </c>
      <c r="C6327" s="2" t="str">
        <f>_xlfn.CONCAT(MONTH('Rates Database'!C6326),"-",'Rates Database'!B6326,"-",'Rates Database'!E6326,"-",'Rates Database'!G6326,"-",'Rates Database'!J6326)</f>
        <v>4-2021-National Grid-Residential-Retail Basic Service Rate</v>
      </c>
      <c r="D6327" s="2">
        <f t="shared" si="98"/>
        <v>1</v>
      </c>
    </row>
    <row r="6328" spans="2:4" ht="13.8" x14ac:dyDescent="0.2">
      <c r="B6328" s="18">
        <v>6325</v>
      </c>
      <c r="C6328" s="2" t="str">
        <f>_xlfn.CONCAT(MONTH('Rates Database'!C6327),"-",'Rates Database'!B6327,"-",'Rates Database'!E6327,"-",'Rates Database'!G6327,"-",'Rates Database'!J6327)</f>
        <v>3-2021-National Grid-Residential-Retail Basic Service Rate</v>
      </c>
      <c r="D6328" s="2">
        <f t="shared" si="98"/>
        <v>1</v>
      </c>
    </row>
    <row r="6329" spans="2:4" ht="13.8" x14ac:dyDescent="0.2">
      <c r="B6329" s="18">
        <v>6326</v>
      </c>
      <c r="C6329" s="2" t="str">
        <f>_xlfn.CONCAT(MONTH('Rates Database'!C6328),"-",'Rates Database'!B6328,"-",'Rates Database'!E6328,"-",'Rates Database'!G6328,"-",'Rates Database'!J6328)</f>
        <v>2-2021-National Grid-Residential-Retail Basic Service Rate</v>
      </c>
      <c r="D6329" s="2">
        <f t="shared" si="98"/>
        <v>1</v>
      </c>
    </row>
    <row r="6330" spans="2:4" ht="13.8" x14ac:dyDescent="0.2">
      <c r="B6330" s="18">
        <v>6327</v>
      </c>
      <c r="C6330" s="2" t="str">
        <f>_xlfn.CONCAT(MONTH('Rates Database'!C6329),"-",'Rates Database'!B6329,"-",'Rates Database'!E6329,"-",'Rates Database'!G6329,"-",'Rates Database'!J6329)</f>
        <v>1-2021-National Grid-Residential-Retail Basic Service Rate</v>
      </c>
      <c r="D6330" s="2">
        <f t="shared" si="98"/>
        <v>1</v>
      </c>
    </row>
    <row r="6331" spans="2:4" ht="13.8" x14ac:dyDescent="0.2">
      <c r="B6331" s="18">
        <v>6328</v>
      </c>
      <c r="C6331" s="2" t="str">
        <f>_xlfn.CONCAT(MONTH('Rates Database'!C6330),"-",'Rates Database'!B6330,"-",'Rates Database'!E6330,"-",'Rates Database'!G6330,"-",'Rates Database'!J6330)</f>
        <v>12-2020-National Grid-Residential-Retail Basic Service Rate</v>
      </c>
      <c r="D6331" s="2">
        <f t="shared" si="98"/>
        <v>1</v>
      </c>
    </row>
    <row r="6332" spans="2:4" ht="13.8" x14ac:dyDescent="0.2">
      <c r="B6332" s="18">
        <v>6329</v>
      </c>
      <c r="C6332" s="2" t="str">
        <f>_xlfn.CONCAT(MONTH('Rates Database'!C6331),"-",'Rates Database'!B6331,"-",'Rates Database'!E6331,"-",'Rates Database'!G6331,"-",'Rates Database'!J6331)</f>
        <v>11-2020-National Grid-Residential-Retail Basic Service Rate</v>
      </c>
      <c r="D6332" s="2">
        <f t="shared" si="98"/>
        <v>1</v>
      </c>
    </row>
    <row r="6333" spans="2:4" ht="13.8" x14ac:dyDescent="0.2">
      <c r="B6333" s="18">
        <v>6330</v>
      </c>
      <c r="C6333" s="2" t="str">
        <f>_xlfn.CONCAT(MONTH('Rates Database'!C6332),"-",'Rates Database'!B6332,"-",'Rates Database'!E6332,"-",'Rates Database'!G6332,"-",'Rates Database'!J6332)</f>
        <v>10-2020-National Grid-Residential-Retail Basic Service Rate</v>
      </c>
      <c r="D6333" s="2">
        <f t="shared" si="98"/>
        <v>1</v>
      </c>
    </row>
    <row r="6334" spans="2:4" ht="13.8" x14ac:dyDescent="0.2">
      <c r="B6334" s="18">
        <v>6331</v>
      </c>
      <c r="C6334" s="2" t="str">
        <f>_xlfn.CONCAT(MONTH('Rates Database'!C6333),"-",'Rates Database'!B6333,"-",'Rates Database'!E6333,"-",'Rates Database'!G6333,"-",'Rates Database'!J6333)</f>
        <v>9-2020-National Grid-Residential-Retail Basic Service Rate</v>
      </c>
      <c r="D6334" s="2">
        <f t="shared" si="98"/>
        <v>1</v>
      </c>
    </row>
    <row r="6335" spans="2:4" ht="13.8" x14ac:dyDescent="0.2">
      <c r="B6335" s="18">
        <v>6332</v>
      </c>
      <c r="C6335" s="2" t="str">
        <f>_xlfn.CONCAT(MONTH('Rates Database'!C6334),"-",'Rates Database'!B6334,"-",'Rates Database'!E6334,"-",'Rates Database'!G6334,"-",'Rates Database'!J6334)</f>
        <v>8-2020-National Grid-Residential-Retail Basic Service Rate</v>
      </c>
      <c r="D6335" s="2">
        <f t="shared" si="98"/>
        <v>1</v>
      </c>
    </row>
    <row r="6336" spans="2:4" ht="13.8" x14ac:dyDescent="0.2">
      <c r="B6336" s="18">
        <v>6333</v>
      </c>
      <c r="C6336" s="2" t="str">
        <f>_xlfn.CONCAT(MONTH('Rates Database'!C6335),"-",'Rates Database'!B6335,"-",'Rates Database'!E6335,"-",'Rates Database'!G6335,"-",'Rates Database'!J6335)</f>
        <v>7-2020-National Grid-Residential-Retail Basic Service Rate</v>
      </c>
      <c r="D6336" s="2">
        <f t="shared" si="98"/>
        <v>1</v>
      </c>
    </row>
    <row r="6337" spans="2:4" ht="13.8" x14ac:dyDescent="0.2">
      <c r="B6337" s="18">
        <v>6334</v>
      </c>
      <c r="C6337" s="2" t="str">
        <f>_xlfn.CONCAT(MONTH('Rates Database'!C6336),"-",'Rates Database'!B6336,"-",'Rates Database'!E6336,"-",'Rates Database'!G6336,"-",'Rates Database'!J6336)</f>
        <v>6-2020-National Grid-Residential-Retail Basic Service Rate</v>
      </c>
      <c r="D6337" s="2">
        <f t="shared" si="98"/>
        <v>1</v>
      </c>
    </row>
    <row r="6338" spans="2:4" ht="13.8" x14ac:dyDescent="0.2">
      <c r="B6338" s="18">
        <v>6335</v>
      </c>
      <c r="C6338" s="2" t="str">
        <f>_xlfn.CONCAT(MONTH('Rates Database'!C6337),"-",'Rates Database'!B6337,"-",'Rates Database'!E6337,"-",'Rates Database'!G6337,"-",'Rates Database'!J6337)</f>
        <v>5-2020-National Grid-Residential-Retail Basic Service Rate</v>
      </c>
      <c r="D6338" s="2">
        <f t="shared" si="98"/>
        <v>1</v>
      </c>
    </row>
    <row r="6339" spans="2:4" ht="13.8" x14ac:dyDescent="0.2">
      <c r="B6339" s="18">
        <v>6336</v>
      </c>
      <c r="C6339" s="2" t="str">
        <f>_xlfn.CONCAT(MONTH('Rates Database'!C6338),"-",'Rates Database'!B6338,"-",'Rates Database'!E6338,"-",'Rates Database'!G6338,"-",'Rates Database'!J6338)</f>
        <v>4-2020-National Grid-Residential-Retail Basic Service Rate</v>
      </c>
      <c r="D6339" s="2">
        <f t="shared" si="98"/>
        <v>1</v>
      </c>
    </row>
    <row r="6340" spans="2:4" ht="13.8" x14ac:dyDescent="0.2">
      <c r="B6340" s="18">
        <v>6337</v>
      </c>
      <c r="C6340" s="2" t="str">
        <f>_xlfn.CONCAT(MONTH('Rates Database'!C6339),"-",'Rates Database'!B6339,"-",'Rates Database'!E6339,"-",'Rates Database'!G6339,"-",'Rates Database'!J6339)</f>
        <v>3-2020-National Grid-Residential-Retail Basic Service Rate</v>
      </c>
      <c r="D6340" s="2">
        <f t="shared" si="98"/>
        <v>1</v>
      </c>
    </row>
    <row r="6341" spans="2:4" ht="13.8" x14ac:dyDescent="0.2">
      <c r="B6341" s="18">
        <v>6338</v>
      </c>
      <c r="C6341" s="2" t="str">
        <f>_xlfn.CONCAT(MONTH('Rates Database'!C6340),"-",'Rates Database'!B6340,"-",'Rates Database'!E6340,"-",'Rates Database'!G6340,"-",'Rates Database'!J6340)</f>
        <v>2-2020-National Grid-Residential-Retail Basic Service Rate</v>
      </c>
      <c r="D6341" s="2">
        <f t="shared" ref="D6341:D6404" si="99">COUNTIF($C$4:$C$10092,C6341)</f>
        <v>1</v>
      </c>
    </row>
    <row r="6342" spans="2:4" ht="13.8" x14ac:dyDescent="0.2">
      <c r="B6342" s="18">
        <v>6339</v>
      </c>
      <c r="C6342" s="2" t="str">
        <f>_xlfn.CONCAT(MONTH('Rates Database'!C6341),"-",'Rates Database'!B6341,"-",'Rates Database'!E6341,"-",'Rates Database'!G6341,"-",'Rates Database'!J6341)</f>
        <v>1-2020-National Grid-Residential-Retail Basic Service Rate</v>
      </c>
      <c r="D6342" s="2">
        <f t="shared" si="99"/>
        <v>1</v>
      </c>
    </row>
    <row r="6343" spans="2:4" ht="13.8" x14ac:dyDescent="0.2">
      <c r="B6343" s="18">
        <v>6340</v>
      </c>
      <c r="C6343" s="2" t="str">
        <f>_xlfn.CONCAT(MONTH('Rates Database'!C6342),"-",'Rates Database'!B6342,"-",'Rates Database'!E6342,"-",'Rates Database'!G6342,"-",'Rates Database'!J6342)</f>
        <v>12-2019-National Grid-Residential-Retail Basic Service Rate</v>
      </c>
      <c r="D6343" s="2">
        <f t="shared" si="99"/>
        <v>1</v>
      </c>
    </row>
    <row r="6344" spans="2:4" ht="13.8" x14ac:dyDescent="0.2">
      <c r="B6344" s="18">
        <v>6341</v>
      </c>
      <c r="C6344" s="2" t="str">
        <f>_xlfn.CONCAT(MONTH('Rates Database'!C6343),"-",'Rates Database'!B6343,"-",'Rates Database'!E6343,"-",'Rates Database'!G6343,"-",'Rates Database'!J6343)</f>
        <v>11-2019-National Grid-Residential-Retail Basic Service Rate</v>
      </c>
      <c r="D6344" s="2">
        <f t="shared" si="99"/>
        <v>1</v>
      </c>
    </row>
    <row r="6345" spans="2:4" ht="13.8" x14ac:dyDescent="0.2">
      <c r="B6345" s="18">
        <v>6342</v>
      </c>
      <c r="C6345" s="2" t="str">
        <f>_xlfn.CONCAT(MONTH('Rates Database'!C6344),"-",'Rates Database'!B6344,"-",'Rates Database'!E6344,"-",'Rates Database'!G6344,"-",'Rates Database'!J6344)</f>
        <v>10-2019-National Grid-Residential-Retail Basic Service Rate</v>
      </c>
      <c r="D6345" s="2">
        <f t="shared" si="99"/>
        <v>1</v>
      </c>
    </row>
    <row r="6346" spans="2:4" ht="13.8" x14ac:dyDescent="0.2">
      <c r="B6346" s="18">
        <v>6343</v>
      </c>
      <c r="C6346" s="2" t="str">
        <f>_xlfn.CONCAT(MONTH('Rates Database'!C6345),"-",'Rates Database'!B6345,"-",'Rates Database'!E6345,"-",'Rates Database'!G6345,"-",'Rates Database'!J6345)</f>
        <v>9-2019-National Grid-Residential-Retail Basic Service Rate</v>
      </c>
      <c r="D6346" s="2">
        <f t="shared" si="99"/>
        <v>1</v>
      </c>
    </row>
    <row r="6347" spans="2:4" ht="13.8" x14ac:dyDescent="0.2">
      <c r="B6347" s="18">
        <v>6344</v>
      </c>
      <c r="C6347" s="2" t="str">
        <f>_xlfn.CONCAT(MONTH('Rates Database'!C6346),"-",'Rates Database'!B6346,"-",'Rates Database'!E6346,"-",'Rates Database'!G6346,"-",'Rates Database'!J6346)</f>
        <v>8-2019-National Grid-Residential-Retail Basic Service Rate</v>
      </c>
      <c r="D6347" s="2">
        <f t="shared" si="99"/>
        <v>1</v>
      </c>
    </row>
    <row r="6348" spans="2:4" ht="13.8" x14ac:dyDescent="0.2">
      <c r="B6348" s="18">
        <v>6345</v>
      </c>
      <c r="C6348" s="2" t="str">
        <f>_xlfn.CONCAT(MONTH('Rates Database'!C6347),"-",'Rates Database'!B6347,"-",'Rates Database'!E6347,"-",'Rates Database'!G6347,"-",'Rates Database'!J6347)</f>
        <v>7-2019-National Grid-Residential-Retail Basic Service Rate</v>
      </c>
      <c r="D6348" s="2">
        <f t="shared" si="99"/>
        <v>1</v>
      </c>
    </row>
    <row r="6349" spans="2:4" ht="13.8" x14ac:dyDescent="0.2">
      <c r="B6349" s="18">
        <v>6346</v>
      </c>
      <c r="C6349" s="2" t="str">
        <f>_xlfn.CONCAT(MONTH('Rates Database'!C6348),"-",'Rates Database'!B6348,"-",'Rates Database'!E6348,"-",'Rates Database'!G6348,"-",'Rates Database'!J6348)</f>
        <v>6-2019-National Grid-Residential-Retail Basic Service Rate</v>
      </c>
      <c r="D6349" s="2">
        <f t="shared" si="99"/>
        <v>1</v>
      </c>
    </row>
    <row r="6350" spans="2:4" ht="13.8" x14ac:dyDescent="0.2">
      <c r="B6350" s="18">
        <v>6347</v>
      </c>
      <c r="C6350" s="2" t="str">
        <f>_xlfn.CONCAT(MONTH('Rates Database'!C6349),"-",'Rates Database'!B6349,"-",'Rates Database'!E6349,"-",'Rates Database'!G6349,"-",'Rates Database'!J6349)</f>
        <v>5-2019-National Grid-Residential-Retail Basic Service Rate</v>
      </c>
      <c r="D6350" s="2">
        <f t="shared" si="99"/>
        <v>1</v>
      </c>
    </row>
    <row r="6351" spans="2:4" ht="13.8" x14ac:dyDescent="0.2">
      <c r="B6351" s="18">
        <v>6348</v>
      </c>
      <c r="C6351" s="2" t="str">
        <f>_xlfn.CONCAT(MONTH('Rates Database'!C6350),"-",'Rates Database'!B6350,"-",'Rates Database'!E6350,"-",'Rates Database'!G6350,"-",'Rates Database'!J6350)</f>
        <v>4-2019-National Grid-Residential-Retail Basic Service Rate</v>
      </c>
      <c r="D6351" s="2">
        <f t="shared" si="99"/>
        <v>1</v>
      </c>
    </row>
    <row r="6352" spans="2:4" ht="13.8" x14ac:dyDescent="0.2">
      <c r="B6352" s="18">
        <v>6349</v>
      </c>
      <c r="C6352" s="2" t="str">
        <f>_xlfn.CONCAT(MONTH('Rates Database'!C6351),"-",'Rates Database'!B6351,"-",'Rates Database'!E6351,"-",'Rates Database'!G6351,"-",'Rates Database'!J6351)</f>
        <v>3-2019-National Grid-Residential-Retail Basic Service Rate</v>
      </c>
      <c r="D6352" s="2">
        <f t="shared" si="99"/>
        <v>1</v>
      </c>
    </row>
    <row r="6353" spans="2:4" ht="13.8" x14ac:dyDescent="0.2">
      <c r="B6353" s="18">
        <v>6350</v>
      </c>
      <c r="C6353" s="2" t="str">
        <f>_xlfn.CONCAT(MONTH('Rates Database'!C6352),"-",'Rates Database'!B6352,"-",'Rates Database'!E6352,"-",'Rates Database'!G6352,"-",'Rates Database'!J6352)</f>
        <v>2-2019-National Grid-Residential-Retail Basic Service Rate</v>
      </c>
      <c r="D6353" s="2">
        <f t="shared" si="99"/>
        <v>1</v>
      </c>
    </row>
    <row r="6354" spans="2:4" ht="13.8" x14ac:dyDescent="0.2">
      <c r="B6354" s="18">
        <v>6351</v>
      </c>
      <c r="C6354" s="2" t="str">
        <f>_xlfn.CONCAT(MONTH('Rates Database'!C6353),"-",'Rates Database'!B6353,"-",'Rates Database'!E6353,"-",'Rates Database'!G6353,"-",'Rates Database'!J6353)</f>
        <v>1-2019-National Grid-Residential-Retail Basic Service Rate</v>
      </c>
      <c r="D6354" s="2">
        <f t="shared" si="99"/>
        <v>1</v>
      </c>
    </row>
    <row r="6355" spans="2:4" ht="13.8" x14ac:dyDescent="0.2">
      <c r="B6355" s="18">
        <v>6352</v>
      </c>
      <c r="C6355" s="2" t="str">
        <f>_xlfn.CONCAT(MONTH('Rates Database'!C6354),"-",'Rates Database'!B6354,"-",'Rates Database'!E6354,"-",'Rates Database'!G6354,"-",'Rates Database'!J6354)</f>
        <v>1-2019-National Grid-Residential-Nantucket Muni Agg Rate</v>
      </c>
      <c r="D6355" s="2">
        <f t="shared" si="99"/>
        <v>1</v>
      </c>
    </row>
    <row r="6356" spans="2:4" ht="13.8" x14ac:dyDescent="0.2">
      <c r="B6356" s="18">
        <v>6353</v>
      </c>
      <c r="C6356" s="2" t="str">
        <f>_xlfn.CONCAT(MONTH('Rates Database'!C6355),"-",'Rates Database'!B6355,"-",'Rates Database'!E6355,"-",'Rates Database'!G6355,"-",'Rates Database'!J6355)</f>
        <v>1-2019-National Grid-Residential-Westborough Muni Agg Rate</v>
      </c>
      <c r="D6356" s="2">
        <f t="shared" si="99"/>
        <v>1</v>
      </c>
    </row>
    <row r="6357" spans="2:4" ht="13.8" x14ac:dyDescent="0.2">
      <c r="B6357" s="18">
        <v>6354</v>
      </c>
      <c r="C6357" s="2" t="str">
        <f>_xlfn.CONCAT(MONTH('Rates Database'!C6356),"-",'Rates Database'!B6356,"-",'Rates Database'!E6356,"-",'Rates Database'!G6356,"-",'Rates Database'!J6356)</f>
        <v>1-2019-National Grid-Residential-Chelmsford Muni Agg Rate</v>
      </c>
      <c r="D6357" s="2">
        <f t="shared" si="99"/>
        <v>1</v>
      </c>
    </row>
    <row r="6358" spans="2:4" ht="13.8" x14ac:dyDescent="0.2">
      <c r="B6358" s="18">
        <v>6355</v>
      </c>
      <c r="C6358" s="2" t="str">
        <f>_xlfn.CONCAT(MONTH('Rates Database'!C6357),"-",'Rates Database'!B6357,"-",'Rates Database'!E6357,"-",'Rates Database'!G6357,"-",'Rates Database'!J6357)</f>
        <v>1-2019-Eversource_EMA-Residential-Walpole Muni Agg Rate</v>
      </c>
      <c r="D6358" s="2">
        <f t="shared" si="99"/>
        <v>1</v>
      </c>
    </row>
    <row r="6359" spans="2:4" ht="13.8" x14ac:dyDescent="0.2">
      <c r="B6359" s="18">
        <v>6356</v>
      </c>
      <c r="C6359" s="2" t="str">
        <f>_xlfn.CONCAT(MONTH('Rates Database'!C6358),"-",'Rates Database'!B6358,"-",'Rates Database'!E6358,"-",'Rates Database'!G6358,"-",'Rates Database'!J6358)</f>
        <v>1-2019-National Grid-Residential-Salem Muni Agg Rate</v>
      </c>
      <c r="D6359" s="2">
        <f t="shared" si="99"/>
        <v>1</v>
      </c>
    </row>
    <row r="6360" spans="2:4" ht="13.8" x14ac:dyDescent="0.2">
      <c r="B6360" s="18">
        <v>6357</v>
      </c>
      <c r="C6360" s="2" t="str">
        <f>_xlfn.CONCAT(MONTH('Rates Database'!C6359),"-",'Rates Database'!B6359,"-",'Rates Database'!E6359,"-",'Rates Database'!G6359,"-",'Rates Database'!J6359)</f>
        <v>1-2019-Eversource_WMA-Residential-Pittsfield Muni Agg Rate</v>
      </c>
      <c r="D6360" s="2">
        <f t="shared" si="99"/>
        <v>1</v>
      </c>
    </row>
    <row r="6361" spans="2:4" ht="13.8" x14ac:dyDescent="0.2">
      <c r="B6361" s="18">
        <v>6358</v>
      </c>
      <c r="C6361" s="2" t="str">
        <f>_xlfn.CONCAT(MONTH('Rates Database'!C6360),"-",'Rates Database'!B6360,"-",'Rates Database'!E6360,"-",'Rates Database'!G6360,"-",'Rates Database'!J6360)</f>
        <v>1-2019-National Grid-Residential-West Brookfield Muni Agg Rate</v>
      </c>
      <c r="D6361" s="2">
        <f t="shared" si="99"/>
        <v>1</v>
      </c>
    </row>
    <row r="6362" spans="2:4" ht="13.8" x14ac:dyDescent="0.2">
      <c r="B6362" s="18">
        <v>6359</v>
      </c>
      <c r="C6362" s="2" t="str">
        <f>_xlfn.CONCAT(MONTH('Rates Database'!C6361),"-",'Rates Database'!B6361,"-",'Rates Database'!E6361,"-",'Rates Database'!G6361,"-",'Rates Database'!J6361)</f>
        <v>1-2019-National Grid-Residential-Swampscott Muni Agg Rate</v>
      </c>
      <c r="D6362" s="2">
        <f t="shared" si="99"/>
        <v>1</v>
      </c>
    </row>
    <row r="6363" spans="2:4" ht="13.8" x14ac:dyDescent="0.2">
      <c r="B6363" s="18">
        <v>6360</v>
      </c>
      <c r="C6363" s="2" t="str">
        <f>_xlfn.CONCAT(MONTH('Rates Database'!C6362),"-",'Rates Database'!B6362,"-",'Rates Database'!E6362,"-",'Rates Database'!G6362,"-",'Rates Database'!J6362)</f>
        <v>1-2019-National Grid-Residential-Gardner Muni Agg Rate</v>
      </c>
      <c r="D6363" s="2">
        <f t="shared" si="99"/>
        <v>1</v>
      </c>
    </row>
    <row r="6364" spans="2:4" ht="13.8" x14ac:dyDescent="0.2">
      <c r="B6364" s="18">
        <v>6361</v>
      </c>
      <c r="C6364" s="2" t="str">
        <f>_xlfn.CONCAT(MONTH('Rates Database'!C6363),"-",'Rates Database'!B6363,"-",'Rates Database'!E6363,"-",'Rates Database'!G6363,"-",'Rates Database'!J6363)</f>
        <v>1-2019-Eversource_EMA-Residential-Plymouth Muni Agg Rate</v>
      </c>
      <c r="D6364" s="2">
        <f t="shared" si="99"/>
        <v>1</v>
      </c>
    </row>
    <row r="6365" spans="2:4" ht="13.8" x14ac:dyDescent="0.2">
      <c r="B6365" s="18">
        <v>6362</v>
      </c>
      <c r="C6365" s="2" t="str">
        <f>_xlfn.CONCAT(MONTH('Rates Database'!C6364),"-",'Rates Database'!B6364,"-",'Rates Database'!E6364,"-",'Rates Database'!G6364,"-",'Rates Database'!J6364)</f>
        <v>1-2019-National Grid-Residential-Winchendon Muni Agg Rate</v>
      </c>
      <c r="D6365" s="2">
        <f t="shared" si="99"/>
        <v>1</v>
      </c>
    </row>
    <row r="6366" spans="2:4" ht="13.8" x14ac:dyDescent="0.2">
      <c r="B6366" s="18">
        <v>6363</v>
      </c>
      <c r="C6366" s="2" t="str">
        <f>_xlfn.CONCAT(MONTH('Rates Database'!C6365),"-",'Rates Database'!B6365,"-",'Rates Database'!E6365,"-",'Rates Database'!G6365,"-",'Rates Database'!J6365)</f>
        <v>1-2019-National Grid-Residential-Orange Muni Agg Rate</v>
      </c>
      <c r="D6366" s="2">
        <f t="shared" si="99"/>
        <v>1</v>
      </c>
    </row>
    <row r="6367" spans="2:4" ht="13.8" x14ac:dyDescent="0.2">
      <c r="B6367" s="18">
        <v>6364</v>
      </c>
      <c r="C6367" s="2" t="str">
        <f>_xlfn.CONCAT(MONTH('Rates Database'!C6366),"-",'Rates Database'!B6366,"-",'Rates Database'!E6366,"-",'Rates Database'!G6366,"-",'Rates Database'!J6366)</f>
        <v>1-2019-National Grid-Residential-Adams Muni Agg Rate</v>
      </c>
      <c r="D6367" s="2">
        <f t="shared" si="99"/>
        <v>1</v>
      </c>
    </row>
    <row r="6368" spans="2:4" ht="13.8" x14ac:dyDescent="0.2">
      <c r="B6368" s="18">
        <v>6365</v>
      </c>
      <c r="C6368" s="2" t="str">
        <f>_xlfn.CONCAT(MONTH('Rates Database'!C6367),"-",'Rates Database'!B6367,"-",'Rates Database'!E6367,"-",'Rates Database'!G6367,"-",'Rates Database'!J6367)</f>
        <v>1-2019-Eversource_WMA-Residential-Cheshire Muni Agg Rate</v>
      </c>
      <c r="D6368" s="2">
        <f t="shared" si="99"/>
        <v>1</v>
      </c>
    </row>
    <row r="6369" spans="2:4" ht="13.8" x14ac:dyDescent="0.2">
      <c r="B6369" s="18">
        <v>6366</v>
      </c>
      <c r="C6369" s="2" t="str">
        <f>_xlfn.CONCAT(MONTH('Rates Database'!C6368),"-",'Rates Database'!B6368,"-",'Rates Database'!E6368,"-",'Rates Database'!G6368,"-",'Rates Database'!J6368)</f>
        <v>1-2019-Eversource_EMA-Residential-Acushnet Muni Agg Rate</v>
      </c>
      <c r="D6369" s="2">
        <f t="shared" si="99"/>
        <v>1</v>
      </c>
    </row>
    <row r="6370" spans="2:4" ht="13.8" x14ac:dyDescent="0.2">
      <c r="B6370" s="18">
        <v>6367</v>
      </c>
      <c r="C6370" s="2" t="str">
        <f>_xlfn.CONCAT(MONTH('Rates Database'!C6369),"-",'Rates Database'!B6369,"-",'Rates Database'!E6369,"-",'Rates Database'!G6369,"-",'Rates Database'!J6369)</f>
        <v>1-2019-National Grid-Residential-Attleboro Muni Agg Rate</v>
      </c>
      <c r="D6370" s="2">
        <f t="shared" si="99"/>
        <v>1</v>
      </c>
    </row>
    <row r="6371" spans="2:4" ht="13.8" x14ac:dyDescent="0.2">
      <c r="B6371" s="18">
        <v>6368</v>
      </c>
      <c r="C6371" s="2" t="str">
        <f>_xlfn.CONCAT(MONTH('Rates Database'!C6370),"-",'Rates Database'!B6370,"-",'Rates Database'!E6370,"-",'Rates Database'!G6370,"-",'Rates Database'!J6370)</f>
        <v>1-2019-Eversource_EMA-Residential-Carver Muni Agg Rate</v>
      </c>
      <c r="D6371" s="2">
        <f t="shared" si="99"/>
        <v>1</v>
      </c>
    </row>
    <row r="6372" spans="2:4" ht="13.8" x14ac:dyDescent="0.2">
      <c r="B6372" s="18">
        <v>6369</v>
      </c>
      <c r="C6372" s="2" t="str">
        <f>_xlfn.CONCAT(MONTH('Rates Database'!C6371),"-",'Rates Database'!B6371,"-",'Rates Database'!E6371,"-",'Rates Database'!G6371,"-",'Rates Database'!J6371)</f>
        <v>1-2019-National Grid-Residential-Charlton Muni Agg Rate</v>
      </c>
      <c r="D6372" s="2">
        <f t="shared" si="99"/>
        <v>1</v>
      </c>
    </row>
    <row r="6373" spans="2:4" ht="13.8" x14ac:dyDescent="0.2">
      <c r="B6373" s="18">
        <v>6370</v>
      </c>
      <c r="C6373" s="2" t="str">
        <f>_xlfn.CONCAT(MONTH('Rates Database'!C6372),"-",'Rates Database'!B6372,"-",'Rates Database'!E6372,"-",'Rates Database'!G6372,"-",'Rates Database'!J6372)</f>
        <v>1-2019-Eversource_EMA-Residential-Dartmouth Muni Agg Rate</v>
      </c>
      <c r="D6373" s="2">
        <f t="shared" si="99"/>
        <v>1</v>
      </c>
    </row>
    <row r="6374" spans="2:4" ht="13.8" x14ac:dyDescent="0.2">
      <c r="B6374" s="18">
        <v>6371</v>
      </c>
      <c r="C6374" s="2" t="str">
        <f>_xlfn.CONCAT(MONTH('Rates Database'!C6373),"-",'Rates Database'!B6373,"-",'Rates Database'!E6373,"-",'Rates Database'!G6373,"-",'Rates Database'!J6373)</f>
        <v>1-2019-National Grid-Residential-Dighton Muni Agg Rate</v>
      </c>
      <c r="D6374" s="2">
        <f t="shared" si="99"/>
        <v>1</v>
      </c>
    </row>
    <row r="6375" spans="2:4" ht="13.8" x14ac:dyDescent="0.2">
      <c r="B6375" s="18">
        <v>6372</v>
      </c>
      <c r="C6375" s="2" t="str">
        <f>_xlfn.CONCAT(MONTH('Rates Database'!C6374),"-",'Rates Database'!B6374,"-",'Rates Database'!E6374,"-",'Rates Database'!G6374,"-",'Rates Database'!J6374)</f>
        <v>1-2019-National Grid-Residential-Douglas Muni Agg Rate</v>
      </c>
      <c r="D6375" s="2">
        <f t="shared" si="99"/>
        <v>1</v>
      </c>
    </row>
    <row r="6376" spans="2:4" ht="13.8" x14ac:dyDescent="0.2">
      <c r="B6376" s="18">
        <v>6373</v>
      </c>
      <c r="C6376" s="2" t="str">
        <f>_xlfn.CONCAT(MONTH('Rates Database'!C6375),"-",'Rates Database'!B6375,"-",'Rates Database'!E6375,"-",'Rates Database'!G6375,"-",'Rates Database'!J6375)</f>
        <v>1-2019-National Grid-Residential-Dracut Muni Agg Rate</v>
      </c>
      <c r="D6376" s="2">
        <f t="shared" si="99"/>
        <v>1</v>
      </c>
    </row>
    <row r="6377" spans="2:4" ht="13.8" x14ac:dyDescent="0.2">
      <c r="B6377" s="18">
        <v>6374</v>
      </c>
      <c r="C6377" s="2" t="str">
        <f>_xlfn.CONCAT(MONTH('Rates Database'!C6376),"-",'Rates Database'!B6376,"-",'Rates Database'!E6376,"-",'Rates Database'!G6376,"-",'Rates Database'!J6376)</f>
        <v>1-2019-Eversource_EMA-Residential-Fairhaven Muni Agg Rate</v>
      </c>
      <c r="D6377" s="2">
        <f t="shared" si="99"/>
        <v>1</v>
      </c>
    </row>
    <row r="6378" spans="2:4" ht="13.8" x14ac:dyDescent="0.2">
      <c r="B6378" s="18">
        <v>6375</v>
      </c>
      <c r="C6378" s="2" t="str">
        <f>_xlfn.CONCAT(MONTH('Rates Database'!C6377),"-",'Rates Database'!B6377,"-",'Rates Database'!E6377,"-",'Rates Database'!G6377,"-",'Rates Database'!J6377)</f>
        <v>1-2019-National Grid-Residential-Fall River Muni Agg Rate</v>
      </c>
      <c r="D6378" s="2">
        <f t="shared" si="99"/>
        <v>1</v>
      </c>
    </row>
    <row r="6379" spans="2:4" ht="13.8" x14ac:dyDescent="0.2">
      <c r="B6379" s="18">
        <v>6376</v>
      </c>
      <c r="C6379" s="2" t="str">
        <f>_xlfn.CONCAT(MONTH('Rates Database'!C6378),"-",'Rates Database'!B6378,"-",'Rates Database'!E6378,"-",'Rates Database'!G6378,"-",'Rates Database'!J6378)</f>
        <v>1-2019-Eversource_EMA-Residential-Freetown Muni Agg Rate</v>
      </c>
      <c r="D6379" s="2">
        <f t="shared" si="99"/>
        <v>1</v>
      </c>
    </row>
    <row r="6380" spans="2:4" ht="13.8" x14ac:dyDescent="0.2">
      <c r="B6380" s="18">
        <v>6377</v>
      </c>
      <c r="C6380" s="2" t="str">
        <f>_xlfn.CONCAT(MONTH('Rates Database'!C6379),"-",'Rates Database'!B6379,"-",'Rates Database'!E6379,"-",'Rates Database'!G6379,"-",'Rates Database'!J6379)</f>
        <v>1-2019-Eversource_EMA-Residential-Marion Muni Agg Rate</v>
      </c>
      <c r="D6380" s="2">
        <f t="shared" si="99"/>
        <v>1</v>
      </c>
    </row>
    <row r="6381" spans="2:4" ht="13.8" x14ac:dyDescent="0.2">
      <c r="B6381" s="18">
        <v>6378</v>
      </c>
      <c r="C6381" s="2" t="str">
        <f>_xlfn.CONCAT(MONTH('Rates Database'!C6380),"-",'Rates Database'!B6380,"-",'Rates Database'!E6380,"-",'Rates Database'!G6380,"-",'Rates Database'!J6380)</f>
        <v>1-2019-Eversource_EMA-Residential-Mattapoisett Muni Agg Rate</v>
      </c>
      <c r="D6381" s="2">
        <f t="shared" si="99"/>
        <v>1</v>
      </c>
    </row>
    <row r="6382" spans="2:4" ht="13.8" x14ac:dyDescent="0.2">
      <c r="B6382" s="18">
        <v>6379</v>
      </c>
      <c r="C6382" s="2" t="str">
        <f>_xlfn.CONCAT(MONTH('Rates Database'!C6381),"-",'Rates Database'!B6381,"-",'Rates Database'!E6381,"-",'Rates Database'!G6381,"-",'Rates Database'!J6381)</f>
        <v>1-2019-National Grid-Residential-Millbury Muni Agg Rate</v>
      </c>
      <c r="D6382" s="2">
        <f t="shared" si="99"/>
        <v>1</v>
      </c>
    </row>
    <row r="6383" spans="2:4" ht="13.8" x14ac:dyDescent="0.2">
      <c r="B6383" s="18">
        <v>6380</v>
      </c>
      <c r="C6383" s="2" t="str">
        <f>_xlfn.CONCAT(MONTH('Rates Database'!C6382),"-",'Rates Database'!B6382,"-",'Rates Database'!E6382,"-",'Rates Database'!G6382,"-",'Rates Database'!J6382)</f>
        <v>1-2019-Eversource_EMA-Residential-New Bedford Muni Agg Rate</v>
      </c>
      <c r="D6383" s="2">
        <f t="shared" si="99"/>
        <v>1</v>
      </c>
    </row>
    <row r="6384" spans="2:4" ht="13.8" x14ac:dyDescent="0.2">
      <c r="B6384" s="18">
        <v>6381</v>
      </c>
      <c r="C6384" s="2" t="str">
        <f>_xlfn.CONCAT(MONTH('Rates Database'!C6383),"-",'Rates Database'!B6383,"-",'Rates Database'!E6383,"-",'Rates Database'!G6383,"-",'Rates Database'!J6383)</f>
        <v>1-2019-National Grid-Residential-Northbridge Muni Agg Rate</v>
      </c>
      <c r="D6384" s="2">
        <f t="shared" si="99"/>
        <v>1</v>
      </c>
    </row>
    <row r="6385" spans="2:4" ht="13.8" x14ac:dyDescent="0.2">
      <c r="B6385" s="18">
        <v>6382</v>
      </c>
      <c r="C6385" s="2" t="str">
        <f>_xlfn.CONCAT(MONTH('Rates Database'!C6384),"-",'Rates Database'!B6384,"-",'Rates Database'!E6384,"-",'Rates Database'!G6384,"-",'Rates Database'!J6384)</f>
        <v>1-2019-National Grid-Residential-Norton Muni Agg Rate</v>
      </c>
      <c r="D6385" s="2">
        <f t="shared" si="99"/>
        <v>1</v>
      </c>
    </row>
    <row r="6386" spans="2:4" ht="13.8" x14ac:dyDescent="0.2">
      <c r="B6386" s="18">
        <v>6383</v>
      </c>
      <c r="C6386" s="2" t="str">
        <f>_xlfn.CONCAT(MONTH('Rates Database'!C6385),"-",'Rates Database'!B6385,"-",'Rates Database'!E6385,"-",'Rates Database'!G6385,"-",'Rates Database'!J6385)</f>
        <v>1-2019-National Grid-Residential-Oxford Muni Agg Rate</v>
      </c>
      <c r="D6386" s="2">
        <f t="shared" si="99"/>
        <v>1</v>
      </c>
    </row>
    <row r="6387" spans="2:4" ht="13.8" x14ac:dyDescent="0.2">
      <c r="B6387" s="18">
        <v>6384</v>
      </c>
      <c r="C6387" s="2" t="str">
        <f>_xlfn.CONCAT(MONTH('Rates Database'!C6386),"-",'Rates Database'!B6386,"-",'Rates Database'!E6386,"-",'Rates Database'!G6386,"-",'Rates Database'!J6386)</f>
        <v>1-2019-National Grid-Residential-Plainville Muni Agg Rate</v>
      </c>
      <c r="D6387" s="2">
        <f t="shared" si="99"/>
        <v>1</v>
      </c>
    </row>
    <row r="6388" spans="2:4" ht="13.8" x14ac:dyDescent="0.2">
      <c r="B6388" s="18">
        <v>6385</v>
      </c>
      <c r="C6388" s="2" t="str">
        <f>_xlfn.CONCAT(MONTH('Rates Database'!C6387),"-",'Rates Database'!B6387,"-",'Rates Database'!E6387,"-",'Rates Database'!G6387,"-",'Rates Database'!J6387)</f>
        <v>1-2019-National Grid-Residential-Rehoboth Muni Agg Rate</v>
      </c>
      <c r="D6388" s="2">
        <f t="shared" si="99"/>
        <v>1</v>
      </c>
    </row>
    <row r="6389" spans="2:4" ht="13.8" x14ac:dyDescent="0.2">
      <c r="B6389" s="18">
        <v>6386</v>
      </c>
      <c r="C6389" s="2" t="str">
        <f>_xlfn.CONCAT(MONTH('Rates Database'!C6388),"-",'Rates Database'!B6388,"-",'Rates Database'!E6388,"-",'Rates Database'!G6388,"-",'Rates Database'!J6388)</f>
        <v>1-2019-National Grid-Residential-Seekonk Muni Agg Rate</v>
      </c>
      <c r="D6389" s="2">
        <f t="shared" si="99"/>
        <v>1</v>
      </c>
    </row>
    <row r="6390" spans="2:4" ht="13.8" x14ac:dyDescent="0.2">
      <c r="B6390" s="18">
        <v>6387</v>
      </c>
      <c r="C6390" s="2" t="str">
        <f>_xlfn.CONCAT(MONTH('Rates Database'!C6389),"-",'Rates Database'!B6389,"-",'Rates Database'!E6389,"-",'Rates Database'!G6389,"-",'Rates Database'!J6389)</f>
        <v>1-2019-National Grid-Residential-Somerset Muni Agg Rate</v>
      </c>
      <c r="D6390" s="2">
        <f t="shared" si="99"/>
        <v>1</v>
      </c>
    </row>
    <row r="6391" spans="2:4" ht="13.8" x14ac:dyDescent="0.2">
      <c r="B6391" s="18">
        <v>6388</v>
      </c>
      <c r="C6391" s="2" t="str">
        <f>_xlfn.CONCAT(MONTH('Rates Database'!C6390),"-",'Rates Database'!B6390,"-",'Rates Database'!E6390,"-",'Rates Database'!G6390,"-",'Rates Database'!J6390)</f>
        <v>1-2019-National Grid-Residential-Swansea Muni Agg Rate</v>
      </c>
      <c r="D6391" s="2">
        <f t="shared" si="99"/>
        <v>1</v>
      </c>
    </row>
    <row r="6392" spans="2:4" ht="13.8" x14ac:dyDescent="0.2">
      <c r="B6392" s="18">
        <v>6389</v>
      </c>
      <c r="C6392" s="2" t="str">
        <f>_xlfn.CONCAT(MONTH('Rates Database'!C6391),"-",'Rates Database'!B6391,"-",'Rates Database'!E6391,"-",'Rates Database'!G6391,"-",'Rates Database'!J6391)</f>
        <v>1-2019-National Grid-Residential-Westford Muni Agg Rate</v>
      </c>
      <c r="D6392" s="2">
        <f t="shared" si="99"/>
        <v>1</v>
      </c>
    </row>
    <row r="6393" spans="2:4" ht="13.8" x14ac:dyDescent="0.2">
      <c r="B6393" s="18">
        <v>6390</v>
      </c>
      <c r="C6393" s="2" t="str">
        <f>_xlfn.CONCAT(MONTH('Rates Database'!C6392),"-",'Rates Database'!B6392,"-",'Rates Database'!E6392,"-",'Rates Database'!G6392,"-",'Rates Database'!J6392)</f>
        <v>1-2019-Eversource_EMA-Residential-Westport Muni Agg Rate</v>
      </c>
      <c r="D6393" s="2">
        <f t="shared" si="99"/>
        <v>1</v>
      </c>
    </row>
    <row r="6394" spans="2:4" ht="13.8" x14ac:dyDescent="0.2">
      <c r="B6394" s="18">
        <v>6391</v>
      </c>
      <c r="C6394" s="2" t="str">
        <f>_xlfn.CONCAT(MONTH('Rates Database'!C6393),"-",'Rates Database'!B6393,"-",'Rates Database'!E6393,"-",'Rates Database'!G6393,"-",'Rates Database'!J6393)</f>
        <v>1-2019-Eversource_EMA-Residential-Cambridge Muni Agg Rate</v>
      </c>
      <c r="D6394" s="2">
        <f t="shared" si="99"/>
        <v>1</v>
      </c>
    </row>
    <row r="6395" spans="2:4" ht="13.8" x14ac:dyDescent="0.2">
      <c r="B6395" s="18">
        <v>6392</v>
      </c>
      <c r="C6395" s="2" t="str">
        <f>_xlfn.CONCAT(MONTH('Rates Database'!C6394),"-",'Rates Database'!B6394,"-",'Rates Database'!E6394,"-",'Rates Database'!G6394,"-",'Rates Database'!J6394)</f>
        <v>1-2019-Eversource_EMA-Residential-Kingston Muni Agg Rate</v>
      </c>
      <c r="D6395" s="2">
        <f t="shared" si="99"/>
        <v>1</v>
      </c>
    </row>
    <row r="6396" spans="2:4" ht="13.8" x14ac:dyDescent="0.2">
      <c r="B6396" s="18">
        <v>6393</v>
      </c>
      <c r="C6396" s="2" t="str">
        <f>_xlfn.CONCAT(MONTH('Rates Database'!C6395),"-",'Rates Database'!B6395,"-",'Rates Database'!E6395,"-",'Rates Database'!G6395,"-",'Rates Database'!J6395)</f>
        <v>1-2019-Eversource_EMA-Residential-Somerville Muni Agg Rate</v>
      </c>
      <c r="D6396" s="2">
        <f t="shared" si="99"/>
        <v>1</v>
      </c>
    </row>
    <row r="6397" spans="2:4" ht="13.8" x14ac:dyDescent="0.2">
      <c r="B6397" s="18">
        <v>6394</v>
      </c>
      <c r="C6397" s="2" t="str">
        <f>_xlfn.CONCAT(MONTH('Rates Database'!C6396),"-",'Rates Database'!B6396,"-",'Rates Database'!E6396,"-",'Rates Database'!G6396,"-",'Rates Database'!J6396)</f>
        <v>1-2019-National Grid-Residential-Wendell Muni Agg Rate</v>
      </c>
      <c r="D6397" s="2">
        <f t="shared" si="99"/>
        <v>1</v>
      </c>
    </row>
    <row r="6398" spans="2:4" ht="13.8" x14ac:dyDescent="0.2">
      <c r="B6398" s="18">
        <v>6395</v>
      </c>
      <c r="C6398" s="2" t="str">
        <f>_xlfn.CONCAT(MONTH('Rates Database'!C6397),"-",'Rates Database'!B6397,"-",'Rates Database'!E6397,"-",'Rates Database'!G6397,"-",'Rates Database'!J6397)</f>
        <v>1-2019-Eversource_WMA-Residential-Greenfield Muni Agg Rate</v>
      </c>
      <c r="D6398" s="2">
        <f t="shared" si="99"/>
        <v>1</v>
      </c>
    </row>
    <row r="6399" spans="2:4" ht="13.8" x14ac:dyDescent="0.2">
      <c r="B6399" s="18">
        <v>6396</v>
      </c>
      <c r="C6399" s="2" t="str">
        <f>_xlfn.CONCAT(MONTH('Rates Database'!C6398),"-",'Rates Database'!B6398,"-",'Rates Database'!E6398,"-",'Rates Database'!G6398,"-",'Rates Database'!J6398)</f>
        <v>1-2019-National Grid-Residential-Billerica Muni Agg Rate</v>
      </c>
      <c r="D6399" s="2">
        <f t="shared" si="99"/>
        <v>1</v>
      </c>
    </row>
    <row r="6400" spans="2:4" ht="13.8" x14ac:dyDescent="0.2">
      <c r="B6400" s="18">
        <v>6397</v>
      </c>
      <c r="C6400" s="2" t="str">
        <f>_xlfn.CONCAT(MONTH('Rates Database'!C6399),"-",'Rates Database'!B6399,"-",'Rates Database'!E6399,"-",'Rates Database'!G6399,"-",'Rates Database'!J6399)</f>
        <v>1-2019-National Grid-Residential-Clarksburg Muni Agg Rate</v>
      </c>
      <c r="D6400" s="2">
        <f t="shared" si="99"/>
        <v>1</v>
      </c>
    </row>
    <row r="6401" spans="2:4" ht="13.8" x14ac:dyDescent="0.2">
      <c r="B6401" s="18">
        <v>6398</v>
      </c>
      <c r="C6401" s="2" t="str">
        <f>_xlfn.CONCAT(MONTH('Rates Database'!C6400),"-",'Rates Database'!B6400,"-",'Rates Database'!E6400,"-",'Rates Database'!G6400,"-",'Rates Database'!J6400)</f>
        <v>1-2019-Eversource_WMA-Residential-Dalton Muni Agg Rate</v>
      </c>
      <c r="D6401" s="2">
        <f t="shared" si="99"/>
        <v>1</v>
      </c>
    </row>
    <row r="6402" spans="2:4" ht="13.8" x14ac:dyDescent="0.2">
      <c r="B6402" s="18">
        <v>6399</v>
      </c>
      <c r="C6402" s="2" t="str">
        <f>_xlfn.CONCAT(MONTH('Rates Database'!C6401),"-",'Rates Database'!B6401,"-",'Rates Database'!E6401,"-",'Rates Database'!G6401,"-",'Rates Database'!J6401)</f>
        <v>1-2019-National Grid-Residential-Florida Muni Agg Rate</v>
      </c>
      <c r="D6402" s="2">
        <f t="shared" si="99"/>
        <v>1</v>
      </c>
    </row>
    <row r="6403" spans="2:4" ht="13.8" x14ac:dyDescent="0.2">
      <c r="B6403" s="18">
        <v>6400</v>
      </c>
      <c r="C6403" s="2" t="str">
        <f>_xlfn.CONCAT(MONTH('Rates Database'!C6402),"-",'Rates Database'!B6402,"-",'Rates Database'!E6402,"-",'Rates Database'!G6402,"-",'Rates Database'!J6402)</f>
        <v>1-2019-Eversource_WMA-Residential-Lenox Muni Agg Rate</v>
      </c>
      <c r="D6403" s="2">
        <f t="shared" si="99"/>
        <v>1</v>
      </c>
    </row>
    <row r="6404" spans="2:4" ht="13.8" x14ac:dyDescent="0.2">
      <c r="B6404" s="18">
        <v>6401</v>
      </c>
      <c r="C6404" s="2" t="str">
        <f>_xlfn.CONCAT(MONTH('Rates Database'!C6403),"-",'Rates Database'!B6403,"-",'Rates Database'!E6403,"-",'Rates Database'!G6403,"-",'Rates Database'!J6403)</f>
        <v>1-2019-National Grid-Residential-Monterey Muni Agg Rate</v>
      </c>
      <c r="D6404" s="2">
        <f t="shared" si="99"/>
        <v>1</v>
      </c>
    </row>
    <row r="6405" spans="2:4" ht="13.8" x14ac:dyDescent="0.2">
      <c r="B6405" s="18">
        <v>6402</v>
      </c>
      <c r="C6405" s="2" t="str">
        <f>_xlfn.CONCAT(MONTH('Rates Database'!C6404),"-",'Rates Database'!B6404,"-",'Rates Database'!E6404,"-",'Rates Database'!G6404,"-",'Rates Database'!J6404)</f>
        <v>1-2019-National Grid-Residential-New Marlborough Muni Agg Rate</v>
      </c>
      <c r="D6405" s="2">
        <f t="shared" ref="D6405:D6468" si="100">COUNTIF($C$4:$C$10092,C6405)</f>
        <v>1</v>
      </c>
    </row>
    <row r="6406" spans="2:4" ht="13.8" x14ac:dyDescent="0.2">
      <c r="B6406" s="18">
        <v>6403</v>
      </c>
      <c r="C6406" s="2" t="str">
        <f>_xlfn.CONCAT(MONTH('Rates Database'!C6405),"-",'Rates Database'!B6405,"-",'Rates Database'!E6405,"-",'Rates Database'!G6405,"-",'Rates Database'!J6405)</f>
        <v>1-2019-National Grid-Residential-North Adams Muni Agg Rate</v>
      </c>
      <c r="D6406" s="2">
        <f t="shared" si="100"/>
        <v>1</v>
      </c>
    </row>
    <row r="6407" spans="2:4" ht="13.8" x14ac:dyDescent="0.2">
      <c r="B6407" s="18">
        <v>6404</v>
      </c>
      <c r="C6407" s="2" t="str">
        <f>_xlfn.CONCAT(MONTH('Rates Database'!C6406),"-",'Rates Database'!B6406,"-",'Rates Database'!E6406,"-",'Rates Database'!G6406,"-",'Rates Database'!J6406)</f>
        <v>1-2019-National Grid-Residential-Sheffield Muni Agg Rate</v>
      </c>
      <c r="D6407" s="2">
        <f t="shared" si="100"/>
        <v>1</v>
      </c>
    </row>
    <row r="6408" spans="2:4" ht="13.8" x14ac:dyDescent="0.2">
      <c r="B6408" s="18">
        <v>6405</v>
      </c>
      <c r="C6408" s="2" t="str">
        <f>_xlfn.CONCAT(MONTH('Rates Database'!C6407),"-",'Rates Database'!B6407,"-",'Rates Database'!E6407,"-",'Rates Database'!G6407,"-",'Rates Database'!J6407)</f>
        <v>1-2019-National Grid-Residential-West Stockbridge Muni Agg Rate</v>
      </c>
      <c r="D6408" s="2">
        <f t="shared" si="100"/>
        <v>1</v>
      </c>
    </row>
    <row r="6409" spans="2:4" ht="13.8" x14ac:dyDescent="0.2">
      <c r="B6409" s="18">
        <v>6406</v>
      </c>
      <c r="C6409" s="2" t="str">
        <f>_xlfn.CONCAT(MONTH('Rates Database'!C6408),"-",'Rates Database'!B6408,"-",'Rates Database'!E6408,"-",'Rates Database'!G6408,"-",'Rates Database'!J6408)</f>
        <v>1-2019-National Grid-Residential-Williamstown Muni Agg Rate</v>
      </c>
      <c r="D6409" s="2">
        <f t="shared" si="100"/>
        <v>1</v>
      </c>
    </row>
    <row r="6410" spans="2:4" ht="13.8" x14ac:dyDescent="0.2">
      <c r="B6410" s="18">
        <v>6407</v>
      </c>
      <c r="C6410" s="2" t="str">
        <f>_xlfn.CONCAT(MONTH('Rates Database'!C6409),"-",'Rates Database'!B6409,"-",'Rates Database'!E6409,"-",'Rates Database'!G6409,"-",'Rates Database'!J6409)</f>
        <v>1-2019-Eversource_EMA-Residential-Acton Muni Agg Rate</v>
      </c>
      <c r="D6410" s="2">
        <f t="shared" si="100"/>
        <v>1</v>
      </c>
    </row>
    <row r="6411" spans="2:4" ht="13.8" x14ac:dyDescent="0.2">
      <c r="B6411" s="18">
        <v>6408</v>
      </c>
      <c r="C6411" s="2" t="str">
        <f>_xlfn.CONCAT(MONTH('Rates Database'!C6410),"-",'Rates Database'!B6410,"-",'Rates Database'!E6410,"-",'Rates Database'!G6410,"-",'Rates Database'!J6410)</f>
        <v>1-2019-Eversource_EMA-Residential-Sudbury Muni Agg Rate</v>
      </c>
      <c r="D6411" s="2">
        <f t="shared" si="100"/>
        <v>1</v>
      </c>
    </row>
    <row r="6412" spans="2:4" ht="13.8" x14ac:dyDescent="0.2">
      <c r="B6412" s="18">
        <v>6409</v>
      </c>
      <c r="C6412" s="2" t="str">
        <f>_xlfn.CONCAT(MONTH('Rates Database'!C6411),"-",'Rates Database'!B6411,"-",'Rates Database'!E6411,"-",'Rates Database'!G6411,"-",'Rates Database'!J6411)</f>
        <v>1-2019-Eversource_EMA-Residential-Arlington Muni Agg Rate</v>
      </c>
      <c r="D6412" s="2">
        <f t="shared" si="100"/>
        <v>1</v>
      </c>
    </row>
    <row r="6413" spans="2:4" ht="13.8" x14ac:dyDescent="0.2">
      <c r="B6413" s="18">
        <v>6410</v>
      </c>
      <c r="C6413" s="2" t="str">
        <f>_xlfn.CONCAT(MONTH('Rates Database'!C6412),"-",'Rates Database'!B6412,"-",'Rates Database'!E6412,"-",'Rates Database'!G6412,"-",'Rates Database'!J6412)</f>
        <v>1-2019-National Grid-Residential-Grafton Muni Agg Rate</v>
      </c>
      <c r="D6413" s="2">
        <f t="shared" si="100"/>
        <v>1</v>
      </c>
    </row>
    <row r="6414" spans="2:4" ht="13.8" x14ac:dyDescent="0.2">
      <c r="B6414" s="18">
        <v>6411</v>
      </c>
      <c r="C6414" s="2" t="str">
        <f>_xlfn.CONCAT(MONTH('Rates Database'!C6413),"-",'Rates Database'!B6413,"-",'Rates Database'!E6413,"-",'Rates Database'!G6413,"-",'Rates Database'!J6413)</f>
        <v>1-2019-National Grid-Residential-Halifax Muni Agg Rate</v>
      </c>
      <c r="D6414" s="2">
        <f t="shared" si="100"/>
        <v>1</v>
      </c>
    </row>
    <row r="6415" spans="2:4" ht="13.8" x14ac:dyDescent="0.2">
      <c r="B6415" s="18">
        <v>6412</v>
      </c>
      <c r="C6415" s="2" t="str">
        <f>_xlfn.CONCAT(MONTH('Rates Database'!C6414),"-",'Rates Database'!B6414,"-",'Rates Database'!E6414,"-",'Rates Database'!G6414,"-",'Rates Database'!J6414)</f>
        <v>1-2019-National Grid-Residential-Southborough Muni Agg Rate</v>
      </c>
      <c r="D6415" s="2">
        <f t="shared" si="100"/>
        <v>1</v>
      </c>
    </row>
    <row r="6416" spans="2:4" ht="13.8" x14ac:dyDescent="0.2">
      <c r="B6416" s="18">
        <v>6413</v>
      </c>
      <c r="C6416" s="2" t="str">
        <f>_xlfn.CONCAT(MONTH('Rates Database'!C6415),"-",'Rates Database'!B6415,"-",'Rates Database'!E6415,"-",'Rates Database'!G6415,"-",'Rates Database'!J6415)</f>
        <v>1-2019-Eversource_EMA-Residential-Winchester Muni Agg Rate</v>
      </c>
      <c r="D6416" s="2">
        <f t="shared" si="100"/>
        <v>1</v>
      </c>
    </row>
    <row r="6417" spans="2:4" ht="13.8" x14ac:dyDescent="0.2">
      <c r="B6417" s="18">
        <v>6414</v>
      </c>
      <c r="C6417" s="2" t="str">
        <f>_xlfn.CONCAT(MONTH('Rates Database'!C6416),"-",'Rates Database'!B6416,"-",'Rates Database'!E6416,"-",'Rates Database'!G6416,"-",'Rates Database'!J6416)</f>
        <v>1-2019-National Grid-Residential-Sutton Muni Agg Rate</v>
      </c>
      <c r="D6417" s="2">
        <f t="shared" si="100"/>
        <v>1</v>
      </c>
    </row>
    <row r="6418" spans="2:4" ht="13.8" x14ac:dyDescent="0.2">
      <c r="B6418" s="18">
        <v>6415</v>
      </c>
      <c r="C6418" s="2" t="str">
        <f>_xlfn.CONCAT(MONTH('Rates Database'!C6417),"-",'Rates Database'!B6417,"-",'Rates Database'!E6417,"-",'Rates Database'!G6417,"-",'Rates Database'!J6417)</f>
        <v>1-2019-Eversource_EMA-Residential-Ashland Muni Agg Rate</v>
      </c>
      <c r="D6418" s="2">
        <f t="shared" si="100"/>
        <v>1</v>
      </c>
    </row>
    <row r="6419" spans="2:4" ht="13.8" x14ac:dyDescent="0.2">
      <c r="B6419" s="18">
        <v>6416</v>
      </c>
      <c r="C6419" s="2" t="str">
        <f>_xlfn.CONCAT(MONTH('Rates Database'!C6418),"-",'Rates Database'!B6418,"-",'Rates Database'!E6418,"-",'Rates Database'!G6418,"-",'Rates Database'!J6418)</f>
        <v>1-2019-Unitil-Residential-Ashby Muni Agg Rate</v>
      </c>
      <c r="D6419" s="2">
        <f t="shared" si="100"/>
        <v>1</v>
      </c>
    </row>
    <row r="6420" spans="2:4" ht="13.8" x14ac:dyDescent="0.2">
      <c r="B6420" s="18">
        <v>6417</v>
      </c>
      <c r="C6420" s="2" t="str">
        <f>_xlfn.CONCAT(MONTH('Rates Database'!C6419),"-",'Rates Database'!B6419,"-",'Rates Database'!E6419,"-",'Rates Database'!G6419,"-",'Rates Database'!J6419)</f>
        <v>1-2019-Eversource_EMA-Residential-Carlisle Muni Agg Rate</v>
      </c>
      <c r="D6420" s="2">
        <f t="shared" si="100"/>
        <v>1</v>
      </c>
    </row>
    <row r="6421" spans="2:4" ht="13.8" x14ac:dyDescent="0.2">
      <c r="B6421" s="18">
        <v>6418</v>
      </c>
      <c r="C6421" s="2" t="str">
        <f>_xlfn.CONCAT(MONTH('Rates Database'!C6420),"-",'Rates Database'!B6420,"-",'Rates Database'!E6420,"-",'Rates Database'!G6420,"-",'Rates Database'!J6420)</f>
        <v>1-2019-National Grid-Residential-Berlin Muni Agg Rate</v>
      </c>
      <c r="D6421" s="2">
        <f t="shared" si="100"/>
        <v>1</v>
      </c>
    </row>
    <row r="6422" spans="2:4" ht="13.8" x14ac:dyDescent="0.2">
      <c r="B6422" s="18">
        <v>6419</v>
      </c>
      <c r="C6422" s="2" t="str">
        <f>_xlfn.CONCAT(MONTH('Rates Database'!C6421),"-",'Rates Database'!B6421,"-",'Rates Database'!E6421,"-",'Rates Database'!G6421,"-",'Rates Database'!J6421)</f>
        <v>1-2019-National Grid-Residential-Tewksbury Muni Agg Rate</v>
      </c>
      <c r="D6422" s="2">
        <f t="shared" si="100"/>
        <v>1</v>
      </c>
    </row>
    <row r="6423" spans="2:4" ht="13.8" x14ac:dyDescent="0.2">
      <c r="B6423" s="18">
        <v>6420</v>
      </c>
      <c r="C6423" s="2" t="str">
        <f>_xlfn.CONCAT(MONTH('Rates Database'!C6422),"-",'Rates Database'!B6422,"-",'Rates Database'!E6422,"-",'Rates Database'!G6422,"-",'Rates Database'!J6422)</f>
        <v>1-2019-Unitil-Residential-Lunenburg Muni Agg Rate</v>
      </c>
      <c r="D6423" s="2">
        <f t="shared" si="100"/>
        <v>1</v>
      </c>
    </row>
    <row r="6424" spans="2:4" ht="13.8" x14ac:dyDescent="0.2">
      <c r="B6424" s="18">
        <v>6421</v>
      </c>
      <c r="C6424" s="2" t="str">
        <f>_xlfn.CONCAT(MONTH('Rates Database'!C6423),"-",'Rates Database'!B6423,"-",'Rates Database'!E6423,"-",'Rates Database'!G6423,"-",'Rates Database'!J6423)</f>
        <v>1-2019-Eversource_EMA-Residential-Plympton Muni Agg Rate</v>
      </c>
      <c r="D6424" s="2">
        <f t="shared" si="100"/>
        <v>1</v>
      </c>
    </row>
    <row r="6425" spans="2:4" ht="13.8" x14ac:dyDescent="0.2">
      <c r="B6425" s="18">
        <v>6422</v>
      </c>
      <c r="C6425" s="2" t="str">
        <f>_xlfn.CONCAT(MONTH('Rates Database'!C6424),"-",'Rates Database'!B6424,"-",'Rates Database'!E6424,"-",'Rates Database'!G6424,"-",'Rates Database'!J6424)</f>
        <v>1-2019-National Grid-Residential-Salisbury Muni Agg Rate</v>
      </c>
      <c r="D6425" s="2">
        <f t="shared" si="100"/>
        <v>1</v>
      </c>
    </row>
    <row r="6426" spans="2:4" ht="13.8" x14ac:dyDescent="0.2">
      <c r="B6426" s="18">
        <v>6423</v>
      </c>
      <c r="C6426" s="2" t="str">
        <f>_xlfn.CONCAT(MONTH('Rates Database'!C6425),"-",'Rates Database'!B6425,"-",'Rates Database'!E6425,"-",'Rates Database'!G6425,"-",'Rates Database'!J6425)</f>
        <v>1-2019-National Grid-Residential-Gloucester Muni Agg Rate</v>
      </c>
      <c r="D6426" s="2">
        <f t="shared" si="100"/>
        <v>1</v>
      </c>
    </row>
    <row r="6427" spans="2:4" ht="13.8" x14ac:dyDescent="0.2">
      <c r="B6427" s="18">
        <v>6424</v>
      </c>
      <c r="C6427" s="2" t="str">
        <f>_xlfn.CONCAT(MONTH('Rates Database'!C6426),"-",'Rates Database'!B6426,"-",'Rates Database'!E6426,"-",'Rates Database'!G6426,"-",'Rates Database'!J6426)</f>
        <v>1-2019-Eversource_EMA-Residential-Brookline Muni Agg Rate</v>
      </c>
      <c r="D6427" s="2">
        <f t="shared" si="100"/>
        <v>1</v>
      </c>
    </row>
    <row r="6428" spans="2:4" ht="13.8" x14ac:dyDescent="0.2">
      <c r="B6428" s="18">
        <v>6425</v>
      </c>
      <c r="C6428" s="2" t="str">
        <f>_xlfn.CONCAT(MONTH('Rates Database'!C6427),"-",'Rates Database'!B6427,"-",'Rates Database'!E6427,"-",'Rates Database'!G6427,"-",'Rates Database'!J6427)</f>
        <v>1-2019-National Grid-Residential-Bellingham Muni Agg Rate</v>
      </c>
      <c r="D6428" s="2">
        <f t="shared" si="100"/>
        <v>1</v>
      </c>
    </row>
    <row r="6429" spans="2:4" ht="13.8" x14ac:dyDescent="0.2">
      <c r="B6429" s="18">
        <v>6426</v>
      </c>
      <c r="C6429" s="2" t="str">
        <f>_xlfn.CONCAT(MONTH('Rates Database'!C6428),"-",'Rates Database'!B6428,"-",'Rates Database'!E6428,"-",'Rates Database'!G6428,"-",'Rates Database'!J6428)</f>
        <v>1-2019-National Grid-Residential-Great Barrington Muni Agg Rate</v>
      </c>
      <c r="D6429" s="2">
        <f t="shared" si="100"/>
        <v>1</v>
      </c>
    </row>
    <row r="6430" spans="2:4" ht="13.8" x14ac:dyDescent="0.2">
      <c r="B6430" s="18">
        <v>6427</v>
      </c>
      <c r="C6430" s="2" t="str">
        <f>_xlfn.CONCAT(MONTH('Rates Database'!C6429),"-",'Rates Database'!B6429,"-",'Rates Database'!E6429,"-",'Rates Database'!G6429,"-",'Rates Database'!J6429)</f>
        <v>1-2019-Eversource_EMA-Residential-Holliston Muni Agg Rate</v>
      </c>
      <c r="D6430" s="2">
        <f t="shared" si="100"/>
        <v>1</v>
      </c>
    </row>
    <row r="6431" spans="2:4" ht="13.8" x14ac:dyDescent="0.2">
      <c r="B6431" s="18">
        <v>6428</v>
      </c>
      <c r="C6431" s="2" t="str">
        <f>_xlfn.CONCAT(MONTH('Rates Database'!C6430),"-",'Rates Database'!B6430,"-",'Rates Database'!E6430,"-",'Rates Database'!G6430,"-",'Rates Database'!J6430)</f>
        <v>1-2019-National Grid-Residential-West Bridgewater Muni Agg Rate</v>
      </c>
      <c r="D6431" s="2">
        <f t="shared" si="100"/>
        <v>1</v>
      </c>
    </row>
    <row r="6432" spans="2:4" ht="13.8" x14ac:dyDescent="0.2">
      <c r="B6432" s="18">
        <v>6429</v>
      </c>
      <c r="C6432" s="2" t="str">
        <f>_xlfn.CONCAT(MONTH('Rates Database'!C6431),"-",'Rates Database'!B6431,"-",'Rates Database'!E6431,"-",'Rates Database'!G6431,"-",'Rates Database'!J6431)</f>
        <v>1-2019-National Grid-Residential-Egremont Muni Agg Rate</v>
      </c>
      <c r="D6432" s="2">
        <f t="shared" si="100"/>
        <v>1</v>
      </c>
    </row>
    <row r="6433" spans="2:4" ht="13.8" x14ac:dyDescent="0.2">
      <c r="B6433" s="18">
        <v>6430</v>
      </c>
      <c r="C6433" s="2" t="str">
        <f>_xlfn.CONCAT(MONTH('Rates Database'!C6432),"-",'Rates Database'!B6432,"-",'Rates Database'!E6432,"-",'Rates Database'!G6432,"-",'Rates Database'!J6432)</f>
        <v>1-2019-National Grid-Residential-Williamsburg Muni Agg Rate</v>
      </c>
      <c r="D6433" s="2">
        <f t="shared" si="100"/>
        <v>1</v>
      </c>
    </row>
    <row r="6434" spans="2:4" ht="13.8" x14ac:dyDescent="0.2">
      <c r="B6434" s="18">
        <v>6431</v>
      </c>
      <c r="C6434" s="2" t="str">
        <f>_xlfn.CONCAT(MONTH('Rates Database'!C6433),"-",'Rates Database'!B6433,"-",'Rates Database'!E6433,"-",'Rates Database'!G6433,"-",'Rates Database'!J6433)</f>
        <v>1-2019-National Grid-Residential-Hamilton Muni Agg Rate</v>
      </c>
      <c r="D6434" s="2">
        <f t="shared" si="100"/>
        <v>1</v>
      </c>
    </row>
    <row r="6435" spans="2:4" ht="13.8" x14ac:dyDescent="0.2">
      <c r="B6435" s="18">
        <v>6432</v>
      </c>
      <c r="C6435" s="2" t="str">
        <f>_xlfn.CONCAT(MONTH('Rates Database'!C6434),"-",'Rates Database'!B6434,"-",'Rates Database'!E6434,"-",'Rates Database'!G6434,"-",'Rates Database'!J6434)</f>
        <v>1-2019-National Grid-Residential-Millville Muni Agg Rate</v>
      </c>
      <c r="D6435" s="2">
        <f t="shared" si="100"/>
        <v>1</v>
      </c>
    </row>
    <row r="6436" spans="2:4" ht="13.8" x14ac:dyDescent="0.2">
      <c r="B6436" s="18">
        <v>6433</v>
      </c>
      <c r="C6436" s="2" t="str">
        <f>_xlfn.CONCAT(MONTH('Rates Database'!C6435),"-",'Rates Database'!B6435,"-",'Rates Database'!E6435,"-",'Rates Database'!G6435,"-",'Rates Database'!J6435)</f>
        <v>1-2019-Eversource_EMA-Residential-Natick Muni Agg Rate</v>
      </c>
      <c r="D6436" s="2">
        <f t="shared" si="100"/>
        <v>1</v>
      </c>
    </row>
    <row r="6437" spans="2:4" ht="13.8" x14ac:dyDescent="0.2">
      <c r="B6437" s="18">
        <v>6434</v>
      </c>
      <c r="C6437" s="2" t="str">
        <f>_xlfn.CONCAT(MONTH('Rates Database'!C6436),"-",'Rates Database'!B6436,"-",'Rates Database'!E6436,"-",'Rates Database'!G6436,"-",'Rates Database'!J6436)</f>
        <v>1-2019-Eversource_WMA-Residential-Sandisfield Muni Agg Rate</v>
      </c>
      <c r="D6437" s="2">
        <f t="shared" si="100"/>
        <v>1</v>
      </c>
    </row>
    <row r="6438" spans="2:4" ht="13.8" x14ac:dyDescent="0.2">
      <c r="B6438" s="18">
        <v>6435</v>
      </c>
      <c r="C6438" s="2" t="str">
        <f>_xlfn.CONCAT(MONTH('Rates Database'!C6437),"-",'Rates Database'!B6437,"-",'Rates Database'!E6437,"-",'Rates Database'!G6437,"-",'Rates Database'!J6437)</f>
        <v>1-2019-Eversource_EMA-Residential-Lexington Muni Agg Rate</v>
      </c>
      <c r="D6438" s="2">
        <f t="shared" si="100"/>
        <v>1</v>
      </c>
    </row>
    <row r="6439" spans="2:4" ht="13.8" x14ac:dyDescent="0.2">
      <c r="B6439" s="18">
        <v>6436</v>
      </c>
      <c r="C6439" s="2" t="str">
        <f>_xlfn.CONCAT(MONTH('Rates Database'!C6438),"-",'Rates Database'!B6438,"-",'Rates Database'!E6438,"-",'Rates Database'!G6438,"-",'Rates Database'!J6438)</f>
        <v>1-2019-Eversource_WMA-Residential-Lanesborough Muni Agg Rate</v>
      </c>
      <c r="D6439" s="2">
        <f t="shared" si="100"/>
        <v>1</v>
      </c>
    </row>
    <row r="6440" spans="2:4" ht="13.8" x14ac:dyDescent="0.2">
      <c r="B6440" s="18">
        <v>6437</v>
      </c>
      <c r="C6440" s="2" t="str">
        <f>_xlfn.CONCAT(MONTH('Rates Database'!C6439),"-",'Rates Database'!B6439,"-",'Rates Database'!E6439,"-",'Rates Database'!G6439,"-",'Rates Database'!J6439)</f>
        <v>1-2019-National Grid-Residential-Foxborough Muni Agg Rate</v>
      </c>
      <c r="D6440" s="2">
        <f t="shared" si="100"/>
        <v>1</v>
      </c>
    </row>
    <row r="6441" spans="2:4" ht="13.8" x14ac:dyDescent="0.2">
      <c r="B6441" s="18">
        <v>6438</v>
      </c>
      <c r="C6441" s="2" t="str">
        <f>_xlfn.CONCAT(MONTH('Rates Database'!C6440),"-",'Rates Database'!B6440,"-",'Rates Database'!E6440,"-",'Rates Database'!G6440,"-",'Rates Database'!J6440)</f>
        <v>1-2019-National Grid-Residential-Heath Muni Agg Rate</v>
      </c>
      <c r="D6441" s="2">
        <f t="shared" si="100"/>
        <v>1</v>
      </c>
    </row>
    <row r="6442" spans="2:4" ht="13.8" x14ac:dyDescent="0.2">
      <c r="B6442" s="18">
        <v>6439</v>
      </c>
      <c r="C6442" s="2" t="str">
        <f>_xlfn.CONCAT(MONTH('Rates Database'!C6441),"-",'Rates Database'!B6441,"-",'Rates Database'!E6441,"-",'Rates Database'!G6441,"-",'Rates Database'!J6441)</f>
        <v>1-2019-National Grid-Residential-Auburn Muni Agg Rate</v>
      </c>
      <c r="D6442" s="2">
        <f t="shared" si="100"/>
        <v>1</v>
      </c>
    </row>
    <row r="6443" spans="2:4" ht="13.8" x14ac:dyDescent="0.2">
      <c r="B6443" s="18">
        <v>6440</v>
      </c>
      <c r="C6443" s="2" t="str">
        <f>_xlfn.CONCAT(MONTH('Rates Database'!C6442),"-",'Rates Database'!B6442,"-",'Rates Database'!E6442,"-",'Rates Database'!G6442,"-",'Rates Database'!J6442)</f>
        <v>1-2019-National Grid-Residential-North Andover Muni Agg Rate</v>
      </c>
      <c r="D6443" s="2">
        <f t="shared" si="100"/>
        <v>1</v>
      </c>
    </row>
    <row r="6444" spans="2:4" ht="13.8" x14ac:dyDescent="0.2">
      <c r="B6444" s="18">
        <v>6441</v>
      </c>
      <c r="C6444" s="2" t="str">
        <f>_xlfn.CONCAT(MONTH('Rates Database'!C6443),"-",'Rates Database'!B6443,"-",'Rates Database'!E6443,"-",'Rates Database'!G6443,"-",'Rates Database'!J6443)</f>
        <v>1-2019-National Grid-Residential-Lancaster Muni Agg Rate</v>
      </c>
      <c r="D6444" s="2">
        <f t="shared" si="100"/>
        <v>1</v>
      </c>
    </row>
    <row r="6445" spans="2:4" ht="13.8" x14ac:dyDescent="0.2">
      <c r="B6445" s="18">
        <v>6442</v>
      </c>
      <c r="C6445" s="2" t="str">
        <f>_xlfn.CONCAT(MONTH('Rates Database'!C6444),"-",'Rates Database'!B6444,"-",'Rates Database'!E6444,"-",'Rates Database'!G6444,"-",'Rates Database'!J6444)</f>
        <v>1-2019-National Grid-Residential-Tyngsborough Muni Agg Rate</v>
      </c>
      <c r="D6445" s="2">
        <f t="shared" si="100"/>
        <v>1</v>
      </c>
    </row>
    <row r="6446" spans="2:4" ht="13.8" x14ac:dyDescent="0.2">
      <c r="B6446" s="18">
        <v>6443</v>
      </c>
      <c r="C6446" s="2" t="str">
        <f>_xlfn.CONCAT(MONTH('Rates Database'!C6445),"-",'Rates Database'!B6445,"-",'Rates Database'!E6445,"-",'Rates Database'!G6445,"-",'Rates Database'!J6445)</f>
        <v>1-2019-National Grid-Residential-Lowell Muni Agg Rate</v>
      </c>
      <c r="D6446" s="2">
        <f t="shared" si="100"/>
        <v>1</v>
      </c>
    </row>
    <row r="6447" spans="2:4" ht="13.8" x14ac:dyDescent="0.2">
      <c r="B6447" s="18">
        <v>6444</v>
      </c>
      <c r="C6447" s="2" t="str">
        <f>_xlfn.CONCAT(MONTH('Rates Database'!C6446),"-",'Rates Database'!B6446,"-",'Rates Database'!E6446,"-",'Rates Database'!G6446,"-",'Rates Database'!J6446)</f>
        <v>1-2019-National Grid-Residential-Marlborough Muni Agg Rate</v>
      </c>
      <c r="D6447" s="2">
        <f t="shared" si="100"/>
        <v>1</v>
      </c>
    </row>
    <row r="6448" spans="2:4" ht="13.8" x14ac:dyDescent="0.2">
      <c r="B6448" s="18">
        <v>6445</v>
      </c>
      <c r="C6448" s="2" t="str">
        <f>_xlfn.CONCAT(MONTH('Rates Database'!C6447),"-",'Rates Database'!B6447,"-",'Rates Database'!E6447,"-",'Rates Database'!G6447,"-",'Rates Database'!J6447)</f>
        <v>1-2019-Eversource_EMA-Residential-Cape Light Compact JPE Muni Agg Rate</v>
      </c>
      <c r="D6448" s="2">
        <f t="shared" si="100"/>
        <v>1</v>
      </c>
    </row>
    <row r="6449" spans="2:4" ht="13.8" x14ac:dyDescent="0.2">
      <c r="B6449" s="18">
        <v>6446</v>
      </c>
      <c r="C6449" s="2" t="str">
        <f>_xlfn.CONCAT(MONTH('Rates Database'!C6448),"-",'Rates Database'!B6448,"-",'Rates Database'!E6448,"-",'Rates Database'!G6448,"-",'Rates Database'!J6448)</f>
        <v>2-2019-National Grid-Residential-Nantucket Muni Agg Rate</v>
      </c>
      <c r="D6449" s="2">
        <f t="shared" si="100"/>
        <v>1</v>
      </c>
    </row>
    <row r="6450" spans="2:4" ht="13.8" x14ac:dyDescent="0.2">
      <c r="B6450" s="18">
        <v>6447</v>
      </c>
      <c r="C6450" s="2" t="str">
        <f>_xlfn.CONCAT(MONTH('Rates Database'!C6449),"-",'Rates Database'!B6449,"-",'Rates Database'!E6449,"-",'Rates Database'!G6449,"-",'Rates Database'!J6449)</f>
        <v>2-2019-National Grid-Residential-Westborough Muni Agg Rate</v>
      </c>
      <c r="D6450" s="2">
        <f t="shared" si="100"/>
        <v>1</v>
      </c>
    </row>
    <row r="6451" spans="2:4" ht="13.8" x14ac:dyDescent="0.2">
      <c r="B6451" s="18">
        <v>6448</v>
      </c>
      <c r="C6451" s="2" t="str">
        <f>_xlfn.CONCAT(MONTH('Rates Database'!C6450),"-",'Rates Database'!B6450,"-",'Rates Database'!E6450,"-",'Rates Database'!G6450,"-",'Rates Database'!J6450)</f>
        <v>2-2019-National Grid-Residential-Chelmsford Muni Agg Rate</v>
      </c>
      <c r="D6451" s="2">
        <f t="shared" si="100"/>
        <v>1</v>
      </c>
    </row>
    <row r="6452" spans="2:4" ht="13.8" x14ac:dyDescent="0.2">
      <c r="B6452" s="18">
        <v>6449</v>
      </c>
      <c r="C6452" s="2" t="str">
        <f>_xlfn.CONCAT(MONTH('Rates Database'!C6451),"-",'Rates Database'!B6451,"-",'Rates Database'!E6451,"-",'Rates Database'!G6451,"-",'Rates Database'!J6451)</f>
        <v>2-2019-National Grid-Residential-Salem Muni Agg Rate</v>
      </c>
      <c r="D6452" s="2">
        <f t="shared" si="100"/>
        <v>1</v>
      </c>
    </row>
    <row r="6453" spans="2:4" ht="13.8" x14ac:dyDescent="0.2">
      <c r="B6453" s="18">
        <v>6450</v>
      </c>
      <c r="C6453" s="2" t="str">
        <f>_xlfn.CONCAT(MONTH('Rates Database'!C6452),"-",'Rates Database'!B6452,"-",'Rates Database'!E6452,"-",'Rates Database'!G6452,"-",'Rates Database'!J6452)</f>
        <v>2-2019-Eversource_WMA-Residential-Pittsfield Muni Agg Rate</v>
      </c>
      <c r="D6453" s="2">
        <f t="shared" si="100"/>
        <v>1</v>
      </c>
    </row>
    <row r="6454" spans="2:4" ht="13.8" x14ac:dyDescent="0.2">
      <c r="B6454" s="18">
        <v>6451</v>
      </c>
      <c r="C6454" s="2" t="str">
        <f>_xlfn.CONCAT(MONTH('Rates Database'!C6453),"-",'Rates Database'!B6453,"-",'Rates Database'!E6453,"-",'Rates Database'!G6453,"-",'Rates Database'!J6453)</f>
        <v>2-2019-National Grid-Residential-West Brookfield Muni Agg Rate</v>
      </c>
      <c r="D6454" s="2">
        <f t="shared" si="100"/>
        <v>1</v>
      </c>
    </row>
    <row r="6455" spans="2:4" ht="13.8" x14ac:dyDescent="0.2">
      <c r="B6455" s="18">
        <v>6452</v>
      </c>
      <c r="C6455" s="2" t="str">
        <f>_xlfn.CONCAT(MONTH('Rates Database'!C6454),"-",'Rates Database'!B6454,"-",'Rates Database'!E6454,"-",'Rates Database'!G6454,"-",'Rates Database'!J6454)</f>
        <v>2-2019-National Grid-Residential-Swampscott Muni Agg Rate</v>
      </c>
      <c r="D6455" s="2">
        <f t="shared" si="100"/>
        <v>1</v>
      </c>
    </row>
    <row r="6456" spans="2:4" ht="13.8" x14ac:dyDescent="0.2">
      <c r="B6456" s="18">
        <v>6453</v>
      </c>
      <c r="C6456" s="2" t="str">
        <f>_xlfn.CONCAT(MONTH('Rates Database'!C6455),"-",'Rates Database'!B6455,"-",'Rates Database'!E6455,"-",'Rates Database'!G6455,"-",'Rates Database'!J6455)</f>
        <v>2-2019-National Grid-Residential-Gardner Muni Agg Rate</v>
      </c>
      <c r="D6456" s="2">
        <f t="shared" si="100"/>
        <v>1</v>
      </c>
    </row>
    <row r="6457" spans="2:4" ht="13.8" x14ac:dyDescent="0.2">
      <c r="B6457" s="18">
        <v>6454</v>
      </c>
      <c r="C6457" s="2" t="str">
        <f>_xlfn.CONCAT(MONTH('Rates Database'!C6456),"-",'Rates Database'!B6456,"-",'Rates Database'!E6456,"-",'Rates Database'!G6456,"-",'Rates Database'!J6456)</f>
        <v>2-2019-Eversource_EMA-Residential-Plymouth Muni Agg Rate</v>
      </c>
      <c r="D6457" s="2">
        <f t="shared" si="100"/>
        <v>1</v>
      </c>
    </row>
    <row r="6458" spans="2:4" ht="13.8" x14ac:dyDescent="0.2">
      <c r="B6458" s="18">
        <v>6455</v>
      </c>
      <c r="C6458" s="2" t="str">
        <f>_xlfn.CONCAT(MONTH('Rates Database'!C6457),"-",'Rates Database'!B6457,"-",'Rates Database'!E6457,"-",'Rates Database'!G6457,"-",'Rates Database'!J6457)</f>
        <v>2-2019-National Grid-Residential-Winchendon Muni Agg Rate</v>
      </c>
      <c r="D6458" s="2">
        <f t="shared" si="100"/>
        <v>1</v>
      </c>
    </row>
    <row r="6459" spans="2:4" ht="13.8" x14ac:dyDescent="0.2">
      <c r="B6459" s="18">
        <v>6456</v>
      </c>
      <c r="C6459" s="2" t="str">
        <f>_xlfn.CONCAT(MONTH('Rates Database'!C6458),"-",'Rates Database'!B6458,"-",'Rates Database'!E6458,"-",'Rates Database'!G6458,"-",'Rates Database'!J6458)</f>
        <v>2-2019-National Grid-Residential-Orange Muni Agg Rate</v>
      </c>
      <c r="D6459" s="2">
        <f t="shared" si="100"/>
        <v>1</v>
      </c>
    </row>
    <row r="6460" spans="2:4" ht="13.8" x14ac:dyDescent="0.2">
      <c r="B6460" s="18">
        <v>6457</v>
      </c>
      <c r="C6460" s="2" t="str">
        <f>_xlfn.CONCAT(MONTH('Rates Database'!C6459),"-",'Rates Database'!B6459,"-",'Rates Database'!E6459,"-",'Rates Database'!G6459,"-",'Rates Database'!J6459)</f>
        <v>2-2019-National Grid-Residential-Adams Muni Agg Rate</v>
      </c>
      <c r="D6460" s="2">
        <f t="shared" si="100"/>
        <v>1</v>
      </c>
    </row>
    <row r="6461" spans="2:4" ht="13.8" x14ac:dyDescent="0.2">
      <c r="B6461" s="18">
        <v>6458</v>
      </c>
      <c r="C6461" s="2" t="str">
        <f>_xlfn.CONCAT(MONTH('Rates Database'!C6460),"-",'Rates Database'!B6460,"-",'Rates Database'!E6460,"-",'Rates Database'!G6460,"-",'Rates Database'!J6460)</f>
        <v>2-2019-Eversource_WMA-Residential-Cheshire Muni Agg Rate</v>
      </c>
      <c r="D6461" s="2">
        <f t="shared" si="100"/>
        <v>1</v>
      </c>
    </row>
    <row r="6462" spans="2:4" ht="13.8" x14ac:dyDescent="0.2">
      <c r="B6462" s="18">
        <v>6459</v>
      </c>
      <c r="C6462" s="2" t="str">
        <f>_xlfn.CONCAT(MONTH('Rates Database'!C6461),"-",'Rates Database'!B6461,"-",'Rates Database'!E6461,"-",'Rates Database'!G6461,"-",'Rates Database'!J6461)</f>
        <v>2-2019-Eversource_EMA-Residential-Acushnet Muni Agg Rate</v>
      </c>
      <c r="D6462" s="2">
        <f t="shared" si="100"/>
        <v>1</v>
      </c>
    </row>
    <row r="6463" spans="2:4" ht="13.8" x14ac:dyDescent="0.2">
      <c r="B6463" s="18">
        <v>6460</v>
      </c>
      <c r="C6463" s="2" t="str">
        <f>_xlfn.CONCAT(MONTH('Rates Database'!C6462),"-",'Rates Database'!B6462,"-",'Rates Database'!E6462,"-",'Rates Database'!G6462,"-",'Rates Database'!J6462)</f>
        <v>2-2019-National Grid-Residential-Attleboro Muni Agg Rate</v>
      </c>
      <c r="D6463" s="2">
        <f t="shared" si="100"/>
        <v>1</v>
      </c>
    </row>
    <row r="6464" spans="2:4" ht="13.8" x14ac:dyDescent="0.2">
      <c r="B6464" s="18">
        <v>6461</v>
      </c>
      <c r="C6464" s="2" t="str">
        <f>_xlfn.CONCAT(MONTH('Rates Database'!C6463),"-",'Rates Database'!B6463,"-",'Rates Database'!E6463,"-",'Rates Database'!G6463,"-",'Rates Database'!J6463)</f>
        <v>2-2019-Eversource_EMA-Residential-Carver Muni Agg Rate</v>
      </c>
      <c r="D6464" s="2">
        <f t="shared" si="100"/>
        <v>1</v>
      </c>
    </row>
    <row r="6465" spans="2:4" ht="13.8" x14ac:dyDescent="0.2">
      <c r="B6465" s="18">
        <v>6462</v>
      </c>
      <c r="C6465" s="2" t="str">
        <f>_xlfn.CONCAT(MONTH('Rates Database'!C6464),"-",'Rates Database'!B6464,"-",'Rates Database'!E6464,"-",'Rates Database'!G6464,"-",'Rates Database'!J6464)</f>
        <v>2-2019-National Grid-Residential-Charlton Muni Agg Rate</v>
      </c>
      <c r="D6465" s="2">
        <f t="shared" si="100"/>
        <v>1</v>
      </c>
    </row>
    <row r="6466" spans="2:4" ht="13.8" x14ac:dyDescent="0.2">
      <c r="B6466" s="18">
        <v>6463</v>
      </c>
      <c r="C6466" s="2" t="str">
        <f>_xlfn.CONCAT(MONTH('Rates Database'!C6465),"-",'Rates Database'!B6465,"-",'Rates Database'!E6465,"-",'Rates Database'!G6465,"-",'Rates Database'!J6465)</f>
        <v>2-2019-Eversource_EMA-Residential-Dartmouth Muni Agg Rate</v>
      </c>
      <c r="D6466" s="2">
        <f t="shared" si="100"/>
        <v>1</v>
      </c>
    </row>
    <row r="6467" spans="2:4" ht="13.8" x14ac:dyDescent="0.2">
      <c r="B6467" s="18">
        <v>6464</v>
      </c>
      <c r="C6467" s="2" t="str">
        <f>_xlfn.CONCAT(MONTH('Rates Database'!C6466),"-",'Rates Database'!B6466,"-",'Rates Database'!E6466,"-",'Rates Database'!G6466,"-",'Rates Database'!J6466)</f>
        <v>2-2019-National Grid-Residential-Dighton Muni Agg Rate</v>
      </c>
      <c r="D6467" s="2">
        <f t="shared" si="100"/>
        <v>1</v>
      </c>
    </row>
    <row r="6468" spans="2:4" ht="13.8" x14ac:dyDescent="0.2">
      <c r="B6468" s="18">
        <v>6465</v>
      </c>
      <c r="C6468" s="2" t="str">
        <f>_xlfn.CONCAT(MONTH('Rates Database'!C6467),"-",'Rates Database'!B6467,"-",'Rates Database'!E6467,"-",'Rates Database'!G6467,"-",'Rates Database'!J6467)</f>
        <v>2-2019-National Grid-Residential-Douglas Muni Agg Rate</v>
      </c>
      <c r="D6468" s="2">
        <f t="shared" si="100"/>
        <v>1</v>
      </c>
    </row>
    <row r="6469" spans="2:4" ht="13.8" x14ac:dyDescent="0.2">
      <c r="B6469" s="18">
        <v>6466</v>
      </c>
      <c r="C6469" s="2" t="str">
        <f>_xlfn.CONCAT(MONTH('Rates Database'!C6468),"-",'Rates Database'!B6468,"-",'Rates Database'!E6468,"-",'Rates Database'!G6468,"-",'Rates Database'!J6468)</f>
        <v>2-2019-National Grid-Residential-Dracut Muni Agg Rate</v>
      </c>
      <c r="D6469" s="2">
        <f t="shared" ref="D6469:D6532" si="101">COUNTIF($C$4:$C$10092,C6469)</f>
        <v>1</v>
      </c>
    </row>
    <row r="6470" spans="2:4" ht="13.8" x14ac:dyDescent="0.2">
      <c r="B6470" s="18">
        <v>6467</v>
      </c>
      <c r="C6470" s="2" t="str">
        <f>_xlfn.CONCAT(MONTH('Rates Database'!C6469),"-",'Rates Database'!B6469,"-",'Rates Database'!E6469,"-",'Rates Database'!G6469,"-",'Rates Database'!J6469)</f>
        <v>2-2019-Eversource_EMA-Residential-Fairhaven Muni Agg Rate</v>
      </c>
      <c r="D6470" s="2">
        <f t="shared" si="101"/>
        <v>1</v>
      </c>
    </row>
    <row r="6471" spans="2:4" ht="13.8" x14ac:dyDescent="0.2">
      <c r="B6471" s="18">
        <v>6468</v>
      </c>
      <c r="C6471" s="2" t="str">
        <f>_xlfn.CONCAT(MONTH('Rates Database'!C6470),"-",'Rates Database'!B6470,"-",'Rates Database'!E6470,"-",'Rates Database'!G6470,"-",'Rates Database'!J6470)</f>
        <v>2-2019-National Grid-Residential-Fall River Muni Agg Rate</v>
      </c>
      <c r="D6471" s="2">
        <f t="shared" si="101"/>
        <v>1</v>
      </c>
    </row>
    <row r="6472" spans="2:4" ht="13.8" x14ac:dyDescent="0.2">
      <c r="B6472" s="18">
        <v>6469</v>
      </c>
      <c r="C6472" s="2" t="str">
        <f>_xlfn.CONCAT(MONTH('Rates Database'!C6471),"-",'Rates Database'!B6471,"-",'Rates Database'!E6471,"-",'Rates Database'!G6471,"-",'Rates Database'!J6471)</f>
        <v>2-2019-Eversource_EMA-Residential-Freetown Muni Agg Rate</v>
      </c>
      <c r="D6472" s="2">
        <f t="shared" si="101"/>
        <v>1</v>
      </c>
    </row>
    <row r="6473" spans="2:4" ht="13.8" x14ac:dyDescent="0.2">
      <c r="B6473" s="18">
        <v>6470</v>
      </c>
      <c r="C6473" s="2" t="str">
        <f>_xlfn.CONCAT(MONTH('Rates Database'!C6472),"-",'Rates Database'!B6472,"-",'Rates Database'!E6472,"-",'Rates Database'!G6472,"-",'Rates Database'!J6472)</f>
        <v>2-2019-Eversource_EMA-Residential-Marion Muni Agg Rate</v>
      </c>
      <c r="D6473" s="2">
        <f t="shared" si="101"/>
        <v>1</v>
      </c>
    </row>
    <row r="6474" spans="2:4" ht="13.8" x14ac:dyDescent="0.2">
      <c r="B6474" s="18">
        <v>6471</v>
      </c>
      <c r="C6474" s="2" t="str">
        <f>_xlfn.CONCAT(MONTH('Rates Database'!C6473),"-",'Rates Database'!B6473,"-",'Rates Database'!E6473,"-",'Rates Database'!G6473,"-",'Rates Database'!J6473)</f>
        <v>2-2019-Eversource_EMA-Residential-Mattapoisett Muni Agg Rate</v>
      </c>
      <c r="D6474" s="2">
        <f t="shared" si="101"/>
        <v>1</v>
      </c>
    </row>
    <row r="6475" spans="2:4" ht="13.8" x14ac:dyDescent="0.2">
      <c r="B6475" s="18">
        <v>6472</v>
      </c>
      <c r="C6475" s="2" t="str">
        <f>_xlfn.CONCAT(MONTH('Rates Database'!C6474),"-",'Rates Database'!B6474,"-",'Rates Database'!E6474,"-",'Rates Database'!G6474,"-",'Rates Database'!J6474)</f>
        <v>2-2019-National Grid-Residential-Millbury Muni Agg Rate</v>
      </c>
      <c r="D6475" s="2">
        <f t="shared" si="101"/>
        <v>1</v>
      </c>
    </row>
    <row r="6476" spans="2:4" ht="13.8" x14ac:dyDescent="0.2">
      <c r="B6476" s="18">
        <v>6473</v>
      </c>
      <c r="C6476" s="2" t="str">
        <f>_xlfn.CONCAT(MONTH('Rates Database'!C6475),"-",'Rates Database'!B6475,"-",'Rates Database'!E6475,"-",'Rates Database'!G6475,"-",'Rates Database'!J6475)</f>
        <v>2-2019-Eversource_EMA-Residential-New Bedford Muni Agg Rate</v>
      </c>
      <c r="D6476" s="2">
        <f t="shared" si="101"/>
        <v>1</v>
      </c>
    </row>
    <row r="6477" spans="2:4" ht="13.8" x14ac:dyDescent="0.2">
      <c r="B6477" s="18">
        <v>6474</v>
      </c>
      <c r="C6477" s="2" t="str">
        <f>_xlfn.CONCAT(MONTH('Rates Database'!C6476),"-",'Rates Database'!B6476,"-",'Rates Database'!E6476,"-",'Rates Database'!G6476,"-",'Rates Database'!J6476)</f>
        <v>2-2019-National Grid-Residential-Northbridge Muni Agg Rate</v>
      </c>
      <c r="D6477" s="2">
        <f t="shared" si="101"/>
        <v>1</v>
      </c>
    </row>
    <row r="6478" spans="2:4" ht="13.8" x14ac:dyDescent="0.2">
      <c r="B6478" s="18">
        <v>6475</v>
      </c>
      <c r="C6478" s="2" t="str">
        <f>_xlfn.CONCAT(MONTH('Rates Database'!C6477),"-",'Rates Database'!B6477,"-",'Rates Database'!E6477,"-",'Rates Database'!G6477,"-",'Rates Database'!J6477)</f>
        <v>2-2019-National Grid-Residential-Norton Muni Agg Rate</v>
      </c>
      <c r="D6478" s="2">
        <f t="shared" si="101"/>
        <v>1</v>
      </c>
    </row>
    <row r="6479" spans="2:4" ht="13.8" x14ac:dyDescent="0.2">
      <c r="B6479" s="18">
        <v>6476</v>
      </c>
      <c r="C6479" s="2" t="str">
        <f>_xlfn.CONCAT(MONTH('Rates Database'!C6478),"-",'Rates Database'!B6478,"-",'Rates Database'!E6478,"-",'Rates Database'!G6478,"-",'Rates Database'!J6478)</f>
        <v>2-2019-National Grid-Residential-Oxford Muni Agg Rate</v>
      </c>
      <c r="D6479" s="2">
        <f t="shared" si="101"/>
        <v>1</v>
      </c>
    </row>
    <row r="6480" spans="2:4" ht="13.8" x14ac:dyDescent="0.2">
      <c r="B6480" s="18">
        <v>6477</v>
      </c>
      <c r="C6480" s="2" t="str">
        <f>_xlfn.CONCAT(MONTH('Rates Database'!C6479),"-",'Rates Database'!B6479,"-",'Rates Database'!E6479,"-",'Rates Database'!G6479,"-",'Rates Database'!J6479)</f>
        <v>2-2019-National Grid-Residential-Plainville Muni Agg Rate</v>
      </c>
      <c r="D6480" s="2">
        <f t="shared" si="101"/>
        <v>1</v>
      </c>
    </row>
    <row r="6481" spans="2:4" ht="13.8" x14ac:dyDescent="0.2">
      <c r="B6481" s="18">
        <v>6478</v>
      </c>
      <c r="C6481" s="2" t="str">
        <f>_xlfn.CONCAT(MONTH('Rates Database'!C6480),"-",'Rates Database'!B6480,"-",'Rates Database'!E6480,"-",'Rates Database'!G6480,"-",'Rates Database'!J6480)</f>
        <v>2-2019-National Grid-Residential-Rehoboth Muni Agg Rate</v>
      </c>
      <c r="D6481" s="2">
        <f t="shared" si="101"/>
        <v>1</v>
      </c>
    </row>
    <row r="6482" spans="2:4" ht="13.8" x14ac:dyDescent="0.2">
      <c r="B6482" s="18">
        <v>6479</v>
      </c>
      <c r="C6482" s="2" t="str">
        <f>_xlfn.CONCAT(MONTH('Rates Database'!C6481),"-",'Rates Database'!B6481,"-",'Rates Database'!E6481,"-",'Rates Database'!G6481,"-",'Rates Database'!J6481)</f>
        <v>2-2019-National Grid-Residential-Seekonk Muni Agg Rate</v>
      </c>
      <c r="D6482" s="2">
        <f t="shared" si="101"/>
        <v>1</v>
      </c>
    </row>
    <row r="6483" spans="2:4" ht="13.8" x14ac:dyDescent="0.2">
      <c r="B6483" s="18">
        <v>6480</v>
      </c>
      <c r="C6483" s="2" t="str">
        <f>_xlfn.CONCAT(MONTH('Rates Database'!C6482),"-",'Rates Database'!B6482,"-",'Rates Database'!E6482,"-",'Rates Database'!G6482,"-",'Rates Database'!J6482)</f>
        <v>2-2019-National Grid-Residential-Somerset Muni Agg Rate</v>
      </c>
      <c r="D6483" s="2">
        <f t="shared" si="101"/>
        <v>1</v>
      </c>
    </row>
    <row r="6484" spans="2:4" ht="13.8" x14ac:dyDescent="0.2">
      <c r="B6484" s="18">
        <v>6481</v>
      </c>
      <c r="C6484" s="2" t="str">
        <f>_xlfn.CONCAT(MONTH('Rates Database'!C6483),"-",'Rates Database'!B6483,"-",'Rates Database'!E6483,"-",'Rates Database'!G6483,"-",'Rates Database'!J6483)</f>
        <v>2-2019-National Grid-Residential-Swansea Muni Agg Rate</v>
      </c>
      <c r="D6484" s="2">
        <f t="shared" si="101"/>
        <v>1</v>
      </c>
    </row>
    <row r="6485" spans="2:4" ht="13.8" x14ac:dyDescent="0.2">
      <c r="B6485" s="18">
        <v>6482</v>
      </c>
      <c r="C6485" s="2" t="str">
        <f>_xlfn.CONCAT(MONTH('Rates Database'!C6484),"-",'Rates Database'!B6484,"-",'Rates Database'!E6484,"-",'Rates Database'!G6484,"-",'Rates Database'!J6484)</f>
        <v>2-2019-National Grid-Residential-Westford Muni Agg Rate</v>
      </c>
      <c r="D6485" s="2">
        <f t="shared" si="101"/>
        <v>1</v>
      </c>
    </row>
    <row r="6486" spans="2:4" ht="13.8" x14ac:dyDescent="0.2">
      <c r="B6486" s="18">
        <v>6483</v>
      </c>
      <c r="C6486" s="2" t="str">
        <f>_xlfn.CONCAT(MONTH('Rates Database'!C6485),"-",'Rates Database'!B6485,"-",'Rates Database'!E6485,"-",'Rates Database'!G6485,"-",'Rates Database'!J6485)</f>
        <v>2-2019-Eversource_EMA-Residential-Westport Muni Agg Rate</v>
      </c>
      <c r="D6486" s="2">
        <f t="shared" si="101"/>
        <v>1</v>
      </c>
    </row>
    <row r="6487" spans="2:4" ht="13.8" x14ac:dyDescent="0.2">
      <c r="B6487" s="18">
        <v>6484</v>
      </c>
      <c r="C6487" s="2" t="str">
        <f>_xlfn.CONCAT(MONTH('Rates Database'!C6486),"-",'Rates Database'!B6486,"-",'Rates Database'!E6486,"-",'Rates Database'!G6486,"-",'Rates Database'!J6486)</f>
        <v>2-2019-Eversource_EMA-Residential-Kingston Muni Agg Rate</v>
      </c>
      <c r="D6487" s="2">
        <f t="shared" si="101"/>
        <v>1</v>
      </c>
    </row>
    <row r="6488" spans="2:4" ht="13.8" x14ac:dyDescent="0.2">
      <c r="B6488" s="18">
        <v>6485</v>
      </c>
      <c r="C6488" s="2" t="str">
        <f>_xlfn.CONCAT(MONTH('Rates Database'!C6487),"-",'Rates Database'!B6487,"-",'Rates Database'!E6487,"-",'Rates Database'!G6487,"-",'Rates Database'!J6487)</f>
        <v>2-2019-Eversource_EMA-Residential-Somerville Muni Agg Rate</v>
      </c>
      <c r="D6488" s="2">
        <f t="shared" si="101"/>
        <v>1</v>
      </c>
    </row>
    <row r="6489" spans="2:4" ht="13.8" x14ac:dyDescent="0.2">
      <c r="B6489" s="18">
        <v>6486</v>
      </c>
      <c r="C6489" s="2" t="str">
        <f>_xlfn.CONCAT(MONTH('Rates Database'!C6488),"-",'Rates Database'!B6488,"-",'Rates Database'!E6488,"-",'Rates Database'!G6488,"-",'Rates Database'!J6488)</f>
        <v>2-2019-National Grid-Residential-Wendell Muni Agg Rate</v>
      </c>
      <c r="D6489" s="2">
        <f t="shared" si="101"/>
        <v>1</v>
      </c>
    </row>
    <row r="6490" spans="2:4" ht="13.8" x14ac:dyDescent="0.2">
      <c r="B6490" s="18">
        <v>6487</v>
      </c>
      <c r="C6490" s="2" t="str">
        <f>_xlfn.CONCAT(MONTH('Rates Database'!C6489),"-",'Rates Database'!B6489,"-",'Rates Database'!E6489,"-",'Rates Database'!G6489,"-",'Rates Database'!J6489)</f>
        <v>2-2019-Eversource_WMA-Residential-Greenfield Muni Agg Rate</v>
      </c>
      <c r="D6490" s="2">
        <f t="shared" si="101"/>
        <v>1</v>
      </c>
    </row>
    <row r="6491" spans="2:4" ht="13.8" x14ac:dyDescent="0.2">
      <c r="B6491" s="18">
        <v>6488</v>
      </c>
      <c r="C6491" s="2" t="str">
        <f>_xlfn.CONCAT(MONTH('Rates Database'!C6490),"-",'Rates Database'!B6490,"-",'Rates Database'!E6490,"-",'Rates Database'!G6490,"-",'Rates Database'!J6490)</f>
        <v>2-2019-National Grid-Residential-Billerica Muni Agg Rate</v>
      </c>
      <c r="D6491" s="2">
        <f t="shared" si="101"/>
        <v>1</v>
      </c>
    </row>
    <row r="6492" spans="2:4" ht="13.8" x14ac:dyDescent="0.2">
      <c r="B6492" s="18">
        <v>6489</v>
      </c>
      <c r="C6492" s="2" t="str">
        <f>_xlfn.CONCAT(MONTH('Rates Database'!C6491),"-",'Rates Database'!B6491,"-",'Rates Database'!E6491,"-",'Rates Database'!G6491,"-",'Rates Database'!J6491)</f>
        <v>2-2019-National Grid-Residential-Clarksburg Muni Agg Rate</v>
      </c>
      <c r="D6492" s="2">
        <f t="shared" si="101"/>
        <v>1</v>
      </c>
    </row>
    <row r="6493" spans="2:4" ht="13.8" x14ac:dyDescent="0.2">
      <c r="B6493" s="18">
        <v>6490</v>
      </c>
      <c r="C6493" s="2" t="str">
        <f>_xlfn.CONCAT(MONTH('Rates Database'!C6492),"-",'Rates Database'!B6492,"-",'Rates Database'!E6492,"-",'Rates Database'!G6492,"-",'Rates Database'!J6492)</f>
        <v>2-2019-Eversource_WMA-Residential-Dalton Muni Agg Rate</v>
      </c>
      <c r="D6493" s="2">
        <f t="shared" si="101"/>
        <v>1</v>
      </c>
    </row>
    <row r="6494" spans="2:4" ht="13.8" x14ac:dyDescent="0.2">
      <c r="B6494" s="18">
        <v>6491</v>
      </c>
      <c r="C6494" s="2" t="str">
        <f>_xlfn.CONCAT(MONTH('Rates Database'!C6493),"-",'Rates Database'!B6493,"-",'Rates Database'!E6493,"-",'Rates Database'!G6493,"-",'Rates Database'!J6493)</f>
        <v>2-2019-National Grid-Residential-Florida Muni Agg Rate</v>
      </c>
      <c r="D6494" s="2">
        <f t="shared" si="101"/>
        <v>1</v>
      </c>
    </row>
    <row r="6495" spans="2:4" ht="13.8" x14ac:dyDescent="0.2">
      <c r="B6495" s="18">
        <v>6492</v>
      </c>
      <c r="C6495" s="2" t="str">
        <f>_xlfn.CONCAT(MONTH('Rates Database'!C6494),"-",'Rates Database'!B6494,"-",'Rates Database'!E6494,"-",'Rates Database'!G6494,"-",'Rates Database'!J6494)</f>
        <v>2-2019-Eversource_WMA-Residential-Lenox Muni Agg Rate</v>
      </c>
      <c r="D6495" s="2">
        <f t="shared" si="101"/>
        <v>1</v>
      </c>
    </row>
    <row r="6496" spans="2:4" ht="13.8" x14ac:dyDescent="0.2">
      <c r="B6496" s="18">
        <v>6493</v>
      </c>
      <c r="C6496" s="2" t="str">
        <f>_xlfn.CONCAT(MONTH('Rates Database'!C6495),"-",'Rates Database'!B6495,"-",'Rates Database'!E6495,"-",'Rates Database'!G6495,"-",'Rates Database'!J6495)</f>
        <v>2-2019-National Grid-Residential-Monterey Muni Agg Rate</v>
      </c>
      <c r="D6496" s="2">
        <f t="shared" si="101"/>
        <v>1</v>
      </c>
    </row>
    <row r="6497" spans="2:4" ht="13.8" x14ac:dyDescent="0.2">
      <c r="B6497" s="18">
        <v>6494</v>
      </c>
      <c r="C6497" s="2" t="str">
        <f>_xlfn.CONCAT(MONTH('Rates Database'!C6496),"-",'Rates Database'!B6496,"-",'Rates Database'!E6496,"-",'Rates Database'!G6496,"-",'Rates Database'!J6496)</f>
        <v>2-2019-National Grid-Residential-New Marlborough Muni Agg Rate</v>
      </c>
      <c r="D6497" s="2">
        <f t="shared" si="101"/>
        <v>1</v>
      </c>
    </row>
    <row r="6498" spans="2:4" ht="13.8" x14ac:dyDescent="0.2">
      <c r="B6498" s="18">
        <v>6495</v>
      </c>
      <c r="C6498" s="2" t="str">
        <f>_xlfn.CONCAT(MONTH('Rates Database'!C6497),"-",'Rates Database'!B6497,"-",'Rates Database'!E6497,"-",'Rates Database'!G6497,"-",'Rates Database'!J6497)</f>
        <v>2-2019-National Grid-Residential-North Adams Muni Agg Rate</v>
      </c>
      <c r="D6498" s="2">
        <f t="shared" si="101"/>
        <v>1</v>
      </c>
    </row>
    <row r="6499" spans="2:4" ht="13.8" x14ac:dyDescent="0.2">
      <c r="B6499" s="18">
        <v>6496</v>
      </c>
      <c r="C6499" s="2" t="str">
        <f>_xlfn.CONCAT(MONTH('Rates Database'!C6498),"-",'Rates Database'!B6498,"-",'Rates Database'!E6498,"-",'Rates Database'!G6498,"-",'Rates Database'!J6498)</f>
        <v>2-2019-National Grid-Residential-Sheffield Muni Agg Rate</v>
      </c>
      <c r="D6499" s="2">
        <f t="shared" si="101"/>
        <v>1</v>
      </c>
    </row>
    <row r="6500" spans="2:4" ht="13.8" x14ac:dyDescent="0.2">
      <c r="B6500" s="18">
        <v>6497</v>
      </c>
      <c r="C6500" s="2" t="str">
        <f>_xlfn.CONCAT(MONTH('Rates Database'!C6499),"-",'Rates Database'!B6499,"-",'Rates Database'!E6499,"-",'Rates Database'!G6499,"-",'Rates Database'!J6499)</f>
        <v>2-2019-National Grid-Residential-West Stockbridge Muni Agg Rate</v>
      </c>
      <c r="D6500" s="2">
        <f t="shared" si="101"/>
        <v>1</v>
      </c>
    </row>
    <row r="6501" spans="2:4" ht="13.8" x14ac:dyDescent="0.2">
      <c r="B6501" s="18">
        <v>6498</v>
      </c>
      <c r="C6501" s="2" t="str">
        <f>_xlfn.CONCAT(MONTH('Rates Database'!C6500),"-",'Rates Database'!B6500,"-",'Rates Database'!E6500,"-",'Rates Database'!G6500,"-",'Rates Database'!J6500)</f>
        <v>2-2019-National Grid-Residential-Williamstown Muni Agg Rate</v>
      </c>
      <c r="D6501" s="2">
        <f t="shared" si="101"/>
        <v>1</v>
      </c>
    </row>
    <row r="6502" spans="2:4" ht="13.8" x14ac:dyDescent="0.2">
      <c r="B6502" s="18">
        <v>6499</v>
      </c>
      <c r="C6502" s="2" t="str">
        <f>_xlfn.CONCAT(MONTH('Rates Database'!C6501),"-",'Rates Database'!B6501,"-",'Rates Database'!E6501,"-",'Rates Database'!G6501,"-",'Rates Database'!J6501)</f>
        <v>2-2019-Eversource_EMA-Residential-Acton Muni Agg Rate</v>
      </c>
      <c r="D6502" s="2">
        <f t="shared" si="101"/>
        <v>1</v>
      </c>
    </row>
    <row r="6503" spans="2:4" ht="13.8" x14ac:dyDescent="0.2">
      <c r="B6503" s="18">
        <v>6500</v>
      </c>
      <c r="C6503" s="2" t="str">
        <f>_xlfn.CONCAT(MONTH('Rates Database'!C6502),"-",'Rates Database'!B6502,"-",'Rates Database'!E6502,"-",'Rates Database'!G6502,"-",'Rates Database'!J6502)</f>
        <v>2-2019-Eversource_EMA-Residential-Sudbury Muni Agg Rate</v>
      </c>
      <c r="D6503" s="2">
        <f t="shared" si="101"/>
        <v>1</v>
      </c>
    </row>
    <row r="6504" spans="2:4" ht="13.8" x14ac:dyDescent="0.2">
      <c r="B6504" s="18">
        <v>6501</v>
      </c>
      <c r="C6504" s="2" t="str">
        <f>_xlfn.CONCAT(MONTH('Rates Database'!C6503),"-",'Rates Database'!B6503,"-",'Rates Database'!E6503,"-",'Rates Database'!G6503,"-",'Rates Database'!J6503)</f>
        <v>2-2019-Eversource_EMA-Residential-Arlington Muni Agg Rate</v>
      </c>
      <c r="D6504" s="2">
        <f t="shared" si="101"/>
        <v>1</v>
      </c>
    </row>
    <row r="6505" spans="2:4" ht="13.8" x14ac:dyDescent="0.2">
      <c r="B6505" s="18">
        <v>6502</v>
      </c>
      <c r="C6505" s="2" t="str">
        <f>_xlfn.CONCAT(MONTH('Rates Database'!C6504),"-",'Rates Database'!B6504,"-",'Rates Database'!E6504,"-",'Rates Database'!G6504,"-",'Rates Database'!J6504)</f>
        <v>2-2019-National Grid-Residential-Grafton Muni Agg Rate</v>
      </c>
      <c r="D6505" s="2">
        <f t="shared" si="101"/>
        <v>1</v>
      </c>
    </row>
    <row r="6506" spans="2:4" ht="13.8" x14ac:dyDescent="0.2">
      <c r="B6506" s="18">
        <v>6503</v>
      </c>
      <c r="C6506" s="2" t="str">
        <f>_xlfn.CONCAT(MONTH('Rates Database'!C6505),"-",'Rates Database'!B6505,"-",'Rates Database'!E6505,"-",'Rates Database'!G6505,"-",'Rates Database'!J6505)</f>
        <v>2-2019-National Grid-Residential-Halifax Muni Agg Rate</v>
      </c>
      <c r="D6506" s="2">
        <f t="shared" si="101"/>
        <v>1</v>
      </c>
    </row>
    <row r="6507" spans="2:4" ht="13.8" x14ac:dyDescent="0.2">
      <c r="B6507" s="18">
        <v>6504</v>
      </c>
      <c r="C6507" s="2" t="str">
        <f>_xlfn.CONCAT(MONTH('Rates Database'!C6506),"-",'Rates Database'!B6506,"-",'Rates Database'!E6506,"-",'Rates Database'!G6506,"-",'Rates Database'!J6506)</f>
        <v>2-2019-National Grid-Residential-Southborough Muni Agg Rate</v>
      </c>
      <c r="D6507" s="2">
        <f t="shared" si="101"/>
        <v>1</v>
      </c>
    </row>
    <row r="6508" spans="2:4" ht="13.8" x14ac:dyDescent="0.2">
      <c r="B6508" s="18">
        <v>6505</v>
      </c>
      <c r="C6508" s="2" t="str">
        <f>_xlfn.CONCAT(MONTH('Rates Database'!C6507),"-",'Rates Database'!B6507,"-",'Rates Database'!E6507,"-",'Rates Database'!G6507,"-",'Rates Database'!J6507)</f>
        <v>2-2019-Eversource_EMA-Residential-Winchester Muni Agg Rate</v>
      </c>
      <c r="D6508" s="2">
        <f t="shared" si="101"/>
        <v>1</v>
      </c>
    </row>
    <row r="6509" spans="2:4" ht="13.8" x14ac:dyDescent="0.2">
      <c r="B6509" s="18">
        <v>6506</v>
      </c>
      <c r="C6509" s="2" t="str">
        <f>_xlfn.CONCAT(MONTH('Rates Database'!C6508),"-",'Rates Database'!B6508,"-",'Rates Database'!E6508,"-",'Rates Database'!G6508,"-",'Rates Database'!J6508)</f>
        <v>2-2019-National Grid-Residential-Sutton Muni Agg Rate</v>
      </c>
      <c r="D6509" s="2">
        <f t="shared" si="101"/>
        <v>1</v>
      </c>
    </row>
    <row r="6510" spans="2:4" ht="13.8" x14ac:dyDescent="0.2">
      <c r="B6510" s="18">
        <v>6507</v>
      </c>
      <c r="C6510" s="2" t="str">
        <f>_xlfn.CONCAT(MONTH('Rates Database'!C6509),"-",'Rates Database'!B6509,"-",'Rates Database'!E6509,"-",'Rates Database'!G6509,"-",'Rates Database'!J6509)</f>
        <v>2-2019-Eversource_EMA-Residential-Ashland Muni Agg Rate</v>
      </c>
      <c r="D6510" s="2">
        <f t="shared" si="101"/>
        <v>1</v>
      </c>
    </row>
    <row r="6511" spans="2:4" ht="13.8" x14ac:dyDescent="0.2">
      <c r="B6511" s="18">
        <v>6508</v>
      </c>
      <c r="C6511" s="2" t="str">
        <f>_xlfn.CONCAT(MONTH('Rates Database'!C6510),"-",'Rates Database'!B6510,"-",'Rates Database'!E6510,"-",'Rates Database'!G6510,"-",'Rates Database'!J6510)</f>
        <v>2-2019-Unitil-Residential-Ashby Muni Agg Rate</v>
      </c>
      <c r="D6511" s="2">
        <f t="shared" si="101"/>
        <v>1</v>
      </c>
    </row>
    <row r="6512" spans="2:4" ht="13.8" x14ac:dyDescent="0.2">
      <c r="B6512" s="18">
        <v>6509</v>
      </c>
      <c r="C6512" s="2" t="str">
        <f>_xlfn.CONCAT(MONTH('Rates Database'!C6511),"-",'Rates Database'!B6511,"-",'Rates Database'!E6511,"-",'Rates Database'!G6511,"-",'Rates Database'!J6511)</f>
        <v>2-2019-Eversource_EMA-Residential-Carlisle Muni Agg Rate</v>
      </c>
      <c r="D6512" s="2">
        <f t="shared" si="101"/>
        <v>1</v>
      </c>
    </row>
    <row r="6513" spans="2:4" ht="13.8" x14ac:dyDescent="0.2">
      <c r="B6513" s="18">
        <v>6510</v>
      </c>
      <c r="C6513" s="2" t="str">
        <f>_xlfn.CONCAT(MONTH('Rates Database'!C6512),"-",'Rates Database'!B6512,"-",'Rates Database'!E6512,"-",'Rates Database'!G6512,"-",'Rates Database'!J6512)</f>
        <v>2-2019-National Grid-Residential-Berlin Muni Agg Rate</v>
      </c>
      <c r="D6513" s="2">
        <f t="shared" si="101"/>
        <v>1</v>
      </c>
    </row>
    <row r="6514" spans="2:4" ht="13.8" x14ac:dyDescent="0.2">
      <c r="B6514" s="18">
        <v>6511</v>
      </c>
      <c r="C6514" s="2" t="str">
        <f>_xlfn.CONCAT(MONTH('Rates Database'!C6513),"-",'Rates Database'!B6513,"-",'Rates Database'!E6513,"-",'Rates Database'!G6513,"-",'Rates Database'!J6513)</f>
        <v>2-2019-National Grid-Residential-Tewksbury Muni Agg Rate</v>
      </c>
      <c r="D6514" s="2">
        <f t="shared" si="101"/>
        <v>1</v>
      </c>
    </row>
    <row r="6515" spans="2:4" ht="13.8" x14ac:dyDescent="0.2">
      <c r="B6515" s="18">
        <v>6512</v>
      </c>
      <c r="C6515" s="2" t="str">
        <f>_xlfn.CONCAT(MONTH('Rates Database'!C6514),"-",'Rates Database'!B6514,"-",'Rates Database'!E6514,"-",'Rates Database'!G6514,"-",'Rates Database'!J6514)</f>
        <v>2-2019-Unitil-Residential-Lunenburg Muni Agg Rate</v>
      </c>
      <c r="D6515" s="2">
        <f t="shared" si="101"/>
        <v>1</v>
      </c>
    </row>
    <row r="6516" spans="2:4" ht="13.8" x14ac:dyDescent="0.2">
      <c r="B6516" s="18">
        <v>6513</v>
      </c>
      <c r="C6516" s="2" t="str">
        <f>_xlfn.CONCAT(MONTH('Rates Database'!C6515),"-",'Rates Database'!B6515,"-",'Rates Database'!E6515,"-",'Rates Database'!G6515,"-",'Rates Database'!J6515)</f>
        <v>2-2019-Eversource_EMA-Residential-Plympton Muni Agg Rate</v>
      </c>
      <c r="D6516" s="2">
        <f t="shared" si="101"/>
        <v>1</v>
      </c>
    </row>
    <row r="6517" spans="2:4" ht="13.8" x14ac:dyDescent="0.2">
      <c r="B6517" s="18">
        <v>6514</v>
      </c>
      <c r="C6517" s="2" t="str">
        <f>_xlfn.CONCAT(MONTH('Rates Database'!C6516),"-",'Rates Database'!B6516,"-",'Rates Database'!E6516,"-",'Rates Database'!G6516,"-",'Rates Database'!J6516)</f>
        <v>2-2019-National Grid-Residential-Salisbury Muni Agg Rate</v>
      </c>
      <c r="D6517" s="2">
        <f t="shared" si="101"/>
        <v>1</v>
      </c>
    </row>
    <row r="6518" spans="2:4" ht="13.8" x14ac:dyDescent="0.2">
      <c r="B6518" s="18">
        <v>6515</v>
      </c>
      <c r="C6518" s="2" t="str">
        <f>_xlfn.CONCAT(MONTH('Rates Database'!C6517),"-",'Rates Database'!B6517,"-",'Rates Database'!E6517,"-",'Rates Database'!G6517,"-",'Rates Database'!J6517)</f>
        <v>2-2019-National Grid-Residential-Gloucester Muni Agg Rate</v>
      </c>
      <c r="D6518" s="2">
        <f t="shared" si="101"/>
        <v>1</v>
      </c>
    </row>
    <row r="6519" spans="2:4" ht="13.8" x14ac:dyDescent="0.2">
      <c r="B6519" s="18">
        <v>6516</v>
      </c>
      <c r="C6519" s="2" t="str">
        <f>_xlfn.CONCAT(MONTH('Rates Database'!C6518),"-",'Rates Database'!B6518,"-",'Rates Database'!E6518,"-",'Rates Database'!G6518,"-",'Rates Database'!J6518)</f>
        <v>2-2019-Eversource_EMA-Residential-Brookline Muni Agg Rate</v>
      </c>
      <c r="D6519" s="2">
        <f t="shared" si="101"/>
        <v>1</v>
      </c>
    </row>
    <row r="6520" spans="2:4" ht="13.8" x14ac:dyDescent="0.2">
      <c r="B6520" s="18">
        <v>6517</v>
      </c>
      <c r="C6520" s="2" t="str">
        <f>_xlfn.CONCAT(MONTH('Rates Database'!C6519),"-",'Rates Database'!B6519,"-",'Rates Database'!E6519,"-",'Rates Database'!G6519,"-",'Rates Database'!J6519)</f>
        <v>2-2019-Eversource_EMA-Residential-Cambridge Muni Agg Rate</v>
      </c>
      <c r="D6520" s="2">
        <f t="shared" si="101"/>
        <v>1</v>
      </c>
    </row>
    <row r="6521" spans="2:4" ht="13.8" x14ac:dyDescent="0.2">
      <c r="B6521" s="18">
        <v>6518</v>
      </c>
      <c r="C6521" s="2" t="str">
        <f>_xlfn.CONCAT(MONTH('Rates Database'!C6520),"-",'Rates Database'!B6520,"-",'Rates Database'!E6520,"-",'Rates Database'!G6520,"-",'Rates Database'!J6520)</f>
        <v>2-2019-National Grid-Residential-Bellingham Muni Agg Rate</v>
      </c>
      <c r="D6521" s="2">
        <f t="shared" si="101"/>
        <v>1</v>
      </c>
    </row>
    <row r="6522" spans="2:4" ht="13.8" x14ac:dyDescent="0.2">
      <c r="B6522" s="18">
        <v>6519</v>
      </c>
      <c r="C6522" s="2" t="str">
        <f>_xlfn.CONCAT(MONTH('Rates Database'!C6521),"-",'Rates Database'!B6521,"-",'Rates Database'!E6521,"-",'Rates Database'!G6521,"-",'Rates Database'!J6521)</f>
        <v>2-2019-National Grid-Residential-Great Barrington Muni Agg Rate</v>
      </c>
      <c r="D6522" s="2">
        <f t="shared" si="101"/>
        <v>1</v>
      </c>
    </row>
    <row r="6523" spans="2:4" ht="13.8" x14ac:dyDescent="0.2">
      <c r="B6523" s="18">
        <v>6520</v>
      </c>
      <c r="C6523" s="2" t="str">
        <f>_xlfn.CONCAT(MONTH('Rates Database'!C6522),"-",'Rates Database'!B6522,"-",'Rates Database'!E6522,"-",'Rates Database'!G6522,"-",'Rates Database'!J6522)</f>
        <v>2-2019-Eversource_EMA-Residential-Holliston Muni Agg Rate</v>
      </c>
      <c r="D6523" s="2">
        <f t="shared" si="101"/>
        <v>1</v>
      </c>
    </row>
    <row r="6524" spans="2:4" ht="13.8" x14ac:dyDescent="0.2">
      <c r="B6524" s="18">
        <v>6521</v>
      </c>
      <c r="C6524" s="2" t="str">
        <f>_xlfn.CONCAT(MONTH('Rates Database'!C6523),"-",'Rates Database'!B6523,"-",'Rates Database'!E6523,"-",'Rates Database'!G6523,"-",'Rates Database'!J6523)</f>
        <v>2-2019-National Grid-Residential-West Bridgewater Muni Agg Rate</v>
      </c>
      <c r="D6524" s="2">
        <f t="shared" si="101"/>
        <v>1</v>
      </c>
    </row>
    <row r="6525" spans="2:4" ht="13.8" x14ac:dyDescent="0.2">
      <c r="B6525" s="18">
        <v>6522</v>
      </c>
      <c r="C6525" s="2" t="str">
        <f>_xlfn.CONCAT(MONTH('Rates Database'!C6524),"-",'Rates Database'!B6524,"-",'Rates Database'!E6524,"-",'Rates Database'!G6524,"-",'Rates Database'!J6524)</f>
        <v>2-2019-National Grid-Residential-Egremont Muni Agg Rate</v>
      </c>
      <c r="D6525" s="2">
        <f t="shared" si="101"/>
        <v>1</v>
      </c>
    </row>
    <row r="6526" spans="2:4" ht="13.8" x14ac:dyDescent="0.2">
      <c r="B6526" s="18">
        <v>6523</v>
      </c>
      <c r="C6526" s="2" t="str">
        <f>_xlfn.CONCAT(MONTH('Rates Database'!C6525),"-",'Rates Database'!B6525,"-",'Rates Database'!E6525,"-",'Rates Database'!G6525,"-",'Rates Database'!J6525)</f>
        <v>2-2019-National Grid-Residential-Williamsburg Muni Agg Rate</v>
      </c>
      <c r="D6526" s="2">
        <f t="shared" si="101"/>
        <v>1</v>
      </c>
    </row>
    <row r="6527" spans="2:4" ht="13.8" x14ac:dyDescent="0.2">
      <c r="B6527" s="18">
        <v>6524</v>
      </c>
      <c r="C6527" s="2" t="str">
        <f>_xlfn.CONCAT(MONTH('Rates Database'!C6526),"-",'Rates Database'!B6526,"-",'Rates Database'!E6526,"-",'Rates Database'!G6526,"-",'Rates Database'!J6526)</f>
        <v>2-2019-National Grid-Residential-Hamilton Muni Agg Rate</v>
      </c>
      <c r="D6527" s="2">
        <f t="shared" si="101"/>
        <v>1</v>
      </c>
    </row>
    <row r="6528" spans="2:4" ht="13.8" x14ac:dyDescent="0.2">
      <c r="B6528" s="18">
        <v>6525</v>
      </c>
      <c r="C6528" s="2" t="str">
        <f>_xlfn.CONCAT(MONTH('Rates Database'!C6527),"-",'Rates Database'!B6527,"-",'Rates Database'!E6527,"-",'Rates Database'!G6527,"-",'Rates Database'!J6527)</f>
        <v>2-2019-National Grid-Residential-Millville Muni Agg Rate</v>
      </c>
      <c r="D6528" s="2">
        <f t="shared" si="101"/>
        <v>1</v>
      </c>
    </row>
    <row r="6529" spans="2:4" ht="13.8" x14ac:dyDescent="0.2">
      <c r="B6529" s="18">
        <v>6526</v>
      </c>
      <c r="C6529" s="2" t="str">
        <f>_xlfn.CONCAT(MONTH('Rates Database'!C6528),"-",'Rates Database'!B6528,"-",'Rates Database'!E6528,"-",'Rates Database'!G6528,"-",'Rates Database'!J6528)</f>
        <v>2-2019-Eversource_EMA-Residential-Natick Muni Agg Rate</v>
      </c>
      <c r="D6529" s="2">
        <f t="shared" si="101"/>
        <v>1</v>
      </c>
    </row>
    <row r="6530" spans="2:4" ht="13.8" x14ac:dyDescent="0.2">
      <c r="B6530" s="18">
        <v>6527</v>
      </c>
      <c r="C6530" s="2" t="str">
        <f>_xlfn.CONCAT(MONTH('Rates Database'!C6529),"-",'Rates Database'!B6529,"-",'Rates Database'!E6529,"-",'Rates Database'!G6529,"-",'Rates Database'!J6529)</f>
        <v>2-2019-Eversource_WMA-Residential-Sandisfield Muni Agg Rate</v>
      </c>
      <c r="D6530" s="2">
        <f t="shared" si="101"/>
        <v>1</v>
      </c>
    </row>
    <row r="6531" spans="2:4" ht="13.8" x14ac:dyDescent="0.2">
      <c r="B6531" s="18">
        <v>6528</v>
      </c>
      <c r="C6531" s="2" t="str">
        <f>_xlfn.CONCAT(MONTH('Rates Database'!C6530),"-",'Rates Database'!B6530,"-",'Rates Database'!E6530,"-",'Rates Database'!G6530,"-",'Rates Database'!J6530)</f>
        <v>2-2019-Eversource_EMA-Residential-Walpole Muni Agg Rate</v>
      </c>
      <c r="D6531" s="2">
        <f t="shared" si="101"/>
        <v>1</v>
      </c>
    </row>
    <row r="6532" spans="2:4" ht="13.8" x14ac:dyDescent="0.2">
      <c r="B6532" s="18">
        <v>6529</v>
      </c>
      <c r="C6532" s="2" t="str">
        <f>_xlfn.CONCAT(MONTH('Rates Database'!C6531),"-",'Rates Database'!B6531,"-",'Rates Database'!E6531,"-",'Rates Database'!G6531,"-",'Rates Database'!J6531)</f>
        <v>2-2019-Eversource_EMA-Residential-Lexington Muni Agg Rate</v>
      </c>
      <c r="D6532" s="2">
        <f t="shared" si="101"/>
        <v>1</v>
      </c>
    </row>
    <row r="6533" spans="2:4" ht="13.8" x14ac:dyDescent="0.2">
      <c r="B6533" s="18">
        <v>6530</v>
      </c>
      <c r="C6533" s="2" t="str">
        <f>_xlfn.CONCAT(MONTH('Rates Database'!C6532),"-",'Rates Database'!B6532,"-",'Rates Database'!E6532,"-",'Rates Database'!G6532,"-",'Rates Database'!J6532)</f>
        <v>2-2019-Eversource_WMA-Residential-Lanesborough Muni Agg Rate</v>
      </c>
      <c r="D6533" s="2">
        <f t="shared" ref="D6533:D6596" si="102">COUNTIF($C$4:$C$10092,C6533)</f>
        <v>1</v>
      </c>
    </row>
    <row r="6534" spans="2:4" ht="13.8" x14ac:dyDescent="0.2">
      <c r="B6534" s="18">
        <v>6531</v>
      </c>
      <c r="C6534" s="2" t="str">
        <f>_xlfn.CONCAT(MONTH('Rates Database'!C6533),"-",'Rates Database'!B6533,"-",'Rates Database'!E6533,"-",'Rates Database'!G6533,"-",'Rates Database'!J6533)</f>
        <v>2-2019-National Grid-Residential-Foxborough Muni Agg Rate</v>
      </c>
      <c r="D6534" s="2">
        <f t="shared" si="102"/>
        <v>1</v>
      </c>
    </row>
    <row r="6535" spans="2:4" ht="13.8" x14ac:dyDescent="0.2">
      <c r="B6535" s="18">
        <v>6532</v>
      </c>
      <c r="C6535" s="2" t="str">
        <f>_xlfn.CONCAT(MONTH('Rates Database'!C6534),"-",'Rates Database'!B6534,"-",'Rates Database'!E6534,"-",'Rates Database'!G6534,"-",'Rates Database'!J6534)</f>
        <v>2-2019-National Grid-Residential-Heath Muni Agg Rate</v>
      </c>
      <c r="D6535" s="2">
        <f t="shared" si="102"/>
        <v>1</v>
      </c>
    </row>
    <row r="6536" spans="2:4" ht="13.8" x14ac:dyDescent="0.2">
      <c r="B6536" s="18">
        <v>6533</v>
      </c>
      <c r="C6536" s="2" t="str">
        <f>_xlfn.CONCAT(MONTH('Rates Database'!C6535),"-",'Rates Database'!B6535,"-",'Rates Database'!E6535,"-",'Rates Database'!G6535,"-",'Rates Database'!J6535)</f>
        <v>2-2019-National Grid-Residential-Auburn Muni Agg Rate</v>
      </c>
      <c r="D6536" s="2">
        <f t="shared" si="102"/>
        <v>1</v>
      </c>
    </row>
    <row r="6537" spans="2:4" ht="13.8" x14ac:dyDescent="0.2">
      <c r="B6537" s="18">
        <v>6534</v>
      </c>
      <c r="C6537" s="2" t="str">
        <f>_xlfn.CONCAT(MONTH('Rates Database'!C6536),"-",'Rates Database'!B6536,"-",'Rates Database'!E6536,"-",'Rates Database'!G6536,"-",'Rates Database'!J6536)</f>
        <v>2-2019-National Grid-Residential-North Andover Muni Agg Rate</v>
      </c>
      <c r="D6537" s="2">
        <f t="shared" si="102"/>
        <v>1</v>
      </c>
    </row>
    <row r="6538" spans="2:4" ht="13.8" x14ac:dyDescent="0.2">
      <c r="B6538" s="18">
        <v>6535</v>
      </c>
      <c r="C6538" s="2" t="str">
        <f>_xlfn.CONCAT(MONTH('Rates Database'!C6537),"-",'Rates Database'!B6537,"-",'Rates Database'!E6537,"-",'Rates Database'!G6537,"-",'Rates Database'!J6537)</f>
        <v>2-2019-National Grid-Residential-Lancaster Muni Agg Rate</v>
      </c>
      <c r="D6538" s="2">
        <f t="shared" si="102"/>
        <v>1</v>
      </c>
    </row>
    <row r="6539" spans="2:4" ht="13.8" x14ac:dyDescent="0.2">
      <c r="B6539" s="18">
        <v>6536</v>
      </c>
      <c r="C6539" s="2" t="str">
        <f>_xlfn.CONCAT(MONTH('Rates Database'!C6538),"-",'Rates Database'!B6538,"-",'Rates Database'!E6538,"-",'Rates Database'!G6538,"-",'Rates Database'!J6538)</f>
        <v>2-2019-National Grid-Residential-Tyngsborough Muni Agg Rate</v>
      </c>
      <c r="D6539" s="2">
        <f t="shared" si="102"/>
        <v>1</v>
      </c>
    </row>
    <row r="6540" spans="2:4" ht="13.8" x14ac:dyDescent="0.2">
      <c r="B6540" s="18">
        <v>6537</v>
      </c>
      <c r="C6540" s="2" t="str">
        <f>_xlfn.CONCAT(MONTH('Rates Database'!C6539),"-",'Rates Database'!B6539,"-",'Rates Database'!E6539,"-",'Rates Database'!G6539,"-",'Rates Database'!J6539)</f>
        <v>2-2019-National Grid-Residential-Lowell Muni Agg Rate</v>
      </c>
      <c r="D6540" s="2">
        <f t="shared" si="102"/>
        <v>1</v>
      </c>
    </row>
    <row r="6541" spans="2:4" ht="13.8" x14ac:dyDescent="0.2">
      <c r="B6541" s="18">
        <v>6538</v>
      </c>
      <c r="C6541" s="2" t="str">
        <f>_xlfn.CONCAT(MONTH('Rates Database'!C6540),"-",'Rates Database'!B6540,"-",'Rates Database'!E6540,"-",'Rates Database'!G6540,"-",'Rates Database'!J6540)</f>
        <v>2-2019-National Grid-Residential-Marlborough Muni Agg Rate</v>
      </c>
      <c r="D6541" s="2">
        <f t="shared" si="102"/>
        <v>1</v>
      </c>
    </row>
    <row r="6542" spans="2:4" ht="13.8" x14ac:dyDescent="0.2">
      <c r="B6542" s="18">
        <v>6539</v>
      </c>
      <c r="C6542" s="2" t="str">
        <f>_xlfn.CONCAT(MONTH('Rates Database'!C6541),"-",'Rates Database'!B6541,"-",'Rates Database'!E6541,"-",'Rates Database'!G6541,"-",'Rates Database'!J6541)</f>
        <v>2-2019-Eversource_EMA-Residential-Cape Light Compact JPE Muni Agg Rate</v>
      </c>
      <c r="D6542" s="2">
        <f t="shared" si="102"/>
        <v>1</v>
      </c>
    </row>
    <row r="6543" spans="2:4" ht="13.8" x14ac:dyDescent="0.2">
      <c r="B6543" s="18">
        <v>6540</v>
      </c>
      <c r="C6543" s="2" t="str">
        <f>_xlfn.CONCAT(MONTH('Rates Database'!C6542),"-",'Rates Database'!B6542,"-",'Rates Database'!E6542,"-",'Rates Database'!G6542,"-",'Rates Database'!J6542)</f>
        <v>3-2019-National Grid-Residential-Nantucket Muni Agg Rate</v>
      </c>
      <c r="D6543" s="2">
        <f t="shared" si="102"/>
        <v>1</v>
      </c>
    </row>
    <row r="6544" spans="2:4" ht="13.8" x14ac:dyDescent="0.2">
      <c r="B6544" s="18">
        <v>6541</v>
      </c>
      <c r="C6544" s="2" t="str">
        <f>_xlfn.CONCAT(MONTH('Rates Database'!C6543),"-",'Rates Database'!B6543,"-",'Rates Database'!E6543,"-",'Rates Database'!G6543,"-",'Rates Database'!J6543)</f>
        <v>3-2019-National Grid-Residential-Westborough Muni Agg Rate</v>
      </c>
      <c r="D6544" s="2">
        <f t="shared" si="102"/>
        <v>1</v>
      </c>
    </row>
    <row r="6545" spans="2:4" ht="13.8" x14ac:dyDescent="0.2">
      <c r="B6545" s="18">
        <v>6542</v>
      </c>
      <c r="C6545" s="2" t="str">
        <f>_xlfn.CONCAT(MONTH('Rates Database'!C6544),"-",'Rates Database'!B6544,"-",'Rates Database'!E6544,"-",'Rates Database'!G6544,"-",'Rates Database'!J6544)</f>
        <v>3-2019-National Grid-Residential-Chelmsford Muni Agg Rate</v>
      </c>
      <c r="D6545" s="2">
        <f t="shared" si="102"/>
        <v>1</v>
      </c>
    </row>
    <row r="6546" spans="2:4" ht="13.8" x14ac:dyDescent="0.2">
      <c r="B6546" s="18">
        <v>6543</v>
      </c>
      <c r="C6546" s="2" t="str">
        <f>_xlfn.CONCAT(MONTH('Rates Database'!C6545),"-",'Rates Database'!B6545,"-",'Rates Database'!E6545,"-",'Rates Database'!G6545,"-",'Rates Database'!J6545)</f>
        <v>3-2019-National Grid-Residential-Salem Muni Agg Rate</v>
      </c>
      <c r="D6546" s="2">
        <f t="shared" si="102"/>
        <v>1</v>
      </c>
    </row>
    <row r="6547" spans="2:4" ht="13.8" x14ac:dyDescent="0.2">
      <c r="B6547" s="18">
        <v>6544</v>
      </c>
      <c r="C6547" s="2" t="str">
        <f>_xlfn.CONCAT(MONTH('Rates Database'!C6546),"-",'Rates Database'!B6546,"-",'Rates Database'!E6546,"-",'Rates Database'!G6546,"-",'Rates Database'!J6546)</f>
        <v>3-2019-Eversource_WMA-Residential-Pittsfield Muni Agg Rate</v>
      </c>
      <c r="D6547" s="2">
        <f t="shared" si="102"/>
        <v>1</v>
      </c>
    </row>
    <row r="6548" spans="2:4" ht="13.8" x14ac:dyDescent="0.2">
      <c r="B6548" s="18">
        <v>6545</v>
      </c>
      <c r="C6548" s="2" t="str">
        <f>_xlfn.CONCAT(MONTH('Rates Database'!C6547),"-",'Rates Database'!B6547,"-",'Rates Database'!E6547,"-",'Rates Database'!G6547,"-",'Rates Database'!J6547)</f>
        <v>3-2019-National Grid-Residential-West Brookfield Muni Agg Rate</v>
      </c>
      <c r="D6548" s="2">
        <f t="shared" si="102"/>
        <v>1</v>
      </c>
    </row>
    <row r="6549" spans="2:4" ht="13.8" x14ac:dyDescent="0.2">
      <c r="B6549" s="18">
        <v>6546</v>
      </c>
      <c r="C6549" s="2" t="str">
        <f>_xlfn.CONCAT(MONTH('Rates Database'!C6548),"-",'Rates Database'!B6548,"-",'Rates Database'!E6548,"-",'Rates Database'!G6548,"-",'Rates Database'!J6548)</f>
        <v>3-2019-National Grid-Residential-Swampscott Muni Agg Rate</v>
      </c>
      <c r="D6549" s="2">
        <f t="shared" si="102"/>
        <v>1</v>
      </c>
    </row>
    <row r="6550" spans="2:4" ht="13.8" x14ac:dyDescent="0.2">
      <c r="B6550" s="18">
        <v>6547</v>
      </c>
      <c r="C6550" s="2" t="str">
        <f>_xlfn.CONCAT(MONTH('Rates Database'!C6549),"-",'Rates Database'!B6549,"-",'Rates Database'!E6549,"-",'Rates Database'!G6549,"-",'Rates Database'!J6549)</f>
        <v>3-2019-National Grid-Residential-Gardner Muni Agg Rate</v>
      </c>
      <c r="D6550" s="2">
        <f t="shared" si="102"/>
        <v>1</v>
      </c>
    </row>
    <row r="6551" spans="2:4" ht="13.8" x14ac:dyDescent="0.2">
      <c r="B6551" s="18">
        <v>6548</v>
      </c>
      <c r="C6551" s="2" t="str">
        <f>_xlfn.CONCAT(MONTH('Rates Database'!C6550),"-",'Rates Database'!B6550,"-",'Rates Database'!E6550,"-",'Rates Database'!G6550,"-",'Rates Database'!J6550)</f>
        <v>3-2019-Eversource_WMA-Residential-Leverett Muni Agg Rate</v>
      </c>
      <c r="D6551" s="2">
        <f t="shared" si="102"/>
        <v>1</v>
      </c>
    </row>
    <row r="6552" spans="2:4" ht="13.8" x14ac:dyDescent="0.2">
      <c r="B6552" s="18">
        <v>6549</v>
      </c>
      <c r="C6552" s="2" t="str">
        <f>_xlfn.CONCAT(MONTH('Rates Database'!C6551),"-",'Rates Database'!B6551,"-",'Rates Database'!E6551,"-",'Rates Database'!G6551,"-",'Rates Database'!J6551)</f>
        <v>3-2019-Eversource_EMA-Residential-Plymouth Muni Agg Rate</v>
      </c>
      <c r="D6552" s="2">
        <f t="shared" si="102"/>
        <v>1</v>
      </c>
    </row>
    <row r="6553" spans="2:4" ht="13.8" x14ac:dyDescent="0.2">
      <c r="B6553" s="18">
        <v>6550</v>
      </c>
      <c r="C6553" s="2" t="str">
        <f>_xlfn.CONCAT(MONTH('Rates Database'!C6552),"-",'Rates Database'!B6552,"-",'Rates Database'!E6552,"-",'Rates Database'!G6552,"-",'Rates Database'!J6552)</f>
        <v>3-2019-National Grid-Residential-Winchendon Muni Agg Rate</v>
      </c>
      <c r="D6553" s="2">
        <f t="shared" si="102"/>
        <v>1</v>
      </c>
    </row>
    <row r="6554" spans="2:4" ht="13.8" x14ac:dyDescent="0.2">
      <c r="B6554" s="18">
        <v>6551</v>
      </c>
      <c r="C6554" s="2" t="str">
        <f>_xlfn.CONCAT(MONTH('Rates Database'!C6553),"-",'Rates Database'!B6553,"-",'Rates Database'!E6553,"-",'Rates Database'!G6553,"-",'Rates Database'!J6553)</f>
        <v>3-2019-National Grid-Residential-Orange Muni Agg Rate</v>
      </c>
      <c r="D6554" s="2">
        <f t="shared" si="102"/>
        <v>1</v>
      </c>
    </row>
    <row r="6555" spans="2:4" ht="13.8" x14ac:dyDescent="0.2">
      <c r="B6555" s="18">
        <v>6552</v>
      </c>
      <c r="C6555" s="2" t="str">
        <f>_xlfn.CONCAT(MONTH('Rates Database'!C6554),"-",'Rates Database'!B6554,"-",'Rates Database'!E6554,"-",'Rates Database'!G6554,"-",'Rates Database'!J6554)</f>
        <v>3-2019-National Grid-Residential-Adams Muni Agg Rate</v>
      </c>
      <c r="D6555" s="2">
        <f t="shared" si="102"/>
        <v>1</v>
      </c>
    </row>
    <row r="6556" spans="2:4" ht="13.8" x14ac:dyDescent="0.2">
      <c r="B6556" s="18">
        <v>6553</v>
      </c>
      <c r="C6556" s="2" t="str">
        <f>_xlfn.CONCAT(MONTH('Rates Database'!C6555),"-",'Rates Database'!B6555,"-",'Rates Database'!E6555,"-",'Rates Database'!G6555,"-",'Rates Database'!J6555)</f>
        <v>3-2019-Eversource_WMA-Residential-Cheshire Muni Agg Rate</v>
      </c>
      <c r="D6556" s="2">
        <f t="shared" si="102"/>
        <v>1</v>
      </c>
    </row>
    <row r="6557" spans="2:4" ht="13.8" x14ac:dyDescent="0.2">
      <c r="B6557" s="18">
        <v>6554</v>
      </c>
      <c r="C6557" s="2" t="str">
        <f>_xlfn.CONCAT(MONTH('Rates Database'!C6556),"-",'Rates Database'!B6556,"-",'Rates Database'!E6556,"-",'Rates Database'!G6556,"-",'Rates Database'!J6556)</f>
        <v>3-2019-Eversource_EMA-Residential-Acushnet Muni Agg Rate</v>
      </c>
      <c r="D6557" s="2">
        <f t="shared" si="102"/>
        <v>1</v>
      </c>
    </row>
    <row r="6558" spans="2:4" ht="13.8" x14ac:dyDescent="0.2">
      <c r="B6558" s="18">
        <v>6555</v>
      </c>
      <c r="C6558" s="2" t="str">
        <f>_xlfn.CONCAT(MONTH('Rates Database'!C6557),"-",'Rates Database'!B6557,"-",'Rates Database'!E6557,"-",'Rates Database'!G6557,"-",'Rates Database'!J6557)</f>
        <v>3-2019-National Grid-Residential-Attleboro Muni Agg Rate</v>
      </c>
      <c r="D6558" s="2">
        <f t="shared" si="102"/>
        <v>1</v>
      </c>
    </row>
    <row r="6559" spans="2:4" ht="13.8" x14ac:dyDescent="0.2">
      <c r="B6559" s="18">
        <v>6556</v>
      </c>
      <c r="C6559" s="2" t="str">
        <f>_xlfn.CONCAT(MONTH('Rates Database'!C6558),"-",'Rates Database'!B6558,"-",'Rates Database'!E6558,"-",'Rates Database'!G6558,"-",'Rates Database'!J6558)</f>
        <v>3-2019-Eversource_EMA-Residential-Carver Muni Agg Rate</v>
      </c>
      <c r="D6559" s="2">
        <f t="shared" si="102"/>
        <v>1</v>
      </c>
    </row>
    <row r="6560" spans="2:4" ht="13.8" x14ac:dyDescent="0.2">
      <c r="B6560" s="18">
        <v>6557</v>
      </c>
      <c r="C6560" s="2" t="str">
        <f>_xlfn.CONCAT(MONTH('Rates Database'!C6559),"-",'Rates Database'!B6559,"-",'Rates Database'!E6559,"-",'Rates Database'!G6559,"-",'Rates Database'!J6559)</f>
        <v>3-2019-National Grid-Residential-Charlton Muni Agg Rate</v>
      </c>
      <c r="D6560" s="2">
        <f t="shared" si="102"/>
        <v>1</v>
      </c>
    </row>
    <row r="6561" spans="2:4" ht="13.8" x14ac:dyDescent="0.2">
      <c r="B6561" s="18">
        <v>6558</v>
      </c>
      <c r="C6561" s="2" t="str">
        <f>_xlfn.CONCAT(MONTH('Rates Database'!C6560),"-",'Rates Database'!B6560,"-",'Rates Database'!E6560,"-",'Rates Database'!G6560,"-",'Rates Database'!J6560)</f>
        <v>3-2019-Eversource_EMA-Residential-Dartmouth Muni Agg Rate</v>
      </c>
      <c r="D6561" s="2">
        <f t="shared" si="102"/>
        <v>1</v>
      </c>
    </row>
    <row r="6562" spans="2:4" ht="13.8" x14ac:dyDescent="0.2">
      <c r="B6562" s="18">
        <v>6559</v>
      </c>
      <c r="C6562" s="2" t="str">
        <f>_xlfn.CONCAT(MONTH('Rates Database'!C6561),"-",'Rates Database'!B6561,"-",'Rates Database'!E6561,"-",'Rates Database'!G6561,"-",'Rates Database'!J6561)</f>
        <v>3-2019-National Grid-Residential-Dighton Muni Agg Rate</v>
      </c>
      <c r="D6562" s="2">
        <f t="shared" si="102"/>
        <v>1</v>
      </c>
    </row>
    <row r="6563" spans="2:4" ht="13.8" x14ac:dyDescent="0.2">
      <c r="B6563" s="18">
        <v>6560</v>
      </c>
      <c r="C6563" s="2" t="str">
        <f>_xlfn.CONCAT(MONTH('Rates Database'!C6562),"-",'Rates Database'!B6562,"-",'Rates Database'!E6562,"-",'Rates Database'!G6562,"-",'Rates Database'!J6562)</f>
        <v>3-2019-National Grid-Residential-Douglas Muni Agg Rate</v>
      </c>
      <c r="D6563" s="2">
        <f t="shared" si="102"/>
        <v>1</v>
      </c>
    </row>
    <row r="6564" spans="2:4" ht="13.8" x14ac:dyDescent="0.2">
      <c r="B6564" s="18">
        <v>6561</v>
      </c>
      <c r="C6564" s="2" t="str">
        <f>_xlfn.CONCAT(MONTH('Rates Database'!C6563),"-",'Rates Database'!B6563,"-",'Rates Database'!E6563,"-",'Rates Database'!G6563,"-",'Rates Database'!J6563)</f>
        <v>3-2019-National Grid-Residential-Dracut Muni Agg Rate</v>
      </c>
      <c r="D6564" s="2">
        <f t="shared" si="102"/>
        <v>1</v>
      </c>
    </row>
    <row r="6565" spans="2:4" ht="13.8" x14ac:dyDescent="0.2">
      <c r="B6565" s="18">
        <v>6562</v>
      </c>
      <c r="C6565" s="2" t="str">
        <f>_xlfn.CONCAT(MONTH('Rates Database'!C6564),"-",'Rates Database'!B6564,"-",'Rates Database'!E6564,"-",'Rates Database'!G6564,"-",'Rates Database'!J6564)</f>
        <v>3-2019-Eversource_EMA-Residential-Fairhaven Muni Agg Rate</v>
      </c>
      <c r="D6565" s="2">
        <f t="shared" si="102"/>
        <v>1</v>
      </c>
    </row>
    <row r="6566" spans="2:4" ht="13.8" x14ac:dyDescent="0.2">
      <c r="B6566" s="18">
        <v>6563</v>
      </c>
      <c r="C6566" s="2" t="str">
        <f>_xlfn.CONCAT(MONTH('Rates Database'!C6565),"-",'Rates Database'!B6565,"-",'Rates Database'!E6565,"-",'Rates Database'!G6565,"-",'Rates Database'!J6565)</f>
        <v>3-2019-National Grid-Residential-Fall River Muni Agg Rate</v>
      </c>
      <c r="D6566" s="2">
        <f t="shared" si="102"/>
        <v>1</v>
      </c>
    </row>
    <row r="6567" spans="2:4" ht="13.8" x14ac:dyDescent="0.2">
      <c r="B6567" s="18">
        <v>6564</v>
      </c>
      <c r="C6567" s="2" t="str">
        <f>_xlfn.CONCAT(MONTH('Rates Database'!C6566),"-",'Rates Database'!B6566,"-",'Rates Database'!E6566,"-",'Rates Database'!G6566,"-",'Rates Database'!J6566)</f>
        <v>3-2019-Eversource_EMA-Residential-Freetown Muni Agg Rate</v>
      </c>
      <c r="D6567" s="2">
        <f t="shared" si="102"/>
        <v>1</v>
      </c>
    </row>
    <row r="6568" spans="2:4" ht="13.8" x14ac:dyDescent="0.2">
      <c r="B6568" s="18">
        <v>6565</v>
      </c>
      <c r="C6568" s="2" t="str">
        <f>_xlfn.CONCAT(MONTH('Rates Database'!C6567),"-",'Rates Database'!B6567,"-",'Rates Database'!E6567,"-",'Rates Database'!G6567,"-",'Rates Database'!J6567)</f>
        <v>3-2019-Eversource_EMA-Residential-Marion Muni Agg Rate</v>
      </c>
      <c r="D6568" s="2">
        <f t="shared" si="102"/>
        <v>1</v>
      </c>
    </row>
    <row r="6569" spans="2:4" ht="13.8" x14ac:dyDescent="0.2">
      <c r="B6569" s="18">
        <v>6566</v>
      </c>
      <c r="C6569" s="2" t="str">
        <f>_xlfn.CONCAT(MONTH('Rates Database'!C6568),"-",'Rates Database'!B6568,"-",'Rates Database'!E6568,"-",'Rates Database'!G6568,"-",'Rates Database'!J6568)</f>
        <v>3-2019-Eversource_EMA-Residential-Mattapoisett Muni Agg Rate</v>
      </c>
      <c r="D6569" s="2">
        <f t="shared" si="102"/>
        <v>1</v>
      </c>
    </row>
    <row r="6570" spans="2:4" ht="13.8" x14ac:dyDescent="0.2">
      <c r="B6570" s="18">
        <v>6567</v>
      </c>
      <c r="C6570" s="2" t="str">
        <f>_xlfn.CONCAT(MONTH('Rates Database'!C6569),"-",'Rates Database'!B6569,"-",'Rates Database'!E6569,"-",'Rates Database'!G6569,"-",'Rates Database'!J6569)</f>
        <v>3-2019-National Grid-Residential-Millbury Muni Agg Rate</v>
      </c>
      <c r="D6570" s="2">
        <f t="shared" si="102"/>
        <v>1</v>
      </c>
    </row>
    <row r="6571" spans="2:4" ht="13.8" x14ac:dyDescent="0.2">
      <c r="B6571" s="18">
        <v>6568</v>
      </c>
      <c r="C6571" s="2" t="str">
        <f>_xlfn.CONCAT(MONTH('Rates Database'!C6570),"-",'Rates Database'!B6570,"-",'Rates Database'!E6570,"-",'Rates Database'!G6570,"-",'Rates Database'!J6570)</f>
        <v>3-2019-Eversource_EMA-Residential-New Bedford Muni Agg Rate</v>
      </c>
      <c r="D6571" s="2">
        <f t="shared" si="102"/>
        <v>1</v>
      </c>
    </row>
    <row r="6572" spans="2:4" ht="13.8" x14ac:dyDescent="0.2">
      <c r="B6572" s="18">
        <v>6569</v>
      </c>
      <c r="C6572" s="2" t="str">
        <f>_xlfn.CONCAT(MONTH('Rates Database'!C6571),"-",'Rates Database'!B6571,"-",'Rates Database'!E6571,"-",'Rates Database'!G6571,"-",'Rates Database'!J6571)</f>
        <v>3-2019-National Grid-Residential-Northbridge Muni Agg Rate</v>
      </c>
      <c r="D6572" s="2">
        <f t="shared" si="102"/>
        <v>1</v>
      </c>
    </row>
    <row r="6573" spans="2:4" ht="13.8" x14ac:dyDescent="0.2">
      <c r="B6573" s="18">
        <v>6570</v>
      </c>
      <c r="C6573" s="2" t="str">
        <f>_xlfn.CONCAT(MONTH('Rates Database'!C6572),"-",'Rates Database'!B6572,"-",'Rates Database'!E6572,"-",'Rates Database'!G6572,"-",'Rates Database'!J6572)</f>
        <v>3-2019-National Grid-Residential-Norton Muni Agg Rate</v>
      </c>
      <c r="D6573" s="2">
        <f t="shared" si="102"/>
        <v>1</v>
      </c>
    </row>
    <row r="6574" spans="2:4" ht="13.8" x14ac:dyDescent="0.2">
      <c r="B6574" s="18">
        <v>6571</v>
      </c>
      <c r="C6574" s="2" t="str">
        <f>_xlfn.CONCAT(MONTH('Rates Database'!C6573),"-",'Rates Database'!B6573,"-",'Rates Database'!E6573,"-",'Rates Database'!G6573,"-",'Rates Database'!J6573)</f>
        <v>3-2019-National Grid-Residential-Oxford Muni Agg Rate</v>
      </c>
      <c r="D6574" s="2">
        <f t="shared" si="102"/>
        <v>1</v>
      </c>
    </row>
    <row r="6575" spans="2:4" ht="13.8" x14ac:dyDescent="0.2">
      <c r="B6575" s="18">
        <v>6572</v>
      </c>
      <c r="C6575" s="2" t="str">
        <f>_xlfn.CONCAT(MONTH('Rates Database'!C6574),"-",'Rates Database'!B6574,"-",'Rates Database'!E6574,"-",'Rates Database'!G6574,"-",'Rates Database'!J6574)</f>
        <v>3-2019-National Grid-Residential-Plainville Muni Agg Rate</v>
      </c>
      <c r="D6575" s="2">
        <f t="shared" si="102"/>
        <v>1</v>
      </c>
    </row>
    <row r="6576" spans="2:4" ht="13.8" x14ac:dyDescent="0.2">
      <c r="B6576" s="18">
        <v>6573</v>
      </c>
      <c r="C6576" s="2" t="str">
        <f>_xlfn.CONCAT(MONTH('Rates Database'!C6575),"-",'Rates Database'!B6575,"-",'Rates Database'!E6575,"-",'Rates Database'!G6575,"-",'Rates Database'!J6575)</f>
        <v>3-2019-National Grid-Residential-Rehoboth Muni Agg Rate</v>
      </c>
      <c r="D6576" s="2">
        <f t="shared" si="102"/>
        <v>1</v>
      </c>
    </row>
    <row r="6577" spans="2:4" ht="13.8" x14ac:dyDescent="0.2">
      <c r="B6577" s="18">
        <v>6574</v>
      </c>
      <c r="C6577" s="2" t="str">
        <f>_xlfn.CONCAT(MONTH('Rates Database'!C6576),"-",'Rates Database'!B6576,"-",'Rates Database'!E6576,"-",'Rates Database'!G6576,"-",'Rates Database'!J6576)</f>
        <v>3-2019-National Grid-Residential-Seekonk Muni Agg Rate</v>
      </c>
      <c r="D6577" s="2">
        <f t="shared" si="102"/>
        <v>1</v>
      </c>
    </row>
    <row r="6578" spans="2:4" ht="13.8" x14ac:dyDescent="0.2">
      <c r="B6578" s="18">
        <v>6575</v>
      </c>
      <c r="C6578" s="2" t="str">
        <f>_xlfn.CONCAT(MONTH('Rates Database'!C6577),"-",'Rates Database'!B6577,"-",'Rates Database'!E6577,"-",'Rates Database'!G6577,"-",'Rates Database'!J6577)</f>
        <v>3-2019-National Grid-Residential-Somerset Muni Agg Rate</v>
      </c>
      <c r="D6578" s="2">
        <f t="shared" si="102"/>
        <v>1</v>
      </c>
    </row>
    <row r="6579" spans="2:4" ht="13.8" x14ac:dyDescent="0.2">
      <c r="B6579" s="18">
        <v>6576</v>
      </c>
      <c r="C6579" s="2" t="str">
        <f>_xlfn.CONCAT(MONTH('Rates Database'!C6578),"-",'Rates Database'!B6578,"-",'Rates Database'!E6578,"-",'Rates Database'!G6578,"-",'Rates Database'!J6578)</f>
        <v>3-2019-National Grid-Residential-Swansea Muni Agg Rate</v>
      </c>
      <c r="D6579" s="2">
        <f t="shared" si="102"/>
        <v>1</v>
      </c>
    </row>
    <row r="6580" spans="2:4" ht="13.8" x14ac:dyDescent="0.2">
      <c r="B6580" s="18">
        <v>6577</v>
      </c>
      <c r="C6580" s="2" t="str">
        <f>_xlfn.CONCAT(MONTH('Rates Database'!C6579),"-",'Rates Database'!B6579,"-",'Rates Database'!E6579,"-",'Rates Database'!G6579,"-",'Rates Database'!J6579)</f>
        <v>3-2019-National Grid-Residential-Westford Muni Agg Rate</v>
      </c>
      <c r="D6580" s="2">
        <f t="shared" si="102"/>
        <v>1</v>
      </c>
    </row>
    <row r="6581" spans="2:4" ht="13.8" x14ac:dyDescent="0.2">
      <c r="B6581" s="18">
        <v>6578</v>
      </c>
      <c r="C6581" s="2" t="str">
        <f>_xlfn.CONCAT(MONTH('Rates Database'!C6580),"-",'Rates Database'!B6580,"-",'Rates Database'!E6580,"-",'Rates Database'!G6580,"-",'Rates Database'!J6580)</f>
        <v>3-2019-Eversource_EMA-Residential-Westport Muni Agg Rate</v>
      </c>
      <c r="D6581" s="2">
        <f t="shared" si="102"/>
        <v>1</v>
      </c>
    </row>
    <row r="6582" spans="2:4" ht="13.8" x14ac:dyDescent="0.2">
      <c r="B6582" s="18">
        <v>6579</v>
      </c>
      <c r="C6582" s="2" t="str">
        <f>_xlfn.CONCAT(MONTH('Rates Database'!C6581),"-",'Rates Database'!B6581,"-",'Rates Database'!E6581,"-",'Rates Database'!G6581,"-",'Rates Database'!J6581)</f>
        <v>3-2019-Eversource_EMA-Residential-Kingston Muni Agg Rate</v>
      </c>
      <c r="D6582" s="2">
        <f t="shared" si="102"/>
        <v>1</v>
      </c>
    </row>
    <row r="6583" spans="2:4" ht="13.8" x14ac:dyDescent="0.2">
      <c r="B6583" s="18">
        <v>6580</v>
      </c>
      <c r="C6583" s="2" t="str">
        <f>_xlfn.CONCAT(MONTH('Rates Database'!C6582),"-",'Rates Database'!B6582,"-",'Rates Database'!E6582,"-",'Rates Database'!G6582,"-",'Rates Database'!J6582)</f>
        <v>3-2019-Eversource_EMA-Residential-Somerville Muni Agg Rate</v>
      </c>
      <c r="D6583" s="2">
        <f t="shared" si="102"/>
        <v>1</v>
      </c>
    </row>
    <row r="6584" spans="2:4" ht="13.8" x14ac:dyDescent="0.2">
      <c r="B6584" s="18">
        <v>6581</v>
      </c>
      <c r="C6584" s="2" t="str">
        <f>_xlfn.CONCAT(MONTH('Rates Database'!C6583),"-",'Rates Database'!B6583,"-",'Rates Database'!E6583,"-",'Rates Database'!G6583,"-",'Rates Database'!J6583)</f>
        <v>3-2019-National Grid-Residential-Wendell Muni Agg Rate</v>
      </c>
      <c r="D6584" s="2">
        <f t="shared" si="102"/>
        <v>1</v>
      </c>
    </row>
    <row r="6585" spans="2:4" ht="13.8" x14ac:dyDescent="0.2">
      <c r="B6585" s="18">
        <v>6582</v>
      </c>
      <c r="C6585" s="2" t="str">
        <f>_xlfn.CONCAT(MONTH('Rates Database'!C6584),"-",'Rates Database'!B6584,"-",'Rates Database'!E6584,"-",'Rates Database'!G6584,"-",'Rates Database'!J6584)</f>
        <v>3-2019-Eversource_WMA-Residential-Greenfield Muni Agg Rate</v>
      </c>
      <c r="D6585" s="2">
        <f t="shared" si="102"/>
        <v>1</v>
      </c>
    </row>
    <row r="6586" spans="2:4" ht="13.8" x14ac:dyDescent="0.2">
      <c r="B6586" s="18">
        <v>6583</v>
      </c>
      <c r="C6586" s="2" t="str">
        <f>_xlfn.CONCAT(MONTH('Rates Database'!C6585),"-",'Rates Database'!B6585,"-",'Rates Database'!E6585,"-",'Rates Database'!G6585,"-",'Rates Database'!J6585)</f>
        <v>3-2019-National Grid-Residential-Billerica Muni Agg Rate</v>
      </c>
      <c r="D6586" s="2">
        <f t="shared" si="102"/>
        <v>1</v>
      </c>
    </row>
    <row r="6587" spans="2:4" ht="13.8" x14ac:dyDescent="0.2">
      <c r="B6587" s="18">
        <v>6584</v>
      </c>
      <c r="C6587" s="2" t="str">
        <f>_xlfn.CONCAT(MONTH('Rates Database'!C6586),"-",'Rates Database'!B6586,"-",'Rates Database'!E6586,"-",'Rates Database'!G6586,"-",'Rates Database'!J6586)</f>
        <v>3-2019-National Grid-Residential-Clarksburg Muni Agg Rate</v>
      </c>
      <c r="D6587" s="2">
        <f t="shared" si="102"/>
        <v>1</v>
      </c>
    </row>
    <row r="6588" spans="2:4" ht="13.8" x14ac:dyDescent="0.2">
      <c r="B6588" s="18">
        <v>6585</v>
      </c>
      <c r="C6588" s="2" t="str">
        <f>_xlfn.CONCAT(MONTH('Rates Database'!C6587),"-",'Rates Database'!B6587,"-",'Rates Database'!E6587,"-",'Rates Database'!G6587,"-",'Rates Database'!J6587)</f>
        <v>3-2019-Eversource_WMA-Residential-Dalton Muni Agg Rate</v>
      </c>
      <c r="D6588" s="2">
        <f t="shared" si="102"/>
        <v>1</v>
      </c>
    </row>
    <row r="6589" spans="2:4" ht="13.8" x14ac:dyDescent="0.2">
      <c r="B6589" s="18">
        <v>6586</v>
      </c>
      <c r="C6589" s="2" t="str">
        <f>_xlfn.CONCAT(MONTH('Rates Database'!C6588),"-",'Rates Database'!B6588,"-",'Rates Database'!E6588,"-",'Rates Database'!G6588,"-",'Rates Database'!J6588)</f>
        <v>3-2019-National Grid-Residential-Florida Muni Agg Rate</v>
      </c>
      <c r="D6589" s="2">
        <f t="shared" si="102"/>
        <v>1</v>
      </c>
    </row>
    <row r="6590" spans="2:4" ht="13.8" x14ac:dyDescent="0.2">
      <c r="B6590" s="18">
        <v>6587</v>
      </c>
      <c r="C6590" s="2" t="str">
        <f>_xlfn.CONCAT(MONTH('Rates Database'!C6589),"-",'Rates Database'!B6589,"-",'Rates Database'!E6589,"-",'Rates Database'!G6589,"-",'Rates Database'!J6589)</f>
        <v>3-2019-Eversource_WMA-Residential-Lenox Muni Agg Rate</v>
      </c>
      <c r="D6590" s="2">
        <f t="shared" si="102"/>
        <v>1</v>
      </c>
    </row>
    <row r="6591" spans="2:4" ht="13.8" x14ac:dyDescent="0.2">
      <c r="B6591" s="18">
        <v>6588</v>
      </c>
      <c r="C6591" s="2" t="str">
        <f>_xlfn.CONCAT(MONTH('Rates Database'!C6590),"-",'Rates Database'!B6590,"-",'Rates Database'!E6590,"-",'Rates Database'!G6590,"-",'Rates Database'!J6590)</f>
        <v>3-2019-National Grid-Residential-Monterey Muni Agg Rate</v>
      </c>
      <c r="D6591" s="2">
        <f t="shared" si="102"/>
        <v>1</v>
      </c>
    </row>
    <row r="6592" spans="2:4" ht="13.8" x14ac:dyDescent="0.2">
      <c r="B6592" s="18">
        <v>6589</v>
      </c>
      <c r="C6592" s="2" t="str">
        <f>_xlfn.CONCAT(MONTH('Rates Database'!C6591),"-",'Rates Database'!B6591,"-",'Rates Database'!E6591,"-",'Rates Database'!G6591,"-",'Rates Database'!J6591)</f>
        <v>3-2019-National Grid-Residential-New Marlborough Muni Agg Rate</v>
      </c>
      <c r="D6592" s="2">
        <f t="shared" si="102"/>
        <v>1</v>
      </c>
    </row>
    <row r="6593" spans="2:4" ht="13.8" x14ac:dyDescent="0.2">
      <c r="B6593" s="18">
        <v>6590</v>
      </c>
      <c r="C6593" s="2" t="str">
        <f>_xlfn.CONCAT(MONTH('Rates Database'!C6592),"-",'Rates Database'!B6592,"-",'Rates Database'!E6592,"-",'Rates Database'!G6592,"-",'Rates Database'!J6592)</f>
        <v>3-2019-National Grid-Residential-North Adams Muni Agg Rate</v>
      </c>
      <c r="D6593" s="2">
        <f t="shared" si="102"/>
        <v>1</v>
      </c>
    </row>
    <row r="6594" spans="2:4" ht="13.8" x14ac:dyDescent="0.2">
      <c r="B6594" s="18">
        <v>6591</v>
      </c>
      <c r="C6594" s="2" t="str">
        <f>_xlfn.CONCAT(MONTH('Rates Database'!C6593),"-",'Rates Database'!B6593,"-",'Rates Database'!E6593,"-",'Rates Database'!G6593,"-",'Rates Database'!J6593)</f>
        <v>3-2019-National Grid-Residential-Sheffield Muni Agg Rate</v>
      </c>
      <c r="D6594" s="2">
        <f t="shared" si="102"/>
        <v>1</v>
      </c>
    </row>
    <row r="6595" spans="2:4" ht="13.8" x14ac:dyDescent="0.2">
      <c r="B6595" s="18">
        <v>6592</v>
      </c>
      <c r="C6595" s="2" t="str">
        <f>_xlfn.CONCAT(MONTH('Rates Database'!C6594),"-",'Rates Database'!B6594,"-",'Rates Database'!E6594,"-",'Rates Database'!G6594,"-",'Rates Database'!J6594)</f>
        <v>3-2019-National Grid-Residential-West Stockbridge Muni Agg Rate</v>
      </c>
      <c r="D6595" s="2">
        <f t="shared" si="102"/>
        <v>1</v>
      </c>
    </row>
    <row r="6596" spans="2:4" ht="13.8" x14ac:dyDescent="0.2">
      <c r="B6596" s="18">
        <v>6593</v>
      </c>
      <c r="C6596" s="2" t="str">
        <f>_xlfn.CONCAT(MONTH('Rates Database'!C6595),"-",'Rates Database'!B6595,"-",'Rates Database'!E6595,"-",'Rates Database'!G6595,"-",'Rates Database'!J6595)</f>
        <v>3-2019-National Grid-Residential-Williamstown Muni Agg Rate</v>
      </c>
      <c r="D6596" s="2">
        <f t="shared" si="102"/>
        <v>1</v>
      </c>
    </row>
    <row r="6597" spans="2:4" ht="13.8" x14ac:dyDescent="0.2">
      <c r="B6597" s="18">
        <v>6594</v>
      </c>
      <c r="C6597" s="2" t="str">
        <f>_xlfn.CONCAT(MONTH('Rates Database'!C6596),"-",'Rates Database'!B6596,"-",'Rates Database'!E6596,"-",'Rates Database'!G6596,"-",'Rates Database'!J6596)</f>
        <v>3-2019-Eversource_EMA-Residential-Acton Muni Agg Rate</v>
      </c>
      <c r="D6597" s="2">
        <f t="shared" ref="D6597:D6660" si="103">COUNTIF($C$4:$C$10092,C6597)</f>
        <v>1</v>
      </c>
    </row>
    <row r="6598" spans="2:4" ht="13.8" x14ac:dyDescent="0.2">
      <c r="B6598" s="18">
        <v>6595</v>
      </c>
      <c r="C6598" s="2" t="str">
        <f>_xlfn.CONCAT(MONTH('Rates Database'!C6597),"-",'Rates Database'!B6597,"-",'Rates Database'!E6597,"-",'Rates Database'!G6597,"-",'Rates Database'!J6597)</f>
        <v>3-2019-Eversource_EMA-Residential-Sudbury Muni Agg Rate</v>
      </c>
      <c r="D6598" s="2">
        <f t="shared" si="103"/>
        <v>1</v>
      </c>
    </row>
    <row r="6599" spans="2:4" ht="13.8" x14ac:dyDescent="0.2">
      <c r="B6599" s="18">
        <v>6596</v>
      </c>
      <c r="C6599" s="2" t="str">
        <f>_xlfn.CONCAT(MONTH('Rates Database'!C6598),"-",'Rates Database'!B6598,"-",'Rates Database'!E6598,"-",'Rates Database'!G6598,"-",'Rates Database'!J6598)</f>
        <v>3-2019-Eversource_EMA-Residential-Arlington Muni Agg Rate</v>
      </c>
      <c r="D6599" s="2">
        <f t="shared" si="103"/>
        <v>1</v>
      </c>
    </row>
    <row r="6600" spans="2:4" ht="13.8" x14ac:dyDescent="0.2">
      <c r="B6600" s="18">
        <v>6597</v>
      </c>
      <c r="C6600" s="2" t="str">
        <f>_xlfn.CONCAT(MONTH('Rates Database'!C6599),"-",'Rates Database'!B6599,"-",'Rates Database'!E6599,"-",'Rates Database'!G6599,"-",'Rates Database'!J6599)</f>
        <v>3-2019-National Grid-Residential-Grafton Muni Agg Rate</v>
      </c>
      <c r="D6600" s="2">
        <f t="shared" si="103"/>
        <v>1</v>
      </c>
    </row>
    <row r="6601" spans="2:4" ht="13.8" x14ac:dyDescent="0.2">
      <c r="B6601" s="18">
        <v>6598</v>
      </c>
      <c r="C6601" s="2" t="str">
        <f>_xlfn.CONCAT(MONTH('Rates Database'!C6600),"-",'Rates Database'!B6600,"-",'Rates Database'!E6600,"-",'Rates Database'!G6600,"-",'Rates Database'!J6600)</f>
        <v>3-2019-National Grid-Residential-Halifax Muni Agg Rate</v>
      </c>
      <c r="D6601" s="2">
        <f t="shared" si="103"/>
        <v>1</v>
      </c>
    </row>
    <row r="6602" spans="2:4" ht="13.8" x14ac:dyDescent="0.2">
      <c r="B6602" s="18">
        <v>6599</v>
      </c>
      <c r="C6602" s="2" t="str">
        <f>_xlfn.CONCAT(MONTH('Rates Database'!C6601),"-",'Rates Database'!B6601,"-",'Rates Database'!E6601,"-",'Rates Database'!G6601,"-",'Rates Database'!J6601)</f>
        <v>3-2019-National Grid-Residential-Southborough Muni Agg Rate</v>
      </c>
      <c r="D6602" s="2">
        <f t="shared" si="103"/>
        <v>1</v>
      </c>
    </row>
    <row r="6603" spans="2:4" ht="13.8" x14ac:dyDescent="0.2">
      <c r="B6603" s="18">
        <v>6600</v>
      </c>
      <c r="C6603" s="2" t="str">
        <f>_xlfn.CONCAT(MONTH('Rates Database'!C6602),"-",'Rates Database'!B6602,"-",'Rates Database'!E6602,"-",'Rates Database'!G6602,"-",'Rates Database'!J6602)</f>
        <v>3-2019-Eversource_EMA-Residential-Winchester Muni Agg Rate</v>
      </c>
      <c r="D6603" s="2">
        <f t="shared" si="103"/>
        <v>1</v>
      </c>
    </row>
    <row r="6604" spans="2:4" ht="13.8" x14ac:dyDescent="0.2">
      <c r="B6604" s="18">
        <v>6601</v>
      </c>
      <c r="C6604" s="2" t="str">
        <f>_xlfn.CONCAT(MONTH('Rates Database'!C6603),"-",'Rates Database'!B6603,"-",'Rates Database'!E6603,"-",'Rates Database'!G6603,"-",'Rates Database'!J6603)</f>
        <v>3-2019-National Grid-Residential-Webster Muni Agg Rate</v>
      </c>
      <c r="D6604" s="2">
        <f t="shared" si="103"/>
        <v>1</v>
      </c>
    </row>
    <row r="6605" spans="2:4" ht="13.8" x14ac:dyDescent="0.2">
      <c r="B6605" s="18">
        <v>6602</v>
      </c>
      <c r="C6605" s="2" t="str">
        <f>_xlfn.CONCAT(MONTH('Rates Database'!C6604),"-",'Rates Database'!B6604,"-",'Rates Database'!E6604,"-",'Rates Database'!G6604,"-",'Rates Database'!J6604)</f>
        <v>3-2019-National Grid-Residential-Sutton Muni Agg Rate</v>
      </c>
      <c r="D6605" s="2">
        <f t="shared" si="103"/>
        <v>1</v>
      </c>
    </row>
    <row r="6606" spans="2:4" ht="13.8" x14ac:dyDescent="0.2">
      <c r="B6606" s="18">
        <v>6603</v>
      </c>
      <c r="C6606" s="2" t="str">
        <f>_xlfn.CONCAT(MONTH('Rates Database'!C6605),"-",'Rates Database'!B6605,"-",'Rates Database'!E6605,"-",'Rates Database'!G6605,"-",'Rates Database'!J6605)</f>
        <v>3-2019-Eversource_EMA-Residential-Ashland Muni Agg Rate</v>
      </c>
      <c r="D6606" s="2">
        <f t="shared" si="103"/>
        <v>1</v>
      </c>
    </row>
    <row r="6607" spans="2:4" ht="13.8" x14ac:dyDescent="0.2">
      <c r="B6607" s="18">
        <v>6604</v>
      </c>
      <c r="C6607" s="2" t="str">
        <f>_xlfn.CONCAT(MONTH('Rates Database'!C6606),"-",'Rates Database'!B6606,"-",'Rates Database'!E6606,"-",'Rates Database'!G6606,"-",'Rates Database'!J6606)</f>
        <v>3-2019-Unitil-Residential-Ashby Muni Agg Rate</v>
      </c>
      <c r="D6607" s="2">
        <f t="shared" si="103"/>
        <v>1</v>
      </c>
    </row>
    <row r="6608" spans="2:4" ht="13.8" x14ac:dyDescent="0.2">
      <c r="B6608" s="18">
        <v>6605</v>
      </c>
      <c r="C6608" s="2" t="str">
        <f>_xlfn.CONCAT(MONTH('Rates Database'!C6607),"-",'Rates Database'!B6607,"-",'Rates Database'!E6607,"-",'Rates Database'!G6607,"-",'Rates Database'!J6607)</f>
        <v>3-2019-Eversource_EMA-Residential-Carlisle Muni Agg Rate</v>
      </c>
      <c r="D6608" s="2">
        <f t="shared" si="103"/>
        <v>1</v>
      </c>
    </row>
    <row r="6609" spans="2:4" ht="13.8" x14ac:dyDescent="0.2">
      <c r="B6609" s="18">
        <v>6606</v>
      </c>
      <c r="C6609" s="2" t="str">
        <f>_xlfn.CONCAT(MONTH('Rates Database'!C6608),"-",'Rates Database'!B6608,"-",'Rates Database'!E6608,"-",'Rates Database'!G6608,"-",'Rates Database'!J6608)</f>
        <v>3-2019-National Grid-Residential-Berlin Muni Agg Rate</v>
      </c>
      <c r="D6609" s="2">
        <f t="shared" si="103"/>
        <v>1</v>
      </c>
    </row>
    <row r="6610" spans="2:4" ht="13.8" x14ac:dyDescent="0.2">
      <c r="B6610" s="18">
        <v>6607</v>
      </c>
      <c r="C6610" s="2" t="str">
        <f>_xlfn.CONCAT(MONTH('Rates Database'!C6609),"-",'Rates Database'!B6609,"-",'Rates Database'!E6609,"-",'Rates Database'!G6609,"-",'Rates Database'!J6609)</f>
        <v>3-2019-National Grid-Residential-Tewksbury Muni Agg Rate</v>
      </c>
      <c r="D6610" s="2">
        <f t="shared" si="103"/>
        <v>1</v>
      </c>
    </row>
    <row r="6611" spans="2:4" ht="13.8" x14ac:dyDescent="0.2">
      <c r="B6611" s="18">
        <v>6608</v>
      </c>
      <c r="C6611" s="2" t="str">
        <f>_xlfn.CONCAT(MONTH('Rates Database'!C6610),"-",'Rates Database'!B6610,"-",'Rates Database'!E6610,"-",'Rates Database'!G6610,"-",'Rates Database'!J6610)</f>
        <v>3-2019-Unitil-Residential-Lunenburg Muni Agg Rate</v>
      </c>
      <c r="D6611" s="2">
        <f t="shared" si="103"/>
        <v>1</v>
      </c>
    </row>
    <row r="6612" spans="2:4" ht="13.8" x14ac:dyDescent="0.2">
      <c r="B6612" s="18">
        <v>6609</v>
      </c>
      <c r="C6612" s="2" t="str">
        <f>_xlfn.CONCAT(MONTH('Rates Database'!C6611),"-",'Rates Database'!B6611,"-",'Rates Database'!E6611,"-",'Rates Database'!G6611,"-",'Rates Database'!J6611)</f>
        <v>3-2019-Eversource_EMA-Residential-Plympton Muni Agg Rate</v>
      </c>
      <c r="D6612" s="2">
        <f t="shared" si="103"/>
        <v>1</v>
      </c>
    </row>
    <row r="6613" spans="2:4" ht="13.8" x14ac:dyDescent="0.2">
      <c r="B6613" s="18">
        <v>6610</v>
      </c>
      <c r="C6613" s="2" t="str">
        <f>_xlfn.CONCAT(MONTH('Rates Database'!C6612),"-",'Rates Database'!B6612,"-",'Rates Database'!E6612,"-",'Rates Database'!G6612,"-",'Rates Database'!J6612)</f>
        <v>3-2019-National Grid-Residential-Salisbury Muni Agg Rate</v>
      </c>
      <c r="D6613" s="2">
        <f t="shared" si="103"/>
        <v>1</v>
      </c>
    </row>
    <row r="6614" spans="2:4" ht="13.8" x14ac:dyDescent="0.2">
      <c r="B6614" s="18">
        <v>6611</v>
      </c>
      <c r="C6614" s="2" t="str">
        <f>_xlfn.CONCAT(MONTH('Rates Database'!C6613),"-",'Rates Database'!B6613,"-",'Rates Database'!E6613,"-",'Rates Database'!G6613,"-",'Rates Database'!J6613)</f>
        <v>3-2019-National Grid-Residential-Gloucester Muni Agg Rate</v>
      </c>
      <c r="D6614" s="2">
        <f t="shared" si="103"/>
        <v>1</v>
      </c>
    </row>
    <row r="6615" spans="2:4" ht="13.8" x14ac:dyDescent="0.2">
      <c r="B6615" s="18">
        <v>6612</v>
      </c>
      <c r="C6615" s="2" t="str">
        <f>_xlfn.CONCAT(MONTH('Rates Database'!C6614),"-",'Rates Database'!B6614,"-",'Rates Database'!E6614,"-",'Rates Database'!G6614,"-",'Rates Database'!J6614)</f>
        <v>3-2019-Eversource_EMA-Residential-Brookline Muni Agg Rate</v>
      </c>
      <c r="D6615" s="2">
        <f t="shared" si="103"/>
        <v>1</v>
      </c>
    </row>
    <row r="6616" spans="2:4" ht="13.8" x14ac:dyDescent="0.2">
      <c r="B6616" s="18">
        <v>6613</v>
      </c>
      <c r="C6616" s="2" t="str">
        <f>_xlfn.CONCAT(MONTH('Rates Database'!C6615),"-",'Rates Database'!B6615,"-",'Rates Database'!E6615,"-",'Rates Database'!G6615,"-",'Rates Database'!J6615)</f>
        <v>3-2019-Eversource_EMA-Residential-Cambridge Muni Agg Rate</v>
      </c>
      <c r="D6616" s="2">
        <f t="shared" si="103"/>
        <v>1</v>
      </c>
    </row>
    <row r="6617" spans="2:4" ht="13.8" x14ac:dyDescent="0.2">
      <c r="B6617" s="18">
        <v>6614</v>
      </c>
      <c r="C6617" s="2" t="str">
        <f>_xlfn.CONCAT(MONTH('Rates Database'!C6616),"-",'Rates Database'!B6616,"-",'Rates Database'!E6616,"-",'Rates Database'!G6616,"-",'Rates Database'!J6616)</f>
        <v>3-2019-National Grid-Residential-Bellingham Muni Agg Rate</v>
      </c>
      <c r="D6617" s="2">
        <f t="shared" si="103"/>
        <v>1</v>
      </c>
    </row>
    <row r="6618" spans="2:4" ht="13.8" x14ac:dyDescent="0.2">
      <c r="B6618" s="18">
        <v>6615</v>
      </c>
      <c r="C6618" s="2" t="str">
        <f>_xlfn.CONCAT(MONTH('Rates Database'!C6617),"-",'Rates Database'!B6617,"-",'Rates Database'!E6617,"-",'Rates Database'!G6617,"-",'Rates Database'!J6617)</f>
        <v>3-2019-National Grid-Residential-Great Barrington Muni Agg Rate</v>
      </c>
      <c r="D6618" s="2">
        <f t="shared" si="103"/>
        <v>1</v>
      </c>
    </row>
    <row r="6619" spans="2:4" ht="13.8" x14ac:dyDescent="0.2">
      <c r="B6619" s="18">
        <v>6616</v>
      </c>
      <c r="C6619" s="2" t="str">
        <f>_xlfn.CONCAT(MONTH('Rates Database'!C6618),"-",'Rates Database'!B6618,"-",'Rates Database'!E6618,"-",'Rates Database'!G6618,"-",'Rates Database'!J6618)</f>
        <v>3-2019-Eversource_EMA-Residential-Holliston Muni Agg Rate</v>
      </c>
      <c r="D6619" s="2">
        <f t="shared" si="103"/>
        <v>1</v>
      </c>
    </row>
    <row r="6620" spans="2:4" ht="13.8" x14ac:dyDescent="0.2">
      <c r="B6620" s="18">
        <v>6617</v>
      </c>
      <c r="C6620" s="2" t="str">
        <f>_xlfn.CONCAT(MONTH('Rates Database'!C6619),"-",'Rates Database'!B6619,"-",'Rates Database'!E6619,"-",'Rates Database'!G6619,"-",'Rates Database'!J6619)</f>
        <v>3-2019-National Grid-Residential-West Bridgewater Muni Agg Rate</v>
      </c>
      <c r="D6620" s="2">
        <f t="shared" si="103"/>
        <v>1</v>
      </c>
    </row>
    <row r="6621" spans="2:4" ht="13.8" x14ac:dyDescent="0.2">
      <c r="B6621" s="18">
        <v>6618</v>
      </c>
      <c r="C6621" s="2" t="str">
        <f>_xlfn.CONCAT(MONTH('Rates Database'!C6620),"-",'Rates Database'!B6620,"-",'Rates Database'!E6620,"-",'Rates Database'!G6620,"-",'Rates Database'!J6620)</f>
        <v>3-2019-National Grid-Residential-Egremont Muni Agg Rate</v>
      </c>
      <c r="D6621" s="2">
        <f t="shared" si="103"/>
        <v>1</v>
      </c>
    </row>
    <row r="6622" spans="2:4" ht="13.8" x14ac:dyDescent="0.2">
      <c r="B6622" s="18">
        <v>6619</v>
      </c>
      <c r="C6622" s="2" t="str">
        <f>_xlfn.CONCAT(MONTH('Rates Database'!C6621),"-",'Rates Database'!B6621,"-",'Rates Database'!E6621,"-",'Rates Database'!G6621,"-",'Rates Database'!J6621)</f>
        <v>3-2019-National Grid-Residential-Williamsburg Muni Agg Rate</v>
      </c>
      <c r="D6622" s="2">
        <f t="shared" si="103"/>
        <v>1</v>
      </c>
    </row>
    <row r="6623" spans="2:4" ht="13.8" x14ac:dyDescent="0.2">
      <c r="B6623" s="18">
        <v>6620</v>
      </c>
      <c r="C6623" s="2" t="str">
        <f>_xlfn.CONCAT(MONTH('Rates Database'!C6622),"-",'Rates Database'!B6622,"-",'Rates Database'!E6622,"-",'Rates Database'!G6622,"-",'Rates Database'!J6622)</f>
        <v>3-2019-National Grid-Residential-Hamilton Muni Agg Rate</v>
      </c>
      <c r="D6623" s="2">
        <f t="shared" si="103"/>
        <v>1</v>
      </c>
    </row>
    <row r="6624" spans="2:4" ht="13.8" x14ac:dyDescent="0.2">
      <c r="B6624" s="18">
        <v>6621</v>
      </c>
      <c r="C6624" s="2" t="str">
        <f>_xlfn.CONCAT(MONTH('Rates Database'!C6623),"-",'Rates Database'!B6623,"-",'Rates Database'!E6623,"-",'Rates Database'!G6623,"-",'Rates Database'!J6623)</f>
        <v>3-2019-National Grid-Residential-Millville Muni Agg Rate</v>
      </c>
      <c r="D6624" s="2">
        <f t="shared" si="103"/>
        <v>1</v>
      </c>
    </row>
    <row r="6625" spans="2:4" ht="13.8" x14ac:dyDescent="0.2">
      <c r="B6625" s="18">
        <v>6622</v>
      </c>
      <c r="C6625" s="2" t="str">
        <f>_xlfn.CONCAT(MONTH('Rates Database'!C6624),"-",'Rates Database'!B6624,"-",'Rates Database'!E6624,"-",'Rates Database'!G6624,"-",'Rates Database'!J6624)</f>
        <v>3-2019-Eversource_EMA-Residential-Natick Muni Agg Rate</v>
      </c>
      <c r="D6625" s="2">
        <f t="shared" si="103"/>
        <v>1</v>
      </c>
    </row>
    <row r="6626" spans="2:4" ht="13.8" x14ac:dyDescent="0.2">
      <c r="B6626" s="18">
        <v>6623</v>
      </c>
      <c r="C6626" s="2" t="str">
        <f>_xlfn.CONCAT(MONTH('Rates Database'!C6625),"-",'Rates Database'!B6625,"-",'Rates Database'!E6625,"-",'Rates Database'!G6625,"-",'Rates Database'!J6625)</f>
        <v>3-2019-Eversource_WMA-Residential-Sandisfield Muni Agg Rate</v>
      </c>
      <c r="D6626" s="2">
        <f t="shared" si="103"/>
        <v>1</v>
      </c>
    </row>
    <row r="6627" spans="2:4" ht="13.8" x14ac:dyDescent="0.2">
      <c r="B6627" s="18">
        <v>6624</v>
      </c>
      <c r="C6627" s="2" t="str">
        <f>_xlfn.CONCAT(MONTH('Rates Database'!C6626),"-",'Rates Database'!B6626,"-",'Rates Database'!E6626,"-",'Rates Database'!G6626,"-",'Rates Database'!J6626)</f>
        <v>3-2019-Eversource_EMA-Residential-Walpole Muni Agg Rate</v>
      </c>
      <c r="D6627" s="2">
        <f t="shared" si="103"/>
        <v>1</v>
      </c>
    </row>
    <row r="6628" spans="2:4" ht="13.8" x14ac:dyDescent="0.2">
      <c r="B6628" s="18">
        <v>6625</v>
      </c>
      <c r="C6628" s="2" t="str">
        <f>_xlfn.CONCAT(MONTH('Rates Database'!C6627),"-",'Rates Database'!B6627,"-",'Rates Database'!E6627,"-",'Rates Database'!G6627,"-",'Rates Database'!J6627)</f>
        <v>3-2019-Eversource_EMA-Residential-Lexington Muni Agg Rate</v>
      </c>
      <c r="D6628" s="2">
        <f t="shared" si="103"/>
        <v>1</v>
      </c>
    </row>
    <row r="6629" spans="2:4" ht="13.8" x14ac:dyDescent="0.2">
      <c r="B6629" s="18">
        <v>6626</v>
      </c>
      <c r="C6629" s="2" t="str">
        <f>_xlfn.CONCAT(MONTH('Rates Database'!C6628),"-",'Rates Database'!B6628,"-",'Rates Database'!E6628,"-",'Rates Database'!G6628,"-",'Rates Database'!J6628)</f>
        <v>3-2019-Eversource_WMA-Residential-Lanesborough Muni Agg Rate</v>
      </c>
      <c r="D6629" s="2">
        <f t="shared" si="103"/>
        <v>1</v>
      </c>
    </row>
    <row r="6630" spans="2:4" ht="13.8" x14ac:dyDescent="0.2">
      <c r="B6630" s="18">
        <v>6627</v>
      </c>
      <c r="C6630" s="2" t="str">
        <f>_xlfn.CONCAT(MONTH('Rates Database'!C6629),"-",'Rates Database'!B6629,"-",'Rates Database'!E6629,"-",'Rates Database'!G6629,"-",'Rates Database'!J6629)</f>
        <v>3-2019-National Grid-Residential-Foxborough Muni Agg Rate</v>
      </c>
      <c r="D6630" s="2">
        <f t="shared" si="103"/>
        <v>1</v>
      </c>
    </row>
    <row r="6631" spans="2:4" ht="13.8" x14ac:dyDescent="0.2">
      <c r="B6631" s="18">
        <v>6628</v>
      </c>
      <c r="C6631" s="2" t="str">
        <f>_xlfn.CONCAT(MONTH('Rates Database'!C6630),"-",'Rates Database'!B6630,"-",'Rates Database'!E6630,"-",'Rates Database'!G6630,"-",'Rates Database'!J6630)</f>
        <v>3-2019-National Grid-Residential-Heath Muni Agg Rate</v>
      </c>
      <c r="D6631" s="2">
        <f t="shared" si="103"/>
        <v>1</v>
      </c>
    </row>
    <row r="6632" spans="2:4" ht="13.8" x14ac:dyDescent="0.2">
      <c r="B6632" s="18">
        <v>6629</v>
      </c>
      <c r="C6632" s="2" t="str">
        <f>_xlfn.CONCAT(MONTH('Rates Database'!C6631),"-",'Rates Database'!B6631,"-",'Rates Database'!E6631,"-",'Rates Database'!G6631,"-",'Rates Database'!J6631)</f>
        <v>3-2019-National Grid-Residential-Auburn Muni Agg Rate</v>
      </c>
      <c r="D6632" s="2">
        <f t="shared" si="103"/>
        <v>1</v>
      </c>
    </row>
    <row r="6633" spans="2:4" ht="13.8" x14ac:dyDescent="0.2">
      <c r="B6633" s="18">
        <v>6630</v>
      </c>
      <c r="C6633" s="2" t="str">
        <f>_xlfn.CONCAT(MONTH('Rates Database'!C6632),"-",'Rates Database'!B6632,"-",'Rates Database'!E6632,"-",'Rates Database'!G6632,"-",'Rates Database'!J6632)</f>
        <v>3-2019-National Grid-Residential-North Andover Muni Agg Rate</v>
      </c>
      <c r="D6633" s="2">
        <f t="shared" si="103"/>
        <v>1</v>
      </c>
    </row>
    <row r="6634" spans="2:4" ht="13.8" x14ac:dyDescent="0.2">
      <c r="B6634" s="18">
        <v>6631</v>
      </c>
      <c r="C6634" s="2" t="str">
        <f>_xlfn.CONCAT(MONTH('Rates Database'!C6633),"-",'Rates Database'!B6633,"-",'Rates Database'!E6633,"-",'Rates Database'!G6633,"-",'Rates Database'!J6633)</f>
        <v>3-2019-National Grid-Residential-Lancaster Muni Agg Rate</v>
      </c>
      <c r="D6634" s="2">
        <f t="shared" si="103"/>
        <v>1</v>
      </c>
    </row>
    <row r="6635" spans="2:4" ht="13.8" x14ac:dyDescent="0.2">
      <c r="B6635" s="18">
        <v>6632</v>
      </c>
      <c r="C6635" s="2" t="str">
        <f>_xlfn.CONCAT(MONTH('Rates Database'!C6634),"-",'Rates Database'!B6634,"-",'Rates Database'!E6634,"-",'Rates Database'!G6634,"-",'Rates Database'!J6634)</f>
        <v>3-2019-National Grid-Residential-Tyngsborough Muni Agg Rate</v>
      </c>
      <c r="D6635" s="2">
        <f t="shared" si="103"/>
        <v>1</v>
      </c>
    </row>
    <row r="6636" spans="2:4" ht="13.8" x14ac:dyDescent="0.2">
      <c r="B6636" s="18">
        <v>6633</v>
      </c>
      <c r="C6636" s="2" t="str">
        <f>_xlfn.CONCAT(MONTH('Rates Database'!C6635),"-",'Rates Database'!B6635,"-",'Rates Database'!E6635,"-",'Rates Database'!G6635,"-",'Rates Database'!J6635)</f>
        <v>3-2019-National Grid-Residential-Lowell Muni Agg Rate</v>
      </c>
      <c r="D6636" s="2">
        <f t="shared" si="103"/>
        <v>1</v>
      </c>
    </row>
    <row r="6637" spans="2:4" ht="13.8" x14ac:dyDescent="0.2">
      <c r="B6637" s="18">
        <v>6634</v>
      </c>
      <c r="C6637" s="2" t="str">
        <f>_xlfn.CONCAT(MONTH('Rates Database'!C6636),"-",'Rates Database'!B6636,"-",'Rates Database'!E6636,"-",'Rates Database'!G6636,"-",'Rates Database'!J6636)</f>
        <v>3-2019-National Grid-Residential-Marlborough Muni Agg Rate</v>
      </c>
      <c r="D6637" s="2">
        <f t="shared" si="103"/>
        <v>1</v>
      </c>
    </row>
    <row r="6638" spans="2:4" ht="13.8" x14ac:dyDescent="0.2">
      <c r="B6638" s="18">
        <v>6635</v>
      </c>
      <c r="C6638" s="2" t="str">
        <f>_xlfn.CONCAT(MONTH('Rates Database'!C6637),"-",'Rates Database'!B6637,"-",'Rates Database'!E6637,"-",'Rates Database'!G6637,"-",'Rates Database'!J6637)</f>
        <v>3-2019-Eversource_EMA-Residential-Cape Light Compact JPE Muni Agg Rate</v>
      </c>
      <c r="D6638" s="2">
        <f t="shared" si="103"/>
        <v>1</v>
      </c>
    </row>
    <row r="6639" spans="2:4" ht="13.8" x14ac:dyDescent="0.2">
      <c r="B6639" s="18">
        <v>6636</v>
      </c>
      <c r="C6639" s="2" t="str">
        <f>_xlfn.CONCAT(MONTH('Rates Database'!C6638),"-",'Rates Database'!B6638,"-",'Rates Database'!E6638,"-",'Rates Database'!G6638,"-",'Rates Database'!J6638)</f>
        <v>4-2019-National Grid-Residential-Nantucket Muni Agg Rate</v>
      </c>
      <c r="D6639" s="2">
        <f t="shared" si="103"/>
        <v>1</v>
      </c>
    </row>
    <row r="6640" spans="2:4" ht="13.8" x14ac:dyDescent="0.2">
      <c r="B6640" s="18">
        <v>6637</v>
      </c>
      <c r="C6640" s="2" t="str">
        <f>_xlfn.CONCAT(MONTH('Rates Database'!C6639),"-",'Rates Database'!B6639,"-",'Rates Database'!E6639,"-",'Rates Database'!G6639,"-",'Rates Database'!J6639)</f>
        <v>4-2019-National Grid-Residential-Westborough Muni Agg Rate</v>
      </c>
      <c r="D6640" s="2">
        <f t="shared" si="103"/>
        <v>1</v>
      </c>
    </row>
    <row r="6641" spans="2:4" ht="13.8" x14ac:dyDescent="0.2">
      <c r="B6641" s="18">
        <v>6638</v>
      </c>
      <c r="C6641" s="2" t="str">
        <f>_xlfn.CONCAT(MONTH('Rates Database'!C6640),"-",'Rates Database'!B6640,"-",'Rates Database'!E6640,"-",'Rates Database'!G6640,"-",'Rates Database'!J6640)</f>
        <v>4-2019-National Grid-Residential-Chelmsford Muni Agg Rate</v>
      </c>
      <c r="D6641" s="2">
        <f t="shared" si="103"/>
        <v>1</v>
      </c>
    </row>
    <row r="6642" spans="2:4" ht="13.8" x14ac:dyDescent="0.2">
      <c r="B6642" s="18">
        <v>6639</v>
      </c>
      <c r="C6642" s="2" t="str">
        <f>_xlfn.CONCAT(MONTH('Rates Database'!C6641),"-",'Rates Database'!B6641,"-",'Rates Database'!E6641,"-",'Rates Database'!G6641,"-",'Rates Database'!J6641)</f>
        <v>4-2019-National Grid-Residential-Salem Muni Agg Rate</v>
      </c>
      <c r="D6642" s="2">
        <f t="shared" si="103"/>
        <v>1</v>
      </c>
    </row>
    <row r="6643" spans="2:4" ht="13.8" x14ac:dyDescent="0.2">
      <c r="B6643" s="18">
        <v>6640</v>
      </c>
      <c r="C6643" s="2" t="str">
        <f>_xlfn.CONCAT(MONTH('Rates Database'!C6642),"-",'Rates Database'!B6642,"-",'Rates Database'!E6642,"-",'Rates Database'!G6642,"-",'Rates Database'!J6642)</f>
        <v>4-2019-Eversource_WMA-Residential-Pittsfield Muni Agg Rate</v>
      </c>
      <c r="D6643" s="2">
        <f t="shared" si="103"/>
        <v>1</v>
      </c>
    </row>
    <row r="6644" spans="2:4" ht="13.8" x14ac:dyDescent="0.2">
      <c r="B6644" s="18">
        <v>6641</v>
      </c>
      <c r="C6644" s="2" t="str">
        <f>_xlfn.CONCAT(MONTH('Rates Database'!C6643),"-",'Rates Database'!B6643,"-",'Rates Database'!E6643,"-",'Rates Database'!G6643,"-",'Rates Database'!J6643)</f>
        <v>4-2019-National Grid-Residential-West Brookfield Muni Agg Rate</v>
      </c>
      <c r="D6644" s="2">
        <f t="shared" si="103"/>
        <v>1</v>
      </c>
    </row>
    <row r="6645" spans="2:4" ht="13.8" x14ac:dyDescent="0.2">
      <c r="B6645" s="18">
        <v>6642</v>
      </c>
      <c r="C6645" s="2" t="str">
        <f>_xlfn.CONCAT(MONTH('Rates Database'!C6644),"-",'Rates Database'!B6644,"-",'Rates Database'!E6644,"-",'Rates Database'!G6644,"-",'Rates Database'!J6644)</f>
        <v>4-2019-National Grid-Residential-Swampscott Muni Agg Rate</v>
      </c>
      <c r="D6645" s="2">
        <f t="shared" si="103"/>
        <v>1</v>
      </c>
    </row>
    <row r="6646" spans="2:4" ht="13.8" x14ac:dyDescent="0.2">
      <c r="B6646" s="18">
        <v>6643</v>
      </c>
      <c r="C6646" s="2" t="str">
        <f>_xlfn.CONCAT(MONTH('Rates Database'!C6645),"-",'Rates Database'!B6645,"-",'Rates Database'!E6645,"-",'Rates Database'!G6645,"-",'Rates Database'!J6645)</f>
        <v>4-2019-National Grid-Residential-Gardner Muni Agg Rate</v>
      </c>
      <c r="D6646" s="2">
        <f t="shared" si="103"/>
        <v>1</v>
      </c>
    </row>
    <row r="6647" spans="2:4" ht="13.8" x14ac:dyDescent="0.2">
      <c r="B6647" s="18">
        <v>6644</v>
      </c>
      <c r="C6647" s="2" t="str">
        <f>_xlfn.CONCAT(MONTH('Rates Database'!C6646),"-",'Rates Database'!B6646,"-",'Rates Database'!E6646,"-",'Rates Database'!G6646,"-",'Rates Database'!J6646)</f>
        <v>4-2019-Eversource_WMA-Residential-Leverett Muni Agg Rate</v>
      </c>
      <c r="D6647" s="2">
        <f t="shared" si="103"/>
        <v>1</v>
      </c>
    </row>
    <row r="6648" spans="2:4" ht="13.8" x14ac:dyDescent="0.2">
      <c r="B6648" s="18">
        <v>6645</v>
      </c>
      <c r="C6648" s="2" t="str">
        <f>_xlfn.CONCAT(MONTH('Rates Database'!C6647),"-",'Rates Database'!B6647,"-",'Rates Database'!E6647,"-",'Rates Database'!G6647,"-",'Rates Database'!J6647)</f>
        <v>4-2019-Eversource_EMA-Residential-Plymouth Muni Agg Rate</v>
      </c>
      <c r="D6648" s="2">
        <f t="shared" si="103"/>
        <v>1</v>
      </c>
    </row>
    <row r="6649" spans="2:4" ht="13.8" x14ac:dyDescent="0.2">
      <c r="B6649" s="18">
        <v>6646</v>
      </c>
      <c r="C6649" s="2" t="str">
        <f>_xlfn.CONCAT(MONTH('Rates Database'!C6648),"-",'Rates Database'!B6648,"-",'Rates Database'!E6648,"-",'Rates Database'!G6648,"-",'Rates Database'!J6648)</f>
        <v>4-2019-National Grid-Residential-Winchendon Muni Agg Rate</v>
      </c>
      <c r="D6649" s="2">
        <f t="shared" si="103"/>
        <v>1</v>
      </c>
    </row>
    <row r="6650" spans="2:4" ht="13.8" x14ac:dyDescent="0.2">
      <c r="B6650" s="18">
        <v>6647</v>
      </c>
      <c r="C6650" s="2" t="str">
        <f>_xlfn.CONCAT(MONTH('Rates Database'!C6649),"-",'Rates Database'!B6649,"-",'Rates Database'!E6649,"-",'Rates Database'!G6649,"-",'Rates Database'!J6649)</f>
        <v>4-2019-National Grid-Residential-Orange Muni Agg Rate</v>
      </c>
      <c r="D6650" s="2">
        <f t="shared" si="103"/>
        <v>1</v>
      </c>
    </row>
    <row r="6651" spans="2:4" ht="13.8" x14ac:dyDescent="0.2">
      <c r="B6651" s="18">
        <v>6648</v>
      </c>
      <c r="C6651" s="2" t="str">
        <f>_xlfn.CONCAT(MONTH('Rates Database'!C6650),"-",'Rates Database'!B6650,"-",'Rates Database'!E6650,"-",'Rates Database'!G6650,"-",'Rates Database'!J6650)</f>
        <v>4-2019-National Grid-Residential-Adams Muni Agg Rate</v>
      </c>
      <c r="D6651" s="2">
        <f t="shared" si="103"/>
        <v>1</v>
      </c>
    </row>
    <row r="6652" spans="2:4" ht="13.8" x14ac:dyDescent="0.2">
      <c r="B6652" s="18">
        <v>6649</v>
      </c>
      <c r="C6652" s="2" t="str">
        <f>_xlfn.CONCAT(MONTH('Rates Database'!C6651),"-",'Rates Database'!B6651,"-",'Rates Database'!E6651,"-",'Rates Database'!G6651,"-",'Rates Database'!J6651)</f>
        <v>4-2019-Eversource_WMA-Residential-Cheshire Muni Agg Rate</v>
      </c>
      <c r="D6652" s="2">
        <f t="shared" si="103"/>
        <v>1</v>
      </c>
    </row>
    <row r="6653" spans="2:4" ht="13.8" x14ac:dyDescent="0.2">
      <c r="B6653" s="18">
        <v>6650</v>
      </c>
      <c r="C6653" s="2" t="str">
        <f>_xlfn.CONCAT(MONTH('Rates Database'!C6652),"-",'Rates Database'!B6652,"-",'Rates Database'!E6652,"-",'Rates Database'!G6652,"-",'Rates Database'!J6652)</f>
        <v>4-2019-Eversource_EMA-Residential-Acushnet Muni Agg Rate</v>
      </c>
      <c r="D6653" s="2">
        <f t="shared" si="103"/>
        <v>1</v>
      </c>
    </row>
    <row r="6654" spans="2:4" ht="13.8" x14ac:dyDescent="0.2">
      <c r="B6654" s="18">
        <v>6651</v>
      </c>
      <c r="C6654" s="2" t="str">
        <f>_xlfn.CONCAT(MONTH('Rates Database'!C6653),"-",'Rates Database'!B6653,"-",'Rates Database'!E6653,"-",'Rates Database'!G6653,"-",'Rates Database'!J6653)</f>
        <v>4-2019-National Grid-Residential-Attleboro Muni Agg Rate</v>
      </c>
      <c r="D6654" s="2">
        <f t="shared" si="103"/>
        <v>1</v>
      </c>
    </row>
    <row r="6655" spans="2:4" ht="13.8" x14ac:dyDescent="0.2">
      <c r="B6655" s="18">
        <v>6652</v>
      </c>
      <c r="C6655" s="2" t="str">
        <f>_xlfn.CONCAT(MONTH('Rates Database'!C6654),"-",'Rates Database'!B6654,"-",'Rates Database'!E6654,"-",'Rates Database'!G6654,"-",'Rates Database'!J6654)</f>
        <v>4-2019-Eversource_EMA-Residential-Carver Muni Agg Rate</v>
      </c>
      <c r="D6655" s="2">
        <f t="shared" si="103"/>
        <v>1</v>
      </c>
    </row>
    <row r="6656" spans="2:4" ht="13.8" x14ac:dyDescent="0.2">
      <c r="B6656" s="18">
        <v>6653</v>
      </c>
      <c r="C6656" s="2" t="str">
        <f>_xlfn.CONCAT(MONTH('Rates Database'!C6655),"-",'Rates Database'!B6655,"-",'Rates Database'!E6655,"-",'Rates Database'!G6655,"-",'Rates Database'!J6655)</f>
        <v>4-2019-National Grid-Residential-Charlton Muni Agg Rate</v>
      </c>
      <c r="D6656" s="2">
        <f t="shared" si="103"/>
        <v>1</v>
      </c>
    </row>
    <row r="6657" spans="2:4" ht="13.8" x14ac:dyDescent="0.2">
      <c r="B6657" s="18">
        <v>6654</v>
      </c>
      <c r="C6657" s="2" t="str">
        <f>_xlfn.CONCAT(MONTH('Rates Database'!C6656),"-",'Rates Database'!B6656,"-",'Rates Database'!E6656,"-",'Rates Database'!G6656,"-",'Rates Database'!J6656)</f>
        <v>4-2019-Eversource_EMA-Residential-Dartmouth Muni Agg Rate</v>
      </c>
      <c r="D6657" s="2">
        <f t="shared" si="103"/>
        <v>1</v>
      </c>
    </row>
    <row r="6658" spans="2:4" ht="13.8" x14ac:dyDescent="0.2">
      <c r="B6658" s="18">
        <v>6655</v>
      </c>
      <c r="C6658" s="2" t="str">
        <f>_xlfn.CONCAT(MONTH('Rates Database'!C6657),"-",'Rates Database'!B6657,"-",'Rates Database'!E6657,"-",'Rates Database'!G6657,"-",'Rates Database'!J6657)</f>
        <v>4-2019-National Grid-Residential-Dighton Muni Agg Rate</v>
      </c>
      <c r="D6658" s="2">
        <f t="shared" si="103"/>
        <v>1</v>
      </c>
    </row>
    <row r="6659" spans="2:4" ht="13.8" x14ac:dyDescent="0.2">
      <c r="B6659" s="18">
        <v>6656</v>
      </c>
      <c r="C6659" s="2" t="str">
        <f>_xlfn.CONCAT(MONTH('Rates Database'!C6658),"-",'Rates Database'!B6658,"-",'Rates Database'!E6658,"-",'Rates Database'!G6658,"-",'Rates Database'!J6658)</f>
        <v>4-2019-National Grid-Residential-Douglas Muni Agg Rate</v>
      </c>
      <c r="D6659" s="2">
        <f t="shared" si="103"/>
        <v>1</v>
      </c>
    </row>
    <row r="6660" spans="2:4" ht="13.8" x14ac:dyDescent="0.2">
      <c r="B6660" s="18">
        <v>6657</v>
      </c>
      <c r="C6660" s="2" t="str">
        <f>_xlfn.CONCAT(MONTH('Rates Database'!C6659),"-",'Rates Database'!B6659,"-",'Rates Database'!E6659,"-",'Rates Database'!G6659,"-",'Rates Database'!J6659)</f>
        <v>4-2019-National Grid-Residential-Dracut Muni Agg Rate</v>
      </c>
      <c r="D6660" s="2">
        <f t="shared" si="103"/>
        <v>1</v>
      </c>
    </row>
    <row r="6661" spans="2:4" ht="13.8" x14ac:dyDescent="0.2">
      <c r="B6661" s="18">
        <v>6658</v>
      </c>
      <c r="C6661" s="2" t="str">
        <f>_xlfn.CONCAT(MONTH('Rates Database'!C6660),"-",'Rates Database'!B6660,"-",'Rates Database'!E6660,"-",'Rates Database'!G6660,"-",'Rates Database'!J6660)</f>
        <v>4-2019-Eversource_EMA-Residential-Fairhaven Muni Agg Rate</v>
      </c>
      <c r="D6661" s="2">
        <f t="shared" ref="D6661:D6724" si="104">COUNTIF($C$4:$C$10092,C6661)</f>
        <v>1</v>
      </c>
    </row>
    <row r="6662" spans="2:4" ht="13.8" x14ac:dyDescent="0.2">
      <c r="B6662" s="18">
        <v>6659</v>
      </c>
      <c r="C6662" s="2" t="str">
        <f>_xlfn.CONCAT(MONTH('Rates Database'!C6661),"-",'Rates Database'!B6661,"-",'Rates Database'!E6661,"-",'Rates Database'!G6661,"-",'Rates Database'!J6661)</f>
        <v>4-2019-National Grid-Residential-Fall River Muni Agg Rate</v>
      </c>
      <c r="D6662" s="2">
        <f t="shared" si="104"/>
        <v>1</v>
      </c>
    </row>
    <row r="6663" spans="2:4" ht="13.8" x14ac:dyDescent="0.2">
      <c r="B6663" s="18">
        <v>6660</v>
      </c>
      <c r="C6663" s="2" t="str">
        <f>_xlfn.CONCAT(MONTH('Rates Database'!C6662),"-",'Rates Database'!B6662,"-",'Rates Database'!E6662,"-",'Rates Database'!G6662,"-",'Rates Database'!J6662)</f>
        <v>4-2019-Eversource_EMA-Residential-Freetown Muni Agg Rate</v>
      </c>
      <c r="D6663" s="2">
        <f t="shared" si="104"/>
        <v>1</v>
      </c>
    </row>
    <row r="6664" spans="2:4" ht="13.8" x14ac:dyDescent="0.2">
      <c r="B6664" s="18">
        <v>6661</v>
      </c>
      <c r="C6664" s="2" t="str">
        <f>_xlfn.CONCAT(MONTH('Rates Database'!C6663),"-",'Rates Database'!B6663,"-",'Rates Database'!E6663,"-",'Rates Database'!G6663,"-",'Rates Database'!J6663)</f>
        <v>4-2019-Eversource_EMA-Residential-Marion Muni Agg Rate</v>
      </c>
      <c r="D6664" s="2">
        <f t="shared" si="104"/>
        <v>1</v>
      </c>
    </row>
    <row r="6665" spans="2:4" ht="13.8" x14ac:dyDescent="0.2">
      <c r="B6665" s="18">
        <v>6662</v>
      </c>
      <c r="C6665" s="2" t="str">
        <f>_xlfn.CONCAT(MONTH('Rates Database'!C6664),"-",'Rates Database'!B6664,"-",'Rates Database'!E6664,"-",'Rates Database'!G6664,"-",'Rates Database'!J6664)</f>
        <v>4-2019-Eversource_EMA-Residential-Mattapoisett Muni Agg Rate</v>
      </c>
      <c r="D6665" s="2">
        <f t="shared" si="104"/>
        <v>1</v>
      </c>
    </row>
    <row r="6666" spans="2:4" ht="13.8" x14ac:dyDescent="0.2">
      <c r="B6666" s="18">
        <v>6663</v>
      </c>
      <c r="C6666" s="2" t="str">
        <f>_xlfn.CONCAT(MONTH('Rates Database'!C6665),"-",'Rates Database'!B6665,"-",'Rates Database'!E6665,"-",'Rates Database'!G6665,"-",'Rates Database'!J6665)</f>
        <v>4-2019-National Grid-Residential-Millbury Muni Agg Rate</v>
      </c>
      <c r="D6666" s="2">
        <f t="shared" si="104"/>
        <v>1</v>
      </c>
    </row>
    <row r="6667" spans="2:4" ht="13.8" x14ac:dyDescent="0.2">
      <c r="B6667" s="18">
        <v>6664</v>
      </c>
      <c r="C6667" s="2" t="str">
        <f>_xlfn.CONCAT(MONTH('Rates Database'!C6666),"-",'Rates Database'!B6666,"-",'Rates Database'!E6666,"-",'Rates Database'!G6666,"-",'Rates Database'!J6666)</f>
        <v>4-2019-Eversource_EMA-Residential-New Bedford Muni Agg Rate</v>
      </c>
      <c r="D6667" s="2">
        <f t="shared" si="104"/>
        <v>1</v>
      </c>
    </row>
    <row r="6668" spans="2:4" ht="13.8" x14ac:dyDescent="0.2">
      <c r="B6668" s="18">
        <v>6665</v>
      </c>
      <c r="C6668" s="2" t="str">
        <f>_xlfn.CONCAT(MONTH('Rates Database'!C6667),"-",'Rates Database'!B6667,"-",'Rates Database'!E6667,"-",'Rates Database'!G6667,"-",'Rates Database'!J6667)</f>
        <v>4-2019-National Grid-Residential-Northbridge Muni Agg Rate</v>
      </c>
      <c r="D6668" s="2">
        <f t="shared" si="104"/>
        <v>1</v>
      </c>
    </row>
    <row r="6669" spans="2:4" ht="13.8" x14ac:dyDescent="0.2">
      <c r="B6669" s="18">
        <v>6666</v>
      </c>
      <c r="C6669" s="2" t="str">
        <f>_xlfn.CONCAT(MONTH('Rates Database'!C6668),"-",'Rates Database'!B6668,"-",'Rates Database'!E6668,"-",'Rates Database'!G6668,"-",'Rates Database'!J6668)</f>
        <v>4-2019-National Grid-Residential-Norton Muni Agg Rate</v>
      </c>
      <c r="D6669" s="2">
        <f t="shared" si="104"/>
        <v>1</v>
      </c>
    </row>
    <row r="6670" spans="2:4" ht="13.8" x14ac:dyDescent="0.2">
      <c r="B6670" s="18">
        <v>6667</v>
      </c>
      <c r="C6670" s="2" t="str">
        <f>_xlfn.CONCAT(MONTH('Rates Database'!C6669),"-",'Rates Database'!B6669,"-",'Rates Database'!E6669,"-",'Rates Database'!G6669,"-",'Rates Database'!J6669)</f>
        <v>4-2019-National Grid-Residential-Oxford Muni Agg Rate</v>
      </c>
      <c r="D6670" s="2">
        <f t="shared" si="104"/>
        <v>1</v>
      </c>
    </row>
    <row r="6671" spans="2:4" ht="13.8" x14ac:dyDescent="0.2">
      <c r="B6671" s="18">
        <v>6668</v>
      </c>
      <c r="C6671" s="2" t="str">
        <f>_xlfn.CONCAT(MONTH('Rates Database'!C6670),"-",'Rates Database'!B6670,"-",'Rates Database'!E6670,"-",'Rates Database'!G6670,"-",'Rates Database'!J6670)</f>
        <v>4-2019-National Grid-Residential-Plainville Muni Agg Rate</v>
      </c>
      <c r="D6671" s="2">
        <f t="shared" si="104"/>
        <v>1</v>
      </c>
    </row>
    <row r="6672" spans="2:4" ht="13.8" x14ac:dyDescent="0.2">
      <c r="B6672" s="18">
        <v>6669</v>
      </c>
      <c r="C6672" s="2" t="str">
        <f>_xlfn.CONCAT(MONTH('Rates Database'!C6671),"-",'Rates Database'!B6671,"-",'Rates Database'!E6671,"-",'Rates Database'!G6671,"-",'Rates Database'!J6671)</f>
        <v>4-2019-National Grid-Residential-Rehoboth Muni Agg Rate</v>
      </c>
      <c r="D6672" s="2">
        <f t="shared" si="104"/>
        <v>1</v>
      </c>
    </row>
    <row r="6673" spans="2:4" ht="13.8" x14ac:dyDescent="0.2">
      <c r="B6673" s="18">
        <v>6670</v>
      </c>
      <c r="C6673" s="2" t="str">
        <f>_xlfn.CONCAT(MONTH('Rates Database'!C6672),"-",'Rates Database'!B6672,"-",'Rates Database'!E6672,"-",'Rates Database'!G6672,"-",'Rates Database'!J6672)</f>
        <v>4-2019-National Grid-Residential-Seekonk Muni Agg Rate</v>
      </c>
      <c r="D6673" s="2">
        <f t="shared" si="104"/>
        <v>1</v>
      </c>
    </row>
    <row r="6674" spans="2:4" ht="13.8" x14ac:dyDescent="0.2">
      <c r="B6674" s="18">
        <v>6671</v>
      </c>
      <c r="C6674" s="2" t="str">
        <f>_xlfn.CONCAT(MONTH('Rates Database'!C6673),"-",'Rates Database'!B6673,"-",'Rates Database'!E6673,"-",'Rates Database'!G6673,"-",'Rates Database'!J6673)</f>
        <v>4-2019-National Grid-Residential-Somerset Muni Agg Rate</v>
      </c>
      <c r="D6674" s="2">
        <f t="shared" si="104"/>
        <v>1</v>
      </c>
    </row>
    <row r="6675" spans="2:4" ht="13.8" x14ac:dyDescent="0.2">
      <c r="B6675" s="18">
        <v>6672</v>
      </c>
      <c r="C6675" s="2" t="str">
        <f>_xlfn.CONCAT(MONTH('Rates Database'!C6674),"-",'Rates Database'!B6674,"-",'Rates Database'!E6674,"-",'Rates Database'!G6674,"-",'Rates Database'!J6674)</f>
        <v>4-2019-National Grid-Residential-Swansea Muni Agg Rate</v>
      </c>
      <c r="D6675" s="2">
        <f t="shared" si="104"/>
        <v>1</v>
      </c>
    </row>
    <row r="6676" spans="2:4" ht="13.8" x14ac:dyDescent="0.2">
      <c r="B6676" s="18">
        <v>6673</v>
      </c>
      <c r="C6676" s="2" t="str">
        <f>_xlfn.CONCAT(MONTH('Rates Database'!C6675),"-",'Rates Database'!B6675,"-",'Rates Database'!E6675,"-",'Rates Database'!G6675,"-",'Rates Database'!J6675)</f>
        <v>4-2019-National Grid-Residential-Westford Muni Agg Rate</v>
      </c>
      <c r="D6676" s="2">
        <f t="shared" si="104"/>
        <v>1</v>
      </c>
    </row>
    <row r="6677" spans="2:4" ht="13.8" x14ac:dyDescent="0.2">
      <c r="B6677" s="18">
        <v>6674</v>
      </c>
      <c r="C6677" s="2" t="str">
        <f>_xlfn.CONCAT(MONTH('Rates Database'!C6676),"-",'Rates Database'!B6676,"-",'Rates Database'!E6676,"-",'Rates Database'!G6676,"-",'Rates Database'!J6676)</f>
        <v>4-2019-Eversource_EMA-Residential-Westport Muni Agg Rate</v>
      </c>
      <c r="D6677" s="2">
        <f t="shared" si="104"/>
        <v>1</v>
      </c>
    </row>
    <row r="6678" spans="2:4" ht="13.8" x14ac:dyDescent="0.2">
      <c r="B6678" s="18">
        <v>6675</v>
      </c>
      <c r="C6678" s="2" t="str">
        <f>_xlfn.CONCAT(MONTH('Rates Database'!C6677),"-",'Rates Database'!B6677,"-",'Rates Database'!E6677,"-",'Rates Database'!G6677,"-",'Rates Database'!J6677)</f>
        <v>4-2019-Eversource_EMA-Residential-Kingston Muni Agg Rate</v>
      </c>
      <c r="D6678" s="2">
        <f t="shared" si="104"/>
        <v>1</v>
      </c>
    </row>
    <row r="6679" spans="2:4" ht="13.8" x14ac:dyDescent="0.2">
      <c r="B6679" s="18">
        <v>6676</v>
      </c>
      <c r="C6679" s="2" t="str">
        <f>_xlfn.CONCAT(MONTH('Rates Database'!C6678),"-",'Rates Database'!B6678,"-",'Rates Database'!E6678,"-",'Rates Database'!G6678,"-",'Rates Database'!J6678)</f>
        <v>4-2019-Eversource_EMA-Residential-Somerville Muni Agg Rate</v>
      </c>
      <c r="D6679" s="2">
        <f t="shared" si="104"/>
        <v>1</v>
      </c>
    </row>
    <row r="6680" spans="2:4" ht="13.8" x14ac:dyDescent="0.2">
      <c r="B6680" s="18">
        <v>6677</v>
      </c>
      <c r="C6680" s="2" t="str">
        <f>_xlfn.CONCAT(MONTH('Rates Database'!C6679),"-",'Rates Database'!B6679,"-",'Rates Database'!E6679,"-",'Rates Database'!G6679,"-",'Rates Database'!J6679)</f>
        <v>4-2019-National Grid-Residential-Wendell Muni Agg Rate</v>
      </c>
      <c r="D6680" s="2">
        <f t="shared" si="104"/>
        <v>1</v>
      </c>
    </row>
    <row r="6681" spans="2:4" ht="13.8" x14ac:dyDescent="0.2">
      <c r="B6681" s="18">
        <v>6678</v>
      </c>
      <c r="C6681" s="2" t="str">
        <f>_xlfn.CONCAT(MONTH('Rates Database'!C6680),"-",'Rates Database'!B6680,"-",'Rates Database'!E6680,"-",'Rates Database'!G6680,"-",'Rates Database'!J6680)</f>
        <v>4-2019-Eversource_WMA-Residential-Greenfield Muni Agg Rate</v>
      </c>
      <c r="D6681" s="2">
        <f t="shared" si="104"/>
        <v>1</v>
      </c>
    </row>
    <row r="6682" spans="2:4" ht="13.8" x14ac:dyDescent="0.2">
      <c r="B6682" s="18">
        <v>6679</v>
      </c>
      <c r="C6682" s="2" t="str">
        <f>_xlfn.CONCAT(MONTH('Rates Database'!C6681),"-",'Rates Database'!B6681,"-",'Rates Database'!E6681,"-",'Rates Database'!G6681,"-",'Rates Database'!J6681)</f>
        <v>4-2019-National Grid-Residential-Billerica Muni Agg Rate</v>
      </c>
      <c r="D6682" s="2">
        <f t="shared" si="104"/>
        <v>1</v>
      </c>
    </row>
    <row r="6683" spans="2:4" ht="13.8" x14ac:dyDescent="0.2">
      <c r="B6683" s="18">
        <v>6680</v>
      </c>
      <c r="C6683" s="2" t="str">
        <f>_xlfn.CONCAT(MONTH('Rates Database'!C6682),"-",'Rates Database'!B6682,"-",'Rates Database'!E6682,"-",'Rates Database'!G6682,"-",'Rates Database'!J6682)</f>
        <v>4-2019-National Grid-Residential-Clarksburg Muni Agg Rate</v>
      </c>
      <c r="D6683" s="2">
        <f t="shared" si="104"/>
        <v>1</v>
      </c>
    </row>
    <row r="6684" spans="2:4" ht="13.8" x14ac:dyDescent="0.2">
      <c r="B6684" s="18">
        <v>6681</v>
      </c>
      <c r="C6684" s="2" t="str">
        <f>_xlfn.CONCAT(MONTH('Rates Database'!C6683),"-",'Rates Database'!B6683,"-",'Rates Database'!E6683,"-",'Rates Database'!G6683,"-",'Rates Database'!J6683)</f>
        <v>4-2019-Eversource_WMA-Residential-Dalton Muni Agg Rate</v>
      </c>
      <c r="D6684" s="2">
        <f t="shared" si="104"/>
        <v>1</v>
      </c>
    </row>
    <row r="6685" spans="2:4" ht="13.8" x14ac:dyDescent="0.2">
      <c r="B6685" s="18">
        <v>6682</v>
      </c>
      <c r="C6685" s="2" t="str">
        <f>_xlfn.CONCAT(MONTH('Rates Database'!C6684),"-",'Rates Database'!B6684,"-",'Rates Database'!E6684,"-",'Rates Database'!G6684,"-",'Rates Database'!J6684)</f>
        <v>4-2019-National Grid-Residential-Florida Muni Agg Rate</v>
      </c>
      <c r="D6685" s="2">
        <f t="shared" si="104"/>
        <v>1</v>
      </c>
    </row>
    <row r="6686" spans="2:4" ht="13.8" x14ac:dyDescent="0.2">
      <c r="B6686" s="18">
        <v>6683</v>
      </c>
      <c r="C6686" s="2" t="str">
        <f>_xlfn.CONCAT(MONTH('Rates Database'!C6685),"-",'Rates Database'!B6685,"-",'Rates Database'!E6685,"-",'Rates Database'!G6685,"-",'Rates Database'!J6685)</f>
        <v>4-2019-Eversource_WMA-Residential-Lenox Muni Agg Rate</v>
      </c>
      <c r="D6686" s="2">
        <f t="shared" si="104"/>
        <v>1</v>
      </c>
    </row>
    <row r="6687" spans="2:4" ht="13.8" x14ac:dyDescent="0.2">
      <c r="B6687" s="18">
        <v>6684</v>
      </c>
      <c r="C6687" s="2" t="str">
        <f>_xlfn.CONCAT(MONTH('Rates Database'!C6686),"-",'Rates Database'!B6686,"-",'Rates Database'!E6686,"-",'Rates Database'!G6686,"-",'Rates Database'!J6686)</f>
        <v>4-2019-National Grid-Residential-Monterey Muni Agg Rate</v>
      </c>
      <c r="D6687" s="2">
        <f t="shared" si="104"/>
        <v>1</v>
      </c>
    </row>
    <row r="6688" spans="2:4" ht="13.8" x14ac:dyDescent="0.2">
      <c r="B6688" s="18">
        <v>6685</v>
      </c>
      <c r="C6688" s="2" t="str">
        <f>_xlfn.CONCAT(MONTH('Rates Database'!C6687),"-",'Rates Database'!B6687,"-",'Rates Database'!E6687,"-",'Rates Database'!G6687,"-",'Rates Database'!J6687)</f>
        <v>4-2019-National Grid-Residential-New Marlborough Muni Agg Rate</v>
      </c>
      <c r="D6688" s="2">
        <f t="shared" si="104"/>
        <v>1</v>
      </c>
    </row>
    <row r="6689" spans="2:4" ht="13.8" x14ac:dyDescent="0.2">
      <c r="B6689" s="18">
        <v>6686</v>
      </c>
      <c r="C6689" s="2" t="str">
        <f>_xlfn.CONCAT(MONTH('Rates Database'!C6688),"-",'Rates Database'!B6688,"-",'Rates Database'!E6688,"-",'Rates Database'!G6688,"-",'Rates Database'!J6688)</f>
        <v>4-2019-National Grid-Residential-North Adams Muni Agg Rate</v>
      </c>
      <c r="D6689" s="2">
        <f t="shared" si="104"/>
        <v>1</v>
      </c>
    </row>
    <row r="6690" spans="2:4" ht="13.8" x14ac:dyDescent="0.2">
      <c r="B6690" s="18">
        <v>6687</v>
      </c>
      <c r="C6690" s="2" t="str">
        <f>_xlfn.CONCAT(MONTH('Rates Database'!C6689),"-",'Rates Database'!B6689,"-",'Rates Database'!E6689,"-",'Rates Database'!G6689,"-",'Rates Database'!J6689)</f>
        <v>4-2019-National Grid-Residential-Sheffield Muni Agg Rate</v>
      </c>
      <c r="D6690" s="2">
        <f t="shared" si="104"/>
        <v>1</v>
      </c>
    </row>
    <row r="6691" spans="2:4" ht="13.8" x14ac:dyDescent="0.2">
      <c r="B6691" s="18">
        <v>6688</v>
      </c>
      <c r="C6691" s="2" t="str">
        <f>_xlfn.CONCAT(MONTH('Rates Database'!C6690),"-",'Rates Database'!B6690,"-",'Rates Database'!E6690,"-",'Rates Database'!G6690,"-",'Rates Database'!J6690)</f>
        <v>4-2019-National Grid-Residential-West Stockbridge Muni Agg Rate</v>
      </c>
      <c r="D6691" s="2">
        <f t="shared" si="104"/>
        <v>1</v>
      </c>
    </row>
    <row r="6692" spans="2:4" ht="13.8" x14ac:dyDescent="0.2">
      <c r="B6692" s="18">
        <v>6689</v>
      </c>
      <c r="C6692" s="2" t="str">
        <f>_xlfn.CONCAT(MONTH('Rates Database'!C6691),"-",'Rates Database'!B6691,"-",'Rates Database'!E6691,"-",'Rates Database'!G6691,"-",'Rates Database'!J6691)</f>
        <v>4-2019-National Grid-Residential-Williamstown Muni Agg Rate</v>
      </c>
      <c r="D6692" s="2">
        <f t="shared" si="104"/>
        <v>1</v>
      </c>
    </row>
    <row r="6693" spans="2:4" ht="13.8" x14ac:dyDescent="0.2">
      <c r="B6693" s="18">
        <v>6690</v>
      </c>
      <c r="C6693" s="2" t="str">
        <f>_xlfn.CONCAT(MONTH('Rates Database'!C6692),"-",'Rates Database'!B6692,"-",'Rates Database'!E6692,"-",'Rates Database'!G6692,"-",'Rates Database'!J6692)</f>
        <v>4-2019-Eversource_EMA-Residential-Acton Muni Agg Rate</v>
      </c>
      <c r="D6693" s="2">
        <f t="shared" si="104"/>
        <v>1</v>
      </c>
    </row>
    <row r="6694" spans="2:4" ht="13.8" x14ac:dyDescent="0.2">
      <c r="B6694" s="18">
        <v>6691</v>
      </c>
      <c r="C6694" s="2" t="str">
        <f>_xlfn.CONCAT(MONTH('Rates Database'!C6693),"-",'Rates Database'!B6693,"-",'Rates Database'!E6693,"-",'Rates Database'!G6693,"-",'Rates Database'!J6693)</f>
        <v>4-2019-Eversource_EMA-Residential-Sudbury Muni Agg Rate</v>
      </c>
      <c r="D6694" s="2">
        <f t="shared" si="104"/>
        <v>1</v>
      </c>
    </row>
    <row r="6695" spans="2:4" ht="13.8" x14ac:dyDescent="0.2">
      <c r="B6695" s="18">
        <v>6692</v>
      </c>
      <c r="C6695" s="2" t="str">
        <f>_xlfn.CONCAT(MONTH('Rates Database'!C6694),"-",'Rates Database'!B6694,"-",'Rates Database'!E6694,"-",'Rates Database'!G6694,"-",'Rates Database'!J6694)</f>
        <v>4-2019-Eversource_EMA-Residential-Arlington Muni Agg Rate</v>
      </c>
      <c r="D6695" s="2">
        <f t="shared" si="104"/>
        <v>1</v>
      </c>
    </row>
    <row r="6696" spans="2:4" ht="13.8" x14ac:dyDescent="0.2">
      <c r="B6696" s="18">
        <v>6693</v>
      </c>
      <c r="C6696" s="2" t="str">
        <f>_xlfn.CONCAT(MONTH('Rates Database'!C6695),"-",'Rates Database'!B6695,"-",'Rates Database'!E6695,"-",'Rates Database'!G6695,"-",'Rates Database'!J6695)</f>
        <v>4-2019-National Grid-Residential-Grafton Muni Agg Rate</v>
      </c>
      <c r="D6696" s="2">
        <f t="shared" si="104"/>
        <v>1</v>
      </c>
    </row>
    <row r="6697" spans="2:4" ht="13.8" x14ac:dyDescent="0.2">
      <c r="B6697" s="18">
        <v>6694</v>
      </c>
      <c r="C6697" s="2" t="str">
        <f>_xlfn.CONCAT(MONTH('Rates Database'!C6696),"-",'Rates Database'!B6696,"-",'Rates Database'!E6696,"-",'Rates Database'!G6696,"-",'Rates Database'!J6696)</f>
        <v>4-2019-National Grid-Residential-Halifax Muni Agg Rate</v>
      </c>
      <c r="D6697" s="2">
        <f t="shared" si="104"/>
        <v>1</v>
      </c>
    </row>
    <row r="6698" spans="2:4" ht="13.8" x14ac:dyDescent="0.2">
      <c r="B6698" s="18">
        <v>6695</v>
      </c>
      <c r="C6698" s="2" t="str">
        <f>_xlfn.CONCAT(MONTH('Rates Database'!C6697),"-",'Rates Database'!B6697,"-",'Rates Database'!E6697,"-",'Rates Database'!G6697,"-",'Rates Database'!J6697)</f>
        <v>4-2019-National Grid-Residential-Southborough Muni Agg Rate</v>
      </c>
      <c r="D6698" s="2">
        <f t="shared" si="104"/>
        <v>1</v>
      </c>
    </row>
    <row r="6699" spans="2:4" ht="13.8" x14ac:dyDescent="0.2">
      <c r="B6699" s="18">
        <v>6696</v>
      </c>
      <c r="C6699" s="2" t="str">
        <f>_xlfn.CONCAT(MONTH('Rates Database'!C6698),"-",'Rates Database'!B6698,"-",'Rates Database'!E6698,"-",'Rates Database'!G6698,"-",'Rates Database'!J6698)</f>
        <v>4-2019-Eversource_EMA-Residential-Stoneham Muni Agg Rate</v>
      </c>
      <c r="D6699" s="2">
        <f t="shared" si="104"/>
        <v>1</v>
      </c>
    </row>
    <row r="6700" spans="2:4" ht="13.8" x14ac:dyDescent="0.2">
      <c r="B6700" s="18">
        <v>6697</v>
      </c>
      <c r="C6700" s="2" t="str">
        <f>_xlfn.CONCAT(MONTH('Rates Database'!C6699),"-",'Rates Database'!B6699,"-",'Rates Database'!E6699,"-",'Rates Database'!G6699,"-",'Rates Database'!J6699)</f>
        <v>4-2019-Eversource_EMA-Residential-Winchester Muni Agg Rate</v>
      </c>
      <c r="D6700" s="2">
        <f t="shared" si="104"/>
        <v>1</v>
      </c>
    </row>
    <row r="6701" spans="2:4" ht="13.8" x14ac:dyDescent="0.2">
      <c r="B6701" s="18">
        <v>6698</v>
      </c>
      <c r="C6701" s="2" t="str">
        <f>_xlfn.CONCAT(MONTH('Rates Database'!C6700),"-",'Rates Database'!B6700,"-",'Rates Database'!E6700,"-",'Rates Database'!G6700,"-",'Rates Database'!J6700)</f>
        <v>4-2019-National Grid-Residential-Webster Muni Agg Rate</v>
      </c>
      <c r="D6701" s="2">
        <f t="shared" si="104"/>
        <v>1</v>
      </c>
    </row>
    <row r="6702" spans="2:4" ht="13.8" x14ac:dyDescent="0.2">
      <c r="B6702" s="18">
        <v>6699</v>
      </c>
      <c r="C6702" s="2" t="str">
        <f>_xlfn.CONCAT(MONTH('Rates Database'!C6701),"-",'Rates Database'!B6701,"-",'Rates Database'!E6701,"-",'Rates Database'!G6701,"-",'Rates Database'!J6701)</f>
        <v>4-2019-National Grid-Residential-Sutton Muni Agg Rate</v>
      </c>
      <c r="D6702" s="2">
        <f t="shared" si="104"/>
        <v>1</v>
      </c>
    </row>
    <row r="6703" spans="2:4" ht="13.8" x14ac:dyDescent="0.2">
      <c r="B6703" s="18">
        <v>6700</v>
      </c>
      <c r="C6703" s="2" t="str">
        <f>_xlfn.CONCAT(MONTH('Rates Database'!C6702),"-",'Rates Database'!B6702,"-",'Rates Database'!E6702,"-",'Rates Database'!G6702,"-",'Rates Database'!J6702)</f>
        <v>4-2019-Eversource_EMA-Residential-Ashland Muni Agg Rate</v>
      </c>
      <c r="D6703" s="2">
        <f t="shared" si="104"/>
        <v>1</v>
      </c>
    </row>
    <row r="6704" spans="2:4" ht="13.8" x14ac:dyDescent="0.2">
      <c r="B6704" s="18">
        <v>6701</v>
      </c>
      <c r="C6704" s="2" t="str">
        <f>_xlfn.CONCAT(MONTH('Rates Database'!C6703),"-",'Rates Database'!B6703,"-",'Rates Database'!E6703,"-",'Rates Database'!G6703,"-",'Rates Database'!J6703)</f>
        <v>4-2019-Unitil-Residential-Ashby Muni Agg Rate</v>
      </c>
      <c r="D6704" s="2">
        <f t="shared" si="104"/>
        <v>1</v>
      </c>
    </row>
    <row r="6705" spans="2:4" ht="13.8" x14ac:dyDescent="0.2">
      <c r="B6705" s="18">
        <v>6702</v>
      </c>
      <c r="C6705" s="2" t="str">
        <f>_xlfn.CONCAT(MONTH('Rates Database'!C6704),"-",'Rates Database'!B6704,"-",'Rates Database'!E6704,"-",'Rates Database'!G6704,"-",'Rates Database'!J6704)</f>
        <v>4-2019-Eversource_EMA-Residential-Carlisle Muni Agg Rate</v>
      </c>
      <c r="D6705" s="2">
        <f t="shared" si="104"/>
        <v>1</v>
      </c>
    </row>
    <row r="6706" spans="2:4" ht="13.8" x14ac:dyDescent="0.2">
      <c r="B6706" s="18">
        <v>6703</v>
      </c>
      <c r="C6706" s="2" t="str">
        <f>_xlfn.CONCAT(MONTH('Rates Database'!C6705),"-",'Rates Database'!B6705,"-",'Rates Database'!E6705,"-",'Rates Database'!G6705,"-",'Rates Database'!J6705)</f>
        <v>4-2019-National Grid-Residential-Berlin Muni Agg Rate</v>
      </c>
      <c r="D6706" s="2">
        <f t="shared" si="104"/>
        <v>1</v>
      </c>
    </row>
    <row r="6707" spans="2:4" ht="13.8" x14ac:dyDescent="0.2">
      <c r="B6707" s="18">
        <v>6704</v>
      </c>
      <c r="C6707" s="2" t="str">
        <f>_xlfn.CONCAT(MONTH('Rates Database'!C6706),"-",'Rates Database'!B6706,"-",'Rates Database'!E6706,"-",'Rates Database'!G6706,"-",'Rates Database'!J6706)</f>
        <v>4-2019-National Grid-Residential-Tewksbury Muni Agg Rate</v>
      </c>
      <c r="D6707" s="2">
        <f t="shared" si="104"/>
        <v>1</v>
      </c>
    </row>
    <row r="6708" spans="2:4" ht="13.8" x14ac:dyDescent="0.2">
      <c r="B6708" s="18">
        <v>6705</v>
      </c>
      <c r="C6708" s="2" t="str">
        <f>_xlfn.CONCAT(MONTH('Rates Database'!C6707),"-",'Rates Database'!B6707,"-",'Rates Database'!E6707,"-",'Rates Database'!G6707,"-",'Rates Database'!J6707)</f>
        <v>4-2019-Unitil-Residential-Lunenburg Muni Agg Rate</v>
      </c>
      <c r="D6708" s="2">
        <f t="shared" si="104"/>
        <v>1</v>
      </c>
    </row>
    <row r="6709" spans="2:4" ht="13.8" x14ac:dyDescent="0.2">
      <c r="B6709" s="18">
        <v>6706</v>
      </c>
      <c r="C6709" s="2" t="str">
        <f>_xlfn.CONCAT(MONTH('Rates Database'!C6708),"-",'Rates Database'!B6708,"-",'Rates Database'!E6708,"-",'Rates Database'!G6708,"-",'Rates Database'!J6708)</f>
        <v>4-2019-Eversource_EMA-Residential-Plympton Muni Agg Rate</v>
      </c>
      <c r="D6709" s="2">
        <f t="shared" si="104"/>
        <v>1</v>
      </c>
    </row>
    <row r="6710" spans="2:4" ht="13.8" x14ac:dyDescent="0.2">
      <c r="B6710" s="18">
        <v>6707</v>
      </c>
      <c r="C6710" s="2" t="str">
        <f>_xlfn.CONCAT(MONTH('Rates Database'!C6709),"-",'Rates Database'!B6709,"-",'Rates Database'!E6709,"-",'Rates Database'!G6709,"-",'Rates Database'!J6709)</f>
        <v>4-2019-National Grid-Residential-Salisbury Muni Agg Rate</v>
      </c>
      <c r="D6710" s="2">
        <f t="shared" si="104"/>
        <v>1</v>
      </c>
    </row>
    <row r="6711" spans="2:4" ht="13.8" x14ac:dyDescent="0.2">
      <c r="B6711" s="18">
        <v>6708</v>
      </c>
      <c r="C6711" s="2" t="str">
        <f>_xlfn.CONCAT(MONTH('Rates Database'!C6710),"-",'Rates Database'!B6710,"-",'Rates Database'!E6710,"-",'Rates Database'!G6710,"-",'Rates Database'!J6710)</f>
        <v>4-2019-National Grid-Residential-Gloucester Muni Agg Rate</v>
      </c>
      <c r="D6711" s="2">
        <f t="shared" si="104"/>
        <v>1</v>
      </c>
    </row>
    <row r="6712" spans="2:4" ht="13.8" x14ac:dyDescent="0.2">
      <c r="B6712" s="18">
        <v>6709</v>
      </c>
      <c r="C6712" s="2" t="str">
        <f>_xlfn.CONCAT(MONTH('Rates Database'!C6711),"-",'Rates Database'!B6711,"-",'Rates Database'!E6711,"-",'Rates Database'!G6711,"-",'Rates Database'!J6711)</f>
        <v>4-2019-Eversource_EMA-Residential-Brookline Muni Agg Rate</v>
      </c>
      <c r="D6712" s="2">
        <f t="shared" si="104"/>
        <v>1</v>
      </c>
    </row>
    <row r="6713" spans="2:4" ht="13.8" x14ac:dyDescent="0.2">
      <c r="B6713" s="18">
        <v>6710</v>
      </c>
      <c r="C6713" s="2" t="str">
        <f>_xlfn.CONCAT(MONTH('Rates Database'!C6712),"-",'Rates Database'!B6712,"-",'Rates Database'!E6712,"-",'Rates Database'!G6712,"-",'Rates Database'!J6712)</f>
        <v>4-2019-Eversource_EMA-Residential-Cambridge Muni Agg Rate</v>
      </c>
      <c r="D6713" s="2">
        <f t="shared" si="104"/>
        <v>1</v>
      </c>
    </row>
    <row r="6714" spans="2:4" ht="13.8" x14ac:dyDescent="0.2">
      <c r="B6714" s="18">
        <v>6711</v>
      </c>
      <c r="C6714" s="2" t="str">
        <f>_xlfn.CONCAT(MONTH('Rates Database'!C6713),"-",'Rates Database'!B6713,"-",'Rates Database'!E6713,"-",'Rates Database'!G6713,"-",'Rates Database'!J6713)</f>
        <v>4-2019-National Grid-Residential-Bellingham Muni Agg Rate</v>
      </c>
      <c r="D6714" s="2">
        <f t="shared" si="104"/>
        <v>1</v>
      </c>
    </row>
    <row r="6715" spans="2:4" ht="13.8" x14ac:dyDescent="0.2">
      <c r="B6715" s="18">
        <v>6712</v>
      </c>
      <c r="C6715" s="2" t="str">
        <f>_xlfn.CONCAT(MONTH('Rates Database'!C6714),"-",'Rates Database'!B6714,"-",'Rates Database'!E6714,"-",'Rates Database'!G6714,"-",'Rates Database'!J6714)</f>
        <v>4-2019-National Grid-Residential-Great Barrington Muni Agg Rate</v>
      </c>
      <c r="D6715" s="2">
        <f t="shared" si="104"/>
        <v>1</v>
      </c>
    </row>
    <row r="6716" spans="2:4" ht="13.8" x14ac:dyDescent="0.2">
      <c r="B6716" s="18">
        <v>6713</v>
      </c>
      <c r="C6716" s="2" t="str">
        <f>_xlfn.CONCAT(MONTH('Rates Database'!C6715),"-",'Rates Database'!B6715,"-",'Rates Database'!E6715,"-",'Rates Database'!G6715,"-",'Rates Database'!J6715)</f>
        <v>4-2019-Eversource_EMA-Residential-Holliston Muni Agg Rate</v>
      </c>
      <c r="D6716" s="2">
        <f t="shared" si="104"/>
        <v>1</v>
      </c>
    </row>
    <row r="6717" spans="2:4" ht="13.8" x14ac:dyDescent="0.2">
      <c r="B6717" s="18">
        <v>6714</v>
      </c>
      <c r="C6717" s="2" t="str">
        <f>_xlfn.CONCAT(MONTH('Rates Database'!C6716),"-",'Rates Database'!B6716,"-",'Rates Database'!E6716,"-",'Rates Database'!G6716,"-",'Rates Database'!J6716)</f>
        <v>4-2019-National Grid-Residential-West Bridgewater Muni Agg Rate</v>
      </c>
      <c r="D6717" s="2">
        <f t="shared" si="104"/>
        <v>1</v>
      </c>
    </row>
    <row r="6718" spans="2:4" ht="13.8" x14ac:dyDescent="0.2">
      <c r="B6718" s="18">
        <v>6715</v>
      </c>
      <c r="C6718" s="2" t="str">
        <f>_xlfn.CONCAT(MONTH('Rates Database'!C6717),"-",'Rates Database'!B6717,"-",'Rates Database'!E6717,"-",'Rates Database'!G6717,"-",'Rates Database'!J6717)</f>
        <v>4-2019-Eversource_EMA-Residential-Newton Muni Agg Rate</v>
      </c>
      <c r="D6718" s="2">
        <f t="shared" si="104"/>
        <v>1</v>
      </c>
    </row>
    <row r="6719" spans="2:4" ht="13.8" x14ac:dyDescent="0.2">
      <c r="B6719" s="18">
        <v>6716</v>
      </c>
      <c r="C6719" s="2" t="str">
        <f>_xlfn.CONCAT(MONTH('Rates Database'!C6718),"-",'Rates Database'!B6718,"-",'Rates Database'!E6718,"-",'Rates Database'!G6718,"-",'Rates Database'!J6718)</f>
        <v>4-2019-National Grid-Residential-Egremont Muni Agg Rate</v>
      </c>
      <c r="D6719" s="2">
        <f t="shared" si="104"/>
        <v>1</v>
      </c>
    </row>
    <row r="6720" spans="2:4" ht="13.8" x14ac:dyDescent="0.2">
      <c r="B6720" s="18">
        <v>6717</v>
      </c>
      <c r="C6720" s="2" t="str">
        <f>_xlfn.CONCAT(MONTH('Rates Database'!C6719),"-",'Rates Database'!B6719,"-",'Rates Database'!E6719,"-",'Rates Database'!G6719,"-",'Rates Database'!J6719)</f>
        <v>4-2019-National Grid-Residential-Williamsburg Muni Agg Rate</v>
      </c>
      <c r="D6720" s="2">
        <f t="shared" si="104"/>
        <v>1</v>
      </c>
    </row>
    <row r="6721" spans="2:4" ht="13.8" x14ac:dyDescent="0.2">
      <c r="B6721" s="18">
        <v>6718</v>
      </c>
      <c r="C6721" s="2" t="str">
        <f>_xlfn.CONCAT(MONTH('Rates Database'!C6720),"-",'Rates Database'!B6720,"-",'Rates Database'!E6720,"-",'Rates Database'!G6720,"-",'Rates Database'!J6720)</f>
        <v>4-2019-National Grid-Residential-Hamilton Muni Agg Rate</v>
      </c>
      <c r="D6721" s="2">
        <f t="shared" si="104"/>
        <v>1</v>
      </c>
    </row>
    <row r="6722" spans="2:4" ht="13.8" x14ac:dyDescent="0.2">
      <c r="B6722" s="18">
        <v>6719</v>
      </c>
      <c r="C6722" s="2" t="str">
        <f>_xlfn.CONCAT(MONTH('Rates Database'!C6721),"-",'Rates Database'!B6721,"-",'Rates Database'!E6721,"-",'Rates Database'!G6721,"-",'Rates Database'!J6721)</f>
        <v>4-2019-National Grid-Residential-Millville Muni Agg Rate</v>
      </c>
      <c r="D6722" s="2">
        <f t="shared" si="104"/>
        <v>1</v>
      </c>
    </row>
    <row r="6723" spans="2:4" ht="13.8" x14ac:dyDescent="0.2">
      <c r="B6723" s="18">
        <v>6720</v>
      </c>
      <c r="C6723" s="2" t="str">
        <f>_xlfn.CONCAT(MONTH('Rates Database'!C6722),"-",'Rates Database'!B6722,"-",'Rates Database'!E6722,"-",'Rates Database'!G6722,"-",'Rates Database'!J6722)</f>
        <v>4-2019-Eversource_EMA-Residential-Natick Muni Agg Rate</v>
      </c>
      <c r="D6723" s="2">
        <f t="shared" si="104"/>
        <v>1</v>
      </c>
    </row>
    <row r="6724" spans="2:4" ht="13.8" x14ac:dyDescent="0.2">
      <c r="B6724" s="18">
        <v>6721</v>
      </c>
      <c r="C6724" s="2" t="str">
        <f>_xlfn.CONCAT(MONTH('Rates Database'!C6723),"-",'Rates Database'!B6723,"-",'Rates Database'!E6723,"-",'Rates Database'!G6723,"-",'Rates Database'!J6723)</f>
        <v>4-2019-Eversource_WMA-Residential-Sandisfield Muni Agg Rate</v>
      </c>
      <c r="D6724" s="2">
        <f t="shared" si="104"/>
        <v>1</v>
      </c>
    </row>
    <row r="6725" spans="2:4" ht="13.8" x14ac:dyDescent="0.2">
      <c r="B6725" s="18">
        <v>6722</v>
      </c>
      <c r="C6725" s="2" t="str">
        <f>_xlfn.CONCAT(MONTH('Rates Database'!C6724),"-",'Rates Database'!B6724,"-",'Rates Database'!E6724,"-",'Rates Database'!G6724,"-",'Rates Database'!J6724)</f>
        <v>4-2019-Eversource_EMA-Residential-Walpole Muni Agg Rate</v>
      </c>
      <c r="D6725" s="2">
        <f t="shared" ref="D6725:D6788" si="105">COUNTIF($C$4:$C$10092,C6725)</f>
        <v>1</v>
      </c>
    </row>
    <row r="6726" spans="2:4" ht="13.8" x14ac:dyDescent="0.2">
      <c r="B6726" s="18">
        <v>6723</v>
      </c>
      <c r="C6726" s="2" t="str">
        <f>_xlfn.CONCAT(MONTH('Rates Database'!C6725),"-",'Rates Database'!B6725,"-",'Rates Database'!E6725,"-",'Rates Database'!G6725,"-",'Rates Database'!J6725)</f>
        <v>4-2019-Eversource_EMA-Residential-Lexington Muni Agg Rate</v>
      </c>
      <c r="D6726" s="2">
        <f t="shared" si="105"/>
        <v>1</v>
      </c>
    </row>
    <row r="6727" spans="2:4" ht="13.8" x14ac:dyDescent="0.2">
      <c r="B6727" s="18">
        <v>6724</v>
      </c>
      <c r="C6727" s="2" t="str">
        <f>_xlfn.CONCAT(MONTH('Rates Database'!C6726),"-",'Rates Database'!B6726,"-",'Rates Database'!E6726,"-",'Rates Database'!G6726,"-",'Rates Database'!J6726)</f>
        <v>4-2019-Eversource_WMA-Residential-Lanesborough Muni Agg Rate</v>
      </c>
      <c r="D6727" s="2">
        <f t="shared" si="105"/>
        <v>1</v>
      </c>
    </row>
    <row r="6728" spans="2:4" ht="13.8" x14ac:dyDescent="0.2">
      <c r="B6728" s="18">
        <v>6725</v>
      </c>
      <c r="C6728" s="2" t="str">
        <f>_xlfn.CONCAT(MONTH('Rates Database'!C6727),"-",'Rates Database'!B6727,"-",'Rates Database'!E6727,"-",'Rates Database'!G6727,"-",'Rates Database'!J6727)</f>
        <v>4-2019-National Grid-Residential-Foxborough Muni Agg Rate</v>
      </c>
      <c r="D6728" s="2">
        <f t="shared" si="105"/>
        <v>1</v>
      </c>
    </row>
    <row r="6729" spans="2:4" ht="13.8" x14ac:dyDescent="0.2">
      <c r="B6729" s="18">
        <v>6726</v>
      </c>
      <c r="C6729" s="2" t="str">
        <f>_xlfn.CONCAT(MONTH('Rates Database'!C6728),"-",'Rates Database'!B6728,"-",'Rates Database'!E6728,"-",'Rates Database'!G6728,"-",'Rates Database'!J6728)</f>
        <v>4-2019-National Grid-Residential-Heath Muni Agg Rate</v>
      </c>
      <c r="D6729" s="2">
        <f t="shared" si="105"/>
        <v>1</v>
      </c>
    </row>
    <row r="6730" spans="2:4" ht="13.8" x14ac:dyDescent="0.2">
      <c r="B6730" s="18">
        <v>6727</v>
      </c>
      <c r="C6730" s="2" t="str">
        <f>_xlfn.CONCAT(MONTH('Rates Database'!C6729),"-",'Rates Database'!B6729,"-",'Rates Database'!E6729,"-",'Rates Database'!G6729,"-",'Rates Database'!J6729)</f>
        <v>4-2019-National Grid-Residential-Auburn Muni Agg Rate</v>
      </c>
      <c r="D6730" s="2">
        <f t="shared" si="105"/>
        <v>1</v>
      </c>
    </row>
    <row r="6731" spans="2:4" ht="13.8" x14ac:dyDescent="0.2">
      <c r="B6731" s="18">
        <v>6728</v>
      </c>
      <c r="C6731" s="2" t="str">
        <f>_xlfn.CONCAT(MONTH('Rates Database'!C6730),"-",'Rates Database'!B6730,"-",'Rates Database'!E6730,"-",'Rates Database'!G6730,"-",'Rates Database'!J6730)</f>
        <v>4-2019-National Grid-Residential-North Andover Muni Agg Rate</v>
      </c>
      <c r="D6731" s="2">
        <f t="shared" si="105"/>
        <v>1</v>
      </c>
    </row>
    <row r="6732" spans="2:4" ht="13.8" x14ac:dyDescent="0.2">
      <c r="B6732" s="18">
        <v>6729</v>
      </c>
      <c r="C6732" s="2" t="str">
        <f>_xlfn.CONCAT(MONTH('Rates Database'!C6731),"-",'Rates Database'!B6731,"-",'Rates Database'!E6731,"-",'Rates Database'!G6731,"-",'Rates Database'!J6731)</f>
        <v>4-2019-National Grid-Residential-Lancaster Muni Agg Rate</v>
      </c>
      <c r="D6732" s="2">
        <f t="shared" si="105"/>
        <v>1</v>
      </c>
    </row>
    <row r="6733" spans="2:4" ht="13.8" x14ac:dyDescent="0.2">
      <c r="B6733" s="18">
        <v>6730</v>
      </c>
      <c r="C6733" s="2" t="str">
        <f>_xlfn.CONCAT(MONTH('Rates Database'!C6732),"-",'Rates Database'!B6732,"-",'Rates Database'!E6732,"-",'Rates Database'!G6732,"-",'Rates Database'!J6732)</f>
        <v>4-2019-National Grid-Residential-Tyngsborough Muni Agg Rate</v>
      </c>
      <c r="D6733" s="2">
        <f t="shared" si="105"/>
        <v>1</v>
      </c>
    </row>
    <row r="6734" spans="2:4" ht="13.8" x14ac:dyDescent="0.2">
      <c r="B6734" s="18">
        <v>6731</v>
      </c>
      <c r="C6734" s="2" t="str">
        <f>_xlfn.CONCAT(MONTH('Rates Database'!C6733),"-",'Rates Database'!B6733,"-",'Rates Database'!E6733,"-",'Rates Database'!G6733,"-",'Rates Database'!J6733)</f>
        <v>4-2019-Eversource_EMA-Residential-Cape Light Compact JPE Muni Agg Rate</v>
      </c>
      <c r="D6734" s="2">
        <f t="shared" si="105"/>
        <v>1</v>
      </c>
    </row>
    <row r="6735" spans="2:4" ht="13.8" x14ac:dyDescent="0.2">
      <c r="B6735" s="18">
        <v>6732</v>
      </c>
      <c r="C6735" s="2" t="str">
        <f>_xlfn.CONCAT(MONTH('Rates Database'!C6734),"-",'Rates Database'!B6734,"-",'Rates Database'!E6734,"-",'Rates Database'!G6734,"-",'Rates Database'!J6734)</f>
        <v>4-2019-National Grid-Residential-Lowell Muni Agg Rate</v>
      </c>
      <c r="D6735" s="2">
        <f t="shared" si="105"/>
        <v>1</v>
      </c>
    </row>
    <row r="6736" spans="2:4" ht="13.8" x14ac:dyDescent="0.2">
      <c r="B6736" s="18">
        <v>6733</v>
      </c>
      <c r="C6736" s="2" t="str">
        <f>_xlfn.CONCAT(MONTH('Rates Database'!C6735),"-",'Rates Database'!B6735,"-",'Rates Database'!E6735,"-",'Rates Database'!G6735,"-",'Rates Database'!J6735)</f>
        <v>4-2019-National Grid-Residential-Marlborough Muni Agg Rate</v>
      </c>
      <c r="D6736" s="2">
        <f t="shared" si="105"/>
        <v>1</v>
      </c>
    </row>
    <row r="6737" spans="2:4" ht="13.8" x14ac:dyDescent="0.2">
      <c r="B6737" s="18">
        <v>6734</v>
      </c>
      <c r="C6737" s="2" t="str">
        <f>_xlfn.CONCAT(MONTH('Rates Database'!C6736),"-",'Rates Database'!B6736,"-",'Rates Database'!E6736,"-",'Rates Database'!G6736,"-",'Rates Database'!J6736)</f>
        <v>5-2019-National Grid-Residential-Nantucket Muni Agg Rate</v>
      </c>
      <c r="D6737" s="2">
        <f t="shared" si="105"/>
        <v>1</v>
      </c>
    </row>
    <row r="6738" spans="2:4" ht="13.8" x14ac:dyDescent="0.2">
      <c r="B6738" s="18">
        <v>6735</v>
      </c>
      <c r="C6738" s="2" t="str">
        <f>_xlfn.CONCAT(MONTH('Rates Database'!C6737),"-",'Rates Database'!B6737,"-",'Rates Database'!E6737,"-",'Rates Database'!G6737,"-",'Rates Database'!J6737)</f>
        <v>5-2019-National Grid-Residential-Westborough Muni Agg Rate</v>
      </c>
      <c r="D6738" s="2">
        <f t="shared" si="105"/>
        <v>1</v>
      </c>
    </row>
    <row r="6739" spans="2:4" ht="13.8" x14ac:dyDescent="0.2">
      <c r="B6739" s="18">
        <v>6736</v>
      </c>
      <c r="C6739" s="2" t="str">
        <f>_xlfn.CONCAT(MONTH('Rates Database'!C6738),"-",'Rates Database'!B6738,"-",'Rates Database'!E6738,"-",'Rates Database'!G6738,"-",'Rates Database'!J6738)</f>
        <v>5-2019-National Grid-Residential-Chelmsford Muni Agg Rate</v>
      </c>
      <c r="D6739" s="2">
        <f t="shared" si="105"/>
        <v>1</v>
      </c>
    </row>
    <row r="6740" spans="2:4" ht="13.8" x14ac:dyDescent="0.2">
      <c r="B6740" s="18">
        <v>6737</v>
      </c>
      <c r="C6740" s="2" t="str">
        <f>_xlfn.CONCAT(MONTH('Rates Database'!C6739),"-",'Rates Database'!B6739,"-",'Rates Database'!E6739,"-",'Rates Database'!G6739,"-",'Rates Database'!J6739)</f>
        <v>5-2019-National Grid-Residential-Marlborough Muni Agg Rate</v>
      </c>
      <c r="D6740" s="2">
        <f t="shared" si="105"/>
        <v>1</v>
      </c>
    </row>
    <row r="6741" spans="2:4" ht="13.8" x14ac:dyDescent="0.2">
      <c r="B6741" s="18">
        <v>6738</v>
      </c>
      <c r="C6741" s="2" t="str">
        <f>_xlfn.CONCAT(MONTH('Rates Database'!C6740),"-",'Rates Database'!B6740,"-",'Rates Database'!E6740,"-",'Rates Database'!G6740,"-",'Rates Database'!J6740)</f>
        <v>5-2019-National Grid-Residential-Salem Muni Agg Rate</v>
      </c>
      <c r="D6741" s="2">
        <f t="shared" si="105"/>
        <v>1</v>
      </c>
    </row>
    <row r="6742" spans="2:4" ht="13.8" x14ac:dyDescent="0.2">
      <c r="B6742" s="18">
        <v>6739</v>
      </c>
      <c r="C6742" s="2" t="str">
        <f>_xlfn.CONCAT(MONTH('Rates Database'!C6741),"-",'Rates Database'!B6741,"-",'Rates Database'!E6741,"-",'Rates Database'!G6741,"-",'Rates Database'!J6741)</f>
        <v>5-2019-Eversource_WMA-Residential-Pittsfield Muni Agg Rate</v>
      </c>
      <c r="D6742" s="2">
        <f t="shared" si="105"/>
        <v>1</v>
      </c>
    </row>
    <row r="6743" spans="2:4" ht="13.8" x14ac:dyDescent="0.2">
      <c r="B6743" s="18">
        <v>6740</v>
      </c>
      <c r="C6743" s="2" t="str">
        <f>_xlfn.CONCAT(MONTH('Rates Database'!C6742),"-",'Rates Database'!B6742,"-",'Rates Database'!E6742,"-",'Rates Database'!G6742,"-",'Rates Database'!J6742)</f>
        <v>5-2019-National Grid-Residential-West Brookfield Muni Agg Rate</v>
      </c>
      <c r="D6743" s="2">
        <f t="shared" si="105"/>
        <v>1</v>
      </c>
    </row>
    <row r="6744" spans="2:4" ht="13.8" x14ac:dyDescent="0.2">
      <c r="B6744" s="18">
        <v>6741</v>
      </c>
      <c r="C6744" s="2" t="str">
        <f>_xlfn.CONCAT(MONTH('Rates Database'!C6743),"-",'Rates Database'!B6743,"-",'Rates Database'!E6743,"-",'Rates Database'!G6743,"-",'Rates Database'!J6743)</f>
        <v>5-2019-National Grid-Residential-Swampscott Muni Agg Rate</v>
      </c>
      <c r="D6744" s="2">
        <f t="shared" si="105"/>
        <v>1</v>
      </c>
    </row>
    <row r="6745" spans="2:4" ht="13.8" x14ac:dyDescent="0.2">
      <c r="B6745" s="18">
        <v>6742</v>
      </c>
      <c r="C6745" s="2" t="str">
        <f>_xlfn.CONCAT(MONTH('Rates Database'!C6744),"-",'Rates Database'!B6744,"-",'Rates Database'!E6744,"-",'Rates Database'!G6744,"-",'Rates Database'!J6744)</f>
        <v>5-2019-National Grid-Residential-Gardner Muni Agg Rate</v>
      </c>
      <c r="D6745" s="2">
        <f t="shared" si="105"/>
        <v>1</v>
      </c>
    </row>
    <row r="6746" spans="2:4" ht="13.8" x14ac:dyDescent="0.2">
      <c r="B6746" s="18">
        <v>6743</v>
      </c>
      <c r="C6746" s="2" t="str">
        <f>_xlfn.CONCAT(MONTH('Rates Database'!C6745),"-",'Rates Database'!B6745,"-",'Rates Database'!E6745,"-",'Rates Database'!G6745,"-",'Rates Database'!J6745)</f>
        <v>5-2019-National Grid-Residential-Williamsburg Muni Agg Rate</v>
      </c>
      <c r="D6746" s="2">
        <f t="shared" si="105"/>
        <v>1</v>
      </c>
    </row>
    <row r="6747" spans="2:4" ht="13.8" x14ac:dyDescent="0.2">
      <c r="B6747" s="18">
        <v>6744</v>
      </c>
      <c r="C6747" s="2" t="str">
        <f>_xlfn.CONCAT(MONTH('Rates Database'!C6746),"-",'Rates Database'!B6746,"-",'Rates Database'!E6746,"-",'Rates Database'!G6746,"-",'Rates Database'!J6746)</f>
        <v>5-2019-Eversource_WMA-Residential-Leverett Muni Agg Rate</v>
      </c>
      <c r="D6747" s="2">
        <f t="shared" si="105"/>
        <v>1</v>
      </c>
    </row>
    <row r="6748" spans="2:4" ht="13.8" x14ac:dyDescent="0.2">
      <c r="B6748" s="18">
        <v>6745</v>
      </c>
      <c r="C6748" s="2" t="str">
        <f>_xlfn.CONCAT(MONTH('Rates Database'!C6747),"-",'Rates Database'!B6747,"-",'Rates Database'!E6747,"-",'Rates Database'!G6747,"-",'Rates Database'!J6747)</f>
        <v>5-2019-Eversource_EMA-Residential-Plymouth Muni Agg Rate</v>
      </c>
      <c r="D6748" s="2">
        <f t="shared" si="105"/>
        <v>1</v>
      </c>
    </row>
    <row r="6749" spans="2:4" ht="13.8" x14ac:dyDescent="0.2">
      <c r="B6749" s="18">
        <v>6746</v>
      </c>
      <c r="C6749" s="2" t="str">
        <f>_xlfn.CONCAT(MONTH('Rates Database'!C6748),"-",'Rates Database'!B6748,"-",'Rates Database'!E6748,"-",'Rates Database'!G6748,"-",'Rates Database'!J6748)</f>
        <v>5-2019-National Grid-Residential-Winchendon Muni Agg Rate</v>
      </c>
      <c r="D6749" s="2">
        <f t="shared" si="105"/>
        <v>1</v>
      </c>
    </row>
    <row r="6750" spans="2:4" ht="13.8" x14ac:dyDescent="0.2">
      <c r="B6750" s="18">
        <v>6747</v>
      </c>
      <c r="C6750" s="2" t="str">
        <f>_xlfn.CONCAT(MONTH('Rates Database'!C6749),"-",'Rates Database'!B6749,"-",'Rates Database'!E6749,"-",'Rates Database'!G6749,"-",'Rates Database'!J6749)</f>
        <v>5-2019-National Grid-Residential-Orange Muni Agg Rate</v>
      </c>
      <c r="D6750" s="2">
        <f t="shared" si="105"/>
        <v>1</v>
      </c>
    </row>
    <row r="6751" spans="2:4" ht="13.8" x14ac:dyDescent="0.2">
      <c r="B6751" s="18">
        <v>6748</v>
      </c>
      <c r="C6751" s="2" t="str">
        <f>_xlfn.CONCAT(MONTH('Rates Database'!C6750),"-",'Rates Database'!B6750,"-",'Rates Database'!E6750,"-",'Rates Database'!G6750,"-",'Rates Database'!J6750)</f>
        <v>5-2019-National Grid-Residential-Adams Muni Agg Rate</v>
      </c>
      <c r="D6751" s="2">
        <f t="shared" si="105"/>
        <v>1</v>
      </c>
    </row>
    <row r="6752" spans="2:4" ht="13.8" x14ac:dyDescent="0.2">
      <c r="B6752" s="18">
        <v>6749</v>
      </c>
      <c r="C6752" s="2" t="str">
        <f>_xlfn.CONCAT(MONTH('Rates Database'!C6751),"-",'Rates Database'!B6751,"-",'Rates Database'!E6751,"-",'Rates Database'!G6751,"-",'Rates Database'!J6751)</f>
        <v>5-2019-Eversource_WMA-Residential-Cheshire Muni Agg Rate</v>
      </c>
      <c r="D6752" s="2">
        <f t="shared" si="105"/>
        <v>1</v>
      </c>
    </row>
    <row r="6753" spans="2:4" ht="13.8" x14ac:dyDescent="0.2">
      <c r="B6753" s="18">
        <v>6750</v>
      </c>
      <c r="C6753" s="2" t="str">
        <f>_xlfn.CONCAT(MONTH('Rates Database'!C6752),"-",'Rates Database'!B6752,"-",'Rates Database'!E6752,"-",'Rates Database'!G6752,"-",'Rates Database'!J6752)</f>
        <v>5-2019-Eversource_EMA-Residential-Acushnet Muni Agg Rate</v>
      </c>
      <c r="D6753" s="2">
        <f t="shared" si="105"/>
        <v>1</v>
      </c>
    </row>
    <row r="6754" spans="2:4" ht="13.8" x14ac:dyDescent="0.2">
      <c r="B6754" s="18">
        <v>6751</v>
      </c>
      <c r="C6754" s="2" t="str">
        <f>_xlfn.CONCAT(MONTH('Rates Database'!C6753),"-",'Rates Database'!B6753,"-",'Rates Database'!E6753,"-",'Rates Database'!G6753,"-",'Rates Database'!J6753)</f>
        <v>5-2019-National Grid-Residential-Attleboro Muni Agg Rate</v>
      </c>
      <c r="D6754" s="2">
        <f t="shared" si="105"/>
        <v>1</v>
      </c>
    </row>
    <row r="6755" spans="2:4" ht="13.8" x14ac:dyDescent="0.2">
      <c r="B6755" s="18">
        <v>6752</v>
      </c>
      <c r="C6755" s="2" t="str">
        <f>_xlfn.CONCAT(MONTH('Rates Database'!C6754),"-",'Rates Database'!B6754,"-",'Rates Database'!E6754,"-",'Rates Database'!G6754,"-",'Rates Database'!J6754)</f>
        <v>5-2019-Eversource_EMA-Residential-Carver Muni Agg Rate</v>
      </c>
      <c r="D6755" s="2">
        <f t="shared" si="105"/>
        <v>1</v>
      </c>
    </row>
    <row r="6756" spans="2:4" ht="13.8" x14ac:dyDescent="0.2">
      <c r="B6756" s="18">
        <v>6753</v>
      </c>
      <c r="C6756" s="2" t="str">
        <f>_xlfn.CONCAT(MONTH('Rates Database'!C6755),"-",'Rates Database'!B6755,"-",'Rates Database'!E6755,"-",'Rates Database'!G6755,"-",'Rates Database'!J6755)</f>
        <v>5-2019-National Grid-Residential-Charlton Muni Agg Rate</v>
      </c>
      <c r="D6756" s="2">
        <f t="shared" si="105"/>
        <v>1</v>
      </c>
    </row>
    <row r="6757" spans="2:4" ht="13.8" x14ac:dyDescent="0.2">
      <c r="B6757" s="18">
        <v>6754</v>
      </c>
      <c r="C6757" s="2" t="str">
        <f>_xlfn.CONCAT(MONTH('Rates Database'!C6756),"-",'Rates Database'!B6756,"-",'Rates Database'!E6756,"-",'Rates Database'!G6756,"-",'Rates Database'!J6756)</f>
        <v>5-2019-Eversource_EMA-Residential-Dartmouth Muni Agg Rate</v>
      </c>
      <c r="D6757" s="2">
        <f t="shared" si="105"/>
        <v>1</v>
      </c>
    </row>
    <row r="6758" spans="2:4" ht="13.8" x14ac:dyDescent="0.2">
      <c r="B6758" s="18">
        <v>6755</v>
      </c>
      <c r="C6758" s="2" t="str">
        <f>_xlfn.CONCAT(MONTH('Rates Database'!C6757),"-",'Rates Database'!B6757,"-",'Rates Database'!E6757,"-",'Rates Database'!G6757,"-",'Rates Database'!J6757)</f>
        <v>5-2019-National Grid-Residential-Dighton Muni Agg Rate</v>
      </c>
      <c r="D6758" s="2">
        <f t="shared" si="105"/>
        <v>1</v>
      </c>
    </row>
    <row r="6759" spans="2:4" ht="13.8" x14ac:dyDescent="0.2">
      <c r="B6759" s="18">
        <v>6756</v>
      </c>
      <c r="C6759" s="2" t="str">
        <f>_xlfn.CONCAT(MONTH('Rates Database'!C6758),"-",'Rates Database'!B6758,"-",'Rates Database'!E6758,"-",'Rates Database'!G6758,"-",'Rates Database'!J6758)</f>
        <v>5-2019-National Grid-Residential-Douglas Muni Agg Rate</v>
      </c>
      <c r="D6759" s="2">
        <f t="shared" si="105"/>
        <v>1</v>
      </c>
    </row>
    <row r="6760" spans="2:4" ht="13.8" x14ac:dyDescent="0.2">
      <c r="B6760" s="18">
        <v>6757</v>
      </c>
      <c r="C6760" s="2" t="str">
        <f>_xlfn.CONCAT(MONTH('Rates Database'!C6759),"-",'Rates Database'!B6759,"-",'Rates Database'!E6759,"-",'Rates Database'!G6759,"-",'Rates Database'!J6759)</f>
        <v>5-2019-National Grid-Residential-Dracut Muni Agg Rate</v>
      </c>
      <c r="D6760" s="2">
        <f t="shared" si="105"/>
        <v>1</v>
      </c>
    </row>
    <row r="6761" spans="2:4" ht="13.8" x14ac:dyDescent="0.2">
      <c r="B6761" s="18">
        <v>6758</v>
      </c>
      <c r="C6761" s="2" t="str">
        <f>_xlfn.CONCAT(MONTH('Rates Database'!C6760),"-",'Rates Database'!B6760,"-",'Rates Database'!E6760,"-",'Rates Database'!G6760,"-",'Rates Database'!J6760)</f>
        <v>5-2019-Eversource_EMA-Residential-Fairhaven Muni Agg Rate</v>
      </c>
      <c r="D6761" s="2">
        <f t="shared" si="105"/>
        <v>1</v>
      </c>
    </row>
    <row r="6762" spans="2:4" ht="13.8" x14ac:dyDescent="0.2">
      <c r="B6762" s="18">
        <v>6759</v>
      </c>
      <c r="C6762" s="2" t="str">
        <f>_xlfn.CONCAT(MONTH('Rates Database'!C6761),"-",'Rates Database'!B6761,"-",'Rates Database'!E6761,"-",'Rates Database'!G6761,"-",'Rates Database'!J6761)</f>
        <v>5-2019-National Grid-Residential-Fall River Muni Agg Rate</v>
      </c>
      <c r="D6762" s="2">
        <f t="shared" si="105"/>
        <v>1</v>
      </c>
    </row>
    <row r="6763" spans="2:4" ht="13.8" x14ac:dyDescent="0.2">
      <c r="B6763" s="18">
        <v>6760</v>
      </c>
      <c r="C6763" s="2" t="str">
        <f>_xlfn.CONCAT(MONTH('Rates Database'!C6762),"-",'Rates Database'!B6762,"-",'Rates Database'!E6762,"-",'Rates Database'!G6762,"-",'Rates Database'!J6762)</f>
        <v>5-2019-Eversource_EMA-Residential-Freetown Muni Agg Rate</v>
      </c>
      <c r="D6763" s="2">
        <f t="shared" si="105"/>
        <v>1</v>
      </c>
    </row>
    <row r="6764" spans="2:4" ht="13.8" x14ac:dyDescent="0.2">
      <c r="B6764" s="18">
        <v>6761</v>
      </c>
      <c r="C6764" s="2" t="str">
        <f>_xlfn.CONCAT(MONTH('Rates Database'!C6763),"-",'Rates Database'!B6763,"-",'Rates Database'!E6763,"-",'Rates Database'!G6763,"-",'Rates Database'!J6763)</f>
        <v>5-2019-Eversource_EMA-Residential-Marion Muni Agg Rate</v>
      </c>
      <c r="D6764" s="2">
        <f t="shared" si="105"/>
        <v>1</v>
      </c>
    </row>
    <row r="6765" spans="2:4" ht="13.8" x14ac:dyDescent="0.2">
      <c r="B6765" s="18">
        <v>6762</v>
      </c>
      <c r="C6765" s="2" t="str">
        <f>_xlfn.CONCAT(MONTH('Rates Database'!C6764),"-",'Rates Database'!B6764,"-",'Rates Database'!E6764,"-",'Rates Database'!G6764,"-",'Rates Database'!J6764)</f>
        <v>5-2019-Eversource_EMA-Residential-Mattapoisett Muni Agg Rate</v>
      </c>
      <c r="D6765" s="2">
        <f t="shared" si="105"/>
        <v>1</v>
      </c>
    </row>
    <row r="6766" spans="2:4" ht="13.8" x14ac:dyDescent="0.2">
      <c r="B6766" s="18">
        <v>6763</v>
      </c>
      <c r="C6766" s="2" t="str">
        <f>_xlfn.CONCAT(MONTH('Rates Database'!C6765),"-",'Rates Database'!B6765,"-",'Rates Database'!E6765,"-",'Rates Database'!G6765,"-",'Rates Database'!J6765)</f>
        <v>5-2019-National Grid-Residential-Millbury Muni Agg Rate</v>
      </c>
      <c r="D6766" s="2">
        <f t="shared" si="105"/>
        <v>1</v>
      </c>
    </row>
    <row r="6767" spans="2:4" ht="13.8" x14ac:dyDescent="0.2">
      <c r="B6767" s="18">
        <v>6764</v>
      </c>
      <c r="C6767" s="2" t="str">
        <f>_xlfn.CONCAT(MONTH('Rates Database'!C6766),"-",'Rates Database'!B6766,"-",'Rates Database'!E6766,"-",'Rates Database'!G6766,"-",'Rates Database'!J6766)</f>
        <v>5-2019-Eversource_EMA-Residential-New Bedford Muni Agg Rate</v>
      </c>
      <c r="D6767" s="2">
        <f t="shared" si="105"/>
        <v>1</v>
      </c>
    </row>
    <row r="6768" spans="2:4" ht="13.8" x14ac:dyDescent="0.2">
      <c r="B6768" s="18">
        <v>6765</v>
      </c>
      <c r="C6768" s="2" t="str">
        <f>_xlfn.CONCAT(MONTH('Rates Database'!C6767),"-",'Rates Database'!B6767,"-",'Rates Database'!E6767,"-",'Rates Database'!G6767,"-",'Rates Database'!J6767)</f>
        <v>5-2019-National Grid-Residential-Northbridge Muni Agg Rate</v>
      </c>
      <c r="D6768" s="2">
        <f t="shared" si="105"/>
        <v>1</v>
      </c>
    </row>
    <row r="6769" spans="2:4" ht="13.8" x14ac:dyDescent="0.2">
      <c r="B6769" s="18">
        <v>6766</v>
      </c>
      <c r="C6769" s="2" t="str">
        <f>_xlfn.CONCAT(MONTH('Rates Database'!C6768),"-",'Rates Database'!B6768,"-",'Rates Database'!E6768,"-",'Rates Database'!G6768,"-",'Rates Database'!J6768)</f>
        <v>5-2019-National Grid-Residential-Norton Muni Agg Rate</v>
      </c>
      <c r="D6769" s="2">
        <f t="shared" si="105"/>
        <v>1</v>
      </c>
    </row>
    <row r="6770" spans="2:4" ht="13.8" x14ac:dyDescent="0.2">
      <c r="B6770" s="18">
        <v>6767</v>
      </c>
      <c r="C6770" s="2" t="str">
        <f>_xlfn.CONCAT(MONTH('Rates Database'!C6769),"-",'Rates Database'!B6769,"-",'Rates Database'!E6769,"-",'Rates Database'!G6769,"-",'Rates Database'!J6769)</f>
        <v>5-2019-National Grid-Residential-Oxford Muni Agg Rate</v>
      </c>
      <c r="D6770" s="2">
        <f t="shared" si="105"/>
        <v>1</v>
      </c>
    </row>
    <row r="6771" spans="2:4" ht="13.8" x14ac:dyDescent="0.2">
      <c r="B6771" s="18">
        <v>6768</v>
      </c>
      <c r="C6771" s="2" t="str">
        <f>_xlfn.CONCAT(MONTH('Rates Database'!C6770),"-",'Rates Database'!B6770,"-",'Rates Database'!E6770,"-",'Rates Database'!G6770,"-",'Rates Database'!J6770)</f>
        <v>5-2019-National Grid-Residential-Plainville Muni Agg Rate</v>
      </c>
      <c r="D6771" s="2">
        <f t="shared" si="105"/>
        <v>1</v>
      </c>
    </row>
    <row r="6772" spans="2:4" ht="13.8" x14ac:dyDescent="0.2">
      <c r="B6772" s="18">
        <v>6769</v>
      </c>
      <c r="C6772" s="2" t="str">
        <f>_xlfn.CONCAT(MONTH('Rates Database'!C6771),"-",'Rates Database'!B6771,"-",'Rates Database'!E6771,"-",'Rates Database'!G6771,"-",'Rates Database'!J6771)</f>
        <v>5-2019-National Grid-Residential-Rehoboth Muni Agg Rate</v>
      </c>
      <c r="D6772" s="2">
        <f t="shared" si="105"/>
        <v>1</v>
      </c>
    </row>
    <row r="6773" spans="2:4" ht="13.8" x14ac:dyDescent="0.2">
      <c r="B6773" s="18">
        <v>6770</v>
      </c>
      <c r="C6773" s="2" t="str">
        <f>_xlfn.CONCAT(MONTH('Rates Database'!C6772),"-",'Rates Database'!B6772,"-",'Rates Database'!E6772,"-",'Rates Database'!G6772,"-",'Rates Database'!J6772)</f>
        <v>5-2019-National Grid-Residential-Seekonk Muni Agg Rate</v>
      </c>
      <c r="D6773" s="2">
        <f t="shared" si="105"/>
        <v>1</v>
      </c>
    </row>
    <row r="6774" spans="2:4" ht="13.8" x14ac:dyDescent="0.2">
      <c r="B6774" s="18">
        <v>6771</v>
      </c>
      <c r="C6774" s="2" t="str">
        <f>_xlfn.CONCAT(MONTH('Rates Database'!C6773),"-",'Rates Database'!B6773,"-",'Rates Database'!E6773,"-",'Rates Database'!G6773,"-",'Rates Database'!J6773)</f>
        <v>5-2019-National Grid-Residential-Somerset Muni Agg Rate</v>
      </c>
      <c r="D6774" s="2">
        <f t="shared" si="105"/>
        <v>1</v>
      </c>
    </row>
    <row r="6775" spans="2:4" ht="13.8" x14ac:dyDescent="0.2">
      <c r="B6775" s="18">
        <v>6772</v>
      </c>
      <c r="C6775" s="2" t="str">
        <f>_xlfn.CONCAT(MONTH('Rates Database'!C6774),"-",'Rates Database'!B6774,"-",'Rates Database'!E6774,"-",'Rates Database'!G6774,"-",'Rates Database'!J6774)</f>
        <v>5-2019-National Grid-Residential-Swansea Muni Agg Rate</v>
      </c>
      <c r="D6775" s="2">
        <f t="shared" si="105"/>
        <v>1</v>
      </c>
    </row>
    <row r="6776" spans="2:4" ht="13.8" x14ac:dyDescent="0.2">
      <c r="B6776" s="18">
        <v>6773</v>
      </c>
      <c r="C6776" s="2" t="str">
        <f>_xlfn.CONCAT(MONTH('Rates Database'!C6775),"-",'Rates Database'!B6775,"-",'Rates Database'!E6775,"-",'Rates Database'!G6775,"-",'Rates Database'!J6775)</f>
        <v>5-2019-National Grid-Residential-Westford Muni Agg Rate</v>
      </c>
      <c r="D6776" s="2">
        <f t="shared" si="105"/>
        <v>1</v>
      </c>
    </row>
    <row r="6777" spans="2:4" ht="13.8" x14ac:dyDescent="0.2">
      <c r="B6777" s="18">
        <v>6774</v>
      </c>
      <c r="C6777" s="2" t="str">
        <f>_xlfn.CONCAT(MONTH('Rates Database'!C6776),"-",'Rates Database'!B6776,"-",'Rates Database'!E6776,"-",'Rates Database'!G6776,"-",'Rates Database'!J6776)</f>
        <v>5-2019-Eversource_EMA-Residential-Westport Muni Agg Rate</v>
      </c>
      <c r="D6777" s="2">
        <f t="shared" si="105"/>
        <v>1</v>
      </c>
    </row>
    <row r="6778" spans="2:4" ht="13.8" x14ac:dyDescent="0.2">
      <c r="B6778" s="18">
        <v>6775</v>
      </c>
      <c r="C6778" s="2" t="str">
        <f>_xlfn.CONCAT(MONTH('Rates Database'!C6777),"-",'Rates Database'!B6777,"-",'Rates Database'!E6777,"-",'Rates Database'!G6777,"-",'Rates Database'!J6777)</f>
        <v>5-2019-Eversource_EMA-Residential-Kingston Muni Agg Rate</v>
      </c>
      <c r="D6778" s="2">
        <f t="shared" si="105"/>
        <v>1</v>
      </c>
    </row>
    <row r="6779" spans="2:4" ht="13.8" x14ac:dyDescent="0.2">
      <c r="B6779" s="18">
        <v>6776</v>
      </c>
      <c r="C6779" s="2" t="str">
        <f>_xlfn.CONCAT(MONTH('Rates Database'!C6778),"-",'Rates Database'!B6778,"-",'Rates Database'!E6778,"-",'Rates Database'!G6778,"-",'Rates Database'!J6778)</f>
        <v>5-2019-Eversource_EMA-Residential-Somerville Muni Agg Rate</v>
      </c>
      <c r="D6779" s="2">
        <f t="shared" si="105"/>
        <v>1</v>
      </c>
    </row>
    <row r="6780" spans="2:4" ht="13.8" x14ac:dyDescent="0.2">
      <c r="B6780" s="18">
        <v>6777</v>
      </c>
      <c r="C6780" s="2" t="str">
        <f>_xlfn.CONCAT(MONTH('Rates Database'!C6779),"-",'Rates Database'!B6779,"-",'Rates Database'!E6779,"-",'Rates Database'!G6779,"-",'Rates Database'!J6779)</f>
        <v>5-2019-National Grid-Residential-Wendell Muni Agg Rate</v>
      </c>
      <c r="D6780" s="2">
        <f t="shared" si="105"/>
        <v>1</v>
      </c>
    </row>
    <row r="6781" spans="2:4" ht="13.8" x14ac:dyDescent="0.2">
      <c r="B6781" s="18">
        <v>6778</v>
      </c>
      <c r="C6781" s="2" t="str">
        <f>_xlfn.CONCAT(MONTH('Rates Database'!C6780),"-",'Rates Database'!B6780,"-",'Rates Database'!E6780,"-",'Rates Database'!G6780,"-",'Rates Database'!J6780)</f>
        <v>5-2019-Eversource_WMA-Residential-Greenfield Muni Agg Rate</v>
      </c>
      <c r="D6781" s="2">
        <f t="shared" si="105"/>
        <v>1</v>
      </c>
    </row>
    <row r="6782" spans="2:4" ht="13.8" x14ac:dyDescent="0.2">
      <c r="B6782" s="18">
        <v>6779</v>
      </c>
      <c r="C6782" s="2" t="str">
        <f>_xlfn.CONCAT(MONTH('Rates Database'!C6781),"-",'Rates Database'!B6781,"-",'Rates Database'!E6781,"-",'Rates Database'!G6781,"-",'Rates Database'!J6781)</f>
        <v>5-2019-National Grid-Residential-Billerica Muni Agg Rate</v>
      </c>
      <c r="D6782" s="2">
        <f t="shared" si="105"/>
        <v>1</v>
      </c>
    </row>
    <row r="6783" spans="2:4" ht="13.8" x14ac:dyDescent="0.2">
      <c r="B6783" s="18">
        <v>6780</v>
      </c>
      <c r="C6783" s="2" t="str">
        <f>_xlfn.CONCAT(MONTH('Rates Database'!C6782),"-",'Rates Database'!B6782,"-",'Rates Database'!E6782,"-",'Rates Database'!G6782,"-",'Rates Database'!J6782)</f>
        <v>5-2019-National Grid-Residential-Clarksburg Muni Agg Rate</v>
      </c>
      <c r="D6783" s="2">
        <f t="shared" si="105"/>
        <v>1</v>
      </c>
    </row>
    <row r="6784" spans="2:4" ht="13.8" x14ac:dyDescent="0.2">
      <c r="B6784" s="18">
        <v>6781</v>
      </c>
      <c r="C6784" s="2" t="str">
        <f>_xlfn.CONCAT(MONTH('Rates Database'!C6783),"-",'Rates Database'!B6783,"-",'Rates Database'!E6783,"-",'Rates Database'!G6783,"-",'Rates Database'!J6783)</f>
        <v>5-2019-Eversource_WMA-Residential-Dalton Muni Agg Rate</v>
      </c>
      <c r="D6784" s="2">
        <f t="shared" si="105"/>
        <v>1</v>
      </c>
    </row>
    <row r="6785" spans="2:4" ht="13.8" x14ac:dyDescent="0.2">
      <c r="B6785" s="18">
        <v>6782</v>
      </c>
      <c r="C6785" s="2" t="str">
        <f>_xlfn.CONCAT(MONTH('Rates Database'!C6784),"-",'Rates Database'!B6784,"-",'Rates Database'!E6784,"-",'Rates Database'!G6784,"-",'Rates Database'!J6784)</f>
        <v>5-2019-National Grid-Residential-Florida Muni Agg Rate</v>
      </c>
      <c r="D6785" s="2">
        <f t="shared" si="105"/>
        <v>1</v>
      </c>
    </row>
    <row r="6786" spans="2:4" ht="13.8" x14ac:dyDescent="0.2">
      <c r="B6786" s="18">
        <v>6783</v>
      </c>
      <c r="C6786" s="2" t="str">
        <f>_xlfn.CONCAT(MONTH('Rates Database'!C6785),"-",'Rates Database'!B6785,"-",'Rates Database'!E6785,"-",'Rates Database'!G6785,"-",'Rates Database'!J6785)</f>
        <v>5-2019-Eversource_WMA-Residential-Lenox Muni Agg Rate</v>
      </c>
      <c r="D6786" s="2">
        <f t="shared" si="105"/>
        <v>1</v>
      </c>
    </row>
    <row r="6787" spans="2:4" ht="13.8" x14ac:dyDescent="0.2">
      <c r="B6787" s="18">
        <v>6784</v>
      </c>
      <c r="C6787" s="2" t="str">
        <f>_xlfn.CONCAT(MONTH('Rates Database'!C6786),"-",'Rates Database'!B6786,"-",'Rates Database'!E6786,"-",'Rates Database'!G6786,"-",'Rates Database'!J6786)</f>
        <v>5-2019-National Grid-Residential-Monterey Muni Agg Rate</v>
      </c>
      <c r="D6787" s="2">
        <f t="shared" si="105"/>
        <v>1</v>
      </c>
    </row>
    <row r="6788" spans="2:4" ht="13.8" x14ac:dyDescent="0.2">
      <c r="B6788" s="18">
        <v>6785</v>
      </c>
      <c r="C6788" s="2" t="str">
        <f>_xlfn.CONCAT(MONTH('Rates Database'!C6787),"-",'Rates Database'!B6787,"-",'Rates Database'!E6787,"-",'Rates Database'!G6787,"-",'Rates Database'!J6787)</f>
        <v>5-2019-National Grid-Residential-New Marlborough Muni Agg Rate</v>
      </c>
      <c r="D6788" s="2">
        <f t="shared" si="105"/>
        <v>1</v>
      </c>
    </row>
    <row r="6789" spans="2:4" ht="13.8" x14ac:dyDescent="0.2">
      <c r="B6789" s="18">
        <v>6786</v>
      </c>
      <c r="C6789" s="2" t="str">
        <f>_xlfn.CONCAT(MONTH('Rates Database'!C6788),"-",'Rates Database'!B6788,"-",'Rates Database'!E6788,"-",'Rates Database'!G6788,"-",'Rates Database'!J6788)</f>
        <v>5-2019-National Grid-Residential-North Adams Muni Agg Rate</v>
      </c>
      <c r="D6789" s="2">
        <f t="shared" ref="D6789:D6852" si="106">COUNTIF($C$4:$C$10092,C6789)</f>
        <v>1</v>
      </c>
    </row>
    <row r="6790" spans="2:4" ht="13.8" x14ac:dyDescent="0.2">
      <c r="B6790" s="18">
        <v>6787</v>
      </c>
      <c r="C6790" s="2" t="str">
        <f>_xlfn.CONCAT(MONTH('Rates Database'!C6789),"-",'Rates Database'!B6789,"-",'Rates Database'!E6789,"-",'Rates Database'!G6789,"-",'Rates Database'!J6789)</f>
        <v>5-2019-National Grid-Residential-Sheffield Muni Agg Rate</v>
      </c>
      <c r="D6790" s="2">
        <f t="shared" si="106"/>
        <v>1</v>
      </c>
    </row>
    <row r="6791" spans="2:4" ht="13.8" x14ac:dyDescent="0.2">
      <c r="B6791" s="18">
        <v>6788</v>
      </c>
      <c r="C6791" s="2" t="str">
        <f>_xlfn.CONCAT(MONTH('Rates Database'!C6790),"-",'Rates Database'!B6790,"-",'Rates Database'!E6790,"-",'Rates Database'!G6790,"-",'Rates Database'!J6790)</f>
        <v>5-2019-National Grid-Residential-West Stockbridge Muni Agg Rate</v>
      </c>
      <c r="D6791" s="2">
        <f t="shared" si="106"/>
        <v>1</v>
      </c>
    </row>
    <row r="6792" spans="2:4" ht="13.8" x14ac:dyDescent="0.2">
      <c r="B6792" s="18">
        <v>6789</v>
      </c>
      <c r="C6792" s="2" t="str">
        <f>_xlfn.CONCAT(MONTH('Rates Database'!C6791),"-",'Rates Database'!B6791,"-",'Rates Database'!E6791,"-",'Rates Database'!G6791,"-",'Rates Database'!J6791)</f>
        <v>5-2019-National Grid-Residential-Williamstown Muni Agg Rate</v>
      </c>
      <c r="D6792" s="2">
        <f t="shared" si="106"/>
        <v>1</v>
      </c>
    </row>
    <row r="6793" spans="2:4" ht="13.8" x14ac:dyDescent="0.2">
      <c r="B6793" s="18">
        <v>6790</v>
      </c>
      <c r="C6793" s="2" t="str">
        <f>_xlfn.CONCAT(MONTH('Rates Database'!C6792),"-",'Rates Database'!B6792,"-",'Rates Database'!E6792,"-",'Rates Database'!G6792,"-",'Rates Database'!J6792)</f>
        <v>5-2019-Eversource_EMA-Residential-Acton Muni Agg Rate</v>
      </c>
      <c r="D6793" s="2">
        <f t="shared" si="106"/>
        <v>1</v>
      </c>
    </row>
    <row r="6794" spans="2:4" ht="13.8" x14ac:dyDescent="0.2">
      <c r="B6794" s="18">
        <v>6791</v>
      </c>
      <c r="C6794" s="2" t="str">
        <f>_xlfn.CONCAT(MONTH('Rates Database'!C6793),"-",'Rates Database'!B6793,"-",'Rates Database'!E6793,"-",'Rates Database'!G6793,"-",'Rates Database'!J6793)</f>
        <v>5-2019-Eversource_EMA-Residential-Sudbury Muni Agg Rate</v>
      </c>
      <c r="D6794" s="2">
        <f t="shared" si="106"/>
        <v>1</v>
      </c>
    </row>
    <row r="6795" spans="2:4" ht="13.8" x14ac:dyDescent="0.2">
      <c r="B6795" s="18">
        <v>6792</v>
      </c>
      <c r="C6795" s="2" t="str">
        <f>_xlfn.CONCAT(MONTH('Rates Database'!C6794),"-",'Rates Database'!B6794,"-",'Rates Database'!E6794,"-",'Rates Database'!G6794,"-",'Rates Database'!J6794)</f>
        <v>5-2019-Eversource_EMA-Residential-Arlington Muni Agg Rate</v>
      </c>
      <c r="D6795" s="2">
        <f t="shared" si="106"/>
        <v>1</v>
      </c>
    </row>
    <row r="6796" spans="2:4" ht="13.8" x14ac:dyDescent="0.2">
      <c r="B6796" s="18">
        <v>6793</v>
      </c>
      <c r="C6796" s="2" t="str">
        <f>_xlfn.CONCAT(MONTH('Rates Database'!C6795),"-",'Rates Database'!B6795,"-",'Rates Database'!E6795,"-",'Rates Database'!G6795,"-",'Rates Database'!J6795)</f>
        <v>5-2019-National Grid-Residential-Grafton Muni Agg Rate</v>
      </c>
      <c r="D6796" s="2">
        <f t="shared" si="106"/>
        <v>1</v>
      </c>
    </row>
    <row r="6797" spans="2:4" ht="13.8" x14ac:dyDescent="0.2">
      <c r="B6797" s="18">
        <v>6794</v>
      </c>
      <c r="C6797" s="2" t="str">
        <f>_xlfn.CONCAT(MONTH('Rates Database'!C6796),"-",'Rates Database'!B6796,"-",'Rates Database'!E6796,"-",'Rates Database'!G6796,"-",'Rates Database'!J6796)</f>
        <v>5-2019-National Grid-Residential-Halifax Muni Agg Rate</v>
      </c>
      <c r="D6797" s="2">
        <f t="shared" si="106"/>
        <v>1</v>
      </c>
    </row>
    <row r="6798" spans="2:4" ht="13.8" x14ac:dyDescent="0.2">
      <c r="B6798" s="18">
        <v>6795</v>
      </c>
      <c r="C6798" s="2" t="str">
        <f>_xlfn.CONCAT(MONTH('Rates Database'!C6797),"-",'Rates Database'!B6797,"-",'Rates Database'!E6797,"-",'Rates Database'!G6797,"-",'Rates Database'!J6797)</f>
        <v>5-2019-National Grid-Residential-Southborough Muni Agg Rate</v>
      </c>
      <c r="D6798" s="2">
        <f t="shared" si="106"/>
        <v>1</v>
      </c>
    </row>
    <row r="6799" spans="2:4" ht="13.8" x14ac:dyDescent="0.2">
      <c r="B6799" s="18">
        <v>6796</v>
      </c>
      <c r="C6799" s="2" t="str">
        <f>_xlfn.CONCAT(MONTH('Rates Database'!C6798),"-",'Rates Database'!B6798,"-",'Rates Database'!E6798,"-",'Rates Database'!G6798,"-",'Rates Database'!J6798)</f>
        <v>5-2019-Eversource_EMA-Residential-Stoneham Muni Agg Rate</v>
      </c>
      <c r="D6799" s="2">
        <f t="shared" si="106"/>
        <v>1</v>
      </c>
    </row>
    <row r="6800" spans="2:4" ht="13.8" x14ac:dyDescent="0.2">
      <c r="B6800" s="18">
        <v>6797</v>
      </c>
      <c r="C6800" s="2" t="str">
        <f>_xlfn.CONCAT(MONTH('Rates Database'!C6799),"-",'Rates Database'!B6799,"-",'Rates Database'!E6799,"-",'Rates Database'!G6799,"-",'Rates Database'!J6799)</f>
        <v>5-2019-Eversource_EMA-Residential-Winchester Muni Agg Rate</v>
      </c>
      <c r="D6800" s="2">
        <f t="shared" si="106"/>
        <v>1</v>
      </c>
    </row>
    <row r="6801" spans="2:4" ht="13.8" x14ac:dyDescent="0.2">
      <c r="B6801" s="18">
        <v>6798</v>
      </c>
      <c r="C6801" s="2" t="str">
        <f>_xlfn.CONCAT(MONTH('Rates Database'!C6800),"-",'Rates Database'!B6800,"-",'Rates Database'!E6800,"-",'Rates Database'!G6800,"-",'Rates Database'!J6800)</f>
        <v>5-2019-National Grid-Residential-Webster Muni Agg Rate</v>
      </c>
      <c r="D6801" s="2">
        <f t="shared" si="106"/>
        <v>1</v>
      </c>
    </row>
    <row r="6802" spans="2:4" ht="13.8" x14ac:dyDescent="0.2">
      <c r="B6802" s="18">
        <v>6799</v>
      </c>
      <c r="C6802" s="2" t="str">
        <f>_xlfn.CONCAT(MONTH('Rates Database'!C6801),"-",'Rates Database'!B6801,"-",'Rates Database'!E6801,"-",'Rates Database'!G6801,"-",'Rates Database'!J6801)</f>
        <v>5-2019-National Grid-Residential-Sutton Muni Agg Rate</v>
      </c>
      <c r="D6802" s="2">
        <f t="shared" si="106"/>
        <v>1</v>
      </c>
    </row>
    <row r="6803" spans="2:4" ht="13.8" x14ac:dyDescent="0.2">
      <c r="B6803" s="18">
        <v>6800</v>
      </c>
      <c r="C6803" s="2" t="str">
        <f>_xlfn.CONCAT(MONTH('Rates Database'!C6802),"-",'Rates Database'!B6802,"-",'Rates Database'!E6802,"-",'Rates Database'!G6802,"-",'Rates Database'!J6802)</f>
        <v>5-2019-Eversource_EMA-Residential-Ashland Muni Agg Rate</v>
      </c>
      <c r="D6803" s="2">
        <f t="shared" si="106"/>
        <v>1</v>
      </c>
    </row>
    <row r="6804" spans="2:4" ht="13.8" x14ac:dyDescent="0.2">
      <c r="B6804" s="18">
        <v>6801</v>
      </c>
      <c r="C6804" s="2" t="str">
        <f>_xlfn.CONCAT(MONTH('Rates Database'!C6803),"-",'Rates Database'!B6803,"-",'Rates Database'!E6803,"-",'Rates Database'!G6803,"-",'Rates Database'!J6803)</f>
        <v>5-2019-Unitil-Residential-Ashby Muni Agg Rate</v>
      </c>
      <c r="D6804" s="2">
        <f t="shared" si="106"/>
        <v>1</v>
      </c>
    </row>
    <row r="6805" spans="2:4" ht="13.8" x14ac:dyDescent="0.2">
      <c r="B6805" s="18">
        <v>6802</v>
      </c>
      <c r="C6805" s="2" t="str">
        <f>_xlfn.CONCAT(MONTH('Rates Database'!C6804),"-",'Rates Database'!B6804,"-",'Rates Database'!E6804,"-",'Rates Database'!G6804,"-",'Rates Database'!J6804)</f>
        <v>5-2019-Eversource_EMA-Residential-Carlisle Muni Agg Rate</v>
      </c>
      <c r="D6805" s="2">
        <f t="shared" si="106"/>
        <v>1</v>
      </c>
    </row>
    <row r="6806" spans="2:4" ht="13.8" x14ac:dyDescent="0.2">
      <c r="B6806" s="18">
        <v>6803</v>
      </c>
      <c r="C6806" s="2" t="str">
        <f>_xlfn.CONCAT(MONTH('Rates Database'!C6805),"-",'Rates Database'!B6805,"-",'Rates Database'!E6805,"-",'Rates Database'!G6805,"-",'Rates Database'!J6805)</f>
        <v>5-2019-National Grid-Residential-Berlin Muni Agg Rate</v>
      </c>
      <c r="D6806" s="2">
        <f t="shared" si="106"/>
        <v>1</v>
      </c>
    </row>
    <row r="6807" spans="2:4" ht="13.8" x14ac:dyDescent="0.2">
      <c r="B6807" s="18">
        <v>6804</v>
      </c>
      <c r="C6807" s="2" t="str">
        <f>_xlfn.CONCAT(MONTH('Rates Database'!C6806),"-",'Rates Database'!B6806,"-",'Rates Database'!E6806,"-",'Rates Database'!G6806,"-",'Rates Database'!J6806)</f>
        <v>5-2019-National Grid-Residential-Tewksbury Muni Agg Rate</v>
      </c>
      <c r="D6807" s="2">
        <f t="shared" si="106"/>
        <v>1</v>
      </c>
    </row>
    <row r="6808" spans="2:4" ht="13.8" x14ac:dyDescent="0.2">
      <c r="B6808" s="18">
        <v>6805</v>
      </c>
      <c r="C6808" s="2" t="str">
        <f>_xlfn.CONCAT(MONTH('Rates Database'!C6807),"-",'Rates Database'!B6807,"-",'Rates Database'!E6807,"-",'Rates Database'!G6807,"-",'Rates Database'!J6807)</f>
        <v>5-2019-Unitil-Residential-Lunenburg Muni Agg Rate</v>
      </c>
      <c r="D6808" s="2">
        <f t="shared" si="106"/>
        <v>1</v>
      </c>
    </row>
    <row r="6809" spans="2:4" ht="13.8" x14ac:dyDescent="0.2">
      <c r="B6809" s="18">
        <v>6806</v>
      </c>
      <c r="C6809" s="2" t="str">
        <f>_xlfn.CONCAT(MONTH('Rates Database'!C6808),"-",'Rates Database'!B6808,"-",'Rates Database'!E6808,"-",'Rates Database'!G6808,"-",'Rates Database'!J6808)</f>
        <v>5-2019-Eversource_EMA-Residential-Plympton Muni Agg Rate</v>
      </c>
      <c r="D6809" s="2">
        <f t="shared" si="106"/>
        <v>1</v>
      </c>
    </row>
    <row r="6810" spans="2:4" ht="13.8" x14ac:dyDescent="0.2">
      <c r="B6810" s="18">
        <v>6807</v>
      </c>
      <c r="C6810" s="2" t="str">
        <f>_xlfn.CONCAT(MONTH('Rates Database'!C6809),"-",'Rates Database'!B6809,"-",'Rates Database'!E6809,"-",'Rates Database'!G6809,"-",'Rates Database'!J6809)</f>
        <v>5-2019-National Grid-Residential-Salisbury Muni Agg Rate</v>
      </c>
      <c r="D6810" s="2">
        <f t="shared" si="106"/>
        <v>1</v>
      </c>
    </row>
    <row r="6811" spans="2:4" ht="13.8" x14ac:dyDescent="0.2">
      <c r="B6811" s="18">
        <v>6808</v>
      </c>
      <c r="C6811" s="2" t="str">
        <f>_xlfn.CONCAT(MONTH('Rates Database'!C6810),"-",'Rates Database'!B6810,"-",'Rates Database'!E6810,"-",'Rates Database'!G6810,"-",'Rates Database'!J6810)</f>
        <v>5-2019-National Grid-Residential-Gloucester Muni Agg Rate</v>
      </c>
      <c r="D6811" s="2">
        <f t="shared" si="106"/>
        <v>1</v>
      </c>
    </row>
    <row r="6812" spans="2:4" ht="13.8" x14ac:dyDescent="0.2">
      <c r="B6812" s="18">
        <v>6809</v>
      </c>
      <c r="C6812" s="2" t="str">
        <f>_xlfn.CONCAT(MONTH('Rates Database'!C6811),"-",'Rates Database'!B6811,"-",'Rates Database'!E6811,"-",'Rates Database'!G6811,"-",'Rates Database'!J6811)</f>
        <v>5-2019-Eversource_EMA-Residential-Brookline Muni Agg Rate</v>
      </c>
      <c r="D6812" s="2">
        <f t="shared" si="106"/>
        <v>1</v>
      </c>
    </row>
    <row r="6813" spans="2:4" ht="13.8" x14ac:dyDescent="0.2">
      <c r="B6813" s="18">
        <v>6810</v>
      </c>
      <c r="C6813" s="2" t="str">
        <f>_xlfn.CONCAT(MONTH('Rates Database'!C6812),"-",'Rates Database'!B6812,"-",'Rates Database'!E6812,"-",'Rates Database'!G6812,"-",'Rates Database'!J6812)</f>
        <v>5-2019-Eversource_EMA-Residential-Cambridge Muni Agg Rate</v>
      </c>
      <c r="D6813" s="2">
        <f t="shared" si="106"/>
        <v>1</v>
      </c>
    </row>
    <row r="6814" spans="2:4" ht="13.8" x14ac:dyDescent="0.2">
      <c r="B6814" s="18">
        <v>6811</v>
      </c>
      <c r="C6814" s="2" t="str">
        <f>_xlfn.CONCAT(MONTH('Rates Database'!C6813),"-",'Rates Database'!B6813,"-",'Rates Database'!E6813,"-",'Rates Database'!G6813,"-",'Rates Database'!J6813)</f>
        <v>5-2019-National Grid-Residential-Bellingham Muni Agg Rate</v>
      </c>
      <c r="D6814" s="2">
        <f t="shared" si="106"/>
        <v>1</v>
      </c>
    </row>
    <row r="6815" spans="2:4" ht="13.8" x14ac:dyDescent="0.2">
      <c r="B6815" s="18">
        <v>6812</v>
      </c>
      <c r="C6815" s="2" t="str">
        <f>_xlfn.CONCAT(MONTH('Rates Database'!C6814),"-",'Rates Database'!B6814,"-",'Rates Database'!E6814,"-",'Rates Database'!G6814,"-",'Rates Database'!J6814)</f>
        <v>5-2019-National Grid-Residential-Great Barrington Muni Agg Rate</v>
      </c>
      <c r="D6815" s="2">
        <f t="shared" si="106"/>
        <v>1</v>
      </c>
    </row>
    <row r="6816" spans="2:4" ht="13.8" x14ac:dyDescent="0.2">
      <c r="B6816" s="18">
        <v>6813</v>
      </c>
      <c r="C6816" s="2" t="str">
        <f>_xlfn.CONCAT(MONTH('Rates Database'!C6815),"-",'Rates Database'!B6815,"-",'Rates Database'!E6815,"-",'Rates Database'!G6815,"-",'Rates Database'!J6815)</f>
        <v>5-2019-Eversource_EMA-Residential-Holliston Muni Agg Rate</v>
      </c>
      <c r="D6816" s="2">
        <f t="shared" si="106"/>
        <v>1</v>
      </c>
    </row>
    <row r="6817" spans="2:4" ht="13.8" x14ac:dyDescent="0.2">
      <c r="B6817" s="18">
        <v>6814</v>
      </c>
      <c r="C6817" s="2" t="str">
        <f>_xlfn.CONCAT(MONTH('Rates Database'!C6816),"-",'Rates Database'!B6816,"-",'Rates Database'!E6816,"-",'Rates Database'!G6816,"-",'Rates Database'!J6816)</f>
        <v>5-2019-National Grid-Residential-West Bridgewater Muni Agg Rate</v>
      </c>
      <c r="D6817" s="2">
        <f t="shared" si="106"/>
        <v>1</v>
      </c>
    </row>
    <row r="6818" spans="2:4" ht="13.8" x14ac:dyDescent="0.2">
      <c r="B6818" s="18">
        <v>6815</v>
      </c>
      <c r="C6818" s="2" t="str">
        <f>_xlfn.CONCAT(MONTH('Rates Database'!C6817),"-",'Rates Database'!B6817,"-",'Rates Database'!E6817,"-",'Rates Database'!G6817,"-",'Rates Database'!J6817)</f>
        <v>5-2019-Eversource_EMA-Residential-Newton Muni Agg Rate</v>
      </c>
      <c r="D6818" s="2">
        <f t="shared" si="106"/>
        <v>1</v>
      </c>
    </row>
    <row r="6819" spans="2:4" ht="13.8" x14ac:dyDescent="0.2">
      <c r="B6819" s="18">
        <v>6816</v>
      </c>
      <c r="C6819" s="2" t="str">
        <f>_xlfn.CONCAT(MONTH('Rates Database'!C6818),"-",'Rates Database'!B6818,"-",'Rates Database'!E6818,"-",'Rates Database'!G6818,"-",'Rates Database'!J6818)</f>
        <v>5-2019-National Grid-Residential-Egremont Muni Agg Rate</v>
      </c>
      <c r="D6819" s="2">
        <f t="shared" si="106"/>
        <v>1</v>
      </c>
    </row>
    <row r="6820" spans="2:4" ht="13.8" x14ac:dyDescent="0.2">
      <c r="B6820" s="18">
        <v>6817</v>
      </c>
      <c r="C6820" s="2" t="str">
        <f>_xlfn.CONCAT(MONTH('Rates Database'!C6819),"-",'Rates Database'!B6819,"-",'Rates Database'!E6819,"-",'Rates Database'!G6819,"-",'Rates Database'!J6819)</f>
        <v>5-2019-National Grid-Residential-Hamilton Muni Agg Rate</v>
      </c>
      <c r="D6820" s="2">
        <f t="shared" si="106"/>
        <v>1</v>
      </c>
    </row>
    <row r="6821" spans="2:4" ht="13.8" x14ac:dyDescent="0.2">
      <c r="B6821" s="18">
        <v>6818</v>
      </c>
      <c r="C6821" s="2" t="str">
        <f>_xlfn.CONCAT(MONTH('Rates Database'!C6820),"-",'Rates Database'!B6820,"-",'Rates Database'!E6820,"-",'Rates Database'!G6820,"-",'Rates Database'!J6820)</f>
        <v>5-2019-National Grid-Residential-Millville Muni Agg Rate</v>
      </c>
      <c r="D6821" s="2">
        <f t="shared" si="106"/>
        <v>1</v>
      </c>
    </row>
    <row r="6822" spans="2:4" ht="13.8" x14ac:dyDescent="0.2">
      <c r="B6822" s="18">
        <v>6819</v>
      </c>
      <c r="C6822" s="2" t="str">
        <f>_xlfn.CONCAT(MONTH('Rates Database'!C6821),"-",'Rates Database'!B6821,"-",'Rates Database'!E6821,"-",'Rates Database'!G6821,"-",'Rates Database'!J6821)</f>
        <v>5-2019-Eversource_EMA-Residential-Natick Muni Agg Rate</v>
      </c>
      <c r="D6822" s="2">
        <f t="shared" si="106"/>
        <v>1</v>
      </c>
    </row>
    <row r="6823" spans="2:4" ht="13.8" x14ac:dyDescent="0.2">
      <c r="B6823" s="18">
        <v>6820</v>
      </c>
      <c r="C6823" s="2" t="str">
        <f>_xlfn.CONCAT(MONTH('Rates Database'!C6822),"-",'Rates Database'!B6822,"-",'Rates Database'!E6822,"-",'Rates Database'!G6822,"-",'Rates Database'!J6822)</f>
        <v>5-2019-Eversource_WMA-Residential-Sandisfield Muni Agg Rate</v>
      </c>
      <c r="D6823" s="2">
        <f t="shared" si="106"/>
        <v>1</v>
      </c>
    </row>
    <row r="6824" spans="2:4" ht="13.8" x14ac:dyDescent="0.2">
      <c r="B6824" s="18">
        <v>6821</v>
      </c>
      <c r="C6824" s="2" t="str">
        <f>_xlfn.CONCAT(MONTH('Rates Database'!C6823),"-",'Rates Database'!B6823,"-",'Rates Database'!E6823,"-",'Rates Database'!G6823,"-",'Rates Database'!J6823)</f>
        <v>5-2019-Eversource_EMA-Residential-Walpole Muni Agg Rate</v>
      </c>
      <c r="D6824" s="2">
        <f t="shared" si="106"/>
        <v>1</v>
      </c>
    </row>
    <row r="6825" spans="2:4" ht="13.8" x14ac:dyDescent="0.2">
      <c r="B6825" s="18">
        <v>6822</v>
      </c>
      <c r="C6825" s="2" t="str">
        <f>_xlfn.CONCAT(MONTH('Rates Database'!C6824),"-",'Rates Database'!B6824,"-",'Rates Database'!E6824,"-",'Rates Database'!G6824,"-",'Rates Database'!J6824)</f>
        <v>5-2019-Eversource_EMA-Residential-Lexington Muni Agg Rate</v>
      </c>
      <c r="D6825" s="2">
        <f t="shared" si="106"/>
        <v>1</v>
      </c>
    </row>
    <row r="6826" spans="2:4" ht="13.8" x14ac:dyDescent="0.2">
      <c r="B6826" s="18">
        <v>6823</v>
      </c>
      <c r="C6826" s="2" t="str">
        <f>_xlfn.CONCAT(MONTH('Rates Database'!C6825),"-",'Rates Database'!B6825,"-",'Rates Database'!E6825,"-",'Rates Database'!G6825,"-",'Rates Database'!J6825)</f>
        <v>5-2019-Eversource_WMA-Residential-Lanesborough Muni Agg Rate</v>
      </c>
      <c r="D6826" s="2">
        <f t="shared" si="106"/>
        <v>1</v>
      </c>
    </row>
    <row r="6827" spans="2:4" ht="13.8" x14ac:dyDescent="0.2">
      <c r="B6827" s="18">
        <v>6824</v>
      </c>
      <c r="C6827" s="2" t="str">
        <f>_xlfn.CONCAT(MONTH('Rates Database'!C6826),"-",'Rates Database'!B6826,"-",'Rates Database'!E6826,"-",'Rates Database'!G6826,"-",'Rates Database'!J6826)</f>
        <v>5-2019-National Grid-Residential-Foxborough Muni Agg Rate</v>
      </c>
      <c r="D6827" s="2">
        <f t="shared" si="106"/>
        <v>1</v>
      </c>
    </row>
    <row r="6828" spans="2:4" ht="13.8" x14ac:dyDescent="0.2">
      <c r="B6828" s="18">
        <v>6825</v>
      </c>
      <c r="C6828" s="2" t="str">
        <f>_xlfn.CONCAT(MONTH('Rates Database'!C6827),"-",'Rates Database'!B6827,"-",'Rates Database'!E6827,"-",'Rates Database'!G6827,"-",'Rates Database'!J6827)</f>
        <v>5-2019-National Grid-Residential-Heath Muni Agg Rate</v>
      </c>
      <c r="D6828" s="2">
        <f t="shared" si="106"/>
        <v>1</v>
      </c>
    </row>
    <row r="6829" spans="2:4" ht="13.8" x14ac:dyDescent="0.2">
      <c r="B6829" s="18">
        <v>6826</v>
      </c>
      <c r="C6829" s="2" t="str">
        <f>_xlfn.CONCAT(MONTH('Rates Database'!C6828),"-",'Rates Database'!B6828,"-",'Rates Database'!E6828,"-",'Rates Database'!G6828,"-",'Rates Database'!J6828)</f>
        <v>5-2019-National Grid-Residential-Auburn Muni Agg Rate</v>
      </c>
      <c r="D6829" s="2">
        <f t="shared" si="106"/>
        <v>1</v>
      </c>
    </row>
    <row r="6830" spans="2:4" ht="13.8" x14ac:dyDescent="0.2">
      <c r="B6830" s="18">
        <v>6827</v>
      </c>
      <c r="C6830" s="2" t="str">
        <f>_xlfn.CONCAT(MONTH('Rates Database'!C6829),"-",'Rates Database'!B6829,"-",'Rates Database'!E6829,"-",'Rates Database'!G6829,"-",'Rates Database'!J6829)</f>
        <v>5-2019-National Grid-Residential-North Andover Muni Agg Rate</v>
      </c>
      <c r="D6830" s="2">
        <f t="shared" si="106"/>
        <v>1</v>
      </c>
    </row>
    <row r="6831" spans="2:4" ht="13.8" x14ac:dyDescent="0.2">
      <c r="B6831" s="18">
        <v>6828</v>
      </c>
      <c r="C6831" s="2" t="str">
        <f>_xlfn.CONCAT(MONTH('Rates Database'!C6830),"-",'Rates Database'!B6830,"-",'Rates Database'!E6830,"-",'Rates Database'!G6830,"-",'Rates Database'!J6830)</f>
        <v>5-2019-National Grid-Residential-Lowell Muni Agg Rate</v>
      </c>
      <c r="D6831" s="2">
        <f t="shared" si="106"/>
        <v>1</v>
      </c>
    </row>
    <row r="6832" spans="2:4" ht="13.8" x14ac:dyDescent="0.2">
      <c r="B6832" s="18">
        <v>6829</v>
      </c>
      <c r="C6832" s="2" t="str">
        <f>_xlfn.CONCAT(MONTH('Rates Database'!C6831),"-",'Rates Database'!B6831,"-",'Rates Database'!E6831,"-",'Rates Database'!G6831,"-",'Rates Database'!J6831)</f>
        <v>5-2019-National Grid-Residential-Lancaster Muni Agg Rate</v>
      </c>
      <c r="D6832" s="2">
        <f t="shared" si="106"/>
        <v>1</v>
      </c>
    </row>
    <row r="6833" spans="2:4" ht="13.8" x14ac:dyDescent="0.2">
      <c r="B6833" s="18">
        <v>6830</v>
      </c>
      <c r="C6833" s="2" t="str">
        <f>_xlfn.CONCAT(MONTH('Rates Database'!C6832),"-",'Rates Database'!B6832,"-",'Rates Database'!E6832,"-",'Rates Database'!G6832,"-",'Rates Database'!J6832)</f>
        <v>5-2019-National Grid-Residential-Tyngsborough Muni Agg Rate</v>
      </c>
      <c r="D6833" s="2">
        <f t="shared" si="106"/>
        <v>1</v>
      </c>
    </row>
    <row r="6834" spans="2:4" ht="13.8" x14ac:dyDescent="0.2">
      <c r="B6834" s="18">
        <v>6831</v>
      </c>
      <c r="C6834" s="2" t="str">
        <f>_xlfn.CONCAT(MONTH('Rates Database'!C6833),"-",'Rates Database'!B6833,"-",'Rates Database'!E6833,"-",'Rates Database'!G6833,"-",'Rates Database'!J6833)</f>
        <v>5-2019-Eversource_EMA-Residential-Cape Light Compact JPE Muni Agg Rate</v>
      </c>
      <c r="D6834" s="2">
        <f t="shared" si="106"/>
        <v>1</v>
      </c>
    </row>
    <row r="6835" spans="2:4" ht="13.8" x14ac:dyDescent="0.2">
      <c r="B6835" s="18">
        <v>6832</v>
      </c>
      <c r="C6835" s="2" t="str">
        <f>_xlfn.CONCAT(MONTH('Rates Database'!C6834),"-",'Rates Database'!B6834,"-",'Rates Database'!E6834,"-",'Rates Database'!G6834,"-",'Rates Database'!J6834)</f>
        <v>6-2019-National Grid-Residential-Nantucket Muni Agg Rate</v>
      </c>
      <c r="D6835" s="2">
        <f t="shared" si="106"/>
        <v>1</v>
      </c>
    </row>
    <row r="6836" spans="2:4" ht="13.8" x14ac:dyDescent="0.2">
      <c r="B6836" s="18">
        <v>6833</v>
      </c>
      <c r="C6836" s="2" t="str">
        <f>_xlfn.CONCAT(MONTH('Rates Database'!C6835),"-",'Rates Database'!B6835,"-",'Rates Database'!E6835,"-",'Rates Database'!G6835,"-",'Rates Database'!J6835)</f>
        <v>6-2019-National Grid-Residential-Westborough Muni Agg Rate</v>
      </c>
      <c r="D6836" s="2">
        <f t="shared" si="106"/>
        <v>1</v>
      </c>
    </row>
    <row r="6837" spans="2:4" ht="13.8" x14ac:dyDescent="0.2">
      <c r="B6837" s="18">
        <v>6834</v>
      </c>
      <c r="C6837" s="2" t="str">
        <f>_xlfn.CONCAT(MONTH('Rates Database'!C6836),"-",'Rates Database'!B6836,"-",'Rates Database'!E6836,"-",'Rates Database'!G6836,"-",'Rates Database'!J6836)</f>
        <v>6-2019-National Grid-Residential-Chelmsford Muni Agg Rate</v>
      </c>
      <c r="D6837" s="2">
        <f t="shared" si="106"/>
        <v>1</v>
      </c>
    </row>
    <row r="6838" spans="2:4" ht="13.8" x14ac:dyDescent="0.2">
      <c r="B6838" s="18">
        <v>6835</v>
      </c>
      <c r="C6838" s="2" t="str">
        <f>_xlfn.CONCAT(MONTH('Rates Database'!C6837),"-",'Rates Database'!B6837,"-",'Rates Database'!E6837,"-",'Rates Database'!G6837,"-",'Rates Database'!J6837)</f>
        <v>6-2019-National Grid-Residential-Marlborough Muni Agg Rate</v>
      </c>
      <c r="D6838" s="2">
        <f t="shared" si="106"/>
        <v>1</v>
      </c>
    </row>
    <row r="6839" spans="2:4" ht="13.8" x14ac:dyDescent="0.2">
      <c r="B6839" s="18">
        <v>6836</v>
      </c>
      <c r="C6839" s="2" t="str">
        <f>_xlfn.CONCAT(MONTH('Rates Database'!C6838),"-",'Rates Database'!B6838,"-",'Rates Database'!E6838,"-",'Rates Database'!G6838,"-",'Rates Database'!J6838)</f>
        <v>6-2019-National Grid-Residential-Salem Muni Agg Rate</v>
      </c>
      <c r="D6839" s="2">
        <f t="shared" si="106"/>
        <v>1</v>
      </c>
    </row>
    <row r="6840" spans="2:4" ht="13.8" x14ac:dyDescent="0.2">
      <c r="B6840" s="18">
        <v>6837</v>
      </c>
      <c r="C6840" s="2" t="str">
        <f>_xlfn.CONCAT(MONTH('Rates Database'!C6839),"-",'Rates Database'!B6839,"-",'Rates Database'!E6839,"-",'Rates Database'!G6839,"-",'Rates Database'!J6839)</f>
        <v>6-2019-Eversource_WMA-Residential-Pittsfield Muni Agg Rate</v>
      </c>
      <c r="D6840" s="2">
        <f t="shared" si="106"/>
        <v>1</v>
      </c>
    </row>
    <row r="6841" spans="2:4" ht="13.8" x14ac:dyDescent="0.2">
      <c r="B6841" s="18">
        <v>6838</v>
      </c>
      <c r="C6841" s="2" t="str">
        <f>_xlfn.CONCAT(MONTH('Rates Database'!C6840),"-",'Rates Database'!B6840,"-",'Rates Database'!E6840,"-",'Rates Database'!G6840,"-",'Rates Database'!J6840)</f>
        <v>6-2019-National Grid-Residential-Lancaster Muni Agg Rate</v>
      </c>
      <c r="D6841" s="2">
        <f t="shared" si="106"/>
        <v>1</v>
      </c>
    </row>
    <row r="6842" spans="2:4" ht="13.8" x14ac:dyDescent="0.2">
      <c r="B6842" s="18">
        <v>6839</v>
      </c>
      <c r="C6842" s="2" t="str">
        <f>_xlfn.CONCAT(MONTH('Rates Database'!C6841),"-",'Rates Database'!B6841,"-",'Rates Database'!E6841,"-",'Rates Database'!G6841,"-",'Rates Database'!J6841)</f>
        <v>6-2019-National Grid-Residential-West Brookfield Muni Agg Rate</v>
      </c>
      <c r="D6842" s="2">
        <f t="shared" si="106"/>
        <v>1</v>
      </c>
    </row>
    <row r="6843" spans="2:4" ht="13.8" x14ac:dyDescent="0.2">
      <c r="B6843" s="18">
        <v>6840</v>
      </c>
      <c r="C6843" s="2" t="str">
        <f>_xlfn.CONCAT(MONTH('Rates Database'!C6842),"-",'Rates Database'!B6842,"-",'Rates Database'!E6842,"-",'Rates Database'!G6842,"-",'Rates Database'!J6842)</f>
        <v>6-2019-National Grid-Residential-Swampscott Muni Agg Rate</v>
      </c>
      <c r="D6843" s="2">
        <f t="shared" si="106"/>
        <v>1</v>
      </c>
    </row>
    <row r="6844" spans="2:4" ht="13.8" x14ac:dyDescent="0.2">
      <c r="B6844" s="18">
        <v>6841</v>
      </c>
      <c r="C6844" s="2" t="str">
        <f>_xlfn.CONCAT(MONTH('Rates Database'!C6843),"-",'Rates Database'!B6843,"-",'Rates Database'!E6843,"-",'Rates Database'!G6843,"-",'Rates Database'!J6843)</f>
        <v>6-2019-National Grid-Residential-Gardner Muni Agg Rate</v>
      </c>
      <c r="D6844" s="2">
        <f t="shared" si="106"/>
        <v>1</v>
      </c>
    </row>
    <row r="6845" spans="2:4" ht="13.8" x14ac:dyDescent="0.2">
      <c r="B6845" s="18">
        <v>6842</v>
      </c>
      <c r="C6845" s="2" t="str">
        <f>_xlfn.CONCAT(MONTH('Rates Database'!C6844),"-",'Rates Database'!B6844,"-",'Rates Database'!E6844,"-",'Rates Database'!G6844,"-",'Rates Database'!J6844)</f>
        <v>6-2019-National Grid-Residential-Williamsburg Muni Agg Rate</v>
      </c>
      <c r="D6845" s="2">
        <f t="shared" si="106"/>
        <v>1</v>
      </c>
    </row>
    <row r="6846" spans="2:4" ht="13.8" x14ac:dyDescent="0.2">
      <c r="B6846" s="18">
        <v>6843</v>
      </c>
      <c r="C6846" s="2" t="str">
        <f>_xlfn.CONCAT(MONTH('Rates Database'!C6845),"-",'Rates Database'!B6845,"-",'Rates Database'!E6845,"-",'Rates Database'!G6845,"-",'Rates Database'!J6845)</f>
        <v>6-2019-Eversource_WMA-Residential-Lanesborough Muni Agg Rate</v>
      </c>
      <c r="D6846" s="2">
        <f t="shared" si="106"/>
        <v>1</v>
      </c>
    </row>
    <row r="6847" spans="2:4" ht="13.8" x14ac:dyDescent="0.2">
      <c r="B6847" s="18">
        <v>6844</v>
      </c>
      <c r="C6847" s="2" t="str">
        <f>_xlfn.CONCAT(MONTH('Rates Database'!C6846),"-",'Rates Database'!B6846,"-",'Rates Database'!E6846,"-",'Rates Database'!G6846,"-",'Rates Database'!J6846)</f>
        <v>6-2019-Eversource_WMA-Residential-Leverett Muni Agg Rate</v>
      </c>
      <c r="D6847" s="2">
        <f t="shared" si="106"/>
        <v>1</v>
      </c>
    </row>
    <row r="6848" spans="2:4" ht="13.8" x14ac:dyDescent="0.2">
      <c r="B6848" s="18">
        <v>6845</v>
      </c>
      <c r="C6848" s="2" t="str">
        <f>_xlfn.CONCAT(MONTH('Rates Database'!C6847),"-",'Rates Database'!B6847,"-",'Rates Database'!E6847,"-",'Rates Database'!G6847,"-",'Rates Database'!J6847)</f>
        <v>6-2019-Eversource_EMA-Residential-Plymouth Muni Agg Rate</v>
      </c>
      <c r="D6848" s="2">
        <f t="shared" si="106"/>
        <v>1</v>
      </c>
    </row>
    <row r="6849" spans="2:4" ht="13.8" x14ac:dyDescent="0.2">
      <c r="B6849" s="18">
        <v>6846</v>
      </c>
      <c r="C6849" s="2" t="str">
        <f>_xlfn.CONCAT(MONTH('Rates Database'!C6848),"-",'Rates Database'!B6848,"-",'Rates Database'!E6848,"-",'Rates Database'!G6848,"-",'Rates Database'!J6848)</f>
        <v>6-2019-National Grid-Residential-Auburn Muni Agg Rate</v>
      </c>
      <c r="D6849" s="2">
        <f t="shared" si="106"/>
        <v>1</v>
      </c>
    </row>
    <row r="6850" spans="2:4" ht="13.8" x14ac:dyDescent="0.2">
      <c r="B6850" s="18">
        <v>6847</v>
      </c>
      <c r="C6850" s="2" t="str">
        <f>_xlfn.CONCAT(MONTH('Rates Database'!C6849),"-",'Rates Database'!B6849,"-",'Rates Database'!E6849,"-",'Rates Database'!G6849,"-",'Rates Database'!J6849)</f>
        <v>6-2019-National Grid-Residential-Winchendon Muni Agg Rate</v>
      </c>
      <c r="D6850" s="2">
        <f t="shared" si="106"/>
        <v>1</v>
      </c>
    </row>
    <row r="6851" spans="2:4" ht="13.8" x14ac:dyDescent="0.2">
      <c r="B6851" s="18">
        <v>6848</v>
      </c>
      <c r="C6851" s="2" t="str">
        <f>_xlfn.CONCAT(MONTH('Rates Database'!C6850),"-",'Rates Database'!B6850,"-",'Rates Database'!E6850,"-",'Rates Database'!G6850,"-",'Rates Database'!J6850)</f>
        <v>6-2019-National Grid-Residential-Orange Muni Agg Rate</v>
      </c>
      <c r="D6851" s="2">
        <f t="shared" si="106"/>
        <v>1</v>
      </c>
    </row>
    <row r="6852" spans="2:4" ht="13.8" x14ac:dyDescent="0.2">
      <c r="B6852" s="18">
        <v>6849</v>
      </c>
      <c r="C6852" s="2" t="str">
        <f>_xlfn.CONCAT(MONTH('Rates Database'!C6851),"-",'Rates Database'!B6851,"-",'Rates Database'!E6851,"-",'Rates Database'!G6851,"-",'Rates Database'!J6851)</f>
        <v>6-2019-National Grid-Residential-Adams Muni Agg Rate</v>
      </c>
      <c r="D6852" s="2">
        <f t="shared" si="106"/>
        <v>1</v>
      </c>
    </row>
    <row r="6853" spans="2:4" ht="13.8" x14ac:dyDescent="0.2">
      <c r="B6853" s="18">
        <v>6850</v>
      </c>
      <c r="C6853" s="2" t="str">
        <f>_xlfn.CONCAT(MONTH('Rates Database'!C6852),"-",'Rates Database'!B6852,"-",'Rates Database'!E6852,"-",'Rates Database'!G6852,"-",'Rates Database'!J6852)</f>
        <v>6-2019-Eversource_WMA-Residential-Cheshire Muni Agg Rate</v>
      </c>
      <c r="D6853" s="2">
        <f t="shared" ref="D6853:D6916" si="107">COUNTIF($C$4:$C$10092,C6853)</f>
        <v>1</v>
      </c>
    </row>
    <row r="6854" spans="2:4" ht="13.8" x14ac:dyDescent="0.2">
      <c r="B6854" s="18">
        <v>6851</v>
      </c>
      <c r="C6854" s="2" t="str">
        <f>_xlfn.CONCAT(MONTH('Rates Database'!C6853),"-",'Rates Database'!B6853,"-",'Rates Database'!E6853,"-",'Rates Database'!G6853,"-",'Rates Database'!J6853)</f>
        <v>6-2019-Eversource_EMA-Residential-Acushnet Muni Agg Rate</v>
      </c>
      <c r="D6854" s="2">
        <f t="shared" si="107"/>
        <v>1</v>
      </c>
    </row>
    <row r="6855" spans="2:4" ht="13.8" x14ac:dyDescent="0.2">
      <c r="B6855" s="18">
        <v>6852</v>
      </c>
      <c r="C6855" s="2" t="str">
        <f>_xlfn.CONCAT(MONTH('Rates Database'!C6854),"-",'Rates Database'!B6854,"-",'Rates Database'!E6854,"-",'Rates Database'!G6854,"-",'Rates Database'!J6854)</f>
        <v>6-2019-National Grid-Residential-Attleboro Muni Agg Rate</v>
      </c>
      <c r="D6855" s="2">
        <f t="shared" si="107"/>
        <v>1</v>
      </c>
    </row>
    <row r="6856" spans="2:4" ht="13.8" x14ac:dyDescent="0.2">
      <c r="B6856" s="18">
        <v>6853</v>
      </c>
      <c r="C6856" s="2" t="str">
        <f>_xlfn.CONCAT(MONTH('Rates Database'!C6855),"-",'Rates Database'!B6855,"-",'Rates Database'!E6855,"-",'Rates Database'!G6855,"-",'Rates Database'!J6855)</f>
        <v>6-2019-Eversource_EMA-Residential-Carver Muni Agg Rate</v>
      </c>
      <c r="D6856" s="2">
        <f t="shared" si="107"/>
        <v>1</v>
      </c>
    </row>
    <row r="6857" spans="2:4" ht="13.8" x14ac:dyDescent="0.2">
      <c r="B6857" s="18">
        <v>6854</v>
      </c>
      <c r="C6857" s="2" t="str">
        <f>_xlfn.CONCAT(MONTH('Rates Database'!C6856),"-",'Rates Database'!B6856,"-",'Rates Database'!E6856,"-",'Rates Database'!G6856,"-",'Rates Database'!J6856)</f>
        <v>6-2019-National Grid-Residential-Charlton Muni Agg Rate</v>
      </c>
      <c r="D6857" s="2">
        <f t="shared" si="107"/>
        <v>1</v>
      </c>
    </row>
    <row r="6858" spans="2:4" ht="13.8" x14ac:dyDescent="0.2">
      <c r="B6858" s="18">
        <v>6855</v>
      </c>
      <c r="C6858" s="2" t="str">
        <f>_xlfn.CONCAT(MONTH('Rates Database'!C6857),"-",'Rates Database'!B6857,"-",'Rates Database'!E6857,"-",'Rates Database'!G6857,"-",'Rates Database'!J6857)</f>
        <v>6-2019-Eversource_EMA-Residential-Dartmouth Muni Agg Rate</v>
      </c>
      <c r="D6858" s="2">
        <f t="shared" si="107"/>
        <v>1</v>
      </c>
    </row>
    <row r="6859" spans="2:4" ht="13.8" x14ac:dyDescent="0.2">
      <c r="B6859" s="18">
        <v>6856</v>
      </c>
      <c r="C6859" s="2" t="str">
        <f>_xlfn.CONCAT(MONTH('Rates Database'!C6858),"-",'Rates Database'!B6858,"-",'Rates Database'!E6858,"-",'Rates Database'!G6858,"-",'Rates Database'!J6858)</f>
        <v>6-2019-National Grid-Residential-Dighton Muni Agg Rate</v>
      </c>
      <c r="D6859" s="2">
        <f t="shared" si="107"/>
        <v>1</v>
      </c>
    </row>
    <row r="6860" spans="2:4" ht="13.8" x14ac:dyDescent="0.2">
      <c r="B6860" s="18">
        <v>6857</v>
      </c>
      <c r="C6860" s="2" t="str">
        <f>_xlfn.CONCAT(MONTH('Rates Database'!C6859),"-",'Rates Database'!B6859,"-",'Rates Database'!E6859,"-",'Rates Database'!G6859,"-",'Rates Database'!J6859)</f>
        <v>6-2019-National Grid-Residential-Douglas Muni Agg Rate</v>
      </c>
      <c r="D6860" s="2">
        <f t="shared" si="107"/>
        <v>1</v>
      </c>
    </row>
    <row r="6861" spans="2:4" ht="13.8" x14ac:dyDescent="0.2">
      <c r="B6861" s="18">
        <v>6858</v>
      </c>
      <c r="C6861" s="2" t="str">
        <f>_xlfn.CONCAT(MONTH('Rates Database'!C6860),"-",'Rates Database'!B6860,"-",'Rates Database'!E6860,"-",'Rates Database'!G6860,"-",'Rates Database'!J6860)</f>
        <v>6-2019-National Grid-Residential-Dracut Muni Agg Rate</v>
      </c>
      <c r="D6861" s="2">
        <f t="shared" si="107"/>
        <v>1</v>
      </c>
    </row>
    <row r="6862" spans="2:4" ht="13.8" x14ac:dyDescent="0.2">
      <c r="B6862" s="18">
        <v>6859</v>
      </c>
      <c r="C6862" s="2" t="str">
        <f>_xlfn.CONCAT(MONTH('Rates Database'!C6861),"-",'Rates Database'!B6861,"-",'Rates Database'!E6861,"-",'Rates Database'!G6861,"-",'Rates Database'!J6861)</f>
        <v>6-2019-Eversource_EMA-Residential-Fairhaven Muni Agg Rate</v>
      </c>
      <c r="D6862" s="2">
        <f t="shared" si="107"/>
        <v>1</v>
      </c>
    </row>
    <row r="6863" spans="2:4" ht="13.8" x14ac:dyDescent="0.2">
      <c r="B6863" s="18">
        <v>6860</v>
      </c>
      <c r="C6863" s="2" t="str">
        <f>_xlfn.CONCAT(MONTH('Rates Database'!C6862),"-",'Rates Database'!B6862,"-",'Rates Database'!E6862,"-",'Rates Database'!G6862,"-",'Rates Database'!J6862)</f>
        <v>6-2019-National Grid-Residential-Fall River Muni Agg Rate</v>
      </c>
      <c r="D6863" s="2">
        <f t="shared" si="107"/>
        <v>1</v>
      </c>
    </row>
    <row r="6864" spans="2:4" ht="13.8" x14ac:dyDescent="0.2">
      <c r="B6864" s="18">
        <v>6861</v>
      </c>
      <c r="C6864" s="2" t="str">
        <f>_xlfn.CONCAT(MONTH('Rates Database'!C6863),"-",'Rates Database'!B6863,"-",'Rates Database'!E6863,"-",'Rates Database'!G6863,"-",'Rates Database'!J6863)</f>
        <v>6-2019-Eversource_EMA-Residential-Freetown Muni Agg Rate</v>
      </c>
      <c r="D6864" s="2">
        <f t="shared" si="107"/>
        <v>1</v>
      </c>
    </row>
    <row r="6865" spans="2:4" ht="13.8" x14ac:dyDescent="0.2">
      <c r="B6865" s="18">
        <v>6862</v>
      </c>
      <c r="C6865" s="2" t="str">
        <f>_xlfn.CONCAT(MONTH('Rates Database'!C6864),"-",'Rates Database'!B6864,"-",'Rates Database'!E6864,"-",'Rates Database'!G6864,"-",'Rates Database'!J6864)</f>
        <v>6-2019-Eversource_EMA-Residential-Marion Muni Agg Rate</v>
      </c>
      <c r="D6865" s="2">
        <f t="shared" si="107"/>
        <v>1</v>
      </c>
    </row>
    <row r="6866" spans="2:4" ht="13.8" x14ac:dyDescent="0.2">
      <c r="B6866" s="18">
        <v>6863</v>
      </c>
      <c r="C6866" s="2" t="str">
        <f>_xlfn.CONCAT(MONTH('Rates Database'!C6865),"-",'Rates Database'!B6865,"-",'Rates Database'!E6865,"-",'Rates Database'!G6865,"-",'Rates Database'!J6865)</f>
        <v>6-2019-Eversource_EMA-Residential-Mattapoisett Muni Agg Rate</v>
      </c>
      <c r="D6866" s="2">
        <f t="shared" si="107"/>
        <v>1</v>
      </c>
    </row>
    <row r="6867" spans="2:4" ht="13.8" x14ac:dyDescent="0.2">
      <c r="B6867" s="18">
        <v>6864</v>
      </c>
      <c r="C6867" s="2" t="str">
        <f>_xlfn.CONCAT(MONTH('Rates Database'!C6866),"-",'Rates Database'!B6866,"-",'Rates Database'!E6866,"-",'Rates Database'!G6866,"-",'Rates Database'!J6866)</f>
        <v>6-2019-National Grid-Residential-Millbury Muni Agg Rate</v>
      </c>
      <c r="D6867" s="2">
        <f t="shared" si="107"/>
        <v>1</v>
      </c>
    </row>
    <row r="6868" spans="2:4" ht="13.8" x14ac:dyDescent="0.2">
      <c r="B6868" s="18">
        <v>6865</v>
      </c>
      <c r="C6868" s="2" t="str">
        <f>_xlfn.CONCAT(MONTH('Rates Database'!C6867),"-",'Rates Database'!B6867,"-",'Rates Database'!E6867,"-",'Rates Database'!G6867,"-",'Rates Database'!J6867)</f>
        <v>6-2019-Eversource_EMA-Residential-New Bedford Muni Agg Rate</v>
      </c>
      <c r="D6868" s="2">
        <f t="shared" si="107"/>
        <v>1</v>
      </c>
    </row>
    <row r="6869" spans="2:4" ht="13.8" x14ac:dyDescent="0.2">
      <c r="B6869" s="18">
        <v>6866</v>
      </c>
      <c r="C6869" s="2" t="str">
        <f>_xlfn.CONCAT(MONTH('Rates Database'!C6868),"-",'Rates Database'!B6868,"-",'Rates Database'!E6868,"-",'Rates Database'!G6868,"-",'Rates Database'!J6868)</f>
        <v>6-2019-National Grid-Residential-Northbridge Muni Agg Rate</v>
      </c>
      <c r="D6869" s="2">
        <f t="shared" si="107"/>
        <v>1</v>
      </c>
    </row>
    <row r="6870" spans="2:4" ht="13.8" x14ac:dyDescent="0.2">
      <c r="B6870" s="18">
        <v>6867</v>
      </c>
      <c r="C6870" s="2" t="str">
        <f>_xlfn.CONCAT(MONTH('Rates Database'!C6869),"-",'Rates Database'!B6869,"-",'Rates Database'!E6869,"-",'Rates Database'!G6869,"-",'Rates Database'!J6869)</f>
        <v>6-2019-National Grid-Residential-Norton Muni Agg Rate</v>
      </c>
      <c r="D6870" s="2">
        <f t="shared" si="107"/>
        <v>1</v>
      </c>
    </row>
    <row r="6871" spans="2:4" ht="13.8" x14ac:dyDescent="0.2">
      <c r="B6871" s="18">
        <v>6868</v>
      </c>
      <c r="C6871" s="2" t="str">
        <f>_xlfn.CONCAT(MONTH('Rates Database'!C6870),"-",'Rates Database'!B6870,"-",'Rates Database'!E6870,"-",'Rates Database'!G6870,"-",'Rates Database'!J6870)</f>
        <v>6-2019-National Grid-Residential-Oxford Muni Agg Rate</v>
      </c>
      <c r="D6871" s="2">
        <f t="shared" si="107"/>
        <v>1</v>
      </c>
    </row>
    <row r="6872" spans="2:4" ht="13.8" x14ac:dyDescent="0.2">
      <c r="B6872" s="18">
        <v>6869</v>
      </c>
      <c r="C6872" s="2" t="str">
        <f>_xlfn.CONCAT(MONTH('Rates Database'!C6871),"-",'Rates Database'!B6871,"-",'Rates Database'!E6871,"-",'Rates Database'!G6871,"-",'Rates Database'!J6871)</f>
        <v>6-2019-National Grid-Residential-Plainville Muni Agg Rate</v>
      </c>
      <c r="D6872" s="2">
        <f t="shared" si="107"/>
        <v>1</v>
      </c>
    </row>
    <row r="6873" spans="2:4" ht="13.8" x14ac:dyDescent="0.2">
      <c r="B6873" s="18">
        <v>6870</v>
      </c>
      <c r="C6873" s="2" t="str">
        <f>_xlfn.CONCAT(MONTH('Rates Database'!C6872),"-",'Rates Database'!B6872,"-",'Rates Database'!E6872,"-",'Rates Database'!G6872,"-",'Rates Database'!J6872)</f>
        <v>6-2019-National Grid-Residential-Rehoboth Muni Agg Rate</v>
      </c>
      <c r="D6873" s="2">
        <f t="shared" si="107"/>
        <v>1</v>
      </c>
    </row>
    <row r="6874" spans="2:4" ht="13.8" x14ac:dyDescent="0.2">
      <c r="B6874" s="18">
        <v>6871</v>
      </c>
      <c r="C6874" s="2" t="str">
        <f>_xlfn.CONCAT(MONTH('Rates Database'!C6873),"-",'Rates Database'!B6873,"-",'Rates Database'!E6873,"-",'Rates Database'!G6873,"-",'Rates Database'!J6873)</f>
        <v>6-2019-National Grid-Residential-Seekonk Muni Agg Rate</v>
      </c>
      <c r="D6874" s="2">
        <f t="shared" si="107"/>
        <v>1</v>
      </c>
    </row>
    <row r="6875" spans="2:4" ht="13.8" x14ac:dyDescent="0.2">
      <c r="B6875" s="18">
        <v>6872</v>
      </c>
      <c r="C6875" s="2" t="str">
        <f>_xlfn.CONCAT(MONTH('Rates Database'!C6874),"-",'Rates Database'!B6874,"-",'Rates Database'!E6874,"-",'Rates Database'!G6874,"-",'Rates Database'!J6874)</f>
        <v>6-2019-National Grid-Residential-Somerset Muni Agg Rate</v>
      </c>
      <c r="D6875" s="2">
        <f t="shared" si="107"/>
        <v>1</v>
      </c>
    </row>
    <row r="6876" spans="2:4" ht="13.8" x14ac:dyDescent="0.2">
      <c r="B6876" s="18">
        <v>6873</v>
      </c>
      <c r="C6876" s="2" t="str">
        <f>_xlfn.CONCAT(MONTH('Rates Database'!C6875),"-",'Rates Database'!B6875,"-",'Rates Database'!E6875,"-",'Rates Database'!G6875,"-",'Rates Database'!J6875)</f>
        <v>6-2019-National Grid-Residential-Swansea Muni Agg Rate</v>
      </c>
      <c r="D6876" s="2">
        <f t="shared" si="107"/>
        <v>1</v>
      </c>
    </row>
    <row r="6877" spans="2:4" ht="13.8" x14ac:dyDescent="0.2">
      <c r="B6877" s="18">
        <v>6874</v>
      </c>
      <c r="C6877" s="2" t="str">
        <f>_xlfn.CONCAT(MONTH('Rates Database'!C6876),"-",'Rates Database'!B6876,"-",'Rates Database'!E6876,"-",'Rates Database'!G6876,"-",'Rates Database'!J6876)</f>
        <v>6-2019-National Grid-Residential-Westford Muni Agg Rate</v>
      </c>
      <c r="D6877" s="2">
        <f t="shared" si="107"/>
        <v>1</v>
      </c>
    </row>
    <row r="6878" spans="2:4" ht="13.8" x14ac:dyDescent="0.2">
      <c r="B6878" s="18">
        <v>6875</v>
      </c>
      <c r="C6878" s="2" t="str">
        <f>_xlfn.CONCAT(MONTH('Rates Database'!C6877),"-",'Rates Database'!B6877,"-",'Rates Database'!E6877,"-",'Rates Database'!G6877,"-",'Rates Database'!J6877)</f>
        <v>6-2019-Eversource_EMA-Residential-Westport Muni Agg Rate</v>
      </c>
      <c r="D6878" s="2">
        <f t="shared" si="107"/>
        <v>1</v>
      </c>
    </row>
    <row r="6879" spans="2:4" ht="13.8" x14ac:dyDescent="0.2">
      <c r="B6879" s="18">
        <v>6876</v>
      </c>
      <c r="C6879" s="2" t="str">
        <f>_xlfn.CONCAT(MONTH('Rates Database'!C6878),"-",'Rates Database'!B6878,"-",'Rates Database'!E6878,"-",'Rates Database'!G6878,"-",'Rates Database'!J6878)</f>
        <v>6-2019-Eversource_EMA-Residential-Kingston Muni Agg Rate</v>
      </c>
      <c r="D6879" s="2">
        <f t="shared" si="107"/>
        <v>1</v>
      </c>
    </row>
    <row r="6880" spans="2:4" ht="13.8" x14ac:dyDescent="0.2">
      <c r="B6880" s="18">
        <v>6877</v>
      </c>
      <c r="C6880" s="2" t="str">
        <f>_xlfn.CONCAT(MONTH('Rates Database'!C6879),"-",'Rates Database'!B6879,"-",'Rates Database'!E6879,"-",'Rates Database'!G6879,"-",'Rates Database'!J6879)</f>
        <v>6-2019-Eversource_EMA-Residential-Somerville Muni Agg Rate</v>
      </c>
      <c r="D6880" s="2">
        <f t="shared" si="107"/>
        <v>1</v>
      </c>
    </row>
    <row r="6881" spans="2:4" ht="13.8" x14ac:dyDescent="0.2">
      <c r="B6881" s="18">
        <v>6878</v>
      </c>
      <c r="C6881" s="2" t="str">
        <f>_xlfn.CONCAT(MONTH('Rates Database'!C6880),"-",'Rates Database'!B6880,"-",'Rates Database'!E6880,"-",'Rates Database'!G6880,"-",'Rates Database'!J6880)</f>
        <v>6-2019-National Grid-Residential-Wendell Muni Agg Rate</v>
      </c>
      <c r="D6881" s="2">
        <f t="shared" si="107"/>
        <v>1</v>
      </c>
    </row>
    <row r="6882" spans="2:4" ht="13.8" x14ac:dyDescent="0.2">
      <c r="B6882" s="18">
        <v>6879</v>
      </c>
      <c r="C6882" s="2" t="str">
        <f>_xlfn.CONCAT(MONTH('Rates Database'!C6881),"-",'Rates Database'!B6881,"-",'Rates Database'!E6881,"-",'Rates Database'!G6881,"-",'Rates Database'!J6881)</f>
        <v>6-2019-Eversource_WMA-Residential-Greenfield Muni Agg Rate</v>
      </c>
      <c r="D6882" s="2">
        <f t="shared" si="107"/>
        <v>1</v>
      </c>
    </row>
    <row r="6883" spans="2:4" ht="13.8" x14ac:dyDescent="0.2">
      <c r="B6883" s="18">
        <v>6880</v>
      </c>
      <c r="C6883" s="2" t="str">
        <f>_xlfn.CONCAT(MONTH('Rates Database'!C6882),"-",'Rates Database'!B6882,"-",'Rates Database'!E6882,"-",'Rates Database'!G6882,"-",'Rates Database'!J6882)</f>
        <v>6-2019-National Grid-Residential-Billerica Muni Agg Rate</v>
      </c>
      <c r="D6883" s="2">
        <f t="shared" si="107"/>
        <v>1</v>
      </c>
    </row>
    <row r="6884" spans="2:4" ht="13.8" x14ac:dyDescent="0.2">
      <c r="B6884" s="18">
        <v>6881</v>
      </c>
      <c r="C6884" s="2" t="str">
        <f>_xlfn.CONCAT(MONTH('Rates Database'!C6883),"-",'Rates Database'!B6883,"-",'Rates Database'!E6883,"-",'Rates Database'!G6883,"-",'Rates Database'!J6883)</f>
        <v>6-2019-National Grid-Residential-Tewksbury Muni Agg Rate</v>
      </c>
      <c r="D6884" s="2">
        <f t="shared" si="107"/>
        <v>1</v>
      </c>
    </row>
    <row r="6885" spans="2:4" ht="13.8" x14ac:dyDescent="0.2">
      <c r="B6885" s="18">
        <v>6882</v>
      </c>
      <c r="C6885" s="2" t="str">
        <f>_xlfn.CONCAT(MONTH('Rates Database'!C6884),"-",'Rates Database'!B6884,"-",'Rates Database'!E6884,"-",'Rates Database'!G6884,"-",'Rates Database'!J6884)</f>
        <v>6-2019-National Grid-Residential-Clarksburg Muni Agg Rate</v>
      </c>
      <c r="D6885" s="2">
        <f t="shared" si="107"/>
        <v>1</v>
      </c>
    </row>
    <row r="6886" spans="2:4" ht="13.8" x14ac:dyDescent="0.2">
      <c r="B6886" s="18">
        <v>6883</v>
      </c>
      <c r="C6886" s="2" t="str">
        <f>_xlfn.CONCAT(MONTH('Rates Database'!C6885),"-",'Rates Database'!B6885,"-",'Rates Database'!E6885,"-",'Rates Database'!G6885,"-",'Rates Database'!J6885)</f>
        <v>6-2019-Eversource_WMA-Residential-Dalton Muni Agg Rate</v>
      </c>
      <c r="D6886" s="2">
        <f t="shared" si="107"/>
        <v>1</v>
      </c>
    </row>
    <row r="6887" spans="2:4" ht="13.8" x14ac:dyDescent="0.2">
      <c r="B6887" s="18">
        <v>6884</v>
      </c>
      <c r="C6887" s="2" t="str">
        <f>_xlfn.CONCAT(MONTH('Rates Database'!C6886),"-",'Rates Database'!B6886,"-",'Rates Database'!E6886,"-",'Rates Database'!G6886,"-",'Rates Database'!J6886)</f>
        <v>6-2019-National Grid-Residential-Florida Muni Agg Rate</v>
      </c>
      <c r="D6887" s="2">
        <f t="shared" si="107"/>
        <v>1</v>
      </c>
    </row>
    <row r="6888" spans="2:4" ht="13.8" x14ac:dyDescent="0.2">
      <c r="B6888" s="18">
        <v>6885</v>
      </c>
      <c r="C6888" s="2" t="str">
        <f>_xlfn.CONCAT(MONTH('Rates Database'!C6887),"-",'Rates Database'!B6887,"-",'Rates Database'!E6887,"-",'Rates Database'!G6887,"-",'Rates Database'!J6887)</f>
        <v>6-2019-Eversource_WMA-Residential-Lenox Muni Agg Rate</v>
      </c>
      <c r="D6888" s="2">
        <f t="shared" si="107"/>
        <v>1</v>
      </c>
    </row>
    <row r="6889" spans="2:4" ht="13.8" x14ac:dyDescent="0.2">
      <c r="B6889" s="18">
        <v>6886</v>
      </c>
      <c r="C6889" s="2" t="str">
        <f>_xlfn.CONCAT(MONTH('Rates Database'!C6888),"-",'Rates Database'!B6888,"-",'Rates Database'!E6888,"-",'Rates Database'!G6888,"-",'Rates Database'!J6888)</f>
        <v>6-2019-National Grid-Residential-Monterey Muni Agg Rate</v>
      </c>
      <c r="D6889" s="2">
        <f t="shared" si="107"/>
        <v>1</v>
      </c>
    </row>
    <row r="6890" spans="2:4" ht="13.8" x14ac:dyDescent="0.2">
      <c r="B6890" s="18">
        <v>6887</v>
      </c>
      <c r="C6890" s="2" t="str">
        <f>_xlfn.CONCAT(MONTH('Rates Database'!C6889),"-",'Rates Database'!B6889,"-",'Rates Database'!E6889,"-",'Rates Database'!G6889,"-",'Rates Database'!J6889)</f>
        <v>6-2019-National Grid-Residential-New Marlborough Muni Agg Rate</v>
      </c>
      <c r="D6890" s="2">
        <f t="shared" si="107"/>
        <v>1</v>
      </c>
    </row>
    <row r="6891" spans="2:4" ht="13.8" x14ac:dyDescent="0.2">
      <c r="B6891" s="18">
        <v>6888</v>
      </c>
      <c r="C6891" s="2" t="str">
        <f>_xlfn.CONCAT(MONTH('Rates Database'!C6890),"-",'Rates Database'!B6890,"-",'Rates Database'!E6890,"-",'Rates Database'!G6890,"-",'Rates Database'!J6890)</f>
        <v>6-2019-National Grid-Residential-North Adams Muni Agg Rate</v>
      </c>
      <c r="D6891" s="2">
        <f t="shared" si="107"/>
        <v>1</v>
      </c>
    </row>
    <row r="6892" spans="2:4" ht="13.8" x14ac:dyDescent="0.2">
      <c r="B6892" s="18">
        <v>6889</v>
      </c>
      <c r="C6892" s="2" t="str">
        <f>_xlfn.CONCAT(MONTH('Rates Database'!C6891),"-",'Rates Database'!B6891,"-",'Rates Database'!E6891,"-",'Rates Database'!G6891,"-",'Rates Database'!J6891)</f>
        <v>6-2019-National Grid-Residential-Sheffield Muni Agg Rate</v>
      </c>
      <c r="D6892" s="2">
        <f t="shared" si="107"/>
        <v>1</v>
      </c>
    </row>
    <row r="6893" spans="2:4" ht="13.8" x14ac:dyDescent="0.2">
      <c r="B6893" s="18">
        <v>6890</v>
      </c>
      <c r="C6893" s="2" t="str">
        <f>_xlfn.CONCAT(MONTH('Rates Database'!C6892),"-",'Rates Database'!B6892,"-",'Rates Database'!E6892,"-",'Rates Database'!G6892,"-",'Rates Database'!J6892)</f>
        <v>6-2019-National Grid-Residential-West Stockbridge Muni Agg Rate</v>
      </c>
      <c r="D6893" s="2">
        <f t="shared" si="107"/>
        <v>1</v>
      </c>
    </row>
    <row r="6894" spans="2:4" ht="13.8" x14ac:dyDescent="0.2">
      <c r="B6894" s="18">
        <v>6891</v>
      </c>
      <c r="C6894" s="2" t="str">
        <f>_xlfn.CONCAT(MONTH('Rates Database'!C6893),"-",'Rates Database'!B6893,"-",'Rates Database'!E6893,"-",'Rates Database'!G6893,"-",'Rates Database'!J6893)</f>
        <v>6-2019-National Grid-Residential-Williamstown Muni Agg Rate</v>
      </c>
      <c r="D6894" s="2">
        <f t="shared" si="107"/>
        <v>1</v>
      </c>
    </row>
    <row r="6895" spans="2:4" ht="13.8" x14ac:dyDescent="0.2">
      <c r="B6895" s="18">
        <v>6892</v>
      </c>
      <c r="C6895" s="2" t="str">
        <f>_xlfn.CONCAT(MONTH('Rates Database'!C6894),"-",'Rates Database'!B6894,"-",'Rates Database'!E6894,"-",'Rates Database'!G6894,"-",'Rates Database'!J6894)</f>
        <v>6-2019-Eversource_EMA-Residential-Acton Muni Agg Rate</v>
      </c>
      <c r="D6895" s="2">
        <f t="shared" si="107"/>
        <v>1</v>
      </c>
    </row>
    <row r="6896" spans="2:4" ht="13.8" x14ac:dyDescent="0.2">
      <c r="B6896" s="18">
        <v>6893</v>
      </c>
      <c r="C6896" s="2" t="str">
        <f>_xlfn.CONCAT(MONTH('Rates Database'!C6895),"-",'Rates Database'!B6895,"-",'Rates Database'!E6895,"-",'Rates Database'!G6895,"-",'Rates Database'!J6895)</f>
        <v>6-2019-Eversource_EMA-Residential-Sudbury Muni Agg Rate</v>
      </c>
      <c r="D6896" s="2">
        <f t="shared" si="107"/>
        <v>1</v>
      </c>
    </row>
    <row r="6897" spans="2:4" ht="13.8" x14ac:dyDescent="0.2">
      <c r="B6897" s="18">
        <v>6894</v>
      </c>
      <c r="C6897" s="2" t="str">
        <f>_xlfn.CONCAT(MONTH('Rates Database'!C6896),"-",'Rates Database'!B6896,"-",'Rates Database'!E6896,"-",'Rates Database'!G6896,"-",'Rates Database'!J6896)</f>
        <v>6-2019-Eversource_EMA-Residential-Arlington Muni Agg Rate</v>
      </c>
      <c r="D6897" s="2">
        <f t="shared" si="107"/>
        <v>1</v>
      </c>
    </row>
    <row r="6898" spans="2:4" ht="13.8" x14ac:dyDescent="0.2">
      <c r="B6898" s="18">
        <v>6895</v>
      </c>
      <c r="C6898" s="2" t="str">
        <f>_xlfn.CONCAT(MONTH('Rates Database'!C6897),"-",'Rates Database'!B6897,"-",'Rates Database'!E6897,"-",'Rates Database'!G6897,"-",'Rates Database'!J6897)</f>
        <v>6-2019-National Grid-Residential-Grafton Muni Agg Rate</v>
      </c>
      <c r="D6898" s="2">
        <f t="shared" si="107"/>
        <v>1</v>
      </c>
    </row>
    <row r="6899" spans="2:4" ht="13.8" x14ac:dyDescent="0.2">
      <c r="B6899" s="18">
        <v>6896</v>
      </c>
      <c r="C6899" s="2" t="str">
        <f>_xlfn.CONCAT(MONTH('Rates Database'!C6898),"-",'Rates Database'!B6898,"-",'Rates Database'!E6898,"-",'Rates Database'!G6898,"-",'Rates Database'!J6898)</f>
        <v>6-2019-National Grid-Residential-Halifax Muni Agg Rate</v>
      </c>
      <c r="D6899" s="2">
        <f t="shared" si="107"/>
        <v>1</v>
      </c>
    </row>
    <row r="6900" spans="2:4" ht="13.8" x14ac:dyDescent="0.2">
      <c r="B6900" s="18">
        <v>6897</v>
      </c>
      <c r="C6900" s="2" t="str">
        <f>_xlfn.CONCAT(MONTH('Rates Database'!C6899),"-",'Rates Database'!B6899,"-",'Rates Database'!E6899,"-",'Rates Database'!G6899,"-",'Rates Database'!J6899)</f>
        <v>6-2019-National Grid-Residential-Southborough Muni Agg Rate</v>
      </c>
      <c r="D6900" s="2">
        <f t="shared" si="107"/>
        <v>1</v>
      </c>
    </row>
    <row r="6901" spans="2:4" ht="13.8" x14ac:dyDescent="0.2">
      <c r="B6901" s="18">
        <v>6898</v>
      </c>
      <c r="C6901" s="2" t="str">
        <f>_xlfn.CONCAT(MONTH('Rates Database'!C6900),"-",'Rates Database'!B6900,"-",'Rates Database'!E6900,"-",'Rates Database'!G6900,"-",'Rates Database'!J6900)</f>
        <v>6-2019-Eversource_EMA-Residential-Stoneham Muni Agg Rate</v>
      </c>
      <c r="D6901" s="2">
        <f t="shared" si="107"/>
        <v>1</v>
      </c>
    </row>
    <row r="6902" spans="2:4" ht="13.8" x14ac:dyDescent="0.2">
      <c r="B6902" s="18">
        <v>6899</v>
      </c>
      <c r="C6902" s="2" t="str">
        <f>_xlfn.CONCAT(MONTH('Rates Database'!C6901),"-",'Rates Database'!B6901,"-",'Rates Database'!E6901,"-",'Rates Database'!G6901,"-",'Rates Database'!J6901)</f>
        <v>6-2019-Eversource_EMA-Residential-Winchester Muni Agg Rate</v>
      </c>
      <c r="D6902" s="2">
        <f t="shared" si="107"/>
        <v>1</v>
      </c>
    </row>
    <row r="6903" spans="2:4" ht="13.8" x14ac:dyDescent="0.2">
      <c r="B6903" s="18">
        <v>6900</v>
      </c>
      <c r="C6903" s="2" t="str">
        <f>_xlfn.CONCAT(MONTH('Rates Database'!C6902),"-",'Rates Database'!B6902,"-",'Rates Database'!E6902,"-",'Rates Database'!G6902,"-",'Rates Database'!J6902)</f>
        <v>6-2019-National Grid-Residential-Webster Muni Agg Rate</v>
      </c>
      <c r="D6903" s="2">
        <f t="shared" si="107"/>
        <v>1</v>
      </c>
    </row>
    <row r="6904" spans="2:4" ht="13.8" x14ac:dyDescent="0.2">
      <c r="B6904" s="18">
        <v>6901</v>
      </c>
      <c r="C6904" s="2" t="str">
        <f>_xlfn.CONCAT(MONTH('Rates Database'!C6903),"-",'Rates Database'!B6903,"-",'Rates Database'!E6903,"-",'Rates Database'!G6903,"-",'Rates Database'!J6903)</f>
        <v>6-2019-National Grid-Residential-Sutton Muni Agg Rate</v>
      </c>
      <c r="D6904" s="2">
        <f t="shared" si="107"/>
        <v>1</v>
      </c>
    </row>
    <row r="6905" spans="2:4" ht="13.8" x14ac:dyDescent="0.2">
      <c r="B6905" s="18">
        <v>6902</v>
      </c>
      <c r="C6905" s="2" t="str">
        <f>_xlfn.CONCAT(MONTH('Rates Database'!C6904),"-",'Rates Database'!B6904,"-",'Rates Database'!E6904,"-",'Rates Database'!G6904,"-",'Rates Database'!J6904)</f>
        <v>6-2019-Eversource_EMA-Residential-Ashland Muni Agg Rate</v>
      </c>
      <c r="D6905" s="2">
        <f t="shared" si="107"/>
        <v>1</v>
      </c>
    </row>
    <row r="6906" spans="2:4" ht="13.8" x14ac:dyDescent="0.2">
      <c r="B6906" s="18">
        <v>6903</v>
      </c>
      <c r="C6906" s="2" t="str">
        <f>_xlfn.CONCAT(MONTH('Rates Database'!C6905),"-",'Rates Database'!B6905,"-",'Rates Database'!E6905,"-",'Rates Database'!G6905,"-",'Rates Database'!J6905)</f>
        <v>6-2019-Unitil-Residential-Ashby Muni Agg Rate</v>
      </c>
      <c r="D6906" s="2">
        <f t="shared" si="107"/>
        <v>1</v>
      </c>
    </row>
    <row r="6907" spans="2:4" ht="13.8" x14ac:dyDescent="0.2">
      <c r="B6907" s="18">
        <v>6904</v>
      </c>
      <c r="C6907" s="2" t="str">
        <f>_xlfn.CONCAT(MONTH('Rates Database'!C6906),"-",'Rates Database'!B6906,"-",'Rates Database'!E6906,"-",'Rates Database'!G6906,"-",'Rates Database'!J6906)</f>
        <v>6-2019-Eversource_EMA-Residential-Carlisle Muni Agg Rate</v>
      </c>
      <c r="D6907" s="2">
        <f t="shared" si="107"/>
        <v>1</v>
      </c>
    </row>
    <row r="6908" spans="2:4" ht="13.8" x14ac:dyDescent="0.2">
      <c r="B6908" s="18">
        <v>6905</v>
      </c>
      <c r="C6908" s="2" t="str">
        <f>_xlfn.CONCAT(MONTH('Rates Database'!C6907),"-",'Rates Database'!B6907,"-",'Rates Database'!E6907,"-",'Rates Database'!G6907,"-",'Rates Database'!J6907)</f>
        <v>6-2019-National Grid-Residential-Berlin Muni Agg Rate</v>
      </c>
      <c r="D6908" s="2">
        <f t="shared" si="107"/>
        <v>1</v>
      </c>
    </row>
    <row r="6909" spans="2:4" ht="13.8" x14ac:dyDescent="0.2">
      <c r="B6909" s="18">
        <v>6906</v>
      </c>
      <c r="C6909" s="2" t="str">
        <f>_xlfn.CONCAT(MONTH('Rates Database'!C6908),"-",'Rates Database'!B6908,"-",'Rates Database'!E6908,"-",'Rates Database'!G6908,"-",'Rates Database'!J6908)</f>
        <v>6-2019-Unitil-Residential-Lunenburg Muni Agg Rate</v>
      </c>
      <c r="D6909" s="2">
        <f t="shared" si="107"/>
        <v>1</v>
      </c>
    </row>
    <row r="6910" spans="2:4" ht="13.8" x14ac:dyDescent="0.2">
      <c r="B6910" s="18">
        <v>6907</v>
      </c>
      <c r="C6910" s="2" t="str">
        <f>_xlfn.CONCAT(MONTH('Rates Database'!C6909),"-",'Rates Database'!B6909,"-",'Rates Database'!E6909,"-",'Rates Database'!G6909,"-",'Rates Database'!J6909)</f>
        <v>6-2019-Eversource_EMA-Residential-Plympton Muni Agg Rate</v>
      </c>
      <c r="D6910" s="2">
        <f t="shared" si="107"/>
        <v>1</v>
      </c>
    </row>
    <row r="6911" spans="2:4" ht="13.8" x14ac:dyDescent="0.2">
      <c r="B6911" s="18">
        <v>6908</v>
      </c>
      <c r="C6911" s="2" t="str">
        <f>_xlfn.CONCAT(MONTH('Rates Database'!C6910),"-",'Rates Database'!B6910,"-",'Rates Database'!E6910,"-",'Rates Database'!G6910,"-",'Rates Database'!J6910)</f>
        <v>6-2019-National Grid-Residential-Salisbury Muni Agg Rate</v>
      </c>
      <c r="D6911" s="2">
        <f t="shared" si="107"/>
        <v>1</v>
      </c>
    </row>
    <row r="6912" spans="2:4" ht="13.8" x14ac:dyDescent="0.2">
      <c r="B6912" s="18">
        <v>6909</v>
      </c>
      <c r="C6912" s="2" t="str">
        <f>_xlfn.CONCAT(MONTH('Rates Database'!C6911),"-",'Rates Database'!B6911,"-",'Rates Database'!E6911,"-",'Rates Database'!G6911,"-",'Rates Database'!J6911)</f>
        <v>6-2019-National Grid-Residential-Gloucester Muni Agg Rate</v>
      </c>
      <c r="D6912" s="2">
        <f t="shared" si="107"/>
        <v>1</v>
      </c>
    </row>
    <row r="6913" spans="2:4" ht="13.8" x14ac:dyDescent="0.2">
      <c r="B6913" s="18">
        <v>6910</v>
      </c>
      <c r="C6913" s="2" t="str">
        <f>_xlfn.CONCAT(MONTH('Rates Database'!C6912),"-",'Rates Database'!B6912,"-",'Rates Database'!E6912,"-",'Rates Database'!G6912,"-",'Rates Database'!J6912)</f>
        <v>6-2019-Eversource_EMA-Residential-Brookline Muni Agg Rate</v>
      </c>
      <c r="D6913" s="2">
        <f t="shared" si="107"/>
        <v>1</v>
      </c>
    </row>
    <row r="6914" spans="2:4" ht="13.8" x14ac:dyDescent="0.2">
      <c r="B6914" s="18">
        <v>6911</v>
      </c>
      <c r="C6914" s="2" t="str">
        <f>_xlfn.CONCAT(MONTH('Rates Database'!C6913),"-",'Rates Database'!B6913,"-",'Rates Database'!E6913,"-",'Rates Database'!G6913,"-",'Rates Database'!J6913)</f>
        <v>6-2019-Eversource_EMA-Residential-Cambridge Muni Agg Rate</v>
      </c>
      <c r="D6914" s="2">
        <f t="shared" si="107"/>
        <v>1</v>
      </c>
    </row>
    <row r="6915" spans="2:4" ht="13.8" x14ac:dyDescent="0.2">
      <c r="B6915" s="18">
        <v>6912</v>
      </c>
      <c r="C6915" s="2" t="str">
        <f>_xlfn.CONCAT(MONTH('Rates Database'!C6914),"-",'Rates Database'!B6914,"-",'Rates Database'!E6914,"-",'Rates Database'!G6914,"-",'Rates Database'!J6914)</f>
        <v>6-2019-National Grid-Residential-Bellingham Muni Agg Rate</v>
      </c>
      <c r="D6915" s="2">
        <f t="shared" si="107"/>
        <v>1</v>
      </c>
    </row>
    <row r="6916" spans="2:4" ht="13.8" x14ac:dyDescent="0.2">
      <c r="B6916" s="18">
        <v>6913</v>
      </c>
      <c r="C6916" s="2" t="str">
        <f>_xlfn.CONCAT(MONTH('Rates Database'!C6915),"-",'Rates Database'!B6915,"-",'Rates Database'!E6915,"-",'Rates Database'!G6915,"-",'Rates Database'!J6915)</f>
        <v>6-2019-National Grid-Residential-Great Barrington Muni Agg Rate</v>
      </c>
      <c r="D6916" s="2">
        <f t="shared" si="107"/>
        <v>1</v>
      </c>
    </row>
    <row r="6917" spans="2:4" ht="13.8" x14ac:dyDescent="0.2">
      <c r="B6917" s="18">
        <v>6914</v>
      </c>
      <c r="C6917" s="2" t="str">
        <f>_xlfn.CONCAT(MONTH('Rates Database'!C6916),"-",'Rates Database'!B6916,"-",'Rates Database'!E6916,"-",'Rates Database'!G6916,"-",'Rates Database'!J6916)</f>
        <v>6-2019-Eversource_EMA-Residential-Holliston Muni Agg Rate</v>
      </c>
      <c r="D6917" s="2">
        <f t="shared" ref="D6917:D6980" si="108">COUNTIF($C$4:$C$10092,C6917)</f>
        <v>1</v>
      </c>
    </row>
    <row r="6918" spans="2:4" ht="13.8" x14ac:dyDescent="0.2">
      <c r="B6918" s="18">
        <v>6915</v>
      </c>
      <c r="C6918" s="2" t="str">
        <f>_xlfn.CONCAT(MONTH('Rates Database'!C6917),"-",'Rates Database'!B6917,"-",'Rates Database'!E6917,"-",'Rates Database'!G6917,"-",'Rates Database'!J6917)</f>
        <v>6-2019-National Grid-Residential-West Bridgewater Muni Agg Rate</v>
      </c>
      <c r="D6918" s="2">
        <f t="shared" si="108"/>
        <v>1</v>
      </c>
    </row>
    <row r="6919" spans="2:4" ht="13.8" x14ac:dyDescent="0.2">
      <c r="B6919" s="18">
        <v>6916</v>
      </c>
      <c r="C6919" s="2" t="str">
        <f>_xlfn.CONCAT(MONTH('Rates Database'!C6918),"-",'Rates Database'!B6918,"-",'Rates Database'!E6918,"-",'Rates Database'!G6918,"-",'Rates Database'!J6918)</f>
        <v>6-2019-Eversource_EMA-Residential-Newton Muni Agg Rate</v>
      </c>
      <c r="D6919" s="2">
        <f t="shared" si="108"/>
        <v>1</v>
      </c>
    </row>
    <row r="6920" spans="2:4" ht="13.8" x14ac:dyDescent="0.2">
      <c r="B6920" s="18">
        <v>6917</v>
      </c>
      <c r="C6920" s="2" t="str">
        <f>_xlfn.CONCAT(MONTH('Rates Database'!C6919),"-",'Rates Database'!B6919,"-",'Rates Database'!E6919,"-",'Rates Database'!G6919,"-",'Rates Database'!J6919)</f>
        <v>6-2019-National Grid-Residential-Egremont Muni Agg Rate</v>
      </c>
      <c r="D6920" s="2">
        <f t="shared" si="108"/>
        <v>1</v>
      </c>
    </row>
    <row r="6921" spans="2:4" ht="13.8" x14ac:dyDescent="0.2">
      <c r="B6921" s="18">
        <v>6918</v>
      </c>
      <c r="C6921" s="2" t="str">
        <f>_xlfn.CONCAT(MONTH('Rates Database'!C6920),"-",'Rates Database'!B6920,"-",'Rates Database'!E6920,"-",'Rates Database'!G6920,"-",'Rates Database'!J6920)</f>
        <v>6-2019-National Grid-Residential-Hamilton Muni Agg Rate</v>
      </c>
      <c r="D6921" s="2">
        <f t="shared" si="108"/>
        <v>1</v>
      </c>
    </row>
    <row r="6922" spans="2:4" ht="13.8" x14ac:dyDescent="0.2">
      <c r="B6922" s="18">
        <v>6919</v>
      </c>
      <c r="C6922" s="2" t="str">
        <f>_xlfn.CONCAT(MONTH('Rates Database'!C6921),"-",'Rates Database'!B6921,"-",'Rates Database'!E6921,"-",'Rates Database'!G6921,"-",'Rates Database'!J6921)</f>
        <v>6-2019-National Grid-Residential-Millville Muni Agg Rate</v>
      </c>
      <c r="D6922" s="2">
        <f t="shared" si="108"/>
        <v>1</v>
      </c>
    </row>
    <row r="6923" spans="2:4" ht="13.8" x14ac:dyDescent="0.2">
      <c r="B6923" s="18">
        <v>6920</v>
      </c>
      <c r="C6923" s="2" t="str">
        <f>_xlfn.CONCAT(MONTH('Rates Database'!C6922),"-",'Rates Database'!B6922,"-",'Rates Database'!E6922,"-",'Rates Database'!G6922,"-",'Rates Database'!J6922)</f>
        <v>6-2019-Eversource_EMA-Residential-Natick Muni Agg Rate</v>
      </c>
      <c r="D6923" s="2">
        <f t="shared" si="108"/>
        <v>1</v>
      </c>
    </row>
    <row r="6924" spans="2:4" ht="13.8" x14ac:dyDescent="0.2">
      <c r="B6924" s="18">
        <v>6921</v>
      </c>
      <c r="C6924" s="2" t="str">
        <f>_xlfn.CONCAT(MONTH('Rates Database'!C6923),"-",'Rates Database'!B6923,"-",'Rates Database'!E6923,"-",'Rates Database'!G6923,"-",'Rates Database'!J6923)</f>
        <v>6-2019-Eversource_WMA-Residential-Sandisfield Muni Agg Rate</v>
      </c>
      <c r="D6924" s="2">
        <f t="shared" si="108"/>
        <v>1</v>
      </c>
    </row>
    <row r="6925" spans="2:4" ht="13.8" x14ac:dyDescent="0.2">
      <c r="B6925" s="18">
        <v>6922</v>
      </c>
      <c r="C6925" s="2" t="str">
        <f>_xlfn.CONCAT(MONTH('Rates Database'!C6924),"-",'Rates Database'!B6924,"-",'Rates Database'!E6924,"-",'Rates Database'!G6924,"-",'Rates Database'!J6924)</f>
        <v>6-2019-Eversource_EMA-Residential-Walpole Muni Agg Rate</v>
      </c>
      <c r="D6925" s="2">
        <f t="shared" si="108"/>
        <v>1</v>
      </c>
    </row>
    <row r="6926" spans="2:4" ht="13.8" x14ac:dyDescent="0.2">
      <c r="B6926" s="18">
        <v>6923</v>
      </c>
      <c r="C6926" s="2" t="str">
        <f>_xlfn.CONCAT(MONTH('Rates Database'!C6925),"-",'Rates Database'!B6925,"-",'Rates Database'!E6925,"-",'Rates Database'!G6925,"-",'Rates Database'!J6925)</f>
        <v>6-2019-Eversource_EMA-Residential-Lexington Muni Agg Rate</v>
      </c>
      <c r="D6926" s="2">
        <f t="shared" si="108"/>
        <v>1</v>
      </c>
    </row>
    <row r="6927" spans="2:4" ht="13.8" x14ac:dyDescent="0.2">
      <c r="B6927" s="18">
        <v>6924</v>
      </c>
      <c r="C6927" s="2" t="str">
        <f>_xlfn.CONCAT(MONTH('Rates Database'!C6926),"-",'Rates Database'!B6926,"-",'Rates Database'!E6926,"-",'Rates Database'!G6926,"-",'Rates Database'!J6926)</f>
        <v>6-2019-National Grid-Residential-Foxborough Muni Agg Rate</v>
      </c>
      <c r="D6927" s="2">
        <f t="shared" si="108"/>
        <v>1</v>
      </c>
    </row>
    <row r="6928" spans="2:4" ht="13.8" x14ac:dyDescent="0.2">
      <c r="B6928" s="18">
        <v>6925</v>
      </c>
      <c r="C6928" s="2" t="str">
        <f>_xlfn.CONCAT(MONTH('Rates Database'!C6927),"-",'Rates Database'!B6927,"-",'Rates Database'!E6927,"-",'Rates Database'!G6927,"-",'Rates Database'!J6927)</f>
        <v>6-2019-National Grid-Residential-Heath Muni Agg Rate</v>
      </c>
      <c r="D6928" s="2">
        <f t="shared" si="108"/>
        <v>1</v>
      </c>
    </row>
    <row r="6929" spans="2:4" ht="13.8" x14ac:dyDescent="0.2">
      <c r="B6929" s="18">
        <v>6926</v>
      </c>
      <c r="C6929" s="2" t="str">
        <f>_xlfn.CONCAT(MONTH('Rates Database'!C6928),"-",'Rates Database'!B6928,"-",'Rates Database'!E6928,"-",'Rates Database'!G6928,"-",'Rates Database'!J6928)</f>
        <v>6-2019-National Grid-Residential-North Andover Muni Agg Rate</v>
      </c>
      <c r="D6929" s="2">
        <f t="shared" si="108"/>
        <v>1</v>
      </c>
    </row>
    <row r="6930" spans="2:4" ht="13.8" x14ac:dyDescent="0.2">
      <c r="B6930" s="18">
        <v>6927</v>
      </c>
      <c r="C6930" s="2" t="str">
        <f>_xlfn.CONCAT(MONTH('Rates Database'!C6929),"-",'Rates Database'!B6929,"-",'Rates Database'!E6929,"-",'Rates Database'!G6929,"-",'Rates Database'!J6929)</f>
        <v>6-2019-National Grid-Residential-Lowell Muni Agg Rate</v>
      </c>
      <c r="D6930" s="2">
        <f t="shared" si="108"/>
        <v>1</v>
      </c>
    </row>
    <row r="6931" spans="2:4" ht="13.8" x14ac:dyDescent="0.2">
      <c r="B6931" s="18">
        <v>6928</v>
      </c>
      <c r="C6931" s="2" t="str">
        <f>_xlfn.CONCAT(MONTH('Rates Database'!C6930),"-",'Rates Database'!B6930,"-",'Rates Database'!E6930,"-",'Rates Database'!G6930,"-",'Rates Database'!J6930)</f>
        <v>6-2019-National Grid-Residential-Tyngsborough Muni Agg Rate</v>
      </c>
      <c r="D6931" s="2">
        <f t="shared" si="108"/>
        <v>1</v>
      </c>
    </row>
    <row r="6932" spans="2:4" ht="13.8" x14ac:dyDescent="0.2">
      <c r="B6932" s="18">
        <v>6929</v>
      </c>
      <c r="C6932" s="2" t="str">
        <f>_xlfn.CONCAT(MONTH('Rates Database'!C6931),"-",'Rates Database'!B6931,"-",'Rates Database'!E6931,"-",'Rates Database'!G6931,"-",'Rates Database'!J6931)</f>
        <v>6-2019-Eversource_EMA-Residential-Cape Light Compact JPE Muni Agg Rate</v>
      </c>
      <c r="D6932" s="2">
        <f t="shared" si="108"/>
        <v>1</v>
      </c>
    </row>
    <row r="6933" spans="2:4" ht="13.8" x14ac:dyDescent="0.2">
      <c r="B6933" s="18">
        <v>6930</v>
      </c>
      <c r="C6933" s="2" t="str">
        <f>_xlfn.CONCAT(MONTH('Rates Database'!C6932),"-",'Rates Database'!B6932,"-",'Rates Database'!E6932,"-",'Rates Database'!G6932,"-",'Rates Database'!J6932)</f>
        <v>7-2019-National Grid-Residential-Nantucket Muni Agg Rate</v>
      </c>
      <c r="D6933" s="2">
        <f t="shared" si="108"/>
        <v>1</v>
      </c>
    </row>
    <row r="6934" spans="2:4" ht="13.8" x14ac:dyDescent="0.2">
      <c r="B6934" s="18">
        <v>6931</v>
      </c>
      <c r="C6934" s="2" t="str">
        <f>_xlfn.CONCAT(MONTH('Rates Database'!C6933),"-",'Rates Database'!B6933,"-",'Rates Database'!E6933,"-",'Rates Database'!G6933,"-",'Rates Database'!J6933)</f>
        <v>7-2019-National Grid-Residential-Westborough Muni Agg Rate</v>
      </c>
      <c r="D6934" s="2">
        <f t="shared" si="108"/>
        <v>1</v>
      </c>
    </row>
    <row r="6935" spans="2:4" ht="13.8" x14ac:dyDescent="0.2">
      <c r="B6935" s="18">
        <v>6932</v>
      </c>
      <c r="C6935" s="2" t="str">
        <f>_xlfn.CONCAT(MONTH('Rates Database'!C6934),"-",'Rates Database'!B6934,"-",'Rates Database'!E6934,"-",'Rates Database'!G6934,"-",'Rates Database'!J6934)</f>
        <v>7-2019-National Grid-Residential-Chelmsford Muni Agg Rate</v>
      </c>
      <c r="D6935" s="2">
        <f t="shared" si="108"/>
        <v>1</v>
      </c>
    </row>
    <row r="6936" spans="2:4" ht="13.8" x14ac:dyDescent="0.2">
      <c r="B6936" s="18">
        <v>6933</v>
      </c>
      <c r="C6936" s="2" t="str">
        <f>_xlfn.CONCAT(MONTH('Rates Database'!C6935),"-",'Rates Database'!B6935,"-",'Rates Database'!E6935,"-",'Rates Database'!G6935,"-",'Rates Database'!J6935)</f>
        <v>7-2019-National Grid-Residential-Marlborough Muni Agg Rate</v>
      </c>
      <c r="D6936" s="2">
        <f t="shared" si="108"/>
        <v>1</v>
      </c>
    </row>
    <row r="6937" spans="2:4" ht="13.8" x14ac:dyDescent="0.2">
      <c r="B6937" s="18">
        <v>6934</v>
      </c>
      <c r="C6937" s="2" t="str">
        <f>_xlfn.CONCAT(MONTH('Rates Database'!C6936),"-",'Rates Database'!B6936,"-",'Rates Database'!E6936,"-",'Rates Database'!G6936,"-",'Rates Database'!J6936)</f>
        <v>7-2019-Eversource_WMA-Residential-Pittsfield Muni Agg Rate</v>
      </c>
      <c r="D6937" s="2">
        <f t="shared" si="108"/>
        <v>1</v>
      </c>
    </row>
    <row r="6938" spans="2:4" ht="13.8" x14ac:dyDescent="0.2">
      <c r="B6938" s="18">
        <v>6935</v>
      </c>
      <c r="C6938" s="2" t="str">
        <f>_xlfn.CONCAT(MONTH('Rates Database'!C6937),"-",'Rates Database'!B6937,"-",'Rates Database'!E6937,"-",'Rates Database'!G6937,"-",'Rates Database'!J6937)</f>
        <v>7-2019-National Grid-Residential-Lancaster Muni Agg Rate</v>
      </c>
      <c r="D6938" s="2">
        <f t="shared" si="108"/>
        <v>1</v>
      </c>
    </row>
    <row r="6939" spans="2:4" ht="13.8" x14ac:dyDescent="0.2">
      <c r="B6939" s="18">
        <v>6936</v>
      </c>
      <c r="C6939" s="2" t="str">
        <f>_xlfn.CONCAT(MONTH('Rates Database'!C6938),"-",'Rates Database'!B6938,"-",'Rates Database'!E6938,"-",'Rates Database'!G6938,"-",'Rates Database'!J6938)</f>
        <v>7-2019-National Grid-Residential-West Brookfield Muni Agg Rate</v>
      </c>
      <c r="D6939" s="2">
        <f t="shared" si="108"/>
        <v>1</v>
      </c>
    </row>
    <row r="6940" spans="2:4" ht="13.8" x14ac:dyDescent="0.2">
      <c r="B6940" s="18">
        <v>6937</v>
      </c>
      <c r="C6940" s="2" t="str">
        <f>_xlfn.CONCAT(MONTH('Rates Database'!C6939),"-",'Rates Database'!B6939,"-",'Rates Database'!E6939,"-",'Rates Database'!G6939,"-",'Rates Database'!J6939)</f>
        <v>7-2019-National Grid-Residential-Swampscott Muni Agg Rate</v>
      </c>
      <c r="D6940" s="2">
        <f t="shared" si="108"/>
        <v>1</v>
      </c>
    </row>
    <row r="6941" spans="2:4" ht="13.8" x14ac:dyDescent="0.2">
      <c r="B6941" s="18">
        <v>6938</v>
      </c>
      <c r="C6941" s="2" t="str">
        <f>_xlfn.CONCAT(MONTH('Rates Database'!C6940),"-",'Rates Database'!B6940,"-",'Rates Database'!E6940,"-",'Rates Database'!G6940,"-",'Rates Database'!J6940)</f>
        <v>7-2019-National Grid-Residential-Tyngsborough Muni Agg Rate</v>
      </c>
      <c r="D6941" s="2">
        <f t="shared" si="108"/>
        <v>1</v>
      </c>
    </row>
    <row r="6942" spans="2:4" ht="13.8" x14ac:dyDescent="0.2">
      <c r="B6942" s="18">
        <v>6939</v>
      </c>
      <c r="C6942" s="2" t="str">
        <f>_xlfn.CONCAT(MONTH('Rates Database'!C6941),"-",'Rates Database'!B6941,"-",'Rates Database'!E6941,"-",'Rates Database'!G6941,"-",'Rates Database'!J6941)</f>
        <v>7-2019-National Grid-Residential-Gardner Muni Agg Rate</v>
      </c>
      <c r="D6942" s="2">
        <f t="shared" si="108"/>
        <v>1</v>
      </c>
    </row>
    <row r="6943" spans="2:4" ht="13.8" x14ac:dyDescent="0.2">
      <c r="B6943" s="18">
        <v>6940</v>
      </c>
      <c r="C6943" s="2" t="str">
        <f>_xlfn.CONCAT(MONTH('Rates Database'!C6942),"-",'Rates Database'!B6942,"-",'Rates Database'!E6942,"-",'Rates Database'!G6942,"-",'Rates Database'!J6942)</f>
        <v>7-2019-National Grid-Residential-Williamsburg Muni Agg Rate</v>
      </c>
      <c r="D6943" s="2">
        <f t="shared" si="108"/>
        <v>1</v>
      </c>
    </row>
    <row r="6944" spans="2:4" ht="13.8" x14ac:dyDescent="0.2">
      <c r="B6944" s="18">
        <v>6941</v>
      </c>
      <c r="C6944" s="2" t="str">
        <f>_xlfn.CONCAT(MONTH('Rates Database'!C6943),"-",'Rates Database'!B6943,"-",'Rates Database'!E6943,"-",'Rates Database'!G6943,"-",'Rates Database'!J6943)</f>
        <v>7-2019-Eversource_WMA-Residential-Lanesborough Muni Agg Rate</v>
      </c>
      <c r="D6944" s="2">
        <f t="shared" si="108"/>
        <v>1</v>
      </c>
    </row>
    <row r="6945" spans="2:4" ht="13.8" x14ac:dyDescent="0.2">
      <c r="B6945" s="18">
        <v>6942</v>
      </c>
      <c r="C6945" s="2" t="str">
        <f>_xlfn.CONCAT(MONTH('Rates Database'!C6944),"-",'Rates Database'!B6944,"-",'Rates Database'!E6944,"-",'Rates Database'!G6944,"-",'Rates Database'!J6944)</f>
        <v>7-2019-Eversource_WMA-Residential-Leverett Muni Agg Rate</v>
      </c>
      <c r="D6945" s="2">
        <f t="shared" si="108"/>
        <v>1</v>
      </c>
    </row>
    <row r="6946" spans="2:4" ht="13.8" x14ac:dyDescent="0.2">
      <c r="B6946" s="18">
        <v>6943</v>
      </c>
      <c r="C6946" s="2" t="str">
        <f>_xlfn.CONCAT(MONTH('Rates Database'!C6945),"-",'Rates Database'!B6945,"-",'Rates Database'!E6945,"-",'Rates Database'!G6945,"-",'Rates Database'!J6945)</f>
        <v>7-2019-Eversource_EMA-Residential-Plymouth Muni Agg Rate</v>
      </c>
      <c r="D6946" s="2">
        <f t="shared" si="108"/>
        <v>1</v>
      </c>
    </row>
    <row r="6947" spans="2:4" ht="13.8" x14ac:dyDescent="0.2">
      <c r="B6947" s="18">
        <v>6944</v>
      </c>
      <c r="C6947" s="2" t="str">
        <f>_xlfn.CONCAT(MONTH('Rates Database'!C6946),"-",'Rates Database'!B6946,"-",'Rates Database'!E6946,"-",'Rates Database'!G6946,"-",'Rates Database'!J6946)</f>
        <v>7-2019-National Grid-Residential-Auburn Muni Agg Rate</v>
      </c>
      <c r="D6947" s="2">
        <f t="shared" si="108"/>
        <v>1</v>
      </c>
    </row>
    <row r="6948" spans="2:4" ht="13.8" x14ac:dyDescent="0.2">
      <c r="B6948" s="18">
        <v>6945</v>
      </c>
      <c r="C6948" s="2" t="str">
        <f>_xlfn.CONCAT(MONTH('Rates Database'!C6947),"-",'Rates Database'!B6947,"-",'Rates Database'!E6947,"-",'Rates Database'!G6947,"-",'Rates Database'!J6947)</f>
        <v>7-2019-National Grid-Residential-Winchendon Muni Agg Rate</v>
      </c>
      <c r="D6948" s="2">
        <f t="shared" si="108"/>
        <v>1</v>
      </c>
    </row>
    <row r="6949" spans="2:4" ht="13.8" x14ac:dyDescent="0.2">
      <c r="B6949" s="18">
        <v>6946</v>
      </c>
      <c r="C6949" s="2" t="str">
        <f>_xlfn.CONCAT(MONTH('Rates Database'!C6948),"-",'Rates Database'!B6948,"-",'Rates Database'!E6948,"-",'Rates Database'!G6948,"-",'Rates Database'!J6948)</f>
        <v>7-2019-National Grid-Residential-Orange Muni Agg Rate</v>
      </c>
      <c r="D6949" s="2">
        <f t="shared" si="108"/>
        <v>1</v>
      </c>
    </row>
    <row r="6950" spans="2:4" ht="13.8" x14ac:dyDescent="0.2">
      <c r="B6950" s="18">
        <v>6947</v>
      </c>
      <c r="C6950" s="2" t="str">
        <f>_xlfn.CONCAT(MONTH('Rates Database'!C6949),"-",'Rates Database'!B6949,"-",'Rates Database'!E6949,"-",'Rates Database'!G6949,"-",'Rates Database'!J6949)</f>
        <v>7-2019-National Grid-Residential-Adams Muni Agg Rate</v>
      </c>
      <c r="D6950" s="2">
        <f t="shared" si="108"/>
        <v>1</v>
      </c>
    </row>
    <row r="6951" spans="2:4" ht="13.8" x14ac:dyDescent="0.2">
      <c r="B6951" s="18">
        <v>6948</v>
      </c>
      <c r="C6951" s="2" t="str">
        <f>_xlfn.CONCAT(MONTH('Rates Database'!C6950),"-",'Rates Database'!B6950,"-",'Rates Database'!E6950,"-",'Rates Database'!G6950,"-",'Rates Database'!J6950)</f>
        <v>7-2019-Eversource_WMA-Residential-Cheshire Muni Agg Rate</v>
      </c>
      <c r="D6951" s="2">
        <f t="shared" si="108"/>
        <v>1</v>
      </c>
    </row>
    <row r="6952" spans="2:4" ht="13.8" x14ac:dyDescent="0.2">
      <c r="B6952" s="18">
        <v>6949</v>
      </c>
      <c r="C6952" s="2" t="str">
        <f>_xlfn.CONCAT(MONTH('Rates Database'!C6951),"-",'Rates Database'!B6951,"-",'Rates Database'!E6951,"-",'Rates Database'!G6951,"-",'Rates Database'!J6951)</f>
        <v>7-2019-Eversource_EMA-Residential-Acushnet Muni Agg Rate</v>
      </c>
      <c r="D6952" s="2">
        <f t="shared" si="108"/>
        <v>1</v>
      </c>
    </row>
    <row r="6953" spans="2:4" ht="13.8" x14ac:dyDescent="0.2">
      <c r="B6953" s="18">
        <v>6950</v>
      </c>
      <c r="C6953" s="2" t="str">
        <f>_xlfn.CONCAT(MONTH('Rates Database'!C6952),"-",'Rates Database'!B6952,"-",'Rates Database'!E6952,"-",'Rates Database'!G6952,"-",'Rates Database'!J6952)</f>
        <v>7-2019-National Grid-Residential-Attleboro Muni Agg Rate</v>
      </c>
      <c r="D6953" s="2">
        <f t="shared" si="108"/>
        <v>1</v>
      </c>
    </row>
    <row r="6954" spans="2:4" ht="13.8" x14ac:dyDescent="0.2">
      <c r="B6954" s="18">
        <v>6951</v>
      </c>
      <c r="C6954" s="2" t="str">
        <f>_xlfn.CONCAT(MONTH('Rates Database'!C6953),"-",'Rates Database'!B6953,"-",'Rates Database'!E6953,"-",'Rates Database'!G6953,"-",'Rates Database'!J6953)</f>
        <v>7-2019-Eversource_EMA-Residential-Carver Muni Agg Rate</v>
      </c>
      <c r="D6954" s="2">
        <f t="shared" si="108"/>
        <v>1</v>
      </c>
    </row>
    <row r="6955" spans="2:4" ht="13.8" x14ac:dyDescent="0.2">
      <c r="B6955" s="18">
        <v>6952</v>
      </c>
      <c r="C6955" s="2" t="str">
        <f>_xlfn.CONCAT(MONTH('Rates Database'!C6954),"-",'Rates Database'!B6954,"-",'Rates Database'!E6954,"-",'Rates Database'!G6954,"-",'Rates Database'!J6954)</f>
        <v>7-2019-National Grid-Residential-Charlton Muni Agg Rate</v>
      </c>
      <c r="D6955" s="2">
        <f t="shared" si="108"/>
        <v>1</v>
      </c>
    </row>
    <row r="6956" spans="2:4" ht="13.8" x14ac:dyDescent="0.2">
      <c r="B6956" s="18">
        <v>6953</v>
      </c>
      <c r="C6956" s="2" t="str">
        <f>_xlfn.CONCAT(MONTH('Rates Database'!C6955),"-",'Rates Database'!B6955,"-",'Rates Database'!E6955,"-",'Rates Database'!G6955,"-",'Rates Database'!J6955)</f>
        <v>7-2019-Eversource_EMA-Residential-Dartmouth Muni Agg Rate</v>
      </c>
      <c r="D6956" s="2">
        <f t="shared" si="108"/>
        <v>1</v>
      </c>
    </row>
    <row r="6957" spans="2:4" ht="13.8" x14ac:dyDescent="0.2">
      <c r="B6957" s="18">
        <v>6954</v>
      </c>
      <c r="C6957" s="2" t="str">
        <f>_xlfn.CONCAT(MONTH('Rates Database'!C6956),"-",'Rates Database'!B6956,"-",'Rates Database'!E6956,"-",'Rates Database'!G6956,"-",'Rates Database'!J6956)</f>
        <v>7-2019-National Grid-Residential-Dighton Muni Agg Rate</v>
      </c>
      <c r="D6957" s="2">
        <f t="shared" si="108"/>
        <v>1</v>
      </c>
    </row>
    <row r="6958" spans="2:4" ht="13.8" x14ac:dyDescent="0.2">
      <c r="B6958" s="18">
        <v>6955</v>
      </c>
      <c r="C6958" s="2" t="str">
        <f>_xlfn.CONCAT(MONTH('Rates Database'!C6957),"-",'Rates Database'!B6957,"-",'Rates Database'!E6957,"-",'Rates Database'!G6957,"-",'Rates Database'!J6957)</f>
        <v>7-2019-National Grid-Residential-Douglas Muni Agg Rate</v>
      </c>
      <c r="D6958" s="2">
        <f t="shared" si="108"/>
        <v>1</v>
      </c>
    </row>
    <row r="6959" spans="2:4" ht="13.8" x14ac:dyDescent="0.2">
      <c r="B6959" s="18">
        <v>6956</v>
      </c>
      <c r="C6959" s="2" t="str">
        <f>_xlfn.CONCAT(MONTH('Rates Database'!C6958),"-",'Rates Database'!B6958,"-",'Rates Database'!E6958,"-",'Rates Database'!G6958,"-",'Rates Database'!J6958)</f>
        <v>7-2019-National Grid-Residential-Dracut Muni Agg Rate</v>
      </c>
      <c r="D6959" s="2">
        <f t="shared" si="108"/>
        <v>1</v>
      </c>
    </row>
    <row r="6960" spans="2:4" ht="13.8" x14ac:dyDescent="0.2">
      <c r="B6960" s="18">
        <v>6957</v>
      </c>
      <c r="C6960" s="2" t="str">
        <f>_xlfn.CONCAT(MONTH('Rates Database'!C6959),"-",'Rates Database'!B6959,"-",'Rates Database'!E6959,"-",'Rates Database'!G6959,"-",'Rates Database'!J6959)</f>
        <v>7-2019-Eversource_EMA-Residential-Fairhaven Muni Agg Rate</v>
      </c>
      <c r="D6960" s="2">
        <f t="shared" si="108"/>
        <v>1</v>
      </c>
    </row>
    <row r="6961" spans="2:4" ht="13.8" x14ac:dyDescent="0.2">
      <c r="B6961" s="18">
        <v>6958</v>
      </c>
      <c r="C6961" s="2" t="str">
        <f>_xlfn.CONCAT(MONTH('Rates Database'!C6960),"-",'Rates Database'!B6960,"-",'Rates Database'!E6960,"-",'Rates Database'!G6960,"-",'Rates Database'!J6960)</f>
        <v>7-2019-National Grid-Residential-Fall River Muni Agg Rate</v>
      </c>
      <c r="D6961" s="2">
        <f t="shared" si="108"/>
        <v>1</v>
      </c>
    </row>
    <row r="6962" spans="2:4" ht="13.8" x14ac:dyDescent="0.2">
      <c r="B6962" s="18">
        <v>6959</v>
      </c>
      <c r="C6962" s="2" t="str">
        <f>_xlfn.CONCAT(MONTH('Rates Database'!C6961),"-",'Rates Database'!B6961,"-",'Rates Database'!E6961,"-",'Rates Database'!G6961,"-",'Rates Database'!J6961)</f>
        <v>7-2019-Eversource_EMA-Residential-Freetown Muni Agg Rate</v>
      </c>
      <c r="D6962" s="2">
        <f t="shared" si="108"/>
        <v>1</v>
      </c>
    </row>
    <row r="6963" spans="2:4" ht="13.8" x14ac:dyDescent="0.2">
      <c r="B6963" s="18">
        <v>6960</v>
      </c>
      <c r="C6963" s="2" t="str">
        <f>_xlfn.CONCAT(MONTH('Rates Database'!C6962),"-",'Rates Database'!B6962,"-",'Rates Database'!E6962,"-",'Rates Database'!G6962,"-",'Rates Database'!J6962)</f>
        <v>7-2019-Eversource_EMA-Residential-Marion Muni Agg Rate</v>
      </c>
      <c r="D6963" s="2">
        <f t="shared" si="108"/>
        <v>1</v>
      </c>
    </row>
    <row r="6964" spans="2:4" ht="13.8" x14ac:dyDescent="0.2">
      <c r="B6964" s="18">
        <v>6961</v>
      </c>
      <c r="C6964" s="2" t="str">
        <f>_xlfn.CONCAT(MONTH('Rates Database'!C6963),"-",'Rates Database'!B6963,"-",'Rates Database'!E6963,"-",'Rates Database'!G6963,"-",'Rates Database'!J6963)</f>
        <v>7-2019-Eversource_EMA-Residential-Mattapoisett Muni Agg Rate</v>
      </c>
      <c r="D6964" s="2">
        <f t="shared" si="108"/>
        <v>1</v>
      </c>
    </row>
    <row r="6965" spans="2:4" ht="13.8" x14ac:dyDescent="0.2">
      <c r="B6965" s="18">
        <v>6962</v>
      </c>
      <c r="C6965" s="2" t="str">
        <f>_xlfn.CONCAT(MONTH('Rates Database'!C6964),"-",'Rates Database'!B6964,"-",'Rates Database'!E6964,"-",'Rates Database'!G6964,"-",'Rates Database'!J6964)</f>
        <v>7-2019-National Grid-Residential-Millbury Muni Agg Rate</v>
      </c>
      <c r="D6965" s="2">
        <f t="shared" si="108"/>
        <v>1</v>
      </c>
    </row>
    <row r="6966" spans="2:4" ht="13.8" x14ac:dyDescent="0.2">
      <c r="B6966" s="18">
        <v>6963</v>
      </c>
      <c r="C6966" s="2" t="str">
        <f>_xlfn.CONCAT(MONTH('Rates Database'!C6965),"-",'Rates Database'!B6965,"-",'Rates Database'!E6965,"-",'Rates Database'!G6965,"-",'Rates Database'!J6965)</f>
        <v>7-2019-Eversource_EMA-Residential-New Bedford Muni Agg Rate</v>
      </c>
      <c r="D6966" s="2">
        <f t="shared" si="108"/>
        <v>1</v>
      </c>
    </row>
    <row r="6967" spans="2:4" ht="13.8" x14ac:dyDescent="0.2">
      <c r="B6967" s="18">
        <v>6964</v>
      </c>
      <c r="C6967" s="2" t="str">
        <f>_xlfn.CONCAT(MONTH('Rates Database'!C6966),"-",'Rates Database'!B6966,"-",'Rates Database'!E6966,"-",'Rates Database'!G6966,"-",'Rates Database'!J6966)</f>
        <v>7-2019-National Grid-Residential-Northbridge Muni Agg Rate</v>
      </c>
      <c r="D6967" s="2">
        <f t="shared" si="108"/>
        <v>1</v>
      </c>
    </row>
    <row r="6968" spans="2:4" ht="13.8" x14ac:dyDescent="0.2">
      <c r="B6968" s="18">
        <v>6965</v>
      </c>
      <c r="C6968" s="2" t="str">
        <f>_xlfn.CONCAT(MONTH('Rates Database'!C6967),"-",'Rates Database'!B6967,"-",'Rates Database'!E6967,"-",'Rates Database'!G6967,"-",'Rates Database'!J6967)</f>
        <v>7-2019-National Grid-Residential-Norton Muni Agg Rate</v>
      </c>
      <c r="D6968" s="2">
        <f t="shared" si="108"/>
        <v>1</v>
      </c>
    </row>
    <row r="6969" spans="2:4" ht="13.8" x14ac:dyDescent="0.2">
      <c r="B6969" s="18">
        <v>6966</v>
      </c>
      <c r="C6969" s="2" t="str">
        <f>_xlfn.CONCAT(MONTH('Rates Database'!C6968),"-",'Rates Database'!B6968,"-",'Rates Database'!E6968,"-",'Rates Database'!G6968,"-",'Rates Database'!J6968)</f>
        <v>7-2019-National Grid-Residential-Oxford Muni Agg Rate</v>
      </c>
      <c r="D6969" s="2">
        <f t="shared" si="108"/>
        <v>1</v>
      </c>
    </row>
    <row r="6970" spans="2:4" ht="13.8" x14ac:dyDescent="0.2">
      <c r="B6970" s="18">
        <v>6967</v>
      </c>
      <c r="C6970" s="2" t="str">
        <f>_xlfn.CONCAT(MONTH('Rates Database'!C6969),"-",'Rates Database'!B6969,"-",'Rates Database'!E6969,"-",'Rates Database'!G6969,"-",'Rates Database'!J6969)</f>
        <v>7-2019-National Grid-Residential-Plainville Muni Agg Rate</v>
      </c>
      <c r="D6970" s="2">
        <f t="shared" si="108"/>
        <v>1</v>
      </c>
    </row>
    <row r="6971" spans="2:4" ht="13.8" x14ac:dyDescent="0.2">
      <c r="B6971" s="18">
        <v>6968</v>
      </c>
      <c r="C6971" s="2" t="str">
        <f>_xlfn.CONCAT(MONTH('Rates Database'!C6970),"-",'Rates Database'!B6970,"-",'Rates Database'!E6970,"-",'Rates Database'!G6970,"-",'Rates Database'!J6970)</f>
        <v>7-2019-National Grid-Residential-Rehoboth Muni Agg Rate</v>
      </c>
      <c r="D6971" s="2">
        <f t="shared" si="108"/>
        <v>1</v>
      </c>
    </row>
    <row r="6972" spans="2:4" ht="13.8" x14ac:dyDescent="0.2">
      <c r="B6972" s="18">
        <v>6969</v>
      </c>
      <c r="C6972" s="2" t="str">
        <f>_xlfn.CONCAT(MONTH('Rates Database'!C6971),"-",'Rates Database'!B6971,"-",'Rates Database'!E6971,"-",'Rates Database'!G6971,"-",'Rates Database'!J6971)</f>
        <v>7-2019-National Grid-Residential-Seekonk Muni Agg Rate</v>
      </c>
      <c r="D6972" s="2">
        <f t="shared" si="108"/>
        <v>1</v>
      </c>
    </row>
    <row r="6973" spans="2:4" ht="13.8" x14ac:dyDescent="0.2">
      <c r="B6973" s="18">
        <v>6970</v>
      </c>
      <c r="C6973" s="2" t="str">
        <f>_xlfn.CONCAT(MONTH('Rates Database'!C6972),"-",'Rates Database'!B6972,"-",'Rates Database'!E6972,"-",'Rates Database'!G6972,"-",'Rates Database'!J6972)</f>
        <v>7-2019-National Grid-Residential-Somerset Muni Agg Rate</v>
      </c>
      <c r="D6973" s="2">
        <f t="shared" si="108"/>
        <v>1</v>
      </c>
    </row>
    <row r="6974" spans="2:4" ht="13.8" x14ac:dyDescent="0.2">
      <c r="B6974" s="18">
        <v>6971</v>
      </c>
      <c r="C6974" s="2" t="str">
        <f>_xlfn.CONCAT(MONTH('Rates Database'!C6973),"-",'Rates Database'!B6973,"-",'Rates Database'!E6973,"-",'Rates Database'!G6973,"-",'Rates Database'!J6973)</f>
        <v>7-2019-National Grid-Residential-Swansea Muni Agg Rate</v>
      </c>
      <c r="D6974" s="2">
        <f t="shared" si="108"/>
        <v>1</v>
      </c>
    </row>
    <row r="6975" spans="2:4" ht="13.8" x14ac:dyDescent="0.2">
      <c r="B6975" s="18">
        <v>6972</v>
      </c>
      <c r="C6975" s="2" t="str">
        <f>_xlfn.CONCAT(MONTH('Rates Database'!C6974),"-",'Rates Database'!B6974,"-",'Rates Database'!E6974,"-",'Rates Database'!G6974,"-",'Rates Database'!J6974)</f>
        <v>7-2019-National Grid-Residential-Westford Muni Agg Rate</v>
      </c>
      <c r="D6975" s="2">
        <f t="shared" si="108"/>
        <v>1</v>
      </c>
    </row>
    <row r="6976" spans="2:4" ht="13.8" x14ac:dyDescent="0.2">
      <c r="B6976" s="18">
        <v>6973</v>
      </c>
      <c r="C6976" s="2" t="str">
        <f>_xlfn.CONCAT(MONTH('Rates Database'!C6975),"-",'Rates Database'!B6975,"-",'Rates Database'!E6975,"-",'Rates Database'!G6975,"-",'Rates Database'!J6975)</f>
        <v>7-2019-Eversource_EMA-Residential-Westport Muni Agg Rate</v>
      </c>
      <c r="D6976" s="2">
        <f t="shared" si="108"/>
        <v>1</v>
      </c>
    </row>
    <row r="6977" spans="2:4" ht="13.8" x14ac:dyDescent="0.2">
      <c r="B6977" s="18">
        <v>6974</v>
      </c>
      <c r="C6977" s="2" t="str">
        <f>_xlfn.CONCAT(MONTH('Rates Database'!C6976),"-",'Rates Database'!B6976,"-",'Rates Database'!E6976,"-",'Rates Database'!G6976,"-",'Rates Database'!J6976)</f>
        <v>7-2019-National Grid-Residential-Melrose Muni Agg Rate</v>
      </c>
      <c r="D6977" s="2">
        <f t="shared" si="108"/>
        <v>1</v>
      </c>
    </row>
    <row r="6978" spans="2:4" ht="13.8" x14ac:dyDescent="0.2">
      <c r="B6978" s="18">
        <v>6975</v>
      </c>
      <c r="C6978" s="2" t="str">
        <f>_xlfn.CONCAT(MONTH('Rates Database'!C6977),"-",'Rates Database'!B6977,"-",'Rates Database'!E6977,"-",'Rates Database'!G6977,"-",'Rates Database'!J6977)</f>
        <v>7-2019-Eversource_EMA-Residential-Kingston Muni Agg Rate</v>
      </c>
      <c r="D6978" s="2">
        <f t="shared" si="108"/>
        <v>1</v>
      </c>
    </row>
    <row r="6979" spans="2:4" ht="13.8" x14ac:dyDescent="0.2">
      <c r="B6979" s="18">
        <v>6976</v>
      </c>
      <c r="C6979" s="2" t="str">
        <f>_xlfn.CONCAT(MONTH('Rates Database'!C6978),"-",'Rates Database'!B6978,"-",'Rates Database'!E6978,"-",'Rates Database'!G6978,"-",'Rates Database'!J6978)</f>
        <v>7-2019-Eversource_EMA-Residential-Somerville Muni Agg Rate</v>
      </c>
      <c r="D6979" s="2">
        <f t="shared" si="108"/>
        <v>1</v>
      </c>
    </row>
    <row r="6980" spans="2:4" ht="13.8" x14ac:dyDescent="0.2">
      <c r="B6980" s="18">
        <v>6977</v>
      </c>
      <c r="C6980" s="2" t="str">
        <f>_xlfn.CONCAT(MONTH('Rates Database'!C6979),"-",'Rates Database'!B6979,"-",'Rates Database'!E6979,"-",'Rates Database'!G6979,"-",'Rates Database'!J6979)</f>
        <v>7-2019-National Grid-Residential-Wendell Muni Agg Rate</v>
      </c>
      <c r="D6980" s="2">
        <f t="shared" si="108"/>
        <v>1</v>
      </c>
    </row>
    <row r="6981" spans="2:4" ht="13.8" x14ac:dyDescent="0.2">
      <c r="B6981" s="18">
        <v>6978</v>
      </c>
      <c r="C6981" s="2" t="str">
        <f>_xlfn.CONCAT(MONTH('Rates Database'!C6980),"-",'Rates Database'!B6980,"-",'Rates Database'!E6980,"-",'Rates Database'!G6980,"-",'Rates Database'!J6980)</f>
        <v>7-2019-Eversource_WMA-Residential-Greenfield Muni Agg Rate</v>
      </c>
      <c r="D6981" s="2">
        <f t="shared" ref="D6981:D7044" si="109">COUNTIF($C$4:$C$10092,C6981)</f>
        <v>1</v>
      </c>
    </row>
    <row r="6982" spans="2:4" ht="13.8" x14ac:dyDescent="0.2">
      <c r="B6982" s="18">
        <v>6979</v>
      </c>
      <c r="C6982" s="2" t="str">
        <f>_xlfn.CONCAT(MONTH('Rates Database'!C6981),"-",'Rates Database'!B6981,"-",'Rates Database'!E6981,"-",'Rates Database'!G6981,"-",'Rates Database'!J6981)</f>
        <v>7-2019-National Grid-Residential-Avon Muni Agg Rate</v>
      </c>
      <c r="D6982" s="2">
        <f t="shared" si="109"/>
        <v>1</v>
      </c>
    </row>
    <row r="6983" spans="2:4" ht="13.8" x14ac:dyDescent="0.2">
      <c r="B6983" s="18">
        <v>6980</v>
      </c>
      <c r="C6983" s="2" t="str">
        <f>_xlfn.CONCAT(MONTH('Rates Database'!C6982),"-",'Rates Database'!B6982,"-",'Rates Database'!E6982,"-",'Rates Database'!G6982,"-",'Rates Database'!J6982)</f>
        <v>7-2019-National Grid-Residential-Billerica Muni Agg Rate</v>
      </c>
      <c r="D6983" s="2">
        <f t="shared" si="109"/>
        <v>1</v>
      </c>
    </row>
    <row r="6984" spans="2:4" ht="13.8" x14ac:dyDescent="0.2">
      <c r="B6984" s="18">
        <v>6981</v>
      </c>
      <c r="C6984" s="2" t="str">
        <f>_xlfn.CONCAT(MONTH('Rates Database'!C6983),"-",'Rates Database'!B6983,"-",'Rates Database'!E6983,"-",'Rates Database'!G6983,"-",'Rates Database'!J6983)</f>
        <v>7-2019-National Grid-Residential-Tewksbury Muni Agg Rate</v>
      </c>
      <c r="D6984" s="2">
        <f t="shared" si="109"/>
        <v>1</v>
      </c>
    </row>
    <row r="6985" spans="2:4" ht="13.8" x14ac:dyDescent="0.2">
      <c r="B6985" s="18">
        <v>6982</v>
      </c>
      <c r="C6985" s="2" t="str">
        <f>_xlfn.CONCAT(MONTH('Rates Database'!C6984),"-",'Rates Database'!B6984,"-",'Rates Database'!E6984,"-",'Rates Database'!G6984,"-",'Rates Database'!J6984)</f>
        <v>7-2019-Eversource_EMA-Residential-Cape Light Compact JPE Muni Agg Rate</v>
      </c>
      <c r="D6985" s="2">
        <f t="shared" si="109"/>
        <v>1</v>
      </c>
    </row>
    <row r="6986" spans="2:4" ht="13.8" x14ac:dyDescent="0.2">
      <c r="B6986" s="18">
        <v>6983</v>
      </c>
      <c r="C6986" s="2" t="str">
        <f>_xlfn.CONCAT(MONTH('Rates Database'!C6985),"-",'Rates Database'!B6985,"-",'Rates Database'!E6985,"-",'Rates Database'!G6985,"-",'Rates Database'!J6985)</f>
        <v>7-2019-National Grid-Residential-Clarksburg Muni Agg Rate</v>
      </c>
      <c r="D6986" s="2">
        <f t="shared" si="109"/>
        <v>1</v>
      </c>
    </row>
    <row r="6987" spans="2:4" ht="13.8" x14ac:dyDescent="0.2">
      <c r="B6987" s="18">
        <v>6984</v>
      </c>
      <c r="C6987" s="2" t="str">
        <f>_xlfn.CONCAT(MONTH('Rates Database'!C6986),"-",'Rates Database'!B6986,"-",'Rates Database'!E6986,"-",'Rates Database'!G6986,"-",'Rates Database'!J6986)</f>
        <v>7-2019-Eversource_WMA-Residential-Dalton Muni Agg Rate</v>
      </c>
      <c r="D6987" s="2">
        <f t="shared" si="109"/>
        <v>1</v>
      </c>
    </row>
    <row r="6988" spans="2:4" ht="13.8" x14ac:dyDescent="0.2">
      <c r="B6988" s="18">
        <v>6985</v>
      </c>
      <c r="C6988" s="2" t="str">
        <f>_xlfn.CONCAT(MONTH('Rates Database'!C6987),"-",'Rates Database'!B6987,"-",'Rates Database'!E6987,"-",'Rates Database'!G6987,"-",'Rates Database'!J6987)</f>
        <v>7-2019-National Grid-Residential-Florida Muni Agg Rate</v>
      </c>
      <c r="D6988" s="2">
        <f t="shared" si="109"/>
        <v>1</v>
      </c>
    </row>
    <row r="6989" spans="2:4" ht="13.8" x14ac:dyDescent="0.2">
      <c r="B6989" s="18">
        <v>6986</v>
      </c>
      <c r="C6989" s="2" t="str">
        <f>_xlfn.CONCAT(MONTH('Rates Database'!C6988),"-",'Rates Database'!B6988,"-",'Rates Database'!E6988,"-",'Rates Database'!G6988,"-",'Rates Database'!J6988)</f>
        <v>7-2019-Eversource_WMA-Residential-Lenox Muni Agg Rate</v>
      </c>
      <c r="D6989" s="2">
        <f t="shared" si="109"/>
        <v>1</v>
      </c>
    </row>
    <row r="6990" spans="2:4" ht="13.8" x14ac:dyDescent="0.2">
      <c r="B6990" s="18">
        <v>6987</v>
      </c>
      <c r="C6990" s="2" t="str">
        <f>_xlfn.CONCAT(MONTH('Rates Database'!C6989),"-",'Rates Database'!B6989,"-",'Rates Database'!E6989,"-",'Rates Database'!G6989,"-",'Rates Database'!J6989)</f>
        <v>7-2019-National Grid-Residential-Monterey Muni Agg Rate</v>
      </c>
      <c r="D6990" s="2">
        <f t="shared" si="109"/>
        <v>1</v>
      </c>
    </row>
    <row r="6991" spans="2:4" ht="13.8" x14ac:dyDescent="0.2">
      <c r="B6991" s="18">
        <v>6988</v>
      </c>
      <c r="C6991" s="2" t="str">
        <f>_xlfn.CONCAT(MONTH('Rates Database'!C6990),"-",'Rates Database'!B6990,"-",'Rates Database'!E6990,"-",'Rates Database'!G6990,"-",'Rates Database'!J6990)</f>
        <v>7-2019-National Grid-Residential-New Marlborough Muni Agg Rate</v>
      </c>
      <c r="D6991" s="2">
        <f t="shared" si="109"/>
        <v>1</v>
      </c>
    </row>
    <row r="6992" spans="2:4" ht="13.8" x14ac:dyDescent="0.2">
      <c r="B6992" s="18">
        <v>6989</v>
      </c>
      <c r="C6992" s="2" t="str">
        <f>_xlfn.CONCAT(MONTH('Rates Database'!C6991),"-",'Rates Database'!B6991,"-",'Rates Database'!E6991,"-",'Rates Database'!G6991,"-",'Rates Database'!J6991)</f>
        <v>7-2019-National Grid-Residential-North Adams Muni Agg Rate</v>
      </c>
      <c r="D6992" s="2">
        <f t="shared" si="109"/>
        <v>1</v>
      </c>
    </row>
    <row r="6993" spans="2:4" ht="13.8" x14ac:dyDescent="0.2">
      <c r="B6993" s="18">
        <v>6990</v>
      </c>
      <c r="C6993" s="2" t="str">
        <f>_xlfn.CONCAT(MONTH('Rates Database'!C6992),"-",'Rates Database'!B6992,"-",'Rates Database'!E6992,"-",'Rates Database'!G6992,"-",'Rates Database'!J6992)</f>
        <v>7-2019-National Grid-Residential-Sheffield Muni Agg Rate</v>
      </c>
      <c r="D6993" s="2">
        <f t="shared" si="109"/>
        <v>1</v>
      </c>
    </row>
    <row r="6994" spans="2:4" ht="13.8" x14ac:dyDescent="0.2">
      <c r="B6994" s="18">
        <v>6991</v>
      </c>
      <c r="C6994" s="2" t="str">
        <f>_xlfn.CONCAT(MONTH('Rates Database'!C6993),"-",'Rates Database'!B6993,"-",'Rates Database'!E6993,"-",'Rates Database'!G6993,"-",'Rates Database'!J6993)</f>
        <v>7-2019-National Grid-Residential-West Stockbridge Muni Agg Rate</v>
      </c>
      <c r="D6994" s="2">
        <f t="shared" si="109"/>
        <v>1</v>
      </c>
    </row>
    <row r="6995" spans="2:4" ht="13.8" x14ac:dyDescent="0.2">
      <c r="B6995" s="18">
        <v>6992</v>
      </c>
      <c r="C6995" s="2" t="str">
        <f>_xlfn.CONCAT(MONTH('Rates Database'!C6994),"-",'Rates Database'!B6994,"-",'Rates Database'!E6994,"-",'Rates Database'!G6994,"-",'Rates Database'!J6994)</f>
        <v>7-2019-National Grid-Residential-Williamstown Muni Agg Rate</v>
      </c>
      <c r="D6995" s="2">
        <f t="shared" si="109"/>
        <v>1</v>
      </c>
    </row>
    <row r="6996" spans="2:4" ht="13.8" x14ac:dyDescent="0.2">
      <c r="B6996" s="18">
        <v>6993</v>
      </c>
      <c r="C6996" s="2" t="str">
        <f>_xlfn.CONCAT(MONTH('Rates Database'!C6995),"-",'Rates Database'!B6995,"-",'Rates Database'!E6995,"-",'Rates Database'!G6995,"-",'Rates Database'!J6995)</f>
        <v>7-2019-Eversource_EMA-Residential-Acton Muni Agg Rate</v>
      </c>
      <c r="D6996" s="2">
        <f t="shared" si="109"/>
        <v>1</v>
      </c>
    </row>
    <row r="6997" spans="2:4" ht="13.8" x14ac:dyDescent="0.2">
      <c r="B6997" s="18">
        <v>6994</v>
      </c>
      <c r="C6997" s="2" t="str">
        <f>_xlfn.CONCAT(MONTH('Rates Database'!C6996),"-",'Rates Database'!B6996,"-",'Rates Database'!E6996,"-",'Rates Database'!G6996,"-",'Rates Database'!J6996)</f>
        <v>7-2019-Eversource_EMA-Residential-Sudbury Muni Agg Rate</v>
      </c>
      <c r="D6997" s="2">
        <f t="shared" si="109"/>
        <v>1</v>
      </c>
    </row>
    <row r="6998" spans="2:4" ht="13.8" x14ac:dyDescent="0.2">
      <c r="B6998" s="18">
        <v>6995</v>
      </c>
      <c r="C6998" s="2" t="str">
        <f>_xlfn.CONCAT(MONTH('Rates Database'!C6997),"-",'Rates Database'!B6997,"-",'Rates Database'!E6997,"-",'Rates Database'!G6997,"-",'Rates Database'!J6997)</f>
        <v>7-2019-Eversource_EMA-Residential-Arlington Muni Agg Rate</v>
      </c>
      <c r="D6998" s="2">
        <f t="shared" si="109"/>
        <v>1</v>
      </c>
    </row>
    <row r="6999" spans="2:4" ht="13.8" x14ac:dyDescent="0.2">
      <c r="B6999" s="18">
        <v>6996</v>
      </c>
      <c r="C6999" s="2" t="str">
        <f>_xlfn.CONCAT(MONTH('Rates Database'!C6998),"-",'Rates Database'!B6998,"-",'Rates Database'!E6998,"-",'Rates Database'!G6998,"-",'Rates Database'!J6998)</f>
        <v>7-2019-National Grid-Residential-Egremont Muni Agg Rate</v>
      </c>
      <c r="D6999" s="2">
        <f t="shared" si="109"/>
        <v>1</v>
      </c>
    </row>
    <row r="7000" spans="2:4" ht="13.8" x14ac:dyDescent="0.2">
      <c r="B7000" s="18">
        <v>6997</v>
      </c>
      <c r="C7000" s="2" t="str">
        <f>_xlfn.CONCAT(MONTH('Rates Database'!C6999),"-",'Rates Database'!B6999,"-",'Rates Database'!E6999,"-",'Rates Database'!G6999,"-",'Rates Database'!J6999)</f>
        <v>7-2019-National Grid-Residential-North Andover Muni Agg Rate</v>
      </c>
      <c r="D7000" s="2">
        <f t="shared" si="109"/>
        <v>1</v>
      </c>
    </row>
    <row r="7001" spans="2:4" ht="13.8" x14ac:dyDescent="0.2">
      <c r="B7001" s="18">
        <v>6998</v>
      </c>
      <c r="C7001" s="2" t="str">
        <f>_xlfn.CONCAT(MONTH('Rates Database'!C7000),"-",'Rates Database'!B7000,"-",'Rates Database'!E7000,"-",'Rates Database'!G7000,"-",'Rates Database'!J7000)</f>
        <v>7-2019-National Grid-Residential-Grafton Muni Agg Rate</v>
      </c>
      <c r="D7001" s="2">
        <f t="shared" si="109"/>
        <v>1</v>
      </c>
    </row>
    <row r="7002" spans="2:4" ht="13.8" x14ac:dyDescent="0.2">
      <c r="B7002" s="18">
        <v>6999</v>
      </c>
      <c r="C7002" s="2" t="str">
        <f>_xlfn.CONCAT(MONTH('Rates Database'!C7001),"-",'Rates Database'!B7001,"-",'Rates Database'!E7001,"-",'Rates Database'!G7001,"-",'Rates Database'!J7001)</f>
        <v>7-2019-National Grid-Residential-Halifax Muni Agg Rate</v>
      </c>
      <c r="D7002" s="2">
        <f t="shared" si="109"/>
        <v>1</v>
      </c>
    </row>
    <row r="7003" spans="2:4" ht="13.8" x14ac:dyDescent="0.2">
      <c r="B7003" s="18">
        <v>7000</v>
      </c>
      <c r="C7003" s="2" t="str">
        <f>_xlfn.CONCAT(MONTH('Rates Database'!C7002),"-",'Rates Database'!B7002,"-",'Rates Database'!E7002,"-",'Rates Database'!G7002,"-",'Rates Database'!J7002)</f>
        <v>7-2019-National Grid-Residential-Southborough Muni Agg Rate</v>
      </c>
      <c r="D7003" s="2">
        <f t="shared" si="109"/>
        <v>1</v>
      </c>
    </row>
    <row r="7004" spans="2:4" ht="13.8" x14ac:dyDescent="0.2">
      <c r="B7004" s="18">
        <v>7001</v>
      </c>
      <c r="C7004" s="2" t="str">
        <f>_xlfn.CONCAT(MONTH('Rates Database'!C7003),"-",'Rates Database'!B7003,"-",'Rates Database'!E7003,"-",'Rates Database'!G7003,"-",'Rates Database'!J7003)</f>
        <v>7-2019-Eversource_EMA-Residential-Stoneham Muni Agg Rate</v>
      </c>
      <c r="D7004" s="2">
        <f t="shared" si="109"/>
        <v>1</v>
      </c>
    </row>
    <row r="7005" spans="2:4" ht="13.8" x14ac:dyDescent="0.2">
      <c r="B7005" s="18">
        <v>7002</v>
      </c>
      <c r="C7005" s="2" t="str">
        <f>_xlfn.CONCAT(MONTH('Rates Database'!C7004),"-",'Rates Database'!B7004,"-",'Rates Database'!E7004,"-",'Rates Database'!G7004,"-",'Rates Database'!J7004)</f>
        <v>7-2019-Eversource_EMA-Residential-Winchester Muni Agg Rate</v>
      </c>
      <c r="D7005" s="2">
        <f t="shared" si="109"/>
        <v>1</v>
      </c>
    </row>
    <row r="7006" spans="2:4" ht="13.8" x14ac:dyDescent="0.2">
      <c r="B7006" s="18">
        <v>7003</v>
      </c>
      <c r="C7006" s="2" t="str">
        <f>_xlfn.CONCAT(MONTH('Rates Database'!C7005),"-",'Rates Database'!B7005,"-",'Rates Database'!E7005,"-",'Rates Database'!G7005,"-",'Rates Database'!J7005)</f>
        <v>7-2019-National Grid-Residential-Webster Muni Agg Rate</v>
      </c>
      <c r="D7006" s="2">
        <f t="shared" si="109"/>
        <v>1</v>
      </c>
    </row>
    <row r="7007" spans="2:4" ht="13.8" x14ac:dyDescent="0.2">
      <c r="B7007" s="18">
        <v>7004</v>
      </c>
      <c r="C7007" s="2" t="str">
        <f>_xlfn.CONCAT(MONTH('Rates Database'!C7006),"-",'Rates Database'!B7006,"-",'Rates Database'!E7006,"-",'Rates Database'!G7006,"-",'Rates Database'!J7006)</f>
        <v>7-2019-National Grid-Residential-Sutton Muni Agg Rate</v>
      </c>
      <c r="D7007" s="2">
        <f t="shared" si="109"/>
        <v>1</v>
      </c>
    </row>
    <row r="7008" spans="2:4" ht="13.8" x14ac:dyDescent="0.2">
      <c r="B7008" s="18">
        <v>7005</v>
      </c>
      <c r="C7008" s="2" t="str">
        <f>_xlfn.CONCAT(MONTH('Rates Database'!C7007),"-",'Rates Database'!B7007,"-",'Rates Database'!E7007,"-",'Rates Database'!G7007,"-",'Rates Database'!J7007)</f>
        <v>7-2019-Unitil-Residential-Ashby Muni Agg Rate</v>
      </c>
      <c r="D7008" s="2">
        <f t="shared" si="109"/>
        <v>1</v>
      </c>
    </row>
    <row r="7009" spans="2:4" ht="13.8" x14ac:dyDescent="0.2">
      <c r="B7009" s="18">
        <v>7006</v>
      </c>
      <c r="C7009" s="2" t="str">
        <f>_xlfn.CONCAT(MONTH('Rates Database'!C7008),"-",'Rates Database'!B7008,"-",'Rates Database'!E7008,"-",'Rates Database'!G7008,"-",'Rates Database'!J7008)</f>
        <v>7-2019-Eversource_EMA-Residential-Carlisle Muni Agg Rate</v>
      </c>
      <c r="D7009" s="2">
        <f t="shared" si="109"/>
        <v>1</v>
      </c>
    </row>
    <row r="7010" spans="2:4" ht="13.8" x14ac:dyDescent="0.2">
      <c r="B7010" s="18">
        <v>7007</v>
      </c>
      <c r="C7010" s="2" t="str">
        <f>_xlfn.CONCAT(MONTH('Rates Database'!C7009),"-",'Rates Database'!B7009,"-",'Rates Database'!E7009,"-",'Rates Database'!G7009,"-",'Rates Database'!J7009)</f>
        <v>7-2019-National Grid-Residential-Berlin Muni Agg Rate</v>
      </c>
      <c r="D7010" s="2">
        <f t="shared" si="109"/>
        <v>1</v>
      </c>
    </row>
    <row r="7011" spans="2:4" ht="13.8" x14ac:dyDescent="0.2">
      <c r="B7011" s="18">
        <v>7008</v>
      </c>
      <c r="C7011" s="2" t="str">
        <f>_xlfn.CONCAT(MONTH('Rates Database'!C7010),"-",'Rates Database'!B7010,"-",'Rates Database'!E7010,"-",'Rates Database'!G7010,"-",'Rates Database'!J7010)</f>
        <v>7-2019-Unitil-Residential-Lunenburg Muni Agg Rate</v>
      </c>
      <c r="D7011" s="2">
        <f t="shared" si="109"/>
        <v>1</v>
      </c>
    </row>
    <row r="7012" spans="2:4" ht="13.8" x14ac:dyDescent="0.2">
      <c r="B7012" s="18">
        <v>7009</v>
      </c>
      <c r="C7012" s="2" t="str">
        <f>_xlfn.CONCAT(MONTH('Rates Database'!C7011),"-",'Rates Database'!B7011,"-",'Rates Database'!E7011,"-",'Rates Database'!G7011,"-",'Rates Database'!J7011)</f>
        <v>7-2019-Eversource_EMA-Residential-Ashland Muni Agg Rate</v>
      </c>
      <c r="D7012" s="2">
        <f t="shared" si="109"/>
        <v>1</v>
      </c>
    </row>
    <row r="7013" spans="2:4" ht="13.8" x14ac:dyDescent="0.2">
      <c r="B7013" s="18">
        <v>7010</v>
      </c>
      <c r="C7013" s="2" t="str">
        <f>_xlfn.CONCAT(MONTH('Rates Database'!C7012),"-",'Rates Database'!B7012,"-",'Rates Database'!E7012,"-",'Rates Database'!G7012,"-",'Rates Database'!J7012)</f>
        <v>7-2019-Eversource_EMA-Residential-Plympton Muni Agg Rate</v>
      </c>
      <c r="D7013" s="2">
        <f t="shared" si="109"/>
        <v>1</v>
      </c>
    </row>
    <row r="7014" spans="2:4" ht="13.8" x14ac:dyDescent="0.2">
      <c r="B7014" s="18">
        <v>7011</v>
      </c>
      <c r="C7014" s="2" t="str">
        <f>_xlfn.CONCAT(MONTH('Rates Database'!C7013),"-",'Rates Database'!B7013,"-",'Rates Database'!E7013,"-",'Rates Database'!G7013,"-",'Rates Database'!J7013)</f>
        <v>7-2019-National Grid-Residential-Salisbury Muni Agg Rate</v>
      </c>
      <c r="D7014" s="2">
        <f t="shared" si="109"/>
        <v>1</v>
      </c>
    </row>
    <row r="7015" spans="2:4" ht="13.8" x14ac:dyDescent="0.2">
      <c r="B7015" s="18">
        <v>7012</v>
      </c>
      <c r="C7015" s="2" t="str">
        <f>_xlfn.CONCAT(MONTH('Rates Database'!C7014),"-",'Rates Database'!B7014,"-",'Rates Database'!E7014,"-",'Rates Database'!G7014,"-",'Rates Database'!J7014)</f>
        <v>7-2019-National Grid-Residential-Gloucester Muni Agg Rate</v>
      </c>
      <c r="D7015" s="2">
        <f t="shared" si="109"/>
        <v>1</v>
      </c>
    </row>
    <row r="7016" spans="2:4" ht="13.8" x14ac:dyDescent="0.2">
      <c r="B7016" s="18">
        <v>7013</v>
      </c>
      <c r="C7016" s="2" t="str">
        <f>_xlfn.CONCAT(MONTH('Rates Database'!C7015),"-",'Rates Database'!B7015,"-",'Rates Database'!E7015,"-",'Rates Database'!G7015,"-",'Rates Database'!J7015)</f>
        <v>7-2019-Eversource_EMA-Residential-Brookline Muni Agg Rate</v>
      </c>
      <c r="D7016" s="2">
        <f t="shared" si="109"/>
        <v>1</v>
      </c>
    </row>
    <row r="7017" spans="2:4" ht="13.8" x14ac:dyDescent="0.2">
      <c r="B7017" s="18">
        <v>7014</v>
      </c>
      <c r="C7017" s="2" t="str">
        <f>_xlfn.CONCAT(MONTH('Rates Database'!C7016),"-",'Rates Database'!B7016,"-",'Rates Database'!E7016,"-",'Rates Database'!G7016,"-",'Rates Database'!J7016)</f>
        <v>7-2019-National Grid-Residential-Salem Muni Agg Rate</v>
      </c>
      <c r="D7017" s="2">
        <f t="shared" si="109"/>
        <v>1</v>
      </c>
    </row>
    <row r="7018" spans="2:4" ht="13.8" x14ac:dyDescent="0.2">
      <c r="B7018" s="18">
        <v>7015</v>
      </c>
      <c r="C7018" s="2" t="str">
        <f>_xlfn.CONCAT(MONTH('Rates Database'!C7017),"-",'Rates Database'!B7017,"-",'Rates Database'!E7017,"-",'Rates Database'!G7017,"-",'Rates Database'!J7017)</f>
        <v>7-2019-Eversource_EMA-Residential-Cambridge Muni Agg Rate</v>
      </c>
      <c r="D7018" s="2">
        <f t="shared" si="109"/>
        <v>1</v>
      </c>
    </row>
    <row r="7019" spans="2:4" ht="13.8" x14ac:dyDescent="0.2">
      <c r="B7019" s="18">
        <v>7016</v>
      </c>
      <c r="C7019" s="2" t="str">
        <f>_xlfn.CONCAT(MONTH('Rates Database'!C7018),"-",'Rates Database'!B7018,"-",'Rates Database'!E7018,"-",'Rates Database'!G7018,"-",'Rates Database'!J7018)</f>
        <v>7-2019-National Grid-Residential-Bellingham Muni Agg Rate</v>
      </c>
      <c r="D7019" s="2">
        <f t="shared" si="109"/>
        <v>1</v>
      </c>
    </row>
    <row r="7020" spans="2:4" ht="13.8" x14ac:dyDescent="0.2">
      <c r="B7020" s="18">
        <v>7017</v>
      </c>
      <c r="C7020" s="2" t="str">
        <f>_xlfn.CONCAT(MONTH('Rates Database'!C7019),"-",'Rates Database'!B7019,"-",'Rates Database'!E7019,"-",'Rates Database'!G7019,"-",'Rates Database'!J7019)</f>
        <v>7-2019-National Grid-Residential-Great Barrington Muni Agg Rate</v>
      </c>
      <c r="D7020" s="2">
        <f t="shared" si="109"/>
        <v>1</v>
      </c>
    </row>
    <row r="7021" spans="2:4" ht="13.8" x14ac:dyDescent="0.2">
      <c r="B7021" s="18">
        <v>7018</v>
      </c>
      <c r="C7021" s="2" t="str">
        <f>_xlfn.CONCAT(MONTH('Rates Database'!C7020),"-",'Rates Database'!B7020,"-",'Rates Database'!E7020,"-",'Rates Database'!G7020,"-",'Rates Database'!J7020)</f>
        <v>7-2019-Eversource_EMA-Residential-Holliston Muni Agg Rate</v>
      </c>
      <c r="D7021" s="2">
        <f t="shared" si="109"/>
        <v>1</v>
      </c>
    </row>
    <row r="7022" spans="2:4" ht="13.8" x14ac:dyDescent="0.2">
      <c r="B7022" s="18">
        <v>7019</v>
      </c>
      <c r="C7022" s="2" t="str">
        <f>_xlfn.CONCAT(MONTH('Rates Database'!C7021),"-",'Rates Database'!B7021,"-",'Rates Database'!E7021,"-",'Rates Database'!G7021,"-",'Rates Database'!J7021)</f>
        <v>7-2019-National Grid-Residential-West Bridgewater Muni Agg Rate</v>
      </c>
      <c r="D7022" s="2">
        <f t="shared" si="109"/>
        <v>1</v>
      </c>
    </row>
    <row r="7023" spans="2:4" ht="13.8" x14ac:dyDescent="0.2">
      <c r="B7023" s="18">
        <v>7020</v>
      </c>
      <c r="C7023" s="2" t="str">
        <f>_xlfn.CONCAT(MONTH('Rates Database'!C7022),"-",'Rates Database'!B7022,"-",'Rates Database'!E7022,"-",'Rates Database'!G7022,"-",'Rates Database'!J7022)</f>
        <v>7-2019-Eversource_EMA-Residential-Newton Muni Agg Rate</v>
      </c>
      <c r="D7023" s="2">
        <f t="shared" si="109"/>
        <v>1</v>
      </c>
    </row>
    <row r="7024" spans="2:4" ht="13.8" x14ac:dyDescent="0.2">
      <c r="B7024" s="18">
        <v>7021</v>
      </c>
      <c r="C7024" s="2" t="str">
        <f>_xlfn.CONCAT(MONTH('Rates Database'!C7023),"-",'Rates Database'!B7023,"-",'Rates Database'!E7023,"-",'Rates Database'!G7023,"-",'Rates Database'!J7023)</f>
        <v>7-2019-National Grid-Residential-Hamilton Muni Agg Rate</v>
      </c>
      <c r="D7024" s="2">
        <f t="shared" si="109"/>
        <v>1</v>
      </c>
    </row>
    <row r="7025" spans="2:4" ht="13.8" x14ac:dyDescent="0.2">
      <c r="B7025" s="18">
        <v>7022</v>
      </c>
      <c r="C7025" s="2" t="str">
        <f>_xlfn.CONCAT(MONTH('Rates Database'!C7024),"-",'Rates Database'!B7024,"-",'Rates Database'!E7024,"-",'Rates Database'!G7024,"-",'Rates Database'!J7024)</f>
        <v>7-2019-National Grid-Residential-Millville Muni Agg Rate</v>
      </c>
      <c r="D7025" s="2">
        <f t="shared" si="109"/>
        <v>1</v>
      </c>
    </row>
    <row r="7026" spans="2:4" ht="13.8" x14ac:dyDescent="0.2">
      <c r="B7026" s="18">
        <v>7023</v>
      </c>
      <c r="C7026" s="2" t="str">
        <f>_xlfn.CONCAT(MONTH('Rates Database'!C7025),"-",'Rates Database'!B7025,"-",'Rates Database'!E7025,"-",'Rates Database'!G7025,"-",'Rates Database'!J7025)</f>
        <v>7-2019-Eversource_EMA-Residential-Natick Muni Agg Rate</v>
      </c>
      <c r="D7026" s="2">
        <f t="shared" si="109"/>
        <v>1</v>
      </c>
    </row>
    <row r="7027" spans="2:4" ht="13.8" x14ac:dyDescent="0.2">
      <c r="B7027" s="18">
        <v>7024</v>
      </c>
      <c r="C7027" s="2" t="str">
        <f>_xlfn.CONCAT(MONTH('Rates Database'!C7026),"-",'Rates Database'!B7026,"-",'Rates Database'!E7026,"-",'Rates Database'!G7026,"-",'Rates Database'!J7026)</f>
        <v>7-2019-Eversource_WMA-Residential-Sandisfield Muni Agg Rate</v>
      </c>
      <c r="D7027" s="2">
        <f t="shared" si="109"/>
        <v>1</v>
      </c>
    </row>
    <row r="7028" spans="2:4" ht="13.8" x14ac:dyDescent="0.2">
      <c r="B7028" s="18">
        <v>7025</v>
      </c>
      <c r="C7028" s="2" t="str">
        <f>_xlfn.CONCAT(MONTH('Rates Database'!C7027),"-",'Rates Database'!B7027,"-",'Rates Database'!E7027,"-",'Rates Database'!G7027,"-",'Rates Database'!J7027)</f>
        <v>7-2019-Eversource_EMA-Residential-Walpole Muni Agg Rate</v>
      </c>
      <c r="D7028" s="2">
        <f t="shared" si="109"/>
        <v>1</v>
      </c>
    </row>
    <row r="7029" spans="2:4" ht="13.8" x14ac:dyDescent="0.2">
      <c r="B7029" s="18">
        <v>7026</v>
      </c>
      <c r="C7029" s="2" t="str">
        <f>_xlfn.CONCAT(MONTH('Rates Database'!C7028),"-",'Rates Database'!B7028,"-",'Rates Database'!E7028,"-",'Rates Database'!G7028,"-",'Rates Database'!J7028)</f>
        <v>7-2019-Eversource_EMA-Residential-Lexington Muni Agg Rate</v>
      </c>
      <c r="D7029" s="2">
        <f t="shared" si="109"/>
        <v>1</v>
      </c>
    </row>
    <row r="7030" spans="2:4" ht="13.8" x14ac:dyDescent="0.2">
      <c r="B7030" s="18">
        <v>7027</v>
      </c>
      <c r="C7030" s="2" t="str">
        <f>_xlfn.CONCAT(MONTH('Rates Database'!C7029),"-",'Rates Database'!B7029,"-",'Rates Database'!E7029,"-",'Rates Database'!G7029,"-",'Rates Database'!J7029)</f>
        <v>7-2019-National Grid-Residential-Foxborough Muni Agg Rate</v>
      </c>
      <c r="D7030" s="2">
        <f t="shared" si="109"/>
        <v>1</v>
      </c>
    </row>
    <row r="7031" spans="2:4" ht="13.8" x14ac:dyDescent="0.2">
      <c r="B7031" s="18">
        <v>7028</v>
      </c>
      <c r="C7031" s="2" t="str">
        <f>_xlfn.CONCAT(MONTH('Rates Database'!C7030),"-",'Rates Database'!B7030,"-",'Rates Database'!E7030,"-",'Rates Database'!G7030,"-",'Rates Database'!J7030)</f>
        <v>7-2019-National Grid-Residential-Heath Muni Agg Rate</v>
      </c>
      <c r="D7031" s="2">
        <f t="shared" si="109"/>
        <v>1</v>
      </c>
    </row>
    <row r="7032" spans="2:4" ht="13.8" x14ac:dyDescent="0.2">
      <c r="B7032" s="18">
        <v>7029</v>
      </c>
      <c r="C7032" s="2" t="str">
        <f>_xlfn.CONCAT(MONTH('Rates Database'!C7031),"-",'Rates Database'!B7031,"-",'Rates Database'!E7031,"-",'Rates Database'!G7031,"-",'Rates Database'!J7031)</f>
        <v>7-2019-National Grid-Residential-Lowell Muni Agg Rate</v>
      </c>
      <c r="D7032" s="2">
        <f t="shared" si="109"/>
        <v>1</v>
      </c>
    </row>
    <row r="7033" spans="2:4" ht="13.8" x14ac:dyDescent="0.2">
      <c r="B7033" s="18">
        <v>7030</v>
      </c>
      <c r="C7033" s="2" t="str">
        <f>_xlfn.CONCAT(MONTH('Rates Database'!C7032),"-",'Rates Database'!B7032,"-",'Rates Database'!E7032,"-",'Rates Database'!G7032,"-",'Rates Database'!J7032)</f>
        <v>8-2019-National Grid-Residential-Nantucket Muni Agg Rate</v>
      </c>
      <c r="D7033" s="2">
        <f t="shared" si="109"/>
        <v>1</v>
      </c>
    </row>
    <row r="7034" spans="2:4" ht="13.8" x14ac:dyDescent="0.2">
      <c r="B7034" s="18">
        <v>7031</v>
      </c>
      <c r="C7034" s="2" t="str">
        <f>_xlfn.CONCAT(MONTH('Rates Database'!C7033),"-",'Rates Database'!B7033,"-",'Rates Database'!E7033,"-",'Rates Database'!G7033,"-",'Rates Database'!J7033)</f>
        <v>8-2019-National Grid-Residential-Westborough Muni Agg Rate</v>
      </c>
      <c r="D7034" s="2">
        <f t="shared" si="109"/>
        <v>1</v>
      </c>
    </row>
    <row r="7035" spans="2:4" ht="13.8" x14ac:dyDescent="0.2">
      <c r="B7035" s="18">
        <v>7032</v>
      </c>
      <c r="C7035" s="2" t="str">
        <f>_xlfn.CONCAT(MONTH('Rates Database'!C7034),"-",'Rates Database'!B7034,"-",'Rates Database'!E7034,"-",'Rates Database'!G7034,"-",'Rates Database'!J7034)</f>
        <v>8-2019-National Grid-Residential-Chelmsford Muni Agg Rate</v>
      </c>
      <c r="D7035" s="2">
        <f t="shared" si="109"/>
        <v>1</v>
      </c>
    </row>
    <row r="7036" spans="2:4" ht="13.8" x14ac:dyDescent="0.2">
      <c r="B7036" s="18">
        <v>7033</v>
      </c>
      <c r="C7036" s="2" t="str">
        <f>_xlfn.CONCAT(MONTH('Rates Database'!C7035),"-",'Rates Database'!B7035,"-",'Rates Database'!E7035,"-",'Rates Database'!G7035,"-",'Rates Database'!J7035)</f>
        <v>8-2019-National Grid-Residential-Marlborough Muni Agg Rate</v>
      </c>
      <c r="D7036" s="2">
        <f t="shared" si="109"/>
        <v>1</v>
      </c>
    </row>
    <row r="7037" spans="2:4" ht="13.8" x14ac:dyDescent="0.2">
      <c r="B7037" s="18">
        <v>7034</v>
      </c>
      <c r="C7037" s="2" t="str">
        <f>_xlfn.CONCAT(MONTH('Rates Database'!C7036),"-",'Rates Database'!B7036,"-",'Rates Database'!E7036,"-",'Rates Database'!G7036,"-",'Rates Database'!J7036)</f>
        <v>8-2019-Eversource_WMA-Residential-Pittsfield Muni Agg Rate</v>
      </c>
      <c r="D7037" s="2">
        <f t="shared" si="109"/>
        <v>1</v>
      </c>
    </row>
    <row r="7038" spans="2:4" ht="13.8" x14ac:dyDescent="0.2">
      <c r="B7038" s="18">
        <v>7035</v>
      </c>
      <c r="C7038" s="2" t="str">
        <f>_xlfn.CONCAT(MONTH('Rates Database'!C7037),"-",'Rates Database'!B7037,"-",'Rates Database'!E7037,"-",'Rates Database'!G7037,"-",'Rates Database'!J7037)</f>
        <v>8-2019-National Grid-Residential-Lancaster Muni Agg Rate</v>
      </c>
      <c r="D7038" s="2">
        <f t="shared" si="109"/>
        <v>1</v>
      </c>
    </row>
    <row r="7039" spans="2:4" ht="13.8" x14ac:dyDescent="0.2">
      <c r="B7039" s="18">
        <v>7036</v>
      </c>
      <c r="C7039" s="2" t="str">
        <f>_xlfn.CONCAT(MONTH('Rates Database'!C7038),"-",'Rates Database'!B7038,"-",'Rates Database'!E7038,"-",'Rates Database'!G7038,"-",'Rates Database'!J7038)</f>
        <v>8-2019-National Grid-Residential-West Brookfield Muni Agg Rate</v>
      </c>
      <c r="D7039" s="2">
        <f t="shared" si="109"/>
        <v>1</v>
      </c>
    </row>
    <row r="7040" spans="2:4" ht="13.8" x14ac:dyDescent="0.2">
      <c r="B7040" s="18">
        <v>7037</v>
      </c>
      <c r="C7040" s="2" t="str">
        <f>_xlfn.CONCAT(MONTH('Rates Database'!C7039),"-",'Rates Database'!B7039,"-",'Rates Database'!E7039,"-",'Rates Database'!G7039,"-",'Rates Database'!J7039)</f>
        <v>8-2019-National Grid-Residential-Tyngsborough Muni Agg Rate</v>
      </c>
      <c r="D7040" s="2">
        <f t="shared" si="109"/>
        <v>1</v>
      </c>
    </row>
    <row r="7041" spans="2:4" ht="13.8" x14ac:dyDescent="0.2">
      <c r="B7041" s="18">
        <v>7038</v>
      </c>
      <c r="C7041" s="2" t="str">
        <f>_xlfn.CONCAT(MONTH('Rates Database'!C7040),"-",'Rates Database'!B7040,"-",'Rates Database'!E7040,"-",'Rates Database'!G7040,"-",'Rates Database'!J7040)</f>
        <v>8-2019-National Grid-Residential-Gardner Muni Agg Rate</v>
      </c>
      <c r="D7041" s="2">
        <f t="shared" si="109"/>
        <v>1</v>
      </c>
    </row>
    <row r="7042" spans="2:4" ht="13.8" x14ac:dyDescent="0.2">
      <c r="B7042" s="18">
        <v>7039</v>
      </c>
      <c r="C7042" s="2" t="str">
        <f>_xlfn.CONCAT(MONTH('Rates Database'!C7041),"-",'Rates Database'!B7041,"-",'Rates Database'!E7041,"-",'Rates Database'!G7041,"-",'Rates Database'!J7041)</f>
        <v>8-2019-National Grid-Residential-Williamsburg Muni Agg Rate</v>
      </c>
      <c r="D7042" s="2">
        <f t="shared" si="109"/>
        <v>1</v>
      </c>
    </row>
    <row r="7043" spans="2:4" ht="13.8" x14ac:dyDescent="0.2">
      <c r="B7043" s="18">
        <v>7040</v>
      </c>
      <c r="C7043" s="2" t="str">
        <f>_xlfn.CONCAT(MONTH('Rates Database'!C7042),"-",'Rates Database'!B7042,"-",'Rates Database'!E7042,"-",'Rates Database'!G7042,"-",'Rates Database'!J7042)</f>
        <v>8-2019-Eversource_WMA-Residential-Lanesborough Muni Agg Rate</v>
      </c>
      <c r="D7043" s="2">
        <f t="shared" si="109"/>
        <v>1</v>
      </c>
    </row>
    <row r="7044" spans="2:4" ht="13.8" x14ac:dyDescent="0.2">
      <c r="B7044" s="18">
        <v>7041</v>
      </c>
      <c r="C7044" s="2" t="str">
        <f>_xlfn.CONCAT(MONTH('Rates Database'!C7043),"-",'Rates Database'!B7043,"-",'Rates Database'!E7043,"-",'Rates Database'!G7043,"-",'Rates Database'!J7043)</f>
        <v>8-2019-Eversource_WMA-Residential-Leverett Muni Agg Rate</v>
      </c>
      <c r="D7044" s="2">
        <f t="shared" si="109"/>
        <v>1</v>
      </c>
    </row>
    <row r="7045" spans="2:4" ht="13.8" x14ac:dyDescent="0.2">
      <c r="B7045" s="18">
        <v>7042</v>
      </c>
      <c r="C7045" s="2" t="str">
        <f>_xlfn.CONCAT(MONTH('Rates Database'!C7044),"-",'Rates Database'!B7044,"-",'Rates Database'!E7044,"-",'Rates Database'!G7044,"-",'Rates Database'!J7044)</f>
        <v>8-2019-Eversource_EMA-Residential-Plymouth Muni Agg Rate</v>
      </c>
      <c r="D7045" s="2">
        <f t="shared" ref="D7045:D7108" si="110">COUNTIF($C$4:$C$10092,C7045)</f>
        <v>1</v>
      </c>
    </row>
    <row r="7046" spans="2:4" ht="13.8" x14ac:dyDescent="0.2">
      <c r="B7046" s="18">
        <v>7043</v>
      </c>
      <c r="C7046" s="2" t="str">
        <f>_xlfn.CONCAT(MONTH('Rates Database'!C7045),"-",'Rates Database'!B7045,"-",'Rates Database'!E7045,"-",'Rates Database'!G7045,"-",'Rates Database'!J7045)</f>
        <v>8-2019-National Grid-Residential-Auburn Muni Agg Rate</v>
      </c>
      <c r="D7046" s="2">
        <f t="shared" si="110"/>
        <v>1</v>
      </c>
    </row>
    <row r="7047" spans="2:4" ht="13.8" x14ac:dyDescent="0.2">
      <c r="B7047" s="18">
        <v>7044</v>
      </c>
      <c r="C7047" s="2" t="str">
        <f>_xlfn.CONCAT(MONTH('Rates Database'!C7046),"-",'Rates Database'!B7046,"-",'Rates Database'!E7046,"-",'Rates Database'!G7046,"-",'Rates Database'!J7046)</f>
        <v>8-2019-National Grid-Residential-Winchendon Muni Agg Rate</v>
      </c>
      <c r="D7047" s="2">
        <f t="shared" si="110"/>
        <v>1</v>
      </c>
    </row>
    <row r="7048" spans="2:4" ht="13.8" x14ac:dyDescent="0.2">
      <c r="B7048" s="18">
        <v>7045</v>
      </c>
      <c r="C7048" s="2" t="str">
        <f>_xlfn.CONCAT(MONTH('Rates Database'!C7047),"-",'Rates Database'!B7047,"-",'Rates Database'!E7047,"-",'Rates Database'!G7047,"-",'Rates Database'!J7047)</f>
        <v>8-2019-National Grid-Residential-Orange Muni Agg Rate</v>
      </c>
      <c r="D7048" s="2">
        <f t="shared" si="110"/>
        <v>1</v>
      </c>
    </row>
    <row r="7049" spans="2:4" ht="13.8" x14ac:dyDescent="0.2">
      <c r="B7049" s="18">
        <v>7046</v>
      </c>
      <c r="C7049" s="2" t="str">
        <f>_xlfn.CONCAT(MONTH('Rates Database'!C7048),"-",'Rates Database'!B7048,"-",'Rates Database'!E7048,"-",'Rates Database'!G7048,"-",'Rates Database'!J7048)</f>
        <v>8-2019-National Grid-Residential-Adams Muni Agg Rate</v>
      </c>
      <c r="D7049" s="2">
        <f t="shared" si="110"/>
        <v>1</v>
      </c>
    </row>
    <row r="7050" spans="2:4" ht="13.8" x14ac:dyDescent="0.2">
      <c r="B7050" s="18">
        <v>7047</v>
      </c>
      <c r="C7050" s="2" t="str">
        <f>_xlfn.CONCAT(MONTH('Rates Database'!C7049),"-",'Rates Database'!B7049,"-",'Rates Database'!E7049,"-",'Rates Database'!G7049,"-",'Rates Database'!J7049)</f>
        <v>8-2019-Eversource_WMA-Residential-Cheshire Muni Agg Rate</v>
      </c>
      <c r="D7050" s="2">
        <f t="shared" si="110"/>
        <v>1</v>
      </c>
    </row>
    <row r="7051" spans="2:4" ht="13.8" x14ac:dyDescent="0.2">
      <c r="B7051" s="18">
        <v>7048</v>
      </c>
      <c r="C7051" s="2" t="str">
        <f>_xlfn.CONCAT(MONTH('Rates Database'!C7050),"-",'Rates Database'!B7050,"-",'Rates Database'!E7050,"-",'Rates Database'!G7050,"-",'Rates Database'!J7050)</f>
        <v>8-2019-Eversource_EMA-Residential-Acushnet Muni Agg Rate</v>
      </c>
      <c r="D7051" s="2">
        <f t="shared" si="110"/>
        <v>1</v>
      </c>
    </row>
    <row r="7052" spans="2:4" ht="13.8" x14ac:dyDescent="0.2">
      <c r="B7052" s="18">
        <v>7049</v>
      </c>
      <c r="C7052" s="2" t="str">
        <f>_xlfn.CONCAT(MONTH('Rates Database'!C7051),"-",'Rates Database'!B7051,"-",'Rates Database'!E7051,"-",'Rates Database'!G7051,"-",'Rates Database'!J7051)</f>
        <v>8-2019-National Grid-Residential-Attleboro Muni Agg Rate</v>
      </c>
      <c r="D7052" s="2">
        <f t="shared" si="110"/>
        <v>1</v>
      </c>
    </row>
    <row r="7053" spans="2:4" ht="13.8" x14ac:dyDescent="0.2">
      <c r="B7053" s="18">
        <v>7050</v>
      </c>
      <c r="C7053" s="2" t="str">
        <f>_xlfn.CONCAT(MONTH('Rates Database'!C7052),"-",'Rates Database'!B7052,"-",'Rates Database'!E7052,"-",'Rates Database'!G7052,"-",'Rates Database'!J7052)</f>
        <v>8-2019-Eversource_EMA-Residential-Carver Muni Agg Rate</v>
      </c>
      <c r="D7053" s="2">
        <f t="shared" si="110"/>
        <v>1</v>
      </c>
    </row>
    <row r="7054" spans="2:4" ht="13.8" x14ac:dyDescent="0.2">
      <c r="B7054" s="18">
        <v>7051</v>
      </c>
      <c r="C7054" s="2" t="str">
        <f>_xlfn.CONCAT(MONTH('Rates Database'!C7053),"-",'Rates Database'!B7053,"-",'Rates Database'!E7053,"-",'Rates Database'!G7053,"-",'Rates Database'!J7053)</f>
        <v>8-2019-National Grid-Residential-Charlton Muni Agg Rate</v>
      </c>
      <c r="D7054" s="2">
        <f t="shared" si="110"/>
        <v>1</v>
      </c>
    </row>
    <row r="7055" spans="2:4" ht="13.8" x14ac:dyDescent="0.2">
      <c r="B7055" s="18">
        <v>7052</v>
      </c>
      <c r="C7055" s="2" t="str">
        <f>_xlfn.CONCAT(MONTH('Rates Database'!C7054),"-",'Rates Database'!B7054,"-",'Rates Database'!E7054,"-",'Rates Database'!G7054,"-",'Rates Database'!J7054)</f>
        <v>8-2019-Eversource_EMA-Residential-Dartmouth Muni Agg Rate</v>
      </c>
      <c r="D7055" s="2">
        <f t="shared" si="110"/>
        <v>1</v>
      </c>
    </row>
    <row r="7056" spans="2:4" ht="13.8" x14ac:dyDescent="0.2">
      <c r="B7056" s="18">
        <v>7053</v>
      </c>
      <c r="C7056" s="2" t="str">
        <f>_xlfn.CONCAT(MONTH('Rates Database'!C7055),"-",'Rates Database'!B7055,"-",'Rates Database'!E7055,"-",'Rates Database'!G7055,"-",'Rates Database'!J7055)</f>
        <v>8-2019-National Grid-Residential-Dighton Muni Agg Rate</v>
      </c>
      <c r="D7056" s="2">
        <f t="shared" si="110"/>
        <v>1</v>
      </c>
    </row>
    <row r="7057" spans="2:4" ht="13.8" x14ac:dyDescent="0.2">
      <c r="B7057" s="18">
        <v>7054</v>
      </c>
      <c r="C7057" s="2" t="str">
        <f>_xlfn.CONCAT(MONTH('Rates Database'!C7056),"-",'Rates Database'!B7056,"-",'Rates Database'!E7056,"-",'Rates Database'!G7056,"-",'Rates Database'!J7056)</f>
        <v>8-2019-National Grid-Residential-Douglas Muni Agg Rate</v>
      </c>
      <c r="D7057" s="2">
        <f t="shared" si="110"/>
        <v>1</v>
      </c>
    </row>
    <row r="7058" spans="2:4" ht="13.8" x14ac:dyDescent="0.2">
      <c r="B7058" s="18">
        <v>7055</v>
      </c>
      <c r="C7058" s="2" t="str">
        <f>_xlfn.CONCAT(MONTH('Rates Database'!C7057),"-",'Rates Database'!B7057,"-",'Rates Database'!E7057,"-",'Rates Database'!G7057,"-",'Rates Database'!J7057)</f>
        <v>8-2019-National Grid-Residential-Dracut Muni Agg Rate</v>
      </c>
      <c r="D7058" s="2">
        <f t="shared" si="110"/>
        <v>1</v>
      </c>
    </row>
    <row r="7059" spans="2:4" ht="13.8" x14ac:dyDescent="0.2">
      <c r="B7059" s="18">
        <v>7056</v>
      </c>
      <c r="C7059" s="2" t="str">
        <f>_xlfn.CONCAT(MONTH('Rates Database'!C7058),"-",'Rates Database'!B7058,"-",'Rates Database'!E7058,"-",'Rates Database'!G7058,"-",'Rates Database'!J7058)</f>
        <v>8-2019-Eversource_EMA-Residential-Fairhaven Muni Agg Rate</v>
      </c>
      <c r="D7059" s="2">
        <f t="shared" si="110"/>
        <v>1</v>
      </c>
    </row>
    <row r="7060" spans="2:4" ht="13.8" x14ac:dyDescent="0.2">
      <c r="B7060" s="18">
        <v>7057</v>
      </c>
      <c r="C7060" s="2" t="str">
        <f>_xlfn.CONCAT(MONTH('Rates Database'!C7059),"-",'Rates Database'!B7059,"-",'Rates Database'!E7059,"-",'Rates Database'!G7059,"-",'Rates Database'!J7059)</f>
        <v>8-2019-National Grid-Residential-Fall River Muni Agg Rate</v>
      </c>
      <c r="D7060" s="2">
        <f t="shared" si="110"/>
        <v>1</v>
      </c>
    </row>
    <row r="7061" spans="2:4" ht="13.8" x14ac:dyDescent="0.2">
      <c r="B7061" s="18">
        <v>7058</v>
      </c>
      <c r="C7061" s="2" t="str">
        <f>_xlfn.CONCAT(MONTH('Rates Database'!C7060),"-",'Rates Database'!B7060,"-",'Rates Database'!E7060,"-",'Rates Database'!G7060,"-",'Rates Database'!J7060)</f>
        <v>8-2019-Eversource_EMA-Residential-Freetown Muni Agg Rate</v>
      </c>
      <c r="D7061" s="2">
        <f t="shared" si="110"/>
        <v>1</v>
      </c>
    </row>
    <row r="7062" spans="2:4" ht="13.8" x14ac:dyDescent="0.2">
      <c r="B7062" s="18">
        <v>7059</v>
      </c>
      <c r="C7062" s="2" t="str">
        <f>_xlfn.CONCAT(MONTH('Rates Database'!C7061),"-",'Rates Database'!B7061,"-",'Rates Database'!E7061,"-",'Rates Database'!G7061,"-",'Rates Database'!J7061)</f>
        <v>8-2019-Eversource_EMA-Residential-Marion Muni Agg Rate</v>
      </c>
      <c r="D7062" s="2">
        <f t="shared" si="110"/>
        <v>1</v>
      </c>
    </row>
    <row r="7063" spans="2:4" ht="13.8" x14ac:dyDescent="0.2">
      <c r="B7063" s="18">
        <v>7060</v>
      </c>
      <c r="C7063" s="2" t="str">
        <f>_xlfn.CONCAT(MONTH('Rates Database'!C7062),"-",'Rates Database'!B7062,"-",'Rates Database'!E7062,"-",'Rates Database'!G7062,"-",'Rates Database'!J7062)</f>
        <v>8-2019-Eversource_EMA-Residential-Mattapoisett Muni Agg Rate</v>
      </c>
      <c r="D7063" s="2">
        <f t="shared" si="110"/>
        <v>1</v>
      </c>
    </row>
    <row r="7064" spans="2:4" ht="13.8" x14ac:dyDescent="0.2">
      <c r="B7064" s="18">
        <v>7061</v>
      </c>
      <c r="C7064" s="2" t="str">
        <f>_xlfn.CONCAT(MONTH('Rates Database'!C7063),"-",'Rates Database'!B7063,"-",'Rates Database'!E7063,"-",'Rates Database'!G7063,"-",'Rates Database'!J7063)</f>
        <v>8-2019-National Grid-Residential-Millbury Muni Agg Rate</v>
      </c>
      <c r="D7064" s="2">
        <f t="shared" si="110"/>
        <v>1</v>
      </c>
    </row>
    <row r="7065" spans="2:4" ht="13.8" x14ac:dyDescent="0.2">
      <c r="B7065" s="18">
        <v>7062</v>
      </c>
      <c r="C7065" s="2" t="str">
        <f>_xlfn.CONCAT(MONTH('Rates Database'!C7064),"-",'Rates Database'!B7064,"-",'Rates Database'!E7064,"-",'Rates Database'!G7064,"-",'Rates Database'!J7064)</f>
        <v>8-2019-Eversource_EMA-Residential-New Bedford Muni Agg Rate</v>
      </c>
      <c r="D7065" s="2">
        <f t="shared" si="110"/>
        <v>1</v>
      </c>
    </row>
    <row r="7066" spans="2:4" ht="13.8" x14ac:dyDescent="0.2">
      <c r="B7066" s="18">
        <v>7063</v>
      </c>
      <c r="C7066" s="2" t="str">
        <f>_xlfn.CONCAT(MONTH('Rates Database'!C7065),"-",'Rates Database'!B7065,"-",'Rates Database'!E7065,"-",'Rates Database'!G7065,"-",'Rates Database'!J7065)</f>
        <v>8-2019-National Grid-Residential-Northbridge Muni Agg Rate</v>
      </c>
      <c r="D7066" s="2">
        <f t="shared" si="110"/>
        <v>1</v>
      </c>
    </row>
    <row r="7067" spans="2:4" ht="13.8" x14ac:dyDescent="0.2">
      <c r="B7067" s="18">
        <v>7064</v>
      </c>
      <c r="C7067" s="2" t="str">
        <f>_xlfn.CONCAT(MONTH('Rates Database'!C7066),"-",'Rates Database'!B7066,"-",'Rates Database'!E7066,"-",'Rates Database'!G7066,"-",'Rates Database'!J7066)</f>
        <v>8-2019-National Grid-Residential-Norton Muni Agg Rate</v>
      </c>
      <c r="D7067" s="2">
        <f t="shared" si="110"/>
        <v>1</v>
      </c>
    </row>
    <row r="7068" spans="2:4" ht="13.8" x14ac:dyDescent="0.2">
      <c r="B7068" s="18">
        <v>7065</v>
      </c>
      <c r="C7068" s="2" t="str">
        <f>_xlfn.CONCAT(MONTH('Rates Database'!C7067),"-",'Rates Database'!B7067,"-",'Rates Database'!E7067,"-",'Rates Database'!G7067,"-",'Rates Database'!J7067)</f>
        <v>8-2019-National Grid-Residential-Oxford Muni Agg Rate</v>
      </c>
      <c r="D7068" s="2">
        <f t="shared" si="110"/>
        <v>1</v>
      </c>
    </row>
    <row r="7069" spans="2:4" ht="13.8" x14ac:dyDescent="0.2">
      <c r="B7069" s="18">
        <v>7066</v>
      </c>
      <c r="C7069" s="2" t="str">
        <f>_xlfn.CONCAT(MONTH('Rates Database'!C7068),"-",'Rates Database'!B7068,"-",'Rates Database'!E7068,"-",'Rates Database'!G7068,"-",'Rates Database'!J7068)</f>
        <v>8-2019-National Grid-Residential-Plainville Muni Agg Rate</v>
      </c>
      <c r="D7069" s="2">
        <f t="shared" si="110"/>
        <v>1</v>
      </c>
    </row>
    <row r="7070" spans="2:4" ht="13.8" x14ac:dyDescent="0.2">
      <c r="B7070" s="18">
        <v>7067</v>
      </c>
      <c r="C7070" s="2" t="str">
        <f>_xlfn.CONCAT(MONTH('Rates Database'!C7069),"-",'Rates Database'!B7069,"-",'Rates Database'!E7069,"-",'Rates Database'!G7069,"-",'Rates Database'!J7069)</f>
        <v>8-2019-National Grid-Residential-Rehoboth Muni Agg Rate</v>
      </c>
      <c r="D7070" s="2">
        <f t="shared" si="110"/>
        <v>1</v>
      </c>
    </row>
    <row r="7071" spans="2:4" ht="13.8" x14ac:dyDescent="0.2">
      <c r="B7071" s="18">
        <v>7068</v>
      </c>
      <c r="C7071" s="2" t="str">
        <f>_xlfn.CONCAT(MONTH('Rates Database'!C7070),"-",'Rates Database'!B7070,"-",'Rates Database'!E7070,"-",'Rates Database'!G7070,"-",'Rates Database'!J7070)</f>
        <v>8-2019-National Grid-Residential-Seekonk Muni Agg Rate</v>
      </c>
      <c r="D7071" s="2">
        <f t="shared" si="110"/>
        <v>1</v>
      </c>
    </row>
    <row r="7072" spans="2:4" ht="13.8" x14ac:dyDescent="0.2">
      <c r="B7072" s="18">
        <v>7069</v>
      </c>
      <c r="C7072" s="2" t="str">
        <f>_xlfn.CONCAT(MONTH('Rates Database'!C7071),"-",'Rates Database'!B7071,"-",'Rates Database'!E7071,"-",'Rates Database'!G7071,"-",'Rates Database'!J7071)</f>
        <v>8-2019-National Grid-Residential-Somerset Muni Agg Rate</v>
      </c>
      <c r="D7072" s="2">
        <f t="shared" si="110"/>
        <v>1</v>
      </c>
    </row>
    <row r="7073" spans="2:4" ht="13.8" x14ac:dyDescent="0.2">
      <c r="B7073" s="18">
        <v>7070</v>
      </c>
      <c r="C7073" s="2" t="str">
        <f>_xlfn.CONCAT(MONTH('Rates Database'!C7072),"-",'Rates Database'!B7072,"-",'Rates Database'!E7072,"-",'Rates Database'!G7072,"-",'Rates Database'!J7072)</f>
        <v>8-2019-National Grid-Residential-Swansea Muni Agg Rate</v>
      </c>
      <c r="D7073" s="2">
        <f t="shared" si="110"/>
        <v>1</v>
      </c>
    </row>
    <row r="7074" spans="2:4" ht="13.8" x14ac:dyDescent="0.2">
      <c r="B7074" s="18">
        <v>7071</v>
      </c>
      <c r="C7074" s="2" t="str">
        <f>_xlfn.CONCAT(MONTH('Rates Database'!C7073),"-",'Rates Database'!B7073,"-",'Rates Database'!E7073,"-",'Rates Database'!G7073,"-",'Rates Database'!J7073)</f>
        <v>8-2019-National Grid-Residential-Westford Muni Agg Rate</v>
      </c>
      <c r="D7074" s="2">
        <f t="shared" si="110"/>
        <v>1</v>
      </c>
    </row>
    <row r="7075" spans="2:4" ht="13.8" x14ac:dyDescent="0.2">
      <c r="B7075" s="18">
        <v>7072</v>
      </c>
      <c r="C7075" s="2" t="str">
        <f>_xlfn.CONCAT(MONTH('Rates Database'!C7074),"-",'Rates Database'!B7074,"-",'Rates Database'!E7074,"-",'Rates Database'!G7074,"-",'Rates Database'!J7074)</f>
        <v>8-2019-Eversource_EMA-Residential-Westport Muni Agg Rate</v>
      </c>
      <c r="D7075" s="2">
        <f t="shared" si="110"/>
        <v>1</v>
      </c>
    </row>
    <row r="7076" spans="2:4" ht="13.8" x14ac:dyDescent="0.2">
      <c r="B7076" s="18">
        <v>7073</v>
      </c>
      <c r="C7076" s="2" t="str">
        <f>_xlfn.CONCAT(MONTH('Rates Database'!C7075),"-",'Rates Database'!B7075,"-",'Rates Database'!E7075,"-",'Rates Database'!G7075,"-",'Rates Database'!J7075)</f>
        <v>8-2019-National Grid-Residential-Melrose Muni Agg Rate</v>
      </c>
      <c r="D7076" s="2">
        <f t="shared" si="110"/>
        <v>1</v>
      </c>
    </row>
    <row r="7077" spans="2:4" ht="13.8" x14ac:dyDescent="0.2">
      <c r="B7077" s="18">
        <v>7074</v>
      </c>
      <c r="C7077" s="2" t="str">
        <f>_xlfn.CONCAT(MONTH('Rates Database'!C7076),"-",'Rates Database'!B7076,"-",'Rates Database'!E7076,"-",'Rates Database'!G7076,"-",'Rates Database'!J7076)</f>
        <v>8-2019-Eversource_EMA-Residential-Kingston Muni Agg Rate</v>
      </c>
      <c r="D7077" s="2">
        <f t="shared" si="110"/>
        <v>1</v>
      </c>
    </row>
    <row r="7078" spans="2:4" ht="13.8" x14ac:dyDescent="0.2">
      <c r="B7078" s="18">
        <v>7075</v>
      </c>
      <c r="C7078" s="2" t="str">
        <f>_xlfn.CONCAT(MONTH('Rates Database'!C7077),"-",'Rates Database'!B7077,"-",'Rates Database'!E7077,"-",'Rates Database'!G7077,"-",'Rates Database'!J7077)</f>
        <v>8-2019-Eversource_EMA-Residential-Somerville Muni Agg Rate</v>
      </c>
      <c r="D7078" s="2">
        <f t="shared" si="110"/>
        <v>1</v>
      </c>
    </row>
    <row r="7079" spans="2:4" ht="13.8" x14ac:dyDescent="0.2">
      <c r="B7079" s="18">
        <v>7076</v>
      </c>
      <c r="C7079" s="2" t="str">
        <f>_xlfn.CONCAT(MONTH('Rates Database'!C7078),"-",'Rates Database'!B7078,"-",'Rates Database'!E7078,"-",'Rates Database'!G7078,"-",'Rates Database'!J7078)</f>
        <v>8-2019-National Grid-Residential-Wendell Muni Agg Rate</v>
      </c>
      <c r="D7079" s="2">
        <f t="shared" si="110"/>
        <v>1</v>
      </c>
    </row>
    <row r="7080" spans="2:4" ht="13.8" x14ac:dyDescent="0.2">
      <c r="B7080" s="18">
        <v>7077</v>
      </c>
      <c r="C7080" s="2" t="str">
        <f>_xlfn.CONCAT(MONTH('Rates Database'!C7079),"-",'Rates Database'!B7079,"-",'Rates Database'!E7079,"-",'Rates Database'!G7079,"-",'Rates Database'!J7079)</f>
        <v>8-2019-Eversource_WMA-Residential-Greenfield Muni Agg Rate</v>
      </c>
      <c r="D7080" s="2">
        <f t="shared" si="110"/>
        <v>1</v>
      </c>
    </row>
    <row r="7081" spans="2:4" ht="13.8" x14ac:dyDescent="0.2">
      <c r="B7081" s="18">
        <v>7078</v>
      </c>
      <c r="C7081" s="2" t="str">
        <f>_xlfn.CONCAT(MONTH('Rates Database'!C7080),"-",'Rates Database'!B7080,"-",'Rates Database'!E7080,"-",'Rates Database'!G7080,"-",'Rates Database'!J7080)</f>
        <v>8-2019-National Grid-Residential-Avon Muni Agg Rate</v>
      </c>
      <c r="D7081" s="2">
        <f t="shared" si="110"/>
        <v>1</v>
      </c>
    </row>
    <row r="7082" spans="2:4" ht="13.8" x14ac:dyDescent="0.2">
      <c r="B7082" s="18">
        <v>7079</v>
      </c>
      <c r="C7082" s="2" t="str">
        <f>_xlfn.CONCAT(MONTH('Rates Database'!C7081),"-",'Rates Database'!B7081,"-",'Rates Database'!E7081,"-",'Rates Database'!G7081,"-",'Rates Database'!J7081)</f>
        <v>8-2019-National Grid-Residential-Billerica Muni Agg Rate</v>
      </c>
      <c r="D7082" s="2">
        <f t="shared" si="110"/>
        <v>1</v>
      </c>
    </row>
    <row r="7083" spans="2:4" ht="13.8" x14ac:dyDescent="0.2">
      <c r="B7083" s="18">
        <v>7080</v>
      </c>
      <c r="C7083" s="2" t="str">
        <f>_xlfn.CONCAT(MONTH('Rates Database'!C7082),"-",'Rates Database'!B7082,"-",'Rates Database'!E7082,"-",'Rates Database'!G7082,"-",'Rates Database'!J7082)</f>
        <v>8-2019-National Grid-Residential-Tewksbury Muni Agg Rate</v>
      </c>
      <c r="D7083" s="2">
        <f t="shared" si="110"/>
        <v>1</v>
      </c>
    </row>
    <row r="7084" spans="2:4" ht="13.8" x14ac:dyDescent="0.2">
      <c r="B7084" s="18">
        <v>7081</v>
      </c>
      <c r="C7084" s="2" t="str">
        <f>_xlfn.CONCAT(MONTH('Rates Database'!C7083),"-",'Rates Database'!B7083,"-",'Rates Database'!E7083,"-",'Rates Database'!G7083,"-",'Rates Database'!J7083)</f>
        <v>8-2019-Eversource_EMA-Residential-Cape Light Compact JPE Muni Agg Rate</v>
      </c>
      <c r="D7084" s="2">
        <f t="shared" si="110"/>
        <v>1</v>
      </c>
    </row>
    <row r="7085" spans="2:4" ht="13.8" x14ac:dyDescent="0.2">
      <c r="B7085" s="18">
        <v>7082</v>
      </c>
      <c r="C7085" s="2" t="str">
        <f>_xlfn.CONCAT(MONTH('Rates Database'!C7084),"-",'Rates Database'!B7084,"-",'Rates Database'!E7084,"-",'Rates Database'!G7084,"-",'Rates Database'!J7084)</f>
        <v>8-2019-National Grid-Residential-Clarksburg Muni Agg Rate</v>
      </c>
      <c r="D7085" s="2">
        <f t="shared" si="110"/>
        <v>1</v>
      </c>
    </row>
    <row r="7086" spans="2:4" ht="13.8" x14ac:dyDescent="0.2">
      <c r="B7086" s="18">
        <v>7083</v>
      </c>
      <c r="C7086" s="2" t="str">
        <f>_xlfn.CONCAT(MONTH('Rates Database'!C7085),"-",'Rates Database'!B7085,"-",'Rates Database'!E7085,"-",'Rates Database'!G7085,"-",'Rates Database'!J7085)</f>
        <v>8-2019-Eversource_WMA-Residential-Dalton Muni Agg Rate</v>
      </c>
      <c r="D7086" s="2">
        <f t="shared" si="110"/>
        <v>1</v>
      </c>
    </row>
    <row r="7087" spans="2:4" ht="13.8" x14ac:dyDescent="0.2">
      <c r="B7087" s="18">
        <v>7084</v>
      </c>
      <c r="C7087" s="2" t="str">
        <f>_xlfn.CONCAT(MONTH('Rates Database'!C7086),"-",'Rates Database'!B7086,"-",'Rates Database'!E7086,"-",'Rates Database'!G7086,"-",'Rates Database'!J7086)</f>
        <v>8-2019-National Grid-Residential-Florida Muni Agg Rate</v>
      </c>
      <c r="D7087" s="2">
        <f t="shared" si="110"/>
        <v>1</v>
      </c>
    </row>
    <row r="7088" spans="2:4" ht="13.8" x14ac:dyDescent="0.2">
      <c r="B7088" s="18">
        <v>7085</v>
      </c>
      <c r="C7088" s="2" t="str">
        <f>_xlfn.CONCAT(MONTH('Rates Database'!C7087),"-",'Rates Database'!B7087,"-",'Rates Database'!E7087,"-",'Rates Database'!G7087,"-",'Rates Database'!J7087)</f>
        <v>8-2019-Eversource_WMA-Residential-Lenox Muni Agg Rate</v>
      </c>
      <c r="D7088" s="2">
        <f t="shared" si="110"/>
        <v>1</v>
      </c>
    </row>
    <row r="7089" spans="2:4" ht="13.8" x14ac:dyDescent="0.2">
      <c r="B7089" s="18">
        <v>7086</v>
      </c>
      <c r="C7089" s="2" t="str">
        <f>_xlfn.CONCAT(MONTH('Rates Database'!C7088),"-",'Rates Database'!B7088,"-",'Rates Database'!E7088,"-",'Rates Database'!G7088,"-",'Rates Database'!J7088)</f>
        <v>8-2019-National Grid-Residential-Monterey Muni Agg Rate</v>
      </c>
      <c r="D7089" s="2">
        <f t="shared" si="110"/>
        <v>1</v>
      </c>
    </row>
    <row r="7090" spans="2:4" ht="13.8" x14ac:dyDescent="0.2">
      <c r="B7090" s="18">
        <v>7087</v>
      </c>
      <c r="C7090" s="2" t="str">
        <f>_xlfn.CONCAT(MONTH('Rates Database'!C7089),"-",'Rates Database'!B7089,"-",'Rates Database'!E7089,"-",'Rates Database'!G7089,"-",'Rates Database'!J7089)</f>
        <v>8-2019-National Grid-Residential-New Marlborough Muni Agg Rate</v>
      </c>
      <c r="D7090" s="2">
        <f t="shared" si="110"/>
        <v>1</v>
      </c>
    </row>
    <row r="7091" spans="2:4" ht="13.8" x14ac:dyDescent="0.2">
      <c r="B7091" s="18">
        <v>7088</v>
      </c>
      <c r="C7091" s="2" t="str">
        <f>_xlfn.CONCAT(MONTH('Rates Database'!C7090),"-",'Rates Database'!B7090,"-",'Rates Database'!E7090,"-",'Rates Database'!G7090,"-",'Rates Database'!J7090)</f>
        <v>8-2019-National Grid-Residential-North Adams Muni Agg Rate</v>
      </c>
      <c r="D7091" s="2">
        <f t="shared" si="110"/>
        <v>1</v>
      </c>
    </row>
    <row r="7092" spans="2:4" ht="13.8" x14ac:dyDescent="0.2">
      <c r="B7092" s="18">
        <v>7089</v>
      </c>
      <c r="C7092" s="2" t="str">
        <f>_xlfn.CONCAT(MONTH('Rates Database'!C7091),"-",'Rates Database'!B7091,"-",'Rates Database'!E7091,"-",'Rates Database'!G7091,"-",'Rates Database'!J7091)</f>
        <v>8-2019-National Grid-Residential-Sheffield Muni Agg Rate</v>
      </c>
      <c r="D7092" s="2">
        <f t="shared" si="110"/>
        <v>1</v>
      </c>
    </row>
    <row r="7093" spans="2:4" ht="13.8" x14ac:dyDescent="0.2">
      <c r="B7093" s="18">
        <v>7090</v>
      </c>
      <c r="C7093" s="2" t="str">
        <f>_xlfn.CONCAT(MONTH('Rates Database'!C7092),"-",'Rates Database'!B7092,"-",'Rates Database'!E7092,"-",'Rates Database'!G7092,"-",'Rates Database'!J7092)</f>
        <v>8-2019-National Grid-Residential-West Stockbridge Muni Agg Rate</v>
      </c>
      <c r="D7093" s="2">
        <f t="shared" si="110"/>
        <v>1</v>
      </c>
    </row>
    <row r="7094" spans="2:4" ht="13.8" x14ac:dyDescent="0.2">
      <c r="B7094" s="18">
        <v>7091</v>
      </c>
      <c r="C7094" s="2" t="str">
        <f>_xlfn.CONCAT(MONTH('Rates Database'!C7093),"-",'Rates Database'!B7093,"-",'Rates Database'!E7093,"-",'Rates Database'!G7093,"-",'Rates Database'!J7093)</f>
        <v>8-2019-National Grid-Residential-Williamstown Muni Agg Rate</v>
      </c>
      <c r="D7094" s="2">
        <f t="shared" si="110"/>
        <v>1</v>
      </c>
    </row>
    <row r="7095" spans="2:4" ht="13.8" x14ac:dyDescent="0.2">
      <c r="B7095" s="18">
        <v>7092</v>
      </c>
      <c r="C7095" s="2" t="str">
        <f>_xlfn.CONCAT(MONTH('Rates Database'!C7094),"-",'Rates Database'!B7094,"-",'Rates Database'!E7094,"-",'Rates Database'!G7094,"-",'Rates Database'!J7094)</f>
        <v>8-2019-Eversource_EMA-Residential-Acton Muni Agg Rate</v>
      </c>
      <c r="D7095" s="2">
        <f t="shared" si="110"/>
        <v>1</v>
      </c>
    </row>
    <row r="7096" spans="2:4" ht="13.8" x14ac:dyDescent="0.2">
      <c r="B7096" s="18">
        <v>7093</v>
      </c>
      <c r="C7096" s="2" t="str">
        <f>_xlfn.CONCAT(MONTH('Rates Database'!C7095),"-",'Rates Database'!B7095,"-",'Rates Database'!E7095,"-",'Rates Database'!G7095,"-",'Rates Database'!J7095)</f>
        <v>8-2019-National Grid-Residential-Rockland Muni Agg Rate</v>
      </c>
      <c r="D7096" s="2">
        <f t="shared" si="110"/>
        <v>1</v>
      </c>
    </row>
    <row r="7097" spans="2:4" ht="13.8" x14ac:dyDescent="0.2">
      <c r="B7097" s="18">
        <v>7094</v>
      </c>
      <c r="C7097" s="2" t="str">
        <f>_xlfn.CONCAT(MONTH('Rates Database'!C7096),"-",'Rates Database'!B7096,"-",'Rates Database'!E7096,"-",'Rates Database'!G7096,"-",'Rates Database'!J7096)</f>
        <v>8-2019-Eversource_EMA-Residential-Sudbury Muni Agg Rate</v>
      </c>
      <c r="D7097" s="2">
        <f t="shared" si="110"/>
        <v>1</v>
      </c>
    </row>
    <row r="7098" spans="2:4" ht="13.8" x14ac:dyDescent="0.2">
      <c r="B7098" s="18">
        <v>7095</v>
      </c>
      <c r="C7098" s="2" t="str">
        <f>_xlfn.CONCAT(MONTH('Rates Database'!C7097),"-",'Rates Database'!B7097,"-",'Rates Database'!E7097,"-",'Rates Database'!G7097,"-",'Rates Database'!J7097)</f>
        <v>8-2019-Eversource_EMA-Residential-Arlington Muni Agg Rate</v>
      </c>
      <c r="D7098" s="2">
        <f t="shared" si="110"/>
        <v>1</v>
      </c>
    </row>
    <row r="7099" spans="2:4" ht="13.8" x14ac:dyDescent="0.2">
      <c r="B7099" s="18">
        <v>7096</v>
      </c>
      <c r="C7099" s="2" t="str">
        <f>_xlfn.CONCAT(MONTH('Rates Database'!C7098),"-",'Rates Database'!B7098,"-",'Rates Database'!E7098,"-",'Rates Database'!G7098,"-",'Rates Database'!J7098)</f>
        <v>8-2019-National Grid-Residential-Egremont Muni Agg Rate</v>
      </c>
      <c r="D7099" s="2">
        <f t="shared" si="110"/>
        <v>1</v>
      </c>
    </row>
    <row r="7100" spans="2:4" ht="13.8" x14ac:dyDescent="0.2">
      <c r="B7100" s="18">
        <v>7097</v>
      </c>
      <c r="C7100" s="2" t="str">
        <f>_xlfn.CONCAT(MONTH('Rates Database'!C7099),"-",'Rates Database'!B7099,"-",'Rates Database'!E7099,"-",'Rates Database'!G7099,"-",'Rates Database'!J7099)</f>
        <v>8-2019-National Grid-Residential-North Andover Muni Agg Rate</v>
      </c>
      <c r="D7100" s="2">
        <f t="shared" si="110"/>
        <v>1</v>
      </c>
    </row>
    <row r="7101" spans="2:4" ht="13.8" x14ac:dyDescent="0.2">
      <c r="B7101" s="18">
        <v>7098</v>
      </c>
      <c r="C7101" s="2" t="str">
        <f>_xlfn.CONCAT(MONTH('Rates Database'!C7100),"-",'Rates Database'!B7100,"-",'Rates Database'!E7100,"-",'Rates Database'!G7100,"-",'Rates Database'!J7100)</f>
        <v>8-2019-National Grid-Residential-Grafton Muni Agg Rate</v>
      </c>
      <c r="D7101" s="2">
        <f t="shared" si="110"/>
        <v>1</v>
      </c>
    </row>
    <row r="7102" spans="2:4" ht="13.8" x14ac:dyDescent="0.2">
      <c r="B7102" s="18">
        <v>7099</v>
      </c>
      <c r="C7102" s="2" t="str">
        <f>_xlfn.CONCAT(MONTH('Rates Database'!C7101),"-",'Rates Database'!B7101,"-",'Rates Database'!E7101,"-",'Rates Database'!G7101,"-",'Rates Database'!J7101)</f>
        <v>8-2019-National Grid-Residential-Halifax Muni Agg Rate</v>
      </c>
      <c r="D7102" s="2">
        <f t="shared" si="110"/>
        <v>1</v>
      </c>
    </row>
    <row r="7103" spans="2:4" ht="13.8" x14ac:dyDescent="0.2">
      <c r="B7103" s="18">
        <v>7100</v>
      </c>
      <c r="C7103" s="2" t="str">
        <f>_xlfn.CONCAT(MONTH('Rates Database'!C7102),"-",'Rates Database'!B7102,"-",'Rates Database'!E7102,"-",'Rates Database'!G7102,"-",'Rates Database'!J7102)</f>
        <v>8-2019-National Grid-Residential-Southborough Muni Agg Rate</v>
      </c>
      <c r="D7103" s="2">
        <f t="shared" si="110"/>
        <v>1</v>
      </c>
    </row>
    <row r="7104" spans="2:4" ht="13.8" x14ac:dyDescent="0.2">
      <c r="B7104" s="18">
        <v>7101</v>
      </c>
      <c r="C7104" s="2" t="str">
        <f>_xlfn.CONCAT(MONTH('Rates Database'!C7103),"-",'Rates Database'!B7103,"-",'Rates Database'!E7103,"-",'Rates Database'!G7103,"-",'Rates Database'!J7103)</f>
        <v>8-2019-Eversource_EMA-Residential-Stoneham Muni Agg Rate</v>
      </c>
      <c r="D7104" s="2">
        <f t="shared" si="110"/>
        <v>1</v>
      </c>
    </row>
    <row r="7105" spans="2:4" ht="13.8" x14ac:dyDescent="0.2">
      <c r="B7105" s="18">
        <v>7102</v>
      </c>
      <c r="C7105" s="2" t="str">
        <f>_xlfn.CONCAT(MONTH('Rates Database'!C7104),"-",'Rates Database'!B7104,"-",'Rates Database'!E7104,"-",'Rates Database'!G7104,"-",'Rates Database'!J7104)</f>
        <v>8-2019-Eversource_EMA-Residential-Winchester Muni Agg Rate</v>
      </c>
      <c r="D7105" s="2">
        <f t="shared" si="110"/>
        <v>1</v>
      </c>
    </row>
    <row r="7106" spans="2:4" ht="13.8" x14ac:dyDescent="0.2">
      <c r="B7106" s="18">
        <v>7103</v>
      </c>
      <c r="C7106" s="2" t="str">
        <f>_xlfn.CONCAT(MONTH('Rates Database'!C7105),"-",'Rates Database'!B7105,"-",'Rates Database'!E7105,"-",'Rates Database'!G7105,"-",'Rates Database'!J7105)</f>
        <v>8-2019-National Grid-Residential-Webster Muni Agg Rate</v>
      </c>
      <c r="D7106" s="2">
        <f t="shared" si="110"/>
        <v>1</v>
      </c>
    </row>
    <row r="7107" spans="2:4" ht="13.8" x14ac:dyDescent="0.2">
      <c r="B7107" s="18">
        <v>7104</v>
      </c>
      <c r="C7107" s="2" t="str">
        <f>_xlfn.CONCAT(MONTH('Rates Database'!C7106),"-",'Rates Database'!B7106,"-",'Rates Database'!E7106,"-",'Rates Database'!G7106,"-",'Rates Database'!J7106)</f>
        <v>8-2019-National Grid-Residential-Sutton Muni Agg Rate</v>
      </c>
      <c r="D7107" s="2">
        <f t="shared" si="110"/>
        <v>1</v>
      </c>
    </row>
    <row r="7108" spans="2:4" ht="13.8" x14ac:dyDescent="0.2">
      <c r="B7108" s="18">
        <v>7105</v>
      </c>
      <c r="C7108" s="2" t="str">
        <f>_xlfn.CONCAT(MONTH('Rates Database'!C7107),"-",'Rates Database'!B7107,"-",'Rates Database'!E7107,"-",'Rates Database'!G7107,"-",'Rates Database'!J7107)</f>
        <v>8-2019-Unitil-Residential-Ashby Muni Agg Rate</v>
      </c>
      <c r="D7108" s="2">
        <f t="shared" si="110"/>
        <v>1</v>
      </c>
    </row>
    <row r="7109" spans="2:4" ht="13.8" x14ac:dyDescent="0.2">
      <c r="B7109" s="18">
        <v>7106</v>
      </c>
      <c r="C7109" s="2" t="str">
        <f>_xlfn.CONCAT(MONTH('Rates Database'!C7108),"-",'Rates Database'!B7108,"-",'Rates Database'!E7108,"-",'Rates Database'!G7108,"-",'Rates Database'!J7108)</f>
        <v>8-2019-Eversource_EMA-Residential-Carlisle Muni Agg Rate</v>
      </c>
      <c r="D7109" s="2">
        <f t="shared" ref="D7109:D7172" si="111">COUNTIF($C$4:$C$10092,C7109)</f>
        <v>1</v>
      </c>
    </row>
    <row r="7110" spans="2:4" ht="13.8" x14ac:dyDescent="0.2">
      <c r="B7110" s="18">
        <v>7107</v>
      </c>
      <c r="C7110" s="2" t="str">
        <f>_xlfn.CONCAT(MONTH('Rates Database'!C7109),"-",'Rates Database'!B7109,"-",'Rates Database'!E7109,"-",'Rates Database'!G7109,"-",'Rates Database'!J7109)</f>
        <v>8-2019-National Grid-Residential-Berlin Muni Agg Rate</v>
      </c>
      <c r="D7110" s="2">
        <f t="shared" si="111"/>
        <v>1</v>
      </c>
    </row>
    <row r="7111" spans="2:4" ht="13.8" x14ac:dyDescent="0.2">
      <c r="B7111" s="18">
        <v>7108</v>
      </c>
      <c r="C7111" s="2" t="str">
        <f>_xlfn.CONCAT(MONTH('Rates Database'!C7110),"-",'Rates Database'!B7110,"-",'Rates Database'!E7110,"-",'Rates Database'!G7110,"-",'Rates Database'!J7110)</f>
        <v>8-2019-Unitil-Residential-Lunenburg Muni Agg Rate</v>
      </c>
      <c r="D7111" s="2">
        <f t="shared" si="111"/>
        <v>1</v>
      </c>
    </row>
    <row r="7112" spans="2:4" ht="13.8" x14ac:dyDescent="0.2">
      <c r="B7112" s="18">
        <v>7109</v>
      </c>
      <c r="C7112" s="2" t="str">
        <f>_xlfn.CONCAT(MONTH('Rates Database'!C7111),"-",'Rates Database'!B7111,"-",'Rates Database'!E7111,"-",'Rates Database'!G7111,"-",'Rates Database'!J7111)</f>
        <v>8-2019-Eversource_EMA-Residential-Ashland Muni Agg Rate</v>
      </c>
      <c r="D7112" s="2">
        <f t="shared" si="111"/>
        <v>1</v>
      </c>
    </row>
    <row r="7113" spans="2:4" ht="13.8" x14ac:dyDescent="0.2">
      <c r="B7113" s="18">
        <v>7110</v>
      </c>
      <c r="C7113" s="2" t="str">
        <f>_xlfn.CONCAT(MONTH('Rates Database'!C7112),"-",'Rates Database'!B7112,"-",'Rates Database'!E7112,"-",'Rates Database'!G7112,"-",'Rates Database'!J7112)</f>
        <v>8-2019-Eversource_EMA-Residential-Plympton Muni Agg Rate</v>
      </c>
      <c r="D7113" s="2">
        <f t="shared" si="111"/>
        <v>1</v>
      </c>
    </row>
    <row r="7114" spans="2:4" ht="13.8" x14ac:dyDescent="0.2">
      <c r="B7114" s="18">
        <v>7111</v>
      </c>
      <c r="C7114" s="2" t="str">
        <f>_xlfn.CONCAT(MONTH('Rates Database'!C7113),"-",'Rates Database'!B7113,"-",'Rates Database'!E7113,"-",'Rates Database'!G7113,"-",'Rates Database'!J7113)</f>
        <v>8-2019-National Grid-Residential-Salisbury Muni Agg Rate</v>
      </c>
      <c r="D7114" s="2">
        <f t="shared" si="111"/>
        <v>1</v>
      </c>
    </row>
    <row r="7115" spans="2:4" ht="13.8" x14ac:dyDescent="0.2">
      <c r="B7115" s="18">
        <v>7112</v>
      </c>
      <c r="C7115" s="2" t="str">
        <f>_xlfn.CONCAT(MONTH('Rates Database'!C7114),"-",'Rates Database'!B7114,"-",'Rates Database'!E7114,"-",'Rates Database'!G7114,"-",'Rates Database'!J7114)</f>
        <v>8-2019-National Grid-Residential-Gloucester Muni Agg Rate</v>
      </c>
      <c r="D7115" s="2">
        <f t="shared" si="111"/>
        <v>1</v>
      </c>
    </row>
    <row r="7116" spans="2:4" ht="13.8" x14ac:dyDescent="0.2">
      <c r="B7116" s="18">
        <v>7113</v>
      </c>
      <c r="C7116" s="2" t="str">
        <f>_xlfn.CONCAT(MONTH('Rates Database'!C7115),"-",'Rates Database'!B7115,"-",'Rates Database'!E7115,"-",'Rates Database'!G7115,"-",'Rates Database'!J7115)</f>
        <v>8-2019-Eversource_EMA-Residential-Brookline Muni Agg Rate</v>
      </c>
      <c r="D7116" s="2">
        <f t="shared" si="111"/>
        <v>1</v>
      </c>
    </row>
    <row r="7117" spans="2:4" ht="13.8" x14ac:dyDescent="0.2">
      <c r="B7117" s="18">
        <v>7114</v>
      </c>
      <c r="C7117" s="2" t="str">
        <f>_xlfn.CONCAT(MONTH('Rates Database'!C7116),"-",'Rates Database'!B7116,"-",'Rates Database'!E7116,"-",'Rates Database'!G7116,"-",'Rates Database'!J7116)</f>
        <v>8-2019-National Grid-Residential-Salem Muni Agg Rate</v>
      </c>
      <c r="D7117" s="2">
        <f t="shared" si="111"/>
        <v>1</v>
      </c>
    </row>
    <row r="7118" spans="2:4" ht="13.8" x14ac:dyDescent="0.2">
      <c r="B7118" s="18">
        <v>7115</v>
      </c>
      <c r="C7118" s="2" t="str">
        <f>_xlfn.CONCAT(MONTH('Rates Database'!C7117),"-",'Rates Database'!B7117,"-",'Rates Database'!E7117,"-",'Rates Database'!G7117,"-",'Rates Database'!J7117)</f>
        <v>8-2019-Eversource_EMA-Residential-Cambridge Muni Agg Rate</v>
      </c>
      <c r="D7118" s="2">
        <f t="shared" si="111"/>
        <v>1</v>
      </c>
    </row>
    <row r="7119" spans="2:4" ht="13.8" x14ac:dyDescent="0.2">
      <c r="B7119" s="18">
        <v>7116</v>
      </c>
      <c r="C7119" s="2" t="str">
        <f>_xlfn.CONCAT(MONTH('Rates Database'!C7118),"-",'Rates Database'!B7118,"-",'Rates Database'!E7118,"-",'Rates Database'!G7118,"-",'Rates Database'!J7118)</f>
        <v>8-2019-National Grid-Residential-Bellingham Muni Agg Rate</v>
      </c>
      <c r="D7119" s="2">
        <f t="shared" si="111"/>
        <v>1</v>
      </c>
    </row>
    <row r="7120" spans="2:4" ht="13.8" x14ac:dyDescent="0.2">
      <c r="B7120" s="18">
        <v>7117</v>
      </c>
      <c r="C7120" s="2" t="str">
        <f>_xlfn.CONCAT(MONTH('Rates Database'!C7119),"-",'Rates Database'!B7119,"-",'Rates Database'!E7119,"-",'Rates Database'!G7119,"-",'Rates Database'!J7119)</f>
        <v>8-2019-National Grid-Residential-Great Barrington Muni Agg Rate</v>
      </c>
      <c r="D7120" s="2">
        <f t="shared" si="111"/>
        <v>1</v>
      </c>
    </row>
    <row r="7121" spans="2:4" ht="13.8" x14ac:dyDescent="0.2">
      <c r="B7121" s="18">
        <v>7118</v>
      </c>
      <c r="C7121" s="2" t="str">
        <f>_xlfn.CONCAT(MONTH('Rates Database'!C7120),"-",'Rates Database'!B7120,"-",'Rates Database'!E7120,"-",'Rates Database'!G7120,"-",'Rates Database'!J7120)</f>
        <v>8-2019-Eversource_EMA-Residential-Natick Muni Agg Rate</v>
      </c>
      <c r="D7121" s="2">
        <f t="shared" si="111"/>
        <v>1</v>
      </c>
    </row>
    <row r="7122" spans="2:4" ht="13.8" x14ac:dyDescent="0.2">
      <c r="B7122" s="18">
        <v>7119</v>
      </c>
      <c r="C7122" s="2" t="str">
        <f>_xlfn.CONCAT(MONTH('Rates Database'!C7121),"-",'Rates Database'!B7121,"-",'Rates Database'!E7121,"-",'Rates Database'!G7121,"-",'Rates Database'!J7121)</f>
        <v>8-2019-Eversource_EMA-Residential-Holliston Muni Agg Rate</v>
      </c>
      <c r="D7122" s="2">
        <f t="shared" si="111"/>
        <v>1</v>
      </c>
    </row>
    <row r="7123" spans="2:4" ht="13.8" x14ac:dyDescent="0.2">
      <c r="B7123" s="18">
        <v>7120</v>
      </c>
      <c r="C7123" s="2" t="str">
        <f>_xlfn.CONCAT(MONTH('Rates Database'!C7122),"-",'Rates Database'!B7122,"-",'Rates Database'!E7122,"-",'Rates Database'!G7122,"-",'Rates Database'!J7122)</f>
        <v>8-2019-National Grid-Residential-West Bridgewater Muni Agg Rate</v>
      </c>
      <c r="D7123" s="2">
        <f t="shared" si="111"/>
        <v>1</v>
      </c>
    </row>
    <row r="7124" spans="2:4" ht="13.8" x14ac:dyDescent="0.2">
      <c r="B7124" s="18">
        <v>7121</v>
      </c>
      <c r="C7124" s="2" t="str">
        <f>_xlfn.CONCAT(MONTH('Rates Database'!C7123),"-",'Rates Database'!B7123,"-",'Rates Database'!E7123,"-",'Rates Database'!G7123,"-",'Rates Database'!J7123)</f>
        <v>8-2019-Eversource_EMA-Residential-Newton Muni Agg Rate</v>
      </c>
      <c r="D7124" s="2">
        <f t="shared" si="111"/>
        <v>1</v>
      </c>
    </row>
    <row r="7125" spans="2:4" ht="13.8" x14ac:dyDescent="0.2">
      <c r="B7125" s="18">
        <v>7122</v>
      </c>
      <c r="C7125" s="2" t="str">
        <f>_xlfn.CONCAT(MONTH('Rates Database'!C7124),"-",'Rates Database'!B7124,"-",'Rates Database'!E7124,"-",'Rates Database'!G7124,"-",'Rates Database'!J7124)</f>
        <v>8-2019-National Grid-Residential-Hamilton Muni Agg Rate</v>
      </c>
      <c r="D7125" s="2">
        <f t="shared" si="111"/>
        <v>1</v>
      </c>
    </row>
    <row r="7126" spans="2:4" ht="13.8" x14ac:dyDescent="0.2">
      <c r="B7126" s="18">
        <v>7123</v>
      </c>
      <c r="C7126" s="2" t="str">
        <f>_xlfn.CONCAT(MONTH('Rates Database'!C7125),"-",'Rates Database'!B7125,"-",'Rates Database'!E7125,"-",'Rates Database'!G7125,"-",'Rates Database'!J7125)</f>
        <v>8-2019-National Grid-Residential-Millville Muni Agg Rate</v>
      </c>
      <c r="D7126" s="2">
        <f t="shared" si="111"/>
        <v>1</v>
      </c>
    </row>
    <row r="7127" spans="2:4" ht="13.8" x14ac:dyDescent="0.2">
      <c r="B7127" s="18">
        <v>7124</v>
      </c>
      <c r="C7127" s="2" t="str">
        <f>_xlfn.CONCAT(MONTH('Rates Database'!C7126),"-",'Rates Database'!B7126,"-",'Rates Database'!E7126,"-",'Rates Database'!G7126,"-",'Rates Database'!J7126)</f>
        <v>8-2019-National Grid-Residential-Swampscott Muni Agg Rate</v>
      </c>
      <c r="D7127" s="2">
        <f t="shared" si="111"/>
        <v>1</v>
      </c>
    </row>
    <row r="7128" spans="2:4" ht="13.8" x14ac:dyDescent="0.2">
      <c r="B7128" s="18">
        <v>7125</v>
      </c>
      <c r="C7128" s="2" t="str">
        <f>_xlfn.CONCAT(MONTH('Rates Database'!C7127),"-",'Rates Database'!B7127,"-",'Rates Database'!E7127,"-",'Rates Database'!G7127,"-",'Rates Database'!J7127)</f>
        <v>8-2019-Eversource_WMA-Residential-Sandisfield Muni Agg Rate</v>
      </c>
      <c r="D7128" s="2">
        <f t="shared" si="111"/>
        <v>1</v>
      </c>
    </row>
    <row r="7129" spans="2:4" ht="13.8" x14ac:dyDescent="0.2">
      <c r="B7129" s="18">
        <v>7126</v>
      </c>
      <c r="C7129" s="2" t="str">
        <f>_xlfn.CONCAT(MONTH('Rates Database'!C7128),"-",'Rates Database'!B7128,"-",'Rates Database'!E7128,"-",'Rates Database'!G7128,"-",'Rates Database'!J7128)</f>
        <v>8-2019-Eversource_EMA-Residential-Walpole Muni Agg Rate</v>
      </c>
      <c r="D7129" s="2">
        <f t="shared" si="111"/>
        <v>1</v>
      </c>
    </row>
    <row r="7130" spans="2:4" ht="13.8" x14ac:dyDescent="0.2">
      <c r="B7130" s="18">
        <v>7127</v>
      </c>
      <c r="C7130" s="2" t="str">
        <f>_xlfn.CONCAT(MONTH('Rates Database'!C7129),"-",'Rates Database'!B7129,"-",'Rates Database'!E7129,"-",'Rates Database'!G7129,"-",'Rates Database'!J7129)</f>
        <v>8-2019-Eversource_EMA-Residential-Lexington Muni Agg Rate</v>
      </c>
      <c r="D7130" s="2">
        <f t="shared" si="111"/>
        <v>1</v>
      </c>
    </row>
    <row r="7131" spans="2:4" ht="13.8" x14ac:dyDescent="0.2">
      <c r="B7131" s="18">
        <v>7128</v>
      </c>
      <c r="C7131" s="2" t="str">
        <f>_xlfn.CONCAT(MONTH('Rates Database'!C7130),"-",'Rates Database'!B7130,"-",'Rates Database'!E7130,"-",'Rates Database'!G7130,"-",'Rates Database'!J7130)</f>
        <v>8-2019-National Grid-Residential-Foxborough Muni Agg Rate</v>
      </c>
      <c r="D7131" s="2">
        <f t="shared" si="111"/>
        <v>1</v>
      </c>
    </row>
    <row r="7132" spans="2:4" ht="13.8" x14ac:dyDescent="0.2">
      <c r="B7132" s="18">
        <v>7129</v>
      </c>
      <c r="C7132" s="2" t="str">
        <f>_xlfn.CONCAT(MONTH('Rates Database'!C7131),"-",'Rates Database'!B7131,"-",'Rates Database'!E7131,"-",'Rates Database'!G7131,"-",'Rates Database'!J7131)</f>
        <v>8-2019-National Grid-Residential-Heath Muni Agg Rate</v>
      </c>
      <c r="D7132" s="2">
        <f t="shared" si="111"/>
        <v>1</v>
      </c>
    </row>
    <row r="7133" spans="2:4" ht="13.8" x14ac:dyDescent="0.2">
      <c r="B7133" s="18">
        <v>7130</v>
      </c>
      <c r="C7133" s="2" t="str">
        <f>_xlfn.CONCAT(MONTH('Rates Database'!C7132),"-",'Rates Database'!B7132,"-",'Rates Database'!E7132,"-",'Rates Database'!G7132,"-",'Rates Database'!J7132)</f>
        <v>8-2019-National Grid-Residential-Lowell Muni Agg Rate</v>
      </c>
      <c r="D7133" s="2">
        <f t="shared" si="111"/>
        <v>1</v>
      </c>
    </row>
    <row r="7134" spans="2:4" ht="13.8" x14ac:dyDescent="0.2">
      <c r="B7134" s="18">
        <v>7131</v>
      </c>
      <c r="C7134" s="2" t="str">
        <f>_xlfn.CONCAT(MONTH('Rates Database'!C7133),"-",'Rates Database'!B7133,"-",'Rates Database'!E7133,"-",'Rates Database'!G7133,"-",'Rates Database'!J7133)</f>
        <v>9-2019-National Grid-Residential-Nantucket Muni Agg Rate</v>
      </c>
      <c r="D7134" s="2">
        <f t="shared" si="111"/>
        <v>1</v>
      </c>
    </row>
    <row r="7135" spans="2:4" ht="13.8" x14ac:dyDescent="0.2">
      <c r="B7135" s="18">
        <v>7132</v>
      </c>
      <c r="C7135" s="2" t="str">
        <f>_xlfn.CONCAT(MONTH('Rates Database'!C7134),"-",'Rates Database'!B7134,"-",'Rates Database'!E7134,"-",'Rates Database'!G7134,"-",'Rates Database'!J7134)</f>
        <v>9-2019-National Grid-Residential-Westborough Muni Agg Rate</v>
      </c>
      <c r="D7135" s="2">
        <f t="shared" si="111"/>
        <v>1</v>
      </c>
    </row>
    <row r="7136" spans="2:4" ht="13.8" x14ac:dyDescent="0.2">
      <c r="B7136" s="18">
        <v>7133</v>
      </c>
      <c r="C7136" s="2" t="str">
        <f>_xlfn.CONCAT(MONTH('Rates Database'!C7135),"-",'Rates Database'!B7135,"-",'Rates Database'!E7135,"-",'Rates Database'!G7135,"-",'Rates Database'!J7135)</f>
        <v>9-2019-National Grid-Residential-Chelmsford Muni Agg Rate</v>
      </c>
      <c r="D7136" s="2">
        <f t="shared" si="111"/>
        <v>1</v>
      </c>
    </row>
    <row r="7137" spans="2:4" ht="13.8" x14ac:dyDescent="0.2">
      <c r="B7137" s="18">
        <v>7134</v>
      </c>
      <c r="C7137" s="2" t="str">
        <f>_xlfn.CONCAT(MONTH('Rates Database'!C7136),"-",'Rates Database'!B7136,"-",'Rates Database'!E7136,"-",'Rates Database'!G7136,"-",'Rates Database'!J7136)</f>
        <v>9-2019-Eversource_WMA-Residential-West Springfield Muni Agg Rate</v>
      </c>
      <c r="D7137" s="2">
        <f t="shared" si="111"/>
        <v>1</v>
      </c>
    </row>
    <row r="7138" spans="2:4" ht="13.8" x14ac:dyDescent="0.2">
      <c r="B7138" s="18">
        <v>7135</v>
      </c>
      <c r="C7138" s="2" t="str">
        <f>_xlfn.CONCAT(MONTH('Rates Database'!C7137),"-",'Rates Database'!B7137,"-",'Rates Database'!E7137,"-",'Rates Database'!G7137,"-",'Rates Database'!J7137)</f>
        <v>9-2019-National Grid-Residential-Marlborough Muni Agg Rate</v>
      </c>
      <c r="D7138" s="2">
        <f t="shared" si="111"/>
        <v>1</v>
      </c>
    </row>
    <row r="7139" spans="2:4" ht="13.8" x14ac:dyDescent="0.2">
      <c r="B7139" s="18">
        <v>7136</v>
      </c>
      <c r="C7139" s="2" t="str">
        <f>_xlfn.CONCAT(MONTH('Rates Database'!C7138),"-",'Rates Database'!B7138,"-",'Rates Database'!E7138,"-",'Rates Database'!G7138,"-",'Rates Database'!J7138)</f>
        <v>9-2019-Eversource_WMA-Residential-Pittsfield Muni Agg Rate</v>
      </c>
      <c r="D7139" s="2">
        <f t="shared" si="111"/>
        <v>1</v>
      </c>
    </row>
    <row r="7140" spans="2:4" ht="13.8" x14ac:dyDescent="0.2">
      <c r="B7140" s="18">
        <v>7137</v>
      </c>
      <c r="C7140" s="2" t="str">
        <f>_xlfn.CONCAT(MONTH('Rates Database'!C7139),"-",'Rates Database'!B7139,"-",'Rates Database'!E7139,"-",'Rates Database'!G7139,"-",'Rates Database'!J7139)</f>
        <v>9-2019-National Grid-Residential-Lancaster Muni Agg Rate</v>
      </c>
      <c r="D7140" s="2">
        <f t="shared" si="111"/>
        <v>1</v>
      </c>
    </row>
    <row r="7141" spans="2:4" ht="13.8" x14ac:dyDescent="0.2">
      <c r="B7141" s="18">
        <v>7138</v>
      </c>
      <c r="C7141" s="2" t="str">
        <f>_xlfn.CONCAT(MONTH('Rates Database'!C7140),"-",'Rates Database'!B7140,"-",'Rates Database'!E7140,"-",'Rates Database'!G7140,"-",'Rates Database'!J7140)</f>
        <v>9-2019-National Grid-Residential-West Brookfield Muni Agg Rate</v>
      </c>
      <c r="D7141" s="2">
        <f t="shared" si="111"/>
        <v>1</v>
      </c>
    </row>
    <row r="7142" spans="2:4" ht="13.8" x14ac:dyDescent="0.2">
      <c r="B7142" s="18">
        <v>7139</v>
      </c>
      <c r="C7142" s="2" t="str">
        <f>_xlfn.CONCAT(MONTH('Rates Database'!C7141),"-",'Rates Database'!B7141,"-",'Rates Database'!E7141,"-",'Rates Database'!G7141,"-",'Rates Database'!J7141)</f>
        <v>9-2019-National Grid-Residential-Tyngsborough Muni Agg Rate</v>
      </c>
      <c r="D7142" s="2">
        <f t="shared" si="111"/>
        <v>1</v>
      </c>
    </row>
    <row r="7143" spans="2:4" ht="13.8" x14ac:dyDescent="0.2">
      <c r="B7143" s="18">
        <v>7140</v>
      </c>
      <c r="C7143" s="2" t="str">
        <f>_xlfn.CONCAT(MONTH('Rates Database'!C7142),"-",'Rates Database'!B7142,"-",'Rates Database'!E7142,"-",'Rates Database'!G7142,"-",'Rates Database'!J7142)</f>
        <v>9-2019-National Grid-Residential-Gardner Muni Agg Rate</v>
      </c>
      <c r="D7143" s="2">
        <f t="shared" si="111"/>
        <v>1</v>
      </c>
    </row>
    <row r="7144" spans="2:4" ht="13.8" x14ac:dyDescent="0.2">
      <c r="B7144" s="18">
        <v>7141</v>
      </c>
      <c r="C7144" s="2" t="str">
        <f>_xlfn.CONCAT(MONTH('Rates Database'!C7143),"-",'Rates Database'!B7143,"-",'Rates Database'!E7143,"-",'Rates Database'!G7143,"-",'Rates Database'!J7143)</f>
        <v>9-2019-National Grid-Residential-Williamsburg Muni Agg Rate</v>
      </c>
      <c r="D7144" s="2">
        <f t="shared" si="111"/>
        <v>1</v>
      </c>
    </row>
    <row r="7145" spans="2:4" ht="13.8" x14ac:dyDescent="0.2">
      <c r="B7145" s="18">
        <v>7142</v>
      </c>
      <c r="C7145" s="2" t="str">
        <f>_xlfn.CONCAT(MONTH('Rates Database'!C7144),"-",'Rates Database'!B7144,"-",'Rates Database'!E7144,"-",'Rates Database'!G7144,"-",'Rates Database'!J7144)</f>
        <v>9-2019-Eversource_WMA-Residential-Lanesborough Muni Agg Rate</v>
      </c>
      <c r="D7145" s="2">
        <f t="shared" si="111"/>
        <v>1</v>
      </c>
    </row>
    <row r="7146" spans="2:4" ht="13.8" x14ac:dyDescent="0.2">
      <c r="B7146" s="18">
        <v>7143</v>
      </c>
      <c r="C7146" s="2" t="str">
        <f>_xlfn.CONCAT(MONTH('Rates Database'!C7145),"-",'Rates Database'!B7145,"-",'Rates Database'!E7145,"-",'Rates Database'!G7145,"-",'Rates Database'!J7145)</f>
        <v>9-2019-Eversource_WMA-Residential-Leverett Muni Agg Rate</v>
      </c>
      <c r="D7146" s="2">
        <f t="shared" si="111"/>
        <v>1</v>
      </c>
    </row>
    <row r="7147" spans="2:4" ht="13.8" x14ac:dyDescent="0.2">
      <c r="B7147" s="18">
        <v>7144</v>
      </c>
      <c r="C7147" s="2" t="str">
        <f>_xlfn.CONCAT(MONTH('Rates Database'!C7146),"-",'Rates Database'!B7146,"-",'Rates Database'!E7146,"-",'Rates Database'!G7146,"-",'Rates Database'!J7146)</f>
        <v>9-2019-Eversource_EMA-Residential-Plymouth Muni Agg Rate</v>
      </c>
      <c r="D7147" s="2">
        <f t="shared" si="111"/>
        <v>1</v>
      </c>
    </row>
    <row r="7148" spans="2:4" ht="13.8" x14ac:dyDescent="0.2">
      <c r="B7148" s="18">
        <v>7145</v>
      </c>
      <c r="C7148" s="2" t="str">
        <f>_xlfn.CONCAT(MONTH('Rates Database'!C7147),"-",'Rates Database'!B7147,"-",'Rates Database'!E7147,"-",'Rates Database'!G7147,"-",'Rates Database'!J7147)</f>
        <v>9-2019-National Grid-Residential-Auburn Muni Agg Rate</v>
      </c>
      <c r="D7148" s="2">
        <f t="shared" si="111"/>
        <v>1</v>
      </c>
    </row>
    <row r="7149" spans="2:4" ht="13.8" x14ac:dyDescent="0.2">
      <c r="B7149" s="18">
        <v>7146</v>
      </c>
      <c r="C7149" s="2" t="str">
        <f>_xlfn.CONCAT(MONTH('Rates Database'!C7148),"-",'Rates Database'!B7148,"-",'Rates Database'!E7148,"-",'Rates Database'!G7148,"-",'Rates Database'!J7148)</f>
        <v>9-2019-National Grid-Residential-Winchendon Muni Agg Rate</v>
      </c>
      <c r="D7149" s="2">
        <f t="shared" si="111"/>
        <v>1</v>
      </c>
    </row>
    <row r="7150" spans="2:4" ht="13.8" x14ac:dyDescent="0.2">
      <c r="B7150" s="18">
        <v>7147</v>
      </c>
      <c r="C7150" s="2" t="str">
        <f>_xlfn.CONCAT(MONTH('Rates Database'!C7149),"-",'Rates Database'!B7149,"-",'Rates Database'!E7149,"-",'Rates Database'!G7149,"-",'Rates Database'!J7149)</f>
        <v>9-2019-National Grid-Residential-Orange Muni Agg Rate</v>
      </c>
      <c r="D7150" s="2">
        <f t="shared" si="111"/>
        <v>1</v>
      </c>
    </row>
    <row r="7151" spans="2:4" ht="13.8" x14ac:dyDescent="0.2">
      <c r="B7151" s="18">
        <v>7148</v>
      </c>
      <c r="C7151" s="2" t="str">
        <f>_xlfn.CONCAT(MONTH('Rates Database'!C7150),"-",'Rates Database'!B7150,"-",'Rates Database'!E7150,"-",'Rates Database'!G7150,"-",'Rates Database'!J7150)</f>
        <v>9-2019-National Grid-Residential-Adams Muni Agg Rate</v>
      </c>
      <c r="D7151" s="2">
        <f t="shared" si="111"/>
        <v>1</v>
      </c>
    </row>
    <row r="7152" spans="2:4" ht="13.8" x14ac:dyDescent="0.2">
      <c r="B7152" s="18">
        <v>7149</v>
      </c>
      <c r="C7152" s="2" t="str">
        <f>_xlfn.CONCAT(MONTH('Rates Database'!C7151),"-",'Rates Database'!B7151,"-",'Rates Database'!E7151,"-",'Rates Database'!G7151,"-",'Rates Database'!J7151)</f>
        <v>9-2019-Eversource_WMA-Residential-Cheshire Muni Agg Rate</v>
      </c>
      <c r="D7152" s="2">
        <f t="shared" si="111"/>
        <v>1</v>
      </c>
    </row>
    <row r="7153" spans="2:4" ht="13.8" x14ac:dyDescent="0.2">
      <c r="B7153" s="18">
        <v>7150</v>
      </c>
      <c r="C7153" s="2" t="str">
        <f>_xlfn.CONCAT(MONTH('Rates Database'!C7152),"-",'Rates Database'!B7152,"-",'Rates Database'!E7152,"-",'Rates Database'!G7152,"-",'Rates Database'!J7152)</f>
        <v>9-2019-Eversource_EMA-Residential-Acushnet Muni Agg Rate</v>
      </c>
      <c r="D7153" s="2">
        <f t="shared" si="111"/>
        <v>1</v>
      </c>
    </row>
    <row r="7154" spans="2:4" ht="13.8" x14ac:dyDescent="0.2">
      <c r="B7154" s="18">
        <v>7151</v>
      </c>
      <c r="C7154" s="2" t="str">
        <f>_xlfn.CONCAT(MONTH('Rates Database'!C7153),"-",'Rates Database'!B7153,"-",'Rates Database'!E7153,"-",'Rates Database'!G7153,"-",'Rates Database'!J7153)</f>
        <v>9-2019-National Grid-Residential-Attleboro Muni Agg Rate</v>
      </c>
      <c r="D7154" s="2">
        <f t="shared" si="111"/>
        <v>1</v>
      </c>
    </row>
    <row r="7155" spans="2:4" ht="13.8" x14ac:dyDescent="0.2">
      <c r="B7155" s="18">
        <v>7152</v>
      </c>
      <c r="C7155" s="2" t="str">
        <f>_xlfn.CONCAT(MONTH('Rates Database'!C7154),"-",'Rates Database'!B7154,"-",'Rates Database'!E7154,"-",'Rates Database'!G7154,"-",'Rates Database'!J7154)</f>
        <v>9-2019-Eversource_EMA-Residential-Carver Muni Agg Rate</v>
      </c>
      <c r="D7155" s="2">
        <f t="shared" si="111"/>
        <v>1</v>
      </c>
    </row>
    <row r="7156" spans="2:4" ht="13.8" x14ac:dyDescent="0.2">
      <c r="B7156" s="18">
        <v>7153</v>
      </c>
      <c r="C7156" s="2" t="str">
        <f>_xlfn.CONCAT(MONTH('Rates Database'!C7155),"-",'Rates Database'!B7155,"-",'Rates Database'!E7155,"-",'Rates Database'!G7155,"-",'Rates Database'!J7155)</f>
        <v>9-2019-National Grid-Residential-Charlton Muni Agg Rate</v>
      </c>
      <c r="D7156" s="2">
        <f t="shared" si="111"/>
        <v>1</v>
      </c>
    </row>
    <row r="7157" spans="2:4" ht="13.8" x14ac:dyDescent="0.2">
      <c r="B7157" s="18">
        <v>7154</v>
      </c>
      <c r="C7157" s="2" t="str">
        <f>_xlfn.CONCAT(MONTH('Rates Database'!C7156),"-",'Rates Database'!B7156,"-",'Rates Database'!E7156,"-",'Rates Database'!G7156,"-",'Rates Database'!J7156)</f>
        <v>9-2019-Eversource_EMA-Residential-Dartmouth Muni Agg Rate</v>
      </c>
      <c r="D7157" s="2">
        <f t="shared" si="111"/>
        <v>1</v>
      </c>
    </row>
    <row r="7158" spans="2:4" ht="13.8" x14ac:dyDescent="0.2">
      <c r="B7158" s="18">
        <v>7155</v>
      </c>
      <c r="C7158" s="2" t="str">
        <f>_xlfn.CONCAT(MONTH('Rates Database'!C7157),"-",'Rates Database'!B7157,"-",'Rates Database'!E7157,"-",'Rates Database'!G7157,"-",'Rates Database'!J7157)</f>
        <v>9-2019-National Grid-Residential-Dighton Muni Agg Rate</v>
      </c>
      <c r="D7158" s="2">
        <f t="shared" si="111"/>
        <v>1</v>
      </c>
    </row>
    <row r="7159" spans="2:4" ht="13.8" x14ac:dyDescent="0.2">
      <c r="B7159" s="18">
        <v>7156</v>
      </c>
      <c r="C7159" s="2" t="str">
        <f>_xlfn.CONCAT(MONTH('Rates Database'!C7158),"-",'Rates Database'!B7158,"-",'Rates Database'!E7158,"-",'Rates Database'!G7158,"-",'Rates Database'!J7158)</f>
        <v>9-2019-National Grid-Residential-Douglas Muni Agg Rate</v>
      </c>
      <c r="D7159" s="2">
        <f t="shared" si="111"/>
        <v>1</v>
      </c>
    </row>
    <row r="7160" spans="2:4" ht="13.8" x14ac:dyDescent="0.2">
      <c r="B7160" s="18">
        <v>7157</v>
      </c>
      <c r="C7160" s="2" t="str">
        <f>_xlfn.CONCAT(MONTH('Rates Database'!C7159),"-",'Rates Database'!B7159,"-",'Rates Database'!E7159,"-",'Rates Database'!G7159,"-",'Rates Database'!J7159)</f>
        <v>9-2019-National Grid-Residential-Dracut Muni Agg Rate</v>
      </c>
      <c r="D7160" s="2">
        <f t="shared" si="111"/>
        <v>1</v>
      </c>
    </row>
    <row r="7161" spans="2:4" ht="13.8" x14ac:dyDescent="0.2">
      <c r="B7161" s="18">
        <v>7158</v>
      </c>
      <c r="C7161" s="2" t="str">
        <f>_xlfn.CONCAT(MONTH('Rates Database'!C7160),"-",'Rates Database'!B7160,"-",'Rates Database'!E7160,"-",'Rates Database'!G7160,"-",'Rates Database'!J7160)</f>
        <v>9-2019-Eversource_EMA-Residential-Fairhaven Muni Agg Rate</v>
      </c>
      <c r="D7161" s="2">
        <f t="shared" si="111"/>
        <v>1</v>
      </c>
    </row>
    <row r="7162" spans="2:4" ht="13.8" x14ac:dyDescent="0.2">
      <c r="B7162" s="18">
        <v>7159</v>
      </c>
      <c r="C7162" s="2" t="str">
        <f>_xlfn.CONCAT(MONTH('Rates Database'!C7161),"-",'Rates Database'!B7161,"-",'Rates Database'!E7161,"-",'Rates Database'!G7161,"-",'Rates Database'!J7161)</f>
        <v>9-2019-National Grid-Residential-Fall River Muni Agg Rate</v>
      </c>
      <c r="D7162" s="2">
        <f t="shared" si="111"/>
        <v>1</v>
      </c>
    </row>
    <row r="7163" spans="2:4" ht="13.8" x14ac:dyDescent="0.2">
      <c r="B7163" s="18">
        <v>7160</v>
      </c>
      <c r="C7163" s="2" t="str">
        <f>_xlfn.CONCAT(MONTH('Rates Database'!C7162),"-",'Rates Database'!B7162,"-",'Rates Database'!E7162,"-",'Rates Database'!G7162,"-",'Rates Database'!J7162)</f>
        <v>9-2019-Eversource_EMA-Residential-Freetown Muni Agg Rate</v>
      </c>
      <c r="D7163" s="2">
        <f t="shared" si="111"/>
        <v>1</v>
      </c>
    </row>
    <row r="7164" spans="2:4" ht="13.8" x14ac:dyDescent="0.2">
      <c r="B7164" s="18">
        <v>7161</v>
      </c>
      <c r="C7164" s="2" t="str">
        <f>_xlfn.CONCAT(MONTH('Rates Database'!C7163),"-",'Rates Database'!B7163,"-",'Rates Database'!E7163,"-",'Rates Database'!G7163,"-",'Rates Database'!J7163)</f>
        <v>9-2019-Eversource_EMA-Residential-Marion Muni Agg Rate</v>
      </c>
      <c r="D7164" s="2">
        <f t="shared" si="111"/>
        <v>1</v>
      </c>
    </row>
    <row r="7165" spans="2:4" ht="13.8" x14ac:dyDescent="0.2">
      <c r="B7165" s="18">
        <v>7162</v>
      </c>
      <c r="C7165" s="2" t="str">
        <f>_xlfn.CONCAT(MONTH('Rates Database'!C7164),"-",'Rates Database'!B7164,"-",'Rates Database'!E7164,"-",'Rates Database'!G7164,"-",'Rates Database'!J7164)</f>
        <v>9-2019-Eversource_EMA-Residential-Mattapoisett Muni Agg Rate</v>
      </c>
      <c r="D7165" s="2">
        <f t="shared" si="111"/>
        <v>1</v>
      </c>
    </row>
    <row r="7166" spans="2:4" ht="13.8" x14ac:dyDescent="0.2">
      <c r="B7166" s="18">
        <v>7163</v>
      </c>
      <c r="C7166" s="2" t="str">
        <f>_xlfn.CONCAT(MONTH('Rates Database'!C7165),"-",'Rates Database'!B7165,"-",'Rates Database'!E7165,"-",'Rates Database'!G7165,"-",'Rates Database'!J7165)</f>
        <v>9-2019-National Grid-Residential-Millbury Muni Agg Rate</v>
      </c>
      <c r="D7166" s="2">
        <f t="shared" si="111"/>
        <v>1</v>
      </c>
    </row>
    <row r="7167" spans="2:4" ht="13.8" x14ac:dyDescent="0.2">
      <c r="B7167" s="18">
        <v>7164</v>
      </c>
      <c r="C7167" s="2" t="str">
        <f>_xlfn.CONCAT(MONTH('Rates Database'!C7166),"-",'Rates Database'!B7166,"-",'Rates Database'!E7166,"-",'Rates Database'!G7166,"-",'Rates Database'!J7166)</f>
        <v>9-2019-Eversource_EMA-Residential-New Bedford Muni Agg Rate</v>
      </c>
      <c r="D7167" s="2">
        <f t="shared" si="111"/>
        <v>1</v>
      </c>
    </row>
    <row r="7168" spans="2:4" ht="13.8" x14ac:dyDescent="0.2">
      <c r="B7168" s="18">
        <v>7165</v>
      </c>
      <c r="C7168" s="2" t="str">
        <f>_xlfn.CONCAT(MONTH('Rates Database'!C7167),"-",'Rates Database'!B7167,"-",'Rates Database'!E7167,"-",'Rates Database'!G7167,"-",'Rates Database'!J7167)</f>
        <v>9-2019-National Grid-Residential-Northbridge Muni Agg Rate</v>
      </c>
      <c r="D7168" s="2">
        <f t="shared" si="111"/>
        <v>1</v>
      </c>
    </row>
    <row r="7169" spans="2:4" ht="13.8" x14ac:dyDescent="0.2">
      <c r="B7169" s="18">
        <v>7166</v>
      </c>
      <c r="C7169" s="2" t="str">
        <f>_xlfn.CONCAT(MONTH('Rates Database'!C7168),"-",'Rates Database'!B7168,"-",'Rates Database'!E7168,"-",'Rates Database'!G7168,"-",'Rates Database'!J7168)</f>
        <v>9-2019-National Grid-Residential-Norton Muni Agg Rate</v>
      </c>
      <c r="D7169" s="2">
        <f t="shared" si="111"/>
        <v>1</v>
      </c>
    </row>
    <row r="7170" spans="2:4" ht="13.8" x14ac:dyDescent="0.2">
      <c r="B7170" s="18">
        <v>7167</v>
      </c>
      <c r="C7170" s="2" t="str">
        <f>_xlfn.CONCAT(MONTH('Rates Database'!C7169),"-",'Rates Database'!B7169,"-",'Rates Database'!E7169,"-",'Rates Database'!G7169,"-",'Rates Database'!J7169)</f>
        <v>9-2019-National Grid-Residential-Oxford Muni Agg Rate</v>
      </c>
      <c r="D7170" s="2">
        <f t="shared" si="111"/>
        <v>1</v>
      </c>
    </row>
    <row r="7171" spans="2:4" ht="13.8" x14ac:dyDescent="0.2">
      <c r="B7171" s="18">
        <v>7168</v>
      </c>
      <c r="C7171" s="2" t="str">
        <f>_xlfn.CONCAT(MONTH('Rates Database'!C7170),"-",'Rates Database'!B7170,"-",'Rates Database'!E7170,"-",'Rates Database'!G7170,"-",'Rates Database'!J7170)</f>
        <v>9-2019-National Grid-Residential-Plainville Muni Agg Rate</v>
      </c>
      <c r="D7171" s="2">
        <f t="shared" si="111"/>
        <v>1</v>
      </c>
    </row>
    <row r="7172" spans="2:4" ht="13.8" x14ac:dyDescent="0.2">
      <c r="B7172" s="18">
        <v>7169</v>
      </c>
      <c r="C7172" s="2" t="str">
        <f>_xlfn.CONCAT(MONTH('Rates Database'!C7171),"-",'Rates Database'!B7171,"-",'Rates Database'!E7171,"-",'Rates Database'!G7171,"-",'Rates Database'!J7171)</f>
        <v>9-2019-National Grid-Residential-Rehoboth Muni Agg Rate</v>
      </c>
      <c r="D7172" s="2">
        <f t="shared" si="111"/>
        <v>1</v>
      </c>
    </row>
    <row r="7173" spans="2:4" ht="13.8" x14ac:dyDescent="0.2">
      <c r="B7173" s="18">
        <v>7170</v>
      </c>
      <c r="C7173" s="2" t="str">
        <f>_xlfn.CONCAT(MONTH('Rates Database'!C7172),"-",'Rates Database'!B7172,"-",'Rates Database'!E7172,"-",'Rates Database'!G7172,"-",'Rates Database'!J7172)</f>
        <v>9-2019-National Grid-Residential-Seekonk Muni Agg Rate</v>
      </c>
      <c r="D7173" s="2">
        <f t="shared" ref="D7173:D7236" si="112">COUNTIF($C$4:$C$10092,C7173)</f>
        <v>1</v>
      </c>
    </row>
    <row r="7174" spans="2:4" ht="13.8" x14ac:dyDescent="0.2">
      <c r="B7174" s="18">
        <v>7171</v>
      </c>
      <c r="C7174" s="2" t="str">
        <f>_xlfn.CONCAT(MONTH('Rates Database'!C7173),"-",'Rates Database'!B7173,"-",'Rates Database'!E7173,"-",'Rates Database'!G7173,"-",'Rates Database'!J7173)</f>
        <v>9-2019-National Grid-Residential-Somerset Muni Agg Rate</v>
      </c>
      <c r="D7174" s="2">
        <f t="shared" si="112"/>
        <v>1</v>
      </c>
    </row>
    <row r="7175" spans="2:4" ht="13.8" x14ac:dyDescent="0.2">
      <c r="B7175" s="18">
        <v>7172</v>
      </c>
      <c r="C7175" s="2" t="str">
        <f>_xlfn.CONCAT(MONTH('Rates Database'!C7174),"-",'Rates Database'!B7174,"-",'Rates Database'!E7174,"-",'Rates Database'!G7174,"-",'Rates Database'!J7174)</f>
        <v>9-2019-National Grid-Residential-Swansea Muni Agg Rate</v>
      </c>
      <c r="D7175" s="2">
        <f t="shared" si="112"/>
        <v>1</v>
      </c>
    </row>
    <row r="7176" spans="2:4" ht="13.8" x14ac:dyDescent="0.2">
      <c r="B7176" s="18">
        <v>7173</v>
      </c>
      <c r="C7176" s="2" t="str">
        <f>_xlfn.CONCAT(MONTH('Rates Database'!C7175),"-",'Rates Database'!B7175,"-",'Rates Database'!E7175,"-",'Rates Database'!G7175,"-",'Rates Database'!J7175)</f>
        <v>9-2019-National Grid-Residential-Westford Muni Agg Rate</v>
      </c>
      <c r="D7176" s="2">
        <f t="shared" si="112"/>
        <v>1</v>
      </c>
    </row>
    <row r="7177" spans="2:4" ht="13.8" x14ac:dyDescent="0.2">
      <c r="B7177" s="18">
        <v>7174</v>
      </c>
      <c r="C7177" s="2" t="str">
        <f>_xlfn.CONCAT(MONTH('Rates Database'!C7176),"-",'Rates Database'!B7176,"-",'Rates Database'!E7176,"-",'Rates Database'!G7176,"-",'Rates Database'!J7176)</f>
        <v>9-2019-Eversource_EMA-Residential-Westport Muni Agg Rate</v>
      </c>
      <c r="D7177" s="2">
        <f t="shared" si="112"/>
        <v>1</v>
      </c>
    </row>
    <row r="7178" spans="2:4" ht="13.8" x14ac:dyDescent="0.2">
      <c r="B7178" s="18">
        <v>7175</v>
      </c>
      <c r="C7178" s="2" t="str">
        <f>_xlfn.CONCAT(MONTH('Rates Database'!C7177),"-",'Rates Database'!B7177,"-",'Rates Database'!E7177,"-",'Rates Database'!G7177,"-",'Rates Database'!J7177)</f>
        <v>9-2019-National Grid-Residential-Melrose Muni Agg Rate</v>
      </c>
      <c r="D7178" s="2">
        <f t="shared" si="112"/>
        <v>1</v>
      </c>
    </row>
    <row r="7179" spans="2:4" ht="13.8" x14ac:dyDescent="0.2">
      <c r="B7179" s="18">
        <v>7176</v>
      </c>
      <c r="C7179" s="2" t="str">
        <f>_xlfn.CONCAT(MONTH('Rates Database'!C7178),"-",'Rates Database'!B7178,"-",'Rates Database'!E7178,"-",'Rates Database'!G7178,"-",'Rates Database'!J7178)</f>
        <v>9-2019-Eversource_EMA-Residential-Kingston Muni Agg Rate</v>
      </c>
      <c r="D7179" s="2">
        <f t="shared" si="112"/>
        <v>1</v>
      </c>
    </row>
    <row r="7180" spans="2:4" ht="13.8" x14ac:dyDescent="0.2">
      <c r="B7180" s="18">
        <v>7177</v>
      </c>
      <c r="C7180" s="2" t="str">
        <f>_xlfn.CONCAT(MONTH('Rates Database'!C7179),"-",'Rates Database'!B7179,"-",'Rates Database'!E7179,"-",'Rates Database'!G7179,"-",'Rates Database'!J7179)</f>
        <v>9-2019-Eversource_EMA-Residential-Somerville Muni Agg Rate</v>
      </c>
      <c r="D7180" s="2">
        <f t="shared" si="112"/>
        <v>1</v>
      </c>
    </row>
    <row r="7181" spans="2:4" ht="13.8" x14ac:dyDescent="0.2">
      <c r="B7181" s="18">
        <v>7178</v>
      </c>
      <c r="C7181" s="2" t="str">
        <f>_xlfn.CONCAT(MONTH('Rates Database'!C7180),"-",'Rates Database'!B7180,"-",'Rates Database'!E7180,"-",'Rates Database'!G7180,"-",'Rates Database'!J7180)</f>
        <v>9-2019-National Grid-Residential-Wendell Muni Agg Rate</v>
      </c>
      <c r="D7181" s="2">
        <f t="shared" si="112"/>
        <v>1</v>
      </c>
    </row>
    <row r="7182" spans="2:4" ht="13.8" x14ac:dyDescent="0.2">
      <c r="B7182" s="18">
        <v>7179</v>
      </c>
      <c r="C7182" s="2" t="str">
        <f>_xlfn.CONCAT(MONTH('Rates Database'!C7181),"-",'Rates Database'!B7181,"-",'Rates Database'!E7181,"-",'Rates Database'!G7181,"-",'Rates Database'!J7181)</f>
        <v>9-2019-Eversource_WMA-Residential-Greenfield Muni Agg Rate</v>
      </c>
      <c r="D7182" s="2">
        <f t="shared" si="112"/>
        <v>1</v>
      </c>
    </row>
    <row r="7183" spans="2:4" ht="13.8" x14ac:dyDescent="0.2">
      <c r="B7183" s="18">
        <v>7180</v>
      </c>
      <c r="C7183" s="2" t="str">
        <f>_xlfn.CONCAT(MONTH('Rates Database'!C7182),"-",'Rates Database'!B7182,"-",'Rates Database'!E7182,"-",'Rates Database'!G7182,"-",'Rates Database'!J7182)</f>
        <v>9-2019-National Grid-Residential-Avon Muni Agg Rate</v>
      </c>
      <c r="D7183" s="2">
        <f t="shared" si="112"/>
        <v>1</v>
      </c>
    </row>
    <row r="7184" spans="2:4" ht="13.8" x14ac:dyDescent="0.2">
      <c r="B7184" s="18">
        <v>7181</v>
      </c>
      <c r="C7184" s="2" t="str">
        <f>_xlfn.CONCAT(MONTH('Rates Database'!C7183),"-",'Rates Database'!B7183,"-",'Rates Database'!E7183,"-",'Rates Database'!G7183,"-",'Rates Database'!J7183)</f>
        <v>9-2019-National Grid-Residential-Billerica Muni Agg Rate</v>
      </c>
      <c r="D7184" s="2">
        <f t="shared" si="112"/>
        <v>1</v>
      </c>
    </row>
    <row r="7185" spans="2:4" ht="13.8" x14ac:dyDescent="0.2">
      <c r="B7185" s="18">
        <v>7182</v>
      </c>
      <c r="C7185" s="2" t="str">
        <f>_xlfn.CONCAT(MONTH('Rates Database'!C7184),"-",'Rates Database'!B7184,"-",'Rates Database'!E7184,"-",'Rates Database'!G7184,"-",'Rates Database'!J7184)</f>
        <v>9-2019-National Grid-Residential-Tewksbury Muni Agg Rate</v>
      </c>
      <c r="D7185" s="2">
        <f t="shared" si="112"/>
        <v>1</v>
      </c>
    </row>
    <row r="7186" spans="2:4" ht="13.8" x14ac:dyDescent="0.2">
      <c r="B7186" s="18">
        <v>7183</v>
      </c>
      <c r="C7186" s="2" t="str">
        <f>_xlfn.CONCAT(MONTH('Rates Database'!C7185),"-",'Rates Database'!B7185,"-",'Rates Database'!E7185,"-",'Rates Database'!G7185,"-",'Rates Database'!J7185)</f>
        <v>9-2019-Eversource_EMA-Residential-Cape Light Compact JPE Muni Agg Rate</v>
      </c>
      <c r="D7186" s="2">
        <f t="shared" si="112"/>
        <v>1</v>
      </c>
    </row>
    <row r="7187" spans="2:4" ht="13.8" x14ac:dyDescent="0.2">
      <c r="B7187" s="18">
        <v>7184</v>
      </c>
      <c r="C7187" s="2" t="str">
        <f>_xlfn.CONCAT(MONTH('Rates Database'!C7186),"-",'Rates Database'!B7186,"-",'Rates Database'!E7186,"-",'Rates Database'!G7186,"-",'Rates Database'!J7186)</f>
        <v>9-2019-National Grid-Residential-Clarksburg Muni Agg Rate</v>
      </c>
      <c r="D7187" s="2">
        <f t="shared" si="112"/>
        <v>1</v>
      </c>
    </row>
    <row r="7188" spans="2:4" ht="13.8" x14ac:dyDescent="0.2">
      <c r="B7188" s="18">
        <v>7185</v>
      </c>
      <c r="C7188" s="2" t="str">
        <f>_xlfn.CONCAT(MONTH('Rates Database'!C7187),"-",'Rates Database'!B7187,"-",'Rates Database'!E7187,"-",'Rates Database'!G7187,"-",'Rates Database'!J7187)</f>
        <v>9-2019-Eversource_WMA-Residential-Dalton Muni Agg Rate</v>
      </c>
      <c r="D7188" s="2">
        <f t="shared" si="112"/>
        <v>1</v>
      </c>
    </row>
    <row r="7189" spans="2:4" ht="13.8" x14ac:dyDescent="0.2">
      <c r="B7189" s="18">
        <v>7186</v>
      </c>
      <c r="C7189" s="2" t="str">
        <f>_xlfn.CONCAT(MONTH('Rates Database'!C7188),"-",'Rates Database'!B7188,"-",'Rates Database'!E7188,"-",'Rates Database'!G7188,"-",'Rates Database'!J7188)</f>
        <v>9-2019-National Grid-Residential-Florida Muni Agg Rate</v>
      </c>
      <c r="D7189" s="2">
        <f t="shared" si="112"/>
        <v>1</v>
      </c>
    </row>
    <row r="7190" spans="2:4" ht="13.8" x14ac:dyDescent="0.2">
      <c r="B7190" s="18">
        <v>7187</v>
      </c>
      <c r="C7190" s="2" t="str">
        <f>_xlfn.CONCAT(MONTH('Rates Database'!C7189),"-",'Rates Database'!B7189,"-",'Rates Database'!E7189,"-",'Rates Database'!G7189,"-",'Rates Database'!J7189)</f>
        <v>9-2019-Eversource_WMA-Residential-Lenox Muni Agg Rate</v>
      </c>
      <c r="D7190" s="2">
        <f t="shared" si="112"/>
        <v>1</v>
      </c>
    </row>
    <row r="7191" spans="2:4" ht="13.8" x14ac:dyDescent="0.2">
      <c r="B7191" s="18">
        <v>7188</v>
      </c>
      <c r="C7191" s="2" t="str">
        <f>_xlfn.CONCAT(MONTH('Rates Database'!C7190),"-",'Rates Database'!B7190,"-",'Rates Database'!E7190,"-",'Rates Database'!G7190,"-",'Rates Database'!J7190)</f>
        <v>9-2019-National Grid-Residential-Monterey Muni Agg Rate</v>
      </c>
      <c r="D7191" s="2">
        <f t="shared" si="112"/>
        <v>1</v>
      </c>
    </row>
    <row r="7192" spans="2:4" ht="13.8" x14ac:dyDescent="0.2">
      <c r="B7192" s="18">
        <v>7189</v>
      </c>
      <c r="C7192" s="2" t="str">
        <f>_xlfn.CONCAT(MONTH('Rates Database'!C7191),"-",'Rates Database'!B7191,"-",'Rates Database'!E7191,"-",'Rates Database'!G7191,"-",'Rates Database'!J7191)</f>
        <v>9-2019-National Grid-Residential-New Marlborough Muni Agg Rate</v>
      </c>
      <c r="D7192" s="2">
        <f t="shared" si="112"/>
        <v>1</v>
      </c>
    </row>
    <row r="7193" spans="2:4" ht="13.8" x14ac:dyDescent="0.2">
      <c r="B7193" s="18">
        <v>7190</v>
      </c>
      <c r="C7193" s="2" t="str">
        <f>_xlfn.CONCAT(MONTH('Rates Database'!C7192),"-",'Rates Database'!B7192,"-",'Rates Database'!E7192,"-",'Rates Database'!G7192,"-",'Rates Database'!J7192)</f>
        <v>9-2019-National Grid-Residential-North Adams Muni Agg Rate</v>
      </c>
      <c r="D7193" s="2">
        <f t="shared" si="112"/>
        <v>1</v>
      </c>
    </row>
    <row r="7194" spans="2:4" ht="13.8" x14ac:dyDescent="0.2">
      <c r="B7194" s="18">
        <v>7191</v>
      </c>
      <c r="C7194" s="2" t="str">
        <f>_xlfn.CONCAT(MONTH('Rates Database'!C7193),"-",'Rates Database'!B7193,"-",'Rates Database'!E7193,"-",'Rates Database'!G7193,"-",'Rates Database'!J7193)</f>
        <v>9-2019-National Grid-Residential-Sheffield Muni Agg Rate</v>
      </c>
      <c r="D7194" s="2">
        <f t="shared" si="112"/>
        <v>1</v>
      </c>
    </row>
    <row r="7195" spans="2:4" ht="13.8" x14ac:dyDescent="0.2">
      <c r="B7195" s="18">
        <v>7192</v>
      </c>
      <c r="C7195" s="2" t="str">
        <f>_xlfn.CONCAT(MONTH('Rates Database'!C7194),"-",'Rates Database'!B7194,"-",'Rates Database'!E7194,"-",'Rates Database'!G7194,"-",'Rates Database'!J7194)</f>
        <v>9-2019-National Grid-Residential-West Stockbridge Muni Agg Rate</v>
      </c>
      <c r="D7195" s="2">
        <f t="shared" si="112"/>
        <v>1</v>
      </c>
    </row>
    <row r="7196" spans="2:4" ht="13.8" x14ac:dyDescent="0.2">
      <c r="B7196" s="18">
        <v>7193</v>
      </c>
      <c r="C7196" s="2" t="str">
        <f>_xlfn.CONCAT(MONTH('Rates Database'!C7195),"-",'Rates Database'!B7195,"-",'Rates Database'!E7195,"-",'Rates Database'!G7195,"-",'Rates Database'!J7195)</f>
        <v>9-2019-National Grid-Residential-Williamstown Muni Agg Rate</v>
      </c>
      <c r="D7196" s="2">
        <f t="shared" si="112"/>
        <v>1</v>
      </c>
    </row>
    <row r="7197" spans="2:4" ht="13.8" x14ac:dyDescent="0.2">
      <c r="B7197" s="18">
        <v>7194</v>
      </c>
      <c r="C7197" s="2" t="str">
        <f>_xlfn.CONCAT(MONTH('Rates Database'!C7196),"-",'Rates Database'!B7196,"-",'Rates Database'!E7196,"-",'Rates Database'!G7196,"-",'Rates Database'!J7196)</f>
        <v>9-2019-Eversource_EMA-Residential-Acton Muni Agg Rate</v>
      </c>
      <c r="D7197" s="2">
        <f t="shared" si="112"/>
        <v>1</v>
      </c>
    </row>
    <row r="7198" spans="2:4" ht="13.8" x14ac:dyDescent="0.2">
      <c r="B7198" s="18">
        <v>7195</v>
      </c>
      <c r="C7198" s="2" t="str">
        <f>_xlfn.CONCAT(MONTH('Rates Database'!C7197),"-",'Rates Database'!B7197,"-",'Rates Database'!E7197,"-",'Rates Database'!G7197,"-",'Rates Database'!J7197)</f>
        <v>9-2019-National Grid-Residential-Rockland Muni Agg Rate</v>
      </c>
      <c r="D7198" s="2">
        <f t="shared" si="112"/>
        <v>1</v>
      </c>
    </row>
    <row r="7199" spans="2:4" ht="13.8" x14ac:dyDescent="0.2">
      <c r="B7199" s="18">
        <v>7196</v>
      </c>
      <c r="C7199" s="2" t="str">
        <f>_xlfn.CONCAT(MONTH('Rates Database'!C7198),"-",'Rates Database'!B7198,"-",'Rates Database'!E7198,"-",'Rates Database'!G7198,"-",'Rates Database'!J7198)</f>
        <v>9-2019-Eversource_EMA-Residential-Sudbury Muni Agg Rate</v>
      </c>
      <c r="D7199" s="2">
        <f t="shared" si="112"/>
        <v>1</v>
      </c>
    </row>
    <row r="7200" spans="2:4" ht="13.8" x14ac:dyDescent="0.2">
      <c r="B7200" s="18">
        <v>7197</v>
      </c>
      <c r="C7200" s="2" t="str">
        <f>_xlfn.CONCAT(MONTH('Rates Database'!C7199),"-",'Rates Database'!B7199,"-",'Rates Database'!E7199,"-",'Rates Database'!G7199,"-",'Rates Database'!J7199)</f>
        <v>9-2019-Eversource_EMA-Residential-Arlington Muni Agg Rate</v>
      </c>
      <c r="D7200" s="2">
        <f t="shared" si="112"/>
        <v>1</v>
      </c>
    </row>
    <row r="7201" spans="2:4" ht="13.8" x14ac:dyDescent="0.2">
      <c r="B7201" s="18">
        <v>7198</v>
      </c>
      <c r="C7201" s="2" t="str">
        <f>_xlfn.CONCAT(MONTH('Rates Database'!C7200),"-",'Rates Database'!B7200,"-",'Rates Database'!E7200,"-",'Rates Database'!G7200,"-",'Rates Database'!J7200)</f>
        <v>9-2019-Eversource_EMA-Residential-Wareham Muni Agg Rate</v>
      </c>
      <c r="D7201" s="2">
        <f t="shared" si="112"/>
        <v>1</v>
      </c>
    </row>
    <row r="7202" spans="2:4" ht="13.8" x14ac:dyDescent="0.2">
      <c r="B7202" s="18">
        <v>7199</v>
      </c>
      <c r="C7202" s="2" t="str">
        <f>_xlfn.CONCAT(MONTH('Rates Database'!C7201),"-",'Rates Database'!B7201,"-",'Rates Database'!E7201,"-",'Rates Database'!G7201,"-",'Rates Database'!J7201)</f>
        <v>9-2019-National Grid-Residential-Egremont Muni Agg Rate</v>
      </c>
      <c r="D7202" s="2">
        <f t="shared" si="112"/>
        <v>1</v>
      </c>
    </row>
    <row r="7203" spans="2:4" ht="13.8" x14ac:dyDescent="0.2">
      <c r="B7203" s="18">
        <v>7200</v>
      </c>
      <c r="C7203" s="2" t="str">
        <f>_xlfn.CONCAT(MONTH('Rates Database'!C7202),"-",'Rates Database'!B7202,"-",'Rates Database'!E7202,"-",'Rates Database'!G7202,"-",'Rates Database'!J7202)</f>
        <v>9-2019-National Grid-Residential-North Andover Muni Agg Rate</v>
      </c>
      <c r="D7203" s="2">
        <f t="shared" si="112"/>
        <v>1</v>
      </c>
    </row>
    <row r="7204" spans="2:4" ht="13.8" x14ac:dyDescent="0.2">
      <c r="B7204" s="18">
        <v>7201</v>
      </c>
      <c r="C7204" s="2" t="str">
        <f>_xlfn.CONCAT(MONTH('Rates Database'!C7203),"-",'Rates Database'!B7203,"-",'Rates Database'!E7203,"-",'Rates Database'!G7203,"-",'Rates Database'!J7203)</f>
        <v>9-2019-National Grid-Residential-Grafton Muni Agg Rate</v>
      </c>
      <c r="D7204" s="2">
        <f t="shared" si="112"/>
        <v>1</v>
      </c>
    </row>
    <row r="7205" spans="2:4" ht="13.8" x14ac:dyDescent="0.2">
      <c r="B7205" s="18">
        <v>7202</v>
      </c>
      <c r="C7205" s="2" t="str">
        <f>_xlfn.CONCAT(MONTH('Rates Database'!C7204),"-",'Rates Database'!B7204,"-",'Rates Database'!E7204,"-",'Rates Database'!G7204,"-",'Rates Database'!J7204)</f>
        <v>9-2019-National Grid-Residential-Halifax Muni Agg Rate</v>
      </c>
      <c r="D7205" s="2">
        <f t="shared" si="112"/>
        <v>1</v>
      </c>
    </row>
    <row r="7206" spans="2:4" ht="13.8" x14ac:dyDescent="0.2">
      <c r="B7206" s="18">
        <v>7203</v>
      </c>
      <c r="C7206" s="2" t="str">
        <f>_xlfn.CONCAT(MONTH('Rates Database'!C7205),"-",'Rates Database'!B7205,"-",'Rates Database'!E7205,"-",'Rates Database'!G7205,"-",'Rates Database'!J7205)</f>
        <v>9-2019-National Grid-Residential-Southborough Muni Agg Rate</v>
      </c>
      <c r="D7206" s="2">
        <f t="shared" si="112"/>
        <v>1</v>
      </c>
    </row>
    <row r="7207" spans="2:4" ht="13.8" x14ac:dyDescent="0.2">
      <c r="B7207" s="18">
        <v>7204</v>
      </c>
      <c r="C7207" s="2" t="str">
        <f>_xlfn.CONCAT(MONTH('Rates Database'!C7206),"-",'Rates Database'!B7206,"-",'Rates Database'!E7206,"-",'Rates Database'!G7206,"-",'Rates Database'!J7206)</f>
        <v>9-2019-Eversource_EMA-Residential-Stoneham Muni Agg Rate</v>
      </c>
      <c r="D7207" s="2">
        <f t="shared" si="112"/>
        <v>1</v>
      </c>
    </row>
    <row r="7208" spans="2:4" ht="13.8" x14ac:dyDescent="0.2">
      <c r="B7208" s="18">
        <v>7205</v>
      </c>
      <c r="C7208" s="2" t="str">
        <f>_xlfn.CONCAT(MONTH('Rates Database'!C7207),"-",'Rates Database'!B7207,"-",'Rates Database'!E7207,"-",'Rates Database'!G7207,"-",'Rates Database'!J7207)</f>
        <v>9-2019-Eversource_EMA-Residential-Winchester Muni Agg Rate</v>
      </c>
      <c r="D7208" s="2">
        <f t="shared" si="112"/>
        <v>1</v>
      </c>
    </row>
    <row r="7209" spans="2:4" ht="13.8" x14ac:dyDescent="0.2">
      <c r="B7209" s="18">
        <v>7206</v>
      </c>
      <c r="C7209" s="2" t="str">
        <f>_xlfn.CONCAT(MONTH('Rates Database'!C7208),"-",'Rates Database'!B7208,"-",'Rates Database'!E7208,"-",'Rates Database'!G7208,"-",'Rates Database'!J7208)</f>
        <v>9-2019-National Grid-Residential-Webster Muni Agg Rate</v>
      </c>
      <c r="D7209" s="2">
        <f t="shared" si="112"/>
        <v>1</v>
      </c>
    </row>
    <row r="7210" spans="2:4" ht="13.8" x14ac:dyDescent="0.2">
      <c r="B7210" s="18">
        <v>7207</v>
      </c>
      <c r="C7210" s="2" t="str">
        <f>_xlfn.CONCAT(MONTH('Rates Database'!C7209),"-",'Rates Database'!B7209,"-",'Rates Database'!E7209,"-",'Rates Database'!G7209,"-",'Rates Database'!J7209)</f>
        <v>9-2019-National Grid-Residential-Sutton Muni Agg Rate</v>
      </c>
      <c r="D7210" s="2">
        <f t="shared" si="112"/>
        <v>1</v>
      </c>
    </row>
    <row r="7211" spans="2:4" ht="13.8" x14ac:dyDescent="0.2">
      <c r="B7211" s="18">
        <v>7208</v>
      </c>
      <c r="C7211" s="2" t="str">
        <f>_xlfn.CONCAT(MONTH('Rates Database'!C7210),"-",'Rates Database'!B7210,"-",'Rates Database'!E7210,"-",'Rates Database'!G7210,"-",'Rates Database'!J7210)</f>
        <v>9-2019-Unitil-Residential-Ashby Muni Agg Rate</v>
      </c>
      <c r="D7211" s="2">
        <f t="shared" si="112"/>
        <v>1</v>
      </c>
    </row>
    <row r="7212" spans="2:4" ht="13.8" x14ac:dyDescent="0.2">
      <c r="B7212" s="18">
        <v>7209</v>
      </c>
      <c r="C7212" s="2" t="str">
        <f>_xlfn.CONCAT(MONTH('Rates Database'!C7211),"-",'Rates Database'!B7211,"-",'Rates Database'!E7211,"-",'Rates Database'!G7211,"-",'Rates Database'!J7211)</f>
        <v>9-2019-Eversource_EMA-Residential-Carlisle Muni Agg Rate</v>
      </c>
      <c r="D7212" s="2">
        <f t="shared" si="112"/>
        <v>1</v>
      </c>
    </row>
    <row r="7213" spans="2:4" ht="13.8" x14ac:dyDescent="0.2">
      <c r="B7213" s="18">
        <v>7210</v>
      </c>
      <c r="C7213" s="2" t="str">
        <f>_xlfn.CONCAT(MONTH('Rates Database'!C7212),"-",'Rates Database'!B7212,"-",'Rates Database'!E7212,"-",'Rates Database'!G7212,"-",'Rates Database'!J7212)</f>
        <v>9-2019-National Grid-Residential-Berlin Muni Agg Rate</v>
      </c>
      <c r="D7213" s="2">
        <f t="shared" si="112"/>
        <v>1</v>
      </c>
    </row>
    <row r="7214" spans="2:4" ht="13.8" x14ac:dyDescent="0.2">
      <c r="B7214" s="18">
        <v>7211</v>
      </c>
      <c r="C7214" s="2" t="str">
        <f>_xlfn.CONCAT(MONTH('Rates Database'!C7213),"-",'Rates Database'!B7213,"-",'Rates Database'!E7213,"-",'Rates Database'!G7213,"-",'Rates Database'!J7213)</f>
        <v>9-2019-Unitil-Residential-Lunenburg Muni Agg Rate</v>
      </c>
      <c r="D7214" s="2">
        <f t="shared" si="112"/>
        <v>1</v>
      </c>
    </row>
    <row r="7215" spans="2:4" ht="13.8" x14ac:dyDescent="0.2">
      <c r="B7215" s="18">
        <v>7212</v>
      </c>
      <c r="C7215" s="2" t="str">
        <f>_xlfn.CONCAT(MONTH('Rates Database'!C7214),"-",'Rates Database'!B7214,"-",'Rates Database'!E7214,"-",'Rates Database'!G7214,"-",'Rates Database'!J7214)</f>
        <v>9-2019-Eversource_EMA-Residential-Ashland Muni Agg Rate</v>
      </c>
      <c r="D7215" s="2">
        <f t="shared" si="112"/>
        <v>1</v>
      </c>
    </row>
    <row r="7216" spans="2:4" ht="13.8" x14ac:dyDescent="0.2">
      <c r="B7216" s="18">
        <v>7213</v>
      </c>
      <c r="C7216" s="2" t="str">
        <f>_xlfn.CONCAT(MONTH('Rates Database'!C7215),"-",'Rates Database'!B7215,"-",'Rates Database'!E7215,"-",'Rates Database'!G7215,"-",'Rates Database'!J7215)</f>
        <v>9-2019-Eversource_EMA-Residential-Plympton Muni Agg Rate</v>
      </c>
      <c r="D7216" s="2">
        <f t="shared" si="112"/>
        <v>1</v>
      </c>
    </row>
    <row r="7217" spans="2:4" ht="13.8" x14ac:dyDescent="0.2">
      <c r="B7217" s="18">
        <v>7214</v>
      </c>
      <c r="C7217" s="2" t="str">
        <f>_xlfn.CONCAT(MONTH('Rates Database'!C7216),"-",'Rates Database'!B7216,"-",'Rates Database'!E7216,"-",'Rates Database'!G7216,"-",'Rates Database'!J7216)</f>
        <v>9-2019-National Grid-Residential-Salisbury Muni Agg Rate</v>
      </c>
      <c r="D7217" s="2">
        <f t="shared" si="112"/>
        <v>1</v>
      </c>
    </row>
    <row r="7218" spans="2:4" ht="13.8" x14ac:dyDescent="0.2">
      <c r="B7218" s="18">
        <v>7215</v>
      </c>
      <c r="C7218" s="2" t="str">
        <f>_xlfn.CONCAT(MONTH('Rates Database'!C7217),"-",'Rates Database'!B7217,"-",'Rates Database'!E7217,"-",'Rates Database'!G7217,"-",'Rates Database'!J7217)</f>
        <v>9-2019-National Grid-Residential-Gloucester Muni Agg Rate</v>
      </c>
      <c r="D7218" s="2">
        <f t="shared" si="112"/>
        <v>1</v>
      </c>
    </row>
    <row r="7219" spans="2:4" ht="13.8" x14ac:dyDescent="0.2">
      <c r="B7219" s="18">
        <v>7216</v>
      </c>
      <c r="C7219" s="2" t="str">
        <f>_xlfn.CONCAT(MONTH('Rates Database'!C7218),"-",'Rates Database'!B7218,"-",'Rates Database'!E7218,"-",'Rates Database'!G7218,"-",'Rates Database'!J7218)</f>
        <v>9-2019-Eversource_EMA-Residential-Brookline Muni Agg Rate</v>
      </c>
      <c r="D7219" s="2">
        <f t="shared" si="112"/>
        <v>1</v>
      </c>
    </row>
    <row r="7220" spans="2:4" ht="13.8" x14ac:dyDescent="0.2">
      <c r="B7220" s="18">
        <v>7217</v>
      </c>
      <c r="C7220" s="2" t="str">
        <f>_xlfn.CONCAT(MONTH('Rates Database'!C7219),"-",'Rates Database'!B7219,"-",'Rates Database'!E7219,"-",'Rates Database'!G7219,"-",'Rates Database'!J7219)</f>
        <v>9-2019-Eversource_EMA-Residential-Bedford Muni Agg Rate</v>
      </c>
      <c r="D7220" s="2">
        <f t="shared" si="112"/>
        <v>1</v>
      </c>
    </row>
    <row r="7221" spans="2:4" ht="13.8" x14ac:dyDescent="0.2">
      <c r="B7221" s="18">
        <v>7218</v>
      </c>
      <c r="C7221" s="2" t="str">
        <f>_xlfn.CONCAT(MONTH('Rates Database'!C7220),"-",'Rates Database'!B7220,"-",'Rates Database'!E7220,"-",'Rates Database'!G7220,"-",'Rates Database'!J7220)</f>
        <v>9-2019-National Grid-Residential-Salem Muni Agg Rate</v>
      </c>
      <c r="D7221" s="2">
        <f t="shared" si="112"/>
        <v>1</v>
      </c>
    </row>
    <row r="7222" spans="2:4" ht="13.8" x14ac:dyDescent="0.2">
      <c r="B7222" s="18">
        <v>7219</v>
      </c>
      <c r="C7222" s="2" t="str">
        <f>_xlfn.CONCAT(MONTH('Rates Database'!C7221),"-",'Rates Database'!B7221,"-",'Rates Database'!E7221,"-",'Rates Database'!G7221,"-",'Rates Database'!J7221)</f>
        <v>9-2019-Eversource_EMA-Residential-Cambridge Muni Agg Rate</v>
      </c>
      <c r="D7222" s="2">
        <f t="shared" si="112"/>
        <v>1</v>
      </c>
    </row>
    <row r="7223" spans="2:4" ht="13.8" x14ac:dyDescent="0.2">
      <c r="B7223" s="18">
        <v>7220</v>
      </c>
      <c r="C7223" s="2" t="str">
        <f>_xlfn.CONCAT(MONTH('Rates Database'!C7222),"-",'Rates Database'!B7222,"-",'Rates Database'!E7222,"-",'Rates Database'!G7222,"-",'Rates Database'!J7222)</f>
        <v>9-2019-National Grid-Residential-Bellingham Muni Agg Rate</v>
      </c>
      <c r="D7223" s="2">
        <f t="shared" si="112"/>
        <v>1</v>
      </c>
    </row>
    <row r="7224" spans="2:4" ht="13.8" x14ac:dyDescent="0.2">
      <c r="B7224" s="18">
        <v>7221</v>
      </c>
      <c r="C7224" s="2" t="str">
        <f>_xlfn.CONCAT(MONTH('Rates Database'!C7223),"-",'Rates Database'!B7223,"-",'Rates Database'!E7223,"-",'Rates Database'!G7223,"-",'Rates Database'!J7223)</f>
        <v>9-2019-National Grid-Residential-Great Barrington Muni Agg Rate</v>
      </c>
      <c r="D7224" s="2">
        <f t="shared" si="112"/>
        <v>1</v>
      </c>
    </row>
    <row r="7225" spans="2:4" ht="13.8" x14ac:dyDescent="0.2">
      <c r="B7225" s="18">
        <v>7222</v>
      </c>
      <c r="C7225" s="2" t="str">
        <f>_xlfn.CONCAT(MONTH('Rates Database'!C7224),"-",'Rates Database'!B7224,"-",'Rates Database'!E7224,"-",'Rates Database'!G7224,"-",'Rates Database'!J7224)</f>
        <v>9-2019-Eversource_EMA-Residential-Natick Muni Agg Rate</v>
      </c>
      <c r="D7225" s="2">
        <f t="shared" si="112"/>
        <v>1</v>
      </c>
    </row>
    <row r="7226" spans="2:4" ht="13.8" x14ac:dyDescent="0.2">
      <c r="B7226" s="18">
        <v>7223</v>
      </c>
      <c r="C7226" s="2" t="str">
        <f>_xlfn.CONCAT(MONTH('Rates Database'!C7225),"-",'Rates Database'!B7225,"-",'Rates Database'!E7225,"-",'Rates Database'!G7225,"-",'Rates Database'!J7225)</f>
        <v>9-2019-Eversource_EMA-Residential-Holliston Muni Agg Rate</v>
      </c>
      <c r="D7226" s="2">
        <f t="shared" si="112"/>
        <v>1</v>
      </c>
    </row>
    <row r="7227" spans="2:4" ht="13.8" x14ac:dyDescent="0.2">
      <c r="B7227" s="18">
        <v>7224</v>
      </c>
      <c r="C7227" s="2" t="str">
        <f>_xlfn.CONCAT(MONTH('Rates Database'!C7226),"-",'Rates Database'!B7226,"-",'Rates Database'!E7226,"-",'Rates Database'!G7226,"-",'Rates Database'!J7226)</f>
        <v>9-2019-National Grid-Residential-West Bridgewater Muni Agg Rate</v>
      </c>
      <c r="D7227" s="2">
        <f t="shared" si="112"/>
        <v>1</v>
      </c>
    </row>
    <row r="7228" spans="2:4" ht="13.8" x14ac:dyDescent="0.2">
      <c r="B7228" s="18">
        <v>7225</v>
      </c>
      <c r="C7228" s="2" t="str">
        <f>_xlfn.CONCAT(MONTH('Rates Database'!C7227),"-",'Rates Database'!B7227,"-",'Rates Database'!E7227,"-",'Rates Database'!G7227,"-",'Rates Database'!J7227)</f>
        <v>9-2019-Eversource_EMA-Residential-Newton Muni Agg Rate</v>
      </c>
      <c r="D7228" s="2">
        <f t="shared" si="112"/>
        <v>1</v>
      </c>
    </row>
    <row r="7229" spans="2:4" ht="13.8" x14ac:dyDescent="0.2">
      <c r="B7229" s="18">
        <v>7226</v>
      </c>
      <c r="C7229" s="2" t="str">
        <f>_xlfn.CONCAT(MONTH('Rates Database'!C7228),"-",'Rates Database'!B7228,"-",'Rates Database'!E7228,"-",'Rates Database'!G7228,"-",'Rates Database'!J7228)</f>
        <v>9-2019-National Grid-Residential-Hamilton Muni Agg Rate</v>
      </c>
      <c r="D7229" s="2">
        <f t="shared" si="112"/>
        <v>1</v>
      </c>
    </row>
    <row r="7230" spans="2:4" ht="13.8" x14ac:dyDescent="0.2">
      <c r="B7230" s="18">
        <v>7227</v>
      </c>
      <c r="C7230" s="2" t="str">
        <f>_xlfn.CONCAT(MONTH('Rates Database'!C7229),"-",'Rates Database'!B7229,"-",'Rates Database'!E7229,"-",'Rates Database'!G7229,"-",'Rates Database'!J7229)</f>
        <v>9-2019-National Grid-Residential-Millville Muni Agg Rate</v>
      </c>
      <c r="D7230" s="2">
        <f t="shared" si="112"/>
        <v>1</v>
      </c>
    </row>
    <row r="7231" spans="2:4" ht="13.8" x14ac:dyDescent="0.2">
      <c r="B7231" s="18">
        <v>7228</v>
      </c>
      <c r="C7231" s="2" t="str">
        <f>_xlfn.CONCAT(MONTH('Rates Database'!C7230),"-",'Rates Database'!B7230,"-",'Rates Database'!E7230,"-",'Rates Database'!G7230,"-",'Rates Database'!J7230)</f>
        <v>9-2019-National Grid-Residential-Swampscott Muni Agg Rate</v>
      </c>
      <c r="D7231" s="2">
        <f t="shared" si="112"/>
        <v>1</v>
      </c>
    </row>
    <row r="7232" spans="2:4" ht="13.8" x14ac:dyDescent="0.2">
      <c r="B7232" s="18">
        <v>7229</v>
      </c>
      <c r="C7232" s="2" t="str">
        <f>_xlfn.CONCAT(MONTH('Rates Database'!C7231),"-",'Rates Database'!B7231,"-",'Rates Database'!E7231,"-",'Rates Database'!G7231,"-",'Rates Database'!J7231)</f>
        <v>9-2019-Eversource_WMA-Residential-Sandisfield Muni Agg Rate</v>
      </c>
      <c r="D7232" s="2">
        <f t="shared" si="112"/>
        <v>1</v>
      </c>
    </row>
    <row r="7233" spans="2:4" ht="13.8" x14ac:dyDescent="0.2">
      <c r="B7233" s="18">
        <v>7230</v>
      </c>
      <c r="C7233" s="2" t="str">
        <f>_xlfn.CONCAT(MONTH('Rates Database'!C7232),"-",'Rates Database'!B7232,"-",'Rates Database'!E7232,"-",'Rates Database'!G7232,"-",'Rates Database'!J7232)</f>
        <v>9-2019-Eversource_EMA-Residential-Walpole Muni Agg Rate</v>
      </c>
      <c r="D7233" s="2">
        <f t="shared" si="112"/>
        <v>1</v>
      </c>
    </row>
    <row r="7234" spans="2:4" ht="13.8" x14ac:dyDescent="0.2">
      <c r="B7234" s="18">
        <v>7231</v>
      </c>
      <c r="C7234" s="2" t="str">
        <f>_xlfn.CONCAT(MONTH('Rates Database'!C7233),"-",'Rates Database'!B7233,"-",'Rates Database'!E7233,"-",'Rates Database'!G7233,"-",'Rates Database'!J7233)</f>
        <v>9-2019-Eversource_EMA-Residential-Lexington Muni Agg Rate</v>
      </c>
      <c r="D7234" s="2">
        <f t="shared" si="112"/>
        <v>1</v>
      </c>
    </row>
    <row r="7235" spans="2:4" ht="13.8" x14ac:dyDescent="0.2">
      <c r="B7235" s="18">
        <v>7232</v>
      </c>
      <c r="C7235" s="2" t="str">
        <f>_xlfn.CONCAT(MONTH('Rates Database'!C7234),"-",'Rates Database'!B7234,"-",'Rates Database'!E7234,"-",'Rates Database'!G7234,"-",'Rates Database'!J7234)</f>
        <v>9-2019-National Grid-Residential-Foxborough Muni Agg Rate</v>
      </c>
      <c r="D7235" s="2">
        <f t="shared" si="112"/>
        <v>1</v>
      </c>
    </row>
    <row r="7236" spans="2:4" ht="13.8" x14ac:dyDescent="0.2">
      <c r="B7236" s="18">
        <v>7233</v>
      </c>
      <c r="C7236" s="2" t="str">
        <f>_xlfn.CONCAT(MONTH('Rates Database'!C7235),"-",'Rates Database'!B7235,"-",'Rates Database'!E7235,"-",'Rates Database'!G7235,"-",'Rates Database'!J7235)</f>
        <v>9-2019-National Grid-Residential-Heath Muni Agg Rate</v>
      </c>
      <c r="D7236" s="2">
        <f t="shared" si="112"/>
        <v>1</v>
      </c>
    </row>
    <row r="7237" spans="2:4" ht="13.8" x14ac:dyDescent="0.2">
      <c r="B7237" s="18">
        <v>7234</v>
      </c>
      <c r="C7237" s="2" t="str">
        <f>_xlfn.CONCAT(MONTH('Rates Database'!C7236),"-",'Rates Database'!B7236,"-",'Rates Database'!E7236,"-",'Rates Database'!G7236,"-",'Rates Database'!J7236)</f>
        <v>9-2019-National Grid-Residential-Lowell Muni Agg Rate</v>
      </c>
      <c r="D7237" s="2">
        <f t="shared" ref="D7237:D7300" si="113">COUNTIF($C$4:$C$10092,C7237)</f>
        <v>1</v>
      </c>
    </row>
    <row r="7238" spans="2:4" ht="13.8" x14ac:dyDescent="0.2">
      <c r="B7238" s="18">
        <v>7235</v>
      </c>
      <c r="C7238" s="2" t="str">
        <f>_xlfn.CONCAT(MONTH('Rates Database'!C7237),"-",'Rates Database'!B7237,"-",'Rates Database'!E7237,"-",'Rates Database'!G7237,"-",'Rates Database'!J7237)</f>
        <v>10-2019-National Grid-Residential-Nantucket Muni Agg Rate</v>
      </c>
      <c r="D7238" s="2">
        <f t="shared" si="113"/>
        <v>1</v>
      </c>
    </row>
    <row r="7239" spans="2:4" ht="13.8" x14ac:dyDescent="0.2">
      <c r="B7239" s="18">
        <v>7236</v>
      </c>
      <c r="C7239" s="2" t="str">
        <f>_xlfn.CONCAT(MONTH('Rates Database'!C7238),"-",'Rates Database'!B7238,"-",'Rates Database'!E7238,"-",'Rates Database'!G7238,"-",'Rates Database'!J7238)</f>
        <v>10-2019-National Grid-Residential-Westborough Muni Agg Rate</v>
      </c>
      <c r="D7239" s="2">
        <f t="shared" si="113"/>
        <v>1</v>
      </c>
    </row>
    <row r="7240" spans="2:4" ht="13.8" x14ac:dyDescent="0.2">
      <c r="B7240" s="18">
        <v>7237</v>
      </c>
      <c r="C7240" s="2" t="str">
        <f>_xlfn.CONCAT(MONTH('Rates Database'!C7239),"-",'Rates Database'!B7239,"-",'Rates Database'!E7239,"-",'Rates Database'!G7239,"-",'Rates Database'!J7239)</f>
        <v>10-2019-National Grid-Residential-Chelmsford Muni Agg Rate</v>
      </c>
      <c r="D7240" s="2">
        <f t="shared" si="113"/>
        <v>1</v>
      </c>
    </row>
    <row r="7241" spans="2:4" ht="13.8" x14ac:dyDescent="0.2">
      <c r="B7241" s="18">
        <v>7238</v>
      </c>
      <c r="C7241" s="2" t="str">
        <f>_xlfn.CONCAT(MONTH('Rates Database'!C7240),"-",'Rates Database'!B7240,"-",'Rates Database'!E7240,"-",'Rates Database'!G7240,"-",'Rates Database'!J7240)</f>
        <v>10-2019-Eversource_WMA-Residential-West Springfield Muni Agg Rate</v>
      </c>
      <c r="D7241" s="2">
        <f t="shared" si="113"/>
        <v>1</v>
      </c>
    </row>
    <row r="7242" spans="2:4" ht="13.8" x14ac:dyDescent="0.2">
      <c r="B7242" s="18">
        <v>7239</v>
      </c>
      <c r="C7242" s="2" t="str">
        <f>_xlfn.CONCAT(MONTH('Rates Database'!C7241),"-",'Rates Database'!B7241,"-",'Rates Database'!E7241,"-",'Rates Database'!G7241,"-",'Rates Database'!J7241)</f>
        <v>10-2019-National Grid-Residential-Marlborough Muni Agg Rate</v>
      </c>
      <c r="D7242" s="2">
        <f t="shared" si="113"/>
        <v>1</v>
      </c>
    </row>
    <row r="7243" spans="2:4" ht="13.8" x14ac:dyDescent="0.2">
      <c r="B7243" s="18">
        <v>7240</v>
      </c>
      <c r="C7243" s="2" t="str">
        <f>_xlfn.CONCAT(MONTH('Rates Database'!C7242),"-",'Rates Database'!B7242,"-",'Rates Database'!E7242,"-",'Rates Database'!G7242,"-",'Rates Database'!J7242)</f>
        <v>10-2019-Eversource_WMA-Residential-Pittsfield Muni Agg Rate</v>
      </c>
      <c r="D7243" s="2">
        <f t="shared" si="113"/>
        <v>1</v>
      </c>
    </row>
    <row r="7244" spans="2:4" ht="13.8" x14ac:dyDescent="0.2">
      <c r="B7244" s="18">
        <v>7241</v>
      </c>
      <c r="C7244" s="2" t="str">
        <f>_xlfn.CONCAT(MONTH('Rates Database'!C7243),"-",'Rates Database'!B7243,"-",'Rates Database'!E7243,"-",'Rates Database'!G7243,"-",'Rates Database'!J7243)</f>
        <v>10-2019-National Grid-Residential-Lancaster Muni Agg Rate</v>
      </c>
      <c r="D7244" s="2">
        <f t="shared" si="113"/>
        <v>1</v>
      </c>
    </row>
    <row r="7245" spans="2:4" ht="13.8" x14ac:dyDescent="0.2">
      <c r="B7245" s="18">
        <v>7242</v>
      </c>
      <c r="C7245" s="2" t="str">
        <f>_xlfn.CONCAT(MONTH('Rates Database'!C7244),"-",'Rates Database'!B7244,"-",'Rates Database'!E7244,"-",'Rates Database'!G7244,"-",'Rates Database'!J7244)</f>
        <v>10-2019-National Grid-Residential-West Brookfield Muni Agg Rate</v>
      </c>
      <c r="D7245" s="2">
        <f t="shared" si="113"/>
        <v>1</v>
      </c>
    </row>
    <row r="7246" spans="2:4" ht="13.8" x14ac:dyDescent="0.2">
      <c r="B7246" s="18">
        <v>7243</v>
      </c>
      <c r="C7246" s="2" t="str">
        <f>_xlfn.CONCAT(MONTH('Rates Database'!C7245),"-",'Rates Database'!B7245,"-",'Rates Database'!E7245,"-",'Rates Database'!G7245,"-",'Rates Database'!J7245)</f>
        <v>10-2019-National Grid-Residential-Tyngsborough Muni Agg Rate</v>
      </c>
      <c r="D7246" s="2">
        <f t="shared" si="113"/>
        <v>1</v>
      </c>
    </row>
    <row r="7247" spans="2:4" ht="13.8" x14ac:dyDescent="0.2">
      <c r="B7247" s="18">
        <v>7244</v>
      </c>
      <c r="C7247" s="2" t="str">
        <f>_xlfn.CONCAT(MONTH('Rates Database'!C7246),"-",'Rates Database'!B7246,"-",'Rates Database'!E7246,"-",'Rates Database'!G7246,"-",'Rates Database'!J7246)</f>
        <v>10-2019-National Grid-Residential-Gardner Muni Agg Rate</v>
      </c>
      <c r="D7247" s="2">
        <f t="shared" si="113"/>
        <v>1</v>
      </c>
    </row>
    <row r="7248" spans="2:4" ht="13.8" x14ac:dyDescent="0.2">
      <c r="B7248" s="18">
        <v>7245</v>
      </c>
      <c r="C7248" s="2" t="str">
        <f>_xlfn.CONCAT(MONTH('Rates Database'!C7247),"-",'Rates Database'!B7247,"-",'Rates Database'!E7247,"-",'Rates Database'!G7247,"-",'Rates Database'!J7247)</f>
        <v>10-2019-National Grid-Residential-Williamsburg Muni Agg Rate</v>
      </c>
      <c r="D7248" s="2">
        <f t="shared" si="113"/>
        <v>1</v>
      </c>
    </row>
    <row r="7249" spans="2:4" ht="13.8" x14ac:dyDescent="0.2">
      <c r="B7249" s="18">
        <v>7246</v>
      </c>
      <c r="C7249" s="2" t="str">
        <f>_xlfn.CONCAT(MONTH('Rates Database'!C7248),"-",'Rates Database'!B7248,"-",'Rates Database'!E7248,"-",'Rates Database'!G7248,"-",'Rates Database'!J7248)</f>
        <v>10-2019-Eversource_WMA-Residential-Lanesborough Muni Agg Rate</v>
      </c>
      <c r="D7249" s="2">
        <f t="shared" si="113"/>
        <v>1</v>
      </c>
    </row>
    <row r="7250" spans="2:4" ht="13.8" x14ac:dyDescent="0.2">
      <c r="B7250" s="18">
        <v>7247</v>
      </c>
      <c r="C7250" s="2" t="str">
        <f>_xlfn.CONCAT(MONTH('Rates Database'!C7249),"-",'Rates Database'!B7249,"-",'Rates Database'!E7249,"-",'Rates Database'!G7249,"-",'Rates Database'!J7249)</f>
        <v>10-2019-Eversource_WMA-Residential-Leverett Muni Agg Rate</v>
      </c>
      <c r="D7250" s="2">
        <f t="shared" si="113"/>
        <v>1</v>
      </c>
    </row>
    <row r="7251" spans="2:4" ht="13.8" x14ac:dyDescent="0.2">
      <c r="B7251" s="18">
        <v>7248</v>
      </c>
      <c r="C7251" s="2" t="str">
        <f>_xlfn.CONCAT(MONTH('Rates Database'!C7250),"-",'Rates Database'!B7250,"-",'Rates Database'!E7250,"-",'Rates Database'!G7250,"-",'Rates Database'!J7250)</f>
        <v>10-2019-Eversource_EMA-Residential-Plymouth Muni Agg Rate</v>
      </c>
      <c r="D7251" s="2">
        <f t="shared" si="113"/>
        <v>1</v>
      </c>
    </row>
    <row r="7252" spans="2:4" ht="13.8" x14ac:dyDescent="0.2">
      <c r="B7252" s="18">
        <v>7249</v>
      </c>
      <c r="C7252" s="2" t="str">
        <f>_xlfn.CONCAT(MONTH('Rates Database'!C7251),"-",'Rates Database'!B7251,"-",'Rates Database'!E7251,"-",'Rates Database'!G7251,"-",'Rates Database'!J7251)</f>
        <v>10-2019-National Grid-Residential-Auburn Muni Agg Rate</v>
      </c>
      <c r="D7252" s="2">
        <f t="shared" si="113"/>
        <v>1</v>
      </c>
    </row>
    <row r="7253" spans="2:4" ht="13.8" x14ac:dyDescent="0.2">
      <c r="B7253" s="18">
        <v>7250</v>
      </c>
      <c r="C7253" s="2" t="str">
        <f>_xlfn.CONCAT(MONTH('Rates Database'!C7252),"-",'Rates Database'!B7252,"-",'Rates Database'!E7252,"-",'Rates Database'!G7252,"-",'Rates Database'!J7252)</f>
        <v>10-2019-National Grid-Residential-Winchendon Muni Agg Rate</v>
      </c>
      <c r="D7253" s="2">
        <f t="shared" si="113"/>
        <v>1</v>
      </c>
    </row>
    <row r="7254" spans="2:4" ht="13.8" x14ac:dyDescent="0.2">
      <c r="B7254" s="18">
        <v>7251</v>
      </c>
      <c r="C7254" s="2" t="str">
        <f>_xlfn.CONCAT(MONTH('Rates Database'!C7253),"-",'Rates Database'!B7253,"-",'Rates Database'!E7253,"-",'Rates Database'!G7253,"-",'Rates Database'!J7253)</f>
        <v>10-2019-National Grid-Residential-Orange Muni Agg Rate</v>
      </c>
      <c r="D7254" s="2">
        <f t="shared" si="113"/>
        <v>1</v>
      </c>
    </row>
    <row r="7255" spans="2:4" ht="13.8" x14ac:dyDescent="0.2">
      <c r="B7255" s="18">
        <v>7252</v>
      </c>
      <c r="C7255" s="2" t="str">
        <f>_xlfn.CONCAT(MONTH('Rates Database'!C7254),"-",'Rates Database'!B7254,"-",'Rates Database'!E7254,"-",'Rates Database'!G7254,"-",'Rates Database'!J7254)</f>
        <v>10-2019-National Grid-Residential-Adams Muni Agg Rate</v>
      </c>
      <c r="D7255" s="2">
        <f t="shared" si="113"/>
        <v>1</v>
      </c>
    </row>
    <row r="7256" spans="2:4" ht="13.8" x14ac:dyDescent="0.2">
      <c r="B7256" s="18">
        <v>7253</v>
      </c>
      <c r="C7256" s="2" t="str">
        <f>_xlfn.CONCAT(MONTH('Rates Database'!C7255),"-",'Rates Database'!B7255,"-",'Rates Database'!E7255,"-",'Rates Database'!G7255,"-",'Rates Database'!J7255)</f>
        <v>10-2019-Eversource_WMA-Residential-Cheshire Muni Agg Rate</v>
      </c>
      <c r="D7256" s="2">
        <f t="shared" si="113"/>
        <v>1</v>
      </c>
    </row>
    <row r="7257" spans="2:4" ht="13.8" x14ac:dyDescent="0.2">
      <c r="B7257" s="18">
        <v>7254</v>
      </c>
      <c r="C7257" s="2" t="str">
        <f>_xlfn.CONCAT(MONTH('Rates Database'!C7256),"-",'Rates Database'!B7256,"-",'Rates Database'!E7256,"-",'Rates Database'!G7256,"-",'Rates Database'!J7256)</f>
        <v>10-2019-Eversource_EMA-Residential-Acushnet Muni Agg Rate</v>
      </c>
      <c r="D7257" s="2">
        <f t="shared" si="113"/>
        <v>1</v>
      </c>
    </row>
    <row r="7258" spans="2:4" ht="13.8" x14ac:dyDescent="0.2">
      <c r="B7258" s="18">
        <v>7255</v>
      </c>
      <c r="C7258" s="2" t="str">
        <f>_xlfn.CONCAT(MONTH('Rates Database'!C7257),"-",'Rates Database'!B7257,"-",'Rates Database'!E7257,"-",'Rates Database'!G7257,"-",'Rates Database'!J7257)</f>
        <v>10-2019-National Grid-Residential-Attleboro Muni Agg Rate</v>
      </c>
      <c r="D7258" s="2">
        <f t="shared" si="113"/>
        <v>1</v>
      </c>
    </row>
    <row r="7259" spans="2:4" ht="13.8" x14ac:dyDescent="0.2">
      <c r="B7259" s="18">
        <v>7256</v>
      </c>
      <c r="C7259" s="2" t="str">
        <f>_xlfn.CONCAT(MONTH('Rates Database'!C7258),"-",'Rates Database'!B7258,"-",'Rates Database'!E7258,"-",'Rates Database'!G7258,"-",'Rates Database'!J7258)</f>
        <v>10-2019-Eversource_EMA-Residential-Carver Muni Agg Rate</v>
      </c>
      <c r="D7259" s="2">
        <f t="shared" si="113"/>
        <v>1</v>
      </c>
    </row>
    <row r="7260" spans="2:4" ht="13.8" x14ac:dyDescent="0.2">
      <c r="B7260" s="18">
        <v>7257</v>
      </c>
      <c r="C7260" s="2" t="str">
        <f>_xlfn.CONCAT(MONTH('Rates Database'!C7259),"-",'Rates Database'!B7259,"-",'Rates Database'!E7259,"-",'Rates Database'!G7259,"-",'Rates Database'!J7259)</f>
        <v>10-2019-National Grid-Residential-Charlton Muni Agg Rate</v>
      </c>
      <c r="D7260" s="2">
        <f t="shared" si="113"/>
        <v>1</v>
      </c>
    </row>
    <row r="7261" spans="2:4" ht="13.8" x14ac:dyDescent="0.2">
      <c r="B7261" s="18">
        <v>7258</v>
      </c>
      <c r="C7261" s="2" t="str">
        <f>_xlfn.CONCAT(MONTH('Rates Database'!C7260),"-",'Rates Database'!B7260,"-",'Rates Database'!E7260,"-",'Rates Database'!G7260,"-",'Rates Database'!J7260)</f>
        <v>10-2019-Eversource_EMA-Residential-Dartmouth Muni Agg Rate</v>
      </c>
      <c r="D7261" s="2">
        <f t="shared" si="113"/>
        <v>1</v>
      </c>
    </row>
    <row r="7262" spans="2:4" ht="13.8" x14ac:dyDescent="0.2">
      <c r="B7262" s="18">
        <v>7259</v>
      </c>
      <c r="C7262" s="2" t="str">
        <f>_xlfn.CONCAT(MONTH('Rates Database'!C7261),"-",'Rates Database'!B7261,"-",'Rates Database'!E7261,"-",'Rates Database'!G7261,"-",'Rates Database'!J7261)</f>
        <v>10-2019-National Grid-Residential-Dighton Muni Agg Rate</v>
      </c>
      <c r="D7262" s="2">
        <f t="shared" si="113"/>
        <v>1</v>
      </c>
    </row>
    <row r="7263" spans="2:4" ht="13.8" x14ac:dyDescent="0.2">
      <c r="B7263" s="18">
        <v>7260</v>
      </c>
      <c r="C7263" s="2" t="str">
        <f>_xlfn.CONCAT(MONTH('Rates Database'!C7262),"-",'Rates Database'!B7262,"-",'Rates Database'!E7262,"-",'Rates Database'!G7262,"-",'Rates Database'!J7262)</f>
        <v>10-2019-National Grid-Residential-Douglas Muni Agg Rate</v>
      </c>
      <c r="D7263" s="2">
        <f t="shared" si="113"/>
        <v>1</v>
      </c>
    </row>
    <row r="7264" spans="2:4" ht="13.8" x14ac:dyDescent="0.2">
      <c r="B7264" s="18">
        <v>7261</v>
      </c>
      <c r="C7264" s="2" t="str">
        <f>_xlfn.CONCAT(MONTH('Rates Database'!C7263),"-",'Rates Database'!B7263,"-",'Rates Database'!E7263,"-",'Rates Database'!G7263,"-",'Rates Database'!J7263)</f>
        <v>10-2019-National Grid-Residential-Dracut Muni Agg Rate</v>
      </c>
      <c r="D7264" s="2">
        <f t="shared" si="113"/>
        <v>1</v>
      </c>
    </row>
    <row r="7265" spans="2:4" ht="13.8" x14ac:dyDescent="0.2">
      <c r="B7265" s="18">
        <v>7262</v>
      </c>
      <c r="C7265" s="2" t="str">
        <f>_xlfn.CONCAT(MONTH('Rates Database'!C7264),"-",'Rates Database'!B7264,"-",'Rates Database'!E7264,"-",'Rates Database'!G7264,"-",'Rates Database'!J7264)</f>
        <v>10-2019-Eversource_EMA-Residential-Fairhaven Muni Agg Rate</v>
      </c>
      <c r="D7265" s="2">
        <f t="shared" si="113"/>
        <v>1</v>
      </c>
    </row>
    <row r="7266" spans="2:4" ht="13.8" x14ac:dyDescent="0.2">
      <c r="B7266" s="18">
        <v>7263</v>
      </c>
      <c r="C7266" s="2" t="str">
        <f>_xlfn.CONCAT(MONTH('Rates Database'!C7265),"-",'Rates Database'!B7265,"-",'Rates Database'!E7265,"-",'Rates Database'!G7265,"-",'Rates Database'!J7265)</f>
        <v>10-2019-National Grid-Residential-Fall River Muni Agg Rate</v>
      </c>
      <c r="D7266" s="2">
        <f t="shared" si="113"/>
        <v>1</v>
      </c>
    </row>
    <row r="7267" spans="2:4" ht="13.8" x14ac:dyDescent="0.2">
      <c r="B7267" s="18">
        <v>7264</v>
      </c>
      <c r="C7267" s="2" t="str">
        <f>_xlfn.CONCAT(MONTH('Rates Database'!C7266),"-",'Rates Database'!B7266,"-",'Rates Database'!E7266,"-",'Rates Database'!G7266,"-",'Rates Database'!J7266)</f>
        <v>10-2019-Eversource_EMA-Residential-Freetown Muni Agg Rate</v>
      </c>
      <c r="D7267" s="2">
        <f t="shared" si="113"/>
        <v>1</v>
      </c>
    </row>
    <row r="7268" spans="2:4" ht="13.8" x14ac:dyDescent="0.2">
      <c r="B7268" s="18">
        <v>7265</v>
      </c>
      <c r="C7268" s="2" t="str">
        <f>_xlfn.CONCAT(MONTH('Rates Database'!C7267),"-",'Rates Database'!B7267,"-",'Rates Database'!E7267,"-",'Rates Database'!G7267,"-",'Rates Database'!J7267)</f>
        <v>10-2019-Eversource_EMA-Residential-Marion Muni Agg Rate</v>
      </c>
      <c r="D7268" s="2">
        <f t="shared" si="113"/>
        <v>1</v>
      </c>
    </row>
    <row r="7269" spans="2:4" ht="13.8" x14ac:dyDescent="0.2">
      <c r="B7269" s="18">
        <v>7266</v>
      </c>
      <c r="C7269" s="2" t="str">
        <f>_xlfn.CONCAT(MONTH('Rates Database'!C7268),"-",'Rates Database'!B7268,"-",'Rates Database'!E7268,"-",'Rates Database'!G7268,"-",'Rates Database'!J7268)</f>
        <v>10-2019-Eversource_EMA-Residential-Mattapoisett Muni Agg Rate</v>
      </c>
      <c r="D7269" s="2">
        <f t="shared" si="113"/>
        <v>1</v>
      </c>
    </row>
    <row r="7270" spans="2:4" ht="13.8" x14ac:dyDescent="0.2">
      <c r="B7270" s="18">
        <v>7267</v>
      </c>
      <c r="C7270" s="2" t="str">
        <f>_xlfn.CONCAT(MONTH('Rates Database'!C7269),"-",'Rates Database'!B7269,"-",'Rates Database'!E7269,"-",'Rates Database'!G7269,"-",'Rates Database'!J7269)</f>
        <v>10-2019-National Grid-Residential-Millbury Muni Agg Rate</v>
      </c>
      <c r="D7270" s="2">
        <f t="shared" si="113"/>
        <v>1</v>
      </c>
    </row>
    <row r="7271" spans="2:4" ht="13.8" x14ac:dyDescent="0.2">
      <c r="B7271" s="18">
        <v>7268</v>
      </c>
      <c r="C7271" s="2" t="str">
        <f>_xlfn.CONCAT(MONTH('Rates Database'!C7270),"-",'Rates Database'!B7270,"-",'Rates Database'!E7270,"-",'Rates Database'!G7270,"-",'Rates Database'!J7270)</f>
        <v>10-2019-Eversource_EMA-Residential-New Bedford Muni Agg Rate</v>
      </c>
      <c r="D7271" s="2">
        <f t="shared" si="113"/>
        <v>1</v>
      </c>
    </row>
    <row r="7272" spans="2:4" ht="13.8" x14ac:dyDescent="0.2">
      <c r="B7272" s="18">
        <v>7269</v>
      </c>
      <c r="C7272" s="2" t="str">
        <f>_xlfn.CONCAT(MONTH('Rates Database'!C7271),"-",'Rates Database'!B7271,"-",'Rates Database'!E7271,"-",'Rates Database'!G7271,"-",'Rates Database'!J7271)</f>
        <v>10-2019-National Grid-Residential-Northbridge Muni Agg Rate</v>
      </c>
      <c r="D7272" s="2">
        <f t="shared" si="113"/>
        <v>1</v>
      </c>
    </row>
    <row r="7273" spans="2:4" ht="13.8" x14ac:dyDescent="0.2">
      <c r="B7273" s="18">
        <v>7270</v>
      </c>
      <c r="C7273" s="2" t="str">
        <f>_xlfn.CONCAT(MONTH('Rates Database'!C7272),"-",'Rates Database'!B7272,"-",'Rates Database'!E7272,"-",'Rates Database'!G7272,"-",'Rates Database'!J7272)</f>
        <v>10-2019-National Grid-Residential-Norton Muni Agg Rate</v>
      </c>
      <c r="D7273" s="2">
        <f t="shared" si="113"/>
        <v>1</v>
      </c>
    </row>
    <row r="7274" spans="2:4" ht="13.8" x14ac:dyDescent="0.2">
      <c r="B7274" s="18">
        <v>7271</v>
      </c>
      <c r="C7274" s="2" t="str">
        <f>_xlfn.CONCAT(MONTH('Rates Database'!C7273),"-",'Rates Database'!B7273,"-",'Rates Database'!E7273,"-",'Rates Database'!G7273,"-",'Rates Database'!J7273)</f>
        <v>10-2019-National Grid-Residential-Oxford Muni Agg Rate</v>
      </c>
      <c r="D7274" s="2">
        <f t="shared" si="113"/>
        <v>1</v>
      </c>
    </row>
    <row r="7275" spans="2:4" ht="13.8" x14ac:dyDescent="0.2">
      <c r="B7275" s="18">
        <v>7272</v>
      </c>
      <c r="C7275" s="2" t="str">
        <f>_xlfn.CONCAT(MONTH('Rates Database'!C7274),"-",'Rates Database'!B7274,"-",'Rates Database'!E7274,"-",'Rates Database'!G7274,"-",'Rates Database'!J7274)</f>
        <v>10-2019-National Grid-Residential-Plainville Muni Agg Rate</v>
      </c>
      <c r="D7275" s="2">
        <f t="shared" si="113"/>
        <v>1</v>
      </c>
    </row>
    <row r="7276" spans="2:4" ht="13.8" x14ac:dyDescent="0.2">
      <c r="B7276" s="18">
        <v>7273</v>
      </c>
      <c r="C7276" s="2" t="str">
        <f>_xlfn.CONCAT(MONTH('Rates Database'!C7275),"-",'Rates Database'!B7275,"-",'Rates Database'!E7275,"-",'Rates Database'!G7275,"-",'Rates Database'!J7275)</f>
        <v>10-2019-National Grid-Residential-Rehoboth Muni Agg Rate</v>
      </c>
      <c r="D7276" s="2">
        <f t="shared" si="113"/>
        <v>1</v>
      </c>
    </row>
    <row r="7277" spans="2:4" ht="13.8" x14ac:dyDescent="0.2">
      <c r="B7277" s="18">
        <v>7274</v>
      </c>
      <c r="C7277" s="2" t="str">
        <f>_xlfn.CONCAT(MONTH('Rates Database'!C7276),"-",'Rates Database'!B7276,"-",'Rates Database'!E7276,"-",'Rates Database'!G7276,"-",'Rates Database'!J7276)</f>
        <v>10-2019-National Grid-Residential-Seekonk Muni Agg Rate</v>
      </c>
      <c r="D7277" s="2">
        <f t="shared" si="113"/>
        <v>1</v>
      </c>
    </row>
    <row r="7278" spans="2:4" ht="13.8" x14ac:dyDescent="0.2">
      <c r="B7278" s="18">
        <v>7275</v>
      </c>
      <c r="C7278" s="2" t="str">
        <f>_xlfn.CONCAT(MONTH('Rates Database'!C7277),"-",'Rates Database'!B7277,"-",'Rates Database'!E7277,"-",'Rates Database'!G7277,"-",'Rates Database'!J7277)</f>
        <v>10-2019-National Grid-Residential-Somerset Muni Agg Rate</v>
      </c>
      <c r="D7278" s="2">
        <f t="shared" si="113"/>
        <v>1</v>
      </c>
    </row>
    <row r="7279" spans="2:4" ht="13.8" x14ac:dyDescent="0.2">
      <c r="B7279" s="18">
        <v>7276</v>
      </c>
      <c r="C7279" s="2" t="str">
        <f>_xlfn.CONCAT(MONTH('Rates Database'!C7278),"-",'Rates Database'!B7278,"-",'Rates Database'!E7278,"-",'Rates Database'!G7278,"-",'Rates Database'!J7278)</f>
        <v>10-2019-National Grid-Residential-Swansea Muni Agg Rate</v>
      </c>
      <c r="D7279" s="2">
        <f t="shared" si="113"/>
        <v>1</v>
      </c>
    </row>
    <row r="7280" spans="2:4" ht="13.8" x14ac:dyDescent="0.2">
      <c r="B7280" s="18">
        <v>7277</v>
      </c>
      <c r="C7280" s="2" t="str">
        <f>_xlfn.CONCAT(MONTH('Rates Database'!C7279),"-",'Rates Database'!B7279,"-",'Rates Database'!E7279,"-",'Rates Database'!G7279,"-",'Rates Database'!J7279)</f>
        <v>10-2019-National Grid-Residential-Westford Muni Agg Rate</v>
      </c>
      <c r="D7280" s="2">
        <f t="shared" si="113"/>
        <v>1</v>
      </c>
    </row>
    <row r="7281" spans="2:4" ht="13.8" x14ac:dyDescent="0.2">
      <c r="B7281" s="18">
        <v>7278</v>
      </c>
      <c r="C7281" s="2" t="str">
        <f>_xlfn.CONCAT(MONTH('Rates Database'!C7280),"-",'Rates Database'!B7280,"-",'Rates Database'!E7280,"-",'Rates Database'!G7280,"-",'Rates Database'!J7280)</f>
        <v>10-2019-Eversource_EMA-Residential-Westport Muni Agg Rate</v>
      </c>
      <c r="D7281" s="2">
        <f t="shared" si="113"/>
        <v>1</v>
      </c>
    </row>
    <row r="7282" spans="2:4" ht="13.8" x14ac:dyDescent="0.2">
      <c r="B7282" s="18">
        <v>7279</v>
      </c>
      <c r="C7282" s="2" t="str">
        <f>_xlfn.CONCAT(MONTH('Rates Database'!C7281),"-",'Rates Database'!B7281,"-",'Rates Database'!E7281,"-",'Rates Database'!G7281,"-",'Rates Database'!J7281)</f>
        <v>10-2019-National Grid-Residential-Melrose Muni Agg Rate</v>
      </c>
      <c r="D7282" s="2">
        <f t="shared" si="113"/>
        <v>1</v>
      </c>
    </row>
    <row r="7283" spans="2:4" ht="13.8" x14ac:dyDescent="0.2">
      <c r="B7283" s="18">
        <v>7280</v>
      </c>
      <c r="C7283" s="2" t="str">
        <f>_xlfn.CONCAT(MONTH('Rates Database'!C7282),"-",'Rates Database'!B7282,"-",'Rates Database'!E7282,"-",'Rates Database'!G7282,"-",'Rates Database'!J7282)</f>
        <v>10-2019-Eversource_EMA-Residential-Kingston Muni Agg Rate</v>
      </c>
      <c r="D7283" s="2">
        <f t="shared" si="113"/>
        <v>1</v>
      </c>
    </row>
    <row r="7284" spans="2:4" ht="13.8" x14ac:dyDescent="0.2">
      <c r="B7284" s="18">
        <v>7281</v>
      </c>
      <c r="C7284" s="2" t="str">
        <f>_xlfn.CONCAT(MONTH('Rates Database'!C7283),"-",'Rates Database'!B7283,"-",'Rates Database'!E7283,"-",'Rates Database'!G7283,"-",'Rates Database'!J7283)</f>
        <v>10-2019-Eversource_EMA-Residential-Somerville Muni Agg Rate</v>
      </c>
      <c r="D7284" s="2">
        <f t="shared" si="113"/>
        <v>1</v>
      </c>
    </row>
    <row r="7285" spans="2:4" ht="13.8" x14ac:dyDescent="0.2">
      <c r="B7285" s="18">
        <v>7282</v>
      </c>
      <c r="C7285" s="2" t="str">
        <f>_xlfn.CONCAT(MONTH('Rates Database'!C7284),"-",'Rates Database'!B7284,"-",'Rates Database'!E7284,"-",'Rates Database'!G7284,"-",'Rates Database'!J7284)</f>
        <v>10-2019-National Grid-Residential-Wendell Muni Agg Rate</v>
      </c>
      <c r="D7285" s="2">
        <f t="shared" si="113"/>
        <v>1</v>
      </c>
    </row>
    <row r="7286" spans="2:4" ht="13.8" x14ac:dyDescent="0.2">
      <c r="B7286" s="18">
        <v>7283</v>
      </c>
      <c r="C7286" s="2" t="str">
        <f>_xlfn.CONCAT(MONTH('Rates Database'!C7285),"-",'Rates Database'!B7285,"-",'Rates Database'!E7285,"-",'Rates Database'!G7285,"-",'Rates Database'!J7285)</f>
        <v>10-2019-Eversource_WMA-Residential-Greenfield Muni Agg Rate</v>
      </c>
      <c r="D7286" s="2">
        <f t="shared" si="113"/>
        <v>1</v>
      </c>
    </row>
    <row r="7287" spans="2:4" ht="13.8" x14ac:dyDescent="0.2">
      <c r="B7287" s="18">
        <v>7284</v>
      </c>
      <c r="C7287" s="2" t="str">
        <f>_xlfn.CONCAT(MONTH('Rates Database'!C7286),"-",'Rates Database'!B7286,"-",'Rates Database'!E7286,"-",'Rates Database'!G7286,"-",'Rates Database'!J7286)</f>
        <v>10-2019-National Grid-Residential-Avon Muni Agg Rate</v>
      </c>
      <c r="D7287" s="2">
        <f t="shared" si="113"/>
        <v>1</v>
      </c>
    </row>
    <row r="7288" spans="2:4" ht="13.8" x14ac:dyDescent="0.2">
      <c r="B7288" s="18">
        <v>7285</v>
      </c>
      <c r="C7288" s="2" t="str">
        <f>_xlfn.CONCAT(MONTH('Rates Database'!C7287),"-",'Rates Database'!B7287,"-",'Rates Database'!E7287,"-",'Rates Database'!G7287,"-",'Rates Database'!J7287)</f>
        <v>10-2019-National Grid-Residential-Billerica Muni Agg Rate</v>
      </c>
      <c r="D7288" s="2">
        <f t="shared" si="113"/>
        <v>1</v>
      </c>
    </row>
    <row r="7289" spans="2:4" ht="13.8" x14ac:dyDescent="0.2">
      <c r="B7289" s="18">
        <v>7286</v>
      </c>
      <c r="C7289" s="2" t="str">
        <f>_xlfn.CONCAT(MONTH('Rates Database'!C7288),"-",'Rates Database'!B7288,"-",'Rates Database'!E7288,"-",'Rates Database'!G7288,"-",'Rates Database'!J7288)</f>
        <v>10-2019-National Grid-Residential-Tewksbury Muni Agg Rate</v>
      </c>
      <c r="D7289" s="2">
        <f t="shared" si="113"/>
        <v>1</v>
      </c>
    </row>
    <row r="7290" spans="2:4" ht="13.8" x14ac:dyDescent="0.2">
      <c r="B7290" s="18">
        <v>7287</v>
      </c>
      <c r="C7290" s="2" t="str">
        <f>_xlfn.CONCAT(MONTH('Rates Database'!C7289),"-",'Rates Database'!B7289,"-",'Rates Database'!E7289,"-",'Rates Database'!G7289,"-",'Rates Database'!J7289)</f>
        <v>10-2019-Eversource_EMA-Residential-Cape Light Compact JPE Muni Agg Rate</v>
      </c>
      <c r="D7290" s="2">
        <f t="shared" si="113"/>
        <v>1</v>
      </c>
    </row>
    <row r="7291" spans="2:4" ht="13.8" x14ac:dyDescent="0.2">
      <c r="B7291" s="18">
        <v>7288</v>
      </c>
      <c r="C7291" s="2" t="str">
        <f>_xlfn.CONCAT(MONTH('Rates Database'!C7290),"-",'Rates Database'!B7290,"-",'Rates Database'!E7290,"-",'Rates Database'!G7290,"-",'Rates Database'!J7290)</f>
        <v>10-2019-National Grid-Residential-Clarksburg Muni Agg Rate</v>
      </c>
      <c r="D7291" s="2">
        <f t="shared" si="113"/>
        <v>1</v>
      </c>
    </row>
    <row r="7292" spans="2:4" ht="13.8" x14ac:dyDescent="0.2">
      <c r="B7292" s="18">
        <v>7289</v>
      </c>
      <c r="C7292" s="2" t="str">
        <f>_xlfn.CONCAT(MONTH('Rates Database'!C7291),"-",'Rates Database'!B7291,"-",'Rates Database'!E7291,"-",'Rates Database'!G7291,"-",'Rates Database'!J7291)</f>
        <v>10-2019-Eversource_WMA-Residential-Dalton Muni Agg Rate</v>
      </c>
      <c r="D7292" s="2">
        <f t="shared" si="113"/>
        <v>1</v>
      </c>
    </row>
    <row r="7293" spans="2:4" ht="13.8" x14ac:dyDescent="0.2">
      <c r="B7293" s="18">
        <v>7290</v>
      </c>
      <c r="C7293" s="2" t="str">
        <f>_xlfn.CONCAT(MONTH('Rates Database'!C7292),"-",'Rates Database'!B7292,"-",'Rates Database'!E7292,"-",'Rates Database'!G7292,"-",'Rates Database'!J7292)</f>
        <v>10-2019-National Grid-Residential-Florida Muni Agg Rate</v>
      </c>
      <c r="D7293" s="2">
        <f t="shared" si="113"/>
        <v>1</v>
      </c>
    </row>
    <row r="7294" spans="2:4" ht="13.8" x14ac:dyDescent="0.2">
      <c r="B7294" s="18">
        <v>7291</v>
      </c>
      <c r="C7294" s="2" t="str">
        <f>_xlfn.CONCAT(MONTH('Rates Database'!C7293),"-",'Rates Database'!B7293,"-",'Rates Database'!E7293,"-",'Rates Database'!G7293,"-",'Rates Database'!J7293)</f>
        <v>10-2019-Eversource_WMA-Residential-Lenox Muni Agg Rate</v>
      </c>
      <c r="D7294" s="2">
        <f t="shared" si="113"/>
        <v>1</v>
      </c>
    </row>
    <row r="7295" spans="2:4" ht="13.8" x14ac:dyDescent="0.2">
      <c r="B7295" s="18">
        <v>7292</v>
      </c>
      <c r="C7295" s="2" t="str">
        <f>_xlfn.CONCAT(MONTH('Rates Database'!C7294),"-",'Rates Database'!B7294,"-",'Rates Database'!E7294,"-",'Rates Database'!G7294,"-",'Rates Database'!J7294)</f>
        <v>10-2019-National Grid-Residential-Monterey Muni Agg Rate</v>
      </c>
      <c r="D7295" s="2">
        <f t="shared" si="113"/>
        <v>1</v>
      </c>
    </row>
    <row r="7296" spans="2:4" ht="13.8" x14ac:dyDescent="0.2">
      <c r="B7296" s="18">
        <v>7293</v>
      </c>
      <c r="C7296" s="2" t="str">
        <f>_xlfn.CONCAT(MONTH('Rates Database'!C7295),"-",'Rates Database'!B7295,"-",'Rates Database'!E7295,"-",'Rates Database'!G7295,"-",'Rates Database'!J7295)</f>
        <v>10-2019-National Grid-Residential-New Marlborough Muni Agg Rate</v>
      </c>
      <c r="D7296" s="2">
        <f t="shared" si="113"/>
        <v>1</v>
      </c>
    </row>
    <row r="7297" spans="2:4" ht="13.8" x14ac:dyDescent="0.2">
      <c r="B7297" s="18">
        <v>7294</v>
      </c>
      <c r="C7297" s="2" t="str">
        <f>_xlfn.CONCAT(MONTH('Rates Database'!C7296),"-",'Rates Database'!B7296,"-",'Rates Database'!E7296,"-",'Rates Database'!G7296,"-",'Rates Database'!J7296)</f>
        <v>10-2019-National Grid-Residential-North Adams Muni Agg Rate</v>
      </c>
      <c r="D7297" s="2">
        <f t="shared" si="113"/>
        <v>1</v>
      </c>
    </row>
    <row r="7298" spans="2:4" ht="13.8" x14ac:dyDescent="0.2">
      <c r="B7298" s="18">
        <v>7295</v>
      </c>
      <c r="C7298" s="2" t="str">
        <f>_xlfn.CONCAT(MONTH('Rates Database'!C7297),"-",'Rates Database'!B7297,"-",'Rates Database'!E7297,"-",'Rates Database'!G7297,"-",'Rates Database'!J7297)</f>
        <v>10-2019-National Grid-Residential-Sheffield Muni Agg Rate</v>
      </c>
      <c r="D7298" s="2">
        <f t="shared" si="113"/>
        <v>1</v>
      </c>
    </row>
    <row r="7299" spans="2:4" ht="13.8" x14ac:dyDescent="0.2">
      <c r="B7299" s="18">
        <v>7296</v>
      </c>
      <c r="C7299" s="2" t="str">
        <f>_xlfn.CONCAT(MONTH('Rates Database'!C7298),"-",'Rates Database'!B7298,"-",'Rates Database'!E7298,"-",'Rates Database'!G7298,"-",'Rates Database'!J7298)</f>
        <v>10-2019-National Grid-Residential-West Stockbridge Muni Agg Rate</v>
      </c>
      <c r="D7299" s="2">
        <f t="shared" si="113"/>
        <v>1</v>
      </c>
    </row>
    <row r="7300" spans="2:4" ht="13.8" x14ac:dyDescent="0.2">
      <c r="B7300" s="18">
        <v>7297</v>
      </c>
      <c r="C7300" s="2" t="str">
        <f>_xlfn.CONCAT(MONTH('Rates Database'!C7299),"-",'Rates Database'!B7299,"-",'Rates Database'!E7299,"-",'Rates Database'!G7299,"-",'Rates Database'!J7299)</f>
        <v>10-2019-National Grid-Residential-Williamstown Muni Agg Rate</v>
      </c>
      <c r="D7300" s="2">
        <f t="shared" si="113"/>
        <v>1</v>
      </c>
    </row>
    <row r="7301" spans="2:4" ht="13.8" x14ac:dyDescent="0.2">
      <c r="B7301" s="18">
        <v>7298</v>
      </c>
      <c r="C7301" s="2" t="str">
        <f>_xlfn.CONCAT(MONTH('Rates Database'!C7300),"-",'Rates Database'!B7300,"-",'Rates Database'!E7300,"-",'Rates Database'!G7300,"-",'Rates Database'!J7300)</f>
        <v>10-2019-National Grid-Residential-Rockland Muni Agg Rate</v>
      </c>
      <c r="D7301" s="2">
        <f t="shared" ref="D7301:D7364" si="114">COUNTIF($C$4:$C$10092,C7301)</f>
        <v>1</v>
      </c>
    </row>
    <row r="7302" spans="2:4" ht="13.8" x14ac:dyDescent="0.2">
      <c r="B7302" s="18">
        <v>7299</v>
      </c>
      <c r="C7302" s="2" t="str">
        <f>_xlfn.CONCAT(MONTH('Rates Database'!C7301),"-",'Rates Database'!B7301,"-",'Rates Database'!E7301,"-",'Rates Database'!G7301,"-",'Rates Database'!J7301)</f>
        <v>10-2019-Eversource_EMA-Residential-Sudbury Muni Agg Rate</v>
      </c>
      <c r="D7302" s="2">
        <f t="shared" si="114"/>
        <v>1</v>
      </c>
    </row>
    <row r="7303" spans="2:4" ht="13.8" x14ac:dyDescent="0.2">
      <c r="B7303" s="18">
        <v>7300</v>
      </c>
      <c r="C7303" s="2" t="str">
        <f>_xlfn.CONCAT(MONTH('Rates Database'!C7302),"-",'Rates Database'!B7302,"-",'Rates Database'!E7302,"-",'Rates Database'!G7302,"-",'Rates Database'!J7302)</f>
        <v>10-2019-Eversource_EMA-Residential-Arlington Muni Agg Rate</v>
      </c>
      <c r="D7303" s="2">
        <f t="shared" si="114"/>
        <v>1</v>
      </c>
    </row>
    <row r="7304" spans="2:4" ht="13.8" x14ac:dyDescent="0.2">
      <c r="B7304" s="18">
        <v>7301</v>
      </c>
      <c r="C7304" s="2" t="str">
        <f>_xlfn.CONCAT(MONTH('Rates Database'!C7303),"-",'Rates Database'!B7303,"-",'Rates Database'!E7303,"-",'Rates Database'!G7303,"-",'Rates Database'!J7303)</f>
        <v>10-2019-Eversource_EMA-Residential-Wareham Muni Agg Rate</v>
      </c>
      <c r="D7304" s="2">
        <f t="shared" si="114"/>
        <v>1</v>
      </c>
    </row>
    <row r="7305" spans="2:4" ht="13.8" x14ac:dyDescent="0.2">
      <c r="B7305" s="18">
        <v>7302</v>
      </c>
      <c r="C7305" s="2" t="str">
        <f>_xlfn.CONCAT(MONTH('Rates Database'!C7304),"-",'Rates Database'!B7304,"-",'Rates Database'!E7304,"-",'Rates Database'!G7304,"-",'Rates Database'!J7304)</f>
        <v>10-2019-National Grid-Residential-Egremont Muni Agg Rate</v>
      </c>
      <c r="D7305" s="2">
        <f t="shared" si="114"/>
        <v>1</v>
      </c>
    </row>
    <row r="7306" spans="2:4" ht="13.8" x14ac:dyDescent="0.2">
      <c r="B7306" s="18">
        <v>7303</v>
      </c>
      <c r="C7306" s="2" t="str">
        <f>_xlfn.CONCAT(MONTH('Rates Database'!C7305),"-",'Rates Database'!B7305,"-",'Rates Database'!E7305,"-",'Rates Database'!G7305,"-",'Rates Database'!J7305)</f>
        <v>10-2019-National Grid-Residential-North Andover Muni Agg Rate</v>
      </c>
      <c r="D7306" s="2">
        <f t="shared" si="114"/>
        <v>1</v>
      </c>
    </row>
    <row r="7307" spans="2:4" ht="13.8" x14ac:dyDescent="0.2">
      <c r="B7307" s="18">
        <v>7304</v>
      </c>
      <c r="C7307" s="2" t="str">
        <f>_xlfn.CONCAT(MONTH('Rates Database'!C7306),"-",'Rates Database'!B7306,"-",'Rates Database'!E7306,"-",'Rates Database'!G7306,"-",'Rates Database'!J7306)</f>
        <v>10-2019-National Grid-Residential-Halifax Muni Agg Rate</v>
      </c>
      <c r="D7307" s="2">
        <f t="shared" si="114"/>
        <v>1</v>
      </c>
    </row>
    <row r="7308" spans="2:4" ht="13.8" x14ac:dyDescent="0.2">
      <c r="B7308" s="18">
        <v>7305</v>
      </c>
      <c r="C7308" s="2" t="str">
        <f>_xlfn.CONCAT(MONTH('Rates Database'!C7307),"-",'Rates Database'!B7307,"-",'Rates Database'!E7307,"-",'Rates Database'!G7307,"-",'Rates Database'!J7307)</f>
        <v>10-2019-National Grid-Residential-Southborough Muni Agg Rate</v>
      </c>
      <c r="D7308" s="2">
        <f t="shared" si="114"/>
        <v>1</v>
      </c>
    </row>
    <row r="7309" spans="2:4" ht="13.8" x14ac:dyDescent="0.2">
      <c r="B7309" s="18">
        <v>7306</v>
      </c>
      <c r="C7309" s="2" t="str">
        <f>_xlfn.CONCAT(MONTH('Rates Database'!C7308),"-",'Rates Database'!B7308,"-",'Rates Database'!E7308,"-",'Rates Database'!G7308,"-",'Rates Database'!J7308)</f>
        <v>10-2019-Eversource_EMA-Residential-Stoneham Muni Agg Rate</v>
      </c>
      <c r="D7309" s="2">
        <f t="shared" si="114"/>
        <v>1</v>
      </c>
    </row>
    <row r="7310" spans="2:4" ht="13.8" x14ac:dyDescent="0.2">
      <c r="B7310" s="18">
        <v>7307</v>
      </c>
      <c r="C7310" s="2" t="str">
        <f>_xlfn.CONCAT(MONTH('Rates Database'!C7309),"-",'Rates Database'!B7309,"-",'Rates Database'!E7309,"-",'Rates Database'!G7309,"-",'Rates Database'!J7309)</f>
        <v>10-2019-Eversource_EMA-Residential-Winchester Muni Agg Rate</v>
      </c>
      <c r="D7310" s="2">
        <f t="shared" si="114"/>
        <v>1</v>
      </c>
    </row>
    <row r="7311" spans="2:4" ht="13.8" x14ac:dyDescent="0.2">
      <c r="B7311" s="18">
        <v>7308</v>
      </c>
      <c r="C7311" s="2" t="str">
        <f>_xlfn.CONCAT(MONTH('Rates Database'!C7310),"-",'Rates Database'!B7310,"-",'Rates Database'!E7310,"-",'Rates Database'!G7310,"-",'Rates Database'!J7310)</f>
        <v>10-2019-National Grid-Residential-Grafton Muni Agg Rate</v>
      </c>
      <c r="D7311" s="2">
        <f t="shared" si="114"/>
        <v>1</v>
      </c>
    </row>
    <row r="7312" spans="2:4" ht="13.8" x14ac:dyDescent="0.2">
      <c r="B7312" s="18">
        <v>7309</v>
      </c>
      <c r="C7312" s="2" t="str">
        <f>_xlfn.CONCAT(MONTH('Rates Database'!C7311),"-",'Rates Database'!B7311,"-",'Rates Database'!E7311,"-",'Rates Database'!G7311,"-",'Rates Database'!J7311)</f>
        <v>10-2019-National Grid-Residential-Webster Muni Agg Rate</v>
      </c>
      <c r="D7312" s="2">
        <f t="shared" si="114"/>
        <v>1</v>
      </c>
    </row>
    <row r="7313" spans="2:4" ht="13.8" x14ac:dyDescent="0.2">
      <c r="B7313" s="18">
        <v>7310</v>
      </c>
      <c r="C7313" s="2" t="str">
        <f>_xlfn.CONCAT(MONTH('Rates Database'!C7312),"-",'Rates Database'!B7312,"-",'Rates Database'!E7312,"-",'Rates Database'!G7312,"-",'Rates Database'!J7312)</f>
        <v>10-2019-National Grid-Residential-Sutton Muni Agg Rate</v>
      </c>
      <c r="D7313" s="2">
        <f t="shared" si="114"/>
        <v>1</v>
      </c>
    </row>
    <row r="7314" spans="2:4" ht="13.8" x14ac:dyDescent="0.2">
      <c r="B7314" s="18">
        <v>7311</v>
      </c>
      <c r="C7314" s="2" t="str">
        <f>_xlfn.CONCAT(MONTH('Rates Database'!C7313),"-",'Rates Database'!B7313,"-",'Rates Database'!E7313,"-",'Rates Database'!G7313,"-",'Rates Database'!J7313)</f>
        <v>10-2019-Unitil-Residential-Ashby Muni Agg Rate</v>
      </c>
      <c r="D7314" s="2">
        <f t="shared" si="114"/>
        <v>1</v>
      </c>
    </row>
    <row r="7315" spans="2:4" ht="13.8" x14ac:dyDescent="0.2">
      <c r="B7315" s="18">
        <v>7312</v>
      </c>
      <c r="C7315" s="2" t="str">
        <f>_xlfn.CONCAT(MONTH('Rates Database'!C7314),"-",'Rates Database'!B7314,"-",'Rates Database'!E7314,"-",'Rates Database'!G7314,"-",'Rates Database'!J7314)</f>
        <v>10-2019-Eversource_EMA-Residential-Carlisle Muni Agg Rate</v>
      </c>
      <c r="D7315" s="2">
        <f t="shared" si="114"/>
        <v>1</v>
      </c>
    </row>
    <row r="7316" spans="2:4" ht="13.8" x14ac:dyDescent="0.2">
      <c r="B7316" s="18">
        <v>7313</v>
      </c>
      <c r="C7316" s="2" t="str">
        <f>_xlfn.CONCAT(MONTH('Rates Database'!C7315),"-",'Rates Database'!B7315,"-",'Rates Database'!E7315,"-",'Rates Database'!G7315,"-",'Rates Database'!J7315)</f>
        <v>10-2019-Eversource_EMA-Residential-Acton Muni Agg Rate</v>
      </c>
      <c r="D7316" s="2">
        <f t="shared" si="114"/>
        <v>1</v>
      </c>
    </row>
    <row r="7317" spans="2:4" ht="13.8" x14ac:dyDescent="0.2">
      <c r="B7317" s="18">
        <v>7314</v>
      </c>
      <c r="C7317" s="2" t="str">
        <f>_xlfn.CONCAT(MONTH('Rates Database'!C7316),"-",'Rates Database'!B7316,"-",'Rates Database'!E7316,"-",'Rates Database'!G7316,"-",'Rates Database'!J7316)</f>
        <v>10-2019-National Grid-Residential-Berlin Muni Agg Rate</v>
      </c>
      <c r="D7317" s="2">
        <f t="shared" si="114"/>
        <v>1</v>
      </c>
    </row>
    <row r="7318" spans="2:4" ht="13.8" x14ac:dyDescent="0.2">
      <c r="B7318" s="18">
        <v>7315</v>
      </c>
      <c r="C7318" s="2" t="str">
        <f>_xlfn.CONCAT(MONTH('Rates Database'!C7317),"-",'Rates Database'!B7317,"-",'Rates Database'!E7317,"-",'Rates Database'!G7317,"-",'Rates Database'!J7317)</f>
        <v>10-2019-Unitil-Residential-Lunenburg Muni Agg Rate</v>
      </c>
      <c r="D7318" s="2">
        <f t="shared" si="114"/>
        <v>1</v>
      </c>
    </row>
    <row r="7319" spans="2:4" ht="13.8" x14ac:dyDescent="0.2">
      <c r="B7319" s="18">
        <v>7316</v>
      </c>
      <c r="C7319" s="2" t="str">
        <f>_xlfn.CONCAT(MONTH('Rates Database'!C7318),"-",'Rates Database'!B7318,"-",'Rates Database'!E7318,"-",'Rates Database'!G7318,"-",'Rates Database'!J7318)</f>
        <v>10-2019-Eversource_EMA-Residential-Ashland Muni Agg Rate</v>
      </c>
      <c r="D7319" s="2">
        <f t="shared" si="114"/>
        <v>1</v>
      </c>
    </row>
    <row r="7320" spans="2:4" ht="13.8" x14ac:dyDescent="0.2">
      <c r="B7320" s="18">
        <v>7317</v>
      </c>
      <c r="C7320" s="2" t="str">
        <f>_xlfn.CONCAT(MONTH('Rates Database'!C7319),"-",'Rates Database'!B7319,"-",'Rates Database'!E7319,"-",'Rates Database'!G7319,"-",'Rates Database'!J7319)</f>
        <v>10-2019-Eversource_EMA-Residential-Plympton Muni Agg Rate</v>
      </c>
      <c r="D7320" s="2">
        <f t="shared" si="114"/>
        <v>1</v>
      </c>
    </row>
    <row r="7321" spans="2:4" ht="13.8" x14ac:dyDescent="0.2">
      <c r="B7321" s="18">
        <v>7318</v>
      </c>
      <c r="C7321" s="2" t="str">
        <f>_xlfn.CONCAT(MONTH('Rates Database'!C7320),"-",'Rates Database'!B7320,"-",'Rates Database'!E7320,"-",'Rates Database'!G7320,"-",'Rates Database'!J7320)</f>
        <v>10-2019-National Grid-Residential-Salisbury Muni Agg Rate</v>
      </c>
      <c r="D7321" s="2">
        <f t="shared" si="114"/>
        <v>1</v>
      </c>
    </row>
    <row r="7322" spans="2:4" ht="13.8" x14ac:dyDescent="0.2">
      <c r="B7322" s="18">
        <v>7319</v>
      </c>
      <c r="C7322" s="2" t="str">
        <f>_xlfn.CONCAT(MONTH('Rates Database'!C7321),"-",'Rates Database'!B7321,"-",'Rates Database'!E7321,"-",'Rates Database'!G7321,"-",'Rates Database'!J7321)</f>
        <v>10-2019-National Grid-Residential-Gloucester Muni Agg Rate</v>
      </c>
      <c r="D7322" s="2">
        <f t="shared" si="114"/>
        <v>1</v>
      </c>
    </row>
    <row r="7323" spans="2:4" ht="13.8" x14ac:dyDescent="0.2">
      <c r="B7323" s="18">
        <v>7320</v>
      </c>
      <c r="C7323" s="2" t="str">
        <f>_xlfn.CONCAT(MONTH('Rates Database'!C7322),"-",'Rates Database'!B7322,"-",'Rates Database'!E7322,"-",'Rates Database'!G7322,"-",'Rates Database'!J7322)</f>
        <v>10-2019-Eversource_EMA-Residential-Brookline Muni Agg Rate</v>
      </c>
      <c r="D7323" s="2">
        <f t="shared" si="114"/>
        <v>1</v>
      </c>
    </row>
    <row r="7324" spans="2:4" ht="13.8" x14ac:dyDescent="0.2">
      <c r="B7324" s="18">
        <v>7321</v>
      </c>
      <c r="C7324" s="2" t="str">
        <f>_xlfn.CONCAT(MONTH('Rates Database'!C7323),"-",'Rates Database'!B7323,"-",'Rates Database'!E7323,"-",'Rates Database'!G7323,"-",'Rates Database'!J7323)</f>
        <v>10-2019-Eversource_EMA-Residential-Bedford Muni Agg Rate</v>
      </c>
      <c r="D7324" s="2">
        <f t="shared" si="114"/>
        <v>1</v>
      </c>
    </row>
    <row r="7325" spans="2:4" ht="13.8" x14ac:dyDescent="0.2">
      <c r="B7325" s="18">
        <v>7322</v>
      </c>
      <c r="C7325" s="2" t="str">
        <f>_xlfn.CONCAT(MONTH('Rates Database'!C7324),"-",'Rates Database'!B7324,"-",'Rates Database'!E7324,"-",'Rates Database'!G7324,"-",'Rates Database'!J7324)</f>
        <v>10-2019-National Grid-Residential-Salem Muni Agg Rate</v>
      </c>
      <c r="D7325" s="2">
        <f t="shared" si="114"/>
        <v>1</v>
      </c>
    </row>
    <row r="7326" spans="2:4" ht="13.8" x14ac:dyDescent="0.2">
      <c r="B7326" s="18">
        <v>7323</v>
      </c>
      <c r="C7326" s="2" t="str">
        <f>_xlfn.CONCAT(MONTH('Rates Database'!C7325),"-",'Rates Database'!B7325,"-",'Rates Database'!E7325,"-",'Rates Database'!G7325,"-",'Rates Database'!J7325)</f>
        <v>10-2019-Eversource_EMA-Residential-Cambridge Muni Agg Rate</v>
      </c>
      <c r="D7326" s="2">
        <f t="shared" si="114"/>
        <v>1</v>
      </c>
    </row>
    <row r="7327" spans="2:4" ht="13.8" x14ac:dyDescent="0.2">
      <c r="B7327" s="18">
        <v>7324</v>
      </c>
      <c r="C7327" s="2" t="str">
        <f>_xlfn.CONCAT(MONTH('Rates Database'!C7326),"-",'Rates Database'!B7326,"-",'Rates Database'!E7326,"-",'Rates Database'!G7326,"-",'Rates Database'!J7326)</f>
        <v>10-2019-National Grid-Residential-Bellingham Muni Agg Rate</v>
      </c>
      <c r="D7327" s="2">
        <f t="shared" si="114"/>
        <v>1</v>
      </c>
    </row>
    <row r="7328" spans="2:4" ht="13.8" x14ac:dyDescent="0.2">
      <c r="B7328" s="18">
        <v>7325</v>
      </c>
      <c r="C7328" s="2" t="str">
        <f>_xlfn.CONCAT(MONTH('Rates Database'!C7327),"-",'Rates Database'!B7327,"-",'Rates Database'!E7327,"-",'Rates Database'!G7327,"-",'Rates Database'!J7327)</f>
        <v>10-2019-National Grid-Residential-Great Barrington Muni Agg Rate</v>
      </c>
      <c r="D7328" s="2">
        <f t="shared" si="114"/>
        <v>1</v>
      </c>
    </row>
    <row r="7329" spans="2:4" ht="13.8" x14ac:dyDescent="0.2">
      <c r="B7329" s="18">
        <v>7326</v>
      </c>
      <c r="C7329" s="2" t="str">
        <f>_xlfn.CONCAT(MONTH('Rates Database'!C7328),"-",'Rates Database'!B7328,"-",'Rates Database'!E7328,"-",'Rates Database'!G7328,"-",'Rates Database'!J7328)</f>
        <v>10-2019-Eversource_EMA-Residential-Natick Muni Agg Rate</v>
      </c>
      <c r="D7329" s="2">
        <f t="shared" si="114"/>
        <v>1</v>
      </c>
    </row>
    <row r="7330" spans="2:4" ht="13.8" x14ac:dyDescent="0.2">
      <c r="B7330" s="18">
        <v>7327</v>
      </c>
      <c r="C7330" s="2" t="str">
        <f>_xlfn.CONCAT(MONTH('Rates Database'!C7329),"-",'Rates Database'!B7329,"-",'Rates Database'!E7329,"-",'Rates Database'!G7329,"-",'Rates Database'!J7329)</f>
        <v>10-2019-Eversource_EMA-Residential-Holliston Muni Agg Rate</v>
      </c>
      <c r="D7330" s="2">
        <f t="shared" si="114"/>
        <v>1</v>
      </c>
    </row>
    <row r="7331" spans="2:4" ht="13.8" x14ac:dyDescent="0.2">
      <c r="B7331" s="18">
        <v>7328</v>
      </c>
      <c r="C7331" s="2" t="str">
        <f>_xlfn.CONCAT(MONTH('Rates Database'!C7330),"-",'Rates Database'!B7330,"-",'Rates Database'!E7330,"-",'Rates Database'!G7330,"-",'Rates Database'!J7330)</f>
        <v>10-2019-National Grid-Residential-West Bridgewater Muni Agg Rate</v>
      </c>
      <c r="D7331" s="2">
        <f t="shared" si="114"/>
        <v>1</v>
      </c>
    </row>
    <row r="7332" spans="2:4" ht="13.8" x14ac:dyDescent="0.2">
      <c r="B7332" s="18">
        <v>7329</v>
      </c>
      <c r="C7332" s="2" t="str">
        <f>_xlfn.CONCAT(MONTH('Rates Database'!C7331),"-",'Rates Database'!B7331,"-",'Rates Database'!E7331,"-",'Rates Database'!G7331,"-",'Rates Database'!J7331)</f>
        <v>10-2019-Eversource_EMA-Residential-Newton Muni Agg Rate</v>
      </c>
      <c r="D7332" s="2">
        <f t="shared" si="114"/>
        <v>1</v>
      </c>
    </row>
    <row r="7333" spans="2:4" ht="13.8" x14ac:dyDescent="0.2">
      <c r="B7333" s="18">
        <v>7330</v>
      </c>
      <c r="C7333" s="2" t="str">
        <f>_xlfn.CONCAT(MONTH('Rates Database'!C7332),"-",'Rates Database'!B7332,"-",'Rates Database'!E7332,"-",'Rates Database'!G7332,"-",'Rates Database'!J7332)</f>
        <v>10-2019-National Grid-Residential-Hamilton Muni Agg Rate</v>
      </c>
      <c r="D7333" s="2">
        <f t="shared" si="114"/>
        <v>1</v>
      </c>
    </row>
    <row r="7334" spans="2:4" ht="13.8" x14ac:dyDescent="0.2">
      <c r="B7334" s="18">
        <v>7331</v>
      </c>
      <c r="C7334" s="2" t="str">
        <f>_xlfn.CONCAT(MONTH('Rates Database'!C7333),"-",'Rates Database'!B7333,"-",'Rates Database'!E7333,"-",'Rates Database'!G7333,"-",'Rates Database'!J7333)</f>
        <v>10-2019-National Grid-Residential-Millville Muni Agg Rate</v>
      </c>
      <c r="D7334" s="2">
        <f t="shared" si="114"/>
        <v>1</v>
      </c>
    </row>
    <row r="7335" spans="2:4" ht="13.8" x14ac:dyDescent="0.2">
      <c r="B7335" s="18">
        <v>7332</v>
      </c>
      <c r="C7335" s="2" t="str">
        <f>_xlfn.CONCAT(MONTH('Rates Database'!C7334),"-",'Rates Database'!B7334,"-",'Rates Database'!E7334,"-",'Rates Database'!G7334,"-",'Rates Database'!J7334)</f>
        <v>10-2019-National Grid-Residential-Swampscott Muni Agg Rate</v>
      </c>
      <c r="D7335" s="2">
        <f t="shared" si="114"/>
        <v>1</v>
      </c>
    </row>
    <row r="7336" spans="2:4" ht="13.8" x14ac:dyDescent="0.2">
      <c r="B7336" s="18">
        <v>7333</v>
      </c>
      <c r="C7336" s="2" t="str">
        <f>_xlfn.CONCAT(MONTH('Rates Database'!C7335),"-",'Rates Database'!B7335,"-",'Rates Database'!E7335,"-",'Rates Database'!G7335,"-",'Rates Database'!J7335)</f>
        <v>10-2019-Eversource_EMA-Residential-Watertown Muni Agg Rate</v>
      </c>
      <c r="D7336" s="2">
        <f t="shared" si="114"/>
        <v>1</v>
      </c>
    </row>
    <row r="7337" spans="2:4" ht="13.8" x14ac:dyDescent="0.2">
      <c r="B7337" s="18">
        <v>7334</v>
      </c>
      <c r="C7337" s="2" t="str">
        <f>_xlfn.CONCAT(MONTH('Rates Database'!C7336),"-",'Rates Database'!B7336,"-",'Rates Database'!E7336,"-",'Rates Database'!G7336,"-",'Rates Database'!J7336)</f>
        <v>10-2019-Eversource_WMA-Residential-Sandisfield Muni Agg Rate</v>
      </c>
      <c r="D7337" s="2">
        <f t="shared" si="114"/>
        <v>1</v>
      </c>
    </row>
    <row r="7338" spans="2:4" ht="13.8" x14ac:dyDescent="0.2">
      <c r="B7338" s="18">
        <v>7335</v>
      </c>
      <c r="C7338" s="2" t="str">
        <f>_xlfn.CONCAT(MONTH('Rates Database'!C7337),"-",'Rates Database'!B7337,"-",'Rates Database'!E7337,"-",'Rates Database'!G7337,"-",'Rates Database'!J7337)</f>
        <v>10-2019-Eversource_EMA-Residential-Walpole Muni Agg Rate</v>
      </c>
      <c r="D7338" s="2">
        <f t="shared" si="114"/>
        <v>1</v>
      </c>
    </row>
    <row r="7339" spans="2:4" ht="13.8" x14ac:dyDescent="0.2">
      <c r="B7339" s="18">
        <v>7336</v>
      </c>
      <c r="C7339" s="2" t="str">
        <f>_xlfn.CONCAT(MONTH('Rates Database'!C7338),"-",'Rates Database'!B7338,"-",'Rates Database'!E7338,"-",'Rates Database'!G7338,"-",'Rates Database'!J7338)</f>
        <v>10-2019-Eversource_EMA-Residential-Lexington Muni Agg Rate</v>
      </c>
      <c r="D7339" s="2">
        <f t="shared" si="114"/>
        <v>1</v>
      </c>
    </row>
    <row r="7340" spans="2:4" ht="13.8" x14ac:dyDescent="0.2">
      <c r="B7340" s="18">
        <v>7337</v>
      </c>
      <c r="C7340" s="2" t="str">
        <f>_xlfn.CONCAT(MONTH('Rates Database'!C7339),"-",'Rates Database'!B7339,"-",'Rates Database'!E7339,"-",'Rates Database'!G7339,"-",'Rates Database'!J7339)</f>
        <v>10-2019-National Grid-Residential-Foxborough Muni Agg Rate</v>
      </c>
      <c r="D7340" s="2">
        <f t="shared" si="114"/>
        <v>1</v>
      </c>
    </row>
    <row r="7341" spans="2:4" ht="13.8" x14ac:dyDescent="0.2">
      <c r="B7341" s="18">
        <v>7338</v>
      </c>
      <c r="C7341" s="2" t="str">
        <f>_xlfn.CONCAT(MONTH('Rates Database'!C7340),"-",'Rates Database'!B7340,"-",'Rates Database'!E7340,"-",'Rates Database'!G7340,"-",'Rates Database'!J7340)</f>
        <v>10-2019-National Grid-Residential-Lowell Muni Agg Rate</v>
      </c>
      <c r="D7341" s="2">
        <f t="shared" si="114"/>
        <v>1</v>
      </c>
    </row>
    <row r="7342" spans="2:4" ht="13.8" x14ac:dyDescent="0.2">
      <c r="B7342" s="18">
        <v>7339</v>
      </c>
      <c r="C7342" s="2" t="str">
        <f>_xlfn.CONCAT(MONTH('Rates Database'!C7341),"-",'Rates Database'!B7341,"-",'Rates Database'!E7341,"-",'Rates Database'!G7341,"-",'Rates Database'!J7341)</f>
        <v>10-2019-National Grid-Residential-Heath Muni Agg Rate</v>
      </c>
      <c r="D7342" s="2">
        <f t="shared" si="114"/>
        <v>1</v>
      </c>
    </row>
    <row r="7343" spans="2:4" ht="13.8" x14ac:dyDescent="0.2">
      <c r="B7343" s="18">
        <v>7340</v>
      </c>
      <c r="C7343" s="2" t="str">
        <f>_xlfn.CONCAT(MONTH('Rates Database'!C7342),"-",'Rates Database'!B7342,"-",'Rates Database'!E7342,"-",'Rates Database'!G7342,"-",'Rates Database'!J7342)</f>
        <v>11-2019-National Grid-Residential-Nantucket Muni Agg Rate</v>
      </c>
      <c r="D7343" s="2">
        <f t="shared" si="114"/>
        <v>1</v>
      </c>
    </row>
    <row r="7344" spans="2:4" ht="13.8" x14ac:dyDescent="0.2">
      <c r="B7344" s="18">
        <v>7341</v>
      </c>
      <c r="C7344" s="2" t="str">
        <f>_xlfn.CONCAT(MONTH('Rates Database'!C7343),"-",'Rates Database'!B7343,"-",'Rates Database'!E7343,"-",'Rates Database'!G7343,"-",'Rates Database'!J7343)</f>
        <v>11-2019-National Grid-Residential-Westborough Muni Agg Rate</v>
      </c>
      <c r="D7344" s="2">
        <f t="shared" si="114"/>
        <v>1</v>
      </c>
    </row>
    <row r="7345" spans="2:4" ht="13.8" x14ac:dyDescent="0.2">
      <c r="B7345" s="18">
        <v>7342</v>
      </c>
      <c r="C7345" s="2" t="str">
        <f>_xlfn.CONCAT(MONTH('Rates Database'!C7344),"-",'Rates Database'!B7344,"-",'Rates Database'!E7344,"-",'Rates Database'!G7344,"-",'Rates Database'!J7344)</f>
        <v>11-2019-National Grid-Residential-Chelmsford Muni Agg Rate</v>
      </c>
      <c r="D7345" s="2">
        <f t="shared" si="114"/>
        <v>1</v>
      </c>
    </row>
    <row r="7346" spans="2:4" ht="13.8" x14ac:dyDescent="0.2">
      <c r="B7346" s="18">
        <v>7343</v>
      </c>
      <c r="C7346" s="2" t="str">
        <f>_xlfn.CONCAT(MONTH('Rates Database'!C7345),"-",'Rates Database'!B7345,"-",'Rates Database'!E7345,"-",'Rates Database'!G7345,"-",'Rates Database'!J7345)</f>
        <v>11-2019-Eversource_WMA-Residential-West Springfield Muni Agg Rate</v>
      </c>
      <c r="D7346" s="2">
        <f t="shared" si="114"/>
        <v>1</v>
      </c>
    </row>
    <row r="7347" spans="2:4" ht="13.8" x14ac:dyDescent="0.2">
      <c r="B7347" s="18">
        <v>7344</v>
      </c>
      <c r="C7347" s="2" t="str">
        <f>_xlfn.CONCAT(MONTH('Rates Database'!C7346),"-",'Rates Database'!B7346,"-",'Rates Database'!E7346,"-",'Rates Database'!G7346,"-",'Rates Database'!J7346)</f>
        <v>11-2019-National Grid-Residential-Marlborough Muni Agg Rate</v>
      </c>
      <c r="D7347" s="2">
        <f t="shared" si="114"/>
        <v>1</v>
      </c>
    </row>
    <row r="7348" spans="2:4" ht="13.8" x14ac:dyDescent="0.2">
      <c r="B7348" s="18">
        <v>7345</v>
      </c>
      <c r="C7348" s="2" t="str">
        <f>_xlfn.CONCAT(MONTH('Rates Database'!C7347),"-",'Rates Database'!B7347,"-",'Rates Database'!E7347,"-",'Rates Database'!G7347,"-",'Rates Database'!J7347)</f>
        <v>11-2019-Eversource_WMA-Residential-Pittsfield Muni Agg Rate</v>
      </c>
      <c r="D7348" s="2">
        <f t="shared" si="114"/>
        <v>1</v>
      </c>
    </row>
    <row r="7349" spans="2:4" ht="13.8" x14ac:dyDescent="0.2">
      <c r="B7349" s="18">
        <v>7346</v>
      </c>
      <c r="C7349" s="2" t="str">
        <f>_xlfn.CONCAT(MONTH('Rates Database'!C7348),"-",'Rates Database'!B7348,"-",'Rates Database'!E7348,"-",'Rates Database'!G7348,"-",'Rates Database'!J7348)</f>
        <v>11-2019-National Grid-Residential-Lancaster Muni Agg Rate</v>
      </c>
      <c r="D7349" s="2">
        <f t="shared" si="114"/>
        <v>1</v>
      </c>
    </row>
    <row r="7350" spans="2:4" ht="13.8" x14ac:dyDescent="0.2">
      <c r="B7350" s="18">
        <v>7347</v>
      </c>
      <c r="C7350" s="2" t="str">
        <f>_xlfn.CONCAT(MONTH('Rates Database'!C7349),"-",'Rates Database'!B7349,"-",'Rates Database'!E7349,"-",'Rates Database'!G7349,"-",'Rates Database'!J7349)</f>
        <v>11-2019-National Grid-Residential-West Brookfield Muni Agg Rate</v>
      </c>
      <c r="D7350" s="2">
        <f t="shared" si="114"/>
        <v>1</v>
      </c>
    </row>
    <row r="7351" spans="2:4" ht="13.8" x14ac:dyDescent="0.2">
      <c r="B7351" s="18">
        <v>7348</v>
      </c>
      <c r="C7351" s="2" t="str">
        <f>_xlfn.CONCAT(MONTH('Rates Database'!C7350),"-",'Rates Database'!B7350,"-",'Rates Database'!E7350,"-",'Rates Database'!G7350,"-",'Rates Database'!J7350)</f>
        <v>11-2019-National Grid-Residential-Great Barrington Muni Agg Rate</v>
      </c>
      <c r="D7351" s="2">
        <f t="shared" si="114"/>
        <v>1</v>
      </c>
    </row>
    <row r="7352" spans="2:4" ht="13.8" x14ac:dyDescent="0.2">
      <c r="B7352" s="18">
        <v>7349</v>
      </c>
      <c r="C7352" s="2" t="str">
        <f>_xlfn.CONCAT(MONTH('Rates Database'!C7351),"-",'Rates Database'!B7351,"-",'Rates Database'!E7351,"-",'Rates Database'!G7351,"-",'Rates Database'!J7351)</f>
        <v>11-2019-National Grid-Residential-Williamsburg Muni Agg Rate</v>
      </c>
      <c r="D7352" s="2">
        <f t="shared" si="114"/>
        <v>1</v>
      </c>
    </row>
    <row r="7353" spans="2:4" ht="13.8" x14ac:dyDescent="0.2">
      <c r="B7353" s="18">
        <v>7350</v>
      </c>
      <c r="C7353" s="2" t="str">
        <f>_xlfn.CONCAT(MONTH('Rates Database'!C7352),"-",'Rates Database'!B7352,"-",'Rates Database'!E7352,"-",'Rates Database'!G7352,"-",'Rates Database'!J7352)</f>
        <v>11-2019-Eversource_WMA-Residential-Lanesborough Muni Agg Rate</v>
      </c>
      <c r="D7353" s="2">
        <f t="shared" si="114"/>
        <v>1</v>
      </c>
    </row>
    <row r="7354" spans="2:4" ht="13.8" x14ac:dyDescent="0.2">
      <c r="B7354" s="18">
        <v>7351</v>
      </c>
      <c r="C7354" s="2" t="str">
        <f>_xlfn.CONCAT(MONTH('Rates Database'!C7353),"-",'Rates Database'!B7353,"-",'Rates Database'!E7353,"-",'Rates Database'!G7353,"-",'Rates Database'!J7353)</f>
        <v>11-2019-Eversource_WMA-Residential-Leverett Muni Agg Rate</v>
      </c>
      <c r="D7354" s="2">
        <f t="shared" si="114"/>
        <v>1</v>
      </c>
    </row>
    <row r="7355" spans="2:4" ht="13.8" x14ac:dyDescent="0.2">
      <c r="B7355" s="18">
        <v>7352</v>
      </c>
      <c r="C7355" s="2" t="str">
        <f>_xlfn.CONCAT(MONTH('Rates Database'!C7354),"-",'Rates Database'!B7354,"-",'Rates Database'!E7354,"-",'Rates Database'!G7354,"-",'Rates Database'!J7354)</f>
        <v>11-2019-Eversource_EMA-Residential-Plymouth Muni Agg Rate</v>
      </c>
      <c r="D7355" s="2">
        <f t="shared" si="114"/>
        <v>1</v>
      </c>
    </row>
    <row r="7356" spans="2:4" ht="13.8" x14ac:dyDescent="0.2">
      <c r="B7356" s="18">
        <v>7353</v>
      </c>
      <c r="C7356" s="2" t="str">
        <f>_xlfn.CONCAT(MONTH('Rates Database'!C7355),"-",'Rates Database'!B7355,"-",'Rates Database'!E7355,"-",'Rates Database'!G7355,"-",'Rates Database'!J7355)</f>
        <v>11-2019-National Grid-Residential-Auburn Muni Agg Rate</v>
      </c>
      <c r="D7356" s="2">
        <f t="shared" si="114"/>
        <v>1</v>
      </c>
    </row>
    <row r="7357" spans="2:4" ht="13.8" x14ac:dyDescent="0.2">
      <c r="B7357" s="18">
        <v>7354</v>
      </c>
      <c r="C7357" s="2" t="str">
        <f>_xlfn.CONCAT(MONTH('Rates Database'!C7356),"-",'Rates Database'!B7356,"-",'Rates Database'!E7356,"-",'Rates Database'!G7356,"-",'Rates Database'!J7356)</f>
        <v>11-2019-National Grid-Residential-Winchendon Muni Agg Rate</v>
      </c>
      <c r="D7357" s="2">
        <f t="shared" si="114"/>
        <v>1</v>
      </c>
    </row>
    <row r="7358" spans="2:4" ht="13.8" x14ac:dyDescent="0.2">
      <c r="B7358" s="18">
        <v>7355</v>
      </c>
      <c r="C7358" s="2" t="str">
        <f>_xlfn.CONCAT(MONTH('Rates Database'!C7357),"-",'Rates Database'!B7357,"-",'Rates Database'!E7357,"-",'Rates Database'!G7357,"-",'Rates Database'!J7357)</f>
        <v>11-2019-National Grid-Residential-Orange Muni Agg Rate</v>
      </c>
      <c r="D7358" s="2">
        <f t="shared" si="114"/>
        <v>1</v>
      </c>
    </row>
    <row r="7359" spans="2:4" ht="13.8" x14ac:dyDescent="0.2">
      <c r="B7359" s="18">
        <v>7356</v>
      </c>
      <c r="C7359" s="2" t="str">
        <f>_xlfn.CONCAT(MONTH('Rates Database'!C7358),"-",'Rates Database'!B7358,"-",'Rates Database'!E7358,"-",'Rates Database'!G7358,"-",'Rates Database'!J7358)</f>
        <v>11-2019-National Grid-Residential-Adams Muni Agg Rate</v>
      </c>
      <c r="D7359" s="2">
        <f t="shared" si="114"/>
        <v>1</v>
      </c>
    </row>
    <row r="7360" spans="2:4" ht="13.8" x14ac:dyDescent="0.2">
      <c r="B7360" s="18">
        <v>7357</v>
      </c>
      <c r="C7360" s="2" t="str">
        <f>_xlfn.CONCAT(MONTH('Rates Database'!C7359),"-",'Rates Database'!B7359,"-",'Rates Database'!E7359,"-",'Rates Database'!G7359,"-",'Rates Database'!J7359)</f>
        <v>11-2019-Eversource_WMA-Residential-Cheshire Muni Agg Rate</v>
      </c>
      <c r="D7360" s="2">
        <f t="shared" si="114"/>
        <v>1</v>
      </c>
    </row>
    <row r="7361" spans="2:4" ht="13.8" x14ac:dyDescent="0.2">
      <c r="B7361" s="18">
        <v>7358</v>
      </c>
      <c r="C7361" s="2" t="str">
        <f>_xlfn.CONCAT(MONTH('Rates Database'!C7360),"-",'Rates Database'!B7360,"-",'Rates Database'!E7360,"-",'Rates Database'!G7360,"-",'Rates Database'!J7360)</f>
        <v>11-2019-Eversource_EMA-Residential-Acushnet Muni Agg Rate</v>
      </c>
      <c r="D7361" s="2">
        <f t="shared" si="114"/>
        <v>1</v>
      </c>
    </row>
    <row r="7362" spans="2:4" ht="13.8" x14ac:dyDescent="0.2">
      <c r="B7362" s="18">
        <v>7359</v>
      </c>
      <c r="C7362" s="2" t="str">
        <f>_xlfn.CONCAT(MONTH('Rates Database'!C7361),"-",'Rates Database'!B7361,"-",'Rates Database'!E7361,"-",'Rates Database'!G7361,"-",'Rates Database'!J7361)</f>
        <v>11-2019-National Grid-Residential-Attleboro Muni Agg Rate</v>
      </c>
      <c r="D7362" s="2">
        <f t="shared" si="114"/>
        <v>1</v>
      </c>
    </row>
    <row r="7363" spans="2:4" ht="13.8" x14ac:dyDescent="0.2">
      <c r="B7363" s="18">
        <v>7360</v>
      </c>
      <c r="C7363" s="2" t="str">
        <f>_xlfn.CONCAT(MONTH('Rates Database'!C7362),"-",'Rates Database'!B7362,"-",'Rates Database'!E7362,"-",'Rates Database'!G7362,"-",'Rates Database'!J7362)</f>
        <v>11-2019-Eversource_EMA-Residential-Carver Muni Agg Rate</v>
      </c>
      <c r="D7363" s="2">
        <f t="shared" si="114"/>
        <v>1</v>
      </c>
    </row>
    <row r="7364" spans="2:4" ht="13.8" x14ac:dyDescent="0.2">
      <c r="B7364" s="18">
        <v>7361</v>
      </c>
      <c r="C7364" s="2" t="str">
        <f>_xlfn.CONCAT(MONTH('Rates Database'!C7363),"-",'Rates Database'!B7363,"-",'Rates Database'!E7363,"-",'Rates Database'!G7363,"-",'Rates Database'!J7363)</f>
        <v>11-2019-National Grid-Residential-Charlton Muni Agg Rate</v>
      </c>
      <c r="D7364" s="2">
        <f t="shared" si="114"/>
        <v>1</v>
      </c>
    </row>
    <row r="7365" spans="2:4" ht="13.8" x14ac:dyDescent="0.2">
      <c r="B7365" s="18">
        <v>7362</v>
      </c>
      <c r="C7365" s="2" t="str">
        <f>_xlfn.CONCAT(MONTH('Rates Database'!C7364),"-",'Rates Database'!B7364,"-",'Rates Database'!E7364,"-",'Rates Database'!G7364,"-",'Rates Database'!J7364)</f>
        <v>11-2019-Eversource_EMA-Residential-Dartmouth Muni Agg Rate</v>
      </c>
      <c r="D7365" s="2">
        <f t="shared" ref="D7365:D7428" si="115">COUNTIF($C$4:$C$10092,C7365)</f>
        <v>1</v>
      </c>
    </row>
    <row r="7366" spans="2:4" ht="13.8" x14ac:dyDescent="0.2">
      <c r="B7366" s="18">
        <v>7363</v>
      </c>
      <c r="C7366" s="2" t="str">
        <f>_xlfn.CONCAT(MONTH('Rates Database'!C7365),"-",'Rates Database'!B7365,"-",'Rates Database'!E7365,"-",'Rates Database'!G7365,"-",'Rates Database'!J7365)</f>
        <v>11-2019-National Grid-Residential-Dighton Muni Agg Rate</v>
      </c>
      <c r="D7366" s="2">
        <f t="shared" si="115"/>
        <v>1</v>
      </c>
    </row>
    <row r="7367" spans="2:4" ht="13.8" x14ac:dyDescent="0.2">
      <c r="B7367" s="18">
        <v>7364</v>
      </c>
      <c r="C7367" s="2" t="str">
        <f>_xlfn.CONCAT(MONTH('Rates Database'!C7366),"-",'Rates Database'!B7366,"-",'Rates Database'!E7366,"-",'Rates Database'!G7366,"-",'Rates Database'!J7366)</f>
        <v>11-2019-National Grid-Residential-Douglas Muni Agg Rate</v>
      </c>
      <c r="D7367" s="2">
        <f t="shared" si="115"/>
        <v>1</v>
      </c>
    </row>
    <row r="7368" spans="2:4" ht="13.8" x14ac:dyDescent="0.2">
      <c r="B7368" s="18">
        <v>7365</v>
      </c>
      <c r="C7368" s="2" t="str">
        <f>_xlfn.CONCAT(MONTH('Rates Database'!C7367),"-",'Rates Database'!B7367,"-",'Rates Database'!E7367,"-",'Rates Database'!G7367,"-",'Rates Database'!J7367)</f>
        <v>11-2019-National Grid-Residential-Dracut Muni Agg Rate</v>
      </c>
      <c r="D7368" s="2">
        <f t="shared" si="115"/>
        <v>1</v>
      </c>
    </row>
    <row r="7369" spans="2:4" ht="13.8" x14ac:dyDescent="0.2">
      <c r="B7369" s="18">
        <v>7366</v>
      </c>
      <c r="C7369" s="2" t="str">
        <f>_xlfn.CONCAT(MONTH('Rates Database'!C7368),"-",'Rates Database'!B7368,"-",'Rates Database'!E7368,"-",'Rates Database'!G7368,"-",'Rates Database'!J7368)</f>
        <v>11-2019-Eversource_EMA-Residential-Fairhaven Muni Agg Rate</v>
      </c>
      <c r="D7369" s="2">
        <f t="shared" si="115"/>
        <v>1</v>
      </c>
    </row>
    <row r="7370" spans="2:4" ht="13.8" x14ac:dyDescent="0.2">
      <c r="B7370" s="18">
        <v>7367</v>
      </c>
      <c r="C7370" s="2" t="str">
        <f>_xlfn.CONCAT(MONTH('Rates Database'!C7369),"-",'Rates Database'!B7369,"-",'Rates Database'!E7369,"-",'Rates Database'!G7369,"-",'Rates Database'!J7369)</f>
        <v>11-2019-National Grid-Residential-Fall River Muni Agg Rate</v>
      </c>
      <c r="D7370" s="2">
        <f t="shared" si="115"/>
        <v>1</v>
      </c>
    </row>
    <row r="7371" spans="2:4" ht="13.8" x14ac:dyDescent="0.2">
      <c r="B7371" s="18">
        <v>7368</v>
      </c>
      <c r="C7371" s="2" t="str">
        <f>_xlfn.CONCAT(MONTH('Rates Database'!C7370),"-",'Rates Database'!B7370,"-",'Rates Database'!E7370,"-",'Rates Database'!G7370,"-",'Rates Database'!J7370)</f>
        <v>11-2019-Eversource_EMA-Residential-Freetown Muni Agg Rate</v>
      </c>
      <c r="D7371" s="2">
        <f t="shared" si="115"/>
        <v>1</v>
      </c>
    </row>
    <row r="7372" spans="2:4" ht="13.8" x14ac:dyDescent="0.2">
      <c r="B7372" s="18">
        <v>7369</v>
      </c>
      <c r="C7372" s="2" t="str">
        <f>_xlfn.CONCAT(MONTH('Rates Database'!C7371),"-",'Rates Database'!B7371,"-",'Rates Database'!E7371,"-",'Rates Database'!G7371,"-",'Rates Database'!J7371)</f>
        <v>11-2019-Eversource_EMA-Residential-Marion Muni Agg Rate</v>
      </c>
      <c r="D7372" s="2">
        <f t="shared" si="115"/>
        <v>1</v>
      </c>
    </row>
    <row r="7373" spans="2:4" ht="13.8" x14ac:dyDescent="0.2">
      <c r="B7373" s="18">
        <v>7370</v>
      </c>
      <c r="C7373" s="2" t="str">
        <f>_xlfn.CONCAT(MONTH('Rates Database'!C7372),"-",'Rates Database'!B7372,"-",'Rates Database'!E7372,"-",'Rates Database'!G7372,"-",'Rates Database'!J7372)</f>
        <v>11-2019-Eversource_EMA-Residential-Mattapoisett Muni Agg Rate</v>
      </c>
      <c r="D7373" s="2">
        <f t="shared" si="115"/>
        <v>1</v>
      </c>
    </row>
    <row r="7374" spans="2:4" ht="13.8" x14ac:dyDescent="0.2">
      <c r="B7374" s="18">
        <v>7371</v>
      </c>
      <c r="C7374" s="2" t="str">
        <f>_xlfn.CONCAT(MONTH('Rates Database'!C7373),"-",'Rates Database'!B7373,"-",'Rates Database'!E7373,"-",'Rates Database'!G7373,"-",'Rates Database'!J7373)</f>
        <v>11-2019-National Grid-Residential-Millbury Muni Agg Rate</v>
      </c>
      <c r="D7374" s="2">
        <f t="shared" si="115"/>
        <v>1</v>
      </c>
    </row>
    <row r="7375" spans="2:4" ht="13.8" x14ac:dyDescent="0.2">
      <c r="B7375" s="18">
        <v>7372</v>
      </c>
      <c r="C7375" s="2" t="str">
        <f>_xlfn.CONCAT(MONTH('Rates Database'!C7374),"-",'Rates Database'!B7374,"-",'Rates Database'!E7374,"-",'Rates Database'!G7374,"-",'Rates Database'!J7374)</f>
        <v>11-2019-Eversource_EMA-Residential-New Bedford Muni Agg Rate</v>
      </c>
      <c r="D7375" s="2">
        <f t="shared" si="115"/>
        <v>1</v>
      </c>
    </row>
    <row r="7376" spans="2:4" ht="13.8" x14ac:dyDescent="0.2">
      <c r="B7376" s="18">
        <v>7373</v>
      </c>
      <c r="C7376" s="2" t="str">
        <f>_xlfn.CONCAT(MONTH('Rates Database'!C7375),"-",'Rates Database'!B7375,"-",'Rates Database'!E7375,"-",'Rates Database'!G7375,"-",'Rates Database'!J7375)</f>
        <v>11-2019-National Grid-Residential-Northbridge Muni Agg Rate</v>
      </c>
      <c r="D7376" s="2">
        <f t="shared" si="115"/>
        <v>1</v>
      </c>
    </row>
    <row r="7377" spans="2:4" ht="13.8" x14ac:dyDescent="0.2">
      <c r="B7377" s="18">
        <v>7374</v>
      </c>
      <c r="C7377" s="2" t="str">
        <f>_xlfn.CONCAT(MONTH('Rates Database'!C7376),"-",'Rates Database'!B7376,"-",'Rates Database'!E7376,"-",'Rates Database'!G7376,"-",'Rates Database'!J7376)</f>
        <v>11-2019-National Grid-Residential-Norton Muni Agg Rate</v>
      </c>
      <c r="D7377" s="2">
        <f t="shared" si="115"/>
        <v>1</v>
      </c>
    </row>
    <row r="7378" spans="2:4" ht="13.8" x14ac:dyDescent="0.2">
      <c r="B7378" s="18">
        <v>7375</v>
      </c>
      <c r="C7378" s="2" t="str">
        <f>_xlfn.CONCAT(MONTH('Rates Database'!C7377),"-",'Rates Database'!B7377,"-",'Rates Database'!E7377,"-",'Rates Database'!G7377,"-",'Rates Database'!J7377)</f>
        <v>11-2019-National Grid-Residential-Oxford Muni Agg Rate</v>
      </c>
      <c r="D7378" s="2">
        <f t="shared" si="115"/>
        <v>1</v>
      </c>
    </row>
    <row r="7379" spans="2:4" ht="13.8" x14ac:dyDescent="0.2">
      <c r="B7379" s="18">
        <v>7376</v>
      </c>
      <c r="C7379" s="2" t="str">
        <f>_xlfn.CONCAT(MONTH('Rates Database'!C7378),"-",'Rates Database'!B7378,"-",'Rates Database'!E7378,"-",'Rates Database'!G7378,"-",'Rates Database'!J7378)</f>
        <v>11-2019-National Grid-Residential-Plainville Muni Agg Rate</v>
      </c>
      <c r="D7379" s="2">
        <f t="shared" si="115"/>
        <v>1</v>
      </c>
    </row>
    <row r="7380" spans="2:4" ht="13.8" x14ac:dyDescent="0.2">
      <c r="B7380" s="18">
        <v>7377</v>
      </c>
      <c r="C7380" s="2" t="str">
        <f>_xlfn.CONCAT(MONTH('Rates Database'!C7379),"-",'Rates Database'!B7379,"-",'Rates Database'!E7379,"-",'Rates Database'!G7379,"-",'Rates Database'!J7379)</f>
        <v>11-2019-National Grid-Residential-Rehoboth Muni Agg Rate</v>
      </c>
      <c r="D7380" s="2">
        <f t="shared" si="115"/>
        <v>1</v>
      </c>
    </row>
    <row r="7381" spans="2:4" ht="13.8" x14ac:dyDescent="0.2">
      <c r="B7381" s="18">
        <v>7378</v>
      </c>
      <c r="C7381" s="2" t="str">
        <f>_xlfn.CONCAT(MONTH('Rates Database'!C7380),"-",'Rates Database'!B7380,"-",'Rates Database'!E7380,"-",'Rates Database'!G7380,"-",'Rates Database'!J7380)</f>
        <v>11-2019-National Grid-Residential-Seekonk Muni Agg Rate</v>
      </c>
      <c r="D7381" s="2">
        <f t="shared" si="115"/>
        <v>1</v>
      </c>
    </row>
    <row r="7382" spans="2:4" ht="13.8" x14ac:dyDescent="0.2">
      <c r="B7382" s="18">
        <v>7379</v>
      </c>
      <c r="C7382" s="2" t="str">
        <f>_xlfn.CONCAT(MONTH('Rates Database'!C7381),"-",'Rates Database'!B7381,"-",'Rates Database'!E7381,"-",'Rates Database'!G7381,"-",'Rates Database'!J7381)</f>
        <v>11-2019-National Grid-Residential-Somerset Muni Agg Rate</v>
      </c>
      <c r="D7382" s="2">
        <f t="shared" si="115"/>
        <v>1</v>
      </c>
    </row>
    <row r="7383" spans="2:4" ht="13.8" x14ac:dyDescent="0.2">
      <c r="B7383" s="18">
        <v>7380</v>
      </c>
      <c r="C7383" s="2" t="str">
        <f>_xlfn.CONCAT(MONTH('Rates Database'!C7382),"-",'Rates Database'!B7382,"-",'Rates Database'!E7382,"-",'Rates Database'!G7382,"-",'Rates Database'!J7382)</f>
        <v>11-2019-National Grid-Residential-Swansea Muni Agg Rate</v>
      </c>
      <c r="D7383" s="2">
        <f t="shared" si="115"/>
        <v>1</v>
      </c>
    </row>
    <row r="7384" spans="2:4" ht="13.8" x14ac:dyDescent="0.2">
      <c r="B7384" s="18">
        <v>7381</v>
      </c>
      <c r="C7384" s="2" t="str">
        <f>_xlfn.CONCAT(MONTH('Rates Database'!C7383),"-",'Rates Database'!B7383,"-",'Rates Database'!E7383,"-",'Rates Database'!G7383,"-",'Rates Database'!J7383)</f>
        <v>11-2019-National Grid-Residential-Westford Muni Agg Rate</v>
      </c>
      <c r="D7384" s="2">
        <f t="shared" si="115"/>
        <v>1</v>
      </c>
    </row>
    <row r="7385" spans="2:4" ht="13.8" x14ac:dyDescent="0.2">
      <c r="B7385" s="18">
        <v>7382</v>
      </c>
      <c r="C7385" s="2" t="str">
        <f>_xlfn.CONCAT(MONTH('Rates Database'!C7384),"-",'Rates Database'!B7384,"-",'Rates Database'!E7384,"-",'Rates Database'!G7384,"-",'Rates Database'!J7384)</f>
        <v>11-2019-Eversource_EMA-Residential-Westport Muni Agg Rate</v>
      </c>
      <c r="D7385" s="2">
        <f t="shared" si="115"/>
        <v>1</v>
      </c>
    </row>
    <row r="7386" spans="2:4" ht="13.8" x14ac:dyDescent="0.2">
      <c r="B7386" s="18">
        <v>7383</v>
      </c>
      <c r="C7386" s="2" t="str">
        <f>_xlfn.CONCAT(MONTH('Rates Database'!C7385),"-",'Rates Database'!B7385,"-",'Rates Database'!E7385,"-",'Rates Database'!G7385,"-",'Rates Database'!J7385)</f>
        <v>11-2019-Unitil-Residential-Ashby Muni Agg Rate</v>
      </c>
      <c r="D7386" s="2">
        <f t="shared" si="115"/>
        <v>1</v>
      </c>
    </row>
    <row r="7387" spans="2:4" ht="13.8" x14ac:dyDescent="0.2">
      <c r="B7387" s="18">
        <v>7384</v>
      </c>
      <c r="C7387" s="2" t="str">
        <f>_xlfn.CONCAT(MONTH('Rates Database'!C7386),"-",'Rates Database'!B7386,"-",'Rates Database'!E7386,"-",'Rates Database'!G7386,"-",'Rates Database'!J7386)</f>
        <v>11-2019-National Grid-Residential-Gardner Muni Agg Rate</v>
      </c>
      <c r="D7387" s="2">
        <f t="shared" si="115"/>
        <v>1</v>
      </c>
    </row>
    <row r="7388" spans="2:4" ht="13.8" x14ac:dyDescent="0.2">
      <c r="B7388" s="18">
        <v>7385</v>
      </c>
      <c r="C7388" s="2" t="str">
        <f>_xlfn.CONCAT(MONTH('Rates Database'!C7387),"-",'Rates Database'!B7387,"-",'Rates Database'!E7387,"-",'Rates Database'!G7387,"-",'Rates Database'!J7387)</f>
        <v>11-2019-National Grid-Residential-Melrose Muni Agg Rate</v>
      </c>
      <c r="D7388" s="2">
        <f t="shared" si="115"/>
        <v>1</v>
      </c>
    </row>
    <row r="7389" spans="2:4" ht="13.8" x14ac:dyDescent="0.2">
      <c r="B7389" s="18">
        <v>7386</v>
      </c>
      <c r="C7389" s="2" t="str">
        <f>_xlfn.CONCAT(MONTH('Rates Database'!C7388),"-",'Rates Database'!B7388,"-",'Rates Database'!E7388,"-",'Rates Database'!G7388,"-",'Rates Database'!J7388)</f>
        <v>11-2019-Eversource_EMA-Residential-Kingston Muni Agg Rate</v>
      </c>
      <c r="D7389" s="2">
        <f t="shared" si="115"/>
        <v>1</v>
      </c>
    </row>
    <row r="7390" spans="2:4" ht="13.8" x14ac:dyDescent="0.2">
      <c r="B7390" s="18">
        <v>7387</v>
      </c>
      <c r="C7390" s="2" t="str">
        <f>_xlfn.CONCAT(MONTH('Rates Database'!C7389),"-",'Rates Database'!B7389,"-",'Rates Database'!E7389,"-",'Rates Database'!G7389,"-",'Rates Database'!J7389)</f>
        <v>11-2019-Eversource_EMA-Residential-Somerville Muni Agg Rate</v>
      </c>
      <c r="D7390" s="2">
        <f t="shared" si="115"/>
        <v>1</v>
      </c>
    </row>
    <row r="7391" spans="2:4" ht="13.8" x14ac:dyDescent="0.2">
      <c r="B7391" s="18">
        <v>7388</v>
      </c>
      <c r="C7391" s="2" t="str">
        <f>_xlfn.CONCAT(MONTH('Rates Database'!C7390),"-",'Rates Database'!B7390,"-",'Rates Database'!E7390,"-",'Rates Database'!G7390,"-",'Rates Database'!J7390)</f>
        <v>11-2019-National Grid-Residential-Wendell Muni Agg Rate</v>
      </c>
      <c r="D7391" s="2">
        <f t="shared" si="115"/>
        <v>1</v>
      </c>
    </row>
    <row r="7392" spans="2:4" ht="13.8" x14ac:dyDescent="0.2">
      <c r="B7392" s="18">
        <v>7389</v>
      </c>
      <c r="C7392" s="2" t="str">
        <f>_xlfn.CONCAT(MONTH('Rates Database'!C7391),"-",'Rates Database'!B7391,"-",'Rates Database'!E7391,"-",'Rates Database'!G7391,"-",'Rates Database'!J7391)</f>
        <v>11-2019-Eversource_WMA-Residential-Greenfield Muni Agg Rate</v>
      </c>
      <c r="D7392" s="2">
        <f t="shared" si="115"/>
        <v>1</v>
      </c>
    </row>
    <row r="7393" spans="2:4" ht="13.8" x14ac:dyDescent="0.2">
      <c r="B7393" s="18">
        <v>7390</v>
      </c>
      <c r="C7393" s="2" t="str">
        <f>_xlfn.CONCAT(MONTH('Rates Database'!C7392),"-",'Rates Database'!B7392,"-",'Rates Database'!E7392,"-",'Rates Database'!G7392,"-",'Rates Database'!J7392)</f>
        <v>11-2019-National Grid-Residential-Avon Muni Agg Rate</v>
      </c>
      <c r="D7393" s="2">
        <f t="shared" si="115"/>
        <v>1</v>
      </c>
    </row>
    <row r="7394" spans="2:4" ht="13.8" x14ac:dyDescent="0.2">
      <c r="B7394" s="18">
        <v>7391</v>
      </c>
      <c r="C7394" s="2" t="str">
        <f>_xlfn.CONCAT(MONTH('Rates Database'!C7393),"-",'Rates Database'!B7393,"-",'Rates Database'!E7393,"-",'Rates Database'!G7393,"-",'Rates Database'!J7393)</f>
        <v>11-2019-National Grid-Residential-Billerica Muni Agg Rate</v>
      </c>
      <c r="D7394" s="2">
        <f t="shared" si="115"/>
        <v>1</v>
      </c>
    </row>
    <row r="7395" spans="2:4" ht="13.8" x14ac:dyDescent="0.2">
      <c r="B7395" s="18">
        <v>7392</v>
      </c>
      <c r="C7395" s="2" t="str">
        <f>_xlfn.CONCAT(MONTH('Rates Database'!C7394),"-",'Rates Database'!B7394,"-",'Rates Database'!E7394,"-",'Rates Database'!G7394,"-",'Rates Database'!J7394)</f>
        <v>11-2019-National Grid-Residential-Harvard Muni Agg Rate</v>
      </c>
      <c r="D7395" s="2">
        <f t="shared" si="115"/>
        <v>1</v>
      </c>
    </row>
    <row r="7396" spans="2:4" ht="13.8" x14ac:dyDescent="0.2">
      <c r="B7396" s="18">
        <v>7393</v>
      </c>
      <c r="C7396" s="2" t="str">
        <f>_xlfn.CONCAT(MONTH('Rates Database'!C7395),"-",'Rates Database'!B7395,"-",'Rates Database'!E7395,"-",'Rates Database'!G7395,"-",'Rates Database'!J7395)</f>
        <v>11-2019-National Grid-Residential-Tewksbury Muni Agg Rate</v>
      </c>
      <c r="D7396" s="2">
        <f t="shared" si="115"/>
        <v>1</v>
      </c>
    </row>
    <row r="7397" spans="2:4" ht="13.8" x14ac:dyDescent="0.2">
      <c r="B7397" s="18">
        <v>7394</v>
      </c>
      <c r="C7397" s="2" t="str">
        <f>_xlfn.CONCAT(MONTH('Rates Database'!C7396),"-",'Rates Database'!B7396,"-",'Rates Database'!E7396,"-",'Rates Database'!G7396,"-",'Rates Database'!J7396)</f>
        <v>11-2019-National Grid-Residential-Tyngsborough Muni Agg Rate</v>
      </c>
      <c r="D7397" s="2">
        <f t="shared" si="115"/>
        <v>1</v>
      </c>
    </row>
    <row r="7398" spans="2:4" ht="13.8" x14ac:dyDescent="0.2">
      <c r="B7398" s="18">
        <v>7395</v>
      </c>
      <c r="C7398" s="2" t="str">
        <f>_xlfn.CONCAT(MONTH('Rates Database'!C7397),"-",'Rates Database'!B7397,"-",'Rates Database'!E7397,"-",'Rates Database'!G7397,"-",'Rates Database'!J7397)</f>
        <v>11-2019-Eversource_EMA-Residential-Cape Light Compact JPE Muni Agg Rate</v>
      </c>
      <c r="D7398" s="2">
        <f t="shared" si="115"/>
        <v>1</v>
      </c>
    </row>
    <row r="7399" spans="2:4" ht="13.8" x14ac:dyDescent="0.2">
      <c r="B7399" s="18">
        <v>7396</v>
      </c>
      <c r="C7399" s="2" t="str">
        <f>_xlfn.CONCAT(MONTH('Rates Database'!C7398),"-",'Rates Database'!B7398,"-",'Rates Database'!E7398,"-",'Rates Database'!G7398,"-",'Rates Database'!J7398)</f>
        <v>11-2019-National Grid-Residential-Clarksburg Muni Agg Rate</v>
      </c>
      <c r="D7399" s="2">
        <f t="shared" si="115"/>
        <v>1</v>
      </c>
    </row>
    <row r="7400" spans="2:4" ht="13.8" x14ac:dyDescent="0.2">
      <c r="B7400" s="18">
        <v>7397</v>
      </c>
      <c r="C7400" s="2" t="str">
        <f>_xlfn.CONCAT(MONTH('Rates Database'!C7399),"-",'Rates Database'!B7399,"-",'Rates Database'!E7399,"-",'Rates Database'!G7399,"-",'Rates Database'!J7399)</f>
        <v>11-2019-Eversource_WMA-Residential-Dalton Muni Agg Rate</v>
      </c>
      <c r="D7400" s="2">
        <f t="shared" si="115"/>
        <v>1</v>
      </c>
    </row>
    <row r="7401" spans="2:4" ht="13.8" x14ac:dyDescent="0.2">
      <c r="B7401" s="18">
        <v>7398</v>
      </c>
      <c r="C7401" s="2" t="str">
        <f>_xlfn.CONCAT(MONTH('Rates Database'!C7400),"-",'Rates Database'!B7400,"-",'Rates Database'!E7400,"-",'Rates Database'!G7400,"-",'Rates Database'!J7400)</f>
        <v>11-2019-National Grid-Residential-Florida Muni Agg Rate</v>
      </c>
      <c r="D7401" s="2">
        <f t="shared" si="115"/>
        <v>1</v>
      </c>
    </row>
    <row r="7402" spans="2:4" ht="13.8" x14ac:dyDescent="0.2">
      <c r="B7402" s="18">
        <v>7399</v>
      </c>
      <c r="C7402" s="2" t="str">
        <f>_xlfn.CONCAT(MONTH('Rates Database'!C7401),"-",'Rates Database'!B7401,"-",'Rates Database'!E7401,"-",'Rates Database'!G7401,"-",'Rates Database'!J7401)</f>
        <v>11-2019-Eversource_WMA-Residential-Lenox Muni Agg Rate</v>
      </c>
      <c r="D7402" s="2">
        <f t="shared" si="115"/>
        <v>1</v>
      </c>
    </row>
    <row r="7403" spans="2:4" ht="13.8" x14ac:dyDescent="0.2">
      <c r="B7403" s="18">
        <v>7400</v>
      </c>
      <c r="C7403" s="2" t="str">
        <f>_xlfn.CONCAT(MONTH('Rates Database'!C7402),"-",'Rates Database'!B7402,"-",'Rates Database'!E7402,"-",'Rates Database'!G7402,"-",'Rates Database'!J7402)</f>
        <v>11-2019-National Grid-Residential-Monterey Muni Agg Rate</v>
      </c>
      <c r="D7403" s="2">
        <f t="shared" si="115"/>
        <v>1</v>
      </c>
    </row>
    <row r="7404" spans="2:4" ht="13.8" x14ac:dyDescent="0.2">
      <c r="B7404" s="18">
        <v>7401</v>
      </c>
      <c r="C7404" s="2" t="str">
        <f>_xlfn.CONCAT(MONTH('Rates Database'!C7403),"-",'Rates Database'!B7403,"-",'Rates Database'!E7403,"-",'Rates Database'!G7403,"-",'Rates Database'!J7403)</f>
        <v>11-2019-National Grid-Residential-New Marlborough Muni Agg Rate</v>
      </c>
      <c r="D7404" s="2">
        <f t="shared" si="115"/>
        <v>1</v>
      </c>
    </row>
    <row r="7405" spans="2:4" ht="13.8" x14ac:dyDescent="0.2">
      <c r="B7405" s="18">
        <v>7402</v>
      </c>
      <c r="C7405" s="2" t="str">
        <f>_xlfn.CONCAT(MONTH('Rates Database'!C7404),"-",'Rates Database'!B7404,"-",'Rates Database'!E7404,"-",'Rates Database'!G7404,"-",'Rates Database'!J7404)</f>
        <v>11-2019-National Grid-Residential-North Adams Muni Agg Rate</v>
      </c>
      <c r="D7405" s="2">
        <f t="shared" si="115"/>
        <v>1</v>
      </c>
    </row>
    <row r="7406" spans="2:4" ht="13.8" x14ac:dyDescent="0.2">
      <c r="B7406" s="18">
        <v>7403</v>
      </c>
      <c r="C7406" s="2" t="str">
        <f>_xlfn.CONCAT(MONTH('Rates Database'!C7405),"-",'Rates Database'!B7405,"-",'Rates Database'!E7405,"-",'Rates Database'!G7405,"-",'Rates Database'!J7405)</f>
        <v>11-2019-National Grid-Residential-Sheffield Muni Agg Rate</v>
      </c>
      <c r="D7406" s="2">
        <f t="shared" si="115"/>
        <v>1</v>
      </c>
    </row>
    <row r="7407" spans="2:4" ht="13.8" x14ac:dyDescent="0.2">
      <c r="B7407" s="18">
        <v>7404</v>
      </c>
      <c r="C7407" s="2" t="str">
        <f>_xlfn.CONCAT(MONTH('Rates Database'!C7406),"-",'Rates Database'!B7406,"-",'Rates Database'!E7406,"-",'Rates Database'!G7406,"-",'Rates Database'!J7406)</f>
        <v>11-2019-National Grid-Residential-West Stockbridge Muni Agg Rate</v>
      </c>
      <c r="D7407" s="2">
        <f t="shared" si="115"/>
        <v>1</v>
      </c>
    </row>
    <row r="7408" spans="2:4" ht="13.8" x14ac:dyDescent="0.2">
      <c r="B7408" s="18">
        <v>7405</v>
      </c>
      <c r="C7408" s="2" t="str">
        <f>_xlfn.CONCAT(MONTH('Rates Database'!C7407),"-",'Rates Database'!B7407,"-",'Rates Database'!E7407,"-",'Rates Database'!G7407,"-",'Rates Database'!J7407)</f>
        <v>11-2019-National Grid-Residential-Williamstown Muni Agg Rate</v>
      </c>
      <c r="D7408" s="2">
        <f t="shared" si="115"/>
        <v>1</v>
      </c>
    </row>
    <row r="7409" spans="2:4" ht="13.8" x14ac:dyDescent="0.2">
      <c r="B7409" s="18">
        <v>7406</v>
      </c>
      <c r="C7409" s="2" t="str">
        <f>_xlfn.CONCAT(MONTH('Rates Database'!C7408),"-",'Rates Database'!B7408,"-",'Rates Database'!E7408,"-",'Rates Database'!G7408,"-",'Rates Database'!J7408)</f>
        <v>11-2019-National Grid-Residential-Rockland Muni Agg Rate</v>
      </c>
      <c r="D7409" s="2">
        <f t="shared" si="115"/>
        <v>1</v>
      </c>
    </row>
    <row r="7410" spans="2:4" ht="13.8" x14ac:dyDescent="0.2">
      <c r="B7410" s="18">
        <v>7407</v>
      </c>
      <c r="C7410" s="2" t="str">
        <f>_xlfn.CONCAT(MONTH('Rates Database'!C7409),"-",'Rates Database'!B7409,"-",'Rates Database'!E7409,"-",'Rates Database'!G7409,"-",'Rates Database'!J7409)</f>
        <v>11-2019-Eversource_EMA-Residential-Sudbury Muni Agg Rate</v>
      </c>
      <c r="D7410" s="2">
        <f t="shared" si="115"/>
        <v>1</v>
      </c>
    </row>
    <row r="7411" spans="2:4" ht="13.8" x14ac:dyDescent="0.2">
      <c r="B7411" s="18">
        <v>7408</v>
      </c>
      <c r="C7411" s="2" t="str">
        <f>_xlfn.CONCAT(MONTH('Rates Database'!C7410),"-",'Rates Database'!B7410,"-",'Rates Database'!E7410,"-",'Rates Database'!G7410,"-",'Rates Database'!J7410)</f>
        <v>11-2019-Eversource_EMA-Residential-Arlington Muni Agg Rate</v>
      </c>
      <c r="D7411" s="2">
        <f t="shared" si="115"/>
        <v>1</v>
      </c>
    </row>
    <row r="7412" spans="2:4" ht="13.8" x14ac:dyDescent="0.2">
      <c r="B7412" s="18">
        <v>7409</v>
      </c>
      <c r="C7412" s="2" t="str">
        <f>_xlfn.CONCAT(MONTH('Rates Database'!C7411),"-",'Rates Database'!B7411,"-",'Rates Database'!E7411,"-",'Rates Database'!G7411,"-",'Rates Database'!J7411)</f>
        <v>11-2019-Eversource_EMA-Residential-Wareham Muni Agg Rate</v>
      </c>
      <c r="D7412" s="2">
        <f t="shared" si="115"/>
        <v>1</v>
      </c>
    </row>
    <row r="7413" spans="2:4" ht="13.8" x14ac:dyDescent="0.2">
      <c r="B7413" s="18">
        <v>7410</v>
      </c>
      <c r="C7413" s="2" t="str">
        <f>_xlfn.CONCAT(MONTH('Rates Database'!C7412),"-",'Rates Database'!B7412,"-",'Rates Database'!E7412,"-",'Rates Database'!G7412,"-",'Rates Database'!J7412)</f>
        <v>11-2019-National Grid-Residential-Egremont Muni Agg Rate</v>
      </c>
      <c r="D7413" s="2">
        <f t="shared" si="115"/>
        <v>1</v>
      </c>
    </row>
    <row r="7414" spans="2:4" ht="13.8" x14ac:dyDescent="0.2">
      <c r="B7414" s="18">
        <v>7411</v>
      </c>
      <c r="C7414" s="2" t="str">
        <f>_xlfn.CONCAT(MONTH('Rates Database'!C7413),"-",'Rates Database'!B7413,"-",'Rates Database'!E7413,"-",'Rates Database'!G7413,"-",'Rates Database'!J7413)</f>
        <v>11-2019-National Grid-Residential-North Andover Muni Agg Rate</v>
      </c>
      <c r="D7414" s="2">
        <f t="shared" si="115"/>
        <v>1</v>
      </c>
    </row>
    <row r="7415" spans="2:4" ht="13.8" x14ac:dyDescent="0.2">
      <c r="B7415" s="18">
        <v>7412</v>
      </c>
      <c r="C7415" s="2" t="str">
        <f>_xlfn.CONCAT(MONTH('Rates Database'!C7414),"-",'Rates Database'!B7414,"-",'Rates Database'!E7414,"-",'Rates Database'!G7414,"-",'Rates Database'!J7414)</f>
        <v>11-2019-National Grid-Residential-Halifax Muni Agg Rate</v>
      </c>
      <c r="D7415" s="2">
        <f t="shared" si="115"/>
        <v>1</v>
      </c>
    </row>
    <row r="7416" spans="2:4" ht="13.8" x14ac:dyDescent="0.2">
      <c r="B7416" s="18">
        <v>7413</v>
      </c>
      <c r="C7416" s="2" t="str">
        <f>_xlfn.CONCAT(MONTH('Rates Database'!C7415),"-",'Rates Database'!B7415,"-",'Rates Database'!E7415,"-",'Rates Database'!G7415,"-",'Rates Database'!J7415)</f>
        <v>11-2019-National Grid-Residential-Southborough Muni Agg Rate</v>
      </c>
      <c r="D7416" s="2">
        <f t="shared" si="115"/>
        <v>1</v>
      </c>
    </row>
    <row r="7417" spans="2:4" ht="13.8" x14ac:dyDescent="0.2">
      <c r="B7417" s="18">
        <v>7414</v>
      </c>
      <c r="C7417" s="2" t="str">
        <f>_xlfn.CONCAT(MONTH('Rates Database'!C7416),"-",'Rates Database'!B7416,"-",'Rates Database'!E7416,"-",'Rates Database'!G7416,"-",'Rates Database'!J7416)</f>
        <v>11-2019-Eversource_EMA-Residential-Stoneham Muni Agg Rate</v>
      </c>
      <c r="D7417" s="2">
        <f t="shared" si="115"/>
        <v>1</v>
      </c>
    </row>
    <row r="7418" spans="2:4" ht="13.8" x14ac:dyDescent="0.2">
      <c r="B7418" s="18">
        <v>7415</v>
      </c>
      <c r="C7418" s="2" t="str">
        <f>_xlfn.CONCAT(MONTH('Rates Database'!C7417),"-",'Rates Database'!B7417,"-",'Rates Database'!E7417,"-",'Rates Database'!G7417,"-",'Rates Database'!J7417)</f>
        <v>11-2019-Eversource_EMA-Residential-Winchester Muni Agg Rate</v>
      </c>
      <c r="D7418" s="2">
        <f t="shared" si="115"/>
        <v>1</v>
      </c>
    </row>
    <row r="7419" spans="2:4" ht="13.8" x14ac:dyDescent="0.2">
      <c r="B7419" s="18">
        <v>7416</v>
      </c>
      <c r="C7419" s="2" t="str">
        <f>_xlfn.CONCAT(MONTH('Rates Database'!C7418),"-",'Rates Database'!B7418,"-",'Rates Database'!E7418,"-",'Rates Database'!G7418,"-",'Rates Database'!J7418)</f>
        <v>11-2019-National Grid-Residential-Grafton Muni Agg Rate</v>
      </c>
      <c r="D7419" s="2">
        <f t="shared" si="115"/>
        <v>1</v>
      </c>
    </row>
    <row r="7420" spans="2:4" ht="13.8" x14ac:dyDescent="0.2">
      <c r="B7420" s="18">
        <v>7417</v>
      </c>
      <c r="C7420" s="2" t="str">
        <f>_xlfn.CONCAT(MONTH('Rates Database'!C7419),"-",'Rates Database'!B7419,"-",'Rates Database'!E7419,"-",'Rates Database'!G7419,"-",'Rates Database'!J7419)</f>
        <v>11-2019-National Grid-Residential-Webster Muni Agg Rate</v>
      </c>
      <c r="D7420" s="2">
        <f t="shared" si="115"/>
        <v>1</v>
      </c>
    </row>
    <row r="7421" spans="2:4" ht="13.8" x14ac:dyDescent="0.2">
      <c r="B7421" s="18">
        <v>7418</v>
      </c>
      <c r="C7421" s="2" t="str">
        <f>_xlfn.CONCAT(MONTH('Rates Database'!C7420),"-",'Rates Database'!B7420,"-",'Rates Database'!E7420,"-",'Rates Database'!G7420,"-",'Rates Database'!J7420)</f>
        <v>11-2019-National Grid-Residential-Sutton Muni Agg Rate</v>
      </c>
      <c r="D7421" s="2">
        <f t="shared" si="115"/>
        <v>1</v>
      </c>
    </row>
    <row r="7422" spans="2:4" ht="13.8" x14ac:dyDescent="0.2">
      <c r="B7422" s="18">
        <v>7419</v>
      </c>
      <c r="C7422" s="2" t="str">
        <f>_xlfn.CONCAT(MONTH('Rates Database'!C7421),"-",'Rates Database'!B7421,"-",'Rates Database'!E7421,"-",'Rates Database'!G7421,"-",'Rates Database'!J7421)</f>
        <v>11-2019-Eversource_EMA-Residential-Carlisle Muni Agg Rate</v>
      </c>
      <c r="D7422" s="2">
        <f t="shared" si="115"/>
        <v>1</v>
      </c>
    </row>
    <row r="7423" spans="2:4" ht="13.8" x14ac:dyDescent="0.2">
      <c r="B7423" s="18">
        <v>7420</v>
      </c>
      <c r="C7423" s="2" t="str">
        <f>_xlfn.CONCAT(MONTH('Rates Database'!C7422),"-",'Rates Database'!B7422,"-",'Rates Database'!E7422,"-",'Rates Database'!G7422,"-",'Rates Database'!J7422)</f>
        <v>11-2019-Eversource_EMA-Residential-Acton Muni Agg Rate</v>
      </c>
      <c r="D7423" s="2">
        <f t="shared" si="115"/>
        <v>1</v>
      </c>
    </row>
    <row r="7424" spans="2:4" ht="13.8" x14ac:dyDescent="0.2">
      <c r="B7424" s="18">
        <v>7421</v>
      </c>
      <c r="C7424" s="2" t="str">
        <f>_xlfn.CONCAT(MONTH('Rates Database'!C7423),"-",'Rates Database'!B7423,"-",'Rates Database'!E7423,"-",'Rates Database'!G7423,"-",'Rates Database'!J7423)</f>
        <v>11-2019-National Grid-Residential-Berlin Muni Agg Rate</v>
      </c>
      <c r="D7424" s="2">
        <f t="shared" si="115"/>
        <v>1</v>
      </c>
    </row>
    <row r="7425" spans="2:4" ht="13.8" x14ac:dyDescent="0.2">
      <c r="B7425" s="18">
        <v>7422</v>
      </c>
      <c r="C7425" s="2" t="str">
        <f>_xlfn.CONCAT(MONTH('Rates Database'!C7424),"-",'Rates Database'!B7424,"-",'Rates Database'!E7424,"-",'Rates Database'!G7424,"-",'Rates Database'!J7424)</f>
        <v>11-2019-Unitil-Residential-Lunenburg Muni Agg Rate</v>
      </c>
      <c r="D7425" s="2">
        <f t="shared" si="115"/>
        <v>1</v>
      </c>
    </row>
    <row r="7426" spans="2:4" ht="13.8" x14ac:dyDescent="0.2">
      <c r="B7426" s="18">
        <v>7423</v>
      </c>
      <c r="C7426" s="2" t="str">
        <f>_xlfn.CONCAT(MONTH('Rates Database'!C7425),"-",'Rates Database'!B7425,"-",'Rates Database'!E7425,"-",'Rates Database'!G7425,"-",'Rates Database'!J7425)</f>
        <v>11-2019-Eversource_EMA-Residential-Ashland Muni Agg Rate</v>
      </c>
      <c r="D7426" s="2">
        <f t="shared" si="115"/>
        <v>1</v>
      </c>
    </row>
    <row r="7427" spans="2:4" ht="13.8" x14ac:dyDescent="0.2">
      <c r="B7427" s="18">
        <v>7424</v>
      </c>
      <c r="C7427" s="2" t="str">
        <f>_xlfn.CONCAT(MONTH('Rates Database'!C7426),"-",'Rates Database'!B7426,"-",'Rates Database'!E7426,"-",'Rates Database'!G7426,"-",'Rates Database'!J7426)</f>
        <v>11-2019-Eversource_EMA-Residential-Plympton Muni Agg Rate</v>
      </c>
      <c r="D7427" s="2">
        <f t="shared" si="115"/>
        <v>1</v>
      </c>
    </row>
    <row r="7428" spans="2:4" ht="13.8" x14ac:dyDescent="0.2">
      <c r="B7428" s="18">
        <v>7425</v>
      </c>
      <c r="C7428" s="2" t="str">
        <f>_xlfn.CONCAT(MONTH('Rates Database'!C7427),"-",'Rates Database'!B7427,"-",'Rates Database'!E7427,"-",'Rates Database'!G7427,"-",'Rates Database'!J7427)</f>
        <v>11-2019-National Grid-Residential-Salisbury Muni Agg Rate</v>
      </c>
      <c r="D7428" s="2">
        <f t="shared" si="115"/>
        <v>1</v>
      </c>
    </row>
    <row r="7429" spans="2:4" ht="13.8" x14ac:dyDescent="0.2">
      <c r="B7429" s="18">
        <v>7426</v>
      </c>
      <c r="C7429" s="2" t="str">
        <f>_xlfn.CONCAT(MONTH('Rates Database'!C7428),"-",'Rates Database'!B7428,"-",'Rates Database'!E7428,"-",'Rates Database'!G7428,"-",'Rates Database'!J7428)</f>
        <v>11-2019-National Grid-Residential-Gloucester Muni Agg Rate</v>
      </c>
      <c r="D7429" s="2">
        <f t="shared" ref="D7429:D7492" si="116">COUNTIF($C$4:$C$10092,C7429)</f>
        <v>1</v>
      </c>
    </row>
    <row r="7430" spans="2:4" ht="13.8" x14ac:dyDescent="0.2">
      <c r="B7430" s="18">
        <v>7427</v>
      </c>
      <c r="C7430" s="2" t="str">
        <f>_xlfn.CONCAT(MONTH('Rates Database'!C7429),"-",'Rates Database'!B7429,"-",'Rates Database'!E7429,"-",'Rates Database'!G7429,"-",'Rates Database'!J7429)</f>
        <v>11-2019-Eversource_EMA-Residential-Brookline Muni Agg Rate</v>
      </c>
      <c r="D7430" s="2">
        <f t="shared" si="116"/>
        <v>1</v>
      </c>
    </row>
    <row r="7431" spans="2:4" ht="13.8" x14ac:dyDescent="0.2">
      <c r="B7431" s="18">
        <v>7428</v>
      </c>
      <c r="C7431" s="2" t="str">
        <f>_xlfn.CONCAT(MONTH('Rates Database'!C7430),"-",'Rates Database'!B7430,"-",'Rates Database'!E7430,"-",'Rates Database'!G7430,"-",'Rates Database'!J7430)</f>
        <v>11-2019-Eversource_EMA-Residential-Bedford Muni Agg Rate</v>
      </c>
      <c r="D7431" s="2">
        <f t="shared" si="116"/>
        <v>1</v>
      </c>
    </row>
    <row r="7432" spans="2:4" ht="13.8" x14ac:dyDescent="0.2">
      <c r="B7432" s="18">
        <v>7429</v>
      </c>
      <c r="C7432" s="2" t="str">
        <f>_xlfn.CONCAT(MONTH('Rates Database'!C7431),"-",'Rates Database'!B7431,"-",'Rates Database'!E7431,"-",'Rates Database'!G7431,"-",'Rates Database'!J7431)</f>
        <v>11-2019-National Grid-Residential-Salem Muni Agg Rate</v>
      </c>
      <c r="D7432" s="2">
        <f t="shared" si="116"/>
        <v>1</v>
      </c>
    </row>
    <row r="7433" spans="2:4" ht="13.8" x14ac:dyDescent="0.2">
      <c r="B7433" s="18">
        <v>7430</v>
      </c>
      <c r="C7433" s="2" t="str">
        <f>_xlfn.CONCAT(MONTH('Rates Database'!C7432),"-",'Rates Database'!B7432,"-",'Rates Database'!E7432,"-",'Rates Database'!G7432,"-",'Rates Database'!J7432)</f>
        <v>11-2019-Eversource_EMA-Residential-Cambridge Muni Agg Rate</v>
      </c>
      <c r="D7433" s="2">
        <f t="shared" si="116"/>
        <v>1</v>
      </c>
    </row>
    <row r="7434" spans="2:4" ht="13.8" x14ac:dyDescent="0.2">
      <c r="B7434" s="18">
        <v>7431</v>
      </c>
      <c r="C7434" s="2" t="str">
        <f>_xlfn.CONCAT(MONTH('Rates Database'!C7433),"-",'Rates Database'!B7433,"-",'Rates Database'!E7433,"-",'Rates Database'!G7433,"-",'Rates Database'!J7433)</f>
        <v>11-2019-National Grid-Residential-Bellingham Muni Agg Rate</v>
      </c>
      <c r="D7434" s="2">
        <f t="shared" si="116"/>
        <v>1</v>
      </c>
    </row>
    <row r="7435" spans="2:4" ht="13.8" x14ac:dyDescent="0.2">
      <c r="B7435" s="18">
        <v>7432</v>
      </c>
      <c r="C7435" s="2" t="str">
        <f>_xlfn.CONCAT(MONTH('Rates Database'!C7434),"-",'Rates Database'!B7434,"-",'Rates Database'!E7434,"-",'Rates Database'!G7434,"-",'Rates Database'!J7434)</f>
        <v>11-2019-Eversource_EMA-Residential-Natick Muni Agg Rate</v>
      </c>
      <c r="D7435" s="2">
        <f t="shared" si="116"/>
        <v>1</v>
      </c>
    </row>
    <row r="7436" spans="2:4" ht="13.8" x14ac:dyDescent="0.2">
      <c r="B7436" s="18">
        <v>7433</v>
      </c>
      <c r="C7436" s="2" t="str">
        <f>_xlfn.CONCAT(MONTH('Rates Database'!C7435),"-",'Rates Database'!B7435,"-",'Rates Database'!E7435,"-",'Rates Database'!G7435,"-",'Rates Database'!J7435)</f>
        <v>11-2019-Eversource_EMA-Residential-Holliston Muni Agg Rate</v>
      </c>
      <c r="D7436" s="2">
        <f t="shared" si="116"/>
        <v>1</v>
      </c>
    </row>
    <row r="7437" spans="2:4" ht="13.8" x14ac:dyDescent="0.2">
      <c r="B7437" s="18">
        <v>7434</v>
      </c>
      <c r="C7437" s="2" t="str">
        <f>_xlfn.CONCAT(MONTH('Rates Database'!C7436),"-",'Rates Database'!B7436,"-",'Rates Database'!E7436,"-",'Rates Database'!G7436,"-",'Rates Database'!J7436)</f>
        <v>11-2019-National Grid-Residential-West Bridgewater Muni Agg Rate</v>
      </c>
      <c r="D7437" s="2">
        <f t="shared" si="116"/>
        <v>1</v>
      </c>
    </row>
    <row r="7438" spans="2:4" ht="13.8" x14ac:dyDescent="0.2">
      <c r="B7438" s="18">
        <v>7435</v>
      </c>
      <c r="C7438" s="2" t="str">
        <f>_xlfn.CONCAT(MONTH('Rates Database'!C7437),"-",'Rates Database'!B7437,"-",'Rates Database'!E7437,"-",'Rates Database'!G7437,"-",'Rates Database'!J7437)</f>
        <v>11-2019-Eversource_EMA-Residential-Newton Muni Agg Rate</v>
      </c>
      <c r="D7438" s="2">
        <f t="shared" si="116"/>
        <v>1</v>
      </c>
    </row>
    <row r="7439" spans="2:4" ht="13.8" x14ac:dyDescent="0.2">
      <c r="B7439" s="18">
        <v>7436</v>
      </c>
      <c r="C7439" s="2" t="str">
        <f>_xlfn.CONCAT(MONTH('Rates Database'!C7438),"-",'Rates Database'!B7438,"-",'Rates Database'!E7438,"-",'Rates Database'!G7438,"-",'Rates Database'!J7438)</f>
        <v>11-2019-National Grid-Residential-Hamilton Muni Agg Rate</v>
      </c>
      <c r="D7439" s="2">
        <f t="shared" si="116"/>
        <v>1</v>
      </c>
    </row>
    <row r="7440" spans="2:4" ht="13.8" x14ac:dyDescent="0.2">
      <c r="B7440" s="18">
        <v>7437</v>
      </c>
      <c r="C7440" s="2" t="str">
        <f>_xlfn.CONCAT(MONTH('Rates Database'!C7439),"-",'Rates Database'!B7439,"-",'Rates Database'!E7439,"-",'Rates Database'!G7439,"-",'Rates Database'!J7439)</f>
        <v>11-2019-National Grid-Residential-Millville Muni Agg Rate</v>
      </c>
      <c r="D7440" s="2">
        <f t="shared" si="116"/>
        <v>1</v>
      </c>
    </row>
    <row r="7441" spans="2:4" ht="13.8" x14ac:dyDescent="0.2">
      <c r="B7441" s="18">
        <v>7438</v>
      </c>
      <c r="C7441" s="2" t="str">
        <f>_xlfn.CONCAT(MONTH('Rates Database'!C7440),"-",'Rates Database'!B7440,"-",'Rates Database'!E7440,"-",'Rates Database'!G7440,"-",'Rates Database'!J7440)</f>
        <v>11-2019-National Grid-Residential-Swampscott Muni Agg Rate</v>
      </c>
      <c r="D7441" s="2">
        <f t="shared" si="116"/>
        <v>1</v>
      </c>
    </row>
    <row r="7442" spans="2:4" ht="13.8" x14ac:dyDescent="0.2">
      <c r="B7442" s="18">
        <v>7439</v>
      </c>
      <c r="C7442" s="2" t="str">
        <f>_xlfn.CONCAT(MONTH('Rates Database'!C7441),"-",'Rates Database'!B7441,"-",'Rates Database'!E7441,"-",'Rates Database'!G7441,"-",'Rates Database'!J7441)</f>
        <v>11-2019-Eversource_EMA-Residential-Watertown Muni Agg Rate</v>
      </c>
      <c r="D7442" s="2">
        <f t="shared" si="116"/>
        <v>1</v>
      </c>
    </row>
    <row r="7443" spans="2:4" ht="13.8" x14ac:dyDescent="0.2">
      <c r="B7443" s="18">
        <v>7440</v>
      </c>
      <c r="C7443" s="2" t="str">
        <f>_xlfn.CONCAT(MONTH('Rates Database'!C7442),"-",'Rates Database'!B7442,"-",'Rates Database'!E7442,"-",'Rates Database'!G7442,"-",'Rates Database'!J7442)</f>
        <v>11-2019-Eversource_WMA-Residential-Sandisfield Muni Agg Rate</v>
      </c>
      <c r="D7443" s="2">
        <f t="shared" si="116"/>
        <v>1</v>
      </c>
    </row>
    <row r="7444" spans="2:4" ht="13.8" x14ac:dyDescent="0.2">
      <c r="B7444" s="18">
        <v>7441</v>
      </c>
      <c r="C7444" s="2" t="str">
        <f>_xlfn.CONCAT(MONTH('Rates Database'!C7443),"-",'Rates Database'!B7443,"-",'Rates Database'!E7443,"-",'Rates Database'!G7443,"-",'Rates Database'!J7443)</f>
        <v>11-2019-Eversource_EMA-Residential-Walpole Muni Agg Rate</v>
      </c>
      <c r="D7444" s="2">
        <f t="shared" si="116"/>
        <v>1</v>
      </c>
    </row>
    <row r="7445" spans="2:4" ht="13.8" x14ac:dyDescent="0.2">
      <c r="B7445" s="18">
        <v>7442</v>
      </c>
      <c r="C7445" s="2" t="str">
        <f>_xlfn.CONCAT(MONTH('Rates Database'!C7444),"-",'Rates Database'!B7444,"-",'Rates Database'!E7444,"-",'Rates Database'!G7444,"-",'Rates Database'!J7444)</f>
        <v>11-2019-Eversource_EMA-Residential-Lexington Muni Agg Rate</v>
      </c>
      <c r="D7445" s="2">
        <f t="shared" si="116"/>
        <v>1</v>
      </c>
    </row>
    <row r="7446" spans="2:4" ht="13.8" x14ac:dyDescent="0.2">
      <c r="B7446" s="18">
        <v>7443</v>
      </c>
      <c r="C7446" s="2" t="str">
        <f>_xlfn.CONCAT(MONTH('Rates Database'!C7445),"-",'Rates Database'!B7445,"-",'Rates Database'!E7445,"-",'Rates Database'!G7445,"-",'Rates Database'!J7445)</f>
        <v>11-2019-National Grid-Residential-Foxborough Muni Agg Rate</v>
      </c>
      <c r="D7446" s="2">
        <f t="shared" si="116"/>
        <v>1</v>
      </c>
    </row>
    <row r="7447" spans="2:4" ht="13.8" x14ac:dyDescent="0.2">
      <c r="B7447" s="18">
        <v>7444</v>
      </c>
      <c r="C7447" s="2" t="str">
        <f>_xlfn.CONCAT(MONTH('Rates Database'!C7446),"-",'Rates Database'!B7446,"-",'Rates Database'!E7446,"-",'Rates Database'!G7446,"-",'Rates Database'!J7446)</f>
        <v>11-2019-National Grid-Residential-Lowell Muni Agg Rate</v>
      </c>
      <c r="D7447" s="2">
        <f t="shared" si="116"/>
        <v>1</v>
      </c>
    </row>
    <row r="7448" spans="2:4" ht="13.8" x14ac:dyDescent="0.2">
      <c r="B7448" s="18">
        <v>7445</v>
      </c>
      <c r="C7448" s="2" t="str">
        <f>_xlfn.CONCAT(MONTH('Rates Database'!C7447),"-",'Rates Database'!B7447,"-",'Rates Database'!E7447,"-",'Rates Database'!G7447,"-",'Rates Database'!J7447)</f>
        <v>11-2019-National Grid-Residential-Heath Muni Agg Rate</v>
      </c>
      <c r="D7448" s="2">
        <f t="shared" si="116"/>
        <v>1</v>
      </c>
    </row>
    <row r="7449" spans="2:4" ht="13.8" x14ac:dyDescent="0.2">
      <c r="B7449" s="18">
        <v>7446</v>
      </c>
      <c r="C7449" s="2" t="str">
        <f>_xlfn.CONCAT(MONTH('Rates Database'!C7448),"-",'Rates Database'!B7448,"-",'Rates Database'!E7448,"-",'Rates Database'!G7448,"-",'Rates Database'!J7448)</f>
        <v>12-2019-National Grid-Residential-Nantucket Muni Agg Rate</v>
      </c>
      <c r="D7449" s="2">
        <f t="shared" si="116"/>
        <v>1</v>
      </c>
    </row>
    <row r="7450" spans="2:4" ht="13.8" x14ac:dyDescent="0.2">
      <c r="B7450" s="18">
        <v>7447</v>
      </c>
      <c r="C7450" s="2" t="str">
        <f>_xlfn.CONCAT(MONTH('Rates Database'!C7449),"-",'Rates Database'!B7449,"-",'Rates Database'!E7449,"-",'Rates Database'!G7449,"-",'Rates Database'!J7449)</f>
        <v>12-2019-National Grid-Residential-Westborough Muni Agg Rate</v>
      </c>
      <c r="D7450" s="2">
        <f t="shared" si="116"/>
        <v>1</v>
      </c>
    </row>
    <row r="7451" spans="2:4" ht="13.8" x14ac:dyDescent="0.2">
      <c r="B7451" s="18">
        <v>7448</v>
      </c>
      <c r="C7451" s="2" t="str">
        <f>_xlfn.CONCAT(MONTH('Rates Database'!C7450),"-",'Rates Database'!B7450,"-",'Rates Database'!E7450,"-",'Rates Database'!G7450,"-",'Rates Database'!J7450)</f>
        <v>12-2019-National Grid-Residential-Chelmsford Muni Agg Rate</v>
      </c>
      <c r="D7451" s="2">
        <f t="shared" si="116"/>
        <v>1</v>
      </c>
    </row>
    <row r="7452" spans="2:4" ht="13.8" x14ac:dyDescent="0.2">
      <c r="B7452" s="18">
        <v>7449</v>
      </c>
      <c r="C7452" s="2" t="str">
        <f>_xlfn.CONCAT(MONTH('Rates Database'!C7451),"-",'Rates Database'!B7451,"-",'Rates Database'!E7451,"-",'Rates Database'!G7451,"-",'Rates Database'!J7451)</f>
        <v>12-2019-Eversource_WMA-Residential-West Springfield Muni Agg Rate</v>
      </c>
      <c r="D7452" s="2">
        <f t="shared" si="116"/>
        <v>1</v>
      </c>
    </row>
    <row r="7453" spans="2:4" ht="13.8" x14ac:dyDescent="0.2">
      <c r="B7453" s="18">
        <v>7450</v>
      </c>
      <c r="C7453" s="2" t="str">
        <f>_xlfn.CONCAT(MONTH('Rates Database'!C7452),"-",'Rates Database'!B7452,"-",'Rates Database'!E7452,"-",'Rates Database'!G7452,"-",'Rates Database'!J7452)</f>
        <v>12-2019-National Grid-Residential-Marlborough Muni Agg Rate</v>
      </c>
      <c r="D7453" s="2">
        <f t="shared" si="116"/>
        <v>1</v>
      </c>
    </row>
    <row r="7454" spans="2:4" ht="13.8" x14ac:dyDescent="0.2">
      <c r="B7454" s="18">
        <v>7451</v>
      </c>
      <c r="C7454" s="2" t="str">
        <f>_xlfn.CONCAT(MONTH('Rates Database'!C7453),"-",'Rates Database'!B7453,"-",'Rates Database'!E7453,"-",'Rates Database'!G7453,"-",'Rates Database'!J7453)</f>
        <v>12-2019-Eversource_WMA-Residential-Pittsfield Muni Agg Rate</v>
      </c>
      <c r="D7454" s="2">
        <f t="shared" si="116"/>
        <v>1</v>
      </c>
    </row>
    <row r="7455" spans="2:4" ht="13.8" x14ac:dyDescent="0.2">
      <c r="B7455" s="18">
        <v>7452</v>
      </c>
      <c r="C7455" s="2" t="str">
        <f>_xlfn.CONCAT(MONTH('Rates Database'!C7454),"-",'Rates Database'!B7454,"-",'Rates Database'!E7454,"-",'Rates Database'!G7454,"-",'Rates Database'!J7454)</f>
        <v>12-2019-National Grid-Residential-Lancaster Muni Agg Rate</v>
      </c>
      <c r="D7455" s="2">
        <f t="shared" si="116"/>
        <v>1</v>
      </c>
    </row>
    <row r="7456" spans="2:4" ht="13.8" x14ac:dyDescent="0.2">
      <c r="B7456" s="18">
        <v>7453</v>
      </c>
      <c r="C7456" s="2" t="str">
        <f>_xlfn.CONCAT(MONTH('Rates Database'!C7455),"-",'Rates Database'!B7455,"-",'Rates Database'!E7455,"-",'Rates Database'!G7455,"-",'Rates Database'!J7455)</f>
        <v>12-2019-Eversource_WMA-Residential-Leverett Muni Agg Rate</v>
      </c>
      <c r="D7456" s="2">
        <f t="shared" si="116"/>
        <v>1</v>
      </c>
    </row>
    <row r="7457" spans="2:4" ht="13.8" x14ac:dyDescent="0.2">
      <c r="B7457" s="18">
        <v>7454</v>
      </c>
      <c r="C7457" s="2" t="str">
        <f>_xlfn.CONCAT(MONTH('Rates Database'!C7456),"-",'Rates Database'!B7456,"-",'Rates Database'!E7456,"-",'Rates Database'!G7456,"-",'Rates Database'!J7456)</f>
        <v>12-2019-National Grid-Residential-Great Barrington Muni Agg Rate</v>
      </c>
      <c r="D7457" s="2">
        <f t="shared" si="116"/>
        <v>1</v>
      </c>
    </row>
    <row r="7458" spans="2:4" ht="13.8" x14ac:dyDescent="0.2">
      <c r="B7458" s="18">
        <v>7455</v>
      </c>
      <c r="C7458" s="2" t="str">
        <f>_xlfn.CONCAT(MONTH('Rates Database'!C7457),"-",'Rates Database'!B7457,"-",'Rates Database'!E7457,"-",'Rates Database'!G7457,"-",'Rates Database'!J7457)</f>
        <v>12-2019-National Grid-Residential-Williamsburg Muni Agg Rate</v>
      </c>
      <c r="D7458" s="2">
        <f t="shared" si="116"/>
        <v>1</v>
      </c>
    </row>
    <row r="7459" spans="2:4" ht="13.8" x14ac:dyDescent="0.2">
      <c r="B7459" s="18">
        <v>7456</v>
      </c>
      <c r="C7459" s="2" t="str">
        <f>_xlfn.CONCAT(MONTH('Rates Database'!C7458),"-",'Rates Database'!B7458,"-",'Rates Database'!E7458,"-",'Rates Database'!G7458,"-",'Rates Database'!J7458)</f>
        <v>12-2019-National Grid-Residential-Winchendon Muni Agg Rate</v>
      </c>
      <c r="D7459" s="2">
        <f t="shared" si="116"/>
        <v>1</v>
      </c>
    </row>
    <row r="7460" spans="2:4" ht="13.8" x14ac:dyDescent="0.2">
      <c r="B7460" s="18">
        <v>7457</v>
      </c>
      <c r="C7460" s="2" t="str">
        <f>_xlfn.CONCAT(MONTH('Rates Database'!C7459),"-",'Rates Database'!B7459,"-",'Rates Database'!E7459,"-",'Rates Database'!G7459,"-",'Rates Database'!J7459)</f>
        <v>12-2019-Eversource_WMA-Residential-Lanesborough Muni Agg Rate</v>
      </c>
      <c r="D7460" s="2">
        <f t="shared" si="116"/>
        <v>1</v>
      </c>
    </row>
    <row r="7461" spans="2:4" ht="13.8" x14ac:dyDescent="0.2">
      <c r="B7461" s="18">
        <v>7458</v>
      </c>
      <c r="C7461" s="2" t="str">
        <f>_xlfn.CONCAT(MONTH('Rates Database'!C7460),"-",'Rates Database'!B7460,"-",'Rates Database'!E7460,"-",'Rates Database'!G7460,"-",'Rates Database'!J7460)</f>
        <v>12-2019-Eversource_EMA-Residential-Plymouth Muni Agg Rate</v>
      </c>
      <c r="D7461" s="2">
        <f t="shared" si="116"/>
        <v>1</v>
      </c>
    </row>
    <row r="7462" spans="2:4" ht="13.8" x14ac:dyDescent="0.2">
      <c r="B7462" s="18">
        <v>7459</v>
      </c>
      <c r="C7462" s="2" t="str">
        <f>_xlfn.CONCAT(MONTH('Rates Database'!C7461),"-",'Rates Database'!B7461,"-",'Rates Database'!E7461,"-",'Rates Database'!G7461,"-",'Rates Database'!J7461)</f>
        <v>12-2019-National Grid-Residential-Auburn Muni Agg Rate</v>
      </c>
      <c r="D7462" s="2">
        <f t="shared" si="116"/>
        <v>1</v>
      </c>
    </row>
    <row r="7463" spans="2:4" ht="13.8" x14ac:dyDescent="0.2">
      <c r="B7463" s="18">
        <v>7460</v>
      </c>
      <c r="C7463" s="2" t="str">
        <f>_xlfn.CONCAT(MONTH('Rates Database'!C7462),"-",'Rates Database'!B7462,"-",'Rates Database'!E7462,"-",'Rates Database'!G7462,"-",'Rates Database'!J7462)</f>
        <v>12-2019-National Grid-Residential-Orange Muni Agg Rate</v>
      </c>
      <c r="D7463" s="2">
        <f t="shared" si="116"/>
        <v>1</v>
      </c>
    </row>
    <row r="7464" spans="2:4" ht="13.8" x14ac:dyDescent="0.2">
      <c r="B7464" s="18">
        <v>7461</v>
      </c>
      <c r="C7464" s="2" t="str">
        <f>_xlfn.CONCAT(MONTH('Rates Database'!C7463),"-",'Rates Database'!B7463,"-",'Rates Database'!E7463,"-",'Rates Database'!G7463,"-",'Rates Database'!J7463)</f>
        <v>12-2019-National Grid-Residential-Adams Muni Agg Rate</v>
      </c>
      <c r="D7464" s="2">
        <f t="shared" si="116"/>
        <v>1</v>
      </c>
    </row>
    <row r="7465" spans="2:4" ht="13.8" x14ac:dyDescent="0.2">
      <c r="B7465" s="18">
        <v>7462</v>
      </c>
      <c r="C7465" s="2" t="str">
        <f>_xlfn.CONCAT(MONTH('Rates Database'!C7464),"-",'Rates Database'!B7464,"-",'Rates Database'!E7464,"-",'Rates Database'!G7464,"-",'Rates Database'!J7464)</f>
        <v>12-2019-Eversource_WMA-Residential-Cheshire Muni Agg Rate</v>
      </c>
      <c r="D7465" s="2">
        <f t="shared" si="116"/>
        <v>1</v>
      </c>
    </row>
    <row r="7466" spans="2:4" ht="13.8" x14ac:dyDescent="0.2">
      <c r="B7466" s="18">
        <v>7463</v>
      </c>
      <c r="C7466" s="2" t="str">
        <f>_xlfn.CONCAT(MONTH('Rates Database'!C7465),"-",'Rates Database'!B7465,"-",'Rates Database'!E7465,"-",'Rates Database'!G7465,"-",'Rates Database'!J7465)</f>
        <v>12-2019-Eversource_EMA-Residential-Acushnet Muni Agg Rate</v>
      </c>
      <c r="D7466" s="2">
        <f t="shared" si="116"/>
        <v>1</v>
      </c>
    </row>
    <row r="7467" spans="2:4" ht="13.8" x14ac:dyDescent="0.2">
      <c r="B7467" s="18">
        <v>7464</v>
      </c>
      <c r="C7467" s="2" t="str">
        <f>_xlfn.CONCAT(MONTH('Rates Database'!C7466),"-",'Rates Database'!B7466,"-",'Rates Database'!E7466,"-",'Rates Database'!G7466,"-",'Rates Database'!J7466)</f>
        <v>12-2019-National Grid-Residential-Attleboro Muni Agg Rate</v>
      </c>
      <c r="D7467" s="2">
        <f t="shared" si="116"/>
        <v>1</v>
      </c>
    </row>
    <row r="7468" spans="2:4" ht="13.8" x14ac:dyDescent="0.2">
      <c r="B7468" s="18">
        <v>7465</v>
      </c>
      <c r="C7468" s="2" t="str">
        <f>_xlfn.CONCAT(MONTH('Rates Database'!C7467),"-",'Rates Database'!B7467,"-",'Rates Database'!E7467,"-",'Rates Database'!G7467,"-",'Rates Database'!J7467)</f>
        <v>12-2019-Eversource_EMA-Residential-Carver Muni Agg Rate</v>
      </c>
      <c r="D7468" s="2">
        <f t="shared" si="116"/>
        <v>1</v>
      </c>
    </row>
    <row r="7469" spans="2:4" ht="13.8" x14ac:dyDescent="0.2">
      <c r="B7469" s="18">
        <v>7466</v>
      </c>
      <c r="C7469" s="2" t="str">
        <f>_xlfn.CONCAT(MONTH('Rates Database'!C7468),"-",'Rates Database'!B7468,"-",'Rates Database'!E7468,"-",'Rates Database'!G7468,"-",'Rates Database'!J7468)</f>
        <v>12-2019-National Grid-Residential-Charlton Muni Agg Rate</v>
      </c>
      <c r="D7469" s="2">
        <f t="shared" si="116"/>
        <v>1</v>
      </c>
    </row>
    <row r="7470" spans="2:4" ht="13.8" x14ac:dyDescent="0.2">
      <c r="B7470" s="18">
        <v>7467</v>
      </c>
      <c r="C7470" s="2" t="str">
        <f>_xlfn.CONCAT(MONTH('Rates Database'!C7469),"-",'Rates Database'!B7469,"-",'Rates Database'!E7469,"-",'Rates Database'!G7469,"-",'Rates Database'!J7469)</f>
        <v>12-2019-Eversource_EMA-Residential-Dartmouth Muni Agg Rate</v>
      </c>
      <c r="D7470" s="2">
        <f t="shared" si="116"/>
        <v>1</v>
      </c>
    </row>
    <row r="7471" spans="2:4" ht="13.8" x14ac:dyDescent="0.2">
      <c r="B7471" s="18">
        <v>7468</v>
      </c>
      <c r="C7471" s="2" t="str">
        <f>_xlfn.CONCAT(MONTH('Rates Database'!C7470),"-",'Rates Database'!B7470,"-",'Rates Database'!E7470,"-",'Rates Database'!G7470,"-",'Rates Database'!J7470)</f>
        <v>12-2019-National Grid-Residential-Dighton Muni Agg Rate</v>
      </c>
      <c r="D7471" s="2">
        <f t="shared" si="116"/>
        <v>1</v>
      </c>
    </row>
    <row r="7472" spans="2:4" ht="13.8" x14ac:dyDescent="0.2">
      <c r="B7472" s="18">
        <v>7469</v>
      </c>
      <c r="C7472" s="2" t="str">
        <f>_xlfn.CONCAT(MONTH('Rates Database'!C7471),"-",'Rates Database'!B7471,"-",'Rates Database'!E7471,"-",'Rates Database'!G7471,"-",'Rates Database'!J7471)</f>
        <v>12-2019-National Grid-Residential-Douglas Muni Agg Rate</v>
      </c>
      <c r="D7472" s="2">
        <f t="shared" si="116"/>
        <v>1</v>
      </c>
    </row>
    <row r="7473" spans="2:4" ht="13.8" x14ac:dyDescent="0.2">
      <c r="B7473" s="18">
        <v>7470</v>
      </c>
      <c r="C7473" s="2" t="str">
        <f>_xlfn.CONCAT(MONTH('Rates Database'!C7472),"-",'Rates Database'!B7472,"-",'Rates Database'!E7472,"-",'Rates Database'!G7472,"-",'Rates Database'!J7472)</f>
        <v>12-2019-National Grid-Residential-Dracut Muni Agg Rate</v>
      </c>
      <c r="D7473" s="2">
        <f t="shared" si="116"/>
        <v>1</v>
      </c>
    </row>
    <row r="7474" spans="2:4" ht="13.8" x14ac:dyDescent="0.2">
      <c r="B7474" s="18">
        <v>7471</v>
      </c>
      <c r="C7474" s="2" t="str">
        <f>_xlfn.CONCAT(MONTH('Rates Database'!C7473),"-",'Rates Database'!B7473,"-",'Rates Database'!E7473,"-",'Rates Database'!G7473,"-",'Rates Database'!J7473)</f>
        <v>12-2019-Eversource_EMA-Residential-Fairhaven Muni Agg Rate</v>
      </c>
      <c r="D7474" s="2">
        <f t="shared" si="116"/>
        <v>1</v>
      </c>
    </row>
    <row r="7475" spans="2:4" ht="13.8" x14ac:dyDescent="0.2">
      <c r="B7475" s="18">
        <v>7472</v>
      </c>
      <c r="C7475" s="2" t="str">
        <f>_xlfn.CONCAT(MONTH('Rates Database'!C7474),"-",'Rates Database'!B7474,"-",'Rates Database'!E7474,"-",'Rates Database'!G7474,"-",'Rates Database'!J7474)</f>
        <v>12-2019-National Grid-Residential-Fall River Muni Agg Rate</v>
      </c>
      <c r="D7475" s="2">
        <f t="shared" si="116"/>
        <v>1</v>
      </c>
    </row>
    <row r="7476" spans="2:4" ht="13.8" x14ac:dyDescent="0.2">
      <c r="B7476" s="18">
        <v>7473</v>
      </c>
      <c r="C7476" s="2" t="str">
        <f>_xlfn.CONCAT(MONTH('Rates Database'!C7475),"-",'Rates Database'!B7475,"-",'Rates Database'!E7475,"-",'Rates Database'!G7475,"-",'Rates Database'!J7475)</f>
        <v>12-2019-Eversource_EMA-Residential-Freetown Muni Agg Rate</v>
      </c>
      <c r="D7476" s="2">
        <f t="shared" si="116"/>
        <v>1</v>
      </c>
    </row>
    <row r="7477" spans="2:4" ht="13.8" x14ac:dyDescent="0.2">
      <c r="B7477" s="18">
        <v>7474</v>
      </c>
      <c r="C7477" s="2" t="str">
        <f>_xlfn.CONCAT(MONTH('Rates Database'!C7476),"-",'Rates Database'!B7476,"-",'Rates Database'!E7476,"-",'Rates Database'!G7476,"-",'Rates Database'!J7476)</f>
        <v>12-2019-Eversource_EMA-Residential-Marion Muni Agg Rate</v>
      </c>
      <c r="D7477" s="2">
        <f t="shared" si="116"/>
        <v>1</v>
      </c>
    </row>
    <row r="7478" spans="2:4" ht="13.8" x14ac:dyDescent="0.2">
      <c r="B7478" s="18">
        <v>7475</v>
      </c>
      <c r="C7478" s="2" t="str">
        <f>_xlfn.CONCAT(MONTH('Rates Database'!C7477),"-",'Rates Database'!B7477,"-",'Rates Database'!E7477,"-",'Rates Database'!G7477,"-",'Rates Database'!J7477)</f>
        <v>12-2019-Eversource_EMA-Residential-Mattapoisett Muni Agg Rate</v>
      </c>
      <c r="D7478" s="2">
        <f t="shared" si="116"/>
        <v>1</v>
      </c>
    </row>
    <row r="7479" spans="2:4" ht="13.8" x14ac:dyDescent="0.2">
      <c r="B7479" s="18">
        <v>7476</v>
      </c>
      <c r="C7479" s="2" t="str">
        <f>_xlfn.CONCAT(MONTH('Rates Database'!C7478),"-",'Rates Database'!B7478,"-",'Rates Database'!E7478,"-",'Rates Database'!G7478,"-",'Rates Database'!J7478)</f>
        <v>12-2019-National Grid-Residential-Millbury Muni Agg Rate</v>
      </c>
      <c r="D7479" s="2">
        <f t="shared" si="116"/>
        <v>1</v>
      </c>
    </row>
    <row r="7480" spans="2:4" ht="13.8" x14ac:dyDescent="0.2">
      <c r="B7480" s="18">
        <v>7477</v>
      </c>
      <c r="C7480" s="2" t="str">
        <f>_xlfn.CONCAT(MONTH('Rates Database'!C7479),"-",'Rates Database'!B7479,"-",'Rates Database'!E7479,"-",'Rates Database'!G7479,"-",'Rates Database'!J7479)</f>
        <v>12-2019-Eversource_EMA-Residential-New Bedford Muni Agg Rate</v>
      </c>
      <c r="D7480" s="2">
        <f t="shared" si="116"/>
        <v>1</v>
      </c>
    </row>
    <row r="7481" spans="2:4" ht="13.8" x14ac:dyDescent="0.2">
      <c r="B7481" s="18">
        <v>7478</v>
      </c>
      <c r="C7481" s="2" t="str">
        <f>_xlfn.CONCAT(MONTH('Rates Database'!C7480),"-",'Rates Database'!B7480,"-",'Rates Database'!E7480,"-",'Rates Database'!G7480,"-",'Rates Database'!J7480)</f>
        <v>12-2019-National Grid-Residential-Northbridge Muni Agg Rate</v>
      </c>
      <c r="D7481" s="2">
        <f t="shared" si="116"/>
        <v>1</v>
      </c>
    </row>
    <row r="7482" spans="2:4" ht="13.8" x14ac:dyDescent="0.2">
      <c r="B7482" s="18">
        <v>7479</v>
      </c>
      <c r="C7482" s="2" t="str">
        <f>_xlfn.CONCAT(MONTH('Rates Database'!C7481),"-",'Rates Database'!B7481,"-",'Rates Database'!E7481,"-",'Rates Database'!G7481,"-",'Rates Database'!J7481)</f>
        <v>12-2019-National Grid-Residential-Norton Muni Agg Rate</v>
      </c>
      <c r="D7482" s="2">
        <f t="shared" si="116"/>
        <v>1</v>
      </c>
    </row>
    <row r="7483" spans="2:4" ht="13.8" x14ac:dyDescent="0.2">
      <c r="B7483" s="18">
        <v>7480</v>
      </c>
      <c r="C7483" s="2" t="str">
        <f>_xlfn.CONCAT(MONTH('Rates Database'!C7482),"-",'Rates Database'!B7482,"-",'Rates Database'!E7482,"-",'Rates Database'!G7482,"-",'Rates Database'!J7482)</f>
        <v>12-2019-National Grid-Residential-Oxford Muni Agg Rate</v>
      </c>
      <c r="D7483" s="2">
        <f t="shared" si="116"/>
        <v>1</v>
      </c>
    </row>
    <row r="7484" spans="2:4" ht="13.8" x14ac:dyDescent="0.2">
      <c r="B7484" s="18">
        <v>7481</v>
      </c>
      <c r="C7484" s="2" t="str">
        <f>_xlfn.CONCAT(MONTH('Rates Database'!C7483),"-",'Rates Database'!B7483,"-",'Rates Database'!E7483,"-",'Rates Database'!G7483,"-",'Rates Database'!J7483)</f>
        <v>12-2019-National Grid-Residential-Plainville Muni Agg Rate</v>
      </c>
      <c r="D7484" s="2">
        <f t="shared" si="116"/>
        <v>1</v>
      </c>
    </row>
    <row r="7485" spans="2:4" ht="13.8" x14ac:dyDescent="0.2">
      <c r="B7485" s="18">
        <v>7482</v>
      </c>
      <c r="C7485" s="2" t="str">
        <f>_xlfn.CONCAT(MONTH('Rates Database'!C7484),"-",'Rates Database'!B7484,"-",'Rates Database'!E7484,"-",'Rates Database'!G7484,"-",'Rates Database'!J7484)</f>
        <v>12-2019-National Grid-Residential-Rehoboth Muni Agg Rate</v>
      </c>
      <c r="D7485" s="2">
        <f t="shared" si="116"/>
        <v>1</v>
      </c>
    </row>
    <row r="7486" spans="2:4" ht="13.8" x14ac:dyDescent="0.2">
      <c r="B7486" s="18">
        <v>7483</v>
      </c>
      <c r="C7486" s="2" t="str">
        <f>_xlfn.CONCAT(MONTH('Rates Database'!C7485),"-",'Rates Database'!B7485,"-",'Rates Database'!E7485,"-",'Rates Database'!G7485,"-",'Rates Database'!J7485)</f>
        <v>12-2019-National Grid-Residential-Seekonk Muni Agg Rate</v>
      </c>
      <c r="D7486" s="2">
        <f t="shared" si="116"/>
        <v>1</v>
      </c>
    </row>
    <row r="7487" spans="2:4" ht="13.8" x14ac:dyDescent="0.2">
      <c r="B7487" s="18">
        <v>7484</v>
      </c>
      <c r="C7487" s="2" t="str">
        <f>_xlfn.CONCAT(MONTH('Rates Database'!C7486),"-",'Rates Database'!B7486,"-",'Rates Database'!E7486,"-",'Rates Database'!G7486,"-",'Rates Database'!J7486)</f>
        <v>12-2019-National Grid-Residential-Somerset Muni Agg Rate</v>
      </c>
      <c r="D7487" s="2">
        <f t="shared" si="116"/>
        <v>1</v>
      </c>
    </row>
    <row r="7488" spans="2:4" ht="13.8" x14ac:dyDescent="0.2">
      <c r="B7488" s="18">
        <v>7485</v>
      </c>
      <c r="C7488" s="2" t="str">
        <f>_xlfn.CONCAT(MONTH('Rates Database'!C7487),"-",'Rates Database'!B7487,"-",'Rates Database'!E7487,"-",'Rates Database'!G7487,"-",'Rates Database'!J7487)</f>
        <v>12-2019-National Grid-Residential-Swansea Muni Agg Rate</v>
      </c>
      <c r="D7488" s="2">
        <f t="shared" si="116"/>
        <v>1</v>
      </c>
    </row>
    <row r="7489" spans="2:4" ht="13.8" x14ac:dyDescent="0.2">
      <c r="B7489" s="18">
        <v>7486</v>
      </c>
      <c r="C7489" s="2" t="str">
        <f>_xlfn.CONCAT(MONTH('Rates Database'!C7488),"-",'Rates Database'!B7488,"-",'Rates Database'!E7488,"-",'Rates Database'!G7488,"-",'Rates Database'!J7488)</f>
        <v>12-2019-National Grid-Residential-Westford Muni Agg Rate</v>
      </c>
      <c r="D7489" s="2">
        <f t="shared" si="116"/>
        <v>1</v>
      </c>
    </row>
    <row r="7490" spans="2:4" ht="13.8" x14ac:dyDescent="0.2">
      <c r="B7490" s="18">
        <v>7487</v>
      </c>
      <c r="C7490" s="2" t="str">
        <f>_xlfn.CONCAT(MONTH('Rates Database'!C7489),"-",'Rates Database'!B7489,"-",'Rates Database'!E7489,"-",'Rates Database'!G7489,"-",'Rates Database'!J7489)</f>
        <v>12-2019-Eversource_EMA-Residential-Westport Muni Agg Rate</v>
      </c>
      <c r="D7490" s="2">
        <f t="shared" si="116"/>
        <v>1</v>
      </c>
    </row>
    <row r="7491" spans="2:4" ht="13.8" x14ac:dyDescent="0.2">
      <c r="B7491" s="18">
        <v>7488</v>
      </c>
      <c r="C7491" s="2" t="str">
        <f>_xlfn.CONCAT(MONTH('Rates Database'!C7490),"-",'Rates Database'!B7490,"-",'Rates Database'!E7490,"-",'Rates Database'!G7490,"-",'Rates Database'!J7490)</f>
        <v>12-2019-Unitil-Residential-Ashby Muni Agg Rate</v>
      </c>
      <c r="D7491" s="2">
        <f t="shared" si="116"/>
        <v>1</v>
      </c>
    </row>
    <row r="7492" spans="2:4" ht="13.8" x14ac:dyDescent="0.2">
      <c r="B7492" s="18">
        <v>7489</v>
      </c>
      <c r="C7492" s="2" t="str">
        <f>_xlfn.CONCAT(MONTH('Rates Database'!C7491),"-",'Rates Database'!B7491,"-",'Rates Database'!E7491,"-",'Rates Database'!G7491,"-",'Rates Database'!J7491)</f>
        <v>12-2019-National Grid-Residential-West Brookfield Muni Agg Rate</v>
      </c>
      <c r="D7492" s="2">
        <f t="shared" si="116"/>
        <v>1</v>
      </c>
    </row>
    <row r="7493" spans="2:4" ht="13.8" x14ac:dyDescent="0.2">
      <c r="B7493" s="18">
        <v>7490</v>
      </c>
      <c r="C7493" s="2" t="str">
        <f>_xlfn.CONCAT(MONTH('Rates Database'!C7492),"-",'Rates Database'!B7492,"-",'Rates Database'!E7492,"-",'Rates Database'!G7492,"-",'Rates Database'!J7492)</f>
        <v>12-2019-National Grid-Residential-Gardner Muni Agg Rate</v>
      </c>
      <c r="D7493" s="2">
        <f t="shared" ref="D7493:D7556" si="117">COUNTIF($C$4:$C$10092,C7493)</f>
        <v>1</v>
      </c>
    </row>
    <row r="7494" spans="2:4" ht="13.8" x14ac:dyDescent="0.2">
      <c r="B7494" s="18">
        <v>7491</v>
      </c>
      <c r="C7494" s="2" t="str">
        <f>_xlfn.CONCAT(MONTH('Rates Database'!C7493),"-",'Rates Database'!B7493,"-",'Rates Database'!E7493,"-",'Rates Database'!G7493,"-",'Rates Database'!J7493)</f>
        <v>12-2019-National Grid-Residential-Melrose Muni Agg Rate</v>
      </c>
      <c r="D7494" s="2">
        <f t="shared" si="117"/>
        <v>1</v>
      </c>
    </row>
    <row r="7495" spans="2:4" ht="13.8" x14ac:dyDescent="0.2">
      <c r="B7495" s="18">
        <v>7492</v>
      </c>
      <c r="C7495" s="2" t="str">
        <f>_xlfn.CONCAT(MONTH('Rates Database'!C7494),"-",'Rates Database'!B7494,"-",'Rates Database'!E7494,"-",'Rates Database'!G7494,"-",'Rates Database'!J7494)</f>
        <v>12-2019-Eversource_EMA-Residential-Kingston Muni Agg Rate</v>
      </c>
      <c r="D7495" s="2">
        <f t="shared" si="117"/>
        <v>1</v>
      </c>
    </row>
    <row r="7496" spans="2:4" ht="13.8" x14ac:dyDescent="0.2">
      <c r="B7496" s="18">
        <v>7493</v>
      </c>
      <c r="C7496" s="2" t="str">
        <f>_xlfn.CONCAT(MONTH('Rates Database'!C7495),"-",'Rates Database'!B7495,"-",'Rates Database'!E7495,"-",'Rates Database'!G7495,"-",'Rates Database'!J7495)</f>
        <v>12-2019-Eversource_EMA-Residential-Somerville Muni Agg Rate</v>
      </c>
      <c r="D7496" s="2">
        <f t="shared" si="117"/>
        <v>1</v>
      </c>
    </row>
    <row r="7497" spans="2:4" ht="13.8" x14ac:dyDescent="0.2">
      <c r="B7497" s="18">
        <v>7494</v>
      </c>
      <c r="C7497" s="2" t="str">
        <f>_xlfn.CONCAT(MONTH('Rates Database'!C7496),"-",'Rates Database'!B7496,"-",'Rates Database'!E7496,"-",'Rates Database'!G7496,"-",'Rates Database'!J7496)</f>
        <v>12-2019-National Grid-Residential-Wendell Muni Agg Rate</v>
      </c>
      <c r="D7497" s="2">
        <f t="shared" si="117"/>
        <v>1</v>
      </c>
    </row>
    <row r="7498" spans="2:4" ht="13.8" x14ac:dyDescent="0.2">
      <c r="B7498" s="18">
        <v>7495</v>
      </c>
      <c r="C7498" s="2" t="str">
        <f>_xlfn.CONCAT(MONTH('Rates Database'!C7497),"-",'Rates Database'!B7497,"-",'Rates Database'!E7497,"-",'Rates Database'!G7497,"-",'Rates Database'!J7497)</f>
        <v>12-2019-Eversource_WMA-Residential-Greenfield Muni Agg Rate</v>
      </c>
      <c r="D7498" s="2">
        <f t="shared" si="117"/>
        <v>1</v>
      </c>
    </row>
    <row r="7499" spans="2:4" ht="13.8" x14ac:dyDescent="0.2">
      <c r="B7499" s="18">
        <v>7496</v>
      </c>
      <c r="C7499" s="2" t="str">
        <f>_xlfn.CONCAT(MONTH('Rates Database'!C7498),"-",'Rates Database'!B7498,"-",'Rates Database'!E7498,"-",'Rates Database'!G7498,"-",'Rates Database'!J7498)</f>
        <v>12-2019-National Grid-Residential-Avon Muni Agg Rate</v>
      </c>
      <c r="D7499" s="2">
        <f t="shared" si="117"/>
        <v>1</v>
      </c>
    </row>
    <row r="7500" spans="2:4" ht="13.8" x14ac:dyDescent="0.2">
      <c r="B7500" s="18">
        <v>7497</v>
      </c>
      <c r="C7500" s="2" t="str">
        <f>_xlfn.CONCAT(MONTH('Rates Database'!C7499),"-",'Rates Database'!B7499,"-",'Rates Database'!E7499,"-",'Rates Database'!G7499,"-",'Rates Database'!J7499)</f>
        <v>12-2019-National Grid-Residential-Billerica Muni Agg Rate</v>
      </c>
      <c r="D7500" s="2">
        <f t="shared" si="117"/>
        <v>1</v>
      </c>
    </row>
    <row r="7501" spans="2:4" ht="13.8" x14ac:dyDescent="0.2">
      <c r="B7501" s="18">
        <v>7498</v>
      </c>
      <c r="C7501" s="2" t="str">
        <f>_xlfn.CONCAT(MONTH('Rates Database'!C7500),"-",'Rates Database'!B7500,"-",'Rates Database'!E7500,"-",'Rates Database'!G7500,"-",'Rates Database'!J7500)</f>
        <v>12-2019-National Grid-Residential-Harvard Muni Agg Rate</v>
      </c>
      <c r="D7501" s="2">
        <f t="shared" si="117"/>
        <v>1</v>
      </c>
    </row>
    <row r="7502" spans="2:4" ht="13.8" x14ac:dyDescent="0.2">
      <c r="B7502" s="18">
        <v>7499</v>
      </c>
      <c r="C7502" s="2" t="str">
        <f>_xlfn.CONCAT(MONTH('Rates Database'!C7501),"-",'Rates Database'!B7501,"-",'Rates Database'!E7501,"-",'Rates Database'!G7501,"-",'Rates Database'!J7501)</f>
        <v>12-2019-National Grid-Residential-Heath Muni Agg Rate</v>
      </c>
      <c r="D7502" s="2">
        <f t="shared" si="117"/>
        <v>1</v>
      </c>
    </row>
    <row r="7503" spans="2:4" ht="13.8" x14ac:dyDescent="0.2">
      <c r="B7503" s="18">
        <v>7500</v>
      </c>
      <c r="C7503" s="2" t="str">
        <f>_xlfn.CONCAT(MONTH('Rates Database'!C7502),"-",'Rates Database'!B7502,"-",'Rates Database'!E7502,"-",'Rates Database'!G7502,"-",'Rates Database'!J7502)</f>
        <v>12-2019-National Grid-Residential-Tewksbury Muni Agg Rate</v>
      </c>
      <c r="D7503" s="2">
        <f t="shared" si="117"/>
        <v>1</v>
      </c>
    </row>
    <row r="7504" spans="2:4" ht="13.8" x14ac:dyDescent="0.2">
      <c r="B7504" s="18">
        <v>7501</v>
      </c>
      <c r="C7504" s="2" t="str">
        <f>_xlfn.CONCAT(MONTH('Rates Database'!C7503),"-",'Rates Database'!B7503,"-",'Rates Database'!E7503,"-",'Rates Database'!G7503,"-",'Rates Database'!J7503)</f>
        <v>12-2019-National Grid-Residential-Tyngsborough Muni Agg Rate</v>
      </c>
      <c r="D7504" s="2">
        <f t="shared" si="117"/>
        <v>1</v>
      </c>
    </row>
    <row r="7505" spans="2:4" ht="13.8" x14ac:dyDescent="0.2">
      <c r="B7505" s="18">
        <v>7502</v>
      </c>
      <c r="C7505" s="2" t="str">
        <f>_xlfn.CONCAT(MONTH('Rates Database'!C7504),"-",'Rates Database'!B7504,"-",'Rates Database'!E7504,"-",'Rates Database'!G7504,"-",'Rates Database'!J7504)</f>
        <v>12-2019-Eversource_EMA-Residential-Cape Light Compact JPE Muni Agg Rate</v>
      </c>
      <c r="D7505" s="2">
        <f t="shared" si="117"/>
        <v>1</v>
      </c>
    </row>
    <row r="7506" spans="2:4" ht="13.8" x14ac:dyDescent="0.2">
      <c r="B7506" s="18">
        <v>7503</v>
      </c>
      <c r="C7506" s="2" t="str">
        <f>_xlfn.CONCAT(MONTH('Rates Database'!C7505),"-",'Rates Database'!B7505,"-",'Rates Database'!E7505,"-",'Rates Database'!G7505,"-",'Rates Database'!J7505)</f>
        <v>12-2019-National Grid-Residential-Clarksburg Muni Agg Rate</v>
      </c>
      <c r="D7506" s="2">
        <f t="shared" si="117"/>
        <v>1</v>
      </c>
    </row>
    <row r="7507" spans="2:4" ht="13.8" x14ac:dyDescent="0.2">
      <c r="B7507" s="18">
        <v>7504</v>
      </c>
      <c r="C7507" s="2" t="str">
        <f>_xlfn.CONCAT(MONTH('Rates Database'!C7506),"-",'Rates Database'!B7506,"-",'Rates Database'!E7506,"-",'Rates Database'!G7506,"-",'Rates Database'!J7506)</f>
        <v>12-2019-Eversource_WMA-Residential-Dalton Muni Agg Rate</v>
      </c>
      <c r="D7507" s="2">
        <f t="shared" si="117"/>
        <v>1</v>
      </c>
    </row>
    <row r="7508" spans="2:4" ht="13.8" x14ac:dyDescent="0.2">
      <c r="B7508" s="18">
        <v>7505</v>
      </c>
      <c r="C7508" s="2" t="str">
        <f>_xlfn.CONCAT(MONTH('Rates Database'!C7507),"-",'Rates Database'!B7507,"-",'Rates Database'!E7507,"-",'Rates Database'!G7507,"-",'Rates Database'!J7507)</f>
        <v>12-2019-National Grid-Residential-Florida Muni Agg Rate</v>
      </c>
      <c r="D7508" s="2">
        <f t="shared" si="117"/>
        <v>1</v>
      </c>
    </row>
    <row r="7509" spans="2:4" ht="13.8" x14ac:dyDescent="0.2">
      <c r="B7509" s="18">
        <v>7506</v>
      </c>
      <c r="C7509" s="2" t="str">
        <f>_xlfn.CONCAT(MONTH('Rates Database'!C7508),"-",'Rates Database'!B7508,"-",'Rates Database'!E7508,"-",'Rates Database'!G7508,"-",'Rates Database'!J7508)</f>
        <v>12-2019-Eversource_WMA-Residential-Lenox Muni Agg Rate</v>
      </c>
      <c r="D7509" s="2">
        <f t="shared" si="117"/>
        <v>1</v>
      </c>
    </row>
    <row r="7510" spans="2:4" ht="13.8" x14ac:dyDescent="0.2">
      <c r="B7510" s="18">
        <v>7507</v>
      </c>
      <c r="C7510" s="2" t="str">
        <f>_xlfn.CONCAT(MONTH('Rates Database'!C7509),"-",'Rates Database'!B7509,"-",'Rates Database'!E7509,"-",'Rates Database'!G7509,"-",'Rates Database'!J7509)</f>
        <v>12-2019-National Grid-Residential-Monterey Muni Agg Rate</v>
      </c>
      <c r="D7510" s="2">
        <f t="shared" si="117"/>
        <v>1</v>
      </c>
    </row>
    <row r="7511" spans="2:4" ht="13.8" x14ac:dyDescent="0.2">
      <c r="B7511" s="18">
        <v>7508</v>
      </c>
      <c r="C7511" s="2" t="str">
        <f>_xlfn.CONCAT(MONTH('Rates Database'!C7510),"-",'Rates Database'!B7510,"-",'Rates Database'!E7510,"-",'Rates Database'!G7510,"-",'Rates Database'!J7510)</f>
        <v>12-2019-National Grid-Residential-New Marlborough Muni Agg Rate</v>
      </c>
      <c r="D7511" s="2">
        <f t="shared" si="117"/>
        <v>1</v>
      </c>
    </row>
    <row r="7512" spans="2:4" ht="13.8" x14ac:dyDescent="0.2">
      <c r="B7512" s="18">
        <v>7509</v>
      </c>
      <c r="C7512" s="2" t="str">
        <f>_xlfn.CONCAT(MONTH('Rates Database'!C7511),"-",'Rates Database'!B7511,"-",'Rates Database'!E7511,"-",'Rates Database'!G7511,"-",'Rates Database'!J7511)</f>
        <v>12-2019-National Grid-Residential-North Adams Muni Agg Rate</v>
      </c>
      <c r="D7512" s="2">
        <f t="shared" si="117"/>
        <v>1</v>
      </c>
    </row>
    <row r="7513" spans="2:4" ht="13.8" x14ac:dyDescent="0.2">
      <c r="B7513" s="18">
        <v>7510</v>
      </c>
      <c r="C7513" s="2" t="str">
        <f>_xlfn.CONCAT(MONTH('Rates Database'!C7512),"-",'Rates Database'!B7512,"-",'Rates Database'!E7512,"-",'Rates Database'!G7512,"-",'Rates Database'!J7512)</f>
        <v>12-2019-National Grid-Residential-Sheffield Muni Agg Rate</v>
      </c>
      <c r="D7513" s="2">
        <f t="shared" si="117"/>
        <v>1</v>
      </c>
    </row>
    <row r="7514" spans="2:4" ht="13.8" x14ac:dyDescent="0.2">
      <c r="B7514" s="18">
        <v>7511</v>
      </c>
      <c r="C7514" s="2" t="str">
        <f>_xlfn.CONCAT(MONTH('Rates Database'!C7513),"-",'Rates Database'!B7513,"-",'Rates Database'!E7513,"-",'Rates Database'!G7513,"-",'Rates Database'!J7513)</f>
        <v>12-2019-National Grid-Residential-West Stockbridge Muni Agg Rate</v>
      </c>
      <c r="D7514" s="2">
        <f t="shared" si="117"/>
        <v>1</v>
      </c>
    </row>
    <row r="7515" spans="2:4" ht="13.8" x14ac:dyDescent="0.2">
      <c r="B7515" s="18">
        <v>7512</v>
      </c>
      <c r="C7515" s="2" t="str">
        <f>_xlfn.CONCAT(MONTH('Rates Database'!C7514),"-",'Rates Database'!B7514,"-",'Rates Database'!E7514,"-",'Rates Database'!G7514,"-",'Rates Database'!J7514)</f>
        <v>12-2019-National Grid-Residential-Williamstown Muni Agg Rate</v>
      </c>
      <c r="D7515" s="2">
        <f t="shared" si="117"/>
        <v>1</v>
      </c>
    </row>
    <row r="7516" spans="2:4" ht="13.8" x14ac:dyDescent="0.2">
      <c r="B7516" s="18">
        <v>7513</v>
      </c>
      <c r="C7516" s="2" t="str">
        <f>_xlfn.CONCAT(MONTH('Rates Database'!C7515),"-",'Rates Database'!B7515,"-",'Rates Database'!E7515,"-",'Rates Database'!G7515,"-",'Rates Database'!J7515)</f>
        <v>12-2019-National Grid-Residential-Rockland Muni Agg Rate</v>
      </c>
      <c r="D7516" s="2">
        <f t="shared" si="117"/>
        <v>1</v>
      </c>
    </row>
    <row r="7517" spans="2:4" ht="13.8" x14ac:dyDescent="0.2">
      <c r="B7517" s="18">
        <v>7514</v>
      </c>
      <c r="C7517" s="2" t="str">
        <f>_xlfn.CONCAT(MONTH('Rates Database'!C7516),"-",'Rates Database'!B7516,"-",'Rates Database'!E7516,"-",'Rates Database'!G7516,"-",'Rates Database'!J7516)</f>
        <v>12-2019-Eversource_EMA-Residential-Sudbury Muni Agg Rate</v>
      </c>
      <c r="D7517" s="2">
        <f t="shared" si="117"/>
        <v>1</v>
      </c>
    </row>
    <row r="7518" spans="2:4" ht="13.8" x14ac:dyDescent="0.2">
      <c r="B7518" s="18">
        <v>7515</v>
      </c>
      <c r="C7518" s="2" t="str">
        <f>_xlfn.CONCAT(MONTH('Rates Database'!C7517),"-",'Rates Database'!B7517,"-",'Rates Database'!E7517,"-",'Rates Database'!G7517,"-",'Rates Database'!J7517)</f>
        <v>12-2019-Eversource_EMA-Residential-Arlington Muni Agg Rate</v>
      </c>
      <c r="D7518" s="2">
        <f t="shared" si="117"/>
        <v>1</v>
      </c>
    </row>
    <row r="7519" spans="2:4" ht="13.8" x14ac:dyDescent="0.2">
      <c r="B7519" s="18">
        <v>7516</v>
      </c>
      <c r="C7519" s="2" t="str">
        <f>_xlfn.CONCAT(MONTH('Rates Database'!C7518),"-",'Rates Database'!B7518,"-",'Rates Database'!E7518,"-",'Rates Database'!G7518,"-",'Rates Database'!J7518)</f>
        <v>12-2019-Eversource_EMA-Residential-Wareham Muni Agg Rate</v>
      </c>
      <c r="D7519" s="2">
        <f t="shared" si="117"/>
        <v>1</v>
      </c>
    </row>
    <row r="7520" spans="2:4" ht="13.8" x14ac:dyDescent="0.2">
      <c r="B7520" s="18">
        <v>7517</v>
      </c>
      <c r="C7520" s="2" t="str">
        <f>_xlfn.CONCAT(MONTH('Rates Database'!C7519),"-",'Rates Database'!B7519,"-",'Rates Database'!E7519,"-",'Rates Database'!G7519,"-",'Rates Database'!J7519)</f>
        <v>12-2019-National Grid-Residential-Egremont Muni Agg Rate</v>
      </c>
      <c r="D7520" s="2">
        <f t="shared" si="117"/>
        <v>1</v>
      </c>
    </row>
    <row r="7521" spans="2:4" ht="13.8" x14ac:dyDescent="0.2">
      <c r="B7521" s="18">
        <v>7518</v>
      </c>
      <c r="C7521" s="2" t="str">
        <f>_xlfn.CONCAT(MONTH('Rates Database'!C7520),"-",'Rates Database'!B7520,"-",'Rates Database'!E7520,"-",'Rates Database'!G7520,"-",'Rates Database'!J7520)</f>
        <v>12-2019-National Grid-Residential-North Andover Muni Agg Rate</v>
      </c>
      <c r="D7521" s="2">
        <f t="shared" si="117"/>
        <v>1</v>
      </c>
    </row>
    <row r="7522" spans="2:4" ht="13.8" x14ac:dyDescent="0.2">
      <c r="B7522" s="18">
        <v>7519</v>
      </c>
      <c r="C7522" s="2" t="str">
        <f>_xlfn.CONCAT(MONTH('Rates Database'!C7521),"-",'Rates Database'!B7521,"-",'Rates Database'!E7521,"-",'Rates Database'!G7521,"-",'Rates Database'!J7521)</f>
        <v>12-2019-National Grid-Residential-Halifax Muni Agg Rate</v>
      </c>
      <c r="D7522" s="2">
        <f t="shared" si="117"/>
        <v>1</v>
      </c>
    </row>
    <row r="7523" spans="2:4" ht="13.8" x14ac:dyDescent="0.2">
      <c r="B7523" s="18">
        <v>7520</v>
      </c>
      <c r="C7523" s="2" t="str">
        <f>_xlfn.CONCAT(MONTH('Rates Database'!C7522),"-",'Rates Database'!B7522,"-",'Rates Database'!E7522,"-",'Rates Database'!G7522,"-",'Rates Database'!J7522)</f>
        <v>12-2019-National Grid-Residential-Southborough Muni Agg Rate</v>
      </c>
      <c r="D7523" s="2">
        <f t="shared" si="117"/>
        <v>1</v>
      </c>
    </row>
    <row r="7524" spans="2:4" ht="13.8" x14ac:dyDescent="0.2">
      <c r="B7524" s="18">
        <v>7521</v>
      </c>
      <c r="C7524" s="2" t="str">
        <f>_xlfn.CONCAT(MONTH('Rates Database'!C7523),"-",'Rates Database'!B7523,"-",'Rates Database'!E7523,"-",'Rates Database'!G7523,"-",'Rates Database'!J7523)</f>
        <v>12-2019-Eversource_EMA-Residential-Stoneham Muni Agg Rate</v>
      </c>
      <c r="D7524" s="2">
        <f t="shared" si="117"/>
        <v>1</v>
      </c>
    </row>
    <row r="7525" spans="2:4" ht="13.8" x14ac:dyDescent="0.2">
      <c r="B7525" s="18">
        <v>7522</v>
      </c>
      <c r="C7525" s="2" t="str">
        <f>_xlfn.CONCAT(MONTH('Rates Database'!C7524),"-",'Rates Database'!B7524,"-",'Rates Database'!E7524,"-",'Rates Database'!G7524,"-",'Rates Database'!J7524)</f>
        <v>12-2019-Eversource_EMA-Residential-Winchester Muni Agg Rate</v>
      </c>
      <c r="D7525" s="2">
        <f t="shared" si="117"/>
        <v>1</v>
      </c>
    </row>
    <row r="7526" spans="2:4" ht="13.8" x14ac:dyDescent="0.2">
      <c r="B7526" s="18">
        <v>7523</v>
      </c>
      <c r="C7526" s="2" t="str">
        <f>_xlfn.CONCAT(MONTH('Rates Database'!C7525),"-",'Rates Database'!B7525,"-",'Rates Database'!E7525,"-",'Rates Database'!G7525,"-",'Rates Database'!J7525)</f>
        <v>12-2019-National Grid-Residential-Grafton Muni Agg Rate</v>
      </c>
      <c r="D7526" s="2">
        <f t="shared" si="117"/>
        <v>1</v>
      </c>
    </row>
    <row r="7527" spans="2:4" ht="13.8" x14ac:dyDescent="0.2">
      <c r="B7527" s="18">
        <v>7524</v>
      </c>
      <c r="C7527" s="2" t="str">
        <f>_xlfn.CONCAT(MONTH('Rates Database'!C7526),"-",'Rates Database'!B7526,"-",'Rates Database'!E7526,"-",'Rates Database'!G7526,"-",'Rates Database'!J7526)</f>
        <v>12-2019-National Grid-Residential-Webster Muni Agg Rate</v>
      </c>
      <c r="D7527" s="2">
        <f t="shared" si="117"/>
        <v>1</v>
      </c>
    </row>
    <row r="7528" spans="2:4" ht="13.8" x14ac:dyDescent="0.2">
      <c r="B7528" s="18">
        <v>7525</v>
      </c>
      <c r="C7528" s="2" t="str">
        <f>_xlfn.CONCAT(MONTH('Rates Database'!C7527),"-",'Rates Database'!B7527,"-",'Rates Database'!E7527,"-",'Rates Database'!G7527,"-",'Rates Database'!J7527)</f>
        <v>12-2019-National Grid-Residential-Sutton Muni Agg Rate</v>
      </c>
      <c r="D7528" s="2">
        <f t="shared" si="117"/>
        <v>1</v>
      </c>
    </row>
    <row r="7529" spans="2:4" ht="13.8" x14ac:dyDescent="0.2">
      <c r="B7529" s="18">
        <v>7526</v>
      </c>
      <c r="C7529" s="2" t="str">
        <f>_xlfn.CONCAT(MONTH('Rates Database'!C7528),"-",'Rates Database'!B7528,"-",'Rates Database'!E7528,"-",'Rates Database'!G7528,"-",'Rates Database'!J7528)</f>
        <v>12-2019-Eversource_EMA-Residential-Carlisle Muni Agg Rate</v>
      </c>
      <c r="D7529" s="2">
        <f t="shared" si="117"/>
        <v>1</v>
      </c>
    </row>
    <row r="7530" spans="2:4" ht="13.8" x14ac:dyDescent="0.2">
      <c r="B7530" s="18">
        <v>7527</v>
      </c>
      <c r="C7530" s="2" t="str">
        <f>_xlfn.CONCAT(MONTH('Rates Database'!C7529),"-",'Rates Database'!B7529,"-",'Rates Database'!E7529,"-",'Rates Database'!G7529,"-",'Rates Database'!J7529)</f>
        <v>12-2019-Eversource_EMA-Residential-Acton Muni Agg Rate</v>
      </c>
      <c r="D7530" s="2">
        <f t="shared" si="117"/>
        <v>1</v>
      </c>
    </row>
    <row r="7531" spans="2:4" ht="13.8" x14ac:dyDescent="0.2">
      <c r="B7531" s="18">
        <v>7528</v>
      </c>
      <c r="C7531" s="2" t="str">
        <f>_xlfn.CONCAT(MONTH('Rates Database'!C7530),"-",'Rates Database'!B7530,"-",'Rates Database'!E7530,"-",'Rates Database'!G7530,"-",'Rates Database'!J7530)</f>
        <v>12-2019-National Grid-Residential-Berlin Muni Agg Rate</v>
      </c>
      <c r="D7531" s="2">
        <f t="shared" si="117"/>
        <v>1</v>
      </c>
    </row>
    <row r="7532" spans="2:4" ht="13.8" x14ac:dyDescent="0.2">
      <c r="B7532" s="18">
        <v>7529</v>
      </c>
      <c r="C7532" s="2" t="str">
        <f>_xlfn.CONCAT(MONTH('Rates Database'!C7531),"-",'Rates Database'!B7531,"-",'Rates Database'!E7531,"-",'Rates Database'!G7531,"-",'Rates Database'!J7531)</f>
        <v>12-2019-Unitil-Residential-Lunenburg Muni Agg Rate</v>
      </c>
      <c r="D7532" s="2">
        <f t="shared" si="117"/>
        <v>1</v>
      </c>
    </row>
    <row r="7533" spans="2:4" ht="13.8" x14ac:dyDescent="0.2">
      <c r="B7533" s="18">
        <v>7530</v>
      </c>
      <c r="C7533" s="2" t="str">
        <f>_xlfn.CONCAT(MONTH('Rates Database'!C7532),"-",'Rates Database'!B7532,"-",'Rates Database'!E7532,"-",'Rates Database'!G7532,"-",'Rates Database'!J7532)</f>
        <v>12-2019-Eversource_EMA-Residential-Ashland Muni Agg Rate</v>
      </c>
      <c r="D7533" s="2">
        <f t="shared" si="117"/>
        <v>1</v>
      </c>
    </row>
    <row r="7534" spans="2:4" ht="13.8" x14ac:dyDescent="0.2">
      <c r="B7534" s="18">
        <v>7531</v>
      </c>
      <c r="C7534" s="2" t="str">
        <f>_xlfn.CONCAT(MONTH('Rates Database'!C7533),"-",'Rates Database'!B7533,"-",'Rates Database'!E7533,"-",'Rates Database'!G7533,"-",'Rates Database'!J7533)</f>
        <v>12-2019-Eversource_EMA-Residential-Plympton Muni Agg Rate</v>
      </c>
      <c r="D7534" s="2">
        <f t="shared" si="117"/>
        <v>1</v>
      </c>
    </row>
    <row r="7535" spans="2:4" ht="13.8" x14ac:dyDescent="0.2">
      <c r="B7535" s="18">
        <v>7532</v>
      </c>
      <c r="C7535" s="2" t="str">
        <f>_xlfn.CONCAT(MONTH('Rates Database'!C7534),"-",'Rates Database'!B7534,"-",'Rates Database'!E7534,"-",'Rates Database'!G7534,"-",'Rates Database'!J7534)</f>
        <v>12-2019-National Grid-Residential-Salisbury Muni Agg Rate</v>
      </c>
      <c r="D7535" s="2">
        <f t="shared" si="117"/>
        <v>1</v>
      </c>
    </row>
    <row r="7536" spans="2:4" ht="13.8" x14ac:dyDescent="0.2">
      <c r="B7536" s="18">
        <v>7533</v>
      </c>
      <c r="C7536" s="2" t="str">
        <f>_xlfn.CONCAT(MONTH('Rates Database'!C7535),"-",'Rates Database'!B7535,"-",'Rates Database'!E7535,"-",'Rates Database'!G7535,"-",'Rates Database'!J7535)</f>
        <v>12-2019-National Grid-Residential-Gloucester Muni Agg Rate</v>
      </c>
      <c r="D7536" s="2">
        <f t="shared" si="117"/>
        <v>1</v>
      </c>
    </row>
    <row r="7537" spans="2:4" ht="13.8" x14ac:dyDescent="0.2">
      <c r="B7537" s="18">
        <v>7534</v>
      </c>
      <c r="C7537" s="2" t="str">
        <f>_xlfn.CONCAT(MONTH('Rates Database'!C7536),"-",'Rates Database'!B7536,"-",'Rates Database'!E7536,"-",'Rates Database'!G7536,"-",'Rates Database'!J7536)</f>
        <v>12-2019-Eversource_EMA-Residential-Brookline Muni Agg Rate</v>
      </c>
      <c r="D7537" s="2">
        <f t="shared" si="117"/>
        <v>1</v>
      </c>
    </row>
    <row r="7538" spans="2:4" ht="13.8" x14ac:dyDescent="0.2">
      <c r="B7538" s="18">
        <v>7535</v>
      </c>
      <c r="C7538" s="2" t="str">
        <f>_xlfn.CONCAT(MONTH('Rates Database'!C7537),"-",'Rates Database'!B7537,"-",'Rates Database'!E7537,"-",'Rates Database'!G7537,"-",'Rates Database'!J7537)</f>
        <v>12-2019-Eversource_EMA-Residential-Bedford Muni Agg Rate</v>
      </c>
      <c r="D7538" s="2">
        <f t="shared" si="117"/>
        <v>1</v>
      </c>
    </row>
    <row r="7539" spans="2:4" ht="13.8" x14ac:dyDescent="0.2">
      <c r="B7539" s="18">
        <v>7536</v>
      </c>
      <c r="C7539" s="2" t="str">
        <f>_xlfn.CONCAT(MONTH('Rates Database'!C7538),"-",'Rates Database'!B7538,"-",'Rates Database'!E7538,"-",'Rates Database'!G7538,"-",'Rates Database'!J7538)</f>
        <v>12-2019-National Grid-Residential-Salem Muni Agg Rate</v>
      </c>
      <c r="D7539" s="2">
        <f t="shared" si="117"/>
        <v>1</v>
      </c>
    </row>
    <row r="7540" spans="2:4" ht="13.8" x14ac:dyDescent="0.2">
      <c r="B7540" s="18">
        <v>7537</v>
      </c>
      <c r="C7540" s="2" t="str">
        <f>_xlfn.CONCAT(MONTH('Rates Database'!C7539),"-",'Rates Database'!B7539,"-",'Rates Database'!E7539,"-",'Rates Database'!G7539,"-",'Rates Database'!J7539)</f>
        <v>12-2019-Eversource_EMA-Residential-Cambridge Muni Agg Rate</v>
      </c>
      <c r="D7540" s="2">
        <f t="shared" si="117"/>
        <v>1</v>
      </c>
    </row>
    <row r="7541" spans="2:4" ht="13.8" x14ac:dyDescent="0.2">
      <c r="B7541" s="18">
        <v>7538</v>
      </c>
      <c r="C7541" s="2" t="str">
        <f>_xlfn.CONCAT(MONTH('Rates Database'!C7540),"-",'Rates Database'!B7540,"-",'Rates Database'!E7540,"-",'Rates Database'!G7540,"-",'Rates Database'!J7540)</f>
        <v>12-2019-National Grid-Residential-Bellingham Muni Agg Rate</v>
      </c>
      <c r="D7541" s="2">
        <f t="shared" si="117"/>
        <v>1</v>
      </c>
    </row>
    <row r="7542" spans="2:4" ht="13.8" x14ac:dyDescent="0.2">
      <c r="B7542" s="18">
        <v>7539</v>
      </c>
      <c r="C7542" s="2" t="str">
        <f>_xlfn.CONCAT(MONTH('Rates Database'!C7541),"-",'Rates Database'!B7541,"-",'Rates Database'!E7541,"-",'Rates Database'!G7541,"-",'Rates Database'!J7541)</f>
        <v>12-2019-Eversource_EMA-Residential-Natick Muni Agg Rate</v>
      </c>
      <c r="D7542" s="2">
        <f t="shared" si="117"/>
        <v>1</v>
      </c>
    </row>
    <row r="7543" spans="2:4" ht="13.8" x14ac:dyDescent="0.2">
      <c r="B7543" s="18">
        <v>7540</v>
      </c>
      <c r="C7543" s="2" t="str">
        <f>_xlfn.CONCAT(MONTH('Rates Database'!C7542),"-",'Rates Database'!B7542,"-",'Rates Database'!E7542,"-",'Rates Database'!G7542,"-",'Rates Database'!J7542)</f>
        <v>12-2019-Eversource_EMA-Residential-Holliston Muni Agg Rate</v>
      </c>
      <c r="D7543" s="2">
        <f t="shared" si="117"/>
        <v>1</v>
      </c>
    </row>
    <row r="7544" spans="2:4" ht="13.8" x14ac:dyDescent="0.2">
      <c r="B7544" s="18">
        <v>7541</v>
      </c>
      <c r="C7544" s="2" t="str">
        <f>_xlfn.CONCAT(MONTH('Rates Database'!C7543),"-",'Rates Database'!B7543,"-",'Rates Database'!E7543,"-",'Rates Database'!G7543,"-",'Rates Database'!J7543)</f>
        <v>12-2019-National Grid-Residential-West Bridgewater Muni Agg Rate</v>
      </c>
      <c r="D7544" s="2">
        <f t="shared" si="117"/>
        <v>1</v>
      </c>
    </row>
    <row r="7545" spans="2:4" ht="13.8" x14ac:dyDescent="0.2">
      <c r="B7545" s="18">
        <v>7542</v>
      </c>
      <c r="C7545" s="2" t="str">
        <f>_xlfn.CONCAT(MONTH('Rates Database'!C7544),"-",'Rates Database'!B7544,"-",'Rates Database'!E7544,"-",'Rates Database'!G7544,"-",'Rates Database'!J7544)</f>
        <v>12-2019-Eversource_EMA-Residential-Newton Muni Agg Rate</v>
      </c>
      <c r="D7545" s="2">
        <f t="shared" si="117"/>
        <v>1</v>
      </c>
    </row>
    <row r="7546" spans="2:4" ht="13.8" x14ac:dyDescent="0.2">
      <c r="B7546" s="18">
        <v>7543</v>
      </c>
      <c r="C7546" s="2" t="str">
        <f>_xlfn.CONCAT(MONTH('Rates Database'!C7545),"-",'Rates Database'!B7545,"-",'Rates Database'!E7545,"-",'Rates Database'!G7545,"-",'Rates Database'!J7545)</f>
        <v>12-2019-National Grid-Residential-Hamilton Muni Agg Rate</v>
      </c>
      <c r="D7546" s="2">
        <f t="shared" si="117"/>
        <v>1</v>
      </c>
    </row>
    <row r="7547" spans="2:4" ht="13.8" x14ac:dyDescent="0.2">
      <c r="B7547" s="18">
        <v>7544</v>
      </c>
      <c r="C7547" s="2" t="str">
        <f>_xlfn.CONCAT(MONTH('Rates Database'!C7546),"-",'Rates Database'!B7546,"-",'Rates Database'!E7546,"-",'Rates Database'!G7546,"-",'Rates Database'!J7546)</f>
        <v>12-2019-National Grid-Residential-Millville Muni Agg Rate</v>
      </c>
      <c r="D7547" s="2">
        <f t="shared" si="117"/>
        <v>1</v>
      </c>
    </row>
    <row r="7548" spans="2:4" ht="13.8" x14ac:dyDescent="0.2">
      <c r="B7548" s="18">
        <v>7545</v>
      </c>
      <c r="C7548" s="2" t="str">
        <f>_xlfn.CONCAT(MONTH('Rates Database'!C7547),"-",'Rates Database'!B7547,"-",'Rates Database'!E7547,"-",'Rates Database'!G7547,"-",'Rates Database'!J7547)</f>
        <v>12-2019-National Grid-Residential-Swampscott Muni Agg Rate</v>
      </c>
      <c r="D7548" s="2">
        <f t="shared" si="117"/>
        <v>1</v>
      </c>
    </row>
    <row r="7549" spans="2:4" ht="13.8" x14ac:dyDescent="0.2">
      <c r="B7549" s="18">
        <v>7546</v>
      </c>
      <c r="C7549" s="2" t="str">
        <f>_xlfn.CONCAT(MONTH('Rates Database'!C7548),"-",'Rates Database'!B7548,"-",'Rates Database'!E7548,"-",'Rates Database'!G7548,"-",'Rates Database'!J7548)</f>
        <v>12-2019-Eversource_EMA-Residential-Watertown Muni Agg Rate</v>
      </c>
      <c r="D7549" s="2">
        <f t="shared" si="117"/>
        <v>1</v>
      </c>
    </row>
    <row r="7550" spans="2:4" ht="13.8" x14ac:dyDescent="0.2">
      <c r="B7550" s="18">
        <v>7547</v>
      </c>
      <c r="C7550" s="2" t="str">
        <f>_xlfn.CONCAT(MONTH('Rates Database'!C7549),"-",'Rates Database'!B7549,"-",'Rates Database'!E7549,"-",'Rates Database'!G7549,"-",'Rates Database'!J7549)</f>
        <v>12-2019-Eversource_WMA-Residential-Sandisfield Muni Agg Rate</v>
      </c>
      <c r="D7550" s="2">
        <f t="shared" si="117"/>
        <v>1</v>
      </c>
    </row>
    <row r="7551" spans="2:4" ht="13.8" x14ac:dyDescent="0.2">
      <c r="B7551" s="18">
        <v>7548</v>
      </c>
      <c r="C7551" s="2" t="str">
        <f>_xlfn.CONCAT(MONTH('Rates Database'!C7550),"-",'Rates Database'!B7550,"-",'Rates Database'!E7550,"-",'Rates Database'!G7550,"-",'Rates Database'!J7550)</f>
        <v>12-2019-Eversource_EMA-Residential-Walpole Muni Agg Rate</v>
      </c>
      <c r="D7551" s="2">
        <f t="shared" si="117"/>
        <v>1</v>
      </c>
    </row>
    <row r="7552" spans="2:4" ht="13.8" x14ac:dyDescent="0.2">
      <c r="B7552" s="18">
        <v>7549</v>
      </c>
      <c r="C7552" s="2" t="str">
        <f>_xlfn.CONCAT(MONTH('Rates Database'!C7551),"-",'Rates Database'!B7551,"-",'Rates Database'!E7551,"-",'Rates Database'!G7551,"-",'Rates Database'!J7551)</f>
        <v>12-2019-Eversource_EMA-Residential-Lexington Muni Agg Rate</v>
      </c>
      <c r="D7552" s="2">
        <f t="shared" si="117"/>
        <v>1</v>
      </c>
    </row>
    <row r="7553" spans="2:4" ht="13.8" x14ac:dyDescent="0.2">
      <c r="B7553" s="18">
        <v>7550</v>
      </c>
      <c r="C7553" s="2" t="str">
        <f>_xlfn.CONCAT(MONTH('Rates Database'!C7552),"-",'Rates Database'!B7552,"-",'Rates Database'!E7552,"-",'Rates Database'!G7552,"-",'Rates Database'!J7552)</f>
        <v>12-2019-National Grid-Residential-Foxborough Muni Agg Rate</v>
      </c>
      <c r="D7553" s="2">
        <f t="shared" si="117"/>
        <v>1</v>
      </c>
    </row>
    <row r="7554" spans="2:4" ht="13.8" x14ac:dyDescent="0.2">
      <c r="B7554" s="18">
        <v>7551</v>
      </c>
      <c r="C7554" s="2" t="str">
        <f>_xlfn.CONCAT(MONTH('Rates Database'!C7553),"-",'Rates Database'!B7553,"-",'Rates Database'!E7553,"-",'Rates Database'!G7553,"-",'Rates Database'!J7553)</f>
        <v>12-2019-National Grid-Residential-Lowell Muni Agg Rate</v>
      </c>
      <c r="D7554" s="2">
        <f t="shared" si="117"/>
        <v>1</v>
      </c>
    </row>
    <row r="7555" spans="2:4" ht="13.8" x14ac:dyDescent="0.2">
      <c r="B7555" s="18">
        <v>7552</v>
      </c>
      <c r="C7555" s="2" t="str">
        <f>_xlfn.CONCAT(MONTH('Rates Database'!C7554),"-",'Rates Database'!B7554,"-",'Rates Database'!E7554,"-",'Rates Database'!G7554,"-",'Rates Database'!J7554)</f>
        <v>1-2020-National Grid-Residential-Wendell Muni Agg Rate</v>
      </c>
      <c r="D7555" s="2">
        <f t="shared" si="117"/>
        <v>1</v>
      </c>
    </row>
    <row r="7556" spans="2:4" ht="13.8" x14ac:dyDescent="0.2">
      <c r="B7556" s="18">
        <v>7553</v>
      </c>
      <c r="C7556" s="2" t="str">
        <f>_xlfn.CONCAT(MONTH('Rates Database'!C7555),"-",'Rates Database'!B7555,"-",'Rates Database'!E7555,"-",'Rates Database'!G7555,"-",'Rates Database'!J7555)</f>
        <v>1-2020-National Grid-Residential-Nantucket Muni Agg Rate</v>
      </c>
      <c r="D7556" s="2">
        <f t="shared" si="117"/>
        <v>1</v>
      </c>
    </row>
    <row r="7557" spans="2:4" ht="13.8" x14ac:dyDescent="0.2">
      <c r="B7557" s="18">
        <v>7554</v>
      </c>
      <c r="C7557" s="2" t="str">
        <f>_xlfn.CONCAT(MONTH('Rates Database'!C7556),"-",'Rates Database'!B7556,"-",'Rates Database'!E7556,"-",'Rates Database'!G7556,"-",'Rates Database'!J7556)</f>
        <v>1-2020-National Grid-Residential-Westborough Muni Agg Rate</v>
      </c>
      <c r="D7557" s="2">
        <f t="shared" ref="D7557:D7620" si="118">COUNTIF($C$4:$C$10092,C7557)</f>
        <v>1</v>
      </c>
    </row>
    <row r="7558" spans="2:4" ht="13.8" x14ac:dyDescent="0.2">
      <c r="B7558" s="18">
        <v>7555</v>
      </c>
      <c r="C7558" s="2" t="str">
        <f>_xlfn.CONCAT(MONTH('Rates Database'!C7557),"-",'Rates Database'!B7557,"-",'Rates Database'!E7557,"-",'Rates Database'!G7557,"-",'Rates Database'!J7557)</f>
        <v>1-2020-National Grid-Residential-Chelmsford Muni Agg Rate</v>
      </c>
      <c r="D7558" s="2">
        <f t="shared" si="118"/>
        <v>1</v>
      </c>
    </row>
    <row r="7559" spans="2:4" ht="13.8" x14ac:dyDescent="0.2">
      <c r="B7559" s="18">
        <v>7556</v>
      </c>
      <c r="C7559" s="2" t="str">
        <f>_xlfn.CONCAT(MONTH('Rates Database'!C7558),"-",'Rates Database'!B7558,"-",'Rates Database'!E7558,"-",'Rates Database'!G7558,"-",'Rates Database'!J7558)</f>
        <v>1-2020-Eversource_WMA-Residential-West Springfield Muni Agg Rate</v>
      </c>
      <c r="D7559" s="2">
        <f t="shared" si="118"/>
        <v>1</v>
      </c>
    </row>
    <row r="7560" spans="2:4" ht="13.8" x14ac:dyDescent="0.2">
      <c r="B7560" s="18">
        <v>7557</v>
      </c>
      <c r="C7560" s="2" t="str">
        <f>_xlfn.CONCAT(MONTH('Rates Database'!C7559),"-",'Rates Database'!B7559,"-",'Rates Database'!E7559,"-",'Rates Database'!G7559,"-",'Rates Database'!J7559)</f>
        <v>1-2020-National Grid-Residential-Marlborough Muni Agg Rate</v>
      </c>
      <c r="D7560" s="2">
        <f t="shared" si="118"/>
        <v>1</v>
      </c>
    </row>
    <row r="7561" spans="2:4" ht="13.8" x14ac:dyDescent="0.2">
      <c r="B7561" s="18">
        <v>7558</v>
      </c>
      <c r="C7561" s="2" t="str">
        <f>_xlfn.CONCAT(MONTH('Rates Database'!C7560),"-",'Rates Database'!B7560,"-",'Rates Database'!E7560,"-",'Rates Database'!G7560,"-",'Rates Database'!J7560)</f>
        <v>1-2020-Eversource_WMA-Residential-Pittsfield Muni Agg Rate</v>
      </c>
      <c r="D7561" s="2">
        <f t="shared" si="118"/>
        <v>1</v>
      </c>
    </row>
    <row r="7562" spans="2:4" ht="13.8" x14ac:dyDescent="0.2">
      <c r="B7562" s="18">
        <v>7559</v>
      </c>
      <c r="C7562" s="2" t="str">
        <f>_xlfn.CONCAT(MONTH('Rates Database'!C7561),"-",'Rates Database'!B7561,"-",'Rates Database'!E7561,"-",'Rates Database'!G7561,"-",'Rates Database'!J7561)</f>
        <v>1-2020-National Grid-Residential-Lancaster Muni Agg Rate</v>
      </c>
      <c r="D7562" s="2">
        <f t="shared" si="118"/>
        <v>1</v>
      </c>
    </row>
    <row r="7563" spans="2:4" ht="13.8" x14ac:dyDescent="0.2">
      <c r="B7563" s="18">
        <v>7560</v>
      </c>
      <c r="C7563" s="2" t="str">
        <f>_xlfn.CONCAT(MONTH('Rates Database'!C7562),"-",'Rates Database'!B7562,"-",'Rates Database'!E7562,"-",'Rates Database'!G7562,"-",'Rates Database'!J7562)</f>
        <v>1-2020-Eversource_WMA-Residential-Leverett Muni Agg Rate</v>
      </c>
      <c r="D7563" s="2">
        <f t="shared" si="118"/>
        <v>1</v>
      </c>
    </row>
    <row r="7564" spans="2:4" ht="13.8" x14ac:dyDescent="0.2">
      <c r="B7564" s="18">
        <v>7561</v>
      </c>
      <c r="C7564" s="2" t="str">
        <f>_xlfn.CONCAT(MONTH('Rates Database'!C7563),"-",'Rates Database'!B7563,"-",'Rates Database'!E7563,"-",'Rates Database'!G7563,"-",'Rates Database'!J7563)</f>
        <v>1-2020-Eversource_WMA-Residential-Hadley Muni Agg Rate</v>
      </c>
      <c r="D7564" s="2">
        <f t="shared" si="118"/>
        <v>1</v>
      </c>
    </row>
    <row r="7565" spans="2:4" ht="13.8" x14ac:dyDescent="0.2">
      <c r="B7565" s="18">
        <v>7562</v>
      </c>
      <c r="C7565" s="2" t="str">
        <f>_xlfn.CONCAT(MONTH('Rates Database'!C7564),"-",'Rates Database'!B7564,"-",'Rates Database'!E7564,"-",'Rates Database'!G7564,"-",'Rates Database'!J7564)</f>
        <v>1-2020-Eversource_WMA-Residential-Sandisfield Muni Agg Rate</v>
      </c>
      <c r="D7565" s="2">
        <f t="shared" si="118"/>
        <v>1</v>
      </c>
    </row>
    <row r="7566" spans="2:4" ht="13.8" x14ac:dyDescent="0.2">
      <c r="B7566" s="18">
        <v>7563</v>
      </c>
      <c r="C7566" s="2" t="str">
        <f>_xlfn.CONCAT(MONTH('Rates Database'!C7565),"-",'Rates Database'!B7565,"-",'Rates Database'!E7565,"-",'Rates Database'!G7565,"-",'Rates Database'!J7565)</f>
        <v>1-2020-National Grid-Residential-Great Barrington Muni Agg Rate</v>
      </c>
      <c r="D7566" s="2">
        <f t="shared" si="118"/>
        <v>1</v>
      </c>
    </row>
    <row r="7567" spans="2:4" ht="13.8" x14ac:dyDescent="0.2">
      <c r="B7567" s="18">
        <v>7564</v>
      </c>
      <c r="C7567" s="2" t="str">
        <f>_xlfn.CONCAT(MONTH('Rates Database'!C7566),"-",'Rates Database'!B7566,"-",'Rates Database'!E7566,"-",'Rates Database'!G7566,"-",'Rates Database'!J7566)</f>
        <v>1-2020-National Grid-Residential-Williamsburg Muni Agg Rate</v>
      </c>
      <c r="D7567" s="2">
        <f t="shared" si="118"/>
        <v>1</v>
      </c>
    </row>
    <row r="7568" spans="2:4" ht="13.8" x14ac:dyDescent="0.2">
      <c r="B7568" s="18">
        <v>7565</v>
      </c>
      <c r="C7568" s="2" t="str">
        <f>_xlfn.CONCAT(MONTH('Rates Database'!C7567),"-",'Rates Database'!B7567,"-",'Rates Database'!E7567,"-",'Rates Database'!G7567,"-",'Rates Database'!J7567)</f>
        <v>1-2020-National Grid-Residential-Winchendon Muni Agg Rate</v>
      </c>
      <c r="D7568" s="2">
        <f t="shared" si="118"/>
        <v>1</v>
      </c>
    </row>
    <row r="7569" spans="2:4" ht="13.8" x14ac:dyDescent="0.2">
      <c r="B7569" s="18">
        <v>7566</v>
      </c>
      <c r="C7569" s="2" t="str">
        <f>_xlfn.CONCAT(MONTH('Rates Database'!C7568),"-",'Rates Database'!B7568,"-",'Rates Database'!E7568,"-",'Rates Database'!G7568,"-",'Rates Database'!J7568)</f>
        <v>1-2020-Eversource_WMA-Residential-Lanesborough Muni Agg Rate</v>
      </c>
      <c r="D7569" s="2">
        <f t="shared" si="118"/>
        <v>1</v>
      </c>
    </row>
    <row r="7570" spans="2:4" ht="13.8" x14ac:dyDescent="0.2">
      <c r="B7570" s="18">
        <v>7567</v>
      </c>
      <c r="C7570" s="2" t="str">
        <f>_xlfn.CONCAT(MONTH('Rates Database'!C7569),"-",'Rates Database'!B7569,"-",'Rates Database'!E7569,"-",'Rates Database'!G7569,"-",'Rates Database'!J7569)</f>
        <v>1-2020-National Grid-Residential-Charlton Muni Agg Rate</v>
      </c>
      <c r="D7570" s="2">
        <f t="shared" si="118"/>
        <v>1</v>
      </c>
    </row>
    <row r="7571" spans="2:4" ht="13.8" x14ac:dyDescent="0.2">
      <c r="B7571" s="18">
        <v>7568</v>
      </c>
      <c r="C7571" s="2" t="str">
        <f>_xlfn.CONCAT(MONTH('Rates Database'!C7570),"-",'Rates Database'!B7570,"-",'Rates Database'!E7570,"-",'Rates Database'!G7570,"-",'Rates Database'!J7570)</f>
        <v>1-2020-National Grid-Residential-Millbury Muni Agg Rate</v>
      </c>
      <c r="D7571" s="2">
        <f t="shared" si="118"/>
        <v>1</v>
      </c>
    </row>
    <row r="7572" spans="2:4" ht="13.8" x14ac:dyDescent="0.2">
      <c r="B7572" s="18">
        <v>7569</v>
      </c>
      <c r="C7572" s="2" t="str">
        <f>_xlfn.CONCAT(MONTH('Rates Database'!C7571),"-",'Rates Database'!B7571,"-",'Rates Database'!E7571,"-",'Rates Database'!G7571,"-",'Rates Database'!J7571)</f>
        <v>1-2020-National Grid-Residential-Oxford Muni Agg Rate</v>
      </c>
      <c r="D7572" s="2">
        <f t="shared" si="118"/>
        <v>1</v>
      </c>
    </row>
    <row r="7573" spans="2:4" ht="13.8" x14ac:dyDescent="0.2">
      <c r="B7573" s="18">
        <v>7570</v>
      </c>
      <c r="C7573" s="2" t="str">
        <f>_xlfn.CONCAT(MONTH('Rates Database'!C7572),"-",'Rates Database'!B7572,"-",'Rates Database'!E7572,"-",'Rates Database'!G7572,"-",'Rates Database'!J7572)</f>
        <v>1-2020-Eversource_EMA-Residential-Plymouth Muni Agg Rate</v>
      </c>
      <c r="D7573" s="2">
        <f t="shared" si="118"/>
        <v>1</v>
      </c>
    </row>
    <row r="7574" spans="2:4" ht="13.8" x14ac:dyDescent="0.2">
      <c r="B7574" s="18">
        <v>7571</v>
      </c>
      <c r="C7574" s="2" t="str">
        <f>_xlfn.CONCAT(MONTH('Rates Database'!C7573),"-",'Rates Database'!B7573,"-",'Rates Database'!E7573,"-",'Rates Database'!G7573,"-",'Rates Database'!J7573)</f>
        <v>1-2020-National Grid-Residential-Auburn Muni Agg Rate</v>
      </c>
      <c r="D7574" s="2">
        <f t="shared" si="118"/>
        <v>1</v>
      </c>
    </row>
    <row r="7575" spans="2:4" ht="13.8" x14ac:dyDescent="0.2">
      <c r="B7575" s="18">
        <v>7572</v>
      </c>
      <c r="C7575" s="2" t="str">
        <f>_xlfn.CONCAT(MONTH('Rates Database'!C7574),"-",'Rates Database'!B7574,"-",'Rates Database'!E7574,"-",'Rates Database'!G7574,"-",'Rates Database'!J7574)</f>
        <v>1-2020-National Grid-Residential-Orange Muni Agg Rate</v>
      </c>
      <c r="D7575" s="2">
        <f t="shared" si="118"/>
        <v>1</v>
      </c>
    </row>
    <row r="7576" spans="2:4" ht="13.8" x14ac:dyDescent="0.2">
      <c r="B7576" s="18">
        <v>7573</v>
      </c>
      <c r="C7576" s="2" t="str">
        <f>_xlfn.CONCAT(MONTH('Rates Database'!C7575),"-",'Rates Database'!B7575,"-",'Rates Database'!E7575,"-",'Rates Database'!G7575,"-",'Rates Database'!J7575)</f>
        <v>1-2020-National Grid-Residential-Adams Muni Agg Rate</v>
      </c>
      <c r="D7576" s="2">
        <f t="shared" si="118"/>
        <v>1</v>
      </c>
    </row>
    <row r="7577" spans="2:4" ht="13.8" x14ac:dyDescent="0.2">
      <c r="B7577" s="18">
        <v>7574</v>
      </c>
      <c r="C7577" s="2" t="str">
        <f>_xlfn.CONCAT(MONTH('Rates Database'!C7576),"-",'Rates Database'!B7576,"-",'Rates Database'!E7576,"-",'Rates Database'!G7576,"-",'Rates Database'!J7576)</f>
        <v>1-2020-Eversource_WMA-Residential-Cheshire Muni Agg Rate</v>
      </c>
      <c r="D7577" s="2">
        <f t="shared" si="118"/>
        <v>1</v>
      </c>
    </row>
    <row r="7578" spans="2:4" ht="13.8" x14ac:dyDescent="0.2">
      <c r="B7578" s="18">
        <v>7575</v>
      </c>
      <c r="C7578" s="2" t="str">
        <f>_xlfn.CONCAT(MONTH('Rates Database'!C7577),"-",'Rates Database'!B7577,"-",'Rates Database'!E7577,"-",'Rates Database'!G7577,"-",'Rates Database'!J7577)</f>
        <v>1-2020-Eversource_EMA-Residential-Acushnet Muni Agg Rate</v>
      </c>
      <c r="D7578" s="2">
        <f t="shared" si="118"/>
        <v>1</v>
      </c>
    </row>
    <row r="7579" spans="2:4" ht="13.8" x14ac:dyDescent="0.2">
      <c r="B7579" s="18">
        <v>7576</v>
      </c>
      <c r="C7579" s="2" t="str">
        <f>_xlfn.CONCAT(MONTH('Rates Database'!C7578),"-",'Rates Database'!B7578,"-",'Rates Database'!E7578,"-",'Rates Database'!G7578,"-",'Rates Database'!J7578)</f>
        <v>1-2020-National Grid-Residential-Attleboro Muni Agg Rate</v>
      </c>
      <c r="D7579" s="2">
        <f t="shared" si="118"/>
        <v>1</v>
      </c>
    </row>
    <row r="7580" spans="2:4" ht="13.8" x14ac:dyDescent="0.2">
      <c r="B7580" s="18">
        <v>7577</v>
      </c>
      <c r="C7580" s="2" t="str">
        <f>_xlfn.CONCAT(MONTH('Rates Database'!C7579),"-",'Rates Database'!B7579,"-",'Rates Database'!E7579,"-",'Rates Database'!G7579,"-",'Rates Database'!J7579)</f>
        <v>1-2020-Eversource_EMA-Residential-Carver Muni Agg Rate</v>
      </c>
      <c r="D7580" s="2">
        <f t="shared" si="118"/>
        <v>1</v>
      </c>
    </row>
    <row r="7581" spans="2:4" ht="13.8" x14ac:dyDescent="0.2">
      <c r="B7581" s="18">
        <v>7578</v>
      </c>
      <c r="C7581" s="2" t="str">
        <f>_xlfn.CONCAT(MONTH('Rates Database'!C7580),"-",'Rates Database'!B7580,"-",'Rates Database'!E7580,"-",'Rates Database'!G7580,"-",'Rates Database'!J7580)</f>
        <v>1-2020-Eversource_EMA-Residential-Dartmouth Muni Agg Rate</v>
      </c>
      <c r="D7581" s="2">
        <f t="shared" si="118"/>
        <v>1</v>
      </c>
    </row>
    <row r="7582" spans="2:4" ht="13.8" x14ac:dyDescent="0.2">
      <c r="B7582" s="18">
        <v>7579</v>
      </c>
      <c r="C7582" s="2" t="str">
        <f>_xlfn.CONCAT(MONTH('Rates Database'!C7581),"-",'Rates Database'!B7581,"-",'Rates Database'!E7581,"-",'Rates Database'!G7581,"-",'Rates Database'!J7581)</f>
        <v>1-2020-National Grid-Residential-Dighton Muni Agg Rate</v>
      </c>
      <c r="D7582" s="2">
        <f t="shared" si="118"/>
        <v>1</v>
      </c>
    </row>
    <row r="7583" spans="2:4" ht="13.8" x14ac:dyDescent="0.2">
      <c r="B7583" s="18">
        <v>7580</v>
      </c>
      <c r="C7583" s="2" t="str">
        <f>_xlfn.CONCAT(MONTH('Rates Database'!C7582),"-",'Rates Database'!B7582,"-",'Rates Database'!E7582,"-",'Rates Database'!G7582,"-",'Rates Database'!J7582)</f>
        <v>1-2020-National Grid-Residential-Douglas Muni Agg Rate</v>
      </c>
      <c r="D7583" s="2">
        <f t="shared" si="118"/>
        <v>1</v>
      </c>
    </row>
    <row r="7584" spans="2:4" ht="13.8" x14ac:dyDescent="0.2">
      <c r="B7584" s="18">
        <v>7581</v>
      </c>
      <c r="C7584" s="2" t="str">
        <f>_xlfn.CONCAT(MONTH('Rates Database'!C7583),"-",'Rates Database'!B7583,"-",'Rates Database'!E7583,"-",'Rates Database'!G7583,"-",'Rates Database'!J7583)</f>
        <v>1-2020-National Grid-Residential-Dracut Muni Agg Rate</v>
      </c>
      <c r="D7584" s="2">
        <f t="shared" si="118"/>
        <v>1</v>
      </c>
    </row>
    <row r="7585" spans="2:4" ht="13.8" x14ac:dyDescent="0.2">
      <c r="B7585" s="18">
        <v>7582</v>
      </c>
      <c r="C7585" s="2" t="str">
        <f>_xlfn.CONCAT(MONTH('Rates Database'!C7584),"-",'Rates Database'!B7584,"-",'Rates Database'!E7584,"-",'Rates Database'!G7584,"-",'Rates Database'!J7584)</f>
        <v>1-2020-Eversource_EMA-Residential-Fairhaven Muni Agg Rate</v>
      </c>
      <c r="D7585" s="2">
        <f t="shared" si="118"/>
        <v>1</v>
      </c>
    </row>
    <row r="7586" spans="2:4" ht="13.8" x14ac:dyDescent="0.2">
      <c r="B7586" s="18">
        <v>7583</v>
      </c>
      <c r="C7586" s="2" t="str">
        <f>_xlfn.CONCAT(MONTH('Rates Database'!C7585),"-",'Rates Database'!B7585,"-",'Rates Database'!E7585,"-",'Rates Database'!G7585,"-",'Rates Database'!J7585)</f>
        <v>1-2020-National Grid-Residential-Fall River Muni Agg Rate</v>
      </c>
      <c r="D7586" s="2">
        <f t="shared" si="118"/>
        <v>1</v>
      </c>
    </row>
    <row r="7587" spans="2:4" ht="13.8" x14ac:dyDescent="0.2">
      <c r="B7587" s="18">
        <v>7584</v>
      </c>
      <c r="C7587" s="2" t="str">
        <f>_xlfn.CONCAT(MONTH('Rates Database'!C7586),"-",'Rates Database'!B7586,"-",'Rates Database'!E7586,"-",'Rates Database'!G7586,"-",'Rates Database'!J7586)</f>
        <v>1-2020-Eversource_EMA-Residential-Freetown Muni Agg Rate</v>
      </c>
      <c r="D7587" s="2">
        <f t="shared" si="118"/>
        <v>1</v>
      </c>
    </row>
    <row r="7588" spans="2:4" ht="13.8" x14ac:dyDescent="0.2">
      <c r="B7588" s="18">
        <v>7585</v>
      </c>
      <c r="C7588" s="2" t="str">
        <f>_xlfn.CONCAT(MONTH('Rates Database'!C7587),"-",'Rates Database'!B7587,"-",'Rates Database'!E7587,"-",'Rates Database'!G7587,"-",'Rates Database'!J7587)</f>
        <v>1-2020-Eversource_EMA-Residential-Mattapoisett Muni Agg Rate</v>
      </c>
      <c r="D7588" s="2">
        <f t="shared" si="118"/>
        <v>1</v>
      </c>
    </row>
    <row r="7589" spans="2:4" ht="13.8" x14ac:dyDescent="0.2">
      <c r="B7589" s="18">
        <v>7586</v>
      </c>
      <c r="C7589" s="2" t="str">
        <f>_xlfn.CONCAT(MONTH('Rates Database'!C7588),"-",'Rates Database'!B7588,"-",'Rates Database'!E7588,"-",'Rates Database'!G7588,"-",'Rates Database'!J7588)</f>
        <v>1-2020-Eversource_EMA-Residential-New Bedford Muni Agg Rate</v>
      </c>
      <c r="D7589" s="2">
        <f t="shared" si="118"/>
        <v>1</v>
      </c>
    </row>
    <row r="7590" spans="2:4" ht="13.8" x14ac:dyDescent="0.2">
      <c r="B7590" s="18">
        <v>7587</v>
      </c>
      <c r="C7590" s="2" t="str">
        <f>_xlfn.CONCAT(MONTH('Rates Database'!C7589),"-",'Rates Database'!B7589,"-",'Rates Database'!E7589,"-",'Rates Database'!G7589,"-",'Rates Database'!J7589)</f>
        <v>1-2020-National Grid-Residential-Northbridge Muni Agg Rate</v>
      </c>
      <c r="D7590" s="2">
        <f t="shared" si="118"/>
        <v>1</v>
      </c>
    </row>
    <row r="7591" spans="2:4" ht="13.8" x14ac:dyDescent="0.2">
      <c r="B7591" s="18">
        <v>7588</v>
      </c>
      <c r="C7591" s="2" t="str">
        <f>_xlfn.CONCAT(MONTH('Rates Database'!C7590),"-",'Rates Database'!B7590,"-",'Rates Database'!E7590,"-",'Rates Database'!G7590,"-",'Rates Database'!J7590)</f>
        <v>1-2020-National Grid-Residential-Norton Muni Agg Rate</v>
      </c>
      <c r="D7591" s="2">
        <f t="shared" si="118"/>
        <v>1</v>
      </c>
    </row>
    <row r="7592" spans="2:4" ht="13.8" x14ac:dyDescent="0.2">
      <c r="B7592" s="18">
        <v>7589</v>
      </c>
      <c r="C7592" s="2" t="str">
        <f>_xlfn.CONCAT(MONTH('Rates Database'!C7591),"-",'Rates Database'!B7591,"-",'Rates Database'!E7591,"-",'Rates Database'!G7591,"-",'Rates Database'!J7591)</f>
        <v>1-2020-National Grid-Residential-Plainville Muni Agg Rate</v>
      </c>
      <c r="D7592" s="2">
        <f t="shared" si="118"/>
        <v>1</v>
      </c>
    </row>
    <row r="7593" spans="2:4" ht="13.8" x14ac:dyDescent="0.2">
      <c r="B7593" s="18">
        <v>7590</v>
      </c>
      <c r="C7593" s="2" t="str">
        <f>_xlfn.CONCAT(MONTH('Rates Database'!C7592),"-",'Rates Database'!B7592,"-",'Rates Database'!E7592,"-",'Rates Database'!G7592,"-",'Rates Database'!J7592)</f>
        <v>1-2020-National Grid-Residential-Rehoboth Muni Agg Rate</v>
      </c>
      <c r="D7593" s="2">
        <f t="shared" si="118"/>
        <v>1</v>
      </c>
    </row>
    <row r="7594" spans="2:4" ht="13.8" x14ac:dyDescent="0.2">
      <c r="B7594" s="18">
        <v>7591</v>
      </c>
      <c r="C7594" s="2" t="str">
        <f>_xlfn.CONCAT(MONTH('Rates Database'!C7593),"-",'Rates Database'!B7593,"-",'Rates Database'!E7593,"-",'Rates Database'!G7593,"-",'Rates Database'!J7593)</f>
        <v>1-2020-National Grid-Residential-Seekonk Muni Agg Rate</v>
      </c>
      <c r="D7594" s="2">
        <f t="shared" si="118"/>
        <v>1</v>
      </c>
    </row>
    <row r="7595" spans="2:4" ht="13.8" x14ac:dyDescent="0.2">
      <c r="B7595" s="18">
        <v>7592</v>
      </c>
      <c r="C7595" s="2" t="str">
        <f>_xlfn.CONCAT(MONTH('Rates Database'!C7594),"-",'Rates Database'!B7594,"-",'Rates Database'!E7594,"-",'Rates Database'!G7594,"-",'Rates Database'!J7594)</f>
        <v>1-2020-National Grid-Residential-Somerset Muni Agg Rate</v>
      </c>
      <c r="D7595" s="2">
        <f t="shared" si="118"/>
        <v>1</v>
      </c>
    </row>
    <row r="7596" spans="2:4" ht="13.8" x14ac:dyDescent="0.2">
      <c r="B7596" s="18">
        <v>7593</v>
      </c>
      <c r="C7596" s="2" t="str">
        <f>_xlfn.CONCAT(MONTH('Rates Database'!C7595),"-",'Rates Database'!B7595,"-",'Rates Database'!E7595,"-",'Rates Database'!G7595,"-",'Rates Database'!J7595)</f>
        <v>1-2020-National Grid-Residential-Swansea Muni Agg Rate</v>
      </c>
      <c r="D7596" s="2">
        <f t="shared" si="118"/>
        <v>1</v>
      </c>
    </row>
    <row r="7597" spans="2:4" ht="13.8" x14ac:dyDescent="0.2">
      <c r="B7597" s="18">
        <v>7594</v>
      </c>
      <c r="C7597" s="2" t="str">
        <f>_xlfn.CONCAT(MONTH('Rates Database'!C7596),"-",'Rates Database'!B7596,"-",'Rates Database'!E7596,"-",'Rates Database'!G7596,"-",'Rates Database'!J7596)</f>
        <v>1-2020-National Grid-Residential-Westford Muni Agg Rate</v>
      </c>
      <c r="D7597" s="2">
        <f t="shared" si="118"/>
        <v>1</v>
      </c>
    </row>
    <row r="7598" spans="2:4" ht="13.8" x14ac:dyDescent="0.2">
      <c r="B7598" s="18">
        <v>7595</v>
      </c>
      <c r="C7598" s="2" t="str">
        <f>_xlfn.CONCAT(MONTH('Rates Database'!C7597),"-",'Rates Database'!B7597,"-",'Rates Database'!E7597,"-",'Rates Database'!G7597,"-",'Rates Database'!J7597)</f>
        <v>1-2020-Eversource_EMA-Residential-Westport Muni Agg Rate</v>
      </c>
      <c r="D7598" s="2">
        <f t="shared" si="118"/>
        <v>1</v>
      </c>
    </row>
    <row r="7599" spans="2:4" ht="13.8" x14ac:dyDescent="0.2">
      <c r="B7599" s="18">
        <v>7596</v>
      </c>
      <c r="C7599" s="2" t="str">
        <f>_xlfn.CONCAT(MONTH('Rates Database'!C7598),"-",'Rates Database'!B7598,"-",'Rates Database'!E7598,"-",'Rates Database'!G7598,"-",'Rates Database'!J7598)</f>
        <v>1-2020-Unitil-Residential-Ashby Muni Agg Rate</v>
      </c>
      <c r="D7599" s="2">
        <f t="shared" si="118"/>
        <v>1</v>
      </c>
    </row>
    <row r="7600" spans="2:4" ht="13.8" x14ac:dyDescent="0.2">
      <c r="B7600" s="18">
        <v>7597</v>
      </c>
      <c r="C7600" s="2" t="str">
        <f>_xlfn.CONCAT(MONTH('Rates Database'!C7599),"-",'Rates Database'!B7599,"-",'Rates Database'!E7599,"-",'Rates Database'!G7599,"-",'Rates Database'!J7599)</f>
        <v>1-2020-National Grid-Residential-West Brookfield Muni Agg Rate</v>
      </c>
      <c r="D7600" s="2">
        <f t="shared" si="118"/>
        <v>1</v>
      </c>
    </row>
    <row r="7601" spans="2:4" ht="13.8" x14ac:dyDescent="0.2">
      <c r="B7601" s="18">
        <v>7598</v>
      </c>
      <c r="C7601" s="2" t="str">
        <f>_xlfn.CONCAT(MONTH('Rates Database'!C7600),"-",'Rates Database'!B7600,"-",'Rates Database'!E7600,"-",'Rates Database'!G7600,"-",'Rates Database'!J7600)</f>
        <v>1-2020-Eversource_EMA-Residential-Somerville Muni Agg Rate</v>
      </c>
      <c r="D7601" s="2">
        <f t="shared" si="118"/>
        <v>1</v>
      </c>
    </row>
    <row r="7602" spans="2:4" ht="13.8" x14ac:dyDescent="0.2">
      <c r="B7602" s="18">
        <v>7599</v>
      </c>
      <c r="C7602" s="2" t="str">
        <f>_xlfn.CONCAT(MONTH('Rates Database'!C7601),"-",'Rates Database'!B7601,"-",'Rates Database'!E7601,"-",'Rates Database'!G7601,"-",'Rates Database'!J7601)</f>
        <v>1-2020-National Grid-Residential-Gardner Muni Agg Rate</v>
      </c>
      <c r="D7602" s="2">
        <f t="shared" si="118"/>
        <v>1</v>
      </c>
    </row>
    <row r="7603" spans="2:4" ht="13.8" x14ac:dyDescent="0.2">
      <c r="B7603" s="18">
        <v>7600</v>
      </c>
      <c r="C7603" s="2" t="str">
        <f>_xlfn.CONCAT(MONTH('Rates Database'!C7602),"-",'Rates Database'!B7602,"-",'Rates Database'!E7602,"-",'Rates Database'!G7602,"-",'Rates Database'!J7602)</f>
        <v>1-2020-National Grid-Residential-Melrose Muni Agg Rate</v>
      </c>
      <c r="D7603" s="2">
        <f t="shared" si="118"/>
        <v>1</v>
      </c>
    </row>
    <row r="7604" spans="2:4" ht="13.8" x14ac:dyDescent="0.2">
      <c r="B7604" s="18">
        <v>7601</v>
      </c>
      <c r="C7604" s="2" t="str">
        <f>_xlfn.CONCAT(MONTH('Rates Database'!C7603),"-",'Rates Database'!B7603,"-",'Rates Database'!E7603,"-",'Rates Database'!G7603,"-",'Rates Database'!J7603)</f>
        <v>1-2020-Eversource_EMA-Residential-Kingston Muni Agg Rate</v>
      </c>
      <c r="D7604" s="2">
        <f t="shared" si="118"/>
        <v>1</v>
      </c>
    </row>
    <row r="7605" spans="2:4" ht="13.8" x14ac:dyDescent="0.2">
      <c r="B7605" s="18">
        <v>7602</v>
      </c>
      <c r="C7605" s="2" t="str">
        <f>_xlfn.CONCAT(MONTH('Rates Database'!C7604),"-",'Rates Database'!B7604,"-",'Rates Database'!E7604,"-",'Rates Database'!G7604,"-",'Rates Database'!J7604)</f>
        <v>1-2020-Eversource_WMA-Residential-Greenfield Muni Agg Rate</v>
      </c>
      <c r="D7605" s="2">
        <f t="shared" si="118"/>
        <v>1</v>
      </c>
    </row>
    <row r="7606" spans="2:4" ht="13.8" x14ac:dyDescent="0.2">
      <c r="B7606" s="18">
        <v>7603</v>
      </c>
      <c r="C7606" s="2" t="str">
        <f>_xlfn.CONCAT(MONTH('Rates Database'!C7605),"-",'Rates Database'!B7605,"-",'Rates Database'!E7605,"-",'Rates Database'!G7605,"-",'Rates Database'!J7605)</f>
        <v>1-2020-Eversource_EMA-Residential-Dedham Muni Agg Rate</v>
      </c>
      <c r="D7606" s="2">
        <f t="shared" si="118"/>
        <v>1</v>
      </c>
    </row>
    <row r="7607" spans="2:4" ht="13.8" x14ac:dyDescent="0.2">
      <c r="B7607" s="18">
        <v>7604</v>
      </c>
      <c r="C7607" s="2" t="str">
        <f>_xlfn.CONCAT(MONTH('Rates Database'!C7606),"-",'Rates Database'!B7606,"-",'Rates Database'!E7606,"-",'Rates Database'!G7606,"-",'Rates Database'!J7606)</f>
        <v>1-2020-National Grid-Residential-Avon Muni Agg Rate</v>
      </c>
      <c r="D7607" s="2">
        <f t="shared" si="118"/>
        <v>1</v>
      </c>
    </row>
    <row r="7608" spans="2:4" ht="13.8" x14ac:dyDescent="0.2">
      <c r="B7608" s="18">
        <v>7605</v>
      </c>
      <c r="C7608" s="2" t="str">
        <f>_xlfn.CONCAT(MONTH('Rates Database'!C7607),"-",'Rates Database'!B7607,"-",'Rates Database'!E7607,"-",'Rates Database'!G7607,"-",'Rates Database'!J7607)</f>
        <v>1-2020-National Grid-Residential-Billerica Muni Agg Rate</v>
      </c>
      <c r="D7608" s="2">
        <f t="shared" si="118"/>
        <v>1</v>
      </c>
    </row>
    <row r="7609" spans="2:4" ht="13.8" x14ac:dyDescent="0.2">
      <c r="B7609" s="18">
        <v>7606</v>
      </c>
      <c r="C7609" s="2" t="str">
        <f>_xlfn.CONCAT(MONTH('Rates Database'!C7608),"-",'Rates Database'!B7608,"-",'Rates Database'!E7608,"-",'Rates Database'!G7608,"-",'Rates Database'!J7608)</f>
        <v>1-2020-National Grid-Residential-Harvard Muni Agg Rate</v>
      </c>
      <c r="D7609" s="2">
        <f t="shared" si="118"/>
        <v>1</v>
      </c>
    </row>
    <row r="7610" spans="2:4" ht="13.8" x14ac:dyDescent="0.2">
      <c r="B7610" s="18">
        <v>7607</v>
      </c>
      <c r="C7610" s="2" t="str">
        <f>_xlfn.CONCAT(MONTH('Rates Database'!C7609),"-",'Rates Database'!B7609,"-",'Rates Database'!E7609,"-",'Rates Database'!G7609,"-",'Rates Database'!J7609)</f>
        <v>1-2020-National Grid-Residential-Heath Muni Agg Rate</v>
      </c>
      <c r="D7610" s="2">
        <f t="shared" si="118"/>
        <v>1</v>
      </c>
    </row>
    <row r="7611" spans="2:4" ht="13.8" x14ac:dyDescent="0.2">
      <c r="B7611" s="18">
        <v>7608</v>
      </c>
      <c r="C7611" s="2" t="str">
        <f>_xlfn.CONCAT(MONTH('Rates Database'!C7610),"-",'Rates Database'!B7610,"-",'Rates Database'!E7610,"-",'Rates Database'!G7610,"-",'Rates Database'!J7610)</f>
        <v>1-2020-National Grid-Residential-Tewksbury Muni Agg Rate</v>
      </c>
      <c r="D7611" s="2">
        <f t="shared" si="118"/>
        <v>1</v>
      </c>
    </row>
    <row r="7612" spans="2:4" ht="13.8" x14ac:dyDescent="0.2">
      <c r="B7612" s="18">
        <v>7609</v>
      </c>
      <c r="C7612" s="2" t="str">
        <f>_xlfn.CONCAT(MONTH('Rates Database'!C7611),"-",'Rates Database'!B7611,"-",'Rates Database'!E7611,"-",'Rates Database'!G7611,"-",'Rates Database'!J7611)</f>
        <v>1-2020-National Grid-Residential-Tyngsborough Muni Agg Rate</v>
      </c>
      <c r="D7612" s="2">
        <f t="shared" si="118"/>
        <v>1</v>
      </c>
    </row>
    <row r="7613" spans="2:4" ht="13.8" x14ac:dyDescent="0.2">
      <c r="B7613" s="18">
        <v>7610</v>
      </c>
      <c r="C7613" s="2" t="str">
        <f>_xlfn.CONCAT(MONTH('Rates Database'!C7612),"-",'Rates Database'!B7612,"-",'Rates Database'!E7612,"-",'Rates Database'!G7612,"-",'Rates Database'!J7612)</f>
        <v>1-2020-National Grid-Residential-Clarksburg Muni Agg Rate</v>
      </c>
      <c r="D7613" s="2">
        <f t="shared" si="118"/>
        <v>1</v>
      </c>
    </row>
    <row r="7614" spans="2:4" ht="13.8" x14ac:dyDescent="0.2">
      <c r="B7614" s="18">
        <v>7611</v>
      </c>
      <c r="C7614" s="2" t="str">
        <f>_xlfn.CONCAT(MONTH('Rates Database'!C7613),"-",'Rates Database'!B7613,"-",'Rates Database'!E7613,"-",'Rates Database'!G7613,"-",'Rates Database'!J7613)</f>
        <v>1-2020-Eversource_WMA-Residential-Dalton Muni Agg Rate</v>
      </c>
      <c r="D7614" s="2">
        <f t="shared" si="118"/>
        <v>1</v>
      </c>
    </row>
    <row r="7615" spans="2:4" ht="13.8" x14ac:dyDescent="0.2">
      <c r="B7615" s="18">
        <v>7612</v>
      </c>
      <c r="C7615" s="2" t="str">
        <f>_xlfn.CONCAT(MONTH('Rates Database'!C7614),"-",'Rates Database'!B7614,"-",'Rates Database'!E7614,"-",'Rates Database'!G7614,"-",'Rates Database'!J7614)</f>
        <v>1-2020-National Grid-Residential-Florida Muni Agg Rate</v>
      </c>
      <c r="D7615" s="2">
        <f t="shared" si="118"/>
        <v>1</v>
      </c>
    </row>
    <row r="7616" spans="2:4" ht="13.8" x14ac:dyDescent="0.2">
      <c r="B7616" s="18">
        <v>7613</v>
      </c>
      <c r="C7616" s="2" t="str">
        <f>_xlfn.CONCAT(MONTH('Rates Database'!C7615),"-",'Rates Database'!B7615,"-",'Rates Database'!E7615,"-",'Rates Database'!G7615,"-",'Rates Database'!J7615)</f>
        <v>1-2020-Eversource_WMA-Residential-Lenox Muni Agg Rate</v>
      </c>
      <c r="D7616" s="2">
        <f t="shared" si="118"/>
        <v>1</v>
      </c>
    </row>
    <row r="7617" spans="2:4" ht="13.8" x14ac:dyDescent="0.2">
      <c r="B7617" s="18">
        <v>7614</v>
      </c>
      <c r="C7617" s="2" t="str">
        <f>_xlfn.CONCAT(MONTH('Rates Database'!C7616),"-",'Rates Database'!B7616,"-",'Rates Database'!E7616,"-",'Rates Database'!G7616,"-",'Rates Database'!J7616)</f>
        <v>1-2020-National Grid-Residential-Monterey Muni Agg Rate</v>
      </c>
      <c r="D7617" s="2">
        <f t="shared" si="118"/>
        <v>1</v>
      </c>
    </row>
    <row r="7618" spans="2:4" ht="13.8" x14ac:dyDescent="0.2">
      <c r="B7618" s="18">
        <v>7615</v>
      </c>
      <c r="C7618" s="2" t="str">
        <f>_xlfn.CONCAT(MONTH('Rates Database'!C7617),"-",'Rates Database'!B7617,"-",'Rates Database'!E7617,"-",'Rates Database'!G7617,"-",'Rates Database'!J7617)</f>
        <v>1-2020-National Grid-Residential-New Marlborough Muni Agg Rate</v>
      </c>
      <c r="D7618" s="2">
        <f t="shared" si="118"/>
        <v>1</v>
      </c>
    </row>
    <row r="7619" spans="2:4" ht="13.8" x14ac:dyDescent="0.2">
      <c r="B7619" s="18">
        <v>7616</v>
      </c>
      <c r="C7619" s="2" t="str">
        <f>_xlfn.CONCAT(MONTH('Rates Database'!C7618),"-",'Rates Database'!B7618,"-",'Rates Database'!E7618,"-",'Rates Database'!G7618,"-",'Rates Database'!J7618)</f>
        <v>1-2020-National Grid-Residential-North Adams Muni Agg Rate</v>
      </c>
      <c r="D7619" s="2">
        <f t="shared" si="118"/>
        <v>1</v>
      </c>
    </row>
    <row r="7620" spans="2:4" ht="13.8" x14ac:dyDescent="0.2">
      <c r="B7620" s="18">
        <v>7617</v>
      </c>
      <c r="C7620" s="2" t="str">
        <f>_xlfn.CONCAT(MONTH('Rates Database'!C7619),"-",'Rates Database'!B7619,"-",'Rates Database'!E7619,"-",'Rates Database'!G7619,"-",'Rates Database'!J7619)</f>
        <v>1-2020-National Grid-Residential-Sheffield Muni Agg Rate</v>
      </c>
      <c r="D7620" s="2">
        <f t="shared" si="118"/>
        <v>1</v>
      </c>
    </row>
    <row r="7621" spans="2:4" ht="13.8" x14ac:dyDescent="0.2">
      <c r="B7621" s="18">
        <v>7618</v>
      </c>
      <c r="C7621" s="2" t="str">
        <f>_xlfn.CONCAT(MONTH('Rates Database'!C7620),"-",'Rates Database'!B7620,"-",'Rates Database'!E7620,"-",'Rates Database'!G7620,"-",'Rates Database'!J7620)</f>
        <v>1-2020-National Grid-Residential-West Stockbridge Muni Agg Rate</v>
      </c>
      <c r="D7621" s="2">
        <f t="shared" ref="D7621:D7684" si="119">COUNTIF($C$4:$C$10092,C7621)</f>
        <v>1</v>
      </c>
    </row>
    <row r="7622" spans="2:4" ht="13.8" x14ac:dyDescent="0.2">
      <c r="B7622" s="18">
        <v>7619</v>
      </c>
      <c r="C7622" s="2" t="str">
        <f>_xlfn.CONCAT(MONTH('Rates Database'!C7621),"-",'Rates Database'!B7621,"-",'Rates Database'!E7621,"-",'Rates Database'!G7621,"-",'Rates Database'!J7621)</f>
        <v>1-2020-National Grid-Residential-Williamstown Muni Agg Rate</v>
      </c>
      <c r="D7622" s="2">
        <f t="shared" si="119"/>
        <v>1</v>
      </c>
    </row>
    <row r="7623" spans="2:4" ht="13.8" x14ac:dyDescent="0.2">
      <c r="B7623" s="18">
        <v>7620</v>
      </c>
      <c r="C7623" s="2" t="str">
        <f>_xlfn.CONCAT(MONTH('Rates Database'!C7622),"-",'Rates Database'!B7622,"-",'Rates Database'!E7622,"-",'Rates Database'!G7622,"-",'Rates Database'!J7622)</f>
        <v>1-2020-National Grid-Residential-Rockland Muni Agg Rate</v>
      </c>
      <c r="D7623" s="2">
        <f t="shared" si="119"/>
        <v>1</v>
      </c>
    </row>
    <row r="7624" spans="2:4" ht="13.8" x14ac:dyDescent="0.2">
      <c r="B7624" s="18">
        <v>7621</v>
      </c>
      <c r="C7624" s="2" t="str">
        <f>_xlfn.CONCAT(MONTH('Rates Database'!C7623),"-",'Rates Database'!B7623,"-",'Rates Database'!E7623,"-",'Rates Database'!G7623,"-",'Rates Database'!J7623)</f>
        <v>1-2020-Eversource_EMA-Residential-Sudbury Muni Agg Rate</v>
      </c>
      <c r="D7624" s="2">
        <f t="shared" si="119"/>
        <v>1</v>
      </c>
    </row>
    <row r="7625" spans="2:4" ht="13.8" x14ac:dyDescent="0.2">
      <c r="B7625" s="18">
        <v>7622</v>
      </c>
      <c r="C7625" s="2" t="str">
        <f>_xlfn.CONCAT(MONTH('Rates Database'!C7624),"-",'Rates Database'!B7624,"-",'Rates Database'!E7624,"-",'Rates Database'!G7624,"-",'Rates Database'!J7624)</f>
        <v>1-2020-Eversource_EMA-Residential-Wareham Muni Agg Rate</v>
      </c>
      <c r="D7625" s="2">
        <f t="shared" si="119"/>
        <v>1</v>
      </c>
    </row>
    <row r="7626" spans="2:4" ht="13.8" x14ac:dyDescent="0.2">
      <c r="B7626" s="18">
        <v>7623</v>
      </c>
      <c r="C7626" s="2" t="str">
        <f>_xlfn.CONCAT(MONTH('Rates Database'!C7625),"-",'Rates Database'!B7625,"-",'Rates Database'!E7625,"-",'Rates Database'!G7625,"-",'Rates Database'!J7625)</f>
        <v>1-2020-National Grid-Residential-Egremont Muni Agg Rate</v>
      </c>
      <c r="D7626" s="2">
        <f t="shared" si="119"/>
        <v>1</v>
      </c>
    </row>
    <row r="7627" spans="2:4" ht="13.8" x14ac:dyDescent="0.2">
      <c r="B7627" s="18">
        <v>7624</v>
      </c>
      <c r="C7627" s="2" t="str">
        <f>_xlfn.CONCAT(MONTH('Rates Database'!C7626),"-",'Rates Database'!B7626,"-",'Rates Database'!E7626,"-",'Rates Database'!G7626,"-",'Rates Database'!J7626)</f>
        <v>1-2020-National Grid-Residential-North Andover Muni Agg Rate</v>
      </c>
      <c r="D7627" s="2">
        <f t="shared" si="119"/>
        <v>1</v>
      </c>
    </row>
    <row r="7628" spans="2:4" ht="13.8" x14ac:dyDescent="0.2">
      <c r="B7628" s="18">
        <v>7625</v>
      </c>
      <c r="C7628" s="2" t="str">
        <f>_xlfn.CONCAT(MONTH('Rates Database'!C7627),"-",'Rates Database'!B7627,"-",'Rates Database'!E7627,"-",'Rates Database'!G7627,"-",'Rates Database'!J7627)</f>
        <v>1-2020-National Grid-Residential-Grafton Muni Agg Rate</v>
      </c>
      <c r="D7628" s="2">
        <f t="shared" si="119"/>
        <v>1</v>
      </c>
    </row>
    <row r="7629" spans="2:4" ht="13.8" x14ac:dyDescent="0.2">
      <c r="B7629" s="18">
        <v>7626</v>
      </c>
      <c r="C7629" s="2" t="str">
        <f>_xlfn.CONCAT(MONTH('Rates Database'!C7628),"-",'Rates Database'!B7628,"-",'Rates Database'!E7628,"-",'Rates Database'!G7628,"-",'Rates Database'!J7628)</f>
        <v>1-2020-National Grid-Residential-Halifax Muni Agg Rate</v>
      </c>
      <c r="D7629" s="2">
        <f t="shared" si="119"/>
        <v>1</v>
      </c>
    </row>
    <row r="7630" spans="2:4" ht="13.8" x14ac:dyDescent="0.2">
      <c r="B7630" s="18">
        <v>7627</v>
      </c>
      <c r="C7630" s="2" t="str">
        <f>_xlfn.CONCAT(MONTH('Rates Database'!C7629),"-",'Rates Database'!B7629,"-",'Rates Database'!E7629,"-",'Rates Database'!G7629,"-",'Rates Database'!J7629)</f>
        <v>1-2020-National Grid-Residential-Southborough Muni Agg Rate</v>
      </c>
      <c r="D7630" s="2">
        <f t="shared" si="119"/>
        <v>1</v>
      </c>
    </row>
    <row r="7631" spans="2:4" ht="13.8" x14ac:dyDescent="0.2">
      <c r="B7631" s="18">
        <v>7628</v>
      </c>
      <c r="C7631" s="2" t="str">
        <f>_xlfn.CONCAT(MONTH('Rates Database'!C7630),"-",'Rates Database'!B7630,"-",'Rates Database'!E7630,"-",'Rates Database'!G7630,"-",'Rates Database'!J7630)</f>
        <v>1-2020-Eversource_EMA-Residential-Stoneham Muni Agg Rate</v>
      </c>
      <c r="D7631" s="2">
        <f t="shared" si="119"/>
        <v>1</v>
      </c>
    </row>
    <row r="7632" spans="2:4" ht="13.8" x14ac:dyDescent="0.2">
      <c r="B7632" s="18">
        <v>7629</v>
      </c>
      <c r="C7632" s="2" t="str">
        <f>_xlfn.CONCAT(MONTH('Rates Database'!C7631),"-",'Rates Database'!B7631,"-",'Rates Database'!E7631,"-",'Rates Database'!G7631,"-",'Rates Database'!J7631)</f>
        <v>1-2020-National Grid-Residential-Webster Muni Agg Rate</v>
      </c>
      <c r="D7632" s="2">
        <f t="shared" si="119"/>
        <v>1</v>
      </c>
    </row>
    <row r="7633" spans="2:4" ht="13.8" x14ac:dyDescent="0.2">
      <c r="B7633" s="18">
        <v>7630</v>
      </c>
      <c r="C7633" s="2" t="str">
        <f>_xlfn.CONCAT(MONTH('Rates Database'!C7632),"-",'Rates Database'!B7632,"-",'Rates Database'!E7632,"-",'Rates Database'!G7632,"-",'Rates Database'!J7632)</f>
        <v>1-2020-National Grid-Residential-Sutton Muni Agg Rate</v>
      </c>
      <c r="D7633" s="2">
        <f t="shared" si="119"/>
        <v>1</v>
      </c>
    </row>
    <row r="7634" spans="2:4" ht="13.8" x14ac:dyDescent="0.2">
      <c r="B7634" s="18">
        <v>7631</v>
      </c>
      <c r="C7634" s="2" t="str">
        <f>_xlfn.CONCAT(MONTH('Rates Database'!C7633),"-",'Rates Database'!B7633,"-",'Rates Database'!E7633,"-",'Rates Database'!G7633,"-",'Rates Database'!J7633)</f>
        <v>1-2020-Eversource_EMA-Residential-Carlisle Muni Agg Rate</v>
      </c>
      <c r="D7634" s="2">
        <f t="shared" si="119"/>
        <v>1</v>
      </c>
    </row>
    <row r="7635" spans="2:4" ht="13.8" x14ac:dyDescent="0.2">
      <c r="B7635" s="18">
        <v>7632</v>
      </c>
      <c r="C7635" s="2" t="str">
        <f>_xlfn.CONCAT(MONTH('Rates Database'!C7634),"-",'Rates Database'!B7634,"-",'Rates Database'!E7634,"-",'Rates Database'!G7634,"-",'Rates Database'!J7634)</f>
        <v>1-2020-Eversource_EMA-Residential-Acton Muni Agg Rate</v>
      </c>
      <c r="D7635" s="2">
        <f t="shared" si="119"/>
        <v>1</v>
      </c>
    </row>
    <row r="7636" spans="2:4" ht="13.8" x14ac:dyDescent="0.2">
      <c r="B7636" s="18">
        <v>7633</v>
      </c>
      <c r="C7636" s="2" t="str">
        <f>_xlfn.CONCAT(MONTH('Rates Database'!C7635),"-",'Rates Database'!B7635,"-",'Rates Database'!E7635,"-",'Rates Database'!G7635,"-",'Rates Database'!J7635)</f>
        <v>1-2020-Unitil-Residential-Lunenburg Muni Agg Rate</v>
      </c>
      <c r="D7636" s="2">
        <f t="shared" si="119"/>
        <v>1</v>
      </c>
    </row>
    <row r="7637" spans="2:4" ht="13.8" x14ac:dyDescent="0.2">
      <c r="B7637" s="18">
        <v>7634</v>
      </c>
      <c r="C7637" s="2" t="str">
        <f>_xlfn.CONCAT(MONTH('Rates Database'!C7636),"-",'Rates Database'!B7636,"-",'Rates Database'!E7636,"-",'Rates Database'!G7636,"-",'Rates Database'!J7636)</f>
        <v>1-2020-Eversource_EMA-Residential-Arlington Muni Agg Rate</v>
      </c>
      <c r="D7637" s="2">
        <f t="shared" si="119"/>
        <v>1</v>
      </c>
    </row>
    <row r="7638" spans="2:4" ht="13.8" x14ac:dyDescent="0.2">
      <c r="B7638" s="18">
        <v>7635</v>
      </c>
      <c r="C7638" s="2" t="str">
        <f>_xlfn.CONCAT(MONTH('Rates Database'!C7637),"-",'Rates Database'!B7637,"-",'Rates Database'!E7637,"-",'Rates Database'!G7637,"-",'Rates Database'!J7637)</f>
        <v>1-2020-Eversource_EMA-Residential-Ashland Muni Agg Rate</v>
      </c>
      <c r="D7638" s="2">
        <f t="shared" si="119"/>
        <v>1</v>
      </c>
    </row>
    <row r="7639" spans="2:4" ht="13.8" x14ac:dyDescent="0.2">
      <c r="B7639" s="18">
        <v>7636</v>
      </c>
      <c r="C7639" s="2" t="str">
        <f>_xlfn.CONCAT(MONTH('Rates Database'!C7638),"-",'Rates Database'!B7638,"-",'Rates Database'!E7638,"-",'Rates Database'!G7638,"-",'Rates Database'!J7638)</f>
        <v>1-2020-Eversource_EMA-Residential-Plympton Muni Agg Rate</v>
      </c>
      <c r="D7639" s="2">
        <f t="shared" si="119"/>
        <v>1</v>
      </c>
    </row>
    <row r="7640" spans="2:4" ht="13.8" x14ac:dyDescent="0.2">
      <c r="B7640" s="18">
        <v>7637</v>
      </c>
      <c r="C7640" s="2" t="str">
        <f>_xlfn.CONCAT(MONTH('Rates Database'!C7639),"-",'Rates Database'!B7639,"-",'Rates Database'!E7639,"-",'Rates Database'!G7639,"-",'Rates Database'!J7639)</f>
        <v>1-2020-National Grid-Residential-Salisbury Muni Agg Rate</v>
      </c>
      <c r="D7640" s="2">
        <f t="shared" si="119"/>
        <v>1</v>
      </c>
    </row>
    <row r="7641" spans="2:4" ht="13.8" x14ac:dyDescent="0.2">
      <c r="B7641" s="18">
        <v>7638</v>
      </c>
      <c r="C7641" s="2" t="str">
        <f>_xlfn.CONCAT(MONTH('Rates Database'!C7640),"-",'Rates Database'!B7640,"-",'Rates Database'!E7640,"-",'Rates Database'!G7640,"-",'Rates Database'!J7640)</f>
        <v>1-2020-National Grid-Residential-Gloucester Muni Agg Rate</v>
      </c>
      <c r="D7641" s="2">
        <f t="shared" si="119"/>
        <v>1</v>
      </c>
    </row>
    <row r="7642" spans="2:4" ht="13.8" x14ac:dyDescent="0.2">
      <c r="B7642" s="18">
        <v>7639</v>
      </c>
      <c r="C7642" s="2" t="str">
        <f>_xlfn.CONCAT(MONTH('Rates Database'!C7641),"-",'Rates Database'!B7641,"-",'Rates Database'!E7641,"-",'Rates Database'!G7641,"-",'Rates Database'!J7641)</f>
        <v>1-2020-Eversource_EMA-Residential-Bedford Muni Agg Rate</v>
      </c>
      <c r="D7642" s="2">
        <f t="shared" si="119"/>
        <v>1</v>
      </c>
    </row>
    <row r="7643" spans="2:4" ht="13.8" x14ac:dyDescent="0.2">
      <c r="B7643" s="18">
        <v>7640</v>
      </c>
      <c r="C7643" s="2" t="str">
        <f>_xlfn.CONCAT(MONTH('Rates Database'!C7642),"-",'Rates Database'!B7642,"-",'Rates Database'!E7642,"-",'Rates Database'!G7642,"-",'Rates Database'!J7642)</f>
        <v>1-2020-National Grid-Residential-Salem Muni Agg Rate</v>
      </c>
      <c r="D7643" s="2">
        <f t="shared" si="119"/>
        <v>1</v>
      </c>
    </row>
    <row r="7644" spans="2:4" ht="13.8" x14ac:dyDescent="0.2">
      <c r="B7644" s="18">
        <v>7641</v>
      </c>
      <c r="C7644" s="2" t="str">
        <f>_xlfn.CONCAT(MONTH('Rates Database'!C7643),"-",'Rates Database'!B7643,"-",'Rates Database'!E7643,"-",'Rates Database'!G7643,"-",'Rates Database'!J7643)</f>
        <v>1-2020-Eversource_EMA-Residential-Cambridge Muni Agg Rate</v>
      </c>
      <c r="D7644" s="2">
        <f t="shared" si="119"/>
        <v>1</v>
      </c>
    </row>
    <row r="7645" spans="2:4" ht="13.8" x14ac:dyDescent="0.2">
      <c r="B7645" s="18">
        <v>7642</v>
      </c>
      <c r="C7645" s="2" t="str">
        <f>_xlfn.CONCAT(MONTH('Rates Database'!C7644),"-",'Rates Database'!B7644,"-",'Rates Database'!E7644,"-",'Rates Database'!G7644,"-",'Rates Database'!J7644)</f>
        <v>1-2020-Eversource_EMA-Residential-Winchester Muni Agg Rate</v>
      </c>
      <c r="D7645" s="2">
        <f t="shared" si="119"/>
        <v>1</v>
      </c>
    </row>
    <row r="7646" spans="2:4" ht="13.8" x14ac:dyDescent="0.2">
      <c r="B7646" s="18">
        <v>7643</v>
      </c>
      <c r="C7646" s="2" t="str">
        <f>_xlfn.CONCAT(MONTH('Rates Database'!C7645),"-",'Rates Database'!B7645,"-",'Rates Database'!E7645,"-",'Rates Database'!G7645,"-",'Rates Database'!J7645)</f>
        <v>1-2020-National Grid-Residential-Berlin Muni Agg Rate</v>
      </c>
      <c r="D7646" s="2">
        <f t="shared" si="119"/>
        <v>1</v>
      </c>
    </row>
    <row r="7647" spans="2:4" ht="13.8" x14ac:dyDescent="0.2">
      <c r="B7647" s="18">
        <v>7644</v>
      </c>
      <c r="C7647" s="2" t="str">
        <f>_xlfn.CONCAT(MONTH('Rates Database'!C7646),"-",'Rates Database'!B7646,"-",'Rates Database'!E7646,"-",'Rates Database'!G7646,"-",'Rates Database'!J7646)</f>
        <v>1-2020-National Grid-Residential-Bellingham Muni Agg Rate</v>
      </c>
      <c r="D7647" s="2">
        <f t="shared" si="119"/>
        <v>1</v>
      </c>
    </row>
    <row r="7648" spans="2:4" ht="13.8" x14ac:dyDescent="0.2">
      <c r="B7648" s="18">
        <v>7645</v>
      </c>
      <c r="C7648" s="2" t="str">
        <f>_xlfn.CONCAT(MONTH('Rates Database'!C7647),"-",'Rates Database'!B7647,"-",'Rates Database'!E7647,"-",'Rates Database'!G7647,"-",'Rates Database'!J7647)</f>
        <v>1-2020-Eversource_EMA-Residential-Natick Muni Agg Rate</v>
      </c>
      <c r="D7648" s="2">
        <f t="shared" si="119"/>
        <v>1</v>
      </c>
    </row>
    <row r="7649" spans="2:4" ht="13.8" x14ac:dyDescent="0.2">
      <c r="B7649" s="18">
        <v>7646</v>
      </c>
      <c r="C7649" s="2" t="str">
        <f>_xlfn.CONCAT(MONTH('Rates Database'!C7648),"-",'Rates Database'!B7648,"-",'Rates Database'!E7648,"-",'Rates Database'!G7648,"-",'Rates Database'!J7648)</f>
        <v>1-2020-Eversource_EMA-Residential-Holliston Muni Agg Rate</v>
      </c>
      <c r="D7649" s="2">
        <f t="shared" si="119"/>
        <v>1</v>
      </c>
    </row>
    <row r="7650" spans="2:4" ht="13.8" x14ac:dyDescent="0.2">
      <c r="B7650" s="18">
        <v>7647</v>
      </c>
      <c r="C7650" s="2" t="str">
        <f>_xlfn.CONCAT(MONTH('Rates Database'!C7649),"-",'Rates Database'!B7649,"-",'Rates Database'!E7649,"-",'Rates Database'!G7649,"-",'Rates Database'!J7649)</f>
        <v>1-2020-National Grid-Residential-West Bridgewater Muni Agg Rate</v>
      </c>
      <c r="D7650" s="2">
        <f t="shared" si="119"/>
        <v>1</v>
      </c>
    </row>
    <row r="7651" spans="2:4" ht="13.8" x14ac:dyDescent="0.2">
      <c r="B7651" s="18">
        <v>7648</v>
      </c>
      <c r="C7651" s="2" t="str">
        <f>_xlfn.CONCAT(MONTH('Rates Database'!C7650),"-",'Rates Database'!B7650,"-",'Rates Database'!E7650,"-",'Rates Database'!G7650,"-",'Rates Database'!J7650)</f>
        <v>1-2020-Eversource_EMA-Residential-Newton Muni Agg Rate</v>
      </c>
      <c r="D7651" s="2">
        <f t="shared" si="119"/>
        <v>1</v>
      </c>
    </row>
    <row r="7652" spans="2:4" ht="13.8" x14ac:dyDescent="0.2">
      <c r="B7652" s="18">
        <v>7649</v>
      </c>
      <c r="C7652" s="2" t="str">
        <f>_xlfn.CONCAT(MONTH('Rates Database'!C7651),"-",'Rates Database'!B7651,"-",'Rates Database'!E7651,"-",'Rates Database'!G7651,"-",'Rates Database'!J7651)</f>
        <v>1-2020-National Grid-Residential-Hamilton Muni Agg Rate</v>
      </c>
      <c r="D7652" s="2">
        <f t="shared" si="119"/>
        <v>1</v>
      </c>
    </row>
    <row r="7653" spans="2:4" ht="13.8" x14ac:dyDescent="0.2">
      <c r="B7653" s="18">
        <v>7650</v>
      </c>
      <c r="C7653" s="2" t="str">
        <f>_xlfn.CONCAT(MONTH('Rates Database'!C7652),"-",'Rates Database'!B7652,"-",'Rates Database'!E7652,"-",'Rates Database'!G7652,"-",'Rates Database'!J7652)</f>
        <v>1-2020-National Grid-Residential-Millville Muni Agg Rate</v>
      </c>
      <c r="D7653" s="2">
        <f t="shared" si="119"/>
        <v>1</v>
      </c>
    </row>
    <row r="7654" spans="2:4" ht="13.8" x14ac:dyDescent="0.2">
      <c r="B7654" s="18">
        <v>7651</v>
      </c>
      <c r="C7654" s="2" t="str">
        <f>_xlfn.CONCAT(MONTH('Rates Database'!C7653),"-",'Rates Database'!B7653,"-",'Rates Database'!E7653,"-",'Rates Database'!G7653,"-",'Rates Database'!J7653)</f>
        <v>1-2020-National Grid-Residential-Swampscott Muni Agg Rate</v>
      </c>
      <c r="D7654" s="2">
        <f t="shared" si="119"/>
        <v>1</v>
      </c>
    </row>
    <row r="7655" spans="2:4" ht="13.8" x14ac:dyDescent="0.2">
      <c r="B7655" s="18">
        <v>7652</v>
      </c>
      <c r="C7655" s="2" t="str">
        <f>_xlfn.CONCAT(MONTH('Rates Database'!C7654),"-",'Rates Database'!B7654,"-",'Rates Database'!E7654,"-",'Rates Database'!G7654,"-",'Rates Database'!J7654)</f>
        <v>1-2020-Eversource_EMA-Residential-Watertown Muni Agg Rate</v>
      </c>
      <c r="D7655" s="2">
        <f t="shared" si="119"/>
        <v>1</v>
      </c>
    </row>
    <row r="7656" spans="2:4" ht="13.8" x14ac:dyDescent="0.2">
      <c r="B7656" s="18">
        <v>7653</v>
      </c>
      <c r="C7656" s="2" t="str">
        <f>_xlfn.CONCAT(MONTH('Rates Database'!C7655),"-",'Rates Database'!B7655,"-",'Rates Database'!E7655,"-",'Rates Database'!G7655,"-",'Rates Database'!J7655)</f>
        <v>1-2020-National Grid-Residential-Medford Muni Agg Rate</v>
      </c>
      <c r="D7656" s="2">
        <f t="shared" si="119"/>
        <v>1</v>
      </c>
    </row>
    <row r="7657" spans="2:4" ht="13.8" x14ac:dyDescent="0.2">
      <c r="B7657" s="18">
        <v>7654</v>
      </c>
      <c r="C7657" s="2" t="str">
        <f>_xlfn.CONCAT(MONTH('Rates Database'!C7656),"-",'Rates Database'!B7656,"-",'Rates Database'!E7656,"-",'Rates Database'!G7656,"-",'Rates Database'!J7656)</f>
        <v>1-2020-Eversource_EMA-Residential-Walpole Muni Agg Rate</v>
      </c>
      <c r="D7657" s="2">
        <f t="shared" si="119"/>
        <v>1</v>
      </c>
    </row>
    <row r="7658" spans="2:4" ht="13.8" x14ac:dyDescent="0.2">
      <c r="B7658" s="18">
        <v>7655</v>
      </c>
      <c r="C7658" s="2" t="str">
        <f>_xlfn.CONCAT(MONTH('Rates Database'!C7657),"-",'Rates Database'!B7657,"-",'Rates Database'!E7657,"-",'Rates Database'!G7657,"-",'Rates Database'!J7657)</f>
        <v>1-2020-Eversource_EMA-Residential-Brookline Muni Agg Rate</v>
      </c>
      <c r="D7658" s="2">
        <f t="shared" si="119"/>
        <v>1</v>
      </c>
    </row>
    <row r="7659" spans="2:4" ht="13.8" x14ac:dyDescent="0.2">
      <c r="B7659" s="18">
        <v>7656</v>
      </c>
      <c r="C7659" s="2" t="str">
        <f>_xlfn.CONCAT(MONTH('Rates Database'!C7658),"-",'Rates Database'!B7658,"-",'Rates Database'!E7658,"-",'Rates Database'!G7658,"-",'Rates Database'!J7658)</f>
        <v>1-2020-Eversource_EMA-Residential-Lexington Muni Agg Rate</v>
      </c>
      <c r="D7659" s="2">
        <f t="shared" si="119"/>
        <v>1</v>
      </c>
    </row>
    <row r="7660" spans="2:4" ht="13.8" x14ac:dyDescent="0.2">
      <c r="B7660" s="18">
        <v>7657</v>
      </c>
      <c r="C7660" s="2" t="str">
        <f>_xlfn.CONCAT(MONTH('Rates Database'!C7659),"-",'Rates Database'!B7659,"-",'Rates Database'!E7659,"-",'Rates Database'!G7659,"-",'Rates Database'!J7659)</f>
        <v>1-2020-National Grid-Residential-Foxborough Muni Agg Rate</v>
      </c>
      <c r="D7660" s="2">
        <f t="shared" si="119"/>
        <v>1</v>
      </c>
    </row>
    <row r="7661" spans="2:4" ht="13.8" x14ac:dyDescent="0.2">
      <c r="B7661" s="18">
        <v>7658</v>
      </c>
      <c r="C7661" s="2" t="str">
        <f>_xlfn.CONCAT(MONTH('Rates Database'!C7660),"-",'Rates Database'!B7660,"-",'Rates Database'!E7660,"-",'Rates Database'!G7660,"-",'Rates Database'!J7660)</f>
        <v>1-2020-National Grid-Residential-Lowell Muni Agg Rate</v>
      </c>
      <c r="D7661" s="2">
        <f t="shared" si="119"/>
        <v>1</v>
      </c>
    </row>
    <row r="7662" spans="2:4" ht="13.8" x14ac:dyDescent="0.2">
      <c r="B7662" s="18">
        <v>7659</v>
      </c>
      <c r="C7662" s="2" t="str">
        <f>_xlfn.CONCAT(MONTH('Rates Database'!C7661),"-",'Rates Database'!B7661,"-",'Rates Database'!E7661,"-",'Rates Database'!G7661,"-",'Rates Database'!J7661)</f>
        <v>1-2020-Eversource_EMA-Residential-Cape Light Compact JPE Muni Agg Rate</v>
      </c>
      <c r="D7662" s="2">
        <f t="shared" si="119"/>
        <v>1</v>
      </c>
    </row>
    <row r="7663" spans="2:4" ht="13.8" x14ac:dyDescent="0.2">
      <c r="B7663" s="18">
        <v>7660</v>
      </c>
      <c r="C7663" s="2" t="str">
        <f>_xlfn.CONCAT(MONTH('Rates Database'!C7662),"-",'Rates Database'!B7662,"-",'Rates Database'!E7662,"-",'Rates Database'!G7662,"-",'Rates Database'!J7662)</f>
        <v>2-2020-National Grid-Residential-Wendell Muni Agg Rate</v>
      </c>
      <c r="D7663" s="2">
        <f t="shared" si="119"/>
        <v>1</v>
      </c>
    </row>
    <row r="7664" spans="2:4" ht="13.8" x14ac:dyDescent="0.2">
      <c r="B7664" s="18">
        <v>7661</v>
      </c>
      <c r="C7664" s="2" t="str">
        <f>_xlfn.CONCAT(MONTH('Rates Database'!C7663),"-",'Rates Database'!B7663,"-",'Rates Database'!E7663,"-",'Rates Database'!G7663,"-",'Rates Database'!J7663)</f>
        <v>2-2020-National Grid-Residential-Nantucket Muni Agg Rate</v>
      </c>
      <c r="D7664" s="2">
        <f t="shared" si="119"/>
        <v>1</v>
      </c>
    </row>
    <row r="7665" spans="2:4" ht="13.8" x14ac:dyDescent="0.2">
      <c r="B7665" s="18">
        <v>7662</v>
      </c>
      <c r="C7665" s="2" t="str">
        <f>_xlfn.CONCAT(MONTH('Rates Database'!C7664),"-",'Rates Database'!B7664,"-",'Rates Database'!E7664,"-",'Rates Database'!G7664,"-",'Rates Database'!J7664)</f>
        <v>2-2020-National Grid-Residential-Westborough Muni Agg Rate</v>
      </c>
      <c r="D7665" s="2">
        <f t="shared" si="119"/>
        <v>1</v>
      </c>
    </row>
    <row r="7666" spans="2:4" ht="13.8" x14ac:dyDescent="0.2">
      <c r="B7666" s="18">
        <v>7663</v>
      </c>
      <c r="C7666" s="2" t="str">
        <f>_xlfn.CONCAT(MONTH('Rates Database'!C7665),"-",'Rates Database'!B7665,"-",'Rates Database'!E7665,"-",'Rates Database'!G7665,"-",'Rates Database'!J7665)</f>
        <v>2-2020-National Grid-Residential-Chelmsford Muni Agg Rate</v>
      </c>
      <c r="D7666" s="2">
        <f t="shared" si="119"/>
        <v>1</v>
      </c>
    </row>
    <row r="7667" spans="2:4" ht="13.8" x14ac:dyDescent="0.2">
      <c r="B7667" s="18">
        <v>7664</v>
      </c>
      <c r="C7667" s="2" t="str">
        <f>_xlfn.CONCAT(MONTH('Rates Database'!C7666),"-",'Rates Database'!B7666,"-",'Rates Database'!E7666,"-",'Rates Database'!G7666,"-",'Rates Database'!J7666)</f>
        <v>2-2020-Eversource_WMA-Residential-West Springfield Muni Agg Rate</v>
      </c>
      <c r="D7667" s="2">
        <f t="shared" si="119"/>
        <v>1</v>
      </c>
    </row>
    <row r="7668" spans="2:4" ht="13.8" x14ac:dyDescent="0.2">
      <c r="B7668" s="18">
        <v>7665</v>
      </c>
      <c r="C7668" s="2" t="str">
        <f>_xlfn.CONCAT(MONTH('Rates Database'!C7667),"-",'Rates Database'!B7667,"-",'Rates Database'!E7667,"-",'Rates Database'!G7667,"-",'Rates Database'!J7667)</f>
        <v>2-2020-National Grid-Residential-Marlborough Muni Agg Rate</v>
      </c>
      <c r="D7668" s="2">
        <f t="shared" si="119"/>
        <v>1</v>
      </c>
    </row>
    <row r="7669" spans="2:4" ht="13.8" x14ac:dyDescent="0.2">
      <c r="B7669" s="18">
        <v>7666</v>
      </c>
      <c r="C7669" s="2" t="str">
        <f>_xlfn.CONCAT(MONTH('Rates Database'!C7668),"-",'Rates Database'!B7668,"-",'Rates Database'!E7668,"-",'Rates Database'!G7668,"-",'Rates Database'!J7668)</f>
        <v>2-2020-Eversource_WMA-Residential-Hatfield Muni Agg Rate</v>
      </c>
      <c r="D7669" s="2">
        <f t="shared" si="119"/>
        <v>1</v>
      </c>
    </row>
    <row r="7670" spans="2:4" ht="13.8" x14ac:dyDescent="0.2">
      <c r="B7670" s="18">
        <v>7667</v>
      </c>
      <c r="C7670" s="2" t="str">
        <f>_xlfn.CONCAT(MONTH('Rates Database'!C7669),"-",'Rates Database'!B7669,"-",'Rates Database'!E7669,"-",'Rates Database'!G7669,"-",'Rates Database'!J7669)</f>
        <v>2-2020-Eversource_WMA-Residential-Pittsfield Muni Agg Rate</v>
      </c>
      <c r="D7670" s="2">
        <f t="shared" si="119"/>
        <v>1</v>
      </c>
    </row>
    <row r="7671" spans="2:4" ht="13.8" x14ac:dyDescent="0.2">
      <c r="B7671" s="18">
        <v>7668</v>
      </c>
      <c r="C7671" s="2" t="str">
        <f>_xlfn.CONCAT(MONTH('Rates Database'!C7670),"-",'Rates Database'!B7670,"-",'Rates Database'!E7670,"-",'Rates Database'!G7670,"-",'Rates Database'!J7670)</f>
        <v>2-2020-National Grid-Residential-Lancaster Muni Agg Rate</v>
      </c>
      <c r="D7671" s="2">
        <f t="shared" si="119"/>
        <v>1</v>
      </c>
    </row>
    <row r="7672" spans="2:4" ht="13.8" x14ac:dyDescent="0.2">
      <c r="B7672" s="18">
        <v>7669</v>
      </c>
      <c r="C7672" s="2" t="str">
        <f>_xlfn.CONCAT(MONTH('Rates Database'!C7671),"-",'Rates Database'!B7671,"-",'Rates Database'!E7671,"-",'Rates Database'!G7671,"-",'Rates Database'!J7671)</f>
        <v>2-2020-Eversource_WMA-Residential-Leverett Muni Agg Rate</v>
      </c>
      <c r="D7672" s="2">
        <f t="shared" si="119"/>
        <v>1</v>
      </c>
    </row>
    <row r="7673" spans="2:4" ht="13.8" x14ac:dyDescent="0.2">
      <c r="B7673" s="18">
        <v>7670</v>
      </c>
      <c r="C7673" s="2" t="str">
        <f>_xlfn.CONCAT(MONTH('Rates Database'!C7672),"-",'Rates Database'!B7672,"-",'Rates Database'!E7672,"-",'Rates Database'!G7672,"-",'Rates Database'!J7672)</f>
        <v>2-2020-Eversource_WMA-Residential-Hadley Muni Agg Rate</v>
      </c>
      <c r="D7673" s="2">
        <f t="shared" si="119"/>
        <v>1</v>
      </c>
    </row>
    <row r="7674" spans="2:4" ht="13.8" x14ac:dyDescent="0.2">
      <c r="B7674" s="18">
        <v>7671</v>
      </c>
      <c r="C7674" s="2" t="str">
        <f>_xlfn.CONCAT(MONTH('Rates Database'!C7673),"-",'Rates Database'!B7673,"-",'Rates Database'!E7673,"-",'Rates Database'!G7673,"-",'Rates Database'!J7673)</f>
        <v>2-2020-Eversource_WMA-Residential-Sandisfield Muni Agg Rate</v>
      </c>
      <c r="D7674" s="2">
        <f t="shared" si="119"/>
        <v>1</v>
      </c>
    </row>
    <row r="7675" spans="2:4" ht="13.8" x14ac:dyDescent="0.2">
      <c r="B7675" s="18">
        <v>7672</v>
      </c>
      <c r="C7675" s="2" t="str">
        <f>_xlfn.CONCAT(MONTH('Rates Database'!C7674),"-",'Rates Database'!B7674,"-",'Rates Database'!E7674,"-",'Rates Database'!G7674,"-",'Rates Database'!J7674)</f>
        <v>2-2020-National Grid-Residential-Great Barrington Muni Agg Rate</v>
      </c>
      <c r="D7675" s="2">
        <f t="shared" si="119"/>
        <v>1</v>
      </c>
    </row>
    <row r="7676" spans="2:4" ht="13.8" x14ac:dyDescent="0.2">
      <c r="B7676" s="18">
        <v>7673</v>
      </c>
      <c r="C7676" s="2" t="str">
        <f>_xlfn.CONCAT(MONTH('Rates Database'!C7675),"-",'Rates Database'!B7675,"-",'Rates Database'!E7675,"-",'Rates Database'!G7675,"-",'Rates Database'!J7675)</f>
        <v>2-2020-National Grid-Residential-Williamsburg Muni Agg Rate</v>
      </c>
      <c r="D7676" s="2">
        <f t="shared" si="119"/>
        <v>1</v>
      </c>
    </row>
    <row r="7677" spans="2:4" ht="13.8" x14ac:dyDescent="0.2">
      <c r="B7677" s="18">
        <v>7674</v>
      </c>
      <c r="C7677" s="2" t="str">
        <f>_xlfn.CONCAT(MONTH('Rates Database'!C7676),"-",'Rates Database'!B7676,"-",'Rates Database'!E7676,"-",'Rates Database'!G7676,"-",'Rates Database'!J7676)</f>
        <v>2-2020-National Grid-Residential-Winchendon Muni Agg Rate</v>
      </c>
      <c r="D7677" s="2">
        <f t="shared" si="119"/>
        <v>1</v>
      </c>
    </row>
    <row r="7678" spans="2:4" ht="13.8" x14ac:dyDescent="0.2">
      <c r="B7678" s="18">
        <v>7675</v>
      </c>
      <c r="C7678" s="2" t="str">
        <f>_xlfn.CONCAT(MONTH('Rates Database'!C7677),"-",'Rates Database'!B7677,"-",'Rates Database'!E7677,"-",'Rates Database'!G7677,"-",'Rates Database'!J7677)</f>
        <v>2-2020-Eversource_WMA-Residential-Lanesborough Muni Agg Rate</v>
      </c>
      <c r="D7678" s="2">
        <f t="shared" si="119"/>
        <v>1</v>
      </c>
    </row>
    <row r="7679" spans="2:4" ht="13.8" x14ac:dyDescent="0.2">
      <c r="B7679" s="18">
        <v>7676</v>
      </c>
      <c r="C7679" s="2" t="str">
        <f>_xlfn.CONCAT(MONTH('Rates Database'!C7678),"-",'Rates Database'!B7678,"-",'Rates Database'!E7678,"-",'Rates Database'!G7678,"-",'Rates Database'!J7678)</f>
        <v>2-2020-National Grid-Residential-Charlton Muni Agg Rate</v>
      </c>
      <c r="D7679" s="2">
        <f t="shared" si="119"/>
        <v>1</v>
      </c>
    </row>
    <row r="7680" spans="2:4" ht="13.8" x14ac:dyDescent="0.2">
      <c r="B7680" s="18">
        <v>7677</v>
      </c>
      <c r="C7680" s="2" t="str">
        <f>_xlfn.CONCAT(MONTH('Rates Database'!C7679),"-",'Rates Database'!B7679,"-",'Rates Database'!E7679,"-",'Rates Database'!G7679,"-",'Rates Database'!J7679)</f>
        <v>2-2020-National Grid-Residential-Millbury Muni Agg Rate</v>
      </c>
      <c r="D7680" s="2">
        <f t="shared" si="119"/>
        <v>1</v>
      </c>
    </row>
    <row r="7681" spans="2:4" ht="13.8" x14ac:dyDescent="0.2">
      <c r="B7681" s="18">
        <v>7678</v>
      </c>
      <c r="C7681" s="2" t="str">
        <f>_xlfn.CONCAT(MONTH('Rates Database'!C7680),"-",'Rates Database'!B7680,"-",'Rates Database'!E7680,"-",'Rates Database'!G7680,"-",'Rates Database'!J7680)</f>
        <v>2-2020-National Grid-Residential-Oxford Muni Agg Rate</v>
      </c>
      <c r="D7681" s="2">
        <f t="shared" si="119"/>
        <v>1</v>
      </c>
    </row>
    <row r="7682" spans="2:4" ht="13.8" x14ac:dyDescent="0.2">
      <c r="B7682" s="18">
        <v>7679</v>
      </c>
      <c r="C7682" s="2" t="str">
        <f>_xlfn.CONCAT(MONTH('Rates Database'!C7681),"-",'Rates Database'!B7681,"-",'Rates Database'!E7681,"-",'Rates Database'!G7681,"-",'Rates Database'!J7681)</f>
        <v>2-2020-Eversource_EMA-Residential-Plymouth Muni Agg Rate</v>
      </c>
      <c r="D7682" s="2">
        <f t="shared" si="119"/>
        <v>1</v>
      </c>
    </row>
    <row r="7683" spans="2:4" ht="13.8" x14ac:dyDescent="0.2">
      <c r="B7683" s="18">
        <v>7680</v>
      </c>
      <c r="C7683" s="2" t="str">
        <f>_xlfn.CONCAT(MONTH('Rates Database'!C7682),"-",'Rates Database'!B7682,"-",'Rates Database'!E7682,"-",'Rates Database'!G7682,"-",'Rates Database'!J7682)</f>
        <v>2-2020-National Grid-Residential-Auburn Muni Agg Rate</v>
      </c>
      <c r="D7683" s="2">
        <f t="shared" si="119"/>
        <v>1</v>
      </c>
    </row>
    <row r="7684" spans="2:4" ht="13.8" x14ac:dyDescent="0.2">
      <c r="B7684" s="18">
        <v>7681</v>
      </c>
      <c r="C7684" s="2" t="str">
        <f>_xlfn.CONCAT(MONTH('Rates Database'!C7683),"-",'Rates Database'!B7683,"-",'Rates Database'!E7683,"-",'Rates Database'!G7683,"-",'Rates Database'!J7683)</f>
        <v>2-2020-National Grid-Residential-Orange Muni Agg Rate</v>
      </c>
      <c r="D7684" s="2">
        <f t="shared" si="119"/>
        <v>1</v>
      </c>
    </row>
    <row r="7685" spans="2:4" ht="13.8" x14ac:dyDescent="0.2">
      <c r="B7685" s="18">
        <v>7682</v>
      </c>
      <c r="C7685" s="2" t="str">
        <f>_xlfn.CONCAT(MONTH('Rates Database'!C7684),"-",'Rates Database'!B7684,"-",'Rates Database'!E7684,"-",'Rates Database'!G7684,"-",'Rates Database'!J7684)</f>
        <v>2-2020-National Grid-Residential-Adams Muni Agg Rate</v>
      </c>
      <c r="D7685" s="2">
        <f t="shared" ref="D7685:D7748" si="120">COUNTIF($C$4:$C$10092,C7685)</f>
        <v>1</v>
      </c>
    </row>
    <row r="7686" spans="2:4" ht="13.8" x14ac:dyDescent="0.2">
      <c r="B7686" s="18">
        <v>7683</v>
      </c>
      <c r="C7686" s="2" t="str">
        <f>_xlfn.CONCAT(MONTH('Rates Database'!C7685),"-",'Rates Database'!B7685,"-",'Rates Database'!E7685,"-",'Rates Database'!G7685,"-",'Rates Database'!J7685)</f>
        <v>2-2020-Eversource_WMA-Residential-Cheshire Muni Agg Rate</v>
      </c>
      <c r="D7686" s="2">
        <f t="shared" si="120"/>
        <v>1</v>
      </c>
    </row>
    <row r="7687" spans="2:4" ht="13.8" x14ac:dyDescent="0.2">
      <c r="B7687" s="18">
        <v>7684</v>
      </c>
      <c r="C7687" s="2" t="str">
        <f>_xlfn.CONCAT(MONTH('Rates Database'!C7686),"-",'Rates Database'!B7686,"-",'Rates Database'!E7686,"-",'Rates Database'!G7686,"-",'Rates Database'!J7686)</f>
        <v>2-2020-Eversource_EMA-Residential-Acushnet Muni Agg Rate</v>
      </c>
      <c r="D7687" s="2">
        <f t="shared" si="120"/>
        <v>1</v>
      </c>
    </row>
    <row r="7688" spans="2:4" ht="13.8" x14ac:dyDescent="0.2">
      <c r="B7688" s="18">
        <v>7685</v>
      </c>
      <c r="C7688" s="2" t="str">
        <f>_xlfn.CONCAT(MONTH('Rates Database'!C7687),"-",'Rates Database'!B7687,"-",'Rates Database'!E7687,"-",'Rates Database'!G7687,"-",'Rates Database'!J7687)</f>
        <v>2-2020-National Grid-Residential-Attleboro Muni Agg Rate</v>
      </c>
      <c r="D7688" s="2">
        <f t="shared" si="120"/>
        <v>1</v>
      </c>
    </row>
    <row r="7689" spans="2:4" ht="13.8" x14ac:dyDescent="0.2">
      <c r="B7689" s="18">
        <v>7686</v>
      </c>
      <c r="C7689" s="2" t="str">
        <f>_xlfn.CONCAT(MONTH('Rates Database'!C7688),"-",'Rates Database'!B7688,"-",'Rates Database'!E7688,"-",'Rates Database'!G7688,"-",'Rates Database'!J7688)</f>
        <v>2-2020-Eversource_EMA-Residential-Carver Muni Agg Rate</v>
      </c>
      <c r="D7689" s="2">
        <f t="shared" si="120"/>
        <v>1</v>
      </c>
    </row>
    <row r="7690" spans="2:4" ht="13.8" x14ac:dyDescent="0.2">
      <c r="B7690" s="18">
        <v>7687</v>
      </c>
      <c r="C7690" s="2" t="str">
        <f>_xlfn.CONCAT(MONTH('Rates Database'!C7689),"-",'Rates Database'!B7689,"-",'Rates Database'!E7689,"-",'Rates Database'!G7689,"-",'Rates Database'!J7689)</f>
        <v>2-2020-Eversource_EMA-Residential-Dartmouth Muni Agg Rate</v>
      </c>
      <c r="D7690" s="2">
        <f t="shared" si="120"/>
        <v>1</v>
      </c>
    </row>
    <row r="7691" spans="2:4" ht="13.8" x14ac:dyDescent="0.2">
      <c r="B7691" s="18">
        <v>7688</v>
      </c>
      <c r="C7691" s="2" t="str">
        <f>_xlfn.CONCAT(MONTH('Rates Database'!C7690),"-",'Rates Database'!B7690,"-",'Rates Database'!E7690,"-",'Rates Database'!G7690,"-",'Rates Database'!J7690)</f>
        <v>2-2020-National Grid-Residential-Dighton Muni Agg Rate</v>
      </c>
      <c r="D7691" s="2">
        <f t="shared" si="120"/>
        <v>1</v>
      </c>
    </row>
    <row r="7692" spans="2:4" ht="13.8" x14ac:dyDescent="0.2">
      <c r="B7692" s="18">
        <v>7689</v>
      </c>
      <c r="C7692" s="2" t="str">
        <f>_xlfn.CONCAT(MONTH('Rates Database'!C7691),"-",'Rates Database'!B7691,"-",'Rates Database'!E7691,"-",'Rates Database'!G7691,"-",'Rates Database'!J7691)</f>
        <v>2-2020-National Grid-Residential-Douglas Muni Agg Rate</v>
      </c>
      <c r="D7692" s="2">
        <f t="shared" si="120"/>
        <v>1</v>
      </c>
    </row>
    <row r="7693" spans="2:4" ht="13.8" x14ac:dyDescent="0.2">
      <c r="B7693" s="18">
        <v>7690</v>
      </c>
      <c r="C7693" s="2" t="str">
        <f>_xlfn.CONCAT(MONTH('Rates Database'!C7692),"-",'Rates Database'!B7692,"-",'Rates Database'!E7692,"-",'Rates Database'!G7692,"-",'Rates Database'!J7692)</f>
        <v>2-2020-National Grid-Residential-Dracut Muni Agg Rate</v>
      </c>
      <c r="D7693" s="2">
        <f t="shared" si="120"/>
        <v>1</v>
      </c>
    </row>
    <row r="7694" spans="2:4" ht="13.8" x14ac:dyDescent="0.2">
      <c r="B7694" s="18">
        <v>7691</v>
      </c>
      <c r="C7694" s="2" t="str">
        <f>_xlfn.CONCAT(MONTH('Rates Database'!C7693),"-",'Rates Database'!B7693,"-",'Rates Database'!E7693,"-",'Rates Database'!G7693,"-",'Rates Database'!J7693)</f>
        <v>2-2020-Eversource_EMA-Residential-Fairhaven Muni Agg Rate</v>
      </c>
      <c r="D7694" s="2">
        <f t="shared" si="120"/>
        <v>1</v>
      </c>
    </row>
    <row r="7695" spans="2:4" ht="13.8" x14ac:dyDescent="0.2">
      <c r="B7695" s="18">
        <v>7692</v>
      </c>
      <c r="C7695" s="2" t="str">
        <f>_xlfn.CONCAT(MONTH('Rates Database'!C7694),"-",'Rates Database'!B7694,"-",'Rates Database'!E7694,"-",'Rates Database'!G7694,"-",'Rates Database'!J7694)</f>
        <v>2-2020-National Grid-Residential-Fall River Muni Agg Rate</v>
      </c>
      <c r="D7695" s="2">
        <f t="shared" si="120"/>
        <v>1</v>
      </c>
    </row>
    <row r="7696" spans="2:4" ht="13.8" x14ac:dyDescent="0.2">
      <c r="B7696" s="18">
        <v>7693</v>
      </c>
      <c r="C7696" s="2" t="str">
        <f>_xlfn.CONCAT(MONTH('Rates Database'!C7695),"-",'Rates Database'!B7695,"-",'Rates Database'!E7695,"-",'Rates Database'!G7695,"-",'Rates Database'!J7695)</f>
        <v>2-2020-Eversource_EMA-Residential-Freetown Muni Agg Rate</v>
      </c>
      <c r="D7696" s="2">
        <f t="shared" si="120"/>
        <v>1</v>
      </c>
    </row>
    <row r="7697" spans="2:4" ht="13.8" x14ac:dyDescent="0.2">
      <c r="B7697" s="18">
        <v>7694</v>
      </c>
      <c r="C7697" s="2" t="str">
        <f>_xlfn.CONCAT(MONTH('Rates Database'!C7696),"-",'Rates Database'!B7696,"-",'Rates Database'!E7696,"-",'Rates Database'!G7696,"-",'Rates Database'!J7696)</f>
        <v>2-2020-Eversource_EMA-Residential-Mattapoisett Muni Agg Rate</v>
      </c>
      <c r="D7697" s="2">
        <f t="shared" si="120"/>
        <v>1</v>
      </c>
    </row>
    <row r="7698" spans="2:4" ht="13.8" x14ac:dyDescent="0.2">
      <c r="B7698" s="18">
        <v>7695</v>
      </c>
      <c r="C7698" s="2" t="str">
        <f>_xlfn.CONCAT(MONTH('Rates Database'!C7697),"-",'Rates Database'!B7697,"-",'Rates Database'!E7697,"-",'Rates Database'!G7697,"-",'Rates Database'!J7697)</f>
        <v>2-2020-Eversource_EMA-Residential-New Bedford Muni Agg Rate</v>
      </c>
      <c r="D7698" s="2">
        <f t="shared" si="120"/>
        <v>1</v>
      </c>
    </row>
    <row r="7699" spans="2:4" ht="13.8" x14ac:dyDescent="0.2">
      <c r="B7699" s="18">
        <v>7696</v>
      </c>
      <c r="C7699" s="2" t="str">
        <f>_xlfn.CONCAT(MONTH('Rates Database'!C7698),"-",'Rates Database'!B7698,"-",'Rates Database'!E7698,"-",'Rates Database'!G7698,"-",'Rates Database'!J7698)</f>
        <v>2-2020-National Grid-Residential-Northbridge Muni Agg Rate</v>
      </c>
      <c r="D7699" s="2">
        <f t="shared" si="120"/>
        <v>1</v>
      </c>
    </row>
    <row r="7700" spans="2:4" ht="13.8" x14ac:dyDescent="0.2">
      <c r="B7700" s="18">
        <v>7697</v>
      </c>
      <c r="C7700" s="2" t="str">
        <f>_xlfn.CONCAT(MONTH('Rates Database'!C7699),"-",'Rates Database'!B7699,"-",'Rates Database'!E7699,"-",'Rates Database'!G7699,"-",'Rates Database'!J7699)</f>
        <v>2-2020-National Grid-Residential-Norton Muni Agg Rate</v>
      </c>
      <c r="D7700" s="2">
        <f t="shared" si="120"/>
        <v>1</v>
      </c>
    </row>
    <row r="7701" spans="2:4" ht="13.8" x14ac:dyDescent="0.2">
      <c r="B7701" s="18">
        <v>7698</v>
      </c>
      <c r="C7701" s="2" t="str">
        <f>_xlfn.CONCAT(MONTH('Rates Database'!C7700),"-",'Rates Database'!B7700,"-",'Rates Database'!E7700,"-",'Rates Database'!G7700,"-",'Rates Database'!J7700)</f>
        <v>2-2020-National Grid-Residential-Plainville Muni Agg Rate</v>
      </c>
      <c r="D7701" s="2">
        <f t="shared" si="120"/>
        <v>1</v>
      </c>
    </row>
    <row r="7702" spans="2:4" ht="13.8" x14ac:dyDescent="0.2">
      <c r="B7702" s="18">
        <v>7699</v>
      </c>
      <c r="C7702" s="2" t="str">
        <f>_xlfn.CONCAT(MONTH('Rates Database'!C7701),"-",'Rates Database'!B7701,"-",'Rates Database'!E7701,"-",'Rates Database'!G7701,"-",'Rates Database'!J7701)</f>
        <v>2-2020-National Grid-Residential-Rehoboth Muni Agg Rate</v>
      </c>
      <c r="D7702" s="2">
        <f t="shared" si="120"/>
        <v>1</v>
      </c>
    </row>
    <row r="7703" spans="2:4" ht="13.8" x14ac:dyDescent="0.2">
      <c r="B7703" s="18">
        <v>7700</v>
      </c>
      <c r="C7703" s="2" t="str">
        <f>_xlfn.CONCAT(MONTH('Rates Database'!C7702),"-",'Rates Database'!B7702,"-",'Rates Database'!E7702,"-",'Rates Database'!G7702,"-",'Rates Database'!J7702)</f>
        <v>2-2020-National Grid-Residential-Seekonk Muni Agg Rate</v>
      </c>
      <c r="D7703" s="2">
        <f t="shared" si="120"/>
        <v>1</v>
      </c>
    </row>
    <row r="7704" spans="2:4" ht="13.8" x14ac:dyDescent="0.2">
      <c r="B7704" s="18">
        <v>7701</v>
      </c>
      <c r="C7704" s="2" t="str">
        <f>_xlfn.CONCAT(MONTH('Rates Database'!C7703),"-",'Rates Database'!B7703,"-",'Rates Database'!E7703,"-",'Rates Database'!G7703,"-",'Rates Database'!J7703)</f>
        <v>2-2020-National Grid-Residential-Somerset Muni Agg Rate</v>
      </c>
      <c r="D7704" s="2">
        <f t="shared" si="120"/>
        <v>1</v>
      </c>
    </row>
    <row r="7705" spans="2:4" ht="13.8" x14ac:dyDescent="0.2">
      <c r="B7705" s="18">
        <v>7702</v>
      </c>
      <c r="C7705" s="2" t="str">
        <f>_xlfn.CONCAT(MONTH('Rates Database'!C7704),"-",'Rates Database'!B7704,"-",'Rates Database'!E7704,"-",'Rates Database'!G7704,"-",'Rates Database'!J7704)</f>
        <v>2-2020-National Grid-Residential-Swansea Muni Agg Rate</v>
      </c>
      <c r="D7705" s="2">
        <f t="shared" si="120"/>
        <v>1</v>
      </c>
    </row>
    <row r="7706" spans="2:4" ht="13.8" x14ac:dyDescent="0.2">
      <c r="B7706" s="18">
        <v>7703</v>
      </c>
      <c r="C7706" s="2" t="str">
        <f>_xlfn.CONCAT(MONTH('Rates Database'!C7705),"-",'Rates Database'!B7705,"-",'Rates Database'!E7705,"-",'Rates Database'!G7705,"-",'Rates Database'!J7705)</f>
        <v>2-2020-National Grid-Residential-Westford Muni Agg Rate</v>
      </c>
      <c r="D7706" s="2">
        <f t="shared" si="120"/>
        <v>1</v>
      </c>
    </row>
    <row r="7707" spans="2:4" ht="13.8" x14ac:dyDescent="0.2">
      <c r="B7707" s="18">
        <v>7704</v>
      </c>
      <c r="C7707" s="2" t="str">
        <f>_xlfn.CONCAT(MONTH('Rates Database'!C7706),"-",'Rates Database'!B7706,"-",'Rates Database'!E7706,"-",'Rates Database'!G7706,"-",'Rates Database'!J7706)</f>
        <v>2-2020-Eversource_EMA-Residential-Westport Muni Agg Rate</v>
      </c>
      <c r="D7707" s="2">
        <f t="shared" si="120"/>
        <v>1</v>
      </c>
    </row>
    <row r="7708" spans="2:4" ht="13.8" x14ac:dyDescent="0.2">
      <c r="B7708" s="18">
        <v>7705</v>
      </c>
      <c r="C7708" s="2" t="str">
        <f>_xlfn.CONCAT(MONTH('Rates Database'!C7707),"-",'Rates Database'!B7707,"-",'Rates Database'!E7707,"-",'Rates Database'!G7707,"-",'Rates Database'!J7707)</f>
        <v>2-2020-Unitil-Residential-Ashby Muni Agg Rate</v>
      </c>
      <c r="D7708" s="2">
        <f t="shared" si="120"/>
        <v>1</v>
      </c>
    </row>
    <row r="7709" spans="2:4" ht="13.8" x14ac:dyDescent="0.2">
      <c r="B7709" s="18">
        <v>7706</v>
      </c>
      <c r="C7709" s="2" t="str">
        <f>_xlfn.CONCAT(MONTH('Rates Database'!C7708),"-",'Rates Database'!B7708,"-",'Rates Database'!E7708,"-",'Rates Database'!G7708,"-",'Rates Database'!J7708)</f>
        <v>2-2020-National Grid-Residential-West Brookfield Muni Agg Rate</v>
      </c>
      <c r="D7709" s="2">
        <f t="shared" si="120"/>
        <v>1</v>
      </c>
    </row>
    <row r="7710" spans="2:4" ht="13.8" x14ac:dyDescent="0.2">
      <c r="B7710" s="18">
        <v>7707</v>
      </c>
      <c r="C7710" s="2" t="str">
        <f>_xlfn.CONCAT(MONTH('Rates Database'!C7709),"-",'Rates Database'!B7709,"-",'Rates Database'!E7709,"-",'Rates Database'!G7709,"-",'Rates Database'!J7709)</f>
        <v>2-2020-Eversource_EMA-Residential-Somerville Muni Agg Rate</v>
      </c>
      <c r="D7710" s="2">
        <f t="shared" si="120"/>
        <v>1</v>
      </c>
    </row>
    <row r="7711" spans="2:4" ht="13.8" x14ac:dyDescent="0.2">
      <c r="B7711" s="18">
        <v>7708</v>
      </c>
      <c r="C7711" s="2" t="str">
        <f>_xlfn.CONCAT(MONTH('Rates Database'!C7710),"-",'Rates Database'!B7710,"-",'Rates Database'!E7710,"-",'Rates Database'!G7710,"-",'Rates Database'!J7710)</f>
        <v>2-2020-National Grid-Residential-Gardner Muni Agg Rate</v>
      </c>
      <c r="D7711" s="2">
        <f t="shared" si="120"/>
        <v>1</v>
      </c>
    </row>
    <row r="7712" spans="2:4" ht="13.8" x14ac:dyDescent="0.2">
      <c r="B7712" s="18">
        <v>7709</v>
      </c>
      <c r="C7712" s="2" t="str">
        <f>_xlfn.CONCAT(MONTH('Rates Database'!C7711),"-",'Rates Database'!B7711,"-",'Rates Database'!E7711,"-",'Rates Database'!G7711,"-",'Rates Database'!J7711)</f>
        <v>2-2020-National Grid-Residential-Melrose Muni Agg Rate</v>
      </c>
      <c r="D7712" s="2">
        <f t="shared" si="120"/>
        <v>1</v>
      </c>
    </row>
    <row r="7713" spans="2:4" ht="13.8" x14ac:dyDescent="0.2">
      <c r="B7713" s="18">
        <v>7710</v>
      </c>
      <c r="C7713" s="2" t="str">
        <f>_xlfn.CONCAT(MONTH('Rates Database'!C7712),"-",'Rates Database'!B7712,"-",'Rates Database'!E7712,"-",'Rates Database'!G7712,"-",'Rates Database'!J7712)</f>
        <v>2-2020-Eversource_EMA-Residential-Kingston Muni Agg Rate</v>
      </c>
      <c r="D7713" s="2">
        <f t="shared" si="120"/>
        <v>1</v>
      </c>
    </row>
    <row r="7714" spans="2:4" ht="13.8" x14ac:dyDescent="0.2">
      <c r="B7714" s="18">
        <v>7711</v>
      </c>
      <c r="C7714" s="2" t="str">
        <f>_xlfn.CONCAT(MONTH('Rates Database'!C7713),"-",'Rates Database'!B7713,"-",'Rates Database'!E7713,"-",'Rates Database'!G7713,"-",'Rates Database'!J7713)</f>
        <v>2-2020-Eversource_WMA-Residential-Greenfield Muni Agg Rate</v>
      </c>
      <c r="D7714" s="2">
        <f t="shared" si="120"/>
        <v>1</v>
      </c>
    </row>
    <row r="7715" spans="2:4" ht="13.8" x14ac:dyDescent="0.2">
      <c r="B7715" s="18">
        <v>7712</v>
      </c>
      <c r="C7715" s="2" t="str">
        <f>_xlfn.CONCAT(MONTH('Rates Database'!C7714),"-",'Rates Database'!B7714,"-",'Rates Database'!E7714,"-",'Rates Database'!G7714,"-",'Rates Database'!J7714)</f>
        <v>2-2020-Eversource_EMA-Residential-Dedham Muni Agg Rate</v>
      </c>
      <c r="D7715" s="2">
        <f t="shared" si="120"/>
        <v>1</v>
      </c>
    </row>
    <row r="7716" spans="2:4" ht="13.8" x14ac:dyDescent="0.2">
      <c r="B7716" s="18">
        <v>7713</v>
      </c>
      <c r="C7716" s="2" t="str">
        <f>_xlfn.CONCAT(MONTH('Rates Database'!C7715),"-",'Rates Database'!B7715,"-",'Rates Database'!E7715,"-",'Rates Database'!G7715,"-",'Rates Database'!J7715)</f>
        <v>2-2020-National Grid-Residential-Avon Muni Agg Rate</v>
      </c>
      <c r="D7716" s="2">
        <f t="shared" si="120"/>
        <v>1</v>
      </c>
    </row>
    <row r="7717" spans="2:4" ht="13.8" x14ac:dyDescent="0.2">
      <c r="B7717" s="18">
        <v>7714</v>
      </c>
      <c r="C7717" s="2" t="str">
        <f>_xlfn.CONCAT(MONTH('Rates Database'!C7716),"-",'Rates Database'!B7716,"-",'Rates Database'!E7716,"-",'Rates Database'!G7716,"-",'Rates Database'!J7716)</f>
        <v>2-2020-National Grid-Residential-Billerica Muni Agg Rate</v>
      </c>
      <c r="D7717" s="2">
        <f t="shared" si="120"/>
        <v>1</v>
      </c>
    </row>
    <row r="7718" spans="2:4" ht="13.8" x14ac:dyDescent="0.2">
      <c r="B7718" s="18">
        <v>7715</v>
      </c>
      <c r="C7718" s="2" t="str">
        <f>_xlfn.CONCAT(MONTH('Rates Database'!C7717),"-",'Rates Database'!B7717,"-",'Rates Database'!E7717,"-",'Rates Database'!G7717,"-",'Rates Database'!J7717)</f>
        <v>2-2020-National Grid-Residential-Harvard Muni Agg Rate</v>
      </c>
      <c r="D7718" s="2">
        <f t="shared" si="120"/>
        <v>1</v>
      </c>
    </row>
    <row r="7719" spans="2:4" ht="13.8" x14ac:dyDescent="0.2">
      <c r="B7719" s="18">
        <v>7716</v>
      </c>
      <c r="C7719" s="2" t="str">
        <f>_xlfn.CONCAT(MONTH('Rates Database'!C7718),"-",'Rates Database'!B7718,"-",'Rates Database'!E7718,"-",'Rates Database'!G7718,"-",'Rates Database'!J7718)</f>
        <v>2-2020-National Grid-Residential-Heath Muni Agg Rate</v>
      </c>
      <c r="D7719" s="2">
        <f t="shared" si="120"/>
        <v>1</v>
      </c>
    </row>
    <row r="7720" spans="2:4" ht="13.8" x14ac:dyDescent="0.2">
      <c r="B7720" s="18">
        <v>7717</v>
      </c>
      <c r="C7720" s="2" t="str">
        <f>_xlfn.CONCAT(MONTH('Rates Database'!C7719),"-",'Rates Database'!B7719,"-",'Rates Database'!E7719,"-",'Rates Database'!G7719,"-",'Rates Database'!J7719)</f>
        <v>2-2020-National Grid-Residential-Tewksbury Muni Agg Rate</v>
      </c>
      <c r="D7720" s="2">
        <f t="shared" si="120"/>
        <v>1</v>
      </c>
    </row>
    <row r="7721" spans="2:4" ht="13.8" x14ac:dyDescent="0.2">
      <c r="B7721" s="18">
        <v>7718</v>
      </c>
      <c r="C7721" s="2" t="str">
        <f>_xlfn.CONCAT(MONTH('Rates Database'!C7720),"-",'Rates Database'!B7720,"-",'Rates Database'!E7720,"-",'Rates Database'!G7720,"-",'Rates Database'!J7720)</f>
        <v>2-2020-National Grid-Residential-Tyngsborough Muni Agg Rate</v>
      </c>
      <c r="D7721" s="2">
        <f t="shared" si="120"/>
        <v>1</v>
      </c>
    </row>
    <row r="7722" spans="2:4" ht="13.8" x14ac:dyDescent="0.2">
      <c r="B7722" s="18">
        <v>7719</v>
      </c>
      <c r="C7722" s="2" t="str">
        <f>_xlfn.CONCAT(MONTH('Rates Database'!C7721),"-",'Rates Database'!B7721,"-",'Rates Database'!E7721,"-",'Rates Database'!G7721,"-",'Rates Database'!J7721)</f>
        <v>2-2020-National Grid-Residential-Clarksburg Muni Agg Rate</v>
      </c>
      <c r="D7722" s="2">
        <f t="shared" si="120"/>
        <v>1</v>
      </c>
    </row>
    <row r="7723" spans="2:4" ht="13.8" x14ac:dyDescent="0.2">
      <c r="B7723" s="18">
        <v>7720</v>
      </c>
      <c r="C7723" s="2" t="str">
        <f>_xlfn.CONCAT(MONTH('Rates Database'!C7722),"-",'Rates Database'!B7722,"-",'Rates Database'!E7722,"-",'Rates Database'!G7722,"-",'Rates Database'!J7722)</f>
        <v>2-2020-Eversource_WMA-Residential-Dalton Muni Agg Rate</v>
      </c>
      <c r="D7723" s="2">
        <f t="shared" si="120"/>
        <v>1</v>
      </c>
    </row>
    <row r="7724" spans="2:4" ht="13.8" x14ac:dyDescent="0.2">
      <c r="B7724" s="18">
        <v>7721</v>
      </c>
      <c r="C7724" s="2" t="str">
        <f>_xlfn.CONCAT(MONTH('Rates Database'!C7723),"-",'Rates Database'!B7723,"-",'Rates Database'!E7723,"-",'Rates Database'!G7723,"-",'Rates Database'!J7723)</f>
        <v>2-2020-National Grid-Residential-Florida Muni Agg Rate</v>
      </c>
      <c r="D7724" s="2">
        <f t="shared" si="120"/>
        <v>1</v>
      </c>
    </row>
    <row r="7725" spans="2:4" ht="13.8" x14ac:dyDescent="0.2">
      <c r="B7725" s="18">
        <v>7722</v>
      </c>
      <c r="C7725" s="2" t="str">
        <f>_xlfn.CONCAT(MONTH('Rates Database'!C7724),"-",'Rates Database'!B7724,"-",'Rates Database'!E7724,"-",'Rates Database'!G7724,"-",'Rates Database'!J7724)</f>
        <v>2-2020-Eversource_WMA-Residential-Lenox Muni Agg Rate</v>
      </c>
      <c r="D7725" s="2">
        <f t="shared" si="120"/>
        <v>1</v>
      </c>
    </row>
    <row r="7726" spans="2:4" ht="13.8" x14ac:dyDescent="0.2">
      <c r="B7726" s="18">
        <v>7723</v>
      </c>
      <c r="C7726" s="2" t="str">
        <f>_xlfn.CONCAT(MONTH('Rates Database'!C7725),"-",'Rates Database'!B7725,"-",'Rates Database'!E7725,"-",'Rates Database'!G7725,"-",'Rates Database'!J7725)</f>
        <v>2-2020-National Grid-Residential-Monterey Muni Agg Rate</v>
      </c>
      <c r="D7726" s="2">
        <f t="shared" si="120"/>
        <v>1</v>
      </c>
    </row>
    <row r="7727" spans="2:4" ht="13.8" x14ac:dyDescent="0.2">
      <c r="B7727" s="18">
        <v>7724</v>
      </c>
      <c r="C7727" s="2" t="str">
        <f>_xlfn.CONCAT(MONTH('Rates Database'!C7726),"-",'Rates Database'!B7726,"-",'Rates Database'!E7726,"-",'Rates Database'!G7726,"-",'Rates Database'!J7726)</f>
        <v>2-2020-National Grid-Residential-New Marlborough Muni Agg Rate</v>
      </c>
      <c r="D7727" s="2">
        <f t="shared" si="120"/>
        <v>1</v>
      </c>
    </row>
    <row r="7728" spans="2:4" ht="13.8" x14ac:dyDescent="0.2">
      <c r="B7728" s="18">
        <v>7725</v>
      </c>
      <c r="C7728" s="2" t="str">
        <f>_xlfn.CONCAT(MONTH('Rates Database'!C7727),"-",'Rates Database'!B7727,"-",'Rates Database'!E7727,"-",'Rates Database'!G7727,"-",'Rates Database'!J7727)</f>
        <v>2-2020-National Grid-Residential-North Adams Muni Agg Rate</v>
      </c>
      <c r="D7728" s="2">
        <f t="shared" si="120"/>
        <v>1</v>
      </c>
    </row>
    <row r="7729" spans="2:4" ht="13.8" x14ac:dyDescent="0.2">
      <c r="B7729" s="18">
        <v>7726</v>
      </c>
      <c r="C7729" s="2" t="str">
        <f>_xlfn.CONCAT(MONTH('Rates Database'!C7728),"-",'Rates Database'!B7728,"-",'Rates Database'!E7728,"-",'Rates Database'!G7728,"-",'Rates Database'!J7728)</f>
        <v>2-2020-National Grid-Residential-Sheffield Muni Agg Rate</v>
      </c>
      <c r="D7729" s="2">
        <f t="shared" si="120"/>
        <v>1</v>
      </c>
    </row>
    <row r="7730" spans="2:4" ht="13.8" x14ac:dyDescent="0.2">
      <c r="B7730" s="18">
        <v>7727</v>
      </c>
      <c r="C7730" s="2" t="str">
        <f>_xlfn.CONCAT(MONTH('Rates Database'!C7729),"-",'Rates Database'!B7729,"-",'Rates Database'!E7729,"-",'Rates Database'!G7729,"-",'Rates Database'!J7729)</f>
        <v>2-2020-National Grid-Residential-West Stockbridge Muni Agg Rate</v>
      </c>
      <c r="D7730" s="2">
        <f t="shared" si="120"/>
        <v>1</v>
      </c>
    </row>
    <row r="7731" spans="2:4" ht="13.8" x14ac:dyDescent="0.2">
      <c r="B7731" s="18">
        <v>7728</v>
      </c>
      <c r="C7731" s="2" t="str">
        <f>_xlfn.CONCAT(MONTH('Rates Database'!C7730),"-",'Rates Database'!B7730,"-",'Rates Database'!E7730,"-",'Rates Database'!G7730,"-",'Rates Database'!J7730)</f>
        <v>2-2020-National Grid-Residential-Williamstown Muni Agg Rate</v>
      </c>
      <c r="D7731" s="2">
        <f t="shared" si="120"/>
        <v>1</v>
      </c>
    </row>
    <row r="7732" spans="2:4" ht="13.8" x14ac:dyDescent="0.2">
      <c r="B7732" s="18">
        <v>7729</v>
      </c>
      <c r="C7732" s="2" t="str">
        <f>_xlfn.CONCAT(MONTH('Rates Database'!C7731),"-",'Rates Database'!B7731,"-",'Rates Database'!E7731,"-",'Rates Database'!G7731,"-",'Rates Database'!J7731)</f>
        <v>2-2020-National Grid-Residential-Rockland Muni Agg Rate</v>
      </c>
      <c r="D7732" s="2">
        <f t="shared" si="120"/>
        <v>1</v>
      </c>
    </row>
    <row r="7733" spans="2:4" ht="13.8" x14ac:dyDescent="0.2">
      <c r="B7733" s="18">
        <v>7730</v>
      </c>
      <c r="C7733" s="2" t="str">
        <f>_xlfn.CONCAT(MONTH('Rates Database'!C7732),"-",'Rates Database'!B7732,"-",'Rates Database'!E7732,"-",'Rates Database'!G7732,"-",'Rates Database'!J7732)</f>
        <v>2-2020-Eversource_EMA-Residential-Sudbury Muni Agg Rate</v>
      </c>
      <c r="D7733" s="2">
        <f t="shared" si="120"/>
        <v>1</v>
      </c>
    </row>
    <row r="7734" spans="2:4" ht="13.8" x14ac:dyDescent="0.2">
      <c r="B7734" s="18">
        <v>7731</v>
      </c>
      <c r="C7734" s="2" t="str">
        <f>_xlfn.CONCAT(MONTH('Rates Database'!C7733),"-",'Rates Database'!B7733,"-",'Rates Database'!E7733,"-",'Rates Database'!G7733,"-",'Rates Database'!J7733)</f>
        <v>2-2020-Eversource_EMA-Residential-Wareham Muni Agg Rate</v>
      </c>
      <c r="D7734" s="2">
        <f t="shared" si="120"/>
        <v>1</v>
      </c>
    </row>
    <row r="7735" spans="2:4" ht="13.8" x14ac:dyDescent="0.2">
      <c r="B7735" s="18">
        <v>7732</v>
      </c>
      <c r="C7735" s="2" t="str">
        <f>_xlfn.CONCAT(MONTH('Rates Database'!C7734),"-",'Rates Database'!B7734,"-",'Rates Database'!E7734,"-",'Rates Database'!G7734,"-",'Rates Database'!J7734)</f>
        <v>2-2020-National Grid-Residential-Egremont Muni Agg Rate</v>
      </c>
      <c r="D7735" s="2">
        <f t="shared" si="120"/>
        <v>1</v>
      </c>
    </row>
    <row r="7736" spans="2:4" ht="13.8" x14ac:dyDescent="0.2">
      <c r="B7736" s="18">
        <v>7733</v>
      </c>
      <c r="C7736" s="2" t="str">
        <f>_xlfn.CONCAT(MONTH('Rates Database'!C7735),"-",'Rates Database'!B7735,"-",'Rates Database'!E7735,"-",'Rates Database'!G7735,"-",'Rates Database'!J7735)</f>
        <v>2-2020-National Grid-Residential-North Andover Muni Agg Rate</v>
      </c>
      <c r="D7736" s="2">
        <f t="shared" si="120"/>
        <v>1</v>
      </c>
    </row>
    <row r="7737" spans="2:4" ht="13.8" x14ac:dyDescent="0.2">
      <c r="B7737" s="18">
        <v>7734</v>
      </c>
      <c r="C7737" s="2" t="str">
        <f>_xlfn.CONCAT(MONTH('Rates Database'!C7736),"-",'Rates Database'!B7736,"-",'Rates Database'!E7736,"-",'Rates Database'!G7736,"-",'Rates Database'!J7736)</f>
        <v>2-2020-National Grid-Residential-Grafton Muni Agg Rate</v>
      </c>
      <c r="D7737" s="2">
        <f t="shared" si="120"/>
        <v>1</v>
      </c>
    </row>
    <row r="7738" spans="2:4" ht="13.8" x14ac:dyDescent="0.2">
      <c r="B7738" s="18">
        <v>7735</v>
      </c>
      <c r="C7738" s="2" t="str">
        <f>_xlfn.CONCAT(MONTH('Rates Database'!C7737),"-",'Rates Database'!B7737,"-",'Rates Database'!E7737,"-",'Rates Database'!G7737,"-",'Rates Database'!J7737)</f>
        <v>2-2020-National Grid-Residential-Halifax Muni Agg Rate</v>
      </c>
      <c r="D7738" s="2">
        <f t="shared" si="120"/>
        <v>1</v>
      </c>
    </row>
    <row r="7739" spans="2:4" ht="13.8" x14ac:dyDescent="0.2">
      <c r="B7739" s="18">
        <v>7736</v>
      </c>
      <c r="C7739" s="2" t="str">
        <f>_xlfn.CONCAT(MONTH('Rates Database'!C7738),"-",'Rates Database'!B7738,"-",'Rates Database'!E7738,"-",'Rates Database'!G7738,"-",'Rates Database'!J7738)</f>
        <v>2-2020-National Grid-Residential-Southborough Muni Agg Rate</v>
      </c>
      <c r="D7739" s="2">
        <f t="shared" si="120"/>
        <v>1</v>
      </c>
    </row>
    <row r="7740" spans="2:4" ht="13.8" x14ac:dyDescent="0.2">
      <c r="B7740" s="18">
        <v>7737</v>
      </c>
      <c r="C7740" s="2" t="str">
        <f>_xlfn.CONCAT(MONTH('Rates Database'!C7739),"-",'Rates Database'!B7739,"-",'Rates Database'!E7739,"-",'Rates Database'!G7739,"-",'Rates Database'!J7739)</f>
        <v>2-2020-Eversource_EMA-Residential-Stoneham Muni Agg Rate</v>
      </c>
      <c r="D7740" s="2">
        <f t="shared" si="120"/>
        <v>1</v>
      </c>
    </row>
    <row r="7741" spans="2:4" ht="13.8" x14ac:dyDescent="0.2">
      <c r="B7741" s="18">
        <v>7738</v>
      </c>
      <c r="C7741" s="2" t="str">
        <f>_xlfn.CONCAT(MONTH('Rates Database'!C7740),"-",'Rates Database'!B7740,"-",'Rates Database'!E7740,"-",'Rates Database'!G7740,"-",'Rates Database'!J7740)</f>
        <v>2-2020-National Grid-Residential-Webster Muni Agg Rate</v>
      </c>
      <c r="D7741" s="2">
        <f t="shared" si="120"/>
        <v>1</v>
      </c>
    </row>
    <row r="7742" spans="2:4" ht="13.8" x14ac:dyDescent="0.2">
      <c r="B7742" s="18">
        <v>7739</v>
      </c>
      <c r="C7742" s="2" t="str">
        <f>_xlfn.CONCAT(MONTH('Rates Database'!C7741),"-",'Rates Database'!B7741,"-",'Rates Database'!E7741,"-",'Rates Database'!G7741,"-",'Rates Database'!J7741)</f>
        <v>2-2020-National Grid-Residential-Sutton Muni Agg Rate</v>
      </c>
      <c r="D7742" s="2">
        <f t="shared" si="120"/>
        <v>1</v>
      </c>
    </row>
    <row r="7743" spans="2:4" ht="13.8" x14ac:dyDescent="0.2">
      <c r="B7743" s="18">
        <v>7740</v>
      </c>
      <c r="C7743" s="2" t="str">
        <f>_xlfn.CONCAT(MONTH('Rates Database'!C7742),"-",'Rates Database'!B7742,"-",'Rates Database'!E7742,"-",'Rates Database'!G7742,"-",'Rates Database'!J7742)</f>
        <v>2-2020-Eversource_EMA-Residential-Carlisle Muni Agg Rate</v>
      </c>
      <c r="D7743" s="2">
        <f t="shared" si="120"/>
        <v>1</v>
      </c>
    </row>
    <row r="7744" spans="2:4" ht="13.8" x14ac:dyDescent="0.2">
      <c r="B7744" s="18">
        <v>7741</v>
      </c>
      <c r="C7744" s="2" t="str">
        <f>_xlfn.CONCAT(MONTH('Rates Database'!C7743),"-",'Rates Database'!B7743,"-",'Rates Database'!E7743,"-",'Rates Database'!G7743,"-",'Rates Database'!J7743)</f>
        <v>2-2020-Eversource_EMA-Residential-Acton Muni Agg Rate</v>
      </c>
      <c r="D7744" s="2">
        <f t="shared" si="120"/>
        <v>1</v>
      </c>
    </row>
    <row r="7745" spans="2:4" ht="13.8" x14ac:dyDescent="0.2">
      <c r="B7745" s="18">
        <v>7742</v>
      </c>
      <c r="C7745" s="2" t="str">
        <f>_xlfn.CONCAT(MONTH('Rates Database'!C7744),"-",'Rates Database'!B7744,"-",'Rates Database'!E7744,"-",'Rates Database'!G7744,"-",'Rates Database'!J7744)</f>
        <v>2-2020-Unitil-Residential-Lunenburg Muni Agg Rate</v>
      </c>
      <c r="D7745" s="2">
        <f t="shared" si="120"/>
        <v>1</v>
      </c>
    </row>
    <row r="7746" spans="2:4" ht="13.8" x14ac:dyDescent="0.2">
      <c r="B7746" s="18">
        <v>7743</v>
      </c>
      <c r="C7746" s="2" t="str">
        <f>_xlfn.CONCAT(MONTH('Rates Database'!C7745),"-",'Rates Database'!B7745,"-",'Rates Database'!E7745,"-",'Rates Database'!G7745,"-",'Rates Database'!J7745)</f>
        <v>2-2020-Eversource_EMA-Residential-Arlington Muni Agg Rate</v>
      </c>
      <c r="D7746" s="2">
        <f t="shared" si="120"/>
        <v>1</v>
      </c>
    </row>
    <row r="7747" spans="2:4" ht="13.8" x14ac:dyDescent="0.2">
      <c r="B7747" s="18">
        <v>7744</v>
      </c>
      <c r="C7747" s="2" t="str">
        <f>_xlfn.CONCAT(MONTH('Rates Database'!C7746),"-",'Rates Database'!B7746,"-",'Rates Database'!E7746,"-",'Rates Database'!G7746,"-",'Rates Database'!J7746)</f>
        <v>2-2020-Eversource_EMA-Residential-Ashland Muni Agg Rate</v>
      </c>
      <c r="D7747" s="2">
        <f t="shared" si="120"/>
        <v>1</v>
      </c>
    </row>
    <row r="7748" spans="2:4" ht="13.8" x14ac:dyDescent="0.2">
      <c r="B7748" s="18">
        <v>7745</v>
      </c>
      <c r="C7748" s="2" t="str">
        <f>_xlfn.CONCAT(MONTH('Rates Database'!C7747),"-",'Rates Database'!B7747,"-",'Rates Database'!E7747,"-",'Rates Database'!G7747,"-",'Rates Database'!J7747)</f>
        <v>2-2020-Eversource_EMA-Residential-Plympton Muni Agg Rate</v>
      </c>
      <c r="D7748" s="2">
        <f t="shared" si="120"/>
        <v>1</v>
      </c>
    </row>
    <row r="7749" spans="2:4" ht="13.8" x14ac:dyDescent="0.2">
      <c r="B7749" s="18">
        <v>7746</v>
      </c>
      <c r="C7749" s="2" t="str">
        <f>_xlfn.CONCAT(MONTH('Rates Database'!C7748),"-",'Rates Database'!B7748,"-",'Rates Database'!E7748,"-",'Rates Database'!G7748,"-",'Rates Database'!J7748)</f>
        <v>2-2020-National Grid-Residential-Salisbury Muni Agg Rate</v>
      </c>
      <c r="D7749" s="2">
        <f t="shared" ref="D7749:D7812" si="121">COUNTIF($C$4:$C$10092,C7749)</f>
        <v>1</v>
      </c>
    </row>
    <row r="7750" spans="2:4" ht="13.8" x14ac:dyDescent="0.2">
      <c r="B7750" s="18">
        <v>7747</v>
      </c>
      <c r="C7750" s="2" t="str">
        <f>_xlfn.CONCAT(MONTH('Rates Database'!C7749),"-",'Rates Database'!B7749,"-",'Rates Database'!E7749,"-",'Rates Database'!G7749,"-",'Rates Database'!J7749)</f>
        <v>2-2020-National Grid-Residential-Gloucester Muni Agg Rate</v>
      </c>
      <c r="D7750" s="2">
        <f t="shared" si="121"/>
        <v>1</v>
      </c>
    </row>
    <row r="7751" spans="2:4" ht="13.8" x14ac:dyDescent="0.2">
      <c r="B7751" s="18">
        <v>7748</v>
      </c>
      <c r="C7751" s="2" t="str">
        <f>_xlfn.CONCAT(MONTH('Rates Database'!C7750),"-",'Rates Database'!B7750,"-",'Rates Database'!E7750,"-",'Rates Database'!G7750,"-",'Rates Database'!J7750)</f>
        <v>2-2020-Eversource_EMA-Residential-Bedford Muni Agg Rate</v>
      </c>
      <c r="D7751" s="2">
        <f t="shared" si="121"/>
        <v>1</v>
      </c>
    </row>
    <row r="7752" spans="2:4" ht="13.8" x14ac:dyDescent="0.2">
      <c r="B7752" s="18">
        <v>7749</v>
      </c>
      <c r="C7752" s="2" t="str">
        <f>_xlfn.CONCAT(MONTH('Rates Database'!C7751),"-",'Rates Database'!B7751,"-",'Rates Database'!E7751,"-",'Rates Database'!G7751,"-",'Rates Database'!J7751)</f>
        <v>2-2020-National Grid-Residential-Salem Muni Agg Rate</v>
      </c>
      <c r="D7752" s="2">
        <f t="shared" si="121"/>
        <v>1</v>
      </c>
    </row>
    <row r="7753" spans="2:4" ht="13.8" x14ac:dyDescent="0.2">
      <c r="B7753" s="18">
        <v>7750</v>
      </c>
      <c r="C7753" s="2" t="str">
        <f>_xlfn.CONCAT(MONTH('Rates Database'!C7752),"-",'Rates Database'!B7752,"-",'Rates Database'!E7752,"-",'Rates Database'!G7752,"-",'Rates Database'!J7752)</f>
        <v>2-2020-Eversource_EMA-Residential-Cambridge Muni Agg Rate</v>
      </c>
      <c r="D7753" s="2">
        <f t="shared" si="121"/>
        <v>1</v>
      </c>
    </row>
    <row r="7754" spans="2:4" ht="13.8" x14ac:dyDescent="0.2">
      <c r="B7754" s="18">
        <v>7751</v>
      </c>
      <c r="C7754" s="2" t="str">
        <f>_xlfn.CONCAT(MONTH('Rates Database'!C7753),"-",'Rates Database'!B7753,"-",'Rates Database'!E7753,"-",'Rates Database'!G7753,"-",'Rates Database'!J7753)</f>
        <v>2-2020-Eversource_EMA-Residential-Winchester Muni Agg Rate</v>
      </c>
      <c r="D7754" s="2">
        <f t="shared" si="121"/>
        <v>1</v>
      </c>
    </row>
    <row r="7755" spans="2:4" ht="13.8" x14ac:dyDescent="0.2">
      <c r="B7755" s="18">
        <v>7752</v>
      </c>
      <c r="C7755" s="2" t="str">
        <f>_xlfn.CONCAT(MONTH('Rates Database'!C7754),"-",'Rates Database'!B7754,"-",'Rates Database'!E7754,"-",'Rates Database'!G7754,"-",'Rates Database'!J7754)</f>
        <v>2-2020-National Grid-Residential-Berlin Muni Agg Rate</v>
      </c>
      <c r="D7755" s="2">
        <f t="shared" si="121"/>
        <v>1</v>
      </c>
    </row>
    <row r="7756" spans="2:4" ht="13.8" x14ac:dyDescent="0.2">
      <c r="B7756" s="18">
        <v>7753</v>
      </c>
      <c r="C7756" s="2" t="str">
        <f>_xlfn.CONCAT(MONTH('Rates Database'!C7755),"-",'Rates Database'!B7755,"-",'Rates Database'!E7755,"-",'Rates Database'!G7755,"-",'Rates Database'!J7755)</f>
        <v>2-2020-National Grid-Residential-Bellingham Muni Agg Rate</v>
      </c>
      <c r="D7756" s="2">
        <f t="shared" si="121"/>
        <v>1</v>
      </c>
    </row>
    <row r="7757" spans="2:4" ht="13.8" x14ac:dyDescent="0.2">
      <c r="B7757" s="18">
        <v>7754</v>
      </c>
      <c r="C7757" s="2" t="str">
        <f>_xlfn.CONCAT(MONTH('Rates Database'!C7756),"-",'Rates Database'!B7756,"-",'Rates Database'!E7756,"-",'Rates Database'!G7756,"-",'Rates Database'!J7756)</f>
        <v>2-2020-Eversource_EMA-Residential-Natick Muni Agg Rate</v>
      </c>
      <c r="D7757" s="2">
        <f t="shared" si="121"/>
        <v>1</v>
      </c>
    </row>
    <row r="7758" spans="2:4" ht="13.8" x14ac:dyDescent="0.2">
      <c r="B7758" s="18">
        <v>7755</v>
      </c>
      <c r="C7758" s="2" t="str">
        <f>_xlfn.CONCAT(MONTH('Rates Database'!C7757),"-",'Rates Database'!B7757,"-",'Rates Database'!E7757,"-",'Rates Database'!G7757,"-",'Rates Database'!J7757)</f>
        <v>2-2020-Eversource_EMA-Residential-Holliston Muni Agg Rate</v>
      </c>
      <c r="D7758" s="2">
        <f t="shared" si="121"/>
        <v>1</v>
      </c>
    </row>
    <row r="7759" spans="2:4" ht="13.8" x14ac:dyDescent="0.2">
      <c r="B7759" s="18">
        <v>7756</v>
      </c>
      <c r="C7759" s="2" t="str">
        <f>_xlfn.CONCAT(MONTH('Rates Database'!C7758),"-",'Rates Database'!B7758,"-",'Rates Database'!E7758,"-",'Rates Database'!G7758,"-",'Rates Database'!J7758)</f>
        <v>2-2020-National Grid-Residential-West Bridgewater Muni Agg Rate</v>
      </c>
      <c r="D7759" s="2">
        <f t="shared" si="121"/>
        <v>1</v>
      </c>
    </row>
    <row r="7760" spans="2:4" ht="13.8" x14ac:dyDescent="0.2">
      <c r="B7760" s="18">
        <v>7757</v>
      </c>
      <c r="C7760" s="2" t="str">
        <f>_xlfn.CONCAT(MONTH('Rates Database'!C7759),"-",'Rates Database'!B7759,"-",'Rates Database'!E7759,"-",'Rates Database'!G7759,"-",'Rates Database'!J7759)</f>
        <v>2-2020-Eversource_EMA-Residential-Newton Muni Agg Rate</v>
      </c>
      <c r="D7760" s="2">
        <f t="shared" si="121"/>
        <v>1</v>
      </c>
    </row>
    <row r="7761" spans="2:4" ht="13.8" x14ac:dyDescent="0.2">
      <c r="B7761" s="18">
        <v>7758</v>
      </c>
      <c r="C7761" s="2" t="str">
        <f>_xlfn.CONCAT(MONTH('Rates Database'!C7760),"-",'Rates Database'!B7760,"-",'Rates Database'!E7760,"-",'Rates Database'!G7760,"-",'Rates Database'!J7760)</f>
        <v>2-2020-National Grid-Residential-Hamilton Muni Agg Rate</v>
      </c>
      <c r="D7761" s="2">
        <f t="shared" si="121"/>
        <v>1</v>
      </c>
    </row>
    <row r="7762" spans="2:4" ht="13.8" x14ac:dyDescent="0.2">
      <c r="B7762" s="18">
        <v>7759</v>
      </c>
      <c r="C7762" s="2" t="str">
        <f>_xlfn.CONCAT(MONTH('Rates Database'!C7761),"-",'Rates Database'!B7761,"-",'Rates Database'!E7761,"-",'Rates Database'!G7761,"-",'Rates Database'!J7761)</f>
        <v>2-2020-National Grid-Residential-Millville Muni Agg Rate</v>
      </c>
      <c r="D7762" s="2">
        <f t="shared" si="121"/>
        <v>1</v>
      </c>
    </row>
    <row r="7763" spans="2:4" ht="13.8" x14ac:dyDescent="0.2">
      <c r="B7763" s="18">
        <v>7760</v>
      </c>
      <c r="C7763" s="2" t="str">
        <f>_xlfn.CONCAT(MONTH('Rates Database'!C7762),"-",'Rates Database'!B7762,"-",'Rates Database'!E7762,"-",'Rates Database'!G7762,"-",'Rates Database'!J7762)</f>
        <v>2-2020-National Grid-Residential-Swampscott Muni Agg Rate</v>
      </c>
      <c r="D7763" s="2">
        <f t="shared" si="121"/>
        <v>1</v>
      </c>
    </row>
    <row r="7764" spans="2:4" ht="13.8" x14ac:dyDescent="0.2">
      <c r="B7764" s="18">
        <v>7761</v>
      </c>
      <c r="C7764" s="2" t="str">
        <f>_xlfn.CONCAT(MONTH('Rates Database'!C7763),"-",'Rates Database'!B7763,"-",'Rates Database'!E7763,"-",'Rates Database'!G7763,"-",'Rates Database'!J7763)</f>
        <v>2-2020-Eversource_EMA-Residential-Watertown Muni Agg Rate</v>
      </c>
      <c r="D7764" s="2">
        <f t="shared" si="121"/>
        <v>1</v>
      </c>
    </row>
    <row r="7765" spans="2:4" ht="13.8" x14ac:dyDescent="0.2">
      <c r="B7765" s="18">
        <v>7762</v>
      </c>
      <c r="C7765" s="2" t="str">
        <f>_xlfn.CONCAT(MONTH('Rates Database'!C7764),"-",'Rates Database'!B7764,"-",'Rates Database'!E7764,"-",'Rates Database'!G7764,"-",'Rates Database'!J7764)</f>
        <v>2-2020-National Grid-Residential-Medford Muni Agg Rate</v>
      </c>
      <c r="D7765" s="2">
        <f t="shared" si="121"/>
        <v>1</v>
      </c>
    </row>
    <row r="7766" spans="2:4" ht="13.8" x14ac:dyDescent="0.2">
      <c r="B7766" s="18">
        <v>7763</v>
      </c>
      <c r="C7766" s="2" t="str">
        <f>_xlfn.CONCAT(MONTH('Rates Database'!C7765),"-",'Rates Database'!B7765,"-",'Rates Database'!E7765,"-",'Rates Database'!G7765,"-",'Rates Database'!J7765)</f>
        <v>2-2020-Eversource_EMA-Residential-Walpole Muni Agg Rate</v>
      </c>
      <c r="D7766" s="2">
        <f t="shared" si="121"/>
        <v>1</v>
      </c>
    </row>
    <row r="7767" spans="2:4" ht="13.8" x14ac:dyDescent="0.2">
      <c r="B7767" s="18">
        <v>7764</v>
      </c>
      <c r="C7767" s="2" t="str">
        <f>_xlfn.CONCAT(MONTH('Rates Database'!C7766),"-",'Rates Database'!B7766,"-",'Rates Database'!E7766,"-",'Rates Database'!G7766,"-",'Rates Database'!J7766)</f>
        <v>2-2020-Eversource_EMA-Residential-Brookline Muni Agg Rate</v>
      </c>
      <c r="D7767" s="2">
        <f t="shared" si="121"/>
        <v>1</v>
      </c>
    </row>
    <row r="7768" spans="2:4" ht="13.8" x14ac:dyDescent="0.2">
      <c r="B7768" s="18">
        <v>7765</v>
      </c>
      <c r="C7768" s="2" t="str">
        <f>_xlfn.CONCAT(MONTH('Rates Database'!C7767),"-",'Rates Database'!B7767,"-",'Rates Database'!E7767,"-",'Rates Database'!G7767,"-",'Rates Database'!J7767)</f>
        <v>2-2020-Eversource_EMA-Residential-Lexington Muni Agg Rate</v>
      </c>
      <c r="D7768" s="2">
        <f t="shared" si="121"/>
        <v>1</v>
      </c>
    </row>
    <row r="7769" spans="2:4" ht="13.8" x14ac:dyDescent="0.2">
      <c r="B7769" s="18">
        <v>7766</v>
      </c>
      <c r="C7769" s="2" t="str">
        <f>_xlfn.CONCAT(MONTH('Rates Database'!C7768),"-",'Rates Database'!B7768,"-",'Rates Database'!E7768,"-",'Rates Database'!G7768,"-",'Rates Database'!J7768)</f>
        <v>2-2020-National Grid-Residential-Foxborough Muni Agg Rate</v>
      </c>
      <c r="D7769" s="2">
        <f t="shared" si="121"/>
        <v>1</v>
      </c>
    </row>
    <row r="7770" spans="2:4" ht="13.8" x14ac:dyDescent="0.2">
      <c r="B7770" s="18">
        <v>7767</v>
      </c>
      <c r="C7770" s="2" t="str">
        <f>_xlfn.CONCAT(MONTH('Rates Database'!C7769),"-",'Rates Database'!B7769,"-",'Rates Database'!E7769,"-",'Rates Database'!G7769,"-",'Rates Database'!J7769)</f>
        <v>2-2020-National Grid-Residential-Lowell Muni Agg Rate</v>
      </c>
      <c r="D7770" s="2">
        <f t="shared" si="121"/>
        <v>1</v>
      </c>
    </row>
    <row r="7771" spans="2:4" ht="13.8" x14ac:dyDescent="0.2">
      <c r="B7771" s="18">
        <v>7768</v>
      </c>
      <c r="C7771" s="2" t="str">
        <f>_xlfn.CONCAT(MONTH('Rates Database'!C7770),"-",'Rates Database'!B7770,"-",'Rates Database'!E7770,"-",'Rates Database'!G7770,"-",'Rates Database'!J7770)</f>
        <v>2-2020-Eversource_EMA-Residential-Cape Light Compact JPE Muni Agg Rate</v>
      </c>
      <c r="D7771" s="2">
        <f t="shared" si="121"/>
        <v>1</v>
      </c>
    </row>
    <row r="7772" spans="2:4" ht="13.8" x14ac:dyDescent="0.2">
      <c r="B7772" s="18">
        <v>7769</v>
      </c>
      <c r="C7772" s="2" t="str">
        <f>_xlfn.CONCAT(MONTH('Rates Database'!C7771),"-",'Rates Database'!B7771,"-",'Rates Database'!E7771,"-",'Rates Database'!G7771,"-",'Rates Database'!J7771)</f>
        <v>3-2020-National Grid-Residential-Wendell Muni Agg Rate</v>
      </c>
      <c r="D7772" s="2">
        <f t="shared" si="121"/>
        <v>1</v>
      </c>
    </row>
    <row r="7773" spans="2:4" ht="13.8" x14ac:dyDescent="0.2">
      <c r="B7773" s="18">
        <v>7770</v>
      </c>
      <c r="C7773" s="2" t="str">
        <f>_xlfn.CONCAT(MONTH('Rates Database'!C7772),"-",'Rates Database'!B7772,"-",'Rates Database'!E7772,"-",'Rates Database'!G7772,"-",'Rates Database'!J7772)</f>
        <v>3-2020-National Grid-Residential-Nantucket Muni Agg Rate</v>
      </c>
      <c r="D7773" s="2">
        <f t="shared" si="121"/>
        <v>1</v>
      </c>
    </row>
    <row r="7774" spans="2:4" ht="13.8" x14ac:dyDescent="0.2">
      <c r="B7774" s="18">
        <v>7771</v>
      </c>
      <c r="C7774" s="2" t="str">
        <f>_xlfn.CONCAT(MONTH('Rates Database'!C7773),"-",'Rates Database'!B7773,"-",'Rates Database'!E7773,"-",'Rates Database'!G7773,"-",'Rates Database'!J7773)</f>
        <v>3-2020-National Grid-Residential-Westborough Muni Agg Rate</v>
      </c>
      <c r="D7774" s="2">
        <f t="shared" si="121"/>
        <v>1</v>
      </c>
    </row>
    <row r="7775" spans="2:4" ht="13.8" x14ac:dyDescent="0.2">
      <c r="B7775" s="18">
        <v>7772</v>
      </c>
      <c r="C7775" s="2" t="str">
        <f>_xlfn.CONCAT(MONTH('Rates Database'!C7774),"-",'Rates Database'!B7774,"-",'Rates Database'!E7774,"-",'Rates Database'!G7774,"-",'Rates Database'!J7774)</f>
        <v>3-2020-National Grid-Residential-Chelmsford Muni Agg Rate</v>
      </c>
      <c r="D7775" s="2">
        <f t="shared" si="121"/>
        <v>1</v>
      </c>
    </row>
    <row r="7776" spans="2:4" ht="13.8" x14ac:dyDescent="0.2">
      <c r="B7776" s="18">
        <v>7773</v>
      </c>
      <c r="C7776" s="2" t="str">
        <f>_xlfn.CONCAT(MONTH('Rates Database'!C7775),"-",'Rates Database'!B7775,"-",'Rates Database'!E7775,"-",'Rates Database'!G7775,"-",'Rates Database'!J7775)</f>
        <v>3-2020-Eversource_WMA-Residential-West Springfield Muni Agg Rate</v>
      </c>
      <c r="D7776" s="2">
        <f t="shared" si="121"/>
        <v>1</v>
      </c>
    </row>
    <row r="7777" spans="2:4" ht="13.8" x14ac:dyDescent="0.2">
      <c r="B7777" s="18">
        <v>7774</v>
      </c>
      <c r="C7777" s="2" t="str">
        <f>_xlfn.CONCAT(MONTH('Rates Database'!C7776),"-",'Rates Database'!B7776,"-",'Rates Database'!E7776,"-",'Rates Database'!G7776,"-",'Rates Database'!J7776)</f>
        <v>3-2020-National Grid-Residential-Marlborough Muni Agg Rate</v>
      </c>
      <c r="D7777" s="2">
        <f t="shared" si="121"/>
        <v>1</v>
      </c>
    </row>
    <row r="7778" spans="2:4" ht="13.8" x14ac:dyDescent="0.2">
      <c r="B7778" s="18">
        <v>7775</v>
      </c>
      <c r="C7778" s="2" t="str">
        <f>_xlfn.CONCAT(MONTH('Rates Database'!C7777),"-",'Rates Database'!B7777,"-",'Rates Database'!E7777,"-",'Rates Database'!G7777,"-",'Rates Database'!J7777)</f>
        <v>3-2020-Eversource_WMA-Residential-Hatfield Muni Agg Rate</v>
      </c>
      <c r="D7778" s="2">
        <f t="shared" si="121"/>
        <v>1</v>
      </c>
    </row>
    <row r="7779" spans="2:4" ht="13.8" x14ac:dyDescent="0.2">
      <c r="B7779" s="18">
        <v>7776</v>
      </c>
      <c r="C7779" s="2" t="str">
        <f>_xlfn.CONCAT(MONTH('Rates Database'!C7778),"-",'Rates Database'!B7778,"-",'Rates Database'!E7778,"-",'Rates Database'!G7778,"-",'Rates Database'!J7778)</f>
        <v>3-2020-Eversource_WMA-Residential-Pittsfield Muni Agg Rate</v>
      </c>
      <c r="D7779" s="2">
        <f t="shared" si="121"/>
        <v>1</v>
      </c>
    </row>
    <row r="7780" spans="2:4" ht="13.8" x14ac:dyDescent="0.2">
      <c r="B7780" s="18">
        <v>7777</v>
      </c>
      <c r="C7780" s="2" t="str">
        <f>_xlfn.CONCAT(MONTH('Rates Database'!C7779),"-",'Rates Database'!B7779,"-",'Rates Database'!E7779,"-",'Rates Database'!G7779,"-",'Rates Database'!J7779)</f>
        <v>3-2020-National Grid-Residential-Lancaster Muni Agg Rate</v>
      </c>
      <c r="D7780" s="2">
        <f t="shared" si="121"/>
        <v>1</v>
      </c>
    </row>
    <row r="7781" spans="2:4" ht="13.8" x14ac:dyDescent="0.2">
      <c r="B7781" s="18">
        <v>7778</v>
      </c>
      <c r="C7781" s="2" t="str">
        <f>_xlfn.CONCAT(MONTH('Rates Database'!C7780),"-",'Rates Database'!B7780,"-",'Rates Database'!E7780,"-",'Rates Database'!G7780,"-",'Rates Database'!J7780)</f>
        <v>3-2020-Eversource_WMA-Residential-Leverett Muni Agg Rate</v>
      </c>
      <c r="D7781" s="2">
        <f t="shared" si="121"/>
        <v>1</v>
      </c>
    </row>
    <row r="7782" spans="2:4" ht="13.8" x14ac:dyDescent="0.2">
      <c r="B7782" s="18">
        <v>7779</v>
      </c>
      <c r="C7782" s="2" t="str">
        <f>_xlfn.CONCAT(MONTH('Rates Database'!C7781),"-",'Rates Database'!B7781,"-",'Rates Database'!E7781,"-",'Rates Database'!G7781,"-",'Rates Database'!J7781)</f>
        <v>3-2020-Eversource_WMA-Residential-Hadley Muni Agg Rate</v>
      </c>
      <c r="D7782" s="2">
        <f t="shared" si="121"/>
        <v>1</v>
      </c>
    </row>
    <row r="7783" spans="2:4" ht="13.8" x14ac:dyDescent="0.2">
      <c r="B7783" s="18">
        <v>7780</v>
      </c>
      <c r="C7783" s="2" t="str">
        <f>_xlfn.CONCAT(MONTH('Rates Database'!C7782),"-",'Rates Database'!B7782,"-",'Rates Database'!E7782,"-",'Rates Database'!G7782,"-",'Rates Database'!J7782)</f>
        <v>3-2020-Eversource_WMA-Residential-Sandisfield Muni Agg Rate</v>
      </c>
      <c r="D7783" s="2">
        <f t="shared" si="121"/>
        <v>1</v>
      </c>
    </row>
    <row r="7784" spans="2:4" ht="13.8" x14ac:dyDescent="0.2">
      <c r="B7784" s="18">
        <v>7781</v>
      </c>
      <c r="C7784" s="2" t="str">
        <f>_xlfn.CONCAT(MONTH('Rates Database'!C7783),"-",'Rates Database'!B7783,"-",'Rates Database'!E7783,"-",'Rates Database'!G7783,"-",'Rates Database'!J7783)</f>
        <v>3-2020-National Grid-Residential-Great Barrington Muni Agg Rate</v>
      </c>
      <c r="D7784" s="2">
        <f t="shared" si="121"/>
        <v>1</v>
      </c>
    </row>
    <row r="7785" spans="2:4" ht="13.8" x14ac:dyDescent="0.2">
      <c r="B7785" s="18">
        <v>7782</v>
      </c>
      <c r="C7785" s="2" t="str">
        <f>_xlfn.CONCAT(MONTH('Rates Database'!C7784),"-",'Rates Database'!B7784,"-",'Rates Database'!E7784,"-",'Rates Database'!G7784,"-",'Rates Database'!J7784)</f>
        <v>3-2020-National Grid-Residential-Williamsburg Muni Agg Rate</v>
      </c>
      <c r="D7785" s="2">
        <f t="shared" si="121"/>
        <v>1</v>
      </c>
    </row>
    <row r="7786" spans="2:4" ht="13.8" x14ac:dyDescent="0.2">
      <c r="B7786" s="18">
        <v>7783</v>
      </c>
      <c r="C7786" s="2" t="str">
        <f>_xlfn.CONCAT(MONTH('Rates Database'!C7785),"-",'Rates Database'!B7785,"-",'Rates Database'!E7785,"-",'Rates Database'!G7785,"-",'Rates Database'!J7785)</f>
        <v>3-2020-National Grid-Residential-Winchendon Muni Agg Rate</v>
      </c>
      <c r="D7786" s="2">
        <f t="shared" si="121"/>
        <v>1</v>
      </c>
    </row>
    <row r="7787" spans="2:4" ht="13.8" x14ac:dyDescent="0.2">
      <c r="B7787" s="18">
        <v>7784</v>
      </c>
      <c r="C7787" s="2" t="str">
        <f>_xlfn.CONCAT(MONTH('Rates Database'!C7786),"-",'Rates Database'!B7786,"-",'Rates Database'!E7786,"-",'Rates Database'!G7786,"-",'Rates Database'!J7786)</f>
        <v>3-2020-Eversource_WMA-Residential-Lanesborough Muni Agg Rate</v>
      </c>
      <c r="D7787" s="2">
        <f t="shared" si="121"/>
        <v>1</v>
      </c>
    </row>
    <row r="7788" spans="2:4" ht="13.8" x14ac:dyDescent="0.2">
      <c r="B7788" s="18">
        <v>7785</v>
      </c>
      <c r="C7788" s="2" t="str">
        <f>_xlfn.CONCAT(MONTH('Rates Database'!C7787),"-",'Rates Database'!B7787,"-",'Rates Database'!E7787,"-",'Rates Database'!G7787,"-",'Rates Database'!J7787)</f>
        <v>3-2020-National Grid-Residential-Charlton Muni Agg Rate</v>
      </c>
      <c r="D7788" s="2">
        <f t="shared" si="121"/>
        <v>1</v>
      </c>
    </row>
    <row r="7789" spans="2:4" ht="13.8" x14ac:dyDescent="0.2">
      <c r="B7789" s="18">
        <v>7786</v>
      </c>
      <c r="C7789" s="2" t="str">
        <f>_xlfn.CONCAT(MONTH('Rates Database'!C7788),"-",'Rates Database'!B7788,"-",'Rates Database'!E7788,"-",'Rates Database'!G7788,"-",'Rates Database'!J7788)</f>
        <v>3-2020-National Grid-Residential-Millbury Muni Agg Rate</v>
      </c>
      <c r="D7789" s="2">
        <f t="shared" si="121"/>
        <v>1</v>
      </c>
    </row>
    <row r="7790" spans="2:4" ht="13.8" x14ac:dyDescent="0.2">
      <c r="B7790" s="18">
        <v>7787</v>
      </c>
      <c r="C7790" s="2" t="str">
        <f>_xlfn.CONCAT(MONTH('Rates Database'!C7789),"-",'Rates Database'!B7789,"-",'Rates Database'!E7789,"-",'Rates Database'!G7789,"-",'Rates Database'!J7789)</f>
        <v>3-2020-National Grid-Residential-Oxford Muni Agg Rate</v>
      </c>
      <c r="D7790" s="2">
        <f t="shared" si="121"/>
        <v>1</v>
      </c>
    </row>
    <row r="7791" spans="2:4" ht="13.8" x14ac:dyDescent="0.2">
      <c r="B7791" s="18">
        <v>7788</v>
      </c>
      <c r="C7791" s="2" t="str">
        <f>_xlfn.CONCAT(MONTH('Rates Database'!C7790),"-",'Rates Database'!B7790,"-",'Rates Database'!E7790,"-",'Rates Database'!G7790,"-",'Rates Database'!J7790)</f>
        <v>3-2020-Eversource_EMA-Residential-Plymouth Muni Agg Rate</v>
      </c>
      <c r="D7791" s="2">
        <f t="shared" si="121"/>
        <v>1</v>
      </c>
    </row>
    <row r="7792" spans="2:4" ht="13.8" x14ac:dyDescent="0.2">
      <c r="B7792" s="18">
        <v>7789</v>
      </c>
      <c r="C7792" s="2" t="str">
        <f>_xlfn.CONCAT(MONTH('Rates Database'!C7791),"-",'Rates Database'!B7791,"-",'Rates Database'!E7791,"-",'Rates Database'!G7791,"-",'Rates Database'!J7791)</f>
        <v>3-2020-National Grid-Residential-Auburn Muni Agg Rate</v>
      </c>
      <c r="D7792" s="2">
        <f t="shared" si="121"/>
        <v>1</v>
      </c>
    </row>
    <row r="7793" spans="2:4" ht="13.8" x14ac:dyDescent="0.2">
      <c r="B7793" s="18">
        <v>7790</v>
      </c>
      <c r="C7793" s="2" t="str">
        <f>_xlfn.CONCAT(MONTH('Rates Database'!C7792),"-",'Rates Database'!B7792,"-",'Rates Database'!E7792,"-",'Rates Database'!G7792,"-",'Rates Database'!J7792)</f>
        <v>3-2020-National Grid-Residential-Orange Muni Agg Rate</v>
      </c>
      <c r="D7793" s="2">
        <f t="shared" si="121"/>
        <v>1</v>
      </c>
    </row>
    <row r="7794" spans="2:4" ht="13.8" x14ac:dyDescent="0.2">
      <c r="B7794" s="18">
        <v>7791</v>
      </c>
      <c r="C7794" s="2" t="str">
        <f>_xlfn.CONCAT(MONTH('Rates Database'!C7793),"-",'Rates Database'!B7793,"-",'Rates Database'!E7793,"-",'Rates Database'!G7793,"-",'Rates Database'!J7793)</f>
        <v>3-2020-National Grid-Residential-Adams Muni Agg Rate</v>
      </c>
      <c r="D7794" s="2">
        <f t="shared" si="121"/>
        <v>1</v>
      </c>
    </row>
    <row r="7795" spans="2:4" ht="13.8" x14ac:dyDescent="0.2">
      <c r="B7795" s="18">
        <v>7792</v>
      </c>
      <c r="C7795" s="2" t="str">
        <f>_xlfn.CONCAT(MONTH('Rates Database'!C7794),"-",'Rates Database'!B7794,"-",'Rates Database'!E7794,"-",'Rates Database'!G7794,"-",'Rates Database'!J7794)</f>
        <v>3-2020-Eversource_WMA-Residential-Cheshire Muni Agg Rate</v>
      </c>
      <c r="D7795" s="2">
        <f t="shared" si="121"/>
        <v>1</v>
      </c>
    </row>
    <row r="7796" spans="2:4" ht="13.8" x14ac:dyDescent="0.2">
      <c r="B7796" s="18">
        <v>7793</v>
      </c>
      <c r="C7796" s="2" t="str">
        <f>_xlfn.CONCAT(MONTH('Rates Database'!C7795),"-",'Rates Database'!B7795,"-",'Rates Database'!E7795,"-",'Rates Database'!G7795,"-",'Rates Database'!J7795)</f>
        <v>3-2020-Eversource_EMA-Residential-Acushnet Muni Agg Rate</v>
      </c>
      <c r="D7796" s="2">
        <f t="shared" si="121"/>
        <v>1</v>
      </c>
    </row>
    <row r="7797" spans="2:4" ht="13.8" x14ac:dyDescent="0.2">
      <c r="B7797" s="18">
        <v>7794</v>
      </c>
      <c r="C7797" s="2" t="str">
        <f>_xlfn.CONCAT(MONTH('Rates Database'!C7796),"-",'Rates Database'!B7796,"-",'Rates Database'!E7796,"-",'Rates Database'!G7796,"-",'Rates Database'!J7796)</f>
        <v>3-2020-National Grid-Residential-Attleboro Muni Agg Rate</v>
      </c>
      <c r="D7797" s="2">
        <f t="shared" si="121"/>
        <v>1</v>
      </c>
    </row>
    <row r="7798" spans="2:4" ht="13.8" x14ac:dyDescent="0.2">
      <c r="B7798" s="18">
        <v>7795</v>
      </c>
      <c r="C7798" s="2" t="str">
        <f>_xlfn.CONCAT(MONTH('Rates Database'!C7797),"-",'Rates Database'!B7797,"-",'Rates Database'!E7797,"-",'Rates Database'!G7797,"-",'Rates Database'!J7797)</f>
        <v>3-2020-Eversource_EMA-Residential-Carver Muni Agg Rate</v>
      </c>
      <c r="D7798" s="2">
        <f t="shared" si="121"/>
        <v>1</v>
      </c>
    </row>
    <row r="7799" spans="2:4" ht="13.8" x14ac:dyDescent="0.2">
      <c r="B7799" s="18">
        <v>7796</v>
      </c>
      <c r="C7799" s="2" t="str">
        <f>_xlfn.CONCAT(MONTH('Rates Database'!C7798),"-",'Rates Database'!B7798,"-",'Rates Database'!E7798,"-",'Rates Database'!G7798,"-",'Rates Database'!J7798)</f>
        <v>3-2020-Eversource_EMA-Residential-Dartmouth Muni Agg Rate</v>
      </c>
      <c r="D7799" s="2">
        <f t="shared" si="121"/>
        <v>1</v>
      </c>
    </row>
    <row r="7800" spans="2:4" ht="13.8" x14ac:dyDescent="0.2">
      <c r="B7800" s="18">
        <v>7797</v>
      </c>
      <c r="C7800" s="2" t="str">
        <f>_xlfn.CONCAT(MONTH('Rates Database'!C7799),"-",'Rates Database'!B7799,"-",'Rates Database'!E7799,"-",'Rates Database'!G7799,"-",'Rates Database'!J7799)</f>
        <v>3-2020-National Grid-Residential-Dighton Muni Agg Rate</v>
      </c>
      <c r="D7800" s="2">
        <f t="shared" si="121"/>
        <v>1</v>
      </c>
    </row>
    <row r="7801" spans="2:4" ht="13.8" x14ac:dyDescent="0.2">
      <c r="B7801" s="18">
        <v>7798</v>
      </c>
      <c r="C7801" s="2" t="str">
        <f>_xlfn.CONCAT(MONTH('Rates Database'!C7800),"-",'Rates Database'!B7800,"-",'Rates Database'!E7800,"-",'Rates Database'!G7800,"-",'Rates Database'!J7800)</f>
        <v>3-2020-National Grid-Residential-Douglas Muni Agg Rate</v>
      </c>
      <c r="D7801" s="2">
        <f t="shared" si="121"/>
        <v>1</v>
      </c>
    </row>
    <row r="7802" spans="2:4" ht="13.8" x14ac:dyDescent="0.2">
      <c r="B7802" s="18">
        <v>7799</v>
      </c>
      <c r="C7802" s="2" t="str">
        <f>_xlfn.CONCAT(MONTH('Rates Database'!C7801),"-",'Rates Database'!B7801,"-",'Rates Database'!E7801,"-",'Rates Database'!G7801,"-",'Rates Database'!J7801)</f>
        <v>3-2020-National Grid-Residential-Dracut Muni Agg Rate</v>
      </c>
      <c r="D7802" s="2">
        <f t="shared" si="121"/>
        <v>1</v>
      </c>
    </row>
    <row r="7803" spans="2:4" ht="13.8" x14ac:dyDescent="0.2">
      <c r="B7803" s="18">
        <v>7800</v>
      </c>
      <c r="C7803" s="2" t="str">
        <f>_xlfn.CONCAT(MONTH('Rates Database'!C7802),"-",'Rates Database'!B7802,"-",'Rates Database'!E7802,"-",'Rates Database'!G7802,"-",'Rates Database'!J7802)</f>
        <v>3-2020-Eversource_EMA-Residential-Fairhaven Muni Agg Rate</v>
      </c>
      <c r="D7803" s="2">
        <f t="shared" si="121"/>
        <v>1</v>
      </c>
    </row>
    <row r="7804" spans="2:4" ht="13.8" x14ac:dyDescent="0.2">
      <c r="B7804" s="18">
        <v>7801</v>
      </c>
      <c r="C7804" s="2" t="str">
        <f>_xlfn.CONCAT(MONTH('Rates Database'!C7803),"-",'Rates Database'!B7803,"-",'Rates Database'!E7803,"-",'Rates Database'!G7803,"-",'Rates Database'!J7803)</f>
        <v>3-2020-National Grid-Residential-Fall River Muni Agg Rate</v>
      </c>
      <c r="D7804" s="2">
        <f t="shared" si="121"/>
        <v>1</v>
      </c>
    </row>
    <row r="7805" spans="2:4" ht="13.8" x14ac:dyDescent="0.2">
      <c r="B7805" s="18">
        <v>7802</v>
      </c>
      <c r="C7805" s="2" t="str">
        <f>_xlfn.CONCAT(MONTH('Rates Database'!C7804),"-",'Rates Database'!B7804,"-",'Rates Database'!E7804,"-",'Rates Database'!G7804,"-",'Rates Database'!J7804)</f>
        <v>3-2020-Eversource_EMA-Residential-Freetown Muni Agg Rate</v>
      </c>
      <c r="D7805" s="2">
        <f t="shared" si="121"/>
        <v>1</v>
      </c>
    </row>
    <row r="7806" spans="2:4" ht="13.8" x14ac:dyDescent="0.2">
      <c r="B7806" s="18">
        <v>7803</v>
      </c>
      <c r="C7806" s="2" t="str">
        <f>_xlfn.CONCAT(MONTH('Rates Database'!C7805),"-",'Rates Database'!B7805,"-",'Rates Database'!E7805,"-",'Rates Database'!G7805,"-",'Rates Database'!J7805)</f>
        <v>3-2020-Eversource_EMA-Residential-Mattapoisett Muni Agg Rate</v>
      </c>
      <c r="D7806" s="2">
        <f t="shared" si="121"/>
        <v>1</v>
      </c>
    </row>
    <row r="7807" spans="2:4" ht="13.8" x14ac:dyDescent="0.2">
      <c r="B7807" s="18">
        <v>7804</v>
      </c>
      <c r="C7807" s="2" t="str">
        <f>_xlfn.CONCAT(MONTH('Rates Database'!C7806),"-",'Rates Database'!B7806,"-",'Rates Database'!E7806,"-",'Rates Database'!G7806,"-",'Rates Database'!J7806)</f>
        <v>3-2020-Eversource_EMA-Residential-New Bedford Muni Agg Rate</v>
      </c>
      <c r="D7807" s="2">
        <f t="shared" si="121"/>
        <v>1</v>
      </c>
    </row>
    <row r="7808" spans="2:4" ht="13.8" x14ac:dyDescent="0.2">
      <c r="B7808" s="18">
        <v>7805</v>
      </c>
      <c r="C7808" s="2" t="str">
        <f>_xlfn.CONCAT(MONTH('Rates Database'!C7807),"-",'Rates Database'!B7807,"-",'Rates Database'!E7807,"-",'Rates Database'!G7807,"-",'Rates Database'!J7807)</f>
        <v>3-2020-National Grid-Residential-Northbridge Muni Agg Rate</v>
      </c>
      <c r="D7808" s="2">
        <f t="shared" si="121"/>
        <v>1</v>
      </c>
    </row>
    <row r="7809" spans="2:4" ht="13.8" x14ac:dyDescent="0.2">
      <c r="B7809" s="18">
        <v>7806</v>
      </c>
      <c r="C7809" s="2" t="str">
        <f>_xlfn.CONCAT(MONTH('Rates Database'!C7808),"-",'Rates Database'!B7808,"-",'Rates Database'!E7808,"-",'Rates Database'!G7808,"-",'Rates Database'!J7808)</f>
        <v>3-2020-National Grid-Residential-Norton Muni Agg Rate</v>
      </c>
      <c r="D7809" s="2">
        <f t="shared" si="121"/>
        <v>1</v>
      </c>
    </row>
    <row r="7810" spans="2:4" ht="13.8" x14ac:dyDescent="0.2">
      <c r="B7810" s="18">
        <v>7807</v>
      </c>
      <c r="C7810" s="2" t="str">
        <f>_xlfn.CONCAT(MONTH('Rates Database'!C7809),"-",'Rates Database'!B7809,"-",'Rates Database'!E7809,"-",'Rates Database'!G7809,"-",'Rates Database'!J7809)</f>
        <v>3-2020-National Grid-Residential-Plainville Muni Agg Rate</v>
      </c>
      <c r="D7810" s="2">
        <f t="shared" si="121"/>
        <v>1</v>
      </c>
    </row>
    <row r="7811" spans="2:4" ht="13.8" x14ac:dyDescent="0.2">
      <c r="B7811" s="18">
        <v>7808</v>
      </c>
      <c r="C7811" s="2" t="str">
        <f>_xlfn.CONCAT(MONTH('Rates Database'!C7810),"-",'Rates Database'!B7810,"-",'Rates Database'!E7810,"-",'Rates Database'!G7810,"-",'Rates Database'!J7810)</f>
        <v>3-2020-National Grid-Residential-Rehoboth Muni Agg Rate</v>
      </c>
      <c r="D7811" s="2">
        <f t="shared" si="121"/>
        <v>1</v>
      </c>
    </row>
    <row r="7812" spans="2:4" ht="13.8" x14ac:dyDescent="0.2">
      <c r="B7812" s="18">
        <v>7809</v>
      </c>
      <c r="C7812" s="2" t="str">
        <f>_xlfn.CONCAT(MONTH('Rates Database'!C7811),"-",'Rates Database'!B7811,"-",'Rates Database'!E7811,"-",'Rates Database'!G7811,"-",'Rates Database'!J7811)</f>
        <v>3-2020-National Grid-Residential-Seekonk Muni Agg Rate</v>
      </c>
      <c r="D7812" s="2">
        <f t="shared" si="121"/>
        <v>1</v>
      </c>
    </row>
    <row r="7813" spans="2:4" ht="13.8" x14ac:dyDescent="0.2">
      <c r="B7813" s="18">
        <v>7810</v>
      </c>
      <c r="C7813" s="2" t="str">
        <f>_xlfn.CONCAT(MONTH('Rates Database'!C7812),"-",'Rates Database'!B7812,"-",'Rates Database'!E7812,"-",'Rates Database'!G7812,"-",'Rates Database'!J7812)</f>
        <v>3-2020-National Grid-Residential-Somerset Muni Agg Rate</v>
      </c>
      <c r="D7813" s="2">
        <f t="shared" ref="D7813:D7876" si="122">COUNTIF($C$4:$C$10092,C7813)</f>
        <v>1</v>
      </c>
    </row>
    <row r="7814" spans="2:4" ht="13.8" x14ac:dyDescent="0.2">
      <c r="B7814" s="18">
        <v>7811</v>
      </c>
      <c r="C7814" s="2" t="str">
        <f>_xlfn.CONCAT(MONTH('Rates Database'!C7813),"-",'Rates Database'!B7813,"-",'Rates Database'!E7813,"-",'Rates Database'!G7813,"-",'Rates Database'!J7813)</f>
        <v>3-2020-National Grid-Residential-Swansea Muni Agg Rate</v>
      </c>
      <c r="D7814" s="2">
        <f t="shared" si="122"/>
        <v>1</v>
      </c>
    </row>
    <row r="7815" spans="2:4" ht="13.8" x14ac:dyDescent="0.2">
      <c r="B7815" s="18">
        <v>7812</v>
      </c>
      <c r="C7815" s="2" t="str">
        <f>_xlfn.CONCAT(MONTH('Rates Database'!C7814),"-",'Rates Database'!B7814,"-",'Rates Database'!E7814,"-",'Rates Database'!G7814,"-",'Rates Database'!J7814)</f>
        <v>3-2020-National Grid-Residential-Westford Muni Agg Rate</v>
      </c>
      <c r="D7815" s="2">
        <f t="shared" si="122"/>
        <v>1</v>
      </c>
    </row>
    <row r="7816" spans="2:4" ht="13.8" x14ac:dyDescent="0.2">
      <c r="B7816" s="18">
        <v>7813</v>
      </c>
      <c r="C7816" s="2" t="str">
        <f>_xlfn.CONCAT(MONTH('Rates Database'!C7815),"-",'Rates Database'!B7815,"-",'Rates Database'!E7815,"-",'Rates Database'!G7815,"-",'Rates Database'!J7815)</f>
        <v>3-2020-Eversource_EMA-Residential-Westport Muni Agg Rate</v>
      </c>
      <c r="D7816" s="2">
        <f t="shared" si="122"/>
        <v>1</v>
      </c>
    </row>
    <row r="7817" spans="2:4" ht="13.8" x14ac:dyDescent="0.2">
      <c r="B7817" s="18">
        <v>7814</v>
      </c>
      <c r="C7817" s="2" t="str">
        <f>_xlfn.CONCAT(MONTH('Rates Database'!C7816),"-",'Rates Database'!B7816,"-",'Rates Database'!E7816,"-",'Rates Database'!G7816,"-",'Rates Database'!J7816)</f>
        <v>3-2020-Unitil-Residential-Ashby Muni Agg Rate</v>
      </c>
      <c r="D7817" s="2">
        <f t="shared" si="122"/>
        <v>1</v>
      </c>
    </row>
    <row r="7818" spans="2:4" ht="13.8" x14ac:dyDescent="0.2">
      <c r="B7818" s="18">
        <v>7815</v>
      </c>
      <c r="C7818" s="2" t="str">
        <f>_xlfn.CONCAT(MONTH('Rates Database'!C7817),"-",'Rates Database'!B7817,"-",'Rates Database'!E7817,"-",'Rates Database'!G7817,"-",'Rates Database'!J7817)</f>
        <v>3-2020-National Grid-Residential-West Brookfield Muni Agg Rate</v>
      </c>
      <c r="D7818" s="2">
        <f t="shared" si="122"/>
        <v>1</v>
      </c>
    </row>
    <row r="7819" spans="2:4" ht="13.8" x14ac:dyDescent="0.2">
      <c r="B7819" s="18">
        <v>7816</v>
      </c>
      <c r="C7819" s="2" t="str">
        <f>_xlfn.CONCAT(MONTH('Rates Database'!C7818),"-",'Rates Database'!B7818,"-",'Rates Database'!E7818,"-",'Rates Database'!G7818,"-",'Rates Database'!J7818)</f>
        <v>3-2020-Eversource_EMA-Residential-Somerville Muni Agg Rate</v>
      </c>
      <c r="D7819" s="2">
        <f t="shared" si="122"/>
        <v>1</v>
      </c>
    </row>
    <row r="7820" spans="2:4" ht="13.8" x14ac:dyDescent="0.2">
      <c r="B7820" s="18">
        <v>7817</v>
      </c>
      <c r="C7820" s="2" t="str">
        <f>_xlfn.CONCAT(MONTH('Rates Database'!C7819),"-",'Rates Database'!B7819,"-",'Rates Database'!E7819,"-",'Rates Database'!G7819,"-",'Rates Database'!J7819)</f>
        <v>3-2020-National Grid-Residential-Gardner Muni Agg Rate</v>
      </c>
      <c r="D7820" s="2">
        <f t="shared" si="122"/>
        <v>1</v>
      </c>
    </row>
    <row r="7821" spans="2:4" ht="13.8" x14ac:dyDescent="0.2">
      <c r="B7821" s="18">
        <v>7818</v>
      </c>
      <c r="C7821" s="2" t="str">
        <f>_xlfn.CONCAT(MONTH('Rates Database'!C7820),"-",'Rates Database'!B7820,"-",'Rates Database'!E7820,"-",'Rates Database'!G7820,"-",'Rates Database'!J7820)</f>
        <v>3-2020-National Grid-Residential-Melrose Muni Agg Rate</v>
      </c>
      <c r="D7821" s="2">
        <f t="shared" si="122"/>
        <v>1</v>
      </c>
    </row>
    <row r="7822" spans="2:4" ht="13.8" x14ac:dyDescent="0.2">
      <c r="B7822" s="18">
        <v>7819</v>
      </c>
      <c r="C7822" s="2" t="str">
        <f>_xlfn.CONCAT(MONTH('Rates Database'!C7821),"-",'Rates Database'!B7821,"-",'Rates Database'!E7821,"-",'Rates Database'!G7821,"-",'Rates Database'!J7821)</f>
        <v>3-2020-Eversource_EMA-Residential-Kingston Muni Agg Rate</v>
      </c>
      <c r="D7822" s="2">
        <f t="shared" si="122"/>
        <v>1</v>
      </c>
    </row>
    <row r="7823" spans="2:4" ht="13.8" x14ac:dyDescent="0.2">
      <c r="B7823" s="18">
        <v>7820</v>
      </c>
      <c r="C7823" s="2" t="str">
        <f>_xlfn.CONCAT(MONTH('Rates Database'!C7822),"-",'Rates Database'!B7822,"-",'Rates Database'!E7822,"-",'Rates Database'!G7822,"-",'Rates Database'!J7822)</f>
        <v>3-2020-Eversource_WMA-Residential-Greenfield Muni Agg Rate</v>
      </c>
      <c r="D7823" s="2">
        <f t="shared" si="122"/>
        <v>1</v>
      </c>
    </row>
    <row r="7824" spans="2:4" ht="13.8" x14ac:dyDescent="0.2">
      <c r="B7824" s="18">
        <v>7821</v>
      </c>
      <c r="C7824" s="2" t="str">
        <f>_xlfn.CONCAT(MONTH('Rates Database'!C7823),"-",'Rates Database'!B7823,"-",'Rates Database'!E7823,"-",'Rates Database'!G7823,"-",'Rates Database'!J7823)</f>
        <v>3-2020-Eversource_EMA-Residential-Dedham Muni Agg Rate</v>
      </c>
      <c r="D7824" s="2">
        <f t="shared" si="122"/>
        <v>1</v>
      </c>
    </row>
    <row r="7825" spans="2:4" ht="13.8" x14ac:dyDescent="0.2">
      <c r="B7825" s="18">
        <v>7822</v>
      </c>
      <c r="C7825" s="2" t="str">
        <f>_xlfn.CONCAT(MONTH('Rates Database'!C7824),"-",'Rates Database'!B7824,"-",'Rates Database'!E7824,"-",'Rates Database'!G7824,"-",'Rates Database'!J7824)</f>
        <v>3-2020-National Grid-Residential-Avon Muni Agg Rate</v>
      </c>
      <c r="D7825" s="2">
        <f t="shared" si="122"/>
        <v>1</v>
      </c>
    </row>
    <row r="7826" spans="2:4" ht="13.8" x14ac:dyDescent="0.2">
      <c r="B7826" s="18">
        <v>7823</v>
      </c>
      <c r="C7826" s="2" t="str">
        <f>_xlfn.CONCAT(MONTH('Rates Database'!C7825),"-",'Rates Database'!B7825,"-",'Rates Database'!E7825,"-",'Rates Database'!G7825,"-",'Rates Database'!J7825)</f>
        <v>3-2020-National Grid-Residential-Billerica Muni Agg Rate</v>
      </c>
      <c r="D7826" s="2">
        <f t="shared" si="122"/>
        <v>1</v>
      </c>
    </row>
    <row r="7827" spans="2:4" ht="13.8" x14ac:dyDescent="0.2">
      <c r="B7827" s="18">
        <v>7824</v>
      </c>
      <c r="C7827" s="2" t="str">
        <f>_xlfn.CONCAT(MONTH('Rates Database'!C7826),"-",'Rates Database'!B7826,"-",'Rates Database'!E7826,"-",'Rates Database'!G7826,"-",'Rates Database'!J7826)</f>
        <v>3-2020-National Grid-Residential-Harvard Muni Agg Rate</v>
      </c>
      <c r="D7827" s="2">
        <f t="shared" si="122"/>
        <v>1</v>
      </c>
    </row>
    <row r="7828" spans="2:4" ht="13.8" x14ac:dyDescent="0.2">
      <c r="B7828" s="18">
        <v>7825</v>
      </c>
      <c r="C7828" s="2" t="str">
        <f>_xlfn.CONCAT(MONTH('Rates Database'!C7827),"-",'Rates Database'!B7827,"-",'Rates Database'!E7827,"-",'Rates Database'!G7827,"-",'Rates Database'!J7827)</f>
        <v>3-2020-National Grid-Residential-Heath Muni Agg Rate</v>
      </c>
      <c r="D7828" s="2">
        <f t="shared" si="122"/>
        <v>1</v>
      </c>
    </row>
    <row r="7829" spans="2:4" ht="13.8" x14ac:dyDescent="0.2">
      <c r="B7829" s="18">
        <v>7826</v>
      </c>
      <c r="C7829" s="2" t="str">
        <f>_xlfn.CONCAT(MONTH('Rates Database'!C7828),"-",'Rates Database'!B7828,"-",'Rates Database'!E7828,"-",'Rates Database'!G7828,"-",'Rates Database'!J7828)</f>
        <v>3-2020-National Grid-Residential-Tewksbury Muni Agg Rate</v>
      </c>
      <c r="D7829" s="2">
        <f t="shared" si="122"/>
        <v>1</v>
      </c>
    </row>
    <row r="7830" spans="2:4" ht="13.8" x14ac:dyDescent="0.2">
      <c r="B7830" s="18">
        <v>7827</v>
      </c>
      <c r="C7830" s="2" t="str">
        <f>_xlfn.CONCAT(MONTH('Rates Database'!C7829),"-",'Rates Database'!B7829,"-",'Rates Database'!E7829,"-",'Rates Database'!G7829,"-",'Rates Database'!J7829)</f>
        <v>3-2020-National Grid-Residential-Tyngsborough Muni Agg Rate</v>
      </c>
      <c r="D7830" s="2">
        <f t="shared" si="122"/>
        <v>1</v>
      </c>
    </row>
    <row r="7831" spans="2:4" ht="13.8" x14ac:dyDescent="0.2">
      <c r="B7831" s="18">
        <v>7828</v>
      </c>
      <c r="C7831" s="2" t="str">
        <f>_xlfn.CONCAT(MONTH('Rates Database'!C7830),"-",'Rates Database'!B7830,"-",'Rates Database'!E7830,"-",'Rates Database'!G7830,"-",'Rates Database'!J7830)</f>
        <v>3-2020-National Grid-Residential-Clarksburg Muni Agg Rate</v>
      </c>
      <c r="D7831" s="2">
        <f t="shared" si="122"/>
        <v>1</v>
      </c>
    </row>
    <row r="7832" spans="2:4" ht="13.8" x14ac:dyDescent="0.2">
      <c r="B7832" s="18">
        <v>7829</v>
      </c>
      <c r="C7832" s="2" t="str">
        <f>_xlfn.CONCAT(MONTH('Rates Database'!C7831),"-",'Rates Database'!B7831,"-",'Rates Database'!E7831,"-",'Rates Database'!G7831,"-",'Rates Database'!J7831)</f>
        <v>3-2020-Eversource_WMA-Residential-Dalton Muni Agg Rate</v>
      </c>
      <c r="D7832" s="2">
        <f t="shared" si="122"/>
        <v>1</v>
      </c>
    </row>
    <row r="7833" spans="2:4" ht="13.8" x14ac:dyDescent="0.2">
      <c r="B7833" s="18">
        <v>7830</v>
      </c>
      <c r="C7833" s="2" t="str">
        <f>_xlfn.CONCAT(MONTH('Rates Database'!C7832),"-",'Rates Database'!B7832,"-",'Rates Database'!E7832,"-",'Rates Database'!G7832,"-",'Rates Database'!J7832)</f>
        <v>3-2020-National Grid-Residential-Florida Muni Agg Rate</v>
      </c>
      <c r="D7833" s="2">
        <f t="shared" si="122"/>
        <v>1</v>
      </c>
    </row>
    <row r="7834" spans="2:4" ht="13.8" x14ac:dyDescent="0.2">
      <c r="B7834" s="18">
        <v>7831</v>
      </c>
      <c r="C7834" s="2" t="str">
        <f>_xlfn.CONCAT(MONTH('Rates Database'!C7833),"-",'Rates Database'!B7833,"-",'Rates Database'!E7833,"-",'Rates Database'!G7833,"-",'Rates Database'!J7833)</f>
        <v>3-2020-Eversource_WMA-Residential-Lenox Muni Agg Rate</v>
      </c>
      <c r="D7834" s="2">
        <f t="shared" si="122"/>
        <v>1</v>
      </c>
    </row>
    <row r="7835" spans="2:4" ht="13.8" x14ac:dyDescent="0.2">
      <c r="B7835" s="18">
        <v>7832</v>
      </c>
      <c r="C7835" s="2" t="str">
        <f>_xlfn.CONCAT(MONTH('Rates Database'!C7834),"-",'Rates Database'!B7834,"-",'Rates Database'!E7834,"-",'Rates Database'!G7834,"-",'Rates Database'!J7834)</f>
        <v>3-2020-National Grid-Residential-Monterey Muni Agg Rate</v>
      </c>
      <c r="D7835" s="2">
        <f t="shared" si="122"/>
        <v>1</v>
      </c>
    </row>
    <row r="7836" spans="2:4" ht="13.8" x14ac:dyDescent="0.2">
      <c r="B7836" s="18">
        <v>7833</v>
      </c>
      <c r="C7836" s="2" t="str">
        <f>_xlfn.CONCAT(MONTH('Rates Database'!C7835),"-",'Rates Database'!B7835,"-",'Rates Database'!E7835,"-",'Rates Database'!G7835,"-",'Rates Database'!J7835)</f>
        <v>3-2020-National Grid-Residential-New Marlborough Muni Agg Rate</v>
      </c>
      <c r="D7836" s="2">
        <f t="shared" si="122"/>
        <v>1</v>
      </c>
    </row>
    <row r="7837" spans="2:4" ht="13.8" x14ac:dyDescent="0.2">
      <c r="B7837" s="18">
        <v>7834</v>
      </c>
      <c r="C7837" s="2" t="str">
        <f>_xlfn.CONCAT(MONTH('Rates Database'!C7836),"-",'Rates Database'!B7836,"-",'Rates Database'!E7836,"-",'Rates Database'!G7836,"-",'Rates Database'!J7836)</f>
        <v>3-2020-National Grid-Residential-North Adams Muni Agg Rate</v>
      </c>
      <c r="D7837" s="2">
        <f t="shared" si="122"/>
        <v>1</v>
      </c>
    </row>
    <row r="7838" spans="2:4" ht="13.8" x14ac:dyDescent="0.2">
      <c r="B7838" s="18">
        <v>7835</v>
      </c>
      <c r="C7838" s="2" t="str">
        <f>_xlfn.CONCAT(MONTH('Rates Database'!C7837),"-",'Rates Database'!B7837,"-",'Rates Database'!E7837,"-",'Rates Database'!G7837,"-",'Rates Database'!J7837)</f>
        <v>3-2020-National Grid-Residential-Sheffield Muni Agg Rate</v>
      </c>
      <c r="D7838" s="2">
        <f t="shared" si="122"/>
        <v>1</v>
      </c>
    </row>
    <row r="7839" spans="2:4" ht="13.8" x14ac:dyDescent="0.2">
      <c r="B7839" s="18">
        <v>7836</v>
      </c>
      <c r="C7839" s="2" t="str">
        <f>_xlfn.CONCAT(MONTH('Rates Database'!C7838),"-",'Rates Database'!B7838,"-",'Rates Database'!E7838,"-",'Rates Database'!G7838,"-",'Rates Database'!J7838)</f>
        <v>3-2020-National Grid-Residential-West Stockbridge Muni Agg Rate</v>
      </c>
      <c r="D7839" s="2">
        <f t="shared" si="122"/>
        <v>1</v>
      </c>
    </row>
    <row r="7840" spans="2:4" ht="13.8" x14ac:dyDescent="0.2">
      <c r="B7840" s="18">
        <v>7837</v>
      </c>
      <c r="C7840" s="2" t="str">
        <f>_xlfn.CONCAT(MONTH('Rates Database'!C7839),"-",'Rates Database'!B7839,"-",'Rates Database'!E7839,"-",'Rates Database'!G7839,"-",'Rates Database'!J7839)</f>
        <v>3-2020-National Grid-Residential-Williamstown Muni Agg Rate</v>
      </c>
      <c r="D7840" s="2">
        <f t="shared" si="122"/>
        <v>1</v>
      </c>
    </row>
    <row r="7841" spans="2:4" ht="13.8" x14ac:dyDescent="0.2">
      <c r="B7841" s="18">
        <v>7838</v>
      </c>
      <c r="C7841" s="2" t="str">
        <f>_xlfn.CONCAT(MONTH('Rates Database'!C7840),"-",'Rates Database'!B7840,"-",'Rates Database'!E7840,"-",'Rates Database'!G7840,"-",'Rates Database'!J7840)</f>
        <v>3-2020-National Grid-Residential-Rockland Muni Agg Rate</v>
      </c>
      <c r="D7841" s="2">
        <f t="shared" si="122"/>
        <v>1</v>
      </c>
    </row>
    <row r="7842" spans="2:4" ht="13.8" x14ac:dyDescent="0.2">
      <c r="B7842" s="18">
        <v>7839</v>
      </c>
      <c r="C7842" s="2" t="str">
        <f>_xlfn.CONCAT(MONTH('Rates Database'!C7841),"-",'Rates Database'!B7841,"-",'Rates Database'!E7841,"-",'Rates Database'!G7841,"-",'Rates Database'!J7841)</f>
        <v>3-2020-Eversource_EMA-Residential-Sudbury Muni Agg Rate</v>
      </c>
      <c r="D7842" s="2">
        <f t="shared" si="122"/>
        <v>1</v>
      </c>
    </row>
    <row r="7843" spans="2:4" ht="13.8" x14ac:dyDescent="0.2">
      <c r="B7843" s="18">
        <v>7840</v>
      </c>
      <c r="C7843" s="2" t="str">
        <f>_xlfn.CONCAT(MONTH('Rates Database'!C7842),"-",'Rates Database'!B7842,"-",'Rates Database'!E7842,"-",'Rates Database'!G7842,"-",'Rates Database'!J7842)</f>
        <v>3-2020-Eversource_EMA-Residential-Wareham Muni Agg Rate</v>
      </c>
      <c r="D7843" s="2">
        <f t="shared" si="122"/>
        <v>1</v>
      </c>
    </row>
    <row r="7844" spans="2:4" ht="13.8" x14ac:dyDescent="0.2">
      <c r="B7844" s="18">
        <v>7841</v>
      </c>
      <c r="C7844" s="2" t="str">
        <f>_xlfn.CONCAT(MONTH('Rates Database'!C7843),"-",'Rates Database'!B7843,"-",'Rates Database'!E7843,"-",'Rates Database'!G7843,"-",'Rates Database'!J7843)</f>
        <v>3-2020-National Grid-Residential-Egremont Muni Agg Rate</v>
      </c>
      <c r="D7844" s="2">
        <f t="shared" si="122"/>
        <v>1</v>
      </c>
    </row>
    <row r="7845" spans="2:4" ht="13.8" x14ac:dyDescent="0.2">
      <c r="B7845" s="18">
        <v>7842</v>
      </c>
      <c r="C7845" s="2" t="str">
        <f>_xlfn.CONCAT(MONTH('Rates Database'!C7844),"-",'Rates Database'!B7844,"-",'Rates Database'!E7844,"-",'Rates Database'!G7844,"-",'Rates Database'!J7844)</f>
        <v>3-2020-National Grid-Residential-North Andover Muni Agg Rate</v>
      </c>
      <c r="D7845" s="2">
        <f t="shared" si="122"/>
        <v>1</v>
      </c>
    </row>
    <row r="7846" spans="2:4" ht="13.8" x14ac:dyDescent="0.2">
      <c r="B7846" s="18">
        <v>7843</v>
      </c>
      <c r="C7846" s="2" t="str">
        <f>_xlfn.CONCAT(MONTH('Rates Database'!C7845),"-",'Rates Database'!B7845,"-",'Rates Database'!E7845,"-",'Rates Database'!G7845,"-",'Rates Database'!J7845)</f>
        <v>3-2020-National Grid-Residential-Grafton Muni Agg Rate</v>
      </c>
      <c r="D7846" s="2">
        <f t="shared" si="122"/>
        <v>1</v>
      </c>
    </row>
    <row r="7847" spans="2:4" ht="13.8" x14ac:dyDescent="0.2">
      <c r="B7847" s="18">
        <v>7844</v>
      </c>
      <c r="C7847" s="2" t="str">
        <f>_xlfn.CONCAT(MONTH('Rates Database'!C7846),"-",'Rates Database'!B7846,"-",'Rates Database'!E7846,"-",'Rates Database'!G7846,"-",'Rates Database'!J7846)</f>
        <v>3-2020-National Grid-Residential-Halifax Muni Agg Rate</v>
      </c>
      <c r="D7847" s="2">
        <f t="shared" si="122"/>
        <v>1</v>
      </c>
    </row>
    <row r="7848" spans="2:4" ht="13.8" x14ac:dyDescent="0.2">
      <c r="B7848" s="18">
        <v>7845</v>
      </c>
      <c r="C7848" s="2" t="str">
        <f>_xlfn.CONCAT(MONTH('Rates Database'!C7847),"-",'Rates Database'!B7847,"-",'Rates Database'!E7847,"-",'Rates Database'!G7847,"-",'Rates Database'!J7847)</f>
        <v>3-2020-National Grid-Residential-Southborough Muni Agg Rate</v>
      </c>
      <c r="D7848" s="2">
        <f t="shared" si="122"/>
        <v>1</v>
      </c>
    </row>
    <row r="7849" spans="2:4" ht="13.8" x14ac:dyDescent="0.2">
      <c r="B7849" s="18">
        <v>7846</v>
      </c>
      <c r="C7849" s="2" t="str">
        <f>_xlfn.CONCAT(MONTH('Rates Database'!C7848),"-",'Rates Database'!B7848,"-",'Rates Database'!E7848,"-",'Rates Database'!G7848,"-",'Rates Database'!J7848)</f>
        <v>3-2020-Eversource_EMA-Residential-Stoneham Muni Agg Rate</v>
      </c>
      <c r="D7849" s="2">
        <f t="shared" si="122"/>
        <v>1</v>
      </c>
    </row>
    <row r="7850" spans="2:4" ht="13.8" x14ac:dyDescent="0.2">
      <c r="B7850" s="18">
        <v>7847</v>
      </c>
      <c r="C7850" s="2" t="str">
        <f>_xlfn.CONCAT(MONTH('Rates Database'!C7849),"-",'Rates Database'!B7849,"-",'Rates Database'!E7849,"-",'Rates Database'!G7849,"-",'Rates Database'!J7849)</f>
        <v>3-2020-National Grid-Residential-Webster Muni Agg Rate</v>
      </c>
      <c r="D7850" s="2">
        <f t="shared" si="122"/>
        <v>1</v>
      </c>
    </row>
    <row r="7851" spans="2:4" ht="13.8" x14ac:dyDescent="0.2">
      <c r="B7851" s="18">
        <v>7848</v>
      </c>
      <c r="C7851" s="2" t="str">
        <f>_xlfn.CONCAT(MONTH('Rates Database'!C7850),"-",'Rates Database'!B7850,"-",'Rates Database'!E7850,"-",'Rates Database'!G7850,"-",'Rates Database'!J7850)</f>
        <v>3-2020-National Grid-Residential-Sutton Muni Agg Rate</v>
      </c>
      <c r="D7851" s="2">
        <f t="shared" si="122"/>
        <v>1</v>
      </c>
    </row>
    <row r="7852" spans="2:4" ht="13.8" x14ac:dyDescent="0.2">
      <c r="B7852" s="18">
        <v>7849</v>
      </c>
      <c r="C7852" s="2" t="str">
        <f>_xlfn.CONCAT(MONTH('Rates Database'!C7851),"-",'Rates Database'!B7851,"-",'Rates Database'!E7851,"-",'Rates Database'!G7851,"-",'Rates Database'!J7851)</f>
        <v>3-2020-Eversource_EMA-Residential-Carlisle Muni Agg Rate</v>
      </c>
      <c r="D7852" s="2">
        <f t="shared" si="122"/>
        <v>1</v>
      </c>
    </row>
    <row r="7853" spans="2:4" ht="13.8" x14ac:dyDescent="0.2">
      <c r="B7853" s="18">
        <v>7850</v>
      </c>
      <c r="C7853" s="2" t="str">
        <f>_xlfn.CONCAT(MONTH('Rates Database'!C7852),"-",'Rates Database'!B7852,"-",'Rates Database'!E7852,"-",'Rates Database'!G7852,"-",'Rates Database'!J7852)</f>
        <v>3-2020-Eversource_EMA-Residential-Acton Muni Agg Rate</v>
      </c>
      <c r="D7853" s="2">
        <f t="shared" si="122"/>
        <v>1</v>
      </c>
    </row>
    <row r="7854" spans="2:4" ht="13.8" x14ac:dyDescent="0.2">
      <c r="B7854" s="18">
        <v>7851</v>
      </c>
      <c r="C7854" s="2" t="str">
        <f>_xlfn.CONCAT(MONTH('Rates Database'!C7853),"-",'Rates Database'!B7853,"-",'Rates Database'!E7853,"-",'Rates Database'!G7853,"-",'Rates Database'!J7853)</f>
        <v>3-2020-Unitil-Residential-Lunenburg Muni Agg Rate</v>
      </c>
      <c r="D7854" s="2">
        <f t="shared" si="122"/>
        <v>1</v>
      </c>
    </row>
    <row r="7855" spans="2:4" ht="13.8" x14ac:dyDescent="0.2">
      <c r="B7855" s="18">
        <v>7852</v>
      </c>
      <c r="C7855" s="2" t="str">
        <f>_xlfn.CONCAT(MONTH('Rates Database'!C7854),"-",'Rates Database'!B7854,"-",'Rates Database'!E7854,"-",'Rates Database'!G7854,"-",'Rates Database'!J7854)</f>
        <v>3-2020-Eversource_EMA-Residential-Arlington Muni Agg Rate</v>
      </c>
      <c r="D7855" s="2">
        <f t="shared" si="122"/>
        <v>1</v>
      </c>
    </row>
    <row r="7856" spans="2:4" ht="13.8" x14ac:dyDescent="0.2">
      <c r="B7856" s="18">
        <v>7853</v>
      </c>
      <c r="C7856" s="2" t="str">
        <f>_xlfn.CONCAT(MONTH('Rates Database'!C7855),"-",'Rates Database'!B7855,"-",'Rates Database'!E7855,"-",'Rates Database'!G7855,"-",'Rates Database'!J7855)</f>
        <v>3-2020-Eversource_EMA-Residential-Ashland Muni Agg Rate</v>
      </c>
      <c r="D7856" s="2">
        <f t="shared" si="122"/>
        <v>1</v>
      </c>
    </row>
    <row r="7857" spans="2:4" ht="13.8" x14ac:dyDescent="0.2">
      <c r="B7857" s="18">
        <v>7854</v>
      </c>
      <c r="C7857" s="2" t="str">
        <f>_xlfn.CONCAT(MONTH('Rates Database'!C7856),"-",'Rates Database'!B7856,"-",'Rates Database'!E7856,"-",'Rates Database'!G7856,"-",'Rates Database'!J7856)</f>
        <v>3-2020-Eversource_EMA-Residential-Plympton Muni Agg Rate</v>
      </c>
      <c r="D7857" s="2">
        <f t="shared" si="122"/>
        <v>1</v>
      </c>
    </row>
    <row r="7858" spans="2:4" ht="13.8" x14ac:dyDescent="0.2">
      <c r="B7858" s="18">
        <v>7855</v>
      </c>
      <c r="C7858" s="2" t="str">
        <f>_xlfn.CONCAT(MONTH('Rates Database'!C7857),"-",'Rates Database'!B7857,"-",'Rates Database'!E7857,"-",'Rates Database'!G7857,"-",'Rates Database'!J7857)</f>
        <v>3-2020-National Grid-Residential-Salisbury Muni Agg Rate</v>
      </c>
      <c r="D7858" s="2">
        <f t="shared" si="122"/>
        <v>1</v>
      </c>
    </row>
    <row r="7859" spans="2:4" ht="13.8" x14ac:dyDescent="0.2">
      <c r="B7859" s="18">
        <v>7856</v>
      </c>
      <c r="C7859" s="2" t="str">
        <f>_xlfn.CONCAT(MONTH('Rates Database'!C7858),"-",'Rates Database'!B7858,"-",'Rates Database'!E7858,"-",'Rates Database'!G7858,"-",'Rates Database'!J7858)</f>
        <v>3-2020-National Grid-Residential-Gloucester Muni Agg Rate</v>
      </c>
      <c r="D7859" s="2">
        <f t="shared" si="122"/>
        <v>1</v>
      </c>
    </row>
    <row r="7860" spans="2:4" ht="13.8" x14ac:dyDescent="0.2">
      <c r="B7860" s="18">
        <v>7857</v>
      </c>
      <c r="C7860" s="2" t="str">
        <f>_xlfn.CONCAT(MONTH('Rates Database'!C7859),"-",'Rates Database'!B7859,"-",'Rates Database'!E7859,"-",'Rates Database'!G7859,"-",'Rates Database'!J7859)</f>
        <v>3-2020-Eversource_EMA-Residential-Bedford Muni Agg Rate</v>
      </c>
      <c r="D7860" s="2">
        <f t="shared" si="122"/>
        <v>1</v>
      </c>
    </row>
    <row r="7861" spans="2:4" ht="13.8" x14ac:dyDescent="0.2">
      <c r="B7861" s="18">
        <v>7858</v>
      </c>
      <c r="C7861" s="2" t="str">
        <f>_xlfn.CONCAT(MONTH('Rates Database'!C7860),"-",'Rates Database'!B7860,"-",'Rates Database'!E7860,"-",'Rates Database'!G7860,"-",'Rates Database'!J7860)</f>
        <v>3-2020-National Grid-Residential-Salem Muni Agg Rate</v>
      </c>
      <c r="D7861" s="2">
        <f t="shared" si="122"/>
        <v>1</v>
      </c>
    </row>
    <row r="7862" spans="2:4" ht="13.8" x14ac:dyDescent="0.2">
      <c r="B7862" s="18">
        <v>7859</v>
      </c>
      <c r="C7862" s="2" t="str">
        <f>_xlfn.CONCAT(MONTH('Rates Database'!C7861),"-",'Rates Database'!B7861,"-",'Rates Database'!E7861,"-",'Rates Database'!G7861,"-",'Rates Database'!J7861)</f>
        <v>3-2020-Eversource_EMA-Residential-Cambridge Muni Agg Rate</v>
      </c>
      <c r="D7862" s="2">
        <f t="shared" si="122"/>
        <v>1</v>
      </c>
    </row>
    <row r="7863" spans="2:4" ht="13.8" x14ac:dyDescent="0.2">
      <c r="B7863" s="18">
        <v>7860</v>
      </c>
      <c r="C7863" s="2" t="str">
        <f>_xlfn.CONCAT(MONTH('Rates Database'!C7862),"-",'Rates Database'!B7862,"-",'Rates Database'!E7862,"-",'Rates Database'!G7862,"-",'Rates Database'!J7862)</f>
        <v>3-2020-Eversource_EMA-Residential-Winchester Muni Agg Rate</v>
      </c>
      <c r="D7863" s="2">
        <f t="shared" si="122"/>
        <v>1</v>
      </c>
    </row>
    <row r="7864" spans="2:4" ht="13.8" x14ac:dyDescent="0.2">
      <c r="B7864" s="18">
        <v>7861</v>
      </c>
      <c r="C7864" s="2" t="str">
        <f>_xlfn.CONCAT(MONTH('Rates Database'!C7863),"-",'Rates Database'!B7863,"-",'Rates Database'!E7863,"-",'Rates Database'!G7863,"-",'Rates Database'!J7863)</f>
        <v>3-2020-National Grid-Residential-Berlin Muni Agg Rate</v>
      </c>
      <c r="D7864" s="2">
        <f t="shared" si="122"/>
        <v>1</v>
      </c>
    </row>
    <row r="7865" spans="2:4" ht="13.8" x14ac:dyDescent="0.2">
      <c r="B7865" s="18">
        <v>7862</v>
      </c>
      <c r="C7865" s="2" t="str">
        <f>_xlfn.CONCAT(MONTH('Rates Database'!C7864),"-",'Rates Database'!B7864,"-",'Rates Database'!E7864,"-",'Rates Database'!G7864,"-",'Rates Database'!J7864)</f>
        <v>3-2020-National Grid-Residential-Bellingham Muni Agg Rate</v>
      </c>
      <c r="D7865" s="2">
        <f t="shared" si="122"/>
        <v>1</v>
      </c>
    </row>
    <row r="7866" spans="2:4" ht="13.8" x14ac:dyDescent="0.2">
      <c r="B7866" s="18">
        <v>7863</v>
      </c>
      <c r="C7866" s="2" t="str">
        <f>_xlfn.CONCAT(MONTH('Rates Database'!C7865),"-",'Rates Database'!B7865,"-",'Rates Database'!E7865,"-",'Rates Database'!G7865,"-",'Rates Database'!J7865)</f>
        <v>3-2020-Eversource_EMA-Residential-Natick Muni Agg Rate</v>
      </c>
      <c r="D7866" s="2">
        <f t="shared" si="122"/>
        <v>1</v>
      </c>
    </row>
    <row r="7867" spans="2:4" ht="13.8" x14ac:dyDescent="0.2">
      <c r="B7867" s="18">
        <v>7864</v>
      </c>
      <c r="C7867" s="2" t="str">
        <f>_xlfn.CONCAT(MONTH('Rates Database'!C7866),"-",'Rates Database'!B7866,"-",'Rates Database'!E7866,"-",'Rates Database'!G7866,"-",'Rates Database'!J7866)</f>
        <v>3-2020-Eversource_EMA-Residential-Holliston Muni Agg Rate</v>
      </c>
      <c r="D7867" s="2">
        <f t="shared" si="122"/>
        <v>1</v>
      </c>
    </row>
    <row r="7868" spans="2:4" ht="13.8" x14ac:dyDescent="0.2">
      <c r="B7868" s="18">
        <v>7865</v>
      </c>
      <c r="C7868" s="2" t="str">
        <f>_xlfn.CONCAT(MONTH('Rates Database'!C7867),"-",'Rates Database'!B7867,"-",'Rates Database'!E7867,"-",'Rates Database'!G7867,"-",'Rates Database'!J7867)</f>
        <v>3-2020-National Grid-Residential-West Bridgewater Muni Agg Rate</v>
      </c>
      <c r="D7868" s="2">
        <f t="shared" si="122"/>
        <v>1</v>
      </c>
    </row>
    <row r="7869" spans="2:4" ht="13.8" x14ac:dyDescent="0.2">
      <c r="B7869" s="18">
        <v>7866</v>
      </c>
      <c r="C7869" s="2" t="str">
        <f>_xlfn.CONCAT(MONTH('Rates Database'!C7868),"-",'Rates Database'!B7868,"-",'Rates Database'!E7868,"-",'Rates Database'!G7868,"-",'Rates Database'!J7868)</f>
        <v>3-2020-Eversource_EMA-Residential-Newton Muni Agg Rate</v>
      </c>
      <c r="D7869" s="2">
        <f t="shared" si="122"/>
        <v>1</v>
      </c>
    </row>
    <row r="7870" spans="2:4" ht="13.8" x14ac:dyDescent="0.2">
      <c r="B7870" s="18">
        <v>7867</v>
      </c>
      <c r="C7870" s="2" t="str">
        <f>_xlfn.CONCAT(MONTH('Rates Database'!C7869),"-",'Rates Database'!B7869,"-",'Rates Database'!E7869,"-",'Rates Database'!G7869,"-",'Rates Database'!J7869)</f>
        <v>3-2020-National Grid-Residential-Hamilton Muni Agg Rate</v>
      </c>
      <c r="D7870" s="2">
        <f t="shared" si="122"/>
        <v>1</v>
      </c>
    </row>
    <row r="7871" spans="2:4" ht="13.8" x14ac:dyDescent="0.2">
      <c r="B7871" s="18">
        <v>7868</v>
      </c>
      <c r="C7871" s="2" t="str">
        <f>_xlfn.CONCAT(MONTH('Rates Database'!C7870),"-",'Rates Database'!B7870,"-",'Rates Database'!E7870,"-",'Rates Database'!G7870,"-",'Rates Database'!J7870)</f>
        <v>3-2020-National Grid-Residential-Millville Muni Agg Rate</v>
      </c>
      <c r="D7871" s="2">
        <f t="shared" si="122"/>
        <v>1</v>
      </c>
    </row>
    <row r="7872" spans="2:4" ht="13.8" x14ac:dyDescent="0.2">
      <c r="B7872" s="18">
        <v>7869</v>
      </c>
      <c r="C7872" s="2" t="str">
        <f>_xlfn.CONCAT(MONTH('Rates Database'!C7871),"-",'Rates Database'!B7871,"-",'Rates Database'!E7871,"-",'Rates Database'!G7871,"-",'Rates Database'!J7871)</f>
        <v>3-2020-National Grid-Residential-Worcester Muni Agg Rate</v>
      </c>
      <c r="D7872" s="2">
        <f t="shared" si="122"/>
        <v>1</v>
      </c>
    </row>
    <row r="7873" spans="2:4" ht="13.8" x14ac:dyDescent="0.2">
      <c r="B7873" s="18">
        <v>7870</v>
      </c>
      <c r="C7873" s="2" t="str">
        <f>_xlfn.CONCAT(MONTH('Rates Database'!C7872),"-",'Rates Database'!B7872,"-",'Rates Database'!E7872,"-",'Rates Database'!G7872,"-",'Rates Database'!J7872)</f>
        <v>3-2020-National Grid-Residential-Swampscott Muni Agg Rate</v>
      </c>
      <c r="D7873" s="2">
        <f t="shared" si="122"/>
        <v>1</v>
      </c>
    </row>
    <row r="7874" spans="2:4" ht="13.8" x14ac:dyDescent="0.2">
      <c r="B7874" s="18">
        <v>7871</v>
      </c>
      <c r="C7874" s="2" t="str">
        <f>_xlfn.CONCAT(MONTH('Rates Database'!C7873),"-",'Rates Database'!B7873,"-",'Rates Database'!E7873,"-",'Rates Database'!G7873,"-",'Rates Database'!J7873)</f>
        <v>3-2020-Eversource_EMA-Residential-Watertown Muni Agg Rate</v>
      </c>
      <c r="D7874" s="2">
        <f t="shared" si="122"/>
        <v>1</v>
      </c>
    </row>
    <row r="7875" spans="2:4" ht="13.8" x14ac:dyDescent="0.2">
      <c r="B7875" s="18">
        <v>7872</v>
      </c>
      <c r="C7875" s="2" t="str">
        <f>_xlfn.CONCAT(MONTH('Rates Database'!C7874),"-",'Rates Database'!B7874,"-",'Rates Database'!E7874,"-",'Rates Database'!G7874,"-",'Rates Database'!J7874)</f>
        <v>3-2020-National Grid-Residential-Medford Muni Agg Rate</v>
      </c>
      <c r="D7875" s="2">
        <f t="shared" si="122"/>
        <v>1</v>
      </c>
    </row>
    <row r="7876" spans="2:4" ht="13.8" x14ac:dyDescent="0.2">
      <c r="B7876" s="18">
        <v>7873</v>
      </c>
      <c r="C7876" s="2" t="str">
        <f>_xlfn.CONCAT(MONTH('Rates Database'!C7875),"-",'Rates Database'!B7875,"-",'Rates Database'!E7875,"-",'Rates Database'!G7875,"-",'Rates Database'!J7875)</f>
        <v>3-2020-Eversource_EMA-Residential-Walpole Muni Agg Rate</v>
      </c>
      <c r="D7876" s="2">
        <f t="shared" si="122"/>
        <v>1</v>
      </c>
    </row>
    <row r="7877" spans="2:4" ht="13.8" x14ac:dyDescent="0.2">
      <c r="B7877" s="18">
        <v>7874</v>
      </c>
      <c r="C7877" s="2" t="str">
        <f>_xlfn.CONCAT(MONTH('Rates Database'!C7876),"-",'Rates Database'!B7876,"-",'Rates Database'!E7876,"-",'Rates Database'!G7876,"-",'Rates Database'!J7876)</f>
        <v>3-2020-Eversource_EMA-Residential-Brookline Muni Agg Rate</v>
      </c>
      <c r="D7877" s="2">
        <f t="shared" ref="D7877:D7940" si="123">COUNTIF($C$4:$C$10092,C7877)</f>
        <v>1</v>
      </c>
    </row>
    <row r="7878" spans="2:4" ht="13.8" x14ac:dyDescent="0.2">
      <c r="B7878" s="18">
        <v>7875</v>
      </c>
      <c r="C7878" s="2" t="str">
        <f>_xlfn.CONCAT(MONTH('Rates Database'!C7877),"-",'Rates Database'!B7877,"-",'Rates Database'!E7877,"-",'Rates Database'!G7877,"-",'Rates Database'!J7877)</f>
        <v>3-2020-Eversource_EMA-Residential-Lexington Muni Agg Rate</v>
      </c>
      <c r="D7878" s="2">
        <f t="shared" si="123"/>
        <v>1</v>
      </c>
    </row>
    <row r="7879" spans="2:4" ht="13.8" x14ac:dyDescent="0.2">
      <c r="B7879" s="18">
        <v>7876</v>
      </c>
      <c r="C7879" s="2" t="str">
        <f>_xlfn.CONCAT(MONTH('Rates Database'!C7878),"-",'Rates Database'!B7878,"-",'Rates Database'!E7878,"-",'Rates Database'!G7878,"-",'Rates Database'!J7878)</f>
        <v>3-2020-National Grid-Residential-Foxborough Muni Agg Rate</v>
      </c>
      <c r="D7879" s="2">
        <f t="shared" si="123"/>
        <v>1</v>
      </c>
    </row>
    <row r="7880" spans="2:4" ht="13.8" x14ac:dyDescent="0.2">
      <c r="B7880" s="18">
        <v>7877</v>
      </c>
      <c r="C7880" s="2" t="str">
        <f>_xlfn.CONCAT(MONTH('Rates Database'!C7879),"-",'Rates Database'!B7879,"-",'Rates Database'!E7879,"-",'Rates Database'!G7879,"-",'Rates Database'!J7879)</f>
        <v>3-2020-National Grid-Residential-Lowell Muni Agg Rate</v>
      </c>
      <c r="D7880" s="2">
        <f t="shared" si="123"/>
        <v>1</v>
      </c>
    </row>
    <row r="7881" spans="2:4" ht="13.8" x14ac:dyDescent="0.2">
      <c r="B7881" s="18">
        <v>7878</v>
      </c>
      <c r="C7881" s="2" t="str">
        <f>_xlfn.CONCAT(MONTH('Rates Database'!C7880),"-",'Rates Database'!B7880,"-",'Rates Database'!E7880,"-",'Rates Database'!G7880,"-",'Rates Database'!J7880)</f>
        <v>3-2020-Eversource_EMA-Residential-Cape Light Compact JPE Muni Agg Rate</v>
      </c>
      <c r="D7881" s="2">
        <f t="shared" si="123"/>
        <v>1</v>
      </c>
    </row>
    <row r="7882" spans="2:4" ht="13.8" x14ac:dyDescent="0.2">
      <c r="B7882" s="18">
        <v>7879</v>
      </c>
      <c r="C7882" s="2" t="str">
        <f>_xlfn.CONCAT(MONTH('Rates Database'!C7881),"-",'Rates Database'!B7881,"-",'Rates Database'!E7881,"-",'Rates Database'!G7881,"-",'Rates Database'!J7881)</f>
        <v>4-2020-National Grid-Residential-Wendell Muni Agg Rate</v>
      </c>
      <c r="D7882" s="2">
        <f t="shared" si="123"/>
        <v>1</v>
      </c>
    </row>
    <row r="7883" spans="2:4" ht="13.8" x14ac:dyDescent="0.2">
      <c r="B7883" s="18">
        <v>7880</v>
      </c>
      <c r="C7883" s="2" t="str">
        <f>_xlfn.CONCAT(MONTH('Rates Database'!C7882),"-",'Rates Database'!B7882,"-",'Rates Database'!E7882,"-",'Rates Database'!G7882,"-",'Rates Database'!J7882)</f>
        <v>4-2020-National Grid-Residential-Nantucket Muni Agg Rate</v>
      </c>
      <c r="D7883" s="2">
        <f t="shared" si="123"/>
        <v>1</v>
      </c>
    </row>
    <row r="7884" spans="2:4" ht="13.8" x14ac:dyDescent="0.2">
      <c r="B7884" s="18">
        <v>7881</v>
      </c>
      <c r="C7884" s="2" t="str">
        <f>_xlfn.CONCAT(MONTH('Rates Database'!C7883),"-",'Rates Database'!B7883,"-",'Rates Database'!E7883,"-",'Rates Database'!G7883,"-",'Rates Database'!J7883)</f>
        <v>4-2020-National Grid-Residential-Westborough Muni Agg Rate</v>
      </c>
      <c r="D7884" s="2">
        <f t="shared" si="123"/>
        <v>1</v>
      </c>
    </row>
    <row r="7885" spans="2:4" ht="13.8" x14ac:dyDescent="0.2">
      <c r="B7885" s="18">
        <v>7882</v>
      </c>
      <c r="C7885" s="2" t="str">
        <f>_xlfn.CONCAT(MONTH('Rates Database'!C7884),"-",'Rates Database'!B7884,"-",'Rates Database'!E7884,"-",'Rates Database'!G7884,"-",'Rates Database'!J7884)</f>
        <v>4-2020-National Grid-Residential-Chelmsford Muni Agg Rate</v>
      </c>
      <c r="D7885" s="2">
        <f t="shared" si="123"/>
        <v>1</v>
      </c>
    </row>
    <row r="7886" spans="2:4" ht="13.8" x14ac:dyDescent="0.2">
      <c r="B7886" s="18">
        <v>7883</v>
      </c>
      <c r="C7886" s="2" t="str">
        <f>_xlfn.CONCAT(MONTH('Rates Database'!C7885),"-",'Rates Database'!B7885,"-",'Rates Database'!E7885,"-",'Rates Database'!G7885,"-",'Rates Database'!J7885)</f>
        <v>4-2020-Eversource_WMA-Residential-West Springfield Muni Agg Rate</v>
      </c>
      <c r="D7886" s="2">
        <f t="shared" si="123"/>
        <v>1</v>
      </c>
    </row>
    <row r="7887" spans="2:4" ht="13.8" x14ac:dyDescent="0.2">
      <c r="B7887" s="18">
        <v>7884</v>
      </c>
      <c r="C7887" s="2" t="str">
        <f>_xlfn.CONCAT(MONTH('Rates Database'!C7886),"-",'Rates Database'!B7886,"-",'Rates Database'!E7886,"-",'Rates Database'!G7886,"-",'Rates Database'!J7886)</f>
        <v>4-2020-National Grid-Residential-Marlborough Muni Agg Rate</v>
      </c>
      <c r="D7887" s="2">
        <f t="shared" si="123"/>
        <v>1</v>
      </c>
    </row>
    <row r="7888" spans="2:4" ht="13.8" x14ac:dyDescent="0.2">
      <c r="B7888" s="18">
        <v>7885</v>
      </c>
      <c r="C7888" s="2" t="str">
        <f>_xlfn.CONCAT(MONTH('Rates Database'!C7887),"-",'Rates Database'!B7887,"-",'Rates Database'!E7887,"-",'Rates Database'!G7887,"-",'Rates Database'!J7887)</f>
        <v>4-2020-Eversource_WMA-Residential-Hatfield Muni Agg Rate</v>
      </c>
      <c r="D7888" s="2">
        <f t="shared" si="123"/>
        <v>1</v>
      </c>
    </row>
    <row r="7889" spans="2:4" ht="13.8" x14ac:dyDescent="0.2">
      <c r="B7889" s="18">
        <v>7886</v>
      </c>
      <c r="C7889" s="2" t="str">
        <f>_xlfn.CONCAT(MONTH('Rates Database'!C7888),"-",'Rates Database'!B7888,"-",'Rates Database'!E7888,"-",'Rates Database'!G7888,"-",'Rates Database'!J7888)</f>
        <v>4-2020-Eversource_WMA-Residential-Pittsfield Muni Agg Rate</v>
      </c>
      <c r="D7889" s="2">
        <f t="shared" si="123"/>
        <v>1</v>
      </c>
    </row>
    <row r="7890" spans="2:4" ht="13.8" x14ac:dyDescent="0.2">
      <c r="B7890" s="18">
        <v>7887</v>
      </c>
      <c r="C7890" s="2" t="str">
        <f>_xlfn.CONCAT(MONTH('Rates Database'!C7889),"-",'Rates Database'!B7889,"-",'Rates Database'!E7889,"-",'Rates Database'!G7889,"-",'Rates Database'!J7889)</f>
        <v>4-2020-National Grid-Residential-Lancaster Muni Agg Rate</v>
      </c>
      <c r="D7890" s="2">
        <f t="shared" si="123"/>
        <v>1</v>
      </c>
    </row>
    <row r="7891" spans="2:4" ht="13.8" x14ac:dyDescent="0.2">
      <c r="B7891" s="18">
        <v>7888</v>
      </c>
      <c r="C7891" s="2" t="str">
        <f>_xlfn.CONCAT(MONTH('Rates Database'!C7890),"-",'Rates Database'!B7890,"-",'Rates Database'!E7890,"-",'Rates Database'!G7890,"-",'Rates Database'!J7890)</f>
        <v>4-2020-Eversource_WMA-Residential-Leverett Muni Agg Rate</v>
      </c>
      <c r="D7891" s="2">
        <f t="shared" si="123"/>
        <v>1</v>
      </c>
    </row>
    <row r="7892" spans="2:4" ht="13.8" x14ac:dyDescent="0.2">
      <c r="B7892" s="18">
        <v>7889</v>
      </c>
      <c r="C7892" s="2" t="str">
        <f>_xlfn.CONCAT(MONTH('Rates Database'!C7891),"-",'Rates Database'!B7891,"-",'Rates Database'!E7891,"-",'Rates Database'!G7891,"-",'Rates Database'!J7891)</f>
        <v>4-2020-Eversource_WMA-Residential-Hadley Muni Agg Rate</v>
      </c>
      <c r="D7892" s="2">
        <f t="shared" si="123"/>
        <v>1</v>
      </c>
    </row>
    <row r="7893" spans="2:4" ht="13.8" x14ac:dyDescent="0.2">
      <c r="B7893" s="18">
        <v>7890</v>
      </c>
      <c r="C7893" s="2" t="str">
        <f>_xlfn.CONCAT(MONTH('Rates Database'!C7892),"-",'Rates Database'!B7892,"-",'Rates Database'!E7892,"-",'Rates Database'!G7892,"-",'Rates Database'!J7892)</f>
        <v>4-2020-Eversource_WMA-Residential-Sandisfield Muni Agg Rate</v>
      </c>
      <c r="D7893" s="2">
        <f t="shared" si="123"/>
        <v>1</v>
      </c>
    </row>
    <row r="7894" spans="2:4" ht="13.8" x14ac:dyDescent="0.2">
      <c r="B7894" s="18">
        <v>7891</v>
      </c>
      <c r="C7894" s="2" t="str">
        <f>_xlfn.CONCAT(MONTH('Rates Database'!C7893),"-",'Rates Database'!B7893,"-",'Rates Database'!E7893,"-",'Rates Database'!G7893,"-",'Rates Database'!J7893)</f>
        <v>4-2020-National Grid-Residential-Great Barrington Muni Agg Rate</v>
      </c>
      <c r="D7894" s="2">
        <f t="shared" si="123"/>
        <v>1</v>
      </c>
    </row>
    <row r="7895" spans="2:4" ht="13.8" x14ac:dyDescent="0.2">
      <c r="B7895" s="18">
        <v>7892</v>
      </c>
      <c r="C7895" s="2" t="str">
        <f>_xlfn.CONCAT(MONTH('Rates Database'!C7894),"-",'Rates Database'!B7894,"-",'Rates Database'!E7894,"-",'Rates Database'!G7894,"-",'Rates Database'!J7894)</f>
        <v>4-2020-National Grid-Residential-Williamsburg Muni Agg Rate</v>
      </c>
      <c r="D7895" s="2">
        <f t="shared" si="123"/>
        <v>1</v>
      </c>
    </row>
    <row r="7896" spans="2:4" ht="13.8" x14ac:dyDescent="0.2">
      <c r="B7896" s="18">
        <v>7893</v>
      </c>
      <c r="C7896" s="2" t="str">
        <f>_xlfn.CONCAT(MONTH('Rates Database'!C7895),"-",'Rates Database'!B7895,"-",'Rates Database'!E7895,"-",'Rates Database'!G7895,"-",'Rates Database'!J7895)</f>
        <v>4-2020-National Grid-Residential-Winchendon Muni Agg Rate</v>
      </c>
      <c r="D7896" s="2">
        <f t="shared" si="123"/>
        <v>1</v>
      </c>
    </row>
    <row r="7897" spans="2:4" ht="13.8" x14ac:dyDescent="0.2">
      <c r="B7897" s="18">
        <v>7894</v>
      </c>
      <c r="C7897" s="2" t="str">
        <f>_xlfn.CONCAT(MONTH('Rates Database'!C7896),"-",'Rates Database'!B7896,"-",'Rates Database'!E7896,"-",'Rates Database'!G7896,"-",'Rates Database'!J7896)</f>
        <v>4-2020-Eversource_WMA-Residential-Lanesborough Muni Agg Rate</v>
      </c>
      <c r="D7897" s="2">
        <f t="shared" si="123"/>
        <v>1</v>
      </c>
    </row>
    <row r="7898" spans="2:4" ht="13.8" x14ac:dyDescent="0.2">
      <c r="B7898" s="18">
        <v>7895</v>
      </c>
      <c r="C7898" s="2" t="str">
        <f>_xlfn.CONCAT(MONTH('Rates Database'!C7897),"-",'Rates Database'!B7897,"-",'Rates Database'!E7897,"-",'Rates Database'!G7897,"-",'Rates Database'!J7897)</f>
        <v>4-2020-National Grid-Residential-Charlton Muni Agg Rate</v>
      </c>
      <c r="D7898" s="2">
        <f t="shared" si="123"/>
        <v>1</v>
      </c>
    </row>
    <row r="7899" spans="2:4" ht="13.8" x14ac:dyDescent="0.2">
      <c r="B7899" s="18">
        <v>7896</v>
      </c>
      <c r="C7899" s="2" t="str">
        <f>_xlfn.CONCAT(MONTH('Rates Database'!C7898),"-",'Rates Database'!B7898,"-",'Rates Database'!E7898,"-",'Rates Database'!G7898,"-",'Rates Database'!J7898)</f>
        <v>4-2020-National Grid-Residential-Millbury Muni Agg Rate</v>
      </c>
      <c r="D7899" s="2">
        <f t="shared" si="123"/>
        <v>1</v>
      </c>
    </row>
    <row r="7900" spans="2:4" ht="13.8" x14ac:dyDescent="0.2">
      <c r="B7900" s="18">
        <v>7897</v>
      </c>
      <c r="C7900" s="2" t="str">
        <f>_xlfn.CONCAT(MONTH('Rates Database'!C7899),"-",'Rates Database'!B7899,"-",'Rates Database'!E7899,"-",'Rates Database'!G7899,"-",'Rates Database'!J7899)</f>
        <v>4-2020-National Grid-Residential-Oxford Muni Agg Rate</v>
      </c>
      <c r="D7900" s="2">
        <f t="shared" si="123"/>
        <v>1</v>
      </c>
    </row>
    <row r="7901" spans="2:4" ht="13.8" x14ac:dyDescent="0.2">
      <c r="B7901" s="18">
        <v>7898</v>
      </c>
      <c r="C7901" s="2" t="str">
        <f>_xlfn.CONCAT(MONTH('Rates Database'!C7900),"-",'Rates Database'!B7900,"-",'Rates Database'!E7900,"-",'Rates Database'!G7900,"-",'Rates Database'!J7900)</f>
        <v>4-2020-Eversource_EMA-Residential-Plymouth Muni Agg Rate</v>
      </c>
      <c r="D7901" s="2">
        <f t="shared" si="123"/>
        <v>1</v>
      </c>
    </row>
    <row r="7902" spans="2:4" ht="13.8" x14ac:dyDescent="0.2">
      <c r="B7902" s="18">
        <v>7899</v>
      </c>
      <c r="C7902" s="2" t="str">
        <f>_xlfn.CONCAT(MONTH('Rates Database'!C7901),"-",'Rates Database'!B7901,"-",'Rates Database'!E7901,"-",'Rates Database'!G7901,"-",'Rates Database'!J7901)</f>
        <v>4-2020-National Grid-Residential-Auburn Muni Agg Rate</v>
      </c>
      <c r="D7902" s="2">
        <f t="shared" si="123"/>
        <v>1</v>
      </c>
    </row>
    <row r="7903" spans="2:4" ht="13.8" x14ac:dyDescent="0.2">
      <c r="B7903" s="18">
        <v>7900</v>
      </c>
      <c r="C7903" s="2" t="str">
        <f>_xlfn.CONCAT(MONTH('Rates Database'!C7902),"-",'Rates Database'!B7902,"-",'Rates Database'!E7902,"-",'Rates Database'!G7902,"-",'Rates Database'!J7902)</f>
        <v>4-2020-National Grid-Residential-Orange Muni Agg Rate</v>
      </c>
      <c r="D7903" s="2">
        <f t="shared" si="123"/>
        <v>1</v>
      </c>
    </row>
    <row r="7904" spans="2:4" ht="13.8" x14ac:dyDescent="0.2">
      <c r="B7904" s="18">
        <v>7901</v>
      </c>
      <c r="C7904" s="2" t="str">
        <f>_xlfn.CONCAT(MONTH('Rates Database'!C7903),"-",'Rates Database'!B7903,"-",'Rates Database'!E7903,"-",'Rates Database'!G7903,"-",'Rates Database'!J7903)</f>
        <v>4-2020-National Grid-Residential-Adams Muni Agg Rate</v>
      </c>
      <c r="D7904" s="2">
        <f t="shared" si="123"/>
        <v>1</v>
      </c>
    </row>
    <row r="7905" spans="2:4" ht="13.8" x14ac:dyDescent="0.2">
      <c r="B7905" s="18">
        <v>7902</v>
      </c>
      <c r="C7905" s="2" t="str">
        <f>_xlfn.CONCAT(MONTH('Rates Database'!C7904),"-",'Rates Database'!B7904,"-",'Rates Database'!E7904,"-",'Rates Database'!G7904,"-",'Rates Database'!J7904)</f>
        <v>4-2020-Eversource_WMA-Residential-Cheshire Muni Agg Rate</v>
      </c>
      <c r="D7905" s="2">
        <f t="shared" si="123"/>
        <v>1</v>
      </c>
    </row>
    <row r="7906" spans="2:4" ht="13.8" x14ac:dyDescent="0.2">
      <c r="B7906" s="18">
        <v>7903</v>
      </c>
      <c r="C7906" s="2" t="str">
        <f>_xlfn.CONCAT(MONTH('Rates Database'!C7905),"-",'Rates Database'!B7905,"-",'Rates Database'!E7905,"-",'Rates Database'!G7905,"-",'Rates Database'!J7905)</f>
        <v>4-2020-Eversource_EMA-Residential-Acushnet Muni Agg Rate</v>
      </c>
      <c r="D7906" s="2">
        <f t="shared" si="123"/>
        <v>1</v>
      </c>
    </row>
    <row r="7907" spans="2:4" ht="13.8" x14ac:dyDescent="0.2">
      <c r="B7907" s="18">
        <v>7904</v>
      </c>
      <c r="C7907" s="2" t="str">
        <f>_xlfn.CONCAT(MONTH('Rates Database'!C7906),"-",'Rates Database'!B7906,"-",'Rates Database'!E7906,"-",'Rates Database'!G7906,"-",'Rates Database'!J7906)</f>
        <v>4-2020-National Grid-Residential-Attleboro Muni Agg Rate</v>
      </c>
      <c r="D7907" s="2">
        <f t="shared" si="123"/>
        <v>1</v>
      </c>
    </row>
    <row r="7908" spans="2:4" ht="13.8" x14ac:dyDescent="0.2">
      <c r="B7908" s="18">
        <v>7905</v>
      </c>
      <c r="C7908" s="2" t="str">
        <f>_xlfn.CONCAT(MONTH('Rates Database'!C7907),"-",'Rates Database'!B7907,"-",'Rates Database'!E7907,"-",'Rates Database'!G7907,"-",'Rates Database'!J7907)</f>
        <v>4-2020-Eversource_EMA-Residential-Carver Muni Agg Rate</v>
      </c>
      <c r="D7908" s="2">
        <f t="shared" si="123"/>
        <v>1</v>
      </c>
    </row>
    <row r="7909" spans="2:4" ht="13.8" x14ac:dyDescent="0.2">
      <c r="B7909" s="18">
        <v>7906</v>
      </c>
      <c r="C7909" s="2" t="str">
        <f>_xlfn.CONCAT(MONTH('Rates Database'!C7908),"-",'Rates Database'!B7908,"-",'Rates Database'!E7908,"-",'Rates Database'!G7908,"-",'Rates Database'!J7908)</f>
        <v>4-2020-Eversource_EMA-Residential-Dartmouth Muni Agg Rate</v>
      </c>
      <c r="D7909" s="2">
        <f t="shared" si="123"/>
        <v>1</v>
      </c>
    </row>
    <row r="7910" spans="2:4" ht="13.8" x14ac:dyDescent="0.2">
      <c r="B7910" s="18">
        <v>7907</v>
      </c>
      <c r="C7910" s="2" t="str">
        <f>_xlfn.CONCAT(MONTH('Rates Database'!C7909),"-",'Rates Database'!B7909,"-",'Rates Database'!E7909,"-",'Rates Database'!G7909,"-",'Rates Database'!J7909)</f>
        <v>4-2020-National Grid-Residential-Dighton Muni Agg Rate</v>
      </c>
      <c r="D7910" s="2">
        <f t="shared" si="123"/>
        <v>1</v>
      </c>
    </row>
    <row r="7911" spans="2:4" ht="13.8" x14ac:dyDescent="0.2">
      <c r="B7911" s="18">
        <v>7908</v>
      </c>
      <c r="C7911" s="2" t="str">
        <f>_xlfn.CONCAT(MONTH('Rates Database'!C7910),"-",'Rates Database'!B7910,"-",'Rates Database'!E7910,"-",'Rates Database'!G7910,"-",'Rates Database'!J7910)</f>
        <v>4-2020-National Grid-Residential-Douglas Muni Agg Rate</v>
      </c>
      <c r="D7911" s="2">
        <f t="shared" si="123"/>
        <v>1</v>
      </c>
    </row>
    <row r="7912" spans="2:4" ht="13.8" x14ac:dyDescent="0.2">
      <c r="B7912" s="18">
        <v>7909</v>
      </c>
      <c r="C7912" s="2" t="str">
        <f>_xlfn.CONCAT(MONTH('Rates Database'!C7911),"-",'Rates Database'!B7911,"-",'Rates Database'!E7911,"-",'Rates Database'!G7911,"-",'Rates Database'!J7911)</f>
        <v>4-2020-National Grid-Residential-Dracut Muni Agg Rate</v>
      </c>
      <c r="D7912" s="2">
        <f t="shared" si="123"/>
        <v>1</v>
      </c>
    </row>
    <row r="7913" spans="2:4" ht="13.8" x14ac:dyDescent="0.2">
      <c r="B7913" s="18">
        <v>7910</v>
      </c>
      <c r="C7913" s="2" t="str">
        <f>_xlfn.CONCAT(MONTH('Rates Database'!C7912),"-",'Rates Database'!B7912,"-",'Rates Database'!E7912,"-",'Rates Database'!G7912,"-",'Rates Database'!J7912)</f>
        <v>4-2020-Eversource_EMA-Residential-Fairhaven Muni Agg Rate</v>
      </c>
      <c r="D7913" s="2">
        <f t="shared" si="123"/>
        <v>1</v>
      </c>
    </row>
    <row r="7914" spans="2:4" ht="13.8" x14ac:dyDescent="0.2">
      <c r="B7914" s="18">
        <v>7911</v>
      </c>
      <c r="C7914" s="2" t="str">
        <f>_xlfn.CONCAT(MONTH('Rates Database'!C7913),"-",'Rates Database'!B7913,"-",'Rates Database'!E7913,"-",'Rates Database'!G7913,"-",'Rates Database'!J7913)</f>
        <v>4-2020-National Grid-Residential-Fall River Muni Agg Rate</v>
      </c>
      <c r="D7914" s="2">
        <f t="shared" si="123"/>
        <v>1</v>
      </c>
    </row>
    <row r="7915" spans="2:4" ht="13.8" x14ac:dyDescent="0.2">
      <c r="B7915" s="18">
        <v>7912</v>
      </c>
      <c r="C7915" s="2" t="str">
        <f>_xlfn.CONCAT(MONTH('Rates Database'!C7914),"-",'Rates Database'!B7914,"-",'Rates Database'!E7914,"-",'Rates Database'!G7914,"-",'Rates Database'!J7914)</f>
        <v>4-2020-Eversource_EMA-Residential-Freetown Muni Agg Rate</v>
      </c>
      <c r="D7915" s="2">
        <f t="shared" si="123"/>
        <v>1</v>
      </c>
    </row>
    <row r="7916" spans="2:4" ht="13.8" x14ac:dyDescent="0.2">
      <c r="B7916" s="18">
        <v>7913</v>
      </c>
      <c r="C7916" s="2" t="str">
        <f>_xlfn.CONCAT(MONTH('Rates Database'!C7915),"-",'Rates Database'!B7915,"-",'Rates Database'!E7915,"-",'Rates Database'!G7915,"-",'Rates Database'!J7915)</f>
        <v>4-2020-Eversource_EMA-Residential-Mattapoisett Muni Agg Rate</v>
      </c>
      <c r="D7916" s="2">
        <f t="shared" si="123"/>
        <v>1</v>
      </c>
    </row>
    <row r="7917" spans="2:4" ht="13.8" x14ac:dyDescent="0.2">
      <c r="B7917" s="18">
        <v>7914</v>
      </c>
      <c r="C7917" s="2" t="str">
        <f>_xlfn.CONCAT(MONTH('Rates Database'!C7916),"-",'Rates Database'!B7916,"-",'Rates Database'!E7916,"-",'Rates Database'!G7916,"-",'Rates Database'!J7916)</f>
        <v>4-2020-Eversource_EMA-Residential-New Bedford Muni Agg Rate</v>
      </c>
      <c r="D7917" s="2">
        <f t="shared" si="123"/>
        <v>1</v>
      </c>
    </row>
    <row r="7918" spans="2:4" ht="13.8" x14ac:dyDescent="0.2">
      <c r="B7918" s="18">
        <v>7915</v>
      </c>
      <c r="C7918" s="2" t="str">
        <f>_xlfn.CONCAT(MONTH('Rates Database'!C7917),"-",'Rates Database'!B7917,"-",'Rates Database'!E7917,"-",'Rates Database'!G7917,"-",'Rates Database'!J7917)</f>
        <v>4-2020-National Grid-Residential-Northbridge Muni Agg Rate</v>
      </c>
      <c r="D7918" s="2">
        <f t="shared" si="123"/>
        <v>1</v>
      </c>
    </row>
    <row r="7919" spans="2:4" ht="13.8" x14ac:dyDescent="0.2">
      <c r="B7919" s="18">
        <v>7916</v>
      </c>
      <c r="C7919" s="2" t="str">
        <f>_xlfn.CONCAT(MONTH('Rates Database'!C7918),"-",'Rates Database'!B7918,"-",'Rates Database'!E7918,"-",'Rates Database'!G7918,"-",'Rates Database'!J7918)</f>
        <v>4-2020-National Grid-Residential-Norton Muni Agg Rate</v>
      </c>
      <c r="D7919" s="2">
        <f t="shared" si="123"/>
        <v>1</v>
      </c>
    </row>
    <row r="7920" spans="2:4" ht="13.8" x14ac:dyDescent="0.2">
      <c r="B7920" s="18">
        <v>7917</v>
      </c>
      <c r="C7920" s="2" t="str">
        <f>_xlfn.CONCAT(MONTH('Rates Database'!C7919),"-",'Rates Database'!B7919,"-",'Rates Database'!E7919,"-",'Rates Database'!G7919,"-",'Rates Database'!J7919)</f>
        <v>4-2020-National Grid-Residential-Plainville Muni Agg Rate</v>
      </c>
      <c r="D7920" s="2">
        <f t="shared" si="123"/>
        <v>1</v>
      </c>
    </row>
    <row r="7921" spans="2:4" ht="13.8" x14ac:dyDescent="0.2">
      <c r="B7921" s="18">
        <v>7918</v>
      </c>
      <c r="C7921" s="2" t="str">
        <f>_xlfn.CONCAT(MONTH('Rates Database'!C7920),"-",'Rates Database'!B7920,"-",'Rates Database'!E7920,"-",'Rates Database'!G7920,"-",'Rates Database'!J7920)</f>
        <v>4-2020-National Grid-Residential-Rehoboth Muni Agg Rate</v>
      </c>
      <c r="D7921" s="2">
        <f t="shared" si="123"/>
        <v>1</v>
      </c>
    </row>
    <row r="7922" spans="2:4" ht="13.8" x14ac:dyDescent="0.2">
      <c r="B7922" s="18">
        <v>7919</v>
      </c>
      <c r="C7922" s="2" t="str">
        <f>_xlfn.CONCAT(MONTH('Rates Database'!C7921),"-",'Rates Database'!B7921,"-",'Rates Database'!E7921,"-",'Rates Database'!G7921,"-",'Rates Database'!J7921)</f>
        <v>4-2020-National Grid-Residential-Seekonk Muni Agg Rate</v>
      </c>
      <c r="D7922" s="2">
        <f t="shared" si="123"/>
        <v>1</v>
      </c>
    </row>
    <row r="7923" spans="2:4" ht="13.8" x14ac:dyDescent="0.2">
      <c r="B7923" s="18">
        <v>7920</v>
      </c>
      <c r="C7923" s="2" t="str">
        <f>_xlfn.CONCAT(MONTH('Rates Database'!C7922),"-",'Rates Database'!B7922,"-",'Rates Database'!E7922,"-",'Rates Database'!G7922,"-",'Rates Database'!J7922)</f>
        <v>4-2020-National Grid-Residential-Somerset Muni Agg Rate</v>
      </c>
      <c r="D7923" s="2">
        <f t="shared" si="123"/>
        <v>1</v>
      </c>
    </row>
    <row r="7924" spans="2:4" ht="13.8" x14ac:dyDescent="0.2">
      <c r="B7924" s="18">
        <v>7921</v>
      </c>
      <c r="C7924" s="2" t="str">
        <f>_xlfn.CONCAT(MONTH('Rates Database'!C7923),"-",'Rates Database'!B7923,"-",'Rates Database'!E7923,"-",'Rates Database'!G7923,"-",'Rates Database'!J7923)</f>
        <v>4-2020-National Grid-Residential-Swansea Muni Agg Rate</v>
      </c>
      <c r="D7924" s="2">
        <f t="shared" si="123"/>
        <v>1</v>
      </c>
    </row>
    <row r="7925" spans="2:4" ht="13.8" x14ac:dyDescent="0.2">
      <c r="B7925" s="18">
        <v>7922</v>
      </c>
      <c r="C7925" s="2" t="str">
        <f>_xlfn.CONCAT(MONTH('Rates Database'!C7924),"-",'Rates Database'!B7924,"-",'Rates Database'!E7924,"-",'Rates Database'!G7924,"-",'Rates Database'!J7924)</f>
        <v>4-2020-National Grid-Residential-Westford Muni Agg Rate</v>
      </c>
      <c r="D7925" s="2">
        <f t="shared" si="123"/>
        <v>1</v>
      </c>
    </row>
    <row r="7926" spans="2:4" ht="13.8" x14ac:dyDescent="0.2">
      <c r="B7926" s="18">
        <v>7923</v>
      </c>
      <c r="C7926" s="2" t="str">
        <f>_xlfn.CONCAT(MONTH('Rates Database'!C7925),"-",'Rates Database'!B7925,"-",'Rates Database'!E7925,"-",'Rates Database'!G7925,"-",'Rates Database'!J7925)</f>
        <v>4-2020-Eversource_EMA-Residential-Westport Muni Agg Rate</v>
      </c>
      <c r="D7926" s="2">
        <f t="shared" si="123"/>
        <v>1</v>
      </c>
    </row>
    <row r="7927" spans="2:4" ht="13.8" x14ac:dyDescent="0.2">
      <c r="B7927" s="18">
        <v>7924</v>
      </c>
      <c r="C7927" s="2" t="str">
        <f>_xlfn.CONCAT(MONTH('Rates Database'!C7926),"-",'Rates Database'!B7926,"-",'Rates Database'!E7926,"-",'Rates Database'!G7926,"-",'Rates Database'!J7926)</f>
        <v>4-2020-Unitil-Residential-Ashby Muni Agg Rate</v>
      </c>
      <c r="D7927" s="2">
        <f t="shared" si="123"/>
        <v>1</v>
      </c>
    </row>
    <row r="7928" spans="2:4" ht="13.8" x14ac:dyDescent="0.2">
      <c r="B7928" s="18">
        <v>7925</v>
      </c>
      <c r="C7928" s="2" t="str">
        <f>_xlfn.CONCAT(MONTH('Rates Database'!C7927),"-",'Rates Database'!B7927,"-",'Rates Database'!E7927,"-",'Rates Database'!G7927,"-",'Rates Database'!J7927)</f>
        <v>4-2020-National Grid-Residential-West Brookfield Muni Agg Rate</v>
      </c>
      <c r="D7928" s="2">
        <f t="shared" si="123"/>
        <v>1</v>
      </c>
    </row>
    <row r="7929" spans="2:4" ht="13.8" x14ac:dyDescent="0.2">
      <c r="B7929" s="18">
        <v>7926</v>
      </c>
      <c r="C7929" s="2" t="str">
        <f>_xlfn.CONCAT(MONTH('Rates Database'!C7928),"-",'Rates Database'!B7928,"-",'Rates Database'!E7928,"-",'Rates Database'!G7928,"-",'Rates Database'!J7928)</f>
        <v>4-2020-Eversource_EMA-Residential-Somerville Muni Agg Rate</v>
      </c>
      <c r="D7929" s="2">
        <f t="shared" si="123"/>
        <v>1</v>
      </c>
    </row>
    <row r="7930" spans="2:4" ht="13.8" x14ac:dyDescent="0.2">
      <c r="B7930" s="18">
        <v>7927</v>
      </c>
      <c r="C7930" s="2" t="str">
        <f>_xlfn.CONCAT(MONTH('Rates Database'!C7929),"-",'Rates Database'!B7929,"-",'Rates Database'!E7929,"-",'Rates Database'!G7929,"-",'Rates Database'!J7929)</f>
        <v>4-2020-National Grid-Residential-Gardner Muni Agg Rate</v>
      </c>
      <c r="D7930" s="2">
        <f t="shared" si="123"/>
        <v>1</v>
      </c>
    </row>
    <row r="7931" spans="2:4" ht="13.8" x14ac:dyDescent="0.2">
      <c r="B7931" s="18">
        <v>7928</v>
      </c>
      <c r="C7931" s="2" t="str">
        <f>_xlfn.CONCAT(MONTH('Rates Database'!C7930),"-",'Rates Database'!B7930,"-",'Rates Database'!E7930,"-",'Rates Database'!G7930,"-",'Rates Database'!J7930)</f>
        <v>4-2020-National Grid-Residential-Melrose Muni Agg Rate</v>
      </c>
      <c r="D7931" s="2">
        <f t="shared" si="123"/>
        <v>1</v>
      </c>
    </row>
    <row r="7932" spans="2:4" ht="13.8" x14ac:dyDescent="0.2">
      <c r="B7932" s="18">
        <v>7929</v>
      </c>
      <c r="C7932" s="2" t="str">
        <f>_xlfn.CONCAT(MONTH('Rates Database'!C7931),"-",'Rates Database'!B7931,"-",'Rates Database'!E7931,"-",'Rates Database'!G7931,"-",'Rates Database'!J7931)</f>
        <v>4-2020-Eversource_EMA-Residential-Kingston Muni Agg Rate</v>
      </c>
      <c r="D7932" s="2">
        <f t="shared" si="123"/>
        <v>1</v>
      </c>
    </row>
    <row r="7933" spans="2:4" ht="13.8" x14ac:dyDescent="0.2">
      <c r="B7933" s="18">
        <v>7930</v>
      </c>
      <c r="C7933" s="2" t="str">
        <f>_xlfn.CONCAT(MONTH('Rates Database'!C7932),"-",'Rates Database'!B7932,"-",'Rates Database'!E7932,"-",'Rates Database'!G7932,"-",'Rates Database'!J7932)</f>
        <v>4-2020-Eversource_WMA-Residential-Greenfield Muni Agg Rate</v>
      </c>
      <c r="D7933" s="2">
        <f t="shared" si="123"/>
        <v>1</v>
      </c>
    </row>
    <row r="7934" spans="2:4" ht="13.8" x14ac:dyDescent="0.2">
      <c r="B7934" s="18">
        <v>7931</v>
      </c>
      <c r="C7934" s="2" t="str">
        <f>_xlfn.CONCAT(MONTH('Rates Database'!C7933),"-",'Rates Database'!B7933,"-",'Rates Database'!E7933,"-",'Rates Database'!G7933,"-",'Rates Database'!J7933)</f>
        <v>4-2020-Eversource_EMA-Residential-Dedham Muni Agg Rate</v>
      </c>
      <c r="D7934" s="2">
        <f t="shared" si="123"/>
        <v>1</v>
      </c>
    </row>
    <row r="7935" spans="2:4" ht="13.8" x14ac:dyDescent="0.2">
      <c r="B7935" s="18">
        <v>7932</v>
      </c>
      <c r="C7935" s="2" t="str">
        <f>_xlfn.CONCAT(MONTH('Rates Database'!C7934),"-",'Rates Database'!B7934,"-",'Rates Database'!E7934,"-",'Rates Database'!G7934,"-",'Rates Database'!J7934)</f>
        <v>4-2020-National Grid-Residential-Avon Muni Agg Rate</v>
      </c>
      <c r="D7935" s="2">
        <f t="shared" si="123"/>
        <v>1</v>
      </c>
    </row>
    <row r="7936" spans="2:4" ht="13.8" x14ac:dyDescent="0.2">
      <c r="B7936" s="18">
        <v>7933</v>
      </c>
      <c r="C7936" s="2" t="str">
        <f>_xlfn.CONCAT(MONTH('Rates Database'!C7935),"-",'Rates Database'!B7935,"-",'Rates Database'!E7935,"-",'Rates Database'!G7935,"-",'Rates Database'!J7935)</f>
        <v>4-2020-National Grid-Residential-Billerica Muni Agg Rate</v>
      </c>
      <c r="D7936" s="2">
        <f t="shared" si="123"/>
        <v>1</v>
      </c>
    </row>
    <row r="7937" spans="2:4" ht="13.8" x14ac:dyDescent="0.2">
      <c r="B7937" s="18">
        <v>7934</v>
      </c>
      <c r="C7937" s="2" t="str">
        <f>_xlfn.CONCAT(MONTH('Rates Database'!C7936),"-",'Rates Database'!B7936,"-",'Rates Database'!E7936,"-",'Rates Database'!G7936,"-",'Rates Database'!J7936)</f>
        <v>4-2020-National Grid-Residential-Harvard Muni Agg Rate</v>
      </c>
      <c r="D7937" s="2">
        <f t="shared" si="123"/>
        <v>1</v>
      </c>
    </row>
    <row r="7938" spans="2:4" ht="13.8" x14ac:dyDescent="0.2">
      <c r="B7938" s="18">
        <v>7935</v>
      </c>
      <c r="C7938" s="2" t="str">
        <f>_xlfn.CONCAT(MONTH('Rates Database'!C7937),"-",'Rates Database'!B7937,"-",'Rates Database'!E7937,"-",'Rates Database'!G7937,"-",'Rates Database'!J7937)</f>
        <v>4-2020-National Grid-Residential-Heath Muni Agg Rate</v>
      </c>
      <c r="D7938" s="2">
        <f t="shared" si="123"/>
        <v>1</v>
      </c>
    </row>
    <row r="7939" spans="2:4" ht="13.8" x14ac:dyDescent="0.2">
      <c r="B7939" s="18">
        <v>7936</v>
      </c>
      <c r="C7939" s="2" t="str">
        <f>_xlfn.CONCAT(MONTH('Rates Database'!C7938),"-",'Rates Database'!B7938,"-",'Rates Database'!E7938,"-",'Rates Database'!G7938,"-",'Rates Database'!J7938)</f>
        <v>4-2020-National Grid-Residential-Tewksbury Muni Agg Rate</v>
      </c>
      <c r="D7939" s="2">
        <f t="shared" si="123"/>
        <v>1</v>
      </c>
    </row>
    <row r="7940" spans="2:4" ht="13.8" x14ac:dyDescent="0.2">
      <c r="B7940" s="18">
        <v>7937</v>
      </c>
      <c r="C7940" s="2" t="str">
        <f>_xlfn.CONCAT(MONTH('Rates Database'!C7939),"-",'Rates Database'!B7939,"-",'Rates Database'!E7939,"-",'Rates Database'!G7939,"-",'Rates Database'!J7939)</f>
        <v>4-2020-National Grid-Residential-Tyngsborough Muni Agg Rate</v>
      </c>
      <c r="D7940" s="2">
        <f t="shared" si="123"/>
        <v>1</v>
      </c>
    </row>
    <row r="7941" spans="2:4" ht="13.8" x14ac:dyDescent="0.2">
      <c r="B7941" s="18">
        <v>7938</v>
      </c>
      <c r="C7941" s="2" t="str">
        <f>_xlfn.CONCAT(MONTH('Rates Database'!C7940),"-",'Rates Database'!B7940,"-",'Rates Database'!E7940,"-",'Rates Database'!G7940,"-",'Rates Database'!J7940)</f>
        <v>4-2020-National Grid-Residential-Clarksburg Muni Agg Rate</v>
      </c>
      <c r="D7941" s="2">
        <f t="shared" ref="D7941:D8004" si="124">COUNTIF($C$4:$C$10092,C7941)</f>
        <v>1</v>
      </c>
    </row>
    <row r="7942" spans="2:4" ht="13.8" x14ac:dyDescent="0.2">
      <c r="B7942" s="18">
        <v>7939</v>
      </c>
      <c r="C7942" s="2" t="str">
        <f>_xlfn.CONCAT(MONTH('Rates Database'!C7941),"-",'Rates Database'!B7941,"-",'Rates Database'!E7941,"-",'Rates Database'!G7941,"-",'Rates Database'!J7941)</f>
        <v>4-2020-Eversource_WMA-Residential-Dalton Muni Agg Rate</v>
      </c>
      <c r="D7942" s="2">
        <f t="shared" si="124"/>
        <v>1</v>
      </c>
    </row>
    <row r="7943" spans="2:4" ht="13.8" x14ac:dyDescent="0.2">
      <c r="B7943" s="18">
        <v>7940</v>
      </c>
      <c r="C7943" s="2" t="str">
        <f>_xlfn.CONCAT(MONTH('Rates Database'!C7942),"-",'Rates Database'!B7942,"-",'Rates Database'!E7942,"-",'Rates Database'!G7942,"-",'Rates Database'!J7942)</f>
        <v>4-2020-National Grid-Residential-Florida Muni Agg Rate</v>
      </c>
      <c r="D7943" s="2">
        <f t="shared" si="124"/>
        <v>1</v>
      </c>
    </row>
    <row r="7944" spans="2:4" ht="13.8" x14ac:dyDescent="0.2">
      <c r="B7944" s="18">
        <v>7941</v>
      </c>
      <c r="C7944" s="2" t="str">
        <f>_xlfn.CONCAT(MONTH('Rates Database'!C7943),"-",'Rates Database'!B7943,"-",'Rates Database'!E7943,"-",'Rates Database'!G7943,"-",'Rates Database'!J7943)</f>
        <v>4-2020-Eversource_WMA-Residential-Lenox Muni Agg Rate</v>
      </c>
      <c r="D7944" s="2">
        <f t="shared" si="124"/>
        <v>1</v>
      </c>
    </row>
    <row r="7945" spans="2:4" ht="13.8" x14ac:dyDescent="0.2">
      <c r="B7945" s="18">
        <v>7942</v>
      </c>
      <c r="C7945" s="2" t="str">
        <f>_xlfn.CONCAT(MONTH('Rates Database'!C7944),"-",'Rates Database'!B7944,"-",'Rates Database'!E7944,"-",'Rates Database'!G7944,"-",'Rates Database'!J7944)</f>
        <v>4-2020-National Grid-Residential-Monterey Muni Agg Rate</v>
      </c>
      <c r="D7945" s="2">
        <f t="shared" si="124"/>
        <v>1</v>
      </c>
    </row>
    <row r="7946" spans="2:4" ht="13.8" x14ac:dyDescent="0.2">
      <c r="B7946" s="18">
        <v>7943</v>
      </c>
      <c r="C7946" s="2" t="str">
        <f>_xlfn.CONCAT(MONTH('Rates Database'!C7945),"-",'Rates Database'!B7945,"-",'Rates Database'!E7945,"-",'Rates Database'!G7945,"-",'Rates Database'!J7945)</f>
        <v>4-2020-National Grid-Residential-New Marlborough Muni Agg Rate</v>
      </c>
      <c r="D7946" s="2">
        <f t="shared" si="124"/>
        <v>1</v>
      </c>
    </row>
    <row r="7947" spans="2:4" ht="13.8" x14ac:dyDescent="0.2">
      <c r="B7947" s="18">
        <v>7944</v>
      </c>
      <c r="C7947" s="2" t="str">
        <f>_xlfn.CONCAT(MONTH('Rates Database'!C7946),"-",'Rates Database'!B7946,"-",'Rates Database'!E7946,"-",'Rates Database'!G7946,"-",'Rates Database'!J7946)</f>
        <v>4-2020-National Grid-Residential-North Adams Muni Agg Rate</v>
      </c>
      <c r="D7947" s="2">
        <f t="shared" si="124"/>
        <v>1</v>
      </c>
    </row>
    <row r="7948" spans="2:4" ht="13.8" x14ac:dyDescent="0.2">
      <c r="B7948" s="18">
        <v>7945</v>
      </c>
      <c r="C7948" s="2" t="str">
        <f>_xlfn.CONCAT(MONTH('Rates Database'!C7947),"-",'Rates Database'!B7947,"-",'Rates Database'!E7947,"-",'Rates Database'!G7947,"-",'Rates Database'!J7947)</f>
        <v>4-2020-National Grid-Residential-Sheffield Muni Agg Rate</v>
      </c>
      <c r="D7948" s="2">
        <f t="shared" si="124"/>
        <v>1</v>
      </c>
    </row>
    <row r="7949" spans="2:4" ht="13.8" x14ac:dyDescent="0.2">
      <c r="B7949" s="18">
        <v>7946</v>
      </c>
      <c r="C7949" s="2" t="str">
        <f>_xlfn.CONCAT(MONTH('Rates Database'!C7948),"-",'Rates Database'!B7948,"-",'Rates Database'!E7948,"-",'Rates Database'!G7948,"-",'Rates Database'!J7948)</f>
        <v>4-2020-National Grid-Residential-West Stockbridge Muni Agg Rate</v>
      </c>
      <c r="D7949" s="2">
        <f t="shared" si="124"/>
        <v>1</v>
      </c>
    </row>
    <row r="7950" spans="2:4" ht="13.8" x14ac:dyDescent="0.2">
      <c r="B7950" s="18">
        <v>7947</v>
      </c>
      <c r="C7950" s="2" t="str">
        <f>_xlfn.CONCAT(MONTH('Rates Database'!C7949),"-",'Rates Database'!B7949,"-",'Rates Database'!E7949,"-",'Rates Database'!G7949,"-",'Rates Database'!J7949)</f>
        <v>4-2020-National Grid-Residential-Williamstown Muni Agg Rate</v>
      </c>
      <c r="D7950" s="2">
        <f t="shared" si="124"/>
        <v>1</v>
      </c>
    </row>
    <row r="7951" spans="2:4" ht="13.8" x14ac:dyDescent="0.2">
      <c r="B7951" s="18">
        <v>7948</v>
      </c>
      <c r="C7951" s="2" t="str">
        <f>_xlfn.CONCAT(MONTH('Rates Database'!C7950),"-",'Rates Database'!B7950,"-",'Rates Database'!E7950,"-",'Rates Database'!G7950,"-",'Rates Database'!J7950)</f>
        <v>4-2020-National Grid-Residential-Rockland Muni Agg Rate</v>
      </c>
      <c r="D7951" s="2">
        <f t="shared" si="124"/>
        <v>1</v>
      </c>
    </row>
    <row r="7952" spans="2:4" ht="13.8" x14ac:dyDescent="0.2">
      <c r="B7952" s="18">
        <v>7949</v>
      </c>
      <c r="C7952" s="2" t="str">
        <f>_xlfn.CONCAT(MONTH('Rates Database'!C7951),"-",'Rates Database'!B7951,"-",'Rates Database'!E7951,"-",'Rates Database'!G7951,"-",'Rates Database'!J7951)</f>
        <v>4-2020-Eversource_EMA-Residential-Sudbury Muni Agg Rate</v>
      </c>
      <c r="D7952" s="2">
        <f t="shared" si="124"/>
        <v>1</v>
      </c>
    </row>
    <row r="7953" spans="2:4" ht="13.8" x14ac:dyDescent="0.2">
      <c r="B7953" s="18">
        <v>7950</v>
      </c>
      <c r="C7953" s="2" t="str">
        <f>_xlfn.CONCAT(MONTH('Rates Database'!C7952),"-",'Rates Database'!B7952,"-",'Rates Database'!E7952,"-",'Rates Database'!G7952,"-",'Rates Database'!J7952)</f>
        <v>4-2020-Eversource_EMA-Residential-Wareham Muni Agg Rate</v>
      </c>
      <c r="D7953" s="2">
        <f t="shared" si="124"/>
        <v>1</v>
      </c>
    </row>
    <row r="7954" spans="2:4" ht="13.8" x14ac:dyDescent="0.2">
      <c r="B7954" s="18">
        <v>7951</v>
      </c>
      <c r="C7954" s="2" t="str">
        <f>_xlfn.CONCAT(MONTH('Rates Database'!C7953),"-",'Rates Database'!B7953,"-",'Rates Database'!E7953,"-",'Rates Database'!G7953,"-",'Rates Database'!J7953)</f>
        <v>4-2020-National Grid-Residential-Egremont Muni Agg Rate</v>
      </c>
      <c r="D7954" s="2">
        <f t="shared" si="124"/>
        <v>1</v>
      </c>
    </row>
    <row r="7955" spans="2:4" ht="13.8" x14ac:dyDescent="0.2">
      <c r="B7955" s="18">
        <v>7952</v>
      </c>
      <c r="C7955" s="2" t="str">
        <f>_xlfn.CONCAT(MONTH('Rates Database'!C7954),"-",'Rates Database'!B7954,"-",'Rates Database'!E7954,"-",'Rates Database'!G7954,"-",'Rates Database'!J7954)</f>
        <v>4-2020-National Grid-Residential-North Andover Muni Agg Rate</v>
      </c>
      <c r="D7955" s="2">
        <f t="shared" si="124"/>
        <v>1</v>
      </c>
    </row>
    <row r="7956" spans="2:4" ht="13.8" x14ac:dyDescent="0.2">
      <c r="B7956" s="18">
        <v>7953</v>
      </c>
      <c r="C7956" s="2" t="str">
        <f>_xlfn.CONCAT(MONTH('Rates Database'!C7955),"-",'Rates Database'!B7955,"-",'Rates Database'!E7955,"-",'Rates Database'!G7955,"-",'Rates Database'!J7955)</f>
        <v>4-2020-National Grid-Residential-Grafton Muni Agg Rate</v>
      </c>
      <c r="D7956" s="2">
        <f t="shared" si="124"/>
        <v>1</v>
      </c>
    </row>
    <row r="7957" spans="2:4" ht="13.8" x14ac:dyDescent="0.2">
      <c r="B7957" s="18">
        <v>7954</v>
      </c>
      <c r="C7957" s="2" t="str">
        <f>_xlfn.CONCAT(MONTH('Rates Database'!C7956),"-",'Rates Database'!B7956,"-",'Rates Database'!E7956,"-",'Rates Database'!G7956,"-",'Rates Database'!J7956)</f>
        <v>4-2020-National Grid-Residential-Halifax Muni Agg Rate</v>
      </c>
      <c r="D7957" s="2">
        <f t="shared" si="124"/>
        <v>1</v>
      </c>
    </row>
    <row r="7958" spans="2:4" ht="13.8" x14ac:dyDescent="0.2">
      <c r="B7958" s="18">
        <v>7955</v>
      </c>
      <c r="C7958" s="2" t="str">
        <f>_xlfn.CONCAT(MONTH('Rates Database'!C7957),"-",'Rates Database'!B7957,"-",'Rates Database'!E7957,"-",'Rates Database'!G7957,"-",'Rates Database'!J7957)</f>
        <v>4-2020-National Grid-Residential-Southborough Muni Agg Rate</v>
      </c>
      <c r="D7958" s="2">
        <f t="shared" si="124"/>
        <v>1</v>
      </c>
    </row>
    <row r="7959" spans="2:4" ht="13.8" x14ac:dyDescent="0.2">
      <c r="B7959" s="18">
        <v>7956</v>
      </c>
      <c r="C7959" s="2" t="str">
        <f>_xlfn.CONCAT(MONTH('Rates Database'!C7958),"-",'Rates Database'!B7958,"-",'Rates Database'!E7958,"-",'Rates Database'!G7958,"-",'Rates Database'!J7958)</f>
        <v>4-2020-Eversource_EMA-Residential-Stoneham Muni Agg Rate</v>
      </c>
      <c r="D7959" s="2">
        <f t="shared" si="124"/>
        <v>1</v>
      </c>
    </row>
    <row r="7960" spans="2:4" ht="13.8" x14ac:dyDescent="0.2">
      <c r="B7960" s="18">
        <v>7957</v>
      </c>
      <c r="C7960" s="2" t="str">
        <f>_xlfn.CONCAT(MONTH('Rates Database'!C7959),"-",'Rates Database'!B7959,"-",'Rates Database'!E7959,"-",'Rates Database'!G7959,"-",'Rates Database'!J7959)</f>
        <v>4-2020-National Grid-Residential-Webster Muni Agg Rate</v>
      </c>
      <c r="D7960" s="2">
        <f t="shared" si="124"/>
        <v>1</v>
      </c>
    </row>
    <row r="7961" spans="2:4" ht="13.8" x14ac:dyDescent="0.2">
      <c r="B7961" s="18">
        <v>7958</v>
      </c>
      <c r="C7961" s="2" t="str">
        <f>_xlfn.CONCAT(MONTH('Rates Database'!C7960),"-",'Rates Database'!B7960,"-",'Rates Database'!E7960,"-",'Rates Database'!G7960,"-",'Rates Database'!J7960)</f>
        <v>4-2020-National Grid-Residential-Sutton Muni Agg Rate</v>
      </c>
      <c r="D7961" s="2">
        <f t="shared" si="124"/>
        <v>1</v>
      </c>
    </row>
    <row r="7962" spans="2:4" ht="13.8" x14ac:dyDescent="0.2">
      <c r="B7962" s="18">
        <v>7959</v>
      </c>
      <c r="C7962" s="2" t="str">
        <f>_xlfn.CONCAT(MONTH('Rates Database'!C7961),"-",'Rates Database'!B7961,"-",'Rates Database'!E7961,"-",'Rates Database'!G7961,"-",'Rates Database'!J7961)</f>
        <v>4-2020-Eversource_EMA-Residential-Carlisle Muni Agg Rate</v>
      </c>
      <c r="D7962" s="2">
        <f t="shared" si="124"/>
        <v>1</v>
      </c>
    </row>
    <row r="7963" spans="2:4" ht="13.8" x14ac:dyDescent="0.2">
      <c r="B7963" s="18">
        <v>7960</v>
      </c>
      <c r="C7963" s="2" t="str">
        <f>_xlfn.CONCAT(MONTH('Rates Database'!C7962),"-",'Rates Database'!B7962,"-",'Rates Database'!E7962,"-",'Rates Database'!G7962,"-",'Rates Database'!J7962)</f>
        <v>4-2020-Eversource_EMA-Residential-Acton Muni Agg Rate</v>
      </c>
      <c r="D7963" s="2">
        <f t="shared" si="124"/>
        <v>1</v>
      </c>
    </row>
    <row r="7964" spans="2:4" ht="13.8" x14ac:dyDescent="0.2">
      <c r="B7964" s="18">
        <v>7961</v>
      </c>
      <c r="C7964" s="2" t="str">
        <f>_xlfn.CONCAT(MONTH('Rates Database'!C7963),"-",'Rates Database'!B7963,"-",'Rates Database'!E7963,"-",'Rates Database'!G7963,"-",'Rates Database'!J7963)</f>
        <v>4-2020-Unitil-Residential-Lunenburg Muni Agg Rate</v>
      </c>
      <c r="D7964" s="2">
        <f t="shared" si="124"/>
        <v>1</v>
      </c>
    </row>
    <row r="7965" spans="2:4" ht="13.8" x14ac:dyDescent="0.2">
      <c r="B7965" s="18">
        <v>7962</v>
      </c>
      <c r="C7965" s="2" t="str">
        <f>_xlfn.CONCAT(MONTH('Rates Database'!C7964),"-",'Rates Database'!B7964,"-",'Rates Database'!E7964,"-",'Rates Database'!G7964,"-",'Rates Database'!J7964)</f>
        <v>4-2020-Eversource_EMA-Residential-Arlington Muni Agg Rate</v>
      </c>
      <c r="D7965" s="2">
        <f t="shared" si="124"/>
        <v>1</v>
      </c>
    </row>
    <row r="7966" spans="2:4" ht="13.8" x14ac:dyDescent="0.2">
      <c r="B7966" s="18">
        <v>7963</v>
      </c>
      <c r="C7966" s="2" t="str">
        <f>_xlfn.CONCAT(MONTH('Rates Database'!C7965),"-",'Rates Database'!B7965,"-",'Rates Database'!E7965,"-",'Rates Database'!G7965,"-",'Rates Database'!J7965)</f>
        <v>4-2020-Eversource_EMA-Residential-Ashland Muni Agg Rate</v>
      </c>
      <c r="D7966" s="2">
        <f t="shared" si="124"/>
        <v>1</v>
      </c>
    </row>
    <row r="7967" spans="2:4" ht="13.8" x14ac:dyDescent="0.2">
      <c r="B7967" s="18">
        <v>7964</v>
      </c>
      <c r="C7967" s="2" t="str">
        <f>_xlfn.CONCAT(MONTH('Rates Database'!C7966),"-",'Rates Database'!B7966,"-",'Rates Database'!E7966,"-",'Rates Database'!G7966,"-",'Rates Database'!J7966)</f>
        <v>4-2020-Eversource_EMA-Residential-Plympton Muni Agg Rate</v>
      </c>
      <c r="D7967" s="2">
        <f t="shared" si="124"/>
        <v>1</v>
      </c>
    </row>
    <row r="7968" spans="2:4" ht="13.8" x14ac:dyDescent="0.2">
      <c r="B7968" s="18">
        <v>7965</v>
      </c>
      <c r="C7968" s="2" t="str">
        <f>_xlfn.CONCAT(MONTH('Rates Database'!C7967),"-",'Rates Database'!B7967,"-",'Rates Database'!E7967,"-",'Rates Database'!G7967,"-",'Rates Database'!J7967)</f>
        <v>4-2020-National Grid-Residential-Salisbury Muni Agg Rate</v>
      </c>
      <c r="D7968" s="2">
        <f t="shared" si="124"/>
        <v>1</v>
      </c>
    </row>
    <row r="7969" spans="2:4" ht="13.8" x14ac:dyDescent="0.2">
      <c r="B7969" s="18">
        <v>7966</v>
      </c>
      <c r="C7969" s="2" t="str">
        <f>_xlfn.CONCAT(MONTH('Rates Database'!C7968),"-",'Rates Database'!B7968,"-",'Rates Database'!E7968,"-",'Rates Database'!G7968,"-",'Rates Database'!J7968)</f>
        <v>4-2020-National Grid-Residential-Gloucester Muni Agg Rate</v>
      </c>
      <c r="D7969" s="2">
        <f t="shared" si="124"/>
        <v>1</v>
      </c>
    </row>
    <row r="7970" spans="2:4" ht="13.8" x14ac:dyDescent="0.2">
      <c r="B7970" s="18">
        <v>7967</v>
      </c>
      <c r="C7970" s="2" t="str">
        <f>_xlfn.CONCAT(MONTH('Rates Database'!C7969),"-",'Rates Database'!B7969,"-",'Rates Database'!E7969,"-",'Rates Database'!G7969,"-",'Rates Database'!J7969)</f>
        <v>4-2020-Eversource_EMA-Residential-Bedford Muni Agg Rate</v>
      </c>
      <c r="D7970" s="2">
        <f t="shared" si="124"/>
        <v>1</v>
      </c>
    </row>
    <row r="7971" spans="2:4" ht="13.8" x14ac:dyDescent="0.2">
      <c r="B7971" s="18">
        <v>7968</v>
      </c>
      <c r="C7971" s="2" t="str">
        <f>_xlfn.CONCAT(MONTH('Rates Database'!C7970),"-",'Rates Database'!B7970,"-",'Rates Database'!E7970,"-",'Rates Database'!G7970,"-",'Rates Database'!J7970)</f>
        <v>4-2020-National Grid-Residential-Salem Muni Agg Rate</v>
      </c>
      <c r="D7971" s="2">
        <f t="shared" si="124"/>
        <v>1</v>
      </c>
    </row>
    <row r="7972" spans="2:4" ht="13.8" x14ac:dyDescent="0.2">
      <c r="B7972" s="18">
        <v>7969</v>
      </c>
      <c r="C7972" s="2" t="str">
        <f>_xlfn.CONCAT(MONTH('Rates Database'!C7971),"-",'Rates Database'!B7971,"-",'Rates Database'!E7971,"-",'Rates Database'!G7971,"-",'Rates Database'!J7971)</f>
        <v>4-2020-Eversource_EMA-Residential-Cambridge Muni Agg Rate</v>
      </c>
      <c r="D7972" s="2">
        <f t="shared" si="124"/>
        <v>1</v>
      </c>
    </row>
    <row r="7973" spans="2:4" ht="13.8" x14ac:dyDescent="0.2">
      <c r="B7973" s="18">
        <v>7970</v>
      </c>
      <c r="C7973" s="2" t="str">
        <f>_xlfn.CONCAT(MONTH('Rates Database'!C7972),"-",'Rates Database'!B7972,"-",'Rates Database'!E7972,"-",'Rates Database'!G7972,"-",'Rates Database'!J7972)</f>
        <v>4-2020-Eversource_EMA-Residential-Winchester Muni Agg Rate</v>
      </c>
      <c r="D7973" s="2">
        <f t="shared" si="124"/>
        <v>1</v>
      </c>
    </row>
    <row r="7974" spans="2:4" ht="13.8" x14ac:dyDescent="0.2">
      <c r="B7974" s="18">
        <v>7971</v>
      </c>
      <c r="C7974" s="2" t="str">
        <f>_xlfn.CONCAT(MONTH('Rates Database'!C7973),"-",'Rates Database'!B7973,"-",'Rates Database'!E7973,"-",'Rates Database'!G7973,"-",'Rates Database'!J7973)</f>
        <v>4-2020-National Grid-Residential-Berlin Muni Agg Rate</v>
      </c>
      <c r="D7974" s="2">
        <f t="shared" si="124"/>
        <v>1</v>
      </c>
    </row>
    <row r="7975" spans="2:4" ht="13.8" x14ac:dyDescent="0.2">
      <c r="B7975" s="18">
        <v>7972</v>
      </c>
      <c r="C7975" s="2" t="str">
        <f>_xlfn.CONCAT(MONTH('Rates Database'!C7974),"-",'Rates Database'!B7974,"-",'Rates Database'!E7974,"-",'Rates Database'!G7974,"-",'Rates Database'!J7974)</f>
        <v>4-2020-National Grid-Residential-Bellingham Muni Agg Rate</v>
      </c>
      <c r="D7975" s="2">
        <f t="shared" si="124"/>
        <v>1</v>
      </c>
    </row>
    <row r="7976" spans="2:4" ht="13.8" x14ac:dyDescent="0.2">
      <c r="B7976" s="18">
        <v>7973</v>
      </c>
      <c r="C7976" s="2" t="str">
        <f>_xlfn.CONCAT(MONTH('Rates Database'!C7975),"-",'Rates Database'!B7975,"-",'Rates Database'!E7975,"-",'Rates Database'!G7975,"-",'Rates Database'!J7975)</f>
        <v>4-2020-Eversource_EMA-Residential-Natick Muni Agg Rate</v>
      </c>
      <c r="D7976" s="2">
        <f t="shared" si="124"/>
        <v>1</v>
      </c>
    </row>
    <row r="7977" spans="2:4" ht="13.8" x14ac:dyDescent="0.2">
      <c r="B7977" s="18">
        <v>7974</v>
      </c>
      <c r="C7977" s="2" t="str">
        <f>_xlfn.CONCAT(MONTH('Rates Database'!C7976),"-",'Rates Database'!B7976,"-",'Rates Database'!E7976,"-",'Rates Database'!G7976,"-",'Rates Database'!J7976)</f>
        <v>4-2020-Eversource_EMA-Residential-Holliston Muni Agg Rate</v>
      </c>
      <c r="D7977" s="2">
        <f t="shared" si="124"/>
        <v>1</v>
      </c>
    </row>
    <row r="7978" spans="2:4" ht="13.8" x14ac:dyDescent="0.2">
      <c r="B7978" s="18">
        <v>7975</v>
      </c>
      <c r="C7978" s="2" t="str">
        <f>_xlfn.CONCAT(MONTH('Rates Database'!C7977),"-",'Rates Database'!B7977,"-",'Rates Database'!E7977,"-",'Rates Database'!G7977,"-",'Rates Database'!J7977)</f>
        <v>4-2020-National Grid-Residential-West Bridgewater Muni Agg Rate</v>
      </c>
      <c r="D7978" s="2">
        <f t="shared" si="124"/>
        <v>1</v>
      </c>
    </row>
    <row r="7979" spans="2:4" ht="13.8" x14ac:dyDescent="0.2">
      <c r="B7979" s="18">
        <v>7976</v>
      </c>
      <c r="C7979" s="2" t="str">
        <f>_xlfn.CONCAT(MONTH('Rates Database'!C7978),"-",'Rates Database'!B7978,"-",'Rates Database'!E7978,"-",'Rates Database'!G7978,"-",'Rates Database'!J7978)</f>
        <v>4-2020-Eversource_EMA-Residential-Newton Muni Agg Rate</v>
      </c>
      <c r="D7979" s="2">
        <f t="shared" si="124"/>
        <v>1</v>
      </c>
    </row>
    <row r="7980" spans="2:4" ht="13.8" x14ac:dyDescent="0.2">
      <c r="B7980" s="18">
        <v>7977</v>
      </c>
      <c r="C7980" s="2" t="str">
        <f>_xlfn.CONCAT(MONTH('Rates Database'!C7979),"-",'Rates Database'!B7979,"-",'Rates Database'!E7979,"-",'Rates Database'!G7979,"-",'Rates Database'!J7979)</f>
        <v>4-2020-National Grid-Residential-Hamilton Muni Agg Rate</v>
      </c>
      <c r="D7980" s="2">
        <f t="shared" si="124"/>
        <v>1</v>
      </c>
    </row>
    <row r="7981" spans="2:4" ht="13.8" x14ac:dyDescent="0.2">
      <c r="B7981" s="18">
        <v>7978</v>
      </c>
      <c r="C7981" s="2" t="str">
        <f>_xlfn.CONCAT(MONTH('Rates Database'!C7980),"-",'Rates Database'!B7980,"-",'Rates Database'!E7980,"-",'Rates Database'!G7980,"-",'Rates Database'!J7980)</f>
        <v>4-2020-National Grid-Residential-Millville Muni Agg Rate</v>
      </c>
      <c r="D7981" s="2">
        <f t="shared" si="124"/>
        <v>1</v>
      </c>
    </row>
    <row r="7982" spans="2:4" ht="13.8" x14ac:dyDescent="0.2">
      <c r="B7982" s="18">
        <v>7979</v>
      </c>
      <c r="C7982" s="2" t="str">
        <f>_xlfn.CONCAT(MONTH('Rates Database'!C7981),"-",'Rates Database'!B7981,"-",'Rates Database'!E7981,"-",'Rates Database'!G7981,"-",'Rates Database'!J7981)</f>
        <v>4-2020-National Grid-Residential-Worcester Muni Agg Rate</v>
      </c>
      <c r="D7982" s="2">
        <f t="shared" si="124"/>
        <v>1</v>
      </c>
    </row>
    <row r="7983" spans="2:4" ht="13.8" x14ac:dyDescent="0.2">
      <c r="B7983" s="18">
        <v>7980</v>
      </c>
      <c r="C7983" s="2" t="str">
        <f>_xlfn.CONCAT(MONTH('Rates Database'!C7982),"-",'Rates Database'!B7982,"-",'Rates Database'!E7982,"-",'Rates Database'!G7982,"-",'Rates Database'!J7982)</f>
        <v>4-2020-National Grid-Residential-Swampscott Muni Agg Rate</v>
      </c>
      <c r="D7983" s="2">
        <f t="shared" si="124"/>
        <v>1</v>
      </c>
    </row>
    <row r="7984" spans="2:4" ht="13.8" x14ac:dyDescent="0.2">
      <c r="B7984" s="18">
        <v>7981</v>
      </c>
      <c r="C7984" s="2" t="str">
        <f>_xlfn.CONCAT(MONTH('Rates Database'!C7983),"-",'Rates Database'!B7983,"-",'Rates Database'!E7983,"-",'Rates Database'!G7983,"-",'Rates Database'!J7983)</f>
        <v>4-2020-Eversource_EMA-Residential-Watertown Muni Agg Rate</v>
      </c>
      <c r="D7984" s="2">
        <f t="shared" si="124"/>
        <v>1</v>
      </c>
    </row>
    <row r="7985" spans="2:4" ht="13.8" x14ac:dyDescent="0.2">
      <c r="B7985" s="18">
        <v>7982</v>
      </c>
      <c r="C7985" s="2" t="str">
        <f>_xlfn.CONCAT(MONTH('Rates Database'!C7984),"-",'Rates Database'!B7984,"-",'Rates Database'!E7984,"-",'Rates Database'!G7984,"-",'Rates Database'!J7984)</f>
        <v>4-2020-National Grid-Residential-Medford Muni Agg Rate</v>
      </c>
      <c r="D7985" s="2">
        <f t="shared" si="124"/>
        <v>1</v>
      </c>
    </row>
    <row r="7986" spans="2:4" ht="13.8" x14ac:dyDescent="0.2">
      <c r="B7986" s="18">
        <v>7983</v>
      </c>
      <c r="C7986" s="2" t="str">
        <f>_xlfn.CONCAT(MONTH('Rates Database'!C7985),"-",'Rates Database'!B7985,"-",'Rates Database'!E7985,"-",'Rates Database'!G7985,"-",'Rates Database'!J7985)</f>
        <v>4-2020-Eversource_EMA-Residential-Walpole Muni Agg Rate</v>
      </c>
      <c r="D7986" s="2">
        <f t="shared" si="124"/>
        <v>1</v>
      </c>
    </row>
    <row r="7987" spans="2:4" ht="13.8" x14ac:dyDescent="0.2">
      <c r="B7987" s="18">
        <v>7984</v>
      </c>
      <c r="C7987" s="2" t="str">
        <f>_xlfn.CONCAT(MONTH('Rates Database'!C7986),"-",'Rates Database'!B7986,"-",'Rates Database'!E7986,"-",'Rates Database'!G7986,"-",'Rates Database'!J7986)</f>
        <v>4-2020-Eversource_EMA-Residential-Brookline Muni Agg Rate</v>
      </c>
      <c r="D7987" s="2">
        <f t="shared" si="124"/>
        <v>1</v>
      </c>
    </row>
    <row r="7988" spans="2:4" ht="13.8" x14ac:dyDescent="0.2">
      <c r="B7988" s="18">
        <v>7985</v>
      </c>
      <c r="C7988" s="2" t="str">
        <f>_xlfn.CONCAT(MONTH('Rates Database'!C7987),"-",'Rates Database'!B7987,"-",'Rates Database'!E7987,"-",'Rates Database'!G7987,"-",'Rates Database'!J7987)</f>
        <v>4-2020-Eversource_EMA-Residential-Lexington Muni Agg Rate</v>
      </c>
      <c r="D7988" s="2">
        <f t="shared" si="124"/>
        <v>1</v>
      </c>
    </row>
    <row r="7989" spans="2:4" ht="13.8" x14ac:dyDescent="0.2">
      <c r="B7989" s="18">
        <v>7986</v>
      </c>
      <c r="C7989" s="2" t="str">
        <f>_xlfn.CONCAT(MONTH('Rates Database'!C7988),"-",'Rates Database'!B7988,"-",'Rates Database'!E7988,"-",'Rates Database'!G7988,"-",'Rates Database'!J7988)</f>
        <v>4-2020-National Grid-Residential-Foxborough Muni Agg Rate</v>
      </c>
      <c r="D7989" s="2">
        <f t="shared" si="124"/>
        <v>1</v>
      </c>
    </row>
    <row r="7990" spans="2:4" ht="13.8" x14ac:dyDescent="0.2">
      <c r="B7990" s="18">
        <v>7987</v>
      </c>
      <c r="C7990" s="2" t="str">
        <f>_xlfn.CONCAT(MONTH('Rates Database'!C7989),"-",'Rates Database'!B7989,"-",'Rates Database'!E7989,"-",'Rates Database'!G7989,"-",'Rates Database'!J7989)</f>
        <v>4-2020-National Grid-Residential-Lowell Muni Agg Rate</v>
      </c>
      <c r="D7990" s="2">
        <f t="shared" si="124"/>
        <v>1</v>
      </c>
    </row>
    <row r="7991" spans="2:4" ht="13.8" x14ac:dyDescent="0.2">
      <c r="B7991" s="18">
        <v>7988</v>
      </c>
      <c r="C7991" s="2" t="str">
        <f>_xlfn.CONCAT(MONTH('Rates Database'!C7990),"-",'Rates Database'!B7990,"-",'Rates Database'!E7990,"-",'Rates Database'!G7990,"-",'Rates Database'!J7990)</f>
        <v>4-2020-Eversource_EMA-Residential-Cape Light Compact JPE Muni Agg Rate</v>
      </c>
      <c r="D7991" s="2">
        <f t="shared" si="124"/>
        <v>1</v>
      </c>
    </row>
    <row r="7992" spans="2:4" ht="13.8" x14ac:dyDescent="0.2">
      <c r="B7992" s="18">
        <v>7989</v>
      </c>
      <c r="C7992" s="2" t="str">
        <f>_xlfn.CONCAT(MONTH('Rates Database'!C7991),"-",'Rates Database'!B7991,"-",'Rates Database'!E7991,"-",'Rates Database'!G7991,"-",'Rates Database'!J7991)</f>
        <v>5-2020-National Grid-Residential-Wendell Muni Agg Rate</v>
      </c>
      <c r="D7992" s="2">
        <f t="shared" si="124"/>
        <v>1</v>
      </c>
    </row>
    <row r="7993" spans="2:4" ht="13.8" x14ac:dyDescent="0.2">
      <c r="B7993" s="18">
        <v>7990</v>
      </c>
      <c r="C7993" s="2" t="str">
        <f>_xlfn.CONCAT(MONTH('Rates Database'!C7992),"-",'Rates Database'!B7992,"-",'Rates Database'!E7992,"-",'Rates Database'!G7992,"-",'Rates Database'!J7992)</f>
        <v>5-2020-National Grid-Residential-Nantucket Muni Agg Rate</v>
      </c>
      <c r="D7993" s="2">
        <f t="shared" si="124"/>
        <v>1</v>
      </c>
    </row>
    <row r="7994" spans="2:4" ht="13.8" x14ac:dyDescent="0.2">
      <c r="B7994" s="18">
        <v>7991</v>
      </c>
      <c r="C7994" s="2" t="str">
        <f>_xlfn.CONCAT(MONTH('Rates Database'!C7993),"-",'Rates Database'!B7993,"-",'Rates Database'!E7993,"-",'Rates Database'!G7993,"-",'Rates Database'!J7993)</f>
        <v>5-2020-National Grid-Residential-Westborough Muni Agg Rate</v>
      </c>
      <c r="D7994" s="2">
        <f t="shared" si="124"/>
        <v>1</v>
      </c>
    </row>
    <row r="7995" spans="2:4" ht="13.8" x14ac:dyDescent="0.2">
      <c r="B7995" s="18">
        <v>7992</v>
      </c>
      <c r="C7995" s="2" t="str">
        <f>_xlfn.CONCAT(MONTH('Rates Database'!C7994),"-",'Rates Database'!B7994,"-",'Rates Database'!E7994,"-",'Rates Database'!G7994,"-",'Rates Database'!J7994)</f>
        <v>5-2020-National Grid-Residential-Chelmsford Muni Agg Rate</v>
      </c>
      <c r="D7995" s="2">
        <f t="shared" si="124"/>
        <v>1</v>
      </c>
    </row>
    <row r="7996" spans="2:4" ht="13.8" x14ac:dyDescent="0.2">
      <c r="B7996" s="18">
        <v>7993</v>
      </c>
      <c r="C7996" s="2" t="str">
        <f>_xlfn.CONCAT(MONTH('Rates Database'!C7995),"-",'Rates Database'!B7995,"-",'Rates Database'!E7995,"-",'Rates Database'!G7995,"-",'Rates Database'!J7995)</f>
        <v>5-2020-Eversource_WMA-Residential-West Springfield Muni Agg Rate</v>
      </c>
      <c r="D7996" s="2">
        <f t="shared" si="124"/>
        <v>1</v>
      </c>
    </row>
    <row r="7997" spans="2:4" ht="13.8" x14ac:dyDescent="0.2">
      <c r="B7997" s="18">
        <v>7994</v>
      </c>
      <c r="C7997" s="2" t="str">
        <f>_xlfn.CONCAT(MONTH('Rates Database'!C7996),"-",'Rates Database'!B7996,"-",'Rates Database'!E7996,"-",'Rates Database'!G7996,"-",'Rates Database'!J7996)</f>
        <v>5-2020-National Grid-Residential-Marlborough Muni Agg Rate</v>
      </c>
      <c r="D7997" s="2">
        <f t="shared" si="124"/>
        <v>1</v>
      </c>
    </row>
    <row r="7998" spans="2:4" ht="13.8" x14ac:dyDescent="0.2">
      <c r="B7998" s="18">
        <v>7995</v>
      </c>
      <c r="C7998" s="2" t="str">
        <f>_xlfn.CONCAT(MONTH('Rates Database'!C7997),"-",'Rates Database'!B7997,"-",'Rates Database'!E7997,"-",'Rates Database'!G7997,"-",'Rates Database'!J7997)</f>
        <v>5-2020-Eversource_WMA-Residential-Hatfield Muni Agg Rate</v>
      </c>
      <c r="D7998" s="2">
        <f t="shared" si="124"/>
        <v>1</v>
      </c>
    </row>
    <row r="7999" spans="2:4" ht="13.8" x14ac:dyDescent="0.2">
      <c r="B7999" s="18">
        <v>7996</v>
      </c>
      <c r="C7999" s="2" t="str">
        <f>_xlfn.CONCAT(MONTH('Rates Database'!C7998),"-",'Rates Database'!B7998,"-",'Rates Database'!E7998,"-",'Rates Database'!G7998,"-",'Rates Database'!J7998)</f>
        <v>5-2020-Eversource_WMA-Residential-Pittsfield Muni Agg Rate</v>
      </c>
      <c r="D7999" s="2">
        <f t="shared" si="124"/>
        <v>1</v>
      </c>
    </row>
    <row r="8000" spans="2:4" ht="13.8" x14ac:dyDescent="0.2">
      <c r="B8000" s="18">
        <v>7997</v>
      </c>
      <c r="C8000" s="2" t="str">
        <f>_xlfn.CONCAT(MONTH('Rates Database'!C7999),"-",'Rates Database'!B7999,"-",'Rates Database'!E7999,"-",'Rates Database'!G7999,"-",'Rates Database'!J7999)</f>
        <v>5-2020-National Grid-Residential-Lancaster Muni Agg Rate</v>
      </c>
      <c r="D8000" s="2">
        <f t="shared" si="124"/>
        <v>1</v>
      </c>
    </row>
    <row r="8001" spans="2:4" ht="13.8" x14ac:dyDescent="0.2">
      <c r="B8001" s="18">
        <v>7998</v>
      </c>
      <c r="C8001" s="2" t="str">
        <f>_xlfn.CONCAT(MONTH('Rates Database'!C8000),"-",'Rates Database'!B8000,"-",'Rates Database'!E8000,"-",'Rates Database'!G8000,"-",'Rates Database'!J8000)</f>
        <v>5-2020-Eversource_WMA-Residential-Leverett Muni Agg Rate</v>
      </c>
      <c r="D8001" s="2">
        <f t="shared" si="124"/>
        <v>1</v>
      </c>
    </row>
    <row r="8002" spans="2:4" ht="13.8" x14ac:dyDescent="0.2">
      <c r="B8002" s="18">
        <v>7999</v>
      </c>
      <c r="C8002" s="2" t="str">
        <f>_xlfn.CONCAT(MONTH('Rates Database'!C8001),"-",'Rates Database'!B8001,"-",'Rates Database'!E8001,"-",'Rates Database'!G8001,"-",'Rates Database'!J8001)</f>
        <v>5-2020-Eversource_WMA-Residential-Hadley Muni Agg Rate</v>
      </c>
      <c r="D8002" s="2">
        <f t="shared" si="124"/>
        <v>1</v>
      </c>
    </row>
    <row r="8003" spans="2:4" ht="13.8" x14ac:dyDescent="0.2">
      <c r="B8003" s="18">
        <v>8000</v>
      </c>
      <c r="C8003" s="2" t="str">
        <f>_xlfn.CONCAT(MONTH('Rates Database'!C8002),"-",'Rates Database'!B8002,"-",'Rates Database'!E8002,"-",'Rates Database'!G8002,"-",'Rates Database'!J8002)</f>
        <v>5-2020-Eversource_WMA-Residential-Sandisfield Muni Agg Rate</v>
      </c>
      <c r="D8003" s="2">
        <f t="shared" si="124"/>
        <v>1</v>
      </c>
    </row>
    <row r="8004" spans="2:4" ht="13.8" x14ac:dyDescent="0.2">
      <c r="B8004" s="18">
        <v>8001</v>
      </c>
      <c r="C8004" s="2" t="str">
        <f>_xlfn.CONCAT(MONTH('Rates Database'!C8003),"-",'Rates Database'!B8003,"-",'Rates Database'!E8003,"-",'Rates Database'!G8003,"-",'Rates Database'!J8003)</f>
        <v>5-2020-National Grid-Residential-Great Barrington Muni Agg Rate</v>
      </c>
      <c r="D8004" s="2">
        <f t="shared" si="124"/>
        <v>1</v>
      </c>
    </row>
    <row r="8005" spans="2:4" ht="13.8" x14ac:dyDescent="0.2">
      <c r="B8005" s="18">
        <v>8002</v>
      </c>
      <c r="C8005" s="2" t="str">
        <f>_xlfn.CONCAT(MONTH('Rates Database'!C8004),"-",'Rates Database'!B8004,"-",'Rates Database'!E8004,"-",'Rates Database'!G8004,"-",'Rates Database'!J8004)</f>
        <v>5-2020-National Grid-Residential-Williamsburg Muni Agg Rate</v>
      </c>
      <c r="D8005" s="2">
        <f t="shared" ref="D8005:D8068" si="125">COUNTIF($C$4:$C$10092,C8005)</f>
        <v>1</v>
      </c>
    </row>
    <row r="8006" spans="2:4" ht="13.8" x14ac:dyDescent="0.2">
      <c r="B8006" s="18">
        <v>8003</v>
      </c>
      <c r="C8006" s="2" t="str">
        <f>_xlfn.CONCAT(MONTH('Rates Database'!C8005),"-",'Rates Database'!B8005,"-",'Rates Database'!E8005,"-",'Rates Database'!G8005,"-",'Rates Database'!J8005)</f>
        <v>5-2020-National Grid-Residential-Winchendon Muni Agg Rate</v>
      </c>
      <c r="D8006" s="2">
        <f t="shared" si="125"/>
        <v>1</v>
      </c>
    </row>
    <row r="8007" spans="2:4" ht="13.8" x14ac:dyDescent="0.2">
      <c r="B8007" s="18">
        <v>8004</v>
      </c>
      <c r="C8007" s="2" t="str">
        <f>_xlfn.CONCAT(MONTH('Rates Database'!C8006),"-",'Rates Database'!B8006,"-",'Rates Database'!E8006,"-",'Rates Database'!G8006,"-",'Rates Database'!J8006)</f>
        <v>5-2020-Eversource_WMA-Residential-Lanesborough Muni Agg Rate</v>
      </c>
      <c r="D8007" s="2">
        <f t="shared" si="125"/>
        <v>1</v>
      </c>
    </row>
    <row r="8008" spans="2:4" ht="13.8" x14ac:dyDescent="0.2">
      <c r="B8008" s="18">
        <v>8005</v>
      </c>
      <c r="C8008" s="2" t="str">
        <f>_xlfn.CONCAT(MONTH('Rates Database'!C8007),"-",'Rates Database'!B8007,"-",'Rates Database'!E8007,"-",'Rates Database'!G8007,"-",'Rates Database'!J8007)</f>
        <v>5-2020-National Grid-Residential-Charlton Muni Agg Rate</v>
      </c>
      <c r="D8008" s="2">
        <f t="shared" si="125"/>
        <v>1</v>
      </c>
    </row>
    <row r="8009" spans="2:4" ht="13.8" x14ac:dyDescent="0.2">
      <c r="B8009" s="18">
        <v>8006</v>
      </c>
      <c r="C8009" s="2" t="str">
        <f>_xlfn.CONCAT(MONTH('Rates Database'!C8008),"-",'Rates Database'!B8008,"-",'Rates Database'!E8008,"-",'Rates Database'!G8008,"-",'Rates Database'!J8008)</f>
        <v>5-2020-National Grid-Residential-Millbury Muni Agg Rate</v>
      </c>
      <c r="D8009" s="2">
        <f t="shared" si="125"/>
        <v>1</v>
      </c>
    </row>
    <row r="8010" spans="2:4" ht="13.8" x14ac:dyDescent="0.2">
      <c r="B8010" s="18">
        <v>8007</v>
      </c>
      <c r="C8010" s="2" t="str">
        <f>_xlfn.CONCAT(MONTH('Rates Database'!C8009),"-",'Rates Database'!B8009,"-",'Rates Database'!E8009,"-",'Rates Database'!G8009,"-",'Rates Database'!J8009)</f>
        <v>5-2020-National Grid-Residential-Oxford Muni Agg Rate</v>
      </c>
      <c r="D8010" s="2">
        <f t="shared" si="125"/>
        <v>1</v>
      </c>
    </row>
    <row r="8011" spans="2:4" ht="13.8" x14ac:dyDescent="0.2">
      <c r="B8011" s="18">
        <v>8008</v>
      </c>
      <c r="C8011" s="2" t="str">
        <f>_xlfn.CONCAT(MONTH('Rates Database'!C8010),"-",'Rates Database'!B8010,"-",'Rates Database'!E8010,"-",'Rates Database'!G8010,"-",'Rates Database'!J8010)</f>
        <v>5-2020-Eversource_EMA-Residential-Plymouth Muni Agg Rate</v>
      </c>
      <c r="D8011" s="2">
        <f t="shared" si="125"/>
        <v>1</v>
      </c>
    </row>
    <row r="8012" spans="2:4" ht="13.8" x14ac:dyDescent="0.2">
      <c r="B8012" s="18">
        <v>8009</v>
      </c>
      <c r="C8012" s="2" t="str">
        <f>_xlfn.CONCAT(MONTH('Rates Database'!C8011),"-",'Rates Database'!B8011,"-",'Rates Database'!E8011,"-",'Rates Database'!G8011,"-",'Rates Database'!J8011)</f>
        <v>5-2020-National Grid-Residential-Auburn Muni Agg Rate</v>
      </c>
      <c r="D8012" s="2">
        <f t="shared" si="125"/>
        <v>1</v>
      </c>
    </row>
    <row r="8013" spans="2:4" ht="13.8" x14ac:dyDescent="0.2">
      <c r="B8013" s="18">
        <v>8010</v>
      </c>
      <c r="C8013" s="2" t="str">
        <f>_xlfn.CONCAT(MONTH('Rates Database'!C8012),"-",'Rates Database'!B8012,"-",'Rates Database'!E8012,"-",'Rates Database'!G8012,"-",'Rates Database'!J8012)</f>
        <v>5-2020-National Grid-Residential-Orange Muni Agg Rate</v>
      </c>
      <c r="D8013" s="2">
        <f t="shared" si="125"/>
        <v>1</v>
      </c>
    </row>
    <row r="8014" spans="2:4" ht="13.8" x14ac:dyDescent="0.2">
      <c r="B8014" s="18">
        <v>8011</v>
      </c>
      <c r="C8014" s="2" t="str">
        <f>_xlfn.CONCAT(MONTH('Rates Database'!C8013),"-",'Rates Database'!B8013,"-",'Rates Database'!E8013,"-",'Rates Database'!G8013,"-",'Rates Database'!J8013)</f>
        <v>5-2020-National Grid-Residential-Adams Muni Agg Rate</v>
      </c>
      <c r="D8014" s="2">
        <f t="shared" si="125"/>
        <v>1</v>
      </c>
    </row>
    <row r="8015" spans="2:4" ht="13.8" x14ac:dyDescent="0.2">
      <c r="B8015" s="18">
        <v>8012</v>
      </c>
      <c r="C8015" s="2" t="str">
        <f>_xlfn.CONCAT(MONTH('Rates Database'!C8014),"-",'Rates Database'!B8014,"-",'Rates Database'!E8014,"-",'Rates Database'!G8014,"-",'Rates Database'!J8014)</f>
        <v>5-2020-Eversource_WMA-Residential-Cheshire Muni Agg Rate</v>
      </c>
      <c r="D8015" s="2">
        <f t="shared" si="125"/>
        <v>1</v>
      </c>
    </row>
    <row r="8016" spans="2:4" ht="13.8" x14ac:dyDescent="0.2">
      <c r="B8016" s="18">
        <v>8013</v>
      </c>
      <c r="C8016" s="2" t="str">
        <f>_xlfn.CONCAT(MONTH('Rates Database'!C8015),"-",'Rates Database'!B8015,"-",'Rates Database'!E8015,"-",'Rates Database'!G8015,"-",'Rates Database'!J8015)</f>
        <v>5-2020-Eversource_EMA-Residential-Acushnet Muni Agg Rate</v>
      </c>
      <c r="D8016" s="2">
        <f t="shared" si="125"/>
        <v>1</v>
      </c>
    </row>
    <row r="8017" spans="2:4" ht="13.8" x14ac:dyDescent="0.2">
      <c r="B8017" s="18">
        <v>8014</v>
      </c>
      <c r="C8017" s="2" t="str">
        <f>_xlfn.CONCAT(MONTH('Rates Database'!C8016),"-",'Rates Database'!B8016,"-",'Rates Database'!E8016,"-",'Rates Database'!G8016,"-",'Rates Database'!J8016)</f>
        <v>5-2020-National Grid-Residential-Attleboro Muni Agg Rate</v>
      </c>
      <c r="D8017" s="2">
        <f t="shared" si="125"/>
        <v>1</v>
      </c>
    </row>
    <row r="8018" spans="2:4" ht="13.8" x14ac:dyDescent="0.2">
      <c r="B8018" s="18">
        <v>8015</v>
      </c>
      <c r="C8018" s="2" t="str">
        <f>_xlfn.CONCAT(MONTH('Rates Database'!C8017),"-",'Rates Database'!B8017,"-",'Rates Database'!E8017,"-",'Rates Database'!G8017,"-",'Rates Database'!J8017)</f>
        <v>5-2020-Eversource_EMA-Residential-Carver Muni Agg Rate</v>
      </c>
      <c r="D8018" s="2">
        <f t="shared" si="125"/>
        <v>1</v>
      </c>
    </row>
    <row r="8019" spans="2:4" ht="13.8" x14ac:dyDescent="0.2">
      <c r="B8019" s="18">
        <v>8016</v>
      </c>
      <c r="C8019" s="2" t="str">
        <f>_xlfn.CONCAT(MONTH('Rates Database'!C8018),"-",'Rates Database'!B8018,"-",'Rates Database'!E8018,"-",'Rates Database'!G8018,"-",'Rates Database'!J8018)</f>
        <v>5-2020-Eversource_EMA-Residential-Dartmouth Muni Agg Rate</v>
      </c>
      <c r="D8019" s="2">
        <f t="shared" si="125"/>
        <v>1</v>
      </c>
    </row>
    <row r="8020" spans="2:4" ht="13.8" x14ac:dyDescent="0.2">
      <c r="B8020" s="18">
        <v>8017</v>
      </c>
      <c r="C8020" s="2" t="str">
        <f>_xlfn.CONCAT(MONTH('Rates Database'!C8019),"-",'Rates Database'!B8019,"-",'Rates Database'!E8019,"-",'Rates Database'!G8019,"-",'Rates Database'!J8019)</f>
        <v>5-2020-National Grid-Residential-Dighton Muni Agg Rate</v>
      </c>
      <c r="D8020" s="2">
        <f t="shared" si="125"/>
        <v>1</v>
      </c>
    </row>
    <row r="8021" spans="2:4" ht="13.8" x14ac:dyDescent="0.2">
      <c r="B8021" s="18">
        <v>8018</v>
      </c>
      <c r="C8021" s="2" t="str">
        <f>_xlfn.CONCAT(MONTH('Rates Database'!C8020),"-",'Rates Database'!B8020,"-",'Rates Database'!E8020,"-",'Rates Database'!G8020,"-",'Rates Database'!J8020)</f>
        <v>5-2020-National Grid-Residential-Douglas Muni Agg Rate</v>
      </c>
      <c r="D8021" s="2">
        <f t="shared" si="125"/>
        <v>1</v>
      </c>
    </row>
    <row r="8022" spans="2:4" ht="13.8" x14ac:dyDescent="0.2">
      <c r="B8022" s="18">
        <v>8019</v>
      </c>
      <c r="C8022" s="2" t="str">
        <f>_xlfn.CONCAT(MONTH('Rates Database'!C8021),"-",'Rates Database'!B8021,"-",'Rates Database'!E8021,"-",'Rates Database'!G8021,"-",'Rates Database'!J8021)</f>
        <v>5-2020-National Grid-Residential-Dracut Muni Agg Rate</v>
      </c>
      <c r="D8022" s="2">
        <f t="shared" si="125"/>
        <v>1</v>
      </c>
    </row>
    <row r="8023" spans="2:4" ht="13.8" x14ac:dyDescent="0.2">
      <c r="B8023" s="18">
        <v>8020</v>
      </c>
      <c r="C8023" s="2" t="str">
        <f>_xlfn.CONCAT(MONTH('Rates Database'!C8022),"-",'Rates Database'!B8022,"-",'Rates Database'!E8022,"-",'Rates Database'!G8022,"-",'Rates Database'!J8022)</f>
        <v>5-2020-Eversource_EMA-Residential-Fairhaven Muni Agg Rate</v>
      </c>
      <c r="D8023" s="2">
        <f t="shared" si="125"/>
        <v>1</v>
      </c>
    </row>
    <row r="8024" spans="2:4" ht="13.8" x14ac:dyDescent="0.2">
      <c r="B8024" s="18">
        <v>8021</v>
      </c>
      <c r="C8024" s="2" t="str">
        <f>_xlfn.CONCAT(MONTH('Rates Database'!C8023),"-",'Rates Database'!B8023,"-",'Rates Database'!E8023,"-",'Rates Database'!G8023,"-",'Rates Database'!J8023)</f>
        <v>5-2020-National Grid-Residential-Fall River Muni Agg Rate</v>
      </c>
      <c r="D8024" s="2">
        <f t="shared" si="125"/>
        <v>1</v>
      </c>
    </row>
    <row r="8025" spans="2:4" ht="13.8" x14ac:dyDescent="0.2">
      <c r="B8025" s="18">
        <v>8022</v>
      </c>
      <c r="C8025" s="2" t="str">
        <f>_xlfn.CONCAT(MONTH('Rates Database'!C8024),"-",'Rates Database'!B8024,"-",'Rates Database'!E8024,"-",'Rates Database'!G8024,"-",'Rates Database'!J8024)</f>
        <v>5-2020-Eversource_EMA-Residential-Freetown Muni Agg Rate</v>
      </c>
      <c r="D8025" s="2">
        <f t="shared" si="125"/>
        <v>1</v>
      </c>
    </row>
    <row r="8026" spans="2:4" ht="13.8" x14ac:dyDescent="0.2">
      <c r="B8026" s="18">
        <v>8023</v>
      </c>
      <c r="C8026" s="2" t="str">
        <f>_xlfn.CONCAT(MONTH('Rates Database'!C8025),"-",'Rates Database'!B8025,"-",'Rates Database'!E8025,"-",'Rates Database'!G8025,"-",'Rates Database'!J8025)</f>
        <v>5-2020-Eversource_EMA-Residential-Mattapoisett Muni Agg Rate</v>
      </c>
      <c r="D8026" s="2">
        <f t="shared" si="125"/>
        <v>1</v>
      </c>
    </row>
    <row r="8027" spans="2:4" ht="13.8" x14ac:dyDescent="0.2">
      <c r="B8027" s="18">
        <v>8024</v>
      </c>
      <c r="C8027" s="2" t="str">
        <f>_xlfn.CONCAT(MONTH('Rates Database'!C8026),"-",'Rates Database'!B8026,"-",'Rates Database'!E8026,"-",'Rates Database'!G8026,"-",'Rates Database'!J8026)</f>
        <v>5-2020-Eversource_EMA-Residential-New Bedford Muni Agg Rate</v>
      </c>
      <c r="D8027" s="2">
        <f t="shared" si="125"/>
        <v>1</v>
      </c>
    </row>
    <row r="8028" spans="2:4" ht="13.8" x14ac:dyDescent="0.2">
      <c r="B8028" s="18">
        <v>8025</v>
      </c>
      <c r="C8028" s="2" t="str">
        <f>_xlfn.CONCAT(MONTH('Rates Database'!C8027),"-",'Rates Database'!B8027,"-",'Rates Database'!E8027,"-",'Rates Database'!G8027,"-",'Rates Database'!J8027)</f>
        <v>5-2020-National Grid-Residential-Northbridge Muni Agg Rate</v>
      </c>
      <c r="D8028" s="2">
        <f t="shared" si="125"/>
        <v>1</v>
      </c>
    </row>
    <row r="8029" spans="2:4" ht="13.8" x14ac:dyDescent="0.2">
      <c r="B8029" s="18">
        <v>8026</v>
      </c>
      <c r="C8029" s="2" t="str">
        <f>_xlfn.CONCAT(MONTH('Rates Database'!C8028),"-",'Rates Database'!B8028,"-",'Rates Database'!E8028,"-",'Rates Database'!G8028,"-",'Rates Database'!J8028)</f>
        <v>5-2020-National Grid-Residential-Norton Muni Agg Rate</v>
      </c>
      <c r="D8029" s="2">
        <f t="shared" si="125"/>
        <v>1</v>
      </c>
    </row>
    <row r="8030" spans="2:4" ht="13.8" x14ac:dyDescent="0.2">
      <c r="B8030" s="18">
        <v>8027</v>
      </c>
      <c r="C8030" s="2" t="str">
        <f>_xlfn.CONCAT(MONTH('Rates Database'!C8029),"-",'Rates Database'!B8029,"-",'Rates Database'!E8029,"-",'Rates Database'!G8029,"-",'Rates Database'!J8029)</f>
        <v>5-2020-National Grid-Residential-Plainville Muni Agg Rate</v>
      </c>
      <c r="D8030" s="2">
        <f t="shared" si="125"/>
        <v>1</v>
      </c>
    </row>
    <row r="8031" spans="2:4" ht="13.8" x14ac:dyDescent="0.2">
      <c r="B8031" s="18">
        <v>8028</v>
      </c>
      <c r="C8031" s="2" t="str">
        <f>_xlfn.CONCAT(MONTH('Rates Database'!C8030),"-",'Rates Database'!B8030,"-",'Rates Database'!E8030,"-",'Rates Database'!G8030,"-",'Rates Database'!J8030)</f>
        <v>5-2020-National Grid-Residential-Rehoboth Muni Agg Rate</v>
      </c>
      <c r="D8031" s="2">
        <f t="shared" si="125"/>
        <v>1</v>
      </c>
    </row>
    <row r="8032" spans="2:4" ht="13.8" x14ac:dyDescent="0.2">
      <c r="B8032" s="18">
        <v>8029</v>
      </c>
      <c r="C8032" s="2" t="str">
        <f>_xlfn.CONCAT(MONTH('Rates Database'!C8031),"-",'Rates Database'!B8031,"-",'Rates Database'!E8031,"-",'Rates Database'!G8031,"-",'Rates Database'!J8031)</f>
        <v>5-2020-National Grid-Residential-Seekonk Muni Agg Rate</v>
      </c>
      <c r="D8032" s="2">
        <f t="shared" si="125"/>
        <v>1</v>
      </c>
    </row>
    <row r="8033" spans="2:4" ht="13.8" x14ac:dyDescent="0.2">
      <c r="B8033" s="18">
        <v>8030</v>
      </c>
      <c r="C8033" s="2" t="str">
        <f>_xlfn.CONCAT(MONTH('Rates Database'!C8032),"-",'Rates Database'!B8032,"-",'Rates Database'!E8032,"-",'Rates Database'!G8032,"-",'Rates Database'!J8032)</f>
        <v>5-2020-National Grid-Residential-Somerset Muni Agg Rate</v>
      </c>
      <c r="D8033" s="2">
        <f t="shared" si="125"/>
        <v>1</v>
      </c>
    </row>
    <row r="8034" spans="2:4" ht="13.8" x14ac:dyDescent="0.2">
      <c r="B8034" s="18">
        <v>8031</v>
      </c>
      <c r="C8034" s="2" t="str">
        <f>_xlfn.CONCAT(MONTH('Rates Database'!C8033),"-",'Rates Database'!B8033,"-",'Rates Database'!E8033,"-",'Rates Database'!G8033,"-",'Rates Database'!J8033)</f>
        <v>5-2020-National Grid-Residential-Swansea Muni Agg Rate</v>
      </c>
      <c r="D8034" s="2">
        <f t="shared" si="125"/>
        <v>1</v>
      </c>
    </row>
    <row r="8035" spans="2:4" ht="13.8" x14ac:dyDescent="0.2">
      <c r="B8035" s="18">
        <v>8032</v>
      </c>
      <c r="C8035" s="2" t="str">
        <f>_xlfn.CONCAT(MONTH('Rates Database'!C8034),"-",'Rates Database'!B8034,"-",'Rates Database'!E8034,"-",'Rates Database'!G8034,"-",'Rates Database'!J8034)</f>
        <v>5-2020-National Grid-Residential-Westford Muni Agg Rate</v>
      </c>
      <c r="D8035" s="2">
        <f t="shared" si="125"/>
        <v>1</v>
      </c>
    </row>
    <row r="8036" spans="2:4" ht="13.8" x14ac:dyDescent="0.2">
      <c r="B8036" s="18">
        <v>8033</v>
      </c>
      <c r="C8036" s="2" t="str">
        <f>_xlfn.CONCAT(MONTH('Rates Database'!C8035),"-",'Rates Database'!B8035,"-",'Rates Database'!E8035,"-",'Rates Database'!G8035,"-",'Rates Database'!J8035)</f>
        <v>5-2020-Eversource_EMA-Residential-Westport Muni Agg Rate</v>
      </c>
      <c r="D8036" s="2">
        <f t="shared" si="125"/>
        <v>1</v>
      </c>
    </row>
    <row r="8037" spans="2:4" ht="13.8" x14ac:dyDescent="0.2">
      <c r="B8037" s="18">
        <v>8034</v>
      </c>
      <c r="C8037" s="2" t="str">
        <f>_xlfn.CONCAT(MONTH('Rates Database'!C8036),"-",'Rates Database'!B8036,"-",'Rates Database'!E8036,"-",'Rates Database'!G8036,"-",'Rates Database'!J8036)</f>
        <v>5-2020-Unitil-Residential-Ashby Muni Agg Rate</v>
      </c>
      <c r="D8037" s="2">
        <f t="shared" si="125"/>
        <v>1</v>
      </c>
    </row>
    <row r="8038" spans="2:4" ht="13.8" x14ac:dyDescent="0.2">
      <c r="B8038" s="18">
        <v>8035</v>
      </c>
      <c r="C8038" s="2" t="str">
        <f>_xlfn.CONCAT(MONTH('Rates Database'!C8037),"-",'Rates Database'!B8037,"-",'Rates Database'!E8037,"-",'Rates Database'!G8037,"-",'Rates Database'!J8037)</f>
        <v>5-2020-National Grid-Residential-West Brookfield Muni Agg Rate</v>
      </c>
      <c r="D8038" s="2">
        <f t="shared" si="125"/>
        <v>1</v>
      </c>
    </row>
    <row r="8039" spans="2:4" ht="13.8" x14ac:dyDescent="0.2">
      <c r="B8039" s="18">
        <v>8036</v>
      </c>
      <c r="C8039" s="2" t="str">
        <f>_xlfn.CONCAT(MONTH('Rates Database'!C8038),"-",'Rates Database'!B8038,"-",'Rates Database'!E8038,"-",'Rates Database'!G8038,"-",'Rates Database'!J8038)</f>
        <v>5-2020-Eversource_EMA-Residential-Somerville Muni Agg Rate</v>
      </c>
      <c r="D8039" s="2">
        <f t="shared" si="125"/>
        <v>1</v>
      </c>
    </row>
    <row r="8040" spans="2:4" ht="13.8" x14ac:dyDescent="0.2">
      <c r="B8040" s="18">
        <v>8037</v>
      </c>
      <c r="C8040" s="2" t="str">
        <f>_xlfn.CONCAT(MONTH('Rates Database'!C8039),"-",'Rates Database'!B8039,"-",'Rates Database'!E8039,"-",'Rates Database'!G8039,"-",'Rates Database'!J8039)</f>
        <v>5-2020-National Grid-Residential-Gardner Muni Agg Rate</v>
      </c>
      <c r="D8040" s="2">
        <f t="shared" si="125"/>
        <v>1</v>
      </c>
    </row>
    <row r="8041" spans="2:4" ht="13.8" x14ac:dyDescent="0.2">
      <c r="B8041" s="18">
        <v>8038</v>
      </c>
      <c r="C8041" s="2" t="str">
        <f>_xlfn.CONCAT(MONTH('Rates Database'!C8040),"-",'Rates Database'!B8040,"-",'Rates Database'!E8040,"-",'Rates Database'!G8040,"-",'Rates Database'!J8040)</f>
        <v>5-2020-National Grid-Residential-Melrose Muni Agg Rate</v>
      </c>
      <c r="D8041" s="2">
        <f t="shared" si="125"/>
        <v>1</v>
      </c>
    </row>
    <row r="8042" spans="2:4" ht="13.8" x14ac:dyDescent="0.2">
      <c r="B8042" s="18">
        <v>8039</v>
      </c>
      <c r="C8042" s="2" t="str">
        <f>_xlfn.CONCAT(MONTH('Rates Database'!C8041),"-",'Rates Database'!B8041,"-",'Rates Database'!E8041,"-",'Rates Database'!G8041,"-",'Rates Database'!J8041)</f>
        <v>5-2020-Eversource_EMA-Residential-Kingston Muni Agg Rate</v>
      </c>
      <c r="D8042" s="2">
        <f t="shared" si="125"/>
        <v>1</v>
      </c>
    </row>
    <row r="8043" spans="2:4" ht="13.8" x14ac:dyDescent="0.2">
      <c r="B8043" s="18">
        <v>8040</v>
      </c>
      <c r="C8043" s="2" t="str">
        <f>_xlfn.CONCAT(MONTH('Rates Database'!C8042),"-",'Rates Database'!B8042,"-",'Rates Database'!E8042,"-",'Rates Database'!G8042,"-",'Rates Database'!J8042)</f>
        <v>5-2020-Eversource_WMA-Residential-Greenfield Muni Agg Rate</v>
      </c>
      <c r="D8043" s="2">
        <f t="shared" si="125"/>
        <v>1</v>
      </c>
    </row>
    <row r="8044" spans="2:4" ht="13.8" x14ac:dyDescent="0.2">
      <c r="B8044" s="18">
        <v>8041</v>
      </c>
      <c r="C8044" s="2" t="str">
        <f>_xlfn.CONCAT(MONTH('Rates Database'!C8043),"-",'Rates Database'!B8043,"-",'Rates Database'!E8043,"-",'Rates Database'!G8043,"-",'Rates Database'!J8043)</f>
        <v>5-2020-Eversource_EMA-Residential-Dedham Muni Agg Rate</v>
      </c>
      <c r="D8044" s="2">
        <f t="shared" si="125"/>
        <v>1</v>
      </c>
    </row>
    <row r="8045" spans="2:4" ht="13.8" x14ac:dyDescent="0.2">
      <c r="B8045" s="18">
        <v>8042</v>
      </c>
      <c r="C8045" s="2" t="str">
        <f>_xlfn.CONCAT(MONTH('Rates Database'!C8044),"-",'Rates Database'!B8044,"-",'Rates Database'!E8044,"-",'Rates Database'!G8044,"-",'Rates Database'!J8044)</f>
        <v>5-2020-National Grid-Residential-Avon Muni Agg Rate</v>
      </c>
      <c r="D8045" s="2">
        <f t="shared" si="125"/>
        <v>1</v>
      </c>
    </row>
    <row r="8046" spans="2:4" ht="13.8" x14ac:dyDescent="0.2">
      <c r="B8046" s="18">
        <v>8043</v>
      </c>
      <c r="C8046" s="2" t="str">
        <f>_xlfn.CONCAT(MONTH('Rates Database'!C8045),"-",'Rates Database'!B8045,"-",'Rates Database'!E8045,"-",'Rates Database'!G8045,"-",'Rates Database'!J8045)</f>
        <v>5-2020-National Grid-Residential-Billerica Muni Agg Rate</v>
      </c>
      <c r="D8046" s="2">
        <f t="shared" si="125"/>
        <v>1</v>
      </c>
    </row>
    <row r="8047" spans="2:4" ht="13.8" x14ac:dyDescent="0.2">
      <c r="B8047" s="18">
        <v>8044</v>
      </c>
      <c r="C8047" s="2" t="str">
        <f>_xlfn.CONCAT(MONTH('Rates Database'!C8046),"-",'Rates Database'!B8046,"-",'Rates Database'!E8046,"-",'Rates Database'!G8046,"-",'Rates Database'!J8046)</f>
        <v>5-2020-National Grid-Residential-Harvard Muni Agg Rate</v>
      </c>
      <c r="D8047" s="2">
        <f t="shared" si="125"/>
        <v>1</v>
      </c>
    </row>
    <row r="8048" spans="2:4" ht="13.8" x14ac:dyDescent="0.2">
      <c r="B8048" s="18">
        <v>8045</v>
      </c>
      <c r="C8048" s="2" t="str">
        <f>_xlfn.CONCAT(MONTH('Rates Database'!C8047),"-",'Rates Database'!B8047,"-",'Rates Database'!E8047,"-",'Rates Database'!G8047,"-",'Rates Database'!J8047)</f>
        <v>5-2020-National Grid-Residential-Heath Muni Agg Rate</v>
      </c>
      <c r="D8048" s="2">
        <f t="shared" si="125"/>
        <v>1</v>
      </c>
    </row>
    <row r="8049" spans="2:4" ht="13.8" x14ac:dyDescent="0.2">
      <c r="B8049" s="18">
        <v>8046</v>
      </c>
      <c r="C8049" s="2" t="str">
        <f>_xlfn.CONCAT(MONTH('Rates Database'!C8048),"-",'Rates Database'!B8048,"-",'Rates Database'!E8048,"-",'Rates Database'!G8048,"-",'Rates Database'!J8048)</f>
        <v>5-2020-National Grid-Residential-Tewksbury Muni Agg Rate</v>
      </c>
      <c r="D8049" s="2">
        <f t="shared" si="125"/>
        <v>1</v>
      </c>
    </row>
    <row r="8050" spans="2:4" ht="13.8" x14ac:dyDescent="0.2">
      <c r="B8050" s="18">
        <v>8047</v>
      </c>
      <c r="C8050" s="2" t="str">
        <f>_xlfn.CONCAT(MONTH('Rates Database'!C8049),"-",'Rates Database'!B8049,"-",'Rates Database'!E8049,"-",'Rates Database'!G8049,"-",'Rates Database'!J8049)</f>
        <v>5-2020-National Grid-Residential-Tyngsborough Muni Agg Rate</v>
      </c>
      <c r="D8050" s="2">
        <f t="shared" si="125"/>
        <v>1</v>
      </c>
    </row>
    <row r="8051" spans="2:4" ht="13.8" x14ac:dyDescent="0.2">
      <c r="B8051" s="18">
        <v>8048</v>
      </c>
      <c r="C8051" s="2" t="str">
        <f>_xlfn.CONCAT(MONTH('Rates Database'!C8050),"-",'Rates Database'!B8050,"-",'Rates Database'!E8050,"-",'Rates Database'!G8050,"-",'Rates Database'!J8050)</f>
        <v>5-2020-National Grid-Residential-Clarksburg Muni Agg Rate</v>
      </c>
      <c r="D8051" s="2">
        <f t="shared" si="125"/>
        <v>1</v>
      </c>
    </row>
    <row r="8052" spans="2:4" ht="13.8" x14ac:dyDescent="0.2">
      <c r="B8052" s="18">
        <v>8049</v>
      </c>
      <c r="C8052" s="2" t="str">
        <f>_xlfn.CONCAT(MONTH('Rates Database'!C8051),"-",'Rates Database'!B8051,"-",'Rates Database'!E8051,"-",'Rates Database'!G8051,"-",'Rates Database'!J8051)</f>
        <v>5-2020-Eversource_WMA-Residential-Dalton Muni Agg Rate</v>
      </c>
      <c r="D8052" s="2">
        <f t="shared" si="125"/>
        <v>1</v>
      </c>
    </row>
    <row r="8053" spans="2:4" ht="13.8" x14ac:dyDescent="0.2">
      <c r="B8053" s="18">
        <v>8050</v>
      </c>
      <c r="C8053" s="2" t="str">
        <f>_xlfn.CONCAT(MONTH('Rates Database'!C8052),"-",'Rates Database'!B8052,"-",'Rates Database'!E8052,"-",'Rates Database'!G8052,"-",'Rates Database'!J8052)</f>
        <v>5-2020-National Grid-Residential-Florida Muni Agg Rate</v>
      </c>
      <c r="D8053" s="2">
        <f t="shared" si="125"/>
        <v>1</v>
      </c>
    </row>
    <row r="8054" spans="2:4" ht="13.8" x14ac:dyDescent="0.2">
      <c r="B8054" s="18">
        <v>8051</v>
      </c>
      <c r="C8054" s="2" t="str">
        <f>_xlfn.CONCAT(MONTH('Rates Database'!C8053),"-",'Rates Database'!B8053,"-",'Rates Database'!E8053,"-",'Rates Database'!G8053,"-",'Rates Database'!J8053)</f>
        <v>5-2020-Eversource_WMA-Residential-Lenox Muni Agg Rate</v>
      </c>
      <c r="D8054" s="2">
        <f t="shared" si="125"/>
        <v>1</v>
      </c>
    </row>
    <row r="8055" spans="2:4" ht="13.8" x14ac:dyDescent="0.2">
      <c r="B8055" s="18">
        <v>8052</v>
      </c>
      <c r="C8055" s="2" t="str">
        <f>_xlfn.CONCAT(MONTH('Rates Database'!C8054),"-",'Rates Database'!B8054,"-",'Rates Database'!E8054,"-",'Rates Database'!G8054,"-",'Rates Database'!J8054)</f>
        <v>5-2020-National Grid-Residential-Monterey Muni Agg Rate</v>
      </c>
      <c r="D8055" s="2">
        <f t="shared" si="125"/>
        <v>1</v>
      </c>
    </row>
    <row r="8056" spans="2:4" ht="13.8" x14ac:dyDescent="0.2">
      <c r="B8056" s="18">
        <v>8053</v>
      </c>
      <c r="C8056" s="2" t="str">
        <f>_xlfn.CONCAT(MONTH('Rates Database'!C8055),"-",'Rates Database'!B8055,"-",'Rates Database'!E8055,"-",'Rates Database'!G8055,"-",'Rates Database'!J8055)</f>
        <v>5-2020-National Grid-Residential-New Marlborough Muni Agg Rate</v>
      </c>
      <c r="D8056" s="2">
        <f t="shared" si="125"/>
        <v>1</v>
      </c>
    </row>
    <row r="8057" spans="2:4" ht="13.8" x14ac:dyDescent="0.2">
      <c r="B8057" s="18">
        <v>8054</v>
      </c>
      <c r="C8057" s="2" t="str">
        <f>_xlfn.CONCAT(MONTH('Rates Database'!C8056),"-",'Rates Database'!B8056,"-",'Rates Database'!E8056,"-",'Rates Database'!G8056,"-",'Rates Database'!J8056)</f>
        <v>5-2020-National Grid-Residential-North Adams Muni Agg Rate</v>
      </c>
      <c r="D8057" s="2">
        <f t="shared" si="125"/>
        <v>1</v>
      </c>
    </row>
    <row r="8058" spans="2:4" ht="13.8" x14ac:dyDescent="0.2">
      <c r="B8058" s="18">
        <v>8055</v>
      </c>
      <c r="C8058" s="2" t="str">
        <f>_xlfn.CONCAT(MONTH('Rates Database'!C8057),"-",'Rates Database'!B8057,"-",'Rates Database'!E8057,"-",'Rates Database'!G8057,"-",'Rates Database'!J8057)</f>
        <v>5-2020-National Grid-Residential-Sheffield Muni Agg Rate</v>
      </c>
      <c r="D8058" s="2">
        <f t="shared" si="125"/>
        <v>1</v>
      </c>
    </row>
    <row r="8059" spans="2:4" ht="13.8" x14ac:dyDescent="0.2">
      <c r="B8059" s="18">
        <v>8056</v>
      </c>
      <c r="C8059" s="2" t="str">
        <f>_xlfn.CONCAT(MONTH('Rates Database'!C8058),"-",'Rates Database'!B8058,"-",'Rates Database'!E8058,"-",'Rates Database'!G8058,"-",'Rates Database'!J8058)</f>
        <v>5-2020-National Grid-Residential-West Stockbridge Muni Agg Rate</v>
      </c>
      <c r="D8059" s="2">
        <f t="shared" si="125"/>
        <v>1</v>
      </c>
    </row>
    <row r="8060" spans="2:4" ht="13.8" x14ac:dyDescent="0.2">
      <c r="B8060" s="18">
        <v>8057</v>
      </c>
      <c r="C8060" s="2" t="str">
        <f>_xlfn.CONCAT(MONTH('Rates Database'!C8059),"-",'Rates Database'!B8059,"-",'Rates Database'!E8059,"-",'Rates Database'!G8059,"-",'Rates Database'!J8059)</f>
        <v>5-2020-National Grid-Residential-Williamstown Muni Agg Rate</v>
      </c>
      <c r="D8060" s="2">
        <f t="shared" si="125"/>
        <v>1</v>
      </c>
    </row>
    <row r="8061" spans="2:4" ht="13.8" x14ac:dyDescent="0.2">
      <c r="B8061" s="18">
        <v>8058</v>
      </c>
      <c r="C8061" s="2" t="str">
        <f>_xlfn.CONCAT(MONTH('Rates Database'!C8060),"-",'Rates Database'!B8060,"-",'Rates Database'!E8060,"-",'Rates Database'!G8060,"-",'Rates Database'!J8060)</f>
        <v>5-2020-National Grid-Residential-Rockland Muni Agg Rate</v>
      </c>
      <c r="D8061" s="2">
        <f t="shared" si="125"/>
        <v>1</v>
      </c>
    </row>
    <row r="8062" spans="2:4" ht="13.8" x14ac:dyDescent="0.2">
      <c r="B8062" s="18">
        <v>8059</v>
      </c>
      <c r="C8062" s="2" t="str">
        <f>_xlfn.CONCAT(MONTH('Rates Database'!C8061),"-",'Rates Database'!B8061,"-",'Rates Database'!E8061,"-",'Rates Database'!G8061,"-",'Rates Database'!J8061)</f>
        <v>5-2020-Eversource_EMA-Residential-Sudbury Muni Agg Rate</v>
      </c>
      <c r="D8062" s="2">
        <f t="shared" si="125"/>
        <v>1</v>
      </c>
    </row>
    <row r="8063" spans="2:4" ht="13.8" x14ac:dyDescent="0.2">
      <c r="B8063" s="18">
        <v>8060</v>
      </c>
      <c r="C8063" s="2" t="str">
        <f>_xlfn.CONCAT(MONTH('Rates Database'!C8062),"-",'Rates Database'!B8062,"-",'Rates Database'!E8062,"-",'Rates Database'!G8062,"-",'Rates Database'!J8062)</f>
        <v>5-2020-Eversource_EMA-Residential-Wareham Muni Agg Rate</v>
      </c>
      <c r="D8063" s="2">
        <f t="shared" si="125"/>
        <v>1</v>
      </c>
    </row>
    <row r="8064" spans="2:4" ht="13.8" x14ac:dyDescent="0.2">
      <c r="B8064" s="18">
        <v>8061</v>
      </c>
      <c r="C8064" s="2" t="str">
        <f>_xlfn.CONCAT(MONTH('Rates Database'!C8063),"-",'Rates Database'!B8063,"-",'Rates Database'!E8063,"-",'Rates Database'!G8063,"-",'Rates Database'!J8063)</f>
        <v>5-2020-National Grid-Residential-Egremont Muni Agg Rate</v>
      </c>
      <c r="D8064" s="2">
        <f t="shared" si="125"/>
        <v>1</v>
      </c>
    </row>
    <row r="8065" spans="2:4" ht="13.8" x14ac:dyDescent="0.2">
      <c r="B8065" s="18">
        <v>8062</v>
      </c>
      <c r="C8065" s="2" t="str">
        <f>_xlfn.CONCAT(MONTH('Rates Database'!C8064),"-",'Rates Database'!B8064,"-",'Rates Database'!E8064,"-",'Rates Database'!G8064,"-",'Rates Database'!J8064)</f>
        <v>5-2020-National Grid-Residential-North Andover Muni Agg Rate</v>
      </c>
      <c r="D8065" s="2">
        <f t="shared" si="125"/>
        <v>1</v>
      </c>
    </row>
    <row r="8066" spans="2:4" ht="13.8" x14ac:dyDescent="0.2">
      <c r="B8066" s="18">
        <v>8063</v>
      </c>
      <c r="C8066" s="2" t="str">
        <f>_xlfn.CONCAT(MONTH('Rates Database'!C8065),"-",'Rates Database'!B8065,"-",'Rates Database'!E8065,"-",'Rates Database'!G8065,"-",'Rates Database'!J8065)</f>
        <v>5-2020-National Grid-Residential-Grafton Muni Agg Rate</v>
      </c>
      <c r="D8066" s="2">
        <f t="shared" si="125"/>
        <v>1</v>
      </c>
    </row>
    <row r="8067" spans="2:4" ht="13.8" x14ac:dyDescent="0.2">
      <c r="B8067" s="18">
        <v>8064</v>
      </c>
      <c r="C8067" s="2" t="str">
        <f>_xlfn.CONCAT(MONTH('Rates Database'!C8066),"-",'Rates Database'!B8066,"-",'Rates Database'!E8066,"-",'Rates Database'!G8066,"-",'Rates Database'!J8066)</f>
        <v>5-2020-National Grid-Residential-Halifax Muni Agg Rate</v>
      </c>
      <c r="D8067" s="2">
        <f t="shared" si="125"/>
        <v>1</v>
      </c>
    </row>
    <row r="8068" spans="2:4" ht="13.8" x14ac:dyDescent="0.2">
      <c r="B8068" s="18">
        <v>8065</v>
      </c>
      <c r="C8068" s="2" t="str">
        <f>_xlfn.CONCAT(MONTH('Rates Database'!C8067),"-",'Rates Database'!B8067,"-",'Rates Database'!E8067,"-",'Rates Database'!G8067,"-",'Rates Database'!J8067)</f>
        <v>5-2020-National Grid-Residential-Southborough Muni Agg Rate</v>
      </c>
      <c r="D8068" s="2">
        <f t="shared" si="125"/>
        <v>1</v>
      </c>
    </row>
    <row r="8069" spans="2:4" ht="13.8" x14ac:dyDescent="0.2">
      <c r="B8069" s="18">
        <v>8066</v>
      </c>
      <c r="C8069" s="2" t="str">
        <f>_xlfn.CONCAT(MONTH('Rates Database'!C8068),"-",'Rates Database'!B8068,"-",'Rates Database'!E8068,"-",'Rates Database'!G8068,"-",'Rates Database'!J8068)</f>
        <v>5-2020-Eversource_EMA-Residential-Stoneham Muni Agg Rate</v>
      </c>
      <c r="D8069" s="2">
        <f t="shared" ref="D8069:D8132" si="126">COUNTIF($C$4:$C$10092,C8069)</f>
        <v>1</v>
      </c>
    </row>
    <row r="8070" spans="2:4" ht="13.8" x14ac:dyDescent="0.2">
      <c r="B8070" s="18">
        <v>8067</v>
      </c>
      <c r="C8070" s="2" t="str">
        <f>_xlfn.CONCAT(MONTH('Rates Database'!C8069),"-",'Rates Database'!B8069,"-",'Rates Database'!E8069,"-",'Rates Database'!G8069,"-",'Rates Database'!J8069)</f>
        <v>5-2020-National Grid-Residential-Webster Muni Agg Rate</v>
      </c>
      <c r="D8070" s="2">
        <f t="shared" si="126"/>
        <v>1</v>
      </c>
    </row>
    <row r="8071" spans="2:4" ht="13.8" x14ac:dyDescent="0.2">
      <c r="B8071" s="18">
        <v>8068</v>
      </c>
      <c r="C8071" s="2" t="str">
        <f>_xlfn.CONCAT(MONTH('Rates Database'!C8070),"-",'Rates Database'!B8070,"-",'Rates Database'!E8070,"-",'Rates Database'!G8070,"-",'Rates Database'!J8070)</f>
        <v>5-2020-National Grid-Residential-Sutton Muni Agg Rate</v>
      </c>
      <c r="D8071" s="2">
        <f t="shared" si="126"/>
        <v>1</v>
      </c>
    </row>
    <row r="8072" spans="2:4" ht="13.8" x14ac:dyDescent="0.2">
      <c r="B8072" s="18">
        <v>8069</v>
      </c>
      <c r="C8072" s="2" t="str">
        <f>_xlfn.CONCAT(MONTH('Rates Database'!C8071),"-",'Rates Database'!B8071,"-",'Rates Database'!E8071,"-",'Rates Database'!G8071,"-",'Rates Database'!J8071)</f>
        <v>5-2020-Eversource_EMA-Residential-Carlisle Muni Agg Rate</v>
      </c>
      <c r="D8072" s="2">
        <f t="shared" si="126"/>
        <v>1</v>
      </c>
    </row>
    <row r="8073" spans="2:4" ht="13.8" x14ac:dyDescent="0.2">
      <c r="B8073" s="18">
        <v>8070</v>
      </c>
      <c r="C8073" s="2" t="str">
        <f>_xlfn.CONCAT(MONTH('Rates Database'!C8072),"-",'Rates Database'!B8072,"-",'Rates Database'!E8072,"-",'Rates Database'!G8072,"-",'Rates Database'!J8072)</f>
        <v>5-2020-Eversource_EMA-Residential-Acton Muni Agg Rate</v>
      </c>
      <c r="D8073" s="2">
        <f t="shared" si="126"/>
        <v>1</v>
      </c>
    </row>
    <row r="8074" spans="2:4" ht="13.8" x14ac:dyDescent="0.2">
      <c r="B8074" s="18">
        <v>8071</v>
      </c>
      <c r="C8074" s="2" t="str">
        <f>_xlfn.CONCAT(MONTH('Rates Database'!C8073),"-",'Rates Database'!B8073,"-",'Rates Database'!E8073,"-",'Rates Database'!G8073,"-",'Rates Database'!J8073)</f>
        <v>5-2020-Unitil-Residential-Lunenburg Muni Agg Rate</v>
      </c>
      <c r="D8074" s="2">
        <f t="shared" si="126"/>
        <v>1</v>
      </c>
    </row>
    <row r="8075" spans="2:4" ht="13.8" x14ac:dyDescent="0.2">
      <c r="B8075" s="18">
        <v>8072</v>
      </c>
      <c r="C8075" s="2" t="str">
        <f>_xlfn.CONCAT(MONTH('Rates Database'!C8074),"-",'Rates Database'!B8074,"-",'Rates Database'!E8074,"-",'Rates Database'!G8074,"-",'Rates Database'!J8074)</f>
        <v>5-2020-Eversource_EMA-Residential-Arlington Muni Agg Rate</v>
      </c>
      <c r="D8075" s="2">
        <f t="shared" si="126"/>
        <v>1</v>
      </c>
    </row>
    <row r="8076" spans="2:4" ht="13.8" x14ac:dyDescent="0.2">
      <c r="B8076" s="18">
        <v>8073</v>
      </c>
      <c r="C8076" s="2" t="str">
        <f>_xlfn.CONCAT(MONTH('Rates Database'!C8075),"-",'Rates Database'!B8075,"-",'Rates Database'!E8075,"-",'Rates Database'!G8075,"-",'Rates Database'!J8075)</f>
        <v>5-2020-Eversource_EMA-Residential-Ashland Muni Agg Rate</v>
      </c>
      <c r="D8076" s="2">
        <f t="shared" si="126"/>
        <v>1</v>
      </c>
    </row>
    <row r="8077" spans="2:4" ht="13.8" x14ac:dyDescent="0.2">
      <c r="B8077" s="18">
        <v>8074</v>
      </c>
      <c r="C8077" s="2" t="str">
        <f>_xlfn.CONCAT(MONTH('Rates Database'!C8076),"-",'Rates Database'!B8076,"-",'Rates Database'!E8076,"-",'Rates Database'!G8076,"-",'Rates Database'!J8076)</f>
        <v>5-2020-Eversource_EMA-Residential-Plympton Muni Agg Rate</v>
      </c>
      <c r="D8077" s="2">
        <f t="shared" si="126"/>
        <v>1</v>
      </c>
    </row>
    <row r="8078" spans="2:4" ht="13.8" x14ac:dyDescent="0.2">
      <c r="B8078" s="18">
        <v>8075</v>
      </c>
      <c r="C8078" s="2" t="str">
        <f>_xlfn.CONCAT(MONTH('Rates Database'!C8077),"-",'Rates Database'!B8077,"-",'Rates Database'!E8077,"-",'Rates Database'!G8077,"-",'Rates Database'!J8077)</f>
        <v>5-2020-National Grid-Residential-Salisbury Muni Agg Rate</v>
      </c>
      <c r="D8078" s="2">
        <f t="shared" si="126"/>
        <v>1</v>
      </c>
    </row>
    <row r="8079" spans="2:4" ht="13.8" x14ac:dyDescent="0.2">
      <c r="B8079" s="18">
        <v>8076</v>
      </c>
      <c r="C8079" s="2" t="str">
        <f>_xlfn.CONCAT(MONTH('Rates Database'!C8078),"-",'Rates Database'!B8078,"-",'Rates Database'!E8078,"-",'Rates Database'!G8078,"-",'Rates Database'!J8078)</f>
        <v>5-2020-National Grid-Residential-Gloucester Muni Agg Rate</v>
      </c>
      <c r="D8079" s="2">
        <f t="shared" si="126"/>
        <v>1</v>
      </c>
    </row>
    <row r="8080" spans="2:4" ht="13.8" x14ac:dyDescent="0.2">
      <c r="B8080" s="18">
        <v>8077</v>
      </c>
      <c r="C8080" s="2" t="str">
        <f>_xlfn.CONCAT(MONTH('Rates Database'!C8079),"-",'Rates Database'!B8079,"-",'Rates Database'!E8079,"-",'Rates Database'!G8079,"-",'Rates Database'!J8079)</f>
        <v>5-2020-Eversource_EMA-Residential-Bedford Muni Agg Rate</v>
      </c>
      <c r="D8080" s="2">
        <f t="shared" si="126"/>
        <v>1</v>
      </c>
    </row>
    <row r="8081" spans="2:4" ht="13.8" x14ac:dyDescent="0.2">
      <c r="B8081" s="18">
        <v>8078</v>
      </c>
      <c r="C8081" s="2" t="str">
        <f>_xlfn.CONCAT(MONTH('Rates Database'!C8080),"-",'Rates Database'!B8080,"-",'Rates Database'!E8080,"-",'Rates Database'!G8080,"-",'Rates Database'!J8080)</f>
        <v>5-2020-National Grid-Residential-Salem Muni Agg Rate</v>
      </c>
      <c r="D8081" s="2">
        <f t="shared" si="126"/>
        <v>1</v>
      </c>
    </row>
    <row r="8082" spans="2:4" ht="13.8" x14ac:dyDescent="0.2">
      <c r="B8082" s="18">
        <v>8079</v>
      </c>
      <c r="C8082" s="2" t="str">
        <f>_xlfn.CONCAT(MONTH('Rates Database'!C8081),"-",'Rates Database'!B8081,"-",'Rates Database'!E8081,"-",'Rates Database'!G8081,"-",'Rates Database'!J8081)</f>
        <v>5-2020-Eversource_EMA-Residential-Cambridge Muni Agg Rate</v>
      </c>
      <c r="D8082" s="2">
        <f t="shared" si="126"/>
        <v>1</v>
      </c>
    </row>
    <row r="8083" spans="2:4" ht="13.8" x14ac:dyDescent="0.2">
      <c r="B8083" s="18">
        <v>8080</v>
      </c>
      <c r="C8083" s="2" t="str">
        <f>_xlfn.CONCAT(MONTH('Rates Database'!C8082),"-",'Rates Database'!B8082,"-",'Rates Database'!E8082,"-",'Rates Database'!G8082,"-",'Rates Database'!J8082)</f>
        <v>5-2020-Eversource_EMA-Residential-Winchester Muni Agg Rate</v>
      </c>
      <c r="D8083" s="2">
        <f t="shared" si="126"/>
        <v>1</v>
      </c>
    </row>
    <row r="8084" spans="2:4" ht="13.8" x14ac:dyDescent="0.2">
      <c r="B8084" s="18">
        <v>8081</v>
      </c>
      <c r="C8084" s="2" t="str">
        <f>_xlfn.CONCAT(MONTH('Rates Database'!C8083),"-",'Rates Database'!B8083,"-",'Rates Database'!E8083,"-",'Rates Database'!G8083,"-",'Rates Database'!J8083)</f>
        <v>5-2020-National Grid-Residential-Berlin Muni Agg Rate</v>
      </c>
      <c r="D8084" s="2">
        <f t="shared" si="126"/>
        <v>1</v>
      </c>
    </row>
    <row r="8085" spans="2:4" ht="13.8" x14ac:dyDescent="0.2">
      <c r="B8085" s="18">
        <v>8082</v>
      </c>
      <c r="C8085" s="2" t="str">
        <f>_xlfn.CONCAT(MONTH('Rates Database'!C8084),"-",'Rates Database'!B8084,"-",'Rates Database'!E8084,"-",'Rates Database'!G8084,"-",'Rates Database'!J8084)</f>
        <v>5-2020-National Grid-Residential-Bellingham Muni Agg Rate</v>
      </c>
      <c r="D8085" s="2">
        <f t="shared" si="126"/>
        <v>1</v>
      </c>
    </row>
    <row r="8086" spans="2:4" ht="13.8" x14ac:dyDescent="0.2">
      <c r="B8086" s="18">
        <v>8083</v>
      </c>
      <c r="C8086" s="2" t="str">
        <f>_xlfn.CONCAT(MONTH('Rates Database'!C8085),"-",'Rates Database'!B8085,"-",'Rates Database'!E8085,"-",'Rates Database'!G8085,"-",'Rates Database'!J8085)</f>
        <v>5-2020-Eversource_EMA-Residential-Natick Muni Agg Rate</v>
      </c>
      <c r="D8086" s="2">
        <f t="shared" si="126"/>
        <v>1</v>
      </c>
    </row>
    <row r="8087" spans="2:4" ht="13.8" x14ac:dyDescent="0.2">
      <c r="B8087" s="18">
        <v>8084</v>
      </c>
      <c r="C8087" s="2" t="str">
        <f>_xlfn.CONCAT(MONTH('Rates Database'!C8086),"-",'Rates Database'!B8086,"-",'Rates Database'!E8086,"-",'Rates Database'!G8086,"-",'Rates Database'!J8086)</f>
        <v>5-2020-National Grid-Residential-West Bridgewater Muni Agg Rate</v>
      </c>
      <c r="D8087" s="2">
        <f t="shared" si="126"/>
        <v>1</v>
      </c>
    </row>
    <row r="8088" spans="2:4" ht="13.8" x14ac:dyDescent="0.2">
      <c r="B8088" s="18">
        <v>8085</v>
      </c>
      <c r="C8088" s="2" t="str">
        <f>_xlfn.CONCAT(MONTH('Rates Database'!C8087),"-",'Rates Database'!B8087,"-",'Rates Database'!E8087,"-",'Rates Database'!G8087,"-",'Rates Database'!J8087)</f>
        <v>5-2020-Eversource_EMA-Residential-Newton Muni Agg Rate</v>
      </c>
      <c r="D8088" s="2">
        <f t="shared" si="126"/>
        <v>1</v>
      </c>
    </row>
    <row r="8089" spans="2:4" ht="13.8" x14ac:dyDescent="0.2">
      <c r="B8089" s="18">
        <v>8086</v>
      </c>
      <c r="C8089" s="2" t="str">
        <f>_xlfn.CONCAT(MONTH('Rates Database'!C8088),"-",'Rates Database'!B8088,"-",'Rates Database'!E8088,"-",'Rates Database'!G8088,"-",'Rates Database'!J8088)</f>
        <v>5-2020-Eversource_EMA-Residential-Holliston Muni Agg Rate</v>
      </c>
      <c r="D8089" s="2">
        <f t="shared" si="126"/>
        <v>1</v>
      </c>
    </row>
    <row r="8090" spans="2:4" ht="13.8" x14ac:dyDescent="0.2">
      <c r="B8090" s="18">
        <v>8087</v>
      </c>
      <c r="C8090" s="2" t="str">
        <f>_xlfn.CONCAT(MONTH('Rates Database'!C8089),"-",'Rates Database'!B8089,"-",'Rates Database'!E8089,"-",'Rates Database'!G8089,"-",'Rates Database'!J8089)</f>
        <v>5-2020-National Grid-Residential-Hamilton Muni Agg Rate</v>
      </c>
      <c r="D8090" s="2">
        <f t="shared" si="126"/>
        <v>1</v>
      </c>
    </row>
    <row r="8091" spans="2:4" ht="13.8" x14ac:dyDescent="0.2">
      <c r="B8091" s="18">
        <v>8088</v>
      </c>
      <c r="C8091" s="2" t="str">
        <f>_xlfn.CONCAT(MONTH('Rates Database'!C8090),"-",'Rates Database'!B8090,"-",'Rates Database'!E8090,"-",'Rates Database'!G8090,"-",'Rates Database'!J8090)</f>
        <v>5-2020-National Grid-Residential-Millville Muni Agg Rate</v>
      </c>
      <c r="D8091" s="2">
        <f t="shared" si="126"/>
        <v>1</v>
      </c>
    </row>
    <row r="8092" spans="2:4" ht="13.8" x14ac:dyDescent="0.2">
      <c r="B8092" s="18">
        <v>8089</v>
      </c>
      <c r="C8092" s="2" t="str">
        <f>_xlfn.CONCAT(MONTH('Rates Database'!C8091),"-",'Rates Database'!B8091,"-",'Rates Database'!E8091,"-",'Rates Database'!G8091,"-",'Rates Database'!J8091)</f>
        <v>5-2020-National Grid-Residential-Worcester Muni Agg Rate</v>
      </c>
      <c r="D8092" s="2">
        <f t="shared" si="126"/>
        <v>1</v>
      </c>
    </row>
    <row r="8093" spans="2:4" ht="13.8" x14ac:dyDescent="0.2">
      <c r="B8093" s="18">
        <v>8090</v>
      </c>
      <c r="C8093" s="2" t="str">
        <f>_xlfn.CONCAT(MONTH('Rates Database'!C8092),"-",'Rates Database'!B8092,"-",'Rates Database'!E8092,"-",'Rates Database'!G8092,"-",'Rates Database'!J8092)</f>
        <v>5-2020-National Grid-Residential-Swampscott Muni Agg Rate</v>
      </c>
      <c r="D8093" s="2">
        <f t="shared" si="126"/>
        <v>1</v>
      </c>
    </row>
    <row r="8094" spans="2:4" ht="13.8" x14ac:dyDescent="0.2">
      <c r="B8094" s="18">
        <v>8091</v>
      </c>
      <c r="C8094" s="2" t="str">
        <f>_xlfn.CONCAT(MONTH('Rates Database'!C8093),"-",'Rates Database'!B8093,"-",'Rates Database'!E8093,"-",'Rates Database'!G8093,"-",'Rates Database'!J8093)</f>
        <v>5-2020-Eversource_EMA-Residential-Watertown Muni Agg Rate</v>
      </c>
      <c r="D8094" s="2">
        <f t="shared" si="126"/>
        <v>1</v>
      </c>
    </row>
    <row r="8095" spans="2:4" ht="13.8" x14ac:dyDescent="0.2">
      <c r="B8095" s="18">
        <v>8092</v>
      </c>
      <c r="C8095" s="2" t="str">
        <f>_xlfn.CONCAT(MONTH('Rates Database'!C8094),"-",'Rates Database'!B8094,"-",'Rates Database'!E8094,"-",'Rates Database'!G8094,"-",'Rates Database'!J8094)</f>
        <v>5-2020-National Grid-Residential-Medford Muni Agg Rate</v>
      </c>
      <c r="D8095" s="2">
        <f t="shared" si="126"/>
        <v>1</v>
      </c>
    </row>
    <row r="8096" spans="2:4" ht="13.8" x14ac:dyDescent="0.2">
      <c r="B8096" s="18">
        <v>8093</v>
      </c>
      <c r="C8096" s="2" t="str">
        <f>_xlfn.CONCAT(MONTH('Rates Database'!C8095),"-",'Rates Database'!B8095,"-",'Rates Database'!E8095,"-",'Rates Database'!G8095,"-",'Rates Database'!J8095)</f>
        <v>5-2020-Eversource_EMA-Residential-Walpole Muni Agg Rate</v>
      </c>
      <c r="D8096" s="2">
        <f t="shared" si="126"/>
        <v>1</v>
      </c>
    </row>
    <row r="8097" spans="2:4" ht="13.8" x14ac:dyDescent="0.2">
      <c r="B8097" s="18">
        <v>8094</v>
      </c>
      <c r="C8097" s="2" t="str">
        <f>_xlfn.CONCAT(MONTH('Rates Database'!C8096),"-",'Rates Database'!B8096,"-",'Rates Database'!E8096,"-",'Rates Database'!G8096,"-",'Rates Database'!J8096)</f>
        <v>5-2020-Eversource_EMA-Residential-Brookline Muni Agg Rate</v>
      </c>
      <c r="D8097" s="2">
        <f t="shared" si="126"/>
        <v>1</v>
      </c>
    </row>
    <row r="8098" spans="2:4" ht="13.8" x14ac:dyDescent="0.2">
      <c r="B8098" s="18">
        <v>8095</v>
      </c>
      <c r="C8098" s="2" t="str">
        <f>_xlfn.CONCAT(MONTH('Rates Database'!C8097),"-",'Rates Database'!B8097,"-",'Rates Database'!E8097,"-",'Rates Database'!G8097,"-",'Rates Database'!J8097)</f>
        <v>5-2020-Eversource_EMA-Residential-Lexington Muni Agg Rate</v>
      </c>
      <c r="D8098" s="2">
        <f t="shared" si="126"/>
        <v>1</v>
      </c>
    </row>
    <row r="8099" spans="2:4" ht="13.8" x14ac:dyDescent="0.2">
      <c r="B8099" s="18">
        <v>8096</v>
      </c>
      <c r="C8099" s="2" t="str">
        <f>_xlfn.CONCAT(MONTH('Rates Database'!C8098),"-",'Rates Database'!B8098,"-",'Rates Database'!E8098,"-",'Rates Database'!G8098,"-",'Rates Database'!J8098)</f>
        <v>5-2020-National Grid-Residential-Foxborough Muni Agg Rate</v>
      </c>
      <c r="D8099" s="2">
        <f t="shared" si="126"/>
        <v>1</v>
      </c>
    </row>
    <row r="8100" spans="2:4" ht="13.8" x14ac:dyDescent="0.2">
      <c r="B8100" s="18">
        <v>8097</v>
      </c>
      <c r="C8100" s="2" t="str">
        <f>_xlfn.CONCAT(MONTH('Rates Database'!C8099),"-",'Rates Database'!B8099,"-",'Rates Database'!E8099,"-",'Rates Database'!G8099,"-",'Rates Database'!J8099)</f>
        <v>5-2020-National Grid-Residential-Lowell Muni Agg Rate</v>
      </c>
      <c r="D8100" s="2">
        <f t="shared" si="126"/>
        <v>1</v>
      </c>
    </row>
    <row r="8101" spans="2:4" ht="13.8" x14ac:dyDescent="0.2">
      <c r="B8101" s="18">
        <v>8098</v>
      </c>
      <c r="C8101" s="2" t="str">
        <f>_xlfn.CONCAT(MONTH('Rates Database'!C8100),"-",'Rates Database'!B8100,"-",'Rates Database'!E8100,"-",'Rates Database'!G8100,"-",'Rates Database'!J8100)</f>
        <v>5-2020-Eversource_EMA-Residential-Cape Light Compact JPE Muni Agg Rate</v>
      </c>
      <c r="D8101" s="2">
        <f t="shared" si="126"/>
        <v>1</v>
      </c>
    </row>
    <row r="8102" spans="2:4" ht="13.8" x14ac:dyDescent="0.2">
      <c r="B8102" s="18">
        <v>8099</v>
      </c>
      <c r="C8102" s="2" t="str">
        <f>_xlfn.CONCAT(MONTH('Rates Database'!C8101),"-",'Rates Database'!B8101,"-",'Rates Database'!E8101,"-",'Rates Database'!G8101,"-",'Rates Database'!J8101)</f>
        <v>6-2020-National Grid-Residential-Wendell Muni Agg Rate</v>
      </c>
      <c r="D8102" s="2">
        <f t="shared" si="126"/>
        <v>1</v>
      </c>
    </row>
    <row r="8103" spans="2:4" ht="13.8" x14ac:dyDescent="0.2">
      <c r="B8103" s="18">
        <v>8100</v>
      </c>
      <c r="C8103" s="2" t="str">
        <f>_xlfn.CONCAT(MONTH('Rates Database'!C8102),"-",'Rates Database'!B8102,"-",'Rates Database'!E8102,"-",'Rates Database'!G8102,"-",'Rates Database'!J8102)</f>
        <v>6-2020-National Grid-Residential-Westborough Muni Agg Rate</v>
      </c>
      <c r="D8103" s="2">
        <f t="shared" si="126"/>
        <v>1</v>
      </c>
    </row>
    <row r="8104" spans="2:4" ht="13.8" x14ac:dyDescent="0.2">
      <c r="B8104" s="18">
        <v>8101</v>
      </c>
      <c r="C8104" s="2" t="str">
        <f>_xlfn.CONCAT(MONTH('Rates Database'!C8103),"-",'Rates Database'!B8103,"-",'Rates Database'!E8103,"-",'Rates Database'!G8103,"-",'Rates Database'!J8103)</f>
        <v>6-2020-National Grid-Residential-Chelmsford Muni Agg Rate</v>
      </c>
      <c r="D8104" s="2">
        <f t="shared" si="126"/>
        <v>1</v>
      </c>
    </row>
    <row r="8105" spans="2:4" ht="13.8" x14ac:dyDescent="0.2">
      <c r="B8105" s="18">
        <v>8102</v>
      </c>
      <c r="C8105" s="2" t="str">
        <f>_xlfn.CONCAT(MONTH('Rates Database'!C8104),"-",'Rates Database'!B8104,"-",'Rates Database'!E8104,"-",'Rates Database'!G8104,"-",'Rates Database'!J8104)</f>
        <v>6-2020-Eversource_WMA-Residential-West Springfield Muni Agg Rate</v>
      </c>
      <c r="D8105" s="2">
        <f t="shared" si="126"/>
        <v>1</v>
      </c>
    </row>
    <row r="8106" spans="2:4" ht="13.8" x14ac:dyDescent="0.2">
      <c r="B8106" s="18">
        <v>8103</v>
      </c>
      <c r="C8106" s="2" t="str">
        <f>_xlfn.CONCAT(MONTH('Rates Database'!C8105),"-",'Rates Database'!B8105,"-",'Rates Database'!E8105,"-",'Rates Database'!G8105,"-",'Rates Database'!J8105)</f>
        <v>6-2020-National Grid-Residential-Marlborough Muni Agg Rate</v>
      </c>
      <c r="D8106" s="2">
        <f t="shared" si="126"/>
        <v>1</v>
      </c>
    </row>
    <row r="8107" spans="2:4" ht="13.8" x14ac:dyDescent="0.2">
      <c r="B8107" s="18">
        <v>8104</v>
      </c>
      <c r="C8107" s="2" t="str">
        <f>_xlfn.CONCAT(MONTH('Rates Database'!C8106),"-",'Rates Database'!B8106,"-",'Rates Database'!E8106,"-",'Rates Database'!G8106,"-",'Rates Database'!J8106)</f>
        <v>6-2020-Eversource_WMA-Residential-Hatfield Muni Agg Rate</v>
      </c>
      <c r="D8107" s="2">
        <f t="shared" si="126"/>
        <v>1</v>
      </c>
    </row>
    <row r="8108" spans="2:4" ht="13.8" x14ac:dyDescent="0.2">
      <c r="B8108" s="18">
        <v>8105</v>
      </c>
      <c r="C8108" s="2" t="str">
        <f>_xlfn.CONCAT(MONTH('Rates Database'!C8107),"-",'Rates Database'!B8107,"-",'Rates Database'!E8107,"-",'Rates Database'!G8107,"-",'Rates Database'!J8107)</f>
        <v>6-2020-Eversource_WMA-Residential-Pittsfield Muni Agg Rate</v>
      </c>
      <c r="D8108" s="2">
        <f t="shared" si="126"/>
        <v>1</v>
      </c>
    </row>
    <row r="8109" spans="2:4" ht="13.8" x14ac:dyDescent="0.2">
      <c r="B8109" s="18">
        <v>8106</v>
      </c>
      <c r="C8109" s="2" t="str">
        <f>_xlfn.CONCAT(MONTH('Rates Database'!C8108),"-",'Rates Database'!B8108,"-",'Rates Database'!E8108,"-",'Rates Database'!G8108,"-",'Rates Database'!J8108)</f>
        <v>6-2020-National Grid-Residential-Lancaster Muni Agg Rate</v>
      </c>
      <c r="D8109" s="2">
        <f t="shared" si="126"/>
        <v>1</v>
      </c>
    </row>
    <row r="8110" spans="2:4" ht="13.8" x14ac:dyDescent="0.2">
      <c r="B8110" s="18">
        <v>8107</v>
      </c>
      <c r="C8110" s="2" t="str">
        <f>_xlfn.CONCAT(MONTH('Rates Database'!C8109),"-",'Rates Database'!B8109,"-",'Rates Database'!E8109,"-",'Rates Database'!G8109,"-",'Rates Database'!J8109)</f>
        <v>6-2020-Eversource_WMA-Residential-Leverett Muni Agg Rate</v>
      </c>
      <c r="D8110" s="2">
        <f t="shared" si="126"/>
        <v>1</v>
      </c>
    </row>
    <row r="8111" spans="2:4" ht="13.8" x14ac:dyDescent="0.2">
      <c r="B8111" s="18">
        <v>8108</v>
      </c>
      <c r="C8111" s="2" t="str">
        <f>_xlfn.CONCAT(MONTH('Rates Database'!C8110),"-",'Rates Database'!B8110,"-",'Rates Database'!E8110,"-",'Rates Database'!G8110,"-",'Rates Database'!J8110)</f>
        <v>6-2020-Eversource_WMA-Residential-Hadley Muni Agg Rate</v>
      </c>
      <c r="D8111" s="2">
        <f t="shared" si="126"/>
        <v>1</v>
      </c>
    </row>
    <row r="8112" spans="2:4" ht="13.8" x14ac:dyDescent="0.2">
      <c r="B8112" s="18">
        <v>8109</v>
      </c>
      <c r="C8112" s="2" t="str">
        <f>_xlfn.CONCAT(MONTH('Rates Database'!C8111),"-",'Rates Database'!B8111,"-",'Rates Database'!E8111,"-",'Rates Database'!G8111,"-",'Rates Database'!J8111)</f>
        <v>6-2020-Eversource_WMA-Residential-Sandisfield Muni Agg Rate</v>
      </c>
      <c r="D8112" s="2">
        <f t="shared" si="126"/>
        <v>1</v>
      </c>
    </row>
    <row r="8113" spans="2:4" ht="13.8" x14ac:dyDescent="0.2">
      <c r="B8113" s="18">
        <v>8110</v>
      </c>
      <c r="C8113" s="2" t="str">
        <f>_xlfn.CONCAT(MONTH('Rates Database'!C8112),"-",'Rates Database'!B8112,"-",'Rates Database'!E8112,"-",'Rates Database'!G8112,"-",'Rates Database'!J8112)</f>
        <v>6-2020-National Grid-Residential-Great Barrington Muni Agg Rate</v>
      </c>
      <c r="D8113" s="2">
        <f t="shared" si="126"/>
        <v>1</v>
      </c>
    </row>
    <row r="8114" spans="2:4" ht="13.8" x14ac:dyDescent="0.2">
      <c r="B8114" s="18">
        <v>8111</v>
      </c>
      <c r="C8114" s="2" t="str">
        <f>_xlfn.CONCAT(MONTH('Rates Database'!C8113),"-",'Rates Database'!B8113,"-",'Rates Database'!E8113,"-",'Rates Database'!G8113,"-",'Rates Database'!J8113)</f>
        <v>6-2020-National Grid-Residential-Williamsburg Muni Agg Rate</v>
      </c>
      <c r="D8114" s="2">
        <f t="shared" si="126"/>
        <v>1</v>
      </c>
    </row>
    <row r="8115" spans="2:4" ht="13.8" x14ac:dyDescent="0.2">
      <c r="B8115" s="18">
        <v>8112</v>
      </c>
      <c r="C8115" s="2" t="str">
        <f>_xlfn.CONCAT(MONTH('Rates Database'!C8114),"-",'Rates Database'!B8114,"-",'Rates Database'!E8114,"-",'Rates Database'!G8114,"-",'Rates Database'!J8114)</f>
        <v>6-2020-National Grid-Residential-Winchendon Muni Agg Rate</v>
      </c>
      <c r="D8115" s="2">
        <f t="shared" si="126"/>
        <v>1</v>
      </c>
    </row>
    <row r="8116" spans="2:4" ht="13.8" x14ac:dyDescent="0.2">
      <c r="B8116" s="18">
        <v>8113</v>
      </c>
      <c r="C8116" s="2" t="str">
        <f>_xlfn.CONCAT(MONTH('Rates Database'!C8115),"-",'Rates Database'!B8115,"-",'Rates Database'!E8115,"-",'Rates Database'!G8115,"-",'Rates Database'!J8115)</f>
        <v>6-2020-Eversource_WMA-Residential-Lanesborough Muni Agg Rate</v>
      </c>
      <c r="D8116" s="2">
        <f t="shared" si="126"/>
        <v>1</v>
      </c>
    </row>
    <row r="8117" spans="2:4" ht="13.8" x14ac:dyDescent="0.2">
      <c r="B8117" s="18">
        <v>8114</v>
      </c>
      <c r="C8117" s="2" t="str">
        <f>_xlfn.CONCAT(MONTH('Rates Database'!C8116),"-",'Rates Database'!B8116,"-",'Rates Database'!E8116,"-",'Rates Database'!G8116,"-",'Rates Database'!J8116)</f>
        <v>6-2020-National Grid-Residential-Charlton Muni Agg Rate</v>
      </c>
      <c r="D8117" s="2">
        <f t="shared" si="126"/>
        <v>1</v>
      </c>
    </row>
    <row r="8118" spans="2:4" ht="13.8" x14ac:dyDescent="0.2">
      <c r="B8118" s="18">
        <v>8115</v>
      </c>
      <c r="C8118" s="2" t="str">
        <f>_xlfn.CONCAT(MONTH('Rates Database'!C8117),"-",'Rates Database'!B8117,"-",'Rates Database'!E8117,"-",'Rates Database'!G8117,"-",'Rates Database'!J8117)</f>
        <v>6-2020-National Grid-Residential-Millbury Muni Agg Rate</v>
      </c>
      <c r="D8118" s="2">
        <f t="shared" si="126"/>
        <v>1</v>
      </c>
    </row>
    <row r="8119" spans="2:4" ht="13.8" x14ac:dyDescent="0.2">
      <c r="B8119" s="18">
        <v>8116</v>
      </c>
      <c r="C8119" s="2" t="str">
        <f>_xlfn.CONCAT(MONTH('Rates Database'!C8118),"-",'Rates Database'!B8118,"-",'Rates Database'!E8118,"-",'Rates Database'!G8118,"-",'Rates Database'!J8118)</f>
        <v>6-2020-National Grid-Residential-Oxford Muni Agg Rate</v>
      </c>
      <c r="D8119" s="2">
        <f t="shared" si="126"/>
        <v>1</v>
      </c>
    </row>
    <row r="8120" spans="2:4" ht="13.8" x14ac:dyDescent="0.2">
      <c r="B8120" s="18">
        <v>8117</v>
      </c>
      <c r="C8120" s="2" t="str">
        <f>_xlfn.CONCAT(MONTH('Rates Database'!C8119),"-",'Rates Database'!B8119,"-",'Rates Database'!E8119,"-",'Rates Database'!G8119,"-",'Rates Database'!J8119)</f>
        <v>6-2020-Eversource_EMA-Residential-Plymouth Muni Agg Rate</v>
      </c>
      <c r="D8120" s="2">
        <f t="shared" si="126"/>
        <v>1</v>
      </c>
    </row>
    <row r="8121" spans="2:4" ht="13.8" x14ac:dyDescent="0.2">
      <c r="B8121" s="18">
        <v>8118</v>
      </c>
      <c r="C8121" s="2" t="str">
        <f>_xlfn.CONCAT(MONTH('Rates Database'!C8120),"-",'Rates Database'!B8120,"-",'Rates Database'!E8120,"-",'Rates Database'!G8120,"-",'Rates Database'!J8120)</f>
        <v>6-2020-National Grid-Residential-Auburn Muni Agg Rate</v>
      </c>
      <c r="D8121" s="2">
        <f t="shared" si="126"/>
        <v>1</v>
      </c>
    </row>
    <row r="8122" spans="2:4" ht="13.8" x14ac:dyDescent="0.2">
      <c r="B8122" s="18">
        <v>8119</v>
      </c>
      <c r="C8122" s="2" t="str">
        <f>_xlfn.CONCAT(MONTH('Rates Database'!C8121),"-",'Rates Database'!B8121,"-",'Rates Database'!E8121,"-",'Rates Database'!G8121,"-",'Rates Database'!J8121)</f>
        <v>6-2020-National Grid-Residential-Orange Muni Agg Rate</v>
      </c>
      <c r="D8122" s="2">
        <f t="shared" si="126"/>
        <v>1</v>
      </c>
    </row>
    <row r="8123" spans="2:4" ht="13.8" x14ac:dyDescent="0.2">
      <c r="B8123" s="18">
        <v>8120</v>
      </c>
      <c r="C8123" s="2" t="str">
        <f>_xlfn.CONCAT(MONTH('Rates Database'!C8122),"-",'Rates Database'!B8122,"-",'Rates Database'!E8122,"-",'Rates Database'!G8122,"-",'Rates Database'!J8122)</f>
        <v>6-2020-National Grid-Residential-Adams Muni Agg Rate</v>
      </c>
      <c r="D8123" s="2">
        <f t="shared" si="126"/>
        <v>1</v>
      </c>
    </row>
    <row r="8124" spans="2:4" ht="13.8" x14ac:dyDescent="0.2">
      <c r="B8124" s="18">
        <v>8121</v>
      </c>
      <c r="C8124" s="2" t="str">
        <f>_xlfn.CONCAT(MONTH('Rates Database'!C8123),"-",'Rates Database'!B8123,"-",'Rates Database'!E8123,"-",'Rates Database'!G8123,"-",'Rates Database'!J8123)</f>
        <v>6-2020-Eversource_WMA-Residential-Cheshire Muni Agg Rate</v>
      </c>
      <c r="D8124" s="2">
        <f t="shared" si="126"/>
        <v>1</v>
      </c>
    </row>
    <row r="8125" spans="2:4" ht="13.8" x14ac:dyDescent="0.2">
      <c r="B8125" s="18">
        <v>8122</v>
      </c>
      <c r="C8125" s="2" t="str">
        <f>_xlfn.CONCAT(MONTH('Rates Database'!C8124),"-",'Rates Database'!B8124,"-",'Rates Database'!E8124,"-",'Rates Database'!G8124,"-",'Rates Database'!J8124)</f>
        <v>6-2020-Eversource_EMA-Residential-Acushnet Muni Agg Rate</v>
      </c>
      <c r="D8125" s="2">
        <f t="shared" si="126"/>
        <v>1</v>
      </c>
    </row>
    <row r="8126" spans="2:4" ht="13.8" x14ac:dyDescent="0.2">
      <c r="B8126" s="18">
        <v>8123</v>
      </c>
      <c r="C8126" s="2" t="str">
        <f>_xlfn.CONCAT(MONTH('Rates Database'!C8125),"-",'Rates Database'!B8125,"-",'Rates Database'!E8125,"-",'Rates Database'!G8125,"-",'Rates Database'!J8125)</f>
        <v>6-2020-National Grid-Residential-Attleboro Muni Agg Rate</v>
      </c>
      <c r="D8126" s="2">
        <f t="shared" si="126"/>
        <v>1</v>
      </c>
    </row>
    <row r="8127" spans="2:4" ht="13.8" x14ac:dyDescent="0.2">
      <c r="B8127" s="18">
        <v>8124</v>
      </c>
      <c r="C8127" s="2" t="str">
        <f>_xlfn.CONCAT(MONTH('Rates Database'!C8126),"-",'Rates Database'!B8126,"-",'Rates Database'!E8126,"-",'Rates Database'!G8126,"-",'Rates Database'!J8126)</f>
        <v>6-2020-Eversource_EMA-Residential-Carver Muni Agg Rate</v>
      </c>
      <c r="D8127" s="2">
        <f t="shared" si="126"/>
        <v>1</v>
      </c>
    </row>
    <row r="8128" spans="2:4" ht="13.8" x14ac:dyDescent="0.2">
      <c r="B8128" s="18">
        <v>8125</v>
      </c>
      <c r="C8128" s="2" t="str">
        <f>_xlfn.CONCAT(MONTH('Rates Database'!C8127),"-",'Rates Database'!B8127,"-",'Rates Database'!E8127,"-",'Rates Database'!G8127,"-",'Rates Database'!J8127)</f>
        <v>6-2020-Eversource_EMA-Residential-Dartmouth Muni Agg Rate</v>
      </c>
      <c r="D8128" s="2">
        <f t="shared" si="126"/>
        <v>1</v>
      </c>
    </row>
    <row r="8129" spans="2:4" ht="13.8" x14ac:dyDescent="0.2">
      <c r="B8129" s="18">
        <v>8126</v>
      </c>
      <c r="C8129" s="2" t="str">
        <f>_xlfn.CONCAT(MONTH('Rates Database'!C8128),"-",'Rates Database'!B8128,"-",'Rates Database'!E8128,"-",'Rates Database'!G8128,"-",'Rates Database'!J8128)</f>
        <v>6-2020-National Grid-Residential-Dighton Muni Agg Rate</v>
      </c>
      <c r="D8129" s="2">
        <f t="shared" si="126"/>
        <v>1</v>
      </c>
    </row>
    <row r="8130" spans="2:4" ht="13.8" x14ac:dyDescent="0.2">
      <c r="B8130" s="18">
        <v>8127</v>
      </c>
      <c r="C8130" s="2" t="str">
        <f>_xlfn.CONCAT(MONTH('Rates Database'!C8129),"-",'Rates Database'!B8129,"-",'Rates Database'!E8129,"-",'Rates Database'!G8129,"-",'Rates Database'!J8129)</f>
        <v>6-2020-National Grid-Residential-Douglas Muni Agg Rate</v>
      </c>
      <c r="D8130" s="2">
        <f t="shared" si="126"/>
        <v>1</v>
      </c>
    </row>
    <row r="8131" spans="2:4" ht="13.8" x14ac:dyDescent="0.2">
      <c r="B8131" s="18">
        <v>8128</v>
      </c>
      <c r="C8131" s="2" t="str">
        <f>_xlfn.CONCAT(MONTH('Rates Database'!C8130),"-",'Rates Database'!B8130,"-",'Rates Database'!E8130,"-",'Rates Database'!G8130,"-",'Rates Database'!J8130)</f>
        <v>6-2020-National Grid-Residential-Dracut Muni Agg Rate</v>
      </c>
      <c r="D8131" s="2">
        <f t="shared" si="126"/>
        <v>1</v>
      </c>
    </row>
    <row r="8132" spans="2:4" ht="13.8" x14ac:dyDescent="0.2">
      <c r="B8132" s="18">
        <v>8129</v>
      </c>
      <c r="C8132" s="2" t="str">
        <f>_xlfn.CONCAT(MONTH('Rates Database'!C8131),"-",'Rates Database'!B8131,"-",'Rates Database'!E8131,"-",'Rates Database'!G8131,"-",'Rates Database'!J8131)</f>
        <v>6-2020-Eversource_EMA-Residential-Fairhaven Muni Agg Rate</v>
      </c>
      <c r="D8132" s="2">
        <f t="shared" si="126"/>
        <v>1</v>
      </c>
    </row>
    <row r="8133" spans="2:4" ht="13.8" x14ac:dyDescent="0.2">
      <c r="B8133" s="18">
        <v>8130</v>
      </c>
      <c r="C8133" s="2" t="str">
        <f>_xlfn.CONCAT(MONTH('Rates Database'!C8132),"-",'Rates Database'!B8132,"-",'Rates Database'!E8132,"-",'Rates Database'!G8132,"-",'Rates Database'!J8132)</f>
        <v>6-2020-National Grid-Residential-Fall River Muni Agg Rate</v>
      </c>
      <c r="D8133" s="2">
        <f t="shared" ref="D8133:D8196" si="127">COUNTIF($C$4:$C$10092,C8133)</f>
        <v>1</v>
      </c>
    </row>
    <row r="8134" spans="2:4" ht="13.8" x14ac:dyDescent="0.2">
      <c r="B8134" s="18">
        <v>8131</v>
      </c>
      <c r="C8134" s="2" t="str">
        <f>_xlfn.CONCAT(MONTH('Rates Database'!C8133),"-",'Rates Database'!B8133,"-",'Rates Database'!E8133,"-",'Rates Database'!G8133,"-",'Rates Database'!J8133)</f>
        <v>6-2020-Eversource_EMA-Residential-Freetown Muni Agg Rate</v>
      </c>
      <c r="D8134" s="2">
        <f t="shared" si="127"/>
        <v>1</v>
      </c>
    </row>
    <row r="8135" spans="2:4" ht="13.8" x14ac:dyDescent="0.2">
      <c r="B8135" s="18">
        <v>8132</v>
      </c>
      <c r="C8135" s="2" t="str">
        <f>_xlfn.CONCAT(MONTH('Rates Database'!C8134),"-",'Rates Database'!B8134,"-",'Rates Database'!E8134,"-",'Rates Database'!G8134,"-",'Rates Database'!J8134)</f>
        <v>6-2020-Eversource_EMA-Residential-Mattapoisett Muni Agg Rate</v>
      </c>
      <c r="D8135" s="2">
        <f t="shared" si="127"/>
        <v>1</v>
      </c>
    </row>
    <row r="8136" spans="2:4" ht="13.8" x14ac:dyDescent="0.2">
      <c r="B8136" s="18">
        <v>8133</v>
      </c>
      <c r="C8136" s="2" t="str">
        <f>_xlfn.CONCAT(MONTH('Rates Database'!C8135),"-",'Rates Database'!B8135,"-",'Rates Database'!E8135,"-",'Rates Database'!G8135,"-",'Rates Database'!J8135)</f>
        <v>6-2020-Eversource_EMA-Residential-New Bedford Muni Agg Rate</v>
      </c>
      <c r="D8136" s="2">
        <f t="shared" si="127"/>
        <v>1</v>
      </c>
    </row>
    <row r="8137" spans="2:4" ht="13.8" x14ac:dyDescent="0.2">
      <c r="B8137" s="18">
        <v>8134</v>
      </c>
      <c r="C8137" s="2" t="str">
        <f>_xlfn.CONCAT(MONTH('Rates Database'!C8136),"-",'Rates Database'!B8136,"-",'Rates Database'!E8136,"-",'Rates Database'!G8136,"-",'Rates Database'!J8136)</f>
        <v>6-2020-National Grid-Residential-Northbridge Muni Agg Rate</v>
      </c>
      <c r="D8137" s="2">
        <f t="shared" si="127"/>
        <v>1</v>
      </c>
    </row>
    <row r="8138" spans="2:4" ht="13.8" x14ac:dyDescent="0.2">
      <c r="B8138" s="18">
        <v>8135</v>
      </c>
      <c r="C8138" s="2" t="str">
        <f>_xlfn.CONCAT(MONTH('Rates Database'!C8137),"-",'Rates Database'!B8137,"-",'Rates Database'!E8137,"-",'Rates Database'!G8137,"-",'Rates Database'!J8137)</f>
        <v>6-2020-National Grid-Residential-Norton Muni Agg Rate</v>
      </c>
      <c r="D8138" s="2">
        <f t="shared" si="127"/>
        <v>1</v>
      </c>
    </row>
    <row r="8139" spans="2:4" ht="13.8" x14ac:dyDescent="0.2">
      <c r="B8139" s="18">
        <v>8136</v>
      </c>
      <c r="C8139" s="2" t="str">
        <f>_xlfn.CONCAT(MONTH('Rates Database'!C8138),"-",'Rates Database'!B8138,"-",'Rates Database'!E8138,"-",'Rates Database'!G8138,"-",'Rates Database'!J8138)</f>
        <v>6-2020-National Grid-Residential-Plainville Muni Agg Rate</v>
      </c>
      <c r="D8139" s="2">
        <f t="shared" si="127"/>
        <v>1</v>
      </c>
    </row>
    <row r="8140" spans="2:4" ht="13.8" x14ac:dyDescent="0.2">
      <c r="B8140" s="18">
        <v>8137</v>
      </c>
      <c r="C8140" s="2" t="str">
        <f>_xlfn.CONCAT(MONTH('Rates Database'!C8139),"-",'Rates Database'!B8139,"-",'Rates Database'!E8139,"-",'Rates Database'!G8139,"-",'Rates Database'!J8139)</f>
        <v>6-2020-National Grid-Residential-Rehoboth Muni Agg Rate</v>
      </c>
      <c r="D8140" s="2">
        <f t="shared" si="127"/>
        <v>1</v>
      </c>
    </row>
    <row r="8141" spans="2:4" ht="13.8" x14ac:dyDescent="0.2">
      <c r="B8141" s="18">
        <v>8138</v>
      </c>
      <c r="C8141" s="2" t="str">
        <f>_xlfn.CONCAT(MONTH('Rates Database'!C8140),"-",'Rates Database'!B8140,"-",'Rates Database'!E8140,"-",'Rates Database'!G8140,"-",'Rates Database'!J8140)</f>
        <v>6-2020-National Grid-Residential-Seekonk Muni Agg Rate</v>
      </c>
      <c r="D8141" s="2">
        <f t="shared" si="127"/>
        <v>1</v>
      </c>
    </row>
    <row r="8142" spans="2:4" ht="13.8" x14ac:dyDescent="0.2">
      <c r="B8142" s="18">
        <v>8139</v>
      </c>
      <c r="C8142" s="2" t="str">
        <f>_xlfn.CONCAT(MONTH('Rates Database'!C8141),"-",'Rates Database'!B8141,"-",'Rates Database'!E8141,"-",'Rates Database'!G8141,"-",'Rates Database'!J8141)</f>
        <v>6-2020-National Grid-Residential-Somerset Muni Agg Rate</v>
      </c>
      <c r="D8142" s="2">
        <f t="shared" si="127"/>
        <v>1</v>
      </c>
    </row>
    <row r="8143" spans="2:4" ht="13.8" x14ac:dyDescent="0.2">
      <c r="B8143" s="18">
        <v>8140</v>
      </c>
      <c r="C8143" s="2" t="str">
        <f>_xlfn.CONCAT(MONTH('Rates Database'!C8142),"-",'Rates Database'!B8142,"-",'Rates Database'!E8142,"-",'Rates Database'!G8142,"-",'Rates Database'!J8142)</f>
        <v>6-2020-National Grid-Residential-Swansea Muni Agg Rate</v>
      </c>
      <c r="D8143" s="2">
        <f t="shared" si="127"/>
        <v>1</v>
      </c>
    </row>
    <row r="8144" spans="2:4" ht="13.8" x14ac:dyDescent="0.2">
      <c r="B8144" s="18">
        <v>8141</v>
      </c>
      <c r="C8144" s="2" t="str">
        <f>_xlfn.CONCAT(MONTH('Rates Database'!C8143),"-",'Rates Database'!B8143,"-",'Rates Database'!E8143,"-",'Rates Database'!G8143,"-",'Rates Database'!J8143)</f>
        <v>6-2020-National Grid-Residential-Westford Muni Agg Rate</v>
      </c>
      <c r="D8144" s="2">
        <f t="shared" si="127"/>
        <v>1</v>
      </c>
    </row>
    <row r="8145" spans="2:4" ht="13.8" x14ac:dyDescent="0.2">
      <c r="B8145" s="18">
        <v>8142</v>
      </c>
      <c r="C8145" s="2" t="str">
        <f>_xlfn.CONCAT(MONTH('Rates Database'!C8144),"-",'Rates Database'!B8144,"-",'Rates Database'!E8144,"-",'Rates Database'!G8144,"-",'Rates Database'!J8144)</f>
        <v>6-2020-Eversource_EMA-Residential-Westport Muni Agg Rate</v>
      </c>
      <c r="D8145" s="2">
        <f t="shared" si="127"/>
        <v>1</v>
      </c>
    </row>
    <row r="8146" spans="2:4" ht="13.8" x14ac:dyDescent="0.2">
      <c r="B8146" s="18">
        <v>8143</v>
      </c>
      <c r="C8146" s="2" t="str">
        <f>_xlfn.CONCAT(MONTH('Rates Database'!C8145),"-",'Rates Database'!B8145,"-",'Rates Database'!E8145,"-",'Rates Database'!G8145,"-",'Rates Database'!J8145)</f>
        <v>6-2020-Unitil-Residential-Ashby Muni Agg Rate</v>
      </c>
      <c r="D8146" s="2">
        <f t="shared" si="127"/>
        <v>1</v>
      </c>
    </row>
    <row r="8147" spans="2:4" ht="13.8" x14ac:dyDescent="0.2">
      <c r="B8147" s="18">
        <v>8144</v>
      </c>
      <c r="C8147" s="2" t="str">
        <f>_xlfn.CONCAT(MONTH('Rates Database'!C8146),"-",'Rates Database'!B8146,"-",'Rates Database'!E8146,"-",'Rates Database'!G8146,"-",'Rates Database'!J8146)</f>
        <v>6-2020-National Grid-Residential-West Brookfield Muni Agg Rate</v>
      </c>
      <c r="D8147" s="2">
        <f t="shared" si="127"/>
        <v>1</v>
      </c>
    </row>
    <row r="8148" spans="2:4" ht="13.8" x14ac:dyDescent="0.2">
      <c r="B8148" s="18">
        <v>8145</v>
      </c>
      <c r="C8148" s="2" t="str">
        <f>_xlfn.CONCAT(MONTH('Rates Database'!C8147),"-",'Rates Database'!B8147,"-",'Rates Database'!E8147,"-",'Rates Database'!G8147,"-",'Rates Database'!J8147)</f>
        <v>6-2020-Eversource_EMA-Residential-Somerville Muni Agg Rate</v>
      </c>
      <c r="D8148" s="2">
        <f t="shared" si="127"/>
        <v>1</v>
      </c>
    </row>
    <row r="8149" spans="2:4" ht="13.8" x14ac:dyDescent="0.2">
      <c r="B8149" s="18">
        <v>8146</v>
      </c>
      <c r="C8149" s="2" t="str">
        <f>_xlfn.CONCAT(MONTH('Rates Database'!C8148),"-",'Rates Database'!B8148,"-",'Rates Database'!E8148,"-",'Rates Database'!G8148,"-",'Rates Database'!J8148)</f>
        <v>6-2020-National Grid-Residential-Gardner Muni Agg Rate</v>
      </c>
      <c r="D8149" s="2">
        <f t="shared" si="127"/>
        <v>1</v>
      </c>
    </row>
    <row r="8150" spans="2:4" ht="13.8" x14ac:dyDescent="0.2">
      <c r="B8150" s="18">
        <v>8147</v>
      </c>
      <c r="C8150" s="2" t="str">
        <f>_xlfn.CONCAT(MONTH('Rates Database'!C8149),"-",'Rates Database'!B8149,"-",'Rates Database'!E8149,"-",'Rates Database'!G8149,"-",'Rates Database'!J8149)</f>
        <v>6-2020-National Grid-Residential-Melrose Muni Agg Rate</v>
      </c>
      <c r="D8150" s="2">
        <f t="shared" si="127"/>
        <v>1</v>
      </c>
    </row>
    <row r="8151" spans="2:4" ht="13.8" x14ac:dyDescent="0.2">
      <c r="B8151" s="18">
        <v>8148</v>
      </c>
      <c r="C8151" s="2" t="str">
        <f>_xlfn.CONCAT(MONTH('Rates Database'!C8150),"-",'Rates Database'!B8150,"-",'Rates Database'!E8150,"-",'Rates Database'!G8150,"-",'Rates Database'!J8150)</f>
        <v>6-2020-Eversource_EMA-Residential-Kingston Muni Agg Rate</v>
      </c>
      <c r="D8151" s="2">
        <f t="shared" si="127"/>
        <v>1</v>
      </c>
    </row>
    <row r="8152" spans="2:4" ht="13.8" x14ac:dyDescent="0.2">
      <c r="B8152" s="18">
        <v>8149</v>
      </c>
      <c r="C8152" s="2" t="str">
        <f>_xlfn.CONCAT(MONTH('Rates Database'!C8151),"-",'Rates Database'!B8151,"-",'Rates Database'!E8151,"-",'Rates Database'!G8151,"-",'Rates Database'!J8151)</f>
        <v>6-2020-Eversource_WMA-Residential-Greenfield Muni Agg Rate</v>
      </c>
      <c r="D8152" s="2">
        <f t="shared" si="127"/>
        <v>1</v>
      </c>
    </row>
    <row r="8153" spans="2:4" ht="13.8" x14ac:dyDescent="0.2">
      <c r="B8153" s="18">
        <v>8150</v>
      </c>
      <c r="C8153" s="2" t="str">
        <f>_xlfn.CONCAT(MONTH('Rates Database'!C8152),"-",'Rates Database'!B8152,"-",'Rates Database'!E8152,"-",'Rates Database'!G8152,"-",'Rates Database'!J8152)</f>
        <v>6-2020-Eversource_EMA-Residential-Dedham Muni Agg Rate</v>
      </c>
      <c r="D8153" s="2">
        <f t="shared" si="127"/>
        <v>1</v>
      </c>
    </row>
    <row r="8154" spans="2:4" ht="13.8" x14ac:dyDescent="0.2">
      <c r="B8154" s="18">
        <v>8151</v>
      </c>
      <c r="C8154" s="2" t="str">
        <f>_xlfn.CONCAT(MONTH('Rates Database'!C8153),"-",'Rates Database'!B8153,"-",'Rates Database'!E8153,"-",'Rates Database'!G8153,"-",'Rates Database'!J8153)</f>
        <v>6-2020-National Grid-Residential-Avon Muni Agg Rate</v>
      </c>
      <c r="D8154" s="2">
        <f t="shared" si="127"/>
        <v>1</v>
      </c>
    </row>
    <row r="8155" spans="2:4" ht="13.8" x14ac:dyDescent="0.2">
      <c r="B8155" s="18">
        <v>8152</v>
      </c>
      <c r="C8155" s="2" t="str">
        <f>_xlfn.CONCAT(MONTH('Rates Database'!C8154),"-",'Rates Database'!B8154,"-",'Rates Database'!E8154,"-",'Rates Database'!G8154,"-",'Rates Database'!J8154)</f>
        <v>6-2020-National Grid-Residential-Billerica Muni Agg Rate</v>
      </c>
      <c r="D8155" s="2">
        <f t="shared" si="127"/>
        <v>1</v>
      </c>
    </row>
    <row r="8156" spans="2:4" ht="13.8" x14ac:dyDescent="0.2">
      <c r="B8156" s="18">
        <v>8153</v>
      </c>
      <c r="C8156" s="2" t="str">
        <f>_xlfn.CONCAT(MONTH('Rates Database'!C8155),"-",'Rates Database'!B8155,"-",'Rates Database'!E8155,"-",'Rates Database'!G8155,"-",'Rates Database'!J8155)</f>
        <v>6-2020-National Grid-Residential-Harvard Muni Agg Rate</v>
      </c>
      <c r="D8156" s="2">
        <f t="shared" si="127"/>
        <v>1</v>
      </c>
    </row>
    <row r="8157" spans="2:4" ht="13.8" x14ac:dyDescent="0.2">
      <c r="B8157" s="18">
        <v>8154</v>
      </c>
      <c r="C8157" s="2" t="str">
        <f>_xlfn.CONCAT(MONTH('Rates Database'!C8156),"-",'Rates Database'!B8156,"-",'Rates Database'!E8156,"-",'Rates Database'!G8156,"-",'Rates Database'!J8156)</f>
        <v>6-2020-National Grid-Residential-Heath Muni Agg Rate</v>
      </c>
      <c r="D8157" s="2">
        <f t="shared" si="127"/>
        <v>1</v>
      </c>
    </row>
    <row r="8158" spans="2:4" ht="13.8" x14ac:dyDescent="0.2">
      <c r="B8158" s="18">
        <v>8155</v>
      </c>
      <c r="C8158" s="2" t="str">
        <f>_xlfn.CONCAT(MONTH('Rates Database'!C8157),"-",'Rates Database'!B8157,"-",'Rates Database'!E8157,"-",'Rates Database'!G8157,"-",'Rates Database'!J8157)</f>
        <v>6-2020-National Grid-Residential-Tewksbury Muni Agg Rate</v>
      </c>
      <c r="D8158" s="2">
        <f t="shared" si="127"/>
        <v>1</v>
      </c>
    </row>
    <row r="8159" spans="2:4" ht="13.8" x14ac:dyDescent="0.2">
      <c r="B8159" s="18">
        <v>8156</v>
      </c>
      <c r="C8159" s="2" t="str">
        <f>_xlfn.CONCAT(MONTH('Rates Database'!C8158),"-",'Rates Database'!B8158,"-",'Rates Database'!E8158,"-",'Rates Database'!G8158,"-",'Rates Database'!J8158)</f>
        <v>6-2020-National Grid-Residential-Tyngsborough Muni Agg Rate</v>
      </c>
      <c r="D8159" s="2">
        <f t="shared" si="127"/>
        <v>1</v>
      </c>
    </row>
    <row r="8160" spans="2:4" ht="13.8" x14ac:dyDescent="0.2">
      <c r="B8160" s="18">
        <v>8157</v>
      </c>
      <c r="C8160" s="2" t="str">
        <f>_xlfn.CONCAT(MONTH('Rates Database'!C8159),"-",'Rates Database'!B8159,"-",'Rates Database'!E8159,"-",'Rates Database'!G8159,"-",'Rates Database'!J8159)</f>
        <v>6-2020-National Grid-Residential-Clarksburg Muni Agg Rate</v>
      </c>
      <c r="D8160" s="2">
        <f t="shared" si="127"/>
        <v>1</v>
      </c>
    </row>
    <row r="8161" spans="2:4" ht="13.8" x14ac:dyDescent="0.2">
      <c r="B8161" s="18">
        <v>8158</v>
      </c>
      <c r="C8161" s="2" t="str">
        <f>_xlfn.CONCAT(MONTH('Rates Database'!C8160),"-",'Rates Database'!B8160,"-",'Rates Database'!E8160,"-",'Rates Database'!G8160,"-",'Rates Database'!J8160)</f>
        <v>6-2020-Eversource_WMA-Residential-Dalton Muni Agg Rate</v>
      </c>
      <c r="D8161" s="2">
        <f t="shared" si="127"/>
        <v>1</v>
      </c>
    </row>
    <row r="8162" spans="2:4" ht="13.8" x14ac:dyDescent="0.2">
      <c r="B8162" s="18">
        <v>8159</v>
      </c>
      <c r="C8162" s="2" t="str">
        <f>_xlfn.CONCAT(MONTH('Rates Database'!C8161),"-",'Rates Database'!B8161,"-",'Rates Database'!E8161,"-",'Rates Database'!G8161,"-",'Rates Database'!J8161)</f>
        <v>6-2020-National Grid-Residential-Florida Muni Agg Rate</v>
      </c>
      <c r="D8162" s="2">
        <f t="shared" si="127"/>
        <v>1</v>
      </c>
    </row>
    <row r="8163" spans="2:4" ht="13.8" x14ac:dyDescent="0.2">
      <c r="B8163" s="18">
        <v>8160</v>
      </c>
      <c r="C8163" s="2" t="str">
        <f>_xlfn.CONCAT(MONTH('Rates Database'!C8162),"-",'Rates Database'!B8162,"-",'Rates Database'!E8162,"-",'Rates Database'!G8162,"-",'Rates Database'!J8162)</f>
        <v>6-2020-Eversource_WMA-Residential-Lenox Muni Agg Rate</v>
      </c>
      <c r="D8163" s="2">
        <f t="shared" si="127"/>
        <v>1</v>
      </c>
    </row>
    <row r="8164" spans="2:4" ht="13.8" x14ac:dyDescent="0.2">
      <c r="B8164" s="18">
        <v>8161</v>
      </c>
      <c r="C8164" s="2" t="str">
        <f>_xlfn.CONCAT(MONTH('Rates Database'!C8163),"-",'Rates Database'!B8163,"-",'Rates Database'!E8163,"-",'Rates Database'!G8163,"-",'Rates Database'!J8163)</f>
        <v>6-2020-National Grid-Residential-Monterey Muni Agg Rate</v>
      </c>
      <c r="D8164" s="2">
        <f t="shared" si="127"/>
        <v>1</v>
      </c>
    </row>
    <row r="8165" spans="2:4" ht="13.8" x14ac:dyDescent="0.2">
      <c r="B8165" s="18">
        <v>8162</v>
      </c>
      <c r="C8165" s="2" t="str">
        <f>_xlfn.CONCAT(MONTH('Rates Database'!C8164),"-",'Rates Database'!B8164,"-",'Rates Database'!E8164,"-",'Rates Database'!G8164,"-",'Rates Database'!J8164)</f>
        <v>6-2020-National Grid-Residential-New Marlborough Muni Agg Rate</v>
      </c>
      <c r="D8165" s="2">
        <f t="shared" si="127"/>
        <v>1</v>
      </c>
    </row>
    <row r="8166" spans="2:4" ht="13.8" x14ac:dyDescent="0.2">
      <c r="B8166" s="18">
        <v>8163</v>
      </c>
      <c r="C8166" s="2" t="str">
        <f>_xlfn.CONCAT(MONTH('Rates Database'!C8165),"-",'Rates Database'!B8165,"-",'Rates Database'!E8165,"-",'Rates Database'!G8165,"-",'Rates Database'!J8165)</f>
        <v>6-2020-National Grid-Residential-North Adams Muni Agg Rate</v>
      </c>
      <c r="D8166" s="2">
        <f t="shared" si="127"/>
        <v>1</v>
      </c>
    </row>
    <row r="8167" spans="2:4" ht="13.8" x14ac:dyDescent="0.2">
      <c r="B8167" s="18">
        <v>8164</v>
      </c>
      <c r="C8167" s="2" t="str">
        <f>_xlfn.CONCAT(MONTH('Rates Database'!C8166),"-",'Rates Database'!B8166,"-",'Rates Database'!E8166,"-",'Rates Database'!G8166,"-",'Rates Database'!J8166)</f>
        <v>6-2020-National Grid-Residential-Sheffield Muni Agg Rate</v>
      </c>
      <c r="D8167" s="2">
        <f t="shared" si="127"/>
        <v>1</v>
      </c>
    </row>
    <row r="8168" spans="2:4" ht="13.8" x14ac:dyDescent="0.2">
      <c r="B8168" s="18">
        <v>8165</v>
      </c>
      <c r="C8168" s="2" t="str">
        <f>_xlfn.CONCAT(MONTH('Rates Database'!C8167),"-",'Rates Database'!B8167,"-",'Rates Database'!E8167,"-",'Rates Database'!G8167,"-",'Rates Database'!J8167)</f>
        <v>6-2020-National Grid-Residential-West Stockbridge Muni Agg Rate</v>
      </c>
      <c r="D8168" s="2">
        <f t="shared" si="127"/>
        <v>1</v>
      </c>
    </row>
    <row r="8169" spans="2:4" ht="13.8" x14ac:dyDescent="0.2">
      <c r="B8169" s="18">
        <v>8166</v>
      </c>
      <c r="C8169" s="2" t="str">
        <f>_xlfn.CONCAT(MONTH('Rates Database'!C8168),"-",'Rates Database'!B8168,"-",'Rates Database'!E8168,"-",'Rates Database'!G8168,"-",'Rates Database'!J8168)</f>
        <v>6-2020-National Grid-Residential-Williamstown Muni Agg Rate</v>
      </c>
      <c r="D8169" s="2">
        <f t="shared" si="127"/>
        <v>1</v>
      </c>
    </row>
    <row r="8170" spans="2:4" ht="13.8" x14ac:dyDescent="0.2">
      <c r="B8170" s="18">
        <v>8167</v>
      </c>
      <c r="C8170" s="2" t="str">
        <f>_xlfn.CONCAT(MONTH('Rates Database'!C8169),"-",'Rates Database'!B8169,"-",'Rates Database'!E8169,"-",'Rates Database'!G8169,"-",'Rates Database'!J8169)</f>
        <v>6-2020-National Grid-Residential-Rockland Muni Agg Rate</v>
      </c>
      <c r="D8170" s="2">
        <f t="shared" si="127"/>
        <v>1</v>
      </c>
    </row>
    <row r="8171" spans="2:4" ht="13.8" x14ac:dyDescent="0.2">
      <c r="B8171" s="18">
        <v>8168</v>
      </c>
      <c r="C8171" s="2" t="str">
        <f>_xlfn.CONCAT(MONTH('Rates Database'!C8170),"-",'Rates Database'!B8170,"-",'Rates Database'!E8170,"-",'Rates Database'!G8170,"-",'Rates Database'!J8170)</f>
        <v>6-2020-Eversource_EMA-Residential-Sudbury Muni Agg Rate</v>
      </c>
      <c r="D8171" s="2">
        <f t="shared" si="127"/>
        <v>1</v>
      </c>
    </row>
    <row r="8172" spans="2:4" ht="13.8" x14ac:dyDescent="0.2">
      <c r="B8172" s="18">
        <v>8169</v>
      </c>
      <c r="C8172" s="2" t="str">
        <f>_xlfn.CONCAT(MONTH('Rates Database'!C8171),"-",'Rates Database'!B8171,"-",'Rates Database'!E8171,"-",'Rates Database'!G8171,"-",'Rates Database'!J8171)</f>
        <v>6-2020-Eversource_EMA-Residential-Wareham Muni Agg Rate</v>
      </c>
      <c r="D8172" s="2">
        <f t="shared" si="127"/>
        <v>1</v>
      </c>
    </row>
    <row r="8173" spans="2:4" ht="13.8" x14ac:dyDescent="0.2">
      <c r="B8173" s="18">
        <v>8170</v>
      </c>
      <c r="C8173" s="2" t="str">
        <f>_xlfn.CONCAT(MONTH('Rates Database'!C8172),"-",'Rates Database'!B8172,"-",'Rates Database'!E8172,"-",'Rates Database'!G8172,"-",'Rates Database'!J8172)</f>
        <v>6-2020-National Grid-Residential-Egremont Muni Agg Rate</v>
      </c>
      <c r="D8173" s="2">
        <f t="shared" si="127"/>
        <v>1</v>
      </c>
    </row>
    <row r="8174" spans="2:4" ht="13.8" x14ac:dyDescent="0.2">
      <c r="B8174" s="18">
        <v>8171</v>
      </c>
      <c r="C8174" s="2" t="str">
        <f>_xlfn.CONCAT(MONTH('Rates Database'!C8173),"-",'Rates Database'!B8173,"-",'Rates Database'!E8173,"-",'Rates Database'!G8173,"-",'Rates Database'!J8173)</f>
        <v>6-2020-National Grid-Residential-North Andover Muni Agg Rate</v>
      </c>
      <c r="D8174" s="2">
        <f t="shared" si="127"/>
        <v>1</v>
      </c>
    </row>
    <row r="8175" spans="2:4" ht="13.8" x14ac:dyDescent="0.2">
      <c r="B8175" s="18">
        <v>8172</v>
      </c>
      <c r="C8175" s="2" t="str">
        <f>_xlfn.CONCAT(MONTH('Rates Database'!C8174),"-",'Rates Database'!B8174,"-",'Rates Database'!E8174,"-",'Rates Database'!G8174,"-",'Rates Database'!J8174)</f>
        <v>6-2020-National Grid-Residential-Grafton Muni Agg Rate</v>
      </c>
      <c r="D8175" s="2">
        <f t="shared" si="127"/>
        <v>1</v>
      </c>
    </row>
    <row r="8176" spans="2:4" ht="13.8" x14ac:dyDescent="0.2">
      <c r="B8176" s="18">
        <v>8173</v>
      </c>
      <c r="C8176" s="2" t="str">
        <f>_xlfn.CONCAT(MONTH('Rates Database'!C8175),"-",'Rates Database'!B8175,"-",'Rates Database'!E8175,"-",'Rates Database'!G8175,"-",'Rates Database'!J8175)</f>
        <v>6-2020-National Grid-Residential-Halifax Muni Agg Rate</v>
      </c>
      <c r="D8176" s="2">
        <f t="shared" si="127"/>
        <v>1</v>
      </c>
    </row>
    <row r="8177" spans="2:4" ht="13.8" x14ac:dyDescent="0.2">
      <c r="B8177" s="18">
        <v>8174</v>
      </c>
      <c r="C8177" s="2" t="str">
        <f>_xlfn.CONCAT(MONTH('Rates Database'!C8176),"-",'Rates Database'!B8176,"-",'Rates Database'!E8176,"-",'Rates Database'!G8176,"-",'Rates Database'!J8176)</f>
        <v>6-2020-National Grid-Residential-Southborough Muni Agg Rate</v>
      </c>
      <c r="D8177" s="2">
        <f t="shared" si="127"/>
        <v>1</v>
      </c>
    </row>
    <row r="8178" spans="2:4" ht="13.8" x14ac:dyDescent="0.2">
      <c r="B8178" s="18">
        <v>8175</v>
      </c>
      <c r="C8178" s="2" t="str">
        <f>_xlfn.CONCAT(MONTH('Rates Database'!C8177),"-",'Rates Database'!B8177,"-",'Rates Database'!E8177,"-",'Rates Database'!G8177,"-",'Rates Database'!J8177)</f>
        <v>6-2020-Eversource_EMA-Residential-Stoneham Muni Agg Rate</v>
      </c>
      <c r="D8178" s="2">
        <f t="shared" si="127"/>
        <v>1</v>
      </c>
    </row>
    <row r="8179" spans="2:4" ht="13.8" x14ac:dyDescent="0.2">
      <c r="B8179" s="18">
        <v>8176</v>
      </c>
      <c r="C8179" s="2" t="str">
        <f>_xlfn.CONCAT(MONTH('Rates Database'!C8178),"-",'Rates Database'!B8178,"-",'Rates Database'!E8178,"-",'Rates Database'!G8178,"-",'Rates Database'!J8178)</f>
        <v>6-2020-National Grid-Residential-Webster Muni Agg Rate</v>
      </c>
      <c r="D8179" s="2">
        <f t="shared" si="127"/>
        <v>1</v>
      </c>
    </row>
    <row r="8180" spans="2:4" ht="13.8" x14ac:dyDescent="0.2">
      <c r="B8180" s="18">
        <v>8177</v>
      </c>
      <c r="C8180" s="2" t="str">
        <f>_xlfn.CONCAT(MONTH('Rates Database'!C8179),"-",'Rates Database'!B8179,"-",'Rates Database'!E8179,"-",'Rates Database'!G8179,"-",'Rates Database'!J8179)</f>
        <v>6-2020-National Grid-Residential-Sutton Muni Agg Rate</v>
      </c>
      <c r="D8180" s="2">
        <f t="shared" si="127"/>
        <v>1</v>
      </c>
    </row>
    <row r="8181" spans="2:4" ht="13.8" x14ac:dyDescent="0.2">
      <c r="B8181" s="18">
        <v>8178</v>
      </c>
      <c r="C8181" s="2" t="str">
        <f>_xlfn.CONCAT(MONTH('Rates Database'!C8180),"-",'Rates Database'!B8180,"-",'Rates Database'!E8180,"-",'Rates Database'!G8180,"-",'Rates Database'!J8180)</f>
        <v>6-2020-Eversource_EMA-Residential-Carlisle Muni Agg Rate</v>
      </c>
      <c r="D8181" s="2">
        <f t="shared" si="127"/>
        <v>1</v>
      </c>
    </row>
    <row r="8182" spans="2:4" ht="13.8" x14ac:dyDescent="0.2">
      <c r="B8182" s="18">
        <v>8179</v>
      </c>
      <c r="C8182" s="2" t="str">
        <f>_xlfn.CONCAT(MONTH('Rates Database'!C8181),"-",'Rates Database'!B8181,"-",'Rates Database'!E8181,"-",'Rates Database'!G8181,"-",'Rates Database'!J8181)</f>
        <v>6-2020-Eversource_EMA-Residential-Acton Muni Agg Rate</v>
      </c>
      <c r="D8182" s="2">
        <f t="shared" si="127"/>
        <v>1</v>
      </c>
    </row>
    <row r="8183" spans="2:4" ht="13.8" x14ac:dyDescent="0.2">
      <c r="B8183" s="18">
        <v>8180</v>
      </c>
      <c r="C8183" s="2" t="str">
        <f>_xlfn.CONCAT(MONTH('Rates Database'!C8182),"-",'Rates Database'!B8182,"-",'Rates Database'!E8182,"-",'Rates Database'!G8182,"-",'Rates Database'!J8182)</f>
        <v>6-2020-Unitil-Residential-Lunenburg Muni Agg Rate</v>
      </c>
      <c r="D8183" s="2">
        <f t="shared" si="127"/>
        <v>1</v>
      </c>
    </row>
    <row r="8184" spans="2:4" ht="13.8" x14ac:dyDescent="0.2">
      <c r="B8184" s="18">
        <v>8181</v>
      </c>
      <c r="C8184" s="2" t="str">
        <f>_xlfn.CONCAT(MONTH('Rates Database'!C8183),"-",'Rates Database'!B8183,"-",'Rates Database'!E8183,"-",'Rates Database'!G8183,"-",'Rates Database'!J8183)</f>
        <v>6-2020-Eversource_EMA-Residential-Arlington Muni Agg Rate</v>
      </c>
      <c r="D8184" s="2">
        <f t="shared" si="127"/>
        <v>1</v>
      </c>
    </row>
    <row r="8185" spans="2:4" ht="13.8" x14ac:dyDescent="0.2">
      <c r="B8185" s="18">
        <v>8182</v>
      </c>
      <c r="C8185" s="2" t="str">
        <f>_xlfn.CONCAT(MONTH('Rates Database'!C8184),"-",'Rates Database'!B8184,"-",'Rates Database'!E8184,"-",'Rates Database'!G8184,"-",'Rates Database'!J8184)</f>
        <v>6-2020-Eversource_EMA-Residential-Ashland Muni Agg Rate</v>
      </c>
      <c r="D8185" s="2">
        <f t="shared" si="127"/>
        <v>1</v>
      </c>
    </row>
    <row r="8186" spans="2:4" ht="13.8" x14ac:dyDescent="0.2">
      <c r="B8186" s="18">
        <v>8183</v>
      </c>
      <c r="C8186" s="2" t="str">
        <f>_xlfn.CONCAT(MONTH('Rates Database'!C8185),"-",'Rates Database'!B8185,"-",'Rates Database'!E8185,"-",'Rates Database'!G8185,"-",'Rates Database'!J8185)</f>
        <v>6-2020-Eversource_EMA-Residential-Plympton Muni Agg Rate</v>
      </c>
      <c r="D8186" s="2">
        <f t="shared" si="127"/>
        <v>1</v>
      </c>
    </row>
    <row r="8187" spans="2:4" ht="13.8" x14ac:dyDescent="0.2">
      <c r="B8187" s="18">
        <v>8184</v>
      </c>
      <c r="C8187" s="2" t="str">
        <f>_xlfn.CONCAT(MONTH('Rates Database'!C8186),"-",'Rates Database'!B8186,"-",'Rates Database'!E8186,"-",'Rates Database'!G8186,"-",'Rates Database'!J8186)</f>
        <v>6-2020-National Grid-Residential-Salisbury Muni Agg Rate</v>
      </c>
      <c r="D8187" s="2">
        <f t="shared" si="127"/>
        <v>1</v>
      </c>
    </row>
    <row r="8188" spans="2:4" ht="13.8" x14ac:dyDescent="0.2">
      <c r="B8188" s="18">
        <v>8185</v>
      </c>
      <c r="C8188" s="2" t="str">
        <f>_xlfn.CONCAT(MONTH('Rates Database'!C8187),"-",'Rates Database'!B8187,"-",'Rates Database'!E8187,"-",'Rates Database'!G8187,"-",'Rates Database'!J8187)</f>
        <v>6-2020-National Grid-Residential-Gloucester Muni Agg Rate</v>
      </c>
      <c r="D8188" s="2">
        <f t="shared" si="127"/>
        <v>1</v>
      </c>
    </row>
    <row r="8189" spans="2:4" ht="13.8" x14ac:dyDescent="0.2">
      <c r="B8189" s="18">
        <v>8186</v>
      </c>
      <c r="C8189" s="2" t="str">
        <f>_xlfn.CONCAT(MONTH('Rates Database'!C8188),"-",'Rates Database'!B8188,"-",'Rates Database'!E8188,"-",'Rates Database'!G8188,"-",'Rates Database'!J8188)</f>
        <v>6-2020-Eversource_EMA-Residential-Bedford Muni Agg Rate</v>
      </c>
      <c r="D8189" s="2">
        <f t="shared" si="127"/>
        <v>1</v>
      </c>
    </row>
    <row r="8190" spans="2:4" ht="13.8" x14ac:dyDescent="0.2">
      <c r="B8190" s="18">
        <v>8187</v>
      </c>
      <c r="C8190" s="2" t="str">
        <f>_xlfn.CONCAT(MONTH('Rates Database'!C8189),"-",'Rates Database'!B8189,"-",'Rates Database'!E8189,"-",'Rates Database'!G8189,"-",'Rates Database'!J8189)</f>
        <v>6-2020-National Grid-Residential-Salem Muni Agg Rate</v>
      </c>
      <c r="D8190" s="2">
        <f t="shared" si="127"/>
        <v>1</v>
      </c>
    </row>
    <row r="8191" spans="2:4" ht="13.8" x14ac:dyDescent="0.2">
      <c r="B8191" s="18">
        <v>8188</v>
      </c>
      <c r="C8191" s="2" t="str">
        <f>_xlfn.CONCAT(MONTH('Rates Database'!C8190),"-",'Rates Database'!B8190,"-",'Rates Database'!E8190,"-",'Rates Database'!G8190,"-",'Rates Database'!J8190)</f>
        <v>6-2020-Eversource_EMA-Residential-Cambridge Muni Agg Rate</v>
      </c>
      <c r="D8191" s="2">
        <f t="shared" si="127"/>
        <v>1</v>
      </c>
    </row>
    <row r="8192" spans="2:4" ht="13.8" x14ac:dyDescent="0.2">
      <c r="B8192" s="18">
        <v>8189</v>
      </c>
      <c r="C8192" s="2" t="str">
        <f>_xlfn.CONCAT(MONTH('Rates Database'!C8191),"-",'Rates Database'!B8191,"-",'Rates Database'!E8191,"-",'Rates Database'!G8191,"-",'Rates Database'!J8191)</f>
        <v>6-2020-Eversource_EMA-Residential-Winchester Muni Agg Rate</v>
      </c>
      <c r="D8192" s="2">
        <f t="shared" si="127"/>
        <v>1</v>
      </c>
    </row>
    <row r="8193" spans="2:4" ht="13.8" x14ac:dyDescent="0.2">
      <c r="B8193" s="18">
        <v>8190</v>
      </c>
      <c r="C8193" s="2" t="str">
        <f>_xlfn.CONCAT(MONTH('Rates Database'!C8192),"-",'Rates Database'!B8192,"-",'Rates Database'!E8192,"-",'Rates Database'!G8192,"-",'Rates Database'!J8192)</f>
        <v>6-2020-National Grid-Residential-Berlin Muni Agg Rate</v>
      </c>
      <c r="D8193" s="2">
        <f t="shared" si="127"/>
        <v>1</v>
      </c>
    </row>
    <row r="8194" spans="2:4" ht="13.8" x14ac:dyDescent="0.2">
      <c r="B8194" s="18">
        <v>8191</v>
      </c>
      <c r="C8194" s="2" t="str">
        <f>_xlfn.CONCAT(MONTH('Rates Database'!C8193),"-",'Rates Database'!B8193,"-",'Rates Database'!E8193,"-",'Rates Database'!G8193,"-",'Rates Database'!J8193)</f>
        <v>6-2020-National Grid-Residential-Bellingham Muni Agg Rate</v>
      </c>
      <c r="D8194" s="2">
        <f t="shared" si="127"/>
        <v>1</v>
      </c>
    </row>
    <row r="8195" spans="2:4" ht="13.8" x14ac:dyDescent="0.2">
      <c r="B8195" s="18">
        <v>8192</v>
      </c>
      <c r="C8195" s="2" t="str">
        <f>_xlfn.CONCAT(MONTH('Rates Database'!C8194),"-",'Rates Database'!B8194,"-",'Rates Database'!E8194,"-",'Rates Database'!G8194,"-",'Rates Database'!J8194)</f>
        <v>6-2020-Eversource_EMA-Residential-Natick Muni Agg Rate</v>
      </c>
      <c r="D8195" s="2">
        <f t="shared" si="127"/>
        <v>1</v>
      </c>
    </row>
    <row r="8196" spans="2:4" ht="13.8" x14ac:dyDescent="0.2">
      <c r="B8196" s="18">
        <v>8193</v>
      </c>
      <c r="C8196" s="2" t="str">
        <f>_xlfn.CONCAT(MONTH('Rates Database'!C8195),"-",'Rates Database'!B8195,"-",'Rates Database'!E8195,"-",'Rates Database'!G8195,"-",'Rates Database'!J8195)</f>
        <v>6-2020-National Grid-Residential-Nantucket Muni Agg Rate</v>
      </c>
      <c r="D8196" s="2">
        <f t="shared" si="127"/>
        <v>1</v>
      </c>
    </row>
    <row r="8197" spans="2:4" ht="13.8" x14ac:dyDescent="0.2">
      <c r="B8197" s="18">
        <v>8194</v>
      </c>
      <c r="C8197" s="2" t="str">
        <f>_xlfn.CONCAT(MONTH('Rates Database'!C8196),"-",'Rates Database'!B8196,"-",'Rates Database'!E8196,"-",'Rates Database'!G8196,"-",'Rates Database'!J8196)</f>
        <v>6-2020-National Grid-Residential-West Bridgewater Muni Agg Rate</v>
      </c>
      <c r="D8197" s="2">
        <f t="shared" ref="D8197:D8260" si="128">COUNTIF($C$4:$C$10092,C8197)</f>
        <v>1</v>
      </c>
    </row>
    <row r="8198" spans="2:4" ht="13.8" x14ac:dyDescent="0.2">
      <c r="B8198" s="18">
        <v>8195</v>
      </c>
      <c r="C8198" s="2" t="str">
        <f>_xlfn.CONCAT(MONTH('Rates Database'!C8197),"-",'Rates Database'!B8197,"-",'Rates Database'!E8197,"-",'Rates Database'!G8197,"-",'Rates Database'!J8197)</f>
        <v>6-2020-Eversource_EMA-Residential-Newton Muni Agg Rate</v>
      </c>
      <c r="D8198" s="2">
        <f t="shared" si="128"/>
        <v>1</v>
      </c>
    </row>
    <row r="8199" spans="2:4" ht="13.8" x14ac:dyDescent="0.2">
      <c r="B8199" s="18">
        <v>8196</v>
      </c>
      <c r="C8199" s="2" t="str">
        <f>_xlfn.CONCAT(MONTH('Rates Database'!C8198),"-",'Rates Database'!B8198,"-",'Rates Database'!E8198,"-",'Rates Database'!G8198,"-",'Rates Database'!J8198)</f>
        <v>6-2020-Eversource_EMA-Residential-Holliston Muni Agg Rate</v>
      </c>
      <c r="D8199" s="2">
        <f t="shared" si="128"/>
        <v>1</v>
      </c>
    </row>
    <row r="8200" spans="2:4" ht="13.8" x14ac:dyDescent="0.2">
      <c r="B8200" s="18">
        <v>8197</v>
      </c>
      <c r="C8200" s="2" t="str">
        <f>_xlfn.CONCAT(MONTH('Rates Database'!C8199),"-",'Rates Database'!B8199,"-",'Rates Database'!E8199,"-",'Rates Database'!G8199,"-",'Rates Database'!J8199)</f>
        <v>6-2020-National Grid-Residential-Hamilton Muni Agg Rate</v>
      </c>
      <c r="D8200" s="2">
        <f t="shared" si="128"/>
        <v>1</v>
      </c>
    </row>
    <row r="8201" spans="2:4" ht="13.8" x14ac:dyDescent="0.2">
      <c r="B8201" s="18">
        <v>8198</v>
      </c>
      <c r="C8201" s="2" t="str">
        <f>_xlfn.CONCAT(MONTH('Rates Database'!C8200),"-",'Rates Database'!B8200,"-",'Rates Database'!E8200,"-",'Rates Database'!G8200,"-",'Rates Database'!J8200)</f>
        <v>6-2020-National Grid-Residential-Millville Muni Agg Rate</v>
      </c>
      <c r="D8201" s="2">
        <f t="shared" si="128"/>
        <v>1</v>
      </c>
    </row>
    <row r="8202" spans="2:4" ht="13.8" x14ac:dyDescent="0.2">
      <c r="B8202" s="18">
        <v>8199</v>
      </c>
      <c r="C8202" s="2" t="str">
        <f>_xlfn.CONCAT(MONTH('Rates Database'!C8201),"-",'Rates Database'!B8201,"-",'Rates Database'!E8201,"-",'Rates Database'!G8201,"-",'Rates Database'!J8201)</f>
        <v>6-2020-National Grid-Residential-Worcester Muni Agg Rate</v>
      </c>
      <c r="D8202" s="2">
        <f t="shared" si="128"/>
        <v>1</v>
      </c>
    </row>
    <row r="8203" spans="2:4" ht="13.8" x14ac:dyDescent="0.2">
      <c r="B8203" s="18">
        <v>8200</v>
      </c>
      <c r="C8203" s="2" t="str">
        <f>_xlfn.CONCAT(MONTH('Rates Database'!C8202),"-",'Rates Database'!B8202,"-",'Rates Database'!E8202,"-",'Rates Database'!G8202,"-",'Rates Database'!J8202)</f>
        <v>6-2020-National Grid-Residential-Swampscott Muni Agg Rate</v>
      </c>
      <c r="D8203" s="2">
        <f t="shared" si="128"/>
        <v>1</v>
      </c>
    </row>
    <row r="8204" spans="2:4" ht="13.8" x14ac:dyDescent="0.2">
      <c r="B8204" s="18">
        <v>8201</v>
      </c>
      <c r="C8204" s="2" t="str">
        <f>_xlfn.CONCAT(MONTH('Rates Database'!C8203),"-",'Rates Database'!B8203,"-",'Rates Database'!E8203,"-",'Rates Database'!G8203,"-",'Rates Database'!J8203)</f>
        <v>6-2020-Eversource_EMA-Residential-Watertown Muni Agg Rate</v>
      </c>
      <c r="D8204" s="2">
        <f t="shared" si="128"/>
        <v>1</v>
      </c>
    </row>
    <row r="8205" spans="2:4" ht="13.8" x14ac:dyDescent="0.2">
      <c r="B8205" s="18">
        <v>8202</v>
      </c>
      <c r="C8205" s="2" t="str">
        <f>_xlfn.CONCAT(MONTH('Rates Database'!C8204),"-",'Rates Database'!B8204,"-",'Rates Database'!E8204,"-",'Rates Database'!G8204,"-",'Rates Database'!J8204)</f>
        <v>6-2020-National Grid-Residential-Medford Muni Agg Rate</v>
      </c>
      <c r="D8205" s="2">
        <f t="shared" si="128"/>
        <v>1</v>
      </c>
    </row>
    <row r="8206" spans="2:4" ht="13.8" x14ac:dyDescent="0.2">
      <c r="B8206" s="18">
        <v>8203</v>
      </c>
      <c r="C8206" s="2" t="str">
        <f>_xlfn.CONCAT(MONTH('Rates Database'!C8205),"-",'Rates Database'!B8205,"-",'Rates Database'!E8205,"-",'Rates Database'!G8205,"-",'Rates Database'!J8205)</f>
        <v>6-2020-Eversource_EMA-Residential-Walpole Muni Agg Rate</v>
      </c>
      <c r="D8206" s="2">
        <f t="shared" si="128"/>
        <v>1</v>
      </c>
    </row>
    <row r="8207" spans="2:4" ht="13.8" x14ac:dyDescent="0.2">
      <c r="B8207" s="18">
        <v>8204</v>
      </c>
      <c r="C8207" s="2" t="str">
        <f>_xlfn.CONCAT(MONTH('Rates Database'!C8206),"-",'Rates Database'!B8206,"-",'Rates Database'!E8206,"-",'Rates Database'!G8206,"-",'Rates Database'!J8206)</f>
        <v>6-2020-Eversource_EMA-Residential-Brookline Muni Agg Rate</v>
      </c>
      <c r="D8207" s="2">
        <f t="shared" si="128"/>
        <v>1</v>
      </c>
    </row>
    <row r="8208" spans="2:4" ht="13.8" x14ac:dyDescent="0.2">
      <c r="B8208" s="18">
        <v>8205</v>
      </c>
      <c r="C8208" s="2" t="str">
        <f>_xlfn.CONCAT(MONTH('Rates Database'!C8207),"-",'Rates Database'!B8207,"-",'Rates Database'!E8207,"-",'Rates Database'!G8207,"-",'Rates Database'!J8207)</f>
        <v>6-2020-Eversource_EMA-Residential-Lexington Muni Agg Rate</v>
      </c>
      <c r="D8208" s="2">
        <f t="shared" si="128"/>
        <v>1</v>
      </c>
    </row>
    <row r="8209" spans="2:4" ht="13.8" x14ac:dyDescent="0.2">
      <c r="B8209" s="18">
        <v>8206</v>
      </c>
      <c r="C8209" s="2" t="str">
        <f>_xlfn.CONCAT(MONTH('Rates Database'!C8208),"-",'Rates Database'!B8208,"-",'Rates Database'!E8208,"-",'Rates Database'!G8208,"-",'Rates Database'!J8208)</f>
        <v>6-2020-National Grid-Residential-Foxborough Muni Agg Rate</v>
      </c>
      <c r="D8209" s="2">
        <f t="shared" si="128"/>
        <v>1</v>
      </c>
    </row>
    <row r="8210" spans="2:4" ht="13.8" x14ac:dyDescent="0.2">
      <c r="B8210" s="18">
        <v>8207</v>
      </c>
      <c r="C8210" s="2" t="str">
        <f>_xlfn.CONCAT(MONTH('Rates Database'!C8209),"-",'Rates Database'!B8209,"-",'Rates Database'!E8209,"-",'Rates Database'!G8209,"-",'Rates Database'!J8209)</f>
        <v>6-2020-National Grid-Residential-Lowell Muni Agg Rate</v>
      </c>
      <c r="D8210" s="2">
        <f t="shared" si="128"/>
        <v>1</v>
      </c>
    </row>
    <row r="8211" spans="2:4" ht="13.8" x14ac:dyDescent="0.2">
      <c r="B8211" s="18">
        <v>8208</v>
      </c>
      <c r="C8211" s="2" t="str">
        <f>_xlfn.CONCAT(MONTH('Rates Database'!C8210),"-",'Rates Database'!B8210,"-",'Rates Database'!E8210,"-",'Rates Database'!G8210,"-",'Rates Database'!J8210)</f>
        <v>6-2020-Eversource_EMA-Residential-Cape Light Compact JPE Muni Agg Rate</v>
      </c>
      <c r="D8211" s="2">
        <f t="shared" si="128"/>
        <v>1</v>
      </c>
    </row>
    <row r="8212" spans="2:4" ht="13.8" x14ac:dyDescent="0.2">
      <c r="B8212" s="18">
        <v>8209</v>
      </c>
      <c r="C8212" s="2" t="str">
        <f>_xlfn.CONCAT(MONTH('Rates Database'!C8211),"-",'Rates Database'!B8211,"-",'Rates Database'!E8211,"-",'Rates Database'!G8211,"-",'Rates Database'!J8211)</f>
        <v>7-2020-National Grid-Residential-Wendell Muni Agg Rate</v>
      </c>
      <c r="D8212" s="2">
        <f t="shared" si="128"/>
        <v>1</v>
      </c>
    </row>
    <row r="8213" spans="2:4" ht="13.8" x14ac:dyDescent="0.2">
      <c r="B8213" s="18">
        <v>8210</v>
      </c>
      <c r="C8213" s="2" t="str">
        <f>_xlfn.CONCAT(MONTH('Rates Database'!C8212),"-",'Rates Database'!B8212,"-",'Rates Database'!E8212,"-",'Rates Database'!G8212,"-",'Rates Database'!J8212)</f>
        <v>7-2020-National Grid-Residential-Westborough Muni Agg Rate</v>
      </c>
      <c r="D8213" s="2">
        <f t="shared" si="128"/>
        <v>1</v>
      </c>
    </row>
    <row r="8214" spans="2:4" ht="13.8" x14ac:dyDescent="0.2">
      <c r="B8214" s="18">
        <v>8211</v>
      </c>
      <c r="C8214" s="2" t="str">
        <f>_xlfn.CONCAT(MONTH('Rates Database'!C8213),"-",'Rates Database'!B8213,"-",'Rates Database'!E8213,"-",'Rates Database'!G8213,"-",'Rates Database'!J8213)</f>
        <v>7-2020-National Grid-Residential-Chelmsford Muni Agg Rate</v>
      </c>
      <c r="D8214" s="2">
        <f t="shared" si="128"/>
        <v>1</v>
      </c>
    </row>
    <row r="8215" spans="2:4" ht="13.8" x14ac:dyDescent="0.2">
      <c r="B8215" s="18">
        <v>8212</v>
      </c>
      <c r="C8215" s="2" t="str">
        <f>_xlfn.CONCAT(MONTH('Rates Database'!C8214),"-",'Rates Database'!B8214,"-",'Rates Database'!E8214,"-",'Rates Database'!G8214,"-",'Rates Database'!J8214)</f>
        <v>7-2020-Eversource_WMA-Residential-West Springfield Muni Agg Rate</v>
      </c>
      <c r="D8215" s="2">
        <f t="shared" si="128"/>
        <v>1</v>
      </c>
    </row>
    <row r="8216" spans="2:4" ht="13.8" x14ac:dyDescent="0.2">
      <c r="B8216" s="18">
        <v>8213</v>
      </c>
      <c r="C8216" s="2" t="str">
        <f>_xlfn.CONCAT(MONTH('Rates Database'!C8215),"-",'Rates Database'!B8215,"-",'Rates Database'!E8215,"-",'Rates Database'!G8215,"-",'Rates Database'!J8215)</f>
        <v>7-2020-National Grid-Residential-Marlborough Muni Agg Rate</v>
      </c>
      <c r="D8216" s="2">
        <f t="shared" si="128"/>
        <v>1</v>
      </c>
    </row>
    <row r="8217" spans="2:4" ht="13.8" x14ac:dyDescent="0.2">
      <c r="B8217" s="18">
        <v>8214</v>
      </c>
      <c r="C8217" s="2" t="str">
        <f>_xlfn.CONCAT(MONTH('Rates Database'!C8216),"-",'Rates Database'!B8216,"-",'Rates Database'!E8216,"-",'Rates Database'!G8216,"-",'Rates Database'!J8216)</f>
        <v>7-2020-National Grid-Residential-Tewksbury Muni Agg Rate</v>
      </c>
      <c r="D8217" s="2">
        <f t="shared" si="128"/>
        <v>1</v>
      </c>
    </row>
    <row r="8218" spans="2:4" ht="13.8" x14ac:dyDescent="0.2">
      <c r="B8218" s="18">
        <v>8215</v>
      </c>
      <c r="C8218" s="2" t="str">
        <f>_xlfn.CONCAT(MONTH('Rates Database'!C8217),"-",'Rates Database'!B8217,"-",'Rates Database'!E8217,"-",'Rates Database'!G8217,"-",'Rates Database'!J8217)</f>
        <v>7-2020-Eversource_WMA-Residential-Hatfield Muni Agg Rate</v>
      </c>
      <c r="D8218" s="2">
        <f t="shared" si="128"/>
        <v>1</v>
      </c>
    </row>
    <row r="8219" spans="2:4" ht="13.8" x14ac:dyDescent="0.2">
      <c r="B8219" s="18">
        <v>8216</v>
      </c>
      <c r="C8219" s="2" t="str">
        <f>_xlfn.CONCAT(MONTH('Rates Database'!C8218),"-",'Rates Database'!B8218,"-",'Rates Database'!E8218,"-",'Rates Database'!G8218,"-",'Rates Database'!J8218)</f>
        <v>7-2020-Eversource_WMA-Residential-Pittsfield Muni Agg Rate</v>
      </c>
      <c r="D8219" s="2">
        <f t="shared" si="128"/>
        <v>1</v>
      </c>
    </row>
    <row r="8220" spans="2:4" ht="13.8" x14ac:dyDescent="0.2">
      <c r="B8220" s="18">
        <v>8217</v>
      </c>
      <c r="C8220" s="2" t="str">
        <f>_xlfn.CONCAT(MONTH('Rates Database'!C8219),"-",'Rates Database'!B8219,"-",'Rates Database'!E8219,"-",'Rates Database'!G8219,"-",'Rates Database'!J8219)</f>
        <v>7-2020-National Grid-Residential-Lancaster Muni Agg Rate</v>
      </c>
      <c r="D8220" s="2">
        <f t="shared" si="128"/>
        <v>1</v>
      </c>
    </row>
    <row r="8221" spans="2:4" ht="13.8" x14ac:dyDescent="0.2">
      <c r="B8221" s="18">
        <v>8218</v>
      </c>
      <c r="C8221" s="2" t="str">
        <f>_xlfn.CONCAT(MONTH('Rates Database'!C8220),"-",'Rates Database'!B8220,"-",'Rates Database'!E8220,"-",'Rates Database'!G8220,"-",'Rates Database'!J8220)</f>
        <v>7-2020-Eversource_WMA-Residential-Leverett Muni Agg Rate</v>
      </c>
      <c r="D8221" s="2">
        <f t="shared" si="128"/>
        <v>1</v>
      </c>
    </row>
    <row r="8222" spans="2:4" ht="13.8" x14ac:dyDescent="0.2">
      <c r="B8222" s="18">
        <v>8219</v>
      </c>
      <c r="C8222" s="2" t="str">
        <f>_xlfn.CONCAT(MONTH('Rates Database'!C8221),"-",'Rates Database'!B8221,"-",'Rates Database'!E8221,"-",'Rates Database'!G8221,"-",'Rates Database'!J8221)</f>
        <v>7-2020-Eversource_WMA-Residential-Hadley Muni Agg Rate</v>
      </c>
      <c r="D8222" s="2">
        <f t="shared" si="128"/>
        <v>1</v>
      </c>
    </row>
    <row r="8223" spans="2:4" ht="13.8" x14ac:dyDescent="0.2">
      <c r="B8223" s="18">
        <v>8220</v>
      </c>
      <c r="C8223" s="2" t="str">
        <f>_xlfn.CONCAT(MONTH('Rates Database'!C8222),"-",'Rates Database'!B8222,"-",'Rates Database'!E8222,"-",'Rates Database'!G8222,"-",'Rates Database'!J8222)</f>
        <v>7-2020-Eversource_WMA-Residential-Sandisfield Muni Agg Rate</v>
      </c>
      <c r="D8223" s="2">
        <f t="shared" si="128"/>
        <v>1</v>
      </c>
    </row>
    <row r="8224" spans="2:4" ht="13.8" x14ac:dyDescent="0.2">
      <c r="B8224" s="18">
        <v>8221</v>
      </c>
      <c r="C8224" s="2" t="str">
        <f>_xlfn.CONCAT(MONTH('Rates Database'!C8223),"-",'Rates Database'!B8223,"-",'Rates Database'!E8223,"-",'Rates Database'!G8223,"-",'Rates Database'!J8223)</f>
        <v>7-2020-National Grid-Residential-Great Barrington Muni Agg Rate</v>
      </c>
      <c r="D8224" s="2">
        <f t="shared" si="128"/>
        <v>1</v>
      </c>
    </row>
    <row r="8225" spans="2:4" ht="13.8" x14ac:dyDescent="0.2">
      <c r="B8225" s="18">
        <v>8222</v>
      </c>
      <c r="C8225" s="2" t="str">
        <f>_xlfn.CONCAT(MONTH('Rates Database'!C8224),"-",'Rates Database'!B8224,"-",'Rates Database'!E8224,"-",'Rates Database'!G8224,"-",'Rates Database'!J8224)</f>
        <v>7-2020-National Grid-Residential-Williamsburg Muni Agg Rate</v>
      </c>
      <c r="D8225" s="2">
        <f t="shared" si="128"/>
        <v>1</v>
      </c>
    </row>
    <row r="8226" spans="2:4" ht="13.8" x14ac:dyDescent="0.2">
      <c r="B8226" s="18">
        <v>8223</v>
      </c>
      <c r="C8226" s="2" t="str">
        <f>_xlfn.CONCAT(MONTH('Rates Database'!C8225),"-",'Rates Database'!B8225,"-",'Rates Database'!E8225,"-",'Rates Database'!G8225,"-",'Rates Database'!J8225)</f>
        <v>7-2020-National Grid-Residential-Winchendon Muni Agg Rate</v>
      </c>
      <c r="D8226" s="2">
        <f t="shared" si="128"/>
        <v>1</v>
      </c>
    </row>
    <row r="8227" spans="2:4" ht="13.8" x14ac:dyDescent="0.2">
      <c r="B8227" s="18">
        <v>8224</v>
      </c>
      <c r="C8227" s="2" t="str">
        <f>_xlfn.CONCAT(MONTH('Rates Database'!C8226),"-",'Rates Database'!B8226,"-",'Rates Database'!E8226,"-",'Rates Database'!G8226,"-",'Rates Database'!J8226)</f>
        <v>7-2020-Eversource_WMA-Residential-Lanesborough Muni Agg Rate</v>
      </c>
      <c r="D8227" s="2">
        <f t="shared" si="128"/>
        <v>1</v>
      </c>
    </row>
    <row r="8228" spans="2:4" ht="13.8" x14ac:dyDescent="0.2">
      <c r="B8228" s="18">
        <v>8225</v>
      </c>
      <c r="C8228" s="2" t="str">
        <f>_xlfn.CONCAT(MONTH('Rates Database'!C8227),"-",'Rates Database'!B8227,"-",'Rates Database'!E8227,"-",'Rates Database'!G8227,"-",'Rates Database'!J8227)</f>
        <v>7-2020-National Grid-Residential-Charlton Muni Agg Rate</v>
      </c>
      <c r="D8228" s="2">
        <f t="shared" si="128"/>
        <v>1</v>
      </c>
    </row>
    <row r="8229" spans="2:4" ht="13.8" x14ac:dyDescent="0.2">
      <c r="B8229" s="18">
        <v>8226</v>
      </c>
      <c r="C8229" s="2" t="str">
        <f>_xlfn.CONCAT(MONTH('Rates Database'!C8228),"-",'Rates Database'!B8228,"-",'Rates Database'!E8228,"-",'Rates Database'!G8228,"-",'Rates Database'!J8228)</f>
        <v>7-2020-National Grid-Residential-Millbury Muni Agg Rate</v>
      </c>
      <c r="D8229" s="2">
        <f t="shared" si="128"/>
        <v>1</v>
      </c>
    </row>
    <row r="8230" spans="2:4" ht="13.8" x14ac:dyDescent="0.2">
      <c r="B8230" s="18">
        <v>8227</v>
      </c>
      <c r="C8230" s="2" t="str">
        <f>_xlfn.CONCAT(MONTH('Rates Database'!C8229),"-",'Rates Database'!B8229,"-",'Rates Database'!E8229,"-",'Rates Database'!G8229,"-",'Rates Database'!J8229)</f>
        <v>7-2020-National Grid-Residential-Oxford Muni Agg Rate</v>
      </c>
      <c r="D8230" s="2">
        <f t="shared" si="128"/>
        <v>1</v>
      </c>
    </row>
    <row r="8231" spans="2:4" ht="13.8" x14ac:dyDescent="0.2">
      <c r="B8231" s="18">
        <v>8228</v>
      </c>
      <c r="C8231" s="2" t="str">
        <f>_xlfn.CONCAT(MONTH('Rates Database'!C8230),"-",'Rates Database'!B8230,"-",'Rates Database'!E8230,"-",'Rates Database'!G8230,"-",'Rates Database'!J8230)</f>
        <v>7-2020-Eversource_EMA-Residential-Plymouth Muni Agg Rate</v>
      </c>
      <c r="D8231" s="2">
        <f t="shared" si="128"/>
        <v>1</v>
      </c>
    </row>
    <row r="8232" spans="2:4" ht="13.8" x14ac:dyDescent="0.2">
      <c r="B8232" s="18">
        <v>8229</v>
      </c>
      <c r="C8232" s="2" t="str">
        <f>_xlfn.CONCAT(MONTH('Rates Database'!C8231),"-",'Rates Database'!B8231,"-",'Rates Database'!E8231,"-",'Rates Database'!G8231,"-",'Rates Database'!J8231)</f>
        <v>7-2020-National Grid-Residential-Auburn Muni Agg Rate</v>
      </c>
      <c r="D8232" s="2">
        <f t="shared" si="128"/>
        <v>1</v>
      </c>
    </row>
    <row r="8233" spans="2:4" ht="13.8" x14ac:dyDescent="0.2">
      <c r="B8233" s="18">
        <v>8230</v>
      </c>
      <c r="C8233" s="2" t="str">
        <f>_xlfn.CONCAT(MONTH('Rates Database'!C8232),"-",'Rates Database'!B8232,"-",'Rates Database'!E8232,"-",'Rates Database'!G8232,"-",'Rates Database'!J8232)</f>
        <v>7-2020-National Grid-Residential-Orange Muni Agg Rate</v>
      </c>
      <c r="D8233" s="2">
        <f t="shared" si="128"/>
        <v>1</v>
      </c>
    </row>
    <row r="8234" spans="2:4" ht="13.8" x14ac:dyDescent="0.2">
      <c r="B8234" s="18">
        <v>8231</v>
      </c>
      <c r="C8234" s="2" t="str">
        <f>_xlfn.CONCAT(MONTH('Rates Database'!C8233),"-",'Rates Database'!B8233,"-",'Rates Database'!E8233,"-",'Rates Database'!G8233,"-",'Rates Database'!J8233)</f>
        <v>7-2020-National Grid-Residential-Adams Muni Agg Rate</v>
      </c>
      <c r="D8234" s="2">
        <f t="shared" si="128"/>
        <v>1</v>
      </c>
    </row>
    <row r="8235" spans="2:4" ht="13.8" x14ac:dyDescent="0.2">
      <c r="B8235" s="18">
        <v>8232</v>
      </c>
      <c r="C8235" s="2" t="str">
        <f>_xlfn.CONCAT(MONTH('Rates Database'!C8234),"-",'Rates Database'!B8234,"-",'Rates Database'!E8234,"-",'Rates Database'!G8234,"-",'Rates Database'!J8234)</f>
        <v>7-2020-Eversource_WMA-Residential-Cheshire Muni Agg Rate</v>
      </c>
      <c r="D8235" s="2">
        <f t="shared" si="128"/>
        <v>1</v>
      </c>
    </row>
    <row r="8236" spans="2:4" ht="13.8" x14ac:dyDescent="0.2">
      <c r="B8236" s="18">
        <v>8233</v>
      </c>
      <c r="C8236" s="2" t="str">
        <f>_xlfn.CONCAT(MONTH('Rates Database'!C8235),"-",'Rates Database'!B8235,"-",'Rates Database'!E8235,"-",'Rates Database'!G8235,"-",'Rates Database'!J8235)</f>
        <v>7-2020-Eversource_EMA-Residential-Acushnet Muni Agg Rate</v>
      </c>
      <c r="D8236" s="2">
        <f t="shared" si="128"/>
        <v>1</v>
      </c>
    </row>
    <row r="8237" spans="2:4" ht="13.8" x14ac:dyDescent="0.2">
      <c r="B8237" s="18">
        <v>8234</v>
      </c>
      <c r="C8237" s="2" t="str">
        <f>_xlfn.CONCAT(MONTH('Rates Database'!C8236),"-",'Rates Database'!B8236,"-",'Rates Database'!E8236,"-",'Rates Database'!G8236,"-",'Rates Database'!J8236)</f>
        <v>7-2020-National Grid-Residential-Attleboro Muni Agg Rate</v>
      </c>
      <c r="D8237" s="2">
        <f t="shared" si="128"/>
        <v>1</v>
      </c>
    </row>
    <row r="8238" spans="2:4" ht="13.8" x14ac:dyDescent="0.2">
      <c r="B8238" s="18">
        <v>8235</v>
      </c>
      <c r="C8238" s="2" t="str">
        <f>_xlfn.CONCAT(MONTH('Rates Database'!C8237),"-",'Rates Database'!B8237,"-",'Rates Database'!E8237,"-",'Rates Database'!G8237,"-",'Rates Database'!J8237)</f>
        <v>7-2020-Eversource_EMA-Residential-Carver Muni Agg Rate</v>
      </c>
      <c r="D8238" s="2">
        <f t="shared" si="128"/>
        <v>1</v>
      </c>
    </row>
    <row r="8239" spans="2:4" ht="13.8" x14ac:dyDescent="0.2">
      <c r="B8239" s="18">
        <v>8236</v>
      </c>
      <c r="C8239" s="2" t="str">
        <f>_xlfn.CONCAT(MONTH('Rates Database'!C8238),"-",'Rates Database'!B8238,"-",'Rates Database'!E8238,"-",'Rates Database'!G8238,"-",'Rates Database'!J8238)</f>
        <v>7-2020-Eversource_EMA-Residential-Dartmouth Muni Agg Rate</v>
      </c>
      <c r="D8239" s="2">
        <f t="shared" si="128"/>
        <v>1</v>
      </c>
    </row>
    <row r="8240" spans="2:4" ht="13.8" x14ac:dyDescent="0.2">
      <c r="B8240" s="18">
        <v>8237</v>
      </c>
      <c r="C8240" s="2" t="str">
        <f>_xlfn.CONCAT(MONTH('Rates Database'!C8239),"-",'Rates Database'!B8239,"-",'Rates Database'!E8239,"-",'Rates Database'!G8239,"-",'Rates Database'!J8239)</f>
        <v>7-2020-National Grid-Residential-Dighton Muni Agg Rate</v>
      </c>
      <c r="D8240" s="2">
        <f t="shared" si="128"/>
        <v>1</v>
      </c>
    </row>
    <row r="8241" spans="2:4" ht="13.8" x14ac:dyDescent="0.2">
      <c r="B8241" s="18">
        <v>8238</v>
      </c>
      <c r="C8241" s="2" t="str">
        <f>_xlfn.CONCAT(MONTH('Rates Database'!C8240),"-",'Rates Database'!B8240,"-",'Rates Database'!E8240,"-",'Rates Database'!G8240,"-",'Rates Database'!J8240)</f>
        <v>7-2020-National Grid-Residential-Douglas Muni Agg Rate</v>
      </c>
      <c r="D8241" s="2">
        <f t="shared" si="128"/>
        <v>1</v>
      </c>
    </row>
    <row r="8242" spans="2:4" ht="13.8" x14ac:dyDescent="0.2">
      <c r="B8242" s="18">
        <v>8239</v>
      </c>
      <c r="C8242" s="2" t="str">
        <f>_xlfn.CONCAT(MONTH('Rates Database'!C8241),"-",'Rates Database'!B8241,"-",'Rates Database'!E8241,"-",'Rates Database'!G8241,"-",'Rates Database'!J8241)</f>
        <v>7-2020-National Grid-Residential-Dracut Muni Agg Rate</v>
      </c>
      <c r="D8242" s="2">
        <f t="shared" si="128"/>
        <v>1</v>
      </c>
    </row>
    <row r="8243" spans="2:4" ht="13.8" x14ac:dyDescent="0.2">
      <c r="B8243" s="18">
        <v>8240</v>
      </c>
      <c r="C8243" s="2" t="str">
        <f>_xlfn.CONCAT(MONTH('Rates Database'!C8242),"-",'Rates Database'!B8242,"-",'Rates Database'!E8242,"-",'Rates Database'!G8242,"-",'Rates Database'!J8242)</f>
        <v>7-2020-Eversource_EMA-Residential-Fairhaven Muni Agg Rate</v>
      </c>
      <c r="D8243" s="2">
        <f t="shared" si="128"/>
        <v>1</v>
      </c>
    </row>
    <row r="8244" spans="2:4" ht="13.8" x14ac:dyDescent="0.2">
      <c r="B8244" s="18">
        <v>8241</v>
      </c>
      <c r="C8244" s="2" t="str">
        <f>_xlfn.CONCAT(MONTH('Rates Database'!C8243),"-",'Rates Database'!B8243,"-",'Rates Database'!E8243,"-",'Rates Database'!G8243,"-",'Rates Database'!J8243)</f>
        <v>7-2020-National Grid-Residential-Fall River Muni Agg Rate</v>
      </c>
      <c r="D8244" s="2">
        <f t="shared" si="128"/>
        <v>1</v>
      </c>
    </row>
    <row r="8245" spans="2:4" ht="13.8" x14ac:dyDescent="0.2">
      <c r="B8245" s="18">
        <v>8242</v>
      </c>
      <c r="C8245" s="2" t="str">
        <f>_xlfn.CONCAT(MONTH('Rates Database'!C8244),"-",'Rates Database'!B8244,"-",'Rates Database'!E8244,"-",'Rates Database'!G8244,"-",'Rates Database'!J8244)</f>
        <v>7-2020-Eversource_EMA-Residential-Freetown Muni Agg Rate</v>
      </c>
      <c r="D8245" s="2">
        <f t="shared" si="128"/>
        <v>1</v>
      </c>
    </row>
    <row r="8246" spans="2:4" ht="13.8" x14ac:dyDescent="0.2">
      <c r="B8246" s="18">
        <v>8243</v>
      </c>
      <c r="C8246" s="2" t="str">
        <f>_xlfn.CONCAT(MONTH('Rates Database'!C8245),"-",'Rates Database'!B8245,"-",'Rates Database'!E8245,"-",'Rates Database'!G8245,"-",'Rates Database'!J8245)</f>
        <v>7-2020-Eversource_EMA-Residential-Mattapoisett Muni Agg Rate</v>
      </c>
      <c r="D8246" s="2">
        <f t="shared" si="128"/>
        <v>1</v>
      </c>
    </row>
    <row r="8247" spans="2:4" ht="13.8" x14ac:dyDescent="0.2">
      <c r="B8247" s="18">
        <v>8244</v>
      </c>
      <c r="C8247" s="2" t="str">
        <f>_xlfn.CONCAT(MONTH('Rates Database'!C8246),"-",'Rates Database'!B8246,"-",'Rates Database'!E8246,"-",'Rates Database'!G8246,"-",'Rates Database'!J8246)</f>
        <v>7-2020-Eversource_EMA-Residential-New Bedford Muni Agg Rate</v>
      </c>
      <c r="D8247" s="2">
        <f t="shared" si="128"/>
        <v>1</v>
      </c>
    </row>
    <row r="8248" spans="2:4" ht="13.8" x14ac:dyDescent="0.2">
      <c r="B8248" s="18">
        <v>8245</v>
      </c>
      <c r="C8248" s="2" t="str">
        <f>_xlfn.CONCAT(MONTH('Rates Database'!C8247),"-",'Rates Database'!B8247,"-",'Rates Database'!E8247,"-",'Rates Database'!G8247,"-",'Rates Database'!J8247)</f>
        <v>7-2020-National Grid-Residential-Northbridge Muni Agg Rate</v>
      </c>
      <c r="D8248" s="2">
        <f t="shared" si="128"/>
        <v>1</v>
      </c>
    </row>
    <row r="8249" spans="2:4" ht="13.8" x14ac:dyDescent="0.2">
      <c r="B8249" s="18">
        <v>8246</v>
      </c>
      <c r="C8249" s="2" t="str">
        <f>_xlfn.CONCAT(MONTH('Rates Database'!C8248),"-",'Rates Database'!B8248,"-",'Rates Database'!E8248,"-",'Rates Database'!G8248,"-",'Rates Database'!J8248)</f>
        <v>7-2020-National Grid-Residential-Norton Muni Agg Rate</v>
      </c>
      <c r="D8249" s="2">
        <f t="shared" si="128"/>
        <v>1</v>
      </c>
    </row>
    <row r="8250" spans="2:4" ht="13.8" x14ac:dyDescent="0.2">
      <c r="B8250" s="18">
        <v>8247</v>
      </c>
      <c r="C8250" s="2" t="str">
        <f>_xlfn.CONCAT(MONTH('Rates Database'!C8249),"-",'Rates Database'!B8249,"-",'Rates Database'!E8249,"-",'Rates Database'!G8249,"-",'Rates Database'!J8249)</f>
        <v>7-2020-National Grid-Residential-Plainville Muni Agg Rate</v>
      </c>
      <c r="D8250" s="2">
        <f t="shared" si="128"/>
        <v>1</v>
      </c>
    </row>
    <row r="8251" spans="2:4" ht="13.8" x14ac:dyDescent="0.2">
      <c r="B8251" s="18">
        <v>8248</v>
      </c>
      <c r="C8251" s="2" t="str">
        <f>_xlfn.CONCAT(MONTH('Rates Database'!C8250),"-",'Rates Database'!B8250,"-",'Rates Database'!E8250,"-",'Rates Database'!G8250,"-",'Rates Database'!J8250)</f>
        <v>7-2020-National Grid-Residential-Rehoboth Muni Agg Rate</v>
      </c>
      <c r="D8251" s="2">
        <f t="shared" si="128"/>
        <v>1</v>
      </c>
    </row>
    <row r="8252" spans="2:4" ht="13.8" x14ac:dyDescent="0.2">
      <c r="B8252" s="18">
        <v>8249</v>
      </c>
      <c r="C8252" s="2" t="str">
        <f>_xlfn.CONCAT(MONTH('Rates Database'!C8251),"-",'Rates Database'!B8251,"-",'Rates Database'!E8251,"-",'Rates Database'!G8251,"-",'Rates Database'!J8251)</f>
        <v>7-2020-National Grid-Residential-Seekonk Muni Agg Rate</v>
      </c>
      <c r="D8252" s="2">
        <f t="shared" si="128"/>
        <v>1</v>
      </c>
    </row>
    <row r="8253" spans="2:4" ht="13.8" x14ac:dyDescent="0.2">
      <c r="B8253" s="18">
        <v>8250</v>
      </c>
      <c r="C8253" s="2" t="str">
        <f>_xlfn.CONCAT(MONTH('Rates Database'!C8252),"-",'Rates Database'!B8252,"-",'Rates Database'!E8252,"-",'Rates Database'!G8252,"-",'Rates Database'!J8252)</f>
        <v>7-2020-National Grid-Residential-Somerset Muni Agg Rate</v>
      </c>
      <c r="D8253" s="2">
        <f t="shared" si="128"/>
        <v>1</v>
      </c>
    </row>
    <row r="8254" spans="2:4" ht="13.8" x14ac:dyDescent="0.2">
      <c r="B8254" s="18">
        <v>8251</v>
      </c>
      <c r="C8254" s="2" t="str">
        <f>_xlfn.CONCAT(MONTH('Rates Database'!C8253),"-",'Rates Database'!B8253,"-",'Rates Database'!E8253,"-",'Rates Database'!G8253,"-",'Rates Database'!J8253)</f>
        <v>7-2020-National Grid-Residential-Swansea Muni Agg Rate</v>
      </c>
      <c r="D8254" s="2">
        <f t="shared" si="128"/>
        <v>1</v>
      </c>
    </row>
    <row r="8255" spans="2:4" ht="13.8" x14ac:dyDescent="0.2">
      <c r="B8255" s="18">
        <v>8252</v>
      </c>
      <c r="C8255" s="2" t="str">
        <f>_xlfn.CONCAT(MONTH('Rates Database'!C8254),"-",'Rates Database'!B8254,"-",'Rates Database'!E8254,"-",'Rates Database'!G8254,"-",'Rates Database'!J8254)</f>
        <v>7-2020-National Grid-Residential-Westford Muni Agg Rate</v>
      </c>
      <c r="D8255" s="2">
        <f t="shared" si="128"/>
        <v>1</v>
      </c>
    </row>
    <row r="8256" spans="2:4" ht="13.8" x14ac:dyDescent="0.2">
      <c r="B8256" s="18">
        <v>8253</v>
      </c>
      <c r="C8256" s="2" t="str">
        <f>_xlfn.CONCAT(MONTH('Rates Database'!C8255),"-",'Rates Database'!B8255,"-",'Rates Database'!E8255,"-",'Rates Database'!G8255,"-",'Rates Database'!J8255)</f>
        <v>7-2020-Eversource_EMA-Residential-Westport Muni Agg Rate</v>
      </c>
      <c r="D8256" s="2">
        <f t="shared" si="128"/>
        <v>1</v>
      </c>
    </row>
    <row r="8257" spans="2:4" ht="13.8" x14ac:dyDescent="0.2">
      <c r="B8257" s="18">
        <v>8254</v>
      </c>
      <c r="C8257" s="2" t="str">
        <f>_xlfn.CONCAT(MONTH('Rates Database'!C8256),"-",'Rates Database'!B8256,"-",'Rates Database'!E8256,"-",'Rates Database'!G8256,"-",'Rates Database'!J8256)</f>
        <v>7-2020-Unitil-Residential-Ashby Muni Agg Rate</v>
      </c>
      <c r="D8257" s="2">
        <f t="shared" si="128"/>
        <v>1</v>
      </c>
    </row>
    <row r="8258" spans="2:4" ht="13.8" x14ac:dyDescent="0.2">
      <c r="B8258" s="18">
        <v>8255</v>
      </c>
      <c r="C8258" s="2" t="str">
        <f>_xlfn.CONCAT(MONTH('Rates Database'!C8257),"-",'Rates Database'!B8257,"-",'Rates Database'!E8257,"-",'Rates Database'!G8257,"-",'Rates Database'!J8257)</f>
        <v>7-2020-National Grid-Residential-West Brookfield Muni Agg Rate</v>
      </c>
      <c r="D8258" s="2">
        <f t="shared" si="128"/>
        <v>1</v>
      </c>
    </row>
    <row r="8259" spans="2:4" ht="13.8" x14ac:dyDescent="0.2">
      <c r="B8259" s="18">
        <v>8256</v>
      </c>
      <c r="C8259" s="2" t="str">
        <f>_xlfn.CONCAT(MONTH('Rates Database'!C8258),"-",'Rates Database'!B8258,"-",'Rates Database'!E8258,"-",'Rates Database'!G8258,"-",'Rates Database'!J8258)</f>
        <v>7-2020-Eversource_EMA-Residential-Somerville Muni Agg Rate</v>
      </c>
      <c r="D8259" s="2">
        <f t="shared" si="128"/>
        <v>1</v>
      </c>
    </row>
    <row r="8260" spans="2:4" ht="13.8" x14ac:dyDescent="0.2">
      <c r="B8260" s="18">
        <v>8257</v>
      </c>
      <c r="C8260" s="2" t="str">
        <f>_xlfn.CONCAT(MONTH('Rates Database'!C8259),"-",'Rates Database'!B8259,"-",'Rates Database'!E8259,"-",'Rates Database'!G8259,"-",'Rates Database'!J8259)</f>
        <v>7-2020-National Grid-Residential-Gardner Muni Agg Rate</v>
      </c>
      <c r="D8260" s="2">
        <f t="shared" si="128"/>
        <v>1</v>
      </c>
    </row>
    <row r="8261" spans="2:4" ht="13.8" x14ac:dyDescent="0.2">
      <c r="B8261" s="18">
        <v>8258</v>
      </c>
      <c r="C8261" s="2" t="str">
        <f>_xlfn.CONCAT(MONTH('Rates Database'!C8260),"-",'Rates Database'!B8260,"-",'Rates Database'!E8260,"-",'Rates Database'!G8260,"-",'Rates Database'!J8260)</f>
        <v>7-2020-National Grid-Residential-Melrose Muni Agg Rate</v>
      </c>
      <c r="D8261" s="2">
        <f t="shared" ref="D8261:D8324" si="129">COUNTIF($C$4:$C$10092,C8261)</f>
        <v>1</v>
      </c>
    </row>
    <row r="8262" spans="2:4" ht="13.8" x14ac:dyDescent="0.2">
      <c r="B8262" s="18">
        <v>8259</v>
      </c>
      <c r="C8262" s="2" t="str">
        <f>_xlfn.CONCAT(MONTH('Rates Database'!C8261),"-",'Rates Database'!B8261,"-",'Rates Database'!E8261,"-",'Rates Database'!G8261,"-",'Rates Database'!J8261)</f>
        <v>7-2020-Eversource_EMA-Residential-Kingston Muni Agg Rate</v>
      </c>
      <c r="D8262" s="2">
        <f t="shared" si="129"/>
        <v>1</v>
      </c>
    </row>
    <row r="8263" spans="2:4" ht="13.8" x14ac:dyDescent="0.2">
      <c r="B8263" s="18">
        <v>8260</v>
      </c>
      <c r="C8263" s="2" t="str">
        <f>_xlfn.CONCAT(MONTH('Rates Database'!C8262),"-",'Rates Database'!B8262,"-",'Rates Database'!E8262,"-",'Rates Database'!G8262,"-",'Rates Database'!J8262)</f>
        <v>7-2020-Eversource_WMA-Residential-Greenfield Muni Agg Rate</v>
      </c>
      <c r="D8263" s="2">
        <f t="shared" si="129"/>
        <v>1</v>
      </c>
    </row>
    <row r="8264" spans="2:4" ht="13.8" x14ac:dyDescent="0.2">
      <c r="B8264" s="18">
        <v>8261</v>
      </c>
      <c r="C8264" s="2" t="str">
        <f>_xlfn.CONCAT(MONTH('Rates Database'!C8263),"-",'Rates Database'!B8263,"-",'Rates Database'!E8263,"-",'Rates Database'!G8263,"-",'Rates Database'!J8263)</f>
        <v>7-2020-Eversource_EMA-Residential-Dedham Muni Agg Rate</v>
      </c>
      <c r="D8264" s="2">
        <f t="shared" si="129"/>
        <v>1</v>
      </c>
    </row>
    <row r="8265" spans="2:4" ht="13.8" x14ac:dyDescent="0.2">
      <c r="B8265" s="18">
        <v>8262</v>
      </c>
      <c r="C8265" s="2" t="str">
        <f>_xlfn.CONCAT(MONTH('Rates Database'!C8264),"-",'Rates Database'!B8264,"-",'Rates Database'!E8264,"-",'Rates Database'!G8264,"-",'Rates Database'!J8264)</f>
        <v>7-2020-National Grid-Residential-Avon Muni Agg Rate</v>
      </c>
      <c r="D8265" s="2">
        <f t="shared" si="129"/>
        <v>1</v>
      </c>
    </row>
    <row r="8266" spans="2:4" ht="13.8" x14ac:dyDescent="0.2">
      <c r="B8266" s="18">
        <v>8263</v>
      </c>
      <c r="C8266" s="2" t="str">
        <f>_xlfn.CONCAT(MONTH('Rates Database'!C8265),"-",'Rates Database'!B8265,"-",'Rates Database'!E8265,"-",'Rates Database'!G8265,"-",'Rates Database'!J8265)</f>
        <v>7-2020-National Grid-Residential-Billerica Muni Agg Rate</v>
      </c>
      <c r="D8266" s="2">
        <f t="shared" si="129"/>
        <v>1</v>
      </c>
    </row>
    <row r="8267" spans="2:4" ht="13.8" x14ac:dyDescent="0.2">
      <c r="B8267" s="18">
        <v>8264</v>
      </c>
      <c r="C8267" s="2" t="str">
        <f>_xlfn.CONCAT(MONTH('Rates Database'!C8266),"-",'Rates Database'!B8266,"-",'Rates Database'!E8266,"-",'Rates Database'!G8266,"-",'Rates Database'!J8266)</f>
        <v>7-2020-National Grid-Residential-Harvard Muni Agg Rate</v>
      </c>
      <c r="D8267" s="2">
        <f t="shared" si="129"/>
        <v>1</v>
      </c>
    </row>
    <row r="8268" spans="2:4" ht="13.8" x14ac:dyDescent="0.2">
      <c r="B8268" s="18">
        <v>8265</v>
      </c>
      <c r="C8268" s="2" t="str">
        <f>_xlfn.CONCAT(MONTH('Rates Database'!C8267),"-",'Rates Database'!B8267,"-",'Rates Database'!E8267,"-",'Rates Database'!G8267,"-",'Rates Database'!J8267)</f>
        <v>7-2020-National Grid-Residential-Heath Muni Agg Rate</v>
      </c>
      <c r="D8268" s="2">
        <f t="shared" si="129"/>
        <v>1</v>
      </c>
    </row>
    <row r="8269" spans="2:4" ht="13.8" x14ac:dyDescent="0.2">
      <c r="B8269" s="18">
        <v>8266</v>
      </c>
      <c r="C8269" s="2" t="str">
        <f>_xlfn.CONCAT(MONTH('Rates Database'!C8268),"-",'Rates Database'!B8268,"-",'Rates Database'!E8268,"-",'Rates Database'!G8268,"-",'Rates Database'!J8268)</f>
        <v>7-2020-National Grid-Residential-Tyngsborough Muni Agg Rate</v>
      </c>
      <c r="D8269" s="2">
        <f t="shared" si="129"/>
        <v>1</v>
      </c>
    </row>
    <row r="8270" spans="2:4" ht="13.8" x14ac:dyDescent="0.2">
      <c r="B8270" s="18">
        <v>8267</v>
      </c>
      <c r="C8270" s="2" t="str">
        <f>_xlfn.CONCAT(MONTH('Rates Database'!C8269),"-",'Rates Database'!B8269,"-",'Rates Database'!E8269,"-",'Rates Database'!G8269,"-",'Rates Database'!J8269)</f>
        <v>7-2020-National Grid-Residential-Clarksburg Muni Agg Rate</v>
      </c>
      <c r="D8270" s="2">
        <f t="shared" si="129"/>
        <v>1</v>
      </c>
    </row>
    <row r="8271" spans="2:4" ht="13.8" x14ac:dyDescent="0.2">
      <c r="B8271" s="18">
        <v>8268</v>
      </c>
      <c r="C8271" s="2" t="str">
        <f>_xlfn.CONCAT(MONTH('Rates Database'!C8270),"-",'Rates Database'!B8270,"-",'Rates Database'!E8270,"-",'Rates Database'!G8270,"-",'Rates Database'!J8270)</f>
        <v>7-2020-Eversource_WMA-Residential-Dalton Muni Agg Rate</v>
      </c>
      <c r="D8271" s="2">
        <f t="shared" si="129"/>
        <v>1</v>
      </c>
    </row>
    <row r="8272" spans="2:4" ht="13.8" x14ac:dyDescent="0.2">
      <c r="B8272" s="18">
        <v>8269</v>
      </c>
      <c r="C8272" s="2" t="str">
        <f>_xlfn.CONCAT(MONTH('Rates Database'!C8271),"-",'Rates Database'!B8271,"-",'Rates Database'!E8271,"-",'Rates Database'!G8271,"-",'Rates Database'!J8271)</f>
        <v>7-2020-National Grid-Residential-Florida Muni Agg Rate</v>
      </c>
      <c r="D8272" s="2">
        <f t="shared" si="129"/>
        <v>1</v>
      </c>
    </row>
    <row r="8273" spans="2:4" ht="13.8" x14ac:dyDescent="0.2">
      <c r="B8273" s="18">
        <v>8270</v>
      </c>
      <c r="C8273" s="2" t="str">
        <f>_xlfn.CONCAT(MONTH('Rates Database'!C8272),"-",'Rates Database'!B8272,"-",'Rates Database'!E8272,"-",'Rates Database'!G8272,"-",'Rates Database'!J8272)</f>
        <v>7-2020-Eversource_WMA-Residential-Lenox Muni Agg Rate</v>
      </c>
      <c r="D8273" s="2">
        <f t="shared" si="129"/>
        <v>1</v>
      </c>
    </row>
    <row r="8274" spans="2:4" ht="13.8" x14ac:dyDescent="0.2">
      <c r="B8274" s="18">
        <v>8271</v>
      </c>
      <c r="C8274" s="2" t="str">
        <f>_xlfn.CONCAT(MONTH('Rates Database'!C8273),"-",'Rates Database'!B8273,"-",'Rates Database'!E8273,"-",'Rates Database'!G8273,"-",'Rates Database'!J8273)</f>
        <v>7-2020-National Grid-Residential-Monterey Muni Agg Rate</v>
      </c>
      <c r="D8274" s="2">
        <f t="shared" si="129"/>
        <v>1</v>
      </c>
    </row>
    <row r="8275" spans="2:4" ht="13.8" x14ac:dyDescent="0.2">
      <c r="B8275" s="18">
        <v>8272</v>
      </c>
      <c r="C8275" s="2" t="str">
        <f>_xlfn.CONCAT(MONTH('Rates Database'!C8274),"-",'Rates Database'!B8274,"-",'Rates Database'!E8274,"-",'Rates Database'!G8274,"-",'Rates Database'!J8274)</f>
        <v>7-2020-National Grid-Residential-New Marlborough Muni Agg Rate</v>
      </c>
      <c r="D8275" s="2">
        <f t="shared" si="129"/>
        <v>1</v>
      </c>
    </row>
    <row r="8276" spans="2:4" ht="13.8" x14ac:dyDescent="0.2">
      <c r="B8276" s="18">
        <v>8273</v>
      </c>
      <c r="C8276" s="2" t="str">
        <f>_xlfn.CONCAT(MONTH('Rates Database'!C8275),"-",'Rates Database'!B8275,"-",'Rates Database'!E8275,"-",'Rates Database'!G8275,"-",'Rates Database'!J8275)</f>
        <v>7-2020-National Grid-Residential-North Adams Muni Agg Rate</v>
      </c>
      <c r="D8276" s="2">
        <f t="shared" si="129"/>
        <v>1</v>
      </c>
    </row>
    <row r="8277" spans="2:4" ht="13.8" x14ac:dyDescent="0.2">
      <c r="B8277" s="18">
        <v>8274</v>
      </c>
      <c r="C8277" s="2" t="str">
        <f>_xlfn.CONCAT(MONTH('Rates Database'!C8276),"-",'Rates Database'!B8276,"-",'Rates Database'!E8276,"-",'Rates Database'!G8276,"-",'Rates Database'!J8276)</f>
        <v>7-2020-National Grid-Residential-Sheffield Muni Agg Rate</v>
      </c>
      <c r="D8277" s="2">
        <f t="shared" si="129"/>
        <v>1</v>
      </c>
    </row>
    <row r="8278" spans="2:4" ht="13.8" x14ac:dyDescent="0.2">
      <c r="B8278" s="18">
        <v>8275</v>
      </c>
      <c r="C8278" s="2" t="str">
        <f>_xlfn.CONCAT(MONTH('Rates Database'!C8277),"-",'Rates Database'!B8277,"-",'Rates Database'!E8277,"-",'Rates Database'!G8277,"-",'Rates Database'!J8277)</f>
        <v>7-2020-National Grid-Residential-West Stockbridge Muni Agg Rate</v>
      </c>
      <c r="D8278" s="2">
        <f t="shared" si="129"/>
        <v>1</v>
      </c>
    </row>
    <row r="8279" spans="2:4" ht="13.8" x14ac:dyDescent="0.2">
      <c r="B8279" s="18">
        <v>8276</v>
      </c>
      <c r="C8279" s="2" t="str">
        <f>_xlfn.CONCAT(MONTH('Rates Database'!C8278),"-",'Rates Database'!B8278,"-",'Rates Database'!E8278,"-",'Rates Database'!G8278,"-",'Rates Database'!J8278)</f>
        <v>7-2020-National Grid-Residential-Williamstown Muni Agg Rate</v>
      </c>
      <c r="D8279" s="2">
        <f t="shared" si="129"/>
        <v>1</v>
      </c>
    </row>
    <row r="8280" spans="2:4" ht="13.8" x14ac:dyDescent="0.2">
      <c r="B8280" s="18">
        <v>8277</v>
      </c>
      <c r="C8280" s="2" t="str">
        <f>_xlfn.CONCAT(MONTH('Rates Database'!C8279),"-",'Rates Database'!B8279,"-",'Rates Database'!E8279,"-",'Rates Database'!G8279,"-",'Rates Database'!J8279)</f>
        <v>7-2020-National Grid-Residential-Rockland Muni Agg Rate</v>
      </c>
      <c r="D8280" s="2">
        <f t="shared" si="129"/>
        <v>1</v>
      </c>
    </row>
    <row r="8281" spans="2:4" ht="13.8" x14ac:dyDescent="0.2">
      <c r="B8281" s="18">
        <v>8278</v>
      </c>
      <c r="C8281" s="2" t="str">
        <f>_xlfn.CONCAT(MONTH('Rates Database'!C8280),"-",'Rates Database'!B8280,"-",'Rates Database'!E8280,"-",'Rates Database'!G8280,"-",'Rates Database'!J8280)</f>
        <v>7-2020-Eversource_EMA-Residential-Sudbury Muni Agg Rate</v>
      </c>
      <c r="D8281" s="2">
        <f t="shared" si="129"/>
        <v>1</v>
      </c>
    </row>
    <row r="8282" spans="2:4" ht="13.8" x14ac:dyDescent="0.2">
      <c r="B8282" s="18">
        <v>8279</v>
      </c>
      <c r="C8282" s="2" t="str">
        <f>_xlfn.CONCAT(MONTH('Rates Database'!C8281),"-",'Rates Database'!B8281,"-",'Rates Database'!E8281,"-",'Rates Database'!G8281,"-",'Rates Database'!J8281)</f>
        <v>7-2020-Eversource_EMA-Residential-Wareham Muni Agg Rate</v>
      </c>
      <c r="D8282" s="2">
        <f t="shared" si="129"/>
        <v>1</v>
      </c>
    </row>
    <row r="8283" spans="2:4" ht="13.8" x14ac:dyDescent="0.2">
      <c r="B8283" s="18">
        <v>8280</v>
      </c>
      <c r="C8283" s="2" t="str">
        <f>_xlfn.CONCAT(MONTH('Rates Database'!C8282),"-",'Rates Database'!B8282,"-",'Rates Database'!E8282,"-",'Rates Database'!G8282,"-",'Rates Database'!J8282)</f>
        <v>7-2020-National Grid-Residential-Egremont Muni Agg Rate</v>
      </c>
      <c r="D8283" s="2">
        <f t="shared" si="129"/>
        <v>1</v>
      </c>
    </row>
    <row r="8284" spans="2:4" ht="13.8" x14ac:dyDescent="0.2">
      <c r="B8284" s="18">
        <v>8281</v>
      </c>
      <c r="C8284" s="2" t="str">
        <f>_xlfn.CONCAT(MONTH('Rates Database'!C8283),"-",'Rates Database'!B8283,"-",'Rates Database'!E8283,"-",'Rates Database'!G8283,"-",'Rates Database'!J8283)</f>
        <v>7-2020-National Grid-Residential-North Andover Muni Agg Rate</v>
      </c>
      <c r="D8284" s="2">
        <f t="shared" si="129"/>
        <v>1</v>
      </c>
    </row>
    <row r="8285" spans="2:4" ht="13.8" x14ac:dyDescent="0.2">
      <c r="B8285" s="18">
        <v>8282</v>
      </c>
      <c r="C8285" s="2" t="str">
        <f>_xlfn.CONCAT(MONTH('Rates Database'!C8284),"-",'Rates Database'!B8284,"-",'Rates Database'!E8284,"-",'Rates Database'!G8284,"-",'Rates Database'!J8284)</f>
        <v>7-2020-National Grid-Residential-Grafton Muni Agg Rate</v>
      </c>
      <c r="D8285" s="2">
        <f t="shared" si="129"/>
        <v>1</v>
      </c>
    </row>
    <row r="8286" spans="2:4" ht="13.8" x14ac:dyDescent="0.2">
      <c r="B8286" s="18">
        <v>8283</v>
      </c>
      <c r="C8286" s="2" t="str">
        <f>_xlfn.CONCAT(MONTH('Rates Database'!C8285),"-",'Rates Database'!B8285,"-",'Rates Database'!E8285,"-",'Rates Database'!G8285,"-",'Rates Database'!J8285)</f>
        <v>7-2020-National Grid-Residential-Halifax Muni Agg Rate</v>
      </c>
      <c r="D8286" s="2">
        <f t="shared" si="129"/>
        <v>1</v>
      </c>
    </row>
    <row r="8287" spans="2:4" ht="13.8" x14ac:dyDescent="0.2">
      <c r="B8287" s="18">
        <v>8284</v>
      </c>
      <c r="C8287" s="2" t="str">
        <f>_xlfn.CONCAT(MONTH('Rates Database'!C8286),"-",'Rates Database'!B8286,"-",'Rates Database'!E8286,"-",'Rates Database'!G8286,"-",'Rates Database'!J8286)</f>
        <v>7-2020-National Grid-Residential-Southborough Muni Agg Rate</v>
      </c>
      <c r="D8287" s="2">
        <f t="shared" si="129"/>
        <v>1</v>
      </c>
    </row>
    <row r="8288" spans="2:4" ht="13.8" x14ac:dyDescent="0.2">
      <c r="B8288" s="18">
        <v>8285</v>
      </c>
      <c r="C8288" s="2" t="str">
        <f>_xlfn.CONCAT(MONTH('Rates Database'!C8287),"-",'Rates Database'!B8287,"-",'Rates Database'!E8287,"-",'Rates Database'!G8287,"-",'Rates Database'!J8287)</f>
        <v>7-2020-Eversource_EMA-Residential-Stoneham Muni Agg Rate</v>
      </c>
      <c r="D8288" s="2">
        <f t="shared" si="129"/>
        <v>1</v>
      </c>
    </row>
    <row r="8289" spans="2:4" ht="13.8" x14ac:dyDescent="0.2">
      <c r="B8289" s="18">
        <v>8286</v>
      </c>
      <c r="C8289" s="2" t="str">
        <f>_xlfn.CONCAT(MONTH('Rates Database'!C8288),"-",'Rates Database'!B8288,"-",'Rates Database'!E8288,"-",'Rates Database'!G8288,"-",'Rates Database'!J8288)</f>
        <v>7-2020-National Grid-Residential-Webster Muni Agg Rate</v>
      </c>
      <c r="D8289" s="2">
        <f t="shared" si="129"/>
        <v>1</v>
      </c>
    </row>
    <row r="8290" spans="2:4" ht="13.8" x14ac:dyDescent="0.2">
      <c r="B8290" s="18">
        <v>8287</v>
      </c>
      <c r="C8290" s="2" t="str">
        <f>_xlfn.CONCAT(MONTH('Rates Database'!C8289),"-",'Rates Database'!B8289,"-",'Rates Database'!E8289,"-",'Rates Database'!G8289,"-",'Rates Database'!J8289)</f>
        <v>7-2020-National Grid-Residential-Sutton Muni Agg Rate</v>
      </c>
      <c r="D8290" s="2">
        <f t="shared" si="129"/>
        <v>1</v>
      </c>
    </row>
    <row r="8291" spans="2:4" ht="13.8" x14ac:dyDescent="0.2">
      <c r="B8291" s="18">
        <v>8288</v>
      </c>
      <c r="C8291" s="2" t="str">
        <f>_xlfn.CONCAT(MONTH('Rates Database'!C8290),"-",'Rates Database'!B8290,"-",'Rates Database'!E8290,"-",'Rates Database'!G8290,"-",'Rates Database'!J8290)</f>
        <v>7-2020-Eversource_EMA-Residential-Carlisle Muni Agg Rate</v>
      </c>
      <c r="D8291" s="2">
        <f t="shared" si="129"/>
        <v>1</v>
      </c>
    </row>
    <row r="8292" spans="2:4" ht="13.8" x14ac:dyDescent="0.2">
      <c r="B8292" s="18">
        <v>8289</v>
      </c>
      <c r="C8292" s="2" t="str">
        <f>_xlfn.CONCAT(MONTH('Rates Database'!C8291),"-",'Rates Database'!B8291,"-",'Rates Database'!E8291,"-",'Rates Database'!G8291,"-",'Rates Database'!J8291)</f>
        <v>7-2020-Eversource_EMA-Residential-Acton Muni Agg Rate</v>
      </c>
      <c r="D8292" s="2">
        <f t="shared" si="129"/>
        <v>1</v>
      </c>
    </row>
    <row r="8293" spans="2:4" ht="13.8" x14ac:dyDescent="0.2">
      <c r="B8293" s="18">
        <v>8290</v>
      </c>
      <c r="C8293" s="2" t="str">
        <f>_xlfn.CONCAT(MONTH('Rates Database'!C8292),"-",'Rates Database'!B8292,"-",'Rates Database'!E8292,"-",'Rates Database'!G8292,"-",'Rates Database'!J8292)</f>
        <v>7-2020-Unitil-Residential-Lunenburg Muni Agg Rate</v>
      </c>
      <c r="D8293" s="2">
        <f t="shared" si="129"/>
        <v>1</v>
      </c>
    </row>
    <row r="8294" spans="2:4" ht="13.8" x14ac:dyDescent="0.2">
      <c r="B8294" s="18">
        <v>8291</v>
      </c>
      <c r="C8294" s="2" t="str">
        <f>_xlfn.CONCAT(MONTH('Rates Database'!C8293),"-",'Rates Database'!B8293,"-",'Rates Database'!E8293,"-",'Rates Database'!G8293,"-",'Rates Database'!J8293)</f>
        <v>7-2020-Eversource_EMA-Residential-Arlington Muni Agg Rate</v>
      </c>
      <c r="D8294" s="2">
        <f t="shared" si="129"/>
        <v>1</v>
      </c>
    </row>
    <row r="8295" spans="2:4" ht="13.8" x14ac:dyDescent="0.2">
      <c r="B8295" s="18">
        <v>8292</v>
      </c>
      <c r="C8295" s="2" t="str">
        <f>_xlfn.CONCAT(MONTH('Rates Database'!C8294),"-",'Rates Database'!B8294,"-",'Rates Database'!E8294,"-",'Rates Database'!G8294,"-",'Rates Database'!J8294)</f>
        <v>7-2020-Eversource_EMA-Residential-Ashland Muni Agg Rate</v>
      </c>
      <c r="D8295" s="2">
        <f t="shared" si="129"/>
        <v>1</v>
      </c>
    </row>
    <row r="8296" spans="2:4" ht="13.8" x14ac:dyDescent="0.2">
      <c r="B8296" s="18">
        <v>8293</v>
      </c>
      <c r="C8296" s="2" t="str">
        <f>_xlfn.CONCAT(MONTH('Rates Database'!C8295),"-",'Rates Database'!B8295,"-",'Rates Database'!E8295,"-",'Rates Database'!G8295,"-",'Rates Database'!J8295)</f>
        <v>7-2020-Eversource_EMA-Residential-Plympton Muni Agg Rate</v>
      </c>
      <c r="D8296" s="2">
        <f t="shared" si="129"/>
        <v>1</v>
      </c>
    </row>
    <row r="8297" spans="2:4" ht="13.8" x14ac:dyDescent="0.2">
      <c r="B8297" s="18">
        <v>8294</v>
      </c>
      <c r="C8297" s="2" t="str">
        <f>_xlfn.CONCAT(MONTH('Rates Database'!C8296),"-",'Rates Database'!B8296,"-",'Rates Database'!E8296,"-",'Rates Database'!G8296,"-",'Rates Database'!J8296)</f>
        <v>7-2020-National Grid-Residential-Salisbury Muni Agg Rate</v>
      </c>
      <c r="D8297" s="2">
        <f t="shared" si="129"/>
        <v>1</v>
      </c>
    </row>
    <row r="8298" spans="2:4" ht="13.8" x14ac:dyDescent="0.2">
      <c r="B8298" s="18">
        <v>8295</v>
      </c>
      <c r="C8298" s="2" t="str">
        <f>_xlfn.CONCAT(MONTH('Rates Database'!C8297),"-",'Rates Database'!B8297,"-",'Rates Database'!E8297,"-",'Rates Database'!G8297,"-",'Rates Database'!J8297)</f>
        <v>7-2020-National Grid-Residential-Gloucester Muni Agg Rate</v>
      </c>
      <c r="D8298" s="2">
        <f t="shared" si="129"/>
        <v>1</v>
      </c>
    </row>
    <row r="8299" spans="2:4" ht="13.8" x14ac:dyDescent="0.2">
      <c r="B8299" s="18">
        <v>8296</v>
      </c>
      <c r="C8299" s="2" t="str">
        <f>_xlfn.CONCAT(MONTH('Rates Database'!C8298),"-",'Rates Database'!B8298,"-",'Rates Database'!E8298,"-",'Rates Database'!G8298,"-",'Rates Database'!J8298)</f>
        <v>7-2020-Eversource_EMA-Residential-Bedford Muni Agg Rate</v>
      </c>
      <c r="D8299" s="2">
        <f t="shared" si="129"/>
        <v>1</v>
      </c>
    </row>
    <row r="8300" spans="2:4" ht="13.8" x14ac:dyDescent="0.2">
      <c r="B8300" s="18">
        <v>8297</v>
      </c>
      <c r="C8300" s="2" t="str">
        <f>_xlfn.CONCAT(MONTH('Rates Database'!C8299),"-",'Rates Database'!B8299,"-",'Rates Database'!E8299,"-",'Rates Database'!G8299,"-",'Rates Database'!J8299)</f>
        <v>7-2020-National Grid-Residential-Salem Muni Agg Rate</v>
      </c>
      <c r="D8300" s="2">
        <f t="shared" si="129"/>
        <v>1</v>
      </c>
    </row>
    <row r="8301" spans="2:4" ht="13.8" x14ac:dyDescent="0.2">
      <c r="B8301" s="18">
        <v>8298</v>
      </c>
      <c r="C8301" s="2" t="str">
        <f>_xlfn.CONCAT(MONTH('Rates Database'!C8300),"-",'Rates Database'!B8300,"-",'Rates Database'!E8300,"-",'Rates Database'!G8300,"-",'Rates Database'!J8300)</f>
        <v>7-2020-Eversource_EMA-Residential-Cambridge Muni Agg Rate</v>
      </c>
      <c r="D8301" s="2">
        <f t="shared" si="129"/>
        <v>1</v>
      </c>
    </row>
    <row r="8302" spans="2:4" ht="13.8" x14ac:dyDescent="0.2">
      <c r="B8302" s="18">
        <v>8299</v>
      </c>
      <c r="C8302" s="2" t="str">
        <f>_xlfn.CONCAT(MONTH('Rates Database'!C8301),"-",'Rates Database'!B8301,"-",'Rates Database'!E8301,"-",'Rates Database'!G8301,"-",'Rates Database'!J8301)</f>
        <v>7-2020-Eversource_EMA-Residential-Winchester Muni Agg Rate</v>
      </c>
      <c r="D8302" s="2">
        <f t="shared" si="129"/>
        <v>1</v>
      </c>
    </row>
    <row r="8303" spans="2:4" ht="13.8" x14ac:dyDescent="0.2">
      <c r="B8303" s="18">
        <v>8300</v>
      </c>
      <c r="C8303" s="2" t="str">
        <f>_xlfn.CONCAT(MONTH('Rates Database'!C8302),"-",'Rates Database'!B8302,"-",'Rates Database'!E8302,"-",'Rates Database'!G8302,"-",'Rates Database'!J8302)</f>
        <v>7-2020-National Grid-Residential-Berlin Muni Agg Rate</v>
      </c>
      <c r="D8303" s="2">
        <f t="shared" si="129"/>
        <v>1</v>
      </c>
    </row>
    <row r="8304" spans="2:4" ht="13.8" x14ac:dyDescent="0.2">
      <c r="B8304" s="18">
        <v>8301</v>
      </c>
      <c r="C8304" s="2" t="str">
        <f>_xlfn.CONCAT(MONTH('Rates Database'!C8303),"-",'Rates Database'!B8303,"-",'Rates Database'!E8303,"-",'Rates Database'!G8303,"-",'Rates Database'!J8303)</f>
        <v>7-2020-National Grid-Residential-Bellingham Muni Agg Rate</v>
      </c>
      <c r="D8304" s="2">
        <f t="shared" si="129"/>
        <v>1</v>
      </c>
    </row>
    <row r="8305" spans="2:4" ht="13.8" x14ac:dyDescent="0.2">
      <c r="B8305" s="18">
        <v>8302</v>
      </c>
      <c r="C8305" s="2" t="str">
        <f>_xlfn.CONCAT(MONTH('Rates Database'!C8304),"-",'Rates Database'!B8304,"-",'Rates Database'!E8304,"-",'Rates Database'!G8304,"-",'Rates Database'!J8304)</f>
        <v>7-2020-Eversource_EMA-Residential-Natick Muni Agg Rate</v>
      </c>
      <c r="D8305" s="2">
        <f t="shared" si="129"/>
        <v>1</v>
      </c>
    </row>
    <row r="8306" spans="2:4" ht="13.8" x14ac:dyDescent="0.2">
      <c r="B8306" s="18">
        <v>8303</v>
      </c>
      <c r="C8306" s="2" t="str">
        <f>_xlfn.CONCAT(MONTH('Rates Database'!C8305),"-",'Rates Database'!B8305,"-",'Rates Database'!E8305,"-",'Rates Database'!G8305,"-",'Rates Database'!J8305)</f>
        <v>7-2020-National Grid-Residential-Nantucket Muni Agg Rate</v>
      </c>
      <c r="D8306" s="2">
        <f t="shared" si="129"/>
        <v>1</v>
      </c>
    </row>
    <row r="8307" spans="2:4" ht="13.8" x14ac:dyDescent="0.2">
      <c r="B8307" s="18">
        <v>8304</v>
      </c>
      <c r="C8307" s="2" t="str">
        <f>_xlfn.CONCAT(MONTH('Rates Database'!C8306),"-",'Rates Database'!B8306,"-",'Rates Database'!E8306,"-",'Rates Database'!G8306,"-",'Rates Database'!J8306)</f>
        <v>7-2020-National Grid-Residential-West Bridgewater Muni Agg Rate</v>
      </c>
      <c r="D8307" s="2">
        <f t="shared" si="129"/>
        <v>1</v>
      </c>
    </row>
    <row r="8308" spans="2:4" ht="13.8" x14ac:dyDescent="0.2">
      <c r="B8308" s="18">
        <v>8305</v>
      </c>
      <c r="C8308" s="2" t="str">
        <f>_xlfn.CONCAT(MONTH('Rates Database'!C8307),"-",'Rates Database'!B8307,"-",'Rates Database'!E8307,"-",'Rates Database'!G8307,"-",'Rates Database'!J8307)</f>
        <v>7-2020-Eversource_EMA-Residential-Newton Muni Agg Rate</v>
      </c>
      <c r="D8308" s="2">
        <f t="shared" si="129"/>
        <v>1</v>
      </c>
    </row>
    <row r="8309" spans="2:4" ht="13.8" x14ac:dyDescent="0.2">
      <c r="B8309" s="18">
        <v>8306</v>
      </c>
      <c r="C8309" s="2" t="str">
        <f>_xlfn.CONCAT(MONTH('Rates Database'!C8308),"-",'Rates Database'!B8308,"-",'Rates Database'!E8308,"-",'Rates Database'!G8308,"-",'Rates Database'!J8308)</f>
        <v>7-2020-Eversource_EMA-Residential-Holliston Muni Agg Rate</v>
      </c>
      <c r="D8309" s="2">
        <f t="shared" si="129"/>
        <v>1</v>
      </c>
    </row>
    <row r="8310" spans="2:4" ht="13.8" x14ac:dyDescent="0.2">
      <c r="B8310" s="18">
        <v>8307</v>
      </c>
      <c r="C8310" s="2" t="str">
        <f>_xlfn.CONCAT(MONTH('Rates Database'!C8309),"-",'Rates Database'!B8309,"-",'Rates Database'!E8309,"-",'Rates Database'!G8309,"-",'Rates Database'!J8309)</f>
        <v>7-2020-National Grid-Residential-Hamilton Muni Agg Rate</v>
      </c>
      <c r="D8310" s="2">
        <f t="shared" si="129"/>
        <v>1</v>
      </c>
    </row>
    <row r="8311" spans="2:4" ht="13.8" x14ac:dyDescent="0.2">
      <c r="B8311" s="18">
        <v>8308</v>
      </c>
      <c r="C8311" s="2" t="str">
        <f>_xlfn.CONCAT(MONTH('Rates Database'!C8310),"-",'Rates Database'!B8310,"-",'Rates Database'!E8310,"-",'Rates Database'!G8310,"-",'Rates Database'!J8310)</f>
        <v>7-2020-National Grid-Residential-Millville Muni Agg Rate</v>
      </c>
      <c r="D8311" s="2">
        <f t="shared" si="129"/>
        <v>1</v>
      </c>
    </row>
    <row r="8312" spans="2:4" ht="13.8" x14ac:dyDescent="0.2">
      <c r="B8312" s="18">
        <v>8309</v>
      </c>
      <c r="C8312" s="2" t="str">
        <f>_xlfn.CONCAT(MONTH('Rates Database'!C8311),"-",'Rates Database'!B8311,"-",'Rates Database'!E8311,"-",'Rates Database'!G8311,"-",'Rates Database'!J8311)</f>
        <v>7-2020-National Grid-Residential-Worcester Muni Agg Rate</v>
      </c>
      <c r="D8312" s="2">
        <f t="shared" si="129"/>
        <v>1</v>
      </c>
    </row>
    <row r="8313" spans="2:4" ht="13.8" x14ac:dyDescent="0.2">
      <c r="B8313" s="18">
        <v>8310</v>
      </c>
      <c r="C8313" s="2" t="str">
        <f>_xlfn.CONCAT(MONTH('Rates Database'!C8312),"-",'Rates Database'!B8312,"-",'Rates Database'!E8312,"-",'Rates Database'!G8312,"-",'Rates Database'!J8312)</f>
        <v>7-2020-National Grid-Residential-Swampscott Muni Agg Rate</v>
      </c>
      <c r="D8313" s="2">
        <f t="shared" si="129"/>
        <v>1</v>
      </c>
    </row>
    <row r="8314" spans="2:4" ht="13.8" x14ac:dyDescent="0.2">
      <c r="B8314" s="18">
        <v>8311</v>
      </c>
      <c r="C8314" s="2" t="str">
        <f>_xlfn.CONCAT(MONTH('Rates Database'!C8313),"-",'Rates Database'!B8313,"-",'Rates Database'!E8313,"-",'Rates Database'!G8313,"-",'Rates Database'!J8313)</f>
        <v>7-2020-Eversource_EMA-Residential-Watertown Muni Agg Rate</v>
      </c>
      <c r="D8314" s="2">
        <f t="shared" si="129"/>
        <v>1</v>
      </c>
    </row>
    <row r="8315" spans="2:4" ht="13.8" x14ac:dyDescent="0.2">
      <c r="B8315" s="18">
        <v>8312</v>
      </c>
      <c r="C8315" s="2" t="str">
        <f>_xlfn.CONCAT(MONTH('Rates Database'!C8314),"-",'Rates Database'!B8314,"-",'Rates Database'!E8314,"-",'Rates Database'!G8314,"-",'Rates Database'!J8314)</f>
        <v>7-2020-National Grid-Residential-Medford Muni Agg Rate</v>
      </c>
      <c r="D8315" s="2">
        <f t="shared" si="129"/>
        <v>1</v>
      </c>
    </row>
    <row r="8316" spans="2:4" ht="13.8" x14ac:dyDescent="0.2">
      <c r="B8316" s="18">
        <v>8313</v>
      </c>
      <c r="C8316" s="2" t="str">
        <f>_xlfn.CONCAT(MONTH('Rates Database'!C8315),"-",'Rates Database'!B8315,"-",'Rates Database'!E8315,"-",'Rates Database'!G8315,"-",'Rates Database'!J8315)</f>
        <v>7-2020-Eversource_EMA-Residential-Walpole Muni Agg Rate</v>
      </c>
      <c r="D8316" s="2">
        <f t="shared" si="129"/>
        <v>1</v>
      </c>
    </row>
    <row r="8317" spans="2:4" ht="13.8" x14ac:dyDescent="0.2">
      <c r="B8317" s="18">
        <v>8314</v>
      </c>
      <c r="C8317" s="2" t="str">
        <f>_xlfn.CONCAT(MONTH('Rates Database'!C8316),"-",'Rates Database'!B8316,"-",'Rates Database'!E8316,"-",'Rates Database'!G8316,"-",'Rates Database'!J8316)</f>
        <v>7-2020-Eversource_EMA-Residential-Brookline Muni Agg Rate</v>
      </c>
      <c r="D8317" s="2">
        <f t="shared" si="129"/>
        <v>1</v>
      </c>
    </row>
    <row r="8318" spans="2:4" ht="13.8" x14ac:dyDescent="0.2">
      <c r="B8318" s="18">
        <v>8315</v>
      </c>
      <c r="C8318" s="2" t="str">
        <f>_xlfn.CONCAT(MONTH('Rates Database'!C8317),"-",'Rates Database'!B8317,"-",'Rates Database'!E8317,"-",'Rates Database'!G8317,"-",'Rates Database'!J8317)</f>
        <v>7-2020-Eversource_EMA-Residential-Lexington Muni Agg Rate</v>
      </c>
      <c r="D8318" s="2">
        <f t="shared" si="129"/>
        <v>1</v>
      </c>
    </row>
    <row r="8319" spans="2:4" ht="13.8" x14ac:dyDescent="0.2">
      <c r="B8319" s="18">
        <v>8316</v>
      </c>
      <c r="C8319" s="2" t="str">
        <f>_xlfn.CONCAT(MONTH('Rates Database'!C8318),"-",'Rates Database'!B8318,"-",'Rates Database'!E8318,"-",'Rates Database'!G8318,"-",'Rates Database'!J8318)</f>
        <v>7-2020-National Grid-Residential-Foxborough Muni Agg Rate</v>
      </c>
      <c r="D8319" s="2">
        <f t="shared" si="129"/>
        <v>1</v>
      </c>
    </row>
    <row r="8320" spans="2:4" ht="13.8" x14ac:dyDescent="0.2">
      <c r="B8320" s="18">
        <v>8317</v>
      </c>
      <c r="C8320" s="2" t="str">
        <f>_xlfn.CONCAT(MONTH('Rates Database'!C8319),"-",'Rates Database'!B8319,"-",'Rates Database'!E8319,"-",'Rates Database'!G8319,"-",'Rates Database'!J8319)</f>
        <v>7-2020-National Grid-Residential-Lowell Muni Agg Rate</v>
      </c>
      <c r="D8320" s="2">
        <f t="shared" si="129"/>
        <v>1</v>
      </c>
    </row>
    <row r="8321" spans="2:4" ht="13.8" x14ac:dyDescent="0.2">
      <c r="B8321" s="18">
        <v>8318</v>
      </c>
      <c r="C8321" s="2" t="str">
        <f>_xlfn.CONCAT(MONTH('Rates Database'!C8320),"-",'Rates Database'!B8320,"-",'Rates Database'!E8320,"-",'Rates Database'!G8320,"-",'Rates Database'!J8320)</f>
        <v>7-2020-Eversource_EMA-Residential-Cape Light Compact JPE Muni Agg Rate</v>
      </c>
      <c r="D8321" s="2">
        <f t="shared" si="129"/>
        <v>1</v>
      </c>
    </row>
    <row r="8322" spans="2:4" ht="13.8" x14ac:dyDescent="0.2">
      <c r="B8322" s="18">
        <v>8319</v>
      </c>
      <c r="C8322" s="2" t="str">
        <f>_xlfn.CONCAT(MONTH('Rates Database'!C8321),"-",'Rates Database'!B8321,"-",'Rates Database'!E8321,"-",'Rates Database'!G8321,"-",'Rates Database'!J8321)</f>
        <v>8-2020-Eversource_WMA-Residential-Buckland Muni Agg Rate</v>
      </c>
      <c r="D8322" s="2">
        <f t="shared" si="129"/>
        <v>1</v>
      </c>
    </row>
    <row r="8323" spans="2:4" ht="13.8" x14ac:dyDescent="0.2">
      <c r="B8323" s="18">
        <v>8320</v>
      </c>
      <c r="C8323" s="2" t="str">
        <f>_xlfn.CONCAT(MONTH('Rates Database'!C8322),"-",'Rates Database'!B8322,"-",'Rates Database'!E8322,"-",'Rates Database'!G8322,"-",'Rates Database'!J8322)</f>
        <v>8-2020-National Grid-Residential-Charlemont Muni Agg Rate</v>
      </c>
      <c r="D8323" s="2">
        <f t="shared" si="129"/>
        <v>1</v>
      </c>
    </row>
    <row r="8324" spans="2:4" ht="13.8" x14ac:dyDescent="0.2">
      <c r="B8324" s="18">
        <v>8321</v>
      </c>
      <c r="C8324" s="2" t="str">
        <f>_xlfn.CONCAT(MONTH('Rates Database'!C8323),"-",'Rates Database'!B8323,"-",'Rates Database'!E8323,"-",'Rates Database'!G8323,"-",'Rates Database'!J8323)</f>
        <v>8-2020-Eversource_WMA-Residential-Colrain Muni Agg Rate</v>
      </c>
      <c r="D8324" s="2">
        <f t="shared" si="129"/>
        <v>1</v>
      </c>
    </row>
    <row r="8325" spans="2:4" ht="13.8" x14ac:dyDescent="0.2">
      <c r="B8325" s="18">
        <v>8322</v>
      </c>
      <c r="C8325" s="2" t="str">
        <f>_xlfn.CONCAT(MONTH('Rates Database'!C8324),"-",'Rates Database'!B8324,"-",'Rates Database'!E8324,"-",'Rates Database'!G8324,"-",'Rates Database'!J8324)</f>
        <v>8-2020-Eversource_WMA-Residential-Shelburne Muni Agg Rate</v>
      </c>
      <c r="D8325" s="2">
        <f t="shared" ref="D8325:D8388" si="130">COUNTIF($C$4:$C$10092,C8325)</f>
        <v>1</v>
      </c>
    </row>
    <row r="8326" spans="2:4" ht="13.8" x14ac:dyDescent="0.2">
      <c r="B8326" s="18">
        <v>8323</v>
      </c>
      <c r="C8326" s="2" t="str">
        <f>_xlfn.CONCAT(MONTH('Rates Database'!C8325),"-",'Rates Database'!B8325,"-",'Rates Database'!E8325,"-",'Rates Database'!G8325,"-",'Rates Database'!J8325)</f>
        <v>8-2020-National Grid-Residential-Wendell Muni Agg Rate</v>
      </c>
      <c r="D8326" s="2">
        <f t="shared" si="130"/>
        <v>1</v>
      </c>
    </row>
    <row r="8327" spans="2:4" ht="13.8" x14ac:dyDescent="0.2">
      <c r="B8327" s="18">
        <v>8324</v>
      </c>
      <c r="C8327" s="2" t="str">
        <f>_xlfn.CONCAT(MONTH('Rates Database'!C8326),"-",'Rates Database'!B8326,"-",'Rates Database'!E8326,"-",'Rates Database'!G8326,"-",'Rates Database'!J8326)</f>
        <v>8-2020-National Grid-Residential-New Salem Muni Agg Rate</v>
      </c>
      <c r="D8327" s="2">
        <f t="shared" si="130"/>
        <v>1</v>
      </c>
    </row>
    <row r="8328" spans="2:4" ht="13.8" x14ac:dyDescent="0.2">
      <c r="B8328" s="18">
        <v>8325</v>
      </c>
      <c r="C8328" s="2" t="str">
        <f>_xlfn.CONCAT(MONTH('Rates Database'!C8327),"-",'Rates Database'!B8327,"-",'Rates Database'!E8327,"-",'Rates Database'!G8327,"-",'Rates Database'!J8327)</f>
        <v>8-2020-National Grid-Residential-Warwick Muni Agg Rate</v>
      </c>
      <c r="D8328" s="2">
        <f t="shared" si="130"/>
        <v>1</v>
      </c>
    </row>
    <row r="8329" spans="2:4" ht="13.8" x14ac:dyDescent="0.2">
      <c r="B8329" s="18">
        <v>8326</v>
      </c>
      <c r="C8329" s="2" t="str">
        <f>_xlfn.CONCAT(MONTH('Rates Database'!C8328),"-",'Rates Database'!B8328,"-",'Rates Database'!E8328,"-",'Rates Database'!G8328,"-",'Rates Database'!J8328)</f>
        <v>8-2020-Eversource_WMA-Residential-Whately Muni Agg Rate</v>
      </c>
      <c r="D8329" s="2">
        <f t="shared" si="130"/>
        <v>1</v>
      </c>
    </row>
    <row r="8330" spans="2:4" ht="13.8" x14ac:dyDescent="0.2">
      <c r="B8330" s="18">
        <v>8327</v>
      </c>
      <c r="C8330" s="2" t="str">
        <f>_xlfn.CONCAT(MONTH('Rates Database'!C8329),"-",'Rates Database'!B8329,"-",'Rates Database'!E8329,"-",'Rates Database'!G8329,"-",'Rates Database'!J8329)</f>
        <v>8-2020-Eversource_WMA-Residential-Conway Muni Agg Rate</v>
      </c>
      <c r="D8330" s="2">
        <f t="shared" si="130"/>
        <v>1</v>
      </c>
    </row>
    <row r="8331" spans="2:4" ht="13.8" x14ac:dyDescent="0.2">
      <c r="B8331" s="18">
        <v>8328</v>
      </c>
      <c r="C8331" s="2" t="str">
        <f>_xlfn.CONCAT(MONTH('Rates Database'!C8330),"-",'Rates Database'!B8330,"-",'Rates Database'!E8330,"-",'Rates Database'!G8330,"-",'Rates Database'!J8330)</f>
        <v>8-2020-Eversource_WMA-Residential-Deerfield Muni Agg Rate</v>
      </c>
      <c r="D8331" s="2">
        <f t="shared" si="130"/>
        <v>1</v>
      </c>
    </row>
    <row r="8332" spans="2:4" ht="13.8" x14ac:dyDescent="0.2">
      <c r="B8332" s="18">
        <v>8329</v>
      </c>
      <c r="C8332" s="2" t="str">
        <f>_xlfn.CONCAT(MONTH('Rates Database'!C8331),"-",'Rates Database'!B8331,"-",'Rates Database'!E8331,"-",'Rates Database'!G8331,"-",'Rates Database'!J8331)</f>
        <v>8-2020-Eversource_WMA-Residential-Huntington Muni Agg Rate</v>
      </c>
      <c r="D8332" s="2">
        <f t="shared" si="130"/>
        <v>1</v>
      </c>
    </row>
    <row r="8333" spans="2:4" ht="13.8" x14ac:dyDescent="0.2">
      <c r="B8333" s="18">
        <v>8330</v>
      </c>
      <c r="C8333" s="2" t="str">
        <f>_xlfn.CONCAT(MONTH('Rates Database'!C8332),"-",'Rates Database'!B8332,"-",'Rates Database'!E8332,"-",'Rates Database'!G8332,"-",'Rates Database'!J8332)</f>
        <v>8-2020-Eversource_WMA-Residential-Northfield Muni Agg Rate</v>
      </c>
      <c r="D8333" s="2">
        <f t="shared" si="130"/>
        <v>1</v>
      </c>
    </row>
    <row r="8334" spans="2:4" ht="13.8" x14ac:dyDescent="0.2">
      <c r="B8334" s="18">
        <v>8331</v>
      </c>
      <c r="C8334" s="2" t="str">
        <f>_xlfn.CONCAT(MONTH('Rates Database'!C8333),"-",'Rates Database'!B8333,"-",'Rates Database'!E8333,"-",'Rates Database'!G8333,"-",'Rates Database'!J8333)</f>
        <v>8-2020-Eversource_WMA-Residential-Sunderland Muni Agg Rate</v>
      </c>
      <c r="D8334" s="2">
        <f t="shared" si="130"/>
        <v>1</v>
      </c>
    </row>
    <row r="8335" spans="2:4" ht="13.8" x14ac:dyDescent="0.2">
      <c r="B8335" s="18">
        <v>8332</v>
      </c>
      <c r="C8335" s="2" t="str">
        <f>_xlfn.CONCAT(MONTH('Rates Database'!C8334),"-",'Rates Database'!B8334,"-",'Rates Database'!E8334,"-",'Rates Database'!G8334,"-",'Rates Database'!J8334)</f>
        <v>8-2020-National Grid-Residential-Westborough Muni Agg Rate</v>
      </c>
      <c r="D8335" s="2">
        <f t="shared" si="130"/>
        <v>1</v>
      </c>
    </row>
    <row r="8336" spans="2:4" ht="13.8" x14ac:dyDescent="0.2">
      <c r="B8336" s="18">
        <v>8333</v>
      </c>
      <c r="C8336" s="2" t="str">
        <f>_xlfn.CONCAT(MONTH('Rates Database'!C8335),"-",'Rates Database'!B8335,"-",'Rates Database'!E8335,"-",'Rates Database'!G8335,"-",'Rates Database'!J8335)</f>
        <v>8-2020-National Grid-Residential-Marlborough Muni Agg Rate</v>
      </c>
      <c r="D8336" s="2">
        <f t="shared" si="130"/>
        <v>1</v>
      </c>
    </row>
    <row r="8337" spans="2:4" ht="13.8" x14ac:dyDescent="0.2">
      <c r="B8337" s="18">
        <v>8334</v>
      </c>
      <c r="C8337" s="2" t="str">
        <f>_xlfn.CONCAT(MONTH('Rates Database'!C8336),"-",'Rates Database'!B8336,"-",'Rates Database'!E8336,"-",'Rates Database'!G8336,"-",'Rates Database'!J8336)</f>
        <v>8-2020-National Grid-Residential-Chelmsford Muni Agg Rate</v>
      </c>
      <c r="D8337" s="2">
        <f t="shared" si="130"/>
        <v>1</v>
      </c>
    </row>
    <row r="8338" spans="2:4" ht="13.8" x14ac:dyDescent="0.2">
      <c r="B8338" s="18">
        <v>8335</v>
      </c>
      <c r="C8338" s="2" t="str">
        <f>_xlfn.CONCAT(MONTH('Rates Database'!C8337),"-",'Rates Database'!B8337,"-",'Rates Database'!E8337,"-",'Rates Database'!G8337,"-",'Rates Database'!J8337)</f>
        <v>8-2020-Eversource_WMA-Residential-Gill Muni Agg Rate</v>
      </c>
      <c r="D8338" s="2">
        <f t="shared" si="130"/>
        <v>1</v>
      </c>
    </row>
    <row r="8339" spans="2:4" ht="13.8" x14ac:dyDescent="0.2">
      <c r="B8339" s="18">
        <v>8336</v>
      </c>
      <c r="C8339" s="2" t="str">
        <f>_xlfn.CONCAT(MONTH('Rates Database'!C8338),"-",'Rates Database'!B8338,"-",'Rates Database'!E8338,"-",'Rates Database'!G8338,"-",'Rates Database'!J8338)</f>
        <v>8-2020-Eversource_WMA-Residential-West Springfield Muni Agg Rate</v>
      </c>
      <c r="D8339" s="2">
        <f t="shared" si="130"/>
        <v>1</v>
      </c>
    </row>
    <row r="8340" spans="2:4" ht="13.8" x14ac:dyDescent="0.2">
      <c r="B8340" s="18">
        <v>8337</v>
      </c>
      <c r="C8340" s="2" t="str">
        <f>_xlfn.CONCAT(MONTH('Rates Database'!C8339),"-",'Rates Database'!B8339,"-",'Rates Database'!E8339,"-",'Rates Database'!G8339,"-",'Rates Database'!J8339)</f>
        <v>8-2020-National Grid-Residential-Tewksbury Muni Agg Rate</v>
      </c>
      <c r="D8340" s="2">
        <f t="shared" si="130"/>
        <v>1</v>
      </c>
    </row>
    <row r="8341" spans="2:4" ht="13.8" x14ac:dyDescent="0.2">
      <c r="B8341" s="18">
        <v>8338</v>
      </c>
      <c r="C8341" s="2" t="str">
        <f>_xlfn.CONCAT(MONTH('Rates Database'!C8340),"-",'Rates Database'!B8340,"-",'Rates Database'!E8340,"-",'Rates Database'!G8340,"-",'Rates Database'!J8340)</f>
        <v>8-2020-Eversource_WMA-Residential-Hatfield Muni Agg Rate</v>
      </c>
      <c r="D8341" s="2">
        <f t="shared" si="130"/>
        <v>1</v>
      </c>
    </row>
    <row r="8342" spans="2:4" ht="13.8" x14ac:dyDescent="0.2">
      <c r="B8342" s="18">
        <v>8339</v>
      </c>
      <c r="C8342" s="2" t="str">
        <f>_xlfn.CONCAT(MONTH('Rates Database'!C8341),"-",'Rates Database'!B8341,"-",'Rates Database'!E8341,"-",'Rates Database'!G8341,"-",'Rates Database'!J8341)</f>
        <v>8-2020-Eversource_WMA-Residential-Pittsfield Muni Agg Rate</v>
      </c>
      <c r="D8342" s="2">
        <f t="shared" si="130"/>
        <v>1</v>
      </c>
    </row>
    <row r="8343" spans="2:4" ht="13.8" x14ac:dyDescent="0.2">
      <c r="B8343" s="18">
        <v>8340</v>
      </c>
      <c r="C8343" s="2" t="str">
        <f>_xlfn.CONCAT(MONTH('Rates Database'!C8342),"-",'Rates Database'!B8342,"-",'Rates Database'!E8342,"-",'Rates Database'!G8342,"-",'Rates Database'!J8342)</f>
        <v>8-2020-National Grid-Residential-Lancaster Muni Agg Rate</v>
      </c>
      <c r="D8343" s="2">
        <f t="shared" si="130"/>
        <v>1</v>
      </c>
    </row>
    <row r="8344" spans="2:4" ht="13.8" x14ac:dyDescent="0.2">
      <c r="B8344" s="18">
        <v>8341</v>
      </c>
      <c r="C8344" s="2" t="str">
        <f>_xlfn.CONCAT(MONTH('Rates Database'!C8343),"-",'Rates Database'!B8343,"-",'Rates Database'!E8343,"-",'Rates Database'!G8343,"-",'Rates Database'!J8343)</f>
        <v>8-2020-Eversource_EMA-Residential-Cape Light Compact JPE Muni Agg Rate</v>
      </c>
      <c r="D8344" s="2">
        <f t="shared" si="130"/>
        <v>1</v>
      </c>
    </row>
    <row r="8345" spans="2:4" ht="13.8" x14ac:dyDescent="0.2">
      <c r="B8345" s="18">
        <v>8342</v>
      </c>
      <c r="C8345" s="2" t="str">
        <f>_xlfn.CONCAT(MONTH('Rates Database'!C8344),"-",'Rates Database'!B8344,"-",'Rates Database'!E8344,"-",'Rates Database'!G8344,"-",'Rates Database'!J8344)</f>
        <v>8-2020-Eversource_WMA-Residential-Leverett Muni Agg Rate</v>
      </c>
      <c r="D8345" s="2">
        <f t="shared" si="130"/>
        <v>1</v>
      </c>
    </row>
    <row r="8346" spans="2:4" ht="13.8" x14ac:dyDescent="0.2">
      <c r="B8346" s="18">
        <v>8343</v>
      </c>
      <c r="C8346" s="2" t="str">
        <f>_xlfn.CONCAT(MONTH('Rates Database'!C8345),"-",'Rates Database'!B8345,"-",'Rates Database'!E8345,"-",'Rates Database'!G8345,"-",'Rates Database'!J8345)</f>
        <v>8-2020-Eversource_WMA-Residential-Hadley Muni Agg Rate</v>
      </c>
      <c r="D8346" s="2">
        <f t="shared" si="130"/>
        <v>1</v>
      </c>
    </row>
    <row r="8347" spans="2:4" ht="13.8" x14ac:dyDescent="0.2">
      <c r="B8347" s="18">
        <v>8344</v>
      </c>
      <c r="C8347" s="2" t="str">
        <f>_xlfn.CONCAT(MONTH('Rates Database'!C8346),"-",'Rates Database'!B8346,"-",'Rates Database'!E8346,"-",'Rates Database'!G8346,"-",'Rates Database'!J8346)</f>
        <v>8-2020-Eversource_WMA-Residential-Sandisfield Muni Agg Rate</v>
      </c>
      <c r="D8347" s="2">
        <f t="shared" si="130"/>
        <v>1</v>
      </c>
    </row>
    <row r="8348" spans="2:4" ht="13.8" x14ac:dyDescent="0.2">
      <c r="B8348" s="18">
        <v>8345</v>
      </c>
      <c r="C8348" s="2" t="str">
        <f>_xlfn.CONCAT(MONTH('Rates Database'!C8347),"-",'Rates Database'!B8347,"-",'Rates Database'!E8347,"-",'Rates Database'!G8347,"-",'Rates Database'!J8347)</f>
        <v>8-2020-National Grid-Residential-Great Barrington Muni Agg Rate</v>
      </c>
      <c r="D8348" s="2">
        <f t="shared" si="130"/>
        <v>1</v>
      </c>
    </row>
    <row r="8349" spans="2:4" ht="13.8" x14ac:dyDescent="0.2">
      <c r="B8349" s="18">
        <v>8346</v>
      </c>
      <c r="C8349" s="2" t="str">
        <f>_xlfn.CONCAT(MONTH('Rates Database'!C8348),"-",'Rates Database'!B8348,"-",'Rates Database'!E8348,"-",'Rates Database'!G8348,"-",'Rates Database'!J8348)</f>
        <v>8-2020-National Grid-Residential-Williamsburg Muni Agg Rate</v>
      </c>
      <c r="D8349" s="2">
        <f t="shared" si="130"/>
        <v>1</v>
      </c>
    </row>
    <row r="8350" spans="2:4" ht="13.8" x14ac:dyDescent="0.2">
      <c r="B8350" s="18">
        <v>8347</v>
      </c>
      <c r="C8350" s="2" t="str">
        <f>_xlfn.CONCAT(MONTH('Rates Database'!C8349),"-",'Rates Database'!B8349,"-",'Rates Database'!E8349,"-",'Rates Database'!G8349,"-",'Rates Database'!J8349)</f>
        <v>8-2020-National Grid-Residential-Winchendon Muni Agg Rate</v>
      </c>
      <c r="D8350" s="2">
        <f t="shared" si="130"/>
        <v>1</v>
      </c>
    </row>
    <row r="8351" spans="2:4" ht="13.8" x14ac:dyDescent="0.2">
      <c r="B8351" s="18">
        <v>8348</v>
      </c>
      <c r="C8351" s="2" t="str">
        <f>_xlfn.CONCAT(MONTH('Rates Database'!C8350),"-",'Rates Database'!B8350,"-",'Rates Database'!E8350,"-",'Rates Database'!G8350,"-",'Rates Database'!J8350)</f>
        <v>8-2020-Eversource_WMA-Residential-Lanesborough Muni Agg Rate</v>
      </c>
      <c r="D8351" s="2">
        <f t="shared" si="130"/>
        <v>1</v>
      </c>
    </row>
    <row r="8352" spans="2:4" ht="13.8" x14ac:dyDescent="0.2">
      <c r="B8352" s="18">
        <v>8349</v>
      </c>
      <c r="C8352" s="2" t="str">
        <f>_xlfn.CONCAT(MONTH('Rates Database'!C8351),"-",'Rates Database'!B8351,"-",'Rates Database'!E8351,"-",'Rates Database'!G8351,"-",'Rates Database'!J8351)</f>
        <v>8-2020-National Grid-Residential-Charlton Muni Agg Rate</v>
      </c>
      <c r="D8352" s="2">
        <f t="shared" si="130"/>
        <v>1</v>
      </c>
    </row>
    <row r="8353" spans="2:4" ht="13.8" x14ac:dyDescent="0.2">
      <c r="B8353" s="18">
        <v>8350</v>
      </c>
      <c r="C8353" s="2" t="str">
        <f>_xlfn.CONCAT(MONTH('Rates Database'!C8352),"-",'Rates Database'!B8352,"-",'Rates Database'!E8352,"-",'Rates Database'!G8352,"-",'Rates Database'!J8352)</f>
        <v>8-2020-National Grid-Residential-Millbury Muni Agg Rate</v>
      </c>
      <c r="D8353" s="2">
        <f t="shared" si="130"/>
        <v>1</v>
      </c>
    </row>
    <row r="8354" spans="2:4" ht="13.8" x14ac:dyDescent="0.2">
      <c r="B8354" s="18">
        <v>8351</v>
      </c>
      <c r="C8354" s="2" t="str">
        <f>_xlfn.CONCAT(MONTH('Rates Database'!C8353),"-",'Rates Database'!B8353,"-",'Rates Database'!E8353,"-",'Rates Database'!G8353,"-",'Rates Database'!J8353)</f>
        <v>8-2020-National Grid-Residential-Oxford Muni Agg Rate</v>
      </c>
      <c r="D8354" s="2">
        <f t="shared" si="130"/>
        <v>1</v>
      </c>
    </row>
    <row r="8355" spans="2:4" ht="13.8" x14ac:dyDescent="0.2">
      <c r="B8355" s="18">
        <v>8352</v>
      </c>
      <c r="C8355" s="2" t="str">
        <f>_xlfn.CONCAT(MONTH('Rates Database'!C8354),"-",'Rates Database'!B8354,"-",'Rates Database'!E8354,"-",'Rates Database'!G8354,"-",'Rates Database'!J8354)</f>
        <v>8-2020-Eversource_EMA-Residential-Plymouth Muni Agg Rate</v>
      </c>
      <c r="D8355" s="2">
        <f t="shared" si="130"/>
        <v>1</v>
      </c>
    </row>
    <row r="8356" spans="2:4" ht="13.8" x14ac:dyDescent="0.2">
      <c r="B8356" s="18">
        <v>8353</v>
      </c>
      <c r="C8356" s="2" t="str">
        <f>_xlfn.CONCAT(MONTH('Rates Database'!C8355),"-",'Rates Database'!B8355,"-",'Rates Database'!E8355,"-",'Rates Database'!G8355,"-",'Rates Database'!J8355)</f>
        <v>8-2020-National Grid-Residential-Auburn Muni Agg Rate</v>
      </c>
      <c r="D8356" s="2">
        <f t="shared" si="130"/>
        <v>1</v>
      </c>
    </row>
    <row r="8357" spans="2:4" ht="13.8" x14ac:dyDescent="0.2">
      <c r="B8357" s="18">
        <v>8354</v>
      </c>
      <c r="C8357" s="2" t="str">
        <f>_xlfn.CONCAT(MONTH('Rates Database'!C8356),"-",'Rates Database'!B8356,"-",'Rates Database'!E8356,"-",'Rates Database'!G8356,"-",'Rates Database'!J8356)</f>
        <v>8-2020-National Grid-Residential-Orange Muni Agg Rate</v>
      </c>
      <c r="D8357" s="2">
        <f t="shared" si="130"/>
        <v>1</v>
      </c>
    </row>
    <row r="8358" spans="2:4" ht="13.8" x14ac:dyDescent="0.2">
      <c r="B8358" s="18">
        <v>8355</v>
      </c>
      <c r="C8358" s="2" t="str">
        <f>_xlfn.CONCAT(MONTH('Rates Database'!C8357),"-",'Rates Database'!B8357,"-",'Rates Database'!E8357,"-",'Rates Database'!G8357,"-",'Rates Database'!J8357)</f>
        <v>8-2020-National Grid-Residential-Adams Muni Agg Rate</v>
      </c>
      <c r="D8358" s="2">
        <f t="shared" si="130"/>
        <v>1</v>
      </c>
    </row>
    <row r="8359" spans="2:4" ht="13.8" x14ac:dyDescent="0.2">
      <c r="B8359" s="18">
        <v>8356</v>
      </c>
      <c r="C8359" s="2" t="str">
        <f>_xlfn.CONCAT(MONTH('Rates Database'!C8358),"-",'Rates Database'!B8358,"-",'Rates Database'!E8358,"-",'Rates Database'!G8358,"-",'Rates Database'!J8358)</f>
        <v>8-2020-Eversource_WMA-Residential-Cheshire Muni Agg Rate</v>
      </c>
      <c r="D8359" s="2">
        <f t="shared" si="130"/>
        <v>1</v>
      </c>
    </row>
    <row r="8360" spans="2:4" ht="13.8" x14ac:dyDescent="0.2">
      <c r="B8360" s="18">
        <v>8357</v>
      </c>
      <c r="C8360" s="2" t="str">
        <f>_xlfn.CONCAT(MONTH('Rates Database'!C8359),"-",'Rates Database'!B8359,"-",'Rates Database'!E8359,"-",'Rates Database'!G8359,"-",'Rates Database'!J8359)</f>
        <v>8-2020-Eversource_EMA-Residential-Acushnet Muni Agg Rate</v>
      </c>
      <c r="D8360" s="2">
        <f t="shared" si="130"/>
        <v>1</v>
      </c>
    </row>
    <row r="8361" spans="2:4" ht="13.8" x14ac:dyDescent="0.2">
      <c r="B8361" s="18">
        <v>8358</v>
      </c>
      <c r="C8361" s="2" t="str">
        <f>_xlfn.CONCAT(MONTH('Rates Database'!C8360),"-",'Rates Database'!B8360,"-",'Rates Database'!E8360,"-",'Rates Database'!G8360,"-",'Rates Database'!J8360)</f>
        <v>8-2020-National Grid-Residential-Attleboro Muni Agg Rate</v>
      </c>
      <c r="D8361" s="2">
        <f t="shared" si="130"/>
        <v>1</v>
      </c>
    </row>
    <row r="8362" spans="2:4" ht="13.8" x14ac:dyDescent="0.2">
      <c r="B8362" s="18">
        <v>8359</v>
      </c>
      <c r="C8362" s="2" t="str">
        <f>_xlfn.CONCAT(MONTH('Rates Database'!C8361),"-",'Rates Database'!B8361,"-",'Rates Database'!E8361,"-",'Rates Database'!G8361,"-",'Rates Database'!J8361)</f>
        <v>8-2020-Eversource_EMA-Residential-Carver Muni Agg Rate</v>
      </c>
      <c r="D8362" s="2">
        <f t="shared" si="130"/>
        <v>1</v>
      </c>
    </row>
    <row r="8363" spans="2:4" ht="13.8" x14ac:dyDescent="0.2">
      <c r="B8363" s="18">
        <v>8360</v>
      </c>
      <c r="C8363" s="2" t="str">
        <f>_xlfn.CONCAT(MONTH('Rates Database'!C8362),"-",'Rates Database'!B8362,"-",'Rates Database'!E8362,"-",'Rates Database'!G8362,"-",'Rates Database'!J8362)</f>
        <v>8-2020-Eversource_EMA-Residential-Dartmouth Muni Agg Rate</v>
      </c>
      <c r="D8363" s="2">
        <f t="shared" si="130"/>
        <v>1</v>
      </c>
    </row>
    <row r="8364" spans="2:4" ht="13.8" x14ac:dyDescent="0.2">
      <c r="B8364" s="18">
        <v>8361</v>
      </c>
      <c r="C8364" s="2" t="str">
        <f>_xlfn.CONCAT(MONTH('Rates Database'!C8363),"-",'Rates Database'!B8363,"-",'Rates Database'!E8363,"-",'Rates Database'!G8363,"-",'Rates Database'!J8363)</f>
        <v>8-2020-National Grid-Residential-Dighton Muni Agg Rate</v>
      </c>
      <c r="D8364" s="2">
        <f t="shared" si="130"/>
        <v>1</v>
      </c>
    </row>
    <row r="8365" spans="2:4" ht="13.8" x14ac:dyDescent="0.2">
      <c r="B8365" s="18">
        <v>8362</v>
      </c>
      <c r="C8365" s="2" t="str">
        <f>_xlfn.CONCAT(MONTH('Rates Database'!C8364),"-",'Rates Database'!B8364,"-",'Rates Database'!E8364,"-",'Rates Database'!G8364,"-",'Rates Database'!J8364)</f>
        <v>8-2020-National Grid-Residential-Douglas Muni Agg Rate</v>
      </c>
      <c r="D8365" s="2">
        <f t="shared" si="130"/>
        <v>1</v>
      </c>
    </row>
    <row r="8366" spans="2:4" ht="13.8" x14ac:dyDescent="0.2">
      <c r="B8366" s="18">
        <v>8363</v>
      </c>
      <c r="C8366" s="2" t="str">
        <f>_xlfn.CONCAT(MONTH('Rates Database'!C8365),"-",'Rates Database'!B8365,"-",'Rates Database'!E8365,"-",'Rates Database'!G8365,"-",'Rates Database'!J8365)</f>
        <v>8-2020-National Grid-Residential-Dracut Muni Agg Rate</v>
      </c>
      <c r="D8366" s="2">
        <f t="shared" si="130"/>
        <v>1</v>
      </c>
    </row>
    <row r="8367" spans="2:4" ht="13.8" x14ac:dyDescent="0.2">
      <c r="B8367" s="18">
        <v>8364</v>
      </c>
      <c r="C8367" s="2" t="str">
        <f>_xlfn.CONCAT(MONTH('Rates Database'!C8366),"-",'Rates Database'!B8366,"-",'Rates Database'!E8366,"-",'Rates Database'!G8366,"-",'Rates Database'!J8366)</f>
        <v>8-2020-Eversource_EMA-Residential-Fairhaven Muni Agg Rate</v>
      </c>
      <c r="D8367" s="2">
        <f t="shared" si="130"/>
        <v>1</v>
      </c>
    </row>
    <row r="8368" spans="2:4" ht="13.8" x14ac:dyDescent="0.2">
      <c r="B8368" s="18">
        <v>8365</v>
      </c>
      <c r="C8368" s="2" t="str">
        <f>_xlfn.CONCAT(MONTH('Rates Database'!C8367),"-",'Rates Database'!B8367,"-",'Rates Database'!E8367,"-",'Rates Database'!G8367,"-",'Rates Database'!J8367)</f>
        <v>8-2020-National Grid-Residential-Fall River Muni Agg Rate</v>
      </c>
      <c r="D8368" s="2">
        <f t="shared" si="130"/>
        <v>1</v>
      </c>
    </row>
    <row r="8369" spans="2:4" ht="13.8" x14ac:dyDescent="0.2">
      <c r="B8369" s="18">
        <v>8366</v>
      </c>
      <c r="C8369" s="2" t="str">
        <f>_xlfn.CONCAT(MONTH('Rates Database'!C8368),"-",'Rates Database'!B8368,"-",'Rates Database'!E8368,"-",'Rates Database'!G8368,"-",'Rates Database'!J8368)</f>
        <v>8-2020-Eversource_EMA-Residential-Freetown Muni Agg Rate</v>
      </c>
      <c r="D8369" s="2">
        <f t="shared" si="130"/>
        <v>1</v>
      </c>
    </row>
    <row r="8370" spans="2:4" ht="13.8" x14ac:dyDescent="0.2">
      <c r="B8370" s="18">
        <v>8367</v>
      </c>
      <c r="C8370" s="2" t="str">
        <f>_xlfn.CONCAT(MONTH('Rates Database'!C8369),"-",'Rates Database'!B8369,"-",'Rates Database'!E8369,"-",'Rates Database'!G8369,"-",'Rates Database'!J8369)</f>
        <v>8-2020-Eversource_EMA-Residential-Mattapoisett Muni Agg Rate</v>
      </c>
      <c r="D8370" s="2">
        <f t="shared" si="130"/>
        <v>1</v>
      </c>
    </row>
    <row r="8371" spans="2:4" ht="13.8" x14ac:dyDescent="0.2">
      <c r="B8371" s="18">
        <v>8368</v>
      </c>
      <c r="C8371" s="2" t="str">
        <f>_xlfn.CONCAT(MONTH('Rates Database'!C8370),"-",'Rates Database'!B8370,"-",'Rates Database'!E8370,"-",'Rates Database'!G8370,"-",'Rates Database'!J8370)</f>
        <v>8-2020-Eversource_EMA-Residential-New Bedford Muni Agg Rate</v>
      </c>
      <c r="D8371" s="2">
        <f t="shared" si="130"/>
        <v>1</v>
      </c>
    </row>
    <row r="8372" spans="2:4" ht="13.8" x14ac:dyDescent="0.2">
      <c r="B8372" s="18">
        <v>8369</v>
      </c>
      <c r="C8372" s="2" t="str">
        <f>_xlfn.CONCAT(MONTH('Rates Database'!C8371),"-",'Rates Database'!B8371,"-",'Rates Database'!E8371,"-",'Rates Database'!G8371,"-",'Rates Database'!J8371)</f>
        <v>8-2020-National Grid-Residential-Northbridge Muni Agg Rate</v>
      </c>
      <c r="D8372" s="2">
        <f t="shared" si="130"/>
        <v>1</v>
      </c>
    </row>
    <row r="8373" spans="2:4" ht="13.8" x14ac:dyDescent="0.2">
      <c r="B8373" s="18">
        <v>8370</v>
      </c>
      <c r="C8373" s="2" t="str">
        <f>_xlfn.CONCAT(MONTH('Rates Database'!C8372),"-",'Rates Database'!B8372,"-",'Rates Database'!E8372,"-",'Rates Database'!G8372,"-",'Rates Database'!J8372)</f>
        <v>8-2020-National Grid-Residential-Norton Muni Agg Rate</v>
      </c>
      <c r="D8373" s="2">
        <f t="shared" si="130"/>
        <v>1</v>
      </c>
    </row>
    <row r="8374" spans="2:4" ht="13.8" x14ac:dyDescent="0.2">
      <c r="B8374" s="18">
        <v>8371</v>
      </c>
      <c r="C8374" s="2" t="str">
        <f>_xlfn.CONCAT(MONTH('Rates Database'!C8373),"-",'Rates Database'!B8373,"-",'Rates Database'!E8373,"-",'Rates Database'!G8373,"-",'Rates Database'!J8373)</f>
        <v>8-2020-National Grid-Residential-Plainville Muni Agg Rate</v>
      </c>
      <c r="D8374" s="2">
        <f t="shared" si="130"/>
        <v>1</v>
      </c>
    </row>
    <row r="8375" spans="2:4" ht="13.8" x14ac:dyDescent="0.2">
      <c r="B8375" s="18">
        <v>8372</v>
      </c>
      <c r="C8375" s="2" t="str">
        <f>_xlfn.CONCAT(MONTH('Rates Database'!C8374),"-",'Rates Database'!B8374,"-",'Rates Database'!E8374,"-",'Rates Database'!G8374,"-",'Rates Database'!J8374)</f>
        <v>8-2020-National Grid-Residential-Rehoboth Muni Agg Rate</v>
      </c>
      <c r="D8375" s="2">
        <f t="shared" si="130"/>
        <v>1</v>
      </c>
    </row>
    <row r="8376" spans="2:4" ht="13.8" x14ac:dyDescent="0.2">
      <c r="B8376" s="18">
        <v>8373</v>
      </c>
      <c r="C8376" s="2" t="str">
        <f>_xlfn.CONCAT(MONTH('Rates Database'!C8375),"-",'Rates Database'!B8375,"-",'Rates Database'!E8375,"-",'Rates Database'!G8375,"-",'Rates Database'!J8375)</f>
        <v>8-2020-National Grid-Residential-Seekonk Muni Agg Rate</v>
      </c>
      <c r="D8376" s="2">
        <f t="shared" si="130"/>
        <v>1</v>
      </c>
    </row>
    <row r="8377" spans="2:4" ht="13.8" x14ac:dyDescent="0.2">
      <c r="B8377" s="18">
        <v>8374</v>
      </c>
      <c r="C8377" s="2" t="str">
        <f>_xlfn.CONCAT(MONTH('Rates Database'!C8376),"-",'Rates Database'!B8376,"-",'Rates Database'!E8376,"-",'Rates Database'!G8376,"-",'Rates Database'!J8376)</f>
        <v>8-2020-National Grid-Residential-Somerset Muni Agg Rate</v>
      </c>
      <c r="D8377" s="2">
        <f t="shared" si="130"/>
        <v>1</v>
      </c>
    </row>
    <row r="8378" spans="2:4" ht="13.8" x14ac:dyDescent="0.2">
      <c r="B8378" s="18">
        <v>8375</v>
      </c>
      <c r="C8378" s="2" t="str">
        <f>_xlfn.CONCAT(MONTH('Rates Database'!C8377),"-",'Rates Database'!B8377,"-",'Rates Database'!E8377,"-",'Rates Database'!G8377,"-",'Rates Database'!J8377)</f>
        <v>8-2020-National Grid-Residential-Swansea Muni Agg Rate</v>
      </c>
      <c r="D8378" s="2">
        <f t="shared" si="130"/>
        <v>1</v>
      </c>
    </row>
    <row r="8379" spans="2:4" ht="13.8" x14ac:dyDescent="0.2">
      <c r="B8379" s="18">
        <v>8376</v>
      </c>
      <c r="C8379" s="2" t="str">
        <f>_xlfn.CONCAT(MONTH('Rates Database'!C8378),"-",'Rates Database'!B8378,"-",'Rates Database'!E8378,"-",'Rates Database'!G8378,"-",'Rates Database'!J8378)</f>
        <v>8-2020-National Grid-Residential-Westford Muni Agg Rate</v>
      </c>
      <c r="D8379" s="2">
        <f t="shared" si="130"/>
        <v>1</v>
      </c>
    </row>
    <row r="8380" spans="2:4" ht="13.8" x14ac:dyDescent="0.2">
      <c r="B8380" s="18">
        <v>8377</v>
      </c>
      <c r="C8380" s="2" t="str">
        <f>_xlfn.CONCAT(MONTH('Rates Database'!C8379),"-",'Rates Database'!B8379,"-",'Rates Database'!E8379,"-",'Rates Database'!G8379,"-",'Rates Database'!J8379)</f>
        <v>8-2020-Eversource_EMA-Residential-Westport Muni Agg Rate</v>
      </c>
      <c r="D8380" s="2">
        <f t="shared" si="130"/>
        <v>1</v>
      </c>
    </row>
    <row r="8381" spans="2:4" ht="13.8" x14ac:dyDescent="0.2">
      <c r="B8381" s="18">
        <v>8378</v>
      </c>
      <c r="C8381" s="2" t="str">
        <f>_xlfn.CONCAT(MONTH('Rates Database'!C8380),"-",'Rates Database'!B8380,"-",'Rates Database'!E8380,"-",'Rates Database'!G8380,"-",'Rates Database'!J8380)</f>
        <v>8-2020-Unitil-Residential-Ashby Muni Agg Rate</v>
      </c>
      <c r="D8381" s="2">
        <f t="shared" si="130"/>
        <v>1</v>
      </c>
    </row>
    <row r="8382" spans="2:4" ht="13.8" x14ac:dyDescent="0.2">
      <c r="B8382" s="18">
        <v>8379</v>
      </c>
      <c r="C8382" s="2" t="str">
        <f>_xlfn.CONCAT(MONTH('Rates Database'!C8381),"-",'Rates Database'!B8381,"-",'Rates Database'!E8381,"-",'Rates Database'!G8381,"-",'Rates Database'!J8381)</f>
        <v>8-2020-National Grid-Residential-West Brookfield Muni Agg Rate</v>
      </c>
      <c r="D8382" s="2">
        <f t="shared" si="130"/>
        <v>1</v>
      </c>
    </row>
    <row r="8383" spans="2:4" ht="13.8" x14ac:dyDescent="0.2">
      <c r="B8383" s="18">
        <v>8380</v>
      </c>
      <c r="C8383" s="2" t="str">
        <f>_xlfn.CONCAT(MONTH('Rates Database'!C8382),"-",'Rates Database'!B8382,"-",'Rates Database'!E8382,"-",'Rates Database'!G8382,"-",'Rates Database'!J8382)</f>
        <v>8-2020-Eversource_EMA-Residential-Somerville Muni Agg Rate</v>
      </c>
      <c r="D8383" s="2">
        <f t="shared" si="130"/>
        <v>1</v>
      </c>
    </row>
    <row r="8384" spans="2:4" ht="13.8" x14ac:dyDescent="0.2">
      <c r="B8384" s="18">
        <v>8381</v>
      </c>
      <c r="C8384" s="2" t="str">
        <f>_xlfn.CONCAT(MONTH('Rates Database'!C8383),"-",'Rates Database'!B8383,"-",'Rates Database'!E8383,"-",'Rates Database'!G8383,"-",'Rates Database'!J8383)</f>
        <v>8-2020-National Grid-Residential-Gardner Muni Agg Rate</v>
      </c>
      <c r="D8384" s="2">
        <f t="shared" si="130"/>
        <v>1</v>
      </c>
    </row>
    <row r="8385" spans="2:4" ht="13.8" x14ac:dyDescent="0.2">
      <c r="B8385" s="18">
        <v>8382</v>
      </c>
      <c r="C8385" s="2" t="str">
        <f>_xlfn.CONCAT(MONTH('Rates Database'!C8384),"-",'Rates Database'!B8384,"-",'Rates Database'!E8384,"-",'Rates Database'!G8384,"-",'Rates Database'!J8384)</f>
        <v>8-2020-National Grid-Residential-Melrose Muni Agg Rate</v>
      </c>
      <c r="D8385" s="2">
        <f t="shared" si="130"/>
        <v>1</v>
      </c>
    </row>
    <row r="8386" spans="2:4" ht="13.8" x14ac:dyDescent="0.2">
      <c r="B8386" s="18">
        <v>8383</v>
      </c>
      <c r="C8386" s="2" t="str">
        <f>_xlfn.CONCAT(MONTH('Rates Database'!C8385),"-",'Rates Database'!B8385,"-",'Rates Database'!E8385,"-",'Rates Database'!G8385,"-",'Rates Database'!J8385)</f>
        <v>8-2020-Eversource_EMA-Residential-Kingston Muni Agg Rate</v>
      </c>
      <c r="D8386" s="2">
        <f t="shared" si="130"/>
        <v>1</v>
      </c>
    </row>
    <row r="8387" spans="2:4" ht="13.8" x14ac:dyDescent="0.2">
      <c r="B8387" s="18">
        <v>8384</v>
      </c>
      <c r="C8387" s="2" t="str">
        <f>_xlfn.CONCAT(MONTH('Rates Database'!C8386),"-",'Rates Database'!B8386,"-",'Rates Database'!E8386,"-",'Rates Database'!G8386,"-",'Rates Database'!J8386)</f>
        <v>8-2020-Eversource_WMA-Residential-Greenfield Muni Agg Rate</v>
      </c>
      <c r="D8387" s="2">
        <f t="shared" si="130"/>
        <v>1</v>
      </c>
    </row>
    <row r="8388" spans="2:4" ht="13.8" x14ac:dyDescent="0.2">
      <c r="B8388" s="18">
        <v>8385</v>
      </c>
      <c r="C8388" s="2" t="str">
        <f>_xlfn.CONCAT(MONTH('Rates Database'!C8387),"-",'Rates Database'!B8387,"-",'Rates Database'!E8387,"-",'Rates Database'!G8387,"-",'Rates Database'!J8387)</f>
        <v>8-2020-Eversource_EMA-Residential-Dedham Muni Agg Rate</v>
      </c>
      <c r="D8388" s="2">
        <f t="shared" si="130"/>
        <v>1</v>
      </c>
    </row>
    <row r="8389" spans="2:4" ht="13.8" x14ac:dyDescent="0.2">
      <c r="B8389" s="18">
        <v>8386</v>
      </c>
      <c r="C8389" s="2" t="str">
        <f>_xlfn.CONCAT(MONTH('Rates Database'!C8388),"-",'Rates Database'!B8388,"-",'Rates Database'!E8388,"-",'Rates Database'!G8388,"-",'Rates Database'!J8388)</f>
        <v>8-2020-National Grid-Residential-Avon Muni Agg Rate</v>
      </c>
      <c r="D8389" s="2">
        <f t="shared" ref="D8389:D8452" si="131">COUNTIF($C$4:$C$10092,C8389)</f>
        <v>1</v>
      </c>
    </row>
    <row r="8390" spans="2:4" ht="13.8" x14ac:dyDescent="0.2">
      <c r="B8390" s="18">
        <v>8387</v>
      </c>
      <c r="C8390" s="2" t="str">
        <f>_xlfn.CONCAT(MONTH('Rates Database'!C8389),"-",'Rates Database'!B8389,"-",'Rates Database'!E8389,"-",'Rates Database'!G8389,"-",'Rates Database'!J8389)</f>
        <v>8-2020-National Grid-Residential-Billerica Muni Agg Rate</v>
      </c>
      <c r="D8390" s="2">
        <f t="shared" si="131"/>
        <v>1</v>
      </c>
    </row>
    <row r="8391" spans="2:4" ht="13.8" x14ac:dyDescent="0.2">
      <c r="B8391" s="18">
        <v>8388</v>
      </c>
      <c r="C8391" s="2" t="str">
        <f>_xlfn.CONCAT(MONTH('Rates Database'!C8390),"-",'Rates Database'!B8390,"-",'Rates Database'!E8390,"-",'Rates Database'!G8390,"-",'Rates Database'!J8390)</f>
        <v>8-2020-National Grid-Residential-Harvard Muni Agg Rate</v>
      </c>
      <c r="D8391" s="2">
        <f t="shared" si="131"/>
        <v>1</v>
      </c>
    </row>
    <row r="8392" spans="2:4" ht="13.8" x14ac:dyDescent="0.2">
      <c r="B8392" s="18">
        <v>8389</v>
      </c>
      <c r="C8392" s="2" t="str">
        <f>_xlfn.CONCAT(MONTH('Rates Database'!C8391),"-",'Rates Database'!B8391,"-",'Rates Database'!E8391,"-",'Rates Database'!G8391,"-",'Rates Database'!J8391)</f>
        <v>8-2020-National Grid-Residential-Heath Muni Agg Rate</v>
      </c>
      <c r="D8392" s="2">
        <f t="shared" si="131"/>
        <v>1</v>
      </c>
    </row>
    <row r="8393" spans="2:4" ht="13.8" x14ac:dyDescent="0.2">
      <c r="B8393" s="18">
        <v>8390</v>
      </c>
      <c r="C8393" s="2" t="str">
        <f>_xlfn.CONCAT(MONTH('Rates Database'!C8392),"-",'Rates Database'!B8392,"-",'Rates Database'!E8392,"-",'Rates Database'!G8392,"-",'Rates Database'!J8392)</f>
        <v>8-2020-National Grid-Residential-Tyngsborough Muni Agg Rate</v>
      </c>
      <c r="D8393" s="2">
        <f t="shared" si="131"/>
        <v>1</v>
      </c>
    </row>
    <row r="8394" spans="2:4" ht="13.8" x14ac:dyDescent="0.2">
      <c r="B8394" s="18">
        <v>8391</v>
      </c>
      <c r="C8394" s="2" t="str">
        <f>_xlfn.CONCAT(MONTH('Rates Database'!C8393),"-",'Rates Database'!B8393,"-",'Rates Database'!E8393,"-",'Rates Database'!G8393,"-",'Rates Database'!J8393)</f>
        <v>8-2020-National Grid-Residential-Clarksburg Muni Agg Rate</v>
      </c>
      <c r="D8394" s="2">
        <f t="shared" si="131"/>
        <v>1</v>
      </c>
    </row>
    <row r="8395" spans="2:4" ht="13.8" x14ac:dyDescent="0.2">
      <c r="B8395" s="18">
        <v>8392</v>
      </c>
      <c r="C8395" s="2" t="str">
        <f>_xlfn.CONCAT(MONTH('Rates Database'!C8394),"-",'Rates Database'!B8394,"-",'Rates Database'!E8394,"-",'Rates Database'!G8394,"-",'Rates Database'!J8394)</f>
        <v>8-2020-Eversource_WMA-Residential-Dalton Muni Agg Rate</v>
      </c>
      <c r="D8395" s="2">
        <f t="shared" si="131"/>
        <v>1</v>
      </c>
    </row>
    <row r="8396" spans="2:4" ht="13.8" x14ac:dyDescent="0.2">
      <c r="B8396" s="18">
        <v>8393</v>
      </c>
      <c r="C8396" s="2" t="str">
        <f>_xlfn.CONCAT(MONTH('Rates Database'!C8395),"-",'Rates Database'!B8395,"-",'Rates Database'!E8395,"-",'Rates Database'!G8395,"-",'Rates Database'!J8395)</f>
        <v>8-2020-National Grid-Residential-Florida Muni Agg Rate</v>
      </c>
      <c r="D8396" s="2">
        <f t="shared" si="131"/>
        <v>1</v>
      </c>
    </row>
    <row r="8397" spans="2:4" ht="13.8" x14ac:dyDescent="0.2">
      <c r="B8397" s="18">
        <v>8394</v>
      </c>
      <c r="C8397" s="2" t="str">
        <f>_xlfn.CONCAT(MONTH('Rates Database'!C8396),"-",'Rates Database'!B8396,"-",'Rates Database'!E8396,"-",'Rates Database'!G8396,"-",'Rates Database'!J8396)</f>
        <v>8-2020-Eversource_WMA-Residential-Lenox Muni Agg Rate</v>
      </c>
      <c r="D8397" s="2">
        <f t="shared" si="131"/>
        <v>1</v>
      </c>
    </row>
    <row r="8398" spans="2:4" ht="13.8" x14ac:dyDescent="0.2">
      <c r="B8398" s="18">
        <v>8395</v>
      </c>
      <c r="C8398" s="2" t="str">
        <f>_xlfn.CONCAT(MONTH('Rates Database'!C8397),"-",'Rates Database'!B8397,"-",'Rates Database'!E8397,"-",'Rates Database'!G8397,"-",'Rates Database'!J8397)</f>
        <v>8-2020-National Grid-Residential-Monterey Muni Agg Rate</v>
      </c>
      <c r="D8398" s="2">
        <f t="shared" si="131"/>
        <v>1</v>
      </c>
    </row>
    <row r="8399" spans="2:4" ht="13.8" x14ac:dyDescent="0.2">
      <c r="B8399" s="18">
        <v>8396</v>
      </c>
      <c r="C8399" s="2" t="str">
        <f>_xlfn.CONCAT(MONTH('Rates Database'!C8398),"-",'Rates Database'!B8398,"-",'Rates Database'!E8398,"-",'Rates Database'!G8398,"-",'Rates Database'!J8398)</f>
        <v>8-2020-National Grid-Residential-New Marlborough Muni Agg Rate</v>
      </c>
      <c r="D8399" s="2">
        <f t="shared" si="131"/>
        <v>1</v>
      </c>
    </row>
    <row r="8400" spans="2:4" ht="13.8" x14ac:dyDescent="0.2">
      <c r="B8400" s="18">
        <v>8397</v>
      </c>
      <c r="C8400" s="2" t="str">
        <f>_xlfn.CONCAT(MONTH('Rates Database'!C8399),"-",'Rates Database'!B8399,"-",'Rates Database'!E8399,"-",'Rates Database'!G8399,"-",'Rates Database'!J8399)</f>
        <v>8-2020-National Grid-Residential-North Adams Muni Agg Rate</v>
      </c>
      <c r="D8400" s="2">
        <f t="shared" si="131"/>
        <v>1</v>
      </c>
    </row>
    <row r="8401" spans="2:4" ht="13.8" x14ac:dyDescent="0.2">
      <c r="B8401" s="18">
        <v>8398</v>
      </c>
      <c r="C8401" s="2" t="str">
        <f>_xlfn.CONCAT(MONTH('Rates Database'!C8400),"-",'Rates Database'!B8400,"-",'Rates Database'!E8400,"-",'Rates Database'!G8400,"-",'Rates Database'!J8400)</f>
        <v>8-2020-National Grid-Residential-Sheffield Muni Agg Rate</v>
      </c>
      <c r="D8401" s="2">
        <f t="shared" si="131"/>
        <v>1</v>
      </c>
    </row>
    <row r="8402" spans="2:4" ht="13.8" x14ac:dyDescent="0.2">
      <c r="B8402" s="18">
        <v>8399</v>
      </c>
      <c r="C8402" s="2" t="str">
        <f>_xlfn.CONCAT(MONTH('Rates Database'!C8401),"-",'Rates Database'!B8401,"-",'Rates Database'!E8401,"-",'Rates Database'!G8401,"-",'Rates Database'!J8401)</f>
        <v>8-2020-National Grid-Residential-West Stockbridge Muni Agg Rate</v>
      </c>
      <c r="D8402" s="2">
        <f t="shared" si="131"/>
        <v>1</v>
      </c>
    </row>
    <row r="8403" spans="2:4" ht="13.8" x14ac:dyDescent="0.2">
      <c r="B8403" s="18">
        <v>8400</v>
      </c>
      <c r="C8403" s="2" t="str">
        <f>_xlfn.CONCAT(MONTH('Rates Database'!C8402),"-",'Rates Database'!B8402,"-",'Rates Database'!E8402,"-",'Rates Database'!G8402,"-",'Rates Database'!J8402)</f>
        <v>8-2020-National Grid-Residential-Williamstown Muni Agg Rate</v>
      </c>
      <c r="D8403" s="2">
        <f t="shared" si="131"/>
        <v>1</v>
      </c>
    </row>
    <row r="8404" spans="2:4" ht="13.8" x14ac:dyDescent="0.2">
      <c r="B8404" s="18">
        <v>8401</v>
      </c>
      <c r="C8404" s="2" t="str">
        <f>_xlfn.CONCAT(MONTH('Rates Database'!C8403),"-",'Rates Database'!B8403,"-",'Rates Database'!E8403,"-",'Rates Database'!G8403,"-",'Rates Database'!J8403)</f>
        <v>8-2020-National Grid-Residential-Rockland Muni Agg Rate</v>
      </c>
      <c r="D8404" s="2">
        <f t="shared" si="131"/>
        <v>1</v>
      </c>
    </row>
    <row r="8405" spans="2:4" ht="13.8" x14ac:dyDescent="0.2">
      <c r="B8405" s="18">
        <v>8402</v>
      </c>
      <c r="C8405" s="2" t="str">
        <f>_xlfn.CONCAT(MONTH('Rates Database'!C8404),"-",'Rates Database'!B8404,"-",'Rates Database'!E8404,"-",'Rates Database'!G8404,"-",'Rates Database'!J8404)</f>
        <v>8-2020-Eversource_EMA-Residential-Sudbury Muni Agg Rate</v>
      </c>
      <c r="D8405" s="2">
        <f t="shared" si="131"/>
        <v>1</v>
      </c>
    </row>
    <row r="8406" spans="2:4" ht="13.8" x14ac:dyDescent="0.2">
      <c r="B8406" s="18">
        <v>8403</v>
      </c>
      <c r="C8406" s="2" t="str">
        <f>_xlfn.CONCAT(MONTH('Rates Database'!C8405),"-",'Rates Database'!B8405,"-",'Rates Database'!E8405,"-",'Rates Database'!G8405,"-",'Rates Database'!J8405)</f>
        <v>8-2020-Eversource_EMA-Residential-Wareham Muni Agg Rate</v>
      </c>
      <c r="D8406" s="2">
        <f t="shared" si="131"/>
        <v>1</v>
      </c>
    </row>
    <row r="8407" spans="2:4" ht="13.8" x14ac:dyDescent="0.2">
      <c r="B8407" s="18">
        <v>8404</v>
      </c>
      <c r="C8407" s="2" t="str">
        <f>_xlfn.CONCAT(MONTH('Rates Database'!C8406),"-",'Rates Database'!B8406,"-",'Rates Database'!E8406,"-",'Rates Database'!G8406,"-",'Rates Database'!J8406)</f>
        <v>8-2020-National Grid-Residential-Egremont Muni Agg Rate</v>
      </c>
      <c r="D8407" s="2">
        <f t="shared" si="131"/>
        <v>1</v>
      </c>
    </row>
    <row r="8408" spans="2:4" ht="13.8" x14ac:dyDescent="0.2">
      <c r="B8408" s="18">
        <v>8405</v>
      </c>
      <c r="C8408" s="2" t="str">
        <f>_xlfn.CONCAT(MONTH('Rates Database'!C8407),"-",'Rates Database'!B8407,"-",'Rates Database'!E8407,"-",'Rates Database'!G8407,"-",'Rates Database'!J8407)</f>
        <v>8-2020-National Grid-Residential-North Andover Muni Agg Rate</v>
      </c>
      <c r="D8408" s="2">
        <f t="shared" si="131"/>
        <v>1</v>
      </c>
    </row>
    <row r="8409" spans="2:4" ht="13.8" x14ac:dyDescent="0.2">
      <c r="B8409" s="18">
        <v>8406</v>
      </c>
      <c r="C8409" s="2" t="str">
        <f>_xlfn.CONCAT(MONTH('Rates Database'!C8408),"-",'Rates Database'!B8408,"-",'Rates Database'!E8408,"-",'Rates Database'!G8408,"-",'Rates Database'!J8408)</f>
        <v>8-2020-National Grid-Residential-Grafton Muni Agg Rate</v>
      </c>
      <c r="D8409" s="2">
        <f t="shared" si="131"/>
        <v>1</v>
      </c>
    </row>
    <row r="8410" spans="2:4" ht="13.8" x14ac:dyDescent="0.2">
      <c r="B8410" s="18">
        <v>8407</v>
      </c>
      <c r="C8410" s="2" t="str">
        <f>_xlfn.CONCAT(MONTH('Rates Database'!C8409),"-",'Rates Database'!B8409,"-",'Rates Database'!E8409,"-",'Rates Database'!G8409,"-",'Rates Database'!J8409)</f>
        <v>8-2020-National Grid-Residential-Halifax Muni Agg Rate</v>
      </c>
      <c r="D8410" s="2">
        <f t="shared" si="131"/>
        <v>1</v>
      </c>
    </row>
    <row r="8411" spans="2:4" ht="13.8" x14ac:dyDescent="0.2">
      <c r="B8411" s="18">
        <v>8408</v>
      </c>
      <c r="C8411" s="2" t="str">
        <f>_xlfn.CONCAT(MONTH('Rates Database'!C8410),"-",'Rates Database'!B8410,"-",'Rates Database'!E8410,"-",'Rates Database'!G8410,"-",'Rates Database'!J8410)</f>
        <v>8-2020-National Grid-Residential-Southborough Muni Agg Rate</v>
      </c>
      <c r="D8411" s="2">
        <f t="shared" si="131"/>
        <v>1</v>
      </c>
    </row>
    <row r="8412" spans="2:4" ht="13.8" x14ac:dyDescent="0.2">
      <c r="B8412" s="18">
        <v>8409</v>
      </c>
      <c r="C8412" s="2" t="str">
        <f>_xlfn.CONCAT(MONTH('Rates Database'!C8411),"-",'Rates Database'!B8411,"-",'Rates Database'!E8411,"-",'Rates Database'!G8411,"-",'Rates Database'!J8411)</f>
        <v>8-2020-Eversource_EMA-Residential-Stoneham Muni Agg Rate</v>
      </c>
      <c r="D8412" s="2">
        <f t="shared" si="131"/>
        <v>1</v>
      </c>
    </row>
    <row r="8413" spans="2:4" ht="13.8" x14ac:dyDescent="0.2">
      <c r="B8413" s="18">
        <v>8410</v>
      </c>
      <c r="C8413" s="2" t="str">
        <f>_xlfn.CONCAT(MONTH('Rates Database'!C8412),"-",'Rates Database'!B8412,"-",'Rates Database'!E8412,"-",'Rates Database'!G8412,"-",'Rates Database'!J8412)</f>
        <v>8-2020-National Grid-Residential-Webster Muni Agg Rate</v>
      </c>
      <c r="D8413" s="2">
        <f t="shared" si="131"/>
        <v>1</v>
      </c>
    </row>
    <row r="8414" spans="2:4" ht="13.8" x14ac:dyDescent="0.2">
      <c r="B8414" s="18">
        <v>8411</v>
      </c>
      <c r="C8414" s="2" t="str">
        <f>_xlfn.CONCAT(MONTH('Rates Database'!C8413),"-",'Rates Database'!B8413,"-",'Rates Database'!E8413,"-",'Rates Database'!G8413,"-",'Rates Database'!J8413)</f>
        <v>8-2020-National Grid-Residential-Sutton Muni Agg Rate</v>
      </c>
      <c r="D8414" s="2">
        <f t="shared" si="131"/>
        <v>1</v>
      </c>
    </row>
    <row r="8415" spans="2:4" ht="13.8" x14ac:dyDescent="0.2">
      <c r="B8415" s="18">
        <v>8412</v>
      </c>
      <c r="C8415" s="2" t="str">
        <f>_xlfn.CONCAT(MONTH('Rates Database'!C8414),"-",'Rates Database'!B8414,"-",'Rates Database'!E8414,"-",'Rates Database'!G8414,"-",'Rates Database'!J8414)</f>
        <v>8-2020-Eversource_EMA-Residential-Carlisle Muni Agg Rate</v>
      </c>
      <c r="D8415" s="2">
        <f t="shared" si="131"/>
        <v>1</v>
      </c>
    </row>
    <row r="8416" spans="2:4" ht="13.8" x14ac:dyDescent="0.2">
      <c r="B8416" s="18">
        <v>8413</v>
      </c>
      <c r="C8416" s="2" t="str">
        <f>_xlfn.CONCAT(MONTH('Rates Database'!C8415),"-",'Rates Database'!B8415,"-",'Rates Database'!E8415,"-",'Rates Database'!G8415,"-",'Rates Database'!J8415)</f>
        <v>8-2020-Eversource_EMA-Residential-Acton Muni Agg Rate</v>
      </c>
      <c r="D8416" s="2">
        <f t="shared" si="131"/>
        <v>1</v>
      </c>
    </row>
    <row r="8417" spans="2:4" ht="13.8" x14ac:dyDescent="0.2">
      <c r="B8417" s="18">
        <v>8414</v>
      </c>
      <c r="C8417" s="2" t="str">
        <f>_xlfn.CONCAT(MONTH('Rates Database'!C8416),"-",'Rates Database'!B8416,"-",'Rates Database'!E8416,"-",'Rates Database'!G8416,"-",'Rates Database'!J8416)</f>
        <v>8-2020-Unitil-Residential-Lunenburg Muni Agg Rate</v>
      </c>
      <c r="D8417" s="2">
        <f t="shared" si="131"/>
        <v>1</v>
      </c>
    </row>
    <row r="8418" spans="2:4" ht="13.8" x14ac:dyDescent="0.2">
      <c r="B8418" s="18">
        <v>8415</v>
      </c>
      <c r="C8418" s="2" t="str">
        <f>_xlfn.CONCAT(MONTH('Rates Database'!C8417),"-",'Rates Database'!B8417,"-",'Rates Database'!E8417,"-",'Rates Database'!G8417,"-",'Rates Database'!J8417)</f>
        <v>8-2020-Eversource_EMA-Residential-Arlington Muni Agg Rate</v>
      </c>
      <c r="D8418" s="2">
        <f t="shared" si="131"/>
        <v>1</v>
      </c>
    </row>
    <row r="8419" spans="2:4" ht="13.8" x14ac:dyDescent="0.2">
      <c r="B8419" s="18">
        <v>8416</v>
      </c>
      <c r="C8419" s="2" t="str">
        <f>_xlfn.CONCAT(MONTH('Rates Database'!C8418),"-",'Rates Database'!B8418,"-",'Rates Database'!E8418,"-",'Rates Database'!G8418,"-",'Rates Database'!J8418)</f>
        <v>8-2020-Eversource_EMA-Residential-Ashland Muni Agg Rate</v>
      </c>
      <c r="D8419" s="2">
        <f t="shared" si="131"/>
        <v>1</v>
      </c>
    </row>
    <row r="8420" spans="2:4" ht="13.8" x14ac:dyDescent="0.2">
      <c r="B8420" s="18">
        <v>8417</v>
      </c>
      <c r="C8420" s="2" t="str">
        <f>_xlfn.CONCAT(MONTH('Rates Database'!C8419),"-",'Rates Database'!B8419,"-",'Rates Database'!E8419,"-",'Rates Database'!G8419,"-",'Rates Database'!J8419)</f>
        <v>8-2020-Eversource_EMA-Residential-Plympton Muni Agg Rate</v>
      </c>
      <c r="D8420" s="2">
        <f t="shared" si="131"/>
        <v>1</v>
      </c>
    </row>
    <row r="8421" spans="2:4" ht="13.8" x14ac:dyDescent="0.2">
      <c r="B8421" s="18">
        <v>8418</v>
      </c>
      <c r="C8421" s="2" t="str">
        <f>_xlfn.CONCAT(MONTH('Rates Database'!C8420),"-",'Rates Database'!B8420,"-",'Rates Database'!E8420,"-",'Rates Database'!G8420,"-",'Rates Database'!J8420)</f>
        <v>8-2020-National Grid-Residential-Salisbury Muni Agg Rate</v>
      </c>
      <c r="D8421" s="2">
        <f t="shared" si="131"/>
        <v>1</v>
      </c>
    </row>
    <row r="8422" spans="2:4" ht="13.8" x14ac:dyDescent="0.2">
      <c r="B8422" s="18">
        <v>8419</v>
      </c>
      <c r="C8422" s="2" t="str">
        <f>_xlfn.CONCAT(MONTH('Rates Database'!C8421),"-",'Rates Database'!B8421,"-",'Rates Database'!E8421,"-",'Rates Database'!G8421,"-",'Rates Database'!J8421)</f>
        <v>8-2020-National Grid-Residential-Gloucester Muni Agg Rate</v>
      </c>
      <c r="D8422" s="2">
        <f t="shared" si="131"/>
        <v>1</v>
      </c>
    </row>
    <row r="8423" spans="2:4" ht="13.8" x14ac:dyDescent="0.2">
      <c r="B8423" s="18">
        <v>8420</v>
      </c>
      <c r="C8423" s="2" t="str">
        <f>_xlfn.CONCAT(MONTH('Rates Database'!C8422),"-",'Rates Database'!B8422,"-",'Rates Database'!E8422,"-",'Rates Database'!G8422,"-",'Rates Database'!J8422)</f>
        <v>8-2020-Eversource_EMA-Residential-Bedford Muni Agg Rate</v>
      </c>
      <c r="D8423" s="2">
        <f t="shared" si="131"/>
        <v>1</v>
      </c>
    </row>
    <row r="8424" spans="2:4" ht="13.8" x14ac:dyDescent="0.2">
      <c r="B8424" s="18">
        <v>8421</v>
      </c>
      <c r="C8424" s="2" t="str">
        <f>_xlfn.CONCAT(MONTH('Rates Database'!C8423),"-",'Rates Database'!B8423,"-",'Rates Database'!E8423,"-",'Rates Database'!G8423,"-",'Rates Database'!J8423)</f>
        <v>8-2020-National Grid-Residential-Salem Muni Agg Rate</v>
      </c>
      <c r="D8424" s="2">
        <f t="shared" si="131"/>
        <v>1</v>
      </c>
    </row>
    <row r="8425" spans="2:4" ht="13.8" x14ac:dyDescent="0.2">
      <c r="B8425" s="18">
        <v>8422</v>
      </c>
      <c r="C8425" s="2" t="str">
        <f>_xlfn.CONCAT(MONTH('Rates Database'!C8424),"-",'Rates Database'!B8424,"-",'Rates Database'!E8424,"-",'Rates Database'!G8424,"-",'Rates Database'!J8424)</f>
        <v>8-2020-Eversource_EMA-Residential-Cambridge Muni Agg Rate</v>
      </c>
      <c r="D8425" s="2">
        <f t="shared" si="131"/>
        <v>1</v>
      </c>
    </row>
    <row r="8426" spans="2:4" ht="13.8" x14ac:dyDescent="0.2">
      <c r="B8426" s="18">
        <v>8423</v>
      </c>
      <c r="C8426" s="2" t="str">
        <f>_xlfn.CONCAT(MONTH('Rates Database'!C8425),"-",'Rates Database'!B8425,"-",'Rates Database'!E8425,"-",'Rates Database'!G8425,"-",'Rates Database'!J8425)</f>
        <v>8-2020-Eversource_EMA-Residential-Winchester Muni Agg Rate</v>
      </c>
      <c r="D8426" s="2">
        <f t="shared" si="131"/>
        <v>1</v>
      </c>
    </row>
    <row r="8427" spans="2:4" ht="13.8" x14ac:dyDescent="0.2">
      <c r="B8427" s="18">
        <v>8424</v>
      </c>
      <c r="C8427" s="2" t="str">
        <f>_xlfn.CONCAT(MONTH('Rates Database'!C8426),"-",'Rates Database'!B8426,"-",'Rates Database'!E8426,"-",'Rates Database'!G8426,"-",'Rates Database'!J8426)</f>
        <v>8-2020-National Grid-Residential-Berlin Muni Agg Rate</v>
      </c>
      <c r="D8427" s="2">
        <f t="shared" si="131"/>
        <v>1</v>
      </c>
    </row>
    <row r="8428" spans="2:4" ht="13.8" x14ac:dyDescent="0.2">
      <c r="B8428" s="18">
        <v>8425</v>
      </c>
      <c r="C8428" s="2" t="str">
        <f>_xlfn.CONCAT(MONTH('Rates Database'!C8427),"-",'Rates Database'!B8427,"-",'Rates Database'!E8427,"-",'Rates Database'!G8427,"-",'Rates Database'!J8427)</f>
        <v>8-2020-National Grid-Residential-Bellingham Muni Agg Rate</v>
      </c>
      <c r="D8428" s="2">
        <f t="shared" si="131"/>
        <v>1</v>
      </c>
    </row>
    <row r="8429" spans="2:4" ht="13.8" x14ac:dyDescent="0.2">
      <c r="B8429" s="18">
        <v>8426</v>
      </c>
      <c r="C8429" s="2" t="str">
        <f>_xlfn.CONCAT(MONTH('Rates Database'!C8428),"-",'Rates Database'!B8428,"-",'Rates Database'!E8428,"-",'Rates Database'!G8428,"-",'Rates Database'!J8428)</f>
        <v>8-2020-Eversource_EMA-Residential-Natick Muni Agg Rate</v>
      </c>
      <c r="D8429" s="2">
        <f t="shared" si="131"/>
        <v>1</v>
      </c>
    </row>
    <row r="8430" spans="2:4" ht="13.8" x14ac:dyDescent="0.2">
      <c r="B8430" s="18">
        <v>8427</v>
      </c>
      <c r="C8430" s="2" t="str">
        <f>_xlfn.CONCAT(MONTH('Rates Database'!C8429),"-",'Rates Database'!B8429,"-",'Rates Database'!E8429,"-",'Rates Database'!G8429,"-",'Rates Database'!J8429)</f>
        <v>8-2020-National Grid-Residential-Nantucket Muni Agg Rate</v>
      </c>
      <c r="D8430" s="2">
        <f t="shared" si="131"/>
        <v>1</v>
      </c>
    </row>
    <row r="8431" spans="2:4" ht="13.8" x14ac:dyDescent="0.2">
      <c r="B8431" s="18">
        <v>8428</v>
      </c>
      <c r="C8431" s="2" t="str">
        <f>_xlfn.CONCAT(MONTH('Rates Database'!C8430),"-",'Rates Database'!B8430,"-",'Rates Database'!E8430,"-",'Rates Database'!G8430,"-",'Rates Database'!J8430)</f>
        <v>8-2020-National Grid-Residential-West Bridgewater Muni Agg Rate</v>
      </c>
      <c r="D8431" s="2">
        <f t="shared" si="131"/>
        <v>1</v>
      </c>
    </row>
    <row r="8432" spans="2:4" ht="13.8" x14ac:dyDescent="0.2">
      <c r="B8432" s="18">
        <v>8429</v>
      </c>
      <c r="C8432" s="2" t="str">
        <f>_xlfn.CONCAT(MONTH('Rates Database'!C8431),"-",'Rates Database'!B8431,"-",'Rates Database'!E8431,"-",'Rates Database'!G8431,"-",'Rates Database'!J8431)</f>
        <v>8-2020-Eversource_EMA-Residential-Newton Muni Agg Rate</v>
      </c>
      <c r="D8432" s="2">
        <f t="shared" si="131"/>
        <v>1</v>
      </c>
    </row>
    <row r="8433" spans="2:4" ht="13.8" x14ac:dyDescent="0.2">
      <c r="B8433" s="18">
        <v>8430</v>
      </c>
      <c r="C8433" s="2" t="str">
        <f>_xlfn.CONCAT(MONTH('Rates Database'!C8432),"-",'Rates Database'!B8432,"-",'Rates Database'!E8432,"-",'Rates Database'!G8432,"-",'Rates Database'!J8432)</f>
        <v>8-2020-Eversource_EMA-Residential-Holliston Muni Agg Rate</v>
      </c>
      <c r="D8433" s="2">
        <f t="shared" si="131"/>
        <v>1</v>
      </c>
    </row>
    <row r="8434" spans="2:4" ht="13.8" x14ac:dyDescent="0.2">
      <c r="B8434" s="18">
        <v>8431</v>
      </c>
      <c r="C8434" s="2" t="str">
        <f>_xlfn.CONCAT(MONTH('Rates Database'!C8433),"-",'Rates Database'!B8433,"-",'Rates Database'!E8433,"-",'Rates Database'!G8433,"-",'Rates Database'!J8433)</f>
        <v>8-2020-National Grid-Residential-Hamilton Muni Agg Rate</v>
      </c>
      <c r="D8434" s="2">
        <f t="shared" si="131"/>
        <v>1</v>
      </c>
    </row>
    <row r="8435" spans="2:4" ht="13.8" x14ac:dyDescent="0.2">
      <c r="B8435" s="18">
        <v>8432</v>
      </c>
      <c r="C8435" s="2" t="str">
        <f>_xlfn.CONCAT(MONTH('Rates Database'!C8434),"-",'Rates Database'!B8434,"-",'Rates Database'!E8434,"-",'Rates Database'!G8434,"-",'Rates Database'!J8434)</f>
        <v>8-2020-National Grid-Residential-Millville Muni Agg Rate</v>
      </c>
      <c r="D8435" s="2">
        <f t="shared" si="131"/>
        <v>1</v>
      </c>
    </row>
    <row r="8436" spans="2:4" ht="13.8" x14ac:dyDescent="0.2">
      <c r="B8436" s="18">
        <v>8433</v>
      </c>
      <c r="C8436" s="2" t="str">
        <f>_xlfn.CONCAT(MONTH('Rates Database'!C8435),"-",'Rates Database'!B8435,"-",'Rates Database'!E8435,"-",'Rates Database'!G8435,"-",'Rates Database'!J8435)</f>
        <v>8-2020-National Grid-Residential-Worcester Muni Agg Rate</v>
      </c>
      <c r="D8436" s="2">
        <f t="shared" si="131"/>
        <v>1</v>
      </c>
    </row>
    <row r="8437" spans="2:4" ht="13.8" x14ac:dyDescent="0.2">
      <c r="B8437" s="18">
        <v>8434</v>
      </c>
      <c r="C8437" s="2" t="str">
        <f>_xlfn.CONCAT(MONTH('Rates Database'!C8436),"-",'Rates Database'!B8436,"-",'Rates Database'!E8436,"-",'Rates Database'!G8436,"-",'Rates Database'!J8436)</f>
        <v>8-2020-National Grid-Residential-Swampscott Muni Agg Rate</v>
      </c>
      <c r="D8437" s="2">
        <f t="shared" si="131"/>
        <v>1</v>
      </c>
    </row>
    <row r="8438" spans="2:4" ht="13.8" x14ac:dyDescent="0.2">
      <c r="B8438" s="18">
        <v>8435</v>
      </c>
      <c r="C8438" s="2" t="str">
        <f>_xlfn.CONCAT(MONTH('Rates Database'!C8437),"-",'Rates Database'!B8437,"-",'Rates Database'!E8437,"-",'Rates Database'!G8437,"-",'Rates Database'!J8437)</f>
        <v>8-2020-Eversource_EMA-Residential-Watertown Muni Agg Rate</v>
      </c>
      <c r="D8438" s="2">
        <f t="shared" si="131"/>
        <v>1</v>
      </c>
    </row>
    <row r="8439" spans="2:4" ht="13.8" x14ac:dyDescent="0.2">
      <c r="B8439" s="18">
        <v>8436</v>
      </c>
      <c r="C8439" s="2" t="str">
        <f>_xlfn.CONCAT(MONTH('Rates Database'!C8438),"-",'Rates Database'!B8438,"-",'Rates Database'!E8438,"-",'Rates Database'!G8438,"-",'Rates Database'!J8438)</f>
        <v>8-2020-National Grid-Residential-Medford Muni Agg Rate</v>
      </c>
      <c r="D8439" s="2">
        <f t="shared" si="131"/>
        <v>1</v>
      </c>
    </row>
    <row r="8440" spans="2:4" ht="13.8" x14ac:dyDescent="0.2">
      <c r="B8440" s="18">
        <v>8437</v>
      </c>
      <c r="C8440" s="2" t="str">
        <f>_xlfn.CONCAT(MONTH('Rates Database'!C8439),"-",'Rates Database'!B8439,"-",'Rates Database'!E8439,"-",'Rates Database'!G8439,"-",'Rates Database'!J8439)</f>
        <v>8-2020-Eversource_EMA-Residential-Walpole Muni Agg Rate</v>
      </c>
      <c r="D8440" s="2">
        <f t="shared" si="131"/>
        <v>1</v>
      </c>
    </row>
    <row r="8441" spans="2:4" ht="13.8" x14ac:dyDescent="0.2">
      <c r="B8441" s="18">
        <v>8438</v>
      </c>
      <c r="C8441" s="2" t="str">
        <f>_xlfn.CONCAT(MONTH('Rates Database'!C8440),"-",'Rates Database'!B8440,"-",'Rates Database'!E8440,"-",'Rates Database'!G8440,"-",'Rates Database'!J8440)</f>
        <v>8-2020-Eversource_EMA-Residential-Brookline Muni Agg Rate</v>
      </c>
      <c r="D8441" s="2">
        <f t="shared" si="131"/>
        <v>1</v>
      </c>
    </row>
    <row r="8442" spans="2:4" ht="13.8" x14ac:dyDescent="0.2">
      <c r="B8442" s="18">
        <v>8439</v>
      </c>
      <c r="C8442" s="2" t="str">
        <f>_xlfn.CONCAT(MONTH('Rates Database'!C8441),"-",'Rates Database'!B8441,"-",'Rates Database'!E8441,"-",'Rates Database'!G8441,"-",'Rates Database'!J8441)</f>
        <v>8-2020-Eversource_EMA-Residential-Lexington Muni Agg Rate</v>
      </c>
      <c r="D8442" s="2">
        <f t="shared" si="131"/>
        <v>1</v>
      </c>
    </row>
    <row r="8443" spans="2:4" ht="13.8" x14ac:dyDescent="0.2">
      <c r="B8443" s="18">
        <v>8440</v>
      </c>
      <c r="C8443" s="2" t="str">
        <f>_xlfn.CONCAT(MONTH('Rates Database'!C8442),"-",'Rates Database'!B8442,"-",'Rates Database'!E8442,"-",'Rates Database'!G8442,"-",'Rates Database'!J8442)</f>
        <v>8-2020-National Grid-Residential-Foxborough Muni Agg Rate</v>
      </c>
      <c r="D8443" s="2">
        <f t="shared" si="131"/>
        <v>1</v>
      </c>
    </row>
    <row r="8444" spans="2:4" ht="13.8" x14ac:dyDescent="0.2">
      <c r="B8444" s="18">
        <v>8441</v>
      </c>
      <c r="C8444" s="2" t="str">
        <f>_xlfn.CONCAT(MONTH('Rates Database'!C8443),"-",'Rates Database'!B8443,"-",'Rates Database'!E8443,"-",'Rates Database'!G8443,"-",'Rates Database'!J8443)</f>
        <v>8-2020-National Grid-Residential-Lowell Muni Agg Rate</v>
      </c>
      <c r="D8444" s="2">
        <f t="shared" si="131"/>
        <v>1</v>
      </c>
    </row>
    <row r="8445" spans="2:4" ht="13.8" x14ac:dyDescent="0.2">
      <c r="B8445" s="18">
        <v>8442</v>
      </c>
      <c r="C8445" s="2" t="str">
        <f>_xlfn.CONCAT(MONTH('Rates Database'!C8444),"-",'Rates Database'!B8444,"-",'Rates Database'!E8444,"-",'Rates Database'!G8444,"-",'Rates Database'!J8444)</f>
        <v>9-2020-Eversource_WMA-Residential-Buckland Muni Agg Rate</v>
      </c>
      <c r="D8445" s="2">
        <f t="shared" si="131"/>
        <v>1</v>
      </c>
    </row>
    <row r="8446" spans="2:4" ht="13.8" x14ac:dyDescent="0.2">
      <c r="B8446" s="18">
        <v>8443</v>
      </c>
      <c r="C8446" s="2" t="str">
        <f>_xlfn.CONCAT(MONTH('Rates Database'!C8445),"-",'Rates Database'!B8445,"-",'Rates Database'!E8445,"-",'Rates Database'!G8445,"-",'Rates Database'!J8445)</f>
        <v>9-2020-National Grid-Residential-Charlemont Muni Agg Rate</v>
      </c>
      <c r="D8446" s="2">
        <f t="shared" si="131"/>
        <v>1</v>
      </c>
    </row>
    <row r="8447" spans="2:4" ht="13.8" x14ac:dyDescent="0.2">
      <c r="B8447" s="18">
        <v>8444</v>
      </c>
      <c r="C8447" s="2" t="str">
        <f>_xlfn.CONCAT(MONTH('Rates Database'!C8446),"-",'Rates Database'!B8446,"-",'Rates Database'!E8446,"-",'Rates Database'!G8446,"-",'Rates Database'!J8446)</f>
        <v>9-2020-Eversource_WMA-Residential-Colrain Muni Agg Rate</v>
      </c>
      <c r="D8447" s="2">
        <f t="shared" si="131"/>
        <v>1</v>
      </c>
    </row>
    <row r="8448" spans="2:4" ht="13.8" x14ac:dyDescent="0.2">
      <c r="B8448" s="18">
        <v>8445</v>
      </c>
      <c r="C8448" s="2" t="str">
        <f>_xlfn.CONCAT(MONTH('Rates Database'!C8447),"-",'Rates Database'!B8447,"-",'Rates Database'!E8447,"-",'Rates Database'!G8447,"-",'Rates Database'!J8447)</f>
        <v>9-2020-Eversource_WMA-Residential-Shelburne Muni Agg Rate</v>
      </c>
      <c r="D8448" s="2">
        <f t="shared" si="131"/>
        <v>1</v>
      </c>
    </row>
    <row r="8449" spans="2:4" ht="13.8" x14ac:dyDescent="0.2">
      <c r="B8449" s="18">
        <v>8446</v>
      </c>
      <c r="C8449" s="2" t="str">
        <f>_xlfn.CONCAT(MONTH('Rates Database'!C8448),"-",'Rates Database'!B8448,"-",'Rates Database'!E8448,"-",'Rates Database'!G8448,"-",'Rates Database'!J8448)</f>
        <v>9-2020-National Grid-Residential-Wendell Muni Agg Rate</v>
      </c>
      <c r="D8449" s="2">
        <f t="shared" si="131"/>
        <v>1</v>
      </c>
    </row>
    <row r="8450" spans="2:4" ht="13.8" x14ac:dyDescent="0.2">
      <c r="B8450" s="18">
        <v>8447</v>
      </c>
      <c r="C8450" s="2" t="str">
        <f>_xlfn.CONCAT(MONTH('Rates Database'!C8449),"-",'Rates Database'!B8449,"-",'Rates Database'!E8449,"-",'Rates Database'!G8449,"-",'Rates Database'!J8449)</f>
        <v>9-2020-National Grid-Residential-New Salem Muni Agg Rate</v>
      </c>
      <c r="D8450" s="2">
        <f t="shared" si="131"/>
        <v>1</v>
      </c>
    </row>
    <row r="8451" spans="2:4" ht="13.8" x14ac:dyDescent="0.2">
      <c r="B8451" s="18">
        <v>8448</v>
      </c>
      <c r="C8451" s="2" t="str">
        <f>_xlfn.CONCAT(MONTH('Rates Database'!C8450),"-",'Rates Database'!B8450,"-",'Rates Database'!E8450,"-",'Rates Database'!G8450,"-",'Rates Database'!J8450)</f>
        <v>9-2020-National Grid-Residential-Warwick Muni Agg Rate</v>
      </c>
      <c r="D8451" s="2">
        <f t="shared" si="131"/>
        <v>1</v>
      </c>
    </row>
    <row r="8452" spans="2:4" ht="13.8" x14ac:dyDescent="0.2">
      <c r="B8452" s="18">
        <v>8449</v>
      </c>
      <c r="C8452" s="2" t="str">
        <f>_xlfn.CONCAT(MONTH('Rates Database'!C8451),"-",'Rates Database'!B8451,"-",'Rates Database'!E8451,"-",'Rates Database'!G8451,"-",'Rates Database'!J8451)</f>
        <v>9-2020-Eversource_WMA-Residential-Whately Muni Agg Rate</v>
      </c>
      <c r="D8452" s="2">
        <f t="shared" si="131"/>
        <v>1</v>
      </c>
    </row>
    <row r="8453" spans="2:4" ht="13.8" x14ac:dyDescent="0.2">
      <c r="B8453" s="18">
        <v>8450</v>
      </c>
      <c r="C8453" s="2" t="str">
        <f>_xlfn.CONCAT(MONTH('Rates Database'!C8452),"-",'Rates Database'!B8452,"-",'Rates Database'!E8452,"-",'Rates Database'!G8452,"-",'Rates Database'!J8452)</f>
        <v>9-2020-Eversource_WMA-Residential-Conway Muni Agg Rate</v>
      </c>
      <c r="D8453" s="2">
        <f t="shared" ref="D8453:D8516" si="132">COUNTIF($C$4:$C$10092,C8453)</f>
        <v>1</v>
      </c>
    </row>
    <row r="8454" spans="2:4" ht="13.8" x14ac:dyDescent="0.2">
      <c r="B8454" s="18">
        <v>8451</v>
      </c>
      <c r="C8454" s="2" t="str">
        <f>_xlfn.CONCAT(MONTH('Rates Database'!C8453),"-",'Rates Database'!B8453,"-",'Rates Database'!E8453,"-",'Rates Database'!G8453,"-",'Rates Database'!J8453)</f>
        <v>9-2020-Eversource_WMA-Residential-Deerfield Muni Agg Rate</v>
      </c>
      <c r="D8454" s="2">
        <f t="shared" si="132"/>
        <v>1</v>
      </c>
    </row>
    <row r="8455" spans="2:4" ht="13.8" x14ac:dyDescent="0.2">
      <c r="B8455" s="18">
        <v>8452</v>
      </c>
      <c r="C8455" s="2" t="str">
        <f>_xlfn.CONCAT(MONTH('Rates Database'!C8454),"-",'Rates Database'!B8454,"-",'Rates Database'!E8454,"-",'Rates Database'!G8454,"-",'Rates Database'!J8454)</f>
        <v>9-2020-Eversource_WMA-Residential-Huntington Muni Agg Rate</v>
      </c>
      <c r="D8455" s="2">
        <f t="shared" si="132"/>
        <v>1</v>
      </c>
    </row>
    <row r="8456" spans="2:4" ht="13.8" x14ac:dyDescent="0.2">
      <c r="B8456" s="18">
        <v>8453</v>
      </c>
      <c r="C8456" s="2" t="str">
        <f>_xlfn.CONCAT(MONTH('Rates Database'!C8455),"-",'Rates Database'!B8455,"-",'Rates Database'!E8455,"-",'Rates Database'!G8455,"-",'Rates Database'!J8455)</f>
        <v>9-2020-Eversource_WMA-Residential-Northfield Muni Agg Rate</v>
      </c>
      <c r="D8456" s="2">
        <f t="shared" si="132"/>
        <v>1</v>
      </c>
    </row>
    <row r="8457" spans="2:4" ht="13.8" x14ac:dyDescent="0.2">
      <c r="B8457" s="18">
        <v>8454</v>
      </c>
      <c r="C8457" s="2" t="str">
        <f>_xlfn.CONCAT(MONTH('Rates Database'!C8456),"-",'Rates Database'!B8456,"-",'Rates Database'!E8456,"-",'Rates Database'!G8456,"-",'Rates Database'!J8456)</f>
        <v>9-2020-Eversource_WMA-Residential-Sunderland Muni Agg Rate</v>
      </c>
      <c r="D8457" s="2">
        <f t="shared" si="132"/>
        <v>1</v>
      </c>
    </row>
    <row r="8458" spans="2:4" ht="13.8" x14ac:dyDescent="0.2">
      <c r="B8458" s="18">
        <v>8455</v>
      </c>
      <c r="C8458" s="2" t="str">
        <f>_xlfn.CONCAT(MONTH('Rates Database'!C8457),"-",'Rates Database'!B8457,"-",'Rates Database'!E8457,"-",'Rates Database'!G8457,"-",'Rates Database'!J8457)</f>
        <v>9-2020-National Grid-Residential-Westborough Muni Agg Rate</v>
      </c>
      <c r="D8458" s="2">
        <f t="shared" si="132"/>
        <v>1</v>
      </c>
    </row>
    <row r="8459" spans="2:4" ht="13.8" x14ac:dyDescent="0.2">
      <c r="B8459" s="18">
        <v>8456</v>
      </c>
      <c r="C8459" s="2" t="str">
        <f>_xlfn.CONCAT(MONTH('Rates Database'!C8458),"-",'Rates Database'!B8458,"-",'Rates Database'!E8458,"-",'Rates Database'!G8458,"-",'Rates Database'!J8458)</f>
        <v>9-2020-National Grid-Residential-Marlborough Muni Agg Rate</v>
      </c>
      <c r="D8459" s="2">
        <f t="shared" si="132"/>
        <v>1</v>
      </c>
    </row>
    <row r="8460" spans="2:4" ht="13.8" x14ac:dyDescent="0.2">
      <c r="B8460" s="18">
        <v>8457</v>
      </c>
      <c r="C8460" s="2" t="str">
        <f>_xlfn.CONCAT(MONTH('Rates Database'!C8459),"-",'Rates Database'!B8459,"-",'Rates Database'!E8459,"-",'Rates Database'!G8459,"-",'Rates Database'!J8459)</f>
        <v>9-2020-National Grid-Residential-Chelmsford Muni Agg Rate</v>
      </c>
      <c r="D8460" s="2">
        <f t="shared" si="132"/>
        <v>1</v>
      </c>
    </row>
    <row r="8461" spans="2:4" ht="13.8" x14ac:dyDescent="0.2">
      <c r="B8461" s="18">
        <v>8458</v>
      </c>
      <c r="C8461" s="2" t="str">
        <f>_xlfn.CONCAT(MONTH('Rates Database'!C8460),"-",'Rates Database'!B8460,"-",'Rates Database'!E8460,"-",'Rates Database'!G8460,"-",'Rates Database'!J8460)</f>
        <v>9-2020-Eversource_WMA-Residential-Gill Muni Agg Rate</v>
      </c>
      <c r="D8461" s="2">
        <f t="shared" si="132"/>
        <v>1</v>
      </c>
    </row>
    <row r="8462" spans="2:4" ht="13.8" x14ac:dyDescent="0.2">
      <c r="B8462" s="18">
        <v>8459</v>
      </c>
      <c r="C8462" s="2" t="str">
        <f>_xlfn.CONCAT(MONTH('Rates Database'!C8461),"-",'Rates Database'!B8461,"-",'Rates Database'!E8461,"-",'Rates Database'!G8461,"-",'Rates Database'!J8461)</f>
        <v>9-2020-Eversource_WMA-Residential-West Springfield Muni Agg Rate</v>
      </c>
      <c r="D8462" s="2">
        <f t="shared" si="132"/>
        <v>1</v>
      </c>
    </row>
    <row r="8463" spans="2:4" ht="13.8" x14ac:dyDescent="0.2">
      <c r="B8463" s="18">
        <v>8460</v>
      </c>
      <c r="C8463" s="2" t="str">
        <f>_xlfn.CONCAT(MONTH('Rates Database'!C8462),"-",'Rates Database'!B8462,"-",'Rates Database'!E8462,"-",'Rates Database'!G8462,"-",'Rates Database'!J8462)</f>
        <v>9-2020-National Grid-Residential-Tewksbury Muni Agg Rate</v>
      </c>
      <c r="D8463" s="2">
        <f t="shared" si="132"/>
        <v>1</v>
      </c>
    </row>
    <row r="8464" spans="2:4" ht="13.8" x14ac:dyDescent="0.2">
      <c r="B8464" s="18">
        <v>8461</v>
      </c>
      <c r="C8464" s="2" t="str">
        <f>_xlfn.CONCAT(MONTH('Rates Database'!C8463),"-",'Rates Database'!B8463,"-",'Rates Database'!E8463,"-",'Rates Database'!G8463,"-",'Rates Database'!J8463)</f>
        <v>9-2020-Eversource_WMA-Residential-Hatfield Muni Agg Rate</v>
      </c>
      <c r="D8464" s="2">
        <f t="shared" si="132"/>
        <v>1</v>
      </c>
    </row>
    <row r="8465" spans="2:4" ht="13.8" x14ac:dyDescent="0.2">
      <c r="B8465" s="18">
        <v>8462</v>
      </c>
      <c r="C8465" s="2" t="str">
        <f>_xlfn.CONCAT(MONTH('Rates Database'!C8464),"-",'Rates Database'!B8464,"-",'Rates Database'!E8464,"-",'Rates Database'!G8464,"-",'Rates Database'!J8464)</f>
        <v>9-2020-Eversource_WMA-Residential-Pittsfield Muni Agg Rate</v>
      </c>
      <c r="D8465" s="2">
        <f t="shared" si="132"/>
        <v>1</v>
      </c>
    </row>
    <row r="8466" spans="2:4" ht="13.8" x14ac:dyDescent="0.2">
      <c r="B8466" s="18">
        <v>8463</v>
      </c>
      <c r="C8466" s="2" t="str">
        <f>_xlfn.CONCAT(MONTH('Rates Database'!C8465),"-",'Rates Database'!B8465,"-",'Rates Database'!E8465,"-",'Rates Database'!G8465,"-",'Rates Database'!J8465)</f>
        <v>9-2020-National Grid-Residential-Lancaster Muni Agg Rate</v>
      </c>
      <c r="D8466" s="2">
        <f t="shared" si="132"/>
        <v>1</v>
      </c>
    </row>
    <row r="8467" spans="2:4" ht="13.8" x14ac:dyDescent="0.2">
      <c r="B8467" s="18">
        <v>8464</v>
      </c>
      <c r="C8467" s="2" t="str">
        <f>_xlfn.CONCAT(MONTH('Rates Database'!C8466),"-",'Rates Database'!B8466,"-",'Rates Database'!E8466,"-",'Rates Database'!G8466,"-",'Rates Database'!J8466)</f>
        <v>9-2020-Eversource_EMA-Residential-Cape Light Compact JPE Muni Agg Rate</v>
      </c>
      <c r="D8467" s="2">
        <f t="shared" si="132"/>
        <v>1</v>
      </c>
    </row>
    <row r="8468" spans="2:4" ht="13.8" x14ac:dyDescent="0.2">
      <c r="B8468" s="18">
        <v>8465</v>
      </c>
      <c r="C8468" s="2" t="str">
        <f>_xlfn.CONCAT(MONTH('Rates Database'!C8467),"-",'Rates Database'!B8467,"-",'Rates Database'!E8467,"-",'Rates Database'!G8467,"-",'Rates Database'!J8467)</f>
        <v>9-2020-Eversource_WMA-Residential-Leverett Muni Agg Rate</v>
      </c>
      <c r="D8468" s="2">
        <f t="shared" si="132"/>
        <v>1</v>
      </c>
    </row>
    <row r="8469" spans="2:4" ht="13.8" x14ac:dyDescent="0.2">
      <c r="B8469" s="18">
        <v>8466</v>
      </c>
      <c r="C8469" s="2" t="str">
        <f>_xlfn.CONCAT(MONTH('Rates Database'!C8468),"-",'Rates Database'!B8468,"-",'Rates Database'!E8468,"-",'Rates Database'!G8468,"-",'Rates Database'!J8468)</f>
        <v>9-2020-Eversource_WMA-Residential-Hadley Muni Agg Rate</v>
      </c>
      <c r="D8469" s="2">
        <f t="shared" si="132"/>
        <v>1</v>
      </c>
    </row>
    <row r="8470" spans="2:4" ht="13.8" x14ac:dyDescent="0.2">
      <c r="B8470" s="18">
        <v>8467</v>
      </c>
      <c r="C8470" s="2" t="str">
        <f>_xlfn.CONCAT(MONTH('Rates Database'!C8469),"-",'Rates Database'!B8469,"-",'Rates Database'!E8469,"-",'Rates Database'!G8469,"-",'Rates Database'!J8469)</f>
        <v>9-2020-Eversource_WMA-Residential-Sandisfield Muni Agg Rate</v>
      </c>
      <c r="D8470" s="2">
        <f t="shared" si="132"/>
        <v>1</v>
      </c>
    </row>
    <row r="8471" spans="2:4" ht="13.8" x14ac:dyDescent="0.2">
      <c r="B8471" s="18">
        <v>8468</v>
      </c>
      <c r="C8471" s="2" t="str">
        <f>_xlfn.CONCAT(MONTH('Rates Database'!C8470),"-",'Rates Database'!B8470,"-",'Rates Database'!E8470,"-",'Rates Database'!G8470,"-",'Rates Database'!J8470)</f>
        <v>9-2020-National Grid-Residential-Great Barrington Muni Agg Rate</v>
      </c>
      <c r="D8471" s="2">
        <f t="shared" si="132"/>
        <v>1</v>
      </c>
    </row>
    <row r="8472" spans="2:4" ht="13.8" x14ac:dyDescent="0.2">
      <c r="B8472" s="18">
        <v>8469</v>
      </c>
      <c r="C8472" s="2" t="str">
        <f>_xlfn.CONCAT(MONTH('Rates Database'!C8471),"-",'Rates Database'!B8471,"-",'Rates Database'!E8471,"-",'Rates Database'!G8471,"-",'Rates Database'!J8471)</f>
        <v>9-2020-National Grid-Residential-Williamsburg Muni Agg Rate</v>
      </c>
      <c r="D8472" s="2">
        <f t="shared" si="132"/>
        <v>1</v>
      </c>
    </row>
    <row r="8473" spans="2:4" ht="13.8" x14ac:dyDescent="0.2">
      <c r="B8473" s="18">
        <v>8470</v>
      </c>
      <c r="C8473" s="2" t="str">
        <f>_xlfn.CONCAT(MONTH('Rates Database'!C8472),"-",'Rates Database'!B8472,"-",'Rates Database'!E8472,"-",'Rates Database'!G8472,"-",'Rates Database'!J8472)</f>
        <v>9-2020-National Grid-Residential-Winchendon Muni Agg Rate</v>
      </c>
      <c r="D8473" s="2">
        <f t="shared" si="132"/>
        <v>1</v>
      </c>
    </row>
    <row r="8474" spans="2:4" ht="13.8" x14ac:dyDescent="0.2">
      <c r="B8474" s="18">
        <v>8471</v>
      </c>
      <c r="C8474" s="2" t="str">
        <f>_xlfn.CONCAT(MONTH('Rates Database'!C8473),"-",'Rates Database'!B8473,"-",'Rates Database'!E8473,"-",'Rates Database'!G8473,"-",'Rates Database'!J8473)</f>
        <v>9-2020-Eversource_WMA-Residential-Lanesborough Muni Agg Rate</v>
      </c>
      <c r="D8474" s="2">
        <f t="shared" si="132"/>
        <v>1</v>
      </c>
    </row>
    <row r="8475" spans="2:4" ht="13.8" x14ac:dyDescent="0.2">
      <c r="B8475" s="18">
        <v>8472</v>
      </c>
      <c r="C8475" s="2" t="str">
        <f>_xlfn.CONCAT(MONTH('Rates Database'!C8474),"-",'Rates Database'!B8474,"-",'Rates Database'!E8474,"-",'Rates Database'!G8474,"-",'Rates Database'!J8474)</f>
        <v>9-2020-National Grid-Residential-Charlton Muni Agg Rate</v>
      </c>
      <c r="D8475" s="2">
        <f t="shared" si="132"/>
        <v>1</v>
      </c>
    </row>
    <row r="8476" spans="2:4" ht="13.8" x14ac:dyDescent="0.2">
      <c r="B8476" s="18">
        <v>8473</v>
      </c>
      <c r="C8476" s="2" t="str">
        <f>_xlfn.CONCAT(MONTH('Rates Database'!C8475),"-",'Rates Database'!B8475,"-",'Rates Database'!E8475,"-",'Rates Database'!G8475,"-",'Rates Database'!J8475)</f>
        <v>9-2020-National Grid-Residential-Millbury Muni Agg Rate</v>
      </c>
      <c r="D8476" s="2">
        <f t="shared" si="132"/>
        <v>1</v>
      </c>
    </row>
    <row r="8477" spans="2:4" ht="13.8" x14ac:dyDescent="0.2">
      <c r="B8477" s="18">
        <v>8474</v>
      </c>
      <c r="C8477" s="2" t="str">
        <f>_xlfn.CONCAT(MONTH('Rates Database'!C8476),"-",'Rates Database'!B8476,"-",'Rates Database'!E8476,"-",'Rates Database'!G8476,"-",'Rates Database'!J8476)</f>
        <v>9-2020-National Grid-Residential-Oxford Muni Agg Rate</v>
      </c>
      <c r="D8477" s="2">
        <f t="shared" si="132"/>
        <v>1</v>
      </c>
    </row>
    <row r="8478" spans="2:4" ht="13.8" x14ac:dyDescent="0.2">
      <c r="B8478" s="18">
        <v>8475</v>
      </c>
      <c r="C8478" s="2" t="str">
        <f>_xlfn.CONCAT(MONTH('Rates Database'!C8477),"-",'Rates Database'!B8477,"-",'Rates Database'!E8477,"-",'Rates Database'!G8477,"-",'Rates Database'!J8477)</f>
        <v>9-2020-Eversource_EMA-Residential-Plymouth Muni Agg Rate</v>
      </c>
      <c r="D8478" s="2">
        <f t="shared" si="132"/>
        <v>1</v>
      </c>
    </row>
    <row r="8479" spans="2:4" ht="13.8" x14ac:dyDescent="0.2">
      <c r="B8479" s="18">
        <v>8476</v>
      </c>
      <c r="C8479" s="2" t="str">
        <f>_xlfn.CONCAT(MONTH('Rates Database'!C8478),"-",'Rates Database'!B8478,"-",'Rates Database'!E8478,"-",'Rates Database'!G8478,"-",'Rates Database'!J8478)</f>
        <v>9-2020-National Grid-Residential-Auburn Muni Agg Rate</v>
      </c>
      <c r="D8479" s="2">
        <f t="shared" si="132"/>
        <v>1</v>
      </c>
    </row>
    <row r="8480" spans="2:4" ht="13.8" x14ac:dyDescent="0.2">
      <c r="B8480" s="18">
        <v>8477</v>
      </c>
      <c r="C8480" s="2" t="str">
        <f>_xlfn.CONCAT(MONTH('Rates Database'!C8479),"-",'Rates Database'!B8479,"-",'Rates Database'!E8479,"-",'Rates Database'!G8479,"-",'Rates Database'!J8479)</f>
        <v>9-2020-National Grid-Residential-Orange Muni Agg Rate</v>
      </c>
      <c r="D8480" s="2">
        <f t="shared" si="132"/>
        <v>1</v>
      </c>
    </row>
    <row r="8481" spans="2:4" ht="13.8" x14ac:dyDescent="0.2">
      <c r="B8481" s="18">
        <v>8478</v>
      </c>
      <c r="C8481" s="2" t="str">
        <f>_xlfn.CONCAT(MONTH('Rates Database'!C8480),"-",'Rates Database'!B8480,"-",'Rates Database'!E8480,"-",'Rates Database'!G8480,"-",'Rates Database'!J8480)</f>
        <v>9-2020-National Grid-Residential-Adams Muni Agg Rate</v>
      </c>
      <c r="D8481" s="2">
        <f t="shared" si="132"/>
        <v>1</v>
      </c>
    </row>
    <row r="8482" spans="2:4" ht="13.8" x14ac:dyDescent="0.2">
      <c r="B8482" s="18">
        <v>8479</v>
      </c>
      <c r="C8482" s="2" t="str">
        <f>_xlfn.CONCAT(MONTH('Rates Database'!C8481),"-",'Rates Database'!B8481,"-",'Rates Database'!E8481,"-",'Rates Database'!G8481,"-",'Rates Database'!J8481)</f>
        <v>9-2020-Eversource_WMA-Residential-Cheshire Muni Agg Rate</v>
      </c>
      <c r="D8482" s="2">
        <f t="shared" si="132"/>
        <v>1</v>
      </c>
    </row>
    <row r="8483" spans="2:4" ht="13.8" x14ac:dyDescent="0.2">
      <c r="B8483" s="18">
        <v>8480</v>
      </c>
      <c r="C8483" s="2" t="str">
        <f>_xlfn.CONCAT(MONTH('Rates Database'!C8482),"-",'Rates Database'!B8482,"-",'Rates Database'!E8482,"-",'Rates Database'!G8482,"-",'Rates Database'!J8482)</f>
        <v>9-2020-Eversource_EMA-Residential-Acushnet Muni Agg Rate</v>
      </c>
      <c r="D8483" s="2">
        <f t="shared" si="132"/>
        <v>1</v>
      </c>
    </row>
    <row r="8484" spans="2:4" ht="13.8" x14ac:dyDescent="0.2">
      <c r="B8484" s="18">
        <v>8481</v>
      </c>
      <c r="C8484" s="2" t="str">
        <f>_xlfn.CONCAT(MONTH('Rates Database'!C8483),"-",'Rates Database'!B8483,"-",'Rates Database'!E8483,"-",'Rates Database'!G8483,"-",'Rates Database'!J8483)</f>
        <v>9-2020-National Grid-Residential-Attleboro Muni Agg Rate</v>
      </c>
      <c r="D8484" s="2">
        <f t="shared" si="132"/>
        <v>1</v>
      </c>
    </row>
    <row r="8485" spans="2:4" ht="13.8" x14ac:dyDescent="0.2">
      <c r="B8485" s="18">
        <v>8482</v>
      </c>
      <c r="C8485" s="2" t="str">
        <f>_xlfn.CONCAT(MONTH('Rates Database'!C8484),"-",'Rates Database'!B8484,"-",'Rates Database'!E8484,"-",'Rates Database'!G8484,"-",'Rates Database'!J8484)</f>
        <v>9-2020-Eversource_EMA-Residential-Carver Muni Agg Rate</v>
      </c>
      <c r="D8485" s="2">
        <f t="shared" si="132"/>
        <v>1</v>
      </c>
    </row>
    <row r="8486" spans="2:4" ht="13.8" x14ac:dyDescent="0.2">
      <c r="B8486" s="18">
        <v>8483</v>
      </c>
      <c r="C8486" s="2" t="str">
        <f>_xlfn.CONCAT(MONTH('Rates Database'!C8485),"-",'Rates Database'!B8485,"-",'Rates Database'!E8485,"-",'Rates Database'!G8485,"-",'Rates Database'!J8485)</f>
        <v>9-2020-Eversource_EMA-Residential-Dartmouth Muni Agg Rate</v>
      </c>
      <c r="D8486" s="2">
        <f t="shared" si="132"/>
        <v>1</v>
      </c>
    </row>
    <row r="8487" spans="2:4" ht="13.8" x14ac:dyDescent="0.2">
      <c r="B8487" s="18">
        <v>8484</v>
      </c>
      <c r="C8487" s="2" t="str">
        <f>_xlfn.CONCAT(MONTH('Rates Database'!C8486),"-",'Rates Database'!B8486,"-",'Rates Database'!E8486,"-",'Rates Database'!G8486,"-",'Rates Database'!J8486)</f>
        <v>9-2020-National Grid-Residential-Dighton Muni Agg Rate</v>
      </c>
      <c r="D8487" s="2">
        <f t="shared" si="132"/>
        <v>1</v>
      </c>
    </row>
    <row r="8488" spans="2:4" ht="13.8" x14ac:dyDescent="0.2">
      <c r="B8488" s="18">
        <v>8485</v>
      </c>
      <c r="C8488" s="2" t="str">
        <f>_xlfn.CONCAT(MONTH('Rates Database'!C8487),"-",'Rates Database'!B8487,"-",'Rates Database'!E8487,"-",'Rates Database'!G8487,"-",'Rates Database'!J8487)</f>
        <v>9-2020-National Grid-Residential-Douglas Muni Agg Rate</v>
      </c>
      <c r="D8488" s="2">
        <f t="shared" si="132"/>
        <v>1</v>
      </c>
    </row>
    <row r="8489" spans="2:4" ht="13.8" x14ac:dyDescent="0.2">
      <c r="B8489" s="18">
        <v>8486</v>
      </c>
      <c r="C8489" s="2" t="str">
        <f>_xlfn.CONCAT(MONTH('Rates Database'!C8488),"-",'Rates Database'!B8488,"-",'Rates Database'!E8488,"-",'Rates Database'!G8488,"-",'Rates Database'!J8488)</f>
        <v>9-2020-National Grid-Residential-Dracut Muni Agg Rate</v>
      </c>
      <c r="D8489" s="2">
        <f t="shared" si="132"/>
        <v>1</v>
      </c>
    </row>
    <row r="8490" spans="2:4" ht="13.8" x14ac:dyDescent="0.2">
      <c r="B8490" s="18">
        <v>8487</v>
      </c>
      <c r="C8490" s="2" t="str">
        <f>_xlfn.CONCAT(MONTH('Rates Database'!C8489),"-",'Rates Database'!B8489,"-",'Rates Database'!E8489,"-",'Rates Database'!G8489,"-",'Rates Database'!J8489)</f>
        <v>9-2020-Eversource_EMA-Residential-Fairhaven Muni Agg Rate</v>
      </c>
      <c r="D8490" s="2">
        <f t="shared" si="132"/>
        <v>1</v>
      </c>
    </row>
    <row r="8491" spans="2:4" ht="13.8" x14ac:dyDescent="0.2">
      <c r="B8491" s="18">
        <v>8488</v>
      </c>
      <c r="C8491" s="2" t="str">
        <f>_xlfn.CONCAT(MONTH('Rates Database'!C8490),"-",'Rates Database'!B8490,"-",'Rates Database'!E8490,"-",'Rates Database'!G8490,"-",'Rates Database'!J8490)</f>
        <v>9-2020-National Grid-Residential-Fall River Muni Agg Rate</v>
      </c>
      <c r="D8491" s="2">
        <f t="shared" si="132"/>
        <v>1</v>
      </c>
    </row>
    <row r="8492" spans="2:4" ht="13.8" x14ac:dyDescent="0.2">
      <c r="B8492" s="18">
        <v>8489</v>
      </c>
      <c r="C8492" s="2" t="str">
        <f>_xlfn.CONCAT(MONTH('Rates Database'!C8491),"-",'Rates Database'!B8491,"-",'Rates Database'!E8491,"-",'Rates Database'!G8491,"-",'Rates Database'!J8491)</f>
        <v>9-2020-Eversource_EMA-Residential-Freetown Muni Agg Rate</v>
      </c>
      <c r="D8492" s="2">
        <f t="shared" si="132"/>
        <v>1</v>
      </c>
    </row>
    <row r="8493" spans="2:4" ht="13.8" x14ac:dyDescent="0.2">
      <c r="B8493" s="18">
        <v>8490</v>
      </c>
      <c r="C8493" s="2" t="str">
        <f>_xlfn.CONCAT(MONTH('Rates Database'!C8492),"-",'Rates Database'!B8492,"-",'Rates Database'!E8492,"-",'Rates Database'!G8492,"-",'Rates Database'!J8492)</f>
        <v>9-2020-Eversource_EMA-Residential-Mattapoisett Muni Agg Rate</v>
      </c>
      <c r="D8493" s="2">
        <f t="shared" si="132"/>
        <v>1</v>
      </c>
    </row>
    <row r="8494" spans="2:4" ht="13.8" x14ac:dyDescent="0.2">
      <c r="B8494" s="18">
        <v>8491</v>
      </c>
      <c r="C8494" s="2" t="str">
        <f>_xlfn.CONCAT(MONTH('Rates Database'!C8493),"-",'Rates Database'!B8493,"-",'Rates Database'!E8493,"-",'Rates Database'!G8493,"-",'Rates Database'!J8493)</f>
        <v>9-2020-Eversource_EMA-Residential-New Bedford Muni Agg Rate</v>
      </c>
      <c r="D8494" s="2">
        <f t="shared" si="132"/>
        <v>1</v>
      </c>
    </row>
    <row r="8495" spans="2:4" ht="13.8" x14ac:dyDescent="0.2">
      <c r="B8495" s="18">
        <v>8492</v>
      </c>
      <c r="C8495" s="2" t="str">
        <f>_xlfn.CONCAT(MONTH('Rates Database'!C8494),"-",'Rates Database'!B8494,"-",'Rates Database'!E8494,"-",'Rates Database'!G8494,"-",'Rates Database'!J8494)</f>
        <v>9-2020-National Grid-Residential-Northbridge Muni Agg Rate</v>
      </c>
      <c r="D8495" s="2">
        <f t="shared" si="132"/>
        <v>1</v>
      </c>
    </row>
    <row r="8496" spans="2:4" ht="13.8" x14ac:dyDescent="0.2">
      <c r="B8496" s="18">
        <v>8493</v>
      </c>
      <c r="C8496" s="2" t="str">
        <f>_xlfn.CONCAT(MONTH('Rates Database'!C8495),"-",'Rates Database'!B8495,"-",'Rates Database'!E8495,"-",'Rates Database'!G8495,"-",'Rates Database'!J8495)</f>
        <v>9-2020-National Grid-Residential-Norton Muni Agg Rate</v>
      </c>
      <c r="D8496" s="2">
        <f t="shared" si="132"/>
        <v>1</v>
      </c>
    </row>
    <row r="8497" spans="2:4" ht="13.8" x14ac:dyDescent="0.2">
      <c r="B8497" s="18">
        <v>8494</v>
      </c>
      <c r="C8497" s="2" t="str">
        <f>_xlfn.CONCAT(MONTH('Rates Database'!C8496),"-",'Rates Database'!B8496,"-",'Rates Database'!E8496,"-",'Rates Database'!G8496,"-",'Rates Database'!J8496)</f>
        <v>9-2020-National Grid-Residential-Plainville Muni Agg Rate</v>
      </c>
      <c r="D8497" s="2">
        <f t="shared" si="132"/>
        <v>1</v>
      </c>
    </row>
    <row r="8498" spans="2:4" ht="13.8" x14ac:dyDescent="0.2">
      <c r="B8498" s="18">
        <v>8495</v>
      </c>
      <c r="C8498" s="2" t="str">
        <f>_xlfn.CONCAT(MONTH('Rates Database'!C8497),"-",'Rates Database'!B8497,"-",'Rates Database'!E8497,"-",'Rates Database'!G8497,"-",'Rates Database'!J8497)</f>
        <v>9-2020-National Grid-Residential-Rehoboth Muni Agg Rate</v>
      </c>
      <c r="D8498" s="2">
        <f t="shared" si="132"/>
        <v>1</v>
      </c>
    </row>
    <row r="8499" spans="2:4" ht="13.8" x14ac:dyDescent="0.2">
      <c r="B8499" s="18">
        <v>8496</v>
      </c>
      <c r="C8499" s="2" t="str">
        <f>_xlfn.CONCAT(MONTH('Rates Database'!C8498),"-",'Rates Database'!B8498,"-",'Rates Database'!E8498,"-",'Rates Database'!G8498,"-",'Rates Database'!J8498)</f>
        <v>9-2020-National Grid-Residential-Seekonk Muni Agg Rate</v>
      </c>
      <c r="D8499" s="2">
        <f t="shared" si="132"/>
        <v>1</v>
      </c>
    </row>
    <row r="8500" spans="2:4" ht="13.8" x14ac:dyDescent="0.2">
      <c r="B8500" s="18">
        <v>8497</v>
      </c>
      <c r="C8500" s="2" t="str">
        <f>_xlfn.CONCAT(MONTH('Rates Database'!C8499),"-",'Rates Database'!B8499,"-",'Rates Database'!E8499,"-",'Rates Database'!G8499,"-",'Rates Database'!J8499)</f>
        <v>9-2020-National Grid-Residential-Somerset Muni Agg Rate</v>
      </c>
      <c r="D8500" s="2">
        <f t="shared" si="132"/>
        <v>1</v>
      </c>
    </row>
    <row r="8501" spans="2:4" ht="13.8" x14ac:dyDescent="0.2">
      <c r="B8501" s="18">
        <v>8498</v>
      </c>
      <c r="C8501" s="2" t="str">
        <f>_xlfn.CONCAT(MONTH('Rates Database'!C8500),"-",'Rates Database'!B8500,"-",'Rates Database'!E8500,"-",'Rates Database'!G8500,"-",'Rates Database'!J8500)</f>
        <v>9-2020-National Grid-Residential-Swansea Muni Agg Rate</v>
      </c>
      <c r="D8501" s="2">
        <f t="shared" si="132"/>
        <v>1</v>
      </c>
    </row>
    <row r="8502" spans="2:4" ht="13.8" x14ac:dyDescent="0.2">
      <c r="B8502" s="18">
        <v>8499</v>
      </c>
      <c r="C8502" s="2" t="str">
        <f>_xlfn.CONCAT(MONTH('Rates Database'!C8501),"-",'Rates Database'!B8501,"-",'Rates Database'!E8501,"-",'Rates Database'!G8501,"-",'Rates Database'!J8501)</f>
        <v>9-2020-National Grid-Residential-Westford Muni Agg Rate</v>
      </c>
      <c r="D8502" s="2">
        <f t="shared" si="132"/>
        <v>1</v>
      </c>
    </row>
    <row r="8503" spans="2:4" ht="13.8" x14ac:dyDescent="0.2">
      <c r="B8503" s="18">
        <v>8500</v>
      </c>
      <c r="C8503" s="2" t="str">
        <f>_xlfn.CONCAT(MONTH('Rates Database'!C8502),"-",'Rates Database'!B8502,"-",'Rates Database'!E8502,"-",'Rates Database'!G8502,"-",'Rates Database'!J8502)</f>
        <v>9-2020-Eversource_EMA-Residential-Westport Muni Agg Rate</v>
      </c>
      <c r="D8503" s="2">
        <f t="shared" si="132"/>
        <v>1</v>
      </c>
    </row>
    <row r="8504" spans="2:4" ht="13.8" x14ac:dyDescent="0.2">
      <c r="B8504" s="18">
        <v>8501</v>
      </c>
      <c r="C8504" s="2" t="str">
        <f>_xlfn.CONCAT(MONTH('Rates Database'!C8503),"-",'Rates Database'!B8503,"-",'Rates Database'!E8503,"-",'Rates Database'!G8503,"-",'Rates Database'!J8503)</f>
        <v>9-2020-Unitil-Residential-Ashby Muni Agg Rate</v>
      </c>
      <c r="D8504" s="2">
        <f t="shared" si="132"/>
        <v>1</v>
      </c>
    </row>
    <row r="8505" spans="2:4" ht="13.8" x14ac:dyDescent="0.2">
      <c r="B8505" s="18">
        <v>8502</v>
      </c>
      <c r="C8505" s="2" t="str">
        <f>_xlfn.CONCAT(MONTH('Rates Database'!C8504),"-",'Rates Database'!B8504,"-",'Rates Database'!E8504,"-",'Rates Database'!G8504,"-",'Rates Database'!J8504)</f>
        <v>9-2020-National Grid-Residential-West Brookfield Muni Agg Rate</v>
      </c>
      <c r="D8505" s="2">
        <f t="shared" si="132"/>
        <v>1</v>
      </c>
    </row>
    <row r="8506" spans="2:4" ht="13.8" x14ac:dyDescent="0.2">
      <c r="B8506" s="18">
        <v>8503</v>
      </c>
      <c r="C8506" s="2" t="str">
        <f>_xlfn.CONCAT(MONTH('Rates Database'!C8505),"-",'Rates Database'!B8505,"-",'Rates Database'!E8505,"-",'Rates Database'!G8505,"-",'Rates Database'!J8505)</f>
        <v>9-2020-Eversource_EMA-Residential-Somerville Muni Agg Rate</v>
      </c>
      <c r="D8506" s="2">
        <f t="shared" si="132"/>
        <v>1</v>
      </c>
    </row>
    <row r="8507" spans="2:4" ht="13.8" x14ac:dyDescent="0.2">
      <c r="B8507" s="18">
        <v>8504</v>
      </c>
      <c r="C8507" s="2" t="str">
        <f>_xlfn.CONCAT(MONTH('Rates Database'!C8506),"-",'Rates Database'!B8506,"-",'Rates Database'!E8506,"-",'Rates Database'!G8506,"-",'Rates Database'!J8506)</f>
        <v>9-2020-National Grid-Residential-Gardner Muni Agg Rate</v>
      </c>
      <c r="D8507" s="2">
        <f t="shared" si="132"/>
        <v>1</v>
      </c>
    </row>
    <row r="8508" spans="2:4" ht="13.8" x14ac:dyDescent="0.2">
      <c r="B8508" s="18">
        <v>8505</v>
      </c>
      <c r="C8508" s="2" t="str">
        <f>_xlfn.CONCAT(MONTH('Rates Database'!C8507),"-",'Rates Database'!B8507,"-",'Rates Database'!E8507,"-",'Rates Database'!G8507,"-",'Rates Database'!J8507)</f>
        <v>9-2020-National Grid-Residential-Melrose Muni Agg Rate</v>
      </c>
      <c r="D8508" s="2">
        <f t="shared" si="132"/>
        <v>1</v>
      </c>
    </row>
    <row r="8509" spans="2:4" ht="13.8" x14ac:dyDescent="0.2">
      <c r="B8509" s="18">
        <v>8506</v>
      </c>
      <c r="C8509" s="2" t="str">
        <f>_xlfn.CONCAT(MONTH('Rates Database'!C8508),"-",'Rates Database'!B8508,"-",'Rates Database'!E8508,"-",'Rates Database'!G8508,"-",'Rates Database'!J8508)</f>
        <v>9-2020-Eversource_EMA-Residential-Kingston Muni Agg Rate</v>
      </c>
      <c r="D8509" s="2">
        <f t="shared" si="132"/>
        <v>1</v>
      </c>
    </row>
    <row r="8510" spans="2:4" ht="13.8" x14ac:dyDescent="0.2">
      <c r="B8510" s="18">
        <v>8507</v>
      </c>
      <c r="C8510" s="2" t="str">
        <f>_xlfn.CONCAT(MONTH('Rates Database'!C8509),"-",'Rates Database'!B8509,"-",'Rates Database'!E8509,"-",'Rates Database'!G8509,"-",'Rates Database'!J8509)</f>
        <v>9-2020-Eversource_WMA-Residential-Greenfield Muni Agg Rate</v>
      </c>
      <c r="D8510" s="2">
        <f t="shared" si="132"/>
        <v>1</v>
      </c>
    </row>
    <row r="8511" spans="2:4" ht="13.8" x14ac:dyDescent="0.2">
      <c r="B8511" s="18">
        <v>8508</v>
      </c>
      <c r="C8511" s="2" t="str">
        <f>_xlfn.CONCAT(MONTH('Rates Database'!C8510),"-",'Rates Database'!B8510,"-",'Rates Database'!E8510,"-",'Rates Database'!G8510,"-",'Rates Database'!J8510)</f>
        <v>9-2020-Eversource_EMA-Residential-Dedham Muni Agg Rate</v>
      </c>
      <c r="D8511" s="2">
        <f t="shared" si="132"/>
        <v>1</v>
      </c>
    </row>
    <row r="8512" spans="2:4" ht="13.8" x14ac:dyDescent="0.2">
      <c r="B8512" s="18">
        <v>8509</v>
      </c>
      <c r="C8512" s="2" t="str">
        <f>_xlfn.CONCAT(MONTH('Rates Database'!C8511),"-",'Rates Database'!B8511,"-",'Rates Database'!E8511,"-",'Rates Database'!G8511,"-",'Rates Database'!J8511)</f>
        <v>9-2020-National Grid-Residential-Avon Muni Agg Rate</v>
      </c>
      <c r="D8512" s="2">
        <f t="shared" si="132"/>
        <v>1</v>
      </c>
    </row>
    <row r="8513" spans="2:4" ht="13.8" x14ac:dyDescent="0.2">
      <c r="B8513" s="18">
        <v>8510</v>
      </c>
      <c r="C8513" s="2" t="str">
        <f>_xlfn.CONCAT(MONTH('Rates Database'!C8512),"-",'Rates Database'!B8512,"-",'Rates Database'!E8512,"-",'Rates Database'!G8512,"-",'Rates Database'!J8512)</f>
        <v>9-2020-National Grid-Residential-Billerica Muni Agg Rate</v>
      </c>
      <c r="D8513" s="2">
        <f t="shared" si="132"/>
        <v>1</v>
      </c>
    </row>
    <row r="8514" spans="2:4" ht="13.8" x14ac:dyDescent="0.2">
      <c r="B8514" s="18">
        <v>8511</v>
      </c>
      <c r="C8514" s="2" t="str">
        <f>_xlfn.CONCAT(MONTH('Rates Database'!C8513),"-",'Rates Database'!B8513,"-",'Rates Database'!E8513,"-",'Rates Database'!G8513,"-",'Rates Database'!J8513)</f>
        <v>9-2020-National Grid-Residential-Harvard Muni Agg Rate</v>
      </c>
      <c r="D8514" s="2">
        <f t="shared" si="132"/>
        <v>1</v>
      </c>
    </row>
    <row r="8515" spans="2:4" ht="13.8" x14ac:dyDescent="0.2">
      <c r="B8515" s="18">
        <v>8512</v>
      </c>
      <c r="C8515" s="2" t="str">
        <f>_xlfn.CONCAT(MONTH('Rates Database'!C8514),"-",'Rates Database'!B8514,"-",'Rates Database'!E8514,"-",'Rates Database'!G8514,"-",'Rates Database'!J8514)</f>
        <v>9-2020-National Grid-Residential-Heath Muni Agg Rate</v>
      </c>
      <c r="D8515" s="2">
        <f t="shared" si="132"/>
        <v>1</v>
      </c>
    </row>
    <row r="8516" spans="2:4" ht="13.8" x14ac:dyDescent="0.2">
      <c r="B8516" s="18">
        <v>8513</v>
      </c>
      <c r="C8516" s="2" t="str">
        <f>_xlfn.CONCAT(MONTH('Rates Database'!C8515),"-",'Rates Database'!B8515,"-",'Rates Database'!E8515,"-",'Rates Database'!G8515,"-",'Rates Database'!J8515)</f>
        <v>9-2020-National Grid-Residential-Tyngsborough Muni Agg Rate</v>
      </c>
      <c r="D8516" s="2">
        <f t="shared" si="132"/>
        <v>1</v>
      </c>
    </row>
    <row r="8517" spans="2:4" ht="13.8" x14ac:dyDescent="0.2">
      <c r="B8517" s="18">
        <v>8514</v>
      </c>
      <c r="C8517" s="2" t="str">
        <f>_xlfn.CONCAT(MONTH('Rates Database'!C8516),"-",'Rates Database'!B8516,"-",'Rates Database'!E8516,"-",'Rates Database'!G8516,"-",'Rates Database'!J8516)</f>
        <v>9-2020-National Grid-Residential-Clarksburg Muni Agg Rate</v>
      </c>
      <c r="D8517" s="2">
        <f t="shared" ref="D8517:D8580" si="133">COUNTIF($C$4:$C$10092,C8517)</f>
        <v>1</v>
      </c>
    </row>
    <row r="8518" spans="2:4" ht="13.8" x14ac:dyDescent="0.2">
      <c r="B8518" s="18">
        <v>8515</v>
      </c>
      <c r="C8518" s="2" t="str">
        <f>_xlfn.CONCAT(MONTH('Rates Database'!C8517),"-",'Rates Database'!B8517,"-",'Rates Database'!E8517,"-",'Rates Database'!G8517,"-",'Rates Database'!J8517)</f>
        <v>9-2020-Eversource_WMA-Residential-Dalton Muni Agg Rate</v>
      </c>
      <c r="D8518" s="2">
        <f t="shared" si="133"/>
        <v>1</v>
      </c>
    </row>
    <row r="8519" spans="2:4" ht="13.8" x14ac:dyDescent="0.2">
      <c r="B8519" s="18">
        <v>8516</v>
      </c>
      <c r="C8519" s="2" t="str">
        <f>_xlfn.CONCAT(MONTH('Rates Database'!C8518),"-",'Rates Database'!B8518,"-",'Rates Database'!E8518,"-",'Rates Database'!G8518,"-",'Rates Database'!J8518)</f>
        <v>9-2020-National Grid-Residential-Florida Muni Agg Rate</v>
      </c>
      <c r="D8519" s="2">
        <f t="shared" si="133"/>
        <v>1</v>
      </c>
    </row>
    <row r="8520" spans="2:4" ht="13.8" x14ac:dyDescent="0.2">
      <c r="B8520" s="18">
        <v>8517</v>
      </c>
      <c r="C8520" s="2" t="str">
        <f>_xlfn.CONCAT(MONTH('Rates Database'!C8519),"-",'Rates Database'!B8519,"-",'Rates Database'!E8519,"-",'Rates Database'!G8519,"-",'Rates Database'!J8519)</f>
        <v>9-2020-Eversource_WMA-Residential-Lenox Muni Agg Rate</v>
      </c>
      <c r="D8520" s="2">
        <f t="shared" si="133"/>
        <v>1</v>
      </c>
    </row>
    <row r="8521" spans="2:4" ht="13.8" x14ac:dyDescent="0.2">
      <c r="B8521" s="18">
        <v>8518</v>
      </c>
      <c r="C8521" s="2" t="str">
        <f>_xlfn.CONCAT(MONTH('Rates Database'!C8520),"-",'Rates Database'!B8520,"-",'Rates Database'!E8520,"-",'Rates Database'!G8520,"-",'Rates Database'!J8520)</f>
        <v>9-2020-National Grid-Residential-Monterey Muni Agg Rate</v>
      </c>
      <c r="D8521" s="2">
        <f t="shared" si="133"/>
        <v>1</v>
      </c>
    </row>
    <row r="8522" spans="2:4" ht="13.8" x14ac:dyDescent="0.2">
      <c r="B8522" s="18">
        <v>8519</v>
      </c>
      <c r="C8522" s="2" t="str">
        <f>_xlfn.CONCAT(MONTH('Rates Database'!C8521),"-",'Rates Database'!B8521,"-",'Rates Database'!E8521,"-",'Rates Database'!G8521,"-",'Rates Database'!J8521)</f>
        <v>9-2020-National Grid-Residential-New Marlborough Muni Agg Rate</v>
      </c>
      <c r="D8522" s="2">
        <f t="shared" si="133"/>
        <v>1</v>
      </c>
    </row>
    <row r="8523" spans="2:4" ht="13.8" x14ac:dyDescent="0.2">
      <c r="B8523" s="18">
        <v>8520</v>
      </c>
      <c r="C8523" s="2" t="str">
        <f>_xlfn.CONCAT(MONTH('Rates Database'!C8522),"-",'Rates Database'!B8522,"-",'Rates Database'!E8522,"-",'Rates Database'!G8522,"-",'Rates Database'!J8522)</f>
        <v>9-2020-National Grid-Residential-North Adams Muni Agg Rate</v>
      </c>
      <c r="D8523" s="2">
        <f t="shared" si="133"/>
        <v>1</v>
      </c>
    </row>
    <row r="8524" spans="2:4" ht="13.8" x14ac:dyDescent="0.2">
      <c r="B8524" s="18">
        <v>8521</v>
      </c>
      <c r="C8524" s="2" t="str">
        <f>_xlfn.CONCAT(MONTH('Rates Database'!C8523),"-",'Rates Database'!B8523,"-",'Rates Database'!E8523,"-",'Rates Database'!G8523,"-",'Rates Database'!J8523)</f>
        <v>9-2020-National Grid-Residential-Sheffield Muni Agg Rate</v>
      </c>
      <c r="D8524" s="2">
        <f t="shared" si="133"/>
        <v>1</v>
      </c>
    </row>
    <row r="8525" spans="2:4" ht="13.8" x14ac:dyDescent="0.2">
      <c r="B8525" s="18">
        <v>8522</v>
      </c>
      <c r="C8525" s="2" t="str">
        <f>_xlfn.CONCAT(MONTH('Rates Database'!C8524),"-",'Rates Database'!B8524,"-",'Rates Database'!E8524,"-",'Rates Database'!G8524,"-",'Rates Database'!J8524)</f>
        <v>9-2020-National Grid-Residential-West Stockbridge Muni Agg Rate</v>
      </c>
      <c r="D8525" s="2">
        <f t="shared" si="133"/>
        <v>1</v>
      </c>
    </row>
    <row r="8526" spans="2:4" ht="13.8" x14ac:dyDescent="0.2">
      <c r="B8526" s="18">
        <v>8523</v>
      </c>
      <c r="C8526" s="2" t="str">
        <f>_xlfn.CONCAT(MONTH('Rates Database'!C8525),"-",'Rates Database'!B8525,"-",'Rates Database'!E8525,"-",'Rates Database'!G8525,"-",'Rates Database'!J8525)</f>
        <v>9-2020-National Grid-Residential-Williamstown Muni Agg Rate</v>
      </c>
      <c r="D8526" s="2">
        <f t="shared" si="133"/>
        <v>1</v>
      </c>
    </row>
    <row r="8527" spans="2:4" ht="13.8" x14ac:dyDescent="0.2">
      <c r="B8527" s="18">
        <v>8524</v>
      </c>
      <c r="C8527" s="2" t="str">
        <f>_xlfn.CONCAT(MONTH('Rates Database'!C8526),"-",'Rates Database'!B8526,"-",'Rates Database'!E8526,"-",'Rates Database'!G8526,"-",'Rates Database'!J8526)</f>
        <v>9-2020-Eversource_EMA-Residential-Sudbury Muni Agg Rate</v>
      </c>
      <c r="D8527" s="2">
        <f t="shared" si="133"/>
        <v>1</v>
      </c>
    </row>
    <row r="8528" spans="2:4" ht="13.8" x14ac:dyDescent="0.2">
      <c r="B8528" s="18">
        <v>8525</v>
      </c>
      <c r="C8528" s="2" t="str">
        <f>_xlfn.CONCAT(MONTH('Rates Database'!C8527),"-",'Rates Database'!B8527,"-",'Rates Database'!E8527,"-",'Rates Database'!G8527,"-",'Rates Database'!J8527)</f>
        <v>9-2020-National Grid-Residential-Halifax Muni Agg Rate</v>
      </c>
      <c r="D8528" s="2">
        <f t="shared" si="133"/>
        <v>1</v>
      </c>
    </row>
    <row r="8529" spans="2:4" ht="13.8" x14ac:dyDescent="0.2">
      <c r="B8529" s="18">
        <v>8526</v>
      </c>
      <c r="C8529" s="2" t="str">
        <f>_xlfn.CONCAT(MONTH('Rates Database'!C8528),"-",'Rates Database'!B8528,"-",'Rates Database'!E8528,"-",'Rates Database'!G8528,"-",'Rates Database'!J8528)</f>
        <v>9-2020-National Grid-Residential-Rockland Muni Agg Rate</v>
      </c>
      <c r="D8529" s="2">
        <f t="shared" si="133"/>
        <v>1</v>
      </c>
    </row>
    <row r="8530" spans="2:4" ht="13.8" x14ac:dyDescent="0.2">
      <c r="B8530" s="18">
        <v>8527</v>
      </c>
      <c r="C8530" s="2" t="str">
        <f>_xlfn.CONCAT(MONTH('Rates Database'!C8529),"-",'Rates Database'!B8529,"-",'Rates Database'!E8529,"-",'Rates Database'!G8529,"-",'Rates Database'!J8529)</f>
        <v>9-2020-Eversource_EMA-Residential-Wareham Muni Agg Rate</v>
      </c>
      <c r="D8530" s="2">
        <f t="shared" si="133"/>
        <v>1</v>
      </c>
    </row>
    <row r="8531" spans="2:4" ht="13.8" x14ac:dyDescent="0.2">
      <c r="B8531" s="18">
        <v>8528</v>
      </c>
      <c r="C8531" s="2" t="str">
        <f>_xlfn.CONCAT(MONTH('Rates Database'!C8530),"-",'Rates Database'!B8530,"-",'Rates Database'!E8530,"-",'Rates Database'!G8530,"-",'Rates Database'!J8530)</f>
        <v>9-2020-National Grid-Residential-Egremont Muni Agg Rate</v>
      </c>
      <c r="D8531" s="2">
        <f t="shared" si="133"/>
        <v>1</v>
      </c>
    </row>
    <row r="8532" spans="2:4" ht="13.8" x14ac:dyDescent="0.2">
      <c r="B8532" s="18">
        <v>8529</v>
      </c>
      <c r="C8532" s="2" t="str">
        <f>_xlfn.CONCAT(MONTH('Rates Database'!C8531),"-",'Rates Database'!B8531,"-",'Rates Database'!E8531,"-",'Rates Database'!G8531,"-",'Rates Database'!J8531)</f>
        <v>9-2020-National Grid-Residential-North Andover Muni Agg Rate</v>
      </c>
      <c r="D8532" s="2">
        <f t="shared" si="133"/>
        <v>1</v>
      </c>
    </row>
    <row r="8533" spans="2:4" ht="13.8" x14ac:dyDescent="0.2">
      <c r="B8533" s="18">
        <v>8530</v>
      </c>
      <c r="C8533" s="2" t="str">
        <f>_xlfn.CONCAT(MONTH('Rates Database'!C8532),"-",'Rates Database'!B8532,"-",'Rates Database'!E8532,"-",'Rates Database'!G8532,"-",'Rates Database'!J8532)</f>
        <v>9-2020-National Grid-Residential-Grafton Muni Agg Rate</v>
      </c>
      <c r="D8533" s="2">
        <f t="shared" si="133"/>
        <v>1</v>
      </c>
    </row>
    <row r="8534" spans="2:4" ht="13.8" x14ac:dyDescent="0.2">
      <c r="B8534" s="18">
        <v>8531</v>
      </c>
      <c r="C8534" s="2" t="str">
        <f>_xlfn.CONCAT(MONTH('Rates Database'!C8533),"-",'Rates Database'!B8533,"-",'Rates Database'!E8533,"-",'Rates Database'!G8533,"-",'Rates Database'!J8533)</f>
        <v>9-2020-National Grid-Residential-Southborough Muni Agg Rate</v>
      </c>
      <c r="D8534" s="2">
        <f t="shared" si="133"/>
        <v>1</v>
      </c>
    </row>
    <row r="8535" spans="2:4" ht="13.8" x14ac:dyDescent="0.2">
      <c r="B8535" s="18">
        <v>8532</v>
      </c>
      <c r="C8535" s="2" t="str">
        <f>_xlfn.CONCAT(MONTH('Rates Database'!C8534),"-",'Rates Database'!B8534,"-",'Rates Database'!E8534,"-",'Rates Database'!G8534,"-",'Rates Database'!J8534)</f>
        <v>9-2020-Eversource_EMA-Residential-Stoneham Muni Agg Rate</v>
      </c>
      <c r="D8535" s="2">
        <f t="shared" si="133"/>
        <v>1</v>
      </c>
    </row>
    <row r="8536" spans="2:4" ht="13.8" x14ac:dyDescent="0.2">
      <c r="B8536" s="18">
        <v>8533</v>
      </c>
      <c r="C8536" s="2" t="str">
        <f>_xlfn.CONCAT(MONTH('Rates Database'!C8535),"-",'Rates Database'!B8535,"-",'Rates Database'!E8535,"-",'Rates Database'!G8535,"-",'Rates Database'!J8535)</f>
        <v>9-2020-National Grid-Residential-Webster Muni Agg Rate</v>
      </c>
      <c r="D8536" s="2">
        <f t="shared" si="133"/>
        <v>1</v>
      </c>
    </row>
    <row r="8537" spans="2:4" ht="13.8" x14ac:dyDescent="0.2">
      <c r="B8537" s="18">
        <v>8534</v>
      </c>
      <c r="C8537" s="2" t="str">
        <f>_xlfn.CONCAT(MONTH('Rates Database'!C8536),"-",'Rates Database'!B8536,"-",'Rates Database'!E8536,"-",'Rates Database'!G8536,"-",'Rates Database'!J8536)</f>
        <v>9-2020-National Grid-Residential-Sutton Muni Agg Rate</v>
      </c>
      <c r="D8537" s="2">
        <f t="shared" si="133"/>
        <v>1</v>
      </c>
    </row>
    <row r="8538" spans="2:4" ht="13.8" x14ac:dyDescent="0.2">
      <c r="B8538" s="18">
        <v>8535</v>
      </c>
      <c r="C8538" s="2" t="str">
        <f>_xlfn.CONCAT(MONTH('Rates Database'!C8537),"-",'Rates Database'!B8537,"-",'Rates Database'!E8537,"-",'Rates Database'!G8537,"-",'Rates Database'!J8537)</f>
        <v>9-2020-Eversource_EMA-Residential-Carlisle Muni Agg Rate</v>
      </c>
      <c r="D8538" s="2">
        <f t="shared" si="133"/>
        <v>1</v>
      </c>
    </row>
    <row r="8539" spans="2:4" ht="13.8" x14ac:dyDescent="0.2">
      <c r="B8539" s="18">
        <v>8536</v>
      </c>
      <c r="C8539" s="2" t="str">
        <f>_xlfn.CONCAT(MONTH('Rates Database'!C8538),"-",'Rates Database'!B8538,"-",'Rates Database'!E8538,"-",'Rates Database'!G8538,"-",'Rates Database'!J8538)</f>
        <v>9-2020-Eversource_EMA-Residential-Acton Muni Agg Rate</v>
      </c>
      <c r="D8539" s="2">
        <f t="shared" si="133"/>
        <v>1</v>
      </c>
    </row>
    <row r="8540" spans="2:4" ht="13.8" x14ac:dyDescent="0.2">
      <c r="B8540" s="18">
        <v>8537</v>
      </c>
      <c r="C8540" s="2" t="str">
        <f>_xlfn.CONCAT(MONTH('Rates Database'!C8539),"-",'Rates Database'!B8539,"-",'Rates Database'!E8539,"-",'Rates Database'!G8539,"-",'Rates Database'!J8539)</f>
        <v>9-2020-Unitil-Residential-Lunenburg Muni Agg Rate</v>
      </c>
      <c r="D8540" s="2">
        <f t="shared" si="133"/>
        <v>1</v>
      </c>
    </row>
    <row r="8541" spans="2:4" ht="13.8" x14ac:dyDescent="0.2">
      <c r="B8541" s="18">
        <v>8538</v>
      </c>
      <c r="C8541" s="2" t="str">
        <f>_xlfn.CONCAT(MONTH('Rates Database'!C8540),"-",'Rates Database'!B8540,"-",'Rates Database'!E8540,"-",'Rates Database'!G8540,"-",'Rates Database'!J8540)</f>
        <v>9-2020-Eversource_EMA-Residential-Arlington Muni Agg Rate</v>
      </c>
      <c r="D8541" s="2">
        <f t="shared" si="133"/>
        <v>1</v>
      </c>
    </row>
    <row r="8542" spans="2:4" ht="13.8" x14ac:dyDescent="0.2">
      <c r="B8542" s="18">
        <v>8539</v>
      </c>
      <c r="C8542" s="2" t="str">
        <f>_xlfn.CONCAT(MONTH('Rates Database'!C8541),"-",'Rates Database'!B8541,"-",'Rates Database'!E8541,"-",'Rates Database'!G8541,"-",'Rates Database'!J8541)</f>
        <v>9-2020-Eversource_EMA-Residential-Ashland Muni Agg Rate</v>
      </c>
      <c r="D8542" s="2">
        <f t="shared" si="133"/>
        <v>1</v>
      </c>
    </row>
    <row r="8543" spans="2:4" ht="13.8" x14ac:dyDescent="0.2">
      <c r="B8543" s="18">
        <v>8540</v>
      </c>
      <c r="C8543" s="2" t="str">
        <f>_xlfn.CONCAT(MONTH('Rates Database'!C8542),"-",'Rates Database'!B8542,"-",'Rates Database'!E8542,"-",'Rates Database'!G8542,"-",'Rates Database'!J8542)</f>
        <v>9-2020-Eversource_EMA-Residential-Plympton Muni Agg Rate</v>
      </c>
      <c r="D8543" s="2">
        <f t="shared" si="133"/>
        <v>1</v>
      </c>
    </row>
    <row r="8544" spans="2:4" ht="13.8" x14ac:dyDescent="0.2">
      <c r="B8544" s="18">
        <v>8541</v>
      </c>
      <c r="C8544" s="2" t="str">
        <f>_xlfn.CONCAT(MONTH('Rates Database'!C8543),"-",'Rates Database'!B8543,"-",'Rates Database'!E8543,"-",'Rates Database'!G8543,"-",'Rates Database'!J8543)</f>
        <v>9-2020-National Grid-Residential-Salisbury Muni Agg Rate</v>
      </c>
      <c r="D8544" s="2">
        <f t="shared" si="133"/>
        <v>1</v>
      </c>
    </row>
    <row r="8545" spans="2:4" ht="13.8" x14ac:dyDescent="0.2">
      <c r="B8545" s="18">
        <v>8542</v>
      </c>
      <c r="C8545" s="2" t="str">
        <f>_xlfn.CONCAT(MONTH('Rates Database'!C8544),"-",'Rates Database'!B8544,"-",'Rates Database'!E8544,"-",'Rates Database'!G8544,"-",'Rates Database'!J8544)</f>
        <v>9-2020-National Grid-Residential-Gloucester Muni Agg Rate</v>
      </c>
      <c r="D8545" s="2">
        <f t="shared" si="133"/>
        <v>1</v>
      </c>
    </row>
    <row r="8546" spans="2:4" ht="13.8" x14ac:dyDescent="0.2">
      <c r="B8546" s="18">
        <v>8543</v>
      </c>
      <c r="C8546" s="2" t="str">
        <f>_xlfn.CONCAT(MONTH('Rates Database'!C8545),"-",'Rates Database'!B8545,"-",'Rates Database'!E8545,"-",'Rates Database'!G8545,"-",'Rates Database'!J8545)</f>
        <v>9-2020-Eversource_EMA-Residential-Bedford Muni Agg Rate</v>
      </c>
      <c r="D8546" s="2">
        <f t="shared" si="133"/>
        <v>1</v>
      </c>
    </row>
    <row r="8547" spans="2:4" ht="13.8" x14ac:dyDescent="0.2">
      <c r="B8547" s="18">
        <v>8544</v>
      </c>
      <c r="C8547" s="2" t="str">
        <f>_xlfn.CONCAT(MONTH('Rates Database'!C8546),"-",'Rates Database'!B8546,"-",'Rates Database'!E8546,"-",'Rates Database'!G8546,"-",'Rates Database'!J8546)</f>
        <v>9-2020-National Grid-Residential-Salem Muni Agg Rate</v>
      </c>
      <c r="D8547" s="2">
        <f t="shared" si="133"/>
        <v>1</v>
      </c>
    </row>
    <row r="8548" spans="2:4" ht="13.8" x14ac:dyDescent="0.2">
      <c r="B8548" s="18">
        <v>8545</v>
      </c>
      <c r="C8548" s="2" t="str">
        <f>_xlfn.CONCAT(MONTH('Rates Database'!C8547),"-",'Rates Database'!B8547,"-",'Rates Database'!E8547,"-",'Rates Database'!G8547,"-",'Rates Database'!J8547)</f>
        <v>9-2020-Eversource_EMA-Residential-Cambridge Muni Agg Rate</v>
      </c>
      <c r="D8548" s="2">
        <f t="shared" si="133"/>
        <v>1</v>
      </c>
    </row>
    <row r="8549" spans="2:4" ht="13.8" x14ac:dyDescent="0.2">
      <c r="B8549" s="18">
        <v>8546</v>
      </c>
      <c r="C8549" s="2" t="str">
        <f>_xlfn.CONCAT(MONTH('Rates Database'!C8548),"-",'Rates Database'!B8548,"-",'Rates Database'!E8548,"-",'Rates Database'!G8548,"-",'Rates Database'!J8548)</f>
        <v>9-2020-Eversource_EMA-Residential-Winchester Muni Agg Rate</v>
      </c>
      <c r="D8549" s="2">
        <f t="shared" si="133"/>
        <v>1</v>
      </c>
    </row>
    <row r="8550" spans="2:4" ht="13.8" x14ac:dyDescent="0.2">
      <c r="B8550" s="18">
        <v>8547</v>
      </c>
      <c r="C8550" s="2" t="str">
        <f>_xlfn.CONCAT(MONTH('Rates Database'!C8549),"-",'Rates Database'!B8549,"-",'Rates Database'!E8549,"-",'Rates Database'!G8549,"-",'Rates Database'!J8549)</f>
        <v>9-2020-National Grid-Residential-Berlin Muni Agg Rate</v>
      </c>
      <c r="D8550" s="2">
        <f t="shared" si="133"/>
        <v>1</v>
      </c>
    </row>
    <row r="8551" spans="2:4" ht="13.8" x14ac:dyDescent="0.2">
      <c r="B8551" s="18">
        <v>8548</v>
      </c>
      <c r="C8551" s="2" t="str">
        <f>_xlfn.CONCAT(MONTH('Rates Database'!C8550),"-",'Rates Database'!B8550,"-",'Rates Database'!E8550,"-",'Rates Database'!G8550,"-",'Rates Database'!J8550)</f>
        <v>9-2020-National Grid-Residential-Bellingham Muni Agg Rate</v>
      </c>
      <c r="D8551" s="2">
        <f t="shared" si="133"/>
        <v>1</v>
      </c>
    </row>
    <row r="8552" spans="2:4" ht="13.8" x14ac:dyDescent="0.2">
      <c r="B8552" s="18">
        <v>8549</v>
      </c>
      <c r="C8552" s="2" t="str">
        <f>_xlfn.CONCAT(MONTH('Rates Database'!C8551),"-",'Rates Database'!B8551,"-",'Rates Database'!E8551,"-",'Rates Database'!G8551,"-",'Rates Database'!J8551)</f>
        <v>9-2020-Eversource_EMA-Residential-Natick Muni Agg Rate</v>
      </c>
      <c r="D8552" s="2">
        <f t="shared" si="133"/>
        <v>1</v>
      </c>
    </row>
    <row r="8553" spans="2:4" ht="13.8" x14ac:dyDescent="0.2">
      <c r="B8553" s="18">
        <v>8550</v>
      </c>
      <c r="C8553" s="2" t="str">
        <f>_xlfn.CONCAT(MONTH('Rates Database'!C8552),"-",'Rates Database'!B8552,"-",'Rates Database'!E8552,"-",'Rates Database'!G8552,"-",'Rates Database'!J8552)</f>
        <v>9-2020-National Grid-Residential-Nantucket Muni Agg Rate</v>
      </c>
      <c r="D8553" s="2">
        <f t="shared" si="133"/>
        <v>1</v>
      </c>
    </row>
    <row r="8554" spans="2:4" ht="13.8" x14ac:dyDescent="0.2">
      <c r="B8554" s="18">
        <v>8551</v>
      </c>
      <c r="C8554" s="2" t="str">
        <f>_xlfn.CONCAT(MONTH('Rates Database'!C8553),"-",'Rates Database'!B8553,"-",'Rates Database'!E8553,"-",'Rates Database'!G8553,"-",'Rates Database'!J8553)</f>
        <v>9-2020-National Grid-Residential-West Bridgewater Muni Agg Rate</v>
      </c>
      <c r="D8554" s="2">
        <f t="shared" si="133"/>
        <v>1</v>
      </c>
    </row>
    <row r="8555" spans="2:4" ht="13.8" x14ac:dyDescent="0.2">
      <c r="B8555" s="18">
        <v>8552</v>
      </c>
      <c r="C8555" s="2" t="str">
        <f>_xlfn.CONCAT(MONTH('Rates Database'!C8554),"-",'Rates Database'!B8554,"-",'Rates Database'!E8554,"-",'Rates Database'!G8554,"-",'Rates Database'!J8554)</f>
        <v>9-2020-Eversource_EMA-Residential-Newton Muni Agg Rate</v>
      </c>
      <c r="D8555" s="2">
        <f t="shared" si="133"/>
        <v>1</v>
      </c>
    </row>
    <row r="8556" spans="2:4" ht="13.8" x14ac:dyDescent="0.2">
      <c r="B8556" s="18">
        <v>8553</v>
      </c>
      <c r="C8556" s="2" t="str">
        <f>_xlfn.CONCAT(MONTH('Rates Database'!C8555),"-",'Rates Database'!B8555,"-",'Rates Database'!E8555,"-",'Rates Database'!G8555,"-",'Rates Database'!J8555)</f>
        <v>9-2020-Eversource_EMA-Residential-Holliston Muni Agg Rate</v>
      </c>
      <c r="D8556" s="2">
        <f t="shared" si="133"/>
        <v>1</v>
      </c>
    </row>
    <row r="8557" spans="2:4" ht="13.8" x14ac:dyDescent="0.2">
      <c r="B8557" s="18">
        <v>8554</v>
      </c>
      <c r="C8557" s="2" t="str">
        <f>_xlfn.CONCAT(MONTH('Rates Database'!C8556),"-",'Rates Database'!B8556,"-",'Rates Database'!E8556,"-",'Rates Database'!G8556,"-",'Rates Database'!J8556)</f>
        <v>9-2020-National Grid-Residential-Hamilton Muni Agg Rate</v>
      </c>
      <c r="D8557" s="2">
        <f t="shared" si="133"/>
        <v>1</v>
      </c>
    </row>
    <row r="8558" spans="2:4" ht="13.8" x14ac:dyDescent="0.2">
      <c r="B8558" s="18">
        <v>8555</v>
      </c>
      <c r="C8558" s="2" t="str">
        <f>_xlfn.CONCAT(MONTH('Rates Database'!C8557),"-",'Rates Database'!B8557,"-",'Rates Database'!E8557,"-",'Rates Database'!G8557,"-",'Rates Database'!J8557)</f>
        <v>9-2020-National Grid-Residential-Millville Muni Agg Rate</v>
      </c>
      <c r="D8558" s="2">
        <f t="shared" si="133"/>
        <v>1</v>
      </c>
    </row>
    <row r="8559" spans="2:4" ht="13.8" x14ac:dyDescent="0.2">
      <c r="B8559" s="18">
        <v>8556</v>
      </c>
      <c r="C8559" s="2" t="str">
        <f>_xlfn.CONCAT(MONTH('Rates Database'!C8558),"-",'Rates Database'!B8558,"-",'Rates Database'!E8558,"-",'Rates Database'!G8558,"-",'Rates Database'!J8558)</f>
        <v>9-2020-National Grid-Residential-Worcester Muni Agg Rate</v>
      </c>
      <c r="D8559" s="2">
        <f t="shared" si="133"/>
        <v>1</v>
      </c>
    </row>
    <row r="8560" spans="2:4" ht="13.8" x14ac:dyDescent="0.2">
      <c r="B8560" s="18">
        <v>8557</v>
      </c>
      <c r="C8560" s="2" t="str">
        <f>_xlfn.CONCAT(MONTH('Rates Database'!C8559),"-",'Rates Database'!B8559,"-",'Rates Database'!E8559,"-",'Rates Database'!G8559,"-",'Rates Database'!J8559)</f>
        <v>9-2020-National Grid-Residential-Swampscott Muni Agg Rate</v>
      </c>
      <c r="D8560" s="2">
        <f t="shared" si="133"/>
        <v>1</v>
      </c>
    </row>
    <row r="8561" spans="2:4" ht="13.8" x14ac:dyDescent="0.2">
      <c r="B8561" s="18">
        <v>8558</v>
      </c>
      <c r="C8561" s="2" t="str">
        <f>_xlfn.CONCAT(MONTH('Rates Database'!C8560),"-",'Rates Database'!B8560,"-",'Rates Database'!E8560,"-",'Rates Database'!G8560,"-",'Rates Database'!J8560)</f>
        <v>9-2020-Eversource_EMA-Residential-Watertown Muni Agg Rate</v>
      </c>
      <c r="D8561" s="2">
        <f t="shared" si="133"/>
        <v>1</v>
      </c>
    </row>
    <row r="8562" spans="2:4" ht="13.8" x14ac:dyDescent="0.2">
      <c r="B8562" s="18">
        <v>8559</v>
      </c>
      <c r="C8562" s="2" t="str">
        <f>_xlfn.CONCAT(MONTH('Rates Database'!C8561),"-",'Rates Database'!B8561,"-",'Rates Database'!E8561,"-",'Rates Database'!G8561,"-",'Rates Database'!J8561)</f>
        <v>9-2020-National Grid-Residential-Medford Muni Agg Rate</v>
      </c>
      <c r="D8562" s="2">
        <f t="shared" si="133"/>
        <v>1</v>
      </c>
    </row>
    <row r="8563" spans="2:4" ht="13.8" x14ac:dyDescent="0.2">
      <c r="B8563" s="18">
        <v>8560</v>
      </c>
      <c r="C8563" s="2" t="str">
        <f>_xlfn.CONCAT(MONTH('Rates Database'!C8562),"-",'Rates Database'!B8562,"-",'Rates Database'!E8562,"-",'Rates Database'!G8562,"-",'Rates Database'!J8562)</f>
        <v>9-2020-Eversource_EMA-Residential-Walpole Muni Agg Rate</v>
      </c>
      <c r="D8563" s="2">
        <f t="shared" si="133"/>
        <v>1</v>
      </c>
    </row>
    <row r="8564" spans="2:4" ht="13.8" x14ac:dyDescent="0.2">
      <c r="B8564" s="18">
        <v>8561</v>
      </c>
      <c r="C8564" s="2" t="str">
        <f>_xlfn.CONCAT(MONTH('Rates Database'!C8563),"-",'Rates Database'!B8563,"-",'Rates Database'!E8563,"-",'Rates Database'!G8563,"-",'Rates Database'!J8563)</f>
        <v>9-2020-Eversource_EMA-Residential-Brookline Muni Agg Rate</v>
      </c>
      <c r="D8564" s="2">
        <f t="shared" si="133"/>
        <v>1</v>
      </c>
    </row>
    <row r="8565" spans="2:4" ht="13.8" x14ac:dyDescent="0.2">
      <c r="B8565" s="18">
        <v>8562</v>
      </c>
      <c r="C8565" s="2" t="str">
        <f>_xlfn.CONCAT(MONTH('Rates Database'!C8564),"-",'Rates Database'!B8564,"-",'Rates Database'!E8564,"-",'Rates Database'!G8564,"-",'Rates Database'!J8564)</f>
        <v>9-2020-Eversource_EMA-Residential-Lexington Muni Agg Rate</v>
      </c>
      <c r="D8565" s="2">
        <f t="shared" si="133"/>
        <v>1</v>
      </c>
    </row>
    <row r="8566" spans="2:4" ht="13.8" x14ac:dyDescent="0.2">
      <c r="B8566" s="18">
        <v>8563</v>
      </c>
      <c r="C8566" s="2" t="str">
        <f>_xlfn.CONCAT(MONTH('Rates Database'!C8565),"-",'Rates Database'!B8565,"-",'Rates Database'!E8565,"-",'Rates Database'!G8565,"-",'Rates Database'!J8565)</f>
        <v>9-2020-National Grid-Residential-Foxborough Muni Agg Rate</v>
      </c>
      <c r="D8566" s="2">
        <f t="shared" si="133"/>
        <v>1</v>
      </c>
    </row>
    <row r="8567" spans="2:4" ht="13.8" x14ac:dyDescent="0.2">
      <c r="B8567" s="18">
        <v>8564</v>
      </c>
      <c r="C8567" s="2" t="str">
        <f>_xlfn.CONCAT(MONTH('Rates Database'!C8566),"-",'Rates Database'!B8566,"-",'Rates Database'!E8566,"-",'Rates Database'!G8566,"-",'Rates Database'!J8566)</f>
        <v>9-2020-National Grid-Residential-Lowell Muni Agg Rate</v>
      </c>
      <c r="D8567" s="2">
        <f t="shared" si="133"/>
        <v>1</v>
      </c>
    </row>
    <row r="8568" spans="2:4" ht="13.8" x14ac:dyDescent="0.2">
      <c r="B8568" s="18">
        <v>8565</v>
      </c>
      <c r="C8568" s="2" t="str">
        <f>_xlfn.CONCAT(MONTH('Rates Database'!C8567),"-",'Rates Database'!B8567,"-",'Rates Database'!E8567,"-",'Rates Database'!G8567,"-",'Rates Database'!J8567)</f>
        <v>10-2020-Eversource_WMA-Residential-Buckland Muni Agg Rate</v>
      </c>
      <c r="D8568" s="2">
        <f t="shared" si="133"/>
        <v>1</v>
      </c>
    </row>
    <row r="8569" spans="2:4" ht="13.8" x14ac:dyDescent="0.2">
      <c r="B8569" s="18">
        <v>8566</v>
      </c>
      <c r="C8569" s="2" t="str">
        <f>_xlfn.CONCAT(MONTH('Rates Database'!C8568),"-",'Rates Database'!B8568,"-",'Rates Database'!E8568,"-",'Rates Database'!G8568,"-",'Rates Database'!J8568)</f>
        <v>10-2020-National Grid-Residential-Charlemont Muni Agg Rate</v>
      </c>
      <c r="D8569" s="2">
        <f t="shared" si="133"/>
        <v>1</v>
      </c>
    </row>
    <row r="8570" spans="2:4" ht="13.8" x14ac:dyDescent="0.2">
      <c r="B8570" s="18">
        <v>8567</v>
      </c>
      <c r="C8570" s="2" t="str">
        <f>_xlfn.CONCAT(MONTH('Rates Database'!C8569),"-",'Rates Database'!B8569,"-",'Rates Database'!E8569,"-",'Rates Database'!G8569,"-",'Rates Database'!J8569)</f>
        <v>10-2020-Eversource_WMA-Residential-Colrain Muni Agg Rate</v>
      </c>
      <c r="D8570" s="2">
        <f t="shared" si="133"/>
        <v>1</v>
      </c>
    </row>
    <row r="8571" spans="2:4" ht="13.8" x14ac:dyDescent="0.2">
      <c r="B8571" s="18">
        <v>8568</v>
      </c>
      <c r="C8571" s="2" t="str">
        <f>_xlfn.CONCAT(MONTH('Rates Database'!C8570),"-",'Rates Database'!B8570,"-",'Rates Database'!E8570,"-",'Rates Database'!G8570,"-",'Rates Database'!J8570)</f>
        <v>10-2020-Eversource_WMA-Residential-Shelburne Muni Agg Rate</v>
      </c>
      <c r="D8571" s="2">
        <f t="shared" si="133"/>
        <v>1</v>
      </c>
    </row>
    <row r="8572" spans="2:4" ht="13.8" x14ac:dyDescent="0.2">
      <c r="B8572" s="18">
        <v>8569</v>
      </c>
      <c r="C8572" s="2" t="str">
        <f>_xlfn.CONCAT(MONTH('Rates Database'!C8571),"-",'Rates Database'!B8571,"-",'Rates Database'!E8571,"-",'Rates Database'!G8571,"-",'Rates Database'!J8571)</f>
        <v>10-2020-National Grid-Residential-Wendell Muni Agg Rate</v>
      </c>
      <c r="D8572" s="2">
        <f t="shared" si="133"/>
        <v>1</v>
      </c>
    </row>
    <row r="8573" spans="2:4" ht="13.8" x14ac:dyDescent="0.2">
      <c r="B8573" s="18">
        <v>8570</v>
      </c>
      <c r="C8573" s="2" t="str">
        <f>_xlfn.CONCAT(MONTH('Rates Database'!C8572),"-",'Rates Database'!B8572,"-",'Rates Database'!E8572,"-",'Rates Database'!G8572,"-",'Rates Database'!J8572)</f>
        <v>10-2020-National Grid-Residential-New Salem Muni Agg Rate</v>
      </c>
      <c r="D8573" s="2">
        <f t="shared" si="133"/>
        <v>1</v>
      </c>
    </row>
    <row r="8574" spans="2:4" ht="13.8" x14ac:dyDescent="0.2">
      <c r="B8574" s="18">
        <v>8571</v>
      </c>
      <c r="C8574" s="2" t="str">
        <f>_xlfn.CONCAT(MONTH('Rates Database'!C8573),"-",'Rates Database'!B8573,"-",'Rates Database'!E8573,"-",'Rates Database'!G8573,"-",'Rates Database'!J8573)</f>
        <v>10-2020-National Grid-Residential-Warwick Muni Agg Rate</v>
      </c>
      <c r="D8574" s="2">
        <f t="shared" si="133"/>
        <v>1</v>
      </c>
    </row>
    <row r="8575" spans="2:4" ht="13.8" x14ac:dyDescent="0.2">
      <c r="B8575" s="18">
        <v>8572</v>
      </c>
      <c r="C8575" s="2" t="str">
        <f>_xlfn.CONCAT(MONTH('Rates Database'!C8574),"-",'Rates Database'!B8574,"-",'Rates Database'!E8574,"-",'Rates Database'!G8574,"-",'Rates Database'!J8574)</f>
        <v>10-2020-Eversource_WMA-Residential-Whately Muni Agg Rate</v>
      </c>
      <c r="D8575" s="2">
        <f t="shared" si="133"/>
        <v>1</v>
      </c>
    </row>
    <row r="8576" spans="2:4" ht="13.8" x14ac:dyDescent="0.2">
      <c r="B8576" s="18">
        <v>8573</v>
      </c>
      <c r="C8576" s="2" t="str">
        <f>_xlfn.CONCAT(MONTH('Rates Database'!C8575),"-",'Rates Database'!B8575,"-",'Rates Database'!E8575,"-",'Rates Database'!G8575,"-",'Rates Database'!J8575)</f>
        <v>10-2020-Eversource_WMA-Residential-Conway Muni Agg Rate</v>
      </c>
      <c r="D8576" s="2">
        <f t="shared" si="133"/>
        <v>1</v>
      </c>
    </row>
    <row r="8577" spans="2:4" ht="13.8" x14ac:dyDescent="0.2">
      <c r="B8577" s="18">
        <v>8574</v>
      </c>
      <c r="C8577" s="2" t="str">
        <f>_xlfn.CONCAT(MONTH('Rates Database'!C8576),"-",'Rates Database'!B8576,"-",'Rates Database'!E8576,"-",'Rates Database'!G8576,"-",'Rates Database'!J8576)</f>
        <v>10-2020-Eversource_WMA-Residential-Deerfield Muni Agg Rate</v>
      </c>
      <c r="D8577" s="2">
        <f t="shared" si="133"/>
        <v>1</v>
      </c>
    </row>
    <row r="8578" spans="2:4" ht="13.8" x14ac:dyDescent="0.2">
      <c r="B8578" s="18">
        <v>8575</v>
      </c>
      <c r="C8578" s="2" t="str">
        <f>_xlfn.CONCAT(MONTH('Rates Database'!C8577),"-",'Rates Database'!B8577,"-",'Rates Database'!E8577,"-",'Rates Database'!G8577,"-",'Rates Database'!J8577)</f>
        <v>10-2020-Eversource_WMA-Residential-Huntington Muni Agg Rate</v>
      </c>
      <c r="D8578" s="2">
        <f t="shared" si="133"/>
        <v>1</v>
      </c>
    </row>
    <row r="8579" spans="2:4" ht="13.8" x14ac:dyDescent="0.2">
      <c r="B8579" s="18">
        <v>8576</v>
      </c>
      <c r="C8579" s="2" t="str">
        <f>_xlfn.CONCAT(MONTH('Rates Database'!C8578),"-",'Rates Database'!B8578,"-",'Rates Database'!E8578,"-",'Rates Database'!G8578,"-",'Rates Database'!J8578)</f>
        <v>10-2020-Eversource_WMA-Residential-Northfield Muni Agg Rate</v>
      </c>
      <c r="D8579" s="2">
        <f t="shared" si="133"/>
        <v>1</v>
      </c>
    </row>
    <row r="8580" spans="2:4" ht="13.8" x14ac:dyDescent="0.2">
      <c r="B8580" s="18">
        <v>8577</v>
      </c>
      <c r="C8580" s="2" t="str">
        <f>_xlfn.CONCAT(MONTH('Rates Database'!C8579),"-",'Rates Database'!B8579,"-",'Rates Database'!E8579,"-",'Rates Database'!G8579,"-",'Rates Database'!J8579)</f>
        <v>10-2020-Eversource_WMA-Residential-Sunderland Muni Agg Rate</v>
      </c>
      <c r="D8580" s="2">
        <f t="shared" si="133"/>
        <v>1</v>
      </c>
    </row>
    <row r="8581" spans="2:4" ht="13.8" x14ac:dyDescent="0.2">
      <c r="B8581" s="18">
        <v>8578</v>
      </c>
      <c r="C8581" s="2" t="str">
        <f>_xlfn.CONCAT(MONTH('Rates Database'!C8580),"-",'Rates Database'!B8580,"-",'Rates Database'!E8580,"-",'Rates Database'!G8580,"-",'Rates Database'!J8580)</f>
        <v>10-2020-National Grid-Residential-Westborough Muni Agg Rate</v>
      </c>
      <c r="D8581" s="2">
        <f t="shared" ref="D8581:D8644" si="134">COUNTIF($C$4:$C$10092,C8581)</f>
        <v>1</v>
      </c>
    </row>
    <row r="8582" spans="2:4" ht="13.8" x14ac:dyDescent="0.2">
      <c r="B8582" s="18">
        <v>8579</v>
      </c>
      <c r="C8582" s="2" t="str">
        <f>_xlfn.CONCAT(MONTH('Rates Database'!C8581),"-",'Rates Database'!B8581,"-",'Rates Database'!E8581,"-",'Rates Database'!G8581,"-",'Rates Database'!J8581)</f>
        <v>10-2020-National Grid-Residential-Marlborough Muni Agg Rate</v>
      </c>
      <c r="D8582" s="2">
        <f t="shared" si="134"/>
        <v>1</v>
      </c>
    </row>
    <row r="8583" spans="2:4" ht="13.8" x14ac:dyDescent="0.2">
      <c r="B8583" s="18">
        <v>8580</v>
      </c>
      <c r="C8583" s="2" t="str">
        <f>_xlfn.CONCAT(MONTH('Rates Database'!C8582),"-",'Rates Database'!B8582,"-",'Rates Database'!E8582,"-",'Rates Database'!G8582,"-",'Rates Database'!J8582)</f>
        <v>10-2020-National Grid-Residential-Chelmsford Muni Agg Rate</v>
      </c>
      <c r="D8583" s="2">
        <f t="shared" si="134"/>
        <v>1</v>
      </c>
    </row>
    <row r="8584" spans="2:4" ht="13.8" x14ac:dyDescent="0.2">
      <c r="B8584" s="18">
        <v>8581</v>
      </c>
      <c r="C8584" s="2" t="str">
        <f>_xlfn.CONCAT(MONTH('Rates Database'!C8583),"-",'Rates Database'!B8583,"-",'Rates Database'!E8583,"-",'Rates Database'!G8583,"-",'Rates Database'!J8583)</f>
        <v>10-2020-Eversource_WMA-Residential-Gill Muni Agg Rate</v>
      </c>
      <c r="D8584" s="2">
        <f t="shared" si="134"/>
        <v>1</v>
      </c>
    </row>
    <row r="8585" spans="2:4" ht="13.8" x14ac:dyDescent="0.2">
      <c r="B8585" s="18">
        <v>8582</v>
      </c>
      <c r="C8585" s="2" t="str">
        <f>_xlfn.CONCAT(MONTH('Rates Database'!C8584),"-",'Rates Database'!B8584,"-",'Rates Database'!E8584,"-",'Rates Database'!G8584,"-",'Rates Database'!J8584)</f>
        <v>10-2020-Eversource_WMA-Residential-West Springfield Muni Agg Rate</v>
      </c>
      <c r="D8585" s="2">
        <f t="shared" si="134"/>
        <v>1</v>
      </c>
    </row>
    <row r="8586" spans="2:4" ht="13.8" x14ac:dyDescent="0.2">
      <c r="B8586" s="18">
        <v>8583</v>
      </c>
      <c r="C8586" s="2" t="str">
        <f>_xlfn.CONCAT(MONTH('Rates Database'!C8585),"-",'Rates Database'!B8585,"-",'Rates Database'!E8585,"-",'Rates Database'!G8585,"-",'Rates Database'!J8585)</f>
        <v>10-2020-Eversource_EMA-Residential-Plymouth Muni Agg Rate</v>
      </c>
      <c r="D8586" s="2">
        <f t="shared" si="134"/>
        <v>1</v>
      </c>
    </row>
    <row r="8587" spans="2:4" ht="13.8" x14ac:dyDescent="0.2">
      <c r="B8587" s="18">
        <v>8584</v>
      </c>
      <c r="C8587" s="2" t="str">
        <f>_xlfn.CONCAT(MONTH('Rates Database'!C8586),"-",'Rates Database'!B8586,"-",'Rates Database'!E8586,"-",'Rates Database'!G8586,"-",'Rates Database'!J8586)</f>
        <v>10-2020-Eversource_WMA-Residential-Hatfield Muni Agg Rate</v>
      </c>
      <c r="D8587" s="2">
        <f t="shared" si="134"/>
        <v>1</v>
      </c>
    </row>
    <row r="8588" spans="2:4" ht="13.8" x14ac:dyDescent="0.2">
      <c r="B8588" s="18">
        <v>8585</v>
      </c>
      <c r="C8588" s="2" t="str">
        <f>_xlfn.CONCAT(MONTH('Rates Database'!C8587),"-",'Rates Database'!B8587,"-",'Rates Database'!E8587,"-",'Rates Database'!G8587,"-",'Rates Database'!J8587)</f>
        <v>10-2020-Eversource_WMA-Residential-Pittsfield Muni Agg Rate</v>
      </c>
      <c r="D8588" s="2">
        <f t="shared" si="134"/>
        <v>1</v>
      </c>
    </row>
    <row r="8589" spans="2:4" ht="13.8" x14ac:dyDescent="0.2">
      <c r="B8589" s="18">
        <v>8586</v>
      </c>
      <c r="C8589" s="2" t="str">
        <f>_xlfn.CONCAT(MONTH('Rates Database'!C8588),"-",'Rates Database'!B8588,"-",'Rates Database'!E8588,"-",'Rates Database'!G8588,"-",'Rates Database'!J8588)</f>
        <v>10-2020-National Grid-Residential-Lancaster Muni Agg Rate</v>
      </c>
      <c r="D8589" s="2">
        <f t="shared" si="134"/>
        <v>1</v>
      </c>
    </row>
    <row r="8590" spans="2:4" ht="13.8" x14ac:dyDescent="0.2">
      <c r="B8590" s="18">
        <v>8587</v>
      </c>
      <c r="C8590" s="2" t="str">
        <f>_xlfn.CONCAT(MONTH('Rates Database'!C8589),"-",'Rates Database'!B8589,"-",'Rates Database'!E8589,"-",'Rates Database'!G8589,"-",'Rates Database'!J8589)</f>
        <v>10-2020-Eversource_EMA-Residential-Cape Light Compact JPE Muni Agg Rate</v>
      </c>
      <c r="D8590" s="2">
        <f t="shared" si="134"/>
        <v>1</v>
      </c>
    </row>
    <row r="8591" spans="2:4" ht="13.8" x14ac:dyDescent="0.2">
      <c r="B8591" s="18">
        <v>8588</v>
      </c>
      <c r="C8591" s="2" t="str">
        <f>_xlfn.CONCAT(MONTH('Rates Database'!C8590),"-",'Rates Database'!B8590,"-",'Rates Database'!E8590,"-",'Rates Database'!G8590,"-",'Rates Database'!J8590)</f>
        <v>10-2020-Eversource_WMA-Residential-Leverett Muni Agg Rate</v>
      </c>
      <c r="D8591" s="2">
        <f t="shared" si="134"/>
        <v>1</v>
      </c>
    </row>
    <row r="8592" spans="2:4" ht="13.8" x14ac:dyDescent="0.2">
      <c r="B8592" s="18">
        <v>8589</v>
      </c>
      <c r="C8592" s="2" t="str">
        <f>_xlfn.CONCAT(MONTH('Rates Database'!C8591),"-",'Rates Database'!B8591,"-",'Rates Database'!E8591,"-",'Rates Database'!G8591,"-",'Rates Database'!J8591)</f>
        <v>10-2020-Eversource_WMA-Residential-Hadley Muni Agg Rate</v>
      </c>
      <c r="D8592" s="2">
        <f t="shared" si="134"/>
        <v>1</v>
      </c>
    </row>
    <row r="8593" spans="2:4" ht="13.8" x14ac:dyDescent="0.2">
      <c r="B8593" s="18">
        <v>8590</v>
      </c>
      <c r="C8593" s="2" t="str">
        <f>_xlfn.CONCAT(MONTH('Rates Database'!C8592),"-",'Rates Database'!B8592,"-",'Rates Database'!E8592,"-",'Rates Database'!G8592,"-",'Rates Database'!J8592)</f>
        <v>10-2020-Eversource_WMA-Residential-Sandisfield Muni Agg Rate</v>
      </c>
      <c r="D8593" s="2">
        <f t="shared" si="134"/>
        <v>1</v>
      </c>
    </row>
    <row r="8594" spans="2:4" ht="13.8" x14ac:dyDescent="0.2">
      <c r="B8594" s="18">
        <v>8591</v>
      </c>
      <c r="C8594" s="2" t="str">
        <f>_xlfn.CONCAT(MONTH('Rates Database'!C8593),"-",'Rates Database'!B8593,"-",'Rates Database'!E8593,"-",'Rates Database'!G8593,"-",'Rates Database'!J8593)</f>
        <v>10-2020-National Grid-Residential-Great Barrington Muni Agg Rate</v>
      </c>
      <c r="D8594" s="2">
        <f t="shared" si="134"/>
        <v>1</v>
      </c>
    </row>
    <row r="8595" spans="2:4" ht="13.8" x14ac:dyDescent="0.2">
      <c r="B8595" s="18">
        <v>8592</v>
      </c>
      <c r="C8595" s="2" t="str">
        <f>_xlfn.CONCAT(MONTH('Rates Database'!C8594),"-",'Rates Database'!B8594,"-",'Rates Database'!E8594,"-",'Rates Database'!G8594,"-",'Rates Database'!J8594)</f>
        <v>10-2020-National Grid-Residential-Williamsburg Muni Agg Rate</v>
      </c>
      <c r="D8595" s="2">
        <f t="shared" si="134"/>
        <v>1</v>
      </c>
    </row>
    <row r="8596" spans="2:4" ht="13.8" x14ac:dyDescent="0.2">
      <c r="B8596" s="18">
        <v>8593</v>
      </c>
      <c r="C8596" s="2" t="str">
        <f>_xlfn.CONCAT(MONTH('Rates Database'!C8595),"-",'Rates Database'!B8595,"-",'Rates Database'!E8595,"-",'Rates Database'!G8595,"-",'Rates Database'!J8595)</f>
        <v>10-2020-National Grid-Residential-Winchendon Muni Agg Rate</v>
      </c>
      <c r="D8596" s="2">
        <f t="shared" si="134"/>
        <v>1</v>
      </c>
    </row>
    <row r="8597" spans="2:4" ht="13.8" x14ac:dyDescent="0.2">
      <c r="B8597" s="18">
        <v>8594</v>
      </c>
      <c r="C8597" s="2" t="str">
        <f>_xlfn.CONCAT(MONTH('Rates Database'!C8596),"-",'Rates Database'!B8596,"-",'Rates Database'!E8596,"-",'Rates Database'!G8596,"-",'Rates Database'!J8596)</f>
        <v>10-2020-Eversource_WMA-Residential-Lanesborough Muni Agg Rate</v>
      </c>
      <c r="D8597" s="2">
        <f t="shared" si="134"/>
        <v>1</v>
      </c>
    </row>
    <row r="8598" spans="2:4" ht="13.8" x14ac:dyDescent="0.2">
      <c r="B8598" s="18">
        <v>8595</v>
      </c>
      <c r="C8598" s="2" t="str">
        <f>_xlfn.CONCAT(MONTH('Rates Database'!C8597),"-",'Rates Database'!B8597,"-",'Rates Database'!E8597,"-",'Rates Database'!G8597,"-",'Rates Database'!J8597)</f>
        <v>10-2020-National Grid-Residential-Charlton Muni Agg Rate</v>
      </c>
      <c r="D8598" s="2">
        <f t="shared" si="134"/>
        <v>1</v>
      </c>
    </row>
    <row r="8599" spans="2:4" ht="13.8" x14ac:dyDescent="0.2">
      <c r="B8599" s="18">
        <v>8596</v>
      </c>
      <c r="C8599" s="2" t="str">
        <f>_xlfn.CONCAT(MONTH('Rates Database'!C8598),"-",'Rates Database'!B8598,"-",'Rates Database'!E8598,"-",'Rates Database'!G8598,"-",'Rates Database'!J8598)</f>
        <v>10-2020-National Grid-Residential-Millbury Muni Agg Rate</v>
      </c>
      <c r="D8599" s="2">
        <f t="shared" si="134"/>
        <v>1</v>
      </c>
    </row>
    <row r="8600" spans="2:4" ht="13.8" x14ac:dyDescent="0.2">
      <c r="B8600" s="18">
        <v>8597</v>
      </c>
      <c r="C8600" s="2" t="str">
        <f>_xlfn.CONCAT(MONTH('Rates Database'!C8599),"-",'Rates Database'!B8599,"-",'Rates Database'!E8599,"-",'Rates Database'!G8599,"-",'Rates Database'!J8599)</f>
        <v>10-2020-National Grid-Residential-Oxford Muni Agg Rate</v>
      </c>
      <c r="D8600" s="2">
        <f t="shared" si="134"/>
        <v>1</v>
      </c>
    </row>
    <row r="8601" spans="2:4" ht="13.8" x14ac:dyDescent="0.2">
      <c r="B8601" s="18">
        <v>8598</v>
      </c>
      <c r="C8601" s="2" t="str">
        <f>_xlfn.CONCAT(MONTH('Rates Database'!C8600),"-",'Rates Database'!B8600,"-",'Rates Database'!E8600,"-",'Rates Database'!G8600,"-",'Rates Database'!J8600)</f>
        <v>10-2020-National Grid-Residential-Auburn Muni Agg Rate</v>
      </c>
      <c r="D8601" s="2">
        <f t="shared" si="134"/>
        <v>1</v>
      </c>
    </row>
    <row r="8602" spans="2:4" ht="13.8" x14ac:dyDescent="0.2">
      <c r="B8602" s="18">
        <v>8599</v>
      </c>
      <c r="C8602" s="2" t="str">
        <f>_xlfn.CONCAT(MONTH('Rates Database'!C8601),"-",'Rates Database'!B8601,"-",'Rates Database'!E8601,"-",'Rates Database'!G8601,"-",'Rates Database'!J8601)</f>
        <v>10-2020-National Grid-Residential-Orange Muni Agg Rate</v>
      </c>
      <c r="D8602" s="2">
        <f t="shared" si="134"/>
        <v>1</v>
      </c>
    </row>
    <row r="8603" spans="2:4" ht="13.8" x14ac:dyDescent="0.2">
      <c r="B8603" s="18">
        <v>8600</v>
      </c>
      <c r="C8603" s="2" t="str">
        <f>_xlfn.CONCAT(MONTH('Rates Database'!C8602),"-",'Rates Database'!B8602,"-",'Rates Database'!E8602,"-",'Rates Database'!G8602,"-",'Rates Database'!J8602)</f>
        <v>10-2020-National Grid-Residential-Adams Muni Agg Rate</v>
      </c>
      <c r="D8603" s="2">
        <f t="shared" si="134"/>
        <v>1</v>
      </c>
    </row>
    <row r="8604" spans="2:4" ht="13.8" x14ac:dyDescent="0.2">
      <c r="B8604" s="18">
        <v>8601</v>
      </c>
      <c r="C8604" s="2" t="str">
        <f>_xlfn.CONCAT(MONTH('Rates Database'!C8603),"-",'Rates Database'!B8603,"-",'Rates Database'!E8603,"-",'Rates Database'!G8603,"-",'Rates Database'!J8603)</f>
        <v>10-2020-Eversource_WMA-Residential-Cheshire Muni Agg Rate</v>
      </c>
      <c r="D8604" s="2">
        <f t="shared" si="134"/>
        <v>1</v>
      </c>
    </row>
    <row r="8605" spans="2:4" ht="13.8" x14ac:dyDescent="0.2">
      <c r="B8605" s="18">
        <v>8602</v>
      </c>
      <c r="C8605" s="2" t="str">
        <f>_xlfn.CONCAT(MONTH('Rates Database'!C8604),"-",'Rates Database'!B8604,"-",'Rates Database'!E8604,"-",'Rates Database'!G8604,"-",'Rates Database'!J8604)</f>
        <v>10-2020-Eversource_EMA-Residential-Acushnet Muni Agg Rate</v>
      </c>
      <c r="D8605" s="2">
        <f t="shared" si="134"/>
        <v>1</v>
      </c>
    </row>
    <row r="8606" spans="2:4" ht="13.8" x14ac:dyDescent="0.2">
      <c r="B8606" s="18">
        <v>8603</v>
      </c>
      <c r="C8606" s="2" t="str">
        <f>_xlfn.CONCAT(MONTH('Rates Database'!C8605),"-",'Rates Database'!B8605,"-",'Rates Database'!E8605,"-",'Rates Database'!G8605,"-",'Rates Database'!J8605)</f>
        <v>10-2020-National Grid-Residential-Attleboro Muni Agg Rate</v>
      </c>
      <c r="D8606" s="2">
        <f t="shared" si="134"/>
        <v>1</v>
      </c>
    </row>
    <row r="8607" spans="2:4" ht="13.8" x14ac:dyDescent="0.2">
      <c r="B8607" s="18">
        <v>8604</v>
      </c>
      <c r="C8607" s="2" t="str">
        <f>_xlfn.CONCAT(MONTH('Rates Database'!C8606),"-",'Rates Database'!B8606,"-",'Rates Database'!E8606,"-",'Rates Database'!G8606,"-",'Rates Database'!J8606)</f>
        <v>10-2020-Eversource_EMA-Residential-Carver Muni Agg Rate</v>
      </c>
      <c r="D8607" s="2">
        <f t="shared" si="134"/>
        <v>1</v>
      </c>
    </row>
    <row r="8608" spans="2:4" ht="13.8" x14ac:dyDescent="0.2">
      <c r="B8608" s="18">
        <v>8605</v>
      </c>
      <c r="C8608" s="2" t="str">
        <f>_xlfn.CONCAT(MONTH('Rates Database'!C8607),"-",'Rates Database'!B8607,"-",'Rates Database'!E8607,"-",'Rates Database'!G8607,"-",'Rates Database'!J8607)</f>
        <v>10-2020-Eversource_EMA-Residential-Dartmouth Muni Agg Rate</v>
      </c>
      <c r="D8608" s="2">
        <f t="shared" si="134"/>
        <v>1</v>
      </c>
    </row>
    <row r="8609" spans="2:4" ht="13.8" x14ac:dyDescent="0.2">
      <c r="B8609" s="18">
        <v>8606</v>
      </c>
      <c r="C8609" s="2" t="str">
        <f>_xlfn.CONCAT(MONTH('Rates Database'!C8608),"-",'Rates Database'!B8608,"-",'Rates Database'!E8608,"-",'Rates Database'!G8608,"-",'Rates Database'!J8608)</f>
        <v>10-2020-National Grid-Residential-Dighton Muni Agg Rate</v>
      </c>
      <c r="D8609" s="2">
        <f t="shared" si="134"/>
        <v>1</v>
      </c>
    </row>
    <row r="8610" spans="2:4" ht="13.8" x14ac:dyDescent="0.2">
      <c r="B8610" s="18">
        <v>8607</v>
      </c>
      <c r="C8610" s="2" t="str">
        <f>_xlfn.CONCAT(MONTH('Rates Database'!C8609),"-",'Rates Database'!B8609,"-",'Rates Database'!E8609,"-",'Rates Database'!G8609,"-",'Rates Database'!J8609)</f>
        <v>10-2020-National Grid-Residential-Douglas Muni Agg Rate</v>
      </c>
      <c r="D8610" s="2">
        <f t="shared" si="134"/>
        <v>1</v>
      </c>
    </row>
    <row r="8611" spans="2:4" ht="13.8" x14ac:dyDescent="0.2">
      <c r="B8611" s="18">
        <v>8608</v>
      </c>
      <c r="C8611" s="2" t="str">
        <f>_xlfn.CONCAT(MONTH('Rates Database'!C8610),"-",'Rates Database'!B8610,"-",'Rates Database'!E8610,"-",'Rates Database'!G8610,"-",'Rates Database'!J8610)</f>
        <v>10-2020-National Grid-Residential-Dracut Muni Agg Rate</v>
      </c>
      <c r="D8611" s="2">
        <f t="shared" si="134"/>
        <v>1</v>
      </c>
    </row>
    <row r="8612" spans="2:4" ht="13.8" x14ac:dyDescent="0.2">
      <c r="B8612" s="18">
        <v>8609</v>
      </c>
      <c r="C8612" s="2" t="str">
        <f>_xlfn.CONCAT(MONTH('Rates Database'!C8611),"-",'Rates Database'!B8611,"-",'Rates Database'!E8611,"-",'Rates Database'!G8611,"-",'Rates Database'!J8611)</f>
        <v>10-2020-Eversource_EMA-Residential-Fairhaven Muni Agg Rate</v>
      </c>
      <c r="D8612" s="2">
        <f t="shared" si="134"/>
        <v>1</v>
      </c>
    </row>
    <row r="8613" spans="2:4" ht="13.8" x14ac:dyDescent="0.2">
      <c r="B8613" s="18">
        <v>8610</v>
      </c>
      <c r="C8613" s="2" t="str">
        <f>_xlfn.CONCAT(MONTH('Rates Database'!C8612),"-",'Rates Database'!B8612,"-",'Rates Database'!E8612,"-",'Rates Database'!G8612,"-",'Rates Database'!J8612)</f>
        <v>10-2020-National Grid-Residential-Fall River Muni Agg Rate</v>
      </c>
      <c r="D8613" s="2">
        <f t="shared" si="134"/>
        <v>1</v>
      </c>
    </row>
    <row r="8614" spans="2:4" ht="13.8" x14ac:dyDescent="0.2">
      <c r="B8614" s="18">
        <v>8611</v>
      </c>
      <c r="C8614" s="2" t="str">
        <f>_xlfn.CONCAT(MONTH('Rates Database'!C8613),"-",'Rates Database'!B8613,"-",'Rates Database'!E8613,"-",'Rates Database'!G8613,"-",'Rates Database'!J8613)</f>
        <v>10-2020-Eversource_EMA-Residential-Freetown Muni Agg Rate</v>
      </c>
      <c r="D8614" s="2">
        <f t="shared" si="134"/>
        <v>1</v>
      </c>
    </row>
    <row r="8615" spans="2:4" ht="13.8" x14ac:dyDescent="0.2">
      <c r="B8615" s="18">
        <v>8612</v>
      </c>
      <c r="C8615" s="2" t="str">
        <f>_xlfn.CONCAT(MONTH('Rates Database'!C8614),"-",'Rates Database'!B8614,"-",'Rates Database'!E8614,"-",'Rates Database'!G8614,"-",'Rates Database'!J8614)</f>
        <v>10-2020-Eversource_EMA-Residential-Mattapoisett Muni Agg Rate</v>
      </c>
      <c r="D8615" s="2">
        <f t="shared" si="134"/>
        <v>1</v>
      </c>
    </row>
    <row r="8616" spans="2:4" ht="13.8" x14ac:dyDescent="0.2">
      <c r="B8616" s="18">
        <v>8613</v>
      </c>
      <c r="C8616" s="2" t="str">
        <f>_xlfn.CONCAT(MONTH('Rates Database'!C8615),"-",'Rates Database'!B8615,"-",'Rates Database'!E8615,"-",'Rates Database'!G8615,"-",'Rates Database'!J8615)</f>
        <v>10-2020-Eversource_EMA-Residential-New Bedford Muni Agg Rate</v>
      </c>
      <c r="D8616" s="2">
        <f t="shared" si="134"/>
        <v>1</v>
      </c>
    </row>
    <row r="8617" spans="2:4" ht="13.8" x14ac:dyDescent="0.2">
      <c r="B8617" s="18">
        <v>8614</v>
      </c>
      <c r="C8617" s="2" t="str">
        <f>_xlfn.CONCAT(MONTH('Rates Database'!C8616),"-",'Rates Database'!B8616,"-",'Rates Database'!E8616,"-",'Rates Database'!G8616,"-",'Rates Database'!J8616)</f>
        <v>10-2020-National Grid-Residential-Northbridge Muni Agg Rate</v>
      </c>
      <c r="D8617" s="2">
        <f t="shared" si="134"/>
        <v>1</v>
      </c>
    </row>
    <row r="8618" spans="2:4" ht="13.8" x14ac:dyDescent="0.2">
      <c r="B8618" s="18">
        <v>8615</v>
      </c>
      <c r="C8618" s="2" t="str">
        <f>_xlfn.CONCAT(MONTH('Rates Database'!C8617),"-",'Rates Database'!B8617,"-",'Rates Database'!E8617,"-",'Rates Database'!G8617,"-",'Rates Database'!J8617)</f>
        <v>10-2020-National Grid-Residential-Norton Muni Agg Rate</v>
      </c>
      <c r="D8618" s="2">
        <f t="shared" si="134"/>
        <v>1</v>
      </c>
    </row>
    <row r="8619" spans="2:4" ht="13.8" x14ac:dyDescent="0.2">
      <c r="B8619" s="18">
        <v>8616</v>
      </c>
      <c r="C8619" s="2" t="str">
        <f>_xlfn.CONCAT(MONTH('Rates Database'!C8618),"-",'Rates Database'!B8618,"-",'Rates Database'!E8618,"-",'Rates Database'!G8618,"-",'Rates Database'!J8618)</f>
        <v>10-2020-National Grid-Residential-Plainville Muni Agg Rate</v>
      </c>
      <c r="D8619" s="2">
        <f t="shared" si="134"/>
        <v>1</v>
      </c>
    </row>
    <row r="8620" spans="2:4" ht="13.8" x14ac:dyDescent="0.2">
      <c r="B8620" s="18">
        <v>8617</v>
      </c>
      <c r="C8620" s="2" t="str">
        <f>_xlfn.CONCAT(MONTH('Rates Database'!C8619),"-",'Rates Database'!B8619,"-",'Rates Database'!E8619,"-",'Rates Database'!G8619,"-",'Rates Database'!J8619)</f>
        <v>10-2020-National Grid-Residential-Rehoboth Muni Agg Rate</v>
      </c>
      <c r="D8620" s="2">
        <f t="shared" si="134"/>
        <v>1</v>
      </c>
    </row>
    <row r="8621" spans="2:4" ht="13.8" x14ac:dyDescent="0.2">
      <c r="B8621" s="18">
        <v>8618</v>
      </c>
      <c r="C8621" s="2" t="str">
        <f>_xlfn.CONCAT(MONTH('Rates Database'!C8620),"-",'Rates Database'!B8620,"-",'Rates Database'!E8620,"-",'Rates Database'!G8620,"-",'Rates Database'!J8620)</f>
        <v>10-2020-National Grid-Residential-Seekonk Muni Agg Rate</v>
      </c>
      <c r="D8621" s="2">
        <f t="shared" si="134"/>
        <v>1</v>
      </c>
    </row>
    <row r="8622" spans="2:4" ht="13.8" x14ac:dyDescent="0.2">
      <c r="B8622" s="18">
        <v>8619</v>
      </c>
      <c r="C8622" s="2" t="str">
        <f>_xlfn.CONCAT(MONTH('Rates Database'!C8621),"-",'Rates Database'!B8621,"-",'Rates Database'!E8621,"-",'Rates Database'!G8621,"-",'Rates Database'!J8621)</f>
        <v>10-2020-National Grid-Residential-Somerset Muni Agg Rate</v>
      </c>
      <c r="D8622" s="2">
        <f t="shared" si="134"/>
        <v>1</v>
      </c>
    </row>
    <row r="8623" spans="2:4" ht="13.8" x14ac:dyDescent="0.2">
      <c r="B8623" s="18">
        <v>8620</v>
      </c>
      <c r="C8623" s="2" t="str">
        <f>_xlfn.CONCAT(MONTH('Rates Database'!C8622),"-",'Rates Database'!B8622,"-",'Rates Database'!E8622,"-",'Rates Database'!G8622,"-",'Rates Database'!J8622)</f>
        <v>10-2020-National Grid-Residential-Swansea Muni Agg Rate</v>
      </c>
      <c r="D8623" s="2">
        <f t="shared" si="134"/>
        <v>1</v>
      </c>
    </row>
    <row r="8624" spans="2:4" ht="13.8" x14ac:dyDescent="0.2">
      <c r="B8624" s="18">
        <v>8621</v>
      </c>
      <c r="C8624" s="2" t="str">
        <f>_xlfn.CONCAT(MONTH('Rates Database'!C8623),"-",'Rates Database'!B8623,"-",'Rates Database'!E8623,"-",'Rates Database'!G8623,"-",'Rates Database'!J8623)</f>
        <v>10-2020-National Grid-Residential-Westford Muni Agg Rate</v>
      </c>
      <c r="D8624" s="2">
        <f t="shared" si="134"/>
        <v>1</v>
      </c>
    </row>
    <row r="8625" spans="2:4" ht="13.8" x14ac:dyDescent="0.2">
      <c r="B8625" s="18">
        <v>8622</v>
      </c>
      <c r="C8625" s="2" t="str">
        <f>_xlfn.CONCAT(MONTH('Rates Database'!C8624),"-",'Rates Database'!B8624,"-",'Rates Database'!E8624,"-",'Rates Database'!G8624,"-",'Rates Database'!J8624)</f>
        <v>10-2020-Eversource_EMA-Residential-Westport Muni Agg Rate</v>
      </c>
      <c r="D8625" s="2">
        <f t="shared" si="134"/>
        <v>1</v>
      </c>
    </row>
    <row r="8626" spans="2:4" ht="13.8" x14ac:dyDescent="0.2">
      <c r="B8626" s="18">
        <v>8623</v>
      </c>
      <c r="C8626" s="2" t="str">
        <f>_xlfn.CONCAT(MONTH('Rates Database'!C8625),"-",'Rates Database'!B8625,"-",'Rates Database'!E8625,"-",'Rates Database'!G8625,"-",'Rates Database'!J8625)</f>
        <v>10-2020-Unitil-Residential-Ashby Muni Agg Rate</v>
      </c>
      <c r="D8626" s="2">
        <f t="shared" si="134"/>
        <v>1</v>
      </c>
    </row>
    <row r="8627" spans="2:4" ht="13.8" x14ac:dyDescent="0.2">
      <c r="B8627" s="18">
        <v>8624</v>
      </c>
      <c r="C8627" s="2" t="str">
        <f>_xlfn.CONCAT(MONTH('Rates Database'!C8626),"-",'Rates Database'!B8626,"-",'Rates Database'!E8626,"-",'Rates Database'!G8626,"-",'Rates Database'!J8626)</f>
        <v>10-2020-National Grid-Residential-West Brookfield Muni Agg Rate</v>
      </c>
      <c r="D8627" s="2">
        <f t="shared" si="134"/>
        <v>1</v>
      </c>
    </row>
    <row r="8628" spans="2:4" ht="13.8" x14ac:dyDescent="0.2">
      <c r="B8628" s="18">
        <v>8625</v>
      </c>
      <c r="C8628" s="2" t="str">
        <f>_xlfn.CONCAT(MONTH('Rates Database'!C8627),"-",'Rates Database'!B8627,"-",'Rates Database'!E8627,"-",'Rates Database'!G8627,"-",'Rates Database'!J8627)</f>
        <v>10-2020-Eversource_EMA-Residential-Somerville Muni Agg Rate</v>
      </c>
      <c r="D8628" s="2">
        <f t="shared" si="134"/>
        <v>1</v>
      </c>
    </row>
    <row r="8629" spans="2:4" ht="13.8" x14ac:dyDescent="0.2">
      <c r="B8629" s="18">
        <v>8626</v>
      </c>
      <c r="C8629" s="2" t="str">
        <f>_xlfn.CONCAT(MONTH('Rates Database'!C8628),"-",'Rates Database'!B8628,"-",'Rates Database'!E8628,"-",'Rates Database'!G8628,"-",'Rates Database'!J8628)</f>
        <v>10-2020-National Grid-Residential-Gardner Muni Agg Rate</v>
      </c>
      <c r="D8629" s="2">
        <f t="shared" si="134"/>
        <v>1</v>
      </c>
    </row>
    <row r="8630" spans="2:4" ht="13.8" x14ac:dyDescent="0.2">
      <c r="B8630" s="18">
        <v>8627</v>
      </c>
      <c r="C8630" s="2" t="str">
        <f>_xlfn.CONCAT(MONTH('Rates Database'!C8629),"-",'Rates Database'!B8629,"-",'Rates Database'!E8629,"-",'Rates Database'!G8629,"-",'Rates Database'!J8629)</f>
        <v>10-2020-National Grid-Residential-Melrose Muni Agg Rate</v>
      </c>
      <c r="D8630" s="2">
        <f t="shared" si="134"/>
        <v>1</v>
      </c>
    </row>
    <row r="8631" spans="2:4" ht="13.8" x14ac:dyDescent="0.2">
      <c r="B8631" s="18">
        <v>8628</v>
      </c>
      <c r="C8631" s="2" t="str">
        <f>_xlfn.CONCAT(MONTH('Rates Database'!C8630),"-",'Rates Database'!B8630,"-",'Rates Database'!E8630,"-",'Rates Database'!G8630,"-",'Rates Database'!J8630)</f>
        <v>10-2020-Eversource_EMA-Residential-Kingston Muni Agg Rate</v>
      </c>
      <c r="D8631" s="2">
        <f t="shared" si="134"/>
        <v>1</v>
      </c>
    </row>
    <row r="8632" spans="2:4" ht="13.8" x14ac:dyDescent="0.2">
      <c r="B8632" s="18">
        <v>8629</v>
      </c>
      <c r="C8632" s="2" t="str">
        <f>_xlfn.CONCAT(MONTH('Rates Database'!C8631),"-",'Rates Database'!B8631,"-",'Rates Database'!E8631,"-",'Rates Database'!G8631,"-",'Rates Database'!J8631)</f>
        <v>10-2020-Eversource_WMA-Residential-Greenfield Muni Agg Rate</v>
      </c>
      <c r="D8632" s="2">
        <f t="shared" si="134"/>
        <v>1</v>
      </c>
    </row>
    <row r="8633" spans="2:4" ht="13.8" x14ac:dyDescent="0.2">
      <c r="B8633" s="18">
        <v>8630</v>
      </c>
      <c r="C8633" s="2" t="str">
        <f>_xlfn.CONCAT(MONTH('Rates Database'!C8632),"-",'Rates Database'!B8632,"-",'Rates Database'!E8632,"-",'Rates Database'!G8632,"-",'Rates Database'!J8632)</f>
        <v>10-2020-Eversource_EMA-Residential-Dedham Muni Agg Rate</v>
      </c>
      <c r="D8633" s="2">
        <f t="shared" si="134"/>
        <v>1</v>
      </c>
    </row>
    <row r="8634" spans="2:4" ht="13.8" x14ac:dyDescent="0.2">
      <c r="B8634" s="18">
        <v>8631</v>
      </c>
      <c r="C8634" s="2" t="str">
        <f>_xlfn.CONCAT(MONTH('Rates Database'!C8633),"-",'Rates Database'!B8633,"-",'Rates Database'!E8633,"-",'Rates Database'!G8633,"-",'Rates Database'!J8633)</f>
        <v>10-2020-National Grid-Residential-Avon Muni Agg Rate</v>
      </c>
      <c r="D8634" s="2">
        <f t="shared" si="134"/>
        <v>1</v>
      </c>
    </row>
    <row r="8635" spans="2:4" ht="13.8" x14ac:dyDescent="0.2">
      <c r="B8635" s="18">
        <v>8632</v>
      </c>
      <c r="C8635" s="2" t="str">
        <f>_xlfn.CONCAT(MONTH('Rates Database'!C8634),"-",'Rates Database'!B8634,"-",'Rates Database'!E8634,"-",'Rates Database'!G8634,"-",'Rates Database'!J8634)</f>
        <v>10-2020-National Grid-Residential-Billerica Muni Agg Rate</v>
      </c>
      <c r="D8635" s="2">
        <f t="shared" si="134"/>
        <v>1</v>
      </c>
    </row>
    <row r="8636" spans="2:4" ht="13.8" x14ac:dyDescent="0.2">
      <c r="B8636" s="18">
        <v>8633</v>
      </c>
      <c r="C8636" s="2" t="str">
        <f>_xlfn.CONCAT(MONTH('Rates Database'!C8635),"-",'Rates Database'!B8635,"-",'Rates Database'!E8635,"-",'Rates Database'!G8635,"-",'Rates Database'!J8635)</f>
        <v>10-2020-National Grid-Residential-Harvard Muni Agg Rate</v>
      </c>
      <c r="D8636" s="2">
        <f t="shared" si="134"/>
        <v>1</v>
      </c>
    </row>
    <row r="8637" spans="2:4" ht="13.8" x14ac:dyDescent="0.2">
      <c r="B8637" s="18">
        <v>8634</v>
      </c>
      <c r="C8637" s="2" t="str">
        <f>_xlfn.CONCAT(MONTH('Rates Database'!C8636),"-",'Rates Database'!B8636,"-",'Rates Database'!E8636,"-",'Rates Database'!G8636,"-",'Rates Database'!J8636)</f>
        <v>10-2020-National Grid-Residential-Heath Muni Agg Rate</v>
      </c>
      <c r="D8637" s="2">
        <f t="shared" si="134"/>
        <v>1</v>
      </c>
    </row>
    <row r="8638" spans="2:4" ht="13.8" x14ac:dyDescent="0.2">
      <c r="B8638" s="18">
        <v>8635</v>
      </c>
      <c r="C8638" s="2" t="str">
        <f>_xlfn.CONCAT(MONTH('Rates Database'!C8637),"-",'Rates Database'!B8637,"-",'Rates Database'!E8637,"-",'Rates Database'!G8637,"-",'Rates Database'!J8637)</f>
        <v>10-2020-National Grid-Residential-Tewksbury Muni Agg Rate</v>
      </c>
      <c r="D8638" s="2">
        <f t="shared" si="134"/>
        <v>1</v>
      </c>
    </row>
    <row r="8639" spans="2:4" ht="13.8" x14ac:dyDescent="0.2">
      <c r="B8639" s="18">
        <v>8636</v>
      </c>
      <c r="C8639" s="2" t="str">
        <f>_xlfn.CONCAT(MONTH('Rates Database'!C8638),"-",'Rates Database'!B8638,"-",'Rates Database'!E8638,"-",'Rates Database'!G8638,"-",'Rates Database'!J8638)</f>
        <v>10-2020-National Grid-Residential-Tyngsborough Muni Agg Rate</v>
      </c>
      <c r="D8639" s="2">
        <f t="shared" si="134"/>
        <v>1</v>
      </c>
    </row>
    <row r="8640" spans="2:4" ht="13.8" x14ac:dyDescent="0.2">
      <c r="B8640" s="18">
        <v>8637</v>
      </c>
      <c r="C8640" s="2" t="str">
        <f>_xlfn.CONCAT(MONTH('Rates Database'!C8639),"-",'Rates Database'!B8639,"-",'Rates Database'!E8639,"-",'Rates Database'!G8639,"-",'Rates Database'!J8639)</f>
        <v>10-2020-National Grid-Residential-Clarksburg Muni Agg Rate</v>
      </c>
      <c r="D8640" s="2">
        <f t="shared" si="134"/>
        <v>1</v>
      </c>
    </row>
    <row r="8641" spans="2:4" ht="13.8" x14ac:dyDescent="0.2">
      <c r="B8641" s="18">
        <v>8638</v>
      </c>
      <c r="C8641" s="2" t="str">
        <f>_xlfn.CONCAT(MONTH('Rates Database'!C8640),"-",'Rates Database'!B8640,"-",'Rates Database'!E8640,"-",'Rates Database'!G8640,"-",'Rates Database'!J8640)</f>
        <v>10-2020-Eversource_WMA-Residential-Dalton Muni Agg Rate</v>
      </c>
      <c r="D8641" s="2">
        <f t="shared" si="134"/>
        <v>1</v>
      </c>
    </row>
    <row r="8642" spans="2:4" ht="13.8" x14ac:dyDescent="0.2">
      <c r="B8642" s="18">
        <v>8639</v>
      </c>
      <c r="C8642" s="2" t="str">
        <f>_xlfn.CONCAT(MONTH('Rates Database'!C8641),"-",'Rates Database'!B8641,"-",'Rates Database'!E8641,"-",'Rates Database'!G8641,"-",'Rates Database'!J8641)</f>
        <v>10-2020-National Grid-Residential-Florida Muni Agg Rate</v>
      </c>
      <c r="D8642" s="2">
        <f t="shared" si="134"/>
        <v>1</v>
      </c>
    </row>
    <row r="8643" spans="2:4" ht="13.8" x14ac:dyDescent="0.2">
      <c r="B8643" s="18">
        <v>8640</v>
      </c>
      <c r="C8643" s="2" t="str">
        <f>_xlfn.CONCAT(MONTH('Rates Database'!C8642),"-",'Rates Database'!B8642,"-",'Rates Database'!E8642,"-",'Rates Database'!G8642,"-",'Rates Database'!J8642)</f>
        <v>10-2020-Eversource_WMA-Residential-Lenox Muni Agg Rate</v>
      </c>
      <c r="D8643" s="2">
        <f t="shared" si="134"/>
        <v>1</v>
      </c>
    </row>
    <row r="8644" spans="2:4" ht="13.8" x14ac:dyDescent="0.2">
      <c r="B8644" s="18">
        <v>8641</v>
      </c>
      <c r="C8644" s="2" t="str">
        <f>_xlfn.CONCAT(MONTH('Rates Database'!C8643),"-",'Rates Database'!B8643,"-",'Rates Database'!E8643,"-",'Rates Database'!G8643,"-",'Rates Database'!J8643)</f>
        <v>10-2020-National Grid-Residential-Monterey Muni Agg Rate</v>
      </c>
      <c r="D8644" s="2">
        <f t="shared" si="134"/>
        <v>1</v>
      </c>
    </row>
    <row r="8645" spans="2:4" ht="13.8" x14ac:dyDescent="0.2">
      <c r="B8645" s="18">
        <v>8642</v>
      </c>
      <c r="C8645" s="2" t="str">
        <f>_xlfn.CONCAT(MONTH('Rates Database'!C8644),"-",'Rates Database'!B8644,"-",'Rates Database'!E8644,"-",'Rates Database'!G8644,"-",'Rates Database'!J8644)</f>
        <v>10-2020-National Grid-Residential-New Marlborough Muni Agg Rate</v>
      </c>
      <c r="D8645" s="2">
        <f t="shared" ref="D8645:D8708" si="135">COUNTIF($C$4:$C$10092,C8645)</f>
        <v>1</v>
      </c>
    </row>
    <row r="8646" spans="2:4" ht="13.8" x14ac:dyDescent="0.2">
      <c r="B8646" s="18">
        <v>8643</v>
      </c>
      <c r="C8646" s="2" t="str">
        <f>_xlfn.CONCAT(MONTH('Rates Database'!C8645),"-",'Rates Database'!B8645,"-",'Rates Database'!E8645,"-",'Rates Database'!G8645,"-",'Rates Database'!J8645)</f>
        <v>10-2020-National Grid-Residential-North Adams Muni Agg Rate</v>
      </c>
      <c r="D8646" s="2">
        <f t="shared" si="135"/>
        <v>1</v>
      </c>
    </row>
    <row r="8647" spans="2:4" ht="13.8" x14ac:dyDescent="0.2">
      <c r="B8647" s="18">
        <v>8644</v>
      </c>
      <c r="C8647" s="2" t="str">
        <f>_xlfn.CONCAT(MONTH('Rates Database'!C8646),"-",'Rates Database'!B8646,"-",'Rates Database'!E8646,"-",'Rates Database'!G8646,"-",'Rates Database'!J8646)</f>
        <v>10-2020-National Grid-Residential-Sheffield Muni Agg Rate</v>
      </c>
      <c r="D8647" s="2">
        <f t="shared" si="135"/>
        <v>1</v>
      </c>
    </row>
    <row r="8648" spans="2:4" ht="13.8" x14ac:dyDescent="0.2">
      <c r="B8648" s="18">
        <v>8645</v>
      </c>
      <c r="C8648" s="2" t="str">
        <f>_xlfn.CONCAT(MONTH('Rates Database'!C8647),"-",'Rates Database'!B8647,"-",'Rates Database'!E8647,"-",'Rates Database'!G8647,"-",'Rates Database'!J8647)</f>
        <v>10-2020-National Grid-Residential-West Stockbridge Muni Agg Rate</v>
      </c>
      <c r="D8648" s="2">
        <f t="shared" si="135"/>
        <v>1</v>
      </c>
    </row>
    <row r="8649" spans="2:4" ht="13.8" x14ac:dyDescent="0.2">
      <c r="B8649" s="18">
        <v>8646</v>
      </c>
      <c r="C8649" s="2" t="str">
        <f>_xlfn.CONCAT(MONTH('Rates Database'!C8648),"-",'Rates Database'!B8648,"-",'Rates Database'!E8648,"-",'Rates Database'!G8648,"-",'Rates Database'!J8648)</f>
        <v>10-2020-National Grid-Residential-Williamstown Muni Agg Rate</v>
      </c>
      <c r="D8649" s="2">
        <f t="shared" si="135"/>
        <v>1</v>
      </c>
    </row>
    <row r="8650" spans="2:4" ht="13.8" x14ac:dyDescent="0.2">
      <c r="B8650" s="18">
        <v>8647</v>
      </c>
      <c r="C8650" s="2" t="str">
        <f>_xlfn.CONCAT(MONTH('Rates Database'!C8649),"-",'Rates Database'!B8649,"-",'Rates Database'!E8649,"-",'Rates Database'!G8649,"-",'Rates Database'!J8649)</f>
        <v>10-2020-Eversource_EMA-Residential-Sudbury Muni Agg Rate</v>
      </c>
      <c r="D8650" s="2">
        <f t="shared" si="135"/>
        <v>1</v>
      </c>
    </row>
    <row r="8651" spans="2:4" ht="13.8" x14ac:dyDescent="0.2">
      <c r="B8651" s="18">
        <v>8648</v>
      </c>
      <c r="C8651" s="2" t="str">
        <f>_xlfn.CONCAT(MONTH('Rates Database'!C8650),"-",'Rates Database'!B8650,"-",'Rates Database'!E8650,"-",'Rates Database'!G8650,"-",'Rates Database'!J8650)</f>
        <v>10-2020-National Grid-Residential-Halifax Muni Agg Rate</v>
      </c>
      <c r="D8651" s="2">
        <f t="shared" si="135"/>
        <v>1</v>
      </c>
    </row>
    <row r="8652" spans="2:4" ht="13.8" x14ac:dyDescent="0.2">
      <c r="B8652" s="18">
        <v>8649</v>
      </c>
      <c r="C8652" s="2" t="str">
        <f>_xlfn.CONCAT(MONTH('Rates Database'!C8651),"-",'Rates Database'!B8651,"-",'Rates Database'!E8651,"-",'Rates Database'!G8651,"-",'Rates Database'!J8651)</f>
        <v>10-2020-National Grid-Residential-Rockland Muni Agg Rate</v>
      </c>
      <c r="D8652" s="2">
        <f t="shared" si="135"/>
        <v>1</v>
      </c>
    </row>
    <row r="8653" spans="2:4" ht="13.8" x14ac:dyDescent="0.2">
      <c r="B8653" s="18">
        <v>8650</v>
      </c>
      <c r="C8653" s="2" t="str">
        <f>_xlfn.CONCAT(MONTH('Rates Database'!C8652),"-",'Rates Database'!B8652,"-",'Rates Database'!E8652,"-",'Rates Database'!G8652,"-",'Rates Database'!J8652)</f>
        <v>10-2020-Eversource_EMA-Residential-Wareham Muni Agg Rate</v>
      </c>
      <c r="D8653" s="2">
        <f t="shared" si="135"/>
        <v>1</v>
      </c>
    </row>
    <row r="8654" spans="2:4" ht="13.8" x14ac:dyDescent="0.2">
      <c r="B8654" s="18">
        <v>8651</v>
      </c>
      <c r="C8654" s="2" t="str">
        <f>_xlfn.CONCAT(MONTH('Rates Database'!C8653),"-",'Rates Database'!B8653,"-",'Rates Database'!E8653,"-",'Rates Database'!G8653,"-",'Rates Database'!J8653)</f>
        <v>10-2020-National Grid-Residential-Egremont Muni Agg Rate</v>
      </c>
      <c r="D8654" s="2">
        <f t="shared" si="135"/>
        <v>1</v>
      </c>
    </row>
    <row r="8655" spans="2:4" ht="13.8" x14ac:dyDescent="0.2">
      <c r="B8655" s="18">
        <v>8652</v>
      </c>
      <c r="C8655" s="2" t="str">
        <f>_xlfn.CONCAT(MONTH('Rates Database'!C8654),"-",'Rates Database'!B8654,"-",'Rates Database'!E8654,"-",'Rates Database'!G8654,"-",'Rates Database'!J8654)</f>
        <v>10-2020-National Grid-Residential-North Andover Muni Agg Rate</v>
      </c>
      <c r="D8655" s="2">
        <f t="shared" si="135"/>
        <v>1</v>
      </c>
    </row>
    <row r="8656" spans="2:4" ht="13.8" x14ac:dyDescent="0.2">
      <c r="B8656" s="18">
        <v>8653</v>
      </c>
      <c r="C8656" s="2" t="str">
        <f>_xlfn.CONCAT(MONTH('Rates Database'!C8655),"-",'Rates Database'!B8655,"-",'Rates Database'!E8655,"-",'Rates Database'!G8655,"-",'Rates Database'!J8655)</f>
        <v>10-2020-National Grid-Residential-Southborough Muni Agg Rate</v>
      </c>
      <c r="D8656" s="2">
        <f t="shared" si="135"/>
        <v>1</v>
      </c>
    </row>
    <row r="8657" spans="2:4" ht="13.8" x14ac:dyDescent="0.2">
      <c r="B8657" s="18">
        <v>8654</v>
      </c>
      <c r="C8657" s="2" t="str">
        <f>_xlfn.CONCAT(MONTH('Rates Database'!C8656),"-",'Rates Database'!B8656,"-",'Rates Database'!E8656,"-",'Rates Database'!G8656,"-",'Rates Database'!J8656)</f>
        <v>10-2020-Eversource_EMA-Residential-Stoneham Muni Agg Rate</v>
      </c>
      <c r="D8657" s="2">
        <f t="shared" si="135"/>
        <v>1</v>
      </c>
    </row>
    <row r="8658" spans="2:4" ht="13.8" x14ac:dyDescent="0.2">
      <c r="B8658" s="18">
        <v>8655</v>
      </c>
      <c r="C8658" s="2" t="str">
        <f>_xlfn.CONCAT(MONTH('Rates Database'!C8657),"-",'Rates Database'!B8657,"-",'Rates Database'!E8657,"-",'Rates Database'!G8657,"-",'Rates Database'!J8657)</f>
        <v>10-2020-National Grid-Residential-Grafton Muni Agg Rate</v>
      </c>
      <c r="D8658" s="2">
        <f t="shared" si="135"/>
        <v>1</v>
      </c>
    </row>
    <row r="8659" spans="2:4" ht="13.8" x14ac:dyDescent="0.2">
      <c r="B8659" s="18">
        <v>8656</v>
      </c>
      <c r="C8659" s="2" t="str">
        <f>_xlfn.CONCAT(MONTH('Rates Database'!C8658),"-",'Rates Database'!B8658,"-",'Rates Database'!E8658,"-",'Rates Database'!G8658,"-",'Rates Database'!J8658)</f>
        <v>10-2020-National Grid-Residential-Webster Muni Agg Rate</v>
      </c>
      <c r="D8659" s="2">
        <f t="shared" si="135"/>
        <v>1</v>
      </c>
    </row>
    <row r="8660" spans="2:4" ht="13.8" x14ac:dyDescent="0.2">
      <c r="B8660" s="18">
        <v>8657</v>
      </c>
      <c r="C8660" s="2" t="str">
        <f>_xlfn.CONCAT(MONTH('Rates Database'!C8659),"-",'Rates Database'!B8659,"-",'Rates Database'!E8659,"-",'Rates Database'!G8659,"-",'Rates Database'!J8659)</f>
        <v>10-2020-National Grid-Residential-Sutton Muni Agg Rate</v>
      </c>
      <c r="D8660" s="2">
        <f t="shared" si="135"/>
        <v>1</v>
      </c>
    </row>
    <row r="8661" spans="2:4" ht="13.8" x14ac:dyDescent="0.2">
      <c r="B8661" s="18">
        <v>8658</v>
      </c>
      <c r="C8661" s="2" t="str">
        <f>_xlfn.CONCAT(MONTH('Rates Database'!C8660),"-",'Rates Database'!B8660,"-",'Rates Database'!E8660,"-",'Rates Database'!G8660,"-",'Rates Database'!J8660)</f>
        <v>10-2020-Eversource_EMA-Residential-Carlisle Muni Agg Rate</v>
      </c>
      <c r="D8661" s="2">
        <f t="shared" si="135"/>
        <v>1</v>
      </c>
    </row>
    <row r="8662" spans="2:4" ht="13.8" x14ac:dyDescent="0.2">
      <c r="B8662" s="18">
        <v>8659</v>
      </c>
      <c r="C8662" s="2" t="str">
        <f>_xlfn.CONCAT(MONTH('Rates Database'!C8661),"-",'Rates Database'!B8661,"-",'Rates Database'!E8661,"-",'Rates Database'!G8661,"-",'Rates Database'!J8661)</f>
        <v>10-2020-Eversource_EMA-Residential-Acton Muni Agg Rate</v>
      </c>
      <c r="D8662" s="2">
        <f t="shared" si="135"/>
        <v>1</v>
      </c>
    </row>
    <row r="8663" spans="2:4" ht="13.8" x14ac:dyDescent="0.2">
      <c r="B8663" s="18">
        <v>8660</v>
      </c>
      <c r="C8663" s="2" t="str">
        <f>_xlfn.CONCAT(MONTH('Rates Database'!C8662),"-",'Rates Database'!B8662,"-",'Rates Database'!E8662,"-",'Rates Database'!G8662,"-",'Rates Database'!J8662)</f>
        <v>10-2020-Unitil-Residential-Lunenburg Muni Agg Rate</v>
      </c>
      <c r="D8663" s="2">
        <f t="shared" si="135"/>
        <v>1</v>
      </c>
    </row>
    <row r="8664" spans="2:4" ht="13.8" x14ac:dyDescent="0.2">
      <c r="B8664" s="18">
        <v>8661</v>
      </c>
      <c r="C8664" s="2" t="str">
        <f>_xlfn.CONCAT(MONTH('Rates Database'!C8663),"-",'Rates Database'!B8663,"-",'Rates Database'!E8663,"-",'Rates Database'!G8663,"-",'Rates Database'!J8663)</f>
        <v>10-2020-Eversource_EMA-Residential-Arlington Muni Agg Rate</v>
      </c>
      <c r="D8664" s="2">
        <f t="shared" si="135"/>
        <v>1</v>
      </c>
    </row>
    <row r="8665" spans="2:4" ht="13.8" x14ac:dyDescent="0.2">
      <c r="B8665" s="18">
        <v>8662</v>
      </c>
      <c r="C8665" s="2" t="str">
        <f>_xlfn.CONCAT(MONTH('Rates Database'!C8664),"-",'Rates Database'!B8664,"-",'Rates Database'!E8664,"-",'Rates Database'!G8664,"-",'Rates Database'!J8664)</f>
        <v>10-2020-Eversource_EMA-Residential-Ashland Muni Agg Rate</v>
      </c>
      <c r="D8665" s="2">
        <f t="shared" si="135"/>
        <v>1</v>
      </c>
    </row>
    <row r="8666" spans="2:4" ht="13.8" x14ac:dyDescent="0.2">
      <c r="B8666" s="18">
        <v>8663</v>
      </c>
      <c r="C8666" s="2" t="str">
        <f>_xlfn.CONCAT(MONTH('Rates Database'!C8665),"-",'Rates Database'!B8665,"-",'Rates Database'!E8665,"-",'Rates Database'!G8665,"-",'Rates Database'!J8665)</f>
        <v>10-2020-Eversource_EMA-Residential-Plympton Muni Agg Rate</v>
      </c>
      <c r="D8666" s="2">
        <f t="shared" si="135"/>
        <v>1</v>
      </c>
    </row>
    <row r="8667" spans="2:4" ht="13.8" x14ac:dyDescent="0.2">
      <c r="B8667" s="18">
        <v>8664</v>
      </c>
      <c r="C8667" s="2" t="str">
        <f>_xlfn.CONCAT(MONTH('Rates Database'!C8666),"-",'Rates Database'!B8666,"-",'Rates Database'!E8666,"-",'Rates Database'!G8666,"-",'Rates Database'!J8666)</f>
        <v>10-2020-National Grid-Residential-Salisbury Muni Agg Rate</v>
      </c>
      <c r="D8667" s="2">
        <f t="shared" si="135"/>
        <v>1</v>
      </c>
    </row>
    <row r="8668" spans="2:4" ht="13.8" x14ac:dyDescent="0.2">
      <c r="B8668" s="18">
        <v>8665</v>
      </c>
      <c r="C8668" s="2" t="str">
        <f>_xlfn.CONCAT(MONTH('Rates Database'!C8667),"-",'Rates Database'!B8667,"-",'Rates Database'!E8667,"-",'Rates Database'!G8667,"-",'Rates Database'!J8667)</f>
        <v>10-2020-National Grid-Residential-Gloucester Muni Agg Rate</v>
      </c>
      <c r="D8668" s="2">
        <f t="shared" si="135"/>
        <v>1</v>
      </c>
    </row>
    <row r="8669" spans="2:4" ht="13.8" x14ac:dyDescent="0.2">
      <c r="B8669" s="18">
        <v>8666</v>
      </c>
      <c r="C8669" s="2" t="str">
        <f>_xlfn.CONCAT(MONTH('Rates Database'!C8668),"-",'Rates Database'!B8668,"-",'Rates Database'!E8668,"-",'Rates Database'!G8668,"-",'Rates Database'!J8668)</f>
        <v>10-2020-Eversource_EMA-Residential-Bedford Muni Agg Rate</v>
      </c>
      <c r="D8669" s="2">
        <f t="shared" si="135"/>
        <v>1</v>
      </c>
    </row>
    <row r="8670" spans="2:4" ht="13.8" x14ac:dyDescent="0.2">
      <c r="B8670" s="18">
        <v>8667</v>
      </c>
      <c r="C8670" s="2" t="str">
        <f>_xlfn.CONCAT(MONTH('Rates Database'!C8669),"-",'Rates Database'!B8669,"-",'Rates Database'!E8669,"-",'Rates Database'!G8669,"-",'Rates Database'!J8669)</f>
        <v>10-2020-National Grid-Residential-Salem Muni Agg Rate</v>
      </c>
      <c r="D8670" s="2">
        <f t="shared" si="135"/>
        <v>1</v>
      </c>
    </row>
    <row r="8671" spans="2:4" ht="13.8" x14ac:dyDescent="0.2">
      <c r="B8671" s="18">
        <v>8668</v>
      </c>
      <c r="C8671" s="2" t="str">
        <f>_xlfn.CONCAT(MONTH('Rates Database'!C8670),"-",'Rates Database'!B8670,"-",'Rates Database'!E8670,"-",'Rates Database'!G8670,"-",'Rates Database'!J8670)</f>
        <v>10-2020-Eversource_EMA-Residential-Cambridge Muni Agg Rate</v>
      </c>
      <c r="D8671" s="2">
        <f t="shared" si="135"/>
        <v>1</v>
      </c>
    </row>
    <row r="8672" spans="2:4" ht="13.8" x14ac:dyDescent="0.2">
      <c r="B8672" s="18">
        <v>8669</v>
      </c>
      <c r="C8672" s="2" t="str">
        <f>_xlfn.CONCAT(MONTH('Rates Database'!C8671),"-",'Rates Database'!B8671,"-",'Rates Database'!E8671,"-",'Rates Database'!G8671,"-",'Rates Database'!J8671)</f>
        <v>10-2020-Eversource_EMA-Residential-Winchester Muni Agg Rate</v>
      </c>
      <c r="D8672" s="2">
        <f t="shared" si="135"/>
        <v>1</v>
      </c>
    </row>
    <row r="8673" spans="2:4" ht="13.8" x14ac:dyDescent="0.2">
      <c r="B8673" s="18">
        <v>8670</v>
      </c>
      <c r="C8673" s="2" t="str">
        <f>_xlfn.CONCAT(MONTH('Rates Database'!C8672),"-",'Rates Database'!B8672,"-",'Rates Database'!E8672,"-",'Rates Database'!G8672,"-",'Rates Database'!J8672)</f>
        <v>10-2020-National Grid-Residential-Berlin Muni Agg Rate</v>
      </c>
      <c r="D8673" s="2">
        <f t="shared" si="135"/>
        <v>1</v>
      </c>
    </row>
    <row r="8674" spans="2:4" ht="13.8" x14ac:dyDescent="0.2">
      <c r="B8674" s="18">
        <v>8671</v>
      </c>
      <c r="C8674" s="2" t="str">
        <f>_xlfn.CONCAT(MONTH('Rates Database'!C8673),"-",'Rates Database'!B8673,"-",'Rates Database'!E8673,"-",'Rates Database'!G8673,"-",'Rates Database'!J8673)</f>
        <v>10-2020-National Grid-Residential-Bellingham Muni Agg Rate</v>
      </c>
      <c r="D8674" s="2">
        <f t="shared" si="135"/>
        <v>1</v>
      </c>
    </row>
    <row r="8675" spans="2:4" ht="13.8" x14ac:dyDescent="0.2">
      <c r="B8675" s="18">
        <v>8672</v>
      </c>
      <c r="C8675" s="2" t="str">
        <f>_xlfn.CONCAT(MONTH('Rates Database'!C8674),"-",'Rates Database'!B8674,"-",'Rates Database'!E8674,"-",'Rates Database'!G8674,"-",'Rates Database'!J8674)</f>
        <v>10-2020-Eversource_EMA-Residential-Natick Muni Agg Rate</v>
      </c>
      <c r="D8675" s="2">
        <f t="shared" si="135"/>
        <v>1</v>
      </c>
    </row>
    <row r="8676" spans="2:4" ht="13.8" x14ac:dyDescent="0.2">
      <c r="B8676" s="18">
        <v>8673</v>
      </c>
      <c r="C8676" s="2" t="str">
        <f>_xlfn.CONCAT(MONTH('Rates Database'!C8675),"-",'Rates Database'!B8675,"-",'Rates Database'!E8675,"-",'Rates Database'!G8675,"-",'Rates Database'!J8675)</f>
        <v>10-2020-National Grid-Residential-Nantucket Muni Agg Rate</v>
      </c>
      <c r="D8676" s="2">
        <f t="shared" si="135"/>
        <v>1</v>
      </c>
    </row>
    <row r="8677" spans="2:4" ht="13.8" x14ac:dyDescent="0.2">
      <c r="B8677" s="18">
        <v>8674</v>
      </c>
      <c r="C8677" s="2" t="str">
        <f>_xlfn.CONCAT(MONTH('Rates Database'!C8676),"-",'Rates Database'!B8676,"-",'Rates Database'!E8676,"-",'Rates Database'!G8676,"-",'Rates Database'!J8676)</f>
        <v>10-2020-National Grid-Residential-West Bridgewater Muni Agg Rate</v>
      </c>
      <c r="D8677" s="2">
        <f t="shared" si="135"/>
        <v>1</v>
      </c>
    </row>
    <row r="8678" spans="2:4" ht="13.8" x14ac:dyDescent="0.2">
      <c r="B8678" s="18">
        <v>8675</v>
      </c>
      <c r="C8678" s="2" t="str">
        <f>_xlfn.CONCAT(MONTH('Rates Database'!C8677),"-",'Rates Database'!B8677,"-",'Rates Database'!E8677,"-",'Rates Database'!G8677,"-",'Rates Database'!J8677)</f>
        <v>10-2020-Eversource_EMA-Residential-Newton Muni Agg Rate</v>
      </c>
      <c r="D8678" s="2">
        <f t="shared" si="135"/>
        <v>1</v>
      </c>
    </row>
    <row r="8679" spans="2:4" ht="13.8" x14ac:dyDescent="0.2">
      <c r="B8679" s="18">
        <v>8676</v>
      </c>
      <c r="C8679" s="2" t="str">
        <f>_xlfn.CONCAT(MONTH('Rates Database'!C8678),"-",'Rates Database'!B8678,"-",'Rates Database'!E8678,"-",'Rates Database'!G8678,"-",'Rates Database'!J8678)</f>
        <v>10-2020-Eversource_EMA-Residential-Holliston Muni Agg Rate</v>
      </c>
      <c r="D8679" s="2">
        <f t="shared" si="135"/>
        <v>1</v>
      </c>
    </row>
    <row r="8680" spans="2:4" ht="13.8" x14ac:dyDescent="0.2">
      <c r="B8680" s="18">
        <v>8677</v>
      </c>
      <c r="C8680" s="2" t="str">
        <f>_xlfn.CONCAT(MONTH('Rates Database'!C8679),"-",'Rates Database'!B8679,"-",'Rates Database'!E8679,"-",'Rates Database'!G8679,"-",'Rates Database'!J8679)</f>
        <v>10-2020-National Grid-Residential-Hamilton Muni Agg Rate</v>
      </c>
      <c r="D8680" s="2">
        <f t="shared" si="135"/>
        <v>1</v>
      </c>
    </row>
    <row r="8681" spans="2:4" ht="13.8" x14ac:dyDescent="0.2">
      <c r="B8681" s="18">
        <v>8678</v>
      </c>
      <c r="C8681" s="2" t="str">
        <f>_xlfn.CONCAT(MONTH('Rates Database'!C8680),"-",'Rates Database'!B8680,"-",'Rates Database'!E8680,"-",'Rates Database'!G8680,"-",'Rates Database'!J8680)</f>
        <v>10-2020-National Grid-Residential-Millville Muni Agg Rate</v>
      </c>
      <c r="D8681" s="2">
        <f t="shared" si="135"/>
        <v>1</v>
      </c>
    </row>
    <row r="8682" spans="2:4" ht="13.8" x14ac:dyDescent="0.2">
      <c r="B8682" s="18">
        <v>8679</v>
      </c>
      <c r="C8682" s="2" t="str">
        <f>_xlfn.CONCAT(MONTH('Rates Database'!C8681),"-",'Rates Database'!B8681,"-",'Rates Database'!E8681,"-",'Rates Database'!G8681,"-",'Rates Database'!J8681)</f>
        <v>10-2020-National Grid-Residential-Worcester Muni Agg Rate</v>
      </c>
      <c r="D8682" s="2">
        <f t="shared" si="135"/>
        <v>1</v>
      </c>
    </row>
    <row r="8683" spans="2:4" ht="13.8" x14ac:dyDescent="0.2">
      <c r="B8683" s="18">
        <v>8680</v>
      </c>
      <c r="C8683" s="2" t="str">
        <f>_xlfn.CONCAT(MONTH('Rates Database'!C8682),"-",'Rates Database'!B8682,"-",'Rates Database'!E8682,"-",'Rates Database'!G8682,"-",'Rates Database'!J8682)</f>
        <v>10-2020-National Grid-Residential-Swampscott Muni Agg Rate</v>
      </c>
      <c r="D8683" s="2">
        <f t="shared" si="135"/>
        <v>1</v>
      </c>
    </row>
    <row r="8684" spans="2:4" ht="13.8" x14ac:dyDescent="0.2">
      <c r="B8684" s="18">
        <v>8681</v>
      </c>
      <c r="C8684" s="2" t="str">
        <f>_xlfn.CONCAT(MONTH('Rates Database'!C8683),"-",'Rates Database'!B8683,"-",'Rates Database'!E8683,"-",'Rates Database'!G8683,"-",'Rates Database'!J8683)</f>
        <v>10-2020-Eversource_EMA-Residential-Watertown Muni Agg Rate</v>
      </c>
      <c r="D8684" s="2">
        <f t="shared" si="135"/>
        <v>1</v>
      </c>
    </row>
    <row r="8685" spans="2:4" ht="13.8" x14ac:dyDescent="0.2">
      <c r="B8685" s="18">
        <v>8682</v>
      </c>
      <c r="C8685" s="2" t="str">
        <f>_xlfn.CONCAT(MONTH('Rates Database'!C8684),"-",'Rates Database'!B8684,"-",'Rates Database'!E8684,"-",'Rates Database'!G8684,"-",'Rates Database'!J8684)</f>
        <v>10-2020-National Grid-Residential-Medford Muni Agg Rate</v>
      </c>
      <c r="D8685" s="2">
        <f t="shared" si="135"/>
        <v>1</v>
      </c>
    </row>
    <row r="8686" spans="2:4" ht="13.8" x14ac:dyDescent="0.2">
      <c r="B8686" s="18">
        <v>8683</v>
      </c>
      <c r="C8686" s="2" t="str">
        <f>_xlfn.CONCAT(MONTH('Rates Database'!C8685),"-",'Rates Database'!B8685,"-",'Rates Database'!E8685,"-",'Rates Database'!G8685,"-",'Rates Database'!J8685)</f>
        <v>10-2020-Eversource_EMA-Residential-Walpole Muni Agg Rate</v>
      </c>
      <c r="D8686" s="2">
        <f t="shared" si="135"/>
        <v>1</v>
      </c>
    </row>
    <row r="8687" spans="2:4" ht="13.8" x14ac:dyDescent="0.2">
      <c r="B8687" s="18">
        <v>8684</v>
      </c>
      <c r="C8687" s="2" t="str">
        <f>_xlfn.CONCAT(MONTH('Rates Database'!C8686),"-",'Rates Database'!B8686,"-",'Rates Database'!E8686,"-",'Rates Database'!G8686,"-",'Rates Database'!J8686)</f>
        <v>10-2020-Eversource_EMA-Residential-Brookline Muni Agg Rate</v>
      </c>
      <c r="D8687" s="2">
        <f t="shared" si="135"/>
        <v>1</v>
      </c>
    </row>
    <row r="8688" spans="2:4" ht="13.8" x14ac:dyDescent="0.2">
      <c r="B8688" s="18">
        <v>8685</v>
      </c>
      <c r="C8688" s="2" t="str">
        <f>_xlfn.CONCAT(MONTH('Rates Database'!C8687),"-",'Rates Database'!B8687,"-",'Rates Database'!E8687,"-",'Rates Database'!G8687,"-",'Rates Database'!J8687)</f>
        <v>10-2020-Eversource_EMA-Residential-Lexington Muni Agg Rate</v>
      </c>
      <c r="D8688" s="2">
        <f t="shared" si="135"/>
        <v>1</v>
      </c>
    </row>
    <row r="8689" spans="2:4" ht="13.8" x14ac:dyDescent="0.2">
      <c r="B8689" s="18">
        <v>8686</v>
      </c>
      <c r="C8689" s="2" t="str">
        <f>_xlfn.CONCAT(MONTH('Rates Database'!C8688),"-",'Rates Database'!B8688,"-",'Rates Database'!E8688,"-",'Rates Database'!G8688,"-",'Rates Database'!J8688)</f>
        <v>10-2020-National Grid-Residential-Foxborough Muni Agg Rate</v>
      </c>
      <c r="D8689" s="2">
        <f t="shared" si="135"/>
        <v>1</v>
      </c>
    </row>
    <row r="8690" spans="2:4" ht="13.8" x14ac:dyDescent="0.2">
      <c r="B8690" s="18">
        <v>8687</v>
      </c>
      <c r="C8690" s="2" t="str">
        <f>_xlfn.CONCAT(MONTH('Rates Database'!C8689),"-",'Rates Database'!B8689,"-",'Rates Database'!E8689,"-",'Rates Database'!G8689,"-",'Rates Database'!J8689)</f>
        <v>10-2020-National Grid-Residential-Lowell Muni Agg Rate</v>
      </c>
      <c r="D8690" s="2">
        <f t="shared" si="135"/>
        <v>1</v>
      </c>
    </row>
    <row r="8691" spans="2:4" ht="13.8" x14ac:dyDescent="0.2">
      <c r="B8691" s="18">
        <v>8688</v>
      </c>
      <c r="C8691" s="2" t="str">
        <f>_xlfn.CONCAT(MONTH('Rates Database'!C8690),"-",'Rates Database'!B8690,"-",'Rates Database'!E8690,"-",'Rates Database'!G8690,"-",'Rates Database'!J8690)</f>
        <v>11-2020-Eversource_WMA-Residential-Buckland Muni Agg Rate</v>
      </c>
      <c r="D8691" s="2">
        <f t="shared" si="135"/>
        <v>1</v>
      </c>
    </row>
    <row r="8692" spans="2:4" ht="13.8" x14ac:dyDescent="0.2">
      <c r="B8692" s="18">
        <v>8689</v>
      </c>
      <c r="C8692" s="2" t="str">
        <f>_xlfn.CONCAT(MONTH('Rates Database'!C8691),"-",'Rates Database'!B8691,"-",'Rates Database'!E8691,"-",'Rates Database'!G8691,"-",'Rates Database'!J8691)</f>
        <v>11-2020-National Grid-Residential-Charlemont Muni Agg Rate</v>
      </c>
      <c r="D8692" s="2">
        <f t="shared" si="135"/>
        <v>1</v>
      </c>
    </row>
    <row r="8693" spans="2:4" ht="13.8" x14ac:dyDescent="0.2">
      <c r="B8693" s="18">
        <v>8690</v>
      </c>
      <c r="C8693" s="2" t="str">
        <f>_xlfn.CONCAT(MONTH('Rates Database'!C8692),"-",'Rates Database'!B8692,"-",'Rates Database'!E8692,"-",'Rates Database'!G8692,"-",'Rates Database'!J8692)</f>
        <v>11-2020-Eversource_WMA-Residential-Colrain Muni Agg Rate</v>
      </c>
      <c r="D8693" s="2">
        <f t="shared" si="135"/>
        <v>1</v>
      </c>
    </row>
    <row r="8694" spans="2:4" ht="13.8" x14ac:dyDescent="0.2">
      <c r="B8694" s="18">
        <v>8691</v>
      </c>
      <c r="C8694" s="2" t="str">
        <f>_xlfn.CONCAT(MONTH('Rates Database'!C8693),"-",'Rates Database'!B8693,"-",'Rates Database'!E8693,"-",'Rates Database'!G8693,"-",'Rates Database'!J8693)</f>
        <v>11-2020-Eversource_WMA-Residential-Shelburne Muni Agg Rate</v>
      </c>
      <c r="D8694" s="2">
        <f t="shared" si="135"/>
        <v>1</v>
      </c>
    </row>
    <row r="8695" spans="2:4" ht="13.8" x14ac:dyDescent="0.2">
      <c r="B8695" s="18">
        <v>8692</v>
      </c>
      <c r="C8695" s="2" t="str">
        <f>_xlfn.CONCAT(MONTH('Rates Database'!C8694),"-",'Rates Database'!B8694,"-",'Rates Database'!E8694,"-",'Rates Database'!G8694,"-",'Rates Database'!J8694)</f>
        <v>11-2020-National Grid-Residential-Wendell Muni Agg Rate</v>
      </c>
      <c r="D8695" s="2">
        <f t="shared" si="135"/>
        <v>1</v>
      </c>
    </row>
    <row r="8696" spans="2:4" ht="13.8" x14ac:dyDescent="0.2">
      <c r="B8696" s="18">
        <v>8693</v>
      </c>
      <c r="C8696" s="2" t="str">
        <f>_xlfn.CONCAT(MONTH('Rates Database'!C8695),"-",'Rates Database'!B8695,"-",'Rates Database'!E8695,"-",'Rates Database'!G8695,"-",'Rates Database'!J8695)</f>
        <v>11-2020-National Grid-Residential-New Salem Muni Agg Rate</v>
      </c>
      <c r="D8696" s="2">
        <f t="shared" si="135"/>
        <v>1</v>
      </c>
    </row>
    <row r="8697" spans="2:4" ht="13.8" x14ac:dyDescent="0.2">
      <c r="B8697" s="18">
        <v>8694</v>
      </c>
      <c r="C8697" s="2" t="str">
        <f>_xlfn.CONCAT(MONTH('Rates Database'!C8696),"-",'Rates Database'!B8696,"-",'Rates Database'!E8696,"-",'Rates Database'!G8696,"-",'Rates Database'!J8696)</f>
        <v>11-2020-National Grid-Residential-Warwick Muni Agg Rate</v>
      </c>
      <c r="D8697" s="2">
        <f t="shared" si="135"/>
        <v>1</v>
      </c>
    </row>
    <row r="8698" spans="2:4" ht="13.8" x14ac:dyDescent="0.2">
      <c r="B8698" s="18">
        <v>8695</v>
      </c>
      <c r="C8698" s="2" t="str">
        <f>_xlfn.CONCAT(MONTH('Rates Database'!C8697),"-",'Rates Database'!B8697,"-",'Rates Database'!E8697,"-",'Rates Database'!G8697,"-",'Rates Database'!J8697)</f>
        <v>11-2020-Eversource_WMA-Residential-Whately Muni Agg Rate</v>
      </c>
      <c r="D8698" s="2">
        <f t="shared" si="135"/>
        <v>1</v>
      </c>
    </row>
    <row r="8699" spans="2:4" ht="13.8" x14ac:dyDescent="0.2">
      <c r="B8699" s="18">
        <v>8696</v>
      </c>
      <c r="C8699" s="2" t="str">
        <f>_xlfn.CONCAT(MONTH('Rates Database'!C8698),"-",'Rates Database'!B8698,"-",'Rates Database'!E8698,"-",'Rates Database'!G8698,"-",'Rates Database'!J8698)</f>
        <v>11-2020-Eversource_WMA-Residential-Conway Muni Agg Rate</v>
      </c>
      <c r="D8699" s="2">
        <f t="shared" si="135"/>
        <v>1</v>
      </c>
    </row>
    <row r="8700" spans="2:4" ht="13.8" x14ac:dyDescent="0.2">
      <c r="B8700" s="18">
        <v>8697</v>
      </c>
      <c r="C8700" s="2" t="str">
        <f>_xlfn.CONCAT(MONTH('Rates Database'!C8699),"-",'Rates Database'!B8699,"-",'Rates Database'!E8699,"-",'Rates Database'!G8699,"-",'Rates Database'!J8699)</f>
        <v>11-2020-Eversource_WMA-Residential-Deerfield Muni Agg Rate</v>
      </c>
      <c r="D8700" s="2">
        <f t="shared" si="135"/>
        <v>1</v>
      </c>
    </row>
    <row r="8701" spans="2:4" ht="13.8" x14ac:dyDescent="0.2">
      <c r="B8701" s="18">
        <v>8698</v>
      </c>
      <c r="C8701" s="2" t="str">
        <f>_xlfn.CONCAT(MONTH('Rates Database'!C8700),"-",'Rates Database'!B8700,"-",'Rates Database'!E8700,"-",'Rates Database'!G8700,"-",'Rates Database'!J8700)</f>
        <v>11-2020-Eversource_WMA-Residential-Huntington Muni Agg Rate</v>
      </c>
      <c r="D8701" s="2">
        <f t="shared" si="135"/>
        <v>1</v>
      </c>
    </row>
    <row r="8702" spans="2:4" ht="13.8" x14ac:dyDescent="0.2">
      <c r="B8702" s="18">
        <v>8699</v>
      </c>
      <c r="C8702" s="2" t="str">
        <f>_xlfn.CONCAT(MONTH('Rates Database'!C8701),"-",'Rates Database'!B8701,"-",'Rates Database'!E8701,"-",'Rates Database'!G8701,"-",'Rates Database'!J8701)</f>
        <v>11-2020-Eversource_WMA-Residential-Northfield Muni Agg Rate</v>
      </c>
      <c r="D8702" s="2">
        <f t="shared" si="135"/>
        <v>1</v>
      </c>
    </row>
    <row r="8703" spans="2:4" ht="13.8" x14ac:dyDescent="0.2">
      <c r="B8703" s="18">
        <v>8700</v>
      </c>
      <c r="C8703" s="2" t="str">
        <f>_xlfn.CONCAT(MONTH('Rates Database'!C8702),"-",'Rates Database'!B8702,"-",'Rates Database'!E8702,"-",'Rates Database'!G8702,"-",'Rates Database'!J8702)</f>
        <v>11-2020-Eversource_WMA-Residential-Sunderland Muni Agg Rate</v>
      </c>
      <c r="D8703" s="2">
        <f t="shared" si="135"/>
        <v>1</v>
      </c>
    </row>
    <row r="8704" spans="2:4" ht="13.8" x14ac:dyDescent="0.2">
      <c r="B8704" s="18">
        <v>8701</v>
      </c>
      <c r="C8704" s="2" t="str">
        <f>_xlfn.CONCAT(MONTH('Rates Database'!C8703),"-",'Rates Database'!B8703,"-",'Rates Database'!E8703,"-",'Rates Database'!G8703,"-",'Rates Database'!J8703)</f>
        <v>11-2020-National Grid-Residential-Westborough Muni Agg Rate</v>
      </c>
      <c r="D8704" s="2">
        <f t="shared" si="135"/>
        <v>1</v>
      </c>
    </row>
    <row r="8705" spans="2:4" ht="13.8" x14ac:dyDescent="0.2">
      <c r="B8705" s="18">
        <v>8702</v>
      </c>
      <c r="C8705" s="2" t="str">
        <f>_xlfn.CONCAT(MONTH('Rates Database'!C8704),"-",'Rates Database'!B8704,"-",'Rates Database'!E8704,"-",'Rates Database'!G8704,"-",'Rates Database'!J8704)</f>
        <v>11-2020-National Grid-Residential-Marlborough Muni Agg Rate</v>
      </c>
      <c r="D8705" s="2">
        <f t="shared" si="135"/>
        <v>1</v>
      </c>
    </row>
    <row r="8706" spans="2:4" ht="13.8" x14ac:dyDescent="0.2">
      <c r="B8706" s="18">
        <v>8703</v>
      </c>
      <c r="C8706" s="2" t="str">
        <f>_xlfn.CONCAT(MONTH('Rates Database'!C8705),"-",'Rates Database'!B8705,"-",'Rates Database'!E8705,"-",'Rates Database'!G8705,"-",'Rates Database'!J8705)</f>
        <v>11-2020-National Grid-Residential-Chelmsford Muni Agg Rate</v>
      </c>
      <c r="D8706" s="2">
        <f t="shared" si="135"/>
        <v>1</v>
      </c>
    </row>
    <row r="8707" spans="2:4" ht="13.8" x14ac:dyDescent="0.2">
      <c r="B8707" s="18">
        <v>8704</v>
      </c>
      <c r="C8707" s="2" t="str">
        <f>_xlfn.CONCAT(MONTH('Rates Database'!C8706),"-",'Rates Database'!B8706,"-",'Rates Database'!E8706,"-",'Rates Database'!G8706,"-",'Rates Database'!J8706)</f>
        <v>11-2020-Eversource_WMA-Residential-Gill Muni Agg Rate</v>
      </c>
      <c r="D8707" s="2">
        <f t="shared" si="135"/>
        <v>1</v>
      </c>
    </row>
    <row r="8708" spans="2:4" ht="13.8" x14ac:dyDescent="0.2">
      <c r="B8708" s="18">
        <v>8705</v>
      </c>
      <c r="C8708" s="2" t="str">
        <f>_xlfn.CONCAT(MONTH('Rates Database'!C8707),"-",'Rates Database'!B8707,"-",'Rates Database'!E8707,"-",'Rates Database'!G8707,"-",'Rates Database'!J8707)</f>
        <v>11-2020-Eversource_WMA-Residential-West Springfield Muni Agg Rate</v>
      </c>
      <c r="D8708" s="2">
        <f t="shared" si="135"/>
        <v>1</v>
      </c>
    </row>
    <row r="8709" spans="2:4" ht="13.8" x14ac:dyDescent="0.2">
      <c r="B8709" s="18">
        <v>8706</v>
      </c>
      <c r="C8709" s="2" t="str">
        <f>_xlfn.CONCAT(MONTH('Rates Database'!C8708),"-",'Rates Database'!B8708,"-",'Rates Database'!E8708,"-",'Rates Database'!G8708,"-",'Rates Database'!J8708)</f>
        <v>11-2020-National Grid-Residential-Florida Muni Agg Rate</v>
      </c>
      <c r="D8709" s="2">
        <f t="shared" ref="D8709:D8772" si="136">COUNTIF($C$4:$C$10092,C8709)</f>
        <v>1</v>
      </c>
    </row>
    <row r="8710" spans="2:4" ht="13.8" x14ac:dyDescent="0.2">
      <c r="B8710" s="18">
        <v>8707</v>
      </c>
      <c r="C8710" s="2" t="str">
        <f>_xlfn.CONCAT(MONTH('Rates Database'!C8709),"-",'Rates Database'!B8709,"-",'Rates Database'!E8709,"-",'Rates Database'!G8709,"-",'Rates Database'!J8709)</f>
        <v>11-2020-Eversource_EMA-Residential-Plymouth Muni Agg Rate</v>
      </c>
      <c r="D8710" s="2">
        <f t="shared" si="136"/>
        <v>1</v>
      </c>
    </row>
    <row r="8711" spans="2:4" ht="13.8" x14ac:dyDescent="0.2">
      <c r="B8711" s="18">
        <v>8708</v>
      </c>
      <c r="C8711" s="2" t="str">
        <f>_xlfn.CONCAT(MONTH('Rates Database'!C8710),"-",'Rates Database'!B8710,"-",'Rates Database'!E8710,"-",'Rates Database'!G8710,"-",'Rates Database'!J8710)</f>
        <v>11-2020-Eversource_WMA-Residential-Hatfield Muni Agg Rate</v>
      </c>
      <c r="D8711" s="2">
        <f t="shared" si="136"/>
        <v>1</v>
      </c>
    </row>
    <row r="8712" spans="2:4" ht="13.8" x14ac:dyDescent="0.2">
      <c r="B8712" s="18">
        <v>8709</v>
      </c>
      <c r="C8712" s="2" t="str">
        <f>_xlfn.CONCAT(MONTH('Rates Database'!C8711),"-",'Rates Database'!B8711,"-",'Rates Database'!E8711,"-",'Rates Database'!G8711,"-",'Rates Database'!J8711)</f>
        <v>11-2020-National Grid-Residential-Adams Muni Agg Rate</v>
      </c>
      <c r="D8712" s="2">
        <f t="shared" si="136"/>
        <v>1</v>
      </c>
    </row>
    <row r="8713" spans="2:4" ht="13.8" x14ac:dyDescent="0.2">
      <c r="B8713" s="18">
        <v>8710</v>
      </c>
      <c r="C8713" s="2" t="str">
        <f>_xlfn.CONCAT(MONTH('Rates Database'!C8712),"-",'Rates Database'!B8712,"-",'Rates Database'!E8712,"-",'Rates Database'!G8712,"-",'Rates Database'!J8712)</f>
        <v>11-2020-Eversource_WMA-Residential-Cheshire Muni Agg Rate</v>
      </c>
      <c r="D8713" s="2">
        <f t="shared" si="136"/>
        <v>1</v>
      </c>
    </row>
    <row r="8714" spans="2:4" ht="13.8" x14ac:dyDescent="0.2">
      <c r="B8714" s="18">
        <v>8711</v>
      </c>
      <c r="C8714" s="2" t="str">
        <f>_xlfn.CONCAT(MONTH('Rates Database'!C8713),"-",'Rates Database'!B8713,"-",'Rates Database'!E8713,"-",'Rates Database'!G8713,"-",'Rates Database'!J8713)</f>
        <v>11-2020-National Grid-Residential-Clarksburg Muni Agg Rate</v>
      </c>
      <c r="D8714" s="2">
        <f t="shared" si="136"/>
        <v>1</v>
      </c>
    </row>
    <row r="8715" spans="2:4" ht="13.8" x14ac:dyDescent="0.2">
      <c r="B8715" s="18">
        <v>8712</v>
      </c>
      <c r="C8715" s="2" t="str">
        <f>_xlfn.CONCAT(MONTH('Rates Database'!C8714),"-",'Rates Database'!B8714,"-",'Rates Database'!E8714,"-",'Rates Database'!G8714,"-",'Rates Database'!J8714)</f>
        <v>11-2020-Eversource_WMA-Residential-Lenox Muni Agg Rate</v>
      </c>
      <c r="D8715" s="2">
        <f t="shared" si="136"/>
        <v>1</v>
      </c>
    </row>
    <row r="8716" spans="2:4" ht="13.8" x14ac:dyDescent="0.2">
      <c r="B8716" s="18">
        <v>8713</v>
      </c>
      <c r="C8716" s="2" t="str">
        <f>_xlfn.CONCAT(MONTH('Rates Database'!C8715),"-",'Rates Database'!B8715,"-",'Rates Database'!E8715,"-",'Rates Database'!G8715,"-",'Rates Database'!J8715)</f>
        <v>11-2020-National Grid-Residential-Monterey Muni Agg Rate</v>
      </c>
      <c r="D8716" s="2">
        <f t="shared" si="136"/>
        <v>1</v>
      </c>
    </row>
    <row r="8717" spans="2:4" ht="13.8" x14ac:dyDescent="0.2">
      <c r="B8717" s="18">
        <v>8714</v>
      </c>
      <c r="C8717" s="2" t="str">
        <f>_xlfn.CONCAT(MONTH('Rates Database'!C8716),"-",'Rates Database'!B8716,"-",'Rates Database'!E8716,"-",'Rates Database'!G8716,"-",'Rates Database'!J8716)</f>
        <v>11-2020-National Grid-Residential-New Marlborough Muni Agg Rate</v>
      </c>
      <c r="D8717" s="2">
        <f t="shared" si="136"/>
        <v>1</v>
      </c>
    </row>
    <row r="8718" spans="2:4" ht="13.8" x14ac:dyDescent="0.2">
      <c r="B8718" s="18">
        <v>8715</v>
      </c>
      <c r="C8718" s="2" t="str">
        <f>_xlfn.CONCAT(MONTH('Rates Database'!C8717),"-",'Rates Database'!B8717,"-",'Rates Database'!E8717,"-",'Rates Database'!G8717,"-",'Rates Database'!J8717)</f>
        <v>11-2020-National Grid-Residential-North Adams Muni Agg Rate</v>
      </c>
      <c r="D8718" s="2">
        <f t="shared" si="136"/>
        <v>1</v>
      </c>
    </row>
    <row r="8719" spans="2:4" ht="13.8" x14ac:dyDescent="0.2">
      <c r="B8719" s="18">
        <v>8716</v>
      </c>
      <c r="C8719" s="2" t="str">
        <f>_xlfn.CONCAT(MONTH('Rates Database'!C8718),"-",'Rates Database'!B8718,"-",'Rates Database'!E8718,"-",'Rates Database'!G8718,"-",'Rates Database'!J8718)</f>
        <v>11-2020-National Grid-Residential-Sheffield Muni Agg Rate</v>
      </c>
      <c r="D8719" s="2">
        <f t="shared" si="136"/>
        <v>1</v>
      </c>
    </row>
    <row r="8720" spans="2:4" ht="13.8" x14ac:dyDescent="0.2">
      <c r="B8720" s="18">
        <v>8717</v>
      </c>
      <c r="C8720" s="2" t="str">
        <f>_xlfn.CONCAT(MONTH('Rates Database'!C8719),"-",'Rates Database'!B8719,"-",'Rates Database'!E8719,"-",'Rates Database'!G8719,"-",'Rates Database'!J8719)</f>
        <v>11-2020-National Grid-Residential-West Stockbridge Muni Agg Rate</v>
      </c>
      <c r="D8720" s="2">
        <f t="shared" si="136"/>
        <v>1</v>
      </c>
    </row>
    <row r="8721" spans="2:4" ht="13.8" x14ac:dyDescent="0.2">
      <c r="B8721" s="18">
        <v>8718</v>
      </c>
      <c r="C8721" s="2" t="str">
        <f>_xlfn.CONCAT(MONTH('Rates Database'!C8720),"-",'Rates Database'!B8720,"-",'Rates Database'!E8720,"-",'Rates Database'!G8720,"-",'Rates Database'!J8720)</f>
        <v>11-2020-Eversource_WMA-Residential-Pittsfield Muni Agg Rate</v>
      </c>
      <c r="D8721" s="2">
        <f t="shared" si="136"/>
        <v>1</v>
      </c>
    </row>
    <row r="8722" spans="2:4" ht="13.8" x14ac:dyDescent="0.2">
      <c r="B8722" s="18">
        <v>8719</v>
      </c>
      <c r="C8722" s="2" t="str">
        <f>_xlfn.CONCAT(MONTH('Rates Database'!C8721),"-",'Rates Database'!B8721,"-",'Rates Database'!E8721,"-",'Rates Database'!G8721,"-",'Rates Database'!J8721)</f>
        <v>11-2020-National Grid-Residential-Lancaster Muni Agg Rate</v>
      </c>
      <c r="D8722" s="2">
        <f t="shared" si="136"/>
        <v>1</v>
      </c>
    </row>
    <row r="8723" spans="2:4" ht="13.8" x14ac:dyDescent="0.2">
      <c r="B8723" s="18">
        <v>8720</v>
      </c>
      <c r="C8723" s="2" t="str">
        <f>_xlfn.CONCAT(MONTH('Rates Database'!C8722),"-",'Rates Database'!B8722,"-",'Rates Database'!E8722,"-",'Rates Database'!G8722,"-",'Rates Database'!J8722)</f>
        <v>11-2020-Eversource_EMA-Residential-Cape Light Compact JPE Muni Agg Rate</v>
      </c>
      <c r="D8723" s="2">
        <f t="shared" si="136"/>
        <v>1</v>
      </c>
    </row>
    <row r="8724" spans="2:4" ht="13.8" x14ac:dyDescent="0.2">
      <c r="B8724" s="18">
        <v>8721</v>
      </c>
      <c r="C8724" s="2" t="str">
        <f>_xlfn.CONCAT(MONTH('Rates Database'!C8723),"-",'Rates Database'!B8723,"-",'Rates Database'!E8723,"-",'Rates Database'!G8723,"-",'Rates Database'!J8723)</f>
        <v>11-2020-Eversource_WMA-Residential-Leverett Muni Agg Rate</v>
      </c>
      <c r="D8724" s="2">
        <f t="shared" si="136"/>
        <v>1</v>
      </c>
    </row>
    <row r="8725" spans="2:4" ht="13.8" x14ac:dyDescent="0.2">
      <c r="B8725" s="18">
        <v>8722</v>
      </c>
      <c r="C8725" s="2" t="str">
        <f>_xlfn.CONCAT(MONTH('Rates Database'!C8724),"-",'Rates Database'!B8724,"-",'Rates Database'!E8724,"-",'Rates Database'!G8724,"-",'Rates Database'!J8724)</f>
        <v>11-2020-Eversource_WMA-Residential-Hadley Muni Agg Rate</v>
      </c>
      <c r="D8725" s="2">
        <f t="shared" si="136"/>
        <v>1</v>
      </c>
    </row>
    <row r="8726" spans="2:4" ht="13.8" x14ac:dyDescent="0.2">
      <c r="B8726" s="18">
        <v>8723</v>
      </c>
      <c r="C8726" s="2" t="str">
        <f>_xlfn.CONCAT(MONTH('Rates Database'!C8725),"-",'Rates Database'!B8725,"-",'Rates Database'!E8725,"-",'Rates Database'!G8725,"-",'Rates Database'!J8725)</f>
        <v>11-2020-Eversource_WMA-Residential-Sandisfield Muni Agg Rate</v>
      </c>
      <c r="D8726" s="2">
        <f t="shared" si="136"/>
        <v>1</v>
      </c>
    </row>
    <row r="8727" spans="2:4" ht="13.8" x14ac:dyDescent="0.2">
      <c r="B8727" s="18">
        <v>8724</v>
      </c>
      <c r="C8727" s="2" t="str">
        <f>_xlfn.CONCAT(MONTH('Rates Database'!C8726),"-",'Rates Database'!B8726,"-",'Rates Database'!E8726,"-",'Rates Database'!G8726,"-",'Rates Database'!J8726)</f>
        <v>11-2020-National Grid-Residential-Great Barrington Muni Agg Rate</v>
      </c>
      <c r="D8727" s="2">
        <f t="shared" si="136"/>
        <v>1</v>
      </c>
    </row>
    <row r="8728" spans="2:4" ht="13.8" x14ac:dyDescent="0.2">
      <c r="B8728" s="18">
        <v>8725</v>
      </c>
      <c r="C8728" s="2" t="str">
        <f>_xlfn.CONCAT(MONTH('Rates Database'!C8727),"-",'Rates Database'!B8727,"-",'Rates Database'!E8727,"-",'Rates Database'!G8727,"-",'Rates Database'!J8727)</f>
        <v>11-2020-National Grid-Residential-Williamsburg Muni Agg Rate</v>
      </c>
      <c r="D8728" s="2">
        <f t="shared" si="136"/>
        <v>1</v>
      </c>
    </row>
    <row r="8729" spans="2:4" ht="13.8" x14ac:dyDescent="0.2">
      <c r="B8729" s="18">
        <v>8726</v>
      </c>
      <c r="C8729" s="2" t="str">
        <f>_xlfn.CONCAT(MONTH('Rates Database'!C8728),"-",'Rates Database'!B8728,"-",'Rates Database'!E8728,"-",'Rates Database'!G8728,"-",'Rates Database'!J8728)</f>
        <v>11-2020-National Grid-Residential-Easton Muni Agg Rate</v>
      </c>
      <c r="D8729" s="2">
        <f t="shared" si="136"/>
        <v>1</v>
      </c>
    </row>
    <row r="8730" spans="2:4" ht="13.8" x14ac:dyDescent="0.2">
      <c r="B8730" s="18">
        <v>8727</v>
      </c>
      <c r="C8730" s="2" t="str">
        <f>_xlfn.CONCAT(MONTH('Rates Database'!C8729),"-",'Rates Database'!B8729,"-",'Rates Database'!E8729,"-",'Rates Database'!G8729,"-",'Rates Database'!J8729)</f>
        <v>11-2020-National Grid-Residential-Winchendon Muni Agg Rate</v>
      </c>
      <c r="D8730" s="2">
        <f t="shared" si="136"/>
        <v>1</v>
      </c>
    </row>
    <row r="8731" spans="2:4" ht="13.8" x14ac:dyDescent="0.2">
      <c r="B8731" s="18">
        <v>8728</v>
      </c>
      <c r="C8731" s="2" t="str">
        <f>_xlfn.CONCAT(MONTH('Rates Database'!C8730),"-",'Rates Database'!B8730,"-",'Rates Database'!E8730,"-",'Rates Database'!G8730,"-",'Rates Database'!J8730)</f>
        <v>11-2020-Eversource_WMA-Residential-Lanesborough Muni Agg Rate</v>
      </c>
      <c r="D8731" s="2">
        <f t="shared" si="136"/>
        <v>1</v>
      </c>
    </row>
    <row r="8732" spans="2:4" ht="13.8" x14ac:dyDescent="0.2">
      <c r="B8732" s="18">
        <v>8729</v>
      </c>
      <c r="C8732" s="2" t="str">
        <f>_xlfn.CONCAT(MONTH('Rates Database'!C8731),"-",'Rates Database'!B8731,"-",'Rates Database'!E8731,"-",'Rates Database'!G8731,"-",'Rates Database'!J8731)</f>
        <v>11-2020-National Grid-Residential-Charlton Muni Agg Rate</v>
      </c>
      <c r="D8732" s="2">
        <f t="shared" si="136"/>
        <v>1</v>
      </c>
    </row>
    <row r="8733" spans="2:4" ht="13.8" x14ac:dyDescent="0.2">
      <c r="B8733" s="18">
        <v>8730</v>
      </c>
      <c r="C8733" s="2" t="str">
        <f>_xlfn.CONCAT(MONTH('Rates Database'!C8732),"-",'Rates Database'!B8732,"-",'Rates Database'!E8732,"-",'Rates Database'!G8732,"-",'Rates Database'!J8732)</f>
        <v>11-2020-National Grid-Residential-Millbury Muni Agg Rate</v>
      </c>
      <c r="D8733" s="2">
        <f t="shared" si="136"/>
        <v>1</v>
      </c>
    </row>
    <row r="8734" spans="2:4" ht="13.8" x14ac:dyDescent="0.2">
      <c r="B8734" s="18">
        <v>8731</v>
      </c>
      <c r="C8734" s="2" t="str">
        <f>_xlfn.CONCAT(MONTH('Rates Database'!C8733),"-",'Rates Database'!B8733,"-",'Rates Database'!E8733,"-",'Rates Database'!G8733,"-",'Rates Database'!J8733)</f>
        <v>11-2020-National Grid-Residential-Oxford Muni Agg Rate</v>
      </c>
      <c r="D8734" s="2">
        <f t="shared" si="136"/>
        <v>1</v>
      </c>
    </row>
    <row r="8735" spans="2:4" ht="13.8" x14ac:dyDescent="0.2">
      <c r="B8735" s="18">
        <v>8732</v>
      </c>
      <c r="C8735" s="2" t="str">
        <f>_xlfn.CONCAT(MONTH('Rates Database'!C8734),"-",'Rates Database'!B8734,"-",'Rates Database'!E8734,"-",'Rates Database'!G8734,"-",'Rates Database'!J8734)</f>
        <v>11-2020-National Grid-Residential-Auburn Muni Agg Rate</v>
      </c>
      <c r="D8735" s="2">
        <f t="shared" si="136"/>
        <v>1</v>
      </c>
    </row>
    <row r="8736" spans="2:4" ht="13.8" x14ac:dyDescent="0.2">
      <c r="B8736" s="18">
        <v>8733</v>
      </c>
      <c r="C8736" s="2" t="str">
        <f>_xlfn.CONCAT(MONTH('Rates Database'!C8735),"-",'Rates Database'!B8735,"-",'Rates Database'!E8735,"-",'Rates Database'!G8735,"-",'Rates Database'!J8735)</f>
        <v>11-2020-National Grid-Residential-Foxborough Muni Agg Rate</v>
      </c>
      <c r="D8736" s="2">
        <f t="shared" si="136"/>
        <v>1</v>
      </c>
    </row>
    <row r="8737" spans="2:4" ht="13.8" x14ac:dyDescent="0.2">
      <c r="B8737" s="18">
        <v>8734</v>
      </c>
      <c r="C8737" s="2" t="str">
        <f>_xlfn.CONCAT(MONTH('Rates Database'!C8736),"-",'Rates Database'!B8736,"-",'Rates Database'!E8736,"-",'Rates Database'!G8736,"-",'Rates Database'!J8736)</f>
        <v>11-2020-National Grid-Residential-Orange Muni Agg Rate</v>
      </c>
      <c r="D8737" s="2">
        <f t="shared" si="136"/>
        <v>1</v>
      </c>
    </row>
    <row r="8738" spans="2:4" ht="13.8" x14ac:dyDescent="0.2">
      <c r="B8738" s="18">
        <v>8735</v>
      </c>
      <c r="C8738" s="2" t="str">
        <f>_xlfn.CONCAT(MONTH('Rates Database'!C8737),"-",'Rates Database'!B8737,"-",'Rates Database'!E8737,"-",'Rates Database'!G8737,"-",'Rates Database'!J8737)</f>
        <v>11-2020-Eversource_EMA-Residential-Acushnet Muni Agg Rate</v>
      </c>
      <c r="D8738" s="2">
        <f t="shared" si="136"/>
        <v>1</v>
      </c>
    </row>
    <row r="8739" spans="2:4" ht="13.8" x14ac:dyDescent="0.2">
      <c r="B8739" s="18">
        <v>8736</v>
      </c>
      <c r="C8739" s="2" t="str">
        <f>_xlfn.CONCAT(MONTH('Rates Database'!C8738),"-",'Rates Database'!B8738,"-",'Rates Database'!E8738,"-",'Rates Database'!G8738,"-",'Rates Database'!J8738)</f>
        <v>11-2020-National Grid-Residential-Attleboro Muni Agg Rate</v>
      </c>
      <c r="D8739" s="2">
        <f t="shared" si="136"/>
        <v>1</v>
      </c>
    </row>
    <row r="8740" spans="2:4" ht="13.8" x14ac:dyDescent="0.2">
      <c r="B8740" s="18">
        <v>8737</v>
      </c>
      <c r="C8740" s="2" t="str">
        <f>_xlfn.CONCAT(MONTH('Rates Database'!C8739),"-",'Rates Database'!B8739,"-",'Rates Database'!E8739,"-",'Rates Database'!G8739,"-",'Rates Database'!J8739)</f>
        <v>11-2020-Eversource_EMA-Residential-Carver Muni Agg Rate</v>
      </c>
      <c r="D8740" s="2">
        <f t="shared" si="136"/>
        <v>1</v>
      </c>
    </row>
    <row r="8741" spans="2:4" ht="13.8" x14ac:dyDescent="0.2">
      <c r="B8741" s="18">
        <v>8738</v>
      </c>
      <c r="C8741" s="2" t="str">
        <f>_xlfn.CONCAT(MONTH('Rates Database'!C8740),"-",'Rates Database'!B8740,"-",'Rates Database'!E8740,"-",'Rates Database'!G8740,"-",'Rates Database'!J8740)</f>
        <v>11-2020-Eversource_EMA-Residential-Dartmouth Muni Agg Rate</v>
      </c>
      <c r="D8741" s="2">
        <f t="shared" si="136"/>
        <v>1</v>
      </c>
    </row>
    <row r="8742" spans="2:4" ht="13.8" x14ac:dyDescent="0.2">
      <c r="B8742" s="18">
        <v>8739</v>
      </c>
      <c r="C8742" s="2" t="str">
        <f>_xlfn.CONCAT(MONTH('Rates Database'!C8741),"-",'Rates Database'!B8741,"-",'Rates Database'!E8741,"-",'Rates Database'!G8741,"-",'Rates Database'!J8741)</f>
        <v>11-2020-National Grid-Residential-Dighton Muni Agg Rate</v>
      </c>
      <c r="D8742" s="2">
        <f t="shared" si="136"/>
        <v>1</v>
      </c>
    </row>
    <row r="8743" spans="2:4" ht="13.8" x14ac:dyDescent="0.2">
      <c r="B8743" s="18">
        <v>8740</v>
      </c>
      <c r="C8743" s="2" t="str">
        <f>_xlfn.CONCAT(MONTH('Rates Database'!C8742),"-",'Rates Database'!B8742,"-",'Rates Database'!E8742,"-",'Rates Database'!G8742,"-",'Rates Database'!J8742)</f>
        <v>11-2020-National Grid-Residential-Douglas Muni Agg Rate</v>
      </c>
      <c r="D8743" s="2">
        <f t="shared" si="136"/>
        <v>1</v>
      </c>
    </row>
    <row r="8744" spans="2:4" ht="13.8" x14ac:dyDescent="0.2">
      <c r="B8744" s="18">
        <v>8741</v>
      </c>
      <c r="C8744" s="2" t="str">
        <f>_xlfn.CONCAT(MONTH('Rates Database'!C8743),"-",'Rates Database'!B8743,"-",'Rates Database'!E8743,"-",'Rates Database'!G8743,"-",'Rates Database'!J8743)</f>
        <v>11-2020-National Grid-Residential-Dracut Muni Agg Rate</v>
      </c>
      <c r="D8744" s="2">
        <f t="shared" si="136"/>
        <v>1</v>
      </c>
    </row>
    <row r="8745" spans="2:4" ht="13.8" x14ac:dyDescent="0.2">
      <c r="B8745" s="18">
        <v>8742</v>
      </c>
      <c r="C8745" s="2" t="str">
        <f>_xlfn.CONCAT(MONTH('Rates Database'!C8744),"-",'Rates Database'!B8744,"-",'Rates Database'!E8744,"-",'Rates Database'!G8744,"-",'Rates Database'!J8744)</f>
        <v>11-2020-Eversource_EMA-Residential-Fairhaven Muni Agg Rate</v>
      </c>
      <c r="D8745" s="2">
        <f t="shared" si="136"/>
        <v>1</v>
      </c>
    </row>
    <row r="8746" spans="2:4" ht="13.8" x14ac:dyDescent="0.2">
      <c r="B8746" s="18">
        <v>8743</v>
      </c>
      <c r="C8746" s="2" t="str">
        <f>_xlfn.CONCAT(MONTH('Rates Database'!C8745),"-",'Rates Database'!B8745,"-",'Rates Database'!E8745,"-",'Rates Database'!G8745,"-",'Rates Database'!J8745)</f>
        <v>11-2020-National Grid-Residential-Fall River Muni Agg Rate</v>
      </c>
      <c r="D8746" s="2">
        <f t="shared" si="136"/>
        <v>1</v>
      </c>
    </row>
    <row r="8747" spans="2:4" ht="13.8" x14ac:dyDescent="0.2">
      <c r="B8747" s="18">
        <v>8744</v>
      </c>
      <c r="C8747" s="2" t="str">
        <f>_xlfn.CONCAT(MONTH('Rates Database'!C8746),"-",'Rates Database'!B8746,"-",'Rates Database'!E8746,"-",'Rates Database'!G8746,"-",'Rates Database'!J8746)</f>
        <v>11-2020-Eversource_EMA-Residential-Freetown Muni Agg Rate</v>
      </c>
      <c r="D8747" s="2">
        <f t="shared" si="136"/>
        <v>1</v>
      </c>
    </row>
    <row r="8748" spans="2:4" ht="13.8" x14ac:dyDescent="0.2">
      <c r="B8748" s="18">
        <v>8745</v>
      </c>
      <c r="C8748" s="2" t="str">
        <f>_xlfn.CONCAT(MONTH('Rates Database'!C8747),"-",'Rates Database'!B8747,"-",'Rates Database'!E8747,"-",'Rates Database'!G8747,"-",'Rates Database'!J8747)</f>
        <v>11-2020-Eversource_EMA-Residential-Mattapoisett Muni Agg Rate</v>
      </c>
      <c r="D8748" s="2">
        <f t="shared" si="136"/>
        <v>1</v>
      </c>
    </row>
    <row r="8749" spans="2:4" ht="13.8" x14ac:dyDescent="0.2">
      <c r="B8749" s="18">
        <v>8746</v>
      </c>
      <c r="C8749" s="2" t="str">
        <f>_xlfn.CONCAT(MONTH('Rates Database'!C8748),"-",'Rates Database'!B8748,"-",'Rates Database'!E8748,"-",'Rates Database'!G8748,"-",'Rates Database'!J8748)</f>
        <v>11-2020-Eversource_EMA-Residential-New Bedford Muni Agg Rate</v>
      </c>
      <c r="D8749" s="2">
        <f t="shared" si="136"/>
        <v>1</v>
      </c>
    </row>
    <row r="8750" spans="2:4" ht="13.8" x14ac:dyDescent="0.2">
      <c r="B8750" s="18">
        <v>8747</v>
      </c>
      <c r="C8750" s="2" t="str">
        <f>_xlfn.CONCAT(MONTH('Rates Database'!C8749),"-",'Rates Database'!B8749,"-",'Rates Database'!E8749,"-",'Rates Database'!G8749,"-",'Rates Database'!J8749)</f>
        <v>11-2020-National Grid-Residential-Northbridge Muni Agg Rate</v>
      </c>
      <c r="D8750" s="2">
        <f t="shared" si="136"/>
        <v>1</v>
      </c>
    </row>
    <row r="8751" spans="2:4" ht="13.8" x14ac:dyDescent="0.2">
      <c r="B8751" s="18">
        <v>8748</v>
      </c>
      <c r="C8751" s="2" t="str">
        <f>_xlfn.CONCAT(MONTH('Rates Database'!C8750),"-",'Rates Database'!B8750,"-",'Rates Database'!E8750,"-",'Rates Database'!G8750,"-",'Rates Database'!J8750)</f>
        <v>11-2020-National Grid-Residential-Norton Muni Agg Rate</v>
      </c>
      <c r="D8751" s="2">
        <f t="shared" si="136"/>
        <v>1</v>
      </c>
    </row>
    <row r="8752" spans="2:4" ht="13.8" x14ac:dyDescent="0.2">
      <c r="B8752" s="18">
        <v>8749</v>
      </c>
      <c r="C8752" s="2" t="str">
        <f>_xlfn.CONCAT(MONTH('Rates Database'!C8751),"-",'Rates Database'!B8751,"-",'Rates Database'!E8751,"-",'Rates Database'!G8751,"-",'Rates Database'!J8751)</f>
        <v>11-2020-National Grid-Residential-Plainville Muni Agg Rate</v>
      </c>
      <c r="D8752" s="2">
        <f t="shared" si="136"/>
        <v>1</v>
      </c>
    </row>
    <row r="8753" spans="2:4" ht="13.8" x14ac:dyDescent="0.2">
      <c r="B8753" s="18">
        <v>8750</v>
      </c>
      <c r="C8753" s="2" t="str">
        <f>_xlfn.CONCAT(MONTH('Rates Database'!C8752),"-",'Rates Database'!B8752,"-",'Rates Database'!E8752,"-",'Rates Database'!G8752,"-",'Rates Database'!J8752)</f>
        <v>11-2020-National Grid-Residential-Rehoboth Muni Agg Rate</v>
      </c>
      <c r="D8753" s="2">
        <f t="shared" si="136"/>
        <v>1</v>
      </c>
    </row>
    <row r="8754" spans="2:4" ht="13.8" x14ac:dyDescent="0.2">
      <c r="B8754" s="18">
        <v>8751</v>
      </c>
      <c r="C8754" s="2" t="str">
        <f>_xlfn.CONCAT(MONTH('Rates Database'!C8753),"-",'Rates Database'!B8753,"-",'Rates Database'!E8753,"-",'Rates Database'!G8753,"-",'Rates Database'!J8753)</f>
        <v>11-2020-National Grid-Residential-Seekonk Muni Agg Rate</v>
      </c>
      <c r="D8754" s="2">
        <f t="shared" si="136"/>
        <v>1</v>
      </c>
    </row>
    <row r="8755" spans="2:4" ht="13.8" x14ac:dyDescent="0.2">
      <c r="B8755" s="18">
        <v>8752</v>
      </c>
      <c r="C8755" s="2" t="str">
        <f>_xlfn.CONCAT(MONTH('Rates Database'!C8754),"-",'Rates Database'!B8754,"-",'Rates Database'!E8754,"-",'Rates Database'!G8754,"-",'Rates Database'!J8754)</f>
        <v>11-2020-National Grid-Residential-Somerset Muni Agg Rate</v>
      </c>
      <c r="D8755" s="2">
        <f t="shared" si="136"/>
        <v>1</v>
      </c>
    </row>
    <row r="8756" spans="2:4" ht="13.8" x14ac:dyDescent="0.2">
      <c r="B8756" s="18">
        <v>8753</v>
      </c>
      <c r="C8756" s="2" t="str">
        <f>_xlfn.CONCAT(MONTH('Rates Database'!C8755),"-",'Rates Database'!B8755,"-",'Rates Database'!E8755,"-",'Rates Database'!G8755,"-",'Rates Database'!J8755)</f>
        <v>11-2020-National Grid-Residential-Swansea Muni Agg Rate</v>
      </c>
      <c r="D8756" s="2">
        <f t="shared" si="136"/>
        <v>1</v>
      </c>
    </row>
    <row r="8757" spans="2:4" ht="13.8" x14ac:dyDescent="0.2">
      <c r="B8757" s="18">
        <v>8754</v>
      </c>
      <c r="C8757" s="2" t="str">
        <f>_xlfn.CONCAT(MONTH('Rates Database'!C8756),"-",'Rates Database'!B8756,"-",'Rates Database'!E8756,"-",'Rates Database'!G8756,"-",'Rates Database'!J8756)</f>
        <v>11-2020-National Grid-Residential-Westford Muni Agg Rate</v>
      </c>
      <c r="D8757" s="2">
        <f t="shared" si="136"/>
        <v>1</v>
      </c>
    </row>
    <row r="8758" spans="2:4" ht="13.8" x14ac:dyDescent="0.2">
      <c r="B8758" s="18">
        <v>8755</v>
      </c>
      <c r="C8758" s="2" t="str">
        <f>_xlfn.CONCAT(MONTH('Rates Database'!C8757),"-",'Rates Database'!B8757,"-",'Rates Database'!E8757,"-",'Rates Database'!G8757,"-",'Rates Database'!J8757)</f>
        <v>11-2020-Eversource_EMA-Residential-Westport Muni Agg Rate</v>
      </c>
      <c r="D8758" s="2">
        <f t="shared" si="136"/>
        <v>1</v>
      </c>
    </row>
    <row r="8759" spans="2:4" ht="13.8" x14ac:dyDescent="0.2">
      <c r="B8759" s="18">
        <v>8756</v>
      </c>
      <c r="C8759" s="2" t="str">
        <f>_xlfn.CONCAT(MONTH('Rates Database'!C8758),"-",'Rates Database'!B8758,"-",'Rates Database'!E8758,"-",'Rates Database'!G8758,"-",'Rates Database'!J8758)</f>
        <v>11-2020-Unitil-Residential-Ashby Muni Agg Rate</v>
      </c>
      <c r="D8759" s="2">
        <f t="shared" si="136"/>
        <v>1</v>
      </c>
    </row>
    <row r="8760" spans="2:4" ht="13.8" x14ac:dyDescent="0.2">
      <c r="B8760" s="18">
        <v>8757</v>
      </c>
      <c r="C8760" s="2" t="str">
        <f>_xlfn.CONCAT(MONTH('Rates Database'!C8759),"-",'Rates Database'!B8759,"-",'Rates Database'!E8759,"-",'Rates Database'!G8759,"-",'Rates Database'!J8759)</f>
        <v>11-2020-National Grid-Residential-West Brookfield Muni Agg Rate</v>
      </c>
      <c r="D8760" s="2">
        <f t="shared" si="136"/>
        <v>1</v>
      </c>
    </row>
    <row r="8761" spans="2:4" ht="13.8" x14ac:dyDescent="0.2">
      <c r="B8761" s="18">
        <v>8758</v>
      </c>
      <c r="C8761" s="2" t="str">
        <f>_xlfn.CONCAT(MONTH('Rates Database'!C8760),"-",'Rates Database'!B8760,"-",'Rates Database'!E8760,"-",'Rates Database'!G8760,"-",'Rates Database'!J8760)</f>
        <v>11-2020-Eversource_EMA-Residential-Somerville Muni Agg Rate</v>
      </c>
      <c r="D8761" s="2">
        <f t="shared" si="136"/>
        <v>1</v>
      </c>
    </row>
    <row r="8762" spans="2:4" ht="13.8" x14ac:dyDescent="0.2">
      <c r="B8762" s="18">
        <v>8759</v>
      </c>
      <c r="C8762" s="2" t="str">
        <f>_xlfn.CONCAT(MONTH('Rates Database'!C8761),"-",'Rates Database'!B8761,"-",'Rates Database'!E8761,"-",'Rates Database'!G8761,"-",'Rates Database'!J8761)</f>
        <v>11-2020-National Grid-Residential-Gardner Muni Agg Rate</v>
      </c>
      <c r="D8762" s="2">
        <f t="shared" si="136"/>
        <v>1</v>
      </c>
    </row>
    <row r="8763" spans="2:4" ht="13.8" x14ac:dyDescent="0.2">
      <c r="B8763" s="18">
        <v>8760</v>
      </c>
      <c r="C8763" s="2" t="str">
        <f>_xlfn.CONCAT(MONTH('Rates Database'!C8762),"-",'Rates Database'!B8762,"-",'Rates Database'!E8762,"-",'Rates Database'!G8762,"-",'Rates Database'!J8762)</f>
        <v>11-2020-National Grid-Residential-Melrose Muni Agg Rate</v>
      </c>
      <c r="D8763" s="2">
        <f t="shared" si="136"/>
        <v>1</v>
      </c>
    </row>
    <row r="8764" spans="2:4" ht="13.8" x14ac:dyDescent="0.2">
      <c r="B8764" s="18">
        <v>8761</v>
      </c>
      <c r="C8764" s="2" t="str">
        <f>_xlfn.CONCAT(MONTH('Rates Database'!C8763),"-",'Rates Database'!B8763,"-",'Rates Database'!E8763,"-",'Rates Database'!G8763,"-",'Rates Database'!J8763)</f>
        <v>11-2020-Eversource_EMA-Residential-Kingston Muni Agg Rate</v>
      </c>
      <c r="D8764" s="2">
        <f t="shared" si="136"/>
        <v>1</v>
      </c>
    </row>
    <row r="8765" spans="2:4" ht="13.8" x14ac:dyDescent="0.2">
      <c r="B8765" s="18">
        <v>8762</v>
      </c>
      <c r="C8765" s="2" t="str">
        <f>_xlfn.CONCAT(MONTH('Rates Database'!C8764),"-",'Rates Database'!B8764,"-",'Rates Database'!E8764,"-",'Rates Database'!G8764,"-",'Rates Database'!J8764)</f>
        <v>11-2020-National Grid-Residential-Pembroke Muni Agg Rate</v>
      </c>
      <c r="D8765" s="2">
        <f t="shared" si="136"/>
        <v>1</v>
      </c>
    </row>
    <row r="8766" spans="2:4" ht="13.8" x14ac:dyDescent="0.2">
      <c r="B8766" s="18">
        <v>8763</v>
      </c>
      <c r="C8766" s="2" t="str">
        <f>_xlfn.CONCAT(MONTH('Rates Database'!C8765),"-",'Rates Database'!B8765,"-",'Rates Database'!E8765,"-",'Rates Database'!G8765,"-",'Rates Database'!J8765)</f>
        <v>11-2020-Eversource_WMA-Residential-Greenfield Muni Agg Rate</v>
      </c>
      <c r="D8766" s="2">
        <f t="shared" si="136"/>
        <v>1</v>
      </c>
    </row>
    <row r="8767" spans="2:4" ht="13.8" x14ac:dyDescent="0.2">
      <c r="B8767" s="18">
        <v>8764</v>
      </c>
      <c r="C8767" s="2" t="str">
        <f>_xlfn.CONCAT(MONTH('Rates Database'!C8766),"-",'Rates Database'!B8766,"-",'Rates Database'!E8766,"-",'Rates Database'!G8766,"-",'Rates Database'!J8766)</f>
        <v>11-2020-Eversource_EMA-Residential-Dedham Muni Agg Rate</v>
      </c>
      <c r="D8767" s="2">
        <f t="shared" si="136"/>
        <v>1</v>
      </c>
    </row>
    <row r="8768" spans="2:4" ht="13.8" x14ac:dyDescent="0.2">
      <c r="B8768" s="18">
        <v>8765</v>
      </c>
      <c r="C8768" s="2" t="str">
        <f>_xlfn.CONCAT(MONTH('Rates Database'!C8767),"-",'Rates Database'!B8767,"-",'Rates Database'!E8767,"-",'Rates Database'!G8767,"-",'Rates Database'!J8767)</f>
        <v>11-2020-National Grid-Residential-Avon Muni Agg Rate</v>
      </c>
      <c r="D8768" s="2">
        <f t="shared" si="136"/>
        <v>1</v>
      </c>
    </row>
    <row r="8769" spans="2:4" ht="13.8" x14ac:dyDescent="0.2">
      <c r="B8769" s="18">
        <v>8766</v>
      </c>
      <c r="C8769" s="2" t="str">
        <f>_xlfn.CONCAT(MONTH('Rates Database'!C8768),"-",'Rates Database'!B8768,"-",'Rates Database'!E8768,"-",'Rates Database'!G8768,"-",'Rates Database'!J8768)</f>
        <v>11-2020-National Grid-Residential-Billerica Muni Agg Rate</v>
      </c>
      <c r="D8769" s="2">
        <f t="shared" si="136"/>
        <v>1</v>
      </c>
    </row>
    <row r="8770" spans="2:4" ht="13.8" x14ac:dyDescent="0.2">
      <c r="B8770" s="18">
        <v>8767</v>
      </c>
      <c r="C8770" s="2" t="str">
        <f>_xlfn.CONCAT(MONTH('Rates Database'!C8769),"-",'Rates Database'!B8769,"-",'Rates Database'!E8769,"-",'Rates Database'!G8769,"-",'Rates Database'!J8769)</f>
        <v>11-2020-National Grid-Residential-Harvard Muni Agg Rate</v>
      </c>
      <c r="D8770" s="2">
        <f t="shared" si="136"/>
        <v>1</v>
      </c>
    </row>
    <row r="8771" spans="2:4" ht="13.8" x14ac:dyDescent="0.2">
      <c r="B8771" s="18">
        <v>8768</v>
      </c>
      <c r="C8771" s="2" t="str">
        <f>_xlfn.CONCAT(MONTH('Rates Database'!C8770),"-",'Rates Database'!B8770,"-",'Rates Database'!E8770,"-",'Rates Database'!G8770,"-",'Rates Database'!J8770)</f>
        <v>11-2020-National Grid-Residential-Williamstown Muni Agg Rate</v>
      </c>
      <c r="D8771" s="2">
        <f t="shared" si="136"/>
        <v>1</v>
      </c>
    </row>
    <row r="8772" spans="2:4" ht="13.8" x14ac:dyDescent="0.2">
      <c r="B8772" s="18">
        <v>8769</v>
      </c>
      <c r="C8772" s="2" t="str">
        <f>_xlfn.CONCAT(MONTH('Rates Database'!C8771),"-",'Rates Database'!B8771,"-",'Rates Database'!E8771,"-",'Rates Database'!G8771,"-",'Rates Database'!J8771)</f>
        <v>11-2020-National Grid-Residential-Heath Muni Agg Rate</v>
      </c>
      <c r="D8772" s="2">
        <f t="shared" si="136"/>
        <v>1</v>
      </c>
    </row>
    <row r="8773" spans="2:4" ht="13.8" x14ac:dyDescent="0.2">
      <c r="B8773" s="18">
        <v>8770</v>
      </c>
      <c r="C8773" s="2" t="str">
        <f>_xlfn.CONCAT(MONTH('Rates Database'!C8772),"-",'Rates Database'!B8772,"-",'Rates Database'!E8772,"-",'Rates Database'!G8772,"-",'Rates Database'!J8772)</f>
        <v>11-2020-National Grid-Residential-Tewksbury Muni Agg Rate</v>
      </c>
      <c r="D8773" s="2">
        <f t="shared" ref="D8773:D8836" si="137">COUNTIF($C$4:$C$10092,C8773)</f>
        <v>1</v>
      </c>
    </row>
    <row r="8774" spans="2:4" ht="13.8" x14ac:dyDescent="0.2">
      <c r="B8774" s="18">
        <v>8771</v>
      </c>
      <c r="C8774" s="2" t="str">
        <f>_xlfn.CONCAT(MONTH('Rates Database'!C8773),"-",'Rates Database'!B8773,"-",'Rates Database'!E8773,"-",'Rates Database'!G8773,"-",'Rates Database'!J8773)</f>
        <v>11-2020-National Grid-Residential-Tyngsborough Muni Agg Rate</v>
      </c>
      <c r="D8774" s="2">
        <f t="shared" si="137"/>
        <v>1</v>
      </c>
    </row>
    <row r="8775" spans="2:4" ht="13.8" x14ac:dyDescent="0.2">
      <c r="B8775" s="18">
        <v>8772</v>
      </c>
      <c r="C8775" s="2" t="str">
        <f>_xlfn.CONCAT(MONTH('Rates Database'!C8774),"-",'Rates Database'!B8774,"-",'Rates Database'!E8774,"-",'Rates Database'!G8774,"-",'Rates Database'!J8774)</f>
        <v>11-2020-Eversource_WMA-Residential-Dalton Muni Agg Rate</v>
      </c>
      <c r="D8775" s="2">
        <f t="shared" si="137"/>
        <v>1</v>
      </c>
    </row>
    <row r="8776" spans="2:4" ht="13.8" x14ac:dyDescent="0.2">
      <c r="B8776" s="18">
        <v>8773</v>
      </c>
      <c r="C8776" s="2" t="str">
        <f>_xlfn.CONCAT(MONTH('Rates Database'!C8775),"-",'Rates Database'!B8775,"-",'Rates Database'!E8775,"-",'Rates Database'!G8775,"-",'Rates Database'!J8775)</f>
        <v>11-2020-Eversource_EMA-Residential-Sudbury Muni Agg Rate</v>
      </c>
      <c r="D8776" s="2">
        <f t="shared" si="137"/>
        <v>1</v>
      </c>
    </row>
    <row r="8777" spans="2:4" ht="13.8" x14ac:dyDescent="0.2">
      <c r="B8777" s="18">
        <v>8774</v>
      </c>
      <c r="C8777" s="2" t="str">
        <f>_xlfn.CONCAT(MONTH('Rates Database'!C8776),"-",'Rates Database'!B8776,"-",'Rates Database'!E8776,"-",'Rates Database'!G8776,"-",'Rates Database'!J8776)</f>
        <v>11-2020-National Grid-Residential-Halifax Muni Agg Rate</v>
      </c>
      <c r="D8777" s="2">
        <f t="shared" si="137"/>
        <v>1</v>
      </c>
    </row>
    <row r="8778" spans="2:4" ht="13.8" x14ac:dyDescent="0.2">
      <c r="B8778" s="18">
        <v>8775</v>
      </c>
      <c r="C8778" s="2" t="str">
        <f>_xlfn.CONCAT(MONTH('Rates Database'!C8777),"-",'Rates Database'!B8777,"-",'Rates Database'!E8777,"-",'Rates Database'!G8777,"-",'Rates Database'!J8777)</f>
        <v>11-2020-National Grid-Residential-Franklin Muni Agg Rate</v>
      </c>
      <c r="D8778" s="2">
        <f t="shared" si="137"/>
        <v>1</v>
      </c>
    </row>
    <row r="8779" spans="2:4" ht="13.8" x14ac:dyDescent="0.2">
      <c r="B8779" s="18">
        <v>8776</v>
      </c>
      <c r="C8779" s="2" t="str">
        <f>_xlfn.CONCAT(MONTH('Rates Database'!C8778),"-",'Rates Database'!B8778,"-",'Rates Database'!E8778,"-",'Rates Database'!G8778,"-",'Rates Database'!J8778)</f>
        <v>11-2020-National Grid-Residential-Rockland Muni Agg Rate</v>
      </c>
      <c r="D8779" s="2">
        <f t="shared" si="137"/>
        <v>1</v>
      </c>
    </row>
    <row r="8780" spans="2:4" ht="13.8" x14ac:dyDescent="0.2">
      <c r="B8780" s="18">
        <v>8777</v>
      </c>
      <c r="C8780" s="2" t="str">
        <f>_xlfn.CONCAT(MONTH('Rates Database'!C8779),"-",'Rates Database'!B8779,"-",'Rates Database'!E8779,"-",'Rates Database'!G8779,"-",'Rates Database'!J8779)</f>
        <v>11-2020-Eversource_EMA-Residential-Wareham Muni Agg Rate</v>
      </c>
      <c r="D8780" s="2">
        <f t="shared" si="137"/>
        <v>1</v>
      </c>
    </row>
    <row r="8781" spans="2:4" ht="13.8" x14ac:dyDescent="0.2">
      <c r="B8781" s="18">
        <v>8778</v>
      </c>
      <c r="C8781" s="2" t="str">
        <f>_xlfn.CONCAT(MONTH('Rates Database'!C8780),"-",'Rates Database'!B8780,"-",'Rates Database'!E8780,"-",'Rates Database'!G8780,"-",'Rates Database'!J8780)</f>
        <v>11-2020-National Grid-Residential-Egremont Muni Agg Rate</v>
      </c>
      <c r="D8781" s="2">
        <f t="shared" si="137"/>
        <v>1</v>
      </c>
    </row>
    <row r="8782" spans="2:4" ht="13.8" x14ac:dyDescent="0.2">
      <c r="B8782" s="18">
        <v>8779</v>
      </c>
      <c r="C8782" s="2" t="str">
        <f>_xlfn.CONCAT(MONTH('Rates Database'!C8781),"-",'Rates Database'!B8781,"-",'Rates Database'!E8781,"-",'Rates Database'!G8781,"-",'Rates Database'!J8781)</f>
        <v>11-2020-National Grid-Residential-North Andover Muni Agg Rate</v>
      </c>
      <c r="D8782" s="2">
        <f t="shared" si="137"/>
        <v>1</v>
      </c>
    </row>
    <row r="8783" spans="2:4" ht="13.8" x14ac:dyDescent="0.2">
      <c r="B8783" s="18">
        <v>8780</v>
      </c>
      <c r="C8783" s="2" t="str">
        <f>_xlfn.CONCAT(MONTH('Rates Database'!C8782),"-",'Rates Database'!B8782,"-",'Rates Database'!E8782,"-",'Rates Database'!G8782,"-",'Rates Database'!J8782)</f>
        <v>11-2020-National Grid-Residential-Haverhill Muni Agg Rate</v>
      </c>
      <c r="D8783" s="2">
        <f t="shared" si="137"/>
        <v>1</v>
      </c>
    </row>
    <row r="8784" spans="2:4" ht="13.8" x14ac:dyDescent="0.2">
      <c r="B8784" s="18">
        <v>8781</v>
      </c>
      <c r="C8784" s="2" t="str">
        <f>_xlfn.CONCAT(MONTH('Rates Database'!C8783),"-",'Rates Database'!B8783,"-",'Rates Database'!E8783,"-",'Rates Database'!G8783,"-",'Rates Database'!J8783)</f>
        <v>11-2020-Eversource_EMA-Residential-Stoneham Muni Agg Rate</v>
      </c>
      <c r="D8784" s="2">
        <f t="shared" si="137"/>
        <v>1</v>
      </c>
    </row>
    <row r="8785" spans="2:4" ht="13.8" x14ac:dyDescent="0.2">
      <c r="B8785" s="18">
        <v>8782</v>
      </c>
      <c r="C8785" s="2" t="str">
        <f>_xlfn.CONCAT(MONTH('Rates Database'!C8784),"-",'Rates Database'!B8784,"-",'Rates Database'!E8784,"-",'Rates Database'!G8784,"-",'Rates Database'!J8784)</f>
        <v>11-2020-National Grid-Residential-Grafton Muni Agg Rate</v>
      </c>
      <c r="D8785" s="2">
        <f t="shared" si="137"/>
        <v>1</v>
      </c>
    </row>
    <row r="8786" spans="2:4" ht="13.8" x14ac:dyDescent="0.2">
      <c r="B8786" s="18">
        <v>8783</v>
      </c>
      <c r="C8786" s="2" t="str">
        <f>_xlfn.CONCAT(MONTH('Rates Database'!C8785),"-",'Rates Database'!B8785,"-",'Rates Database'!E8785,"-",'Rates Database'!G8785,"-",'Rates Database'!J8785)</f>
        <v>11-2020-National Grid-Residential-Webster Muni Agg Rate</v>
      </c>
      <c r="D8786" s="2">
        <f t="shared" si="137"/>
        <v>1</v>
      </c>
    </row>
    <row r="8787" spans="2:4" ht="13.8" x14ac:dyDescent="0.2">
      <c r="B8787" s="18">
        <v>8784</v>
      </c>
      <c r="C8787" s="2" t="str">
        <f>_xlfn.CONCAT(MONTH('Rates Database'!C8786),"-",'Rates Database'!B8786,"-",'Rates Database'!E8786,"-",'Rates Database'!G8786,"-",'Rates Database'!J8786)</f>
        <v>11-2020-National Grid-Residential-Southborough Muni Agg Rate</v>
      </c>
      <c r="D8787" s="2">
        <f t="shared" si="137"/>
        <v>1</v>
      </c>
    </row>
    <row r="8788" spans="2:4" ht="13.8" x14ac:dyDescent="0.2">
      <c r="B8788" s="18">
        <v>8785</v>
      </c>
      <c r="C8788" s="2" t="str">
        <f>_xlfn.CONCAT(MONTH('Rates Database'!C8787),"-",'Rates Database'!B8787,"-",'Rates Database'!E8787,"-",'Rates Database'!G8787,"-",'Rates Database'!J8787)</f>
        <v>11-2020-National Grid-Residential-Sutton Muni Agg Rate</v>
      </c>
      <c r="D8788" s="2">
        <f t="shared" si="137"/>
        <v>1</v>
      </c>
    </row>
    <row r="8789" spans="2:4" ht="13.8" x14ac:dyDescent="0.2">
      <c r="B8789" s="18">
        <v>8786</v>
      </c>
      <c r="C8789" s="2" t="str">
        <f>_xlfn.CONCAT(MONTH('Rates Database'!C8788),"-",'Rates Database'!B8788,"-",'Rates Database'!E8788,"-",'Rates Database'!G8788,"-",'Rates Database'!J8788)</f>
        <v>11-2020-Eversource_EMA-Residential-Carlisle Muni Agg Rate</v>
      </c>
      <c r="D8789" s="2">
        <f t="shared" si="137"/>
        <v>1</v>
      </c>
    </row>
    <row r="8790" spans="2:4" ht="13.8" x14ac:dyDescent="0.2">
      <c r="B8790" s="18">
        <v>8787</v>
      </c>
      <c r="C8790" s="2" t="str">
        <f>_xlfn.CONCAT(MONTH('Rates Database'!C8789),"-",'Rates Database'!B8789,"-",'Rates Database'!E8789,"-",'Rates Database'!G8789,"-",'Rates Database'!J8789)</f>
        <v>11-2020-Eversource_EMA-Residential-Acton Muni Agg Rate</v>
      </c>
      <c r="D8790" s="2">
        <f t="shared" si="137"/>
        <v>1</v>
      </c>
    </row>
    <row r="8791" spans="2:4" ht="13.8" x14ac:dyDescent="0.2">
      <c r="B8791" s="18">
        <v>8788</v>
      </c>
      <c r="C8791" s="2" t="str">
        <f>_xlfn.CONCAT(MONTH('Rates Database'!C8790),"-",'Rates Database'!B8790,"-",'Rates Database'!E8790,"-",'Rates Database'!G8790,"-",'Rates Database'!J8790)</f>
        <v>11-2020-Unitil-Residential-Lunenburg Muni Agg Rate</v>
      </c>
      <c r="D8791" s="2">
        <f t="shared" si="137"/>
        <v>1</v>
      </c>
    </row>
    <row r="8792" spans="2:4" ht="13.8" x14ac:dyDescent="0.2">
      <c r="B8792" s="18">
        <v>8789</v>
      </c>
      <c r="C8792" s="2" t="str">
        <f>_xlfn.CONCAT(MONTH('Rates Database'!C8791),"-",'Rates Database'!B8791,"-",'Rates Database'!E8791,"-",'Rates Database'!G8791,"-",'Rates Database'!J8791)</f>
        <v>11-2020-Eversource_EMA-Residential-Arlington Muni Agg Rate</v>
      </c>
      <c r="D8792" s="2">
        <f t="shared" si="137"/>
        <v>1</v>
      </c>
    </row>
    <row r="8793" spans="2:4" ht="13.8" x14ac:dyDescent="0.2">
      <c r="B8793" s="18">
        <v>8790</v>
      </c>
      <c r="C8793" s="2" t="str">
        <f>_xlfn.CONCAT(MONTH('Rates Database'!C8792),"-",'Rates Database'!B8792,"-",'Rates Database'!E8792,"-",'Rates Database'!G8792,"-",'Rates Database'!J8792)</f>
        <v>11-2020-Eversource_EMA-Residential-Ashland Muni Agg Rate</v>
      </c>
      <c r="D8793" s="2">
        <f t="shared" si="137"/>
        <v>1</v>
      </c>
    </row>
    <row r="8794" spans="2:4" ht="13.8" x14ac:dyDescent="0.2">
      <c r="B8794" s="18">
        <v>8791</v>
      </c>
      <c r="C8794" s="2" t="str">
        <f>_xlfn.CONCAT(MONTH('Rates Database'!C8793),"-",'Rates Database'!B8793,"-",'Rates Database'!E8793,"-",'Rates Database'!G8793,"-",'Rates Database'!J8793)</f>
        <v>11-2020-Eversource_EMA-Residential-Plympton Muni Agg Rate</v>
      </c>
      <c r="D8794" s="2">
        <f t="shared" si="137"/>
        <v>1</v>
      </c>
    </row>
    <row r="8795" spans="2:4" ht="13.8" x14ac:dyDescent="0.2">
      <c r="B8795" s="18">
        <v>8792</v>
      </c>
      <c r="C8795" s="2" t="str">
        <f>_xlfn.CONCAT(MONTH('Rates Database'!C8794),"-",'Rates Database'!B8794,"-",'Rates Database'!E8794,"-",'Rates Database'!G8794,"-",'Rates Database'!J8794)</f>
        <v>11-2020-National Grid-Residential-Salisbury Muni Agg Rate</v>
      </c>
      <c r="D8795" s="2">
        <f t="shared" si="137"/>
        <v>1</v>
      </c>
    </row>
    <row r="8796" spans="2:4" ht="13.8" x14ac:dyDescent="0.2">
      <c r="B8796" s="18">
        <v>8793</v>
      </c>
      <c r="C8796" s="2" t="str">
        <f>_xlfn.CONCAT(MONTH('Rates Database'!C8795),"-",'Rates Database'!B8795,"-",'Rates Database'!E8795,"-",'Rates Database'!G8795,"-",'Rates Database'!J8795)</f>
        <v>11-2020-National Grid-Residential-Gloucester Muni Agg Rate</v>
      </c>
      <c r="D8796" s="2">
        <f t="shared" si="137"/>
        <v>1</v>
      </c>
    </row>
    <row r="8797" spans="2:4" ht="13.8" x14ac:dyDescent="0.2">
      <c r="B8797" s="18">
        <v>8794</v>
      </c>
      <c r="C8797" s="2" t="str">
        <f>_xlfn.CONCAT(MONTH('Rates Database'!C8796),"-",'Rates Database'!B8796,"-",'Rates Database'!E8796,"-",'Rates Database'!G8796,"-",'Rates Database'!J8796)</f>
        <v>11-2020-Eversource_EMA-Residential-Bedford Muni Agg Rate</v>
      </c>
      <c r="D8797" s="2">
        <f t="shared" si="137"/>
        <v>1</v>
      </c>
    </row>
    <row r="8798" spans="2:4" ht="13.8" x14ac:dyDescent="0.2">
      <c r="B8798" s="18">
        <v>8795</v>
      </c>
      <c r="C8798" s="2" t="str">
        <f>_xlfn.CONCAT(MONTH('Rates Database'!C8797),"-",'Rates Database'!B8797,"-",'Rates Database'!E8797,"-",'Rates Database'!G8797,"-",'Rates Database'!J8797)</f>
        <v>11-2020-National Grid-Residential-Salem Muni Agg Rate</v>
      </c>
      <c r="D8798" s="2">
        <f t="shared" si="137"/>
        <v>1</v>
      </c>
    </row>
    <row r="8799" spans="2:4" ht="13.8" x14ac:dyDescent="0.2">
      <c r="B8799" s="18">
        <v>8796</v>
      </c>
      <c r="C8799" s="2" t="str">
        <f>_xlfn.CONCAT(MONTH('Rates Database'!C8798),"-",'Rates Database'!B8798,"-",'Rates Database'!E8798,"-",'Rates Database'!G8798,"-",'Rates Database'!J8798)</f>
        <v>11-2020-Eversource_EMA-Residential-Cambridge Muni Agg Rate</v>
      </c>
      <c r="D8799" s="2">
        <f t="shared" si="137"/>
        <v>1</v>
      </c>
    </row>
    <row r="8800" spans="2:4" ht="13.8" x14ac:dyDescent="0.2">
      <c r="B8800" s="18">
        <v>8797</v>
      </c>
      <c r="C8800" s="2" t="str">
        <f>_xlfn.CONCAT(MONTH('Rates Database'!C8799),"-",'Rates Database'!B8799,"-",'Rates Database'!E8799,"-",'Rates Database'!G8799,"-",'Rates Database'!J8799)</f>
        <v>11-2020-Eversource_EMA-Residential-Winchester Muni Agg Rate</v>
      </c>
      <c r="D8800" s="2">
        <f t="shared" si="137"/>
        <v>1</v>
      </c>
    </row>
    <row r="8801" spans="2:4" ht="13.8" x14ac:dyDescent="0.2">
      <c r="B8801" s="18">
        <v>8798</v>
      </c>
      <c r="C8801" s="2" t="str">
        <f>_xlfn.CONCAT(MONTH('Rates Database'!C8800),"-",'Rates Database'!B8800,"-",'Rates Database'!E8800,"-",'Rates Database'!G8800,"-",'Rates Database'!J8800)</f>
        <v>11-2020-National Grid-Residential-Berlin Muni Agg Rate</v>
      </c>
      <c r="D8801" s="2">
        <f t="shared" si="137"/>
        <v>1</v>
      </c>
    </row>
    <row r="8802" spans="2:4" ht="13.8" x14ac:dyDescent="0.2">
      <c r="B8802" s="18">
        <v>8799</v>
      </c>
      <c r="C8802" s="2" t="str">
        <f>_xlfn.CONCAT(MONTH('Rates Database'!C8801),"-",'Rates Database'!B8801,"-",'Rates Database'!E8801,"-",'Rates Database'!G8801,"-",'Rates Database'!J8801)</f>
        <v>11-2020-National Grid-Residential-Bellingham Muni Agg Rate</v>
      </c>
      <c r="D8802" s="2">
        <f t="shared" si="137"/>
        <v>1</v>
      </c>
    </row>
    <row r="8803" spans="2:4" ht="13.8" x14ac:dyDescent="0.2">
      <c r="B8803" s="18">
        <v>8800</v>
      </c>
      <c r="C8803" s="2" t="str">
        <f>_xlfn.CONCAT(MONTH('Rates Database'!C8802),"-",'Rates Database'!B8802,"-",'Rates Database'!E8802,"-",'Rates Database'!G8802,"-",'Rates Database'!J8802)</f>
        <v>11-2020-Eversource_EMA-Residential-Natick Muni Agg Rate</v>
      </c>
      <c r="D8803" s="2">
        <f t="shared" si="137"/>
        <v>1</v>
      </c>
    </row>
    <row r="8804" spans="2:4" ht="13.8" x14ac:dyDescent="0.2">
      <c r="B8804" s="18">
        <v>8801</v>
      </c>
      <c r="C8804" s="2" t="str">
        <f>_xlfn.CONCAT(MONTH('Rates Database'!C8803),"-",'Rates Database'!B8803,"-",'Rates Database'!E8803,"-",'Rates Database'!G8803,"-",'Rates Database'!J8803)</f>
        <v>11-2020-National Grid-Residential-Nantucket Muni Agg Rate</v>
      </c>
      <c r="D8804" s="2">
        <f t="shared" si="137"/>
        <v>1</v>
      </c>
    </row>
    <row r="8805" spans="2:4" ht="13.8" x14ac:dyDescent="0.2">
      <c r="B8805" s="18">
        <v>8802</v>
      </c>
      <c r="C8805" s="2" t="str">
        <f>_xlfn.CONCAT(MONTH('Rates Database'!C8804),"-",'Rates Database'!B8804,"-",'Rates Database'!E8804,"-",'Rates Database'!G8804,"-",'Rates Database'!J8804)</f>
        <v>11-2020-National Grid-Residential-West Bridgewater Muni Agg Rate</v>
      </c>
      <c r="D8805" s="2">
        <f t="shared" si="137"/>
        <v>1</v>
      </c>
    </row>
    <row r="8806" spans="2:4" ht="13.8" x14ac:dyDescent="0.2">
      <c r="B8806" s="18">
        <v>8803</v>
      </c>
      <c r="C8806" s="2" t="str">
        <f>_xlfn.CONCAT(MONTH('Rates Database'!C8805),"-",'Rates Database'!B8805,"-",'Rates Database'!E8805,"-",'Rates Database'!G8805,"-",'Rates Database'!J8805)</f>
        <v>11-2020-Eversource_EMA-Residential-Newton Muni Agg Rate</v>
      </c>
      <c r="D8806" s="2">
        <f t="shared" si="137"/>
        <v>1</v>
      </c>
    </row>
    <row r="8807" spans="2:4" ht="13.8" x14ac:dyDescent="0.2">
      <c r="B8807" s="18">
        <v>8804</v>
      </c>
      <c r="C8807" s="2" t="str">
        <f>_xlfn.CONCAT(MONTH('Rates Database'!C8806),"-",'Rates Database'!B8806,"-",'Rates Database'!E8806,"-",'Rates Database'!G8806,"-",'Rates Database'!J8806)</f>
        <v>11-2020-Eversource_EMA-Residential-Holliston Muni Agg Rate</v>
      </c>
      <c r="D8807" s="2">
        <f t="shared" si="137"/>
        <v>1</v>
      </c>
    </row>
    <row r="8808" spans="2:4" ht="13.8" x14ac:dyDescent="0.2">
      <c r="B8808" s="18">
        <v>8805</v>
      </c>
      <c r="C8808" s="2" t="str">
        <f>_xlfn.CONCAT(MONTH('Rates Database'!C8807),"-",'Rates Database'!B8807,"-",'Rates Database'!E8807,"-",'Rates Database'!G8807,"-",'Rates Database'!J8807)</f>
        <v>11-2020-National Grid-Residential-Hamilton Muni Agg Rate</v>
      </c>
      <c r="D8808" s="2">
        <f t="shared" si="137"/>
        <v>1</v>
      </c>
    </row>
    <row r="8809" spans="2:4" ht="13.8" x14ac:dyDescent="0.2">
      <c r="B8809" s="18">
        <v>8806</v>
      </c>
      <c r="C8809" s="2" t="str">
        <f>_xlfn.CONCAT(MONTH('Rates Database'!C8808),"-",'Rates Database'!B8808,"-",'Rates Database'!E8808,"-",'Rates Database'!G8808,"-",'Rates Database'!J8808)</f>
        <v>11-2020-National Grid-Residential-Millville Muni Agg Rate</v>
      </c>
      <c r="D8809" s="2">
        <f t="shared" si="137"/>
        <v>1</v>
      </c>
    </row>
    <row r="8810" spans="2:4" ht="13.8" x14ac:dyDescent="0.2">
      <c r="B8810" s="18">
        <v>8807</v>
      </c>
      <c r="C8810" s="2" t="str">
        <f>_xlfn.CONCAT(MONTH('Rates Database'!C8809),"-",'Rates Database'!B8809,"-",'Rates Database'!E8809,"-",'Rates Database'!G8809,"-",'Rates Database'!J8809)</f>
        <v>11-2020-National Grid-Residential-Worcester Muni Agg Rate</v>
      </c>
      <c r="D8810" s="2">
        <f t="shared" si="137"/>
        <v>1</v>
      </c>
    </row>
    <row r="8811" spans="2:4" ht="13.8" x14ac:dyDescent="0.2">
      <c r="B8811" s="18">
        <v>8808</v>
      </c>
      <c r="C8811" s="2" t="str">
        <f>_xlfn.CONCAT(MONTH('Rates Database'!C8810),"-",'Rates Database'!B8810,"-",'Rates Database'!E8810,"-",'Rates Database'!G8810,"-",'Rates Database'!J8810)</f>
        <v>11-2020-National Grid-Residential-Swampscott Muni Agg Rate</v>
      </c>
      <c r="D8811" s="2">
        <f t="shared" si="137"/>
        <v>1</v>
      </c>
    </row>
    <row r="8812" spans="2:4" ht="13.8" x14ac:dyDescent="0.2">
      <c r="B8812" s="18">
        <v>8809</v>
      </c>
      <c r="C8812" s="2" t="str">
        <f>_xlfn.CONCAT(MONTH('Rates Database'!C8811),"-",'Rates Database'!B8811,"-",'Rates Database'!E8811,"-",'Rates Database'!G8811,"-",'Rates Database'!J8811)</f>
        <v>11-2020-Eversource_EMA-Residential-Watertown Muni Agg Rate</v>
      </c>
      <c r="D8812" s="2">
        <f t="shared" si="137"/>
        <v>1</v>
      </c>
    </row>
    <row r="8813" spans="2:4" ht="13.8" x14ac:dyDescent="0.2">
      <c r="B8813" s="18">
        <v>8810</v>
      </c>
      <c r="C8813" s="2" t="str">
        <f>_xlfn.CONCAT(MONTH('Rates Database'!C8812),"-",'Rates Database'!B8812,"-",'Rates Database'!E8812,"-",'Rates Database'!G8812,"-",'Rates Database'!J8812)</f>
        <v>11-2020-National Grid-Residential-Medford Muni Agg Rate</v>
      </c>
      <c r="D8813" s="2">
        <f t="shared" si="137"/>
        <v>1</v>
      </c>
    </row>
    <row r="8814" spans="2:4" ht="13.8" x14ac:dyDescent="0.2">
      <c r="B8814" s="18">
        <v>8811</v>
      </c>
      <c r="C8814" s="2" t="str">
        <f>_xlfn.CONCAT(MONTH('Rates Database'!C8813),"-",'Rates Database'!B8813,"-",'Rates Database'!E8813,"-",'Rates Database'!G8813,"-",'Rates Database'!J8813)</f>
        <v>11-2020-Eversource_EMA-Residential-Walpole Muni Agg Rate</v>
      </c>
      <c r="D8814" s="2">
        <f t="shared" si="137"/>
        <v>1</v>
      </c>
    </row>
    <row r="8815" spans="2:4" ht="13.8" x14ac:dyDescent="0.2">
      <c r="B8815" s="18">
        <v>8812</v>
      </c>
      <c r="C8815" s="2" t="str">
        <f>_xlfn.CONCAT(MONTH('Rates Database'!C8814),"-",'Rates Database'!B8814,"-",'Rates Database'!E8814,"-",'Rates Database'!G8814,"-",'Rates Database'!J8814)</f>
        <v>11-2020-Eversource_EMA-Residential-Brookline Muni Agg Rate</v>
      </c>
      <c r="D8815" s="2">
        <f t="shared" si="137"/>
        <v>1</v>
      </c>
    </row>
    <row r="8816" spans="2:4" ht="13.8" x14ac:dyDescent="0.2">
      <c r="B8816" s="18">
        <v>8813</v>
      </c>
      <c r="C8816" s="2" t="str">
        <f>_xlfn.CONCAT(MONTH('Rates Database'!C8815),"-",'Rates Database'!B8815,"-",'Rates Database'!E8815,"-",'Rates Database'!G8815,"-",'Rates Database'!J8815)</f>
        <v>11-2020-Eversource_EMA-Residential-Lexington Muni Agg Rate</v>
      </c>
      <c r="D8816" s="2">
        <f t="shared" si="137"/>
        <v>1</v>
      </c>
    </row>
    <row r="8817" spans="2:4" ht="13.8" x14ac:dyDescent="0.2">
      <c r="B8817" s="18">
        <v>8814</v>
      </c>
      <c r="C8817" s="2" t="str">
        <f>_xlfn.CONCAT(MONTH('Rates Database'!C8816),"-",'Rates Database'!B8816,"-",'Rates Database'!E8816,"-",'Rates Database'!G8816,"-",'Rates Database'!J8816)</f>
        <v>11-2020-National Grid-Residential-Lowell Muni Agg Rate</v>
      </c>
      <c r="D8817" s="2">
        <f t="shared" si="137"/>
        <v>1</v>
      </c>
    </row>
    <row r="8818" spans="2:4" ht="13.8" x14ac:dyDescent="0.2">
      <c r="B8818" s="18">
        <v>8815</v>
      </c>
      <c r="C8818" s="2" t="str">
        <f>_xlfn.CONCAT(MONTH('Rates Database'!C8817),"-",'Rates Database'!B8817,"-",'Rates Database'!E8817,"-",'Rates Database'!G8817,"-",'Rates Database'!J8817)</f>
        <v>12-2020-Eversource_WMA-Residential-Buckland Muni Agg Rate</v>
      </c>
      <c r="D8818" s="2">
        <f t="shared" si="137"/>
        <v>1</v>
      </c>
    </row>
    <row r="8819" spans="2:4" ht="13.8" x14ac:dyDescent="0.2">
      <c r="B8819" s="18">
        <v>8816</v>
      </c>
      <c r="C8819" s="2" t="str">
        <f>_xlfn.CONCAT(MONTH('Rates Database'!C8818),"-",'Rates Database'!B8818,"-",'Rates Database'!E8818,"-",'Rates Database'!G8818,"-",'Rates Database'!J8818)</f>
        <v>12-2020-National Grid-Residential-Charlemont Muni Agg Rate</v>
      </c>
      <c r="D8819" s="2">
        <f t="shared" si="137"/>
        <v>1</v>
      </c>
    </row>
    <row r="8820" spans="2:4" ht="13.8" x14ac:dyDescent="0.2">
      <c r="B8820" s="18">
        <v>8817</v>
      </c>
      <c r="C8820" s="2" t="str">
        <f>_xlfn.CONCAT(MONTH('Rates Database'!C8819),"-",'Rates Database'!B8819,"-",'Rates Database'!E8819,"-",'Rates Database'!G8819,"-",'Rates Database'!J8819)</f>
        <v>12-2020-Eversource_WMA-Residential-Colrain Muni Agg Rate</v>
      </c>
      <c r="D8820" s="2">
        <f t="shared" si="137"/>
        <v>1</v>
      </c>
    </row>
    <row r="8821" spans="2:4" ht="13.8" x14ac:dyDescent="0.2">
      <c r="B8821" s="18">
        <v>8818</v>
      </c>
      <c r="C8821" s="2" t="str">
        <f>_xlfn.CONCAT(MONTH('Rates Database'!C8820),"-",'Rates Database'!B8820,"-",'Rates Database'!E8820,"-",'Rates Database'!G8820,"-",'Rates Database'!J8820)</f>
        <v>12-2020-Eversource_WMA-Residential-Shelburne Muni Agg Rate</v>
      </c>
      <c r="D8821" s="2">
        <f t="shared" si="137"/>
        <v>1</v>
      </c>
    </row>
    <row r="8822" spans="2:4" ht="13.8" x14ac:dyDescent="0.2">
      <c r="B8822" s="18">
        <v>8819</v>
      </c>
      <c r="C8822" s="2" t="str">
        <f>_xlfn.CONCAT(MONTH('Rates Database'!C8821),"-",'Rates Database'!B8821,"-",'Rates Database'!E8821,"-",'Rates Database'!G8821,"-",'Rates Database'!J8821)</f>
        <v>12-2020-National Grid-Residential-Wendell Muni Agg Rate</v>
      </c>
      <c r="D8822" s="2">
        <f t="shared" si="137"/>
        <v>1</v>
      </c>
    </row>
    <row r="8823" spans="2:4" ht="13.8" x14ac:dyDescent="0.2">
      <c r="B8823" s="18">
        <v>8820</v>
      </c>
      <c r="C8823" s="2" t="str">
        <f>_xlfn.CONCAT(MONTH('Rates Database'!C8822),"-",'Rates Database'!B8822,"-",'Rates Database'!E8822,"-",'Rates Database'!G8822,"-",'Rates Database'!J8822)</f>
        <v>12-2020-National Grid-Residential-New Salem Muni Agg Rate</v>
      </c>
      <c r="D8823" s="2">
        <f t="shared" si="137"/>
        <v>1</v>
      </c>
    </row>
    <row r="8824" spans="2:4" ht="13.8" x14ac:dyDescent="0.2">
      <c r="B8824" s="18">
        <v>8821</v>
      </c>
      <c r="C8824" s="2" t="str">
        <f>_xlfn.CONCAT(MONTH('Rates Database'!C8823),"-",'Rates Database'!B8823,"-",'Rates Database'!E8823,"-",'Rates Database'!G8823,"-",'Rates Database'!J8823)</f>
        <v>12-2020-National Grid-Residential-Warwick Muni Agg Rate</v>
      </c>
      <c r="D8824" s="2">
        <f t="shared" si="137"/>
        <v>1</v>
      </c>
    </row>
    <row r="8825" spans="2:4" ht="13.8" x14ac:dyDescent="0.2">
      <c r="B8825" s="18">
        <v>8822</v>
      </c>
      <c r="C8825" s="2" t="str">
        <f>_xlfn.CONCAT(MONTH('Rates Database'!C8824),"-",'Rates Database'!B8824,"-",'Rates Database'!E8824,"-",'Rates Database'!G8824,"-",'Rates Database'!J8824)</f>
        <v>12-2020-Eversource_WMA-Residential-Whately Muni Agg Rate</v>
      </c>
      <c r="D8825" s="2">
        <f t="shared" si="137"/>
        <v>1</v>
      </c>
    </row>
    <row r="8826" spans="2:4" ht="13.8" x14ac:dyDescent="0.2">
      <c r="B8826" s="18">
        <v>8823</v>
      </c>
      <c r="C8826" s="2" t="str">
        <f>_xlfn.CONCAT(MONTH('Rates Database'!C8825),"-",'Rates Database'!B8825,"-",'Rates Database'!E8825,"-",'Rates Database'!G8825,"-",'Rates Database'!J8825)</f>
        <v>12-2020-Eversource_WMA-Residential-Conway Muni Agg Rate</v>
      </c>
      <c r="D8826" s="2">
        <f t="shared" si="137"/>
        <v>1</v>
      </c>
    </row>
    <row r="8827" spans="2:4" ht="13.8" x14ac:dyDescent="0.2">
      <c r="B8827" s="18">
        <v>8824</v>
      </c>
      <c r="C8827" s="2" t="str">
        <f>_xlfn.CONCAT(MONTH('Rates Database'!C8826),"-",'Rates Database'!B8826,"-",'Rates Database'!E8826,"-",'Rates Database'!G8826,"-",'Rates Database'!J8826)</f>
        <v>12-2020-Eversource_WMA-Residential-Deerfield Muni Agg Rate</v>
      </c>
      <c r="D8827" s="2">
        <f t="shared" si="137"/>
        <v>1</v>
      </c>
    </row>
    <row r="8828" spans="2:4" ht="13.8" x14ac:dyDescent="0.2">
      <c r="B8828" s="18">
        <v>8825</v>
      </c>
      <c r="C8828" s="2" t="str">
        <f>_xlfn.CONCAT(MONTH('Rates Database'!C8827),"-",'Rates Database'!B8827,"-",'Rates Database'!E8827,"-",'Rates Database'!G8827,"-",'Rates Database'!J8827)</f>
        <v>12-2020-Eversource_WMA-Residential-Huntington Muni Agg Rate</v>
      </c>
      <c r="D8828" s="2">
        <f t="shared" si="137"/>
        <v>1</v>
      </c>
    </row>
    <row r="8829" spans="2:4" ht="13.8" x14ac:dyDescent="0.2">
      <c r="B8829" s="18">
        <v>8826</v>
      </c>
      <c r="C8829" s="2" t="str">
        <f>_xlfn.CONCAT(MONTH('Rates Database'!C8828),"-",'Rates Database'!B8828,"-",'Rates Database'!E8828,"-",'Rates Database'!G8828,"-",'Rates Database'!J8828)</f>
        <v>12-2020-Eversource_WMA-Residential-Northfield Muni Agg Rate</v>
      </c>
      <c r="D8829" s="2">
        <f t="shared" si="137"/>
        <v>1</v>
      </c>
    </row>
    <row r="8830" spans="2:4" ht="13.8" x14ac:dyDescent="0.2">
      <c r="B8830" s="18">
        <v>8827</v>
      </c>
      <c r="C8830" s="2" t="str">
        <f>_xlfn.CONCAT(MONTH('Rates Database'!C8829),"-",'Rates Database'!B8829,"-",'Rates Database'!E8829,"-",'Rates Database'!G8829,"-",'Rates Database'!J8829)</f>
        <v>12-2020-Eversource_WMA-Residential-Sunderland Muni Agg Rate</v>
      </c>
      <c r="D8830" s="2">
        <f t="shared" si="137"/>
        <v>1</v>
      </c>
    </row>
    <row r="8831" spans="2:4" ht="13.8" x14ac:dyDescent="0.2">
      <c r="B8831" s="18">
        <v>8828</v>
      </c>
      <c r="C8831" s="2" t="str">
        <f>_xlfn.CONCAT(MONTH('Rates Database'!C8830),"-",'Rates Database'!B8830,"-",'Rates Database'!E8830,"-",'Rates Database'!G8830,"-",'Rates Database'!J8830)</f>
        <v>12-2020-National Grid-Residential-Marlborough Muni Agg Rate</v>
      </c>
      <c r="D8831" s="2">
        <f t="shared" si="137"/>
        <v>1</v>
      </c>
    </row>
    <row r="8832" spans="2:4" ht="13.8" x14ac:dyDescent="0.2">
      <c r="B8832" s="18">
        <v>8829</v>
      </c>
      <c r="C8832" s="2" t="str">
        <f>_xlfn.CONCAT(MONTH('Rates Database'!C8831),"-",'Rates Database'!B8831,"-",'Rates Database'!E8831,"-",'Rates Database'!G8831,"-",'Rates Database'!J8831)</f>
        <v>12-2020-National Grid-Residential-Webster Muni Agg Rate</v>
      </c>
      <c r="D8832" s="2">
        <f t="shared" si="137"/>
        <v>1</v>
      </c>
    </row>
    <row r="8833" spans="2:4" ht="13.8" x14ac:dyDescent="0.2">
      <c r="B8833" s="18">
        <v>8830</v>
      </c>
      <c r="C8833" s="2" t="str">
        <f>_xlfn.CONCAT(MONTH('Rates Database'!C8832),"-",'Rates Database'!B8832,"-",'Rates Database'!E8832,"-",'Rates Database'!G8832,"-",'Rates Database'!J8832)</f>
        <v>12-2020-Eversource_WMA-Residential-Gill Muni Agg Rate</v>
      </c>
      <c r="D8833" s="2">
        <f t="shared" si="137"/>
        <v>1</v>
      </c>
    </row>
    <row r="8834" spans="2:4" ht="13.8" x14ac:dyDescent="0.2">
      <c r="B8834" s="18">
        <v>8831</v>
      </c>
      <c r="C8834" s="2" t="str">
        <f>_xlfn.CONCAT(MONTH('Rates Database'!C8833),"-",'Rates Database'!B8833,"-",'Rates Database'!E8833,"-",'Rates Database'!G8833,"-",'Rates Database'!J8833)</f>
        <v>12-2020-Eversource_WMA-Residential-West Springfield Muni Agg Rate</v>
      </c>
      <c r="D8834" s="2">
        <f t="shared" si="137"/>
        <v>1</v>
      </c>
    </row>
    <row r="8835" spans="2:4" ht="13.8" x14ac:dyDescent="0.2">
      <c r="B8835" s="18">
        <v>8832</v>
      </c>
      <c r="C8835" s="2" t="str">
        <f>_xlfn.CONCAT(MONTH('Rates Database'!C8834),"-",'Rates Database'!B8834,"-",'Rates Database'!E8834,"-",'Rates Database'!G8834,"-",'Rates Database'!J8834)</f>
        <v>12-2020-Eversource_WMA-Residential-Lanesborough Muni Agg Rate</v>
      </c>
      <c r="D8835" s="2">
        <f t="shared" si="137"/>
        <v>1</v>
      </c>
    </row>
    <row r="8836" spans="2:4" ht="13.8" x14ac:dyDescent="0.2">
      <c r="B8836" s="18">
        <v>8833</v>
      </c>
      <c r="C8836" s="2" t="str">
        <f>_xlfn.CONCAT(MONTH('Rates Database'!C8835),"-",'Rates Database'!B8835,"-",'Rates Database'!E8835,"-",'Rates Database'!G8835,"-",'Rates Database'!J8835)</f>
        <v>12-2020-National Grid-Residential-Florida Muni Agg Rate</v>
      </c>
      <c r="D8836" s="2">
        <f t="shared" si="137"/>
        <v>1</v>
      </c>
    </row>
    <row r="8837" spans="2:4" ht="13.8" x14ac:dyDescent="0.2">
      <c r="B8837" s="18">
        <v>8834</v>
      </c>
      <c r="C8837" s="2" t="str">
        <f>_xlfn.CONCAT(MONTH('Rates Database'!C8836),"-",'Rates Database'!B8836,"-",'Rates Database'!E8836,"-",'Rates Database'!G8836,"-",'Rates Database'!J8836)</f>
        <v>12-2020-Eversource_EMA-Residential-Plymouth Muni Agg Rate</v>
      </c>
      <c r="D8837" s="2">
        <f t="shared" ref="D8837:D8900" si="138">COUNTIF($C$4:$C$10092,C8837)</f>
        <v>1</v>
      </c>
    </row>
    <row r="8838" spans="2:4" ht="13.8" x14ac:dyDescent="0.2">
      <c r="B8838" s="18">
        <v>8835</v>
      </c>
      <c r="C8838" s="2" t="str">
        <f>_xlfn.CONCAT(MONTH('Rates Database'!C8837),"-",'Rates Database'!B8837,"-",'Rates Database'!E8837,"-",'Rates Database'!G8837,"-",'Rates Database'!J8837)</f>
        <v>12-2020-Eversource_WMA-Residential-Hatfield Muni Agg Rate</v>
      </c>
      <c r="D8838" s="2">
        <f t="shared" si="138"/>
        <v>1</v>
      </c>
    </row>
    <row r="8839" spans="2:4" ht="13.8" x14ac:dyDescent="0.2">
      <c r="B8839" s="18">
        <v>8836</v>
      </c>
      <c r="C8839" s="2" t="str">
        <f>_xlfn.CONCAT(MONTH('Rates Database'!C8838),"-",'Rates Database'!B8838,"-",'Rates Database'!E8838,"-",'Rates Database'!G8838,"-",'Rates Database'!J8838)</f>
        <v>12-2020-National Grid-Residential-Adams Muni Agg Rate</v>
      </c>
      <c r="D8839" s="2">
        <f t="shared" si="138"/>
        <v>1</v>
      </c>
    </row>
    <row r="8840" spans="2:4" ht="13.8" x14ac:dyDescent="0.2">
      <c r="B8840" s="18">
        <v>8837</v>
      </c>
      <c r="C8840" s="2" t="str">
        <f>_xlfn.CONCAT(MONTH('Rates Database'!C8839),"-",'Rates Database'!B8839,"-",'Rates Database'!E8839,"-",'Rates Database'!G8839,"-",'Rates Database'!J8839)</f>
        <v>12-2020-Eversource_WMA-Residential-Cheshire Muni Agg Rate</v>
      </c>
      <c r="D8840" s="2">
        <f t="shared" si="138"/>
        <v>1</v>
      </c>
    </row>
    <row r="8841" spans="2:4" ht="13.8" x14ac:dyDescent="0.2">
      <c r="B8841" s="18">
        <v>8838</v>
      </c>
      <c r="C8841" s="2" t="str">
        <f>_xlfn.CONCAT(MONTH('Rates Database'!C8840),"-",'Rates Database'!B8840,"-",'Rates Database'!E8840,"-",'Rates Database'!G8840,"-",'Rates Database'!J8840)</f>
        <v>12-2020-National Grid-Residential-Clarksburg Muni Agg Rate</v>
      </c>
      <c r="D8841" s="2">
        <f t="shared" si="138"/>
        <v>1</v>
      </c>
    </row>
    <row r="8842" spans="2:4" ht="13.8" x14ac:dyDescent="0.2">
      <c r="B8842" s="18">
        <v>8839</v>
      </c>
      <c r="C8842" s="2" t="str">
        <f>_xlfn.CONCAT(MONTH('Rates Database'!C8841),"-",'Rates Database'!B8841,"-",'Rates Database'!E8841,"-",'Rates Database'!G8841,"-",'Rates Database'!J8841)</f>
        <v>12-2020-Eversource_WMA-Residential-Lenox Muni Agg Rate</v>
      </c>
      <c r="D8842" s="2">
        <f t="shared" si="138"/>
        <v>1</v>
      </c>
    </row>
    <row r="8843" spans="2:4" ht="13.8" x14ac:dyDescent="0.2">
      <c r="B8843" s="18">
        <v>8840</v>
      </c>
      <c r="C8843" s="2" t="str">
        <f>_xlfn.CONCAT(MONTH('Rates Database'!C8842),"-",'Rates Database'!B8842,"-",'Rates Database'!E8842,"-",'Rates Database'!G8842,"-",'Rates Database'!J8842)</f>
        <v>12-2020-National Grid-Residential-Monterey Muni Agg Rate</v>
      </c>
      <c r="D8843" s="2">
        <f t="shared" si="138"/>
        <v>1</v>
      </c>
    </row>
    <row r="8844" spans="2:4" ht="13.8" x14ac:dyDescent="0.2">
      <c r="B8844" s="18">
        <v>8841</v>
      </c>
      <c r="C8844" s="2" t="str">
        <f>_xlfn.CONCAT(MONTH('Rates Database'!C8843),"-",'Rates Database'!B8843,"-",'Rates Database'!E8843,"-",'Rates Database'!G8843,"-",'Rates Database'!J8843)</f>
        <v>12-2020-National Grid-Residential-New Marlborough Muni Agg Rate</v>
      </c>
      <c r="D8844" s="2">
        <f t="shared" si="138"/>
        <v>1</v>
      </c>
    </row>
    <row r="8845" spans="2:4" ht="13.8" x14ac:dyDescent="0.2">
      <c r="B8845" s="18">
        <v>8842</v>
      </c>
      <c r="C8845" s="2" t="str">
        <f>_xlfn.CONCAT(MONTH('Rates Database'!C8844),"-",'Rates Database'!B8844,"-",'Rates Database'!E8844,"-",'Rates Database'!G8844,"-",'Rates Database'!J8844)</f>
        <v>12-2020-National Grid-Residential-North Adams Muni Agg Rate</v>
      </c>
      <c r="D8845" s="2">
        <f t="shared" si="138"/>
        <v>1</v>
      </c>
    </row>
    <row r="8846" spans="2:4" ht="13.8" x14ac:dyDescent="0.2">
      <c r="B8846" s="18">
        <v>8843</v>
      </c>
      <c r="C8846" s="2" t="str">
        <f>_xlfn.CONCAT(MONTH('Rates Database'!C8845),"-",'Rates Database'!B8845,"-",'Rates Database'!E8845,"-",'Rates Database'!G8845,"-",'Rates Database'!J8845)</f>
        <v>12-2020-National Grid-Residential-Sheffield Muni Agg Rate</v>
      </c>
      <c r="D8846" s="2">
        <f t="shared" si="138"/>
        <v>1</v>
      </c>
    </row>
    <row r="8847" spans="2:4" ht="13.8" x14ac:dyDescent="0.2">
      <c r="B8847" s="18">
        <v>8844</v>
      </c>
      <c r="C8847" s="2" t="str">
        <f>_xlfn.CONCAT(MONTH('Rates Database'!C8846),"-",'Rates Database'!B8846,"-",'Rates Database'!E8846,"-",'Rates Database'!G8846,"-",'Rates Database'!J8846)</f>
        <v>12-2020-National Grid-Residential-West Stockbridge Muni Agg Rate</v>
      </c>
      <c r="D8847" s="2">
        <f t="shared" si="138"/>
        <v>1</v>
      </c>
    </row>
    <row r="8848" spans="2:4" ht="13.8" x14ac:dyDescent="0.2">
      <c r="B8848" s="18">
        <v>8845</v>
      </c>
      <c r="C8848" s="2" t="str">
        <f>_xlfn.CONCAT(MONTH('Rates Database'!C8847),"-",'Rates Database'!B8847,"-",'Rates Database'!E8847,"-",'Rates Database'!G8847,"-",'Rates Database'!J8847)</f>
        <v>12-2020-Eversource_WMA-Residential-Pittsfield Muni Agg Rate</v>
      </c>
      <c r="D8848" s="2">
        <f t="shared" si="138"/>
        <v>1</v>
      </c>
    </row>
    <row r="8849" spans="2:4" ht="13.8" x14ac:dyDescent="0.2">
      <c r="B8849" s="18">
        <v>8846</v>
      </c>
      <c r="C8849" s="2" t="str">
        <f>_xlfn.CONCAT(MONTH('Rates Database'!C8848),"-",'Rates Database'!B8848,"-",'Rates Database'!E8848,"-",'Rates Database'!G8848,"-",'Rates Database'!J8848)</f>
        <v>12-2020-National Grid-Residential-Lancaster Muni Agg Rate</v>
      </c>
      <c r="D8849" s="2">
        <f t="shared" si="138"/>
        <v>1</v>
      </c>
    </row>
    <row r="8850" spans="2:4" ht="13.8" x14ac:dyDescent="0.2">
      <c r="B8850" s="18">
        <v>8847</v>
      </c>
      <c r="C8850" s="2" t="str">
        <f>_xlfn.CONCAT(MONTH('Rates Database'!C8849),"-",'Rates Database'!B8849,"-",'Rates Database'!E8849,"-",'Rates Database'!G8849,"-",'Rates Database'!J8849)</f>
        <v>12-2020-Eversource_EMA-Residential-Cape Light Compact JPE Muni Agg Rate</v>
      </c>
      <c r="D8850" s="2">
        <f t="shared" si="138"/>
        <v>1</v>
      </c>
    </row>
    <row r="8851" spans="2:4" ht="13.8" x14ac:dyDescent="0.2">
      <c r="B8851" s="18">
        <v>8848</v>
      </c>
      <c r="C8851" s="2" t="str">
        <f>_xlfn.CONCAT(MONTH('Rates Database'!C8850),"-",'Rates Database'!B8850,"-",'Rates Database'!E8850,"-",'Rates Database'!G8850,"-",'Rates Database'!J8850)</f>
        <v>12-2020-National Grid-Residential-Chelmsford Muni Agg Rate</v>
      </c>
      <c r="D8851" s="2">
        <f t="shared" si="138"/>
        <v>1</v>
      </c>
    </row>
    <row r="8852" spans="2:4" ht="13.8" x14ac:dyDescent="0.2">
      <c r="B8852" s="18">
        <v>8849</v>
      </c>
      <c r="C8852" s="2" t="str">
        <f>_xlfn.CONCAT(MONTH('Rates Database'!C8851),"-",'Rates Database'!B8851,"-",'Rates Database'!E8851,"-",'Rates Database'!G8851,"-",'Rates Database'!J8851)</f>
        <v>12-2020-Eversource_WMA-Residential-Leverett Muni Agg Rate</v>
      </c>
      <c r="D8852" s="2">
        <f t="shared" si="138"/>
        <v>1</v>
      </c>
    </row>
    <row r="8853" spans="2:4" ht="13.8" x14ac:dyDescent="0.2">
      <c r="B8853" s="18">
        <v>8850</v>
      </c>
      <c r="C8853" s="2" t="str">
        <f>_xlfn.CONCAT(MONTH('Rates Database'!C8852),"-",'Rates Database'!B8852,"-",'Rates Database'!E8852,"-",'Rates Database'!G8852,"-",'Rates Database'!J8852)</f>
        <v>12-2020-Eversource_WMA-Residential-Hadley Muni Agg Rate</v>
      </c>
      <c r="D8853" s="2">
        <f t="shared" si="138"/>
        <v>1</v>
      </c>
    </row>
    <row r="8854" spans="2:4" ht="13.8" x14ac:dyDescent="0.2">
      <c r="B8854" s="18">
        <v>8851</v>
      </c>
      <c r="C8854" s="2" t="str">
        <f>_xlfn.CONCAT(MONTH('Rates Database'!C8853),"-",'Rates Database'!B8853,"-",'Rates Database'!E8853,"-",'Rates Database'!G8853,"-",'Rates Database'!J8853)</f>
        <v>12-2020-Eversource_WMA-Residential-Sandisfield Muni Agg Rate</v>
      </c>
      <c r="D8854" s="2">
        <f t="shared" si="138"/>
        <v>1</v>
      </c>
    </row>
    <row r="8855" spans="2:4" ht="13.8" x14ac:dyDescent="0.2">
      <c r="B8855" s="18">
        <v>8852</v>
      </c>
      <c r="C8855" s="2" t="str">
        <f>_xlfn.CONCAT(MONTH('Rates Database'!C8854),"-",'Rates Database'!B8854,"-",'Rates Database'!E8854,"-",'Rates Database'!G8854,"-",'Rates Database'!J8854)</f>
        <v>12-2020-National Grid-Residential-Great Barrington Muni Agg Rate</v>
      </c>
      <c r="D8855" s="2">
        <f t="shared" si="138"/>
        <v>1</v>
      </c>
    </row>
    <row r="8856" spans="2:4" ht="13.8" x14ac:dyDescent="0.2">
      <c r="B8856" s="18">
        <v>8853</v>
      </c>
      <c r="C8856" s="2" t="str">
        <f>_xlfn.CONCAT(MONTH('Rates Database'!C8855),"-",'Rates Database'!B8855,"-",'Rates Database'!E8855,"-",'Rates Database'!G8855,"-",'Rates Database'!J8855)</f>
        <v>12-2020-National Grid-Residential-Williamsburg Muni Agg Rate</v>
      </c>
      <c r="D8856" s="2">
        <f t="shared" si="138"/>
        <v>1</v>
      </c>
    </row>
    <row r="8857" spans="2:4" ht="13.8" x14ac:dyDescent="0.2">
      <c r="B8857" s="18">
        <v>8854</v>
      </c>
      <c r="C8857" s="2" t="str">
        <f>_xlfn.CONCAT(MONTH('Rates Database'!C8856),"-",'Rates Database'!B8856,"-",'Rates Database'!E8856,"-",'Rates Database'!G8856,"-",'Rates Database'!J8856)</f>
        <v>12-2020-National Grid-Residential-Easton Muni Agg Rate</v>
      </c>
      <c r="D8857" s="2">
        <f t="shared" si="138"/>
        <v>1</v>
      </c>
    </row>
    <row r="8858" spans="2:4" ht="13.8" x14ac:dyDescent="0.2">
      <c r="B8858" s="18">
        <v>8855</v>
      </c>
      <c r="C8858" s="2" t="str">
        <f>_xlfn.CONCAT(MONTH('Rates Database'!C8857),"-",'Rates Database'!B8857,"-",'Rates Database'!E8857,"-",'Rates Database'!G8857,"-",'Rates Database'!J8857)</f>
        <v>12-2020-National Grid-Residential-Winchendon Muni Agg Rate</v>
      </c>
      <c r="D8858" s="2">
        <f t="shared" si="138"/>
        <v>1</v>
      </c>
    </row>
    <row r="8859" spans="2:4" ht="13.8" x14ac:dyDescent="0.2">
      <c r="B8859" s="18">
        <v>8856</v>
      </c>
      <c r="C8859" s="2" t="str">
        <f>_xlfn.CONCAT(MONTH('Rates Database'!C8858),"-",'Rates Database'!B8858,"-",'Rates Database'!E8858,"-",'Rates Database'!G8858,"-",'Rates Database'!J8858)</f>
        <v>12-2020-National Grid-Residential-Charlton Muni Agg Rate</v>
      </c>
      <c r="D8859" s="2">
        <f t="shared" si="138"/>
        <v>1</v>
      </c>
    </row>
    <row r="8860" spans="2:4" ht="13.8" x14ac:dyDescent="0.2">
      <c r="B8860" s="18">
        <v>8857</v>
      </c>
      <c r="C8860" s="2" t="str">
        <f>_xlfn.CONCAT(MONTH('Rates Database'!C8859),"-",'Rates Database'!B8859,"-",'Rates Database'!E8859,"-",'Rates Database'!G8859,"-",'Rates Database'!J8859)</f>
        <v>12-2020-National Grid-Residential-Millbury Muni Agg Rate</v>
      </c>
      <c r="D8860" s="2">
        <f t="shared" si="138"/>
        <v>1</v>
      </c>
    </row>
    <row r="8861" spans="2:4" ht="13.8" x14ac:dyDescent="0.2">
      <c r="B8861" s="18">
        <v>8858</v>
      </c>
      <c r="C8861" s="2" t="str">
        <f>_xlfn.CONCAT(MONTH('Rates Database'!C8860),"-",'Rates Database'!B8860,"-",'Rates Database'!E8860,"-",'Rates Database'!G8860,"-",'Rates Database'!J8860)</f>
        <v>12-2020-National Grid-Residential-Oxford Muni Agg Rate</v>
      </c>
      <c r="D8861" s="2">
        <f t="shared" si="138"/>
        <v>1</v>
      </c>
    </row>
    <row r="8862" spans="2:4" ht="13.8" x14ac:dyDescent="0.2">
      <c r="B8862" s="18">
        <v>8859</v>
      </c>
      <c r="C8862" s="2" t="str">
        <f>_xlfn.CONCAT(MONTH('Rates Database'!C8861),"-",'Rates Database'!B8861,"-",'Rates Database'!E8861,"-",'Rates Database'!G8861,"-",'Rates Database'!J8861)</f>
        <v>12-2020-Eversource_EMA-Residential-Holliston Muni Agg Rate</v>
      </c>
      <c r="D8862" s="2">
        <f t="shared" si="138"/>
        <v>1</v>
      </c>
    </row>
    <row r="8863" spans="2:4" ht="13.8" x14ac:dyDescent="0.2">
      <c r="B8863" s="18">
        <v>8860</v>
      </c>
      <c r="C8863" s="2" t="str">
        <f>_xlfn.CONCAT(MONTH('Rates Database'!C8862),"-",'Rates Database'!B8862,"-",'Rates Database'!E8862,"-",'Rates Database'!G8862,"-",'Rates Database'!J8862)</f>
        <v>12-2020-National Grid-Residential-Auburn Muni Agg Rate</v>
      </c>
      <c r="D8863" s="2">
        <f t="shared" si="138"/>
        <v>1</v>
      </c>
    </row>
    <row r="8864" spans="2:4" ht="13.8" x14ac:dyDescent="0.2">
      <c r="B8864" s="18">
        <v>8861</v>
      </c>
      <c r="C8864" s="2" t="str">
        <f>_xlfn.CONCAT(MONTH('Rates Database'!C8863),"-",'Rates Database'!B8863,"-",'Rates Database'!E8863,"-",'Rates Database'!G8863,"-",'Rates Database'!J8863)</f>
        <v>12-2020-Eversource_EMA-Residential-Stoneham Muni Agg Rate</v>
      </c>
      <c r="D8864" s="2">
        <f t="shared" si="138"/>
        <v>1</v>
      </c>
    </row>
    <row r="8865" spans="2:4" ht="13.8" x14ac:dyDescent="0.2">
      <c r="B8865" s="18">
        <v>8862</v>
      </c>
      <c r="C8865" s="2" t="str">
        <f>_xlfn.CONCAT(MONTH('Rates Database'!C8864),"-",'Rates Database'!B8864,"-",'Rates Database'!E8864,"-",'Rates Database'!G8864,"-",'Rates Database'!J8864)</f>
        <v>12-2020-National Grid-Residential-Foxborough Muni Agg Rate</v>
      </c>
      <c r="D8865" s="2">
        <f t="shared" si="138"/>
        <v>1</v>
      </c>
    </row>
    <row r="8866" spans="2:4" ht="13.8" x14ac:dyDescent="0.2">
      <c r="B8866" s="18">
        <v>8863</v>
      </c>
      <c r="C8866" s="2" t="str">
        <f>_xlfn.CONCAT(MONTH('Rates Database'!C8865),"-",'Rates Database'!B8865,"-",'Rates Database'!E8865,"-",'Rates Database'!G8865,"-",'Rates Database'!J8865)</f>
        <v>12-2020-National Grid-Residential-Orange Muni Agg Rate</v>
      </c>
      <c r="D8866" s="2">
        <f t="shared" si="138"/>
        <v>1</v>
      </c>
    </row>
    <row r="8867" spans="2:4" ht="13.8" x14ac:dyDescent="0.2">
      <c r="B8867" s="18">
        <v>8864</v>
      </c>
      <c r="C8867" s="2" t="str">
        <f>_xlfn.CONCAT(MONTH('Rates Database'!C8866),"-",'Rates Database'!B8866,"-",'Rates Database'!E8866,"-",'Rates Database'!G8866,"-",'Rates Database'!J8866)</f>
        <v>12-2020-Eversource_EMA-Residential-Ashland Muni Agg Rate</v>
      </c>
      <c r="D8867" s="2">
        <f t="shared" si="138"/>
        <v>1</v>
      </c>
    </row>
    <row r="8868" spans="2:4" ht="13.8" x14ac:dyDescent="0.2">
      <c r="B8868" s="18">
        <v>8865</v>
      </c>
      <c r="C8868" s="2" t="str">
        <f>_xlfn.CONCAT(MONTH('Rates Database'!C8867),"-",'Rates Database'!B8867,"-",'Rates Database'!E8867,"-",'Rates Database'!G8867,"-",'Rates Database'!J8867)</f>
        <v>12-2020-National Grid-Residential-Westborough Muni Agg Rate</v>
      </c>
      <c r="D8868" s="2">
        <f t="shared" si="138"/>
        <v>1</v>
      </c>
    </row>
    <row r="8869" spans="2:4" ht="13.8" x14ac:dyDescent="0.2">
      <c r="B8869" s="18">
        <v>8866</v>
      </c>
      <c r="C8869" s="2" t="str">
        <f>_xlfn.CONCAT(MONTH('Rates Database'!C8868),"-",'Rates Database'!B8868,"-",'Rates Database'!E8868,"-",'Rates Database'!G8868,"-",'Rates Database'!J8868)</f>
        <v>12-2020-Eversource_EMA-Residential-Acushnet Muni Agg Rate</v>
      </c>
      <c r="D8869" s="2">
        <f t="shared" si="138"/>
        <v>1</v>
      </c>
    </row>
    <row r="8870" spans="2:4" ht="13.8" x14ac:dyDescent="0.2">
      <c r="B8870" s="18">
        <v>8867</v>
      </c>
      <c r="C8870" s="2" t="str">
        <f>_xlfn.CONCAT(MONTH('Rates Database'!C8869),"-",'Rates Database'!B8869,"-",'Rates Database'!E8869,"-",'Rates Database'!G8869,"-",'Rates Database'!J8869)</f>
        <v>12-2020-National Grid-Residential-Attleboro Muni Agg Rate</v>
      </c>
      <c r="D8870" s="2">
        <f t="shared" si="138"/>
        <v>1</v>
      </c>
    </row>
    <row r="8871" spans="2:4" ht="13.8" x14ac:dyDescent="0.2">
      <c r="B8871" s="18">
        <v>8868</v>
      </c>
      <c r="C8871" s="2" t="str">
        <f>_xlfn.CONCAT(MONTH('Rates Database'!C8870),"-",'Rates Database'!B8870,"-",'Rates Database'!E8870,"-",'Rates Database'!G8870,"-",'Rates Database'!J8870)</f>
        <v>12-2020-Eversource_EMA-Residential-Carver Muni Agg Rate</v>
      </c>
      <c r="D8871" s="2">
        <f t="shared" si="138"/>
        <v>1</v>
      </c>
    </row>
    <row r="8872" spans="2:4" ht="13.8" x14ac:dyDescent="0.2">
      <c r="B8872" s="18">
        <v>8869</v>
      </c>
      <c r="C8872" s="2" t="str">
        <f>_xlfn.CONCAT(MONTH('Rates Database'!C8871),"-",'Rates Database'!B8871,"-",'Rates Database'!E8871,"-",'Rates Database'!G8871,"-",'Rates Database'!J8871)</f>
        <v>12-2020-Eversource_EMA-Residential-Dartmouth Muni Agg Rate</v>
      </c>
      <c r="D8872" s="2">
        <f t="shared" si="138"/>
        <v>1</v>
      </c>
    </row>
    <row r="8873" spans="2:4" ht="13.8" x14ac:dyDescent="0.2">
      <c r="B8873" s="18">
        <v>8870</v>
      </c>
      <c r="C8873" s="2" t="str">
        <f>_xlfn.CONCAT(MONTH('Rates Database'!C8872),"-",'Rates Database'!B8872,"-",'Rates Database'!E8872,"-",'Rates Database'!G8872,"-",'Rates Database'!J8872)</f>
        <v>12-2020-National Grid-Residential-Dighton Muni Agg Rate</v>
      </c>
      <c r="D8873" s="2">
        <f t="shared" si="138"/>
        <v>1</v>
      </c>
    </row>
    <row r="8874" spans="2:4" ht="13.8" x14ac:dyDescent="0.2">
      <c r="B8874" s="18">
        <v>8871</v>
      </c>
      <c r="C8874" s="2" t="str">
        <f>_xlfn.CONCAT(MONTH('Rates Database'!C8873),"-",'Rates Database'!B8873,"-",'Rates Database'!E8873,"-",'Rates Database'!G8873,"-",'Rates Database'!J8873)</f>
        <v>12-2020-National Grid-Residential-Douglas Muni Agg Rate</v>
      </c>
      <c r="D8874" s="2">
        <f t="shared" si="138"/>
        <v>1</v>
      </c>
    </row>
    <row r="8875" spans="2:4" ht="13.8" x14ac:dyDescent="0.2">
      <c r="B8875" s="18">
        <v>8872</v>
      </c>
      <c r="C8875" s="2" t="str">
        <f>_xlfn.CONCAT(MONTH('Rates Database'!C8874),"-",'Rates Database'!B8874,"-",'Rates Database'!E8874,"-",'Rates Database'!G8874,"-",'Rates Database'!J8874)</f>
        <v>12-2020-National Grid-Residential-Dracut Muni Agg Rate</v>
      </c>
      <c r="D8875" s="2">
        <f t="shared" si="138"/>
        <v>1</v>
      </c>
    </row>
    <row r="8876" spans="2:4" ht="13.8" x14ac:dyDescent="0.2">
      <c r="B8876" s="18">
        <v>8873</v>
      </c>
      <c r="C8876" s="2" t="str">
        <f>_xlfn.CONCAT(MONTH('Rates Database'!C8875),"-",'Rates Database'!B8875,"-",'Rates Database'!E8875,"-",'Rates Database'!G8875,"-",'Rates Database'!J8875)</f>
        <v>12-2020-Eversource_EMA-Residential-Fairhaven Muni Agg Rate</v>
      </c>
      <c r="D8876" s="2">
        <f t="shared" si="138"/>
        <v>1</v>
      </c>
    </row>
    <row r="8877" spans="2:4" ht="13.8" x14ac:dyDescent="0.2">
      <c r="B8877" s="18">
        <v>8874</v>
      </c>
      <c r="C8877" s="2" t="str">
        <f>_xlfn.CONCAT(MONTH('Rates Database'!C8876),"-",'Rates Database'!B8876,"-",'Rates Database'!E8876,"-",'Rates Database'!G8876,"-",'Rates Database'!J8876)</f>
        <v>12-2020-National Grid-Residential-Fall River Muni Agg Rate</v>
      </c>
      <c r="D8877" s="2">
        <f t="shared" si="138"/>
        <v>1</v>
      </c>
    </row>
    <row r="8878" spans="2:4" ht="13.8" x14ac:dyDescent="0.2">
      <c r="B8878" s="18">
        <v>8875</v>
      </c>
      <c r="C8878" s="2" t="str">
        <f>_xlfn.CONCAT(MONTH('Rates Database'!C8877),"-",'Rates Database'!B8877,"-",'Rates Database'!E8877,"-",'Rates Database'!G8877,"-",'Rates Database'!J8877)</f>
        <v>12-2020-Eversource_EMA-Residential-Freetown Muni Agg Rate</v>
      </c>
      <c r="D8878" s="2">
        <f t="shared" si="138"/>
        <v>1</v>
      </c>
    </row>
    <row r="8879" spans="2:4" ht="13.8" x14ac:dyDescent="0.2">
      <c r="B8879" s="18">
        <v>8876</v>
      </c>
      <c r="C8879" s="2" t="str">
        <f>_xlfn.CONCAT(MONTH('Rates Database'!C8878),"-",'Rates Database'!B8878,"-",'Rates Database'!E8878,"-",'Rates Database'!G8878,"-",'Rates Database'!J8878)</f>
        <v>12-2020-Eversource_EMA-Residential-Mattapoisett Muni Agg Rate</v>
      </c>
      <c r="D8879" s="2">
        <f t="shared" si="138"/>
        <v>1</v>
      </c>
    </row>
    <row r="8880" spans="2:4" ht="13.8" x14ac:dyDescent="0.2">
      <c r="B8880" s="18">
        <v>8877</v>
      </c>
      <c r="C8880" s="2" t="str">
        <f>_xlfn.CONCAT(MONTH('Rates Database'!C8879),"-",'Rates Database'!B8879,"-",'Rates Database'!E8879,"-",'Rates Database'!G8879,"-",'Rates Database'!J8879)</f>
        <v>12-2020-Eversource_EMA-Residential-New Bedford Muni Agg Rate</v>
      </c>
      <c r="D8880" s="2">
        <f t="shared" si="138"/>
        <v>1</v>
      </c>
    </row>
    <row r="8881" spans="2:4" ht="13.8" x14ac:dyDescent="0.2">
      <c r="B8881" s="18">
        <v>8878</v>
      </c>
      <c r="C8881" s="2" t="str">
        <f>_xlfn.CONCAT(MONTH('Rates Database'!C8880),"-",'Rates Database'!B8880,"-",'Rates Database'!E8880,"-",'Rates Database'!G8880,"-",'Rates Database'!J8880)</f>
        <v>12-2020-National Grid-Residential-Northbridge Muni Agg Rate</v>
      </c>
      <c r="D8881" s="2">
        <f t="shared" si="138"/>
        <v>1</v>
      </c>
    </row>
    <row r="8882" spans="2:4" ht="13.8" x14ac:dyDescent="0.2">
      <c r="B8882" s="18">
        <v>8879</v>
      </c>
      <c r="C8882" s="2" t="str">
        <f>_xlfn.CONCAT(MONTH('Rates Database'!C8881),"-",'Rates Database'!B8881,"-",'Rates Database'!E8881,"-",'Rates Database'!G8881,"-",'Rates Database'!J8881)</f>
        <v>12-2020-National Grid-Residential-Norton Muni Agg Rate</v>
      </c>
      <c r="D8882" s="2">
        <f t="shared" si="138"/>
        <v>1</v>
      </c>
    </row>
    <row r="8883" spans="2:4" ht="13.8" x14ac:dyDescent="0.2">
      <c r="B8883" s="18">
        <v>8880</v>
      </c>
      <c r="C8883" s="2" t="str">
        <f>_xlfn.CONCAT(MONTH('Rates Database'!C8882),"-",'Rates Database'!B8882,"-",'Rates Database'!E8882,"-",'Rates Database'!G8882,"-",'Rates Database'!J8882)</f>
        <v>12-2020-National Grid-Residential-Plainville Muni Agg Rate</v>
      </c>
      <c r="D8883" s="2">
        <f t="shared" si="138"/>
        <v>1</v>
      </c>
    </row>
    <row r="8884" spans="2:4" ht="13.8" x14ac:dyDescent="0.2">
      <c r="B8884" s="18">
        <v>8881</v>
      </c>
      <c r="C8884" s="2" t="str">
        <f>_xlfn.CONCAT(MONTH('Rates Database'!C8883),"-",'Rates Database'!B8883,"-",'Rates Database'!E8883,"-",'Rates Database'!G8883,"-",'Rates Database'!J8883)</f>
        <v>12-2020-National Grid-Residential-Rehoboth Muni Agg Rate</v>
      </c>
      <c r="D8884" s="2">
        <f t="shared" si="138"/>
        <v>1</v>
      </c>
    </row>
    <row r="8885" spans="2:4" ht="13.8" x14ac:dyDescent="0.2">
      <c r="B8885" s="18">
        <v>8882</v>
      </c>
      <c r="C8885" s="2" t="str">
        <f>_xlfn.CONCAT(MONTH('Rates Database'!C8884),"-",'Rates Database'!B8884,"-",'Rates Database'!E8884,"-",'Rates Database'!G8884,"-",'Rates Database'!J8884)</f>
        <v>12-2020-National Grid-Residential-Seekonk Muni Agg Rate</v>
      </c>
      <c r="D8885" s="2">
        <f t="shared" si="138"/>
        <v>1</v>
      </c>
    </row>
    <row r="8886" spans="2:4" ht="13.8" x14ac:dyDescent="0.2">
      <c r="B8886" s="18">
        <v>8883</v>
      </c>
      <c r="C8886" s="2" t="str">
        <f>_xlfn.CONCAT(MONTH('Rates Database'!C8885),"-",'Rates Database'!B8885,"-",'Rates Database'!E8885,"-",'Rates Database'!G8885,"-",'Rates Database'!J8885)</f>
        <v>12-2020-National Grid-Residential-Somerset Muni Agg Rate</v>
      </c>
      <c r="D8886" s="2">
        <f t="shared" si="138"/>
        <v>1</v>
      </c>
    </row>
    <row r="8887" spans="2:4" ht="13.8" x14ac:dyDescent="0.2">
      <c r="B8887" s="18">
        <v>8884</v>
      </c>
      <c r="C8887" s="2" t="str">
        <f>_xlfn.CONCAT(MONTH('Rates Database'!C8886),"-",'Rates Database'!B8886,"-",'Rates Database'!E8886,"-",'Rates Database'!G8886,"-",'Rates Database'!J8886)</f>
        <v>12-2020-National Grid-Residential-Swansea Muni Agg Rate</v>
      </c>
      <c r="D8887" s="2">
        <f t="shared" si="138"/>
        <v>1</v>
      </c>
    </row>
    <row r="8888" spans="2:4" ht="13.8" x14ac:dyDescent="0.2">
      <c r="B8888" s="18">
        <v>8885</v>
      </c>
      <c r="C8888" s="2" t="str">
        <f>_xlfn.CONCAT(MONTH('Rates Database'!C8887),"-",'Rates Database'!B8887,"-",'Rates Database'!E8887,"-",'Rates Database'!G8887,"-",'Rates Database'!J8887)</f>
        <v>12-2020-National Grid-Residential-Westford Muni Agg Rate</v>
      </c>
      <c r="D8888" s="2">
        <f t="shared" si="138"/>
        <v>1</v>
      </c>
    </row>
    <row r="8889" spans="2:4" ht="13.8" x14ac:dyDescent="0.2">
      <c r="B8889" s="18">
        <v>8886</v>
      </c>
      <c r="C8889" s="2" t="str">
        <f>_xlfn.CONCAT(MONTH('Rates Database'!C8888),"-",'Rates Database'!B8888,"-",'Rates Database'!E8888,"-",'Rates Database'!G8888,"-",'Rates Database'!J8888)</f>
        <v>12-2020-Eversource_EMA-Residential-Westport Muni Agg Rate</v>
      </c>
      <c r="D8889" s="2">
        <f t="shared" si="138"/>
        <v>1</v>
      </c>
    </row>
    <row r="8890" spans="2:4" ht="13.8" x14ac:dyDescent="0.2">
      <c r="B8890" s="18">
        <v>8887</v>
      </c>
      <c r="C8890" s="2" t="str">
        <f>_xlfn.CONCAT(MONTH('Rates Database'!C8889),"-",'Rates Database'!B8889,"-",'Rates Database'!E8889,"-",'Rates Database'!G8889,"-",'Rates Database'!J8889)</f>
        <v>12-2020-Unitil-Residential-Ashby Muni Agg Rate</v>
      </c>
      <c r="D8890" s="2">
        <f t="shared" si="138"/>
        <v>1</v>
      </c>
    </row>
    <row r="8891" spans="2:4" ht="13.8" x14ac:dyDescent="0.2">
      <c r="B8891" s="18">
        <v>8888</v>
      </c>
      <c r="C8891" s="2" t="str">
        <f>_xlfn.CONCAT(MONTH('Rates Database'!C8890),"-",'Rates Database'!B8890,"-",'Rates Database'!E8890,"-",'Rates Database'!G8890,"-",'Rates Database'!J8890)</f>
        <v>12-2020-National Grid-Residential-West Brookfield Muni Agg Rate</v>
      </c>
      <c r="D8891" s="2">
        <f t="shared" si="138"/>
        <v>1</v>
      </c>
    </row>
    <row r="8892" spans="2:4" ht="13.8" x14ac:dyDescent="0.2">
      <c r="B8892" s="18">
        <v>8889</v>
      </c>
      <c r="C8892" s="2" t="str">
        <f>_xlfn.CONCAT(MONTH('Rates Database'!C8891),"-",'Rates Database'!B8891,"-",'Rates Database'!E8891,"-",'Rates Database'!G8891,"-",'Rates Database'!J8891)</f>
        <v>12-2020-Eversource_EMA-Residential-Somerville Muni Agg Rate</v>
      </c>
      <c r="D8892" s="2">
        <f t="shared" si="138"/>
        <v>1</v>
      </c>
    </row>
    <row r="8893" spans="2:4" ht="13.8" x14ac:dyDescent="0.2">
      <c r="B8893" s="18">
        <v>8890</v>
      </c>
      <c r="C8893" s="2" t="str">
        <f>_xlfn.CONCAT(MONTH('Rates Database'!C8892),"-",'Rates Database'!B8892,"-",'Rates Database'!E8892,"-",'Rates Database'!G8892,"-",'Rates Database'!J8892)</f>
        <v>12-2020-National Grid-Residential-Gardner Muni Agg Rate</v>
      </c>
      <c r="D8893" s="2">
        <f t="shared" si="138"/>
        <v>1</v>
      </c>
    </row>
    <row r="8894" spans="2:4" ht="13.8" x14ac:dyDescent="0.2">
      <c r="B8894" s="18">
        <v>8891</v>
      </c>
      <c r="C8894" s="2" t="str">
        <f>_xlfn.CONCAT(MONTH('Rates Database'!C8893),"-",'Rates Database'!B8893,"-",'Rates Database'!E8893,"-",'Rates Database'!G8893,"-",'Rates Database'!J8893)</f>
        <v>12-2020-National Grid-Residential-Melrose Muni Agg Rate</v>
      </c>
      <c r="D8894" s="2">
        <f t="shared" si="138"/>
        <v>1</v>
      </c>
    </row>
    <row r="8895" spans="2:4" ht="13.8" x14ac:dyDescent="0.2">
      <c r="B8895" s="18">
        <v>8892</v>
      </c>
      <c r="C8895" s="2" t="str">
        <f>_xlfn.CONCAT(MONTH('Rates Database'!C8894),"-",'Rates Database'!B8894,"-",'Rates Database'!E8894,"-",'Rates Database'!G8894,"-",'Rates Database'!J8894)</f>
        <v>12-2020-Eversource_EMA-Residential-Kingston Muni Agg Rate</v>
      </c>
      <c r="D8895" s="2">
        <f t="shared" si="138"/>
        <v>1</v>
      </c>
    </row>
    <row r="8896" spans="2:4" ht="13.8" x14ac:dyDescent="0.2">
      <c r="B8896" s="18">
        <v>8893</v>
      </c>
      <c r="C8896" s="2" t="str">
        <f>_xlfn.CONCAT(MONTH('Rates Database'!C8895),"-",'Rates Database'!B8895,"-",'Rates Database'!E8895,"-",'Rates Database'!G8895,"-",'Rates Database'!J8895)</f>
        <v>12-2020-National Grid-Residential-Pembroke Muni Agg Rate</v>
      </c>
      <c r="D8896" s="2">
        <f t="shared" si="138"/>
        <v>1</v>
      </c>
    </row>
    <row r="8897" spans="2:4" ht="13.8" x14ac:dyDescent="0.2">
      <c r="B8897" s="18">
        <v>8894</v>
      </c>
      <c r="C8897" s="2" t="str">
        <f>_xlfn.CONCAT(MONTH('Rates Database'!C8896),"-",'Rates Database'!B8896,"-",'Rates Database'!E8896,"-",'Rates Database'!G8896,"-",'Rates Database'!J8896)</f>
        <v>12-2020-Eversource_WMA-Residential-Greenfield Muni Agg Rate</v>
      </c>
      <c r="D8897" s="2">
        <f t="shared" si="138"/>
        <v>1</v>
      </c>
    </row>
    <row r="8898" spans="2:4" ht="13.8" x14ac:dyDescent="0.2">
      <c r="B8898" s="18">
        <v>8895</v>
      </c>
      <c r="C8898" s="2" t="str">
        <f>_xlfn.CONCAT(MONTH('Rates Database'!C8897),"-",'Rates Database'!B8897,"-",'Rates Database'!E8897,"-",'Rates Database'!G8897,"-",'Rates Database'!J8897)</f>
        <v>12-2020-Eversource_EMA-Residential-Dedham Muni Agg Rate</v>
      </c>
      <c r="D8898" s="2">
        <f t="shared" si="138"/>
        <v>1</v>
      </c>
    </row>
    <row r="8899" spans="2:4" ht="13.8" x14ac:dyDescent="0.2">
      <c r="B8899" s="18">
        <v>8896</v>
      </c>
      <c r="C8899" s="2" t="str">
        <f>_xlfn.CONCAT(MONTH('Rates Database'!C8898),"-",'Rates Database'!B8898,"-",'Rates Database'!E8898,"-",'Rates Database'!G8898,"-",'Rates Database'!J8898)</f>
        <v>12-2020-National Grid-Residential-Avon Muni Agg Rate</v>
      </c>
      <c r="D8899" s="2">
        <f t="shared" si="138"/>
        <v>1</v>
      </c>
    </row>
    <row r="8900" spans="2:4" ht="13.8" x14ac:dyDescent="0.2">
      <c r="B8900" s="18">
        <v>8897</v>
      </c>
      <c r="C8900" s="2" t="str">
        <f>_xlfn.CONCAT(MONTH('Rates Database'!C8899),"-",'Rates Database'!B8899,"-",'Rates Database'!E8899,"-",'Rates Database'!G8899,"-",'Rates Database'!J8899)</f>
        <v>12-2020-National Grid-Residential-Billerica Muni Agg Rate</v>
      </c>
      <c r="D8900" s="2">
        <f t="shared" si="138"/>
        <v>1</v>
      </c>
    </row>
    <row r="8901" spans="2:4" ht="13.8" x14ac:dyDescent="0.2">
      <c r="B8901" s="18">
        <v>8898</v>
      </c>
      <c r="C8901" s="2" t="str">
        <f>_xlfn.CONCAT(MONTH('Rates Database'!C8900),"-",'Rates Database'!B8900,"-",'Rates Database'!E8900,"-",'Rates Database'!G8900,"-",'Rates Database'!J8900)</f>
        <v>12-2020-National Grid-Residential-Harvard Muni Agg Rate</v>
      </c>
      <c r="D8901" s="2">
        <f t="shared" ref="D8901:D8964" si="139">COUNTIF($C$4:$C$10092,C8901)</f>
        <v>1</v>
      </c>
    </row>
    <row r="8902" spans="2:4" ht="13.8" x14ac:dyDescent="0.2">
      <c r="B8902" s="18">
        <v>8899</v>
      </c>
      <c r="C8902" s="2" t="str">
        <f>_xlfn.CONCAT(MONTH('Rates Database'!C8901),"-",'Rates Database'!B8901,"-",'Rates Database'!E8901,"-",'Rates Database'!G8901,"-",'Rates Database'!J8901)</f>
        <v>12-2020-National Grid-Residential-Williamstown Muni Agg Rate</v>
      </c>
      <c r="D8902" s="2">
        <f t="shared" si="139"/>
        <v>1</v>
      </c>
    </row>
    <row r="8903" spans="2:4" ht="13.8" x14ac:dyDescent="0.2">
      <c r="B8903" s="18">
        <v>8900</v>
      </c>
      <c r="C8903" s="2" t="str">
        <f>_xlfn.CONCAT(MONTH('Rates Database'!C8902),"-",'Rates Database'!B8902,"-",'Rates Database'!E8902,"-",'Rates Database'!G8902,"-",'Rates Database'!J8902)</f>
        <v>12-2020-National Grid-Residential-Heath Muni Agg Rate</v>
      </c>
      <c r="D8903" s="2">
        <f t="shared" si="139"/>
        <v>1</v>
      </c>
    </row>
    <row r="8904" spans="2:4" ht="13.8" x14ac:dyDescent="0.2">
      <c r="B8904" s="18">
        <v>8901</v>
      </c>
      <c r="C8904" s="2" t="str">
        <f>_xlfn.CONCAT(MONTH('Rates Database'!C8903),"-",'Rates Database'!B8903,"-",'Rates Database'!E8903,"-",'Rates Database'!G8903,"-",'Rates Database'!J8903)</f>
        <v>12-2020-National Grid-Residential-Tewksbury Muni Agg Rate</v>
      </c>
      <c r="D8904" s="2">
        <f t="shared" si="139"/>
        <v>1</v>
      </c>
    </row>
    <row r="8905" spans="2:4" ht="13.8" x14ac:dyDescent="0.2">
      <c r="B8905" s="18">
        <v>8902</v>
      </c>
      <c r="C8905" s="2" t="str">
        <f>_xlfn.CONCAT(MONTH('Rates Database'!C8904),"-",'Rates Database'!B8904,"-",'Rates Database'!E8904,"-",'Rates Database'!G8904,"-",'Rates Database'!J8904)</f>
        <v>12-2020-National Grid-Residential-Tyngsborough Muni Agg Rate</v>
      </c>
      <c r="D8905" s="2">
        <f t="shared" si="139"/>
        <v>1</v>
      </c>
    </row>
    <row r="8906" spans="2:4" ht="13.8" x14ac:dyDescent="0.2">
      <c r="B8906" s="18">
        <v>8903</v>
      </c>
      <c r="C8906" s="2" t="str">
        <f>_xlfn.CONCAT(MONTH('Rates Database'!C8905),"-",'Rates Database'!B8905,"-",'Rates Database'!E8905,"-",'Rates Database'!G8905,"-",'Rates Database'!J8905)</f>
        <v>12-2020-Eversource_WMA-Residential-Dalton Muni Agg Rate</v>
      </c>
      <c r="D8906" s="2">
        <f t="shared" si="139"/>
        <v>1</v>
      </c>
    </row>
    <row r="8907" spans="2:4" ht="13.8" x14ac:dyDescent="0.2">
      <c r="B8907" s="18">
        <v>8904</v>
      </c>
      <c r="C8907" s="2" t="str">
        <f>_xlfn.CONCAT(MONTH('Rates Database'!C8906),"-",'Rates Database'!B8906,"-",'Rates Database'!E8906,"-",'Rates Database'!G8906,"-",'Rates Database'!J8906)</f>
        <v>12-2020-Eversource_EMA-Residential-Sudbury Muni Agg Rate</v>
      </c>
      <c r="D8907" s="2">
        <f t="shared" si="139"/>
        <v>1</v>
      </c>
    </row>
    <row r="8908" spans="2:4" ht="13.8" x14ac:dyDescent="0.2">
      <c r="B8908" s="18">
        <v>8905</v>
      </c>
      <c r="C8908" s="2" t="str">
        <f>_xlfn.CONCAT(MONTH('Rates Database'!C8907),"-",'Rates Database'!B8907,"-",'Rates Database'!E8907,"-",'Rates Database'!G8907,"-",'Rates Database'!J8907)</f>
        <v>12-2020-National Grid-Residential-Halifax Muni Agg Rate</v>
      </c>
      <c r="D8908" s="2">
        <f t="shared" si="139"/>
        <v>1</v>
      </c>
    </row>
    <row r="8909" spans="2:4" ht="13.8" x14ac:dyDescent="0.2">
      <c r="B8909" s="18">
        <v>8906</v>
      </c>
      <c r="C8909" s="2" t="str">
        <f>_xlfn.CONCAT(MONTH('Rates Database'!C8908),"-",'Rates Database'!B8908,"-",'Rates Database'!E8908,"-",'Rates Database'!G8908,"-",'Rates Database'!J8908)</f>
        <v>12-2020-National Grid-Residential-Franklin Muni Agg Rate</v>
      </c>
      <c r="D8909" s="2">
        <f t="shared" si="139"/>
        <v>1</v>
      </c>
    </row>
    <row r="8910" spans="2:4" ht="13.8" x14ac:dyDescent="0.2">
      <c r="B8910" s="18">
        <v>8907</v>
      </c>
      <c r="C8910" s="2" t="str">
        <f>_xlfn.CONCAT(MONTH('Rates Database'!C8909),"-",'Rates Database'!B8909,"-",'Rates Database'!E8909,"-",'Rates Database'!G8909,"-",'Rates Database'!J8909)</f>
        <v>12-2020-National Grid-Residential-Rockland Muni Agg Rate</v>
      </c>
      <c r="D8910" s="2">
        <f t="shared" si="139"/>
        <v>1</v>
      </c>
    </row>
    <row r="8911" spans="2:4" ht="13.8" x14ac:dyDescent="0.2">
      <c r="B8911" s="18">
        <v>8908</v>
      </c>
      <c r="C8911" s="2" t="str">
        <f>_xlfn.CONCAT(MONTH('Rates Database'!C8910),"-",'Rates Database'!B8910,"-",'Rates Database'!E8910,"-",'Rates Database'!G8910,"-",'Rates Database'!J8910)</f>
        <v>12-2020-Eversource_EMA-Residential-Wareham Muni Agg Rate</v>
      </c>
      <c r="D8911" s="2">
        <f t="shared" si="139"/>
        <v>1</v>
      </c>
    </row>
    <row r="8912" spans="2:4" ht="13.8" x14ac:dyDescent="0.2">
      <c r="B8912" s="18">
        <v>8909</v>
      </c>
      <c r="C8912" s="2" t="str">
        <f>_xlfn.CONCAT(MONTH('Rates Database'!C8911),"-",'Rates Database'!B8911,"-",'Rates Database'!E8911,"-",'Rates Database'!G8911,"-",'Rates Database'!J8911)</f>
        <v>12-2020-National Grid-Residential-Egremont Muni Agg Rate</v>
      </c>
      <c r="D8912" s="2">
        <f t="shared" si="139"/>
        <v>1</v>
      </c>
    </row>
    <row r="8913" spans="2:4" ht="13.8" x14ac:dyDescent="0.2">
      <c r="B8913" s="18">
        <v>8910</v>
      </c>
      <c r="C8913" s="2" t="str">
        <f>_xlfn.CONCAT(MONTH('Rates Database'!C8912),"-",'Rates Database'!B8912,"-",'Rates Database'!E8912,"-",'Rates Database'!G8912,"-",'Rates Database'!J8912)</f>
        <v>12-2020-National Grid-Residential-North Andover Muni Agg Rate</v>
      </c>
      <c r="D8913" s="2">
        <f t="shared" si="139"/>
        <v>1</v>
      </c>
    </row>
    <row r="8914" spans="2:4" ht="13.8" x14ac:dyDescent="0.2">
      <c r="B8914" s="18">
        <v>8911</v>
      </c>
      <c r="C8914" s="2" t="str">
        <f>_xlfn.CONCAT(MONTH('Rates Database'!C8913),"-",'Rates Database'!B8913,"-",'Rates Database'!E8913,"-",'Rates Database'!G8913,"-",'Rates Database'!J8913)</f>
        <v>12-2020-National Grid-Residential-Haverhill Muni Agg Rate</v>
      </c>
      <c r="D8914" s="2">
        <f t="shared" si="139"/>
        <v>1</v>
      </c>
    </row>
    <row r="8915" spans="2:4" ht="13.8" x14ac:dyDescent="0.2">
      <c r="B8915" s="18">
        <v>8912</v>
      </c>
      <c r="C8915" s="2" t="str">
        <f>_xlfn.CONCAT(MONTH('Rates Database'!C8914),"-",'Rates Database'!B8914,"-",'Rates Database'!E8914,"-",'Rates Database'!G8914,"-",'Rates Database'!J8914)</f>
        <v>12-2020-National Grid-Residential-Grafton Muni Agg Rate</v>
      </c>
      <c r="D8915" s="2">
        <f t="shared" si="139"/>
        <v>1</v>
      </c>
    </row>
    <row r="8916" spans="2:4" ht="13.8" x14ac:dyDescent="0.2">
      <c r="B8916" s="18">
        <v>8913</v>
      </c>
      <c r="C8916" s="2" t="str">
        <f>_xlfn.CONCAT(MONTH('Rates Database'!C8915),"-",'Rates Database'!B8915,"-",'Rates Database'!E8915,"-",'Rates Database'!G8915,"-",'Rates Database'!J8915)</f>
        <v>12-2020-National Grid-Residential-Southborough Muni Agg Rate</v>
      </c>
      <c r="D8916" s="2">
        <f t="shared" si="139"/>
        <v>1</v>
      </c>
    </row>
    <row r="8917" spans="2:4" ht="13.8" x14ac:dyDescent="0.2">
      <c r="B8917" s="18">
        <v>8914</v>
      </c>
      <c r="C8917" s="2" t="str">
        <f>_xlfn.CONCAT(MONTH('Rates Database'!C8916),"-",'Rates Database'!B8916,"-",'Rates Database'!E8916,"-",'Rates Database'!G8916,"-",'Rates Database'!J8916)</f>
        <v>12-2020-National Grid-Residential-Sutton Muni Agg Rate</v>
      </c>
      <c r="D8917" s="2">
        <f t="shared" si="139"/>
        <v>1</v>
      </c>
    </row>
    <row r="8918" spans="2:4" ht="13.8" x14ac:dyDescent="0.2">
      <c r="B8918" s="18">
        <v>8915</v>
      </c>
      <c r="C8918" s="2" t="str">
        <f>_xlfn.CONCAT(MONTH('Rates Database'!C8917),"-",'Rates Database'!B8917,"-",'Rates Database'!E8917,"-",'Rates Database'!G8917,"-",'Rates Database'!J8917)</f>
        <v>12-2020-Eversource_EMA-Residential-Carlisle Muni Agg Rate</v>
      </c>
      <c r="D8918" s="2">
        <f t="shared" si="139"/>
        <v>1</v>
      </c>
    </row>
    <row r="8919" spans="2:4" ht="13.8" x14ac:dyDescent="0.2">
      <c r="B8919" s="18">
        <v>8916</v>
      </c>
      <c r="C8919" s="2" t="str">
        <f>_xlfn.CONCAT(MONTH('Rates Database'!C8918),"-",'Rates Database'!B8918,"-",'Rates Database'!E8918,"-",'Rates Database'!G8918,"-",'Rates Database'!J8918)</f>
        <v>12-2020-Eversource_EMA-Residential-Acton Muni Agg Rate</v>
      </c>
      <c r="D8919" s="2">
        <f t="shared" si="139"/>
        <v>1</v>
      </c>
    </row>
    <row r="8920" spans="2:4" ht="13.8" x14ac:dyDescent="0.2">
      <c r="B8920" s="18">
        <v>8917</v>
      </c>
      <c r="C8920" s="2" t="str">
        <f>_xlfn.CONCAT(MONTH('Rates Database'!C8919),"-",'Rates Database'!B8919,"-",'Rates Database'!E8919,"-",'Rates Database'!G8919,"-",'Rates Database'!J8919)</f>
        <v>12-2020-Unitil-Residential-Lunenburg Muni Agg Rate</v>
      </c>
      <c r="D8920" s="2">
        <f t="shared" si="139"/>
        <v>1</v>
      </c>
    </row>
    <row r="8921" spans="2:4" ht="13.8" x14ac:dyDescent="0.2">
      <c r="B8921" s="18">
        <v>8918</v>
      </c>
      <c r="C8921" s="2" t="str">
        <f>_xlfn.CONCAT(MONTH('Rates Database'!C8920),"-",'Rates Database'!B8920,"-",'Rates Database'!E8920,"-",'Rates Database'!G8920,"-",'Rates Database'!J8920)</f>
        <v>12-2020-Eversource_EMA-Residential-Arlington Muni Agg Rate</v>
      </c>
      <c r="D8921" s="2">
        <f t="shared" si="139"/>
        <v>1</v>
      </c>
    </row>
    <row r="8922" spans="2:4" ht="13.8" x14ac:dyDescent="0.2">
      <c r="B8922" s="18">
        <v>8919</v>
      </c>
      <c r="C8922" s="2" t="str">
        <f>_xlfn.CONCAT(MONTH('Rates Database'!C8921),"-",'Rates Database'!B8921,"-",'Rates Database'!E8921,"-",'Rates Database'!G8921,"-",'Rates Database'!J8921)</f>
        <v>12-2020-Eversource_EMA-Residential-Plympton Muni Agg Rate</v>
      </c>
      <c r="D8922" s="2">
        <f t="shared" si="139"/>
        <v>1</v>
      </c>
    </row>
    <row r="8923" spans="2:4" ht="13.8" x14ac:dyDescent="0.2">
      <c r="B8923" s="18">
        <v>8920</v>
      </c>
      <c r="C8923" s="2" t="str">
        <f>_xlfn.CONCAT(MONTH('Rates Database'!C8922),"-",'Rates Database'!B8922,"-",'Rates Database'!E8922,"-",'Rates Database'!G8922,"-",'Rates Database'!J8922)</f>
        <v>12-2020-National Grid-Residential-Salisbury Muni Agg Rate</v>
      </c>
      <c r="D8923" s="2">
        <f t="shared" si="139"/>
        <v>1</v>
      </c>
    </row>
    <row r="8924" spans="2:4" ht="13.8" x14ac:dyDescent="0.2">
      <c r="B8924" s="18">
        <v>8921</v>
      </c>
      <c r="C8924" s="2" t="str">
        <f>_xlfn.CONCAT(MONTH('Rates Database'!C8923),"-",'Rates Database'!B8923,"-",'Rates Database'!E8923,"-",'Rates Database'!G8923,"-",'Rates Database'!J8923)</f>
        <v>12-2020-National Grid-Residential-Gloucester Muni Agg Rate</v>
      </c>
      <c r="D8924" s="2">
        <f t="shared" si="139"/>
        <v>1</v>
      </c>
    </row>
    <row r="8925" spans="2:4" ht="13.8" x14ac:dyDescent="0.2">
      <c r="B8925" s="18">
        <v>8922</v>
      </c>
      <c r="C8925" s="2" t="str">
        <f>_xlfn.CONCAT(MONTH('Rates Database'!C8924),"-",'Rates Database'!B8924,"-",'Rates Database'!E8924,"-",'Rates Database'!G8924,"-",'Rates Database'!J8924)</f>
        <v>12-2020-Eversource_EMA-Residential-Bedford Muni Agg Rate</v>
      </c>
      <c r="D8925" s="2">
        <f t="shared" si="139"/>
        <v>1</v>
      </c>
    </row>
    <row r="8926" spans="2:4" ht="13.8" x14ac:dyDescent="0.2">
      <c r="B8926" s="18">
        <v>8923</v>
      </c>
      <c r="C8926" s="2" t="str">
        <f>_xlfn.CONCAT(MONTH('Rates Database'!C8925),"-",'Rates Database'!B8925,"-",'Rates Database'!E8925,"-",'Rates Database'!G8925,"-",'Rates Database'!J8925)</f>
        <v>12-2020-National Grid-Residential-Salem Muni Agg Rate</v>
      </c>
      <c r="D8926" s="2">
        <f t="shared" si="139"/>
        <v>1</v>
      </c>
    </row>
    <row r="8927" spans="2:4" ht="13.8" x14ac:dyDescent="0.2">
      <c r="B8927" s="18">
        <v>8924</v>
      </c>
      <c r="C8927" s="2" t="str">
        <f>_xlfn.CONCAT(MONTH('Rates Database'!C8926),"-",'Rates Database'!B8926,"-",'Rates Database'!E8926,"-",'Rates Database'!G8926,"-",'Rates Database'!J8926)</f>
        <v>12-2020-Eversource_EMA-Residential-Cambridge Muni Agg Rate</v>
      </c>
      <c r="D8927" s="2">
        <f t="shared" si="139"/>
        <v>1</v>
      </c>
    </row>
    <row r="8928" spans="2:4" ht="13.8" x14ac:dyDescent="0.2">
      <c r="B8928" s="18">
        <v>8925</v>
      </c>
      <c r="C8928" s="2" t="str">
        <f>_xlfn.CONCAT(MONTH('Rates Database'!C8927),"-",'Rates Database'!B8927,"-",'Rates Database'!E8927,"-",'Rates Database'!G8927,"-",'Rates Database'!J8927)</f>
        <v>12-2020-Eversource_EMA-Residential-Winchester Muni Agg Rate</v>
      </c>
      <c r="D8928" s="2">
        <f t="shared" si="139"/>
        <v>1</v>
      </c>
    </row>
    <row r="8929" spans="2:4" ht="13.8" x14ac:dyDescent="0.2">
      <c r="B8929" s="18">
        <v>8926</v>
      </c>
      <c r="C8929" s="2" t="str">
        <f>_xlfn.CONCAT(MONTH('Rates Database'!C8928),"-",'Rates Database'!B8928,"-",'Rates Database'!E8928,"-",'Rates Database'!G8928,"-",'Rates Database'!J8928)</f>
        <v>12-2020-National Grid-Residential-Berlin Muni Agg Rate</v>
      </c>
      <c r="D8929" s="2">
        <f t="shared" si="139"/>
        <v>1</v>
      </c>
    </row>
    <row r="8930" spans="2:4" ht="13.8" x14ac:dyDescent="0.2">
      <c r="B8930" s="18">
        <v>8927</v>
      </c>
      <c r="C8930" s="2" t="str">
        <f>_xlfn.CONCAT(MONTH('Rates Database'!C8929),"-",'Rates Database'!B8929,"-",'Rates Database'!E8929,"-",'Rates Database'!G8929,"-",'Rates Database'!J8929)</f>
        <v>12-2020-National Grid-Residential-Bellingham Muni Agg Rate</v>
      </c>
      <c r="D8930" s="2">
        <f t="shared" si="139"/>
        <v>1</v>
      </c>
    </row>
    <row r="8931" spans="2:4" ht="13.8" x14ac:dyDescent="0.2">
      <c r="B8931" s="18">
        <v>8928</v>
      </c>
      <c r="C8931" s="2" t="str">
        <f>_xlfn.CONCAT(MONTH('Rates Database'!C8930),"-",'Rates Database'!B8930,"-",'Rates Database'!E8930,"-",'Rates Database'!G8930,"-",'Rates Database'!J8930)</f>
        <v>12-2020-Eversource_EMA-Residential-Natick Muni Agg Rate</v>
      </c>
      <c r="D8931" s="2">
        <f t="shared" si="139"/>
        <v>1</v>
      </c>
    </row>
    <row r="8932" spans="2:4" ht="13.8" x14ac:dyDescent="0.2">
      <c r="B8932" s="18">
        <v>8929</v>
      </c>
      <c r="C8932" s="2" t="str">
        <f>_xlfn.CONCAT(MONTH('Rates Database'!C8931),"-",'Rates Database'!B8931,"-",'Rates Database'!E8931,"-",'Rates Database'!G8931,"-",'Rates Database'!J8931)</f>
        <v>12-2020-National Grid-Residential-Nantucket Muni Agg Rate</v>
      </c>
      <c r="D8932" s="2">
        <f t="shared" si="139"/>
        <v>1</v>
      </c>
    </row>
    <row r="8933" spans="2:4" ht="13.8" x14ac:dyDescent="0.2">
      <c r="B8933" s="18">
        <v>8930</v>
      </c>
      <c r="C8933" s="2" t="str">
        <f>_xlfn.CONCAT(MONTH('Rates Database'!C8932),"-",'Rates Database'!B8932,"-",'Rates Database'!E8932,"-",'Rates Database'!G8932,"-",'Rates Database'!J8932)</f>
        <v>12-2020-National Grid-Residential-West Bridgewater Muni Agg Rate</v>
      </c>
      <c r="D8933" s="2">
        <f t="shared" si="139"/>
        <v>1</v>
      </c>
    </row>
    <row r="8934" spans="2:4" ht="13.8" x14ac:dyDescent="0.2">
      <c r="B8934" s="18">
        <v>8931</v>
      </c>
      <c r="C8934" s="2" t="str">
        <f>_xlfn.CONCAT(MONTH('Rates Database'!C8933),"-",'Rates Database'!B8933,"-",'Rates Database'!E8933,"-",'Rates Database'!G8933,"-",'Rates Database'!J8933)</f>
        <v>12-2020-Eversource_EMA-Residential-Newton Muni Agg Rate</v>
      </c>
      <c r="D8934" s="2">
        <f t="shared" si="139"/>
        <v>1</v>
      </c>
    </row>
    <row r="8935" spans="2:4" ht="13.8" x14ac:dyDescent="0.2">
      <c r="B8935" s="18">
        <v>8932</v>
      </c>
      <c r="C8935" s="2" t="str">
        <f>_xlfn.CONCAT(MONTH('Rates Database'!C8934),"-",'Rates Database'!B8934,"-",'Rates Database'!E8934,"-",'Rates Database'!G8934,"-",'Rates Database'!J8934)</f>
        <v>12-2020-National Grid-Residential-Hamilton Muni Agg Rate</v>
      </c>
      <c r="D8935" s="2">
        <f t="shared" si="139"/>
        <v>1</v>
      </c>
    </row>
    <row r="8936" spans="2:4" ht="13.8" x14ac:dyDescent="0.2">
      <c r="B8936" s="18">
        <v>8933</v>
      </c>
      <c r="C8936" s="2" t="str">
        <f>_xlfn.CONCAT(MONTH('Rates Database'!C8935),"-",'Rates Database'!B8935,"-",'Rates Database'!E8935,"-",'Rates Database'!G8935,"-",'Rates Database'!J8935)</f>
        <v>12-2020-National Grid-Residential-Millville Muni Agg Rate</v>
      </c>
      <c r="D8936" s="2">
        <f t="shared" si="139"/>
        <v>1</v>
      </c>
    </row>
    <row r="8937" spans="2:4" ht="13.8" x14ac:dyDescent="0.2">
      <c r="B8937" s="18">
        <v>8934</v>
      </c>
      <c r="C8937" s="2" t="str">
        <f>_xlfn.CONCAT(MONTH('Rates Database'!C8936),"-",'Rates Database'!B8936,"-",'Rates Database'!E8936,"-",'Rates Database'!G8936,"-",'Rates Database'!J8936)</f>
        <v>12-2020-National Grid-Residential-Worcester Muni Agg Rate</v>
      </c>
      <c r="D8937" s="2">
        <f t="shared" si="139"/>
        <v>1</v>
      </c>
    </row>
    <row r="8938" spans="2:4" ht="13.8" x14ac:dyDescent="0.2">
      <c r="B8938" s="18">
        <v>8935</v>
      </c>
      <c r="C8938" s="2" t="str">
        <f>_xlfn.CONCAT(MONTH('Rates Database'!C8937),"-",'Rates Database'!B8937,"-",'Rates Database'!E8937,"-",'Rates Database'!G8937,"-",'Rates Database'!J8937)</f>
        <v>12-2020-National Grid-Residential-Swampscott Muni Agg Rate</v>
      </c>
      <c r="D8938" s="2">
        <f t="shared" si="139"/>
        <v>1</v>
      </c>
    </row>
    <row r="8939" spans="2:4" ht="13.8" x14ac:dyDescent="0.2">
      <c r="B8939" s="18">
        <v>8936</v>
      </c>
      <c r="C8939" s="2" t="str">
        <f>_xlfn.CONCAT(MONTH('Rates Database'!C8938),"-",'Rates Database'!B8938,"-",'Rates Database'!E8938,"-",'Rates Database'!G8938,"-",'Rates Database'!J8938)</f>
        <v>12-2020-Eversource_EMA-Residential-Watertown Muni Agg Rate</v>
      </c>
      <c r="D8939" s="2">
        <f t="shared" si="139"/>
        <v>1</v>
      </c>
    </row>
    <row r="8940" spans="2:4" ht="13.8" x14ac:dyDescent="0.2">
      <c r="B8940" s="18">
        <v>8937</v>
      </c>
      <c r="C8940" s="2" t="str">
        <f>_xlfn.CONCAT(MONTH('Rates Database'!C8939),"-",'Rates Database'!B8939,"-",'Rates Database'!E8939,"-",'Rates Database'!G8939,"-",'Rates Database'!J8939)</f>
        <v>12-2020-National Grid-Residential-Medford Muni Agg Rate</v>
      </c>
      <c r="D8940" s="2">
        <f t="shared" si="139"/>
        <v>1</v>
      </c>
    </row>
    <row r="8941" spans="2:4" ht="13.8" x14ac:dyDescent="0.2">
      <c r="B8941" s="18">
        <v>8938</v>
      </c>
      <c r="C8941" s="2" t="str">
        <f>_xlfn.CONCAT(MONTH('Rates Database'!C8940),"-",'Rates Database'!B8940,"-",'Rates Database'!E8940,"-",'Rates Database'!G8940,"-",'Rates Database'!J8940)</f>
        <v>12-2020-Eversource_EMA-Residential-Walpole Muni Agg Rate</v>
      </c>
      <c r="D8941" s="2">
        <f t="shared" si="139"/>
        <v>1</v>
      </c>
    </row>
    <row r="8942" spans="2:4" ht="13.8" x14ac:dyDescent="0.2">
      <c r="B8942" s="18">
        <v>8939</v>
      </c>
      <c r="C8942" s="2" t="str">
        <f>_xlfn.CONCAT(MONTH('Rates Database'!C8941),"-",'Rates Database'!B8941,"-",'Rates Database'!E8941,"-",'Rates Database'!G8941,"-",'Rates Database'!J8941)</f>
        <v>12-2020-Eversource_EMA-Residential-Brookline Muni Agg Rate</v>
      </c>
      <c r="D8942" s="2">
        <f t="shared" si="139"/>
        <v>1</v>
      </c>
    </row>
    <row r="8943" spans="2:4" ht="13.8" x14ac:dyDescent="0.2">
      <c r="B8943" s="18">
        <v>8940</v>
      </c>
      <c r="C8943" s="2" t="str">
        <f>_xlfn.CONCAT(MONTH('Rates Database'!C8942),"-",'Rates Database'!B8942,"-",'Rates Database'!E8942,"-",'Rates Database'!G8942,"-",'Rates Database'!J8942)</f>
        <v>12-2020-Eversource_EMA-Residential-Lexington Muni Agg Rate</v>
      </c>
      <c r="D8943" s="2">
        <f t="shared" si="139"/>
        <v>1</v>
      </c>
    </row>
    <row r="8944" spans="2:4" ht="13.8" x14ac:dyDescent="0.2">
      <c r="B8944" s="18">
        <v>8941</v>
      </c>
      <c r="C8944" s="2" t="str">
        <f>_xlfn.CONCAT(MONTH('Rates Database'!C8943),"-",'Rates Database'!B8943,"-",'Rates Database'!E8943,"-",'Rates Database'!G8943,"-",'Rates Database'!J8943)</f>
        <v>12-2020-National Grid-Residential-Lowell Muni Agg Rate</v>
      </c>
      <c r="D8944" s="2">
        <f t="shared" si="139"/>
        <v>1</v>
      </c>
    </row>
    <row r="8945" spans="2:4" ht="13.8" x14ac:dyDescent="0.2">
      <c r="B8945" s="18">
        <v>8942</v>
      </c>
      <c r="C8945" s="2" t="str">
        <f>_xlfn.CONCAT(MONTH('Rates Database'!C8944),"-",'Rates Database'!B8944,"-",'Rates Database'!E8944,"-",'Rates Database'!G8944,"-",'Rates Database'!J8944)</f>
        <v>1-2021-National Grid-Residential-Wendell Muni Agg Rate</v>
      </c>
      <c r="D8945" s="2">
        <f t="shared" si="139"/>
        <v>1</v>
      </c>
    </row>
    <row r="8946" spans="2:4" ht="13.8" x14ac:dyDescent="0.2">
      <c r="B8946" s="18">
        <v>8943</v>
      </c>
      <c r="C8946" s="2" t="str">
        <f>_xlfn.CONCAT(MONTH('Rates Database'!C8945),"-",'Rates Database'!B8945,"-",'Rates Database'!E8945,"-",'Rates Database'!G8945,"-",'Rates Database'!J8945)</f>
        <v>1-2021-National Grid-Residential-Billerica Muni Agg Rate</v>
      </c>
      <c r="D8946" s="2">
        <f t="shared" si="139"/>
        <v>1</v>
      </c>
    </row>
    <row r="8947" spans="2:4" ht="13.8" x14ac:dyDescent="0.2">
      <c r="B8947" s="18">
        <v>8944</v>
      </c>
      <c r="C8947" s="2" t="str">
        <f>_xlfn.CONCAT(MONTH('Rates Database'!C8946),"-",'Rates Database'!B8946,"-",'Rates Database'!E8946,"-",'Rates Database'!G8946,"-",'Rates Database'!J8946)</f>
        <v>1-2021-Eversource_WMA-Residential-Buckland Muni Agg Rate</v>
      </c>
      <c r="D8947" s="2">
        <f t="shared" si="139"/>
        <v>1</v>
      </c>
    </row>
    <row r="8948" spans="2:4" ht="13.8" x14ac:dyDescent="0.2">
      <c r="B8948" s="18">
        <v>8945</v>
      </c>
      <c r="C8948" s="2" t="str">
        <f>_xlfn.CONCAT(MONTH('Rates Database'!C8947),"-",'Rates Database'!B8947,"-",'Rates Database'!E8947,"-",'Rates Database'!G8947,"-",'Rates Database'!J8947)</f>
        <v>1-2021-National Grid-Residential-Charlemont Muni Agg Rate</v>
      </c>
      <c r="D8948" s="2">
        <f t="shared" si="139"/>
        <v>1</v>
      </c>
    </row>
    <row r="8949" spans="2:4" ht="13.8" x14ac:dyDescent="0.2">
      <c r="B8949" s="18">
        <v>8946</v>
      </c>
      <c r="C8949" s="2" t="str">
        <f>_xlfn.CONCAT(MONTH('Rates Database'!C8948),"-",'Rates Database'!B8948,"-",'Rates Database'!E8948,"-",'Rates Database'!G8948,"-",'Rates Database'!J8948)</f>
        <v>1-2021-Eversource_WMA-Residential-Colrain Muni Agg Rate</v>
      </c>
      <c r="D8949" s="2">
        <f t="shared" si="139"/>
        <v>1</v>
      </c>
    </row>
    <row r="8950" spans="2:4" ht="13.8" x14ac:dyDescent="0.2">
      <c r="B8950" s="18">
        <v>8947</v>
      </c>
      <c r="C8950" s="2" t="str">
        <f>_xlfn.CONCAT(MONTH('Rates Database'!C8949),"-",'Rates Database'!B8949,"-",'Rates Database'!E8949,"-",'Rates Database'!G8949,"-",'Rates Database'!J8949)</f>
        <v>1-2021-Eversource_WMA-Residential-Shelburne Muni Agg Rate</v>
      </c>
      <c r="D8950" s="2">
        <f t="shared" si="139"/>
        <v>1</v>
      </c>
    </row>
    <row r="8951" spans="2:4" ht="13.8" x14ac:dyDescent="0.2">
      <c r="B8951" s="18">
        <v>8948</v>
      </c>
      <c r="C8951" s="2" t="str">
        <f>_xlfn.CONCAT(MONTH('Rates Database'!C8950),"-",'Rates Database'!B8950,"-",'Rates Database'!E8950,"-",'Rates Database'!G8950,"-",'Rates Database'!J8950)</f>
        <v>1-2021-National Grid-Residential-Marlborough Muni Agg Rate</v>
      </c>
      <c r="D8951" s="2">
        <f t="shared" si="139"/>
        <v>1</v>
      </c>
    </row>
    <row r="8952" spans="2:4" ht="13.8" x14ac:dyDescent="0.2">
      <c r="B8952" s="18">
        <v>8949</v>
      </c>
      <c r="C8952" s="2" t="str">
        <f>_xlfn.CONCAT(MONTH('Rates Database'!C8951),"-",'Rates Database'!B8951,"-",'Rates Database'!E8951,"-",'Rates Database'!G8951,"-",'Rates Database'!J8951)</f>
        <v>1-2021-National Grid-Residential-New Salem Muni Agg Rate</v>
      </c>
      <c r="D8952" s="2">
        <f t="shared" si="139"/>
        <v>1</v>
      </c>
    </row>
    <row r="8953" spans="2:4" ht="13.8" x14ac:dyDescent="0.2">
      <c r="B8953" s="18">
        <v>8950</v>
      </c>
      <c r="C8953" s="2" t="str">
        <f>_xlfn.CONCAT(MONTH('Rates Database'!C8952),"-",'Rates Database'!B8952,"-",'Rates Database'!E8952,"-",'Rates Database'!G8952,"-",'Rates Database'!J8952)</f>
        <v>1-2021-National Grid-Residential-Warwick Muni Agg Rate</v>
      </c>
      <c r="D8953" s="2">
        <f t="shared" si="139"/>
        <v>1</v>
      </c>
    </row>
    <row r="8954" spans="2:4" ht="13.8" x14ac:dyDescent="0.2">
      <c r="B8954" s="18">
        <v>8951</v>
      </c>
      <c r="C8954" s="2" t="str">
        <f>_xlfn.CONCAT(MONTH('Rates Database'!C8953),"-",'Rates Database'!B8953,"-",'Rates Database'!E8953,"-",'Rates Database'!G8953,"-",'Rates Database'!J8953)</f>
        <v>1-2021-Eversource_WMA-Residential-Whately Muni Agg Rate</v>
      </c>
      <c r="D8954" s="2">
        <f t="shared" si="139"/>
        <v>1</v>
      </c>
    </row>
    <row r="8955" spans="2:4" ht="13.8" x14ac:dyDescent="0.2">
      <c r="B8955" s="18">
        <v>8952</v>
      </c>
      <c r="C8955" s="2" t="str">
        <f>_xlfn.CONCAT(MONTH('Rates Database'!C8954),"-",'Rates Database'!B8954,"-",'Rates Database'!E8954,"-",'Rates Database'!G8954,"-",'Rates Database'!J8954)</f>
        <v>1-2021-National Grid-Residential-Webster Muni Agg Rate</v>
      </c>
      <c r="D8955" s="2">
        <f t="shared" si="139"/>
        <v>1</v>
      </c>
    </row>
    <row r="8956" spans="2:4" ht="13.8" x14ac:dyDescent="0.2">
      <c r="B8956" s="18">
        <v>8953</v>
      </c>
      <c r="C8956" s="2" t="str">
        <f>_xlfn.CONCAT(MONTH('Rates Database'!C8955),"-",'Rates Database'!B8955,"-",'Rates Database'!E8955,"-",'Rates Database'!G8955,"-",'Rates Database'!J8955)</f>
        <v>1-2021-Eversource_WMA-Residential-Deerfield Muni Agg Rate</v>
      </c>
      <c r="D8956" s="2">
        <f t="shared" si="139"/>
        <v>1</v>
      </c>
    </row>
    <row r="8957" spans="2:4" ht="13.8" x14ac:dyDescent="0.2">
      <c r="B8957" s="18">
        <v>8954</v>
      </c>
      <c r="C8957" s="2" t="str">
        <f>_xlfn.CONCAT(MONTH('Rates Database'!C8956),"-",'Rates Database'!B8956,"-",'Rates Database'!E8956,"-",'Rates Database'!G8956,"-",'Rates Database'!J8956)</f>
        <v>1-2021-Eversource_WMA-Residential-Huntington Muni Agg Rate</v>
      </c>
      <c r="D8957" s="2">
        <f t="shared" si="139"/>
        <v>1</v>
      </c>
    </row>
    <row r="8958" spans="2:4" ht="13.8" x14ac:dyDescent="0.2">
      <c r="B8958" s="18">
        <v>8955</v>
      </c>
      <c r="C8958" s="2" t="str">
        <f>_xlfn.CONCAT(MONTH('Rates Database'!C8957),"-",'Rates Database'!B8957,"-",'Rates Database'!E8957,"-",'Rates Database'!G8957,"-",'Rates Database'!J8957)</f>
        <v>1-2021-Eversource_WMA-Residential-Northfield Muni Agg Rate</v>
      </c>
      <c r="D8958" s="2">
        <f t="shared" si="139"/>
        <v>1</v>
      </c>
    </row>
    <row r="8959" spans="2:4" ht="13.8" x14ac:dyDescent="0.2">
      <c r="B8959" s="18">
        <v>8956</v>
      </c>
      <c r="C8959" s="2" t="str">
        <f>_xlfn.CONCAT(MONTH('Rates Database'!C8958),"-",'Rates Database'!B8958,"-",'Rates Database'!E8958,"-",'Rates Database'!G8958,"-",'Rates Database'!J8958)</f>
        <v>1-2021-Eversource_WMA-Residential-Becket Muni Agg Rate</v>
      </c>
      <c r="D8959" s="2">
        <f t="shared" si="139"/>
        <v>1</v>
      </c>
    </row>
    <row r="8960" spans="2:4" ht="13.8" x14ac:dyDescent="0.2">
      <c r="B8960" s="18">
        <v>8957</v>
      </c>
      <c r="C8960" s="2" t="str">
        <f>_xlfn.CONCAT(MONTH('Rates Database'!C8959),"-",'Rates Database'!B8959,"-",'Rates Database'!E8959,"-",'Rates Database'!G8959,"-",'Rates Database'!J8959)</f>
        <v>1-2021-Eversource_WMA-Residential-Dalton Muni Agg Rate</v>
      </c>
      <c r="D8960" s="2">
        <f t="shared" si="139"/>
        <v>1</v>
      </c>
    </row>
    <row r="8961" spans="2:4" ht="13.8" x14ac:dyDescent="0.2">
      <c r="B8961" s="18">
        <v>8958</v>
      </c>
      <c r="C8961" s="2" t="str">
        <f>_xlfn.CONCAT(MONTH('Rates Database'!C8960),"-",'Rates Database'!B8960,"-",'Rates Database'!E8960,"-",'Rates Database'!G8960,"-",'Rates Database'!J8960)</f>
        <v>1-2021-Eversource_WMA-Residential-Pittsfield Muni Agg Rate</v>
      </c>
      <c r="D8961" s="2">
        <f t="shared" si="139"/>
        <v>1</v>
      </c>
    </row>
    <row r="8962" spans="2:4" ht="13.8" x14ac:dyDescent="0.2">
      <c r="B8962" s="18">
        <v>8959</v>
      </c>
      <c r="C8962" s="2" t="str">
        <f>_xlfn.CONCAT(MONTH('Rates Database'!C8961),"-",'Rates Database'!B8961,"-",'Rates Database'!E8961,"-",'Rates Database'!G8961,"-",'Rates Database'!J8961)</f>
        <v>1-2021-Eversource_WMA-Residential-West Springfield Muni Agg Rate</v>
      </c>
      <c r="D8962" s="2">
        <f t="shared" si="139"/>
        <v>1</v>
      </c>
    </row>
    <row r="8963" spans="2:4" ht="13.8" x14ac:dyDescent="0.2">
      <c r="B8963" s="18">
        <v>8960</v>
      </c>
      <c r="C8963" s="2" t="str">
        <f>_xlfn.CONCAT(MONTH('Rates Database'!C8962),"-",'Rates Database'!B8962,"-",'Rates Database'!E8962,"-",'Rates Database'!G8962,"-",'Rates Database'!J8962)</f>
        <v>1-2021-Eversource_WMA-Residential-Lanesborough Muni Agg Rate</v>
      </c>
      <c r="D8963" s="2">
        <f t="shared" si="139"/>
        <v>1</v>
      </c>
    </row>
    <row r="8964" spans="2:4" ht="13.8" x14ac:dyDescent="0.2">
      <c r="B8964" s="18">
        <v>8961</v>
      </c>
      <c r="C8964" s="2" t="str">
        <f>_xlfn.CONCAT(MONTH('Rates Database'!C8963),"-",'Rates Database'!B8963,"-",'Rates Database'!E8963,"-",'Rates Database'!G8963,"-",'Rates Database'!J8963)</f>
        <v>1-2021-National Grid-Residential-Florida Muni Agg Rate</v>
      </c>
      <c r="D8964" s="2">
        <f t="shared" si="139"/>
        <v>1</v>
      </c>
    </row>
    <row r="8965" spans="2:4" ht="13.8" x14ac:dyDescent="0.2">
      <c r="B8965" s="18">
        <v>8962</v>
      </c>
      <c r="C8965" s="2" t="str">
        <f>_xlfn.CONCAT(MONTH('Rates Database'!C8964),"-",'Rates Database'!B8964,"-",'Rates Database'!E8964,"-",'Rates Database'!G8964,"-",'Rates Database'!J8964)</f>
        <v>1-2021-Eversource_EMA-Residential-Plymouth Muni Agg Rate</v>
      </c>
      <c r="D8965" s="2">
        <f t="shared" ref="D8965:D9028" si="140">COUNTIF($C$4:$C$10092,C8965)</f>
        <v>1</v>
      </c>
    </row>
    <row r="8966" spans="2:4" ht="13.8" x14ac:dyDescent="0.2">
      <c r="B8966" s="18">
        <v>8963</v>
      </c>
      <c r="C8966" s="2" t="str">
        <f>_xlfn.CONCAT(MONTH('Rates Database'!C8965),"-",'Rates Database'!B8965,"-",'Rates Database'!E8965,"-",'Rates Database'!G8965,"-",'Rates Database'!J8965)</f>
        <v>1-2021-Eversource_WMA-Residential-Hatfield Muni Agg Rate</v>
      </c>
      <c r="D8966" s="2">
        <f t="shared" si="140"/>
        <v>1</v>
      </c>
    </row>
    <row r="8967" spans="2:4" ht="13.8" x14ac:dyDescent="0.2">
      <c r="B8967" s="18">
        <v>8964</v>
      </c>
      <c r="C8967" s="2" t="str">
        <f>_xlfn.CONCAT(MONTH('Rates Database'!C8966),"-",'Rates Database'!B8966,"-",'Rates Database'!E8966,"-",'Rates Database'!G8966,"-",'Rates Database'!J8966)</f>
        <v>1-2021-Eversource_EMA-Residential-Walpole Muni Agg Rate</v>
      </c>
      <c r="D8967" s="2">
        <f t="shared" si="140"/>
        <v>1</v>
      </c>
    </row>
    <row r="8968" spans="2:4" ht="13.8" x14ac:dyDescent="0.2">
      <c r="B8968" s="18">
        <v>8965</v>
      </c>
      <c r="C8968" s="2" t="str">
        <f>_xlfn.CONCAT(MONTH('Rates Database'!C8967),"-",'Rates Database'!B8967,"-",'Rates Database'!E8967,"-",'Rates Database'!G8967,"-",'Rates Database'!J8967)</f>
        <v>1-2021-National Grid-Residential-Adams Muni Agg Rate</v>
      </c>
      <c r="D8968" s="2">
        <f t="shared" si="140"/>
        <v>1</v>
      </c>
    </row>
    <row r="8969" spans="2:4" ht="13.8" x14ac:dyDescent="0.2">
      <c r="B8969" s="18">
        <v>8966</v>
      </c>
      <c r="C8969" s="2" t="str">
        <f>_xlfn.CONCAT(MONTH('Rates Database'!C8968),"-",'Rates Database'!B8968,"-",'Rates Database'!E8968,"-",'Rates Database'!G8968,"-",'Rates Database'!J8968)</f>
        <v>1-2021-Eversource_WMA-Residential-Cheshire Muni Agg Rate</v>
      </c>
      <c r="D8969" s="2">
        <f t="shared" si="140"/>
        <v>1</v>
      </c>
    </row>
    <row r="8970" spans="2:4" ht="13.8" x14ac:dyDescent="0.2">
      <c r="B8970" s="18">
        <v>8967</v>
      </c>
      <c r="C8970" s="2" t="str">
        <f>_xlfn.CONCAT(MONTH('Rates Database'!C8969),"-",'Rates Database'!B8969,"-",'Rates Database'!E8969,"-",'Rates Database'!G8969,"-",'Rates Database'!J8969)</f>
        <v>1-2021-National Grid-Residential-Clarksburg Muni Agg Rate</v>
      </c>
      <c r="D8970" s="2">
        <f t="shared" si="140"/>
        <v>1</v>
      </c>
    </row>
    <row r="8971" spans="2:4" ht="13.8" x14ac:dyDescent="0.2">
      <c r="B8971" s="18">
        <v>8968</v>
      </c>
      <c r="C8971" s="2" t="str">
        <f>_xlfn.CONCAT(MONTH('Rates Database'!C8970),"-",'Rates Database'!B8970,"-",'Rates Database'!E8970,"-",'Rates Database'!G8970,"-",'Rates Database'!J8970)</f>
        <v>1-2021-Eversource_WMA-Residential-Lenox Muni Agg Rate</v>
      </c>
      <c r="D8971" s="2">
        <f t="shared" si="140"/>
        <v>1</v>
      </c>
    </row>
    <row r="8972" spans="2:4" ht="13.8" x14ac:dyDescent="0.2">
      <c r="B8972" s="18">
        <v>8969</v>
      </c>
      <c r="C8972" s="2" t="str">
        <f>_xlfn.CONCAT(MONTH('Rates Database'!C8971),"-",'Rates Database'!B8971,"-",'Rates Database'!E8971,"-",'Rates Database'!G8971,"-",'Rates Database'!J8971)</f>
        <v>1-2021-National Grid-Residential-Monterey Muni Agg Rate</v>
      </c>
      <c r="D8972" s="2">
        <f t="shared" si="140"/>
        <v>1</v>
      </c>
    </row>
    <row r="8973" spans="2:4" ht="13.8" x14ac:dyDescent="0.2">
      <c r="B8973" s="18">
        <v>8970</v>
      </c>
      <c r="C8973" s="2" t="str">
        <f>_xlfn.CONCAT(MONTH('Rates Database'!C8972),"-",'Rates Database'!B8972,"-",'Rates Database'!E8972,"-",'Rates Database'!G8972,"-",'Rates Database'!J8972)</f>
        <v>1-2021-National Grid-Residential-New Marlborough Muni Agg Rate</v>
      </c>
      <c r="D8973" s="2">
        <f t="shared" si="140"/>
        <v>1</v>
      </c>
    </row>
    <row r="8974" spans="2:4" ht="13.8" x14ac:dyDescent="0.2">
      <c r="B8974" s="18">
        <v>8971</v>
      </c>
      <c r="C8974" s="2" t="str">
        <f>_xlfn.CONCAT(MONTH('Rates Database'!C8973),"-",'Rates Database'!B8973,"-",'Rates Database'!E8973,"-",'Rates Database'!G8973,"-",'Rates Database'!J8973)</f>
        <v>1-2021-National Grid-Residential-North Adams Muni Agg Rate</v>
      </c>
      <c r="D8974" s="2">
        <f t="shared" si="140"/>
        <v>1</v>
      </c>
    </row>
    <row r="8975" spans="2:4" ht="13.8" x14ac:dyDescent="0.2">
      <c r="B8975" s="18">
        <v>8972</v>
      </c>
      <c r="C8975" s="2" t="str">
        <f>_xlfn.CONCAT(MONTH('Rates Database'!C8974),"-",'Rates Database'!B8974,"-",'Rates Database'!E8974,"-",'Rates Database'!G8974,"-",'Rates Database'!J8974)</f>
        <v>1-2021-National Grid-Residential-Sheffield Muni Agg Rate</v>
      </c>
      <c r="D8975" s="2">
        <f t="shared" si="140"/>
        <v>1</v>
      </c>
    </row>
    <row r="8976" spans="2:4" ht="13.8" x14ac:dyDescent="0.2">
      <c r="B8976" s="18">
        <v>8973</v>
      </c>
      <c r="C8976" s="2" t="str">
        <f>_xlfn.CONCAT(MONTH('Rates Database'!C8975),"-",'Rates Database'!B8975,"-",'Rates Database'!E8975,"-",'Rates Database'!G8975,"-",'Rates Database'!J8975)</f>
        <v>1-2021-National Grid-Residential-West Stockbridge Muni Agg Rate</v>
      </c>
      <c r="D8976" s="2">
        <f t="shared" si="140"/>
        <v>1</v>
      </c>
    </row>
    <row r="8977" spans="2:4" ht="13.8" x14ac:dyDescent="0.2">
      <c r="B8977" s="18">
        <v>8974</v>
      </c>
      <c r="C8977" s="2" t="str">
        <f>_xlfn.CONCAT(MONTH('Rates Database'!C8976),"-",'Rates Database'!B8976,"-",'Rates Database'!E8976,"-",'Rates Database'!G8976,"-",'Rates Database'!J8976)</f>
        <v>1-2021-National Grid-Residential-Lancaster Muni Agg Rate</v>
      </c>
      <c r="D8977" s="2">
        <f t="shared" si="140"/>
        <v>1</v>
      </c>
    </row>
    <row r="8978" spans="2:4" ht="13.8" x14ac:dyDescent="0.2">
      <c r="B8978" s="18">
        <v>8975</v>
      </c>
      <c r="C8978" s="2" t="str">
        <f>_xlfn.CONCAT(MONTH('Rates Database'!C8977),"-",'Rates Database'!B8977,"-",'Rates Database'!E8977,"-",'Rates Database'!G8977,"-",'Rates Database'!J8977)</f>
        <v>1-2021-National Grid-Residential-Chelmsford Muni Agg Rate</v>
      </c>
      <c r="D8978" s="2">
        <f t="shared" si="140"/>
        <v>1</v>
      </c>
    </row>
    <row r="8979" spans="2:4" ht="13.8" x14ac:dyDescent="0.2">
      <c r="B8979" s="18">
        <v>8976</v>
      </c>
      <c r="C8979" s="2" t="str">
        <f>_xlfn.CONCAT(MONTH('Rates Database'!C8978),"-",'Rates Database'!B8978,"-",'Rates Database'!E8978,"-",'Rates Database'!G8978,"-",'Rates Database'!J8978)</f>
        <v>1-2021-Eversource_WMA-Residential-Leverett Muni Agg Rate</v>
      </c>
      <c r="D8979" s="2">
        <f t="shared" si="140"/>
        <v>1</v>
      </c>
    </row>
    <row r="8980" spans="2:4" ht="13.8" x14ac:dyDescent="0.2">
      <c r="B8980" s="18">
        <v>8977</v>
      </c>
      <c r="C8980" s="2" t="str">
        <f>_xlfn.CONCAT(MONTH('Rates Database'!C8979),"-",'Rates Database'!B8979,"-",'Rates Database'!E8979,"-",'Rates Database'!G8979,"-",'Rates Database'!J8979)</f>
        <v>1-2021-Eversource_WMA-Residential-Hadley Muni Agg Rate</v>
      </c>
      <c r="D8980" s="2">
        <f t="shared" si="140"/>
        <v>1</v>
      </c>
    </row>
    <row r="8981" spans="2:4" ht="13.8" x14ac:dyDescent="0.2">
      <c r="B8981" s="18">
        <v>8978</v>
      </c>
      <c r="C8981" s="2" t="str">
        <f>_xlfn.CONCAT(MONTH('Rates Database'!C8980),"-",'Rates Database'!B8980,"-",'Rates Database'!E8980,"-",'Rates Database'!G8980,"-",'Rates Database'!J8980)</f>
        <v>1-2021-Eversource_WMA-Residential-Sandisfield Muni Agg Rate</v>
      </c>
      <c r="D8981" s="2">
        <f t="shared" si="140"/>
        <v>1</v>
      </c>
    </row>
    <row r="8982" spans="2:4" ht="13.8" x14ac:dyDescent="0.2">
      <c r="B8982" s="18">
        <v>8979</v>
      </c>
      <c r="C8982" s="2" t="str">
        <f>_xlfn.CONCAT(MONTH('Rates Database'!C8981),"-",'Rates Database'!B8981,"-",'Rates Database'!E8981,"-",'Rates Database'!G8981,"-",'Rates Database'!J8981)</f>
        <v>1-2021-National Grid-Residential-Great Barrington Muni Agg Rate</v>
      </c>
      <c r="D8982" s="2">
        <f t="shared" si="140"/>
        <v>1</v>
      </c>
    </row>
    <row r="8983" spans="2:4" ht="13.8" x14ac:dyDescent="0.2">
      <c r="B8983" s="18">
        <v>8980</v>
      </c>
      <c r="C8983" s="2" t="str">
        <f>_xlfn.CONCAT(MONTH('Rates Database'!C8982),"-",'Rates Database'!B8982,"-",'Rates Database'!E8982,"-",'Rates Database'!G8982,"-",'Rates Database'!J8982)</f>
        <v>1-2021-Eversource_EMA-Residential-Plympton Muni Agg Rate</v>
      </c>
      <c r="D8983" s="2">
        <f t="shared" si="140"/>
        <v>1</v>
      </c>
    </row>
    <row r="8984" spans="2:4" ht="13.8" x14ac:dyDescent="0.2">
      <c r="B8984" s="18">
        <v>8981</v>
      </c>
      <c r="C8984" s="2" t="str">
        <f>_xlfn.CONCAT(MONTH('Rates Database'!C8983),"-",'Rates Database'!B8983,"-",'Rates Database'!E8983,"-",'Rates Database'!G8983,"-",'Rates Database'!J8983)</f>
        <v>1-2021-National Grid-Residential-Williamsburg Muni Agg Rate</v>
      </c>
      <c r="D8984" s="2">
        <f t="shared" si="140"/>
        <v>1</v>
      </c>
    </row>
    <row r="8985" spans="2:4" ht="13.8" x14ac:dyDescent="0.2">
      <c r="B8985" s="18">
        <v>8982</v>
      </c>
      <c r="C8985" s="2" t="str">
        <f>_xlfn.CONCAT(MONTH('Rates Database'!C8984),"-",'Rates Database'!B8984,"-",'Rates Database'!E8984,"-",'Rates Database'!G8984,"-",'Rates Database'!J8984)</f>
        <v>1-2021-National Grid-Residential-Easton Muni Agg Rate</v>
      </c>
      <c r="D8985" s="2">
        <f t="shared" si="140"/>
        <v>1</v>
      </c>
    </row>
    <row r="8986" spans="2:4" ht="13.8" x14ac:dyDescent="0.2">
      <c r="B8986" s="18">
        <v>8983</v>
      </c>
      <c r="C8986" s="2" t="str">
        <f>_xlfn.CONCAT(MONTH('Rates Database'!C8985),"-",'Rates Database'!B8985,"-",'Rates Database'!E8985,"-",'Rates Database'!G8985,"-",'Rates Database'!J8985)</f>
        <v>1-2021-Eversource_WMA-Residential-Conway Muni Agg Rate</v>
      </c>
      <c r="D8986" s="2">
        <f t="shared" si="140"/>
        <v>1</v>
      </c>
    </row>
    <row r="8987" spans="2:4" ht="13.8" x14ac:dyDescent="0.2">
      <c r="B8987" s="18">
        <v>8984</v>
      </c>
      <c r="C8987" s="2" t="str">
        <f>_xlfn.CONCAT(MONTH('Rates Database'!C8986),"-",'Rates Database'!B8986,"-",'Rates Database'!E8986,"-",'Rates Database'!G8986,"-",'Rates Database'!J8986)</f>
        <v>1-2021-Eversource_WMA-Residential-Gill Muni Agg Rate</v>
      </c>
      <c r="D8987" s="2">
        <f t="shared" si="140"/>
        <v>1</v>
      </c>
    </row>
    <row r="8988" spans="2:4" ht="13.8" x14ac:dyDescent="0.2">
      <c r="B8988" s="18">
        <v>8985</v>
      </c>
      <c r="C8988" s="2" t="str">
        <f>_xlfn.CONCAT(MONTH('Rates Database'!C8987),"-",'Rates Database'!B8987,"-",'Rates Database'!E8987,"-",'Rates Database'!G8987,"-",'Rates Database'!J8987)</f>
        <v>1-2021-Eversource_WMA-Residential-Sunderland Muni Agg Rate</v>
      </c>
      <c r="D8988" s="2">
        <f t="shared" si="140"/>
        <v>1</v>
      </c>
    </row>
    <row r="8989" spans="2:4" ht="13.8" x14ac:dyDescent="0.2">
      <c r="B8989" s="18">
        <v>8986</v>
      </c>
      <c r="C8989" s="2" t="str">
        <f>_xlfn.CONCAT(MONTH('Rates Database'!C8988),"-",'Rates Database'!B8988,"-",'Rates Database'!E8988,"-",'Rates Database'!G8988,"-",'Rates Database'!J8988)</f>
        <v>1-2021-National Grid-Residential-Winchendon Muni Agg Rate</v>
      </c>
      <c r="D8989" s="2">
        <f t="shared" si="140"/>
        <v>1</v>
      </c>
    </row>
    <row r="8990" spans="2:4" ht="13.8" x14ac:dyDescent="0.2">
      <c r="B8990" s="18">
        <v>8987</v>
      </c>
      <c r="C8990" s="2" t="str">
        <f>_xlfn.CONCAT(MONTH('Rates Database'!C8989),"-",'Rates Database'!B8989,"-",'Rates Database'!E8989,"-",'Rates Database'!G8989,"-",'Rates Database'!J8989)</f>
        <v>1-2021-National Grid-Residential-Charlton Muni Agg Rate</v>
      </c>
      <c r="D8990" s="2">
        <f t="shared" si="140"/>
        <v>1</v>
      </c>
    </row>
    <row r="8991" spans="2:4" ht="13.8" x14ac:dyDescent="0.2">
      <c r="B8991" s="18">
        <v>8988</v>
      </c>
      <c r="C8991" s="2" t="str">
        <f>_xlfn.CONCAT(MONTH('Rates Database'!C8990),"-",'Rates Database'!B8990,"-",'Rates Database'!E8990,"-",'Rates Database'!G8990,"-",'Rates Database'!J8990)</f>
        <v>1-2021-National Grid-Residential-Millbury Muni Agg Rate</v>
      </c>
      <c r="D8991" s="2">
        <f t="shared" si="140"/>
        <v>1</v>
      </c>
    </row>
    <row r="8992" spans="2:4" ht="13.8" x14ac:dyDescent="0.2">
      <c r="B8992" s="18">
        <v>8989</v>
      </c>
      <c r="C8992" s="2" t="str">
        <f>_xlfn.CONCAT(MONTH('Rates Database'!C8991),"-",'Rates Database'!B8991,"-",'Rates Database'!E8991,"-",'Rates Database'!G8991,"-",'Rates Database'!J8991)</f>
        <v>1-2021-National Grid-Residential-Oxford Muni Agg Rate</v>
      </c>
      <c r="D8992" s="2">
        <f t="shared" si="140"/>
        <v>1</v>
      </c>
    </row>
    <row r="8993" spans="2:4" ht="13.8" x14ac:dyDescent="0.2">
      <c r="B8993" s="18">
        <v>8990</v>
      </c>
      <c r="C8993" s="2" t="str">
        <f>_xlfn.CONCAT(MONTH('Rates Database'!C8992),"-",'Rates Database'!B8992,"-",'Rates Database'!E8992,"-",'Rates Database'!G8992,"-",'Rates Database'!J8992)</f>
        <v>1-2021-Eversource_EMA-Residential-Holliston Muni Agg Rate</v>
      </c>
      <c r="D8993" s="2">
        <f t="shared" si="140"/>
        <v>1</v>
      </c>
    </row>
    <row r="8994" spans="2:4" ht="13.8" x14ac:dyDescent="0.2">
      <c r="B8994" s="18">
        <v>8991</v>
      </c>
      <c r="C8994" s="2" t="str">
        <f>_xlfn.CONCAT(MONTH('Rates Database'!C8993),"-",'Rates Database'!B8993,"-",'Rates Database'!E8993,"-",'Rates Database'!G8993,"-",'Rates Database'!J8993)</f>
        <v>1-2021-National Grid-Residential-Auburn Muni Agg Rate</v>
      </c>
      <c r="D8994" s="2">
        <f t="shared" si="140"/>
        <v>1</v>
      </c>
    </row>
    <row r="8995" spans="2:4" ht="13.8" x14ac:dyDescent="0.2">
      <c r="B8995" s="18">
        <v>8992</v>
      </c>
      <c r="C8995" s="2" t="str">
        <f>_xlfn.CONCAT(MONTH('Rates Database'!C8994),"-",'Rates Database'!B8994,"-",'Rates Database'!E8994,"-",'Rates Database'!G8994,"-",'Rates Database'!J8994)</f>
        <v>1-2021-Eversource_EMA-Residential-Stoneham Muni Agg Rate</v>
      </c>
      <c r="D8995" s="2">
        <f t="shared" si="140"/>
        <v>1</v>
      </c>
    </row>
    <row r="8996" spans="2:4" ht="13.8" x14ac:dyDescent="0.2">
      <c r="B8996" s="18">
        <v>8993</v>
      </c>
      <c r="C8996" s="2" t="str">
        <f>_xlfn.CONCAT(MONTH('Rates Database'!C8995),"-",'Rates Database'!B8995,"-",'Rates Database'!E8995,"-",'Rates Database'!G8995,"-",'Rates Database'!J8995)</f>
        <v>1-2021-National Grid-Residential-Foxborough Muni Agg Rate</v>
      </c>
      <c r="D8996" s="2">
        <f t="shared" si="140"/>
        <v>1</v>
      </c>
    </row>
    <row r="8997" spans="2:4" ht="13.8" x14ac:dyDescent="0.2">
      <c r="B8997" s="18">
        <v>8994</v>
      </c>
      <c r="C8997" s="2" t="str">
        <f>_xlfn.CONCAT(MONTH('Rates Database'!C8996),"-",'Rates Database'!B8996,"-",'Rates Database'!E8996,"-",'Rates Database'!G8996,"-",'Rates Database'!J8996)</f>
        <v>1-2021-National Grid-Residential-Orange Muni Agg Rate</v>
      </c>
      <c r="D8997" s="2">
        <f t="shared" si="140"/>
        <v>1</v>
      </c>
    </row>
    <row r="8998" spans="2:4" ht="13.8" x14ac:dyDescent="0.2">
      <c r="B8998" s="18">
        <v>8995</v>
      </c>
      <c r="C8998" s="2" t="str">
        <f>_xlfn.CONCAT(MONTH('Rates Database'!C8997),"-",'Rates Database'!B8997,"-",'Rates Database'!E8997,"-",'Rates Database'!G8997,"-",'Rates Database'!J8997)</f>
        <v>1-2021-Eversource_EMA-Residential-Ashland Muni Agg Rate</v>
      </c>
      <c r="D8998" s="2">
        <f t="shared" si="140"/>
        <v>1</v>
      </c>
    </row>
    <row r="8999" spans="2:4" ht="13.8" x14ac:dyDescent="0.2">
      <c r="B8999" s="18">
        <v>8996</v>
      </c>
      <c r="C8999" s="2" t="str">
        <f>_xlfn.CONCAT(MONTH('Rates Database'!C8998),"-",'Rates Database'!B8998,"-",'Rates Database'!E8998,"-",'Rates Database'!G8998,"-",'Rates Database'!J8998)</f>
        <v>1-2021-National Grid-Residential-Westborough Muni Agg Rate</v>
      </c>
      <c r="D8999" s="2">
        <f t="shared" si="140"/>
        <v>1</v>
      </c>
    </row>
    <row r="9000" spans="2:4" ht="13.8" x14ac:dyDescent="0.2">
      <c r="B9000" s="18">
        <v>8997</v>
      </c>
      <c r="C9000" s="2" t="str">
        <f>_xlfn.CONCAT(MONTH('Rates Database'!C8999),"-",'Rates Database'!B8999,"-",'Rates Database'!E8999,"-",'Rates Database'!G8999,"-",'Rates Database'!J8999)</f>
        <v>1-2021-Unitil-Residential-Ashby Muni Agg Rate</v>
      </c>
      <c r="D9000" s="2">
        <f t="shared" si="140"/>
        <v>1</v>
      </c>
    </row>
    <row r="9001" spans="2:4" ht="13.8" x14ac:dyDescent="0.2">
      <c r="B9001" s="18">
        <v>8998</v>
      </c>
      <c r="C9001" s="2" t="str">
        <f>_xlfn.CONCAT(MONTH('Rates Database'!C9000),"-",'Rates Database'!B9000,"-",'Rates Database'!E9000,"-",'Rates Database'!G9000,"-",'Rates Database'!J9000)</f>
        <v>1-2021-Eversource_EMA-Residential-Acushnet Muni Agg Rate</v>
      </c>
      <c r="D9001" s="2">
        <f t="shared" si="140"/>
        <v>1</v>
      </c>
    </row>
    <row r="9002" spans="2:4" ht="13.8" x14ac:dyDescent="0.2">
      <c r="B9002" s="18">
        <v>8999</v>
      </c>
      <c r="C9002" s="2" t="str">
        <f>_xlfn.CONCAT(MONTH('Rates Database'!C9001),"-",'Rates Database'!B9001,"-",'Rates Database'!E9001,"-",'Rates Database'!G9001,"-",'Rates Database'!J9001)</f>
        <v>1-2021-National Grid-Residential-Attleboro Muni Agg Rate</v>
      </c>
      <c r="D9002" s="2">
        <f t="shared" si="140"/>
        <v>1</v>
      </c>
    </row>
    <row r="9003" spans="2:4" ht="13.8" x14ac:dyDescent="0.2">
      <c r="B9003" s="18">
        <v>9000</v>
      </c>
      <c r="C9003" s="2" t="str">
        <f>_xlfn.CONCAT(MONTH('Rates Database'!C9002),"-",'Rates Database'!B9002,"-",'Rates Database'!E9002,"-",'Rates Database'!G9002,"-",'Rates Database'!J9002)</f>
        <v>1-2021-Eversource_EMA-Residential-Dartmouth Muni Agg Rate</v>
      </c>
      <c r="D9003" s="2">
        <f t="shared" si="140"/>
        <v>1</v>
      </c>
    </row>
    <row r="9004" spans="2:4" ht="13.8" x14ac:dyDescent="0.2">
      <c r="B9004" s="18">
        <v>9001</v>
      </c>
      <c r="C9004" s="2" t="str">
        <f>_xlfn.CONCAT(MONTH('Rates Database'!C9003),"-",'Rates Database'!B9003,"-",'Rates Database'!E9003,"-",'Rates Database'!G9003,"-",'Rates Database'!J9003)</f>
        <v>1-2021-National Grid-Residential-Dighton Muni Agg Rate</v>
      </c>
      <c r="D9004" s="2">
        <f t="shared" si="140"/>
        <v>1</v>
      </c>
    </row>
    <row r="9005" spans="2:4" ht="13.8" x14ac:dyDescent="0.2">
      <c r="B9005" s="18">
        <v>9002</v>
      </c>
      <c r="C9005" s="2" t="str">
        <f>_xlfn.CONCAT(MONTH('Rates Database'!C9004),"-",'Rates Database'!B9004,"-",'Rates Database'!E9004,"-",'Rates Database'!G9004,"-",'Rates Database'!J9004)</f>
        <v>1-2021-National Grid-Residential-Douglas Muni Agg Rate</v>
      </c>
      <c r="D9005" s="2">
        <f t="shared" si="140"/>
        <v>1</v>
      </c>
    </row>
    <row r="9006" spans="2:4" ht="13.8" x14ac:dyDescent="0.2">
      <c r="B9006" s="18">
        <v>9003</v>
      </c>
      <c r="C9006" s="2" t="str">
        <f>_xlfn.CONCAT(MONTH('Rates Database'!C9005),"-",'Rates Database'!B9005,"-",'Rates Database'!E9005,"-",'Rates Database'!G9005,"-",'Rates Database'!J9005)</f>
        <v>1-2021-Eversource_EMA-Residential-Carver Muni Agg Rate</v>
      </c>
      <c r="D9006" s="2">
        <f t="shared" si="140"/>
        <v>1</v>
      </c>
    </row>
    <row r="9007" spans="2:4" ht="13.8" x14ac:dyDescent="0.2">
      <c r="B9007" s="18">
        <v>9004</v>
      </c>
      <c r="C9007" s="2" t="str">
        <f>_xlfn.CONCAT(MONTH('Rates Database'!C9006),"-",'Rates Database'!B9006,"-",'Rates Database'!E9006,"-",'Rates Database'!G9006,"-",'Rates Database'!J9006)</f>
        <v>1-2021-National Grid-Residential-Dracut Muni Agg Rate</v>
      </c>
      <c r="D9007" s="2">
        <f t="shared" si="140"/>
        <v>1</v>
      </c>
    </row>
    <row r="9008" spans="2:4" ht="13.8" x14ac:dyDescent="0.2">
      <c r="B9008" s="18">
        <v>9005</v>
      </c>
      <c r="C9008" s="2" t="str">
        <f>_xlfn.CONCAT(MONTH('Rates Database'!C9007),"-",'Rates Database'!B9007,"-",'Rates Database'!E9007,"-",'Rates Database'!G9007,"-",'Rates Database'!J9007)</f>
        <v>1-2021-National Grid-Residential-Fall River Muni Agg Rate</v>
      </c>
      <c r="D9008" s="2">
        <f t="shared" si="140"/>
        <v>1</v>
      </c>
    </row>
    <row r="9009" spans="2:4" ht="13.8" x14ac:dyDescent="0.2">
      <c r="B9009" s="18">
        <v>9006</v>
      </c>
      <c r="C9009" s="2" t="str">
        <f>_xlfn.CONCAT(MONTH('Rates Database'!C9008),"-",'Rates Database'!B9008,"-",'Rates Database'!E9008,"-",'Rates Database'!G9008,"-",'Rates Database'!J9008)</f>
        <v>1-2021-Eversource_EMA-Residential-Freetown Muni Agg Rate</v>
      </c>
      <c r="D9009" s="2">
        <f t="shared" si="140"/>
        <v>1</v>
      </c>
    </row>
    <row r="9010" spans="2:4" ht="13.8" x14ac:dyDescent="0.2">
      <c r="B9010" s="18">
        <v>9007</v>
      </c>
      <c r="C9010" s="2" t="str">
        <f>_xlfn.CONCAT(MONTH('Rates Database'!C9009),"-",'Rates Database'!B9009,"-",'Rates Database'!E9009,"-",'Rates Database'!G9009,"-",'Rates Database'!J9009)</f>
        <v>1-2021-Eversource_EMA-Residential-Marion Muni Agg Rate</v>
      </c>
      <c r="D9010" s="2">
        <f t="shared" si="140"/>
        <v>1</v>
      </c>
    </row>
    <row r="9011" spans="2:4" ht="13.8" x14ac:dyDescent="0.2">
      <c r="B9011" s="18">
        <v>9008</v>
      </c>
      <c r="C9011" s="2" t="str">
        <f>_xlfn.CONCAT(MONTH('Rates Database'!C9010),"-",'Rates Database'!B9010,"-",'Rates Database'!E9010,"-",'Rates Database'!G9010,"-",'Rates Database'!J9010)</f>
        <v>1-2021-Eversource_EMA-Residential-Mattapoisett Muni Agg Rate</v>
      </c>
      <c r="D9011" s="2">
        <f t="shared" si="140"/>
        <v>1</v>
      </c>
    </row>
    <row r="9012" spans="2:4" ht="13.8" x14ac:dyDescent="0.2">
      <c r="B9012" s="18">
        <v>9009</v>
      </c>
      <c r="C9012" s="2" t="str">
        <f>_xlfn.CONCAT(MONTH('Rates Database'!C9011),"-",'Rates Database'!B9011,"-",'Rates Database'!E9011,"-",'Rates Database'!G9011,"-",'Rates Database'!J9011)</f>
        <v>1-2021-Eversource_EMA-Residential-New Bedford Muni Agg Rate</v>
      </c>
      <c r="D9012" s="2">
        <f t="shared" si="140"/>
        <v>1</v>
      </c>
    </row>
    <row r="9013" spans="2:4" ht="13.8" x14ac:dyDescent="0.2">
      <c r="B9013" s="18">
        <v>9010</v>
      </c>
      <c r="C9013" s="2" t="str">
        <f>_xlfn.CONCAT(MONTH('Rates Database'!C9012),"-",'Rates Database'!B9012,"-",'Rates Database'!E9012,"-",'Rates Database'!G9012,"-",'Rates Database'!J9012)</f>
        <v>1-2021-National Grid-Residential-Northbridge Muni Agg Rate</v>
      </c>
      <c r="D9013" s="2">
        <f t="shared" si="140"/>
        <v>1</v>
      </c>
    </row>
    <row r="9014" spans="2:4" ht="13.8" x14ac:dyDescent="0.2">
      <c r="B9014" s="18">
        <v>9011</v>
      </c>
      <c r="C9014" s="2" t="str">
        <f>_xlfn.CONCAT(MONTH('Rates Database'!C9013),"-",'Rates Database'!B9013,"-",'Rates Database'!E9013,"-",'Rates Database'!G9013,"-",'Rates Database'!J9013)</f>
        <v>1-2021-National Grid-Residential-Norton Muni Agg Rate</v>
      </c>
      <c r="D9014" s="2">
        <f t="shared" si="140"/>
        <v>1</v>
      </c>
    </row>
    <row r="9015" spans="2:4" ht="13.8" x14ac:dyDescent="0.2">
      <c r="B9015" s="18">
        <v>9012</v>
      </c>
      <c r="C9015" s="2" t="str">
        <f>_xlfn.CONCAT(MONTH('Rates Database'!C9014),"-",'Rates Database'!B9014,"-",'Rates Database'!E9014,"-",'Rates Database'!G9014,"-",'Rates Database'!J9014)</f>
        <v>1-2021-National Grid-Residential-Plainville Muni Agg Rate</v>
      </c>
      <c r="D9015" s="2">
        <f t="shared" si="140"/>
        <v>1</v>
      </c>
    </row>
    <row r="9016" spans="2:4" ht="13.8" x14ac:dyDescent="0.2">
      <c r="B9016" s="18">
        <v>9013</v>
      </c>
      <c r="C9016" s="2" t="str">
        <f>_xlfn.CONCAT(MONTH('Rates Database'!C9015),"-",'Rates Database'!B9015,"-",'Rates Database'!E9015,"-",'Rates Database'!G9015,"-",'Rates Database'!J9015)</f>
        <v>1-2021-National Grid-Residential-Rehoboth Muni Agg Rate</v>
      </c>
      <c r="D9016" s="2">
        <f t="shared" si="140"/>
        <v>1</v>
      </c>
    </row>
    <row r="9017" spans="2:4" ht="13.8" x14ac:dyDescent="0.2">
      <c r="B9017" s="18">
        <v>9014</v>
      </c>
      <c r="C9017" s="2" t="str">
        <f>_xlfn.CONCAT(MONTH('Rates Database'!C9016),"-",'Rates Database'!B9016,"-",'Rates Database'!E9016,"-",'Rates Database'!G9016,"-",'Rates Database'!J9016)</f>
        <v>1-2021-National Grid-Residential-Seekonk Muni Agg Rate</v>
      </c>
      <c r="D9017" s="2">
        <f t="shared" si="140"/>
        <v>1</v>
      </c>
    </row>
    <row r="9018" spans="2:4" ht="13.8" x14ac:dyDescent="0.2">
      <c r="B9018" s="18">
        <v>9015</v>
      </c>
      <c r="C9018" s="2" t="str">
        <f>_xlfn.CONCAT(MONTH('Rates Database'!C9017),"-",'Rates Database'!B9017,"-",'Rates Database'!E9017,"-",'Rates Database'!G9017,"-",'Rates Database'!J9017)</f>
        <v>1-2021-National Grid-Residential-Somerset Muni Agg Rate</v>
      </c>
      <c r="D9018" s="2">
        <f t="shared" si="140"/>
        <v>1</v>
      </c>
    </row>
    <row r="9019" spans="2:4" ht="13.8" x14ac:dyDescent="0.2">
      <c r="B9019" s="18">
        <v>9016</v>
      </c>
      <c r="C9019" s="2" t="str">
        <f>_xlfn.CONCAT(MONTH('Rates Database'!C9018),"-",'Rates Database'!B9018,"-",'Rates Database'!E9018,"-",'Rates Database'!G9018,"-",'Rates Database'!J9018)</f>
        <v>1-2021-National Grid-Residential-Swansea Muni Agg Rate</v>
      </c>
      <c r="D9019" s="2">
        <f t="shared" si="140"/>
        <v>1</v>
      </c>
    </row>
    <row r="9020" spans="2:4" ht="13.8" x14ac:dyDescent="0.2">
      <c r="B9020" s="18">
        <v>9017</v>
      </c>
      <c r="C9020" s="2" t="str">
        <f>_xlfn.CONCAT(MONTH('Rates Database'!C9019),"-",'Rates Database'!B9019,"-",'Rates Database'!E9019,"-",'Rates Database'!G9019,"-",'Rates Database'!J9019)</f>
        <v>1-2021-National Grid-Residential-Westford Muni Agg Rate</v>
      </c>
      <c r="D9020" s="2">
        <f t="shared" si="140"/>
        <v>1</v>
      </c>
    </row>
    <row r="9021" spans="2:4" ht="13.8" x14ac:dyDescent="0.2">
      <c r="B9021" s="18">
        <v>9018</v>
      </c>
      <c r="C9021" s="2" t="str">
        <f>_xlfn.CONCAT(MONTH('Rates Database'!C9020),"-",'Rates Database'!B9020,"-",'Rates Database'!E9020,"-",'Rates Database'!G9020,"-",'Rates Database'!J9020)</f>
        <v>1-2021-Eversource_EMA-Residential-Westport Muni Agg Rate</v>
      </c>
      <c r="D9021" s="2">
        <f t="shared" si="140"/>
        <v>1</v>
      </c>
    </row>
    <row r="9022" spans="2:4" ht="13.8" x14ac:dyDescent="0.2">
      <c r="B9022" s="18">
        <v>9019</v>
      </c>
      <c r="C9022" s="2" t="str">
        <f>_xlfn.CONCAT(MONTH('Rates Database'!C9021),"-",'Rates Database'!B9021,"-",'Rates Database'!E9021,"-",'Rates Database'!G9021,"-",'Rates Database'!J9021)</f>
        <v>1-2021-National Grid-Residential-West Brookfield Muni Agg Rate</v>
      </c>
      <c r="D9022" s="2">
        <f t="shared" si="140"/>
        <v>1</v>
      </c>
    </row>
    <row r="9023" spans="2:4" ht="13.8" x14ac:dyDescent="0.2">
      <c r="B9023" s="18">
        <v>9020</v>
      </c>
      <c r="C9023" s="2" t="str">
        <f>_xlfn.CONCAT(MONTH('Rates Database'!C9022),"-",'Rates Database'!B9022,"-",'Rates Database'!E9022,"-",'Rates Database'!G9022,"-",'Rates Database'!J9022)</f>
        <v>1-2021-Eversource_EMA-Residential-Somerville Muni Agg Rate</v>
      </c>
      <c r="D9023" s="2">
        <f t="shared" si="140"/>
        <v>1</v>
      </c>
    </row>
    <row r="9024" spans="2:4" ht="13.8" x14ac:dyDescent="0.2">
      <c r="B9024" s="18">
        <v>9021</v>
      </c>
      <c r="C9024" s="2" t="str">
        <f>_xlfn.CONCAT(MONTH('Rates Database'!C9023),"-",'Rates Database'!B9023,"-",'Rates Database'!E9023,"-",'Rates Database'!G9023,"-",'Rates Database'!J9023)</f>
        <v>1-2021-National Grid-Residential-Gardner Muni Agg Rate</v>
      </c>
      <c r="D9024" s="2">
        <f t="shared" si="140"/>
        <v>1</v>
      </c>
    </row>
    <row r="9025" spans="2:4" ht="13.8" x14ac:dyDescent="0.2">
      <c r="B9025" s="18">
        <v>9022</v>
      </c>
      <c r="C9025" s="2" t="str">
        <f>_xlfn.CONCAT(MONTH('Rates Database'!C9024),"-",'Rates Database'!B9024,"-",'Rates Database'!E9024,"-",'Rates Database'!G9024,"-",'Rates Database'!J9024)</f>
        <v>1-2021-National Grid-Residential-Melrose Muni Agg Rate</v>
      </c>
      <c r="D9025" s="2">
        <f t="shared" si="140"/>
        <v>1</v>
      </c>
    </row>
    <row r="9026" spans="2:4" ht="13.8" x14ac:dyDescent="0.2">
      <c r="B9026" s="18">
        <v>9023</v>
      </c>
      <c r="C9026" s="2" t="str">
        <f>_xlfn.CONCAT(MONTH('Rates Database'!C9025),"-",'Rates Database'!B9025,"-",'Rates Database'!E9025,"-",'Rates Database'!G9025,"-",'Rates Database'!J9025)</f>
        <v>1-2021-Eversource_EMA-Residential-Kingston Muni Agg Rate</v>
      </c>
      <c r="D9026" s="2">
        <f t="shared" si="140"/>
        <v>1</v>
      </c>
    </row>
    <row r="9027" spans="2:4" ht="13.8" x14ac:dyDescent="0.2">
      <c r="B9027" s="18">
        <v>9024</v>
      </c>
      <c r="C9027" s="2" t="str">
        <f>_xlfn.CONCAT(MONTH('Rates Database'!C9026),"-",'Rates Database'!B9026,"-",'Rates Database'!E9026,"-",'Rates Database'!G9026,"-",'Rates Database'!J9026)</f>
        <v>1-2021-National Grid-Residential-Pembroke Muni Agg Rate</v>
      </c>
      <c r="D9027" s="2">
        <f t="shared" si="140"/>
        <v>1</v>
      </c>
    </row>
    <row r="9028" spans="2:4" ht="13.8" x14ac:dyDescent="0.2">
      <c r="B9028" s="18">
        <v>9025</v>
      </c>
      <c r="C9028" s="2" t="str">
        <f>_xlfn.CONCAT(MONTH('Rates Database'!C9027),"-",'Rates Database'!B9027,"-",'Rates Database'!E9027,"-",'Rates Database'!G9027,"-",'Rates Database'!J9027)</f>
        <v>1-2021-Eversource_WMA-Residential-Greenfield Muni Agg Rate</v>
      </c>
      <c r="D9028" s="2">
        <f t="shared" si="140"/>
        <v>1</v>
      </c>
    </row>
    <row r="9029" spans="2:4" ht="13.8" x14ac:dyDescent="0.2">
      <c r="B9029" s="18">
        <v>9026</v>
      </c>
      <c r="C9029" s="2" t="str">
        <f>_xlfn.CONCAT(MONTH('Rates Database'!C9028),"-",'Rates Database'!B9028,"-",'Rates Database'!E9028,"-",'Rates Database'!G9028,"-",'Rates Database'!J9028)</f>
        <v>1-2021-National Grid-Residential-Shirley Muni Agg Rate</v>
      </c>
      <c r="D9029" s="2">
        <f t="shared" ref="D9029:D9092" si="141">COUNTIF($C$4:$C$10092,C9029)</f>
        <v>1</v>
      </c>
    </row>
    <row r="9030" spans="2:4" ht="13.8" x14ac:dyDescent="0.2">
      <c r="B9030" s="18">
        <v>9027</v>
      </c>
      <c r="C9030" s="2" t="str">
        <f>_xlfn.CONCAT(MONTH('Rates Database'!C9029),"-",'Rates Database'!B9029,"-",'Rates Database'!E9029,"-",'Rates Database'!G9029,"-",'Rates Database'!J9029)</f>
        <v>1-2021-National Grid-Residential-Avon Muni Agg Rate</v>
      </c>
      <c r="D9030" s="2">
        <f t="shared" si="141"/>
        <v>1</v>
      </c>
    </row>
    <row r="9031" spans="2:4" ht="13.8" x14ac:dyDescent="0.2">
      <c r="B9031" s="18">
        <v>9028</v>
      </c>
      <c r="C9031" s="2" t="str">
        <f>_xlfn.CONCAT(MONTH('Rates Database'!C9030),"-",'Rates Database'!B9030,"-",'Rates Database'!E9030,"-",'Rates Database'!G9030,"-",'Rates Database'!J9030)</f>
        <v>1-2021-National Grid-Residential-Harvard Muni Agg Rate</v>
      </c>
      <c r="D9031" s="2">
        <f t="shared" si="141"/>
        <v>1</v>
      </c>
    </row>
    <row r="9032" spans="2:4" ht="13.8" x14ac:dyDescent="0.2">
      <c r="B9032" s="18">
        <v>9029</v>
      </c>
      <c r="C9032" s="2" t="str">
        <f>_xlfn.CONCAT(MONTH('Rates Database'!C9031),"-",'Rates Database'!B9031,"-",'Rates Database'!E9031,"-",'Rates Database'!G9031,"-",'Rates Database'!J9031)</f>
        <v>1-2021-National Grid-Residential-Williamstown Muni Agg Rate</v>
      </c>
      <c r="D9032" s="2">
        <f t="shared" si="141"/>
        <v>1</v>
      </c>
    </row>
    <row r="9033" spans="2:4" ht="13.8" x14ac:dyDescent="0.2">
      <c r="B9033" s="18">
        <v>9030</v>
      </c>
      <c r="C9033" s="2" t="str">
        <f>_xlfn.CONCAT(MONTH('Rates Database'!C9032),"-",'Rates Database'!B9032,"-",'Rates Database'!E9032,"-",'Rates Database'!G9032,"-",'Rates Database'!J9032)</f>
        <v>1-2021-National Grid-Residential-Heath Muni Agg Rate</v>
      </c>
      <c r="D9033" s="2">
        <f t="shared" si="141"/>
        <v>1</v>
      </c>
    </row>
    <row r="9034" spans="2:4" ht="13.8" x14ac:dyDescent="0.2">
      <c r="B9034" s="18">
        <v>9031</v>
      </c>
      <c r="C9034" s="2" t="str">
        <f>_xlfn.CONCAT(MONTH('Rates Database'!C9033),"-",'Rates Database'!B9033,"-",'Rates Database'!E9033,"-",'Rates Database'!G9033,"-",'Rates Database'!J9033)</f>
        <v>1-2021-National Grid-Residential-Tewksbury Muni Agg Rate</v>
      </c>
      <c r="D9034" s="2">
        <f t="shared" si="141"/>
        <v>1</v>
      </c>
    </row>
    <row r="9035" spans="2:4" ht="13.8" x14ac:dyDescent="0.2">
      <c r="B9035" s="18">
        <v>9032</v>
      </c>
      <c r="C9035" s="2" t="str">
        <f>_xlfn.CONCAT(MONTH('Rates Database'!C9034),"-",'Rates Database'!B9034,"-",'Rates Database'!E9034,"-",'Rates Database'!G9034,"-",'Rates Database'!J9034)</f>
        <v>1-2021-National Grid-Residential-Tyngsborough Muni Agg Rate</v>
      </c>
      <c r="D9035" s="2">
        <f t="shared" si="141"/>
        <v>1</v>
      </c>
    </row>
    <row r="9036" spans="2:4" ht="13.8" x14ac:dyDescent="0.2">
      <c r="B9036" s="18">
        <v>9033</v>
      </c>
      <c r="C9036" s="2" t="str">
        <f>_xlfn.CONCAT(MONTH('Rates Database'!C9035),"-",'Rates Database'!B9035,"-",'Rates Database'!E9035,"-",'Rates Database'!G9035,"-",'Rates Database'!J9035)</f>
        <v>1-2021-Eversource_EMA-Residential-Sudbury Muni Agg Rate</v>
      </c>
      <c r="D9036" s="2">
        <f t="shared" si="141"/>
        <v>1</v>
      </c>
    </row>
    <row r="9037" spans="2:4" ht="13.8" x14ac:dyDescent="0.2">
      <c r="B9037" s="18">
        <v>9034</v>
      </c>
      <c r="C9037" s="2" t="str">
        <f>_xlfn.CONCAT(MONTH('Rates Database'!C9036),"-",'Rates Database'!B9036,"-",'Rates Database'!E9036,"-",'Rates Database'!G9036,"-",'Rates Database'!J9036)</f>
        <v>1-2021-National Grid-Residential-Halifax Muni Agg Rate</v>
      </c>
      <c r="D9037" s="2">
        <f t="shared" si="141"/>
        <v>1</v>
      </c>
    </row>
    <row r="9038" spans="2:4" ht="13.8" x14ac:dyDescent="0.2">
      <c r="B9038" s="18">
        <v>9035</v>
      </c>
      <c r="C9038" s="2" t="str">
        <f>_xlfn.CONCAT(MONTH('Rates Database'!C9037),"-",'Rates Database'!B9037,"-",'Rates Database'!E9037,"-",'Rates Database'!G9037,"-",'Rates Database'!J9037)</f>
        <v>1-2021-National Grid-Residential-Franklin Muni Agg Rate</v>
      </c>
      <c r="D9038" s="2">
        <f t="shared" si="141"/>
        <v>1</v>
      </c>
    </row>
    <row r="9039" spans="2:4" ht="13.8" x14ac:dyDescent="0.2">
      <c r="B9039" s="18">
        <v>9036</v>
      </c>
      <c r="C9039" s="2" t="str">
        <f>_xlfn.CONCAT(MONTH('Rates Database'!C9038),"-",'Rates Database'!B9038,"-",'Rates Database'!E9038,"-",'Rates Database'!G9038,"-",'Rates Database'!J9038)</f>
        <v>1-2021-National Grid-Residential-Rockland Muni Agg Rate</v>
      </c>
      <c r="D9039" s="2">
        <f t="shared" si="141"/>
        <v>1</v>
      </c>
    </row>
    <row r="9040" spans="2:4" ht="13.8" x14ac:dyDescent="0.2">
      <c r="B9040" s="18">
        <v>9037</v>
      </c>
      <c r="C9040" s="2" t="str">
        <f>_xlfn.CONCAT(MONTH('Rates Database'!C9039),"-",'Rates Database'!B9039,"-",'Rates Database'!E9039,"-",'Rates Database'!G9039,"-",'Rates Database'!J9039)</f>
        <v>1-2021-National Grid-Residential-Bellingham Muni Agg Rate</v>
      </c>
      <c r="D9040" s="2">
        <f t="shared" si="141"/>
        <v>1</v>
      </c>
    </row>
    <row r="9041" spans="2:4" ht="13.8" x14ac:dyDescent="0.2">
      <c r="B9041" s="18">
        <v>9038</v>
      </c>
      <c r="C9041" s="2" t="str">
        <f>_xlfn.CONCAT(MONTH('Rates Database'!C9040),"-",'Rates Database'!B9040,"-",'Rates Database'!E9040,"-",'Rates Database'!G9040,"-",'Rates Database'!J9040)</f>
        <v>1-2021-National Grid-Residential-Egremont Muni Agg Rate</v>
      </c>
      <c r="D9041" s="2">
        <f t="shared" si="141"/>
        <v>1</v>
      </c>
    </row>
    <row r="9042" spans="2:4" ht="13.8" x14ac:dyDescent="0.2">
      <c r="B9042" s="18">
        <v>9039</v>
      </c>
      <c r="C9042" s="2" t="str">
        <f>_xlfn.CONCAT(MONTH('Rates Database'!C9041),"-",'Rates Database'!B9041,"-",'Rates Database'!E9041,"-",'Rates Database'!G9041,"-",'Rates Database'!J9041)</f>
        <v>1-2021-National Grid-Residential-North Andover Muni Agg Rate</v>
      </c>
      <c r="D9042" s="2">
        <f t="shared" si="141"/>
        <v>1</v>
      </c>
    </row>
    <row r="9043" spans="2:4" ht="13.8" x14ac:dyDescent="0.2">
      <c r="B9043" s="18">
        <v>9040</v>
      </c>
      <c r="C9043" s="2" t="str">
        <f>_xlfn.CONCAT(MONTH('Rates Database'!C9042),"-",'Rates Database'!B9042,"-",'Rates Database'!E9042,"-",'Rates Database'!G9042,"-",'Rates Database'!J9042)</f>
        <v>1-2021-Eversource_EMA-Residential-Dedham Muni Agg Rate</v>
      </c>
      <c r="D9043" s="2">
        <f t="shared" si="141"/>
        <v>1</v>
      </c>
    </row>
    <row r="9044" spans="2:4" ht="13.8" x14ac:dyDescent="0.2">
      <c r="B9044" s="18">
        <v>9041</v>
      </c>
      <c r="C9044" s="2" t="str">
        <f>_xlfn.CONCAT(MONTH('Rates Database'!C9043),"-",'Rates Database'!B9043,"-",'Rates Database'!E9043,"-",'Rates Database'!G9043,"-",'Rates Database'!J9043)</f>
        <v>1-2021-Eversource_EMA-Residential-Lexington Muni Agg Rate</v>
      </c>
      <c r="D9044" s="2">
        <f t="shared" si="141"/>
        <v>1</v>
      </c>
    </row>
    <row r="9045" spans="2:4" ht="13.8" x14ac:dyDescent="0.2">
      <c r="B9045" s="18">
        <v>9042</v>
      </c>
      <c r="C9045" s="2" t="str">
        <f>_xlfn.CONCAT(MONTH('Rates Database'!C9044),"-",'Rates Database'!B9044,"-",'Rates Database'!E9044,"-",'Rates Database'!G9044,"-",'Rates Database'!J9044)</f>
        <v>1-2021-National Grid-Residential-Haverhill Muni Agg Rate</v>
      </c>
      <c r="D9045" s="2">
        <f t="shared" si="141"/>
        <v>1</v>
      </c>
    </row>
    <row r="9046" spans="2:4" ht="13.8" x14ac:dyDescent="0.2">
      <c r="B9046" s="18">
        <v>9043</v>
      </c>
      <c r="C9046" s="2" t="str">
        <f>_xlfn.CONCAT(MONTH('Rates Database'!C9045),"-",'Rates Database'!B9045,"-",'Rates Database'!E9045,"-",'Rates Database'!G9045,"-",'Rates Database'!J9045)</f>
        <v>1-2021-Eversource_EMA-Residential-Fairhaven Muni Agg Rate</v>
      </c>
      <c r="D9046" s="2">
        <f t="shared" si="141"/>
        <v>1</v>
      </c>
    </row>
    <row r="9047" spans="2:4" ht="13.8" x14ac:dyDescent="0.2">
      <c r="B9047" s="18">
        <v>9044</v>
      </c>
      <c r="C9047" s="2" t="str">
        <f>_xlfn.CONCAT(MONTH('Rates Database'!C9046),"-",'Rates Database'!B9046,"-",'Rates Database'!E9046,"-",'Rates Database'!G9046,"-",'Rates Database'!J9046)</f>
        <v>1-2021-National Grid-Residential-Grafton Muni Agg Rate</v>
      </c>
      <c r="D9047" s="2">
        <f t="shared" si="141"/>
        <v>1</v>
      </c>
    </row>
    <row r="9048" spans="2:4" ht="13.8" x14ac:dyDescent="0.2">
      <c r="B9048" s="18">
        <v>9045</v>
      </c>
      <c r="C9048" s="2" t="str">
        <f>_xlfn.CONCAT(MONTH('Rates Database'!C9047),"-",'Rates Database'!B9047,"-",'Rates Database'!E9047,"-",'Rates Database'!G9047,"-",'Rates Database'!J9047)</f>
        <v>1-2021-National Grid-Residential-Southborough Muni Agg Rate</v>
      </c>
      <c r="D9048" s="2">
        <f t="shared" si="141"/>
        <v>1</v>
      </c>
    </row>
    <row r="9049" spans="2:4" ht="13.8" x14ac:dyDescent="0.2">
      <c r="B9049" s="18">
        <v>9046</v>
      </c>
      <c r="C9049" s="2" t="str">
        <f>_xlfn.CONCAT(MONTH('Rates Database'!C9048),"-",'Rates Database'!B9048,"-",'Rates Database'!E9048,"-",'Rates Database'!G9048,"-",'Rates Database'!J9048)</f>
        <v>1-2021-National Grid-Residential-Sutton Muni Agg Rate</v>
      </c>
      <c r="D9049" s="2">
        <f t="shared" si="141"/>
        <v>1</v>
      </c>
    </row>
    <row r="9050" spans="2:4" ht="13.8" x14ac:dyDescent="0.2">
      <c r="B9050" s="18">
        <v>9047</v>
      </c>
      <c r="C9050" s="2" t="str">
        <f>_xlfn.CONCAT(MONTH('Rates Database'!C9049),"-",'Rates Database'!B9049,"-",'Rates Database'!E9049,"-",'Rates Database'!G9049,"-",'Rates Database'!J9049)</f>
        <v>1-2021-Eversource_EMA-Residential-Acton Muni Agg Rate</v>
      </c>
      <c r="D9050" s="2">
        <f t="shared" si="141"/>
        <v>1</v>
      </c>
    </row>
    <row r="9051" spans="2:4" ht="13.8" x14ac:dyDescent="0.2">
      <c r="B9051" s="18">
        <v>9048</v>
      </c>
      <c r="C9051" s="2" t="str">
        <f>_xlfn.CONCAT(MONTH('Rates Database'!C9050),"-",'Rates Database'!B9050,"-",'Rates Database'!E9050,"-",'Rates Database'!G9050,"-",'Rates Database'!J9050)</f>
        <v>1-2021-Unitil-Residential-Lunenburg Muni Agg Rate</v>
      </c>
      <c r="D9051" s="2">
        <f t="shared" si="141"/>
        <v>1</v>
      </c>
    </row>
    <row r="9052" spans="2:4" ht="13.8" x14ac:dyDescent="0.2">
      <c r="B9052" s="18">
        <v>9049</v>
      </c>
      <c r="C9052" s="2" t="str">
        <f>_xlfn.CONCAT(MONTH('Rates Database'!C9051),"-",'Rates Database'!B9051,"-",'Rates Database'!E9051,"-",'Rates Database'!G9051,"-",'Rates Database'!J9051)</f>
        <v>1-2021-Eversource_EMA-Residential-Arlington Muni Agg Rate</v>
      </c>
      <c r="D9052" s="2">
        <f t="shared" si="141"/>
        <v>1</v>
      </c>
    </row>
    <row r="9053" spans="2:4" ht="13.8" x14ac:dyDescent="0.2">
      <c r="B9053" s="18">
        <v>9050</v>
      </c>
      <c r="C9053" s="2" t="str">
        <f>_xlfn.CONCAT(MONTH('Rates Database'!C9052),"-",'Rates Database'!B9052,"-",'Rates Database'!E9052,"-",'Rates Database'!G9052,"-",'Rates Database'!J9052)</f>
        <v>1-2021-National Grid-Residential-Salisbury Muni Agg Rate</v>
      </c>
      <c r="D9053" s="2">
        <f t="shared" si="141"/>
        <v>1</v>
      </c>
    </row>
    <row r="9054" spans="2:4" ht="13.8" x14ac:dyDescent="0.2">
      <c r="B9054" s="18">
        <v>9051</v>
      </c>
      <c r="C9054" s="2" t="str">
        <f>_xlfn.CONCAT(MONTH('Rates Database'!C9053),"-",'Rates Database'!B9053,"-",'Rates Database'!E9053,"-",'Rates Database'!G9053,"-",'Rates Database'!J9053)</f>
        <v>1-2021-National Grid-Residential-Gloucester Muni Agg Rate</v>
      </c>
      <c r="D9054" s="2">
        <f t="shared" si="141"/>
        <v>1</v>
      </c>
    </row>
    <row r="9055" spans="2:4" ht="13.8" x14ac:dyDescent="0.2">
      <c r="B9055" s="18">
        <v>9052</v>
      </c>
      <c r="C9055" s="2" t="str">
        <f>_xlfn.CONCAT(MONTH('Rates Database'!C9054),"-",'Rates Database'!B9054,"-",'Rates Database'!E9054,"-",'Rates Database'!G9054,"-",'Rates Database'!J9054)</f>
        <v>1-2021-Eversource_EMA-Residential-Bedford Muni Agg Rate</v>
      </c>
      <c r="D9055" s="2">
        <f t="shared" si="141"/>
        <v>1</v>
      </c>
    </row>
    <row r="9056" spans="2:4" ht="13.8" x14ac:dyDescent="0.2">
      <c r="B9056" s="18">
        <v>9053</v>
      </c>
      <c r="C9056" s="2" t="str">
        <f>_xlfn.CONCAT(MONTH('Rates Database'!C9055),"-",'Rates Database'!B9055,"-",'Rates Database'!E9055,"-",'Rates Database'!G9055,"-",'Rates Database'!J9055)</f>
        <v>1-2021-National Grid-Residential-Salem Muni Agg Rate</v>
      </c>
      <c r="D9056" s="2">
        <f t="shared" si="141"/>
        <v>1</v>
      </c>
    </row>
    <row r="9057" spans="2:4" ht="13.8" x14ac:dyDescent="0.2">
      <c r="B9057" s="18">
        <v>9054</v>
      </c>
      <c r="C9057" s="2" t="str">
        <f>_xlfn.CONCAT(MONTH('Rates Database'!C9056),"-",'Rates Database'!B9056,"-",'Rates Database'!E9056,"-",'Rates Database'!G9056,"-",'Rates Database'!J9056)</f>
        <v>1-2021-Eversource_EMA-Residential-Cambridge Muni Agg Rate</v>
      </c>
      <c r="D9057" s="2">
        <f t="shared" si="141"/>
        <v>1</v>
      </c>
    </row>
    <row r="9058" spans="2:4" ht="13.8" x14ac:dyDescent="0.2">
      <c r="B9058" s="18">
        <v>9055</v>
      </c>
      <c r="C9058" s="2" t="str">
        <f>_xlfn.CONCAT(MONTH('Rates Database'!C9057),"-",'Rates Database'!B9057,"-",'Rates Database'!E9057,"-",'Rates Database'!G9057,"-",'Rates Database'!J9057)</f>
        <v>1-2021-Eversource_EMA-Residential-Winchester Muni Agg Rate</v>
      </c>
      <c r="D9058" s="2">
        <f t="shared" si="141"/>
        <v>1</v>
      </c>
    </row>
    <row r="9059" spans="2:4" ht="13.8" x14ac:dyDescent="0.2">
      <c r="B9059" s="18">
        <v>9056</v>
      </c>
      <c r="C9059" s="2" t="str">
        <f>_xlfn.CONCAT(MONTH('Rates Database'!C9058),"-",'Rates Database'!B9058,"-",'Rates Database'!E9058,"-",'Rates Database'!G9058,"-",'Rates Database'!J9058)</f>
        <v>1-2021-National Grid-Residential-Berlin Muni Agg Rate</v>
      </c>
      <c r="D9059" s="2">
        <f t="shared" si="141"/>
        <v>1</v>
      </c>
    </row>
    <row r="9060" spans="2:4" ht="13.8" x14ac:dyDescent="0.2">
      <c r="B9060" s="18">
        <v>9057</v>
      </c>
      <c r="C9060" s="2" t="str">
        <f>_xlfn.CONCAT(MONTH('Rates Database'!C9059),"-",'Rates Database'!B9059,"-",'Rates Database'!E9059,"-",'Rates Database'!G9059,"-",'Rates Database'!J9059)</f>
        <v>1-2021-National Grid-Residential-Hamilton Muni Agg Rate</v>
      </c>
      <c r="D9060" s="2">
        <f t="shared" si="141"/>
        <v>1</v>
      </c>
    </row>
    <row r="9061" spans="2:4" ht="13.8" x14ac:dyDescent="0.2">
      <c r="B9061" s="18">
        <v>9058</v>
      </c>
      <c r="C9061" s="2" t="str">
        <f>_xlfn.CONCAT(MONTH('Rates Database'!C9060),"-",'Rates Database'!B9060,"-",'Rates Database'!E9060,"-",'Rates Database'!G9060,"-",'Rates Database'!J9060)</f>
        <v>1-2021-National Grid-Residential-Nantucket Muni Agg Rate</v>
      </c>
      <c r="D9061" s="2">
        <f t="shared" si="141"/>
        <v>1</v>
      </c>
    </row>
    <row r="9062" spans="2:4" ht="13.8" x14ac:dyDescent="0.2">
      <c r="B9062" s="18">
        <v>9059</v>
      </c>
      <c r="C9062" s="2" t="str">
        <f>_xlfn.CONCAT(MONTH('Rates Database'!C9061),"-",'Rates Database'!B9061,"-",'Rates Database'!E9061,"-",'Rates Database'!G9061,"-",'Rates Database'!J9061)</f>
        <v>1-2021-National Grid-Residential-West Bridgewater Muni Agg Rate</v>
      </c>
      <c r="D9062" s="2">
        <f t="shared" si="141"/>
        <v>1</v>
      </c>
    </row>
    <row r="9063" spans="2:4" ht="13.8" x14ac:dyDescent="0.2">
      <c r="B9063" s="18">
        <v>9060</v>
      </c>
      <c r="C9063" s="2" t="str">
        <f>_xlfn.CONCAT(MONTH('Rates Database'!C9062),"-",'Rates Database'!B9062,"-",'Rates Database'!E9062,"-",'Rates Database'!G9062,"-",'Rates Database'!J9062)</f>
        <v>1-2021-Eversource_EMA-Residential-Newton Muni Agg Rate</v>
      </c>
      <c r="D9063" s="2">
        <f t="shared" si="141"/>
        <v>1</v>
      </c>
    </row>
    <row r="9064" spans="2:4" ht="13.8" x14ac:dyDescent="0.2">
      <c r="B9064" s="18">
        <v>9061</v>
      </c>
      <c r="C9064" s="2" t="str">
        <f>_xlfn.CONCAT(MONTH('Rates Database'!C9063),"-",'Rates Database'!B9063,"-",'Rates Database'!E9063,"-",'Rates Database'!G9063,"-",'Rates Database'!J9063)</f>
        <v>1-2021-National Grid-Residential-Millville Muni Agg Rate</v>
      </c>
      <c r="D9064" s="2">
        <f t="shared" si="141"/>
        <v>1</v>
      </c>
    </row>
    <row r="9065" spans="2:4" ht="13.8" x14ac:dyDescent="0.2">
      <c r="B9065" s="18">
        <v>9062</v>
      </c>
      <c r="C9065" s="2" t="str">
        <f>_xlfn.CONCAT(MONTH('Rates Database'!C9064),"-",'Rates Database'!B9064,"-",'Rates Database'!E9064,"-",'Rates Database'!G9064,"-",'Rates Database'!J9064)</f>
        <v>1-2021-National Grid-Residential-Worcester Muni Agg Rate</v>
      </c>
      <c r="D9065" s="2">
        <f t="shared" si="141"/>
        <v>1</v>
      </c>
    </row>
    <row r="9066" spans="2:4" ht="13.8" x14ac:dyDescent="0.2">
      <c r="B9066" s="18">
        <v>9063</v>
      </c>
      <c r="C9066" s="2" t="str">
        <f>_xlfn.CONCAT(MONTH('Rates Database'!C9065),"-",'Rates Database'!B9065,"-",'Rates Database'!E9065,"-",'Rates Database'!G9065,"-",'Rates Database'!J9065)</f>
        <v>1-2021-National Grid-Residential-Swampscott Muni Agg Rate</v>
      </c>
      <c r="D9066" s="2">
        <f t="shared" si="141"/>
        <v>1</v>
      </c>
    </row>
    <row r="9067" spans="2:4" ht="13.8" x14ac:dyDescent="0.2">
      <c r="B9067" s="18">
        <v>9064</v>
      </c>
      <c r="C9067" s="2" t="str">
        <f>_xlfn.CONCAT(MONTH('Rates Database'!C9066),"-",'Rates Database'!B9066,"-",'Rates Database'!E9066,"-",'Rates Database'!G9066,"-",'Rates Database'!J9066)</f>
        <v>1-2021-Eversource_EMA-Residential-Carlisle Muni Agg Rate</v>
      </c>
      <c r="D9067" s="2">
        <f t="shared" si="141"/>
        <v>1</v>
      </c>
    </row>
    <row r="9068" spans="2:4" ht="13.8" x14ac:dyDescent="0.2">
      <c r="B9068" s="18">
        <v>9065</v>
      </c>
      <c r="C9068" s="2" t="str">
        <f>_xlfn.CONCAT(MONTH('Rates Database'!C9067),"-",'Rates Database'!B9067,"-",'Rates Database'!E9067,"-",'Rates Database'!G9067,"-",'Rates Database'!J9067)</f>
        <v>1-2021-Eversource_EMA-Residential-Watertown Muni Agg Rate</v>
      </c>
      <c r="D9068" s="2">
        <f t="shared" si="141"/>
        <v>1</v>
      </c>
    </row>
    <row r="9069" spans="2:4" ht="13.8" x14ac:dyDescent="0.2">
      <c r="B9069" s="18">
        <v>9066</v>
      </c>
      <c r="C9069" s="2" t="str">
        <f>_xlfn.CONCAT(MONTH('Rates Database'!C9068),"-",'Rates Database'!B9068,"-",'Rates Database'!E9068,"-",'Rates Database'!G9068,"-",'Rates Database'!J9068)</f>
        <v>1-2021-National Grid-Residential-Medford Muni Agg Rate</v>
      </c>
      <c r="D9069" s="2">
        <f t="shared" si="141"/>
        <v>1</v>
      </c>
    </row>
    <row r="9070" spans="2:4" ht="13.8" x14ac:dyDescent="0.2">
      <c r="B9070" s="18">
        <v>9067</v>
      </c>
      <c r="C9070" s="2" t="str">
        <f>_xlfn.CONCAT(MONTH('Rates Database'!C9069),"-",'Rates Database'!B9069,"-",'Rates Database'!E9069,"-",'Rates Database'!G9069,"-",'Rates Database'!J9069)</f>
        <v>1-2021-Eversource_EMA-Residential-Natick Muni Agg Rate</v>
      </c>
      <c r="D9070" s="2">
        <f t="shared" si="141"/>
        <v>1</v>
      </c>
    </row>
    <row r="9071" spans="2:4" ht="13.8" x14ac:dyDescent="0.2">
      <c r="B9071" s="18">
        <v>9068</v>
      </c>
      <c r="C9071" s="2" t="str">
        <f>_xlfn.CONCAT(MONTH('Rates Database'!C9070),"-",'Rates Database'!B9070,"-",'Rates Database'!E9070,"-",'Rates Database'!G9070,"-",'Rates Database'!J9070)</f>
        <v>1-2021-Eversource_EMA-Residential-Brookline Muni Agg Rate</v>
      </c>
      <c r="D9071" s="2">
        <f t="shared" si="141"/>
        <v>1</v>
      </c>
    </row>
    <row r="9072" spans="2:4" ht="13.8" x14ac:dyDescent="0.2">
      <c r="B9072" s="18">
        <v>9069</v>
      </c>
      <c r="C9072" s="2" t="str">
        <f>_xlfn.CONCAT(MONTH('Rates Database'!C9071),"-",'Rates Database'!B9071,"-",'Rates Database'!E9071,"-",'Rates Database'!G9071,"-",'Rates Database'!J9071)</f>
        <v>1-2021-Eversource_EMA-Residential-Cape Light Compact JPE Muni Agg Rate</v>
      </c>
      <c r="D9072" s="2">
        <f t="shared" si="141"/>
        <v>1</v>
      </c>
    </row>
    <row r="9073" spans="2:4" ht="13.8" x14ac:dyDescent="0.2">
      <c r="B9073" s="18">
        <v>9070</v>
      </c>
      <c r="C9073" s="2" t="str">
        <f>_xlfn.CONCAT(MONTH('Rates Database'!C9072),"-",'Rates Database'!B9072,"-",'Rates Database'!E9072,"-",'Rates Database'!G9072,"-",'Rates Database'!J9072)</f>
        <v>1-2021-National Grid-Residential-Lowell Muni Agg Rate</v>
      </c>
      <c r="D9073" s="2">
        <f t="shared" si="141"/>
        <v>1</v>
      </c>
    </row>
    <row r="9074" spans="2:4" ht="13.8" x14ac:dyDescent="0.2">
      <c r="B9074" s="18">
        <v>9071</v>
      </c>
      <c r="C9074" s="2" t="str">
        <f>_xlfn.CONCAT(MONTH('Rates Database'!C9073),"-",'Rates Database'!B9073,"-",'Rates Database'!E9073,"-",'Rates Database'!G9073,"-",'Rates Database'!J9073)</f>
        <v>2-2021-National Grid-Residential-Wendell Muni Agg Rate</v>
      </c>
      <c r="D9074" s="2">
        <f t="shared" si="141"/>
        <v>1</v>
      </c>
    </row>
    <row r="9075" spans="2:4" ht="13.8" x14ac:dyDescent="0.2">
      <c r="B9075" s="18">
        <v>9072</v>
      </c>
      <c r="C9075" s="2" t="str">
        <f>_xlfn.CONCAT(MONTH('Rates Database'!C9074),"-",'Rates Database'!B9074,"-",'Rates Database'!E9074,"-",'Rates Database'!G9074,"-",'Rates Database'!J9074)</f>
        <v>2-2021-National Grid-Residential-Billerica Muni Agg Rate</v>
      </c>
      <c r="D9075" s="2">
        <f t="shared" si="141"/>
        <v>1</v>
      </c>
    </row>
    <row r="9076" spans="2:4" ht="13.8" x14ac:dyDescent="0.2">
      <c r="B9076" s="18">
        <v>9073</v>
      </c>
      <c r="C9076" s="2" t="str">
        <f>_xlfn.CONCAT(MONTH('Rates Database'!C9075),"-",'Rates Database'!B9075,"-",'Rates Database'!E9075,"-",'Rates Database'!G9075,"-",'Rates Database'!J9075)</f>
        <v>2-2021-Eversource_WMA-Residential-Buckland Muni Agg Rate</v>
      </c>
      <c r="D9076" s="2">
        <f t="shared" si="141"/>
        <v>1</v>
      </c>
    </row>
    <row r="9077" spans="2:4" ht="13.8" x14ac:dyDescent="0.2">
      <c r="B9077" s="18">
        <v>9074</v>
      </c>
      <c r="C9077" s="2" t="str">
        <f>_xlfn.CONCAT(MONTH('Rates Database'!C9076),"-",'Rates Database'!B9076,"-",'Rates Database'!E9076,"-",'Rates Database'!G9076,"-",'Rates Database'!J9076)</f>
        <v>2-2021-National Grid-Residential-Charlemont Muni Agg Rate</v>
      </c>
      <c r="D9077" s="2">
        <f t="shared" si="141"/>
        <v>1</v>
      </c>
    </row>
    <row r="9078" spans="2:4" ht="13.8" x14ac:dyDescent="0.2">
      <c r="B9078" s="18">
        <v>9075</v>
      </c>
      <c r="C9078" s="2" t="str">
        <f>_xlfn.CONCAT(MONTH('Rates Database'!C9077),"-",'Rates Database'!B9077,"-",'Rates Database'!E9077,"-",'Rates Database'!G9077,"-",'Rates Database'!J9077)</f>
        <v>2-2021-Eversource_WMA-Residential-Colrain Muni Agg Rate</v>
      </c>
      <c r="D9078" s="2">
        <f t="shared" si="141"/>
        <v>1</v>
      </c>
    </row>
    <row r="9079" spans="2:4" ht="13.8" x14ac:dyDescent="0.2">
      <c r="B9079" s="18">
        <v>9076</v>
      </c>
      <c r="C9079" s="2" t="str">
        <f>_xlfn.CONCAT(MONTH('Rates Database'!C9078),"-",'Rates Database'!B9078,"-",'Rates Database'!E9078,"-",'Rates Database'!G9078,"-",'Rates Database'!J9078)</f>
        <v>2-2021-Eversource_WMA-Residential-Shelburne Muni Agg Rate</v>
      </c>
      <c r="D9079" s="2">
        <f t="shared" si="141"/>
        <v>1</v>
      </c>
    </row>
    <row r="9080" spans="2:4" ht="13.8" x14ac:dyDescent="0.2">
      <c r="B9080" s="18">
        <v>9077</v>
      </c>
      <c r="C9080" s="2" t="str">
        <f>_xlfn.CONCAT(MONTH('Rates Database'!C9079),"-",'Rates Database'!B9079,"-",'Rates Database'!E9079,"-",'Rates Database'!G9079,"-",'Rates Database'!J9079)</f>
        <v>2-2021-National Grid-Residential-Marlborough Muni Agg Rate</v>
      </c>
      <c r="D9080" s="2">
        <f t="shared" si="141"/>
        <v>1</v>
      </c>
    </row>
    <row r="9081" spans="2:4" ht="13.8" x14ac:dyDescent="0.2">
      <c r="B9081" s="18">
        <v>9078</v>
      </c>
      <c r="C9081" s="2" t="str">
        <f>_xlfn.CONCAT(MONTH('Rates Database'!C9080),"-",'Rates Database'!B9080,"-",'Rates Database'!E9080,"-",'Rates Database'!G9080,"-",'Rates Database'!J9080)</f>
        <v>2-2021-National Grid-Residential-New Salem Muni Agg Rate</v>
      </c>
      <c r="D9081" s="2">
        <f t="shared" si="141"/>
        <v>1</v>
      </c>
    </row>
    <row r="9082" spans="2:4" ht="13.8" x14ac:dyDescent="0.2">
      <c r="B9082" s="18">
        <v>9079</v>
      </c>
      <c r="C9082" s="2" t="str">
        <f>_xlfn.CONCAT(MONTH('Rates Database'!C9081),"-",'Rates Database'!B9081,"-",'Rates Database'!E9081,"-",'Rates Database'!G9081,"-",'Rates Database'!J9081)</f>
        <v>2-2021-National Grid-Residential-Warwick Muni Agg Rate</v>
      </c>
      <c r="D9082" s="2">
        <f t="shared" si="141"/>
        <v>1</v>
      </c>
    </row>
    <row r="9083" spans="2:4" ht="13.8" x14ac:dyDescent="0.2">
      <c r="B9083" s="18">
        <v>9080</v>
      </c>
      <c r="C9083" s="2" t="str">
        <f>_xlfn.CONCAT(MONTH('Rates Database'!C9082),"-",'Rates Database'!B9082,"-",'Rates Database'!E9082,"-",'Rates Database'!G9082,"-",'Rates Database'!J9082)</f>
        <v>2-2021-Eversource_WMA-Residential-Whately Muni Agg Rate</v>
      </c>
      <c r="D9083" s="2">
        <f t="shared" si="141"/>
        <v>1</v>
      </c>
    </row>
    <row r="9084" spans="2:4" ht="13.8" x14ac:dyDescent="0.2">
      <c r="B9084" s="18">
        <v>9081</v>
      </c>
      <c r="C9084" s="2" t="str">
        <f>_xlfn.CONCAT(MONTH('Rates Database'!C9083),"-",'Rates Database'!B9083,"-",'Rates Database'!E9083,"-",'Rates Database'!G9083,"-",'Rates Database'!J9083)</f>
        <v>2-2021-National Grid-Residential-Webster Muni Agg Rate</v>
      </c>
      <c r="D9084" s="2">
        <f t="shared" si="141"/>
        <v>1</v>
      </c>
    </row>
    <row r="9085" spans="2:4" ht="13.8" x14ac:dyDescent="0.2">
      <c r="B9085" s="18">
        <v>9082</v>
      </c>
      <c r="C9085" s="2" t="str">
        <f>_xlfn.CONCAT(MONTH('Rates Database'!C9084),"-",'Rates Database'!B9084,"-",'Rates Database'!E9084,"-",'Rates Database'!G9084,"-",'Rates Database'!J9084)</f>
        <v>2-2021-Eversource_WMA-Residential-Deerfield Muni Agg Rate</v>
      </c>
      <c r="D9085" s="2">
        <f t="shared" si="141"/>
        <v>1</v>
      </c>
    </row>
    <row r="9086" spans="2:4" ht="13.8" x14ac:dyDescent="0.2">
      <c r="B9086" s="18">
        <v>9083</v>
      </c>
      <c r="C9086" s="2" t="str">
        <f>_xlfn.CONCAT(MONTH('Rates Database'!C9085),"-",'Rates Database'!B9085,"-",'Rates Database'!E9085,"-",'Rates Database'!G9085,"-",'Rates Database'!J9085)</f>
        <v>2-2021-Eversource_WMA-Residential-Huntington Muni Agg Rate</v>
      </c>
      <c r="D9086" s="2">
        <f t="shared" si="141"/>
        <v>1</v>
      </c>
    </row>
    <row r="9087" spans="2:4" ht="13.8" x14ac:dyDescent="0.2">
      <c r="B9087" s="18">
        <v>9084</v>
      </c>
      <c r="C9087" s="2" t="str">
        <f>_xlfn.CONCAT(MONTH('Rates Database'!C9086),"-",'Rates Database'!B9086,"-",'Rates Database'!E9086,"-",'Rates Database'!G9086,"-",'Rates Database'!J9086)</f>
        <v>2-2021-Eversource_WMA-Residential-Northfield Muni Agg Rate</v>
      </c>
      <c r="D9087" s="2">
        <f t="shared" si="141"/>
        <v>1</v>
      </c>
    </row>
    <row r="9088" spans="2:4" ht="13.8" x14ac:dyDescent="0.2">
      <c r="B9088" s="18">
        <v>9085</v>
      </c>
      <c r="C9088" s="2" t="str">
        <f>_xlfn.CONCAT(MONTH('Rates Database'!C9087),"-",'Rates Database'!B9087,"-",'Rates Database'!E9087,"-",'Rates Database'!G9087,"-",'Rates Database'!J9087)</f>
        <v>2-2021-Eversource_WMA-Residential-Becket Muni Agg Rate</v>
      </c>
      <c r="D9088" s="2">
        <f t="shared" si="141"/>
        <v>1</v>
      </c>
    </row>
    <row r="9089" spans="2:4" ht="13.8" x14ac:dyDescent="0.2">
      <c r="B9089" s="18">
        <v>9086</v>
      </c>
      <c r="C9089" s="2" t="str">
        <f>_xlfn.CONCAT(MONTH('Rates Database'!C9088),"-",'Rates Database'!B9088,"-",'Rates Database'!E9088,"-",'Rates Database'!G9088,"-",'Rates Database'!J9088)</f>
        <v>2-2021-Eversource_WMA-Residential-Dalton Muni Agg Rate</v>
      </c>
      <c r="D9089" s="2">
        <f t="shared" si="141"/>
        <v>1</v>
      </c>
    </row>
    <row r="9090" spans="2:4" ht="13.8" x14ac:dyDescent="0.2">
      <c r="B9090" s="18">
        <v>9087</v>
      </c>
      <c r="C9090" s="2" t="str">
        <f>_xlfn.CONCAT(MONTH('Rates Database'!C9089),"-",'Rates Database'!B9089,"-",'Rates Database'!E9089,"-",'Rates Database'!G9089,"-",'Rates Database'!J9089)</f>
        <v>2-2021-Eversource_WMA-Residential-Pittsfield Muni Agg Rate</v>
      </c>
      <c r="D9090" s="2">
        <f t="shared" si="141"/>
        <v>1</v>
      </c>
    </row>
    <row r="9091" spans="2:4" ht="13.8" x14ac:dyDescent="0.2">
      <c r="B9091" s="18">
        <v>9088</v>
      </c>
      <c r="C9091" s="2" t="str">
        <f>_xlfn.CONCAT(MONTH('Rates Database'!C9090),"-",'Rates Database'!B9090,"-",'Rates Database'!E9090,"-",'Rates Database'!G9090,"-",'Rates Database'!J9090)</f>
        <v>2-2021-Eversource_WMA-Residential-West Springfield Muni Agg Rate</v>
      </c>
      <c r="D9091" s="2">
        <f t="shared" si="141"/>
        <v>1</v>
      </c>
    </row>
    <row r="9092" spans="2:4" ht="13.8" x14ac:dyDescent="0.2">
      <c r="B9092" s="18">
        <v>9089</v>
      </c>
      <c r="C9092" s="2" t="str">
        <f>_xlfn.CONCAT(MONTH('Rates Database'!C9091),"-",'Rates Database'!B9091,"-",'Rates Database'!E9091,"-",'Rates Database'!G9091,"-",'Rates Database'!J9091)</f>
        <v>2-2021-Eversource_WMA-Residential-Lanesborough Muni Agg Rate</v>
      </c>
      <c r="D9092" s="2">
        <f t="shared" si="141"/>
        <v>1</v>
      </c>
    </row>
    <row r="9093" spans="2:4" ht="13.8" x14ac:dyDescent="0.2">
      <c r="B9093" s="18">
        <v>9090</v>
      </c>
      <c r="C9093" s="2" t="str">
        <f>_xlfn.CONCAT(MONTH('Rates Database'!C9092),"-",'Rates Database'!B9092,"-",'Rates Database'!E9092,"-",'Rates Database'!G9092,"-",'Rates Database'!J9092)</f>
        <v>2-2021-National Grid-Residential-Florida Muni Agg Rate</v>
      </c>
      <c r="D9093" s="2">
        <f t="shared" ref="D9093:D9156" si="142">COUNTIF($C$4:$C$10092,C9093)</f>
        <v>1</v>
      </c>
    </row>
    <row r="9094" spans="2:4" ht="13.8" x14ac:dyDescent="0.2">
      <c r="B9094" s="18">
        <v>9091</v>
      </c>
      <c r="C9094" s="2" t="str">
        <f>_xlfn.CONCAT(MONTH('Rates Database'!C9093),"-",'Rates Database'!B9093,"-",'Rates Database'!E9093,"-",'Rates Database'!G9093,"-",'Rates Database'!J9093)</f>
        <v>2-2021-Eversource_EMA-Residential-Plymouth Muni Agg Rate</v>
      </c>
      <c r="D9094" s="2">
        <f t="shared" si="142"/>
        <v>1</v>
      </c>
    </row>
    <row r="9095" spans="2:4" ht="13.8" x14ac:dyDescent="0.2">
      <c r="B9095" s="18">
        <v>9092</v>
      </c>
      <c r="C9095" s="2" t="str">
        <f>_xlfn.CONCAT(MONTH('Rates Database'!C9094),"-",'Rates Database'!B9094,"-",'Rates Database'!E9094,"-",'Rates Database'!G9094,"-",'Rates Database'!J9094)</f>
        <v>2-2021-Eversource_WMA-Residential-Greenfield Muni Agg Rate</v>
      </c>
      <c r="D9095" s="2">
        <f t="shared" si="142"/>
        <v>1</v>
      </c>
    </row>
    <row r="9096" spans="2:4" ht="13.8" x14ac:dyDescent="0.2">
      <c r="B9096" s="18">
        <v>9093</v>
      </c>
      <c r="C9096" s="2" t="str">
        <f>_xlfn.CONCAT(MONTH('Rates Database'!C9095),"-",'Rates Database'!B9095,"-",'Rates Database'!E9095,"-",'Rates Database'!G9095,"-",'Rates Database'!J9095)</f>
        <v>2-2021-Eversource_WMA-Residential-Hatfield Muni Agg Rate</v>
      </c>
      <c r="D9096" s="2">
        <f t="shared" si="142"/>
        <v>1</v>
      </c>
    </row>
    <row r="9097" spans="2:4" ht="13.8" x14ac:dyDescent="0.2">
      <c r="B9097" s="18">
        <v>9094</v>
      </c>
      <c r="C9097" s="2" t="str">
        <f>_xlfn.CONCAT(MONTH('Rates Database'!C9096),"-",'Rates Database'!B9096,"-",'Rates Database'!E9096,"-",'Rates Database'!G9096,"-",'Rates Database'!J9096)</f>
        <v>2-2021-Eversource_EMA-Residential-Walpole Muni Agg Rate</v>
      </c>
      <c r="D9097" s="2">
        <f t="shared" si="142"/>
        <v>1</v>
      </c>
    </row>
    <row r="9098" spans="2:4" ht="13.8" x14ac:dyDescent="0.2">
      <c r="B9098" s="18">
        <v>9095</v>
      </c>
      <c r="C9098" s="2" t="str">
        <f>_xlfn.CONCAT(MONTH('Rates Database'!C9097),"-",'Rates Database'!B9097,"-",'Rates Database'!E9097,"-",'Rates Database'!G9097,"-",'Rates Database'!J9097)</f>
        <v>2-2021-National Grid-Residential-Adams Muni Agg Rate</v>
      </c>
      <c r="D9098" s="2">
        <f t="shared" si="142"/>
        <v>1</v>
      </c>
    </row>
    <row r="9099" spans="2:4" ht="13.8" x14ac:dyDescent="0.2">
      <c r="B9099" s="18">
        <v>9096</v>
      </c>
      <c r="C9099" s="2" t="str">
        <f>_xlfn.CONCAT(MONTH('Rates Database'!C9098),"-",'Rates Database'!B9098,"-",'Rates Database'!E9098,"-",'Rates Database'!G9098,"-",'Rates Database'!J9098)</f>
        <v>2-2021-Eversource_WMA-Residential-Cheshire Muni Agg Rate</v>
      </c>
      <c r="D9099" s="2">
        <f t="shared" si="142"/>
        <v>1</v>
      </c>
    </row>
    <row r="9100" spans="2:4" ht="13.8" x14ac:dyDescent="0.2">
      <c r="B9100" s="18">
        <v>9097</v>
      </c>
      <c r="C9100" s="2" t="str">
        <f>_xlfn.CONCAT(MONTH('Rates Database'!C9099),"-",'Rates Database'!B9099,"-",'Rates Database'!E9099,"-",'Rates Database'!G9099,"-",'Rates Database'!J9099)</f>
        <v>2-2021-National Grid-Residential-Clarksburg Muni Agg Rate</v>
      </c>
      <c r="D9100" s="2">
        <f t="shared" si="142"/>
        <v>1</v>
      </c>
    </row>
    <row r="9101" spans="2:4" ht="13.8" x14ac:dyDescent="0.2">
      <c r="B9101" s="18">
        <v>9098</v>
      </c>
      <c r="C9101" s="2" t="str">
        <f>_xlfn.CONCAT(MONTH('Rates Database'!C9100),"-",'Rates Database'!B9100,"-",'Rates Database'!E9100,"-",'Rates Database'!G9100,"-",'Rates Database'!J9100)</f>
        <v>2-2021-Eversource_WMA-Residential-Lenox Muni Agg Rate</v>
      </c>
      <c r="D9101" s="2">
        <f t="shared" si="142"/>
        <v>1</v>
      </c>
    </row>
    <row r="9102" spans="2:4" ht="13.8" x14ac:dyDescent="0.2">
      <c r="B9102" s="18">
        <v>9099</v>
      </c>
      <c r="C9102" s="2" t="str">
        <f>_xlfn.CONCAT(MONTH('Rates Database'!C9101),"-",'Rates Database'!B9101,"-",'Rates Database'!E9101,"-",'Rates Database'!G9101,"-",'Rates Database'!J9101)</f>
        <v>2-2021-National Grid-Residential-Monterey Muni Agg Rate</v>
      </c>
      <c r="D9102" s="2">
        <f t="shared" si="142"/>
        <v>1</v>
      </c>
    </row>
    <row r="9103" spans="2:4" ht="13.8" x14ac:dyDescent="0.2">
      <c r="B9103" s="18">
        <v>9100</v>
      </c>
      <c r="C9103" s="2" t="str">
        <f>_xlfn.CONCAT(MONTH('Rates Database'!C9102),"-",'Rates Database'!B9102,"-",'Rates Database'!E9102,"-",'Rates Database'!G9102,"-",'Rates Database'!J9102)</f>
        <v>2-2021-National Grid-Residential-New Marlborough Muni Agg Rate</v>
      </c>
      <c r="D9103" s="2">
        <f t="shared" si="142"/>
        <v>1</v>
      </c>
    </row>
    <row r="9104" spans="2:4" ht="13.8" x14ac:dyDescent="0.2">
      <c r="B9104" s="18">
        <v>9101</v>
      </c>
      <c r="C9104" s="2" t="str">
        <f>_xlfn.CONCAT(MONTH('Rates Database'!C9103),"-",'Rates Database'!B9103,"-",'Rates Database'!E9103,"-",'Rates Database'!G9103,"-",'Rates Database'!J9103)</f>
        <v>2-2021-National Grid-Residential-North Adams Muni Agg Rate</v>
      </c>
      <c r="D9104" s="2">
        <f t="shared" si="142"/>
        <v>1</v>
      </c>
    </row>
    <row r="9105" spans="2:4" ht="13.8" x14ac:dyDescent="0.2">
      <c r="B9105" s="18">
        <v>9102</v>
      </c>
      <c r="C9105" s="2" t="str">
        <f>_xlfn.CONCAT(MONTH('Rates Database'!C9104),"-",'Rates Database'!B9104,"-",'Rates Database'!E9104,"-",'Rates Database'!G9104,"-",'Rates Database'!J9104)</f>
        <v>2-2021-National Grid-Residential-Sheffield Muni Agg Rate</v>
      </c>
      <c r="D9105" s="2">
        <f t="shared" si="142"/>
        <v>1</v>
      </c>
    </row>
    <row r="9106" spans="2:4" ht="13.8" x14ac:dyDescent="0.2">
      <c r="B9106" s="18">
        <v>9103</v>
      </c>
      <c r="C9106" s="2" t="str">
        <f>_xlfn.CONCAT(MONTH('Rates Database'!C9105),"-",'Rates Database'!B9105,"-",'Rates Database'!E9105,"-",'Rates Database'!G9105,"-",'Rates Database'!J9105)</f>
        <v>2-2021-National Grid-Residential-West Stockbridge Muni Agg Rate</v>
      </c>
      <c r="D9106" s="2">
        <f t="shared" si="142"/>
        <v>1</v>
      </c>
    </row>
    <row r="9107" spans="2:4" ht="13.8" x14ac:dyDescent="0.2">
      <c r="B9107" s="18">
        <v>9104</v>
      </c>
      <c r="C9107" s="2" t="str">
        <f>_xlfn.CONCAT(MONTH('Rates Database'!C9106),"-",'Rates Database'!B9106,"-",'Rates Database'!E9106,"-",'Rates Database'!G9106,"-",'Rates Database'!J9106)</f>
        <v>2-2021-National Grid-Residential-Lancaster Muni Agg Rate</v>
      </c>
      <c r="D9107" s="2">
        <f t="shared" si="142"/>
        <v>1</v>
      </c>
    </row>
    <row r="9108" spans="2:4" ht="13.8" x14ac:dyDescent="0.2">
      <c r="B9108" s="18">
        <v>9105</v>
      </c>
      <c r="C9108" s="2" t="str">
        <f>_xlfn.CONCAT(MONTH('Rates Database'!C9107),"-",'Rates Database'!B9107,"-",'Rates Database'!E9107,"-",'Rates Database'!G9107,"-",'Rates Database'!J9107)</f>
        <v>2-2021-National Grid-Residential-Chelmsford Muni Agg Rate</v>
      </c>
      <c r="D9108" s="2">
        <f t="shared" si="142"/>
        <v>1</v>
      </c>
    </row>
    <row r="9109" spans="2:4" ht="13.8" x14ac:dyDescent="0.2">
      <c r="B9109" s="18">
        <v>9106</v>
      </c>
      <c r="C9109" s="2" t="str">
        <f>_xlfn.CONCAT(MONTH('Rates Database'!C9108),"-",'Rates Database'!B9108,"-",'Rates Database'!E9108,"-",'Rates Database'!G9108,"-",'Rates Database'!J9108)</f>
        <v>2-2021-Eversource_WMA-Residential-Leverett Muni Agg Rate</v>
      </c>
      <c r="D9109" s="2">
        <f t="shared" si="142"/>
        <v>1</v>
      </c>
    </row>
    <row r="9110" spans="2:4" ht="13.8" x14ac:dyDescent="0.2">
      <c r="B9110" s="18">
        <v>9107</v>
      </c>
      <c r="C9110" s="2" t="str">
        <f>_xlfn.CONCAT(MONTH('Rates Database'!C9109),"-",'Rates Database'!B9109,"-",'Rates Database'!E9109,"-",'Rates Database'!G9109,"-",'Rates Database'!J9109)</f>
        <v>2-2021-Eversource_WMA-Residential-Hadley Muni Agg Rate</v>
      </c>
      <c r="D9110" s="2">
        <f t="shared" si="142"/>
        <v>1</v>
      </c>
    </row>
    <row r="9111" spans="2:4" ht="13.8" x14ac:dyDescent="0.2">
      <c r="B9111" s="18">
        <v>9108</v>
      </c>
      <c r="C9111" s="2" t="str">
        <f>_xlfn.CONCAT(MONTH('Rates Database'!C9110),"-",'Rates Database'!B9110,"-",'Rates Database'!E9110,"-",'Rates Database'!G9110,"-",'Rates Database'!J9110)</f>
        <v>2-2021-Eversource_WMA-Residential-Sandisfield Muni Agg Rate</v>
      </c>
      <c r="D9111" s="2">
        <f t="shared" si="142"/>
        <v>1</v>
      </c>
    </row>
    <row r="9112" spans="2:4" ht="13.8" x14ac:dyDescent="0.2">
      <c r="B9112" s="18">
        <v>9109</v>
      </c>
      <c r="C9112" s="2" t="str">
        <f>_xlfn.CONCAT(MONTH('Rates Database'!C9111),"-",'Rates Database'!B9111,"-",'Rates Database'!E9111,"-",'Rates Database'!G9111,"-",'Rates Database'!J9111)</f>
        <v>2-2021-National Grid-Residential-Great Barrington Muni Agg Rate</v>
      </c>
      <c r="D9112" s="2">
        <f t="shared" si="142"/>
        <v>1</v>
      </c>
    </row>
    <row r="9113" spans="2:4" ht="13.8" x14ac:dyDescent="0.2">
      <c r="B9113" s="18">
        <v>9110</v>
      </c>
      <c r="C9113" s="2" t="str">
        <f>_xlfn.CONCAT(MONTH('Rates Database'!C9112),"-",'Rates Database'!B9112,"-",'Rates Database'!E9112,"-",'Rates Database'!G9112,"-",'Rates Database'!J9112)</f>
        <v>2-2021-Eversource_EMA-Residential-Plympton Muni Agg Rate</v>
      </c>
      <c r="D9113" s="2">
        <f t="shared" si="142"/>
        <v>1</v>
      </c>
    </row>
    <row r="9114" spans="2:4" ht="13.8" x14ac:dyDescent="0.2">
      <c r="B9114" s="18">
        <v>9111</v>
      </c>
      <c r="C9114" s="2" t="str">
        <f>_xlfn.CONCAT(MONTH('Rates Database'!C9113),"-",'Rates Database'!B9113,"-",'Rates Database'!E9113,"-",'Rates Database'!G9113,"-",'Rates Database'!J9113)</f>
        <v>2-2021-Eversource_EMA-Residential-Cambridge Muni Agg Rate</v>
      </c>
      <c r="D9114" s="2">
        <f t="shared" si="142"/>
        <v>1</v>
      </c>
    </row>
    <row r="9115" spans="2:4" ht="13.8" x14ac:dyDescent="0.2">
      <c r="B9115" s="18">
        <v>9112</v>
      </c>
      <c r="C9115" s="2" t="str">
        <f>_xlfn.CONCAT(MONTH('Rates Database'!C9114),"-",'Rates Database'!B9114,"-",'Rates Database'!E9114,"-",'Rates Database'!G9114,"-",'Rates Database'!J9114)</f>
        <v>2-2021-National Grid-Residential-Williamsburg Muni Agg Rate</v>
      </c>
      <c r="D9115" s="2">
        <f t="shared" si="142"/>
        <v>1</v>
      </c>
    </row>
    <row r="9116" spans="2:4" ht="13.8" x14ac:dyDescent="0.2">
      <c r="B9116" s="18">
        <v>9113</v>
      </c>
      <c r="C9116" s="2" t="str">
        <f>_xlfn.CONCAT(MONTH('Rates Database'!C9115),"-",'Rates Database'!B9115,"-",'Rates Database'!E9115,"-",'Rates Database'!G9115,"-",'Rates Database'!J9115)</f>
        <v>2-2021-National Grid-Residential-Easton Muni Agg Rate</v>
      </c>
      <c r="D9116" s="2">
        <f t="shared" si="142"/>
        <v>1</v>
      </c>
    </row>
    <row r="9117" spans="2:4" ht="13.8" x14ac:dyDescent="0.2">
      <c r="B9117" s="18">
        <v>9114</v>
      </c>
      <c r="C9117" s="2" t="str">
        <f>_xlfn.CONCAT(MONTH('Rates Database'!C9116),"-",'Rates Database'!B9116,"-",'Rates Database'!E9116,"-",'Rates Database'!G9116,"-",'Rates Database'!J9116)</f>
        <v>2-2021-Eversource_WMA-Residential-Conway Muni Agg Rate</v>
      </c>
      <c r="D9117" s="2">
        <f t="shared" si="142"/>
        <v>1</v>
      </c>
    </row>
    <row r="9118" spans="2:4" ht="13.8" x14ac:dyDescent="0.2">
      <c r="B9118" s="18">
        <v>9115</v>
      </c>
      <c r="C9118" s="2" t="str">
        <f>_xlfn.CONCAT(MONTH('Rates Database'!C9117),"-",'Rates Database'!B9117,"-",'Rates Database'!E9117,"-",'Rates Database'!G9117,"-",'Rates Database'!J9117)</f>
        <v>2-2021-Eversource_WMA-Residential-Gill Muni Agg Rate</v>
      </c>
      <c r="D9118" s="2">
        <f t="shared" si="142"/>
        <v>1</v>
      </c>
    </row>
    <row r="9119" spans="2:4" ht="13.8" x14ac:dyDescent="0.2">
      <c r="B9119" s="18">
        <v>9116</v>
      </c>
      <c r="C9119" s="2" t="str">
        <f>_xlfn.CONCAT(MONTH('Rates Database'!C9118),"-",'Rates Database'!B9118,"-",'Rates Database'!E9118,"-",'Rates Database'!G9118,"-",'Rates Database'!J9118)</f>
        <v>2-2021-Eversource_WMA-Residential-Sunderland Muni Agg Rate</v>
      </c>
      <c r="D9119" s="2">
        <f t="shared" si="142"/>
        <v>1</v>
      </c>
    </row>
    <row r="9120" spans="2:4" ht="13.8" x14ac:dyDescent="0.2">
      <c r="B9120" s="18">
        <v>9117</v>
      </c>
      <c r="C9120" s="2" t="str">
        <f>_xlfn.CONCAT(MONTH('Rates Database'!C9119),"-",'Rates Database'!B9119,"-",'Rates Database'!E9119,"-",'Rates Database'!G9119,"-",'Rates Database'!J9119)</f>
        <v>2-2021-National Grid-Residential-Winchendon Muni Agg Rate</v>
      </c>
      <c r="D9120" s="2">
        <f t="shared" si="142"/>
        <v>1</v>
      </c>
    </row>
    <row r="9121" spans="2:4" ht="13.8" x14ac:dyDescent="0.2">
      <c r="B9121" s="18">
        <v>9118</v>
      </c>
      <c r="C9121" s="2" t="str">
        <f>_xlfn.CONCAT(MONTH('Rates Database'!C9120),"-",'Rates Database'!B9120,"-",'Rates Database'!E9120,"-",'Rates Database'!G9120,"-",'Rates Database'!J9120)</f>
        <v>2-2021-National Grid-Residential-Charlton Muni Agg Rate</v>
      </c>
      <c r="D9121" s="2">
        <f t="shared" si="142"/>
        <v>1</v>
      </c>
    </row>
    <row r="9122" spans="2:4" ht="13.8" x14ac:dyDescent="0.2">
      <c r="B9122" s="18">
        <v>9119</v>
      </c>
      <c r="C9122" s="2" t="str">
        <f>_xlfn.CONCAT(MONTH('Rates Database'!C9121),"-",'Rates Database'!B9121,"-",'Rates Database'!E9121,"-",'Rates Database'!G9121,"-",'Rates Database'!J9121)</f>
        <v>2-2021-National Grid-Residential-Millbury Muni Agg Rate</v>
      </c>
      <c r="D9122" s="2">
        <f t="shared" si="142"/>
        <v>1</v>
      </c>
    </row>
    <row r="9123" spans="2:4" ht="13.8" x14ac:dyDescent="0.2">
      <c r="B9123" s="18">
        <v>9120</v>
      </c>
      <c r="C9123" s="2" t="str">
        <f>_xlfn.CONCAT(MONTH('Rates Database'!C9122),"-",'Rates Database'!B9122,"-",'Rates Database'!E9122,"-",'Rates Database'!G9122,"-",'Rates Database'!J9122)</f>
        <v>2-2021-National Grid-Residential-Oxford Muni Agg Rate</v>
      </c>
      <c r="D9123" s="2">
        <f t="shared" si="142"/>
        <v>1</v>
      </c>
    </row>
    <row r="9124" spans="2:4" ht="13.8" x14ac:dyDescent="0.2">
      <c r="B9124" s="18">
        <v>9121</v>
      </c>
      <c r="C9124" s="2" t="str">
        <f>_xlfn.CONCAT(MONTH('Rates Database'!C9123),"-",'Rates Database'!B9123,"-",'Rates Database'!E9123,"-",'Rates Database'!G9123,"-",'Rates Database'!J9123)</f>
        <v>2-2021-Eversource_EMA-Residential-Holliston Muni Agg Rate</v>
      </c>
      <c r="D9124" s="2">
        <f t="shared" si="142"/>
        <v>1</v>
      </c>
    </row>
    <row r="9125" spans="2:4" ht="13.8" x14ac:dyDescent="0.2">
      <c r="B9125" s="18">
        <v>9122</v>
      </c>
      <c r="C9125" s="2" t="str">
        <f>_xlfn.CONCAT(MONTH('Rates Database'!C9124),"-",'Rates Database'!B9124,"-",'Rates Database'!E9124,"-",'Rates Database'!G9124,"-",'Rates Database'!J9124)</f>
        <v>2-2021-National Grid-Residential-Auburn Muni Agg Rate</v>
      </c>
      <c r="D9125" s="2">
        <f t="shared" si="142"/>
        <v>1</v>
      </c>
    </row>
    <row r="9126" spans="2:4" ht="13.8" x14ac:dyDescent="0.2">
      <c r="B9126" s="18">
        <v>9123</v>
      </c>
      <c r="C9126" s="2" t="str">
        <f>_xlfn.CONCAT(MONTH('Rates Database'!C9125),"-",'Rates Database'!B9125,"-",'Rates Database'!E9125,"-",'Rates Database'!G9125,"-",'Rates Database'!J9125)</f>
        <v>2-2021-Eversource_EMA-Residential-Stoneham Muni Agg Rate</v>
      </c>
      <c r="D9126" s="2">
        <f t="shared" si="142"/>
        <v>1</v>
      </c>
    </row>
    <row r="9127" spans="2:4" ht="13.8" x14ac:dyDescent="0.2">
      <c r="B9127" s="18">
        <v>9124</v>
      </c>
      <c r="C9127" s="2" t="str">
        <f>_xlfn.CONCAT(MONTH('Rates Database'!C9126),"-",'Rates Database'!B9126,"-",'Rates Database'!E9126,"-",'Rates Database'!G9126,"-",'Rates Database'!J9126)</f>
        <v>2-2021-National Grid-Residential-Foxborough Muni Agg Rate</v>
      </c>
      <c r="D9127" s="2">
        <f t="shared" si="142"/>
        <v>1</v>
      </c>
    </row>
    <row r="9128" spans="2:4" ht="13.8" x14ac:dyDescent="0.2">
      <c r="B9128" s="18">
        <v>9125</v>
      </c>
      <c r="C9128" s="2" t="str">
        <f>_xlfn.CONCAT(MONTH('Rates Database'!C9127),"-",'Rates Database'!B9127,"-",'Rates Database'!E9127,"-",'Rates Database'!G9127,"-",'Rates Database'!J9127)</f>
        <v>2-2021-National Grid-Residential-Orange Muni Agg Rate</v>
      </c>
      <c r="D9128" s="2">
        <f t="shared" si="142"/>
        <v>1</v>
      </c>
    </row>
    <row r="9129" spans="2:4" ht="13.8" x14ac:dyDescent="0.2">
      <c r="B9129" s="18">
        <v>9126</v>
      </c>
      <c r="C9129" s="2" t="str">
        <f>_xlfn.CONCAT(MONTH('Rates Database'!C9128),"-",'Rates Database'!B9128,"-",'Rates Database'!E9128,"-",'Rates Database'!G9128,"-",'Rates Database'!J9128)</f>
        <v>2-2021-Eversource_EMA-Residential-Ashland Muni Agg Rate</v>
      </c>
      <c r="D9129" s="2">
        <f t="shared" si="142"/>
        <v>1</v>
      </c>
    </row>
    <row r="9130" spans="2:4" ht="13.8" x14ac:dyDescent="0.2">
      <c r="B9130" s="18">
        <v>9127</v>
      </c>
      <c r="C9130" s="2" t="str">
        <f>_xlfn.CONCAT(MONTH('Rates Database'!C9129),"-",'Rates Database'!B9129,"-",'Rates Database'!E9129,"-",'Rates Database'!G9129,"-",'Rates Database'!J9129)</f>
        <v>2-2021-National Grid-Residential-Westborough Muni Agg Rate</v>
      </c>
      <c r="D9130" s="2">
        <f t="shared" si="142"/>
        <v>1</v>
      </c>
    </row>
    <row r="9131" spans="2:4" ht="13.8" x14ac:dyDescent="0.2">
      <c r="B9131" s="18">
        <v>9128</v>
      </c>
      <c r="C9131" s="2" t="str">
        <f>_xlfn.CONCAT(MONTH('Rates Database'!C9130),"-",'Rates Database'!B9130,"-",'Rates Database'!E9130,"-",'Rates Database'!G9130,"-",'Rates Database'!J9130)</f>
        <v>2-2021-Unitil-Residential-Ashby Muni Agg Rate</v>
      </c>
      <c r="D9131" s="2">
        <f t="shared" si="142"/>
        <v>1</v>
      </c>
    </row>
    <row r="9132" spans="2:4" ht="13.8" x14ac:dyDescent="0.2">
      <c r="B9132" s="18">
        <v>9129</v>
      </c>
      <c r="C9132" s="2" t="str">
        <f>_xlfn.CONCAT(MONTH('Rates Database'!C9131),"-",'Rates Database'!B9131,"-",'Rates Database'!E9131,"-",'Rates Database'!G9131,"-",'Rates Database'!J9131)</f>
        <v>2-2021-Eversource_EMA-Residential-Acushnet Muni Agg Rate</v>
      </c>
      <c r="D9132" s="2">
        <f t="shared" si="142"/>
        <v>1</v>
      </c>
    </row>
    <row r="9133" spans="2:4" ht="13.8" x14ac:dyDescent="0.2">
      <c r="B9133" s="18">
        <v>9130</v>
      </c>
      <c r="C9133" s="2" t="str">
        <f>_xlfn.CONCAT(MONTH('Rates Database'!C9132),"-",'Rates Database'!B9132,"-",'Rates Database'!E9132,"-",'Rates Database'!G9132,"-",'Rates Database'!J9132)</f>
        <v>2-2021-National Grid-Residential-Attleboro Muni Agg Rate</v>
      </c>
      <c r="D9133" s="2">
        <f t="shared" si="142"/>
        <v>1</v>
      </c>
    </row>
    <row r="9134" spans="2:4" ht="13.8" x14ac:dyDescent="0.2">
      <c r="B9134" s="18">
        <v>9131</v>
      </c>
      <c r="C9134" s="2" t="str">
        <f>_xlfn.CONCAT(MONTH('Rates Database'!C9133),"-",'Rates Database'!B9133,"-",'Rates Database'!E9133,"-",'Rates Database'!G9133,"-",'Rates Database'!J9133)</f>
        <v>2-2021-Eversource_EMA-Residential-Dartmouth Muni Agg Rate</v>
      </c>
      <c r="D9134" s="2">
        <f t="shared" si="142"/>
        <v>1</v>
      </c>
    </row>
    <row r="9135" spans="2:4" ht="13.8" x14ac:dyDescent="0.2">
      <c r="B9135" s="18">
        <v>9132</v>
      </c>
      <c r="C9135" s="2" t="str">
        <f>_xlfn.CONCAT(MONTH('Rates Database'!C9134),"-",'Rates Database'!B9134,"-",'Rates Database'!E9134,"-",'Rates Database'!G9134,"-",'Rates Database'!J9134)</f>
        <v>2-2021-National Grid-Residential-Dighton Muni Agg Rate</v>
      </c>
      <c r="D9135" s="2">
        <f t="shared" si="142"/>
        <v>1</v>
      </c>
    </row>
    <row r="9136" spans="2:4" ht="13.8" x14ac:dyDescent="0.2">
      <c r="B9136" s="18">
        <v>9133</v>
      </c>
      <c r="C9136" s="2" t="str">
        <f>_xlfn.CONCAT(MONTH('Rates Database'!C9135),"-",'Rates Database'!B9135,"-",'Rates Database'!E9135,"-",'Rates Database'!G9135,"-",'Rates Database'!J9135)</f>
        <v>2-2021-National Grid-Residential-Douglas Muni Agg Rate</v>
      </c>
      <c r="D9136" s="2">
        <f t="shared" si="142"/>
        <v>1</v>
      </c>
    </row>
    <row r="9137" spans="2:4" ht="13.8" x14ac:dyDescent="0.2">
      <c r="B9137" s="18">
        <v>9134</v>
      </c>
      <c r="C9137" s="2" t="str">
        <f>_xlfn.CONCAT(MONTH('Rates Database'!C9136),"-",'Rates Database'!B9136,"-",'Rates Database'!E9136,"-",'Rates Database'!G9136,"-",'Rates Database'!J9136)</f>
        <v>2-2021-Eversource_EMA-Residential-Carver Muni Agg Rate</v>
      </c>
      <c r="D9137" s="2">
        <f t="shared" si="142"/>
        <v>1</v>
      </c>
    </row>
    <row r="9138" spans="2:4" ht="13.8" x14ac:dyDescent="0.2">
      <c r="B9138" s="18">
        <v>9135</v>
      </c>
      <c r="C9138" s="2" t="str">
        <f>_xlfn.CONCAT(MONTH('Rates Database'!C9137),"-",'Rates Database'!B9137,"-",'Rates Database'!E9137,"-",'Rates Database'!G9137,"-",'Rates Database'!J9137)</f>
        <v>2-2021-National Grid-Residential-Dracut Muni Agg Rate</v>
      </c>
      <c r="D9138" s="2">
        <f t="shared" si="142"/>
        <v>1</v>
      </c>
    </row>
    <row r="9139" spans="2:4" ht="13.8" x14ac:dyDescent="0.2">
      <c r="B9139" s="18">
        <v>9136</v>
      </c>
      <c r="C9139" s="2" t="str">
        <f>_xlfn.CONCAT(MONTH('Rates Database'!C9138),"-",'Rates Database'!B9138,"-",'Rates Database'!E9138,"-",'Rates Database'!G9138,"-",'Rates Database'!J9138)</f>
        <v>2-2021-National Grid-Residential-Fall River Muni Agg Rate</v>
      </c>
      <c r="D9139" s="2">
        <f t="shared" si="142"/>
        <v>1</v>
      </c>
    </row>
    <row r="9140" spans="2:4" ht="13.8" x14ac:dyDescent="0.2">
      <c r="B9140" s="18">
        <v>9137</v>
      </c>
      <c r="C9140" s="2" t="str">
        <f>_xlfn.CONCAT(MONTH('Rates Database'!C9139),"-",'Rates Database'!B9139,"-",'Rates Database'!E9139,"-",'Rates Database'!G9139,"-",'Rates Database'!J9139)</f>
        <v>2-2021-Eversource_EMA-Residential-Freetown Muni Agg Rate</v>
      </c>
      <c r="D9140" s="2">
        <f t="shared" si="142"/>
        <v>1</v>
      </c>
    </row>
    <row r="9141" spans="2:4" ht="13.8" x14ac:dyDescent="0.2">
      <c r="B9141" s="18">
        <v>9138</v>
      </c>
      <c r="C9141" s="2" t="str">
        <f>_xlfn.CONCAT(MONTH('Rates Database'!C9140),"-",'Rates Database'!B9140,"-",'Rates Database'!E9140,"-",'Rates Database'!G9140,"-",'Rates Database'!J9140)</f>
        <v>2-2021-Eversource_EMA-Residential-Marion Muni Agg Rate</v>
      </c>
      <c r="D9141" s="2">
        <f t="shared" si="142"/>
        <v>1</v>
      </c>
    </row>
    <row r="9142" spans="2:4" ht="13.8" x14ac:dyDescent="0.2">
      <c r="B9142" s="18">
        <v>9139</v>
      </c>
      <c r="C9142" s="2" t="str">
        <f>_xlfn.CONCAT(MONTH('Rates Database'!C9141),"-",'Rates Database'!B9141,"-",'Rates Database'!E9141,"-",'Rates Database'!G9141,"-",'Rates Database'!J9141)</f>
        <v>2-2021-Eversource_EMA-Residential-Mattapoisett Muni Agg Rate</v>
      </c>
      <c r="D9142" s="2">
        <f t="shared" si="142"/>
        <v>1</v>
      </c>
    </row>
    <row r="9143" spans="2:4" ht="13.8" x14ac:dyDescent="0.2">
      <c r="B9143" s="18">
        <v>9140</v>
      </c>
      <c r="C9143" s="2" t="str">
        <f>_xlfn.CONCAT(MONTH('Rates Database'!C9142),"-",'Rates Database'!B9142,"-",'Rates Database'!E9142,"-",'Rates Database'!G9142,"-",'Rates Database'!J9142)</f>
        <v>2-2021-Eversource_EMA-Residential-New Bedford Muni Agg Rate</v>
      </c>
      <c r="D9143" s="2">
        <f t="shared" si="142"/>
        <v>1</v>
      </c>
    </row>
    <row r="9144" spans="2:4" ht="13.8" x14ac:dyDescent="0.2">
      <c r="B9144" s="18">
        <v>9141</v>
      </c>
      <c r="C9144" s="2" t="str">
        <f>_xlfn.CONCAT(MONTH('Rates Database'!C9143),"-",'Rates Database'!B9143,"-",'Rates Database'!E9143,"-",'Rates Database'!G9143,"-",'Rates Database'!J9143)</f>
        <v>2-2021-National Grid-Residential-Northbridge Muni Agg Rate</v>
      </c>
      <c r="D9144" s="2">
        <f t="shared" si="142"/>
        <v>1</v>
      </c>
    </row>
    <row r="9145" spans="2:4" ht="13.8" x14ac:dyDescent="0.2">
      <c r="B9145" s="18">
        <v>9142</v>
      </c>
      <c r="C9145" s="2" t="str">
        <f>_xlfn.CONCAT(MONTH('Rates Database'!C9144),"-",'Rates Database'!B9144,"-",'Rates Database'!E9144,"-",'Rates Database'!G9144,"-",'Rates Database'!J9144)</f>
        <v>2-2021-National Grid-Residential-Norton Muni Agg Rate</v>
      </c>
      <c r="D9145" s="2">
        <f t="shared" si="142"/>
        <v>1</v>
      </c>
    </row>
    <row r="9146" spans="2:4" ht="13.8" x14ac:dyDescent="0.2">
      <c r="B9146" s="18">
        <v>9143</v>
      </c>
      <c r="C9146" s="2" t="str">
        <f>_xlfn.CONCAT(MONTH('Rates Database'!C9145),"-",'Rates Database'!B9145,"-",'Rates Database'!E9145,"-",'Rates Database'!G9145,"-",'Rates Database'!J9145)</f>
        <v>2-2021-National Grid-Residential-Plainville Muni Agg Rate</v>
      </c>
      <c r="D9146" s="2">
        <f t="shared" si="142"/>
        <v>1</v>
      </c>
    </row>
    <row r="9147" spans="2:4" ht="13.8" x14ac:dyDescent="0.2">
      <c r="B9147" s="18">
        <v>9144</v>
      </c>
      <c r="C9147" s="2" t="str">
        <f>_xlfn.CONCAT(MONTH('Rates Database'!C9146),"-",'Rates Database'!B9146,"-",'Rates Database'!E9146,"-",'Rates Database'!G9146,"-",'Rates Database'!J9146)</f>
        <v>2-2021-National Grid-Residential-Rehoboth Muni Agg Rate</v>
      </c>
      <c r="D9147" s="2">
        <f t="shared" si="142"/>
        <v>1</v>
      </c>
    </row>
    <row r="9148" spans="2:4" ht="13.8" x14ac:dyDescent="0.2">
      <c r="B9148" s="18">
        <v>9145</v>
      </c>
      <c r="C9148" s="2" t="str">
        <f>_xlfn.CONCAT(MONTH('Rates Database'!C9147),"-",'Rates Database'!B9147,"-",'Rates Database'!E9147,"-",'Rates Database'!G9147,"-",'Rates Database'!J9147)</f>
        <v>2-2021-National Grid-Residential-Seekonk Muni Agg Rate</v>
      </c>
      <c r="D9148" s="2">
        <f t="shared" si="142"/>
        <v>1</v>
      </c>
    </row>
    <row r="9149" spans="2:4" ht="13.8" x14ac:dyDescent="0.2">
      <c r="B9149" s="18">
        <v>9146</v>
      </c>
      <c r="C9149" s="2" t="str">
        <f>_xlfn.CONCAT(MONTH('Rates Database'!C9148),"-",'Rates Database'!B9148,"-",'Rates Database'!E9148,"-",'Rates Database'!G9148,"-",'Rates Database'!J9148)</f>
        <v>2-2021-National Grid-Residential-Somerset Muni Agg Rate</v>
      </c>
      <c r="D9149" s="2">
        <f t="shared" si="142"/>
        <v>1</v>
      </c>
    </row>
    <row r="9150" spans="2:4" ht="13.8" x14ac:dyDescent="0.2">
      <c r="B9150" s="18">
        <v>9147</v>
      </c>
      <c r="C9150" s="2" t="str">
        <f>_xlfn.CONCAT(MONTH('Rates Database'!C9149),"-",'Rates Database'!B9149,"-",'Rates Database'!E9149,"-",'Rates Database'!G9149,"-",'Rates Database'!J9149)</f>
        <v>2-2021-National Grid-Residential-Swansea Muni Agg Rate</v>
      </c>
      <c r="D9150" s="2">
        <f t="shared" si="142"/>
        <v>1</v>
      </c>
    </row>
    <row r="9151" spans="2:4" ht="13.8" x14ac:dyDescent="0.2">
      <c r="B9151" s="18">
        <v>9148</v>
      </c>
      <c r="C9151" s="2" t="str">
        <f>_xlfn.CONCAT(MONTH('Rates Database'!C9150),"-",'Rates Database'!B9150,"-",'Rates Database'!E9150,"-",'Rates Database'!G9150,"-",'Rates Database'!J9150)</f>
        <v>2-2021-Eversource_EMA-Residential-Wareham Muni Agg Rate</v>
      </c>
      <c r="D9151" s="2">
        <f t="shared" si="142"/>
        <v>1</v>
      </c>
    </row>
    <row r="9152" spans="2:4" ht="13.8" x14ac:dyDescent="0.2">
      <c r="B9152" s="18">
        <v>9149</v>
      </c>
      <c r="C9152" s="2" t="str">
        <f>_xlfn.CONCAT(MONTH('Rates Database'!C9151),"-",'Rates Database'!B9151,"-",'Rates Database'!E9151,"-",'Rates Database'!G9151,"-",'Rates Database'!J9151)</f>
        <v>2-2021-National Grid-Residential-Westford Muni Agg Rate</v>
      </c>
      <c r="D9152" s="2">
        <f t="shared" si="142"/>
        <v>1</v>
      </c>
    </row>
    <row r="9153" spans="2:4" ht="13.8" x14ac:dyDescent="0.2">
      <c r="B9153" s="18">
        <v>9150</v>
      </c>
      <c r="C9153" s="2" t="str">
        <f>_xlfn.CONCAT(MONTH('Rates Database'!C9152),"-",'Rates Database'!B9152,"-",'Rates Database'!E9152,"-",'Rates Database'!G9152,"-",'Rates Database'!J9152)</f>
        <v>2-2021-Eversource_EMA-Residential-Westport Muni Agg Rate</v>
      </c>
      <c r="D9153" s="2">
        <f t="shared" si="142"/>
        <v>1</v>
      </c>
    </row>
    <row r="9154" spans="2:4" ht="13.8" x14ac:dyDescent="0.2">
      <c r="B9154" s="18">
        <v>9151</v>
      </c>
      <c r="C9154" s="2" t="str">
        <f>_xlfn.CONCAT(MONTH('Rates Database'!C9153),"-",'Rates Database'!B9153,"-",'Rates Database'!E9153,"-",'Rates Database'!G9153,"-",'Rates Database'!J9153)</f>
        <v>2-2021-National Grid-Residential-West Brookfield Muni Agg Rate</v>
      </c>
      <c r="D9154" s="2">
        <f t="shared" si="142"/>
        <v>1</v>
      </c>
    </row>
    <row r="9155" spans="2:4" ht="13.8" x14ac:dyDescent="0.2">
      <c r="B9155" s="18">
        <v>9152</v>
      </c>
      <c r="C9155" s="2" t="str">
        <f>_xlfn.CONCAT(MONTH('Rates Database'!C9154),"-",'Rates Database'!B9154,"-",'Rates Database'!E9154,"-",'Rates Database'!G9154,"-",'Rates Database'!J9154)</f>
        <v>2-2021-Eversource_EMA-Residential-Somerville Muni Agg Rate</v>
      </c>
      <c r="D9155" s="2">
        <f t="shared" si="142"/>
        <v>1</v>
      </c>
    </row>
    <row r="9156" spans="2:4" ht="13.8" x14ac:dyDescent="0.2">
      <c r="B9156" s="18">
        <v>9153</v>
      </c>
      <c r="C9156" s="2" t="str">
        <f>_xlfn.CONCAT(MONTH('Rates Database'!C9155),"-",'Rates Database'!B9155,"-",'Rates Database'!E9155,"-",'Rates Database'!G9155,"-",'Rates Database'!J9155)</f>
        <v>2-2021-National Grid-Residential-Gardner Muni Agg Rate</v>
      </c>
      <c r="D9156" s="2">
        <f t="shared" si="142"/>
        <v>1</v>
      </c>
    </row>
    <row r="9157" spans="2:4" ht="13.8" x14ac:dyDescent="0.2">
      <c r="B9157" s="18">
        <v>9154</v>
      </c>
      <c r="C9157" s="2" t="str">
        <f>_xlfn.CONCAT(MONTH('Rates Database'!C9156),"-",'Rates Database'!B9156,"-",'Rates Database'!E9156,"-",'Rates Database'!G9156,"-",'Rates Database'!J9156)</f>
        <v>2-2021-National Grid-Residential-Melrose Muni Agg Rate</v>
      </c>
      <c r="D9157" s="2">
        <f t="shared" ref="D9157:D9220" si="143">COUNTIF($C$4:$C$10092,C9157)</f>
        <v>1</v>
      </c>
    </row>
    <row r="9158" spans="2:4" ht="13.8" x14ac:dyDescent="0.2">
      <c r="B9158" s="18">
        <v>9155</v>
      </c>
      <c r="C9158" s="2" t="str">
        <f>_xlfn.CONCAT(MONTH('Rates Database'!C9157),"-",'Rates Database'!B9157,"-",'Rates Database'!E9157,"-",'Rates Database'!G9157,"-",'Rates Database'!J9157)</f>
        <v>2-2021-Eversource_EMA-Residential-Kingston Muni Agg Rate</v>
      </c>
      <c r="D9158" s="2">
        <f t="shared" si="143"/>
        <v>1</v>
      </c>
    </row>
    <row r="9159" spans="2:4" ht="13.8" x14ac:dyDescent="0.2">
      <c r="B9159" s="18">
        <v>9156</v>
      </c>
      <c r="C9159" s="2" t="str">
        <f>_xlfn.CONCAT(MONTH('Rates Database'!C9158),"-",'Rates Database'!B9158,"-",'Rates Database'!E9158,"-",'Rates Database'!G9158,"-",'Rates Database'!J9158)</f>
        <v>2-2021-National Grid-Residential-Pembroke Muni Agg Rate</v>
      </c>
      <c r="D9159" s="2">
        <f t="shared" si="143"/>
        <v>1</v>
      </c>
    </row>
    <row r="9160" spans="2:4" ht="13.8" x14ac:dyDescent="0.2">
      <c r="B9160" s="18">
        <v>9157</v>
      </c>
      <c r="C9160" s="2" t="str">
        <f>_xlfn.CONCAT(MONTH('Rates Database'!C9159),"-",'Rates Database'!B9159,"-",'Rates Database'!E9159,"-",'Rates Database'!G9159,"-",'Rates Database'!J9159)</f>
        <v>2-2021-National Grid-Residential-Shirley Muni Agg Rate</v>
      </c>
      <c r="D9160" s="2">
        <f t="shared" si="143"/>
        <v>1</v>
      </c>
    </row>
    <row r="9161" spans="2:4" ht="13.8" x14ac:dyDescent="0.2">
      <c r="B9161" s="18">
        <v>9158</v>
      </c>
      <c r="C9161" s="2" t="str">
        <f>_xlfn.CONCAT(MONTH('Rates Database'!C9160),"-",'Rates Database'!B9160,"-",'Rates Database'!E9160,"-",'Rates Database'!G9160,"-",'Rates Database'!J9160)</f>
        <v>2-2021-National Grid-Residential-Avon Muni Agg Rate</v>
      </c>
      <c r="D9161" s="2">
        <f t="shared" si="143"/>
        <v>1</v>
      </c>
    </row>
    <row r="9162" spans="2:4" ht="13.8" x14ac:dyDescent="0.2">
      <c r="B9162" s="18">
        <v>9159</v>
      </c>
      <c r="C9162" s="2" t="str">
        <f>_xlfn.CONCAT(MONTH('Rates Database'!C9161),"-",'Rates Database'!B9161,"-",'Rates Database'!E9161,"-",'Rates Database'!G9161,"-",'Rates Database'!J9161)</f>
        <v>2-2021-National Grid-Residential-Harvard Muni Agg Rate</v>
      </c>
      <c r="D9162" s="2">
        <f t="shared" si="143"/>
        <v>1</v>
      </c>
    </row>
    <row r="9163" spans="2:4" ht="13.8" x14ac:dyDescent="0.2">
      <c r="B9163" s="18">
        <v>9160</v>
      </c>
      <c r="C9163" s="2" t="str">
        <f>_xlfn.CONCAT(MONTH('Rates Database'!C9162),"-",'Rates Database'!B9162,"-",'Rates Database'!E9162,"-",'Rates Database'!G9162,"-",'Rates Database'!J9162)</f>
        <v>2-2021-Eversource_EMA-Residential-Millis Muni Agg Rate</v>
      </c>
      <c r="D9163" s="2">
        <f t="shared" si="143"/>
        <v>1</v>
      </c>
    </row>
    <row r="9164" spans="2:4" ht="13.8" x14ac:dyDescent="0.2">
      <c r="B9164" s="18">
        <v>9161</v>
      </c>
      <c r="C9164" s="2" t="str">
        <f>_xlfn.CONCAT(MONTH('Rates Database'!C9163),"-",'Rates Database'!B9163,"-",'Rates Database'!E9163,"-",'Rates Database'!G9163,"-",'Rates Database'!J9163)</f>
        <v>2-2021-National Grid-Residential-Sutton Muni Agg Rate</v>
      </c>
      <c r="D9164" s="2">
        <f t="shared" si="143"/>
        <v>1</v>
      </c>
    </row>
    <row r="9165" spans="2:4" ht="13.8" x14ac:dyDescent="0.2">
      <c r="B9165" s="18">
        <v>9162</v>
      </c>
      <c r="C9165" s="2" t="str">
        <f>_xlfn.CONCAT(MONTH('Rates Database'!C9164),"-",'Rates Database'!B9164,"-",'Rates Database'!E9164,"-",'Rates Database'!G9164,"-",'Rates Database'!J9164)</f>
        <v>2-2021-National Grid-Residential-Williamstown Muni Agg Rate</v>
      </c>
      <c r="D9165" s="2">
        <f t="shared" si="143"/>
        <v>1</v>
      </c>
    </row>
    <row r="9166" spans="2:4" ht="13.8" x14ac:dyDescent="0.2">
      <c r="B9166" s="18">
        <v>9163</v>
      </c>
      <c r="C9166" s="2" t="str">
        <f>_xlfn.CONCAT(MONTH('Rates Database'!C9165),"-",'Rates Database'!B9165,"-",'Rates Database'!E9165,"-",'Rates Database'!G9165,"-",'Rates Database'!J9165)</f>
        <v>2-2021-National Grid-Residential-Heath Muni Agg Rate</v>
      </c>
      <c r="D9166" s="2">
        <f t="shared" si="143"/>
        <v>1</v>
      </c>
    </row>
    <row r="9167" spans="2:4" ht="13.8" x14ac:dyDescent="0.2">
      <c r="B9167" s="18">
        <v>9164</v>
      </c>
      <c r="C9167" s="2" t="str">
        <f>_xlfn.CONCAT(MONTH('Rates Database'!C9166),"-",'Rates Database'!B9166,"-",'Rates Database'!E9166,"-",'Rates Database'!G9166,"-",'Rates Database'!J9166)</f>
        <v>2-2021-National Grid-Residential-Tewksbury Muni Agg Rate</v>
      </c>
      <c r="D9167" s="2">
        <f t="shared" si="143"/>
        <v>1</v>
      </c>
    </row>
    <row r="9168" spans="2:4" ht="13.8" x14ac:dyDescent="0.2">
      <c r="B9168" s="18">
        <v>9165</v>
      </c>
      <c r="C9168" s="2" t="str">
        <f>_xlfn.CONCAT(MONTH('Rates Database'!C9167),"-",'Rates Database'!B9167,"-",'Rates Database'!E9167,"-",'Rates Database'!G9167,"-",'Rates Database'!J9167)</f>
        <v>2-2021-National Grid-Residential-Tyngsborough Muni Agg Rate</v>
      </c>
      <c r="D9168" s="2">
        <f t="shared" si="143"/>
        <v>1</v>
      </c>
    </row>
    <row r="9169" spans="2:4" ht="13.8" x14ac:dyDescent="0.2">
      <c r="B9169" s="18">
        <v>9166</v>
      </c>
      <c r="C9169" s="2" t="str">
        <f>_xlfn.CONCAT(MONTH('Rates Database'!C9168),"-",'Rates Database'!B9168,"-",'Rates Database'!E9168,"-",'Rates Database'!G9168,"-",'Rates Database'!J9168)</f>
        <v>2-2021-Eversource_EMA-Residential-Sudbury Muni Agg Rate</v>
      </c>
      <c r="D9169" s="2">
        <f t="shared" si="143"/>
        <v>1</v>
      </c>
    </row>
    <row r="9170" spans="2:4" ht="13.8" x14ac:dyDescent="0.2">
      <c r="B9170" s="18">
        <v>9167</v>
      </c>
      <c r="C9170" s="2" t="str">
        <f>_xlfn.CONCAT(MONTH('Rates Database'!C9169),"-",'Rates Database'!B9169,"-",'Rates Database'!E9169,"-",'Rates Database'!G9169,"-",'Rates Database'!J9169)</f>
        <v>2-2021-National Grid-Residential-Halifax Muni Agg Rate</v>
      </c>
      <c r="D9170" s="2">
        <f t="shared" si="143"/>
        <v>1</v>
      </c>
    </row>
    <row r="9171" spans="2:4" ht="13.8" x14ac:dyDescent="0.2">
      <c r="B9171" s="18">
        <v>9168</v>
      </c>
      <c r="C9171" s="2" t="str">
        <f>_xlfn.CONCAT(MONTH('Rates Database'!C9170),"-",'Rates Database'!B9170,"-",'Rates Database'!E9170,"-",'Rates Database'!G9170,"-",'Rates Database'!J9170)</f>
        <v>2-2021-National Grid-Residential-Franklin Muni Agg Rate</v>
      </c>
      <c r="D9171" s="2">
        <f t="shared" si="143"/>
        <v>1</v>
      </c>
    </row>
    <row r="9172" spans="2:4" ht="13.8" x14ac:dyDescent="0.2">
      <c r="B9172" s="18">
        <v>9169</v>
      </c>
      <c r="C9172" s="2" t="str">
        <f>_xlfn.CONCAT(MONTH('Rates Database'!C9171),"-",'Rates Database'!B9171,"-",'Rates Database'!E9171,"-",'Rates Database'!G9171,"-",'Rates Database'!J9171)</f>
        <v>2-2021-National Grid-Residential-Rockland Muni Agg Rate</v>
      </c>
      <c r="D9172" s="2">
        <f t="shared" si="143"/>
        <v>1</v>
      </c>
    </row>
    <row r="9173" spans="2:4" ht="13.8" x14ac:dyDescent="0.2">
      <c r="B9173" s="18">
        <v>9170</v>
      </c>
      <c r="C9173" s="2" t="str">
        <f>_xlfn.CONCAT(MONTH('Rates Database'!C9172),"-",'Rates Database'!B9172,"-",'Rates Database'!E9172,"-",'Rates Database'!G9172,"-",'Rates Database'!J9172)</f>
        <v>2-2021-National Grid-Residential-Bellingham Muni Agg Rate</v>
      </c>
      <c r="D9173" s="2">
        <f t="shared" si="143"/>
        <v>1</v>
      </c>
    </row>
    <row r="9174" spans="2:4" ht="13.8" x14ac:dyDescent="0.2">
      <c r="B9174" s="18">
        <v>9171</v>
      </c>
      <c r="C9174" s="2" t="str">
        <f>_xlfn.CONCAT(MONTH('Rates Database'!C9173),"-",'Rates Database'!B9173,"-",'Rates Database'!E9173,"-",'Rates Database'!G9173,"-",'Rates Database'!J9173)</f>
        <v>2-2021-National Grid-Residential-Egremont Muni Agg Rate</v>
      </c>
      <c r="D9174" s="2">
        <f t="shared" si="143"/>
        <v>1</v>
      </c>
    </row>
    <row r="9175" spans="2:4" ht="13.8" x14ac:dyDescent="0.2">
      <c r="B9175" s="18">
        <v>9172</v>
      </c>
      <c r="C9175" s="2" t="str">
        <f>_xlfn.CONCAT(MONTH('Rates Database'!C9174),"-",'Rates Database'!B9174,"-",'Rates Database'!E9174,"-",'Rates Database'!G9174,"-",'Rates Database'!J9174)</f>
        <v>2-2021-National Grid-Residential-North Andover Muni Agg Rate</v>
      </c>
      <c r="D9175" s="2">
        <f t="shared" si="143"/>
        <v>1</v>
      </c>
    </row>
    <row r="9176" spans="2:4" ht="13.8" x14ac:dyDescent="0.2">
      <c r="B9176" s="18">
        <v>9173</v>
      </c>
      <c r="C9176" s="2" t="str">
        <f>_xlfn.CONCAT(MONTH('Rates Database'!C9175),"-",'Rates Database'!B9175,"-",'Rates Database'!E9175,"-",'Rates Database'!G9175,"-",'Rates Database'!J9175)</f>
        <v>2-2021-Eversource_EMA-Residential-Dedham Muni Agg Rate</v>
      </c>
      <c r="D9176" s="2">
        <f t="shared" si="143"/>
        <v>1</v>
      </c>
    </row>
    <row r="9177" spans="2:4" ht="13.8" x14ac:dyDescent="0.2">
      <c r="B9177" s="18">
        <v>9174</v>
      </c>
      <c r="C9177" s="2" t="str">
        <f>_xlfn.CONCAT(MONTH('Rates Database'!C9176),"-",'Rates Database'!B9176,"-",'Rates Database'!E9176,"-",'Rates Database'!G9176,"-",'Rates Database'!J9176)</f>
        <v>2-2021-Eversource_EMA-Residential-Lexington Muni Agg Rate</v>
      </c>
      <c r="D9177" s="2">
        <f t="shared" si="143"/>
        <v>1</v>
      </c>
    </row>
    <row r="9178" spans="2:4" ht="13.8" x14ac:dyDescent="0.2">
      <c r="B9178" s="18">
        <v>9175</v>
      </c>
      <c r="C9178" s="2" t="str">
        <f>_xlfn.CONCAT(MONTH('Rates Database'!C9177),"-",'Rates Database'!B9177,"-",'Rates Database'!E9177,"-",'Rates Database'!G9177,"-",'Rates Database'!J9177)</f>
        <v>2-2021-National Grid-Residential-Haverhill Muni Agg Rate</v>
      </c>
      <c r="D9178" s="2">
        <f t="shared" si="143"/>
        <v>1</v>
      </c>
    </row>
    <row r="9179" spans="2:4" ht="13.8" x14ac:dyDescent="0.2">
      <c r="B9179" s="18">
        <v>9176</v>
      </c>
      <c r="C9179" s="2" t="str">
        <f>_xlfn.CONCAT(MONTH('Rates Database'!C9178),"-",'Rates Database'!B9178,"-",'Rates Database'!E9178,"-",'Rates Database'!G9178,"-",'Rates Database'!J9178)</f>
        <v>2-2021-Eversource_EMA-Residential-Fairhaven Muni Agg Rate</v>
      </c>
      <c r="D9179" s="2">
        <f t="shared" si="143"/>
        <v>1</v>
      </c>
    </row>
    <row r="9180" spans="2:4" ht="13.8" x14ac:dyDescent="0.2">
      <c r="B9180" s="18">
        <v>9177</v>
      </c>
      <c r="C9180" s="2" t="str">
        <f>_xlfn.CONCAT(MONTH('Rates Database'!C9179),"-",'Rates Database'!B9179,"-",'Rates Database'!E9179,"-",'Rates Database'!G9179,"-",'Rates Database'!J9179)</f>
        <v>2-2021-National Grid-Residential-Grafton Muni Agg Rate</v>
      </c>
      <c r="D9180" s="2">
        <f t="shared" si="143"/>
        <v>1</v>
      </c>
    </row>
    <row r="9181" spans="2:4" ht="13.8" x14ac:dyDescent="0.2">
      <c r="B9181" s="18">
        <v>9178</v>
      </c>
      <c r="C9181" s="2" t="str">
        <f>_xlfn.CONCAT(MONTH('Rates Database'!C9180),"-",'Rates Database'!B9180,"-",'Rates Database'!E9180,"-",'Rates Database'!G9180,"-",'Rates Database'!J9180)</f>
        <v>2-2021-National Grid-Residential-Southborough Muni Agg Rate</v>
      </c>
      <c r="D9181" s="2">
        <f t="shared" si="143"/>
        <v>1</v>
      </c>
    </row>
    <row r="9182" spans="2:4" ht="13.8" x14ac:dyDescent="0.2">
      <c r="B9182" s="18">
        <v>9179</v>
      </c>
      <c r="C9182" s="2" t="str">
        <f>_xlfn.CONCAT(MONTH('Rates Database'!C9181),"-",'Rates Database'!B9181,"-",'Rates Database'!E9181,"-",'Rates Database'!G9181,"-",'Rates Database'!J9181)</f>
        <v>2-2021-Eversource_EMA-Residential-Acton Muni Agg Rate</v>
      </c>
      <c r="D9182" s="2">
        <f t="shared" si="143"/>
        <v>1</v>
      </c>
    </row>
    <row r="9183" spans="2:4" ht="13.8" x14ac:dyDescent="0.2">
      <c r="B9183" s="18">
        <v>9180</v>
      </c>
      <c r="C9183" s="2" t="str">
        <f>_xlfn.CONCAT(MONTH('Rates Database'!C9182),"-",'Rates Database'!B9182,"-",'Rates Database'!E9182,"-",'Rates Database'!G9182,"-",'Rates Database'!J9182)</f>
        <v>2-2021-Unitil-Residential-Lunenburg Muni Agg Rate</v>
      </c>
      <c r="D9183" s="2">
        <f t="shared" si="143"/>
        <v>1</v>
      </c>
    </row>
    <row r="9184" spans="2:4" ht="13.8" x14ac:dyDescent="0.2">
      <c r="B9184" s="18">
        <v>9181</v>
      </c>
      <c r="C9184" s="2" t="str">
        <f>_xlfn.CONCAT(MONTH('Rates Database'!C9183),"-",'Rates Database'!B9183,"-",'Rates Database'!E9183,"-",'Rates Database'!G9183,"-",'Rates Database'!J9183)</f>
        <v>2-2021-Eversource_EMA-Residential-Arlington Muni Agg Rate</v>
      </c>
      <c r="D9184" s="2">
        <f t="shared" si="143"/>
        <v>1</v>
      </c>
    </row>
    <row r="9185" spans="2:4" ht="13.8" x14ac:dyDescent="0.2">
      <c r="B9185" s="18">
        <v>9182</v>
      </c>
      <c r="C9185" s="2" t="str">
        <f>_xlfn.CONCAT(MONTH('Rates Database'!C9184),"-",'Rates Database'!B9184,"-",'Rates Database'!E9184,"-",'Rates Database'!G9184,"-",'Rates Database'!J9184)</f>
        <v>2-2021-National Grid-Residential-Salisbury Muni Agg Rate</v>
      </c>
      <c r="D9185" s="2">
        <f t="shared" si="143"/>
        <v>1</v>
      </c>
    </row>
    <row r="9186" spans="2:4" ht="13.8" x14ac:dyDescent="0.2">
      <c r="B9186" s="18">
        <v>9183</v>
      </c>
      <c r="C9186" s="2" t="str">
        <f>_xlfn.CONCAT(MONTH('Rates Database'!C9185),"-",'Rates Database'!B9185,"-",'Rates Database'!E9185,"-",'Rates Database'!G9185,"-",'Rates Database'!J9185)</f>
        <v>2-2021-National Grid-Residential-Gloucester Muni Agg Rate</v>
      </c>
      <c r="D9186" s="2">
        <f t="shared" si="143"/>
        <v>1</v>
      </c>
    </row>
    <row r="9187" spans="2:4" ht="13.8" x14ac:dyDescent="0.2">
      <c r="B9187" s="18">
        <v>9184</v>
      </c>
      <c r="C9187" s="2" t="str">
        <f>_xlfn.CONCAT(MONTH('Rates Database'!C9186),"-",'Rates Database'!B9186,"-",'Rates Database'!E9186,"-",'Rates Database'!G9186,"-",'Rates Database'!J9186)</f>
        <v>2-2021-Eversource_EMA-Residential-Bedford Muni Agg Rate</v>
      </c>
      <c r="D9187" s="2">
        <f t="shared" si="143"/>
        <v>1</v>
      </c>
    </row>
    <row r="9188" spans="2:4" ht="13.8" x14ac:dyDescent="0.2">
      <c r="B9188" s="18">
        <v>9185</v>
      </c>
      <c r="C9188" s="2" t="str">
        <f>_xlfn.CONCAT(MONTH('Rates Database'!C9187),"-",'Rates Database'!B9187,"-",'Rates Database'!E9187,"-",'Rates Database'!G9187,"-",'Rates Database'!J9187)</f>
        <v>2-2021-National Grid-Residential-Salem Muni Agg Rate</v>
      </c>
      <c r="D9188" s="2">
        <f t="shared" si="143"/>
        <v>1</v>
      </c>
    </row>
    <row r="9189" spans="2:4" ht="13.8" x14ac:dyDescent="0.2">
      <c r="B9189" s="18">
        <v>9186</v>
      </c>
      <c r="C9189" s="2" t="str">
        <f>_xlfn.CONCAT(MONTH('Rates Database'!C9188),"-",'Rates Database'!B9188,"-",'Rates Database'!E9188,"-",'Rates Database'!G9188,"-",'Rates Database'!J9188)</f>
        <v>2-2021-Eversource_EMA-Residential-Winchester Muni Agg Rate</v>
      </c>
      <c r="D9189" s="2">
        <f t="shared" si="143"/>
        <v>1</v>
      </c>
    </row>
    <row r="9190" spans="2:4" ht="13.8" x14ac:dyDescent="0.2">
      <c r="B9190" s="18">
        <v>9187</v>
      </c>
      <c r="C9190" s="2" t="str">
        <f>_xlfn.CONCAT(MONTH('Rates Database'!C9189),"-",'Rates Database'!B9189,"-",'Rates Database'!E9189,"-",'Rates Database'!G9189,"-",'Rates Database'!J9189)</f>
        <v>2-2021-National Grid-Residential-Berlin Muni Agg Rate</v>
      </c>
      <c r="D9190" s="2">
        <f t="shared" si="143"/>
        <v>1</v>
      </c>
    </row>
    <row r="9191" spans="2:4" ht="13.8" x14ac:dyDescent="0.2">
      <c r="B9191" s="18">
        <v>9188</v>
      </c>
      <c r="C9191" s="2" t="str">
        <f>_xlfn.CONCAT(MONTH('Rates Database'!C9190),"-",'Rates Database'!B9190,"-",'Rates Database'!E9190,"-",'Rates Database'!G9190,"-",'Rates Database'!J9190)</f>
        <v>2-2021-National Grid-Residential-Hamilton Muni Agg Rate</v>
      </c>
      <c r="D9191" s="2">
        <f t="shared" si="143"/>
        <v>1</v>
      </c>
    </row>
    <row r="9192" spans="2:4" ht="13.8" x14ac:dyDescent="0.2">
      <c r="B9192" s="18">
        <v>9189</v>
      </c>
      <c r="C9192" s="2" t="str">
        <f>_xlfn.CONCAT(MONTH('Rates Database'!C9191),"-",'Rates Database'!B9191,"-",'Rates Database'!E9191,"-",'Rates Database'!G9191,"-",'Rates Database'!J9191)</f>
        <v>2-2021-National Grid-Residential-Nantucket Muni Agg Rate</v>
      </c>
      <c r="D9192" s="2">
        <f t="shared" si="143"/>
        <v>1</v>
      </c>
    </row>
    <row r="9193" spans="2:4" ht="13.8" x14ac:dyDescent="0.2">
      <c r="B9193" s="18">
        <v>9190</v>
      </c>
      <c r="C9193" s="2" t="str">
        <f>_xlfn.CONCAT(MONTH('Rates Database'!C9192),"-",'Rates Database'!B9192,"-",'Rates Database'!E9192,"-",'Rates Database'!G9192,"-",'Rates Database'!J9192)</f>
        <v>2-2021-National Grid-Residential-West Bridgewater Muni Agg Rate</v>
      </c>
      <c r="D9193" s="2">
        <f t="shared" si="143"/>
        <v>1</v>
      </c>
    </row>
    <row r="9194" spans="2:4" ht="13.8" x14ac:dyDescent="0.2">
      <c r="B9194" s="18">
        <v>9191</v>
      </c>
      <c r="C9194" s="2" t="str">
        <f>_xlfn.CONCAT(MONTH('Rates Database'!C9193),"-",'Rates Database'!B9193,"-",'Rates Database'!E9193,"-",'Rates Database'!G9193,"-",'Rates Database'!J9193)</f>
        <v>2-2021-Eversource_EMA-Residential-Boston Muni Agg Rate</v>
      </c>
      <c r="D9194" s="2">
        <f t="shared" si="143"/>
        <v>1</v>
      </c>
    </row>
    <row r="9195" spans="2:4" ht="13.8" x14ac:dyDescent="0.2">
      <c r="B9195" s="18">
        <v>9192</v>
      </c>
      <c r="C9195" s="2" t="str">
        <f>_xlfn.CONCAT(MONTH('Rates Database'!C9194),"-",'Rates Database'!B9194,"-",'Rates Database'!E9194,"-",'Rates Database'!G9194,"-",'Rates Database'!J9194)</f>
        <v>2-2021-National Grid-Residential-Millville Muni Agg Rate</v>
      </c>
      <c r="D9195" s="2">
        <f t="shared" si="143"/>
        <v>1</v>
      </c>
    </row>
    <row r="9196" spans="2:4" ht="13.8" x14ac:dyDescent="0.2">
      <c r="B9196" s="18">
        <v>9193</v>
      </c>
      <c r="C9196" s="2" t="str">
        <f>_xlfn.CONCAT(MONTH('Rates Database'!C9195),"-",'Rates Database'!B9195,"-",'Rates Database'!E9195,"-",'Rates Database'!G9195,"-",'Rates Database'!J9195)</f>
        <v>2-2021-National Grid-Residential-Worcester Muni Agg Rate</v>
      </c>
      <c r="D9196" s="2">
        <f t="shared" si="143"/>
        <v>1</v>
      </c>
    </row>
    <row r="9197" spans="2:4" ht="13.8" x14ac:dyDescent="0.2">
      <c r="B9197" s="18">
        <v>9194</v>
      </c>
      <c r="C9197" s="2" t="str">
        <f>_xlfn.CONCAT(MONTH('Rates Database'!C9196),"-",'Rates Database'!B9196,"-",'Rates Database'!E9196,"-",'Rates Database'!G9196,"-",'Rates Database'!J9196)</f>
        <v>2-2021-National Grid-Residential-Swampscott Muni Agg Rate</v>
      </c>
      <c r="D9197" s="2">
        <f t="shared" si="143"/>
        <v>1</v>
      </c>
    </row>
    <row r="9198" spans="2:4" ht="13.8" x14ac:dyDescent="0.2">
      <c r="B9198" s="18">
        <v>9195</v>
      </c>
      <c r="C9198" s="2" t="str">
        <f>_xlfn.CONCAT(MONTH('Rates Database'!C9197),"-",'Rates Database'!B9197,"-",'Rates Database'!E9197,"-",'Rates Database'!G9197,"-",'Rates Database'!J9197)</f>
        <v>2-2021-Eversource_EMA-Residential-Carlisle Muni Agg Rate</v>
      </c>
      <c r="D9198" s="2">
        <f t="shared" si="143"/>
        <v>1</v>
      </c>
    </row>
    <row r="9199" spans="2:4" ht="13.8" x14ac:dyDescent="0.2">
      <c r="B9199" s="18">
        <v>9196</v>
      </c>
      <c r="C9199" s="2" t="str">
        <f>_xlfn.CONCAT(MONTH('Rates Database'!C9198),"-",'Rates Database'!B9198,"-",'Rates Database'!E9198,"-",'Rates Database'!G9198,"-",'Rates Database'!J9198)</f>
        <v>2-2021-Eversource_EMA-Residential-Watertown Muni Agg Rate</v>
      </c>
      <c r="D9199" s="2">
        <f t="shared" si="143"/>
        <v>1</v>
      </c>
    </row>
    <row r="9200" spans="2:4" ht="13.8" x14ac:dyDescent="0.2">
      <c r="B9200" s="18">
        <v>9197</v>
      </c>
      <c r="C9200" s="2" t="str">
        <f>_xlfn.CONCAT(MONTH('Rates Database'!C9199),"-",'Rates Database'!B9199,"-",'Rates Database'!E9199,"-",'Rates Database'!G9199,"-",'Rates Database'!J9199)</f>
        <v>2-2021-National Grid-Residential-Medford Muni Agg Rate</v>
      </c>
      <c r="D9200" s="2">
        <f t="shared" si="143"/>
        <v>1</v>
      </c>
    </row>
    <row r="9201" spans="2:4" ht="13.8" x14ac:dyDescent="0.2">
      <c r="B9201" s="18">
        <v>9198</v>
      </c>
      <c r="C9201" s="2" t="str">
        <f>_xlfn.CONCAT(MONTH('Rates Database'!C9200),"-",'Rates Database'!B9200,"-",'Rates Database'!E9200,"-",'Rates Database'!G9200,"-",'Rates Database'!J9200)</f>
        <v>2-2021-Eversource_EMA-Residential-Natick Muni Agg Rate</v>
      </c>
      <c r="D9201" s="2">
        <f t="shared" si="143"/>
        <v>1</v>
      </c>
    </row>
    <row r="9202" spans="2:4" ht="13.8" x14ac:dyDescent="0.2">
      <c r="B9202" s="18">
        <v>9199</v>
      </c>
      <c r="C9202" s="2" t="str">
        <f>_xlfn.CONCAT(MONTH('Rates Database'!C9201),"-",'Rates Database'!B9201,"-",'Rates Database'!E9201,"-",'Rates Database'!G9201,"-",'Rates Database'!J9201)</f>
        <v>2-2021-Eversource_EMA-Residential-Brookline Muni Agg Rate</v>
      </c>
      <c r="D9202" s="2">
        <f t="shared" si="143"/>
        <v>1</v>
      </c>
    </row>
    <row r="9203" spans="2:4" ht="13.8" x14ac:dyDescent="0.2">
      <c r="B9203" s="18">
        <v>9200</v>
      </c>
      <c r="C9203" s="2" t="str">
        <f>_xlfn.CONCAT(MONTH('Rates Database'!C9202),"-",'Rates Database'!B9202,"-",'Rates Database'!E9202,"-",'Rates Database'!G9202,"-",'Rates Database'!J9202)</f>
        <v>2-2021-Eversource_EMA-Residential-Cape Light Compact JPE Muni Agg Rate</v>
      </c>
      <c r="D9203" s="2">
        <f t="shared" si="143"/>
        <v>1</v>
      </c>
    </row>
    <row r="9204" spans="2:4" ht="13.8" x14ac:dyDescent="0.2">
      <c r="B9204" s="18">
        <v>9201</v>
      </c>
      <c r="C9204" s="2" t="str">
        <f>_xlfn.CONCAT(MONTH('Rates Database'!C9203),"-",'Rates Database'!B9203,"-",'Rates Database'!E9203,"-",'Rates Database'!G9203,"-",'Rates Database'!J9203)</f>
        <v>2-2021-National Grid-Residential-Lowell Muni Agg Rate</v>
      </c>
      <c r="D9204" s="2">
        <f t="shared" si="143"/>
        <v>1</v>
      </c>
    </row>
    <row r="9205" spans="2:4" ht="13.8" x14ac:dyDescent="0.2">
      <c r="B9205" s="18">
        <v>9202</v>
      </c>
      <c r="C9205" s="2" t="str">
        <f>_xlfn.CONCAT(MONTH('Rates Database'!C9204),"-",'Rates Database'!B9204,"-",'Rates Database'!E9204,"-",'Rates Database'!G9204,"-",'Rates Database'!J9204)</f>
        <v>2-2021-Eversource_EMA-Residential-Newton Muni Agg Rate</v>
      </c>
      <c r="D9205" s="2">
        <f t="shared" si="143"/>
        <v>1</v>
      </c>
    </row>
    <row r="9206" spans="2:4" ht="13.8" x14ac:dyDescent="0.2">
      <c r="B9206" s="18">
        <v>9203</v>
      </c>
      <c r="C9206" s="2" t="str">
        <f>_xlfn.CONCAT(MONTH('Rates Database'!C9205),"-",'Rates Database'!B9205,"-",'Rates Database'!E9205,"-",'Rates Database'!G9205,"-",'Rates Database'!J9205)</f>
        <v>3-2021-National Grid-Residential-Wendell Muni Agg Rate</v>
      </c>
      <c r="D9206" s="2">
        <f t="shared" si="143"/>
        <v>1</v>
      </c>
    </row>
    <row r="9207" spans="2:4" ht="13.8" x14ac:dyDescent="0.2">
      <c r="B9207" s="18">
        <v>9204</v>
      </c>
      <c r="C9207" s="2" t="str">
        <f>_xlfn.CONCAT(MONTH('Rates Database'!C9206),"-",'Rates Database'!B9206,"-",'Rates Database'!E9206,"-",'Rates Database'!G9206,"-",'Rates Database'!J9206)</f>
        <v>3-2021-National Grid-Residential-Billerica Muni Agg Rate</v>
      </c>
      <c r="D9207" s="2">
        <f t="shared" si="143"/>
        <v>1</v>
      </c>
    </row>
    <row r="9208" spans="2:4" ht="13.8" x14ac:dyDescent="0.2">
      <c r="B9208" s="18">
        <v>9205</v>
      </c>
      <c r="C9208" s="2" t="str">
        <f>_xlfn.CONCAT(MONTH('Rates Database'!C9207),"-",'Rates Database'!B9207,"-",'Rates Database'!E9207,"-",'Rates Database'!G9207,"-",'Rates Database'!J9207)</f>
        <v>3-2021-Eversource_WMA-Residential-Buckland Muni Agg Rate</v>
      </c>
      <c r="D9208" s="2">
        <f t="shared" si="143"/>
        <v>1</v>
      </c>
    </row>
    <row r="9209" spans="2:4" ht="13.8" x14ac:dyDescent="0.2">
      <c r="B9209" s="18">
        <v>9206</v>
      </c>
      <c r="C9209" s="2" t="str">
        <f>_xlfn.CONCAT(MONTH('Rates Database'!C9208),"-",'Rates Database'!B9208,"-",'Rates Database'!E9208,"-",'Rates Database'!G9208,"-",'Rates Database'!J9208)</f>
        <v>3-2021-National Grid-Residential-Charlemont Muni Agg Rate</v>
      </c>
      <c r="D9209" s="2">
        <f t="shared" si="143"/>
        <v>1</v>
      </c>
    </row>
    <row r="9210" spans="2:4" ht="13.8" x14ac:dyDescent="0.2">
      <c r="B9210" s="18">
        <v>9207</v>
      </c>
      <c r="C9210" s="2" t="str">
        <f>_xlfn.CONCAT(MONTH('Rates Database'!C9209),"-",'Rates Database'!B9209,"-",'Rates Database'!E9209,"-",'Rates Database'!G9209,"-",'Rates Database'!J9209)</f>
        <v>3-2021-Eversource_WMA-Residential-Colrain Muni Agg Rate</v>
      </c>
      <c r="D9210" s="2">
        <f t="shared" si="143"/>
        <v>1</v>
      </c>
    </row>
    <row r="9211" spans="2:4" ht="13.8" x14ac:dyDescent="0.2">
      <c r="B9211" s="18">
        <v>9208</v>
      </c>
      <c r="C9211" s="2" t="str">
        <f>_xlfn.CONCAT(MONTH('Rates Database'!C9210),"-",'Rates Database'!B9210,"-",'Rates Database'!E9210,"-",'Rates Database'!G9210,"-",'Rates Database'!J9210)</f>
        <v>3-2021-Eversource_WMA-Residential-Shelburne Muni Agg Rate</v>
      </c>
      <c r="D9211" s="2">
        <f t="shared" si="143"/>
        <v>1</v>
      </c>
    </row>
    <row r="9212" spans="2:4" ht="13.8" x14ac:dyDescent="0.2">
      <c r="B9212" s="18">
        <v>9209</v>
      </c>
      <c r="C9212" s="2" t="str">
        <f>_xlfn.CONCAT(MONTH('Rates Database'!C9211),"-",'Rates Database'!B9211,"-",'Rates Database'!E9211,"-",'Rates Database'!G9211,"-",'Rates Database'!J9211)</f>
        <v>3-2021-National Grid-Residential-Marlborough Muni Agg Rate</v>
      </c>
      <c r="D9212" s="2">
        <f t="shared" si="143"/>
        <v>1</v>
      </c>
    </row>
    <row r="9213" spans="2:4" ht="13.8" x14ac:dyDescent="0.2">
      <c r="B9213" s="18">
        <v>9210</v>
      </c>
      <c r="C9213" s="2" t="str">
        <f>_xlfn.CONCAT(MONTH('Rates Database'!C9212),"-",'Rates Database'!B9212,"-",'Rates Database'!E9212,"-",'Rates Database'!G9212,"-",'Rates Database'!J9212)</f>
        <v>3-2021-National Grid-Residential-New Salem Muni Agg Rate</v>
      </c>
      <c r="D9213" s="2">
        <f t="shared" si="143"/>
        <v>1</v>
      </c>
    </row>
    <row r="9214" spans="2:4" ht="13.8" x14ac:dyDescent="0.2">
      <c r="B9214" s="18">
        <v>9211</v>
      </c>
      <c r="C9214" s="2" t="str">
        <f>_xlfn.CONCAT(MONTH('Rates Database'!C9213),"-",'Rates Database'!B9213,"-",'Rates Database'!E9213,"-",'Rates Database'!G9213,"-",'Rates Database'!J9213)</f>
        <v>3-2021-National Grid-Residential-Warwick Muni Agg Rate</v>
      </c>
      <c r="D9214" s="2">
        <f t="shared" si="143"/>
        <v>1</v>
      </c>
    </row>
    <row r="9215" spans="2:4" ht="13.8" x14ac:dyDescent="0.2">
      <c r="B9215" s="18">
        <v>9212</v>
      </c>
      <c r="C9215" s="2" t="str">
        <f>_xlfn.CONCAT(MONTH('Rates Database'!C9214),"-",'Rates Database'!B9214,"-",'Rates Database'!E9214,"-",'Rates Database'!G9214,"-",'Rates Database'!J9214)</f>
        <v>3-2021-Eversource_WMA-Residential-Whately Muni Agg Rate</v>
      </c>
      <c r="D9215" s="2">
        <f t="shared" si="143"/>
        <v>1</v>
      </c>
    </row>
    <row r="9216" spans="2:4" ht="13.8" x14ac:dyDescent="0.2">
      <c r="B9216" s="18">
        <v>9213</v>
      </c>
      <c r="C9216" s="2" t="str">
        <f>_xlfn.CONCAT(MONTH('Rates Database'!C9215),"-",'Rates Database'!B9215,"-",'Rates Database'!E9215,"-",'Rates Database'!G9215,"-",'Rates Database'!J9215)</f>
        <v>3-2021-National Grid-Residential-Webster Muni Agg Rate</v>
      </c>
      <c r="D9216" s="2">
        <f t="shared" si="143"/>
        <v>1</v>
      </c>
    </row>
    <row r="9217" spans="2:4" ht="13.8" x14ac:dyDescent="0.2">
      <c r="B9217" s="18">
        <v>9214</v>
      </c>
      <c r="C9217" s="2" t="str">
        <f>_xlfn.CONCAT(MONTH('Rates Database'!C9216),"-",'Rates Database'!B9216,"-",'Rates Database'!E9216,"-",'Rates Database'!G9216,"-",'Rates Database'!J9216)</f>
        <v>3-2021-Eversource_WMA-Residential-Deerfield Muni Agg Rate</v>
      </c>
      <c r="D9217" s="2">
        <f t="shared" si="143"/>
        <v>1</v>
      </c>
    </row>
    <row r="9218" spans="2:4" ht="13.8" x14ac:dyDescent="0.2">
      <c r="B9218" s="18">
        <v>9215</v>
      </c>
      <c r="C9218" s="2" t="str">
        <f>_xlfn.CONCAT(MONTH('Rates Database'!C9217),"-",'Rates Database'!B9217,"-",'Rates Database'!E9217,"-",'Rates Database'!G9217,"-",'Rates Database'!J9217)</f>
        <v>3-2021-Eversource_WMA-Residential-Huntington Muni Agg Rate</v>
      </c>
      <c r="D9218" s="2">
        <f t="shared" si="143"/>
        <v>1</v>
      </c>
    </row>
    <row r="9219" spans="2:4" ht="13.8" x14ac:dyDescent="0.2">
      <c r="B9219" s="18">
        <v>9216</v>
      </c>
      <c r="C9219" s="2" t="str">
        <f>_xlfn.CONCAT(MONTH('Rates Database'!C9218),"-",'Rates Database'!B9218,"-",'Rates Database'!E9218,"-",'Rates Database'!G9218,"-",'Rates Database'!J9218)</f>
        <v>3-2021-Eversource_WMA-Residential-Northfield Muni Agg Rate</v>
      </c>
      <c r="D9219" s="2">
        <f t="shared" si="143"/>
        <v>1</v>
      </c>
    </row>
    <row r="9220" spans="2:4" ht="13.8" x14ac:dyDescent="0.2">
      <c r="B9220" s="18">
        <v>9217</v>
      </c>
      <c r="C9220" s="2" t="str">
        <f>_xlfn.CONCAT(MONTH('Rates Database'!C9219),"-",'Rates Database'!B9219,"-",'Rates Database'!E9219,"-",'Rates Database'!G9219,"-",'Rates Database'!J9219)</f>
        <v>3-2021-Eversource_WMA-Residential-Becket Muni Agg Rate</v>
      </c>
      <c r="D9220" s="2">
        <f t="shared" si="143"/>
        <v>1</v>
      </c>
    </row>
    <row r="9221" spans="2:4" ht="13.8" x14ac:dyDescent="0.2">
      <c r="B9221" s="18">
        <v>9218</v>
      </c>
      <c r="C9221" s="2" t="str">
        <f>_xlfn.CONCAT(MONTH('Rates Database'!C9220),"-",'Rates Database'!B9220,"-",'Rates Database'!E9220,"-",'Rates Database'!G9220,"-",'Rates Database'!J9220)</f>
        <v>3-2021-Eversource_WMA-Residential-Dalton Muni Agg Rate</v>
      </c>
      <c r="D9221" s="2">
        <f t="shared" ref="D9221:D9284" si="144">COUNTIF($C$4:$C$10092,C9221)</f>
        <v>1</v>
      </c>
    </row>
    <row r="9222" spans="2:4" ht="13.8" x14ac:dyDescent="0.2">
      <c r="B9222" s="18">
        <v>9219</v>
      </c>
      <c r="C9222" s="2" t="str">
        <f>_xlfn.CONCAT(MONTH('Rates Database'!C9221),"-",'Rates Database'!B9221,"-",'Rates Database'!E9221,"-",'Rates Database'!G9221,"-",'Rates Database'!J9221)</f>
        <v>3-2021-Eversource_WMA-Residential-Pittsfield Muni Agg Rate</v>
      </c>
      <c r="D9222" s="2">
        <f t="shared" si="144"/>
        <v>1</v>
      </c>
    </row>
    <row r="9223" spans="2:4" ht="13.8" x14ac:dyDescent="0.2">
      <c r="B9223" s="18">
        <v>9220</v>
      </c>
      <c r="C9223" s="2" t="str">
        <f>_xlfn.CONCAT(MONTH('Rates Database'!C9222),"-",'Rates Database'!B9222,"-",'Rates Database'!E9222,"-",'Rates Database'!G9222,"-",'Rates Database'!J9222)</f>
        <v>3-2021-Eversource_WMA-Residential-West Springfield Muni Agg Rate</v>
      </c>
      <c r="D9223" s="2">
        <f t="shared" si="144"/>
        <v>1</v>
      </c>
    </row>
    <row r="9224" spans="2:4" ht="13.8" x14ac:dyDescent="0.2">
      <c r="B9224" s="18">
        <v>9221</v>
      </c>
      <c r="C9224" s="2" t="str">
        <f>_xlfn.CONCAT(MONTH('Rates Database'!C9223),"-",'Rates Database'!B9223,"-",'Rates Database'!E9223,"-",'Rates Database'!G9223,"-",'Rates Database'!J9223)</f>
        <v>3-2021-Eversource_WMA-Residential-Lanesborough Muni Agg Rate</v>
      </c>
      <c r="D9224" s="2">
        <f t="shared" si="144"/>
        <v>1</v>
      </c>
    </row>
    <row r="9225" spans="2:4" ht="13.8" x14ac:dyDescent="0.2">
      <c r="B9225" s="18">
        <v>9222</v>
      </c>
      <c r="C9225" s="2" t="str">
        <f>_xlfn.CONCAT(MONTH('Rates Database'!C9224),"-",'Rates Database'!B9224,"-",'Rates Database'!E9224,"-",'Rates Database'!G9224,"-",'Rates Database'!J9224)</f>
        <v>3-2021-National Grid-Residential-Florida Muni Agg Rate</v>
      </c>
      <c r="D9225" s="2">
        <f t="shared" si="144"/>
        <v>1</v>
      </c>
    </row>
    <row r="9226" spans="2:4" ht="13.8" x14ac:dyDescent="0.2">
      <c r="B9226" s="18">
        <v>9223</v>
      </c>
      <c r="C9226" s="2" t="str">
        <f>_xlfn.CONCAT(MONTH('Rates Database'!C9225),"-",'Rates Database'!B9225,"-",'Rates Database'!E9225,"-",'Rates Database'!G9225,"-",'Rates Database'!J9225)</f>
        <v>3-2021-Eversource_EMA-Residential-Plymouth Muni Agg Rate</v>
      </c>
      <c r="D9226" s="2">
        <f t="shared" si="144"/>
        <v>1</v>
      </c>
    </row>
    <row r="9227" spans="2:4" ht="13.8" x14ac:dyDescent="0.2">
      <c r="B9227" s="18">
        <v>9224</v>
      </c>
      <c r="C9227" s="2" t="str">
        <f>_xlfn.CONCAT(MONTH('Rates Database'!C9226),"-",'Rates Database'!B9226,"-",'Rates Database'!E9226,"-",'Rates Database'!G9226,"-",'Rates Database'!J9226)</f>
        <v>3-2021-Eversource_WMA-Residential-Greenfield Muni Agg Rate</v>
      </c>
      <c r="D9227" s="2">
        <f t="shared" si="144"/>
        <v>1</v>
      </c>
    </row>
    <row r="9228" spans="2:4" ht="13.8" x14ac:dyDescent="0.2">
      <c r="B9228" s="18">
        <v>9225</v>
      </c>
      <c r="C9228" s="2" t="str">
        <f>_xlfn.CONCAT(MONTH('Rates Database'!C9227),"-",'Rates Database'!B9227,"-",'Rates Database'!E9227,"-",'Rates Database'!G9227,"-",'Rates Database'!J9227)</f>
        <v>3-2021-Eversource_WMA-Residential-Hatfield Muni Agg Rate</v>
      </c>
      <c r="D9228" s="2">
        <f t="shared" si="144"/>
        <v>1</v>
      </c>
    </row>
    <row r="9229" spans="2:4" ht="13.8" x14ac:dyDescent="0.2">
      <c r="B9229" s="18">
        <v>9226</v>
      </c>
      <c r="C9229" s="2" t="str">
        <f>_xlfn.CONCAT(MONTH('Rates Database'!C9228),"-",'Rates Database'!B9228,"-",'Rates Database'!E9228,"-",'Rates Database'!G9228,"-",'Rates Database'!J9228)</f>
        <v>3-2021-Eversource_EMA-Residential-Walpole Muni Agg Rate</v>
      </c>
      <c r="D9229" s="2">
        <f t="shared" si="144"/>
        <v>1</v>
      </c>
    </row>
    <row r="9230" spans="2:4" ht="13.8" x14ac:dyDescent="0.2">
      <c r="B9230" s="18">
        <v>9227</v>
      </c>
      <c r="C9230" s="2" t="str">
        <f>_xlfn.CONCAT(MONTH('Rates Database'!C9229),"-",'Rates Database'!B9229,"-",'Rates Database'!E9229,"-",'Rates Database'!G9229,"-",'Rates Database'!J9229)</f>
        <v>3-2021-National Grid-Residential-Adams Muni Agg Rate</v>
      </c>
      <c r="D9230" s="2">
        <f t="shared" si="144"/>
        <v>1</v>
      </c>
    </row>
    <row r="9231" spans="2:4" ht="13.8" x14ac:dyDescent="0.2">
      <c r="B9231" s="18">
        <v>9228</v>
      </c>
      <c r="C9231" s="2" t="str">
        <f>_xlfn.CONCAT(MONTH('Rates Database'!C9230),"-",'Rates Database'!B9230,"-",'Rates Database'!E9230,"-",'Rates Database'!G9230,"-",'Rates Database'!J9230)</f>
        <v>3-2021-Eversource_WMA-Residential-Cheshire Muni Agg Rate</v>
      </c>
      <c r="D9231" s="2">
        <f t="shared" si="144"/>
        <v>1</v>
      </c>
    </row>
    <row r="9232" spans="2:4" ht="13.8" x14ac:dyDescent="0.2">
      <c r="B9232" s="18">
        <v>9229</v>
      </c>
      <c r="C9232" s="2" t="str">
        <f>_xlfn.CONCAT(MONTH('Rates Database'!C9231),"-",'Rates Database'!B9231,"-",'Rates Database'!E9231,"-",'Rates Database'!G9231,"-",'Rates Database'!J9231)</f>
        <v>3-2021-National Grid-Residential-Clarksburg Muni Agg Rate</v>
      </c>
      <c r="D9232" s="2">
        <f t="shared" si="144"/>
        <v>1</v>
      </c>
    </row>
    <row r="9233" spans="2:4" ht="13.8" x14ac:dyDescent="0.2">
      <c r="B9233" s="18">
        <v>9230</v>
      </c>
      <c r="C9233" s="2" t="str">
        <f>_xlfn.CONCAT(MONTH('Rates Database'!C9232),"-",'Rates Database'!B9232,"-",'Rates Database'!E9232,"-",'Rates Database'!G9232,"-",'Rates Database'!J9232)</f>
        <v>3-2021-Eversource_WMA-Residential-Lenox Muni Agg Rate</v>
      </c>
      <c r="D9233" s="2">
        <f t="shared" si="144"/>
        <v>1</v>
      </c>
    </row>
    <row r="9234" spans="2:4" ht="13.8" x14ac:dyDescent="0.2">
      <c r="B9234" s="18">
        <v>9231</v>
      </c>
      <c r="C9234" s="2" t="str">
        <f>_xlfn.CONCAT(MONTH('Rates Database'!C9233),"-",'Rates Database'!B9233,"-",'Rates Database'!E9233,"-",'Rates Database'!G9233,"-",'Rates Database'!J9233)</f>
        <v>3-2021-National Grid-Residential-Monterey Muni Agg Rate</v>
      </c>
      <c r="D9234" s="2">
        <f t="shared" si="144"/>
        <v>1</v>
      </c>
    </row>
    <row r="9235" spans="2:4" ht="13.8" x14ac:dyDescent="0.2">
      <c r="B9235" s="18">
        <v>9232</v>
      </c>
      <c r="C9235" s="2" t="str">
        <f>_xlfn.CONCAT(MONTH('Rates Database'!C9234),"-",'Rates Database'!B9234,"-",'Rates Database'!E9234,"-",'Rates Database'!G9234,"-",'Rates Database'!J9234)</f>
        <v>3-2021-National Grid-Residential-New Marlborough Muni Agg Rate</v>
      </c>
      <c r="D9235" s="2">
        <f t="shared" si="144"/>
        <v>1</v>
      </c>
    </row>
    <row r="9236" spans="2:4" ht="13.8" x14ac:dyDescent="0.2">
      <c r="B9236" s="18">
        <v>9233</v>
      </c>
      <c r="C9236" s="2" t="str">
        <f>_xlfn.CONCAT(MONTH('Rates Database'!C9235),"-",'Rates Database'!B9235,"-",'Rates Database'!E9235,"-",'Rates Database'!G9235,"-",'Rates Database'!J9235)</f>
        <v>3-2021-National Grid-Residential-North Adams Muni Agg Rate</v>
      </c>
      <c r="D9236" s="2">
        <f t="shared" si="144"/>
        <v>1</v>
      </c>
    </row>
    <row r="9237" spans="2:4" ht="13.8" x14ac:dyDescent="0.2">
      <c r="B9237" s="18">
        <v>9234</v>
      </c>
      <c r="C9237" s="2" t="str">
        <f>_xlfn.CONCAT(MONTH('Rates Database'!C9236),"-",'Rates Database'!B9236,"-",'Rates Database'!E9236,"-",'Rates Database'!G9236,"-",'Rates Database'!J9236)</f>
        <v>3-2021-National Grid-Residential-Sheffield Muni Agg Rate</v>
      </c>
      <c r="D9237" s="2">
        <f t="shared" si="144"/>
        <v>1</v>
      </c>
    </row>
    <row r="9238" spans="2:4" ht="13.8" x14ac:dyDescent="0.2">
      <c r="B9238" s="18">
        <v>9235</v>
      </c>
      <c r="C9238" s="2" t="str">
        <f>_xlfn.CONCAT(MONTH('Rates Database'!C9237),"-",'Rates Database'!B9237,"-",'Rates Database'!E9237,"-",'Rates Database'!G9237,"-",'Rates Database'!J9237)</f>
        <v>3-2021-National Grid-Residential-West Stockbridge Muni Agg Rate</v>
      </c>
      <c r="D9238" s="2">
        <f t="shared" si="144"/>
        <v>1</v>
      </c>
    </row>
    <row r="9239" spans="2:4" ht="13.8" x14ac:dyDescent="0.2">
      <c r="B9239" s="18">
        <v>9236</v>
      </c>
      <c r="C9239" s="2" t="str">
        <f>_xlfn.CONCAT(MONTH('Rates Database'!C9238),"-",'Rates Database'!B9238,"-",'Rates Database'!E9238,"-",'Rates Database'!G9238,"-",'Rates Database'!J9238)</f>
        <v>3-2021-National Grid-Residential-Lancaster Muni Agg Rate</v>
      </c>
      <c r="D9239" s="2">
        <f t="shared" si="144"/>
        <v>1</v>
      </c>
    </row>
    <row r="9240" spans="2:4" ht="13.8" x14ac:dyDescent="0.2">
      <c r="B9240" s="18">
        <v>9237</v>
      </c>
      <c r="C9240" s="2" t="str">
        <f>_xlfn.CONCAT(MONTH('Rates Database'!C9239),"-",'Rates Database'!B9239,"-",'Rates Database'!E9239,"-",'Rates Database'!G9239,"-",'Rates Database'!J9239)</f>
        <v>3-2021-National Grid-Residential-Chelmsford Muni Agg Rate</v>
      </c>
      <c r="D9240" s="2">
        <f t="shared" si="144"/>
        <v>1</v>
      </c>
    </row>
    <row r="9241" spans="2:4" ht="13.8" x14ac:dyDescent="0.2">
      <c r="B9241" s="18">
        <v>9238</v>
      </c>
      <c r="C9241" s="2" t="str">
        <f>_xlfn.CONCAT(MONTH('Rates Database'!C9240),"-",'Rates Database'!B9240,"-",'Rates Database'!E9240,"-",'Rates Database'!G9240,"-",'Rates Database'!J9240)</f>
        <v>3-2021-Eversource_WMA-Residential-Leverett Muni Agg Rate</v>
      </c>
      <c r="D9241" s="2">
        <f t="shared" si="144"/>
        <v>1</v>
      </c>
    </row>
    <row r="9242" spans="2:4" ht="13.8" x14ac:dyDescent="0.2">
      <c r="B9242" s="18">
        <v>9239</v>
      </c>
      <c r="C9242" s="2" t="str">
        <f>_xlfn.CONCAT(MONTH('Rates Database'!C9241),"-",'Rates Database'!B9241,"-",'Rates Database'!E9241,"-",'Rates Database'!G9241,"-",'Rates Database'!J9241)</f>
        <v>3-2021-Eversource_WMA-Residential-Hadley Muni Agg Rate</v>
      </c>
      <c r="D9242" s="2">
        <f t="shared" si="144"/>
        <v>1</v>
      </c>
    </row>
    <row r="9243" spans="2:4" ht="13.8" x14ac:dyDescent="0.2">
      <c r="B9243" s="18">
        <v>9240</v>
      </c>
      <c r="C9243" s="2" t="str">
        <f>_xlfn.CONCAT(MONTH('Rates Database'!C9242),"-",'Rates Database'!B9242,"-",'Rates Database'!E9242,"-",'Rates Database'!G9242,"-",'Rates Database'!J9242)</f>
        <v>3-2021-Eversource_WMA-Residential-Sandisfield Muni Agg Rate</v>
      </c>
      <c r="D9243" s="2">
        <f t="shared" si="144"/>
        <v>1</v>
      </c>
    </row>
    <row r="9244" spans="2:4" ht="13.8" x14ac:dyDescent="0.2">
      <c r="B9244" s="18">
        <v>9241</v>
      </c>
      <c r="C9244" s="2" t="str">
        <f>_xlfn.CONCAT(MONTH('Rates Database'!C9243),"-",'Rates Database'!B9243,"-",'Rates Database'!E9243,"-",'Rates Database'!G9243,"-",'Rates Database'!J9243)</f>
        <v>3-2021-National Grid-Residential-Great Barrington Muni Agg Rate</v>
      </c>
      <c r="D9244" s="2">
        <f t="shared" si="144"/>
        <v>1</v>
      </c>
    </row>
    <row r="9245" spans="2:4" ht="13.8" x14ac:dyDescent="0.2">
      <c r="B9245" s="18">
        <v>9242</v>
      </c>
      <c r="C9245" s="2" t="str">
        <f>_xlfn.CONCAT(MONTH('Rates Database'!C9244),"-",'Rates Database'!B9244,"-",'Rates Database'!E9244,"-",'Rates Database'!G9244,"-",'Rates Database'!J9244)</f>
        <v>3-2021-Eversource_EMA-Residential-Plympton Muni Agg Rate</v>
      </c>
      <c r="D9245" s="2">
        <f t="shared" si="144"/>
        <v>1</v>
      </c>
    </row>
    <row r="9246" spans="2:4" ht="13.8" x14ac:dyDescent="0.2">
      <c r="B9246" s="18">
        <v>9243</v>
      </c>
      <c r="C9246" s="2" t="str">
        <f>_xlfn.CONCAT(MONTH('Rates Database'!C9245),"-",'Rates Database'!B9245,"-",'Rates Database'!E9245,"-",'Rates Database'!G9245,"-",'Rates Database'!J9245)</f>
        <v>3-2021-Eversource_EMA-Residential-Cambridge Muni Agg Rate</v>
      </c>
      <c r="D9246" s="2">
        <f t="shared" si="144"/>
        <v>1</v>
      </c>
    </row>
    <row r="9247" spans="2:4" ht="13.8" x14ac:dyDescent="0.2">
      <c r="B9247" s="18">
        <v>9244</v>
      </c>
      <c r="C9247" s="2" t="str">
        <f>_xlfn.CONCAT(MONTH('Rates Database'!C9246),"-",'Rates Database'!B9246,"-",'Rates Database'!E9246,"-",'Rates Database'!G9246,"-",'Rates Database'!J9246)</f>
        <v>3-2021-National Grid-Residential-Williamsburg Muni Agg Rate</v>
      </c>
      <c r="D9247" s="2">
        <f t="shared" si="144"/>
        <v>1</v>
      </c>
    </row>
    <row r="9248" spans="2:4" ht="13.8" x14ac:dyDescent="0.2">
      <c r="B9248" s="18">
        <v>9245</v>
      </c>
      <c r="C9248" s="2" t="str">
        <f>_xlfn.CONCAT(MONTH('Rates Database'!C9247),"-",'Rates Database'!B9247,"-",'Rates Database'!E9247,"-",'Rates Database'!G9247,"-",'Rates Database'!J9247)</f>
        <v>3-2021-National Grid-Residential-Easton Muni Agg Rate</v>
      </c>
      <c r="D9248" s="2">
        <f t="shared" si="144"/>
        <v>1</v>
      </c>
    </row>
    <row r="9249" spans="2:4" ht="13.8" x14ac:dyDescent="0.2">
      <c r="B9249" s="18">
        <v>9246</v>
      </c>
      <c r="C9249" s="2" t="str">
        <f>_xlfn.CONCAT(MONTH('Rates Database'!C9248),"-",'Rates Database'!B9248,"-",'Rates Database'!E9248,"-",'Rates Database'!G9248,"-",'Rates Database'!J9248)</f>
        <v>3-2021-Eversource_WMA-Residential-Conway Muni Agg Rate</v>
      </c>
      <c r="D9249" s="2">
        <f t="shared" si="144"/>
        <v>1</v>
      </c>
    </row>
    <row r="9250" spans="2:4" ht="13.8" x14ac:dyDescent="0.2">
      <c r="B9250" s="18">
        <v>9247</v>
      </c>
      <c r="C9250" s="2" t="str">
        <f>_xlfn.CONCAT(MONTH('Rates Database'!C9249),"-",'Rates Database'!B9249,"-",'Rates Database'!E9249,"-",'Rates Database'!G9249,"-",'Rates Database'!J9249)</f>
        <v>3-2021-Eversource_WMA-Residential-Gill Muni Agg Rate</v>
      </c>
      <c r="D9250" s="2">
        <f t="shared" si="144"/>
        <v>1</v>
      </c>
    </row>
    <row r="9251" spans="2:4" ht="13.8" x14ac:dyDescent="0.2">
      <c r="B9251" s="18">
        <v>9248</v>
      </c>
      <c r="C9251" s="2" t="str">
        <f>_xlfn.CONCAT(MONTH('Rates Database'!C9250),"-",'Rates Database'!B9250,"-",'Rates Database'!E9250,"-",'Rates Database'!G9250,"-",'Rates Database'!J9250)</f>
        <v>3-2021-Eversource_WMA-Residential-Sunderland Muni Agg Rate</v>
      </c>
      <c r="D9251" s="2">
        <f t="shared" si="144"/>
        <v>1</v>
      </c>
    </row>
    <row r="9252" spans="2:4" ht="13.8" x14ac:dyDescent="0.2">
      <c r="B9252" s="18">
        <v>9249</v>
      </c>
      <c r="C9252" s="2" t="str">
        <f>_xlfn.CONCAT(MONTH('Rates Database'!C9251),"-",'Rates Database'!B9251,"-",'Rates Database'!E9251,"-",'Rates Database'!G9251,"-",'Rates Database'!J9251)</f>
        <v>3-2021-National Grid-Residential-Winchendon Muni Agg Rate</v>
      </c>
      <c r="D9252" s="2">
        <f t="shared" si="144"/>
        <v>1</v>
      </c>
    </row>
    <row r="9253" spans="2:4" ht="13.8" x14ac:dyDescent="0.2">
      <c r="B9253" s="18">
        <v>9250</v>
      </c>
      <c r="C9253" s="2" t="str">
        <f>_xlfn.CONCAT(MONTH('Rates Database'!C9252),"-",'Rates Database'!B9252,"-",'Rates Database'!E9252,"-",'Rates Database'!G9252,"-",'Rates Database'!J9252)</f>
        <v>3-2021-National Grid-Residential-Charlton Muni Agg Rate</v>
      </c>
      <c r="D9253" s="2">
        <f t="shared" si="144"/>
        <v>1</v>
      </c>
    </row>
    <row r="9254" spans="2:4" ht="13.8" x14ac:dyDescent="0.2">
      <c r="B9254" s="18">
        <v>9251</v>
      </c>
      <c r="C9254" s="2" t="str">
        <f>_xlfn.CONCAT(MONTH('Rates Database'!C9253),"-",'Rates Database'!B9253,"-",'Rates Database'!E9253,"-",'Rates Database'!G9253,"-",'Rates Database'!J9253)</f>
        <v>3-2021-National Grid-Residential-Millbury Muni Agg Rate</v>
      </c>
      <c r="D9254" s="2">
        <f t="shared" si="144"/>
        <v>1</v>
      </c>
    </row>
    <row r="9255" spans="2:4" ht="13.8" x14ac:dyDescent="0.2">
      <c r="B9255" s="18">
        <v>9252</v>
      </c>
      <c r="C9255" s="2" t="str">
        <f>_xlfn.CONCAT(MONTH('Rates Database'!C9254),"-",'Rates Database'!B9254,"-",'Rates Database'!E9254,"-",'Rates Database'!G9254,"-",'Rates Database'!J9254)</f>
        <v>3-2021-National Grid-Residential-Oxford Muni Agg Rate</v>
      </c>
      <c r="D9255" s="2">
        <f t="shared" si="144"/>
        <v>1</v>
      </c>
    </row>
    <row r="9256" spans="2:4" ht="13.8" x14ac:dyDescent="0.2">
      <c r="B9256" s="18">
        <v>9253</v>
      </c>
      <c r="C9256" s="2" t="str">
        <f>_xlfn.CONCAT(MONTH('Rates Database'!C9255),"-",'Rates Database'!B9255,"-",'Rates Database'!E9255,"-",'Rates Database'!G9255,"-",'Rates Database'!J9255)</f>
        <v>3-2021-Eversource_EMA-Residential-Holliston Muni Agg Rate</v>
      </c>
      <c r="D9256" s="2">
        <f t="shared" si="144"/>
        <v>1</v>
      </c>
    </row>
    <row r="9257" spans="2:4" ht="13.8" x14ac:dyDescent="0.2">
      <c r="B9257" s="18">
        <v>9254</v>
      </c>
      <c r="C9257" s="2" t="str">
        <f>_xlfn.CONCAT(MONTH('Rates Database'!C9256),"-",'Rates Database'!B9256,"-",'Rates Database'!E9256,"-",'Rates Database'!G9256,"-",'Rates Database'!J9256)</f>
        <v>3-2021-National Grid-Residential-Auburn Muni Agg Rate</v>
      </c>
      <c r="D9257" s="2">
        <f t="shared" si="144"/>
        <v>1</v>
      </c>
    </row>
    <row r="9258" spans="2:4" ht="13.8" x14ac:dyDescent="0.2">
      <c r="B9258" s="18">
        <v>9255</v>
      </c>
      <c r="C9258" s="2" t="str">
        <f>_xlfn.CONCAT(MONTH('Rates Database'!C9257),"-",'Rates Database'!B9257,"-",'Rates Database'!E9257,"-",'Rates Database'!G9257,"-",'Rates Database'!J9257)</f>
        <v>3-2021-Eversource_EMA-Residential-Stoneham Muni Agg Rate</v>
      </c>
      <c r="D9258" s="2">
        <f t="shared" si="144"/>
        <v>1</v>
      </c>
    </row>
    <row r="9259" spans="2:4" ht="13.8" x14ac:dyDescent="0.2">
      <c r="B9259" s="18">
        <v>9256</v>
      </c>
      <c r="C9259" s="2" t="str">
        <f>_xlfn.CONCAT(MONTH('Rates Database'!C9258),"-",'Rates Database'!B9258,"-",'Rates Database'!E9258,"-",'Rates Database'!G9258,"-",'Rates Database'!J9258)</f>
        <v>3-2021-National Grid-Residential-Foxborough Muni Agg Rate</v>
      </c>
      <c r="D9259" s="2">
        <f t="shared" si="144"/>
        <v>1</v>
      </c>
    </row>
    <row r="9260" spans="2:4" ht="13.8" x14ac:dyDescent="0.2">
      <c r="B9260" s="18">
        <v>9257</v>
      </c>
      <c r="C9260" s="2" t="str">
        <f>_xlfn.CONCAT(MONTH('Rates Database'!C9259),"-",'Rates Database'!B9259,"-",'Rates Database'!E9259,"-",'Rates Database'!G9259,"-",'Rates Database'!J9259)</f>
        <v>3-2021-National Grid-Residential-Orange Muni Agg Rate</v>
      </c>
      <c r="D9260" s="2">
        <f t="shared" si="144"/>
        <v>1</v>
      </c>
    </row>
    <row r="9261" spans="2:4" ht="13.8" x14ac:dyDescent="0.2">
      <c r="B9261" s="18">
        <v>9258</v>
      </c>
      <c r="C9261" s="2" t="str">
        <f>_xlfn.CONCAT(MONTH('Rates Database'!C9260),"-",'Rates Database'!B9260,"-",'Rates Database'!E9260,"-",'Rates Database'!G9260,"-",'Rates Database'!J9260)</f>
        <v>3-2021-Eversource_EMA-Residential-Ashland Muni Agg Rate</v>
      </c>
      <c r="D9261" s="2">
        <f t="shared" si="144"/>
        <v>1</v>
      </c>
    </row>
    <row r="9262" spans="2:4" ht="13.8" x14ac:dyDescent="0.2">
      <c r="B9262" s="18">
        <v>9259</v>
      </c>
      <c r="C9262" s="2" t="str">
        <f>_xlfn.CONCAT(MONTH('Rates Database'!C9261),"-",'Rates Database'!B9261,"-",'Rates Database'!E9261,"-",'Rates Database'!G9261,"-",'Rates Database'!J9261)</f>
        <v>3-2021-National Grid-Residential-Westborough Muni Agg Rate</v>
      </c>
      <c r="D9262" s="2">
        <f t="shared" si="144"/>
        <v>1</v>
      </c>
    </row>
    <row r="9263" spans="2:4" ht="13.8" x14ac:dyDescent="0.2">
      <c r="B9263" s="18">
        <v>9260</v>
      </c>
      <c r="C9263" s="2" t="str">
        <f>_xlfn.CONCAT(MONTH('Rates Database'!C9262),"-",'Rates Database'!B9262,"-",'Rates Database'!E9262,"-",'Rates Database'!G9262,"-",'Rates Database'!J9262)</f>
        <v>3-2021-Unitil-Residential-Ashby Muni Agg Rate</v>
      </c>
      <c r="D9263" s="2">
        <f t="shared" si="144"/>
        <v>1</v>
      </c>
    </row>
    <row r="9264" spans="2:4" ht="13.8" x14ac:dyDescent="0.2">
      <c r="B9264" s="18">
        <v>9261</v>
      </c>
      <c r="C9264" s="2" t="str">
        <f>_xlfn.CONCAT(MONTH('Rates Database'!C9263),"-",'Rates Database'!B9263,"-",'Rates Database'!E9263,"-",'Rates Database'!G9263,"-",'Rates Database'!J9263)</f>
        <v>3-2021-Eversource_EMA-Residential-Acushnet Muni Agg Rate</v>
      </c>
      <c r="D9264" s="2">
        <f t="shared" si="144"/>
        <v>1</v>
      </c>
    </row>
    <row r="9265" spans="2:4" ht="13.8" x14ac:dyDescent="0.2">
      <c r="B9265" s="18">
        <v>9262</v>
      </c>
      <c r="C9265" s="2" t="str">
        <f>_xlfn.CONCAT(MONTH('Rates Database'!C9264),"-",'Rates Database'!B9264,"-",'Rates Database'!E9264,"-",'Rates Database'!G9264,"-",'Rates Database'!J9264)</f>
        <v>3-2021-National Grid-Residential-Attleboro Muni Agg Rate</v>
      </c>
      <c r="D9265" s="2">
        <f t="shared" si="144"/>
        <v>1</v>
      </c>
    </row>
    <row r="9266" spans="2:4" ht="13.8" x14ac:dyDescent="0.2">
      <c r="B9266" s="18">
        <v>9263</v>
      </c>
      <c r="C9266" s="2" t="str">
        <f>_xlfn.CONCAT(MONTH('Rates Database'!C9265),"-",'Rates Database'!B9265,"-",'Rates Database'!E9265,"-",'Rates Database'!G9265,"-",'Rates Database'!J9265)</f>
        <v>3-2021-Eversource_EMA-Residential-Dartmouth Muni Agg Rate</v>
      </c>
      <c r="D9266" s="2">
        <f t="shared" si="144"/>
        <v>1</v>
      </c>
    </row>
    <row r="9267" spans="2:4" ht="13.8" x14ac:dyDescent="0.2">
      <c r="B9267" s="18">
        <v>9264</v>
      </c>
      <c r="C9267" s="2" t="str">
        <f>_xlfn.CONCAT(MONTH('Rates Database'!C9266),"-",'Rates Database'!B9266,"-",'Rates Database'!E9266,"-",'Rates Database'!G9266,"-",'Rates Database'!J9266)</f>
        <v>3-2021-National Grid-Residential-Dighton Muni Agg Rate</v>
      </c>
      <c r="D9267" s="2">
        <f t="shared" si="144"/>
        <v>1</v>
      </c>
    </row>
    <row r="9268" spans="2:4" ht="13.8" x14ac:dyDescent="0.2">
      <c r="B9268" s="18">
        <v>9265</v>
      </c>
      <c r="C9268" s="2" t="str">
        <f>_xlfn.CONCAT(MONTH('Rates Database'!C9267),"-",'Rates Database'!B9267,"-",'Rates Database'!E9267,"-",'Rates Database'!G9267,"-",'Rates Database'!J9267)</f>
        <v>3-2021-National Grid-Residential-Douglas Muni Agg Rate</v>
      </c>
      <c r="D9268" s="2">
        <f t="shared" si="144"/>
        <v>1</v>
      </c>
    </row>
    <row r="9269" spans="2:4" ht="13.8" x14ac:dyDescent="0.2">
      <c r="B9269" s="18">
        <v>9266</v>
      </c>
      <c r="C9269" s="2" t="str">
        <f>_xlfn.CONCAT(MONTH('Rates Database'!C9268),"-",'Rates Database'!B9268,"-",'Rates Database'!E9268,"-",'Rates Database'!G9268,"-",'Rates Database'!J9268)</f>
        <v>3-2021-Eversource_EMA-Residential-Carver Muni Agg Rate</v>
      </c>
      <c r="D9269" s="2">
        <f t="shared" si="144"/>
        <v>1</v>
      </c>
    </row>
    <row r="9270" spans="2:4" ht="13.8" x14ac:dyDescent="0.2">
      <c r="B9270" s="18">
        <v>9267</v>
      </c>
      <c r="C9270" s="2" t="str">
        <f>_xlfn.CONCAT(MONTH('Rates Database'!C9269),"-",'Rates Database'!B9269,"-",'Rates Database'!E9269,"-",'Rates Database'!G9269,"-",'Rates Database'!J9269)</f>
        <v>3-2021-National Grid-Residential-Dracut Muni Agg Rate</v>
      </c>
      <c r="D9270" s="2">
        <f t="shared" si="144"/>
        <v>1</v>
      </c>
    </row>
    <row r="9271" spans="2:4" ht="13.8" x14ac:dyDescent="0.2">
      <c r="B9271" s="18">
        <v>9268</v>
      </c>
      <c r="C9271" s="2" t="str">
        <f>_xlfn.CONCAT(MONTH('Rates Database'!C9270),"-",'Rates Database'!B9270,"-",'Rates Database'!E9270,"-",'Rates Database'!G9270,"-",'Rates Database'!J9270)</f>
        <v>3-2021-National Grid-Residential-Fall River Muni Agg Rate</v>
      </c>
      <c r="D9271" s="2">
        <f t="shared" si="144"/>
        <v>1</v>
      </c>
    </row>
    <row r="9272" spans="2:4" ht="13.8" x14ac:dyDescent="0.2">
      <c r="B9272" s="18">
        <v>9269</v>
      </c>
      <c r="C9272" s="2" t="str">
        <f>_xlfn.CONCAT(MONTH('Rates Database'!C9271),"-",'Rates Database'!B9271,"-",'Rates Database'!E9271,"-",'Rates Database'!G9271,"-",'Rates Database'!J9271)</f>
        <v>3-2021-Eversource_EMA-Residential-Freetown Muni Agg Rate</v>
      </c>
      <c r="D9272" s="2">
        <f t="shared" si="144"/>
        <v>1</v>
      </c>
    </row>
    <row r="9273" spans="2:4" ht="13.8" x14ac:dyDescent="0.2">
      <c r="B9273" s="18">
        <v>9270</v>
      </c>
      <c r="C9273" s="2" t="str">
        <f>_xlfn.CONCAT(MONTH('Rates Database'!C9272),"-",'Rates Database'!B9272,"-",'Rates Database'!E9272,"-",'Rates Database'!G9272,"-",'Rates Database'!J9272)</f>
        <v>3-2021-Eversource_EMA-Residential-Marion Muni Agg Rate</v>
      </c>
      <c r="D9273" s="2">
        <f t="shared" si="144"/>
        <v>1</v>
      </c>
    </row>
    <row r="9274" spans="2:4" ht="13.8" x14ac:dyDescent="0.2">
      <c r="B9274" s="18">
        <v>9271</v>
      </c>
      <c r="C9274" s="2" t="str">
        <f>_xlfn.CONCAT(MONTH('Rates Database'!C9273),"-",'Rates Database'!B9273,"-",'Rates Database'!E9273,"-",'Rates Database'!G9273,"-",'Rates Database'!J9273)</f>
        <v>3-2021-Eversource_EMA-Residential-Mattapoisett Muni Agg Rate</v>
      </c>
      <c r="D9274" s="2">
        <f t="shared" si="144"/>
        <v>1</v>
      </c>
    </row>
    <row r="9275" spans="2:4" ht="13.8" x14ac:dyDescent="0.2">
      <c r="B9275" s="18">
        <v>9272</v>
      </c>
      <c r="C9275" s="2" t="str">
        <f>_xlfn.CONCAT(MONTH('Rates Database'!C9274),"-",'Rates Database'!B9274,"-",'Rates Database'!E9274,"-",'Rates Database'!G9274,"-",'Rates Database'!J9274)</f>
        <v>3-2021-Eversource_EMA-Residential-New Bedford Muni Agg Rate</v>
      </c>
      <c r="D9275" s="2">
        <f t="shared" si="144"/>
        <v>1</v>
      </c>
    </row>
    <row r="9276" spans="2:4" ht="13.8" x14ac:dyDescent="0.2">
      <c r="B9276" s="18">
        <v>9273</v>
      </c>
      <c r="C9276" s="2" t="str">
        <f>_xlfn.CONCAT(MONTH('Rates Database'!C9275),"-",'Rates Database'!B9275,"-",'Rates Database'!E9275,"-",'Rates Database'!G9275,"-",'Rates Database'!J9275)</f>
        <v>3-2021-National Grid-Residential-Northbridge Muni Agg Rate</v>
      </c>
      <c r="D9276" s="2">
        <f t="shared" si="144"/>
        <v>1</v>
      </c>
    </row>
    <row r="9277" spans="2:4" ht="13.8" x14ac:dyDescent="0.2">
      <c r="B9277" s="18">
        <v>9274</v>
      </c>
      <c r="C9277" s="2" t="str">
        <f>_xlfn.CONCAT(MONTH('Rates Database'!C9276),"-",'Rates Database'!B9276,"-",'Rates Database'!E9276,"-",'Rates Database'!G9276,"-",'Rates Database'!J9276)</f>
        <v>3-2021-National Grid-Residential-Norton Muni Agg Rate</v>
      </c>
      <c r="D9277" s="2">
        <f t="shared" si="144"/>
        <v>1</v>
      </c>
    </row>
    <row r="9278" spans="2:4" ht="13.8" x14ac:dyDescent="0.2">
      <c r="B9278" s="18">
        <v>9275</v>
      </c>
      <c r="C9278" s="2" t="str">
        <f>_xlfn.CONCAT(MONTH('Rates Database'!C9277),"-",'Rates Database'!B9277,"-",'Rates Database'!E9277,"-",'Rates Database'!G9277,"-",'Rates Database'!J9277)</f>
        <v>3-2021-National Grid-Residential-Plainville Muni Agg Rate</v>
      </c>
      <c r="D9278" s="2">
        <f t="shared" si="144"/>
        <v>1</v>
      </c>
    </row>
    <row r="9279" spans="2:4" ht="13.8" x14ac:dyDescent="0.2">
      <c r="B9279" s="18">
        <v>9276</v>
      </c>
      <c r="C9279" s="2" t="str">
        <f>_xlfn.CONCAT(MONTH('Rates Database'!C9278),"-",'Rates Database'!B9278,"-",'Rates Database'!E9278,"-",'Rates Database'!G9278,"-",'Rates Database'!J9278)</f>
        <v>3-2021-National Grid-Residential-Rehoboth Muni Agg Rate</v>
      </c>
      <c r="D9279" s="2">
        <f t="shared" si="144"/>
        <v>1</v>
      </c>
    </row>
    <row r="9280" spans="2:4" ht="13.8" x14ac:dyDescent="0.2">
      <c r="B9280" s="18">
        <v>9277</v>
      </c>
      <c r="C9280" s="2" t="str">
        <f>_xlfn.CONCAT(MONTH('Rates Database'!C9279),"-",'Rates Database'!B9279,"-",'Rates Database'!E9279,"-",'Rates Database'!G9279,"-",'Rates Database'!J9279)</f>
        <v>3-2021-National Grid-Residential-Seekonk Muni Agg Rate</v>
      </c>
      <c r="D9280" s="2">
        <f t="shared" si="144"/>
        <v>1</v>
      </c>
    </row>
    <row r="9281" spans="2:4" ht="13.8" x14ac:dyDescent="0.2">
      <c r="B9281" s="18">
        <v>9278</v>
      </c>
      <c r="C9281" s="2" t="str">
        <f>_xlfn.CONCAT(MONTH('Rates Database'!C9280),"-",'Rates Database'!B9280,"-",'Rates Database'!E9280,"-",'Rates Database'!G9280,"-",'Rates Database'!J9280)</f>
        <v>3-2021-National Grid-Residential-Somerset Muni Agg Rate</v>
      </c>
      <c r="D9281" s="2">
        <f t="shared" si="144"/>
        <v>1</v>
      </c>
    </row>
    <row r="9282" spans="2:4" ht="13.8" x14ac:dyDescent="0.2">
      <c r="B9282" s="18">
        <v>9279</v>
      </c>
      <c r="C9282" s="2" t="str">
        <f>_xlfn.CONCAT(MONTH('Rates Database'!C9281),"-",'Rates Database'!B9281,"-",'Rates Database'!E9281,"-",'Rates Database'!G9281,"-",'Rates Database'!J9281)</f>
        <v>3-2021-National Grid-Residential-Swansea Muni Agg Rate</v>
      </c>
      <c r="D9282" s="2">
        <f t="shared" si="144"/>
        <v>1</v>
      </c>
    </row>
    <row r="9283" spans="2:4" ht="13.8" x14ac:dyDescent="0.2">
      <c r="B9283" s="18">
        <v>9280</v>
      </c>
      <c r="C9283" s="2" t="str">
        <f>_xlfn.CONCAT(MONTH('Rates Database'!C9282),"-",'Rates Database'!B9282,"-",'Rates Database'!E9282,"-",'Rates Database'!G9282,"-",'Rates Database'!J9282)</f>
        <v>3-2021-Eversource_EMA-Residential-Wareham Muni Agg Rate</v>
      </c>
      <c r="D9283" s="2">
        <f t="shared" si="144"/>
        <v>1</v>
      </c>
    </row>
    <row r="9284" spans="2:4" ht="13.8" x14ac:dyDescent="0.2">
      <c r="B9284" s="18">
        <v>9281</v>
      </c>
      <c r="C9284" s="2" t="str">
        <f>_xlfn.CONCAT(MONTH('Rates Database'!C9283),"-",'Rates Database'!B9283,"-",'Rates Database'!E9283,"-",'Rates Database'!G9283,"-",'Rates Database'!J9283)</f>
        <v>3-2021-National Grid-Residential-Westford Muni Agg Rate</v>
      </c>
      <c r="D9284" s="2">
        <f t="shared" si="144"/>
        <v>1</v>
      </c>
    </row>
    <row r="9285" spans="2:4" ht="13.8" x14ac:dyDescent="0.2">
      <c r="B9285" s="18">
        <v>9282</v>
      </c>
      <c r="C9285" s="2" t="str">
        <f>_xlfn.CONCAT(MONTH('Rates Database'!C9284),"-",'Rates Database'!B9284,"-",'Rates Database'!E9284,"-",'Rates Database'!G9284,"-",'Rates Database'!J9284)</f>
        <v>3-2021-Eversource_EMA-Residential-Westport Muni Agg Rate</v>
      </c>
      <c r="D9285" s="2">
        <f t="shared" ref="D9285:D9348" si="145">COUNTIF($C$4:$C$10092,C9285)</f>
        <v>1</v>
      </c>
    </row>
    <row r="9286" spans="2:4" ht="13.8" x14ac:dyDescent="0.2">
      <c r="B9286" s="18">
        <v>9283</v>
      </c>
      <c r="C9286" s="2" t="str">
        <f>_xlfn.CONCAT(MONTH('Rates Database'!C9285),"-",'Rates Database'!B9285,"-",'Rates Database'!E9285,"-",'Rates Database'!G9285,"-",'Rates Database'!J9285)</f>
        <v>3-2021-National Grid-Residential-West Brookfield Muni Agg Rate</v>
      </c>
      <c r="D9286" s="2">
        <f t="shared" si="145"/>
        <v>1</v>
      </c>
    </row>
    <row r="9287" spans="2:4" ht="13.8" x14ac:dyDescent="0.2">
      <c r="B9287" s="18">
        <v>9284</v>
      </c>
      <c r="C9287" s="2" t="str">
        <f>_xlfn.CONCAT(MONTH('Rates Database'!C9286),"-",'Rates Database'!B9286,"-",'Rates Database'!E9286,"-",'Rates Database'!G9286,"-",'Rates Database'!J9286)</f>
        <v>3-2021-Eversource_EMA-Residential-Somerville Muni Agg Rate</v>
      </c>
      <c r="D9287" s="2">
        <f t="shared" si="145"/>
        <v>1</v>
      </c>
    </row>
    <row r="9288" spans="2:4" ht="13.8" x14ac:dyDescent="0.2">
      <c r="B9288" s="18">
        <v>9285</v>
      </c>
      <c r="C9288" s="2" t="str">
        <f>_xlfn.CONCAT(MONTH('Rates Database'!C9287),"-",'Rates Database'!B9287,"-",'Rates Database'!E9287,"-",'Rates Database'!G9287,"-",'Rates Database'!J9287)</f>
        <v>3-2021-National Grid-Residential-Gardner Muni Agg Rate</v>
      </c>
      <c r="D9288" s="2">
        <f t="shared" si="145"/>
        <v>1</v>
      </c>
    </row>
    <row r="9289" spans="2:4" ht="13.8" x14ac:dyDescent="0.2">
      <c r="B9289" s="18">
        <v>9286</v>
      </c>
      <c r="C9289" s="2" t="str">
        <f>_xlfn.CONCAT(MONTH('Rates Database'!C9288),"-",'Rates Database'!B9288,"-",'Rates Database'!E9288,"-",'Rates Database'!G9288,"-",'Rates Database'!J9288)</f>
        <v>3-2021-National Grid-Residential-Melrose Muni Agg Rate</v>
      </c>
      <c r="D9289" s="2">
        <f t="shared" si="145"/>
        <v>1</v>
      </c>
    </row>
    <row r="9290" spans="2:4" ht="13.8" x14ac:dyDescent="0.2">
      <c r="B9290" s="18">
        <v>9287</v>
      </c>
      <c r="C9290" s="2" t="str">
        <f>_xlfn.CONCAT(MONTH('Rates Database'!C9289),"-",'Rates Database'!B9289,"-",'Rates Database'!E9289,"-",'Rates Database'!G9289,"-",'Rates Database'!J9289)</f>
        <v>3-2021-Eversource_EMA-Residential-Kingston Muni Agg Rate</v>
      </c>
      <c r="D9290" s="2">
        <f t="shared" si="145"/>
        <v>1</v>
      </c>
    </row>
    <row r="9291" spans="2:4" ht="13.8" x14ac:dyDescent="0.2">
      <c r="B9291" s="18">
        <v>9288</v>
      </c>
      <c r="C9291" s="2" t="str">
        <f>_xlfn.CONCAT(MONTH('Rates Database'!C9290),"-",'Rates Database'!B9290,"-",'Rates Database'!E9290,"-",'Rates Database'!G9290,"-",'Rates Database'!J9290)</f>
        <v>3-2021-National Grid-Residential-Pembroke Muni Agg Rate</v>
      </c>
      <c r="D9291" s="2">
        <f t="shared" si="145"/>
        <v>1</v>
      </c>
    </row>
    <row r="9292" spans="2:4" ht="13.8" x14ac:dyDescent="0.2">
      <c r="B9292" s="18">
        <v>9289</v>
      </c>
      <c r="C9292" s="2" t="str">
        <f>_xlfn.CONCAT(MONTH('Rates Database'!C9291),"-",'Rates Database'!B9291,"-",'Rates Database'!E9291,"-",'Rates Database'!G9291,"-",'Rates Database'!J9291)</f>
        <v>3-2021-National Grid-Residential-Shirley Muni Agg Rate</v>
      </c>
      <c r="D9292" s="2">
        <f t="shared" si="145"/>
        <v>1</v>
      </c>
    </row>
    <row r="9293" spans="2:4" ht="13.8" x14ac:dyDescent="0.2">
      <c r="B9293" s="18">
        <v>9290</v>
      </c>
      <c r="C9293" s="2" t="str">
        <f>_xlfn.CONCAT(MONTH('Rates Database'!C9292),"-",'Rates Database'!B9292,"-",'Rates Database'!E9292,"-",'Rates Database'!G9292,"-",'Rates Database'!J9292)</f>
        <v>3-2021-National Grid-Residential-Avon Muni Agg Rate</v>
      </c>
      <c r="D9293" s="2">
        <f t="shared" si="145"/>
        <v>1</v>
      </c>
    </row>
    <row r="9294" spans="2:4" ht="13.8" x14ac:dyDescent="0.2">
      <c r="B9294" s="18">
        <v>9291</v>
      </c>
      <c r="C9294" s="2" t="str">
        <f>_xlfn.CONCAT(MONTH('Rates Database'!C9293),"-",'Rates Database'!B9293,"-",'Rates Database'!E9293,"-",'Rates Database'!G9293,"-",'Rates Database'!J9293)</f>
        <v>3-2021-National Grid-Residential-Harvard Muni Agg Rate</v>
      </c>
      <c r="D9294" s="2">
        <f t="shared" si="145"/>
        <v>1</v>
      </c>
    </row>
    <row r="9295" spans="2:4" ht="13.8" x14ac:dyDescent="0.2">
      <c r="B9295" s="18">
        <v>9292</v>
      </c>
      <c r="C9295" s="2" t="str">
        <f>_xlfn.CONCAT(MONTH('Rates Database'!C9294),"-",'Rates Database'!B9294,"-",'Rates Database'!E9294,"-",'Rates Database'!G9294,"-",'Rates Database'!J9294)</f>
        <v>3-2021-Eversource_EMA-Residential-Millis Muni Agg Rate</v>
      </c>
      <c r="D9295" s="2">
        <f t="shared" si="145"/>
        <v>1</v>
      </c>
    </row>
    <row r="9296" spans="2:4" ht="13.8" x14ac:dyDescent="0.2">
      <c r="B9296" s="18">
        <v>9293</v>
      </c>
      <c r="C9296" s="2" t="str">
        <f>_xlfn.CONCAT(MONTH('Rates Database'!C9295),"-",'Rates Database'!B9295,"-",'Rates Database'!E9295,"-",'Rates Database'!G9295,"-",'Rates Database'!J9295)</f>
        <v>3-2021-National Grid-Residential-Sutton Muni Agg Rate</v>
      </c>
      <c r="D9296" s="2">
        <f t="shared" si="145"/>
        <v>1</v>
      </c>
    </row>
    <row r="9297" spans="2:4" ht="13.8" x14ac:dyDescent="0.2">
      <c r="B9297" s="18">
        <v>9294</v>
      </c>
      <c r="C9297" s="2" t="str">
        <f>_xlfn.CONCAT(MONTH('Rates Database'!C9296),"-",'Rates Database'!B9296,"-",'Rates Database'!E9296,"-",'Rates Database'!G9296,"-",'Rates Database'!J9296)</f>
        <v>3-2021-National Grid-Residential-Williamstown Muni Agg Rate</v>
      </c>
      <c r="D9297" s="2">
        <f t="shared" si="145"/>
        <v>1</v>
      </c>
    </row>
    <row r="9298" spans="2:4" ht="13.8" x14ac:dyDescent="0.2">
      <c r="B9298" s="18">
        <v>9295</v>
      </c>
      <c r="C9298" s="2" t="str">
        <f>_xlfn.CONCAT(MONTH('Rates Database'!C9297),"-",'Rates Database'!B9297,"-",'Rates Database'!E9297,"-",'Rates Database'!G9297,"-",'Rates Database'!J9297)</f>
        <v>3-2021-National Grid-Residential-Heath Muni Agg Rate</v>
      </c>
      <c r="D9298" s="2">
        <f t="shared" si="145"/>
        <v>1</v>
      </c>
    </row>
    <row r="9299" spans="2:4" ht="13.8" x14ac:dyDescent="0.2">
      <c r="B9299" s="18">
        <v>9296</v>
      </c>
      <c r="C9299" s="2" t="str">
        <f>_xlfn.CONCAT(MONTH('Rates Database'!C9298),"-",'Rates Database'!B9298,"-",'Rates Database'!E9298,"-",'Rates Database'!G9298,"-",'Rates Database'!J9298)</f>
        <v>3-2021-National Grid-Residential-Tewksbury Muni Agg Rate</v>
      </c>
      <c r="D9299" s="2">
        <f t="shared" si="145"/>
        <v>1</v>
      </c>
    </row>
    <row r="9300" spans="2:4" ht="13.8" x14ac:dyDescent="0.2">
      <c r="B9300" s="18">
        <v>9297</v>
      </c>
      <c r="C9300" s="2" t="str">
        <f>_xlfn.CONCAT(MONTH('Rates Database'!C9299),"-",'Rates Database'!B9299,"-",'Rates Database'!E9299,"-",'Rates Database'!G9299,"-",'Rates Database'!J9299)</f>
        <v>3-2021-National Grid-Residential-Tyngsborough Muni Agg Rate</v>
      </c>
      <c r="D9300" s="2">
        <f t="shared" si="145"/>
        <v>1</v>
      </c>
    </row>
    <row r="9301" spans="2:4" ht="13.8" x14ac:dyDescent="0.2">
      <c r="B9301" s="18">
        <v>9298</v>
      </c>
      <c r="C9301" s="2" t="str">
        <f>_xlfn.CONCAT(MONTH('Rates Database'!C9300),"-",'Rates Database'!B9300,"-",'Rates Database'!E9300,"-",'Rates Database'!G9300,"-",'Rates Database'!J9300)</f>
        <v>3-2021-Eversource_EMA-Residential-Sudbury Muni Agg Rate</v>
      </c>
      <c r="D9301" s="2">
        <f t="shared" si="145"/>
        <v>1</v>
      </c>
    </row>
    <row r="9302" spans="2:4" ht="13.8" x14ac:dyDescent="0.2">
      <c r="B9302" s="18">
        <v>9299</v>
      </c>
      <c r="C9302" s="2" t="str">
        <f>_xlfn.CONCAT(MONTH('Rates Database'!C9301),"-",'Rates Database'!B9301,"-",'Rates Database'!E9301,"-",'Rates Database'!G9301,"-",'Rates Database'!J9301)</f>
        <v>3-2021-National Grid-Residential-Halifax Muni Agg Rate</v>
      </c>
      <c r="D9302" s="2">
        <f t="shared" si="145"/>
        <v>1</v>
      </c>
    </row>
    <row r="9303" spans="2:4" ht="13.8" x14ac:dyDescent="0.2">
      <c r="B9303" s="18">
        <v>9300</v>
      </c>
      <c r="C9303" s="2" t="str">
        <f>_xlfn.CONCAT(MONTH('Rates Database'!C9302),"-",'Rates Database'!B9302,"-",'Rates Database'!E9302,"-",'Rates Database'!G9302,"-",'Rates Database'!J9302)</f>
        <v>3-2021-National Grid-Residential-Franklin Muni Agg Rate</v>
      </c>
      <c r="D9303" s="2">
        <f t="shared" si="145"/>
        <v>1</v>
      </c>
    </row>
    <row r="9304" spans="2:4" ht="13.8" x14ac:dyDescent="0.2">
      <c r="B9304" s="18">
        <v>9301</v>
      </c>
      <c r="C9304" s="2" t="str">
        <f>_xlfn.CONCAT(MONTH('Rates Database'!C9303),"-",'Rates Database'!B9303,"-",'Rates Database'!E9303,"-",'Rates Database'!G9303,"-",'Rates Database'!J9303)</f>
        <v>3-2021-National Grid-Residential-Rockland Muni Agg Rate</v>
      </c>
      <c r="D9304" s="2">
        <f t="shared" si="145"/>
        <v>1</v>
      </c>
    </row>
    <row r="9305" spans="2:4" ht="13.8" x14ac:dyDescent="0.2">
      <c r="B9305" s="18">
        <v>9302</v>
      </c>
      <c r="C9305" s="2" t="str">
        <f>_xlfn.CONCAT(MONTH('Rates Database'!C9304),"-",'Rates Database'!B9304,"-",'Rates Database'!E9304,"-",'Rates Database'!G9304,"-",'Rates Database'!J9304)</f>
        <v>3-2021-National Grid-Residential-Bellingham Muni Agg Rate</v>
      </c>
      <c r="D9305" s="2">
        <f t="shared" si="145"/>
        <v>1</v>
      </c>
    </row>
    <row r="9306" spans="2:4" ht="13.8" x14ac:dyDescent="0.2">
      <c r="B9306" s="18">
        <v>9303</v>
      </c>
      <c r="C9306" s="2" t="str">
        <f>_xlfn.CONCAT(MONTH('Rates Database'!C9305),"-",'Rates Database'!B9305,"-",'Rates Database'!E9305,"-",'Rates Database'!G9305,"-",'Rates Database'!J9305)</f>
        <v>3-2021-National Grid-Residential-Egremont Muni Agg Rate</v>
      </c>
      <c r="D9306" s="2">
        <f t="shared" si="145"/>
        <v>1</v>
      </c>
    </row>
    <row r="9307" spans="2:4" ht="13.8" x14ac:dyDescent="0.2">
      <c r="B9307" s="18">
        <v>9304</v>
      </c>
      <c r="C9307" s="2" t="str">
        <f>_xlfn.CONCAT(MONTH('Rates Database'!C9306),"-",'Rates Database'!B9306,"-",'Rates Database'!E9306,"-",'Rates Database'!G9306,"-",'Rates Database'!J9306)</f>
        <v>3-2021-National Grid-Residential-North Andover Muni Agg Rate</v>
      </c>
      <c r="D9307" s="2">
        <f t="shared" si="145"/>
        <v>1</v>
      </c>
    </row>
    <row r="9308" spans="2:4" ht="13.8" x14ac:dyDescent="0.2">
      <c r="B9308" s="18">
        <v>9305</v>
      </c>
      <c r="C9308" s="2" t="str">
        <f>_xlfn.CONCAT(MONTH('Rates Database'!C9307),"-",'Rates Database'!B9307,"-",'Rates Database'!E9307,"-",'Rates Database'!G9307,"-",'Rates Database'!J9307)</f>
        <v>3-2021-Eversource_EMA-Residential-Dedham Muni Agg Rate</v>
      </c>
      <c r="D9308" s="2">
        <f t="shared" si="145"/>
        <v>1</v>
      </c>
    </row>
    <row r="9309" spans="2:4" ht="13.8" x14ac:dyDescent="0.2">
      <c r="B9309" s="18">
        <v>9306</v>
      </c>
      <c r="C9309" s="2" t="str">
        <f>_xlfn.CONCAT(MONTH('Rates Database'!C9308),"-",'Rates Database'!B9308,"-",'Rates Database'!E9308,"-",'Rates Database'!G9308,"-",'Rates Database'!J9308)</f>
        <v>3-2021-Eversource_EMA-Residential-Lexington Muni Agg Rate</v>
      </c>
      <c r="D9309" s="2">
        <f t="shared" si="145"/>
        <v>1</v>
      </c>
    </row>
    <row r="9310" spans="2:4" ht="13.8" x14ac:dyDescent="0.2">
      <c r="B9310" s="18">
        <v>9307</v>
      </c>
      <c r="C9310" s="2" t="str">
        <f>_xlfn.CONCAT(MONTH('Rates Database'!C9309),"-",'Rates Database'!B9309,"-",'Rates Database'!E9309,"-",'Rates Database'!G9309,"-",'Rates Database'!J9309)</f>
        <v>3-2021-National Grid-Residential-Haverhill Muni Agg Rate</v>
      </c>
      <c r="D9310" s="2">
        <f t="shared" si="145"/>
        <v>1</v>
      </c>
    </row>
    <row r="9311" spans="2:4" ht="13.8" x14ac:dyDescent="0.2">
      <c r="B9311" s="18">
        <v>9308</v>
      </c>
      <c r="C9311" s="2" t="str">
        <f>_xlfn.CONCAT(MONTH('Rates Database'!C9310),"-",'Rates Database'!B9310,"-",'Rates Database'!E9310,"-",'Rates Database'!G9310,"-",'Rates Database'!J9310)</f>
        <v>3-2021-Eversource_EMA-Residential-Fairhaven Muni Agg Rate</v>
      </c>
      <c r="D9311" s="2">
        <f t="shared" si="145"/>
        <v>1</v>
      </c>
    </row>
    <row r="9312" spans="2:4" ht="13.8" x14ac:dyDescent="0.2">
      <c r="B9312" s="18">
        <v>9309</v>
      </c>
      <c r="C9312" s="2" t="str">
        <f>_xlfn.CONCAT(MONTH('Rates Database'!C9311),"-",'Rates Database'!B9311,"-",'Rates Database'!E9311,"-",'Rates Database'!G9311,"-",'Rates Database'!J9311)</f>
        <v>3-2021-National Grid-Residential-Grafton Muni Agg Rate</v>
      </c>
      <c r="D9312" s="2">
        <f t="shared" si="145"/>
        <v>1</v>
      </c>
    </row>
    <row r="9313" spans="2:4" ht="13.8" x14ac:dyDescent="0.2">
      <c r="B9313" s="18">
        <v>9310</v>
      </c>
      <c r="C9313" s="2" t="str">
        <f>_xlfn.CONCAT(MONTH('Rates Database'!C9312),"-",'Rates Database'!B9312,"-",'Rates Database'!E9312,"-",'Rates Database'!G9312,"-",'Rates Database'!J9312)</f>
        <v>3-2021-National Grid-Residential-Southborough Muni Agg Rate</v>
      </c>
      <c r="D9313" s="2">
        <f t="shared" si="145"/>
        <v>1</v>
      </c>
    </row>
    <row r="9314" spans="2:4" ht="13.8" x14ac:dyDescent="0.2">
      <c r="B9314" s="18">
        <v>9311</v>
      </c>
      <c r="C9314" s="2" t="str">
        <f>_xlfn.CONCAT(MONTH('Rates Database'!C9313),"-",'Rates Database'!B9313,"-",'Rates Database'!E9313,"-",'Rates Database'!G9313,"-",'Rates Database'!J9313)</f>
        <v>3-2021-Eversource_EMA-Residential-Acton Muni Agg Rate</v>
      </c>
      <c r="D9314" s="2">
        <f t="shared" si="145"/>
        <v>1</v>
      </c>
    </row>
    <row r="9315" spans="2:4" ht="13.8" x14ac:dyDescent="0.2">
      <c r="B9315" s="18">
        <v>9312</v>
      </c>
      <c r="C9315" s="2" t="str">
        <f>_xlfn.CONCAT(MONTH('Rates Database'!C9314),"-",'Rates Database'!B9314,"-",'Rates Database'!E9314,"-",'Rates Database'!G9314,"-",'Rates Database'!J9314)</f>
        <v>3-2021-Unitil-Residential-Lunenburg Muni Agg Rate</v>
      </c>
      <c r="D9315" s="2">
        <f t="shared" si="145"/>
        <v>1</v>
      </c>
    </row>
    <row r="9316" spans="2:4" ht="13.8" x14ac:dyDescent="0.2">
      <c r="B9316" s="18">
        <v>9313</v>
      </c>
      <c r="C9316" s="2" t="str">
        <f>_xlfn.CONCAT(MONTH('Rates Database'!C9315),"-",'Rates Database'!B9315,"-",'Rates Database'!E9315,"-",'Rates Database'!G9315,"-",'Rates Database'!J9315)</f>
        <v>3-2021-Eversource_EMA-Residential-Arlington Muni Agg Rate</v>
      </c>
      <c r="D9316" s="2">
        <f t="shared" si="145"/>
        <v>1</v>
      </c>
    </row>
    <row r="9317" spans="2:4" ht="13.8" x14ac:dyDescent="0.2">
      <c r="B9317" s="18">
        <v>9314</v>
      </c>
      <c r="C9317" s="2" t="str">
        <f>_xlfn.CONCAT(MONTH('Rates Database'!C9316),"-",'Rates Database'!B9316,"-",'Rates Database'!E9316,"-",'Rates Database'!G9316,"-",'Rates Database'!J9316)</f>
        <v>3-2021-National Grid-Residential-Salisbury Muni Agg Rate</v>
      </c>
      <c r="D9317" s="2">
        <f t="shared" si="145"/>
        <v>1</v>
      </c>
    </row>
    <row r="9318" spans="2:4" ht="13.8" x14ac:dyDescent="0.2">
      <c r="B9318" s="18">
        <v>9315</v>
      </c>
      <c r="C9318" s="2" t="str">
        <f>_xlfn.CONCAT(MONTH('Rates Database'!C9317),"-",'Rates Database'!B9317,"-",'Rates Database'!E9317,"-",'Rates Database'!G9317,"-",'Rates Database'!J9317)</f>
        <v>3-2021-National Grid-Residential-Gloucester Muni Agg Rate</v>
      </c>
      <c r="D9318" s="2">
        <f t="shared" si="145"/>
        <v>1</v>
      </c>
    </row>
    <row r="9319" spans="2:4" ht="13.8" x14ac:dyDescent="0.2">
      <c r="B9319" s="18">
        <v>9316</v>
      </c>
      <c r="C9319" s="2" t="str">
        <f>_xlfn.CONCAT(MONTH('Rates Database'!C9318),"-",'Rates Database'!B9318,"-",'Rates Database'!E9318,"-",'Rates Database'!G9318,"-",'Rates Database'!J9318)</f>
        <v>3-2021-Eversource_EMA-Residential-Bedford Muni Agg Rate</v>
      </c>
      <c r="D9319" s="2">
        <f t="shared" si="145"/>
        <v>1</v>
      </c>
    </row>
    <row r="9320" spans="2:4" ht="13.8" x14ac:dyDescent="0.2">
      <c r="B9320" s="18">
        <v>9317</v>
      </c>
      <c r="C9320" s="2" t="str">
        <f>_xlfn.CONCAT(MONTH('Rates Database'!C9319),"-",'Rates Database'!B9319,"-",'Rates Database'!E9319,"-",'Rates Database'!G9319,"-",'Rates Database'!J9319)</f>
        <v>3-2021-National Grid-Residential-Salem Muni Agg Rate</v>
      </c>
      <c r="D9320" s="2">
        <f t="shared" si="145"/>
        <v>1</v>
      </c>
    </row>
    <row r="9321" spans="2:4" ht="13.8" x14ac:dyDescent="0.2">
      <c r="B9321" s="18">
        <v>9318</v>
      </c>
      <c r="C9321" s="2" t="str">
        <f>_xlfn.CONCAT(MONTH('Rates Database'!C9320),"-",'Rates Database'!B9320,"-",'Rates Database'!E9320,"-",'Rates Database'!G9320,"-",'Rates Database'!J9320)</f>
        <v>3-2021-Eversource_EMA-Residential-Winchester Muni Agg Rate</v>
      </c>
      <c r="D9321" s="2">
        <f t="shared" si="145"/>
        <v>1</v>
      </c>
    </row>
    <row r="9322" spans="2:4" ht="13.8" x14ac:dyDescent="0.2">
      <c r="B9322" s="18">
        <v>9319</v>
      </c>
      <c r="C9322" s="2" t="str">
        <f>_xlfn.CONCAT(MONTH('Rates Database'!C9321),"-",'Rates Database'!B9321,"-",'Rates Database'!E9321,"-",'Rates Database'!G9321,"-",'Rates Database'!J9321)</f>
        <v>3-2021-National Grid-Residential-Berlin Muni Agg Rate</v>
      </c>
      <c r="D9322" s="2">
        <f t="shared" si="145"/>
        <v>1</v>
      </c>
    </row>
    <row r="9323" spans="2:4" ht="13.8" x14ac:dyDescent="0.2">
      <c r="B9323" s="18">
        <v>9320</v>
      </c>
      <c r="C9323" s="2" t="str">
        <f>_xlfn.CONCAT(MONTH('Rates Database'!C9322),"-",'Rates Database'!B9322,"-",'Rates Database'!E9322,"-",'Rates Database'!G9322,"-",'Rates Database'!J9322)</f>
        <v>3-2021-National Grid-Residential-Hamilton Muni Agg Rate</v>
      </c>
      <c r="D9323" s="2">
        <f t="shared" si="145"/>
        <v>1</v>
      </c>
    </row>
    <row r="9324" spans="2:4" ht="13.8" x14ac:dyDescent="0.2">
      <c r="B9324" s="18">
        <v>9321</v>
      </c>
      <c r="C9324" s="2" t="str">
        <f>_xlfn.CONCAT(MONTH('Rates Database'!C9323),"-",'Rates Database'!B9323,"-",'Rates Database'!E9323,"-",'Rates Database'!G9323,"-",'Rates Database'!J9323)</f>
        <v>3-2021-National Grid-Residential-Nantucket Muni Agg Rate</v>
      </c>
      <c r="D9324" s="2">
        <f t="shared" si="145"/>
        <v>1</v>
      </c>
    </row>
    <row r="9325" spans="2:4" ht="13.8" x14ac:dyDescent="0.2">
      <c r="B9325" s="18">
        <v>9322</v>
      </c>
      <c r="C9325" s="2" t="str">
        <f>_xlfn.CONCAT(MONTH('Rates Database'!C9324),"-",'Rates Database'!B9324,"-",'Rates Database'!E9324,"-",'Rates Database'!G9324,"-",'Rates Database'!J9324)</f>
        <v>3-2021-National Grid-Residential-West Bridgewater Muni Agg Rate</v>
      </c>
      <c r="D9325" s="2">
        <f t="shared" si="145"/>
        <v>1</v>
      </c>
    </row>
    <row r="9326" spans="2:4" ht="13.8" x14ac:dyDescent="0.2">
      <c r="B9326" s="18">
        <v>9323</v>
      </c>
      <c r="C9326" s="2" t="str">
        <f>_xlfn.CONCAT(MONTH('Rates Database'!C9325),"-",'Rates Database'!B9325,"-",'Rates Database'!E9325,"-",'Rates Database'!G9325,"-",'Rates Database'!J9325)</f>
        <v>3-2021-Eversource_EMA-Residential-Boston Muni Agg Rate</v>
      </c>
      <c r="D9326" s="2">
        <f t="shared" si="145"/>
        <v>1</v>
      </c>
    </row>
    <row r="9327" spans="2:4" ht="13.8" x14ac:dyDescent="0.2">
      <c r="B9327" s="18">
        <v>9324</v>
      </c>
      <c r="C9327" s="2" t="str">
        <f>_xlfn.CONCAT(MONTH('Rates Database'!C9326),"-",'Rates Database'!B9326,"-",'Rates Database'!E9326,"-",'Rates Database'!G9326,"-",'Rates Database'!J9326)</f>
        <v>3-2021-National Grid-Residential-Millville Muni Agg Rate</v>
      </c>
      <c r="D9327" s="2">
        <f t="shared" si="145"/>
        <v>1</v>
      </c>
    </row>
    <row r="9328" spans="2:4" ht="13.8" x14ac:dyDescent="0.2">
      <c r="B9328" s="18">
        <v>9325</v>
      </c>
      <c r="C9328" s="2" t="str">
        <f>_xlfn.CONCAT(MONTH('Rates Database'!C9327),"-",'Rates Database'!B9327,"-",'Rates Database'!E9327,"-",'Rates Database'!G9327,"-",'Rates Database'!J9327)</f>
        <v>3-2021-National Grid-Residential-Worcester Muni Agg Rate</v>
      </c>
      <c r="D9328" s="2">
        <f t="shared" si="145"/>
        <v>1</v>
      </c>
    </row>
    <row r="9329" spans="2:4" ht="13.8" x14ac:dyDescent="0.2">
      <c r="B9329" s="18">
        <v>9326</v>
      </c>
      <c r="C9329" s="2" t="str">
        <f>_xlfn.CONCAT(MONTH('Rates Database'!C9328),"-",'Rates Database'!B9328,"-",'Rates Database'!E9328,"-",'Rates Database'!G9328,"-",'Rates Database'!J9328)</f>
        <v>3-2021-National Grid-Residential-Swampscott Muni Agg Rate</v>
      </c>
      <c r="D9329" s="2">
        <f t="shared" si="145"/>
        <v>1</v>
      </c>
    </row>
    <row r="9330" spans="2:4" ht="13.8" x14ac:dyDescent="0.2">
      <c r="B9330" s="18">
        <v>9327</v>
      </c>
      <c r="C9330" s="2" t="str">
        <f>_xlfn.CONCAT(MONTH('Rates Database'!C9329),"-",'Rates Database'!B9329,"-",'Rates Database'!E9329,"-",'Rates Database'!G9329,"-",'Rates Database'!J9329)</f>
        <v>3-2021-Eversource_EMA-Residential-Carlisle Muni Agg Rate</v>
      </c>
      <c r="D9330" s="2">
        <f t="shared" si="145"/>
        <v>1</v>
      </c>
    </row>
    <row r="9331" spans="2:4" ht="13.8" x14ac:dyDescent="0.2">
      <c r="B9331" s="18">
        <v>9328</v>
      </c>
      <c r="C9331" s="2" t="str">
        <f>_xlfn.CONCAT(MONTH('Rates Database'!C9330),"-",'Rates Database'!B9330,"-",'Rates Database'!E9330,"-",'Rates Database'!G9330,"-",'Rates Database'!J9330)</f>
        <v>3-2021-Eversource_EMA-Residential-Watertown Muni Agg Rate</v>
      </c>
      <c r="D9331" s="2">
        <f t="shared" si="145"/>
        <v>1</v>
      </c>
    </row>
    <row r="9332" spans="2:4" ht="13.8" x14ac:dyDescent="0.2">
      <c r="B9332" s="18">
        <v>9329</v>
      </c>
      <c r="C9332" s="2" t="str">
        <f>_xlfn.CONCAT(MONTH('Rates Database'!C9331),"-",'Rates Database'!B9331,"-",'Rates Database'!E9331,"-",'Rates Database'!G9331,"-",'Rates Database'!J9331)</f>
        <v>3-2021-National Grid-Residential-Medford Muni Agg Rate</v>
      </c>
      <c r="D9332" s="2">
        <f t="shared" si="145"/>
        <v>1</v>
      </c>
    </row>
    <row r="9333" spans="2:4" ht="13.8" x14ac:dyDescent="0.2">
      <c r="B9333" s="18">
        <v>9330</v>
      </c>
      <c r="C9333" s="2" t="str">
        <f>_xlfn.CONCAT(MONTH('Rates Database'!C9332),"-",'Rates Database'!B9332,"-",'Rates Database'!E9332,"-",'Rates Database'!G9332,"-",'Rates Database'!J9332)</f>
        <v>3-2021-Eversource_EMA-Residential-Natick Muni Agg Rate</v>
      </c>
      <c r="D9333" s="2">
        <f t="shared" si="145"/>
        <v>1</v>
      </c>
    </row>
    <row r="9334" spans="2:4" ht="13.8" x14ac:dyDescent="0.2">
      <c r="B9334" s="18">
        <v>9331</v>
      </c>
      <c r="C9334" s="2" t="str">
        <f>_xlfn.CONCAT(MONTH('Rates Database'!C9333),"-",'Rates Database'!B9333,"-",'Rates Database'!E9333,"-",'Rates Database'!G9333,"-",'Rates Database'!J9333)</f>
        <v>3-2021-Eversource_EMA-Residential-Brookline Muni Agg Rate</v>
      </c>
      <c r="D9334" s="2">
        <f t="shared" si="145"/>
        <v>1</v>
      </c>
    </row>
    <row r="9335" spans="2:4" ht="13.8" x14ac:dyDescent="0.2">
      <c r="B9335" s="18">
        <v>9332</v>
      </c>
      <c r="C9335" s="2" t="str">
        <f>_xlfn.CONCAT(MONTH('Rates Database'!C9334),"-",'Rates Database'!B9334,"-",'Rates Database'!E9334,"-",'Rates Database'!G9334,"-",'Rates Database'!J9334)</f>
        <v>3-2021-Eversource_EMA-Residential-Cape Light Compact JPE Muni Agg Rate</v>
      </c>
      <c r="D9335" s="2">
        <f t="shared" si="145"/>
        <v>1</v>
      </c>
    </row>
    <row r="9336" spans="2:4" ht="13.8" x14ac:dyDescent="0.2">
      <c r="B9336" s="18">
        <v>9333</v>
      </c>
      <c r="C9336" s="2" t="str">
        <f>_xlfn.CONCAT(MONTH('Rates Database'!C9335),"-",'Rates Database'!B9335,"-",'Rates Database'!E9335,"-",'Rates Database'!G9335,"-",'Rates Database'!J9335)</f>
        <v>3-2021-National Grid-Residential-Lowell Muni Agg Rate</v>
      </c>
      <c r="D9336" s="2">
        <f t="shared" si="145"/>
        <v>1</v>
      </c>
    </row>
    <row r="9337" spans="2:4" ht="13.8" x14ac:dyDescent="0.2">
      <c r="B9337" s="18">
        <v>9334</v>
      </c>
      <c r="C9337" s="2" t="str">
        <f>_xlfn.CONCAT(MONTH('Rates Database'!C9336),"-",'Rates Database'!B9336,"-",'Rates Database'!E9336,"-",'Rates Database'!G9336,"-",'Rates Database'!J9336)</f>
        <v>3-2021-Eversource_EMA-Residential-Newton Muni Agg Rate</v>
      </c>
      <c r="D9337" s="2">
        <f t="shared" si="145"/>
        <v>1</v>
      </c>
    </row>
    <row r="9338" spans="2:4" ht="13.8" x14ac:dyDescent="0.2">
      <c r="B9338" s="18">
        <v>9335</v>
      </c>
      <c r="C9338" s="2" t="str">
        <f>_xlfn.CONCAT(MONTH('Rates Database'!C9337),"-",'Rates Database'!B9337,"-",'Rates Database'!E9337,"-",'Rates Database'!G9337,"-",'Rates Database'!J9337)</f>
        <v>4-2021-National Grid-Residential-Wendell Muni Agg Rate</v>
      </c>
      <c r="D9338" s="2">
        <f t="shared" si="145"/>
        <v>1</v>
      </c>
    </row>
    <row r="9339" spans="2:4" ht="13.8" x14ac:dyDescent="0.2">
      <c r="B9339" s="18">
        <v>9336</v>
      </c>
      <c r="C9339" s="2" t="str">
        <f>_xlfn.CONCAT(MONTH('Rates Database'!C9338),"-",'Rates Database'!B9338,"-",'Rates Database'!E9338,"-",'Rates Database'!G9338,"-",'Rates Database'!J9338)</f>
        <v>4-2021-National Grid-Residential-Billerica Muni Agg Rate</v>
      </c>
      <c r="D9339" s="2">
        <f t="shared" si="145"/>
        <v>1</v>
      </c>
    </row>
    <row r="9340" spans="2:4" ht="13.8" x14ac:dyDescent="0.2">
      <c r="B9340" s="18">
        <v>9337</v>
      </c>
      <c r="C9340" s="2" t="str">
        <f>_xlfn.CONCAT(MONTH('Rates Database'!C9339),"-",'Rates Database'!B9339,"-",'Rates Database'!E9339,"-",'Rates Database'!G9339,"-",'Rates Database'!J9339)</f>
        <v>4-2021-Eversource_WMA-Residential-Buckland Muni Agg Rate</v>
      </c>
      <c r="D9340" s="2">
        <f t="shared" si="145"/>
        <v>1</v>
      </c>
    </row>
    <row r="9341" spans="2:4" ht="13.8" x14ac:dyDescent="0.2">
      <c r="B9341" s="18">
        <v>9338</v>
      </c>
      <c r="C9341" s="2" t="str">
        <f>_xlfn.CONCAT(MONTH('Rates Database'!C9340),"-",'Rates Database'!B9340,"-",'Rates Database'!E9340,"-",'Rates Database'!G9340,"-",'Rates Database'!J9340)</f>
        <v>4-2021-National Grid-Residential-Charlemont Muni Agg Rate</v>
      </c>
      <c r="D9341" s="2">
        <f t="shared" si="145"/>
        <v>1</v>
      </c>
    </row>
    <row r="9342" spans="2:4" ht="13.8" x14ac:dyDescent="0.2">
      <c r="B9342" s="18">
        <v>9339</v>
      </c>
      <c r="C9342" s="2" t="str">
        <f>_xlfn.CONCAT(MONTH('Rates Database'!C9341),"-",'Rates Database'!B9341,"-",'Rates Database'!E9341,"-",'Rates Database'!G9341,"-",'Rates Database'!J9341)</f>
        <v>4-2021-Eversource_WMA-Residential-Colrain Muni Agg Rate</v>
      </c>
      <c r="D9342" s="2">
        <f t="shared" si="145"/>
        <v>1</v>
      </c>
    </row>
    <row r="9343" spans="2:4" ht="13.8" x14ac:dyDescent="0.2">
      <c r="B9343" s="18">
        <v>9340</v>
      </c>
      <c r="C9343" s="2" t="str">
        <f>_xlfn.CONCAT(MONTH('Rates Database'!C9342),"-",'Rates Database'!B9342,"-",'Rates Database'!E9342,"-",'Rates Database'!G9342,"-",'Rates Database'!J9342)</f>
        <v>4-2021-Eversource_WMA-Residential-Shelburne Muni Agg Rate</v>
      </c>
      <c r="D9343" s="2">
        <f t="shared" si="145"/>
        <v>1</v>
      </c>
    </row>
    <row r="9344" spans="2:4" ht="13.8" x14ac:dyDescent="0.2">
      <c r="B9344" s="18">
        <v>9341</v>
      </c>
      <c r="C9344" s="2" t="str">
        <f>_xlfn.CONCAT(MONTH('Rates Database'!C9343),"-",'Rates Database'!B9343,"-",'Rates Database'!E9343,"-",'Rates Database'!G9343,"-",'Rates Database'!J9343)</f>
        <v>4-2021-National Grid-Residential-Marlborough Muni Agg Rate</v>
      </c>
      <c r="D9344" s="2">
        <f t="shared" si="145"/>
        <v>1</v>
      </c>
    </row>
    <row r="9345" spans="2:4" ht="13.8" x14ac:dyDescent="0.2">
      <c r="B9345" s="18">
        <v>9342</v>
      </c>
      <c r="C9345" s="2" t="str">
        <f>_xlfn.CONCAT(MONTH('Rates Database'!C9344),"-",'Rates Database'!B9344,"-",'Rates Database'!E9344,"-",'Rates Database'!G9344,"-",'Rates Database'!J9344)</f>
        <v>4-2021-National Grid-Residential-New Salem Muni Agg Rate</v>
      </c>
      <c r="D9345" s="2">
        <f t="shared" si="145"/>
        <v>1</v>
      </c>
    </row>
    <row r="9346" spans="2:4" ht="13.8" x14ac:dyDescent="0.2">
      <c r="B9346" s="18">
        <v>9343</v>
      </c>
      <c r="C9346" s="2" t="str">
        <f>_xlfn.CONCAT(MONTH('Rates Database'!C9345),"-",'Rates Database'!B9345,"-",'Rates Database'!E9345,"-",'Rates Database'!G9345,"-",'Rates Database'!J9345)</f>
        <v>4-2021-National Grid-Residential-Warwick Muni Agg Rate</v>
      </c>
      <c r="D9346" s="2">
        <f t="shared" si="145"/>
        <v>1</v>
      </c>
    </row>
    <row r="9347" spans="2:4" ht="13.8" x14ac:dyDescent="0.2">
      <c r="B9347" s="18">
        <v>9344</v>
      </c>
      <c r="C9347" s="2" t="str">
        <f>_xlfn.CONCAT(MONTH('Rates Database'!C9346),"-",'Rates Database'!B9346,"-",'Rates Database'!E9346,"-",'Rates Database'!G9346,"-",'Rates Database'!J9346)</f>
        <v>4-2021-Eversource_WMA-Residential-Whately Muni Agg Rate</v>
      </c>
      <c r="D9347" s="2">
        <f t="shared" si="145"/>
        <v>1</v>
      </c>
    </row>
    <row r="9348" spans="2:4" ht="13.8" x14ac:dyDescent="0.2">
      <c r="B9348" s="18">
        <v>9345</v>
      </c>
      <c r="C9348" s="2" t="str">
        <f>_xlfn.CONCAT(MONTH('Rates Database'!C9347),"-",'Rates Database'!B9347,"-",'Rates Database'!E9347,"-",'Rates Database'!G9347,"-",'Rates Database'!J9347)</f>
        <v>4-2021-National Grid-Residential-Webster Muni Agg Rate</v>
      </c>
      <c r="D9348" s="2">
        <f t="shared" si="145"/>
        <v>1</v>
      </c>
    </row>
    <row r="9349" spans="2:4" ht="13.8" x14ac:dyDescent="0.2">
      <c r="B9349" s="18">
        <v>9346</v>
      </c>
      <c r="C9349" s="2" t="str">
        <f>_xlfn.CONCAT(MONTH('Rates Database'!C9348),"-",'Rates Database'!B9348,"-",'Rates Database'!E9348,"-",'Rates Database'!G9348,"-",'Rates Database'!J9348)</f>
        <v>4-2021-Eversource_WMA-Residential-Deerfield Muni Agg Rate</v>
      </c>
      <c r="D9349" s="2">
        <f t="shared" ref="D9349:D9412" si="146">COUNTIF($C$4:$C$10092,C9349)</f>
        <v>1</v>
      </c>
    </row>
    <row r="9350" spans="2:4" ht="13.8" x14ac:dyDescent="0.2">
      <c r="B9350" s="18">
        <v>9347</v>
      </c>
      <c r="C9350" s="2" t="str">
        <f>_xlfn.CONCAT(MONTH('Rates Database'!C9349),"-",'Rates Database'!B9349,"-",'Rates Database'!E9349,"-",'Rates Database'!G9349,"-",'Rates Database'!J9349)</f>
        <v>4-2021-Eversource_WMA-Residential-Huntington Muni Agg Rate</v>
      </c>
      <c r="D9350" s="2">
        <f t="shared" si="146"/>
        <v>1</v>
      </c>
    </row>
    <row r="9351" spans="2:4" ht="13.8" x14ac:dyDescent="0.2">
      <c r="B9351" s="18">
        <v>9348</v>
      </c>
      <c r="C9351" s="2" t="str">
        <f>_xlfn.CONCAT(MONTH('Rates Database'!C9350),"-",'Rates Database'!B9350,"-",'Rates Database'!E9350,"-",'Rates Database'!G9350,"-",'Rates Database'!J9350)</f>
        <v>4-2021-Eversource_WMA-Residential-Northfield Muni Agg Rate</v>
      </c>
      <c r="D9351" s="2">
        <f t="shared" si="146"/>
        <v>1</v>
      </c>
    </row>
    <row r="9352" spans="2:4" ht="13.8" x14ac:dyDescent="0.2">
      <c r="B9352" s="18">
        <v>9349</v>
      </c>
      <c r="C9352" s="2" t="str">
        <f>_xlfn.CONCAT(MONTH('Rates Database'!C9351),"-",'Rates Database'!B9351,"-",'Rates Database'!E9351,"-",'Rates Database'!G9351,"-",'Rates Database'!J9351)</f>
        <v>4-2021-Eversource_WMA-Residential-Becket Muni Agg Rate</v>
      </c>
      <c r="D9352" s="2">
        <f t="shared" si="146"/>
        <v>1</v>
      </c>
    </row>
    <row r="9353" spans="2:4" ht="13.8" x14ac:dyDescent="0.2">
      <c r="B9353" s="18">
        <v>9350</v>
      </c>
      <c r="C9353" s="2" t="str">
        <f>_xlfn.CONCAT(MONTH('Rates Database'!C9352),"-",'Rates Database'!B9352,"-",'Rates Database'!E9352,"-",'Rates Database'!G9352,"-",'Rates Database'!J9352)</f>
        <v>4-2021-Eversource_WMA-Residential-Dalton Muni Agg Rate</v>
      </c>
      <c r="D9353" s="2">
        <f t="shared" si="146"/>
        <v>1</v>
      </c>
    </row>
    <row r="9354" spans="2:4" ht="13.8" x14ac:dyDescent="0.2">
      <c r="B9354" s="18">
        <v>9351</v>
      </c>
      <c r="C9354" s="2" t="str">
        <f>_xlfn.CONCAT(MONTH('Rates Database'!C9353),"-",'Rates Database'!B9353,"-",'Rates Database'!E9353,"-",'Rates Database'!G9353,"-",'Rates Database'!J9353)</f>
        <v>4-2021-Eversource_WMA-Residential-Pittsfield Muni Agg Rate</v>
      </c>
      <c r="D9354" s="2">
        <f t="shared" si="146"/>
        <v>1</v>
      </c>
    </row>
    <row r="9355" spans="2:4" ht="13.8" x14ac:dyDescent="0.2">
      <c r="B9355" s="18">
        <v>9352</v>
      </c>
      <c r="C9355" s="2" t="str">
        <f>_xlfn.CONCAT(MONTH('Rates Database'!C9354),"-",'Rates Database'!B9354,"-",'Rates Database'!E9354,"-",'Rates Database'!G9354,"-",'Rates Database'!J9354)</f>
        <v>4-2021-Eversource_WMA-Residential-West Springfield Muni Agg Rate</v>
      </c>
      <c r="D9355" s="2">
        <f t="shared" si="146"/>
        <v>1</v>
      </c>
    </row>
    <row r="9356" spans="2:4" ht="13.8" x14ac:dyDescent="0.2">
      <c r="B9356" s="18">
        <v>9353</v>
      </c>
      <c r="C9356" s="2" t="str">
        <f>_xlfn.CONCAT(MONTH('Rates Database'!C9355),"-",'Rates Database'!B9355,"-",'Rates Database'!E9355,"-",'Rates Database'!G9355,"-",'Rates Database'!J9355)</f>
        <v>4-2021-Eversource_WMA-Residential-Lanesborough Muni Agg Rate</v>
      </c>
      <c r="D9356" s="2">
        <f t="shared" si="146"/>
        <v>1</v>
      </c>
    </row>
    <row r="9357" spans="2:4" ht="13.8" x14ac:dyDescent="0.2">
      <c r="B9357" s="18">
        <v>9354</v>
      </c>
      <c r="C9357" s="2" t="str">
        <f>_xlfn.CONCAT(MONTH('Rates Database'!C9356),"-",'Rates Database'!B9356,"-",'Rates Database'!E9356,"-",'Rates Database'!G9356,"-",'Rates Database'!J9356)</f>
        <v>4-2021-National Grid-Residential-Florida Muni Agg Rate</v>
      </c>
      <c r="D9357" s="2">
        <f t="shared" si="146"/>
        <v>1</v>
      </c>
    </row>
    <row r="9358" spans="2:4" ht="13.8" x14ac:dyDescent="0.2">
      <c r="B9358" s="18">
        <v>9355</v>
      </c>
      <c r="C9358" s="2" t="str">
        <f>_xlfn.CONCAT(MONTH('Rates Database'!C9357),"-",'Rates Database'!B9357,"-",'Rates Database'!E9357,"-",'Rates Database'!G9357,"-",'Rates Database'!J9357)</f>
        <v>4-2021-Eversource_EMA-Residential-Plymouth Muni Agg Rate</v>
      </c>
      <c r="D9358" s="2">
        <f t="shared" si="146"/>
        <v>1</v>
      </c>
    </row>
    <row r="9359" spans="2:4" ht="13.8" x14ac:dyDescent="0.2">
      <c r="B9359" s="18">
        <v>9356</v>
      </c>
      <c r="C9359" s="2" t="str">
        <f>_xlfn.CONCAT(MONTH('Rates Database'!C9358),"-",'Rates Database'!B9358,"-",'Rates Database'!E9358,"-",'Rates Database'!G9358,"-",'Rates Database'!J9358)</f>
        <v>4-2021-Eversource_WMA-Residential-Greenfield Muni Agg Rate</v>
      </c>
      <c r="D9359" s="2">
        <f t="shared" si="146"/>
        <v>1</v>
      </c>
    </row>
    <row r="9360" spans="2:4" ht="13.8" x14ac:dyDescent="0.2">
      <c r="B9360" s="18">
        <v>9357</v>
      </c>
      <c r="C9360" s="2" t="str">
        <f>_xlfn.CONCAT(MONTH('Rates Database'!C9359),"-",'Rates Database'!B9359,"-",'Rates Database'!E9359,"-",'Rates Database'!G9359,"-",'Rates Database'!J9359)</f>
        <v>4-2021-Eversource_WMA-Residential-Hatfield Muni Agg Rate</v>
      </c>
      <c r="D9360" s="2">
        <f t="shared" si="146"/>
        <v>1</v>
      </c>
    </row>
    <row r="9361" spans="2:4" ht="13.8" x14ac:dyDescent="0.2">
      <c r="B9361" s="18">
        <v>9358</v>
      </c>
      <c r="C9361" s="2" t="str">
        <f>_xlfn.CONCAT(MONTH('Rates Database'!C9360),"-",'Rates Database'!B9360,"-",'Rates Database'!E9360,"-",'Rates Database'!G9360,"-",'Rates Database'!J9360)</f>
        <v>4-2021-Eversource_EMA-Residential-Walpole Muni Agg Rate</v>
      </c>
      <c r="D9361" s="2">
        <f t="shared" si="146"/>
        <v>1</v>
      </c>
    </row>
    <row r="9362" spans="2:4" ht="13.8" x14ac:dyDescent="0.2">
      <c r="B9362" s="18">
        <v>9359</v>
      </c>
      <c r="C9362" s="2" t="str">
        <f>_xlfn.CONCAT(MONTH('Rates Database'!C9361),"-",'Rates Database'!B9361,"-",'Rates Database'!E9361,"-",'Rates Database'!G9361,"-",'Rates Database'!J9361)</f>
        <v>4-2021-National Grid-Residential-Adams Muni Agg Rate</v>
      </c>
      <c r="D9362" s="2">
        <f t="shared" si="146"/>
        <v>1</v>
      </c>
    </row>
    <row r="9363" spans="2:4" ht="13.8" x14ac:dyDescent="0.2">
      <c r="B9363" s="18">
        <v>9360</v>
      </c>
      <c r="C9363" s="2" t="str">
        <f>_xlfn.CONCAT(MONTH('Rates Database'!C9362),"-",'Rates Database'!B9362,"-",'Rates Database'!E9362,"-",'Rates Database'!G9362,"-",'Rates Database'!J9362)</f>
        <v>4-2021-Eversource_WMA-Residential-Cheshire Muni Agg Rate</v>
      </c>
      <c r="D9363" s="2">
        <f t="shared" si="146"/>
        <v>1</v>
      </c>
    </row>
    <row r="9364" spans="2:4" ht="13.8" x14ac:dyDescent="0.2">
      <c r="B9364" s="18">
        <v>9361</v>
      </c>
      <c r="C9364" s="2" t="str">
        <f>_xlfn.CONCAT(MONTH('Rates Database'!C9363),"-",'Rates Database'!B9363,"-",'Rates Database'!E9363,"-",'Rates Database'!G9363,"-",'Rates Database'!J9363)</f>
        <v>4-2021-National Grid-Residential-Clarksburg Muni Agg Rate</v>
      </c>
      <c r="D9364" s="2">
        <f t="shared" si="146"/>
        <v>1</v>
      </c>
    </row>
    <row r="9365" spans="2:4" ht="13.8" x14ac:dyDescent="0.2">
      <c r="B9365" s="18">
        <v>9362</v>
      </c>
      <c r="C9365" s="2" t="str">
        <f>_xlfn.CONCAT(MONTH('Rates Database'!C9364),"-",'Rates Database'!B9364,"-",'Rates Database'!E9364,"-",'Rates Database'!G9364,"-",'Rates Database'!J9364)</f>
        <v>4-2021-Eversource_WMA-Residential-Lenox Muni Agg Rate</v>
      </c>
      <c r="D9365" s="2">
        <f t="shared" si="146"/>
        <v>1</v>
      </c>
    </row>
    <row r="9366" spans="2:4" ht="13.8" x14ac:dyDescent="0.2">
      <c r="B9366" s="18">
        <v>9363</v>
      </c>
      <c r="C9366" s="2" t="str">
        <f>_xlfn.CONCAT(MONTH('Rates Database'!C9365),"-",'Rates Database'!B9365,"-",'Rates Database'!E9365,"-",'Rates Database'!G9365,"-",'Rates Database'!J9365)</f>
        <v>4-2021-National Grid-Residential-Monterey Muni Agg Rate</v>
      </c>
      <c r="D9366" s="2">
        <f t="shared" si="146"/>
        <v>1</v>
      </c>
    </row>
    <row r="9367" spans="2:4" ht="13.8" x14ac:dyDescent="0.2">
      <c r="B9367" s="18">
        <v>9364</v>
      </c>
      <c r="C9367" s="2" t="str">
        <f>_xlfn.CONCAT(MONTH('Rates Database'!C9366),"-",'Rates Database'!B9366,"-",'Rates Database'!E9366,"-",'Rates Database'!G9366,"-",'Rates Database'!J9366)</f>
        <v>4-2021-National Grid-Residential-New Marlborough Muni Agg Rate</v>
      </c>
      <c r="D9367" s="2">
        <f t="shared" si="146"/>
        <v>1</v>
      </c>
    </row>
    <row r="9368" spans="2:4" ht="13.8" x14ac:dyDescent="0.2">
      <c r="B9368" s="18">
        <v>9365</v>
      </c>
      <c r="C9368" s="2" t="str">
        <f>_xlfn.CONCAT(MONTH('Rates Database'!C9367),"-",'Rates Database'!B9367,"-",'Rates Database'!E9367,"-",'Rates Database'!G9367,"-",'Rates Database'!J9367)</f>
        <v>4-2021-National Grid-Residential-North Adams Muni Agg Rate</v>
      </c>
      <c r="D9368" s="2">
        <f t="shared" si="146"/>
        <v>1</v>
      </c>
    </row>
    <row r="9369" spans="2:4" ht="13.8" x14ac:dyDescent="0.2">
      <c r="B9369" s="18">
        <v>9366</v>
      </c>
      <c r="C9369" s="2" t="str">
        <f>_xlfn.CONCAT(MONTH('Rates Database'!C9368),"-",'Rates Database'!B9368,"-",'Rates Database'!E9368,"-",'Rates Database'!G9368,"-",'Rates Database'!J9368)</f>
        <v>4-2021-National Grid-Residential-Sheffield Muni Agg Rate</v>
      </c>
      <c r="D9369" s="2">
        <f t="shared" si="146"/>
        <v>1</v>
      </c>
    </row>
    <row r="9370" spans="2:4" ht="13.8" x14ac:dyDescent="0.2">
      <c r="B9370" s="18">
        <v>9367</v>
      </c>
      <c r="C9370" s="2" t="str">
        <f>_xlfn.CONCAT(MONTH('Rates Database'!C9369),"-",'Rates Database'!B9369,"-",'Rates Database'!E9369,"-",'Rates Database'!G9369,"-",'Rates Database'!J9369)</f>
        <v>4-2021-National Grid-Residential-West Stockbridge Muni Agg Rate</v>
      </c>
      <c r="D9370" s="2">
        <f t="shared" si="146"/>
        <v>1</v>
      </c>
    </row>
    <row r="9371" spans="2:4" ht="13.8" x14ac:dyDescent="0.2">
      <c r="B9371" s="18">
        <v>9368</v>
      </c>
      <c r="C9371" s="2" t="str">
        <f>_xlfn.CONCAT(MONTH('Rates Database'!C9370),"-",'Rates Database'!B9370,"-",'Rates Database'!E9370,"-",'Rates Database'!G9370,"-",'Rates Database'!J9370)</f>
        <v>4-2021-National Grid-Residential-Lancaster Muni Agg Rate</v>
      </c>
      <c r="D9371" s="2">
        <f t="shared" si="146"/>
        <v>1</v>
      </c>
    </row>
    <row r="9372" spans="2:4" ht="13.8" x14ac:dyDescent="0.2">
      <c r="B9372" s="18">
        <v>9369</v>
      </c>
      <c r="C9372" s="2" t="str">
        <f>_xlfn.CONCAT(MONTH('Rates Database'!C9371),"-",'Rates Database'!B9371,"-",'Rates Database'!E9371,"-",'Rates Database'!G9371,"-",'Rates Database'!J9371)</f>
        <v>4-2021-National Grid-Residential-Chelmsford Muni Agg Rate</v>
      </c>
      <c r="D9372" s="2">
        <f t="shared" si="146"/>
        <v>1</v>
      </c>
    </row>
    <row r="9373" spans="2:4" ht="13.8" x14ac:dyDescent="0.2">
      <c r="B9373" s="18">
        <v>9370</v>
      </c>
      <c r="C9373" s="2" t="str">
        <f>_xlfn.CONCAT(MONTH('Rates Database'!C9372),"-",'Rates Database'!B9372,"-",'Rates Database'!E9372,"-",'Rates Database'!G9372,"-",'Rates Database'!J9372)</f>
        <v>4-2021-Eversource_WMA-Residential-Leverett Muni Agg Rate</v>
      </c>
      <c r="D9373" s="2">
        <f t="shared" si="146"/>
        <v>1</v>
      </c>
    </row>
    <row r="9374" spans="2:4" ht="13.8" x14ac:dyDescent="0.2">
      <c r="B9374" s="18">
        <v>9371</v>
      </c>
      <c r="C9374" s="2" t="str">
        <f>_xlfn.CONCAT(MONTH('Rates Database'!C9373),"-",'Rates Database'!B9373,"-",'Rates Database'!E9373,"-",'Rates Database'!G9373,"-",'Rates Database'!J9373)</f>
        <v>4-2021-Eversource_WMA-Residential-Hadley Muni Agg Rate</v>
      </c>
      <c r="D9374" s="2">
        <f t="shared" si="146"/>
        <v>1</v>
      </c>
    </row>
    <row r="9375" spans="2:4" ht="13.8" x14ac:dyDescent="0.2">
      <c r="B9375" s="18">
        <v>9372</v>
      </c>
      <c r="C9375" s="2" t="str">
        <f>_xlfn.CONCAT(MONTH('Rates Database'!C9374),"-",'Rates Database'!B9374,"-",'Rates Database'!E9374,"-",'Rates Database'!G9374,"-",'Rates Database'!J9374)</f>
        <v>4-2021-Eversource_WMA-Residential-Sandisfield Muni Agg Rate</v>
      </c>
      <c r="D9375" s="2">
        <f t="shared" si="146"/>
        <v>1</v>
      </c>
    </row>
    <row r="9376" spans="2:4" ht="13.8" x14ac:dyDescent="0.2">
      <c r="B9376" s="18">
        <v>9373</v>
      </c>
      <c r="C9376" s="2" t="str">
        <f>_xlfn.CONCAT(MONTH('Rates Database'!C9375),"-",'Rates Database'!B9375,"-",'Rates Database'!E9375,"-",'Rates Database'!G9375,"-",'Rates Database'!J9375)</f>
        <v>4-2021-National Grid-Residential-Great Barrington Muni Agg Rate</v>
      </c>
      <c r="D9376" s="2">
        <f t="shared" si="146"/>
        <v>1</v>
      </c>
    </row>
    <row r="9377" spans="2:4" ht="13.8" x14ac:dyDescent="0.2">
      <c r="B9377" s="18">
        <v>9374</v>
      </c>
      <c r="C9377" s="2" t="str">
        <f>_xlfn.CONCAT(MONTH('Rates Database'!C9376),"-",'Rates Database'!B9376,"-",'Rates Database'!E9376,"-",'Rates Database'!G9376,"-",'Rates Database'!J9376)</f>
        <v>4-2021-Eversource_EMA-Residential-Plympton Muni Agg Rate</v>
      </c>
      <c r="D9377" s="2">
        <f t="shared" si="146"/>
        <v>1</v>
      </c>
    </row>
    <row r="9378" spans="2:4" ht="13.8" x14ac:dyDescent="0.2">
      <c r="B9378" s="18">
        <v>9375</v>
      </c>
      <c r="C9378" s="2" t="str">
        <f>_xlfn.CONCAT(MONTH('Rates Database'!C9377),"-",'Rates Database'!B9377,"-",'Rates Database'!E9377,"-",'Rates Database'!G9377,"-",'Rates Database'!J9377)</f>
        <v>4-2021-Eversource_EMA-Residential-Cambridge Muni Agg Rate</v>
      </c>
      <c r="D9378" s="2">
        <f t="shared" si="146"/>
        <v>1</v>
      </c>
    </row>
    <row r="9379" spans="2:4" ht="13.8" x14ac:dyDescent="0.2">
      <c r="B9379" s="18">
        <v>9376</v>
      </c>
      <c r="C9379" s="2" t="str">
        <f>_xlfn.CONCAT(MONTH('Rates Database'!C9378),"-",'Rates Database'!B9378,"-",'Rates Database'!E9378,"-",'Rates Database'!G9378,"-",'Rates Database'!J9378)</f>
        <v>4-2021-National Grid-Residential-Williamsburg Muni Agg Rate</v>
      </c>
      <c r="D9379" s="2">
        <f t="shared" si="146"/>
        <v>1</v>
      </c>
    </row>
    <row r="9380" spans="2:4" ht="13.8" x14ac:dyDescent="0.2">
      <c r="B9380" s="18">
        <v>9377</v>
      </c>
      <c r="C9380" s="2" t="str">
        <f>_xlfn.CONCAT(MONTH('Rates Database'!C9379),"-",'Rates Database'!B9379,"-",'Rates Database'!E9379,"-",'Rates Database'!G9379,"-",'Rates Database'!J9379)</f>
        <v>4-2021-National Grid-Residential-Easton Muni Agg Rate</v>
      </c>
      <c r="D9380" s="2">
        <f t="shared" si="146"/>
        <v>1</v>
      </c>
    </row>
    <row r="9381" spans="2:4" ht="13.8" x14ac:dyDescent="0.2">
      <c r="B9381" s="18">
        <v>9378</v>
      </c>
      <c r="C9381" s="2" t="str">
        <f>_xlfn.CONCAT(MONTH('Rates Database'!C9380),"-",'Rates Database'!B9380,"-",'Rates Database'!E9380,"-",'Rates Database'!G9380,"-",'Rates Database'!J9380)</f>
        <v>4-2021-Eversource_WMA-Residential-Conway Muni Agg Rate</v>
      </c>
      <c r="D9381" s="2">
        <f t="shared" si="146"/>
        <v>1</v>
      </c>
    </row>
    <row r="9382" spans="2:4" ht="13.8" x14ac:dyDescent="0.2">
      <c r="B9382" s="18">
        <v>9379</v>
      </c>
      <c r="C9382" s="2" t="str">
        <f>_xlfn.CONCAT(MONTH('Rates Database'!C9381),"-",'Rates Database'!B9381,"-",'Rates Database'!E9381,"-",'Rates Database'!G9381,"-",'Rates Database'!J9381)</f>
        <v>4-2021-Eversource_WMA-Residential-Gill Muni Agg Rate</v>
      </c>
      <c r="D9382" s="2">
        <f t="shared" si="146"/>
        <v>1</v>
      </c>
    </row>
    <row r="9383" spans="2:4" ht="13.8" x14ac:dyDescent="0.2">
      <c r="B9383" s="18">
        <v>9380</v>
      </c>
      <c r="C9383" s="2" t="str">
        <f>_xlfn.CONCAT(MONTH('Rates Database'!C9382),"-",'Rates Database'!B9382,"-",'Rates Database'!E9382,"-",'Rates Database'!G9382,"-",'Rates Database'!J9382)</f>
        <v>4-2021-Eversource_WMA-Residential-Sunderland Muni Agg Rate</v>
      </c>
      <c r="D9383" s="2">
        <f t="shared" si="146"/>
        <v>1</v>
      </c>
    </row>
    <row r="9384" spans="2:4" ht="13.8" x14ac:dyDescent="0.2">
      <c r="B9384" s="18">
        <v>9381</v>
      </c>
      <c r="C9384" s="2" t="str">
        <f>_xlfn.CONCAT(MONTH('Rates Database'!C9383),"-",'Rates Database'!B9383,"-",'Rates Database'!E9383,"-",'Rates Database'!G9383,"-",'Rates Database'!J9383)</f>
        <v>4-2021-National Grid-Residential-Winchendon Muni Agg Rate</v>
      </c>
      <c r="D9384" s="2">
        <f t="shared" si="146"/>
        <v>1</v>
      </c>
    </row>
    <row r="9385" spans="2:4" ht="13.8" x14ac:dyDescent="0.2">
      <c r="B9385" s="18">
        <v>9382</v>
      </c>
      <c r="C9385" s="2" t="str">
        <f>_xlfn.CONCAT(MONTH('Rates Database'!C9384),"-",'Rates Database'!B9384,"-",'Rates Database'!E9384,"-",'Rates Database'!G9384,"-",'Rates Database'!J9384)</f>
        <v>4-2021-National Grid-Residential-Charlton Muni Agg Rate</v>
      </c>
      <c r="D9385" s="2">
        <f t="shared" si="146"/>
        <v>1</v>
      </c>
    </row>
    <row r="9386" spans="2:4" ht="13.8" x14ac:dyDescent="0.2">
      <c r="B9386" s="18">
        <v>9383</v>
      </c>
      <c r="C9386" s="2" t="str">
        <f>_xlfn.CONCAT(MONTH('Rates Database'!C9385),"-",'Rates Database'!B9385,"-",'Rates Database'!E9385,"-",'Rates Database'!G9385,"-",'Rates Database'!J9385)</f>
        <v>4-2021-National Grid-Residential-Millbury Muni Agg Rate</v>
      </c>
      <c r="D9386" s="2">
        <f t="shared" si="146"/>
        <v>1</v>
      </c>
    </row>
    <row r="9387" spans="2:4" ht="13.8" x14ac:dyDescent="0.2">
      <c r="B9387" s="18">
        <v>9384</v>
      </c>
      <c r="C9387" s="2" t="str">
        <f>_xlfn.CONCAT(MONTH('Rates Database'!C9386),"-",'Rates Database'!B9386,"-",'Rates Database'!E9386,"-",'Rates Database'!G9386,"-",'Rates Database'!J9386)</f>
        <v>4-2021-National Grid-Residential-Oxford Muni Agg Rate</v>
      </c>
      <c r="D9387" s="2">
        <f t="shared" si="146"/>
        <v>1</v>
      </c>
    </row>
    <row r="9388" spans="2:4" ht="13.8" x14ac:dyDescent="0.2">
      <c r="B9388" s="18">
        <v>9385</v>
      </c>
      <c r="C9388" s="2" t="str">
        <f>_xlfn.CONCAT(MONTH('Rates Database'!C9387),"-",'Rates Database'!B9387,"-",'Rates Database'!E9387,"-",'Rates Database'!G9387,"-",'Rates Database'!J9387)</f>
        <v>4-2021-Eversource_EMA-Residential-Holliston Muni Agg Rate</v>
      </c>
      <c r="D9388" s="2">
        <f t="shared" si="146"/>
        <v>1</v>
      </c>
    </row>
    <row r="9389" spans="2:4" ht="13.8" x14ac:dyDescent="0.2">
      <c r="B9389" s="18">
        <v>9386</v>
      </c>
      <c r="C9389" s="2" t="str">
        <f>_xlfn.CONCAT(MONTH('Rates Database'!C9388),"-",'Rates Database'!B9388,"-",'Rates Database'!E9388,"-",'Rates Database'!G9388,"-",'Rates Database'!J9388)</f>
        <v>4-2021-National Grid-Residential-Auburn Muni Agg Rate</v>
      </c>
      <c r="D9389" s="2">
        <f t="shared" si="146"/>
        <v>1</v>
      </c>
    </row>
    <row r="9390" spans="2:4" ht="13.8" x14ac:dyDescent="0.2">
      <c r="B9390" s="18">
        <v>9387</v>
      </c>
      <c r="C9390" s="2" t="str">
        <f>_xlfn.CONCAT(MONTH('Rates Database'!C9389),"-",'Rates Database'!B9389,"-",'Rates Database'!E9389,"-",'Rates Database'!G9389,"-",'Rates Database'!J9389)</f>
        <v>4-2021-Eversource_EMA-Residential-Stoneham Muni Agg Rate</v>
      </c>
      <c r="D9390" s="2">
        <f t="shared" si="146"/>
        <v>1</v>
      </c>
    </row>
    <row r="9391" spans="2:4" ht="13.8" x14ac:dyDescent="0.2">
      <c r="B9391" s="18">
        <v>9388</v>
      </c>
      <c r="C9391" s="2" t="str">
        <f>_xlfn.CONCAT(MONTH('Rates Database'!C9390),"-",'Rates Database'!B9390,"-",'Rates Database'!E9390,"-",'Rates Database'!G9390,"-",'Rates Database'!J9390)</f>
        <v>4-2021-National Grid-Residential-Foxborough Muni Agg Rate</v>
      </c>
      <c r="D9391" s="2">
        <f t="shared" si="146"/>
        <v>1</v>
      </c>
    </row>
    <row r="9392" spans="2:4" ht="13.8" x14ac:dyDescent="0.2">
      <c r="B9392" s="18">
        <v>9389</v>
      </c>
      <c r="C9392" s="2" t="str">
        <f>_xlfn.CONCAT(MONTH('Rates Database'!C9391),"-",'Rates Database'!B9391,"-",'Rates Database'!E9391,"-",'Rates Database'!G9391,"-",'Rates Database'!J9391)</f>
        <v>4-2021-National Grid-Residential-Orange Muni Agg Rate</v>
      </c>
      <c r="D9392" s="2">
        <f t="shared" si="146"/>
        <v>1</v>
      </c>
    </row>
    <row r="9393" spans="2:4" ht="13.8" x14ac:dyDescent="0.2">
      <c r="B9393" s="18">
        <v>9390</v>
      </c>
      <c r="C9393" s="2" t="str">
        <f>_xlfn.CONCAT(MONTH('Rates Database'!C9392),"-",'Rates Database'!B9392,"-",'Rates Database'!E9392,"-",'Rates Database'!G9392,"-",'Rates Database'!J9392)</f>
        <v>4-2021-Eversource_EMA-Residential-Ashland Muni Agg Rate</v>
      </c>
      <c r="D9393" s="2">
        <f t="shared" si="146"/>
        <v>1</v>
      </c>
    </row>
    <row r="9394" spans="2:4" ht="13.8" x14ac:dyDescent="0.2">
      <c r="B9394" s="18">
        <v>9391</v>
      </c>
      <c r="C9394" s="2" t="str">
        <f>_xlfn.CONCAT(MONTH('Rates Database'!C9393),"-",'Rates Database'!B9393,"-",'Rates Database'!E9393,"-",'Rates Database'!G9393,"-",'Rates Database'!J9393)</f>
        <v>4-2021-National Grid-Residential-Westborough Muni Agg Rate</v>
      </c>
      <c r="D9394" s="2">
        <f t="shared" si="146"/>
        <v>1</v>
      </c>
    </row>
    <row r="9395" spans="2:4" ht="13.8" x14ac:dyDescent="0.2">
      <c r="B9395" s="18">
        <v>9392</v>
      </c>
      <c r="C9395" s="2" t="str">
        <f>_xlfn.CONCAT(MONTH('Rates Database'!C9394),"-",'Rates Database'!B9394,"-",'Rates Database'!E9394,"-",'Rates Database'!G9394,"-",'Rates Database'!J9394)</f>
        <v>4-2021-Unitil-Residential-Ashby Muni Agg Rate</v>
      </c>
      <c r="D9395" s="2">
        <f t="shared" si="146"/>
        <v>1</v>
      </c>
    </row>
    <row r="9396" spans="2:4" ht="13.8" x14ac:dyDescent="0.2">
      <c r="B9396" s="18">
        <v>9393</v>
      </c>
      <c r="C9396" s="2" t="str">
        <f>_xlfn.CONCAT(MONTH('Rates Database'!C9395),"-",'Rates Database'!B9395,"-",'Rates Database'!E9395,"-",'Rates Database'!G9395,"-",'Rates Database'!J9395)</f>
        <v>4-2021-Eversource_EMA-Residential-Acushnet Muni Agg Rate</v>
      </c>
      <c r="D9396" s="2">
        <f t="shared" si="146"/>
        <v>1</v>
      </c>
    </row>
    <row r="9397" spans="2:4" ht="13.8" x14ac:dyDescent="0.2">
      <c r="B9397" s="18">
        <v>9394</v>
      </c>
      <c r="C9397" s="2" t="str">
        <f>_xlfn.CONCAT(MONTH('Rates Database'!C9396),"-",'Rates Database'!B9396,"-",'Rates Database'!E9396,"-",'Rates Database'!G9396,"-",'Rates Database'!J9396)</f>
        <v>4-2021-National Grid-Residential-Attleboro Muni Agg Rate</v>
      </c>
      <c r="D9397" s="2">
        <f t="shared" si="146"/>
        <v>1</v>
      </c>
    </row>
    <row r="9398" spans="2:4" ht="13.8" x14ac:dyDescent="0.2">
      <c r="B9398" s="18">
        <v>9395</v>
      </c>
      <c r="C9398" s="2" t="str">
        <f>_xlfn.CONCAT(MONTH('Rates Database'!C9397),"-",'Rates Database'!B9397,"-",'Rates Database'!E9397,"-",'Rates Database'!G9397,"-",'Rates Database'!J9397)</f>
        <v>4-2021-Eversource_EMA-Residential-Dartmouth Muni Agg Rate</v>
      </c>
      <c r="D9398" s="2">
        <f t="shared" si="146"/>
        <v>1</v>
      </c>
    </row>
    <row r="9399" spans="2:4" ht="13.8" x14ac:dyDescent="0.2">
      <c r="B9399" s="18">
        <v>9396</v>
      </c>
      <c r="C9399" s="2" t="str">
        <f>_xlfn.CONCAT(MONTH('Rates Database'!C9398),"-",'Rates Database'!B9398,"-",'Rates Database'!E9398,"-",'Rates Database'!G9398,"-",'Rates Database'!J9398)</f>
        <v>4-2021-National Grid-Residential-Dighton Muni Agg Rate</v>
      </c>
      <c r="D9399" s="2">
        <f t="shared" si="146"/>
        <v>1</v>
      </c>
    </row>
    <row r="9400" spans="2:4" ht="13.8" x14ac:dyDescent="0.2">
      <c r="B9400" s="18">
        <v>9397</v>
      </c>
      <c r="C9400" s="2" t="str">
        <f>_xlfn.CONCAT(MONTH('Rates Database'!C9399),"-",'Rates Database'!B9399,"-",'Rates Database'!E9399,"-",'Rates Database'!G9399,"-",'Rates Database'!J9399)</f>
        <v>4-2021-National Grid-Residential-Douglas Muni Agg Rate</v>
      </c>
      <c r="D9400" s="2">
        <f t="shared" si="146"/>
        <v>1</v>
      </c>
    </row>
    <row r="9401" spans="2:4" ht="13.8" x14ac:dyDescent="0.2">
      <c r="B9401" s="18">
        <v>9398</v>
      </c>
      <c r="C9401" s="2" t="str">
        <f>_xlfn.CONCAT(MONTH('Rates Database'!C9400),"-",'Rates Database'!B9400,"-",'Rates Database'!E9400,"-",'Rates Database'!G9400,"-",'Rates Database'!J9400)</f>
        <v>4-2021-Eversource_EMA-Residential-Carver Muni Agg Rate</v>
      </c>
      <c r="D9401" s="2">
        <f t="shared" si="146"/>
        <v>1</v>
      </c>
    </row>
    <row r="9402" spans="2:4" ht="13.8" x14ac:dyDescent="0.2">
      <c r="B9402" s="18">
        <v>9399</v>
      </c>
      <c r="C9402" s="2" t="str">
        <f>_xlfn.CONCAT(MONTH('Rates Database'!C9401),"-",'Rates Database'!B9401,"-",'Rates Database'!E9401,"-",'Rates Database'!G9401,"-",'Rates Database'!J9401)</f>
        <v>4-2021-National Grid-Residential-Dracut Muni Agg Rate</v>
      </c>
      <c r="D9402" s="2">
        <f t="shared" si="146"/>
        <v>1</v>
      </c>
    </row>
    <row r="9403" spans="2:4" ht="13.8" x14ac:dyDescent="0.2">
      <c r="B9403" s="18">
        <v>9400</v>
      </c>
      <c r="C9403" s="2" t="str">
        <f>_xlfn.CONCAT(MONTH('Rates Database'!C9402),"-",'Rates Database'!B9402,"-",'Rates Database'!E9402,"-",'Rates Database'!G9402,"-",'Rates Database'!J9402)</f>
        <v>4-2021-National Grid-Residential-Fall River Muni Agg Rate</v>
      </c>
      <c r="D9403" s="2">
        <f t="shared" si="146"/>
        <v>1</v>
      </c>
    </row>
    <row r="9404" spans="2:4" ht="13.8" x14ac:dyDescent="0.2">
      <c r="B9404" s="18">
        <v>9401</v>
      </c>
      <c r="C9404" s="2" t="str">
        <f>_xlfn.CONCAT(MONTH('Rates Database'!C9403),"-",'Rates Database'!B9403,"-",'Rates Database'!E9403,"-",'Rates Database'!G9403,"-",'Rates Database'!J9403)</f>
        <v>4-2021-Eversource_EMA-Residential-Freetown Muni Agg Rate</v>
      </c>
      <c r="D9404" s="2">
        <f t="shared" si="146"/>
        <v>1</v>
      </c>
    </row>
    <row r="9405" spans="2:4" ht="13.8" x14ac:dyDescent="0.2">
      <c r="B9405" s="18">
        <v>9402</v>
      </c>
      <c r="C9405" s="2" t="str">
        <f>_xlfn.CONCAT(MONTH('Rates Database'!C9404),"-",'Rates Database'!B9404,"-",'Rates Database'!E9404,"-",'Rates Database'!G9404,"-",'Rates Database'!J9404)</f>
        <v>4-2021-Eversource_EMA-Residential-Marion Muni Agg Rate</v>
      </c>
      <c r="D9405" s="2">
        <f t="shared" si="146"/>
        <v>1</v>
      </c>
    </row>
    <row r="9406" spans="2:4" ht="13.8" x14ac:dyDescent="0.2">
      <c r="B9406" s="18">
        <v>9403</v>
      </c>
      <c r="C9406" s="2" t="str">
        <f>_xlfn.CONCAT(MONTH('Rates Database'!C9405),"-",'Rates Database'!B9405,"-",'Rates Database'!E9405,"-",'Rates Database'!G9405,"-",'Rates Database'!J9405)</f>
        <v>4-2021-Eversource_EMA-Residential-Mattapoisett Muni Agg Rate</v>
      </c>
      <c r="D9406" s="2">
        <f t="shared" si="146"/>
        <v>1</v>
      </c>
    </row>
    <row r="9407" spans="2:4" ht="13.8" x14ac:dyDescent="0.2">
      <c r="B9407" s="18">
        <v>9404</v>
      </c>
      <c r="C9407" s="2" t="str">
        <f>_xlfn.CONCAT(MONTH('Rates Database'!C9406),"-",'Rates Database'!B9406,"-",'Rates Database'!E9406,"-",'Rates Database'!G9406,"-",'Rates Database'!J9406)</f>
        <v>4-2021-Eversource_EMA-Residential-New Bedford Muni Agg Rate</v>
      </c>
      <c r="D9407" s="2">
        <f t="shared" si="146"/>
        <v>1</v>
      </c>
    </row>
    <row r="9408" spans="2:4" ht="13.8" x14ac:dyDescent="0.2">
      <c r="B9408" s="18">
        <v>9405</v>
      </c>
      <c r="C9408" s="2" t="str">
        <f>_xlfn.CONCAT(MONTH('Rates Database'!C9407),"-",'Rates Database'!B9407,"-",'Rates Database'!E9407,"-",'Rates Database'!G9407,"-",'Rates Database'!J9407)</f>
        <v>4-2021-National Grid-Residential-Northbridge Muni Agg Rate</v>
      </c>
      <c r="D9408" s="2">
        <f t="shared" si="146"/>
        <v>1</v>
      </c>
    </row>
    <row r="9409" spans="2:4" ht="13.8" x14ac:dyDescent="0.2">
      <c r="B9409" s="18">
        <v>9406</v>
      </c>
      <c r="C9409" s="2" t="str">
        <f>_xlfn.CONCAT(MONTH('Rates Database'!C9408),"-",'Rates Database'!B9408,"-",'Rates Database'!E9408,"-",'Rates Database'!G9408,"-",'Rates Database'!J9408)</f>
        <v>4-2021-National Grid-Residential-Norton Muni Agg Rate</v>
      </c>
      <c r="D9409" s="2">
        <f t="shared" si="146"/>
        <v>1</v>
      </c>
    </row>
    <row r="9410" spans="2:4" ht="13.8" x14ac:dyDescent="0.2">
      <c r="B9410" s="18">
        <v>9407</v>
      </c>
      <c r="C9410" s="2" t="str">
        <f>_xlfn.CONCAT(MONTH('Rates Database'!C9409),"-",'Rates Database'!B9409,"-",'Rates Database'!E9409,"-",'Rates Database'!G9409,"-",'Rates Database'!J9409)</f>
        <v>4-2021-National Grid-Residential-Plainville Muni Agg Rate</v>
      </c>
      <c r="D9410" s="2">
        <f t="shared" si="146"/>
        <v>1</v>
      </c>
    </row>
    <row r="9411" spans="2:4" ht="13.8" x14ac:dyDescent="0.2">
      <c r="B9411" s="18">
        <v>9408</v>
      </c>
      <c r="C9411" s="2" t="str">
        <f>_xlfn.CONCAT(MONTH('Rates Database'!C9410),"-",'Rates Database'!B9410,"-",'Rates Database'!E9410,"-",'Rates Database'!G9410,"-",'Rates Database'!J9410)</f>
        <v>4-2021-National Grid-Residential-Rehoboth Muni Agg Rate</v>
      </c>
      <c r="D9411" s="2">
        <f t="shared" si="146"/>
        <v>1</v>
      </c>
    </row>
    <row r="9412" spans="2:4" ht="13.8" x14ac:dyDescent="0.2">
      <c r="B9412" s="18">
        <v>9409</v>
      </c>
      <c r="C9412" s="2" t="str">
        <f>_xlfn.CONCAT(MONTH('Rates Database'!C9411),"-",'Rates Database'!B9411,"-",'Rates Database'!E9411,"-",'Rates Database'!G9411,"-",'Rates Database'!J9411)</f>
        <v>4-2021-National Grid-Residential-Seekonk Muni Agg Rate</v>
      </c>
      <c r="D9412" s="2">
        <f t="shared" si="146"/>
        <v>1</v>
      </c>
    </row>
    <row r="9413" spans="2:4" ht="13.8" x14ac:dyDescent="0.2">
      <c r="B9413" s="18">
        <v>9410</v>
      </c>
      <c r="C9413" s="2" t="str">
        <f>_xlfn.CONCAT(MONTH('Rates Database'!C9412),"-",'Rates Database'!B9412,"-",'Rates Database'!E9412,"-",'Rates Database'!G9412,"-",'Rates Database'!J9412)</f>
        <v>4-2021-National Grid-Residential-Somerset Muni Agg Rate</v>
      </c>
      <c r="D9413" s="2">
        <f t="shared" ref="D9413:D9476" si="147">COUNTIF($C$4:$C$10092,C9413)</f>
        <v>1</v>
      </c>
    </row>
    <row r="9414" spans="2:4" ht="13.8" x14ac:dyDescent="0.2">
      <c r="B9414" s="18">
        <v>9411</v>
      </c>
      <c r="C9414" s="2" t="str">
        <f>_xlfn.CONCAT(MONTH('Rates Database'!C9413),"-",'Rates Database'!B9413,"-",'Rates Database'!E9413,"-",'Rates Database'!G9413,"-",'Rates Database'!J9413)</f>
        <v>4-2021-National Grid-Residential-Swansea Muni Agg Rate</v>
      </c>
      <c r="D9414" s="2">
        <f t="shared" si="147"/>
        <v>1</v>
      </c>
    </row>
    <row r="9415" spans="2:4" ht="13.8" x14ac:dyDescent="0.2">
      <c r="B9415" s="18">
        <v>9412</v>
      </c>
      <c r="C9415" s="2" t="str">
        <f>_xlfn.CONCAT(MONTH('Rates Database'!C9414),"-",'Rates Database'!B9414,"-",'Rates Database'!E9414,"-",'Rates Database'!G9414,"-",'Rates Database'!J9414)</f>
        <v>4-2021-Eversource_EMA-Residential-Wareham Muni Agg Rate</v>
      </c>
      <c r="D9415" s="2">
        <f t="shared" si="147"/>
        <v>1</v>
      </c>
    </row>
    <row r="9416" spans="2:4" ht="13.8" x14ac:dyDescent="0.2">
      <c r="B9416" s="18">
        <v>9413</v>
      </c>
      <c r="C9416" s="2" t="str">
        <f>_xlfn.CONCAT(MONTH('Rates Database'!C9415),"-",'Rates Database'!B9415,"-",'Rates Database'!E9415,"-",'Rates Database'!G9415,"-",'Rates Database'!J9415)</f>
        <v>4-2021-National Grid-Residential-Westford Muni Agg Rate</v>
      </c>
      <c r="D9416" s="2">
        <f t="shared" si="147"/>
        <v>1</v>
      </c>
    </row>
    <row r="9417" spans="2:4" ht="13.8" x14ac:dyDescent="0.2">
      <c r="B9417" s="18">
        <v>9414</v>
      </c>
      <c r="C9417" s="2" t="str">
        <f>_xlfn.CONCAT(MONTH('Rates Database'!C9416),"-",'Rates Database'!B9416,"-",'Rates Database'!E9416,"-",'Rates Database'!G9416,"-",'Rates Database'!J9416)</f>
        <v>4-2021-Eversource_EMA-Residential-Westport Muni Agg Rate</v>
      </c>
      <c r="D9417" s="2">
        <f t="shared" si="147"/>
        <v>1</v>
      </c>
    </row>
    <row r="9418" spans="2:4" ht="13.8" x14ac:dyDescent="0.2">
      <c r="B9418" s="18">
        <v>9415</v>
      </c>
      <c r="C9418" s="2" t="str">
        <f>_xlfn.CONCAT(MONTH('Rates Database'!C9417),"-",'Rates Database'!B9417,"-",'Rates Database'!E9417,"-",'Rates Database'!G9417,"-",'Rates Database'!J9417)</f>
        <v>4-2021-National Grid-Residential-West Brookfield Muni Agg Rate</v>
      </c>
      <c r="D9418" s="2">
        <f t="shared" si="147"/>
        <v>1</v>
      </c>
    </row>
    <row r="9419" spans="2:4" ht="13.8" x14ac:dyDescent="0.2">
      <c r="B9419" s="18">
        <v>9416</v>
      </c>
      <c r="C9419" s="2" t="str">
        <f>_xlfn.CONCAT(MONTH('Rates Database'!C9418),"-",'Rates Database'!B9418,"-",'Rates Database'!E9418,"-",'Rates Database'!G9418,"-",'Rates Database'!J9418)</f>
        <v>4-2021-Eversource_EMA-Residential-Somerville Muni Agg Rate</v>
      </c>
      <c r="D9419" s="2">
        <f t="shared" si="147"/>
        <v>1</v>
      </c>
    </row>
    <row r="9420" spans="2:4" ht="13.8" x14ac:dyDescent="0.2">
      <c r="B9420" s="18">
        <v>9417</v>
      </c>
      <c r="C9420" s="2" t="str">
        <f>_xlfn.CONCAT(MONTH('Rates Database'!C9419),"-",'Rates Database'!B9419,"-",'Rates Database'!E9419,"-",'Rates Database'!G9419,"-",'Rates Database'!J9419)</f>
        <v>4-2021-National Grid-Residential-Gardner Muni Agg Rate</v>
      </c>
      <c r="D9420" s="2">
        <f t="shared" si="147"/>
        <v>1</v>
      </c>
    </row>
    <row r="9421" spans="2:4" ht="13.8" x14ac:dyDescent="0.2">
      <c r="B9421" s="18">
        <v>9418</v>
      </c>
      <c r="C9421" s="2" t="str">
        <f>_xlfn.CONCAT(MONTH('Rates Database'!C9420),"-",'Rates Database'!B9420,"-",'Rates Database'!E9420,"-",'Rates Database'!G9420,"-",'Rates Database'!J9420)</f>
        <v>4-2021-National Grid-Residential-Melrose Muni Agg Rate</v>
      </c>
      <c r="D9421" s="2">
        <f t="shared" si="147"/>
        <v>1</v>
      </c>
    </row>
    <row r="9422" spans="2:4" ht="13.8" x14ac:dyDescent="0.2">
      <c r="B9422" s="18">
        <v>9419</v>
      </c>
      <c r="C9422" s="2" t="str">
        <f>_xlfn.CONCAT(MONTH('Rates Database'!C9421),"-",'Rates Database'!B9421,"-",'Rates Database'!E9421,"-",'Rates Database'!G9421,"-",'Rates Database'!J9421)</f>
        <v>4-2021-Eversource_EMA-Residential-Kingston Muni Agg Rate</v>
      </c>
      <c r="D9422" s="2">
        <f t="shared" si="147"/>
        <v>1</v>
      </c>
    </row>
    <row r="9423" spans="2:4" ht="13.8" x14ac:dyDescent="0.2">
      <c r="B9423" s="18">
        <v>9420</v>
      </c>
      <c r="C9423" s="2" t="str">
        <f>_xlfn.CONCAT(MONTH('Rates Database'!C9422),"-",'Rates Database'!B9422,"-",'Rates Database'!E9422,"-",'Rates Database'!G9422,"-",'Rates Database'!J9422)</f>
        <v>4-2021-National Grid-Residential-Pembroke Muni Agg Rate</v>
      </c>
      <c r="D9423" s="2">
        <f t="shared" si="147"/>
        <v>1</v>
      </c>
    </row>
    <row r="9424" spans="2:4" ht="13.8" x14ac:dyDescent="0.2">
      <c r="B9424" s="18">
        <v>9421</v>
      </c>
      <c r="C9424" s="2" t="str">
        <f>_xlfn.CONCAT(MONTH('Rates Database'!C9423),"-",'Rates Database'!B9423,"-",'Rates Database'!E9423,"-",'Rates Database'!G9423,"-",'Rates Database'!J9423)</f>
        <v>4-2021-National Grid-Residential-Shirley Muni Agg Rate</v>
      </c>
      <c r="D9424" s="2">
        <f t="shared" si="147"/>
        <v>1</v>
      </c>
    </row>
    <row r="9425" spans="2:4" ht="13.8" x14ac:dyDescent="0.2">
      <c r="B9425" s="18">
        <v>9422</v>
      </c>
      <c r="C9425" s="2" t="str">
        <f>_xlfn.CONCAT(MONTH('Rates Database'!C9424),"-",'Rates Database'!B9424,"-",'Rates Database'!E9424,"-",'Rates Database'!G9424,"-",'Rates Database'!J9424)</f>
        <v>4-2021-National Grid-Residential-Avon Muni Agg Rate</v>
      </c>
      <c r="D9425" s="2">
        <f t="shared" si="147"/>
        <v>1</v>
      </c>
    </row>
    <row r="9426" spans="2:4" ht="13.8" x14ac:dyDescent="0.2">
      <c r="B9426" s="18">
        <v>9423</v>
      </c>
      <c r="C9426" s="2" t="str">
        <f>_xlfn.CONCAT(MONTH('Rates Database'!C9425),"-",'Rates Database'!B9425,"-",'Rates Database'!E9425,"-",'Rates Database'!G9425,"-",'Rates Database'!J9425)</f>
        <v>4-2021-National Grid-Residential-Harvard Muni Agg Rate</v>
      </c>
      <c r="D9426" s="2">
        <f t="shared" si="147"/>
        <v>1</v>
      </c>
    </row>
    <row r="9427" spans="2:4" ht="13.8" x14ac:dyDescent="0.2">
      <c r="B9427" s="18">
        <v>9424</v>
      </c>
      <c r="C9427" s="2" t="str">
        <f>_xlfn.CONCAT(MONTH('Rates Database'!C9426),"-",'Rates Database'!B9426,"-",'Rates Database'!E9426,"-",'Rates Database'!G9426,"-",'Rates Database'!J9426)</f>
        <v>4-2021-Eversource_EMA-Residential-Millis Muni Agg Rate</v>
      </c>
      <c r="D9427" s="2">
        <f t="shared" si="147"/>
        <v>1</v>
      </c>
    </row>
    <row r="9428" spans="2:4" ht="13.8" x14ac:dyDescent="0.2">
      <c r="B9428" s="18">
        <v>9425</v>
      </c>
      <c r="C9428" s="2" t="str">
        <f>_xlfn.CONCAT(MONTH('Rates Database'!C9427),"-",'Rates Database'!B9427,"-",'Rates Database'!E9427,"-",'Rates Database'!G9427,"-",'Rates Database'!J9427)</f>
        <v>4-2021-National Grid-Residential-Sutton Muni Agg Rate</v>
      </c>
      <c r="D9428" s="2">
        <f t="shared" si="147"/>
        <v>1</v>
      </c>
    </row>
    <row r="9429" spans="2:4" ht="13.8" x14ac:dyDescent="0.2">
      <c r="B9429" s="18">
        <v>9426</v>
      </c>
      <c r="C9429" s="2" t="str">
        <f>_xlfn.CONCAT(MONTH('Rates Database'!C9428),"-",'Rates Database'!B9428,"-",'Rates Database'!E9428,"-",'Rates Database'!G9428,"-",'Rates Database'!J9428)</f>
        <v>4-2021-National Grid-Residential-Williamstown Muni Agg Rate</v>
      </c>
      <c r="D9429" s="2">
        <f t="shared" si="147"/>
        <v>1</v>
      </c>
    </row>
    <row r="9430" spans="2:4" ht="13.8" x14ac:dyDescent="0.2">
      <c r="B9430" s="18">
        <v>9427</v>
      </c>
      <c r="C9430" s="2" t="str">
        <f>_xlfn.CONCAT(MONTH('Rates Database'!C9429),"-",'Rates Database'!B9429,"-",'Rates Database'!E9429,"-",'Rates Database'!G9429,"-",'Rates Database'!J9429)</f>
        <v>4-2021-National Grid-Residential-Heath Muni Agg Rate</v>
      </c>
      <c r="D9430" s="2">
        <f t="shared" si="147"/>
        <v>1</v>
      </c>
    </row>
    <row r="9431" spans="2:4" ht="13.8" x14ac:dyDescent="0.2">
      <c r="B9431" s="18">
        <v>9428</v>
      </c>
      <c r="C9431" s="2" t="str">
        <f>_xlfn.CONCAT(MONTH('Rates Database'!C9430),"-",'Rates Database'!B9430,"-",'Rates Database'!E9430,"-",'Rates Database'!G9430,"-",'Rates Database'!J9430)</f>
        <v>4-2021-National Grid-Residential-Tewksbury Muni Agg Rate</v>
      </c>
      <c r="D9431" s="2">
        <f t="shared" si="147"/>
        <v>1</v>
      </c>
    </row>
    <row r="9432" spans="2:4" ht="13.8" x14ac:dyDescent="0.2">
      <c r="B9432" s="18">
        <v>9429</v>
      </c>
      <c r="C9432" s="2" t="str">
        <f>_xlfn.CONCAT(MONTH('Rates Database'!C9431),"-",'Rates Database'!B9431,"-",'Rates Database'!E9431,"-",'Rates Database'!G9431,"-",'Rates Database'!J9431)</f>
        <v>4-2021-National Grid-Residential-Tyngsborough Muni Agg Rate</v>
      </c>
      <c r="D9432" s="2">
        <f t="shared" si="147"/>
        <v>1</v>
      </c>
    </row>
    <row r="9433" spans="2:4" ht="13.8" x14ac:dyDescent="0.2">
      <c r="B9433" s="18">
        <v>9430</v>
      </c>
      <c r="C9433" s="2" t="str">
        <f>_xlfn.CONCAT(MONTH('Rates Database'!C9432),"-",'Rates Database'!B9432,"-",'Rates Database'!E9432,"-",'Rates Database'!G9432,"-",'Rates Database'!J9432)</f>
        <v>4-2021-Eversource_EMA-Residential-Sudbury Muni Agg Rate</v>
      </c>
      <c r="D9433" s="2">
        <f t="shared" si="147"/>
        <v>1</v>
      </c>
    </row>
    <row r="9434" spans="2:4" ht="13.8" x14ac:dyDescent="0.2">
      <c r="B9434" s="18">
        <v>9431</v>
      </c>
      <c r="C9434" s="2" t="str">
        <f>_xlfn.CONCAT(MONTH('Rates Database'!C9433),"-",'Rates Database'!B9433,"-",'Rates Database'!E9433,"-",'Rates Database'!G9433,"-",'Rates Database'!J9433)</f>
        <v>4-2021-National Grid-Residential-Halifax Muni Agg Rate</v>
      </c>
      <c r="D9434" s="2">
        <f t="shared" si="147"/>
        <v>1</v>
      </c>
    </row>
    <row r="9435" spans="2:4" ht="13.8" x14ac:dyDescent="0.2">
      <c r="B9435" s="18">
        <v>9432</v>
      </c>
      <c r="C9435" s="2" t="str">
        <f>_xlfn.CONCAT(MONTH('Rates Database'!C9434),"-",'Rates Database'!B9434,"-",'Rates Database'!E9434,"-",'Rates Database'!G9434,"-",'Rates Database'!J9434)</f>
        <v>4-2021-National Grid-Residential-Franklin Muni Agg Rate</v>
      </c>
      <c r="D9435" s="2">
        <f t="shared" si="147"/>
        <v>1</v>
      </c>
    </row>
    <row r="9436" spans="2:4" ht="13.8" x14ac:dyDescent="0.2">
      <c r="B9436" s="18">
        <v>9433</v>
      </c>
      <c r="C9436" s="2" t="str">
        <f>_xlfn.CONCAT(MONTH('Rates Database'!C9435),"-",'Rates Database'!B9435,"-",'Rates Database'!E9435,"-",'Rates Database'!G9435,"-",'Rates Database'!J9435)</f>
        <v>4-2021-National Grid-Residential-Rockland Muni Agg Rate</v>
      </c>
      <c r="D9436" s="2">
        <f t="shared" si="147"/>
        <v>1</v>
      </c>
    </row>
    <row r="9437" spans="2:4" ht="13.8" x14ac:dyDescent="0.2">
      <c r="B9437" s="18">
        <v>9434</v>
      </c>
      <c r="C9437" s="2" t="str">
        <f>_xlfn.CONCAT(MONTH('Rates Database'!C9436),"-",'Rates Database'!B9436,"-",'Rates Database'!E9436,"-",'Rates Database'!G9436,"-",'Rates Database'!J9436)</f>
        <v>4-2021-National Grid-Residential-Bellingham Muni Agg Rate</v>
      </c>
      <c r="D9437" s="2">
        <f t="shared" si="147"/>
        <v>1</v>
      </c>
    </row>
    <row r="9438" spans="2:4" ht="13.8" x14ac:dyDescent="0.2">
      <c r="B9438" s="18">
        <v>9435</v>
      </c>
      <c r="C9438" s="2" t="str">
        <f>_xlfn.CONCAT(MONTH('Rates Database'!C9437),"-",'Rates Database'!B9437,"-",'Rates Database'!E9437,"-",'Rates Database'!G9437,"-",'Rates Database'!J9437)</f>
        <v>4-2021-National Grid-Residential-Egremont Muni Agg Rate</v>
      </c>
      <c r="D9438" s="2">
        <f t="shared" si="147"/>
        <v>1</v>
      </c>
    </row>
    <row r="9439" spans="2:4" ht="13.8" x14ac:dyDescent="0.2">
      <c r="B9439" s="18">
        <v>9436</v>
      </c>
      <c r="C9439" s="2" t="str">
        <f>_xlfn.CONCAT(MONTH('Rates Database'!C9438),"-",'Rates Database'!B9438,"-",'Rates Database'!E9438,"-",'Rates Database'!G9438,"-",'Rates Database'!J9438)</f>
        <v>4-2021-National Grid-Residential-North Andover Muni Agg Rate</v>
      </c>
      <c r="D9439" s="2">
        <f t="shared" si="147"/>
        <v>1</v>
      </c>
    </row>
    <row r="9440" spans="2:4" ht="13.8" x14ac:dyDescent="0.2">
      <c r="B9440" s="18">
        <v>9437</v>
      </c>
      <c r="C9440" s="2" t="str">
        <f>_xlfn.CONCAT(MONTH('Rates Database'!C9439),"-",'Rates Database'!B9439,"-",'Rates Database'!E9439,"-",'Rates Database'!G9439,"-",'Rates Database'!J9439)</f>
        <v>4-2021-Eversource_EMA-Residential-Dedham Muni Agg Rate</v>
      </c>
      <c r="D9440" s="2">
        <f t="shared" si="147"/>
        <v>1</v>
      </c>
    </row>
    <row r="9441" spans="2:4" ht="13.8" x14ac:dyDescent="0.2">
      <c r="B9441" s="18">
        <v>9438</v>
      </c>
      <c r="C9441" s="2" t="str">
        <f>_xlfn.CONCAT(MONTH('Rates Database'!C9440),"-",'Rates Database'!B9440,"-",'Rates Database'!E9440,"-",'Rates Database'!G9440,"-",'Rates Database'!J9440)</f>
        <v>4-2021-Eversource_EMA-Residential-Lexington Muni Agg Rate</v>
      </c>
      <c r="D9441" s="2">
        <f t="shared" si="147"/>
        <v>1</v>
      </c>
    </row>
    <row r="9442" spans="2:4" ht="13.8" x14ac:dyDescent="0.2">
      <c r="B9442" s="18">
        <v>9439</v>
      </c>
      <c r="C9442" s="2" t="str">
        <f>_xlfn.CONCAT(MONTH('Rates Database'!C9441),"-",'Rates Database'!B9441,"-",'Rates Database'!E9441,"-",'Rates Database'!G9441,"-",'Rates Database'!J9441)</f>
        <v>4-2021-National Grid-Residential-Haverhill Muni Agg Rate</v>
      </c>
      <c r="D9442" s="2">
        <f t="shared" si="147"/>
        <v>1</v>
      </c>
    </row>
    <row r="9443" spans="2:4" ht="13.8" x14ac:dyDescent="0.2">
      <c r="B9443" s="18">
        <v>9440</v>
      </c>
      <c r="C9443" s="2" t="str">
        <f>_xlfn.CONCAT(MONTH('Rates Database'!C9442),"-",'Rates Database'!B9442,"-",'Rates Database'!E9442,"-",'Rates Database'!G9442,"-",'Rates Database'!J9442)</f>
        <v>4-2021-Eversource_EMA-Residential-Fairhaven Muni Agg Rate</v>
      </c>
      <c r="D9443" s="2">
        <f t="shared" si="147"/>
        <v>1</v>
      </c>
    </row>
    <row r="9444" spans="2:4" ht="13.8" x14ac:dyDescent="0.2">
      <c r="B9444" s="18">
        <v>9441</v>
      </c>
      <c r="C9444" s="2" t="str">
        <f>_xlfn.CONCAT(MONTH('Rates Database'!C9443),"-",'Rates Database'!B9443,"-",'Rates Database'!E9443,"-",'Rates Database'!G9443,"-",'Rates Database'!J9443)</f>
        <v>4-2021-National Grid-Residential-Grafton Muni Agg Rate</v>
      </c>
      <c r="D9444" s="2">
        <f t="shared" si="147"/>
        <v>1</v>
      </c>
    </row>
    <row r="9445" spans="2:4" ht="13.8" x14ac:dyDescent="0.2">
      <c r="B9445" s="18">
        <v>9442</v>
      </c>
      <c r="C9445" s="2" t="str">
        <f>_xlfn.CONCAT(MONTH('Rates Database'!C9444),"-",'Rates Database'!B9444,"-",'Rates Database'!E9444,"-",'Rates Database'!G9444,"-",'Rates Database'!J9444)</f>
        <v>4-2021-National Grid-Residential-Southborough Muni Agg Rate</v>
      </c>
      <c r="D9445" s="2">
        <f t="shared" si="147"/>
        <v>1</v>
      </c>
    </row>
    <row r="9446" spans="2:4" ht="13.8" x14ac:dyDescent="0.2">
      <c r="B9446" s="18">
        <v>9443</v>
      </c>
      <c r="C9446" s="2" t="str">
        <f>_xlfn.CONCAT(MONTH('Rates Database'!C9445),"-",'Rates Database'!B9445,"-",'Rates Database'!E9445,"-",'Rates Database'!G9445,"-",'Rates Database'!J9445)</f>
        <v>4-2021-Eversource_EMA-Residential-Acton Muni Agg Rate</v>
      </c>
      <c r="D9446" s="2">
        <f t="shared" si="147"/>
        <v>1</v>
      </c>
    </row>
    <row r="9447" spans="2:4" ht="13.8" x14ac:dyDescent="0.2">
      <c r="B9447" s="18">
        <v>9444</v>
      </c>
      <c r="C9447" s="2" t="str">
        <f>_xlfn.CONCAT(MONTH('Rates Database'!C9446),"-",'Rates Database'!B9446,"-",'Rates Database'!E9446,"-",'Rates Database'!G9446,"-",'Rates Database'!J9446)</f>
        <v>4-2021-Unitil-Residential-Lunenburg Muni Agg Rate</v>
      </c>
      <c r="D9447" s="2">
        <f t="shared" si="147"/>
        <v>1</v>
      </c>
    </row>
    <row r="9448" spans="2:4" ht="13.8" x14ac:dyDescent="0.2">
      <c r="B9448" s="18">
        <v>9445</v>
      </c>
      <c r="C9448" s="2" t="str">
        <f>_xlfn.CONCAT(MONTH('Rates Database'!C9447),"-",'Rates Database'!B9447,"-",'Rates Database'!E9447,"-",'Rates Database'!G9447,"-",'Rates Database'!J9447)</f>
        <v>4-2021-Eversource_EMA-Residential-Arlington Muni Agg Rate</v>
      </c>
      <c r="D9448" s="2">
        <f t="shared" si="147"/>
        <v>1</v>
      </c>
    </row>
    <row r="9449" spans="2:4" ht="13.8" x14ac:dyDescent="0.2">
      <c r="B9449" s="18">
        <v>9446</v>
      </c>
      <c r="C9449" s="2" t="str">
        <f>_xlfn.CONCAT(MONTH('Rates Database'!C9448),"-",'Rates Database'!B9448,"-",'Rates Database'!E9448,"-",'Rates Database'!G9448,"-",'Rates Database'!J9448)</f>
        <v>4-2021-National Grid-Residential-Salisbury Muni Agg Rate</v>
      </c>
      <c r="D9449" s="2">
        <f t="shared" si="147"/>
        <v>1</v>
      </c>
    </row>
    <row r="9450" spans="2:4" ht="13.8" x14ac:dyDescent="0.2">
      <c r="B9450" s="18">
        <v>9447</v>
      </c>
      <c r="C9450" s="2" t="str">
        <f>_xlfn.CONCAT(MONTH('Rates Database'!C9449),"-",'Rates Database'!B9449,"-",'Rates Database'!E9449,"-",'Rates Database'!G9449,"-",'Rates Database'!J9449)</f>
        <v>4-2021-National Grid-Residential-Gloucester Muni Agg Rate</v>
      </c>
      <c r="D9450" s="2">
        <f t="shared" si="147"/>
        <v>1</v>
      </c>
    </row>
    <row r="9451" spans="2:4" ht="13.8" x14ac:dyDescent="0.2">
      <c r="B9451" s="18">
        <v>9448</v>
      </c>
      <c r="C9451" s="2" t="str">
        <f>_xlfn.CONCAT(MONTH('Rates Database'!C9450),"-",'Rates Database'!B9450,"-",'Rates Database'!E9450,"-",'Rates Database'!G9450,"-",'Rates Database'!J9450)</f>
        <v>4-2021-Eversource_EMA-Residential-Bedford Muni Agg Rate</v>
      </c>
      <c r="D9451" s="2">
        <f t="shared" si="147"/>
        <v>1</v>
      </c>
    </row>
    <row r="9452" spans="2:4" ht="13.8" x14ac:dyDescent="0.2">
      <c r="B9452" s="18">
        <v>9449</v>
      </c>
      <c r="C9452" s="2" t="str">
        <f>_xlfn.CONCAT(MONTH('Rates Database'!C9451),"-",'Rates Database'!B9451,"-",'Rates Database'!E9451,"-",'Rates Database'!G9451,"-",'Rates Database'!J9451)</f>
        <v>4-2021-National Grid-Residential-Salem Muni Agg Rate</v>
      </c>
      <c r="D9452" s="2">
        <f t="shared" si="147"/>
        <v>1</v>
      </c>
    </row>
    <row r="9453" spans="2:4" ht="13.8" x14ac:dyDescent="0.2">
      <c r="B9453" s="18">
        <v>9450</v>
      </c>
      <c r="C9453" s="2" t="str">
        <f>_xlfn.CONCAT(MONTH('Rates Database'!C9452),"-",'Rates Database'!B9452,"-",'Rates Database'!E9452,"-",'Rates Database'!G9452,"-",'Rates Database'!J9452)</f>
        <v>4-2021-Eversource_EMA-Residential-Winchester Muni Agg Rate</v>
      </c>
      <c r="D9453" s="2">
        <f t="shared" si="147"/>
        <v>1</v>
      </c>
    </row>
    <row r="9454" spans="2:4" ht="13.8" x14ac:dyDescent="0.2">
      <c r="B9454" s="18">
        <v>9451</v>
      </c>
      <c r="C9454" s="2" t="str">
        <f>_xlfn.CONCAT(MONTH('Rates Database'!C9453),"-",'Rates Database'!B9453,"-",'Rates Database'!E9453,"-",'Rates Database'!G9453,"-",'Rates Database'!J9453)</f>
        <v>4-2021-National Grid-Residential-Berlin Muni Agg Rate</v>
      </c>
      <c r="D9454" s="2">
        <f t="shared" si="147"/>
        <v>1</v>
      </c>
    </row>
    <row r="9455" spans="2:4" ht="13.8" x14ac:dyDescent="0.2">
      <c r="B9455" s="18">
        <v>9452</v>
      </c>
      <c r="C9455" s="2" t="str">
        <f>_xlfn.CONCAT(MONTH('Rates Database'!C9454),"-",'Rates Database'!B9454,"-",'Rates Database'!E9454,"-",'Rates Database'!G9454,"-",'Rates Database'!J9454)</f>
        <v>4-2021-National Grid-Residential-Hamilton Muni Agg Rate</v>
      </c>
      <c r="D9455" s="2">
        <f t="shared" si="147"/>
        <v>1</v>
      </c>
    </row>
    <row r="9456" spans="2:4" ht="13.8" x14ac:dyDescent="0.2">
      <c r="B9456" s="18">
        <v>9453</v>
      </c>
      <c r="C9456" s="2" t="str">
        <f>_xlfn.CONCAT(MONTH('Rates Database'!C9455),"-",'Rates Database'!B9455,"-",'Rates Database'!E9455,"-",'Rates Database'!G9455,"-",'Rates Database'!J9455)</f>
        <v>4-2021-National Grid-Residential-Nantucket Muni Agg Rate</v>
      </c>
      <c r="D9456" s="2">
        <f t="shared" si="147"/>
        <v>1</v>
      </c>
    </row>
    <row r="9457" spans="2:4" ht="13.8" x14ac:dyDescent="0.2">
      <c r="B9457" s="18">
        <v>9454</v>
      </c>
      <c r="C9457" s="2" t="str">
        <f>_xlfn.CONCAT(MONTH('Rates Database'!C9456),"-",'Rates Database'!B9456,"-",'Rates Database'!E9456,"-",'Rates Database'!G9456,"-",'Rates Database'!J9456)</f>
        <v>4-2021-National Grid-Residential-West Bridgewater Muni Agg Rate</v>
      </c>
      <c r="D9457" s="2">
        <f t="shared" si="147"/>
        <v>1</v>
      </c>
    </row>
    <row r="9458" spans="2:4" ht="13.8" x14ac:dyDescent="0.2">
      <c r="B9458" s="18">
        <v>9455</v>
      </c>
      <c r="C9458" s="2" t="str">
        <f>_xlfn.CONCAT(MONTH('Rates Database'!C9457),"-",'Rates Database'!B9457,"-",'Rates Database'!E9457,"-",'Rates Database'!G9457,"-",'Rates Database'!J9457)</f>
        <v>4-2021-Eversource_EMA-Residential-Boston Muni Agg Rate</v>
      </c>
      <c r="D9458" s="2">
        <f t="shared" si="147"/>
        <v>1</v>
      </c>
    </row>
    <row r="9459" spans="2:4" ht="13.8" x14ac:dyDescent="0.2">
      <c r="B9459" s="18">
        <v>9456</v>
      </c>
      <c r="C9459" s="2" t="str">
        <f>_xlfn.CONCAT(MONTH('Rates Database'!C9458),"-",'Rates Database'!B9458,"-",'Rates Database'!E9458,"-",'Rates Database'!G9458,"-",'Rates Database'!J9458)</f>
        <v>4-2021-National Grid-Residential-Millville Muni Agg Rate</v>
      </c>
      <c r="D9459" s="2">
        <f t="shared" si="147"/>
        <v>1</v>
      </c>
    </row>
    <row r="9460" spans="2:4" ht="13.8" x14ac:dyDescent="0.2">
      <c r="B9460" s="18">
        <v>9457</v>
      </c>
      <c r="C9460" s="2" t="str">
        <f>_xlfn.CONCAT(MONTH('Rates Database'!C9459),"-",'Rates Database'!B9459,"-",'Rates Database'!E9459,"-",'Rates Database'!G9459,"-",'Rates Database'!J9459)</f>
        <v>4-2021-National Grid-Residential-Worcester Muni Agg Rate</v>
      </c>
      <c r="D9460" s="2">
        <f t="shared" si="147"/>
        <v>1</v>
      </c>
    </row>
    <row r="9461" spans="2:4" ht="13.8" x14ac:dyDescent="0.2">
      <c r="B9461" s="18">
        <v>9458</v>
      </c>
      <c r="C9461" s="2" t="str">
        <f>_xlfn.CONCAT(MONTH('Rates Database'!C9460),"-",'Rates Database'!B9460,"-",'Rates Database'!E9460,"-",'Rates Database'!G9460,"-",'Rates Database'!J9460)</f>
        <v>4-2021-National Grid-Residential-Swampscott Muni Agg Rate</v>
      </c>
      <c r="D9461" s="2">
        <f t="shared" si="147"/>
        <v>1</v>
      </c>
    </row>
    <row r="9462" spans="2:4" ht="13.8" x14ac:dyDescent="0.2">
      <c r="B9462" s="18">
        <v>9459</v>
      </c>
      <c r="C9462" s="2" t="str">
        <f>_xlfn.CONCAT(MONTH('Rates Database'!C9461),"-",'Rates Database'!B9461,"-",'Rates Database'!E9461,"-",'Rates Database'!G9461,"-",'Rates Database'!J9461)</f>
        <v>4-2021-Eversource_EMA-Residential-Carlisle Muni Agg Rate</v>
      </c>
      <c r="D9462" s="2">
        <f t="shared" si="147"/>
        <v>1</v>
      </c>
    </row>
    <row r="9463" spans="2:4" ht="13.8" x14ac:dyDescent="0.2">
      <c r="B9463" s="18">
        <v>9460</v>
      </c>
      <c r="C9463" s="2" t="str">
        <f>_xlfn.CONCAT(MONTH('Rates Database'!C9462),"-",'Rates Database'!B9462,"-",'Rates Database'!E9462,"-",'Rates Database'!G9462,"-",'Rates Database'!J9462)</f>
        <v>4-2021-Eversource_EMA-Residential-Watertown Muni Agg Rate</v>
      </c>
      <c r="D9463" s="2">
        <f t="shared" si="147"/>
        <v>1</v>
      </c>
    </row>
    <row r="9464" spans="2:4" ht="13.8" x14ac:dyDescent="0.2">
      <c r="B9464" s="18">
        <v>9461</v>
      </c>
      <c r="C9464" s="2" t="str">
        <f>_xlfn.CONCAT(MONTH('Rates Database'!C9463),"-",'Rates Database'!B9463,"-",'Rates Database'!E9463,"-",'Rates Database'!G9463,"-",'Rates Database'!J9463)</f>
        <v>4-2021-National Grid-Residential-Medford Muni Agg Rate</v>
      </c>
      <c r="D9464" s="2">
        <f t="shared" si="147"/>
        <v>1</v>
      </c>
    </row>
    <row r="9465" spans="2:4" ht="13.8" x14ac:dyDescent="0.2">
      <c r="B9465" s="18">
        <v>9462</v>
      </c>
      <c r="C9465" s="2" t="str">
        <f>_xlfn.CONCAT(MONTH('Rates Database'!C9464),"-",'Rates Database'!B9464,"-",'Rates Database'!E9464,"-",'Rates Database'!G9464,"-",'Rates Database'!J9464)</f>
        <v>4-2021-Eversource_EMA-Residential-Natick Muni Agg Rate</v>
      </c>
      <c r="D9465" s="2">
        <f t="shared" si="147"/>
        <v>1</v>
      </c>
    </row>
    <row r="9466" spans="2:4" ht="13.8" x14ac:dyDescent="0.2">
      <c r="B9466" s="18">
        <v>9463</v>
      </c>
      <c r="C9466" s="2" t="str">
        <f>_xlfn.CONCAT(MONTH('Rates Database'!C9465),"-",'Rates Database'!B9465,"-",'Rates Database'!E9465,"-",'Rates Database'!G9465,"-",'Rates Database'!J9465)</f>
        <v>4-2021-Eversource_EMA-Residential-Sharon Muni Agg Rate</v>
      </c>
      <c r="D9466" s="2">
        <f t="shared" si="147"/>
        <v>1</v>
      </c>
    </row>
    <row r="9467" spans="2:4" ht="13.8" x14ac:dyDescent="0.2">
      <c r="B9467" s="18">
        <v>9464</v>
      </c>
      <c r="C9467" s="2" t="str">
        <f>_xlfn.CONCAT(MONTH('Rates Database'!C9466),"-",'Rates Database'!B9466,"-",'Rates Database'!E9466,"-",'Rates Database'!G9466,"-",'Rates Database'!J9466)</f>
        <v>4-2021-Eversource_EMA-Residential-Brookline Muni Agg Rate</v>
      </c>
      <c r="D9467" s="2">
        <f t="shared" si="147"/>
        <v>1</v>
      </c>
    </row>
    <row r="9468" spans="2:4" ht="13.8" x14ac:dyDescent="0.2">
      <c r="B9468" s="18">
        <v>9465</v>
      </c>
      <c r="C9468" s="2" t="str">
        <f>_xlfn.CONCAT(MONTH('Rates Database'!C9467),"-",'Rates Database'!B9467,"-",'Rates Database'!E9467,"-",'Rates Database'!G9467,"-",'Rates Database'!J9467)</f>
        <v>4-2021-Eversource_EMA-Residential-Lincoln Muni Agg Rate</v>
      </c>
      <c r="D9468" s="2">
        <f t="shared" si="147"/>
        <v>1</v>
      </c>
    </row>
    <row r="9469" spans="2:4" ht="13.8" x14ac:dyDescent="0.2">
      <c r="B9469" s="18">
        <v>9466</v>
      </c>
      <c r="C9469" s="2" t="str">
        <f>_xlfn.CONCAT(MONTH('Rates Database'!C9468),"-",'Rates Database'!B9468,"-",'Rates Database'!E9468,"-",'Rates Database'!G9468,"-",'Rates Database'!J9468)</f>
        <v>4-2021-Eversource_EMA-Residential-Cape Light Compact JPE Muni Agg Rate</v>
      </c>
      <c r="D9469" s="2">
        <f t="shared" si="147"/>
        <v>1</v>
      </c>
    </row>
    <row r="9470" spans="2:4" ht="13.8" x14ac:dyDescent="0.2">
      <c r="B9470" s="18">
        <v>9467</v>
      </c>
      <c r="C9470" s="2" t="str">
        <f>_xlfn.CONCAT(MONTH('Rates Database'!C9469),"-",'Rates Database'!B9469,"-",'Rates Database'!E9469,"-",'Rates Database'!G9469,"-",'Rates Database'!J9469)</f>
        <v>4-2021-National Grid-Residential-Lowell Muni Agg Rate</v>
      </c>
      <c r="D9470" s="2">
        <f t="shared" si="147"/>
        <v>1</v>
      </c>
    </row>
    <row r="9471" spans="2:4" ht="13.8" x14ac:dyDescent="0.2">
      <c r="B9471" s="18">
        <v>9468</v>
      </c>
      <c r="C9471" s="2" t="str">
        <f>_xlfn.CONCAT(MONTH('Rates Database'!C9470),"-",'Rates Database'!B9470,"-",'Rates Database'!E9470,"-",'Rates Database'!G9470,"-",'Rates Database'!J9470)</f>
        <v>4-2021-Eversource_EMA-Residential-Newton Muni Agg Rate</v>
      </c>
      <c r="D9471" s="2">
        <f t="shared" si="147"/>
        <v>1</v>
      </c>
    </row>
    <row r="9472" spans="2:4" ht="13.8" x14ac:dyDescent="0.2">
      <c r="B9472" s="18">
        <v>9469</v>
      </c>
      <c r="C9472" s="2" t="str">
        <f>_xlfn.CONCAT(MONTH('Rates Database'!C9471),"-",'Rates Database'!B9471,"-",'Rates Database'!E9471,"-",'Rates Database'!G9471,"-",'Rates Database'!J9471)</f>
        <v>5-2021-National Grid-Residential-Wendell Muni Agg Rate</v>
      </c>
      <c r="D9472" s="2">
        <f t="shared" si="147"/>
        <v>1</v>
      </c>
    </row>
    <row r="9473" spans="2:4" ht="13.8" x14ac:dyDescent="0.2">
      <c r="B9473" s="18">
        <v>9470</v>
      </c>
      <c r="C9473" s="2" t="str">
        <f>_xlfn.CONCAT(MONTH('Rates Database'!C9472),"-",'Rates Database'!B9472,"-",'Rates Database'!E9472,"-",'Rates Database'!G9472,"-",'Rates Database'!J9472)</f>
        <v>5-2021-National Grid-Residential-Billerica Muni Agg Rate</v>
      </c>
      <c r="D9473" s="2">
        <f t="shared" si="147"/>
        <v>1</v>
      </c>
    </row>
    <row r="9474" spans="2:4" ht="13.8" x14ac:dyDescent="0.2">
      <c r="B9474" s="18">
        <v>9471</v>
      </c>
      <c r="C9474" s="2" t="str">
        <f>_xlfn.CONCAT(MONTH('Rates Database'!C9473),"-",'Rates Database'!B9473,"-",'Rates Database'!E9473,"-",'Rates Database'!G9473,"-",'Rates Database'!J9473)</f>
        <v>5-2021-Eversource_WMA-Residential-Buckland Muni Agg Rate</v>
      </c>
      <c r="D9474" s="2">
        <f t="shared" si="147"/>
        <v>1</v>
      </c>
    </row>
    <row r="9475" spans="2:4" ht="13.8" x14ac:dyDescent="0.2">
      <c r="B9475" s="18">
        <v>9472</v>
      </c>
      <c r="C9475" s="2" t="str">
        <f>_xlfn.CONCAT(MONTH('Rates Database'!C9474),"-",'Rates Database'!B9474,"-",'Rates Database'!E9474,"-",'Rates Database'!G9474,"-",'Rates Database'!J9474)</f>
        <v>5-2021-National Grid-Residential-Charlemont Muni Agg Rate</v>
      </c>
      <c r="D9475" s="2">
        <f t="shared" si="147"/>
        <v>1</v>
      </c>
    </row>
    <row r="9476" spans="2:4" ht="13.8" x14ac:dyDescent="0.2">
      <c r="B9476" s="18">
        <v>9473</v>
      </c>
      <c r="C9476" s="2" t="str">
        <f>_xlfn.CONCAT(MONTH('Rates Database'!C9475),"-",'Rates Database'!B9475,"-",'Rates Database'!E9475,"-",'Rates Database'!G9475,"-",'Rates Database'!J9475)</f>
        <v>5-2021-Eversource_WMA-Residential-Colrain Muni Agg Rate</v>
      </c>
      <c r="D9476" s="2">
        <f t="shared" si="147"/>
        <v>1</v>
      </c>
    </row>
    <row r="9477" spans="2:4" ht="13.8" x14ac:dyDescent="0.2">
      <c r="B9477" s="18">
        <v>9474</v>
      </c>
      <c r="C9477" s="2" t="str">
        <f>_xlfn.CONCAT(MONTH('Rates Database'!C9476),"-",'Rates Database'!B9476,"-",'Rates Database'!E9476,"-",'Rates Database'!G9476,"-",'Rates Database'!J9476)</f>
        <v>5-2021-Eversource_WMA-Residential-Shelburne Muni Agg Rate</v>
      </c>
      <c r="D9477" s="2">
        <f t="shared" ref="D9477:D9540" si="148">COUNTIF($C$4:$C$10092,C9477)</f>
        <v>1</v>
      </c>
    </row>
    <row r="9478" spans="2:4" ht="13.8" x14ac:dyDescent="0.2">
      <c r="B9478" s="18">
        <v>9475</v>
      </c>
      <c r="C9478" s="2" t="str">
        <f>_xlfn.CONCAT(MONTH('Rates Database'!C9477),"-",'Rates Database'!B9477,"-",'Rates Database'!E9477,"-",'Rates Database'!G9477,"-",'Rates Database'!J9477)</f>
        <v>5-2021-National Grid-Residential-Marlborough Muni Agg Rate</v>
      </c>
      <c r="D9478" s="2">
        <f t="shared" si="148"/>
        <v>1</v>
      </c>
    </row>
    <row r="9479" spans="2:4" ht="13.8" x14ac:dyDescent="0.2">
      <c r="B9479" s="18">
        <v>9476</v>
      </c>
      <c r="C9479" s="2" t="str">
        <f>_xlfn.CONCAT(MONTH('Rates Database'!C9478),"-",'Rates Database'!B9478,"-",'Rates Database'!E9478,"-",'Rates Database'!G9478,"-",'Rates Database'!J9478)</f>
        <v>5-2021-National Grid-Residential-New Salem Muni Agg Rate</v>
      </c>
      <c r="D9479" s="2">
        <f t="shared" si="148"/>
        <v>1</v>
      </c>
    </row>
    <row r="9480" spans="2:4" ht="13.8" x14ac:dyDescent="0.2">
      <c r="B9480" s="18">
        <v>9477</v>
      </c>
      <c r="C9480" s="2" t="str">
        <f>_xlfn.CONCAT(MONTH('Rates Database'!C9479),"-",'Rates Database'!B9479,"-",'Rates Database'!E9479,"-",'Rates Database'!G9479,"-",'Rates Database'!J9479)</f>
        <v>5-2021-National Grid-Residential-Warwick Muni Agg Rate</v>
      </c>
      <c r="D9480" s="2">
        <f t="shared" si="148"/>
        <v>1</v>
      </c>
    </row>
    <row r="9481" spans="2:4" ht="13.8" x14ac:dyDescent="0.2">
      <c r="B9481" s="18">
        <v>9478</v>
      </c>
      <c r="C9481" s="2" t="str">
        <f>_xlfn.CONCAT(MONTH('Rates Database'!C9480),"-",'Rates Database'!B9480,"-",'Rates Database'!E9480,"-",'Rates Database'!G9480,"-",'Rates Database'!J9480)</f>
        <v>5-2021-Eversource_WMA-Residential-Whately Muni Agg Rate</v>
      </c>
      <c r="D9481" s="2">
        <f t="shared" si="148"/>
        <v>1</v>
      </c>
    </row>
    <row r="9482" spans="2:4" ht="13.8" x14ac:dyDescent="0.2">
      <c r="B9482" s="18">
        <v>9479</v>
      </c>
      <c r="C9482" s="2" t="str">
        <f>_xlfn.CONCAT(MONTH('Rates Database'!C9481),"-",'Rates Database'!B9481,"-",'Rates Database'!E9481,"-",'Rates Database'!G9481,"-",'Rates Database'!J9481)</f>
        <v>5-2021-National Grid-Residential-Webster Muni Agg Rate</v>
      </c>
      <c r="D9482" s="2">
        <f t="shared" si="148"/>
        <v>1</v>
      </c>
    </row>
    <row r="9483" spans="2:4" ht="13.8" x14ac:dyDescent="0.2">
      <c r="B9483" s="18">
        <v>9480</v>
      </c>
      <c r="C9483" s="2" t="str">
        <f>_xlfn.CONCAT(MONTH('Rates Database'!C9482),"-",'Rates Database'!B9482,"-",'Rates Database'!E9482,"-",'Rates Database'!G9482,"-",'Rates Database'!J9482)</f>
        <v>5-2021-Eversource_WMA-Residential-Deerfield Muni Agg Rate</v>
      </c>
      <c r="D9483" s="2">
        <f t="shared" si="148"/>
        <v>1</v>
      </c>
    </row>
    <row r="9484" spans="2:4" ht="13.8" x14ac:dyDescent="0.2">
      <c r="B9484" s="18">
        <v>9481</v>
      </c>
      <c r="C9484" s="2" t="str">
        <f>_xlfn.CONCAT(MONTH('Rates Database'!C9483),"-",'Rates Database'!B9483,"-",'Rates Database'!E9483,"-",'Rates Database'!G9483,"-",'Rates Database'!J9483)</f>
        <v>5-2021-Eversource_WMA-Residential-Huntington Muni Agg Rate</v>
      </c>
      <c r="D9484" s="2">
        <f t="shared" si="148"/>
        <v>1</v>
      </c>
    </row>
    <row r="9485" spans="2:4" ht="13.8" x14ac:dyDescent="0.2">
      <c r="B9485" s="18">
        <v>9482</v>
      </c>
      <c r="C9485" s="2" t="str">
        <f>_xlfn.CONCAT(MONTH('Rates Database'!C9484),"-",'Rates Database'!B9484,"-",'Rates Database'!E9484,"-",'Rates Database'!G9484,"-",'Rates Database'!J9484)</f>
        <v>5-2021-Eversource_WMA-Residential-Northfield Muni Agg Rate</v>
      </c>
      <c r="D9485" s="2">
        <f t="shared" si="148"/>
        <v>1</v>
      </c>
    </row>
    <row r="9486" spans="2:4" ht="13.8" x14ac:dyDescent="0.2">
      <c r="B9486" s="18">
        <v>9483</v>
      </c>
      <c r="C9486" s="2" t="str">
        <f>_xlfn.CONCAT(MONTH('Rates Database'!C9485),"-",'Rates Database'!B9485,"-",'Rates Database'!E9485,"-",'Rates Database'!G9485,"-",'Rates Database'!J9485)</f>
        <v>5-2021-Eversource_WMA-Residential-Becket Muni Agg Rate</v>
      </c>
      <c r="D9486" s="2">
        <f t="shared" si="148"/>
        <v>1</v>
      </c>
    </row>
    <row r="9487" spans="2:4" ht="13.8" x14ac:dyDescent="0.2">
      <c r="B9487" s="18">
        <v>9484</v>
      </c>
      <c r="C9487" s="2" t="str">
        <f>_xlfn.CONCAT(MONTH('Rates Database'!C9486),"-",'Rates Database'!B9486,"-",'Rates Database'!E9486,"-",'Rates Database'!G9486,"-",'Rates Database'!J9486)</f>
        <v>5-2021-Eversource_WMA-Residential-Dalton Muni Agg Rate</v>
      </c>
      <c r="D9487" s="2">
        <f t="shared" si="148"/>
        <v>1</v>
      </c>
    </row>
    <row r="9488" spans="2:4" ht="13.8" x14ac:dyDescent="0.2">
      <c r="B9488" s="18">
        <v>9485</v>
      </c>
      <c r="C9488" s="2" t="str">
        <f>_xlfn.CONCAT(MONTH('Rates Database'!C9487),"-",'Rates Database'!B9487,"-",'Rates Database'!E9487,"-",'Rates Database'!G9487,"-",'Rates Database'!J9487)</f>
        <v>5-2021-Eversource_WMA-Residential-Pittsfield Muni Agg Rate</v>
      </c>
      <c r="D9488" s="2">
        <f t="shared" si="148"/>
        <v>1</v>
      </c>
    </row>
    <row r="9489" spans="2:4" ht="13.8" x14ac:dyDescent="0.2">
      <c r="B9489" s="18">
        <v>9486</v>
      </c>
      <c r="C9489" s="2" t="str">
        <f>_xlfn.CONCAT(MONTH('Rates Database'!C9488),"-",'Rates Database'!B9488,"-",'Rates Database'!E9488,"-",'Rates Database'!G9488,"-",'Rates Database'!J9488)</f>
        <v>5-2021-Eversource_WMA-Residential-West Springfield Muni Agg Rate</v>
      </c>
      <c r="D9489" s="2">
        <f t="shared" si="148"/>
        <v>1</v>
      </c>
    </row>
    <row r="9490" spans="2:4" ht="13.8" x14ac:dyDescent="0.2">
      <c r="B9490" s="18">
        <v>9487</v>
      </c>
      <c r="C9490" s="2" t="str">
        <f>_xlfn.CONCAT(MONTH('Rates Database'!C9489),"-",'Rates Database'!B9489,"-",'Rates Database'!E9489,"-",'Rates Database'!G9489,"-",'Rates Database'!J9489)</f>
        <v>5-2021-Eversource_WMA-Residential-Lanesborough Muni Agg Rate</v>
      </c>
      <c r="D9490" s="2">
        <f t="shared" si="148"/>
        <v>1</v>
      </c>
    </row>
    <row r="9491" spans="2:4" ht="13.8" x14ac:dyDescent="0.2">
      <c r="B9491" s="18">
        <v>9488</v>
      </c>
      <c r="C9491" s="2" t="str">
        <f>_xlfn.CONCAT(MONTH('Rates Database'!C9490),"-",'Rates Database'!B9490,"-",'Rates Database'!E9490,"-",'Rates Database'!G9490,"-",'Rates Database'!J9490)</f>
        <v>5-2021-National Grid-Residential-Florida Muni Agg Rate</v>
      </c>
      <c r="D9491" s="2">
        <f t="shared" si="148"/>
        <v>1</v>
      </c>
    </row>
    <row r="9492" spans="2:4" ht="13.8" x14ac:dyDescent="0.2">
      <c r="B9492" s="18">
        <v>9489</v>
      </c>
      <c r="C9492" s="2" t="str">
        <f>_xlfn.CONCAT(MONTH('Rates Database'!C9491),"-",'Rates Database'!B9491,"-",'Rates Database'!E9491,"-",'Rates Database'!G9491,"-",'Rates Database'!J9491)</f>
        <v>5-2021-Eversource_EMA-Residential-Plymouth Muni Agg Rate</v>
      </c>
      <c r="D9492" s="2">
        <f t="shared" si="148"/>
        <v>1</v>
      </c>
    </row>
    <row r="9493" spans="2:4" ht="13.8" x14ac:dyDescent="0.2">
      <c r="B9493" s="18">
        <v>9490</v>
      </c>
      <c r="C9493" s="2" t="str">
        <f>_xlfn.CONCAT(MONTH('Rates Database'!C9492),"-",'Rates Database'!B9492,"-",'Rates Database'!E9492,"-",'Rates Database'!G9492,"-",'Rates Database'!J9492)</f>
        <v>5-2021-Eversource_WMA-Residential-Greenfield Muni Agg Rate</v>
      </c>
      <c r="D9493" s="2">
        <f t="shared" si="148"/>
        <v>1</v>
      </c>
    </row>
    <row r="9494" spans="2:4" ht="13.8" x14ac:dyDescent="0.2">
      <c r="B9494" s="18">
        <v>9491</v>
      </c>
      <c r="C9494" s="2" t="str">
        <f>_xlfn.CONCAT(MONTH('Rates Database'!C9493),"-",'Rates Database'!B9493,"-",'Rates Database'!E9493,"-",'Rates Database'!G9493,"-",'Rates Database'!J9493)</f>
        <v>5-2021-Eversource_WMA-Residential-Hatfield Muni Agg Rate</v>
      </c>
      <c r="D9494" s="2">
        <f t="shared" si="148"/>
        <v>1</v>
      </c>
    </row>
    <row r="9495" spans="2:4" ht="13.8" x14ac:dyDescent="0.2">
      <c r="B9495" s="18">
        <v>9492</v>
      </c>
      <c r="C9495" s="2" t="str">
        <f>_xlfn.CONCAT(MONTH('Rates Database'!C9494),"-",'Rates Database'!B9494,"-",'Rates Database'!E9494,"-",'Rates Database'!G9494,"-",'Rates Database'!J9494)</f>
        <v>5-2021-Eversource_EMA-Residential-Walpole Muni Agg Rate</v>
      </c>
      <c r="D9495" s="2">
        <f t="shared" si="148"/>
        <v>1</v>
      </c>
    </row>
    <row r="9496" spans="2:4" ht="13.8" x14ac:dyDescent="0.2">
      <c r="B9496" s="18">
        <v>9493</v>
      </c>
      <c r="C9496" s="2" t="str">
        <f>_xlfn.CONCAT(MONTH('Rates Database'!C9495),"-",'Rates Database'!B9495,"-",'Rates Database'!E9495,"-",'Rates Database'!G9495,"-",'Rates Database'!J9495)</f>
        <v>5-2021-National Grid-Residential-Adams Muni Agg Rate</v>
      </c>
      <c r="D9496" s="2">
        <f t="shared" si="148"/>
        <v>1</v>
      </c>
    </row>
    <row r="9497" spans="2:4" ht="13.8" x14ac:dyDescent="0.2">
      <c r="B9497" s="18">
        <v>9494</v>
      </c>
      <c r="C9497" s="2" t="str">
        <f>_xlfn.CONCAT(MONTH('Rates Database'!C9496),"-",'Rates Database'!B9496,"-",'Rates Database'!E9496,"-",'Rates Database'!G9496,"-",'Rates Database'!J9496)</f>
        <v>5-2021-Eversource_WMA-Residential-Cheshire Muni Agg Rate</v>
      </c>
      <c r="D9497" s="2">
        <f t="shared" si="148"/>
        <v>1</v>
      </c>
    </row>
    <row r="9498" spans="2:4" ht="13.8" x14ac:dyDescent="0.2">
      <c r="B9498" s="18">
        <v>9495</v>
      </c>
      <c r="C9498" s="2" t="str">
        <f>_xlfn.CONCAT(MONTH('Rates Database'!C9497),"-",'Rates Database'!B9497,"-",'Rates Database'!E9497,"-",'Rates Database'!G9497,"-",'Rates Database'!J9497)</f>
        <v>5-2021-National Grid-Residential-Clarksburg Muni Agg Rate</v>
      </c>
      <c r="D9498" s="2">
        <f t="shared" si="148"/>
        <v>1</v>
      </c>
    </row>
    <row r="9499" spans="2:4" ht="13.8" x14ac:dyDescent="0.2">
      <c r="B9499" s="18">
        <v>9496</v>
      </c>
      <c r="C9499" s="2" t="str">
        <f>_xlfn.CONCAT(MONTH('Rates Database'!C9498),"-",'Rates Database'!B9498,"-",'Rates Database'!E9498,"-",'Rates Database'!G9498,"-",'Rates Database'!J9498)</f>
        <v>5-2021-Eversource_WMA-Residential-Lenox Muni Agg Rate</v>
      </c>
      <c r="D9499" s="2">
        <f t="shared" si="148"/>
        <v>1</v>
      </c>
    </row>
    <row r="9500" spans="2:4" ht="13.8" x14ac:dyDescent="0.2">
      <c r="B9500" s="18">
        <v>9497</v>
      </c>
      <c r="C9500" s="2" t="str">
        <f>_xlfn.CONCAT(MONTH('Rates Database'!C9499),"-",'Rates Database'!B9499,"-",'Rates Database'!E9499,"-",'Rates Database'!G9499,"-",'Rates Database'!J9499)</f>
        <v>5-2021-National Grid-Residential-Monterey Muni Agg Rate</v>
      </c>
      <c r="D9500" s="2">
        <f t="shared" si="148"/>
        <v>1</v>
      </c>
    </row>
    <row r="9501" spans="2:4" ht="13.8" x14ac:dyDescent="0.2">
      <c r="B9501" s="18">
        <v>9498</v>
      </c>
      <c r="C9501" s="2" t="str">
        <f>_xlfn.CONCAT(MONTH('Rates Database'!C9500),"-",'Rates Database'!B9500,"-",'Rates Database'!E9500,"-",'Rates Database'!G9500,"-",'Rates Database'!J9500)</f>
        <v>5-2021-National Grid-Residential-New Marlborough Muni Agg Rate</v>
      </c>
      <c r="D9501" s="2">
        <f t="shared" si="148"/>
        <v>1</v>
      </c>
    </row>
    <row r="9502" spans="2:4" ht="13.8" x14ac:dyDescent="0.2">
      <c r="B9502" s="18">
        <v>9499</v>
      </c>
      <c r="C9502" s="2" t="str">
        <f>_xlfn.CONCAT(MONTH('Rates Database'!C9501),"-",'Rates Database'!B9501,"-",'Rates Database'!E9501,"-",'Rates Database'!G9501,"-",'Rates Database'!J9501)</f>
        <v>5-2021-National Grid-Residential-North Adams Muni Agg Rate</v>
      </c>
      <c r="D9502" s="2">
        <f t="shared" si="148"/>
        <v>1</v>
      </c>
    </row>
    <row r="9503" spans="2:4" ht="13.8" x14ac:dyDescent="0.2">
      <c r="B9503" s="18">
        <v>9500</v>
      </c>
      <c r="C9503" s="2" t="str">
        <f>_xlfn.CONCAT(MONTH('Rates Database'!C9502),"-",'Rates Database'!B9502,"-",'Rates Database'!E9502,"-",'Rates Database'!G9502,"-",'Rates Database'!J9502)</f>
        <v>5-2021-National Grid-Residential-Sheffield Muni Agg Rate</v>
      </c>
      <c r="D9503" s="2">
        <f t="shared" si="148"/>
        <v>1</v>
      </c>
    </row>
    <row r="9504" spans="2:4" ht="13.8" x14ac:dyDescent="0.2">
      <c r="B9504" s="18">
        <v>9501</v>
      </c>
      <c r="C9504" s="2" t="str">
        <f>_xlfn.CONCAT(MONTH('Rates Database'!C9503),"-",'Rates Database'!B9503,"-",'Rates Database'!E9503,"-",'Rates Database'!G9503,"-",'Rates Database'!J9503)</f>
        <v>5-2021-National Grid-Residential-West Stockbridge Muni Agg Rate</v>
      </c>
      <c r="D9504" s="2">
        <f t="shared" si="148"/>
        <v>1</v>
      </c>
    </row>
    <row r="9505" spans="2:4" ht="13.8" x14ac:dyDescent="0.2">
      <c r="B9505" s="18">
        <v>9502</v>
      </c>
      <c r="C9505" s="2" t="str">
        <f>_xlfn.CONCAT(MONTH('Rates Database'!C9504),"-",'Rates Database'!B9504,"-",'Rates Database'!E9504,"-",'Rates Database'!G9504,"-",'Rates Database'!J9504)</f>
        <v>5-2021-National Grid-Residential-Lancaster Muni Agg Rate</v>
      </c>
      <c r="D9505" s="2">
        <f t="shared" si="148"/>
        <v>1</v>
      </c>
    </row>
    <row r="9506" spans="2:4" ht="13.8" x14ac:dyDescent="0.2">
      <c r="B9506" s="18">
        <v>9503</v>
      </c>
      <c r="C9506" s="2" t="str">
        <f>_xlfn.CONCAT(MONTH('Rates Database'!C9505),"-",'Rates Database'!B9505,"-",'Rates Database'!E9505,"-",'Rates Database'!G9505,"-",'Rates Database'!J9505)</f>
        <v>5-2021-National Grid-Residential-Chelmsford Muni Agg Rate</v>
      </c>
      <c r="D9506" s="2">
        <f t="shared" si="148"/>
        <v>1</v>
      </c>
    </row>
    <row r="9507" spans="2:4" ht="13.8" x14ac:dyDescent="0.2">
      <c r="B9507" s="18">
        <v>9504</v>
      </c>
      <c r="C9507" s="2" t="str">
        <f>_xlfn.CONCAT(MONTH('Rates Database'!C9506),"-",'Rates Database'!B9506,"-",'Rates Database'!E9506,"-",'Rates Database'!G9506,"-",'Rates Database'!J9506)</f>
        <v>5-2021-Eversource_WMA-Residential-Leverett Muni Agg Rate</v>
      </c>
      <c r="D9507" s="2">
        <f t="shared" si="148"/>
        <v>1</v>
      </c>
    </row>
    <row r="9508" spans="2:4" ht="13.8" x14ac:dyDescent="0.2">
      <c r="B9508" s="18">
        <v>9505</v>
      </c>
      <c r="C9508" s="2" t="str">
        <f>_xlfn.CONCAT(MONTH('Rates Database'!C9507),"-",'Rates Database'!B9507,"-",'Rates Database'!E9507,"-",'Rates Database'!G9507,"-",'Rates Database'!J9507)</f>
        <v>5-2021-Eversource_WMA-Residential-Hadley Muni Agg Rate</v>
      </c>
      <c r="D9508" s="2">
        <f t="shared" si="148"/>
        <v>1</v>
      </c>
    </row>
    <row r="9509" spans="2:4" ht="13.8" x14ac:dyDescent="0.2">
      <c r="B9509" s="18">
        <v>9506</v>
      </c>
      <c r="C9509" s="2" t="str">
        <f>_xlfn.CONCAT(MONTH('Rates Database'!C9508),"-",'Rates Database'!B9508,"-",'Rates Database'!E9508,"-",'Rates Database'!G9508,"-",'Rates Database'!J9508)</f>
        <v>5-2021-Eversource_WMA-Residential-Sandisfield Muni Agg Rate</v>
      </c>
      <c r="D9509" s="2">
        <f t="shared" si="148"/>
        <v>1</v>
      </c>
    </row>
    <row r="9510" spans="2:4" ht="13.8" x14ac:dyDescent="0.2">
      <c r="B9510" s="18">
        <v>9507</v>
      </c>
      <c r="C9510" s="2" t="str">
        <f>_xlfn.CONCAT(MONTH('Rates Database'!C9509),"-",'Rates Database'!B9509,"-",'Rates Database'!E9509,"-",'Rates Database'!G9509,"-",'Rates Database'!J9509)</f>
        <v>5-2021-National Grid-Residential-Great Barrington Muni Agg Rate</v>
      </c>
      <c r="D9510" s="2">
        <f t="shared" si="148"/>
        <v>1</v>
      </c>
    </row>
    <row r="9511" spans="2:4" ht="13.8" x14ac:dyDescent="0.2">
      <c r="B9511" s="18">
        <v>9508</v>
      </c>
      <c r="C9511" s="2" t="str">
        <f>_xlfn.CONCAT(MONTH('Rates Database'!C9510),"-",'Rates Database'!B9510,"-",'Rates Database'!E9510,"-",'Rates Database'!G9510,"-",'Rates Database'!J9510)</f>
        <v>5-2021-Eversource_EMA-Residential-Plympton Muni Agg Rate</v>
      </c>
      <c r="D9511" s="2">
        <f t="shared" si="148"/>
        <v>1</v>
      </c>
    </row>
    <row r="9512" spans="2:4" ht="13.8" x14ac:dyDescent="0.2">
      <c r="B9512" s="18">
        <v>9509</v>
      </c>
      <c r="C9512" s="2" t="str">
        <f>_xlfn.CONCAT(MONTH('Rates Database'!C9511),"-",'Rates Database'!B9511,"-",'Rates Database'!E9511,"-",'Rates Database'!G9511,"-",'Rates Database'!J9511)</f>
        <v>5-2021-Eversource_EMA-Residential-Cambridge Muni Agg Rate</v>
      </c>
      <c r="D9512" s="2">
        <f t="shared" si="148"/>
        <v>1</v>
      </c>
    </row>
    <row r="9513" spans="2:4" ht="13.8" x14ac:dyDescent="0.2">
      <c r="B9513" s="18">
        <v>9510</v>
      </c>
      <c r="C9513" s="2" t="str">
        <f>_xlfn.CONCAT(MONTH('Rates Database'!C9512),"-",'Rates Database'!B9512,"-",'Rates Database'!E9512,"-",'Rates Database'!G9512,"-",'Rates Database'!J9512)</f>
        <v>5-2021-National Grid-Residential-Williamsburg Muni Agg Rate</v>
      </c>
      <c r="D9513" s="2">
        <f t="shared" si="148"/>
        <v>1</v>
      </c>
    </row>
    <row r="9514" spans="2:4" ht="13.8" x14ac:dyDescent="0.2">
      <c r="B9514" s="18">
        <v>9511</v>
      </c>
      <c r="C9514" s="2" t="str">
        <f>_xlfn.CONCAT(MONTH('Rates Database'!C9513),"-",'Rates Database'!B9513,"-",'Rates Database'!E9513,"-",'Rates Database'!G9513,"-",'Rates Database'!J9513)</f>
        <v>5-2021-National Grid-Residential-Easton Muni Agg Rate</v>
      </c>
      <c r="D9514" s="2">
        <f t="shared" si="148"/>
        <v>1</v>
      </c>
    </row>
    <row r="9515" spans="2:4" ht="13.8" x14ac:dyDescent="0.2">
      <c r="B9515" s="18">
        <v>9512</v>
      </c>
      <c r="C9515" s="2" t="str">
        <f>_xlfn.CONCAT(MONTH('Rates Database'!C9514),"-",'Rates Database'!B9514,"-",'Rates Database'!E9514,"-",'Rates Database'!G9514,"-",'Rates Database'!J9514)</f>
        <v>5-2021-Eversource_WMA-Residential-Conway Muni Agg Rate</v>
      </c>
      <c r="D9515" s="2">
        <f t="shared" si="148"/>
        <v>1</v>
      </c>
    </row>
    <row r="9516" spans="2:4" ht="13.8" x14ac:dyDescent="0.2">
      <c r="B9516" s="18">
        <v>9513</v>
      </c>
      <c r="C9516" s="2" t="str">
        <f>_xlfn.CONCAT(MONTH('Rates Database'!C9515),"-",'Rates Database'!B9515,"-",'Rates Database'!E9515,"-",'Rates Database'!G9515,"-",'Rates Database'!J9515)</f>
        <v>5-2021-Eversource_WMA-Residential-Gill Muni Agg Rate</v>
      </c>
      <c r="D9516" s="2">
        <f t="shared" si="148"/>
        <v>1</v>
      </c>
    </row>
    <row r="9517" spans="2:4" ht="13.8" x14ac:dyDescent="0.2">
      <c r="B9517" s="18">
        <v>9514</v>
      </c>
      <c r="C9517" s="2" t="str">
        <f>_xlfn.CONCAT(MONTH('Rates Database'!C9516),"-",'Rates Database'!B9516,"-",'Rates Database'!E9516,"-",'Rates Database'!G9516,"-",'Rates Database'!J9516)</f>
        <v>5-2021-Eversource_WMA-Residential-Sunderland Muni Agg Rate</v>
      </c>
      <c r="D9517" s="2">
        <f t="shared" si="148"/>
        <v>1</v>
      </c>
    </row>
    <row r="9518" spans="2:4" ht="13.8" x14ac:dyDescent="0.2">
      <c r="B9518" s="18">
        <v>9515</v>
      </c>
      <c r="C9518" s="2" t="str">
        <f>_xlfn.CONCAT(MONTH('Rates Database'!C9517),"-",'Rates Database'!B9517,"-",'Rates Database'!E9517,"-",'Rates Database'!G9517,"-",'Rates Database'!J9517)</f>
        <v>5-2021-National Grid-Residential-Winchendon Muni Agg Rate</v>
      </c>
      <c r="D9518" s="2">
        <f t="shared" si="148"/>
        <v>1</v>
      </c>
    </row>
    <row r="9519" spans="2:4" ht="13.8" x14ac:dyDescent="0.2">
      <c r="B9519" s="18">
        <v>9516</v>
      </c>
      <c r="C9519" s="2" t="str">
        <f>_xlfn.CONCAT(MONTH('Rates Database'!C9518),"-",'Rates Database'!B9518,"-",'Rates Database'!E9518,"-",'Rates Database'!G9518,"-",'Rates Database'!J9518)</f>
        <v>5-2021-National Grid-Residential-Charlton Muni Agg Rate</v>
      </c>
      <c r="D9519" s="2">
        <f t="shared" si="148"/>
        <v>1</v>
      </c>
    </row>
    <row r="9520" spans="2:4" ht="13.8" x14ac:dyDescent="0.2">
      <c r="B9520" s="18">
        <v>9517</v>
      </c>
      <c r="C9520" s="2" t="str">
        <f>_xlfn.CONCAT(MONTH('Rates Database'!C9519),"-",'Rates Database'!B9519,"-",'Rates Database'!E9519,"-",'Rates Database'!G9519,"-",'Rates Database'!J9519)</f>
        <v>5-2021-National Grid-Residential-Millbury Muni Agg Rate</v>
      </c>
      <c r="D9520" s="2">
        <f t="shared" si="148"/>
        <v>1</v>
      </c>
    </row>
    <row r="9521" spans="2:4" ht="13.8" x14ac:dyDescent="0.2">
      <c r="B9521" s="18">
        <v>9518</v>
      </c>
      <c r="C9521" s="2" t="str">
        <f>_xlfn.CONCAT(MONTH('Rates Database'!C9520),"-",'Rates Database'!B9520,"-",'Rates Database'!E9520,"-",'Rates Database'!G9520,"-",'Rates Database'!J9520)</f>
        <v>5-2021-National Grid-Residential-Oxford Muni Agg Rate</v>
      </c>
      <c r="D9521" s="2">
        <f t="shared" si="148"/>
        <v>1</v>
      </c>
    </row>
    <row r="9522" spans="2:4" ht="13.8" x14ac:dyDescent="0.2">
      <c r="B9522" s="18">
        <v>9519</v>
      </c>
      <c r="C9522" s="2" t="str">
        <f>_xlfn.CONCAT(MONTH('Rates Database'!C9521),"-",'Rates Database'!B9521,"-",'Rates Database'!E9521,"-",'Rates Database'!G9521,"-",'Rates Database'!J9521)</f>
        <v>5-2021-Eversource_EMA-Residential-Holliston Muni Agg Rate</v>
      </c>
      <c r="D9522" s="2">
        <f t="shared" si="148"/>
        <v>1</v>
      </c>
    </row>
    <row r="9523" spans="2:4" ht="13.8" x14ac:dyDescent="0.2">
      <c r="B9523" s="18">
        <v>9520</v>
      </c>
      <c r="C9523" s="2" t="str">
        <f>_xlfn.CONCAT(MONTH('Rates Database'!C9522),"-",'Rates Database'!B9522,"-",'Rates Database'!E9522,"-",'Rates Database'!G9522,"-",'Rates Database'!J9522)</f>
        <v>5-2021-National Grid-Residential-Auburn Muni Agg Rate</v>
      </c>
      <c r="D9523" s="2">
        <f t="shared" si="148"/>
        <v>1</v>
      </c>
    </row>
    <row r="9524" spans="2:4" ht="13.8" x14ac:dyDescent="0.2">
      <c r="B9524" s="18">
        <v>9521</v>
      </c>
      <c r="C9524" s="2" t="str">
        <f>_xlfn.CONCAT(MONTH('Rates Database'!C9523),"-",'Rates Database'!B9523,"-",'Rates Database'!E9523,"-",'Rates Database'!G9523,"-",'Rates Database'!J9523)</f>
        <v>5-2021-Eversource_EMA-Residential-Stoneham Muni Agg Rate</v>
      </c>
      <c r="D9524" s="2">
        <f t="shared" si="148"/>
        <v>1</v>
      </c>
    </row>
    <row r="9525" spans="2:4" ht="13.8" x14ac:dyDescent="0.2">
      <c r="B9525" s="18">
        <v>9522</v>
      </c>
      <c r="C9525" s="2" t="str">
        <f>_xlfn.CONCAT(MONTH('Rates Database'!C9524),"-",'Rates Database'!B9524,"-",'Rates Database'!E9524,"-",'Rates Database'!G9524,"-",'Rates Database'!J9524)</f>
        <v>5-2021-National Grid-Residential-Foxborough Muni Agg Rate</v>
      </c>
      <c r="D9525" s="2">
        <f t="shared" si="148"/>
        <v>1</v>
      </c>
    </row>
    <row r="9526" spans="2:4" ht="13.8" x14ac:dyDescent="0.2">
      <c r="B9526" s="18">
        <v>9523</v>
      </c>
      <c r="C9526" s="2" t="str">
        <f>_xlfn.CONCAT(MONTH('Rates Database'!C9525),"-",'Rates Database'!B9525,"-",'Rates Database'!E9525,"-",'Rates Database'!G9525,"-",'Rates Database'!J9525)</f>
        <v>5-2021-National Grid-Residential-Orange Muni Agg Rate</v>
      </c>
      <c r="D9526" s="2">
        <f t="shared" si="148"/>
        <v>1</v>
      </c>
    </row>
    <row r="9527" spans="2:4" ht="13.8" x14ac:dyDescent="0.2">
      <c r="B9527" s="18">
        <v>9524</v>
      </c>
      <c r="C9527" s="2" t="str">
        <f>_xlfn.CONCAT(MONTH('Rates Database'!C9526),"-",'Rates Database'!B9526,"-",'Rates Database'!E9526,"-",'Rates Database'!G9526,"-",'Rates Database'!J9526)</f>
        <v>5-2021-Eversource_EMA-Residential-Ashland Muni Agg Rate</v>
      </c>
      <c r="D9527" s="2">
        <f t="shared" si="148"/>
        <v>1</v>
      </c>
    </row>
    <row r="9528" spans="2:4" ht="13.8" x14ac:dyDescent="0.2">
      <c r="B9528" s="18">
        <v>9525</v>
      </c>
      <c r="C9528" s="2" t="str">
        <f>_xlfn.CONCAT(MONTH('Rates Database'!C9527),"-",'Rates Database'!B9527,"-",'Rates Database'!E9527,"-",'Rates Database'!G9527,"-",'Rates Database'!J9527)</f>
        <v>5-2021-National Grid-Residential-Westborough Muni Agg Rate</v>
      </c>
      <c r="D9528" s="2">
        <f t="shared" si="148"/>
        <v>1</v>
      </c>
    </row>
    <row r="9529" spans="2:4" ht="13.8" x14ac:dyDescent="0.2">
      <c r="B9529" s="18">
        <v>9526</v>
      </c>
      <c r="C9529" s="2" t="str">
        <f>_xlfn.CONCAT(MONTH('Rates Database'!C9528),"-",'Rates Database'!B9528,"-",'Rates Database'!E9528,"-",'Rates Database'!G9528,"-",'Rates Database'!J9528)</f>
        <v>5-2021-Unitil-Residential-Ashby Muni Agg Rate</v>
      </c>
      <c r="D9529" s="2">
        <f t="shared" si="148"/>
        <v>1</v>
      </c>
    </row>
    <row r="9530" spans="2:4" ht="13.8" x14ac:dyDescent="0.2">
      <c r="B9530" s="18">
        <v>9527</v>
      </c>
      <c r="C9530" s="2" t="str">
        <f>_xlfn.CONCAT(MONTH('Rates Database'!C9529),"-",'Rates Database'!B9529,"-",'Rates Database'!E9529,"-",'Rates Database'!G9529,"-",'Rates Database'!J9529)</f>
        <v>5-2021-Eversource_EMA-Residential-Acushnet Muni Agg Rate</v>
      </c>
      <c r="D9530" s="2">
        <f t="shared" si="148"/>
        <v>1</v>
      </c>
    </row>
    <row r="9531" spans="2:4" ht="13.8" x14ac:dyDescent="0.2">
      <c r="B9531" s="18">
        <v>9528</v>
      </c>
      <c r="C9531" s="2" t="str">
        <f>_xlfn.CONCAT(MONTH('Rates Database'!C9530),"-",'Rates Database'!B9530,"-",'Rates Database'!E9530,"-",'Rates Database'!G9530,"-",'Rates Database'!J9530)</f>
        <v>5-2021-National Grid-Residential-Attleboro Muni Agg Rate</v>
      </c>
      <c r="D9531" s="2">
        <f t="shared" si="148"/>
        <v>1</v>
      </c>
    </row>
    <row r="9532" spans="2:4" ht="13.8" x14ac:dyDescent="0.2">
      <c r="B9532" s="18">
        <v>9529</v>
      </c>
      <c r="C9532" s="2" t="str">
        <f>_xlfn.CONCAT(MONTH('Rates Database'!C9531),"-",'Rates Database'!B9531,"-",'Rates Database'!E9531,"-",'Rates Database'!G9531,"-",'Rates Database'!J9531)</f>
        <v>5-2021-Eversource_EMA-Residential-Dartmouth Muni Agg Rate</v>
      </c>
      <c r="D9532" s="2">
        <f t="shared" si="148"/>
        <v>1</v>
      </c>
    </row>
    <row r="9533" spans="2:4" ht="13.8" x14ac:dyDescent="0.2">
      <c r="B9533" s="18">
        <v>9530</v>
      </c>
      <c r="C9533" s="2" t="str">
        <f>_xlfn.CONCAT(MONTH('Rates Database'!C9532),"-",'Rates Database'!B9532,"-",'Rates Database'!E9532,"-",'Rates Database'!G9532,"-",'Rates Database'!J9532)</f>
        <v>5-2021-National Grid-Residential-Dighton Muni Agg Rate</v>
      </c>
      <c r="D9533" s="2">
        <f t="shared" si="148"/>
        <v>1</v>
      </c>
    </row>
    <row r="9534" spans="2:4" ht="13.8" x14ac:dyDescent="0.2">
      <c r="B9534" s="18">
        <v>9531</v>
      </c>
      <c r="C9534" s="2" t="str">
        <f>_xlfn.CONCAT(MONTH('Rates Database'!C9533),"-",'Rates Database'!B9533,"-",'Rates Database'!E9533,"-",'Rates Database'!G9533,"-",'Rates Database'!J9533)</f>
        <v>5-2021-National Grid-Residential-Douglas Muni Agg Rate</v>
      </c>
      <c r="D9534" s="2">
        <f t="shared" si="148"/>
        <v>1</v>
      </c>
    </row>
    <row r="9535" spans="2:4" ht="13.8" x14ac:dyDescent="0.2">
      <c r="B9535" s="18">
        <v>9532</v>
      </c>
      <c r="C9535" s="2" t="str">
        <f>_xlfn.CONCAT(MONTH('Rates Database'!C9534),"-",'Rates Database'!B9534,"-",'Rates Database'!E9534,"-",'Rates Database'!G9534,"-",'Rates Database'!J9534)</f>
        <v>5-2021-Eversource_EMA-Residential-Carver Muni Agg Rate</v>
      </c>
      <c r="D9535" s="2">
        <f t="shared" si="148"/>
        <v>1</v>
      </c>
    </row>
    <row r="9536" spans="2:4" ht="13.8" x14ac:dyDescent="0.2">
      <c r="B9536" s="18">
        <v>9533</v>
      </c>
      <c r="C9536" s="2" t="str">
        <f>_xlfn.CONCAT(MONTH('Rates Database'!C9535),"-",'Rates Database'!B9535,"-",'Rates Database'!E9535,"-",'Rates Database'!G9535,"-",'Rates Database'!J9535)</f>
        <v>5-2021-National Grid-Residential-Dracut Muni Agg Rate</v>
      </c>
      <c r="D9536" s="2">
        <f t="shared" si="148"/>
        <v>1</v>
      </c>
    </row>
    <row r="9537" spans="2:4" ht="13.8" x14ac:dyDescent="0.2">
      <c r="B9537" s="18">
        <v>9534</v>
      </c>
      <c r="C9537" s="2" t="str">
        <f>_xlfn.CONCAT(MONTH('Rates Database'!C9536),"-",'Rates Database'!B9536,"-",'Rates Database'!E9536,"-",'Rates Database'!G9536,"-",'Rates Database'!J9536)</f>
        <v>5-2021-National Grid-Residential-Fall River Muni Agg Rate</v>
      </c>
      <c r="D9537" s="2">
        <f t="shared" si="148"/>
        <v>1</v>
      </c>
    </row>
    <row r="9538" spans="2:4" ht="13.8" x14ac:dyDescent="0.2">
      <c r="B9538" s="18">
        <v>9535</v>
      </c>
      <c r="C9538" s="2" t="str">
        <f>_xlfn.CONCAT(MONTH('Rates Database'!C9537),"-",'Rates Database'!B9537,"-",'Rates Database'!E9537,"-",'Rates Database'!G9537,"-",'Rates Database'!J9537)</f>
        <v>5-2021-Eversource_EMA-Residential-Freetown Muni Agg Rate</v>
      </c>
      <c r="D9538" s="2">
        <f t="shared" si="148"/>
        <v>1</v>
      </c>
    </row>
    <row r="9539" spans="2:4" ht="13.8" x14ac:dyDescent="0.2">
      <c r="B9539" s="18">
        <v>9536</v>
      </c>
      <c r="C9539" s="2" t="str">
        <f>_xlfn.CONCAT(MONTH('Rates Database'!C9538),"-",'Rates Database'!B9538,"-",'Rates Database'!E9538,"-",'Rates Database'!G9538,"-",'Rates Database'!J9538)</f>
        <v>5-2021-Eversource_EMA-Residential-Marion Muni Agg Rate</v>
      </c>
      <c r="D9539" s="2">
        <f t="shared" si="148"/>
        <v>1</v>
      </c>
    </row>
    <row r="9540" spans="2:4" ht="13.8" x14ac:dyDescent="0.2">
      <c r="B9540" s="18">
        <v>9537</v>
      </c>
      <c r="C9540" s="2" t="str">
        <f>_xlfn.CONCAT(MONTH('Rates Database'!C9539),"-",'Rates Database'!B9539,"-",'Rates Database'!E9539,"-",'Rates Database'!G9539,"-",'Rates Database'!J9539)</f>
        <v>5-2021-Eversource_EMA-Residential-Mattapoisett Muni Agg Rate</v>
      </c>
      <c r="D9540" s="2">
        <f t="shared" si="148"/>
        <v>1</v>
      </c>
    </row>
    <row r="9541" spans="2:4" ht="13.8" x14ac:dyDescent="0.2">
      <c r="B9541" s="18">
        <v>9538</v>
      </c>
      <c r="C9541" s="2" t="str">
        <f>_xlfn.CONCAT(MONTH('Rates Database'!C9540),"-",'Rates Database'!B9540,"-",'Rates Database'!E9540,"-",'Rates Database'!G9540,"-",'Rates Database'!J9540)</f>
        <v>5-2021-Eversource_EMA-Residential-New Bedford Muni Agg Rate</v>
      </c>
      <c r="D9541" s="2">
        <f t="shared" ref="D9541:D9604" si="149">COUNTIF($C$4:$C$10092,C9541)</f>
        <v>1</v>
      </c>
    </row>
    <row r="9542" spans="2:4" ht="13.8" x14ac:dyDescent="0.2">
      <c r="B9542" s="18">
        <v>9539</v>
      </c>
      <c r="C9542" s="2" t="str">
        <f>_xlfn.CONCAT(MONTH('Rates Database'!C9541),"-",'Rates Database'!B9541,"-",'Rates Database'!E9541,"-",'Rates Database'!G9541,"-",'Rates Database'!J9541)</f>
        <v>5-2021-National Grid-Residential-Northbridge Muni Agg Rate</v>
      </c>
      <c r="D9542" s="2">
        <f t="shared" si="149"/>
        <v>1</v>
      </c>
    </row>
    <row r="9543" spans="2:4" ht="13.8" x14ac:dyDescent="0.2">
      <c r="B9543" s="18">
        <v>9540</v>
      </c>
      <c r="C9543" s="2" t="str">
        <f>_xlfn.CONCAT(MONTH('Rates Database'!C9542),"-",'Rates Database'!B9542,"-",'Rates Database'!E9542,"-",'Rates Database'!G9542,"-",'Rates Database'!J9542)</f>
        <v>5-2021-National Grid-Residential-Norton Muni Agg Rate</v>
      </c>
      <c r="D9543" s="2">
        <f t="shared" si="149"/>
        <v>1</v>
      </c>
    </row>
    <row r="9544" spans="2:4" ht="13.8" x14ac:dyDescent="0.2">
      <c r="B9544" s="18">
        <v>9541</v>
      </c>
      <c r="C9544" s="2" t="str">
        <f>_xlfn.CONCAT(MONTH('Rates Database'!C9543),"-",'Rates Database'!B9543,"-",'Rates Database'!E9543,"-",'Rates Database'!G9543,"-",'Rates Database'!J9543)</f>
        <v>5-2021-National Grid-Residential-Plainville Muni Agg Rate</v>
      </c>
      <c r="D9544" s="2">
        <f t="shared" si="149"/>
        <v>1</v>
      </c>
    </row>
    <row r="9545" spans="2:4" ht="13.8" x14ac:dyDescent="0.2">
      <c r="B9545" s="18">
        <v>9542</v>
      </c>
      <c r="C9545" s="2" t="str">
        <f>_xlfn.CONCAT(MONTH('Rates Database'!C9544),"-",'Rates Database'!B9544,"-",'Rates Database'!E9544,"-",'Rates Database'!G9544,"-",'Rates Database'!J9544)</f>
        <v>5-2021-National Grid-Residential-Rehoboth Muni Agg Rate</v>
      </c>
      <c r="D9545" s="2">
        <f t="shared" si="149"/>
        <v>1</v>
      </c>
    </row>
    <row r="9546" spans="2:4" ht="13.8" x14ac:dyDescent="0.2">
      <c r="B9546" s="18">
        <v>9543</v>
      </c>
      <c r="C9546" s="2" t="str">
        <f>_xlfn.CONCAT(MONTH('Rates Database'!C9545),"-",'Rates Database'!B9545,"-",'Rates Database'!E9545,"-",'Rates Database'!G9545,"-",'Rates Database'!J9545)</f>
        <v>5-2021-National Grid-Residential-Seekonk Muni Agg Rate</v>
      </c>
      <c r="D9546" s="2">
        <f t="shared" si="149"/>
        <v>1</v>
      </c>
    </row>
    <row r="9547" spans="2:4" ht="13.8" x14ac:dyDescent="0.2">
      <c r="B9547" s="18">
        <v>9544</v>
      </c>
      <c r="C9547" s="2" t="str">
        <f>_xlfn.CONCAT(MONTH('Rates Database'!C9546),"-",'Rates Database'!B9546,"-",'Rates Database'!E9546,"-",'Rates Database'!G9546,"-",'Rates Database'!J9546)</f>
        <v>5-2021-National Grid-Residential-Somerset Muni Agg Rate</v>
      </c>
      <c r="D9547" s="2">
        <f t="shared" si="149"/>
        <v>1</v>
      </c>
    </row>
    <row r="9548" spans="2:4" ht="13.8" x14ac:dyDescent="0.2">
      <c r="B9548" s="18">
        <v>9545</v>
      </c>
      <c r="C9548" s="2" t="str">
        <f>_xlfn.CONCAT(MONTH('Rates Database'!C9547),"-",'Rates Database'!B9547,"-",'Rates Database'!E9547,"-",'Rates Database'!G9547,"-",'Rates Database'!J9547)</f>
        <v>5-2021-National Grid-Residential-Swansea Muni Agg Rate</v>
      </c>
      <c r="D9548" s="2">
        <f t="shared" si="149"/>
        <v>1</v>
      </c>
    </row>
    <row r="9549" spans="2:4" ht="13.8" x14ac:dyDescent="0.2">
      <c r="B9549" s="18">
        <v>9546</v>
      </c>
      <c r="C9549" s="2" t="str">
        <f>_xlfn.CONCAT(MONTH('Rates Database'!C9548),"-",'Rates Database'!B9548,"-",'Rates Database'!E9548,"-",'Rates Database'!G9548,"-",'Rates Database'!J9548)</f>
        <v>5-2021-Eversource_EMA-Residential-Wareham Muni Agg Rate</v>
      </c>
      <c r="D9549" s="2">
        <f t="shared" si="149"/>
        <v>1</v>
      </c>
    </row>
    <row r="9550" spans="2:4" ht="13.8" x14ac:dyDescent="0.2">
      <c r="B9550" s="18">
        <v>9547</v>
      </c>
      <c r="C9550" s="2" t="str">
        <f>_xlfn.CONCAT(MONTH('Rates Database'!C9549),"-",'Rates Database'!B9549,"-",'Rates Database'!E9549,"-",'Rates Database'!G9549,"-",'Rates Database'!J9549)</f>
        <v>5-2021-National Grid-Residential-Westford Muni Agg Rate</v>
      </c>
      <c r="D9550" s="2">
        <f t="shared" si="149"/>
        <v>1</v>
      </c>
    </row>
    <row r="9551" spans="2:4" ht="13.8" x14ac:dyDescent="0.2">
      <c r="B9551" s="18">
        <v>9548</v>
      </c>
      <c r="C9551" s="2" t="str">
        <f>_xlfn.CONCAT(MONTH('Rates Database'!C9550),"-",'Rates Database'!B9550,"-",'Rates Database'!E9550,"-",'Rates Database'!G9550,"-",'Rates Database'!J9550)</f>
        <v>5-2021-Eversource_EMA-Residential-Westport Muni Agg Rate</v>
      </c>
      <c r="D9551" s="2">
        <f t="shared" si="149"/>
        <v>1</v>
      </c>
    </row>
    <row r="9552" spans="2:4" ht="13.8" x14ac:dyDescent="0.2">
      <c r="B9552" s="18">
        <v>9549</v>
      </c>
      <c r="C9552" s="2" t="str">
        <f>_xlfn.CONCAT(MONTH('Rates Database'!C9551),"-",'Rates Database'!B9551,"-",'Rates Database'!E9551,"-",'Rates Database'!G9551,"-",'Rates Database'!J9551)</f>
        <v>5-2021-National Grid-Residential-West Brookfield Muni Agg Rate</v>
      </c>
      <c r="D9552" s="2">
        <f t="shared" si="149"/>
        <v>1</v>
      </c>
    </row>
    <row r="9553" spans="2:4" ht="13.8" x14ac:dyDescent="0.2">
      <c r="B9553" s="18">
        <v>9550</v>
      </c>
      <c r="C9553" s="2" t="str">
        <f>_xlfn.CONCAT(MONTH('Rates Database'!C9552),"-",'Rates Database'!B9552,"-",'Rates Database'!E9552,"-",'Rates Database'!G9552,"-",'Rates Database'!J9552)</f>
        <v>5-2021-Eversource_EMA-Residential-Somerville Muni Agg Rate</v>
      </c>
      <c r="D9553" s="2">
        <f t="shared" si="149"/>
        <v>1</v>
      </c>
    </row>
    <row r="9554" spans="2:4" ht="13.8" x14ac:dyDescent="0.2">
      <c r="B9554" s="18">
        <v>9551</v>
      </c>
      <c r="C9554" s="2" t="str">
        <f>_xlfn.CONCAT(MONTH('Rates Database'!C9553),"-",'Rates Database'!B9553,"-",'Rates Database'!E9553,"-",'Rates Database'!G9553,"-",'Rates Database'!J9553)</f>
        <v>5-2021-National Grid-Residential-Gardner Muni Agg Rate</v>
      </c>
      <c r="D9554" s="2">
        <f t="shared" si="149"/>
        <v>1</v>
      </c>
    </row>
    <row r="9555" spans="2:4" ht="13.8" x14ac:dyDescent="0.2">
      <c r="B9555" s="18">
        <v>9552</v>
      </c>
      <c r="C9555" s="2" t="str">
        <f>_xlfn.CONCAT(MONTH('Rates Database'!C9554),"-",'Rates Database'!B9554,"-",'Rates Database'!E9554,"-",'Rates Database'!G9554,"-",'Rates Database'!J9554)</f>
        <v>5-2021-National Grid-Residential-Melrose Muni Agg Rate</v>
      </c>
      <c r="D9555" s="2">
        <f t="shared" si="149"/>
        <v>1</v>
      </c>
    </row>
    <row r="9556" spans="2:4" ht="13.8" x14ac:dyDescent="0.2">
      <c r="B9556" s="18">
        <v>9553</v>
      </c>
      <c r="C9556" s="2" t="str">
        <f>_xlfn.CONCAT(MONTH('Rates Database'!C9555),"-",'Rates Database'!B9555,"-",'Rates Database'!E9555,"-",'Rates Database'!G9555,"-",'Rates Database'!J9555)</f>
        <v>5-2021-Eversource_EMA-Residential-Kingston Muni Agg Rate</v>
      </c>
      <c r="D9556" s="2">
        <f t="shared" si="149"/>
        <v>1</v>
      </c>
    </row>
    <row r="9557" spans="2:4" ht="13.8" x14ac:dyDescent="0.2">
      <c r="B9557" s="18">
        <v>9554</v>
      </c>
      <c r="C9557" s="2" t="str">
        <f>_xlfn.CONCAT(MONTH('Rates Database'!C9556),"-",'Rates Database'!B9556,"-",'Rates Database'!E9556,"-",'Rates Database'!G9556,"-",'Rates Database'!J9556)</f>
        <v>5-2021-National Grid-Residential-Pembroke Muni Agg Rate</v>
      </c>
      <c r="D9557" s="2">
        <f t="shared" si="149"/>
        <v>1</v>
      </c>
    </row>
    <row r="9558" spans="2:4" ht="13.8" x14ac:dyDescent="0.2">
      <c r="B9558" s="18">
        <v>9555</v>
      </c>
      <c r="C9558" s="2" t="str">
        <f>_xlfn.CONCAT(MONTH('Rates Database'!C9557),"-",'Rates Database'!B9557,"-",'Rates Database'!E9557,"-",'Rates Database'!G9557,"-",'Rates Database'!J9557)</f>
        <v>5-2021-National Grid-Residential-Shirley Muni Agg Rate</v>
      </c>
      <c r="D9558" s="2">
        <f t="shared" si="149"/>
        <v>1</v>
      </c>
    </row>
    <row r="9559" spans="2:4" ht="13.8" x14ac:dyDescent="0.2">
      <c r="B9559" s="18">
        <v>9556</v>
      </c>
      <c r="C9559" s="2" t="str">
        <f>_xlfn.CONCAT(MONTH('Rates Database'!C9558),"-",'Rates Database'!B9558,"-",'Rates Database'!E9558,"-",'Rates Database'!G9558,"-",'Rates Database'!J9558)</f>
        <v>5-2021-National Grid-Residential-Avon Muni Agg Rate</v>
      </c>
      <c r="D9559" s="2">
        <f t="shared" si="149"/>
        <v>1</v>
      </c>
    </row>
    <row r="9560" spans="2:4" ht="13.8" x14ac:dyDescent="0.2">
      <c r="B9560" s="18">
        <v>9557</v>
      </c>
      <c r="C9560" s="2" t="str">
        <f>_xlfn.CONCAT(MONTH('Rates Database'!C9559),"-",'Rates Database'!B9559,"-",'Rates Database'!E9559,"-",'Rates Database'!G9559,"-",'Rates Database'!J9559)</f>
        <v>5-2021-National Grid-Residential-Harvard Muni Agg Rate</v>
      </c>
      <c r="D9560" s="2">
        <f t="shared" si="149"/>
        <v>1</v>
      </c>
    </row>
    <row r="9561" spans="2:4" ht="13.8" x14ac:dyDescent="0.2">
      <c r="B9561" s="18">
        <v>9558</v>
      </c>
      <c r="C9561" s="2" t="str">
        <f>_xlfn.CONCAT(MONTH('Rates Database'!C9560),"-",'Rates Database'!B9560,"-",'Rates Database'!E9560,"-",'Rates Database'!G9560,"-",'Rates Database'!J9560)</f>
        <v>5-2021-Eversource_EMA-Residential-Millis Muni Agg Rate</v>
      </c>
      <c r="D9561" s="2">
        <f t="shared" si="149"/>
        <v>1</v>
      </c>
    </row>
    <row r="9562" spans="2:4" ht="13.8" x14ac:dyDescent="0.2">
      <c r="B9562" s="18">
        <v>9559</v>
      </c>
      <c r="C9562" s="2" t="str">
        <f>_xlfn.CONCAT(MONTH('Rates Database'!C9561),"-",'Rates Database'!B9561,"-",'Rates Database'!E9561,"-",'Rates Database'!G9561,"-",'Rates Database'!J9561)</f>
        <v>5-2021-National Grid-Residential-Sutton Muni Agg Rate</v>
      </c>
      <c r="D9562" s="2">
        <f t="shared" si="149"/>
        <v>1</v>
      </c>
    </row>
    <row r="9563" spans="2:4" ht="13.8" x14ac:dyDescent="0.2">
      <c r="B9563" s="18">
        <v>9560</v>
      </c>
      <c r="C9563" s="2" t="str">
        <f>_xlfn.CONCAT(MONTH('Rates Database'!C9562),"-",'Rates Database'!B9562,"-",'Rates Database'!E9562,"-",'Rates Database'!G9562,"-",'Rates Database'!J9562)</f>
        <v>5-2021-National Grid-Residential-Williamstown Muni Agg Rate</v>
      </c>
      <c r="D9563" s="2">
        <f t="shared" si="149"/>
        <v>1</v>
      </c>
    </row>
    <row r="9564" spans="2:4" ht="13.8" x14ac:dyDescent="0.2">
      <c r="B9564" s="18">
        <v>9561</v>
      </c>
      <c r="C9564" s="2" t="str">
        <f>_xlfn.CONCAT(MONTH('Rates Database'!C9563),"-",'Rates Database'!B9563,"-",'Rates Database'!E9563,"-",'Rates Database'!G9563,"-",'Rates Database'!J9563)</f>
        <v>5-2021-National Grid-Residential-Heath Muni Agg Rate</v>
      </c>
      <c r="D9564" s="2">
        <f t="shared" si="149"/>
        <v>1</v>
      </c>
    </row>
    <row r="9565" spans="2:4" ht="13.8" x14ac:dyDescent="0.2">
      <c r="B9565" s="18">
        <v>9562</v>
      </c>
      <c r="C9565" s="2" t="str">
        <f>_xlfn.CONCAT(MONTH('Rates Database'!C9564),"-",'Rates Database'!B9564,"-",'Rates Database'!E9564,"-",'Rates Database'!G9564,"-",'Rates Database'!J9564)</f>
        <v>5-2021-National Grid-Residential-Tewksbury Muni Agg Rate</v>
      </c>
      <c r="D9565" s="2">
        <f t="shared" si="149"/>
        <v>1</v>
      </c>
    </row>
    <row r="9566" spans="2:4" ht="13.8" x14ac:dyDescent="0.2">
      <c r="B9566" s="18">
        <v>9563</v>
      </c>
      <c r="C9566" s="2" t="str">
        <f>_xlfn.CONCAT(MONTH('Rates Database'!C9565),"-",'Rates Database'!B9565,"-",'Rates Database'!E9565,"-",'Rates Database'!G9565,"-",'Rates Database'!J9565)</f>
        <v>5-2021-National Grid-Residential-Tyngsborough Muni Agg Rate</v>
      </c>
      <c r="D9566" s="2">
        <f t="shared" si="149"/>
        <v>1</v>
      </c>
    </row>
    <row r="9567" spans="2:4" ht="13.8" x14ac:dyDescent="0.2">
      <c r="B9567" s="18">
        <v>9564</v>
      </c>
      <c r="C9567" s="2" t="str">
        <f>_xlfn.CONCAT(MONTH('Rates Database'!C9566),"-",'Rates Database'!B9566,"-",'Rates Database'!E9566,"-",'Rates Database'!G9566,"-",'Rates Database'!J9566)</f>
        <v>5-2021-Eversource_EMA-Residential-Sudbury Muni Agg Rate</v>
      </c>
      <c r="D9567" s="2">
        <f t="shared" si="149"/>
        <v>1</v>
      </c>
    </row>
    <row r="9568" spans="2:4" ht="13.8" x14ac:dyDescent="0.2">
      <c r="B9568" s="18">
        <v>9565</v>
      </c>
      <c r="C9568" s="2" t="str">
        <f>_xlfn.CONCAT(MONTH('Rates Database'!C9567),"-",'Rates Database'!B9567,"-",'Rates Database'!E9567,"-",'Rates Database'!G9567,"-",'Rates Database'!J9567)</f>
        <v>5-2021-National Grid-Residential-Halifax Muni Agg Rate</v>
      </c>
      <c r="D9568" s="2">
        <f t="shared" si="149"/>
        <v>1</v>
      </c>
    </row>
    <row r="9569" spans="2:4" ht="13.8" x14ac:dyDescent="0.2">
      <c r="B9569" s="18">
        <v>9566</v>
      </c>
      <c r="C9569" s="2" t="str">
        <f>_xlfn.CONCAT(MONTH('Rates Database'!C9568),"-",'Rates Database'!B9568,"-",'Rates Database'!E9568,"-",'Rates Database'!G9568,"-",'Rates Database'!J9568)</f>
        <v>5-2021-National Grid-Residential-Franklin Muni Agg Rate</v>
      </c>
      <c r="D9569" s="2">
        <f t="shared" si="149"/>
        <v>1</v>
      </c>
    </row>
    <row r="9570" spans="2:4" ht="13.8" x14ac:dyDescent="0.2">
      <c r="B9570" s="18">
        <v>9567</v>
      </c>
      <c r="C9570" s="2" t="str">
        <f>_xlfn.CONCAT(MONTH('Rates Database'!C9569),"-",'Rates Database'!B9569,"-",'Rates Database'!E9569,"-",'Rates Database'!G9569,"-",'Rates Database'!J9569)</f>
        <v>5-2021-National Grid-Residential-Rockland Muni Agg Rate</v>
      </c>
      <c r="D9570" s="2">
        <f t="shared" si="149"/>
        <v>1</v>
      </c>
    </row>
    <row r="9571" spans="2:4" ht="13.8" x14ac:dyDescent="0.2">
      <c r="B9571" s="18">
        <v>9568</v>
      </c>
      <c r="C9571" s="2" t="str">
        <f>_xlfn.CONCAT(MONTH('Rates Database'!C9570),"-",'Rates Database'!B9570,"-",'Rates Database'!E9570,"-",'Rates Database'!G9570,"-",'Rates Database'!J9570)</f>
        <v>5-2021-National Grid-Residential-Bellingham Muni Agg Rate</v>
      </c>
      <c r="D9571" s="2">
        <f t="shared" si="149"/>
        <v>1</v>
      </c>
    </row>
    <row r="9572" spans="2:4" ht="13.8" x14ac:dyDescent="0.2">
      <c r="B9572" s="18">
        <v>9569</v>
      </c>
      <c r="C9572" s="2" t="str">
        <f>_xlfn.CONCAT(MONTH('Rates Database'!C9571),"-",'Rates Database'!B9571,"-",'Rates Database'!E9571,"-",'Rates Database'!G9571,"-",'Rates Database'!J9571)</f>
        <v>5-2021-National Grid-Residential-Egremont Muni Agg Rate</v>
      </c>
      <c r="D9572" s="2">
        <f t="shared" si="149"/>
        <v>1</v>
      </c>
    </row>
    <row r="9573" spans="2:4" ht="13.8" x14ac:dyDescent="0.2">
      <c r="B9573" s="18">
        <v>9570</v>
      </c>
      <c r="C9573" s="2" t="str">
        <f>_xlfn.CONCAT(MONTH('Rates Database'!C9572),"-",'Rates Database'!B9572,"-",'Rates Database'!E9572,"-",'Rates Database'!G9572,"-",'Rates Database'!J9572)</f>
        <v>5-2021-National Grid-Residential-North Andover Muni Agg Rate</v>
      </c>
      <c r="D9573" s="2">
        <f t="shared" si="149"/>
        <v>1</v>
      </c>
    </row>
    <row r="9574" spans="2:4" ht="13.8" x14ac:dyDescent="0.2">
      <c r="B9574" s="18">
        <v>9571</v>
      </c>
      <c r="C9574" s="2" t="str">
        <f>_xlfn.CONCAT(MONTH('Rates Database'!C9573),"-",'Rates Database'!B9573,"-",'Rates Database'!E9573,"-",'Rates Database'!G9573,"-",'Rates Database'!J9573)</f>
        <v>5-2021-Eversource_EMA-Residential-Dedham Muni Agg Rate</v>
      </c>
      <c r="D9574" s="2">
        <f t="shared" si="149"/>
        <v>1</v>
      </c>
    </row>
    <row r="9575" spans="2:4" ht="13.8" x14ac:dyDescent="0.2">
      <c r="B9575" s="18">
        <v>9572</v>
      </c>
      <c r="C9575" s="2" t="str">
        <f>_xlfn.CONCAT(MONTH('Rates Database'!C9574),"-",'Rates Database'!B9574,"-",'Rates Database'!E9574,"-",'Rates Database'!G9574,"-",'Rates Database'!J9574)</f>
        <v>5-2021-Eversource_EMA-Residential-Lexington Muni Agg Rate</v>
      </c>
      <c r="D9575" s="2">
        <f t="shared" si="149"/>
        <v>1</v>
      </c>
    </row>
    <row r="9576" spans="2:4" ht="13.8" x14ac:dyDescent="0.2">
      <c r="B9576" s="18">
        <v>9573</v>
      </c>
      <c r="C9576" s="2" t="str">
        <f>_xlfn.CONCAT(MONTH('Rates Database'!C9575),"-",'Rates Database'!B9575,"-",'Rates Database'!E9575,"-",'Rates Database'!G9575,"-",'Rates Database'!J9575)</f>
        <v>5-2021-National Grid-Residential-Haverhill Muni Agg Rate</v>
      </c>
      <c r="D9576" s="2">
        <f t="shared" si="149"/>
        <v>1</v>
      </c>
    </row>
    <row r="9577" spans="2:4" ht="13.8" x14ac:dyDescent="0.2">
      <c r="B9577" s="18">
        <v>9574</v>
      </c>
      <c r="C9577" s="2" t="str">
        <f>_xlfn.CONCAT(MONTH('Rates Database'!C9576),"-",'Rates Database'!B9576,"-",'Rates Database'!E9576,"-",'Rates Database'!G9576,"-",'Rates Database'!J9576)</f>
        <v>5-2021-Eversource_EMA-Residential-Fairhaven Muni Agg Rate</v>
      </c>
      <c r="D9577" s="2">
        <f t="shared" si="149"/>
        <v>1</v>
      </c>
    </row>
    <row r="9578" spans="2:4" ht="13.8" x14ac:dyDescent="0.2">
      <c r="B9578" s="18">
        <v>9575</v>
      </c>
      <c r="C9578" s="2" t="str">
        <f>_xlfn.CONCAT(MONTH('Rates Database'!C9577),"-",'Rates Database'!B9577,"-",'Rates Database'!E9577,"-",'Rates Database'!G9577,"-",'Rates Database'!J9577)</f>
        <v>5-2021-National Grid-Residential-Grafton Muni Agg Rate</v>
      </c>
      <c r="D9578" s="2">
        <f t="shared" si="149"/>
        <v>1</v>
      </c>
    </row>
    <row r="9579" spans="2:4" ht="13.8" x14ac:dyDescent="0.2">
      <c r="B9579" s="18">
        <v>9576</v>
      </c>
      <c r="C9579" s="2" t="str">
        <f>_xlfn.CONCAT(MONTH('Rates Database'!C9578),"-",'Rates Database'!B9578,"-",'Rates Database'!E9578,"-",'Rates Database'!G9578,"-",'Rates Database'!J9578)</f>
        <v>5-2021-National Grid-Residential-Southborough Muni Agg Rate</v>
      </c>
      <c r="D9579" s="2">
        <f t="shared" si="149"/>
        <v>1</v>
      </c>
    </row>
    <row r="9580" spans="2:4" ht="13.8" x14ac:dyDescent="0.2">
      <c r="B9580" s="18">
        <v>9577</v>
      </c>
      <c r="C9580" s="2" t="str">
        <f>_xlfn.CONCAT(MONTH('Rates Database'!C9579),"-",'Rates Database'!B9579,"-",'Rates Database'!E9579,"-",'Rates Database'!G9579,"-",'Rates Database'!J9579)</f>
        <v>5-2021-Eversource_EMA-Residential-Acton Muni Agg Rate</v>
      </c>
      <c r="D9580" s="2">
        <f t="shared" si="149"/>
        <v>1</v>
      </c>
    </row>
    <row r="9581" spans="2:4" ht="13.8" x14ac:dyDescent="0.2">
      <c r="B9581" s="18">
        <v>9578</v>
      </c>
      <c r="C9581" s="2" t="str">
        <f>_xlfn.CONCAT(MONTH('Rates Database'!C9580),"-",'Rates Database'!B9580,"-",'Rates Database'!E9580,"-",'Rates Database'!G9580,"-",'Rates Database'!J9580)</f>
        <v>5-2021-Unitil-Residential-Lunenburg Muni Agg Rate</v>
      </c>
      <c r="D9581" s="2">
        <f t="shared" si="149"/>
        <v>1</v>
      </c>
    </row>
    <row r="9582" spans="2:4" ht="13.8" x14ac:dyDescent="0.2">
      <c r="B9582" s="18">
        <v>9579</v>
      </c>
      <c r="C9582" s="2" t="str">
        <f>_xlfn.CONCAT(MONTH('Rates Database'!C9581),"-",'Rates Database'!B9581,"-",'Rates Database'!E9581,"-",'Rates Database'!G9581,"-",'Rates Database'!J9581)</f>
        <v>5-2021-Eversource_EMA-Residential-Arlington Muni Agg Rate</v>
      </c>
      <c r="D9582" s="2">
        <f t="shared" si="149"/>
        <v>1</v>
      </c>
    </row>
    <row r="9583" spans="2:4" ht="13.8" x14ac:dyDescent="0.2">
      <c r="B9583" s="18">
        <v>9580</v>
      </c>
      <c r="C9583" s="2" t="str">
        <f>_xlfn.CONCAT(MONTH('Rates Database'!C9582),"-",'Rates Database'!B9582,"-",'Rates Database'!E9582,"-",'Rates Database'!G9582,"-",'Rates Database'!J9582)</f>
        <v>5-2021-National Grid-Residential-Salisbury Muni Agg Rate</v>
      </c>
      <c r="D9583" s="2">
        <f t="shared" si="149"/>
        <v>1</v>
      </c>
    </row>
    <row r="9584" spans="2:4" ht="13.8" x14ac:dyDescent="0.2">
      <c r="B9584" s="18">
        <v>9581</v>
      </c>
      <c r="C9584" s="2" t="str">
        <f>_xlfn.CONCAT(MONTH('Rates Database'!C9583),"-",'Rates Database'!B9583,"-",'Rates Database'!E9583,"-",'Rates Database'!G9583,"-",'Rates Database'!J9583)</f>
        <v>5-2021-National Grid-Residential-Gloucester Muni Agg Rate</v>
      </c>
      <c r="D9584" s="2">
        <f t="shared" si="149"/>
        <v>1</v>
      </c>
    </row>
    <row r="9585" spans="2:4" ht="13.8" x14ac:dyDescent="0.2">
      <c r="B9585" s="18">
        <v>9582</v>
      </c>
      <c r="C9585" s="2" t="str">
        <f>_xlfn.CONCAT(MONTH('Rates Database'!C9584),"-",'Rates Database'!B9584,"-",'Rates Database'!E9584,"-",'Rates Database'!G9584,"-",'Rates Database'!J9584)</f>
        <v>5-2021-Eversource_EMA-Residential-Bedford Muni Agg Rate</v>
      </c>
      <c r="D9585" s="2">
        <f t="shared" si="149"/>
        <v>1</v>
      </c>
    </row>
    <row r="9586" spans="2:4" ht="13.8" x14ac:dyDescent="0.2">
      <c r="B9586" s="18">
        <v>9583</v>
      </c>
      <c r="C9586" s="2" t="str">
        <f>_xlfn.CONCAT(MONTH('Rates Database'!C9585),"-",'Rates Database'!B9585,"-",'Rates Database'!E9585,"-",'Rates Database'!G9585,"-",'Rates Database'!J9585)</f>
        <v>5-2021-National Grid-Residential-Salem Muni Agg Rate</v>
      </c>
      <c r="D9586" s="2">
        <f t="shared" si="149"/>
        <v>1</v>
      </c>
    </row>
    <row r="9587" spans="2:4" ht="13.8" x14ac:dyDescent="0.2">
      <c r="B9587" s="18">
        <v>9584</v>
      </c>
      <c r="C9587" s="2" t="str">
        <f>_xlfn.CONCAT(MONTH('Rates Database'!C9586),"-",'Rates Database'!B9586,"-",'Rates Database'!E9586,"-",'Rates Database'!G9586,"-",'Rates Database'!J9586)</f>
        <v>5-2021-Eversource_EMA-Residential-Winchester Muni Agg Rate</v>
      </c>
      <c r="D9587" s="2">
        <f t="shared" si="149"/>
        <v>1</v>
      </c>
    </row>
    <row r="9588" spans="2:4" ht="13.8" x14ac:dyDescent="0.2">
      <c r="B9588" s="18">
        <v>9585</v>
      </c>
      <c r="C9588" s="2" t="str">
        <f>_xlfn.CONCAT(MONTH('Rates Database'!C9587),"-",'Rates Database'!B9587,"-",'Rates Database'!E9587,"-",'Rates Database'!G9587,"-",'Rates Database'!J9587)</f>
        <v>5-2021-National Grid-Residential-Berlin Muni Agg Rate</v>
      </c>
      <c r="D9588" s="2">
        <f t="shared" si="149"/>
        <v>1</v>
      </c>
    </row>
    <row r="9589" spans="2:4" ht="13.8" x14ac:dyDescent="0.2">
      <c r="B9589" s="18">
        <v>9586</v>
      </c>
      <c r="C9589" s="2" t="str">
        <f>_xlfn.CONCAT(MONTH('Rates Database'!C9588),"-",'Rates Database'!B9588,"-",'Rates Database'!E9588,"-",'Rates Database'!G9588,"-",'Rates Database'!J9588)</f>
        <v>5-2021-National Grid-Residential-Hamilton Muni Agg Rate</v>
      </c>
      <c r="D9589" s="2">
        <f t="shared" si="149"/>
        <v>1</v>
      </c>
    </row>
    <row r="9590" spans="2:4" ht="13.8" x14ac:dyDescent="0.2">
      <c r="B9590" s="18">
        <v>9587</v>
      </c>
      <c r="C9590" s="2" t="str">
        <f>_xlfn.CONCAT(MONTH('Rates Database'!C9589),"-",'Rates Database'!B9589,"-",'Rates Database'!E9589,"-",'Rates Database'!G9589,"-",'Rates Database'!J9589)</f>
        <v>5-2021-National Grid-Residential-Nantucket Muni Agg Rate</v>
      </c>
      <c r="D9590" s="2">
        <f t="shared" si="149"/>
        <v>1</v>
      </c>
    </row>
    <row r="9591" spans="2:4" ht="13.8" x14ac:dyDescent="0.2">
      <c r="B9591" s="18">
        <v>9588</v>
      </c>
      <c r="C9591" s="2" t="str">
        <f>_xlfn.CONCAT(MONTH('Rates Database'!C9590),"-",'Rates Database'!B9590,"-",'Rates Database'!E9590,"-",'Rates Database'!G9590,"-",'Rates Database'!J9590)</f>
        <v>5-2021-National Grid-Residential-West Bridgewater Muni Agg Rate</v>
      </c>
      <c r="D9591" s="2">
        <f t="shared" si="149"/>
        <v>1</v>
      </c>
    </row>
    <row r="9592" spans="2:4" ht="13.8" x14ac:dyDescent="0.2">
      <c r="B9592" s="18">
        <v>9589</v>
      </c>
      <c r="C9592" s="2" t="str">
        <f>_xlfn.CONCAT(MONTH('Rates Database'!C9591),"-",'Rates Database'!B9591,"-",'Rates Database'!E9591,"-",'Rates Database'!G9591,"-",'Rates Database'!J9591)</f>
        <v>5-2021-Eversource_EMA-Residential-Boston Muni Agg Rate</v>
      </c>
      <c r="D9592" s="2">
        <f t="shared" si="149"/>
        <v>1</v>
      </c>
    </row>
    <row r="9593" spans="2:4" ht="13.8" x14ac:dyDescent="0.2">
      <c r="B9593" s="18">
        <v>9590</v>
      </c>
      <c r="C9593" s="2" t="str">
        <f>_xlfn.CONCAT(MONTH('Rates Database'!C9592),"-",'Rates Database'!B9592,"-",'Rates Database'!E9592,"-",'Rates Database'!G9592,"-",'Rates Database'!J9592)</f>
        <v>5-2021-National Grid-Residential-Millville Muni Agg Rate</v>
      </c>
      <c r="D9593" s="2">
        <f t="shared" si="149"/>
        <v>1</v>
      </c>
    </row>
    <row r="9594" spans="2:4" ht="13.8" x14ac:dyDescent="0.2">
      <c r="B9594" s="18">
        <v>9591</v>
      </c>
      <c r="C9594" s="2" t="str">
        <f>_xlfn.CONCAT(MONTH('Rates Database'!C9593),"-",'Rates Database'!B9593,"-",'Rates Database'!E9593,"-",'Rates Database'!G9593,"-",'Rates Database'!J9593)</f>
        <v>5-2021-National Grid-Residential-Worcester Muni Agg Rate</v>
      </c>
      <c r="D9594" s="2">
        <f t="shared" si="149"/>
        <v>1</v>
      </c>
    </row>
    <row r="9595" spans="2:4" ht="13.8" x14ac:dyDescent="0.2">
      <c r="B9595" s="18">
        <v>9592</v>
      </c>
      <c r="C9595" s="2" t="str">
        <f>_xlfn.CONCAT(MONTH('Rates Database'!C9594),"-",'Rates Database'!B9594,"-",'Rates Database'!E9594,"-",'Rates Database'!G9594,"-",'Rates Database'!J9594)</f>
        <v>5-2021-National Grid-Residential-Swampscott Muni Agg Rate</v>
      </c>
      <c r="D9595" s="2">
        <f t="shared" si="149"/>
        <v>1</v>
      </c>
    </row>
    <row r="9596" spans="2:4" ht="13.8" x14ac:dyDescent="0.2">
      <c r="B9596" s="18">
        <v>9593</v>
      </c>
      <c r="C9596" s="2" t="str">
        <f>_xlfn.CONCAT(MONTH('Rates Database'!C9595),"-",'Rates Database'!B9595,"-",'Rates Database'!E9595,"-",'Rates Database'!G9595,"-",'Rates Database'!J9595)</f>
        <v>5-2021-Eversource_EMA-Residential-Carlisle Muni Agg Rate</v>
      </c>
      <c r="D9596" s="2">
        <f t="shared" si="149"/>
        <v>1</v>
      </c>
    </row>
    <row r="9597" spans="2:4" ht="13.8" x14ac:dyDescent="0.2">
      <c r="B9597" s="18">
        <v>9594</v>
      </c>
      <c r="C9597" s="2" t="str">
        <f>_xlfn.CONCAT(MONTH('Rates Database'!C9596),"-",'Rates Database'!B9596,"-",'Rates Database'!E9596,"-",'Rates Database'!G9596,"-",'Rates Database'!J9596)</f>
        <v>5-2021-Eversource_EMA-Residential-Watertown Muni Agg Rate</v>
      </c>
      <c r="D9597" s="2">
        <f t="shared" si="149"/>
        <v>1</v>
      </c>
    </row>
    <row r="9598" spans="2:4" ht="13.8" x14ac:dyDescent="0.2">
      <c r="B9598" s="18">
        <v>9595</v>
      </c>
      <c r="C9598" s="2" t="str">
        <f>_xlfn.CONCAT(MONTH('Rates Database'!C9597),"-",'Rates Database'!B9597,"-",'Rates Database'!E9597,"-",'Rates Database'!G9597,"-",'Rates Database'!J9597)</f>
        <v>5-2021-National Grid-Residential-Medford Muni Agg Rate</v>
      </c>
      <c r="D9598" s="2">
        <f t="shared" si="149"/>
        <v>1</v>
      </c>
    </row>
    <row r="9599" spans="2:4" ht="13.8" x14ac:dyDescent="0.2">
      <c r="B9599" s="18">
        <v>9596</v>
      </c>
      <c r="C9599" s="2" t="str">
        <f>_xlfn.CONCAT(MONTH('Rates Database'!C9598),"-",'Rates Database'!B9598,"-",'Rates Database'!E9598,"-",'Rates Database'!G9598,"-",'Rates Database'!J9598)</f>
        <v>5-2021-Eversource_EMA-Residential-Natick Muni Agg Rate</v>
      </c>
      <c r="D9599" s="2">
        <f t="shared" si="149"/>
        <v>1</v>
      </c>
    </row>
    <row r="9600" spans="2:4" ht="13.8" x14ac:dyDescent="0.2">
      <c r="B9600" s="18">
        <v>9597</v>
      </c>
      <c r="C9600" s="2" t="str">
        <f>_xlfn.CONCAT(MONTH('Rates Database'!C9599),"-",'Rates Database'!B9599,"-",'Rates Database'!E9599,"-",'Rates Database'!G9599,"-",'Rates Database'!J9599)</f>
        <v>5-2021-Eversource_EMA-Residential-Sharon Muni Agg Rate</v>
      </c>
      <c r="D9600" s="2">
        <f t="shared" si="149"/>
        <v>1</v>
      </c>
    </row>
    <row r="9601" spans="2:4" ht="13.8" x14ac:dyDescent="0.2">
      <c r="B9601" s="18">
        <v>9598</v>
      </c>
      <c r="C9601" s="2" t="str">
        <f>_xlfn.CONCAT(MONTH('Rates Database'!C9600),"-",'Rates Database'!B9600,"-",'Rates Database'!E9600,"-",'Rates Database'!G9600,"-",'Rates Database'!J9600)</f>
        <v>5-2021-Eversource_EMA-Residential-Brookline Muni Agg Rate</v>
      </c>
      <c r="D9601" s="2">
        <f t="shared" si="149"/>
        <v>1</v>
      </c>
    </row>
    <row r="9602" spans="2:4" ht="13.8" x14ac:dyDescent="0.2">
      <c r="B9602" s="18">
        <v>9599</v>
      </c>
      <c r="C9602" s="2" t="str">
        <f>_xlfn.CONCAT(MONTH('Rates Database'!C9601),"-",'Rates Database'!B9601,"-",'Rates Database'!E9601,"-",'Rates Database'!G9601,"-",'Rates Database'!J9601)</f>
        <v>5-2021-Eversource_EMA-Residential-Lincoln Muni Agg Rate</v>
      </c>
      <c r="D9602" s="2">
        <f t="shared" si="149"/>
        <v>1</v>
      </c>
    </row>
    <row r="9603" spans="2:4" ht="13.8" x14ac:dyDescent="0.2">
      <c r="B9603" s="18">
        <v>9600</v>
      </c>
      <c r="C9603" s="2" t="str">
        <f>_xlfn.CONCAT(MONTH('Rates Database'!C9602),"-",'Rates Database'!B9602,"-",'Rates Database'!E9602,"-",'Rates Database'!G9602,"-",'Rates Database'!J9602)</f>
        <v>5-2021-Eversource_EMA-Residential-Cape Light Compact JPE Muni Agg Rate</v>
      </c>
      <c r="D9603" s="2">
        <f t="shared" si="149"/>
        <v>1</v>
      </c>
    </row>
    <row r="9604" spans="2:4" ht="13.8" x14ac:dyDescent="0.2">
      <c r="B9604" s="18">
        <v>9601</v>
      </c>
      <c r="C9604" s="2" t="str">
        <f>_xlfn.CONCAT(MONTH('Rates Database'!C9603),"-",'Rates Database'!B9603,"-",'Rates Database'!E9603,"-",'Rates Database'!G9603,"-",'Rates Database'!J9603)</f>
        <v>5-2021-National Grid-Residential-Lowell Muni Agg Rate</v>
      </c>
      <c r="D9604" s="2">
        <f t="shared" si="149"/>
        <v>1</v>
      </c>
    </row>
    <row r="9605" spans="2:4" ht="13.8" x14ac:dyDescent="0.2">
      <c r="B9605" s="18">
        <v>9602</v>
      </c>
      <c r="C9605" s="2" t="str">
        <f>_xlfn.CONCAT(MONTH('Rates Database'!C9604),"-",'Rates Database'!B9604,"-",'Rates Database'!E9604,"-",'Rates Database'!G9604,"-",'Rates Database'!J9604)</f>
        <v>5-2021-Eversource_EMA-Residential-Newton Muni Agg Rate</v>
      </c>
      <c r="D9605" s="2">
        <f t="shared" ref="D9605:D9668" si="150">COUNTIF($C$4:$C$10092,C9605)</f>
        <v>1</v>
      </c>
    </row>
    <row r="9606" spans="2:4" ht="13.8" x14ac:dyDescent="0.2">
      <c r="B9606" s="18">
        <v>9603</v>
      </c>
      <c r="C9606" s="2" t="str">
        <f>_xlfn.CONCAT(MONTH('Rates Database'!C9605),"-",'Rates Database'!B9605,"-",'Rates Database'!E9605,"-",'Rates Database'!G9605,"-",'Rates Database'!J9605)</f>
        <v>6-2021-National Grid-Residential-Wendell Muni Agg Rate</v>
      </c>
      <c r="D9606" s="2">
        <f t="shared" si="150"/>
        <v>1</v>
      </c>
    </row>
    <row r="9607" spans="2:4" ht="13.8" x14ac:dyDescent="0.2">
      <c r="B9607" s="18">
        <v>9604</v>
      </c>
      <c r="C9607" s="2" t="str">
        <f>_xlfn.CONCAT(MONTH('Rates Database'!C9606),"-",'Rates Database'!B9606,"-",'Rates Database'!E9606,"-",'Rates Database'!G9606,"-",'Rates Database'!J9606)</f>
        <v>6-2021-National Grid-Residential-Billerica Muni Agg Rate</v>
      </c>
      <c r="D9607" s="2">
        <f t="shared" si="150"/>
        <v>1</v>
      </c>
    </row>
    <row r="9608" spans="2:4" ht="13.8" x14ac:dyDescent="0.2">
      <c r="B9608" s="18">
        <v>9605</v>
      </c>
      <c r="C9608" s="2" t="str">
        <f>_xlfn.CONCAT(MONTH('Rates Database'!C9607),"-",'Rates Database'!B9607,"-",'Rates Database'!E9607,"-",'Rates Database'!G9607,"-",'Rates Database'!J9607)</f>
        <v>6-2021-Eversource_WMA-Residential-Buckland Muni Agg Rate</v>
      </c>
      <c r="D9608" s="2">
        <f t="shared" si="150"/>
        <v>1</v>
      </c>
    </row>
    <row r="9609" spans="2:4" ht="13.8" x14ac:dyDescent="0.2">
      <c r="B9609" s="18">
        <v>9606</v>
      </c>
      <c r="C9609" s="2" t="str">
        <f>_xlfn.CONCAT(MONTH('Rates Database'!C9608),"-",'Rates Database'!B9608,"-",'Rates Database'!E9608,"-",'Rates Database'!G9608,"-",'Rates Database'!J9608)</f>
        <v>6-2021-National Grid-Residential-Charlemont Muni Agg Rate</v>
      </c>
      <c r="D9609" s="2">
        <f t="shared" si="150"/>
        <v>1</v>
      </c>
    </row>
    <row r="9610" spans="2:4" ht="13.8" x14ac:dyDescent="0.2">
      <c r="B9610" s="18">
        <v>9607</v>
      </c>
      <c r="C9610" s="2" t="str">
        <f>_xlfn.CONCAT(MONTH('Rates Database'!C9609),"-",'Rates Database'!B9609,"-",'Rates Database'!E9609,"-",'Rates Database'!G9609,"-",'Rates Database'!J9609)</f>
        <v>6-2021-Eversource_WMA-Residential-Colrain Muni Agg Rate</v>
      </c>
      <c r="D9610" s="2">
        <f t="shared" si="150"/>
        <v>1</v>
      </c>
    </row>
    <row r="9611" spans="2:4" ht="13.8" x14ac:dyDescent="0.2">
      <c r="B9611" s="18">
        <v>9608</v>
      </c>
      <c r="C9611" s="2" t="str">
        <f>_xlfn.CONCAT(MONTH('Rates Database'!C9610),"-",'Rates Database'!B9610,"-",'Rates Database'!E9610,"-",'Rates Database'!G9610,"-",'Rates Database'!J9610)</f>
        <v>6-2021-Eversource_WMA-Residential-Shelburne Muni Agg Rate</v>
      </c>
      <c r="D9611" s="2">
        <f t="shared" si="150"/>
        <v>1</v>
      </c>
    </row>
    <row r="9612" spans="2:4" ht="13.8" x14ac:dyDescent="0.2">
      <c r="B9612" s="18">
        <v>9609</v>
      </c>
      <c r="C9612" s="2" t="str">
        <f>_xlfn.CONCAT(MONTH('Rates Database'!C9611),"-",'Rates Database'!B9611,"-",'Rates Database'!E9611,"-",'Rates Database'!G9611,"-",'Rates Database'!J9611)</f>
        <v>6-2021-National Grid-Residential-Marlborough Muni Agg Rate</v>
      </c>
      <c r="D9612" s="2">
        <f t="shared" si="150"/>
        <v>1</v>
      </c>
    </row>
    <row r="9613" spans="2:4" ht="13.8" x14ac:dyDescent="0.2">
      <c r="B9613" s="18">
        <v>9610</v>
      </c>
      <c r="C9613" s="2" t="str">
        <f>_xlfn.CONCAT(MONTH('Rates Database'!C9612),"-",'Rates Database'!B9612,"-",'Rates Database'!E9612,"-",'Rates Database'!G9612,"-",'Rates Database'!J9612)</f>
        <v>6-2021-National Grid-Residential-New Salem Muni Agg Rate</v>
      </c>
      <c r="D9613" s="2">
        <f t="shared" si="150"/>
        <v>1</v>
      </c>
    </row>
    <row r="9614" spans="2:4" ht="13.8" x14ac:dyDescent="0.2">
      <c r="B9614" s="18">
        <v>9611</v>
      </c>
      <c r="C9614" s="2" t="str">
        <f>_xlfn.CONCAT(MONTH('Rates Database'!C9613),"-",'Rates Database'!B9613,"-",'Rates Database'!E9613,"-",'Rates Database'!G9613,"-",'Rates Database'!J9613)</f>
        <v>6-2021-National Grid-Residential-Warwick Muni Agg Rate</v>
      </c>
      <c r="D9614" s="2">
        <f t="shared" si="150"/>
        <v>1</v>
      </c>
    </row>
    <row r="9615" spans="2:4" ht="13.8" x14ac:dyDescent="0.2">
      <c r="B9615" s="18">
        <v>9612</v>
      </c>
      <c r="C9615" s="2" t="str">
        <f>_xlfn.CONCAT(MONTH('Rates Database'!C9614),"-",'Rates Database'!B9614,"-",'Rates Database'!E9614,"-",'Rates Database'!G9614,"-",'Rates Database'!J9614)</f>
        <v>6-2021-Eversource_WMA-Residential-Whately Muni Agg Rate</v>
      </c>
      <c r="D9615" s="2">
        <f t="shared" si="150"/>
        <v>1</v>
      </c>
    </row>
    <row r="9616" spans="2:4" ht="13.8" x14ac:dyDescent="0.2">
      <c r="B9616" s="18">
        <v>9613</v>
      </c>
      <c r="C9616" s="2" t="str">
        <f>_xlfn.CONCAT(MONTH('Rates Database'!C9615),"-",'Rates Database'!B9615,"-",'Rates Database'!E9615,"-",'Rates Database'!G9615,"-",'Rates Database'!J9615)</f>
        <v>6-2021-National Grid-Residential-Webster Muni Agg Rate</v>
      </c>
      <c r="D9616" s="2">
        <f t="shared" si="150"/>
        <v>1</v>
      </c>
    </row>
    <row r="9617" spans="2:4" ht="13.8" x14ac:dyDescent="0.2">
      <c r="B9617" s="18">
        <v>9614</v>
      </c>
      <c r="C9617" s="2" t="str">
        <f>_xlfn.CONCAT(MONTH('Rates Database'!C9616),"-",'Rates Database'!B9616,"-",'Rates Database'!E9616,"-",'Rates Database'!G9616,"-",'Rates Database'!J9616)</f>
        <v>6-2021-Eversource_WMA-Residential-Deerfield Muni Agg Rate</v>
      </c>
      <c r="D9617" s="2">
        <f t="shared" si="150"/>
        <v>1</v>
      </c>
    </row>
    <row r="9618" spans="2:4" ht="13.8" x14ac:dyDescent="0.2">
      <c r="B9618" s="18">
        <v>9615</v>
      </c>
      <c r="C9618" s="2" t="str">
        <f>_xlfn.CONCAT(MONTH('Rates Database'!C9617),"-",'Rates Database'!B9617,"-",'Rates Database'!E9617,"-",'Rates Database'!G9617,"-",'Rates Database'!J9617)</f>
        <v>6-2021-Eversource_WMA-Residential-Huntington Muni Agg Rate</v>
      </c>
      <c r="D9618" s="2">
        <f t="shared" si="150"/>
        <v>1</v>
      </c>
    </row>
    <row r="9619" spans="2:4" ht="13.8" x14ac:dyDescent="0.2">
      <c r="B9619" s="18">
        <v>9616</v>
      </c>
      <c r="C9619" s="2" t="str">
        <f>_xlfn.CONCAT(MONTH('Rates Database'!C9618),"-",'Rates Database'!B9618,"-",'Rates Database'!E9618,"-",'Rates Database'!G9618,"-",'Rates Database'!J9618)</f>
        <v>6-2021-Eversource_WMA-Residential-Northfield Muni Agg Rate</v>
      </c>
      <c r="D9619" s="2">
        <f t="shared" si="150"/>
        <v>1</v>
      </c>
    </row>
    <row r="9620" spans="2:4" ht="13.8" x14ac:dyDescent="0.2">
      <c r="B9620" s="18">
        <v>9617</v>
      </c>
      <c r="C9620" s="2" t="str">
        <f>_xlfn.CONCAT(MONTH('Rates Database'!C9619),"-",'Rates Database'!B9619,"-",'Rates Database'!E9619,"-",'Rates Database'!G9619,"-",'Rates Database'!J9619)</f>
        <v>6-2021-Eversource_WMA-Residential-Becket Muni Agg Rate</v>
      </c>
      <c r="D9620" s="2">
        <f t="shared" si="150"/>
        <v>1</v>
      </c>
    </row>
    <row r="9621" spans="2:4" ht="13.8" x14ac:dyDescent="0.2">
      <c r="B9621" s="18">
        <v>9618</v>
      </c>
      <c r="C9621" s="2" t="str">
        <f>_xlfn.CONCAT(MONTH('Rates Database'!C9620),"-",'Rates Database'!B9620,"-",'Rates Database'!E9620,"-",'Rates Database'!G9620,"-",'Rates Database'!J9620)</f>
        <v>6-2021-Eversource_WMA-Residential-Dalton Muni Agg Rate</v>
      </c>
      <c r="D9621" s="2">
        <f t="shared" si="150"/>
        <v>1</v>
      </c>
    </row>
    <row r="9622" spans="2:4" ht="13.8" x14ac:dyDescent="0.2">
      <c r="B9622" s="18">
        <v>9619</v>
      </c>
      <c r="C9622" s="2" t="str">
        <f>_xlfn.CONCAT(MONTH('Rates Database'!C9621),"-",'Rates Database'!B9621,"-",'Rates Database'!E9621,"-",'Rates Database'!G9621,"-",'Rates Database'!J9621)</f>
        <v>6-2021-Eversource_WMA-Residential-Pittsfield Muni Agg Rate</v>
      </c>
      <c r="D9622" s="2">
        <f t="shared" si="150"/>
        <v>1</v>
      </c>
    </row>
    <row r="9623" spans="2:4" ht="13.8" x14ac:dyDescent="0.2">
      <c r="B9623" s="18">
        <v>9620</v>
      </c>
      <c r="C9623" s="2" t="str">
        <f>_xlfn.CONCAT(MONTH('Rates Database'!C9622),"-",'Rates Database'!B9622,"-",'Rates Database'!E9622,"-",'Rates Database'!G9622,"-",'Rates Database'!J9622)</f>
        <v>6-2021-Eversource_WMA-Residential-West Springfield Muni Agg Rate</v>
      </c>
      <c r="D9623" s="2">
        <f t="shared" si="150"/>
        <v>1</v>
      </c>
    </row>
    <row r="9624" spans="2:4" ht="13.8" x14ac:dyDescent="0.2">
      <c r="B9624" s="18">
        <v>9621</v>
      </c>
      <c r="C9624" s="2" t="str">
        <f>_xlfn.CONCAT(MONTH('Rates Database'!C9623),"-",'Rates Database'!B9623,"-",'Rates Database'!E9623,"-",'Rates Database'!G9623,"-",'Rates Database'!J9623)</f>
        <v>6-2021-Eversource_WMA-Residential-Lanesborough Muni Agg Rate</v>
      </c>
      <c r="D9624" s="2">
        <f t="shared" si="150"/>
        <v>1</v>
      </c>
    </row>
    <row r="9625" spans="2:4" ht="13.8" x14ac:dyDescent="0.2">
      <c r="B9625" s="18">
        <v>9622</v>
      </c>
      <c r="C9625" s="2" t="str">
        <f>_xlfn.CONCAT(MONTH('Rates Database'!C9624),"-",'Rates Database'!B9624,"-",'Rates Database'!E9624,"-",'Rates Database'!G9624,"-",'Rates Database'!J9624)</f>
        <v>6-2021-National Grid-Residential-Florida Muni Agg Rate</v>
      </c>
      <c r="D9625" s="2">
        <f t="shared" si="150"/>
        <v>1</v>
      </c>
    </row>
    <row r="9626" spans="2:4" ht="13.8" x14ac:dyDescent="0.2">
      <c r="B9626" s="18">
        <v>9623</v>
      </c>
      <c r="C9626" s="2" t="str">
        <f>_xlfn.CONCAT(MONTH('Rates Database'!C9625),"-",'Rates Database'!B9625,"-",'Rates Database'!E9625,"-",'Rates Database'!G9625,"-",'Rates Database'!J9625)</f>
        <v>6-2021-Eversource_EMA-Residential-Plymouth Muni Agg Rate</v>
      </c>
      <c r="D9626" s="2">
        <f t="shared" si="150"/>
        <v>1</v>
      </c>
    </row>
    <row r="9627" spans="2:4" ht="13.8" x14ac:dyDescent="0.2">
      <c r="B9627" s="18">
        <v>9624</v>
      </c>
      <c r="C9627" s="2" t="str">
        <f>_xlfn.CONCAT(MONTH('Rates Database'!C9626),"-",'Rates Database'!B9626,"-",'Rates Database'!E9626,"-",'Rates Database'!G9626,"-",'Rates Database'!J9626)</f>
        <v>6-2021-Eversource_WMA-Residential-Greenfield Muni Agg Rate</v>
      </c>
      <c r="D9627" s="2">
        <f t="shared" si="150"/>
        <v>1</v>
      </c>
    </row>
    <row r="9628" spans="2:4" ht="13.8" x14ac:dyDescent="0.2">
      <c r="B9628" s="18">
        <v>9625</v>
      </c>
      <c r="C9628" s="2" t="str">
        <f>_xlfn.CONCAT(MONTH('Rates Database'!C9627),"-",'Rates Database'!B9627,"-",'Rates Database'!E9627,"-",'Rates Database'!G9627,"-",'Rates Database'!J9627)</f>
        <v>6-2021-Eversource_WMA-Residential-Hatfield Muni Agg Rate</v>
      </c>
      <c r="D9628" s="2">
        <f t="shared" si="150"/>
        <v>1</v>
      </c>
    </row>
    <row r="9629" spans="2:4" ht="13.8" x14ac:dyDescent="0.2">
      <c r="B9629" s="18">
        <v>9626</v>
      </c>
      <c r="C9629" s="2" t="str">
        <f>_xlfn.CONCAT(MONTH('Rates Database'!C9628),"-",'Rates Database'!B9628,"-",'Rates Database'!E9628,"-",'Rates Database'!G9628,"-",'Rates Database'!J9628)</f>
        <v>6-2021-Eversource_EMA-Residential-Walpole Muni Agg Rate</v>
      </c>
      <c r="D9629" s="2">
        <f t="shared" si="150"/>
        <v>1</v>
      </c>
    </row>
    <row r="9630" spans="2:4" ht="13.8" x14ac:dyDescent="0.2">
      <c r="B9630" s="18">
        <v>9627</v>
      </c>
      <c r="C9630" s="2" t="str">
        <f>_xlfn.CONCAT(MONTH('Rates Database'!C9629),"-",'Rates Database'!B9629,"-",'Rates Database'!E9629,"-",'Rates Database'!G9629,"-",'Rates Database'!J9629)</f>
        <v>6-2021-National Grid-Residential-Adams Muni Agg Rate</v>
      </c>
      <c r="D9630" s="2">
        <f t="shared" si="150"/>
        <v>1</v>
      </c>
    </row>
    <row r="9631" spans="2:4" ht="13.8" x14ac:dyDescent="0.2">
      <c r="B9631" s="18">
        <v>9628</v>
      </c>
      <c r="C9631" s="2" t="str">
        <f>_xlfn.CONCAT(MONTH('Rates Database'!C9630),"-",'Rates Database'!B9630,"-",'Rates Database'!E9630,"-",'Rates Database'!G9630,"-",'Rates Database'!J9630)</f>
        <v>6-2021-Eversource_WMA-Residential-Cheshire Muni Agg Rate</v>
      </c>
      <c r="D9631" s="2">
        <f t="shared" si="150"/>
        <v>1</v>
      </c>
    </row>
    <row r="9632" spans="2:4" ht="13.8" x14ac:dyDescent="0.2">
      <c r="B9632" s="18">
        <v>9629</v>
      </c>
      <c r="C9632" s="2" t="str">
        <f>_xlfn.CONCAT(MONTH('Rates Database'!C9631),"-",'Rates Database'!B9631,"-",'Rates Database'!E9631,"-",'Rates Database'!G9631,"-",'Rates Database'!J9631)</f>
        <v>6-2021-National Grid-Residential-Clarksburg Muni Agg Rate</v>
      </c>
      <c r="D9632" s="2">
        <f t="shared" si="150"/>
        <v>1</v>
      </c>
    </row>
    <row r="9633" spans="2:4" ht="13.8" x14ac:dyDescent="0.2">
      <c r="B9633" s="18">
        <v>9630</v>
      </c>
      <c r="C9633" s="2" t="str">
        <f>_xlfn.CONCAT(MONTH('Rates Database'!C9632),"-",'Rates Database'!B9632,"-",'Rates Database'!E9632,"-",'Rates Database'!G9632,"-",'Rates Database'!J9632)</f>
        <v>6-2021-Eversource_WMA-Residential-Lenox Muni Agg Rate</v>
      </c>
      <c r="D9633" s="2">
        <f t="shared" si="150"/>
        <v>1</v>
      </c>
    </row>
    <row r="9634" spans="2:4" ht="13.8" x14ac:dyDescent="0.2">
      <c r="B9634" s="18">
        <v>9631</v>
      </c>
      <c r="C9634" s="2" t="str">
        <f>_xlfn.CONCAT(MONTH('Rates Database'!C9633),"-",'Rates Database'!B9633,"-",'Rates Database'!E9633,"-",'Rates Database'!G9633,"-",'Rates Database'!J9633)</f>
        <v>6-2021-National Grid-Residential-Monterey Muni Agg Rate</v>
      </c>
      <c r="D9634" s="2">
        <f t="shared" si="150"/>
        <v>1</v>
      </c>
    </row>
    <row r="9635" spans="2:4" ht="13.8" x14ac:dyDescent="0.2">
      <c r="B9635" s="18">
        <v>9632</v>
      </c>
      <c r="C9635" s="2" t="str">
        <f>_xlfn.CONCAT(MONTH('Rates Database'!C9634),"-",'Rates Database'!B9634,"-",'Rates Database'!E9634,"-",'Rates Database'!G9634,"-",'Rates Database'!J9634)</f>
        <v>6-2021-National Grid-Residential-New Marlborough Muni Agg Rate</v>
      </c>
      <c r="D9635" s="2">
        <f t="shared" si="150"/>
        <v>1</v>
      </c>
    </row>
    <row r="9636" spans="2:4" ht="13.8" x14ac:dyDescent="0.2">
      <c r="B9636" s="18">
        <v>9633</v>
      </c>
      <c r="C9636" s="2" t="str">
        <f>_xlfn.CONCAT(MONTH('Rates Database'!C9635),"-",'Rates Database'!B9635,"-",'Rates Database'!E9635,"-",'Rates Database'!G9635,"-",'Rates Database'!J9635)</f>
        <v>6-2021-National Grid-Residential-North Adams Muni Agg Rate</v>
      </c>
      <c r="D9636" s="2">
        <f t="shared" si="150"/>
        <v>1</v>
      </c>
    </row>
    <row r="9637" spans="2:4" ht="13.8" x14ac:dyDescent="0.2">
      <c r="B9637" s="18">
        <v>9634</v>
      </c>
      <c r="C9637" s="2" t="str">
        <f>_xlfn.CONCAT(MONTH('Rates Database'!C9636),"-",'Rates Database'!B9636,"-",'Rates Database'!E9636,"-",'Rates Database'!G9636,"-",'Rates Database'!J9636)</f>
        <v>6-2021-National Grid-Residential-Sheffield Muni Agg Rate</v>
      </c>
      <c r="D9637" s="2">
        <f t="shared" si="150"/>
        <v>1</v>
      </c>
    </row>
    <row r="9638" spans="2:4" ht="13.8" x14ac:dyDescent="0.2">
      <c r="B9638" s="18">
        <v>9635</v>
      </c>
      <c r="C9638" s="2" t="str">
        <f>_xlfn.CONCAT(MONTH('Rates Database'!C9637),"-",'Rates Database'!B9637,"-",'Rates Database'!E9637,"-",'Rates Database'!G9637,"-",'Rates Database'!J9637)</f>
        <v>6-2021-National Grid-Residential-West Stockbridge Muni Agg Rate</v>
      </c>
      <c r="D9638" s="2">
        <f t="shared" si="150"/>
        <v>1</v>
      </c>
    </row>
    <row r="9639" spans="2:4" ht="13.8" x14ac:dyDescent="0.2">
      <c r="B9639" s="18">
        <v>9636</v>
      </c>
      <c r="C9639" s="2" t="str">
        <f>_xlfn.CONCAT(MONTH('Rates Database'!C9638),"-",'Rates Database'!B9638,"-",'Rates Database'!E9638,"-",'Rates Database'!G9638,"-",'Rates Database'!J9638)</f>
        <v>6-2021-National Grid-Residential-Lancaster Muni Agg Rate</v>
      </c>
      <c r="D9639" s="2">
        <f t="shared" si="150"/>
        <v>1</v>
      </c>
    </row>
    <row r="9640" spans="2:4" ht="13.8" x14ac:dyDescent="0.2">
      <c r="B9640" s="18">
        <v>9637</v>
      </c>
      <c r="C9640" s="2" t="str">
        <f>_xlfn.CONCAT(MONTH('Rates Database'!C9639),"-",'Rates Database'!B9639,"-",'Rates Database'!E9639,"-",'Rates Database'!G9639,"-",'Rates Database'!J9639)</f>
        <v>6-2021-National Grid-Residential-Chelmsford Muni Agg Rate</v>
      </c>
      <c r="D9640" s="2">
        <f t="shared" si="150"/>
        <v>1</v>
      </c>
    </row>
    <row r="9641" spans="2:4" ht="13.8" x14ac:dyDescent="0.2">
      <c r="B9641" s="18">
        <v>9638</v>
      </c>
      <c r="C9641" s="2" t="str">
        <f>_xlfn.CONCAT(MONTH('Rates Database'!C9640),"-",'Rates Database'!B9640,"-",'Rates Database'!E9640,"-",'Rates Database'!G9640,"-",'Rates Database'!J9640)</f>
        <v>6-2021-Eversource_WMA-Residential-Leverett Muni Agg Rate</v>
      </c>
      <c r="D9641" s="2">
        <f t="shared" si="150"/>
        <v>1</v>
      </c>
    </row>
    <row r="9642" spans="2:4" ht="13.8" x14ac:dyDescent="0.2">
      <c r="B9642" s="18">
        <v>9639</v>
      </c>
      <c r="C9642" s="2" t="str">
        <f>_xlfn.CONCAT(MONTH('Rates Database'!C9641),"-",'Rates Database'!B9641,"-",'Rates Database'!E9641,"-",'Rates Database'!G9641,"-",'Rates Database'!J9641)</f>
        <v>6-2021-Eversource_WMA-Residential-Hadley Muni Agg Rate</v>
      </c>
      <c r="D9642" s="2">
        <f t="shared" si="150"/>
        <v>1</v>
      </c>
    </row>
    <row r="9643" spans="2:4" ht="13.8" x14ac:dyDescent="0.2">
      <c r="B9643" s="18">
        <v>9640</v>
      </c>
      <c r="C9643" s="2" t="str">
        <f>_xlfn.CONCAT(MONTH('Rates Database'!C9642),"-",'Rates Database'!B9642,"-",'Rates Database'!E9642,"-",'Rates Database'!G9642,"-",'Rates Database'!J9642)</f>
        <v>6-2021-Eversource_WMA-Residential-Sandisfield Muni Agg Rate</v>
      </c>
      <c r="D9643" s="2">
        <f t="shared" si="150"/>
        <v>1</v>
      </c>
    </row>
    <row r="9644" spans="2:4" ht="13.8" x14ac:dyDescent="0.2">
      <c r="B9644" s="18">
        <v>9641</v>
      </c>
      <c r="C9644" s="2" t="str">
        <f>_xlfn.CONCAT(MONTH('Rates Database'!C9643),"-",'Rates Database'!B9643,"-",'Rates Database'!E9643,"-",'Rates Database'!G9643,"-",'Rates Database'!J9643)</f>
        <v>6-2021-National Grid-Residential-Great Barrington Muni Agg Rate</v>
      </c>
      <c r="D9644" s="2">
        <f t="shared" si="150"/>
        <v>1</v>
      </c>
    </row>
    <row r="9645" spans="2:4" ht="13.8" x14ac:dyDescent="0.2">
      <c r="B9645" s="18">
        <v>9642</v>
      </c>
      <c r="C9645" s="2" t="str">
        <f>_xlfn.CONCAT(MONTH('Rates Database'!C9644),"-",'Rates Database'!B9644,"-",'Rates Database'!E9644,"-",'Rates Database'!G9644,"-",'Rates Database'!J9644)</f>
        <v>6-2021-Eversource_EMA-Residential-Plympton Muni Agg Rate</v>
      </c>
      <c r="D9645" s="2">
        <f t="shared" si="150"/>
        <v>1</v>
      </c>
    </row>
    <row r="9646" spans="2:4" ht="13.8" x14ac:dyDescent="0.2">
      <c r="B9646" s="18">
        <v>9643</v>
      </c>
      <c r="C9646" s="2" t="str">
        <f>_xlfn.CONCAT(MONTH('Rates Database'!C9645),"-",'Rates Database'!B9645,"-",'Rates Database'!E9645,"-",'Rates Database'!G9645,"-",'Rates Database'!J9645)</f>
        <v>6-2021-Eversource_EMA-Residential-Cambridge Muni Agg Rate</v>
      </c>
      <c r="D9646" s="2">
        <f t="shared" si="150"/>
        <v>1</v>
      </c>
    </row>
    <row r="9647" spans="2:4" ht="13.8" x14ac:dyDescent="0.2">
      <c r="B9647" s="18">
        <v>9644</v>
      </c>
      <c r="C9647" s="2" t="str">
        <f>_xlfn.CONCAT(MONTH('Rates Database'!C9646),"-",'Rates Database'!B9646,"-",'Rates Database'!E9646,"-",'Rates Database'!G9646,"-",'Rates Database'!J9646)</f>
        <v>6-2021-National Grid-Residential-Williamsburg Muni Agg Rate</v>
      </c>
      <c r="D9647" s="2">
        <f t="shared" si="150"/>
        <v>1</v>
      </c>
    </row>
    <row r="9648" spans="2:4" ht="13.8" x14ac:dyDescent="0.2">
      <c r="B9648" s="18">
        <v>9645</v>
      </c>
      <c r="C9648" s="2" t="str">
        <f>_xlfn.CONCAT(MONTH('Rates Database'!C9647),"-",'Rates Database'!B9647,"-",'Rates Database'!E9647,"-",'Rates Database'!G9647,"-",'Rates Database'!J9647)</f>
        <v>6-2021-National Grid-Residential-Easton Muni Agg Rate</v>
      </c>
      <c r="D9648" s="2">
        <f t="shared" si="150"/>
        <v>1</v>
      </c>
    </row>
    <row r="9649" spans="2:4" ht="13.8" x14ac:dyDescent="0.2">
      <c r="B9649" s="18">
        <v>9646</v>
      </c>
      <c r="C9649" s="2" t="str">
        <f>_xlfn.CONCAT(MONTH('Rates Database'!C9648),"-",'Rates Database'!B9648,"-",'Rates Database'!E9648,"-",'Rates Database'!G9648,"-",'Rates Database'!J9648)</f>
        <v>6-2021-Eversource_WMA-Residential-Conway Muni Agg Rate</v>
      </c>
      <c r="D9649" s="2">
        <f t="shared" si="150"/>
        <v>1</v>
      </c>
    </row>
    <row r="9650" spans="2:4" ht="13.8" x14ac:dyDescent="0.2">
      <c r="B9650" s="18">
        <v>9647</v>
      </c>
      <c r="C9650" s="2" t="str">
        <f>_xlfn.CONCAT(MONTH('Rates Database'!C9649),"-",'Rates Database'!B9649,"-",'Rates Database'!E9649,"-",'Rates Database'!G9649,"-",'Rates Database'!J9649)</f>
        <v>6-2021-Eversource_WMA-Residential-Gill Muni Agg Rate</v>
      </c>
      <c r="D9650" s="2">
        <f t="shared" si="150"/>
        <v>1</v>
      </c>
    </row>
    <row r="9651" spans="2:4" ht="13.8" x14ac:dyDescent="0.2">
      <c r="B9651" s="18">
        <v>9648</v>
      </c>
      <c r="C9651" s="2" t="str">
        <f>_xlfn.CONCAT(MONTH('Rates Database'!C9650),"-",'Rates Database'!B9650,"-",'Rates Database'!E9650,"-",'Rates Database'!G9650,"-",'Rates Database'!J9650)</f>
        <v>6-2021-Eversource_WMA-Residential-Sunderland Muni Agg Rate</v>
      </c>
      <c r="D9651" s="2">
        <f t="shared" si="150"/>
        <v>1</v>
      </c>
    </row>
    <row r="9652" spans="2:4" ht="13.8" x14ac:dyDescent="0.2">
      <c r="B9652" s="18">
        <v>9649</v>
      </c>
      <c r="C9652" s="2" t="str">
        <f>_xlfn.CONCAT(MONTH('Rates Database'!C9651),"-",'Rates Database'!B9651,"-",'Rates Database'!E9651,"-",'Rates Database'!G9651,"-",'Rates Database'!J9651)</f>
        <v>6-2021-National Grid-Residential-Winchendon Muni Agg Rate</v>
      </c>
      <c r="D9652" s="2">
        <f t="shared" si="150"/>
        <v>1</v>
      </c>
    </row>
    <row r="9653" spans="2:4" ht="13.8" x14ac:dyDescent="0.2">
      <c r="B9653" s="18">
        <v>9650</v>
      </c>
      <c r="C9653" s="2" t="str">
        <f>_xlfn.CONCAT(MONTH('Rates Database'!C9652),"-",'Rates Database'!B9652,"-",'Rates Database'!E9652,"-",'Rates Database'!G9652,"-",'Rates Database'!J9652)</f>
        <v>6-2021-National Grid-Residential-Charlton Muni Agg Rate</v>
      </c>
      <c r="D9653" s="2">
        <f t="shared" si="150"/>
        <v>1</v>
      </c>
    </row>
    <row r="9654" spans="2:4" ht="13.8" x14ac:dyDescent="0.2">
      <c r="B9654" s="18">
        <v>9651</v>
      </c>
      <c r="C9654" s="2" t="str">
        <f>_xlfn.CONCAT(MONTH('Rates Database'!C9653),"-",'Rates Database'!B9653,"-",'Rates Database'!E9653,"-",'Rates Database'!G9653,"-",'Rates Database'!J9653)</f>
        <v>6-2021-National Grid-Residential-Millbury Muni Agg Rate</v>
      </c>
      <c r="D9654" s="2">
        <f t="shared" si="150"/>
        <v>1</v>
      </c>
    </row>
    <row r="9655" spans="2:4" ht="13.8" x14ac:dyDescent="0.2">
      <c r="B9655" s="18">
        <v>9652</v>
      </c>
      <c r="C9655" s="2" t="str">
        <f>_xlfn.CONCAT(MONTH('Rates Database'!C9654),"-",'Rates Database'!B9654,"-",'Rates Database'!E9654,"-",'Rates Database'!G9654,"-",'Rates Database'!J9654)</f>
        <v>6-2021-National Grid-Residential-Oxford Muni Agg Rate</v>
      </c>
      <c r="D9655" s="2">
        <f t="shared" si="150"/>
        <v>1</v>
      </c>
    </row>
    <row r="9656" spans="2:4" ht="13.8" x14ac:dyDescent="0.2">
      <c r="B9656" s="18">
        <v>9653</v>
      </c>
      <c r="C9656" s="2" t="str">
        <f>_xlfn.CONCAT(MONTH('Rates Database'!C9655),"-",'Rates Database'!B9655,"-",'Rates Database'!E9655,"-",'Rates Database'!G9655,"-",'Rates Database'!J9655)</f>
        <v>6-2021-Eversource_EMA-Residential-Holliston Muni Agg Rate</v>
      </c>
      <c r="D9656" s="2">
        <f t="shared" si="150"/>
        <v>1</v>
      </c>
    </row>
    <row r="9657" spans="2:4" ht="13.8" x14ac:dyDescent="0.2">
      <c r="B9657" s="18">
        <v>9654</v>
      </c>
      <c r="C9657" s="2" t="str">
        <f>_xlfn.CONCAT(MONTH('Rates Database'!C9656),"-",'Rates Database'!B9656,"-",'Rates Database'!E9656,"-",'Rates Database'!G9656,"-",'Rates Database'!J9656)</f>
        <v>6-2021-National Grid-Residential-Auburn Muni Agg Rate</v>
      </c>
      <c r="D9657" s="2">
        <f t="shared" si="150"/>
        <v>1</v>
      </c>
    </row>
    <row r="9658" spans="2:4" ht="13.8" x14ac:dyDescent="0.2">
      <c r="B9658" s="18">
        <v>9655</v>
      </c>
      <c r="C9658" s="2" t="str">
        <f>_xlfn.CONCAT(MONTH('Rates Database'!C9657),"-",'Rates Database'!B9657,"-",'Rates Database'!E9657,"-",'Rates Database'!G9657,"-",'Rates Database'!J9657)</f>
        <v>6-2021-Eversource_EMA-Residential-Stoneham Muni Agg Rate</v>
      </c>
      <c r="D9658" s="2">
        <f t="shared" si="150"/>
        <v>1</v>
      </c>
    </row>
    <row r="9659" spans="2:4" ht="13.8" x14ac:dyDescent="0.2">
      <c r="B9659" s="18">
        <v>9656</v>
      </c>
      <c r="C9659" s="2" t="str">
        <f>_xlfn.CONCAT(MONTH('Rates Database'!C9658),"-",'Rates Database'!B9658,"-",'Rates Database'!E9658,"-",'Rates Database'!G9658,"-",'Rates Database'!J9658)</f>
        <v>6-2021-National Grid-Residential-Foxborough Muni Agg Rate</v>
      </c>
      <c r="D9659" s="2">
        <f t="shared" si="150"/>
        <v>1</v>
      </c>
    </row>
    <row r="9660" spans="2:4" ht="13.8" x14ac:dyDescent="0.2">
      <c r="B9660" s="18">
        <v>9657</v>
      </c>
      <c r="C9660" s="2" t="str">
        <f>_xlfn.CONCAT(MONTH('Rates Database'!C9659),"-",'Rates Database'!B9659,"-",'Rates Database'!E9659,"-",'Rates Database'!G9659,"-",'Rates Database'!J9659)</f>
        <v>6-2021-National Grid-Residential-Orange Muni Agg Rate</v>
      </c>
      <c r="D9660" s="2">
        <f t="shared" si="150"/>
        <v>1</v>
      </c>
    </row>
    <row r="9661" spans="2:4" ht="13.8" x14ac:dyDescent="0.2">
      <c r="B9661" s="18">
        <v>9658</v>
      </c>
      <c r="C9661" s="2" t="str">
        <f>_xlfn.CONCAT(MONTH('Rates Database'!C9660),"-",'Rates Database'!B9660,"-",'Rates Database'!E9660,"-",'Rates Database'!G9660,"-",'Rates Database'!J9660)</f>
        <v>6-2021-Eversource_EMA-Residential-Ashland Muni Agg Rate</v>
      </c>
      <c r="D9661" s="2">
        <f t="shared" si="150"/>
        <v>1</v>
      </c>
    </row>
    <row r="9662" spans="2:4" ht="13.8" x14ac:dyDescent="0.2">
      <c r="B9662" s="18">
        <v>9659</v>
      </c>
      <c r="C9662" s="2" t="str">
        <f>_xlfn.CONCAT(MONTH('Rates Database'!C9661),"-",'Rates Database'!B9661,"-",'Rates Database'!E9661,"-",'Rates Database'!G9661,"-",'Rates Database'!J9661)</f>
        <v>6-2021-National Grid-Residential-Westborough Muni Agg Rate</v>
      </c>
      <c r="D9662" s="2">
        <f t="shared" si="150"/>
        <v>1</v>
      </c>
    </row>
    <row r="9663" spans="2:4" ht="13.8" x14ac:dyDescent="0.2">
      <c r="B9663" s="18">
        <v>9660</v>
      </c>
      <c r="C9663" s="2" t="str">
        <f>_xlfn.CONCAT(MONTH('Rates Database'!C9662),"-",'Rates Database'!B9662,"-",'Rates Database'!E9662,"-",'Rates Database'!G9662,"-",'Rates Database'!J9662)</f>
        <v>6-2021-Unitil-Residential-Ashby Muni Agg Rate</v>
      </c>
      <c r="D9663" s="2">
        <f t="shared" si="150"/>
        <v>1</v>
      </c>
    </row>
    <row r="9664" spans="2:4" ht="13.8" x14ac:dyDescent="0.2">
      <c r="B9664" s="18">
        <v>9661</v>
      </c>
      <c r="C9664" s="2" t="str">
        <f>_xlfn.CONCAT(MONTH('Rates Database'!C9663),"-",'Rates Database'!B9663,"-",'Rates Database'!E9663,"-",'Rates Database'!G9663,"-",'Rates Database'!J9663)</f>
        <v>6-2021-Eversource_EMA-Residential-Acushnet Muni Agg Rate</v>
      </c>
      <c r="D9664" s="2">
        <f t="shared" si="150"/>
        <v>1</v>
      </c>
    </row>
    <row r="9665" spans="2:4" ht="13.8" x14ac:dyDescent="0.2">
      <c r="B9665" s="18">
        <v>9662</v>
      </c>
      <c r="C9665" s="2" t="str">
        <f>_xlfn.CONCAT(MONTH('Rates Database'!C9664),"-",'Rates Database'!B9664,"-",'Rates Database'!E9664,"-",'Rates Database'!G9664,"-",'Rates Database'!J9664)</f>
        <v>6-2021-National Grid-Residential-Attleboro Muni Agg Rate</v>
      </c>
      <c r="D9665" s="2">
        <f t="shared" si="150"/>
        <v>1</v>
      </c>
    </row>
    <row r="9666" spans="2:4" ht="13.8" x14ac:dyDescent="0.2">
      <c r="B9666" s="18">
        <v>9663</v>
      </c>
      <c r="C9666" s="2" t="str">
        <f>_xlfn.CONCAT(MONTH('Rates Database'!C9665),"-",'Rates Database'!B9665,"-",'Rates Database'!E9665,"-",'Rates Database'!G9665,"-",'Rates Database'!J9665)</f>
        <v>6-2021-Eversource_EMA-Residential-Dartmouth Muni Agg Rate</v>
      </c>
      <c r="D9666" s="2">
        <f t="shared" si="150"/>
        <v>1</v>
      </c>
    </row>
    <row r="9667" spans="2:4" ht="13.8" x14ac:dyDescent="0.2">
      <c r="B9667" s="18">
        <v>9664</v>
      </c>
      <c r="C9667" s="2" t="str">
        <f>_xlfn.CONCAT(MONTH('Rates Database'!C9666),"-",'Rates Database'!B9666,"-",'Rates Database'!E9666,"-",'Rates Database'!G9666,"-",'Rates Database'!J9666)</f>
        <v>6-2021-National Grid-Residential-Dighton Muni Agg Rate</v>
      </c>
      <c r="D9667" s="2">
        <f t="shared" si="150"/>
        <v>1</v>
      </c>
    </row>
    <row r="9668" spans="2:4" ht="13.8" x14ac:dyDescent="0.2">
      <c r="B9668" s="18">
        <v>9665</v>
      </c>
      <c r="C9668" s="2" t="str">
        <f>_xlfn.CONCAT(MONTH('Rates Database'!C9667),"-",'Rates Database'!B9667,"-",'Rates Database'!E9667,"-",'Rates Database'!G9667,"-",'Rates Database'!J9667)</f>
        <v>6-2021-National Grid-Residential-Douglas Muni Agg Rate</v>
      </c>
      <c r="D9668" s="2">
        <f t="shared" si="150"/>
        <v>1</v>
      </c>
    </row>
    <row r="9669" spans="2:4" ht="13.8" x14ac:dyDescent="0.2">
      <c r="B9669" s="18">
        <v>9666</v>
      </c>
      <c r="C9669" s="2" t="str">
        <f>_xlfn.CONCAT(MONTH('Rates Database'!C9668),"-",'Rates Database'!B9668,"-",'Rates Database'!E9668,"-",'Rates Database'!G9668,"-",'Rates Database'!J9668)</f>
        <v>6-2021-Eversource_EMA-Residential-Carver Muni Agg Rate</v>
      </c>
      <c r="D9669" s="2">
        <f t="shared" ref="D9669:D9732" si="151">COUNTIF($C$4:$C$10092,C9669)</f>
        <v>1</v>
      </c>
    </row>
    <row r="9670" spans="2:4" ht="13.8" x14ac:dyDescent="0.2">
      <c r="B9670" s="18">
        <v>9667</v>
      </c>
      <c r="C9670" s="2" t="str">
        <f>_xlfn.CONCAT(MONTH('Rates Database'!C9669),"-",'Rates Database'!B9669,"-",'Rates Database'!E9669,"-",'Rates Database'!G9669,"-",'Rates Database'!J9669)</f>
        <v>6-2021-National Grid-Residential-Dracut Muni Agg Rate</v>
      </c>
      <c r="D9670" s="2">
        <f t="shared" si="151"/>
        <v>1</v>
      </c>
    </row>
    <row r="9671" spans="2:4" ht="13.8" x14ac:dyDescent="0.2">
      <c r="B9671" s="18">
        <v>9668</v>
      </c>
      <c r="C9671" s="2" t="str">
        <f>_xlfn.CONCAT(MONTH('Rates Database'!C9670),"-",'Rates Database'!B9670,"-",'Rates Database'!E9670,"-",'Rates Database'!G9670,"-",'Rates Database'!J9670)</f>
        <v>6-2021-National Grid-Residential-Fall River Muni Agg Rate</v>
      </c>
      <c r="D9671" s="2">
        <f t="shared" si="151"/>
        <v>1</v>
      </c>
    </row>
    <row r="9672" spans="2:4" ht="13.8" x14ac:dyDescent="0.2">
      <c r="B9672" s="18">
        <v>9669</v>
      </c>
      <c r="C9672" s="2" t="str">
        <f>_xlfn.CONCAT(MONTH('Rates Database'!C9671),"-",'Rates Database'!B9671,"-",'Rates Database'!E9671,"-",'Rates Database'!G9671,"-",'Rates Database'!J9671)</f>
        <v>6-2021-Eversource_EMA-Residential-Freetown Muni Agg Rate</v>
      </c>
      <c r="D9672" s="2">
        <f t="shared" si="151"/>
        <v>1</v>
      </c>
    </row>
    <row r="9673" spans="2:4" ht="13.8" x14ac:dyDescent="0.2">
      <c r="B9673" s="18">
        <v>9670</v>
      </c>
      <c r="C9673" s="2" t="str">
        <f>_xlfn.CONCAT(MONTH('Rates Database'!C9672),"-",'Rates Database'!B9672,"-",'Rates Database'!E9672,"-",'Rates Database'!G9672,"-",'Rates Database'!J9672)</f>
        <v>6-2021-Eversource_EMA-Residential-Marion Muni Agg Rate</v>
      </c>
      <c r="D9673" s="2">
        <f t="shared" si="151"/>
        <v>1</v>
      </c>
    </row>
    <row r="9674" spans="2:4" ht="13.8" x14ac:dyDescent="0.2">
      <c r="B9674" s="18">
        <v>9671</v>
      </c>
      <c r="C9674" s="2" t="str">
        <f>_xlfn.CONCAT(MONTH('Rates Database'!C9673),"-",'Rates Database'!B9673,"-",'Rates Database'!E9673,"-",'Rates Database'!G9673,"-",'Rates Database'!J9673)</f>
        <v>6-2021-Eversource_EMA-Residential-Mattapoisett Muni Agg Rate</v>
      </c>
      <c r="D9674" s="2">
        <f t="shared" si="151"/>
        <v>1</v>
      </c>
    </row>
    <row r="9675" spans="2:4" ht="13.8" x14ac:dyDescent="0.2">
      <c r="B9675" s="18">
        <v>9672</v>
      </c>
      <c r="C9675" s="2" t="str">
        <f>_xlfn.CONCAT(MONTH('Rates Database'!C9674),"-",'Rates Database'!B9674,"-",'Rates Database'!E9674,"-",'Rates Database'!G9674,"-",'Rates Database'!J9674)</f>
        <v>6-2021-Eversource_EMA-Residential-New Bedford Muni Agg Rate</v>
      </c>
      <c r="D9675" s="2">
        <f t="shared" si="151"/>
        <v>1</v>
      </c>
    </row>
    <row r="9676" spans="2:4" ht="13.8" x14ac:dyDescent="0.2">
      <c r="B9676" s="18">
        <v>9673</v>
      </c>
      <c r="C9676" s="2" t="str">
        <f>_xlfn.CONCAT(MONTH('Rates Database'!C9675),"-",'Rates Database'!B9675,"-",'Rates Database'!E9675,"-",'Rates Database'!G9675,"-",'Rates Database'!J9675)</f>
        <v>6-2021-National Grid-Residential-Northbridge Muni Agg Rate</v>
      </c>
      <c r="D9676" s="2">
        <f t="shared" si="151"/>
        <v>1</v>
      </c>
    </row>
    <row r="9677" spans="2:4" ht="13.8" x14ac:dyDescent="0.2">
      <c r="B9677" s="18">
        <v>9674</v>
      </c>
      <c r="C9677" s="2" t="str">
        <f>_xlfn.CONCAT(MONTH('Rates Database'!C9676),"-",'Rates Database'!B9676,"-",'Rates Database'!E9676,"-",'Rates Database'!G9676,"-",'Rates Database'!J9676)</f>
        <v>6-2021-National Grid-Residential-Norton Muni Agg Rate</v>
      </c>
      <c r="D9677" s="2">
        <f t="shared" si="151"/>
        <v>1</v>
      </c>
    </row>
    <row r="9678" spans="2:4" ht="13.8" x14ac:dyDescent="0.2">
      <c r="B9678" s="18">
        <v>9675</v>
      </c>
      <c r="C9678" s="2" t="str">
        <f>_xlfn.CONCAT(MONTH('Rates Database'!C9677),"-",'Rates Database'!B9677,"-",'Rates Database'!E9677,"-",'Rates Database'!G9677,"-",'Rates Database'!J9677)</f>
        <v>6-2021-National Grid-Residential-Plainville Muni Agg Rate</v>
      </c>
      <c r="D9678" s="2">
        <f t="shared" si="151"/>
        <v>1</v>
      </c>
    </row>
    <row r="9679" spans="2:4" ht="13.8" x14ac:dyDescent="0.2">
      <c r="B9679" s="18">
        <v>9676</v>
      </c>
      <c r="C9679" s="2" t="str">
        <f>_xlfn.CONCAT(MONTH('Rates Database'!C9678),"-",'Rates Database'!B9678,"-",'Rates Database'!E9678,"-",'Rates Database'!G9678,"-",'Rates Database'!J9678)</f>
        <v>6-2021-National Grid-Residential-Rehoboth Muni Agg Rate</v>
      </c>
      <c r="D9679" s="2">
        <f t="shared" si="151"/>
        <v>1</v>
      </c>
    </row>
    <row r="9680" spans="2:4" ht="13.8" x14ac:dyDescent="0.2">
      <c r="B9680" s="18">
        <v>9677</v>
      </c>
      <c r="C9680" s="2" t="str">
        <f>_xlfn.CONCAT(MONTH('Rates Database'!C9679),"-",'Rates Database'!B9679,"-",'Rates Database'!E9679,"-",'Rates Database'!G9679,"-",'Rates Database'!J9679)</f>
        <v>6-2021-National Grid-Residential-Seekonk Muni Agg Rate</v>
      </c>
      <c r="D9680" s="2">
        <f t="shared" si="151"/>
        <v>1</v>
      </c>
    </row>
    <row r="9681" spans="2:4" ht="13.8" x14ac:dyDescent="0.2">
      <c r="B9681" s="18">
        <v>9678</v>
      </c>
      <c r="C9681" s="2" t="str">
        <f>_xlfn.CONCAT(MONTH('Rates Database'!C9680),"-",'Rates Database'!B9680,"-",'Rates Database'!E9680,"-",'Rates Database'!G9680,"-",'Rates Database'!J9680)</f>
        <v>6-2021-National Grid-Residential-Somerset Muni Agg Rate</v>
      </c>
      <c r="D9681" s="2">
        <f t="shared" si="151"/>
        <v>1</v>
      </c>
    </row>
    <row r="9682" spans="2:4" ht="13.8" x14ac:dyDescent="0.2">
      <c r="B9682" s="18">
        <v>9679</v>
      </c>
      <c r="C9682" s="2" t="str">
        <f>_xlfn.CONCAT(MONTH('Rates Database'!C9681),"-",'Rates Database'!B9681,"-",'Rates Database'!E9681,"-",'Rates Database'!G9681,"-",'Rates Database'!J9681)</f>
        <v>6-2021-National Grid-Residential-Swansea Muni Agg Rate</v>
      </c>
      <c r="D9682" s="2">
        <f t="shared" si="151"/>
        <v>1</v>
      </c>
    </row>
    <row r="9683" spans="2:4" ht="13.8" x14ac:dyDescent="0.2">
      <c r="B9683" s="18">
        <v>9680</v>
      </c>
      <c r="C9683" s="2" t="str">
        <f>_xlfn.CONCAT(MONTH('Rates Database'!C9682),"-",'Rates Database'!B9682,"-",'Rates Database'!E9682,"-",'Rates Database'!G9682,"-",'Rates Database'!J9682)</f>
        <v>6-2021-Eversource_EMA-Residential-Wareham Muni Agg Rate</v>
      </c>
      <c r="D9683" s="2">
        <f t="shared" si="151"/>
        <v>1</v>
      </c>
    </row>
    <row r="9684" spans="2:4" ht="13.8" x14ac:dyDescent="0.2">
      <c r="B9684" s="18">
        <v>9681</v>
      </c>
      <c r="C9684" s="2" t="str">
        <f>_xlfn.CONCAT(MONTH('Rates Database'!C9683),"-",'Rates Database'!B9683,"-",'Rates Database'!E9683,"-",'Rates Database'!G9683,"-",'Rates Database'!J9683)</f>
        <v>6-2021-National Grid-Residential-Westford Muni Agg Rate</v>
      </c>
      <c r="D9684" s="2">
        <f t="shared" si="151"/>
        <v>1</v>
      </c>
    </row>
    <row r="9685" spans="2:4" ht="13.8" x14ac:dyDescent="0.2">
      <c r="B9685" s="18">
        <v>9682</v>
      </c>
      <c r="C9685" s="2" t="str">
        <f>_xlfn.CONCAT(MONTH('Rates Database'!C9684),"-",'Rates Database'!B9684,"-",'Rates Database'!E9684,"-",'Rates Database'!G9684,"-",'Rates Database'!J9684)</f>
        <v>6-2021-Eversource_EMA-Residential-Westport Muni Agg Rate</v>
      </c>
      <c r="D9685" s="2">
        <f t="shared" si="151"/>
        <v>1</v>
      </c>
    </row>
    <row r="9686" spans="2:4" ht="13.8" x14ac:dyDescent="0.2">
      <c r="B9686" s="18">
        <v>9683</v>
      </c>
      <c r="C9686" s="2" t="str">
        <f>_xlfn.CONCAT(MONTH('Rates Database'!C9685),"-",'Rates Database'!B9685,"-",'Rates Database'!E9685,"-",'Rates Database'!G9685,"-",'Rates Database'!J9685)</f>
        <v>6-2021-National Grid-Residential-West Brookfield Muni Agg Rate</v>
      </c>
      <c r="D9686" s="2">
        <f t="shared" si="151"/>
        <v>1</v>
      </c>
    </row>
    <row r="9687" spans="2:4" ht="13.8" x14ac:dyDescent="0.2">
      <c r="B9687" s="18">
        <v>9684</v>
      </c>
      <c r="C9687" s="2" t="str">
        <f>_xlfn.CONCAT(MONTH('Rates Database'!C9686),"-",'Rates Database'!B9686,"-",'Rates Database'!E9686,"-",'Rates Database'!G9686,"-",'Rates Database'!J9686)</f>
        <v>6-2021-Eversource_EMA-Residential-Somerville Muni Agg Rate</v>
      </c>
      <c r="D9687" s="2">
        <f t="shared" si="151"/>
        <v>1</v>
      </c>
    </row>
    <row r="9688" spans="2:4" ht="13.8" x14ac:dyDescent="0.2">
      <c r="B9688" s="18">
        <v>9685</v>
      </c>
      <c r="C9688" s="2" t="str">
        <f>_xlfn.CONCAT(MONTH('Rates Database'!C9687),"-",'Rates Database'!B9687,"-",'Rates Database'!E9687,"-",'Rates Database'!G9687,"-",'Rates Database'!J9687)</f>
        <v>6-2021-National Grid-Residential-Gardner Muni Agg Rate</v>
      </c>
      <c r="D9688" s="2">
        <f t="shared" si="151"/>
        <v>1</v>
      </c>
    </row>
    <row r="9689" spans="2:4" ht="13.8" x14ac:dyDescent="0.2">
      <c r="B9689" s="18">
        <v>9686</v>
      </c>
      <c r="C9689" s="2" t="str">
        <f>_xlfn.CONCAT(MONTH('Rates Database'!C9688),"-",'Rates Database'!B9688,"-",'Rates Database'!E9688,"-",'Rates Database'!G9688,"-",'Rates Database'!J9688)</f>
        <v>6-2021-National Grid-Residential-Melrose Muni Agg Rate</v>
      </c>
      <c r="D9689" s="2">
        <f t="shared" si="151"/>
        <v>1</v>
      </c>
    </row>
    <row r="9690" spans="2:4" ht="13.8" x14ac:dyDescent="0.2">
      <c r="B9690" s="18">
        <v>9687</v>
      </c>
      <c r="C9690" s="2" t="str">
        <f>_xlfn.CONCAT(MONTH('Rates Database'!C9689),"-",'Rates Database'!B9689,"-",'Rates Database'!E9689,"-",'Rates Database'!G9689,"-",'Rates Database'!J9689)</f>
        <v>6-2021-Eversource_EMA-Residential-Kingston Muni Agg Rate</v>
      </c>
      <c r="D9690" s="2">
        <f t="shared" si="151"/>
        <v>1</v>
      </c>
    </row>
    <row r="9691" spans="2:4" ht="13.8" x14ac:dyDescent="0.2">
      <c r="B9691" s="18">
        <v>9688</v>
      </c>
      <c r="C9691" s="2" t="str">
        <f>_xlfn.CONCAT(MONTH('Rates Database'!C9690),"-",'Rates Database'!B9690,"-",'Rates Database'!E9690,"-",'Rates Database'!G9690,"-",'Rates Database'!J9690)</f>
        <v>6-2021-National Grid-Residential-Pembroke Muni Agg Rate</v>
      </c>
      <c r="D9691" s="2">
        <f t="shared" si="151"/>
        <v>1</v>
      </c>
    </row>
    <row r="9692" spans="2:4" ht="13.8" x14ac:dyDescent="0.2">
      <c r="B9692" s="18">
        <v>9689</v>
      </c>
      <c r="C9692" s="2" t="str">
        <f>_xlfn.CONCAT(MONTH('Rates Database'!C9691),"-",'Rates Database'!B9691,"-",'Rates Database'!E9691,"-",'Rates Database'!G9691,"-",'Rates Database'!J9691)</f>
        <v>6-2021-National Grid-Residential-Shirley Muni Agg Rate</v>
      </c>
      <c r="D9692" s="2">
        <f t="shared" si="151"/>
        <v>1</v>
      </c>
    </row>
    <row r="9693" spans="2:4" ht="13.8" x14ac:dyDescent="0.2">
      <c r="B9693" s="18">
        <v>9690</v>
      </c>
      <c r="C9693" s="2" t="str">
        <f>_xlfn.CONCAT(MONTH('Rates Database'!C9692),"-",'Rates Database'!B9692,"-",'Rates Database'!E9692,"-",'Rates Database'!G9692,"-",'Rates Database'!J9692)</f>
        <v>6-2021-National Grid-Residential-Avon Muni Agg Rate</v>
      </c>
      <c r="D9693" s="2">
        <f t="shared" si="151"/>
        <v>1</v>
      </c>
    </row>
    <row r="9694" spans="2:4" ht="13.8" x14ac:dyDescent="0.2">
      <c r="B9694" s="18">
        <v>9691</v>
      </c>
      <c r="C9694" s="2" t="str">
        <f>_xlfn.CONCAT(MONTH('Rates Database'!C9693),"-",'Rates Database'!B9693,"-",'Rates Database'!E9693,"-",'Rates Database'!G9693,"-",'Rates Database'!J9693)</f>
        <v>6-2021-National Grid-Residential-Harvard Muni Agg Rate</v>
      </c>
      <c r="D9694" s="2">
        <f t="shared" si="151"/>
        <v>1</v>
      </c>
    </row>
    <row r="9695" spans="2:4" ht="13.8" x14ac:dyDescent="0.2">
      <c r="B9695" s="18">
        <v>9692</v>
      </c>
      <c r="C9695" s="2" t="str">
        <f>_xlfn.CONCAT(MONTH('Rates Database'!C9694),"-",'Rates Database'!B9694,"-",'Rates Database'!E9694,"-",'Rates Database'!G9694,"-",'Rates Database'!J9694)</f>
        <v>6-2021-Eversource_EMA-Residential-Millis Muni Agg Rate</v>
      </c>
      <c r="D9695" s="2">
        <f t="shared" si="151"/>
        <v>1</v>
      </c>
    </row>
    <row r="9696" spans="2:4" ht="13.8" x14ac:dyDescent="0.2">
      <c r="B9696" s="18">
        <v>9693</v>
      </c>
      <c r="C9696" s="2" t="str">
        <f>_xlfn.CONCAT(MONTH('Rates Database'!C9695),"-",'Rates Database'!B9695,"-",'Rates Database'!E9695,"-",'Rates Database'!G9695,"-",'Rates Database'!J9695)</f>
        <v>6-2021-National Grid-Residential-Sutton Muni Agg Rate</v>
      </c>
      <c r="D9696" s="2">
        <f t="shared" si="151"/>
        <v>1</v>
      </c>
    </row>
    <row r="9697" spans="2:4" ht="13.8" x14ac:dyDescent="0.2">
      <c r="B9697" s="18">
        <v>9694</v>
      </c>
      <c r="C9697" s="2" t="str">
        <f>_xlfn.CONCAT(MONTH('Rates Database'!C9696),"-",'Rates Database'!B9696,"-",'Rates Database'!E9696,"-",'Rates Database'!G9696,"-",'Rates Database'!J9696)</f>
        <v>6-2021-National Grid-Residential-Williamstown Muni Agg Rate</v>
      </c>
      <c r="D9697" s="2">
        <f t="shared" si="151"/>
        <v>1</v>
      </c>
    </row>
    <row r="9698" spans="2:4" ht="13.8" x14ac:dyDescent="0.2">
      <c r="B9698" s="18">
        <v>9695</v>
      </c>
      <c r="C9698" s="2" t="str">
        <f>_xlfn.CONCAT(MONTH('Rates Database'!C9697),"-",'Rates Database'!B9697,"-",'Rates Database'!E9697,"-",'Rates Database'!G9697,"-",'Rates Database'!J9697)</f>
        <v>6-2021-National Grid-Residential-Heath Muni Agg Rate</v>
      </c>
      <c r="D9698" s="2">
        <f t="shared" si="151"/>
        <v>1</v>
      </c>
    </row>
    <row r="9699" spans="2:4" ht="13.8" x14ac:dyDescent="0.2">
      <c r="B9699" s="18">
        <v>9696</v>
      </c>
      <c r="C9699" s="2" t="str">
        <f>_xlfn.CONCAT(MONTH('Rates Database'!C9698),"-",'Rates Database'!B9698,"-",'Rates Database'!E9698,"-",'Rates Database'!G9698,"-",'Rates Database'!J9698)</f>
        <v>6-2021-National Grid-Residential-Tewksbury Muni Agg Rate</v>
      </c>
      <c r="D9699" s="2">
        <f t="shared" si="151"/>
        <v>1</v>
      </c>
    </row>
    <row r="9700" spans="2:4" ht="13.8" x14ac:dyDescent="0.2">
      <c r="B9700" s="18">
        <v>9697</v>
      </c>
      <c r="C9700" s="2" t="str">
        <f>_xlfn.CONCAT(MONTH('Rates Database'!C9699),"-",'Rates Database'!B9699,"-",'Rates Database'!E9699,"-",'Rates Database'!G9699,"-",'Rates Database'!J9699)</f>
        <v>6-2021-National Grid-Residential-Tyngsborough Muni Agg Rate</v>
      </c>
      <c r="D9700" s="2">
        <f t="shared" si="151"/>
        <v>1</v>
      </c>
    </row>
    <row r="9701" spans="2:4" ht="13.8" x14ac:dyDescent="0.2">
      <c r="B9701" s="18">
        <v>9698</v>
      </c>
      <c r="C9701" s="2" t="str">
        <f>_xlfn.CONCAT(MONTH('Rates Database'!C9700),"-",'Rates Database'!B9700,"-",'Rates Database'!E9700,"-",'Rates Database'!G9700,"-",'Rates Database'!J9700)</f>
        <v>6-2021-Eversource_EMA-Residential-Sudbury Muni Agg Rate</v>
      </c>
      <c r="D9701" s="2">
        <f t="shared" si="151"/>
        <v>1</v>
      </c>
    </row>
    <row r="9702" spans="2:4" ht="13.8" x14ac:dyDescent="0.2">
      <c r="B9702" s="18">
        <v>9699</v>
      </c>
      <c r="C9702" s="2" t="str">
        <f>_xlfn.CONCAT(MONTH('Rates Database'!C9701),"-",'Rates Database'!B9701,"-",'Rates Database'!E9701,"-",'Rates Database'!G9701,"-",'Rates Database'!J9701)</f>
        <v>6-2021-National Grid-Residential-Halifax Muni Agg Rate</v>
      </c>
      <c r="D9702" s="2">
        <f t="shared" si="151"/>
        <v>1</v>
      </c>
    </row>
    <row r="9703" spans="2:4" ht="13.8" x14ac:dyDescent="0.2">
      <c r="B9703" s="18">
        <v>9700</v>
      </c>
      <c r="C9703" s="2" t="str">
        <f>_xlfn.CONCAT(MONTH('Rates Database'!C9702),"-",'Rates Database'!B9702,"-",'Rates Database'!E9702,"-",'Rates Database'!G9702,"-",'Rates Database'!J9702)</f>
        <v>6-2021-National Grid-Residential-Franklin Muni Agg Rate</v>
      </c>
      <c r="D9703" s="2">
        <f t="shared" si="151"/>
        <v>1</v>
      </c>
    </row>
    <row r="9704" spans="2:4" ht="13.8" x14ac:dyDescent="0.2">
      <c r="B9704" s="18">
        <v>9701</v>
      </c>
      <c r="C9704" s="2" t="str">
        <f>_xlfn.CONCAT(MONTH('Rates Database'!C9703),"-",'Rates Database'!B9703,"-",'Rates Database'!E9703,"-",'Rates Database'!G9703,"-",'Rates Database'!J9703)</f>
        <v>6-2021-National Grid-Residential-Rockland Muni Agg Rate</v>
      </c>
      <c r="D9704" s="2">
        <f t="shared" si="151"/>
        <v>1</v>
      </c>
    </row>
    <row r="9705" spans="2:4" ht="13.8" x14ac:dyDescent="0.2">
      <c r="B9705" s="18">
        <v>9702</v>
      </c>
      <c r="C9705" s="2" t="str">
        <f>_xlfn.CONCAT(MONTH('Rates Database'!C9704),"-",'Rates Database'!B9704,"-",'Rates Database'!E9704,"-",'Rates Database'!G9704,"-",'Rates Database'!J9704)</f>
        <v>6-2021-National Grid-Residential-Bellingham Muni Agg Rate</v>
      </c>
      <c r="D9705" s="2">
        <f t="shared" si="151"/>
        <v>1</v>
      </c>
    </row>
    <row r="9706" spans="2:4" ht="13.8" x14ac:dyDescent="0.2">
      <c r="B9706" s="18">
        <v>9703</v>
      </c>
      <c r="C9706" s="2" t="str">
        <f>_xlfn.CONCAT(MONTH('Rates Database'!C9705),"-",'Rates Database'!B9705,"-",'Rates Database'!E9705,"-",'Rates Database'!G9705,"-",'Rates Database'!J9705)</f>
        <v>6-2021-National Grid-Residential-Egremont Muni Agg Rate</v>
      </c>
      <c r="D9706" s="2">
        <f t="shared" si="151"/>
        <v>1</v>
      </c>
    </row>
    <row r="9707" spans="2:4" ht="13.8" x14ac:dyDescent="0.2">
      <c r="B9707" s="18">
        <v>9704</v>
      </c>
      <c r="C9707" s="2" t="str">
        <f>_xlfn.CONCAT(MONTH('Rates Database'!C9706),"-",'Rates Database'!B9706,"-",'Rates Database'!E9706,"-",'Rates Database'!G9706,"-",'Rates Database'!J9706)</f>
        <v>6-2021-National Grid-Residential-North Andover Muni Agg Rate</v>
      </c>
      <c r="D9707" s="2">
        <f t="shared" si="151"/>
        <v>1</v>
      </c>
    </row>
    <row r="9708" spans="2:4" ht="13.8" x14ac:dyDescent="0.2">
      <c r="B9708" s="18">
        <v>9705</v>
      </c>
      <c r="C9708" s="2" t="str">
        <f>_xlfn.CONCAT(MONTH('Rates Database'!C9707),"-",'Rates Database'!B9707,"-",'Rates Database'!E9707,"-",'Rates Database'!G9707,"-",'Rates Database'!J9707)</f>
        <v>6-2021-Eversource_EMA-Residential-Dedham Muni Agg Rate</v>
      </c>
      <c r="D9708" s="2">
        <f t="shared" si="151"/>
        <v>1</v>
      </c>
    </row>
    <row r="9709" spans="2:4" ht="13.8" x14ac:dyDescent="0.2">
      <c r="B9709" s="18">
        <v>9706</v>
      </c>
      <c r="C9709" s="2" t="str">
        <f>_xlfn.CONCAT(MONTH('Rates Database'!C9708),"-",'Rates Database'!B9708,"-",'Rates Database'!E9708,"-",'Rates Database'!G9708,"-",'Rates Database'!J9708)</f>
        <v>6-2021-Eversource_EMA-Residential-Lexington Muni Agg Rate</v>
      </c>
      <c r="D9709" s="2">
        <f t="shared" si="151"/>
        <v>1</v>
      </c>
    </row>
    <row r="9710" spans="2:4" ht="13.8" x14ac:dyDescent="0.2">
      <c r="B9710" s="18">
        <v>9707</v>
      </c>
      <c r="C9710" s="2" t="str">
        <f>_xlfn.CONCAT(MONTH('Rates Database'!C9709),"-",'Rates Database'!B9709,"-",'Rates Database'!E9709,"-",'Rates Database'!G9709,"-",'Rates Database'!J9709)</f>
        <v>6-2021-National Grid-Residential-Haverhill Muni Agg Rate</v>
      </c>
      <c r="D9710" s="2">
        <f t="shared" si="151"/>
        <v>1</v>
      </c>
    </row>
    <row r="9711" spans="2:4" ht="13.8" x14ac:dyDescent="0.2">
      <c r="B9711" s="18">
        <v>9708</v>
      </c>
      <c r="C9711" s="2" t="str">
        <f>_xlfn.CONCAT(MONTH('Rates Database'!C9710),"-",'Rates Database'!B9710,"-",'Rates Database'!E9710,"-",'Rates Database'!G9710,"-",'Rates Database'!J9710)</f>
        <v>6-2021-Eversource_EMA-Residential-Fairhaven Muni Agg Rate</v>
      </c>
      <c r="D9711" s="2">
        <f t="shared" si="151"/>
        <v>1</v>
      </c>
    </row>
    <row r="9712" spans="2:4" ht="13.8" x14ac:dyDescent="0.2">
      <c r="B9712" s="18">
        <v>9709</v>
      </c>
      <c r="C9712" s="2" t="str">
        <f>_xlfn.CONCAT(MONTH('Rates Database'!C9711),"-",'Rates Database'!B9711,"-",'Rates Database'!E9711,"-",'Rates Database'!G9711,"-",'Rates Database'!J9711)</f>
        <v>6-2021-National Grid-Residential-Grafton Muni Agg Rate</v>
      </c>
      <c r="D9712" s="2">
        <f t="shared" si="151"/>
        <v>1</v>
      </c>
    </row>
    <row r="9713" spans="2:4" ht="13.8" x14ac:dyDescent="0.2">
      <c r="B9713" s="18">
        <v>9710</v>
      </c>
      <c r="C9713" s="2" t="str">
        <f>_xlfn.CONCAT(MONTH('Rates Database'!C9712),"-",'Rates Database'!B9712,"-",'Rates Database'!E9712,"-",'Rates Database'!G9712,"-",'Rates Database'!J9712)</f>
        <v>6-2021-Eversource_EMA-Residential-Waltham Muni Agg Rate</v>
      </c>
      <c r="D9713" s="2">
        <f t="shared" si="151"/>
        <v>1</v>
      </c>
    </row>
    <row r="9714" spans="2:4" ht="13.8" x14ac:dyDescent="0.2">
      <c r="B9714" s="18">
        <v>9711</v>
      </c>
      <c r="C9714" s="2" t="str">
        <f>_xlfn.CONCAT(MONTH('Rates Database'!C9713),"-",'Rates Database'!B9713,"-",'Rates Database'!E9713,"-",'Rates Database'!G9713,"-",'Rates Database'!J9713)</f>
        <v>6-2021-National Grid-Residential-Southborough Muni Agg Rate</v>
      </c>
      <c r="D9714" s="2">
        <f t="shared" si="151"/>
        <v>1</v>
      </c>
    </row>
    <row r="9715" spans="2:4" ht="13.8" x14ac:dyDescent="0.2">
      <c r="B9715" s="18">
        <v>9712</v>
      </c>
      <c r="C9715" s="2" t="str">
        <f>_xlfn.CONCAT(MONTH('Rates Database'!C9714),"-",'Rates Database'!B9714,"-",'Rates Database'!E9714,"-",'Rates Database'!G9714,"-",'Rates Database'!J9714)</f>
        <v>6-2021-Eversource_EMA-Residential-Acton Muni Agg Rate</v>
      </c>
      <c r="D9715" s="2">
        <f t="shared" si="151"/>
        <v>1</v>
      </c>
    </row>
    <row r="9716" spans="2:4" ht="13.8" x14ac:dyDescent="0.2">
      <c r="B9716" s="18">
        <v>9713</v>
      </c>
      <c r="C9716" s="2" t="str">
        <f>_xlfn.CONCAT(MONTH('Rates Database'!C9715),"-",'Rates Database'!B9715,"-",'Rates Database'!E9715,"-",'Rates Database'!G9715,"-",'Rates Database'!J9715)</f>
        <v>6-2021-Unitil-Residential-Lunenburg Muni Agg Rate</v>
      </c>
      <c r="D9716" s="2">
        <f t="shared" si="151"/>
        <v>1</v>
      </c>
    </row>
    <row r="9717" spans="2:4" ht="13.8" x14ac:dyDescent="0.2">
      <c r="B9717" s="18">
        <v>9714</v>
      </c>
      <c r="C9717" s="2" t="str">
        <f>_xlfn.CONCAT(MONTH('Rates Database'!C9716),"-",'Rates Database'!B9716,"-",'Rates Database'!E9716,"-",'Rates Database'!G9716,"-",'Rates Database'!J9716)</f>
        <v>6-2021-Eversource_EMA-Residential-Arlington Muni Agg Rate</v>
      </c>
      <c r="D9717" s="2">
        <f t="shared" si="151"/>
        <v>1</v>
      </c>
    </row>
    <row r="9718" spans="2:4" ht="13.8" x14ac:dyDescent="0.2">
      <c r="B9718" s="18">
        <v>9715</v>
      </c>
      <c r="C9718" s="2" t="str">
        <f>_xlfn.CONCAT(MONTH('Rates Database'!C9717),"-",'Rates Database'!B9717,"-",'Rates Database'!E9717,"-",'Rates Database'!G9717,"-",'Rates Database'!J9717)</f>
        <v>6-2021-National Grid-Residential-Salisbury Muni Agg Rate</v>
      </c>
      <c r="D9718" s="2">
        <f t="shared" si="151"/>
        <v>1</v>
      </c>
    </row>
    <row r="9719" spans="2:4" ht="13.8" x14ac:dyDescent="0.2">
      <c r="B9719" s="18">
        <v>9716</v>
      </c>
      <c r="C9719" s="2" t="str">
        <f>_xlfn.CONCAT(MONTH('Rates Database'!C9718),"-",'Rates Database'!B9718,"-",'Rates Database'!E9718,"-",'Rates Database'!G9718,"-",'Rates Database'!J9718)</f>
        <v>6-2021-National Grid-Residential-Gloucester Muni Agg Rate</v>
      </c>
      <c r="D9719" s="2">
        <f t="shared" si="151"/>
        <v>1</v>
      </c>
    </row>
    <row r="9720" spans="2:4" ht="13.8" x14ac:dyDescent="0.2">
      <c r="B9720" s="18">
        <v>9717</v>
      </c>
      <c r="C9720" s="2" t="str">
        <f>_xlfn.CONCAT(MONTH('Rates Database'!C9719),"-",'Rates Database'!B9719,"-",'Rates Database'!E9719,"-",'Rates Database'!G9719,"-",'Rates Database'!J9719)</f>
        <v>6-2021-Eversource_EMA-Residential-Bedford Muni Agg Rate</v>
      </c>
      <c r="D9720" s="2">
        <f t="shared" si="151"/>
        <v>1</v>
      </c>
    </row>
    <row r="9721" spans="2:4" ht="13.8" x14ac:dyDescent="0.2">
      <c r="B9721" s="18">
        <v>9718</v>
      </c>
      <c r="C9721" s="2" t="str">
        <f>_xlfn.CONCAT(MONTH('Rates Database'!C9720),"-",'Rates Database'!B9720,"-",'Rates Database'!E9720,"-",'Rates Database'!G9720,"-",'Rates Database'!J9720)</f>
        <v>6-2021-National Grid-Residential-Salem Muni Agg Rate</v>
      </c>
      <c r="D9721" s="2">
        <f t="shared" si="151"/>
        <v>1</v>
      </c>
    </row>
    <row r="9722" spans="2:4" ht="13.8" x14ac:dyDescent="0.2">
      <c r="B9722" s="18">
        <v>9719</v>
      </c>
      <c r="C9722" s="2" t="str">
        <f>_xlfn.CONCAT(MONTH('Rates Database'!C9721),"-",'Rates Database'!B9721,"-",'Rates Database'!E9721,"-",'Rates Database'!G9721,"-",'Rates Database'!J9721)</f>
        <v>6-2021-Eversource_EMA-Residential-Winchester Muni Agg Rate</v>
      </c>
      <c r="D9722" s="2">
        <f t="shared" si="151"/>
        <v>1</v>
      </c>
    </row>
    <row r="9723" spans="2:4" ht="13.8" x14ac:dyDescent="0.2">
      <c r="B9723" s="18">
        <v>9720</v>
      </c>
      <c r="C9723" s="2" t="str">
        <f>_xlfn.CONCAT(MONTH('Rates Database'!C9722),"-",'Rates Database'!B9722,"-",'Rates Database'!E9722,"-",'Rates Database'!G9722,"-",'Rates Database'!J9722)</f>
        <v>6-2021-National Grid-Residential-Berlin Muni Agg Rate</v>
      </c>
      <c r="D9723" s="2">
        <f t="shared" si="151"/>
        <v>1</v>
      </c>
    </row>
    <row r="9724" spans="2:4" ht="13.8" x14ac:dyDescent="0.2">
      <c r="B9724" s="18">
        <v>9721</v>
      </c>
      <c r="C9724" s="2" t="str">
        <f>_xlfn.CONCAT(MONTH('Rates Database'!C9723),"-",'Rates Database'!B9723,"-",'Rates Database'!E9723,"-",'Rates Database'!G9723,"-",'Rates Database'!J9723)</f>
        <v>6-2021-National Grid-Residential-Hamilton Muni Agg Rate</v>
      </c>
      <c r="D9724" s="2">
        <f t="shared" si="151"/>
        <v>1</v>
      </c>
    </row>
    <row r="9725" spans="2:4" ht="13.8" x14ac:dyDescent="0.2">
      <c r="B9725" s="18">
        <v>9722</v>
      </c>
      <c r="C9725" s="2" t="str">
        <f>_xlfn.CONCAT(MONTH('Rates Database'!C9724),"-",'Rates Database'!B9724,"-",'Rates Database'!E9724,"-",'Rates Database'!G9724,"-",'Rates Database'!J9724)</f>
        <v>6-2021-National Grid-Residential-Nantucket Muni Agg Rate</v>
      </c>
      <c r="D9725" s="2">
        <f t="shared" si="151"/>
        <v>1</v>
      </c>
    </row>
    <row r="9726" spans="2:4" ht="13.8" x14ac:dyDescent="0.2">
      <c r="B9726" s="18">
        <v>9723</v>
      </c>
      <c r="C9726" s="2" t="str">
        <f>_xlfn.CONCAT(MONTH('Rates Database'!C9725),"-",'Rates Database'!B9725,"-",'Rates Database'!E9725,"-",'Rates Database'!G9725,"-",'Rates Database'!J9725)</f>
        <v>6-2021-National Grid-Residential-West Bridgewater Muni Agg Rate</v>
      </c>
      <c r="D9726" s="2">
        <f t="shared" si="151"/>
        <v>1</v>
      </c>
    </row>
    <row r="9727" spans="2:4" ht="13.8" x14ac:dyDescent="0.2">
      <c r="B9727" s="18">
        <v>9724</v>
      </c>
      <c r="C9727" s="2" t="str">
        <f>_xlfn.CONCAT(MONTH('Rates Database'!C9726),"-",'Rates Database'!B9726,"-",'Rates Database'!E9726,"-",'Rates Database'!G9726,"-",'Rates Database'!J9726)</f>
        <v>6-2021-Eversource_EMA-Residential-Boston Muni Agg Rate</v>
      </c>
      <c r="D9727" s="2">
        <f t="shared" si="151"/>
        <v>1</v>
      </c>
    </row>
    <row r="9728" spans="2:4" ht="13.8" x14ac:dyDescent="0.2">
      <c r="B9728" s="18">
        <v>9725</v>
      </c>
      <c r="C9728" s="2" t="str">
        <f>_xlfn.CONCAT(MONTH('Rates Database'!C9727),"-",'Rates Database'!B9727,"-",'Rates Database'!E9727,"-",'Rates Database'!G9727,"-",'Rates Database'!J9727)</f>
        <v>6-2021-National Grid-Residential-Millville Muni Agg Rate</v>
      </c>
      <c r="D9728" s="2">
        <f t="shared" si="151"/>
        <v>1</v>
      </c>
    </row>
    <row r="9729" spans="2:4" ht="13.8" x14ac:dyDescent="0.2">
      <c r="B9729" s="18">
        <v>9726</v>
      </c>
      <c r="C9729" s="2" t="str">
        <f>_xlfn.CONCAT(MONTH('Rates Database'!C9728),"-",'Rates Database'!B9728,"-",'Rates Database'!E9728,"-",'Rates Database'!G9728,"-",'Rates Database'!J9728)</f>
        <v>6-2021-National Grid-Residential-Worcester Muni Agg Rate</v>
      </c>
      <c r="D9729" s="2">
        <f t="shared" si="151"/>
        <v>1</v>
      </c>
    </row>
    <row r="9730" spans="2:4" ht="13.8" x14ac:dyDescent="0.2">
      <c r="B9730" s="18">
        <v>9727</v>
      </c>
      <c r="C9730" s="2" t="str">
        <f>_xlfn.CONCAT(MONTH('Rates Database'!C9729),"-",'Rates Database'!B9729,"-",'Rates Database'!E9729,"-",'Rates Database'!G9729,"-",'Rates Database'!J9729)</f>
        <v>6-2021-National Grid-Residential-Swampscott Muni Agg Rate</v>
      </c>
      <c r="D9730" s="2">
        <f t="shared" si="151"/>
        <v>1</v>
      </c>
    </row>
    <row r="9731" spans="2:4" ht="13.8" x14ac:dyDescent="0.2">
      <c r="B9731" s="18">
        <v>9728</v>
      </c>
      <c r="C9731" s="2" t="str">
        <f>_xlfn.CONCAT(MONTH('Rates Database'!C9730),"-",'Rates Database'!B9730,"-",'Rates Database'!E9730,"-",'Rates Database'!G9730,"-",'Rates Database'!J9730)</f>
        <v>6-2021-Eversource_EMA-Residential-Carlisle Muni Agg Rate</v>
      </c>
      <c r="D9731" s="2">
        <f t="shared" si="151"/>
        <v>1</v>
      </c>
    </row>
    <row r="9732" spans="2:4" ht="13.8" x14ac:dyDescent="0.2">
      <c r="B9732" s="18">
        <v>9729</v>
      </c>
      <c r="C9732" s="2" t="str">
        <f>_xlfn.CONCAT(MONTH('Rates Database'!C9731),"-",'Rates Database'!B9731,"-",'Rates Database'!E9731,"-",'Rates Database'!G9731,"-",'Rates Database'!J9731)</f>
        <v>6-2021-Eversource_EMA-Residential-Watertown Muni Agg Rate</v>
      </c>
      <c r="D9732" s="2">
        <f t="shared" si="151"/>
        <v>1</v>
      </c>
    </row>
    <row r="9733" spans="2:4" ht="13.8" x14ac:dyDescent="0.2">
      <c r="B9733" s="18">
        <v>9730</v>
      </c>
      <c r="C9733" s="2" t="str">
        <f>_xlfn.CONCAT(MONTH('Rates Database'!C9732),"-",'Rates Database'!B9732,"-",'Rates Database'!E9732,"-",'Rates Database'!G9732,"-",'Rates Database'!J9732)</f>
        <v>6-2021-National Grid-Residential-Medford Muni Agg Rate</v>
      </c>
      <c r="D9733" s="2">
        <f t="shared" ref="D9733:D9796" si="152">COUNTIF($C$4:$C$10092,C9733)</f>
        <v>1</v>
      </c>
    </row>
    <row r="9734" spans="2:4" ht="13.8" x14ac:dyDescent="0.2">
      <c r="B9734" s="18">
        <v>9731</v>
      </c>
      <c r="C9734" s="2" t="str">
        <f>_xlfn.CONCAT(MONTH('Rates Database'!C9733),"-",'Rates Database'!B9733,"-",'Rates Database'!E9733,"-",'Rates Database'!G9733,"-",'Rates Database'!J9733)</f>
        <v>6-2021-Eversource_EMA-Residential-Natick Muni Agg Rate</v>
      </c>
      <c r="D9734" s="2">
        <f t="shared" si="152"/>
        <v>1</v>
      </c>
    </row>
    <row r="9735" spans="2:4" ht="13.8" x14ac:dyDescent="0.2">
      <c r="B9735" s="18">
        <v>9732</v>
      </c>
      <c r="C9735" s="2" t="str">
        <f>_xlfn.CONCAT(MONTH('Rates Database'!C9734),"-",'Rates Database'!B9734,"-",'Rates Database'!E9734,"-",'Rates Database'!G9734,"-",'Rates Database'!J9734)</f>
        <v>6-2021-Eversource_EMA-Residential-Sharon Muni Agg Rate</v>
      </c>
      <c r="D9735" s="2">
        <f t="shared" si="152"/>
        <v>1</v>
      </c>
    </row>
    <row r="9736" spans="2:4" ht="13.8" x14ac:dyDescent="0.2">
      <c r="B9736" s="18">
        <v>9733</v>
      </c>
      <c r="C9736" s="2" t="str">
        <f>_xlfn.CONCAT(MONTH('Rates Database'!C9735),"-",'Rates Database'!B9735,"-",'Rates Database'!E9735,"-",'Rates Database'!G9735,"-",'Rates Database'!J9735)</f>
        <v>6-2021-Eversource_EMA-Residential-Brookline Muni Agg Rate</v>
      </c>
      <c r="D9736" s="2">
        <f t="shared" si="152"/>
        <v>1</v>
      </c>
    </row>
    <row r="9737" spans="2:4" ht="13.8" x14ac:dyDescent="0.2">
      <c r="B9737" s="18">
        <v>9734</v>
      </c>
      <c r="C9737" s="2" t="str">
        <f>_xlfn.CONCAT(MONTH('Rates Database'!C9736),"-",'Rates Database'!B9736,"-",'Rates Database'!E9736,"-",'Rates Database'!G9736,"-",'Rates Database'!J9736)</f>
        <v>6-2021-Eversource_EMA-Residential-Lincoln Muni Agg Rate</v>
      </c>
      <c r="D9737" s="2">
        <f t="shared" si="152"/>
        <v>1</v>
      </c>
    </row>
    <row r="9738" spans="2:4" ht="13.8" x14ac:dyDescent="0.2">
      <c r="B9738" s="18">
        <v>9735</v>
      </c>
      <c r="C9738" s="2" t="str">
        <f>_xlfn.CONCAT(MONTH('Rates Database'!C9737),"-",'Rates Database'!B9737,"-",'Rates Database'!E9737,"-",'Rates Database'!G9737,"-",'Rates Database'!J9737)</f>
        <v>6-2021-Eversource_EMA-Residential-Cape Light Compact JPE Muni Agg Rate</v>
      </c>
      <c r="D9738" s="2">
        <f t="shared" si="152"/>
        <v>1</v>
      </c>
    </row>
    <row r="9739" spans="2:4" ht="13.8" x14ac:dyDescent="0.2">
      <c r="B9739" s="18">
        <v>9736</v>
      </c>
      <c r="C9739" s="2" t="str">
        <f>_xlfn.CONCAT(MONTH('Rates Database'!C9738),"-",'Rates Database'!B9738,"-",'Rates Database'!E9738,"-",'Rates Database'!G9738,"-",'Rates Database'!J9738)</f>
        <v>6-2021-National Grid-Residential-Lowell Muni Agg Rate</v>
      </c>
      <c r="D9739" s="2">
        <f t="shared" si="152"/>
        <v>1</v>
      </c>
    </row>
    <row r="9740" spans="2:4" ht="13.8" x14ac:dyDescent="0.2">
      <c r="B9740" s="18">
        <v>9737</v>
      </c>
      <c r="C9740" s="2" t="str">
        <f>_xlfn.CONCAT(MONTH('Rates Database'!C9739),"-",'Rates Database'!B9739,"-",'Rates Database'!E9739,"-",'Rates Database'!G9739,"-",'Rates Database'!J9739)</f>
        <v>6-2021-Eversource_EMA-Residential-Newton Muni Agg Rate</v>
      </c>
      <c r="D9740" s="2">
        <f t="shared" si="152"/>
        <v>1</v>
      </c>
    </row>
    <row r="9741" spans="2:4" ht="13.8" x14ac:dyDescent="0.2">
      <c r="B9741" s="18">
        <v>9738</v>
      </c>
      <c r="C9741" s="2" t="str">
        <f>_xlfn.CONCAT(MONTH('Rates Database'!C9740),"-",'Rates Database'!B9740,"-",'Rates Database'!E9740,"-",'Rates Database'!G9740,"-",'Rates Database'!J9740)</f>
        <v>7-2021-National Grid-Residential-Wendell Muni Agg Rate</v>
      </c>
      <c r="D9741" s="2">
        <f t="shared" si="152"/>
        <v>1</v>
      </c>
    </row>
    <row r="9742" spans="2:4" ht="13.8" x14ac:dyDescent="0.2">
      <c r="B9742" s="18">
        <v>9739</v>
      </c>
      <c r="C9742" s="2" t="str">
        <f>_xlfn.CONCAT(MONTH('Rates Database'!C9741),"-",'Rates Database'!B9741,"-",'Rates Database'!E9741,"-",'Rates Database'!G9741,"-",'Rates Database'!J9741)</f>
        <v>7-2021-National Grid-Residential-Billerica Muni Agg Rate</v>
      </c>
      <c r="D9742" s="2">
        <f t="shared" si="152"/>
        <v>1</v>
      </c>
    </row>
    <row r="9743" spans="2:4" ht="13.8" x14ac:dyDescent="0.2">
      <c r="B9743" s="18">
        <v>9740</v>
      </c>
      <c r="C9743" s="2" t="str">
        <f>_xlfn.CONCAT(MONTH('Rates Database'!C9742),"-",'Rates Database'!B9742,"-",'Rates Database'!E9742,"-",'Rates Database'!G9742,"-",'Rates Database'!J9742)</f>
        <v>7-2021-Eversource_WMA-Residential-Buckland Muni Agg Rate</v>
      </c>
      <c r="D9743" s="2">
        <f t="shared" si="152"/>
        <v>1</v>
      </c>
    </row>
    <row r="9744" spans="2:4" ht="13.8" x14ac:dyDescent="0.2">
      <c r="B9744" s="18">
        <v>9741</v>
      </c>
      <c r="C9744" s="2" t="str">
        <f>_xlfn.CONCAT(MONTH('Rates Database'!C9743),"-",'Rates Database'!B9743,"-",'Rates Database'!E9743,"-",'Rates Database'!G9743,"-",'Rates Database'!J9743)</f>
        <v>7-2021-National Grid-Residential-Charlemont Muni Agg Rate</v>
      </c>
      <c r="D9744" s="2">
        <f t="shared" si="152"/>
        <v>1</v>
      </c>
    </row>
    <row r="9745" spans="2:4" ht="13.8" x14ac:dyDescent="0.2">
      <c r="B9745" s="18">
        <v>9742</v>
      </c>
      <c r="C9745" s="2" t="str">
        <f>_xlfn.CONCAT(MONTH('Rates Database'!C9744),"-",'Rates Database'!B9744,"-",'Rates Database'!E9744,"-",'Rates Database'!G9744,"-",'Rates Database'!J9744)</f>
        <v>7-2021-Eversource_WMA-Residential-Colrain Muni Agg Rate</v>
      </c>
      <c r="D9745" s="2">
        <f t="shared" si="152"/>
        <v>1</v>
      </c>
    </row>
    <row r="9746" spans="2:4" ht="13.8" x14ac:dyDescent="0.2">
      <c r="B9746" s="18">
        <v>9743</v>
      </c>
      <c r="C9746" s="2" t="str">
        <f>_xlfn.CONCAT(MONTH('Rates Database'!C9745),"-",'Rates Database'!B9745,"-",'Rates Database'!E9745,"-",'Rates Database'!G9745,"-",'Rates Database'!J9745)</f>
        <v>7-2021-Eversource_WMA-Residential-Shelburne Muni Agg Rate</v>
      </c>
      <c r="D9746" s="2">
        <f t="shared" si="152"/>
        <v>1</v>
      </c>
    </row>
    <row r="9747" spans="2:4" ht="13.8" x14ac:dyDescent="0.2">
      <c r="B9747" s="18">
        <v>9744</v>
      </c>
      <c r="C9747" s="2" t="str">
        <f>_xlfn.CONCAT(MONTH('Rates Database'!C9746),"-",'Rates Database'!B9746,"-",'Rates Database'!E9746,"-",'Rates Database'!G9746,"-",'Rates Database'!J9746)</f>
        <v>7-2021-National Grid-Residential-Marlborough Muni Agg Rate</v>
      </c>
      <c r="D9747" s="2">
        <f t="shared" si="152"/>
        <v>1</v>
      </c>
    </row>
    <row r="9748" spans="2:4" ht="13.8" x14ac:dyDescent="0.2">
      <c r="B9748" s="18">
        <v>9745</v>
      </c>
      <c r="C9748" s="2" t="str">
        <f>_xlfn.CONCAT(MONTH('Rates Database'!C9747),"-",'Rates Database'!B9747,"-",'Rates Database'!E9747,"-",'Rates Database'!G9747,"-",'Rates Database'!J9747)</f>
        <v>7-2021-National Grid-Residential-New Salem Muni Agg Rate</v>
      </c>
      <c r="D9748" s="2">
        <f t="shared" si="152"/>
        <v>1</v>
      </c>
    </row>
    <row r="9749" spans="2:4" ht="13.8" x14ac:dyDescent="0.2">
      <c r="B9749" s="18">
        <v>9746</v>
      </c>
      <c r="C9749" s="2" t="str">
        <f>_xlfn.CONCAT(MONTH('Rates Database'!C9748),"-",'Rates Database'!B9748,"-",'Rates Database'!E9748,"-",'Rates Database'!G9748,"-",'Rates Database'!J9748)</f>
        <v>7-2021-National Grid-Residential-Warwick Muni Agg Rate</v>
      </c>
      <c r="D9749" s="2">
        <f t="shared" si="152"/>
        <v>1</v>
      </c>
    </row>
    <row r="9750" spans="2:4" ht="13.8" x14ac:dyDescent="0.2">
      <c r="B9750" s="18">
        <v>9747</v>
      </c>
      <c r="C9750" s="2" t="str">
        <f>_xlfn.CONCAT(MONTH('Rates Database'!C9749),"-",'Rates Database'!B9749,"-",'Rates Database'!E9749,"-",'Rates Database'!G9749,"-",'Rates Database'!J9749)</f>
        <v>7-2021-Eversource_WMA-Residential-Whately Muni Agg Rate</v>
      </c>
      <c r="D9750" s="2">
        <f t="shared" si="152"/>
        <v>1</v>
      </c>
    </row>
    <row r="9751" spans="2:4" ht="13.8" x14ac:dyDescent="0.2">
      <c r="B9751" s="18">
        <v>9748</v>
      </c>
      <c r="C9751" s="2" t="str">
        <f>_xlfn.CONCAT(MONTH('Rates Database'!C9750),"-",'Rates Database'!B9750,"-",'Rates Database'!E9750,"-",'Rates Database'!G9750,"-",'Rates Database'!J9750)</f>
        <v>7-2021-National Grid-Residential-Webster Muni Agg Rate</v>
      </c>
      <c r="D9751" s="2">
        <f t="shared" si="152"/>
        <v>1</v>
      </c>
    </row>
    <row r="9752" spans="2:4" ht="13.8" x14ac:dyDescent="0.2">
      <c r="B9752" s="18">
        <v>9749</v>
      </c>
      <c r="C9752" s="2" t="str">
        <f>_xlfn.CONCAT(MONTH('Rates Database'!C9751),"-",'Rates Database'!B9751,"-",'Rates Database'!E9751,"-",'Rates Database'!G9751,"-",'Rates Database'!J9751)</f>
        <v>7-2021-Eversource_WMA-Residential-Deerfield Muni Agg Rate</v>
      </c>
      <c r="D9752" s="2">
        <f t="shared" si="152"/>
        <v>1</v>
      </c>
    </row>
    <row r="9753" spans="2:4" ht="13.8" x14ac:dyDescent="0.2">
      <c r="B9753" s="18">
        <v>9750</v>
      </c>
      <c r="C9753" s="2" t="str">
        <f>_xlfn.CONCAT(MONTH('Rates Database'!C9752),"-",'Rates Database'!B9752,"-",'Rates Database'!E9752,"-",'Rates Database'!G9752,"-",'Rates Database'!J9752)</f>
        <v>7-2021-Eversource_WMA-Residential-Huntington Muni Agg Rate</v>
      </c>
      <c r="D9753" s="2">
        <f t="shared" si="152"/>
        <v>1</v>
      </c>
    </row>
    <row r="9754" spans="2:4" ht="13.8" x14ac:dyDescent="0.2">
      <c r="B9754" s="18">
        <v>9751</v>
      </c>
      <c r="C9754" s="2" t="str">
        <f>_xlfn.CONCAT(MONTH('Rates Database'!C9753),"-",'Rates Database'!B9753,"-",'Rates Database'!E9753,"-",'Rates Database'!G9753,"-",'Rates Database'!J9753)</f>
        <v>7-2021-Eversource_WMA-Residential-Northfield Muni Agg Rate</v>
      </c>
      <c r="D9754" s="2">
        <f t="shared" si="152"/>
        <v>1</v>
      </c>
    </row>
    <row r="9755" spans="2:4" ht="13.8" x14ac:dyDescent="0.2">
      <c r="B9755" s="18">
        <v>9752</v>
      </c>
      <c r="C9755" s="2" t="str">
        <f>_xlfn.CONCAT(MONTH('Rates Database'!C9754),"-",'Rates Database'!B9754,"-",'Rates Database'!E9754,"-",'Rates Database'!G9754,"-",'Rates Database'!J9754)</f>
        <v>7-2021-Eversource_WMA-Residential-Becket Muni Agg Rate</v>
      </c>
      <c r="D9755" s="2">
        <f t="shared" si="152"/>
        <v>1</v>
      </c>
    </row>
    <row r="9756" spans="2:4" ht="13.8" x14ac:dyDescent="0.2">
      <c r="B9756" s="18">
        <v>9753</v>
      </c>
      <c r="C9756" s="2" t="str">
        <f>_xlfn.CONCAT(MONTH('Rates Database'!C9755),"-",'Rates Database'!B9755,"-",'Rates Database'!E9755,"-",'Rates Database'!G9755,"-",'Rates Database'!J9755)</f>
        <v>7-2021-Eversource_WMA-Residential-Dalton Muni Agg Rate</v>
      </c>
      <c r="D9756" s="2">
        <f t="shared" si="152"/>
        <v>1</v>
      </c>
    </row>
    <row r="9757" spans="2:4" ht="13.8" x14ac:dyDescent="0.2">
      <c r="B9757" s="18">
        <v>9754</v>
      </c>
      <c r="C9757" s="2" t="str">
        <f>_xlfn.CONCAT(MONTH('Rates Database'!C9756),"-",'Rates Database'!B9756,"-",'Rates Database'!E9756,"-",'Rates Database'!G9756,"-",'Rates Database'!J9756)</f>
        <v>7-2021-Eversource_WMA-Residential-Pittsfield Muni Agg Rate</v>
      </c>
      <c r="D9757" s="2">
        <f t="shared" si="152"/>
        <v>1</v>
      </c>
    </row>
    <row r="9758" spans="2:4" ht="13.8" x14ac:dyDescent="0.2">
      <c r="B9758" s="18">
        <v>9755</v>
      </c>
      <c r="C9758" s="2" t="str">
        <f>_xlfn.CONCAT(MONTH('Rates Database'!C9757),"-",'Rates Database'!B9757,"-",'Rates Database'!E9757,"-",'Rates Database'!G9757,"-",'Rates Database'!J9757)</f>
        <v>7-2021-Eversource_WMA-Residential-West Springfield Muni Agg Rate</v>
      </c>
      <c r="D9758" s="2">
        <f t="shared" si="152"/>
        <v>1</v>
      </c>
    </row>
    <row r="9759" spans="2:4" ht="13.8" x14ac:dyDescent="0.2">
      <c r="B9759" s="18">
        <v>9756</v>
      </c>
      <c r="C9759" s="2" t="str">
        <f>_xlfn.CONCAT(MONTH('Rates Database'!C9758),"-",'Rates Database'!B9758,"-",'Rates Database'!E9758,"-",'Rates Database'!G9758,"-",'Rates Database'!J9758)</f>
        <v>7-2021-Eversource_WMA-Residential-Lanesborough Muni Agg Rate</v>
      </c>
      <c r="D9759" s="2">
        <f t="shared" si="152"/>
        <v>1</v>
      </c>
    </row>
    <row r="9760" spans="2:4" ht="13.8" x14ac:dyDescent="0.2">
      <c r="B9760" s="18">
        <v>9757</v>
      </c>
      <c r="C9760" s="2" t="str">
        <f>_xlfn.CONCAT(MONTH('Rates Database'!C9759),"-",'Rates Database'!B9759,"-",'Rates Database'!E9759,"-",'Rates Database'!G9759,"-",'Rates Database'!J9759)</f>
        <v>7-2021-National Grid-Residential-Florida Muni Agg Rate</v>
      </c>
      <c r="D9760" s="2">
        <f t="shared" si="152"/>
        <v>1</v>
      </c>
    </row>
    <row r="9761" spans="2:4" ht="13.8" x14ac:dyDescent="0.2">
      <c r="B9761" s="18">
        <v>9758</v>
      </c>
      <c r="C9761" s="2" t="str">
        <f>_xlfn.CONCAT(MONTH('Rates Database'!C9760),"-",'Rates Database'!B9760,"-",'Rates Database'!E9760,"-",'Rates Database'!G9760,"-",'Rates Database'!J9760)</f>
        <v>7-2021-Eversource_EMA-Residential-Plymouth Muni Agg Rate</v>
      </c>
      <c r="D9761" s="2">
        <f t="shared" si="152"/>
        <v>1</v>
      </c>
    </row>
    <row r="9762" spans="2:4" ht="13.8" x14ac:dyDescent="0.2">
      <c r="B9762" s="18">
        <v>9759</v>
      </c>
      <c r="C9762" s="2" t="str">
        <f>_xlfn.CONCAT(MONTH('Rates Database'!C9761),"-",'Rates Database'!B9761,"-",'Rates Database'!E9761,"-",'Rates Database'!G9761,"-",'Rates Database'!J9761)</f>
        <v>7-2021-Eversource_WMA-Residential-Greenfield Muni Agg Rate</v>
      </c>
      <c r="D9762" s="2">
        <f t="shared" si="152"/>
        <v>1</v>
      </c>
    </row>
    <row r="9763" spans="2:4" ht="13.8" x14ac:dyDescent="0.2">
      <c r="B9763" s="18">
        <v>9760</v>
      </c>
      <c r="C9763" s="2" t="str">
        <f>_xlfn.CONCAT(MONTH('Rates Database'!C9762),"-",'Rates Database'!B9762,"-",'Rates Database'!E9762,"-",'Rates Database'!G9762,"-",'Rates Database'!J9762)</f>
        <v>7-2021-Eversource_WMA-Residential-Hatfield Muni Agg Rate</v>
      </c>
      <c r="D9763" s="2">
        <f t="shared" si="152"/>
        <v>1</v>
      </c>
    </row>
    <row r="9764" spans="2:4" ht="13.8" x14ac:dyDescent="0.2">
      <c r="B9764" s="18">
        <v>9761</v>
      </c>
      <c r="C9764" s="2" t="str">
        <f>_xlfn.CONCAT(MONTH('Rates Database'!C9763),"-",'Rates Database'!B9763,"-",'Rates Database'!E9763,"-",'Rates Database'!G9763,"-",'Rates Database'!J9763)</f>
        <v>7-2021-Eversource_EMA-Residential-Walpole Muni Agg Rate</v>
      </c>
      <c r="D9764" s="2">
        <f t="shared" si="152"/>
        <v>1</v>
      </c>
    </row>
    <row r="9765" spans="2:4" ht="13.8" x14ac:dyDescent="0.2">
      <c r="B9765" s="18">
        <v>9762</v>
      </c>
      <c r="C9765" s="2" t="str">
        <f>_xlfn.CONCAT(MONTH('Rates Database'!C9764),"-",'Rates Database'!B9764,"-",'Rates Database'!E9764,"-",'Rates Database'!G9764,"-",'Rates Database'!J9764)</f>
        <v>7-2021-National Grid-Residential-Adams Muni Agg Rate</v>
      </c>
      <c r="D9765" s="2">
        <f t="shared" si="152"/>
        <v>1</v>
      </c>
    </row>
    <row r="9766" spans="2:4" ht="13.8" x14ac:dyDescent="0.2">
      <c r="B9766" s="18">
        <v>9763</v>
      </c>
      <c r="C9766" s="2" t="str">
        <f>_xlfn.CONCAT(MONTH('Rates Database'!C9765),"-",'Rates Database'!B9765,"-",'Rates Database'!E9765,"-",'Rates Database'!G9765,"-",'Rates Database'!J9765)</f>
        <v>7-2021-Eversource_WMA-Residential-Cheshire Muni Agg Rate</v>
      </c>
      <c r="D9766" s="2">
        <f t="shared" si="152"/>
        <v>1</v>
      </c>
    </row>
    <row r="9767" spans="2:4" ht="13.8" x14ac:dyDescent="0.2">
      <c r="B9767" s="18">
        <v>9764</v>
      </c>
      <c r="C9767" s="2" t="str">
        <f>_xlfn.CONCAT(MONTH('Rates Database'!C9766),"-",'Rates Database'!B9766,"-",'Rates Database'!E9766,"-",'Rates Database'!G9766,"-",'Rates Database'!J9766)</f>
        <v>7-2021-National Grid-Residential-Clarksburg Muni Agg Rate</v>
      </c>
      <c r="D9767" s="2">
        <f t="shared" si="152"/>
        <v>1</v>
      </c>
    </row>
    <row r="9768" spans="2:4" ht="13.8" x14ac:dyDescent="0.2">
      <c r="B9768" s="18">
        <v>9765</v>
      </c>
      <c r="C9768" s="2" t="str">
        <f>_xlfn.CONCAT(MONTH('Rates Database'!C9767),"-",'Rates Database'!B9767,"-",'Rates Database'!E9767,"-",'Rates Database'!G9767,"-",'Rates Database'!J9767)</f>
        <v>7-2021-Eversource_WMA-Residential-Lenox Muni Agg Rate</v>
      </c>
      <c r="D9768" s="2">
        <f t="shared" si="152"/>
        <v>1</v>
      </c>
    </row>
    <row r="9769" spans="2:4" ht="13.8" x14ac:dyDescent="0.2">
      <c r="B9769" s="18">
        <v>9766</v>
      </c>
      <c r="C9769" s="2" t="str">
        <f>_xlfn.CONCAT(MONTH('Rates Database'!C9768),"-",'Rates Database'!B9768,"-",'Rates Database'!E9768,"-",'Rates Database'!G9768,"-",'Rates Database'!J9768)</f>
        <v>7-2021-National Grid-Residential-Monterey Muni Agg Rate</v>
      </c>
      <c r="D9769" s="2">
        <f t="shared" si="152"/>
        <v>1</v>
      </c>
    </row>
    <row r="9770" spans="2:4" ht="13.8" x14ac:dyDescent="0.2">
      <c r="B9770" s="18">
        <v>9767</v>
      </c>
      <c r="C9770" s="2" t="str">
        <f>_xlfn.CONCAT(MONTH('Rates Database'!C9769),"-",'Rates Database'!B9769,"-",'Rates Database'!E9769,"-",'Rates Database'!G9769,"-",'Rates Database'!J9769)</f>
        <v>7-2021-National Grid-Residential-New Marlborough Muni Agg Rate</v>
      </c>
      <c r="D9770" s="2">
        <f t="shared" si="152"/>
        <v>1</v>
      </c>
    </row>
    <row r="9771" spans="2:4" ht="13.8" x14ac:dyDescent="0.2">
      <c r="B9771" s="18">
        <v>9768</v>
      </c>
      <c r="C9771" s="2" t="str">
        <f>_xlfn.CONCAT(MONTH('Rates Database'!C9770),"-",'Rates Database'!B9770,"-",'Rates Database'!E9770,"-",'Rates Database'!G9770,"-",'Rates Database'!J9770)</f>
        <v>7-2021-National Grid-Residential-North Adams Muni Agg Rate</v>
      </c>
      <c r="D9771" s="2">
        <f t="shared" si="152"/>
        <v>1</v>
      </c>
    </row>
    <row r="9772" spans="2:4" ht="13.8" x14ac:dyDescent="0.2">
      <c r="B9772" s="18">
        <v>9769</v>
      </c>
      <c r="C9772" s="2" t="str">
        <f>_xlfn.CONCAT(MONTH('Rates Database'!C9771),"-",'Rates Database'!B9771,"-",'Rates Database'!E9771,"-",'Rates Database'!G9771,"-",'Rates Database'!J9771)</f>
        <v>7-2021-National Grid-Residential-Sheffield Muni Agg Rate</v>
      </c>
      <c r="D9772" s="2">
        <f t="shared" si="152"/>
        <v>1</v>
      </c>
    </row>
    <row r="9773" spans="2:4" ht="13.8" x14ac:dyDescent="0.2">
      <c r="B9773" s="18">
        <v>9770</v>
      </c>
      <c r="C9773" s="2" t="str">
        <f>_xlfn.CONCAT(MONTH('Rates Database'!C9772),"-",'Rates Database'!B9772,"-",'Rates Database'!E9772,"-",'Rates Database'!G9772,"-",'Rates Database'!J9772)</f>
        <v>7-2021-National Grid-Residential-West Stockbridge Muni Agg Rate</v>
      </c>
      <c r="D9773" s="2">
        <f t="shared" si="152"/>
        <v>1</v>
      </c>
    </row>
    <row r="9774" spans="2:4" ht="13.8" x14ac:dyDescent="0.2">
      <c r="B9774" s="18">
        <v>9771</v>
      </c>
      <c r="C9774" s="2" t="str">
        <f>_xlfn.CONCAT(MONTH('Rates Database'!C9773),"-",'Rates Database'!B9773,"-",'Rates Database'!E9773,"-",'Rates Database'!G9773,"-",'Rates Database'!J9773)</f>
        <v>7-2021-National Grid-Residential-Lancaster Muni Agg Rate</v>
      </c>
      <c r="D9774" s="2">
        <f t="shared" si="152"/>
        <v>1</v>
      </c>
    </row>
    <row r="9775" spans="2:4" ht="13.8" x14ac:dyDescent="0.2">
      <c r="B9775" s="18">
        <v>9772</v>
      </c>
      <c r="C9775" s="2" t="str">
        <f>_xlfn.CONCAT(MONTH('Rates Database'!C9774),"-",'Rates Database'!B9774,"-",'Rates Database'!E9774,"-",'Rates Database'!G9774,"-",'Rates Database'!J9774)</f>
        <v>7-2021-National Grid-Residential-Chelmsford Muni Agg Rate</v>
      </c>
      <c r="D9775" s="2">
        <f t="shared" si="152"/>
        <v>1</v>
      </c>
    </row>
    <row r="9776" spans="2:4" ht="13.8" x14ac:dyDescent="0.2">
      <c r="B9776" s="18">
        <v>9773</v>
      </c>
      <c r="C9776" s="2" t="str">
        <f>_xlfn.CONCAT(MONTH('Rates Database'!C9775),"-",'Rates Database'!B9775,"-",'Rates Database'!E9775,"-",'Rates Database'!G9775,"-",'Rates Database'!J9775)</f>
        <v>7-2021-Eversource_WMA-Residential-Leverett Muni Agg Rate</v>
      </c>
      <c r="D9776" s="2">
        <f t="shared" si="152"/>
        <v>1</v>
      </c>
    </row>
    <row r="9777" spans="2:4" ht="13.8" x14ac:dyDescent="0.2">
      <c r="B9777" s="18">
        <v>9774</v>
      </c>
      <c r="C9777" s="2" t="str">
        <f>_xlfn.CONCAT(MONTH('Rates Database'!C9776),"-",'Rates Database'!B9776,"-",'Rates Database'!E9776,"-",'Rates Database'!G9776,"-",'Rates Database'!J9776)</f>
        <v>7-2021-Eversource_WMA-Residential-Hadley Muni Agg Rate</v>
      </c>
      <c r="D9777" s="2">
        <f t="shared" si="152"/>
        <v>1</v>
      </c>
    </row>
    <row r="9778" spans="2:4" ht="13.8" x14ac:dyDescent="0.2">
      <c r="B9778" s="18">
        <v>9775</v>
      </c>
      <c r="C9778" s="2" t="str">
        <f>_xlfn.CONCAT(MONTH('Rates Database'!C9777),"-",'Rates Database'!B9777,"-",'Rates Database'!E9777,"-",'Rates Database'!G9777,"-",'Rates Database'!J9777)</f>
        <v>7-2021-Eversource_WMA-Residential-Sandisfield Muni Agg Rate</v>
      </c>
      <c r="D9778" s="2">
        <f t="shared" si="152"/>
        <v>1</v>
      </c>
    </row>
    <row r="9779" spans="2:4" ht="13.8" x14ac:dyDescent="0.2">
      <c r="B9779" s="18">
        <v>9776</v>
      </c>
      <c r="C9779" s="2" t="str">
        <f>_xlfn.CONCAT(MONTH('Rates Database'!C9778),"-",'Rates Database'!B9778,"-",'Rates Database'!E9778,"-",'Rates Database'!G9778,"-",'Rates Database'!J9778)</f>
        <v>7-2021-National Grid-Residential-Great Barrington Muni Agg Rate</v>
      </c>
      <c r="D9779" s="2">
        <f t="shared" si="152"/>
        <v>1</v>
      </c>
    </row>
    <row r="9780" spans="2:4" ht="13.8" x14ac:dyDescent="0.2">
      <c r="B9780" s="18">
        <v>9777</v>
      </c>
      <c r="C9780" s="2" t="str">
        <f>_xlfn.CONCAT(MONTH('Rates Database'!C9779),"-",'Rates Database'!B9779,"-",'Rates Database'!E9779,"-",'Rates Database'!G9779,"-",'Rates Database'!J9779)</f>
        <v>7-2021-Eversource_EMA-Residential-Plympton Muni Agg Rate</v>
      </c>
      <c r="D9780" s="2">
        <f t="shared" si="152"/>
        <v>1</v>
      </c>
    </row>
    <row r="9781" spans="2:4" ht="13.8" x14ac:dyDescent="0.2">
      <c r="B9781" s="18">
        <v>9778</v>
      </c>
      <c r="C9781" s="2" t="str">
        <f>_xlfn.CONCAT(MONTH('Rates Database'!C9780),"-",'Rates Database'!B9780,"-",'Rates Database'!E9780,"-",'Rates Database'!G9780,"-",'Rates Database'!J9780)</f>
        <v>7-2021-Eversource_EMA-Residential-Cambridge Muni Agg Rate</v>
      </c>
      <c r="D9781" s="2">
        <f t="shared" si="152"/>
        <v>1</v>
      </c>
    </row>
    <row r="9782" spans="2:4" ht="13.8" x14ac:dyDescent="0.2">
      <c r="B9782" s="18">
        <v>9779</v>
      </c>
      <c r="C9782" s="2" t="str">
        <f>_xlfn.CONCAT(MONTH('Rates Database'!C9781),"-",'Rates Database'!B9781,"-",'Rates Database'!E9781,"-",'Rates Database'!G9781,"-",'Rates Database'!J9781)</f>
        <v>7-2021-National Grid-Residential-Williamsburg Muni Agg Rate</v>
      </c>
      <c r="D9782" s="2">
        <f t="shared" si="152"/>
        <v>1</v>
      </c>
    </row>
    <row r="9783" spans="2:4" ht="13.8" x14ac:dyDescent="0.2">
      <c r="B9783" s="18">
        <v>9780</v>
      </c>
      <c r="C9783" s="2" t="str">
        <f>_xlfn.CONCAT(MONTH('Rates Database'!C9782),"-",'Rates Database'!B9782,"-",'Rates Database'!E9782,"-",'Rates Database'!G9782,"-",'Rates Database'!J9782)</f>
        <v>7-2021-National Grid-Residential-Easton Muni Agg Rate</v>
      </c>
      <c r="D9783" s="2">
        <f t="shared" si="152"/>
        <v>1</v>
      </c>
    </row>
    <row r="9784" spans="2:4" ht="13.8" x14ac:dyDescent="0.2">
      <c r="B9784" s="18">
        <v>9781</v>
      </c>
      <c r="C9784" s="2" t="str">
        <f>_xlfn.CONCAT(MONTH('Rates Database'!C9783),"-",'Rates Database'!B9783,"-",'Rates Database'!E9783,"-",'Rates Database'!G9783,"-",'Rates Database'!J9783)</f>
        <v>7-2021-Eversource_WMA-Residential-Conway Muni Agg Rate</v>
      </c>
      <c r="D9784" s="2">
        <f t="shared" si="152"/>
        <v>1</v>
      </c>
    </row>
    <row r="9785" spans="2:4" ht="13.8" x14ac:dyDescent="0.2">
      <c r="B9785" s="18">
        <v>9782</v>
      </c>
      <c r="C9785" s="2" t="str">
        <f>_xlfn.CONCAT(MONTH('Rates Database'!C9784),"-",'Rates Database'!B9784,"-",'Rates Database'!E9784,"-",'Rates Database'!G9784,"-",'Rates Database'!J9784)</f>
        <v>7-2021-Eversource_WMA-Residential-Gill Muni Agg Rate</v>
      </c>
      <c r="D9785" s="2">
        <f t="shared" si="152"/>
        <v>1</v>
      </c>
    </row>
    <row r="9786" spans="2:4" ht="13.8" x14ac:dyDescent="0.2">
      <c r="B9786" s="18">
        <v>9783</v>
      </c>
      <c r="C9786" s="2" t="str">
        <f>_xlfn.CONCAT(MONTH('Rates Database'!C9785),"-",'Rates Database'!B9785,"-",'Rates Database'!E9785,"-",'Rates Database'!G9785,"-",'Rates Database'!J9785)</f>
        <v>7-2021-Eversource_WMA-Residential-Sunderland Muni Agg Rate</v>
      </c>
      <c r="D9786" s="2">
        <f t="shared" si="152"/>
        <v>1</v>
      </c>
    </row>
    <row r="9787" spans="2:4" ht="13.8" x14ac:dyDescent="0.2">
      <c r="B9787" s="18">
        <v>9784</v>
      </c>
      <c r="C9787" s="2" t="str">
        <f>_xlfn.CONCAT(MONTH('Rates Database'!C9786),"-",'Rates Database'!B9786,"-",'Rates Database'!E9786,"-",'Rates Database'!G9786,"-",'Rates Database'!J9786)</f>
        <v>7-2021-National Grid-Residential-Winchendon Muni Agg Rate</v>
      </c>
      <c r="D9787" s="2">
        <f t="shared" si="152"/>
        <v>1</v>
      </c>
    </row>
    <row r="9788" spans="2:4" ht="13.8" x14ac:dyDescent="0.2">
      <c r="B9788" s="18">
        <v>9785</v>
      </c>
      <c r="C9788" s="2" t="str">
        <f>_xlfn.CONCAT(MONTH('Rates Database'!C9787),"-",'Rates Database'!B9787,"-",'Rates Database'!E9787,"-",'Rates Database'!G9787,"-",'Rates Database'!J9787)</f>
        <v>7-2021-National Grid-Residential-Charlton Muni Agg Rate</v>
      </c>
      <c r="D9788" s="2">
        <f t="shared" si="152"/>
        <v>1</v>
      </c>
    </row>
    <row r="9789" spans="2:4" ht="13.8" x14ac:dyDescent="0.2">
      <c r="B9789" s="18">
        <v>9786</v>
      </c>
      <c r="C9789" s="2" t="str">
        <f>_xlfn.CONCAT(MONTH('Rates Database'!C9788),"-",'Rates Database'!B9788,"-",'Rates Database'!E9788,"-",'Rates Database'!G9788,"-",'Rates Database'!J9788)</f>
        <v>7-2021-National Grid-Residential-Millbury Muni Agg Rate</v>
      </c>
      <c r="D9789" s="2">
        <f t="shared" si="152"/>
        <v>1</v>
      </c>
    </row>
    <row r="9790" spans="2:4" ht="13.8" x14ac:dyDescent="0.2">
      <c r="B9790" s="18">
        <v>9787</v>
      </c>
      <c r="C9790" s="2" t="str">
        <f>_xlfn.CONCAT(MONTH('Rates Database'!C9789),"-",'Rates Database'!B9789,"-",'Rates Database'!E9789,"-",'Rates Database'!G9789,"-",'Rates Database'!J9789)</f>
        <v>7-2021-National Grid-Residential-Oxford Muni Agg Rate</v>
      </c>
      <c r="D9790" s="2">
        <f t="shared" si="152"/>
        <v>1</v>
      </c>
    </row>
    <row r="9791" spans="2:4" ht="13.8" x14ac:dyDescent="0.2">
      <c r="B9791" s="18">
        <v>9788</v>
      </c>
      <c r="C9791" s="2" t="str">
        <f>_xlfn.CONCAT(MONTH('Rates Database'!C9790),"-",'Rates Database'!B9790,"-",'Rates Database'!E9790,"-",'Rates Database'!G9790,"-",'Rates Database'!J9790)</f>
        <v>7-2021-Eversource_EMA-Residential-Holliston Muni Agg Rate</v>
      </c>
      <c r="D9791" s="2">
        <f t="shared" si="152"/>
        <v>1</v>
      </c>
    </row>
    <row r="9792" spans="2:4" ht="13.8" x14ac:dyDescent="0.2">
      <c r="B9792" s="18">
        <v>9789</v>
      </c>
      <c r="C9792" s="2" t="str">
        <f>_xlfn.CONCAT(MONTH('Rates Database'!C9791),"-",'Rates Database'!B9791,"-",'Rates Database'!E9791,"-",'Rates Database'!G9791,"-",'Rates Database'!J9791)</f>
        <v>7-2021-National Grid-Residential-Auburn Muni Agg Rate</v>
      </c>
      <c r="D9792" s="2">
        <f t="shared" si="152"/>
        <v>1</v>
      </c>
    </row>
    <row r="9793" spans="2:4" ht="13.8" x14ac:dyDescent="0.2">
      <c r="B9793" s="18">
        <v>9790</v>
      </c>
      <c r="C9793" s="2" t="str">
        <f>_xlfn.CONCAT(MONTH('Rates Database'!C9792),"-",'Rates Database'!B9792,"-",'Rates Database'!E9792,"-",'Rates Database'!G9792,"-",'Rates Database'!J9792)</f>
        <v>7-2021-Eversource_EMA-Residential-Stoneham Muni Agg Rate</v>
      </c>
      <c r="D9793" s="2">
        <f t="shared" si="152"/>
        <v>1</v>
      </c>
    </row>
    <row r="9794" spans="2:4" ht="13.8" x14ac:dyDescent="0.2">
      <c r="B9794" s="18">
        <v>9791</v>
      </c>
      <c r="C9794" s="2" t="str">
        <f>_xlfn.CONCAT(MONTH('Rates Database'!C9793),"-",'Rates Database'!B9793,"-",'Rates Database'!E9793,"-",'Rates Database'!G9793,"-",'Rates Database'!J9793)</f>
        <v>7-2021-National Grid-Residential-Foxborough Muni Agg Rate</v>
      </c>
      <c r="D9794" s="2">
        <f t="shared" si="152"/>
        <v>1</v>
      </c>
    </row>
    <row r="9795" spans="2:4" ht="13.8" x14ac:dyDescent="0.2">
      <c r="B9795" s="18">
        <v>9792</v>
      </c>
      <c r="C9795" s="2" t="str">
        <f>_xlfn.CONCAT(MONTH('Rates Database'!C9794),"-",'Rates Database'!B9794,"-",'Rates Database'!E9794,"-",'Rates Database'!G9794,"-",'Rates Database'!J9794)</f>
        <v>7-2021-National Grid-Residential-Orange Muni Agg Rate</v>
      </c>
      <c r="D9795" s="2">
        <f t="shared" si="152"/>
        <v>1</v>
      </c>
    </row>
    <row r="9796" spans="2:4" ht="13.8" x14ac:dyDescent="0.2">
      <c r="B9796" s="18">
        <v>9793</v>
      </c>
      <c r="C9796" s="2" t="str">
        <f>_xlfn.CONCAT(MONTH('Rates Database'!C9795),"-",'Rates Database'!B9795,"-",'Rates Database'!E9795,"-",'Rates Database'!G9795,"-",'Rates Database'!J9795)</f>
        <v>7-2021-Eversource_EMA-Residential-Ashland Muni Agg Rate</v>
      </c>
      <c r="D9796" s="2">
        <f t="shared" si="152"/>
        <v>1</v>
      </c>
    </row>
    <row r="9797" spans="2:4" ht="13.8" x14ac:dyDescent="0.2">
      <c r="B9797" s="18">
        <v>9794</v>
      </c>
      <c r="C9797" s="2" t="str">
        <f>_xlfn.CONCAT(MONTH('Rates Database'!C9796),"-",'Rates Database'!B9796,"-",'Rates Database'!E9796,"-",'Rates Database'!G9796,"-",'Rates Database'!J9796)</f>
        <v>7-2021-National Grid-Residential-Westborough Muni Agg Rate</v>
      </c>
      <c r="D9797" s="2">
        <f t="shared" ref="D9797:D9860" si="153">COUNTIF($C$4:$C$10092,C9797)</f>
        <v>1</v>
      </c>
    </row>
    <row r="9798" spans="2:4" ht="13.8" x14ac:dyDescent="0.2">
      <c r="B9798" s="18">
        <v>9795</v>
      </c>
      <c r="C9798" s="2" t="str">
        <f>_xlfn.CONCAT(MONTH('Rates Database'!C9797),"-",'Rates Database'!B9797,"-",'Rates Database'!E9797,"-",'Rates Database'!G9797,"-",'Rates Database'!J9797)</f>
        <v>7-2021-Unitil-Residential-Ashby Muni Agg Rate</v>
      </c>
      <c r="D9798" s="2">
        <f t="shared" si="153"/>
        <v>1</v>
      </c>
    </row>
    <row r="9799" spans="2:4" ht="13.8" x14ac:dyDescent="0.2">
      <c r="B9799" s="18">
        <v>9796</v>
      </c>
      <c r="C9799" s="2" t="str">
        <f>_xlfn.CONCAT(MONTH('Rates Database'!C9798),"-",'Rates Database'!B9798,"-",'Rates Database'!E9798,"-",'Rates Database'!G9798,"-",'Rates Database'!J9798)</f>
        <v>7-2021-Eversource_EMA-Residential-Acushnet Muni Agg Rate</v>
      </c>
      <c r="D9799" s="2">
        <f t="shared" si="153"/>
        <v>1</v>
      </c>
    </row>
    <row r="9800" spans="2:4" ht="13.8" x14ac:dyDescent="0.2">
      <c r="B9800" s="18">
        <v>9797</v>
      </c>
      <c r="C9800" s="2" t="str">
        <f>_xlfn.CONCAT(MONTH('Rates Database'!C9799),"-",'Rates Database'!B9799,"-",'Rates Database'!E9799,"-",'Rates Database'!G9799,"-",'Rates Database'!J9799)</f>
        <v>7-2021-National Grid-Residential-Attleboro Muni Agg Rate</v>
      </c>
      <c r="D9800" s="2">
        <f t="shared" si="153"/>
        <v>1</v>
      </c>
    </row>
    <row r="9801" spans="2:4" ht="13.8" x14ac:dyDescent="0.2">
      <c r="B9801" s="18">
        <v>9798</v>
      </c>
      <c r="C9801" s="2" t="str">
        <f>_xlfn.CONCAT(MONTH('Rates Database'!C9800),"-",'Rates Database'!B9800,"-",'Rates Database'!E9800,"-",'Rates Database'!G9800,"-",'Rates Database'!J9800)</f>
        <v>7-2021-Eversource_EMA-Residential-Dartmouth Muni Agg Rate</v>
      </c>
      <c r="D9801" s="2">
        <f t="shared" si="153"/>
        <v>1</v>
      </c>
    </row>
    <row r="9802" spans="2:4" ht="13.8" x14ac:dyDescent="0.2">
      <c r="B9802" s="18">
        <v>9799</v>
      </c>
      <c r="C9802" s="2" t="str">
        <f>_xlfn.CONCAT(MONTH('Rates Database'!C9801),"-",'Rates Database'!B9801,"-",'Rates Database'!E9801,"-",'Rates Database'!G9801,"-",'Rates Database'!J9801)</f>
        <v>7-2021-National Grid-Residential-Dighton Muni Agg Rate</v>
      </c>
      <c r="D9802" s="2">
        <f t="shared" si="153"/>
        <v>1</v>
      </c>
    </row>
    <row r="9803" spans="2:4" ht="13.8" x14ac:dyDescent="0.2">
      <c r="B9803" s="18">
        <v>9800</v>
      </c>
      <c r="C9803" s="2" t="str">
        <f>_xlfn.CONCAT(MONTH('Rates Database'!C9802),"-",'Rates Database'!B9802,"-",'Rates Database'!E9802,"-",'Rates Database'!G9802,"-",'Rates Database'!J9802)</f>
        <v>7-2021-National Grid-Residential-Douglas Muni Agg Rate</v>
      </c>
      <c r="D9803" s="2">
        <f t="shared" si="153"/>
        <v>1</v>
      </c>
    </row>
    <row r="9804" spans="2:4" ht="13.8" x14ac:dyDescent="0.2">
      <c r="B9804" s="18">
        <v>9801</v>
      </c>
      <c r="C9804" s="2" t="str">
        <f>_xlfn.CONCAT(MONTH('Rates Database'!C9803),"-",'Rates Database'!B9803,"-",'Rates Database'!E9803,"-",'Rates Database'!G9803,"-",'Rates Database'!J9803)</f>
        <v>7-2021-Eversource_EMA-Residential-Carver Muni Agg Rate</v>
      </c>
      <c r="D9804" s="2">
        <f t="shared" si="153"/>
        <v>1</v>
      </c>
    </row>
    <row r="9805" spans="2:4" ht="13.8" x14ac:dyDescent="0.2">
      <c r="B9805" s="18">
        <v>9802</v>
      </c>
      <c r="C9805" s="2" t="str">
        <f>_xlfn.CONCAT(MONTH('Rates Database'!C9804),"-",'Rates Database'!B9804,"-",'Rates Database'!E9804,"-",'Rates Database'!G9804,"-",'Rates Database'!J9804)</f>
        <v>7-2021-National Grid-Residential-Dracut Muni Agg Rate</v>
      </c>
      <c r="D9805" s="2">
        <f t="shared" si="153"/>
        <v>1</v>
      </c>
    </row>
    <row r="9806" spans="2:4" ht="13.8" x14ac:dyDescent="0.2">
      <c r="B9806" s="18">
        <v>9803</v>
      </c>
      <c r="C9806" s="2" t="str">
        <f>_xlfn.CONCAT(MONTH('Rates Database'!C9805),"-",'Rates Database'!B9805,"-",'Rates Database'!E9805,"-",'Rates Database'!G9805,"-",'Rates Database'!J9805)</f>
        <v>7-2021-National Grid-Residential-Fall River Muni Agg Rate</v>
      </c>
      <c r="D9806" s="2">
        <f t="shared" si="153"/>
        <v>1</v>
      </c>
    </row>
    <row r="9807" spans="2:4" ht="13.8" x14ac:dyDescent="0.2">
      <c r="B9807" s="18">
        <v>9804</v>
      </c>
      <c r="C9807" s="2" t="str">
        <f>_xlfn.CONCAT(MONTH('Rates Database'!C9806),"-",'Rates Database'!B9806,"-",'Rates Database'!E9806,"-",'Rates Database'!G9806,"-",'Rates Database'!J9806)</f>
        <v>7-2021-Eversource_EMA-Residential-Freetown Muni Agg Rate</v>
      </c>
      <c r="D9807" s="2">
        <f t="shared" si="153"/>
        <v>1</v>
      </c>
    </row>
    <row r="9808" spans="2:4" ht="13.8" x14ac:dyDescent="0.2">
      <c r="B9808" s="18">
        <v>9805</v>
      </c>
      <c r="C9808" s="2" t="str">
        <f>_xlfn.CONCAT(MONTH('Rates Database'!C9807),"-",'Rates Database'!B9807,"-",'Rates Database'!E9807,"-",'Rates Database'!G9807,"-",'Rates Database'!J9807)</f>
        <v>7-2021-Eversource_EMA-Residential-Marion Muni Agg Rate</v>
      </c>
      <c r="D9808" s="2">
        <f t="shared" si="153"/>
        <v>1</v>
      </c>
    </row>
    <row r="9809" spans="2:4" ht="13.8" x14ac:dyDescent="0.2">
      <c r="B9809" s="18">
        <v>9806</v>
      </c>
      <c r="C9809" s="2" t="str">
        <f>_xlfn.CONCAT(MONTH('Rates Database'!C9808),"-",'Rates Database'!B9808,"-",'Rates Database'!E9808,"-",'Rates Database'!G9808,"-",'Rates Database'!J9808)</f>
        <v>7-2021-Eversource_EMA-Residential-Mattapoisett Muni Agg Rate</v>
      </c>
      <c r="D9809" s="2">
        <f t="shared" si="153"/>
        <v>1</v>
      </c>
    </row>
    <row r="9810" spans="2:4" ht="13.8" x14ac:dyDescent="0.2">
      <c r="B9810" s="18">
        <v>9807</v>
      </c>
      <c r="C9810" s="2" t="str">
        <f>_xlfn.CONCAT(MONTH('Rates Database'!C9809),"-",'Rates Database'!B9809,"-",'Rates Database'!E9809,"-",'Rates Database'!G9809,"-",'Rates Database'!J9809)</f>
        <v>7-2021-Eversource_EMA-Residential-New Bedford Muni Agg Rate</v>
      </c>
      <c r="D9810" s="2">
        <f t="shared" si="153"/>
        <v>1</v>
      </c>
    </row>
    <row r="9811" spans="2:4" ht="13.8" x14ac:dyDescent="0.2">
      <c r="B9811" s="18">
        <v>9808</v>
      </c>
      <c r="C9811" s="2" t="str">
        <f>_xlfn.CONCAT(MONTH('Rates Database'!C9810),"-",'Rates Database'!B9810,"-",'Rates Database'!E9810,"-",'Rates Database'!G9810,"-",'Rates Database'!J9810)</f>
        <v>7-2021-National Grid-Residential-Northbridge Muni Agg Rate</v>
      </c>
      <c r="D9811" s="2">
        <f t="shared" si="153"/>
        <v>1</v>
      </c>
    </row>
    <row r="9812" spans="2:4" ht="13.8" x14ac:dyDescent="0.2">
      <c r="B9812" s="18">
        <v>9809</v>
      </c>
      <c r="C9812" s="2" t="str">
        <f>_xlfn.CONCAT(MONTH('Rates Database'!C9811),"-",'Rates Database'!B9811,"-",'Rates Database'!E9811,"-",'Rates Database'!G9811,"-",'Rates Database'!J9811)</f>
        <v>7-2021-National Grid-Residential-Norton Muni Agg Rate</v>
      </c>
      <c r="D9812" s="2">
        <f t="shared" si="153"/>
        <v>1</v>
      </c>
    </row>
    <row r="9813" spans="2:4" ht="13.8" x14ac:dyDescent="0.2">
      <c r="B9813" s="18">
        <v>9810</v>
      </c>
      <c r="C9813" s="2" t="str">
        <f>_xlfn.CONCAT(MONTH('Rates Database'!C9812),"-",'Rates Database'!B9812,"-",'Rates Database'!E9812,"-",'Rates Database'!G9812,"-",'Rates Database'!J9812)</f>
        <v>7-2021-National Grid-Residential-Plainville Muni Agg Rate</v>
      </c>
      <c r="D9813" s="2">
        <f t="shared" si="153"/>
        <v>1</v>
      </c>
    </row>
    <row r="9814" spans="2:4" ht="13.8" x14ac:dyDescent="0.2">
      <c r="B9814" s="18">
        <v>9811</v>
      </c>
      <c r="C9814" s="2" t="str">
        <f>_xlfn.CONCAT(MONTH('Rates Database'!C9813),"-",'Rates Database'!B9813,"-",'Rates Database'!E9813,"-",'Rates Database'!G9813,"-",'Rates Database'!J9813)</f>
        <v>7-2021-National Grid-Residential-Rehoboth Muni Agg Rate</v>
      </c>
      <c r="D9814" s="2">
        <f t="shared" si="153"/>
        <v>1</v>
      </c>
    </row>
    <row r="9815" spans="2:4" ht="13.8" x14ac:dyDescent="0.2">
      <c r="B9815" s="18">
        <v>9812</v>
      </c>
      <c r="C9815" s="2" t="str">
        <f>_xlfn.CONCAT(MONTH('Rates Database'!C9814),"-",'Rates Database'!B9814,"-",'Rates Database'!E9814,"-",'Rates Database'!G9814,"-",'Rates Database'!J9814)</f>
        <v>7-2021-National Grid-Residential-Seekonk Muni Agg Rate</v>
      </c>
      <c r="D9815" s="2">
        <f t="shared" si="153"/>
        <v>1</v>
      </c>
    </row>
    <row r="9816" spans="2:4" ht="13.8" x14ac:dyDescent="0.2">
      <c r="B9816" s="18">
        <v>9813</v>
      </c>
      <c r="C9816" s="2" t="str">
        <f>_xlfn.CONCAT(MONTH('Rates Database'!C9815),"-",'Rates Database'!B9815,"-",'Rates Database'!E9815,"-",'Rates Database'!G9815,"-",'Rates Database'!J9815)</f>
        <v>7-2021-National Grid-Residential-Somerset Muni Agg Rate</v>
      </c>
      <c r="D9816" s="2">
        <f t="shared" si="153"/>
        <v>1</v>
      </c>
    </row>
    <row r="9817" spans="2:4" ht="13.8" x14ac:dyDescent="0.2">
      <c r="B9817" s="18">
        <v>9814</v>
      </c>
      <c r="C9817" s="2" t="str">
        <f>_xlfn.CONCAT(MONTH('Rates Database'!C9816),"-",'Rates Database'!B9816,"-",'Rates Database'!E9816,"-",'Rates Database'!G9816,"-",'Rates Database'!J9816)</f>
        <v>7-2021-National Grid-Residential-Swansea Muni Agg Rate</v>
      </c>
      <c r="D9817" s="2">
        <f t="shared" si="153"/>
        <v>1</v>
      </c>
    </row>
    <row r="9818" spans="2:4" ht="13.8" x14ac:dyDescent="0.2">
      <c r="B9818" s="18">
        <v>9815</v>
      </c>
      <c r="C9818" s="2" t="str">
        <f>_xlfn.CONCAT(MONTH('Rates Database'!C9817),"-",'Rates Database'!B9817,"-",'Rates Database'!E9817,"-",'Rates Database'!G9817,"-",'Rates Database'!J9817)</f>
        <v>7-2021-Eversource_EMA-Residential-Wareham Muni Agg Rate</v>
      </c>
      <c r="D9818" s="2">
        <f t="shared" si="153"/>
        <v>1</v>
      </c>
    </row>
    <row r="9819" spans="2:4" ht="13.8" x14ac:dyDescent="0.2">
      <c r="B9819" s="18">
        <v>9816</v>
      </c>
      <c r="C9819" s="2" t="str">
        <f>_xlfn.CONCAT(MONTH('Rates Database'!C9818),"-",'Rates Database'!B9818,"-",'Rates Database'!E9818,"-",'Rates Database'!G9818,"-",'Rates Database'!J9818)</f>
        <v>7-2021-National Grid-Residential-Westford Muni Agg Rate</v>
      </c>
      <c r="D9819" s="2">
        <f t="shared" si="153"/>
        <v>1</v>
      </c>
    </row>
    <row r="9820" spans="2:4" ht="13.8" x14ac:dyDescent="0.2">
      <c r="B9820" s="18">
        <v>9817</v>
      </c>
      <c r="C9820" s="2" t="str">
        <f>_xlfn.CONCAT(MONTH('Rates Database'!C9819),"-",'Rates Database'!B9819,"-",'Rates Database'!E9819,"-",'Rates Database'!G9819,"-",'Rates Database'!J9819)</f>
        <v>7-2021-Eversource_EMA-Residential-Westport Muni Agg Rate</v>
      </c>
      <c r="D9820" s="2">
        <f t="shared" si="153"/>
        <v>1</v>
      </c>
    </row>
    <row r="9821" spans="2:4" ht="13.8" x14ac:dyDescent="0.2">
      <c r="B9821" s="18">
        <v>9818</v>
      </c>
      <c r="C9821" s="2" t="str">
        <f>_xlfn.CONCAT(MONTH('Rates Database'!C9820),"-",'Rates Database'!B9820,"-",'Rates Database'!E9820,"-",'Rates Database'!G9820,"-",'Rates Database'!J9820)</f>
        <v>7-2021-National Grid-Residential-West Brookfield Muni Agg Rate</v>
      </c>
      <c r="D9821" s="2">
        <f t="shared" si="153"/>
        <v>1</v>
      </c>
    </row>
    <row r="9822" spans="2:4" ht="13.8" x14ac:dyDescent="0.2">
      <c r="B9822" s="18">
        <v>9819</v>
      </c>
      <c r="C9822" s="2" t="str">
        <f>_xlfn.CONCAT(MONTH('Rates Database'!C9821),"-",'Rates Database'!B9821,"-",'Rates Database'!E9821,"-",'Rates Database'!G9821,"-",'Rates Database'!J9821)</f>
        <v>7-2021-Eversource_EMA-Residential-Somerville Muni Agg Rate</v>
      </c>
      <c r="D9822" s="2">
        <f t="shared" si="153"/>
        <v>1</v>
      </c>
    </row>
    <row r="9823" spans="2:4" ht="13.8" x14ac:dyDescent="0.2">
      <c r="B9823" s="18">
        <v>9820</v>
      </c>
      <c r="C9823" s="2" t="str">
        <f>_xlfn.CONCAT(MONTH('Rates Database'!C9822),"-",'Rates Database'!B9822,"-",'Rates Database'!E9822,"-",'Rates Database'!G9822,"-",'Rates Database'!J9822)</f>
        <v>7-2021-National Grid-Residential-Gardner Muni Agg Rate</v>
      </c>
      <c r="D9823" s="2">
        <f t="shared" si="153"/>
        <v>1</v>
      </c>
    </row>
    <row r="9824" spans="2:4" ht="13.8" x14ac:dyDescent="0.2">
      <c r="B9824" s="18">
        <v>9821</v>
      </c>
      <c r="C9824" s="2" t="str">
        <f>_xlfn.CONCAT(MONTH('Rates Database'!C9823),"-",'Rates Database'!B9823,"-",'Rates Database'!E9823,"-",'Rates Database'!G9823,"-",'Rates Database'!J9823)</f>
        <v>7-2021-National Grid-Residential-Melrose Muni Agg Rate</v>
      </c>
      <c r="D9824" s="2">
        <f t="shared" si="153"/>
        <v>1</v>
      </c>
    </row>
    <row r="9825" spans="2:4" ht="13.8" x14ac:dyDescent="0.2">
      <c r="B9825" s="18">
        <v>9822</v>
      </c>
      <c r="C9825" s="2" t="str">
        <f>_xlfn.CONCAT(MONTH('Rates Database'!C9824),"-",'Rates Database'!B9824,"-",'Rates Database'!E9824,"-",'Rates Database'!G9824,"-",'Rates Database'!J9824)</f>
        <v>7-2021-Eversource_EMA-Residential-Kingston Muni Agg Rate</v>
      </c>
      <c r="D9825" s="2">
        <f t="shared" si="153"/>
        <v>1</v>
      </c>
    </row>
    <row r="9826" spans="2:4" ht="13.8" x14ac:dyDescent="0.2">
      <c r="B9826" s="18">
        <v>9823</v>
      </c>
      <c r="C9826" s="2" t="str">
        <f>_xlfn.CONCAT(MONTH('Rates Database'!C9825),"-",'Rates Database'!B9825,"-",'Rates Database'!E9825,"-",'Rates Database'!G9825,"-",'Rates Database'!J9825)</f>
        <v>7-2021-National Grid-Residential-Pembroke Muni Agg Rate</v>
      </c>
      <c r="D9826" s="2">
        <f t="shared" si="153"/>
        <v>1</v>
      </c>
    </row>
    <row r="9827" spans="2:4" ht="13.8" x14ac:dyDescent="0.2">
      <c r="B9827" s="18">
        <v>9824</v>
      </c>
      <c r="C9827" s="2" t="str">
        <f>_xlfn.CONCAT(MONTH('Rates Database'!C9826),"-",'Rates Database'!B9826,"-",'Rates Database'!E9826,"-",'Rates Database'!G9826,"-",'Rates Database'!J9826)</f>
        <v>7-2021-National Grid-Residential-Shirley Muni Agg Rate</v>
      </c>
      <c r="D9827" s="2">
        <f t="shared" si="153"/>
        <v>1</v>
      </c>
    </row>
    <row r="9828" spans="2:4" ht="13.8" x14ac:dyDescent="0.2">
      <c r="B9828" s="18">
        <v>9825</v>
      </c>
      <c r="C9828" s="2" t="str">
        <f>_xlfn.CONCAT(MONTH('Rates Database'!C9827),"-",'Rates Database'!B9827,"-",'Rates Database'!E9827,"-",'Rates Database'!G9827,"-",'Rates Database'!J9827)</f>
        <v>7-2021-National Grid-Residential-Avon Muni Agg Rate</v>
      </c>
      <c r="D9828" s="2">
        <f t="shared" si="153"/>
        <v>1</v>
      </c>
    </row>
    <row r="9829" spans="2:4" ht="13.8" x14ac:dyDescent="0.2">
      <c r="B9829" s="18">
        <v>9826</v>
      </c>
      <c r="C9829" s="2" t="str">
        <f>_xlfn.CONCAT(MONTH('Rates Database'!C9828),"-",'Rates Database'!B9828,"-",'Rates Database'!E9828,"-",'Rates Database'!G9828,"-",'Rates Database'!J9828)</f>
        <v>7-2021-National Grid-Residential-Harvard Muni Agg Rate</v>
      </c>
      <c r="D9829" s="2">
        <f t="shared" si="153"/>
        <v>1</v>
      </c>
    </row>
    <row r="9830" spans="2:4" ht="13.8" x14ac:dyDescent="0.2">
      <c r="B9830" s="18">
        <v>9827</v>
      </c>
      <c r="C9830" s="2" t="str">
        <f>_xlfn.CONCAT(MONTH('Rates Database'!C9829),"-",'Rates Database'!B9829,"-",'Rates Database'!E9829,"-",'Rates Database'!G9829,"-",'Rates Database'!J9829)</f>
        <v>7-2021-Eversource_EMA-Residential-Millis Muni Agg Rate</v>
      </c>
      <c r="D9830" s="2">
        <f t="shared" si="153"/>
        <v>1</v>
      </c>
    </row>
    <row r="9831" spans="2:4" ht="13.8" x14ac:dyDescent="0.2">
      <c r="B9831" s="18">
        <v>9828</v>
      </c>
      <c r="C9831" s="2" t="str">
        <f>_xlfn.CONCAT(MONTH('Rates Database'!C9830),"-",'Rates Database'!B9830,"-",'Rates Database'!E9830,"-",'Rates Database'!G9830,"-",'Rates Database'!J9830)</f>
        <v>7-2021-National Grid-Residential-Sutton Muni Agg Rate</v>
      </c>
      <c r="D9831" s="2">
        <f t="shared" si="153"/>
        <v>1</v>
      </c>
    </row>
    <row r="9832" spans="2:4" ht="13.8" x14ac:dyDescent="0.2">
      <c r="B9832" s="18">
        <v>9829</v>
      </c>
      <c r="C9832" s="2" t="str">
        <f>_xlfn.CONCAT(MONTH('Rates Database'!C9831),"-",'Rates Database'!B9831,"-",'Rates Database'!E9831,"-",'Rates Database'!G9831,"-",'Rates Database'!J9831)</f>
        <v>7-2021-National Grid-Residential-Williamstown Muni Agg Rate</v>
      </c>
      <c r="D9832" s="2">
        <f t="shared" si="153"/>
        <v>1</v>
      </c>
    </row>
    <row r="9833" spans="2:4" ht="13.8" x14ac:dyDescent="0.2">
      <c r="B9833" s="18">
        <v>9830</v>
      </c>
      <c r="C9833" s="2" t="str">
        <f>_xlfn.CONCAT(MONTH('Rates Database'!C9832),"-",'Rates Database'!B9832,"-",'Rates Database'!E9832,"-",'Rates Database'!G9832,"-",'Rates Database'!J9832)</f>
        <v>7-2021-National Grid-Residential-Heath Muni Agg Rate</v>
      </c>
      <c r="D9833" s="2">
        <f t="shared" si="153"/>
        <v>1</v>
      </c>
    </row>
    <row r="9834" spans="2:4" ht="13.8" x14ac:dyDescent="0.2">
      <c r="B9834" s="18">
        <v>9831</v>
      </c>
      <c r="C9834" s="2" t="str">
        <f>_xlfn.CONCAT(MONTH('Rates Database'!C9833),"-",'Rates Database'!B9833,"-",'Rates Database'!E9833,"-",'Rates Database'!G9833,"-",'Rates Database'!J9833)</f>
        <v>7-2021-National Grid-Residential-Tewksbury Muni Agg Rate</v>
      </c>
      <c r="D9834" s="2">
        <f t="shared" si="153"/>
        <v>1</v>
      </c>
    </row>
    <row r="9835" spans="2:4" ht="13.8" x14ac:dyDescent="0.2">
      <c r="B9835" s="18">
        <v>9832</v>
      </c>
      <c r="C9835" s="2" t="str">
        <f>_xlfn.CONCAT(MONTH('Rates Database'!C9834),"-",'Rates Database'!B9834,"-",'Rates Database'!E9834,"-",'Rates Database'!G9834,"-",'Rates Database'!J9834)</f>
        <v>7-2021-National Grid-Residential-Tyngsborough Muni Agg Rate</v>
      </c>
      <c r="D9835" s="2">
        <f t="shared" si="153"/>
        <v>1</v>
      </c>
    </row>
    <row r="9836" spans="2:4" ht="13.8" x14ac:dyDescent="0.2">
      <c r="B9836" s="18">
        <v>9833</v>
      </c>
      <c r="C9836" s="2" t="str">
        <f>_xlfn.CONCAT(MONTH('Rates Database'!C9835),"-",'Rates Database'!B9835,"-",'Rates Database'!E9835,"-",'Rates Database'!G9835,"-",'Rates Database'!J9835)</f>
        <v>7-2021-Eversource_EMA-Residential-Sudbury Muni Agg Rate</v>
      </c>
      <c r="D9836" s="2">
        <f t="shared" si="153"/>
        <v>1</v>
      </c>
    </row>
    <row r="9837" spans="2:4" ht="13.8" x14ac:dyDescent="0.2">
      <c r="B9837" s="18">
        <v>9834</v>
      </c>
      <c r="C9837" s="2" t="str">
        <f>_xlfn.CONCAT(MONTH('Rates Database'!C9836),"-",'Rates Database'!B9836,"-",'Rates Database'!E9836,"-",'Rates Database'!G9836,"-",'Rates Database'!J9836)</f>
        <v>7-2021-National Grid-Residential-Halifax Muni Agg Rate</v>
      </c>
      <c r="D9837" s="2">
        <f t="shared" si="153"/>
        <v>1</v>
      </c>
    </row>
    <row r="9838" spans="2:4" ht="13.8" x14ac:dyDescent="0.2">
      <c r="B9838" s="18">
        <v>9835</v>
      </c>
      <c r="C9838" s="2" t="str">
        <f>_xlfn.CONCAT(MONTH('Rates Database'!C9837),"-",'Rates Database'!B9837,"-",'Rates Database'!E9837,"-",'Rates Database'!G9837,"-",'Rates Database'!J9837)</f>
        <v>7-2021-National Grid-Residential-Franklin Muni Agg Rate</v>
      </c>
      <c r="D9838" s="2">
        <f t="shared" si="153"/>
        <v>1</v>
      </c>
    </row>
    <row r="9839" spans="2:4" ht="13.8" x14ac:dyDescent="0.2">
      <c r="B9839" s="18">
        <v>9836</v>
      </c>
      <c r="C9839" s="2" t="str">
        <f>_xlfn.CONCAT(MONTH('Rates Database'!C9838),"-",'Rates Database'!B9838,"-",'Rates Database'!E9838,"-",'Rates Database'!G9838,"-",'Rates Database'!J9838)</f>
        <v>7-2021-National Grid-Residential-Rockland Muni Agg Rate</v>
      </c>
      <c r="D9839" s="2">
        <f t="shared" si="153"/>
        <v>1</v>
      </c>
    </row>
    <row r="9840" spans="2:4" ht="13.8" x14ac:dyDescent="0.2">
      <c r="B9840" s="18">
        <v>9837</v>
      </c>
      <c r="C9840" s="2" t="str">
        <f>_xlfn.CONCAT(MONTH('Rates Database'!C9839),"-",'Rates Database'!B9839,"-",'Rates Database'!E9839,"-",'Rates Database'!G9839,"-",'Rates Database'!J9839)</f>
        <v>7-2021-Eversource_EMA-Residential-Cape Light Compact JPE Muni Agg Rate</v>
      </c>
      <c r="D9840" s="2">
        <f t="shared" si="153"/>
        <v>1</v>
      </c>
    </row>
    <row r="9841" spans="2:4" ht="13.8" x14ac:dyDescent="0.2">
      <c r="B9841" s="18">
        <v>9838</v>
      </c>
      <c r="C9841" s="2" t="str">
        <f>_xlfn.CONCAT(MONTH('Rates Database'!C9840),"-",'Rates Database'!B9840,"-",'Rates Database'!E9840,"-",'Rates Database'!G9840,"-",'Rates Database'!J9840)</f>
        <v>7-2021-National Grid-Residential-Bellingham Muni Agg Rate</v>
      </c>
      <c r="D9841" s="2">
        <f t="shared" si="153"/>
        <v>1</v>
      </c>
    </row>
    <row r="9842" spans="2:4" ht="13.8" x14ac:dyDescent="0.2">
      <c r="B9842" s="18">
        <v>9839</v>
      </c>
      <c r="C9842" s="2" t="str">
        <f>_xlfn.CONCAT(MONTH('Rates Database'!C9841),"-",'Rates Database'!B9841,"-",'Rates Database'!E9841,"-",'Rates Database'!G9841,"-",'Rates Database'!J9841)</f>
        <v>7-2021-National Grid-Residential-Egremont Muni Agg Rate</v>
      </c>
      <c r="D9842" s="2">
        <f t="shared" si="153"/>
        <v>1</v>
      </c>
    </row>
    <row r="9843" spans="2:4" ht="13.8" x14ac:dyDescent="0.2">
      <c r="B9843" s="18">
        <v>9840</v>
      </c>
      <c r="C9843" s="2" t="str">
        <f>_xlfn.CONCAT(MONTH('Rates Database'!C9842),"-",'Rates Database'!B9842,"-",'Rates Database'!E9842,"-",'Rates Database'!G9842,"-",'Rates Database'!J9842)</f>
        <v>7-2021-National Grid-Residential-North Andover Muni Agg Rate</v>
      </c>
      <c r="D9843" s="2">
        <f t="shared" si="153"/>
        <v>1</v>
      </c>
    </row>
    <row r="9844" spans="2:4" ht="13.8" x14ac:dyDescent="0.2">
      <c r="B9844" s="18">
        <v>9841</v>
      </c>
      <c r="C9844" s="2" t="str">
        <f>_xlfn.CONCAT(MONTH('Rates Database'!C9843),"-",'Rates Database'!B9843,"-",'Rates Database'!E9843,"-",'Rates Database'!G9843,"-",'Rates Database'!J9843)</f>
        <v>7-2021-Eversource_EMA-Residential-Dedham Muni Agg Rate</v>
      </c>
      <c r="D9844" s="2">
        <f t="shared" si="153"/>
        <v>1</v>
      </c>
    </row>
    <row r="9845" spans="2:4" ht="13.8" x14ac:dyDescent="0.2">
      <c r="B9845" s="18">
        <v>9842</v>
      </c>
      <c r="C9845" s="2" t="str">
        <f>_xlfn.CONCAT(MONTH('Rates Database'!C9844),"-",'Rates Database'!B9844,"-",'Rates Database'!E9844,"-",'Rates Database'!G9844,"-",'Rates Database'!J9844)</f>
        <v>7-2021-Eversource_EMA-Residential-Lexington Muni Agg Rate</v>
      </c>
      <c r="D9845" s="2">
        <f t="shared" si="153"/>
        <v>1</v>
      </c>
    </row>
    <row r="9846" spans="2:4" ht="13.8" x14ac:dyDescent="0.2">
      <c r="B9846" s="18">
        <v>9843</v>
      </c>
      <c r="C9846" s="2" t="str">
        <f>_xlfn.CONCAT(MONTH('Rates Database'!C9845),"-",'Rates Database'!B9845,"-",'Rates Database'!E9845,"-",'Rates Database'!G9845,"-",'Rates Database'!J9845)</f>
        <v>7-2021-National Grid-Residential-Haverhill Muni Agg Rate</v>
      </c>
      <c r="D9846" s="2">
        <f t="shared" si="153"/>
        <v>1</v>
      </c>
    </row>
    <row r="9847" spans="2:4" ht="13.8" x14ac:dyDescent="0.2">
      <c r="B9847" s="18">
        <v>9844</v>
      </c>
      <c r="C9847" s="2" t="str">
        <f>_xlfn.CONCAT(MONTH('Rates Database'!C9846),"-",'Rates Database'!B9846,"-",'Rates Database'!E9846,"-",'Rates Database'!G9846,"-",'Rates Database'!J9846)</f>
        <v>7-2021-Eversource_EMA-Residential-Fairhaven Muni Agg Rate</v>
      </c>
      <c r="D9847" s="2">
        <f t="shared" si="153"/>
        <v>1</v>
      </c>
    </row>
    <row r="9848" spans="2:4" ht="13.8" x14ac:dyDescent="0.2">
      <c r="B9848" s="18">
        <v>9845</v>
      </c>
      <c r="C9848" s="2" t="str">
        <f>_xlfn.CONCAT(MONTH('Rates Database'!C9847),"-",'Rates Database'!B9847,"-",'Rates Database'!E9847,"-",'Rates Database'!G9847,"-",'Rates Database'!J9847)</f>
        <v>7-2021-National Grid-Residential-Grafton Muni Agg Rate</v>
      </c>
      <c r="D9848" s="2">
        <f t="shared" si="153"/>
        <v>1</v>
      </c>
    </row>
    <row r="9849" spans="2:4" ht="13.8" x14ac:dyDescent="0.2">
      <c r="B9849" s="18">
        <v>9846</v>
      </c>
      <c r="C9849" s="2" t="str">
        <f>_xlfn.CONCAT(MONTH('Rates Database'!C9848),"-",'Rates Database'!B9848,"-",'Rates Database'!E9848,"-",'Rates Database'!G9848,"-",'Rates Database'!J9848)</f>
        <v>7-2021-Eversource_EMA-Residential-Waltham Muni Agg Rate</v>
      </c>
      <c r="D9849" s="2">
        <f t="shared" si="153"/>
        <v>1</v>
      </c>
    </row>
    <row r="9850" spans="2:4" ht="13.8" x14ac:dyDescent="0.2">
      <c r="B9850" s="18">
        <v>9847</v>
      </c>
      <c r="C9850" s="2" t="str">
        <f>_xlfn.CONCAT(MONTH('Rates Database'!C9849),"-",'Rates Database'!B9849,"-",'Rates Database'!E9849,"-",'Rates Database'!G9849,"-",'Rates Database'!J9849)</f>
        <v>7-2021-National Grid-Residential-Southborough Muni Agg Rate</v>
      </c>
      <c r="D9850" s="2">
        <f t="shared" si="153"/>
        <v>1</v>
      </c>
    </row>
    <row r="9851" spans="2:4" ht="13.8" x14ac:dyDescent="0.2">
      <c r="B9851" s="18">
        <v>9848</v>
      </c>
      <c r="C9851" s="2" t="str">
        <f>_xlfn.CONCAT(MONTH('Rates Database'!C9850),"-",'Rates Database'!B9850,"-",'Rates Database'!E9850,"-",'Rates Database'!G9850,"-",'Rates Database'!J9850)</f>
        <v>7-2021-Eversource_EMA-Residential-Acton Muni Agg Rate</v>
      </c>
      <c r="D9851" s="2">
        <f t="shared" si="153"/>
        <v>1</v>
      </c>
    </row>
    <row r="9852" spans="2:4" ht="13.8" x14ac:dyDescent="0.2">
      <c r="B9852" s="18">
        <v>9849</v>
      </c>
      <c r="C9852" s="2" t="str">
        <f>_xlfn.CONCAT(MONTH('Rates Database'!C9851),"-",'Rates Database'!B9851,"-",'Rates Database'!E9851,"-",'Rates Database'!G9851,"-",'Rates Database'!J9851)</f>
        <v>7-2021-Unitil-Residential-Lunenburg Muni Agg Rate</v>
      </c>
      <c r="D9852" s="2">
        <f t="shared" si="153"/>
        <v>1</v>
      </c>
    </row>
    <row r="9853" spans="2:4" ht="13.8" x14ac:dyDescent="0.2">
      <c r="B9853" s="18">
        <v>9850</v>
      </c>
      <c r="C9853" s="2" t="str">
        <f>_xlfn.CONCAT(MONTH('Rates Database'!C9852),"-",'Rates Database'!B9852,"-",'Rates Database'!E9852,"-",'Rates Database'!G9852,"-",'Rates Database'!J9852)</f>
        <v>7-2021-Eversource_EMA-Residential-Arlington Muni Agg Rate</v>
      </c>
      <c r="D9853" s="2">
        <f t="shared" si="153"/>
        <v>1</v>
      </c>
    </row>
    <row r="9854" spans="2:4" ht="13.8" x14ac:dyDescent="0.2">
      <c r="B9854" s="18">
        <v>9851</v>
      </c>
      <c r="C9854" s="2" t="str">
        <f>_xlfn.CONCAT(MONTH('Rates Database'!C9853),"-",'Rates Database'!B9853,"-",'Rates Database'!E9853,"-",'Rates Database'!G9853,"-",'Rates Database'!J9853)</f>
        <v>7-2021-National Grid-Residential-Salisbury Muni Agg Rate</v>
      </c>
      <c r="D9854" s="2">
        <f t="shared" si="153"/>
        <v>1</v>
      </c>
    </row>
    <row r="9855" spans="2:4" ht="13.8" x14ac:dyDescent="0.2">
      <c r="B9855" s="18">
        <v>9852</v>
      </c>
      <c r="C9855" s="2" t="str">
        <f>_xlfn.CONCAT(MONTH('Rates Database'!C9854),"-",'Rates Database'!B9854,"-",'Rates Database'!E9854,"-",'Rates Database'!G9854,"-",'Rates Database'!J9854)</f>
        <v>7-2021-National Grid-Residential-Gloucester Muni Agg Rate</v>
      </c>
      <c r="D9855" s="2">
        <f t="shared" si="153"/>
        <v>1</v>
      </c>
    </row>
    <row r="9856" spans="2:4" ht="13.8" x14ac:dyDescent="0.2">
      <c r="B9856" s="18">
        <v>9853</v>
      </c>
      <c r="C9856" s="2" t="str">
        <f>_xlfn.CONCAT(MONTH('Rates Database'!C9855),"-",'Rates Database'!B9855,"-",'Rates Database'!E9855,"-",'Rates Database'!G9855,"-",'Rates Database'!J9855)</f>
        <v>7-2021-Eversource_EMA-Residential-Bedford Muni Agg Rate</v>
      </c>
      <c r="D9856" s="2">
        <f t="shared" si="153"/>
        <v>1</v>
      </c>
    </row>
    <row r="9857" spans="2:4" ht="13.8" x14ac:dyDescent="0.2">
      <c r="B9857" s="18">
        <v>9854</v>
      </c>
      <c r="C9857" s="2" t="str">
        <f>_xlfn.CONCAT(MONTH('Rates Database'!C9856),"-",'Rates Database'!B9856,"-",'Rates Database'!E9856,"-",'Rates Database'!G9856,"-",'Rates Database'!J9856)</f>
        <v>7-2021-National Grid-Residential-Salem Muni Agg Rate</v>
      </c>
      <c r="D9857" s="2">
        <f t="shared" si="153"/>
        <v>1</v>
      </c>
    </row>
    <row r="9858" spans="2:4" ht="13.8" x14ac:dyDescent="0.2">
      <c r="B9858" s="18">
        <v>9855</v>
      </c>
      <c r="C9858" s="2" t="str">
        <f>_xlfn.CONCAT(MONTH('Rates Database'!C9857),"-",'Rates Database'!B9857,"-",'Rates Database'!E9857,"-",'Rates Database'!G9857,"-",'Rates Database'!J9857)</f>
        <v>7-2021-Eversource_EMA-Residential-Winchester Muni Agg Rate</v>
      </c>
      <c r="D9858" s="2">
        <f t="shared" si="153"/>
        <v>1</v>
      </c>
    </row>
    <row r="9859" spans="2:4" ht="13.8" x14ac:dyDescent="0.2">
      <c r="B9859" s="18">
        <v>9856</v>
      </c>
      <c r="C9859" s="2" t="str">
        <f>_xlfn.CONCAT(MONTH('Rates Database'!C9858),"-",'Rates Database'!B9858,"-",'Rates Database'!E9858,"-",'Rates Database'!G9858,"-",'Rates Database'!J9858)</f>
        <v>7-2021-National Grid-Residential-Berlin Muni Agg Rate</v>
      </c>
      <c r="D9859" s="2">
        <f t="shared" si="153"/>
        <v>1</v>
      </c>
    </row>
    <row r="9860" spans="2:4" ht="13.8" x14ac:dyDescent="0.2">
      <c r="B9860" s="18">
        <v>9857</v>
      </c>
      <c r="C9860" s="2" t="str">
        <f>_xlfn.CONCAT(MONTH('Rates Database'!C9859),"-",'Rates Database'!B9859,"-",'Rates Database'!E9859,"-",'Rates Database'!G9859,"-",'Rates Database'!J9859)</f>
        <v>7-2021-National Grid-Residential-Hamilton Muni Agg Rate</v>
      </c>
      <c r="D9860" s="2">
        <f t="shared" si="153"/>
        <v>1</v>
      </c>
    </row>
    <row r="9861" spans="2:4" ht="13.8" x14ac:dyDescent="0.2">
      <c r="B9861" s="18">
        <v>9858</v>
      </c>
      <c r="C9861" s="2" t="str">
        <f>_xlfn.CONCAT(MONTH('Rates Database'!C9860),"-",'Rates Database'!B9860,"-",'Rates Database'!E9860,"-",'Rates Database'!G9860,"-",'Rates Database'!J9860)</f>
        <v>7-2021-National Grid-Residential-Nantucket Muni Agg Rate</v>
      </c>
      <c r="D9861" s="2">
        <f t="shared" ref="D9861:D9924" si="154">COUNTIF($C$4:$C$10092,C9861)</f>
        <v>1</v>
      </c>
    </row>
    <row r="9862" spans="2:4" ht="13.8" x14ac:dyDescent="0.2">
      <c r="B9862" s="18">
        <v>9859</v>
      </c>
      <c r="C9862" s="2" t="str">
        <f>_xlfn.CONCAT(MONTH('Rates Database'!C9861),"-",'Rates Database'!B9861,"-",'Rates Database'!E9861,"-",'Rates Database'!G9861,"-",'Rates Database'!J9861)</f>
        <v>7-2021-National Grid-Residential-West Bridgewater Muni Agg Rate</v>
      </c>
      <c r="D9862" s="2">
        <f t="shared" si="154"/>
        <v>1</v>
      </c>
    </row>
    <row r="9863" spans="2:4" ht="13.8" x14ac:dyDescent="0.2">
      <c r="B9863" s="18">
        <v>9860</v>
      </c>
      <c r="C9863" s="2" t="str">
        <f>_xlfn.CONCAT(MONTH('Rates Database'!C9862),"-",'Rates Database'!B9862,"-",'Rates Database'!E9862,"-",'Rates Database'!G9862,"-",'Rates Database'!J9862)</f>
        <v>7-2021-Eversource_EMA-Residential-Boston Muni Agg Rate</v>
      </c>
      <c r="D9863" s="2">
        <f t="shared" si="154"/>
        <v>1</v>
      </c>
    </row>
    <row r="9864" spans="2:4" ht="13.8" x14ac:dyDescent="0.2">
      <c r="B9864" s="18">
        <v>9861</v>
      </c>
      <c r="C9864" s="2" t="str">
        <f>_xlfn.CONCAT(MONTH('Rates Database'!C9863),"-",'Rates Database'!B9863,"-",'Rates Database'!E9863,"-",'Rates Database'!G9863,"-",'Rates Database'!J9863)</f>
        <v>7-2021-National Grid-Residential-Millville Muni Agg Rate</v>
      </c>
      <c r="D9864" s="2">
        <f t="shared" si="154"/>
        <v>1</v>
      </c>
    </row>
    <row r="9865" spans="2:4" ht="13.8" x14ac:dyDescent="0.2">
      <c r="B9865" s="18">
        <v>9862</v>
      </c>
      <c r="C9865" s="2" t="str">
        <f>_xlfn.CONCAT(MONTH('Rates Database'!C9864),"-",'Rates Database'!B9864,"-",'Rates Database'!E9864,"-",'Rates Database'!G9864,"-",'Rates Database'!J9864)</f>
        <v>7-2021-National Grid-Residential-Worcester Muni Agg Rate</v>
      </c>
      <c r="D9865" s="2">
        <f t="shared" si="154"/>
        <v>1</v>
      </c>
    </row>
    <row r="9866" spans="2:4" ht="13.8" x14ac:dyDescent="0.2">
      <c r="B9866" s="18">
        <v>9863</v>
      </c>
      <c r="C9866" s="2" t="str">
        <f>_xlfn.CONCAT(MONTH('Rates Database'!C9865),"-",'Rates Database'!B9865,"-",'Rates Database'!E9865,"-",'Rates Database'!G9865,"-",'Rates Database'!J9865)</f>
        <v>7-2021-National Grid-Residential-Swampscott Muni Agg Rate</v>
      </c>
      <c r="D9866" s="2">
        <f t="shared" si="154"/>
        <v>1</v>
      </c>
    </row>
    <row r="9867" spans="2:4" ht="13.8" x14ac:dyDescent="0.2">
      <c r="B9867" s="18">
        <v>9864</v>
      </c>
      <c r="C9867" s="2" t="str">
        <f>_xlfn.CONCAT(MONTH('Rates Database'!C9866),"-",'Rates Database'!B9866,"-",'Rates Database'!E9866,"-",'Rates Database'!G9866,"-",'Rates Database'!J9866)</f>
        <v>7-2021-Eversource_EMA-Residential-Carlisle Muni Agg Rate</v>
      </c>
      <c r="D9867" s="2">
        <f t="shared" si="154"/>
        <v>1</v>
      </c>
    </row>
    <row r="9868" spans="2:4" ht="13.8" x14ac:dyDescent="0.2">
      <c r="B9868" s="18">
        <v>9865</v>
      </c>
      <c r="C9868" s="2" t="str">
        <f>_xlfn.CONCAT(MONTH('Rates Database'!C9867),"-",'Rates Database'!B9867,"-",'Rates Database'!E9867,"-",'Rates Database'!G9867,"-",'Rates Database'!J9867)</f>
        <v>7-2021-Eversource_EMA-Residential-Watertown Muni Agg Rate</v>
      </c>
      <c r="D9868" s="2">
        <f t="shared" si="154"/>
        <v>1</v>
      </c>
    </row>
    <row r="9869" spans="2:4" ht="13.8" x14ac:dyDescent="0.2">
      <c r="B9869" s="18">
        <v>9866</v>
      </c>
      <c r="C9869" s="2" t="str">
        <f>_xlfn.CONCAT(MONTH('Rates Database'!C9868),"-",'Rates Database'!B9868,"-",'Rates Database'!E9868,"-",'Rates Database'!G9868,"-",'Rates Database'!J9868)</f>
        <v>7-2021-National Grid-Residential-Medford Muni Agg Rate</v>
      </c>
      <c r="D9869" s="2">
        <f t="shared" si="154"/>
        <v>1</v>
      </c>
    </row>
    <row r="9870" spans="2:4" ht="13.8" x14ac:dyDescent="0.2">
      <c r="B9870" s="18">
        <v>9867</v>
      </c>
      <c r="C9870" s="2" t="str">
        <f>_xlfn.CONCAT(MONTH('Rates Database'!C9869),"-",'Rates Database'!B9869,"-",'Rates Database'!E9869,"-",'Rates Database'!G9869,"-",'Rates Database'!J9869)</f>
        <v>7-2021-Eversource_EMA-Residential-Natick Muni Agg Rate</v>
      </c>
      <c r="D9870" s="2">
        <f t="shared" si="154"/>
        <v>1</v>
      </c>
    </row>
    <row r="9871" spans="2:4" ht="13.8" x14ac:dyDescent="0.2">
      <c r="B9871" s="18">
        <v>9868</v>
      </c>
      <c r="C9871" s="2" t="str">
        <f>_xlfn.CONCAT(MONTH('Rates Database'!C9870),"-",'Rates Database'!B9870,"-",'Rates Database'!E9870,"-",'Rates Database'!G9870,"-",'Rates Database'!J9870)</f>
        <v>7-2021-Eversource_EMA-Residential-Sharon Muni Agg Rate</v>
      </c>
      <c r="D9871" s="2">
        <f t="shared" si="154"/>
        <v>1</v>
      </c>
    </row>
    <row r="9872" spans="2:4" ht="13.8" x14ac:dyDescent="0.2">
      <c r="B9872" s="18">
        <v>9869</v>
      </c>
      <c r="C9872" s="2" t="str">
        <f>_xlfn.CONCAT(MONTH('Rates Database'!C9871),"-",'Rates Database'!B9871,"-",'Rates Database'!E9871,"-",'Rates Database'!G9871,"-",'Rates Database'!J9871)</f>
        <v>7-2021-Eversource_EMA-Residential-Brookline Muni Agg Rate</v>
      </c>
      <c r="D9872" s="2">
        <f t="shared" si="154"/>
        <v>1</v>
      </c>
    </row>
    <row r="9873" spans="2:4" ht="13.8" x14ac:dyDescent="0.2">
      <c r="B9873" s="18">
        <v>9870</v>
      </c>
      <c r="C9873" s="2" t="str">
        <f>_xlfn.CONCAT(MONTH('Rates Database'!C9872),"-",'Rates Database'!B9872,"-",'Rates Database'!E9872,"-",'Rates Database'!G9872,"-",'Rates Database'!J9872)</f>
        <v>7-2021-Eversource_EMA-Residential-Lincoln Muni Agg Rate</v>
      </c>
      <c r="D9873" s="2">
        <f t="shared" si="154"/>
        <v>1</v>
      </c>
    </row>
    <row r="9874" spans="2:4" ht="13.8" x14ac:dyDescent="0.2">
      <c r="B9874" s="18">
        <v>9871</v>
      </c>
      <c r="C9874" s="2" t="str">
        <f>_xlfn.CONCAT(MONTH('Rates Database'!C9873),"-",'Rates Database'!B9873,"-",'Rates Database'!E9873,"-",'Rates Database'!G9873,"-",'Rates Database'!J9873)</f>
        <v>7-2021-National Grid-Residential-Lowell Muni Agg Rate</v>
      </c>
      <c r="D9874" s="2">
        <f t="shared" si="154"/>
        <v>1</v>
      </c>
    </row>
    <row r="9875" spans="2:4" ht="13.8" x14ac:dyDescent="0.2">
      <c r="B9875" s="18">
        <v>9872</v>
      </c>
      <c r="C9875" s="2" t="str">
        <f>_xlfn.CONCAT(MONTH('Rates Database'!C9874),"-",'Rates Database'!B9874,"-",'Rates Database'!E9874,"-",'Rates Database'!G9874,"-",'Rates Database'!J9874)</f>
        <v>7-2021-Eversource_EMA-Residential-Newton Muni Agg Rate</v>
      </c>
      <c r="D9875" s="2">
        <f t="shared" si="154"/>
        <v>1</v>
      </c>
    </row>
    <row r="9876" spans="2:4" ht="13.8" x14ac:dyDescent="0.2">
      <c r="B9876" s="18">
        <v>9873</v>
      </c>
      <c r="C9876" s="2" t="str">
        <f>_xlfn.CONCAT(MONTH('Rates Database'!C9875),"-",'Rates Database'!B9875,"-",'Rates Database'!E9875,"-",'Rates Database'!G9875,"-",'Rates Database'!J9875)</f>
        <v>8-2021-National Grid-Residential-Wendell Muni Agg Rate</v>
      </c>
      <c r="D9876" s="2">
        <f t="shared" si="154"/>
        <v>1</v>
      </c>
    </row>
    <row r="9877" spans="2:4" ht="13.8" x14ac:dyDescent="0.2">
      <c r="B9877" s="18">
        <v>9874</v>
      </c>
      <c r="C9877" s="2" t="str">
        <f>_xlfn.CONCAT(MONTH('Rates Database'!C9876),"-",'Rates Database'!B9876,"-",'Rates Database'!E9876,"-",'Rates Database'!G9876,"-",'Rates Database'!J9876)</f>
        <v>8-2021-National Grid-Residential-Billerica Muni Agg Rate</v>
      </c>
      <c r="D9877" s="2">
        <f t="shared" si="154"/>
        <v>1</v>
      </c>
    </row>
    <row r="9878" spans="2:4" ht="13.8" x14ac:dyDescent="0.2">
      <c r="B9878" s="18">
        <v>9875</v>
      </c>
      <c r="C9878" s="2" t="str">
        <f>_xlfn.CONCAT(MONTH('Rates Database'!C9877),"-",'Rates Database'!B9877,"-",'Rates Database'!E9877,"-",'Rates Database'!G9877,"-",'Rates Database'!J9877)</f>
        <v>8-2021-Eversource_WMA-Residential-Buckland Muni Agg Rate</v>
      </c>
      <c r="D9878" s="2">
        <f t="shared" si="154"/>
        <v>1</v>
      </c>
    </row>
    <row r="9879" spans="2:4" ht="13.8" x14ac:dyDescent="0.2">
      <c r="B9879" s="18">
        <v>9876</v>
      </c>
      <c r="C9879" s="2" t="str">
        <f>_xlfn.CONCAT(MONTH('Rates Database'!C9878),"-",'Rates Database'!B9878,"-",'Rates Database'!E9878,"-",'Rates Database'!G9878,"-",'Rates Database'!J9878)</f>
        <v>8-2021-National Grid-Residential-Charlemont Muni Agg Rate</v>
      </c>
      <c r="D9879" s="2">
        <f t="shared" si="154"/>
        <v>1</v>
      </c>
    </row>
    <row r="9880" spans="2:4" ht="13.8" x14ac:dyDescent="0.2">
      <c r="B9880" s="18">
        <v>9877</v>
      </c>
      <c r="C9880" s="2" t="str">
        <f>_xlfn.CONCAT(MONTH('Rates Database'!C9879),"-",'Rates Database'!B9879,"-",'Rates Database'!E9879,"-",'Rates Database'!G9879,"-",'Rates Database'!J9879)</f>
        <v>8-2021-Eversource_WMA-Residential-Colrain Muni Agg Rate</v>
      </c>
      <c r="D9880" s="2">
        <f t="shared" si="154"/>
        <v>1</v>
      </c>
    </row>
    <row r="9881" spans="2:4" ht="13.8" x14ac:dyDescent="0.2">
      <c r="B9881" s="18">
        <v>9878</v>
      </c>
      <c r="C9881" s="2" t="str">
        <f>_xlfn.CONCAT(MONTH('Rates Database'!C9880),"-",'Rates Database'!B9880,"-",'Rates Database'!E9880,"-",'Rates Database'!G9880,"-",'Rates Database'!J9880)</f>
        <v>8-2021-Eversource_WMA-Residential-Shelburne Muni Agg Rate</v>
      </c>
      <c r="D9881" s="2">
        <f t="shared" si="154"/>
        <v>1</v>
      </c>
    </row>
    <row r="9882" spans="2:4" ht="13.8" x14ac:dyDescent="0.2">
      <c r="B9882" s="18">
        <v>9879</v>
      </c>
      <c r="C9882" s="2" t="str">
        <f>_xlfn.CONCAT(MONTH('Rates Database'!C9881),"-",'Rates Database'!B9881,"-",'Rates Database'!E9881,"-",'Rates Database'!G9881,"-",'Rates Database'!J9881)</f>
        <v>8-2021-National Grid-Residential-Marlborough Muni Agg Rate</v>
      </c>
      <c r="D9882" s="2">
        <f t="shared" si="154"/>
        <v>1</v>
      </c>
    </row>
    <row r="9883" spans="2:4" ht="13.8" x14ac:dyDescent="0.2">
      <c r="B9883" s="18">
        <v>9880</v>
      </c>
      <c r="C9883" s="2" t="str">
        <f>_xlfn.CONCAT(MONTH('Rates Database'!C9882),"-",'Rates Database'!B9882,"-",'Rates Database'!E9882,"-",'Rates Database'!G9882,"-",'Rates Database'!J9882)</f>
        <v>8-2021-National Grid-Residential-New Salem Muni Agg Rate</v>
      </c>
      <c r="D9883" s="2">
        <f t="shared" si="154"/>
        <v>1</v>
      </c>
    </row>
    <row r="9884" spans="2:4" ht="13.8" x14ac:dyDescent="0.2">
      <c r="B9884" s="18">
        <v>9881</v>
      </c>
      <c r="C9884" s="2" t="str">
        <f>_xlfn.CONCAT(MONTH('Rates Database'!C9883),"-",'Rates Database'!B9883,"-",'Rates Database'!E9883,"-",'Rates Database'!G9883,"-",'Rates Database'!J9883)</f>
        <v>8-2021-National Grid-Residential-Warwick Muni Agg Rate</v>
      </c>
      <c r="D9884" s="2">
        <f t="shared" si="154"/>
        <v>1</v>
      </c>
    </row>
    <row r="9885" spans="2:4" ht="13.8" x14ac:dyDescent="0.2">
      <c r="B9885" s="18">
        <v>9882</v>
      </c>
      <c r="C9885" s="2" t="str">
        <f>_xlfn.CONCAT(MONTH('Rates Database'!C9884),"-",'Rates Database'!B9884,"-",'Rates Database'!E9884,"-",'Rates Database'!G9884,"-",'Rates Database'!J9884)</f>
        <v>8-2021-Eversource_WMA-Residential-Whately Muni Agg Rate</v>
      </c>
      <c r="D9885" s="2">
        <f t="shared" si="154"/>
        <v>1</v>
      </c>
    </row>
    <row r="9886" spans="2:4" ht="13.8" x14ac:dyDescent="0.2">
      <c r="B9886" s="18">
        <v>9883</v>
      </c>
      <c r="C9886" s="2" t="str">
        <f>_xlfn.CONCAT(MONTH('Rates Database'!C9885),"-",'Rates Database'!B9885,"-",'Rates Database'!E9885,"-",'Rates Database'!G9885,"-",'Rates Database'!J9885)</f>
        <v>8-2021-National Grid-Residential-Webster Muni Agg Rate</v>
      </c>
      <c r="D9886" s="2">
        <f t="shared" si="154"/>
        <v>1</v>
      </c>
    </row>
    <row r="9887" spans="2:4" ht="13.8" x14ac:dyDescent="0.2">
      <c r="B9887" s="18">
        <v>9884</v>
      </c>
      <c r="C9887" s="2" t="str">
        <f>_xlfn.CONCAT(MONTH('Rates Database'!C9886),"-",'Rates Database'!B9886,"-",'Rates Database'!E9886,"-",'Rates Database'!G9886,"-",'Rates Database'!J9886)</f>
        <v>8-2021-Eversource_WMA-Residential-Deerfield Muni Agg Rate</v>
      </c>
      <c r="D9887" s="2">
        <f t="shared" si="154"/>
        <v>1</v>
      </c>
    </row>
    <row r="9888" spans="2:4" ht="13.8" x14ac:dyDescent="0.2">
      <c r="B9888" s="18">
        <v>9885</v>
      </c>
      <c r="C9888" s="2" t="str">
        <f>_xlfn.CONCAT(MONTH('Rates Database'!C9887),"-",'Rates Database'!B9887,"-",'Rates Database'!E9887,"-",'Rates Database'!G9887,"-",'Rates Database'!J9887)</f>
        <v>8-2021-Eversource_WMA-Residential-Huntington Muni Agg Rate</v>
      </c>
      <c r="D9888" s="2">
        <f t="shared" si="154"/>
        <v>1</v>
      </c>
    </row>
    <row r="9889" spans="2:4" ht="13.8" x14ac:dyDescent="0.2">
      <c r="B9889" s="18">
        <v>9886</v>
      </c>
      <c r="C9889" s="2" t="str">
        <f>_xlfn.CONCAT(MONTH('Rates Database'!C9888),"-",'Rates Database'!B9888,"-",'Rates Database'!E9888,"-",'Rates Database'!G9888,"-",'Rates Database'!J9888)</f>
        <v>8-2021-Eversource_WMA-Residential-Northfield Muni Agg Rate</v>
      </c>
      <c r="D9889" s="2">
        <f t="shared" si="154"/>
        <v>1</v>
      </c>
    </row>
    <row r="9890" spans="2:4" ht="13.8" x14ac:dyDescent="0.2">
      <c r="B9890" s="18">
        <v>9887</v>
      </c>
      <c r="C9890" s="2" t="str">
        <f>_xlfn.CONCAT(MONTH('Rates Database'!C9889),"-",'Rates Database'!B9889,"-",'Rates Database'!E9889,"-",'Rates Database'!G9889,"-",'Rates Database'!J9889)</f>
        <v>8-2021-Eversource_WMA-Residential-Becket Muni Agg Rate</v>
      </c>
      <c r="D9890" s="2">
        <f t="shared" si="154"/>
        <v>1</v>
      </c>
    </row>
    <row r="9891" spans="2:4" ht="13.8" x14ac:dyDescent="0.2">
      <c r="B9891" s="18">
        <v>9888</v>
      </c>
      <c r="C9891" s="2" t="str">
        <f>_xlfn.CONCAT(MONTH('Rates Database'!C9890),"-",'Rates Database'!B9890,"-",'Rates Database'!E9890,"-",'Rates Database'!G9890,"-",'Rates Database'!J9890)</f>
        <v>8-2021-Eversource_WMA-Residential-Dalton Muni Agg Rate</v>
      </c>
      <c r="D9891" s="2">
        <f t="shared" si="154"/>
        <v>1</v>
      </c>
    </row>
    <row r="9892" spans="2:4" ht="13.8" x14ac:dyDescent="0.2">
      <c r="B9892" s="18">
        <v>9889</v>
      </c>
      <c r="C9892" s="2" t="str">
        <f>_xlfn.CONCAT(MONTH('Rates Database'!C9891),"-",'Rates Database'!B9891,"-",'Rates Database'!E9891,"-",'Rates Database'!G9891,"-",'Rates Database'!J9891)</f>
        <v>8-2021-Eversource_WMA-Residential-Pittsfield Muni Agg Rate</v>
      </c>
      <c r="D9892" s="2">
        <f t="shared" si="154"/>
        <v>1</v>
      </c>
    </row>
    <row r="9893" spans="2:4" ht="13.8" x14ac:dyDescent="0.2">
      <c r="B9893" s="18">
        <v>9890</v>
      </c>
      <c r="C9893" s="2" t="str">
        <f>_xlfn.CONCAT(MONTH('Rates Database'!C9892),"-",'Rates Database'!B9892,"-",'Rates Database'!E9892,"-",'Rates Database'!G9892,"-",'Rates Database'!J9892)</f>
        <v>8-2021-Eversource_WMA-Residential-West Springfield Muni Agg Rate</v>
      </c>
      <c r="D9893" s="2">
        <f t="shared" si="154"/>
        <v>1</v>
      </c>
    </row>
    <row r="9894" spans="2:4" ht="13.8" x14ac:dyDescent="0.2">
      <c r="B9894" s="18">
        <v>9891</v>
      </c>
      <c r="C9894" s="2" t="str">
        <f>_xlfn.CONCAT(MONTH('Rates Database'!C9893),"-",'Rates Database'!B9893,"-",'Rates Database'!E9893,"-",'Rates Database'!G9893,"-",'Rates Database'!J9893)</f>
        <v>8-2021-Eversource_WMA-Residential-Lanesborough Muni Agg Rate</v>
      </c>
      <c r="D9894" s="2">
        <f t="shared" si="154"/>
        <v>1</v>
      </c>
    </row>
    <row r="9895" spans="2:4" ht="13.8" x14ac:dyDescent="0.2">
      <c r="B9895" s="18">
        <v>9892</v>
      </c>
      <c r="C9895" s="2" t="str">
        <f>_xlfn.CONCAT(MONTH('Rates Database'!C9894),"-",'Rates Database'!B9894,"-",'Rates Database'!E9894,"-",'Rates Database'!G9894,"-",'Rates Database'!J9894)</f>
        <v>8-2021-National Grid-Residential-Florida Muni Agg Rate</v>
      </c>
      <c r="D9895" s="2">
        <f t="shared" si="154"/>
        <v>1</v>
      </c>
    </row>
    <row r="9896" spans="2:4" ht="13.8" x14ac:dyDescent="0.2">
      <c r="B9896" s="18">
        <v>9893</v>
      </c>
      <c r="C9896" s="2" t="str">
        <f>_xlfn.CONCAT(MONTH('Rates Database'!C9895),"-",'Rates Database'!B9895,"-",'Rates Database'!E9895,"-",'Rates Database'!G9895,"-",'Rates Database'!J9895)</f>
        <v>8-2021-Eversource_EMA-Residential-Plymouth Muni Agg Rate</v>
      </c>
      <c r="D9896" s="2">
        <f t="shared" si="154"/>
        <v>1</v>
      </c>
    </row>
    <row r="9897" spans="2:4" ht="13.8" x14ac:dyDescent="0.2">
      <c r="B9897" s="18">
        <v>9894</v>
      </c>
      <c r="C9897" s="2" t="str">
        <f>_xlfn.CONCAT(MONTH('Rates Database'!C9896),"-",'Rates Database'!B9896,"-",'Rates Database'!E9896,"-",'Rates Database'!G9896,"-",'Rates Database'!J9896)</f>
        <v>8-2021-Eversource_WMA-Residential-Greenfield Muni Agg Rate</v>
      </c>
      <c r="D9897" s="2">
        <f t="shared" si="154"/>
        <v>1</v>
      </c>
    </row>
    <row r="9898" spans="2:4" ht="13.8" x14ac:dyDescent="0.2">
      <c r="B9898" s="18">
        <v>9895</v>
      </c>
      <c r="C9898" s="2" t="str">
        <f>_xlfn.CONCAT(MONTH('Rates Database'!C9897),"-",'Rates Database'!B9897,"-",'Rates Database'!E9897,"-",'Rates Database'!G9897,"-",'Rates Database'!J9897)</f>
        <v>8-2021-Eversource_WMA-Residential-Hatfield Muni Agg Rate</v>
      </c>
      <c r="D9898" s="2">
        <f t="shared" si="154"/>
        <v>1</v>
      </c>
    </row>
    <row r="9899" spans="2:4" ht="13.8" x14ac:dyDescent="0.2">
      <c r="B9899" s="18">
        <v>9896</v>
      </c>
      <c r="C9899" s="2" t="str">
        <f>_xlfn.CONCAT(MONTH('Rates Database'!C9898),"-",'Rates Database'!B9898,"-",'Rates Database'!E9898,"-",'Rates Database'!G9898,"-",'Rates Database'!J9898)</f>
        <v>8-2021-Eversource_EMA-Residential-Walpole Muni Agg Rate</v>
      </c>
      <c r="D9899" s="2">
        <f t="shared" si="154"/>
        <v>1</v>
      </c>
    </row>
    <row r="9900" spans="2:4" ht="13.8" x14ac:dyDescent="0.2">
      <c r="B9900" s="18">
        <v>9897</v>
      </c>
      <c r="C9900" s="2" t="str">
        <f>_xlfn.CONCAT(MONTH('Rates Database'!C9899),"-",'Rates Database'!B9899,"-",'Rates Database'!E9899,"-",'Rates Database'!G9899,"-",'Rates Database'!J9899)</f>
        <v>8-2021-National Grid-Residential-Adams Muni Agg Rate</v>
      </c>
      <c r="D9900" s="2">
        <f t="shared" si="154"/>
        <v>1</v>
      </c>
    </row>
    <row r="9901" spans="2:4" ht="13.8" x14ac:dyDescent="0.2">
      <c r="B9901" s="18">
        <v>9898</v>
      </c>
      <c r="C9901" s="2" t="str">
        <f>_xlfn.CONCAT(MONTH('Rates Database'!C9900),"-",'Rates Database'!B9900,"-",'Rates Database'!E9900,"-",'Rates Database'!G9900,"-",'Rates Database'!J9900)</f>
        <v>8-2021-Eversource_WMA-Residential-Cheshire Muni Agg Rate</v>
      </c>
      <c r="D9901" s="2">
        <f t="shared" si="154"/>
        <v>1</v>
      </c>
    </row>
    <row r="9902" spans="2:4" ht="13.8" x14ac:dyDescent="0.2">
      <c r="B9902" s="18">
        <v>9899</v>
      </c>
      <c r="C9902" s="2" t="str">
        <f>_xlfn.CONCAT(MONTH('Rates Database'!C9901),"-",'Rates Database'!B9901,"-",'Rates Database'!E9901,"-",'Rates Database'!G9901,"-",'Rates Database'!J9901)</f>
        <v>8-2021-National Grid-Residential-Clarksburg Muni Agg Rate</v>
      </c>
      <c r="D9902" s="2">
        <f t="shared" si="154"/>
        <v>1</v>
      </c>
    </row>
    <row r="9903" spans="2:4" ht="13.8" x14ac:dyDescent="0.2">
      <c r="B9903" s="18">
        <v>9900</v>
      </c>
      <c r="C9903" s="2" t="str">
        <f>_xlfn.CONCAT(MONTH('Rates Database'!C9902),"-",'Rates Database'!B9902,"-",'Rates Database'!E9902,"-",'Rates Database'!G9902,"-",'Rates Database'!J9902)</f>
        <v>8-2021-Eversource_WMA-Residential-Lenox Muni Agg Rate</v>
      </c>
      <c r="D9903" s="2">
        <f t="shared" si="154"/>
        <v>1</v>
      </c>
    </row>
    <row r="9904" spans="2:4" ht="13.8" x14ac:dyDescent="0.2">
      <c r="B9904" s="18">
        <v>9901</v>
      </c>
      <c r="C9904" s="2" t="str">
        <f>_xlfn.CONCAT(MONTH('Rates Database'!C9903),"-",'Rates Database'!B9903,"-",'Rates Database'!E9903,"-",'Rates Database'!G9903,"-",'Rates Database'!J9903)</f>
        <v>8-2021-National Grid-Residential-Monterey Muni Agg Rate</v>
      </c>
      <c r="D9904" s="2">
        <f t="shared" si="154"/>
        <v>1</v>
      </c>
    </row>
    <row r="9905" spans="2:4" ht="13.8" x14ac:dyDescent="0.2">
      <c r="B9905" s="18">
        <v>9902</v>
      </c>
      <c r="C9905" s="2" t="str">
        <f>_xlfn.CONCAT(MONTH('Rates Database'!C9904),"-",'Rates Database'!B9904,"-",'Rates Database'!E9904,"-",'Rates Database'!G9904,"-",'Rates Database'!J9904)</f>
        <v>8-2021-National Grid-Residential-New Marlborough Muni Agg Rate</v>
      </c>
      <c r="D9905" s="2">
        <f t="shared" si="154"/>
        <v>1</v>
      </c>
    </row>
    <row r="9906" spans="2:4" ht="13.8" x14ac:dyDescent="0.2">
      <c r="B9906" s="18">
        <v>9903</v>
      </c>
      <c r="C9906" s="2" t="str">
        <f>_xlfn.CONCAT(MONTH('Rates Database'!C9905),"-",'Rates Database'!B9905,"-",'Rates Database'!E9905,"-",'Rates Database'!G9905,"-",'Rates Database'!J9905)</f>
        <v>8-2021-National Grid-Residential-North Adams Muni Agg Rate</v>
      </c>
      <c r="D9906" s="2">
        <f t="shared" si="154"/>
        <v>1</v>
      </c>
    </row>
    <row r="9907" spans="2:4" ht="13.8" x14ac:dyDescent="0.2">
      <c r="B9907" s="18">
        <v>9904</v>
      </c>
      <c r="C9907" s="2" t="str">
        <f>_xlfn.CONCAT(MONTH('Rates Database'!C9906),"-",'Rates Database'!B9906,"-",'Rates Database'!E9906,"-",'Rates Database'!G9906,"-",'Rates Database'!J9906)</f>
        <v>8-2021-National Grid-Residential-Sheffield Muni Agg Rate</v>
      </c>
      <c r="D9907" s="2">
        <f t="shared" si="154"/>
        <v>1</v>
      </c>
    </row>
    <row r="9908" spans="2:4" ht="13.8" x14ac:dyDescent="0.2">
      <c r="B9908" s="18">
        <v>9905</v>
      </c>
      <c r="C9908" s="2" t="str">
        <f>_xlfn.CONCAT(MONTH('Rates Database'!C9907),"-",'Rates Database'!B9907,"-",'Rates Database'!E9907,"-",'Rates Database'!G9907,"-",'Rates Database'!J9907)</f>
        <v>8-2021-National Grid-Residential-West Stockbridge Muni Agg Rate</v>
      </c>
      <c r="D9908" s="2">
        <f t="shared" si="154"/>
        <v>1</v>
      </c>
    </row>
    <row r="9909" spans="2:4" ht="13.8" x14ac:dyDescent="0.2">
      <c r="B9909" s="18">
        <v>9906</v>
      </c>
      <c r="C9909" s="2" t="str">
        <f>_xlfn.CONCAT(MONTH('Rates Database'!C9908),"-",'Rates Database'!B9908,"-",'Rates Database'!E9908,"-",'Rates Database'!G9908,"-",'Rates Database'!J9908)</f>
        <v>8-2021-National Grid-Residential-Lancaster Muni Agg Rate</v>
      </c>
      <c r="D9909" s="2">
        <f t="shared" si="154"/>
        <v>1</v>
      </c>
    </row>
    <row r="9910" spans="2:4" ht="13.8" x14ac:dyDescent="0.2">
      <c r="B9910" s="18">
        <v>9907</v>
      </c>
      <c r="C9910" s="2" t="str">
        <f>_xlfn.CONCAT(MONTH('Rates Database'!C9909),"-",'Rates Database'!B9909,"-",'Rates Database'!E9909,"-",'Rates Database'!G9909,"-",'Rates Database'!J9909)</f>
        <v>8-2021-National Grid-Residential-Chelmsford Muni Agg Rate</v>
      </c>
      <c r="D9910" s="2">
        <f t="shared" si="154"/>
        <v>1</v>
      </c>
    </row>
    <row r="9911" spans="2:4" ht="13.8" x14ac:dyDescent="0.2">
      <c r="B9911" s="18">
        <v>9908</v>
      </c>
      <c r="C9911" s="2" t="str">
        <f>_xlfn.CONCAT(MONTH('Rates Database'!C9910),"-",'Rates Database'!B9910,"-",'Rates Database'!E9910,"-",'Rates Database'!G9910,"-",'Rates Database'!J9910)</f>
        <v>8-2021-Eversource_WMA-Residential-Leverett Muni Agg Rate</v>
      </c>
      <c r="D9911" s="2">
        <f t="shared" si="154"/>
        <v>1</v>
      </c>
    </row>
    <row r="9912" spans="2:4" ht="13.8" x14ac:dyDescent="0.2">
      <c r="B9912" s="18">
        <v>9909</v>
      </c>
      <c r="C9912" s="2" t="str">
        <f>_xlfn.CONCAT(MONTH('Rates Database'!C9911),"-",'Rates Database'!B9911,"-",'Rates Database'!E9911,"-",'Rates Database'!G9911,"-",'Rates Database'!J9911)</f>
        <v>8-2021-Eversource_WMA-Residential-Hadley Muni Agg Rate</v>
      </c>
      <c r="D9912" s="2">
        <f t="shared" si="154"/>
        <v>1</v>
      </c>
    </row>
    <row r="9913" spans="2:4" ht="13.8" x14ac:dyDescent="0.2">
      <c r="B9913" s="18">
        <v>9910</v>
      </c>
      <c r="C9913" s="2" t="str">
        <f>_xlfn.CONCAT(MONTH('Rates Database'!C9912),"-",'Rates Database'!B9912,"-",'Rates Database'!E9912,"-",'Rates Database'!G9912,"-",'Rates Database'!J9912)</f>
        <v>8-2021-Eversource_WMA-Residential-Sandisfield Muni Agg Rate</v>
      </c>
      <c r="D9913" s="2">
        <f t="shared" si="154"/>
        <v>1</v>
      </c>
    </row>
    <row r="9914" spans="2:4" ht="13.8" x14ac:dyDescent="0.2">
      <c r="B9914" s="18">
        <v>9911</v>
      </c>
      <c r="C9914" s="2" t="str">
        <f>_xlfn.CONCAT(MONTH('Rates Database'!C9913),"-",'Rates Database'!B9913,"-",'Rates Database'!E9913,"-",'Rates Database'!G9913,"-",'Rates Database'!J9913)</f>
        <v>8-2021-National Grid-Residential-Great Barrington Muni Agg Rate</v>
      </c>
      <c r="D9914" s="2">
        <f t="shared" si="154"/>
        <v>1</v>
      </c>
    </row>
    <row r="9915" spans="2:4" ht="13.8" x14ac:dyDescent="0.2">
      <c r="B9915" s="18">
        <v>9912</v>
      </c>
      <c r="C9915" s="2" t="str">
        <f>_xlfn.CONCAT(MONTH('Rates Database'!C9914),"-",'Rates Database'!B9914,"-",'Rates Database'!E9914,"-",'Rates Database'!G9914,"-",'Rates Database'!J9914)</f>
        <v>8-2021-Eversource_EMA-Residential-Plympton Muni Agg Rate</v>
      </c>
      <c r="D9915" s="2">
        <f t="shared" si="154"/>
        <v>1</v>
      </c>
    </row>
    <row r="9916" spans="2:4" ht="13.8" x14ac:dyDescent="0.2">
      <c r="B9916" s="18">
        <v>9913</v>
      </c>
      <c r="C9916" s="2" t="str">
        <f>_xlfn.CONCAT(MONTH('Rates Database'!C9915),"-",'Rates Database'!B9915,"-",'Rates Database'!E9915,"-",'Rates Database'!G9915,"-",'Rates Database'!J9915)</f>
        <v>8-2021-Eversource_EMA-Residential-Cambridge Muni Agg Rate</v>
      </c>
      <c r="D9916" s="2">
        <f t="shared" si="154"/>
        <v>1</v>
      </c>
    </row>
    <row r="9917" spans="2:4" ht="13.8" x14ac:dyDescent="0.2">
      <c r="B9917" s="18">
        <v>9914</v>
      </c>
      <c r="C9917" s="2" t="str">
        <f>_xlfn.CONCAT(MONTH('Rates Database'!C9916),"-",'Rates Database'!B9916,"-",'Rates Database'!E9916,"-",'Rates Database'!G9916,"-",'Rates Database'!J9916)</f>
        <v>8-2021-National Grid-Residential-Williamsburg Muni Agg Rate</v>
      </c>
      <c r="D9917" s="2">
        <f t="shared" si="154"/>
        <v>1</v>
      </c>
    </row>
    <row r="9918" spans="2:4" ht="13.8" x14ac:dyDescent="0.2">
      <c r="B9918" s="18">
        <v>9915</v>
      </c>
      <c r="C9918" s="2" t="str">
        <f>_xlfn.CONCAT(MONTH('Rates Database'!C9917),"-",'Rates Database'!B9917,"-",'Rates Database'!E9917,"-",'Rates Database'!G9917,"-",'Rates Database'!J9917)</f>
        <v>8-2021-National Grid-Residential-Easton Muni Agg Rate</v>
      </c>
      <c r="D9918" s="2">
        <f t="shared" si="154"/>
        <v>1</v>
      </c>
    </row>
    <row r="9919" spans="2:4" ht="13.8" x14ac:dyDescent="0.2">
      <c r="B9919" s="18">
        <v>9916</v>
      </c>
      <c r="C9919" s="2" t="str">
        <f>_xlfn.CONCAT(MONTH('Rates Database'!C9918),"-",'Rates Database'!B9918,"-",'Rates Database'!E9918,"-",'Rates Database'!G9918,"-",'Rates Database'!J9918)</f>
        <v>8-2021-Eversource_WMA-Residential-Conway Muni Agg Rate</v>
      </c>
      <c r="D9919" s="2">
        <f t="shared" si="154"/>
        <v>1</v>
      </c>
    </row>
    <row r="9920" spans="2:4" ht="13.8" x14ac:dyDescent="0.2">
      <c r="B9920" s="18">
        <v>9917</v>
      </c>
      <c r="C9920" s="2" t="str">
        <f>_xlfn.CONCAT(MONTH('Rates Database'!C9919),"-",'Rates Database'!B9919,"-",'Rates Database'!E9919,"-",'Rates Database'!G9919,"-",'Rates Database'!J9919)</f>
        <v>8-2021-Eversource_WMA-Residential-Gill Muni Agg Rate</v>
      </c>
      <c r="D9920" s="2">
        <f t="shared" si="154"/>
        <v>1</v>
      </c>
    </row>
    <row r="9921" spans="2:4" ht="13.8" x14ac:dyDescent="0.2">
      <c r="B9921" s="18">
        <v>9918</v>
      </c>
      <c r="C9921" s="2" t="str">
        <f>_xlfn.CONCAT(MONTH('Rates Database'!C9920),"-",'Rates Database'!B9920,"-",'Rates Database'!E9920,"-",'Rates Database'!G9920,"-",'Rates Database'!J9920)</f>
        <v>8-2021-Eversource_WMA-Residential-Sunderland Muni Agg Rate</v>
      </c>
      <c r="D9921" s="2">
        <f t="shared" si="154"/>
        <v>1</v>
      </c>
    </row>
    <row r="9922" spans="2:4" ht="13.8" x14ac:dyDescent="0.2">
      <c r="B9922" s="18">
        <v>9919</v>
      </c>
      <c r="C9922" s="2" t="str">
        <f>_xlfn.CONCAT(MONTH('Rates Database'!C9921),"-",'Rates Database'!B9921,"-",'Rates Database'!E9921,"-",'Rates Database'!G9921,"-",'Rates Database'!J9921)</f>
        <v>8-2021-National Grid-Residential-Winchendon Muni Agg Rate</v>
      </c>
      <c r="D9922" s="2">
        <f t="shared" si="154"/>
        <v>1</v>
      </c>
    </row>
    <row r="9923" spans="2:4" ht="13.8" x14ac:dyDescent="0.2">
      <c r="B9923" s="18">
        <v>9920</v>
      </c>
      <c r="C9923" s="2" t="str">
        <f>_xlfn.CONCAT(MONTH('Rates Database'!C9922),"-",'Rates Database'!B9922,"-",'Rates Database'!E9922,"-",'Rates Database'!G9922,"-",'Rates Database'!J9922)</f>
        <v>8-2021-National Grid-Residential-Charlton Muni Agg Rate</v>
      </c>
      <c r="D9923" s="2">
        <f t="shared" si="154"/>
        <v>1</v>
      </c>
    </row>
    <row r="9924" spans="2:4" ht="13.8" x14ac:dyDescent="0.2">
      <c r="B9924" s="18">
        <v>9921</v>
      </c>
      <c r="C9924" s="2" t="str">
        <f>_xlfn.CONCAT(MONTH('Rates Database'!C9923),"-",'Rates Database'!B9923,"-",'Rates Database'!E9923,"-",'Rates Database'!G9923,"-",'Rates Database'!J9923)</f>
        <v>8-2021-National Grid-Residential-Millbury Muni Agg Rate</v>
      </c>
      <c r="D9924" s="2">
        <f t="shared" si="154"/>
        <v>1</v>
      </c>
    </row>
    <row r="9925" spans="2:4" ht="13.8" x14ac:dyDescent="0.2">
      <c r="B9925" s="18">
        <v>9922</v>
      </c>
      <c r="C9925" s="2" t="str">
        <f>_xlfn.CONCAT(MONTH('Rates Database'!C9924),"-",'Rates Database'!B9924,"-",'Rates Database'!E9924,"-",'Rates Database'!G9924,"-",'Rates Database'!J9924)</f>
        <v>8-2021-National Grid-Residential-Oxford Muni Agg Rate</v>
      </c>
      <c r="D9925" s="2">
        <f t="shared" ref="D9925:D9988" si="155">COUNTIF($C$4:$C$10092,C9925)</f>
        <v>1</v>
      </c>
    </row>
    <row r="9926" spans="2:4" ht="13.8" x14ac:dyDescent="0.2">
      <c r="B9926" s="18">
        <v>9923</v>
      </c>
      <c r="C9926" s="2" t="str">
        <f>_xlfn.CONCAT(MONTH('Rates Database'!C9925),"-",'Rates Database'!B9925,"-",'Rates Database'!E9925,"-",'Rates Database'!G9925,"-",'Rates Database'!J9925)</f>
        <v>8-2021-Eversource_EMA-Residential-Holliston Muni Agg Rate</v>
      </c>
      <c r="D9926" s="2">
        <f t="shared" si="155"/>
        <v>1</v>
      </c>
    </row>
    <row r="9927" spans="2:4" ht="13.8" x14ac:dyDescent="0.2">
      <c r="B9927" s="18">
        <v>9924</v>
      </c>
      <c r="C9927" s="2" t="str">
        <f>_xlfn.CONCAT(MONTH('Rates Database'!C9926),"-",'Rates Database'!B9926,"-",'Rates Database'!E9926,"-",'Rates Database'!G9926,"-",'Rates Database'!J9926)</f>
        <v>8-2021-National Grid-Residential-Auburn Muni Agg Rate</v>
      </c>
      <c r="D9927" s="2">
        <f t="shared" si="155"/>
        <v>1</v>
      </c>
    </row>
    <row r="9928" spans="2:4" ht="13.8" x14ac:dyDescent="0.2">
      <c r="B9928" s="18">
        <v>9925</v>
      </c>
      <c r="C9928" s="2" t="str">
        <f>_xlfn.CONCAT(MONTH('Rates Database'!C9927),"-",'Rates Database'!B9927,"-",'Rates Database'!E9927,"-",'Rates Database'!G9927,"-",'Rates Database'!J9927)</f>
        <v>8-2021-Eversource_EMA-Residential-Stoneham Muni Agg Rate</v>
      </c>
      <c r="D9928" s="2">
        <f t="shared" si="155"/>
        <v>1</v>
      </c>
    </row>
    <row r="9929" spans="2:4" ht="13.8" x14ac:dyDescent="0.2">
      <c r="B9929" s="18">
        <v>9926</v>
      </c>
      <c r="C9929" s="2" t="str">
        <f>_xlfn.CONCAT(MONTH('Rates Database'!C9928),"-",'Rates Database'!B9928,"-",'Rates Database'!E9928,"-",'Rates Database'!G9928,"-",'Rates Database'!J9928)</f>
        <v>8-2021-National Grid-Residential-Foxborough Muni Agg Rate</v>
      </c>
      <c r="D9929" s="2">
        <f t="shared" si="155"/>
        <v>1</v>
      </c>
    </row>
    <row r="9930" spans="2:4" ht="13.8" x14ac:dyDescent="0.2">
      <c r="B9930" s="18">
        <v>9927</v>
      </c>
      <c r="C9930" s="2" t="str">
        <f>_xlfn.CONCAT(MONTH('Rates Database'!C9929),"-",'Rates Database'!B9929,"-",'Rates Database'!E9929,"-",'Rates Database'!G9929,"-",'Rates Database'!J9929)</f>
        <v>8-2021-National Grid-Residential-Orange Muni Agg Rate</v>
      </c>
      <c r="D9930" s="2">
        <f t="shared" si="155"/>
        <v>1</v>
      </c>
    </row>
    <row r="9931" spans="2:4" ht="13.8" x14ac:dyDescent="0.2">
      <c r="B9931" s="18">
        <v>9928</v>
      </c>
      <c r="C9931" s="2" t="str">
        <f>_xlfn.CONCAT(MONTH('Rates Database'!C9930),"-",'Rates Database'!B9930,"-",'Rates Database'!E9930,"-",'Rates Database'!G9930,"-",'Rates Database'!J9930)</f>
        <v>8-2021-Eversource_EMA-Residential-Ashland Muni Agg Rate</v>
      </c>
      <c r="D9931" s="2">
        <f t="shared" si="155"/>
        <v>1</v>
      </c>
    </row>
    <row r="9932" spans="2:4" ht="13.8" x14ac:dyDescent="0.2">
      <c r="B9932" s="18">
        <v>9929</v>
      </c>
      <c r="C9932" s="2" t="str">
        <f>_xlfn.CONCAT(MONTH('Rates Database'!C9931),"-",'Rates Database'!B9931,"-",'Rates Database'!E9931,"-",'Rates Database'!G9931,"-",'Rates Database'!J9931)</f>
        <v>8-2021-National Grid-Residential-Westborough Muni Agg Rate</v>
      </c>
      <c r="D9932" s="2">
        <f t="shared" si="155"/>
        <v>1</v>
      </c>
    </row>
    <row r="9933" spans="2:4" ht="13.8" x14ac:dyDescent="0.2">
      <c r="B9933" s="18">
        <v>9930</v>
      </c>
      <c r="C9933" s="2" t="str">
        <f>_xlfn.CONCAT(MONTH('Rates Database'!C9932),"-",'Rates Database'!B9932,"-",'Rates Database'!E9932,"-",'Rates Database'!G9932,"-",'Rates Database'!J9932)</f>
        <v>8-2021-Unitil-Residential-Ashby Muni Agg Rate</v>
      </c>
      <c r="D9933" s="2">
        <f t="shared" si="155"/>
        <v>1</v>
      </c>
    </row>
    <row r="9934" spans="2:4" ht="13.8" x14ac:dyDescent="0.2">
      <c r="B9934" s="18">
        <v>9931</v>
      </c>
      <c r="C9934" s="2" t="str">
        <f>_xlfn.CONCAT(MONTH('Rates Database'!C9933),"-",'Rates Database'!B9933,"-",'Rates Database'!E9933,"-",'Rates Database'!G9933,"-",'Rates Database'!J9933)</f>
        <v>8-2021-National Grid-Residential-Leicester Muni Agg Rate</v>
      </c>
      <c r="D9934" s="2">
        <f t="shared" si="155"/>
        <v>1</v>
      </c>
    </row>
    <row r="9935" spans="2:4" ht="13.8" x14ac:dyDescent="0.2">
      <c r="B9935" s="18">
        <v>9932</v>
      </c>
      <c r="C9935" s="2" t="str">
        <f>_xlfn.CONCAT(MONTH('Rates Database'!C9934),"-",'Rates Database'!B9934,"-",'Rates Database'!E9934,"-",'Rates Database'!G9934,"-",'Rates Database'!J9934)</f>
        <v>8-2021-Eversource_EMA-Residential-Acushnet Muni Agg Rate</v>
      </c>
      <c r="D9935" s="2">
        <f t="shared" si="155"/>
        <v>1</v>
      </c>
    </row>
    <row r="9936" spans="2:4" ht="13.8" x14ac:dyDescent="0.2">
      <c r="B9936" s="18">
        <v>9933</v>
      </c>
      <c r="C9936" s="2" t="str">
        <f>_xlfn.CONCAT(MONTH('Rates Database'!C9935),"-",'Rates Database'!B9935,"-",'Rates Database'!E9935,"-",'Rates Database'!G9935,"-",'Rates Database'!J9935)</f>
        <v>8-2021-National Grid-Residential-Attleboro Muni Agg Rate</v>
      </c>
      <c r="D9936" s="2">
        <f t="shared" si="155"/>
        <v>1</v>
      </c>
    </row>
    <row r="9937" spans="2:4" ht="13.8" x14ac:dyDescent="0.2">
      <c r="B9937" s="18">
        <v>9934</v>
      </c>
      <c r="C9937" s="2" t="str">
        <f>_xlfn.CONCAT(MONTH('Rates Database'!C9936),"-",'Rates Database'!B9936,"-",'Rates Database'!E9936,"-",'Rates Database'!G9936,"-",'Rates Database'!J9936)</f>
        <v>8-2021-Eversource_EMA-Residential-Dartmouth Muni Agg Rate</v>
      </c>
      <c r="D9937" s="2">
        <f t="shared" si="155"/>
        <v>1</v>
      </c>
    </row>
    <row r="9938" spans="2:4" ht="13.8" x14ac:dyDescent="0.2">
      <c r="B9938" s="18">
        <v>9935</v>
      </c>
      <c r="C9938" s="2" t="str">
        <f>_xlfn.CONCAT(MONTH('Rates Database'!C9937),"-",'Rates Database'!B9937,"-",'Rates Database'!E9937,"-",'Rates Database'!G9937,"-",'Rates Database'!J9937)</f>
        <v>8-2021-National Grid-Residential-Dighton Muni Agg Rate</v>
      </c>
      <c r="D9938" s="2">
        <f t="shared" si="155"/>
        <v>1</v>
      </c>
    </row>
    <row r="9939" spans="2:4" ht="13.8" x14ac:dyDescent="0.2">
      <c r="B9939" s="18">
        <v>9936</v>
      </c>
      <c r="C9939" s="2" t="str">
        <f>_xlfn.CONCAT(MONTH('Rates Database'!C9938),"-",'Rates Database'!B9938,"-",'Rates Database'!E9938,"-",'Rates Database'!G9938,"-",'Rates Database'!J9938)</f>
        <v>8-2021-National Grid-Residential-Douglas Muni Agg Rate</v>
      </c>
      <c r="D9939" s="2">
        <f t="shared" si="155"/>
        <v>1</v>
      </c>
    </row>
    <row r="9940" spans="2:4" ht="13.8" x14ac:dyDescent="0.2">
      <c r="B9940" s="18">
        <v>9937</v>
      </c>
      <c r="C9940" s="2" t="str">
        <f>_xlfn.CONCAT(MONTH('Rates Database'!C9939),"-",'Rates Database'!B9939,"-",'Rates Database'!E9939,"-",'Rates Database'!G9939,"-",'Rates Database'!J9939)</f>
        <v>8-2021-Eversource_EMA-Residential-Carver Muni Agg Rate</v>
      </c>
      <c r="D9940" s="2">
        <f t="shared" si="155"/>
        <v>1</v>
      </c>
    </row>
    <row r="9941" spans="2:4" ht="13.8" x14ac:dyDescent="0.2">
      <c r="B9941" s="18">
        <v>9938</v>
      </c>
      <c r="C9941" s="2" t="str">
        <f>_xlfn.CONCAT(MONTH('Rates Database'!C9940),"-",'Rates Database'!B9940,"-",'Rates Database'!E9940,"-",'Rates Database'!G9940,"-",'Rates Database'!J9940)</f>
        <v>8-2021-National Grid-Residential-Dracut Muni Agg Rate</v>
      </c>
      <c r="D9941" s="2">
        <f t="shared" si="155"/>
        <v>1</v>
      </c>
    </row>
    <row r="9942" spans="2:4" ht="13.8" x14ac:dyDescent="0.2">
      <c r="B9942" s="18">
        <v>9939</v>
      </c>
      <c r="C9942" s="2" t="str">
        <f>_xlfn.CONCAT(MONTH('Rates Database'!C9941),"-",'Rates Database'!B9941,"-",'Rates Database'!E9941,"-",'Rates Database'!G9941,"-",'Rates Database'!J9941)</f>
        <v>8-2021-National Grid-Residential-Fall River Muni Agg Rate</v>
      </c>
      <c r="D9942" s="2">
        <f t="shared" si="155"/>
        <v>1</v>
      </c>
    </row>
    <row r="9943" spans="2:4" ht="13.8" x14ac:dyDescent="0.2">
      <c r="B9943" s="18">
        <v>9940</v>
      </c>
      <c r="C9943" s="2" t="str">
        <f>_xlfn.CONCAT(MONTH('Rates Database'!C9942),"-",'Rates Database'!B9942,"-",'Rates Database'!E9942,"-",'Rates Database'!G9942,"-",'Rates Database'!J9942)</f>
        <v>8-2021-Eversource_EMA-Residential-Freetown Muni Agg Rate</v>
      </c>
      <c r="D9943" s="2">
        <f t="shared" si="155"/>
        <v>1</v>
      </c>
    </row>
    <row r="9944" spans="2:4" ht="13.8" x14ac:dyDescent="0.2">
      <c r="B9944" s="18">
        <v>9941</v>
      </c>
      <c r="C9944" s="2" t="str">
        <f>_xlfn.CONCAT(MONTH('Rates Database'!C9943),"-",'Rates Database'!B9943,"-",'Rates Database'!E9943,"-",'Rates Database'!G9943,"-",'Rates Database'!J9943)</f>
        <v>8-2021-Eversource_EMA-Residential-Marion Muni Agg Rate</v>
      </c>
      <c r="D9944" s="2">
        <f t="shared" si="155"/>
        <v>1</v>
      </c>
    </row>
    <row r="9945" spans="2:4" ht="13.8" x14ac:dyDescent="0.2">
      <c r="B9945" s="18">
        <v>9942</v>
      </c>
      <c r="C9945" s="2" t="str">
        <f>_xlfn.CONCAT(MONTH('Rates Database'!C9944),"-",'Rates Database'!B9944,"-",'Rates Database'!E9944,"-",'Rates Database'!G9944,"-",'Rates Database'!J9944)</f>
        <v>8-2021-Eversource_EMA-Residential-Mattapoisett Muni Agg Rate</v>
      </c>
      <c r="D9945" s="2">
        <f t="shared" si="155"/>
        <v>1</v>
      </c>
    </row>
    <row r="9946" spans="2:4" ht="13.8" x14ac:dyDescent="0.2">
      <c r="B9946" s="18">
        <v>9943</v>
      </c>
      <c r="C9946" s="2" t="str">
        <f>_xlfn.CONCAT(MONTH('Rates Database'!C9945),"-",'Rates Database'!B9945,"-",'Rates Database'!E9945,"-",'Rates Database'!G9945,"-",'Rates Database'!J9945)</f>
        <v>8-2021-Eversource_EMA-Residential-New Bedford Muni Agg Rate</v>
      </c>
      <c r="D9946" s="2">
        <f t="shared" si="155"/>
        <v>1</v>
      </c>
    </row>
    <row r="9947" spans="2:4" ht="13.8" x14ac:dyDescent="0.2">
      <c r="B9947" s="18">
        <v>9944</v>
      </c>
      <c r="C9947" s="2" t="str">
        <f>_xlfn.CONCAT(MONTH('Rates Database'!C9946),"-",'Rates Database'!B9946,"-",'Rates Database'!E9946,"-",'Rates Database'!G9946,"-",'Rates Database'!J9946)</f>
        <v>8-2021-National Grid-Residential-Northbridge Muni Agg Rate</v>
      </c>
      <c r="D9947" s="2">
        <f t="shared" si="155"/>
        <v>1</v>
      </c>
    </row>
    <row r="9948" spans="2:4" ht="13.8" x14ac:dyDescent="0.2">
      <c r="B9948" s="18">
        <v>9945</v>
      </c>
      <c r="C9948" s="2" t="str">
        <f>_xlfn.CONCAT(MONTH('Rates Database'!C9947),"-",'Rates Database'!B9947,"-",'Rates Database'!E9947,"-",'Rates Database'!G9947,"-",'Rates Database'!J9947)</f>
        <v>8-2021-National Grid-Residential-Norton Muni Agg Rate</v>
      </c>
      <c r="D9948" s="2">
        <f t="shared" si="155"/>
        <v>1</v>
      </c>
    </row>
    <row r="9949" spans="2:4" ht="13.8" x14ac:dyDescent="0.2">
      <c r="B9949" s="18">
        <v>9946</v>
      </c>
      <c r="C9949" s="2" t="str">
        <f>_xlfn.CONCAT(MONTH('Rates Database'!C9948),"-",'Rates Database'!B9948,"-",'Rates Database'!E9948,"-",'Rates Database'!G9948,"-",'Rates Database'!J9948)</f>
        <v>8-2021-National Grid-Residential-Plainville Muni Agg Rate</v>
      </c>
      <c r="D9949" s="2">
        <f t="shared" si="155"/>
        <v>1</v>
      </c>
    </row>
    <row r="9950" spans="2:4" ht="13.8" x14ac:dyDescent="0.2">
      <c r="B9950" s="18">
        <v>9947</v>
      </c>
      <c r="C9950" s="2" t="str">
        <f>_xlfn.CONCAT(MONTH('Rates Database'!C9949),"-",'Rates Database'!B9949,"-",'Rates Database'!E9949,"-",'Rates Database'!G9949,"-",'Rates Database'!J9949)</f>
        <v>8-2021-National Grid-Residential-Rehoboth Muni Agg Rate</v>
      </c>
      <c r="D9950" s="2">
        <f t="shared" si="155"/>
        <v>1</v>
      </c>
    </row>
    <row r="9951" spans="2:4" ht="13.8" x14ac:dyDescent="0.2">
      <c r="B9951" s="18">
        <v>9948</v>
      </c>
      <c r="C9951" s="2" t="str">
        <f>_xlfn.CONCAT(MONTH('Rates Database'!C9950),"-",'Rates Database'!B9950,"-",'Rates Database'!E9950,"-",'Rates Database'!G9950,"-",'Rates Database'!J9950)</f>
        <v>8-2021-National Grid-Residential-Seekonk Muni Agg Rate</v>
      </c>
      <c r="D9951" s="2">
        <f t="shared" si="155"/>
        <v>1</v>
      </c>
    </row>
    <row r="9952" spans="2:4" ht="13.8" x14ac:dyDescent="0.2">
      <c r="B9952" s="18">
        <v>9949</v>
      </c>
      <c r="C9952" s="2" t="str">
        <f>_xlfn.CONCAT(MONTH('Rates Database'!C9951),"-",'Rates Database'!B9951,"-",'Rates Database'!E9951,"-",'Rates Database'!G9951,"-",'Rates Database'!J9951)</f>
        <v>8-2021-National Grid-Residential-Somerset Muni Agg Rate</v>
      </c>
      <c r="D9952" s="2">
        <f t="shared" si="155"/>
        <v>1</v>
      </c>
    </row>
    <row r="9953" spans="2:4" ht="13.8" x14ac:dyDescent="0.2">
      <c r="B9953" s="18">
        <v>9950</v>
      </c>
      <c r="C9953" s="2" t="str">
        <f>_xlfn.CONCAT(MONTH('Rates Database'!C9952),"-",'Rates Database'!B9952,"-",'Rates Database'!E9952,"-",'Rates Database'!G9952,"-",'Rates Database'!J9952)</f>
        <v>8-2021-National Grid-Residential-Swansea Muni Agg Rate</v>
      </c>
      <c r="D9953" s="2">
        <f t="shared" si="155"/>
        <v>1</v>
      </c>
    </row>
    <row r="9954" spans="2:4" ht="13.8" x14ac:dyDescent="0.2">
      <c r="B9954" s="18">
        <v>9951</v>
      </c>
      <c r="C9954" s="2" t="str">
        <f>_xlfn.CONCAT(MONTH('Rates Database'!C9953),"-",'Rates Database'!B9953,"-",'Rates Database'!E9953,"-",'Rates Database'!G9953,"-",'Rates Database'!J9953)</f>
        <v>8-2021-Eversource_EMA-Residential-Wareham Muni Agg Rate</v>
      </c>
      <c r="D9954" s="2">
        <f t="shared" si="155"/>
        <v>1</v>
      </c>
    </row>
    <row r="9955" spans="2:4" ht="13.8" x14ac:dyDescent="0.2">
      <c r="B9955" s="18">
        <v>9952</v>
      </c>
      <c r="C9955" s="2" t="str">
        <f>_xlfn.CONCAT(MONTH('Rates Database'!C9954),"-",'Rates Database'!B9954,"-",'Rates Database'!E9954,"-",'Rates Database'!G9954,"-",'Rates Database'!J9954)</f>
        <v>8-2021-National Grid-Residential-Westford Muni Agg Rate</v>
      </c>
      <c r="D9955" s="2">
        <f t="shared" si="155"/>
        <v>1</v>
      </c>
    </row>
    <row r="9956" spans="2:4" ht="13.8" x14ac:dyDescent="0.2">
      <c r="B9956" s="18">
        <v>9953</v>
      </c>
      <c r="C9956" s="2" t="str">
        <f>_xlfn.CONCAT(MONTH('Rates Database'!C9955),"-",'Rates Database'!B9955,"-",'Rates Database'!E9955,"-",'Rates Database'!G9955,"-",'Rates Database'!J9955)</f>
        <v>8-2021-Eversource_EMA-Residential-Westport Muni Agg Rate</v>
      </c>
      <c r="D9956" s="2">
        <f t="shared" si="155"/>
        <v>1</v>
      </c>
    </row>
    <row r="9957" spans="2:4" ht="13.8" x14ac:dyDescent="0.2">
      <c r="B9957" s="18">
        <v>9954</v>
      </c>
      <c r="C9957" s="2" t="str">
        <f>_xlfn.CONCAT(MONTH('Rates Database'!C9956),"-",'Rates Database'!B9956,"-",'Rates Database'!E9956,"-",'Rates Database'!G9956,"-",'Rates Database'!J9956)</f>
        <v>8-2021-National Grid-Residential-West Brookfield Muni Agg Rate</v>
      </c>
      <c r="D9957" s="2">
        <f t="shared" si="155"/>
        <v>1</v>
      </c>
    </row>
    <row r="9958" spans="2:4" ht="13.8" x14ac:dyDescent="0.2">
      <c r="B9958" s="18">
        <v>9955</v>
      </c>
      <c r="C9958" s="2" t="str">
        <f>_xlfn.CONCAT(MONTH('Rates Database'!C9957),"-",'Rates Database'!B9957,"-",'Rates Database'!E9957,"-",'Rates Database'!G9957,"-",'Rates Database'!J9957)</f>
        <v>8-2021-Eversource_EMA-Residential-Somerville Muni Agg Rate</v>
      </c>
      <c r="D9958" s="2">
        <f t="shared" si="155"/>
        <v>1</v>
      </c>
    </row>
    <row r="9959" spans="2:4" ht="13.8" x14ac:dyDescent="0.2">
      <c r="B9959" s="18">
        <v>9956</v>
      </c>
      <c r="C9959" s="2" t="str">
        <f>_xlfn.CONCAT(MONTH('Rates Database'!C9958),"-",'Rates Database'!B9958,"-",'Rates Database'!E9958,"-",'Rates Database'!G9958,"-",'Rates Database'!J9958)</f>
        <v>8-2021-National Grid-Residential-Gardner Muni Agg Rate</v>
      </c>
      <c r="D9959" s="2">
        <f t="shared" si="155"/>
        <v>1</v>
      </c>
    </row>
    <row r="9960" spans="2:4" ht="13.8" x14ac:dyDescent="0.2">
      <c r="B9960" s="18">
        <v>9957</v>
      </c>
      <c r="C9960" s="2" t="str">
        <f>_xlfn.CONCAT(MONTH('Rates Database'!C9959),"-",'Rates Database'!B9959,"-",'Rates Database'!E9959,"-",'Rates Database'!G9959,"-",'Rates Database'!J9959)</f>
        <v>8-2021-National Grid-Residential-Melrose Muni Agg Rate</v>
      </c>
      <c r="D9960" s="2">
        <f t="shared" si="155"/>
        <v>1</v>
      </c>
    </row>
    <row r="9961" spans="2:4" ht="13.8" x14ac:dyDescent="0.2">
      <c r="B9961" s="18">
        <v>9958</v>
      </c>
      <c r="C9961" s="2" t="str">
        <f>_xlfn.CONCAT(MONTH('Rates Database'!C9960),"-",'Rates Database'!B9960,"-",'Rates Database'!E9960,"-",'Rates Database'!G9960,"-",'Rates Database'!J9960)</f>
        <v>8-2021-Eversource_EMA-Residential-Kingston Muni Agg Rate</v>
      </c>
      <c r="D9961" s="2">
        <f t="shared" si="155"/>
        <v>1</v>
      </c>
    </row>
    <row r="9962" spans="2:4" ht="13.8" x14ac:dyDescent="0.2">
      <c r="B9962" s="18">
        <v>9959</v>
      </c>
      <c r="C9962" s="2" t="str">
        <f>_xlfn.CONCAT(MONTH('Rates Database'!C9961),"-",'Rates Database'!B9961,"-",'Rates Database'!E9961,"-",'Rates Database'!G9961,"-",'Rates Database'!J9961)</f>
        <v>8-2021-National Grid-Residential-Pembroke Muni Agg Rate</v>
      </c>
      <c r="D9962" s="2">
        <f t="shared" si="155"/>
        <v>1</v>
      </c>
    </row>
    <row r="9963" spans="2:4" ht="13.8" x14ac:dyDescent="0.2">
      <c r="B9963" s="18">
        <v>9960</v>
      </c>
      <c r="C9963" s="2" t="str">
        <f>_xlfn.CONCAT(MONTH('Rates Database'!C9962),"-",'Rates Database'!B9962,"-",'Rates Database'!E9962,"-",'Rates Database'!G9962,"-",'Rates Database'!J9962)</f>
        <v>8-2021-National Grid-Residential-Shirley Muni Agg Rate</v>
      </c>
      <c r="D9963" s="2">
        <f t="shared" si="155"/>
        <v>1</v>
      </c>
    </row>
    <row r="9964" spans="2:4" ht="13.8" x14ac:dyDescent="0.2">
      <c r="B9964" s="18">
        <v>9961</v>
      </c>
      <c r="C9964" s="2" t="str">
        <f>_xlfn.CONCAT(MONTH('Rates Database'!C9963),"-",'Rates Database'!B9963,"-",'Rates Database'!E9963,"-",'Rates Database'!G9963,"-",'Rates Database'!J9963)</f>
        <v>8-2021-National Grid-Residential-Avon Muni Agg Rate</v>
      </c>
      <c r="D9964" s="2">
        <f t="shared" si="155"/>
        <v>1</v>
      </c>
    </row>
    <row r="9965" spans="2:4" ht="13.8" x14ac:dyDescent="0.2">
      <c r="B9965" s="18">
        <v>9962</v>
      </c>
      <c r="C9965" s="2" t="str">
        <f>_xlfn.CONCAT(MONTH('Rates Database'!C9964),"-",'Rates Database'!B9964,"-",'Rates Database'!E9964,"-",'Rates Database'!G9964,"-",'Rates Database'!J9964)</f>
        <v>8-2021-National Grid-Residential-Harvard Muni Agg Rate</v>
      </c>
      <c r="D9965" s="2">
        <f t="shared" si="155"/>
        <v>1</v>
      </c>
    </row>
    <row r="9966" spans="2:4" ht="13.8" x14ac:dyDescent="0.2">
      <c r="B9966" s="18">
        <v>9963</v>
      </c>
      <c r="C9966" s="2" t="str">
        <f>_xlfn.CONCAT(MONTH('Rates Database'!C9965),"-",'Rates Database'!B9965,"-",'Rates Database'!E9965,"-",'Rates Database'!G9965,"-",'Rates Database'!J9965)</f>
        <v>8-2021-Eversource_EMA-Residential-Millis Muni Agg Rate</v>
      </c>
      <c r="D9966" s="2">
        <f t="shared" si="155"/>
        <v>1</v>
      </c>
    </row>
    <row r="9967" spans="2:4" ht="13.8" x14ac:dyDescent="0.2">
      <c r="B9967" s="18">
        <v>9964</v>
      </c>
      <c r="C9967" s="2" t="str">
        <f>_xlfn.CONCAT(MONTH('Rates Database'!C9966),"-",'Rates Database'!B9966,"-",'Rates Database'!E9966,"-",'Rates Database'!G9966,"-",'Rates Database'!J9966)</f>
        <v>8-2021-National Grid-Residential-Sutton Muni Agg Rate</v>
      </c>
      <c r="D9967" s="2">
        <f t="shared" si="155"/>
        <v>1</v>
      </c>
    </row>
    <row r="9968" spans="2:4" ht="13.8" x14ac:dyDescent="0.2">
      <c r="B9968" s="18">
        <v>9965</v>
      </c>
      <c r="C9968" s="2" t="str">
        <f>_xlfn.CONCAT(MONTH('Rates Database'!C9967),"-",'Rates Database'!B9967,"-",'Rates Database'!E9967,"-",'Rates Database'!G9967,"-",'Rates Database'!J9967)</f>
        <v>8-2021-National Grid-Residential-Williamstown Muni Agg Rate</v>
      </c>
      <c r="D9968" s="2">
        <f t="shared" si="155"/>
        <v>1</v>
      </c>
    </row>
    <row r="9969" spans="2:4" ht="13.8" x14ac:dyDescent="0.2">
      <c r="B9969" s="18">
        <v>9966</v>
      </c>
      <c r="C9969" s="2" t="str">
        <f>_xlfn.CONCAT(MONTH('Rates Database'!C9968),"-",'Rates Database'!B9968,"-",'Rates Database'!E9968,"-",'Rates Database'!G9968,"-",'Rates Database'!J9968)</f>
        <v>8-2021-National Grid-Residential-Heath Muni Agg Rate</v>
      </c>
      <c r="D9969" s="2">
        <f t="shared" si="155"/>
        <v>1</v>
      </c>
    </row>
    <row r="9970" spans="2:4" ht="13.8" x14ac:dyDescent="0.2">
      <c r="B9970" s="18">
        <v>9967</v>
      </c>
      <c r="C9970" s="2" t="str">
        <f>_xlfn.CONCAT(MONTH('Rates Database'!C9969),"-",'Rates Database'!B9969,"-",'Rates Database'!E9969,"-",'Rates Database'!G9969,"-",'Rates Database'!J9969)</f>
        <v>8-2021-National Grid-Residential-Tewksbury Muni Agg Rate</v>
      </c>
      <c r="D9970" s="2">
        <f t="shared" si="155"/>
        <v>1</v>
      </c>
    </row>
    <row r="9971" spans="2:4" ht="13.8" x14ac:dyDescent="0.2">
      <c r="B9971" s="18">
        <v>9968</v>
      </c>
      <c r="C9971" s="2" t="str">
        <f>_xlfn.CONCAT(MONTH('Rates Database'!C9970),"-",'Rates Database'!B9970,"-",'Rates Database'!E9970,"-",'Rates Database'!G9970,"-",'Rates Database'!J9970)</f>
        <v>8-2021-National Grid-Residential-Tyngsborough Muni Agg Rate</v>
      </c>
      <c r="D9971" s="2">
        <f t="shared" si="155"/>
        <v>1</v>
      </c>
    </row>
    <row r="9972" spans="2:4" ht="13.8" x14ac:dyDescent="0.2">
      <c r="B9972" s="18">
        <v>9969</v>
      </c>
      <c r="C9972" s="2" t="str">
        <f>_xlfn.CONCAT(MONTH('Rates Database'!C9971),"-",'Rates Database'!B9971,"-",'Rates Database'!E9971,"-",'Rates Database'!G9971,"-",'Rates Database'!J9971)</f>
        <v>8-2021-Eversource_EMA-Residential-Sudbury Muni Agg Rate</v>
      </c>
      <c r="D9972" s="2">
        <f t="shared" si="155"/>
        <v>1</v>
      </c>
    </row>
    <row r="9973" spans="2:4" ht="13.8" x14ac:dyDescent="0.2">
      <c r="B9973" s="18">
        <v>9970</v>
      </c>
      <c r="C9973" s="2" t="str">
        <f>_xlfn.CONCAT(MONTH('Rates Database'!C9972),"-",'Rates Database'!B9972,"-",'Rates Database'!E9972,"-",'Rates Database'!G9972,"-",'Rates Database'!J9972)</f>
        <v>8-2021-National Grid-Residential-Halifax Muni Agg Rate</v>
      </c>
      <c r="D9973" s="2">
        <f t="shared" si="155"/>
        <v>1</v>
      </c>
    </row>
    <row r="9974" spans="2:4" ht="13.8" x14ac:dyDescent="0.2">
      <c r="B9974" s="18">
        <v>9971</v>
      </c>
      <c r="C9974" s="2" t="str">
        <f>_xlfn.CONCAT(MONTH('Rates Database'!C9973),"-",'Rates Database'!B9973,"-",'Rates Database'!E9973,"-",'Rates Database'!G9973,"-",'Rates Database'!J9973)</f>
        <v>8-2021-National Grid-Residential-Franklin Muni Agg Rate</v>
      </c>
      <c r="D9974" s="2">
        <f t="shared" si="155"/>
        <v>1</v>
      </c>
    </row>
    <row r="9975" spans="2:4" ht="13.8" x14ac:dyDescent="0.2">
      <c r="B9975" s="18">
        <v>9972</v>
      </c>
      <c r="C9975" s="2" t="str">
        <f>_xlfn.CONCAT(MONTH('Rates Database'!C9974),"-",'Rates Database'!B9974,"-",'Rates Database'!E9974,"-",'Rates Database'!G9974,"-",'Rates Database'!J9974)</f>
        <v>8-2021-National Grid-Residential-Rockland Muni Agg Rate</v>
      </c>
      <c r="D9975" s="2">
        <f t="shared" si="155"/>
        <v>1</v>
      </c>
    </row>
    <row r="9976" spans="2:4" ht="13.8" x14ac:dyDescent="0.2">
      <c r="B9976" s="18">
        <v>9973</v>
      </c>
      <c r="C9976" s="2" t="str">
        <f>_xlfn.CONCAT(MONTH('Rates Database'!C9975),"-",'Rates Database'!B9975,"-",'Rates Database'!E9975,"-",'Rates Database'!G9975,"-",'Rates Database'!J9975)</f>
        <v>8-2021-Eversource_EMA-Residential-Cape Light Compact JPE Muni Agg Rate</v>
      </c>
      <c r="D9976" s="2">
        <f t="shared" si="155"/>
        <v>1</v>
      </c>
    </row>
    <row r="9977" spans="2:4" ht="13.8" x14ac:dyDescent="0.2">
      <c r="B9977" s="18">
        <v>9974</v>
      </c>
      <c r="C9977" s="2" t="str">
        <f>_xlfn.CONCAT(MONTH('Rates Database'!C9976),"-",'Rates Database'!B9976,"-",'Rates Database'!E9976,"-",'Rates Database'!G9976,"-",'Rates Database'!J9976)</f>
        <v>8-2021-National Grid-Residential-Bellingham Muni Agg Rate</v>
      </c>
      <c r="D9977" s="2">
        <f t="shared" si="155"/>
        <v>1</v>
      </c>
    </row>
    <row r="9978" spans="2:4" ht="13.8" x14ac:dyDescent="0.2">
      <c r="B9978" s="18">
        <v>9975</v>
      </c>
      <c r="C9978" s="2" t="str">
        <f>_xlfn.CONCAT(MONTH('Rates Database'!C9977),"-",'Rates Database'!B9977,"-",'Rates Database'!E9977,"-",'Rates Database'!G9977,"-",'Rates Database'!J9977)</f>
        <v>8-2021-National Grid-Residential-Egremont Muni Agg Rate</v>
      </c>
      <c r="D9978" s="2">
        <f t="shared" si="155"/>
        <v>1</v>
      </c>
    </row>
    <row r="9979" spans="2:4" ht="13.8" x14ac:dyDescent="0.2">
      <c r="B9979" s="18">
        <v>9976</v>
      </c>
      <c r="C9979" s="2" t="str">
        <f>_xlfn.CONCAT(MONTH('Rates Database'!C9978),"-",'Rates Database'!B9978,"-",'Rates Database'!E9978,"-",'Rates Database'!G9978,"-",'Rates Database'!J9978)</f>
        <v>8-2021-National Grid-Residential-North Andover Muni Agg Rate</v>
      </c>
      <c r="D9979" s="2">
        <f t="shared" si="155"/>
        <v>1</v>
      </c>
    </row>
    <row r="9980" spans="2:4" ht="13.8" x14ac:dyDescent="0.2">
      <c r="B9980" s="18">
        <v>9977</v>
      </c>
      <c r="C9980" s="2" t="str">
        <f>_xlfn.CONCAT(MONTH('Rates Database'!C9979),"-",'Rates Database'!B9979,"-",'Rates Database'!E9979,"-",'Rates Database'!G9979,"-",'Rates Database'!J9979)</f>
        <v>8-2021-Eversource_EMA-Residential-Dedham Muni Agg Rate</v>
      </c>
      <c r="D9980" s="2">
        <f t="shared" si="155"/>
        <v>1</v>
      </c>
    </row>
    <row r="9981" spans="2:4" ht="13.8" x14ac:dyDescent="0.2">
      <c r="B9981" s="18">
        <v>9978</v>
      </c>
      <c r="C9981" s="2" t="str">
        <f>_xlfn.CONCAT(MONTH('Rates Database'!C9980),"-",'Rates Database'!B9980,"-",'Rates Database'!E9980,"-",'Rates Database'!G9980,"-",'Rates Database'!J9980)</f>
        <v>8-2021-Eversource_EMA-Residential-Lexington Muni Agg Rate</v>
      </c>
      <c r="D9981" s="2">
        <f t="shared" si="155"/>
        <v>1</v>
      </c>
    </row>
    <row r="9982" spans="2:4" ht="13.8" x14ac:dyDescent="0.2">
      <c r="B9982" s="18">
        <v>9979</v>
      </c>
      <c r="C9982" s="2" t="str">
        <f>_xlfn.CONCAT(MONTH('Rates Database'!C9981),"-",'Rates Database'!B9981,"-",'Rates Database'!E9981,"-",'Rates Database'!G9981,"-",'Rates Database'!J9981)</f>
        <v>8-2021-National Grid-Residential-Haverhill Muni Agg Rate</v>
      </c>
      <c r="D9982" s="2">
        <f t="shared" si="155"/>
        <v>1</v>
      </c>
    </row>
    <row r="9983" spans="2:4" ht="13.8" x14ac:dyDescent="0.2">
      <c r="B9983" s="18">
        <v>9980</v>
      </c>
      <c r="C9983" s="2" t="str">
        <f>_xlfn.CONCAT(MONTH('Rates Database'!C9982),"-",'Rates Database'!B9982,"-",'Rates Database'!E9982,"-",'Rates Database'!G9982,"-",'Rates Database'!J9982)</f>
        <v>8-2021-Eversource_EMA-Residential-Fairhaven Muni Agg Rate</v>
      </c>
      <c r="D9983" s="2">
        <f t="shared" si="155"/>
        <v>1</v>
      </c>
    </row>
    <row r="9984" spans="2:4" ht="13.8" x14ac:dyDescent="0.2">
      <c r="B9984" s="18">
        <v>9981</v>
      </c>
      <c r="C9984" s="2" t="str">
        <f>_xlfn.CONCAT(MONTH('Rates Database'!C9983),"-",'Rates Database'!B9983,"-",'Rates Database'!E9983,"-",'Rates Database'!G9983,"-",'Rates Database'!J9983)</f>
        <v>8-2021-National Grid-Residential-Grafton Muni Agg Rate</v>
      </c>
      <c r="D9984" s="2">
        <f t="shared" si="155"/>
        <v>1</v>
      </c>
    </row>
    <row r="9985" spans="2:4" ht="13.8" x14ac:dyDescent="0.2">
      <c r="B9985" s="18">
        <v>9982</v>
      </c>
      <c r="C9985" s="2" t="str">
        <f>_xlfn.CONCAT(MONTH('Rates Database'!C9984),"-",'Rates Database'!B9984,"-",'Rates Database'!E9984,"-",'Rates Database'!G9984,"-",'Rates Database'!J9984)</f>
        <v>8-2021-Eversource_EMA-Residential-Waltham Muni Agg Rate</v>
      </c>
      <c r="D9985" s="2">
        <f t="shared" si="155"/>
        <v>1</v>
      </c>
    </row>
    <row r="9986" spans="2:4" ht="13.8" x14ac:dyDescent="0.2">
      <c r="B9986" s="18">
        <v>9983</v>
      </c>
      <c r="C9986" s="2" t="str">
        <f>_xlfn.CONCAT(MONTH('Rates Database'!C9985),"-",'Rates Database'!B9985,"-",'Rates Database'!E9985,"-",'Rates Database'!G9985,"-",'Rates Database'!J9985)</f>
        <v>8-2021-National Grid-Residential-Southborough Muni Agg Rate</v>
      </c>
      <c r="D9986" s="2">
        <f t="shared" si="155"/>
        <v>1</v>
      </c>
    </row>
    <row r="9987" spans="2:4" ht="13.8" x14ac:dyDescent="0.2">
      <c r="B9987" s="18">
        <v>9984</v>
      </c>
      <c r="C9987" s="2" t="str">
        <f>_xlfn.CONCAT(MONTH('Rates Database'!C9986),"-",'Rates Database'!B9986,"-",'Rates Database'!E9986,"-",'Rates Database'!G9986,"-",'Rates Database'!J9986)</f>
        <v>8-2021-Eversource_EMA-Residential-Acton Muni Agg Rate</v>
      </c>
      <c r="D9987" s="2">
        <f t="shared" si="155"/>
        <v>1</v>
      </c>
    </row>
    <row r="9988" spans="2:4" ht="13.8" x14ac:dyDescent="0.2">
      <c r="B9988" s="18">
        <v>9985</v>
      </c>
      <c r="C9988" s="2" t="str">
        <f>_xlfn.CONCAT(MONTH('Rates Database'!C9987),"-",'Rates Database'!B9987,"-",'Rates Database'!E9987,"-",'Rates Database'!G9987,"-",'Rates Database'!J9987)</f>
        <v>8-2021-Unitil-Residential-Lunenburg Muni Agg Rate</v>
      </c>
      <c r="D9988" s="2">
        <f t="shared" si="155"/>
        <v>1</v>
      </c>
    </row>
    <row r="9989" spans="2:4" ht="13.8" x14ac:dyDescent="0.2">
      <c r="B9989" s="18">
        <v>9986</v>
      </c>
      <c r="C9989" s="2" t="str">
        <f>_xlfn.CONCAT(MONTH('Rates Database'!C9988),"-",'Rates Database'!B9988,"-",'Rates Database'!E9988,"-",'Rates Database'!G9988,"-",'Rates Database'!J9988)</f>
        <v>8-2021-Eversource_EMA-Residential-Arlington Muni Agg Rate</v>
      </c>
      <c r="D9989" s="2">
        <f t="shared" ref="D9989:D10052" si="156">COUNTIF($C$4:$C$10092,C9989)</f>
        <v>1</v>
      </c>
    </row>
    <row r="9990" spans="2:4" ht="13.8" x14ac:dyDescent="0.2">
      <c r="B9990" s="18">
        <v>9987</v>
      </c>
      <c r="C9990" s="2" t="str">
        <f>_xlfn.CONCAT(MONTH('Rates Database'!C9989),"-",'Rates Database'!B9989,"-",'Rates Database'!E9989,"-",'Rates Database'!G9989,"-",'Rates Database'!J9989)</f>
        <v>8-2021-National Grid-Residential-Salisbury Muni Agg Rate</v>
      </c>
      <c r="D9990" s="2">
        <f t="shared" si="156"/>
        <v>1</v>
      </c>
    </row>
    <row r="9991" spans="2:4" ht="13.8" x14ac:dyDescent="0.2">
      <c r="B9991" s="18">
        <v>9988</v>
      </c>
      <c r="C9991" s="2" t="str">
        <f>_xlfn.CONCAT(MONTH('Rates Database'!C9990),"-",'Rates Database'!B9990,"-",'Rates Database'!E9990,"-",'Rates Database'!G9990,"-",'Rates Database'!J9990)</f>
        <v>8-2021-National Grid-Residential-Gloucester Muni Agg Rate</v>
      </c>
      <c r="D9991" s="2">
        <f t="shared" si="156"/>
        <v>1</v>
      </c>
    </row>
    <row r="9992" spans="2:4" ht="13.8" x14ac:dyDescent="0.2">
      <c r="B9992" s="18">
        <v>9989</v>
      </c>
      <c r="C9992" s="2" t="str">
        <f>_xlfn.CONCAT(MONTH('Rates Database'!C9991),"-",'Rates Database'!B9991,"-",'Rates Database'!E9991,"-",'Rates Database'!G9991,"-",'Rates Database'!J9991)</f>
        <v>8-2021-Eversource_EMA-Residential-Bedford Muni Agg Rate</v>
      </c>
      <c r="D9992" s="2">
        <f t="shared" si="156"/>
        <v>1</v>
      </c>
    </row>
    <row r="9993" spans="2:4" ht="13.8" x14ac:dyDescent="0.2">
      <c r="B9993" s="18">
        <v>9990</v>
      </c>
      <c r="C9993" s="2" t="str">
        <f>_xlfn.CONCAT(MONTH('Rates Database'!C9992),"-",'Rates Database'!B9992,"-",'Rates Database'!E9992,"-",'Rates Database'!G9992,"-",'Rates Database'!J9992)</f>
        <v>8-2021-National Grid-Residential-Salem Muni Agg Rate</v>
      </c>
      <c r="D9993" s="2">
        <f t="shared" si="156"/>
        <v>1</v>
      </c>
    </row>
    <row r="9994" spans="2:4" ht="13.8" x14ac:dyDescent="0.2">
      <c r="B9994" s="18">
        <v>9991</v>
      </c>
      <c r="C9994" s="2" t="str">
        <f>_xlfn.CONCAT(MONTH('Rates Database'!C9993),"-",'Rates Database'!B9993,"-",'Rates Database'!E9993,"-",'Rates Database'!G9993,"-",'Rates Database'!J9993)</f>
        <v>8-2021-Eversource_EMA-Residential-Winchester Muni Agg Rate</v>
      </c>
      <c r="D9994" s="2">
        <f t="shared" si="156"/>
        <v>1</v>
      </c>
    </row>
    <row r="9995" spans="2:4" ht="13.8" x14ac:dyDescent="0.2">
      <c r="B9995" s="18">
        <v>9992</v>
      </c>
      <c r="C9995" s="2" t="str">
        <f>_xlfn.CONCAT(MONTH('Rates Database'!C9994),"-",'Rates Database'!B9994,"-",'Rates Database'!E9994,"-",'Rates Database'!G9994,"-",'Rates Database'!J9994)</f>
        <v>8-2021-National Grid-Residential-Berlin Muni Agg Rate</v>
      </c>
      <c r="D9995" s="2">
        <f t="shared" si="156"/>
        <v>1</v>
      </c>
    </row>
    <row r="9996" spans="2:4" ht="13.8" x14ac:dyDescent="0.2">
      <c r="B9996" s="18">
        <v>9993</v>
      </c>
      <c r="C9996" s="2" t="str">
        <f>_xlfn.CONCAT(MONTH('Rates Database'!C9995),"-",'Rates Database'!B9995,"-",'Rates Database'!E9995,"-",'Rates Database'!G9995,"-",'Rates Database'!J9995)</f>
        <v>8-2021-National Grid-Residential-Hamilton Muni Agg Rate</v>
      </c>
      <c r="D9996" s="2">
        <f t="shared" si="156"/>
        <v>1</v>
      </c>
    </row>
    <row r="9997" spans="2:4" ht="13.8" x14ac:dyDescent="0.2">
      <c r="B9997" s="18">
        <v>9994</v>
      </c>
      <c r="C9997" s="2" t="str">
        <f>_xlfn.CONCAT(MONTH('Rates Database'!C9996),"-",'Rates Database'!B9996,"-",'Rates Database'!E9996,"-",'Rates Database'!G9996,"-",'Rates Database'!J9996)</f>
        <v>8-2021-National Grid-Residential-Nantucket Muni Agg Rate</v>
      </c>
      <c r="D9997" s="2">
        <f t="shared" si="156"/>
        <v>1</v>
      </c>
    </row>
    <row r="9998" spans="2:4" ht="13.8" x14ac:dyDescent="0.2">
      <c r="B9998" s="18">
        <v>9995</v>
      </c>
      <c r="C9998" s="2" t="str">
        <f>_xlfn.CONCAT(MONTH('Rates Database'!C9997),"-",'Rates Database'!B9997,"-",'Rates Database'!E9997,"-",'Rates Database'!G9997,"-",'Rates Database'!J9997)</f>
        <v>8-2021-National Grid-Residential-West Bridgewater Muni Agg Rate</v>
      </c>
      <c r="D9998" s="2">
        <f t="shared" si="156"/>
        <v>1</v>
      </c>
    </row>
    <row r="9999" spans="2:4" ht="13.8" x14ac:dyDescent="0.2">
      <c r="B9999" s="18">
        <v>9996</v>
      </c>
      <c r="C9999" s="2" t="str">
        <f>_xlfn.CONCAT(MONTH('Rates Database'!C9998),"-",'Rates Database'!B9998,"-",'Rates Database'!E9998,"-",'Rates Database'!G9998,"-",'Rates Database'!J9998)</f>
        <v>8-2021-Eversource_EMA-Residential-Boston Muni Agg Rate</v>
      </c>
      <c r="D9999" s="2">
        <f t="shared" si="156"/>
        <v>1</v>
      </c>
    </row>
    <row r="10000" spans="2:4" ht="13.8" x14ac:dyDescent="0.2">
      <c r="B10000" s="18">
        <v>9997</v>
      </c>
      <c r="C10000" s="2" t="str">
        <f>_xlfn.CONCAT(MONTH('Rates Database'!C9999),"-",'Rates Database'!B9999,"-",'Rates Database'!E9999,"-",'Rates Database'!G9999,"-",'Rates Database'!J9999)</f>
        <v>8-2021-National Grid-Residential-Millville Muni Agg Rate</v>
      </c>
      <c r="D10000" s="2">
        <f t="shared" si="156"/>
        <v>1</v>
      </c>
    </row>
    <row r="10001" spans="2:4" ht="13.8" x14ac:dyDescent="0.2">
      <c r="B10001" s="18">
        <v>9998</v>
      </c>
      <c r="C10001" s="2" t="str">
        <f>_xlfn.CONCAT(MONTH('Rates Database'!C10000),"-",'Rates Database'!B10000,"-",'Rates Database'!E10000,"-",'Rates Database'!G10000,"-",'Rates Database'!J10000)</f>
        <v>8-2021-National Grid-Residential-Worcester Muni Agg Rate</v>
      </c>
      <c r="D10001" s="2">
        <f t="shared" si="156"/>
        <v>1</v>
      </c>
    </row>
    <row r="10002" spans="2:4" ht="13.8" x14ac:dyDescent="0.2">
      <c r="B10002" s="18">
        <v>9999</v>
      </c>
      <c r="C10002" s="2" t="str">
        <f>_xlfn.CONCAT(MONTH('Rates Database'!C10001),"-",'Rates Database'!B10001,"-",'Rates Database'!E10001,"-",'Rates Database'!G10001,"-",'Rates Database'!J10001)</f>
        <v>8-2021-National Grid-Residential-Swampscott Muni Agg Rate</v>
      </c>
      <c r="D10002" s="2">
        <f t="shared" si="156"/>
        <v>1</v>
      </c>
    </row>
    <row r="10003" spans="2:4" ht="13.8" x14ac:dyDescent="0.2">
      <c r="B10003" s="18">
        <v>10000</v>
      </c>
      <c r="C10003" s="2" t="str">
        <f>_xlfn.CONCAT(MONTH('Rates Database'!C10002),"-",'Rates Database'!B10002,"-",'Rates Database'!E10002,"-",'Rates Database'!G10002,"-",'Rates Database'!J10002)</f>
        <v>8-2021-Eversource_EMA-Residential-Carlisle Muni Agg Rate</v>
      </c>
      <c r="D10003" s="2">
        <f t="shared" si="156"/>
        <v>1</v>
      </c>
    </row>
    <row r="10004" spans="2:4" ht="13.8" x14ac:dyDescent="0.2">
      <c r="B10004" s="18">
        <v>10001</v>
      </c>
      <c r="C10004" s="2" t="str">
        <f>_xlfn.CONCAT(MONTH('Rates Database'!C10003),"-",'Rates Database'!B10003,"-",'Rates Database'!E10003,"-",'Rates Database'!G10003,"-",'Rates Database'!J10003)</f>
        <v>8-2021-Eversource_EMA-Residential-Watertown Muni Agg Rate</v>
      </c>
      <c r="D10004" s="2">
        <f t="shared" si="156"/>
        <v>1</v>
      </c>
    </row>
    <row r="10005" spans="2:4" ht="13.8" x14ac:dyDescent="0.2">
      <c r="B10005" s="18">
        <v>10002</v>
      </c>
      <c r="C10005" s="2" t="str">
        <f>_xlfn.CONCAT(MONTH('Rates Database'!C10004),"-",'Rates Database'!B10004,"-",'Rates Database'!E10004,"-",'Rates Database'!G10004,"-",'Rates Database'!J10004)</f>
        <v>8-2021-National Grid-Residential-Medford Muni Agg Rate</v>
      </c>
      <c r="D10005" s="2">
        <f t="shared" si="156"/>
        <v>1</v>
      </c>
    </row>
    <row r="10006" spans="2:4" ht="13.8" x14ac:dyDescent="0.2">
      <c r="B10006" s="18">
        <v>10003</v>
      </c>
      <c r="C10006" s="2" t="str">
        <f>_xlfn.CONCAT(MONTH('Rates Database'!C10005),"-",'Rates Database'!B10005,"-",'Rates Database'!E10005,"-",'Rates Database'!G10005,"-",'Rates Database'!J10005)</f>
        <v>8-2021-Eversource_EMA-Residential-Natick Muni Agg Rate</v>
      </c>
      <c r="D10006" s="2">
        <f t="shared" si="156"/>
        <v>1</v>
      </c>
    </row>
    <row r="10007" spans="2:4" ht="13.8" x14ac:dyDescent="0.2">
      <c r="B10007" s="18">
        <v>10004</v>
      </c>
      <c r="C10007" s="2" t="str">
        <f>_xlfn.CONCAT(MONTH('Rates Database'!C10006),"-",'Rates Database'!B10006,"-",'Rates Database'!E10006,"-",'Rates Database'!G10006,"-",'Rates Database'!J10006)</f>
        <v>8-2021-Eversource_EMA-Residential-Sharon Muni Agg Rate</v>
      </c>
      <c r="D10007" s="2">
        <f t="shared" si="156"/>
        <v>1</v>
      </c>
    </row>
    <row r="10008" spans="2:4" ht="13.8" x14ac:dyDescent="0.2">
      <c r="B10008" s="18">
        <v>10005</v>
      </c>
      <c r="C10008" s="2" t="str">
        <f>_xlfn.CONCAT(MONTH('Rates Database'!C10007),"-",'Rates Database'!B10007,"-",'Rates Database'!E10007,"-",'Rates Database'!G10007,"-",'Rates Database'!J10007)</f>
        <v>8-2021-Eversource_EMA-Residential-Brookline Muni Agg Rate</v>
      </c>
      <c r="D10008" s="2">
        <f t="shared" si="156"/>
        <v>1</v>
      </c>
    </row>
    <row r="10009" spans="2:4" ht="13.8" x14ac:dyDescent="0.2">
      <c r="B10009" s="18">
        <v>10006</v>
      </c>
      <c r="C10009" s="2" t="str">
        <f>_xlfn.CONCAT(MONTH('Rates Database'!C10008),"-",'Rates Database'!B10008,"-",'Rates Database'!E10008,"-",'Rates Database'!G10008,"-",'Rates Database'!J10008)</f>
        <v>8-2021-Eversource_EMA-Residential-Lincoln Muni Agg Rate</v>
      </c>
      <c r="D10009" s="2">
        <f t="shared" si="156"/>
        <v>1</v>
      </c>
    </row>
    <row r="10010" spans="2:4" ht="13.8" x14ac:dyDescent="0.2">
      <c r="B10010" s="18">
        <v>10007</v>
      </c>
      <c r="C10010" s="2" t="str">
        <f>_xlfn.CONCAT(MONTH('Rates Database'!C10009),"-",'Rates Database'!B10009,"-",'Rates Database'!E10009,"-",'Rates Database'!G10009,"-",'Rates Database'!J10009)</f>
        <v>8-2021-National Grid-Residential-Lowell Muni Agg Rate</v>
      </c>
      <c r="D10010" s="2">
        <f t="shared" si="156"/>
        <v>1</v>
      </c>
    </row>
    <row r="10011" spans="2:4" ht="13.8" x14ac:dyDescent="0.2">
      <c r="B10011" s="18">
        <v>10008</v>
      </c>
      <c r="C10011" s="2" t="str">
        <f>_xlfn.CONCAT(MONTH('Rates Database'!C10010),"-",'Rates Database'!B10010,"-",'Rates Database'!E10010,"-",'Rates Database'!G10010,"-",'Rates Database'!J10010)</f>
        <v>8-2021-Eversource_EMA-Residential-Newton Muni Agg Rate</v>
      </c>
      <c r="D10011" s="2">
        <f t="shared" si="156"/>
        <v>1</v>
      </c>
    </row>
    <row r="10012" spans="2:4" ht="13.8" x14ac:dyDescent="0.2">
      <c r="B10012" s="18">
        <v>10009</v>
      </c>
      <c r="C10012" s="2" t="str">
        <f>_xlfn.CONCAT(MONTH('Rates Database'!C10011),"-",'Rates Database'!B10011,"-",'Rates Database'!E10011,"-",'Rates Database'!G10011,"-",'Rates Database'!J10011)</f>
        <v>9-2021-National Grid-Residential-Wendell Muni Agg Rate</v>
      </c>
      <c r="D10012" s="2">
        <f t="shared" si="156"/>
        <v>1</v>
      </c>
    </row>
    <row r="10013" spans="2:4" ht="13.8" x14ac:dyDescent="0.2">
      <c r="B10013" s="18">
        <v>10010</v>
      </c>
      <c r="C10013" s="2" t="str">
        <f>_xlfn.CONCAT(MONTH('Rates Database'!C10012),"-",'Rates Database'!B10012,"-",'Rates Database'!E10012,"-",'Rates Database'!G10012,"-",'Rates Database'!J10012)</f>
        <v>9-2021-National Grid-Residential-Billerica Muni Agg Rate</v>
      </c>
      <c r="D10013" s="2">
        <f t="shared" si="156"/>
        <v>1</v>
      </c>
    </row>
    <row r="10014" spans="2:4" ht="13.8" x14ac:dyDescent="0.2">
      <c r="B10014" s="18">
        <v>10011</v>
      </c>
      <c r="C10014" s="2" t="str">
        <f>_xlfn.CONCAT(MONTH('Rates Database'!C10013),"-",'Rates Database'!B10013,"-",'Rates Database'!E10013,"-",'Rates Database'!G10013,"-",'Rates Database'!J10013)</f>
        <v>9-2021-Eversource_WMA-Residential-Buckland Muni Agg Rate</v>
      </c>
      <c r="D10014" s="2">
        <f t="shared" si="156"/>
        <v>1</v>
      </c>
    </row>
    <row r="10015" spans="2:4" ht="13.8" x14ac:dyDescent="0.2">
      <c r="B10015" s="18">
        <v>10012</v>
      </c>
      <c r="C10015" s="2" t="str">
        <f>_xlfn.CONCAT(MONTH('Rates Database'!C10014),"-",'Rates Database'!B10014,"-",'Rates Database'!E10014,"-",'Rates Database'!G10014,"-",'Rates Database'!J10014)</f>
        <v>9-2021-National Grid-Residential-Charlemont Muni Agg Rate</v>
      </c>
      <c r="D10015" s="2">
        <f t="shared" si="156"/>
        <v>1</v>
      </c>
    </row>
    <row r="10016" spans="2:4" ht="13.8" x14ac:dyDescent="0.2">
      <c r="B10016" s="18">
        <v>10013</v>
      </c>
      <c r="C10016" s="2" t="str">
        <f>_xlfn.CONCAT(MONTH('Rates Database'!C10015),"-",'Rates Database'!B10015,"-",'Rates Database'!E10015,"-",'Rates Database'!G10015,"-",'Rates Database'!J10015)</f>
        <v>9-2021-Eversource_WMA-Residential-Colrain Muni Agg Rate</v>
      </c>
      <c r="D10016" s="2">
        <f t="shared" si="156"/>
        <v>1</v>
      </c>
    </row>
    <row r="10017" spans="2:4" ht="13.8" x14ac:dyDescent="0.2">
      <c r="B10017" s="18">
        <v>10014</v>
      </c>
      <c r="C10017" s="2" t="str">
        <f>_xlfn.CONCAT(MONTH('Rates Database'!C10016),"-",'Rates Database'!B10016,"-",'Rates Database'!E10016,"-",'Rates Database'!G10016,"-",'Rates Database'!J10016)</f>
        <v>9-2021-Eversource_WMA-Residential-Shelburne Muni Agg Rate</v>
      </c>
      <c r="D10017" s="2">
        <f t="shared" si="156"/>
        <v>1</v>
      </c>
    </row>
    <row r="10018" spans="2:4" ht="13.8" x14ac:dyDescent="0.2">
      <c r="B10018" s="18">
        <v>10015</v>
      </c>
      <c r="C10018" s="2" t="str">
        <f>_xlfn.CONCAT(MONTH('Rates Database'!C10017),"-",'Rates Database'!B10017,"-",'Rates Database'!E10017,"-",'Rates Database'!G10017,"-",'Rates Database'!J10017)</f>
        <v>9-2021-National Grid-Residential-Marlborough Muni Agg Rate</v>
      </c>
      <c r="D10018" s="2">
        <f t="shared" si="156"/>
        <v>1</v>
      </c>
    </row>
    <row r="10019" spans="2:4" ht="13.8" x14ac:dyDescent="0.2">
      <c r="B10019" s="18">
        <v>10016</v>
      </c>
      <c r="C10019" s="2" t="str">
        <f>_xlfn.CONCAT(MONTH('Rates Database'!C10018),"-",'Rates Database'!B10018,"-",'Rates Database'!E10018,"-",'Rates Database'!G10018,"-",'Rates Database'!J10018)</f>
        <v>9-2021-National Grid-Residential-New Salem Muni Agg Rate</v>
      </c>
      <c r="D10019" s="2">
        <f t="shared" si="156"/>
        <v>1</v>
      </c>
    </row>
    <row r="10020" spans="2:4" ht="13.8" x14ac:dyDescent="0.2">
      <c r="B10020" s="18">
        <v>10017</v>
      </c>
      <c r="C10020" s="2" t="str">
        <f>_xlfn.CONCAT(MONTH('Rates Database'!C10019),"-",'Rates Database'!B10019,"-",'Rates Database'!E10019,"-",'Rates Database'!G10019,"-",'Rates Database'!J10019)</f>
        <v>9-2021-National Grid-Residential-Warwick Muni Agg Rate</v>
      </c>
      <c r="D10020" s="2">
        <f t="shared" si="156"/>
        <v>1</v>
      </c>
    </row>
    <row r="10021" spans="2:4" ht="13.8" x14ac:dyDescent="0.2">
      <c r="B10021" s="18">
        <v>10018</v>
      </c>
      <c r="C10021" s="2" t="str">
        <f>_xlfn.CONCAT(MONTH('Rates Database'!C10020),"-",'Rates Database'!B10020,"-",'Rates Database'!E10020,"-",'Rates Database'!G10020,"-",'Rates Database'!J10020)</f>
        <v>9-2021-Eversource_WMA-Residential-Whately Muni Agg Rate</v>
      </c>
      <c r="D10021" s="2">
        <f t="shared" si="156"/>
        <v>1</v>
      </c>
    </row>
    <row r="10022" spans="2:4" ht="13.8" x14ac:dyDescent="0.2">
      <c r="B10022" s="18">
        <v>10019</v>
      </c>
      <c r="C10022" s="2" t="str">
        <f>_xlfn.CONCAT(MONTH('Rates Database'!C10021),"-",'Rates Database'!B10021,"-",'Rates Database'!E10021,"-",'Rates Database'!G10021,"-",'Rates Database'!J10021)</f>
        <v>9-2021-National Grid-Residential-Webster Muni Agg Rate</v>
      </c>
      <c r="D10022" s="2">
        <f t="shared" si="156"/>
        <v>1</v>
      </c>
    </row>
    <row r="10023" spans="2:4" ht="13.8" x14ac:dyDescent="0.2">
      <c r="B10023" s="18">
        <v>10020</v>
      </c>
      <c r="C10023" s="2" t="str">
        <f>_xlfn.CONCAT(MONTH('Rates Database'!C10022),"-",'Rates Database'!B10022,"-",'Rates Database'!E10022,"-",'Rates Database'!G10022,"-",'Rates Database'!J10022)</f>
        <v>9-2021-Eversource_WMA-Residential-Deerfield Muni Agg Rate</v>
      </c>
      <c r="D10023" s="2">
        <f t="shared" si="156"/>
        <v>1</v>
      </c>
    </row>
    <row r="10024" spans="2:4" ht="13.8" x14ac:dyDescent="0.2">
      <c r="B10024" s="18">
        <v>10021</v>
      </c>
      <c r="C10024" s="2" t="str">
        <f>_xlfn.CONCAT(MONTH('Rates Database'!C10023),"-",'Rates Database'!B10023,"-",'Rates Database'!E10023,"-",'Rates Database'!G10023,"-",'Rates Database'!J10023)</f>
        <v>9-2021-Eversource_WMA-Residential-Huntington Muni Agg Rate</v>
      </c>
      <c r="D10024" s="2">
        <f t="shared" si="156"/>
        <v>1</v>
      </c>
    </row>
    <row r="10025" spans="2:4" ht="13.8" x14ac:dyDescent="0.2">
      <c r="B10025" s="18">
        <v>10022</v>
      </c>
      <c r="C10025" s="2" t="str">
        <f>_xlfn.CONCAT(MONTH('Rates Database'!C10024),"-",'Rates Database'!B10024,"-",'Rates Database'!E10024,"-",'Rates Database'!G10024,"-",'Rates Database'!J10024)</f>
        <v>9-2021-Eversource_WMA-Residential-Northfield Muni Agg Rate</v>
      </c>
      <c r="D10025" s="2">
        <f t="shared" si="156"/>
        <v>1</v>
      </c>
    </row>
    <row r="10026" spans="2:4" ht="13.8" x14ac:dyDescent="0.2">
      <c r="B10026" s="18">
        <v>10023</v>
      </c>
      <c r="C10026" s="2" t="str">
        <f>_xlfn.CONCAT(MONTH('Rates Database'!C10025),"-",'Rates Database'!B10025,"-",'Rates Database'!E10025,"-",'Rates Database'!G10025,"-",'Rates Database'!J10025)</f>
        <v>9-2021-Eversource_WMA-Residential-Becket Muni Agg Rate</v>
      </c>
      <c r="D10026" s="2">
        <f t="shared" si="156"/>
        <v>1</v>
      </c>
    </row>
    <row r="10027" spans="2:4" ht="13.8" x14ac:dyDescent="0.2">
      <c r="B10027" s="18">
        <v>10024</v>
      </c>
      <c r="C10027" s="2" t="str">
        <f>_xlfn.CONCAT(MONTH('Rates Database'!C10026),"-",'Rates Database'!B10026,"-",'Rates Database'!E10026,"-",'Rates Database'!G10026,"-",'Rates Database'!J10026)</f>
        <v>9-2021-Eversource_WMA-Residential-Dalton Muni Agg Rate</v>
      </c>
      <c r="D10027" s="2">
        <f t="shared" si="156"/>
        <v>1</v>
      </c>
    </row>
    <row r="10028" spans="2:4" ht="13.8" x14ac:dyDescent="0.2">
      <c r="B10028" s="18">
        <v>10025</v>
      </c>
      <c r="C10028" s="2" t="str">
        <f>_xlfn.CONCAT(MONTH('Rates Database'!C10027),"-",'Rates Database'!B10027,"-",'Rates Database'!E10027,"-",'Rates Database'!G10027,"-",'Rates Database'!J10027)</f>
        <v>9-2021-Eversource_WMA-Residential-Pittsfield Muni Agg Rate</v>
      </c>
      <c r="D10028" s="2">
        <f t="shared" si="156"/>
        <v>1</v>
      </c>
    </row>
    <row r="10029" spans="2:4" ht="13.8" x14ac:dyDescent="0.2">
      <c r="B10029" s="18">
        <v>10026</v>
      </c>
      <c r="C10029" s="2" t="str">
        <f>_xlfn.CONCAT(MONTH('Rates Database'!C10028),"-",'Rates Database'!B10028,"-",'Rates Database'!E10028,"-",'Rates Database'!G10028,"-",'Rates Database'!J10028)</f>
        <v>9-2021-Eversource_WMA-Residential-West Springfield Muni Agg Rate</v>
      </c>
      <c r="D10029" s="2">
        <f t="shared" si="156"/>
        <v>1</v>
      </c>
    </row>
    <row r="10030" spans="2:4" ht="13.8" x14ac:dyDescent="0.2">
      <c r="B10030" s="18">
        <v>10027</v>
      </c>
      <c r="C10030" s="2" t="str">
        <f>_xlfn.CONCAT(MONTH('Rates Database'!C10029),"-",'Rates Database'!B10029,"-",'Rates Database'!E10029,"-",'Rates Database'!G10029,"-",'Rates Database'!J10029)</f>
        <v>9-2021-Eversource_WMA-Residential-Lanesborough Muni Agg Rate</v>
      </c>
      <c r="D10030" s="2">
        <f t="shared" si="156"/>
        <v>1</v>
      </c>
    </row>
    <row r="10031" spans="2:4" ht="13.8" x14ac:dyDescent="0.2">
      <c r="B10031" s="18">
        <v>10028</v>
      </c>
      <c r="C10031" s="2" t="str">
        <f>_xlfn.CONCAT(MONTH('Rates Database'!C10030),"-",'Rates Database'!B10030,"-",'Rates Database'!E10030,"-",'Rates Database'!G10030,"-",'Rates Database'!J10030)</f>
        <v>9-2021-National Grid-Residential-Florida Muni Agg Rate</v>
      </c>
      <c r="D10031" s="2">
        <f t="shared" si="156"/>
        <v>1</v>
      </c>
    </row>
    <row r="10032" spans="2:4" ht="13.8" x14ac:dyDescent="0.2">
      <c r="B10032" s="18">
        <v>10029</v>
      </c>
      <c r="C10032" s="2" t="str">
        <f>_xlfn.CONCAT(MONTH('Rates Database'!C10031),"-",'Rates Database'!B10031,"-",'Rates Database'!E10031,"-",'Rates Database'!G10031,"-",'Rates Database'!J10031)</f>
        <v>9-2021-Eversource_EMA-Residential-Plymouth Muni Agg Rate</v>
      </c>
      <c r="D10032" s="2">
        <f t="shared" si="156"/>
        <v>1</v>
      </c>
    </row>
    <row r="10033" spans="2:4" ht="13.8" x14ac:dyDescent="0.2">
      <c r="B10033" s="18">
        <v>10030</v>
      </c>
      <c r="C10033" s="2" t="str">
        <f>_xlfn.CONCAT(MONTH('Rates Database'!C10032),"-",'Rates Database'!B10032,"-",'Rates Database'!E10032,"-",'Rates Database'!G10032,"-",'Rates Database'!J10032)</f>
        <v>9-2021-Eversource_WMA-Residential-Greenfield Muni Agg Rate</v>
      </c>
      <c r="D10033" s="2">
        <f t="shared" si="156"/>
        <v>1</v>
      </c>
    </row>
    <row r="10034" spans="2:4" ht="13.8" x14ac:dyDescent="0.2">
      <c r="B10034" s="18">
        <v>10031</v>
      </c>
      <c r="C10034" s="2" t="str">
        <f>_xlfn.CONCAT(MONTH('Rates Database'!C10033),"-",'Rates Database'!B10033,"-",'Rates Database'!E10033,"-",'Rates Database'!G10033,"-",'Rates Database'!J10033)</f>
        <v>9-2021-Eversource_WMA-Residential-Hatfield Muni Agg Rate</v>
      </c>
      <c r="D10034" s="2">
        <f t="shared" si="156"/>
        <v>1</v>
      </c>
    </row>
    <row r="10035" spans="2:4" ht="13.8" x14ac:dyDescent="0.2">
      <c r="B10035" s="18">
        <v>10032</v>
      </c>
      <c r="C10035" s="2" t="str">
        <f>_xlfn.CONCAT(MONTH('Rates Database'!C10034),"-",'Rates Database'!B10034,"-",'Rates Database'!E10034,"-",'Rates Database'!G10034,"-",'Rates Database'!J10034)</f>
        <v>9-2021-Eversource_EMA-Residential-Walpole Muni Agg Rate</v>
      </c>
      <c r="D10035" s="2">
        <f t="shared" si="156"/>
        <v>1</v>
      </c>
    </row>
    <row r="10036" spans="2:4" ht="13.8" x14ac:dyDescent="0.2">
      <c r="B10036" s="18">
        <v>10033</v>
      </c>
      <c r="C10036" s="2" t="str">
        <f>_xlfn.CONCAT(MONTH('Rates Database'!C10035),"-",'Rates Database'!B10035,"-",'Rates Database'!E10035,"-",'Rates Database'!G10035,"-",'Rates Database'!J10035)</f>
        <v>9-2021-National Grid-Residential-Adams Muni Agg Rate</v>
      </c>
      <c r="D10036" s="2">
        <f t="shared" si="156"/>
        <v>1</v>
      </c>
    </row>
    <row r="10037" spans="2:4" ht="13.8" x14ac:dyDescent="0.2">
      <c r="B10037" s="18">
        <v>10034</v>
      </c>
      <c r="C10037" s="2" t="str">
        <f>_xlfn.CONCAT(MONTH('Rates Database'!C10036),"-",'Rates Database'!B10036,"-",'Rates Database'!E10036,"-",'Rates Database'!G10036,"-",'Rates Database'!J10036)</f>
        <v>9-2021-Eversource_WMA-Residential-Cheshire Muni Agg Rate</v>
      </c>
      <c r="D10037" s="2">
        <f t="shared" si="156"/>
        <v>1</v>
      </c>
    </row>
    <row r="10038" spans="2:4" ht="13.8" x14ac:dyDescent="0.2">
      <c r="B10038" s="18">
        <v>10035</v>
      </c>
      <c r="C10038" s="2" t="str">
        <f>_xlfn.CONCAT(MONTH('Rates Database'!C10037),"-",'Rates Database'!B10037,"-",'Rates Database'!E10037,"-",'Rates Database'!G10037,"-",'Rates Database'!J10037)</f>
        <v>9-2021-National Grid-Residential-Clarksburg Muni Agg Rate</v>
      </c>
      <c r="D10038" s="2">
        <f t="shared" si="156"/>
        <v>1</v>
      </c>
    </row>
    <row r="10039" spans="2:4" ht="13.8" x14ac:dyDescent="0.2">
      <c r="B10039" s="18">
        <v>10036</v>
      </c>
      <c r="C10039" s="2" t="str">
        <f>_xlfn.CONCAT(MONTH('Rates Database'!C10038),"-",'Rates Database'!B10038,"-",'Rates Database'!E10038,"-",'Rates Database'!G10038,"-",'Rates Database'!J10038)</f>
        <v>9-2021-Eversource_WMA-Residential-Lenox Muni Agg Rate</v>
      </c>
      <c r="D10039" s="2">
        <f t="shared" si="156"/>
        <v>1</v>
      </c>
    </row>
    <row r="10040" spans="2:4" ht="13.8" x14ac:dyDescent="0.2">
      <c r="B10040" s="18">
        <v>10037</v>
      </c>
      <c r="C10040" s="2" t="str">
        <f>_xlfn.CONCAT(MONTH('Rates Database'!C10039),"-",'Rates Database'!B10039,"-",'Rates Database'!E10039,"-",'Rates Database'!G10039,"-",'Rates Database'!J10039)</f>
        <v>9-2021-National Grid-Residential-Monterey Muni Agg Rate</v>
      </c>
      <c r="D10040" s="2">
        <f t="shared" si="156"/>
        <v>1</v>
      </c>
    </row>
    <row r="10041" spans="2:4" ht="13.8" x14ac:dyDescent="0.2">
      <c r="B10041" s="18">
        <v>10038</v>
      </c>
      <c r="C10041" s="2" t="str">
        <f>_xlfn.CONCAT(MONTH('Rates Database'!C10040),"-",'Rates Database'!B10040,"-",'Rates Database'!E10040,"-",'Rates Database'!G10040,"-",'Rates Database'!J10040)</f>
        <v>9-2021-National Grid-Residential-New Marlborough Muni Agg Rate</v>
      </c>
      <c r="D10041" s="2">
        <f t="shared" si="156"/>
        <v>1</v>
      </c>
    </row>
    <row r="10042" spans="2:4" ht="13.8" x14ac:dyDescent="0.2">
      <c r="B10042" s="18">
        <v>10039</v>
      </c>
      <c r="C10042" s="2" t="str">
        <f>_xlfn.CONCAT(MONTH('Rates Database'!C10041),"-",'Rates Database'!B10041,"-",'Rates Database'!E10041,"-",'Rates Database'!G10041,"-",'Rates Database'!J10041)</f>
        <v>9-2021-National Grid-Residential-North Adams Muni Agg Rate</v>
      </c>
      <c r="D10042" s="2">
        <f t="shared" si="156"/>
        <v>1</v>
      </c>
    </row>
    <row r="10043" spans="2:4" ht="13.8" x14ac:dyDescent="0.2">
      <c r="B10043" s="18">
        <v>10040</v>
      </c>
      <c r="C10043" s="2" t="str">
        <f>_xlfn.CONCAT(MONTH('Rates Database'!C10042),"-",'Rates Database'!B10042,"-",'Rates Database'!E10042,"-",'Rates Database'!G10042,"-",'Rates Database'!J10042)</f>
        <v>9-2021-National Grid-Residential-Sheffield Muni Agg Rate</v>
      </c>
      <c r="D10043" s="2">
        <f t="shared" si="156"/>
        <v>1</v>
      </c>
    </row>
    <row r="10044" spans="2:4" ht="13.8" x14ac:dyDescent="0.2">
      <c r="B10044" s="18">
        <v>10041</v>
      </c>
      <c r="C10044" s="2" t="str">
        <f>_xlfn.CONCAT(MONTH('Rates Database'!C10043),"-",'Rates Database'!B10043,"-",'Rates Database'!E10043,"-",'Rates Database'!G10043,"-",'Rates Database'!J10043)</f>
        <v>9-2021-National Grid-Residential-West Stockbridge Muni Agg Rate</v>
      </c>
      <c r="D10044" s="2">
        <f t="shared" si="156"/>
        <v>1</v>
      </c>
    </row>
    <row r="10045" spans="2:4" ht="13.8" x14ac:dyDescent="0.2">
      <c r="B10045" s="18">
        <v>10042</v>
      </c>
      <c r="C10045" s="2" t="str">
        <f>_xlfn.CONCAT(MONTH('Rates Database'!C10044),"-",'Rates Database'!B10044,"-",'Rates Database'!E10044,"-",'Rates Database'!G10044,"-",'Rates Database'!J10044)</f>
        <v>9-2021-National Grid-Residential-Lancaster Muni Agg Rate</v>
      </c>
      <c r="D10045" s="2">
        <f t="shared" si="156"/>
        <v>1</v>
      </c>
    </row>
    <row r="10046" spans="2:4" ht="13.8" x14ac:dyDescent="0.2">
      <c r="B10046" s="18">
        <v>10043</v>
      </c>
      <c r="C10046" s="2" t="str">
        <f>_xlfn.CONCAT(MONTH('Rates Database'!C10045),"-",'Rates Database'!B10045,"-",'Rates Database'!E10045,"-",'Rates Database'!G10045,"-",'Rates Database'!J10045)</f>
        <v>9-2021-National Grid-Residential-Chelmsford Muni Agg Rate</v>
      </c>
      <c r="D10046" s="2">
        <f t="shared" si="156"/>
        <v>1</v>
      </c>
    </row>
    <row r="10047" spans="2:4" ht="13.8" x14ac:dyDescent="0.2">
      <c r="B10047" s="18">
        <v>10044</v>
      </c>
      <c r="C10047" s="2" t="str">
        <f>_xlfn.CONCAT(MONTH('Rates Database'!C10046),"-",'Rates Database'!B10046,"-",'Rates Database'!E10046,"-",'Rates Database'!G10046,"-",'Rates Database'!J10046)</f>
        <v>9-2021-Eversource_WMA-Residential-Leverett Muni Agg Rate</v>
      </c>
      <c r="D10047" s="2">
        <f t="shared" si="156"/>
        <v>1</v>
      </c>
    </row>
    <row r="10048" spans="2:4" ht="13.8" x14ac:dyDescent="0.2">
      <c r="B10048" s="18">
        <v>10045</v>
      </c>
      <c r="C10048" s="2" t="str">
        <f>_xlfn.CONCAT(MONTH('Rates Database'!C10047),"-",'Rates Database'!B10047,"-",'Rates Database'!E10047,"-",'Rates Database'!G10047,"-",'Rates Database'!J10047)</f>
        <v>9-2021-Eversource_WMA-Residential-Hadley Muni Agg Rate</v>
      </c>
      <c r="D10048" s="2">
        <f t="shared" si="156"/>
        <v>1</v>
      </c>
    </row>
    <row r="10049" spans="2:4" ht="13.8" x14ac:dyDescent="0.2">
      <c r="B10049" s="18">
        <v>10046</v>
      </c>
      <c r="C10049" s="2" t="str">
        <f>_xlfn.CONCAT(MONTH('Rates Database'!C10048),"-",'Rates Database'!B10048,"-",'Rates Database'!E10048,"-",'Rates Database'!G10048,"-",'Rates Database'!J10048)</f>
        <v>9-2021-Eversource_WMA-Residential-Sandisfield Muni Agg Rate</v>
      </c>
      <c r="D10049" s="2">
        <f t="shared" si="156"/>
        <v>1</v>
      </c>
    </row>
    <row r="10050" spans="2:4" ht="13.8" x14ac:dyDescent="0.2">
      <c r="B10050" s="18">
        <v>10047</v>
      </c>
      <c r="C10050" s="2" t="str">
        <f>_xlfn.CONCAT(MONTH('Rates Database'!C10049),"-",'Rates Database'!B10049,"-",'Rates Database'!E10049,"-",'Rates Database'!G10049,"-",'Rates Database'!J10049)</f>
        <v>9-2021-National Grid-Residential-Great Barrington Muni Agg Rate</v>
      </c>
      <c r="D10050" s="2">
        <f t="shared" si="156"/>
        <v>1</v>
      </c>
    </row>
    <row r="10051" spans="2:4" ht="13.8" x14ac:dyDescent="0.2">
      <c r="B10051" s="18">
        <v>10048</v>
      </c>
      <c r="C10051" s="2" t="str">
        <f>_xlfn.CONCAT(MONTH('Rates Database'!C10050),"-",'Rates Database'!B10050,"-",'Rates Database'!E10050,"-",'Rates Database'!G10050,"-",'Rates Database'!J10050)</f>
        <v>9-2021-Eversource_EMA-Residential-Plympton Muni Agg Rate</v>
      </c>
      <c r="D10051" s="2">
        <f t="shared" si="156"/>
        <v>1</v>
      </c>
    </row>
    <row r="10052" spans="2:4" ht="13.8" x14ac:dyDescent="0.2">
      <c r="B10052" s="18">
        <v>10049</v>
      </c>
      <c r="C10052" s="2" t="str">
        <f>_xlfn.CONCAT(MONTH('Rates Database'!C10051),"-",'Rates Database'!B10051,"-",'Rates Database'!E10051,"-",'Rates Database'!G10051,"-",'Rates Database'!J10051)</f>
        <v>9-2021-Eversource_EMA-Residential-Cambridge Muni Agg Rate</v>
      </c>
      <c r="D10052" s="2">
        <f t="shared" si="156"/>
        <v>1</v>
      </c>
    </row>
    <row r="10053" spans="2:4" ht="13.8" x14ac:dyDescent="0.2">
      <c r="B10053" s="18">
        <v>10050</v>
      </c>
      <c r="C10053" s="2" t="str">
        <f>_xlfn.CONCAT(MONTH('Rates Database'!C10052),"-",'Rates Database'!B10052,"-",'Rates Database'!E10052,"-",'Rates Database'!G10052,"-",'Rates Database'!J10052)</f>
        <v>9-2021-National Grid-Residential-Williamsburg Muni Agg Rate</v>
      </c>
      <c r="D10053" s="2">
        <f t="shared" ref="D10053:D10092" si="157">COUNTIF($C$4:$C$10092,C10053)</f>
        <v>1</v>
      </c>
    </row>
    <row r="10054" spans="2:4" ht="13.8" x14ac:dyDescent="0.2">
      <c r="B10054" s="18">
        <v>10051</v>
      </c>
      <c r="C10054" s="2" t="str">
        <f>_xlfn.CONCAT(MONTH('Rates Database'!C10053),"-",'Rates Database'!B10053,"-",'Rates Database'!E10053,"-",'Rates Database'!G10053,"-",'Rates Database'!J10053)</f>
        <v>9-2021-National Grid-Residential-Easton Muni Agg Rate</v>
      </c>
      <c r="D10054" s="2">
        <f t="shared" si="157"/>
        <v>1</v>
      </c>
    </row>
    <row r="10055" spans="2:4" ht="13.8" x14ac:dyDescent="0.2">
      <c r="B10055" s="18">
        <v>10052</v>
      </c>
      <c r="C10055" s="2" t="str">
        <f>_xlfn.CONCAT(MONTH('Rates Database'!C10054),"-",'Rates Database'!B10054,"-",'Rates Database'!E10054,"-",'Rates Database'!G10054,"-",'Rates Database'!J10054)</f>
        <v>9-2021-Eversource_WMA-Residential-Conway Muni Agg Rate</v>
      </c>
      <c r="D10055" s="2">
        <f t="shared" si="157"/>
        <v>1</v>
      </c>
    </row>
    <row r="10056" spans="2:4" ht="13.8" x14ac:dyDescent="0.2">
      <c r="B10056" s="18">
        <v>10053</v>
      </c>
      <c r="C10056" s="2" t="str">
        <f>_xlfn.CONCAT(MONTH('Rates Database'!C10055),"-",'Rates Database'!B10055,"-",'Rates Database'!E10055,"-",'Rates Database'!G10055,"-",'Rates Database'!J10055)</f>
        <v>9-2021-Eversource_WMA-Residential-Gill Muni Agg Rate</v>
      </c>
      <c r="D10056" s="2">
        <f t="shared" si="157"/>
        <v>1</v>
      </c>
    </row>
    <row r="10057" spans="2:4" ht="13.8" x14ac:dyDescent="0.2">
      <c r="B10057" s="18">
        <v>10054</v>
      </c>
      <c r="C10057" s="2" t="str">
        <f>_xlfn.CONCAT(MONTH('Rates Database'!C10056),"-",'Rates Database'!B10056,"-",'Rates Database'!E10056,"-",'Rates Database'!G10056,"-",'Rates Database'!J10056)</f>
        <v>9-2021-Eversource_WMA-Residential-Sunderland Muni Agg Rate</v>
      </c>
      <c r="D10057" s="2">
        <f t="shared" si="157"/>
        <v>1</v>
      </c>
    </row>
    <row r="10058" spans="2:4" ht="13.8" x14ac:dyDescent="0.2">
      <c r="B10058" s="18">
        <v>10055</v>
      </c>
      <c r="C10058" s="2" t="str">
        <f>_xlfn.CONCAT(MONTH('Rates Database'!C10057),"-",'Rates Database'!B10057,"-",'Rates Database'!E10057,"-",'Rates Database'!G10057,"-",'Rates Database'!J10057)</f>
        <v>9-2021-National Grid-Residential-Winchendon Muni Agg Rate</v>
      </c>
      <c r="D10058" s="2">
        <f t="shared" si="157"/>
        <v>1</v>
      </c>
    </row>
    <row r="10059" spans="2:4" ht="13.8" x14ac:dyDescent="0.2">
      <c r="B10059" s="18">
        <v>10056</v>
      </c>
      <c r="C10059" s="2" t="str">
        <f>_xlfn.CONCAT(MONTH('Rates Database'!C10058),"-",'Rates Database'!B10058,"-",'Rates Database'!E10058,"-",'Rates Database'!G10058,"-",'Rates Database'!J10058)</f>
        <v>9-2021-National Grid-Residential-Charlton Muni Agg Rate</v>
      </c>
      <c r="D10059" s="2">
        <f t="shared" si="157"/>
        <v>1</v>
      </c>
    </row>
    <row r="10060" spans="2:4" ht="13.8" x14ac:dyDescent="0.2">
      <c r="B10060" s="18">
        <v>10057</v>
      </c>
      <c r="C10060" s="2" t="str">
        <f>_xlfn.CONCAT(MONTH('Rates Database'!C10059),"-",'Rates Database'!B10059,"-",'Rates Database'!E10059,"-",'Rates Database'!G10059,"-",'Rates Database'!J10059)</f>
        <v>9-2021-National Grid-Residential-Millbury Muni Agg Rate</v>
      </c>
      <c r="D10060" s="2">
        <f t="shared" si="157"/>
        <v>1</v>
      </c>
    </row>
    <row r="10061" spans="2:4" ht="13.8" x14ac:dyDescent="0.2">
      <c r="B10061" s="18">
        <v>10058</v>
      </c>
      <c r="C10061" s="2" t="str">
        <f>_xlfn.CONCAT(MONTH('Rates Database'!C10060),"-",'Rates Database'!B10060,"-",'Rates Database'!E10060,"-",'Rates Database'!G10060,"-",'Rates Database'!J10060)</f>
        <v>9-2021-National Grid-Residential-Oxford Muni Agg Rate</v>
      </c>
      <c r="D10061" s="2">
        <f t="shared" si="157"/>
        <v>1</v>
      </c>
    </row>
    <row r="10062" spans="2:4" ht="13.8" x14ac:dyDescent="0.2">
      <c r="B10062" s="18">
        <v>10059</v>
      </c>
      <c r="C10062" s="2" t="str">
        <f>_xlfn.CONCAT(MONTH('Rates Database'!C10061),"-",'Rates Database'!B10061,"-",'Rates Database'!E10061,"-",'Rates Database'!G10061,"-",'Rates Database'!J10061)</f>
        <v>9-2021-Eversource_EMA-Residential-Holliston Muni Agg Rate</v>
      </c>
      <c r="D10062" s="2">
        <f t="shared" si="157"/>
        <v>1</v>
      </c>
    </row>
    <row r="10063" spans="2:4" ht="13.8" x14ac:dyDescent="0.2">
      <c r="B10063" s="18">
        <v>10060</v>
      </c>
      <c r="C10063" s="2" t="str">
        <f>_xlfn.CONCAT(MONTH('Rates Database'!C10062),"-",'Rates Database'!B10062,"-",'Rates Database'!E10062,"-",'Rates Database'!G10062,"-",'Rates Database'!J10062)</f>
        <v>9-2021-National Grid-Residential-Auburn Muni Agg Rate</v>
      </c>
      <c r="D10063" s="2">
        <f t="shared" si="157"/>
        <v>1</v>
      </c>
    </row>
    <row r="10064" spans="2:4" ht="13.8" x14ac:dyDescent="0.2">
      <c r="B10064" s="18">
        <v>10061</v>
      </c>
      <c r="C10064" s="2" t="str">
        <f>_xlfn.CONCAT(MONTH('Rates Database'!C10063),"-",'Rates Database'!B10063,"-",'Rates Database'!E10063,"-",'Rates Database'!G10063,"-",'Rates Database'!J10063)</f>
        <v>9-2021-Eversource_EMA-Residential-Stoneham Muni Agg Rate</v>
      </c>
      <c r="D10064" s="2">
        <f t="shared" si="157"/>
        <v>1</v>
      </c>
    </row>
    <row r="10065" spans="2:4" ht="13.8" x14ac:dyDescent="0.2">
      <c r="B10065" s="18">
        <v>10062</v>
      </c>
      <c r="C10065" s="2" t="str">
        <f>_xlfn.CONCAT(MONTH('Rates Database'!C10064),"-",'Rates Database'!B10064,"-",'Rates Database'!E10064,"-",'Rates Database'!G10064,"-",'Rates Database'!J10064)</f>
        <v>9-2021-National Grid-Residential-Foxborough Muni Agg Rate</v>
      </c>
      <c r="D10065" s="2">
        <f t="shared" si="157"/>
        <v>1</v>
      </c>
    </row>
    <row r="10066" spans="2:4" ht="13.8" x14ac:dyDescent="0.2">
      <c r="B10066" s="18">
        <v>10063</v>
      </c>
      <c r="C10066" s="2" t="str">
        <f>_xlfn.CONCAT(MONTH('Rates Database'!C10065),"-",'Rates Database'!B10065,"-",'Rates Database'!E10065,"-",'Rates Database'!G10065,"-",'Rates Database'!J10065)</f>
        <v>9-2021-National Grid-Residential-Orange Muni Agg Rate</v>
      </c>
      <c r="D10066" s="2">
        <f t="shared" si="157"/>
        <v>1</v>
      </c>
    </row>
    <row r="10067" spans="2:4" ht="13.8" x14ac:dyDescent="0.2">
      <c r="B10067" s="18">
        <v>10064</v>
      </c>
      <c r="C10067" s="2" t="str">
        <f>_xlfn.CONCAT(MONTH('Rates Database'!C10066),"-",'Rates Database'!B10066,"-",'Rates Database'!E10066,"-",'Rates Database'!G10066,"-",'Rates Database'!J10066)</f>
        <v>9-2021-Eversource_EMA-Residential-Ashland Muni Agg Rate</v>
      </c>
      <c r="D10067" s="2">
        <f t="shared" si="157"/>
        <v>1</v>
      </c>
    </row>
    <row r="10068" spans="2:4" ht="13.8" x14ac:dyDescent="0.2">
      <c r="B10068" s="18">
        <v>10065</v>
      </c>
      <c r="C10068" s="2" t="str">
        <f>_xlfn.CONCAT(MONTH('Rates Database'!C10067),"-",'Rates Database'!B10067,"-",'Rates Database'!E10067,"-",'Rates Database'!G10067,"-",'Rates Database'!J10067)</f>
        <v>9-2021-National Grid-Residential-Westborough Muni Agg Rate</v>
      </c>
      <c r="D10068" s="2">
        <f t="shared" si="157"/>
        <v>1</v>
      </c>
    </row>
    <row r="10069" spans="2:4" ht="13.8" x14ac:dyDescent="0.2">
      <c r="B10069" s="18">
        <v>10066</v>
      </c>
      <c r="C10069" s="2" t="str">
        <f>_xlfn.CONCAT(MONTH('Rates Database'!C10068),"-",'Rates Database'!B10068,"-",'Rates Database'!E10068,"-",'Rates Database'!G10068,"-",'Rates Database'!J10068)</f>
        <v>9-2021-Unitil-Residential-Ashby Muni Agg Rate</v>
      </c>
      <c r="D10069" s="2">
        <f t="shared" si="157"/>
        <v>1</v>
      </c>
    </row>
    <row r="10070" spans="2:4" ht="13.8" x14ac:dyDescent="0.2">
      <c r="B10070" s="18">
        <v>10067</v>
      </c>
      <c r="C10070" s="2" t="str">
        <f>_xlfn.CONCAT(MONTH('Rates Database'!C10069),"-",'Rates Database'!B10069,"-",'Rates Database'!E10069,"-",'Rates Database'!G10069,"-",'Rates Database'!J10069)</f>
        <v>9-2021-National Grid-Residential-Leicester Muni Agg Rate</v>
      </c>
      <c r="D10070" s="2">
        <f t="shared" si="157"/>
        <v>1</v>
      </c>
    </row>
    <row r="10071" spans="2:4" ht="13.8" x14ac:dyDescent="0.2">
      <c r="B10071" s="18">
        <v>10068</v>
      </c>
      <c r="C10071" s="2" t="str">
        <f>_xlfn.CONCAT(MONTH('Rates Database'!C10070),"-",'Rates Database'!B10070,"-",'Rates Database'!E10070,"-",'Rates Database'!G10070,"-",'Rates Database'!J10070)</f>
        <v>9-2021-Eversource_EMA-Residential-Acushnet Muni Agg Rate</v>
      </c>
      <c r="D10071" s="2">
        <f t="shared" si="157"/>
        <v>1</v>
      </c>
    </row>
    <row r="10072" spans="2:4" ht="13.8" x14ac:dyDescent="0.2">
      <c r="B10072" s="18">
        <v>10069</v>
      </c>
      <c r="C10072" s="2" t="str">
        <f>_xlfn.CONCAT(MONTH('Rates Database'!C10071),"-",'Rates Database'!B10071,"-",'Rates Database'!E10071,"-",'Rates Database'!G10071,"-",'Rates Database'!J10071)</f>
        <v>9-2021-National Grid-Residential-Attleboro Muni Agg Rate</v>
      </c>
      <c r="D10072" s="2">
        <f t="shared" si="157"/>
        <v>1</v>
      </c>
    </row>
    <row r="10073" spans="2:4" ht="13.8" x14ac:dyDescent="0.2">
      <c r="B10073" s="18">
        <v>10070</v>
      </c>
      <c r="C10073" s="2" t="str">
        <f>_xlfn.CONCAT(MONTH('Rates Database'!C10072),"-",'Rates Database'!B10072,"-",'Rates Database'!E10072,"-",'Rates Database'!G10072,"-",'Rates Database'!J10072)</f>
        <v>9-2021-Eversource_EMA-Residential-Dartmouth Muni Agg Rate</v>
      </c>
      <c r="D10073" s="2">
        <f t="shared" si="157"/>
        <v>1</v>
      </c>
    </row>
    <row r="10074" spans="2:4" ht="13.8" x14ac:dyDescent="0.2">
      <c r="B10074" s="18">
        <v>10071</v>
      </c>
      <c r="C10074" s="2" t="str">
        <f>_xlfn.CONCAT(MONTH('Rates Database'!C10073),"-",'Rates Database'!B10073,"-",'Rates Database'!E10073,"-",'Rates Database'!G10073,"-",'Rates Database'!J10073)</f>
        <v>9-2021-National Grid-Residential-Dighton Muni Agg Rate</v>
      </c>
      <c r="D10074" s="2">
        <f t="shared" si="157"/>
        <v>1</v>
      </c>
    </row>
    <row r="10075" spans="2:4" ht="13.8" x14ac:dyDescent="0.2">
      <c r="B10075" s="18">
        <v>10072</v>
      </c>
      <c r="C10075" s="2" t="str">
        <f>_xlfn.CONCAT(MONTH('Rates Database'!C10074),"-",'Rates Database'!B10074,"-",'Rates Database'!E10074,"-",'Rates Database'!G10074,"-",'Rates Database'!J10074)</f>
        <v>9-2021-National Grid-Residential-Douglas Muni Agg Rate</v>
      </c>
      <c r="D10075" s="2">
        <f t="shared" si="157"/>
        <v>1</v>
      </c>
    </row>
    <row r="10076" spans="2:4" ht="13.8" x14ac:dyDescent="0.2">
      <c r="B10076" s="18">
        <v>10073</v>
      </c>
      <c r="C10076" s="2" t="str">
        <f>_xlfn.CONCAT(MONTH('Rates Database'!C10075),"-",'Rates Database'!B10075,"-",'Rates Database'!E10075,"-",'Rates Database'!G10075,"-",'Rates Database'!J10075)</f>
        <v>9-2021-Eversource_EMA-Residential-Carver Muni Agg Rate</v>
      </c>
      <c r="D10076" s="2">
        <f t="shared" si="157"/>
        <v>1</v>
      </c>
    </row>
    <row r="10077" spans="2:4" ht="13.8" x14ac:dyDescent="0.2">
      <c r="B10077" s="18">
        <v>10074</v>
      </c>
      <c r="C10077" s="2" t="str">
        <f>_xlfn.CONCAT(MONTH('Rates Database'!C10076),"-",'Rates Database'!B10076,"-",'Rates Database'!E10076,"-",'Rates Database'!G10076,"-",'Rates Database'!J10076)</f>
        <v>9-2021-National Grid-Residential-Dracut Muni Agg Rate</v>
      </c>
      <c r="D10077" s="2">
        <f t="shared" si="157"/>
        <v>1</v>
      </c>
    </row>
    <row r="10078" spans="2:4" ht="13.8" x14ac:dyDescent="0.2">
      <c r="B10078" s="18">
        <v>10075</v>
      </c>
      <c r="C10078" s="2" t="str">
        <f>_xlfn.CONCAT(MONTH('Rates Database'!C10077),"-",'Rates Database'!B10077,"-",'Rates Database'!E10077,"-",'Rates Database'!G10077,"-",'Rates Database'!J10077)</f>
        <v>9-2021-National Grid-Residential-Fall River Muni Agg Rate</v>
      </c>
      <c r="D10078" s="2">
        <f t="shared" si="157"/>
        <v>1</v>
      </c>
    </row>
    <row r="10079" spans="2:4" ht="13.8" x14ac:dyDescent="0.2">
      <c r="B10079" s="18">
        <v>10076</v>
      </c>
      <c r="C10079" s="2" t="str">
        <f>_xlfn.CONCAT(MONTH('Rates Database'!C10078),"-",'Rates Database'!B10078,"-",'Rates Database'!E10078,"-",'Rates Database'!G10078,"-",'Rates Database'!J10078)</f>
        <v>9-2021-Eversource_EMA-Residential-Freetown Muni Agg Rate</v>
      </c>
      <c r="D10079" s="2">
        <f t="shared" si="157"/>
        <v>1</v>
      </c>
    </row>
    <row r="10080" spans="2:4" ht="13.8" x14ac:dyDescent="0.2">
      <c r="B10080" s="18">
        <v>10077</v>
      </c>
      <c r="C10080" s="2" t="str">
        <f>_xlfn.CONCAT(MONTH('Rates Database'!C10079),"-",'Rates Database'!B10079,"-",'Rates Database'!E10079,"-",'Rates Database'!G10079,"-",'Rates Database'!J10079)</f>
        <v>9-2021-Eversource_EMA-Residential-Marion Muni Agg Rate</v>
      </c>
      <c r="D10080" s="2">
        <f t="shared" si="157"/>
        <v>1</v>
      </c>
    </row>
    <row r="10081" spans="2:4" ht="13.8" x14ac:dyDescent="0.2">
      <c r="B10081" s="18">
        <v>10078</v>
      </c>
      <c r="C10081" s="2" t="str">
        <f>_xlfn.CONCAT(MONTH('Rates Database'!C10080),"-",'Rates Database'!B10080,"-",'Rates Database'!E10080,"-",'Rates Database'!G10080,"-",'Rates Database'!J10080)</f>
        <v>9-2021-Eversource_EMA-Residential-Mattapoisett Muni Agg Rate</v>
      </c>
      <c r="D10081" s="2">
        <f t="shared" si="157"/>
        <v>1</v>
      </c>
    </row>
    <row r="10082" spans="2:4" ht="13.8" x14ac:dyDescent="0.2">
      <c r="B10082" s="18">
        <v>10079</v>
      </c>
      <c r="C10082" s="2" t="str">
        <f>_xlfn.CONCAT(MONTH('Rates Database'!C10081),"-",'Rates Database'!B10081,"-",'Rates Database'!E10081,"-",'Rates Database'!G10081,"-",'Rates Database'!J10081)</f>
        <v>9-2021-Eversource_EMA-Residential-New Bedford Muni Agg Rate</v>
      </c>
      <c r="D10082" s="2">
        <f t="shared" si="157"/>
        <v>1</v>
      </c>
    </row>
    <row r="10083" spans="2:4" ht="13.8" x14ac:dyDescent="0.2">
      <c r="B10083" s="18">
        <v>10080</v>
      </c>
      <c r="C10083" s="2" t="str">
        <f>_xlfn.CONCAT(MONTH('Rates Database'!C10082),"-",'Rates Database'!B10082,"-",'Rates Database'!E10082,"-",'Rates Database'!G10082,"-",'Rates Database'!J10082)</f>
        <v>9-2021-National Grid-Residential-Northbridge Muni Agg Rate</v>
      </c>
      <c r="D10083" s="2">
        <f t="shared" si="157"/>
        <v>1</v>
      </c>
    </row>
    <row r="10084" spans="2:4" ht="13.8" x14ac:dyDescent="0.2">
      <c r="B10084" s="18">
        <v>10081</v>
      </c>
      <c r="C10084" s="2" t="str">
        <f>_xlfn.CONCAT(MONTH('Rates Database'!C10083),"-",'Rates Database'!B10083,"-",'Rates Database'!E10083,"-",'Rates Database'!G10083,"-",'Rates Database'!J10083)</f>
        <v>9-2021-National Grid-Residential-Norton Muni Agg Rate</v>
      </c>
      <c r="D10084" s="2">
        <f t="shared" si="157"/>
        <v>1</v>
      </c>
    </row>
    <row r="10085" spans="2:4" ht="13.8" x14ac:dyDescent="0.2">
      <c r="B10085" s="18">
        <v>10082</v>
      </c>
      <c r="C10085" s="2" t="str">
        <f>_xlfn.CONCAT(MONTH('Rates Database'!C10084),"-",'Rates Database'!B10084,"-",'Rates Database'!E10084,"-",'Rates Database'!G10084,"-",'Rates Database'!J10084)</f>
        <v>9-2021-National Grid-Residential-Plainville Muni Agg Rate</v>
      </c>
      <c r="D10085" s="2">
        <f t="shared" si="157"/>
        <v>1</v>
      </c>
    </row>
    <row r="10086" spans="2:4" ht="13.8" x14ac:dyDescent="0.2">
      <c r="B10086" s="18">
        <v>10083</v>
      </c>
      <c r="C10086" s="2" t="str">
        <f>_xlfn.CONCAT(MONTH('Rates Database'!C10085),"-",'Rates Database'!B10085,"-",'Rates Database'!E10085,"-",'Rates Database'!G10085,"-",'Rates Database'!J10085)</f>
        <v>9-2021-National Grid-Residential-Rehoboth Muni Agg Rate</v>
      </c>
      <c r="D10086" s="2">
        <f t="shared" si="157"/>
        <v>1</v>
      </c>
    </row>
    <row r="10087" spans="2:4" ht="13.8" x14ac:dyDescent="0.2">
      <c r="B10087" s="18">
        <v>10084</v>
      </c>
      <c r="C10087" s="2" t="str">
        <f>_xlfn.CONCAT(MONTH('Rates Database'!C10086),"-",'Rates Database'!B10086,"-",'Rates Database'!E10086,"-",'Rates Database'!G10086,"-",'Rates Database'!J10086)</f>
        <v>9-2021-National Grid-Residential-Seekonk Muni Agg Rate</v>
      </c>
      <c r="D10087" s="2">
        <f t="shared" si="157"/>
        <v>1</v>
      </c>
    </row>
    <row r="10088" spans="2:4" ht="13.8" x14ac:dyDescent="0.2">
      <c r="B10088" s="18">
        <v>10085</v>
      </c>
      <c r="C10088" s="2" t="str">
        <f>_xlfn.CONCAT(MONTH('Rates Database'!C10087),"-",'Rates Database'!B10087,"-",'Rates Database'!E10087,"-",'Rates Database'!G10087,"-",'Rates Database'!J10087)</f>
        <v>9-2021-National Grid-Residential-Somerset Muni Agg Rate</v>
      </c>
      <c r="D10088" s="2">
        <f t="shared" si="157"/>
        <v>1</v>
      </c>
    </row>
    <row r="10089" spans="2:4" ht="13.8" x14ac:dyDescent="0.2">
      <c r="B10089" s="18">
        <v>10086</v>
      </c>
      <c r="C10089" s="2" t="str">
        <f>_xlfn.CONCAT(MONTH('Rates Database'!C10088),"-",'Rates Database'!B10088,"-",'Rates Database'!E10088,"-",'Rates Database'!G10088,"-",'Rates Database'!J10088)</f>
        <v>9-2021-National Grid-Residential-Swansea Muni Agg Rate</v>
      </c>
      <c r="D10089" s="2">
        <f t="shared" si="157"/>
        <v>1</v>
      </c>
    </row>
    <row r="10090" spans="2:4" ht="13.8" x14ac:dyDescent="0.2">
      <c r="B10090" s="18">
        <v>10087</v>
      </c>
      <c r="C10090" s="2" t="str">
        <f>_xlfn.CONCAT(MONTH('Rates Database'!C10089),"-",'Rates Database'!B10089,"-",'Rates Database'!E10089,"-",'Rates Database'!G10089,"-",'Rates Database'!J10089)</f>
        <v>9-2021-Eversource_EMA-Residential-Wareham Muni Agg Rate</v>
      </c>
      <c r="D10090" s="2">
        <f t="shared" si="157"/>
        <v>1</v>
      </c>
    </row>
    <row r="10091" spans="2:4" ht="13.8" x14ac:dyDescent="0.2">
      <c r="B10091" s="18">
        <v>10088</v>
      </c>
      <c r="C10091" s="2" t="str">
        <f>_xlfn.CONCAT(MONTH('Rates Database'!C10090),"-",'Rates Database'!B10090,"-",'Rates Database'!E10090,"-",'Rates Database'!G10090,"-",'Rates Database'!J10090)</f>
        <v>9-2021-National Grid-Residential-Westford Muni Agg Rate</v>
      </c>
      <c r="D10091" s="2">
        <f t="shared" si="157"/>
        <v>1</v>
      </c>
    </row>
    <row r="10092" spans="2:4" ht="13.8" x14ac:dyDescent="0.2">
      <c r="B10092" s="18">
        <v>10089</v>
      </c>
      <c r="C10092" s="2" t="str">
        <f>_xlfn.CONCAT(MONTH('Rates Database'!C10091),"-",'Rates Database'!B10091,"-",'Rates Database'!E10091,"-",'Rates Database'!G10091,"-",'Rates Database'!J10091)</f>
        <v>9-2021-Eversource_EMA-Residential-Westport Muni Agg Rate</v>
      </c>
      <c r="D10092" s="2">
        <f t="shared" si="157"/>
        <v>1</v>
      </c>
    </row>
    <row r="10093" spans="2:4" ht="27" customHeight="1" x14ac:dyDescent="0.2">
      <c r="B10093" s="135" t="s">
        <v>406</v>
      </c>
      <c r="C10093" s="136"/>
      <c r="D10093" s="20" t="b">
        <f>SUM(D4:D10092)=B10092</f>
        <v>1</v>
      </c>
    </row>
  </sheetData>
  <sheetProtection formatCells="0" insertColumns="0" insertRows="0" sort="0" autoFilter="0" pivotTables="0"/>
  <autoFilter ref="B3:D3" xr:uid="{EC8D88D3-6065-47CA-88A4-3295BA7A70CD}"/>
  <mergeCells count="1">
    <mergeCell ref="B10093:C1009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5171E-A755-BB40-8C41-766C77FE7493}">
  <dimension ref="A1"/>
  <sheetViews>
    <sheetView workbookViewId="0"/>
  </sheetViews>
  <sheetFormatPr defaultColWidth="11.375" defaultRowHeight="11.4" x14ac:dyDescent="0.2"/>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C2544-D639-8F47-AC13-BAEDB8750356}">
  <sheetPr>
    <tabColor rgb="FFFFFFCC"/>
  </sheetPr>
  <dimension ref="A1:AP73"/>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ColWidth="10.625" defaultRowHeight="14.4" x14ac:dyDescent="0.3"/>
  <cols>
    <col min="1" max="1" width="17.375" style="36" bestFit="1" customWidth="1"/>
    <col min="2" max="3" width="14.375" style="13" customWidth="1"/>
    <col min="4" max="4" width="12.75" style="13" customWidth="1"/>
    <col min="5" max="5" width="14" style="13" customWidth="1"/>
    <col min="6" max="6" width="17" style="13" customWidth="1"/>
    <col min="7" max="7" width="13.625" style="13" customWidth="1"/>
    <col min="8" max="8" width="14.25" style="13" customWidth="1"/>
    <col min="9" max="9" width="13" style="13" customWidth="1"/>
    <col min="10" max="10" width="13.625" style="13" customWidth="1"/>
    <col min="11" max="11" width="13.75" style="13" customWidth="1"/>
    <col min="12" max="12" width="12.625" style="13" bestFit="1" customWidth="1"/>
    <col min="13" max="13" width="13.75" style="13" customWidth="1"/>
    <col min="14" max="14" width="14.75" style="13" customWidth="1"/>
    <col min="15" max="15" width="15.625" style="13" customWidth="1"/>
    <col min="16" max="16" width="13.25" style="13" bestFit="1" customWidth="1"/>
    <col min="17" max="20" width="17" style="13" customWidth="1"/>
    <col min="21" max="21" width="13.625" style="13" customWidth="1"/>
    <col min="22" max="22" width="12.75" style="13" bestFit="1" customWidth="1"/>
    <col min="23" max="23" width="13.375" style="13" customWidth="1"/>
    <col min="24" max="24" width="12.75" style="13" bestFit="1" customWidth="1"/>
    <col min="25" max="25" width="13" style="13" customWidth="1"/>
    <col min="26" max="27" width="12.375" style="13" bestFit="1" customWidth="1"/>
    <col min="28" max="28" width="13.625" style="13" customWidth="1"/>
    <col min="29" max="29" width="13.75" style="13" customWidth="1"/>
    <col min="30" max="30" width="12.375" style="13" bestFit="1" customWidth="1"/>
    <col min="31" max="31" width="14.75" style="13" customWidth="1"/>
    <col min="32" max="32" width="15.75" style="13" customWidth="1"/>
    <col min="33" max="33" width="14.375" style="13" customWidth="1"/>
    <col min="34" max="34" width="13.25" style="13" bestFit="1" customWidth="1"/>
    <col min="35" max="35" width="5.625" style="92" customWidth="1"/>
    <col min="36" max="36" width="13.75" style="13" bestFit="1" customWidth="1"/>
    <col min="37" max="37" width="16.75" style="13" bestFit="1" customWidth="1"/>
    <col min="38" max="38" width="5.625" style="92" customWidth="1"/>
    <col min="39" max="39" width="12.375" style="13" bestFit="1" customWidth="1"/>
    <col min="40" max="40" width="13" style="13" customWidth="1"/>
    <col min="41" max="41" width="13.75" style="13" customWidth="1"/>
    <col min="42" max="42" width="12.25" style="13" customWidth="1"/>
    <col min="43" max="16384" width="10.625" style="13"/>
  </cols>
  <sheetData>
    <row r="1" spans="1:42" s="34" customFormat="1" ht="79.2" x14ac:dyDescent="0.3">
      <c r="A1" s="49" t="s">
        <v>407</v>
      </c>
      <c r="B1" s="101" t="s">
        <v>408</v>
      </c>
      <c r="C1" s="101" t="s">
        <v>409</v>
      </c>
      <c r="D1" s="101" t="s">
        <v>410</v>
      </c>
      <c r="E1" s="101" t="s">
        <v>411</v>
      </c>
      <c r="F1" s="101" t="s">
        <v>412</v>
      </c>
      <c r="G1" s="101" t="s">
        <v>413</v>
      </c>
      <c r="H1" s="101" t="s">
        <v>414</v>
      </c>
      <c r="I1" s="101" t="s">
        <v>415</v>
      </c>
      <c r="J1" s="101" t="s">
        <v>416</v>
      </c>
      <c r="K1" s="101" t="s">
        <v>417</v>
      </c>
      <c r="L1" s="101" t="s">
        <v>418</v>
      </c>
      <c r="M1" s="101" t="s">
        <v>419</v>
      </c>
      <c r="N1" s="101" t="s">
        <v>420</v>
      </c>
      <c r="O1" s="101" t="s">
        <v>421</v>
      </c>
      <c r="P1" s="101" t="s">
        <v>422</v>
      </c>
      <c r="Q1" s="101" t="s">
        <v>423</v>
      </c>
      <c r="R1" s="101" t="s">
        <v>424</v>
      </c>
      <c r="S1" s="101" t="s">
        <v>425</v>
      </c>
      <c r="T1" s="101" t="s">
        <v>426</v>
      </c>
      <c r="U1" s="93" t="s">
        <v>427</v>
      </c>
      <c r="V1" s="101" t="s">
        <v>428</v>
      </c>
      <c r="W1" s="101" t="s">
        <v>429</v>
      </c>
      <c r="X1" s="93" t="s">
        <v>430</v>
      </c>
      <c r="Y1" s="101" t="s">
        <v>431</v>
      </c>
      <c r="Z1" s="101" t="s">
        <v>432</v>
      </c>
      <c r="AA1" s="93" t="s">
        <v>433</v>
      </c>
      <c r="AB1" s="93" t="s">
        <v>434</v>
      </c>
      <c r="AC1" s="93" t="s">
        <v>435</v>
      </c>
      <c r="AD1" s="93" t="s">
        <v>436</v>
      </c>
      <c r="AE1" s="101" t="s">
        <v>437</v>
      </c>
      <c r="AF1" s="101" t="s">
        <v>438</v>
      </c>
      <c r="AG1" s="93" t="s">
        <v>439</v>
      </c>
      <c r="AH1" s="93" t="s">
        <v>440</v>
      </c>
      <c r="AI1" s="102"/>
      <c r="AJ1" s="93" t="s">
        <v>441</v>
      </c>
      <c r="AK1" s="93" t="s">
        <v>442</v>
      </c>
      <c r="AL1" s="103"/>
      <c r="AM1" s="93" t="s">
        <v>443</v>
      </c>
      <c r="AN1" s="93" t="s">
        <v>444</v>
      </c>
      <c r="AO1" s="93" t="s">
        <v>445</v>
      </c>
      <c r="AP1" s="93" t="s">
        <v>65</v>
      </c>
    </row>
    <row r="2" spans="1:42" s="34" customFormat="1" ht="15" customHeight="1" x14ac:dyDescent="0.2">
      <c r="A2" s="88">
        <v>45650</v>
      </c>
      <c r="B2" s="117">
        <v>6.0429999999999998E-2</v>
      </c>
      <c r="C2" s="118"/>
      <c r="D2" s="119">
        <v>-5.6999999999999998E-4</v>
      </c>
      <c r="E2" s="104">
        <v>9.7599999999999996E-3</v>
      </c>
      <c r="F2" s="104">
        <v>3.0100000000000001E-3</v>
      </c>
      <c r="G2" s="104">
        <v>-1.4499999999999999E-3</v>
      </c>
      <c r="H2" s="104">
        <v>2.2599999999999999E-3</v>
      </c>
      <c r="I2" s="104">
        <v>3.0000000000000001E-5</v>
      </c>
      <c r="J2" s="104">
        <v>4.6000000000000001E-4</v>
      </c>
      <c r="K2" s="104">
        <v>0</v>
      </c>
      <c r="L2" s="104">
        <v>1.7670000000000002E-2</v>
      </c>
      <c r="M2" s="104">
        <v>1.2999999999999999E-4</v>
      </c>
      <c r="N2" s="104">
        <v>4.8000000000000001E-4</v>
      </c>
      <c r="O2" s="104">
        <v>-4.0000000000000003E-5</v>
      </c>
      <c r="P2" s="104">
        <v>-8.0000000000000004E-4</v>
      </c>
      <c r="Q2" s="104">
        <v>1.4400000000000001E-3</v>
      </c>
      <c r="R2" s="104">
        <v>9.2000000000000003E-4</v>
      </c>
      <c r="S2" s="104">
        <v>2.7E-4</v>
      </c>
      <c r="T2" s="104">
        <v>0</v>
      </c>
      <c r="U2" s="105">
        <f t="shared" ref="U2:U7" si="0">SUM(B2:S2)</f>
        <v>9.4000000000000014E-2</v>
      </c>
      <c r="V2" s="104">
        <v>-5.1000000000000004E-4</v>
      </c>
      <c r="W2" s="104">
        <v>1.0000000000000001E-5</v>
      </c>
      <c r="X2" s="105">
        <f t="shared" ref="X2:X7" si="1">SUM(V2:W2)</f>
        <v>-5.0000000000000001E-4</v>
      </c>
      <c r="Y2" s="117">
        <v>3.0890000000000001E-2</v>
      </c>
      <c r="Z2" s="119">
        <v>2.5000000000000001E-3</v>
      </c>
      <c r="AA2" s="105">
        <f t="shared" ref="AA2:AA7" si="2">SUM(Y2:Z2)</f>
        <v>3.3390000000000003E-2</v>
      </c>
      <c r="AB2" s="105">
        <v>5.0000000000000001E-4</v>
      </c>
      <c r="AC2" s="105">
        <v>6.8100000000000001E-3</v>
      </c>
      <c r="AD2" s="105">
        <v>3.8000000000000002E-4</v>
      </c>
      <c r="AE2" s="104">
        <v>4.1829999999999999E-2</v>
      </c>
      <c r="AF2" s="104">
        <v>-8.3000000000000001E-4</v>
      </c>
      <c r="AG2" s="105">
        <f t="shared" ref="AG2:AG7" si="3">SUM(AE2:AF2)</f>
        <v>4.1000000000000002E-2</v>
      </c>
      <c r="AH2" s="105">
        <v>0</v>
      </c>
      <c r="AI2" s="106"/>
      <c r="AJ2" s="107">
        <f>U2+X2+AA2+AB2+AC2+AD2+AG2+AH2</f>
        <v>0.17558000000000001</v>
      </c>
      <c r="AK2" s="108">
        <v>7</v>
      </c>
      <c r="AL2" s="109"/>
      <c r="AM2" s="107"/>
      <c r="AN2" s="107"/>
      <c r="AO2" s="107"/>
      <c r="AP2" s="107"/>
    </row>
    <row r="3" spans="1:42" s="34" customFormat="1" ht="15" customHeight="1" x14ac:dyDescent="0.2">
      <c r="A3" s="88">
        <v>45620</v>
      </c>
      <c r="B3" s="120">
        <v>6.0429999999999998E-2</v>
      </c>
      <c r="C3" s="121"/>
      <c r="D3" s="122">
        <v>-5.6999999999999998E-4</v>
      </c>
      <c r="E3" s="90">
        <v>9.7599999999999996E-3</v>
      </c>
      <c r="F3" s="90">
        <v>3.0100000000000001E-3</v>
      </c>
      <c r="G3" s="90">
        <v>-1.4499999999999999E-3</v>
      </c>
      <c r="H3" s="90">
        <v>2.2599999999999999E-3</v>
      </c>
      <c r="I3" s="90">
        <v>3.0000000000000001E-5</v>
      </c>
      <c r="J3" s="90">
        <v>4.6000000000000001E-4</v>
      </c>
      <c r="K3" s="90">
        <v>0</v>
      </c>
      <c r="L3" s="90">
        <v>1.7670000000000002E-2</v>
      </c>
      <c r="M3" s="90">
        <v>1.2999999999999999E-4</v>
      </c>
      <c r="N3" s="90">
        <v>4.8000000000000001E-4</v>
      </c>
      <c r="O3" s="90">
        <v>-4.0000000000000003E-5</v>
      </c>
      <c r="P3" s="90">
        <v>-8.0000000000000004E-4</v>
      </c>
      <c r="Q3" s="90">
        <v>1.4400000000000001E-3</v>
      </c>
      <c r="R3" s="90">
        <v>9.2000000000000003E-4</v>
      </c>
      <c r="S3" s="90">
        <v>2.7E-4</v>
      </c>
      <c r="T3" s="90">
        <v>0</v>
      </c>
      <c r="U3" s="94">
        <f t="shared" si="0"/>
        <v>9.4000000000000014E-2</v>
      </c>
      <c r="V3" s="90">
        <v>-5.1000000000000004E-4</v>
      </c>
      <c r="W3" s="90">
        <v>1.0000000000000001E-5</v>
      </c>
      <c r="X3" s="94">
        <f t="shared" si="1"/>
        <v>-5.0000000000000001E-4</v>
      </c>
      <c r="Y3" s="120">
        <v>3.0890000000000001E-2</v>
      </c>
      <c r="Z3" s="122">
        <v>2.5000000000000001E-3</v>
      </c>
      <c r="AA3" s="94">
        <f t="shared" si="2"/>
        <v>3.3390000000000003E-2</v>
      </c>
      <c r="AB3" s="94">
        <v>5.0000000000000001E-4</v>
      </c>
      <c r="AC3" s="94">
        <v>6.8100000000000001E-3</v>
      </c>
      <c r="AD3" s="94">
        <v>3.8000000000000002E-4</v>
      </c>
      <c r="AE3" s="90">
        <v>4.1829999999999999E-2</v>
      </c>
      <c r="AF3" s="90">
        <v>-8.3000000000000001E-4</v>
      </c>
      <c r="AG3" s="94">
        <f t="shared" si="3"/>
        <v>4.1000000000000002E-2</v>
      </c>
      <c r="AH3" s="94">
        <v>0</v>
      </c>
      <c r="AI3" s="95"/>
      <c r="AJ3" s="96">
        <f t="shared" ref="AJ3:AJ7" si="4">U3+X3+AA3+AB3+AC3+AD3+AG3+AH3</f>
        <v>0.17558000000000001</v>
      </c>
      <c r="AK3" s="97">
        <v>7</v>
      </c>
      <c r="AL3" s="98"/>
      <c r="AM3" s="96">
        <v>0.17693999999999999</v>
      </c>
      <c r="AN3" s="96">
        <v>5.1900000000000002E-3</v>
      </c>
      <c r="AO3" s="96">
        <v>0</v>
      </c>
      <c r="AP3" s="96">
        <f t="shared" ref="AP3:AP7" si="5">SUM(AM3:AO3)</f>
        <v>0.18212999999999999</v>
      </c>
    </row>
    <row r="4" spans="1:42" s="34" customFormat="1" ht="15" customHeight="1" x14ac:dyDescent="0.2">
      <c r="A4" s="88">
        <v>45589</v>
      </c>
      <c r="B4" s="120">
        <v>6.0429999999999998E-2</v>
      </c>
      <c r="C4" s="121"/>
      <c r="D4" s="122">
        <v>-5.6999999999999998E-4</v>
      </c>
      <c r="E4" s="90">
        <v>9.7599999999999996E-3</v>
      </c>
      <c r="F4" s="90">
        <v>3.0100000000000001E-3</v>
      </c>
      <c r="G4" s="90">
        <v>-1.4499999999999999E-3</v>
      </c>
      <c r="H4" s="90">
        <v>2.2599999999999999E-3</v>
      </c>
      <c r="I4" s="90">
        <v>3.0000000000000001E-5</v>
      </c>
      <c r="J4" s="90">
        <v>4.6000000000000001E-4</v>
      </c>
      <c r="K4" s="90">
        <v>0</v>
      </c>
      <c r="L4" s="90">
        <v>1.7670000000000002E-2</v>
      </c>
      <c r="M4" s="90">
        <v>1.2999999999999999E-4</v>
      </c>
      <c r="N4" s="90">
        <v>4.8000000000000001E-4</v>
      </c>
      <c r="O4" s="90">
        <v>-4.0000000000000003E-5</v>
      </c>
      <c r="P4" s="90">
        <v>-8.0000000000000004E-4</v>
      </c>
      <c r="Q4" s="90">
        <v>1.4400000000000001E-3</v>
      </c>
      <c r="R4" s="90">
        <v>9.2000000000000003E-4</v>
      </c>
      <c r="S4" s="90">
        <v>2.7E-4</v>
      </c>
      <c r="T4" s="90">
        <v>0</v>
      </c>
      <c r="U4" s="94">
        <f t="shared" si="0"/>
        <v>9.4000000000000014E-2</v>
      </c>
      <c r="V4" s="90">
        <v>-5.1000000000000004E-4</v>
      </c>
      <c r="W4" s="90">
        <v>1.0000000000000001E-5</v>
      </c>
      <c r="X4" s="94">
        <f t="shared" si="1"/>
        <v>-5.0000000000000001E-4</v>
      </c>
      <c r="Y4" s="120">
        <v>3.0890000000000001E-2</v>
      </c>
      <c r="Z4" s="122">
        <v>2.5000000000000001E-3</v>
      </c>
      <c r="AA4" s="94">
        <f t="shared" si="2"/>
        <v>3.3390000000000003E-2</v>
      </c>
      <c r="AB4" s="94">
        <v>5.0000000000000001E-4</v>
      </c>
      <c r="AC4" s="94">
        <v>6.8100000000000001E-3</v>
      </c>
      <c r="AD4" s="94">
        <v>3.8000000000000002E-4</v>
      </c>
      <c r="AE4" s="90">
        <v>4.1829999999999999E-2</v>
      </c>
      <c r="AF4" s="90">
        <v>-8.3000000000000001E-4</v>
      </c>
      <c r="AG4" s="94">
        <f t="shared" si="3"/>
        <v>4.1000000000000002E-2</v>
      </c>
      <c r="AH4" s="94">
        <v>0</v>
      </c>
      <c r="AI4" s="95"/>
      <c r="AJ4" s="96">
        <f t="shared" si="4"/>
        <v>0.17558000000000001</v>
      </c>
      <c r="AK4" s="97">
        <v>7</v>
      </c>
      <c r="AL4" s="98"/>
      <c r="AM4" s="96">
        <v>0.17693999999999999</v>
      </c>
      <c r="AN4" s="96">
        <v>5.1900000000000002E-3</v>
      </c>
      <c r="AO4" s="96">
        <v>0</v>
      </c>
      <c r="AP4" s="96">
        <f t="shared" si="5"/>
        <v>0.18212999999999999</v>
      </c>
    </row>
    <row r="5" spans="1:42" s="34" customFormat="1" ht="15" customHeight="1" x14ac:dyDescent="0.2">
      <c r="A5" s="88">
        <v>45559</v>
      </c>
      <c r="B5" s="120">
        <v>6.0429999999999998E-2</v>
      </c>
      <c r="C5" s="121"/>
      <c r="D5" s="122">
        <v>-5.6999999999999998E-4</v>
      </c>
      <c r="E5" s="90">
        <v>9.7599999999999996E-3</v>
      </c>
      <c r="F5" s="90">
        <v>3.0100000000000001E-3</v>
      </c>
      <c r="G5" s="90">
        <v>-1.4499999999999999E-3</v>
      </c>
      <c r="H5" s="90">
        <v>2.2599999999999999E-3</v>
      </c>
      <c r="I5" s="90">
        <v>3.0000000000000001E-5</v>
      </c>
      <c r="J5" s="90">
        <v>4.6000000000000001E-4</v>
      </c>
      <c r="K5" s="90">
        <v>0</v>
      </c>
      <c r="L5" s="90">
        <v>1.7670000000000002E-2</v>
      </c>
      <c r="M5" s="90">
        <v>1.2999999999999999E-4</v>
      </c>
      <c r="N5" s="90">
        <v>4.8000000000000001E-4</v>
      </c>
      <c r="O5" s="90">
        <v>-4.0000000000000003E-5</v>
      </c>
      <c r="P5" s="90">
        <v>-8.0000000000000004E-4</v>
      </c>
      <c r="Q5" s="90">
        <v>1.4400000000000001E-3</v>
      </c>
      <c r="R5" s="90">
        <v>9.2000000000000003E-4</v>
      </c>
      <c r="S5" s="90">
        <v>2.7E-4</v>
      </c>
      <c r="T5" s="90">
        <v>0</v>
      </c>
      <c r="U5" s="94">
        <f t="shared" si="0"/>
        <v>9.4000000000000014E-2</v>
      </c>
      <c r="V5" s="90">
        <v>-5.1000000000000004E-4</v>
      </c>
      <c r="W5" s="90">
        <v>1.0000000000000001E-5</v>
      </c>
      <c r="X5" s="94">
        <f t="shared" si="1"/>
        <v>-5.0000000000000001E-4</v>
      </c>
      <c r="Y5" s="120">
        <v>3.0890000000000001E-2</v>
      </c>
      <c r="Z5" s="122">
        <v>2.5000000000000001E-3</v>
      </c>
      <c r="AA5" s="94">
        <f t="shared" si="2"/>
        <v>3.3390000000000003E-2</v>
      </c>
      <c r="AB5" s="94">
        <v>5.0000000000000001E-4</v>
      </c>
      <c r="AC5" s="94">
        <v>6.8100000000000001E-3</v>
      </c>
      <c r="AD5" s="94">
        <v>3.8000000000000002E-4</v>
      </c>
      <c r="AE5" s="90">
        <v>4.1829999999999999E-2</v>
      </c>
      <c r="AF5" s="90">
        <v>-8.3000000000000001E-4</v>
      </c>
      <c r="AG5" s="94">
        <f t="shared" si="3"/>
        <v>4.1000000000000002E-2</v>
      </c>
      <c r="AH5" s="94">
        <v>0</v>
      </c>
      <c r="AI5" s="95"/>
      <c r="AJ5" s="96">
        <f t="shared" si="4"/>
        <v>0.17558000000000001</v>
      </c>
      <c r="AK5" s="97">
        <v>7</v>
      </c>
      <c r="AL5" s="98"/>
      <c r="AM5" s="96">
        <v>0.17693999999999999</v>
      </c>
      <c r="AN5" s="96">
        <v>5.1900000000000002E-3</v>
      </c>
      <c r="AO5" s="96">
        <v>0</v>
      </c>
      <c r="AP5" s="96">
        <f t="shared" si="5"/>
        <v>0.18212999999999999</v>
      </c>
    </row>
    <row r="6" spans="1:42" s="34" customFormat="1" ht="15" customHeight="1" x14ac:dyDescent="0.2">
      <c r="A6" s="88">
        <v>45528</v>
      </c>
      <c r="B6" s="120">
        <v>6.0429999999999998E-2</v>
      </c>
      <c r="C6" s="121"/>
      <c r="D6" s="122">
        <v>-5.6999999999999998E-4</v>
      </c>
      <c r="E6" s="90">
        <v>9.7599999999999996E-3</v>
      </c>
      <c r="F6" s="90">
        <v>3.0100000000000001E-3</v>
      </c>
      <c r="G6" s="90">
        <v>-1.4499999999999999E-3</v>
      </c>
      <c r="H6" s="90">
        <v>2.2599999999999999E-3</v>
      </c>
      <c r="I6" s="90">
        <v>3.0000000000000001E-5</v>
      </c>
      <c r="J6" s="90">
        <v>4.6000000000000001E-4</v>
      </c>
      <c r="K6" s="90">
        <v>0</v>
      </c>
      <c r="L6" s="90">
        <v>1.7670000000000002E-2</v>
      </c>
      <c r="M6" s="90">
        <v>1.2999999999999999E-4</v>
      </c>
      <c r="N6" s="90">
        <v>4.8000000000000001E-4</v>
      </c>
      <c r="O6" s="90">
        <v>-4.0000000000000003E-5</v>
      </c>
      <c r="P6" s="90">
        <v>-8.0000000000000004E-4</v>
      </c>
      <c r="Q6" s="90">
        <v>1.4400000000000001E-3</v>
      </c>
      <c r="R6" s="90">
        <v>9.2000000000000003E-4</v>
      </c>
      <c r="S6" s="90">
        <v>2.7E-4</v>
      </c>
      <c r="T6" s="90">
        <v>0</v>
      </c>
      <c r="U6" s="94">
        <f t="shared" si="0"/>
        <v>9.4000000000000014E-2</v>
      </c>
      <c r="V6" s="90">
        <v>-5.1000000000000004E-4</v>
      </c>
      <c r="W6" s="90">
        <v>1.0000000000000001E-5</v>
      </c>
      <c r="X6" s="94">
        <f t="shared" si="1"/>
        <v>-5.0000000000000001E-4</v>
      </c>
      <c r="Y6" s="120">
        <v>3.0890000000000001E-2</v>
      </c>
      <c r="Z6" s="122">
        <v>2.5000000000000001E-3</v>
      </c>
      <c r="AA6" s="94">
        <f t="shared" si="2"/>
        <v>3.3390000000000003E-2</v>
      </c>
      <c r="AB6" s="94">
        <v>5.0000000000000001E-4</v>
      </c>
      <c r="AC6" s="94">
        <v>6.8100000000000001E-3</v>
      </c>
      <c r="AD6" s="94">
        <v>3.8000000000000002E-4</v>
      </c>
      <c r="AE6" s="90">
        <v>4.1829999999999999E-2</v>
      </c>
      <c r="AF6" s="90">
        <v>-8.3000000000000001E-4</v>
      </c>
      <c r="AG6" s="94">
        <f t="shared" si="3"/>
        <v>4.1000000000000002E-2</v>
      </c>
      <c r="AH6" s="94">
        <v>0</v>
      </c>
      <c r="AI6" s="95"/>
      <c r="AJ6" s="96">
        <f t="shared" si="4"/>
        <v>0.17558000000000001</v>
      </c>
      <c r="AK6" s="97">
        <v>7</v>
      </c>
      <c r="AL6" s="98"/>
      <c r="AM6" s="96">
        <v>0.17693999999999999</v>
      </c>
      <c r="AN6" s="96">
        <v>5.1900000000000002E-3</v>
      </c>
      <c r="AO6" s="96">
        <v>0</v>
      </c>
      <c r="AP6" s="96">
        <f t="shared" si="5"/>
        <v>0.18212999999999999</v>
      </c>
    </row>
    <row r="7" spans="1:42" s="34" customFormat="1" ht="15" customHeight="1" x14ac:dyDescent="0.2">
      <c r="A7" s="88">
        <v>45497</v>
      </c>
      <c r="B7" s="120">
        <v>6.0429999999999998E-2</v>
      </c>
      <c r="C7" s="121"/>
      <c r="D7" s="122">
        <v>-5.6999999999999998E-4</v>
      </c>
      <c r="E7" s="90">
        <v>9.7599999999999996E-3</v>
      </c>
      <c r="F7" s="90">
        <v>3.0100000000000001E-3</v>
      </c>
      <c r="G7" s="90">
        <v>-1.4499999999999999E-3</v>
      </c>
      <c r="H7" s="90">
        <v>2.2599999999999999E-3</v>
      </c>
      <c r="I7" s="90">
        <v>3.0000000000000001E-5</v>
      </c>
      <c r="J7" s="90">
        <v>4.6000000000000001E-4</v>
      </c>
      <c r="K7" s="90">
        <v>0</v>
      </c>
      <c r="L7" s="90">
        <v>1.7670000000000002E-2</v>
      </c>
      <c r="M7" s="90">
        <v>1.2999999999999999E-4</v>
      </c>
      <c r="N7" s="90">
        <v>4.8000000000000001E-4</v>
      </c>
      <c r="O7" s="90">
        <v>-4.0000000000000003E-5</v>
      </c>
      <c r="P7" s="90">
        <v>-8.0000000000000004E-4</v>
      </c>
      <c r="Q7" s="90">
        <v>1.4400000000000001E-3</v>
      </c>
      <c r="R7" s="90">
        <v>9.2000000000000003E-4</v>
      </c>
      <c r="S7" s="90">
        <v>2.7E-4</v>
      </c>
      <c r="T7" s="90">
        <v>0</v>
      </c>
      <c r="U7" s="94">
        <f t="shared" si="0"/>
        <v>9.4000000000000014E-2</v>
      </c>
      <c r="V7" s="90">
        <v>-5.1000000000000004E-4</v>
      </c>
      <c r="W7" s="90">
        <v>1.0000000000000001E-5</v>
      </c>
      <c r="X7" s="94">
        <f t="shared" si="1"/>
        <v>-5.0000000000000001E-4</v>
      </c>
      <c r="Y7" s="120">
        <v>3.0890000000000001E-2</v>
      </c>
      <c r="Z7" s="122">
        <v>2.5000000000000001E-3</v>
      </c>
      <c r="AA7" s="94">
        <f t="shared" si="2"/>
        <v>3.3390000000000003E-2</v>
      </c>
      <c r="AB7" s="94">
        <v>5.0000000000000001E-4</v>
      </c>
      <c r="AC7" s="94">
        <v>6.8100000000000001E-3</v>
      </c>
      <c r="AD7" s="94">
        <v>3.8000000000000002E-4</v>
      </c>
      <c r="AE7" s="90">
        <v>4.1829999999999999E-2</v>
      </c>
      <c r="AF7" s="90">
        <v>-8.3000000000000001E-4</v>
      </c>
      <c r="AG7" s="94">
        <f t="shared" si="3"/>
        <v>4.1000000000000002E-2</v>
      </c>
      <c r="AH7" s="94">
        <v>0</v>
      </c>
      <c r="AI7" s="95"/>
      <c r="AJ7" s="96">
        <f t="shared" si="4"/>
        <v>0.17558000000000001</v>
      </c>
      <c r="AK7" s="97">
        <v>7</v>
      </c>
      <c r="AL7" s="98"/>
      <c r="AM7" s="96">
        <v>0.17693999999999999</v>
      </c>
      <c r="AN7" s="96">
        <v>5.1900000000000002E-3</v>
      </c>
      <c r="AO7" s="96">
        <v>0</v>
      </c>
      <c r="AP7" s="96">
        <f t="shared" si="5"/>
        <v>0.18212999999999999</v>
      </c>
    </row>
    <row r="8" spans="1:42" s="34" customFormat="1" ht="15" customHeight="1" x14ac:dyDescent="0.2">
      <c r="A8" s="88">
        <v>45444</v>
      </c>
      <c r="B8" s="120">
        <v>6.0429999999999998E-2</v>
      </c>
      <c r="C8" s="121"/>
      <c r="D8" s="122">
        <v>-5.6999999999999998E-4</v>
      </c>
      <c r="E8" s="90">
        <v>9.7599999999999996E-3</v>
      </c>
      <c r="F8" s="90">
        <v>3.0100000000000001E-3</v>
      </c>
      <c r="G8" s="90">
        <v>-1.4499999999999999E-3</v>
      </c>
      <c r="H8" s="90">
        <v>2.2599999999999999E-3</v>
      </c>
      <c r="I8" s="90">
        <v>3.0000000000000001E-5</v>
      </c>
      <c r="J8" s="90">
        <v>4.6000000000000001E-4</v>
      </c>
      <c r="K8" s="90">
        <v>0</v>
      </c>
      <c r="L8" s="90">
        <v>1.7670000000000002E-2</v>
      </c>
      <c r="M8" s="90">
        <v>1.2999999999999999E-4</v>
      </c>
      <c r="N8" s="90">
        <v>4.8000000000000001E-4</v>
      </c>
      <c r="O8" s="90">
        <v>-4.0000000000000003E-5</v>
      </c>
      <c r="P8" s="90">
        <v>-8.0000000000000004E-4</v>
      </c>
      <c r="Q8" s="90">
        <v>1.4400000000000001E-3</v>
      </c>
      <c r="R8" s="90">
        <v>9.2000000000000003E-4</v>
      </c>
      <c r="S8" s="90">
        <v>2.7E-4</v>
      </c>
      <c r="T8" s="90">
        <v>0</v>
      </c>
      <c r="U8" s="94">
        <f>SUM(B8:S8)</f>
        <v>9.4000000000000014E-2</v>
      </c>
      <c r="V8" s="90">
        <v>-5.1000000000000004E-4</v>
      </c>
      <c r="W8" s="90">
        <v>1.0000000000000001E-5</v>
      </c>
      <c r="X8" s="94">
        <f t="shared" ref="X8" si="6">SUM(V8:W8)</f>
        <v>-5.0000000000000001E-4</v>
      </c>
      <c r="Y8" s="120">
        <v>3.0890000000000001E-2</v>
      </c>
      <c r="Z8" s="122">
        <v>2.5000000000000001E-3</v>
      </c>
      <c r="AA8" s="94">
        <f t="shared" ref="AA8" si="7">SUM(Y8:Z8)</f>
        <v>3.3390000000000003E-2</v>
      </c>
      <c r="AB8" s="94">
        <v>5.0000000000000001E-4</v>
      </c>
      <c r="AC8" s="94">
        <v>6.8100000000000001E-3</v>
      </c>
      <c r="AD8" s="94">
        <v>1.8000000000000001E-4</v>
      </c>
      <c r="AE8" s="90">
        <v>4.1829999999999999E-2</v>
      </c>
      <c r="AF8" s="90">
        <v>-8.3000000000000001E-4</v>
      </c>
      <c r="AG8" s="94">
        <f t="shared" ref="AG8:AG13" si="8">SUM(AE8:AF8)</f>
        <v>4.1000000000000002E-2</v>
      </c>
      <c r="AH8" s="94">
        <v>0</v>
      </c>
      <c r="AI8" s="95"/>
      <c r="AJ8" s="96">
        <f>U8+X8+AA8+AB8+AC8+AD8+AG8+AH8</f>
        <v>0.17538000000000004</v>
      </c>
      <c r="AK8" s="97">
        <v>7</v>
      </c>
      <c r="AL8" s="98"/>
      <c r="AM8" s="96">
        <v>0.17693999999999999</v>
      </c>
      <c r="AN8" s="96">
        <v>5.1900000000000002E-3</v>
      </c>
      <c r="AO8" s="96">
        <v>0</v>
      </c>
      <c r="AP8" s="96">
        <f t="shared" ref="AP8:AP27" si="9">SUM(AM8:AO8)</f>
        <v>0.18212999999999999</v>
      </c>
    </row>
    <row r="9" spans="1:42" s="34" customFormat="1" ht="15" customHeight="1" x14ac:dyDescent="0.2">
      <c r="A9" s="88">
        <v>45413</v>
      </c>
      <c r="B9" s="120">
        <v>6.0429999999999998E-2</v>
      </c>
      <c r="C9" s="121"/>
      <c r="D9" s="122">
        <v>-5.6999999999999998E-4</v>
      </c>
      <c r="E9" s="90">
        <v>9.7599999999999996E-3</v>
      </c>
      <c r="F9" s="90">
        <v>3.0100000000000001E-3</v>
      </c>
      <c r="G9" s="90">
        <v>-1.4499999999999999E-3</v>
      </c>
      <c r="H9" s="90">
        <v>2.2599999999999999E-3</v>
      </c>
      <c r="I9" s="90">
        <v>3.0000000000000001E-5</v>
      </c>
      <c r="J9" s="90">
        <v>4.6000000000000001E-4</v>
      </c>
      <c r="K9" s="90">
        <v>0</v>
      </c>
      <c r="L9" s="90">
        <v>1.7670000000000002E-2</v>
      </c>
      <c r="M9" s="90">
        <v>1.2999999999999999E-4</v>
      </c>
      <c r="N9" s="90">
        <v>4.8000000000000001E-4</v>
      </c>
      <c r="O9" s="90">
        <v>-4.0000000000000003E-5</v>
      </c>
      <c r="P9" s="90">
        <v>-8.0000000000000004E-4</v>
      </c>
      <c r="Q9" s="90">
        <v>1.4400000000000001E-3</v>
      </c>
      <c r="R9" s="90">
        <v>9.2000000000000003E-4</v>
      </c>
      <c r="S9" s="90">
        <v>2.7E-4</v>
      </c>
      <c r="T9" s="90">
        <v>0</v>
      </c>
      <c r="U9" s="94">
        <f>SUM(B9:S9)</f>
        <v>9.4000000000000014E-2</v>
      </c>
      <c r="V9" s="90">
        <v>-5.1000000000000004E-4</v>
      </c>
      <c r="W9" s="90">
        <v>1.0000000000000001E-5</v>
      </c>
      <c r="X9" s="94">
        <f t="shared" ref="X9" si="10">SUM(V9:W9)</f>
        <v>-5.0000000000000001E-4</v>
      </c>
      <c r="Y9" s="120">
        <v>3.0890000000000001E-2</v>
      </c>
      <c r="Z9" s="122">
        <v>2.5000000000000001E-3</v>
      </c>
      <c r="AA9" s="94">
        <f t="shared" ref="AA9" si="11">SUM(Y9:Z9)</f>
        <v>3.3390000000000003E-2</v>
      </c>
      <c r="AB9" s="94">
        <v>5.0000000000000001E-4</v>
      </c>
      <c r="AC9" s="94">
        <v>6.8100000000000001E-3</v>
      </c>
      <c r="AD9" s="94">
        <v>1.8000000000000001E-4</v>
      </c>
      <c r="AE9" s="90">
        <v>4.1829999999999999E-2</v>
      </c>
      <c r="AF9" s="90">
        <v>-8.3000000000000001E-4</v>
      </c>
      <c r="AG9" s="94">
        <f t="shared" si="8"/>
        <v>4.1000000000000002E-2</v>
      </c>
      <c r="AH9" s="94">
        <v>0</v>
      </c>
      <c r="AI9" s="95"/>
      <c r="AJ9" s="96">
        <f>U9+X9+AA9+AB9+AC9+AD9+AG9+AH9</f>
        <v>0.17538000000000004</v>
      </c>
      <c r="AK9" s="97">
        <v>7</v>
      </c>
      <c r="AL9" s="98"/>
      <c r="AM9" s="96">
        <v>0.17693999999999999</v>
      </c>
      <c r="AN9" s="96">
        <v>5.1900000000000002E-3</v>
      </c>
      <c r="AO9" s="96">
        <v>0</v>
      </c>
      <c r="AP9" s="96">
        <f t="shared" si="9"/>
        <v>0.18212999999999999</v>
      </c>
    </row>
    <row r="10" spans="1:42" s="34" customFormat="1" ht="15" customHeight="1" x14ac:dyDescent="0.2">
      <c r="A10" s="88">
        <v>45383</v>
      </c>
      <c r="B10" s="120">
        <v>6.0429999999999998E-2</v>
      </c>
      <c r="C10" s="121">
        <v>0</v>
      </c>
      <c r="D10" s="122">
        <v>-5.6999999999999998E-4</v>
      </c>
      <c r="E10" s="90">
        <v>9.7599999999999996E-3</v>
      </c>
      <c r="F10" s="90">
        <v>3.0100000000000001E-3</v>
      </c>
      <c r="G10" s="90">
        <v>-1.4499999999999999E-3</v>
      </c>
      <c r="H10" s="90">
        <v>2.2599999999999999E-3</v>
      </c>
      <c r="I10" s="90">
        <v>3.0000000000000001E-5</v>
      </c>
      <c r="J10" s="90">
        <v>4.6000000000000001E-4</v>
      </c>
      <c r="K10" s="90">
        <v>0</v>
      </c>
      <c r="L10" s="90">
        <v>1.7670000000000002E-2</v>
      </c>
      <c r="M10" s="90">
        <v>1.2999999999999999E-4</v>
      </c>
      <c r="N10" s="90">
        <v>4.8000000000000001E-4</v>
      </c>
      <c r="O10" s="90">
        <v>-4.0000000000000003E-5</v>
      </c>
      <c r="P10" s="90">
        <v>-8.0000000000000004E-4</v>
      </c>
      <c r="Q10" s="90">
        <v>1.0300000000000001E-3</v>
      </c>
      <c r="R10" s="90">
        <v>9.2000000000000003E-4</v>
      </c>
      <c r="S10" s="90"/>
      <c r="T10" s="90">
        <v>0</v>
      </c>
      <c r="U10" s="94">
        <f>SUM(B10:R10)</f>
        <v>9.3320000000000014E-2</v>
      </c>
      <c r="V10" s="90">
        <v>-5.1000000000000004E-4</v>
      </c>
      <c r="W10" s="90">
        <v>1.0000000000000001E-5</v>
      </c>
      <c r="X10" s="94">
        <f t="shared" ref="X10" si="12">SUM(V10:W10)</f>
        <v>-5.0000000000000001E-4</v>
      </c>
      <c r="Y10" s="120">
        <v>2.3949999999999999E-2</v>
      </c>
      <c r="Z10" s="122">
        <v>2.5000000000000001E-3</v>
      </c>
      <c r="AA10" s="94">
        <f t="shared" ref="AA10" si="13">SUM(Y10:Z10)</f>
        <v>2.6449999999999998E-2</v>
      </c>
      <c r="AB10" s="94">
        <v>5.0000000000000001E-4</v>
      </c>
      <c r="AC10" s="94">
        <v>6.8100000000000001E-3</v>
      </c>
      <c r="AD10" s="94">
        <v>1.8000000000000001E-4</v>
      </c>
      <c r="AE10" s="90">
        <v>4.1829999999999999E-2</v>
      </c>
      <c r="AF10" s="90">
        <v>-8.3000000000000001E-4</v>
      </c>
      <c r="AG10" s="94">
        <f t="shared" si="8"/>
        <v>4.1000000000000002E-2</v>
      </c>
      <c r="AH10" s="94">
        <v>0</v>
      </c>
      <c r="AI10" s="95"/>
      <c r="AJ10" s="96">
        <f>U10+X10+AA10+AB10+AC10+AD10+AG10+AH10</f>
        <v>0.16776000000000005</v>
      </c>
      <c r="AK10" s="97">
        <v>7</v>
      </c>
      <c r="AL10" s="98"/>
      <c r="AM10" s="96">
        <v>0.17693999999999999</v>
      </c>
      <c r="AN10" s="96">
        <v>5.1900000000000002E-3</v>
      </c>
      <c r="AO10" s="96">
        <v>0</v>
      </c>
      <c r="AP10" s="96">
        <f t="shared" si="9"/>
        <v>0.18212999999999999</v>
      </c>
    </row>
    <row r="11" spans="1:42" s="34" customFormat="1" ht="15" customHeight="1" x14ac:dyDescent="0.2">
      <c r="A11" s="88">
        <v>45352</v>
      </c>
      <c r="B11" s="120">
        <v>6.0429999999999998E-2</v>
      </c>
      <c r="C11" s="121">
        <v>0</v>
      </c>
      <c r="D11" s="122">
        <v>-5.6999999999999998E-4</v>
      </c>
      <c r="E11" s="90">
        <v>9.7599999999999996E-3</v>
      </c>
      <c r="F11" s="90">
        <v>3.0100000000000001E-3</v>
      </c>
      <c r="G11" s="90">
        <v>-1.4499999999999999E-3</v>
      </c>
      <c r="H11" s="90">
        <v>2.2599999999999999E-3</v>
      </c>
      <c r="I11" s="90">
        <v>3.0000000000000001E-5</v>
      </c>
      <c r="J11" s="90">
        <v>4.6000000000000001E-4</v>
      </c>
      <c r="K11" s="90">
        <v>0</v>
      </c>
      <c r="L11" s="90">
        <v>1.7670000000000002E-2</v>
      </c>
      <c r="M11" s="90">
        <v>1.2999999999999999E-4</v>
      </c>
      <c r="N11" s="90">
        <v>4.8000000000000001E-4</v>
      </c>
      <c r="O11" s="90">
        <v>-4.0000000000000003E-5</v>
      </c>
      <c r="P11" s="90">
        <v>-8.0000000000000004E-4</v>
      </c>
      <c r="Q11" s="90">
        <v>1.0300000000000001E-3</v>
      </c>
      <c r="R11" s="90">
        <v>9.2000000000000003E-4</v>
      </c>
      <c r="S11" s="90"/>
      <c r="T11" s="90">
        <v>0</v>
      </c>
      <c r="U11" s="94">
        <f>SUM(B11:R11)</f>
        <v>9.3320000000000014E-2</v>
      </c>
      <c r="V11" s="90">
        <v>-5.1000000000000004E-4</v>
      </c>
      <c r="W11" s="90">
        <v>1.0000000000000001E-5</v>
      </c>
      <c r="X11" s="94">
        <f t="shared" ref="X11:X12" si="14">SUM(V11:W11)</f>
        <v>-5.0000000000000001E-4</v>
      </c>
      <c r="Y11" s="120">
        <v>2.3949999999999999E-2</v>
      </c>
      <c r="Z11" s="122">
        <v>2.5000000000000001E-3</v>
      </c>
      <c r="AA11" s="94">
        <f t="shared" ref="AA11:AA12" si="15">SUM(Y11:Z11)</f>
        <v>2.6449999999999998E-2</v>
      </c>
      <c r="AB11" s="94">
        <v>5.0000000000000001E-4</v>
      </c>
      <c r="AC11" s="94">
        <v>6.8100000000000001E-3</v>
      </c>
      <c r="AD11" s="94">
        <v>1.8000000000000001E-4</v>
      </c>
      <c r="AE11" s="90">
        <v>4.1829999999999999E-2</v>
      </c>
      <c r="AF11" s="90">
        <v>-8.3000000000000001E-4</v>
      </c>
      <c r="AG11" s="94">
        <f t="shared" si="8"/>
        <v>4.1000000000000002E-2</v>
      </c>
      <c r="AH11" s="94">
        <v>0</v>
      </c>
      <c r="AI11" s="95"/>
      <c r="AJ11" s="96">
        <f>U11+X11+AA11+AB11+AC11+AD11+AG11+AH11</f>
        <v>0.16776000000000005</v>
      </c>
      <c r="AK11" s="97">
        <v>7</v>
      </c>
      <c r="AL11" s="98"/>
      <c r="AM11" s="96">
        <v>0.17693999999999999</v>
      </c>
      <c r="AN11" s="96">
        <v>5.1900000000000002E-3</v>
      </c>
      <c r="AO11" s="96">
        <v>0</v>
      </c>
      <c r="AP11" s="96">
        <f t="shared" si="9"/>
        <v>0.18212999999999999</v>
      </c>
    </row>
    <row r="12" spans="1:42" s="34" customFormat="1" ht="15" customHeight="1" x14ac:dyDescent="0.2">
      <c r="A12" s="88">
        <v>45323</v>
      </c>
      <c r="B12" s="120">
        <v>6.0429999999999998E-2</v>
      </c>
      <c r="C12" s="121">
        <v>0</v>
      </c>
      <c r="D12" s="122">
        <v>-8.3000000000000001E-4</v>
      </c>
      <c r="E12" s="90">
        <v>1.214E-2</v>
      </c>
      <c r="F12" s="90">
        <v>3.0100000000000001E-3</v>
      </c>
      <c r="G12" s="90">
        <v>-8.7000000000000001E-4</v>
      </c>
      <c r="H12" s="90">
        <v>7.1000000000000002E-4</v>
      </c>
      <c r="I12" s="90">
        <v>1.0000000000000001E-5</v>
      </c>
      <c r="J12" s="90">
        <v>4.8999999999999998E-4</v>
      </c>
      <c r="K12" s="90">
        <v>0</v>
      </c>
      <c r="L12" s="90">
        <v>9.3200000000000002E-3</v>
      </c>
      <c r="M12" s="90">
        <v>-2.0100000000000001E-3</v>
      </c>
      <c r="N12" s="90">
        <v>4.8999999999999998E-4</v>
      </c>
      <c r="O12" s="90">
        <v>-2.0000000000000002E-5</v>
      </c>
      <c r="P12" s="90">
        <v>-6.0999999999999997E-4</v>
      </c>
      <c r="Q12" s="90">
        <v>1.0300000000000001E-3</v>
      </c>
      <c r="R12" s="90">
        <v>9.2000000000000003E-4</v>
      </c>
      <c r="S12" s="90"/>
      <c r="T12" s="90">
        <v>0</v>
      </c>
      <c r="U12" s="94">
        <f>SUM(B12:R12)</f>
        <v>8.4210000000000007E-2</v>
      </c>
      <c r="V12" s="90">
        <v>-6.9999999999999999E-4</v>
      </c>
      <c r="W12" s="90">
        <v>3.0000000000000001E-5</v>
      </c>
      <c r="X12" s="94">
        <f t="shared" si="14"/>
        <v>-6.7000000000000002E-4</v>
      </c>
      <c r="Y12" s="120">
        <v>2.3949999999999999E-2</v>
      </c>
      <c r="Z12" s="122">
        <v>2.5000000000000001E-3</v>
      </c>
      <c r="AA12" s="94">
        <f t="shared" si="15"/>
        <v>2.6449999999999998E-2</v>
      </c>
      <c r="AB12" s="94">
        <v>5.0000000000000001E-4</v>
      </c>
      <c r="AC12" s="94">
        <v>6.8100000000000001E-3</v>
      </c>
      <c r="AD12" s="94">
        <v>1.8000000000000001E-4</v>
      </c>
      <c r="AE12" s="90">
        <v>4.0930000000000001E-2</v>
      </c>
      <c r="AF12" s="90">
        <v>-4.2999999999999999E-4</v>
      </c>
      <c r="AG12" s="94">
        <f t="shared" si="8"/>
        <v>4.0500000000000001E-2</v>
      </c>
      <c r="AH12" s="94">
        <v>0</v>
      </c>
      <c r="AI12" s="95"/>
      <c r="AJ12" s="96">
        <f t="shared" ref="AJ12" si="16">U12+X12+AA12+AB12+AC12+AD12+AG12+AH12</f>
        <v>0.15798000000000001</v>
      </c>
      <c r="AK12" s="97">
        <v>7</v>
      </c>
      <c r="AL12" s="98"/>
      <c r="AM12" s="96">
        <v>0.17693999999999999</v>
      </c>
      <c r="AN12" s="96">
        <v>5.1900000000000002E-3</v>
      </c>
      <c r="AO12" s="96">
        <v>0</v>
      </c>
      <c r="AP12" s="96">
        <f t="shared" si="9"/>
        <v>0.18212999999999999</v>
      </c>
    </row>
    <row r="13" spans="1:42" s="34" customFormat="1" ht="15" customHeight="1" x14ac:dyDescent="0.2">
      <c r="A13" s="88">
        <v>45292</v>
      </c>
      <c r="B13" s="120">
        <v>6.0429999999999998E-2</v>
      </c>
      <c r="C13" s="121">
        <v>0</v>
      </c>
      <c r="D13" s="122">
        <v>-8.3000000000000001E-4</v>
      </c>
      <c r="E13" s="90">
        <v>1.214E-2</v>
      </c>
      <c r="F13" s="90">
        <v>3.0100000000000001E-3</v>
      </c>
      <c r="G13" s="90">
        <v>-8.7000000000000001E-4</v>
      </c>
      <c r="H13" s="90">
        <v>7.1000000000000002E-4</v>
      </c>
      <c r="I13" s="90">
        <v>1.0000000000000001E-5</v>
      </c>
      <c r="J13" s="90">
        <v>4.8999999999999998E-4</v>
      </c>
      <c r="K13" s="90">
        <v>0</v>
      </c>
      <c r="L13" s="90">
        <v>9.3200000000000002E-3</v>
      </c>
      <c r="M13" s="90">
        <v>-2.0100000000000001E-3</v>
      </c>
      <c r="N13" s="90">
        <v>4.8999999999999998E-4</v>
      </c>
      <c r="O13" s="90">
        <v>-2.0000000000000002E-5</v>
      </c>
      <c r="P13" s="90">
        <v>-6.0999999999999997E-4</v>
      </c>
      <c r="Q13" s="90">
        <v>1.0300000000000001E-3</v>
      </c>
      <c r="R13" s="90">
        <v>9.2000000000000003E-4</v>
      </c>
      <c r="S13" s="90"/>
      <c r="T13" s="90">
        <v>0</v>
      </c>
      <c r="U13" s="94">
        <f t="shared" ref="U13:U73" si="17">SUM(B13:R13)</f>
        <v>8.4210000000000007E-2</v>
      </c>
      <c r="V13" s="90">
        <v>-6.9999999999999999E-4</v>
      </c>
      <c r="W13" s="90">
        <v>3.0000000000000001E-5</v>
      </c>
      <c r="X13" s="94">
        <f t="shared" ref="X13:X27" si="18">SUM(V13:W13)</f>
        <v>-6.7000000000000002E-4</v>
      </c>
      <c r="Y13" s="120">
        <v>2.3949999999999999E-2</v>
      </c>
      <c r="Z13" s="122">
        <v>2.5000000000000001E-3</v>
      </c>
      <c r="AA13" s="94">
        <f t="shared" ref="AA13:AA27" si="19">SUM(Y13:Z13)</f>
        <v>2.6449999999999998E-2</v>
      </c>
      <c r="AB13" s="94">
        <v>5.0000000000000001E-4</v>
      </c>
      <c r="AC13" s="94">
        <v>6.8100000000000001E-3</v>
      </c>
      <c r="AD13" s="94">
        <v>1.8000000000000001E-4</v>
      </c>
      <c r="AE13" s="90">
        <v>4.0930000000000001E-2</v>
      </c>
      <c r="AF13" s="90">
        <v>-4.2999999999999999E-4</v>
      </c>
      <c r="AG13" s="94">
        <f t="shared" si="8"/>
        <v>4.0500000000000001E-2</v>
      </c>
      <c r="AH13" s="94">
        <v>0</v>
      </c>
      <c r="AI13" s="95"/>
      <c r="AJ13" s="96">
        <f t="shared" ref="AJ13:AJ27" si="20">U13+X13+AA13+AB13+AC13+AD13+AG13+AH13</f>
        <v>0.15798000000000001</v>
      </c>
      <c r="AK13" s="97">
        <v>7</v>
      </c>
      <c r="AL13" s="98"/>
      <c r="AM13" s="96">
        <v>0.17693999999999999</v>
      </c>
      <c r="AN13" s="96">
        <v>5.1900000000000002E-3</v>
      </c>
      <c r="AO13" s="96">
        <v>0</v>
      </c>
      <c r="AP13" s="96">
        <f t="shared" si="9"/>
        <v>0.18212999999999999</v>
      </c>
    </row>
    <row r="14" spans="1:42" s="35" customFormat="1" ht="15" customHeight="1" x14ac:dyDescent="0.2">
      <c r="A14" s="88">
        <v>45261</v>
      </c>
      <c r="B14" s="120">
        <v>6.0429999999999998E-2</v>
      </c>
      <c r="C14" s="121">
        <v>0</v>
      </c>
      <c r="D14" s="122">
        <v>-8.3000000000000001E-4</v>
      </c>
      <c r="E14" s="90">
        <v>1.214E-2</v>
      </c>
      <c r="F14" s="90">
        <v>3.0100000000000001E-3</v>
      </c>
      <c r="G14" s="90">
        <v>-8.7000000000000001E-4</v>
      </c>
      <c r="H14" s="90">
        <v>7.1000000000000002E-4</v>
      </c>
      <c r="I14" s="90">
        <v>1.0000000000000001E-5</v>
      </c>
      <c r="J14" s="90">
        <v>4.8999999999999998E-4</v>
      </c>
      <c r="K14" s="90">
        <v>0</v>
      </c>
      <c r="L14" s="90">
        <v>9.3200000000000002E-3</v>
      </c>
      <c r="M14" s="90">
        <v>-2.0100000000000001E-3</v>
      </c>
      <c r="N14" s="90">
        <v>4.8999999999999998E-4</v>
      </c>
      <c r="O14" s="90">
        <v>-2.0000000000000002E-5</v>
      </c>
      <c r="P14" s="90">
        <v>-6.0999999999999997E-4</v>
      </c>
      <c r="Q14" s="90">
        <v>1.0300000000000001E-3</v>
      </c>
      <c r="R14" s="90">
        <v>9.2000000000000003E-4</v>
      </c>
      <c r="S14" s="90"/>
      <c r="T14" s="90">
        <v>0</v>
      </c>
      <c r="U14" s="94">
        <f t="shared" si="17"/>
        <v>8.4210000000000007E-2</v>
      </c>
      <c r="V14" s="90">
        <v>-6.9999999999999999E-4</v>
      </c>
      <c r="W14" s="90">
        <v>3.0000000000000001E-5</v>
      </c>
      <c r="X14" s="94">
        <f t="shared" si="18"/>
        <v>-6.7000000000000002E-4</v>
      </c>
      <c r="Y14" s="120">
        <v>2.3949999999999999E-2</v>
      </c>
      <c r="Z14" s="122">
        <v>2.5000000000000001E-3</v>
      </c>
      <c r="AA14" s="94">
        <f t="shared" si="19"/>
        <v>2.6449999999999998E-2</v>
      </c>
      <c r="AB14" s="94">
        <v>5.0000000000000001E-4</v>
      </c>
      <c r="AC14" s="94">
        <v>1.0200000000000001E-2</v>
      </c>
      <c r="AD14" s="94">
        <v>1.8000000000000001E-4</v>
      </c>
      <c r="AE14" s="90">
        <v>4.0930000000000001E-2</v>
      </c>
      <c r="AF14" s="90">
        <v>-4.2999999999999999E-4</v>
      </c>
      <c r="AG14" s="94">
        <f t="shared" ref="AG14:AG27" si="21">SUM(AE14:AF14)</f>
        <v>4.0500000000000001E-2</v>
      </c>
      <c r="AH14" s="94">
        <v>0</v>
      </c>
      <c r="AI14" s="95"/>
      <c r="AJ14" s="96">
        <f t="shared" si="20"/>
        <v>0.16137000000000001</v>
      </c>
      <c r="AK14" s="97">
        <v>7</v>
      </c>
      <c r="AL14" s="98"/>
      <c r="AM14" s="96">
        <v>0.17693999999999999</v>
      </c>
      <c r="AN14" s="96">
        <v>5.1900000000000002E-3</v>
      </c>
      <c r="AO14" s="96">
        <v>0</v>
      </c>
      <c r="AP14" s="96">
        <f t="shared" si="9"/>
        <v>0.18212999999999999</v>
      </c>
    </row>
    <row r="15" spans="1:42" s="35" customFormat="1" ht="15" customHeight="1" x14ac:dyDescent="0.2">
      <c r="A15" s="89">
        <v>45231</v>
      </c>
      <c r="B15" s="120">
        <v>6.0429999999999998E-2</v>
      </c>
      <c r="C15" s="121">
        <v>0</v>
      </c>
      <c r="D15" s="122">
        <v>-8.3000000000000001E-4</v>
      </c>
      <c r="E15" s="90">
        <v>1.214E-2</v>
      </c>
      <c r="F15" s="90">
        <v>3.0100000000000001E-3</v>
      </c>
      <c r="G15" s="90">
        <v>-8.7000000000000001E-4</v>
      </c>
      <c r="H15" s="90">
        <v>7.1000000000000002E-4</v>
      </c>
      <c r="I15" s="90">
        <v>1.0000000000000001E-5</v>
      </c>
      <c r="J15" s="90">
        <v>4.8999999999999998E-4</v>
      </c>
      <c r="K15" s="90">
        <v>0</v>
      </c>
      <c r="L15" s="90">
        <v>9.3200000000000002E-3</v>
      </c>
      <c r="M15" s="90">
        <v>-2.0100000000000001E-3</v>
      </c>
      <c r="N15" s="90">
        <v>4.8999999999999998E-4</v>
      </c>
      <c r="O15" s="90">
        <v>-2.0000000000000002E-5</v>
      </c>
      <c r="P15" s="90">
        <v>-6.0999999999999997E-4</v>
      </c>
      <c r="Q15" s="90">
        <v>1.0300000000000001E-3</v>
      </c>
      <c r="R15" s="90">
        <v>9.2000000000000003E-4</v>
      </c>
      <c r="S15" s="90"/>
      <c r="T15" s="90">
        <v>0</v>
      </c>
      <c r="U15" s="94">
        <f t="shared" si="17"/>
        <v>8.4210000000000007E-2</v>
      </c>
      <c r="V15" s="90">
        <v>-6.9999999999999999E-4</v>
      </c>
      <c r="W15" s="90">
        <v>3.0000000000000001E-5</v>
      </c>
      <c r="X15" s="94">
        <f t="shared" si="18"/>
        <v>-6.7000000000000002E-4</v>
      </c>
      <c r="Y15" s="120">
        <v>2.3949999999999999E-2</v>
      </c>
      <c r="Z15" s="122">
        <v>2.5000000000000001E-3</v>
      </c>
      <c r="AA15" s="94">
        <f t="shared" si="19"/>
        <v>2.6449999999999998E-2</v>
      </c>
      <c r="AB15" s="94">
        <v>5.0000000000000001E-4</v>
      </c>
      <c r="AC15" s="94">
        <v>1.0200000000000001E-2</v>
      </c>
      <c r="AD15" s="94">
        <v>1.8000000000000001E-4</v>
      </c>
      <c r="AE15" s="90">
        <v>4.0930000000000001E-2</v>
      </c>
      <c r="AF15" s="90">
        <v>-4.2999999999999999E-4</v>
      </c>
      <c r="AG15" s="94">
        <f t="shared" si="21"/>
        <v>4.0500000000000001E-2</v>
      </c>
      <c r="AH15" s="94">
        <v>0</v>
      </c>
      <c r="AI15" s="95"/>
      <c r="AJ15" s="96">
        <f t="shared" si="20"/>
        <v>0.16137000000000001</v>
      </c>
      <c r="AK15" s="97">
        <v>7</v>
      </c>
      <c r="AL15" s="98"/>
      <c r="AM15" s="96">
        <v>0.17693999999999999</v>
      </c>
      <c r="AN15" s="96">
        <v>5.1900000000000002E-3</v>
      </c>
      <c r="AO15" s="96">
        <v>0</v>
      </c>
      <c r="AP15" s="96">
        <f t="shared" si="9"/>
        <v>0.18212999999999999</v>
      </c>
    </row>
    <row r="16" spans="1:42" s="35" customFormat="1" ht="15" customHeight="1" x14ac:dyDescent="0.2">
      <c r="A16" s="88">
        <v>45200</v>
      </c>
      <c r="B16" s="120">
        <v>6.0429999999999998E-2</v>
      </c>
      <c r="C16" s="121">
        <v>0</v>
      </c>
      <c r="D16" s="122">
        <v>-8.3000000000000001E-4</v>
      </c>
      <c r="E16" s="90">
        <v>1.214E-2</v>
      </c>
      <c r="F16" s="90">
        <v>3.0100000000000001E-3</v>
      </c>
      <c r="G16" s="90">
        <v>-8.7000000000000001E-4</v>
      </c>
      <c r="H16" s="90">
        <v>7.1000000000000002E-4</v>
      </c>
      <c r="I16" s="90">
        <v>1.0000000000000001E-5</v>
      </c>
      <c r="J16" s="90">
        <v>4.8999999999999998E-4</v>
      </c>
      <c r="K16" s="90">
        <v>0</v>
      </c>
      <c r="L16" s="90">
        <v>9.3200000000000002E-3</v>
      </c>
      <c r="M16" s="90">
        <v>-2.0100000000000001E-3</v>
      </c>
      <c r="N16" s="90">
        <v>4.8999999999999998E-4</v>
      </c>
      <c r="O16" s="90">
        <v>-2.0000000000000002E-5</v>
      </c>
      <c r="P16" s="90">
        <v>-6.0999999999999997E-4</v>
      </c>
      <c r="Q16" s="90">
        <v>1.0300000000000001E-3</v>
      </c>
      <c r="R16" s="90">
        <v>9.2000000000000003E-4</v>
      </c>
      <c r="S16" s="90"/>
      <c r="T16" s="90">
        <v>0</v>
      </c>
      <c r="U16" s="94">
        <f t="shared" si="17"/>
        <v>8.4210000000000007E-2</v>
      </c>
      <c r="V16" s="90">
        <v>-6.9999999999999999E-4</v>
      </c>
      <c r="W16" s="90">
        <v>3.0000000000000001E-5</v>
      </c>
      <c r="X16" s="94">
        <f t="shared" si="18"/>
        <v>-6.7000000000000002E-4</v>
      </c>
      <c r="Y16" s="120">
        <v>2.3949999999999999E-2</v>
      </c>
      <c r="Z16" s="122">
        <v>2.5000000000000001E-3</v>
      </c>
      <c r="AA16" s="94">
        <f t="shared" si="19"/>
        <v>2.6449999999999998E-2</v>
      </c>
      <c r="AB16" s="94">
        <v>5.0000000000000001E-4</v>
      </c>
      <c r="AC16" s="94">
        <v>1.0200000000000001E-2</v>
      </c>
      <c r="AD16" s="94">
        <v>1.8000000000000001E-4</v>
      </c>
      <c r="AE16" s="90">
        <v>4.0930000000000001E-2</v>
      </c>
      <c r="AF16" s="90">
        <v>-4.2999999999999999E-4</v>
      </c>
      <c r="AG16" s="94">
        <f t="shared" si="21"/>
        <v>4.0500000000000001E-2</v>
      </c>
      <c r="AH16" s="94">
        <v>0</v>
      </c>
      <c r="AI16" s="95"/>
      <c r="AJ16" s="96">
        <f t="shared" si="20"/>
        <v>0.16137000000000001</v>
      </c>
      <c r="AK16" s="97">
        <v>7</v>
      </c>
      <c r="AL16" s="98"/>
      <c r="AM16" s="96">
        <v>0.13596</v>
      </c>
      <c r="AN16" s="96">
        <v>5.1900000000000002E-3</v>
      </c>
      <c r="AO16" s="96">
        <v>0</v>
      </c>
      <c r="AP16" s="96">
        <f t="shared" si="9"/>
        <v>0.14115</v>
      </c>
    </row>
    <row r="17" spans="1:42" s="35" customFormat="1" ht="15" customHeight="1" x14ac:dyDescent="0.25">
      <c r="A17" s="89">
        <v>45170</v>
      </c>
      <c r="B17" s="120">
        <v>5.5750000000000001E-2</v>
      </c>
      <c r="C17" s="121">
        <v>0</v>
      </c>
      <c r="D17" s="122">
        <v>-8.3000000000000001E-4</v>
      </c>
      <c r="E17" s="90">
        <v>1.214E-2</v>
      </c>
      <c r="F17" s="90">
        <v>3.0100000000000001E-3</v>
      </c>
      <c r="G17" s="90">
        <v>-8.7000000000000001E-4</v>
      </c>
      <c r="H17" s="90">
        <v>7.1000000000000002E-4</v>
      </c>
      <c r="I17" s="90">
        <v>1.0000000000000001E-5</v>
      </c>
      <c r="J17" s="90">
        <v>4.8999999999999998E-4</v>
      </c>
      <c r="K17" s="90">
        <v>0</v>
      </c>
      <c r="L17" s="90">
        <v>9.3200000000000002E-3</v>
      </c>
      <c r="M17" s="90">
        <v>-2.0100000000000001E-3</v>
      </c>
      <c r="N17" s="90">
        <v>4.8999999999999998E-4</v>
      </c>
      <c r="O17" s="90">
        <v>-2.0000000000000002E-5</v>
      </c>
      <c r="P17" s="90">
        <v>-6.0999999999999997E-4</v>
      </c>
      <c r="Q17" s="90">
        <v>1.0300000000000001E-3</v>
      </c>
      <c r="R17" s="90"/>
      <c r="S17" s="90"/>
      <c r="T17" s="90">
        <v>0</v>
      </c>
      <c r="U17" s="94">
        <f t="shared" si="17"/>
        <v>7.8610000000000013E-2</v>
      </c>
      <c r="V17" s="90">
        <v>-6.9999999999999999E-4</v>
      </c>
      <c r="W17" s="90">
        <v>3.0000000000000001E-5</v>
      </c>
      <c r="X17" s="94">
        <f t="shared" si="18"/>
        <v>-6.7000000000000002E-4</v>
      </c>
      <c r="Y17" s="120">
        <v>2.3949999999999999E-2</v>
      </c>
      <c r="Z17" s="122">
        <v>2.5000000000000001E-3</v>
      </c>
      <c r="AA17" s="94">
        <f t="shared" si="19"/>
        <v>2.6449999999999998E-2</v>
      </c>
      <c r="AB17" s="94">
        <v>5.0000000000000001E-4</v>
      </c>
      <c r="AC17" s="94">
        <v>1.0200000000000001E-2</v>
      </c>
      <c r="AD17" s="94">
        <v>1.8000000000000001E-4</v>
      </c>
      <c r="AE17" s="90">
        <v>4.0930000000000001E-2</v>
      </c>
      <c r="AF17" s="90">
        <v>-4.2999999999999999E-4</v>
      </c>
      <c r="AG17" s="94">
        <f t="shared" si="21"/>
        <v>4.0500000000000001E-2</v>
      </c>
      <c r="AH17" s="94">
        <v>0</v>
      </c>
      <c r="AI17" s="99"/>
      <c r="AJ17" s="96">
        <f t="shared" si="20"/>
        <v>0.15577000000000002</v>
      </c>
      <c r="AK17" s="97">
        <v>7</v>
      </c>
      <c r="AL17" s="98"/>
      <c r="AM17" s="96">
        <v>0.13596</v>
      </c>
      <c r="AN17" s="96">
        <v>5.1900000000000002E-3</v>
      </c>
      <c r="AO17" s="96">
        <v>0</v>
      </c>
      <c r="AP17" s="96">
        <f t="shared" si="9"/>
        <v>0.14115</v>
      </c>
    </row>
    <row r="18" spans="1:42" s="35" customFormat="1" ht="15" customHeight="1" x14ac:dyDescent="0.2">
      <c r="A18" s="88">
        <v>45139</v>
      </c>
      <c r="B18" s="120">
        <v>5.5750000000000001E-2</v>
      </c>
      <c r="C18" s="121">
        <v>0</v>
      </c>
      <c r="D18" s="122">
        <v>-8.3000000000000001E-4</v>
      </c>
      <c r="E18" s="90">
        <v>1.214E-2</v>
      </c>
      <c r="F18" s="90">
        <v>3.0100000000000001E-3</v>
      </c>
      <c r="G18" s="90">
        <v>-8.7000000000000001E-4</v>
      </c>
      <c r="H18" s="90">
        <v>7.1000000000000002E-4</v>
      </c>
      <c r="I18" s="90">
        <v>1.0000000000000001E-5</v>
      </c>
      <c r="J18" s="90">
        <v>4.8999999999999998E-4</v>
      </c>
      <c r="K18" s="90">
        <v>0</v>
      </c>
      <c r="L18" s="90">
        <v>9.3200000000000002E-3</v>
      </c>
      <c r="M18" s="90">
        <v>-2.0100000000000001E-3</v>
      </c>
      <c r="N18" s="90">
        <v>4.8999999999999998E-4</v>
      </c>
      <c r="O18" s="90">
        <v>-2.0000000000000002E-5</v>
      </c>
      <c r="P18" s="90">
        <v>-6.0999999999999997E-4</v>
      </c>
      <c r="Q18" s="90">
        <v>1.0300000000000001E-3</v>
      </c>
      <c r="R18" s="90"/>
      <c r="S18" s="90"/>
      <c r="T18" s="90">
        <v>0</v>
      </c>
      <c r="U18" s="94">
        <f t="shared" si="17"/>
        <v>7.8610000000000013E-2</v>
      </c>
      <c r="V18" s="90">
        <v>-6.9999999999999999E-4</v>
      </c>
      <c r="W18" s="90">
        <v>3.0000000000000001E-5</v>
      </c>
      <c r="X18" s="94">
        <f t="shared" si="18"/>
        <v>-6.7000000000000002E-4</v>
      </c>
      <c r="Y18" s="120">
        <v>2.3949999999999999E-2</v>
      </c>
      <c r="Z18" s="122">
        <v>2.5000000000000001E-3</v>
      </c>
      <c r="AA18" s="94">
        <f t="shared" si="19"/>
        <v>2.6449999999999998E-2</v>
      </c>
      <c r="AB18" s="94">
        <v>5.0000000000000001E-4</v>
      </c>
      <c r="AC18" s="94">
        <v>1.0200000000000001E-2</v>
      </c>
      <c r="AD18" s="94">
        <v>1.8000000000000001E-4</v>
      </c>
      <c r="AE18" s="90">
        <v>4.0930000000000001E-2</v>
      </c>
      <c r="AF18" s="90">
        <v>-4.2999999999999999E-4</v>
      </c>
      <c r="AG18" s="94">
        <f t="shared" si="21"/>
        <v>4.0500000000000001E-2</v>
      </c>
      <c r="AH18" s="94">
        <v>0</v>
      </c>
      <c r="AI18" s="95"/>
      <c r="AJ18" s="96">
        <f t="shared" si="20"/>
        <v>0.15577000000000002</v>
      </c>
      <c r="AK18" s="97">
        <v>7</v>
      </c>
      <c r="AL18" s="98"/>
      <c r="AM18" s="96">
        <v>0.13596</v>
      </c>
      <c r="AN18" s="96">
        <v>5.1900000000000002E-3</v>
      </c>
      <c r="AO18" s="96">
        <v>0</v>
      </c>
      <c r="AP18" s="96">
        <f t="shared" si="9"/>
        <v>0.14115</v>
      </c>
    </row>
    <row r="19" spans="1:42" s="35" customFormat="1" ht="15" customHeight="1" x14ac:dyDescent="0.2">
      <c r="A19" s="89">
        <v>45108</v>
      </c>
      <c r="B19" s="120">
        <v>5.5750000000000001E-2</v>
      </c>
      <c r="C19" s="121">
        <v>0</v>
      </c>
      <c r="D19" s="122">
        <v>-8.3000000000000001E-4</v>
      </c>
      <c r="E19" s="90">
        <v>1.214E-2</v>
      </c>
      <c r="F19" s="90">
        <v>3.0100000000000001E-3</v>
      </c>
      <c r="G19" s="90">
        <v>-8.7000000000000001E-4</v>
      </c>
      <c r="H19" s="90">
        <v>7.1000000000000002E-4</v>
      </c>
      <c r="I19" s="90">
        <v>1.0000000000000001E-5</v>
      </c>
      <c r="J19" s="90">
        <v>4.8999999999999998E-4</v>
      </c>
      <c r="K19" s="90">
        <v>0</v>
      </c>
      <c r="L19" s="90">
        <v>9.3200000000000002E-3</v>
      </c>
      <c r="M19" s="90">
        <v>-2.0100000000000001E-3</v>
      </c>
      <c r="N19" s="90">
        <v>4.8999999999999998E-4</v>
      </c>
      <c r="O19" s="90">
        <v>-2.0000000000000002E-5</v>
      </c>
      <c r="P19" s="90">
        <v>-6.0999999999999997E-4</v>
      </c>
      <c r="Q19" s="90">
        <v>1.0300000000000001E-3</v>
      </c>
      <c r="R19" s="90"/>
      <c r="S19" s="90"/>
      <c r="T19" s="90">
        <v>0</v>
      </c>
      <c r="U19" s="94">
        <f t="shared" si="17"/>
        <v>7.8610000000000013E-2</v>
      </c>
      <c r="V19" s="90">
        <v>-6.9999999999999999E-4</v>
      </c>
      <c r="W19" s="90">
        <v>3.0000000000000001E-5</v>
      </c>
      <c r="X19" s="94">
        <f t="shared" si="18"/>
        <v>-6.7000000000000002E-4</v>
      </c>
      <c r="Y19" s="120">
        <v>2.3949999999999999E-2</v>
      </c>
      <c r="Z19" s="122">
        <v>2.5000000000000001E-3</v>
      </c>
      <c r="AA19" s="94">
        <f t="shared" si="19"/>
        <v>2.6449999999999998E-2</v>
      </c>
      <c r="AB19" s="94">
        <v>5.0000000000000001E-4</v>
      </c>
      <c r="AC19" s="94">
        <v>1.0200000000000001E-2</v>
      </c>
      <c r="AD19" s="94">
        <v>1.8000000000000001E-4</v>
      </c>
      <c r="AE19" s="90">
        <v>4.0930000000000001E-2</v>
      </c>
      <c r="AF19" s="90">
        <v>-4.2999999999999999E-4</v>
      </c>
      <c r="AG19" s="94">
        <f t="shared" si="21"/>
        <v>4.0500000000000001E-2</v>
      </c>
      <c r="AH19" s="94">
        <v>0</v>
      </c>
      <c r="AI19" s="95"/>
      <c r="AJ19" s="96">
        <f t="shared" si="20"/>
        <v>0.15577000000000002</v>
      </c>
      <c r="AK19" s="97">
        <v>7</v>
      </c>
      <c r="AL19" s="98"/>
      <c r="AM19" s="96">
        <v>0.13596</v>
      </c>
      <c r="AN19" s="96">
        <v>5.1900000000000002E-3</v>
      </c>
      <c r="AO19" s="96">
        <v>0</v>
      </c>
      <c r="AP19" s="96">
        <f t="shared" si="9"/>
        <v>0.14115</v>
      </c>
    </row>
    <row r="20" spans="1:42" s="35" customFormat="1" ht="15" customHeight="1" x14ac:dyDescent="0.2">
      <c r="A20" s="88">
        <v>45078</v>
      </c>
      <c r="B20" s="120">
        <v>5.5750000000000001E-2</v>
      </c>
      <c r="C20" s="121">
        <v>0</v>
      </c>
      <c r="D20" s="122">
        <v>-8.3000000000000001E-4</v>
      </c>
      <c r="E20" s="90">
        <v>1.214E-2</v>
      </c>
      <c r="F20" s="90">
        <v>3.0100000000000001E-3</v>
      </c>
      <c r="G20" s="90">
        <v>-8.7000000000000001E-4</v>
      </c>
      <c r="H20" s="90">
        <v>7.1000000000000002E-4</v>
      </c>
      <c r="I20" s="90">
        <v>1.0000000000000001E-5</v>
      </c>
      <c r="J20" s="90">
        <v>4.8999999999999998E-4</v>
      </c>
      <c r="K20" s="90">
        <v>0</v>
      </c>
      <c r="L20" s="90">
        <v>9.3200000000000002E-3</v>
      </c>
      <c r="M20" s="90">
        <v>-2.0100000000000001E-3</v>
      </c>
      <c r="N20" s="90">
        <v>4.8999999999999998E-4</v>
      </c>
      <c r="O20" s="90">
        <v>-2.0000000000000002E-5</v>
      </c>
      <c r="P20" s="90">
        <v>-6.0999999999999997E-4</v>
      </c>
      <c r="Q20" s="90">
        <v>1.0300000000000001E-3</v>
      </c>
      <c r="R20" s="90"/>
      <c r="S20" s="90"/>
      <c r="T20" s="90">
        <v>0</v>
      </c>
      <c r="U20" s="94">
        <f t="shared" si="17"/>
        <v>7.8610000000000013E-2</v>
      </c>
      <c r="V20" s="90">
        <v>-6.9999999999999999E-4</v>
      </c>
      <c r="W20" s="90">
        <v>3.0000000000000001E-5</v>
      </c>
      <c r="X20" s="94">
        <f t="shared" si="18"/>
        <v>-6.7000000000000002E-4</v>
      </c>
      <c r="Y20" s="120">
        <v>2.3949999999999999E-2</v>
      </c>
      <c r="Z20" s="122">
        <v>2.5000000000000001E-3</v>
      </c>
      <c r="AA20" s="94">
        <f t="shared" si="19"/>
        <v>2.6449999999999998E-2</v>
      </c>
      <c r="AB20" s="94">
        <v>5.0000000000000001E-4</v>
      </c>
      <c r="AC20" s="94">
        <v>1.0200000000000001E-2</v>
      </c>
      <c r="AD20" s="94">
        <v>6.4000000000000005E-4</v>
      </c>
      <c r="AE20" s="90">
        <v>4.0930000000000001E-2</v>
      </c>
      <c r="AF20" s="90">
        <v>-4.2999999999999999E-4</v>
      </c>
      <c r="AG20" s="94">
        <f t="shared" si="21"/>
        <v>4.0500000000000001E-2</v>
      </c>
      <c r="AH20" s="94">
        <v>0</v>
      </c>
      <c r="AI20" s="95"/>
      <c r="AJ20" s="96">
        <f t="shared" si="20"/>
        <v>0.15623000000000001</v>
      </c>
      <c r="AK20" s="97">
        <v>7</v>
      </c>
      <c r="AL20" s="98"/>
      <c r="AM20" s="96">
        <v>0.13596</v>
      </c>
      <c r="AN20" s="96">
        <v>5.1900000000000002E-3</v>
      </c>
      <c r="AO20" s="96">
        <v>0</v>
      </c>
      <c r="AP20" s="96">
        <f t="shared" si="9"/>
        <v>0.14115</v>
      </c>
    </row>
    <row r="21" spans="1:42" s="35" customFormat="1" ht="15" customHeight="1" x14ac:dyDescent="0.2">
      <c r="A21" s="89">
        <v>45047</v>
      </c>
      <c r="B21" s="120">
        <v>5.5750000000000001E-2</v>
      </c>
      <c r="C21" s="121">
        <v>0</v>
      </c>
      <c r="D21" s="122">
        <v>-8.3000000000000001E-4</v>
      </c>
      <c r="E21" s="90">
        <v>1.214E-2</v>
      </c>
      <c r="F21" s="90">
        <v>3.0100000000000001E-3</v>
      </c>
      <c r="G21" s="90">
        <v>-8.7000000000000001E-4</v>
      </c>
      <c r="H21" s="90">
        <v>7.1000000000000002E-4</v>
      </c>
      <c r="I21" s="90">
        <v>1.0000000000000001E-5</v>
      </c>
      <c r="J21" s="90">
        <v>4.8999999999999998E-4</v>
      </c>
      <c r="K21" s="90">
        <v>0</v>
      </c>
      <c r="L21" s="90">
        <v>9.3200000000000002E-3</v>
      </c>
      <c r="M21" s="90">
        <v>-2.0100000000000001E-3</v>
      </c>
      <c r="N21" s="90">
        <v>4.8999999999999998E-4</v>
      </c>
      <c r="O21" s="90">
        <v>-2.0000000000000002E-5</v>
      </c>
      <c r="P21" s="90">
        <v>-6.0999999999999997E-4</v>
      </c>
      <c r="Q21" s="90">
        <v>1.0300000000000001E-3</v>
      </c>
      <c r="R21" s="90"/>
      <c r="S21" s="90"/>
      <c r="T21" s="90">
        <v>0</v>
      </c>
      <c r="U21" s="94">
        <f t="shared" si="17"/>
        <v>7.8610000000000013E-2</v>
      </c>
      <c r="V21" s="90">
        <v>-6.9999999999999999E-4</v>
      </c>
      <c r="W21" s="90">
        <v>3.0000000000000001E-5</v>
      </c>
      <c r="X21" s="94">
        <f t="shared" si="18"/>
        <v>-6.7000000000000002E-4</v>
      </c>
      <c r="Y21" s="120">
        <v>2.3949999999999999E-2</v>
      </c>
      <c r="Z21" s="122">
        <v>2.5000000000000001E-3</v>
      </c>
      <c r="AA21" s="94">
        <f t="shared" si="19"/>
        <v>2.6449999999999998E-2</v>
      </c>
      <c r="AB21" s="94">
        <v>5.0000000000000001E-4</v>
      </c>
      <c r="AC21" s="94">
        <v>4.1999999999999997E-3</v>
      </c>
      <c r="AD21" s="94">
        <v>6.4000000000000005E-4</v>
      </c>
      <c r="AE21" s="90">
        <v>4.0930000000000001E-2</v>
      </c>
      <c r="AF21" s="90">
        <v>-4.2999999999999999E-4</v>
      </c>
      <c r="AG21" s="94">
        <f t="shared" si="21"/>
        <v>4.0500000000000001E-2</v>
      </c>
      <c r="AH21" s="94">
        <v>0</v>
      </c>
      <c r="AI21" s="95"/>
      <c r="AJ21" s="96">
        <f t="shared" si="20"/>
        <v>0.15023</v>
      </c>
      <c r="AK21" s="97">
        <v>7</v>
      </c>
      <c r="AL21" s="98"/>
      <c r="AM21" s="96">
        <v>0.13596</v>
      </c>
      <c r="AN21" s="96">
        <v>5.1900000000000002E-3</v>
      </c>
      <c r="AO21" s="96">
        <v>0</v>
      </c>
      <c r="AP21" s="96">
        <f t="shared" si="9"/>
        <v>0.14115</v>
      </c>
    </row>
    <row r="22" spans="1:42" s="35" customFormat="1" ht="15" customHeight="1" x14ac:dyDescent="0.2">
      <c r="A22" s="88">
        <v>45017</v>
      </c>
      <c r="B22" s="120">
        <v>5.5750000000000001E-2</v>
      </c>
      <c r="C22" s="121">
        <v>0</v>
      </c>
      <c r="D22" s="122">
        <v>-8.3000000000000001E-4</v>
      </c>
      <c r="E22" s="90">
        <v>1.214E-2</v>
      </c>
      <c r="F22" s="90">
        <v>3.0100000000000001E-3</v>
      </c>
      <c r="G22" s="90">
        <v>-8.7000000000000001E-4</v>
      </c>
      <c r="H22" s="90">
        <v>7.1000000000000002E-4</v>
      </c>
      <c r="I22" s="90">
        <v>1.0000000000000001E-5</v>
      </c>
      <c r="J22" s="90">
        <v>4.8999999999999998E-4</v>
      </c>
      <c r="K22" s="90">
        <v>0</v>
      </c>
      <c r="L22" s="90">
        <v>9.3200000000000002E-3</v>
      </c>
      <c r="M22" s="90">
        <v>-2.0100000000000001E-3</v>
      </c>
      <c r="N22" s="90">
        <v>4.8999999999999998E-4</v>
      </c>
      <c r="O22" s="90">
        <v>-2.0000000000000002E-5</v>
      </c>
      <c r="P22" s="90">
        <v>-6.0999999999999997E-4</v>
      </c>
      <c r="Q22" s="90">
        <v>5.9999999999999995E-4</v>
      </c>
      <c r="R22" s="90"/>
      <c r="S22" s="90"/>
      <c r="T22" s="90">
        <v>0</v>
      </c>
      <c r="U22" s="94">
        <f t="shared" si="17"/>
        <v>7.8180000000000013E-2</v>
      </c>
      <c r="V22" s="90">
        <v>-6.9999999999999999E-4</v>
      </c>
      <c r="W22" s="90">
        <v>3.0000000000000001E-5</v>
      </c>
      <c r="X22" s="94">
        <f t="shared" si="18"/>
        <v>-6.7000000000000002E-4</v>
      </c>
      <c r="Y22" s="120">
        <v>1.9480000000000001E-2</v>
      </c>
      <c r="Z22" s="122">
        <v>2.5000000000000001E-3</v>
      </c>
      <c r="AA22" s="94">
        <f t="shared" si="19"/>
        <v>2.198E-2</v>
      </c>
      <c r="AB22" s="94">
        <v>5.0000000000000001E-4</v>
      </c>
      <c r="AC22" s="94">
        <v>4.1999999999999997E-3</v>
      </c>
      <c r="AD22" s="94">
        <v>6.4000000000000005E-4</v>
      </c>
      <c r="AE22" s="90">
        <v>4.0930000000000001E-2</v>
      </c>
      <c r="AF22" s="90">
        <v>-4.2999999999999999E-4</v>
      </c>
      <c r="AG22" s="94">
        <f t="shared" si="21"/>
        <v>4.0500000000000001E-2</v>
      </c>
      <c r="AH22" s="94">
        <v>0</v>
      </c>
      <c r="AI22" s="95"/>
      <c r="AJ22" s="96">
        <f t="shared" si="20"/>
        <v>0.14533000000000001</v>
      </c>
      <c r="AK22" s="97">
        <v>7</v>
      </c>
      <c r="AL22" s="98"/>
      <c r="AM22" s="96">
        <v>0.33665</v>
      </c>
      <c r="AN22" s="96">
        <v>2.2599999999999999E-3</v>
      </c>
      <c r="AO22" s="96">
        <v>0</v>
      </c>
      <c r="AP22" s="96">
        <f t="shared" si="9"/>
        <v>0.33890999999999999</v>
      </c>
    </row>
    <row r="23" spans="1:42" s="35" customFormat="1" ht="15" customHeight="1" x14ac:dyDescent="0.2">
      <c r="A23" s="89">
        <v>44986</v>
      </c>
      <c r="B23" s="120">
        <v>5.5750000000000001E-2</v>
      </c>
      <c r="C23" s="121">
        <v>0</v>
      </c>
      <c r="D23" s="122">
        <v>-8.3000000000000001E-4</v>
      </c>
      <c r="E23" s="90">
        <v>1.214E-2</v>
      </c>
      <c r="F23" s="90">
        <v>3.0100000000000001E-3</v>
      </c>
      <c r="G23" s="90">
        <v>-8.7000000000000001E-4</v>
      </c>
      <c r="H23" s="90">
        <v>7.1000000000000002E-4</v>
      </c>
      <c r="I23" s="90">
        <v>1.0000000000000001E-5</v>
      </c>
      <c r="J23" s="90">
        <v>4.8999999999999998E-4</v>
      </c>
      <c r="K23" s="90">
        <v>0</v>
      </c>
      <c r="L23" s="90">
        <v>9.3200000000000002E-3</v>
      </c>
      <c r="M23" s="90">
        <v>-2.0100000000000001E-3</v>
      </c>
      <c r="N23" s="90">
        <v>4.8999999999999998E-4</v>
      </c>
      <c r="O23" s="90">
        <v>-2.0000000000000002E-5</v>
      </c>
      <c r="P23" s="90">
        <v>-6.0999999999999997E-4</v>
      </c>
      <c r="Q23" s="90">
        <v>5.9999999999999995E-4</v>
      </c>
      <c r="R23" s="90"/>
      <c r="S23" s="90"/>
      <c r="T23" s="90">
        <v>0</v>
      </c>
      <c r="U23" s="94">
        <f t="shared" si="17"/>
        <v>7.8180000000000013E-2</v>
      </c>
      <c r="V23" s="90">
        <v>-6.9999999999999999E-4</v>
      </c>
      <c r="W23" s="90">
        <v>3.0000000000000001E-5</v>
      </c>
      <c r="X23" s="94">
        <f t="shared" si="18"/>
        <v>-6.7000000000000002E-4</v>
      </c>
      <c r="Y23" s="120">
        <v>1.9480000000000001E-2</v>
      </c>
      <c r="Z23" s="122">
        <v>2.5000000000000001E-3</v>
      </c>
      <c r="AA23" s="94">
        <f t="shared" si="19"/>
        <v>2.198E-2</v>
      </c>
      <c r="AB23" s="94">
        <v>5.0000000000000001E-4</v>
      </c>
      <c r="AC23" s="94">
        <v>4.1999999999999997E-3</v>
      </c>
      <c r="AD23" s="94">
        <v>6.4000000000000005E-4</v>
      </c>
      <c r="AE23" s="90">
        <v>4.0930000000000001E-2</v>
      </c>
      <c r="AF23" s="90">
        <v>-4.2999999999999999E-4</v>
      </c>
      <c r="AG23" s="94">
        <f t="shared" si="21"/>
        <v>4.0500000000000001E-2</v>
      </c>
      <c r="AH23" s="94">
        <v>0</v>
      </c>
      <c r="AI23" s="95"/>
      <c r="AJ23" s="96">
        <f t="shared" si="20"/>
        <v>0.14533000000000001</v>
      </c>
      <c r="AK23" s="97">
        <v>7</v>
      </c>
      <c r="AL23" s="98"/>
      <c r="AM23" s="96">
        <v>0.33665</v>
      </c>
      <c r="AN23" s="96">
        <v>2.2599999999999999E-3</v>
      </c>
      <c r="AO23" s="96">
        <v>0</v>
      </c>
      <c r="AP23" s="96">
        <f t="shared" si="9"/>
        <v>0.33890999999999999</v>
      </c>
    </row>
    <row r="24" spans="1:42" s="35" customFormat="1" ht="15" customHeight="1" x14ac:dyDescent="0.2">
      <c r="A24" s="88">
        <v>44958</v>
      </c>
      <c r="B24" s="120">
        <v>5.5750000000000001E-2</v>
      </c>
      <c r="C24" s="121">
        <v>0</v>
      </c>
      <c r="D24" s="122">
        <v>2.1000000000000001E-4</v>
      </c>
      <c r="E24" s="90">
        <v>8.7100000000000007E-3</v>
      </c>
      <c r="F24" s="90">
        <v>3.0100000000000001E-3</v>
      </c>
      <c r="G24" s="90">
        <v>9.1E-4</v>
      </c>
      <c r="H24" s="90">
        <v>2.5999999999999998E-4</v>
      </c>
      <c r="I24" s="90">
        <v>1.0000000000000001E-5</v>
      </c>
      <c r="J24" s="90">
        <v>5.5999999999999995E-4</v>
      </c>
      <c r="K24" s="90">
        <v>0</v>
      </c>
      <c r="L24" s="90">
        <v>9.2999999999999992E-3</v>
      </c>
      <c r="M24" s="90">
        <v>-7.2999999999999996E-4</v>
      </c>
      <c r="N24" s="90">
        <v>2.7999999999999998E-4</v>
      </c>
      <c r="O24" s="90">
        <v>0</v>
      </c>
      <c r="P24" s="90">
        <v>-5.9999999999999995E-4</v>
      </c>
      <c r="Q24" s="90">
        <v>5.9999999999999995E-4</v>
      </c>
      <c r="R24" s="90"/>
      <c r="S24" s="90"/>
      <c r="T24" s="90">
        <v>0</v>
      </c>
      <c r="U24" s="94">
        <f t="shared" si="17"/>
        <v>7.8270000000000006E-2</v>
      </c>
      <c r="V24" s="90">
        <v>-8.0999999999999996E-4</v>
      </c>
      <c r="W24" s="90">
        <v>-4.0000000000000003E-5</v>
      </c>
      <c r="X24" s="94">
        <f t="shared" si="18"/>
        <v>-8.4999999999999995E-4</v>
      </c>
      <c r="Y24" s="120">
        <v>1.9480000000000001E-2</v>
      </c>
      <c r="Z24" s="122">
        <v>2.5000000000000001E-3</v>
      </c>
      <c r="AA24" s="94">
        <f t="shared" si="19"/>
        <v>2.198E-2</v>
      </c>
      <c r="AB24" s="94">
        <v>5.0000000000000001E-4</v>
      </c>
      <c r="AC24" s="94">
        <v>4.1999999999999997E-3</v>
      </c>
      <c r="AD24" s="94">
        <v>6.4000000000000005E-4</v>
      </c>
      <c r="AE24" s="90">
        <v>3.9800000000000002E-2</v>
      </c>
      <c r="AF24" s="90">
        <v>-7.7999999999999999E-4</v>
      </c>
      <c r="AG24" s="94">
        <f t="shared" si="21"/>
        <v>3.9019999999999999E-2</v>
      </c>
      <c r="AH24" s="94">
        <v>0</v>
      </c>
      <c r="AI24" s="95"/>
      <c r="AJ24" s="96">
        <f t="shared" si="20"/>
        <v>0.14376</v>
      </c>
      <c r="AK24" s="97">
        <v>7</v>
      </c>
      <c r="AL24" s="98"/>
      <c r="AM24" s="96">
        <v>0.33665</v>
      </c>
      <c r="AN24" s="96">
        <v>2.2599999999999999E-3</v>
      </c>
      <c r="AO24" s="96">
        <v>0</v>
      </c>
      <c r="AP24" s="96">
        <f t="shared" si="9"/>
        <v>0.33890999999999999</v>
      </c>
    </row>
    <row r="25" spans="1:42" s="35" customFormat="1" ht="15" customHeight="1" x14ac:dyDescent="0.2">
      <c r="A25" s="89">
        <v>44927</v>
      </c>
      <c r="B25" s="120">
        <v>5.5750000000000001E-2</v>
      </c>
      <c r="C25" s="121">
        <v>0</v>
      </c>
      <c r="D25" s="122">
        <v>2.1000000000000001E-4</v>
      </c>
      <c r="E25" s="90">
        <v>8.7100000000000007E-3</v>
      </c>
      <c r="F25" s="90">
        <v>3.0100000000000001E-3</v>
      </c>
      <c r="G25" s="90">
        <v>9.1E-4</v>
      </c>
      <c r="H25" s="90">
        <v>2.5999999999999998E-4</v>
      </c>
      <c r="I25" s="90">
        <v>1.0000000000000001E-5</v>
      </c>
      <c r="J25" s="90">
        <v>5.5999999999999995E-4</v>
      </c>
      <c r="K25" s="90">
        <v>0</v>
      </c>
      <c r="L25" s="90">
        <v>9.2999999999999992E-3</v>
      </c>
      <c r="M25" s="90">
        <v>-7.2999999999999996E-4</v>
      </c>
      <c r="N25" s="90">
        <v>2.7999999999999998E-4</v>
      </c>
      <c r="O25" s="90">
        <v>0</v>
      </c>
      <c r="P25" s="90">
        <v>-5.9999999999999995E-4</v>
      </c>
      <c r="Q25" s="90">
        <v>5.9999999999999995E-4</v>
      </c>
      <c r="R25" s="90"/>
      <c r="S25" s="90"/>
      <c r="T25" s="90">
        <v>0</v>
      </c>
      <c r="U25" s="94">
        <f t="shared" si="17"/>
        <v>7.8270000000000006E-2</v>
      </c>
      <c r="V25" s="90">
        <v>-8.0999999999999996E-4</v>
      </c>
      <c r="W25" s="90">
        <v>-4.0000000000000003E-5</v>
      </c>
      <c r="X25" s="94">
        <f t="shared" si="18"/>
        <v>-8.4999999999999995E-4</v>
      </c>
      <c r="Y25" s="120">
        <v>1.9480000000000001E-2</v>
      </c>
      <c r="Z25" s="122">
        <v>2.5000000000000001E-3</v>
      </c>
      <c r="AA25" s="94">
        <f t="shared" si="19"/>
        <v>2.198E-2</v>
      </c>
      <c r="AB25" s="94">
        <v>5.0000000000000001E-4</v>
      </c>
      <c r="AC25" s="94">
        <v>4.1999999999999997E-3</v>
      </c>
      <c r="AD25" s="94">
        <v>6.4000000000000005E-4</v>
      </c>
      <c r="AE25" s="90">
        <v>3.9800000000000002E-2</v>
      </c>
      <c r="AF25" s="90">
        <v>-7.7999999999999999E-4</v>
      </c>
      <c r="AG25" s="94">
        <f t="shared" si="21"/>
        <v>3.9019999999999999E-2</v>
      </c>
      <c r="AH25" s="94">
        <v>0</v>
      </c>
      <c r="AI25" s="95"/>
      <c r="AJ25" s="96">
        <f t="shared" si="20"/>
        <v>0.14376</v>
      </c>
      <c r="AK25" s="97">
        <v>7</v>
      </c>
      <c r="AL25" s="98"/>
      <c r="AM25" s="96">
        <v>0.33665</v>
      </c>
      <c r="AN25" s="96">
        <v>2.2599999999999999E-3</v>
      </c>
      <c r="AO25" s="96">
        <v>0</v>
      </c>
      <c r="AP25" s="96">
        <f t="shared" si="9"/>
        <v>0.33890999999999999</v>
      </c>
    </row>
    <row r="26" spans="1:42" s="35" customFormat="1" ht="15" customHeight="1" x14ac:dyDescent="0.2">
      <c r="A26" s="88">
        <v>44896</v>
      </c>
      <c r="B26" s="120">
        <v>5.5750000000000001E-2</v>
      </c>
      <c r="C26" s="121">
        <v>0</v>
      </c>
      <c r="D26" s="122">
        <v>2.1000000000000001E-4</v>
      </c>
      <c r="E26" s="90">
        <v>8.7100000000000007E-3</v>
      </c>
      <c r="F26" s="90">
        <v>3.0100000000000001E-3</v>
      </c>
      <c r="G26" s="90">
        <v>9.1E-4</v>
      </c>
      <c r="H26" s="90">
        <v>2.5999999999999998E-4</v>
      </c>
      <c r="I26" s="90">
        <v>1.0000000000000001E-5</v>
      </c>
      <c r="J26" s="90">
        <v>5.5999999999999995E-4</v>
      </c>
      <c r="K26" s="90">
        <v>0</v>
      </c>
      <c r="L26" s="90">
        <v>9.2999999999999992E-3</v>
      </c>
      <c r="M26" s="90">
        <v>-7.2999999999999996E-4</v>
      </c>
      <c r="N26" s="90">
        <v>2.7999999999999998E-4</v>
      </c>
      <c r="O26" s="90">
        <v>0</v>
      </c>
      <c r="P26" s="90">
        <v>-5.9999999999999995E-4</v>
      </c>
      <c r="Q26" s="90">
        <v>5.9999999999999995E-4</v>
      </c>
      <c r="R26" s="90"/>
      <c r="S26" s="90"/>
      <c r="T26" s="90">
        <v>0</v>
      </c>
      <c r="U26" s="94">
        <f t="shared" si="17"/>
        <v>7.8270000000000006E-2</v>
      </c>
      <c r="V26" s="90">
        <v>-8.0999999999999996E-4</v>
      </c>
      <c r="W26" s="90">
        <v>-4.0000000000000003E-5</v>
      </c>
      <c r="X26" s="94">
        <f t="shared" si="18"/>
        <v>-8.4999999999999995E-4</v>
      </c>
      <c r="Y26" s="120">
        <v>1.9480000000000001E-2</v>
      </c>
      <c r="Z26" s="122">
        <v>2.5000000000000001E-3</v>
      </c>
      <c r="AA26" s="94">
        <f t="shared" si="19"/>
        <v>2.198E-2</v>
      </c>
      <c r="AB26" s="94">
        <v>5.0000000000000001E-4</v>
      </c>
      <c r="AC26" s="94">
        <v>3.96E-3</v>
      </c>
      <c r="AD26" s="94">
        <v>6.4000000000000005E-4</v>
      </c>
      <c r="AE26" s="90">
        <v>3.9800000000000002E-2</v>
      </c>
      <c r="AF26" s="90">
        <v>-7.7999999999999999E-4</v>
      </c>
      <c r="AG26" s="94">
        <f t="shared" si="21"/>
        <v>3.9019999999999999E-2</v>
      </c>
      <c r="AH26" s="94">
        <v>0</v>
      </c>
      <c r="AI26" s="95"/>
      <c r="AJ26" s="96">
        <f t="shared" si="20"/>
        <v>0.14352000000000001</v>
      </c>
      <c r="AK26" s="97">
        <v>7</v>
      </c>
      <c r="AL26" s="98"/>
      <c r="AM26" s="96">
        <v>0.33665</v>
      </c>
      <c r="AN26" s="96">
        <v>2.2599999999999999E-3</v>
      </c>
      <c r="AO26" s="96">
        <v>0</v>
      </c>
      <c r="AP26" s="96">
        <f t="shared" si="9"/>
        <v>0.33890999999999999</v>
      </c>
    </row>
    <row r="27" spans="1:42" s="35" customFormat="1" ht="15" customHeight="1" x14ac:dyDescent="0.2">
      <c r="A27" s="89">
        <v>44866</v>
      </c>
      <c r="B27" s="120">
        <v>5.5750000000000001E-2</v>
      </c>
      <c r="C27" s="121">
        <v>0</v>
      </c>
      <c r="D27" s="122">
        <v>2.1000000000000001E-4</v>
      </c>
      <c r="E27" s="90">
        <v>8.7100000000000007E-3</v>
      </c>
      <c r="F27" s="90">
        <v>3.0100000000000001E-3</v>
      </c>
      <c r="G27" s="90">
        <v>9.1E-4</v>
      </c>
      <c r="H27" s="90">
        <v>2.5999999999999998E-4</v>
      </c>
      <c r="I27" s="90">
        <v>1.0000000000000001E-5</v>
      </c>
      <c r="J27" s="90">
        <v>5.5999999999999995E-4</v>
      </c>
      <c r="K27" s="90">
        <v>0</v>
      </c>
      <c r="L27" s="90">
        <v>9.2999999999999992E-3</v>
      </c>
      <c r="M27" s="90">
        <v>-7.2999999999999996E-4</v>
      </c>
      <c r="N27" s="90">
        <v>2.7999999999999998E-4</v>
      </c>
      <c r="O27" s="90">
        <v>0</v>
      </c>
      <c r="P27" s="90">
        <v>-5.9999999999999995E-4</v>
      </c>
      <c r="Q27" s="90">
        <v>5.9999999999999995E-4</v>
      </c>
      <c r="R27" s="90"/>
      <c r="S27" s="90"/>
      <c r="T27" s="90">
        <v>0</v>
      </c>
      <c r="U27" s="94">
        <f t="shared" si="17"/>
        <v>7.8270000000000006E-2</v>
      </c>
      <c r="V27" s="90">
        <v>-8.0999999999999996E-4</v>
      </c>
      <c r="W27" s="90">
        <v>-4.0000000000000003E-5</v>
      </c>
      <c r="X27" s="94">
        <f t="shared" si="18"/>
        <v>-8.4999999999999995E-4</v>
      </c>
      <c r="Y27" s="120">
        <v>1.9480000000000001E-2</v>
      </c>
      <c r="Z27" s="122">
        <v>2.5000000000000001E-3</v>
      </c>
      <c r="AA27" s="94">
        <f t="shared" si="19"/>
        <v>2.198E-2</v>
      </c>
      <c r="AB27" s="94">
        <v>5.0000000000000001E-4</v>
      </c>
      <c r="AC27" s="94">
        <v>3.96E-3</v>
      </c>
      <c r="AD27" s="94">
        <v>6.4000000000000005E-4</v>
      </c>
      <c r="AE27" s="90">
        <v>3.9800000000000002E-2</v>
      </c>
      <c r="AF27" s="90">
        <v>-7.7999999999999999E-4</v>
      </c>
      <c r="AG27" s="94">
        <f t="shared" si="21"/>
        <v>3.9019999999999999E-2</v>
      </c>
      <c r="AH27" s="94">
        <v>0</v>
      </c>
      <c r="AI27" s="95"/>
      <c r="AJ27" s="96">
        <f t="shared" si="20"/>
        <v>0.14352000000000001</v>
      </c>
      <c r="AK27" s="97">
        <v>7</v>
      </c>
      <c r="AL27" s="98"/>
      <c r="AM27" s="96">
        <v>0.33665</v>
      </c>
      <c r="AN27" s="96">
        <v>2.2599999999999999E-3</v>
      </c>
      <c r="AO27" s="96">
        <v>0</v>
      </c>
      <c r="AP27" s="96">
        <f t="shared" si="9"/>
        <v>0.33890999999999999</v>
      </c>
    </row>
    <row r="28" spans="1:42" s="35" customFormat="1" ht="15" customHeight="1" x14ac:dyDescent="0.2">
      <c r="A28" s="88">
        <v>44835</v>
      </c>
      <c r="B28" s="120">
        <v>5.2670000000000002E-2</v>
      </c>
      <c r="C28" s="121">
        <v>0</v>
      </c>
      <c r="D28" s="122">
        <v>2.1000000000000001E-4</v>
      </c>
      <c r="E28" s="90">
        <v>8.7100000000000007E-3</v>
      </c>
      <c r="F28" s="90">
        <v>3.0100000000000001E-3</v>
      </c>
      <c r="G28" s="90">
        <v>9.1E-4</v>
      </c>
      <c r="H28" s="90">
        <v>2.5999999999999998E-4</v>
      </c>
      <c r="I28" s="90">
        <v>1.0000000000000001E-5</v>
      </c>
      <c r="J28" s="90">
        <v>5.5999999999999995E-4</v>
      </c>
      <c r="K28" s="90">
        <v>0</v>
      </c>
      <c r="L28" s="90">
        <v>9.2999999999999992E-3</v>
      </c>
      <c r="M28" s="90">
        <v>-7.2999999999999996E-4</v>
      </c>
      <c r="N28" s="90">
        <v>2.7999999999999998E-4</v>
      </c>
      <c r="O28" s="90">
        <v>0</v>
      </c>
      <c r="P28" s="90">
        <v>-5.9999999999999995E-4</v>
      </c>
      <c r="Q28" s="90">
        <v>5.9999999999999995E-4</v>
      </c>
      <c r="R28" s="90"/>
      <c r="S28" s="90"/>
      <c r="T28" s="90">
        <v>0</v>
      </c>
      <c r="U28" s="94">
        <f t="shared" si="17"/>
        <v>7.5190000000000007E-2</v>
      </c>
      <c r="V28" s="90">
        <v>-8.0999999999999996E-4</v>
      </c>
      <c r="W28" s="90">
        <v>-4.0000000000000003E-5</v>
      </c>
      <c r="X28" s="94">
        <f>SUM(V28:W28)</f>
        <v>-8.4999999999999995E-4</v>
      </c>
      <c r="Y28" s="120">
        <v>1.9480000000000001E-2</v>
      </c>
      <c r="Z28" s="122">
        <v>2.5000000000000001E-3</v>
      </c>
      <c r="AA28" s="94">
        <f>SUM(Y28:Z28)</f>
        <v>2.198E-2</v>
      </c>
      <c r="AB28" s="94">
        <v>5.0000000000000001E-4</v>
      </c>
      <c r="AC28" s="94">
        <v>3.96E-3</v>
      </c>
      <c r="AD28" s="94">
        <v>6.4000000000000005E-4</v>
      </c>
      <c r="AE28" s="90">
        <v>3.9800000000000002E-2</v>
      </c>
      <c r="AF28" s="90">
        <v>-7.7999999999999999E-4</v>
      </c>
      <c r="AG28" s="94">
        <f>SUM(AE28:AF28)</f>
        <v>3.9019999999999999E-2</v>
      </c>
      <c r="AH28" s="94">
        <v>0</v>
      </c>
      <c r="AI28" s="95"/>
      <c r="AJ28" s="96">
        <f>U28+X28+AA28+AB28+AC28+AD28+AG28+AH28</f>
        <v>0.14044000000000001</v>
      </c>
      <c r="AK28" s="97">
        <v>7</v>
      </c>
      <c r="AL28" s="98"/>
      <c r="AM28" s="96">
        <v>0.11265</v>
      </c>
      <c r="AN28" s="96">
        <v>2.2599999999999999E-3</v>
      </c>
      <c r="AO28" s="96">
        <v>0</v>
      </c>
      <c r="AP28" s="96">
        <f>SUM(AM28:AO28)</f>
        <v>0.11491</v>
      </c>
    </row>
    <row r="29" spans="1:42" s="35" customFormat="1" ht="15" customHeight="1" x14ac:dyDescent="0.2">
      <c r="A29" s="89">
        <v>44805</v>
      </c>
      <c r="B29" s="120">
        <v>5.2670000000000002E-2</v>
      </c>
      <c r="C29" s="121">
        <v>0</v>
      </c>
      <c r="D29" s="122">
        <v>2.1000000000000001E-4</v>
      </c>
      <c r="E29" s="90">
        <v>8.7100000000000007E-3</v>
      </c>
      <c r="F29" s="90">
        <v>3.0100000000000001E-3</v>
      </c>
      <c r="G29" s="90">
        <v>9.1E-4</v>
      </c>
      <c r="H29" s="90">
        <v>2.5999999999999998E-4</v>
      </c>
      <c r="I29" s="90">
        <v>1.0000000000000001E-5</v>
      </c>
      <c r="J29" s="90">
        <v>5.5999999999999995E-4</v>
      </c>
      <c r="K29" s="90">
        <v>0</v>
      </c>
      <c r="L29" s="90">
        <v>9.2999999999999992E-3</v>
      </c>
      <c r="M29" s="90">
        <v>-7.2999999999999996E-4</v>
      </c>
      <c r="N29" s="90">
        <v>2.7999999999999998E-4</v>
      </c>
      <c r="O29" s="90">
        <v>0</v>
      </c>
      <c r="P29" s="90">
        <v>-5.9999999999999995E-4</v>
      </c>
      <c r="Q29" s="90">
        <v>5.9999999999999995E-4</v>
      </c>
      <c r="R29" s="90"/>
      <c r="S29" s="90"/>
      <c r="T29" s="90">
        <v>0</v>
      </c>
      <c r="U29" s="94">
        <f t="shared" si="17"/>
        <v>7.5190000000000007E-2</v>
      </c>
      <c r="V29" s="90">
        <v>-8.0999999999999996E-4</v>
      </c>
      <c r="W29" s="90">
        <v>-4.0000000000000003E-5</v>
      </c>
      <c r="X29" s="94">
        <f>SUM(V29:W29)</f>
        <v>-8.4999999999999995E-4</v>
      </c>
      <c r="Y29" s="120">
        <v>1.9480000000000001E-2</v>
      </c>
      <c r="Z29" s="122">
        <v>2.5000000000000001E-3</v>
      </c>
      <c r="AA29" s="94">
        <f>SUM(Y29:Z29)</f>
        <v>2.198E-2</v>
      </c>
      <c r="AB29" s="94">
        <v>5.0000000000000001E-4</v>
      </c>
      <c r="AC29" s="94">
        <v>3.96E-3</v>
      </c>
      <c r="AD29" s="94">
        <v>6.4000000000000005E-4</v>
      </c>
      <c r="AE29" s="90">
        <v>3.9800000000000002E-2</v>
      </c>
      <c r="AF29" s="90">
        <v>-7.7999999999999999E-4</v>
      </c>
      <c r="AG29" s="94">
        <f>SUM(AE29:AF29)</f>
        <v>3.9019999999999999E-2</v>
      </c>
      <c r="AH29" s="94">
        <v>0</v>
      </c>
      <c r="AI29" s="95"/>
      <c r="AJ29" s="96">
        <f t="shared" ref="AJ29:AJ73" si="22">U29+X29+AA29+AB29+AC29+AD29+AG29+AH29</f>
        <v>0.14044000000000001</v>
      </c>
      <c r="AK29" s="97">
        <v>7</v>
      </c>
      <c r="AL29" s="98"/>
      <c r="AM29" s="96">
        <v>0.11265</v>
      </c>
      <c r="AN29" s="96">
        <v>2.2599999999999999E-3</v>
      </c>
      <c r="AO29" s="96">
        <v>0</v>
      </c>
      <c r="AP29" s="96">
        <f t="shared" ref="AP29:AP73" si="23">SUM(AM29:AO29)</f>
        <v>0.11491</v>
      </c>
    </row>
    <row r="30" spans="1:42" s="35" customFormat="1" ht="15" customHeight="1" x14ac:dyDescent="0.2">
      <c r="A30" s="88">
        <v>44774</v>
      </c>
      <c r="B30" s="120">
        <v>5.2670000000000002E-2</v>
      </c>
      <c r="C30" s="121">
        <v>0</v>
      </c>
      <c r="D30" s="122">
        <v>2.1000000000000001E-4</v>
      </c>
      <c r="E30" s="90">
        <v>8.7100000000000007E-3</v>
      </c>
      <c r="F30" s="90">
        <v>3.0100000000000001E-3</v>
      </c>
      <c r="G30" s="90">
        <v>9.1E-4</v>
      </c>
      <c r="H30" s="90">
        <v>2.5999999999999998E-4</v>
      </c>
      <c r="I30" s="90">
        <v>1.0000000000000001E-5</v>
      </c>
      <c r="J30" s="90">
        <v>5.5999999999999995E-4</v>
      </c>
      <c r="K30" s="90">
        <v>0</v>
      </c>
      <c r="L30" s="90">
        <v>9.2999999999999992E-3</v>
      </c>
      <c r="M30" s="90">
        <v>-7.2999999999999996E-4</v>
      </c>
      <c r="N30" s="90">
        <v>2.7999999999999998E-4</v>
      </c>
      <c r="O30" s="90">
        <v>0</v>
      </c>
      <c r="P30" s="90">
        <v>-5.9999999999999995E-4</v>
      </c>
      <c r="Q30" s="90">
        <v>5.9999999999999995E-4</v>
      </c>
      <c r="R30" s="90"/>
      <c r="S30" s="90"/>
      <c r="T30" s="90">
        <v>0</v>
      </c>
      <c r="U30" s="94">
        <f t="shared" si="17"/>
        <v>7.5190000000000007E-2</v>
      </c>
      <c r="V30" s="90">
        <v>-8.0999999999999996E-4</v>
      </c>
      <c r="W30" s="90">
        <v>-4.0000000000000003E-5</v>
      </c>
      <c r="X30" s="94">
        <f>SUM(V30:W30)</f>
        <v>-8.4999999999999995E-4</v>
      </c>
      <c r="Y30" s="120">
        <v>1.9480000000000001E-2</v>
      </c>
      <c r="Z30" s="122">
        <v>2.5000000000000001E-3</v>
      </c>
      <c r="AA30" s="94">
        <f>SUM(Y30:Z30)</f>
        <v>2.198E-2</v>
      </c>
      <c r="AB30" s="94">
        <v>5.0000000000000001E-4</v>
      </c>
      <c r="AC30" s="94">
        <v>3.96E-3</v>
      </c>
      <c r="AD30" s="94">
        <v>6.4000000000000005E-4</v>
      </c>
      <c r="AE30" s="90">
        <v>3.9800000000000002E-2</v>
      </c>
      <c r="AF30" s="90">
        <v>-7.7999999999999999E-4</v>
      </c>
      <c r="AG30" s="94">
        <f>SUM(AE30:AF30)</f>
        <v>3.9019999999999999E-2</v>
      </c>
      <c r="AH30" s="94">
        <v>0</v>
      </c>
      <c r="AI30" s="95"/>
      <c r="AJ30" s="96">
        <f t="shared" si="22"/>
        <v>0.14044000000000001</v>
      </c>
      <c r="AK30" s="97">
        <v>7</v>
      </c>
      <c r="AL30" s="98"/>
      <c r="AM30" s="96">
        <v>0.11265</v>
      </c>
      <c r="AN30" s="96">
        <v>2.2599999999999999E-3</v>
      </c>
      <c r="AO30" s="96">
        <v>0</v>
      </c>
      <c r="AP30" s="96">
        <f t="shared" si="23"/>
        <v>0.11491</v>
      </c>
    </row>
    <row r="31" spans="1:42" s="35" customFormat="1" ht="15" customHeight="1" x14ac:dyDescent="0.2">
      <c r="A31" s="89">
        <v>44743</v>
      </c>
      <c r="B31" s="120">
        <v>5.2670000000000002E-2</v>
      </c>
      <c r="C31" s="121">
        <v>0</v>
      </c>
      <c r="D31" s="122">
        <v>2.1000000000000001E-4</v>
      </c>
      <c r="E31" s="90">
        <v>8.7100000000000007E-3</v>
      </c>
      <c r="F31" s="90">
        <v>3.0100000000000001E-3</v>
      </c>
      <c r="G31" s="90">
        <v>9.1E-4</v>
      </c>
      <c r="H31" s="90">
        <v>2.5999999999999998E-4</v>
      </c>
      <c r="I31" s="90">
        <v>1.0000000000000001E-5</v>
      </c>
      <c r="J31" s="90">
        <v>5.5999999999999995E-4</v>
      </c>
      <c r="K31" s="90">
        <v>0</v>
      </c>
      <c r="L31" s="90">
        <v>9.2999999999999992E-3</v>
      </c>
      <c r="M31" s="90">
        <v>-7.2999999999999996E-4</v>
      </c>
      <c r="N31" s="90">
        <v>2.7999999999999998E-4</v>
      </c>
      <c r="O31" s="90">
        <v>0</v>
      </c>
      <c r="P31" s="90">
        <v>-5.9999999999999995E-4</v>
      </c>
      <c r="Q31" s="90">
        <v>5.9999999999999995E-4</v>
      </c>
      <c r="R31" s="90"/>
      <c r="S31" s="90"/>
      <c r="T31" s="90">
        <v>0</v>
      </c>
      <c r="U31" s="94">
        <f t="shared" si="17"/>
        <v>7.5190000000000007E-2</v>
      </c>
      <c r="V31" s="90">
        <v>-8.0999999999999996E-4</v>
      </c>
      <c r="W31" s="90">
        <v>-4.0000000000000003E-5</v>
      </c>
      <c r="X31" s="94">
        <f t="shared" ref="X31:X73" si="24">SUM(V31:W31)</f>
        <v>-8.4999999999999995E-4</v>
      </c>
      <c r="Y31" s="120">
        <v>1.9480000000000001E-2</v>
      </c>
      <c r="Z31" s="122">
        <v>2.5000000000000001E-3</v>
      </c>
      <c r="AA31" s="94">
        <f>SUM(Y31:Z31)</f>
        <v>2.198E-2</v>
      </c>
      <c r="AB31" s="94">
        <v>5.0000000000000001E-4</v>
      </c>
      <c r="AC31" s="94">
        <v>3.96E-3</v>
      </c>
      <c r="AD31" s="94">
        <v>6.4000000000000005E-4</v>
      </c>
      <c r="AE31" s="90">
        <v>3.9800000000000002E-2</v>
      </c>
      <c r="AF31" s="90">
        <v>-7.7999999999999999E-4</v>
      </c>
      <c r="AG31" s="94">
        <f t="shared" ref="AG31:AG73" si="25">SUM(AE31:AF31)</f>
        <v>3.9019999999999999E-2</v>
      </c>
      <c r="AH31" s="94">
        <v>0</v>
      </c>
      <c r="AI31" s="95"/>
      <c r="AJ31" s="96">
        <f t="shared" si="22"/>
        <v>0.14044000000000001</v>
      </c>
      <c r="AK31" s="97">
        <v>7</v>
      </c>
      <c r="AL31" s="98"/>
      <c r="AM31" s="96">
        <v>0.11265</v>
      </c>
      <c r="AN31" s="96">
        <v>2.2599999999999999E-3</v>
      </c>
      <c r="AO31" s="96">
        <v>0</v>
      </c>
      <c r="AP31" s="96">
        <f t="shared" si="23"/>
        <v>0.11491</v>
      </c>
    </row>
    <row r="32" spans="1:42" ht="15" customHeight="1" x14ac:dyDescent="0.3">
      <c r="A32" s="88">
        <v>44713</v>
      </c>
      <c r="B32" s="120">
        <v>5.2670000000000002E-2</v>
      </c>
      <c r="C32" s="121">
        <v>0</v>
      </c>
      <c r="D32" s="122">
        <v>2.1000000000000001E-4</v>
      </c>
      <c r="E32" s="90">
        <v>8.7100000000000007E-3</v>
      </c>
      <c r="F32" s="90">
        <v>3.0100000000000001E-3</v>
      </c>
      <c r="G32" s="90">
        <v>9.1E-4</v>
      </c>
      <c r="H32" s="90">
        <v>2.5999999999999998E-4</v>
      </c>
      <c r="I32" s="90">
        <v>1.0000000000000001E-5</v>
      </c>
      <c r="J32" s="90">
        <v>5.5999999999999995E-4</v>
      </c>
      <c r="K32" s="90">
        <v>0</v>
      </c>
      <c r="L32" s="90">
        <v>9.2999999999999992E-3</v>
      </c>
      <c r="M32" s="90">
        <v>-7.2999999999999996E-4</v>
      </c>
      <c r="N32" s="90">
        <v>2.7999999999999998E-4</v>
      </c>
      <c r="O32" s="90">
        <v>0</v>
      </c>
      <c r="P32" s="90">
        <v>-5.9999999999999995E-4</v>
      </c>
      <c r="Q32" s="90">
        <v>5.9999999999999995E-4</v>
      </c>
      <c r="R32" s="90"/>
      <c r="S32" s="90"/>
      <c r="T32" s="90">
        <v>0</v>
      </c>
      <c r="U32" s="94">
        <f t="shared" si="17"/>
        <v>7.5190000000000007E-2</v>
      </c>
      <c r="V32" s="90">
        <v>-8.0999999999999996E-4</v>
      </c>
      <c r="W32" s="90">
        <v>-4.0000000000000003E-5</v>
      </c>
      <c r="X32" s="94">
        <f t="shared" si="24"/>
        <v>-8.4999999999999995E-4</v>
      </c>
      <c r="Y32" s="120">
        <v>1.9480000000000001E-2</v>
      </c>
      <c r="Z32" s="122">
        <v>2.5000000000000001E-3</v>
      </c>
      <c r="AA32" s="94">
        <f t="shared" ref="AA32:AA73" si="26">SUM(Y32:Z32)</f>
        <v>2.198E-2</v>
      </c>
      <c r="AB32" s="94">
        <v>5.0000000000000001E-4</v>
      </c>
      <c r="AC32" s="94">
        <v>3.96E-3</v>
      </c>
      <c r="AD32" s="94">
        <v>5.4000000000000001E-4</v>
      </c>
      <c r="AE32" s="90">
        <v>3.9800000000000002E-2</v>
      </c>
      <c r="AF32" s="90">
        <v>-7.7999999999999999E-4</v>
      </c>
      <c r="AG32" s="94">
        <f t="shared" si="25"/>
        <v>3.9019999999999999E-2</v>
      </c>
      <c r="AH32" s="94">
        <v>0</v>
      </c>
      <c r="AI32" s="110"/>
      <c r="AJ32" s="96">
        <f t="shared" si="22"/>
        <v>0.14034000000000002</v>
      </c>
      <c r="AK32" s="97">
        <v>7</v>
      </c>
      <c r="AL32" s="100"/>
      <c r="AM32" s="96">
        <v>0.11265</v>
      </c>
      <c r="AN32" s="96">
        <v>2.2599999999999999E-3</v>
      </c>
      <c r="AO32" s="96">
        <v>0</v>
      </c>
      <c r="AP32" s="96">
        <f t="shared" si="23"/>
        <v>0.11491</v>
      </c>
    </row>
    <row r="33" spans="1:42" ht="15" customHeight="1" x14ac:dyDescent="0.3">
      <c r="A33" s="88">
        <v>44682</v>
      </c>
      <c r="B33" s="120">
        <v>5.2670000000000002E-2</v>
      </c>
      <c r="C33" s="121">
        <v>0</v>
      </c>
      <c r="D33" s="122">
        <v>2.1000000000000001E-4</v>
      </c>
      <c r="E33" s="90">
        <v>8.7100000000000007E-3</v>
      </c>
      <c r="F33" s="90">
        <v>3.0100000000000001E-3</v>
      </c>
      <c r="G33" s="90">
        <v>9.1E-4</v>
      </c>
      <c r="H33" s="90">
        <v>2.5999999999999998E-4</v>
      </c>
      <c r="I33" s="90">
        <v>1.0000000000000001E-5</v>
      </c>
      <c r="J33" s="90">
        <v>5.5999999999999995E-4</v>
      </c>
      <c r="K33" s="90">
        <v>0</v>
      </c>
      <c r="L33" s="90">
        <v>9.2999999999999992E-3</v>
      </c>
      <c r="M33" s="90">
        <v>-7.2999999999999996E-4</v>
      </c>
      <c r="N33" s="90">
        <v>2.7999999999999998E-4</v>
      </c>
      <c r="O33" s="90">
        <v>0</v>
      </c>
      <c r="P33" s="90">
        <v>-5.9999999999999995E-4</v>
      </c>
      <c r="Q33" s="90">
        <v>5.9999999999999995E-4</v>
      </c>
      <c r="R33" s="90"/>
      <c r="S33" s="90"/>
      <c r="T33" s="90">
        <v>0</v>
      </c>
      <c r="U33" s="94">
        <f t="shared" si="17"/>
        <v>7.5190000000000007E-2</v>
      </c>
      <c r="V33" s="90">
        <v>-8.0999999999999996E-4</v>
      </c>
      <c r="W33" s="90">
        <v>-4.0000000000000003E-5</v>
      </c>
      <c r="X33" s="94">
        <f t="shared" si="24"/>
        <v>-8.4999999999999995E-4</v>
      </c>
      <c r="Y33" s="120">
        <v>1.9480000000000001E-2</v>
      </c>
      <c r="Z33" s="122">
        <v>2.5000000000000001E-3</v>
      </c>
      <c r="AA33" s="94">
        <f t="shared" si="26"/>
        <v>2.198E-2</v>
      </c>
      <c r="AB33" s="94">
        <v>5.0000000000000001E-4</v>
      </c>
      <c r="AC33" s="94">
        <v>3.96E-3</v>
      </c>
      <c r="AD33" s="94">
        <v>5.4000000000000001E-4</v>
      </c>
      <c r="AE33" s="90">
        <v>3.9800000000000002E-2</v>
      </c>
      <c r="AF33" s="90">
        <v>-7.7999999999999999E-4</v>
      </c>
      <c r="AG33" s="94">
        <f t="shared" si="25"/>
        <v>3.9019999999999999E-2</v>
      </c>
      <c r="AH33" s="94">
        <v>-1.001E-2</v>
      </c>
      <c r="AI33" s="110"/>
      <c r="AJ33" s="96">
        <f t="shared" si="22"/>
        <v>0.13033000000000003</v>
      </c>
      <c r="AK33" s="97">
        <v>7</v>
      </c>
      <c r="AL33" s="100"/>
      <c r="AM33" s="96">
        <v>0.11265</v>
      </c>
      <c r="AN33" s="96">
        <v>2.2599999999999999E-3</v>
      </c>
      <c r="AO33" s="96">
        <v>0</v>
      </c>
      <c r="AP33" s="96">
        <f t="shared" si="23"/>
        <v>0.11491</v>
      </c>
    </row>
    <row r="34" spans="1:42" ht="15" customHeight="1" x14ac:dyDescent="0.3">
      <c r="A34" s="88">
        <v>44652</v>
      </c>
      <c r="B34" s="120">
        <v>5.2670000000000002E-2</v>
      </c>
      <c r="C34" s="121">
        <v>-8.0999999999999996E-4</v>
      </c>
      <c r="D34" s="122">
        <v>2.1000000000000001E-4</v>
      </c>
      <c r="E34" s="90">
        <v>8.7100000000000007E-3</v>
      </c>
      <c r="F34" s="90">
        <v>3.0100000000000001E-3</v>
      </c>
      <c r="G34" s="90">
        <v>9.1E-4</v>
      </c>
      <c r="H34" s="90">
        <v>2.5999999999999998E-4</v>
      </c>
      <c r="I34" s="90">
        <v>1.0000000000000001E-5</v>
      </c>
      <c r="J34" s="90">
        <v>3.8999999999999999E-4</v>
      </c>
      <c r="K34" s="90">
        <v>3.0000000000000001E-5</v>
      </c>
      <c r="L34" s="90">
        <v>9.2999999999999992E-3</v>
      </c>
      <c r="M34" s="90">
        <v>-7.2999999999999996E-4</v>
      </c>
      <c r="N34" s="90">
        <v>2.7999999999999998E-4</v>
      </c>
      <c r="O34" s="90">
        <v>0</v>
      </c>
      <c r="P34" s="90">
        <v>-5.9999999999999995E-4</v>
      </c>
      <c r="Q34" s="90">
        <v>6.3000000000000003E-4</v>
      </c>
      <c r="R34" s="90"/>
      <c r="S34" s="90"/>
      <c r="T34" s="90">
        <v>0</v>
      </c>
      <c r="U34" s="94">
        <f t="shared" si="17"/>
        <v>7.4270000000000017E-2</v>
      </c>
      <c r="V34" s="90">
        <v>-8.0999999999999996E-4</v>
      </c>
      <c r="W34" s="90">
        <v>-4.0000000000000003E-5</v>
      </c>
      <c r="X34" s="94">
        <f t="shared" si="24"/>
        <v>-8.4999999999999995E-4</v>
      </c>
      <c r="Y34" s="120">
        <v>1.4789999999999999E-2</v>
      </c>
      <c r="Z34" s="122">
        <v>2.5000000000000001E-3</v>
      </c>
      <c r="AA34" s="94">
        <f t="shared" si="26"/>
        <v>1.729E-2</v>
      </c>
      <c r="AB34" s="94">
        <v>5.0000000000000001E-4</v>
      </c>
      <c r="AC34" s="94">
        <v>3.96E-3</v>
      </c>
      <c r="AD34" s="94">
        <v>5.4000000000000001E-4</v>
      </c>
      <c r="AE34" s="90">
        <v>3.9800000000000002E-2</v>
      </c>
      <c r="AF34" s="90">
        <v>-7.7999999999999999E-4</v>
      </c>
      <c r="AG34" s="94">
        <f t="shared" si="25"/>
        <v>3.9019999999999999E-2</v>
      </c>
      <c r="AH34" s="94">
        <v>0</v>
      </c>
      <c r="AI34" s="110"/>
      <c r="AJ34" s="96">
        <f t="shared" si="22"/>
        <v>0.13473000000000002</v>
      </c>
      <c r="AK34" s="97">
        <v>7</v>
      </c>
      <c r="AL34" s="100"/>
      <c r="AM34" s="96">
        <v>0.14853</v>
      </c>
      <c r="AN34" s="96">
        <v>-3.6000000000000002E-4</v>
      </c>
      <c r="AO34" s="96">
        <v>4.0000000000000003E-5</v>
      </c>
      <c r="AP34" s="96">
        <f t="shared" si="23"/>
        <v>0.14821000000000001</v>
      </c>
    </row>
    <row r="35" spans="1:42" ht="15" customHeight="1" x14ac:dyDescent="0.3">
      <c r="A35" s="88">
        <v>44621</v>
      </c>
      <c r="B35" s="120">
        <v>5.2670000000000002E-2</v>
      </c>
      <c r="C35" s="121">
        <v>-8.0999999999999996E-4</v>
      </c>
      <c r="D35" s="122">
        <v>2.1000000000000001E-4</v>
      </c>
      <c r="E35" s="90">
        <v>8.7100000000000007E-3</v>
      </c>
      <c r="F35" s="90">
        <v>3.0100000000000001E-3</v>
      </c>
      <c r="G35" s="90">
        <v>9.1E-4</v>
      </c>
      <c r="H35" s="90">
        <v>2.5999999999999998E-4</v>
      </c>
      <c r="I35" s="90">
        <v>1.0000000000000001E-5</v>
      </c>
      <c r="J35" s="90">
        <v>3.8999999999999999E-4</v>
      </c>
      <c r="K35" s="90">
        <v>3.0000000000000001E-5</v>
      </c>
      <c r="L35" s="90">
        <v>9.2999999999999992E-3</v>
      </c>
      <c r="M35" s="90">
        <v>-7.2999999999999996E-4</v>
      </c>
      <c r="N35" s="90">
        <v>2.7999999999999998E-4</v>
      </c>
      <c r="O35" s="90">
        <v>0</v>
      </c>
      <c r="P35" s="90">
        <v>-5.9999999999999995E-4</v>
      </c>
      <c r="Q35" s="90">
        <v>6.3000000000000003E-4</v>
      </c>
      <c r="R35" s="90"/>
      <c r="S35" s="90"/>
      <c r="T35" s="90">
        <v>0</v>
      </c>
      <c r="U35" s="94">
        <f t="shared" si="17"/>
        <v>7.4270000000000017E-2</v>
      </c>
      <c r="V35" s="90">
        <v>-8.0999999999999996E-4</v>
      </c>
      <c r="W35" s="90">
        <v>-4.0000000000000003E-5</v>
      </c>
      <c r="X35" s="94">
        <f t="shared" si="24"/>
        <v>-8.4999999999999995E-4</v>
      </c>
      <c r="Y35" s="120">
        <v>1.4789999999999999E-2</v>
      </c>
      <c r="Z35" s="122">
        <v>2.5000000000000001E-3</v>
      </c>
      <c r="AA35" s="94">
        <f t="shared" si="26"/>
        <v>1.729E-2</v>
      </c>
      <c r="AB35" s="94">
        <v>5.0000000000000001E-4</v>
      </c>
      <c r="AC35" s="94">
        <v>3.96E-3</v>
      </c>
      <c r="AD35" s="94">
        <v>5.4000000000000001E-4</v>
      </c>
      <c r="AE35" s="90">
        <v>3.9800000000000002E-2</v>
      </c>
      <c r="AF35" s="90">
        <v>-7.7999999999999999E-4</v>
      </c>
      <c r="AG35" s="94">
        <f t="shared" si="25"/>
        <v>3.9019999999999999E-2</v>
      </c>
      <c r="AH35" s="94">
        <v>0</v>
      </c>
      <c r="AI35" s="110"/>
      <c r="AJ35" s="96">
        <f t="shared" si="22"/>
        <v>0.13473000000000002</v>
      </c>
      <c r="AK35" s="97">
        <v>7</v>
      </c>
      <c r="AL35" s="100"/>
      <c r="AM35" s="96">
        <v>0.14853</v>
      </c>
      <c r="AN35" s="96">
        <v>-3.6000000000000002E-4</v>
      </c>
      <c r="AO35" s="96">
        <v>4.0000000000000003E-5</v>
      </c>
      <c r="AP35" s="96">
        <f t="shared" si="23"/>
        <v>0.14821000000000001</v>
      </c>
    </row>
    <row r="36" spans="1:42" ht="15" customHeight="1" x14ac:dyDescent="0.3">
      <c r="A36" s="88">
        <v>44593</v>
      </c>
      <c r="B36" s="120">
        <v>5.2670000000000002E-2</v>
      </c>
      <c r="C36" s="121">
        <v>0</v>
      </c>
      <c r="D36" s="122">
        <v>1.0499999999999999E-3</v>
      </c>
      <c r="E36" s="90">
        <v>4.8799999999999998E-3</v>
      </c>
      <c r="F36" s="90">
        <v>3.0100000000000001E-3</v>
      </c>
      <c r="G36" s="90">
        <v>1.7899999999999999E-3</v>
      </c>
      <c r="H36" s="90">
        <v>2.5500000000000002E-3</v>
      </c>
      <c r="I36" s="90">
        <v>3.0000000000000001E-5</v>
      </c>
      <c r="J36" s="90">
        <v>6.8999999999999997E-4</v>
      </c>
      <c r="K36" s="90">
        <v>3.0000000000000001E-5</v>
      </c>
      <c r="L36" s="90">
        <v>1.163E-2</v>
      </c>
      <c r="M36" s="90">
        <v>7.5000000000000002E-4</v>
      </c>
      <c r="N36" s="90">
        <v>5.4000000000000001E-4</v>
      </c>
      <c r="O36" s="90">
        <v>0</v>
      </c>
      <c r="P36" s="90">
        <v>-6.2E-4</v>
      </c>
      <c r="Q36" s="90">
        <v>6.3000000000000003E-4</v>
      </c>
      <c r="R36" s="90"/>
      <c r="S36" s="90"/>
      <c r="T36" s="90">
        <v>0</v>
      </c>
      <c r="U36" s="94">
        <f t="shared" si="17"/>
        <v>7.963000000000002E-2</v>
      </c>
      <c r="V36" s="90">
        <v>-1.0399999999999999E-3</v>
      </c>
      <c r="W36" s="90">
        <v>0</v>
      </c>
      <c r="X36" s="94">
        <f t="shared" si="24"/>
        <v>-1.0399999999999999E-3</v>
      </c>
      <c r="Y36" s="120">
        <v>1.4789999999999999E-2</v>
      </c>
      <c r="Z36" s="122">
        <v>2.5000000000000001E-3</v>
      </c>
      <c r="AA36" s="94">
        <f t="shared" si="26"/>
        <v>1.729E-2</v>
      </c>
      <c r="AB36" s="94">
        <v>5.0000000000000001E-4</v>
      </c>
      <c r="AC36" s="94">
        <v>3.96E-3</v>
      </c>
      <c r="AD36" s="94">
        <v>5.4000000000000001E-4</v>
      </c>
      <c r="AE36" s="90">
        <v>3.909E-2</v>
      </c>
      <c r="AF36" s="90">
        <v>-5.1000000000000004E-4</v>
      </c>
      <c r="AG36" s="94">
        <f t="shared" si="25"/>
        <v>3.8580000000000003E-2</v>
      </c>
      <c r="AH36" s="94">
        <v>0</v>
      </c>
      <c r="AI36" s="110"/>
      <c r="AJ36" s="96">
        <f t="shared" si="22"/>
        <v>0.13946000000000003</v>
      </c>
      <c r="AK36" s="97">
        <v>7</v>
      </c>
      <c r="AL36" s="100"/>
      <c r="AM36" s="96">
        <v>0.14853</v>
      </c>
      <c r="AN36" s="96">
        <v>-3.6000000000000002E-4</v>
      </c>
      <c r="AO36" s="96">
        <v>4.0000000000000003E-5</v>
      </c>
      <c r="AP36" s="96">
        <f t="shared" si="23"/>
        <v>0.14821000000000001</v>
      </c>
    </row>
    <row r="37" spans="1:42" ht="15" customHeight="1" x14ac:dyDescent="0.3">
      <c r="A37" s="88">
        <v>44562</v>
      </c>
      <c r="B37" s="120">
        <v>5.2670000000000002E-2</v>
      </c>
      <c r="C37" s="121">
        <v>0</v>
      </c>
      <c r="D37" s="122">
        <v>1.0499999999999999E-3</v>
      </c>
      <c r="E37" s="90">
        <v>4.8799999999999998E-3</v>
      </c>
      <c r="F37" s="90">
        <v>3.0100000000000001E-3</v>
      </c>
      <c r="G37" s="90">
        <v>1.7899999999999999E-3</v>
      </c>
      <c r="H37" s="90">
        <v>2.5500000000000002E-3</v>
      </c>
      <c r="I37" s="90">
        <v>3.0000000000000001E-5</v>
      </c>
      <c r="J37" s="90">
        <v>6.8999999999999997E-4</v>
      </c>
      <c r="K37" s="90">
        <v>3.0000000000000001E-5</v>
      </c>
      <c r="L37" s="90">
        <v>1.163E-2</v>
      </c>
      <c r="M37" s="90">
        <v>7.5000000000000002E-4</v>
      </c>
      <c r="N37" s="90">
        <v>5.4000000000000001E-4</v>
      </c>
      <c r="O37" s="90">
        <v>0</v>
      </c>
      <c r="P37" s="90">
        <v>-6.2E-4</v>
      </c>
      <c r="Q37" s="90">
        <v>6.3000000000000003E-4</v>
      </c>
      <c r="R37" s="90"/>
      <c r="S37" s="90"/>
      <c r="T37" s="90">
        <v>0</v>
      </c>
      <c r="U37" s="94">
        <f t="shared" si="17"/>
        <v>7.963000000000002E-2</v>
      </c>
      <c r="V37" s="90">
        <v>-1.0399999999999999E-3</v>
      </c>
      <c r="W37" s="90">
        <v>0</v>
      </c>
      <c r="X37" s="94">
        <f t="shared" si="24"/>
        <v>-1.0399999999999999E-3</v>
      </c>
      <c r="Y37" s="120">
        <v>1.4789999999999999E-2</v>
      </c>
      <c r="Z37" s="122">
        <v>2.5000000000000001E-3</v>
      </c>
      <c r="AA37" s="94">
        <f t="shared" si="26"/>
        <v>1.729E-2</v>
      </c>
      <c r="AB37" s="94">
        <v>5.0000000000000001E-4</v>
      </c>
      <c r="AC37" s="94">
        <v>3.96E-3</v>
      </c>
      <c r="AD37" s="94">
        <v>5.4000000000000001E-4</v>
      </c>
      <c r="AE37" s="90">
        <v>3.909E-2</v>
      </c>
      <c r="AF37" s="90">
        <v>-5.1000000000000004E-4</v>
      </c>
      <c r="AG37" s="94">
        <f t="shared" si="25"/>
        <v>3.8580000000000003E-2</v>
      </c>
      <c r="AH37" s="94">
        <v>0</v>
      </c>
      <c r="AI37" s="110"/>
      <c r="AJ37" s="96">
        <f t="shared" si="22"/>
        <v>0.13946000000000003</v>
      </c>
      <c r="AK37" s="97">
        <v>7</v>
      </c>
      <c r="AL37" s="100"/>
      <c r="AM37" s="96">
        <v>0.14853</v>
      </c>
      <c r="AN37" s="96">
        <v>-3.6000000000000002E-4</v>
      </c>
      <c r="AO37" s="96">
        <v>4.0000000000000003E-5</v>
      </c>
      <c r="AP37" s="96">
        <f t="shared" si="23"/>
        <v>0.14821000000000001</v>
      </c>
    </row>
    <row r="38" spans="1:42" ht="15" customHeight="1" x14ac:dyDescent="0.3">
      <c r="A38" s="88">
        <v>44531</v>
      </c>
      <c r="B38" s="120">
        <v>5.2670000000000002E-2</v>
      </c>
      <c r="C38" s="121">
        <v>0</v>
      </c>
      <c r="D38" s="122">
        <v>1.0499999999999999E-3</v>
      </c>
      <c r="E38" s="90">
        <v>4.8799999999999998E-3</v>
      </c>
      <c r="F38" s="90">
        <v>3.0100000000000001E-3</v>
      </c>
      <c r="G38" s="90">
        <v>1.7899999999999999E-3</v>
      </c>
      <c r="H38" s="90">
        <v>2.5500000000000002E-3</v>
      </c>
      <c r="I38" s="90">
        <v>3.0000000000000001E-5</v>
      </c>
      <c r="J38" s="90">
        <v>6.8999999999999997E-4</v>
      </c>
      <c r="K38" s="90">
        <v>3.0000000000000001E-5</v>
      </c>
      <c r="L38" s="90">
        <v>1.163E-2</v>
      </c>
      <c r="M38" s="90">
        <v>7.5000000000000002E-4</v>
      </c>
      <c r="N38" s="90">
        <v>5.4000000000000001E-4</v>
      </c>
      <c r="O38" s="90">
        <v>0</v>
      </c>
      <c r="P38" s="90">
        <v>-6.2E-4</v>
      </c>
      <c r="Q38" s="90">
        <v>6.3000000000000003E-4</v>
      </c>
      <c r="R38" s="90"/>
      <c r="S38" s="90"/>
      <c r="T38" s="90">
        <v>0</v>
      </c>
      <c r="U38" s="94">
        <f t="shared" si="17"/>
        <v>7.963000000000002E-2</v>
      </c>
      <c r="V38" s="90">
        <v>-1.0399999999999999E-3</v>
      </c>
      <c r="W38" s="90">
        <v>0</v>
      </c>
      <c r="X38" s="94">
        <f t="shared" si="24"/>
        <v>-1.0399999999999999E-3</v>
      </c>
      <c r="Y38" s="120">
        <v>1.4789999999999999E-2</v>
      </c>
      <c r="Z38" s="122">
        <v>2.5000000000000001E-3</v>
      </c>
      <c r="AA38" s="94">
        <f t="shared" si="26"/>
        <v>1.729E-2</v>
      </c>
      <c r="AB38" s="94">
        <v>5.0000000000000001E-4</v>
      </c>
      <c r="AC38" s="94">
        <v>3.15E-3</v>
      </c>
      <c r="AD38" s="94">
        <v>5.4000000000000001E-4</v>
      </c>
      <c r="AE38" s="90">
        <v>3.909E-2</v>
      </c>
      <c r="AF38" s="90">
        <v>-5.1000000000000004E-4</v>
      </c>
      <c r="AG38" s="94">
        <f t="shared" si="25"/>
        <v>3.8580000000000003E-2</v>
      </c>
      <c r="AH38" s="94">
        <v>0</v>
      </c>
      <c r="AI38" s="110"/>
      <c r="AJ38" s="96">
        <f t="shared" si="22"/>
        <v>0.13865000000000002</v>
      </c>
      <c r="AK38" s="97">
        <v>7</v>
      </c>
      <c r="AL38" s="100"/>
      <c r="AM38" s="96">
        <v>0.14853</v>
      </c>
      <c r="AN38" s="96">
        <v>-3.6000000000000002E-4</v>
      </c>
      <c r="AO38" s="96">
        <v>4.0000000000000003E-5</v>
      </c>
      <c r="AP38" s="96">
        <f t="shared" si="23"/>
        <v>0.14821000000000001</v>
      </c>
    </row>
    <row r="39" spans="1:42" ht="15" customHeight="1" x14ac:dyDescent="0.3">
      <c r="A39" s="88">
        <v>44501</v>
      </c>
      <c r="B39" s="120">
        <v>5.2670000000000002E-2</v>
      </c>
      <c r="C39" s="121">
        <v>0</v>
      </c>
      <c r="D39" s="122">
        <v>1.0499999999999999E-3</v>
      </c>
      <c r="E39" s="90">
        <v>4.8799999999999998E-3</v>
      </c>
      <c r="F39" s="90">
        <v>3.0100000000000001E-3</v>
      </c>
      <c r="G39" s="90">
        <v>1.7899999999999999E-3</v>
      </c>
      <c r="H39" s="90">
        <v>2.5500000000000002E-3</v>
      </c>
      <c r="I39" s="90">
        <v>3.0000000000000001E-5</v>
      </c>
      <c r="J39" s="90">
        <v>6.8999999999999997E-4</v>
      </c>
      <c r="K39" s="90">
        <v>3.0000000000000001E-5</v>
      </c>
      <c r="L39" s="90">
        <v>1.163E-2</v>
      </c>
      <c r="M39" s="90">
        <v>7.5000000000000002E-4</v>
      </c>
      <c r="N39" s="90">
        <v>5.4000000000000001E-4</v>
      </c>
      <c r="O39" s="90">
        <v>0</v>
      </c>
      <c r="P39" s="90">
        <v>-6.2E-4</v>
      </c>
      <c r="Q39" s="90">
        <v>6.3000000000000003E-4</v>
      </c>
      <c r="R39" s="90"/>
      <c r="S39" s="90"/>
      <c r="T39" s="90">
        <v>0</v>
      </c>
      <c r="U39" s="94">
        <f t="shared" si="17"/>
        <v>7.963000000000002E-2</v>
      </c>
      <c r="V39" s="90">
        <v>-1.0399999999999999E-3</v>
      </c>
      <c r="W39" s="90">
        <v>0</v>
      </c>
      <c r="X39" s="94">
        <f t="shared" si="24"/>
        <v>-1.0399999999999999E-3</v>
      </c>
      <c r="Y39" s="120">
        <v>1.4789999999999999E-2</v>
      </c>
      <c r="Z39" s="122">
        <v>2.5000000000000001E-3</v>
      </c>
      <c r="AA39" s="94">
        <f t="shared" si="26"/>
        <v>1.729E-2</v>
      </c>
      <c r="AB39" s="94">
        <v>5.0000000000000001E-4</v>
      </c>
      <c r="AC39" s="94">
        <v>3.15E-3</v>
      </c>
      <c r="AD39" s="94">
        <v>5.4000000000000001E-4</v>
      </c>
      <c r="AE39" s="90">
        <v>3.909E-2</v>
      </c>
      <c r="AF39" s="90">
        <v>-5.1000000000000004E-4</v>
      </c>
      <c r="AG39" s="94">
        <f t="shared" si="25"/>
        <v>3.8580000000000003E-2</v>
      </c>
      <c r="AH39" s="94">
        <v>0</v>
      </c>
      <c r="AI39" s="110"/>
      <c r="AJ39" s="96">
        <f t="shared" si="22"/>
        <v>0.13865000000000002</v>
      </c>
      <c r="AK39" s="97">
        <v>7</v>
      </c>
      <c r="AL39" s="100"/>
      <c r="AM39" s="96">
        <v>0.14853</v>
      </c>
      <c r="AN39" s="96">
        <v>-3.6000000000000002E-4</v>
      </c>
      <c r="AO39" s="96">
        <v>4.0000000000000003E-5</v>
      </c>
      <c r="AP39" s="96">
        <f t="shared" si="23"/>
        <v>0.14821000000000001</v>
      </c>
    </row>
    <row r="40" spans="1:42" ht="15" customHeight="1" x14ac:dyDescent="0.3">
      <c r="A40" s="88">
        <v>44470</v>
      </c>
      <c r="B40" s="120">
        <v>5.2670000000000002E-2</v>
      </c>
      <c r="C40" s="121">
        <v>0</v>
      </c>
      <c r="D40" s="122">
        <v>1.0499999999999999E-3</v>
      </c>
      <c r="E40" s="90">
        <v>4.8799999999999998E-3</v>
      </c>
      <c r="F40" s="90">
        <v>3.0100000000000001E-3</v>
      </c>
      <c r="G40" s="90">
        <v>1.7899999999999999E-3</v>
      </c>
      <c r="H40" s="90">
        <v>2.5500000000000002E-3</v>
      </c>
      <c r="I40" s="90">
        <v>3.0000000000000001E-5</v>
      </c>
      <c r="J40" s="90">
        <v>4.6999999999999999E-4</v>
      </c>
      <c r="K40" s="90">
        <v>3.0000000000000001E-5</v>
      </c>
      <c r="L40" s="90">
        <v>1.163E-2</v>
      </c>
      <c r="M40" s="90">
        <v>7.5000000000000002E-4</v>
      </c>
      <c r="N40" s="90">
        <v>5.4000000000000001E-4</v>
      </c>
      <c r="O40" s="90">
        <v>0</v>
      </c>
      <c r="P40" s="90">
        <v>-6.2E-4</v>
      </c>
      <c r="Q40" s="90">
        <v>6.3000000000000003E-4</v>
      </c>
      <c r="R40" s="90"/>
      <c r="S40" s="90"/>
      <c r="T40" s="90">
        <v>0</v>
      </c>
      <c r="U40" s="94">
        <f t="shared" si="17"/>
        <v>7.9410000000000022E-2</v>
      </c>
      <c r="V40" s="90">
        <v>-1.0399999999999999E-3</v>
      </c>
      <c r="W40" s="90">
        <v>0</v>
      </c>
      <c r="X40" s="94">
        <f t="shared" si="24"/>
        <v>-1.0399999999999999E-3</v>
      </c>
      <c r="Y40" s="120">
        <v>1.4789999999999999E-2</v>
      </c>
      <c r="Z40" s="122">
        <v>2.5000000000000001E-3</v>
      </c>
      <c r="AA40" s="94">
        <f t="shared" si="26"/>
        <v>1.729E-2</v>
      </c>
      <c r="AB40" s="94">
        <v>5.0000000000000001E-4</v>
      </c>
      <c r="AC40" s="94">
        <v>3.15E-3</v>
      </c>
      <c r="AD40" s="94">
        <v>5.4000000000000001E-4</v>
      </c>
      <c r="AE40" s="90">
        <v>3.909E-2</v>
      </c>
      <c r="AF40" s="90">
        <v>-5.1000000000000004E-4</v>
      </c>
      <c r="AG40" s="94">
        <f t="shared" si="25"/>
        <v>3.8580000000000003E-2</v>
      </c>
      <c r="AH40" s="94">
        <v>0</v>
      </c>
      <c r="AI40" s="110"/>
      <c r="AJ40" s="96">
        <f t="shared" si="22"/>
        <v>0.13843000000000003</v>
      </c>
      <c r="AK40" s="97">
        <v>7</v>
      </c>
      <c r="AL40" s="100"/>
      <c r="AM40" s="96">
        <v>9.7390000000000004E-2</v>
      </c>
      <c r="AN40" s="96">
        <v>-3.6000000000000002E-4</v>
      </c>
      <c r="AO40" s="96">
        <v>4.0000000000000003E-5</v>
      </c>
      <c r="AP40" s="96">
        <f t="shared" si="23"/>
        <v>9.7070000000000004E-2</v>
      </c>
    </row>
    <row r="41" spans="1:42" ht="15" customHeight="1" x14ac:dyDescent="0.3">
      <c r="A41" s="88">
        <v>44440</v>
      </c>
      <c r="B41" s="120">
        <v>4.9059999999999999E-2</v>
      </c>
      <c r="C41" s="121">
        <v>3.5200000000000001E-3</v>
      </c>
      <c r="D41" s="122">
        <v>1.0499999999999999E-3</v>
      </c>
      <c r="E41" s="90">
        <v>4.8799999999999998E-3</v>
      </c>
      <c r="F41" s="90">
        <v>3.0100000000000001E-3</v>
      </c>
      <c r="G41" s="90">
        <v>1.7899999999999999E-3</v>
      </c>
      <c r="H41" s="90">
        <v>2.5500000000000002E-3</v>
      </c>
      <c r="I41" s="90">
        <v>3.0000000000000001E-5</v>
      </c>
      <c r="J41" s="90">
        <v>4.6999999999999999E-4</v>
      </c>
      <c r="K41" s="90">
        <v>3.0000000000000001E-5</v>
      </c>
      <c r="L41" s="90">
        <v>1.163E-2</v>
      </c>
      <c r="M41" s="90">
        <v>7.5000000000000002E-4</v>
      </c>
      <c r="N41" s="90">
        <v>5.4000000000000001E-4</v>
      </c>
      <c r="O41" s="90">
        <v>0</v>
      </c>
      <c r="P41" s="90">
        <v>-6.2E-4</v>
      </c>
      <c r="Q41" s="90">
        <v>6.3000000000000003E-4</v>
      </c>
      <c r="R41" s="90"/>
      <c r="S41" s="90"/>
      <c r="T41" s="90">
        <v>0</v>
      </c>
      <c r="U41" s="94">
        <f t="shared" si="17"/>
        <v>7.9320000000000015E-2</v>
      </c>
      <c r="V41" s="90">
        <v>-1.0399999999999999E-3</v>
      </c>
      <c r="W41" s="90">
        <v>0</v>
      </c>
      <c r="X41" s="94">
        <f t="shared" si="24"/>
        <v>-1.0399999999999999E-3</v>
      </c>
      <c r="Y41" s="120">
        <v>1.4789999999999999E-2</v>
      </c>
      <c r="Z41" s="122">
        <v>2.5000000000000001E-3</v>
      </c>
      <c r="AA41" s="94">
        <f t="shared" si="26"/>
        <v>1.729E-2</v>
      </c>
      <c r="AB41" s="94">
        <v>5.0000000000000001E-4</v>
      </c>
      <c r="AC41" s="94">
        <v>3.15E-3</v>
      </c>
      <c r="AD41" s="94">
        <v>5.4000000000000001E-4</v>
      </c>
      <c r="AE41" s="90">
        <v>3.909E-2</v>
      </c>
      <c r="AF41" s="90">
        <v>-5.1000000000000004E-4</v>
      </c>
      <c r="AG41" s="94">
        <f t="shared" si="25"/>
        <v>3.8580000000000003E-2</v>
      </c>
      <c r="AH41" s="94">
        <v>0</v>
      </c>
      <c r="AI41" s="110"/>
      <c r="AJ41" s="96">
        <f t="shared" si="22"/>
        <v>0.13834000000000002</v>
      </c>
      <c r="AK41" s="97">
        <v>7</v>
      </c>
      <c r="AL41" s="100"/>
      <c r="AM41" s="96">
        <v>9.7390000000000004E-2</v>
      </c>
      <c r="AN41" s="96">
        <v>-3.6000000000000002E-4</v>
      </c>
      <c r="AO41" s="96">
        <v>4.0000000000000003E-5</v>
      </c>
      <c r="AP41" s="96">
        <f t="shared" si="23"/>
        <v>9.7070000000000004E-2</v>
      </c>
    </row>
    <row r="42" spans="1:42" ht="15" customHeight="1" x14ac:dyDescent="0.3">
      <c r="A42" s="88">
        <v>44409</v>
      </c>
      <c r="B42" s="120">
        <v>4.9059999999999999E-2</v>
      </c>
      <c r="C42" s="121">
        <v>3.5200000000000001E-3</v>
      </c>
      <c r="D42" s="122">
        <v>1.0499999999999999E-3</v>
      </c>
      <c r="E42" s="90">
        <v>4.8799999999999998E-3</v>
      </c>
      <c r="F42" s="90">
        <v>3.0100000000000001E-3</v>
      </c>
      <c r="G42" s="90">
        <v>1.7899999999999999E-3</v>
      </c>
      <c r="H42" s="90">
        <v>2.5500000000000002E-3</v>
      </c>
      <c r="I42" s="90">
        <v>3.0000000000000001E-5</v>
      </c>
      <c r="J42" s="90">
        <v>4.6999999999999999E-4</v>
      </c>
      <c r="K42" s="90">
        <v>3.0000000000000001E-5</v>
      </c>
      <c r="L42" s="90">
        <v>1.163E-2</v>
      </c>
      <c r="M42" s="90">
        <v>7.5000000000000002E-4</v>
      </c>
      <c r="N42" s="90">
        <v>5.4000000000000001E-4</v>
      </c>
      <c r="O42" s="90">
        <v>0</v>
      </c>
      <c r="P42" s="90">
        <v>-6.2E-4</v>
      </c>
      <c r="Q42" s="90">
        <v>6.3000000000000003E-4</v>
      </c>
      <c r="R42" s="90"/>
      <c r="S42" s="90"/>
      <c r="T42" s="90">
        <v>0</v>
      </c>
      <c r="U42" s="94">
        <f t="shared" si="17"/>
        <v>7.9320000000000015E-2</v>
      </c>
      <c r="V42" s="90">
        <v>-1.0399999999999999E-3</v>
      </c>
      <c r="W42" s="90">
        <v>0</v>
      </c>
      <c r="X42" s="94">
        <f t="shared" si="24"/>
        <v>-1.0399999999999999E-3</v>
      </c>
      <c r="Y42" s="120">
        <v>1.4789999999999999E-2</v>
      </c>
      <c r="Z42" s="122">
        <v>2.5000000000000001E-3</v>
      </c>
      <c r="AA42" s="94">
        <f t="shared" si="26"/>
        <v>1.729E-2</v>
      </c>
      <c r="AB42" s="94">
        <v>5.0000000000000001E-4</v>
      </c>
      <c r="AC42" s="94">
        <v>3.15E-3</v>
      </c>
      <c r="AD42" s="94">
        <v>5.4000000000000001E-4</v>
      </c>
      <c r="AE42" s="90">
        <v>3.909E-2</v>
      </c>
      <c r="AF42" s="90">
        <v>-5.1000000000000004E-4</v>
      </c>
      <c r="AG42" s="94">
        <f t="shared" si="25"/>
        <v>3.8580000000000003E-2</v>
      </c>
      <c r="AH42" s="94">
        <v>0</v>
      </c>
      <c r="AI42" s="110"/>
      <c r="AJ42" s="96">
        <f t="shared" si="22"/>
        <v>0.13834000000000002</v>
      </c>
      <c r="AK42" s="97">
        <v>7</v>
      </c>
      <c r="AL42" s="100"/>
      <c r="AM42" s="96">
        <v>9.7390000000000004E-2</v>
      </c>
      <c r="AN42" s="96">
        <v>-3.6000000000000002E-4</v>
      </c>
      <c r="AO42" s="96">
        <v>4.0000000000000003E-5</v>
      </c>
      <c r="AP42" s="96">
        <f t="shared" si="23"/>
        <v>9.7070000000000004E-2</v>
      </c>
    </row>
    <row r="43" spans="1:42" ht="15" customHeight="1" x14ac:dyDescent="0.3">
      <c r="A43" s="88">
        <v>44378</v>
      </c>
      <c r="B43" s="120">
        <v>4.9059999999999999E-2</v>
      </c>
      <c r="C43" s="121">
        <v>3.5200000000000001E-3</v>
      </c>
      <c r="D43" s="122">
        <v>1.0499999999999999E-3</v>
      </c>
      <c r="E43" s="90">
        <v>4.8799999999999998E-3</v>
      </c>
      <c r="F43" s="90">
        <v>3.0100000000000001E-3</v>
      </c>
      <c r="G43" s="90">
        <v>1.7899999999999999E-3</v>
      </c>
      <c r="H43" s="90">
        <v>2.5500000000000002E-3</v>
      </c>
      <c r="I43" s="90">
        <v>3.0000000000000001E-5</v>
      </c>
      <c r="J43" s="90">
        <v>4.6999999999999999E-4</v>
      </c>
      <c r="K43" s="90">
        <v>3.0000000000000001E-5</v>
      </c>
      <c r="L43" s="90">
        <v>1.163E-2</v>
      </c>
      <c r="M43" s="90">
        <v>7.5000000000000002E-4</v>
      </c>
      <c r="N43" s="90">
        <v>5.4000000000000001E-4</v>
      </c>
      <c r="O43" s="90">
        <v>0</v>
      </c>
      <c r="P43" s="90">
        <v>-6.2E-4</v>
      </c>
      <c r="Q43" s="90">
        <v>6.3000000000000003E-4</v>
      </c>
      <c r="R43" s="90"/>
      <c r="S43" s="90"/>
      <c r="T43" s="90">
        <v>0</v>
      </c>
      <c r="U43" s="94">
        <f t="shared" si="17"/>
        <v>7.9320000000000015E-2</v>
      </c>
      <c r="V43" s="90">
        <v>-1.0399999999999999E-3</v>
      </c>
      <c r="W43" s="90">
        <v>0</v>
      </c>
      <c r="X43" s="94">
        <f t="shared" si="24"/>
        <v>-1.0399999999999999E-3</v>
      </c>
      <c r="Y43" s="120">
        <v>1.4789999999999999E-2</v>
      </c>
      <c r="Z43" s="122">
        <v>2.5000000000000001E-3</v>
      </c>
      <c r="AA43" s="94">
        <f t="shared" si="26"/>
        <v>1.729E-2</v>
      </c>
      <c r="AB43" s="94">
        <v>5.0000000000000001E-4</v>
      </c>
      <c r="AC43" s="94">
        <v>3.15E-3</v>
      </c>
      <c r="AD43" s="94">
        <v>5.4000000000000001E-4</v>
      </c>
      <c r="AE43" s="90">
        <v>3.909E-2</v>
      </c>
      <c r="AF43" s="90">
        <v>-5.1000000000000004E-4</v>
      </c>
      <c r="AG43" s="94">
        <f t="shared" si="25"/>
        <v>3.8580000000000003E-2</v>
      </c>
      <c r="AH43" s="94">
        <v>0</v>
      </c>
      <c r="AI43" s="110"/>
      <c r="AJ43" s="96">
        <f t="shared" si="22"/>
        <v>0.13834000000000002</v>
      </c>
      <c r="AK43" s="97">
        <v>7</v>
      </c>
      <c r="AL43" s="100"/>
      <c r="AM43" s="96">
        <v>9.7390000000000004E-2</v>
      </c>
      <c r="AN43" s="96">
        <v>-3.6000000000000002E-4</v>
      </c>
      <c r="AO43" s="96">
        <v>4.0000000000000003E-5</v>
      </c>
      <c r="AP43" s="96">
        <f t="shared" si="23"/>
        <v>9.7070000000000004E-2</v>
      </c>
    </row>
    <row r="44" spans="1:42" ht="15" customHeight="1" x14ac:dyDescent="0.3">
      <c r="A44" s="88">
        <v>44348</v>
      </c>
      <c r="B44" s="120">
        <v>4.9059999999999999E-2</v>
      </c>
      <c r="C44" s="121">
        <v>3.5200000000000001E-3</v>
      </c>
      <c r="D44" s="122">
        <v>1.0499999999999999E-3</v>
      </c>
      <c r="E44" s="90">
        <v>4.8799999999999998E-3</v>
      </c>
      <c r="F44" s="90">
        <v>3.0100000000000001E-3</v>
      </c>
      <c r="G44" s="90">
        <v>1.7899999999999999E-3</v>
      </c>
      <c r="H44" s="90">
        <v>2.5500000000000002E-3</v>
      </c>
      <c r="I44" s="90">
        <v>3.0000000000000001E-5</v>
      </c>
      <c r="J44" s="90">
        <v>4.6999999999999999E-4</v>
      </c>
      <c r="K44" s="90">
        <v>3.0000000000000001E-5</v>
      </c>
      <c r="L44" s="90">
        <v>1.163E-2</v>
      </c>
      <c r="M44" s="90">
        <v>7.5000000000000002E-4</v>
      </c>
      <c r="N44" s="90">
        <v>5.4000000000000001E-4</v>
      </c>
      <c r="O44" s="90">
        <v>0</v>
      </c>
      <c r="P44" s="90">
        <v>-6.2E-4</v>
      </c>
      <c r="Q44" s="90">
        <v>6.3000000000000003E-4</v>
      </c>
      <c r="R44" s="90"/>
      <c r="S44" s="90"/>
      <c r="T44" s="90">
        <v>0</v>
      </c>
      <c r="U44" s="94">
        <f t="shared" si="17"/>
        <v>7.9320000000000015E-2</v>
      </c>
      <c r="V44" s="90">
        <v>-1.0399999999999999E-3</v>
      </c>
      <c r="W44" s="90">
        <v>0</v>
      </c>
      <c r="X44" s="94">
        <f t="shared" si="24"/>
        <v>-1.0399999999999999E-3</v>
      </c>
      <c r="Y44" s="120">
        <v>1.4789999999999999E-2</v>
      </c>
      <c r="Z44" s="122">
        <v>2.5000000000000001E-3</v>
      </c>
      <c r="AA44" s="94">
        <f t="shared" si="26"/>
        <v>1.729E-2</v>
      </c>
      <c r="AB44" s="94">
        <v>5.0000000000000001E-4</v>
      </c>
      <c r="AC44" s="94">
        <v>3.15E-3</v>
      </c>
      <c r="AD44" s="94">
        <v>1.1E-4</v>
      </c>
      <c r="AE44" s="90">
        <v>3.909E-2</v>
      </c>
      <c r="AF44" s="90">
        <v>-5.1000000000000004E-4</v>
      </c>
      <c r="AG44" s="94">
        <f t="shared" si="25"/>
        <v>3.8580000000000003E-2</v>
      </c>
      <c r="AH44" s="94">
        <v>0</v>
      </c>
      <c r="AI44" s="110"/>
      <c r="AJ44" s="96">
        <f t="shared" si="22"/>
        <v>0.13791000000000003</v>
      </c>
      <c r="AK44" s="97">
        <v>7</v>
      </c>
      <c r="AL44" s="100"/>
      <c r="AM44" s="96">
        <v>9.7390000000000004E-2</v>
      </c>
      <c r="AN44" s="96">
        <v>-3.6000000000000002E-4</v>
      </c>
      <c r="AO44" s="96">
        <v>4.0000000000000003E-5</v>
      </c>
      <c r="AP44" s="96">
        <f t="shared" si="23"/>
        <v>9.7070000000000004E-2</v>
      </c>
    </row>
    <row r="45" spans="1:42" ht="15" customHeight="1" x14ac:dyDescent="0.3">
      <c r="A45" s="88">
        <v>44317</v>
      </c>
      <c r="B45" s="120">
        <v>4.9059999999999999E-2</v>
      </c>
      <c r="C45" s="121">
        <v>3.5200000000000001E-3</v>
      </c>
      <c r="D45" s="122">
        <v>1.0499999999999999E-3</v>
      </c>
      <c r="E45" s="90">
        <v>4.8799999999999998E-3</v>
      </c>
      <c r="F45" s="90">
        <v>3.0100000000000001E-3</v>
      </c>
      <c r="G45" s="90">
        <v>1.7899999999999999E-3</v>
      </c>
      <c r="H45" s="90">
        <v>2.5500000000000002E-3</v>
      </c>
      <c r="I45" s="90">
        <v>3.0000000000000001E-5</v>
      </c>
      <c r="J45" s="90">
        <v>4.6999999999999999E-4</v>
      </c>
      <c r="K45" s="90">
        <v>3.0000000000000001E-5</v>
      </c>
      <c r="L45" s="90">
        <v>1.163E-2</v>
      </c>
      <c r="M45" s="90">
        <v>7.5000000000000002E-4</v>
      </c>
      <c r="N45" s="90">
        <v>5.4000000000000001E-4</v>
      </c>
      <c r="O45" s="90">
        <v>0</v>
      </c>
      <c r="P45" s="90">
        <v>-6.2E-4</v>
      </c>
      <c r="Q45" s="90">
        <v>6.3000000000000003E-4</v>
      </c>
      <c r="R45" s="90"/>
      <c r="S45" s="90"/>
      <c r="T45" s="90">
        <v>0</v>
      </c>
      <c r="U45" s="94">
        <f t="shared" si="17"/>
        <v>7.9320000000000015E-2</v>
      </c>
      <c r="V45" s="90">
        <v>-1.0399999999999999E-3</v>
      </c>
      <c r="W45" s="90">
        <v>0</v>
      </c>
      <c r="X45" s="94">
        <f t="shared" si="24"/>
        <v>-1.0399999999999999E-3</v>
      </c>
      <c r="Y45" s="120">
        <v>1.4789999999999999E-2</v>
      </c>
      <c r="Z45" s="122">
        <v>2.5000000000000001E-3</v>
      </c>
      <c r="AA45" s="94">
        <f t="shared" si="26"/>
        <v>1.729E-2</v>
      </c>
      <c r="AB45" s="94">
        <v>5.0000000000000001E-4</v>
      </c>
      <c r="AC45" s="94">
        <v>3.15E-3</v>
      </c>
      <c r="AD45" s="94">
        <v>1.1E-4</v>
      </c>
      <c r="AE45" s="90">
        <v>3.909E-2</v>
      </c>
      <c r="AF45" s="90">
        <v>-5.1000000000000004E-4</v>
      </c>
      <c r="AG45" s="94">
        <f t="shared" si="25"/>
        <v>3.8580000000000003E-2</v>
      </c>
      <c r="AH45" s="94">
        <v>-4.0899999999999999E-3</v>
      </c>
      <c r="AI45" s="110"/>
      <c r="AJ45" s="96">
        <f t="shared" si="22"/>
        <v>0.13382000000000002</v>
      </c>
      <c r="AK45" s="97">
        <v>7</v>
      </c>
      <c r="AL45" s="100"/>
      <c r="AM45" s="96">
        <v>9.7390000000000004E-2</v>
      </c>
      <c r="AN45" s="96">
        <v>-3.6000000000000002E-4</v>
      </c>
      <c r="AO45" s="96">
        <v>4.0000000000000003E-5</v>
      </c>
      <c r="AP45" s="96">
        <f t="shared" si="23"/>
        <v>9.7070000000000004E-2</v>
      </c>
    </row>
    <row r="46" spans="1:42" ht="15" customHeight="1" x14ac:dyDescent="0.3">
      <c r="A46" s="88">
        <v>44287</v>
      </c>
      <c r="B46" s="120">
        <v>4.9059999999999999E-2</v>
      </c>
      <c r="C46" s="121">
        <v>3.5200000000000001E-3</v>
      </c>
      <c r="D46" s="122">
        <v>1.0499999999999999E-3</v>
      </c>
      <c r="E46" s="90">
        <v>4.8799999999999998E-3</v>
      </c>
      <c r="F46" s="90">
        <v>3.0100000000000001E-3</v>
      </c>
      <c r="G46" s="90">
        <v>1.7899999999999999E-3</v>
      </c>
      <c r="H46" s="90">
        <v>2.5500000000000002E-3</v>
      </c>
      <c r="I46" s="90">
        <v>3.0000000000000001E-5</v>
      </c>
      <c r="J46" s="90">
        <v>3.3E-4</v>
      </c>
      <c r="K46" s="90">
        <v>8.0000000000000007E-5</v>
      </c>
      <c r="L46" s="90">
        <v>1.163E-2</v>
      </c>
      <c r="M46" s="90">
        <v>7.5000000000000002E-4</v>
      </c>
      <c r="N46" s="90">
        <v>5.4000000000000001E-4</v>
      </c>
      <c r="O46" s="90">
        <v>0</v>
      </c>
      <c r="P46" s="90">
        <v>-6.2E-4</v>
      </c>
      <c r="Q46" s="90">
        <v>3.2000000000000003E-4</v>
      </c>
      <c r="R46" s="90"/>
      <c r="S46" s="90"/>
      <c r="T46" s="90">
        <v>0</v>
      </c>
      <c r="U46" s="94">
        <f t="shared" si="17"/>
        <v>7.8920000000000004E-2</v>
      </c>
      <c r="V46" s="90">
        <v>-1.0399999999999999E-3</v>
      </c>
      <c r="W46" s="90">
        <v>0</v>
      </c>
      <c r="X46" s="94">
        <f t="shared" si="24"/>
        <v>-1.0399999999999999E-3</v>
      </c>
      <c r="Y46" s="120">
        <v>1.848E-2</v>
      </c>
      <c r="Z46" s="122">
        <v>2.5000000000000001E-3</v>
      </c>
      <c r="AA46" s="94">
        <f t="shared" si="26"/>
        <v>2.0979999999999999E-2</v>
      </c>
      <c r="AB46" s="94">
        <v>5.0000000000000001E-4</v>
      </c>
      <c r="AC46" s="94">
        <v>3.15E-3</v>
      </c>
      <c r="AD46" s="94">
        <v>1.1E-4</v>
      </c>
      <c r="AE46" s="90">
        <v>3.909E-2</v>
      </c>
      <c r="AF46" s="90">
        <v>-5.1000000000000004E-4</v>
      </c>
      <c r="AG46" s="94">
        <f t="shared" si="25"/>
        <v>3.8580000000000003E-2</v>
      </c>
      <c r="AH46" s="94">
        <v>0</v>
      </c>
      <c r="AI46" s="110"/>
      <c r="AJ46" s="96">
        <f t="shared" si="22"/>
        <v>0.14119999999999999</v>
      </c>
      <c r="AK46" s="97">
        <v>7</v>
      </c>
      <c r="AL46" s="100"/>
      <c r="AM46" s="96">
        <v>0.11965000000000001</v>
      </c>
      <c r="AN46" s="96">
        <v>4.1200000000000004E-3</v>
      </c>
      <c r="AO46" s="96">
        <v>1.1E-4</v>
      </c>
      <c r="AP46" s="96">
        <f t="shared" si="23"/>
        <v>0.12388</v>
      </c>
    </row>
    <row r="47" spans="1:42" ht="15" customHeight="1" x14ac:dyDescent="0.3">
      <c r="A47" s="88">
        <v>44256</v>
      </c>
      <c r="B47" s="120">
        <v>4.9059999999999999E-2</v>
      </c>
      <c r="C47" s="121">
        <v>3.5200000000000001E-3</v>
      </c>
      <c r="D47" s="122">
        <v>1.0499999999999999E-3</v>
      </c>
      <c r="E47" s="90">
        <v>4.8799999999999998E-3</v>
      </c>
      <c r="F47" s="90">
        <v>3.0100000000000001E-3</v>
      </c>
      <c r="G47" s="90">
        <v>1.7899999999999999E-3</v>
      </c>
      <c r="H47" s="90">
        <v>2.5500000000000002E-3</v>
      </c>
      <c r="I47" s="90">
        <v>3.0000000000000001E-5</v>
      </c>
      <c r="J47" s="90">
        <v>3.3E-4</v>
      </c>
      <c r="K47" s="90">
        <v>8.0000000000000007E-5</v>
      </c>
      <c r="L47" s="90">
        <v>1.163E-2</v>
      </c>
      <c r="M47" s="90">
        <v>7.5000000000000002E-4</v>
      </c>
      <c r="N47" s="90">
        <v>5.4000000000000001E-4</v>
      </c>
      <c r="O47" s="90">
        <v>0</v>
      </c>
      <c r="P47" s="90">
        <v>-6.2E-4</v>
      </c>
      <c r="Q47" s="90">
        <v>3.2000000000000003E-4</v>
      </c>
      <c r="R47" s="90"/>
      <c r="S47" s="90"/>
      <c r="T47" s="90">
        <v>0</v>
      </c>
      <c r="U47" s="94">
        <f t="shared" si="17"/>
        <v>7.8920000000000004E-2</v>
      </c>
      <c r="V47" s="90">
        <v>-1.0399999999999999E-3</v>
      </c>
      <c r="W47" s="90">
        <v>0</v>
      </c>
      <c r="X47" s="94">
        <f t="shared" si="24"/>
        <v>-1.0399999999999999E-3</v>
      </c>
      <c r="Y47" s="120">
        <v>1.848E-2</v>
      </c>
      <c r="Z47" s="122">
        <v>2.5000000000000001E-3</v>
      </c>
      <c r="AA47" s="94">
        <f t="shared" si="26"/>
        <v>2.0979999999999999E-2</v>
      </c>
      <c r="AB47" s="94">
        <v>5.0000000000000001E-4</v>
      </c>
      <c r="AC47" s="94">
        <v>3.15E-3</v>
      </c>
      <c r="AD47" s="94">
        <v>1.1E-4</v>
      </c>
      <c r="AE47" s="90">
        <v>3.909E-2</v>
      </c>
      <c r="AF47" s="90">
        <v>-5.1000000000000004E-4</v>
      </c>
      <c r="AG47" s="94">
        <f t="shared" si="25"/>
        <v>3.8580000000000003E-2</v>
      </c>
      <c r="AH47" s="94">
        <v>0</v>
      </c>
      <c r="AI47" s="110"/>
      <c r="AJ47" s="96">
        <f t="shared" si="22"/>
        <v>0.14119999999999999</v>
      </c>
      <c r="AK47" s="97">
        <v>7</v>
      </c>
      <c r="AL47" s="100"/>
      <c r="AM47" s="96">
        <v>0.11965000000000001</v>
      </c>
      <c r="AN47" s="96">
        <v>4.1200000000000004E-3</v>
      </c>
      <c r="AO47" s="96">
        <v>1.1E-4</v>
      </c>
      <c r="AP47" s="96">
        <f t="shared" si="23"/>
        <v>0.12388</v>
      </c>
    </row>
    <row r="48" spans="1:42" ht="15" customHeight="1" x14ac:dyDescent="0.3">
      <c r="A48" s="88">
        <v>44228</v>
      </c>
      <c r="B48" s="120">
        <v>4.9059999999999999E-2</v>
      </c>
      <c r="C48" s="121">
        <v>0</v>
      </c>
      <c r="D48" s="122">
        <v>-3.3E-4</v>
      </c>
      <c r="E48" s="90">
        <v>6.1399999999999996E-3</v>
      </c>
      <c r="F48" s="90">
        <v>3.0100000000000001E-3</v>
      </c>
      <c r="G48" s="90">
        <v>1.82E-3</v>
      </c>
      <c r="H48" s="90">
        <v>2.5100000000000001E-3</v>
      </c>
      <c r="I48" s="90">
        <v>6.0000000000000002E-5</v>
      </c>
      <c r="J48" s="90">
        <v>1.9000000000000001E-4</v>
      </c>
      <c r="K48" s="90">
        <v>8.0000000000000007E-5</v>
      </c>
      <c r="L48" s="90">
        <v>1.061E-2</v>
      </c>
      <c r="M48" s="90">
        <v>5.5999999999999995E-4</v>
      </c>
      <c r="N48" s="90">
        <v>2.4000000000000001E-4</v>
      </c>
      <c r="O48" s="90">
        <v>0</v>
      </c>
      <c r="P48" s="90">
        <v>-6.7000000000000002E-4</v>
      </c>
      <c r="Q48" s="90">
        <v>3.2000000000000003E-4</v>
      </c>
      <c r="R48" s="90"/>
      <c r="S48" s="90"/>
      <c r="T48" s="90">
        <v>0</v>
      </c>
      <c r="U48" s="94">
        <f t="shared" si="17"/>
        <v>7.3599999999999999E-2</v>
      </c>
      <c r="V48" s="90">
        <v>-8.0000000000000004E-4</v>
      </c>
      <c r="W48" s="90">
        <v>-6.0000000000000002E-5</v>
      </c>
      <c r="X48" s="94">
        <f t="shared" si="24"/>
        <v>-8.6000000000000009E-4</v>
      </c>
      <c r="Y48" s="120">
        <v>1.848E-2</v>
      </c>
      <c r="Z48" s="122">
        <v>2.5000000000000001E-3</v>
      </c>
      <c r="AA48" s="94">
        <f t="shared" si="26"/>
        <v>2.0979999999999999E-2</v>
      </c>
      <c r="AB48" s="94">
        <v>5.0000000000000001E-4</v>
      </c>
      <c r="AC48" s="94">
        <v>3.15E-3</v>
      </c>
      <c r="AD48" s="94">
        <v>1.1E-4</v>
      </c>
      <c r="AE48" s="90">
        <v>3.397E-2</v>
      </c>
      <c r="AF48" s="90">
        <v>-2.6700000000000001E-3</v>
      </c>
      <c r="AG48" s="94">
        <f t="shared" si="25"/>
        <v>3.1300000000000001E-2</v>
      </c>
      <c r="AH48" s="94">
        <v>0</v>
      </c>
      <c r="AI48" s="110"/>
      <c r="AJ48" s="96">
        <f t="shared" si="22"/>
        <v>0.12878000000000001</v>
      </c>
      <c r="AK48" s="97">
        <v>7</v>
      </c>
      <c r="AL48" s="100"/>
      <c r="AM48" s="96">
        <v>0.11965000000000001</v>
      </c>
      <c r="AN48" s="96">
        <v>4.1200000000000004E-3</v>
      </c>
      <c r="AO48" s="96">
        <v>1.1E-4</v>
      </c>
      <c r="AP48" s="96">
        <f t="shared" si="23"/>
        <v>0.12388</v>
      </c>
    </row>
    <row r="49" spans="1:42" ht="15" customHeight="1" x14ac:dyDescent="0.3">
      <c r="A49" s="88">
        <v>44197</v>
      </c>
      <c r="B49" s="120">
        <v>4.9059999999999999E-2</v>
      </c>
      <c r="C49" s="121">
        <v>0</v>
      </c>
      <c r="D49" s="122">
        <v>-3.3E-4</v>
      </c>
      <c r="E49" s="90">
        <v>6.1399999999999996E-3</v>
      </c>
      <c r="F49" s="90">
        <v>3.0100000000000001E-3</v>
      </c>
      <c r="G49" s="90">
        <v>1.82E-3</v>
      </c>
      <c r="H49" s="90">
        <v>2.5100000000000001E-3</v>
      </c>
      <c r="I49" s="90">
        <v>6.0000000000000002E-5</v>
      </c>
      <c r="J49" s="90">
        <v>1.9000000000000001E-4</v>
      </c>
      <c r="K49" s="90">
        <v>8.0000000000000007E-5</v>
      </c>
      <c r="L49" s="90">
        <v>1.061E-2</v>
      </c>
      <c r="M49" s="90">
        <v>5.5999999999999995E-4</v>
      </c>
      <c r="N49" s="90">
        <v>2.4000000000000001E-4</v>
      </c>
      <c r="O49" s="90">
        <v>0</v>
      </c>
      <c r="P49" s="90">
        <v>-6.7000000000000002E-4</v>
      </c>
      <c r="Q49" s="90">
        <v>3.2000000000000003E-4</v>
      </c>
      <c r="R49" s="90"/>
      <c r="S49" s="90"/>
      <c r="T49" s="90">
        <v>0</v>
      </c>
      <c r="U49" s="94">
        <f t="shared" si="17"/>
        <v>7.3599999999999999E-2</v>
      </c>
      <c r="V49" s="90">
        <v>-8.0000000000000004E-4</v>
      </c>
      <c r="W49" s="90">
        <v>-6.0000000000000002E-5</v>
      </c>
      <c r="X49" s="94">
        <f t="shared" si="24"/>
        <v>-8.6000000000000009E-4</v>
      </c>
      <c r="Y49" s="120">
        <v>1.848E-2</v>
      </c>
      <c r="Z49" s="122">
        <v>2.5000000000000001E-3</v>
      </c>
      <c r="AA49" s="94">
        <f t="shared" si="26"/>
        <v>2.0979999999999999E-2</v>
      </c>
      <c r="AB49" s="94">
        <v>5.0000000000000001E-4</v>
      </c>
      <c r="AC49" s="94">
        <v>3.15E-3</v>
      </c>
      <c r="AD49" s="94">
        <v>1.1E-4</v>
      </c>
      <c r="AE49" s="90">
        <v>3.397E-2</v>
      </c>
      <c r="AF49" s="90">
        <v>-2.6700000000000001E-3</v>
      </c>
      <c r="AG49" s="94">
        <f t="shared" si="25"/>
        <v>3.1300000000000001E-2</v>
      </c>
      <c r="AH49" s="94">
        <v>0</v>
      </c>
      <c r="AI49" s="110"/>
      <c r="AJ49" s="96">
        <f t="shared" si="22"/>
        <v>0.12878000000000001</v>
      </c>
      <c r="AK49" s="97">
        <v>7</v>
      </c>
      <c r="AL49" s="100"/>
      <c r="AM49" s="96">
        <v>0.11965000000000001</v>
      </c>
      <c r="AN49" s="96">
        <v>4.1200000000000004E-3</v>
      </c>
      <c r="AO49" s="96">
        <v>1.1E-4</v>
      </c>
      <c r="AP49" s="96">
        <f t="shared" si="23"/>
        <v>0.12388</v>
      </c>
    </row>
    <row r="50" spans="1:42" ht="15" customHeight="1" x14ac:dyDescent="0.3">
      <c r="A50" s="88">
        <v>44166</v>
      </c>
      <c r="B50" s="120">
        <v>4.9059999999999999E-2</v>
      </c>
      <c r="C50" s="121">
        <v>0</v>
      </c>
      <c r="D50" s="122">
        <v>-3.3E-4</v>
      </c>
      <c r="E50" s="90">
        <v>6.1399999999999996E-3</v>
      </c>
      <c r="F50" s="90">
        <v>3.0100000000000001E-3</v>
      </c>
      <c r="G50" s="90">
        <v>1.82E-3</v>
      </c>
      <c r="H50" s="90">
        <v>2.5100000000000001E-3</v>
      </c>
      <c r="I50" s="90">
        <v>6.0000000000000002E-5</v>
      </c>
      <c r="J50" s="90">
        <v>1.9000000000000001E-4</v>
      </c>
      <c r="K50" s="90">
        <v>8.0000000000000007E-5</v>
      </c>
      <c r="L50" s="90">
        <v>1.061E-2</v>
      </c>
      <c r="M50" s="90">
        <v>5.5999999999999995E-4</v>
      </c>
      <c r="N50" s="90">
        <v>2.4000000000000001E-4</v>
      </c>
      <c r="O50" s="90">
        <v>0</v>
      </c>
      <c r="P50" s="90">
        <v>-6.7000000000000002E-4</v>
      </c>
      <c r="Q50" s="90">
        <v>3.2000000000000003E-4</v>
      </c>
      <c r="R50" s="90"/>
      <c r="S50" s="90"/>
      <c r="T50" s="90">
        <v>0</v>
      </c>
      <c r="U50" s="94">
        <f t="shared" si="17"/>
        <v>7.3599999999999999E-2</v>
      </c>
      <c r="V50" s="90">
        <v>-8.0000000000000004E-4</v>
      </c>
      <c r="W50" s="90">
        <v>-6.0000000000000002E-5</v>
      </c>
      <c r="X50" s="94">
        <f t="shared" si="24"/>
        <v>-8.6000000000000009E-4</v>
      </c>
      <c r="Y50" s="120">
        <v>1.848E-2</v>
      </c>
      <c r="Z50" s="122">
        <v>2.5000000000000001E-3</v>
      </c>
      <c r="AA50" s="94">
        <f t="shared" si="26"/>
        <v>2.0979999999999999E-2</v>
      </c>
      <c r="AB50" s="94">
        <v>5.0000000000000001E-4</v>
      </c>
      <c r="AC50" s="94">
        <v>-3.62E-3</v>
      </c>
      <c r="AD50" s="94">
        <v>1.1E-4</v>
      </c>
      <c r="AE50" s="90">
        <v>3.397E-2</v>
      </c>
      <c r="AF50" s="90">
        <v>-2.6700000000000001E-3</v>
      </c>
      <c r="AG50" s="94">
        <f t="shared" si="25"/>
        <v>3.1300000000000001E-2</v>
      </c>
      <c r="AH50" s="94">
        <v>0</v>
      </c>
      <c r="AI50" s="110"/>
      <c r="AJ50" s="96">
        <f t="shared" si="22"/>
        <v>0.12201000000000001</v>
      </c>
      <c r="AK50" s="97">
        <v>7</v>
      </c>
      <c r="AL50" s="100"/>
      <c r="AM50" s="96">
        <v>0.11965000000000001</v>
      </c>
      <c r="AN50" s="96">
        <v>4.1200000000000004E-3</v>
      </c>
      <c r="AO50" s="96">
        <v>1.1E-4</v>
      </c>
      <c r="AP50" s="96">
        <f t="shared" si="23"/>
        <v>0.12388</v>
      </c>
    </row>
    <row r="51" spans="1:42" ht="15" customHeight="1" x14ac:dyDescent="0.3">
      <c r="A51" s="88">
        <v>44136</v>
      </c>
      <c r="B51" s="120">
        <v>4.9059999999999999E-2</v>
      </c>
      <c r="C51" s="121">
        <v>0</v>
      </c>
      <c r="D51" s="122">
        <v>-3.3E-4</v>
      </c>
      <c r="E51" s="90">
        <v>6.1399999999999996E-3</v>
      </c>
      <c r="F51" s="90">
        <v>3.0100000000000001E-3</v>
      </c>
      <c r="G51" s="90">
        <v>1.82E-3</v>
      </c>
      <c r="H51" s="90">
        <v>2.5100000000000001E-3</v>
      </c>
      <c r="I51" s="90">
        <v>6.0000000000000002E-5</v>
      </c>
      <c r="J51" s="90">
        <v>1.9000000000000001E-4</v>
      </c>
      <c r="K51" s="90">
        <v>8.0000000000000007E-5</v>
      </c>
      <c r="L51" s="90">
        <v>1.061E-2</v>
      </c>
      <c r="M51" s="90">
        <v>5.5999999999999995E-4</v>
      </c>
      <c r="N51" s="90">
        <v>2.4000000000000001E-4</v>
      </c>
      <c r="O51" s="90">
        <v>0</v>
      </c>
      <c r="P51" s="90">
        <v>-6.7000000000000002E-4</v>
      </c>
      <c r="Q51" s="90">
        <v>3.2000000000000003E-4</v>
      </c>
      <c r="R51" s="90"/>
      <c r="S51" s="90"/>
      <c r="T51" s="90">
        <v>0</v>
      </c>
      <c r="U51" s="94">
        <f t="shared" si="17"/>
        <v>7.3599999999999999E-2</v>
      </c>
      <c r="V51" s="90">
        <v>-8.0000000000000004E-4</v>
      </c>
      <c r="W51" s="90">
        <v>-6.0000000000000002E-5</v>
      </c>
      <c r="X51" s="94">
        <f t="shared" si="24"/>
        <v>-8.6000000000000009E-4</v>
      </c>
      <c r="Y51" s="120">
        <v>1.848E-2</v>
      </c>
      <c r="Z51" s="122">
        <v>2.5000000000000001E-3</v>
      </c>
      <c r="AA51" s="94">
        <f t="shared" si="26"/>
        <v>2.0979999999999999E-2</v>
      </c>
      <c r="AB51" s="94">
        <v>5.0000000000000001E-4</v>
      </c>
      <c r="AC51" s="94">
        <v>-3.62E-3</v>
      </c>
      <c r="AD51" s="94">
        <v>1.1E-4</v>
      </c>
      <c r="AE51" s="90">
        <v>3.397E-2</v>
      </c>
      <c r="AF51" s="90">
        <v>-2.6700000000000001E-3</v>
      </c>
      <c r="AG51" s="94">
        <f t="shared" si="25"/>
        <v>3.1300000000000001E-2</v>
      </c>
      <c r="AH51" s="94">
        <v>0</v>
      </c>
      <c r="AI51" s="110"/>
      <c r="AJ51" s="96">
        <f t="shared" si="22"/>
        <v>0.12201000000000001</v>
      </c>
      <c r="AK51" s="97">
        <v>7</v>
      </c>
      <c r="AL51" s="100"/>
      <c r="AM51" s="96">
        <v>0.11965000000000001</v>
      </c>
      <c r="AN51" s="96">
        <v>4.1200000000000004E-3</v>
      </c>
      <c r="AO51" s="96">
        <v>1.1E-4</v>
      </c>
      <c r="AP51" s="96">
        <f t="shared" si="23"/>
        <v>0.12388</v>
      </c>
    </row>
    <row r="52" spans="1:42" ht="15" customHeight="1" x14ac:dyDescent="0.3">
      <c r="A52" s="88">
        <v>44105</v>
      </c>
      <c r="B52" s="120">
        <v>4.9059999999999999E-2</v>
      </c>
      <c r="C52" s="121">
        <v>0</v>
      </c>
      <c r="D52" s="122">
        <v>-3.3E-4</v>
      </c>
      <c r="E52" s="90">
        <v>6.1399999999999996E-3</v>
      </c>
      <c r="F52" s="90">
        <v>3.0100000000000001E-3</v>
      </c>
      <c r="G52" s="90">
        <v>1.82E-3</v>
      </c>
      <c r="H52" s="90">
        <v>2.5100000000000001E-3</v>
      </c>
      <c r="I52" s="90">
        <v>6.0000000000000002E-5</v>
      </c>
      <c r="J52" s="90">
        <v>-5.0000000000000002E-5</v>
      </c>
      <c r="K52" s="90">
        <v>8.0000000000000007E-5</v>
      </c>
      <c r="L52" s="90">
        <v>1.061E-2</v>
      </c>
      <c r="M52" s="90">
        <v>5.5999999999999995E-4</v>
      </c>
      <c r="N52" s="90">
        <v>2.4000000000000001E-4</v>
      </c>
      <c r="O52" s="90">
        <v>0</v>
      </c>
      <c r="P52" s="90">
        <v>-6.7000000000000002E-4</v>
      </c>
      <c r="Q52" s="90">
        <v>3.2000000000000003E-4</v>
      </c>
      <c r="R52" s="90"/>
      <c r="S52" s="90"/>
      <c r="T52" s="90">
        <v>0</v>
      </c>
      <c r="U52" s="94">
        <f t="shared" si="17"/>
        <v>7.3359999999999995E-2</v>
      </c>
      <c r="V52" s="90">
        <v>-8.0000000000000004E-4</v>
      </c>
      <c r="W52" s="90">
        <v>-6.0000000000000002E-5</v>
      </c>
      <c r="X52" s="94">
        <f t="shared" si="24"/>
        <v>-8.6000000000000009E-4</v>
      </c>
      <c r="Y52" s="120">
        <v>1.848E-2</v>
      </c>
      <c r="Z52" s="122">
        <v>2.5000000000000001E-3</v>
      </c>
      <c r="AA52" s="94">
        <f t="shared" si="26"/>
        <v>2.0979999999999999E-2</v>
      </c>
      <c r="AB52" s="94">
        <v>5.0000000000000001E-4</v>
      </c>
      <c r="AC52" s="94">
        <v>-3.62E-3</v>
      </c>
      <c r="AD52" s="94">
        <v>1.1E-4</v>
      </c>
      <c r="AE52" s="90">
        <v>3.397E-2</v>
      </c>
      <c r="AF52" s="90">
        <v>-2.6700000000000001E-3</v>
      </c>
      <c r="AG52" s="94">
        <f t="shared" si="25"/>
        <v>3.1300000000000001E-2</v>
      </c>
      <c r="AH52" s="94">
        <v>0</v>
      </c>
      <c r="AI52" s="110"/>
      <c r="AJ52" s="96">
        <f t="shared" si="22"/>
        <v>0.12176999999999999</v>
      </c>
      <c r="AK52" s="97">
        <v>7</v>
      </c>
      <c r="AL52" s="100"/>
      <c r="AM52" s="96">
        <v>9.4750000000000001E-2</v>
      </c>
      <c r="AN52" s="96">
        <v>4.1200000000000004E-3</v>
      </c>
      <c r="AO52" s="96">
        <v>1.1E-4</v>
      </c>
      <c r="AP52" s="96">
        <f t="shared" si="23"/>
        <v>9.8979999999999999E-2</v>
      </c>
    </row>
    <row r="53" spans="1:42" ht="15" customHeight="1" x14ac:dyDescent="0.3">
      <c r="A53" s="88">
        <v>44075</v>
      </c>
      <c r="B53" s="120">
        <v>4.5830000000000003E-2</v>
      </c>
      <c r="C53" s="121">
        <v>4.1000000000000003E-3</v>
      </c>
      <c r="D53" s="122">
        <v>-3.3E-4</v>
      </c>
      <c r="E53" s="90">
        <v>6.1399999999999996E-3</v>
      </c>
      <c r="F53" s="90">
        <v>3.0100000000000001E-3</v>
      </c>
      <c r="G53" s="90">
        <v>1.82E-3</v>
      </c>
      <c r="H53" s="90">
        <v>2.5100000000000001E-3</v>
      </c>
      <c r="I53" s="90">
        <v>6.0000000000000002E-5</v>
      </c>
      <c r="J53" s="90">
        <v>-5.0000000000000002E-5</v>
      </c>
      <c r="K53" s="90">
        <v>8.0000000000000007E-5</v>
      </c>
      <c r="L53" s="90">
        <v>1.061E-2</v>
      </c>
      <c r="M53" s="90">
        <v>5.5999999999999995E-4</v>
      </c>
      <c r="N53" s="90">
        <v>2.4000000000000001E-4</v>
      </c>
      <c r="O53" s="90">
        <v>0</v>
      </c>
      <c r="P53" s="90">
        <v>-6.7000000000000002E-4</v>
      </c>
      <c r="Q53" s="90">
        <v>3.2000000000000003E-4</v>
      </c>
      <c r="R53" s="90"/>
      <c r="S53" s="90"/>
      <c r="T53" s="90">
        <v>0</v>
      </c>
      <c r="U53" s="94">
        <f t="shared" si="17"/>
        <v>7.4230000000000018E-2</v>
      </c>
      <c r="V53" s="90">
        <v>-8.0000000000000004E-4</v>
      </c>
      <c r="W53" s="90">
        <v>-6.0000000000000002E-5</v>
      </c>
      <c r="X53" s="94">
        <f t="shared" si="24"/>
        <v>-8.6000000000000009E-4</v>
      </c>
      <c r="Y53" s="120">
        <v>1.848E-2</v>
      </c>
      <c r="Z53" s="122">
        <v>2.5000000000000001E-3</v>
      </c>
      <c r="AA53" s="94">
        <f t="shared" si="26"/>
        <v>2.0979999999999999E-2</v>
      </c>
      <c r="AB53" s="94">
        <v>5.0000000000000001E-4</v>
      </c>
      <c r="AC53" s="94">
        <v>-3.62E-3</v>
      </c>
      <c r="AD53" s="94">
        <v>1.1E-4</v>
      </c>
      <c r="AE53" s="90">
        <v>3.397E-2</v>
      </c>
      <c r="AF53" s="90">
        <v>-2.6700000000000001E-3</v>
      </c>
      <c r="AG53" s="94">
        <f t="shared" si="25"/>
        <v>3.1300000000000001E-2</v>
      </c>
      <c r="AH53" s="94">
        <v>0</v>
      </c>
      <c r="AI53" s="110"/>
      <c r="AJ53" s="96">
        <f t="shared" si="22"/>
        <v>0.12264000000000003</v>
      </c>
      <c r="AK53" s="97">
        <v>7</v>
      </c>
      <c r="AL53" s="100"/>
      <c r="AM53" s="96">
        <v>9.4750000000000001E-2</v>
      </c>
      <c r="AN53" s="96">
        <v>4.1200000000000004E-3</v>
      </c>
      <c r="AO53" s="96">
        <v>1.1E-4</v>
      </c>
      <c r="AP53" s="96">
        <f t="shared" si="23"/>
        <v>9.8979999999999999E-2</v>
      </c>
    </row>
    <row r="54" spans="1:42" ht="15" customHeight="1" x14ac:dyDescent="0.3">
      <c r="A54" s="88">
        <v>44044</v>
      </c>
      <c r="B54" s="120">
        <v>4.5830000000000003E-2</v>
      </c>
      <c r="C54" s="121">
        <v>4.1000000000000003E-3</v>
      </c>
      <c r="D54" s="122">
        <v>-3.3E-4</v>
      </c>
      <c r="E54" s="90">
        <v>6.1399999999999996E-3</v>
      </c>
      <c r="F54" s="90">
        <v>3.0100000000000001E-3</v>
      </c>
      <c r="G54" s="90">
        <v>1.82E-3</v>
      </c>
      <c r="H54" s="90">
        <v>2.5100000000000001E-3</v>
      </c>
      <c r="I54" s="90">
        <v>6.0000000000000002E-5</v>
      </c>
      <c r="J54" s="90">
        <v>-5.0000000000000002E-5</v>
      </c>
      <c r="K54" s="90">
        <v>8.0000000000000007E-5</v>
      </c>
      <c r="L54" s="90">
        <v>1.061E-2</v>
      </c>
      <c r="M54" s="90">
        <v>5.5999999999999995E-4</v>
      </c>
      <c r="N54" s="90">
        <v>2.4000000000000001E-4</v>
      </c>
      <c r="O54" s="90">
        <v>0</v>
      </c>
      <c r="P54" s="90">
        <v>-6.7000000000000002E-4</v>
      </c>
      <c r="Q54" s="90">
        <v>3.2000000000000003E-4</v>
      </c>
      <c r="R54" s="90"/>
      <c r="S54" s="90"/>
      <c r="T54" s="90">
        <v>0</v>
      </c>
      <c r="U54" s="94">
        <f t="shared" si="17"/>
        <v>7.4230000000000018E-2</v>
      </c>
      <c r="V54" s="90">
        <v>-8.0000000000000004E-4</v>
      </c>
      <c r="W54" s="90">
        <v>-6.0000000000000002E-5</v>
      </c>
      <c r="X54" s="94">
        <f t="shared" si="24"/>
        <v>-8.6000000000000009E-4</v>
      </c>
      <c r="Y54" s="120">
        <v>1.848E-2</v>
      </c>
      <c r="Z54" s="122">
        <v>2.5000000000000001E-3</v>
      </c>
      <c r="AA54" s="94">
        <f t="shared" si="26"/>
        <v>2.0979999999999999E-2</v>
      </c>
      <c r="AB54" s="94">
        <v>5.0000000000000001E-4</v>
      </c>
      <c r="AC54" s="94">
        <v>-3.62E-3</v>
      </c>
      <c r="AD54" s="94">
        <v>1.1E-4</v>
      </c>
      <c r="AE54" s="90">
        <v>3.397E-2</v>
      </c>
      <c r="AF54" s="90">
        <v>-2.6700000000000001E-3</v>
      </c>
      <c r="AG54" s="94">
        <f t="shared" si="25"/>
        <v>3.1300000000000001E-2</v>
      </c>
      <c r="AH54" s="94">
        <v>0</v>
      </c>
      <c r="AI54" s="110"/>
      <c r="AJ54" s="96">
        <f t="shared" si="22"/>
        <v>0.12264000000000003</v>
      </c>
      <c r="AK54" s="97">
        <v>7</v>
      </c>
      <c r="AL54" s="100"/>
      <c r="AM54" s="96">
        <v>9.4750000000000001E-2</v>
      </c>
      <c r="AN54" s="96">
        <v>4.1200000000000004E-3</v>
      </c>
      <c r="AO54" s="96">
        <v>1.1E-4</v>
      </c>
      <c r="AP54" s="96">
        <f t="shared" si="23"/>
        <v>9.8979999999999999E-2</v>
      </c>
    </row>
    <row r="55" spans="1:42" ht="15" customHeight="1" x14ac:dyDescent="0.3">
      <c r="A55" s="88">
        <v>44013</v>
      </c>
      <c r="B55" s="120">
        <v>4.5830000000000003E-2</v>
      </c>
      <c r="C55" s="121">
        <v>4.1000000000000003E-3</v>
      </c>
      <c r="D55" s="122">
        <v>-3.3E-4</v>
      </c>
      <c r="E55" s="90">
        <v>6.1399999999999996E-3</v>
      </c>
      <c r="F55" s="90">
        <v>3.0100000000000001E-3</v>
      </c>
      <c r="G55" s="90">
        <v>1.82E-3</v>
      </c>
      <c r="H55" s="90">
        <v>2.5100000000000001E-3</v>
      </c>
      <c r="I55" s="90">
        <v>6.0000000000000002E-5</v>
      </c>
      <c r="J55" s="90">
        <v>-5.0000000000000002E-5</v>
      </c>
      <c r="K55" s="90">
        <v>8.0000000000000007E-5</v>
      </c>
      <c r="L55" s="90">
        <v>1.061E-2</v>
      </c>
      <c r="M55" s="90">
        <v>5.5999999999999995E-4</v>
      </c>
      <c r="N55" s="90">
        <v>2.4000000000000001E-4</v>
      </c>
      <c r="O55" s="90">
        <v>0</v>
      </c>
      <c r="P55" s="90">
        <v>-6.7000000000000002E-4</v>
      </c>
      <c r="Q55" s="90">
        <v>3.2000000000000003E-4</v>
      </c>
      <c r="R55" s="90"/>
      <c r="S55" s="90"/>
      <c r="T55" s="90">
        <v>0</v>
      </c>
      <c r="U55" s="94">
        <f t="shared" si="17"/>
        <v>7.4230000000000018E-2</v>
      </c>
      <c r="V55" s="90">
        <v>-8.0000000000000004E-4</v>
      </c>
      <c r="W55" s="90">
        <v>-6.0000000000000002E-5</v>
      </c>
      <c r="X55" s="94">
        <f t="shared" si="24"/>
        <v>-8.6000000000000009E-4</v>
      </c>
      <c r="Y55" s="120">
        <v>1.848E-2</v>
      </c>
      <c r="Z55" s="122">
        <v>2.5000000000000001E-3</v>
      </c>
      <c r="AA55" s="94">
        <f t="shared" si="26"/>
        <v>2.0979999999999999E-2</v>
      </c>
      <c r="AB55" s="94">
        <v>5.0000000000000001E-4</v>
      </c>
      <c r="AC55" s="94">
        <v>3.5599999999999998E-3</v>
      </c>
      <c r="AD55" s="94">
        <v>1.1E-4</v>
      </c>
      <c r="AE55" s="90">
        <v>3.397E-2</v>
      </c>
      <c r="AF55" s="90">
        <v>-2.6700000000000001E-3</v>
      </c>
      <c r="AG55" s="94">
        <f t="shared" si="25"/>
        <v>3.1300000000000001E-2</v>
      </c>
      <c r="AH55" s="94">
        <v>0</v>
      </c>
      <c r="AI55" s="110"/>
      <c r="AJ55" s="96">
        <f t="shared" si="22"/>
        <v>0.12982000000000002</v>
      </c>
      <c r="AK55" s="97">
        <v>7</v>
      </c>
      <c r="AL55" s="100"/>
      <c r="AM55" s="96">
        <v>9.4750000000000001E-2</v>
      </c>
      <c r="AN55" s="96">
        <v>4.1200000000000004E-3</v>
      </c>
      <c r="AO55" s="96">
        <v>1.1E-4</v>
      </c>
      <c r="AP55" s="96">
        <f t="shared" si="23"/>
        <v>9.8979999999999999E-2</v>
      </c>
    </row>
    <row r="56" spans="1:42" ht="15" customHeight="1" x14ac:dyDescent="0.3">
      <c r="A56" s="88">
        <v>43983</v>
      </c>
      <c r="B56" s="120">
        <v>4.5830000000000003E-2</v>
      </c>
      <c r="C56" s="121">
        <v>4.1000000000000003E-3</v>
      </c>
      <c r="D56" s="122">
        <v>-3.3E-4</v>
      </c>
      <c r="E56" s="90">
        <v>6.1399999999999996E-3</v>
      </c>
      <c r="F56" s="90">
        <v>3.0100000000000001E-3</v>
      </c>
      <c r="G56" s="90">
        <v>1.82E-3</v>
      </c>
      <c r="H56" s="90">
        <v>2.5100000000000001E-3</v>
      </c>
      <c r="I56" s="90">
        <v>6.0000000000000002E-5</v>
      </c>
      <c r="J56" s="90">
        <v>-5.0000000000000002E-5</v>
      </c>
      <c r="K56" s="90">
        <v>8.0000000000000007E-5</v>
      </c>
      <c r="L56" s="90">
        <v>1.061E-2</v>
      </c>
      <c r="M56" s="90">
        <v>5.5999999999999995E-4</v>
      </c>
      <c r="N56" s="90">
        <v>2.4000000000000001E-4</v>
      </c>
      <c r="O56" s="90">
        <v>0</v>
      </c>
      <c r="P56" s="90">
        <v>-6.7000000000000002E-4</v>
      </c>
      <c r="Q56" s="90">
        <v>3.2000000000000003E-4</v>
      </c>
      <c r="R56" s="90"/>
      <c r="S56" s="90"/>
      <c r="T56" s="90">
        <v>0</v>
      </c>
      <c r="U56" s="94">
        <f t="shared" si="17"/>
        <v>7.4230000000000018E-2</v>
      </c>
      <c r="V56" s="90">
        <v>-8.0000000000000004E-4</v>
      </c>
      <c r="W56" s="90">
        <v>-6.0000000000000002E-5</v>
      </c>
      <c r="X56" s="94">
        <f t="shared" si="24"/>
        <v>-8.6000000000000009E-4</v>
      </c>
      <c r="Y56" s="120">
        <v>1.848E-2</v>
      </c>
      <c r="Z56" s="122">
        <v>2.5000000000000001E-3</v>
      </c>
      <c r="AA56" s="94">
        <f t="shared" si="26"/>
        <v>2.0979999999999999E-2</v>
      </c>
      <c r="AB56" s="94">
        <v>5.0000000000000001E-4</v>
      </c>
      <c r="AC56" s="94">
        <v>3.5599999999999998E-3</v>
      </c>
      <c r="AD56" s="94">
        <v>0</v>
      </c>
      <c r="AE56" s="90">
        <v>3.397E-2</v>
      </c>
      <c r="AF56" s="90">
        <v>-2.6700000000000001E-3</v>
      </c>
      <c r="AG56" s="94">
        <f t="shared" si="25"/>
        <v>3.1300000000000001E-2</v>
      </c>
      <c r="AH56" s="94">
        <v>0</v>
      </c>
      <c r="AI56" s="110"/>
      <c r="AJ56" s="96">
        <f t="shared" si="22"/>
        <v>0.12971000000000002</v>
      </c>
      <c r="AK56" s="97">
        <v>7</v>
      </c>
      <c r="AL56" s="100"/>
      <c r="AM56" s="96">
        <v>9.4750000000000001E-2</v>
      </c>
      <c r="AN56" s="96">
        <v>4.1200000000000004E-3</v>
      </c>
      <c r="AO56" s="96">
        <v>1.1E-4</v>
      </c>
      <c r="AP56" s="96">
        <f t="shared" si="23"/>
        <v>9.8979999999999999E-2</v>
      </c>
    </row>
    <row r="57" spans="1:42" ht="15" customHeight="1" x14ac:dyDescent="0.3">
      <c r="A57" s="88">
        <v>43952</v>
      </c>
      <c r="B57" s="120">
        <v>4.5830000000000003E-2</v>
      </c>
      <c r="C57" s="121">
        <v>4.1000000000000003E-3</v>
      </c>
      <c r="D57" s="122">
        <v>-3.3E-4</v>
      </c>
      <c r="E57" s="90">
        <v>6.1399999999999996E-3</v>
      </c>
      <c r="F57" s="90">
        <v>3.0100000000000001E-3</v>
      </c>
      <c r="G57" s="90">
        <v>1.82E-3</v>
      </c>
      <c r="H57" s="90">
        <v>2.5100000000000001E-3</v>
      </c>
      <c r="I57" s="90">
        <v>6.0000000000000002E-5</v>
      </c>
      <c r="J57" s="90">
        <v>-5.0000000000000002E-5</v>
      </c>
      <c r="K57" s="90">
        <v>8.0000000000000007E-5</v>
      </c>
      <c r="L57" s="90">
        <v>1.061E-2</v>
      </c>
      <c r="M57" s="90">
        <v>5.5999999999999995E-4</v>
      </c>
      <c r="N57" s="90">
        <v>2.4000000000000001E-4</v>
      </c>
      <c r="O57" s="90">
        <v>0</v>
      </c>
      <c r="P57" s="90">
        <v>-6.7000000000000002E-4</v>
      </c>
      <c r="Q57" s="90">
        <v>3.2000000000000003E-4</v>
      </c>
      <c r="R57" s="90"/>
      <c r="S57" s="90"/>
      <c r="T57" s="90">
        <v>0</v>
      </c>
      <c r="U57" s="94">
        <f t="shared" si="17"/>
        <v>7.4230000000000018E-2</v>
      </c>
      <c r="V57" s="90">
        <v>-8.0000000000000004E-4</v>
      </c>
      <c r="W57" s="90">
        <v>-6.0000000000000002E-5</v>
      </c>
      <c r="X57" s="94">
        <f t="shared" si="24"/>
        <v>-8.6000000000000009E-4</v>
      </c>
      <c r="Y57" s="120">
        <v>1.848E-2</v>
      </c>
      <c r="Z57" s="122">
        <v>2.5000000000000001E-3</v>
      </c>
      <c r="AA57" s="94">
        <f t="shared" si="26"/>
        <v>2.0979999999999999E-2</v>
      </c>
      <c r="AB57" s="94">
        <v>5.0000000000000001E-4</v>
      </c>
      <c r="AC57" s="94">
        <v>3.5599999999999998E-3</v>
      </c>
      <c r="AD57" s="94">
        <v>0</v>
      </c>
      <c r="AE57" s="90">
        <v>3.397E-2</v>
      </c>
      <c r="AF57" s="90">
        <v>-2.6700000000000001E-3</v>
      </c>
      <c r="AG57" s="94">
        <f t="shared" si="25"/>
        <v>3.1300000000000001E-2</v>
      </c>
      <c r="AH57" s="94">
        <v>0</v>
      </c>
      <c r="AI57" s="110"/>
      <c r="AJ57" s="96">
        <f t="shared" si="22"/>
        <v>0.12971000000000002</v>
      </c>
      <c r="AK57" s="97">
        <v>7</v>
      </c>
      <c r="AL57" s="100"/>
      <c r="AM57" s="96">
        <v>9.4750000000000001E-2</v>
      </c>
      <c r="AN57" s="96">
        <v>4.1200000000000004E-3</v>
      </c>
      <c r="AO57" s="96">
        <v>1.1E-4</v>
      </c>
      <c r="AP57" s="96">
        <f t="shared" si="23"/>
        <v>9.8979999999999999E-2</v>
      </c>
    </row>
    <row r="58" spans="1:42" ht="15" customHeight="1" x14ac:dyDescent="0.3">
      <c r="A58" s="88">
        <v>43922</v>
      </c>
      <c r="B58" s="120">
        <v>4.5830000000000003E-2</v>
      </c>
      <c r="C58" s="121">
        <v>4.1000000000000003E-3</v>
      </c>
      <c r="D58" s="122">
        <v>-3.3E-4</v>
      </c>
      <c r="E58" s="90">
        <v>6.1399999999999996E-3</v>
      </c>
      <c r="F58" s="90">
        <v>3.0100000000000001E-3</v>
      </c>
      <c r="G58" s="90">
        <v>1.82E-3</v>
      </c>
      <c r="H58" s="90">
        <v>2.5100000000000001E-3</v>
      </c>
      <c r="I58" s="90">
        <v>6.0000000000000002E-5</v>
      </c>
      <c r="J58" s="90">
        <v>-5.0000000000000002E-5</v>
      </c>
      <c r="K58" s="90">
        <v>2.7999999999999998E-4</v>
      </c>
      <c r="L58" s="90">
        <v>1.061E-2</v>
      </c>
      <c r="M58" s="90">
        <v>5.5999999999999995E-4</v>
      </c>
      <c r="N58" s="90">
        <v>2.4000000000000001E-4</v>
      </c>
      <c r="O58" s="90">
        <v>0</v>
      </c>
      <c r="P58" s="90">
        <v>-6.7000000000000002E-4</v>
      </c>
      <c r="Q58" s="90">
        <v>0</v>
      </c>
      <c r="R58" s="90"/>
      <c r="S58" s="90"/>
      <c r="T58" s="90">
        <v>0</v>
      </c>
      <c r="U58" s="94">
        <f t="shared" si="17"/>
        <v>7.4110000000000023E-2</v>
      </c>
      <c r="V58" s="90">
        <v>-8.0000000000000004E-4</v>
      </c>
      <c r="W58" s="90">
        <v>-6.0000000000000002E-5</v>
      </c>
      <c r="X58" s="94">
        <f t="shared" si="24"/>
        <v>-8.6000000000000009E-4</v>
      </c>
      <c r="Y58" s="120">
        <v>1.555E-2</v>
      </c>
      <c r="Z58" s="122">
        <v>2.5000000000000001E-3</v>
      </c>
      <c r="AA58" s="94">
        <f t="shared" si="26"/>
        <v>1.805E-2</v>
      </c>
      <c r="AB58" s="94">
        <v>5.0000000000000001E-4</v>
      </c>
      <c r="AC58" s="94">
        <v>3.5599999999999998E-3</v>
      </c>
      <c r="AD58" s="94">
        <v>0</v>
      </c>
      <c r="AE58" s="90">
        <v>3.397E-2</v>
      </c>
      <c r="AF58" s="90">
        <v>-2.6700000000000001E-3</v>
      </c>
      <c r="AG58" s="94">
        <f t="shared" si="25"/>
        <v>3.1300000000000001E-2</v>
      </c>
      <c r="AH58" s="94">
        <v>0</v>
      </c>
      <c r="AI58" s="110"/>
      <c r="AJ58" s="96">
        <f t="shared" si="22"/>
        <v>0.12666000000000002</v>
      </c>
      <c r="AK58" s="97">
        <v>7</v>
      </c>
      <c r="AL58" s="100"/>
      <c r="AM58" s="96">
        <v>0.13596</v>
      </c>
      <c r="AN58" s="96">
        <v>3.3E-3</v>
      </c>
      <c r="AO58" s="96">
        <v>3.1E-4</v>
      </c>
      <c r="AP58" s="96">
        <f t="shared" si="23"/>
        <v>0.13957</v>
      </c>
    </row>
    <row r="59" spans="1:42" ht="15" customHeight="1" x14ac:dyDescent="0.3">
      <c r="A59" s="88">
        <v>43891</v>
      </c>
      <c r="B59" s="120">
        <v>4.5830000000000003E-2</v>
      </c>
      <c r="C59" s="121">
        <v>4.1000000000000003E-3</v>
      </c>
      <c r="D59" s="122">
        <v>-3.3E-4</v>
      </c>
      <c r="E59" s="90">
        <v>6.1399999999999996E-3</v>
      </c>
      <c r="F59" s="90">
        <v>3.0100000000000001E-3</v>
      </c>
      <c r="G59" s="90">
        <v>1.82E-3</v>
      </c>
      <c r="H59" s="90">
        <v>2.5100000000000001E-3</v>
      </c>
      <c r="I59" s="90">
        <v>6.0000000000000002E-5</v>
      </c>
      <c r="J59" s="90">
        <v>-5.0000000000000002E-5</v>
      </c>
      <c r="K59" s="90">
        <v>2.7999999999999998E-4</v>
      </c>
      <c r="L59" s="90">
        <v>1.061E-2</v>
      </c>
      <c r="M59" s="90">
        <v>5.5999999999999995E-4</v>
      </c>
      <c r="N59" s="90">
        <v>2.4000000000000001E-4</v>
      </c>
      <c r="O59" s="90">
        <v>0</v>
      </c>
      <c r="P59" s="90">
        <v>-6.7000000000000002E-4</v>
      </c>
      <c r="Q59" s="90">
        <v>0</v>
      </c>
      <c r="R59" s="90"/>
      <c r="S59" s="90"/>
      <c r="T59" s="90">
        <v>0</v>
      </c>
      <c r="U59" s="94">
        <f t="shared" si="17"/>
        <v>7.4110000000000023E-2</v>
      </c>
      <c r="V59" s="90">
        <v>-8.0000000000000004E-4</v>
      </c>
      <c r="W59" s="90">
        <v>-6.0000000000000002E-5</v>
      </c>
      <c r="X59" s="94">
        <f t="shared" si="24"/>
        <v>-8.6000000000000009E-4</v>
      </c>
      <c r="Y59" s="120">
        <v>1.555E-2</v>
      </c>
      <c r="Z59" s="122">
        <v>2.5000000000000001E-3</v>
      </c>
      <c r="AA59" s="94">
        <f t="shared" si="26"/>
        <v>1.805E-2</v>
      </c>
      <c r="AB59" s="94">
        <v>5.0000000000000001E-4</v>
      </c>
      <c r="AC59" s="94">
        <v>3.5599999999999998E-3</v>
      </c>
      <c r="AD59" s="94">
        <v>0</v>
      </c>
      <c r="AE59" s="90">
        <v>3.397E-2</v>
      </c>
      <c r="AF59" s="90">
        <v>-2.6700000000000001E-3</v>
      </c>
      <c r="AG59" s="94">
        <f t="shared" si="25"/>
        <v>3.1300000000000001E-2</v>
      </c>
      <c r="AH59" s="94">
        <v>0</v>
      </c>
      <c r="AI59" s="110"/>
      <c r="AJ59" s="96">
        <f t="shared" si="22"/>
        <v>0.12666000000000002</v>
      </c>
      <c r="AK59" s="97">
        <v>7</v>
      </c>
      <c r="AL59" s="100"/>
      <c r="AM59" s="96">
        <v>0.13596</v>
      </c>
      <c r="AN59" s="96">
        <v>3.3E-3</v>
      </c>
      <c r="AO59" s="96">
        <v>3.1E-4</v>
      </c>
      <c r="AP59" s="96">
        <f t="shared" si="23"/>
        <v>0.13957</v>
      </c>
    </row>
    <row r="60" spans="1:42" ht="15" customHeight="1" x14ac:dyDescent="0.3">
      <c r="A60" s="88">
        <v>43862</v>
      </c>
      <c r="B60" s="120">
        <v>4.5830000000000003E-2</v>
      </c>
      <c r="C60" s="121">
        <v>0</v>
      </c>
      <c r="D60" s="122">
        <v>-1.4499999999999999E-3</v>
      </c>
      <c r="E60" s="90">
        <v>6.11E-3</v>
      </c>
      <c r="F60" s="90">
        <v>3.0100000000000001E-3</v>
      </c>
      <c r="G60" s="90">
        <v>1.9300000000000001E-3</v>
      </c>
      <c r="H60" s="90">
        <v>2.5000000000000001E-3</v>
      </c>
      <c r="I60" s="90">
        <v>0</v>
      </c>
      <c r="J60" s="90">
        <v>1.3999999999999999E-4</v>
      </c>
      <c r="K60" s="90">
        <v>2.7999999999999998E-4</v>
      </c>
      <c r="L60" s="90">
        <v>8.5900000000000004E-3</v>
      </c>
      <c r="M60" s="90">
        <v>8.7000000000000001E-4</v>
      </c>
      <c r="N60" s="90">
        <v>0</v>
      </c>
      <c r="O60" s="90">
        <v>0</v>
      </c>
      <c r="P60" s="90">
        <v>-6.6E-4</v>
      </c>
      <c r="Q60" s="90">
        <v>0</v>
      </c>
      <c r="R60" s="90"/>
      <c r="S60" s="90"/>
      <c r="T60" s="90">
        <v>0</v>
      </c>
      <c r="U60" s="94">
        <f t="shared" si="17"/>
        <v>6.7150000000000001E-2</v>
      </c>
      <c r="V60" s="90">
        <v>-8.4000000000000003E-4</v>
      </c>
      <c r="W60" s="90">
        <v>-1.9000000000000001E-4</v>
      </c>
      <c r="X60" s="94">
        <f t="shared" si="24"/>
        <v>-1.0300000000000001E-3</v>
      </c>
      <c r="Y60" s="120">
        <v>1.555E-2</v>
      </c>
      <c r="Z60" s="122">
        <v>2.5000000000000001E-3</v>
      </c>
      <c r="AA60" s="94">
        <f t="shared" si="26"/>
        <v>1.805E-2</v>
      </c>
      <c r="AB60" s="94">
        <v>5.0000000000000001E-4</v>
      </c>
      <c r="AC60" s="94">
        <v>3.5599999999999998E-3</v>
      </c>
      <c r="AD60" s="94">
        <v>0</v>
      </c>
      <c r="AE60" s="90">
        <v>3.3399999999999999E-2</v>
      </c>
      <c r="AF60" s="90">
        <v>-1.7600000000000001E-3</v>
      </c>
      <c r="AG60" s="94">
        <f t="shared" si="25"/>
        <v>3.1640000000000001E-2</v>
      </c>
      <c r="AH60" s="94">
        <v>0</v>
      </c>
      <c r="AI60" s="110"/>
      <c r="AJ60" s="96">
        <f t="shared" si="22"/>
        <v>0.11986999999999999</v>
      </c>
      <c r="AK60" s="97">
        <v>7</v>
      </c>
      <c r="AL60" s="100"/>
      <c r="AM60" s="96">
        <v>0.13596</v>
      </c>
      <c r="AN60" s="96">
        <v>3.3E-3</v>
      </c>
      <c r="AO60" s="96">
        <v>3.1E-4</v>
      </c>
      <c r="AP60" s="96">
        <f t="shared" si="23"/>
        <v>0.13957</v>
      </c>
    </row>
    <row r="61" spans="1:42" ht="15" customHeight="1" x14ac:dyDescent="0.3">
      <c r="A61" s="88">
        <v>43831</v>
      </c>
      <c r="B61" s="120">
        <v>4.5830000000000003E-2</v>
      </c>
      <c r="C61" s="121">
        <v>0</v>
      </c>
      <c r="D61" s="122">
        <v>-1.4499999999999999E-3</v>
      </c>
      <c r="E61" s="90">
        <v>6.11E-3</v>
      </c>
      <c r="F61" s="90">
        <v>3.0100000000000001E-3</v>
      </c>
      <c r="G61" s="90">
        <v>1.9300000000000001E-3</v>
      </c>
      <c r="H61" s="90">
        <v>2.5000000000000001E-3</v>
      </c>
      <c r="I61" s="90">
        <v>0</v>
      </c>
      <c r="J61" s="90">
        <v>1.3999999999999999E-4</v>
      </c>
      <c r="K61" s="90">
        <v>2.7999999999999998E-4</v>
      </c>
      <c r="L61" s="90">
        <v>8.5900000000000004E-3</v>
      </c>
      <c r="M61" s="90">
        <v>8.7000000000000001E-4</v>
      </c>
      <c r="N61" s="90">
        <v>0</v>
      </c>
      <c r="O61" s="90">
        <v>0</v>
      </c>
      <c r="P61" s="90">
        <v>-6.6E-4</v>
      </c>
      <c r="Q61" s="90">
        <v>0</v>
      </c>
      <c r="R61" s="90"/>
      <c r="S61" s="90"/>
      <c r="T61" s="90">
        <v>0</v>
      </c>
      <c r="U61" s="94">
        <f t="shared" si="17"/>
        <v>6.7150000000000001E-2</v>
      </c>
      <c r="V61" s="90">
        <v>-8.4000000000000003E-4</v>
      </c>
      <c r="W61" s="90">
        <v>-1.9000000000000001E-4</v>
      </c>
      <c r="X61" s="94">
        <f t="shared" si="24"/>
        <v>-1.0300000000000001E-3</v>
      </c>
      <c r="Y61" s="120">
        <v>1.555E-2</v>
      </c>
      <c r="Z61" s="122">
        <v>2.5000000000000001E-3</v>
      </c>
      <c r="AA61" s="94">
        <f t="shared" si="26"/>
        <v>1.805E-2</v>
      </c>
      <c r="AB61" s="94">
        <v>5.0000000000000001E-4</v>
      </c>
      <c r="AC61" s="94">
        <v>3.5599999999999998E-3</v>
      </c>
      <c r="AD61" s="94">
        <v>0</v>
      </c>
      <c r="AE61" s="90">
        <v>3.3399999999999999E-2</v>
      </c>
      <c r="AF61" s="90">
        <v>-1.7600000000000001E-3</v>
      </c>
      <c r="AG61" s="94">
        <f t="shared" si="25"/>
        <v>3.1640000000000001E-2</v>
      </c>
      <c r="AH61" s="94">
        <v>0</v>
      </c>
      <c r="AI61" s="110"/>
      <c r="AJ61" s="96">
        <f t="shared" si="22"/>
        <v>0.11986999999999999</v>
      </c>
      <c r="AK61" s="97">
        <v>7</v>
      </c>
      <c r="AL61" s="100"/>
      <c r="AM61" s="96">
        <v>0.13596</v>
      </c>
      <c r="AN61" s="96">
        <v>3.3E-3</v>
      </c>
      <c r="AO61" s="96">
        <v>3.1E-4</v>
      </c>
      <c r="AP61" s="96">
        <f t="shared" si="23"/>
        <v>0.13957</v>
      </c>
    </row>
    <row r="62" spans="1:42" ht="15" customHeight="1" x14ac:dyDescent="0.3">
      <c r="A62" s="88">
        <v>43800</v>
      </c>
      <c r="B62" s="120">
        <v>4.5830000000000003E-2</v>
      </c>
      <c r="C62" s="121">
        <v>0</v>
      </c>
      <c r="D62" s="122">
        <v>-1.4499999999999999E-3</v>
      </c>
      <c r="E62" s="90">
        <v>6.11E-3</v>
      </c>
      <c r="F62" s="90">
        <v>3.0100000000000001E-3</v>
      </c>
      <c r="G62" s="90">
        <v>1.9300000000000001E-3</v>
      </c>
      <c r="H62" s="90">
        <v>2.5000000000000001E-3</v>
      </c>
      <c r="I62" s="90">
        <v>0</v>
      </c>
      <c r="J62" s="90">
        <v>1.3999999999999999E-4</v>
      </c>
      <c r="K62" s="90">
        <v>2.7999999999999998E-4</v>
      </c>
      <c r="L62" s="90">
        <v>8.5900000000000004E-3</v>
      </c>
      <c r="M62" s="90">
        <v>8.7000000000000001E-4</v>
      </c>
      <c r="N62" s="90">
        <v>0</v>
      </c>
      <c r="O62" s="90">
        <v>0</v>
      </c>
      <c r="P62" s="90">
        <v>-6.6E-4</v>
      </c>
      <c r="Q62" s="90">
        <v>0</v>
      </c>
      <c r="R62" s="90"/>
      <c r="S62" s="90"/>
      <c r="T62" s="90">
        <v>0</v>
      </c>
      <c r="U62" s="94">
        <f t="shared" si="17"/>
        <v>6.7150000000000001E-2</v>
      </c>
      <c r="V62" s="90">
        <v>-8.4000000000000003E-4</v>
      </c>
      <c r="W62" s="90">
        <v>-1.9000000000000001E-4</v>
      </c>
      <c r="X62" s="94">
        <f t="shared" si="24"/>
        <v>-1.0300000000000001E-3</v>
      </c>
      <c r="Y62" s="120">
        <v>1.555E-2</v>
      </c>
      <c r="Z62" s="122">
        <v>2.5000000000000001E-3</v>
      </c>
      <c r="AA62" s="94">
        <f t="shared" si="26"/>
        <v>1.805E-2</v>
      </c>
      <c r="AB62" s="94">
        <v>5.0000000000000001E-4</v>
      </c>
      <c r="AC62" s="94">
        <v>1.4599999999999999E-3</v>
      </c>
      <c r="AD62" s="94">
        <v>0</v>
      </c>
      <c r="AE62" s="90">
        <v>3.3399999999999999E-2</v>
      </c>
      <c r="AF62" s="90">
        <v>-1.7600000000000001E-3</v>
      </c>
      <c r="AG62" s="94">
        <f t="shared" si="25"/>
        <v>3.1640000000000001E-2</v>
      </c>
      <c r="AH62" s="94">
        <v>0</v>
      </c>
      <c r="AI62" s="110"/>
      <c r="AJ62" s="96">
        <f t="shared" si="22"/>
        <v>0.11777</v>
      </c>
      <c r="AK62" s="97">
        <v>7</v>
      </c>
      <c r="AL62" s="100"/>
      <c r="AM62" s="96">
        <v>0.13596</v>
      </c>
      <c r="AN62" s="96">
        <v>3.3E-3</v>
      </c>
      <c r="AO62" s="96">
        <v>3.1E-4</v>
      </c>
      <c r="AP62" s="96">
        <f t="shared" si="23"/>
        <v>0.13957</v>
      </c>
    </row>
    <row r="63" spans="1:42" ht="15" customHeight="1" x14ac:dyDescent="0.3">
      <c r="A63" s="88">
        <v>43770</v>
      </c>
      <c r="B63" s="120">
        <v>4.5830000000000003E-2</v>
      </c>
      <c r="C63" s="121">
        <v>0</v>
      </c>
      <c r="D63" s="122">
        <v>-1.4499999999999999E-3</v>
      </c>
      <c r="E63" s="90">
        <v>6.11E-3</v>
      </c>
      <c r="F63" s="90">
        <v>3.0100000000000001E-3</v>
      </c>
      <c r="G63" s="90">
        <v>1.9300000000000001E-3</v>
      </c>
      <c r="H63" s="90">
        <v>2.5000000000000001E-3</v>
      </c>
      <c r="I63" s="90">
        <v>0</v>
      </c>
      <c r="J63" s="90">
        <v>1.3999999999999999E-4</v>
      </c>
      <c r="K63" s="90">
        <v>2.7999999999999998E-4</v>
      </c>
      <c r="L63" s="90">
        <v>8.5900000000000004E-3</v>
      </c>
      <c r="M63" s="90">
        <v>8.7000000000000001E-4</v>
      </c>
      <c r="N63" s="90">
        <v>0</v>
      </c>
      <c r="O63" s="90">
        <v>0</v>
      </c>
      <c r="P63" s="90">
        <v>-6.6E-4</v>
      </c>
      <c r="Q63" s="90">
        <v>0</v>
      </c>
      <c r="R63" s="90"/>
      <c r="S63" s="90"/>
      <c r="T63" s="90">
        <v>0</v>
      </c>
      <c r="U63" s="94">
        <f t="shared" si="17"/>
        <v>6.7150000000000001E-2</v>
      </c>
      <c r="V63" s="90">
        <v>-8.4000000000000003E-4</v>
      </c>
      <c r="W63" s="90">
        <v>-1.9000000000000001E-4</v>
      </c>
      <c r="X63" s="94">
        <f t="shared" si="24"/>
        <v>-1.0300000000000001E-3</v>
      </c>
      <c r="Y63" s="120">
        <v>1.555E-2</v>
      </c>
      <c r="Z63" s="122">
        <v>2.5000000000000001E-3</v>
      </c>
      <c r="AA63" s="94">
        <f t="shared" si="26"/>
        <v>1.805E-2</v>
      </c>
      <c r="AB63" s="94">
        <v>5.0000000000000001E-4</v>
      </c>
      <c r="AC63" s="94">
        <v>1.4599999999999999E-3</v>
      </c>
      <c r="AD63" s="94">
        <v>0</v>
      </c>
      <c r="AE63" s="90">
        <v>3.3399999999999999E-2</v>
      </c>
      <c r="AF63" s="90">
        <v>-1.7600000000000001E-3</v>
      </c>
      <c r="AG63" s="94">
        <f t="shared" si="25"/>
        <v>3.1640000000000001E-2</v>
      </c>
      <c r="AH63" s="94">
        <v>0</v>
      </c>
      <c r="AI63" s="110"/>
      <c r="AJ63" s="96">
        <f t="shared" si="22"/>
        <v>0.11777</v>
      </c>
      <c r="AK63" s="97">
        <v>7</v>
      </c>
      <c r="AL63" s="100"/>
      <c r="AM63" s="96">
        <v>0.13596</v>
      </c>
      <c r="AN63" s="96">
        <v>3.3E-3</v>
      </c>
      <c r="AO63" s="96">
        <v>3.1E-4</v>
      </c>
      <c r="AP63" s="96">
        <f t="shared" si="23"/>
        <v>0.13957</v>
      </c>
    </row>
    <row r="64" spans="1:42" ht="15" customHeight="1" x14ac:dyDescent="0.3">
      <c r="A64" s="88">
        <v>43739</v>
      </c>
      <c r="B64" s="120">
        <v>3.8890000000000001E-2</v>
      </c>
      <c r="C64" s="121">
        <v>5.8999999999999999E-3</v>
      </c>
      <c r="D64" s="122">
        <v>-1.4499999999999999E-3</v>
      </c>
      <c r="E64" s="90">
        <v>5.5999999999999999E-3</v>
      </c>
      <c r="F64" s="90">
        <v>2.66E-3</v>
      </c>
      <c r="G64" s="90">
        <v>1.9300000000000001E-3</v>
      </c>
      <c r="H64" s="90">
        <v>2.5000000000000001E-3</v>
      </c>
      <c r="I64" s="90">
        <v>0</v>
      </c>
      <c r="J64" s="90">
        <v>3.6000000000000002E-4</v>
      </c>
      <c r="K64" s="90">
        <v>2.7999999999999998E-4</v>
      </c>
      <c r="L64" s="90">
        <v>8.5900000000000004E-3</v>
      </c>
      <c r="M64" s="90">
        <v>8.7000000000000001E-4</v>
      </c>
      <c r="N64" s="90">
        <v>0</v>
      </c>
      <c r="O64" s="90">
        <v>0</v>
      </c>
      <c r="P64" s="90">
        <v>-3.2000000000000003E-4</v>
      </c>
      <c r="Q64" s="90">
        <v>0</v>
      </c>
      <c r="R64" s="90"/>
      <c r="S64" s="90"/>
      <c r="T64" s="90">
        <v>0</v>
      </c>
      <c r="U64" s="94">
        <f t="shared" si="17"/>
        <v>6.5810000000000007E-2</v>
      </c>
      <c r="V64" s="90">
        <v>-8.4000000000000003E-4</v>
      </c>
      <c r="W64" s="90">
        <v>-1.9000000000000001E-4</v>
      </c>
      <c r="X64" s="94">
        <f t="shared" si="24"/>
        <v>-1.0300000000000001E-3</v>
      </c>
      <c r="Y64" s="120">
        <v>1.555E-2</v>
      </c>
      <c r="Z64" s="122">
        <v>2.5000000000000001E-3</v>
      </c>
      <c r="AA64" s="94">
        <f t="shared" si="26"/>
        <v>1.805E-2</v>
      </c>
      <c r="AB64" s="94">
        <v>5.0000000000000001E-4</v>
      </c>
      <c r="AC64" s="94">
        <v>1.4599999999999999E-3</v>
      </c>
      <c r="AD64" s="94">
        <v>0</v>
      </c>
      <c r="AE64" s="90">
        <v>3.3399999999999999E-2</v>
      </c>
      <c r="AF64" s="90">
        <v>-1.7600000000000001E-3</v>
      </c>
      <c r="AG64" s="94">
        <f t="shared" si="25"/>
        <v>3.1640000000000001E-2</v>
      </c>
      <c r="AH64" s="94">
        <v>0</v>
      </c>
      <c r="AI64" s="110"/>
      <c r="AJ64" s="96">
        <f t="shared" si="22"/>
        <v>0.11643000000000001</v>
      </c>
      <c r="AK64" s="97">
        <v>5.5</v>
      </c>
      <c r="AL64" s="100"/>
      <c r="AM64" s="96">
        <v>0.10407</v>
      </c>
      <c r="AN64" s="96">
        <v>3.5500000000000002E-3</v>
      </c>
      <c r="AO64" s="96">
        <v>3.1E-4</v>
      </c>
      <c r="AP64" s="96">
        <f t="shared" si="23"/>
        <v>0.10793</v>
      </c>
    </row>
    <row r="65" spans="1:42" ht="15" customHeight="1" x14ac:dyDescent="0.3">
      <c r="A65" s="88">
        <v>43709</v>
      </c>
      <c r="B65" s="120">
        <v>3.8890000000000001E-2</v>
      </c>
      <c r="C65" s="121">
        <v>5.8999999999999999E-3</v>
      </c>
      <c r="D65" s="122">
        <v>-1.4499999999999999E-3</v>
      </c>
      <c r="E65" s="90">
        <v>5.5999999999999999E-3</v>
      </c>
      <c r="F65" s="90">
        <v>2.66E-3</v>
      </c>
      <c r="G65" s="90">
        <v>1.9300000000000001E-3</v>
      </c>
      <c r="H65" s="90">
        <v>2.5000000000000001E-3</v>
      </c>
      <c r="I65" s="90">
        <v>0</v>
      </c>
      <c r="J65" s="90">
        <v>3.6000000000000002E-4</v>
      </c>
      <c r="K65" s="90">
        <v>2.7999999999999998E-4</v>
      </c>
      <c r="L65" s="90">
        <v>8.5900000000000004E-3</v>
      </c>
      <c r="M65" s="90">
        <v>8.7000000000000001E-4</v>
      </c>
      <c r="N65" s="90">
        <v>0</v>
      </c>
      <c r="O65" s="90">
        <v>0</v>
      </c>
      <c r="P65" s="90">
        <v>-3.2000000000000003E-4</v>
      </c>
      <c r="Q65" s="90">
        <v>0</v>
      </c>
      <c r="R65" s="90"/>
      <c r="S65" s="90"/>
      <c r="T65" s="90">
        <v>0</v>
      </c>
      <c r="U65" s="94">
        <f t="shared" si="17"/>
        <v>6.5810000000000007E-2</v>
      </c>
      <c r="V65" s="90">
        <v>-8.4000000000000003E-4</v>
      </c>
      <c r="W65" s="90">
        <v>-1.9000000000000001E-4</v>
      </c>
      <c r="X65" s="94">
        <f t="shared" si="24"/>
        <v>-1.0300000000000001E-3</v>
      </c>
      <c r="Y65" s="120">
        <v>1.555E-2</v>
      </c>
      <c r="Z65" s="122">
        <v>2.5000000000000001E-3</v>
      </c>
      <c r="AA65" s="94">
        <f t="shared" si="26"/>
        <v>1.805E-2</v>
      </c>
      <c r="AB65" s="94">
        <v>5.0000000000000001E-4</v>
      </c>
      <c r="AC65" s="94">
        <v>1.4599999999999999E-3</v>
      </c>
      <c r="AD65" s="94">
        <v>0</v>
      </c>
      <c r="AE65" s="90">
        <v>3.3399999999999999E-2</v>
      </c>
      <c r="AF65" s="90">
        <v>-1.7600000000000001E-3</v>
      </c>
      <c r="AG65" s="94">
        <f t="shared" si="25"/>
        <v>3.1640000000000001E-2</v>
      </c>
      <c r="AH65" s="94">
        <v>0</v>
      </c>
      <c r="AI65" s="110"/>
      <c r="AJ65" s="96">
        <f t="shared" si="22"/>
        <v>0.11643000000000001</v>
      </c>
      <c r="AK65" s="97">
        <v>5.5</v>
      </c>
      <c r="AL65" s="100"/>
      <c r="AM65" s="96">
        <v>0.10407</v>
      </c>
      <c r="AN65" s="96">
        <v>3.5500000000000002E-3</v>
      </c>
      <c r="AO65" s="96">
        <v>3.1E-4</v>
      </c>
      <c r="AP65" s="96">
        <f t="shared" si="23"/>
        <v>0.10793</v>
      </c>
    </row>
    <row r="66" spans="1:42" ht="15" customHeight="1" x14ac:dyDescent="0.3">
      <c r="A66" s="88">
        <v>43678</v>
      </c>
      <c r="B66" s="120">
        <v>3.8890000000000001E-2</v>
      </c>
      <c r="C66" s="121">
        <v>5.8999999999999999E-3</v>
      </c>
      <c r="D66" s="122">
        <v>-1.4499999999999999E-3</v>
      </c>
      <c r="E66" s="90">
        <v>5.5999999999999999E-3</v>
      </c>
      <c r="F66" s="90">
        <v>2.66E-3</v>
      </c>
      <c r="G66" s="90">
        <v>1.9300000000000001E-3</v>
      </c>
      <c r="H66" s="90">
        <v>2.5000000000000001E-3</v>
      </c>
      <c r="I66" s="90">
        <v>0</v>
      </c>
      <c r="J66" s="90">
        <v>3.6000000000000002E-4</v>
      </c>
      <c r="K66" s="90">
        <v>2.7999999999999998E-4</v>
      </c>
      <c r="L66" s="90">
        <v>8.5900000000000004E-3</v>
      </c>
      <c r="M66" s="90">
        <v>8.7000000000000001E-4</v>
      </c>
      <c r="N66" s="90">
        <v>0</v>
      </c>
      <c r="O66" s="90">
        <v>0</v>
      </c>
      <c r="P66" s="90">
        <v>-3.2000000000000003E-4</v>
      </c>
      <c r="Q66" s="90">
        <v>0</v>
      </c>
      <c r="R66" s="90"/>
      <c r="S66" s="90"/>
      <c r="T66" s="90">
        <v>0</v>
      </c>
      <c r="U66" s="94">
        <f t="shared" si="17"/>
        <v>6.5810000000000007E-2</v>
      </c>
      <c r="V66" s="90">
        <v>-8.4000000000000003E-4</v>
      </c>
      <c r="W66" s="90">
        <v>-1.9000000000000001E-4</v>
      </c>
      <c r="X66" s="94">
        <f t="shared" si="24"/>
        <v>-1.0300000000000001E-3</v>
      </c>
      <c r="Y66" s="120">
        <v>1.555E-2</v>
      </c>
      <c r="Z66" s="122">
        <v>2.5000000000000001E-3</v>
      </c>
      <c r="AA66" s="94">
        <f t="shared" si="26"/>
        <v>1.805E-2</v>
      </c>
      <c r="AB66" s="94">
        <v>5.0000000000000001E-4</v>
      </c>
      <c r="AC66" s="94">
        <v>1.4599999999999999E-3</v>
      </c>
      <c r="AD66" s="94">
        <v>0</v>
      </c>
      <c r="AE66" s="90">
        <v>3.3399999999999999E-2</v>
      </c>
      <c r="AF66" s="90">
        <v>-1.7600000000000001E-3</v>
      </c>
      <c r="AG66" s="94">
        <f t="shared" si="25"/>
        <v>3.1640000000000001E-2</v>
      </c>
      <c r="AH66" s="94">
        <v>0</v>
      </c>
      <c r="AI66" s="110"/>
      <c r="AJ66" s="96">
        <f t="shared" si="22"/>
        <v>0.11643000000000001</v>
      </c>
      <c r="AK66" s="97">
        <v>5.5</v>
      </c>
      <c r="AL66" s="100"/>
      <c r="AM66" s="96">
        <v>0.10407</v>
      </c>
      <c r="AN66" s="96">
        <v>3.5500000000000002E-3</v>
      </c>
      <c r="AO66" s="96">
        <v>3.1E-4</v>
      </c>
      <c r="AP66" s="96">
        <f t="shared" si="23"/>
        <v>0.10793</v>
      </c>
    </row>
    <row r="67" spans="1:42" ht="15" customHeight="1" x14ac:dyDescent="0.3">
      <c r="A67" s="88">
        <v>43647</v>
      </c>
      <c r="B67" s="120">
        <v>3.8890000000000001E-2</v>
      </c>
      <c r="C67" s="121">
        <v>5.8999999999999999E-3</v>
      </c>
      <c r="D67" s="122">
        <v>-1.4499999999999999E-3</v>
      </c>
      <c r="E67" s="90">
        <v>5.5999999999999999E-3</v>
      </c>
      <c r="F67" s="90">
        <v>2.66E-3</v>
      </c>
      <c r="G67" s="90">
        <v>1.9300000000000001E-3</v>
      </c>
      <c r="H67" s="90">
        <v>2.5000000000000001E-3</v>
      </c>
      <c r="I67" s="90">
        <v>0</v>
      </c>
      <c r="J67" s="90">
        <v>3.6000000000000002E-4</v>
      </c>
      <c r="K67" s="90">
        <v>2.7999999999999998E-4</v>
      </c>
      <c r="L67" s="90">
        <v>8.5900000000000004E-3</v>
      </c>
      <c r="M67" s="90">
        <v>8.7000000000000001E-4</v>
      </c>
      <c r="N67" s="90">
        <v>0</v>
      </c>
      <c r="O67" s="90">
        <v>0</v>
      </c>
      <c r="P67" s="90">
        <v>-3.2000000000000003E-4</v>
      </c>
      <c r="Q67" s="90">
        <v>0</v>
      </c>
      <c r="R67" s="90"/>
      <c r="S67" s="90"/>
      <c r="T67" s="90">
        <v>0</v>
      </c>
      <c r="U67" s="94">
        <f t="shared" si="17"/>
        <v>6.5810000000000007E-2</v>
      </c>
      <c r="V67" s="90">
        <v>-8.4000000000000003E-4</v>
      </c>
      <c r="W67" s="90">
        <v>-1.9000000000000001E-4</v>
      </c>
      <c r="X67" s="94">
        <f t="shared" si="24"/>
        <v>-1.0300000000000001E-3</v>
      </c>
      <c r="Y67" s="120">
        <v>1.555E-2</v>
      </c>
      <c r="Z67" s="122">
        <v>2.5000000000000001E-3</v>
      </c>
      <c r="AA67" s="94">
        <f t="shared" si="26"/>
        <v>1.805E-2</v>
      </c>
      <c r="AB67" s="94">
        <v>5.0000000000000001E-4</v>
      </c>
      <c r="AC67" s="94">
        <v>1.4599999999999999E-3</v>
      </c>
      <c r="AD67" s="94">
        <v>0</v>
      </c>
      <c r="AE67" s="90">
        <v>3.3399999999999999E-2</v>
      </c>
      <c r="AF67" s="90">
        <v>-1.7600000000000001E-3</v>
      </c>
      <c r="AG67" s="94">
        <f t="shared" si="25"/>
        <v>3.1640000000000001E-2</v>
      </c>
      <c r="AH67" s="94">
        <v>0</v>
      </c>
      <c r="AI67" s="110"/>
      <c r="AJ67" s="96">
        <f t="shared" si="22"/>
        <v>0.11643000000000001</v>
      </c>
      <c r="AK67" s="97">
        <v>5.5</v>
      </c>
      <c r="AL67" s="100"/>
      <c r="AM67" s="96">
        <v>0.10407</v>
      </c>
      <c r="AN67" s="96">
        <v>3.5500000000000002E-3</v>
      </c>
      <c r="AO67" s="96">
        <v>3.1E-4</v>
      </c>
      <c r="AP67" s="96">
        <f t="shared" si="23"/>
        <v>0.10793</v>
      </c>
    </row>
    <row r="68" spans="1:42" ht="15" customHeight="1" x14ac:dyDescent="0.3">
      <c r="A68" s="88">
        <v>43617</v>
      </c>
      <c r="B68" s="120">
        <v>3.8890000000000001E-2</v>
      </c>
      <c r="C68" s="121">
        <v>5.8999999999999999E-3</v>
      </c>
      <c r="D68" s="122">
        <v>-1.4499999999999999E-3</v>
      </c>
      <c r="E68" s="90">
        <v>5.5999999999999999E-3</v>
      </c>
      <c r="F68" s="90">
        <v>2.66E-3</v>
      </c>
      <c r="G68" s="90">
        <v>1.9300000000000001E-3</v>
      </c>
      <c r="H68" s="90">
        <v>2.5000000000000001E-3</v>
      </c>
      <c r="I68" s="90">
        <v>0</v>
      </c>
      <c r="J68" s="90">
        <v>3.6000000000000002E-4</v>
      </c>
      <c r="K68" s="90">
        <v>2.7999999999999998E-4</v>
      </c>
      <c r="L68" s="90">
        <v>8.5900000000000004E-3</v>
      </c>
      <c r="M68" s="90">
        <v>8.7000000000000001E-4</v>
      </c>
      <c r="N68" s="90">
        <v>0</v>
      </c>
      <c r="O68" s="90">
        <v>0</v>
      </c>
      <c r="P68" s="90">
        <v>-3.2000000000000003E-4</v>
      </c>
      <c r="Q68" s="90">
        <v>0</v>
      </c>
      <c r="R68" s="90"/>
      <c r="S68" s="90"/>
      <c r="T68" s="90">
        <v>0</v>
      </c>
      <c r="U68" s="94">
        <f t="shared" si="17"/>
        <v>6.5810000000000007E-2</v>
      </c>
      <c r="V68" s="90">
        <v>-8.4000000000000003E-4</v>
      </c>
      <c r="W68" s="90">
        <v>-1.9000000000000001E-4</v>
      </c>
      <c r="X68" s="94">
        <f t="shared" si="24"/>
        <v>-1.0300000000000001E-3</v>
      </c>
      <c r="Y68" s="120">
        <v>1.555E-2</v>
      </c>
      <c r="Z68" s="122">
        <v>2.5000000000000001E-3</v>
      </c>
      <c r="AA68" s="94">
        <f t="shared" si="26"/>
        <v>1.805E-2</v>
      </c>
      <c r="AB68" s="94">
        <v>5.0000000000000001E-4</v>
      </c>
      <c r="AC68" s="94">
        <v>1.4599999999999999E-3</v>
      </c>
      <c r="AD68" s="94">
        <v>0</v>
      </c>
      <c r="AE68" s="90">
        <v>3.3399999999999999E-2</v>
      </c>
      <c r="AF68" s="90">
        <v>-1.7600000000000001E-3</v>
      </c>
      <c r="AG68" s="94">
        <f t="shared" si="25"/>
        <v>3.1640000000000001E-2</v>
      </c>
      <c r="AH68" s="94">
        <v>0</v>
      </c>
      <c r="AI68" s="110"/>
      <c r="AJ68" s="96">
        <f t="shared" si="22"/>
        <v>0.11643000000000001</v>
      </c>
      <c r="AK68" s="97">
        <v>5.5</v>
      </c>
      <c r="AL68" s="100"/>
      <c r="AM68" s="96">
        <v>0.10407</v>
      </c>
      <c r="AN68" s="96">
        <v>3.5500000000000002E-3</v>
      </c>
      <c r="AO68" s="96">
        <v>3.1E-4</v>
      </c>
      <c r="AP68" s="96">
        <f t="shared" si="23"/>
        <v>0.10793</v>
      </c>
    </row>
    <row r="69" spans="1:42" ht="15" customHeight="1" x14ac:dyDescent="0.3">
      <c r="A69" s="88">
        <v>43586</v>
      </c>
      <c r="B69" s="120">
        <v>3.8890000000000001E-2</v>
      </c>
      <c r="C69" s="121">
        <v>5.8999999999999999E-3</v>
      </c>
      <c r="D69" s="122">
        <v>-1.4499999999999999E-3</v>
      </c>
      <c r="E69" s="90">
        <v>5.5999999999999999E-3</v>
      </c>
      <c r="F69" s="90">
        <v>2.66E-3</v>
      </c>
      <c r="G69" s="90">
        <v>1.9300000000000001E-3</v>
      </c>
      <c r="H69" s="90">
        <v>2.5000000000000001E-3</v>
      </c>
      <c r="I69" s="90">
        <v>0</v>
      </c>
      <c r="J69" s="90">
        <v>3.6000000000000002E-4</v>
      </c>
      <c r="K69" s="90">
        <v>2.7999999999999998E-4</v>
      </c>
      <c r="L69" s="90">
        <v>8.5900000000000004E-3</v>
      </c>
      <c r="M69" s="90">
        <v>8.7000000000000001E-4</v>
      </c>
      <c r="N69" s="90">
        <v>0</v>
      </c>
      <c r="O69" s="90">
        <v>0</v>
      </c>
      <c r="P69" s="90">
        <v>-3.2000000000000003E-4</v>
      </c>
      <c r="Q69" s="90">
        <v>0</v>
      </c>
      <c r="R69" s="90"/>
      <c r="S69" s="90"/>
      <c r="T69" s="90">
        <v>0</v>
      </c>
      <c r="U69" s="94">
        <f t="shared" si="17"/>
        <v>6.5810000000000007E-2</v>
      </c>
      <c r="V69" s="90">
        <v>-8.4000000000000003E-4</v>
      </c>
      <c r="W69" s="90">
        <v>-1.9000000000000001E-4</v>
      </c>
      <c r="X69" s="94">
        <f t="shared" si="24"/>
        <v>-1.0300000000000001E-3</v>
      </c>
      <c r="Y69" s="120">
        <v>1.555E-2</v>
      </c>
      <c r="Z69" s="122">
        <v>2.5000000000000001E-3</v>
      </c>
      <c r="AA69" s="94">
        <f t="shared" si="26"/>
        <v>1.805E-2</v>
      </c>
      <c r="AB69" s="94">
        <v>5.0000000000000001E-4</v>
      </c>
      <c r="AC69" s="94">
        <v>1.4599999999999999E-3</v>
      </c>
      <c r="AD69" s="94">
        <v>0</v>
      </c>
      <c r="AE69" s="90">
        <v>3.3399999999999999E-2</v>
      </c>
      <c r="AF69" s="90">
        <v>-1.7600000000000001E-3</v>
      </c>
      <c r="AG69" s="94">
        <f t="shared" si="25"/>
        <v>3.1640000000000001E-2</v>
      </c>
      <c r="AH69" s="94">
        <v>0</v>
      </c>
      <c r="AI69" s="110"/>
      <c r="AJ69" s="96">
        <f t="shared" si="22"/>
        <v>0.11643000000000001</v>
      </c>
      <c r="AK69" s="97">
        <v>5.5</v>
      </c>
      <c r="AL69" s="100"/>
      <c r="AM69" s="96">
        <v>0.10407</v>
      </c>
      <c r="AN69" s="96">
        <v>3.5500000000000002E-3</v>
      </c>
      <c r="AO69" s="96">
        <v>3.1E-4</v>
      </c>
      <c r="AP69" s="96">
        <f t="shared" si="23"/>
        <v>0.10793</v>
      </c>
    </row>
    <row r="70" spans="1:42" ht="15" customHeight="1" x14ac:dyDescent="0.3">
      <c r="A70" s="88">
        <v>43556</v>
      </c>
      <c r="B70" s="120">
        <v>3.8890000000000001E-2</v>
      </c>
      <c r="C70" s="121">
        <v>5.8999999999999999E-3</v>
      </c>
      <c r="D70" s="122">
        <v>-1.4499999999999999E-3</v>
      </c>
      <c r="E70" s="90">
        <v>5.5999999999999999E-3</v>
      </c>
      <c r="F70" s="90">
        <v>2.66E-3</v>
      </c>
      <c r="G70" s="90">
        <v>1.9300000000000001E-3</v>
      </c>
      <c r="H70" s="90">
        <v>2.5000000000000001E-3</v>
      </c>
      <c r="I70" s="90">
        <v>0</v>
      </c>
      <c r="J70" s="90">
        <v>3.5E-4</v>
      </c>
      <c r="K70" s="90">
        <v>2.9999999999999997E-4</v>
      </c>
      <c r="L70" s="90">
        <v>8.5900000000000004E-3</v>
      </c>
      <c r="M70" s="90">
        <v>8.7000000000000001E-4</v>
      </c>
      <c r="N70" s="90">
        <v>0</v>
      </c>
      <c r="O70" s="90">
        <v>0</v>
      </c>
      <c r="P70" s="90">
        <v>-3.2000000000000003E-4</v>
      </c>
      <c r="Q70" s="90">
        <v>0</v>
      </c>
      <c r="R70" s="90"/>
      <c r="S70" s="90"/>
      <c r="T70" s="90">
        <v>0</v>
      </c>
      <c r="U70" s="94">
        <f t="shared" si="17"/>
        <v>6.5820000000000017E-2</v>
      </c>
      <c r="V70" s="90">
        <v>-8.4000000000000003E-4</v>
      </c>
      <c r="W70" s="90">
        <v>-1.9000000000000001E-4</v>
      </c>
      <c r="X70" s="94">
        <f t="shared" si="24"/>
        <v>-1.0300000000000001E-3</v>
      </c>
      <c r="Y70" s="120">
        <v>1.536E-2</v>
      </c>
      <c r="Z70" s="122">
        <v>2.5000000000000001E-3</v>
      </c>
      <c r="AA70" s="94">
        <f t="shared" si="26"/>
        <v>1.7860000000000001E-2</v>
      </c>
      <c r="AB70" s="94">
        <v>5.0000000000000001E-4</v>
      </c>
      <c r="AC70" s="94">
        <v>1.4599999999999999E-3</v>
      </c>
      <c r="AD70" s="94">
        <v>0</v>
      </c>
      <c r="AE70" s="90">
        <v>3.3399999999999999E-2</v>
      </c>
      <c r="AF70" s="90">
        <v>-1.7600000000000001E-3</v>
      </c>
      <c r="AG70" s="94">
        <f t="shared" si="25"/>
        <v>3.1640000000000001E-2</v>
      </c>
      <c r="AH70" s="94">
        <v>0</v>
      </c>
      <c r="AI70" s="110"/>
      <c r="AJ70" s="96">
        <f t="shared" si="22"/>
        <v>0.11625000000000002</v>
      </c>
      <c r="AK70" s="97">
        <v>5.5</v>
      </c>
      <c r="AL70" s="100"/>
      <c r="AM70" s="96">
        <v>0.13475000000000001</v>
      </c>
      <c r="AN70" s="96">
        <v>1.6999999999999999E-3</v>
      </c>
      <c r="AO70" s="96">
        <v>7.2999999999999996E-4</v>
      </c>
      <c r="AP70" s="96">
        <f t="shared" si="23"/>
        <v>0.13718000000000002</v>
      </c>
    </row>
    <row r="71" spans="1:42" ht="15" customHeight="1" x14ac:dyDescent="0.3">
      <c r="A71" s="88">
        <v>43525</v>
      </c>
      <c r="B71" s="120">
        <v>3.8890000000000001E-2</v>
      </c>
      <c r="C71" s="121">
        <v>5.8999999999999999E-3</v>
      </c>
      <c r="D71" s="122">
        <v>-1.4499999999999999E-3</v>
      </c>
      <c r="E71" s="90">
        <v>5.5999999999999999E-3</v>
      </c>
      <c r="F71" s="90">
        <v>2.66E-3</v>
      </c>
      <c r="G71" s="90">
        <v>1.9300000000000001E-3</v>
      </c>
      <c r="H71" s="90">
        <v>2.5000000000000001E-3</v>
      </c>
      <c r="I71" s="90">
        <v>0</v>
      </c>
      <c r="J71" s="90">
        <v>3.5E-4</v>
      </c>
      <c r="K71" s="90">
        <v>2.9999999999999997E-4</v>
      </c>
      <c r="L71" s="90">
        <v>8.5900000000000004E-3</v>
      </c>
      <c r="M71" s="90">
        <v>8.7000000000000001E-4</v>
      </c>
      <c r="N71" s="90">
        <v>0</v>
      </c>
      <c r="O71" s="90">
        <v>0</v>
      </c>
      <c r="P71" s="90">
        <v>-3.2000000000000003E-4</v>
      </c>
      <c r="Q71" s="90">
        <v>0</v>
      </c>
      <c r="R71" s="90"/>
      <c r="S71" s="90"/>
      <c r="T71" s="90">
        <v>0</v>
      </c>
      <c r="U71" s="94">
        <f t="shared" si="17"/>
        <v>6.5820000000000017E-2</v>
      </c>
      <c r="V71" s="90">
        <v>-8.4000000000000003E-4</v>
      </c>
      <c r="W71" s="90">
        <v>-1.9000000000000001E-4</v>
      </c>
      <c r="X71" s="94">
        <f t="shared" si="24"/>
        <v>-1.0300000000000001E-3</v>
      </c>
      <c r="Y71" s="120">
        <v>1.536E-2</v>
      </c>
      <c r="Z71" s="122">
        <v>2.5000000000000001E-3</v>
      </c>
      <c r="AA71" s="94">
        <f t="shared" si="26"/>
        <v>1.7860000000000001E-2</v>
      </c>
      <c r="AB71" s="94">
        <v>5.0000000000000001E-4</v>
      </c>
      <c r="AC71" s="94">
        <v>1.4599999999999999E-3</v>
      </c>
      <c r="AD71" s="94">
        <v>0</v>
      </c>
      <c r="AE71" s="90">
        <v>3.3399999999999999E-2</v>
      </c>
      <c r="AF71" s="90">
        <v>-1.7600000000000001E-3</v>
      </c>
      <c r="AG71" s="94">
        <f t="shared" si="25"/>
        <v>3.1640000000000001E-2</v>
      </c>
      <c r="AH71" s="94">
        <v>0</v>
      </c>
      <c r="AI71" s="110"/>
      <c r="AJ71" s="96">
        <f t="shared" si="22"/>
        <v>0.11625000000000002</v>
      </c>
      <c r="AK71" s="97">
        <v>5.5</v>
      </c>
      <c r="AL71" s="100"/>
      <c r="AM71" s="96">
        <v>0.13475000000000001</v>
      </c>
      <c r="AN71" s="96">
        <v>1.6999999999999999E-3</v>
      </c>
      <c r="AO71" s="96">
        <v>7.2999999999999996E-4</v>
      </c>
      <c r="AP71" s="96">
        <f t="shared" si="23"/>
        <v>0.13718000000000002</v>
      </c>
    </row>
    <row r="72" spans="1:42" ht="15" customHeight="1" x14ac:dyDescent="0.3">
      <c r="A72" s="88">
        <v>43497</v>
      </c>
      <c r="B72" s="120">
        <v>3.8890000000000001E-2</v>
      </c>
      <c r="C72" s="121">
        <v>3.63E-3</v>
      </c>
      <c r="D72" s="122">
        <v>-7.1000000000000002E-4</v>
      </c>
      <c r="E72" s="90">
        <v>4.3699999999999998E-3</v>
      </c>
      <c r="F72" s="90">
        <v>2.66E-3</v>
      </c>
      <c r="G72" s="90">
        <v>2.2899999999999999E-3</v>
      </c>
      <c r="H72" s="90">
        <v>2.2100000000000002E-3</v>
      </c>
      <c r="I72" s="90">
        <v>2.0000000000000002E-5</v>
      </c>
      <c r="J72" s="90">
        <v>4.0000000000000002E-4</v>
      </c>
      <c r="K72" s="90">
        <v>2.9999999999999997E-4</v>
      </c>
      <c r="L72" s="90">
        <v>5.3699999999999998E-3</v>
      </c>
      <c r="M72" s="90">
        <v>8.0000000000000004E-4</v>
      </c>
      <c r="N72" s="90">
        <v>0</v>
      </c>
      <c r="O72" s="90">
        <v>0</v>
      </c>
      <c r="P72" s="90">
        <v>0</v>
      </c>
      <c r="Q72" s="90">
        <v>0</v>
      </c>
      <c r="R72" s="90"/>
      <c r="S72" s="90"/>
      <c r="T72" s="90">
        <v>0</v>
      </c>
      <c r="U72" s="94">
        <f t="shared" si="17"/>
        <v>6.0229999999999999E-2</v>
      </c>
      <c r="V72" s="90">
        <v>-5.9999999999999995E-4</v>
      </c>
      <c r="W72" s="90">
        <v>-3.0000000000000001E-5</v>
      </c>
      <c r="X72" s="94">
        <f t="shared" si="24"/>
        <v>-6.2999999999999992E-4</v>
      </c>
      <c r="Y72" s="120">
        <v>1.536E-2</v>
      </c>
      <c r="Z72" s="122">
        <v>2.5000000000000001E-3</v>
      </c>
      <c r="AA72" s="94">
        <f t="shared" si="26"/>
        <v>1.7860000000000001E-2</v>
      </c>
      <c r="AB72" s="94">
        <v>5.0000000000000001E-4</v>
      </c>
      <c r="AC72" s="94">
        <v>1.4599999999999999E-3</v>
      </c>
      <c r="AD72" s="94">
        <v>0</v>
      </c>
      <c r="AE72" s="90">
        <v>3.1719999999999998E-2</v>
      </c>
      <c r="AF72" s="90">
        <v>5.6999999999999998E-4</v>
      </c>
      <c r="AG72" s="94">
        <f t="shared" si="25"/>
        <v>3.2289999999999999E-2</v>
      </c>
      <c r="AH72" s="94">
        <v>0</v>
      </c>
      <c r="AI72" s="110"/>
      <c r="AJ72" s="96">
        <f t="shared" si="22"/>
        <v>0.11171</v>
      </c>
      <c r="AK72" s="97">
        <v>5.5</v>
      </c>
      <c r="AL72" s="100"/>
      <c r="AM72" s="96">
        <v>0.13475000000000001</v>
      </c>
      <c r="AN72" s="96">
        <v>1.6999999999999999E-3</v>
      </c>
      <c r="AO72" s="96">
        <v>7.2999999999999996E-4</v>
      </c>
      <c r="AP72" s="96">
        <f t="shared" si="23"/>
        <v>0.13718000000000002</v>
      </c>
    </row>
    <row r="73" spans="1:42" ht="15" customHeight="1" x14ac:dyDescent="0.3">
      <c r="A73" s="88">
        <v>43466</v>
      </c>
      <c r="B73" s="123">
        <v>3.8890000000000001E-2</v>
      </c>
      <c r="C73" s="124">
        <v>3.63E-3</v>
      </c>
      <c r="D73" s="125">
        <v>-7.1000000000000002E-4</v>
      </c>
      <c r="E73" s="111">
        <v>4.3699999999999998E-3</v>
      </c>
      <c r="F73" s="111">
        <v>2.66E-3</v>
      </c>
      <c r="G73" s="111">
        <v>2.2899999999999999E-3</v>
      </c>
      <c r="H73" s="111">
        <v>2.2100000000000002E-3</v>
      </c>
      <c r="I73" s="111">
        <v>2.0000000000000002E-5</v>
      </c>
      <c r="J73" s="111">
        <v>4.0000000000000002E-4</v>
      </c>
      <c r="K73" s="111">
        <v>2.9999999999999997E-4</v>
      </c>
      <c r="L73" s="111">
        <v>5.3699999999999998E-3</v>
      </c>
      <c r="M73" s="111">
        <v>8.0000000000000004E-4</v>
      </c>
      <c r="N73" s="111">
        <v>0</v>
      </c>
      <c r="O73" s="111">
        <v>0</v>
      </c>
      <c r="P73" s="111">
        <v>0</v>
      </c>
      <c r="Q73" s="111">
        <v>0</v>
      </c>
      <c r="R73" s="111"/>
      <c r="S73" s="111"/>
      <c r="T73" s="111">
        <v>0</v>
      </c>
      <c r="U73" s="112">
        <f t="shared" si="17"/>
        <v>6.0229999999999999E-2</v>
      </c>
      <c r="V73" s="111">
        <v>-5.9999999999999995E-4</v>
      </c>
      <c r="W73" s="111">
        <v>-3.0000000000000001E-5</v>
      </c>
      <c r="X73" s="112">
        <f t="shared" si="24"/>
        <v>-6.2999999999999992E-4</v>
      </c>
      <c r="Y73" s="123">
        <v>1.536E-2</v>
      </c>
      <c r="Z73" s="125">
        <v>2.5000000000000001E-3</v>
      </c>
      <c r="AA73" s="112">
        <f t="shared" si="26"/>
        <v>1.7860000000000001E-2</v>
      </c>
      <c r="AB73" s="112">
        <v>5.0000000000000001E-4</v>
      </c>
      <c r="AC73" s="112">
        <v>1.4599999999999999E-3</v>
      </c>
      <c r="AD73" s="112">
        <v>0</v>
      </c>
      <c r="AE73" s="111">
        <v>3.1719999999999998E-2</v>
      </c>
      <c r="AF73" s="111">
        <v>5.6999999999999998E-4</v>
      </c>
      <c r="AG73" s="112">
        <f t="shared" si="25"/>
        <v>3.2289999999999999E-2</v>
      </c>
      <c r="AH73" s="112">
        <v>0</v>
      </c>
      <c r="AI73" s="113"/>
      <c r="AJ73" s="114">
        <f t="shared" si="22"/>
        <v>0.11171</v>
      </c>
      <c r="AK73" s="115">
        <v>5.5</v>
      </c>
      <c r="AL73" s="116"/>
      <c r="AM73" s="114">
        <v>0.13475000000000001</v>
      </c>
      <c r="AN73" s="114">
        <v>1.6999999999999999E-3</v>
      </c>
      <c r="AO73" s="114">
        <v>7.2999999999999996E-4</v>
      </c>
      <c r="AP73" s="114">
        <f t="shared" si="23"/>
        <v>0.13718000000000002</v>
      </c>
    </row>
  </sheetData>
  <pageMargins left="0.7" right="0.7" top="0.75" bottom="0.75" header="0.3" footer="0.3"/>
  <pageSetup orientation="portrait" r:id="rId1"/>
  <ignoredErrors>
    <ignoredError sqref="U2:U73 AG2:AG73"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D5D28-3E87-1341-9F81-E94645FC66A5}">
  <sheetPr>
    <tabColor rgb="FFFFFFCC"/>
  </sheetPr>
  <dimension ref="A1:AL73"/>
  <sheetViews>
    <sheetView showGridLines="0" workbookViewId="0">
      <pane xSplit="1" ySplit="1" topLeftCell="B11" activePane="bottomRight" state="frozen"/>
      <selection pane="topRight" activeCell="B1" sqref="B1"/>
      <selection pane="bottomLeft" activeCell="A2" sqref="A2"/>
      <selection pane="bottomRight"/>
    </sheetView>
  </sheetViews>
  <sheetFormatPr defaultColWidth="10.625" defaultRowHeight="14.4" x14ac:dyDescent="0.3"/>
  <cols>
    <col min="1" max="1" width="17.375" style="36" bestFit="1" customWidth="1"/>
    <col min="2" max="3" width="14.375" style="13" customWidth="1"/>
    <col min="4" max="4" width="16" style="13" customWidth="1"/>
    <col min="5" max="5" width="16.375" style="13" customWidth="1"/>
    <col min="6" max="6" width="14" style="13" customWidth="1"/>
    <col min="7" max="7" width="17" style="13" customWidth="1"/>
    <col min="8" max="8" width="13.625" style="13" customWidth="1"/>
    <col min="9" max="9" width="14.25" style="13" customWidth="1"/>
    <col min="10" max="10" width="13" style="13" customWidth="1"/>
    <col min="11" max="11" width="13.625" style="13" customWidth="1"/>
    <col min="12" max="12" width="14.625" style="13" customWidth="1"/>
    <col min="13" max="13" width="16" style="13" customWidth="1"/>
    <col min="14" max="16" width="13.75" style="13" customWidth="1"/>
    <col min="17" max="17" width="14.75" style="13" customWidth="1"/>
    <col min="18" max="18" width="15.625" style="13" customWidth="1"/>
    <col min="19" max="19" width="12.625" style="13" bestFit="1" customWidth="1"/>
    <col min="20" max="21" width="13.625" style="13" customWidth="1"/>
    <col min="22" max="22" width="12.75" style="13" bestFit="1" customWidth="1"/>
    <col min="23" max="24" width="13.375" style="13" customWidth="1"/>
    <col min="25" max="25" width="13" style="13" customWidth="1"/>
    <col min="26" max="26" width="15" style="13" customWidth="1"/>
    <col min="27" max="27" width="14.75" style="13" customWidth="1"/>
    <col min="28" max="28" width="15.75" style="13" customWidth="1"/>
    <col min="29" max="29" width="14.375" style="13" customWidth="1"/>
    <col min="30" max="30" width="12.625" style="13" bestFit="1" customWidth="1"/>
    <col min="31" max="31" width="5.625" style="92" customWidth="1"/>
    <col min="32" max="32" width="12.625" style="13" bestFit="1" customWidth="1"/>
    <col min="33" max="33" width="12.25" style="13" customWidth="1"/>
    <col min="34" max="34" width="5.625" style="92" customWidth="1"/>
    <col min="35" max="35" width="12.375" style="13" bestFit="1" customWidth="1"/>
    <col min="36" max="36" width="13" style="13" customWidth="1"/>
    <col min="37" max="37" width="13.75" style="13" customWidth="1"/>
    <col min="38" max="38" width="12.25" style="13" customWidth="1"/>
    <col min="39" max="39" width="11.625" style="13" bestFit="1" customWidth="1"/>
    <col min="40" max="16384" width="10.625" style="13"/>
  </cols>
  <sheetData>
    <row r="1" spans="1:38" s="34" customFormat="1" ht="79.2" x14ac:dyDescent="0.3">
      <c r="A1" s="49" t="s">
        <v>407</v>
      </c>
      <c r="B1" s="132" t="s">
        <v>133</v>
      </c>
      <c r="C1" s="132" t="s">
        <v>446</v>
      </c>
      <c r="D1" s="132" t="s">
        <v>447</v>
      </c>
      <c r="E1" s="132" t="s">
        <v>136</v>
      </c>
      <c r="F1" s="132" t="s">
        <v>137</v>
      </c>
      <c r="G1" s="132" t="s">
        <v>138</v>
      </c>
      <c r="H1" s="132" t="s">
        <v>448</v>
      </c>
      <c r="I1" s="132" t="s">
        <v>449</v>
      </c>
      <c r="J1" s="132" t="s">
        <v>450</v>
      </c>
      <c r="K1" s="132" t="s">
        <v>142</v>
      </c>
      <c r="L1" s="132" t="s">
        <v>451</v>
      </c>
      <c r="M1" s="132" t="s">
        <v>144</v>
      </c>
      <c r="N1" s="132" t="s">
        <v>145</v>
      </c>
      <c r="O1" s="132" t="s">
        <v>452</v>
      </c>
      <c r="P1" s="132" t="s">
        <v>146</v>
      </c>
      <c r="Q1" s="132" t="s">
        <v>453</v>
      </c>
      <c r="R1" s="132" t="s">
        <v>454</v>
      </c>
      <c r="S1" s="133" t="s">
        <v>455</v>
      </c>
      <c r="T1" s="133" t="s">
        <v>456</v>
      </c>
      <c r="U1" s="93" t="s">
        <v>132</v>
      </c>
      <c r="V1" s="93" t="s">
        <v>148</v>
      </c>
      <c r="W1" s="93" t="s">
        <v>150</v>
      </c>
      <c r="X1" s="93" t="s">
        <v>457</v>
      </c>
      <c r="Y1" s="93" t="s">
        <v>151</v>
      </c>
      <c r="Z1" s="93" t="s">
        <v>153</v>
      </c>
      <c r="AA1" s="132" t="s">
        <v>458</v>
      </c>
      <c r="AB1" s="132" t="s">
        <v>459</v>
      </c>
      <c r="AC1" s="93" t="s">
        <v>155</v>
      </c>
      <c r="AD1" s="93" t="s">
        <v>158</v>
      </c>
      <c r="AE1" s="91"/>
      <c r="AF1" s="93" t="s">
        <v>441</v>
      </c>
      <c r="AG1" s="93" t="s">
        <v>442</v>
      </c>
      <c r="AH1" s="92"/>
      <c r="AI1" s="49" t="s">
        <v>443</v>
      </c>
      <c r="AJ1" s="49" t="s">
        <v>460</v>
      </c>
      <c r="AK1" s="49" t="s">
        <v>461</v>
      </c>
      <c r="AL1" s="49" t="s">
        <v>65</v>
      </c>
    </row>
    <row r="2" spans="1:38" s="34" customFormat="1" ht="15" customHeight="1" x14ac:dyDescent="0.2">
      <c r="A2" s="88">
        <v>45650</v>
      </c>
      <c r="B2" s="104">
        <v>5.9089999999999997E-2</v>
      </c>
      <c r="C2" s="104">
        <v>1.01E-3</v>
      </c>
      <c r="D2" s="104">
        <v>8.5999999999999998E-4</v>
      </c>
      <c r="E2" s="104">
        <v>8.1600000000000006E-3</v>
      </c>
      <c r="F2" s="104">
        <v>1.6219999999999998E-2</v>
      </c>
      <c r="G2" s="104">
        <v>5.0000000000000002E-5</v>
      </c>
      <c r="H2" s="104">
        <v>-1.9300000000000001E-3</v>
      </c>
      <c r="I2" s="104">
        <v>2.0000000000000002E-5</v>
      </c>
      <c r="J2" s="104">
        <v>-4.6000000000000001E-4</v>
      </c>
      <c r="K2" s="104">
        <v>-5.1000000000000004E-4</v>
      </c>
      <c r="L2" s="104">
        <v>1.9300000000000001E-3</v>
      </c>
      <c r="M2" s="104">
        <v>2.2100000000000002E-3</v>
      </c>
      <c r="N2" s="104">
        <v>-1.8E-3</v>
      </c>
      <c r="O2" s="104">
        <v>0</v>
      </c>
      <c r="P2" s="104">
        <v>2.9399999999999999E-3</v>
      </c>
      <c r="Q2" s="104">
        <v>6.6299999999999996E-3</v>
      </c>
      <c r="R2" s="104"/>
      <c r="S2" s="127">
        <f>SUM(Q2:R2)</f>
        <v>6.6299999999999996E-3</v>
      </c>
      <c r="T2" s="127">
        <f>SUM(D2:P2,S2)</f>
        <v>3.4319999999999996E-2</v>
      </c>
      <c r="U2" s="105">
        <f>SUM(B2,T2,C2)</f>
        <v>9.441999999999999E-2</v>
      </c>
      <c r="V2" s="105">
        <v>6.0000000000000002E-5</v>
      </c>
      <c r="W2" s="105">
        <v>8.0000000000000002E-3</v>
      </c>
      <c r="X2" s="105">
        <v>1.3799999999999999E-3</v>
      </c>
      <c r="Y2" s="105">
        <v>-3.6999999999999999E-4</v>
      </c>
      <c r="Z2" s="105">
        <v>4.052E-2</v>
      </c>
      <c r="AA2" s="104">
        <v>2.5000000000000001E-3</v>
      </c>
      <c r="AB2" s="104">
        <v>2.861E-2</v>
      </c>
      <c r="AC2" s="105">
        <f>SUM(AA2:AB2)</f>
        <v>3.1109999999999999E-2</v>
      </c>
      <c r="AD2" s="105">
        <v>5.0000000000000001E-4</v>
      </c>
      <c r="AE2" s="106"/>
      <c r="AF2" s="107">
        <f>SUM(U2,V2:Z2,AC2,AD2)</f>
        <v>0.17562</v>
      </c>
      <c r="AG2" s="108">
        <v>10</v>
      </c>
      <c r="AH2" s="95"/>
      <c r="AI2" s="126"/>
      <c r="AJ2" s="126"/>
      <c r="AK2" s="126"/>
      <c r="AL2" s="126">
        <v>0.15772</v>
      </c>
    </row>
    <row r="3" spans="1:38" s="34" customFormat="1" ht="15" customHeight="1" x14ac:dyDescent="0.2">
      <c r="A3" s="88">
        <v>45620</v>
      </c>
      <c r="B3" s="90">
        <v>5.9089999999999997E-2</v>
      </c>
      <c r="C3" s="90">
        <v>1.01E-3</v>
      </c>
      <c r="D3" s="90">
        <v>8.5999999999999998E-4</v>
      </c>
      <c r="E3" s="90">
        <v>8.1600000000000006E-3</v>
      </c>
      <c r="F3" s="90">
        <v>1.6219999999999998E-2</v>
      </c>
      <c r="G3" s="90">
        <v>5.0000000000000002E-5</v>
      </c>
      <c r="H3" s="90">
        <v>-1.9300000000000001E-3</v>
      </c>
      <c r="I3" s="90">
        <v>2.0000000000000002E-5</v>
      </c>
      <c r="J3" s="90">
        <v>-4.6000000000000001E-4</v>
      </c>
      <c r="K3" s="90">
        <v>-5.1000000000000004E-4</v>
      </c>
      <c r="L3" s="90">
        <v>1.9300000000000001E-3</v>
      </c>
      <c r="M3" s="90">
        <v>2.2100000000000002E-3</v>
      </c>
      <c r="N3" s="90">
        <v>-1.8E-3</v>
      </c>
      <c r="O3" s="90">
        <v>0</v>
      </c>
      <c r="P3" s="90">
        <v>2.9399999999999999E-3</v>
      </c>
      <c r="Q3" s="90">
        <v>6.6299999999999996E-3</v>
      </c>
      <c r="R3" s="90"/>
      <c r="S3" s="128">
        <f t="shared" ref="S3:S6" si="0">SUM(Q3:R3)</f>
        <v>6.6299999999999996E-3</v>
      </c>
      <c r="T3" s="128">
        <f t="shared" ref="T3:T6" si="1">SUM(D3:P3,S3)</f>
        <v>3.4319999999999996E-2</v>
      </c>
      <c r="U3" s="94">
        <f t="shared" ref="U3:U6" si="2">SUM(B3,T3,C3)</f>
        <v>9.441999999999999E-2</v>
      </c>
      <c r="V3" s="94">
        <v>6.0000000000000002E-5</v>
      </c>
      <c r="W3" s="94">
        <v>8.0000000000000002E-3</v>
      </c>
      <c r="X3" s="94">
        <v>1.3799999999999999E-3</v>
      </c>
      <c r="Y3" s="94">
        <v>-3.6999999999999999E-4</v>
      </c>
      <c r="Z3" s="94">
        <v>4.052E-2</v>
      </c>
      <c r="AA3" s="90">
        <v>2.5000000000000001E-3</v>
      </c>
      <c r="AB3" s="90">
        <v>2.861E-2</v>
      </c>
      <c r="AC3" s="94">
        <f t="shared" ref="AC3:AC6" si="3">SUM(AA3:AB3)</f>
        <v>3.1109999999999999E-2</v>
      </c>
      <c r="AD3" s="94">
        <v>5.0000000000000001E-4</v>
      </c>
      <c r="AE3" s="95"/>
      <c r="AF3" s="96">
        <f t="shared" ref="AF3:AF5" si="4">SUM(U3,V3:Z3,AC3,AD3)</f>
        <v>0.17562</v>
      </c>
      <c r="AG3" s="97">
        <v>10</v>
      </c>
      <c r="AH3" s="95"/>
      <c r="AI3" s="96"/>
      <c r="AJ3" s="96"/>
      <c r="AK3" s="96"/>
      <c r="AL3" s="96">
        <v>0.15772</v>
      </c>
    </row>
    <row r="4" spans="1:38" s="34" customFormat="1" ht="15" customHeight="1" x14ac:dyDescent="0.2">
      <c r="A4" s="88">
        <v>45589</v>
      </c>
      <c r="B4" s="90">
        <v>5.9089999999999997E-2</v>
      </c>
      <c r="C4" s="90">
        <v>1.01E-3</v>
      </c>
      <c r="D4" s="90">
        <v>8.5999999999999998E-4</v>
      </c>
      <c r="E4" s="90">
        <v>8.1600000000000006E-3</v>
      </c>
      <c r="F4" s="90">
        <v>1.6219999999999998E-2</v>
      </c>
      <c r="G4" s="90">
        <v>5.0000000000000002E-5</v>
      </c>
      <c r="H4" s="90">
        <v>-1.9300000000000001E-3</v>
      </c>
      <c r="I4" s="90">
        <v>2.0000000000000002E-5</v>
      </c>
      <c r="J4" s="90">
        <v>-4.6000000000000001E-4</v>
      </c>
      <c r="K4" s="90">
        <v>-5.1000000000000004E-4</v>
      </c>
      <c r="L4" s="90">
        <v>1.9300000000000001E-3</v>
      </c>
      <c r="M4" s="90">
        <v>2.2100000000000002E-3</v>
      </c>
      <c r="N4" s="90">
        <v>-1.8E-3</v>
      </c>
      <c r="O4" s="90">
        <v>0</v>
      </c>
      <c r="P4" s="90">
        <v>2.9399999999999999E-3</v>
      </c>
      <c r="Q4" s="90">
        <v>6.6299999999999996E-3</v>
      </c>
      <c r="R4" s="90"/>
      <c r="S4" s="128">
        <f t="shared" si="0"/>
        <v>6.6299999999999996E-3</v>
      </c>
      <c r="T4" s="128">
        <f t="shared" si="1"/>
        <v>3.4319999999999996E-2</v>
      </c>
      <c r="U4" s="94">
        <f t="shared" si="2"/>
        <v>9.441999999999999E-2</v>
      </c>
      <c r="V4" s="94">
        <v>6.0000000000000002E-5</v>
      </c>
      <c r="W4" s="94">
        <v>8.0000000000000002E-3</v>
      </c>
      <c r="X4" s="94">
        <v>1.3799999999999999E-3</v>
      </c>
      <c r="Y4" s="94">
        <v>-3.6999999999999999E-4</v>
      </c>
      <c r="Z4" s="94">
        <v>4.052E-2</v>
      </c>
      <c r="AA4" s="90">
        <v>2.5000000000000001E-3</v>
      </c>
      <c r="AB4" s="90">
        <v>2.861E-2</v>
      </c>
      <c r="AC4" s="94">
        <f t="shared" si="3"/>
        <v>3.1109999999999999E-2</v>
      </c>
      <c r="AD4" s="94">
        <v>5.0000000000000001E-4</v>
      </c>
      <c r="AE4" s="95"/>
      <c r="AF4" s="96">
        <f t="shared" si="4"/>
        <v>0.17562</v>
      </c>
      <c r="AG4" s="97">
        <v>10</v>
      </c>
      <c r="AH4" s="95"/>
      <c r="AI4" s="96"/>
      <c r="AJ4" s="96"/>
      <c r="AK4" s="96"/>
      <c r="AL4" s="96">
        <v>0.15772</v>
      </c>
    </row>
    <row r="5" spans="1:38" s="34" customFormat="1" ht="15" customHeight="1" x14ac:dyDescent="0.2">
      <c r="A5" s="88">
        <v>45559</v>
      </c>
      <c r="B5" s="90">
        <v>5.9089999999999997E-2</v>
      </c>
      <c r="C5" s="90">
        <v>1.01E-3</v>
      </c>
      <c r="D5" s="90">
        <v>8.5999999999999998E-4</v>
      </c>
      <c r="E5" s="90">
        <v>8.1600000000000006E-3</v>
      </c>
      <c r="F5" s="90">
        <v>1.6219999999999998E-2</v>
      </c>
      <c r="G5" s="90">
        <v>5.0000000000000002E-5</v>
      </c>
      <c r="H5" s="90">
        <v>-1.9300000000000001E-3</v>
      </c>
      <c r="I5" s="90">
        <v>2.0000000000000002E-5</v>
      </c>
      <c r="J5" s="90">
        <v>-4.6000000000000001E-4</v>
      </c>
      <c r="K5" s="90">
        <v>-5.1000000000000004E-4</v>
      </c>
      <c r="L5" s="90">
        <v>1.9300000000000001E-3</v>
      </c>
      <c r="M5" s="90">
        <v>2.2100000000000002E-3</v>
      </c>
      <c r="N5" s="90">
        <v>-1.8E-3</v>
      </c>
      <c r="O5" s="90">
        <v>0</v>
      </c>
      <c r="P5" s="90">
        <v>2.9399999999999999E-3</v>
      </c>
      <c r="Q5" s="90">
        <v>6.6299999999999996E-3</v>
      </c>
      <c r="R5" s="90"/>
      <c r="S5" s="128">
        <f t="shared" si="0"/>
        <v>6.6299999999999996E-3</v>
      </c>
      <c r="T5" s="128">
        <f t="shared" si="1"/>
        <v>3.4319999999999996E-2</v>
      </c>
      <c r="U5" s="94">
        <f t="shared" si="2"/>
        <v>9.441999999999999E-2</v>
      </c>
      <c r="V5" s="94">
        <v>6.0000000000000002E-5</v>
      </c>
      <c r="W5" s="94">
        <v>8.0000000000000002E-3</v>
      </c>
      <c r="X5" s="94">
        <v>1.3799999999999999E-3</v>
      </c>
      <c r="Y5" s="94">
        <v>-3.6999999999999999E-4</v>
      </c>
      <c r="Z5" s="94">
        <v>4.052E-2</v>
      </c>
      <c r="AA5" s="90">
        <v>2.5000000000000001E-3</v>
      </c>
      <c r="AB5" s="90">
        <v>2.861E-2</v>
      </c>
      <c r="AC5" s="94">
        <f t="shared" si="3"/>
        <v>3.1109999999999999E-2</v>
      </c>
      <c r="AD5" s="94">
        <v>5.0000000000000001E-4</v>
      </c>
      <c r="AE5" s="95"/>
      <c r="AF5" s="96">
        <f t="shared" si="4"/>
        <v>0.17562</v>
      </c>
      <c r="AG5" s="97">
        <v>10</v>
      </c>
      <c r="AH5" s="95"/>
      <c r="AI5" s="96"/>
      <c r="AJ5" s="96"/>
      <c r="AK5" s="96"/>
      <c r="AL5" s="96">
        <v>0.15772</v>
      </c>
    </row>
    <row r="6" spans="1:38" s="34" customFormat="1" ht="15" customHeight="1" x14ac:dyDescent="0.2">
      <c r="A6" s="88">
        <v>45528</v>
      </c>
      <c r="B6" s="90">
        <v>5.9089999999999997E-2</v>
      </c>
      <c r="C6" s="90">
        <v>1.01E-3</v>
      </c>
      <c r="D6" s="90">
        <v>8.5999999999999998E-4</v>
      </c>
      <c r="E6" s="90">
        <v>8.1600000000000006E-3</v>
      </c>
      <c r="F6" s="90">
        <v>1.6219999999999998E-2</v>
      </c>
      <c r="G6" s="90">
        <v>5.0000000000000002E-5</v>
      </c>
      <c r="H6" s="90">
        <v>-1.9300000000000001E-3</v>
      </c>
      <c r="I6" s="90">
        <v>2.0000000000000002E-5</v>
      </c>
      <c r="J6" s="90">
        <v>-4.6000000000000001E-4</v>
      </c>
      <c r="K6" s="90">
        <v>-5.1000000000000004E-4</v>
      </c>
      <c r="L6" s="90">
        <v>1.9300000000000001E-3</v>
      </c>
      <c r="M6" s="90">
        <v>2.2100000000000002E-3</v>
      </c>
      <c r="N6" s="90">
        <v>-1.8E-3</v>
      </c>
      <c r="O6" s="90">
        <v>0</v>
      </c>
      <c r="P6" s="90">
        <v>2.9399999999999999E-3</v>
      </c>
      <c r="Q6" s="90">
        <v>6.6299999999999996E-3</v>
      </c>
      <c r="R6" s="90"/>
      <c r="S6" s="128">
        <f t="shared" si="0"/>
        <v>6.6299999999999996E-3</v>
      </c>
      <c r="T6" s="128">
        <f t="shared" si="1"/>
        <v>3.4319999999999996E-2</v>
      </c>
      <c r="U6" s="94">
        <f t="shared" si="2"/>
        <v>9.441999999999999E-2</v>
      </c>
      <c r="V6" s="94">
        <v>6.0000000000000002E-5</v>
      </c>
      <c r="W6" s="94">
        <v>8.0000000000000002E-3</v>
      </c>
      <c r="X6" s="94">
        <v>1.3799999999999999E-3</v>
      </c>
      <c r="Y6" s="94">
        <v>-3.6999999999999999E-4</v>
      </c>
      <c r="Z6" s="94">
        <v>4.052E-2</v>
      </c>
      <c r="AA6" s="90">
        <v>2.5000000000000001E-3</v>
      </c>
      <c r="AB6" s="90">
        <v>2.861E-2</v>
      </c>
      <c r="AC6" s="94">
        <f t="shared" si="3"/>
        <v>3.1109999999999999E-2</v>
      </c>
      <c r="AD6" s="94">
        <v>5.0000000000000001E-4</v>
      </c>
      <c r="AE6" s="95"/>
      <c r="AF6" s="96">
        <f>SUM(U6,V6:Z6,AC6,AD6)</f>
        <v>0.17562</v>
      </c>
      <c r="AG6" s="97">
        <v>10</v>
      </c>
      <c r="AH6" s="95"/>
      <c r="AI6" s="96"/>
      <c r="AJ6" s="96"/>
      <c r="AK6" s="96"/>
      <c r="AL6" s="96">
        <v>0.15772</v>
      </c>
    </row>
    <row r="7" spans="1:38" s="34" customFormat="1" ht="15" customHeight="1" x14ac:dyDescent="0.2">
      <c r="A7" s="88">
        <v>45497</v>
      </c>
      <c r="B7" s="90">
        <v>5.9089999999999997E-2</v>
      </c>
      <c r="C7" s="90">
        <v>1.01E-3</v>
      </c>
      <c r="D7" s="90">
        <v>8.5999999999999998E-4</v>
      </c>
      <c r="E7" s="90">
        <v>8.1600000000000006E-3</v>
      </c>
      <c r="F7" s="90">
        <v>1.6219999999999998E-2</v>
      </c>
      <c r="G7" s="90">
        <v>5.0000000000000002E-5</v>
      </c>
      <c r="H7" s="90">
        <v>-1.9300000000000001E-3</v>
      </c>
      <c r="I7" s="90">
        <v>2.0000000000000002E-5</v>
      </c>
      <c r="J7" s="90">
        <v>-4.6000000000000001E-4</v>
      </c>
      <c r="K7" s="90">
        <v>-5.1000000000000004E-4</v>
      </c>
      <c r="L7" s="90">
        <v>1.9300000000000001E-3</v>
      </c>
      <c r="M7" s="90">
        <v>2.2100000000000002E-3</v>
      </c>
      <c r="N7" s="90">
        <v>-1.8E-3</v>
      </c>
      <c r="O7" s="90">
        <v>0</v>
      </c>
      <c r="P7" s="90">
        <v>2.9399999999999999E-3</v>
      </c>
      <c r="Q7" s="90">
        <v>6.6299999999999996E-3</v>
      </c>
      <c r="R7" s="90"/>
      <c r="S7" s="128">
        <f t="shared" ref="S7" si="5">SUM(Q7:R7)</f>
        <v>6.6299999999999996E-3</v>
      </c>
      <c r="T7" s="128">
        <f>SUM(D7:P7,S7)</f>
        <v>3.4319999999999996E-2</v>
      </c>
      <c r="U7" s="94">
        <f>SUM(B7,T7,C7)</f>
        <v>9.441999999999999E-2</v>
      </c>
      <c r="V7" s="94">
        <v>6.0000000000000002E-5</v>
      </c>
      <c r="W7" s="94">
        <v>8.0000000000000002E-3</v>
      </c>
      <c r="X7" s="94">
        <v>1.3799999999999999E-3</v>
      </c>
      <c r="Y7" s="94">
        <v>-3.6999999999999999E-4</v>
      </c>
      <c r="Z7" s="94">
        <v>4.052E-2</v>
      </c>
      <c r="AA7" s="90">
        <v>2.5000000000000001E-3</v>
      </c>
      <c r="AB7" s="90">
        <v>2.861E-2</v>
      </c>
      <c r="AC7" s="94">
        <f t="shared" ref="AC7" si="6">SUM(AA7:AB7)</f>
        <v>3.1109999999999999E-2</v>
      </c>
      <c r="AD7" s="94">
        <v>5.0000000000000001E-4</v>
      </c>
      <c r="AE7" s="95"/>
      <c r="AF7" s="96">
        <f>SUM(U7,V7:Z7,AC7,AD7)</f>
        <v>0.17562</v>
      </c>
      <c r="AG7" s="97">
        <v>10</v>
      </c>
      <c r="AH7" s="95"/>
      <c r="AI7" s="96">
        <f t="shared" ref="AI7" si="7">AL7-AJ7-AK7</f>
        <v>0.16983000000000001</v>
      </c>
      <c r="AJ7" s="96">
        <v>2.33E-3</v>
      </c>
      <c r="AK7" s="96">
        <v>0</v>
      </c>
      <c r="AL7" s="96">
        <v>0.17216000000000001</v>
      </c>
    </row>
    <row r="8" spans="1:38" s="34" customFormat="1" ht="15" customHeight="1" x14ac:dyDescent="0.2">
      <c r="A8" s="88">
        <v>45444</v>
      </c>
      <c r="B8" s="90">
        <v>5.9089999999999997E-2</v>
      </c>
      <c r="C8" s="90">
        <v>1.01E-3</v>
      </c>
      <c r="D8" s="90">
        <v>8.5999999999999998E-4</v>
      </c>
      <c r="E8" s="90">
        <v>8.1600000000000006E-3</v>
      </c>
      <c r="F8" s="90">
        <v>1.6219999999999998E-2</v>
      </c>
      <c r="G8" s="90">
        <v>5.0000000000000002E-5</v>
      </c>
      <c r="H8" s="90">
        <v>-1.9300000000000001E-3</v>
      </c>
      <c r="I8" s="90">
        <v>2.0000000000000002E-5</v>
      </c>
      <c r="J8" s="90">
        <v>-4.6000000000000001E-4</v>
      </c>
      <c r="K8" s="90">
        <v>-5.1000000000000004E-4</v>
      </c>
      <c r="L8" s="90">
        <v>1.9300000000000001E-3</v>
      </c>
      <c r="M8" s="90">
        <v>1.89E-3</v>
      </c>
      <c r="N8" s="90">
        <v>-1.8E-3</v>
      </c>
      <c r="O8" s="90">
        <v>0</v>
      </c>
      <c r="P8" s="90">
        <v>3.1800000000000001E-3</v>
      </c>
      <c r="Q8" s="90">
        <v>6.6299999999999996E-3</v>
      </c>
      <c r="R8" s="90">
        <v>0</v>
      </c>
      <c r="S8" s="128">
        <f t="shared" ref="S8:S12" si="8">SUM(Q8:R8)</f>
        <v>6.6299999999999996E-3</v>
      </c>
      <c r="T8" s="128">
        <f>SUM(D8:P8,S8)</f>
        <v>3.424E-2</v>
      </c>
      <c r="U8" s="94">
        <f>SUM(B8,T8,C8)</f>
        <v>9.4339999999999993E-2</v>
      </c>
      <c r="V8" s="94">
        <v>6.0000000000000002E-5</v>
      </c>
      <c r="W8" s="94">
        <v>8.0000000000000002E-3</v>
      </c>
      <c r="X8" s="94"/>
      <c r="Y8" s="94">
        <v>-3.6999999999999999E-4</v>
      </c>
      <c r="Z8" s="94">
        <v>4.052E-2</v>
      </c>
      <c r="AA8" s="90">
        <v>2.5000000000000001E-3</v>
      </c>
      <c r="AB8" s="90">
        <v>2.0840000000000001E-2</v>
      </c>
      <c r="AC8" s="94">
        <f t="shared" ref="AC8:AC13" si="9">SUM(AA8:AB8)</f>
        <v>2.334E-2</v>
      </c>
      <c r="AD8" s="94">
        <v>5.0000000000000001E-4</v>
      </c>
      <c r="AE8" s="95"/>
      <c r="AF8" s="96">
        <f>SUM(U8,V8:Z8,AC8,AD8)</f>
        <v>0.16639000000000001</v>
      </c>
      <c r="AG8" s="97">
        <v>10</v>
      </c>
      <c r="AH8" s="95"/>
      <c r="AI8" s="96">
        <f t="shared" ref="AI8:AI12" si="10">AL8-AJ8-AK8</f>
        <v>0.16983000000000001</v>
      </c>
      <c r="AJ8" s="96">
        <v>2.33E-3</v>
      </c>
      <c r="AK8" s="96">
        <v>0</v>
      </c>
      <c r="AL8" s="96">
        <v>0.17216000000000001</v>
      </c>
    </row>
    <row r="9" spans="1:38" s="34" customFormat="1" ht="15" customHeight="1" x14ac:dyDescent="0.2">
      <c r="A9" s="88">
        <v>45413</v>
      </c>
      <c r="B9" s="90">
        <v>5.9089999999999997E-2</v>
      </c>
      <c r="C9" s="90">
        <v>1.01E-3</v>
      </c>
      <c r="D9" s="90">
        <v>8.5999999999999998E-4</v>
      </c>
      <c r="E9" s="90">
        <v>8.1600000000000006E-3</v>
      </c>
      <c r="F9" s="90">
        <v>1.6219999999999998E-2</v>
      </c>
      <c r="G9" s="90">
        <v>5.0000000000000002E-5</v>
      </c>
      <c r="H9" s="90">
        <v>-1.9300000000000001E-3</v>
      </c>
      <c r="I9" s="90">
        <v>2.0000000000000002E-5</v>
      </c>
      <c r="J9" s="90">
        <v>-4.6000000000000001E-4</v>
      </c>
      <c r="K9" s="90">
        <v>-5.1000000000000004E-4</v>
      </c>
      <c r="L9" s="90">
        <v>1.9300000000000001E-3</v>
      </c>
      <c r="M9" s="90">
        <v>1.89E-3</v>
      </c>
      <c r="N9" s="90">
        <v>-1.8E-3</v>
      </c>
      <c r="O9" s="90">
        <v>0</v>
      </c>
      <c r="P9" s="90">
        <v>3.1800000000000001E-3</v>
      </c>
      <c r="Q9" s="90">
        <v>6.6299999999999996E-3</v>
      </c>
      <c r="R9" s="90">
        <v>0</v>
      </c>
      <c r="S9" s="128">
        <f t="shared" si="8"/>
        <v>6.6299999999999996E-3</v>
      </c>
      <c r="T9" s="128">
        <f t="shared" ref="T9:T24" si="11">SUM(D9:P9,S9)</f>
        <v>3.424E-2</v>
      </c>
      <c r="U9" s="94">
        <f t="shared" ref="U9:U12" si="12">SUM(B9,T9,C9)</f>
        <v>9.4339999999999993E-2</v>
      </c>
      <c r="V9" s="94">
        <v>6.0000000000000002E-5</v>
      </c>
      <c r="W9" s="94">
        <v>8.0000000000000002E-3</v>
      </c>
      <c r="X9" s="94"/>
      <c r="Y9" s="94">
        <v>-3.6999999999999999E-4</v>
      </c>
      <c r="Z9" s="94">
        <v>4.052E-2</v>
      </c>
      <c r="AA9" s="90">
        <v>2.5000000000000001E-3</v>
      </c>
      <c r="AB9" s="90">
        <v>2.0840000000000001E-2</v>
      </c>
      <c r="AC9" s="94">
        <f t="shared" si="9"/>
        <v>2.334E-2</v>
      </c>
      <c r="AD9" s="94">
        <v>5.0000000000000001E-4</v>
      </c>
      <c r="AE9" s="95"/>
      <c r="AF9" s="96">
        <f t="shared" ref="AF9:AF72" si="13">SUM(U9,V9:Z9,AC9,AD9)</f>
        <v>0.16639000000000001</v>
      </c>
      <c r="AG9" s="97">
        <v>10</v>
      </c>
      <c r="AH9" s="95"/>
      <c r="AI9" s="96">
        <f t="shared" si="10"/>
        <v>0.16983000000000001</v>
      </c>
      <c r="AJ9" s="96">
        <v>2.33E-3</v>
      </c>
      <c r="AK9" s="96">
        <v>0</v>
      </c>
      <c r="AL9" s="96">
        <v>0.17216000000000001</v>
      </c>
    </row>
    <row r="10" spans="1:38" s="34" customFormat="1" ht="15" customHeight="1" x14ac:dyDescent="0.2">
      <c r="A10" s="88">
        <v>45383</v>
      </c>
      <c r="B10" s="90">
        <v>5.9089999999999997E-2</v>
      </c>
      <c r="C10" s="90">
        <v>1.01E-3</v>
      </c>
      <c r="D10" s="90">
        <v>8.5999999999999998E-4</v>
      </c>
      <c r="E10" s="90">
        <v>8.1600000000000006E-3</v>
      </c>
      <c r="F10" s="90">
        <v>1.6219999999999998E-2</v>
      </c>
      <c r="G10" s="90">
        <v>5.0000000000000002E-5</v>
      </c>
      <c r="H10" s="90">
        <v>-1.9300000000000001E-3</v>
      </c>
      <c r="I10" s="90">
        <v>2.0000000000000002E-5</v>
      </c>
      <c r="J10" s="90">
        <v>-4.6000000000000001E-4</v>
      </c>
      <c r="K10" s="90">
        <v>-5.1000000000000004E-4</v>
      </c>
      <c r="L10" s="90">
        <v>1.9300000000000001E-3</v>
      </c>
      <c r="M10" s="90">
        <v>1.89E-3</v>
      </c>
      <c r="N10" s="90">
        <v>-1.8E-3</v>
      </c>
      <c r="O10" s="90">
        <v>0</v>
      </c>
      <c r="P10" s="90">
        <v>3.1800000000000001E-3</v>
      </c>
      <c r="Q10" s="90">
        <v>6.6299999999999996E-3</v>
      </c>
      <c r="R10" s="90">
        <v>0</v>
      </c>
      <c r="S10" s="128">
        <f t="shared" si="8"/>
        <v>6.6299999999999996E-3</v>
      </c>
      <c r="T10" s="128">
        <f t="shared" si="11"/>
        <v>3.424E-2</v>
      </c>
      <c r="U10" s="94">
        <f t="shared" si="12"/>
        <v>9.4339999999999993E-2</v>
      </c>
      <c r="V10" s="94">
        <v>6.0000000000000002E-5</v>
      </c>
      <c r="W10" s="94">
        <v>8.0000000000000002E-3</v>
      </c>
      <c r="X10" s="94"/>
      <c r="Y10" s="94">
        <v>-3.6999999999999999E-4</v>
      </c>
      <c r="Z10" s="94">
        <v>4.052E-2</v>
      </c>
      <c r="AA10" s="90">
        <v>2.5000000000000001E-3</v>
      </c>
      <c r="AB10" s="90">
        <v>2.0840000000000001E-2</v>
      </c>
      <c r="AC10" s="94">
        <f t="shared" si="9"/>
        <v>2.334E-2</v>
      </c>
      <c r="AD10" s="94">
        <v>5.0000000000000001E-4</v>
      </c>
      <c r="AE10" s="95"/>
      <c r="AF10" s="96">
        <f t="shared" si="13"/>
        <v>0.16639000000000001</v>
      </c>
      <c r="AG10" s="97">
        <v>10</v>
      </c>
      <c r="AH10" s="95"/>
      <c r="AI10" s="96">
        <f t="shared" si="10"/>
        <v>0.16983000000000001</v>
      </c>
      <c r="AJ10" s="96">
        <v>2.33E-3</v>
      </c>
      <c r="AK10" s="96">
        <v>0</v>
      </c>
      <c r="AL10" s="96">
        <v>0.17216000000000001</v>
      </c>
    </row>
    <row r="11" spans="1:38" s="34" customFormat="1" ht="15" customHeight="1" x14ac:dyDescent="0.2">
      <c r="A11" s="88">
        <v>45352</v>
      </c>
      <c r="B11" s="90">
        <v>5.9089999999999997E-2</v>
      </c>
      <c r="C11" s="90">
        <v>1.01E-3</v>
      </c>
      <c r="D11" s="90">
        <v>8.5999999999999998E-4</v>
      </c>
      <c r="E11" s="90">
        <v>8.1600000000000006E-3</v>
      </c>
      <c r="F11" s="90">
        <v>1.6219999999999998E-2</v>
      </c>
      <c r="G11" s="90">
        <v>5.0000000000000002E-5</v>
      </c>
      <c r="H11" s="90">
        <v>-1.9300000000000001E-3</v>
      </c>
      <c r="I11" s="90">
        <v>2.0000000000000002E-5</v>
      </c>
      <c r="J11" s="90">
        <v>-4.6000000000000001E-4</v>
      </c>
      <c r="K11" s="90">
        <v>-5.1000000000000004E-4</v>
      </c>
      <c r="L11" s="90">
        <v>1.9300000000000001E-3</v>
      </c>
      <c r="M11" s="90">
        <v>1.89E-3</v>
      </c>
      <c r="N11" s="90">
        <v>-1.8E-3</v>
      </c>
      <c r="O11" s="90">
        <v>0</v>
      </c>
      <c r="P11" s="90">
        <v>3.1800000000000001E-3</v>
      </c>
      <c r="Q11" s="90">
        <v>6.6299999999999996E-3</v>
      </c>
      <c r="R11" s="90">
        <v>0</v>
      </c>
      <c r="S11" s="128">
        <f t="shared" si="8"/>
        <v>6.6299999999999996E-3</v>
      </c>
      <c r="T11" s="128">
        <f t="shared" si="11"/>
        <v>3.424E-2</v>
      </c>
      <c r="U11" s="94">
        <f t="shared" si="12"/>
        <v>9.4339999999999993E-2</v>
      </c>
      <c r="V11" s="94">
        <v>6.0000000000000002E-5</v>
      </c>
      <c r="W11" s="94">
        <v>8.0000000000000002E-3</v>
      </c>
      <c r="X11" s="94"/>
      <c r="Y11" s="94">
        <v>-3.6999999999999999E-4</v>
      </c>
      <c r="Z11" s="94">
        <v>4.052E-2</v>
      </c>
      <c r="AA11" s="90">
        <v>2.5000000000000001E-3</v>
      </c>
      <c r="AB11" s="90">
        <v>2.0840000000000001E-2</v>
      </c>
      <c r="AC11" s="94">
        <f t="shared" si="9"/>
        <v>2.334E-2</v>
      </c>
      <c r="AD11" s="94">
        <v>5.0000000000000001E-4</v>
      </c>
      <c r="AE11" s="95"/>
      <c r="AF11" s="96">
        <f t="shared" si="13"/>
        <v>0.16639000000000001</v>
      </c>
      <c r="AG11" s="97">
        <v>10</v>
      </c>
      <c r="AH11" s="95"/>
      <c r="AI11" s="96">
        <f t="shared" si="10"/>
        <v>0.16983000000000001</v>
      </c>
      <c r="AJ11" s="96">
        <v>2.33E-3</v>
      </c>
      <c r="AK11" s="96">
        <v>0</v>
      </c>
      <c r="AL11" s="96">
        <v>0.17216000000000001</v>
      </c>
    </row>
    <row r="12" spans="1:38" s="34" customFormat="1" ht="15" customHeight="1" x14ac:dyDescent="0.2">
      <c r="A12" s="88">
        <v>45323</v>
      </c>
      <c r="B12" s="90">
        <v>5.9089999999999997E-2</v>
      </c>
      <c r="C12" s="90">
        <v>1.01E-3</v>
      </c>
      <c r="D12" s="90">
        <v>8.5999999999999998E-4</v>
      </c>
      <c r="E12" s="90">
        <v>8.1600000000000006E-3</v>
      </c>
      <c r="F12" s="90">
        <v>1.6219999999999998E-2</v>
      </c>
      <c r="G12" s="90">
        <v>5.0000000000000002E-5</v>
      </c>
      <c r="H12" s="90">
        <v>-1.9300000000000001E-3</v>
      </c>
      <c r="I12" s="90">
        <v>2.0000000000000002E-5</v>
      </c>
      <c r="J12" s="90">
        <v>-4.6000000000000001E-4</v>
      </c>
      <c r="K12" s="90">
        <v>-5.1000000000000004E-4</v>
      </c>
      <c r="L12" s="90">
        <v>1.9300000000000001E-3</v>
      </c>
      <c r="M12" s="90">
        <v>1.89E-3</v>
      </c>
      <c r="N12" s="90">
        <v>-1.8E-3</v>
      </c>
      <c r="O12" s="90">
        <v>0</v>
      </c>
      <c r="P12" s="90">
        <v>3.1800000000000001E-3</v>
      </c>
      <c r="Q12" s="90">
        <v>6.6299999999999996E-3</v>
      </c>
      <c r="R12" s="90">
        <v>0</v>
      </c>
      <c r="S12" s="128">
        <f t="shared" si="8"/>
        <v>6.6299999999999996E-3</v>
      </c>
      <c r="T12" s="128">
        <f t="shared" si="11"/>
        <v>3.424E-2</v>
      </c>
      <c r="U12" s="94">
        <f t="shared" si="12"/>
        <v>9.4339999999999993E-2</v>
      </c>
      <c r="V12" s="94">
        <v>6.0000000000000002E-5</v>
      </c>
      <c r="W12" s="94">
        <v>8.0000000000000002E-3</v>
      </c>
      <c r="X12" s="94"/>
      <c r="Y12" s="94">
        <v>-3.6999999999999999E-4</v>
      </c>
      <c r="Z12" s="94">
        <v>4.052E-2</v>
      </c>
      <c r="AA12" s="90">
        <v>2.5000000000000001E-3</v>
      </c>
      <c r="AB12" s="90">
        <v>2.0840000000000001E-2</v>
      </c>
      <c r="AC12" s="94">
        <f t="shared" si="9"/>
        <v>2.334E-2</v>
      </c>
      <c r="AD12" s="94">
        <v>5.0000000000000001E-4</v>
      </c>
      <c r="AE12" s="95"/>
      <c r="AF12" s="96">
        <f t="shared" si="13"/>
        <v>0.16639000000000001</v>
      </c>
      <c r="AG12" s="97">
        <v>10</v>
      </c>
      <c r="AH12" s="95"/>
      <c r="AI12" s="96">
        <f t="shared" si="10"/>
        <v>0.16983000000000001</v>
      </c>
      <c r="AJ12" s="96">
        <v>2.33E-3</v>
      </c>
      <c r="AK12" s="96">
        <v>0</v>
      </c>
      <c r="AL12" s="96">
        <v>0.17216000000000001</v>
      </c>
    </row>
    <row r="13" spans="1:38" s="34" customFormat="1" ht="15" customHeight="1" x14ac:dyDescent="0.2">
      <c r="A13" s="88">
        <v>45292</v>
      </c>
      <c r="B13" s="90">
        <v>5.9089999999999997E-2</v>
      </c>
      <c r="C13" s="90">
        <v>1.01E-3</v>
      </c>
      <c r="D13" s="90">
        <v>8.5999999999999998E-4</v>
      </c>
      <c r="E13" s="90">
        <v>8.1600000000000006E-3</v>
      </c>
      <c r="F13" s="90">
        <v>1.6219999999999998E-2</v>
      </c>
      <c r="G13" s="90">
        <v>5.0000000000000002E-5</v>
      </c>
      <c r="H13" s="90">
        <v>-1.9300000000000001E-3</v>
      </c>
      <c r="I13" s="90">
        <v>2.0000000000000002E-5</v>
      </c>
      <c r="J13" s="90">
        <v>-4.6000000000000001E-4</v>
      </c>
      <c r="K13" s="90">
        <v>-5.1000000000000004E-4</v>
      </c>
      <c r="L13" s="90">
        <v>1.9300000000000001E-3</v>
      </c>
      <c r="M13" s="90">
        <v>1.89E-3</v>
      </c>
      <c r="N13" s="90">
        <v>-1.8E-3</v>
      </c>
      <c r="O13" s="90">
        <v>0</v>
      </c>
      <c r="P13" s="90">
        <v>3.1800000000000001E-3</v>
      </c>
      <c r="Q13" s="90">
        <v>6.6299999999999996E-3</v>
      </c>
      <c r="R13" s="90">
        <v>0</v>
      </c>
      <c r="S13" s="128">
        <f t="shared" ref="S13:S25" si="14">SUM(Q13:R13)</f>
        <v>6.6299999999999996E-3</v>
      </c>
      <c r="T13" s="128">
        <f t="shared" si="11"/>
        <v>3.424E-2</v>
      </c>
      <c r="U13" s="94">
        <f>SUM(B13,T13,C13)</f>
        <v>9.4339999999999993E-2</v>
      </c>
      <c r="V13" s="94">
        <v>6.0000000000000002E-5</v>
      </c>
      <c r="W13" s="94">
        <v>8.0000000000000002E-3</v>
      </c>
      <c r="X13" s="94"/>
      <c r="Y13" s="94">
        <v>-3.6999999999999999E-4</v>
      </c>
      <c r="Z13" s="94">
        <v>4.052E-2</v>
      </c>
      <c r="AA13" s="90">
        <v>2.5000000000000001E-3</v>
      </c>
      <c r="AB13" s="90">
        <v>2.0840000000000001E-2</v>
      </c>
      <c r="AC13" s="94">
        <f t="shared" si="9"/>
        <v>2.334E-2</v>
      </c>
      <c r="AD13" s="94">
        <v>5.0000000000000001E-4</v>
      </c>
      <c r="AE13" s="95"/>
      <c r="AF13" s="96">
        <f t="shared" si="13"/>
        <v>0.16639000000000001</v>
      </c>
      <c r="AG13" s="97">
        <v>10</v>
      </c>
      <c r="AH13" s="95"/>
      <c r="AI13" s="96">
        <f>AL13-AJ13-AK13</f>
        <v>0.16983000000000001</v>
      </c>
      <c r="AJ13" s="96">
        <v>2.33E-3</v>
      </c>
      <c r="AK13" s="96">
        <v>0</v>
      </c>
      <c r="AL13" s="96">
        <v>0.17216000000000001</v>
      </c>
    </row>
    <row r="14" spans="1:38" s="35" customFormat="1" ht="15" customHeight="1" x14ac:dyDescent="0.2">
      <c r="A14" s="88">
        <v>45261</v>
      </c>
      <c r="B14" s="90">
        <v>5.2429999999999997E-2</v>
      </c>
      <c r="C14" s="90">
        <v>1E-3</v>
      </c>
      <c r="D14" s="90">
        <v>-9.1E-4</v>
      </c>
      <c r="E14" s="90">
        <v>1.376E-2</v>
      </c>
      <c r="F14" s="90">
        <v>7.4999999999999997E-3</v>
      </c>
      <c r="G14" s="90">
        <v>3.0000000000000001E-5</v>
      </c>
      <c r="H14" s="90">
        <v>-3.0599999999999998E-3</v>
      </c>
      <c r="I14" s="90">
        <v>-5.0000000000000002E-5</v>
      </c>
      <c r="J14" s="90">
        <v>3.1800000000000001E-3</v>
      </c>
      <c r="K14" s="90">
        <v>-3.8999999999999999E-4</v>
      </c>
      <c r="L14" s="90">
        <v>1.4E-3</v>
      </c>
      <c r="M14" s="90">
        <v>1.89E-3</v>
      </c>
      <c r="N14" s="90">
        <v>-1.6100000000000001E-3</v>
      </c>
      <c r="O14" s="90">
        <v>0</v>
      </c>
      <c r="P14" s="90">
        <v>3.1800000000000001E-3</v>
      </c>
      <c r="Q14" s="90">
        <v>3.1199999999999999E-3</v>
      </c>
      <c r="R14" s="90">
        <v>0</v>
      </c>
      <c r="S14" s="128">
        <f t="shared" si="14"/>
        <v>3.1199999999999999E-3</v>
      </c>
      <c r="T14" s="128">
        <f t="shared" si="11"/>
        <v>2.8039999999999992E-2</v>
      </c>
      <c r="U14" s="94">
        <f>SUM(B14,T14,C14)</f>
        <v>8.1469999999999987E-2</v>
      </c>
      <c r="V14" s="94">
        <v>3.0400000000000002E-3</v>
      </c>
      <c r="W14" s="94">
        <v>4.6899999999999997E-3</v>
      </c>
      <c r="X14" s="94"/>
      <c r="Y14" s="94">
        <v>-4.1099999999999999E-3</v>
      </c>
      <c r="Z14" s="94">
        <v>3.8120000000000001E-2</v>
      </c>
      <c r="AA14" s="90">
        <v>2.5000000000000001E-3</v>
      </c>
      <c r="AB14" s="90">
        <v>2.0840000000000001E-2</v>
      </c>
      <c r="AC14" s="94">
        <f>SUM(AA14:AB14)</f>
        <v>2.334E-2</v>
      </c>
      <c r="AD14" s="94">
        <v>5.0000000000000001E-4</v>
      </c>
      <c r="AE14" s="95"/>
      <c r="AF14" s="96">
        <f t="shared" si="13"/>
        <v>0.14704999999999999</v>
      </c>
      <c r="AG14" s="97">
        <v>10</v>
      </c>
      <c r="AH14" s="95"/>
      <c r="AI14" s="96">
        <f t="shared" ref="AI14:AI25" si="15">AL14-AJ14-AK14</f>
        <v>0.15809999999999999</v>
      </c>
      <c r="AJ14" s="96">
        <v>2.6700000000000001E-3</v>
      </c>
      <c r="AK14" s="96">
        <v>1.0000000000000001E-5</v>
      </c>
      <c r="AL14" s="96">
        <v>0.16078000000000001</v>
      </c>
    </row>
    <row r="15" spans="1:38" s="35" customFormat="1" ht="15" customHeight="1" x14ac:dyDescent="0.2">
      <c r="A15" s="89">
        <v>45231</v>
      </c>
      <c r="B15" s="90">
        <v>5.2429999999999997E-2</v>
      </c>
      <c r="C15" s="90">
        <v>1E-3</v>
      </c>
      <c r="D15" s="90">
        <v>-9.1E-4</v>
      </c>
      <c r="E15" s="90">
        <v>1.376E-2</v>
      </c>
      <c r="F15" s="90">
        <v>7.4999999999999997E-3</v>
      </c>
      <c r="G15" s="90">
        <v>3.0000000000000001E-5</v>
      </c>
      <c r="H15" s="90">
        <v>-3.0599999999999998E-3</v>
      </c>
      <c r="I15" s="90">
        <v>-5.0000000000000002E-5</v>
      </c>
      <c r="J15" s="90">
        <v>3.1800000000000001E-3</v>
      </c>
      <c r="K15" s="90">
        <v>-3.8999999999999999E-4</v>
      </c>
      <c r="L15" s="90">
        <v>1.4E-3</v>
      </c>
      <c r="M15" s="90">
        <v>1.89E-3</v>
      </c>
      <c r="N15" s="90">
        <v>-1.6100000000000001E-3</v>
      </c>
      <c r="O15" s="90">
        <v>0</v>
      </c>
      <c r="P15" s="90">
        <v>3.1800000000000001E-3</v>
      </c>
      <c r="Q15" s="90">
        <v>3.1199999999999999E-3</v>
      </c>
      <c r="R15" s="90">
        <v>0</v>
      </c>
      <c r="S15" s="128">
        <f t="shared" si="14"/>
        <v>3.1199999999999999E-3</v>
      </c>
      <c r="T15" s="128">
        <f t="shared" si="11"/>
        <v>2.8039999999999992E-2</v>
      </c>
      <c r="U15" s="94">
        <f t="shared" ref="U15:U16" si="16">SUM(B15,T15,C15)</f>
        <v>8.1469999999999987E-2</v>
      </c>
      <c r="V15" s="94">
        <v>3.0400000000000002E-3</v>
      </c>
      <c r="W15" s="94">
        <v>4.6899999999999997E-3</v>
      </c>
      <c r="X15" s="94"/>
      <c r="Y15" s="94">
        <v>-4.1099999999999999E-3</v>
      </c>
      <c r="Z15" s="94">
        <v>3.8120000000000001E-2</v>
      </c>
      <c r="AA15" s="90">
        <v>2.5000000000000001E-3</v>
      </c>
      <c r="AB15" s="90">
        <v>2.0840000000000001E-2</v>
      </c>
      <c r="AC15" s="94">
        <f t="shared" ref="AC15:AC25" si="17">SUM(AA15:AB15)</f>
        <v>2.334E-2</v>
      </c>
      <c r="AD15" s="94">
        <v>5.0000000000000001E-4</v>
      </c>
      <c r="AE15" s="95"/>
      <c r="AF15" s="96">
        <f t="shared" si="13"/>
        <v>0.14704999999999999</v>
      </c>
      <c r="AG15" s="97">
        <v>10</v>
      </c>
      <c r="AH15" s="95"/>
      <c r="AI15" s="96">
        <f t="shared" si="15"/>
        <v>0.15809999999999999</v>
      </c>
      <c r="AJ15" s="96">
        <v>2.6700000000000001E-3</v>
      </c>
      <c r="AK15" s="96">
        <v>1.0000000000000001E-5</v>
      </c>
      <c r="AL15" s="96">
        <v>0.16078000000000001</v>
      </c>
    </row>
    <row r="16" spans="1:38" s="35" customFormat="1" ht="15" customHeight="1" x14ac:dyDescent="0.2">
      <c r="A16" s="88">
        <v>45200</v>
      </c>
      <c r="B16" s="90">
        <v>5.2429999999999997E-2</v>
      </c>
      <c r="C16" s="90">
        <v>1E-3</v>
      </c>
      <c r="D16" s="90">
        <v>-9.1E-4</v>
      </c>
      <c r="E16" s="90">
        <v>1.376E-2</v>
      </c>
      <c r="F16" s="90">
        <v>7.4999999999999997E-3</v>
      </c>
      <c r="G16" s="90">
        <v>3.0000000000000001E-5</v>
      </c>
      <c r="H16" s="90">
        <v>-3.0599999999999998E-3</v>
      </c>
      <c r="I16" s="90">
        <v>-5.0000000000000002E-5</v>
      </c>
      <c r="J16" s="90">
        <v>3.1800000000000001E-3</v>
      </c>
      <c r="K16" s="90">
        <v>-3.8999999999999999E-4</v>
      </c>
      <c r="L16" s="90">
        <v>1.4E-3</v>
      </c>
      <c r="M16" s="90">
        <v>1.89E-3</v>
      </c>
      <c r="N16" s="90">
        <v>-1.6100000000000001E-3</v>
      </c>
      <c r="O16" s="90">
        <v>0</v>
      </c>
      <c r="P16" s="90">
        <v>3.1800000000000001E-3</v>
      </c>
      <c r="Q16" s="90">
        <v>3.1199999999999999E-3</v>
      </c>
      <c r="R16" s="90">
        <v>0</v>
      </c>
      <c r="S16" s="128">
        <f>SUM(Q16:R16)</f>
        <v>3.1199999999999999E-3</v>
      </c>
      <c r="T16" s="128">
        <f t="shared" si="11"/>
        <v>2.8039999999999992E-2</v>
      </c>
      <c r="U16" s="94">
        <f t="shared" si="16"/>
        <v>8.1469999999999987E-2</v>
      </c>
      <c r="V16" s="94">
        <v>3.0400000000000002E-3</v>
      </c>
      <c r="W16" s="94">
        <v>4.6899999999999997E-3</v>
      </c>
      <c r="X16" s="94"/>
      <c r="Y16" s="94">
        <v>-4.1099999999999999E-3</v>
      </c>
      <c r="Z16" s="94">
        <v>3.8120000000000001E-2</v>
      </c>
      <c r="AA16" s="90">
        <v>2.5000000000000001E-3</v>
      </c>
      <c r="AB16" s="90">
        <v>2.0840000000000001E-2</v>
      </c>
      <c r="AC16" s="94">
        <f t="shared" si="17"/>
        <v>2.334E-2</v>
      </c>
      <c r="AD16" s="94">
        <v>5.0000000000000001E-4</v>
      </c>
      <c r="AE16" s="95"/>
      <c r="AF16" s="96">
        <f t="shared" si="13"/>
        <v>0.14704999999999999</v>
      </c>
      <c r="AG16" s="97">
        <v>10</v>
      </c>
      <c r="AH16" s="95"/>
      <c r="AI16" s="96">
        <f t="shared" si="15"/>
        <v>0.15809999999999999</v>
      </c>
      <c r="AJ16" s="96">
        <v>2.6700000000000001E-3</v>
      </c>
      <c r="AK16" s="96">
        <v>1.0000000000000001E-5</v>
      </c>
      <c r="AL16" s="96">
        <v>0.16078000000000001</v>
      </c>
    </row>
    <row r="17" spans="1:38" s="35" customFormat="1" ht="15" customHeight="1" x14ac:dyDescent="0.2">
      <c r="A17" s="89">
        <v>45170</v>
      </c>
      <c r="B17" s="90">
        <v>5.2429999999999997E-2</v>
      </c>
      <c r="C17" s="90">
        <v>1E-3</v>
      </c>
      <c r="D17" s="90">
        <v>-9.1E-4</v>
      </c>
      <c r="E17" s="90">
        <v>1.376E-2</v>
      </c>
      <c r="F17" s="90">
        <v>7.4999999999999997E-3</v>
      </c>
      <c r="G17" s="90">
        <v>3.0000000000000001E-5</v>
      </c>
      <c r="H17" s="90">
        <v>-3.0599999999999998E-3</v>
      </c>
      <c r="I17" s="90">
        <v>-5.0000000000000002E-5</v>
      </c>
      <c r="J17" s="90">
        <v>3.1800000000000001E-3</v>
      </c>
      <c r="K17" s="90">
        <v>-3.8999999999999999E-4</v>
      </c>
      <c r="L17" s="90">
        <v>1.4E-3</v>
      </c>
      <c r="M17" s="90">
        <v>1.89E-3</v>
      </c>
      <c r="N17" s="90">
        <v>-1.6100000000000001E-3</v>
      </c>
      <c r="O17" s="90">
        <v>0</v>
      </c>
      <c r="P17" s="90">
        <v>3.1800000000000001E-3</v>
      </c>
      <c r="Q17" s="90">
        <v>3.1199999999999999E-3</v>
      </c>
      <c r="R17" s="90">
        <v>0</v>
      </c>
      <c r="S17" s="128">
        <f t="shared" si="14"/>
        <v>3.1199999999999999E-3</v>
      </c>
      <c r="T17" s="128">
        <f t="shared" si="11"/>
        <v>2.8039999999999992E-2</v>
      </c>
      <c r="U17" s="94">
        <f>SUM(B17,T17,C17)</f>
        <v>8.1469999999999987E-2</v>
      </c>
      <c r="V17" s="94">
        <v>3.0400000000000002E-3</v>
      </c>
      <c r="W17" s="94">
        <v>4.6899999999999997E-3</v>
      </c>
      <c r="X17" s="94"/>
      <c r="Y17" s="94">
        <v>-4.1099999999999999E-3</v>
      </c>
      <c r="Z17" s="94">
        <v>3.8120000000000001E-2</v>
      </c>
      <c r="AA17" s="90">
        <v>2.5000000000000001E-3</v>
      </c>
      <c r="AB17" s="90">
        <v>2.0840000000000001E-2</v>
      </c>
      <c r="AC17" s="94">
        <f>SUM(AA17:AB17)</f>
        <v>2.334E-2</v>
      </c>
      <c r="AD17" s="94">
        <v>5.0000000000000001E-4</v>
      </c>
      <c r="AE17" s="95"/>
      <c r="AF17" s="96">
        <f t="shared" si="13"/>
        <v>0.14704999999999999</v>
      </c>
      <c r="AG17" s="97">
        <v>10</v>
      </c>
      <c r="AH17" s="95"/>
      <c r="AI17" s="96">
        <f t="shared" si="15"/>
        <v>0.15809999999999999</v>
      </c>
      <c r="AJ17" s="96">
        <v>2.6700000000000001E-3</v>
      </c>
      <c r="AK17" s="96">
        <v>1.0000000000000001E-5</v>
      </c>
      <c r="AL17" s="96">
        <v>0.16078000000000001</v>
      </c>
    </row>
    <row r="18" spans="1:38" s="35" customFormat="1" ht="15" customHeight="1" x14ac:dyDescent="0.2">
      <c r="A18" s="88">
        <v>45139</v>
      </c>
      <c r="B18" s="90">
        <v>5.2429999999999997E-2</v>
      </c>
      <c r="C18" s="90">
        <v>1E-3</v>
      </c>
      <c r="D18" s="90">
        <v>-9.1E-4</v>
      </c>
      <c r="E18" s="90">
        <v>1.376E-2</v>
      </c>
      <c r="F18" s="90">
        <v>7.4999999999999997E-3</v>
      </c>
      <c r="G18" s="90">
        <v>3.0000000000000001E-5</v>
      </c>
      <c r="H18" s="90">
        <v>-3.0599999999999998E-3</v>
      </c>
      <c r="I18" s="90">
        <v>-5.0000000000000002E-5</v>
      </c>
      <c r="J18" s="90">
        <v>3.1800000000000001E-3</v>
      </c>
      <c r="K18" s="90">
        <v>-3.8999999999999999E-4</v>
      </c>
      <c r="L18" s="90">
        <v>1.4E-3</v>
      </c>
      <c r="M18" s="90">
        <v>1.89E-3</v>
      </c>
      <c r="N18" s="90">
        <v>-1.6100000000000001E-3</v>
      </c>
      <c r="O18" s="90">
        <v>0</v>
      </c>
      <c r="P18" s="90">
        <v>3.1800000000000001E-3</v>
      </c>
      <c r="Q18" s="90">
        <v>3.1199999999999999E-3</v>
      </c>
      <c r="R18" s="90">
        <v>0</v>
      </c>
      <c r="S18" s="128">
        <f t="shared" si="14"/>
        <v>3.1199999999999999E-3</v>
      </c>
      <c r="T18" s="128">
        <f t="shared" si="11"/>
        <v>2.8039999999999992E-2</v>
      </c>
      <c r="U18" s="94">
        <f t="shared" ref="U18:U24" si="18">SUM(B18,T18,C18)</f>
        <v>8.1469999999999987E-2</v>
      </c>
      <c r="V18" s="94">
        <v>3.0400000000000002E-3</v>
      </c>
      <c r="W18" s="94">
        <v>4.6899999999999997E-3</v>
      </c>
      <c r="X18" s="94"/>
      <c r="Y18" s="94">
        <v>-4.1099999999999999E-3</v>
      </c>
      <c r="Z18" s="94">
        <v>3.8120000000000001E-2</v>
      </c>
      <c r="AA18" s="90">
        <v>2.5000000000000001E-3</v>
      </c>
      <c r="AB18" s="90">
        <v>2.0840000000000001E-2</v>
      </c>
      <c r="AC18" s="94">
        <f t="shared" si="17"/>
        <v>2.334E-2</v>
      </c>
      <c r="AD18" s="94">
        <v>5.0000000000000001E-4</v>
      </c>
      <c r="AE18" s="95"/>
      <c r="AF18" s="96">
        <f t="shared" si="13"/>
        <v>0.14704999999999999</v>
      </c>
      <c r="AG18" s="97">
        <v>10</v>
      </c>
      <c r="AH18" s="95"/>
      <c r="AI18" s="96">
        <f t="shared" si="15"/>
        <v>0.15809999999999999</v>
      </c>
      <c r="AJ18" s="96">
        <v>2.6700000000000001E-3</v>
      </c>
      <c r="AK18" s="96">
        <v>1.0000000000000001E-5</v>
      </c>
      <c r="AL18" s="96">
        <v>0.16078000000000001</v>
      </c>
    </row>
    <row r="19" spans="1:38" s="35" customFormat="1" ht="15" customHeight="1" x14ac:dyDescent="0.2">
      <c r="A19" s="89">
        <v>45108</v>
      </c>
      <c r="B19" s="90">
        <v>5.2429999999999997E-2</v>
      </c>
      <c r="C19" s="90">
        <v>1E-3</v>
      </c>
      <c r="D19" s="90">
        <v>-9.1E-4</v>
      </c>
      <c r="E19" s="90">
        <v>1.376E-2</v>
      </c>
      <c r="F19" s="90">
        <v>7.4999999999999997E-3</v>
      </c>
      <c r="G19" s="90">
        <v>3.0000000000000001E-5</v>
      </c>
      <c r="H19" s="90">
        <v>-3.0599999999999998E-3</v>
      </c>
      <c r="I19" s="90">
        <v>-5.0000000000000002E-5</v>
      </c>
      <c r="J19" s="90">
        <v>3.1800000000000001E-3</v>
      </c>
      <c r="K19" s="90">
        <v>-3.8999999999999999E-4</v>
      </c>
      <c r="L19" s="90">
        <v>1.4E-3</v>
      </c>
      <c r="M19" s="90">
        <v>1.89E-3</v>
      </c>
      <c r="N19" s="90">
        <v>-1.6100000000000001E-3</v>
      </c>
      <c r="O19" s="90">
        <v>0</v>
      </c>
      <c r="P19" s="90">
        <v>3.1800000000000001E-3</v>
      </c>
      <c r="Q19" s="90">
        <v>3.1199999999999999E-3</v>
      </c>
      <c r="R19" s="90">
        <v>0</v>
      </c>
      <c r="S19" s="128">
        <f t="shared" si="14"/>
        <v>3.1199999999999999E-3</v>
      </c>
      <c r="T19" s="128">
        <f t="shared" si="11"/>
        <v>2.8039999999999992E-2</v>
      </c>
      <c r="U19" s="94">
        <f t="shared" si="18"/>
        <v>8.1469999999999987E-2</v>
      </c>
      <c r="V19" s="94">
        <v>3.0400000000000002E-3</v>
      </c>
      <c r="W19" s="94">
        <v>4.6899999999999997E-3</v>
      </c>
      <c r="X19" s="94"/>
      <c r="Y19" s="94">
        <v>-4.1099999999999999E-3</v>
      </c>
      <c r="Z19" s="94">
        <v>3.8120000000000001E-2</v>
      </c>
      <c r="AA19" s="90">
        <v>2.5000000000000001E-3</v>
      </c>
      <c r="AB19" s="90">
        <v>2.0840000000000001E-2</v>
      </c>
      <c r="AC19" s="94">
        <f t="shared" si="17"/>
        <v>2.334E-2</v>
      </c>
      <c r="AD19" s="94">
        <v>5.0000000000000001E-4</v>
      </c>
      <c r="AE19" s="95"/>
      <c r="AF19" s="96">
        <f t="shared" si="13"/>
        <v>0.14704999999999999</v>
      </c>
      <c r="AG19" s="97">
        <v>10</v>
      </c>
      <c r="AH19" s="95"/>
      <c r="AI19" s="96">
        <f t="shared" si="15"/>
        <v>0.15809999999999999</v>
      </c>
      <c r="AJ19" s="96">
        <v>2.6700000000000001E-3</v>
      </c>
      <c r="AK19" s="96">
        <v>1.0000000000000001E-5</v>
      </c>
      <c r="AL19" s="96">
        <v>0.16078000000000001</v>
      </c>
    </row>
    <row r="20" spans="1:38" s="35" customFormat="1" ht="15" customHeight="1" x14ac:dyDescent="0.2">
      <c r="A20" s="88">
        <v>45078</v>
      </c>
      <c r="B20" s="90">
        <v>5.2429999999999997E-2</v>
      </c>
      <c r="C20" s="90">
        <v>1E-3</v>
      </c>
      <c r="D20" s="90">
        <v>-9.1E-4</v>
      </c>
      <c r="E20" s="90">
        <v>1.376E-2</v>
      </c>
      <c r="F20" s="90">
        <v>7.4999999999999997E-3</v>
      </c>
      <c r="G20" s="90">
        <v>3.0000000000000001E-5</v>
      </c>
      <c r="H20" s="90">
        <v>-3.0599999999999998E-3</v>
      </c>
      <c r="I20" s="90">
        <v>-5.0000000000000002E-5</v>
      </c>
      <c r="J20" s="90">
        <v>3.1800000000000001E-3</v>
      </c>
      <c r="K20" s="90">
        <v>-3.8999999999999999E-4</v>
      </c>
      <c r="L20" s="90">
        <v>1.4E-3</v>
      </c>
      <c r="M20" s="90">
        <v>1.8600000000000001E-3</v>
      </c>
      <c r="N20" s="90">
        <v>-1.6100000000000001E-3</v>
      </c>
      <c r="O20" s="90">
        <v>0</v>
      </c>
      <c r="P20" s="90">
        <v>3.1800000000000001E-3</v>
      </c>
      <c r="Q20" s="90">
        <v>3.1199999999999999E-3</v>
      </c>
      <c r="R20" s="90">
        <v>0</v>
      </c>
      <c r="S20" s="128">
        <f t="shared" si="14"/>
        <v>3.1199999999999999E-3</v>
      </c>
      <c r="T20" s="128">
        <f t="shared" si="11"/>
        <v>2.8009999999999993E-2</v>
      </c>
      <c r="U20" s="94">
        <f t="shared" si="18"/>
        <v>8.1439999999999985E-2</v>
      </c>
      <c r="V20" s="94">
        <v>3.0400000000000002E-3</v>
      </c>
      <c r="W20" s="94">
        <v>4.6899999999999997E-3</v>
      </c>
      <c r="X20" s="94"/>
      <c r="Y20" s="94">
        <v>-4.1099999999999999E-3</v>
      </c>
      <c r="Z20" s="94">
        <v>3.8120000000000001E-2</v>
      </c>
      <c r="AA20" s="90">
        <v>2.5000000000000001E-3</v>
      </c>
      <c r="AB20" s="90">
        <v>2.0039999999999999E-2</v>
      </c>
      <c r="AC20" s="94">
        <f t="shared" si="17"/>
        <v>2.2539999999999998E-2</v>
      </c>
      <c r="AD20" s="94">
        <v>5.0000000000000001E-4</v>
      </c>
      <c r="AE20" s="95"/>
      <c r="AF20" s="96">
        <f t="shared" si="13"/>
        <v>0.14621999999999999</v>
      </c>
      <c r="AG20" s="97">
        <v>10</v>
      </c>
      <c r="AH20" s="95"/>
      <c r="AI20" s="96">
        <f t="shared" si="15"/>
        <v>0.25509999999999999</v>
      </c>
      <c r="AJ20" s="96">
        <v>2.6700000000000001E-3</v>
      </c>
      <c r="AK20" s="96">
        <v>-1.0000000000000001E-5</v>
      </c>
      <c r="AL20" s="96">
        <v>0.25775999999999999</v>
      </c>
    </row>
    <row r="21" spans="1:38" s="35" customFormat="1" ht="15" customHeight="1" x14ac:dyDescent="0.2">
      <c r="A21" s="89">
        <v>45047</v>
      </c>
      <c r="B21" s="90">
        <v>5.2429999999999997E-2</v>
      </c>
      <c r="C21" s="90">
        <v>1E-3</v>
      </c>
      <c r="D21" s="90">
        <v>-9.1E-4</v>
      </c>
      <c r="E21" s="90">
        <v>1.376E-2</v>
      </c>
      <c r="F21" s="90">
        <v>7.4999999999999997E-3</v>
      </c>
      <c r="G21" s="90">
        <v>3.0000000000000001E-5</v>
      </c>
      <c r="H21" s="90">
        <v>-3.0599999999999998E-3</v>
      </c>
      <c r="I21" s="90">
        <v>-5.0000000000000002E-5</v>
      </c>
      <c r="J21" s="90">
        <v>3.1800000000000001E-3</v>
      </c>
      <c r="K21" s="90">
        <v>-3.8999999999999999E-4</v>
      </c>
      <c r="L21" s="90">
        <v>1.4E-3</v>
      </c>
      <c r="M21" s="90">
        <v>1.8600000000000001E-3</v>
      </c>
      <c r="N21" s="90">
        <v>-1.6100000000000001E-3</v>
      </c>
      <c r="O21" s="90">
        <v>0</v>
      </c>
      <c r="P21" s="90">
        <v>3.1800000000000001E-3</v>
      </c>
      <c r="Q21" s="90">
        <v>3.1199999999999999E-3</v>
      </c>
      <c r="R21" s="90">
        <v>0</v>
      </c>
      <c r="S21" s="128">
        <f t="shared" si="14"/>
        <v>3.1199999999999999E-3</v>
      </c>
      <c r="T21" s="128">
        <f t="shared" si="11"/>
        <v>2.8009999999999993E-2</v>
      </c>
      <c r="U21" s="94">
        <f t="shared" si="18"/>
        <v>8.1439999999999985E-2</v>
      </c>
      <c r="V21" s="94">
        <v>3.0400000000000002E-3</v>
      </c>
      <c r="W21" s="94">
        <v>4.6899999999999997E-3</v>
      </c>
      <c r="X21" s="94"/>
      <c r="Y21" s="94">
        <v>-4.1099999999999999E-3</v>
      </c>
      <c r="Z21" s="94">
        <v>3.8120000000000001E-2</v>
      </c>
      <c r="AA21" s="90">
        <v>2.5000000000000001E-3</v>
      </c>
      <c r="AB21" s="90">
        <v>2.0039999999999999E-2</v>
      </c>
      <c r="AC21" s="94">
        <f>SUM(AA21:AB21)</f>
        <v>2.2539999999999998E-2</v>
      </c>
      <c r="AD21" s="94">
        <v>5.0000000000000001E-4</v>
      </c>
      <c r="AE21" s="95"/>
      <c r="AF21" s="96">
        <f t="shared" si="13"/>
        <v>0.14621999999999999</v>
      </c>
      <c r="AG21" s="97">
        <v>10</v>
      </c>
      <c r="AH21" s="95"/>
      <c r="AI21" s="96">
        <f t="shared" si="15"/>
        <v>0.25509999999999999</v>
      </c>
      <c r="AJ21" s="96">
        <v>2.6700000000000001E-3</v>
      </c>
      <c r="AK21" s="96">
        <v>-1.0000000000000001E-5</v>
      </c>
      <c r="AL21" s="96">
        <v>0.25775999999999999</v>
      </c>
    </row>
    <row r="22" spans="1:38" s="35" customFormat="1" ht="15" customHeight="1" x14ac:dyDescent="0.2">
      <c r="A22" s="88">
        <v>45017</v>
      </c>
      <c r="B22" s="90">
        <v>5.2429999999999997E-2</v>
      </c>
      <c r="C22" s="90">
        <v>1E-3</v>
      </c>
      <c r="D22" s="90">
        <v>-9.1E-4</v>
      </c>
      <c r="E22" s="90">
        <v>1.376E-2</v>
      </c>
      <c r="F22" s="90">
        <v>7.4999999999999997E-3</v>
      </c>
      <c r="G22" s="90">
        <v>3.0000000000000001E-5</v>
      </c>
      <c r="H22" s="90">
        <v>-3.0599999999999998E-3</v>
      </c>
      <c r="I22" s="90">
        <v>-5.0000000000000002E-5</v>
      </c>
      <c r="J22" s="90">
        <v>3.1800000000000001E-3</v>
      </c>
      <c r="K22" s="90">
        <v>-3.8999999999999999E-4</v>
      </c>
      <c r="L22" s="90">
        <v>1.4E-3</v>
      </c>
      <c r="M22" s="90">
        <v>1.8600000000000001E-3</v>
      </c>
      <c r="N22" s="90">
        <v>-1.6100000000000001E-3</v>
      </c>
      <c r="O22" s="90">
        <v>0</v>
      </c>
      <c r="P22" s="90">
        <v>3.1800000000000001E-3</v>
      </c>
      <c r="Q22" s="90">
        <v>3.1199999999999999E-3</v>
      </c>
      <c r="R22" s="90">
        <v>0</v>
      </c>
      <c r="S22" s="128">
        <f t="shared" si="14"/>
        <v>3.1199999999999999E-3</v>
      </c>
      <c r="T22" s="128">
        <f t="shared" si="11"/>
        <v>2.8009999999999993E-2</v>
      </c>
      <c r="U22" s="94">
        <f t="shared" si="18"/>
        <v>8.1439999999999985E-2</v>
      </c>
      <c r="V22" s="94">
        <v>3.0400000000000002E-3</v>
      </c>
      <c r="W22" s="94">
        <v>4.6899999999999997E-3</v>
      </c>
      <c r="X22" s="94"/>
      <c r="Y22" s="94">
        <v>-4.1099999999999999E-3</v>
      </c>
      <c r="Z22" s="94">
        <v>3.8120000000000001E-2</v>
      </c>
      <c r="AA22" s="90">
        <v>2.5000000000000001E-3</v>
      </c>
      <c r="AB22" s="90">
        <v>2.0039999999999999E-2</v>
      </c>
      <c r="AC22" s="94">
        <f t="shared" si="17"/>
        <v>2.2539999999999998E-2</v>
      </c>
      <c r="AD22" s="94">
        <v>5.0000000000000001E-4</v>
      </c>
      <c r="AE22" s="95"/>
      <c r="AF22" s="96">
        <f t="shared" si="13"/>
        <v>0.14621999999999999</v>
      </c>
      <c r="AG22" s="97">
        <v>10</v>
      </c>
      <c r="AH22" s="95"/>
      <c r="AI22" s="96">
        <f t="shared" si="15"/>
        <v>0.25509999999999999</v>
      </c>
      <c r="AJ22" s="96">
        <v>2.6700000000000001E-3</v>
      </c>
      <c r="AK22" s="96">
        <v>-1.0000000000000001E-5</v>
      </c>
      <c r="AL22" s="96">
        <v>0.25775999999999999</v>
      </c>
    </row>
    <row r="23" spans="1:38" s="35" customFormat="1" ht="15" customHeight="1" x14ac:dyDescent="0.2">
      <c r="A23" s="89">
        <v>44986</v>
      </c>
      <c r="B23" s="90">
        <v>5.2429999999999997E-2</v>
      </c>
      <c r="C23" s="90">
        <v>1E-3</v>
      </c>
      <c r="D23" s="90">
        <v>-9.1E-4</v>
      </c>
      <c r="E23" s="90">
        <v>1.376E-2</v>
      </c>
      <c r="F23" s="90">
        <v>7.4999999999999997E-3</v>
      </c>
      <c r="G23" s="90">
        <v>3.0000000000000001E-5</v>
      </c>
      <c r="H23" s="90">
        <v>-3.0599999999999998E-3</v>
      </c>
      <c r="I23" s="90">
        <v>-5.0000000000000002E-5</v>
      </c>
      <c r="J23" s="90">
        <v>3.1800000000000001E-3</v>
      </c>
      <c r="K23" s="90">
        <v>-3.8999999999999999E-4</v>
      </c>
      <c r="L23" s="90">
        <v>1.4E-3</v>
      </c>
      <c r="M23" s="90">
        <v>1.8600000000000001E-3</v>
      </c>
      <c r="N23" s="90">
        <v>-1.6100000000000001E-3</v>
      </c>
      <c r="O23" s="90">
        <v>0</v>
      </c>
      <c r="P23" s="90">
        <v>3.1800000000000001E-3</v>
      </c>
      <c r="Q23" s="90">
        <v>3.1199999999999999E-3</v>
      </c>
      <c r="R23" s="90">
        <v>0</v>
      </c>
      <c r="S23" s="128">
        <f t="shared" si="14"/>
        <v>3.1199999999999999E-3</v>
      </c>
      <c r="T23" s="128">
        <f t="shared" si="11"/>
        <v>2.8009999999999993E-2</v>
      </c>
      <c r="U23" s="94">
        <f t="shared" si="18"/>
        <v>8.1439999999999985E-2</v>
      </c>
      <c r="V23" s="94">
        <v>3.0400000000000002E-3</v>
      </c>
      <c r="W23" s="94">
        <v>4.6899999999999997E-3</v>
      </c>
      <c r="X23" s="94"/>
      <c r="Y23" s="94">
        <v>-4.1099999999999999E-3</v>
      </c>
      <c r="Z23" s="94">
        <v>3.8120000000000001E-2</v>
      </c>
      <c r="AA23" s="90">
        <v>2.5000000000000001E-3</v>
      </c>
      <c r="AB23" s="90">
        <v>2.0039999999999999E-2</v>
      </c>
      <c r="AC23" s="94">
        <f t="shared" si="17"/>
        <v>2.2539999999999998E-2</v>
      </c>
      <c r="AD23" s="94">
        <v>5.0000000000000001E-4</v>
      </c>
      <c r="AE23" s="95"/>
      <c r="AF23" s="96">
        <f t="shared" si="13"/>
        <v>0.14621999999999999</v>
      </c>
      <c r="AG23" s="97">
        <v>10</v>
      </c>
      <c r="AH23" s="95"/>
      <c r="AI23" s="96">
        <f t="shared" si="15"/>
        <v>0.25509999999999999</v>
      </c>
      <c r="AJ23" s="96">
        <v>2.6700000000000001E-3</v>
      </c>
      <c r="AK23" s="96">
        <v>-1.0000000000000001E-5</v>
      </c>
      <c r="AL23" s="96">
        <v>0.25775999999999999</v>
      </c>
    </row>
    <row r="24" spans="1:38" s="35" customFormat="1" ht="15" customHeight="1" x14ac:dyDescent="0.2">
      <c r="A24" s="88">
        <v>44958</v>
      </c>
      <c r="B24" s="90">
        <v>5.2429999999999997E-2</v>
      </c>
      <c r="C24" s="90">
        <v>1E-3</v>
      </c>
      <c r="D24" s="90">
        <v>-9.1E-4</v>
      </c>
      <c r="E24" s="90">
        <v>1.376E-2</v>
      </c>
      <c r="F24" s="90">
        <v>7.4999999999999997E-3</v>
      </c>
      <c r="G24" s="90">
        <v>3.0000000000000001E-5</v>
      </c>
      <c r="H24" s="90">
        <v>-3.0599999999999998E-3</v>
      </c>
      <c r="I24" s="90">
        <v>-5.0000000000000002E-5</v>
      </c>
      <c r="J24" s="90">
        <v>3.1800000000000001E-3</v>
      </c>
      <c r="K24" s="90">
        <v>-3.8999999999999999E-4</v>
      </c>
      <c r="L24" s="90">
        <v>1.4E-3</v>
      </c>
      <c r="M24" s="90">
        <v>1.8600000000000001E-3</v>
      </c>
      <c r="N24" s="90">
        <v>-1.6100000000000001E-3</v>
      </c>
      <c r="O24" s="90">
        <v>0</v>
      </c>
      <c r="P24" s="90">
        <v>3.1800000000000001E-3</v>
      </c>
      <c r="Q24" s="90">
        <v>3.1199999999999999E-3</v>
      </c>
      <c r="R24" s="90">
        <v>0</v>
      </c>
      <c r="S24" s="128">
        <f t="shared" si="14"/>
        <v>3.1199999999999999E-3</v>
      </c>
      <c r="T24" s="128">
        <f t="shared" si="11"/>
        <v>2.8009999999999993E-2</v>
      </c>
      <c r="U24" s="94">
        <f t="shared" si="18"/>
        <v>8.1439999999999985E-2</v>
      </c>
      <c r="V24" s="94">
        <v>3.0400000000000002E-3</v>
      </c>
      <c r="W24" s="94">
        <v>4.6899999999999997E-3</v>
      </c>
      <c r="X24" s="94"/>
      <c r="Y24" s="94">
        <v>-4.1099999999999999E-3</v>
      </c>
      <c r="Z24" s="94">
        <v>3.8120000000000001E-2</v>
      </c>
      <c r="AA24" s="90">
        <v>2.5000000000000001E-3</v>
      </c>
      <c r="AB24" s="90">
        <v>2.0039999999999999E-2</v>
      </c>
      <c r="AC24" s="94">
        <f t="shared" si="17"/>
        <v>2.2539999999999998E-2</v>
      </c>
      <c r="AD24" s="94">
        <v>5.0000000000000001E-4</v>
      </c>
      <c r="AE24" s="95"/>
      <c r="AF24" s="96">
        <f t="shared" si="13"/>
        <v>0.14621999999999999</v>
      </c>
      <c r="AG24" s="97">
        <v>10</v>
      </c>
      <c r="AH24" s="95"/>
      <c r="AI24" s="96">
        <f t="shared" si="15"/>
        <v>0.25509999999999999</v>
      </c>
      <c r="AJ24" s="96">
        <v>2.6700000000000001E-3</v>
      </c>
      <c r="AK24" s="96">
        <v>-1.0000000000000001E-5</v>
      </c>
      <c r="AL24" s="96">
        <v>0.25775999999999999</v>
      </c>
    </row>
    <row r="25" spans="1:38" s="35" customFormat="1" ht="15" customHeight="1" x14ac:dyDescent="0.2">
      <c r="A25" s="89">
        <v>44927</v>
      </c>
      <c r="B25" s="90">
        <v>5.2429999999999997E-2</v>
      </c>
      <c r="C25" s="90">
        <v>1E-3</v>
      </c>
      <c r="D25" s="90">
        <v>-9.1E-4</v>
      </c>
      <c r="E25" s="90">
        <v>1.376E-2</v>
      </c>
      <c r="F25" s="90">
        <v>7.4999999999999997E-3</v>
      </c>
      <c r="G25" s="90">
        <v>3.0000000000000001E-5</v>
      </c>
      <c r="H25" s="90">
        <v>-3.0599999999999998E-3</v>
      </c>
      <c r="I25" s="90">
        <v>-5.0000000000000002E-5</v>
      </c>
      <c r="J25" s="90">
        <v>3.1800000000000001E-3</v>
      </c>
      <c r="K25" s="90">
        <v>-3.8999999999999999E-4</v>
      </c>
      <c r="L25" s="90">
        <v>1.4E-3</v>
      </c>
      <c r="M25" s="90">
        <v>1.8600000000000001E-3</v>
      </c>
      <c r="N25" s="90">
        <v>-1.6100000000000001E-3</v>
      </c>
      <c r="O25" s="90">
        <v>0</v>
      </c>
      <c r="P25" s="90">
        <v>3.1800000000000001E-3</v>
      </c>
      <c r="Q25" s="90">
        <v>3.1199999999999999E-3</v>
      </c>
      <c r="R25" s="90">
        <v>0</v>
      </c>
      <c r="S25" s="128">
        <f t="shared" si="14"/>
        <v>3.1199999999999999E-3</v>
      </c>
      <c r="T25" s="128">
        <f>SUM(D25:P25,S25)</f>
        <v>2.8009999999999993E-2</v>
      </c>
      <c r="U25" s="94">
        <f>SUM(B25,T25,C25)</f>
        <v>8.1439999999999985E-2</v>
      </c>
      <c r="V25" s="94">
        <v>3.0400000000000002E-3</v>
      </c>
      <c r="W25" s="94">
        <v>4.6899999999999997E-3</v>
      </c>
      <c r="X25" s="94"/>
      <c r="Y25" s="94">
        <v>-4.1099999999999999E-3</v>
      </c>
      <c r="Z25" s="94">
        <v>3.8120000000000001E-2</v>
      </c>
      <c r="AA25" s="90">
        <v>2.5000000000000001E-3</v>
      </c>
      <c r="AB25" s="90">
        <v>2.0039999999999999E-2</v>
      </c>
      <c r="AC25" s="94">
        <f t="shared" si="17"/>
        <v>2.2539999999999998E-2</v>
      </c>
      <c r="AD25" s="94">
        <v>5.0000000000000001E-4</v>
      </c>
      <c r="AE25" s="95"/>
      <c r="AF25" s="96">
        <f t="shared" si="13"/>
        <v>0.14621999999999999</v>
      </c>
      <c r="AG25" s="97">
        <v>10</v>
      </c>
      <c r="AH25" s="95"/>
      <c r="AI25" s="96">
        <f t="shared" si="15"/>
        <v>0.25509999999999999</v>
      </c>
      <c r="AJ25" s="96">
        <v>2.6700000000000001E-3</v>
      </c>
      <c r="AK25" s="96">
        <v>-1.0000000000000001E-5</v>
      </c>
      <c r="AL25" s="96">
        <v>0.25775999999999999</v>
      </c>
    </row>
    <row r="26" spans="1:38" s="35" customFormat="1" ht="15" customHeight="1" x14ac:dyDescent="0.2">
      <c r="A26" s="88">
        <v>44896</v>
      </c>
      <c r="B26" s="90">
        <v>5.1650000000000001E-2</v>
      </c>
      <c r="C26" s="90">
        <v>0</v>
      </c>
      <c r="D26" s="90">
        <v>1.1999999999999999E-3</v>
      </c>
      <c r="E26" s="90">
        <v>5.7200000000000003E-3</v>
      </c>
      <c r="F26" s="90">
        <v>7.5599999999999999E-3</v>
      </c>
      <c r="G26" s="90">
        <v>0</v>
      </c>
      <c r="H26" s="90">
        <v>-4.4999999999999999E-4</v>
      </c>
      <c r="I26" s="90">
        <v>-1.0000000000000001E-5</v>
      </c>
      <c r="J26" s="90">
        <v>-1.1E-4</v>
      </c>
      <c r="K26" s="90">
        <v>1.01E-3</v>
      </c>
      <c r="L26" s="90">
        <v>1.5900000000000001E-3</v>
      </c>
      <c r="M26" s="90">
        <v>1.72E-3</v>
      </c>
      <c r="N26" s="90">
        <v>-1.6299999999999999E-3</v>
      </c>
      <c r="O26" s="90">
        <v>0</v>
      </c>
      <c r="P26" s="90">
        <v>0</v>
      </c>
      <c r="Q26" s="90">
        <v>3.2200000000000002E-3</v>
      </c>
      <c r="R26" s="90">
        <v>0</v>
      </c>
      <c r="S26" s="128">
        <f>SUM(Q26:R26)</f>
        <v>3.2200000000000002E-3</v>
      </c>
      <c r="T26" s="128">
        <f>SUM(D26:N26,S26)</f>
        <v>1.9820000000000001E-2</v>
      </c>
      <c r="U26" s="94">
        <f>SUM(B26,T26)</f>
        <v>7.1470000000000006E-2</v>
      </c>
      <c r="V26" s="94">
        <v>2.6700000000000001E-3</v>
      </c>
      <c r="W26" s="94">
        <v>3.4099999999999998E-3</v>
      </c>
      <c r="X26" s="94"/>
      <c r="Y26" s="94">
        <v>-1.7700000000000001E-3</v>
      </c>
      <c r="Z26" s="94">
        <v>4.437E-2</v>
      </c>
      <c r="AA26" s="90">
        <v>2.5000000000000001E-3</v>
      </c>
      <c r="AB26" s="90">
        <v>2.0039999999999999E-2</v>
      </c>
      <c r="AC26" s="94">
        <f t="shared" ref="AC26:AC31" si="19">SUM(AA26:AB26)</f>
        <v>2.2539999999999998E-2</v>
      </c>
      <c r="AD26" s="94">
        <v>5.0000000000000001E-4</v>
      </c>
      <c r="AE26" s="95"/>
      <c r="AF26" s="96">
        <f t="shared" si="13"/>
        <v>0.14319000000000001</v>
      </c>
      <c r="AG26" s="97">
        <v>7</v>
      </c>
      <c r="AH26" s="95"/>
      <c r="AI26" s="96">
        <f>AL26-AJ26-AK26</f>
        <v>0.17730000000000001</v>
      </c>
      <c r="AJ26" s="96">
        <v>1.4499999999999999E-3</v>
      </c>
      <c r="AK26" s="96">
        <v>-4.0000000000000003E-5</v>
      </c>
      <c r="AL26" s="96">
        <v>0.17871000000000001</v>
      </c>
    </row>
    <row r="27" spans="1:38" s="35" customFormat="1" ht="15" customHeight="1" x14ac:dyDescent="0.2">
      <c r="A27" s="89">
        <v>44866</v>
      </c>
      <c r="B27" s="90">
        <v>5.1650000000000001E-2</v>
      </c>
      <c r="C27" s="90">
        <v>0</v>
      </c>
      <c r="D27" s="90">
        <v>1.1999999999999999E-3</v>
      </c>
      <c r="E27" s="90">
        <v>5.7200000000000003E-3</v>
      </c>
      <c r="F27" s="90">
        <v>7.5599999999999999E-3</v>
      </c>
      <c r="G27" s="90">
        <v>0</v>
      </c>
      <c r="H27" s="90">
        <v>-4.4999999999999999E-4</v>
      </c>
      <c r="I27" s="90">
        <v>-1.0000000000000001E-5</v>
      </c>
      <c r="J27" s="90">
        <v>-1.1E-4</v>
      </c>
      <c r="K27" s="90">
        <v>1.01E-3</v>
      </c>
      <c r="L27" s="90">
        <v>1.5900000000000001E-3</v>
      </c>
      <c r="M27" s="90">
        <v>1.72E-3</v>
      </c>
      <c r="N27" s="90">
        <v>-1.6299999999999999E-3</v>
      </c>
      <c r="O27" s="90">
        <v>0</v>
      </c>
      <c r="P27" s="90">
        <v>0</v>
      </c>
      <c r="Q27" s="90">
        <v>3.2200000000000002E-3</v>
      </c>
      <c r="R27" s="90">
        <v>0</v>
      </c>
      <c r="S27" s="128">
        <f>SUM(Q27:R27)</f>
        <v>3.2200000000000002E-3</v>
      </c>
      <c r="T27" s="128">
        <f>SUM(D27:N27,S27)</f>
        <v>1.9820000000000001E-2</v>
      </c>
      <c r="U27" s="94">
        <f>SUM(B27,T27)</f>
        <v>7.1470000000000006E-2</v>
      </c>
      <c r="V27" s="94">
        <v>2.6700000000000001E-3</v>
      </c>
      <c r="W27" s="94">
        <v>3.4099999999999998E-3</v>
      </c>
      <c r="X27" s="94"/>
      <c r="Y27" s="94">
        <v>-1.7700000000000001E-3</v>
      </c>
      <c r="Z27" s="94">
        <v>4.437E-2</v>
      </c>
      <c r="AA27" s="90">
        <v>2.5000000000000001E-3</v>
      </c>
      <c r="AB27" s="90">
        <v>2.0039999999999999E-2</v>
      </c>
      <c r="AC27" s="94">
        <f t="shared" si="19"/>
        <v>2.2539999999999998E-2</v>
      </c>
      <c r="AD27" s="94">
        <v>5.0000000000000001E-4</v>
      </c>
      <c r="AE27" s="95"/>
      <c r="AF27" s="96">
        <f t="shared" si="13"/>
        <v>0.14319000000000001</v>
      </c>
      <c r="AG27" s="97">
        <v>7</v>
      </c>
      <c r="AH27" s="95"/>
      <c r="AI27" s="96">
        <f>AL27-AJ27-AK27</f>
        <v>0.17730000000000001</v>
      </c>
      <c r="AJ27" s="96">
        <v>1.4499999999999999E-3</v>
      </c>
      <c r="AK27" s="96">
        <v>-4.0000000000000003E-5</v>
      </c>
      <c r="AL27" s="96">
        <v>0.17871000000000001</v>
      </c>
    </row>
    <row r="28" spans="1:38" s="35" customFormat="1" ht="15" customHeight="1" x14ac:dyDescent="0.2">
      <c r="A28" s="88">
        <v>44835</v>
      </c>
      <c r="B28" s="90">
        <v>5.1650000000000001E-2</v>
      </c>
      <c r="C28" s="90">
        <v>0</v>
      </c>
      <c r="D28" s="90">
        <v>1.1999999999999999E-3</v>
      </c>
      <c r="E28" s="90">
        <v>5.7200000000000003E-3</v>
      </c>
      <c r="F28" s="90">
        <v>7.5599999999999999E-3</v>
      </c>
      <c r="G28" s="90">
        <v>0</v>
      </c>
      <c r="H28" s="90">
        <v>-4.4999999999999999E-4</v>
      </c>
      <c r="I28" s="90">
        <v>-1.0000000000000001E-5</v>
      </c>
      <c r="J28" s="90">
        <v>-1.1E-4</v>
      </c>
      <c r="K28" s="90">
        <v>1.01E-3</v>
      </c>
      <c r="L28" s="90">
        <v>1.5900000000000001E-3</v>
      </c>
      <c r="M28" s="90">
        <v>1.72E-3</v>
      </c>
      <c r="N28" s="90">
        <v>-1.6299999999999999E-3</v>
      </c>
      <c r="O28" s="90">
        <v>0</v>
      </c>
      <c r="P28" s="90">
        <v>0</v>
      </c>
      <c r="Q28" s="90">
        <v>3.2200000000000002E-3</v>
      </c>
      <c r="R28" s="90">
        <v>0</v>
      </c>
      <c r="S28" s="128">
        <f>SUM(Q28:R28)</f>
        <v>3.2200000000000002E-3</v>
      </c>
      <c r="T28" s="128">
        <f>SUM(D28:N28,S28)</f>
        <v>1.9820000000000001E-2</v>
      </c>
      <c r="U28" s="94">
        <f>SUM(B28,T28)</f>
        <v>7.1470000000000006E-2</v>
      </c>
      <c r="V28" s="94">
        <v>2.6700000000000001E-3</v>
      </c>
      <c r="W28" s="94">
        <v>3.4099999999999998E-3</v>
      </c>
      <c r="X28" s="94"/>
      <c r="Y28" s="94">
        <v>-1.7700000000000001E-3</v>
      </c>
      <c r="Z28" s="94">
        <v>4.437E-2</v>
      </c>
      <c r="AA28" s="90">
        <v>2.5000000000000001E-3</v>
      </c>
      <c r="AB28" s="90">
        <v>2.0039999999999999E-2</v>
      </c>
      <c r="AC28" s="94">
        <f t="shared" si="19"/>
        <v>2.2539999999999998E-2</v>
      </c>
      <c r="AD28" s="94">
        <v>5.0000000000000001E-4</v>
      </c>
      <c r="AE28" s="95"/>
      <c r="AF28" s="96">
        <f t="shared" si="13"/>
        <v>0.14319000000000001</v>
      </c>
      <c r="AG28" s="97">
        <v>7</v>
      </c>
      <c r="AH28" s="95"/>
      <c r="AI28" s="96">
        <f>AL28-AJ28-AK28</f>
        <v>0.17730000000000001</v>
      </c>
      <c r="AJ28" s="96">
        <v>1.4499999999999999E-3</v>
      </c>
      <c r="AK28" s="96">
        <v>-4.0000000000000003E-5</v>
      </c>
      <c r="AL28" s="96">
        <v>0.17871000000000001</v>
      </c>
    </row>
    <row r="29" spans="1:38" s="35" customFormat="1" ht="15" customHeight="1" x14ac:dyDescent="0.2">
      <c r="A29" s="89">
        <v>44805</v>
      </c>
      <c r="B29" s="90">
        <v>5.1650000000000001E-2</v>
      </c>
      <c r="C29" s="90">
        <v>0</v>
      </c>
      <c r="D29" s="90">
        <v>1.1999999999999999E-3</v>
      </c>
      <c r="E29" s="90">
        <v>5.7200000000000003E-3</v>
      </c>
      <c r="F29" s="90">
        <v>7.5599999999999999E-3</v>
      </c>
      <c r="G29" s="90">
        <v>0</v>
      </c>
      <c r="H29" s="90">
        <v>-4.4999999999999999E-4</v>
      </c>
      <c r="I29" s="90">
        <v>-1.0000000000000001E-5</v>
      </c>
      <c r="J29" s="90">
        <v>-1.1E-4</v>
      </c>
      <c r="K29" s="90">
        <v>1.01E-3</v>
      </c>
      <c r="L29" s="90">
        <v>1.5900000000000001E-3</v>
      </c>
      <c r="M29" s="90">
        <v>1.72E-3</v>
      </c>
      <c r="N29" s="90">
        <v>-1.6299999999999999E-3</v>
      </c>
      <c r="O29" s="90">
        <v>0</v>
      </c>
      <c r="P29" s="90">
        <v>0</v>
      </c>
      <c r="Q29" s="90">
        <v>3.2200000000000002E-3</v>
      </c>
      <c r="R29" s="90">
        <v>0</v>
      </c>
      <c r="S29" s="128">
        <f t="shared" ref="S29:S73" si="20">SUM(Q29:R29)</f>
        <v>3.2200000000000002E-3</v>
      </c>
      <c r="T29" s="128">
        <f t="shared" ref="T29:T73" si="21">SUM(D29:N29,S29)</f>
        <v>1.9820000000000001E-2</v>
      </c>
      <c r="U29" s="94">
        <f t="shared" ref="U29:U73" si="22">SUM(B29,T29)</f>
        <v>7.1470000000000006E-2</v>
      </c>
      <c r="V29" s="94">
        <v>2.6700000000000001E-3</v>
      </c>
      <c r="W29" s="94">
        <v>3.4099999999999998E-3</v>
      </c>
      <c r="X29" s="94"/>
      <c r="Y29" s="94">
        <v>-1.7700000000000001E-3</v>
      </c>
      <c r="Z29" s="94">
        <v>4.437E-2</v>
      </c>
      <c r="AA29" s="90">
        <v>2.5000000000000001E-3</v>
      </c>
      <c r="AB29" s="90">
        <v>2.0039999999999999E-2</v>
      </c>
      <c r="AC29" s="94">
        <f t="shared" si="19"/>
        <v>2.2539999999999998E-2</v>
      </c>
      <c r="AD29" s="94">
        <v>5.0000000000000001E-4</v>
      </c>
      <c r="AE29" s="95"/>
      <c r="AF29" s="96">
        <f t="shared" si="13"/>
        <v>0.14319000000000001</v>
      </c>
      <c r="AG29" s="97">
        <v>7</v>
      </c>
      <c r="AH29" s="95"/>
      <c r="AI29" s="96">
        <f t="shared" ref="AI29:AI37" si="23">AL29-AJ29-AK29</f>
        <v>0.17730000000000001</v>
      </c>
      <c r="AJ29" s="96">
        <v>1.4499999999999999E-3</v>
      </c>
      <c r="AK29" s="96">
        <v>-4.0000000000000003E-5</v>
      </c>
      <c r="AL29" s="96">
        <v>0.17871000000000001</v>
      </c>
    </row>
    <row r="30" spans="1:38" s="35" customFormat="1" ht="15" customHeight="1" x14ac:dyDescent="0.2">
      <c r="A30" s="88">
        <v>44774</v>
      </c>
      <c r="B30" s="90">
        <v>5.1650000000000001E-2</v>
      </c>
      <c r="C30" s="90">
        <v>0</v>
      </c>
      <c r="D30" s="90">
        <v>1.1999999999999999E-3</v>
      </c>
      <c r="E30" s="90">
        <v>5.7200000000000003E-3</v>
      </c>
      <c r="F30" s="90">
        <v>7.5599999999999999E-3</v>
      </c>
      <c r="G30" s="90">
        <v>0</v>
      </c>
      <c r="H30" s="90">
        <v>-4.4999999999999999E-4</v>
      </c>
      <c r="I30" s="90">
        <v>-1.0000000000000001E-5</v>
      </c>
      <c r="J30" s="90">
        <v>-1.1E-4</v>
      </c>
      <c r="K30" s="90">
        <v>1.01E-3</v>
      </c>
      <c r="L30" s="90">
        <v>1.5900000000000001E-3</v>
      </c>
      <c r="M30" s="90">
        <v>1.72E-3</v>
      </c>
      <c r="N30" s="90">
        <v>-1.6299999999999999E-3</v>
      </c>
      <c r="O30" s="90">
        <v>0</v>
      </c>
      <c r="P30" s="90">
        <v>0</v>
      </c>
      <c r="Q30" s="90">
        <v>3.2200000000000002E-3</v>
      </c>
      <c r="R30" s="90">
        <v>0</v>
      </c>
      <c r="S30" s="128">
        <f t="shared" si="20"/>
        <v>3.2200000000000002E-3</v>
      </c>
      <c r="T30" s="128">
        <f t="shared" si="21"/>
        <v>1.9820000000000001E-2</v>
      </c>
      <c r="U30" s="94">
        <f t="shared" si="22"/>
        <v>7.1470000000000006E-2</v>
      </c>
      <c r="V30" s="94">
        <v>2.6700000000000001E-3</v>
      </c>
      <c r="W30" s="94">
        <v>3.4099999999999998E-3</v>
      </c>
      <c r="X30" s="94"/>
      <c r="Y30" s="94">
        <v>-1.7700000000000001E-3</v>
      </c>
      <c r="Z30" s="94">
        <v>4.437E-2</v>
      </c>
      <c r="AA30" s="90">
        <v>2.5000000000000001E-3</v>
      </c>
      <c r="AB30" s="90">
        <v>2.0039999999999999E-2</v>
      </c>
      <c r="AC30" s="94">
        <f t="shared" si="19"/>
        <v>2.2539999999999998E-2</v>
      </c>
      <c r="AD30" s="94">
        <v>5.0000000000000001E-4</v>
      </c>
      <c r="AE30" s="95"/>
      <c r="AF30" s="96">
        <f t="shared" si="13"/>
        <v>0.14319000000000001</v>
      </c>
      <c r="AG30" s="97">
        <v>7</v>
      </c>
      <c r="AH30" s="95"/>
      <c r="AI30" s="96">
        <f t="shared" si="23"/>
        <v>0.17730000000000001</v>
      </c>
      <c r="AJ30" s="96">
        <v>1.4499999999999999E-3</v>
      </c>
      <c r="AK30" s="96">
        <v>-4.0000000000000003E-5</v>
      </c>
      <c r="AL30" s="96">
        <v>0.17871000000000001</v>
      </c>
    </row>
    <row r="31" spans="1:38" s="35" customFormat="1" ht="15" customHeight="1" x14ac:dyDescent="0.2">
      <c r="A31" s="89">
        <v>44743</v>
      </c>
      <c r="B31" s="90">
        <v>5.1650000000000001E-2</v>
      </c>
      <c r="C31" s="90">
        <v>0</v>
      </c>
      <c r="D31" s="90">
        <v>1.1999999999999999E-3</v>
      </c>
      <c r="E31" s="90">
        <v>5.7200000000000003E-3</v>
      </c>
      <c r="F31" s="90">
        <v>7.5599999999999999E-3</v>
      </c>
      <c r="G31" s="90">
        <v>0</v>
      </c>
      <c r="H31" s="90">
        <v>-4.4999999999999999E-4</v>
      </c>
      <c r="I31" s="90">
        <v>-1.0000000000000001E-5</v>
      </c>
      <c r="J31" s="90">
        <v>-1.1E-4</v>
      </c>
      <c r="K31" s="90">
        <v>1.01E-3</v>
      </c>
      <c r="L31" s="90">
        <v>1.5900000000000001E-3</v>
      </c>
      <c r="M31" s="90">
        <v>1.72E-3</v>
      </c>
      <c r="N31" s="90">
        <v>-1.6299999999999999E-3</v>
      </c>
      <c r="O31" s="90">
        <v>0</v>
      </c>
      <c r="P31" s="90">
        <v>0</v>
      </c>
      <c r="Q31" s="90">
        <v>3.2200000000000002E-3</v>
      </c>
      <c r="R31" s="90">
        <v>0</v>
      </c>
      <c r="S31" s="128">
        <f t="shared" si="20"/>
        <v>3.2200000000000002E-3</v>
      </c>
      <c r="T31" s="128">
        <f t="shared" si="21"/>
        <v>1.9820000000000001E-2</v>
      </c>
      <c r="U31" s="94">
        <f t="shared" si="22"/>
        <v>7.1470000000000006E-2</v>
      </c>
      <c r="V31" s="94">
        <v>2.6700000000000001E-3</v>
      </c>
      <c r="W31" s="94">
        <v>3.4099999999999998E-3</v>
      </c>
      <c r="X31" s="94"/>
      <c r="Y31" s="94">
        <v>-1.7700000000000001E-3</v>
      </c>
      <c r="Z31" s="94">
        <v>4.437E-2</v>
      </c>
      <c r="AA31" s="90">
        <v>2.5000000000000001E-3</v>
      </c>
      <c r="AB31" s="90">
        <v>2.0039999999999999E-2</v>
      </c>
      <c r="AC31" s="94">
        <f t="shared" si="19"/>
        <v>2.2539999999999998E-2</v>
      </c>
      <c r="AD31" s="94">
        <v>5.0000000000000001E-4</v>
      </c>
      <c r="AE31" s="95"/>
      <c r="AF31" s="96">
        <f t="shared" si="13"/>
        <v>0.14319000000000001</v>
      </c>
      <c r="AG31" s="97">
        <v>7</v>
      </c>
      <c r="AH31" s="95"/>
      <c r="AI31" s="96">
        <f t="shared" si="23"/>
        <v>0.17730000000000001</v>
      </c>
      <c r="AJ31" s="96">
        <v>1.4499999999999999E-3</v>
      </c>
      <c r="AK31" s="96">
        <v>-4.0000000000000003E-5</v>
      </c>
      <c r="AL31" s="96">
        <v>0.17871000000000001</v>
      </c>
    </row>
    <row r="32" spans="1:38" ht="15" customHeight="1" x14ac:dyDescent="0.3">
      <c r="A32" s="88">
        <v>44713</v>
      </c>
      <c r="B32" s="90">
        <v>5.1650000000000001E-2</v>
      </c>
      <c r="C32" s="90">
        <v>0</v>
      </c>
      <c r="D32" s="90">
        <v>1.1999999999999999E-3</v>
      </c>
      <c r="E32" s="90">
        <v>5.7200000000000003E-3</v>
      </c>
      <c r="F32" s="90">
        <v>7.5599999999999999E-3</v>
      </c>
      <c r="G32" s="90">
        <v>0</v>
      </c>
      <c r="H32" s="90">
        <v>-4.4999999999999999E-4</v>
      </c>
      <c r="I32" s="90">
        <v>-1.0000000000000001E-5</v>
      </c>
      <c r="J32" s="90">
        <v>-1.1E-4</v>
      </c>
      <c r="K32" s="90">
        <v>1.01E-3</v>
      </c>
      <c r="L32" s="90">
        <v>1.5900000000000001E-3</v>
      </c>
      <c r="M32" s="90">
        <v>8.0999999999999996E-4</v>
      </c>
      <c r="N32" s="90">
        <v>-1.6299999999999999E-3</v>
      </c>
      <c r="O32" s="90">
        <v>0</v>
      </c>
      <c r="P32" s="90">
        <v>0</v>
      </c>
      <c r="Q32" s="90">
        <v>3.2200000000000002E-3</v>
      </c>
      <c r="R32" s="90">
        <v>0</v>
      </c>
      <c r="S32" s="128">
        <f t="shared" si="20"/>
        <v>3.2200000000000002E-3</v>
      </c>
      <c r="T32" s="128">
        <f t="shared" si="21"/>
        <v>1.8910000000000003E-2</v>
      </c>
      <c r="U32" s="94">
        <f t="shared" si="22"/>
        <v>7.0560000000000012E-2</v>
      </c>
      <c r="V32" s="94">
        <v>2.6700000000000001E-3</v>
      </c>
      <c r="W32" s="94">
        <v>3.4099999999999998E-3</v>
      </c>
      <c r="X32" s="94"/>
      <c r="Y32" s="94">
        <v>-1.7700000000000001E-3</v>
      </c>
      <c r="Z32" s="94">
        <v>4.437E-2</v>
      </c>
      <c r="AA32" s="90">
        <v>2.5000000000000001E-3</v>
      </c>
      <c r="AB32" s="90">
        <v>1.464E-2</v>
      </c>
      <c r="AC32" s="94">
        <f t="shared" ref="AC32:AC73" si="24">SUM(AA32:AB32)</f>
        <v>1.7139999999999999E-2</v>
      </c>
      <c r="AD32" s="94">
        <v>5.0000000000000001E-4</v>
      </c>
      <c r="AE32" s="110"/>
      <c r="AF32" s="96">
        <f t="shared" si="13"/>
        <v>0.13688</v>
      </c>
      <c r="AG32" s="97">
        <v>7</v>
      </c>
      <c r="AH32" s="110"/>
      <c r="AI32" s="96">
        <f t="shared" si="23"/>
        <v>0.15623000000000001</v>
      </c>
      <c r="AJ32" s="96">
        <v>1.4499999999999999E-3</v>
      </c>
      <c r="AK32" s="96">
        <v>-4.0000000000000003E-5</v>
      </c>
      <c r="AL32" s="96">
        <v>0.15764</v>
      </c>
    </row>
    <row r="33" spans="1:38" ht="15" customHeight="1" x14ac:dyDescent="0.3">
      <c r="A33" s="88">
        <v>44682</v>
      </c>
      <c r="B33" s="90">
        <v>5.1650000000000001E-2</v>
      </c>
      <c r="C33" s="90">
        <v>0</v>
      </c>
      <c r="D33" s="90">
        <v>1.1999999999999999E-3</v>
      </c>
      <c r="E33" s="90">
        <v>5.7200000000000003E-3</v>
      </c>
      <c r="F33" s="90">
        <v>7.5599999999999999E-3</v>
      </c>
      <c r="G33" s="90">
        <v>0</v>
      </c>
      <c r="H33" s="90">
        <v>-4.4999999999999999E-4</v>
      </c>
      <c r="I33" s="90">
        <v>-1.0000000000000001E-5</v>
      </c>
      <c r="J33" s="90">
        <v>-1.1E-4</v>
      </c>
      <c r="K33" s="90">
        <v>1.01E-3</v>
      </c>
      <c r="L33" s="90">
        <v>1.5900000000000001E-3</v>
      </c>
      <c r="M33" s="90">
        <v>8.0999999999999996E-4</v>
      </c>
      <c r="N33" s="90">
        <v>-1.6299999999999999E-3</v>
      </c>
      <c r="O33" s="90">
        <v>0</v>
      </c>
      <c r="P33" s="90">
        <v>0</v>
      </c>
      <c r="Q33" s="90">
        <v>3.2200000000000002E-3</v>
      </c>
      <c r="R33" s="90">
        <v>0</v>
      </c>
      <c r="S33" s="128">
        <f t="shared" si="20"/>
        <v>3.2200000000000002E-3</v>
      </c>
      <c r="T33" s="128">
        <f t="shared" si="21"/>
        <v>1.8910000000000003E-2</v>
      </c>
      <c r="U33" s="94">
        <f t="shared" si="22"/>
        <v>7.0560000000000012E-2</v>
      </c>
      <c r="V33" s="94">
        <v>2.6700000000000001E-3</v>
      </c>
      <c r="W33" s="94">
        <v>3.4099999999999998E-3</v>
      </c>
      <c r="X33" s="94"/>
      <c r="Y33" s="94">
        <v>-1.7700000000000001E-3</v>
      </c>
      <c r="Z33" s="94">
        <v>4.437E-2</v>
      </c>
      <c r="AA33" s="90">
        <v>2.5000000000000001E-3</v>
      </c>
      <c r="AB33" s="90">
        <v>1.464E-2</v>
      </c>
      <c r="AC33" s="94">
        <f t="shared" si="24"/>
        <v>1.7139999999999999E-2</v>
      </c>
      <c r="AD33" s="94">
        <v>5.0000000000000001E-4</v>
      </c>
      <c r="AE33" s="110"/>
      <c r="AF33" s="96">
        <f t="shared" si="13"/>
        <v>0.13688</v>
      </c>
      <c r="AG33" s="97">
        <v>7</v>
      </c>
      <c r="AH33" s="110"/>
      <c r="AI33" s="96">
        <f t="shared" si="23"/>
        <v>0.15623000000000001</v>
      </c>
      <c r="AJ33" s="96">
        <v>1.4499999999999999E-3</v>
      </c>
      <c r="AK33" s="96">
        <v>-4.0000000000000003E-5</v>
      </c>
      <c r="AL33" s="96">
        <v>0.15764</v>
      </c>
    </row>
    <row r="34" spans="1:38" ht="15" customHeight="1" x14ac:dyDescent="0.3">
      <c r="A34" s="88">
        <v>44652</v>
      </c>
      <c r="B34" s="90">
        <v>5.1650000000000001E-2</v>
      </c>
      <c r="C34" s="90">
        <v>0</v>
      </c>
      <c r="D34" s="90">
        <v>1.1999999999999999E-3</v>
      </c>
      <c r="E34" s="90">
        <v>5.7200000000000003E-3</v>
      </c>
      <c r="F34" s="90">
        <v>7.5599999999999999E-3</v>
      </c>
      <c r="G34" s="90">
        <v>0</v>
      </c>
      <c r="H34" s="90">
        <v>-4.4999999999999999E-4</v>
      </c>
      <c r="I34" s="90">
        <v>-1.0000000000000001E-5</v>
      </c>
      <c r="J34" s="90">
        <v>-1.1E-4</v>
      </c>
      <c r="K34" s="90">
        <v>1.01E-3</v>
      </c>
      <c r="L34" s="90">
        <v>1.5900000000000001E-3</v>
      </c>
      <c r="M34" s="90">
        <v>8.0999999999999996E-4</v>
      </c>
      <c r="N34" s="90">
        <v>-1.6299999999999999E-3</v>
      </c>
      <c r="O34" s="90">
        <v>0</v>
      </c>
      <c r="P34" s="90">
        <v>0</v>
      </c>
      <c r="Q34" s="90">
        <v>3.2200000000000002E-3</v>
      </c>
      <c r="R34" s="90">
        <v>0</v>
      </c>
      <c r="S34" s="128">
        <f t="shared" si="20"/>
        <v>3.2200000000000002E-3</v>
      </c>
      <c r="T34" s="128">
        <f t="shared" si="21"/>
        <v>1.8910000000000003E-2</v>
      </c>
      <c r="U34" s="94">
        <f t="shared" si="22"/>
        <v>7.0560000000000012E-2</v>
      </c>
      <c r="V34" s="94">
        <v>2.6700000000000001E-3</v>
      </c>
      <c r="W34" s="94">
        <v>3.4099999999999998E-3</v>
      </c>
      <c r="X34" s="94"/>
      <c r="Y34" s="94">
        <v>-1.7700000000000001E-3</v>
      </c>
      <c r="Z34" s="94">
        <v>4.437E-2</v>
      </c>
      <c r="AA34" s="90">
        <v>2.5000000000000001E-3</v>
      </c>
      <c r="AB34" s="90">
        <v>1.464E-2</v>
      </c>
      <c r="AC34" s="94">
        <f t="shared" si="24"/>
        <v>1.7139999999999999E-2</v>
      </c>
      <c r="AD34" s="94">
        <v>5.0000000000000001E-4</v>
      </c>
      <c r="AE34" s="110"/>
      <c r="AF34" s="96">
        <f t="shared" si="13"/>
        <v>0.13688</v>
      </c>
      <c r="AG34" s="97">
        <v>7</v>
      </c>
      <c r="AH34" s="110"/>
      <c r="AI34" s="96">
        <f t="shared" si="23"/>
        <v>0.15623000000000001</v>
      </c>
      <c r="AJ34" s="96">
        <v>1.4499999999999999E-3</v>
      </c>
      <c r="AK34" s="96">
        <v>-4.0000000000000003E-5</v>
      </c>
      <c r="AL34" s="96">
        <v>0.15764</v>
      </c>
    </row>
    <row r="35" spans="1:38" ht="15" customHeight="1" x14ac:dyDescent="0.3">
      <c r="A35" s="88">
        <v>44621</v>
      </c>
      <c r="B35" s="90">
        <v>5.1650000000000001E-2</v>
      </c>
      <c r="C35" s="90">
        <v>0</v>
      </c>
      <c r="D35" s="90">
        <v>1.1999999999999999E-3</v>
      </c>
      <c r="E35" s="90">
        <v>5.7200000000000003E-3</v>
      </c>
      <c r="F35" s="90">
        <v>7.5599999999999999E-3</v>
      </c>
      <c r="G35" s="90">
        <v>0</v>
      </c>
      <c r="H35" s="90">
        <v>-4.4999999999999999E-4</v>
      </c>
      <c r="I35" s="90">
        <v>-1.0000000000000001E-5</v>
      </c>
      <c r="J35" s="90">
        <v>-1.1E-4</v>
      </c>
      <c r="K35" s="90">
        <v>1.01E-3</v>
      </c>
      <c r="L35" s="90">
        <v>1.5900000000000001E-3</v>
      </c>
      <c r="M35" s="90">
        <v>8.0999999999999996E-4</v>
      </c>
      <c r="N35" s="90">
        <v>-1.6299999999999999E-3</v>
      </c>
      <c r="O35" s="90">
        <v>0</v>
      </c>
      <c r="P35" s="90">
        <v>0</v>
      </c>
      <c r="Q35" s="90">
        <v>3.2200000000000002E-3</v>
      </c>
      <c r="R35" s="90">
        <v>0</v>
      </c>
      <c r="S35" s="128">
        <f t="shared" si="20"/>
        <v>3.2200000000000002E-3</v>
      </c>
      <c r="T35" s="128">
        <f t="shared" si="21"/>
        <v>1.8910000000000003E-2</v>
      </c>
      <c r="U35" s="94">
        <f t="shared" si="22"/>
        <v>7.0560000000000012E-2</v>
      </c>
      <c r="V35" s="94">
        <v>2.6700000000000001E-3</v>
      </c>
      <c r="W35" s="94">
        <v>3.4099999999999998E-3</v>
      </c>
      <c r="X35" s="94"/>
      <c r="Y35" s="94">
        <v>-1.7700000000000001E-3</v>
      </c>
      <c r="Z35" s="94">
        <v>4.437E-2</v>
      </c>
      <c r="AA35" s="90">
        <v>2.5000000000000001E-3</v>
      </c>
      <c r="AB35" s="90">
        <v>1.464E-2</v>
      </c>
      <c r="AC35" s="94">
        <f t="shared" si="24"/>
        <v>1.7139999999999999E-2</v>
      </c>
      <c r="AD35" s="94">
        <v>5.0000000000000001E-4</v>
      </c>
      <c r="AE35" s="110"/>
      <c r="AF35" s="96">
        <f t="shared" si="13"/>
        <v>0.13688</v>
      </c>
      <c r="AG35" s="97">
        <v>7</v>
      </c>
      <c r="AH35" s="110"/>
      <c r="AI35" s="96">
        <f t="shared" si="23"/>
        <v>0.15623000000000001</v>
      </c>
      <c r="AJ35" s="96">
        <v>1.4499999999999999E-3</v>
      </c>
      <c r="AK35" s="96">
        <v>-4.0000000000000003E-5</v>
      </c>
      <c r="AL35" s="96">
        <v>0.15764</v>
      </c>
    </row>
    <row r="36" spans="1:38" ht="15" customHeight="1" x14ac:dyDescent="0.3">
      <c r="A36" s="88">
        <v>44593</v>
      </c>
      <c r="B36" s="90">
        <v>5.1650000000000001E-2</v>
      </c>
      <c r="C36" s="90">
        <v>0</v>
      </c>
      <c r="D36" s="90">
        <v>1.1999999999999999E-3</v>
      </c>
      <c r="E36" s="90">
        <v>5.7200000000000003E-3</v>
      </c>
      <c r="F36" s="90">
        <v>7.5599999999999999E-3</v>
      </c>
      <c r="G36" s="90">
        <v>0</v>
      </c>
      <c r="H36" s="90">
        <v>-4.4999999999999999E-4</v>
      </c>
      <c r="I36" s="90">
        <v>-1.0000000000000001E-5</v>
      </c>
      <c r="J36" s="90">
        <v>-1.1E-4</v>
      </c>
      <c r="K36" s="90">
        <v>1.01E-3</v>
      </c>
      <c r="L36" s="90">
        <v>1.5900000000000001E-3</v>
      </c>
      <c r="M36" s="90">
        <v>8.0999999999999996E-4</v>
      </c>
      <c r="N36" s="90">
        <v>-1.6299999999999999E-3</v>
      </c>
      <c r="O36" s="90">
        <v>0</v>
      </c>
      <c r="P36" s="90">
        <v>0</v>
      </c>
      <c r="Q36" s="90">
        <v>3.2200000000000002E-3</v>
      </c>
      <c r="R36" s="90">
        <v>0</v>
      </c>
      <c r="S36" s="128">
        <f t="shared" si="20"/>
        <v>3.2200000000000002E-3</v>
      </c>
      <c r="T36" s="128">
        <f t="shared" si="21"/>
        <v>1.8910000000000003E-2</v>
      </c>
      <c r="U36" s="94">
        <f t="shared" si="22"/>
        <v>7.0560000000000012E-2</v>
      </c>
      <c r="V36" s="94">
        <v>2.6700000000000001E-3</v>
      </c>
      <c r="W36" s="94">
        <v>3.4099999999999998E-3</v>
      </c>
      <c r="X36" s="94"/>
      <c r="Y36" s="94">
        <v>-1.7700000000000001E-3</v>
      </c>
      <c r="Z36" s="94">
        <v>4.437E-2</v>
      </c>
      <c r="AA36" s="90">
        <v>2.5000000000000001E-3</v>
      </c>
      <c r="AB36" s="90">
        <v>1.464E-2</v>
      </c>
      <c r="AC36" s="94">
        <f t="shared" si="24"/>
        <v>1.7139999999999999E-2</v>
      </c>
      <c r="AD36" s="94">
        <v>5.0000000000000001E-4</v>
      </c>
      <c r="AE36" s="110"/>
      <c r="AF36" s="96">
        <f t="shared" si="13"/>
        <v>0.13688</v>
      </c>
      <c r="AG36" s="97">
        <v>7</v>
      </c>
      <c r="AH36" s="110"/>
      <c r="AI36" s="96">
        <f t="shared" si="23"/>
        <v>0.15623000000000001</v>
      </c>
      <c r="AJ36" s="96">
        <v>1.4499999999999999E-3</v>
      </c>
      <c r="AK36" s="96">
        <v>-4.0000000000000003E-5</v>
      </c>
      <c r="AL36" s="96">
        <v>0.15764</v>
      </c>
    </row>
    <row r="37" spans="1:38" ht="15" customHeight="1" x14ac:dyDescent="0.3">
      <c r="A37" s="88">
        <v>44562</v>
      </c>
      <c r="B37" s="90">
        <v>5.1650000000000001E-2</v>
      </c>
      <c r="C37" s="90">
        <v>0</v>
      </c>
      <c r="D37" s="90">
        <v>1.1999999999999999E-3</v>
      </c>
      <c r="E37" s="90">
        <v>5.7200000000000003E-3</v>
      </c>
      <c r="F37" s="90">
        <v>7.5599999999999999E-3</v>
      </c>
      <c r="G37" s="90">
        <v>0</v>
      </c>
      <c r="H37" s="90">
        <v>-4.4999999999999999E-4</v>
      </c>
      <c r="I37" s="90">
        <v>-1.0000000000000001E-5</v>
      </c>
      <c r="J37" s="90">
        <v>-1.1E-4</v>
      </c>
      <c r="K37" s="90">
        <v>1.01E-3</v>
      </c>
      <c r="L37" s="90">
        <v>1.5900000000000001E-3</v>
      </c>
      <c r="M37" s="90">
        <v>8.0999999999999996E-4</v>
      </c>
      <c r="N37" s="90">
        <v>-1.6299999999999999E-3</v>
      </c>
      <c r="O37" s="90">
        <v>0</v>
      </c>
      <c r="P37" s="90">
        <v>0</v>
      </c>
      <c r="Q37" s="90">
        <v>3.2200000000000002E-3</v>
      </c>
      <c r="R37" s="90">
        <v>0</v>
      </c>
      <c r="S37" s="128">
        <f t="shared" si="20"/>
        <v>3.2200000000000002E-3</v>
      </c>
      <c r="T37" s="128">
        <f t="shared" si="21"/>
        <v>1.8910000000000003E-2</v>
      </c>
      <c r="U37" s="94">
        <f t="shared" si="22"/>
        <v>7.0560000000000012E-2</v>
      </c>
      <c r="V37" s="94">
        <v>2.6700000000000001E-3</v>
      </c>
      <c r="W37" s="94">
        <v>3.4099999999999998E-3</v>
      </c>
      <c r="X37" s="94"/>
      <c r="Y37" s="94">
        <v>-1.7700000000000001E-3</v>
      </c>
      <c r="Z37" s="94">
        <v>4.437E-2</v>
      </c>
      <c r="AA37" s="90">
        <v>2.5000000000000001E-3</v>
      </c>
      <c r="AB37" s="90">
        <v>1.464E-2</v>
      </c>
      <c r="AC37" s="94">
        <f t="shared" si="24"/>
        <v>1.7139999999999999E-2</v>
      </c>
      <c r="AD37" s="94">
        <v>5.0000000000000001E-4</v>
      </c>
      <c r="AE37" s="110"/>
      <c r="AF37" s="96">
        <f t="shared" si="13"/>
        <v>0.13688</v>
      </c>
      <c r="AG37" s="97">
        <v>7</v>
      </c>
      <c r="AH37" s="110"/>
      <c r="AI37" s="96">
        <f t="shared" si="23"/>
        <v>0.15623000000000001</v>
      </c>
      <c r="AJ37" s="96">
        <v>1.4499999999999999E-3</v>
      </c>
      <c r="AK37" s="96">
        <v>-4.0000000000000003E-5</v>
      </c>
      <c r="AL37" s="96">
        <v>0.15764</v>
      </c>
    </row>
    <row r="38" spans="1:38" ht="15" customHeight="1" x14ac:dyDescent="0.3">
      <c r="A38" s="88">
        <v>44531</v>
      </c>
      <c r="B38" s="90">
        <v>4.9439999999999998E-2</v>
      </c>
      <c r="C38" s="90">
        <v>0</v>
      </c>
      <c r="D38" s="90">
        <v>1.33E-3</v>
      </c>
      <c r="E38" s="90">
        <v>4.7800000000000004E-3</v>
      </c>
      <c r="F38" s="90">
        <v>7.6299999999999996E-3</v>
      </c>
      <c r="G38" s="90">
        <v>3.0000000000000001E-5</v>
      </c>
      <c r="H38" s="90">
        <v>6.9999999999999999E-4</v>
      </c>
      <c r="I38" s="90">
        <v>1.0000000000000001E-5</v>
      </c>
      <c r="J38" s="90">
        <v>8.9999999999999998E-4</v>
      </c>
      <c r="K38" s="90">
        <v>1.6000000000000001E-3</v>
      </c>
      <c r="L38" s="90">
        <v>1.74E-3</v>
      </c>
      <c r="M38" s="90">
        <v>8.0999999999999996E-4</v>
      </c>
      <c r="N38" s="90">
        <v>-1.92E-3</v>
      </c>
      <c r="O38" s="90">
        <v>0</v>
      </c>
      <c r="P38" s="90">
        <v>0</v>
      </c>
      <c r="Q38" s="90">
        <v>3.3E-3</v>
      </c>
      <c r="R38" s="90">
        <v>0</v>
      </c>
      <c r="S38" s="128">
        <f t="shared" si="20"/>
        <v>3.3E-3</v>
      </c>
      <c r="T38" s="128">
        <f t="shared" si="21"/>
        <v>2.0909999999999998E-2</v>
      </c>
      <c r="U38" s="94">
        <f t="shared" si="22"/>
        <v>7.0349999999999996E-2</v>
      </c>
      <c r="V38" s="94">
        <v>2.99E-3</v>
      </c>
      <c r="W38" s="94">
        <v>1.23E-3</v>
      </c>
      <c r="X38" s="94"/>
      <c r="Y38" s="94">
        <v>-1.17E-3</v>
      </c>
      <c r="Z38" s="94">
        <v>3.524E-2</v>
      </c>
      <c r="AA38" s="90">
        <v>2.5000000000000001E-3</v>
      </c>
      <c r="AB38" s="90">
        <v>1.464E-2</v>
      </c>
      <c r="AC38" s="94">
        <f t="shared" si="24"/>
        <v>1.7139999999999999E-2</v>
      </c>
      <c r="AD38" s="94">
        <v>5.0000000000000001E-4</v>
      </c>
      <c r="AE38" s="110"/>
      <c r="AF38" s="96">
        <f t="shared" si="13"/>
        <v>0.12627999999999998</v>
      </c>
      <c r="AG38" s="97">
        <v>7</v>
      </c>
      <c r="AH38" s="110"/>
      <c r="AI38" s="96"/>
      <c r="AJ38" s="96"/>
      <c r="AK38" s="96"/>
      <c r="AL38" s="96">
        <v>0.10753</v>
      </c>
    </row>
    <row r="39" spans="1:38" ht="15" customHeight="1" x14ac:dyDescent="0.3">
      <c r="A39" s="88">
        <v>44501</v>
      </c>
      <c r="B39" s="90">
        <v>4.9439999999999998E-2</v>
      </c>
      <c r="C39" s="90">
        <v>0</v>
      </c>
      <c r="D39" s="90">
        <v>1.33E-3</v>
      </c>
      <c r="E39" s="90">
        <v>4.7800000000000004E-3</v>
      </c>
      <c r="F39" s="90">
        <v>7.6299999999999996E-3</v>
      </c>
      <c r="G39" s="90">
        <v>3.0000000000000001E-5</v>
      </c>
      <c r="H39" s="90">
        <v>6.9999999999999999E-4</v>
      </c>
      <c r="I39" s="90">
        <v>1.0000000000000001E-5</v>
      </c>
      <c r="J39" s="90">
        <v>8.9999999999999998E-4</v>
      </c>
      <c r="K39" s="90">
        <v>1.6000000000000001E-3</v>
      </c>
      <c r="L39" s="90">
        <v>1.74E-3</v>
      </c>
      <c r="M39" s="90">
        <v>8.0999999999999996E-4</v>
      </c>
      <c r="N39" s="90">
        <v>-1.92E-3</v>
      </c>
      <c r="O39" s="90">
        <v>0</v>
      </c>
      <c r="P39" s="90">
        <v>0</v>
      </c>
      <c r="Q39" s="90">
        <v>3.3E-3</v>
      </c>
      <c r="R39" s="90">
        <v>0</v>
      </c>
      <c r="S39" s="128">
        <f t="shared" si="20"/>
        <v>3.3E-3</v>
      </c>
      <c r="T39" s="128">
        <f t="shared" si="21"/>
        <v>2.0909999999999998E-2</v>
      </c>
      <c r="U39" s="94">
        <f t="shared" si="22"/>
        <v>7.0349999999999996E-2</v>
      </c>
      <c r="V39" s="94">
        <v>2.99E-3</v>
      </c>
      <c r="W39" s="94">
        <v>1.23E-3</v>
      </c>
      <c r="X39" s="94"/>
      <c r="Y39" s="94">
        <v>-1.17E-3</v>
      </c>
      <c r="Z39" s="94">
        <v>3.524E-2</v>
      </c>
      <c r="AA39" s="90">
        <v>2.5000000000000001E-3</v>
      </c>
      <c r="AB39" s="90">
        <v>1.464E-2</v>
      </c>
      <c r="AC39" s="94">
        <f t="shared" si="24"/>
        <v>1.7139999999999999E-2</v>
      </c>
      <c r="AD39" s="94">
        <v>5.0000000000000001E-4</v>
      </c>
      <c r="AE39" s="110"/>
      <c r="AF39" s="96">
        <f t="shared" si="13"/>
        <v>0.12627999999999998</v>
      </c>
      <c r="AG39" s="97">
        <v>7</v>
      </c>
      <c r="AH39" s="110"/>
      <c r="AI39" s="96"/>
      <c r="AJ39" s="96"/>
      <c r="AK39" s="96"/>
      <c r="AL39" s="96">
        <v>0.10753</v>
      </c>
    </row>
    <row r="40" spans="1:38" ht="15" customHeight="1" x14ac:dyDescent="0.3">
      <c r="A40" s="88">
        <v>44470</v>
      </c>
      <c r="B40" s="90">
        <v>4.9439999999999998E-2</v>
      </c>
      <c r="C40" s="90">
        <v>0</v>
      </c>
      <c r="D40" s="90">
        <v>1.33E-3</v>
      </c>
      <c r="E40" s="90">
        <v>4.7800000000000004E-3</v>
      </c>
      <c r="F40" s="90">
        <v>7.6299999999999996E-3</v>
      </c>
      <c r="G40" s="90">
        <v>3.0000000000000001E-5</v>
      </c>
      <c r="H40" s="90">
        <v>6.9999999999999999E-4</v>
      </c>
      <c r="I40" s="90">
        <v>1.0000000000000001E-5</v>
      </c>
      <c r="J40" s="90">
        <v>8.9999999999999998E-4</v>
      </c>
      <c r="K40" s="90">
        <v>1.6000000000000001E-3</v>
      </c>
      <c r="L40" s="90">
        <v>1.74E-3</v>
      </c>
      <c r="M40" s="90">
        <v>8.0999999999999996E-4</v>
      </c>
      <c r="N40" s="90">
        <v>-1.92E-3</v>
      </c>
      <c r="O40" s="90">
        <v>0</v>
      </c>
      <c r="P40" s="90">
        <v>0</v>
      </c>
      <c r="Q40" s="90">
        <v>3.3E-3</v>
      </c>
      <c r="R40" s="90">
        <v>0</v>
      </c>
      <c r="S40" s="128">
        <f t="shared" si="20"/>
        <v>3.3E-3</v>
      </c>
      <c r="T40" s="128">
        <f t="shared" si="21"/>
        <v>2.0909999999999998E-2</v>
      </c>
      <c r="U40" s="94">
        <f t="shared" si="22"/>
        <v>7.0349999999999996E-2</v>
      </c>
      <c r="V40" s="94">
        <v>2.99E-3</v>
      </c>
      <c r="W40" s="94">
        <v>1.23E-3</v>
      </c>
      <c r="X40" s="94"/>
      <c r="Y40" s="94">
        <v>-1.17E-3</v>
      </c>
      <c r="Z40" s="94">
        <v>3.524E-2</v>
      </c>
      <c r="AA40" s="90">
        <v>2.5000000000000001E-3</v>
      </c>
      <c r="AB40" s="90">
        <v>1.464E-2</v>
      </c>
      <c r="AC40" s="94">
        <f t="shared" si="24"/>
        <v>1.7139999999999999E-2</v>
      </c>
      <c r="AD40" s="94">
        <v>5.0000000000000001E-4</v>
      </c>
      <c r="AE40" s="110"/>
      <c r="AF40" s="96">
        <f t="shared" si="13"/>
        <v>0.12627999999999998</v>
      </c>
      <c r="AG40" s="97">
        <v>7</v>
      </c>
      <c r="AH40" s="110"/>
      <c r="AI40" s="96"/>
      <c r="AJ40" s="96"/>
      <c r="AK40" s="96"/>
      <c r="AL40" s="96">
        <v>0.10753</v>
      </c>
    </row>
    <row r="41" spans="1:38" ht="15" customHeight="1" x14ac:dyDescent="0.3">
      <c r="A41" s="88">
        <v>44440</v>
      </c>
      <c r="B41" s="90">
        <v>4.9439999999999998E-2</v>
      </c>
      <c r="C41" s="90">
        <v>0</v>
      </c>
      <c r="D41" s="90">
        <v>1.33E-3</v>
      </c>
      <c r="E41" s="90">
        <v>4.7800000000000004E-3</v>
      </c>
      <c r="F41" s="90">
        <v>7.6299999999999996E-3</v>
      </c>
      <c r="G41" s="90">
        <v>3.0000000000000001E-5</v>
      </c>
      <c r="H41" s="90">
        <v>6.9999999999999999E-4</v>
      </c>
      <c r="I41" s="90">
        <v>1.0000000000000001E-5</v>
      </c>
      <c r="J41" s="90">
        <v>8.9999999999999998E-4</v>
      </c>
      <c r="K41" s="90">
        <v>1.6000000000000001E-3</v>
      </c>
      <c r="L41" s="90">
        <v>1.74E-3</v>
      </c>
      <c r="M41" s="90">
        <v>8.0999999999999996E-4</v>
      </c>
      <c r="N41" s="90">
        <v>-1.92E-3</v>
      </c>
      <c r="O41" s="90">
        <v>0</v>
      </c>
      <c r="P41" s="90">
        <v>0</v>
      </c>
      <c r="Q41" s="90">
        <v>3.3E-3</v>
      </c>
      <c r="R41" s="90">
        <v>0</v>
      </c>
      <c r="S41" s="128">
        <f t="shared" si="20"/>
        <v>3.3E-3</v>
      </c>
      <c r="T41" s="128">
        <f t="shared" si="21"/>
        <v>2.0909999999999998E-2</v>
      </c>
      <c r="U41" s="94">
        <f t="shared" si="22"/>
        <v>7.0349999999999996E-2</v>
      </c>
      <c r="V41" s="94">
        <v>2.99E-3</v>
      </c>
      <c r="W41" s="94">
        <v>1.23E-3</v>
      </c>
      <c r="X41" s="94"/>
      <c r="Y41" s="94">
        <v>-1.17E-3</v>
      </c>
      <c r="Z41" s="94">
        <v>3.524E-2</v>
      </c>
      <c r="AA41" s="90">
        <v>2.5000000000000001E-3</v>
      </c>
      <c r="AB41" s="90">
        <v>1.464E-2</v>
      </c>
      <c r="AC41" s="94">
        <f t="shared" si="24"/>
        <v>1.7139999999999999E-2</v>
      </c>
      <c r="AD41" s="94">
        <v>5.0000000000000001E-4</v>
      </c>
      <c r="AE41" s="110"/>
      <c r="AF41" s="96">
        <f t="shared" si="13"/>
        <v>0.12627999999999998</v>
      </c>
      <c r="AG41" s="97">
        <v>7</v>
      </c>
      <c r="AH41" s="110"/>
      <c r="AI41" s="96"/>
      <c r="AJ41" s="96"/>
      <c r="AK41" s="96"/>
      <c r="AL41" s="96">
        <v>0.10753</v>
      </c>
    </row>
    <row r="42" spans="1:38" ht="15" customHeight="1" x14ac:dyDescent="0.3">
      <c r="A42" s="88">
        <v>44409</v>
      </c>
      <c r="B42" s="90">
        <v>4.9439999999999998E-2</v>
      </c>
      <c r="C42" s="90">
        <v>0</v>
      </c>
      <c r="D42" s="90">
        <v>1.33E-3</v>
      </c>
      <c r="E42" s="90">
        <v>4.7800000000000004E-3</v>
      </c>
      <c r="F42" s="90">
        <v>7.6299999999999996E-3</v>
      </c>
      <c r="G42" s="90">
        <v>3.0000000000000001E-5</v>
      </c>
      <c r="H42" s="90">
        <v>6.9999999999999999E-4</v>
      </c>
      <c r="I42" s="90">
        <v>1.0000000000000001E-5</v>
      </c>
      <c r="J42" s="90">
        <v>8.9999999999999998E-4</v>
      </c>
      <c r="K42" s="90">
        <v>1.6000000000000001E-3</v>
      </c>
      <c r="L42" s="90">
        <v>1.74E-3</v>
      </c>
      <c r="M42" s="90">
        <v>8.0999999999999996E-4</v>
      </c>
      <c r="N42" s="90">
        <v>-1.92E-3</v>
      </c>
      <c r="O42" s="90">
        <v>0</v>
      </c>
      <c r="P42" s="90">
        <v>0</v>
      </c>
      <c r="Q42" s="90">
        <v>3.3E-3</v>
      </c>
      <c r="R42" s="90">
        <v>0</v>
      </c>
      <c r="S42" s="128">
        <f t="shared" si="20"/>
        <v>3.3E-3</v>
      </c>
      <c r="T42" s="128">
        <f t="shared" si="21"/>
        <v>2.0909999999999998E-2</v>
      </c>
      <c r="U42" s="94">
        <f t="shared" si="22"/>
        <v>7.0349999999999996E-2</v>
      </c>
      <c r="V42" s="94">
        <v>2.99E-3</v>
      </c>
      <c r="W42" s="94">
        <v>1.23E-3</v>
      </c>
      <c r="X42" s="94"/>
      <c r="Y42" s="94">
        <v>-1.17E-3</v>
      </c>
      <c r="Z42" s="94">
        <v>3.524E-2</v>
      </c>
      <c r="AA42" s="90">
        <v>2.5000000000000001E-3</v>
      </c>
      <c r="AB42" s="90">
        <v>1.464E-2</v>
      </c>
      <c r="AC42" s="94">
        <f t="shared" si="24"/>
        <v>1.7139999999999999E-2</v>
      </c>
      <c r="AD42" s="94">
        <v>5.0000000000000001E-4</v>
      </c>
      <c r="AE42" s="110"/>
      <c r="AF42" s="96">
        <f t="shared" si="13"/>
        <v>0.12627999999999998</v>
      </c>
      <c r="AG42" s="97">
        <v>7</v>
      </c>
      <c r="AH42" s="110"/>
      <c r="AI42" s="96"/>
      <c r="AJ42" s="96"/>
      <c r="AK42" s="96"/>
      <c r="AL42" s="96">
        <v>0.10753</v>
      </c>
    </row>
    <row r="43" spans="1:38" ht="15" customHeight="1" x14ac:dyDescent="0.3">
      <c r="A43" s="88">
        <v>44378</v>
      </c>
      <c r="B43" s="90">
        <v>4.9439999999999998E-2</v>
      </c>
      <c r="C43" s="90">
        <v>0</v>
      </c>
      <c r="D43" s="90">
        <v>1.33E-3</v>
      </c>
      <c r="E43" s="90">
        <v>4.7800000000000004E-3</v>
      </c>
      <c r="F43" s="90">
        <v>7.6299999999999996E-3</v>
      </c>
      <c r="G43" s="90">
        <v>3.0000000000000001E-5</v>
      </c>
      <c r="H43" s="90">
        <v>6.9999999999999999E-4</v>
      </c>
      <c r="I43" s="90">
        <v>1.0000000000000001E-5</v>
      </c>
      <c r="J43" s="90">
        <v>8.9999999999999998E-4</v>
      </c>
      <c r="K43" s="90">
        <v>1.6000000000000001E-3</v>
      </c>
      <c r="L43" s="90">
        <v>1.74E-3</v>
      </c>
      <c r="M43" s="90">
        <v>8.0999999999999996E-4</v>
      </c>
      <c r="N43" s="90">
        <v>-1.92E-3</v>
      </c>
      <c r="O43" s="90">
        <v>0</v>
      </c>
      <c r="P43" s="90">
        <v>0</v>
      </c>
      <c r="Q43" s="90">
        <v>3.3E-3</v>
      </c>
      <c r="R43" s="90">
        <v>0</v>
      </c>
      <c r="S43" s="128">
        <f t="shared" si="20"/>
        <v>3.3E-3</v>
      </c>
      <c r="T43" s="128">
        <f t="shared" si="21"/>
        <v>2.0909999999999998E-2</v>
      </c>
      <c r="U43" s="94">
        <f t="shared" si="22"/>
        <v>7.0349999999999996E-2</v>
      </c>
      <c r="V43" s="94">
        <v>2.99E-3</v>
      </c>
      <c r="W43" s="94">
        <v>1.23E-3</v>
      </c>
      <c r="X43" s="94"/>
      <c r="Y43" s="94">
        <v>-1.17E-3</v>
      </c>
      <c r="Z43" s="94">
        <v>3.524E-2</v>
      </c>
      <c r="AA43" s="90">
        <v>2.5000000000000001E-3</v>
      </c>
      <c r="AB43" s="90">
        <v>1.464E-2</v>
      </c>
      <c r="AC43" s="94">
        <f t="shared" si="24"/>
        <v>1.7139999999999999E-2</v>
      </c>
      <c r="AD43" s="94">
        <v>5.0000000000000001E-4</v>
      </c>
      <c r="AE43" s="110"/>
      <c r="AF43" s="96">
        <f t="shared" si="13"/>
        <v>0.12627999999999998</v>
      </c>
      <c r="AG43" s="97">
        <v>7</v>
      </c>
      <c r="AH43" s="110"/>
      <c r="AI43" s="96"/>
      <c r="AJ43" s="96"/>
      <c r="AK43" s="96"/>
      <c r="AL43" s="96">
        <v>0.10753</v>
      </c>
    </row>
    <row r="44" spans="1:38" ht="15" customHeight="1" x14ac:dyDescent="0.3">
      <c r="A44" s="88">
        <v>44348</v>
      </c>
      <c r="B44" s="90">
        <v>4.9439999999999998E-2</v>
      </c>
      <c r="C44" s="90">
        <v>0</v>
      </c>
      <c r="D44" s="90">
        <v>1.33E-3</v>
      </c>
      <c r="E44" s="90">
        <v>4.7800000000000004E-3</v>
      </c>
      <c r="F44" s="90">
        <v>7.6299999999999996E-3</v>
      </c>
      <c r="G44" s="90">
        <v>3.0000000000000001E-5</v>
      </c>
      <c r="H44" s="90">
        <v>6.9999999999999999E-4</v>
      </c>
      <c r="I44" s="90">
        <v>1.0000000000000001E-5</v>
      </c>
      <c r="J44" s="90">
        <v>8.9999999999999998E-4</v>
      </c>
      <c r="K44" s="90">
        <v>1.6000000000000001E-3</v>
      </c>
      <c r="L44" s="90">
        <v>1.74E-3</v>
      </c>
      <c r="M44" s="90">
        <v>6.4999999999999997E-4</v>
      </c>
      <c r="N44" s="90">
        <v>-1.92E-3</v>
      </c>
      <c r="O44" s="90">
        <v>0</v>
      </c>
      <c r="P44" s="90">
        <v>0</v>
      </c>
      <c r="Q44" s="90">
        <v>3.3E-3</v>
      </c>
      <c r="R44" s="90">
        <v>0</v>
      </c>
      <c r="S44" s="128">
        <f t="shared" si="20"/>
        <v>3.3E-3</v>
      </c>
      <c r="T44" s="128">
        <f t="shared" si="21"/>
        <v>2.0749999999999998E-2</v>
      </c>
      <c r="U44" s="94">
        <f t="shared" si="22"/>
        <v>7.0190000000000002E-2</v>
      </c>
      <c r="V44" s="94">
        <v>2.99E-3</v>
      </c>
      <c r="W44" s="94">
        <v>1.23E-3</v>
      </c>
      <c r="X44" s="94"/>
      <c r="Y44" s="94">
        <v>-1.17E-3</v>
      </c>
      <c r="Z44" s="94">
        <v>3.524E-2</v>
      </c>
      <c r="AA44" s="90">
        <v>2.5000000000000001E-3</v>
      </c>
      <c r="AB44" s="90">
        <v>1.6789999999999999E-2</v>
      </c>
      <c r="AC44" s="94">
        <f t="shared" si="24"/>
        <v>1.9289999999999998E-2</v>
      </c>
      <c r="AD44" s="94">
        <v>5.0000000000000001E-4</v>
      </c>
      <c r="AE44" s="110"/>
      <c r="AF44" s="96">
        <f t="shared" si="13"/>
        <v>0.12827</v>
      </c>
      <c r="AG44" s="97">
        <v>7</v>
      </c>
      <c r="AH44" s="110"/>
      <c r="AI44" s="96"/>
      <c r="AJ44" s="96"/>
      <c r="AK44" s="96"/>
      <c r="AL44" s="96">
        <v>0.11795</v>
      </c>
    </row>
    <row r="45" spans="1:38" ht="15" customHeight="1" x14ac:dyDescent="0.3">
      <c r="A45" s="88">
        <v>44317</v>
      </c>
      <c r="B45" s="90">
        <v>4.9439999999999998E-2</v>
      </c>
      <c r="C45" s="90">
        <v>0</v>
      </c>
      <c r="D45" s="90">
        <v>1.33E-3</v>
      </c>
      <c r="E45" s="90">
        <v>4.7800000000000004E-3</v>
      </c>
      <c r="F45" s="90">
        <v>7.6299999999999996E-3</v>
      </c>
      <c r="G45" s="90">
        <v>3.0000000000000001E-5</v>
      </c>
      <c r="H45" s="90">
        <v>6.9999999999999999E-4</v>
      </c>
      <c r="I45" s="90">
        <v>1.0000000000000001E-5</v>
      </c>
      <c r="J45" s="90">
        <v>8.9999999999999998E-4</v>
      </c>
      <c r="K45" s="90">
        <v>1.6000000000000001E-3</v>
      </c>
      <c r="L45" s="90">
        <v>1.74E-3</v>
      </c>
      <c r="M45" s="90">
        <v>6.4999999999999997E-4</v>
      </c>
      <c r="N45" s="90">
        <v>-1.92E-3</v>
      </c>
      <c r="O45" s="90">
        <v>0</v>
      </c>
      <c r="P45" s="90">
        <v>0</v>
      </c>
      <c r="Q45" s="90">
        <v>3.3E-3</v>
      </c>
      <c r="R45" s="90">
        <v>0</v>
      </c>
      <c r="S45" s="128">
        <f t="shared" si="20"/>
        <v>3.3E-3</v>
      </c>
      <c r="T45" s="128">
        <f t="shared" si="21"/>
        <v>2.0749999999999998E-2</v>
      </c>
      <c r="U45" s="94">
        <f t="shared" si="22"/>
        <v>7.0190000000000002E-2</v>
      </c>
      <c r="V45" s="94">
        <v>2.99E-3</v>
      </c>
      <c r="W45" s="94">
        <v>1.23E-3</v>
      </c>
      <c r="X45" s="94"/>
      <c r="Y45" s="94">
        <v>-1.17E-3</v>
      </c>
      <c r="Z45" s="94">
        <v>3.524E-2</v>
      </c>
      <c r="AA45" s="90">
        <v>2.5000000000000001E-3</v>
      </c>
      <c r="AB45" s="90">
        <v>1.6789999999999999E-2</v>
      </c>
      <c r="AC45" s="94">
        <f t="shared" si="24"/>
        <v>1.9289999999999998E-2</v>
      </c>
      <c r="AD45" s="94">
        <v>5.0000000000000001E-4</v>
      </c>
      <c r="AE45" s="110"/>
      <c r="AF45" s="96">
        <f t="shared" si="13"/>
        <v>0.12827</v>
      </c>
      <c r="AG45" s="97">
        <v>7</v>
      </c>
      <c r="AH45" s="110"/>
      <c r="AI45" s="96"/>
      <c r="AJ45" s="96"/>
      <c r="AK45" s="96"/>
      <c r="AL45" s="96">
        <v>0.11795</v>
      </c>
    </row>
    <row r="46" spans="1:38" ht="15" customHeight="1" x14ac:dyDescent="0.3">
      <c r="A46" s="88">
        <v>44287</v>
      </c>
      <c r="B46" s="90">
        <v>4.9439999999999998E-2</v>
      </c>
      <c r="C46" s="90">
        <v>0</v>
      </c>
      <c r="D46" s="90">
        <v>1.33E-3</v>
      </c>
      <c r="E46" s="90">
        <v>4.7800000000000004E-3</v>
      </c>
      <c r="F46" s="90">
        <v>7.6299999999999996E-3</v>
      </c>
      <c r="G46" s="90">
        <v>3.0000000000000001E-5</v>
      </c>
      <c r="H46" s="90">
        <v>6.9999999999999999E-4</v>
      </c>
      <c r="I46" s="90">
        <v>1.0000000000000001E-5</v>
      </c>
      <c r="J46" s="90">
        <v>8.9999999999999998E-4</v>
      </c>
      <c r="K46" s="90">
        <v>1.6000000000000001E-3</v>
      </c>
      <c r="L46" s="90">
        <v>1.74E-3</v>
      </c>
      <c r="M46" s="90">
        <v>6.4999999999999997E-4</v>
      </c>
      <c r="N46" s="90">
        <v>-1.92E-3</v>
      </c>
      <c r="O46" s="90">
        <v>0</v>
      </c>
      <c r="P46" s="90">
        <v>0</v>
      </c>
      <c r="Q46" s="90">
        <v>3.3E-3</v>
      </c>
      <c r="R46" s="90">
        <v>0</v>
      </c>
      <c r="S46" s="128">
        <f t="shared" si="20"/>
        <v>3.3E-3</v>
      </c>
      <c r="T46" s="128">
        <f t="shared" si="21"/>
        <v>2.0749999999999998E-2</v>
      </c>
      <c r="U46" s="94">
        <f t="shared" si="22"/>
        <v>7.0190000000000002E-2</v>
      </c>
      <c r="V46" s="94">
        <v>2.99E-3</v>
      </c>
      <c r="W46" s="94">
        <v>1.23E-3</v>
      </c>
      <c r="X46" s="94"/>
      <c r="Y46" s="94">
        <v>-1.17E-3</v>
      </c>
      <c r="Z46" s="94">
        <v>3.524E-2</v>
      </c>
      <c r="AA46" s="90">
        <v>2.5000000000000001E-3</v>
      </c>
      <c r="AB46" s="90">
        <v>1.6789999999999999E-2</v>
      </c>
      <c r="AC46" s="94">
        <f t="shared" si="24"/>
        <v>1.9289999999999998E-2</v>
      </c>
      <c r="AD46" s="94">
        <v>5.0000000000000001E-4</v>
      </c>
      <c r="AE46" s="110"/>
      <c r="AF46" s="96">
        <f t="shared" si="13"/>
        <v>0.12827</v>
      </c>
      <c r="AG46" s="97">
        <v>7</v>
      </c>
      <c r="AH46" s="110"/>
      <c r="AI46" s="96"/>
      <c r="AJ46" s="96"/>
      <c r="AK46" s="96"/>
      <c r="AL46" s="96">
        <v>0.11795</v>
      </c>
    </row>
    <row r="47" spans="1:38" ht="15" customHeight="1" x14ac:dyDescent="0.3">
      <c r="A47" s="88">
        <v>44256</v>
      </c>
      <c r="B47" s="90">
        <v>4.9439999999999998E-2</v>
      </c>
      <c r="C47" s="90">
        <v>0</v>
      </c>
      <c r="D47" s="90">
        <v>1.33E-3</v>
      </c>
      <c r="E47" s="90">
        <v>4.7800000000000004E-3</v>
      </c>
      <c r="F47" s="90">
        <v>7.6299999999999996E-3</v>
      </c>
      <c r="G47" s="90">
        <v>3.0000000000000001E-5</v>
      </c>
      <c r="H47" s="90">
        <v>6.9999999999999999E-4</v>
      </c>
      <c r="I47" s="90">
        <v>1.0000000000000001E-5</v>
      </c>
      <c r="J47" s="90">
        <v>8.9999999999999998E-4</v>
      </c>
      <c r="K47" s="90">
        <v>1.6000000000000001E-3</v>
      </c>
      <c r="L47" s="90">
        <v>1.74E-3</v>
      </c>
      <c r="M47" s="90">
        <v>6.4999999999999997E-4</v>
      </c>
      <c r="N47" s="90">
        <v>-1.92E-3</v>
      </c>
      <c r="O47" s="90">
        <v>0</v>
      </c>
      <c r="P47" s="90">
        <v>0</v>
      </c>
      <c r="Q47" s="90">
        <v>3.3E-3</v>
      </c>
      <c r="R47" s="90">
        <v>0</v>
      </c>
      <c r="S47" s="128">
        <f t="shared" si="20"/>
        <v>3.3E-3</v>
      </c>
      <c r="T47" s="128">
        <f t="shared" si="21"/>
        <v>2.0749999999999998E-2</v>
      </c>
      <c r="U47" s="94">
        <f t="shared" si="22"/>
        <v>7.0190000000000002E-2</v>
      </c>
      <c r="V47" s="94">
        <v>8.8999999999999995E-4</v>
      </c>
      <c r="W47" s="94">
        <v>1.23E-3</v>
      </c>
      <c r="X47" s="94"/>
      <c r="Y47" s="94">
        <v>-1.17E-3</v>
      </c>
      <c r="Z47" s="94">
        <v>2.7300000000000001E-2</v>
      </c>
      <c r="AA47" s="90">
        <v>2.5000000000000001E-3</v>
      </c>
      <c r="AB47" s="90">
        <v>1.6789999999999999E-2</v>
      </c>
      <c r="AC47" s="94">
        <f t="shared" si="24"/>
        <v>1.9289999999999998E-2</v>
      </c>
      <c r="AD47" s="94">
        <v>5.0000000000000001E-4</v>
      </c>
      <c r="AE47" s="110"/>
      <c r="AF47" s="96">
        <f t="shared" si="13"/>
        <v>0.11823</v>
      </c>
      <c r="AG47" s="97">
        <v>7</v>
      </c>
      <c r="AH47" s="110"/>
      <c r="AI47" s="96"/>
      <c r="AJ47" s="96"/>
      <c r="AK47" s="96"/>
      <c r="AL47" s="96">
        <v>0.11795</v>
      </c>
    </row>
    <row r="48" spans="1:38" ht="15" customHeight="1" x14ac:dyDescent="0.3">
      <c r="A48" s="88">
        <v>44228</v>
      </c>
      <c r="B48" s="90">
        <v>4.9439999999999998E-2</v>
      </c>
      <c r="C48" s="90">
        <v>0</v>
      </c>
      <c r="D48" s="90">
        <v>1.33E-3</v>
      </c>
      <c r="E48" s="90">
        <v>4.7800000000000004E-3</v>
      </c>
      <c r="F48" s="90">
        <v>7.6299999999999996E-3</v>
      </c>
      <c r="G48" s="90">
        <v>3.0000000000000001E-5</v>
      </c>
      <c r="H48" s="90">
        <v>6.9999999999999999E-4</v>
      </c>
      <c r="I48" s="90">
        <v>1.0000000000000001E-5</v>
      </c>
      <c r="J48" s="90">
        <v>8.9999999999999998E-4</v>
      </c>
      <c r="K48" s="90">
        <v>1.6000000000000001E-3</v>
      </c>
      <c r="L48" s="90">
        <v>1.74E-3</v>
      </c>
      <c r="M48" s="90">
        <v>6.4999999999999997E-4</v>
      </c>
      <c r="N48" s="90">
        <v>-1.92E-3</v>
      </c>
      <c r="O48" s="90">
        <v>0</v>
      </c>
      <c r="P48" s="90">
        <v>0</v>
      </c>
      <c r="Q48" s="90">
        <v>3.3E-3</v>
      </c>
      <c r="R48" s="90">
        <v>0</v>
      </c>
      <c r="S48" s="128">
        <f t="shared" si="20"/>
        <v>3.3E-3</v>
      </c>
      <c r="T48" s="128">
        <f t="shared" si="21"/>
        <v>2.0749999999999998E-2</v>
      </c>
      <c r="U48" s="94">
        <f t="shared" si="22"/>
        <v>7.0190000000000002E-2</v>
      </c>
      <c r="V48" s="94">
        <v>8.8999999999999995E-4</v>
      </c>
      <c r="W48" s="94">
        <v>1.23E-3</v>
      </c>
      <c r="X48" s="94"/>
      <c r="Y48" s="94">
        <v>-1.17E-3</v>
      </c>
      <c r="Z48" s="94">
        <v>2.7300000000000001E-2</v>
      </c>
      <c r="AA48" s="90">
        <v>2.5000000000000001E-3</v>
      </c>
      <c r="AB48" s="90">
        <v>1.6789999999999999E-2</v>
      </c>
      <c r="AC48" s="94">
        <f t="shared" si="24"/>
        <v>1.9289999999999998E-2</v>
      </c>
      <c r="AD48" s="94">
        <v>5.0000000000000001E-4</v>
      </c>
      <c r="AE48" s="110"/>
      <c r="AF48" s="96">
        <f t="shared" si="13"/>
        <v>0.11823</v>
      </c>
      <c r="AG48" s="97">
        <v>7</v>
      </c>
      <c r="AH48" s="110"/>
      <c r="AI48" s="96"/>
      <c r="AJ48" s="96"/>
      <c r="AK48" s="96"/>
      <c r="AL48" s="96">
        <v>0.11795</v>
      </c>
    </row>
    <row r="49" spans="1:38" ht="15" customHeight="1" x14ac:dyDescent="0.3">
      <c r="A49" s="88">
        <v>44197</v>
      </c>
      <c r="B49" s="90">
        <v>4.9439999999999998E-2</v>
      </c>
      <c r="C49" s="90">
        <v>0</v>
      </c>
      <c r="D49" s="90">
        <v>1.33E-3</v>
      </c>
      <c r="E49" s="90">
        <v>4.7800000000000004E-3</v>
      </c>
      <c r="F49" s="90">
        <v>7.6299999999999996E-3</v>
      </c>
      <c r="G49" s="90">
        <v>3.0000000000000001E-5</v>
      </c>
      <c r="H49" s="90">
        <v>6.9999999999999999E-4</v>
      </c>
      <c r="I49" s="90">
        <v>1.0000000000000001E-5</v>
      </c>
      <c r="J49" s="90">
        <v>8.9999999999999998E-4</v>
      </c>
      <c r="K49" s="90">
        <v>1.6000000000000001E-3</v>
      </c>
      <c r="L49" s="90">
        <v>1.74E-3</v>
      </c>
      <c r="M49" s="90">
        <v>6.4999999999999997E-4</v>
      </c>
      <c r="N49" s="90">
        <v>-1.92E-3</v>
      </c>
      <c r="O49" s="90">
        <v>0</v>
      </c>
      <c r="P49" s="90">
        <v>0</v>
      </c>
      <c r="Q49" s="90">
        <v>3.3E-3</v>
      </c>
      <c r="R49" s="90">
        <v>0</v>
      </c>
      <c r="S49" s="128">
        <f t="shared" si="20"/>
        <v>3.3E-3</v>
      </c>
      <c r="T49" s="128">
        <f t="shared" si="21"/>
        <v>2.0749999999999998E-2</v>
      </c>
      <c r="U49" s="94">
        <f t="shared" si="22"/>
        <v>7.0190000000000002E-2</v>
      </c>
      <c r="V49" s="94">
        <v>8.8999999999999995E-4</v>
      </c>
      <c r="W49" s="94">
        <v>1.23E-3</v>
      </c>
      <c r="X49" s="94"/>
      <c r="Y49" s="94">
        <v>-1.17E-3</v>
      </c>
      <c r="Z49" s="94">
        <v>2.7300000000000001E-2</v>
      </c>
      <c r="AA49" s="90">
        <v>2.5000000000000001E-3</v>
      </c>
      <c r="AB49" s="90">
        <v>1.6789999999999999E-2</v>
      </c>
      <c r="AC49" s="94">
        <f t="shared" si="24"/>
        <v>1.9289999999999998E-2</v>
      </c>
      <c r="AD49" s="94">
        <v>5.0000000000000001E-4</v>
      </c>
      <c r="AE49" s="110"/>
      <c r="AF49" s="96">
        <f t="shared" si="13"/>
        <v>0.11823</v>
      </c>
      <c r="AG49" s="97">
        <v>7</v>
      </c>
      <c r="AH49" s="110"/>
      <c r="AI49" s="96"/>
      <c r="AJ49" s="96"/>
      <c r="AK49" s="96"/>
      <c r="AL49" s="96">
        <v>0.11795</v>
      </c>
    </row>
    <row r="50" spans="1:38" ht="15" customHeight="1" x14ac:dyDescent="0.3">
      <c r="A50" s="88">
        <v>44166</v>
      </c>
      <c r="B50" s="90">
        <v>4.7640000000000002E-2</v>
      </c>
      <c r="C50" s="90">
        <v>0</v>
      </c>
      <c r="D50" s="90">
        <v>7.7999999999999999E-4</v>
      </c>
      <c r="E50" s="90">
        <v>4.81E-3</v>
      </c>
      <c r="F50" s="90">
        <v>6.2500000000000003E-3</v>
      </c>
      <c r="G50" s="90">
        <v>0</v>
      </c>
      <c r="H50" s="90">
        <v>4.8999999999999998E-4</v>
      </c>
      <c r="I50" s="90">
        <v>0</v>
      </c>
      <c r="J50" s="90">
        <v>2.9E-4</v>
      </c>
      <c r="K50" s="90">
        <v>1.06E-3</v>
      </c>
      <c r="L50" s="90">
        <v>1.5E-3</v>
      </c>
      <c r="M50" s="90">
        <v>6.4999999999999997E-4</v>
      </c>
      <c r="N50" s="90">
        <v>-2.0500000000000002E-3</v>
      </c>
      <c r="O50" s="90">
        <v>0</v>
      </c>
      <c r="P50" s="90">
        <v>0</v>
      </c>
      <c r="Q50" s="90">
        <v>3.5899999999999999E-3</v>
      </c>
      <c r="R50" s="90">
        <v>0</v>
      </c>
      <c r="S50" s="128">
        <f t="shared" si="20"/>
        <v>3.5899999999999999E-3</v>
      </c>
      <c r="T50" s="128">
        <f t="shared" si="21"/>
        <v>1.737E-2</v>
      </c>
      <c r="U50" s="94">
        <f t="shared" si="22"/>
        <v>6.5009999999999998E-2</v>
      </c>
      <c r="V50" s="94">
        <v>8.8999999999999995E-4</v>
      </c>
      <c r="W50" s="94">
        <v>-2.0000000000000001E-4</v>
      </c>
      <c r="X50" s="94"/>
      <c r="Y50" s="94">
        <v>2.0000000000000002E-5</v>
      </c>
      <c r="Z50" s="94">
        <v>2.7300000000000001E-2</v>
      </c>
      <c r="AA50" s="90">
        <v>2.5000000000000001E-3</v>
      </c>
      <c r="AB50" s="90">
        <v>1.6789999999999999E-2</v>
      </c>
      <c r="AC50" s="94">
        <f t="shared" si="24"/>
        <v>1.9289999999999998E-2</v>
      </c>
      <c r="AD50" s="94">
        <v>5.0000000000000001E-4</v>
      </c>
      <c r="AE50" s="110"/>
      <c r="AF50" s="96">
        <f t="shared" si="13"/>
        <v>0.11281000000000001</v>
      </c>
      <c r="AG50" s="97">
        <v>7</v>
      </c>
      <c r="AH50" s="110"/>
      <c r="AI50" s="96"/>
      <c r="AJ50" s="96"/>
      <c r="AK50" s="96"/>
      <c r="AL50" s="96">
        <v>9.8769999999999997E-2</v>
      </c>
    </row>
    <row r="51" spans="1:38" ht="15" customHeight="1" x14ac:dyDescent="0.3">
      <c r="A51" s="88">
        <v>44136</v>
      </c>
      <c r="B51" s="90">
        <v>4.7640000000000002E-2</v>
      </c>
      <c r="C51" s="90">
        <v>0</v>
      </c>
      <c r="D51" s="90">
        <v>7.7999999999999999E-4</v>
      </c>
      <c r="E51" s="90">
        <v>4.81E-3</v>
      </c>
      <c r="F51" s="90">
        <v>6.2500000000000003E-3</v>
      </c>
      <c r="G51" s="90">
        <v>0</v>
      </c>
      <c r="H51" s="90">
        <v>4.8999999999999998E-4</v>
      </c>
      <c r="I51" s="90">
        <v>0</v>
      </c>
      <c r="J51" s="90">
        <v>2.9E-4</v>
      </c>
      <c r="K51" s="90">
        <v>1.06E-3</v>
      </c>
      <c r="L51" s="90">
        <v>1.5E-3</v>
      </c>
      <c r="M51" s="90">
        <v>6.4999999999999997E-4</v>
      </c>
      <c r="N51" s="90">
        <v>-2.0500000000000002E-3</v>
      </c>
      <c r="O51" s="90">
        <v>0</v>
      </c>
      <c r="P51" s="90">
        <v>0</v>
      </c>
      <c r="Q51" s="90">
        <v>3.5899999999999999E-3</v>
      </c>
      <c r="R51" s="90">
        <v>0</v>
      </c>
      <c r="S51" s="128">
        <f t="shared" si="20"/>
        <v>3.5899999999999999E-3</v>
      </c>
      <c r="T51" s="128">
        <f t="shared" si="21"/>
        <v>1.737E-2</v>
      </c>
      <c r="U51" s="94">
        <f t="shared" si="22"/>
        <v>6.5009999999999998E-2</v>
      </c>
      <c r="V51" s="94">
        <v>8.8999999999999995E-4</v>
      </c>
      <c r="W51" s="94">
        <v>-2.0000000000000001E-4</v>
      </c>
      <c r="X51" s="94"/>
      <c r="Y51" s="94">
        <v>2.0000000000000002E-5</v>
      </c>
      <c r="Z51" s="94">
        <v>2.7300000000000001E-2</v>
      </c>
      <c r="AA51" s="90">
        <v>2.5000000000000001E-3</v>
      </c>
      <c r="AB51" s="90">
        <v>1.6789999999999999E-2</v>
      </c>
      <c r="AC51" s="94">
        <f t="shared" si="24"/>
        <v>1.9289999999999998E-2</v>
      </c>
      <c r="AD51" s="94">
        <v>5.0000000000000001E-4</v>
      </c>
      <c r="AE51" s="110"/>
      <c r="AF51" s="96">
        <f t="shared" si="13"/>
        <v>0.11281000000000001</v>
      </c>
      <c r="AG51" s="97">
        <v>7</v>
      </c>
      <c r="AH51" s="110"/>
      <c r="AI51" s="96"/>
      <c r="AJ51" s="96"/>
      <c r="AK51" s="96"/>
      <c r="AL51" s="96">
        <v>9.8769999999999997E-2</v>
      </c>
    </row>
    <row r="52" spans="1:38" ht="15" customHeight="1" x14ac:dyDescent="0.3">
      <c r="A52" s="88">
        <v>44105</v>
      </c>
      <c r="B52" s="90">
        <v>4.7640000000000002E-2</v>
      </c>
      <c r="C52" s="90">
        <v>0</v>
      </c>
      <c r="D52" s="90">
        <v>7.7999999999999999E-4</v>
      </c>
      <c r="E52" s="90">
        <v>4.81E-3</v>
      </c>
      <c r="F52" s="90">
        <v>6.2500000000000003E-3</v>
      </c>
      <c r="G52" s="90">
        <v>0</v>
      </c>
      <c r="H52" s="90">
        <v>4.8999999999999998E-4</v>
      </c>
      <c r="I52" s="90">
        <v>0</v>
      </c>
      <c r="J52" s="90">
        <v>2.9E-4</v>
      </c>
      <c r="K52" s="90">
        <v>1.06E-3</v>
      </c>
      <c r="L52" s="90">
        <v>1.5E-3</v>
      </c>
      <c r="M52" s="90">
        <v>6.4999999999999997E-4</v>
      </c>
      <c r="N52" s="90">
        <v>-2.0500000000000002E-3</v>
      </c>
      <c r="O52" s="90">
        <v>0</v>
      </c>
      <c r="P52" s="90">
        <v>0</v>
      </c>
      <c r="Q52" s="90">
        <v>3.5899999999999999E-3</v>
      </c>
      <c r="R52" s="90">
        <v>0</v>
      </c>
      <c r="S52" s="128">
        <f t="shared" si="20"/>
        <v>3.5899999999999999E-3</v>
      </c>
      <c r="T52" s="128">
        <f t="shared" si="21"/>
        <v>1.737E-2</v>
      </c>
      <c r="U52" s="94">
        <f t="shared" si="22"/>
        <v>6.5009999999999998E-2</v>
      </c>
      <c r="V52" s="94">
        <v>8.8999999999999995E-4</v>
      </c>
      <c r="W52" s="94">
        <v>-2.0000000000000001E-4</v>
      </c>
      <c r="X52" s="94"/>
      <c r="Y52" s="94">
        <v>2.0000000000000002E-5</v>
      </c>
      <c r="Z52" s="94">
        <v>2.7300000000000001E-2</v>
      </c>
      <c r="AA52" s="90">
        <v>2.5000000000000001E-3</v>
      </c>
      <c r="AB52" s="90">
        <v>1.6789999999999999E-2</v>
      </c>
      <c r="AC52" s="94">
        <f t="shared" si="24"/>
        <v>1.9289999999999998E-2</v>
      </c>
      <c r="AD52" s="94">
        <v>5.0000000000000001E-4</v>
      </c>
      <c r="AE52" s="110"/>
      <c r="AF52" s="96">
        <f t="shared" si="13"/>
        <v>0.11281000000000001</v>
      </c>
      <c r="AG52" s="97">
        <v>7</v>
      </c>
      <c r="AH52" s="110"/>
      <c r="AI52" s="96"/>
      <c r="AJ52" s="96"/>
      <c r="AK52" s="96"/>
      <c r="AL52" s="96">
        <v>9.8769999999999997E-2</v>
      </c>
    </row>
    <row r="53" spans="1:38" ht="15" customHeight="1" x14ac:dyDescent="0.3">
      <c r="A53" s="88">
        <v>44075</v>
      </c>
      <c r="B53" s="90">
        <v>4.7640000000000002E-2</v>
      </c>
      <c r="C53" s="90">
        <v>0</v>
      </c>
      <c r="D53" s="90">
        <v>7.7999999999999999E-4</v>
      </c>
      <c r="E53" s="90">
        <v>4.81E-3</v>
      </c>
      <c r="F53" s="90">
        <v>6.2500000000000003E-3</v>
      </c>
      <c r="G53" s="90">
        <v>0</v>
      </c>
      <c r="H53" s="90">
        <v>4.8999999999999998E-4</v>
      </c>
      <c r="I53" s="90">
        <v>0</v>
      </c>
      <c r="J53" s="90">
        <v>2.9E-4</v>
      </c>
      <c r="K53" s="90">
        <v>1.06E-3</v>
      </c>
      <c r="L53" s="90">
        <v>1.5E-3</v>
      </c>
      <c r="M53" s="90">
        <v>6.4999999999999997E-4</v>
      </c>
      <c r="N53" s="90">
        <v>-2.0500000000000002E-3</v>
      </c>
      <c r="O53" s="90">
        <v>0</v>
      </c>
      <c r="P53" s="90">
        <v>0</v>
      </c>
      <c r="Q53" s="90">
        <v>3.5899999999999999E-3</v>
      </c>
      <c r="R53" s="90">
        <v>0</v>
      </c>
      <c r="S53" s="128">
        <f t="shared" si="20"/>
        <v>3.5899999999999999E-3</v>
      </c>
      <c r="T53" s="128">
        <f t="shared" si="21"/>
        <v>1.737E-2</v>
      </c>
      <c r="U53" s="94">
        <f t="shared" si="22"/>
        <v>6.5009999999999998E-2</v>
      </c>
      <c r="V53" s="94">
        <v>8.8999999999999995E-4</v>
      </c>
      <c r="W53" s="94">
        <v>-2.0000000000000001E-4</v>
      </c>
      <c r="X53" s="94"/>
      <c r="Y53" s="94">
        <v>2.0000000000000002E-5</v>
      </c>
      <c r="Z53" s="94">
        <v>2.7300000000000001E-2</v>
      </c>
      <c r="AA53" s="90">
        <v>2.5000000000000001E-3</v>
      </c>
      <c r="AB53" s="90">
        <v>1.6789999999999999E-2</v>
      </c>
      <c r="AC53" s="94">
        <f t="shared" si="24"/>
        <v>1.9289999999999998E-2</v>
      </c>
      <c r="AD53" s="94">
        <v>5.0000000000000001E-4</v>
      </c>
      <c r="AE53" s="110"/>
      <c r="AF53" s="96">
        <f t="shared" si="13"/>
        <v>0.11281000000000001</v>
      </c>
      <c r="AG53" s="97">
        <v>7</v>
      </c>
      <c r="AH53" s="110"/>
      <c r="AI53" s="96"/>
      <c r="AJ53" s="96"/>
      <c r="AK53" s="96"/>
      <c r="AL53" s="96">
        <v>9.8769999999999997E-2</v>
      </c>
    </row>
    <row r="54" spans="1:38" ht="15" customHeight="1" x14ac:dyDescent="0.3">
      <c r="A54" s="88">
        <v>44044</v>
      </c>
      <c r="B54" s="90">
        <v>4.7640000000000002E-2</v>
      </c>
      <c r="C54" s="90">
        <v>0</v>
      </c>
      <c r="D54" s="90">
        <v>7.7999999999999999E-4</v>
      </c>
      <c r="E54" s="90">
        <v>4.81E-3</v>
      </c>
      <c r="F54" s="90">
        <v>6.2500000000000003E-3</v>
      </c>
      <c r="G54" s="90">
        <v>0</v>
      </c>
      <c r="H54" s="90">
        <v>4.8999999999999998E-4</v>
      </c>
      <c r="I54" s="90">
        <v>0</v>
      </c>
      <c r="J54" s="90">
        <v>2.9E-4</v>
      </c>
      <c r="K54" s="90">
        <v>1.06E-3</v>
      </c>
      <c r="L54" s="90">
        <v>1.5E-3</v>
      </c>
      <c r="M54" s="90">
        <v>6.4999999999999997E-4</v>
      </c>
      <c r="N54" s="90">
        <v>-2.0500000000000002E-3</v>
      </c>
      <c r="O54" s="90">
        <v>0</v>
      </c>
      <c r="P54" s="90">
        <v>0</v>
      </c>
      <c r="Q54" s="90">
        <v>3.5899999999999999E-3</v>
      </c>
      <c r="R54" s="90">
        <v>0</v>
      </c>
      <c r="S54" s="128">
        <f t="shared" si="20"/>
        <v>3.5899999999999999E-3</v>
      </c>
      <c r="T54" s="128">
        <f t="shared" si="21"/>
        <v>1.737E-2</v>
      </c>
      <c r="U54" s="94">
        <f t="shared" si="22"/>
        <v>6.5009999999999998E-2</v>
      </c>
      <c r="V54" s="94">
        <v>8.8999999999999995E-4</v>
      </c>
      <c r="W54" s="94">
        <v>-2.0000000000000001E-4</v>
      </c>
      <c r="X54" s="94"/>
      <c r="Y54" s="94">
        <v>2.0000000000000002E-5</v>
      </c>
      <c r="Z54" s="94">
        <v>2.7300000000000001E-2</v>
      </c>
      <c r="AA54" s="90">
        <v>2.5000000000000001E-3</v>
      </c>
      <c r="AB54" s="90">
        <v>1.6789999999999999E-2</v>
      </c>
      <c r="AC54" s="94">
        <f t="shared" si="24"/>
        <v>1.9289999999999998E-2</v>
      </c>
      <c r="AD54" s="94">
        <v>5.0000000000000001E-4</v>
      </c>
      <c r="AE54" s="110"/>
      <c r="AF54" s="96">
        <f t="shared" si="13"/>
        <v>0.11281000000000001</v>
      </c>
      <c r="AG54" s="97">
        <v>7</v>
      </c>
      <c r="AH54" s="110"/>
      <c r="AI54" s="96"/>
      <c r="AJ54" s="96"/>
      <c r="AK54" s="96"/>
      <c r="AL54" s="96">
        <v>9.8769999999999997E-2</v>
      </c>
    </row>
    <row r="55" spans="1:38" ht="15" customHeight="1" x14ac:dyDescent="0.3">
      <c r="A55" s="88">
        <v>44013</v>
      </c>
      <c r="B55" s="90">
        <v>4.7640000000000002E-2</v>
      </c>
      <c r="C55" s="90">
        <v>0</v>
      </c>
      <c r="D55" s="90">
        <v>7.7999999999999999E-4</v>
      </c>
      <c r="E55" s="90">
        <v>4.81E-3</v>
      </c>
      <c r="F55" s="90">
        <v>6.2500000000000003E-3</v>
      </c>
      <c r="G55" s="90">
        <v>0</v>
      </c>
      <c r="H55" s="90">
        <v>4.8999999999999998E-4</v>
      </c>
      <c r="I55" s="90">
        <v>0</v>
      </c>
      <c r="J55" s="90">
        <v>2.9E-4</v>
      </c>
      <c r="K55" s="90">
        <v>1.06E-3</v>
      </c>
      <c r="L55" s="90">
        <v>1.5E-3</v>
      </c>
      <c r="M55" s="90">
        <v>6.4999999999999997E-4</v>
      </c>
      <c r="N55" s="90">
        <v>-2.0500000000000002E-3</v>
      </c>
      <c r="O55" s="90">
        <v>0</v>
      </c>
      <c r="P55" s="90">
        <v>0</v>
      </c>
      <c r="Q55" s="90">
        <v>3.5899999999999999E-3</v>
      </c>
      <c r="R55" s="90">
        <v>0</v>
      </c>
      <c r="S55" s="128">
        <f t="shared" si="20"/>
        <v>3.5899999999999999E-3</v>
      </c>
      <c r="T55" s="128">
        <f t="shared" si="21"/>
        <v>1.737E-2</v>
      </c>
      <c r="U55" s="94">
        <f t="shared" si="22"/>
        <v>6.5009999999999998E-2</v>
      </c>
      <c r="V55" s="94">
        <v>8.8999999999999995E-4</v>
      </c>
      <c r="W55" s="94">
        <v>1.92E-3</v>
      </c>
      <c r="X55" s="94"/>
      <c r="Y55" s="94">
        <v>2.0000000000000002E-5</v>
      </c>
      <c r="Z55" s="94">
        <v>2.7300000000000001E-2</v>
      </c>
      <c r="AA55" s="90">
        <v>2.5000000000000001E-3</v>
      </c>
      <c r="AB55" s="90">
        <v>1.6789999999999999E-2</v>
      </c>
      <c r="AC55" s="94">
        <f t="shared" si="24"/>
        <v>1.9289999999999998E-2</v>
      </c>
      <c r="AD55" s="94">
        <v>5.0000000000000001E-4</v>
      </c>
      <c r="AE55" s="110"/>
      <c r="AF55" s="96">
        <f t="shared" si="13"/>
        <v>0.11493000000000002</v>
      </c>
      <c r="AG55" s="97">
        <v>7</v>
      </c>
      <c r="AH55" s="110"/>
      <c r="AI55" s="96"/>
      <c r="AJ55" s="96"/>
      <c r="AK55" s="96"/>
      <c r="AL55" s="96">
        <v>9.8769999999999997E-2</v>
      </c>
    </row>
    <row r="56" spans="1:38" ht="15" customHeight="1" x14ac:dyDescent="0.3">
      <c r="A56" s="88">
        <v>43983</v>
      </c>
      <c r="B56" s="90">
        <v>4.7640000000000002E-2</v>
      </c>
      <c r="C56" s="90">
        <v>0</v>
      </c>
      <c r="D56" s="90">
        <v>7.7999999999999999E-4</v>
      </c>
      <c r="E56" s="90">
        <v>4.81E-3</v>
      </c>
      <c r="F56" s="90">
        <v>6.2500000000000003E-3</v>
      </c>
      <c r="G56" s="90">
        <v>0</v>
      </c>
      <c r="H56" s="90">
        <v>4.8999999999999998E-4</v>
      </c>
      <c r="I56" s="90">
        <v>0</v>
      </c>
      <c r="J56" s="90">
        <v>2.9E-4</v>
      </c>
      <c r="K56" s="90">
        <v>1.06E-3</v>
      </c>
      <c r="L56" s="90">
        <v>1.5E-3</v>
      </c>
      <c r="M56" s="90">
        <v>6.9999999999999994E-5</v>
      </c>
      <c r="N56" s="90">
        <v>-2.0500000000000002E-3</v>
      </c>
      <c r="O56" s="90">
        <v>0</v>
      </c>
      <c r="P56" s="90">
        <v>0</v>
      </c>
      <c r="Q56" s="90">
        <v>3.5899999999999999E-3</v>
      </c>
      <c r="R56" s="90">
        <v>0</v>
      </c>
      <c r="S56" s="128">
        <f t="shared" si="20"/>
        <v>3.5899999999999999E-3</v>
      </c>
      <c r="T56" s="128">
        <f t="shared" si="21"/>
        <v>1.6790000000000003E-2</v>
      </c>
      <c r="U56" s="94">
        <f t="shared" si="22"/>
        <v>6.4430000000000001E-2</v>
      </c>
      <c r="V56" s="94">
        <v>8.8999999999999995E-4</v>
      </c>
      <c r="W56" s="94">
        <v>1.92E-3</v>
      </c>
      <c r="X56" s="94"/>
      <c r="Y56" s="94">
        <v>2.0000000000000002E-5</v>
      </c>
      <c r="Z56" s="94">
        <v>2.7300000000000001E-2</v>
      </c>
      <c r="AA56" s="90">
        <v>2.5000000000000001E-3</v>
      </c>
      <c r="AB56" s="90">
        <v>1.14E-2</v>
      </c>
      <c r="AC56" s="94">
        <f t="shared" si="24"/>
        <v>1.3900000000000001E-2</v>
      </c>
      <c r="AD56" s="94">
        <v>5.0000000000000001E-4</v>
      </c>
      <c r="AE56" s="110"/>
      <c r="AF56" s="96">
        <f t="shared" si="13"/>
        <v>0.10896000000000002</v>
      </c>
      <c r="AG56" s="97">
        <v>7</v>
      </c>
      <c r="AH56" s="110"/>
      <c r="AI56" s="96"/>
      <c r="AJ56" s="96"/>
      <c r="AK56" s="96"/>
      <c r="AL56" s="96">
        <v>0.12517</v>
      </c>
    </row>
    <row r="57" spans="1:38" ht="15" customHeight="1" x14ac:dyDescent="0.3">
      <c r="A57" s="88">
        <v>43952</v>
      </c>
      <c r="B57" s="90">
        <v>4.7640000000000002E-2</v>
      </c>
      <c r="C57" s="90">
        <v>0</v>
      </c>
      <c r="D57" s="90">
        <v>7.7999999999999999E-4</v>
      </c>
      <c r="E57" s="90">
        <v>4.81E-3</v>
      </c>
      <c r="F57" s="90">
        <v>6.2500000000000003E-3</v>
      </c>
      <c r="G57" s="90">
        <v>0</v>
      </c>
      <c r="H57" s="90">
        <v>4.8999999999999998E-4</v>
      </c>
      <c r="I57" s="90">
        <v>0</v>
      </c>
      <c r="J57" s="90">
        <v>2.9E-4</v>
      </c>
      <c r="K57" s="90">
        <v>1.06E-3</v>
      </c>
      <c r="L57" s="90">
        <v>1.5E-3</v>
      </c>
      <c r="M57" s="90">
        <v>6.9999999999999994E-5</v>
      </c>
      <c r="N57" s="90">
        <v>-2.0500000000000002E-3</v>
      </c>
      <c r="O57" s="90">
        <v>0</v>
      </c>
      <c r="P57" s="90">
        <v>0</v>
      </c>
      <c r="Q57" s="90">
        <v>3.5899999999999999E-3</v>
      </c>
      <c r="R57" s="90">
        <v>0</v>
      </c>
      <c r="S57" s="128">
        <f t="shared" si="20"/>
        <v>3.5899999999999999E-3</v>
      </c>
      <c r="T57" s="128">
        <f t="shared" si="21"/>
        <v>1.6790000000000003E-2</v>
      </c>
      <c r="U57" s="94">
        <f t="shared" si="22"/>
        <v>6.4430000000000001E-2</v>
      </c>
      <c r="V57" s="94">
        <v>8.8999999999999995E-4</v>
      </c>
      <c r="W57" s="94">
        <v>1.92E-3</v>
      </c>
      <c r="X57" s="94"/>
      <c r="Y57" s="94">
        <v>2.0000000000000002E-5</v>
      </c>
      <c r="Z57" s="94">
        <v>2.7300000000000001E-2</v>
      </c>
      <c r="AA57" s="90">
        <v>2.5000000000000001E-3</v>
      </c>
      <c r="AB57" s="90">
        <v>1.14E-2</v>
      </c>
      <c r="AC57" s="94">
        <f t="shared" si="24"/>
        <v>1.3900000000000001E-2</v>
      </c>
      <c r="AD57" s="94">
        <v>5.0000000000000001E-4</v>
      </c>
      <c r="AE57" s="110"/>
      <c r="AF57" s="96">
        <f t="shared" si="13"/>
        <v>0.10896000000000002</v>
      </c>
      <c r="AG57" s="97">
        <v>7</v>
      </c>
      <c r="AH57" s="110"/>
      <c r="AI57" s="96"/>
      <c r="AJ57" s="96"/>
      <c r="AK57" s="96"/>
      <c r="AL57" s="96">
        <v>0.12517</v>
      </c>
    </row>
    <row r="58" spans="1:38" ht="15" customHeight="1" x14ac:dyDescent="0.3">
      <c r="A58" s="88">
        <v>43922</v>
      </c>
      <c r="B58" s="90">
        <v>4.7640000000000002E-2</v>
      </c>
      <c r="C58" s="90">
        <v>0</v>
      </c>
      <c r="D58" s="90">
        <v>7.7999999999999999E-4</v>
      </c>
      <c r="E58" s="90">
        <v>4.81E-3</v>
      </c>
      <c r="F58" s="90">
        <v>6.2500000000000003E-3</v>
      </c>
      <c r="G58" s="90">
        <v>0</v>
      </c>
      <c r="H58" s="90">
        <v>4.8999999999999998E-4</v>
      </c>
      <c r="I58" s="90">
        <v>0</v>
      </c>
      <c r="J58" s="90">
        <v>2.9E-4</v>
      </c>
      <c r="K58" s="90">
        <v>1.06E-3</v>
      </c>
      <c r="L58" s="90">
        <v>1.5E-3</v>
      </c>
      <c r="M58" s="90">
        <v>6.9999999999999994E-5</v>
      </c>
      <c r="N58" s="90">
        <v>-2.0500000000000002E-3</v>
      </c>
      <c r="O58" s="90">
        <v>0</v>
      </c>
      <c r="P58" s="90">
        <v>0</v>
      </c>
      <c r="Q58" s="90">
        <v>3.5899999999999999E-3</v>
      </c>
      <c r="R58" s="90">
        <v>0</v>
      </c>
      <c r="S58" s="128">
        <f t="shared" si="20"/>
        <v>3.5899999999999999E-3</v>
      </c>
      <c r="T58" s="128">
        <f t="shared" si="21"/>
        <v>1.6790000000000003E-2</v>
      </c>
      <c r="U58" s="94">
        <f t="shared" si="22"/>
        <v>6.4430000000000001E-2</v>
      </c>
      <c r="V58" s="94">
        <v>8.8999999999999995E-4</v>
      </c>
      <c r="W58" s="94">
        <v>1.92E-3</v>
      </c>
      <c r="X58" s="94"/>
      <c r="Y58" s="94">
        <v>2.0000000000000002E-5</v>
      </c>
      <c r="Z58" s="94">
        <v>2.7300000000000001E-2</v>
      </c>
      <c r="AA58" s="90">
        <v>2.5000000000000001E-3</v>
      </c>
      <c r="AB58" s="90">
        <v>1.14E-2</v>
      </c>
      <c r="AC58" s="94">
        <f t="shared" si="24"/>
        <v>1.3900000000000001E-2</v>
      </c>
      <c r="AD58" s="94">
        <v>5.0000000000000001E-4</v>
      </c>
      <c r="AE58" s="110"/>
      <c r="AF58" s="96">
        <f t="shared" si="13"/>
        <v>0.10896000000000002</v>
      </c>
      <c r="AG58" s="97">
        <v>7</v>
      </c>
      <c r="AH58" s="110"/>
      <c r="AI58" s="96"/>
      <c r="AJ58" s="96"/>
      <c r="AK58" s="96"/>
      <c r="AL58" s="96">
        <v>0.12517</v>
      </c>
    </row>
    <row r="59" spans="1:38" ht="15" customHeight="1" x14ac:dyDescent="0.3">
      <c r="A59" s="88">
        <v>43891</v>
      </c>
      <c r="B59" s="90">
        <v>4.7640000000000002E-2</v>
      </c>
      <c r="C59" s="90">
        <v>0</v>
      </c>
      <c r="D59" s="90">
        <v>7.7999999999999999E-4</v>
      </c>
      <c r="E59" s="90">
        <v>4.81E-3</v>
      </c>
      <c r="F59" s="90">
        <v>6.2500000000000003E-3</v>
      </c>
      <c r="G59" s="90">
        <v>0</v>
      </c>
      <c r="H59" s="90">
        <v>4.8999999999999998E-4</v>
      </c>
      <c r="I59" s="90">
        <v>0</v>
      </c>
      <c r="J59" s="90">
        <v>2.9E-4</v>
      </c>
      <c r="K59" s="90">
        <v>1.06E-3</v>
      </c>
      <c r="L59" s="90">
        <v>1.5E-3</v>
      </c>
      <c r="M59" s="90">
        <v>6.9999999999999994E-5</v>
      </c>
      <c r="N59" s="90">
        <v>-2.0500000000000002E-3</v>
      </c>
      <c r="O59" s="90">
        <v>0</v>
      </c>
      <c r="P59" s="90">
        <v>0</v>
      </c>
      <c r="Q59" s="90">
        <v>3.5899999999999999E-3</v>
      </c>
      <c r="R59" s="90">
        <v>0</v>
      </c>
      <c r="S59" s="128">
        <f t="shared" si="20"/>
        <v>3.5899999999999999E-3</v>
      </c>
      <c r="T59" s="128">
        <f t="shared" si="21"/>
        <v>1.6790000000000003E-2</v>
      </c>
      <c r="U59" s="94">
        <f t="shared" si="22"/>
        <v>6.4430000000000001E-2</v>
      </c>
      <c r="V59" s="94">
        <v>8.8999999999999995E-4</v>
      </c>
      <c r="W59" s="94">
        <v>1.92E-3</v>
      </c>
      <c r="X59" s="94"/>
      <c r="Y59" s="94">
        <v>2.0000000000000002E-5</v>
      </c>
      <c r="Z59" s="94">
        <v>2.7300000000000001E-2</v>
      </c>
      <c r="AA59" s="90">
        <v>2.5000000000000001E-3</v>
      </c>
      <c r="AB59" s="90">
        <v>1.14E-2</v>
      </c>
      <c r="AC59" s="94">
        <f t="shared" si="24"/>
        <v>1.3900000000000001E-2</v>
      </c>
      <c r="AD59" s="94">
        <v>5.0000000000000001E-4</v>
      </c>
      <c r="AE59" s="110"/>
      <c r="AF59" s="96">
        <f t="shared" si="13"/>
        <v>0.10896000000000002</v>
      </c>
      <c r="AG59" s="97">
        <v>7</v>
      </c>
      <c r="AH59" s="110"/>
      <c r="AI59" s="96"/>
      <c r="AJ59" s="96"/>
      <c r="AK59" s="96"/>
      <c r="AL59" s="96">
        <v>0.12517</v>
      </c>
    </row>
    <row r="60" spans="1:38" ht="15" customHeight="1" x14ac:dyDescent="0.3">
      <c r="A60" s="88">
        <v>43862</v>
      </c>
      <c r="B60" s="90">
        <v>4.7640000000000002E-2</v>
      </c>
      <c r="C60" s="90">
        <v>0</v>
      </c>
      <c r="D60" s="90">
        <v>7.7999999999999999E-4</v>
      </c>
      <c r="E60" s="90">
        <v>4.81E-3</v>
      </c>
      <c r="F60" s="90">
        <v>6.2500000000000003E-3</v>
      </c>
      <c r="G60" s="90">
        <v>0</v>
      </c>
      <c r="H60" s="90">
        <v>4.8999999999999998E-4</v>
      </c>
      <c r="I60" s="90">
        <v>0</v>
      </c>
      <c r="J60" s="90">
        <v>2.9E-4</v>
      </c>
      <c r="K60" s="90">
        <v>1.06E-3</v>
      </c>
      <c r="L60" s="90">
        <v>1.5E-3</v>
      </c>
      <c r="M60" s="90">
        <v>6.9999999999999994E-5</v>
      </c>
      <c r="N60" s="90">
        <v>-2.0500000000000002E-3</v>
      </c>
      <c r="O60" s="90">
        <v>0</v>
      </c>
      <c r="P60" s="90">
        <v>0</v>
      </c>
      <c r="Q60" s="90">
        <v>3.5899999999999999E-3</v>
      </c>
      <c r="R60" s="90">
        <v>0</v>
      </c>
      <c r="S60" s="128">
        <f t="shared" si="20"/>
        <v>3.5899999999999999E-3</v>
      </c>
      <c r="T60" s="128">
        <f t="shared" si="21"/>
        <v>1.6790000000000003E-2</v>
      </c>
      <c r="U60" s="94">
        <f t="shared" si="22"/>
        <v>6.4430000000000001E-2</v>
      </c>
      <c r="V60" s="94">
        <v>8.8999999999999995E-4</v>
      </c>
      <c r="W60" s="94">
        <v>1.92E-3</v>
      </c>
      <c r="X60" s="94"/>
      <c r="Y60" s="94">
        <v>2.0000000000000002E-5</v>
      </c>
      <c r="Z60" s="94">
        <v>2.7300000000000001E-2</v>
      </c>
      <c r="AA60" s="90">
        <v>2.5000000000000001E-3</v>
      </c>
      <c r="AB60" s="90">
        <v>1.14E-2</v>
      </c>
      <c r="AC60" s="94">
        <f t="shared" si="24"/>
        <v>1.3900000000000001E-2</v>
      </c>
      <c r="AD60" s="94">
        <v>5.0000000000000001E-4</v>
      </c>
      <c r="AE60" s="110"/>
      <c r="AF60" s="96">
        <f t="shared" si="13"/>
        <v>0.10896000000000002</v>
      </c>
      <c r="AG60" s="97">
        <v>7</v>
      </c>
      <c r="AH60" s="110"/>
      <c r="AI60" s="96"/>
      <c r="AJ60" s="96"/>
      <c r="AK60" s="96"/>
      <c r="AL60" s="96">
        <v>0.12517</v>
      </c>
    </row>
    <row r="61" spans="1:38" ht="15" customHeight="1" x14ac:dyDescent="0.3">
      <c r="A61" s="88">
        <v>43831</v>
      </c>
      <c r="B61" s="90">
        <v>4.7640000000000002E-2</v>
      </c>
      <c r="C61" s="90">
        <v>0</v>
      </c>
      <c r="D61" s="90">
        <v>7.7999999999999999E-4</v>
      </c>
      <c r="E61" s="90">
        <v>4.81E-3</v>
      </c>
      <c r="F61" s="90">
        <v>6.2500000000000003E-3</v>
      </c>
      <c r="G61" s="90">
        <v>0</v>
      </c>
      <c r="H61" s="90">
        <v>4.8999999999999998E-4</v>
      </c>
      <c r="I61" s="90">
        <v>0</v>
      </c>
      <c r="J61" s="90">
        <v>2.9E-4</v>
      </c>
      <c r="K61" s="90">
        <v>1.06E-3</v>
      </c>
      <c r="L61" s="90">
        <v>1.5E-3</v>
      </c>
      <c r="M61" s="90">
        <v>6.9999999999999994E-5</v>
      </c>
      <c r="N61" s="90">
        <v>-2.0500000000000002E-3</v>
      </c>
      <c r="O61" s="90">
        <v>0</v>
      </c>
      <c r="P61" s="90">
        <v>0</v>
      </c>
      <c r="Q61" s="90">
        <v>3.5899999999999999E-3</v>
      </c>
      <c r="R61" s="90">
        <v>0</v>
      </c>
      <c r="S61" s="128">
        <f t="shared" si="20"/>
        <v>3.5899999999999999E-3</v>
      </c>
      <c r="T61" s="128">
        <f t="shared" si="21"/>
        <v>1.6790000000000003E-2</v>
      </c>
      <c r="U61" s="94">
        <f t="shared" si="22"/>
        <v>6.4430000000000001E-2</v>
      </c>
      <c r="V61" s="94">
        <v>8.8999999999999995E-4</v>
      </c>
      <c r="W61" s="94">
        <v>1.92E-3</v>
      </c>
      <c r="X61" s="94"/>
      <c r="Y61" s="94">
        <v>2.0000000000000002E-5</v>
      </c>
      <c r="Z61" s="94">
        <v>2.7300000000000001E-2</v>
      </c>
      <c r="AA61" s="90">
        <v>2.5000000000000001E-3</v>
      </c>
      <c r="AB61" s="90">
        <v>1.14E-2</v>
      </c>
      <c r="AC61" s="94">
        <f t="shared" si="24"/>
        <v>1.3900000000000001E-2</v>
      </c>
      <c r="AD61" s="94">
        <v>5.0000000000000001E-4</v>
      </c>
      <c r="AE61" s="110"/>
      <c r="AF61" s="96">
        <f t="shared" si="13"/>
        <v>0.10896000000000002</v>
      </c>
      <c r="AG61" s="97">
        <v>7</v>
      </c>
      <c r="AH61" s="110"/>
      <c r="AI61" s="96"/>
      <c r="AJ61" s="96"/>
      <c r="AK61" s="96"/>
      <c r="AL61" s="96">
        <v>0.12517</v>
      </c>
    </row>
    <row r="62" spans="1:38" ht="15" customHeight="1" x14ac:dyDescent="0.3">
      <c r="A62" s="88">
        <v>43800</v>
      </c>
      <c r="B62" s="90">
        <v>4.5629999999999997E-2</v>
      </c>
      <c r="C62" s="90">
        <v>0</v>
      </c>
      <c r="D62" s="90">
        <v>9.3000000000000005E-4</v>
      </c>
      <c r="E62" s="90">
        <v>4.8199999999999996E-3</v>
      </c>
      <c r="F62" s="90">
        <v>6.2899999999999996E-3</v>
      </c>
      <c r="G62" s="90">
        <v>1.0000000000000001E-5</v>
      </c>
      <c r="H62" s="90">
        <v>1.74E-3</v>
      </c>
      <c r="I62" s="90">
        <v>4.0000000000000003E-5</v>
      </c>
      <c r="J62" s="90">
        <v>-2.4000000000000001E-4</v>
      </c>
      <c r="K62" s="90">
        <v>1.7899999999999999E-3</v>
      </c>
      <c r="L62" s="90">
        <v>1.67E-3</v>
      </c>
      <c r="M62" s="90">
        <v>6.9999999999999994E-5</v>
      </c>
      <c r="N62" s="90">
        <v>-1.33E-3</v>
      </c>
      <c r="O62" s="90">
        <v>0</v>
      </c>
      <c r="P62" s="90">
        <v>0</v>
      </c>
      <c r="Q62" s="90">
        <v>3.65E-3</v>
      </c>
      <c r="R62" s="90">
        <v>0</v>
      </c>
      <c r="S62" s="128">
        <f t="shared" si="20"/>
        <v>3.65E-3</v>
      </c>
      <c r="T62" s="128">
        <f t="shared" si="21"/>
        <v>1.9439999999999999E-2</v>
      </c>
      <c r="U62" s="94">
        <f t="shared" si="22"/>
        <v>6.5069999999999989E-2</v>
      </c>
      <c r="V62" s="94">
        <v>-5.6999999999999998E-4</v>
      </c>
      <c r="W62" s="94">
        <v>8.8000000000000003E-4</v>
      </c>
      <c r="X62" s="94"/>
      <c r="Y62" s="94">
        <v>-5.1999999999999995E-4</v>
      </c>
      <c r="Z62" s="94">
        <v>2.5850000000000001E-2</v>
      </c>
      <c r="AA62" s="90">
        <v>2.5000000000000001E-3</v>
      </c>
      <c r="AB62" s="90">
        <v>1.4749999999999999E-2</v>
      </c>
      <c r="AC62" s="94">
        <f t="shared" si="24"/>
        <v>1.7249999999999998E-2</v>
      </c>
      <c r="AD62" s="94">
        <v>5.0000000000000001E-4</v>
      </c>
      <c r="AE62" s="110"/>
      <c r="AF62" s="96">
        <f t="shared" si="13"/>
        <v>0.10845999999999999</v>
      </c>
      <c r="AG62" s="97">
        <v>7</v>
      </c>
      <c r="AH62" s="110"/>
      <c r="AI62" s="96"/>
      <c r="AJ62" s="96"/>
      <c r="AK62" s="96"/>
      <c r="AL62" s="96">
        <v>0.10836</v>
      </c>
    </row>
    <row r="63" spans="1:38" ht="15" customHeight="1" x14ac:dyDescent="0.3">
      <c r="A63" s="88">
        <v>43770</v>
      </c>
      <c r="B63" s="90">
        <v>4.5629999999999997E-2</v>
      </c>
      <c r="C63" s="90">
        <v>0</v>
      </c>
      <c r="D63" s="90">
        <v>9.3000000000000005E-4</v>
      </c>
      <c r="E63" s="90">
        <v>4.8199999999999996E-3</v>
      </c>
      <c r="F63" s="90">
        <v>6.2899999999999996E-3</v>
      </c>
      <c r="G63" s="90">
        <v>1.0000000000000001E-5</v>
      </c>
      <c r="H63" s="90">
        <v>1.74E-3</v>
      </c>
      <c r="I63" s="90">
        <v>4.0000000000000003E-5</v>
      </c>
      <c r="J63" s="90">
        <v>-2.4000000000000001E-4</v>
      </c>
      <c r="K63" s="90">
        <v>1.7899999999999999E-3</v>
      </c>
      <c r="L63" s="90">
        <v>1.67E-3</v>
      </c>
      <c r="M63" s="90">
        <v>6.9999999999999994E-5</v>
      </c>
      <c r="N63" s="90">
        <v>-1.33E-3</v>
      </c>
      <c r="O63" s="90">
        <v>0</v>
      </c>
      <c r="P63" s="90">
        <v>0</v>
      </c>
      <c r="Q63" s="90">
        <v>3.65E-3</v>
      </c>
      <c r="R63" s="90">
        <v>0</v>
      </c>
      <c r="S63" s="128">
        <f t="shared" si="20"/>
        <v>3.65E-3</v>
      </c>
      <c r="T63" s="128">
        <f t="shared" si="21"/>
        <v>1.9439999999999999E-2</v>
      </c>
      <c r="U63" s="94">
        <f t="shared" si="22"/>
        <v>6.5069999999999989E-2</v>
      </c>
      <c r="V63" s="94">
        <v>-5.6999999999999998E-4</v>
      </c>
      <c r="W63" s="94">
        <v>8.8000000000000003E-4</v>
      </c>
      <c r="X63" s="94"/>
      <c r="Y63" s="94">
        <v>-5.1999999999999995E-4</v>
      </c>
      <c r="Z63" s="94">
        <v>2.5850000000000001E-2</v>
      </c>
      <c r="AA63" s="90">
        <v>2.5000000000000001E-3</v>
      </c>
      <c r="AB63" s="90">
        <v>1.4749999999999999E-2</v>
      </c>
      <c r="AC63" s="94">
        <f t="shared" si="24"/>
        <v>1.7249999999999998E-2</v>
      </c>
      <c r="AD63" s="94">
        <v>5.0000000000000001E-4</v>
      </c>
      <c r="AE63" s="110"/>
      <c r="AF63" s="96">
        <f t="shared" si="13"/>
        <v>0.10845999999999999</v>
      </c>
      <c r="AG63" s="97">
        <v>7</v>
      </c>
      <c r="AH63" s="110"/>
      <c r="AI63" s="96"/>
      <c r="AJ63" s="96"/>
      <c r="AK63" s="96"/>
      <c r="AL63" s="96">
        <v>0.10836</v>
      </c>
    </row>
    <row r="64" spans="1:38" ht="15" customHeight="1" x14ac:dyDescent="0.3">
      <c r="A64" s="88">
        <v>43739</v>
      </c>
      <c r="B64" s="90">
        <v>4.5629999999999997E-2</v>
      </c>
      <c r="C64" s="90">
        <v>0</v>
      </c>
      <c r="D64" s="90">
        <v>9.3000000000000005E-4</v>
      </c>
      <c r="E64" s="90">
        <v>4.8199999999999996E-3</v>
      </c>
      <c r="F64" s="90">
        <v>6.2899999999999996E-3</v>
      </c>
      <c r="G64" s="90">
        <v>1.0000000000000001E-5</v>
      </c>
      <c r="H64" s="90">
        <v>1.74E-3</v>
      </c>
      <c r="I64" s="90">
        <v>4.0000000000000003E-5</v>
      </c>
      <c r="J64" s="90">
        <v>-2.4000000000000001E-4</v>
      </c>
      <c r="K64" s="90">
        <v>1.7899999999999999E-3</v>
      </c>
      <c r="L64" s="90">
        <v>1.67E-3</v>
      </c>
      <c r="M64" s="90">
        <v>6.9999999999999994E-5</v>
      </c>
      <c r="N64" s="90">
        <v>-1.33E-3</v>
      </c>
      <c r="O64" s="90">
        <v>0</v>
      </c>
      <c r="P64" s="90">
        <v>0</v>
      </c>
      <c r="Q64" s="90">
        <v>3.65E-3</v>
      </c>
      <c r="R64" s="90">
        <v>0</v>
      </c>
      <c r="S64" s="128">
        <f t="shared" si="20"/>
        <v>3.65E-3</v>
      </c>
      <c r="T64" s="128">
        <f t="shared" si="21"/>
        <v>1.9439999999999999E-2</v>
      </c>
      <c r="U64" s="94">
        <f t="shared" si="22"/>
        <v>6.5069999999999989E-2</v>
      </c>
      <c r="V64" s="94">
        <v>-5.6999999999999998E-4</v>
      </c>
      <c r="W64" s="94">
        <v>8.8000000000000003E-4</v>
      </c>
      <c r="X64" s="94"/>
      <c r="Y64" s="94">
        <v>-5.1999999999999995E-4</v>
      </c>
      <c r="Z64" s="94">
        <v>2.5850000000000001E-2</v>
      </c>
      <c r="AA64" s="90">
        <v>2.5000000000000001E-3</v>
      </c>
      <c r="AB64" s="90">
        <v>1.4749999999999999E-2</v>
      </c>
      <c r="AC64" s="94">
        <f t="shared" si="24"/>
        <v>1.7249999999999998E-2</v>
      </c>
      <c r="AD64" s="94">
        <v>5.0000000000000001E-4</v>
      </c>
      <c r="AE64" s="110"/>
      <c r="AF64" s="96">
        <f t="shared" si="13"/>
        <v>0.10845999999999999</v>
      </c>
      <c r="AG64" s="97">
        <v>7</v>
      </c>
      <c r="AH64" s="110"/>
      <c r="AI64" s="96"/>
      <c r="AJ64" s="96"/>
      <c r="AK64" s="96"/>
      <c r="AL64" s="96">
        <v>0.10836</v>
      </c>
    </row>
    <row r="65" spans="1:38" ht="15" customHeight="1" x14ac:dyDescent="0.3">
      <c r="A65" s="88">
        <v>43709</v>
      </c>
      <c r="B65" s="90">
        <v>4.5629999999999997E-2</v>
      </c>
      <c r="C65" s="90">
        <v>0</v>
      </c>
      <c r="D65" s="90">
        <v>9.3000000000000005E-4</v>
      </c>
      <c r="E65" s="90">
        <v>4.8199999999999996E-3</v>
      </c>
      <c r="F65" s="90">
        <v>6.2899999999999996E-3</v>
      </c>
      <c r="G65" s="90">
        <v>1.0000000000000001E-5</v>
      </c>
      <c r="H65" s="90">
        <v>1.74E-3</v>
      </c>
      <c r="I65" s="90">
        <v>4.0000000000000003E-5</v>
      </c>
      <c r="J65" s="90">
        <v>-2.4000000000000001E-4</v>
      </c>
      <c r="K65" s="90">
        <v>1.7899999999999999E-3</v>
      </c>
      <c r="L65" s="90">
        <v>1.67E-3</v>
      </c>
      <c r="M65" s="90">
        <v>6.9999999999999994E-5</v>
      </c>
      <c r="N65" s="90">
        <v>-1.33E-3</v>
      </c>
      <c r="O65" s="90">
        <v>0</v>
      </c>
      <c r="P65" s="90">
        <v>0</v>
      </c>
      <c r="Q65" s="90">
        <v>3.65E-3</v>
      </c>
      <c r="R65" s="90">
        <v>0</v>
      </c>
      <c r="S65" s="128">
        <f t="shared" si="20"/>
        <v>3.65E-3</v>
      </c>
      <c r="T65" s="128">
        <f t="shared" si="21"/>
        <v>1.9439999999999999E-2</v>
      </c>
      <c r="U65" s="94">
        <f t="shared" si="22"/>
        <v>6.5069999999999989E-2</v>
      </c>
      <c r="V65" s="94">
        <v>-5.6999999999999998E-4</v>
      </c>
      <c r="W65" s="94">
        <v>8.8000000000000003E-4</v>
      </c>
      <c r="X65" s="94"/>
      <c r="Y65" s="94">
        <v>-5.1999999999999995E-4</v>
      </c>
      <c r="Z65" s="94">
        <v>2.5850000000000001E-2</v>
      </c>
      <c r="AA65" s="90">
        <v>2.5000000000000001E-3</v>
      </c>
      <c r="AB65" s="90">
        <v>1.4749999999999999E-2</v>
      </c>
      <c r="AC65" s="94">
        <f t="shared" si="24"/>
        <v>1.7249999999999998E-2</v>
      </c>
      <c r="AD65" s="94">
        <v>5.0000000000000001E-4</v>
      </c>
      <c r="AE65" s="110"/>
      <c r="AF65" s="96">
        <f t="shared" si="13"/>
        <v>0.10845999999999999</v>
      </c>
      <c r="AG65" s="97">
        <v>7</v>
      </c>
      <c r="AH65" s="110"/>
      <c r="AI65" s="96"/>
      <c r="AJ65" s="96"/>
      <c r="AK65" s="96"/>
      <c r="AL65" s="96">
        <v>0.10836</v>
      </c>
    </row>
    <row r="66" spans="1:38" ht="15" customHeight="1" x14ac:dyDescent="0.3">
      <c r="A66" s="88">
        <v>43678</v>
      </c>
      <c r="B66" s="90">
        <v>4.5629999999999997E-2</v>
      </c>
      <c r="C66" s="90">
        <v>0</v>
      </c>
      <c r="D66" s="90">
        <v>9.3000000000000005E-4</v>
      </c>
      <c r="E66" s="90">
        <v>4.8199999999999996E-3</v>
      </c>
      <c r="F66" s="90">
        <v>6.2899999999999996E-3</v>
      </c>
      <c r="G66" s="90">
        <v>1.0000000000000001E-5</v>
      </c>
      <c r="H66" s="90">
        <v>1.74E-3</v>
      </c>
      <c r="I66" s="90">
        <v>4.0000000000000003E-5</v>
      </c>
      <c r="J66" s="90">
        <v>-2.4000000000000001E-4</v>
      </c>
      <c r="K66" s="90">
        <v>1.7899999999999999E-3</v>
      </c>
      <c r="L66" s="90">
        <v>1.67E-3</v>
      </c>
      <c r="M66" s="90">
        <v>0</v>
      </c>
      <c r="N66" s="90">
        <v>-1.33E-3</v>
      </c>
      <c r="O66" s="90">
        <v>0</v>
      </c>
      <c r="P66" s="90">
        <v>0</v>
      </c>
      <c r="Q66" s="90">
        <v>3.65E-3</v>
      </c>
      <c r="R66" s="90">
        <v>0</v>
      </c>
      <c r="S66" s="128">
        <f t="shared" si="20"/>
        <v>3.65E-3</v>
      </c>
      <c r="T66" s="128">
        <f t="shared" si="21"/>
        <v>1.9369999999999998E-2</v>
      </c>
      <c r="U66" s="94">
        <f t="shared" si="22"/>
        <v>6.5000000000000002E-2</v>
      </c>
      <c r="V66" s="94">
        <v>-5.6999999999999998E-4</v>
      </c>
      <c r="W66" s="94">
        <v>8.8000000000000003E-4</v>
      </c>
      <c r="X66" s="94"/>
      <c r="Y66" s="94">
        <v>-5.1999999999999995E-4</v>
      </c>
      <c r="Z66" s="94">
        <v>2.5850000000000001E-2</v>
      </c>
      <c r="AA66" s="90">
        <v>2.5000000000000001E-3</v>
      </c>
      <c r="AB66" s="90">
        <v>1.4749999999999999E-2</v>
      </c>
      <c r="AC66" s="94">
        <f t="shared" si="24"/>
        <v>1.7249999999999998E-2</v>
      </c>
      <c r="AD66" s="94">
        <v>5.0000000000000001E-4</v>
      </c>
      <c r="AE66" s="110"/>
      <c r="AF66" s="96">
        <f t="shared" si="13"/>
        <v>0.10839</v>
      </c>
      <c r="AG66" s="97">
        <v>7</v>
      </c>
      <c r="AH66" s="110"/>
      <c r="AI66" s="96"/>
      <c r="AJ66" s="96"/>
      <c r="AK66" s="96"/>
      <c r="AL66" s="96">
        <v>0.10836</v>
      </c>
    </row>
    <row r="67" spans="1:38" ht="15" customHeight="1" x14ac:dyDescent="0.3">
      <c r="A67" s="88">
        <v>43647</v>
      </c>
      <c r="B67" s="90">
        <v>4.5629999999999997E-2</v>
      </c>
      <c r="C67" s="90">
        <v>0</v>
      </c>
      <c r="D67" s="90">
        <v>9.3000000000000005E-4</v>
      </c>
      <c r="E67" s="90">
        <v>4.8199999999999996E-3</v>
      </c>
      <c r="F67" s="90">
        <v>6.2899999999999996E-3</v>
      </c>
      <c r="G67" s="90">
        <v>1.0000000000000001E-5</v>
      </c>
      <c r="H67" s="90">
        <v>1.74E-3</v>
      </c>
      <c r="I67" s="90">
        <v>4.0000000000000003E-5</v>
      </c>
      <c r="J67" s="90">
        <v>-2.4000000000000001E-4</v>
      </c>
      <c r="K67" s="90">
        <v>1.7899999999999999E-3</v>
      </c>
      <c r="L67" s="90">
        <v>1.67E-3</v>
      </c>
      <c r="M67" s="90">
        <v>0</v>
      </c>
      <c r="N67" s="90">
        <v>-1.33E-3</v>
      </c>
      <c r="O67" s="90">
        <v>0</v>
      </c>
      <c r="P67" s="90">
        <v>0</v>
      </c>
      <c r="Q67" s="90">
        <v>3.65E-3</v>
      </c>
      <c r="R67" s="90">
        <v>0</v>
      </c>
      <c r="S67" s="128">
        <f t="shared" si="20"/>
        <v>3.65E-3</v>
      </c>
      <c r="T67" s="128">
        <f t="shared" si="21"/>
        <v>1.9369999999999998E-2</v>
      </c>
      <c r="U67" s="94">
        <f t="shared" si="22"/>
        <v>6.5000000000000002E-2</v>
      </c>
      <c r="V67" s="94">
        <v>-5.6999999999999998E-4</v>
      </c>
      <c r="W67" s="94">
        <v>8.8000000000000003E-4</v>
      </c>
      <c r="X67" s="94"/>
      <c r="Y67" s="94">
        <v>-5.1999999999999995E-4</v>
      </c>
      <c r="Z67" s="94">
        <v>2.5850000000000001E-2</v>
      </c>
      <c r="AA67" s="90">
        <v>2.5000000000000001E-3</v>
      </c>
      <c r="AB67" s="90">
        <v>1.4749999999999999E-2</v>
      </c>
      <c r="AC67" s="94">
        <f t="shared" si="24"/>
        <v>1.7249999999999998E-2</v>
      </c>
      <c r="AD67" s="94">
        <v>5.0000000000000001E-4</v>
      </c>
      <c r="AE67" s="110"/>
      <c r="AF67" s="96">
        <f t="shared" si="13"/>
        <v>0.10839</v>
      </c>
      <c r="AG67" s="97">
        <v>7</v>
      </c>
      <c r="AH67" s="110"/>
      <c r="AI67" s="96"/>
      <c r="AJ67" s="96"/>
      <c r="AK67" s="96"/>
      <c r="AL67" s="96">
        <v>0.10836</v>
      </c>
    </row>
    <row r="68" spans="1:38" ht="15" customHeight="1" x14ac:dyDescent="0.3">
      <c r="A68" s="88">
        <v>43617</v>
      </c>
      <c r="B68" s="90">
        <v>4.5629999999999997E-2</v>
      </c>
      <c r="C68" s="90">
        <v>0</v>
      </c>
      <c r="D68" s="90">
        <v>9.3000000000000005E-4</v>
      </c>
      <c r="E68" s="90">
        <v>4.8199999999999996E-3</v>
      </c>
      <c r="F68" s="90">
        <v>6.2899999999999996E-3</v>
      </c>
      <c r="G68" s="90">
        <v>1.0000000000000001E-5</v>
      </c>
      <c r="H68" s="90">
        <v>1.74E-3</v>
      </c>
      <c r="I68" s="90">
        <v>4.0000000000000003E-5</v>
      </c>
      <c r="J68" s="90">
        <v>-2.4000000000000001E-4</v>
      </c>
      <c r="K68" s="90">
        <v>7.5000000000000002E-4</v>
      </c>
      <c r="L68" s="90">
        <v>1.67E-3</v>
      </c>
      <c r="M68" s="90">
        <v>0</v>
      </c>
      <c r="N68" s="90">
        <v>-1.33E-3</v>
      </c>
      <c r="O68" s="90">
        <v>0</v>
      </c>
      <c r="P68" s="90">
        <v>0</v>
      </c>
      <c r="Q68" s="90">
        <v>3.65E-3</v>
      </c>
      <c r="R68" s="90">
        <v>0</v>
      </c>
      <c r="S68" s="128">
        <f t="shared" si="20"/>
        <v>3.65E-3</v>
      </c>
      <c r="T68" s="128">
        <f t="shared" si="21"/>
        <v>1.8329999999999999E-2</v>
      </c>
      <c r="U68" s="94">
        <f t="shared" si="22"/>
        <v>6.3959999999999989E-2</v>
      </c>
      <c r="V68" s="94">
        <v>-5.6999999999999998E-4</v>
      </c>
      <c r="W68" s="94">
        <v>8.8000000000000003E-4</v>
      </c>
      <c r="X68" s="94"/>
      <c r="Y68" s="94">
        <v>-5.1999999999999995E-4</v>
      </c>
      <c r="Z68" s="94">
        <v>2.5850000000000001E-2</v>
      </c>
      <c r="AA68" s="90">
        <v>2.5000000000000001E-3</v>
      </c>
      <c r="AB68" s="90">
        <v>1.4749999999999999E-2</v>
      </c>
      <c r="AC68" s="94">
        <f t="shared" si="24"/>
        <v>1.7249999999999998E-2</v>
      </c>
      <c r="AD68" s="94">
        <v>5.0000000000000001E-4</v>
      </c>
      <c r="AE68" s="110"/>
      <c r="AF68" s="96">
        <f t="shared" si="13"/>
        <v>0.10734999999999999</v>
      </c>
      <c r="AG68" s="97">
        <v>7</v>
      </c>
      <c r="AH68" s="110"/>
      <c r="AI68" s="96"/>
      <c r="AJ68" s="96"/>
      <c r="AK68" s="96"/>
      <c r="AL68" s="96">
        <v>0.13588</v>
      </c>
    </row>
    <row r="69" spans="1:38" ht="15" customHeight="1" x14ac:dyDescent="0.3">
      <c r="A69" s="88">
        <v>43586</v>
      </c>
      <c r="B69" s="90">
        <v>4.5629999999999997E-2</v>
      </c>
      <c r="C69" s="90">
        <v>0</v>
      </c>
      <c r="D69" s="90">
        <v>9.3000000000000005E-4</v>
      </c>
      <c r="E69" s="90">
        <v>4.8199999999999996E-3</v>
      </c>
      <c r="F69" s="90">
        <v>6.2899999999999996E-3</v>
      </c>
      <c r="G69" s="90">
        <v>1.0000000000000001E-5</v>
      </c>
      <c r="H69" s="90">
        <v>1.74E-3</v>
      </c>
      <c r="I69" s="90">
        <v>4.0000000000000003E-5</v>
      </c>
      <c r="J69" s="90">
        <v>-2.4000000000000001E-4</v>
      </c>
      <c r="K69" s="90">
        <v>7.5000000000000002E-4</v>
      </c>
      <c r="L69" s="90">
        <v>1.67E-3</v>
      </c>
      <c r="M69" s="90">
        <v>0</v>
      </c>
      <c r="N69" s="90">
        <v>-1.33E-3</v>
      </c>
      <c r="O69" s="90">
        <v>0</v>
      </c>
      <c r="P69" s="90">
        <v>0</v>
      </c>
      <c r="Q69" s="90">
        <v>3.65E-3</v>
      </c>
      <c r="R69" s="90">
        <v>0</v>
      </c>
      <c r="S69" s="128">
        <f t="shared" si="20"/>
        <v>3.65E-3</v>
      </c>
      <c r="T69" s="128">
        <f t="shared" si="21"/>
        <v>1.8329999999999999E-2</v>
      </c>
      <c r="U69" s="94">
        <f t="shared" si="22"/>
        <v>6.3959999999999989E-2</v>
      </c>
      <c r="V69" s="94">
        <v>-5.6999999999999998E-4</v>
      </c>
      <c r="W69" s="94">
        <v>8.8000000000000003E-4</v>
      </c>
      <c r="X69" s="94"/>
      <c r="Y69" s="94">
        <v>-5.1999999999999995E-4</v>
      </c>
      <c r="Z69" s="94">
        <v>2.5850000000000001E-2</v>
      </c>
      <c r="AA69" s="90">
        <v>2.5000000000000001E-3</v>
      </c>
      <c r="AB69" s="90">
        <v>1.4749999999999999E-2</v>
      </c>
      <c r="AC69" s="94">
        <f t="shared" si="24"/>
        <v>1.7249999999999998E-2</v>
      </c>
      <c r="AD69" s="94">
        <v>5.0000000000000001E-4</v>
      </c>
      <c r="AE69" s="110"/>
      <c r="AF69" s="96">
        <f t="shared" si="13"/>
        <v>0.10734999999999999</v>
      </c>
      <c r="AG69" s="97">
        <v>7</v>
      </c>
      <c r="AH69" s="110"/>
      <c r="AI69" s="96"/>
      <c r="AJ69" s="96"/>
      <c r="AK69" s="96"/>
      <c r="AL69" s="96">
        <v>0.13588</v>
      </c>
    </row>
    <row r="70" spans="1:38" ht="15" customHeight="1" x14ac:dyDescent="0.3">
      <c r="A70" s="88">
        <v>43556</v>
      </c>
      <c r="B70" s="90">
        <v>4.5629999999999997E-2</v>
      </c>
      <c r="C70" s="90">
        <v>0</v>
      </c>
      <c r="D70" s="90">
        <v>9.3000000000000005E-4</v>
      </c>
      <c r="E70" s="90">
        <v>4.8199999999999996E-3</v>
      </c>
      <c r="F70" s="90">
        <v>6.2899999999999996E-3</v>
      </c>
      <c r="G70" s="90">
        <v>1.0000000000000001E-5</v>
      </c>
      <c r="H70" s="90">
        <v>1.74E-3</v>
      </c>
      <c r="I70" s="90">
        <v>4.0000000000000003E-5</v>
      </c>
      <c r="J70" s="90">
        <v>-2.4000000000000001E-4</v>
      </c>
      <c r="K70" s="90">
        <v>7.5000000000000002E-4</v>
      </c>
      <c r="L70" s="90">
        <v>1.67E-3</v>
      </c>
      <c r="M70" s="90">
        <v>0</v>
      </c>
      <c r="N70" s="90">
        <v>-1.33E-3</v>
      </c>
      <c r="O70" s="90">
        <v>0</v>
      </c>
      <c r="P70" s="90">
        <v>0</v>
      </c>
      <c r="Q70" s="90">
        <v>3.65E-3</v>
      </c>
      <c r="R70" s="90">
        <v>0</v>
      </c>
      <c r="S70" s="128">
        <f t="shared" si="20"/>
        <v>3.65E-3</v>
      </c>
      <c r="T70" s="128">
        <f t="shared" si="21"/>
        <v>1.8329999999999999E-2</v>
      </c>
      <c r="U70" s="94">
        <f t="shared" si="22"/>
        <v>6.3959999999999989E-2</v>
      </c>
      <c r="V70" s="94">
        <v>-5.6999999999999998E-4</v>
      </c>
      <c r="W70" s="94">
        <v>8.8000000000000003E-4</v>
      </c>
      <c r="X70" s="94"/>
      <c r="Y70" s="94">
        <v>-5.1999999999999995E-4</v>
      </c>
      <c r="Z70" s="94">
        <v>2.5850000000000001E-2</v>
      </c>
      <c r="AA70" s="90">
        <v>2.5000000000000001E-3</v>
      </c>
      <c r="AB70" s="90">
        <v>1.4749999999999999E-2</v>
      </c>
      <c r="AC70" s="94">
        <f t="shared" si="24"/>
        <v>1.7249999999999998E-2</v>
      </c>
      <c r="AD70" s="94">
        <v>5.0000000000000001E-4</v>
      </c>
      <c r="AE70" s="110"/>
      <c r="AF70" s="96">
        <f t="shared" si="13"/>
        <v>0.10734999999999999</v>
      </c>
      <c r="AG70" s="97">
        <v>7</v>
      </c>
      <c r="AH70" s="110"/>
      <c r="AI70" s="96"/>
      <c r="AJ70" s="96"/>
      <c r="AK70" s="96"/>
      <c r="AL70" s="96">
        <v>0.13588</v>
      </c>
    </row>
    <row r="71" spans="1:38" ht="15" customHeight="1" x14ac:dyDescent="0.3">
      <c r="A71" s="88">
        <v>43525</v>
      </c>
      <c r="B71" s="90">
        <v>4.5629999999999997E-2</v>
      </c>
      <c r="C71" s="90">
        <v>0</v>
      </c>
      <c r="D71" s="90">
        <v>9.3000000000000005E-4</v>
      </c>
      <c r="E71" s="90">
        <v>4.8199999999999996E-3</v>
      </c>
      <c r="F71" s="90">
        <v>6.2899999999999996E-3</v>
      </c>
      <c r="G71" s="90">
        <v>1.0000000000000001E-5</v>
      </c>
      <c r="H71" s="90">
        <v>1.74E-3</v>
      </c>
      <c r="I71" s="90">
        <v>4.0000000000000003E-5</v>
      </c>
      <c r="J71" s="90">
        <v>-2.4000000000000001E-4</v>
      </c>
      <c r="K71" s="90">
        <v>7.5000000000000002E-4</v>
      </c>
      <c r="L71" s="90">
        <v>1.67E-3</v>
      </c>
      <c r="M71" s="90">
        <v>0</v>
      </c>
      <c r="N71" s="90">
        <v>-1.33E-3</v>
      </c>
      <c r="O71" s="90">
        <v>0</v>
      </c>
      <c r="P71" s="90">
        <v>0</v>
      </c>
      <c r="Q71" s="90">
        <v>3.65E-3</v>
      </c>
      <c r="R71" s="90">
        <v>0</v>
      </c>
      <c r="S71" s="128">
        <f t="shared" si="20"/>
        <v>3.65E-3</v>
      </c>
      <c r="T71" s="128">
        <f t="shared" si="21"/>
        <v>1.8329999999999999E-2</v>
      </c>
      <c r="U71" s="94">
        <f t="shared" si="22"/>
        <v>6.3959999999999989E-2</v>
      </c>
      <c r="V71" s="94">
        <v>-5.6999999999999998E-4</v>
      </c>
      <c r="W71" s="94">
        <v>8.8000000000000003E-4</v>
      </c>
      <c r="X71" s="94"/>
      <c r="Y71" s="94">
        <v>-5.1999999999999995E-4</v>
      </c>
      <c r="Z71" s="94">
        <v>2.5850000000000001E-2</v>
      </c>
      <c r="AA71" s="90">
        <v>2.5000000000000001E-3</v>
      </c>
      <c r="AB71" s="90">
        <v>1.4749999999999999E-2</v>
      </c>
      <c r="AC71" s="94">
        <f t="shared" si="24"/>
        <v>1.7249999999999998E-2</v>
      </c>
      <c r="AD71" s="94">
        <v>5.0000000000000001E-4</v>
      </c>
      <c r="AE71" s="110"/>
      <c r="AF71" s="96">
        <f t="shared" si="13"/>
        <v>0.10734999999999999</v>
      </c>
      <c r="AG71" s="97">
        <v>7</v>
      </c>
      <c r="AH71" s="110"/>
      <c r="AI71" s="96"/>
      <c r="AJ71" s="96"/>
      <c r="AK71" s="96"/>
      <c r="AL71" s="96">
        <v>0.13588</v>
      </c>
    </row>
    <row r="72" spans="1:38" ht="15" customHeight="1" x14ac:dyDescent="0.3">
      <c r="A72" s="88">
        <v>43497</v>
      </c>
      <c r="B72" s="90">
        <v>4.5629999999999997E-2</v>
      </c>
      <c r="C72" s="90">
        <v>0</v>
      </c>
      <c r="D72" s="90">
        <v>9.3000000000000005E-4</v>
      </c>
      <c r="E72" s="90">
        <v>4.8199999999999996E-3</v>
      </c>
      <c r="F72" s="90">
        <v>6.2899999999999996E-3</v>
      </c>
      <c r="G72" s="90">
        <v>1.0000000000000001E-5</v>
      </c>
      <c r="H72" s="90">
        <v>1.74E-3</v>
      </c>
      <c r="I72" s="90">
        <v>4.0000000000000003E-5</v>
      </c>
      <c r="J72" s="90">
        <v>-2.4000000000000001E-4</v>
      </c>
      <c r="K72" s="90">
        <v>7.5000000000000002E-4</v>
      </c>
      <c r="L72" s="90">
        <v>1.67E-3</v>
      </c>
      <c r="M72" s="90">
        <v>0</v>
      </c>
      <c r="N72" s="90">
        <v>-1.33E-3</v>
      </c>
      <c r="O72" s="90">
        <v>0</v>
      </c>
      <c r="P72" s="90">
        <v>0</v>
      </c>
      <c r="Q72" s="90">
        <v>3.65E-3</v>
      </c>
      <c r="R72" s="90">
        <v>0</v>
      </c>
      <c r="S72" s="128">
        <f t="shared" si="20"/>
        <v>3.65E-3</v>
      </c>
      <c r="T72" s="128">
        <f t="shared" si="21"/>
        <v>1.8329999999999999E-2</v>
      </c>
      <c r="U72" s="94">
        <f t="shared" si="22"/>
        <v>6.3959999999999989E-2</v>
      </c>
      <c r="V72" s="94">
        <v>-5.6999999999999998E-4</v>
      </c>
      <c r="W72" s="94">
        <v>8.8000000000000003E-4</v>
      </c>
      <c r="X72" s="94"/>
      <c r="Y72" s="94">
        <v>-5.1999999999999995E-4</v>
      </c>
      <c r="Z72" s="94">
        <v>2.5850000000000001E-2</v>
      </c>
      <c r="AA72" s="90">
        <v>2.5000000000000001E-3</v>
      </c>
      <c r="AB72" s="90">
        <v>1.4749999999999999E-2</v>
      </c>
      <c r="AC72" s="94">
        <f t="shared" si="24"/>
        <v>1.7249999999999998E-2</v>
      </c>
      <c r="AD72" s="94">
        <v>5.0000000000000001E-4</v>
      </c>
      <c r="AE72" s="110"/>
      <c r="AF72" s="96">
        <f t="shared" si="13"/>
        <v>0.10734999999999999</v>
      </c>
      <c r="AG72" s="97">
        <v>7</v>
      </c>
      <c r="AH72" s="110"/>
      <c r="AI72" s="96"/>
      <c r="AJ72" s="96"/>
      <c r="AK72" s="96"/>
      <c r="AL72" s="96">
        <v>0.13588</v>
      </c>
    </row>
    <row r="73" spans="1:38" ht="15" customHeight="1" x14ac:dyDescent="0.3">
      <c r="A73" s="88">
        <v>43466</v>
      </c>
      <c r="B73" s="111">
        <v>4.5629999999999997E-2</v>
      </c>
      <c r="C73" s="111">
        <v>0</v>
      </c>
      <c r="D73" s="111">
        <v>9.3000000000000005E-4</v>
      </c>
      <c r="E73" s="111">
        <v>4.8199999999999996E-3</v>
      </c>
      <c r="F73" s="111">
        <v>6.2899999999999996E-3</v>
      </c>
      <c r="G73" s="111">
        <v>1.0000000000000001E-5</v>
      </c>
      <c r="H73" s="111">
        <v>1.74E-3</v>
      </c>
      <c r="I73" s="111">
        <v>4.0000000000000003E-5</v>
      </c>
      <c r="J73" s="111">
        <v>-2.4000000000000001E-4</v>
      </c>
      <c r="K73" s="111">
        <v>7.5000000000000002E-4</v>
      </c>
      <c r="L73" s="111">
        <v>1.67E-3</v>
      </c>
      <c r="M73" s="111">
        <v>0</v>
      </c>
      <c r="N73" s="111">
        <v>-1.33E-3</v>
      </c>
      <c r="O73" s="111">
        <v>0</v>
      </c>
      <c r="P73" s="111">
        <v>0</v>
      </c>
      <c r="Q73" s="111">
        <v>3.65E-3</v>
      </c>
      <c r="R73" s="111">
        <v>0</v>
      </c>
      <c r="S73" s="129">
        <f t="shared" si="20"/>
        <v>3.65E-3</v>
      </c>
      <c r="T73" s="129">
        <f t="shared" si="21"/>
        <v>1.8329999999999999E-2</v>
      </c>
      <c r="U73" s="112">
        <f t="shared" si="22"/>
        <v>6.3959999999999989E-2</v>
      </c>
      <c r="V73" s="112">
        <v>-5.6999999999999998E-4</v>
      </c>
      <c r="W73" s="112">
        <v>8.8000000000000003E-4</v>
      </c>
      <c r="X73" s="112"/>
      <c r="Y73" s="112">
        <v>-5.1999999999999995E-4</v>
      </c>
      <c r="Z73" s="112">
        <v>2.5850000000000001E-2</v>
      </c>
      <c r="AA73" s="111">
        <v>2.5000000000000001E-3</v>
      </c>
      <c r="AB73" s="111">
        <v>1.4749999999999999E-2</v>
      </c>
      <c r="AC73" s="112">
        <f t="shared" si="24"/>
        <v>1.7249999999999998E-2</v>
      </c>
      <c r="AD73" s="112">
        <v>5.0000000000000001E-4</v>
      </c>
      <c r="AE73" s="113"/>
      <c r="AF73" s="114">
        <f t="shared" ref="AF73" si="25">SUM(U73,V73:Z73,AC73,AD73)</f>
        <v>0.10734999999999999</v>
      </c>
      <c r="AG73" s="115">
        <v>7</v>
      </c>
      <c r="AH73" s="113"/>
      <c r="AI73" s="114"/>
      <c r="AJ73" s="114"/>
      <c r="AK73" s="114"/>
      <c r="AL73" s="114">
        <v>0.13588</v>
      </c>
    </row>
  </sheetData>
  <pageMargins left="0.7" right="0.7" top="0.75" bottom="0.75" header="0.3" footer="0.3"/>
  <pageSetup orientation="portrait" r:id="rId1"/>
  <ignoredErrors>
    <ignoredError sqref="S2:T73 AF2:AF73"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CE036-6298-3049-9D93-98E51B08F885}">
  <sheetPr>
    <tabColor rgb="FFFFFFCC"/>
  </sheetPr>
  <dimension ref="A1:AN73"/>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ColWidth="10.625" defaultRowHeight="14.4" x14ac:dyDescent="0.3"/>
  <cols>
    <col min="1" max="1" width="17.375" style="36" bestFit="1" customWidth="1"/>
    <col min="2" max="4" width="14.375" style="13" customWidth="1"/>
    <col min="5" max="5" width="12.75" style="13" customWidth="1"/>
    <col min="6" max="6" width="14" style="13" customWidth="1"/>
    <col min="7" max="7" width="17" style="13" customWidth="1"/>
    <col min="8" max="8" width="13.625" style="13" customWidth="1"/>
    <col min="9" max="9" width="14.25" style="13" customWidth="1"/>
    <col min="10" max="10" width="13" style="13" customWidth="1"/>
    <col min="11" max="11" width="13.625" style="13" customWidth="1"/>
    <col min="12" max="12" width="14.625" style="13" customWidth="1"/>
    <col min="13" max="13" width="16" style="13" customWidth="1"/>
    <col min="14" max="16" width="13.75" style="13" customWidth="1"/>
    <col min="17" max="17" width="14.75" style="13" customWidth="1"/>
    <col min="18" max="18" width="15.625" style="13" customWidth="1"/>
    <col min="19" max="19" width="12.625" style="13" bestFit="1" customWidth="1"/>
    <col min="20" max="21" width="13.625" style="13" customWidth="1"/>
    <col min="22" max="22" width="12.75" style="13" bestFit="1" customWidth="1"/>
    <col min="23" max="24" width="13.375" style="13" customWidth="1"/>
    <col min="25" max="25" width="13" style="13" customWidth="1"/>
    <col min="26" max="26" width="15.25" style="13" customWidth="1"/>
    <col min="27" max="27" width="14.75" style="13" customWidth="1"/>
    <col min="28" max="28" width="15.75" style="13" customWidth="1"/>
    <col min="29" max="29" width="14.375" style="13" customWidth="1"/>
    <col min="30" max="30" width="12.625" style="13" bestFit="1" customWidth="1"/>
    <col min="31" max="31" width="5.625" style="92" customWidth="1"/>
    <col min="32" max="32" width="12.625" style="13" bestFit="1" customWidth="1"/>
    <col min="33" max="33" width="12.25" style="13" customWidth="1"/>
    <col min="34" max="34" width="5.625" style="92" customWidth="1"/>
    <col min="35" max="35" width="12.375" style="13" bestFit="1" customWidth="1"/>
    <col min="36" max="36" width="13" style="13" customWidth="1"/>
    <col min="37" max="37" width="13.75" style="13" customWidth="1"/>
    <col min="38" max="38" width="12.25" style="13" customWidth="1"/>
    <col min="39" max="40" width="11.625" style="13" bestFit="1" customWidth="1"/>
    <col min="41" max="16384" width="10.625" style="13"/>
  </cols>
  <sheetData>
    <row r="1" spans="1:40" s="34" customFormat="1" ht="79.2" x14ac:dyDescent="0.3">
      <c r="A1" s="49" t="s">
        <v>407</v>
      </c>
      <c r="B1" s="132" t="s">
        <v>133</v>
      </c>
      <c r="C1" s="132" t="s">
        <v>446</v>
      </c>
      <c r="D1" s="132" t="s">
        <v>447</v>
      </c>
      <c r="E1" s="132" t="s">
        <v>136</v>
      </c>
      <c r="F1" s="132" t="s">
        <v>137</v>
      </c>
      <c r="G1" s="132" t="s">
        <v>138</v>
      </c>
      <c r="H1" s="132" t="s">
        <v>448</v>
      </c>
      <c r="I1" s="132" t="s">
        <v>449</v>
      </c>
      <c r="J1" s="132" t="s">
        <v>450</v>
      </c>
      <c r="K1" s="132" t="s">
        <v>142</v>
      </c>
      <c r="L1" s="132" t="s">
        <v>451</v>
      </c>
      <c r="M1" s="132" t="s">
        <v>144</v>
      </c>
      <c r="N1" s="132" t="s">
        <v>145</v>
      </c>
      <c r="O1" s="132" t="s">
        <v>462</v>
      </c>
      <c r="P1" s="132" t="s">
        <v>146</v>
      </c>
      <c r="Q1" s="132" t="s">
        <v>147</v>
      </c>
      <c r="R1" s="132" t="s">
        <v>454</v>
      </c>
      <c r="S1" s="133" t="s">
        <v>455</v>
      </c>
      <c r="T1" s="133" t="s">
        <v>456</v>
      </c>
      <c r="U1" s="93" t="s">
        <v>132</v>
      </c>
      <c r="V1" s="93" t="s">
        <v>148</v>
      </c>
      <c r="W1" s="93" t="s">
        <v>150</v>
      </c>
      <c r="X1" s="93" t="s">
        <v>457</v>
      </c>
      <c r="Y1" s="93" t="s">
        <v>151</v>
      </c>
      <c r="Z1" s="93" t="s">
        <v>153</v>
      </c>
      <c r="AA1" s="132" t="s">
        <v>458</v>
      </c>
      <c r="AB1" s="132" t="s">
        <v>463</v>
      </c>
      <c r="AC1" s="93" t="s">
        <v>155</v>
      </c>
      <c r="AD1" s="93" t="s">
        <v>158</v>
      </c>
      <c r="AE1" s="91"/>
      <c r="AF1" s="93" t="s">
        <v>441</v>
      </c>
      <c r="AG1" s="93" t="s">
        <v>442</v>
      </c>
      <c r="AH1" s="92"/>
      <c r="AI1" s="49" t="s">
        <v>443</v>
      </c>
      <c r="AJ1" s="49" t="s">
        <v>460</v>
      </c>
      <c r="AK1" s="49" t="s">
        <v>461</v>
      </c>
      <c r="AL1" s="49" t="s">
        <v>65</v>
      </c>
    </row>
    <row r="2" spans="1:40" s="34" customFormat="1" ht="15" customHeight="1" x14ac:dyDescent="0.2">
      <c r="A2" s="88">
        <v>45650</v>
      </c>
      <c r="B2" s="104">
        <v>5.9089999999999997E-2</v>
      </c>
      <c r="C2" s="104">
        <v>1.01E-3</v>
      </c>
      <c r="D2" s="104">
        <v>8.5999999999999998E-4</v>
      </c>
      <c r="E2" s="104">
        <v>8.1600000000000006E-3</v>
      </c>
      <c r="F2" s="104">
        <v>1.6219999999999998E-2</v>
      </c>
      <c r="G2" s="104">
        <v>5.0000000000000002E-5</v>
      </c>
      <c r="H2" s="104">
        <v>-1.9300000000000001E-3</v>
      </c>
      <c r="I2" s="104">
        <v>2.0000000000000002E-5</v>
      </c>
      <c r="J2" s="104">
        <v>-4.6000000000000001E-4</v>
      </c>
      <c r="K2" s="104">
        <v>-5.1000000000000004E-4</v>
      </c>
      <c r="L2" s="104">
        <v>1.9300000000000001E-3</v>
      </c>
      <c r="M2" s="104">
        <v>2.2100000000000002E-3</v>
      </c>
      <c r="N2" s="104">
        <v>-1.8E-3</v>
      </c>
      <c r="O2" s="104">
        <v>0</v>
      </c>
      <c r="P2" s="104">
        <v>2.9399999999999999E-3</v>
      </c>
      <c r="Q2" s="104">
        <v>6.6299999999999996E-3</v>
      </c>
      <c r="R2" s="104">
        <v>0</v>
      </c>
      <c r="S2" s="127">
        <f t="shared" ref="S2:S6" si="0">SUM(Q2:R2)</f>
        <v>6.6299999999999996E-3</v>
      </c>
      <c r="T2" s="127">
        <f>SUM(D2:P2,S2)</f>
        <v>3.4319999999999996E-2</v>
      </c>
      <c r="U2" s="105">
        <f t="shared" ref="U2:U25" si="1">SUM(B2:C2,T2)</f>
        <v>9.441999999999999E-2</v>
      </c>
      <c r="V2" s="105">
        <v>6.0000000000000002E-5</v>
      </c>
      <c r="W2" s="105">
        <v>8.0000000000000002E-3</v>
      </c>
      <c r="X2" s="105">
        <v>1.3799999999999999E-3</v>
      </c>
      <c r="Y2" s="105">
        <v>-3.6999999999999999E-4</v>
      </c>
      <c r="Z2" s="105">
        <v>4.052E-2</v>
      </c>
      <c r="AA2" s="104">
        <v>2.5000000000000001E-3</v>
      </c>
      <c r="AB2" s="104">
        <v>2.861E-2</v>
      </c>
      <c r="AC2" s="105">
        <f t="shared" ref="AC2:AC6" si="2">SUM(AA2:AB2)</f>
        <v>3.1109999999999999E-2</v>
      </c>
      <c r="AD2" s="105">
        <v>5.0000000000000001E-4</v>
      </c>
      <c r="AE2" s="106"/>
      <c r="AF2" s="107">
        <f t="shared" ref="AF2:AF6" si="3">SUM(U2,V2:Z2,AC2,AD2)</f>
        <v>0.17562</v>
      </c>
      <c r="AG2" s="108">
        <v>10</v>
      </c>
      <c r="AH2" s="95"/>
      <c r="AI2" s="126"/>
      <c r="AJ2" s="126"/>
      <c r="AK2" s="126"/>
      <c r="AL2" s="126">
        <v>0.14022999999999999</v>
      </c>
    </row>
    <row r="3" spans="1:40" s="34" customFormat="1" ht="15" customHeight="1" x14ac:dyDescent="0.2">
      <c r="A3" s="88">
        <v>45620</v>
      </c>
      <c r="B3" s="90">
        <v>5.9089999999999997E-2</v>
      </c>
      <c r="C3" s="90">
        <v>1.01E-3</v>
      </c>
      <c r="D3" s="90">
        <v>8.5999999999999998E-4</v>
      </c>
      <c r="E3" s="90">
        <v>8.1600000000000006E-3</v>
      </c>
      <c r="F3" s="90">
        <v>1.6219999999999998E-2</v>
      </c>
      <c r="G3" s="90">
        <v>5.0000000000000002E-5</v>
      </c>
      <c r="H3" s="90">
        <v>-1.9300000000000001E-3</v>
      </c>
      <c r="I3" s="90">
        <v>2.0000000000000002E-5</v>
      </c>
      <c r="J3" s="90">
        <v>-4.6000000000000001E-4</v>
      </c>
      <c r="K3" s="90">
        <v>-5.1000000000000004E-4</v>
      </c>
      <c r="L3" s="90">
        <v>1.9300000000000001E-3</v>
      </c>
      <c r="M3" s="90">
        <v>2.2100000000000002E-3</v>
      </c>
      <c r="N3" s="90">
        <v>-1.8E-3</v>
      </c>
      <c r="O3" s="90">
        <v>0</v>
      </c>
      <c r="P3" s="90">
        <v>2.9399999999999999E-3</v>
      </c>
      <c r="Q3" s="90">
        <v>6.6299999999999996E-3</v>
      </c>
      <c r="R3" s="90">
        <v>0</v>
      </c>
      <c r="S3" s="128">
        <f t="shared" si="0"/>
        <v>6.6299999999999996E-3</v>
      </c>
      <c r="T3" s="128">
        <f t="shared" ref="T3:T6" si="4">SUM(D3:P3,S3)</f>
        <v>3.4319999999999996E-2</v>
      </c>
      <c r="U3" s="94">
        <f t="shared" si="1"/>
        <v>9.441999999999999E-2</v>
      </c>
      <c r="V3" s="94">
        <v>6.0000000000000002E-5</v>
      </c>
      <c r="W3" s="94">
        <v>8.0000000000000002E-3</v>
      </c>
      <c r="X3" s="94">
        <v>1.3799999999999999E-3</v>
      </c>
      <c r="Y3" s="94">
        <v>-3.6999999999999999E-4</v>
      </c>
      <c r="Z3" s="94">
        <v>4.052E-2</v>
      </c>
      <c r="AA3" s="90">
        <v>2.5000000000000001E-3</v>
      </c>
      <c r="AB3" s="90">
        <v>2.861E-2</v>
      </c>
      <c r="AC3" s="94">
        <f t="shared" si="2"/>
        <v>3.1109999999999999E-2</v>
      </c>
      <c r="AD3" s="94">
        <v>5.0000000000000001E-4</v>
      </c>
      <c r="AE3" s="95"/>
      <c r="AF3" s="96">
        <f t="shared" si="3"/>
        <v>0.17562</v>
      </c>
      <c r="AG3" s="97">
        <v>10</v>
      </c>
      <c r="AH3" s="95"/>
      <c r="AI3" s="96"/>
      <c r="AJ3" s="96"/>
      <c r="AK3" s="96"/>
      <c r="AL3" s="96">
        <v>0.14022999999999999</v>
      </c>
    </row>
    <row r="4" spans="1:40" s="34" customFormat="1" ht="15" customHeight="1" x14ac:dyDescent="0.2">
      <c r="A4" s="88">
        <v>45589</v>
      </c>
      <c r="B4" s="90">
        <v>5.9089999999999997E-2</v>
      </c>
      <c r="C4" s="90">
        <v>1.01E-3</v>
      </c>
      <c r="D4" s="90">
        <v>8.5999999999999998E-4</v>
      </c>
      <c r="E4" s="90">
        <v>8.1600000000000006E-3</v>
      </c>
      <c r="F4" s="90">
        <v>1.6219999999999998E-2</v>
      </c>
      <c r="G4" s="90">
        <v>5.0000000000000002E-5</v>
      </c>
      <c r="H4" s="90">
        <v>-1.9300000000000001E-3</v>
      </c>
      <c r="I4" s="90">
        <v>2.0000000000000002E-5</v>
      </c>
      <c r="J4" s="90">
        <v>-4.6000000000000001E-4</v>
      </c>
      <c r="K4" s="90">
        <v>-5.1000000000000004E-4</v>
      </c>
      <c r="L4" s="90">
        <v>1.9300000000000001E-3</v>
      </c>
      <c r="M4" s="90">
        <v>2.2100000000000002E-3</v>
      </c>
      <c r="N4" s="90">
        <v>-1.8E-3</v>
      </c>
      <c r="O4" s="90">
        <v>0</v>
      </c>
      <c r="P4" s="90">
        <v>2.9399999999999999E-3</v>
      </c>
      <c r="Q4" s="90">
        <v>6.6299999999999996E-3</v>
      </c>
      <c r="R4" s="90">
        <v>0</v>
      </c>
      <c r="S4" s="128">
        <f t="shared" si="0"/>
        <v>6.6299999999999996E-3</v>
      </c>
      <c r="T4" s="128">
        <f t="shared" si="4"/>
        <v>3.4319999999999996E-2</v>
      </c>
      <c r="U4" s="94">
        <f t="shared" si="1"/>
        <v>9.441999999999999E-2</v>
      </c>
      <c r="V4" s="94">
        <v>6.0000000000000002E-5</v>
      </c>
      <c r="W4" s="94">
        <v>8.0000000000000002E-3</v>
      </c>
      <c r="X4" s="94">
        <v>1.3799999999999999E-3</v>
      </c>
      <c r="Y4" s="94">
        <v>-3.6999999999999999E-4</v>
      </c>
      <c r="Z4" s="94">
        <v>4.052E-2</v>
      </c>
      <c r="AA4" s="90">
        <v>2.5000000000000001E-3</v>
      </c>
      <c r="AB4" s="90">
        <v>2.861E-2</v>
      </c>
      <c r="AC4" s="94">
        <f t="shared" si="2"/>
        <v>3.1109999999999999E-2</v>
      </c>
      <c r="AD4" s="94">
        <v>5.0000000000000001E-4</v>
      </c>
      <c r="AE4" s="95"/>
      <c r="AF4" s="96">
        <f t="shared" si="3"/>
        <v>0.17562</v>
      </c>
      <c r="AG4" s="97">
        <v>10</v>
      </c>
      <c r="AH4" s="95"/>
      <c r="AI4" s="96"/>
      <c r="AJ4" s="96"/>
      <c r="AK4" s="96"/>
      <c r="AL4" s="96">
        <v>0.14022999999999999</v>
      </c>
    </row>
    <row r="5" spans="1:40" s="34" customFormat="1" ht="15" customHeight="1" x14ac:dyDescent="0.2">
      <c r="A5" s="88">
        <v>45559</v>
      </c>
      <c r="B5" s="90">
        <v>5.9089999999999997E-2</v>
      </c>
      <c r="C5" s="90">
        <v>1.01E-3</v>
      </c>
      <c r="D5" s="90">
        <v>8.5999999999999998E-4</v>
      </c>
      <c r="E5" s="90">
        <v>8.1600000000000006E-3</v>
      </c>
      <c r="F5" s="90">
        <v>1.6219999999999998E-2</v>
      </c>
      <c r="G5" s="90">
        <v>5.0000000000000002E-5</v>
      </c>
      <c r="H5" s="90">
        <v>-1.9300000000000001E-3</v>
      </c>
      <c r="I5" s="90">
        <v>2.0000000000000002E-5</v>
      </c>
      <c r="J5" s="90">
        <v>-4.6000000000000001E-4</v>
      </c>
      <c r="K5" s="90">
        <v>-5.1000000000000004E-4</v>
      </c>
      <c r="L5" s="90">
        <v>1.9300000000000001E-3</v>
      </c>
      <c r="M5" s="90">
        <v>2.2100000000000002E-3</v>
      </c>
      <c r="N5" s="90">
        <v>-1.8E-3</v>
      </c>
      <c r="O5" s="90">
        <v>0</v>
      </c>
      <c r="P5" s="90">
        <v>2.9399999999999999E-3</v>
      </c>
      <c r="Q5" s="90">
        <v>6.6299999999999996E-3</v>
      </c>
      <c r="R5" s="90">
        <v>0</v>
      </c>
      <c r="S5" s="128">
        <f t="shared" si="0"/>
        <v>6.6299999999999996E-3</v>
      </c>
      <c r="T5" s="128">
        <f t="shared" si="4"/>
        <v>3.4319999999999996E-2</v>
      </c>
      <c r="U5" s="94">
        <f t="shared" si="1"/>
        <v>9.441999999999999E-2</v>
      </c>
      <c r="V5" s="94">
        <v>6.0000000000000002E-5</v>
      </c>
      <c r="W5" s="94">
        <v>8.0000000000000002E-3</v>
      </c>
      <c r="X5" s="94">
        <v>1.3799999999999999E-3</v>
      </c>
      <c r="Y5" s="94">
        <v>-3.6999999999999999E-4</v>
      </c>
      <c r="Z5" s="94">
        <v>4.052E-2</v>
      </c>
      <c r="AA5" s="90">
        <v>2.5000000000000001E-3</v>
      </c>
      <c r="AB5" s="90">
        <v>2.861E-2</v>
      </c>
      <c r="AC5" s="94">
        <f t="shared" si="2"/>
        <v>3.1109999999999999E-2</v>
      </c>
      <c r="AD5" s="94">
        <v>5.0000000000000001E-4</v>
      </c>
      <c r="AE5" s="95"/>
      <c r="AF5" s="96">
        <f t="shared" si="3"/>
        <v>0.17562</v>
      </c>
      <c r="AG5" s="97">
        <v>10</v>
      </c>
      <c r="AH5" s="95"/>
      <c r="AI5" s="96"/>
      <c r="AJ5" s="96"/>
      <c r="AK5" s="96"/>
      <c r="AL5" s="96">
        <v>0.14022999999999999</v>
      </c>
    </row>
    <row r="6" spans="1:40" s="34" customFormat="1" ht="15" customHeight="1" x14ac:dyDescent="0.2">
      <c r="A6" s="88">
        <v>45528</v>
      </c>
      <c r="B6" s="90">
        <v>5.9089999999999997E-2</v>
      </c>
      <c r="C6" s="90">
        <v>1.01E-3</v>
      </c>
      <c r="D6" s="90">
        <v>8.5999999999999998E-4</v>
      </c>
      <c r="E6" s="90">
        <v>8.1600000000000006E-3</v>
      </c>
      <c r="F6" s="90">
        <v>1.6219999999999998E-2</v>
      </c>
      <c r="G6" s="90">
        <v>5.0000000000000002E-5</v>
      </c>
      <c r="H6" s="90">
        <v>-1.9300000000000001E-3</v>
      </c>
      <c r="I6" s="90">
        <v>2.0000000000000002E-5</v>
      </c>
      <c r="J6" s="90">
        <v>-4.6000000000000001E-4</v>
      </c>
      <c r="K6" s="90">
        <v>-5.1000000000000004E-4</v>
      </c>
      <c r="L6" s="90">
        <v>1.9300000000000001E-3</v>
      </c>
      <c r="M6" s="90">
        <v>2.2100000000000002E-3</v>
      </c>
      <c r="N6" s="90">
        <v>-1.8E-3</v>
      </c>
      <c r="O6" s="90">
        <v>0</v>
      </c>
      <c r="P6" s="90">
        <v>2.9399999999999999E-3</v>
      </c>
      <c r="Q6" s="90">
        <v>6.6299999999999996E-3</v>
      </c>
      <c r="R6" s="90">
        <v>0</v>
      </c>
      <c r="S6" s="128">
        <f t="shared" si="0"/>
        <v>6.6299999999999996E-3</v>
      </c>
      <c r="T6" s="128">
        <f t="shared" si="4"/>
        <v>3.4319999999999996E-2</v>
      </c>
      <c r="U6" s="94">
        <f t="shared" si="1"/>
        <v>9.441999999999999E-2</v>
      </c>
      <c r="V6" s="94">
        <v>6.0000000000000002E-5</v>
      </c>
      <c r="W6" s="94">
        <v>8.0000000000000002E-3</v>
      </c>
      <c r="X6" s="94">
        <v>1.3799999999999999E-3</v>
      </c>
      <c r="Y6" s="94">
        <v>-3.6999999999999999E-4</v>
      </c>
      <c r="Z6" s="94">
        <v>4.052E-2</v>
      </c>
      <c r="AA6" s="90">
        <v>2.5000000000000001E-3</v>
      </c>
      <c r="AB6" s="90">
        <v>2.861E-2</v>
      </c>
      <c r="AC6" s="94">
        <f t="shared" si="2"/>
        <v>3.1109999999999999E-2</v>
      </c>
      <c r="AD6" s="94">
        <v>5.0000000000000001E-4</v>
      </c>
      <c r="AE6" s="95"/>
      <c r="AF6" s="96">
        <f t="shared" si="3"/>
        <v>0.17562</v>
      </c>
      <c r="AG6" s="97">
        <v>10</v>
      </c>
      <c r="AH6" s="95"/>
      <c r="AI6" s="96"/>
      <c r="AJ6" s="96"/>
      <c r="AK6" s="96"/>
      <c r="AL6" s="96">
        <v>0.14022999999999999</v>
      </c>
    </row>
    <row r="7" spans="1:40" s="34" customFormat="1" ht="15" customHeight="1" x14ac:dyDescent="0.2">
      <c r="A7" s="88">
        <v>45497</v>
      </c>
      <c r="B7" s="90">
        <v>5.9089999999999997E-2</v>
      </c>
      <c r="C7" s="90">
        <v>1.01E-3</v>
      </c>
      <c r="D7" s="90">
        <v>8.5999999999999998E-4</v>
      </c>
      <c r="E7" s="90">
        <v>8.1600000000000006E-3</v>
      </c>
      <c r="F7" s="90">
        <v>1.6219999999999998E-2</v>
      </c>
      <c r="G7" s="90">
        <v>5.0000000000000002E-5</v>
      </c>
      <c r="H7" s="90">
        <v>-1.9300000000000001E-3</v>
      </c>
      <c r="I7" s="90">
        <v>2.0000000000000002E-5</v>
      </c>
      <c r="J7" s="90">
        <v>-4.6000000000000001E-4</v>
      </c>
      <c r="K7" s="90">
        <v>-5.1000000000000004E-4</v>
      </c>
      <c r="L7" s="90">
        <v>1.9300000000000001E-3</v>
      </c>
      <c r="M7" s="90">
        <v>2.2100000000000002E-3</v>
      </c>
      <c r="N7" s="90">
        <v>-1.8E-3</v>
      </c>
      <c r="O7" s="90">
        <v>0</v>
      </c>
      <c r="P7" s="90">
        <v>2.9399999999999999E-3</v>
      </c>
      <c r="Q7" s="90">
        <v>6.6299999999999996E-3</v>
      </c>
      <c r="R7" s="90">
        <v>0</v>
      </c>
      <c r="S7" s="128">
        <f t="shared" ref="S7" si="5">SUM(Q7:R7)</f>
        <v>6.6299999999999996E-3</v>
      </c>
      <c r="T7" s="128">
        <f t="shared" ref="T7" si="6">SUM(D7:P7,S7)</f>
        <v>3.4319999999999996E-2</v>
      </c>
      <c r="U7" s="94">
        <f t="shared" si="1"/>
        <v>9.441999999999999E-2</v>
      </c>
      <c r="V7" s="94">
        <v>6.0000000000000002E-5</v>
      </c>
      <c r="W7" s="94">
        <v>8.0000000000000002E-3</v>
      </c>
      <c r="X7" s="94">
        <v>1.3799999999999999E-3</v>
      </c>
      <c r="Y7" s="94">
        <v>-3.6999999999999999E-4</v>
      </c>
      <c r="Z7" s="94">
        <v>4.052E-2</v>
      </c>
      <c r="AA7" s="90">
        <v>2.5000000000000001E-3</v>
      </c>
      <c r="AB7" s="90">
        <v>2.861E-2</v>
      </c>
      <c r="AC7" s="94">
        <f t="shared" ref="AC7:AC13" si="7">SUM(AA7:AB7)</f>
        <v>3.1109999999999999E-2</v>
      </c>
      <c r="AD7" s="94">
        <v>5.0000000000000001E-4</v>
      </c>
      <c r="AE7" s="95"/>
      <c r="AF7" s="96">
        <f t="shared" ref="AF7:AF12" si="8">SUM(U7,V7:Z7,AC7,AD7)</f>
        <v>0.17562</v>
      </c>
      <c r="AG7" s="97">
        <v>10</v>
      </c>
      <c r="AH7" s="95"/>
      <c r="AI7" s="96"/>
      <c r="AJ7" s="96"/>
      <c r="AK7" s="96"/>
      <c r="AL7" s="96">
        <v>0.15809999999999999</v>
      </c>
    </row>
    <row r="8" spans="1:40" s="34" customFormat="1" ht="15" customHeight="1" x14ac:dyDescent="0.2">
      <c r="A8" s="88">
        <v>45444</v>
      </c>
      <c r="B8" s="90">
        <v>5.9089999999999997E-2</v>
      </c>
      <c r="C8" s="90">
        <v>1.01E-3</v>
      </c>
      <c r="D8" s="90">
        <v>8.5999999999999998E-4</v>
      </c>
      <c r="E8" s="90">
        <v>8.1600000000000006E-3</v>
      </c>
      <c r="F8" s="90">
        <v>1.6219999999999998E-2</v>
      </c>
      <c r="G8" s="90">
        <v>5.0000000000000002E-5</v>
      </c>
      <c r="H8" s="90">
        <v>-1.9300000000000001E-3</v>
      </c>
      <c r="I8" s="90">
        <v>2.0000000000000002E-5</v>
      </c>
      <c r="J8" s="90">
        <v>-4.6000000000000001E-4</v>
      </c>
      <c r="K8" s="90">
        <v>-5.1000000000000004E-4</v>
      </c>
      <c r="L8" s="90">
        <v>1.9300000000000001E-3</v>
      </c>
      <c r="M8" s="90">
        <v>1.89E-3</v>
      </c>
      <c r="N8" s="90">
        <v>-1.8E-3</v>
      </c>
      <c r="O8" s="90">
        <v>0</v>
      </c>
      <c r="P8" s="90">
        <v>3.1800000000000001E-3</v>
      </c>
      <c r="Q8" s="90">
        <v>6.6299999999999996E-3</v>
      </c>
      <c r="R8" s="90">
        <v>0</v>
      </c>
      <c r="S8" s="128">
        <f t="shared" ref="S8:S12" si="9">SUM(Q8:R8)</f>
        <v>6.6299999999999996E-3</v>
      </c>
      <c r="T8" s="128">
        <f t="shared" ref="T8:T24" si="10">SUM(D8:P8,S8)</f>
        <v>3.424E-2</v>
      </c>
      <c r="U8" s="94">
        <f t="shared" si="1"/>
        <v>9.4339999999999993E-2</v>
      </c>
      <c r="V8" s="94">
        <v>6.0000000000000002E-5</v>
      </c>
      <c r="W8" s="94">
        <v>8.0000000000000002E-3</v>
      </c>
      <c r="X8" s="94"/>
      <c r="Y8" s="94">
        <v>-3.6999999999999999E-4</v>
      </c>
      <c r="Z8" s="94">
        <v>4.052E-2</v>
      </c>
      <c r="AA8" s="90">
        <v>2.5000000000000001E-3</v>
      </c>
      <c r="AB8" s="90">
        <v>2.0840000000000001E-2</v>
      </c>
      <c r="AC8" s="94">
        <f t="shared" si="7"/>
        <v>2.334E-2</v>
      </c>
      <c r="AD8" s="94">
        <v>5.0000000000000001E-4</v>
      </c>
      <c r="AE8" s="95"/>
      <c r="AF8" s="96">
        <f t="shared" si="8"/>
        <v>0.16639000000000001</v>
      </c>
      <c r="AG8" s="97">
        <v>10</v>
      </c>
      <c r="AH8" s="95"/>
      <c r="AI8" s="96">
        <f t="shared" ref="AI8:AI12" si="11">AL8-AJ8-AK8</f>
        <v>0.15576999999999999</v>
      </c>
      <c r="AJ8" s="96">
        <v>2.33E-3</v>
      </c>
      <c r="AK8" s="96">
        <v>0</v>
      </c>
      <c r="AL8" s="96">
        <v>0.15809999999999999</v>
      </c>
      <c r="AN8" s="84"/>
    </row>
    <row r="9" spans="1:40" s="34" customFormat="1" ht="15" customHeight="1" x14ac:dyDescent="0.2">
      <c r="A9" s="88">
        <v>45413</v>
      </c>
      <c r="B9" s="90">
        <v>5.9089999999999997E-2</v>
      </c>
      <c r="C9" s="90">
        <v>1.01E-3</v>
      </c>
      <c r="D9" s="90">
        <v>8.5999999999999998E-4</v>
      </c>
      <c r="E9" s="90">
        <v>8.1600000000000006E-3</v>
      </c>
      <c r="F9" s="90">
        <v>1.6219999999999998E-2</v>
      </c>
      <c r="G9" s="90">
        <v>5.0000000000000002E-5</v>
      </c>
      <c r="H9" s="90">
        <v>-1.9300000000000001E-3</v>
      </c>
      <c r="I9" s="90">
        <v>2.0000000000000002E-5</v>
      </c>
      <c r="J9" s="90">
        <v>-4.6000000000000001E-4</v>
      </c>
      <c r="K9" s="90">
        <v>-5.1000000000000004E-4</v>
      </c>
      <c r="L9" s="90">
        <v>1.9300000000000001E-3</v>
      </c>
      <c r="M9" s="90">
        <v>1.89E-3</v>
      </c>
      <c r="N9" s="90">
        <v>-1.8E-3</v>
      </c>
      <c r="O9" s="90">
        <v>0</v>
      </c>
      <c r="P9" s="90">
        <v>3.1800000000000001E-3</v>
      </c>
      <c r="Q9" s="90">
        <v>6.6299999999999996E-3</v>
      </c>
      <c r="R9" s="90">
        <v>0</v>
      </c>
      <c r="S9" s="128">
        <f t="shared" si="9"/>
        <v>6.6299999999999996E-3</v>
      </c>
      <c r="T9" s="128">
        <f t="shared" si="10"/>
        <v>3.424E-2</v>
      </c>
      <c r="U9" s="94">
        <f t="shared" si="1"/>
        <v>9.4339999999999993E-2</v>
      </c>
      <c r="V9" s="94">
        <v>6.0000000000000002E-5</v>
      </c>
      <c r="W9" s="94">
        <v>8.0000000000000002E-3</v>
      </c>
      <c r="X9" s="94"/>
      <c r="Y9" s="94">
        <v>-3.6999999999999999E-4</v>
      </c>
      <c r="Z9" s="94">
        <v>4.052E-2</v>
      </c>
      <c r="AA9" s="90">
        <v>2.5000000000000001E-3</v>
      </c>
      <c r="AB9" s="90">
        <v>2.0840000000000001E-2</v>
      </c>
      <c r="AC9" s="94">
        <f t="shared" si="7"/>
        <v>2.334E-2</v>
      </c>
      <c r="AD9" s="94">
        <v>5.0000000000000001E-4</v>
      </c>
      <c r="AE9" s="95"/>
      <c r="AF9" s="96">
        <f t="shared" si="8"/>
        <v>0.16639000000000001</v>
      </c>
      <c r="AG9" s="97">
        <v>10</v>
      </c>
      <c r="AH9" s="95"/>
      <c r="AI9" s="96">
        <f t="shared" si="11"/>
        <v>0.15576999999999999</v>
      </c>
      <c r="AJ9" s="96">
        <v>2.33E-3</v>
      </c>
      <c r="AK9" s="96">
        <v>0</v>
      </c>
      <c r="AL9" s="96">
        <v>0.15809999999999999</v>
      </c>
    </row>
    <row r="10" spans="1:40" s="34" customFormat="1" ht="15" customHeight="1" x14ac:dyDescent="0.2">
      <c r="A10" s="88">
        <v>45383</v>
      </c>
      <c r="B10" s="90">
        <v>5.9089999999999997E-2</v>
      </c>
      <c r="C10" s="90">
        <v>1.01E-3</v>
      </c>
      <c r="D10" s="90">
        <v>8.5999999999999998E-4</v>
      </c>
      <c r="E10" s="90">
        <v>8.1600000000000006E-3</v>
      </c>
      <c r="F10" s="90">
        <v>1.6219999999999998E-2</v>
      </c>
      <c r="G10" s="90">
        <v>5.0000000000000002E-5</v>
      </c>
      <c r="H10" s="90">
        <v>-1.9300000000000001E-3</v>
      </c>
      <c r="I10" s="90">
        <v>2.0000000000000002E-5</v>
      </c>
      <c r="J10" s="90">
        <v>-4.6000000000000001E-4</v>
      </c>
      <c r="K10" s="90">
        <v>-5.1000000000000004E-4</v>
      </c>
      <c r="L10" s="90">
        <v>1.9300000000000001E-3</v>
      </c>
      <c r="M10" s="90">
        <v>1.89E-3</v>
      </c>
      <c r="N10" s="90">
        <v>-1.8E-3</v>
      </c>
      <c r="O10" s="90">
        <v>0</v>
      </c>
      <c r="P10" s="90">
        <v>3.1800000000000001E-3</v>
      </c>
      <c r="Q10" s="90">
        <v>6.6299999999999996E-3</v>
      </c>
      <c r="R10" s="90">
        <v>0</v>
      </c>
      <c r="S10" s="128">
        <f t="shared" si="9"/>
        <v>6.6299999999999996E-3</v>
      </c>
      <c r="T10" s="128">
        <f t="shared" si="10"/>
        <v>3.424E-2</v>
      </c>
      <c r="U10" s="94">
        <f t="shared" si="1"/>
        <v>9.4339999999999993E-2</v>
      </c>
      <c r="V10" s="94">
        <v>6.0000000000000002E-5</v>
      </c>
      <c r="W10" s="94">
        <v>8.0000000000000002E-3</v>
      </c>
      <c r="X10" s="94"/>
      <c r="Y10" s="94">
        <v>-3.6999999999999999E-4</v>
      </c>
      <c r="Z10" s="94">
        <v>4.052E-2</v>
      </c>
      <c r="AA10" s="90">
        <v>2.5000000000000001E-3</v>
      </c>
      <c r="AB10" s="90">
        <v>2.0840000000000001E-2</v>
      </c>
      <c r="AC10" s="94">
        <f t="shared" si="7"/>
        <v>2.334E-2</v>
      </c>
      <c r="AD10" s="94">
        <v>5.0000000000000001E-4</v>
      </c>
      <c r="AE10" s="95"/>
      <c r="AF10" s="96">
        <f t="shared" si="8"/>
        <v>0.16639000000000001</v>
      </c>
      <c r="AG10" s="97">
        <v>10</v>
      </c>
      <c r="AH10" s="95"/>
      <c r="AI10" s="96">
        <f t="shared" si="11"/>
        <v>0.15576999999999999</v>
      </c>
      <c r="AJ10" s="96">
        <v>2.33E-3</v>
      </c>
      <c r="AK10" s="96">
        <v>0</v>
      </c>
      <c r="AL10" s="96">
        <v>0.15809999999999999</v>
      </c>
    </row>
    <row r="11" spans="1:40" s="34" customFormat="1" ht="15" customHeight="1" x14ac:dyDescent="0.2">
      <c r="A11" s="88">
        <v>45352</v>
      </c>
      <c r="B11" s="90">
        <v>5.9089999999999997E-2</v>
      </c>
      <c r="C11" s="90">
        <v>1.01E-3</v>
      </c>
      <c r="D11" s="90">
        <v>8.5999999999999998E-4</v>
      </c>
      <c r="E11" s="90">
        <v>8.1600000000000006E-3</v>
      </c>
      <c r="F11" s="90">
        <v>1.6219999999999998E-2</v>
      </c>
      <c r="G11" s="90">
        <v>5.0000000000000002E-5</v>
      </c>
      <c r="H11" s="90">
        <v>-1.9300000000000001E-3</v>
      </c>
      <c r="I11" s="90">
        <v>2.0000000000000002E-5</v>
      </c>
      <c r="J11" s="90">
        <v>-4.6000000000000001E-4</v>
      </c>
      <c r="K11" s="90">
        <v>-5.1000000000000004E-4</v>
      </c>
      <c r="L11" s="90">
        <v>1.9300000000000001E-3</v>
      </c>
      <c r="M11" s="90">
        <v>1.89E-3</v>
      </c>
      <c r="N11" s="90">
        <v>-1.8E-3</v>
      </c>
      <c r="O11" s="90">
        <v>0</v>
      </c>
      <c r="P11" s="90">
        <v>3.1800000000000001E-3</v>
      </c>
      <c r="Q11" s="90">
        <v>6.6299999999999996E-3</v>
      </c>
      <c r="R11" s="90">
        <v>0</v>
      </c>
      <c r="S11" s="128">
        <f t="shared" si="9"/>
        <v>6.6299999999999996E-3</v>
      </c>
      <c r="T11" s="128">
        <f t="shared" si="10"/>
        <v>3.424E-2</v>
      </c>
      <c r="U11" s="94">
        <f t="shared" si="1"/>
        <v>9.4339999999999993E-2</v>
      </c>
      <c r="V11" s="94">
        <v>6.0000000000000002E-5</v>
      </c>
      <c r="W11" s="94">
        <v>8.0000000000000002E-3</v>
      </c>
      <c r="X11" s="94"/>
      <c r="Y11" s="94">
        <v>-3.6999999999999999E-4</v>
      </c>
      <c r="Z11" s="94">
        <v>4.052E-2</v>
      </c>
      <c r="AA11" s="90">
        <v>2.5000000000000001E-3</v>
      </c>
      <c r="AB11" s="90">
        <v>2.0840000000000001E-2</v>
      </c>
      <c r="AC11" s="94">
        <f t="shared" si="7"/>
        <v>2.334E-2</v>
      </c>
      <c r="AD11" s="94">
        <v>5.0000000000000001E-4</v>
      </c>
      <c r="AE11" s="95"/>
      <c r="AF11" s="96">
        <f t="shared" si="8"/>
        <v>0.16639000000000001</v>
      </c>
      <c r="AG11" s="97">
        <v>10</v>
      </c>
      <c r="AH11" s="95"/>
      <c r="AI11" s="96">
        <f t="shared" si="11"/>
        <v>0.15576999999999999</v>
      </c>
      <c r="AJ11" s="96">
        <v>2.33E-3</v>
      </c>
      <c r="AK11" s="96">
        <v>0</v>
      </c>
      <c r="AL11" s="96">
        <v>0.15809999999999999</v>
      </c>
    </row>
    <row r="12" spans="1:40" s="34" customFormat="1" ht="15" customHeight="1" x14ac:dyDescent="0.2">
      <c r="A12" s="88">
        <v>45323</v>
      </c>
      <c r="B12" s="90">
        <v>5.9089999999999997E-2</v>
      </c>
      <c r="C12" s="90">
        <v>1.01E-3</v>
      </c>
      <c r="D12" s="90">
        <v>8.5999999999999998E-4</v>
      </c>
      <c r="E12" s="90">
        <v>8.1600000000000006E-3</v>
      </c>
      <c r="F12" s="90">
        <v>1.6219999999999998E-2</v>
      </c>
      <c r="G12" s="90">
        <v>5.0000000000000002E-5</v>
      </c>
      <c r="H12" s="90">
        <v>-1.9300000000000001E-3</v>
      </c>
      <c r="I12" s="90">
        <v>2.0000000000000002E-5</v>
      </c>
      <c r="J12" s="90">
        <v>-4.6000000000000001E-4</v>
      </c>
      <c r="K12" s="90">
        <v>-5.1000000000000004E-4</v>
      </c>
      <c r="L12" s="90">
        <v>1.9300000000000001E-3</v>
      </c>
      <c r="M12" s="90">
        <v>1.89E-3</v>
      </c>
      <c r="N12" s="90">
        <v>-1.8E-3</v>
      </c>
      <c r="O12" s="90">
        <v>0</v>
      </c>
      <c r="P12" s="90">
        <v>3.1800000000000001E-3</v>
      </c>
      <c r="Q12" s="90">
        <v>6.6299999999999996E-3</v>
      </c>
      <c r="R12" s="90">
        <v>0</v>
      </c>
      <c r="S12" s="128">
        <f t="shared" si="9"/>
        <v>6.6299999999999996E-3</v>
      </c>
      <c r="T12" s="128">
        <f t="shared" si="10"/>
        <v>3.424E-2</v>
      </c>
      <c r="U12" s="94">
        <f t="shared" si="1"/>
        <v>9.4339999999999993E-2</v>
      </c>
      <c r="V12" s="94">
        <v>6.0000000000000002E-5</v>
      </c>
      <c r="W12" s="94">
        <v>8.0000000000000002E-3</v>
      </c>
      <c r="X12" s="94"/>
      <c r="Y12" s="94">
        <v>-3.6999999999999999E-4</v>
      </c>
      <c r="Z12" s="94">
        <v>4.052E-2</v>
      </c>
      <c r="AA12" s="90">
        <v>2.5000000000000001E-3</v>
      </c>
      <c r="AB12" s="90">
        <v>2.0840000000000001E-2</v>
      </c>
      <c r="AC12" s="94">
        <f t="shared" si="7"/>
        <v>2.334E-2</v>
      </c>
      <c r="AD12" s="94">
        <v>5.0000000000000001E-4</v>
      </c>
      <c r="AE12" s="95"/>
      <c r="AF12" s="96">
        <f t="shared" si="8"/>
        <v>0.16639000000000001</v>
      </c>
      <c r="AG12" s="97">
        <v>10</v>
      </c>
      <c r="AH12" s="95"/>
      <c r="AI12" s="96">
        <f t="shared" si="11"/>
        <v>0.15576999999999999</v>
      </c>
      <c r="AJ12" s="96">
        <v>2.33E-3</v>
      </c>
      <c r="AK12" s="96">
        <v>0</v>
      </c>
      <c r="AL12" s="96">
        <v>0.15809999999999999</v>
      </c>
    </row>
    <row r="13" spans="1:40" s="34" customFormat="1" ht="15" customHeight="1" x14ac:dyDescent="0.2">
      <c r="A13" s="88">
        <v>45292</v>
      </c>
      <c r="B13" s="90">
        <v>5.9089999999999997E-2</v>
      </c>
      <c r="C13" s="90">
        <v>1.01E-3</v>
      </c>
      <c r="D13" s="90">
        <v>8.5999999999999998E-4</v>
      </c>
      <c r="E13" s="90">
        <v>8.1600000000000006E-3</v>
      </c>
      <c r="F13" s="90">
        <v>1.6219999999999998E-2</v>
      </c>
      <c r="G13" s="90">
        <v>5.0000000000000002E-5</v>
      </c>
      <c r="H13" s="90">
        <v>-1.9300000000000001E-3</v>
      </c>
      <c r="I13" s="90">
        <v>2.0000000000000002E-5</v>
      </c>
      <c r="J13" s="90">
        <v>-4.6000000000000001E-4</v>
      </c>
      <c r="K13" s="90">
        <v>-5.1000000000000004E-4</v>
      </c>
      <c r="L13" s="90">
        <v>1.9300000000000001E-3</v>
      </c>
      <c r="M13" s="90">
        <v>1.89E-3</v>
      </c>
      <c r="N13" s="90">
        <v>-1.8E-3</v>
      </c>
      <c r="O13" s="90">
        <v>0</v>
      </c>
      <c r="P13" s="90">
        <v>3.1800000000000001E-3</v>
      </c>
      <c r="Q13" s="90">
        <v>6.6299999999999996E-3</v>
      </c>
      <c r="R13" s="90">
        <v>0</v>
      </c>
      <c r="S13" s="128">
        <f t="shared" ref="S13" si="12">SUM(Q13:R13)</f>
        <v>6.6299999999999996E-3</v>
      </c>
      <c r="T13" s="128">
        <f t="shared" si="10"/>
        <v>3.424E-2</v>
      </c>
      <c r="U13" s="94">
        <f t="shared" si="1"/>
        <v>9.4339999999999993E-2</v>
      </c>
      <c r="V13" s="94">
        <v>6.0000000000000002E-5</v>
      </c>
      <c r="W13" s="94">
        <v>8.0000000000000002E-3</v>
      </c>
      <c r="X13" s="94"/>
      <c r="Y13" s="94">
        <v>-3.6999999999999999E-4</v>
      </c>
      <c r="Z13" s="94">
        <v>4.052E-2</v>
      </c>
      <c r="AA13" s="90">
        <v>2.5000000000000001E-3</v>
      </c>
      <c r="AB13" s="90">
        <v>2.0840000000000001E-2</v>
      </c>
      <c r="AC13" s="94">
        <f t="shared" si="7"/>
        <v>2.334E-2</v>
      </c>
      <c r="AD13" s="94">
        <v>5.0000000000000001E-4</v>
      </c>
      <c r="AE13" s="95"/>
      <c r="AF13" s="96">
        <f>SUM(U13,V13:Z13,AC13,AD13)</f>
        <v>0.16639000000000001</v>
      </c>
      <c r="AG13" s="97">
        <v>10</v>
      </c>
      <c r="AH13" s="95"/>
      <c r="AI13" s="96">
        <f>AL13-AJ13-AK13</f>
        <v>0.15576999999999999</v>
      </c>
      <c r="AJ13" s="96">
        <v>2.33E-3</v>
      </c>
      <c r="AK13" s="96">
        <v>0</v>
      </c>
      <c r="AL13" s="96">
        <v>0.15809999999999999</v>
      </c>
    </row>
    <row r="14" spans="1:40" s="35" customFormat="1" ht="15" customHeight="1" x14ac:dyDescent="0.2">
      <c r="A14" s="88">
        <v>45261</v>
      </c>
      <c r="B14" s="90">
        <v>5.2429999999999997E-2</v>
      </c>
      <c r="C14" s="90">
        <v>1E-3</v>
      </c>
      <c r="D14" s="90">
        <v>-9.1E-4</v>
      </c>
      <c r="E14" s="90">
        <v>1.376E-2</v>
      </c>
      <c r="F14" s="90">
        <v>7.4999999999999997E-3</v>
      </c>
      <c r="G14" s="90">
        <v>3.0000000000000001E-5</v>
      </c>
      <c r="H14" s="90">
        <v>-3.0599999999999998E-3</v>
      </c>
      <c r="I14" s="90">
        <v>-5.0000000000000002E-5</v>
      </c>
      <c r="J14" s="90">
        <v>3.1800000000000001E-3</v>
      </c>
      <c r="K14" s="90">
        <v>-3.8999999999999999E-4</v>
      </c>
      <c r="L14" s="90">
        <v>1.4E-3</v>
      </c>
      <c r="M14" s="90">
        <v>1.89E-3</v>
      </c>
      <c r="N14" s="90">
        <v>-1.6100000000000001E-3</v>
      </c>
      <c r="O14" s="90">
        <v>0</v>
      </c>
      <c r="P14" s="90">
        <v>3.1800000000000001E-3</v>
      </c>
      <c r="Q14" s="90">
        <v>3.1199999999999999E-3</v>
      </c>
      <c r="R14" s="90">
        <v>0</v>
      </c>
      <c r="S14" s="128">
        <f t="shared" ref="S14:S18" si="13">SUM(Q14:R14)</f>
        <v>3.1199999999999999E-3</v>
      </c>
      <c r="T14" s="128">
        <f t="shared" si="10"/>
        <v>2.8039999999999992E-2</v>
      </c>
      <c r="U14" s="94">
        <f t="shared" si="1"/>
        <v>8.1469999999999987E-2</v>
      </c>
      <c r="V14" s="94">
        <v>3.0400000000000002E-3</v>
      </c>
      <c r="W14" s="94">
        <v>4.6899999999999997E-3</v>
      </c>
      <c r="X14" s="94"/>
      <c r="Y14" s="94">
        <v>-4.1099999999999999E-3</v>
      </c>
      <c r="Z14" s="94">
        <v>3.8120000000000001E-2</v>
      </c>
      <c r="AA14" s="90">
        <v>2.5000000000000001E-3</v>
      </c>
      <c r="AB14" s="90">
        <v>2.0840000000000001E-2</v>
      </c>
      <c r="AC14" s="94">
        <f t="shared" ref="AC14:AC18" si="14">SUM(AA14:AB14)</f>
        <v>2.334E-2</v>
      </c>
      <c r="AD14" s="94">
        <v>5.0000000000000001E-4</v>
      </c>
      <c r="AE14" s="95"/>
      <c r="AF14" s="96">
        <f t="shared" ref="AF14:AF18" si="15">SUM(U14,V14:Z14,AC14,AD14)</f>
        <v>0.14704999999999999</v>
      </c>
      <c r="AG14" s="97">
        <v>10</v>
      </c>
      <c r="AH14" s="95"/>
      <c r="AI14" s="96">
        <f t="shared" ref="AI14:AI25" si="16">AL14-AJ14-AK14</f>
        <v>0.14585999999999999</v>
      </c>
      <c r="AJ14" s="96">
        <v>2.6700000000000001E-3</v>
      </c>
      <c r="AK14" s="96">
        <v>1.0000000000000001E-5</v>
      </c>
      <c r="AL14" s="96">
        <v>0.14854000000000001</v>
      </c>
    </row>
    <row r="15" spans="1:40" s="35" customFormat="1" ht="15" customHeight="1" x14ac:dyDescent="0.2">
      <c r="A15" s="89">
        <v>45231</v>
      </c>
      <c r="B15" s="90">
        <v>5.2429999999999997E-2</v>
      </c>
      <c r="C15" s="90">
        <v>1E-3</v>
      </c>
      <c r="D15" s="90">
        <v>-9.1E-4</v>
      </c>
      <c r="E15" s="90">
        <v>1.376E-2</v>
      </c>
      <c r="F15" s="90">
        <v>7.4999999999999997E-3</v>
      </c>
      <c r="G15" s="90">
        <v>3.0000000000000001E-5</v>
      </c>
      <c r="H15" s="90">
        <v>-3.0599999999999998E-3</v>
      </c>
      <c r="I15" s="90">
        <v>-5.0000000000000002E-5</v>
      </c>
      <c r="J15" s="90">
        <v>3.1800000000000001E-3</v>
      </c>
      <c r="K15" s="90">
        <v>-3.8999999999999999E-4</v>
      </c>
      <c r="L15" s="90">
        <v>1.4E-3</v>
      </c>
      <c r="M15" s="90">
        <v>1.89E-3</v>
      </c>
      <c r="N15" s="90">
        <v>-1.6100000000000001E-3</v>
      </c>
      <c r="O15" s="90">
        <v>0</v>
      </c>
      <c r="P15" s="90">
        <v>3.1800000000000001E-3</v>
      </c>
      <c r="Q15" s="90">
        <v>3.1199999999999999E-3</v>
      </c>
      <c r="R15" s="90">
        <v>0</v>
      </c>
      <c r="S15" s="128">
        <f t="shared" si="13"/>
        <v>3.1199999999999999E-3</v>
      </c>
      <c r="T15" s="128">
        <f t="shared" si="10"/>
        <v>2.8039999999999992E-2</v>
      </c>
      <c r="U15" s="94">
        <f t="shared" si="1"/>
        <v>8.1469999999999987E-2</v>
      </c>
      <c r="V15" s="94">
        <v>3.0400000000000002E-3</v>
      </c>
      <c r="W15" s="94">
        <v>4.6899999999999997E-3</v>
      </c>
      <c r="X15" s="94"/>
      <c r="Y15" s="94">
        <v>-4.1099999999999999E-3</v>
      </c>
      <c r="Z15" s="94">
        <v>3.8120000000000001E-2</v>
      </c>
      <c r="AA15" s="90">
        <v>2.5000000000000001E-3</v>
      </c>
      <c r="AB15" s="90">
        <v>2.0840000000000001E-2</v>
      </c>
      <c r="AC15" s="94">
        <f t="shared" si="14"/>
        <v>2.334E-2</v>
      </c>
      <c r="AD15" s="94">
        <v>5.0000000000000001E-4</v>
      </c>
      <c r="AE15" s="95"/>
      <c r="AF15" s="96">
        <f t="shared" si="15"/>
        <v>0.14704999999999999</v>
      </c>
      <c r="AG15" s="97">
        <v>10</v>
      </c>
      <c r="AH15" s="95"/>
      <c r="AI15" s="96">
        <f t="shared" si="16"/>
        <v>0.14585999999999999</v>
      </c>
      <c r="AJ15" s="96">
        <v>2.6700000000000001E-3</v>
      </c>
      <c r="AK15" s="96">
        <v>1.0000000000000001E-5</v>
      </c>
      <c r="AL15" s="96">
        <v>0.14854000000000001</v>
      </c>
    </row>
    <row r="16" spans="1:40" s="35" customFormat="1" ht="15" customHeight="1" x14ac:dyDescent="0.2">
      <c r="A16" s="88">
        <v>45200</v>
      </c>
      <c r="B16" s="90">
        <v>5.2429999999999997E-2</v>
      </c>
      <c r="C16" s="90">
        <v>1E-3</v>
      </c>
      <c r="D16" s="90">
        <v>-9.1E-4</v>
      </c>
      <c r="E16" s="90">
        <v>1.376E-2</v>
      </c>
      <c r="F16" s="90">
        <v>7.4999999999999997E-3</v>
      </c>
      <c r="G16" s="90">
        <v>3.0000000000000001E-5</v>
      </c>
      <c r="H16" s="90">
        <v>-3.0599999999999998E-3</v>
      </c>
      <c r="I16" s="90">
        <v>-5.0000000000000002E-5</v>
      </c>
      <c r="J16" s="90">
        <v>3.1800000000000001E-3</v>
      </c>
      <c r="K16" s="90">
        <v>-3.8999999999999999E-4</v>
      </c>
      <c r="L16" s="90">
        <v>1.4E-3</v>
      </c>
      <c r="M16" s="90">
        <v>1.89E-3</v>
      </c>
      <c r="N16" s="90">
        <v>-1.6100000000000001E-3</v>
      </c>
      <c r="O16" s="90">
        <v>0</v>
      </c>
      <c r="P16" s="90">
        <v>3.1800000000000001E-3</v>
      </c>
      <c r="Q16" s="90">
        <v>3.1199999999999999E-3</v>
      </c>
      <c r="R16" s="90">
        <v>0</v>
      </c>
      <c r="S16" s="128">
        <f t="shared" si="13"/>
        <v>3.1199999999999999E-3</v>
      </c>
      <c r="T16" s="128">
        <f t="shared" si="10"/>
        <v>2.8039999999999992E-2</v>
      </c>
      <c r="U16" s="94">
        <f t="shared" si="1"/>
        <v>8.1469999999999987E-2</v>
      </c>
      <c r="V16" s="94">
        <v>3.0400000000000002E-3</v>
      </c>
      <c r="W16" s="94">
        <v>4.6899999999999997E-3</v>
      </c>
      <c r="X16" s="94"/>
      <c r="Y16" s="94">
        <v>-4.1099999999999999E-3</v>
      </c>
      <c r="Z16" s="94">
        <v>3.8120000000000001E-2</v>
      </c>
      <c r="AA16" s="90">
        <v>2.5000000000000001E-3</v>
      </c>
      <c r="AB16" s="90">
        <v>2.0840000000000001E-2</v>
      </c>
      <c r="AC16" s="94">
        <f t="shared" si="14"/>
        <v>2.334E-2</v>
      </c>
      <c r="AD16" s="94">
        <v>5.0000000000000001E-4</v>
      </c>
      <c r="AE16" s="95"/>
      <c r="AF16" s="96">
        <f t="shared" si="15"/>
        <v>0.14704999999999999</v>
      </c>
      <c r="AG16" s="97">
        <v>10</v>
      </c>
      <c r="AH16" s="95"/>
      <c r="AI16" s="96">
        <f t="shared" si="16"/>
        <v>0.14585999999999999</v>
      </c>
      <c r="AJ16" s="96">
        <v>2.6700000000000001E-3</v>
      </c>
      <c r="AK16" s="96">
        <v>1.0000000000000001E-5</v>
      </c>
      <c r="AL16" s="96">
        <v>0.14854000000000001</v>
      </c>
    </row>
    <row r="17" spans="1:38" s="35" customFormat="1" ht="15" customHeight="1" x14ac:dyDescent="0.2">
      <c r="A17" s="89">
        <v>45170</v>
      </c>
      <c r="B17" s="90">
        <v>5.2429999999999997E-2</v>
      </c>
      <c r="C17" s="90">
        <v>1E-3</v>
      </c>
      <c r="D17" s="90">
        <v>-9.1E-4</v>
      </c>
      <c r="E17" s="90">
        <v>1.376E-2</v>
      </c>
      <c r="F17" s="90">
        <v>7.4999999999999997E-3</v>
      </c>
      <c r="G17" s="90">
        <v>3.0000000000000001E-5</v>
      </c>
      <c r="H17" s="90">
        <v>-3.0599999999999998E-3</v>
      </c>
      <c r="I17" s="90">
        <v>-5.0000000000000002E-5</v>
      </c>
      <c r="J17" s="90">
        <v>3.1800000000000001E-3</v>
      </c>
      <c r="K17" s="90">
        <v>-3.8999999999999999E-4</v>
      </c>
      <c r="L17" s="90">
        <v>1.4E-3</v>
      </c>
      <c r="M17" s="90">
        <v>1.89E-3</v>
      </c>
      <c r="N17" s="90">
        <v>-1.6100000000000001E-3</v>
      </c>
      <c r="O17" s="90">
        <v>0</v>
      </c>
      <c r="P17" s="90">
        <v>3.1800000000000001E-3</v>
      </c>
      <c r="Q17" s="90">
        <v>3.1199999999999999E-3</v>
      </c>
      <c r="R17" s="90">
        <v>0</v>
      </c>
      <c r="S17" s="128">
        <f t="shared" si="13"/>
        <v>3.1199999999999999E-3</v>
      </c>
      <c r="T17" s="128">
        <f t="shared" si="10"/>
        <v>2.8039999999999992E-2</v>
      </c>
      <c r="U17" s="94">
        <f t="shared" si="1"/>
        <v>8.1469999999999987E-2</v>
      </c>
      <c r="V17" s="94">
        <v>3.0400000000000002E-3</v>
      </c>
      <c r="W17" s="94">
        <v>4.6899999999999997E-3</v>
      </c>
      <c r="X17" s="94"/>
      <c r="Y17" s="94">
        <v>-4.1099999999999999E-3</v>
      </c>
      <c r="Z17" s="94">
        <v>3.8120000000000001E-2</v>
      </c>
      <c r="AA17" s="90">
        <v>2.5000000000000001E-3</v>
      </c>
      <c r="AB17" s="90">
        <v>2.0840000000000001E-2</v>
      </c>
      <c r="AC17" s="94">
        <f t="shared" si="14"/>
        <v>2.334E-2</v>
      </c>
      <c r="AD17" s="94">
        <v>5.0000000000000001E-4</v>
      </c>
      <c r="AE17" s="95"/>
      <c r="AF17" s="96">
        <f t="shared" si="15"/>
        <v>0.14704999999999999</v>
      </c>
      <c r="AG17" s="97">
        <v>10</v>
      </c>
      <c r="AH17" s="95"/>
      <c r="AI17" s="96">
        <f t="shared" si="16"/>
        <v>0.14585999999999999</v>
      </c>
      <c r="AJ17" s="96">
        <v>2.6700000000000001E-3</v>
      </c>
      <c r="AK17" s="96">
        <v>1.0000000000000001E-5</v>
      </c>
      <c r="AL17" s="96">
        <v>0.14854000000000001</v>
      </c>
    </row>
    <row r="18" spans="1:38" s="35" customFormat="1" ht="15" customHeight="1" x14ac:dyDescent="0.2">
      <c r="A18" s="88">
        <v>45139</v>
      </c>
      <c r="B18" s="90">
        <v>5.2429999999999997E-2</v>
      </c>
      <c r="C18" s="90">
        <v>1E-3</v>
      </c>
      <c r="D18" s="90">
        <v>-9.1E-4</v>
      </c>
      <c r="E18" s="90">
        <v>1.376E-2</v>
      </c>
      <c r="F18" s="90">
        <v>7.4999999999999997E-3</v>
      </c>
      <c r="G18" s="90">
        <v>3.0000000000000001E-5</v>
      </c>
      <c r="H18" s="90">
        <v>-3.0599999999999998E-3</v>
      </c>
      <c r="I18" s="90">
        <v>-5.0000000000000002E-5</v>
      </c>
      <c r="J18" s="90">
        <v>3.1800000000000001E-3</v>
      </c>
      <c r="K18" s="90">
        <v>-3.8999999999999999E-4</v>
      </c>
      <c r="L18" s="90">
        <v>1.4E-3</v>
      </c>
      <c r="M18" s="90">
        <v>1.89E-3</v>
      </c>
      <c r="N18" s="90">
        <v>-1.6100000000000001E-3</v>
      </c>
      <c r="O18" s="90">
        <v>0</v>
      </c>
      <c r="P18" s="90">
        <v>3.1800000000000001E-3</v>
      </c>
      <c r="Q18" s="90">
        <v>3.1199999999999999E-3</v>
      </c>
      <c r="R18" s="90">
        <v>0</v>
      </c>
      <c r="S18" s="128">
        <f t="shared" si="13"/>
        <v>3.1199999999999999E-3</v>
      </c>
      <c r="T18" s="128">
        <f t="shared" si="10"/>
        <v>2.8039999999999992E-2</v>
      </c>
      <c r="U18" s="94">
        <f t="shared" si="1"/>
        <v>8.1469999999999987E-2</v>
      </c>
      <c r="V18" s="94">
        <v>3.0400000000000002E-3</v>
      </c>
      <c r="W18" s="94">
        <v>4.6899999999999997E-3</v>
      </c>
      <c r="X18" s="94"/>
      <c r="Y18" s="94">
        <v>-4.1099999999999999E-3</v>
      </c>
      <c r="Z18" s="94">
        <v>3.8120000000000001E-2</v>
      </c>
      <c r="AA18" s="90">
        <v>2.5000000000000001E-3</v>
      </c>
      <c r="AB18" s="90">
        <v>2.0840000000000001E-2</v>
      </c>
      <c r="AC18" s="94">
        <f t="shared" si="14"/>
        <v>2.334E-2</v>
      </c>
      <c r="AD18" s="94">
        <v>5.0000000000000001E-4</v>
      </c>
      <c r="AE18" s="95"/>
      <c r="AF18" s="96">
        <f t="shared" si="15"/>
        <v>0.14704999999999999</v>
      </c>
      <c r="AG18" s="97">
        <v>10</v>
      </c>
      <c r="AH18" s="95"/>
      <c r="AI18" s="96">
        <f t="shared" si="16"/>
        <v>0.14585999999999999</v>
      </c>
      <c r="AJ18" s="96">
        <v>2.6700000000000001E-3</v>
      </c>
      <c r="AK18" s="96">
        <v>1.0000000000000001E-5</v>
      </c>
      <c r="AL18" s="96">
        <v>0.14854000000000001</v>
      </c>
    </row>
    <row r="19" spans="1:38" s="35" customFormat="1" ht="15" customHeight="1" x14ac:dyDescent="0.2">
      <c r="A19" s="89">
        <v>45108</v>
      </c>
      <c r="B19" s="90">
        <v>5.2429999999999997E-2</v>
      </c>
      <c r="C19" s="90">
        <v>1E-3</v>
      </c>
      <c r="D19" s="90">
        <v>-9.1E-4</v>
      </c>
      <c r="E19" s="90">
        <v>1.376E-2</v>
      </c>
      <c r="F19" s="90">
        <v>7.4999999999999997E-3</v>
      </c>
      <c r="G19" s="90">
        <v>3.0000000000000001E-5</v>
      </c>
      <c r="H19" s="90">
        <v>-3.0599999999999998E-3</v>
      </c>
      <c r="I19" s="90">
        <v>-5.0000000000000002E-5</v>
      </c>
      <c r="J19" s="90">
        <v>3.1800000000000001E-3</v>
      </c>
      <c r="K19" s="90">
        <v>-3.8999999999999999E-4</v>
      </c>
      <c r="L19" s="90">
        <v>1.4E-3</v>
      </c>
      <c r="M19" s="90">
        <v>1.89E-3</v>
      </c>
      <c r="N19" s="90">
        <v>-1.6100000000000001E-3</v>
      </c>
      <c r="O19" s="90">
        <v>0</v>
      </c>
      <c r="P19" s="90">
        <v>3.1800000000000001E-3</v>
      </c>
      <c r="Q19" s="90">
        <v>3.1199999999999999E-3</v>
      </c>
      <c r="R19" s="90">
        <v>0</v>
      </c>
      <c r="S19" s="128">
        <f t="shared" ref="S19:S24" si="17">SUM(Q19:R19)</f>
        <v>3.1199999999999999E-3</v>
      </c>
      <c r="T19" s="128">
        <f t="shared" si="10"/>
        <v>2.8039999999999992E-2</v>
      </c>
      <c r="U19" s="94">
        <f t="shared" si="1"/>
        <v>8.1469999999999987E-2</v>
      </c>
      <c r="V19" s="94">
        <v>3.0400000000000002E-3</v>
      </c>
      <c r="W19" s="94">
        <v>4.6899999999999997E-3</v>
      </c>
      <c r="X19" s="94"/>
      <c r="Y19" s="94">
        <v>-4.1099999999999999E-3</v>
      </c>
      <c r="Z19" s="94">
        <v>3.8120000000000001E-2</v>
      </c>
      <c r="AA19" s="90">
        <v>2.5000000000000001E-3</v>
      </c>
      <c r="AB19" s="90">
        <v>2.0840000000000001E-2</v>
      </c>
      <c r="AC19" s="94">
        <f>SUM(AA19:AB19)</f>
        <v>2.334E-2</v>
      </c>
      <c r="AD19" s="94">
        <v>5.0000000000000001E-4</v>
      </c>
      <c r="AE19" s="95"/>
      <c r="AF19" s="96">
        <f>SUM(U19,V19:Z19,AC19,AD19)</f>
        <v>0.14704999999999999</v>
      </c>
      <c r="AG19" s="97">
        <v>10</v>
      </c>
      <c r="AH19" s="95"/>
      <c r="AI19" s="96">
        <f t="shared" si="16"/>
        <v>0.14585999999999999</v>
      </c>
      <c r="AJ19" s="96">
        <v>2.6700000000000001E-3</v>
      </c>
      <c r="AK19" s="96">
        <v>1.0000000000000001E-5</v>
      </c>
      <c r="AL19" s="96">
        <v>0.14854000000000001</v>
      </c>
    </row>
    <row r="20" spans="1:38" s="35" customFormat="1" ht="15" customHeight="1" x14ac:dyDescent="0.2">
      <c r="A20" s="88">
        <v>45078</v>
      </c>
      <c r="B20" s="90">
        <v>5.2429999999999997E-2</v>
      </c>
      <c r="C20" s="90">
        <v>1E-3</v>
      </c>
      <c r="D20" s="90">
        <v>-9.1E-4</v>
      </c>
      <c r="E20" s="90">
        <v>1.376E-2</v>
      </c>
      <c r="F20" s="90">
        <v>7.4999999999999997E-3</v>
      </c>
      <c r="G20" s="90">
        <v>3.0000000000000001E-5</v>
      </c>
      <c r="H20" s="90">
        <v>-3.0599999999999998E-3</v>
      </c>
      <c r="I20" s="90">
        <v>-5.0000000000000002E-5</v>
      </c>
      <c r="J20" s="90">
        <v>3.1800000000000001E-3</v>
      </c>
      <c r="K20" s="90">
        <v>-3.8999999999999999E-4</v>
      </c>
      <c r="L20" s="90">
        <v>1.4E-3</v>
      </c>
      <c r="M20" s="90">
        <v>1.8600000000000001E-3</v>
      </c>
      <c r="N20" s="90">
        <v>-1.6100000000000001E-3</v>
      </c>
      <c r="O20" s="90">
        <v>0</v>
      </c>
      <c r="P20" s="90">
        <v>3.1800000000000001E-3</v>
      </c>
      <c r="Q20" s="90">
        <v>3.1199999999999999E-3</v>
      </c>
      <c r="R20" s="90">
        <v>0</v>
      </c>
      <c r="S20" s="128">
        <f t="shared" si="17"/>
        <v>3.1199999999999999E-3</v>
      </c>
      <c r="T20" s="128">
        <f t="shared" si="10"/>
        <v>2.8009999999999993E-2</v>
      </c>
      <c r="U20" s="94">
        <f t="shared" si="1"/>
        <v>8.1439999999999985E-2</v>
      </c>
      <c r="V20" s="94">
        <v>3.0400000000000002E-3</v>
      </c>
      <c r="W20" s="94">
        <v>4.6899999999999997E-3</v>
      </c>
      <c r="X20" s="94"/>
      <c r="Y20" s="94">
        <v>-4.1099999999999999E-3</v>
      </c>
      <c r="Z20" s="94">
        <v>3.8120000000000001E-2</v>
      </c>
      <c r="AA20" s="90">
        <v>2.5000000000000001E-3</v>
      </c>
      <c r="AB20" s="90">
        <v>1.983E-2</v>
      </c>
      <c r="AC20" s="94">
        <f t="shared" ref="AC20:AC24" si="18">SUM(AA20:AB20)</f>
        <v>2.2329999999999999E-2</v>
      </c>
      <c r="AD20" s="94">
        <v>5.0000000000000001E-4</v>
      </c>
      <c r="AE20" s="95"/>
      <c r="AF20" s="96">
        <f t="shared" ref="AF20:AF24" si="19">SUM(U20,V20:Z20,AC20,AD20)</f>
        <v>0.14600999999999997</v>
      </c>
      <c r="AG20" s="97">
        <v>10</v>
      </c>
      <c r="AH20" s="95"/>
      <c r="AI20" s="96">
        <f t="shared" si="16"/>
        <v>0.21725</v>
      </c>
      <c r="AJ20" s="96">
        <v>2.6700000000000001E-3</v>
      </c>
      <c r="AK20" s="96">
        <v>-1.0000000000000001E-5</v>
      </c>
      <c r="AL20" s="96">
        <v>0.21990999999999999</v>
      </c>
    </row>
    <row r="21" spans="1:38" s="35" customFormat="1" ht="15" customHeight="1" x14ac:dyDescent="0.2">
      <c r="A21" s="89">
        <v>45047</v>
      </c>
      <c r="B21" s="90">
        <v>5.2429999999999997E-2</v>
      </c>
      <c r="C21" s="90">
        <v>1E-3</v>
      </c>
      <c r="D21" s="90">
        <v>-9.1E-4</v>
      </c>
      <c r="E21" s="90">
        <v>1.376E-2</v>
      </c>
      <c r="F21" s="90">
        <v>7.4999999999999997E-3</v>
      </c>
      <c r="G21" s="90">
        <v>3.0000000000000001E-5</v>
      </c>
      <c r="H21" s="90">
        <v>-3.0599999999999998E-3</v>
      </c>
      <c r="I21" s="90">
        <v>-5.0000000000000002E-5</v>
      </c>
      <c r="J21" s="90">
        <v>3.1800000000000001E-3</v>
      </c>
      <c r="K21" s="90">
        <v>-3.8999999999999999E-4</v>
      </c>
      <c r="L21" s="90">
        <v>1.4E-3</v>
      </c>
      <c r="M21" s="90">
        <v>1.8600000000000001E-3</v>
      </c>
      <c r="N21" s="90">
        <v>-1.6100000000000001E-3</v>
      </c>
      <c r="O21" s="90">
        <v>0</v>
      </c>
      <c r="P21" s="90">
        <v>3.1800000000000001E-3</v>
      </c>
      <c r="Q21" s="90">
        <v>3.1199999999999999E-3</v>
      </c>
      <c r="R21" s="90">
        <v>0</v>
      </c>
      <c r="S21" s="128">
        <f t="shared" si="17"/>
        <v>3.1199999999999999E-3</v>
      </c>
      <c r="T21" s="128">
        <f t="shared" si="10"/>
        <v>2.8009999999999993E-2</v>
      </c>
      <c r="U21" s="94">
        <f t="shared" si="1"/>
        <v>8.1439999999999985E-2</v>
      </c>
      <c r="V21" s="94">
        <v>3.0400000000000002E-3</v>
      </c>
      <c r="W21" s="94">
        <v>4.6899999999999997E-3</v>
      </c>
      <c r="X21" s="94"/>
      <c r="Y21" s="94">
        <v>-4.1099999999999999E-3</v>
      </c>
      <c r="Z21" s="94">
        <v>3.8120000000000001E-2</v>
      </c>
      <c r="AA21" s="90">
        <v>2.5000000000000001E-3</v>
      </c>
      <c r="AB21" s="90">
        <v>1.983E-2</v>
      </c>
      <c r="AC21" s="94">
        <f t="shared" si="18"/>
        <v>2.2329999999999999E-2</v>
      </c>
      <c r="AD21" s="94">
        <v>5.0000000000000001E-4</v>
      </c>
      <c r="AE21" s="95"/>
      <c r="AF21" s="96">
        <f t="shared" si="19"/>
        <v>0.14600999999999997</v>
      </c>
      <c r="AG21" s="97">
        <v>10</v>
      </c>
      <c r="AH21" s="95"/>
      <c r="AI21" s="96">
        <f t="shared" si="16"/>
        <v>0.21725</v>
      </c>
      <c r="AJ21" s="96">
        <v>2.6700000000000001E-3</v>
      </c>
      <c r="AK21" s="96">
        <v>-1.0000000000000001E-5</v>
      </c>
      <c r="AL21" s="96">
        <v>0.21990999999999999</v>
      </c>
    </row>
    <row r="22" spans="1:38" s="35" customFormat="1" ht="15" customHeight="1" x14ac:dyDescent="0.2">
      <c r="A22" s="88">
        <v>45017</v>
      </c>
      <c r="B22" s="90">
        <v>5.2429999999999997E-2</v>
      </c>
      <c r="C22" s="90">
        <v>1E-3</v>
      </c>
      <c r="D22" s="90">
        <v>-9.1E-4</v>
      </c>
      <c r="E22" s="90">
        <v>1.376E-2</v>
      </c>
      <c r="F22" s="90">
        <v>7.4999999999999997E-3</v>
      </c>
      <c r="G22" s="90">
        <v>3.0000000000000001E-5</v>
      </c>
      <c r="H22" s="90">
        <v>-3.0599999999999998E-3</v>
      </c>
      <c r="I22" s="90">
        <v>-5.0000000000000002E-5</v>
      </c>
      <c r="J22" s="90">
        <v>3.1800000000000001E-3</v>
      </c>
      <c r="K22" s="90">
        <v>-3.8999999999999999E-4</v>
      </c>
      <c r="L22" s="90">
        <v>1.4E-3</v>
      </c>
      <c r="M22" s="90">
        <v>1.8600000000000001E-3</v>
      </c>
      <c r="N22" s="90">
        <v>-1.6100000000000001E-3</v>
      </c>
      <c r="O22" s="90">
        <v>0</v>
      </c>
      <c r="P22" s="90">
        <v>3.1800000000000001E-3</v>
      </c>
      <c r="Q22" s="90">
        <v>3.1199999999999999E-3</v>
      </c>
      <c r="R22" s="90">
        <v>0</v>
      </c>
      <c r="S22" s="128">
        <f t="shared" si="17"/>
        <v>3.1199999999999999E-3</v>
      </c>
      <c r="T22" s="128">
        <f t="shared" si="10"/>
        <v>2.8009999999999993E-2</v>
      </c>
      <c r="U22" s="94">
        <f t="shared" si="1"/>
        <v>8.1439999999999985E-2</v>
      </c>
      <c r="V22" s="94">
        <v>3.0400000000000002E-3</v>
      </c>
      <c r="W22" s="94">
        <v>4.6899999999999997E-3</v>
      </c>
      <c r="X22" s="94"/>
      <c r="Y22" s="94">
        <v>-4.1099999999999999E-3</v>
      </c>
      <c r="Z22" s="94">
        <v>3.8120000000000001E-2</v>
      </c>
      <c r="AA22" s="90">
        <v>2.5000000000000001E-3</v>
      </c>
      <c r="AB22" s="90">
        <v>1.983E-2</v>
      </c>
      <c r="AC22" s="94">
        <f t="shared" si="18"/>
        <v>2.2329999999999999E-2</v>
      </c>
      <c r="AD22" s="94">
        <v>5.0000000000000001E-4</v>
      </c>
      <c r="AE22" s="95"/>
      <c r="AF22" s="96">
        <f t="shared" si="19"/>
        <v>0.14600999999999997</v>
      </c>
      <c r="AG22" s="97">
        <v>10</v>
      </c>
      <c r="AH22" s="95"/>
      <c r="AI22" s="96">
        <f t="shared" si="16"/>
        <v>0.21725</v>
      </c>
      <c r="AJ22" s="96">
        <v>2.6700000000000001E-3</v>
      </c>
      <c r="AK22" s="96">
        <v>-1.0000000000000001E-5</v>
      </c>
      <c r="AL22" s="96">
        <v>0.21990999999999999</v>
      </c>
    </row>
    <row r="23" spans="1:38" s="35" customFormat="1" ht="15" customHeight="1" x14ac:dyDescent="0.2">
      <c r="A23" s="89">
        <v>44986</v>
      </c>
      <c r="B23" s="90">
        <v>5.2429999999999997E-2</v>
      </c>
      <c r="C23" s="90">
        <v>1E-3</v>
      </c>
      <c r="D23" s="90">
        <v>-9.1E-4</v>
      </c>
      <c r="E23" s="90">
        <v>1.376E-2</v>
      </c>
      <c r="F23" s="90">
        <v>7.4999999999999997E-3</v>
      </c>
      <c r="G23" s="90">
        <v>3.0000000000000001E-5</v>
      </c>
      <c r="H23" s="90">
        <v>-3.0599999999999998E-3</v>
      </c>
      <c r="I23" s="90">
        <v>-5.0000000000000002E-5</v>
      </c>
      <c r="J23" s="90">
        <v>3.1800000000000001E-3</v>
      </c>
      <c r="K23" s="90">
        <v>-3.8999999999999999E-4</v>
      </c>
      <c r="L23" s="90">
        <v>1.4E-3</v>
      </c>
      <c r="M23" s="90">
        <v>1.8600000000000001E-3</v>
      </c>
      <c r="N23" s="90">
        <v>-1.6100000000000001E-3</v>
      </c>
      <c r="O23" s="90">
        <v>0</v>
      </c>
      <c r="P23" s="90">
        <v>3.1800000000000001E-3</v>
      </c>
      <c r="Q23" s="90">
        <v>3.1199999999999999E-3</v>
      </c>
      <c r="R23" s="90">
        <v>0</v>
      </c>
      <c r="S23" s="128">
        <f t="shared" si="17"/>
        <v>3.1199999999999999E-3</v>
      </c>
      <c r="T23" s="128">
        <f t="shared" si="10"/>
        <v>2.8009999999999993E-2</v>
      </c>
      <c r="U23" s="94">
        <f t="shared" si="1"/>
        <v>8.1439999999999985E-2</v>
      </c>
      <c r="V23" s="94">
        <v>3.0400000000000002E-3</v>
      </c>
      <c r="W23" s="94">
        <v>4.6899999999999997E-3</v>
      </c>
      <c r="X23" s="94"/>
      <c r="Y23" s="94">
        <v>-4.1099999999999999E-3</v>
      </c>
      <c r="Z23" s="94">
        <v>3.8120000000000001E-2</v>
      </c>
      <c r="AA23" s="90">
        <v>2.5000000000000001E-3</v>
      </c>
      <c r="AB23" s="90">
        <v>1.983E-2</v>
      </c>
      <c r="AC23" s="94">
        <f t="shared" si="18"/>
        <v>2.2329999999999999E-2</v>
      </c>
      <c r="AD23" s="94">
        <v>5.0000000000000001E-4</v>
      </c>
      <c r="AE23" s="95"/>
      <c r="AF23" s="96">
        <f t="shared" si="19"/>
        <v>0.14600999999999997</v>
      </c>
      <c r="AG23" s="97">
        <v>10</v>
      </c>
      <c r="AH23" s="95"/>
      <c r="AI23" s="96">
        <f t="shared" si="16"/>
        <v>0.21725</v>
      </c>
      <c r="AJ23" s="96">
        <v>2.6700000000000001E-3</v>
      </c>
      <c r="AK23" s="96">
        <v>-1.0000000000000001E-5</v>
      </c>
      <c r="AL23" s="96">
        <v>0.21990999999999999</v>
      </c>
    </row>
    <row r="24" spans="1:38" s="35" customFormat="1" ht="15" customHeight="1" x14ac:dyDescent="0.2">
      <c r="A24" s="88">
        <v>44958</v>
      </c>
      <c r="B24" s="90">
        <v>5.2429999999999997E-2</v>
      </c>
      <c r="C24" s="90">
        <v>1E-3</v>
      </c>
      <c r="D24" s="90">
        <v>-9.1E-4</v>
      </c>
      <c r="E24" s="90">
        <v>1.376E-2</v>
      </c>
      <c r="F24" s="90">
        <v>7.4999999999999997E-3</v>
      </c>
      <c r="G24" s="90">
        <v>3.0000000000000001E-5</v>
      </c>
      <c r="H24" s="90">
        <v>-3.0599999999999998E-3</v>
      </c>
      <c r="I24" s="90">
        <v>-5.0000000000000002E-5</v>
      </c>
      <c r="J24" s="90">
        <v>3.1800000000000001E-3</v>
      </c>
      <c r="K24" s="90">
        <v>-3.8999999999999999E-4</v>
      </c>
      <c r="L24" s="90">
        <v>1.4E-3</v>
      </c>
      <c r="M24" s="90">
        <v>1.8600000000000001E-3</v>
      </c>
      <c r="N24" s="90">
        <v>-1.6100000000000001E-3</v>
      </c>
      <c r="O24" s="90">
        <v>0</v>
      </c>
      <c r="P24" s="90">
        <v>3.1800000000000001E-3</v>
      </c>
      <c r="Q24" s="90">
        <v>3.1199999999999999E-3</v>
      </c>
      <c r="R24" s="90">
        <v>0</v>
      </c>
      <c r="S24" s="128">
        <f t="shared" si="17"/>
        <v>3.1199999999999999E-3</v>
      </c>
      <c r="T24" s="128">
        <f t="shared" si="10"/>
        <v>2.8009999999999993E-2</v>
      </c>
      <c r="U24" s="94">
        <f t="shared" si="1"/>
        <v>8.1439999999999985E-2</v>
      </c>
      <c r="V24" s="94">
        <v>3.0400000000000002E-3</v>
      </c>
      <c r="W24" s="94">
        <v>4.6899999999999997E-3</v>
      </c>
      <c r="X24" s="94"/>
      <c r="Y24" s="94">
        <v>-4.1099999999999999E-3</v>
      </c>
      <c r="Z24" s="94">
        <v>3.8120000000000001E-2</v>
      </c>
      <c r="AA24" s="90">
        <v>2.5000000000000001E-3</v>
      </c>
      <c r="AB24" s="90">
        <v>1.983E-2</v>
      </c>
      <c r="AC24" s="94">
        <f t="shared" si="18"/>
        <v>2.2329999999999999E-2</v>
      </c>
      <c r="AD24" s="94">
        <v>5.0000000000000001E-4</v>
      </c>
      <c r="AE24" s="95"/>
      <c r="AF24" s="96">
        <f t="shared" si="19"/>
        <v>0.14600999999999997</v>
      </c>
      <c r="AG24" s="97">
        <v>10</v>
      </c>
      <c r="AH24" s="95"/>
      <c r="AI24" s="96">
        <f t="shared" si="16"/>
        <v>0.21725</v>
      </c>
      <c r="AJ24" s="96">
        <v>2.6700000000000001E-3</v>
      </c>
      <c r="AK24" s="96">
        <v>-1.0000000000000001E-5</v>
      </c>
      <c r="AL24" s="96">
        <v>0.21990999999999999</v>
      </c>
    </row>
    <row r="25" spans="1:38" s="35" customFormat="1" ht="15" customHeight="1" x14ac:dyDescent="0.2">
      <c r="A25" s="89">
        <v>44927</v>
      </c>
      <c r="B25" s="90">
        <v>5.2429999999999997E-2</v>
      </c>
      <c r="C25" s="90">
        <v>1E-3</v>
      </c>
      <c r="D25" s="90">
        <v>-9.1E-4</v>
      </c>
      <c r="E25" s="90">
        <v>1.376E-2</v>
      </c>
      <c r="F25" s="90">
        <v>7.4999999999999997E-3</v>
      </c>
      <c r="G25" s="90">
        <v>3.0000000000000001E-5</v>
      </c>
      <c r="H25" s="90">
        <v>-3.0599999999999998E-3</v>
      </c>
      <c r="I25" s="90">
        <v>-5.0000000000000002E-5</v>
      </c>
      <c r="J25" s="90">
        <v>3.1800000000000001E-3</v>
      </c>
      <c r="K25" s="90">
        <v>-3.8999999999999999E-4</v>
      </c>
      <c r="L25" s="90">
        <v>1.4E-3</v>
      </c>
      <c r="M25" s="90">
        <v>1.8600000000000001E-3</v>
      </c>
      <c r="N25" s="90">
        <v>-1.6100000000000001E-3</v>
      </c>
      <c r="O25" s="90">
        <v>0</v>
      </c>
      <c r="P25" s="90">
        <v>3.1800000000000001E-3</v>
      </c>
      <c r="Q25" s="90">
        <v>3.1199999999999999E-3</v>
      </c>
      <c r="R25" s="90">
        <v>0</v>
      </c>
      <c r="S25" s="128">
        <f t="shared" ref="S25:S56" si="20">SUM(Q25:R25)</f>
        <v>3.1199999999999999E-3</v>
      </c>
      <c r="T25" s="128">
        <f>SUM(D25:P25,S25)</f>
        <v>2.8009999999999993E-2</v>
      </c>
      <c r="U25" s="94">
        <f t="shared" si="1"/>
        <v>8.1439999999999985E-2</v>
      </c>
      <c r="V25" s="94">
        <v>3.0400000000000002E-3</v>
      </c>
      <c r="W25" s="94">
        <v>4.6899999999999997E-3</v>
      </c>
      <c r="X25" s="94"/>
      <c r="Y25" s="94">
        <v>-4.1099999999999999E-3</v>
      </c>
      <c r="Z25" s="94">
        <v>3.8120000000000001E-2</v>
      </c>
      <c r="AA25" s="90">
        <v>2.5000000000000001E-3</v>
      </c>
      <c r="AB25" s="90">
        <v>1.983E-2</v>
      </c>
      <c r="AC25" s="94">
        <f>SUM(AA25:AB25)</f>
        <v>2.2329999999999999E-2</v>
      </c>
      <c r="AD25" s="94">
        <v>5.0000000000000001E-4</v>
      </c>
      <c r="AE25" s="95"/>
      <c r="AF25" s="96">
        <f>SUM(U25,V25:Z25,AC25,AD25)</f>
        <v>0.14600999999999997</v>
      </c>
      <c r="AG25" s="97">
        <v>10</v>
      </c>
      <c r="AH25" s="95"/>
      <c r="AI25" s="96">
        <f t="shared" si="16"/>
        <v>0.21725</v>
      </c>
      <c r="AJ25" s="96">
        <v>2.6700000000000001E-3</v>
      </c>
      <c r="AK25" s="96">
        <v>-1.0000000000000001E-5</v>
      </c>
      <c r="AL25" s="96">
        <v>0.21990999999999999</v>
      </c>
    </row>
    <row r="26" spans="1:38" s="35" customFormat="1" ht="15" customHeight="1" x14ac:dyDescent="0.2">
      <c r="A26" s="88">
        <v>44896</v>
      </c>
      <c r="B26" s="90">
        <v>5.1650000000000001E-2</v>
      </c>
      <c r="C26" s="90"/>
      <c r="D26" s="90">
        <v>1.1999999999999999E-3</v>
      </c>
      <c r="E26" s="90">
        <v>5.7200000000000003E-3</v>
      </c>
      <c r="F26" s="90">
        <v>7.5599999999999999E-3</v>
      </c>
      <c r="G26" s="90">
        <v>0</v>
      </c>
      <c r="H26" s="90">
        <v>-4.4999999999999999E-4</v>
      </c>
      <c r="I26" s="90">
        <v>-1.0000000000000001E-5</v>
      </c>
      <c r="J26" s="90">
        <v>-1.1E-4</v>
      </c>
      <c r="K26" s="90">
        <v>1.01E-3</v>
      </c>
      <c r="L26" s="90">
        <v>1.5900000000000001E-3</v>
      </c>
      <c r="M26" s="90">
        <v>1.72E-3</v>
      </c>
      <c r="N26" s="90">
        <v>-1.6299999999999999E-3</v>
      </c>
      <c r="O26" s="90">
        <v>0</v>
      </c>
      <c r="P26" s="90"/>
      <c r="Q26" s="90">
        <v>1.24E-3</v>
      </c>
      <c r="R26" s="90">
        <v>0</v>
      </c>
      <c r="S26" s="128">
        <f t="shared" si="20"/>
        <v>1.24E-3</v>
      </c>
      <c r="T26" s="128">
        <f t="shared" ref="T26:T73" si="21">SUM(D26:N26,S26)</f>
        <v>1.7840000000000002E-2</v>
      </c>
      <c r="U26" s="94">
        <f t="shared" ref="U26:U73" si="22">SUM(B26,T26)</f>
        <v>6.9489999999999996E-2</v>
      </c>
      <c r="V26" s="94">
        <v>2.6700000000000001E-3</v>
      </c>
      <c r="W26" s="94">
        <v>3.4099999999999998E-3</v>
      </c>
      <c r="X26" s="94"/>
      <c r="Y26" s="94">
        <v>-1.7700000000000001E-3</v>
      </c>
      <c r="Z26" s="94">
        <v>4.437E-2</v>
      </c>
      <c r="AA26" s="90">
        <v>2.5000000000000001E-3</v>
      </c>
      <c r="AB26" s="90">
        <v>1.983E-2</v>
      </c>
      <c r="AC26" s="94">
        <f>SUM(AA26:AB26)</f>
        <v>2.2329999999999999E-2</v>
      </c>
      <c r="AD26" s="94">
        <v>5.0000000000000001E-4</v>
      </c>
      <c r="AE26" s="95"/>
      <c r="AF26" s="96">
        <f>SUM(U26,V26:Z26,AC26,AD26)</f>
        <v>0.14099999999999999</v>
      </c>
      <c r="AG26" s="97">
        <v>7</v>
      </c>
      <c r="AH26" s="95"/>
      <c r="AI26" s="96">
        <f>AL26-AJ26-AK26</f>
        <v>0.15207000000000001</v>
      </c>
      <c r="AJ26" s="96">
        <v>1.4499999999999999E-3</v>
      </c>
      <c r="AK26" s="96">
        <v>-4.0000000000000003E-5</v>
      </c>
      <c r="AL26" s="96">
        <v>0.15348000000000001</v>
      </c>
    </row>
    <row r="27" spans="1:38" s="35" customFormat="1" ht="15" customHeight="1" x14ac:dyDescent="0.2">
      <c r="A27" s="89">
        <v>44866</v>
      </c>
      <c r="B27" s="90">
        <v>5.1650000000000001E-2</v>
      </c>
      <c r="C27" s="90"/>
      <c r="D27" s="90">
        <v>1.1999999999999999E-3</v>
      </c>
      <c r="E27" s="90">
        <v>5.7200000000000003E-3</v>
      </c>
      <c r="F27" s="90">
        <v>7.5599999999999999E-3</v>
      </c>
      <c r="G27" s="90">
        <v>0</v>
      </c>
      <c r="H27" s="90">
        <v>-4.4999999999999999E-4</v>
      </c>
      <c r="I27" s="90">
        <v>-1.0000000000000001E-5</v>
      </c>
      <c r="J27" s="90">
        <v>-1.1E-4</v>
      </c>
      <c r="K27" s="90">
        <v>1.01E-3</v>
      </c>
      <c r="L27" s="90">
        <v>1.5900000000000001E-3</v>
      </c>
      <c r="M27" s="90">
        <v>1.72E-3</v>
      </c>
      <c r="N27" s="90">
        <v>-1.6299999999999999E-3</v>
      </c>
      <c r="O27" s="90">
        <v>0</v>
      </c>
      <c r="P27" s="90"/>
      <c r="Q27" s="90">
        <v>1.24E-3</v>
      </c>
      <c r="R27" s="90">
        <v>0</v>
      </c>
      <c r="S27" s="128">
        <f t="shared" si="20"/>
        <v>1.24E-3</v>
      </c>
      <c r="T27" s="128">
        <f t="shared" si="21"/>
        <v>1.7840000000000002E-2</v>
      </c>
      <c r="U27" s="94">
        <f t="shared" si="22"/>
        <v>6.9489999999999996E-2</v>
      </c>
      <c r="V27" s="94">
        <v>2.6700000000000001E-3</v>
      </c>
      <c r="W27" s="94">
        <v>3.4099999999999998E-3</v>
      </c>
      <c r="X27" s="94"/>
      <c r="Y27" s="94">
        <v>-1.7700000000000001E-3</v>
      </c>
      <c r="Z27" s="94">
        <v>4.437E-2</v>
      </c>
      <c r="AA27" s="90">
        <v>2.5000000000000001E-3</v>
      </c>
      <c r="AB27" s="90">
        <v>1.983E-2</v>
      </c>
      <c r="AC27" s="94">
        <f t="shared" ref="AC27:AC73" si="23">SUM(AA27:AB27)</f>
        <v>2.2329999999999999E-2</v>
      </c>
      <c r="AD27" s="94">
        <v>5.0000000000000001E-4</v>
      </c>
      <c r="AE27" s="95"/>
      <c r="AF27" s="96">
        <f t="shared" ref="AF27:AF73" si="24">SUM(U27,V27:Z27,AC27,AD27)</f>
        <v>0.14099999999999999</v>
      </c>
      <c r="AG27" s="97">
        <v>7</v>
      </c>
      <c r="AH27" s="95"/>
      <c r="AI27" s="96">
        <f t="shared" ref="AI27:AI37" si="25">AL27-AJ27-AK27</f>
        <v>0.15207000000000001</v>
      </c>
      <c r="AJ27" s="96">
        <v>1.4499999999999999E-3</v>
      </c>
      <c r="AK27" s="96">
        <v>-4.0000000000000003E-5</v>
      </c>
      <c r="AL27" s="96">
        <v>0.15348000000000001</v>
      </c>
    </row>
    <row r="28" spans="1:38" s="35" customFormat="1" ht="15" customHeight="1" x14ac:dyDescent="0.2">
      <c r="A28" s="88">
        <v>44835</v>
      </c>
      <c r="B28" s="90">
        <v>5.1650000000000001E-2</v>
      </c>
      <c r="C28" s="90"/>
      <c r="D28" s="90">
        <v>1.1999999999999999E-3</v>
      </c>
      <c r="E28" s="90">
        <v>5.7200000000000003E-3</v>
      </c>
      <c r="F28" s="90">
        <v>7.5599999999999999E-3</v>
      </c>
      <c r="G28" s="90">
        <v>0</v>
      </c>
      <c r="H28" s="90">
        <v>-4.4999999999999999E-4</v>
      </c>
      <c r="I28" s="90">
        <v>-1.0000000000000001E-5</v>
      </c>
      <c r="J28" s="90">
        <v>-1.1E-4</v>
      </c>
      <c r="K28" s="90">
        <v>1.01E-3</v>
      </c>
      <c r="L28" s="90">
        <v>1.5900000000000001E-3</v>
      </c>
      <c r="M28" s="90">
        <v>1.72E-3</v>
      </c>
      <c r="N28" s="90">
        <v>-1.6299999999999999E-3</v>
      </c>
      <c r="O28" s="90">
        <v>0</v>
      </c>
      <c r="P28" s="90"/>
      <c r="Q28" s="90">
        <v>1.24E-3</v>
      </c>
      <c r="R28" s="90">
        <v>0</v>
      </c>
      <c r="S28" s="128">
        <f t="shared" si="20"/>
        <v>1.24E-3</v>
      </c>
      <c r="T28" s="128">
        <f t="shared" si="21"/>
        <v>1.7840000000000002E-2</v>
      </c>
      <c r="U28" s="94">
        <f t="shared" si="22"/>
        <v>6.9489999999999996E-2</v>
      </c>
      <c r="V28" s="94">
        <v>2.6700000000000001E-3</v>
      </c>
      <c r="W28" s="94">
        <v>3.4099999999999998E-3</v>
      </c>
      <c r="X28" s="94"/>
      <c r="Y28" s="94">
        <v>-1.7700000000000001E-3</v>
      </c>
      <c r="Z28" s="94">
        <v>4.437E-2</v>
      </c>
      <c r="AA28" s="90">
        <v>2.5000000000000001E-3</v>
      </c>
      <c r="AB28" s="90">
        <v>1.983E-2</v>
      </c>
      <c r="AC28" s="94">
        <f t="shared" si="23"/>
        <v>2.2329999999999999E-2</v>
      </c>
      <c r="AD28" s="94">
        <v>5.0000000000000001E-4</v>
      </c>
      <c r="AE28" s="95"/>
      <c r="AF28" s="96">
        <f t="shared" si="24"/>
        <v>0.14099999999999999</v>
      </c>
      <c r="AG28" s="97">
        <v>7</v>
      </c>
      <c r="AH28" s="95"/>
      <c r="AI28" s="96">
        <f t="shared" si="25"/>
        <v>0.15207000000000001</v>
      </c>
      <c r="AJ28" s="96">
        <v>1.4499999999999999E-3</v>
      </c>
      <c r="AK28" s="96">
        <v>-4.0000000000000003E-5</v>
      </c>
      <c r="AL28" s="96">
        <v>0.15348000000000001</v>
      </c>
    </row>
    <row r="29" spans="1:38" s="35" customFormat="1" ht="15" customHeight="1" x14ac:dyDescent="0.2">
      <c r="A29" s="89">
        <v>44805</v>
      </c>
      <c r="B29" s="90">
        <v>5.1650000000000001E-2</v>
      </c>
      <c r="C29" s="90"/>
      <c r="D29" s="90">
        <v>1.1999999999999999E-3</v>
      </c>
      <c r="E29" s="90">
        <v>5.7200000000000003E-3</v>
      </c>
      <c r="F29" s="90">
        <v>7.5599999999999999E-3</v>
      </c>
      <c r="G29" s="90">
        <v>0</v>
      </c>
      <c r="H29" s="90">
        <v>-4.4999999999999999E-4</v>
      </c>
      <c r="I29" s="90">
        <v>-1.0000000000000001E-5</v>
      </c>
      <c r="J29" s="90">
        <v>-1.1E-4</v>
      </c>
      <c r="K29" s="90">
        <v>1.01E-3</v>
      </c>
      <c r="L29" s="90">
        <v>1.5900000000000001E-3</v>
      </c>
      <c r="M29" s="90">
        <v>1.72E-3</v>
      </c>
      <c r="N29" s="90">
        <v>-1.6299999999999999E-3</v>
      </c>
      <c r="O29" s="90">
        <v>0</v>
      </c>
      <c r="P29" s="90"/>
      <c r="Q29" s="90">
        <v>1.24E-3</v>
      </c>
      <c r="R29" s="90">
        <v>0</v>
      </c>
      <c r="S29" s="128">
        <f t="shared" si="20"/>
        <v>1.24E-3</v>
      </c>
      <c r="T29" s="128">
        <f t="shared" si="21"/>
        <v>1.7840000000000002E-2</v>
      </c>
      <c r="U29" s="94">
        <f t="shared" si="22"/>
        <v>6.9489999999999996E-2</v>
      </c>
      <c r="V29" s="94">
        <v>2.6700000000000001E-3</v>
      </c>
      <c r="W29" s="94">
        <v>3.4099999999999998E-3</v>
      </c>
      <c r="X29" s="94"/>
      <c r="Y29" s="94">
        <v>-1.7700000000000001E-3</v>
      </c>
      <c r="Z29" s="94">
        <v>4.437E-2</v>
      </c>
      <c r="AA29" s="90">
        <v>2.5000000000000001E-3</v>
      </c>
      <c r="AB29" s="90">
        <v>1.983E-2</v>
      </c>
      <c r="AC29" s="94">
        <f t="shared" si="23"/>
        <v>2.2329999999999999E-2</v>
      </c>
      <c r="AD29" s="94">
        <v>5.0000000000000001E-4</v>
      </c>
      <c r="AE29" s="95"/>
      <c r="AF29" s="96">
        <f t="shared" si="24"/>
        <v>0.14099999999999999</v>
      </c>
      <c r="AG29" s="97">
        <v>7</v>
      </c>
      <c r="AH29" s="95"/>
      <c r="AI29" s="96">
        <f t="shared" si="25"/>
        <v>0.15207000000000001</v>
      </c>
      <c r="AJ29" s="96">
        <v>1.4499999999999999E-3</v>
      </c>
      <c r="AK29" s="96">
        <v>-4.0000000000000003E-5</v>
      </c>
      <c r="AL29" s="96">
        <v>0.15348000000000001</v>
      </c>
    </row>
    <row r="30" spans="1:38" s="35" customFormat="1" ht="15" customHeight="1" x14ac:dyDescent="0.2">
      <c r="A30" s="88">
        <v>44774</v>
      </c>
      <c r="B30" s="90">
        <v>5.1650000000000001E-2</v>
      </c>
      <c r="C30" s="90"/>
      <c r="D30" s="90">
        <v>1.1999999999999999E-3</v>
      </c>
      <c r="E30" s="90">
        <v>5.7200000000000003E-3</v>
      </c>
      <c r="F30" s="90">
        <v>7.5599999999999999E-3</v>
      </c>
      <c r="G30" s="90">
        <v>0</v>
      </c>
      <c r="H30" s="90">
        <v>-4.4999999999999999E-4</v>
      </c>
      <c r="I30" s="90">
        <v>-1.0000000000000001E-5</v>
      </c>
      <c r="J30" s="90">
        <v>-1.1E-4</v>
      </c>
      <c r="K30" s="90">
        <v>1.01E-3</v>
      </c>
      <c r="L30" s="90">
        <v>1.5900000000000001E-3</v>
      </c>
      <c r="M30" s="90">
        <v>1.72E-3</v>
      </c>
      <c r="N30" s="90">
        <v>-1.6299999999999999E-3</v>
      </c>
      <c r="O30" s="90">
        <v>0</v>
      </c>
      <c r="P30" s="90"/>
      <c r="Q30" s="90">
        <v>1.24E-3</v>
      </c>
      <c r="R30" s="90">
        <v>0</v>
      </c>
      <c r="S30" s="128">
        <f t="shared" si="20"/>
        <v>1.24E-3</v>
      </c>
      <c r="T30" s="128">
        <f t="shared" si="21"/>
        <v>1.7840000000000002E-2</v>
      </c>
      <c r="U30" s="94">
        <f t="shared" si="22"/>
        <v>6.9489999999999996E-2</v>
      </c>
      <c r="V30" s="94">
        <v>2.6700000000000001E-3</v>
      </c>
      <c r="W30" s="94">
        <v>3.4099999999999998E-3</v>
      </c>
      <c r="X30" s="94"/>
      <c r="Y30" s="94">
        <v>-1.7700000000000001E-3</v>
      </c>
      <c r="Z30" s="94">
        <v>4.437E-2</v>
      </c>
      <c r="AA30" s="90">
        <v>2.5000000000000001E-3</v>
      </c>
      <c r="AB30" s="90">
        <v>1.983E-2</v>
      </c>
      <c r="AC30" s="94">
        <f t="shared" si="23"/>
        <v>2.2329999999999999E-2</v>
      </c>
      <c r="AD30" s="94">
        <v>5.0000000000000001E-4</v>
      </c>
      <c r="AE30" s="95"/>
      <c r="AF30" s="96">
        <f t="shared" si="24"/>
        <v>0.14099999999999999</v>
      </c>
      <c r="AG30" s="97">
        <v>7</v>
      </c>
      <c r="AH30" s="95"/>
      <c r="AI30" s="96">
        <f t="shared" si="25"/>
        <v>0.15207000000000001</v>
      </c>
      <c r="AJ30" s="96">
        <v>1.4499999999999999E-3</v>
      </c>
      <c r="AK30" s="96">
        <v>-4.0000000000000003E-5</v>
      </c>
      <c r="AL30" s="96">
        <v>0.15348000000000001</v>
      </c>
    </row>
    <row r="31" spans="1:38" s="35" customFormat="1" ht="15" customHeight="1" x14ac:dyDescent="0.2">
      <c r="A31" s="89">
        <v>44743</v>
      </c>
      <c r="B31" s="90">
        <v>5.1650000000000001E-2</v>
      </c>
      <c r="C31" s="90"/>
      <c r="D31" s="90">
        <v>1.1999999999999999E-3</v>
      </c>
      <c r="E31" s="90">
        <v>5.7200000000000003E-3</v>
      </c>
      <c r="F31" s="90">
        <v>7.5599999999999999E-3</v>
      </c>
      <c r="G31" s="90">
        <v>0</v>
      </c>
      <c r="H31" s="90">
        <v>-4.4999999999999999E-4</v>
      </c>
      <c r="I31" s="90">
        <v>-1.0000000000000001E-5</v>
      </c>
      <c r="J31" s="90">
        <v>-1.1E-4</v>
      </c>
      <c r="K31" s="90">
        <v>1.01E-3</v>
      </c>
      <c r="L31" s="90">
        <v>1.5900000000000001E-3</v>
      </c>
      <c r="M31" s="90">
        <v>1.72E-3</v>
      </c>
      <c r="N31" s="90">
        <v>-1.6299999999999999E-3</v>
      </c>
      <c r="O31" s="90">
        <v>0</v>
      </c>
      <c r="P31" s="90"/>
      <c r="Q31" s="90">
        <v>1.24E-3</v>
      </c>
      <c r="R31" s="90">
        <v>0</v>
      </c>
      <c r="S31" s="128">
        <f t="shared" si="20"/>
        <v>1.24E-3</v>
      </c>
      <c r="T31" s="128">
        <f t="shared" si="21"/>
        <v>1.7840000000000002E-2</v>
      </c>
      <c r="U31" s="94">
        <f t="shared" si="22"/>
        <v>6.9489999999999996E-2</v>
      </c>
      <c r="V31" s="94">
        <v>2.6700000000000001E-3</v>
      </c>
      <c r="W31" s="94">
        <v>3.4099999999999998E-3</v>
      </c>
      <c r="X31" s="94"/>
      <c r="Y31" s="94">
        <v>-1.7700000000000001E-3</v>
      </c>
      <c r="Z31" s="94">
        <v>4.437E-2</v>
      </c>
      <c r="AA31" s="90">
        <v>2.5000000000000001E-3</v>
      </c>
      <c r="AB31" s="90">
        <v>1.983E-2</v>
      </c>
      <c r="AC31" s="94">
        <f t="shared" si="23"/>
        <v>2.2329999999999999E-2</v>
      </c>
      <c r="AD31" s="94">
        <v>5.0000000000000001E-4</v>
      </c>
      <c r="AE31" s="95"/>
      <c r="AF31" s="96">
        <f t="shared" si="24"/>
        <v>0.14099999999999999</v>
      </c>
      <c r="AG31" s="97">
        <v>7</v>
      </c>
      <c r="AH31" s="95"/>
      <c r="AI31" s="96">
        <f t="shared" si="25"/>
        <v>0.15207000000000001</v>
      </c>
      <c r="AJ31" s="96">
        <v>1.4499999999999999E-3</v>
      </c>
      <c r="AK31" s="96">
        <v>-4.0000000000000003E-5</v>
      </c>
      <c r="AL31" s="96">
        <v>0.15348000000000001</v>
      </c>
    </row>
    <row r="32" spans="1:38" ht="15" customHeight="1" x14ac:dyDescent="0.3">
      <c r="A32" s="88">
        <v>44713</v>
      </c>
      <c r="B32" s="90">
        <v>5.1650000000000001E-2</v>
      </c>
      <c r="C32" s="90"/>
      <c r="D32" s="90">
        <v>1.1999999999999999E-3</v>
      </c>
      <c r="E32" s="90">
        <v>5.7200000000000003E-3</v>
      </c>
      <c r="F32" s="90">
        <v>7.5599999999999999E-3</v>
      </c>
      <c r="G32" s="90">
        <v>0</v>
      </c>
      <c r="H32" s="90">
        <v>-4.4999999999999999E-4</v>
      </c>
      <c r="I32" s="90">
        <v>-1.0000000000000001E-5</v>
      </c>
      <c r="J32" s="90">
        <v>-1.1E-4</v>
      </c>
      <c r="K32" s="90">
        <v>1.01E-3</v>
      </c>
      <c r="L32" s="90">
        <v>1.5900000000000001E-3</v>
      </c>
      <c r="M32" s="90">
        <v>8.0999999999999996E-4</v>
      </c>
      <c r="N32" s="90">
        <v>-1.6299999999999999E-3</v>
      </c>
      <c r="O32" s="90">
        <v>0</v>
      </c>
      <c r="P32" s="90"/>
      <c r="Q32" s="90">
        <v>1.24E-3</v>
      </c>
      <c r="R32" s="90">
        <v>0</v>
      </c>
      <c r="S32" s="128">
        <f t="shared" si="20"/>
        <v>1.24E-3</v>
      </c>
      <c r="T32" s="128">
        <f t="shared" si="21"/>
        <v>1.6930000000000004E-2</v>
      </c>
      <c r="U32" s="94">
        <f t="shared" si="22"/>
        <v>6.8580000000000002E-2</v>
      </c>
      <c r="V32" s="94">
        <v>2.6700000000000001E-3</v>
      </c>
      <c r="W32" s="94">
        <v>3.4099999999999998E-3</v>
      </c>
      <c r="X32" s="94"/>
      <c r="Y32" s="94">
        <v>-1.7700000000000001E-3</v>
      </c>
      <c r="Z32" s="94">
        <v>4.437E-2</v>
      </c>
      <c r="AA32" s="90">
        <v>2.5000000000000001E-3</v>
      </c>
      <c r="AB32" s="90">
        <v>1.491E-2</v>
      </c>
      <c r="AC32" s="94">
        <f t="shared" si="23"/>
        <v>1.7409999999999998E-2</v>
      </c>
      <c r="AD32" s="94">
        <v>5.0000000000000001E-4</v>
      </c>
      <c r="AE32" s="110"/>
      <c r="AF32" s="96">
        <f t="shared" si="24"/>
        <v>0.13517000000000001</v>
      </c>
      <c r="AG32" s="97">
        <v>7</v>
      </c>
      <c r="AH32" s="110"/>
      <c r="AI32" s="96">
        <f t="shared" si="25"/>
        <v>0.13589999999999999</v>
      </c>
      <c r="AJ32" s="96">
        <v>1.4499999999999999E-3</v>
      </c>
      <c r="AK32" s="96">
        <v>-4.0000000000000003E-5</v>
      </c>
      <c r="AL32" s="96">
        <v>0.13730999999999999</v>
      </c>
    </row>
    <row r="33" spans="1:38" ht="15" customHeight="1" x14ac:dyDescent="0.3">
      <c r="A33" s="88">
        <v>44682</v>
      </c>
      <c r="B33" s="90">
        <v>5.1650000000000001E-2</v>
      </c>
      <c r="C33" s="90"/>
      <c r="D33" s="90">
        <v>1.1999999999999999E-3</v>
      </c>
      <c r="E33" s="90">
        <v>5.7200000000000003E-3</v>
      </c>
      <c r="F33" s="90">
        <v>7.5599999999999999E-3</v>
      </c>
      <c r="G33" s="90">
        <v>0</v>
      </c>
      <c r="H33" s="90">
        <v>-4.4999999999999999E-4</v>
      </c>
      <c r="I33" s="90">
        <v>-1.0000000000000001E-5</v>
      </c>
      <c r="J33" s="90">
        <v>-1.1E-4</v>
      </c>
      <c r="K33" s="90">
        <v>1.01E-3</v>
      </c>
      <c r="L33" s="90">
        <v>1.5900000000000001E-3</v>
      </c>
      <c r="M33" s="90">
        <v>8.0999999999999996E-4</v>
      </c>
      <c r="N33" s="90">
        <v>-1.6299999999999999E-3</v>
      </c>
      <c r="O33" s="90">
        <v>0</v>
      </c>
      <c r="P33" s="90"/>
      <c r="Q33" s="90">
        <v>1.24E-3</v>
      </c>
      <c r="R33" s="90">
        <v>0</v>
      </c>
      <c r="S33" s="128">
        <f t="shared" si="20"/>
        <v>1.24E-3</v>
      </c>
      <c r="T33" s="128">
        <f t="shared" si="21"/>
        <v>1.6930000000000004E-2</v>
      </c>
      <c r="U33" s="94">
        <f t="shared" si="22"/>
        <v>6.8580000000000002E-2</v>
      </c>
      <c r="V33" s="94">
        <v>2.6700000000000001E-3</v>
      </c>
      <c r="W33" s="94">
        <v>3.4099999999999998E-3</v>
      </c>
      <c r="X33" s="94"/>
      <c r="Y33" s="94">
        <v>-1.7700000000000001E-3</v>
      </c>
      <c r="Z33" s="94">
        <v>4.437E-2</v>
      </c>
      <c r="AA33" s="90">
        <v>2.5000000000000001E-3</v>
      </c>
      <c r="AB33" s="90">
        <v>1.491E-2</v>
      </c>
      <c r="AC33" s="94">
        <f t="shared" si="23"/>
        <v>1.7409999999999998E-2</v>
      </c>
      <c r="AD33" s="94">
        <v>5.0000000000000001E-4</v>
      </c>
      <c r="AE33" s="110"/>
      <c r="AF33" s="96">
        <f t="shared" si="24"/>
        <v>0.13517000000000001</v>
      </c>
      <c r="AG33" s="97">
        <v>7</v>
      </c>
      <c r="AH33" s="110"/>
      <c r="AI33" s="96">
        <f t="shared" si="25"/>
        <v>0.13589999999999999</v>
      </c>
      <c r="AJ33" s="96">
        <v>1.4499999999999999E-3</v>
      </c>
      <c r="AK33" s="96">
        <v>-4.0000000000000003E-5</v>
      </c>
      <c r="AL33" s="96">
        <v>0.13730999999999999</v>
      </c>
    </row>
    <row r="34" spans="1:38" ht="15" customHeight="1" x14ac:dyDescent="0.3">
      <c r="A34" s="88">
        <v>44652</v>
      </c>
      <c r="B34" s="90">
        <v>5.1650000000000001E-2</v>
      </c>
      <c r="C34" s="90"/>
      <c r="D34" s="90">
        <v>1.1999999999999999E-3</v>
      </c>
      <c r="E34" s="90">
        <v>5.7200000000000003E-3</v>
      </c>
      <c r="F34" s="90">
        <v>7.5599999999999999E-3</v>
      </c>
      <c r="G34" s="90">
        <v>0</v>
      </c>
      <c r="H34" s="90">
        <v>-4.4999999999999999E-4</v>
      </c>
      <c r="I34" s="90">
        <v>-1.0000000000000001E-5</v>
      </c>
      <c r="J34" s="90">
        <v>-1.1E-4</v>
      </c>
      <c r="K34" s="90">
        <v>1.01E-3</v>
      </c>
      <c r="L34" s="90">
        <v>1.5900000000000001E-3</v>
      </c>
      <c r="M34" s="90">
        <v>8.0999999999999996E-4</v>
      </c>
      <c r="N34" s="90">
        <v>-1.6299999999999999E-3</v>
      </c>
      <c r="O34" s="90">
        <v>0</v>
      </c>
      <c r="P34" s="90"/>
      <c r="Q34" s="90">
        <v>1.24E-3</v>
      </c>
      <c r="R34" s="90">
        <v>0</v>
      </c>
      <c r="S34" s="128">
        <f t="shared" si="20"/>
        <v>1.24E-3</v>
      </c>
      <c r="T34" s="128">
        <f t="shared" si="21"/>
        <v>1.6930000000000004E-2</v>
      </c>
      <c r="U34" s="94">
        <f t="shared" si="22"/>
        <v>6.8580000000000002E-2</v>
      </c>
      <c r="V34" s="94">
        <v>2.6700000000000001E-3</v>
      </c>
      <c r="W34" s="94">
        <v>3.4099999999999998E-3</v>
      </c>
      <c r="X34" s="94"/>
      <c r="Y34" s="94">
        <v>-1.7700000000000001E-3</v>
      </c>
      <c r="Z34" s="94">
        <v>4.437E-2</v>
      </c>
      <c r="AA34" s="90">
        <v>2.5000000000000001E-3</v>
      </c>
      <c r="AB34" s="90">
        <v>1.491E-2</v>
      </c>
      <c r="AC34" s="94">
        <f t="shared" si="23"/>
        <v>1.7409999999999998E-2</v>
      </c>
      <c r="AD34" s="94">
        <v>5.0000000000000001E-4</v>
      </c>
      <c r="AE34" s="110"/>
      <c r="AF34" s="96">
        <f t="shared" si="24"/>
        <v>0.13517000000000001</v>
      </c>
      <c r="AG34" s="97">
        <v>7</v>
      </c>
      <c r="AH34" s="110"/>
      <c r="AI34" s="96">
        <f t="shared" si="25"/>
        <v>0.13589999999999999</v>
      </c>
      <c r="AJ34" s="96">
        <v>1.4499999999999999E-3</v>
      </c>
      <c r="AK34" s="96">
        <v>-4.0000000000000003E-5</v>
      </c>
      <c r="AL34" s="96">
        <v>0.13730999999999999</v>
      </c>
    </row>
    <row r="35" spans="1:38" ht="15" customHeight="1" x14ac:dyDescent="0.3">
      <c r="A35" s="88">
        <v>44621</v>
      </c>
      <c r="B35" s="90">
        <v>5.1650000000000001E-2</v>
      </c>
      <c r="C35" s="90"/>
      <c r="D35" s="90">
        <v>1.1999999999999999E-3</v>
      </c>
      <c r="E35" s="90">
        <v>5.7200000000000003E-3</v>
      </c>
      <c r="F35" s="90">
        <v>7.5599999999999999E-3</v>
      </c>
      <c r="G35" s="90">
        <v>0</v>
      </c>
      <c r="H35" s="90">
        <v>-4.4999999999999999E-4</v>
      </c>
      <c r="I35" s="90">
        <v>-1.0000000000000001E-5</v>
      </c>
      <c r="J35" s="90">
        <v>-1.1E-4</v>
      </c>
      <c r="K35" s="90">
        <v>1.01E-3</v>
      </c>
      <c r="L35" s="90">
        <v>1.5900000000000001E-3</v>
      </c>
      <c r="M35" s="90">
        <v>8.0999999999999996E-4</v>
      </c>
      <c r="N35" s="90">
        <v>-1.6299999999999999E-3</v>
      </c>
      <c r="O35" s="90">
        <v>0</v>
      </c>
      <c r="P35" s="90"/>
      <c r="Q35" s="90">
        <v>1.24E-3</v>
      </c>
      <c r="R35" s="90">
        <v>0</v>
      </c>
      <c r="S35" s="128">
        <f t="shared" si="20"/>
        <v>1.24E-3</v>
      </c>
      <c r="T35" s="128">
        <f t="shared" si="21"/>
        <v>1.6930000000000004E-2</v>
      </c>
      <c r="U35" s="94">
        <f t="shared" si="22"/>
        <v>6.8580000000000002E-2</v>
      </c>
      <c r="V35" s="94">
        <v>2.6700000000000001E-3</v>
      </c>
      <c r="W35" s="94">
        <v>3.4099999999999998E-3</v>
      </c>
      <c r="X35" s="94"/>
      <c r="Y35" s="94">
        <v>-1.7700000000000001E-3</v>
      </c>
      <c r="Z35" s="94">
        <v>4.437E-2</v>
      </c>
      <c r="AA35" s="90">
        <v>2.5000000000000001E-3</v>
      </c>
      <c r="AB35" s="90">
        <v>1.491E-2</v>
      </c>
      <c r="AC35" s="94">
        <f t="shared" si="23"/>
        <v>1.7409999999999998E-2</v>
      </c>
      <c r="AD35" s="94">
        <v>5.0000000000000001E-4</v>
      </c>
      <c r="AE35" s="110"/>
      <c r="AF35" s="96">
        <f t="shared" si="24"/>
        <v>0.13517000000000001</v>
      </c>
      <c r="AG35" s="97">
        <v>7</v>
      </c>
      <c r="AH35" s="110"/>
      <c r="AI35" s="96">
        <f t="shared" si="25"/>
        <v>0.13589999999999999</v>
      </c>
      <c r="AJ35" s="96">
        <v>1.4499999999999999E-3</v>
      </c>
      <c r="AK35" s="96">
        <v>-4.0000000000000003E-5</v>
      </c>
      <c r="AL35" s="96">
        <v>0.13730999999999999</v>
      </c>
    </row>
    <row r="36" spans="1:38" ht="15" customHeight="1" x14ac:dyDescent="0.3">
      <c r="A36" s="88">
        <v>44593</v>
      </c>
      <c r="B36" s="90">
        <v>5.1650000000000001E-2</v>
      </c>
      <c r="C36" s="90"/>
      <c r="D36" s="90">
        <v>1.1999999999999999E-3</v>
      </c>
      <c r="E36" s="90">
        <v>5.7200000000000003E-3</v>
      </c>
      <c r="F36" s="90">
        <v>7.5599999999999999E-3</v>
      </c>
      <c r="G36" s="90">
        <v>0</v>
      </c>
      <c r="H36" s="90">
        <v>-4.4999999999999999E-4</v>
      </c>
      <c r="I36" s="90">
        <v>-1.0000000000000001E-5</v>
      </c>
      <c r="J36" s="90">
        <v>-1.1E-4</v>
      </c>
      <c r="K36" s="90">
        <v>1.01E-3</v>
      </c>
      <c r="L36" s="90">
        <v>1.5900000000000001E-3</v>
      </c>
      <c r="M36" s="90">
        <v>8.0999999999999996E-4</v>
      </c>
      <c r="N36" s="90">
        <v>-1.6299999999999999E-3</v>
      </c>
      <c r="O36" s="90">
        <v>0</v>
      </c>
      <c r="P36" s="90"/>
      <c r="Q36" s="90">
        <v>1.24E-3</v>
      </c>
      <c r="R36" s="90">
        <v>0</v>
      </c>
      <c r="S36" s="128">
        <f t="shared" si="20"/>
        <v>1.24E-3</v>
      </c>
      <c r="T36" s="128">
        <f t="shared" si="21"/>
        <v>1.6930000000000004E-2</v>
      </c>
      <c r="U36" s="94">
        <f t="shared" si="22"/>
        <v>6.8580000000000002E-2</v>
      </c>
      <c r="V36" s="94">
        <v>2.6700000000000001E-3</v>
      </c>
      <c r="W36" s="94">
        <v>3.4099999999999998E-3</v>
      </c>
      <c r="X36" s="94"/>
      <c r="Y36" s="94">
        <v>-1.7700000000000001E-3</v>
      </c>
      <c r="Z36" s="94">
        <v>4.437E-2</v>
      </c>
      <c r="AA36" s="90">
        <v>2.5000000000000001E-3</v>
      </c>
      <c r="AB36" s="90">
        <v>1.491E-2</v>
      </c>
      <c r="AC36" s="94">
        <f t="shared" si="23"/>
        <v>1.7409999999999998E-2</v>
      </c>
      <c r="AD36" s="94">
        <v>5.0000000000000001E-4</v>
      </c>
      <c r="AE36" s="110"/>
      <c r="AF36" s="96">
        <f t="shared" si="24"/>
        <v>0.13517000000000001</v>
      </c>
      <c r="AG36" s="97">
        <v>7</v>
      </c>
      <c r="AH36" s="110"/>
      <c r="AI36" s="96">
        <f t="shared" si="25"/>
        <v>0.13589999999999999</v>
      </c>
      <c r="AJ36" s="96">
        <v>1.4499999999999999E-3</v>
      </c>
      <c r="AK36" s="96">
        <v>-4.0000000000000003E-5</v>
      </c>
      <c r="AL36" s="96">
        <v>0.13730999999999999</v>
      </c>
    </row>
    <row r="37" spans="1:38" ht="15" customHeight="1" x14ac:dyDescent="0.3">
      <c r="A37" s="88">
        <v>44562</v>
      </c>
      <c r="B37" s="90">
        <v>5.1650000000000001E-2</v>
      </c>
      <c r="C37" s="90"/>
      <c r="D37" s="90">
        <v>1.1999999999999999E-3</v>
      </c>
      <c r="E37" s="90">
        <v>5.7200000000000003E-3</v>
      </c>
      <c r="F37" s="90">
        <v>7.5599999999999999E-3</v>
      </c>
      <c r="G37" s="90">
        <v>0</v>
      </c>
      <c r="H37" s="90">
        <v>-4.4999999999999999E-4</v>
      </c>
      <c r="I37" s="90">
        <v>-1.0000000000000001E-5</v>
      </c>
      <c r="J37" s="90">
        <v>-1.1E-4</v>
      </c>
      <c r="K37" s="90">
        <v>1.01E-3</v>
      </c>
      <c r="L37" s="90">
        <v>1.5900000000000001E-3</v>
      </c>
      <c r="M37" s="90">
        <v>8.0999999999999996E-4</v>
      </c>
      <c r="N37" s="90">
        <v>-1.6299999999999999E-3</v>
      </c>
      <c r="O37" s="90">
        <v>0</v>
      </c>
      <c r="P37" s="90"/>
      <c r="Q37" s="90">
        <v>1.24E-3</v>
      </c>
      <c r="R37" s="90">
        <v>0</v>
      </c>
      <c r="S37" s="128">
        <f t="shared" si="20"/>
        <v>1.24E-3</v>
      </c>
      <c r="T37" s="128">
        <f t="shared" si="21"/>
        <v>1.6930000000000004E-2</v>
      </c>
      <c r="U37" s="94">
        <f t="shared" si="22"/>
        <v>6.8580000000000002E-2</v>
      </c>
      <c r="V37" s="94">
        <v>2.6700000000000001E-3</v>
      </c>
      <c r="W37" s="94">
        <v>3.4099999999999998E-3</v>
      </c>
      <c r="X37" s="94"/>
      <c r="Y37" s="94">
        <v>-1.7700000000000001E-3</v>
      </c>
      <c r="Z37" s="94">
        <v>4.437E-2</v>
      </c>
      <c r="AA37" s="90">
        <v>2.5000000000000001E-3</v>
      </c>
      <c r="AB37" s="90">
        <v>1.491E-2</v>
      </c>
      <c r="AC37" s="94">
        <f t="shared" si="23"/>
        <v>1.7409999999999998E-2</v>
      </c>
      <c r="AD37" s="94">
        <v>5.0000000000000001E-4</v>
      </c>
      <c r="AE37" s="110"/>
      <c r="AF37" s="96">
        <f t="shared" si="24"/>
        <v>0.13517000000000001</v>
      </c>
      <c r="AG37" s="97">
        <v>7</v>
      </c>
      <c r="AH37" s="110"/>
      <c r="AI37" s="96">
        <f t="shared" si="25"/>
        <v>0.13589999999999999</v>
      </c>
      <c r="AJ37" s="96">
        <v>1.4499999999999999E-3</v>
      </c>
      <c r="AK37" s="96">
        <v>-4.0000000000000003E-5</v>
      </c>
      <c r="AL37" s="96">
        <v>0.13730999999999999</v>
      </c>
    </row>
    <row r="38" spans="1:38" ht="15" customHeight="1" x14ac:dyDescent="0.3">
      <c r="A38" s="88">
        <v>44531</v>
      </c>
      <c r="B38" s="90">
        <v>4.9439999999999998E-2</v>
      </c>
      <c r="C38" s="90"/>
      <c r="D38" s="90">
        <v>1.33E-3</v>
      </c>
      <c r="E38" s="90">
        <v>4.7800000000000004E-3</v>
      </c>
      <c r="F38" s="90">
        <v>7.6299999999999996E-3</v>
      </c>
      <c r="G38" s="90">
        <v>3.0000000000000001E-5</v>
      </c>
      <c r="H38" s="90">
        <v>6.9999999999999999E-4</v>
      </c>
      <c r="I38" s="90">
        <v>1.0000000000000001E-5</v>
      </c>
      <c r="J38" s="90">
        <v>8.9999999999999998E-4</v>
      </c>
      <c r="K38" s="90">
        <v>1.6000000000000001E-3</v>
      </c>
      <c r="L38" s="90">
        <v>1.74E-3</v>
      </c>
      <c r="M38" s="90">
        <v>8.0999999999999996E-4</v>
      </c>
      <c r="N38" s="90">
        <v>-1.92E-3</v>
      </c>
      <c r="O38" s="90">
        <v>0</v>
      </c>
      <c r="P38" s="90"/>
      <c r="Q38" s="90">
        <v>1.2600000000000001E-3</v>
      </c>
      <c r="R38" s="90">
        <v>0</v>
      </c>
      <c r="S38" s="128">
        <f t="shared" si="20"/>
        <v>1.2600000000000001E-3</v>
      </c>
      <c r="T38" s="128">
        <f t="shared" si="21"/>
        <v>1.8869999999999998E-2</v>
      </c>
      <c r="U38" s="94">
        <f t="shared" si="22"/>
        <v>6.8309999999999996E-2</v>
      </c>
      <c r="V38" s="94">
        <v>2.99E-3</v>
      </c>
      <c r="W38" s="94">
        <v>1.23E-3</v>
      </c>
      <c r="X38" s="94"/>
      <c r="Y38" s="94">
        <v>-1.17E-3</v>
      </c>
      <c r="Z38" s="94">
        <v>3.524E-2</v>
      </c>
      <c r="AA38" s="90">
        <v>2.5000000000000001E-3</v>
      </c>
      <c r="AB38" s="90">
        <v>1.491E-2</v>
      </c>
      <c r="AC38" s="94">
        <f t="shared" si="23"/>
        <v>1.7409999999999998E-2</v>
      </c>
      <c r="AD38" s="94">
        <v>5.0000000000000001E-4</v>
      </c>
      <c r="AE38" s="110"/>
      <c r="AF38" s="96">
        <f t="shared" si="24"/>
        <v>0.12451</v>
      </c>
      <c r="AG38" s="97">
        <v>7</v>
      </c>
      <c r="AH38" s="110"/>
      <c r="AI38" s="96"/>
      <c r="AJ38" s="96"/>
      <c r="AK38" s="96"/>
      <c r="AL38" s="96">
        <v>9.468E-2</v>
      </c>
    </row>
    <row r="39" spans="1:38" ht="15" customHeight="1" x14ac:dyDescent="0.3">
      <c r="A39" s="88">
        <v>44501</v>
      </c>
      <c r="B39" s="90">
        <v>4.9439999999999998E-2</v>
      </c>
      <c r="C39" s="90"/>
      <c r="D39" s="90">
        <v>1.33E-3</v>
      </c>
      <c r="E39" s="90">
        <v>4.7800000000000004E-3</v>
      </c>
      <c r="F39" s="90">
        <v>7.6299999999999996E-3</v>
      </c>
      <c r="G39" s="90">
        <v>3.0000000000000001E-5</v>
      </c>
      <c r="H39" s="90">
        <v>6.9999999999999999E-4</v>
      </c>
      <c r="I39" s="90">
        <v>1.0000000000000001E-5</v>
      </c>
      <c r="J39" s="90">
        <v>8.9999999999999998E-4</v>
      </c>
      <c r="K39" s="90">
        <v>1.6000000000000001E-3</v>
      </c>
      <c r="L39" s="90">
        <v>1.74E-3</v>
      </c>
      <c r="M39" s="90">
        <v>8.0999999999999996E-4</v>
      </c>
      <c r="N39" s="90">
        <v>-1.92E-3</v>
      </c>
      <c r="O39" s="90">
        <v>0</v>
      </c>
      <c r="P39" s="90"/>
      <c r="Q39" s="90">
        <v>1.2600000000000001E-3</v>
      </c>
      <c r="R39" s="90">
        <v>0</v>
      </c>
      <c r="S39" s="128">
        <f t="shared" si="20"/>
        <v>1.2600000000000001E-3</v>
      </c>
      <c r="T39" s="128">
        <f t="shared" si="21"/>
        <v>1.8869999999999998E-2</v>
      </c>
      <c r="U39" s="94">
        <f t="shared" si="22"/>
        <v>6.8309999999999996E-2</v>
      </c>
      <c r="V39" s="94">
        <v>2.99E-3</v>
      </c>
      <c r="W39" s="94">
        <v>1.23E-3</v>
      </c>
      <c r="X39" s="94"/>
      <c r="Y39" s="94">
        <v>-1.17E-3</v>
      </c>
      <c r="Z39" s="94">
        <v>3.524E-2</v>
      </c>
      <c r="AA39" s="90">
        <v>2.5000000000000001E-3</v>
      </c>
      <c r="AB39" s="90">
        <v>1.491E-2</v>
      </c>
      <c r="AC39" s="94">
        <f t="shared" si="23"/>
        <v>1.7409999999999998E-2</v>
      </c>
      <c r="AD39" s="94">
        <v>5.0000000000000001E-4</v>
      </c>
      <c r="AE39" s="110"/>
      <c r="AF39" s="96">
        <f t="shared" si="24"/>
        <v>0.12451</v>
      </c>
      <c r="AG39" s="97">
        <v>7</v>
      </c>
      <c r="AH39" s="110"/>
      <c r="AI39" s="96"/>
      <c r="AJ39" s="96"/>
      <c r="AK39" s="96"/>
      <c r="AL39" s="96">
        <v>9.468E-2</v>
      </c>
    </row>
    <row r="40" spans="1:38" ht="15" customHeight="1" x14ac:dyDescent="0.3">
      <c r="A40" s="88">
        <v>44470</v>
      </c>
      <c r="B40" s="90">
        <v>4.9439999999999998E-2</v>
      </c>
      <c r="C40" s="90"/>
      <c r="D40" s="90">
        <v>1.33E-3</v>
      </c>
      <c r="E40" s="90">
        <v>4.7800000000000004E-3</v>
      </c>
      <c r="F40" s="90">
        <v>7.6299999999999996E-3</v>
      </c>
      <c r="G40" s="90">
        <v>3.0000000000000001E-5</v>
      </c>
      <c r="H40" s="90">
        <v>6.9999999999999999E-4</v>
      </c>
      <c r="I40" s="90">
        <v>1.0000000000000001E-5</v>
      </c>
      <c r="J40" s="90">
        <v>8.9999999999999998E-4</v>
      </c>
      <c r="K40" s="90">
        <v>1.6000000000000001E-3</v>
      </c>
      <c r="L40" s="90">
        <v>1.74E-3</v>
      </c>
      <c r="M40" s="90">
        <v>8.0999999999999996E-4</v>
      </c>
      <c r="N40" s="90">
        <v>-1.92E-3</v>
      </c>
      <c r="O40" s="90">
        <v>0</v>
      </c>
      <c r="P40" s="90"/>
      <c r="Q40" s="90">
        <v>1.2600000000000001E-3</v>
      </c>
      <c r="R40" s="90">
        <v>0</v>
      </c>
      <c r="S40" s="128">
        <f t="shared" si="20"/>
        <v>1.2600000000000001E-3</v>
      </c>
      <c r="T40" s="128">
        <f t="shared" si="21"/>
        <v>1.8869999999999998E-2</v>
      </c>
      <c r="U40" s="94">
        <f t="shared" si="22"/>
        <v>6.8309999999999996E-2</v>
      </c>
      <c r="V40" s="94">
        <v>2.99E-3</v>
      </c>
      <c r="W40" s="94">
        <v>1.23E-3</v>
      </c>
      <c r="X40" s="94"/>
      <c r="Y40" s="94">
        <v>-1.17E-3</v>
      </c>
      <c r="Z40" s="94">
        <v>3.524E-2</v>
      </c>
      <c r="AA40" s="90">
        <v>2.5000000000000001E-3</v>
      </c>
      <c r="AB40" s="90">
        <v>1.491E-2</v>
      </c>
      <c r="AC40" s="94">
        <f t="shared" si="23"/>
        <v>1.7409999999999998E-2</v>
      </c>
      <c r="AD40" s="94">
        <v>5.0000000000000001E-4</v>
      </c>
      <c r="AE40" s="110"/>
      <c r="AF40" s="96">
        <f t="shared" si="24"/>
        <v>0.12451</v>
      </c>
      <c r="AG40" s="97">
        <v>7</v>
      </c>
      <c r="AH40" s="110"/>
      <c r="AI40" s="96"/>
      <c r="AJ40" s="96"/>
      <c r="AK40" s="96"/>
      <c r="AL40" s="96">
        <v>9.468E-2</v>
      </c>
    </row>
    <row r="41" spans="1:38" ht="15" customHeight="1" x14ac:dyDescent="0.3">
      <c r="A41" s="88">
        <v>44440</v>
      </c>
      <c r="B41" s="90">
        <v>4.9439999999999998E-2</v>
      </c>
      <c r="C41" s="90"/>
      <c r="D41" s="90">
        <v>1.33E-3</v>
      </c>
      <c r="E41" s="90">
        <v>4.7800000000000004E-3</v>
      </c>
      <c r="F41" s="90">
        <v>7.6299999999999996E-3</v>
      </c>
      <c r="G41" s="90">
        <v>3.0000000000000001E-5</v>
      </c>
      <c r="H41" s="90">
        <v>6.9999999999999999E-4</v>
      </c>
      <c r="I41" s="90">
        <v>1.0000000000000001E-5</v>
      </c>
      <c r="J41" s="90">
        <v>8.9999999999999998E-4</v>
      </c>
      <c r="K41" s="90">
        <v>1.6000000000000001E-3</v>
      </c>
      <c r="L41" s="90">
        <v>1.74E-3</v>
      </c>
      <c r="M41" s="90">
        <v>8.0999999999999996E-4</v>
      </c>
      <c r="N41" s="90">
        <v>-1.92E-3</v>
      </c>
      <c r="O41" s="90">
        <v>0</v>
      </c>
      <c r="P41" s="90"/>
      <c r="Q41" s="90">
        <v>1.2600000000000001E-3</v>
      </c>
      <c r="R41" s="90">
        <v>0</v>
      </c>
      <c r="S41" s="128">
        <f t="shared" si="20"/>
        <v>1.2600000000000001E-3</v>
      </c>
      <c r="T41" s="128">
        <f t="shared" si="21"/>
        <v>1.8869999999999998E-2</v>
      </c>
      <c r="U41" s="94">
        <f t="shared" si="22"/>
        <v>6.8309999999999996E-2</v>
      </c>
      <c r="V41" s="94">
        <v>2.99E-3</v>
      </c>
      <c r="W41" s="94">
        <v>1.23E-3</v>
      </c>
      <c r="X41" s="94"/>
      <c r="Y41" s="94">
        <v>-1.17E-3</v>
      </c>
      <c r="Z41" s="94">
        <v>3.524E-2</v>
      </c>
      <c r="AA41" s="90">
        <v>2.5000000000000001E-3</v>
      </c>
      <c r="AB41" s="90">
        <v>1.491E-2</v>
      </c>
      <c r="AC41" s="94">
        <f t="shared" si="23"/>
        <v>1.7409999999999998E-2</v>
      </c>
      <c r="AD41" s="94">
        <v>5.0000000000000001E-4</v>
      </c>
      <c r="AE41" s="110"/>
      <c r="AF41" s="96">
        <f t="shared" si="24"/>
        <v>0.12451</v>
      </c>
      <c r="AG41" s="97">
        <v>7</v>
      </c>
      <c r="AH41" s="110"/>
      <c r="AI41" s="96"/>
      <c r="AJ41" s="96"/>
      <c r="AK41" s="96"/>
      <c r="AL41" s="96">
        <v>9.468E-2</v>
      </c>
    </row>
    <row r="42" spans="1:38" ht="15" customHeight="1" x14ac:dyDescent="0.3">
      <c r="A42" s="88">
        <v>44409</v>
      </c>
      <c r="B42" s="90">
        <v>4.9439999999999998E-2</v>
      </c>
      <c r="C42" s="90"/>
      <c r="D42" s="90">
        <v>1.33E-3</v>
      </c>
      <c r="E42" s="90">
        <v>4.7800000000000004E-3</v>
      </c>
      <c r="F42" s="90">
        <v>7.6299999999999996E-3</v>
      </c>
      <c r="G42" s="90">
        <v>3.0000000000000001E-5</v>
      </c>
      <c r="H42" s="90">
        <v>6.9999999999999999E-4</v>
      </c>
      <c r="I42" s="90">
        <v>1.0000000000000001E-5</v>
      </c>
      <c r="J42" s="90">
        <v>8.9999999999999998E-4</v>
      </c>
      <c r="K42" s="90">
        <v>1.6000000000000001E-3</v>
      </c>
      <c r="L42" s="90">
        <v>1.74E-3</v>
      </c>
      <c r="M42" s="90">
        <v>8.0999999999999996E-4</v>
      </c>
      <c r="N42" s="90">
        <v>-1.92E-3</v>
      </c>
      <c r="O42" s="90">
        <v>0</v>
      </c>
      <c r="P42" s="90"/>
      <c r="Q42" s="90">
        <v>1.2600000000000001E-3</v>
      </c>
      <c r="R42" s="90">
        <v>0</v>
      </c>
      <c r="S42" s="128">
        <f t="shared" si="20"/>
        <v>1.2600000000000001E-3</v>
      </c>
      <c r="T42" s="128">
        <f t="shared" si="21"/>
        <v>1.8869999999999998E-2</v>
      </c>
      <c r="U42" s="94">
        <f t="shared" si="22"/>
        <v>6.8309999999999996E-2</v>
      </c>
      <c r="V42" s="94">
        <v>2.99E-3</v>
      </c>
      <c r="W42" s="94">
        <v>1.23E-3</v>
      </c>
      <c r="X42" s="94"/>
      <c r="Y42" s="94">
        <v>-1.17E-3</v>
      </c>
      <c r="Z42" s="94">
        <v>3.524E-2</v>
      </c>
      <c r="AA42" s="90">
        <v>2.5000000000000001E-3</v>
      </c>
      <c r="AB42" s="90">
        <v>1.491E-2</v>
      </c>
      <c r="AC42" s="94">
        <f t="shared" si="23"/>
        <v>1.7409999999999998E-2</v>
      </c>
      <c r="AD42" s="94">
        <v>5.0000000000000001E-4</v>
      </c>
      <c r="AE42" s="110"/>
      <c r="AF42" s="96">
        <f t="shared" si="24"/>
        <v>0.12451</v>
      </c>
      <c r="AG42" s="97">
        <v>7</v>
      </c>
      <c r="AH42" s="110"/>
      <c r="AI42" s="96"/>
      <c r="AJ42" s="96"/>
      <c r="AK42" s="96"/>
      <c r="AL42" s="96">
        <v>9.468E-2</v>
      </c>
    </row>
    <row r="43" spans="1:38" ht="15" customHeight="1" x14ac:dyDescent="0.3">
      <c r="A43" s="88">
        <v>44378</v>
      </c>
      <c r="B43" s="90">
        <v>4.9439999999999998E-2</v>
      </c>
      <c r="C43" s="90"/>
      <c r="D43" s="90">
        <v>1.33E-3</v>
      </c>
      <c r="E43" s="90">
        <v>4.7800000000000004E-3</v>
      </c>
      <c r="F43" s="90">
        <v>7.6299999999999996E-3</v>
      </c>
      <c r="G43" s="90">
        <v>3.0000000000000001E-5</v>
      </c>
      <c r="H43" s="90">
        <v>6.9999999999999999E-4</v>
      </c>
      <c r="I43" s="90">
        <v>1.0000000000000001E-5</v>
      </c>
      <c r="J43" s="90">
        <v>8.9999999999999998E-4</v>
      </c>
      <c r="K43" s="90">
        <v>1.6000000000000001E-3</v>
      </c>
      <c r="L43" s="90">
        <v>1.74E-3</v>
      </c>
      <c r="M43" s="90">
        <v>8.0999999999999996E-4</v>
      </c>
      <c r="N43" s="90">
        <v>-1.92E-3</v>
      </c>
      <c r="O43" s="90">
        <v>0</v>
      </c>
      <c r="P43" s="90"/>
      <c r="Q43" s="90">
        <v>1.2600000000000001E-3</v>
      </c>
      <c r="R43" s="90">
        <v>0</v>
      </c>
      <c r="S43" s="128">
        <f t="shared" si="20"/>
        <v>1.2600000000000001E-3</v>
      </c>
      <c r="T43" s="128">
        <f t="shared" si="21"/>
        <v>1.8869999999999998E-2</v>
      </c>
      <c r="U43" s="94">
        <f t="shared" si="22"/>
        <v>6.8309999999999996E-2</v>
      </c>
      <c r="V43" s="94">
        <v>2.99E-3</v>
      </c>
      <c r="W43" s="94">
        <v>1.23E-3</v>
      </c>
      <c r="X43" s="94"/>
      <c r="Y43" s="94">
        <v>-1.17E-3</v>
      </c>
      <c r="Z43" s="94">
        <v>3.524E-2</v>
      </c>
      <c r="AA43" s="90">
        <v>2.5000000000000001E-3</v>
      </c>
      <c r="AB43" s="90">
        <v>1.491E-2</v>
      </c>
      <c r="AC43" s="94">
        <f t="shared" si="23"/>
        <v>1.7409999999999998E-2</v>
      </c>
      <c r="AD43" s="94">
        <v>5.0000000000000001E-4</v>
      </c>
      <c r="AE43" s="110"/>
      <c r="AF43" s="96">
        <f t="shared" si="24"/>
        <v>0.12451</v>
      </c>
      <c r="AG43" s="97">
        <v>7</v>
      </c>
      <c r="AH43" s="110"/>
      <c r="AI43" s="96"/>
      <c r="AJ43" s="96"/>
      <c r="AK43" s="96"/>
      <c r="AL43" s="96">
        <v>9.468E-2</v>
      </c>
    </row>
    <row r="44" spans="1:38" ht="15" customHeight="1" x14ac:dyDescent="0.3">
      <c r="A44" s="88">
        <v>44348</v>
      </c>
      <c r="B44" s="90">
        <v>4.9439999999999998E-2</v>
      </c>
      <c r="C44" s="90"/>
      <c r="D44" s="90">
        <v>1.33E-3</v>
      </c>
      <c r="E44" s="90">
        <v>4.7800000000000004E-3</v>
      </c>
      <c r="F44" s="90">
        <v>7.6299999999999996E-3</v>
      </c>
      <c r="G44" s="90">
        <v>3.0000000000000001E-5</v>
      </c>
      <c r="H44" s="90">
        <v>6.9999999999999999E-4</v>
      </c>
      <c r="I44" s="90">
        <v>1.0000000000000001E-5</v>
      </c>
      <c r="J44" s="90">
        <v>8.9999999999999998E-4</v>
      </c>
      <c r="K44" s="90">
        <v>1.6000000000000001E-3</v>
      </c>
      <c r="L44" s="90">
        <v>1.74E-3</v>
      </c>
      <c r="M44" s="90">
        <v>6.4999999999999997E-4</v>
      </c>
      <c r="N44" s="90">
        <v>-1.92E-3</v>
      </c>
      <c r="O44" s="90">
        <v>0</v>
      </c>
      <c r="P44" s="90"/>
      <c r="Q44" s="90">
        <v>1.2600000000000001E-3</v>
      </c>
      <c r="R44" s="90">
        <v>0</v>
      </c>
      <c r="S44" s="128">
        <f t="shared" si="20"/>
        <v>1.2600000000000001E-3</v>
      </c>
      <c r="T44" s="128">
        <f t="shared" si="21"/>
        <v>1.8709999999999997E-2</v>
      </c>
      <c r="U44" s="94">
        <f t="shared" si="22"/>
        <v>6.8149999999999988E-2</v>
      </c>
      <c r="V44" s="94">
        <v>2.99E-3</v>
      </c>
      <c r="W44" s="94">
        <v>1.23E-3</v>
      </c>
      <c r="X44" s="94"/>
      <c r="Y44" s="94">
        <v>-1.17E-3</v>
      </c>
      <c r="Z44" s="94">
        <v>3.524E-2</v>
      </c>
      <c r="AA44" s="90">
        <v>2.5000000000000001E-3</v>
      </c>
      <c r="AB44" s="90">
        <v>1.9040000000000001E-2</v>
      </c>
      <c r="AC44" s="94">
        <f t="shared" si="23"/>
        <v>2.154E-2</v>
      </c>
      <c r="AD44" s="94">
        <v>5.0000000000000001E-4</v>
      </c>
      <c r="AE44" s="110"/>
      <c r="AF44" s="96">
        <f t="shared" si="24"/>
        <v>0.12847999999999998</v>
      </c>
      <c r="AG44" s="97">
        <v>7</v>
      </c>
      <c r="AH44" s="110"/>
      <c r="AI44" s="96"/>
      <c r="AJ44" s="96"/>
      <c r="AK44" s="96"/>
      <c r="AL44" s="96">
        <v>0.10707999999999999</v>
      </c>
    </row>
    <row r="45" spans="1:38" ht="15" customHeight="1" x14ac:dyDescent="0.3">
      <c r="A45" s="88">
        <v>44317</v>
      </c>
      <c r="B45" s="90">
        <v>4.9439999999999998E-2</v>
      </c>
      <c r="C45" s="90"/>
      <c r="D45" s="90">
        <v>1.33E-3</v>
      </c>
      <c r="E45" s="90">
        <v>4.7800000000000004E-3</v>
      </c>
      <c r="F45" s="90">
        <v>7.6299999999999996E-3</v>
      </c>
      <c r="G45" s="90">
        <v>3.0000000000000001E-5</v>
      </c>
      <c r="H45" s="90">
        <v>6.9999999999999999E-4</v>
      </c>
      <c r="I45" s="90">
        <v>1.0000000000000001E-5</v>
      </c>
      <c r="J45" s="90">
        <v>8.9999999999999998E-4</v>
      </c>
      <c r="K45" s="90">
        <v>1.6000000000000001E-3</v>
      </c>
      <c r="L45" s="90">
        <v>1.74E-3</v>
      </c>
      <c r="M45" s="90">
        <v>6.4999999999999997E-4</v>
      </c>
      <c r="N45" s="90">
        <v>-1.92E-3</v>
      </c>
      <c r="O45" s="90">
        <v>0</v>
      </c>
      <c r="P45" s="90"/>
      <c r="Q45" s="90">
        <v>1.2600000000000001E-3</v>
      </c>
      <c r="R45" s="90">
        <v>0</v>
      </c>
      <c r="S45" s="128">
        <f t="shared" si="20"/>
        <v>1.2600000000000001E-3</v>
      </c>
      <c r="T45" s="128">
        <f t="shared" si="21"/>
        <v>1.8709999999999997E-2</v>
      </c>
      <c r="U45" s="94">
        <f t="shared" si="22"/>
        <v>6.8149999999999988E-2</v>
      </c>
      <c r="V45" s="94">
        <v>2.99E-3</v>
      </c>
      <c r="W45" s="94">
        <v>1.23E-3</v>
      </c>
      <c r="X45" s="94"/>
      <c r="Y45" s="94">
        <v>-1.17E-3</v>
      </c>
      <c r="Z45" s="94">
        <v>3.524E-2</v>
      </c>
      <c r="AA45" s="90">
        <v>2.5000000000000001E-3</v>
      </c>
      <c r="AB45" s="90">
        <v>1.9040000000000001E-2</v>
      </c>
      <c r="AC45" s="94">
        <f t="shared" si="23"/>
        <v>2.154E-2</v>
      </c>
      <c r="AD45" s="94">
        <v>5.0000000000000001E-4</v>
      </c>
      <c r="AE45" s="110"/>
      <c r="AF45" s="96">
        <f t="shared" si="24"/>
        <v>0.12847999999999998</v>
      </c>
      <c r="AG45" s="97">
        <v>7</v>
      </c>
      <c r="AH45" s="110"/>
      <c r="AI45" s="96"/>
      <c r="AJ45" s="96"/>
      <c r="AK45" s="96"/>
      <c r="AL45" s="96">
        <v>0.10707999999999999</v>
      </c>
    </row>
    <row r="46" spans="1:38" ht="15" customHeight="1" x14ac:dyDescent="0.3">
      <c r="A46" s="88">
        <v>44287</v>
      </c>
      <c r="B46" s="90">
        <v>4.9439999999999998E-2</v>
      </c>
      <c r="C46" s="90"/>
      <c r="D46" s="90">
        <v>1.33E-3</v>
      </c>
      <c r="E46" s="90">
        <v>4.7800000000000004E-3</v>
      </c>
      <c r="F46" s="90">
        <v>7.6299999999999996E-3</v>
      </c>
      <c r="G46" s="90">
        <v>3.0000000000000001E-5</v>
      </c>
      <c r="H46" s="90">
        <v>6.9999999999999999E-4</v>
      </c>
      <c r="I46" s="90">
        <v>1.0000000000000001E-5</v>
      </c>
      <c r="J46" s="90">
        <v>8.9999999999999998E-4</v>
      </c>
      <c r="K46" s="90">
        <v>1.6000000000000001E-3</v>
      </c>
      <c r="L46" s="90">
        <v>1.74E-3</v>
      </c>
      <c r="M46" s="90">
        <v>6.4999999999999997E-4</v>
      </c>
      <c r="N46" s="90">
        <v>-1.92E-3</v>
      </c>
      <c r="O46" s="90">
        <v>0</v>
      </c>
      <c r="P46" s="90"/>
      <c r="Q46" s="90">
        <v>1.2600000000000001E-3</v>
      </c>
      <c r="R46" s="90">
        <v>0</v>
      </c>
      <c r="S46" s="128">
        <f t="shared" si="20"/>
        <v>1.2600000000000001E-3</v>
      </c>
      <c r="T46" s="128">
        <f t="shared" si="21"/>
        <v>1.8709999999999997E-2</v>
      </c>
      <c r="U46" s="94">
        <f t="shared" si="22"/>
        <v>6.8149999999999988E-2</v>
      </c>
      <c r="V46" s="94">
        <v>2.99E-3</v>
      </c>
      <c r="W46" s="94">
        <v>1.23E-3</v>
      </c>
      <c r="X46" s="94"/>
      <c r="Y46" s="94">
        <v>-1.17E-3</v>
      </c>
      <c r="Z46" s="94">
        <v>3.524E-2</v>
      </c>
      <c r="AA46" s="90">
        <v>2.5000000000000001E-3</v>
      </c>
      <c r="AB46" s="90">
        <v>1.9040000000000001E-2</v>
      </c>
      <c r="AC46" s="94">
        <f t="shared" si="23"/>
        <v>2.154E-2</v>
      </c>
      <c r="AD46" s="94">
        <v>5.0000000000000001E-4</v>
      </c>
      <c r="AE46" s="110"/>
      <c r="AF46" s="96">
        <f t="shared" si="24"/>
        <v>0.12847999999999998</v>
      </c>
      <c r="AG46" s="97">
        <v>7</v>
      </c>
      <c r="AH46" s="110"/>
      <c r="AI46" s="96"/>
      <c r="AJ46" s="96"/>
      <c r="AK46" s="96"/>
      <c r="AL46" s="96">
        <v>0.10707999999999999</v>
      </c>
    </row>
    <row r="47" spans="1:38" ht="15" customHeight="1" x14ac:dyDescent="0.3">
      <c r="A47" s="88">
        <v>44256</v>
      </c>
      <c r="B47" s="90">
        <v>4.9439999999999998E-2</v>
      </c>
      <c r="C47" s="90"/>
      <c r="D47" s="90">
        <v>1.33E-3</v>
      </c>
      <c r="E47" s="90">
        <v>4.7800000000000004E-3</v>
      </c>
      <c r="F47" s="90">
        <v>7.6299999999999996E-3</v>
      </c>
      <c r="G47" s="90">
        <v>3.0000000000000001E-5</v>
      </c>
      <c r="H47" s="90">
        <v>6.9999999999999999E-4</v>
      </c>
      <c r="I47" s="90">
        <v>1.0000000000000001E-5</v>
      </c>
      <c r="J47" s="90">
        <v>8.9999999999999998E-4</v>
      </c>
      <c r="K47" s="90">
        <v>1.6000000000000001E-3</v>
      </c>
      <c r="L47" s="90">
        <v>1.74E-3</v>
      </c>
      <c r="M47" s="90">
        <v>6.4999999999999997E-4</v>
      </c>
      <c r="N47" s="90">
        <v>-1.92E-3</v>
      </c>
      <c r="O47" s="90">
        <v>0</v>
      </c>
      <c r="P47" s="90"/>
      <c r="Q47" s="90">
        <v>1.2600000000000001E-3</v>
      </c>
      <c r="R47" s="90">
        <v>0</v>
      </c>
      <c r="S47" s="128">
        <f t="shared" si="20"/>
        <v>1.2600000000000001E-3</v>
      </c>
      <c r="T47" s="128">
        <f t="shared" si="21"/>
        <v>1.8709999999999997E-2</v>
      </c>
      <c r="U47" s="94">
        <f t="shared" si="22"/>
        <v>6.8149999999999988E-2</v>
      </c>
      <c r="V47" s="94">
        <v>8.8999999999999995E-4</v>
      </c>
      <c r="W47" s="94">
        <v>1.23E-3</v>
      </c>
      <c r="X47" s="94"/>
      <c r="Y47" s="94">
        <v>-1.17E-3</v>
      </c>
      <c r="Z47" s="94">
        <v>2.7300000000000001E-2</v>
      </c>
      <c r="AA47" s="90">
        <v>2.5000000000000001E-3</v>
      </c>
      <c r="AB47" s="90">
        <v>1.9040000000000001E-2</v>
      </c>
      <c r="AC47" s="94">
        <f t="shared" si="23"/>
        <v>2.154E-2</v>
      </c>
      <c r="AD47" s="94">
        <v>5.0000000000000001E-4</v>
      </c>
      <c r="AE47" s="110"/>
      <c r="AF47" s="96">
        <f t="shared" si="24"/>
        <v>0.11843999999999999</v>
      </c>
      <c r="AG47" s="97">
        <v>7</v>
      </c>
      <c r="AH47" s="110"/>
      <c r="AI47" s="96"/>
      <c r="AJ47" s="96"/>
      <c r="AK47" s="96"/>
      <c r="AL47" s="96">
        <v>0.10707999999999999</v>
      </c>
    </row>
    <row r="48" spans="1:38" ht="15" customHeight="1" x14ac:dyDescent="0.3">
      <c r="A48" s="88">
        <v>44228</v>
      </c>
      <c r="B48" s="90">
        <v>4.9439999999999998E-2</v>
      </c>
      <c r="C48" s="90"/>
      <c r="D48" s="90">
        <v>1.33E-3</v>
      </c>
      <c r="E48" s="90">
        <v>4.7800000000000004E-3</v>
      </c>
      <c r="F48" s="90">
        <v>7.6299999999999996E-3</v>
      </c>
      <c r="G48" s="90">
        <v>3.0000000000000001E-5</v>
      </c>
      <c r="H48" s="90">
        <v>6.9999999999999999E-4</v>
      </c>
      <c r="I48" s="90">
        <v>1.0000000000000001E-5</v>
      </c>
      <c r="J48" s="90">
        <v>8.9999999999999998E-4</v>
      </c>
      <c r="K48" s="90">
        <v>1.6000000000000001E-3</v>
      </c>
      <c r="L48" s="90">
        <v>1.74E-3</v>
      </c>
      <c r="M48" s="90">
        <v>6.4999999999999997E-4</v>
      </c>
      <c r="N48" s="90">
        <v>-1.92E-3</v>
      </c>
      <c r="O48" s="90">
        <v>0</v>
      </c>
      <c r="P48" s="90"/>
      <c r="Q48" s="90">
        <v>1.2600000000000001E-3</v>
      </c>
      <c r="R48" s="90">
        <v>0</v>
      </c>
      <c r="S48" s="128">
        <f t="shared" si="20"/>
        <v>1.2600000000000001E-3</v>
      </c>
      <c r="T48" s="128">
        <f t="shared" si="21"/>
        <v>1.8709999999999997E-2</v>
      </c>
      <c r="U48" s="94">
        <f t="shared" si="22"/>
        <v>6.8149999999999988E-2</v>
      </c>
      <c r="V48" s="94">
        <v>8.8999999999999995E-4</v>
      </c>
      <c r="W48" s="94">
        <v>1.23E-3</v>
      </c>
      <c r="X48" s="94"/>
      <c r="Y48" s="94">
        <v>-1.17E-3</v>
      </c>
      <c r="Z48" s="94">
        <v>2.7300000000000001E-2</v>
      </c>
      <c r="AA48" s="90">
        <v>2.5000000000000001E-3</v>
      </c>
      <c r="AB48" s="90">
        <v>1.9040000000000001E-2</v>
      </c>
      <c r="AC48" s="94">
        <f t="shared" si="23"/>
        <v>2.154E-2</v>
      </c>
      <c r="AD48" s="94">
        <v>5.0000000000000001E-4</v>
      </c>
      <c r="AE48" s="110"/>
      <c r="AF48" s="96">
        <f t="shared" si="24"/>
        <v>0.11843999999999999</v>
      </c>
      <c r="AG48" s="97">
        <v>7</v>
      </c>
      <c r="AH48" s="110"/>
      <c r="AI48" s="96"/>
      <c r="AJ48" s="96"/>
      <c r="AK48" s="96"/>
      <c r="AL48" s="96">
        <v>0.10707999999999999</v>
      </c>
    </row>
    <row r="49" spans="1:38" ht="15" customHeight="1" x14ac:dyDescent="0.3">
      <c r="A49" s="88">
        <v>44197</v>
      </c>
      <c r="B49" s="90">
        <v>4.9439999999999998E-2</v>
      </c>
      <c r="C49" s="90"/>
      <c r="D49" s="90">
        <v>1.33E-3</v>
      </c>
      <c r="E49" s="90">
        <v>4.7800000000000004E-3</v>
      </c>
      <c r="F49" s="90">
        <v>7.6299999999999996E-3</v>
      </c>
      <c r="G49" s="90">
        <v>3.0000000000000001E-5</v>
      </c>
      <c r="H49" s="90">
        <v>6.9999999999999999E-4</v>
      </c>
      <c r="I49" s="90">
        <v>1.0000000000000001E-5</v>
      </c>
      <c r="J49" s="90">
        <v>8.9999999999999998E-4</v>
      </c>
      <c r="K49" s="90">
        <v>1.6000000000000001E-3</v>
      </c>
      <c r="L49" s="90">
        <v>1.74E-3</v>
      </c>
      <c r="M49" s="90">
        <v>6.4999999999999997E-4</v>
      </c>
      <c r="N49" s="90">
        <v>-1.92E-3</v>
      </c>
      <c r="O49" s="90">
        <v>0</v>
      </c>
      <c r="P49" s="90"/>
      <c r="Q49" s="90">
        <v>1.2600000000000001E-3</v>
      </c>
      <c r="R49" s="90">
        <v>0</v>
      </c>
      <c r="S49" s="128">
        <f t="shared" si="20"/>
        <v>1.2600000000000001E-3</v>
      </c>
      <c r="T49" s="128">
        <f t="shared" si="21"/>
        <v>1.8709999999999997E-2</v>
      </c>
      <c r="U49" s="94">
        <f t="shared" si="22"/>
        <v>6.8149999999999988E-2</v>
      </c>
      <c r="V49" s="94">
        <v>8.8999999999999995E-4</v>
      </c>
      <c r="W49" s="94">
        <v>1.23E-3</v>
      </c>
      <c r="X49" s="94"/>
      <c r="Y49" s="94">
        <v>-1.17E-3</v>
      </c>
      <c r="Z49" s="94">
        <v>2.7300000000000001E-2</v>
      </c>
      <c r="AA49" s="90">
        <v>2.5000000000000001E-3</v>
      </c>
      <c r="AB49" s="90">
        <v>1.9040000000000001E-2</v>
      </c>
      <c r="AC49" s="94">
        <f t="shared" si="23"/>
        <v>2.154E-2</v>
      </c>
      <c r="AD49" s="94">
        <v>5.0000000000000001E-4</v>
      </c>
      <c r="AE49" s="110"/>
      <c r="AF49" s="96">
        <f t="shared" si="24"/>
        <v>0.11843999999999999</v>
      </c>
      <c r="AG49" s="97">
        <v>7</v>
      </c>
      <c r="AH49" s="110"/>
      <c r="AI49" s="96"/>
      <c r="AJ49" s="96"/>
      <c r="AK49" s="96"/>
      <c r="AL49" s="96">
        <v>0.10707999999999999</v>
      </c>
    </row>
    <row r="50" spans="1:38" ht="15" customHeight="1" x14ac:dyDescent="0.3">
      <c r="A50" s="88">
        <v>44166</v>
      </c>
      <c r="B50" s="90">
        <v>4.7640000000000002E-2</v>
      </c>
      <c r="C50" s="90"/>
      <c r="D50" s="90">
        <v>7.7999999999999999E-4</v>
      </c>
      <c r="E50" s="90">
        <v>4.81E-3</v>
      </c>
      <c r="F50" s="90">
        <v>6.2500000000000003E-3</v>
      </c>
      <c r="G50" s="90">
        <v>0</v>
      </c>
      <c r="H50" s="90">
        <v>4.8999999999999998E-4</v>
      </c>
      <c r="I50" s="90">
        <v>0</v>
      </c>
      <c r="J50" s="90">
        <v>2.9E-4</v>
      </c>
      <c r="K50" s="90">
        <v>1.06E-3</v>
      </c>
      <c r="L50" s="90">
        <v>1.5E-3</v>
      </c>
      <c r="M50" s="90">
        <v>6.4999999999999997E-4</v>
      </c>
      <c r="N50" s="90">
        <v>-2.0500000000000002E-3</v>
      </c>
      <c r="O50" s="90">
        <v>0</v>
      </c>
      <c r="P50" s="90"/>
      <c r="Q50" s="90">
        <v>1.1000000000000001E-3</v>
      </c>
      <c r="R50" s="90">
        <v>0</v>
      </c>
      <c r="S50" s="128">
        <f t="shared" si="20"/>
        <v>1.1000000000000001E-3</v>
      </c>
      <c r="T50" s="128">
        <f t="shared" si="21"/>
        <v>1.4880000000000001E-2</v>
      </c>
      <c r="U50" s="94">
        <f t="shared" si="22"/>
        <v>6.2520000000000006E-2</v>
      </c>
      <c r="V50" s="94">
        <v>8.8999999999999995E-4</v>
      </c>
      <c r="W50" s="94">
        <v>-2.0000000000000001E-4</v>
      </c>
      <c r="X50" s="94"/>
      <c r="Y50" s="94">
        <v>2.0000000000000002E-5</v>
      </c>
      <c r="Z50" s="94">
        <v>2.7300000000000001E-2</v>
      </c>
      <c r="AA50" s="90">
        <v>2.5000000000000001E-3</v>
      </c>
      <c r="AB50" s="90">
        <v>1.9040000000000001E-2</v>
      </c>
      <c r="AC50" s="94">
        <f t="shared" si="23"/>
        <v>2.154E-2</v>
      </c>
      <c r="AD50" s="94">
        <v>5.0000000000000001E-4</v>
      </c>
      <c r="AE50" s="110"/>
      <c r="AF50" s="96">
        <f t="shared" si="24"/>
        <v>0.11257000000000002</v>
      </c>
      <c r="AG50" s="97">
        <v>7</v>
      </c>
      <c r="AH50" s="110"/>
      <c r="AI50" s="96"/>
      <c r="AJ50" s="96"/>
      <c r="AK50" s="96"/>
      <c r="AL50" s="96">
        <v>9.0200000000000002E-2</v>
      </c>
    </row>
    <row r="51" spans="1:38" ht="15" customHeight="1" x14ac:dyDescent="0.3">
      <c r="A51" s="88">
        <v>44136</v>
      </c>
      <c r="B51" s="90">
        <v>4.7640000000000002E-2</v>
      </c>
      <c r="C51" s="90"/>
      <c r="D51" s="90">
        <v>7.7999999999999999E-4</v>
      </c>
      <c r="E51" s="90">
        <v>4.81E-3</v>
      </c>
      <c r="F51" s="90">
        <v>6.2500000000000003E-3</v>
      </c>
      <c r="G51" s="90">
        <v>0</v>
      </c>
      <c r="H51" s="90">
        <v>4.8999999999999998E-4</v>
      </c>
      <c r="I51" s="90">
        <v>0</v>
      </c>
      <c r="J51" s="90">
        <v>2.9E-4</v>
      </c>
      <c r="K51" s="90">
        <v>1.06E-3</v>
      </c>
      <c r="L51" s="90">
        <v>1.5E-3</v>
      </c>
      <c r="M51" s="90">
        <v>6.4999999999999997E-4</v>
      </c>
      <c r="N51" s="90">
        <v>-2.0500000000000002E-3</v>
      </c>
      <c r="O51" s="90">
        <v>0</v>
      </c>
      <c r="P51" s="90"/>
      <c r="Q51" s="90">
        <v>1.1000000000000001E-3</v>
      </c>
      <c r="R51" s="90">
        <v>0</v>
      </c>
      <c r="S51" s="128">
        <f t="shared" si="20"/>
        <v>1.1000000000000001E-3</v>
      </c>
      <c r="T51" s="128">
        <f t="shared" si="21"/>
        <v>1.4880000000000001E-2</v>
      </c>
      <c r="U51" s="94">
        <f t="shared" si="22"/>
        <v>6.2520000000000006E-2</v>
      </c>
      <c r="V51" s="94">
        <v>8.8999999999999995E-4</v>
      </c>
      <c r="W51" s="94">
        <v>-2.0000000000000001E-4</v>
      </c>
      <c r="X51" s="94"/>
      <c r="Y51" s="94">
        <v>2.0000000000000002E-5</v>
      </c>
      <c r="Z51" s="94">
        <v>2.7300000000000001E-2</v>
      </c>
      <c r="AA51" s="90">
        <v>2.5000000000000001E-3</v>
      </c>
      <c r="AB51" s="90">
        <v>1.9040000000000001E-2</v>
      </c>
      <c r="AC51" s="94">
        <f t="shared" si="23"/>
        <v>2.154E-2</v>
      </c>
      <c r="AD51" s="94">
        <v>5.0000000000000001E-4</v>
      </c>
      <c r="AE51" s="110"/>
      <c r="AF51" s="96">
        <f t="shared" si="24"/>
        <v>0.11257000000000002</v>
      </c>
      <c r="AG51" s="97">
        <v>7</v>
      </c>
      <c r="AH51" s="110"/>
      <c r="AI51" s="96"/>
      <c r="AJ51" s="96"/>
      <c r="AK51" s="96"/>
      <c r="AL51" s="96">
        <v>9.0200000000000002E-2</v>
      </c>
    </row>
    <row r="52" spans="1:38" ht="15" customHeight="1" x14ac:dyDescent="0.3">
      <c r="A52" s="88">
        <v>44105</v>
      </c>
      <c r="B52" s="90">
        <v>4.7640000000000002E-2</v>
      </c>
      <c r="C52" s="90"/>
      <c r="D52" s="90">
        <v>7.7999999999999999E-4</v>
      </c>
      <c r="E52" s="90">
        <v>4.81E-3</v>
      </c>
      <c r="F52" s="90">
        <v>6.2500000000000003E-3</v>
      </c>
      <c r="G52" s="90">
        <v>0</v>
      </c>
      <c r="H52" s="90">
        <v>4.8999999999999998E-4</v>
      </c>
      <c r="I52" s="90">
        <v>0</v>
      </c>
      <c r="J52" s="90">
        <v>2.9E-4</v>
      </c>
      <c r="K52" s="90">
        <v>1.06E-3</v>
      </c>
      <c r="L52" s="90">
        <v>1.5E-3</v>
      </c>
      <c r="M52" s="90">
        <v>6.4999999999999997E-4</v>
      </c>
      <c r="N52" s="90">
        <v>-2.0500000000000002E-3</v>
      </c>
      <c r="O52" s="90">
        <v>0</v>
      </c>
      <c r="P52" s="90"/>
      <c r="Q52" s="90">
        <v>1.1000000000000001E-3</v>
      </c>
      <c r="R52" s="90">
        <v>0</v>
      </c>
      <c r="S52" s="128">
        <f t="shared" si="20"/>
        <v>1.1000000000000001E-3</v>
      </c>
      <c r="T52" s="128">
        <f t="shared" si="21"/>
        <v>1.4880000000000001E-2</v>
      </c>
      <c r="U52" s="94">
        <f t="shared" si="22"/>
        <v>6.2520000000000006E-2</v>
      </c>
      <c r="V52" s="94">
        <v>8.8999999999999995E-4</v>
      </c>
      <c r="W52" s="94">
        <v>-2.0000000000000001E-4</v>
      </c>
      <c r="X52" s="94"/>
      <c r="Y52" s="94">
        <v>2.0000000000000002E-5</v>
      </c>
      <c r="Z52" s="94">
        <v>2.7300000000000001E-2</v>
      </c>
      <c r="AA52" s="90">
        <v>2.5000000000000001E-3</v>
      </c>
      <c r="AB52" s="90">
        <v>1.9040000000000001E-2</v>
      </c>
      <c r="AC52" s="94">
        <f t="shared" si="23"/>
        <v>2.154E-2</v>
      </c>
      <c r="AD52" s="94">
        <v>5.0000000000000001E-4</v>
      </c>
      <c r="AE52" s="110"/>
      <c r="AF52" s="96">
        <f t="shared" si="24"/>
        <v>0.11257000000000002</v>
      </c>
      <c r="AG52" s="97">
        <v>7</v>
      </c>
      <c r="AH52" s="110"/>
      <c r="AI52" s="96"/>
      <c r="AJ52" s="96"/>
      <c r="AK52" s="96"/>
      <c r="AL52" s="96">
        <v>9.0200000000000002E-2</v>
      </c>
    </row>
    <row r="53" spans="1:38" ht="15" customHeight="1" x14ac:dyDescent="0.3">
      <c r="A53" s="88">
        <v>44075</v>
      </c>
      <c r="B53" s="90">
        <v>4.7640000000000002E-2</v>
      </c>
      <c r="C53" s="90"/>
      <c r="D53" s="90">
        <v>7.7999999999999999E-4</v>
      </c>
      <c r="E53" s="90">
        <v>4.81E-3</v>
      </c>
      <c r="F53" s="90">
        <v>6.2500000000000003E-3</v>
      </c>
      <c r="G53" s="90">
        <v>0</v>
      </c>
      <c r="H53" s="90">
        <v>4.8999999999999998E-4</v>
      </c>
      <c r="I53" s="90">
        <v>0</v>
      </c>
      <c r="J53" s="90">
        <v>2.9E-4</v>
      </c>
      <c r="K53" s="90">
        <v>1.06E-3</v>
      </c>
      <c r="L53" s="90">
        <v>1.5E-3</v>
      </c>
      <c r="M53" s="90">
        <v>6.4999999999999997E-4</v>
      </c>
      <c r="N53" s="90">
        <v>-2.0500000000000002E-3</v>
      </c>
      <c r="O53" s="90">
        <v>0</v>
      </c>
      <c r="P53" s="90"/>
      <c r="Q53" s="90">
        <v>1.1000000000000001E-3</v>
      </c>
      <c r="R53" s="90">
        <v>0</v>
      </c>
      <c r="S53" s="128">
        <f t="shared" si="20"/>
        <v>1.1000000000000001E-3</v>
      </c>
      <c r="T53" s="128">
        <f t="shared" si="21"/>
        <v>1.4880000000000001E-2</v>
      </c>
      <c r="U53" s="94">
        <f t="shared" si="22"/>
        <v>6.2520000000000006E-2</v>
      </c>
      <c r="V53" s="94">
        <v>8.8999999999999995E-4</v>
      </c>
      <c r="W53" s="94">
        <v>-2.0000000000000001E-4</v>
      </c>
      <c r="X53" s="94"/>
      <c r="Y53" s="94">
        <v>2.0000000000000002E-5</v>
      </c>
      <c r="Z53" s="94">
        <v>2.7300000000000001E-2</v>
      </c>
      <c r="AA53" s="90">
        <v>2.5000000000000001E-3</v>
      </c>
      <c r="AB53" s="90">
        <v>1.9040000000000001E-2</v>
      </c>
      <c r="AC53" s="94">
        <f t="shared" si="23"/>
        <v>2.154E-2</v>
      </c>
      <c r="AD53" s="94">
        <v>5.0000000000000001E-4</v>
      </c>
      <c r="AE53" s="110"/>
      <c r="AF53" s="96">
        <f t="shared" si="24"/>
        <v>0.11257000000000002</v>
      </c>
      <c r="AG53" s="97">
        <v>7</v>
      </c>
      <c r="AH53" s="110"/>
      <c r="AI53" s="96"/>
      <c r="AJ53" s="96"/>
      <c r="AK53" s="96"/>
      <c r="AL53" s="96">
        <v>9.0200000000000002E-2</v>
      </c>
    </row>
    <row r="54" spans="1:38" ht="15" customHeight="1" x14ac:dyDescent="0.3">
      <c r="A54" s="88">
        <v>44044</v>
      </c>
      <c r="B54" s="90">
        <v>4.7640000000000002E-2</v>
      </c>
      <c r="C54" s="90"/>
      <c r="D54" s="90">
        <v>7.7999999999999999E-4</v>
      </c>
      <c r="E54" s="90">
        <v>4.81E-3</v>
      </c>
      <c r="F54" s="90">
        <v>6.2500000000000003E-3</v>
      </c>
      <c r="G54" s="90">
        <v>0</v>
      </c>
      <c r="H54" s="90">
        <v>4.8999999999999998E-4</v>
      </c>
      <c r="I54" s="90">
        <v>0</v>
      </c>
      <c r="J54" s="90">
        <v>2.9E-4</v>
      </c>
      <c r="K54" s="90">
        <v>1.06E-3</v>
      </c>
      <c r="L54" s="90">
        <v>1.5E-3</v>
      </c>
      <c r="M54" s="90">
        <v>6.4999999999999997E-4</v>
      </c>
      <c r="N54" s="90">
        <v>-2.0500000000000002E-3</v>
      </c>
      <c r="O54" s="90">
        <v>0</v>
      </c>
      <c r="P54" s="90"/>
      <c r="Q54" s="90">
        <v>1.1000000000000001E-3</v>
      </c>
      <c r="R54" s="90">
        <v>0</v>
      </c>
      <c r="S54" s="128">
        <f t="shared" si="20"/>
        <v>1.1000000000000001E-3</v>
      </c>
      <c r="T54" s="128">
        <f t="shared" si="21"/>
        <v>1.4880000000000001E-2</v>
      </c>
      <c r="U54" s="94">
        <f t="shared" si="22"/>
        <v>6.2520000000000006E-2</v>
      </c>
      <c r="V54" s="94">
        <v>8.8999999999999995E-4</v>
      </c>
      <c r="W54" s="94">
        <v>-2.0000000000000001E-4</v>
      </c>
      <c r="X54" s="94"/>
      <c r="Y54" s="94">
        <v>2.0000000000000002E-5</v>
      </c>
      <c r="Z54" s="94">
        <v>2.7300000000000001E-2</v>
      </c>
      <c r="AA54" s="90">
        <v>2.5000000000000001E-3</v>
      </c>
      <c r="AB54" s="90">
        <v>1.9040000000000001E-2</v>
      </c>
      <c r="AC54" s="94">
        <f t="shared" si="23"/>
        <v>2.154E-2</v>
      </c>
      <c r="AD54" s="94">
        <v>5.0000000000000001E-4</v>
      </c>
      <c r="AE54" s="110"/>
      <c r="AF54" s="96">
        <f t="shared" si="24"/>
        <v>0.11257000000000002</v>
      </c>
      <c r="AG54" s="97">
        <v>7</v>
      </c>
      <c r="AH54" s="110"/>
      <c r="AI54" s="96"/>
      <c r="AJ54" s="96"/>
      <c r="AK54" s="96"/>
      <c r="AL54" s="96">
        <v>9.0200000000000002E-2</v>
      </c>
    </row>
    <row r="55" spans="1:38" ht="15" customHeight="1" x14ac:dyDescent="0.3">
      <c r="A55" s="88">
        <v>44013</v>
      </c>
      <c r="B55" s="90">
        <v>4.7640000000000002E-2</v>
      </c>
      <c r="C55" s="90"/>
      <c r="D55" s="90">
        <v>7.7999999999999999E-4</v>
      </c>
      <c r="E55" s="90">
        <v>4.81E-3</v>
      </c>
      <c r="F55" s="90">
        <v>6.2500000000000003E-3</v>
      </c>
      <c r="G55" s="90">
        <v>0</v>
      </c>
      <c r="H55" s="90">
        <v>4.8999999999999998E-4</v>
      </c>
      <c r="I55" s="90">
        <v>0</v>
      </c>
      <c r="J55" s="90">
        <v>2.9E-4</v>
      </c>
      <c r="K55" s="90">
        <v>1.06E-3</v>
      </c>
      <c r="L55" s="90">
        <v>1.5E-3</v>
      </c>
      <c r="M55" s="90">
        <v>6.4999999999999997E-4</v>
      </c>
      <c r="N55" s="90">
        <v>-2.0500000000000002E-3</v>
      </c>
      <c r="O55" s="90">
        <v>0</v>
      </c>
      <c r="P55" s="90"/>
      <c r="Q55" s="90">
        <v>1.1000000000000001E-3</v>
      </c>
      <c r="R55" s="90">
        <v>0</v>
      </c>
      <c r="S55" s="128">
        <f t="shared" si="20"/>
        <v>1.1000000000000001E-3</v>
      </c>
      <c r="T55" s="128">
        <f t="shared" si="21"/>
        <v>1.4880000000000001E-2</v>
      </c>
      <c r="U55" s="94">
        <f t="shared" si="22"/>
        <v>6.2520000000000006E-2</v>
      </c>
      <c r="V55" s="94">
        <v>8.8999999999999995E-4</v>
      </c>
      <c r="W55" s="94">
        <v>1.92E-3</v>
      </c>
      <c r="X55" s="94"/>
      <c r="Y55" s="94">
        <v>2.0000000000000002E-5</v>
      </c>
      <c r="Z55" s="94">
        <v>2.7300000000000001E-2</v>
      </c>
      <c r="AA55" s="90">
        <v>2.5000000000000001E-3</v>
      </c>
      <c r="AB55" s="90">
        <v>1.9040000000000001E-2</v>
      </c>
      <c r="AC55" s="94">
        <f t="shared" si="23"/>
        <v>2.154E-2</v>
      </c>
      <c r="AD55" s="94">
        <v>5.0000000000000001E-4</v>
      </c>
      <c r="AE55" s="110"/>
      <c r="AF55" s="96">
        <f t="shared" si="24"/>
        <v>0.11469000000000003</v>
      </c>
      <c r="AG55" s="97">
        <v>7</v>
      </c>
      <c r="AH55" s="110"/>
      <c r="AI55" s="96"/>
      <c r="AJ55" s="96"/>
      <c r="AK55" s="96"/>
      <c r="AL55" s="96">
        <v>9.0200000000000002E-2</v>
      </c>
    </row>
    <row r="56" spans="1:38" ht="15" customHeight="1" x14ac:dyDescent="0.3">
      <c r="A56" s="88">
        <v>43983</v>
      </c>
      <c r="B56" s="90">
        <v>4.7640000000000002E-2</v>
      </c>
      <c r="C56" s="90"/>
      <c r="D56" s="90">
        <v>7.7999999999999999E-4</v>
      </c>
      <c r="E56" s="90">
        <v>4.81E-3</v>
      </c>
      <c r="F56" s="90">
        <v>6.2500000000000003E-3</v>
      </c>
      <c r="G56" s="90">
        <v>0</v>
      </c>
      <c r="H56" s="90">
        <v>4.8999999999999998E-4</v>
      </c>
      <c r="I56" s="90">
        <v>0</v>
      </c>
      <c r="J56" s="90">
        <v>2.9E-4</v>
      </c>
      <c r="K56" s="90">
        <v>1.06E-3</v>
      </c>
      <c r="L56" s="90">
        <v>1.5E-3</v>
      </c>
      <c r="M56" s="90">
        <v>6.9999999999999994E-5</v>
      </c>
      <c r="N56" s="90">
        <v>-2.0500000000000002E-3</v>
      </c>
      <c r="O56" s="90">
        <v>0</v>
      </c>
      <c r="P56" s="90"/>
      <c r="Q56" s="90">
        <v>1.1000000000000001E-3</v>
      </c>
      <c r="R56" s="90">
        <v>0</v>
      </c>
      <c r="S56" s="128">
        <f t="shared" si="20"/>
        <v>1.1000000000000001E-3</v>
      </c>
      <c r="T56" s="128">
        <f t="shared" si="21"/>
        <v>1.4300000000000002E-2</v>
      </c>
      <c r="U56" s="94">
        <f t="shared" si="22"/>
        <v>6.1940000000000002E-2</v>
      </c>
      <c r="V56" s="94">
        <v>8.8999999999999995E-4</v>
      </c>
      <c r="W56" s="94">
        <v>1.92E-3</v>
      </c>
      <c r="X56" s="94"/>
      <c r="Y56" s="94">
        <v>2.0000000000000002E-5</v>
      </c>
      <c r="Z56" s="94">
        <v>2.7300000000000001E-2</v>
      </c>
      <c r="AA56" s="90">
        <v>2.5000000000000001E-3</v>
      </c>
      <c r="AB56" s="90">
        <v>1.311E-2</v>
      </c>
      <c r="AC56" s="94">
        <f t="shared" si="23"/>
        <v>1.5610000000000001E-2</v>
      </c>
      <c r="AD56" s="94">
        <v>5.0000000000000001E-4</v>
      </c>
      <c r="AE56" s="110"/>
      <c r="AF56" s="96">
        <f t="shared" si="24"/>
        <v>0.10818000000000001</v>
      </c>
      <c r="AG56" s="97">
        <v>7</v>
      </c>
      <c r="AH56" s="110"/>
      <c r="AI56" s="96"/>
      <c r="AJ56" s="96"/>
      <c r="AK56" s="96"/>
      <c r="AL56" s="96">
        <v>0.11666</v>
      </c>
    </row>
    <row r="57" spans="1:38" ht="15" customHeight="1" x14ac:dyDescent="0.3">
      <c r="A57" s="88">
        <v>43952</v>
      </c>
      <c r="B57" s="90">
        <v>4.7640000000000002E-2</v>
      </c>
      <c r="C57" s="90"/>
      <c r="D57" s="90">
        <v>7.7999999999999999E-4</v>
      </c>
      <c r="E57" s="90">
        <v>4.81E-3</v>
      </c>
      <c r="F57" s="90">
        <v>6.2500000000000003E-3</v>
      </c>
      <c r="G57" s="90">
        <v>0</v>
      </c>
      <c r="H57" s="90">
        <v>4.8999999999999998E-4</v>
      </c>
      <c r="I57" s="90">
        <v>0</v>
      </c>
      <c r="J57" s="90">
        <v>2.9E-4</v>
      </c>
      <c r="K57" s="90">
        <v>1.06E-3</v>
      </c>
      <c r="L57" s="90">
        <v>1.5E-3</v>
      </c>
      <c r="M57" s="90">
        <v>6.9999999999999994E-5</v>
      </c>
      <c r="N57" s="90">
        <v>-2.0500000000000002E-3</v>
      </c>
      <c r="O57" s="90">
        <v>0</v>
      </c>
      <c r="P57" s="90"/>
      <c r="Q57" s="90">
        <v>1.1000000000000001E-3</v>
      </c>
      <c r="R57" s="90">
        <v>0</v>
      </c>
      <c r="S57" s="128">
        <f t="shared" ref="S57:S73" si="26">SUM(Q57:R57)</f>
        <v>1.1000000000000001E-3</v>
      </c>
      <c r="T57" s="128">
        <f t="shared" si="21"/>
        <v>1.4300000000000002E-2</v>
      </c>
      <c r="U57" s="94">
        <f t="shared" si="22"/>
        <v>6.1940000000000002E-2</v>
      </c>
      <c r="V57" s="94">
        <v>8.8999999999999995E-4</v>
      </c>
      <c r="W57" s="94">
        <v>1.92E-3</v>
      </c>
      <c r="X57" s="94"/>
      <c r="Y57" s="94">
        <v>2.0000000000000002E-5</v>
      </c>
      <c r="Z57" s="94">
        <v>2.7300000000000001E-2</v>
      </c>
      <c r="AA57" s="90">
        <v>2.5000000000000001E-3</v>
      </c>
      <c r="AB57" s="90">
        <v>1.311E-2</v>
      </c>
      <c r="AC57" s="94">
        <f t="shared" si="23"/>
        <v>1.5610000000000001E-2</v>
      </c>
      <c r="AD57" s="94">
        <v>5.0000000000000001E-4</v>
      </c>
      <c r="AE57" s="110"/>
      <c r="AF57" s="96">
        <f t="shared" si="24"/>
        <v>0.10818000000000001</v>
      </c>
      <c r="AG57" s="97">
        <v>7</v>
      </c>
      <c r="AH57" s="110"/>
      <c r="AI57" s="96"/>
      <c r="AJ57" s="96"/>
      <c r="AK57" s="96"/>
      <c r="AL57" s="96">
        <v>0.11666</v>
      </c>
    </row>
    <row r="58" spans="1:38" ht="15" customHeight="1" x14ac:dyDescent="0.3">
      <c r="A58" s="88">
        <v>43922</v>
      </c>
      <c r="B58" s="90">
        <v>4.7640000000000002E-2</v>
      </c>
      <c r="C58" s="90"/>
      <c r="D58" s="90">
        <v>7.7999999999999999E-4</v>
      </c>
      <c r="E58" s="90">
        <v>4.81E-3</v>
      </c>
      <c r="F58" s="90">
        <v>6.2500000000000003E-3</v>
      </c>
      <c r="G58" s="90">
        <v>0</v>
      </c>
      <c r="H58" s="90">
        <v>4.8999999999999998E-4</v>
      </c>
      <c r="I58" s="90">
        <v>0</v>
      </c>
      <c r="J58" s="90">
        <v>2.9E-4</v>
      </c>
      <c r="K58" s="90">
        <v>1.06E-3</v>
      </c>
      <c r="L58" s="90">
        <v>1.5E-3</v>
      </c>
      <c r="M58" s="90">
        <v>6.9999999999999994E-5</v>
      </c>
      <c r="N58" s="90">
        <v>-2.0500000000000002E-3</v>
      </c>
      <c r="O58" s="90">
        <v>0</v>
      </c>
      <c r="P58" s="90"/>
      <c r="Q58" s="90">
        <v>1.1000000000000001E-3</v>
      </c>
      <c r="R58" s="90">
        <v>0</v>
      </c>
      <c r="S58" s="128">
        <f t="shared" si="26"/>
        <v>1.1000000000000001E-3</v>
      </c>
      <c r="T58" s="128">
        <f t="shared" si="21"/>
        <v>1.4300000000000002E-2</v>
      </c>
      <c r="U58" s="94">
        <f t="shared" si="22"/>
        <v>6.1940000000000002E-2</v>
      </c>
      <c r="V58" s="94">
        <v>8.8999999999999995E-4</v>
      </c>
      <c r="W58" s="94">
        <v>1.92E-3</v>
      </c>
      <c r="X58" s="94"/>
      <c r="Y58" s="94">
        <v>2.0000000000000002E-5</v>
      </c>
      <c r="Z58" s="94">
        <v>2.7300000000000001E-2</v>
      </c>
      <c r="AA58" s="90">
        <v>2.5000000000000001E-3</v>
      </c>
      <c r="AB58" s="90">
        <v>1.311E-2</v>
      </c>
      <c r="AC58" s="94">
        <f t="shared" si="23"/>
        <v>1.5610000000000001E-2</v>
      </c>
      <c r="AD58" s="94">
        <v>5.0000000000000001E-4</v>
      </c>
      <c r="AE58" s="110"/>
      <c r="AF58" s="96">
        <f t="shared" si="24"/>
        <v>0.10818000000000001</v>
      </c>
      <c r="AG58" s="97">
        <v>7</v>
      </c>
      <c r="AH58" s="110"/>
      <c r="AI58" s="96"/>
      <c r="AJ58" s="96"/>
      <c r="AK58" s="96"/>
      <c r="AL58" s="96">
        <v>0.11666</v>
      </c>
    </row>
    <row r="59" spans="1:38" ht="15" customHeight="1" x14ac:dyDescent="0.3">
      <c r="A59" s="88">
        <v>43891</v>
      </c>
      <c r="B59" s="90">
        <v>4.7640000000000002E-2</v>
      </c>
      <c r="C59" s="90"/>
      <c r="D59" s="90">
        <v>7.7999999999999999E-4</v>
      </c>
      <c r="E59" s="90">
        <v>4.81E-3</v>
      </c>
      <c r="F59" s="90">
        <v>6.2500000000000003E-3</v>
      </c>
      <c r="G59" s="90">
        <v>0</v>
      </c>
      <c r="H59" s="90">
        <v>4.8999999999999998E-4</v>
      </c>
      <c r="I59" s="90">
        <v>0</v>
      </c>
      <c r="J59" s="90">
        <v>2.9E-4</v>
      </c>
      <c r="K59" s="90">
        <v>1.06E-3</v>
      </c>
      <c r="L59" s="90">
        <v>1.5E-3</v>
      </c>
      <c r="M59" s="90">
        <v>6.9999999999999994E-5</v>
      </c>
      <c r="N59" s="90">
        <v>-2.0500000000000002E-3</v>
      </c>
      <c r="O59" s="90">
        <v>0</v>
      </c>
      <c r="P59" s="90"/>
      <c r="Q59" s="90">
        <v>1.1000000000000001E-3</v>
      </c>
      <c r="R59" s="90">
        <v>0</v>
      </c>
      <c r="S59" s="128">
        <f t="shared" si="26"/>
        <v>1.1000000000000001E-3</v>
      </c>
      <c r="T59" s="128">
        <f t="shared" si="21"/>
        <v>1.4300000000000002E-2</v>
      </c>
      <c r="U59" s="94">
        <f t="shared" si="22"/>
        <v>6.1940000000000002E-2</v>
      </c>
      <c r="V59" s="94">
        <v>8.8999999999999995E-4</v>
      </c>
      <c r="W59" s="94">
        <v>1.92E-3</v>
      </c>
      <c r="X59" s="94"/>
      <c r="Y59" s="94">
        <v>2.0000000000000002E-5</v>
      </c>
      <c r="Z59" s="94">
        <v>2.7300000000000001E-2</v>
      </c>
      <c r="AA59" s="90">
        <v>2.5000000000000001E-3</v>
      </c>
      <c r="AB59" s="90">
        <v>1.311E-2</v>
      </c>
      <c r="AC59" s="94">
        <f t="shared" si="23"/>
        <v>1.5610000000000001E-2</v>
      </c>
      <c r="AD59" s="94">
        <v>5.0000000000000001E-4</v>
      </c>
      <c r="AE59" s="110"/>
      <c r="AF59" s="96">
        <f t="shared" si="24"/>
        <v>0.10818000000000001</v>
      </c>
      <c r="AG59" s="97">
        <v>7</v>
      </c>
      <c r="AH59" s="110"/>
      <c r="AI59" s="96"/>
      <c r="AJ59" s="96"/>
      <c r="AK59" s="96"/>
      <c r="AL59" s="96">
        <v>0.11666</v>
      </c>
    </row>
    <row r="60" spans="1:38" ht="15" customHeight="1" x14ac:dyDescent="0.3">
      <c r="A60" s="88">
        <v>43862</v>
      </c>
      <c r="B60" s="90">
        <v>4.7640000000000002E-2</v>
      </c>
      <c r="C60" s="90"/>
      <c r="D60" s="90">
        <v>7.7999999999999999E-4</v>
      </c>
      <c r="E60" s="90">
        <v>4.81E-3</v>
      </c>
      <c r="F60" s="90">
        <v>6.2500000000000003E-3</v>
      </c>
      <c r="G60" s="90">
        <v>0</v>
      </c>
      <c r="H60" s="90">
        <v>4.8999999999999998E-4</v>
      </c>
      <c r="I60" s="90">
        <v>0</v>
      </c>
      <c r="J60" s="90">
        <v>2.9E-4</v>
      </c>
      <c r="K60" s="90">
        <v>1.06E-3</v>
      </c>
      <c r="L60" s="90">
        <v>1.5E-3</v>
      </c>
      <c r="M60" s="90">
        <v>6.9999999999999994E-5</v>
      </c>
      <c r="N60" s="90">
        <v>-2.0500000000000002E-3</v>
      </c>
      <c r="O60" s="90">
        <v>0</v>
      </c>
      <c r="P60" s="90"/>
      <c r="Q60" s="90">
        <v>1.1000000000000001E-3</v>
      </c>
      <c r="R60" s="90">
        <v>0</v>
      </c>
      <c r="S60" s="128">
        <f t="shared" si="26"/>
        <v>1.1000000000000001E-3</v>
      </c>
      <c r="T60" s="128">
        <f t="shared" si="21"/>
        <v>1.4300000000000002E-2</v>
      </c>
      <c r="U60" s="94">
        <f t="shared" si="22"/>
        <v>6.1940000000000002E-2</v>
      </c>
      <c r="V60" s="94">
        <v>8.8999999999999995E-4</v>
      </c>
      <c r="W60" s="94">
        <v>1.92E-3</v>
      </c>
      <c r="X60" s="94"/>
      <c r="Y60" s="94">
        <v>2.0000000000000002E-5</v>
      </c>
      <c r="Z60" s="94">
        <v>2.7300000000000001E-2</v>
      </c>
      <c r="AA60" s="90">
        <v>2.5000000000000001E-3</v>
      </c>
      <c r="AB60" s="90">
        <v>1.311E-2</v>
      </c>
      <c r="AC60" s="94">
        <f t="shared" si="23"/>
        <v>1.5610000000000001E-2</v>
      </c>
      <c r="AD60" s="94">
        <v>5.0000000000000001E-4</v>
      </c>
      <c r="AE60" s="110"/>
      <c r="AF60" s="96">
        <f t="shared" si="24"/>
        <v>0.10818000000000001</v>
      </c>
      <c r="AG60" s="97">
        <v>7</v>
      </c>
      <c r="AH60" s="110"/>
      <c r="AI60" s="96"/>
      <c r="AJ60" s="96"/>
      <c r="AK60" s="96"/>
      <c r="AL60" s="96">
        <v>0.11666</v>
      </c>
    </row>
    <row r="61" spans="1:38" ht="15" customHeight="1" x14ac:dyDescent="0.3">
      <c r="A61" s="88">
        <v>43831</v>
      </c>
      <c r="B61" s="90">
        <v>4.7640000000000002E-2</v>
      </c>
      <c r="C61" s="90"/>
      <c r="D61" s="90">
        <v>7.7999999999999999E-4</v>
      </c>
      <c r="E61" s="90">
        <v>4.81E-3</v>
      </c>
      <c r="F61" s="90">
        <v>6.2500000000000003E-3</v>
      </c>
      <c r="G61" s="90">
        <v>0</v>
      </c>
      <c r="H61" s="90">
        <v>4.8999999999999998E-4</v>
      </c>
      <c r="I61" s="90">
        <v>0</v>
      </c>
      <c r="J61" s="90">
        <v>2.9E-4</v>
      </c>
      <c r="K61" s="90">
        <v>1.06E-3</v>
      </c>
      <c r="L61" s="90">
        <v>1.5E-3</v>
      </c>
      <c r="M61" s="90">
        <v>6.9999999999999994E-5</v>
      </c>
      <c r="N61" s="90">
        <v>-2.0500000000000002E-3</v>
      </c>
      <c r="O61" s="90">
        <v>0</v>
      </c>
      <c r="P61" s="90"/>
      <c r="Q61" s="90">
        <v>1.1000000000000001E-3</v>
      </c>
      <c r="R61" s="90">
        <v>0</v>
      </c>
      <c r="S61" s="128">
        <f t="shared" si="26"/>
        <v>1.1000000000000001E-3</v>
      </c>
      <c r="T61" s="128">
        <f t="shared" si="21"/>
        <v>1.4300000000000002E-2</v>
      </c>
      <c r="U61" s="94">
        <f t="shared" si="22"/>
        <v>6.1940000000000002E-2</v>
      </c>
      <c r="V61" s="94">
        <v>8.8999999999999995E-4</v>
      </c>
      <c r="W61" s="94">
        <v>1.92E-3</v>
      </c>
      <c r="X61" s="94"/>
      <c r="Y61" s="94">
        <v>2.0000000000000002E-5</v>
      </c>
      <c r="Z61" s="94">
        <v>2.7300000000000001E-2</v>
      </c>
      <c r="AA61" s="90">
        <v>2.5000000000000001E-3</v>
      </c>
      <c r="AB61" s="90">
        <v>1.311E-2</v>
      </c>
      <c r="AC61" s="94">
        <f t="shared" si="23"/>
        <v>1.5610000000000001E-2</v>
      </c>
      <c r="AD61" s="94">
        <v>5.0000000000000001E-4</v>
      </c>
      <c r="AE61" s="110"/>
      <c r="AF61" s="96">
        <f t="shared" si="24"/>
        <v>0.10818000000000001</v>
      </c>
      <c r="AG61" s="97">
        <v>7</v>
      </c>
      <c r="AH61" s="110"/>
      <c r="AI61" s="96"/>
      <c r="AJ61" s="96"/>
      <c r="AK61" s="96"/>
      <c r="AL61" s="96">
        <v>0.11666</v>
      </c>
    </row>
    <row r="62" spans="1:38" ht="15" customHeight="1" x14ac:dyDescent="0.3">
      <c r="A62" s="88">
        <v>43800</v>
      </c>
      <c r="B62" s="90">
        <v>4.5629999999999997E-2</v>
      </c>
      <c r="C62" s="90"/>
      <c r="D62" s="90">
        <v>9.3000000000000005E-4</v>
      </c>
      <c r="E62" s="90">
        <v>4.8199999999999996E-3</v>
      </c>
      <c r="F62" s="90">
        <v>6.2899999999999996E-3</v>
      </c>
      <c r="G62" s="90">
        <v>1.0000000000000001E-5</v>
      </c>
      <c r="H62" s="90">
        <v>1.74E-3</v>
      </c>
      <c r="I62" s="90">
        <v>4.0000000000000003E-5</v>
      </c>
      <c r="J62" s="90">
        <v>-2.4000000000000001E-4</v>
      </c>
      <c r="K62" s="90">
        <v>1.7899999999999999E-3</v>
      </c>
      <c r="L62" s="90">
        <v>1.67E-3</v>
      </c>
      <c r="M62" s="90">
        <v>6.9999999999999994E-5</v>
      </c>
      <c r="N62" s="90">
        <v>-1.33E-3</v>
      </c>
      <c r="O62" s="90">
        <v>0</v>
      </c>
      <c r="P62" s="90"/>
      <c r="Q62" s="90">
        <v>3.6700000000000001E-3</v>
      </c>
      <c r="R62" s="90">
        <v>0</v>
      </c>
      <c r="S62" s="128">
        <f t="shared" si="26"/>
        <v>3.6700000000000001E-3</v>
      </c>
      <c r="T62" s="128">
        <f t="shared" si="21"/>
        <v>1.9459999999999998E-2</v>
      </c>
      <c r="U62" s="94">
        <f t="shared" si="22"/>
        <v>6.5089999999999995E-2</v>
      </c>
      <c r="V62" s="94">
        <v>-5.6999999999999998E-4</v>
      </c>
      <c r="W62" s="94">
        <v>8.8000000000000003E-4</v>
      </c>
      <c r="X62" s="94"/>
      <c r="Y62" s="94">
        <v>-5.1999999999999995E-4</v>
      </c>
      <c r="Z62" s="94">
        <v>2.5850000000000001E-2</v>
      </c>
      <c r="AA62" s="90">
        <v>2.5000000000000001E-3</v>
      </c>
      <c r="AB62" s="90">
        <v>1.4019999999999999E-2</v>
      </c>
      <c r="AC62" s="94">
        <f t="shared" si="23"/>
        <v>1.652E-2</v>
      </c>
      <c r="AD62" s="94">
        <v>5.0000000000000001E-4</v>
      </c>
      <c r="AE62" s="110"/>
      <c r="AF62" s="96">
        <f t="shared" si="24"/>
        <v>0.10774999999999998</v>
      </c>
      <c r="AG62" s="97">
        <v>7</v>
      </c>
      <c r="AH62" s="110"/>
      <c r="AI62" s="96"/>
      <c r="AJ62" s="96"/>
      <c r="AK62" s="96"/>
      <c r="AL62" s="96">
        <v>9.851E-2</v>
      </c>
    </row>
    <row r="63" spans="1:38" ht="15" customHeight="1" x14ac:dyDescent="0.3">
      <c r="A63" s="88">
        <v>43770</v>
      </c>
      <c r="B63" s="90">
        <v>4.5629999999999997E-2</v>
      </c>
      <c r="C63" s="90"/>
      <c r="D63" s="90">
        <v>9.3000000000000005E-4</v>
      </c>
      <c r="E63" s="90">
        <v>4.8199999999999996E-3</v>
      </c>
      <c r="F63" s="90">
        <v>6.2899999999999996E-3</v>
      </c>
      <c r="G63" s="90">
        <v>1.0000000000000001E-5</v>
      </c>
      <c r="H63" s="90">
        <v>1.74E-3</v>
      </c>
      <c r="I63" s="90">
        <v>4.0000000000000003E-5</v>
      </c>
      <c r="J63" s="90">
        <v>-2.4000000000000001E-4</v>
      </c>
      <c r="K63" s="90">
        <v>1.7899999999999999E-3</v>
      </c>
      <c r="L63" s="90">
        <v>1.67E-3</v>
      </c>
      <c r="M63" s="90">
        <v>6.9999999999999994E-5</v>
      </c>
      <c r="N63" s="90">
        <v>-1.33E-3</v>
      </c>
      <c r="O63" s="90">
        <v>0</v>
      </c>
      <c r="P63" s="90"/>
      <c r="Q63" s="90">
        <v>3.6700000000000001E-3</v>
      </c>
      <c r="R63" s="90">
        <v>0</v>
      </c>
      <c r="S63" s="128">
        <f t="shared" si="26"/>
        <v>3.6700000000000001E-3</v>
      </c>
      <c r="T63" s="128">
        <f t="shared" si="21"/>
        <v>1.9459999999999998E-2</v>
      </c>
      <c r="U63" s="94">
        <f t="shared" si="22"/>
        <v>6.5089999999999995E-2</v>
      </c>
      <c r="V63" s="94">
        <v>-5.6999999999999998E-4</v>
      </c>
      <c r="W63" s="94">
        <v>8.8000000000000003E-4</v>
      </c>
      <c r="X63" s="94"/>
      <c r="Y63" s="94">
        <v>-5.1999999999999995E-4</v>
      </c>
      <c r="Z63" s="94">
        <v>2.5850000000000001E-2</v>
      </c>
      <c r="AA63" s="90">
        <v>2.5000000000000001E-3</v>
      </c>
      <c r="AB63" s="90">
        <v>1.4019999999999999E-2</v>
      </c>
      <c r="AC63" s="94">
        <f t="shared" si="23"/>
        <v>1.652E-2</v>
      </c>
      <c r="AD63" s="94">
        <v>5.0000000000000001E-4</v>
      </c>
      <c r="AE63" s="110"/>
      <c r="AF63" s="96">
        <f t="shared" si="24"/>
        <v>0.10774999999999998</v>
      </c>
      <c r="AG63" s="97">
        <v>7</v>
      </c>
      <c r="AH63" s="110"/>
      <c r="AI63" s="96"/>
      <c r="AJ63" s="96"/>
      <c r="AK63" s="96"/>
      <c r="AL63" s="96">
        <v>9.851E-2</v>
      </c>
    </row>
    <row r="64" spans="1:38" ht="15" customHeight="1" x14ac:dyDescent="0.3">
      <c r="A64" s="88">
        <v>43739</v>
      </c>
      <c r="B64" s="90">
        <v>4.5629999999999997E-2</v>
      </c>
      <c r="C64" s="90"/>
      <c r="D64" s="90">
        <v>9.3000000000000005E-4</v>
      </c>
      <c r="E64" s="90">
        <v>4.8199999999999996E-3</v>
      </c>
      <c r="F64" s="90">
        <v>6.2899999999999996E-3</v>
      </c>
      <c r="G64" s="90">
        <v>1.0000000000000001E-5</v>
      </c>
      <c r="H64" s="90">
        <v>1.74E-3</v>
      </c>
      <c r="I64" s="90">
        <v>4.0000000000000003E-5</v>
      </c>
      <c r="J64" s="90">
        <v>-2.4000000000000001E-4</v>
      </c>
      <c r="K64" s="90">
        <v>1.7899999999999999E-3</v>
      </c>
      <c r="L64" s="90">
        <v>1.67E-3</v>
      </c>
      <c r="M64" s="90">
        <v>6.9999999999999994E-5</v>
      </c>
      <c r="N64" s="90">
        <v>-1.33E-3</v>
      </c>
      <c r="O64" s="90">
        <v>0</v>
      </c>
      <c r="P64" s="90"/>
      <c r="Q64" s="90">
        <v>3.6700000000000001E-3</v>
      </c>
      <c r="R64" s="90">
        <v>0</v>
      </c>
      <c r="S64" s="128">
        <f t="shared" si="26"/>
        <v>3.6700000000000001E-3</v>
      </c>
      <c r="T64" s="128">
        <f t="shared" si="21"/>
        <v>1.9459999999999998E-2</v>
      </c>
      <c r="U64" s="94">
        <f t="shared" si="22"/>
        <v>6.5089999999999995E-2</v>
      </c>
      <c r="V64" s="94">
        <v>-5.6999999999999998E-4</v>
      </c>
      <c r="W64" s="94">
        <v>8.8000000000000003E-4</v>
      </c>
      <c r="X64" s="94"/>
      <c r="Y64" s="94">
        <v>-5.1999999999999995E-4</v>
      </c>
      <c r="Z64" s="94">
        <v>2.5850000000000001E-2</v>
      </c>
      <c r="AA64" s="90">
        <v>2.5000000000000001E-3</v>
      </c>
      <c r="AB64" s="90">
        <v>1.4019999999999999E-2</v>
      </c>
      <c r="AC64" s="94">
        <f t="shared" si="23"/>
        <v>1.652E-2</v>
      </c>
      <c r="AD64" s="94">
        <v>5.0000000000000001E-4</v>
      </c>
      <c r="AE64" s="110"/>
      <c r="AF64" s="96">
        <f t="shared" si="24"/>
        <v>0.10774999999999998</v>
      </c>
      <c r="AG64" s="97">
        <v>7</v>
      </c>
      <c r="AH64" s="110"/>
      <c r="AI64" s="96"/>
      <c r="AJ64" s="96"/>
      <c r="AK64" s="96"/>
      <c r="AL64" s="96">
        <v>9.851E-2</v>
      </c>
    </row>
    <row r="65" spans="1:38" ht="15" customHeight="1" x14ac:dyDescent="0.3">
      <c r="A65" s="88">
        <v>43709</v>
      </c>
      <c r="B65" s="90">
        <v>4.5629999999999997E-2</v>
      </c>
      <c r="C65" s="90"/>
      <c r="D65" s="90">
        <v>9.3000000000000005E-4</v>
      </c>
      <c r="E65" s="90">
        <v>4.8199999999999996E-3</v>
      </c>
      <c r="F65" s="90">
        <v>6.2899999999999996E-3</v>
      </c>
      <c r="G65" s="90">
        <v>1.0000000000000001E-5</v>
      </c>
      <c r="H65" s="90">
        <v>1.74E-3</v>
      </c>
      <c r="I65" s="90">
        <v>4.0000000000000003E-5</v>
      </c>
      <c r="J65" s="90">
        <v>-2.4000000000000001E-4</v>
      </c>
      <c r="K65" s="90">
        <v>1.7899999999999999E-3</v>
      </c>
      <c r="L65" s="90">
        <v>1.67E-3</v>
      </c>
      <c r="M65" s="90">
        <v>6.9999999999999994E-5</v>
      </c>
      <c r="N65" s="90">
        <v>-1.33E-3</v>
      </c>
      <c r="O65" s="90">
        <v>0</v>
      </c>
      <c r="P65" s="90"/>
      <c r="Q65" s="90">
        <v>3.6700000000000001E-3</v>
      </c>
      <c r="R65" s="90">
        <v>0</v>
      </c>
      <c r="S65" s="128">
        <f t="shared" si="26"/>
        <v>3.6700000000000001E-3</v>
      </c>
      <c r="T65" s="128">
        <f t="shared" si="21"/>
        <v>1.9459999999999998E-2</v>
      </c>
      <c r="U65" s="94">
        <f t="shared" si="22"/>
        <v>6.5089999999999995E-2</v>
      </c>
      <c r="V65" s="94">
        <v>-5.6999999999999998E-4</v>
      </c>
      <c r="W65" s="94">
        <v>8.8000000000000003E-4</v>
      </c>
      <c r="X65" s="94"/>
      <c r="Y65" s="94">
        <v>-5.1999999999999995E-4</v>
      </c>
      <c r="Z65" s="94">
        <v>2.5850000000000001E-2</v>
      </c>
      <c r="AA65" s="90">
        <v>2.5000000000000001E-3</v>
      </c>
      <c r="AB65" s="90">
        <v>1.4019999999999999E-2</v>
      </c>
      <c r="AC65" s="94">
        <f t="shared" si="23"/>
        <v>1.652E-2</v>
      </c>
      <c r="AD65" s="94">
        <v>5.0000000000000001E-4</v>
      </c>
      <c r="AE65" s="110"/>
      <c r="AF65" s="96">
        <f t="shared" si="24"/>
        <v>0.10774999999999998</v>
      </c>
      <c r="AG65" s="97">
        <v>7</v>
      </c>
      <c r="AH65" s="110"/>
      <c r="AI65" s="96"/>
      <c r="AJ65" s="96"/>
      <c r="AK65" s="96"/>
      <c r="AL65" s="96">
        <v>9.851E-2</v>
      </c>
    </row>
    <row r="66" spans="1:38" ht="15" customHeight="1" x14ac:dyDescent="0.3">
      <c r="A66" s="88">
        <v>43678</v>
      </c>
      <c r="B66" s="90">
        <v>4.5629999999999997E-2</v>
      </c>
      <c r="C66" s="90"/>
      <c r="D66" s="90">
        <v>9.3000000000000005E-4</v>
      </c>
      <c r="E66" s="90">
        <v>4.8199999999999996E-3</v>
      </c>
      <c r="F66" s="90">
        <v>6.2899999999999996E-3</v>
      </c>
      <c r="G66" s="90">
        <v>1.0000000000000001E-5</v>
      </c>
      <c r="H66" s="90">
        <v>1.74E-3</v>
      </c>
      <c r="I66" s="90">
        <v>4.0000000000000003E-5</v>
      </c>
      <c r="J66" s="90">
        <v>-2.4000000000000001E-4</v>
      </c>
      <c r="K66" s="90">
        <v>1.7899999999999999E-3</v>
      </c>
      <c r="L66" s="90">
        <v>1.67E-3</v>
      </c>
      <c r="M66" s="90">
        <v>0</v>
      </c>
      <c r="N66" s="90">
        <v>-1.33E-3</v>
      </c>
      <c r="O66" s="90">
        <v>0</v>
      </c>
      <c r="P66" s="90"/>
      <c r="Q66" s="90">
        <v>3.6700000000000001E-3</v>
      </c>
      <c r="R66" s="90">
        <v>0</v>
      </c>
      <c r="S66" s="128">
        <f t="shared" si="26"/>
        <v>3.6700000000000001E-3</v>
      </c>
      <c r="T66" s="128">
        <f t="shared" si="21"/>
        <v>1.9389999999999998E-2</v>
      </c>
      <c r="U66" s="94">
        <f t="shared" si="22"/>
        <v>6.5019999999999994E-2</v>
      </c>
      <c r="V66" s="94">
        <v>-5.6999999999999998E-4</v>
      </c>
      <c r="W66" s="94">
        <v>8.8000000000000003E-4</v>
      </c>
      <c r="X66" s="94"/>
      <c r="Y66" s="94">
        <v>-5.1999999999999995E-4</v>
      </c>
      <c r="Z66" s="94">
        <v>2.5850000000000001E-2</v>
      </c>
      <c r="AA66" s="90">
        <v>2.5000000000000001E-3</v>
      </c>
      <c r="AB66" s="90">
        <v>1.4019999999999999E-2</v>
      </c>
      <c r="AC66" s="94">
        <f t="shared" si="23"/>
        <v>1.652E-2</v>
      </c>
      <c r="AD66" s="94">
        <v>5.0000000000000001E-4</v>
      </c>
      <c r="AE66" s="110"/>
      <c r="AF66" s="96">
        <f t="shared" si="24"/>
        <v>0.10768</v>
      </c>
      <c r="AG66" s="97">
        <v>7</v>
      </c>
      <c r="AH66" s="110"/>
      <c r="AI66" s="96"/>
      <c r="AJ66" s="96"/>
      <c r="AK66" s="96"/>
      <c r="AL66" s="96">
        <v>9.851E-2</v>
      </c>
    </row>
    <row r="67" spans="1:38" ht="15" customHeight="1" x14ac:dyDescent="0.3">
      <c r="A67" s="88">
        <v>43647</v>
      </c>
      <c r="B67" s="90">
        <v>4.5629999999999997E-2</v>
      </c>
      <c r="C67" s="90"/>
      <c r="D67" s="90">
        <v>9.3000000000000005E-4</v>
      </c>
      <c r="E67" s="90">
        <v>4.8199999999999996E-3</v>
      </c>
      <c r="F67" s="90">
        <v>6.2899999999999996E-3</v>
      </c>
      <c r="G67" s="90">
        <v>1.0000000000000001E-5</v>
      </c>
      <c r="H67" s="90">
        <v>1.74E-3</v>
      </c>
      <c r="I67" s="90">
        <v>4.0000000000000003E-5</v>
      </c>
      <c r="J67" s="90">
        <v>-2.4000000000000001E-4</v>
      </c>
      <c r="K67" s="90">
        <v>1.7899999999999999E-3</v>
      </c>
      <c r="L67" s="90">
        <v>1.67E-3</v>
      </c>
      <c r="M67" s="90">
        <v>0</v>
      </c>
      <c r="N67" s="90">
        <v>-1.33E-3</v>
      </c>
      <c r="O67" s="90">
        <v>0</v>
      </c>
      <c r="P67" s="90"/>
      <c r="Q67" s="90">
        <v>3.6700000000000001E-3</v>
      </c>
      <c r="R67" s="90">
        <v>0</v>
      </c>
      <c r="S67" s="128">
        <f t="shared" si="26"/>
        <v>3.6700000000000001E-3</v>
      </c>
      <c r="T67" s="128">
        <f t="shared" si="21"/>
        <v>1.9389999999999998E-2</v>
      </c>
      <c r="U67" s="94">
        <f t="shared" si="22"/>
        <v>6.5019999999999994E-2</v>
      </c>
      <c r="V67" s="94">
        <v>-5.6999999999999998E-4</v>
      </c>
      <c r="W67" s="94">
        <v>8.8000000000000003E-4</v>
      </c>
      <c r="X67" s="94"/>
      <c r="Y67" s="94">
        <v>-5.1999999999999995E-4</v>
      </c>
      <c r="Z67" s="94">
        <v>2.5850000000000001E-2</v>
      </c>
      <c r="AA67" s="90">
        <v>2.5000000000000001E-3</v>
      </c>
      <c r="AB67" s="90">
        <v>1.4019999999999999E-2</v>
      </c>
      <c r="AC67" s="94">
        <f t="shared" si="23"/>
        <v>1.652E-2</v>
      </c>
      <c r="AD67" s="94">
        <v>5.0000000000000001E-4</v>
      </c>
      <c r="AE67" s="110"/>
      <c r="AF67" s="96">
        <f t="shared" si="24"/>
        <v>0.10768</v>
      </c>
      <c r="AG67" s="97">
        <v>7</v>
      </c>
      <c r="AH67" s="110"/>
      <c r="AI67" s="96"/>
      <c r="AJ67" s="96"/>
      <c r="AK67" s="96"/>
      <c r="AL67" s="96">
        <v>9.851E-2</v>
      </c>
    </row>
    <row r="68" spans="1:38" ht="15" customHeight="1" x14ac:dyDescent="0.3">
      <c r="A68" s="88">
        <v>43617</v>
      </c>
      <c r="B68" s="90">
        <v>4.5629999999999997E-2</v>
      </c>
      <c r="C68" s="90"/>
      <c r="D68" s="90">
        <v>9.3000000000000005E-4</v>
      </c>
      <c r="E68" s="90">
        <v>4.8199999999999996E-3</v>
      </c>
      <c r="F68" s="90">
        <v>6.2899999999999996E-3</v>
      </c>
      <c r="G68" s="90">
        <v>1.0000000000000001E-5</v>
      </c>
      <c r="H68" s="90">
        <v>1.74E-3</v>
      </c>
      <c r="I68" s="90">
        <v>4.0000000000000003E-5</v>
      </c>
      <c r="J68" s="90">
        <v>-2.4000000000000001E-4</v>
      </c>
      <c r="K68" s="90">
        <v>7.5000000000000002E-4</v>
      </c>
      <c r="L68" s="90">
        <v>1.67E-3</v>
      </c>
      <c r="M68" s="90">
        <v>0</v>
      </c>
      <c r="N68" s="90">
        <v>-1.33E-3</v>
      </c>
      <c r="O68" s="90">
        <v>0</v>
      </c>
      <c r="P68" s="90"/>
      <c r="Q68" s="90">
        <v>3.6700000000000001E-3</v>
      </c>
      <c r="R68" s="90">
        <v>0</v>
      </c>
      <c r="S68" s="128">
        <f t="shared" si="26"/>
        <v>3.6700000000000001E-3</v>
      </c>
      <c r="T68" s="128">
        <f t="shared" si="21"/>
        <v>1.8350000000000002E-2</v>
      </c>
      <c r="U68" s="94">
        <f t="shared" si="22"/>
        <v>6.3979999999999995E-2</v>
      </c>
      <c r="V68" s="94">
        <v>-5.6999999999999998E-4</v>
      </c>
      <c r="W68" s="94">
        <v>8.8000000000000003E-4</v>
      </c>
      <c r="X68" s="94"/>
      <c r="Y68" s="94">
        <v>-5.1999999999999995E-4</v>
      </c>
      <c r="Z68" s="94">
        <v>2.5850000000000001E-2</v>
      </c>
      <c r="AA68" s="90">
        <v>2.5000000000000001E-3</v>
      </c>
      <c r="AB68" s="90">
        <v>1.4019999999999999E-2</v>
      </c>
      <c r="AC68" s="94">
        <f t="shared" si="23"/>
        <v>1.652E-2</v>
      </c>
      <c r="AD68" s="94">
        <v>5.0000000000000001E-4</v>
      </c>
      <c r="AE68" s="110"/>
      <c r="AF68" s="96">
        <f t="shared" si="24"/>
        <v>0.10663999999999998</v>
      </c>
      <c r="AG68" s="97">
        <v>7</v>
      </c>
      <c r="AH68" s="110"/>
      <c r="AI68" s="96"/>
      <c r="AJ68" s="96"/>
      <c r="AK68" s="96"/>
      <c r="AL68" s="96">
        <v>0.11677999999999999</v>
      </c>
    </row>
    <row r="69" spans="1:38" ht="15" customHeight="1" x14ac:dyDescent="0.3">
      <c r="A69" s="88">
        <v>43586</v>
      </c>
      <c r="B69" s="90">
        <v>4.5629999999999997E-2</v>
      </c>
      <c r="C69" s="90"/>
      <c r="D69" s="90">
        <v>9.3000000000000005E-4</v>
      </c>
      <c r="E69" s="90">
        <v>4.8199999999999996E-3</v>
      </c>
      <c r="F69" s="90">
        <v>6.2899999999999996E-3</v>
      </c>
      <c r="G69" s="90">
        <v>1.0000000000000001E-5</v>
      </c>
      <c r="H69" s="90">
        <v>1.74E-3</v>
      </c>
      <c r="I69" s="90">
        <v>4.0000000000000003E-5</v>
      </c>
      <c r="J69" s="90">
        <v>-2.4000000000000001E-4</v>
      </c>
      <c r="K69" s="90">
        <v>7.5000000000000002E-4</v>
      </c>
      <c r="L69" s="90">
        <v>1.67E-3</v>
      </c>
      <c r="M69" s="90">
        <v>0</v>
      </c>
      <c r="N69" s="90">
        <v>-1.33E-3</v>
      </c>
      <c r="O69" s="90">
        <v>0</v>
      </c>
      <c r="P69" s="90"/>
      <c r="Q69" s="90">
        <v>3.6700000000000001E-3</v>
      </c>
      <c r="R69" s="90">
        <v>0</v>
      </c>
      <c r="S69" s="128">
        <f t="shared" si="26"/>
        <v>3.6700000000000001E-3</v>
      </c>
      <c r="T69" s="128">
        <f t="shared" si="21"/>
        <v>1.8350000000000002E-2</v>
      </c>
      <c r="U69" s="94">
        <f t="shared" si="22"/>
        <v>6.3979999999999995E-2</v>
      </c>
      <c r="V69" s="94">
        <v>-5.6999999999999998E-4</v>
      </c>
      <c r="W69" s="94">
        <v>8.8000000000000003E-4</v>
      </c>
      <c r="X69" s="94"/>
      <c r="Y69" s="94">
        <v>-5.1999999999999995E-4</v>
      </c>
      <c r="Z69" s="94">
        <v>2.5850000000000001E-2</v>
      </c>
      <c r="AA69" s="90">
        <v>2.5000000000000001E-3</v>
      </c>
      <c r="AB69" s="90">
        <v>1.4019999999999999E-2</v>
      </c>
      <c r="AC69" s="94">
        <f t="shared" si="23"/>
        <v>1.652E-2</v>
      </c>
      <c r="AD69" s="94">
        <v>5.0000000000000001E-4</v>
      </c>
      <c r="AE69" s="110"/>
      <c r="AF69" s="96">
        <f t="shared" si="24"/>
        <v>0.10663999999999998</v>
      </c>
      <c r="AG69" s="97">
        <v>7</v>
      </c>
      <c r="AH69" s="110"/>
      <c r="AI69" s="96"/>
      <c r="AJ69" s="96"/>
      <c r="AK69" s="96"/>
      <c r="AL69" s="96">
        <v>0.11677999999999999</v>
      </c>
    </row>
    <row r="70" spans="1:38" ht="15" customHeight="1" x14ac:dyDescent="0.3">
      <c r="A70" s="88">
        <v>43556</v>
      </c>
      <c r="B70" s="90">
        <v>4.5629999999999997E-2</v>
      </c>
      <c r="C70" s="90"/>
      <c r="D70" s="90">
        <v>9.3000000000000005E-4</v>
      </c>
      <c r="E70" s="90">
        <v>4.8199999999999996E-3</v>
      </c>
      <c r="F70" s="90">
        <v>6.2899999999999996E-3</v>
      </c>
      <c r="G70" s="90">
        <v>1.0000000000000001E-5</v>
      </c>
      <c r="H70" s="90">
        <v>1.74E-3</v>
      </c>
      <c r="I70" s="90">
        <v>4.0000000000000003E-5</v>
      </c>
      <c r="J70" s="90">
        <v>-2.4000000000000001E-4</v>
      </c>
      <c r="K70" s="90">
        <v>7.5000000000000002E-4</v>
      </c>
      <c r="L70" s="90">
        <v>1.67E-3</v>
      </c>
      <c r="M70" s="90">
        <v>0</v>
      </c>
      <c r="N70" s="90">
        <v>-1.33E-3</v>
      </c>
      <c r="O70" s="90">
        <v>0</v>
      </c>
      <c r="P70" s="90"/>
      <c r="Q70" s="90">
        <v>3.6700000000000001E-3</v>
      </c>
      <c r="R70" s="90">
        <v>0</v>
      </c>
      <c r="S70" s="128">
        <f t="shared" si="26"/>
        <v>3.6700000000000001E-3</v>
      </c>
      <c r="T70" s="128">
        <f t="shared" si="21"/>
        <v>1.8350000000000002E-2</v>
      </c>
      <c r="U70" s="94">
        <f t="shared" si="22"/>
        <v>6.3979999999999995E-2</v>
      </c>
      <c r="V70" s="94">
        <v>-5.6999999999999998E-4</v>
      </c>
      <c r="W70" s="94">
        <v>8.8000000000000003E-4</v>
      </c>
      <c r="X70" s="94"/>
      <c r="Y70" s="94">
        <v>-5.1999999999999995E-4</v>
      </c>
      <c r="Z70" s="94">
        <v>2.5850000000000001E-2</v>
      </c>
      <c r="AA70" s="90">
        <v>2.5000000000000001E-3</v>
      </c>
      <c r="AB70" s="90">
        <v>1.4019999999999999E-2</v>
      </c>
      <c r="AC70" s="94">
        <f t="shared" si="23"/>
        <v>1.652E-2</v>
      </c>
      <c r="AD70" s="94">
        <v>5.0000000000000001E-4</v>
      </c>
      <c r="AE70" s="110"/>
      <c r="AF70" s="96">
        <f t="shared" si="24"/>
        <v>0.10663999999999998</v>
      </c>
      <c r="AG70" s="97">
        <v>7</v>
      </c>
      <c r="AH70" s="110"/>
      <c r="AI70" s="96"/>
      <c r="AJ70" s="96"/>
      <c r="AK70" s="96"/>
      <c r="AL70" s="96">
        <v>0.11677999999999999</v>
      </c>
    </row>
    <row r="71" spans="1:38" ht="15" customHeight="1" x14ac:dyDescent="0.3">
      <c r="A71" s="88">
        <v>43525</v>
      </c>
      <c r="B71" s="90">
        <v>4.5629999999999997E-2</v>
      </c>
      <c r="C71" s="90"/>
      <c r="D71" s="90">
        <v>9.3000000000000005E-4</v>
      </c>
      <c r="E71" s="90">
        <v>4.8199999999999996E-3</v>
      </c>
      <c r="F71" s="90">
        <v>6.2899999999999996E-3</v>
      </c>
      <c r="G71" s="90">
        <v>1.0000000000000001E-5</v>
      </c>
      <c r="H71" s="90">
        <v>1.74E-3</v>
      </c>
      <c r="I71" s="90">
        <v>4.0000000000000003E-5</v>
      </c>
      <c r="J71" s="90">
        <v>-2.4000000000000001E-4</v>
      </c>
      <c r="K71" s="90">
        <v>7.5000000000000002E-4</v>
      </c>
      <c r="L71" s="90">
        <v>1.67E-3</v>
      </c>
      <c r="M71" s="90">
        <v>0</v>
      </c>
      <c r="N71" s="90">
        <v>-1.33E-3</v>
      </c>
      <c r="O71" s="90">
        <v>0</v>
      </c>
      <c r="P71" s="90"/>
      <c r="Q71" s="90">
        <v>3.6700000000000001E-3</v>
      </c>
      <c r="R71" s="90">
        <v>0</v>
      </c>
      <c r="S71" s="128">
        <f t="shared" si="26"/>
        <v>3.6700000000000001E-3</v>
      </c>
      <c r="T71" s="128">
        <f t="shared" si="21"/>
        <v>1.8350000000000002E-2</v>
      </c>
      <c r="U71" s="94">
        <f t="shared" si="22"/>
        <v>6.3979999999999995E-2</v>
      </c>
      <c r="V71" s="94">
        <v>-5.6999999999999998E-4</v>
      </c>
      <c r="W71" s="94">
        <v>8.8000000000000003E-4</v>
      </c>
      <c r="X71" s="94"/>
      <c r="Y71" s="94">
        <v>-5.1999999999999995E-4</v>
      </c>
      <c r="Z71" s="94">
        <v>2.5850000000000001E-2</v>
      </c>
      <c r="AA71" s="90">
        <v>2.5000000000000001E-3</v>
      </c>
      <c r="AB71" s="90">
        <v>1.4019999999999999E-2</v>
      </c>
      <c r="AC71" s="94">
        <f t="shared" si="23"/>
        <v>1.652E-2</v>
      </c>
      <c r="AD71" s="94">
        <v>5.0000000000000001E-4</v>
      </c>
      <c r="AE71" s="110"/>
      <c r="AF71" s="96">
        <f t="shared" si="24"/>
        <v>0.10663999999999998</v>
      </c>
      <c r="AG71" s="97">
        <v>7</v>
      </c>
      <c r="AH71" s="110"/>
      <c r="AI71" s="96"/>
      <c r="AJ71" s="96"/>
      <c r="AK71" s="96"/>
      <c r="AL71" s="96">
        <v>0.11677999999999999</v>
      </c>
    </row>
    <row r="72" spans="1:38" ht="15" customHeight="1" x14ac:dyDescent="0.3">
      <c r="A72" s="88">
        <v>43497</v>
      </c>
      <c r="B72" s="90">
        <v>4.5629999999999997E-2</v>
      </c>
      <c r="C72" s="90"/>
      <c r="D72" s="90">
        <v>9.3000000000000005E-4</v>
      </c>
      <c r="E72" s="90">
        <v>4.8199999999999996E-3</v>
      </c>
      <c r="F72" s="90">
        <v>6.2899999999999996E-3</v>
      </c>
      <c r="G72" s="90">
        <v>1.0000000000000001E-5</v>
      </c>
      <c r="H72" s="90">
        <v>1.74E-3</v>
      </c>
      <c r="I72" s="90">
        <v>4.0000000000000003E-5</v>
      </c>
      <c r="J72" s="90">
        <v>-2.4000000000000001E-4</v>
      </c>
      <c r="K72" s="90">
        <v>7.5000000000000002E-4</v>
      </c>
      <c r="L72" s="90">
        <v>1.67E-3</v>
      </c>
      <c r="M72" s="90">
        <v>0</v>
      </c>
      <c r="N72" s="90">
        <v>-1.33E-3</v>
      </c>
      <c r="O72" s="90">
        <v>0</v>
      </c>
      <c r="P72" s="90"/>
      <c r="Q72" s="90">
        <v>3.6700000000000001E-3</v>
      </c>
      <c r="R72" s="90">
        <v>0</v>
      </c>
      <c r="S72" s="128">
        <f t="shared" si="26"/>
        <v>3.6700000000000001E-3</v>
      </c>
      <c r="T72" s="128">
        <f t="shared" si="21"/>
        <v>1.8350000000000002E-2</v>
      </c>
      <c r="U72" s="94">
        <f t="shared" si="22"/>
        <v>6.3979999999999995E-2</v>
      </c>
      <c r="V72" s="94">
        <v>-5.6999999999999998E-4</v>
      </c>
      <c r="W72" s="94">
        <v>8.8000000000000003E-4</v>
      </c>
      <c r="X72" s="94"/>
      <c r="Y72" s="94">
        <v>-5.1999999999999995E-4</v>
      </c>
      <c r="Z72" s="94">
        <v>2.5850000000000001E-2</v>
      </c>
      <c r="AA72" s="90">
        <v>2.5000000000000001E-3</v>
      </c>
      <c r="AB72" s="90">
        <v>1.4019999999999999E-2</v>
      </c>
      <c r="AC72" s="94">
        <f t="shared" si="23"/>
        <v>1.652E-2</v>
      </c>
      <c r="AD72" s="94">
        <v>5.0000000000000001E-4</v>
      </c>
      <c r="AE72" s="110"/>
      <c r="AF72" s="96">
        <f t="shared" si="24"/>
        <v>0.10663999999999998</v>
      </c>
      <c r="AG72" s="97">
        <v>7</v>
      </c>
      <c r="AH72" s="110"/>
      <c r="AI72" s="96"/>
      <c r="AJ72" s="96"/>
      <c r="AK72" s="96"/>
      <c r="AL72" s="96">
        <v>0.11677999999999999</v>
      </c>
    </row>
    <row r="73" spans="1:38" ht="15" customHeight="1" x14ac:dyDescent="0.3">
      <c r="A73" s="88">
        <v>43466</v>
      </c>
      <c r="B73" s="111">
        <v>4.5629999999999997E-2</v>
      </c>
      <c r="C73" s="111"/>
      <c r="D73" s="111">
        <v>9.3000000000000005E-4</v>
      </c>
      <c r="E73" s="111">
        <v>4.8199999999999996E-3</v>
      </c>
      <c r="F73" s="111">
        <v>6.2899999999999996E-3</v>
      </c>
      <c r="G73" s="111">
        <v>1.0000000000000001E-5</v>
      </c>
      <c r="H73" s="111">
        <v>1.74E-3</v>
      </c>
      <c r="I73" s="111">
        <v>4.0000000000000003E-5</v>
      </c>
      <c r="J73" s="111">
        <v>-2.4000000000000001E-4</v>
      </c>
      <c r="K73" s="111">
        <v>7.5000000000000002E-4</v>
      </c>
      <c r="L73" s="111">
        <v>1.67E-3</v>
      </c>
      <c r="M73" s="111">
        <v>0</v>
      </c>
      <c r="N73" s="111">
        <v>-1.33E-3</v>
      </c>
      <c r="O73" s="111">
        <v>0</v>
      </c>
      <c r="P73" s="111"/>
      <c r="Q73" s="111">
        <v>3.6700000000000001E-3</v>
      </c>
      <c r="R73" s="111">
        <v>0</v>
      </c>
      <c r="S73" s="129">
        <f t="shared" si="26"/>
        <v>3.6700000000000001E-3</v>
      </c>
      <c r="T73" s="129">
        <f t="shared" si="21"/>
        <v>1.8350000000000002E-2</v>
      </c>
      <c r="U73" s="112">
        <f t="shared" si="22"/>
        <v>6.3979999999999995E-2</v>
      </c>
      <c r="V73" s="112">
        <v>-5.6999999999999998E-4</v>
      </c>
      <c r="W73" s="112">
        <v>8.8000000000000003E-4</v>
      </c>
      <c r="X73" s="112"/>
      <c r="Y73" s="112">
        <v>-5.1999999999999995E-4</v>
      </c>
      <c r="Z73" s="112">
        <v>2.5850000000000001E-2</v>
      </c>
      <c r="AA73" s="111">
        <v>2.5000000000000001E-3</v>
      </c>
      <c r="AB73" s="111">
        <v>1.4019999999999999E-2</v>
      </c>
      <c r="AC73" s="112">
        <f t="shared" si="23"/>
        <v>1.652E-2</v>
      </c>
      <c r="AD73" s="112">
        <v>5.0000000000000001E-4</v>
      </c>
      <c r="AE73" s="113"/>
      <c r="AF73" s="114">
        <f t="shared" si="24"/>
        <v>0.10663999999999998</v>
      </c>
      <c r="AG73" s="115">
        <v>7</v>
      </c>
      <c r="AH73" s="113"/>
      <c r="AI73" s="114"/>
      <c r="AJ73" s="114"/>
      <c r="AK73" s="114"/>
      <c r="AL73" s="114">
        <v>0.11677999999999999</v>
      </c>
    </row>
  </sheetData>
  <pageMargins left="0.7" right="0.7" top="0.75" bottom="0.75" header="0.3" footer="0.3"/>
  <pageSetup orientation="portrait" r:id="rId1"/>
  <ignoredErrors>
    <ignoredError sqref="AF2:AF73 AC2:AC70 AC71:AC73 S2:T73 U2:U73"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87BAB-869F-854F-B40E-5425021BBF9A}">
  <sheetPr>
    <tabColor rgb="FFFFFFCC"/>
  </sheetPr>
  <dimension ref="A1:AF61"/>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ColWidth="10.625" defaultRowHeight="14.4" x14ac:dyDescent="0.3"/>
  <cols>
    <col min="1" max="1" width="17.375" style="36" bestFit="1" customWidth="1"/>
    <col min="2" max="4" width="14.375" style="13" customWidth="1"/>
    <col min="5" max="5" width="12.75" style="13" customWidth="1"/>
    <col min="6" max="8" width="14" style="13" customWidth="1"/>
    <col min="9" max="9" width="17" style="13" customWidth="1"/>
    <col min="10" max="11" width="13.625" style="13" customWidth="1"/>
    <col min="12" max="12" width="14.25" style="13" customWidth="1"/>
    <col min="13" max="13" width="14.625" style="13" customWidth="1"/>
    <col min="14" max="14" width="16" style="13" customWidth="1"/>
    <col min="15" max="17" width="15.625" style="13" customWidth="1"/>
    <col min="18" max="20" width="13.625" style="13" customWidth="1"/>
    <col min="21" max="21" width="14.75" style="13" customWidth="1"/>
    <col min="22" max="23" width="14.25" style="13" customWidth="1"/>
    <col min="24" max="24" width="14.375" style="13" customWidth="1"/>
    <col min="25" max="25" width="14.75" style="13" customWidth="1"/>
    <col min="26" max="26" width="15.75" style="13" customWidth="1"/>
    <col min="27" max="27" width="14.75" style="13" customWidth="1"/>
    <col min="28" max="28" width="5.625" style="92" customWidth="1"/>
    <col min="29" max="29" width="12.25" style="13" bestFit="1" customWidth="1"/>
    <col min="30" max="30" width="12.25" style="13" customWidth="1"/>
    <col min="31" max="31" width="5.625" style="92" customWidth="1"/>
    <col min="32" max="32" width="12.25" style="13" customWidth="1"/>
    <col min="33" max="33" width="11.625" style="13" bestFit="1" customWidth="1"/>
    <col min="34" max="16384" width="10.625" style="13"/>
  </cols>
  <sheetData>
    <row r="1" spans="1:32" s="34" customFormat="1" ht="66" x14ac:dyDescent="0.3">
      <c r="A1" s="49" t="s">
        <v>407</v>
      </c>
      <c r="B1" s="132" t="s">
        <v>133</v>
      </c>
      <c r="C1" s="132" t="s">
        <v>447</v>
      </c>
      <c r="D1" s="132" t="s">
        <v>463</v>
      </c>
      <c r="E1" s="132" t="s">
        <v>136</v>
      </c>
      <c r="F1" s="132" t="s">
        <v>137</v>
      </c>
      <c r="G1" s="132" t="s">
        <v>464</v>
      </c>
      <c r="H1" s="132" t="s">
        <v>465</v>
      </c>
      <c r="I1" s="132" t="s">
        <v>138</v>
      </c>
      <c r="J1" s="132" t="s">
        <v>448</v>
      </c>
      <c r="K1" s="132" t="s">
        <v>466</v>
      </c>
      <c r="L1" s="132" t="s">
        <v>416</v>
      </c>
      <c r="M1" s="132" t="s">
        <v>467</v>
      </c>
      <c r="N1" s="132" t="s">
        <v>144</v>
      </c>
      <c r="O1" s="132" t="s">
        <v>468</v>
      </c>
      <c r="P1" s="132" t="s">
        <v>469</v>
      </c>
      <c r="Q1" s="132" t="s">
        <v>422</v>
      </c>
      <c r="R1" s="133" t="s">
        <v>456</v>
      </c>
      <c r="S1" s="93" t="s">
        <v>132</v>
      </c>
      <c r="T1" s="93" t="s">
        <v>470</v>
      </c>
      <c r="U1" s="32" t="s">
        <v>471</v>
      </c>
      <c r="V1" s="32" t="s">
        <v>472</v>
      </c>
      <c r="W1" s="32" t="s">
        <v>473</v>
      </c>
      <c r="X1" s="93" t="s">
        <v>474</v>
      </c>
      <c r="Y1" s="93" t="s">
        <v>475</v>
      </c>
      <c r="Z1" s="93" t="s">
        <v>476</v>
      </c>
      <c r="AA1" s="93" t="s">
        <v>477</v>
      </c>
      <c r="AB1" s="134"/>
      <c r="AC1" s="93" t="s">
        <v>441</v>
      </c>
      <c r="AD1" s="93" t="s">
        <v>442</v>
      </c>
      <c r="AE1" s="92"/>
      <c r="AF1" s="93" t="s">
        <v>65</v>
      </c>
    </row>
    <row r="2" spans="1:32" s="35" customFormat="1" ht="15" customHeight="1" x14ac:dyDescent="0.2">
      <c r="A2" s="89">
        <v>45261</v>
      </c>
      <c r="B2" s="104">
        <v>7.9030000000000003E-2</v>
      </c>
      <c r="C2" s="104">
        <v>3.3300000000000001E-3</v>
      </c>
      <c r="D2" s="104">
        <v>2.5389999999999999E-2</v>
      </c>
      <c r="E2" s="104">
        <v>2.4979999999999999E-2</v>
      </c>
      <c r="F2" s="104">
        <v>1.508E-2</v>
      </c>
      <c r="G2" s="104">
        <v>0</v>
      </c>
      <c r="H2" s="104">
        <v>1.72E-3</v>
      </c>
      <c r="I2" s="104">
        <v>5.1999999999999995E-4</v>
      </c>
      <c r="J2" s="104">
        <v>-2.7499999999999998E-3</v>
      </c>
      <c r="K2" s="104">
        <v>9.9699999999999997E-3</v>
      </c>
      <c r="L2" s="104">
        <v>-1.7000000000000001E-4</v>
      </c>
      <c r="M2" s="104">
        <v>-4.0000000000000002E-4</v>
      </c>
      <c r="N2" s="104">
        <v>3.6800000000000001E-3</v>
      </c>
      <c r="O2" s="104">
        <v>5.1000000000000004E-4</v>
      </c>
      <c r="P2" s="104">
        <v>1.89E-3</v>
      </c>
      <c r="Q2" s="104">
        <v>0</v>
      </c>
      <c r="R2" s="127">
        <f>SUM(C2:Q2)</f>
        <v>8.3750000000000005E-2</v>
      </c>
      <c r="S2" s="105">
        <f>SUM(B2,R2)</f>
        <v>0.16278000000000001</v>
      </c>
      <c r="T2" s="105">
        <v>0</v>
      </c>
      <c r="U2" s="104">
        <v>3.9399999999999999E-3</v>
      </c>
      <c r="V2" s="104">
        <v>1.58E-3</v>
      </c>
      <c r="W2" s="104">
        <v>2.8049999999999999E-2</v>
      </c>
      <c r="X2" s="105">
        <f>SUM(U2:W2)</f>
        <v>3.3569999999999996E-2</v>
      </c>
      <c r="Y2" s="105">
        <v>5.0000000000000001E-4</v>
      </c>
      <c r="Z2" s="105">
        <v>2.5000000000000001E-3</v>
      </c>
      <c r="AA2" s="105">
        <v>5.6699999999999997E-3</v>
      </c>
      <c r="AB2" s="131"/>
      <c r="AC2" s="107">
        <f>SUM(S2,X2,Y2,Z2,AA2,T2)</f>
        <v>0.20502000000000001</v>
      </c>
      <c r="AD2" s="108">
        <v>7</v>
      </c>
      <c r="AE2" s="106"/>
      <c r="AF2" s="107">
        <v>0.21206</v>
      </c>
    </row>
    <row r="3" spans="1:32" s="35" customFormat="1" ht="15" customHeight="1" x14ac:dyDescent="0.2">
      <c r="A3" s="89">
        <v>45231</v>
      </c>
      <c r="B3" s="90">
        <v>7.9030000000000003E-2</v>
      </c>
      <c r="C3" s="90">
        <v>3.3300000000000001E-3</v>
      </c>
      <c r="D3" s="90">
        <v>2.5389999999999999E-2</v>
      </c>
      <c r="E3" s="90">
        <v>2.4979999999999999E-2</v>
      </c>
      <c r="F3" s="90">
        <v>1.508E-2</v>
      </c>
      <c r="G3" s="90">
        <v>0</v>
      </c>
      <c r="H3" s="90">
        <v>1.72E-3</v>
      </c>
      <c r="I3" s="90">
        <v>5.1999999999999995E-4</v>
      </c>
      <c r="J3" s="90">
        <v>-2.7499999999999998E-3</v>
      </c>
      <c r="K3" s="90">
        <v>9.9699999999999997E-3</v>
      </c>
      <c r="L3" s="90">
        <v>-1.7000000000000001E-4</v>
      </c>
      <c r="M3" s="90">
        <v>-4.0000000000000002E-4</v>
      </c>
      <c r="N3" s="90">
        <v>3.6800000000000001E-3</v>
      </c>
      <c r="O3" s="90">
        <v>5.1000000000000004E-4</v>
      </c>
      <c r="P3" s="90">
        <v>1.89E-3</v>
      </c>
      <c r="Q3" s="90">
        <v>0</v>
      </c>
      <c r="R3" s="128">
        <f t="shared" ref="R3:R34" si="0">SUM(C3:Q3)</f>
        <v>8.3750000000000005E-2</v>
      </c>
      <c r="S3" s="94">
        <f t="shared" ref="S3:S34" si="1">SUM(B3,R3)</f>
        <v>0.16278000000000001</v>
      </c>
      <c r="T3" s="94">
        <v>0</v>
      </c>
      <c r="U3" s="90">
        <v>3.9399999999999999E-3</v>
      </c>
      <c r="V3" s="90">
        <v>1.58E-3</v>
      </c>
      <c r="W3" s="90">
        <v>2.8049999999999999E-2</v>
      </c>
      <c r="X3" s="94">
        <f t="shared" ref="X3:X19" si="2">SUM(U3:W3)</f>
        <v>3.3569999999999996E-2</v>
      </c>
      <c r="Y3" s="94">
        <v>5.0000000000000001E-4</v>
      </c>
      <c r="Z3" s="94">
        <v>2.5000000000000001E-3</v>
      </c>
      <c r="AA3" s="94">
        <v>5.6699999999999997E-3</v>
      </c>
      <c r="AB3" s="130"/>
      <c r="AC3" s="96">
        <f>SUM(S3,X3,Y3,Z3,AA3,T3)</f>
        <v>0.20502000000000001</v>
      </c>
      <c r="AD3" s="97">
        <v>7</v>
      </c>
      <c r="AE3" s="95"/>
      <c r="AF3" s="96">
        <v>0.21206</v>
      </c>
    </row>
    <row r="4" spans="1:32" s="35" customFormat="1" ht="15" customHeight="1" x14ac:dyDescent="0.2">
      <c r="A4" s="89">
        <v>45200</v>
      </c>
      <c r="B4" s="90">
        <v>7.9759999999999998E-2</v>
      </c>
      <c r="C4" s="90">
        <v>3.3300000000000001E-3</v>
      </c>
      <c r="D4" s="90">
        <v>2.5389999999999999E-2</v>
      </c>
      <c r="E4" s="90">
        <v>2.4979999999999999E-2</v>
      </c>
      <c r="F4" s="90">
        <v>1.508E-2</v>
      </c>
      <c r="G4" s="90">
        <v>0</v>
      </c>
      <c r="H4" s="90">
        <v>1.72E-3</v>
      </c>
      <c r="I4" s="90">
        <v>5.1999999999999995E-4</v>
      </c>
      <c r="J4" s="90">
        <v>-2.7499999999999998E-3</v>
      </c>
      <c r="K4" s="90">
        <v>9.9699999999999997E-3</v>
      </c>
      <c r="L4" s="90">
        <v>-1.7000000000000001E-4</v>
      </c>
      <c r="M4" s="90">
        <v>-4.0000000000000002E-4</v>
      </c>
      <c r="N4" s="90">
        <v>3.6800000000000001E-3</v>
      </c>
      <c r="O4" s="90">
        <v>5.1000000000000004E-4</v>
      </c>
      <c r="P4" s="90">
        <v>1.89E-3</v>
      </c>
      <c r="Q4" s="90">
        <v>0</v>
      </c>
      <c r="R4" s="128">
        <f t="shared" si="0"/>
        <v>8.3750000000000005E-2</v>
      </c>
      <c r="S4" s="94">
        <f t="shared" si="1"/>
        <v>0.16350999999999999</v>
      </c>
      <c r="T4" s="94">
        <v>0</v>
      </c>
      <c r="U4" s="90">
        <v>3.9399999999999999E-3</v>
      </c>
      <c r="V4" s="90">
        <v>1.58E-3</v>
      </c>
      <c r="W4" s="90">
        <v>2.8049999999999999E-2</v>
      </c>
      <c r="X4" s="94">
        <f t="shared" si="2"/>
        <v>3.3569999999999996E-2</v>
      </c>
      <c r="Y4" s="94">
        <v>5.0000000000000001E-4</v>
      </c>
      <c r="Z4" s="94">
        <v>2.5000000000000001E-3</v>
      </c>
      <c r="AA4" s="94">
        <v>5.6699999999999997E-3</v>
      </c>
      <c r="AB4" s="95"/>
      <c r="AC4" s="96">
        <f>SUM(S4,X4,Y4,Z4,AA4,T4)</f>
        <v>0.20574999999999999</v>
      </c>
      <c r="AD4" s="97">
        <v>7</v>
      </c>
      <c r="AE4" s="95"/>
      <c r="AF4" s="96">
        <v>0.21206</v>
      </c>
    </row>
    <row r="5" spans="1:32" s="35" customFormat="1" ht="15" customHeight="1" x14ac:dyDescent="0.2">
      <c r="A5" s="89">
        <v>45170</v>
      </c>
      <c r="B5" s="90">
        <v>7.9759999999999998E-2</v>
      </c>
      <c r="C5" s="90">
        <v>3.3300000000000001E-3</v>
      </c>
      <c r="D5" s="90">
        <v>2.5389999999999999E-2</v>
      </c>
      <c r="E5" s="90">
        <v>2.4979999999999999E-2</v>
      </c>
      <c r="F5" s="90">
        <v>1.508E-2</v>
      </c>
      <c r="G5" s="90">
        <v>0</v>
      </c>
      <c r="H5" s="90">
        <v>1.72E-3</v>
      </c>
      <c r="I5" s="90">
        <v>5.1999999999999995E-4</v>
      </c>
      <c r="J5" s="90">
        <v>-2.7499999999999998E-3</v>
      </c>
      <c r="K5" s="90">
        <v>9.9699999999999997E-3</v>
      </c>
      <c r="L5" s="90">
        <v>-1.7000000000000001E-4</v>
      </c>
      <c r="M5" s="90">
        <v>-4.0000000000000002E-4</v>
      </c>
      <c r="N5" s="90">
        <v>3.6800000000000001E-3</v>
      </c>
      <c r="O5" s="90">
        <v>5.1000000000000004E-4</v>
      </c>
      <c r="P5" s="90">
        <v>1.89E-3</v>
      </c>
      <c r="Q5" s="90">
        <v>0</v>
      </c>
      <c r="R5" s="128">
        <f t="shared" si="0"/>
        <v>8.3750000000000005E-2</v>
      </c>
      <c r="S5" s="94">
        <f t="shared" si="1"/>
        <v>0.16350999999999999</v>
      </c>
      <c r="T5" s="94">
        <v>0</v>
      </c>
      <c r="U5" s="90">
        <v>3.9399999999999999E-3</v>
      </c>
      <c r="V5" s="90">
        <v>1.58E-3</v>
      </c>
      <c r="W5" s="90">
        <v>2.8049999999999999E-2</v>
      </c>
      <c r="X5" s="94">
        <f t="shared" si="2"/>
        <v>3.3569999999999996E-2</v>
      </c>
      <c r="Y5" s="94">
        <v>5.0000000000000001E-4</v>
      </c>
      <c r="Z5" s="94">
        <v>2.5000000000000001E-3</v>
      </c>
      <c r="AA5" s="94">
        <v>5.6699999999999997E-3</v>
      </c>
      <c r="AB5" s="95"/>
      <c r="AC5" s="96">
        <f t="shared" ref="AC5:AC26" si="3">SUM(S5,X5,Y5,Z5,AA5,T5)</f>
        <v>0.20574999999999999</v>
      </c>
      <c r="AD5" s="97">
        <v>7</v>
      </c>
      <c r="AE5" s="95"/>
      <c r="AF5" s="96">
        <v>0.21206</v>
      </c>
    </row>
    <row r="6" spans="1:32" s="35" customFormat="1" ht="15" customHeight="1" x14ac:dyDescent="0.2">
      <c r="A6" s="89">
        <v>45139</v>
      </c>
      <c r="B6" s="90">
        <v>7.9759999999999998E-2</v>
      </c>
      <c r="C6" s="90">
        <v>3.3300000000000001E-3</v>
      </c>
      <c r="D6" s="90">
        <v>2.5389999999999999E-2</v>
      </c>
      <c r="E6" s="90">
        <v>2.4979999999999999E-2</v>
      </c>
      <c r="F6" s="90">
        <v>1.508E-2</v>
      </c>
      <c r="G6" s="90">
        <v>0</v>
      </c>
      <c r="H6" s="90">
        <v>1.72E-3</v>
      </c>
      <c r="I6" s="90">
        <v>5.1999999999999995E-4</v>
      </c>
      <c r="J6" s="90">
        <v>-2.7499999999999998E-3</v>
      </c>
      <c r="K6" s="90">
        <v>9.9699999999999997E-3</v>
      </c>
      <c r="L6" s="90">
        <v>-1.7000000000000001E-4</v>
      </c>
      <c r="M6" s="90">
        <v>-4.0000000000000002E-4</v>
      </c>
      <c r="N6" s="90">
        <v>3.6800000000000001E-3</v>
      </c>
      <c r="O6" s="90">
        <v>5.1000000000000004E-4</v>
      </c>
      <c r="P6" s="90">
        <v>1.89E-3</v>
      </c>
      <c r="Q6" s="90">
        <v>0</v>
      </c>
      <c r="R6" s="128">
        <f t="shared" si="0"/>
        <v>8.3750000000000005E-2</v>
      </c>
      <c r="S6" s="94">
        <f t="shared" si="1"/>
        <v>0.16350999999999999</v>
      </c>
      <c r="T6" s="94">
        <v>0</v>
      </c>
      <c r="U6" s="90">
        <v>3.9399999999999999E-3</v>
      </c>
      <c r="V6" s="90">
        <v>1.58E-3</v>
      </c>
      <c r="W6" s="90">
        <v>2.8049999999999999E-2</v>
      </c>
      <c r="X6" s="94">
        <f t="shared" si="2"/>
        <v>3.3569999999999996E-2</v>
      </c>
      <c r="Y6" s="94">
        <v>5.0000000000000001E-4</v>
      </c>
      <c r="Z6" s="94">
        <v>2.5000000000000001E-3</v>
      </c>
      <c r="AA6" s="94">
        <v>5.6699999999999997E-3</v>
      </c>
      <c r="AB6" s="95"/>
      <c r="AC6" s="96">
        <f t="shared" si="3"/>
        <v>0.20574999999999999</v>
      </c>
      <c r="AD6" s="97">
        <v>7</v>
      </c>
      <c r="AE6" s="95"/>
      <c r="AF6" s="96">
        <v>0.21206</v>
      </c>
    </row>
    <row r="7" spans="1:32" s="35" customFormat="1" ht="15" customHeight="1" x14ac:dyDescent="0.2">
      <c r="A7" s="89">
        <v>45108</v>
      </c>
      <c r="B7" s="90">
        <v>7.9759999999999998E-2</v>
      </c>
      <c r="C7" s="90">
        <v>3.3300000000000001E-3</v>
      </c>
      <c r="D7" s="90">
        <v>2.5389999999999999E-2</v>
      </c>
      <c r="E7" s="90">
        <v>2.4979999999999999E-2</v>
      </c>
      <c r="F7" s="90">
        <v>1.508E-2</v>
      </c>
      <c r="G7" s="90">
        <v>0</v>
      </c>
      <c r="H7" s="90">
        <v>1.72E-3</v>
      </c>
      <c r="I7" s="90">
        <v>5.1999999999999995E-4</v>
      </c>
      <c r="J7" s="90">
        <v>-2.7499999999999998E-3</v>
      </c>
      <c r="K7" s="90">
        <v>9.9699999999999997E-3</v>
      </c>
      <c r="L7" s="90">
        <v>-1.7000000000000001E-4</v>
      </c>
      <c r="M7" s="90">
        <v>-4.0000000000000002E-4</v>
      </c>
      <c r="N7" s="90">
        <v>3.6800000000000001E-3</v>
      </c>
      <c r="O7" s="90">
        <v>5.1000000000000004E-4</v>
      </c>
      <c r="P7" s="90">
        <v>1.89E-3</v>
      </c>
      <c r="Q7" s="90">
        <v>0</v>
      </c>
      <c r="R7" s="128">
        <f t="shared" si="0"/>
        <v>8.3750000000000005E-2</v>
      </c>
      <c r="S7" s="94">
        <f t="shared" si="1"/>
        <v>0.16350999999999999</v>
      </c>
      <c r="T7" s="94">
        <v>0</v>
      </c>
      <c r="U7" s="90">
        <v>3.9399999999999999E-3</v>
      </c>
      <c r="V7" s="90">
        <v>1.58E-3</v>
      </c>
      <c r="W7" s="90">
        <v>2.8049999999999999E-2</v>
      </c>
      <c r="X7" s="94">
        <f t="shared" si="2"/>
        <v>3.3569999999999996E-2</v>
      </c>
      <c r="Y7" s="94">
        <v>5.0000000000000001E-4</v>
      </c>
      <c r="Z7" s="94">
        <v>2.5000000000000001E-3</v>
      </c>
      <c r="AA7" s="94">
        <v>5.6699999999999997E-3</v>
      </c>
      <c r="AB7" s="95"/>
      <c r="AC7" s="96">
        <f t="shared" si="3"/>
        <v>0.20574999999999999</v>
      </c>
      <c r="AD7" s="97">
        <v>7</v>
      </c>
      <c r="AE7" s="95"/>
      <c r="AF7" s="96">
        <v>0.21429000000000001</v>
      </c>
    </row>
    <row r="8" spans="1:32" s="35" customFormat="1" ht="15" customHeight="1" x14ac:dyDescent="0.2">
      <c r="A8" s="89">
        <v>45078</v>
      </c>
      <c r="B8" s="90">
        <v>7.9759999999999998E-2</v>
      </c>
      <c r="C8" s="90">
        <v>3.3300000000000001E-3</v>
      </c>
      <c r="D8" s="90">
        <v>2.5389999999999999E-2</v>
      </c>
      <c r="E8" s="90">
        <v>2.4979999999999999E-2</v>
      </c>
      <c r="F8" s="90">
        <v>1.508E-2</v>
      </c>
      <c r="G8" s="90">
        <v>0</v>
      </c>
      <c r="H8" s="90">
        <v>1.72E-3</v>
      </c>
      <c r="I8" s="90">
        <v>5.1999999999999995E-4</v>
      </c>
      <c r="J8" s="90">
        <v>-2.7499999999999998E-3</v>
      </c>
      <c r="K8" s="90">
        <v>9.9699999999999997E-3</v>
      </c>
      <c r="L8" s="90">
        <v>-1.7000000000000001E-4</v>
      </c>
      <c r="M8" s="90">
        <v>-4.0000000000000002E-4</v>
      </c>
      <c r="N8" s="90">
        <v>3.6800000000000001E-3</v>
      </c>
      <c r="O8" s="90">
        <v>5.1000000000000004E-4</v>
      </c>
      <c r="P8" s="90">
        <v>1.89E-3</v>
      </c>
      <c r="Q8" s="90">
        <v>0</v>
      </c>
      <c r="R8" s="128">
        <f t="shared" si="0"/>
        <v>8.3750000000000005E-2</v>
      </c>
      <c r="S8" s="94">
        <f t="shared" si="1"/>
        <v>0.16350999999999999</v>
      </c>
      <c r="T8" s="94">
        <v>0</v>
      </c>
      <c r="U8" s="90">
        <v>3.9399999999999999E-3</v>
      </c>
      <c r="V8" s="90">
        <v>1.58E-3</v>
      </c>
      <c r="W8" s="90">
        <v>2.8049999999999999E-2</v>
      </c>
      <c r="X8" s="94">
        <f t="shared" si="2"/>
        <v>3.3569999999999996E-2</v>
      </c>
      <c r="Y8" s="94">
        <v>5.0000000000000001E-4</v>
      </c>
      <c r="Z8" s="94">
        <v>2.5000000000000001E-3</v>
      </c>
      <c r="AA8" s="94">
        <v>5.6699999999999997E-3</v>
      </c>
      <c r="AB8" s="95"/>
      <c r="AC8" s="96">
        <f t="shared" si="3"/>
        <v>0.20574999999999999</v>
      </c>
      <c r="AD8" s="97">
        <v>7</v>
      </c>
      <c r="AE8" s="95"/>
      <c r="AF8" s="96">
        <v>0.21429000000000001</v>
      </c>
    </row>
    <row r="9" spans="1:32" s="35" customFormat="1" ht="15" customHeight="1" x14ac:dyDescent="0.2">
      <c r="A9" s="89">
        <v>45047</v>
      </c>
      <c r="B9" s="90">
        <v>7.9759999999999998E-2</v>
      </c>
      <c r="C9" s="90">
        <v>3.3300000000000001E-3</v>
      </c>
      <c r="D9" s="90">
        <v>2.3189999999999999E-2</v>
      </c>
      <c r="E9" s="90">
        <v>2.4979999999999999E-2</v>
      </c>
      <c r="F9" s="90">
        <v>1.508E-2</v>
      </c>
      <c r="G9" s="90">
        <v>0</v>
      </c>
      <c r="H9" s="90">
        <v>1.72E-3</v>
      </c>
      <c r="I9" s="90">
        <v>5.1999999999999995E-4</v>
      </c>
      <c r="J9" s="90">
        <v>-2.7499999999999998E-3</v>
      </c>
      <c r="K9" s="90">
        <v>9.9699999999999997E-3</v>
      </c>
      <c r="L9" s="90">
        <v>5.0000000000000002E-5</v>
      </c>
      <c r="M9" s="90">
        <v>-4.0000000000000002E-4</v>
      </c>
      <c r="N9" s="90">
        <v>1.4E-3</v>
      </c>
      <c r="O9" s="90">
        <v>5.1000000000000004E-4</v>
      </c>
      <c r="P9" s="90">
        <v>1.89E-3</v>
      </c>
      <c r="Q9" s="90">
        <v>0</v>
      </c>
      <c r="R9" s="128">
        <f t="shared" si="0"/>
        <v>7.9489999999999991E-2</v>
      </c>
      <c r="S9" s="94">
        <f t="shared" si="1"/>
        <v>0.15925</v>
      </c>
      <c r="T9" s="94">
        <v>0</v>
      </c>
      <c r="U9" s="90">
        <v>3.9399999999999999E-3</v>
      </c>
      <c r="V9" s="90">
        <v>1.58E-3</v>
      </c>
      <c r="W9" s="90">
        <v>2.8049999999999999E-2</v>
      </c>
      <c r="X9" s="94">
        <f t="shared" si="2"/>
        <v>3.3569999999999996E-2</v>
      </c>
      <c r="Y9" s="94">
        <v>5.0000000000000001E-4</v>
      </c>
      <c r="Z9" s="94">
        <v>2.5000000000000001E-3</v>
      </c>
      <c r="AA9" s="94">
        <v>5.6699999999999997E-3</v>
      </c>
      <c r="AB9" s="95"/>
      <c r="AC9" s="96">
        <f t="shared" si="3"/>
        <v>0.20149</v>
      </c>
      <c r="AD9" s="97">
        <v>7</v>
      </c>
      <c r="AE9" s="95"/>
      <c r="AF9" s="96">
        <v>0.21429000000000001</v>
      </c>
    </row>
    <row r="10" spans="1:32" s="35" customFormat="1" ht="15" customHeight="1" x14ac:dyDescent="0.2">
      <c r="A10" s="89">
        <v>45017</v>
      </c>
      <c r="B10" s="90">
        <v>7.9759999999999998E-2</v>
      </c>
      <c r="C10" s="90">
        <v>3.3300000000000001E-3</v>
      </c>
      <c r="D10" s="90">
        <v>2.3189999999999999E-2</v>
      </c>
      <c r="E10" s="90">
        <v>2.4979999999999999E-2</v>
      </c>
      <c r="F10" s="90">
        <v>1.508E-2</v>
      </c>
      <c r="G10" s="90">
        <v>0</v>
      </c>
      <c r="H10" s="90">
        <v>1.72E-3</v>
      </c>
      <c r="I10" s="90">
        <v>5.1999999999999995E-4</v>
      </c>
      <c r="J10" s="90">
        <v>-2.7499999999999998E-3</v>
      </c>
      <c r="K10" s="90">
        <v>9.9699999999999997E-3</v>
      </c>
      <c r="L10" s="90">
        <v>5.0000000000000002E-5</v>
      </c>
      <c r="M10" s="90">
        <v>-4.0000000000000002E-4</v>
      </c>
      <c r="N10" s="90">
        <v>1.4E-3</v>
      </c>
      <c r="O10" s="90">
        <v>5.1000000000000004E-4</v>
      </c>
      <c r="P10" s="90">
        <v>1.89E-3</v>
      </c>
      <c r="Q10" s="90">
        <v>0</v>
      </c>
      <c r="R10" s="128">
        <f t="shared" si="0"/>
        <v>7.9489999999999991E-2</v>
      </c>
      <c r="S10" s="94">
        <f t="shared" si="1"/>
        <v>0.15925</v>
      </c>
      <c r="T10" s="94">
        <v>0</v>
      </c>
      <c r="U10" s="90">
        <v>3.9399999999999999E-3</v>
      </c>
      <c r="V10" s="90">
        <v>1.58E-3</v>
      </c>
      <c r="W10" s="90">
        <v>2.8049999999999999E-2</v>
      </c>
      <c r="X10" s="94">
        <f t="shared" si="2"/>
        <v>3.3569999999999996E-2</v>
      </c>
      <c r="Y10" s="94">
        <v>5.0000000000000001E-4</v>
      </c>
      <c r="Z10" s="94">
        <v>2.5000000000000001E-3</v>
      </c>
      <c r="AA10" s="94">
        <v>5.6699999999999997E-3</v>
      </c>
      <c r="AB10" s="95"/>
      <c r="AC10" s="96">
        <f t="shared" si="3"/>
        <v>0.20149</v>
      </c>
      <c r="AD10" s="97">
        <v>7</v>
      </c>
      <c r="AE10" s="95"/>
      <c r="AF10" s="96">
        <v>0.21429000000000001</v>
      </c>
    </row>
    <row r="11" spans="1:32" s="35" customFormat="1" ht="15" customHeight="1" x14ac:dyDescent="0.2">
      <c r="A11" s="89">
        <v>44986</v>
      </c>
      <c r="B11" s="90">
        <v>7.9759999999999998E-2</v>
      </c>
      <c r="C11" s="90">
        <v>3.3300000000000001E-3</v>
      </c>
      <c r="D11" s="90">
        <v>2.3189999999999999E-2</v>
      </c>
      <c r="E11" s="90">
        <v>2.4979999999999999E-2</v>
      </c>
      <c r="F11" s="90">
        <v>1.508E-2</v>
      </c>
      <c r="G11" s="90">
        <v>0</v>
      </c>
      <c r="H11" s="90">
        <v>1.72E-3</v>
      </c>
      <c r="I11" s="90">
        <v>5.1999999999999995E-4</v>
      </c>
      <c r="J11" s="90">
        <v>-2.7499999999999998E-3</v>
      </c>
      <c r="K11" s="90">
        <v>9.9699999999999997E-3</v>
      </c>
      <c r="L11" s="90">
        <v>5.0000000000000002E-5</v>
      </c>
      <c r="M11" s="90">
        <v>-4.0000000000000002E-4</v>
      </c>
      <c r="N11" s="90">
        <v>1.4E-3</v>
      </c>
      <c r="O11" s="90">
        <v>5.1000000000000004E-4</v>
      </c>
      <c r="P11" s="90">
        <v>1.89E-3</v>
      </c>
      <c r="Q11" s="90">
        <v>0</v>
      </c>
      <c r="R11" s="128">
        <f>SUM(C11:Q11)</f>
        <v>7.9489999999999991E-2</v>
      </c>
      <c r="S11" s="94">
        <f t="shared" si="1"/>
        <v>0.15925</v>
      </c>
      <c r="T11" s="94">
        <v>0</v>
      </c>
      <c r="U11" s="90">
        <v>3.9399999999999999E-3</v>
      </c>
      <c r="V11" s="90">
        <v>1.58E-3</v>
      </c>
      <c r="W11" s="90">
        <v>2.8049999999999999E-2</v>
      </c>
      <c r="X11" s="94">
        <f t="shared" si="2"/>
        <v>3.3569999999999996E-2</v>
      </c>
      <c r="Y11" s="94">
        <v>5.0000000000000001E-4</v>
      </c>
      <c r="Z11" s="94">
        <v>2.5000000000000001E-3</v>
      </c>
      <c r="AA11" s="94">
        <v>5.6699999999999997E-3</v>
      </c>
      <c r="AB11" s="95"/>
      <c r="AC11" s="96">
        <f t="shared" si="3"/>
        <v>0.20149</v>
      </c>
      <c r="AD11" s="97">
        <v>7</v>
      </c>
      <c r="AE11" s="95"/>
      <c r="AF11" s="96">
        <v>0.21429000000000001</v>
      </c>
    </row>
    <row r="12" spans="1:32" s="35" customFormat="1" ht="15" customHeight="1" x14ac:dyDescent="0.2">
      <c r="A12" s="89">
        <v>44958</v>
      </c>
      <c r="B12" s="90">
        <v>7.9759999999999998E-2</v>
      </c>
      <c r="C12" s="90">
        <v>3.3300000000000001E-3</v>
      </c>
      <c r="D12" s="90">
        <v>2.3189999999999999E-2</v>
      </c>
      <c r="E12" s="90">
        <v>2.4979999999999999E-2</v>
      </c>
      <c r="F12" s="90">
        <v>1.508E-2</v>
      </c>
      <c r="G12" s="90">
        <v>0</v>
      </c>
      <c r="H12" s="90">
        <v>1.72E-3</v>
      </c>
      <c r="I12" s="90">
        <v>5.1999999999999995E-4</v>
      </c>
      <c r="J12" s="90">
        <v>-2.7499999999999998E-3</v>
      </c>
      <c r="K12" s="90">
        <v>9.9699999999999997E-3</v>
      </c>
      <c r="L12" s="90">
        <v>5.0000000000000002E-5</v>
      </c>
      <c r="M12" s="90">
        <v>-4.0000000000000002E-4</v>
      </c>
      <c r="N12" s="90">
        <v>1.4E-3</v>
      </c>
      <c r="O12" s="90">
        <v>5.1000000000000004E-4</v>
      </c>
      <c r="P12" s="90">
        <v>1.89E-3</v>
      </c>
      <c r="Q12" s="90">
        <v>0</v>
      </c>
      <c r="R12" s="128">
        <f>SUM(C12:Q12)</f>
        <v>7.9489999999999991E-2</v>
      </c>
      <c r="S12" s="94">
        <f t="shared" si="1"/>
        <v>0.15925</v>
      </c>
      <c r="T12" s="94">
        <v>0</v>
      </c>
      <c r="U12" s="90">
        <v>3.9399999999999999E-3</v>
      </c>
      <c r="V12" s="90">
        <v>1.58E-3</v>
      </c>
      <c r="W12" s="90">
        <v>2.8049999999999999E-2</v>
      </c>
      <c r="X12" s="94">
        <f t="shared" si="2"/>
        <v>3.3569999999999996E-2</v>
      </c>
      <c r="Y12" s="94">
        <v>5.0000000000000001E-4</v>
      </c>
      <c r="Z12" s="94">
        <v>2.5000000000000001E-3</v>
      </c>
      <c r="AA12" s="94">
        <v>5.6699999999999997E-3</v>
      </c>
      <c r="AB12" s="95"/>
      <c r="AC12" s="96">
        <f t="shared" si="3"/>
        <v>0.20149</v>
      </c>
      <c r="AD12" s="97">
        <v>7</v>
      </c>
      <c r="AE12" s="95"/>
      <c r="AF12" s="96">
        <v>0.21429000000000001</v>
      </c>
    </row>
    <row r="13" spans="1:32" s="35" customFormat="1" ht="15" customHeight="1" x14ac:dyDescent="0.2">
      <c r="A13" s="89">
        <v>44927</v>
      </c>
      <c r="B13" s="90">
        <v>7.9759999999999998E-2</v>
      </c>
      <c r="C13" s="90">
        <v>3.3300000000000001E-3</v>
      </c>
      <c r="D13" s="90">
        <v>2.3189999999999999E-2</v>
      </c>
      <c r="E13" s="90">
        <v>2.4979999999999999E-2</v>
      </c>
      <c r="F13" s="90">
        <v>1.508E-2</v>
      </c>
      <c r="G13" s="90">
        <v>0</v>
      </c>
      <c r="H13" s="90">
        <v>1.72E-3</v>
      </c>
      <c r="I13" s="90">
        <v>5.1999999999999995E-4</v>
      </c>
      <c r="J13" s="90">
        <v>-2.7499999999999998E-3</v>
      </c>
      <c r="K13" s="90">
        <v>9.9699999999999997E-3</v>
      </c>
      <c r="L13" s="90">
        <v>5.0000000000000002E-5</v>
      </c>
      <c r="M13" s="90">
        <v>-4.0000000000000002E-4</v>
      </c>
      <c r="N13" s="90">
        <v>1.4E-3</v>
      </c>
      <c r="O13" s="90">
        <v>5.1000000000000004E-4</v>
      </c>
      <c r="P13" s="90">
        <v>1.89E-3</v>
      </c>
      <c r="Q13" s="90">
        <v>0</v>
      </c>
      <c r="R13" s="128">
        <f t="shared" si="0"/>
        <v>7.9489999999999991E-2</v>
      </c>
      <c r="S13" s="94">
        <f t="shared" si="1"/>
        <v>0.15925</v>
      </c>
      <c r="T13" s="94">
        <v>0</v>
      </c>
      <c r="U13" s="90">
        <v>3.9399999999999999E-3</v>
      </c>
      <c r="V13" s="90">
        <v>1.58E-3</v>
      </c>
      <c r="W13" s="90">
        <v>2.8049999999999999E-2</v>
      </c>
      <c r="X13" s="94">
        <f t="shared" si="2"/>
        <v>3.3569999999999996E-2</v>
      </c>
      <c r="Y13" s="94">
        <v>5.0000000000000001E-4</v>
      </c>
      <c r="Z13" s="94">
        <v>2.5000000000000001E-3</v>
      </c>
      <c r="AA13" s="94">
        <v>5.6699999999999997E-3</v>
      </c>
      <c r="AB13" s="95"/>
      <c r="AC13" s="96">
        <f t="shared" si="3"/>
        <v>0.20149</v>
      </c>
      <c r="AD13" s="97">
        <v>7</v>
      </c>
      <c r="AE13" s="95"/>
      <c r="AF13" s="96">
        <v>0.21429000000000001</v>
      </c>
    </row>
    <row r="14" spans="1:32" s="35" customFormat="1" ht="15" customHeight="1" x14ac:dyDescent="0.2">
      <c r="A14" s="89">
        <v>44896</v>
      </c>
      <c r="B14" s="90">
        <v>7.7520000000000006E-2</v>
      </c>
      <c r="C14" s="90">
        <v>2.81E-3</v>
      </c>
      <c r="D14" s="90">
        <v>2.3189999999999999E-2</v>
      </c>
      <c r="E14" s="90">
        <v>1.056E-2</v>
      </c>
      <c r="F14" s="90">
        <v>1.2710000000000001E-2</v>
      </c>
      <c r="G14" s="90">
        <v>0</v>
      </c>
      <c r="H14" s="90">
        <v>2.5400000000000002E-3</v>
      </c>
      <c r="I14" s="90">
        <v>5.0000000000000002E-5</v>
      </c>
      <c r="J14" s="90">
        <v>-4.8000000000000001E-4</v>
      </c>
      <c r="K14" s="90">
        <v>5.3299999999999997E-3</v>
      </c>
      <c r="L14" s="90">
        <v>5.0000000000000002E-5</v>
      </c>
      <c r="M14" s="90">
        <v>1.89E-2</v>
      </c>
      <c r="N14" s="90">
        <v>1.4E-3</v>
      </c>
      <c r="O14" s="90">
        <v>0</v>
      </c>
      <c r="P14" s="90">
        <v>0</v>
      </c>
      <c r="Q14" s="90">
        <v>0</v>
      </c>
      <c r="R14" s="128">
        <f t="shared" si="0"/>
        <v>7.7060000000000003E-2</v>
      </c>
      <c r="S14" s="94">
        <f t="shared" si="1"/>
        <v>0.15458</v>
      </c>
      <c r="T14" s="94">
        <v>0</v>
      </c>
      <c r="U14" s="90">
        <v>3.9399999999999999E-3</v>
      </c>
      <c r="V14" s="90">
        <v>-1.0300000000000001E-3</v>
      </c>
      <c r="W14" s="90">
        <v>3.1269999999999999E-2</v>
      </c>
      <c r="X14" s="94">
        <f t="shared" si="2"/>
        <v>3.4180000000000002E-2</v>
      </c>
      <c r="Y14" s="94">
        <v>5.0000000000000001E-4</v>
      </c>
      <c r="Z14" s="94">
        <v>2.5000000000000001E-3</v>
      </c>
      <c r="AA14" s="94">
        <v>2E-3</v>
      </c>
      <c r="AB14" s="95"/>
      <c r="AC14" s="96">
        <f t="shared" si="3"/>
        <v>0.19375999999999999</v>
      </c>
      <c r="AD14" s="97">
        <v>7</v>
      </c>
      <c r="AE14" s="95"/>
      <c r="AF14" s="96">
        <v>0.17859</v>
      </c>
    </row>
    <row r="15" spans="1:32" s="35" customFormat="1" ht="15" customHeight="1" x14ac:dyDescent="0.2">
      <c r="A15" s="89">
        <v>44866</v>
      </c>
      <c r="B15" s="90">
        <v>7.7520000000000006E-2</v>
      </c>
      <c r="C15" s="90">
        <v>2.81E-3</v>
      </c>
      <c r="D15" s="90">
        <v>2.3189999999999999E-2</v>
      </c>
      <c r="E15" s="90">
        <v>1.056E-2</v>
      </c>
      <c r="F15" s="90">
        <v>1.2710000000000001E-2</v>
      </c>
      <c r="G15" s="90">
        <v>0</v>
      </c>
      <c r="H15" s="90">
        <v>2.5400000000000002E-3</v>
      </c>
      <c r="I15" s="90">
        <v>5.0000000000000002E-5</v>
      </c>
      <c r="J15" s="90">
        <v>-4.8000000000000001E-4</v>
      </c>
      <c r="K15" s="90">
        <v>5.3299999999999997E-3</v>
      </c>
      <c r="L15" s="90">
        <v>5.0000000000000002E-5</v>
      </c>
      <c r="M15" s="90">
        <v>1.89E-2</v>
      </c>
      <c r="N15" s="90">
        <v>1.4E-3</v>
      </c>
      <c r="O15" s="90">
        <v>0</v>
      </c>
      <c r="P15" s="90">
        <v>0</v>
      </c>
      <c r="Q15" s="90">
        <v>0</v>
      </c>
      <c r="R15" s="128">
        <f t="shared" si="0"/>
        <v>7.7060000000000003E-2</v>
      </c>
      <c r="S15" s="94">
        <f t="shared" si="1"/>
        <v>0.15458</v>
      </c>
      <c r="T15" s="94">
        <v>0</v>
      </c>
      <c r="U15" s="90">
        <v>3.9399999999999999E-3</v>
      </c>
      <c r="V15" s="90">
        <v>-1.0300000000000001E-3</v>
      </c>
      <c r="W15" s="90">
        <v>3.1269999999999999E-2</v>
      </c>
      <c r="X15" s="94">
        <f t="shared" si="2"/>
        <v>3.4180000000000002E-2</v>
      </c>
      <c r="Y15" s="94">
        <v>5.0000000000000001E-4</v>
      </c>
      <c r="Z15" s="94">
        <v>2.5000000000000001E-3</v>
      </c>
      <c r="AA15" s="94">
        <v>2E-3</v>
      </c>
      <c r="AB15" s="95"/>
      <c r="AC15" s="96">
        <f t="shared" si="3"/>
        <v>0.19375999999999999</v>
      </c>
      <c r="AD15" s="97">
        <v>7</v>
      </c>
      <c r="AE15" s="95"/>
      <c r="AF15" s="96">
        <v>0.13436000000000001</v>
      </c>
    </row>
    <row r="16" spans="1:32" s="35" customFormat="1" ht="15" customHeight="1" x14ac:dyDescent="0.2">
      <c r="A16" s="89">
        <v>44835</v>
      </c>
      <c r="B16" s="90">
        <v>7.7520000000000006E-2</v>
      </c>
      <c r="C16" s="90">
        <v>2.81E-3</v>
      </c>
      <c r="D16" s="90">
        <v>2.3189999999999999E-2</v>
      </c>
      <c r="E16" s="90">
        <v>1.056E-2</v>
      </c>
      <c r="F16" s="90">
        <v>1.2710000000000001E-2</v>
      </c>
      <c r="G16" s="90">
        <v>0</v>
      </c>
      <c r="H16" s="90">
        <v>2.5400000000000002E-3</v>
      </c>
      <c r="I16" s="90">
        <v>5.0000000000000002E-5</v>
      </c>
      <c r="J16" s="90">
        <v>-4.8000000000000001E-4</v>
      </c>
      <c r="K16" s="90">
        <v>5.3299999999999997E-3</v>
      </c>
      <c r="L16" s="90">
        <v>5.0000000000000002E-5</v>
      </c>
      <c r="M16" s="90">
        <v>1.89E-2</v>
      </c>
      <c r="N16" s="90">
        <v>1.4E-3</v>
      </c>
      <c r="O16" s="90">
        <v>0</v>
      </c>
      <c r="P16" s="90">
        <v>0</v>
      </c>
      <c r="Q16" s="90">
        <v>0</v>
      </c>
      <c r="R16" s="128">
        <f t="shared" si="0"/>
        <v>7.7060000000000003E-2</v>
      </c>
      <c r="S16" s="94">
        <f t="shared" si="1"/>
        <v>0.15458</v>
      </c>
      <c r="T16" s="94">
        <v>0</v>
      </c>
      <c r="U16" s="90">
        <v>3.9399999999999999E-3</v>
      </c>
      <c r="V16" s="90">
        <v>-1.0300000000000001E-3</v>
      </c>
      <c r="W16" s="90">
        <v>3.1269999999999999E-2</v>
      </c>
      <c r="X16" s="94">
        <f t="shared" si="2"/>
        <v>3.4180000000000002E-2</v>
      </c>
      <c r="Y16" s="94">
        <v>5.0000000000000001E-4</v>
      </c>
      <c r="Z16" s="94">
        <v>2.5000000000000001E-3</v>
      </c>
      <c r="AA16" s="94">
        <v>2E-3</v>
      </c>
      <c r="AB16" s="95"/>
      <c r="AC16" s="96">
        <f t="shared" si="3"/>
        <v>0.19375999999999999</v>
      </c>
      <c r="AD16" s="97">
        <v>7</v>
      </c>
      <c r="AE16" s="95"/>
      <c r="AF16" s="96">
        <v>0.13436000000000001</v>
      </c>
    </row>
    <row r="17" spans="1:32" s="35" customFormat="1" ht="15" customHeight="1" x14ac:dyDescent="0.2">
      <c r="A17" s="89">
        <v>44805</v>
      </c>
      <c r="B17" s="90">
        <v>7.7520000000000006E-2</v>
      </c>
      <c r="C17" s="90">
        <v>2.81E-3</v>
      </c>
      <c r="D17" s="90">
        <v>2.3189999999999999E-2</v>
      </c>
      <c r="E17" s="90">
        <v>1.056E-2</v>
      </c>
      <c r="F17" s="90">
        <v>1.2710000000000001E-2</v>
      </c>
      <c r="G17" s="90">
        <v>0</v>
      </c>
      <c r="H17" s="90">
        <v>2.5400000000000002E-3</v>
      </c>
      <c r="I17" s="90">
        <v>5.0000000000000002E-5</v>
      </c>
      <c r="J17" s="90">
        <v>-4.8000000000000001E-4</v>
      </c>
      <c r="K17" s="90">
        <v>5.3299999999999997E-3</v>
      </c>
      <c r="L17" s="90">
        <v>5.0000000000000002E-5</v>
      </c>
      <c r="M17" s="90">
        <v>1.89E-2</v>
      </c>
      <c r="N17" s="90">
        <v>1.4E-3</v>
      </c>
      <c r="O17" s="90">
        <v>0</v>
      </c>
      <c r="P17" s="90">
        <v>0</v>
      </c>
      <c r="Q17" s="90">
        <v>0</v>
      </c>
      <c r="R17" s="128">
        <f t="shared" si="0"/>
        <v>7.7060000000000003E-2</v>
      </c>
      <c r="S17" s="94">
        <f t="shared" si="1"/>
        <v>0.15458</v>
      </c>
      <c r="T17" s="94">
        <v>0</v>
      </c>
      <c r="U17" s="90">
        <v>3.9399999999999999E-3</v>
      </c>
      <c r="V17" s="90">
        <v>-1.0300000000000001E-3</v>
      </c>
      <c r="W17" s="90">
        <v>3.1269999999999999E-2</v>
      </c>
      <c r="X17" s="94">
        <f t="shared" si="2"/>
        <v>3.4180000000000002E-2</v>
      </c>
      <c r="Y17" s="94">
        <v>5.0000000000000001E-4</v>
      </c>
      <c r="Z17" s="94">
        <v>2.5000000000000001E-3</v>
      </c>
      <c r="AA17" s="94">
        <v>2E-3</v>
      </c>
      <c r="AB17" s="95"/>
      <c r="AC17" s="96">
        <f t="shared" si="3"/>
        <v>0.19375999999999999</v>
      </c>
      <c r="AD17" s="97">
        <v>7</v>
      </c>
      <c r="AE17" s="95"/>
      <c r="AF17" s="96">
        <v>0.13436000000000001</v>
      </c>
    </row>
    <row r="18" spans="1:32" s="35" customFormat="1" ht="15" customHeight="1" x14ac:dyDescent="0.2">
      <c r="A18" s="89">
        <v>44774</v>
      </c>
      <c r="B18" s="90">
        <v>7.7520000000000006E-2</v>
      </c>
      <c r="C18" s="90">
        <v>2.81E-3</v>
      </c>
      <c r="D18" s="90">
        <v>2.3189999999999999E-2</v>
      </c>
      <c r="E18" s="90">
        <v>1.056E-2</v>
      </c>
      <c r="F18" s="90">
        <v>1.2710000000000001E-2</v>
      </c>
      <c r="G18" s="90">
        <v>0</v>
      </c>
      <c r="H18" s="90">
        <v>2.5400000000000002E-3</v>
      </c>
      <c r="I18" s="90">
        <v>5.0000000000000002E-5</v>
      </c>
      <c r="J18" s="90">
        <v>-4.8000000000000001E-4</v>
      </c>
      <c r="K18" s="90">
        <v>5.3299999999999997E-3</v>
      </c>
      <c r="L18" s="90">
        <v>5.0000000000000002E-5</v>
      </c>
      <c r="M18" s="90">
        <v>1.89E-2</v>
      </c>
      <c r="N18" s="90">
        <v>1.4E-3</v>
      </c>
      <c r="O18" s="90">
        <v>0</v>
      </c>
      <c r="P18" s="90">
        <v>0</v>
      </c>
      <c r="Q18" s="90">
        <v>0</v>
      </c>
      <c r="R18" s="128">
        <f t="shared" si="0"/>
        <v>7.7060000000000003E-2</v>
      </c>
      <c r="S18" s="94">
        <f t="shared" si="1"/>
        <v>0.15458</v>
      </c>
      <c r="T18" s="94">
        <v>0</v>
      </c>
      <c r="U18" s="90">
        <v>3.9399999999999999E-3</v>
      </c>
      <c r="V18" s="90">
        <v>-1.0300000000000001E-3</v>
      </c>
      <c r="W18" s="90">
        <v>3.1269999999999999E-2</v>
      </c>
      <c r="X18" s="94">
        <f t="shared" si="2"/>
        <v>3.4180000000000002E-2</v>
      </c>
      <c r="Y18" s="94">
        <v>5.0000000000000001E-4</v>
      </c>
      <c r="Z18" s="94">
        <v>2.5000000000000001E-3</v>
      </c>
      <c r="AA18" s="94">
        <v>2E-3</v>
      </c>
      <c r="AB18" s="95"/>
      <c r="AC18" s="96">
        <f t="shared" si="3"/>
        <v>0.19375999999999999</v>
      </c>
      <c r="AD18" s="97">
        <v>7</v>
      </c>
      <c r="AE18" s="95"/>
      <c r="AF18" s="96">
        <v>0.13436000000000001</v>
      </c>
    </row>
    <row r="19" spans="1:32" s="35" customFormat="1" ht="15" customHeight="1" x14ac:dyDescent="0.2">
      <c r="A19" s="89">
        <v>44743</v>
      </c>
      <c r="B19" s="90">
        <v>7.7520000000000006E-2</v>
      </c>
      <c r="C19" s="90">
        <v>2.81E-3</v>
      </c>
      <c r="D19" s="90">
        <v>2.3189999999999999E-2</v>
      </c>
      <c r="E19" s="90">
        <v>1.056E-2</v>
      </c>
      <c r="F19" s="90">
        <v>1.2710000000000001E-2</v>
      </c>
      <c r="G19" s="90">
        <v>0</v>
      </c>
      <c r="H19" s="90">
        <v>2.5400000000000002E-3</v>
      </c>
      <c r="I19" s="90">
        <v>5.0000000000000002E-5</v>
      </c>
      <c r="J19" s="90">
        <v>-4.8000000000000001E-4</v>
      </c>
      <c r="K19" s="90">
        <v>5.3299999999999997E-3</v>
      </c>
      <c r="L19" s="90">
        <v>5.0000000000000002E-5</v>
      </c>
      <c r="M19" s="90">
        <v>1.89E-2</v>
      </c>
      <c r="N19" s="90">
        <v>1.4E-3</v>
      </c>
      <c r="O19" s="90">
        <v>0</v>
      </c>
      <c r="P19" s="90">
        <v>0</v>
      </c>
      <c r="Q19" s="90">
        <v>0</v>
      </c>
      <c r="R19" s="128">
        <f t="shared" si="0"/>
        <v>7.7060000000000003E-2</v>
      </c>
      <c r="S19" s="94">
        <f t="shared" si="1"/>
        <v>0.15458</v>
      </c>
      <c r="T19" s="94">
        <v>0</v>
      </c>
      <c r="U19" s="90">
        <v>3.9399999999999999E-3</v>
      </c>
      <c r="V19" s="90">
        <v>-1.0300000000000001E-3</v>
      </c>
      <c r="W19" s="90">
        <v>3.1269999999999999E-2</v>
      </c>
      <c r="X19" s="94">
        <f t="shared" si="2"/>
        <v>3.4180000000000002E-2</v>
      </c>
      <c r="Y19" s="94">
        <v>5.0000000000000001E-4</v>
      </c>
      <c r="Z19" s="94">
        <v>2.5000000000000001E-3</v>
      </c>
      <c r="AA19" s="94">
        <v>2E-3</v>
      </c>
      <c r="AB19" s="95"/>
      <c r="AC19" s="96">
        <f t="shared" si="3"/>
        <v>0.19375999999999999</v>
      </c>
      <c r="AD19" s="97">
        <v>7</v>
      </c>
      <c r="AE19" s="95"/>
      <c r="AF19" s="96">
        <v>0.13436000000000001</v>
      </c>
    </row>
    <row r="20" spans="1:32" ht="15" customHeight="1" x14ac:dyDescent="0.3">
      <c r="A20" s="89">
        <v>44713</v>
      </c>
      <c r="B20" s="90">
        <v>7.7520000000000006E-2</v>
      </c>
      <c r="C20" s="90">
        <v>2.81E-3</v>
      </c>
      <c r="D20" s="90">
        <v>2.3189999999999999E-2</v>
      </c>
      <c r="E20" s="90">
        <v>1.056E-2</v>
      </c>
      <c r="F20" s="90">
        <v>1.2710000000000001E-2</v>
      </c>
      <c r="G20" s="90">
        <v>0</v>
      </c>
      <c r="H20" s="90">
        <v>2.5400000000000002E-3</v>
      </c>
      <c r="I20" s="90">
        <v>5.0000000000000002E-5</v>
      </c>
      <c r="J20" s="90">
        <v>-4.8000000000000001E-4</v>
      </c>
      <c r="K20" s="90">
        <v>5.3299999999999997E-3</v>
      </c>
      <c r="L20" s="90">
        <v>5.0000000000000002E-5</v>
      </c>
      <c r="M20" s="90">
        <v>1.89E-2</v>
      </c>
      <c r="N20" s="90">
        <v>1.4E-3</v>
      </c>
      <c r="O20" s="90">
        <v>0</v>
      </c>
      <c r="P20" s="90">
        <v>0</v>
      </c>
      <c r="Q20" s="90">
        <v>0</v>
      </c>
      <c r="R20" s="128">
        <f t="shared" si="0"/>
        <v>7.7060000000000003E-2</v>
      </c>
      <c r="S20" s="94">
        <f t="shared" si="1"/>
        <v>0.15458</v>
      </c>
      <c r="T20" s="94">
        <v>0</v>
      </c>
      <c r="U20" s="90">
        <v>3.9399999999999999E-3</v>
      </c>
      <c r="V20" s="90">
        <v>-1.0300000000000001E-3</v>
      </c>
      <c r="W20" s="90">
        <v>3.1269999999999999E-2</v>
      </c>
      <c r="X20" s="94">
        <f>SUM(U20:W20)</f>
        <v>3.4180000000000002E-2</v>
      </c>
      <c r="Y20" s="94">
        <v>5.0000000000000001E-4</v>
      </c>
      <c r="Z20" s="94">
        <v>2.5000000000000001E-3</v>
      </c>
      <c r="AA20" s="94">
        <v>2E-3</v>
      </c>
      <c r="AB20" s="110"/>
      <c r="AC20" s="96">
        <f t="shared" si="3"/>
        <v>0.19375999999999999</v>
      </c>
      <c r="AD20" s="97">
        <v>7</v>
      </c>
      <c r="AE20" s="110"/>
      <c r="AF20" s="96">
        <v>0.13436000000000001</v>
      </c>
    </row>
    <row r="21" spans="1:32" ht="15" customHeight="1" x14ac:dyDescent="0.3">
      <c r="A21" s="89">
        <v>44682</v>
      </c>
      <c r="B21" s="90">
        <v>7.7520000000000006E-2</v>
      </c>
      <c r="C21" s="90">
        <v>2.81E-3</v>
      </c>
      <c r="D21" s="90">
        <v>1.474E-2</v>
      </c>
      <c r="E21" s="90">
        <v>1.056E-2</v>
      </c>
      <c r="F21" s="90">
        <v>1.2710000000000001E-2</v>
      </c>
      <c r="G21" s="90">
        <v>0</v>
      </c>
      <c r="H21" s="90">
        <v>2.5400000000000002E-3</v>
      </c>
      <c r="I21" s="90">
        <v>5.0000000000000002E-5</v>
      </c>
      <c r="J21" s="90">
        <v>-4.8000000000000001E-4</v>
      </c>
      <c r="K21" s="90">
        <v>5.3299999999999997E-3</v>
      </c>
      <c r="L21" s="90">
        <v>2.4000000000000001E-4</v>
      </c>
      <c r="M21" s="90">
        <v>-4.6000000000000001E-4</v>
      </c>
      <c r="N21" s="90">
        <v>1.6000000000000001E-4</v>
      </c>
      <c r="O21" s="90">
        <v>0</v>
      </c>
      <c r="P21" s="90">
        <v>0</v>
      </c>
      <c r="Q21" s="90">
        <v>0</v>
      </c>
      <c r="R21" s="128">
        <f t="shared" si="0"/>
        <v>4.82E-2</v>
      </c>
      <c r="S21" s="94">
        <f t="shared" si="1"/>
        <v>0.12572</v>
      </c>
      <c r="T21" s="94">
        <v>0</v>
      </c>
      <c r="U21" s="90">
        <v>3.9399999999999999E-3</v>
      </c>
      <c r="V21" s="90">
        <v>-1.0300000000000001E-3</v>
      </c>
      <c r="W21" s="90">
        <v>3.1269999999999999E-2</v>
      </c>
      <c r="X21" s="94">
        <f t="shared" ref="X21:X61" si="4">SUM(U21:W21)</f>
        <v>3.4180000000000002E-2</v>
      </c>
      <c r="Y21" s="94">
        <v>5.0000000000000001E-4</v>
      </c>
      <c r="Z21" s="94">
        <v>2.5000000000000001E-3</v>
      </c>
      <c r="AA21" s="94">
        <v>2E-3</v>
      </c>
      <c r="AB21" s="110"/>
      <c r="AC21" s="96">
        <f t="shared" si="3"/>
        <v>0.16489999999999999</v>
      </c>
      <c r="AD21" s="97">
        <v>7</v>
      </c>
      <c r="AE21" s="110"/>
      <c r="AF21" s="96">
        <v>0.15298</v>
      </c>
    </row>
    <row r="22" spans="1:32" ht="15" customHeight="1" x14ac:dyDescent="0.3">
      <c r="A22" s="89">
        <v>44652</v>
      </c>
      <c r="B22" s="90">
        <v>7.7520000000000006E-2</v>
      </c>
      <c r="C22" s="90">
        <v>2.81E-3</v>
      </c>
      <c r="D22" s="90">
        <v>1.474E-2</v>
      </c>
      <c r="E22" s="90">
        <v>1.056E-2</v>
      </c>
      <c r="F22" s="90">
        <v>1.2710000000000001E-2</v>
      </c>
      <c r="G22" s="90">
        <v>0</v>
      </c>
      <c r="H22" s="90">
        <v>2.5400000000000002E-3</v>
      </c>
      <c r="I22" s="90">
        <v>5.0000000000000002E-5</v>
      </c>
      <c r="J22" s="90">
        <v>-4.8000000000000001E-4</v>
      </c>
      <c r="K22" s="90">
        <v>5.3299999999999997E-3</v>
      </c>
      <c r="L22" s="90">
        <v>2.4000000000000001E-4</v>
      </c>
      <c r="M22" s="90">
        <v>-4.6000000000000001E-4</v>
      </c>
      <c r="N22" s="90">
        <v>1.6000000000000001E-4</v>
      </c>
      <c r="O22" s="90">
        <v>0</v>
      </c>
      <c r="P22" s="90">
        <v>0</v>
      </c>
      <c r="Q22" s="90">
        <v>0</v>
      </c>
      <c r="R22" s="128">
        <f t="shared" si="0"/>
        <v>4.82E-2</v>
      </c>
      <c r="S22" s="94">
        <f t="shared" si="1"/>
        <v>0.12572</v>
      </c>
      <c r="T22" s="94">
        <v>0</v>
      </c>
      <c r="U22" s="90">
        <v>3.9399999999999999E-3</v>
      </c>
      <c r="V22" s="90">
        <v>-1.0300000000000001E-3</v>
      </c>
      <c r="W22" s="90">
        <v>3.1269999999999999E-2</v>
      </c>
      <c r="X22" s="94">
        <f t="shared" si="4"/>
        <v>3.4180000000000002E-2</v>
      </c>
      <c r="Y22" s="94">
        <v>5.0000000000000001E-4</v>
      </c>
      <c r="Z22" s="94">
        <v>2.5000000000000001E-3</v>
      </c>
      <c r="AA22" s="94">
        <v>2E-3</v>
      </c>
      <c r="AB22" s="110"/>
      <c r="AC22" s="96">
        <f t="shared" si="3"/>
        <v>0.16489999999999999</v>
      </c>
      <c r="AD22" s="97">
        <v>7</v>
      </c>
      <c r="AE22" s="110"/>
      <c r="AF22" s="96">
        <v>0.15298</v>
      </c>
    </row>
    <row r="23" spans="1:32" ht="15" customHeight="1" x14ac:dyDescent="0.3">
      <c r="A23" s="89">
        <v>44621</v>
      </c>
      <c r="B23" s="90">
        <v>7.7520000000000006E-2</v>
      </c>
      <c r="C23" s="90">
        <v>2.81E-3</v>
      </c>
      <c r="D23" s="90">
        <v>1.474E-2</v>
      </c>
      <c r="E23" s="90">
        <v>1.056E-2</v>
      </c>
      <c r="F23" s="90">
        <v>1.2710000000000001E-2</v>
      </c>
      <c r="G23" s="90">
        <v>0</v>
      </c>
      <c r="H23" s="90">
        <v>2.5400000000000002E-3</v>
      </c>
      <c r="I23" s="90">
        <v>5.0000000000000002E-5</v>
      </c>
      <c r="J23" s="90">
        <v>-4.8000000000000001E-4</v>
      </c>
      <c r="K23" s="90">
        <v>5.3299999999999997E-3</v>
      </c>
      <c r="L23" s="90">
        <v>2.4000000000000001E-4</v>
      </c>
      <c r="M23" s="90">
        <v>-4.6000000000000001E-4</v>
      </c>
      <c r="N23" s="90">
        <v>1.6000000000000001E-4</v>
      </c>
      <c r="O23" s="90">
        <v>0</v>
      </c>
      <c r="P23" s="90">
        <v>0</v>
      </c>
      <c r="Q23" s="90">
        <v>0</v>
      </c>
      <c r="R23" s="128">
        <f t="shared" si="0"/>
        <v>4.82E-2</v>
      </c>
      <c r="S23" s="94">
        <f t="shared" si="1"/>
        <v>0.12572</v>
      </c>
      <c r="T23" s="94">
        <v>0</v>
      </c>
      <c r="U23" s="90">
        <v>3.9399999999999999E-3</v>
      </c>
      <c r="V23" s="90">
        <v>-1.0300000000000001E-3</v>
      </c>
      <c r="W23" s="90">
        <v>3.1269999999999999E-2</v>
      </c>
      <c r="X23" s="94">
        <f t="shared" si="4"/>
        <v>3.4180000000000002E-2</v>
      </c>
      <c r="Y23" s="94">
        <v>5.0000000000000001E-4</v>
      </c>
      <c r="Z23" s="94">
        <v>2.5000000000000001E-3</v>
      </c>
      <c r="AA23" s="94">
        <v>2E-3</v>
      </c>
      <c r="AB23" s="110"/>
      <c r="AC23" s="96">
        <f t="shared" si="3"/>
        <v>0.16489999999999999</v>
      </c>
      <c r="AD23" s="97">
        <v>7</v>
      </c>
      <c r="AE23" s="110"/>
      <c r="AF23" s="96">
        <v>0.15298</v>
      </c>
    </row>
    <row r="24" spans="1:32" ht="15" customHeight="1" x14ac:dyDescent="0.3">
      <c r="A24" s="89">
        <v>44593</v>
      </c>
      <c r="B24" s="90">
        <v>7.7520000000000006E-2</v>
      </c>
      <c r="C24" s="90">
        <v>2.81E-3</v>
      </c>
      <c r="D24" s="90">
        <v>1.474E-2</v>
      </c>
      <c r="E24" s="90">
        <v>1.056E-2</v>
      </c>
      <c r="F24" s="90">
        <v>1.2710000000000001E-2</v>
      </c>
      <c r="G24" s="90">
        <v>0</v>
      </c>
      <c r="H24" s="90">
        <v>2.5400000000000002E-3</v>
      </c>
      <c r="I24" s="90">
        <v>5.0000000000000002E-5</v>
      </c>
      <c r="J24" s="90">
        <v>-4.8000000000000001E-4</v>
      </c>
      <c r="K24" s="90">
        <v>5.3299999999999997E-3</v>
      </c>
      <c r="L24" s="90">
        <v>2.4000000000000001E-4</v>
      </c>
      <c r="M24" s="90">
        <v>-4.6000000000000001E-4</v>
      </c>
      <c r="N24" s="90">
        <v>1.6000000000000001E-4</v>
      </c>
      <c r="O24" s="90">
        <v>0</v>
      </c>
      <c r="P24" s="90">
        <v>0</v>
      </c>
      <c r="Q24" s="90">
        <v>0</v>
      </c>
      <c r="R24" s="128">
        <f t="shared" si="0"/>
        <v>4.82E-2</v>
      </c>
      <c r="S24" s="94">
        <f t="shared" si="1"/>
        <v>0.12572</v>
      </c>
      <c r="T24" s="94">
        <v>0</v>
      </c>
      <c r="U24" s="90">
        <v>3.9399999999999999E-3</v>
      </c>
      <c r="V24" s="90">
        <v>-1.0300000000000001E-3</v>
      </c>
      <c r="W24" s="90">
        <v>3.1269999999999999E-2</v>
      </c>
      <c r="X24" s="94">
        <f t="shared" si="4"/>
        <v>3.4180000000000002E-2</v>
      </c>
      <c r="Y24" s="94">
        <v>5.0000000000000001E-4</v>
      </c>
      <c r="Z24" s="94">
        <v>2.5000000000000001E-3</v>
      </c>
      <c r="AA24" s="94">
        <v>2E-3</v>
      </c>
      <c r="AB24" s="110"/>
      <c r="AC24" s="96">
        <f t="shared" si="3"/>
        <v>0.16489999999999999</v>
      </c>
      <c r="AD24" s="97">
        <v>7</v>
      </c>
      <c r="AE24" s="110"/>
      <c r="AF24" s="96">
        <v>0.15298</v>
      </c>
    </row>
    <row r="25" spans="1:32" ht="15" customHeight="1" x14ac:dyDescent="0.3">
      <c r="A25" s="89">
        <v>44562</v>
      </c>
      <c r="B25" s="90">
        <v>7.7520000000000006E-2</v>
      </c>
      <c r="C25" s="90">
        <v>2.81E-3</v>
      </c>
      <c r="D25" s="90">
        <v>1.474E-2</v>
      </c>
      <c r="E25" s="90">
        <v>1.056E-2</v>
      </c>
      <c r="F25" s="90">
        <v>1.2710000000000001E-2</v>
      </c>
      <c r="G25" s="90">
        <v>0</v>
      </c>
      <c r="H25" s="90">
        <v>2.5400000000000002E-3</v>
      </c>
      <c r="I25" s="90">
        <v>5.0000000000000002E-5</v>
      </c>
      <c r="J25" s="90">
        <v>-4.8000000000000001E-4</v>
      </c>
      <c r="K25" s="90">
        <v>5.3299999999999997E-3</v>
      </c>
      <c r="L25" s="90">
        <v>2.4000000000000001E-4</v>
      </c>
      <c r="M25" s="90">
        <v>-4.6000000000000001E-4</v>
      </c>
      <c r="N25" s="90">
        <v>1.6000000000000001E-4</v>
      </c>
      <c r="O25" s="90">
        <v>0</v>
      </c>
      <c r="P25" s="90">
        <v>0</v>
      </c>
      <c r="Q25" s="90">
        <v>0</v>
      </c>
      <c r="R25" s="128">
        <f t="shared" si="0"/>
        <v>4.82E-2</v>
      </c>
      <c r="S25" s="94">
        <f t="shared" si="1"/>
        <v>0.12572</v>
      </c>
      <c r="T25" s="94">
        <v>0</v>
      </c>
      <c r="U25" s="90">
        <v>3.9399999999999999E-3</v>
      </c>
      <c r="V25" s="90">
        <v>-1.0300000000000001E-3</v>
      </c>
      <c r="W25" s="90">
        <v>3.1269999999999999E-2</v>
      </c>
      <c r="X25" s="94">
        <f t="shared" si="4"/>
        <v>3.4180000000000002E-2</v>
      </c>
      <c r="Y25" s="94">
        <v>5.0000000000000001E-4</v>
      </c>
      <c r="Z25" s="94">
        <v>2.5000000000000001E-3</v>
      </c>
      <c r="AA25" s="94">
        <v>2E-3</v>
      </c>
      <c r="AB25" s="110"/>
      <c r="AC25" s="96">
        <f t="shared" si="3"/>
        <v>0.16489999999999999</v>
      </c>
      <c r="AD25" s="97">
        <v>7</v>
      </c>
      <c r="AE25" s="110"/>
      <c r="AF25" s="96">
        <v>0.15298</v>
      </c>
    </row>
    <row r="26" spans="1:32" ht="15" customHeight="1" x14ac:dyDescent="0.3">
      <c r="A26" s="89">
        <v>44531</v>
      </c>
      <c r="B26" s="90">
        <v>7.7520000000000006E-2</v>
      </c>
      <c r="C26" s="90">
        <v>2.3600000000000001E-3</v>
      </c>
      <c r="D26" s="90">
        <v>1.474E-2</v>
      </c>
      <c r="E26" s="90">
        <v>1.196E-2</v>
      </c>
      <c r="F26" s="90">
        <v>1.3050000000000001E-2</v>
      </c>
      <c r="G26" s="90">
        <v>0</v>
      </c>
      <c r="H26" s="90">
        <v>4.4200000000000003E-3</v>
      </c>
      <c r="I26" s="90">
        <v>6.7000000000000002E-4</v>
      </c>
      <c r="J26" s="90">
        <v>-8.8999999999999995E-4</v>
      </c>
      <c r="K26" s="90">
        <v>4.7699999999999999E-3</v>
      </c>
      <c r="L26" s="90">
        <v>2.4000000000000001E-4</v>
      </c>
      <c r="M26" s="90">
        <v>-2.1299999999999999E-3</v>
      </c>
      <c r="N26" s="90">
        <v>1.6000000000000001E-4</v>
      </c>
      <c r="O26" s="90">
        <v>0</v>
      </c>
      <c r="P26" s="90">
        <v>0</v>
      </c>
      <c r="Q26" s="90">
        <v>0</v>
      </c>
      <c r="R26" s="128">
        <f t="shared" si="0"/>
        <v>4.9349999999999998E-2</v>
      </c>
      <c r="S26" s="94">
        <f t="shared" si="1"/>
        <v>0.12687000000000001</v>
      </c>
      <c r="T26" s="94">
        <v>0</v>
      </c>
      <c r="U26" s="90">
        <v>3.9399999999999999E-3</v>
      </c>
      <c r="V26" s="90">
        <v>-8.9999999999999998E-4</v>
      </c>
      <c r="W26" s="90">
        <v>2.9270000000000001E-2</v>
      </c>
      <c r="X26" s="94">
        <f t="shared" si="4"/>
        <v>3.2309999999999998E-2</v>
      </c>
      <c r="Y26" s="94">
        <v>5.0000000000000001E-4</v>
      </c>
      <c r="Z26" s="94">
        <v>2.5000000000000001E-3</v>
      </c>
      <c r="AA26" s="94">
        <v>3.3899999999999998E-3</v>
      </c>
      <c r="AB26" s="110"/>
      <c r="AC26" s="96">
        <f t="shared" si="3"/>
        <v>0.16557000000000002</v>
      </c>
      <c r="AD26" s="97">
        <v>7</v>
      </c>
      <c r="AE26" s="110"/>
      <c r="AF26" s="96">
        <v>0.15298</v>
      </c>
    </row>
    <row r="27" spans="1:32" ht="15" customHeight="1" x14ac:dyDescent="0.3">
      <c r="A27" s="89">
        <v>44501</v>
      </c>
      <c r="B27" s="90">
        <v>7.7520000000000006E-2</v>
      </c>
      <c r="C27" s="90">
        <v>2.3600000000000001E-3</v>
      </c>
      <c r="D27" s="90">
        <v>1.474E-2</v>
      </c>
      <c r="E27" s="90">
        <v>1.196E-2</v>
      </c>
      <c r="F27" s="90">
        <v>1.3050000000000001E-2</v>
      </c>
      <c r="G27" s="90">
        <v>0</v>
      </c>
      <c r="H27" s="90">
        <v>4.4200000000000003E-3</v>
      </c>
      <c r="I27" s="90">
        <v>6.7000000000000002E-4</v>
      </c>
      <c r="J27" s="90">
        <v>-8.8999999999999995E-4</v>
      </c>
      <c r="K27" s="90">
        <v>4.7699999999999999E-3</v>
      </c>
      <c r="L27" s="90">
        <v>2.4000000000000001E-4</v>
      </c>
      <c r="M27" s="90">
        <v>-2.1299999999999999E-3</v>
      </c>
      <c r="N27" s="90">
        <v>1.6000000000000001E-4</v>
      </c>
      <c r="O27" s="90">
        <v>0</v>
      </c>
      <c r="P27" s="90">
        <v>0</v>
      </c>
      <c r="Q27" s="90">
        <v>0</v>
      </c>
      <c r="R27" s="128">
        <f t="shared" si="0"/>
        <v>4.9349999999999998E-2</v>
      </c>
      <c r="S27" s="94">
        <f t="shared" si="1"/>
        <v>0.12687000000000001</v>
      </c>
      <c r="T27" s="94">
        <v>0</v>
      </c>
      <c r="U27" s="90">
        <v>3.9399999999999999E-3</v>
      </c>
      <c r="V27" s="90">
        <v>-8.9999999999999998E-4</v>
      </c>
      <c r="W27" s="90">
        <v>2.9270000000000001E-2</v>
      </c>
      <c r="X27" s="94">
        <f t="shared" si="4"/>
        <v>3.2309999999999998E-2</v>
      </c>
      <c r="Y27" s="94">
        <v>5.0000000000000001E-4</v>
      </c>
      <c r="Z27" s="94">
        <v>2.5000000000000001E-3</v>
      </c>
      <c r="AA27" s="94">
        <v>3.3899999999999998E-3</v>
      </c>
      <c r="AB27" s="110"/>
      <c r="AC27" s="96">
        <f>SUM(S27,X27,Y27,Z27,AA27,T27)</f>
        <v>0.16557000000000002</v>
      </c>
      <c r="AD27" s="97">
        <v>7</v>
      </c>
      <c r="AE27" s="110"/>
      <c r="AF27" s="96">
        <v>9.554E-2</v>
      </c>
    </row>
    <row r="28" spans="1:32" ht="15" customHeight="1" x14ac:dyDescent="0.3">
      <c r="A28" s="89">
        <v>44470</v>
      </c>
      <c r="B28" s="90">
        <v>7.7520000000000006E-2</v>
      </c>
      <c r="C28" s="90">
        <v>2.3600000000000001E-3</v>
      </c>
      <c r="D28" s="90">
        <v>1.474E-2</v>
      </c>
      <c r="E28" s="90">
        <v>1.196E-2</v>
      </c>
      <c r="F28" s="90">
        <v>1.3050000000000001E-2</v>
      </c>
      <c r="G28" s="90">
        <v>0</v>
      </c>
      <c r="H28" s="90">
        <v>4.4200000000000003E-3</v>
      </c>
      <c r="I28" s="90">
        <v>6.7000000000000002E-4</v>
      </c>
      <c r="J28" s="90">
        <v>-8.8999999999999995E-4</v>
      </c>
      <c r="K28" s="90">
        <v>4.7699999999999999E-3</v>
      </c>
      <c r="L28" s="90">
        <v>2.4000000000000001E-4</v>
      </c>
      <c r="M28" s="90">
        <v>-2.1299999999999999E-3</v>
      </c>
      <c r="N28" s="90">
        <v>1.6000000000000001E-4</v>
      </c>
      <c r="O28" s="90">
        <v>0</v>
      </c>
      <c r="P28" s="90">
        <v>0</v>
      </c>
      <c r="Q28" s="90">
        <v>0</v>
      </c>
      <c r="R28" s="128">
        <f t="shared" si="0"/>
        <v>4.9349999999999998E-2</v>
      </c>
      <c r="S28" s="94">
        <f>SUM(B28,R28)</f>
        <v>0.12687000000000001</v>
      </c>
      <c r="T28" s="94">
        <v>0</v>
      </c>
      <c r="U28" s="90">
        <v>3.9399999999999999E-3</v>
      </c>
      <c r="V28" s="90">
        <v>-8.9999999999999998E-4</v>
      </c>
      <c r="W28" s="90">
        <v>2.9270000000000001E-2</v>
      </c>
      <c r="X28" s="94">
        <f t="shared" si="4"/>
        <v>3.2309999999999998E-2</v>
      </c>
      <c r="Y28" s="94">
        <v>5.0000000000000001E-4</v>
      </c>
      <c r="Z28" s="94">
        <v>2.5000000000000001E-3</v>
      </c>
      <c r="AA28" s="94">
        <v>3.3899999999999998E-3</v>
      </c>
      <c r="AB28" s="110"/>
      <c r="AC28" s="96">
        <f t="shared" ref="AC28:AC61" si="5">SUM(S28,X28,Y28,Z28,AA28,T28)</f>
        <v>0.16557000000000002</v>
      </c>
      <c r="AD28" s="97">
        <v>7</v>
      </c>
      <c r="AE28" s="110"/>
      <c r="AF28" s="96">
        <v>9.554E-2</v>
      </c>
    </row>
    <row r="29" spans="1:32" ht="15" customHeight="1" x14ac:dyDescent="0.3">
      <c r="A29" s="89">
        <v>44440</v>
      </c>
      <c r="B29" s="90">
        <v>7.7520000000000006E-2</v>
      </c>
      <c r="C29" s="90">
        <v>2.3600000000000001E-3</v>
      </c>
      <c r="D29" s="90">
        <v>1.474E-2</v>
      </c>
      <c r="E29" s="90">
        <v>1.196E-2</v>
      </c>
      <c r="F29" s="90">
        <v>1.3050000000000001E-2</v>
      </c>
      <c r="G29" s="90">
        <v>0</v>
      </c>
      <c r="H29" s="90">
        <v>4.4200000000000003E-3</v>
      </c>
      <c r="I29" s="90">
        <v>6.7000000000000002E-4</v>
      </c>
      <c r="J29" s="90">
        <v>-8.8999999999999995E-4</v>
      </c>
      <c r="K29" s="90">
        <v>4.7699999999999999E-3</v>
      </c>
      <c r="L29" s="90">
        <v>2.4000000000000001E-4</v>
      </c>
      <c r="M29" s="90">
        <v>-2.1299999999999999E-3</v>
      </c>
      <c r="N29" s="90">
        <v>1.6000000000000001E-4</v>
      </c>
      <c r="O29" s="90">
        <v>0</v>
      </c>
      <c r="P29" s="90">
        <v>0</v>
      </c>
      <c r="Q29" s="90">
        <v>0</v>
      </c>
      <c r="R29" s="128">
        <f>SUM(C29:Q29)</f>
        <v>4.9349999999999998E-2</v>
      </c>
      <c r="S29" s="94">
        <f t="shared" si="1"/>
        <v>0.12687000000000001</v>
      </c>
      <c r="T29" s="94">
        <v>0</v>
      </c>
      <c r="U29" s="90">
        <v>3.9399999999999999E-3</v>
      </c>
      <c r="V29" s="90">
        <v>-8.9999999999999998E-4</v>
      </c>
      <c r="W29" s="90">
        <v>2.9270000000000001E-2</v>
      </c>
      <c r="X29" s="94">
        <f t="shared" si="4"/>
        <v>3.2309999999999998E-2</v>
      </c>
      <c r="Y29" s="94">
        <v>5.0000000000000001E-4</v>
      </c>
      <c r="Z29" s="94">
        <v>2.5000000000000001E-3</v>
      </c>
      <c r="AA29" s="94">
        <v>3.3899999999999998E-3</v>
      </c>
      <c r="AB29" s="110"/>
      <c r="AC29" s="96">
        <f t="shared" si="5"/>
        <v>0.16557000000000002</v>
      </c>
      <c r="AD29" s="97">
        <v>7</v>
      </c>
      <c r="AE29" s="110"/>
      <c r="AF29" s="96">
        <v>9.554E-2</v>
      </c>
    </row>
    <row r="30" spans="1:32" ht="15" customHeight="1" x14ac:dyDescent="0.3">
      <c r="A30" s="89">
        <v>44409</v>
      </c>
      <c r="B30" s="90">
        <v>7.7520000000000006E-2</v>
      </c>
      <c r="C30" s="90">
        <v>2.3600000000000001E-3</v>
      </c>
      <c r="D30" s="90">
        <v>1.474E-2</v>
      </c>
      <c r="E30" s="90">
        <v>1.196E-2</v>
      </c>
      <c r="F30" s="90">
        <v>1.3050000000000001E-2</v>
      </c>
      <c r="G30" s="90">
        <v>0</v>
      </c>
      <c r="H30" s="90">
        <v>4.4200000000000003E-3</v>
      </c>
      <c r="I30" s="90">
        <v>6.7000000000000002E-4</v>
      </c>
      <c r="J30" s="90">
        <v>-8.8999999999999995E-4</v>
      </c>
      <c r="K30" s="90">
        <v>4.7699999999999999E-3</v>
      </c>
      <c r="L30" s="90">
        <v>2.4000000000000001E-4</v>
      </c>
      <c r="M30" s="90">
        <v>-2.1299999999999999E-3</v>
      </c>
      <c r="N30" s="90">
        <v>1.6000000000000001E-4</v>
      </c>
      <c r="O30" s="90">
        <v>0</v>
      </c>
      <c r="P30" s="90">
        <v>0</v>
      </c>
      <c r="Q30" s="90">
        <v>0</v>
      </c>
      <c r="R30" s="128">
        <f t="shared" si="0"/>
        <v>4.9349999999999998E-2</v>
      </c>
      <c r="S30" s="94">
        <f t="shared" si="1"/>
        <v>0.12687000000000001</v>
      </c>
      <c r="T30" s="94">
        <v>0</v>
      </c>
      <c r="U30" s="90">
        <v>3.9399999999999999E-3</v>
      </c>
      <c r="V30" s="90">
        <v>-8.9999999999999998E-4</v>
      </c>
      <c r="W30" s="90">
        <v>2.9270000000000001E-2</v>
      </c>
      <c r="X30" s="94">
        <f t="shared" si="4"/>
        <v>3.2309999999999998E-2</v>
      </c>
      <c r="Y30" s="94">
        <v>5.0000000000000001E-4</v>
      </c>
      <c r="Z30" s="94">
        <v>2.5000000000000001E-3</v>
      </c>
      <c r="AA30" s="94">
        <v>3.3899999999999998E-3</v>
      </c>
      <c r="AB30" s="110"/>
      <c r="AC30" s="96">
        <f t="shared" si="5"/>
        <v>0.16557000000000002</v>
      </c>
      <c r="AD30" s="97">
        <v>7</v>
      </c>
      <c r="AE30" s="110"/>
      <c r="AF30" s="96">
        <v>9.554E-2</v>
      </c>
    </row>
    <row r="31" spans="1:32" ht="15" customHeight="1" x14ac:dyDescent="0.3">
      <c r="A31" s="89">
        <v>44378</v>
      </c>
      <c r="B31" s="90">
        <v>7.7520000000000006E-2</v>
      </c>
      <c r="C31" s="90">
        <v>2.3600000000000001E-3</v>
      </c>
      <c r="D31" s="90">
        <v>1.474E-2</v>
      </c>
      <c r="E31" s="90">
        <v>1.196E-2</v>
      </c>
      <c r="F31" s="90">
        <v>1.3050000000000001E-2</v>
      </c>
      <c r="G31" s="90">
        <v>0</v>
      </c>
      <c r="H31" s="90">
        <v>4.4200000000000003E-3</v>
      </c>
      <c r="I31" s="90">
        <v>6.7000000000000002E-4</v>
      </c>
      <c r="J31" s="90">
        <v>-8.8999999999999995E-4</v>
      </c>
      <c r="K31" s="90">
        <v>4.7699999999999999E-3</v>
      </c>
      <c r="L31" s="90">
        <v>2.4000000000000001E-4</v>
      </c>
      <c r="M31" s="90">
        <v>-2.1299999999999999E-3</v>
      </c>
      <c r="N31" s="90">
        <v>1.6000000000000001E-4</v>
      </c>
      <c r="O31" s="90">
        <v>0</v>
      </c>
      <c r="P31" s="90">
        <v>0</v>
      </c>
      <c r="Q31" s="90">
        <v>0</v>
      </c>
      <c r="R31" s="128">
        <f t="shared" si="0"/>
        <v>4.9349999999999998E-2</v>
      </c>
      <c r="S31" s="94">
        <f t="shared" si="1"/>
        <v>0.12687000000000001</v>
      </c>
      <c r="T31" s="94">
        <v>0</v>
      </c>
      <c r="U31" s="90">
        <v>3.9399999999999999E-3</v>
      </c>
      <c r="V31" s="90">
        <v>-8.9999999999999998E-4</v>
      </c>
      <c r="W31" s="90">
        <v>2.9270000000000001E-2</v>
      </c>
      <c r="X31" s="94">
        <f t="shared" si="4"/>
        <v>3.2309999999999998E-2</v>
      </c>
      <c r="Y31" s="94">
        <v>5.0000000000000001E-4</v>
      </c>
      <c r="Z31" s="94">
        <v>2.5000000000000001E-3</v>
      </c>
      <c r="AA31" s="94">
        <v>3.3899999999999998E-3</v>
      </c>
      <c r="AB31" s="110"/>
      <c r="AC31" s="96">
        <f t="shared" si="5"/>
        <v>0.16557000000000002</v>
      </c>
      <c r="AD31" s="97">
        <v>7</v>
      </c>
      <c r="AE31" s="110"/>
      <c r="AF31" s="96">
        <v>9.554E-2</v>
      </c>
    </row>
    <row r="32" spans="1:32" ht="15" customHeight="1" x14ac:dyDescent="0.3">
      <c r="A32" s="89">
        <v>44348</v>
      </c>
      <c r="B32" s="90">
        <v>7.7520000000000006E-2</v>
      </c>
      <c r="C32" s="90">
        <v>2.3600000000000001E-3</v>
      </c>
      <c r="D32" s="90">
        <v>1.474E-2</v>
      </c>
      <c r="E32" s="90">
        <v>1.196E-2</v>
      </c>
      <c r="F32" s="90">
        <v>1.3050000000000001E-2</v>
      </c>
      <c r="G32" s="90">
        <v>0</v>
      </c>
      <c r="H32" s="90">
        <v>4.4200000000000003E-3</v>
      </c>
      <c r="I32" s="90">
        <v>6.7000000000000002E-4</v>
      </c>
      <c r="J32" s="90">
        <v>-8.8999999999999995E-4</v>
      </c>
      <c r="K32" s="90">
        <v>4.7699999999999999E-3</v>
      </c>
      <c r="L32" s="90">
        <v>2.4000000000000001E-4</v>
      </c>
      <c r="M32" s="90">
        <v>-2.1299999999999999E-3</v>
      </c>
      <c r="N32" s="90">
        <v>1.6000000000000001E-4</v>
      </c>
      <c r="O32" s="90">
        <v>0</v>
      </c>
      <c r="P32" s="90">
        <v>0</v>
      </c>
      <c r="Q32" s="90">
        <v>0</v>
      </c>
      <c r="R32" s="128">
        <f t="shared" si="0"/>
        <v>4.9349999999999998E-2</v>
      </c>
      <c r="S32" s="94">
        <f t="shared" si="1"/>
        <v>0.12687000000000001</v>
      </c>
      <c r="T32" s="94">
        <v>0</v>
      </c>
      <c r="U32" s="90">
        <v>3.9399999999999999E-3</v>
      </c>
      <c r="V32" s="90">
        <v>-8.9999999999999998E-4</v>
      </c>
      <c r="W32" s="90">
        <v>2.9270000000000001E-2</v>
      </c>
      <c r="X32" s="94">
        <f t="shared" si="4"/>
        <v>3.2309999999999998E-2</v>
      </c>
      <c r="Y32" s="94">
        <v>5.0000000000000001E-4</v>
      </c>
      <c r="Z32" s="94">
        <v>2.5000000000000001E-3</v>
      </c>
      <c r="AA32" s="94">
        <v>3.3899999999999998E-3</v>
      </c>
      <c r="AB32" s="110"/>
      <c r="AC32" s="96">
        <f t="shared" si="5"/>
        <v>0.16557000000000002</v>
      </c>
      <c r="AD32" s="97">
        <v>7</v>
      </c>
      <c r="AE32" s="110"/>
      <c r="AF32" s="96">
        <v>9.554E-2</v>
      </c>
    </row>
    <row r="33" spans="1:32" ht="15" customHeight="1" x14ac:dyDescent="0.3">
      <c r="A33" s="89">
        <v>44317</v>
      </c>
      <c r="B33" s="90">
        <v>7.7520000000000006E-2</v>
      </c>
      <c r="C33" s="90">
        <v>2.3600000000000001E-3</v>
      </c>
      <c r="D33" s="90">
        <v>1.9470000000000001E-2</v>
      </c>
      <c r="E33" s="90">
        <v>1.196E-2</v>
      </c>
      <c r="F33" s="90">
        <v>1.3050000000000001E-2</v>
      </c>
      <c r="G33" s="90">
        <v>0</v>
      </c>
      <c r="H33" s="90">
        <v>4.4200000000000003E-3</v>
      </c>
      <c r="I33" s="90">
        <v>6.7000000000000002E-4</v>
      </c>
      <c r="J33" s="90">
        <v>-8.8999999999999995E-4</v>
      </c>
      <c r="K33" s="90">
        <v>4.7699999999999999E-3</v>
      </c>
      <c r="L33" s="90">
        <v>9.5E-4</v>
      </c>
      <c r="M33" s="90">
        <v>-2.1299999999999999E-3</v>
      </c>
      <c r="N33" s="90">
        <v>0</v>
      </c>
      <c r="O33" s="90">
        <v>0</v>
      </c>
      <c r="P33" s="90">
        <v>0</v>
      </c>
      <c r="Q33" s="90">
        <v>0</v>
      </c>
      <c r="R33" s="128">
        <f t="shared" si="0"/>
        <v>5.4629999999999998E-2</v>
      </c>
      <c r="S33" s="94">
        <f t="shared" si="1"/>
        <v>0.13214999999999999</v>
      </c>
      <c r="T33" s="94">
        <v>0</v>
      </c>
      <c r="U33" s="90">
        <v>3.9399999999999999E-3</v>
      </c>
      <c r="V33" s="90">
        <v>-8.9999999999999998E-4</v>
      </c>
      <c r="W33" s="90">
        <v>2.9270000000000001E-2</v>
      </c>
      <c r="X33" s="94">
        <f t="shared" si="4"/>
        <v>3.2309999999999998E-2</v>
      </c>
      <c r="Y33" s="94">
        <v>5.0000000000000001E-4</v>
      </c>
      <c r="Z33" s="94">
        <v>2.5000000000000001E-3</v>
      </c>
      <c r="AA33" s="94">
        <v>3.3899999999999998E-3</v>
      </c>
      <c r="AB33" s="110"/>
      <c r="AC33" s="96">
        <f t="shared" si="5"/>
        <v>0.17085</v>
      </c>
      <c r="AD33" s="97">
        <v>7</v>
      </c>
      <c r="AE33" s="110"/>
      <c r="AF33" s="96">
        <v>0.114</v>
      </c>
    </row>
    <row r="34" spans="1:32" ht="15" customHeight="1" x14ac:dyDescent="0.3">
      <c r="A34" s="89">
        <v>44287</v>
      </c>
      <c r="B34" s="90">
        <v>7.7520000000000006E-2</v>
      </c>
      <c r="C34" s="90">
        <v>2.3600000000000001E-3</v>
      </c>
      <c r="D34" s="90">
        <v>1.9470000000000001E-2</v>
      </c>
      <c r="E34" s="90">
        <v>1.196E-2</v>
      </c>
      <c r="F34" s="90">
        <v>1.3050000000000001E-2</v>
      </c>
      <c r="G34" s="90">
        <v>0</v>
      </c>
      <c r="H34" s="90">
        <v>4.4200000000000003E-3</v>
      </c>
      <c r="I34" s="90">
        <v>6.7000000000000002E-4</v>
      </c>
      <c r="J34" s="90">
        <v>-8.8999999999999995E-4</v>
      </c>
      <c r="K34" s="90">
        <v>4.7699999999999999E-3</v>
      </c>
      <c r="L34" s="90">
        <v>9.5E-4</v>
      </c>
      <c r="M34" s="90">
        <v>-2.1299999999999999E-3</v>
      </c>
      <c r="N34" s="90">
        <v>0</v>
      </c>
      <c r="O34" s="90">
        <v>0</v>
      </c>
      <c r="P34" s="90">
        <v>0</v>
      </c>
      <c r="Q34" s="90">
        <v>0</v>
      </c>
      <c r="R34" s="128">
        <f t="shared" si="0"/>
        <v>5.4629999999999998E-2</v>
      </c>
      <c r="S34" s="94">
        <f t="shared" si="1"/>
        <v>0.13214999999999999</v>
      </c>
      <c r="T34" s="94">
        <v>0</v>
      </c>
      <c r="U34" s="90">
        <v>3.9399999999999999E-3</v>
      </c>
      <c r="V34" s="90">
        <v>-8.9999999999999998E-4</v>
      </c>
      <c r="W34" s="90">
        <v>2.9270000000000001E-2</v>
      </c>
      <c r="X34" s="94">
        <f t="shared" si="4"/>
        <v>3.2309999999999998E-2</v>
      </c>
      <c r="Y34" s="94">
        <v>5.0000000000000001E-4</v>
      </c>
      <c r="Z34" s="94">
        <v>2.5000000000000001E-3</v>
      </c>
      <c r="AA34" s="94">
        <v>3.3899999999999998E-3</v>
      </c>
      <c r="AB34" s="110"/>
      <c r="AC34" s="96">
        <f t="shared" si="5"/>
        <v>0.17085</v>
      </c>
      <c r="AD34" s="97">
        <v>7</v>
      </c>
      <c r="AE34" s="110"/>
      <c r="AF34" s="96">
        <v>0.114</v>
      </c>
    </row>
    <row r="35" spans="1:32" ht="15" customHeight="1" x14ac:dyDescent="0.3">
      <c r="A35" s="89">
        <v>44256</v>
      </c>
      <c r="B35" s="90">
        <v>7.7520000000000006E-2</v>
      </c>
      <c r="C35" s="90">
        <v>2.3600000000000001E-3</v>
      </c>
      <c r="D35" s="90">
        <v>1.9470000000000001E-2</v>
      </c>
      <c r="E35" s="90">
        <v>1.196E-2</v>
      </c>
      <c r="F35" s="90">
        <v>1.3050000000000001E-2</v>
      </c>
      <c r="G35" s="90">
        <v>0</v>
      </c>
      <c r="H35" s="90">
        <v>4.4200000000000003E-3</v>
      </c>
      <c r="I35" s="90">
        <v>6.7000000000000002E-4</v>
      </c>
      <c r="J35" s="90">
        <v>-8.8999999999999995E-4</v>
      </c>
      <c r="K35" s="90">
        <v>4.7699999999999999E-3</v>
      </c>
      <c r="L35" s="90">
        <v>9.5E-4</v>
      </c>
      <c r="M35" s="90">
        <v>-2.1299999999999999E-3</v>
      </c>
      <c r="N35" s="90">
        <v>0</v>
      </c>
      <c r="O35" s="90">
        <v>0</v>
      </c>
      <c r="P35" s="90">
        <v>0</v>
      </c>
      <c r="Q35" s="90">
        <v>0</v>
      </c>
      <c r="R35" s="128">
        <f t="shared" ref="R35:R60" si="6">SUM(C35:Q35)</f>
        <v>5.4629999999999998E-2</v>
      </c>
      <c r="S35" s="94">
        <f t="shared" ref="S35:S60" si="7">SUM(B35,R35)</f>
        <v>0.13214999999999999</v>
      </c>
      <c r="T35" s="94">
        <v>0</v>
      </c>
      <c r="U35" s="90">
        <v>3.9399999999999999E-3</v>
      </c>
      <c r="V35" s="90">
        <v>-8.9999999999999998E-4</v>
      </c>
      <c r="W35" s="90">
        <v>2.9270000000000001E-2</v>
      </c>
      <c r="X35" s="94">
        <f t="shared" si="4"/>
        <v>3.2309999999999998E-2</v>
      </c>
      <c r="Y35" s="94">
        <v>5.0000000000000001E-4</v>
      </c>
      <c r="Z35" s="94">
        <v>2.5000000000000001E-3</v>
      </c>
      <c r="AA35" s="94">
        <v>3.3899999999999998E-3</v>
      </c>
      <c r="AB35" s="110"/>
      <c r="AC35" s="96">
        <f t="shared" si="5"/>
        <v>0.17085</v>
      </c>
      <c r="AD35" s="97">
        <v>7</v>
      </c>
      <c r="AE35" s="110"/>
      <c r="AF35" s="96">
        <v>0.114</v>
      </c>
    </row>
    <row r="36" spans="1:32" ht="15" customHeight="1" x14ac:dyDescent="0.3">
      <c r="A36" s="89">
        <v>44228</v>
      </c>
      <c r="B36" s="90">
        <v>7.7520000000000006E-2</v>
      </c>
      <c r="C36" s="90">
        <v>2.3600000000000001E-3</v>
      </c>
      <c r="D36" s="90">
        <v>1.9470000000000001E-2</v>
      </c>
      <c r="E36" s="90">
        <v>1.196E-2</v>
      </c>
      <c r="F36" s="90">
        <v>1.3050000000000001E-2</v>
      </c>
      <c r="G36" s="90">
        <v>0</v>
      </c>
      <c r="H36" s="90">
        <v>4.4200000000000003E-3</v>
      </c>
      <c r="I36" s="90">
        <v>6.7000000000000002E-4</v>
      </c>
      <c r="J36" s="90">
        <v>-8.8999999999999995E-4</v>
      </c>
      <c r="K36" s="90">
        <v>4.7699999999999999E-3</v>
      </c>
      <c r="L36" s="90">
        <v>9.5E-4</v>
      </c>
      <c r="M36" s="90">
        <v>-2.1299999999999999E-3</v>
      </c>
      <c r="N36" s="90">
        <v>0</v>
      </c>
      <c r="O36" s="90">
        <v>0</v>
      </c>
      <c r="P36" s="90">
        <v>0</v>
      </c>
      <c r="Q36" s="90">
        <v>0</v>
      </c>
      <c r="R36" s="128">
        <f t="shared" si="6"/>
        <v>5.4629999999999998E-2</v>
      </c>
      <c r="S36" s="94">
        <f t="shared" si="7"/>
        <v>0.13214999999999999</v>
      </c>
      <c r="T36" s="94">
        <v>0</v>
      </c>
      <c r="U36" s="90">
        <v>3.9399999999999999E-3</v>
      </c>
      <c r="V36" s="90">
        <v>-8.9999999999999998E-4</v>
      </c>
      <c r="W36" s="90">
        <v>2.9270000000000001E-2</v>
      </c>
      <c r="X36" s="94">
        <f t="shared" si="4"/>
        <v>3.2309999999999998E-2</v>
      </c>
      <c r="Y36" s="94">
        <v>5.0000000000000001E-4</v>
      </c>
      <c r="Z36" s="94">
        <v>2.5000000000000001E-3</v>
      </c>
      <c r="AA36" s="94">
        <v>3.3899999999999998E-3</v>
      </c>
      <c r="AB36" s="110"/>
      <c r="AC36" s="96">
        <f t="shared" si="5"/>
        <v>0.17085</v>
      </c>
      <c r="AD36" s="97">
        <v>7</v>
      </c>
      <c r="AE36" s="110"/>
      <c r="AF36" s="96">
        <v>0.114</v>
      </c>
    </row>
    <row r="37" spans="1:32" ht="15" customHeight="1" x14ac:dyDescent="0.3">
      <c r="A37" s="89">
        <v>44197</v>
      </c>
      <c r="B37" s="90">
        <v>7.7520000000000006E-2</v>
      </c>
      <c r="C37" s="90">
        <v>2.3600000000000001E-3</v>
      </c>
      <c r="D37" s="90">
        <v>1.9470000000000001E-2</v>
      </c>
      <c r="E37" s="90">
        <v>1.196E-2</v>
      </c>
      <c r="F37" s="90">
        <v>1.3050000000000001E-2</v>
      </c>
      <c r="G37" s="90">
        <v>0</v>
      </c>
      <c r="H37" s="90">
        <v>4.4200000000000003E-3</v>
      </c>
      <c r="I37" s="90">
        <v>6.7000000000000002E-4</v>
      </c>
      <c r="J37" s="90">
        <v>-8.8999999999999995E-4</v>
      </c>
      <c r="K37" s="90">
        <v>4.7699999999999999E-3</v>
      </c>
      <c r="L37" s="90">
        <v>9.5E-4</v>
      </c>
      <c r="M37" s="90">
        <v>-2.1299999999999999E-3</v>
      </c>
      <c r="N37" s="90">
        <v>0</v>
      </c>
      <c r="O37" s="90">
        <v>0</v>
      </c>
      <c r="P37" s="90">
        <v>0</v>
      </c>
      <c r="Q37" s="90">
        <v>0</v>
      </c>
      <c r="R37" s="128">
        <f t="shared" si="6"/>
        <v>5.4629999999999998E-2</v>
      </c>
      <c r="S37" s="94">
        <f t="shared" si="7"/>
        <v>0.13214999999999999</v>
      </c>
      <c r="T37" s="94">
        <v>0</v>
      </c>
      <c r="U37" s="90">
        <v>3.9399999999999999E-3</v>
      </c>
      <c r="V37" s="90">
        <v>-8.9999999999999998E-4</v>
      </c>
      <c r="W37" s="90">
        <v>2.9270000000000001E-2</v>
      </c>
      <c r="X37" s="94">
        <f t="shared" si="4"/>
        <v>3.2309999999999998E-2</v>
      </c>
      <c r="Y37" s="94">
        <v>5.0000000000000001E-4</v>
      </c>
      <c r="Z37" s="94">
        <v>2.5000000000000001E-3</v>
      </c>
      <c r="AA37" s="94">
        <v>3.3899999999999998E-3</v>
      </c>
      <c r="AB37" s="110"/>
      <c r="AC37" s="96">
        <f t="shared" si="5"/>
        <v>0.17085</v>
      </c>
      <c r="AD37" s="97">
        <v>7</v>
      </c>
      <c r="AE37" s="110"/>
      <c r="AF37" s="96">
        <v>0.114</v>
      </c>
    </row>
    <row r="38" spans="1:32" ht="15" customHeight="1" x14ac:dyDescent="0.3">
      <c r="A38" s="89">
        <v>44166</v>
      </c>
      <c r="B38" s="90">
        <v>7.7520000000000006E-2</v>
      </c>
      <c r="C38" s="90">
        <v>2.2399999999999998E-3</v>
      </c>
      <c r="D38" s="90">
        <v>1.9470000000000001E-2</v>
      </c>
      <c r="E38" s="90">
        <v>6.7200000000000003E-3</v>
      </c>
      <c r="F38" s="90">
        <v>1.218E-2</v>
      </c>
      <c r="G38" s="90">
        <v>0</v>
      </c>
      <c r="H38" s="90">
        <v>4.8500000000000001E-3</v>
      </c>
      <c r="I38" s="90">
        <v>5.8E-4</v>
      </c>
      <c r="J38" s="90">
        <v>1.98E-3</v>
      </c>
      <c r="K38" s="90">
        <v>0</v>
      </c>
      <c r="L38" s="90">
        <v>9.5E-4</v>
      </c>
      <c r="M38" s="90">
        <v>-1.5200000000000001E-3</v>
      </c>
      <c r="N38" s="90">
        <v>0</v>
      </c>
      <c r="O38" s="90">
        <v>0</v>
      </c>
      <c r="P38" s="90">
        <v>0</v>
      </c>
      <c r="Q38" s="90">
        <v>0</v>
      </c>
      <c r="R38" s="128">
        <f t="shared" si="6"/>
        <v>4.7449999999999999E-2</v>
      </c>
      <c r="S38" s="94">
        <f t="shared" si="7"/>
        <v>0.12497</v>
      </c>
      <c r="T38" s="94">
        <v>-4.8999999999999998E-4</v>
      </c>
      <c r="U38" s="90">
        <v>3.9399999999999999E-3</v>
      </c>
      <c r="V38" s="90">
        <v>-1.09E-3</v>
      </c>
      <c r="W38" s="90">
        <v>2.298E-2</v>
      </c>
      <c r="X38" s="94">
        <f t="shared" si="4"/>
        <v>2.5829999999999999E-2</v>
      </c>
      <c r="Y38" s="94">
        <v>5.0000000000000001E-4</v>
      </c>
      <c r="Z38" s="94">
        <v>2.5000000000000001E-3</v>
      </c>
      <c r="AA38" s="94">
        <v>-6.0000000000000002E-5</v>
      </c>
      <c r="AB38" s="110"/>
      <c r="AC38" s="96">
        <f t="shared" si="5"/>
        <v>0.15325</v>
      </c>
      <c r="AD38" s="97">
        <v>7</v>
      </c>
      <c r="AE38" s="110"/>
      <c r="AF38" s="96">
        <v>0.114</v>
      </c>
    </row>
    <row r="39" spans="1:32" ht="15" customHeight="1" x14ac:dyDescent="0.3">
      <c r="A39" s="89">
        <v>44136</v>
      </c>
      <c r="B39" s="90">
        <v>7.7520000000000006E-2</v>
      </c>
      <c r="C39" s="90">
        <v>2.2399999999999998E-3</v>
      </c>
      <c r="D39" s="90">
        <v>1.9470000000000001E-2</v>
      </c>
      <c r="E39" s="90">
        <v>6.7200000000000003E-3</v>
      </c>
      <c r="F39" s="90">
        <v>1.218E-2</v>
      </c>
      <c r="G39" s="90">
        <v>0</v>
      </c>
      <c r="H39" s="90">
        <v>4.8500000000000001E-3</v>
      </c>
      <c r="I39" s="90">
        <v>5.8E-4</v>
      </c>
      <c r="J39" s="90">
        <v>1.98E-3</v>
      </c>
      <c r="K39" s="90">
        <v>0</v>
      </c>
      <c r="L39" s="90">
        <v>9.5E-4</v>
      </c>
      <c r="M39" s="90">
        <v>-1.5200000000000001E-3</v>
      </c>
      <c r="N39" s="90">
        <v>0</v>
      </c>
      <c r="O39" s="90">
        <v>0</v>
      </c>
      <c r="P39" s="90">
        <v>0</v>
      </c>
      <c r="Q39" s="90">
        <v>0</v>
      </c>
      <c r="R39" s="128">
        <f t="shared" si="6"/>
        <v>4.7449999999999999E-2</v>
      </c>
      <c r="S39" s="94">
        <f t="shared" si="7"/>
        <v>0.12497</v>
      </c>
      <c r="T39" s="94">
        <v>-4.8999999999999998E-4</v>
      </c>
      <c r="U39" s="90">
        <v>3.9399999999999999E-3</v>
      </c>
      <c r="V39" s="90">
        <v>-1.09E-3</v>
      </c>
      <c r="W39" s="90">
        <v>2.298E-2</v>
      </c>
      <c r="X39" s="94">
        <f t="shared" si="4"/>
        <v>2.5829999999999999E-2</v>
      </c>
      <c r="Y39" s="94">
        <v>5.0000000000000001E-4</v>
      </c>
      <c r="Z39" s="94">
        <v>2.5000000000000001E-3</v>
      </c>
      <c r="AA39" s="94">
        <v>-6.0000000000000002E-5</v>
      </c>
      <c r="AB39" s="110"/>
      <c r="AC39" s="96">
        <f t="shared" si="5"/>
        <v>0.15325</v>
      </c>
      <c r="AD39" s="97">
        <v>7</v>
      </c>
      <c r="AE39" s="110"/>
      <c r="AF39" s="96">
        <v>9.2999999999999999E-2</v>
      </c>
    </row>
    <row r="40" spans="1:32" ht="15" customHeight="1" x14ac:dyDescent="0.3">
      <c r="A40" s="89">
        <v>44105</v>
      </c>
      <c r="B40" s="90">
        <v>7.4590000000000004E-2</v>
      </c>
      <c r="C40" s="90">
        <v>2.2399999999999998E-3</v>
      </c>
      <c r="D40" s="90">
        <v>1.9470000000000001E-2</v>
      </c>
      <c r="E40" s="90">
        <v>6.7200000000000003E-3</v>
      </c>
      <c r="F40" s="90">
        <v>1.218E-2</v>
      </c>
      <c r="G40" s="90">
        <v>0</v>
      </c>
      <c r="H40" s="90">
        <v>4.8500000000000001E-3</v>
      </c>
      <c r="I40" s="90">
        <v>5.8E-4</v>
      </c>
      <c r="J40" s="90">
        <v>1.98E-3</v>
      </c>
      <c r="K40" s="90">
        <v>3.7200000000000002E-3</v>
      </c>
      <c r="L40" s="90">
        <v>9.5E-4</v>
      </c>
      <c r="M40" s="90">
        <v>-1.5200000000000001E-3</v>
      </c>
      <c r="N40" s="90">
        <v>0</v>
      </c>
      <c r="O40" s="90">
        <v>0</v>
      </c>
      <c r="P40" s="90">
        <v>0</v>
      </c>
      <c r="Q40" s="90">
        <v>-1.49E-3</v>
      </c>
      <c r="R40" s="128">
        <f t="shared" si="6"/>
        <v>4.9680000000000002E-2</v>
      </c>
      <c r="S40" s="94">
        <f t="shared" si="7"/>
        <v>0.12427000000000001</v>
      </c>
      <c r="T40" s="94">
        <v>-4.8999999999999998E-4</v>
      </c>
      <c r="U40" s="90">
        <v>3.9399999999999999E-3</v>
      </c>
      <c r="V40" s="90">
        <v>-1.09E-3</v>
      </c>
      <c r="W40" s="90">
        <v>2.298E-2</v>
      </c>
      <c r="X40" s="94">
        <f t="shared" si="4"/>
        <v>2.5829999999999999E-2</v>
      </c>
      <c r="Y40" s="94">
        <v>5.0000000000000001E-4</v>
      </c>
      <c r="Z40" s="94">
        <v>2.5000000000000001E-3</v>
      </c>
      <c r="AA40" s="94">
        <v>-6.0000000000000002E-5</v>
      </c>
      <c r="AB40" s="110"/>
      <c r="AC40" s="96">
        <f t="shared" si="5"/>
        <v>0.15255000000000002</v>
      </c>
      <c r="AD40" s="97">
        <v>7</v>
      </c>
      <c r="AE40" s="110"/>
      <c r="AF40" s="96">
        <v>9.2999999999999999E-2</v>
      </c>
    </row>
    <row r="41" spans="1:32" ht="15" customHeight="1" x14ac:dyDescent="0.3">
      <c r="A41" s="89">
        <v>44075</v>
      </c>
      <c r="B41" s="90">
        <v>7.4590000000000004E-2</v>
      </c>
      <c r="C41" s="90">
        <v>2.2399999999999998E-3</v>
      </c>
      <c r="D41" s="90">
        <v>1.9470000000000001E-2</v>
      </c>
      <c r="E41" s="90">
        <v>6.7200000000000003E-3</v>
      </c>
      <c r="F41" s="90">
        <v>1.218E-2</v>
      </c>
      <c r="G41" s="90">
        <v>0</v>
      </c>
      <c r="H41" s="90">
        <v>4.8500000000000001E-3</v>
      </c>
      <c r="I41" s="90">
        <v>5.8E-4</v>
      </c>
      <c r="J41" s="90">
        <v>1.98E-3</v>
      </c>
      <c r="K41" s="90">
        <v>3.7200000000000002E-3</v>
      </c>
      <c r="L41" s="90">
        <v>9.5E-4</v>
      </c>
      <c r="M41" s="90">
        <v>-1.5200000000000001E-3</v>
      </c>
      <c r="N41" s="90">
        <v>0</v>
      </c>
      <c r="O41" s="90">
        <v>0</v>
      </c>
      <c r="P41" s="90">
        <v>0</v>
      </c>
      <c r="Q41" s="90">
        <v>-1.49E-3</v>
      </c>
      <c r="R41" s="128">
        <f t="shared" si="6"/>
        <v>4.9680000000000002E-2</v>
      </c>
      <c r="S41" s="94">
        <f t="shared" si="7"/>
        <v>0.12427000000000001</v>
      </c>
      <c r="T41" s="94">
        <v>-4.8999999999999998E-4</v>
      </c>
      <c r="U41" s="90">
        <v>3.9399999999999999E-3</v>
      </c>
      <c r="V41" s="90">
        <v>-1.09E-3</v>
      </c>
      <c r="W41" s="90">
        <v>2.298E-2</v>
      </c>
      <c r="X41" s="94">
        <f t="shared" si="4"/>
        <v>2.5829999999999999E-2</v>
      </c>
      <c r="Y41" s="94">
        <v>5.0000000000000001E-4</v>
      </c>
      <c r="Z41" s="94">
        <v>2.5000000000000001E-3</v>
      </c>
      <c r="AA41" s="94">
        <v>-6.0000000000000002E-5</v>
      </c>
      <c r="AB41" s="110"/>
      <c r="AC41" s="96">
        <f t="shared" si="5"/>
        <v>0.15255000000000002</v>
      </c>
      <c r="AD41" s="97">
        <v>7</v>
      </c>
      <c r="AE41" s="110"/>
      <c r="AF41" s="96">
        <v>9.2999999999999999E-2</v>
      </c>
    </row>
    <row r="42" spans="1:32" ht="15" customHeight="1" x14ac:dyDescent="0.3">
      <c r="A42" s="89">
        <v>44044</v>
      </c>
      <c r="B42" s="90">
        <v>7.4590000000000004E-2</v>
      </c>
      <c r="C42" s="90">
        <v>2.2399999999999998E-3</v>
      </c>
      <c r="D42" s="90">
        <v>1.9470000000000001E-2</v>
      </c>
      <c r="E42" s="90">
        <v>6.7200000000000003E-3</v>
      </c>
      <c r="F42" s="90">
        <v>1.218E-2</v>
      </c>
      <c r="G42" s="90">
        <v>0</v>
      </c>
      <c r="H42" s="90">
        <v>4.8500000000000001E-3</v>
      </c>
      <c r="I42" s="90">
        <v>5.8E-4</v>
      </c>
      <c r="J42" s="90">
        <v>1.98E-3</v>
      </c>
      <c r="K42" s="90">
        <v>3.7200000000000002E-3</v>
      </c>
      <c r="L42" s="90">
        <v>9.5E-4</v>
      </c>
      <c r="M42" s="90">
        <v>-1.5200000000000001E-3</v>
      </c>
      <c r="N42" s="90">
        <v>0</v>
      </c>
      <c r="O42" s="90">
        <v>0</v>
      </c>
      <c r="P42" s="90">
        <v>0</v>
      </c>
      <c r="Q42" s="90">
        <v>-1.49E-3</v>
      </c>
      <c r="R42" s="128">
        <f t="shared" si="6"/>
        <v>4.9680000000000002E-2</v>
      </c>
      <c r="S42" s="94">
        <f t="shared" si="7"/>
        <v>0.12427000000000001</v>
      </c>
      <c r="T42" s="94">
        <v>-4.8999999999999998E-4</v>
      </c>
      <c r="U42" s="90">
        <v>3.9399999999999999E-3</v>
      </c>
      <c r="V42" s="90">
        <v>-1.09E-3</v>
      </c>
      <c r="W42" s="90">
        <v>2.298E-2</v>
      </c>
      <c r="X42" s="94">
        <f t="shared" si="4"/>
        <v>2.5829999999999999E-2</v>
      </c>
      <c r="Y42" s="94">
        <v>5.0000000000000001E-4</v>
      </c>
      <c r="Z42" s="94">
        <v>2.5000000000000001E-3</v>
      </c>
      <c r="AA42" s="94">
        <v>-6.0000000000000002E-5</v>
      </c>
      <c r="AB42" s="110"/>
      <c r="AC42" s="96">
        <f t="shared" si="5"/>
        <v>0.15255000000000002</v>
      </c>
      <c r="AD42" s="97">
        <v>7</v>
      </c>
      <c r="AE42" s="110"/>
      <c r="AF42" s="96">
        <v>9.2999999999999999E-2</v>
      </c>
    </row>
    <row r="43" spans="1:32" ht="15" customHeight="1" x14ac:dyDescent="0.3">
      <c r="A43" s="89">
        <v>44013</v>
      </c>
      <c r="B43" s="90">
        <v>7.4590000000000004E-2</v>
      </c>
      <c r="C43" s="90">
        <v>2.2399999999999998E-3</v>
      </c>
      <c r="D43" s="90">
        <v>1.9470000000000001E-2</v>
      </c>
      <c r="E43" s="90">
        <v>6.7200000000000003E-3</v>
      </c>
      <c r="F43" s="90">
        <v>1.218E-2</v>
      </c>
      <c r="G43" s="90">
        <v>0</v>
      </c>
      <c r="H43" s="90">
        <v>4.8500000000000001E-3</v>
      </c>
      <c r="I43" s="90">
        <v>5.8E-4</v>
      </c>
      <c r="J43" s="90">
        <v>1.98E-3</v>
      </c>
      <c r="K43" s="90">
        <v>3.7200000000000002E-3</v>
      </c>
      <c r="L43" s="90">
        <v>9.5E-4</v>
      </c>
      <c r="M43" s="90">
        <v>-1.5200000000000001E-3</v>
      </c>
      <c r="N43" s="90">
        <v>0</v>
      </c>
      <c r="O43" s="90">
        <v>0</v>
      </c>
      <c r="P43" s="90">
        <v>0</v>
      </c>
      <c r="Q43" s="90">
        <v>-1.49E-3</v>
      </c>
      <c r="R43" s="128">
        <f t="shared" si="6"/>
        <v>4.9680000000000002E-2</v>
      </c>
      <c r="S43" s="94">
        <f t="shared" si="7"/>
        <v>0.12427000000000001</v>
      </c>
      <c r="T43" s="94">
        <v>-4.8999999999999998E-4</v>
      </c>
      <c r="U43" s="90">
        <v>3.9399999999999999E-3</v>
      </c>
      <c r="V43" s="90">
        <v>-1.09E-3</v>
      </c>
      <c r="W43" s="90">
        <v>2.298E-2</v>
      </c>
      <c r="X43" s="94">
        <f t="shared" si="4"/>
        <v>2.5829999999999999E-2</v>
      </c>
      <c r="Y43" s="94">
        <v>5.0000000000000001E-4</v>
      </c>
      <c r="Z43" s="94">
        <v>2.5000000000000001E-3</v>
      </c>
      <c r="AA43" s="94">
        <v>-6.0000000000000002E-5</v>
      </c>
      <c r="AB43" s="110"/>
      <c r="AC43" s="96">
        <f t="shared" si="5"/>
        <v>0.15255000000000002</v>
      </c>
      <c r="AD43" s="97">
        <v>7</v>
      </c>
      <c r="AE43" s="110"/>
      <c r="AF43" s="96">
        <v>9.2999999999999999E-2</v>
      </c>
    </row>
    <row r="44" spans="1:32" ht="15" customHeight="1" x14ac:dyDescent="0.3">
      <c r="A44" s="89">
        <v>43983</v>
      </c>
      <c r="B44" s="90">
        <v>7.4590000000000004E-2</v>
      </c>
      <c r="C44" s="90">
        <v>2.2399999999999998E-3</v>
      </c>
      <c r="D44" s="90">
        <v>1.9470000000000001E-2</v>
      </c>
      <c r="E44" s="90">
        <v>6.7200000000000003E-3</v>
      </c>
      <c r="F44" s="90">
        <v>1.218E-2</v>
      </c>
      <c r="G44" s="90">
        <v>0</v>
      </c>
      <c r="H44" s="90">
        <v>4.8500000000000001E-3</v>
      </c>
      <c r="I44" s="90">
        <v>5.8E-4</v>
      </c>
      <c r="J44" s="90">
        <v>1.98E-3</v>
      </c>
      <c r="K44" s="90">
        <v>3.7200000000000002E-3</v>
      </c>
      <c r="L44" s="90">
        <v>9.5E-4</v>
      </c>
      <c r="M44" s="90">
        <v>-1.5200000000000001E-3</v>
      </c>
      <c r="N44" s="90">
        <v>0</v>
      </c>
      <c r="O44" s="90">
        <v>0</v>
      </c>
      <c r="P44" s="90">
        <v>0</v>
      </c>
      <c r="Q44" s="90">
        <v>-1.49E-3</v>
      </c>
      <c r="R44" s="128">
        <f t="shared" si="6"/>
        <v>4.9680000000000002E-2</v>
      </c>
      <c r="S44" s="94">
        <f t="shared" si="7"/>
        <v>0.12427000000000001</v>
      </c>
      <c r="T44" s="94">
        <v>-4.8999999999999998E-4</v>
      </c>
      <c r="U44" s="90">
        <v>3.9399999999999999E-3</v>
      </c>
      <c r="V44" s="90">
        <v>-1.09E-3</v>
      </c>
      <c r="W44" s="90">
        <v>2.298E-2</v>
      </c>
      <c r="X44" s="94">
        <f t="shared" si="4"/>
        <v>2.5829999999999999E-2</v>
      </c>
      <c r="Y44" s="94">
        <v>5.0000000000000001E-4</v>
      </c>
      <c r="Z44" s="94">
        <v>2.5000000000000001E-3</v>
      </c>
      <c r="AA44" s="94">
        <v>-6.0000000000000002E-5</v>
      </c>
      <c r="AB44" s="110"/>
      <c r="AC44" s="96">
        <f t="shared" si="5"/>
        <v>0.15255000000000002</v>
      </c>
      <c r="AD44" s="97">
        <v>7</v>
      </c>
      <c r="AE44" s="110"/>
      <c r="AF44" s="96">
        <v>9.2999999999999999E-2</v>
      </c>
    </row>
    <row r="45" spans="1:32" ht="15" customHeight="1" x14ac:dyDescent="0.3">
      <c r="A45" s="89">
        <v>43952</v>
      </c>
      <c r="B45" s="90">
        <v>7.4590000000000004E-2</v>
      </c>
      <c r="C45" s="90">
        <v>2.2399999999999998E-3</v>
      </c>
      <c r="D45" s="90">
        <v>1.6750000000000001E-2</v>
      </c>
      <c r="E45" s="90">
        <v>6.7200000000000003E-3</v>
      </c>
      <c r="F45" s="90">
        <v>1.218E-2</v>
      </c>
      <c r="G45" s="90">
        <v>-2.5300000000000001E-3</v>
      </c>
      <c r="H45" s="90">
        <v>4.8500000000000001E-3</v>
      </c>
      <c r="I45" s="90">
        <v>5.8E-4</v>
      </c>
      <c r="J45" s="90">
        <v>1.98E-3</v>
      </c>
      <c r="K45" s="90">
        <v>3.7200000000000002E-3</v>
      </c>
      <c r="L45" s="90">
        <v>1.3999999999999999E-4</v>
      </c>
      <c r="M45" s="90">
        <v>-1.5200000000000001E-3</v>
      </c>
      <c r="N45" s="90">
        <v>0</v>
      </c>
      <c r="O45" s="90">
        <v>0</v>
      </c>
      <c r="P45" s="90">
        <v>0</v>
      </c>
      <c r="Q45" s="90">
        <v>-1.49E-3</v>
      </c>
      <c r="R45" s="128">
        <f t="shared" si="6"/>
        <v>4.3620000000000006E-2</v>
      </c>
      <c r="S45" s="94">
        <f t="shared" si="7"/>
        <v>0.11821000000000001</v>
      </c>
      <c r="T45" s="94">
        <v>-4.8999999999999998E-4</v>
      </c>
      <c r="U45" s="90">
        <v>3.9399999999999999E-3</v>
      </c>
      <c r="V45" s="90">
        <v>-1.09E-3</v>
      </c>
      <c r="W45" s="90">
        <v>2.298E-2</v>
      </c>
      <c r="X45" s="94">
        <f t="shared" si="4"/>
        <v>2.5829999999999999E-2</v>
      </c>
      <c r="Y45" s="94">
        <v>5.0000000000000001E-4</v>
      </c>
      <c r="Z45" s="94">
        <v>2.5000000000000001E-3</v>
      </c>
      <c r="AA45" s="94">
        <v>-6.0000000000000002E-5</v>
      </c>
      <c r="AB45" s="110"/>
      <c r="AC45" s="96">
        <f t="shared" si="5"/>
        <v>0.14649000000000001</v>
      </c>
      <c r="AD45" s="97">
        <v>7</v>
      </c>
      <c r="AE45" s="110"/>
      <c r="AF45" s="96">
        <v>0.12388</v>
      </c>
    </row>
    <row r="46" spans="1:32" ht="15" customHeight="1" x14ac:dyDescent="0.3">
      <c r="A46" s="89">
        <v>43922</v>
      </c>
      <c r="B46" s="90">
        <v>7.4590000000000004E-2</v>
      </c>
      <c r="C46" s="90">
        <v>2.2399999999999998E-3</v>
      </c>
      <c r="D46" s="90">
        <v>1.6750000000000001E-2</v>
      </c>
      <c r="E46" s="90">
        <v>6.7200000000000003E-3</v>
      </c>
      <c r="F46" s="90">
        <v>1.218E-2</v>
      </c>
      <c r="G46" s="90">
        <v>0</v>
      </c>
      <c r="H46" s="90">
        <v>4.8500000000000001E-3</v>
      </c>
      <c r="I46" s="90">
        <v>5.8E-4</v>
      </c>
      <c r="J46" s="90">
        <v>1.98E-3</v>
      </c>
      <c r="K46" s="90">
        <v>3.7200000000000002E-3</v>
      </c>
      <c r="L46" s="90">
        <v>1.3999999999999999E-4</v>
      </c>
      <c r="M46" s="90">
        <v>-1.5200000000000001E-3</v>
      </c>
      <c r="N46" s="90">
        <v>0</v>
      </c>
      <c r="O46" s="90">
        <v>0</v>
      </c>
      <c r="P46" s="90">
        <v>0</v>
      </c>
      <c r="Q46" s="90">
        <v>-1.49E-3</v>
      </c>
      <c r="R46" s="128">
        <f t="shared" si="6"/>
        <v>4.6150000000000004E-2</v>
      </c>
      <c r="S46" s="94">
        <f t="shared" si="7"/>
        <v>0.12074000000000001</v>
      </c>
      <c r="T46" s="94">
        <v>-4.8999999999999998E-4</v>
      </c>
      <c r="U46" s="90">
        <v>3.9399999999999999E-3</v>
      </c>
      <c r="V46" s="90">
        <v>-1.09E-3</v>
      </c>
      <c r="W46" s="90">
        <v>2.298E-2</v>
      </c>
      <c r="X46" s="94">
        <f t="shared" si="4"/>
        <v>2.5829999999999999E-2</v>
      </c>
      <c r="Y46" s="94">
        <v>5.0000000000000001E-4</v>
      </c>
      <c r="Z46" s="94">
        <v>2.5000000000000001E-3</v>
      </c>
      <c r="AA46" s="94">
        <v>-6.0000000000000002E-5</v>
      </c>
      <c r="AB46" s="110"/>
      <c r="AC46" s="96">
        <f t="shared" si="5"/>
        <v>0.14902000000000001</v>
      </c>
      <c r="AD46" s="97">
        <v>7</v>
      </c>
      <c r="AE46" s="110"/>
      <c r="AF46" s="96">
        <v>0.12388</v>
      </c>
    </row>
    <row r="47" spans="1:32" ht="15" customHeight="1" x14ac:dyDescent="0.3">
      <c r="A47" s="89">
        <v>43891</v>
      </c>
      <c r="B47" s="90">
        <v>7.4590000000000004E-2</v>
      </c>
      <c r="C47" s="90">
        <v>2.2399999999999998E-3</v>
      </c>
      <c r="D47" s="90">
        <v>1.6750000000000001E-2</v>
      </c>
      <c r="E47" s="90">
        <v>6.7200000000000003E-3</v>
      </c>
      <c r="F47" s="90">
        <v>1.218E-2</v>
      </c>
      <c r="G47" s="90">
        <v>0</v>
      </c>
      <c r="H47" s="90">
        <v>4.8500000000000001E-3</v>
      </c>
      <c r="I47" s="90">
        <v>5.8E-4</v>
      </c>
      <c r="J47" s="90">
        <v>1.98E-3</v>
      </c>
      <c r="K47" s="90">
        <v>3.7200000000000002E-3</v>
      </c>
      <c r="L47" s="90">
        <v>1.3999999999999999E-4</v>
      </c>
      <c r="M47" s="90">
        <v>-1.5200000000000001E-3</v>
      </c>
      <c r="N47" s="90">
        <v>0</v>
      </c>
      <c r="O47" s="90">
        <v>0</v>
      </c>
      <c r="P47" s="90">
        <v>0</v>
      </c>
      <c r="Q47" s="90">
        <v>-1.49E-3</v>
      </c>
      <c r="R47" s="128">
        <f t="shared" si="6"/>
        <v>4.6150000000000004E-2</v>
      </c>
      <c r="S47" s="94">
        <f t="shared" si="7"/>
        <v>0.12074000000000001</v>
      </c>
      <c r="T47" s="94">
        <v>-4.8999999999999998E-4</v>
      </c>
      <c r="U47" s="90">
        <v>3.9399999999999999E-3</v>
      </c>
      <c r="V47" s="90">
        <v>-1.09E-3</v>
      </c>
      <c r="W47" s="90">
        <v>2.298E-2</v>
      </c>
      <c r="X47" s="94">
        <f t="shared" si="4"/>
        <v>2.5829999999999999E-2</v>
      </c>
      <c r="Y47" s="94">
        <v>5.0000000000000001E-4</v>
      </c>
      <c r="Z47" s="94">
        <v>2.5000000000000001E-3</v>
      </c>
      <c r="AA47" s="94">
        <v>-6.0000000000000002E-5</v>
      </c>
      <c r="AB47" s="110"/>
      <c r="AC47" s="96">
        <f t="shared" si="5"/>
        <v>0.14902000000000001</v>
      </c>
      <c r="AD47" s="97">
        <v>7</v>
      </c>
      <c r="AE47" s="110"/>
      <c r="AF47" s="96">
        <v>0.12388</v>
      </c>
    </row>
    <row r="48" spans="1:32" ht="15" customHeight="1" x14ac:dyDescent="0.3">
      <c r="A48" s="89">
        <v>43862</v>
      </c>
      <c r="B48" s="90">
        <v>7.4590000000000004E-2</v>
      </c>
      <c r="C48" s="90">
        <v>2.2399999999999998E-3</v>
      </c>
      <c r="D48" s="90">
        <v>1.6750000000000001E-2</v>
      </c>
      <c r="E48" s="90">
        <v>6.7200000000000003E-3</v>
      </c>
      <c r="F48" s="90">
        <v>1.218E-2</v>
      </c>
      <c r="G48" s="90">
        <v>0</v>
      </c>
      <c r="H48" s="90">
        <v>4.8500000000000001E-3</v>
      </c>
      <c r="I48" s="90">
        <v>5.8E-4</v>
      </c>
      <c r="J48" s="90">
        <v>1.98E-3</v>
      </c>
      <c r="K48" s="90">
        <v>3.7200000000000002E-3</v>
      </c>
      <c r="L48" s="90">
        <v>1.3999999999999999E-4</v>
      </c>
      <c r="M48" s="90">
        <v>-1.5200000000000001E-3</v>
      </c>
      <c r="N48" s="90">
        <v>0</v>
      </c>
      <c r="O48" s="90">
        <v>0</v>
      </c>
      <c r="P48" s="90">
        <v>0</v>
      </c>
      <c r="Q48" s="90">
        <v>-1.49E-3</v>
      </c>
      <c r="R48" s="128">
        <f t="shared" si="6"/>
        <v>4.6150000000000004E-2</v>
      </c>
      <c r="S48" s="94">
        <f t="shared" si="7"/>
        <v>0.12074000000000001</v>
      </c>
      <c r="T48" s="94">
        <v>-4.8999999999999998E-4</v>
      </c>
      <c r="U48" s="90">
        <v>3.9399999999999999E-3</v>
      </c>
      <c r="V48" s="90">
        <v>-1.09E-3</v>
      </c>
      <c r="W48" s="90">
        <v>2.298E-2</v>
      </c>
      <c r="X48" s="94">
        <f t="shared" si="4"/>
        <v>2.5829999999999999E-2</v>
      </c>
      <c r="Y48" s="94">
        <v>5.0000000000000001E-4</v>
      </c>
      <c r="Z48" s="94">
        <v>2.5000000000000001E-3</v>
      </c>
      <c r="AA48" s="94">
        <v>-6.0000000000000002E-5</v>
      </c>
      <c r="AB48" s="110"/>
      <c r="AC48" s="96">
        <f t="shared" si="5"/>
        <v>0.14902000000000001</v>
      </c>
      <c r="AD48" s="97">
        <v>7</v>
      </c>
      <c r="AE48" s="110"/>
      <c r="AF48" s="96">
        <v>0.12388</v>
      </c>
    </row>
    <row r="49" spans="1:32" ht="15" customHeight="1" x14ac:dyDescent="0.3">
      <c r="A49" s="89">
        <v>43831</v>
      </c>
      <c r="B49" s="90">
        <v>7.4590000000000004E-2</v>
      </c>
      <c r="C49" s="90">
        <v>2.2399999999999998E-3</v>
      </c>
      <c r="D49" s="90">
        <v>1.6750000000000001E-2</v>
      </c>
      <c r="E49" s="90">
        <v>6.7200000000000003E-3</v>
      </c>
      <c r="F49" s="90">
        <v>1.218E-2</v>
      </c>
      <c r="G49" s="90">
        <v>0</v>
      </c>
      <c r="H49" s="90">
        <v>4.8500000000000001E-3</v>
      </c>
      <c r="I49" s="90">
        <v>5.8E-4</v>
      </c>
      <c r="J49" s="90">
        <v>1.98E-3</v>
      </c>
      <c r="K49" s="90">
        <v>3.7200000000000002E-3</v>
      </c>
      <c r="L49" s="90">
        <v>1.3999999999999999E-4</v>
      </c>
      <c r="M49" s="90">
        <v>-1.5200000000000001E-3</v>
      </c>
      <c r="N49" s="90">
        <v>0</v>
      </c>
      <c r="O49" s="90">
        <v>0</v>
      </c>
      <c r="P49" s="90">
        <v>0</v>
      </c>
      <c r="Q49" s="90">
        <v>-1.49E-3</v>
      </c>
      <c r="R49" s="128">
        <f>SUM(C49:Q49)</f>
        <v>4.6150000000000004E-2</v>
      </c>
      <c r="S49" s="94">
        <f t="shared" si="7"/>
        <v>0.12074000000000001</v>
      </c>
      <c r="T49" s="94">
        <v>-4.8999999999999998E-4</v>
      </c>
      <c r="U49" s="90">
        <v>3.9399999999999999E-3</v>
      </c>
      <c r="V49" s="90">
        <v>-1.09E-3</v>
      </c>
      <c r="W49" s="90">
        <v>2.298E-2</v>
      </c>
      <c r="X49" s="94">
        <f t="shared" si="4"/>
        <v>2.5829999999999999E-2</v>
      </c>
      <c r="Y49" s="94">
        <v>5.0000000000000001E-4</v>
      </c>
      <c r="Z49" s="94">
        <v>2.5000000000000001E-3</v>
      </c>
      <c r="AA49" s="94">
        <v>-6.0000000000000002E-5</v>
      </c>
      <c r="AB49" s="110"/>
      <c r="AC49" s="96">
        <f t="shared" si="5"/>
        <v>0.14902000000000001</v>
      </c>
      <c r="AD49" s="97">
        <v>7</v>
      </c>
      <c r="AE49" s="110"/>
      <c r="AF49" s="96">
        <v>0.12388</v>
      </c>
    </row>
    <row r="50" spans="1:32" ht="15" customHeight="1" x14ac:dyDescent="0.3">
      <c r="A50" s="89">
        <v>43800</v>
      </c>
      <c r="B50" s="90">
        <v>7.4590000000000004E-2</v>
      </c>
      <c r="C50" s="90">
        <v>1.7899999999999999E-3</v>
      </c>
      <c r="D50" s="90">
        <v>1.6750000000000001E-2</v>
      </c>
      <c r="E50" s="90">
        <v>4.8300000000000001E-3</v>
      </c>
      <c r="F50" s="90">
        <v>9.2300000000000004E-3</v>
      </c>
      <c r="G50" s="90">
        <v>0</v>
      </c>
      <c r="H50" s="90">
        <v>4.1799999999999997E-3</v>
      </c>
      <c r="I50" s="90">
        <v>4.0000000000000003E-5</v>
      </c>
      <c r="J50" s="90">
        <v>1.81E-3</v>
      </c>
      <c r="K50" s="90">
        <v>2.7200000000000002E-3</v>
      </c>
      <c r="L50" s="90">
        <v>1.3999999999999999E-4</v>
      </c>
      <c r="M50" s="90">
        <v>-1.1800000000000001E-3</v>
      </c>
      <c r="N50" s="90">
        <v>0</v>
      </c>
      <c r="O50" s="90">
        <v>0</v>
      </c>
      <c r="P50" s="90">
        <v>0</v>
      </c>
      <c r="Q50" s="90">
        <v>-1.9499999999999999E-3</v>
      </c>
      <c r="R50" s="128">
        <f t="shared" si="6"/>
        <v>3.8360000000000005E-2</v>
      </c>
      <c r="S50" s="94">
        <f t="shared" si="7"/>
        <v>0.11295000000000001</v>
      </c>
      <c r="T50" s="94">
        <v>-7.2000000000000005E-4</v>
      </c>
      <c r="U50" s="90">
        <v>3.9399999999999999E-3</v>
      </c>
      <c r="V50" s="90">
        <v>-2.4299999999999999E-3</v>
      </c>
      <c r="W50" s="90">
        <v>2.2499999999999999E-2</v>
      </c>
      <c r="X50" s="94">
        <f t="shared" si="4"/>
        <v>2.401E-2</v>
      </c>
      <c r="Y50" s="94">
        <v>5.0000000000000001E-4</v>
      </c>
      <c r="Z50" s="94">
        <v>2.5000000000000001E-3</v>
      </c>
      <c r="AA50" s="94">
        <v>3.5699999999999998E-3</v>
      </c>
      <c r="AB50" s="110"/>
      <c r="AC50" s="96">
        <f t="shared" si="5"/>
        <v>0.14280999999999999</v>
      </c>
      <c r="AD50" s="97">
        <v>7</v>
      </c>
      <c r="AE50" s="110"/>
      <c r="AF50" s="96">
        <v>0.12388</v>
      </c>
    </row>
    <row r="51" spans="1:32" ht="15" customHeight="1" x14ac:dyDescent="0.3">
      <c r="A51" s="89">
        <v>43770</v>
      </c>
      <c r="B51" s="90">
        <v>7.4590000000000004E-2</v>
      </c>
      <c r="C51" s="90">
        <v>1.7899999999999999E-3</v>
      </c>
      <c r="D51" s="90">
        <v>1.6750000000000001E-2</v>
      </c>
      <c r="E51" s="90">
        <v>4.8300000000000001E-3</v>
      </c>
      <c r="F51" s="90">
        <v>9.2300000000000004E-3</v>
      </c>
      <c r="G51" s="90">
        <v>0</v>
      </c>
      <c r="H51" s="90">
        <v>4.1799999999999997E-3</v>
      </c>
      <c r="I51" s="90">
        <v>4.0000000000000003E-5</v>
      </c>
      <c r="J51" s="90">
        <v>1.81E-3</v>
      </c>
      <c r="K51" s="90">
        <v>2.7200000000000002E-3</v>
      </c>
      <c r="L51" s="90">
        <v>1.3999999999999999E-4</v>
      </c>
      <c r="M51" s="90">
        <v>-1.1800000000000001E-3</v>
      </c>
      <c r="N51" s="90">
        <v>0</v>
      </c>
      <c r="O51" s="90">
        <v>0</v>
      </c>
      <c r="P51" s="90">
        <v>0</v>
      </c>
      <c r="Q51" s="90">
        <v>-1.9499999999999999E-3</v>
      </c>
      <c r="R51" s="128">
        <f t="shared" si="6"/>
        <v>3.8360000000000005E-2</v>
      </c>
      <c r="S51" s="94">
        <f t="shared" si="7"/>
        <v>0.11295000000000001</v>
      </c>
      <c r="T51" s="94">
        <v>-7.2000000000000005E-4</v>
      </c>
      <c r="U51" s="90">
        <v>3.9399999999999999E-3</v>
      </c>
      <c r="V51" s="90">
        <v>-2.4299999999999999E-3</v>
      </c>
      <c r="W51" s="90">
        <v>2.2499999999999999E-2</v>
      </c>
      <c r="X51" s="94">
        <f t="shared" si="4"/>
        <v>2.401E-2</v>
      </c>
      <c r="Y51" s="94">
        <v>5.0000000000000001E-4</v>
      </c>
      <c r="Z51" s="94">
        <v>2.5000000000000001E-3</v>
      </c>
      <c r="AA51" s="94">
        <v>3.5699999999999998E-3</v>
      </c>
      <c r="AB51" s="110"/>
      <c r="AC51" s="96">
        <f t="shared" si="5"/>
        <v>0.14280999999999999</v>
      </c>
      <c r="AD51" s="97">
        <v>7</v>
      </c>
      <c r="AE51" s="110"/>
      <c r="AF51" s="96">
        <v>9.98E-2</v>
      </c>
    </row>
    <row r="52" spans="1:32" ht="15" customHeight="1" x14ac:dyDescent="0.3">
      <c r="A52" s="89">
        <v>43739</v>
      </c>
      <c r="B52" s="90">
        <v>7.4590000000000004E-2</v>
      </c>
      <c r="C52" s="90">
        <v>1.7899999999999999E-3</v>
      </c>
      <c r="D52" s="90">
        <v>1.6750000000000001E-2</v>
      </c>
      <c r="E52" s="90">
        <v>4.8300000000000001E-3</v>
      </c>
      <c r="F52" s="90">
        <v>9.2300000000000004E-3</v>
      </c>
      <c r="G52" s="90">
        <v>0</v>
      </c>
      <c r="H52" s="90">
        <v>4.1799999999999997E-3</v>
      </c>
      <c r="I52" s="90">
        <v>4.0000000000000003E-5</v>
      </c>
      <c r="J52" s="90">
        <v>1.81E-3</v>
      </c>
      <c r="K52" s="90">
        <v>2.7200000000000002E-3</v>
      </c>
      <c r="L52" s="90">
        <v>1.3999999999999999E-4</v>
      </c>
      <c r="M52" s="90">
        <v>-1.1800000000000001E-3</v>
      </c>
      <c r="N52" s="90">
        <v>0</v>
      </c>
      <c r="O52" s="90">
        <v>0</v>
      </c>
      <c r="P52" s="90">
        <v>0</v>
      </c>
      <c r="Q52" s="90">
        <v>-1.9499999999999999E-3</v>
      </c>
      <c r="R52" s="128">
        <f t="shared" si="6"/>
        <v>3.8360000000000005E-2</v>
      </c>
      <c r="S52" s="94">
        <f t="shared" si="7"/>
        <v>0.11295000000000001</v>
      </c>
      <c r="T52" s="94">
        <v>-7.2000000000000005E-4</v>
      </c>
      <c r="U52" s="90">
        <v>3.9399999999999999E-3</v>
      </c>
      <c r="V52" s="90">
        <v>-2.4299999999999999E-3</v>
      </c>
      <c r="W52" s="90">
        <v>2.2499999999999999E-2</v>
      </c>
      <c r="X52" s="94">
        <f t="shared" si="4"/>
        <v>2.401E-2</v>
      </c>
      <c r="Y52" s="94">
        <v>5.0000000000000001E-4</v>
      </c>
      <c r="Z52" s="94">
        <v>2.5000000000000001E-3</v>
      </c>
      <c r="AA52" s="94">
        <v>3.5699999999999998E-3</v>
      </c>
      <c r="AB52" s="110"/>
      <c r="AC52" s="96">
        <f t="shared" si="5"/>
        <v>0.14280999999999999</v>
      </c>
      <c r="AD52" s="97">
        <v>7</v>
      </c>
      <c r="AE52" s="110"/>
      <c r="AF52" s="96">
        <v>9.98E-2</v>
      </c>
    </row>
    <row r="53" spans="1:32" ht="15" customHeight="1" x14ac:dyDescent="0.3">
      <c r="A53" s="89">
        <v>43709</v>
      </c>
      <c r="B53" s="90">
        <v>7.4590000000000004E-2</v>
      </c>
      <c r="C53" s="90">
        <v>1.7899999999999999E-3</v>
      </c>
      <c r="D53" s="90">
        <v>1.6750000000000001E-2</v>
      </c>
      <c r="E53" s="90">
        <v>4.8300000000000001E-3</v>
      </c>
      <c r="F53" s="90">
        <v>9.2300000000000004E-3</v>
      </c>
      <c r="G53" s="90">
        <v>0</v>
      </c>
      <c r="H53" s="90">
        <v>4.1799999999999997E-3</v>
      </c>
      <c r="I53" s="90">
        <v>4.0000000000000003E-5</v>
      </c>
      <c r="J53" s="90">
        <v>1.81E-3</v>
      </c>
      <c r="K53" s="90">
        <v>2.7200000000000002E-3</v>
      </c>
      <c r="L53" s="90">
        <v>1.3999999999999999E-4</v>
      </c>
      <c r="M53" s="90">
        <v>-1.1800000000000001E-3</v>
      </c>
      <c r="N53" s="90">
        <v>0</v>
      </c>
      <c r="O53" s="90">
        <v>0</v>
      </c>
      <c r="P53" s="90">
        <v>0</v>
      </c>
      <c r="Q53" s="90">
        <v>-1.9499999999999999E-3</v>
      </c>
      <c r="R53" s="128">
        <f t="shared" si="6"/>
        <v>3.8360000000000005E-2</v>
      </c>
      <c r="S53" s="94">
        <f t="shared" si="7"/>
        <v>0.11295000000000001</v>
      </c>
      <c r="T53" s="94">
        <v>-7.2000000000000005E-4</v>
      </c>
      <c r="U53" s="90">
        <v>3.9399999999999999E-3</v>
      </c>
      <c r="V53" s="90">
        <v>-2.4299999999999999E-3</v>
      </c>
      <c r="W53" s="90">
        <v>2.2499999999999999E-2</v>
      </c>
      <c r="X53" s="94">
        <f t="shared" si="4"/>
        <v>2.401E-2</v>
      </c>
      <c r="Y53" s="94">
        <v>5.0000000000000001E-4</v>
      </c>
      <c r="Z53" s="94">
        <v>2.5000000000000001E-3</v>
      </c>
      <c r="AA53" s="94">
        <v>3.5699999999999998E-3</v>
      </c>
      <c r="AB53" s="110"/>
      <c r="AC53" s="96">
        <f t="shared" si="5"/>
        <v>0.14280999999999999</v>
      </c>
      <c r="AD53" s="97">
        <v>7</v>
      </c>
      <c r="AE53" s="110"/>
      <c r="AF53" s="96">
        <v>9.98E-2</v>
      </c>
    </row>
    <row r="54" spans="1:32" ht="15" customHeight="1" x14ac:dyDescent="0.3">
      <c r="A54" s="89">
        <v>43678</v>
      </c>
      <c r="B54" s="90">
        <v>7.4590000000000004E-2</v>
      </c>
      <c r="C54" s="90">
        <v>1.7899999999999999E-3</v>
      </c>
      <c r="D54" s="90">
        <v>1.6750000000000001E-2</v>
      </c>
      <c r="E54" s="90">
        <v>4.8300000000000001E-3</v>
      </c>
      <c r="F54" s="90">
        <v>9.2300000000000004E-3</v>
      </c>
      <c r="G54" s="90">
        <v>0</v>
      </c>
      <c r="H54" s="90">
        <v>4.1799999999999997E-3</v>
      </c>
      <c r="I54" s="90">
        <v>4.0000000000000003E-5</v>
      </c>
      <c r="J54" s="90">
        <v>1.81E-3</v>
      </c>
      <c r="K54" s="90">
        <v>2.7200000000000002E-3</v>
      </c>
      <c r="L54" s="90">
        <v>1.3999999999999999E-4</v>
      </c>
      <c r="M54" s="90">
        <v>-1.1800000000000001E-3</v>
      </c>
      <c r="N54" s="90">
        <v>0</v>
      </c>
      <c r="O54" s="90">
        <v>0</v>
      </c>
      <c r="P54" s="90">
        <v>0</v>
      </c>
      <c r="Q54" s="90">
        <v>-1.9499999999999999E-3</v>
      </c>
      <c r="R54" s="128">
        <f t="shared" si="6"/>
        <v>3.8360000000000005E-2</v>
      </c>
      <c r="S54" s="94">
        <f t="shared" si="7"/>
        <v>0.11295000000000001</v>
      </c>
      <c r="T54" s="94">
        <v>-7.2000000000000005E-4</v>
      </c>
      <c r="U54" s="90">
        <v>3.9399999999999999E-3</v>
      </c>
      <c r="V54" s="90">
        <v>-2.4299999999999999E-3</v>
      </c>
      <c r="W54" s="90">
        <v>2.2499999999999999E-2</v>
      </c>
      <c r="X54" s="94">
        <f t="shared" si="4"/>
        <v>2.401E-2</v>
      </c>
      <c r="Y54" s="94">
        <v>5.0000000000000001E-4</v>
      </c>
      <c r="Z54" s="94">
        <v>2.5000000000000001E-3</v>
      </c>
      <c r="AA54" s="94">
        <v>3.5699999999999998E-3</v>
      </c>
      <c r="AB54" s="110"/>
      <c r="AC54" s="96">
        <f t="shared" si="5"/>
        <v>0.14280999999999999</v>
      </c>
      <c r="AD54" s="97">
        <v>7</v>
      </c>
      <c r="AE54" s="110"/>
      <c r="AF54" s="96">
        <v>9.98E-2</v>
      </c>
    </row>
    <row r="55" spans="1:32" ht="15" customHeight="1" x14ac:dyDescent="0.3">
      <c r="A55" s="89">
        <v>43647</v>
      </c>
      <c r="B55" s="90">
        <v>7.4590000000000004E-2</v>
      </c>
      <c r="C55" s="90">
        <v>1.7899999999999999E-3</v>
      </c>
      <c r="D55" s="90">
        <v>1.6750000000000001E-2</v>
      </c>
      <c r="E55" s="90">
        <v>4.8300000000000001E-3</v>
      </c>
      <c r="F55" s="90">
        <v>9.2300000000000004E-3</v>
      </c>
      <c r="G55" s="90">
        <v>0</v>
      </c>
      <c r="H55" s="90">
        <v>4.1799999999999997E-3</v>
      </c>
      <c r="I55" s="90">
        <v>4.0000000000000003E-5</v>
      </c>
      <c r="J55" s="90">
        <v>1.81E-3</v>
      </c>
      <c r="K55" s="90">
        <v>2.7200000000000002E-3</v>
      </c>
      <c r="L55" s="90">
        <v>1.3999999999999999E-4</v>
      </c>
      <c r="M55" s="90">
        <v>-1.1800000000000001E-3</v>
      </c>
      <c r="N55" s="90">
        <v>0</v>
      </c>
      <c r="O55" s="90">
        <v>0</v>
      </c>
      <c r="P55" s="90">
        <v>0</v>
      </c>
      <c r="Q55" s="90">
        <v>-1.9499999999999999E-3</v>
      </c>
      <c r="R55" s="128">
        <f t="shared" si="6"/>
        <v>3.8360000000000005E-2</v>
      </c>
      <c r="S55" s="94">
        <f t="shared" si="7"/>
        <v>0.11295000000000001</v>
      </c>
      <c r="T55" s="94">
        <v>-7.2000000000000005E-4</v>
      </c>
      <c r="U55" s="90">
        <v>3.9399999999999999E-3</v>
      </c>
      <c r="V55" s="90">
        <v>-2.4299999999999999E-3</v>
      </c>
      <c r="W55" s="90">
        <v>2.2499999999999999E-2</v>
      </c>
      <c r="X55" s="94">
        <f t="shared" si="4"/>
        <v>2.401E-2</v>
      </c>
      <c r="Y55" s="94">
        <v>5.0000000000000001E-4</v>
      </c>
      <c r="Z55" s="94">
        <v>2.5000000000000001E-3</v>
      </c>
      <c r="AA55" s="94">
        <v>3.5699999999999998E-3</v>
      </c>
      <c r="AB55" s="110"/>
      <c r="AC55" s="96">
        <f t="shared" si="5"/>
        <v>0.14280999999999999</v>
      </c>
      <c r="AD55" s="97">
        <v>7</v>
      </c>
      <c r="AE55" s="110"/>
      <c r="AF55" s="96">
        <v>9.98E-2</v>
      </c>
    </row>
    <row r="56" spans="1:32" ht="15" customHeight="1" x14ac:dyDescent="0.3">
      <c r="A56" s="89">
        <v>43617</v>
      </c>
      <c r="B56" s="90">
        <v>7.3109999999999994E-2</v>
      </c>
      <c r="C56" s="90">
        <v>1.7899999999999999E-3</v>
      </c>
      <c r="D56" s="90">
        <v>1.6750000000000001E-2</v>
      </c>
      <c r="E56" s="90">
        <v>4.8300000000000001E-3</v>
      </c>
      <c r="F56" s="90">
        <v>9.2300000000000004E-3</v>
      </c>
      <c r="G56" s="90">
        <v>0</v>
      </c>
      <c r="H56" s="90">
        <v>4.1799999999999997E-3</v>
      </c>
      <c r="I56" s="90">
        <v>4.0000000000000003E-5</v>
      </c>
      <c r="J56" s="90">
        <v>1.81E-3</v>
      </c>
      <c r="K56" s="90">
        <v>2.7200000000000002E-3</v>
      </c>
      <c r="L56" s="90">
        <v>1.3999999999999999E-4</v>
      </c>
      <c r="M56" s="90">
        <v>-1.1800000000000001E-3</v>
      </c>
      <c r="N56" s="90">
        <v>0</v>
      </c>
      <c r="O56" s="90">
        <v>0</v>
      </c>
      <c r="P56" s="90">
        <v>0</v>
      </c>
      <c r="Q56" s="90">
        <v>-1.9499999999999999E-3</v>
      </c>
      <c r="R56" s="128">
        <f t="shared" si="6"/>
        <v>3.8360000000000005E-2</v>
      </c>
      <c r="S56" s="94">
        <f t="shared" si="7"/>
        <v>0.11147</v>
      </c>
      <c r="T56" s="94">
        <v>-7.2000000000000005E-4</v>
      </c>
      <c r="U56" s="90">
        <v>3.9399999999999999E-3</v>
      </c>
      <c r="V56" s="90">
        <v>-2.4299999999999999E-3</v>
      </c>
      <c r="W56" s="90">
        <v>2.2499999999999999E-2</v>
      </c>
      <c r="X56" s="94">
        <f t="shared" si="4"/>
        <v>2.401E-2</v>
      </c>
      <c r="Y56" s="94">
        <v>5.0000000000000001E-4</v>
      </c>
      <c r="Z56" s="94">
        <v>2.5000000000000001E-3</v>
      </c>
      <c r="AA56" s="94">
        <v>3.5699999999999998E-3</v>
      </c>
      <c r="AB56" s="110"/>
      <c r="AC56" s="96">
        <f t="shared" si="5"/>
        <v>0.14132999999999998</v>
      </c>
      <c r="AD56" s="97">
        <v>7</v>
      </c>
      <c r="AE56" s="110"/>
      <c r="AF56" s="96">
        <v>9.98E-2</v>
      </c>
    </row>
    <row r="57" spans="1:32" ht="15" customHeight="1" x14ac:dyDescent="0.3">
      <c r="A57" s="89">
        <v>43586</v>
      </c>
      <c r="B57" s="90">
        <v>7.3109999999999994E-2</v>
      </c>
      <c r="C57" s="90">
        <v>1.7899999999999999E-3</v>
      </c>
      <c r="D57" s="90">
        <v>1.6930000000000001E-2</v>
      </c>
      <c r="E57" s="90">
        <v>4.8300000000000001E-3</v>
      </c>
      <c r="F57" s="90">
        <v>9.2300000000000004E-3</v>
      </c>
      <c r="G57" s="90">
        <v>0</v>
      </c>
      <c r="H57" s="90">
        <v>4.1799999999999997E-3</v>
      </c>
      <c r="I57" s="90">
        <v>4.0000000000000003E-5</v>
      </c>
      <c r="J57" s="90">
        <v>1.81E-3</v>
      </c>
      <c r="K57" s="90">
        <v>2.7200000000000002E-3</v>
      </c>
      <c r="L57" s="90">
        <v>1.1000000000000001E-3</v>
      </c>
      <c r="M57" s="90">
        <v>-1.1800000000000001E-3</v>
      </c>
      <c r="N57" s="90">
        <v>0</v>
      </c>
      <c r="O57" s="90">
        <v>0</v>
      </c>
      <c r="P57" s="90">
        <v>0</v>
      </c>
      <c r="Q57" s="90">
        <v>-1.9499999999999999E-3</v>
      </c>
      <c r="R57" s="128">
        <f t="shared" si="6"/>
        <v>3.95E-2</v>
      </c>
      <c r="S57" s="94">
        <f t="shared" si="7"/>
        <v>0.11260999999999999</v>
      </c>
      <c r="T57" s="94">
        <v>-7.2000000000000005E-4</v>
      </c>
      <c r="U57" s="90">
        <v>3.9399999999999999E-3</v>
      </c>
      <c r="V57" s="90">
        <v>-2.4299999999999999E-3</v>
      </c>
      <c r="W57" s="90">
        <v>2.2499999999999999E-2</v>
      </c>
      <c r="X57" s="94">
        <f t="shared" si="4"/>
        <v>2.401E-2</v>
      </c>
      <c r="Y57" s="94">
        <v>5.0000000000000001E-4</v>
      </c>
      <c r="Z57" s="94">
        <v>2.5000000000000001E-3</v>
      </c>
      <c r="AA57" s="94">
        <v>3.5699999999999998E-3</v>
      </c>
      <c r="AB57" s="110"/>
      <c r="AC57" s="96">
        <f t="shared" si="5"/>
        <v>0.14246999999999999</v>
      </c>
      <c r="AD57" s="97">
        <v>7</v>
      </c>
      <c r="AE57" s="110"/>
      <c r="AF57" s="96">
        <v>0.12914999999999999</v>
      </c>
    </row>
    <row r="58" spans="1:32" ht="15" customHeight="1" x14ac:dyDescent="0.3">
      <c r="A58" s="89">
        <v>43556</v>
      </c>
      <c r="B58" s="90">
        <v>7.3109999999999994E-2</v>
      </c>
      <c r="C58" s="90">
        <v>1.7899999999999999E-3</v>
      </c>
      <c r="D58" s="90">
        <v>1.6930000000000001E-2</v>
      </c>
      <c r="E58" s="90">
        <v>4.8300000000000001E-3</v>
      </c>
      <c r="F58" s="90">
        <v>9.2300000000000004E-3</v>
      </c>
      <c r="G58" s="90">
        <v>0</v>
      </c>
      <c r="H58" s="90">
        <v>4.1799999999999997E-3</v>
      </c>
      <c r="I58" s="90">
        <v>4.0000000000000003E-5</v>
      </c>
      <c r="J58" s="90">
        <v>1.81E-3</v>
      </c>
      <c r="K58" s="90">
        <v>2.7200000000000002E-3</v>
      </c>
      <c r="L58" s="90">
        <v>1.1000000000000001E-3</v>
      </c>
      <c r="M58" s="90">
        <v>-1.1800000000000001E-3</v>
      </c>
      <c r="N58" s="90">
        <v>0</v>
      </c>
      <c r="O58" s="90">
        <v>0</v>
      </c>
      <c r="P58" s="90">
        <v>0</v>
      </c>
      <c r="Q58" s="90">
        <v>-1.9499999999999999E-3</v>
      </c>
      <c r="R58" s="128">
        <f t="shared" si="6"/>
        <v>3.95E-2</v>
      </c>
      <c r="S58" s="94">
        <f t="shared" si="7"/>
        <v>0.11260999999999999</v>
      </c>
      <c r="T58" s="94">
        <v>-7.2000000000000005E-4</v>
      </c>
      <c r="U58" s="90">
        <v>3.9399999999999999E-3</v>
      </c>
      <c r="V58" s="90">
        <v>-2.4299999999999999E-3</v>
      </c>
      <c r="W58" s="90">
        <v>2.2499999999999999E-2</v>
      </c>
      <c r="X58" s="94">
        <f t="shared" si="4"/>
        <v>2.401E-2</v>
      </c>
      <c r="Y58" s="94">
        <v>5.0000000000000001E-4</v>
      </c>
      <c r="Z58" s="94">
        <v>2.5000000000000001E-3</v>
      </c>
      <c r="AA58" s="94">
        <v>3.5699999999999998E-3</v>
      </c>
      <c r="AB58" s="110"/>
      <c r="AC58" s="96">
        <f t="shared" si="5"/>
        <v>0.14246999999999999</v>
      </c>
      <c r="AD58" s="97">
        <v>7</v>
      </c>
      <c r="AE58" s="110"/>
      <c r="AF58" s="96">
        <v>0.12914999999999999</v>
      </c>
    </row>
    <row r="59" spans="1:32" ht="15" customHeight="1" x14ac:dyDescent="0.3">
      <c r="A59" s="89">
        <v>43525</v>
      </c>
      <c r="B59" s="90">
        <v>7.3109999999999994E-2</v>
      </c>
      <c r="C59" s="90">
        <v>1.7899999999999999E-3</v>
      </c>
      <c r="D59" s="90">
        <v>1.6930000000000001E-2</v>
      </c>
      <c r="E59" s="90">
        <v>4.8300000000000001E-3</v>
      </c>
      <c r="F59" s="90">
        <v>9.2300000000000004E-3</v>
      </c>
      <c r="G59" s="90">
        <v>0</v>
      </c>
      <c r="H59" s="90">
        <v>4.1799999999999997E-3</v>
      </c>
      <c r="I59" s="90">
        <v>4.0000000000000003E-5</v>
      </c>
      <c r="J59" s="90">
        <v>1.81E-3</v>
      </c>
      <c r="K59" s="90">
        <v>2.7200000000000002E-3</v>
      </c>
      <c r="L59" s="90">
        <v>1.1000000000000001E-3</v>
      </c>
      <c r="M59" s="90">
        <v>-1.1800000000000001E-3</v>
      </c>
      <c r="N59" s="90">
        <v>0</v>
      </c>
      <c r="O59" s="90">
        <v>0</v>
      </c>
      <c r="P59" s="90">
        <v>0</v>
      </c>
      <c r="Q59" s="90">
        <v>-1.9499999999999999E-3</v>
      </c>
      <c r="R59" s="128">
        <f t="shared" si="6"/>
        <v>3.95E-2</v>
      </c>
      <c r="S59" s="94">
        <f t="shared" si="7"/>
        <v>0.11260999999999999</v>
      </c>
      <c r="T59" s="94">
        <v>-7.2000000000000005E-4</v>
      </c>
      <c r="U59" s="90">
        <v>3.9399999999999999E-3</v>
      </c>
      <c r="V59" s="90">
        <v>-2.4299999999999999E-3</v>
      </c>
      <c r="W59" s="90">
        <v>2.2499999999999999E-2</v>
      </c>
      <c r="X59" s="94">
        <f t="shared" si="4"/>
        <v>2.401E-2</v>
      </c>
      <c r="Y59" s="94">
        <v>5.0000000000000001E-4</v>
      </c>
      <c r="Z59" s="94">
        <v>2.5000000000000001E-3</v>
      </c>
      <c r="AA59" s="94">
        <v>3.5699999999999998E-3</v>
      </c>
      <c r="AB59" s="110"/>
      <c r="AC59" s="96">
        <f t="shared" si="5"/>
        <v>0.14246999999999999</v>
      </c>
      <c r="AD59" s="97">
        <v>7</v>
      </c>
      <c r="AE59" s="110"/>
      <c r="AF59" s="96">
        <v>0.12914999999999999</v>
      </c>
    </row>
    <row r="60" spans="1:32" ht="15" customHeight="1" x14ac:dyDescent="0.3">
      <c r="A60" s="89">
        <v>43497</v>
      </c>
      <c r="B60" s="90">
        <v>7.3109999999999994E-2</v>
      </c>
      <c r="C60" s="90">
        <v>1.7899999999999999E-3</v>
      </c>
      <c r="D60" s="90">
        <v>1.6930000000000001E-2</v>
      </c>
      <c r="E60" s="90">
        <v>4.8300000000000001E-3</v>
      </c>
      <c r="F60" s="90">
        <v>9.2300000000000004E-3</v>
      </c>
      <c r="G60" s="90">
        <v>0</v>
      </c>
      <c r="H60" s="90">
        <v>4.1799999999999997E-3</v>
      </c>
      <c r="I60" s="90">
        <v>4.0000000000000003E-5</v>
      </c>
      <c r="J60" s="90">
        <v>1.81E-3</v>
      </c>
      <c r="K60" s="90">
        <v>2.7200000000000002E-3</v>
      </c>
      <c r="L60" s="90">
        <v>1.1000000000000001E-3</v>
      </c>
      <c r="M60" s="90">
        <v>-1.1800000000000001E-3</v>
      </c>
      <c r="N60" s="90">
        <v>0</v>
      </c>
      <c r="O60" s="90">
        <v>0</v>
      </c>
      <c r="P60" s="90">
        <v>0</v>
      </c>
      <c r="Q60" s="90">
        <v>-1.9499999999999999E-3</v>
      </c>
      <c r="R60" s="128">
        <f t="shared" si="6"/>
        <v>3.95E-2</v>
      </c>
      <c r="S60" s="94">
        <f t="shared" si="7"/>
        <v>0.11260999999999999</v>
      </c>
      <c r="T60" s="94">
        <v>-7.2000000000000005E-4</v>
      </c>
      <c r="U60" s="90">
        <v>3.9399999999999999E-3</v>
      </c>
      <c r="V60" s="90">
        <v>-2.4299999999999999E-3</v>
      </c>
      <c r="W60" s="90">
        <v>2.2499999999999999E-2</v>
      </c>
      <c r="X60" s="94">
        <f>SUM(U60:W60)</f>
        <v>2.401E-2</v>
      </c>
      <c r="Y60" s="94">
        <v>5.0000000000000001E-4</v>
      </c>
      <c r="Z60" s="94">
        <v>2.5000000000000001E-3</v>
      </c>
      <c r="AA60" s="94">
        <v>3.5699999999999998E-3</v>
      </c>
      <c r="AB60" s="110"/>
      <c r="AC60" s="96">
        <f t="shared" si="5"/>
        <v>0.14246999999999999</v>
      </c>
      <c r="AD60" s="97">
        <v>7</v>
      </c>
      <c r="AE60" s="110"/>
      <c r="AF60" s="96">
        <v>0.12914999999999999</v>
      </c>
    </row>
    <row r="61" spans="1:32" ht="15" customHeight="1" x14ac:dyDescent="0.3">
      <c r="A61" s="89">
        <v>43466</v>
      </c>
      <c r="B61" s="111">
        <v>7.3109999999999994E-2</v>
      </c>
      <c r="C61" s="111">
        <v>1.7899999999999999E-3</v>
      </c>
      <c r="D61" s="111">
        <v>1.6930000000000001E-2</v>
      </c>
      <c r="E61" s="111">
        <v>4.8300000000000001E-3</v>
      </c>
      <c r="F61" s="111">
        <v>9.2300000000000004E-3</v>
      </c>
      <c r="G61" s="111">
        <v>0</v>
      </c>
      <c r="H61" s="111">
        <v>4.1799999999999997E-3</v>
      </c>
      <c r="I61" s="111">
        <v>4.0000000000000003E-5</v>
      </c>
      <c r="J61" s="111">
        <v>1.81E-3</v>
      </c>
      <c r="K61" s="111">
        <v>2.7200000000000002E-3</v>
      </c>
      <c r="L61" s="111">
        <v>1.1000000000000001E-3</v>
      </c>
      <c r="M61" s="111">
        <v>-1.1800000000000001E-3</v>
      </c>
      <c r="N61" s="111">
        <v>0</v>
      </c>
      <c r="O61" s="111">
        <v>0</v>
      </c>
      <c r="P61" s="111">
        <v>0</v>
      </c>
      <c r="Q61" s="111">
        <v>0</v>
      </c>
      <c r="R61" s="129">
        <f>SUM(C61:Q61)</f>
        <v>4.1450000000000001E-2</v>
      </c>
      <c r="S61" s="112">
        <f>SUM(B61,R61)</f>
        <v>0.11456</v>
      </c>
      <c r="T61" s="112">
        <v>-7.2000000000000005E-4</v>
      </c>
      <c r="U61" s="111">
        <v>3.9399999999999999E-3</v>
      </c>
      <c r="V61" s="111">
        <v>-2.4299999999999999E-3</v>
      </c>
      <c r="W61" s="111">
        <v>2.2499999999999999E-2</v>
      </c>
      <c r="X61" s="112">
        <f t="shared" si="4"/>
        <v>2.401E-2</v>
      </c>
      <c r="Y61" s="112">
        <v>5.0000000000000001E-4</v>
      </c>
      <c r="Z61" s="112">
        <v>2.5000000000000001E-3</v>
      </c>
      <c r="AA61" s="112">
        <v>3.5699999999999998E-3</v>
      </c>
      <c r="AB61" s="113"/>
      <c r="AC61" s="114">
        <f t="shared" si="5"/>
        <v>0.14441999999999999</v>
      </c>
      <c r="AD61" s="115">
        <v>7</v>
      </c>
      <c r="AE61" s="113"/>
      <c r="AF61" s="114">
        <v>0.12914999999999999</v>
      </c>
    </row>
  </sheetData>
  <pageMargins left="0.7" right="0.7" top="0.75" bottom="0.75" header="0.3" footer="0.3"/>
  <pageSetup orientation="portrait" r:id="rId1"/>
  <ignoredErrors>
    <ignoredError sqref="X2:X61 R2:R61"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5FE7-FBB0-5A47-A949-AFCC85253776}">
  <sheetPr>
    <tabColor theme="3"/>
  </sheetPr>
  <dimension ref="A2:V653"/>
  <sheetViews>
    <sheetView showGridLines="0" zoomScale="120" zoomScaleNormal="120" workbookViewId="0"/>
  </sheetViews>
  <sheetFormatPr defaultColWidth="11.375" defaultRowHeight="11.4" x14ac:dyDescent="0.2"/>
  <cols>
    <col min="1" max="1" width="3" customWidth="1"/>
    <col min="2" max="2" width="7" customWidth="1"/>
    <col min="3" max="3" width="30.375" customWidth="1"/>
    <col min="4" max="4" width="19" customWidth="1"/>
    <col min="5" max="5" width="17" customWidth="1"/>
    <col min="6" max="6" width="16.75" customWidth="1"/>
    <col min="7" max="8" width="14.25" customWidth="1"/>
    <col min="9" max="9" width="10.25" customWidth="1"/>
    <col min="10" max="10" width="13.625" customWidth="1"/>
  </cols>
  <sheetData>
    <row r="2" spans="3:22" ht="18" thickBot="1" x14ac:dyDescent="0.25">
      <c r="C2" s="26" t="s">
        <v>48</v>
      </c>
      <c r="D2" s="26"/>
      <c r="E2" s="26"/>
      <c r="F2" s="26"/>
      <c r="G2" s="26"/>
      <c r="H2" s="26"/>
      <c r="V2" s="41"/>
    </row>
    <row r="3" spans="3:22" ht="13.2" x14ac:dyDescent="0.2">
      <c r="C3" s="1" t="s">
        <v>49</v>
      </c>
      <c r="D3" s="27" t="s">
        <v>50</v>
      </c>
      <c r="E3" s="1"/>
      <c r="F3" s="1"/>
      <c r="G3" s="1"/>
      <c r="H3" s="1"/>
      <c r="V3" s="38"/>
    </row>
    <row r="4" spans="3:22" ht="13.2" x14ac:dyDescent="0.2">
      <c r="C4" s="1" t="s">
        <v>51</v>
      </c>
      <c r="D4" s="27"/>
      <c r="E4" s="1"/>
      <c r="F4" s="1"/>
      <c r="G4" s="1"/>
      <c r="H4" s="1"/>
    </row>
    <row r="5" spans="3:22" x14ac:dyDescent="0.2">
      <c r="C5" s="19" t="s">
        <v>52</v>
      </c>
      <c r="D5" s="19">
        <v>2019</v>
      </c>
      <c r="E5" s="19">
        <v>2020</v>
      </c>
      <c r="F5" s="19">
        <v>2021</v>
      </c>
      <c r="G5" s="19">
        <v>2022</v>
      </c>
      <c r="H5" s="28">
        <v>2023</v>
      </c>
    </row>
    <row r="6" spans="3:22" x14ac:dyDescent="0.2">
      <c r="C6" s="16" t="str" cm="1">
        <f t="array" ref="C6:C9">_xlfn._xlws.SORT(_xlfn.UNIQUE(_xlfn._xlws.FILTER('Rates Database'!$E:$E,'Rates Database'!$D:$D="Electric Distribution Company")))</f>
        <v>Eversource_EMA</v>
      </c>
      <c r="D6" s="30">
        <f>SUMIFS('Rates Database'!$L$2:$L$50000,'Rates Database'!$E$2:$E$50000,$C6,'Rates Database'!$H$2:$H$50000,$C$3, 'Rates Database'!$B$2:$B$50000,D$5)/12</f>
        <v>0.10789333333333327</v>
      </c>
      <c r="E6" s="30">
        <f>SUMIFS('Rates Database'!$L$2:$L$50000,'Rates Database'!$E$2:$E$50000,$C6,'Rates Database'!$H$2:$H$50000,$C$3, 'Rates Database'!$B$2:$B$50000,E$5)/12</f>
        <v>0.11106166666666654</v>
      </c>
      <c r="F6" s="30">
        <f>SUMIFS('Rates Database'!$L$2:$L$50000,'Rates Database'!$E$2:$E$50000,$C6,'Rates Database'!$H$2:$H$50000,$C$3, 'Rates Database'!$B$2:$B$50000,F$5)/12</f>
        <v>0.12476499999999992</v>
      </c>
      <c r="G6" s="30">
        <f>SUMIFS('Rates Database'!$L$2:$L$50000,'Rates Database'!$E$2:$E$50000,$C6,'Rates Database'!$H$2:$H$50000,$C$3, 'Rates Database'!$B$2:$B$50000,G$5)/12</f>
        <v>0.14003499999999974</v>
      </c>
      <c r="H6" s="30">
        <f>SUMIFS('Rates Database'!$L$2:$L$50000,'Rates Database'!$E$2:$E$50000,$C6,'Rates Database'!$H$2:$H$50000,$C$3, 'Rates Database'!$B$2:$B$50000,H$5)/12</f>
        <v>0.14663499999999971</v>
      </c>
    </row>
    <row r="7" spans="3:22" x14ac:dyDescent="0.2">
      <c r="C7" s="16" t="str">
        <v>Eversource_WMA</v>
      </c>
      <c r="D7" s="30">
        <f>SUMIFS('Rates Database'!$L$2:$L$50000,'Rates Database'!$E$2:$E$50000,$C7,'Rates Database'!$H$2:$H$50000,$C$3, 'Rates Database'!$B$2:$B$50000,D$5)/12</f>
        <v>0.10718333333333306</v>
      </c>
      <c r="E7" s="30">
        <f>SUMIFS('Rates Database'!$L$2:$L$50000,'Rates Database'!$E$2:$E$50000,$C7,'Rates Database'!$H$2:$H$50000,$C$3, 'Rates Database'!$B$2:$B$50000,E$5)/12</f>
        <v>0.11055166666666642</v>
      </c>
      <c r="F7" s="30">
        <f>SUMIFS('Rates Database'!$L$2:$L$50000,'Rates Database'!$E$2:$E$50000,$C7,'Rates Database'!$H$2:$H$50000,$C$3, 'Rates Database'!$B$2:$B$50000,F$5)/12</f>
        <v>0.12398499999999991</v>
      </c>
      <c r="G7" s="30">
        <f>SUMIFS('Rates Database'!$L$2:$L$50000,'Rates Database'!$E$2:$E$50000,$C7,'Rates Database'!$H$2:$H$50000,$C$3, 'Rates Database'!$B$2:$B$50000,G$5)/12</f>
        <v>0.13808499999999974</v>
      </c>
      <c r="H7" s="30">
        <f>SUMIFS('Rates Database'!$L$2:$L$50000,'Rates Database'!$E$2:$E$50000,$C7,'Rates Database'!$H$2:$H$50000,$C$3, 'Rates Database'!$B$2:$B$50000,H$5)/12</f>
        <v>0.14652999999999969</v>
      </c>
    </row>
    <row r="8" spans="3:22" x14ac:dyDescent="0.2">
      <c r="C8" s="16" t="str">
        <v>National Grid</v>
      </c>
      <c r="D8" s="30">
        <f>SUMIFS('Rates Database'!$L$2:$L$50000,'Rates Database'!$E$2:$E$50000,$C8,'Rates Database'!$H$2:$H$50000,$C$3, 'Rates Database'!$B$2:$B$50000,D$5)/12</f>
        <v>0.11583666666666666</v>
      </c>
      <c r="E8" s="30">
        <f>SUMIFS('Rates Database'!$L$2:$L$50000,'Rates Database'!$E$2:$E$50000,$C8,'Rates Database'!$H$2:$H$50000,$C$3, 'Rates Database'!$B$2:$B$50000,E$5)/12</f>
        <v>0.12444750000000006</v>
      </c>
      <c r="F8" s="30">
        <f>SUMIFS('Rates Database'!$L$2:$L$50000,'Rates Database'!$E$2:$E$50000,$C8,'Rates Database'!$H$2:$H$50000,$C$3, 'Rates Database'!$B$2:$B$50000,F$5)/12</f>
        <v>0.13686999999999996</v>
      </c>
      <c r="G8" s="30">
        <f>SUMIFS('Rates Database'!$L$2:$L$50000,'Rates Database'!$E$2:$E$50000,$C8,'Rates Database'!$H$2:$H$50000,$C$3, 'Rates Database'!$B$2:$B$50000,G$5)/12</f>
        <v>0.13898749999999979</v>
      </c>
      <c r="H8" s="30">
        <f>SUMIFS('Rates Database'!$L$2:$L$50000,'Rates Database'!$E$2:$E$50000,$C8,'Rates Database'!$H$2:$H$50000,$C$3, 'Rates Database'!$B$2:$B$50000,H$5)/12</f>
        <v>0.1530049999999997</v>
      </c>
    </row>
    <row r="9" spans="3:22" x14ac:dyDescent="0.2">
      <c r="C9" s="16" t="str">
        <v>Unitil</v>
      </c>
      <c r="D9" s="30">
        <f>SUMIFS('Rates Database'!$L$2:$L$50000,'Rates Database'!$E$2:$E$50000,$C9,'Rates Database'!$H$2:$H$50000,$C$3, 'Rates Database'!$B$2:$B$50000,D$5)/12</f>
        <v>0.14270750000000035</v>
      </c>
      <c r="E9" s="30">
        <f>SUMIFS('Rates Database'!$L$2:$L$50000,'Rates Database'!$E$2:$E$50000,$C9,'Rates Database'!$H$2:$H$50000,$C$3, 'Rates Database'!$B$2:$B$50000,E$5)/12</f>
        <v>0.15098500000000023</v>
      </c>
      <c r="F9" s="30">
        <f>SUMIFS('Rates Database'!$L$2:$L$50000,'Rates Database'!$E$2:$E$50000,$C9,'Rates Database'!$H$2:$H$50000,$C$3, 'Rates Database'!$B$2:$B$50000,F$5)/12</f>
        <v>0.16776999999999995</v>
      </c>
      <c r="G9" s="30">
        <f>SUMIFS('Rates Database'!$L$2:$L$50000,'Rates Database'!$E$2:$E$50000,$C9,'Rates Database'!$H$2:$H$50000,$C$3, 'Rates Database'!$B$2:$B$50000,G$5)/12</f>
        <v>0.18173499999999995</v>
      </c>
      <c r="H9" s="30">
        <f>SUMIFS('Rates Database'!$L$2:$L$50000,'Rates Database'!$E$2:$E$50000,$C9,'Rates Database'!$H$2:$H$50000,$C$3, 'Rates Database'!$B$2:$B$50000,H$5)/12</f>
        <v>0.20385333333333336</v>
      </c>
    </row>
    <row r="11" spans="3:22" ht="14.4" x14ac:dyDescent="0.2">
      <c r="C11" s="86" t="s">
        <v>53</v>
      </c>
    </row>
    <row r="12" spans="3:22" ht="13.2" x14ac:dyDescent="0.2">
      <c r="C12" s="1" t="s">
        <v>54</v>
      </c>
      <c r="D12" s="27"/>
      <c r="E12" s="1"/>
      <c r="F12" s="1"/>
      <c r="G12" s="1"/>
      <c r="H12" s="1"/>
    </row>
    <row r="13" spans="3:22" ht="13.2" x14ac:dyDescent="0.2">
      <c r="C13" s="1" t="s">
        <v>51</v>
      </c>
      <c r="D13" s="27"/>
      <c r="E13" s="1"/>
      <c r="F13" s="1"/>
      <c r="G13" s="1"/>
      <c r="H13" s="1"/>
    </row>
    <row r="14" spans="3:22" x14ac:dyDescent="0.2">
      <c r="C14" s="19" t="s">
        <v>52</v>
      </c>
      <c r="D14" s="19">
        <v>2019</v>
      </c>
      <c r="E14" s="19">
        <v>2020</v>
      </c>
      <c r="F14" s="19">
        <v>2021</v>
      </c>
      <c r="G14" s="19">
        <v>2022</v>
      </c>
      <c r="H14" s="28">
        <v>2023</v>
      </c>
    </row>
    <row r="15" spans="3:22" x14ac:dyDescent="0.2">
      <c r="C15" s="16" t="str" cm="1">
        <f t="array" ref="C15:C18">_xlfn._xlws.SORT(_xlfn.UNIQUE(_xlfn._xlws.FILTER('Rates Database'!$E:$E,'Rates Database'!$D:$D="Electric Distribution Company")))</f>
        <v>Eversource_EMA</v>
      </c>
      <c r="D15" s="30">
        <f>SUMIFS('Rates Database'!$L$2:$L$50000,'Rates Database'!$E$2:$E$50000,$C15,'Rates Database'!$H$2:$H$50000,$C$12, 'Rates Database'!$B$2:$B$50000,D$5,'Rates Database'!$J$2:$J$50000,"Retail Basic Service Rate")/12</f>
        <v>0.12211999999999999</v>
      </c>
      <c r="E15" s="30">
        <f>SUMIFS('Rates Database'!$L$2:$L$50000,'Rates Database'!$E$2:$E$50000,$C15,'Rates Database'!$H$2:$H$50000,$C$12, 'Rates Database'!$B$2:$B$50000,E$5,'Rates Database'!$J$2:$J$50000,"Retail Basic Service Rate")/12</f>
        <v>0.11197000000000001</v>
      </c>
      <c r="F15" s="30">
        <f>SUMIFS('Rates Database'!$L$2:$L$50000,'Rates Database'!$E$2:$E$50000,$C15,'Rates Database'!$H$2:$H$50000,$C$12, 'Rates Database'!$B$2:$B$50000,F$5,'Rates Database'!$J$2:$J$50000,"Retail Basic Service Rate")/12</f>
        <v>0.11273999999999999</v>
      </c>
      <c r="G15" s="30">
        <f>SUMIFS('Rates Database'!$L$2:$L$50000,'Rates Database'!$E$2:$E$50000,$C15,'Rates Database'!$H$2:$H$50000,$C$12, 'Rates Database'!$B$2:$B$50000,G$5,'Rates Database'!$J$2:$J$50000,"Retail Basic Service Rate")/12</f>
        <v>0.16817499999999999</v>
      </c>
      <c r="H15" s="30">
        <f>SUMIFS('Rates Database'!$L$2:$L$50000,'Rates Database'!$E$2:$E$50000,$C15,'Rates Database'!$H$2:$H$50000,$C$12, 'Rates Database'!$B$2:$B$50000,H$5,'Rates Database'!$J$2:$J$50000,"Retail Basic Service Rate")/12</f>
        <v>0.20926999999999998</v>
      </c>
    </row>
    <row r="16" spans="3:22" x14ac:dyDescent="0.2">
      <c r="C16" s="16" t="str">
        <v>Eversource_WMA</v>
      </c>
      <c r="D16" s="30">
        <f>SUMIFS('Rates Database'!$L$2:$L$50000,'Rates Database'!$E$2:$E$50000,$C16,'Rates Database'!$H$2:$H$50000,$C$12, 'Rates Database'!$B$2:$B$50000,D$5,'Rates Database'!$J$2:$J$50000,"Retail Basic Service Rate")/12</f>
        <v>0.10764499999999999</v>
      </c>
      <c r="E16" s="30">
        <f>SUMIFS('Rates Database'!$L$2:$L$50000,'Rates Database'!$E$2:$E$50000,$C16,'Rates Database'!$H$2:$H$50000,$C$12, 'Rates Database'!$B$2:$B$50000,E$5,'Rates Database'!$J$2:$J$50000,"Retail Basic Service Rate")/12</f>
        <v>0.10343000000000001</v>
      </c>
      <c r="F16" s="30">
        <f>SUMIFS('Rates Database'!$L$2:$L$50000,'Rates Database'!$E$2:$E$50000,$C16,'Rates Database'!$H$2:$H$50000,$C$12, 'Rates Database'!$B$2:$B$50000,F$5,'Rates Database'!$J$2:$J$50000,"Retail Basic Service Rate")/12</f>
        <v>0.10087999999999998</v>
      </c>
      <c r="G16" s="30">
        <f>SUMIFS('Rates Database'!$L$2:$L$50000,'Rates Database'!$E$2:$E$50000,$C16,'Rates Database'!$H$2:$H$50000,$C$12, 'Rates Database'!$B$2:$B$50000,G$5,'Rates Database'!$J$2:$J$50000,"Retail Basic Service Rate")/12</f>
        <v>0.14539500000000002</v>
      </c>
      <c r="H16" s="30">
        <f>SUMIFS('Rates Database'!$L$2:$L$50000,'Rates Database'!$E$2:$E$50000,$C16,'Rates Database'!$H$2:$H$50000,$C$12, 'Rates Database'!$B$2:$B$50000,H$5,'Rates Database'!$J$2:$J$50000,"Retail Basic Service Rate")/12</f>
        <v>0.184225</v>
      </c>
    </row>
    <row r="17" spans="3:8" x14ac:dyDescent="0.2">
      <c r="C17" s="16" t="str">
        <v>National Grid</v>
      </c>
      <c r="D17" s="30">
        <f>SUMIFS('Rates Database'!$L$2:$L$50000,'Rates Database'!$E$2:$E$50000,$C17,'Rates Database'!$H$2:$H$50000,$C$12, 'Rates Database'!$B$2:$B$50000,D$5,'Rates Database'!$J$2:$J$50000,"Retail Basic Service Rate")/12</f>
        <v>0.12295333333333335</v>
      </c>
      <c r="E17" s="30">
        <f>SUMIFS('Rates Database'!$L$2:$L$50000,'Rates Database'!$E$2:$E$50000,$C17,'Rates Database'!$H$2:$H$50000,$C$12, 'Rates Database'!$B$2:$B$50000,E$5,'Rates Database'!$J$2:$J$50000,"Retail Basic Service Rate")/12</f>
        <v>0.11665999999999999</v>
      </c>
      <c r="F17" s="30">
        <f>SUMIFS('Rates Database'!$L$2:$L$50000,'Rates Database'!$E$2:$E$50000,$C17,'Rates Database'!$H$2:$H$50000,$C$12, 'Rates Database'!$B$2:$B$50000,F$5,'Rates Database'!$J$2:$J$50000,"Retail Basic Service Rate")/12</f>
        <v>0.11453000000000001</v>
      </c>
      <c r="G17" s="30">
        <f>SUMIFS('Rates Database'!$L$2:$L$50000,'Rates Database'!$E$2:$E$50000,$C17,'Rates Database'!$H$2:$H$50000,$C$12, 'Rates Database'!$B$2:$B$50000,G$5,'Rates Database'!$J$2:$J$50000,"Retail Basic Service Rate")/12</f>
        <v>0.16334333333333331</v>
      </c>
      <c r="H17" s="30">
        <f>SUMIFS('Rates Database'!$L$2:$L$50000,'Rates Database'!$E$2:$E$50000,$C17,'Rates Database'!$H$2:$H$50000,$C$12, 'Rates Database'!$B$2:$B$50000,H$5,'Rates Database'!$J$2:$J$50000,"Retail Basic Service Rate")/12</f>
        <v>0.21389999999999998</v>
      </c>
    </row>
    <row r="18" spans="3:8" x14ac:dyDescent="0.2">
      <c r="C18" s="16" t="str">
        <v>Unitil</v>
      </c>
      <c r="D18" s="30">
        <f>SUMIFS('Rates Database'!$L$2:$L$50000,'Rates Database'!$E$2:$E$50000,$C18,'Rates Database'!$H$2:$H$50000,$C$12, 'Rates Database'!$B$2:$B$50000,D$5,'Rates Database'!$J$2:$J$50000,"Retail Basic Service Rate")/12</f>
        <v>0.11403583333333334</v>
      </c>
      <c r="E18" s="30">
        <f>SUMIFS('Rates Database'!$L$2:$L$50000,'Rates Database'!$E$2:$E$50000,$C18,'Rates Database'!$H$2:$H$50000,$C$12, 'Rates Database'!$B$2:$B$50000,E$5,'Rates Database'!$J$2:$J$50000,"Retail Basic Service Rate")/12</f>
        <v>0.10761666666666665</v>
      </c>
      <c r="F18" s="30">
        <f>SUMIFS('Rates Database'!$L$2:$L$50000,'Rates Database'!$E$2:$E$50000,$C18,'Rates Database'!$H$2:$H$50000,$C$12, 'Rates Database'!$B$2:$B$50000,F$5,'Rates Database'!$J$2:$J$50000,"Retail Basic Service Rate")/12</f>
        <v>0.10801833333333334</v>
      </c>
      <c r="G18" s="30">
        <f>SUMIFS('Rates Database'!$L$2:$L$50000,'Rates Database'!$E$2:$E$50000,$C18,'Rates Database'!$H$2:$H$50000,$C$12, 'Rates Database'!$B$2:$B$50000,G$5,'Rates Database'!$J$2:$J$50000,"Retail Basic Service Rate")/12</f>
        <v>0.14580416666666665</v>
      </c>
      <c r="H18" s="30">
        <f>SUMIFS('Rates Database'!$L$2:$L$50000,'Rates Database'!$E$2:$E$50000,$C18,'Rates Database'!$H$2:$H$50000,$C$12, 'Rates Database'!$B$2:$B$50000,H$5,'Rates Database'!$J$2:$J$50000,"Retail Basic Service Rate")/12</f>
        <v>0.21336083333333336</v>
      </c>
    </row>
    <row r="21" spans="3:8" ht="13.2" x14ac:dyDescent="0.2">
      <c r="C21" s="1" t="s">
        <v>55</v>
      </c>
      <c r="D21" s="1"/>
      <c r="E21" s="1"/>
      <c r="F21" s="1"/>
      <c r="G21" s="1"/>
      <c r="H21" s="1"/>
    </row>
    <row r="22" spans="3:8" ht="13.2" x14ac:dyDescent="0.2">
      <c r="C22" s="1" t="s">
        <v>51</v>
      </c>
      <c r="D22" s="1"/>
      <c r="E22" s="1"/>
      <c r="F22" s="1"/>
      <c r="G22" s="1"/>
      <c r="H22" s="1"/>
    </row>
    <row r="23" spans="3:8" x14ac:dyDescent="0.2">
      <c r="C23" s="19" t="s">
        <v>52</v>
      </c>
      <c r="D23" s="19">
        <v>2019</v>
      </c>
      <c r="E23" s="19">
        <v>2020</v>
      </c>
      <c r="F23" s="19">
        <v>2021</v>
      </c>
      <c r="G23" s="19">
        <v>2022</v>
      </c>
      <c r="H23" s="28">
        <v>2023</v>
      </c>
    </row>
    <row r="24" spans="3:8" x14ac:dyDescent="0.2">
      <c r="C24" s="16" t="str" cm="1">
        <f t="array" ref="C24:C27">_xlfn._xlws.SORT(_xlfn.UNIQUE(_xlfn._xlws.FILTER('Rates Database'!$E:$E,'Rates Database'!$D:$D="Electric Distribution Company")))</f>
        <v>Eversource_EMA</v>
      </c>
      <c r="D24" s="30">
        <f>D15+D6</f>
        <v>0.23001333333333326</v>
      </c>
      <c r="E24" s="30">
        <f t="shared" ref="E24:H24" si="0">E15+E6</f>
        <v>0.22303166666666657</v>
      </c>
      <c r="F24" s="30">
        <f t="shared" si="0"/>
        <v>0.23750499999999991</v>
      </c>
      <c r="G24" s="30">
        <f t="shared" si="0"/>
        <v>0.30820999999999976</v>
      </c>
      <c r="H24" s="30">
        <f t="shared" si="0"/>
        <v>0.35590499999999969</v>
      </c>
    </row>
    <row r="25" spans="3:8" x14ac:dyDescent="0.2">
      <c r="C25" s="16" t="str">
        <v>Eversource_WMA</v>
      </c>
      <c r="D25" s="30">
        <f t="shared" ref="D25:H25" si="1">D16+D7</f>
        <v>0.21482833333333307</v>
      </c>
      <c r="E25" s="30">
        <f t="shared" si="1"/>
        <v>0.21398166666666643</v>
      </c>
      <c r="F25" s="30">
        <f t="shared" si="1"/>
        <v>0.2248649999999999</v>
      </c>
      <c r="G25" s="30">
        <f t="shared" si="1"/>
        <v>0.28347999999999973</v>
      </c>
      <c r="H25" s="30">
        <f t="shared" si="1"/>
        <v>0.33075499999999969</v>
      </c>
    </row>
    <row r="26" spans="3:8" x14ac:dyDescent="0.2">
      <c r="C26" s="16" t="str">
        <v>National Grid</v>
      </c>
      <c r="D26" s="30">
        <f t="shared" ref="D26:H27" si="2">D17+D8</f>
        <v>0.23879</v>
      </c>
      <c r="E26" s="30">
        <f t="shared" si="2"/>
        <v>0.24110750000000003</v>
      </c>
      <c r="F26" s="30">
        <f t="shared" si="2"/>
        <v>0.25139999999999996</v>
      </c>
      <c r="G26" s="30">
        <f t="shared" si="2"/>
        <v>0.3023308333333331</v>
      </c>
      <c r="H26" s="30">
        <f t="shared" si="2"/>
        <v>0.3669049999999997</v>
      </c>
    </row>
    <row r="27" spans="3:8" x14ac:dyDescent="0.2">
      <c r="C27" s="16" t="str">
        <v>Unitil</v>
      </c>
      <c r="D27" s="30">
        <f t="shared" si="2"/>
        <v>0.25674333333333366</v>
      </c>
      <c r="E27" s="30">
        <f t="shared" si="2"/>
        <v>0.2586016666666669</v>
      </c>
      <c r="F27" s="30">
        <f t="shared" si="2"/>
        <v>0.2757883333333333</v>
      </c>
      <c r="G27" s="30">
        <f t="shared" si="2"/>
        <v>0.3275391666666666</v>
      </c>
      <c r="H27" s="30">
        <f t="shared" si="2"/>
        <v>0.41721416666666672</v>
      </c>
    </row>
    <row r="30" spans="3:8" ht="13.2" x14ac:dyDescent="0.2">
      <c r="C30" s="1" t="s">
        <v>56</v>
      </c>
      <c r="D30" s="1"/>
      <c r="E30" s="1"/>
      <c r="F30" s="1"/>
      <c r="G30" s="1"/>
      <c r="H30" s="1"/>
    </row>
    <row r="31" spans="3:8" ht="13.2" x14ac:dyDescent="0.2">
      <c r="C31" s="1" t="s">
        <v>57</v>
      </c>
      <c r="D31" s="1"/>
      <c r="E31" s="1"/>
      <c r="F31" s="1"/>
      <c r="G31" s="1"/>
      <c r="H31" s="1"/>
    </row>
    <row r="32" spans="3:8" x14ac:dyDescent="0.2">
      <c r="C32" s="19" t="s">
        <v>52</v>
      </c>
      <c r="D32" s="19">
        <v>2019</v>
      </c>
      <c r="E32" s="19">
        <v>2020</v>
      </c>
      <c r="F32" s="19">
        <v>2021</v>
      </c>
      <c r="G32" s="19">
        <v>2022</v>
      </c>
      <c r="H32" s="28">
        <v>2023</v>
      </c>
    </row>
    <row r="33" spans="3:8" x14ac:dyDescent="0.2">
      <c r="C33" s="16" t="str" cm="1">
        <f t="array" ref="C33:C36">_xlfn._xlws.SORT(_xlfn.UNIQUE(_xlfn._xlws.FILTER('Rates Database'!$E:$E,'Rates Database'!$D:$D="Electric Distribution Company")))</f>
        <v>Eversource_EMA</v>
      </c>
      <c r="D33" s="29">
        <f>AVERAGEIFS('Rates Database'!$M$2:$M$50000,'Rates Database'!$B$2:$B$50000,Summary!D$32,'Rates Database'!$E$2:$E$50000,Summary!$C33,'Rates Database'!$J$2:$J$50000,Summary!$C$30)</f>
        <v>7</v>
      </c>
      <c r="E33" s="29">
        <f>AVERAGEIFS('Rates Database'!$M$2:$M$50000,'Rates Database'!$B$2:$B$50000,Summary!E$32,'Rates Database'!$E$2:$E$50000,Summary!$C33,'Rates Database'!$J$2:$J$50000,Summary!$C$30)</f>
        <v>7</v>
      </c>
      <c r="F33" s="29">
        <f>AVERAGEIFS('Rates Database'!$M$2:$M$50000,'Rates Database'!$B$2:$B$50000,Summary!F$32,'Rates Database'!$E$2:$E$50000,Summary!$C33,'Rates Database'!$J$2:$J$50000,Summary!$C$30)</f>
        <v>7</v>
      </c>
      <c r="G33" s="29">
        <f>AVERAGEIFS('Rates Database'!$M$2:$M$50000,'Rates Database'!$B$2:$B$50000,Summary!G$32,'Rates Database'!$E$2:$E$50000,Summary!$C33,'Rates Database'!$J$2:$J$50000,Summary!$C$30)</f>
        <v>7</v>
      </c>
      <c r="H33" s="29">
        <f>AVERAGEIFS('Rates Database'!$M$2:$M$50000,'Rates Database'!$B$2:$B$50000,Summary!H$32,'Rates Database'!$E$2:$E$50000,Summary!$C33,'Rates Database'!$J$2:$J$50000,Summary!$C$30)</f>
        <v>10</v>
      </c>
    </row>
    <row r="34" spans="3:8" x14ac:dyDescent="0.2">
      <c r="C34" s="16" t="str">
        <v>Eversource_WMA</v>
      </c>
      <c r="D34" s="29">
        <f>AVERAGEIFS('Rates Database'!$M$2:$M$50000,'Rates Database'!$B$2:$B$50000,Summary!D$32,'Rates Database'!$E$2:$E$50000,Summary!$C34,'Rates Database'!$J$2:$J$50000,Summary!$C$30)</f>
        <v>7</v>
      </c>
      <c r="E34" s="29">
        <f>AVERAGEIFS('Rates Database'!$M$2:$M$50000,'Rates Database'!$B$2:$B$50000,Summary!E$32,'Rates Database'!$E$2:$E$50000,Summary!$C34,'Rates Database'!$J$2:$J$50000,Summary!$C$30)</f>
        <v>7</v>
      </c>
      <c r="F34" s="29">
        <f>AVERAGEIFS('Rates Database'!$M$2:$M$50000,'Rates Database'!$B$2:$B$50000,Summary!F$32,'Rates Database'!$E$2:$E$50000,Summary!$C34,'Rates Database'!$J$2:$J$50000,Summary!$C$30)</f>
        <v>7</v>
      </c>
      <c r="G34" s="29">
        <f>AVERAGEIFS('Rates Database'!$M$2:$M$50000,'Rates Database'!$B$2:$B$50000,Summary!G$32,'Rates Database'!$E$2:$E$50000,Summary!$C34,'Rates Database'!$J$2:$J$50000,Summary!$C$30)</f>
        <v>7</v>
      </c>
      <c r="H34" s="29">
        <f>AVERAGEIFS('Rates Database'!$M$2:$M$50000,'Rates Database'!$B$2:$B$50000,Summary!H$32,'Rates Database'!$E$2:$E$50000,Summary!$C34,'Rates Database'!$J$2:$J$50000,Summary!$C$30)</f>
        <v>10</v>
      </c>
    </row>
    <row r="35" spans="3:8" x14ac:dyDescent="0.2">
      <c r="C35" s="16" t="str">
        <v>National Grid</v>
      </c>
      <c r="D35" s="29">
        <f>AVERAGEIFS('Rates Database'!$M$2:$M$50000,'Rates Database'!$B$2:$B$50000,Summary!D$32,'Rates Database'!$E$2:$E$50000,Summary!$C35,'Rates Database'!$J$2:$J$50000,Summary!$C$30)</f>
        <v>5.75</v>
      </c>
      <c r="E35" s="29">
        <f>AVERAGEIFS('Rates Database'!$M$2:$M$50000,'Rates Database'!$B$2:$B$50000,Summary!E$32,'Rates Database'!$E$2:$E$50000,Summary!$C35,'Rates Database'!$J$2:$J$50000,Summary!$C$30)</f>
        <v>7</v>
      </c>
      <c r="F35" s="29">
        <f>AVERAGEIFS('Rates Database'!$M$2:$M$50000,'Rates Database'!$B$2:$B$50000,Summary!F$32,'Rates Database'!$E$2:$E$50000,Summary!$C35,'Rates Database'!$J$2:$J$50000,Summary!$C$30)</f>
        <v>7</v>
      </c>
      <c r="G35" s="29">
        <f>AVERAGEIFS('Rates Database'!$M$2:$M$50000,'Rates Database'!$B$2:$B$50000,Summary!G$32,'Rates Database'!$E$2:$E$50000,Summary!$C35,'Rates Database'!$J$2:$J$50000,Summary!$C$30)</f>
        <v>7</v>
      </c>
      <c r="H35" s="29">
        <f>AVERAGEIFS('Rates Database'!$M$2:$M$50000,'Rates Database'!$B$2:$B$50000,Summary!H$32,'Rates Database'!$E$2:$E$50000,Summary!$C35,'Rates Database'!$J$2:$J$50000,Summary!$C$30)</f>
        <v>7</v>
      </c>
    </row>
    <row r="36" spans="3:8" x14ac:dyDescent="0.2">
      <c r="C36" s="16" t="str">
        <v>Unitil</v>
      </c>
      <c r="D36" s="29">
        <f>AVERAGEIFS('Rates Database'!$M$2:$M$50000,'Rates Database'!$B$2:$B$50000,Summary!D$32,'Rates Database'!$E$2:$E$50000,Summary!$C36,'Rates Database'!$J$2:$J$50000,Summary!$C$30)</f>
        <v>7</v>
      </c>
      <c r="E36" s="29">
        <f>AVERAGEIFS('Rates Database'!$M$2:$M$50000,'Rates Database'!$B$2:$B$50000,Summary!E$32,'Rates Database'!$E$2:$E$50000,Summary!$C36,'Rates Database'!$J$2:$J$50000,Summary!$C$30)</f>
        <v>7</v>
      </c>
      <c r="F36" s="29">
        <f>AVERAGEIFS('Rates Database'!$M$2:$M$50000,'Rates Database'!$B$2:$B$50000,Summary!F$32,'Rates Database'!$E$2:$E$50000,Summary!$C36,'Rates Database'!$J$2:$J$50000,Summary!$C$30)</f>
        <v>7</v>
      </c>
      <c r="G36" s="29">
        <f>AVERAGEIFS('Rates Database'!$M$2:$M$50000,'Rates Database'!$B$2:$B$50000,Summary!G$32,'Rates Database'!$E$2:$E$50000,Summary!$C36,'Rates Database'!$J$2:$J$50000,Summary!$C$30)</f>
        <v>7</v>
      </c>
      <c r="H36" s="29">
        <f>AVERAGEIFS('Rates Database'!$M$2:$M$50000,'Rates Database'!$B$2:$B$50000,Summary!H$32,'Rates Database'!$E$2:$E$50000,Summary!$C36,'Rates Database'!$J$2:$J$50000,Summary!$C$30)</f>
        <v>7</v>
      </c>
    </row>
    <row r="39" spans="3:8" ht="13.2" x14ac:dyDescent="0.2">
      <c r="C39" s="1" t="s">
        <v>58</v>
      </c>
      <c r="D39" s="1"/>
      <c r="E39" s="1"/>
      <c r="F39" s="1"/>
      <c r="G39" s="31" t="s">
        <v>59</v>
      </c>
      <c r="H39" s="31">
        <v>600</v>
      </c>
    </row>
    <row r="40" spans="3:8" ht="13.2" x14ac:dyDescent="0.2">
      <c r="C40" s="1" t="s">
        <v>60</v>
      </c>
      <c r="D40" s="1"/>
      <c r="E40" s="1"/>
      <c r="F40" s="1"/>
      <c r="G40" s="31" t="s">
        <v>61</v>
      </c>
      <c r="H40" s="31">
        <v>2023</v>
      </c>
    </row>
    <row r="41" spans="3:8" x14ac:dyDescent="0.2">
      <c r="C41" s="19" t="s">
        <v>52</v>
      </c>
      <c r="D41" s="19">
        <v>2019</v>
      </c>
      <c r="E41" s="19">
        <v>2020</v>
      </c>
      <c r="F41" s="19">
        <v>2021</v>
      </c>
      <c r="G41" s="19">
        <v>2022</v>
      </c>
      <c r="H41" s="28">
        <v>2023</v>
      </c>
    </row>
    <row r="42" spans="3:8" x14ac:dyDescent="0.2">
      <c r="C42" s="16" t="str" cm="1">
        <f t="array" ref="C42:C45">_xlfn._xlws.SORT(_xlfn.UNIQUE(_xlfn._xlws.FILTER('Rates Database'!$E:$E,'Rates Database'!$D:$D="Electric Distribution Company")))</f>
        <v>Eversource_EMA</v>
      </c>
      <c r="D42" s="29">
        <f>D33+($H$39*D24)</f>
        <v>145.00799999999995</v>
      </c>
      <c r="E42" s="29">
        <f t="shared" ref="E42:H42" si="3">E33+($H$39*E24)</f>
        <v>140.81899999999993</v>
      </c>
      <c r="F42" s="29">
        <f t="shared" si="3"/>
        <v>149.50299999999996</v>
      </c>
      <c r="G42" s="29">
        <f t="shared" si="3"/>
        <v>191.92599999999985</v>
      </c>
      <c r="H42" s="29">
        <f t="shared" si="3"/>
        <v>223.54299999999981</v>
      </c>
    </row>
    <row r="43" spans="3:8" x14ac:dyDescent="0.2">
      <c r="C43" s="16" t="str">
        <v>Eversource_WMA</v>
      </c>
      <c r="D43" s="29">
        <f t="shared" ref="D43:H43" si="4">D34+($H$39*D25)</f>
        <v>135.89699999999985</v>
      </c>
      <c r="E43" s="29">
        <f t="shared" si="4"/>
        <v>135.38899999999987</v>
      </c>
      <c r="F43" s="29">
        <f t="shared" si="4"/>
        <v>141.91899999999993</v>
      </c>
      <c r="G43" s="29">
        <f t="shared" si="4"/>
        <v>177.08799999999985</v>
      </c>
      <c r="H43" s="29">
        <f t="shared" si="4"/>
        <v>208.4529999999998</v>
      </c>
    </row>
    <row r="44" spans="3:8" x14ac:dyDescent="0.2">
      <c r="C44" s="16" t="str">
        <v>National Grid</v>
      </c>
      <c r="D44" s="29">
        <f t="shared" ref="D44:H45" si="5">D35+($H$39*D26)</f>
        <v>149.024</v>
      </c>
      <c r="E44" s="29">
        <f t="shared" si="5"/>
        <v>151.66450000000003</v>
      </c>
      <c r="F44" s="29">
        <f t="shared" si="5"/>
        <v>157.83999999999997</v>
      </c>
      <c r="G44" s="29">
        <f t="shared" si="5"/>
        <v>188.39849999999987</v>
      </c>
      <c r="H44" s="29">
        <f>H35+($H$39*H26)</f>
        <v>227.14299999999983</v>
      </c>
    </row>
    <row r="45" spans="3:8" x14ac:dyDescent="0.2">
      <c r="C45" s="16" t="str">
        <v>Unitil</v>
      </c>
      <c r="D45" s="29">
        <f>D36+($H$39*D27)</f>
        <v>161.04600000000019</v>
      </c>
      <c r="E45" s="29">
        <f t="shared" si="5"/>
        <v>162.16100000000014</v>
      </c>
      <c r="F45" s="29">
        <f t="shared" si="5"/>
        <v>172.47299999999998</v>
      </c>
      <c r="G45" s="29">
        <f t="shared" si="5"/>
        <v>203.52349999999996</v>
      </c>
      <c r="H45" s="29">
        <f t="shared" si="5"/>
        <v>257.32850000000002</v>
      </c>
    </row>
    <row r="48" spans="3:8" ht="13.2" x14ac:dyDescent="0.2">
      <c r="C48" s="1" t="s">
        <v>62</v>
      </c>
      <c r="D48" s="1"/>
      <c r="E48" s="1"/>
      <c r="F48" s="1"/>
      <c r="G48" s="5" t="s">
        <v>59</v>
      </c>
      <c r="H48" s="5">
        <f>$H$39</f>
        <v>600</v>
      </c>
    </row>
    <row r="49" spans="3:11" ht="13.2" x14ac:dyDescent="0.2">
      <c r="C49" s="1" t="s">
        <v>60</v>
      </c>
      <c r="D49" s="1"/>
      <c r="E49" s="1"/>
      <c r="F49" s="1"/>
      <c r="G49" s="5" t="s">
        <v>61</v>
      </c>
      <c r="H49" s="5">
        <f>$H$40</f>
        <v>2023</v>
      </c>
    </row>
    <row r="50" spans="3:11" x14ac:dyDescent="0.2">
      <c r="C50" s="19" t="s">
        <v>63</v>
      </c>
      <c r="D50" s="19" t="s">
        <v>64</v>
      </c>
      <c r="E50" s="19" t="str" cm="1">
        <f t="array" ref="E50:H50">TRANSPOSE(_xlfn.ANCHORARRAY(C42))</f>
        <v>Eversource_EMA</v>
      </c>
      <c r="F50" s="19" t="str">
        <v>Eversource_WMA</v>
      </c>
      <c r="G50" s="19" t="str">
        <v>National Grid</v>
      </c>
      <c r="H50" s="19" t="str">
        <v>Unitil</v>
      </c>
    </row>
    <row r="51" spans="3:11" x14ac:dyDescent="0.2">
      <c r="C51" s="55" t="s">
        <v>65</v>
      </c>
      <c r="D51" s="53" t="str">
        <f>INDEX('EDC Component Dictionary'!$C$5:$C$37,MATCH(C51,'EDC Component Dictionary'!$B$5:$B$37,0))</f>
        <v>Energy Supply</v>
      </c>
      <c r="E51" s="74">
        <f>INDEX($D$15:$H$18, MATCH(E$50,_xlfn.ANCHORARRAY($C$33),0),MATCH($H$40,$D$32:$H$32,0))*$H$39</f>
        <v>125.56199999999998</v>
      </c>
      <c r="F51" s="74">
        <f t="shared" ref="F51:H51" si="6">INDEX($D$15:$H$18, MATCH(F$50,_xlfn.ANCHORARRAY($C$33),0),MATCH($H$40,$D$32:$H$32,0))*$H$39</f>
        <v>110.535</v>
      </c>
      <c r="G51" s="74">
        <f t="shared" si="6"/>
        <v>128.33999999999997</v>
      </c>
      <c r="H51" s="74">
        <f t="shared" si="6"/>
        <v>128.01650000000001</v>
      </c>
    </row>
    <row r="52" spans="3:11" x14ac:dyDescent="0.2">
      <c r="C52" s="55" t="s">
        <v>56</v>
      </c>
      <c r="D52" s="53" t="str">
        <f>INDEX('EDC Component Dictionary'!$C$5:$C$37,MATCH(C52,'EDC Component Dictionary'!$B$5:$B$37,0))</f>
        <v>Distribution System</v>
      </c>
      <c r="E52" s="74">
        <f>INDEX($D$33:$H$36, MATCH(E$50,_xlfn.ANCHORARRAY($C$33),0),MATCH($H$40,$D$32:$H$32,0))</f>
        <v>10</v>
      </c>
      <c r="F52" s="74">
        <f t="shared" ref="F52:H52" si="7">INDEX($D$33:$H$36, MATCH(F$50,_xlfn.ANCHORARRAY($C$33),0),MATCH($H$40,$D$32:$H$32,0))</f>
        <v>10</v>
      </c>
      <c r="G52" s="74">
        <f t="shared" si="7"/>
        <v>7</v>
      </c>
      <c r="H52" s="74">
        <f t="shared" si="7"/>
        <v>7</v>
      </c>
    </row>
    <row r="53" spans="3:11" x14ac:dyDescent="0.2">
      <c r="C53" s="53" t="str" cm="1">
        <f t="array" ref="C53:C83">_xlfn._xlws.FILTER(_xlfn.ANCHORARRAY('EDC Component Mapping'!$B$4),'EDC Component Mapping'!$D$4:$D$173="Retail Delivery")</f>
        <v>Base Distribution</v>
      </c>
      <c r="D53" s="53" t="str">
        <f>INDEX('EDC Component Dictionary'!$C$5:$C$37,MATCH(C53,'EDC Component Dictionary'!$B$5:$B$37,0))</f>
        <v>Distribution System</v>
      </c>
      <c r="E53" s="74">
        <f>IFERROR(IFERROR(SUMIFS('Rates Database'!$L$3:$L$50000,'Rates Database'!$E$3:$E$50000,Summary!E$50,'Rates Database'!$J$3:$J$50000,Summary!$C53,'Rates Database'!$B$3:$B$50000,Summary!$H$40)/12*$H$39,AVERAGEIFS('Rates Database'!$M$3:$M$50000,'Rates Database'!$E$3:$E$50000,Summary!E$50,'Rates Database'!$J$3:$J$50000,Summary!$C53,'Rates Database'!$B$3:$B$50000,Summary!$H$40)),0)</f>
        <v>31.457999999999991</v>
      </c>
      <c r="F53" s="74">
        <f>IFERROR(IFERROR(SUMIFS('Rates Database'!$L$3:$L$50000,'Rates Database'!$E$3:$E$50000,Summary!F$50,'Rates Database'!$J$3:$J$50000,Summary!$C53,'Rates Database'!$B$3:$B$50000,Summary!$H$40)/12*$H$39,AVERAGEIFS('Rates Database'!$M$3:$M$50000,'Rates Database'!$E$3:$E$50000,Summary!F$50,'Rates Database'!$J$3:$J$50000,Summary!$C53,'Rates Database'!$B$3:$B$50000,Summary!$H$40)),0)</f>
        <v>31.457999999999991</v>
      </c>
      <c r="G53" s="74">
        <f>IFERROR(IFERROR(SUMIFS('Rates Database'!$L$3:$L$50000,'Rates Database'!$E$3:$E$50000,Summary!G$50,'Rates Database'!$J$3:$J$50000,Summary!$C53,'Rates Database'!$B$3:$B$50000,Summary!$H$40)/12*$H$39,AVERAGEIFS('Rates Database'!$M$3:$M$50000,'Rates Database'!$E$3:$E$50000,Summary!G$50,'Rates Database'!$J$3:$J$50000,Summary!$C53,'Rates Database'!$B$3:$B$50000,Summary!$H$40)),0)</f>
        <v>34.152000000000001</v>
      </c>
      <c r="H53" s="74">
        <f>IFERROR(IFERROR(SUMIFS('Rates Database'!$L$3:$L$50000,'Rates Database'!$E$3:$E$50000,Summary!H$50,'Rates Database'!$J$3:$J$50000,Summary!$C53,'Rates Database'!$B$3:$B$50000,Summary!$H$40)/12*$H$39,AVERAGEIFS('Rates Database'!$M$3:$M$50000,'Rates Database'!$E$3:$E$50000,Summary!H$50,'Rates Database'!$J$3:$J$50000,Summary!$C53,'Rates Database'!$B$3:$B$50000,Summary!$H$40)),0)</f>
        <v>47.783000000000008</v>
      </c>
    </row>
    <row r="54" spans="3:11" x14ac:dyDescent="0.2">
      <c r="C54" s="53" t="str">
        <v>Exogenous Cost Adjustment (ECA)</v>
      </c>
      <c r="D54" s="53" t="str">
        <f>INDEX('EDC Component Dictionary'!$C$5:$C$37,MATCH(C54,'EDC Component Dictionary'!$B$5:$B$37,0))</f>
        <v>Distribution System</v>
      </c>
      <c r="E54" s="74">
        <f>IFERROR(IFERROR(SUMIFS('Rates Database'!$L$3:$L$50000,'Rates Database'!$E$3:$E$50000,Summary!E$50,'Rates Database'!$J$3:$J$50000,Summary!$C54,'Rates Database'!$B$3:$B$50000,Summary!$H$40)/12*$H$39,AVERAGEIFS('Rates Database'!$M$3:$M$50000,'Rates Database'!$E$3:$E$50000,Summary!E$50,'Rates Database'!$J$3:$J$50000,Summary!$C54,'Rates Database'!$B$3:$B$50000,Summary!$H$40)),0)</f>
        <v>0.60000000000000009</v>
      </c>
      <c r="F54" s="74">
        <f>IFERROR(IFERROR(SUMIFS('Rates Database'!$L$3:$L$50000,'Rates Database'!$E$3:$E$50000,Summary!F$50,'Rates Database'!$J$3:$J$50000,Summary!$C54,'Rates Database'!$B$3:$B$50000,Summary!$H$40)/12*$H$39,AVERAGEIFS('Rates Database'!$M$3:$M$50000,'Rates Database'!$E$3:$E$50000,Summary!F$50,'Rates Database'!$J$3:$J$50000,Summary!$C54,'Rates Database'!$B$3:$B$50000,Summary!$H$40)),0)</f>
        <v>0.60000000000000009</v>
      </c>
      <c r="G54" s="74">
        <f>IFERROR(IFERROR(SUMIFS('Rates Database'!$L$3:$L$50000,'Rates Database'!$E$3:$E$50000,Summary!G$50,'Rates Database'!$J$3:$J$50000,Summary!$C54,'Rates Database'!$B$3:$B$50000,Summary!$H$40)/12*$H$39,AVERAGEIFS('Rates Database'!$M$3:$M$50000,'Rates Database'!$E$3:$E$50000,Summary!G$50,'Rates Database'!$J$3:$J$50000,Summary!$C54,'Rates Database'!$B$3:$B$50000,Summary!$H$40)),0)</f>
        <v>0</v>
      </c>
      <c r="H54" s="74">
        <f>IFERROR(IFERROR(SUMIFS('Rates Database'!$L$3:$L$50000,'Rates Database'!$E$3:$E$50000,Summary!H$50,'Rates Database'!$J$3:$J$50000,Summary!$C54,'Rates Database'!$B$3:$B$50000,Summary!$H$40)/12*$H$39,AVERAGEIFS('Rates Database'!$M$3:$M$50000,'Rates Database'!$E$3:$E$50000,Summary!H$50,'Rates Database'!$J$3:$J$50000,Summary!$C54,'Rates Database'!$B$3:$B$50000,Summary!$H$40)),0)</f>
        <v>1.1339999999999997</v>
      </c>
    </row>
    <row r="55" spans="3:11" x14ac:dyDescent="0.2">
      <c r="C55" s="53" t="str">
        <v>Pension Adjustment Factor (PCA)</v>
      </c>
      <c r="D55" s="53" t="str">
        <f>INDEX('EDC Component Dictionary'!$C$5:$C$37,MATCH(C55,'EDC Component Dictionary'!$B$5:$B$37,0))</f>
        <v>Distribution System</v>
      </c>
      <c r="E55" s="74">
        <f>IFERROR(IFERROR(SUMIFS('Rates Database'!$L$3:$L$50000,'Rates Database'!$E$3:$E$50000,Summary!E$50,'Rates Database'!$J$3:$J$50000,Summary!$C55,'Rates Database'!$B$3:$B$50000,Summary!$H$40)/12*$H$39,AVERAGEIFS('Rates Database'!$M$3:$M$50000,'Rates Database'!$E$3:$E$50000,Summary!E$50,'Rates Database'!$J$3:$J$50000,Summary!$C55,'Rates Database'!$B$3:$B$50000,Summary!$H$40)),0)</f>
        <v>-0.54599999999999993</v>
      </c>
      <c r="F55" s="74">
        <f>IFERROR(IFERROR(SUMIFS('Rates Database'!$L$3:$L$50000,'Rates Database'!$E$3:$E$50000,Summary!F$50,'Rates Database'!$J$3:$J$50000,Summary!$C55,'Rates Database'!$B$3:$B$50000,Summary!$H$40)/12*$H$39,AVERAGEIFS('Rates Database'!$M$3:$M$50000,'Rates Database'!$E$3:$E$50000,Summary!F$50,'Rates Database'!$J$3:$J$50000,Summary!$C55,'Rates Database'!$B$3:$B$50000,Summary!$H$40)),0)</f>
        <v>-0.54599999999999993</v>
      </c>
      <c r="G55" s="74">
        <f>IFERROR(IFERROR(SUMIFS('Rates Database'!$L$3:$L$50000,'Rates Database'!$E$3:$E$50000,Summary!G$50,'Rates Database'!$J$3:$J$50000,Summary!$C55,'Rates Database'!$B$3:$B$50000,Summary!$H$40)/12*$H$39,AVERAGEIFS('Rates Database'!$M$3:$M$50000,'Rates Database'!$E$3:$E$50000,Summary!G$50,'Rates Database'!$J$3:$J$50000,Summary!$C55,'Rates Database'!$B$3:$B$50000,Summary!$H$40)),0)</f>
        <v>-0.34399999999999997</v>
      </c>
      <c r="H55" s="74">
        <f>IFERROR(IFERROR(SUMIFS('Rates Database'!$L$3:$L$50000,'Rates Database'!$E$3:$E$50000,Summary!H$50,'Rates Database'!$J$3:$J$50000,Summary!$C55,'Rates Database'!$B$3:$B$50000,Summary!$H$40)/12*$H$39,AVERAGEIFS('Rates Database'!$M$3:$M$50000,'Rates Database'!$E$3:$E$50000,Summary!H$50,'Rates Database'!$J$3:$J$50000,Summary!$C55,'Rates Database'!$B$3:$B$50000,Summary!$H$40)),0)</f>
        <v>1.998</v>
      </c>
    </row>
    <row r="56" spans="3:11" ht="22.8" x14ac:dyDescent="0.2">
      <c r="C56" s="53" t="str">
        <v>Residential Assistance Adjustment Factor (RAAF)</v>
      </c>
      <c r="D56" s="53" t="str">
        <f>INDEX('EDC Component Dictionary'!$C$5:$C$37,MATCH(C56,'EDC Component Dictionary'!$B$5:$B$37,0))</f>
        <v>Distribution System</v>
      </c>
      <c r="E56" s="74">
        <f>IFERROR(IFERROR(SUMIFS('Rates Database'!$L$3:$L$50000,'Rates Database'!$E$3:$E$50000,Summary!E$50,'Rates Database'!$J$3:$J$50000,Summary!$C56,'Rates Database'!$B$3:$B$50000,Summary!$H$40)/12*$H$39,AVERAGEIFS('Rates Database'!$M$3:$M$50000,'Rates Database'!$E$3:$E$50000,Summary!E$50,'Rates Database'!$J$3:$J$50000,Summary!$C56,'Rates Database'!$B$3:$B$50000,Summary!$H$40)),0)</f>
        <v>8.2559999999999985</v>
      </c>
      <c r="F56" s="74">
        <f>IFERROR(IFERROR(SUMIFS('Rates Database'!$L$3:$L$50000,'Rates Database'!$E$3:$E$50000,Summary!F$50,'Rates Database'!$J$3:$J$50000,Summary!$C56,'Rates Database'!$B$3:$B$50000,Summary!$H$40)/12*$H$39,AVERAGEIFS('Rates Database'!$M$3:$M$50000,'Rates Database'!$E$3:$E$50000,Summary!F$50,'Rates Database'!$J$3:$J$50000,Summary!$C56,'Rates Database'!$B$3:$B$50000,Summary!$H$40)),0)</f>
        <v>8.2559999999999985</v>
      </c>
      <c r="G56" s="74">
        <f>IFERROR(IFERROR(SUMIFS('Rates Database'!$L$3:$L$50000,'Rates Database'!$E$3:$E$50000,Summary!G$50,'Rates Database'!$J$3:$J$50000,Summary!$C56,'Rates Database'!$B$3:$B$50000,Summary!$H$40)/12*$H$39,AVERAGEIFS('Rates Database'!$M$3:$M$50000,'Rates Database'!$E$3:$E$50000,Summary!G$50,'Rates Database'!$J$3:$J$50000,Summary!$C56,'Rates Database'!$B$3:$B$50000,Summary!$H$40)),0)</f>
        <v>6.9409999999999998</v>
      </c>
      <c r="H56" s="74">
        <f>IFERROR(IFERROR(SUMIFS('Rates Database'!$L$3:$L$50000,'Rates Database'!$E$3:$E$50000,Summary!H$50,'Rates Database'!$J$3:$J$50000,Summary!$C56,'Rates Database'!$B$3:$B$50000,Summary!$H$40)/12*$H$39,AVERAGEIFS('Rates Database'!$M$3:$M$50000,'Rates Database'!$E$3:$E$50000,Summary!H$50,'Rates Database'!$J$3:$J$50000,Summary!$C56,'Rates Database'!$B$3:$B$50000,Summary!$H$40)),0)</f>
        <v>14.988</v>
      </c>
      <c r="K56" s="65"/>
    </row>
    <row r="57" spans="3:11" ht="22.8" x14ac:dyDescent="0.2">
      <c r="C57" s="53" t="str">
        <v>Net Metering Recovery Surcharge (NMRS)</v>
      </c>
      <c r="D57" s="53" t="str">
        <f>INDEX('EDC Component Dictionary'!$C$5:$C$37,MATCH(C57,'EDC Component Dictionary'!$B$5:$B$37,0))</f>
        <v>Distribution System</v>
      </c>
      <c r="E57" s="74">
        <f>IFERROR(IFERROR(SUMIFS('Rates Database'!$L$3:$L$50000,'Rates Database'!$E$3:$E$50000,Summary!E$50,'Rates Database'!$J$3:$J$50000,Summary!$C57,'Rates Database'!$B$3:$B$50000,Summary!$H$40)/12*$H$39,AVERAGEIFS('Rates Database'!$M$3:$M$50000,'Rates Database'!$E$3:$E$50000,Summary!E$50,'Rates Database'!$J$3:$J$50000,Summary!$C57,'Rates Database'!$B$3:$B$50000,Summary!$H$40)),0)</f>
        <v>4.5000000000000018</v>
      </c>
      <c r="F57" s="74">
        <f>IFERROR(IFERROR(SUMIFS('Rates Database'!$L$3:$L$50000,'Rates Database'!$E$3:$E$50000,Summary!F$50,'Rates Database'!$J$3:$J$50000,Summary!$C57,'Rates Database'!$B$3:$B$50000,Summary!$H$40)/12*$H$39,AVERAGEIFS('Rates Database'!$M$3:$M$50000,'Rates Database'!$E$3:$E$50000,Summary!F$50,'Rates Database'!$J$3:$J$50000,Summary!$C57,'Rates Database'!$B$3:$B$50000,Summary!$H$40)),0)</f>
        <v>4.5000000000000018</v>
      </c>
      <c r="G57" s="74">
        <f>IFERROR(IFERROR(SUMIFS('Rates Database'!$L$3:$L$50000,'Rates Database'!$E$3:$E$50000,Summary!G$50,'Rates Database'!$J$3:$J$50000,Summary!$C57,'Rates Database'!$B$3:$B$50000,Summary!$H$40)/12*$H$39,AVERAGEIFS('Rates Database'!$M$3:$M$50000,'Rates Database'!$E$3:$E$50000,Summary!G$50,'Rates Database'!$J$3:$J$50000,Summary!$C57,'Rates Database'!$B$3:$B$50000,Summary!$H$40)),0)</f>
        <v>5.59</v>
      </c>
      <c r="H57" s="74">
        <f>IFERROR(IFERROR(SUMIFS('Rates Database'!$L$3:$L$50000,'Rates Database'!$E$3:$E$50000,Summary!H$50,'Rates Database'!$J$3:$J$50000,Summary!$C57,'Rates Database'!$B$3:$B$50000,Summary!$H$40)/12*$H$39,AVERAGEIFS('Rates Database'!$M$3:$M$50000,'Rates Database'!$E$3:$E$50000,Summary!H$50,'Rates Database'!$J$3:$J$50000,Summary!$C57,'Rates Database'!$B$3:$B$50000,Summary!$H$40)),0)</f>
        <v>9.048</v>
      </c>
    </row>
    <row r="58" spans="3:11" ht="22.8" x14ac:dyDescent="0.2">
      <c r="C58" s="53" t="str">
        <v>Attorney General Consulting Expense (AGCE)</v>
      </c>
      <c r="D58" s="53" t="str">
        <f>INDEX('EDC Component Dictionary'!$C$5:$C$37,MATCH(C58,'EDC Component Dictionary'!$B$5:$B$37,0))</f>
        <v>Distribution System</v>
      </c>
      <c r="E58" s="74">
        <f>IFERROR(IFERROR(SUMIFS('Rates Database'!$L$3:$L$50000,'Rates Database'!$E$3:$E$50000,Summary!E$50,'Rates Database'!$J$3:$J$50000,Summary!$C58,'Rates Database'!$B$3:$B$50000,Summary!$H$40)/12*$H$39,AVERAGEIFS('Rates Database'!$M$3:$M$50000,'Rates Database'!$E$3:$E$50000,Summary!E$50,'Rates Database'!$J$3:$J$50000,Summary!$C58,'Rates Database'!$B$3:$B$50000,Summary!$H$40)),0)</f>
        <v>1.8000000000000006E-2</v>
      </c>
      <c r="F58" s="74">
        <f>IFERROR(IFERROR(SUMIFS('Rates Database'!$L$3:$L$50000,'Rates Database'!$E$3:$E$50000,Summary!F$50,'Rates Database'!$J$3:$J$50000,Summary!$C58,'Rates Database'!$B$3:$B$50000,Summary!$H$40)/12*$H$39,AVERAGEIFS('Rates Database'!$M$3:$M$50000,'Rates Database'!$E$3:$E$50000,Summary!F$50,'Rates Database'!$J$3:$J$50000,Summary!$C58,'Rates Database'!$B$3:$B$50000,Summary!$H$40)),0)</f>
        <v>1.8000000000000006E-2</v>
      </c>
      <c r="G58" s="74">
        <f>IFERROR(IFERROR(SUMIFS('Rates Database'!$L$3:$L$50000,'Rates Database'!$E$3:$E$50000,Summary!G$50,'Rates Database'!$J$3:$J$50000,Summary!$C58,'Rates Database'!$B$3:$B$50000,Summary!$H$40)/12*$H$39,AVERAGEIFS('Rates Database'!$M$3:$M$50000,'Rates Database'!$E$3:$E$50000,Summary!G$50,'Rates Database'!$J$3:$J$50000,Summary!$C58,'Rates Database'!$B$3:$B$50000,Summary!$H$40)),0)</f>
        <v>6.0000000000000001E-3</v>
      </c>
      <c r="H58" s="74">
        <f>IFERROR(IFERROR(SUMIFS('Rates Database'!$L$3:$L$50000,'Rates Database'!$E$3:$E$50000,Summary!H$50,'Rates Database'!$J$3:$J$50000,Summary!$C58,'Rates Database'!$B$3:$B$50000,Summary!$H$40)/12*$H$39,AVERAGEIFS('Rates Database'!$M$3:$M$50000,'Rates Database'!$E$3:$E$50000,Summary!H$50,'Rates Database'!$J$3:$J$50000,Summary!$C58,'Rates Database'!$B$3:$B$50000,Summary!$H$40)),0)</f>
        <v>0.31199999999999989</v>
      </c>
    </row>
    <row r="59" spans="3:11" ht="22.8" x14ac:dyDescent="0.2">
      <c r="C59" s="53" t="str">
        <v>Long-Term Rewable Contract Adjustment (LTRCA)</v>
      </c>
      <c r="D59" s="53" t="str">
        <f>INDEX('EDC Component Dictionary'!$C$5:$C$37,MATCH(C59,'EDC Component Dictionary'!$B$5:$B$37,0))</f>
        <v>Distribution System</v>
      </c>
      <c r="E59" s="74">
        <f>IFERROR(IFERROR(SUMIFS('Rates Database'!$L$3:$L$50000,'Rates Database'!$E$3:$E$50000,Summary!E$50,'Rates Database'!$J$3:$J$50000,Summary!$C59,'Rates Database'!$B$3:$B$50000,Summary!$H$40)/12*$H$39,AVERAGEIFS('Rates Database'!$M$3:$M$50000,'Rates Database'!$E$3:$E$50000,Summary!E$50,'Rates Database'!$J$3:$J$50000,Summary!$C59,'Rates Database'!$B$3:$B$50000,Summary!$H$40)),0)</f>
        <v>-1.8359999999999999</v>
      </c>
      <c r="F59" s="74">
        <f>IFERROR(IFERROR(SUMIFS('Rates Database'!$L$3:$L$50000,'Rates Database'!$E$3:$E$50000,Summary!F$50,'Rates Database'!$J$3:$J$50000,Summary!$C59,'Rates Database'!$B$3:$B$50000,Summary!$H$40)/12*$H$39,AVERAGEIFS('Rates Database'!$M$3:$M$50000,'Rates Database'!$E$3:$E$50000,Summary!F$50,'Rates Database'!$J$3:$J$50000,Summary!$C59,'Rates Database'!$B$3:$B$50000,Summary!$H$40)),0)</f>
        <v>-1.8359999999999999</v>
      </c>
      <c r="G59" s="74">
        <f>IFERROR(IFERROR(SUMIFS('Rates Database'!$L$3:$L$50000,'Rates Database'!$E$3:$E$50000,Summary!G$50,'Rates Database'!$J$3:$J$50000,Summary!$C59,'Rates Database'!$B$3:$B$50000,Summary!$H$40)/12*$H$39,AVERAGEIFS('Rates Database'!$M$3:$M$50000,'Rates Database'!$E$3:$E$50000,Summary!G$50,'Rates Database'!$J$3:$J$50000,Summary!$C59,'Rates Database'!$B$3:$B$50000,Summary!$H$40)),0)</f>
        <v>-1.0780000000000003</v>
      </c>
      <c r="H59" s="74">
        <f>IFERROR(IFERROR(SUMIFS('Rates Database'!$L$3:$L$50000,'Rates Database'!$E$3:$E$50000,Summary!H$50,'Rates Database'!$J$3:$J$50000,Summary!$C59,'Rates Database'!$B$3:$B$50000,Summary!$H$40)/12*$H$39,AVERAGEIFS('Rates Database'!$M$3:$M$50000,'Rates Database'!$E$3:$E$50000,Summary!H$50,'Rates Database'!$J$3:$J$50000,Summary!$C59,'Rates Database'!$B$3:$B$50000,Summary!$H$40)),0)</f>
        <v>-1.6499999999999997</v>
      </c>
    </row>
    <row r="60" spans="3:11" ht="22.8" x14ac:dyDescent="0.2">
      <c r="C60" s="53" t="str">
        <v>Solar Cost Adjustment Factor (SCAF)</v>
      </c>
      <c r="D60" s="53" t="str">
        <f>INDEX('EDC Component Dictionary'!$C$5:$C$37,MATCH(C60,'EDC Component Dictionary'!$B$5:$B$37,0))</f>
        <v>Distribution System</v>
      </c>
      <c r="E60" s="74">
        <f>IFERROR(IFERROR(SUMIFS('Rates Database'!$L$3:$L$50000,'Rates Database'!$E$3:$E$50000,Summary!E$50,'Rates Database'!$J$3:$J$50000,Summary!$C60,'Rates Database'!$B$3:$B$50000,Summary!$H$40)/12*$H$39,AVERAGEIFS('Rates Database'!$M$3:$M$50000,'Rates Database'!$E$3:$E$50000,Summary!E$50,'Rates Database'!$J$3:$J$50000,Summary!$C60,'Rates Database'!$B$3:$B$50000,Summary!$H$40)),0)</f>
        <v>-3.0000000000000009E-2</v>
      </c>
      <c r="F60" s="74">
        <f>IFERROR(IFERROR(SUMIFS('Rates Database'!$L$3:$L$50000,'Rates Database'!$E$3:$E$50000,Summary!F$50,'Rates Database'!$J$3:$J$50000,Summary!$C60,'Rates Database'!$B$3:$B$50000,Summary!$H$40)/12*$H$39,AVERAGEIFS('Rates Database'!$M$3:$M$50000,'Rates Database'!$E$3:$E$50000,Summary!F$50,'Rates Database'!$J$3:$J$50000,Summary!$C60,'Rates Database'!$B$3:$B$50000,Summary!$H$40)),0)</f>
        <v>-3.0000000000000009E-2</v>
      </c>
      <c r="G60" s="74">
        <f>IFERROR(IFERROR(SUMIFS('Rates Database'!$L$3:$L$50000,'Rates Database'!$E$3:$E$50000,Summary!G$50,'Rates Database'!$J$3:$J$50000,Summary!$C60,'Rates Database'!$B$3:$B$50000,Summary!$H$40)/12*$H$39,AVERAGEIFS('Rates Database'!$M$3:$M$50000,'Rates Database'!$E$3:$E$50000,Summary!G$50,'Rates Database'!$J$3:$J$50000,Summary!$C60,'Rates Database'!$B$3:$B$50000,Summary!$H$40)),0)</f>
        <v>0.30099999999999999</v>
      </c>
      <c r="H60" s="74">
        <f>IFERROR(IFERROR(SUMIFS('Rates Database'!$L$3:$L$50000,'Rates Database'!$E$3:$E$50000,Summary!H$50,'Rates Database'!$J$3:$J$50000,Summary!$C60,'Rates Database'!$B$3:$B$50000,Summary!$H$40)/12*$H$39,AVERAGEIFS('Rates Database'!$M$3:$M$50000,'Rates Database'!$E$3:$E$50000,Summary!H$50,'Rates Database'!$J$3:$J$50000,Summary!$C60,'Rates Database'!$B$3:$B$50000,Summary!$H$40)),0)</f>
        <v>-4.7000000000000021E-2</v>
      </c>
    </row>
    <row r="61" spans="3:11" ht="22.8" x14ac:dyDescent="0.2">
      <c r="C61" s="53" t="str">
        <v>Basic Service Adjustment Factor (BSAF)</v>
      </c>
      <c r="D61" s="53" t="str">
        <f>INDEX('EDC Component Dictionary'!$C$5:$C$37,MATCH(C61,'EDC Component Dictionary'!$B$5:$B$37,0))</f>
        <v>Distribution System</v>
      </c>
      <c r="E61" s="74">
        <f>IFERROR(IFERROR(SUMIFS('Rates Database'!$L$3:$L$50000,'Rates Database'!$E$3:$E$50000,Summary!E$50,'Rates Database'!$J$3:$J$50000,Summary!$C61,'Rates Database'!$B$3:$B$50000,Summary!$H$40)/12*$H$39,AVERAGEIFS('Rates Database'!$M$3:$M$50000,'Rates Database'!$E$3:$E$50000,Summary!E$50,'Rates Database'!$J$3:$J$50000,Summary!$C61,'Rates Database'!$B$3:$B$50000,Summary!$H$40)),0)</f>
        <v>1.9080000000000001</v>
      </c>
      <c r="F61" s="74">
        <f>IFERROR(IFERROR(SUMIFS('Rates Database'!$L$3:$L$50000,'Rates Database'!$E$3:$E$50000,Summary!F$50,'Rates Database'!$J$3:$J$50000,Summary!$C61,'Rates Database'!$B$3:$B$50000,Summary!$H$40)/12*$H$39,AVERAGEIFS('Rates Database'!$M$3:$M$50000,'Rates Database'!$E$3:$E$50000,Summary!F$50,'Rates Database'!$J$3:$J$50000,Summary!$C61,'Rates Database'!$B$3:$B$50000,Summary!$H$40)),0)</f>
        <v>1.9080000000000001</v>
      </c>
      <c r="G61" s="74">
        <f>IFERROR(IFERROR(SUMIFS('Rates Database'!$L$3:$L$50000,'Rates Database'!$E$3:$E$50000,Summary!G$50,'Rates Database'!$J$3:$J$50000,Summary!$C61,'Rates Database'!$B$3:$B$50000,Summary!$H$40)/12*$H$39,AVERAGEIFS('Rates Database'!$M$3:$M$50000,'Rates Database'!$E$3:$E$50000,Summary!G$50,'Rates Database'!$J$3:$J$50000,Summary!$C61,'Rates Database'!$B$3:$B$50000,Summary!$H$40)),0)</f>
        <v>-0.39399999999999996</v>
      </c>
      <c r="H61" s="74">
        <f>IFERROR(IFERROR(SUMIFS('Rates Database'!$L$3:$L$50000,'Rates Database'!$E$3:$E$50000,Summary!H$50,'Rates Database'!$J$3:$J$50000,Summary!$C61,'Rates Database'!$B$3:$B$50000,Summary!$H$40)/12*$H$39,AVERAGEIFS('Rates Database'!$M$3:$M$50000,'Rates Database'!$E$3:$E$50000,Summary!H$50,'Rates Database'!$J$3:$J$50000,Summary!$C61,'Rates Database'!$B$3:$B$50000,Summary!$H$40)),0)</f>
        <v>-0.24000000000000007</v>
      </c>
    </row>
    <row r="62" spans="3:11" ht="22.8" x14ac:dyDescent="0.2">
      <c r="C62" s="53" t="str">
        <v>Solar Expansion Cost Recovery Factor (SECRF)</v>
      </c>
      <c r="D62" s="53" t="str">
        <f>INDEX('EDC Component Dictionary'!$C$5:$C$37,MATCH(C62,'EDC Component Dictionary'!$B$5:$B$37,0))</f>
        <v>Distribution System</v>
      </c>
      <c r="E62" s="74">
        <f>IFERROR(IFERROR(SUMIFS('Rates Database'!$L$3:$L$50000,'Rates Database'!$E$3:$E$50000,Summary!E$50,'Rates Database'!$J$3:$J$50000,Summary!$C62,'Rates Database'!$B$3:$B$50000,Summary!$H$40)/12*$H$39,AVERAGEIFS('Rates Database'!$M$3:$M$50000,'Rates Database'!$E$3:$E$50000,Summary!E$50,'Rates Database'!$J$3:$J$50000,Summary!$C62,'Rates Database'!$B$3:$B$50000,Summary!$H$40)),0)</f>
        <v>-0.23399999999999999</v>
      </c>
      <c r="F62" s="74">
        <f>IFERROR(IFERROR(SUMIFS('Rates Database'!$L$3:$L$50000,'Rates Database'!$E$3:$E$50000,Summary!F$50,'Rates Database'!$J$3:$J$50000,Summary!$C62,'Rates Database'!$B$3:$B$50000,Summary!$H$40)/12*$H$39,AVERAGEIFS('Rates Database'!$M$3:$M$50000,'Rates Database'!$E$3:$E$50000,Summary!F$50,'Rates Database'!$J$3:$J$50000,Summary!$C62,'Rates Database'!$B$3:$B$50000,Summary!$H$40)),0)</f>
        <v>-0.23399999999999999</v>
      </c>
      <c r="G62" s="74">
        <f>IFERROR(IFERROR(SUMIFS('Rates Database'!$L$3:$L$50000,'Rates Database'!$E$3:$E$50000,Summary!G$50,'Rates Database'!$J$3:$J$50000,Summary!$C62,'Rates Database'!$B$3:$B$50000,Summary!$H$40)/12*$H$39,AVERAGEIFS('Rates Database'!$M$3:$M$50000,'Rates Database'!$E$3:$E$50000,Summary!G$50,'Rates Database'!$J$3:$J$50000,Summary!$C62,'Rates Database'!$B$3:$B$50000,Summary!$H$40)),0)</f>
        <v>0</v>
      </c>
      <c r="H62" s="74">
        <f>IFERROR(IFERROR(SUMIFS('Rates Database'!$L$3:$L$50000,'Rates Database'!$E$3:$E$50000,Summary!H$50,'Rates Database'!$J$3:$J$50000,Summary!$C62,'Rates Database'!$B$3:$B$50000,Summary!$H$40)/12*$H$39,AVERAGEIFS('Rates Database'!$M$3:$M$50000,'Rates Database'!$E$3:$E$50000,Summary!H$50,'Rates Database'!$J$3:$J$50000,Summary!$C62,'Rates Database'!$B$3:$B$50000,Summary!$H$40)),0)</f>
        <v>0</v>
      </c>
    </row>
    <row r="63" spans="3:11" ht="22.8" x14ac:dyDescent="0.2">
      <c r="C63" s="53" t="str">
        <v>Vegetation Management Factor (VMF)</v>
      </c>
      <c r="D63" s="53" t="str">
        <f>INDEX('EDC Component Dictionary'!$C$5:$C$37,MATCH(C63,'EDC Component Dictionary'!$B$5:$B$37,0))</f>
        <v>Distribution System</v>
      </c>
      <c r="E63" s="74">
        <f>IFERROR(IFERROR(SUMIFS('Rates Database'!$L$3:$L$50000,'Rates Database'!$E$3:$E$50000,Summary!E$50,'Rates Database'!$J$3:$J$50000,Summary!$C63,'Rates Database'!$B$3:$B$50000,Summary!$H$40)/12*$H$39,AVERAGEIFS('Rates Database'!$M$3:$M$50000,'Rates Database'!$E$3:$E$50000,Summary!E$50,'Rates Database'!$J$3:$J$50000,Summary!$C63,'Rates Database'!$B$3:$B$50000,Summary!$H$40)),0)</f>
        <v>0.84</v>
      </c>
      <c r="F63" s="74">
        <f>IFERROR(IFERROR(SUMIFS('Rates Database'!$L$3:$L$50000,'Rates Database'!$E$3:$E$50000,Summary!F$50,'Rates Database'!$J$3:$J$50000,Summary!$C63,'Rates Database'!$B$3:$B$50000,Summary!$H$40)/12*$H$39,AVERAGEIFS('Rates Database'!$M$3:$M$50000,'Rates Database'!$E$3:$E$50000,Summary!F$50,'Rates Database'!$J$3:$J$50000,Summary!$C63,'Rates Database'!$B$3:$B$50000,Summary!$H$40)),0)</f>
        <v>0.84</v>
      </c>
      <c r="G63" s="74">
        <f>IFERROR(IFERROR(SUMIFS('Rates Database'!$L$3:$L$50000,'Rates Database'!$E$3:$E$50000,Summary!G$50,'Rates Database'!$J$3:$J$50000,Summary!$C63,'Rates Database'!$B$3:$B$50000,Summary!$H$40)/12*$H$39,AVERAGEIFS('Rates Database'!$M$3:$M$50000,'Rates Database'!$E$3:$E$50000,Summary!G$50,'Rates Database'!$J$3:$J$50000,Summary!$C63,'Rates Database'!$B$3:$B$50000,Summary!$H$40)),0)</f>
        <v>0.27299999999999996</v>
      </c>
      <c r="H63" s="74">
        <f>IFERROR(IFERROR(SUMIFS('Rates Database'!$L$3:$L$50000,'Rates Database'!$E$3:$E$50000,Summary!H$50,'Rates Database'!$J$3:$J$50000,Summary!$C63,'Rates Database'!$B$3:$B$50000,Summary!$H$40)/12*$H$39,AVERAGEIFS('Rates Database'!$M$3:$M$50000,'Rates Database'!$E$3:$E$50000,Summary!H$50,'Rates Database'!$J$3:$J$50000,Summary!$C63,'Rates Database'!$B$3:$B$50000,Summary!$H$40)),0)</f>
        <v>0</v>
      </c>
    </row>
    <row r="64" spans="3:11" x14ac:dyDescent="0.2">
      <c r="C64" s="53" t="str">
        <v>Grid Modernization Factor (GMF)</v>
      </c>
      <c r="D64" s="53" t="str">
        <f>INDEX('EDC Component Dictionary'!$C$5:$C$37,MATCH(C64,'EDC Component Dictionary'!$B$5:$B$37,0))</f>
        <v>Distribution System</v>
      </c>
      <c r="E64" s="74">
        <f>IFERROR(IFERROR(SUMIFS('Rates Database'!$L$3:$L$50000,'Rates Database'!$E$3:$E$50000,Summary!E$50,'Rates Database'!$J$3:$J$50000,Summary!$C64,'Rates Database'!$B$3:$B$50000,Summary!$H$40)/12*$H$39,AVERAGEIFS('Rates Database'!$M$3:$M$50000,'Rates Database'!$E$3:$E$50000,Summary!E$50,'Rates Database'!$J$3:$J$50000,Summary!$C64,'Rates Database'!$B$3:$B$50000,Summary!$H$40)),0)</f>
        <v>1.125</v>
      </c>
      <c r="F64" s="74">
        <f>IFERROR(IFERROR(SUMIFS('Rates Database'!$L$3:$L$50000,'Rates Database'!$E$3:$E$50000,Summary!F$50,'Rates Database'!$J$3:$J$50000,Summary!$C64,'Rates Database'!$B$3:$B$50000,Summary!$H$40)/12*$H$39,AVERAGEIFS('Rates Database'!$M$3:$M$50000,'Rates Database'!$E$3:$E$50000,Summary!F$50,'Rates Database'!$J$3:$J$50000,Summary!$C64,'Rates Database'!$B$3:$B$50000,Summary!$H$40)),0)</f>
        <v>1.125</v>
      </c>
      <c r="G64" s="74">
        <f>IFERROR(IFERROR(SUMIFS('Rates Database'!$L$3:$L$50000,'Rates Database'!$E$3:$E$50000,Summary!G$50,'Rates Database'!$J$3:$J$50000,Summary!$C64,'Rates Database'!$B$3:$B$50000,Summary!$H$40)/12*$H$39,AVERAGEIFS('Rates Database'!$M$3:$M$50000,'Rates Database'!$E$3:$E$50000,Summary!G$50,'Rates Database'!$J$3:$J$50000,Summary!$C64,'Rates Database'!$B$3:$B$50000,Summary!$H$40)),0)</f>
        <v>0.53199999999999992</v>
      </c>
      <c r="H64" s="74">
        <f>IFERROR(IFERROR(SUMIFS('Rates Database'!$L$3:$L$50000,'Rates Database'!$E$3:$E$50000,Summary!H$50,'Rates Database'!$J$3:$J$50000,Summary!$C64,'Rates Database'!$B$3:$B$50000,Summary!$H$40)/12*$H$39,AVERAGEIFS('Rates Database'!$M$3:$M$50000,'Rates Database'!$E$3:$E$50000,Summary!H$50,'Rates Database'!$J$3:$J$50000,Summary!$C64,'Rates Database'!$B$3:$B$50000,Summary!$H$40)),0)</f>
        <v>1.6379999999999997</v>
      </c>
    </row>
    <row r="65" spans="3:8" x14ac:dyDescent="0.2">
      <c r="C65" s="53" t="str">
        <v>Tax Act Credit Factor (TACF)</v>
      </c>
      <c r="D65" s="53" t="str">
        <f>INDEX('EDC Component Dictionary'!$C$5:$C$37,MATCH(C65,'EDC Component Dictionary'!$B$5:$B$37,0))</f>
        <v>Distribution System</v>
      </c>
      <c r="E65" s="74">
        <f>IFERROR(IFERROR(SUMIFS('Rates Database'!$L$3:$L$50000,'Rates Database'!$E$3:$E$50000,Summary!E$50,'Rates Database'!$J$3:$J$50000,Summary!$C65,'Rates Database'!$B$3:$B$50000,Summary!$H$40)/12*$H$39,AVERAGEIFS('Rates Database'!$M$3:$M$50000,'Rates Database'!$E$3:$E$50000,Summary!E$50,'Rates Database'!$J$3:$J$50000,Summary!$C65,'Rates Database'!$B$3:$B$50000,Summary!$H$40)),0)</f>
        <v>-0.96600000000000008</v>
      </c>
      <c r="F65" s="74">
        <f>IFERROR(IFERROR(SUMIFS('Rates Database'!$L$3:$L$50000,'Rates Database'!$E$3:$E$50000,Summary!F$50,'Rates Database'!$J$3:$J$50000,Summary!$C65,'Rates Database'!$B$3:$B$50000,Summary!$H$40)/12*$H$39,AVERAGEIFS('Rates Database'!$M$3:$M$50000,'Rates Database'!$E$3:$E$50000,Summary!F$50,'Rates Database'!$J$3:$J$50000,Summary!$C65,'Rates Database'!$B$3:$B$50000,Summary!$H$40)),0)</f>
        <v>-0.96600000000000008</v>
      </c>
      <c r="G65" s="74">
        <f>IFERROR(IFERROR(SUMIFS('Rates Database'!$L$3:$L$50000,'Rates Database'!$E$3:$E$50000,Summary!G$50,'Rates Database'!$J$3:$J$50000,Summary!$C65,'Rates Database'!$B$3:$B$50000,Summary!$H$40)/12*$H$39,AVERAGEIFS('Rates Database'!$M$3:$M$50000,'Rates Database'!$E$3:$E$50000,Summary!G$50,'Rates Database'!$J$3:$J$50000,Summary!$C65,'Rates Database'!$B$3:$B$50000,Summary!$H$40)),0)</f>
        <v>-0.36499999999999999</v>
      </c>
      <c r="H65" s="74">
        <f>IFERROR(IFERROR(SUMIFS('Rates Database'!$L$3:$L$50000,'Rates Database'!$E$3:$E$50000,Summary!H$50,'Rates Database'!$J$3:$J$50000,Summary!$C65,'Rates Database'!$B$3:$B$50000,Summary!$H$40)/12*$H$39,AVERAGEIFS('Rates Database'!$M$3:$M$50000,'Rates Database'!$E$3:$E$50000,Summary!H$50,'Rates Database'!$J$3:$J$50000,Summary!$C65,'Rates Database'!$B$3:$B$50000,Summary!$H$40)),0)</f>
        <v>0</v>
      </c>
    </row>
    <row r="66" spans="3:8" ht="22.8" x14ac:dyDescent="0.2">
      <c r="C66" s="53" t="str">
        <v>Advanced Metering Infrastructure (AMI)</v>
      </c>
      <c r="D66" s="53" t="str">
        <f>INDEX('EDC Component Dictionary'!$C$5:$C$37,MATCH(C66,'EDC Component Dictionary'!$B$5:$B$37,0))</f>
        <v>Distribution System</v>
      </c>
      <c r="E66" s="74">
        <f>IFERROR(IFERROR(SUMIFS('Rates Database'!$L$3:$L$50000,'Rates Database'!$E$3:$E$50000,Summary!E$50,'Rates Database'!$J$3:$J$50000,Summary!$C66,'Rates Database'!$B$3:$B$50000,Summary!$H$40)/12*$H$39,AVERAGEIFS('Rates Database'!$M$3:$M$50000,'Rates Database'!$E$3:$E$50000,Summary!E$50,'Rates Database'!$J$3:$J$50000,Summary!$C66,'Rates Database'!$B$3:$B$50000,Summary!$H$40)),0)</f>
        <v>1.9080000000000001</v>
      </c>
      <c r="F66" s="74">
        <f>IFERROR(IFERROR(SUMIFS('Rates Database'!$L$3:$L$50000,'Rates Database'!$E$3:$E$50000,Summary!F$50,'Rates Database'!$J$3:$J$50000,Summary!$C66,'Rates Database'!$B$3:$B$50000,Summary!$H$40)/12*$H$39,AVERAGEIFS('Rates Database'!$M$3:$M$50000,'Rates Database'!$E$3:$E$50000,Summary!F$50,'Rates Database'!$J$3:$J$50000,Summary!$C66,'Rates Database'!$B$3:$B$50000,Summary!$H$40)),0)</f>
        <v>1.9080000000000001</v>
      </c>
      <c r="G66" s="74">
        <f>IFERROR(IFERROR(SUMIFS('Rates Database'!$L$3:$L$50000,'Rates Database'!$E$3:$E$50000,Summary!G$50,'Rates Database'!$J$3:$J$50000,Summary!$C66,'Rates Database'!$B$3:$B$50000,Summary!$H$40)/12*$H$39,AVERAGEIFS('Rates Database'!$M$3:$M$50000,'Rates Database'!$E$3:$E$50000,Summary!G$50,'Rates Database'!$J$3:$J$50000,Summary!$C66,'Rates Database'!$B$3:$B$50000,Summary!$H$40)),0)</f>
        <v>0</v>
      </c>
      <c r="H66" s="74">
        <f>IFERROR(IFERROR(SUMIFS('Rates Database'!$L$3:$L$50000,'Rates Database'!$E$3:$E$50000,Summary!H$50,'Rates Database'!$J$3:$J$50000,Summary!$C66,'Rates Database'!$B$3:$B$50000,Summary!$H$40)/12*$H$39,AVERAGEIFS('Rates Database'!$M$3:$M$50000,'Rates Database'!$E$3:$E$50000,Summary!H$50,'Rates Database'!$J$3:$J$50000,Summary!$C66,'Rates Database'!$B$3:$B$50000,Summary!$H$40)),0)</f>
        <v>0</v>
      </c>
    </row>
    <row r="67" spans="3:8" ht="22.8" x14ac:dyDescent="0.2">
      <c r="C67" s="53" t="str">
        <v>Storm Cost Recovery Adjustment Factor (SCRAF)</v>
      </c>
      <c r="D67" s="53" t="str">
        <f>INDEX('EDC Component Dictionary'!$C$5:$C$37,MATCH(C67,'EDC Component Dictionary'!$B$5:$B$37,0))</f>
        <v>Distribution System</v>
      </c>
      <c r="E67" s="74">
        <f>IFERROR(IFERROR(SUMIFS('Rates Database'!$L$3:$L$50000,'Rates Database'!$E$3:$E$50000,Summary!E$50,'Rates Database'!$J$3:$J$50000,Summary!$C67,'Rates Database'!$B$3:$B$50000,Summary!$H$40)/12*$H$39,AVERAGEIFS('Rates Database'!$M$3:$M$50000,'Rates Database'!$E$3:$E$50000,Summary!E$50,'Rates Database'!$J$3:$J$50000,Summary!$C67,'Rates Database'!$B$3:$B$50000,Summary!$H$40)),0)</f>
        <v>1.8719999999999999</v>
      </c>
      <c r="F67" s="74">
        <f>IFERROR(IFERROR(SUMIFS('Rates Database'!$L$3:$L$50000,'Rates Database'!$E$3:$E$50000,Summary!F$50,'Rates Database'!$J$3:$J$50000,Summary!$C67,'Rates Database'!$B$3:$B$50000,Summary!$H$40)/12*$H$39,AVERAGEIFS('Rates Database'!$M$3:$M$50000,'Rates Database'!$E$3:$E$50000,Summary!F$50,'Rates Database'!$J$3:$J$50000,Summary!$C67,'Rates Database'!$B$3:$B$50000,Summary!$H$40)),0)</f>
        <v>1.8719999999999999</v>
      </c>
      <c r="G67" s="74">
        <f>IFERROR(IFERROR(SUMIFS('Rates Database'!$L$3:$L$50000,'Rates Database'!$E$3:$E$50000,Summary!G$50,'Rates Database'!$J$3:$J$50000,Summary!$C67,'Rates Database'!$B$3:$B$50000,Summary!$H$40)/12*$H$39,AVERAGEIFS('Rates Database'!$M$3:$M$50000,'Rates Database'!$E$3:$E$50000,Summary!G$50,'Rates Database'!$J$3:$J$50000,Summary!$C67,'Rates Database'!$B$3:$B$50000,Summary!$H$40)),0)</f>
        <v>1.8059999999999996</v>
      </c>
      <c r="H67" s="74">
        <f>IFERROR(IFERROR(SUMIFS('Rates Database'!$L$3:$L$50000,'Rates Database'!$E$3:$E$50000,Summary!H$50,'Rates Database'!$J$3:$J$50000,Summary!$C67,'Rates Database'!$B$3:$B$50000,Summary!$H$40)/12*$H$39,AVERAGEIFS('Rates Database'!$M$3:$M$50000,'Rates Database'!$E$3:$E$50000,Summary!H$50,'Rates Database'!$J$3:$J$50000,Summary!$C67,'Rates Database'!$B$3:$B$50000,Summary!$H$40)),0)</f>
        <v>0.30600000000000005</v>
      </c>
    </row>
    <row r="68" spans="3:8" ht="22.8" x14ac:dyDescent="0.2">
      <c r="C68" s="53" t="str">
        <v>Revenue Decoupling Adjustment Factor (RDAF)</v>
      </c>
      <c r="D68" s="53" t="str">
        <f>INDEX('EDC Component Dictionary'!$C$5:$C$37,MATCH(C68,'EDC Component Dictionary'!$B$5:$B$37,0))</f>
        <v>Other</v>
      </c>
      <c r="E68" s="74">
        <f>IFERROR(IFERROR(SUMIFS('Rates Database'!$L$3:$L$50000,'Rates Database'!$E$3:$E$50000,Summary!E$50,'Rates Database'!$J$3:$J$50000,Summary!$C68,'Rates Database'!$B$3:$B$50000,Summary!$H$40)/12*$H$39,AVERAGEIFS('Rates Database'!$M$3:$M$50000,'Rates Database'!$E$3:$E$50000,Summary!E$50,'Rates Database'!$J$3:$J$50000,Summary!$C68,'Rates Database'!$B$3:$B$50000,Summary!$H$40)),0)</f>
        <v>1.8240000000000003</v>
      </c>
      <c r="F68" s="74">
        <f>IFERROR(IFERROR(SUMIFS('Rates Database'!$L$3:$L$50000,'Rates Database'!$E$3:$E$50000,Summary!F$50,'Rates Database'!$J$3:$J$50000,Summary!$C68,'Rates Database'!$B$3:$B$50000,Summary!$H$40)/12*$H$39,AVERAGEIFS('Rates Database'!$M$3:$M$50000,'Rates Database'!$E$3:$E$50000,Summary!F$50,'Rates Database'!$J$3:$J$50000,Summary!$C68,'Rates Database'!$B$3:$B$50000,Summary!$H$40)),0)</f>
        <v>1.8240000000000003</v>
      </c>
      <c r="G68" s="74">
        <f>IFERROR(IFERROR(SUMIFS('Rates Database'!$L$3:$L$50000,'Rates Database'!$E$3:$E$50000,Summary!G$50,'Rates Database'!$J$3:$J$50000,Summary!$C68,'Rates Database'!$B$3:$B$50000,Summary!$H$40)/12*$H$39,AVERAGEIFS('Rates Database'!$M$3:$M$50000,'Rates Database'!$E$3:$E$50000,Summary!G$50,'Rates Database'!$J$3:$J$50000,Summary!$C68,'Rates Database'!$B$3:$B$50000,Summary!$H$40)),0)</f>
        <v>0.38099999999999989</v>
      </c>
      <c r="H68" s="74">
        <f>IFERROR(IFERROR(SUMIFS('Rates Database'!$L$3:$L$50000,'Rates Database'!$E$3:$E$50000,Summary!H$50,'Rates Database'!$J$3:$J$50000,Summary!$C68,'Rates Database'!$B$3:$B$50000,Summary!$H$40)/12*$H$39,AVERAGEIFS('Rates Database'!$M$3:$M$50000,'Rates Database'!$E$3:$E$50000,Summary!H$50,'Rates Database'!$J$3:$J$50000,Summary!$C68,'Rates Database'!$B$3:$B$50000,Summary!$H$40)),0)</f>
        <v>1.0319999999999998</v>
      </c>
    </row>
    <row r="69" spans="3:8" x14ac:dyDescent="0.2">
      <c r="C69" s="53" t="str">
        <v>Distributed Solar (SMART)</v>
      </c>
      <c r="D69" s="53" t="str">
        <f>INDEX('EDC Component Dictionary'!$C$5:$C$37,MATCH(C69,'EDC Component Dictionary'!$B$5:$B$37,0))</f>
        <v>Other</v>
      </c>
      <c r="E69" s="74">
        <f>IFERROR(IFERROR(SUMIFS('Rates Database'!$L$3:$L$50000,'Rates Database'!$E$3:$E$50000,Summary!E$50,'Rates Database'!$J$3:$J$50000,Summary!$C69,'Rates Database'!$B$3:$B$50000,Summary!$H$40)/12*$H$39,AVERAGEIFS('Rates Database'!$M$3:$M$50000,'Rates Database'!$E$3:$E$50000,Summary!E$50,'Rates Database'!$J$3:$J$50000,Summary!$C69,'Rates Database'!$B$3:$B$50000,Summary!$H$40)),0)</f>
        <v>2.8140000000000001</v>
      </c>
      <c r="F69" s="74">
        <f>IFERROR(IFERROR(SUMIFS('Rates Database'!$L$3:$L$50000,'Rates Database'!$E$3:$E$50000,Summary!F$50,'Rates Database'!$J$3:$J$50000,Summary!$C69,'Rates Database'!$B$3:$B$50000,Summary!$H$40)/12*$H$39,AVERAGEIFS('Rates Database'!$M$3:$M$50000,'Rates Database'!$E$3:$E$50000,Summary!F$50,'Rates Database'!$J$3:$J$50000,Summary!$C69,'Rates Database'!$B$3:$B$50000,Summary!$H$40)),0)</f>
        <v>2.8140000000000001</v>
      </c>
      <c r="G69" s="74">
        <f>IFERROR(IFERROR(SUMIFS('Rates Database'!$L$3:$L$50000,'Rates Database'!$E$3:$E$50000,Summary!G$50,'Rates Database'!$J$3:$J$50000,Summary!$C69,'Rates Database'!$B$3:$B$50000,Summary!$H$40)/12*$H$39,AVERAGEIFS('Rates Database'!$M$3:$M$50000,'Rates Database'!$E$3:$E$50000,Summary!G$50,'Rates Database'!$J$3:$J$50000,Summary!$C69,'Rates Database'!$B$3:$B$50000,Summary!$H$40)),0)</f>
        <v>4.6199999999999992</v>
      </c>
      <c r="H69" s="74">
        <f>IFERROR(IFERROR(SUMIFS('Rates Database'!$L$3:$L$50000,'Rates Database'!$E$3:$E$50000,Summary!H$50,'Rates Database'!$J$3:$J$50000,Summary!$C69,'Rates Database'!$B$3:$B$50000,Summary!$H$40)/12*$H$39,AVERAGEIFS('Rates Database'!$M$3:$M$50000,'Rates Database'!$E$3:$E$50000,Summary!H$50,'Rates Database'!$J$3:$J$50000,Summary!$C69,'Rates Database'!$B$3:$B$50000,Summary!$H$40)),0)</f>
        <v>3.4020000000000001</v>
      </c>
    </row>
    <row r="70" spans="3:8" x14ac:dyDescent="0.2">
      <c r="C70" s="53" t="str">
        <v>Base Transition</v>
      </c>
      <c r="D70" s="53" t="str">
        <f>INDEX('EDC Component Dictionary'!$C$5:$C$37,MATCH(C70,'EDC Component Dictionary'!$B$5:$B$37,0))</f>
        <v>Other</v>
      </c>
      <c r="E70" s="74">
        <f>IFERROR(IFERROR(SUMIFS('Rates Database'!$L$3:$L$50000,'Rates Database'!$E$3:$E$50000,Summary!E$50,'Rates Database'!$J$3:$J$50000,Summary!$C70,'Rates Database'!$B$3:$B$50000,Summary!$H$40)/12*$H$39,AVERAGEIFS('Rates Database'!$M$3:$M$50000,'Rates Database'!$E$3:$E$50000,Summary!E$50,'Rates Database'!$J$3:$J$50000,Summary!$C70,'Rates Database'!$B$3:$B$50000,Summary!$H$40)),0)</f>
        <v>-2.4660000000000006</v>
      </c>
      <c r="F70" s="74">
        <f>IFERROR(IFERROR(SUMIFS('Rates Database'!$L$3:$L$50000,'Rates Database'!$E$3:$E$50000,Summary!F$50,'Rates Database'!$J$3:$J$50000,Summary!$C70,'Rates Database'!$B$3:$B$50000,Summary!$H$40)/12*$H$39,AVERAGEIFS('Rates Database'!$M$3:$M$50000,'Rates Database'!$E$3:$E$50000,Summary!F$50,'Rates Database'!$J$3:$J$50000,Summary!$C70,'Rates Database'!$B$3:$B$50000,Summary!$H$40)),0)</f>
        <v>-2.4660000000000006</v>
      </c>
      <c r="G70" s="74">
        <f>IFERROR(IFERROR(SUMIFS('Rates Database'!$L$3:$L$50000,'Rates Database'!$E$3:$E$50000,Summary!G$50,'Rates Database'!$J$3:$J$50000,Summary!$C70,'Rates Database'!$B$3:$B$50000,Summary!$H$40)/12*$H$39,AVERAGEIFS('Rates Database'!$M$3:$M$50000,'Rates Database'!$E$3:$E$50000,Summary!G$50,'Rates Database'!$J$3:$J$50000,Summary!$C70,'Rates Database'!$B$3:$B$50000,Summary!$H$40)),0)</f>
        <v>-0.43099999999999999</v>
      </c>
      <c r="H70" s="74">
        <f>IFERROR(IFERROR(SUMIFS('Rates Database'!$L$3:$L$50000,'Rates Database'!$E$3:$E$50000,Summary!H$50,'Rates Database'!$J$3:$J$50000,Summary!$C70,'Rates Database'!$B$3:$B$50000,Summary!$H$40)/12*$H$39,AVERAGEIFS('Rates Database'!$M$3:$M$50000,'Rates Database'!$E$3:$E$50000,Summary!H$50,'Rates Database'!$J$3:$J$50000,Summary!$C70,'Rates Database'!$B$3:$B$50000,Summary!$H$40)),0)</f>
        <v>0</v>
      </c>
    </row>
    <row r="71" spans="3:8" x14ac:dyDescent="0.2">
      <c r="C71" s="53" t="str">
        <v>Base Transmission</v>
      </c>
      <c r="D71" s="53" t="str">
        <f>INDEX('EDC Component Dictionary'!$C$5:$C$37,MATCH(C71,'EDC Component Dictionary'!$B$5:$B$37,0))</f>
        <v>Transmission System</v>
      </c>
      <c r="E71" s="74">
        <f>IFERROR(IFERROR(SUMIFS('Rates Database'!$L$3:$L$50000,'Rates Database'!$E$3:$E$50000,Summary!E$50,'Rates Database'!$J$3:$J$50000,Summary!$C71,'Rates Database'!$B$3:$B$50000,Summary!$H$40)/12*$H$39,AVERAGEIFS('Rates Database'!$M$3:$M$50000,'Rates Database'!$E$3:$E$50000,Summary!E$50,'Rates Database'!$J$3:$J$50000,Summary!$C71,'Rates Database'!$B$3:$B$50000,Summary!$H$40)),0)</f>
        <v>22.871999999999996</v>
      </c>
      <c r="F71" s="74">
        <f>IFERROR(IFERROR(SUMIFS('Rates Database'!$L$3:$L$50000,'Rates Database'!$E$3:$E$50000,Summary!F$50,'Rates Database'!$J$3:$J$50000,Summary!$C71,'Rates Database'!$B$3:$B$50000,Summary!$H$40)/12*$H$39,AVERAGEIFS('Rates Database'!$M$3:$M$50000,'Rates Database'!$E$3:$E$50000,Summary!F$50,'Rates Database'!$J$3:$J$50000,Summary!$C71,'Rates Database'!$B$3:$B$50000,Summary!$H$40)),0)</f>
        <v>22.871999999999996</v>
      </c>
      <c r="G71" s="74">
        <f>IFERROR(IFERROR(SUMIFS('Rates Database'!$L$3:$L$50000,'Rates Database'!$E$3:$E$50000,Summary!G$50,'Rates Database'!$J$3:$J$50000,Summary!$C71,'Rates Database'!$B$3:$B$50000,Summary!$H$40)/12*$H$39,AVERAGEIFS('Rates Database'!$M$3:$M$50000,'Rates Database'!$E$3:$E$50000,Summary!G$50,'Rates Database'!$J$3:$J$50000,Summary!$C71,'Rates Database'!$B$3:$B$50000,Summary!$H$40)),0)</f>
        <v>24.445</v>
      </c>
      <c r="H71" s="74">
        <f>IFERROR(IFERROR(SUMIFS('Rates Database'!$L$3:$L$50000,'Rates Database'!$E$3:$E$50000,Summary!H$50,'Rates Database'!$J$3:$J$50000,Summary!$C71,'Rates Database'!$B$3:$B$50000,Summary!$H$40)/12*$H$39,AVERAGEIFS('Rates Database'!$M$3:$M$50000,'Rates Database'!$E$3:$E$50000,Summary!H$50,'Rates Database'!$J$3:$J$50000,Summary!$C71,'Rates Database'!$B$3:$B$50000,Summary!$H$40)),0)</f>
        <v>2.3639999999999999</v>
      </c>
    </row>
    <row r="72" spans="3:8" ht="22.8" x14ac:dyDescent="0.2">
      <c r="C72" s="53" t="str">
        <v>Energy Efficiency System Benefits Charge (EESBC)</v>
      </c>
      <c r="D72" s="53" t="str">
        <f>INDEX('EDC Component Dictionary'!$C$5:$C$37,MATCH(C72,'EDC Component Dictionary'!$B$5:$B$37,0))</f>
        <v>Other</v>
      </c>
      <c r="E72" s="74">
        <f>IFERROR(IFERROR(SUMIFS('Rates Database'!$L$3:$L$50000,'Rates Database'!$E$3:$E$50000,Summary!E$50,'Rates Database'!$J$3:$J$50000,Summary!$C72,'Rates Database'!$B$3:$B$50000,Summary!$H$40)/12*$H$39,AVERAGEIFS('Rates Database'!$M$3:$M$50000,'Rates Database'!$E$3:$E$50000,Summary!E$50,'Rates Database'!$J$3:$J$50000,Summary!$C72,'Rates Database'!$B$3:$B$50000,Summary!$H$40)),0)</f>
        <v>1.4999999999999998</v>
      </c>
      <c r="F72" s="74">
        <f>IFERROR(IFERROR(SUMIFS('Rates Database'!$L$3:$L$50000,'Rates Database'!$E$3:$E$50000,Summary!F$50,'Rates Database'!$J$3:$J$50000,Summary!$C72,'Rates Database'!$B$3:$B$50000,Summary!$H$40)/12*$H$39,AVERAGEIFS('Rates Database'!$M$3:$M$50000,'Rates Database'!$E$3:$E$50000,Summary!F$50,'Rates Database'!$J$3:$J$50000,Summary!$C72,'Rates Database'!$B$3:$B$50000,Summary!$H$40)),0)</f>
        <v>1.4999999999999998</v>
      </c>
      <c r="G72" s="74">
        <f>IFERROR(IFERROR(SUMIFS('Rates Database'!$L$3:$L$50000,'Rates Database'!$E$3:$E$50000,Summary!G$50,'Rates Database'!$J$3:$J$50000,Summary!$C72,'Rates Database'!$B$3:$B$50000,Summary!$H$40)/12*$H$39,AVERAGEIFS('Rates Database'!$M$3:$M$50000,'Rates Database'!$E$3:$E$50000,Summary!G$50,'Rates Database'!$J$3:$J$50000,Summary!$C72,'Rates Database'!$B$3:$B$50000,Summary!$H$40)),0)</f>
        <v>1.4999999999999998</v>
      </c>
      <c r="H72" s="74">
        <f>IFERROR(IFERROR(SUMIFS('Rates Database'!$L$3:$L$50000,'Rates Database'!$E$3:$E$50000,Summary!H$50,'Rates Database'!$J$3:$J$50000,Summary!$C72,'Rates Database'!$B$3:$B$50000,Summary!$H$40)/12*$H$39,AVERAGEIFS('Rates Database'!$M$3:$M$50000,'Rates Database'!$E$3:$E$50000,Summary!H$50,'Rates Database'!$J$3:$J$50000,Summary!$C72,'Rates Database'!$B$3:$B$50000,Summary!$H$40)),0)</f>
        <v>1.4999999999999998</v>
      </c>
    </row>
    <row r="73" spans="3:8" ht="22.8" x14ac:dyDescent="0.2">
      <c r="C73" s="53" t="str">
        <v>Energy Efficiency Reconciliation Factor (EERF)</v>
      </c>
      <c r="D73" s="53" t="str">
        <f>INDEX('EDC Component Dictionary'!$C$5:$C$37,MATCH(C73,'EDC Component Dictionary'!$B$5:$B$37,0))</f>
        <v>Other</v>
      </c>
      <c r="E73" s="74">
        <f>IFERROR(IFERROR(SUMIFS('Rates Database'!$L$3:$L$50000,'Rates Database'!$E$3:$E$50000,Summary!E$50,'Rates Database'!$J$3:$J$50000,Summary!$C73,'Rates Database'!$B$3:$B$50000,Summary!$H$40)/12*$H$39,AVERAGEIFS('Rates Database'!$M$3:$M$50000,'Rates Database'!$E$3:$E$50000,Summary!E$50,'Rates Database'!$J$3:$J$50000,Summary!$C73,'Rates Database'!$B$3:$B$50000,Summary!$H$40)),0)</f>
        <v>12.264000000000001</v>
      </c>
      <c r="F73" s="74">
        <f>IFERROR(IFERROR(SUMIFS('Rates Database'!$L$3:$L$50000,'Rates Database'!$E$3:$E$50000,Summary!F$50,'Rates Database'!$J$3:$J$50000,Summary!$C73,'Rates Database'!$B$3:$B$50000,Summary!$H$40)/12*$H$39,AVERAGEIFS('Rates Database'!$M$3:$M$50000,'Rates Database'!$E$3:$E$50000,Summary!F$50,'Rates Database'!$J$3:$J$50000,Summary!$C73,'Rates Database'!$B$3:$B$50000,Summary!$H$40)),0)</f>
        <v>12.201000000000004</v>
      </c>
      <c r="G73" s="74">
        <f>IFERROR(IFERROR(SUMIFS('Rates Database'!$L$3:$L$50000,'Rates Database'!$E$3:$E$50000,Summary!G$50,'Rates Database'!$J$3:$J$50000,Summary!$C73,'Rates Database'!$B$3:$B$50000,Summary!$H$40)/12*$H$39,AVERAGEIFS('Rates Database'!$M$3:$M$50000,'Rates Database'!$E$3:$E$50000,Summary!G$50,'Rates Database'!$J$3:$J$50000,Summary!$C73,'Rates Database'!$B$3:$B$50000,Summary!$H$40)),0)</f>
        <v>13.475999999999999</v>
      </c>
      <c r="H73" s="74">
        <f>IFERROR(IFERROR(SUMIFS('Rates Database'!$L$3:$L$50000,'Rates Database'!$E$3:$E$50000,Summary!H$50,'Rates Database'!$J$3:$J$50000,Summary!$C73,'Rates Database'!$B$3:$B$50000,Summary!$H$40)/12*$H$39,AVERAGEIFS('Rates Database'!$M$3:$M$50000,'Rates Database'!$E$3:$E$50000,Summary!H$50,'Rates Database'!$J$3:$J$50000,Summary!$C73,'Rates Database'!$B$3:$B$50000,Summary!$H$40)),0)</f>
        <v>14.683999999999997</v>
      </c>
    </row>
    <row r="74" spans="3:8" x14ac:dyDescent="0.2">
      <c r="C74" s="53" t="str">
        <v>Renewable Energy</v>
      </c>
      <c r="D74" s="53" t="str">
        <f>INDEX('EDC Component Dictionary'!$C$5:$C$37,MATCH(C74,'EDC Component Dictionary'!$B$5:$B$37,0))</f>
        <v>Other</v>
      </c>
      <c r="E74" s="74">
        <f>IFERROR(IFERROR(SUMIFS('Rates Database'!$L$3:$L$50000,'Rates Database'!$E$3:$E$50000,Summary!E$50,'Rates Database'!$J$3:$J$50000,Summary!$C74,'Rates Database'!$B$3:$B$50000,Summary!$H$40)/12*$H$39,AVERAGEIFS('Rates Database'!$M$3:$M$50000,'Rates Database'!$E$3:$E$50000,Summary!E$50,'Rates Database'!$J$3:$J$50000,Summary!$C74,'Rates Database'!$B$3:$B$50000,Summary!$H$40)),0)</f>
        <v>0.30000000000000004</v>
      </c>
      <c r="F74" s="74">
        <f>IFERROR(IFERROR(SUMIFS('Rates Database'!$L$3:$L$50000,'Rates Database'!$E$3:$E$50000,Summary!F$50,'Rates Database'!$J$3:$J$50000,Summary!$C74,'Rates Database'!$B$3:$B$50000,Summary!$H$40)/12*$H$39,AVERAGEIFS('Rates Database'!$M$3:$M$50000,'Rates Database'!$E$3:$E$50000,Summary!F$50,'Rates Database'!$J$3:$J$50000,Summary!$C74,'Rates Database'!$B$3:$B$50000,Summary!$H$40)),0)</f>
        <v>0.30000000000000004</v>
      </c>
      <c r="G74" s="74">
        <f>IFERROR(IFERROR(SUMIFS('Rates Database'!$L$3:$L$50000,'Rates Database'!$E$3:$E$50000,Summary!G$50,'Rates Database'!$J$3:$J$50000,Summary!$C74,'Rates Database'!$B$3:$B$50000,Summary!$H$40)/12*$H$39,AVERAGEIFS('Rates Database'!$M$3:$M$50000,'Rates Database'!$E$3:$E$50000,Summary!G$50,'Rates Database'!$J$3:$J$50000,Summary!$C74,'Rates Database'!$B$3:$B$50000,Summary!$H$40)),0)</f>
        <v>0.30000000000000004</v>
      </c>
      <c r="H74" s="74">
        <f>IFERROR(IFERROR(SUMIFS('Rates Database'!$L$3:$L$50000,'Rates Database'!$E$3:$E$50000,Summary!H$50,'Rates Database'!$J$3:$J$50000,Summary!$C74,'Rates Database'!$B$3:$B$50000,Summary!$H$40)/12*$H$39,AVERAGEIFS('Rates Database'!$M$3:$M$50000,'Rates Database'!$E$3:$E$50000,Summary!H$50,'Rates Database'!$J$3:$J$50000,Summary!$C74,'Rates Database'!$B$3:$B$50000,Summary!$H$40)),0)</f>
        <v>0.30000000000000004</v>
      </c>
    </row>
    <row r="75" spans="3:8" x14ac:dyDescent="0.2">
      <c r="C75" s="53" t="str">
        <v>Service Quality (SQ)</v>
      </c>
      <c r="D75" s="53" t="str">
        <f>INDEX('EDC Component Dictionary'!$C$5:$C$37,MATCH(C75,'EDC Component Dictionary'!$B$5:$B$37,0))</f>
        <v>Distribution System</v>
      </c>
      <c r="E75" s="74">
        <f>IFERROR(IFERROR(SUMIFS('Rates Database'!$L$3:$L$50000,'Rates Database'!$E$3:$E$50000,Summary!E$50,'Rates Database'!$J$3:$J$50000,Summary!$C75,'Rates Database'!$B$3:$B$50000,Summary!$H$40)/12*$H$39,AVERAGEIFS('Rates Database'!$M$3:$M$50000,'Rates Database'!$E$3:$E$50000,Summary!E$50,'Rates Database'!$J$3:$J$50000,Summary!$C75,'Rates Database'!$B$3:$B$50000,Summary!$H$40)),0)</f>
        <v>0</v>
      </c>
      <c r="F75" s="74">
        <f>IFERROR(IFERROR(SUMIFS('Rates Database'!$L$3:$L$50000,'Rates Database'!$E$3:$E$50000,Summary!F$50,'Rates Database'!$J$3:$J$50000,Summary!$C75,'Rates Database'!$B$3:$B$50000,Summary!$H$40)/12*$H$39,AVERAGEIFS('Rates Database'!$M$3:$M$50000,'Rates Database'!$E$3:$E$50000,Summary!F$50,'Rates Database'!$J$3:$J$50000,Summary!$C75,'Rates Database'!$B$3:$B$50000,Summary!$H$40)),0)</f>
        <v>0</v>
      </c>
      <c r="G75" s="74">
        <f>IFERROR(IFERROR(SUMIFS('Rates Database'!$L$3:$L$50000,'Rates Database'!$E$3:$E$50000,Summary!G$50,'Rates Database'!$J$3:$J$50000,Summary!$C75,'Rates Database'!$B$3:$B$50000,Summary!$H$40)/12*$H$39,AVERAGEIFS('Rates Database'!$M$3:$M$50000,'Rates Database'!$E$3:$E$50000,Summary!G$50,'Rates Database'!$J$3:$J$50000,Summary!$C75,'Rates Database'!$B$3:$B$50000,Summary!$H$40)),0)</f>
        <v>0</v>
      </c>
      <c r="H75" s="74">
        <f>IFERROR(IFERROR(SUMIFS('Rates Database'!$L$3:$L$50000,'Rates Database'!$E$3:$E$50000,Summary!H$50,'Rates Database'!$J$3:$J$50000,Summary!$C75,'Rates Database'!$B$3:$B$50000,Summary!$H$40)/12*$H$39,AVERAGEIFS('Rates Database'!$M$3:$M$50000,'Rates Database'!$E$3:$E$50000,Summary!H$50,'Rates Database'!$J$3:$J$50000,Summary!$C75,'Rates Database'!$B$3:$B$50000,Summary!$H$40)),0)</f>
        <v>0</v>
      </c>
    </row>
    <row r="76" spans="3:8" x14ac:dyDescent="0.2">
      <c r="C76" s="53" t="str">
        <v>Capital Cost Adjustment (CCA)</v>
      </c>
      <c r="D76" s="53" t="str">
        <f>INDEX('EDC Component Dictionary'!$C$5:$C$37,MATCH(C76,'EDC Component Dictionary'!$B$5:$B$37,0))</f>
        <v>Distribution System</v>
      </c>
      <c r="E76" s="74">
        <f>IFERROR(IFERROR(SUMIFS('Rates Database'!$L$3:$L$50000,'Rates Database'!$E$3:$E$50000,Summary!E$50,'Rates Database'!$J$3:$J$50000,Summary!$C76,'Rates Database'!$B$3:$B$50000,Summary!$H$40)/12*$H$39,AVERAGEIFS('Rates Database'!$M$3:$M$50000,'Rates Database'!$E$3:$E$50000,Summary!E$50,'Rates Database'!$J$3:$J$50000,Summary!$C76,'Rates Database'!$B$3:$B$50000,Summary!$H$40)),0)</f>
        <v>0</v>
      </c>
      <c r="F76" s="74">
        <f>IFERROR(IFERROR(SUMIFS('Rates Database'!$L$3:$L$50000,'Rates Database'!$E$3:$E$50000,Summary!F$50,'Rates Database'!$J$3:$J$50000,Summary!$C76,'Rates Database'!$B$3:$B$50000,Summary!$H$40)/12*$H$39,AVERAGEIFS('Rates Database'!$M$3:$M$50000,'Rates Database'!$E$3:$E$50000,Summary!F$50,'Rates Database'!$J$3:$J$50000,Summary!$C76,'Rates Database'!$B$3:$B$50000,Summary!$H$40)),0)</f>
        <v>0</v>
      </c>
      <c r="G76" s="74">
        <f>IFERROR(IFERROR(SUMIFS('Rates Database'!$L$3:$L$50000,'Rates Database'!$E$3:$E$50000,Summary!G$50,'Rates Database'!$J$3:$J$50000,Summary!$C76,'Rates Database'!$B$3:$B$50000,Summary!$H$40)/12*$H$39,AVERAGEIFS('Rates Database'!$M$3:$M$50000,'Rates Database'!$E$3:$E$50000,Summary!G$50,'Rates Database'!$J$3:$J$50000,Summary!$C76,'Rates Database'!$B$3:$B$50000,Summary!$H$40)),0)</f>
        <v>0</v>
      </c>
      <c r="H76" s="74">
        <f>IFERROR(IFERROR(SUMIFS('Rates Database'!$L$3:$L$50000,'Rates Database'!$E$3:$E$50000,Summary!H$50,'Rates Database'!$J$3:$J$50000,Summary!$C76,'Rates Database'!$B$3:$B$50000,Summary!$H$40)/12*$H$39,AVERAGEIFS('Rates Database'!$M$3:$M$50000,'Rates Database'!$E$3:$E$50000,Summary!H$50,'Rates Database'!$J$3:$J$50000,Summary!$C76,'Rates Database'!$B$3:$B$50000,Summary!$H$40)),0)</f>
        <v>5.9820000000000011</v>
      </c>
    </row>
    <row r="77" spans="3:8" ht="22.8" x14ac:dyDescent="0.2">
      <c r="C77" s="53" t="str">
        <v>Transmission Service Cost Adjustment (TSCA)</v>
      </c>
      <c r="D77" s="53" t="str">
        <f>INDEX('EDC Component Dictionary'!$C$5:$C$37,MATCH(C77,'EDC Component Dictionary'!$B$5:$B$37,0))</f>
        <v>Transmission System</v>
      </c>
      <c r="E77" s="74">
        <f>IFERROR(IFERROR(SUMIFS('Rates Database'!$L$3:$L$50000,'Rates Database'!$E$3:$E$50000,Summary!E$50,'Rates Database'!$J$3:$J$50000,Summary!$C77,'Rates Database'!$B$3:$B$50000,Summary!$H$40)/12*$H$39,AVERAGEIFS('Rates Database'!$M$3:$M$50000,'Rates Database'!$E$3:$E$50000,Summary!E$50,'Rates Database'!$J$3:$J$50000,Summary!$C77,'Rates Database'!$B$3:$B$50000,Summary!$H$40)),0)</f>
        <v>0</v>
      </c>
      <c r="F77" s="74">
        <f>IFERROR(IFERROR(SUMIFS('Rates Database'!$L$3:$L$50000,'Rates Database'!$E$3:$E$50000,Summary!F$50,'Rates Database'!$J$3:$J$50000,Summary!$C77,'Rates Database'!$B$3:$B$50000,Summary!$H$40)/12*$H$39,AVERAGEIFS('Rates Database'!$M$3:$M$50000,'Rates Database'!$E$3:$E$50000,Summary!F$50,'Rates Database'!$J$3:$J$50000,Summary!$C77,'Rates Database'!$B$3:$B$50000,Summary!$H$40)),0)</f>
        <v>0</v>
      </c>
      <c r="G77" s="74">
        <f>IFERROR(IFERROR(SUMIFS('Rates Database'!$L$3:$L$50000,'Rates Database'!$E$3:$E$50000,Summary!G$50,'Rates Database'!$J$3:$J$50000,Summary!$C77,'Rates Database'!$B$3:$B$50000,Summary!$H$40)/12*$H$39,AVERAGEIFS('Rates Database'!$M$3:$M$50000,'Rates Database'!$E$3:$E$50000,Summary!G$50,'Rates Database'!$J$3:$J$50000,Summary!$C77,'Rates Database'!$B$3:$B$50000,Summary!$H$40)),0)</f>
        <v>-0.29299999999999998</v>
      </c>
      <c r="H77" s="74">
        <f>IFERROR(IFERROR(SUMIFS('Rates Database'!$L$3:$L$50000,'Rates Database'!$E$3:$E$50000,Summary!H$50,'Rates Database'!$J$3:$J$50000,Summary!$C77,'Rates Database'!$B$3:$B$50000,Summary!$H$40)/12*$H$39,AVERAGEIFS('Rates Database'!$M$3:$M$50000,'Rates Database'!$E$3:$E$50000,Summary!H$50,'Rates Database'!$J$3:$J$50000,Summary!$C77,'Rates Database'!$B$3:$B$50000,Summary!$H$40)),0)</f>
        <v>0.94800000000000029</v>
      </c>
    </row>
    <row r="78" spans="3:8" x14ac:dyDescent="0.2">
      <c r="C78" s="53" t="str">
        <v>Base Transmission - External</v>
      </c>
      <c r="D78" s="53" t="str">
        <f>INDEX('EDC Component Dictionary'!$C$5:$C$37,MATCH(C78,'EDC Component Dictionary'!$B$5:$B$37,0))</f>
        <v>Transmission System</v>
      </c>
      <c r="E78" s="74">
        <f>IFERROR(IFERROR(SUMIFS('Rates Database'!$L$3:$L$50000,'Rates Database'!$E$3:$E$50000,Summary!E$50,'Rates Database'!$J$3:$J$50000,Summary!$C78,'Rates Database'!$B$3:$B$50000,Summary!$H$40)/12*$H$39,AVERAGEIFS('Rates Database'!$M$3:$M$50000,'Rates Database'!$E$3:$E$50000,Summary!E$50,'Rates Database'!$J$3:$J$50000,Summary!$C78,'Rates Database'!$B$3:$B$50000,Summary!$H$40)),0)</f>
        <v>0</v>
      </c>
      <c r="F78" s="74">
        <f>IFERROR(IFERROR(SUMIFS('Rates Database'!$L$3:$L$50000,'Rates Database'!$E$3:$E$50000,Summary!F$50,'Rates Database'!$J$3:$J$50000,Summary!$C78,'Rates Database'!$B$3:$B$50000,Summary!$H$40)/12*$H$39,AVERAGEIFS('Rates Database'!$M$3:$M$50000,'Rates Database'!$E$3:$E$50000,Summary!F$50,'Rates Database'!$J$3:$J$50000,Summary!$C78,'Rates Database'!$B$3:$B$50000,Summary!$H$40)),0)</f>
        <v>0</v>
      </c>
      <c r="G78" s="74">
        <f>IFERROR(IFERROR(SUMIFS('Rates Database'!$L$3:$L$50000,'Rates Database'!$E$3:$E$50000,Summary!G$50,'Rates Database'!$J$3:$J$50000,Summary!$C78,'Rates Database'!$B$3:$B$50000,Summary!$H$40)/12*$H$39,AVERAGEIFS('Rates Database'!$M$3:$M$50000,'Rates Database'!$E$3:$E$50000,Summary!G$50,'Rates Database'!$J$3:$J$50000,Summary!$C78,'Rates Database'!$B$3:$B$50000,Summary!$H$40)),0)</f>
        <v>0</v>
      </c>
      <c r="H78" s="74">
        <f>IFERROR(IFERROR(SUMIFS('Rates Database'!$L$3:$L$50000,'Rates Database'!$E$3:$E$50000,Summary!H$50,'Rates Database'!$J$3:$J$50000,Summary!$C78,'Rates Database'!$B$3:$B$50000,Summary!$H$40)/12*$H$39,AVERAGEIFS('Rates Database'!$M$3:$M$50000,'Rates Database'!$E$3:$E$50000,Summary!H$50,'Rates Database'!$J$3:$J$50000,Summary!$C78,'Rates Database'!$B$3:$B$50000,Summary!$H$40)),0)</f>
        <v>16.830000000000002</v>
      </c>
    </row>
    <row r="79" spans="3:8" ht="22.8" x14ac:dyDescent="0.2">
      <c r="C79" s="53" t="str">
        <v>Smart Grid Distribution Adjustment Factor (SGDAF)</v>
      </c>
      <c r="D79" s="53" t="str">
        <f>INDEX('EDC Component Dictionary'!$C$5:$C$37,MATCH(C79,'EDC Component Dictionary'!$B$5:$B$37,0))</f>
        <v>Distribution System</v>
      </c>
      <c r="E79" s="74">
        <f>IFERROR(IFERROR(SUMIFS('Rates Database'!$L$3:$L$50000,'Rates Database'!$E$3:$E$50000,Summary!E$50,'Rates Database'!$J$3:$J$50000,Summary!$C79,'Rates Database'!$B$3:$B$50000,Summary!$H$40)/12*$H$39,AVERAGEIFS('Rates Database'!$M$3:$M$50000,'Rates Database'!$E$3:$E$50000,Summary!E$50,'Rates Database'!$J$3:$J$50000,Summary!$C79,'Rates Database'!$B$3:$B$50000,Summary!$H$40)),0)</f>
        <v>0</v>
      </c>
      <c r="F79" s="74">
        <f>IFERROR(IFERROR(SUMIFS('Rates Database'!$L$3:$L$50000,'Rates Database'!$E$3:$E$50000,Summary!F$50,'Rates Database'!$J$3:$J$50000,Summary!$C79,'Rates Database'!$B$3:$B$50000,Summary!$H$40)/12*$H$39,AVERAGEIFS('Rates Database'!$M$3:$M$50000,'Rates Database'!$E$3:$E$50000,Summary!F$50,'Rates Database'!$J$3:$J$50000,Summary!$C79,'Rates Database'!$B$3:$B$50000,Summary!$H$40)),0)</f>
        <v>0</v>
      </c>
      <c r="G79" s="74">
        <f>IFERROR(IFERROR(SUMIFS('Rates Database'!$L$3:$L$50000,'Rates Database'!$E$3:$E$50000,Summary!G$50,'Rates Database'!$J$3:$J$50000,Summary!$C79,'Rates Database'!$B$3:$B$50000,Summary!$H$40)/12*$H$39,AVERAGEIFS('Rates Database'!$M$3:$M$50000,'Rates Database'!$E$3:$E$50000,Summary!G$50,'Rates Database'!$J$3:$J$50000,Summary!$C79,'Rates Database'!$B$3:$B$50000,Summary!$H$40)),0)</f>
        <v>0</v>
      </c>
      <c r="H79" s="74">
        <f>IFERROR(IFERROR(SUMIFS('Rates Database'!$L$3:$L$50000,'Rates Database'!$E$3:$E$50000,Summary!H$50,'Rates Database'!$J$3:$J$50000,Summary!$C79,'Rates Database'!$B$3:$B$50000,Summary!$H$40)/12*$H$39,AVERAGEIFS('Rates Database'!$M$3:$M$50000,'Rates Database'!$E$3:$E$50000,Summary!H$50,'Rates Database'!$J$3:$J$50000,Summary!$C79,'Rates Database'!$B$3:$B$50000,Summary!$H$40)),0)</f>
        <v>0</v>
      </c>
    </row>
    <row r="80" spans="3:8" ht="22.8" x14ac:dyDescent="0.2">
      <c r="C80" s="53" t="str">
        <v>Vegetation Management Reconciliation Factor (VMRF)</v>
      </c>
      <c r="D80" s="53" t="str">
        <f>INDEX('EDC Component Dictionary'!$C$5:$C$37,MATCH(C80,'EDC Component Dictionary'!$B$5:$B$37,0))</f>
        <v>Distribution System</v>
      </c>
      <c r="E80" s="74">
        <f>IFERROR(IFERROR(SUMIFS('Rates Database'!$L$3:$L$50000,'Rates Database'!$E$3:$E$50000,Summary!E$50,'Rates Database'!$J$3:$J$50000,Summary!$C80,'Rates Database'!$B$3:$B$50000,Summary!$H$40)/12*$H$39,AVERAGEIFS('Rates Database'!$M$3:$M$50000,'Rates Database'!$E$3:$E$50000,Summary!E$50,'Rates Database'!$J$3:$J$50000,Summary!$C80,'Rates Database'!$B$3:$B$50000,Summary!$H$40)),0)</f>
        <v>0</v>
      </c>
      <c r="F80" s="74">
        <f>IFERROR(IFERROR(SUMIFS('Rates Database'!$L$3:$L$50000,'Rates Database'!$E$3:$E$50000,Summary!F$50,'Rates Database'!$J$3:$J$50000,Summary!$C80,'Rates Database'!$B$3:$B$50000,Summary!$H$40)/12*$H$39,AVERAGEIFS('Rates Database'!$M$3:$M$50000,'Rates Database'!$E$3:$E$50000,Summary!F$50,'Rates Database'!$J$3:$J$50000,Summary!$C80,'Rates Database'!$B$3:$B$50000,Summary!$H$40)),0)</f>
        <v>0</v>
      </c>
      <c r="G80" s="74">
        <f>IFERROR(IFERROR(SUMIFS('Rates Database'!$L$3:$L$50000,'Rates Database'!$E$3:$E$50000,Summary!G$50,'Rates Database'!$J$3:$J$50000,Summary!$C80,'Rates Database'!$B$3:$B$50000,Summary!$H$40)/12*$H$39,AVERAGEIFS('Rates Database'!$M$3:$M$50000,'Rates Database'!$E$3:$E$50000,Summary!G$50,'Rates Database'!$J$3:$J$50000,Summary!$C80,'Rates Database'!$B$3:$B$50000,Summary!$H$40)),0)</f>
        <v>-0.01</v>
      </c>
      <c r="H80" s="74">
        <f>IFERROR(IFERROR(SUMIFS('Rates Database'!$L$3:$L$50000,'Rates Database'!$E$3:$E$50000,Summary!H$50,'Rates Database'!$J$3:$J$50000,Summary!$C80,'Rates Database'!$B$3:$B$50000,Summary!$H$40)/12*$H$39,AVERAGEIFS('Rates Database'!$M$3:$M$50000,'Rates Database'!$E$3:$E$50000,Summary!H$50,'Rates Database'!$J$3:$J$50000,Summary!$C80,'Rates Database'!$B$3:$B$50000,Summary!$H$40)),0)</f>
        <v>0</v>
      </c>
    </row>
    <row r="81" spans="3:8" ht="22.8" x14ac:dyDescent="0.2">
      <c r="C81" s="53" t="str">
        <v>Exogenous Storm Fund Factor (ESFF)</v>
      </c>
      <c r="D81" s="53" t="str">
        <f>INDEX('EDC Component Dictionary'!$C$5:$C$37,MATCH(C81,'EDC Component Dictionary'!$B$5:$B$37,0))</f>
        <v>Distribution System</v>
      </c>
      <c r="E81" s="74">
        <f>IFERROR(IFERROR(SUMIFS('Rates Database'!$L$3:$L$50000,'Rates Database'!$E$3:$E$50000,Summary!E$50,'Rates Database'!$J$3:$J$50000,Summary!$C81,'Rates Database'!$B$3:$B$50000,Summary!$H$40)/12*$H$39,AVERAGEIFS('Rates Database'!$M$3:$M$50000,'Rates Database'!$E$3:$E$50000,Summary!E$50,'Rates Database'!$J$3:$J$50000,Summary!$C81,'Rates Database'!$B$3:$B$50000,Summary!$H$40)),0)</f>
        <v>0</v>
      </c>
      <c r="F81" s="74">
        <f>IFERROR(IFERROR(SUMIFS('Rates Database'!$L$3:$L$50000,'Rates Database'!$E$3:$E$50000,Summary!F$50,'Rates Database'!$J$3:$J$50000,Summary!$C81,'Rates Database'!$B$3:$B$50000,Summary!$H$40)/12*$H$39,AVERAGEIFS('Rates Database'!$M$3:$M$50000,'Rates Database'!$E$3:$E$50000,Summary!F$50,'Rates Database'!$J$3:$J$50000,Summary!$C81,'Rates Database'!$B$3:$B$50000,Summary!$H$40)),0)</f>
        <v>0</v>
      </c>
      <c r="G81" s="74">
        <f>IFERROR(IFERROR(SUMIFS('Rates Database'!$L$3:$L$50000,'Rates Database'!$E$3:$E$50000,Summary!G$50,'Rates Database'!$J$3:$J$50000,Summary!$C81,'Rates Database'!$B$3:$B$50000,Summary!$H$40)/12*$H$39,AVERAGEIFS('Rates Database'!$M$3:$M$50000,'Rates Database'!$E$3:$E$50000,Summary!G$50,'Rates Database'!$J$3:$J$50000,Summary!$C81,'Rates Database'!$B$3:$B$50000,Summary!$H$40)),0)</f>
        <v>0.13800000000000001</v>
      </c>
      <c r="H81" s="74">
        <f>IFERROR(IFERROR(SUMIFS('Rates Database'!$L$3:$L$50000,'Rates Database'!$E$3:$E$50000,Summary!H$50,'Rates Database'!$J$3:$J$50000,Summary!$C81,'Rates Database'!$B$3:$B$50000,Summary!$H$40)/12*$H$39,AVERAGEIFS('Rates Database'!$M$3:$M$50000,'Rates Database'!$E$3:$E$50000,Summary!H$50,'Rates Database'!$J$3:$J$50000,Summary!$C81,'Rates Database'!$B$3:$B$50000,Summary!$H$40)),0)</f>
        <v>0</v>
      </c>
    </row>
    <row r="82" spans="3:8" ht="22.8" x14ac:dyDescent="0.2">
      <c r="C82" s="53" t="str">
        <v>Transition Charge Adjustment Factor (TCAF)</v>
      </c>
      <c r="D82" s="53" t="str">
        <f>INDEX('EDC Component Dictionary'!$C$5:$C$37,MATCH(C82,'EDC Component Dictionary'!$B$5:$B$37,0))</f>
        <v>Other</v>
      </c>
      <c r="E82" s="74">
        <f>IFERROR(IFERROR(SUMIFS('Rates Database'!$L$3:$L$50000,'Rates Database'!$E$3:$E$50000,Summary!E$50,'Rates Database'!$J$3:$J$50000,Summary!$C82,'Rates Database'!$B$3:$B$50000,Summary!$H$40)/12*$H$39,AVERAGEIFS('Rates Database'!$M$3:$M$50000,'Rates Database'!$E$3:$E$50000,Summary!E$50,'Rates Database'!$J$3:$J$50000,Summary!$C82,'Rates Database'!$B$3:$B$50000,Summary!$H$40)),0)</f>
        <v>0</v>
      </c>
      <c r="F82" s="74">
        <f>IFERROR(IFERROR(SUMIFS('Rates Database'!$L$3:$L$50000,'Rates Database'!$E$3:$E$50000,Summary!F$50,'Rates Database'!$J$3:$J$50000,Summary!$C82,'Rates Database'!$B$3:$B$50000,Summary!$H$40)/12*$H$39,AVERAGEIFS('Rates Database'!$M$3:$M$50000,'Rates Database'!$E$3:$E$50000,Summary!F$50,'Rates Database'!$J$3:$J$50000,Summary!$C82,'Rates Database'!$B$3:$B$50000,Summary!$H$40)),0)</f>
        <v>0</v>
      </c>
      <c r="G82" s="74">
        <f>IFERROR(IFERROR(SUMIFS('Rates Database'!$L$3:$L$50000,'Rates Database'!$E$3:$E$50000,Summary!G$50,'Rates Database'!$J$3:$J$50000,Summary!$C82,'Rates Database'!$B$3:$B$50000,Summary!$H$40)/12*$H$39,AVERAGEIFS('Rates Database'!$M$3:$M$50000,'Rates Database'!$E$3:$E$50000,Summary!G$50,'Rates Database'!$J$3:$J$50000,Summary!$C82,'Rates Database'!$B$3:$B$50000,Summary!$H$40)),0)</f>
        <v>1.1000000000000001E-2</v>
      </c>
      <c r="H82" s="74">
        <f>IFERROR(IFERROR(SUMIFS('Rates Database'!$L$3:$L$50000,'Rates Database'!$E$3:$E$50000,Summary!H$50,'Rates Database'!$J$3:$J$50000,Summary!$C82,'Rates Database'!$B$3:$B$50000,Summary!$H$40)/12*$H$39,AVERAGEIFS('Rates Database'!$M$3:$M$50000,'Rates Database'!$E$3:$E$50000,Summary!H$50,'Rates Database'!$J$3:$J$50000,Summary!$C82,'Rates Database'!$B$3:$B$50000,Summary!$H$40)),0)</f>
        <v>0</v>
      </c>
    </row>
    <row r="83" spans="3:8" ht="22.8" x14ac:dyDescent="0.2">
      <c r="C83" s="53" t="str">
        <v>Electric Vehicle Program Factor (EVPF)</v>
      </c>
      <c r="D83" s="53" t="str">
        <f>INDEX('EDC Component Dictionary'!$C$5:$C$37,MATCH(C83,'EDC Component Dictionary'!$B$5:$B$37,0))</f>
        <v>Other</v>
      </c>
      <c r="E83" s="74">
        <f>IFERROR(IFERROR(SUMIFS('Rates Database'!$L$3:$L$50000,'Rates Database'!$E$3:$E$50000,Summary!E$50,'Rates Database'!$J$3:$J$50000,Summary!$C83,'Rates Database'!$B$3:$B$50000,Summary!$H$40)/12*$H$39,AVERAGEIFS('Rates Database'!$M$3:$M$50000,'Rates Database'!$E$3:$E$50000,Summary!E$50,'Rates Database'!$J$3:$J$50000,Summary!$C83,'Rates Database'!$B$3:$B$50000,Summary!$H$40)),0)</f>
        <v>0</v>
      </c>
      <c r="F83" s="74">
        <f>IFERROR(IFERROR(SUMIFS('Rates Database'!$L$3:$L$50000,'Rates Database'!$E$3:$E$50000,Summary!F$50,'Rates Database'!$J$3:$J$50000,Summary!$C83,'Rates Database'!$B$3:$B$50000,Summary!$H$40)/12*$H$39,AVERAGEIFS('Rates Database'!$M$3:$M$50000,'Rates Database'!$E$3:$E$50000,Summary!F$50,'Rates Database'!$J$3:$J$50000,Summary!$C83,'Rates Database'!$B$3:$B$50000,Summary!$H$40)),0)</f>
        <v>0</v>
      </c>
      <c r="G83" s="74">
        <f>IFERROR(IFERROR(SUMIFS('Rates Database'!$L$3:$L$50000,'Rates Database'!$E$3:$E$50000,Summary!G$50,'Rates Database'!$J$3:$J$50000,Summary!$C83,'Rates Database'!$B$3:$B$50000,Summary!$H$40)/12*$H$39,AVERAGEIFS('Rates Database'!$M$3:$M$50000,'Rates Database'!$E$3:$E$50000,Summary!G$50,'Rates Database'!$J$3:$J$50000,Summary!$C83,'Rates Database'!$B$3:$B$50000,Summary!$H$40)),0)</f>
        <v>0.246</v>
      </c>
      <c r="H83" s="74">
        <f>IFERROR(IFERROR(SUMIFS('Rates Database'!$L$3:$L$50000,'Rates Database'!$E$3:$E$50000,Summary!H$50,'Rates Database'!$J$3:$J$50000,Summary!$C83,'Rates Database'!$B$3:$B$50000,Summary!$H$40)/12*$H$39,AVERAGEIFS('Rates Database'!$M$3:$M$50000,'Rates Database'!$E$3:$E$50000,Summary!H$50,'Rates Database'!$J$3:$J$50000,Summary!$C83,'Rates Database'!$B$3:$B$50000,Summary!$H$40)),0)</f>
        <v>0</v>
      </c>
    </row>
    <row r="85" spans="3:8" ht="12" x14ac:dyDescent="0.2">
      <c r="D85" s="38" t="str">
        <f>_xlfn.CONCAT("Cost Category Breakdown by EDC for monthly bill with  ", H86, " kWh average usage in ", H87)</f>
        <v>Cost Category Breakdown by EDC for monthly bill with  600 kWh average usage in 2023</v>
      </c>
    </row>
    <row r="86" spans="3:8" ht="13.2" x14ac:dyDescent="0.2">
      <c r="D86" s="1" t="s">
        <v>66</v>
      </c>
      <c r="E86" s="1"/>
      <c r="F86" s="1"/>
      <c r="G86" s="5" t="s">
        <v>59</v>
      </c>
      <c r="H86" s="5">
        <f>$H$39</f>
        <v>600</v>
      </c>
    </row>
    <row r="87" spans="3:8" ht="13.2" x14ac:dyDescent="0.2">
      <c r="D87" s="1" t="s">
        <v>60</v>
      </c>
      <c r="E87" s="1"/>
      <c r="F87" s="1"/>
      <c r="G87" s="5" t="s">
        <v>61</v>
      </c>
      <c r="H87" s="5">
        <f>$H$40</f>
        <v>2023</v>
      </c>
    </row>
    <row r="88" spans="3:8" x14ac:dyDescent="0.2">
      <c r="D88" s="19" t="s">
        <v>64</v>
      </c>
      <c r="E88" s="19" t="str">
        <f>E50</f>
        <v>Eversource_EMA</v>
      </c>
      <c r="F88" s="19" t="str">
        <f t="shared" ref="F88:H88" si="8">F50</f>
        <v>Eversource_WMA</v>
      </c>
      <c r="G88" s="19" t="str">
        <f t="shared" si="8"/>
        <v>National Grid</v>
      </c>
      <c r="H88" s="19" t="str">
        <f t="shared" si="8"/>
        <v>Unitil</v>
      </c>
    </row>
    <row r="89" spans="3:8" x14ac:dyDescent="0.2">
      <c r="D89" s="16" t="s">
        <v>67</v>
      </c>
      <c r="E89" s="46">
        <f>SUMIFS(E$51:E$83,$D$51:$D$83,$D89)</f>
        <v>58.872999999999998</v>
      </c>
      <c r="F89" s="46">
        <f t="shared" ref="F89:H92" si="9">SUMIFS(F$51:F$83,$D$51:$D$83,$D89)</f>
        <v>58.872999999999998</v>
      </c>
      <c r="G89" s="46">
        <f t="shared" si="9"/>
        <v>54.547999999999995</v>
      </c>
      <c r="H89" s="46">
        <f t="shared" si="9"/>
        <v>88.25200000000001</v>
      </c>
    </row>
    <row r="90" spans="3:8" x14ac:dyDescent="0.2">
      <c r="D90" s="16" t="s">
        <v>68</v>
      </c>
      <c r="E90" s="46">
        <f t="shared" ref="E90:E92" si="10">SUMIFS(E$51:E$83,$D$51:$D$83,$D90)</f>
        <v>22.871999999999996</v>
      </c>
      <c r="F90" s="46">
        <f t="shared" si="9"/>
        <v>22.871999999999996</v>
      </c>
      <c r="G90" s="46">
        <f t="shared" si="9"/>
        <v>24.152000000000001</v>
      </c>
      <c r="H90" s="46">
        <f t="shared" si="9"/>
        <v>20.142000000000003</v>
      </c>
    </row>
    <row r="91" spans="3:8" x14ac:dyDescent="0.2">
      <c r="D91" s="16" t="s">
        <v>69</v>
      </c>
      <c r="E91" s="46">
        <f t="shared" si="10"/>
        <v>16.236000000000001</v>
      </c>
      <c r="F91" s="46">
        <f t="shared" si="9"/>
        <v>16.173000000000002</v>
      </c>
      <c r="G91" s="46">
        <f t="shared" si="9"/>
        <v>20.102999999999998</v>
      </c>
      <c r="H91" s="46">
        <f t="shared" si="9"/>
        <v>20.917999999999999</v>
      </c>
    </row>
    <row r="92" spans="3:8" x14ac:dyDescent="0.2">
      <c r="D92" s="16" t="s">
        <v>70</v>
      </c>
      <c r="E92" s="46">
        <f t="shared" si="10"/>
        <v>125.56199999999998</v>
      </c>
      <c r="F92" s="46">
        <f t="shared" si="9"/>
        <v>110.535</v>
      </c>
      <c r="G92" s="46">
        <f t="shared" si="9"/>
        <v>128.33999999999997</v>
      </c>
      <c r="H92" s="46">
        <f t="shared" si="9"/>
        <v>128.01650000000001</v>
      </c>
    </row>
    <row r="93" spans="3:8" ht="12" x14ac:dyDescent="0.2">
      <c r="D93" s="63" t="s">
        <v>71</v>
      </c>
      <c r="E93" s="64">
        <f>SUM(E89:E92)</f>
        <v>223.54299999999998</v>
      </c>
      <c r="F93" s="64">
        <f t="shared" ref="F93:H93" si="11">SUM(F89:F92)</f>
        <v>208.45299999999997</v>
      </c>
      <c r="G93" s="64">
        <f>SUM(G89:G92)</f>
        <v>227.14299999999997</v>
      </c>
      <c r="H93" s="64">
        <f t="shared" si="11"/>
        <v>257.32850000000002</v>
      </c>
    </row>
    <row r="96" spans="3:8" s="1" customFormat="1" ht="13.2" x14ac:dyDescent="0.2"/>
    <row r="98" spans="3:17" ht="18" thickBot="1" x14ac:dyDescent="0.25">
      <c r="C98" s="26" t="s">
        <v>72</v>
      </c>
      <c r="D98" s="26"/>
      <c r="E98" s="26"/>
      <c r="F98" s="26"/>
      <c r="G98" s="26"/>
      <c r="I98" s="85" t="s">
        <v>73</v>
      </c>
    </row>
    <row r="99" spans="3:17" ht="13.2" x14ac:dyDescent="0.2">
      <c r="C99" s="1" t="s">
        <v>74</v>
      </c>
      <c r="D99" s="27"/>
      <c r="E99" s="1"/>
      <c r="F99" s="1"/>
      <c r="G99" s="1"/>
    </row>
    <row r="100" spans="3:17" ht="13.2" x14ac:dyDescent="0.2">
      <c r="C100" s="1" t="s">
        <v>51</v>
      </c>
      <c r="D100" s="27"/>
      <c r="E100" s="1"/>
      <c r="F100" s="1"/>
      <c r="G100" s="1"/>
    </row>
    <row r="101" spans="3:17" x14ac:dyDescent="0.2">
      <c r="C101" s="19" t="s">
        <v>52</v>
      </c>
      <c r="D101" s="19">
        <v>2019</v>
      </c>
      <c r="E101" s="19">
        <v>2020</v>
      </c>
      <c r="F101" s="19">
        <v>2021</v>
      </c>
      <c r="G101" s="19">
        <v>2022</v>
      </c>
    </row>
    <row r="102" spans="3:17" x14ac:dyDescent="0.2">
      <c r="C102" s="16" t="str" cm="1">
        <f t="array" ref="C102:C106">_xlfn.UNIQUE(_xlfn._xlws.FILTER('Rates Database'!$J$3:$J$50000,'Rates Database'!$I$3:$I$50000="Competitive Supply Rate"))</f>
        <v>10th Percentile Rate ($/kWh)</v>
      </c>
      <c r="D102" s="30">
        <f>AVERAGEIFS('Rates Database'!$L$3:$L$50000,'Rates Database'!$J$3:$J$50000,Summary!$C102,'Rates Database'!$I$3:$I$50000,"Competitive Supply Rate",'Rates Database'!$B$3:$B$50000,Summary!D$101)</f>
        <v>0.11885000000000001</v>
      </c>
      <c r="E102" s="30">
        <f>AVERAGEIFS('Rates Database'!$L$3:$L$50000,'Rates Database'!$J$3:$J$50000,Summary!$C102,'Rates Database'!$I$3:$I$50000,"Competitive Supply Rate",'Rates Database'!$B$3:$B$50000,Summary!E$101)</f>
        <v>0.11466666666666665</v>
      </c>
      <c r="F102" s="30">
        <f>AVERAGEIFS('Rates Database'!$L$3:$L$50000,'Rates Database'!$J$3:$J$50000,Summary!$C102,'Rates Database'!$I$3:$I$50000,"Competitive Supply Rate",'Rates Database'!$B$3:$B$50000,Summary!F$101)</f>
        <v>0.11286666666666667</v>
      </c>
      <c r="G102" s="30">
        <f>AVERAGEIFS('Rates Database'!$L$3:$L$50000,'Rates Database'!$J$3:$J$50000,Summary!$C102,'Rates Database'!$I$3:$I$50000,"Competitive Supply Rate",'Rates Database'!$B$3:$B$50000,Summary!G$101)</f>
        <v>0.10739999999999998</v>
      </c>
    </row>
    <row r="103" spans="3:17" ht="12" x14ac:dyDescent="0.2">
      <c r="C103" s="16" t="str">
        <v>25th Percentile Rate ($/kWh)</v>
      </c>
      <c r="D103" s="30">
        <f>AVERAGEIFS('Rates Database'!$L$3:$L$50000,'Rates Database'!$J$3:$J$50000,Summary!$C103,'Rates Database'!$I$3:$I$50000,"Competitive Supply Rate",'Rates Database'!$B$3:$B$50000,Summary!D$101)</f>
        <v>0.14473333333333335</v>
      </c>
      <c r="E103" s="30">
        <f>AVERAGEIFS('Rates Database'!$L$3:$L$50000,'Rates Database'!$J$3:$J$50000,Summary!$C103,'Rates Database'!$I$3:$I$50000,"Competitive Supply Rate",'Rates Database'!$B$3:$B$50000,Summary!E$101)</f>
        <v>0.139125</v>
      </c>
      <c r="F103" s="30">
        <f>AVERAGEIFS('Rates Database'!$L$3:$L$50000,'Rates Database'!$J$3:$J$50000,Summary!$C103,'Rates Database'!$I$3:$I$50000,"Competitive Supply Rate",'Rates Database'!$B$3:$B$50000,Summary!F$101)</f>
        <v>0.14444166666666666</v>
      </c>
      <c r="G103" s="30">
        <f>AVERAGEIFS('Rates Database'!$L$3:$L$50000,'Rates Database'!$J$3:$J$50000,Summary!$C103,'Rates Database'!$I$3:$I$50000,"Competitive Supply Rate",'Rates Database'!$B$3:$B$50000,Summary!G$101)</f>
        <v>0.133575</v>
      </c>
      <c r="I103" s="66">
        <f t="shared" ref="I103:L106" si="12">D103-D102</f>
        <v>2.5883333333333342E-2</v>
      </c>
      <c r="J103" s="66">
        <f t="shared" si="12"/>
        <v>2.4458333333333346E-2</v>
      </c>
      <c r="K103" s="66">
        <f t="shared" si="12"/>
        <v>3.1574999999999992E-2</v>
      </c>
      <c r="L103" s="66">
        <f t="shared" si="12"/>
        <v>2.6175000000000018E-2</v>
      </c>
      <c r="Q103" s="38" t="s">
        <v>75</v>
      </c>
    </row>
    <row r="104" spans="3:17" ht="12" x14ac:dyDescent="0.2">
      <c r="C104" s="16" t="str">
        <v>Median Rate ($/kWh)</v>
      </c>
      <c r="D104" s="30">
        <f>AVERAGEIFS('Rates Database'!$L$3:$L$50000,'Rates Database'!$J$3:$J$50000,Summary!$C104,'Rates Database'!$I$3:$I$50000,"Competitive Supply Rate",'Rates Database'!$B$3:$B$50000,Summary!D$101)</f>
        <v>0.18115000000000001</v>
      </c>
      <c r="E104" s="30">
        <f>AVERAGEIFS('Rates Database'!$L$3:$L$50000,'Rates Database'!$J$3:$J$50000,Summary!$C104,'Rates Database'!$I$3:$I$50000,"Competitive Supply Rate",'Rates Database'!$B$3:$B$50000,Summary!E$101)</f>
        <v>0.16840833333333335</v>
      </c>
      <c r="F104" s="30">
        <f>AVERAGEIFS('Rates Database'!$L$3:$L$50000,'Rates Database'!$J$3:$J$50000,Summary!$C104,'Rates Database'!$I$3:$I$50000,"Competitive Supply Rate",'Rates Database'!$B$3:$B$50000,Summary!F$101)</f>
        <v>0.185775</v>
      </c>
      <c r="G104" s="30">
        <f>AVERAGEIFS('Rates Database'!$L$3:$L$50000,'Rates Database'!$J$3:$J$50000,Summary!$C104,'Rates Database'!$I$3:$I$50000,"Competitive Supply Rate",'Rates Database'!$B$3:$B$50000,Summary!G$101)</f>
        <v>0.19705833333333334</v>
      </c>
      <c r="I104" s="66">
        <f t="shared" si="12"/>
        <v>3.6416666666666653E-2</v>
      </c>
      <c r="J104" s="66">
        <f t="shared" si="12"/>
        <v>2.9283333333333356E-2</v>
      </c>
      <c r="K104" s="66">
        <f t="shared" si="12"/>
        <v>4.1333333333333333E-2</v>
      </c>
      <c r="L104" s="66">
        <f t="shared" si="12"/>
        <v>6.3483333333333336E-2</v>
      </c>
      <c r="Q104" s="38" t="s">
        <v>76</v>
      </c>
    </row>
    <row r="105" spans="3:17" ht="12" x14ac:dyDescent="0.2">
      <c r="C105" s="16" t="str">
        <v>75th Percentile Rate ($/kWh)</v>
      </c>
      <c r="D105" s="30">
        <f>AVERAGEIFS('Rates Database'!$L$3:$L$50000,'Rates Database'!$J$3:$J$50000,Summary!$C105,'Rates Database'!$I$3:$I$50000,"Competitive Supply Rate",'Rates Database'!$B$3:$B$50000,Summary!D$101)</f>
        <v>0.21116666666666664</v>
      </c>
      <c r="E105" s="30">
        <f>AVERAGEIFS('Rates Database'!$L$3:$L$50000,'Rates Database'!$J$3:$J$50000,Summary!$C105,'Rates Database'!$I$3:$I$50000,"Competitive Supply Rate",'Rates Database'!$B$3:$B$50000,Summary!E$101)</f>
        <v>0.19475833333333334</v>
      </c>
      <c r="F105" s="30">
        <f>AVERAGEIFS('Rates Database'!$L$3:$L$50000,'Rates Database'!$J$3:$J$50000,Summary!$C105,'Rates Database'!$I$3:$I$50000,"Competitive Supply Rate",'Rates Database'!$B$3:$B$50000,Summary!F$101)</f>
        <v>0.21045</v>
      </c>
      <c r="G105" s="30">
        <f>AVERAGEIFS('Rates Database'!$L$3:$L$50000,'Rates Database'!$J$3:$J$50000,Summary!$C105,'Rates Database'!$I$3:$I$50000,"Competitive Supply Rate",'Rates Database'!$B$3:$B$50000,Summary!G$101)</f>
        <v>0.23274166666666665</v>
      </c>
      <c r="I105" s="66">
        <f t="shared" si="12"/>
        <v>3.0016666666666636E-2</v>
      </c>
      <c r="J105" s="66">
        <f t="shared" si="12"/>
        <v>2.6349999999999985E-2</v>
      </c>
      <c r="K105" s="66">
        <f t="shared" si="12"/>
        <v>2.4675000000000002E-2</v>
      </c>
      <c r="L105" s="66">
        <f t="shared" si="12"/>
        <v>3.5683333333333317E-2</v>
      </c>
      <c r="Q105" s="38" t="s">
        <v>77</v>
      </c>
    </row>
    <row r="106" spans="3:17" ht="12" x14ac:dyDescent="0.2">
      <c r="C106" s="16" t="str">
        <v>90th Percentile Rate ($/kWh)</v>
      </c>
      <c r="D106" s="30">
        <f>AVERAGEIFS('Rates Database'!$L$3:$L$50000,'Rates Database'!$J$3:$J$50000,Summary!$C106,'Rates Database'!$I$3:$I$50000,"Competitive Supply Rate",'Rates Database'!$B$3:$B$50000,Summary!D$101)</f>
        <v>0.23170000000000002</v>
      </c>
      <c r="E106" s="30">
        <f>AVERAGEIFS('Rates Database'!$L$3:$L$50000,'Rates Database'!$J$3:$J$50000,Summary!$C106,'Rates Database'!$I$3:$I$50000,"Competitive Supply Rate",'Rates Database'!$B$3:$B$50000,Summary!E$101)</f>
        <v>0.21583333333333332</v>
      </c>
      <c r="F106" s="30">
        <f>AVERAGEIFS('Rates Database'!$L$3:$L$50000,'Rates Database'!$J$3:$J$50000,Summary!$C106,'Rates Database'!$I$3:$I$50000,"Competitive Supply Rate",'Rates Database'!$B$3:$B$50000,Summary!F$101)</f>
        <v>0.231075</v>
      </c>
      <c r="G106" s="30">
        <f>AVERAGEIFS('Rates Database'!$L$3:$L$50000,'Rates Database'!$J$3:$J$50000,Summary!$C106,'Rates Database'!$I$3:$I$50000,"Competitive Supply Rate",'Rates Database'!$B$3:$B$50000,Summary!G$101)</f>
        <v>0.25972499999999998</v>
      </c>
      <c r="I106" s="66">
        <f t="shared" si="12"/>
        <v>2.0533333333333376E-2</v>
      </c>
      <c r="J106" s="66">
        <f t="shared" si="12"/>
        <v>2.1074999999999983E-2</v>
      </c>
      <c r="K106" s="66">
        <f t="shared" si="12"/>
        <v>2.0625000000000004E-2</v>
      </c>
      <c r="L106" s="66">
        <f t="shared" si="12"/>
        <v>2.6983333333333331E-2</v>
      </c>
    </row>
    <row r="107" spans="3:17" ht="12" x14ac:dyDescent="0.2">
      <c r="C107" s="16" t="s">
        <v>78</v>
      </c>
      <c r="D107" s="78">
        <f>AVERAGE(D15:D18)</f>
        <v>0.11668854166666667</v>
      </c>
      <c r="E107" s="78">
        <f>AVERAGE(E15:E18)</f>
        <v>0.10991916666666667</v>
      </c>
      <c r="F107" s="78">
        <f>AVERAGE(F15:F18)</f>
        <v>0.10904208333333333</v>
      </c>
      <c r="G107" s="78">
        <f>AVERAGE(G15:G18)</f>
        <v>0.15567937499999998</v>
      </c>
    </row>
    <row r="108" spans="3:17" ht="12" x14ac:dyDescent="0.2">
      <c r="C108" s="16" t="s">
        <v>79</v>
      </c>
      <c r="D108" s="87">
        <f>AVERAGEIFS('Rates Database'!$L$3:$L$50000,'Rates Database'!$I$3:$I$50000,"Municipal Aggregated Rate",'Rates Database'!$B$3:$B$50000,Summary!D$101)</f>
        <v>0.10762743333333281</v>
      </c>
      <c r="E108" s="87">
        <f>AVERAGEIFS('Rates Database'!$L$3:$L$50000,'Rates Database'!$I$3:$I$50000,"Municipal Aggregated Rate",'Rates Database'!$B$3:$B$50000,Summary!E$101)</f>
        <v>0.10574496402877659</v>
      </c>
      <c r="F108" s="87">
        <f>AVERAGEIFS('Rates Database'!$L$3:$L$50000,'Rates Database'!$I$3:$I$50000,"Municipal Aggregated Rate",'Rates Database'!$B$3:$B$50000,Summary!F$101)</f>
        <v>0.10468942379182167</v>
      </c>
      <c r="G108" s="87">
        <f>AVERAGEIFS('Rates Database'!$L$3:$L$50000,'Rates Database'!$I$3:$I$50000,"Municipal Aggregated Rate",'Rates Database'!$B$3:$B$50000,Summary!G$101)</f>
        <v>0.10890264705882355</v>
      </c>
    </row>
    <row r="113" spans="3:10" x14ac:dyDescent="0.2">
      <c r="D113" s="79"/>
      <c r="E113" s="79"/>
      <c r="F113" s="79"/>
      <c r="G113" s="79"/>
    </row>
    <row r="114" spans="3:10" x14ac:dyDescent="0.2">
      <c r="D114" s="79"/>
      <c r="E114" s="79"/>
      <c r="F114" s="79"/>
      <c r="G114" s="79"/>
    </row>
    <row r="115" spans="3:10" x14ac:dyDescent="0.2">
      <c r="D115" s="79"/>
      <c r="E115" s="79"/>
      <c r="F115" s="79"/>
      <c r="G115" s="79"/>
    </row>
    <row r="121" spans="3:10" s="1" customFormat="1" ht="13.2" x14ac:dyDescent="0.2"/>
    <row r="122" spans="3:10" s="13" customFormat="1" ht="14.4" x14ac:dyDescent="0.3">
      <c r="H122" s="44"/>
    </row>
    <row r="123" spans="3:10" ht="18" thickBot="1" x14ac:dyDescent="0.25">
      <c r="C123" s="26" t="s">
        <v>80</v>
      </c>
      <c r="D123" s="26"/>
      <c r="E123" s="26"/>
      <c r="F123" s="26"/>
      <c r="G123" s="26"/>
      <c r="H123" s="26"/>
      <c r="J123" s="85" t="s">
        <v>81</v>
      </c>
    </row>
    <row r="124" spans="3:10" ht="13.2" x14ac:dyDescent="0.2">
      <c r="C124" s="1" t="s">
        <v>55</v>
      </c>
      <c r="D124" s="1"/>
      <c r="E124" s="1"/>
      <c r="F124" s="1"/>
      <c r="G124" s="1"/>
      <c r="H124" s="1"/>
    </row>
    <row r="125" spans="3:10" ht="15.6" x14ac:dyDescent="0.2">
      <c r="C125" s="1" t="s">
        <v>51</v>
      </c>
      <c r="D125" s="1"/>
      <c r="E125" s="1"/>
      <c r="F125" s="1"/>
      <c r="G125" s="1"/>
      <c r="H125" s="1"/>
      <c r="J125" s="85" t="s">
        <v>82</v>
      </c>
    </row>
    <row r="126" spans="3:10" x14ac:dyDescent="0.2">
      <c r="C126" s="19" t="s">
        <v>83</v>
      </c>
      <c r="D126" s="19">
        <v>2019</v>
      </c>
      <c r="E126" s="19">
        <v>2020</v>
      </c>
      <c r="F126" s="19">
        <v>2021</v>
      </c>
      <c r="G126" s="19">
        <v>2022</v>
      </c>
      <c r="H126" s="28">
        <v>2023</v>
      </c>
    </row>
    <row r="127" spans="3:10" x14ac:dyDescent="0.2">
      <c r="C127" s="16" t="str" cm="1">
        <f t="array" ref="C127:C165">_xlfn._xlws.SORT(_xlfn.UNIQUE(_xlfn._xlws.FILTER('Rates Database'!$E:$E,'Rates Database'!$D:$D="Municipal Light Plant")))</f>
        <v>Ashburnham</v>
      </c>
      <c r="D127" s="30">
        <f>AVERAGEIFS('Rates Database'!$L$2:$L$50000,'Rates Database'!$E$2:$E$50000,Summary!$C127,'Rates Database'!$B$2:$B$50000,Summary!D$126,'Rates Database'!$H$2:$H$50000,Summary!$C$124)</f>
        <v>0.13870000000000002</v>
      </c>
      <c r="E127" s="30">
        <f>AVERAGEIFS('Rates Database'!$L$2:$L$50000,'Rates Database'!$E$2:$E$50000,Summary!$C127,'Rates Database'!$B$2:$B$50000,Summary!E$126,'Rates Database'!$H$2:$H$50000,Summary!$C$124)</f>
        <v>0.13870000000000002</v>
      </c>
      <c r="F127" s="30">
        <f>AVERAGEIFS('Rates Database'!$L$2:$L$50000,'Rates Database'!$E$2:$E$50000,Summary!$C127,'Rates Database'!$B$2:$B$50000,Summary!F$126,'Rates Database'!$H$2:$H$50000,Summary!$C$124)</f>
        <v>0.13870000000000002</v>
      </c>
      <c r="G127" s="30">
        <f>AVERAGEIFS('Rates Database'!$L$2:$L$50000,'Rates Database'!$E$2:$E$50000,Summary!$C127,'Rates Database'!$B$2:$B$50000,Summary!G$126,'Rates Database'!$H$2:$H$50000,Summary!$C$124)</f>
        <v>0.15953333333333292</v>
      </c>
      <c r="H127" s="30">
        <f>AVERAGEIFS('Rates Database'!$L$2:$L$50000,'Rates Database'!$E$2:$E$50000,Summary!$C127,'Rates Database'!$B$2:$B$50000,Summary!H$126,'Rates Database'!$H$2:$H$50000,Summary!$C$124)</f>
        <v>0.18869999999999901</v>
      </c>
    </row>
    <row r="128" spans="3:10" x14ac:dyDescent="0.2">
      <c r="C128" s="16" t="str">
        <v>Belmont</v>
      </c>
      <c r="D128" s="30">
        <f>AVERAGEIFS('Rates Database'!$L$2:$L$50000,'Rates Database'!$E$2:$E$50000,Summary!$C128,'Rates Database'!$B$2:$B$50000,Summary!D$126,'Rates Database'!$H$2:$H$50000,Summary!$C$124)</f>
        <v>0.19096090909090888</v>
      </c>
      <c r="E128" s="30">
        <f>AVERAGEIFS('Rates Database'!$L$2:$L$50000,'Rates Database'!$E$2:$E$50000,Summary!$C128,'Rates Database'!$B$2:$B$50000,Summary!E$126,'Rates Database'!$H$2:$H$50000,Summary!$C$124)</f>
        <v>0.19216999999999979</v>
      </c>
      <c r="F128" s="30">
        <f>AVERAGEIFS('Rates Database'!$L$2:$L$50000,'Rates Database'!$E$2:$E$50000,Summary!$C128,'Rates Database'!$B$2:$B$50000,Summary!F$126,'Rates Database'!$H$2:$H$50000,Summary!$C$124)</f>
        <v>0.19216999999999979</v>
      </c>
      <c r="G128" s="30">
        <f>AVERAGEIFS('Rates Database'!$L$2:$L$50000,'Rates Database'!$E$2:$E$50000,Summary!$C128,'Rates Database'!$B$2:$B$50000,Summary!G$126,'Rates Database'!$H$2:$H$50000,Summary!$C$124)</f>
        <v>0.20026166666666628</v>
      </c>
      <c r="H128" s="30">
        <f>AVERAGEIFS('Rates Database'!$L$2:$L$50000,'Rates Database'!$E$2:$E$50000,Summary!$C128,'Rates Database'!$B$2:$B$50000,Summary!H$126,'Rates Database'!$H$2:$H$50000,Summary!$C$124)</f>
        <v>0.22889999999999927</v>
      </c>
    </row>
    <row r="129" spans="3:8" x14ac:dyDescent="0.2">
      <c r="C129" s="16" t="str">
        <v>Boylston</v>
      </c>
      <c r="D129" s="30">
        <f>AVERAGEIFS('Rates Database'!$L$2:$L$50000,'Rates Database'!$E$2:$E$50000,Summary!$C129,'Rates Database'!$B$2:$B$50000,Summary!D$126,'Rates Database'!$H$2:$H$50000,Summary!$C$124)</f>
        <v>0.12204545454545453</v>
      </c>
      <c r="E129" s="30">
        <f>AVERAGEIFS('Rates Database'!$L$2:$L$50000,'Rates Database'!$E$2:$E$50000,Summary!$C129,'Rates Database'!$B$2:$B$50000,Summary!E$126,'Rates Database'!$H$2:$H$50000,Summary!$C$124)</f>
        <v>0.10925000000000001</v>
      </c>
      <c r="F129" s="30">
        <f>AVERAGEIFS('Rates Database'!$L$2:$L$50000,'Rates Database'!$E$2:$E$50000,Summary!$C129,'Rates Database'!$B$2:$B$50000,Summary!F$126,'Rates Database'!$H$2:$H$50000,Summary!$C$124)</f>
        <v>0.12508333333333335</v>
      </c>
      <c r="G129" s="30">
        <f>AVERAGEIFS('Rates Database'!$L$2:$L$50000,'Rates Database'!$E$2:$E$50000,Summary!$C129,'Rates Database'!$B$2:$B$50000,Summary!G$126,'Rates Database'!$H$2:$H$50000,Summary!$C$124)</f>
        <v>0.155</v>
      </c>
      <c r="H129" s="30">
        <f>AVERAGEIFS('Rates Database'!$L$2:$L$50000,'Rates Database'!$E$2:$E$50000,Summary!$C129,'Rates Database'!$B$2:$B$50000,Summary!H$126,'Rates Database'!$H$2:$H$50000,Summary!$C$124)</f>
        <v>0.1527222222222222</v>
      </c>
    </row>
    <row r="130" spans="3:8" x14ac:dyDescent="0.2">
      <c r="C130" s="16" t="str">
        <v>Braintree</v>
      </c>
      <c r="D130" s="30">
        <f>AVERAGEIFS('Rates Database'!$L$2:$L$50000,'Rates Database'!$E$2:$E$50000,Summary!$C130,'Rates Database'!$B$2:$B$50000,Summary!D$126,'Rates Database'!$H$2:$H$50000,Summary!$C$124)</f>
        <v>0.13481718181818081</v>
      </c>
      <c r="E130" s="30">
        <f>AVERAGEIFS('Rates Database'!$L$2:$L$50000,'Rates Database'!$E$2:$E$50000,Summary!$C130,'Rates Database'!$B$2:$B$50000,Summary!E$126,'Rates Database'!$H$2:$H$50000,Summary!$C$124)</f>
        <v>0.13549899999999898</v>
      </c>
      <c r="F130" s="30">
        <f>AVERAGEIFS('Rates Database'!$L$2:$L$50000,'Rates Database'!$E$2:$E$50000,Summary!$C130,'Rates Database'!$B$2:$B$50000,Summary!F$126,'Rates Database'!$H$2:$H$50000,Summary!$C$124)</f>
        <v>0.13549899999999898</v>
      </c>
      <c r="G130" s="30">
        <f>AVERAGEIFS('Rates Database'!$L$2:$L$50000,'Rates Database'!$E$2:$E$50000,Summary!$C130,'Rates Database'!$B$2:$B$50000,Summary!G$126,'Rates Database'!$H$2:$H$50000,Summary!$C$124)</f>
        <v>0.14008233333333237</v>
      </c>
      <c r="H130" s="30">
        <f>AVERAGEIFS('Rates Database'!$L$2:$L$50000,'Rates Database'!$E$2:$E$50000,Summary!$C130,'Rates Database'!$B$2:$B$50000,Summary!H$126,'Rates Database'!$H$2:$H$50000,Summary!$C$124)</f>
        <v>0.15049899999999902</v>
      </c>
    </row>
    <row r="131" spans="3:8" x14ac:dyDescent="0.2">
      <c r="C131" s="16" t="str">
        <v>Chester</v>
      </c>
      <c r="D131" s="30">
        <f>AVERAGEIFS('Rates Database'!$L$2:$L$50000,'Rates Database'!$E$2:$E$50000,Summary!$C131,'Rates Database'!$B$2:$B$50000,Summary!D$126,'Rates Database'!$H$2:$H$50000,Summary!$C$124)</f>
        <v>0.20636487272727244</v>
      </c>
      <c r="E131" s="30">
        <f>AVERAGEIFS('Rates Database'!$L$2:$L$50000,'Rates Database'!$E$2:$E$50000,Summary!$C131,'Rates Database'!$B$2:$B$50000,Summary!E$126,'Rates Database'!$H$2:$H$50000,Summary!$C$124)</f>
        <v>0.20126842499999922</v>
      </c>
      <c r="F131" s="30">
        <f>AVERAGEIFS('Rates Database'!$L$2:$L$50000,'Rates Database'!$E$2:$E$50000,Summary!$C131,'Rates Database'!$B$2:$B$50000,Summary!F$126,'Rates Database'!$H$2:$H$50000,Summary!$C$124)</f>
        <v>0.19768312499999927</v>
      </c>
      <c r="G131" s="30">
        <f>AVERAGEIFS('Rates Database'!$L$2:$L$50000,'Rates Database'!$E$2:$E$50000,Summary!$C131,'Rates Database'!$B$2:$B$50000,Summary!G$126,'Rates Database'!$H$2:$H$50000,Summary!$C$124)</f>
        <v>0.2218178749999995</v>
      </c>
      <c r="H131" s="30">
        <f>AVERAGEIFS('Rates Database'!$L$2:$L$50000,'Rates Database'!$E$2:$E$50000,Summary!$C131,'Rates Database'!$B$2:$B$50000,Summary!H$126,'Rates Database'!$H$2:$H$50000,Summary!$C$124)</f>
        <v>0.21145606666666636</v>
      </c>
    </row>
    <row r="132" spans="3:8" x14ac:dyDescent="0.2">
      <c r="C132" s="16" t="str">
        <v>Chicopee</v>
      </c>
      <c r="D132" s="30">
        <f>AVERAGEIFS('Rates Database'!$L$2:$L$50000,'Rates Database'!$E$2:$E$50000,Summary!$C132,'Rates Database'!$B$2:$B$50000,Summary!D$126,'Rates Database'!$H$2:$H$50000,Summary!$C$124)</f>
        <v>0.12798818181818164</v>
      </c>
      <c r="E132" s="30">
        <f>AVERAGEIFS('Rates Database'!$L$2:$L$50000,'Rates Database'!$E$2:$E$50000,Summary!$C132,'Rates Database'!$B$2:$B$50000,Summary!E$126,'Rates Database'!$H$2:$H$50000,Summary!$C$124)</f>
        <v>0.12142499999999899</v>
      </c>
      <c r="F132" s="30">
        <f>AVERAGEIFS('Rates Database'!$L$2:$L$50000,'Rates Database'!$E$2:$E$50000,Summary!$C132,'Rates Database'!$B$2:$B$50000,Summary!F$126,'Rates Database'!$H$2:$H$50000,Summary!$C$124)</f>
        <v>0.12437083333333275</v>
      </c>
      <c r="G132" s="30">
        <f>AVERAGEIFS('Rates Database'!$L$2:$L$50000,'Rates Database'!$E$2:$E$50000,Summary!$C132,'Rates Database'!$B$2:$B$50000,Summary!G$126,'Rates Database'!$H$2:$H$50000,Summary!$C$124)</f>
        <v>0.15523666666666663</v>
      </c>
      <c r="H132" s="30">
        <f>AVERAGEIFS('Rates Database'!$L$2:$L$50000,'Rates Database'!$E$2:$E$50000,Summary!$C132,'Rates Database'!$B$2:$B$50000,Summary!H$126,'Rates Database'!$H$2:$H$50000,Summary!$C$124)</f>
        <v>0.16540666666666567</v>
      </c>
    </row>
    <row r="133" spans="3:8" x14ac:dyDescent="0.2">
      <c r="C133" s="16" t="str">
        <v>Concord</v>
      </c>
      <c r="D133" s="30">
        <f>AVERAGEIFS('Rates Database'!$L$2:$L$50000,'Rates Database'!$E$2:$E$50000,Summary!$C133,'Rates Database'!$B$2:$B$50000,Summary!D$126,'Rates Database'!$H$2:$H$50000,Summary!$C$124)</f>
        <v>0.153462557540363</v>
      </c>
      <c r="E133" s="30">
        <f>AVERAGEIFS('Rates Database'!$L$2:$L$50000,'Rates Database'!$E$2:$E$50000,Summary!$C133,'Rates Database'!$B$2:$B$50000,Summary!E$126,'Rates Database'!$H$2:$H$50000,Summary!$C$124)</f>
        <v>0.1591549272373326</v>
      </c>
      <c r="F133" s="30">
        <f>AVERAGEIFS('Rates Database'!$L$2:$L$50000,'Rates Database'!$E$2:$E$50000,Summary!$C133,'Rates Database'!$B$2:$B$50000,Summary!F$126,'Rates Database'!$H$2:$H$50000,Summary!$C$124)</f>
        <v>0.17147866403999978</v>
      </c>
      <c r="G133" s="30">
        <f>AVERAGEIFS('Rates Database'!$L$2:$L$50000,'Rates Database'!$E$2:$E$50000,Summary!$C133,'Rates Database'!$B$2:$B$50000,Summary!G$126,'Rates Database'!$H$2:$H$50000,Summary!$C$124)</f>
        <v>0.20710982973333275</v>
      </c>
      <c r="H133" s="30">
        <f>AVERAGEIFS('Rates Database'!$L$2:$L$50000,'Rates Database'!$E$2:$E$50000,Summary!$C133,'Rates Database'!$B$2:$B$50000,Summary!H$126,'Rates Database'!$H$2:$H$50000,Summary!$C$124)</f>
        <v>0.20507478180000011</v>
      </c>
    </row>
    <row r="134" spans="3:8" x14ac:dyDescent="0.2">
      <c r="C134" s="16" t="str">
        <v>Danvers</v>
      </c>
      <c r="D134" s="30">
        <f>AVERAGEIFS('Rates Database'!$L$2:$L$50000,'Rates Database'!$E$2:$E$50000,Summary!$C134,'Rates Database'!$B$2:$B$50000,Summary!D$126,'Rates Database'!$H$2:$H$50000,Summary!$C$124)</f>
        <v>0.13350454545454543</v>
      </c>
      <c r="E134" s="30">
        <f>AVERAGEIFS('Rates Database'!$L$2:$L$50000,'Rates Database'!$E$2:$E$50000,Summary!$C134,'Rates Database'!$B$2:$B$50000,Summary!E$126,'Rates Database'!$H$2:$H$50000,Summary!$C$124)</f>
        <v>0.13795666666666664</v>
      </c>
      <c r="F134" s="30">
        <f>AVERAGEIFS('Rates Database'!$L$2:$L$50000,'Rates Database'!$E$2:$E$50000,Summary!$C134,'Rates Database'!$B$2:$B$50000,Summary!F$126,'Rates Database'!$H$2:$H$50000,Summary!$C$124)</f>
        <v>0.13772416666666665</v>
      </c>
      <c r="G134" s="30">
        <f>AVERAGEIFS('Rates Database'!$L$2:$L$50000,'Rates Database'!$E$2:$E$50000,Summary!$C134,'Rates Database'!$B$2:$B$50000,Summary!G$126,'Rates Database'!$H$2:$H$50000,Summary!$C$124)</f>
        <v>0.13844999999999999</v>
      </c>
      <c r="H134" s="30">
        <f>AVERAGEIFS('Rates Database'!$L$2:$L$50000,'Rates Database'!$E$2:$E$50000,Summary!$C134,'Rates Database'!$B$2:$B$50000,Summary!H$126,'Rates Database'!$H$2:$H$50000,Summary!$C$124)</f>
        <v>0.14593333333333269</v>
      </c>
    </row>
    <row r="135" spans="3:8" x14ac:dyDescent="0.2">
      <c r="C135" s="16" t="str">
        <v>Georgetown</v>
      </c>
      <c r="D135" s="30">
        <f>AVERAGEIFS('Rates Database'!$L$2:$L$50000,'Rates Database'!$E$2:$E$50000,Summary!$C135,'Rates Database'!$B$2:$B$50000,Summary!D$126,'Rates Database'!$H$2:$H$50000,Summary!$C$124)</f>
        <v>0.16039500000000004</v>
      </c>
      <c r="E135" s="30">
        <f>AVERAGEIFS('Rates Database'!$L$2:$L$50000,'Rates Database'!$E$2:$E$50000,Summary!$C135,'Rates Database'!$B$2:$B$50000,Summary!E$126,'Rates Database'!$H$2:$H$50000,Summary!$C$124)</f>
        <v>0.15789499999999998</v>
      </c>
      <c r="F135" s="30">
        <f>AVERAGEIFS('Rates Database'!$L$2:$L$50000,'Rates Database'!$E$2:$E$50000,Summary!$C135,'Rates Database'!$B$2:$B$50000,Summary!F$126,'Rates Database'!$H$2:$H$50000,Summary!$C$124)</f>
        <v>0.15629500000000002</v>
      </c>
      <c r="G135" s="30">
        <f>AVERAGEIFS('Rates Database'!$L$2:$L$50000,'Rates Database'!$E$2:$E$50000,Summary!$C135,'Rates Database'!$B$2:$B$50000,Summary!G$126,'Rates Database'!$H$2:$H$50000,Summary!$C$124)</f>
        <v>0.16067000000000001</v>
      </c>
      <c r="H135" s="30">
        <f>AVERAGEIFS('Rates Database'!$L$2:$L$50000,'Rates Database'!$E$2:$E$50000,Summary!$C135,'Rates Database'!$B$2:$B$50000,Summary!H$126,'Rates Database'!$H$2:$H$50000,Summary!$C$124)</f>
        <v>0.17379499999999998</v>
      </c>
    </row>
    <row r="136" spans="3:8" x14ac:dyDescent="0.2">
      <c r="C136" s="16" t="str">
        <v>Groton</v>
      </c>
      <c r="D136" s="30">
        <f>AVERAGEIFS('Rates Database'!$L$2:$L$50000,'Rates Database'!$E$2:$E$50000,Summary!$C136,'Rates Database'!$B$2:$B$50000,Summary!D$126,'Rates Database'!$H$2:$H$50000,Summary!$C$124)</f>
        <v>0.12854545454545427</v>
      </c>
      <c r="E136" s="30">
        <f>AVERAGEIFS('Rates Database'!$L$2:$L$50000,'Rates Database'!$E$2:$E$50000,Summary!$C136,'Rates Database'!$B$2:$B$50000,Summary!E$126,'Rates Database'!$H$2:$H$50000,Summary!$C$124)</f>
        <v>0.13104111111111089</v>
      </c>
      <c r="F136" s="30">
        <f>AVERAGEIFS('Rates Database'!$L$2:$L$50000,'Rates Database'!$E$2:$E$50000,Summary!$C136,'Rates Database'!$B$2:$B$50000,Summary!F$126,'Rates Database'!$H$2:$H$50000,Summary!$C$124)</f>
        <v>0.13828555555555525</v>
      </c>
      <c r="G136" s="30">
        <f>AVERAGEIFS('Rates Database'!$L$2:$L$50000,'Rates Database'!$E$2:$E$50000,Summary!$C136,'Rates Database'!$B$2:$B$50000,Summary!G$126,'Rates Database'!$H$2:$H$50000,Summary!$C$124)</f>
        <v>0.16333333333333333</v>
      </c>
      <c r="H136" s="30">
        <f>AVERAGEIFS('Rates Database'!$L$2:$L$50000,'Rates Database'!$E$2:$E$50000,Summary!$C136,'Rates Database'!$B$2:$B$50000,Summary!H$126,'Rates Database'!$H$2:$H$50000,Summary!$C$124)</f>
        <v>0.16488888888888895</v>
      </c>
    </row>
    <row r="137" spans="3:8" x14ac:dyDescent="0.2">
      <c r="C137" s="16" t="str">
        <v>Hingham</v>
      </c>
      <c r="D137" s="30">
        <f>AVERAGEIFS('Rates Database'!$L$2:$L$50000,'Rates Database'!$E$2:$E$50000,Summary!$C137,'Rates Database'!$B$2:$B$50000,Summary!D$126,'Rates Database'!$H$2:$H$50000,Summary!$C$124)</f>
        <v>0.12698581818181817</v>
      </c>
      <c r="E137" s="30">
        <f>AVERAGEIFS('Rates Database'!$L$2:$L$50000,'Rates Database'!$E$2:$E$50000,Summary!$C137,'Rates Database'!$B$2:$B$50000,Summary!E$126,'Rates Database'!$H$2:$H$50000,Summary!$C$124)</f>
        <v>0.14680399999999996</v>
      </c>
      <c r="F137" s="30">
        <f>AVERAGEIFS('Rates Database'!$L$2:$L$50000,'Rates Database'!$E$2:$E$50000,Summary!$C137,'Rates Database'!$B$2:$B$50000,Summary!F$126,'Rates Database'!$H$2:$H$50000,Summary!$C$124)</f>
        <v>0.15680399999999997</v>
      </c>
      <c r="G137" s="30">
        <f>AVERAGEIFS('Rates Database'!$L$2:$L$50000,'Rates Database'!$E$2:$E$50000,Summary!$C137,'Rates Database'!$B$2:$B$50000,Summary!G$126,'Rates Database'!$H$2:$H$50000,Summary!$C$124)</f>
        <v>0.16955399999999998</v>
      </c>
      <c r="H137" s="30">
        <f>AVERAGEIFS('Rates Database'!$L$2:$L$50000,'Rates Database'!$E$2:$E$50000,Summary!$C137,'Rates Database'!$B$2:$B$50000,Summary!H$126,'Rates Database'!$H$2:$H$50000,Summary!$C$124)</f>
        <v>0.17733277777777742</v>
      </c>
    </row>
    <row r="138" spans="3:8" x14ac:dyDescent="0.2">
      <c r="C138" s="16" t="str">
        <v>Holden</v>
      </c>
      <c r="D138" s="30">
        <f>AVERAGEIFS('Rates Database'!$L$2:$L$50000,'Rates Database'!$E$2:$E$50000,Summary!$C138,'Rates Database'!$B$2:$B$50000,Summary!D$126,'Rates Database'!$H$2:$H$50000,Summary!$C$124)</f>
        <v>0.12629336363636345</v>
      </c>
      <c r="E138" s="30">
        <f>AVERAGEIFS('Rates Database'!$L$2:$L$50000,'Rates Database'!$E$2:$E$50000,Summary!$C138,'Rates Database'!$B$2:$B$50000,Summary!E$126,'Rates Database'!$H$2:$H$50000,Summary!$C$124)</f>
        <v>0.12966999999999904</v>
      </c>
      <c r="F138" s="30">
        <f>AVERAGEIFS('Rates Database'!$L$2:$L$50000,'Rates Database'!$E$2:$E$50000,Summary!$C138,'Rates Database'!$B$2:$B$50000,Summary!F$126,'Rates Database'!$H$2:$H$50000,Summary!$C$124)</f>
        <v>0.12966999999999904</v>
      </c>
      <c r="G138" s="30">
        <f>AVERAGEIFS('Rates Database'!$L$2:$L$50000,'Rates Database'!$E$2:$E$50000,Summary!$C138,'Rates Database'!$B$2:$B$50000,Summary!G$126,'Rates Database'!$H$2:$H$50000,Summary!$C$124)</f>
        <v>0.15445333333333242</v>
      </c>
      <c r="H138" s="30">
        <f>AVERAGEIFS('Rates Database'!$L$2:$L$50000,'Rates Database'!$E$2:$E$50000,Summary!$C138,'Rates Database'!$B$2:$B$50000,Summary!H$126,'Rates Database'!$H$2:$H$50000,Summary!$C$124)</f>
        <v>0.18124499999999999</v>
      </c>
    </row>
    <row r="139" spans="3:8" x14ac:dyDescent="0.2">
      <c r="C139" s="16" t="str">
        <v>Holyoke</v>
      </c>
      <c r="D139" s="30">
        <f>AVERAGEIFS('Rates Database'!$L$2:$L$50000,'Rates Database'!$E$2:$E$50000,Summary!$C139,'Rates Database'!$B$2:$B$50000,Summary!D$126,'Rates Database'!$H$2:$H$50000,Summary!$C$124)</f>
        <v>0.12329599999999898</v>
      </c>
      <c r="E139" s="30">
        <f>AVERAGEIFS('Rates Database'!$L$2:$L$50000,'Rates Database'!$E$2:$E$50000,Summary!$C139,'Rates Database'!$B$2:$B$50000,Summary!E$126,'Rates Database'!$H$2:$H$50000,Summary!$C$124)</f>
        <v>0.12466549999999989</v>
      </c>
      <c r="F139" s="30">
        <f>AVERAGEIFS('Rates Database'!$L$2:$L$50000,'Rates Database'!$E$2:$E$50000,Summary!$C139,'Rates Database'!$B$2:$B$50000,Summary!F$126,'Rates Database'!$H$2:$H$50000,Summary!$C$124)</f>
        <v>0.13001224999999977</v>
      </c>
      <c r="G139" s="30">
        <f>AVERAGEIFS('Rates Database'!$L$2:$L$50000,'Rates Database'!$E$2:$E$50000,Summary!$C139,'Rates Database'!$B$2:$B$50000,Summary!G$126,'Rates Database'!$H$2:$H$50000,Summary!$C$124)</f>
        <v>0.12851600000000002</v>
      </c>
      <c r="H139" s="30">
        <f>AVERAGEIFS('Rates Database'!$L$2:$L$50000,'Rates Database'!$E$2:$E$50000,Summary!$C139,'Rates Database'!$B$2:$B$50000,Summary!H$126,'Rates Database'!$H$2:$H$50000,Summary!$C$124)</f>
        <v>0.14533199999999943</v>
      </c>
    </row>
    <row r="140" spans="3:8" x14ac:dyDescent="0.2">
      <c r="C140" s="16" t="str">
        <v>Hudson</v>
      </c>
      <c r="D140" s="30">
        <f>AVERAGEIFS('Rates Database'!$L$2:$L$50000,'Rates Database'!$E$2:$E$50000,Summary!$C140,'Rates Database'!$B$2:$B$50000,Summary!D$126,'Rates Database'!$H$2:$H$50000,Summary!$C$124)</f>
        <v>0.10854090909090811</v>
      </c>
      <c r="E140" s="30">
        <f>AVERAGEIFS('Rates Database'!$L$2:$L$50000,'Rates Database'!$E$2:$E$50000,Summary!$C140,'Rates Database'!$B$2:$B$50000,Summary!E$126,'Rates Database'!$H$2:$H$50000,Summary!$C$124)</f>
        <v>0.11580666666666567</v>
      </c>
      <c r="F140" s="30">
        <f>AVERAGEIFS('Rates Database'!$L$2:$L$50000,'Rates Database'!$E$2:$E$50000,Summary!$C140,'Rates Database'!$B$2:$B$50000,Summary!F$126,'Rates Database'!$H$2:$H$50000,Summary!$C$124)</f>
        <v>0.119389999999999</v>
      </c>
      <c r="G140" s="30">
        <f>AVERAGEIFS('Rates Database'!$L$2:$L$50000,'Rates Database'!$E$2:$E$50000,Summary!$C140,'Rates Database'!$B$2:$B$50000,Summary!G$126,'Rates Database'!$H$2:$H$50000,Summary!$C$124)</f>
        <v>0.12380666666666566</v>
      </c>
      <c r="H140" s="30">
        <f>AVERAGEIFS('Rates Database'!$L$2:$L$50000,'Rates Database'!$E$2:$E$50000,Summary!$C140,'Rates Database'!$B$2:$B$50000,Summary!H$126,'Rates Database'!$H$2:$H$50000,Summary!$C$124)</f>
        <v>0.13483999999999965</v>
      </c>
    </row>
    <row r="141" spans="3:8" x14ac:dyDescent="0.2">
      <c r="C141" s="16" t="str">
        <v>Hull</v>
      </c>
      <c r="D141" s="30">
        <f>AVERAGEIFS('Rates Database'!$L$2:$L$50000,'Rates Database'!$E$2:$E$50000,Summary!$C141,'Rates Database'!$B$2:$B$50000,Summary!D$126,'Rates Database'!$H$2:$H$50000,Summary!$C$124)</f>
        <v>0.154199999999999</v>
      </c>
      <c r="E141" s="30">
        <f>AVERAGEIFS('Rates Database'!$L$2:$L$50000,'Rates Database'!$E$2:$E$50000,Summary!$C141,'Rates Database'!$B$2:$B$50000,Summary!E$126,'Rates Database'!$H$2:$H$50000,Summary!$C$124)</f>
        <v>0.154199999999999</v>
      </c>
      <c r="F141" s="30">
        <f>AVERAGEIFS('Rates Database'!$L$2:$L$50000,'Rates Database'!$E$2:$E$50000,Summary!$C141,'Rates Database'!$B$2:$B$50000,Summary!F$126,'Rates Database'!$H$2:$H$50000,Summary!$C$124)</f>
        <v>0.15419999999999923</v>
      </c>
      <c r="G141" s="30">
        <f>AVERAGEIFS('Rates Database'!$L$2:$L$50000,'Rates Database'!$E$2:$E$50000,Summary!$C141,'Rates Database'!$B$2:$B$50000,Summary!G$126,'Rates Database'!$H$2:$H$50000,Summary!$C$124)</f>
        <v>0.16612499999999975</v>
      </c>
      <c r="H141" s="30">
        <f>AVERAGEIFS('Rates Database'!$L$2:$L$50000,'Rates Database'!$E$2:$E$50000,Summary!$C141,'Rates Database'!$B$2:$B$50000,Summary!H$126,'Rates Database'!$H$2:$H$50000,Summary!$C$124)</f>
        <v>0.18766666666666632</v>
      </c>
    </row>
    <row r="142" spans="3:8" x14ac:dyDescent="0.2">
      <c r="C142" s="16" t="str">
        <v>Ipswich</v>
      </c>
      <c r="D142" s="30">
        <f>AVERAGEIFS('Rates Database'!$L$2:$L$50000,'Rates Database'!$E$2:$E$50000,Summary!$C142,'Rates Database'!$B$2:$B$50000,Summary!D$126,'Rates Database'!$H$2:$H$50000,Summary!$C$124)</f>
        <v>0.13617090909090901</v>
      </c>
      <c r="E142" s="30">
        <f>AVERAGEIFS('Rates Database'!$L$2:$L$50000,'Rates Database'!$E$2:$E$50000,Summary!$C142,'Rates Database'!$B$2:$B$50000,Summary!E$126,'Rates Database'!$H$2:$H$50000,Summary!$C$124)</f>
        <v>0.13435416666666666</v>
      </c>
      <c r="F142" s="30">
        <f>AVERAGEIFS('Rates Database'!$L$2:$L$50000,'Rates Database'!$E$2:$E$50000,Summary!$C142,'Rates Database'!$B$2:$B$50000,Summary!F$126,'Rates Database'!$H$2:$H$50000,Summary!$C$124)</f>
        <v>0.14299999999999999</v>
      </c>
      <c r="G142" s="30">
        <f>AVERAGEIFS('Rates Database'!$L$2:$L$50000,'Rates Database'!$E$2:$E$50000,Summary!$C142,'Rates Database'!$B$2:$B$50000,Summary!G$126,'Rates Database'!$H$2:$H$50000,Summary!$C$124)</f>
        <v>0.16825000000000001</v>
      </c>
      <c r="H142" s="30">
        <f>AVERAGEIFS('Rates Database'!$L$2:$L$50000,'Rates Database'!$E$2:$E$50000,Summary!$C142,'Rates Database'!$B$2:$B$50000,Summary!H$126,'Rates Database'!$H$2:$H$50000,Summary!$C$124)</f>
        <v>0.16900000000000001</v>
      </c>
    </row>
    <row r="143" spans="3:8" x14ac:dyDescent="0.2">
      <c r="C143" s="16" t="str">
        <v>Littleton</v>
      </c>
      <c r="D143" s="30">
        <f>AVERAGEIFS('Rates Database'!$L$2:$L$50000,'Rates Database'!$E$2:$E$50000,Summary!$C143,'Rates Database'!$B$2:$B$50000,Summary!D$126,'Rates Database'!$H$2:$H$50000,Summary!$C$124)</f>
        <v>0.12304790909090846</v>
      </c>
      <c r="E143" s="30">
        <f>AVERAGEIFS('Rates Database'!$L$2:$L$50000,'Rates Database'!$E$2:$E$50000,Summary!$C143,'Rates Database'!$B$2:$B$50000,Summary!E$126,'Rates Database'!$H$2:$H$50000,Summary!$C$124)</f>
        <v>0.12100006666666574</v>
      </c>
      <c r="F143" s="30">
        <f>AVERAGEIFS('Rates Database'!$L$2:$L$50000,'Rates Database'!$E$2:$E$50000,Summary!$C143,'Rates Database'!$B$2:$B$50000,Summary!F$126,'Rates Database'!$H$2:$H$50000,Summary!$C$124)</f>
        <v>0.12704677499999936</v>
      </c>
      <c r="G143" s="30">
        <f>AVERAGEIFS('Rates Database'!$L$2:$L$50000,'Rates Database'!$E$2:$E$50000,Summary!$C143,'Rates Database'!$B$2:$B$50000,Summary!G$126,'Rates Database'!$H$2:$H$50000,Summary!$C$124)</f>
        <v>0.13319971666666572</v>
      </c>
      <c r="H143" s="30">
        <f>AVERAGEIFS('Rates Database'!$L$2:$L$50000,'Rates Database'!$E$2:$E$50000,Summary!$C143,'Rates Database'!$B$2:$B$50000,Summary!H$126,'Rates Database'!$H$2:$H$50000,Summary!$C$124)</f>
        <v>0.13733026666666667</v>
      </c>
    </row>
    <row r="144" spans="3:8" x14ac:dyDescent="0.2">
      <c r="C144" s="16" t="str">
        <v>Mansfield</v>
      </c>
      <c r="D144" s="30">
        <f>AVERAGEIFS('Rates Database'!$L$2:$L$50000,'Rates Database'!$E$2:$E$50000,Summary!$C144,'Rates Database'!$B$2:$B$50000,Summary!D$126,'Rates Database'!$H$2:$H$50000,Summary!$C$124)</f>
        <v>0.10795999999999997</v>
      </c>
      <c r="E144" s="30">
        <f>AVERAGEIFS('Rates Database'!$L$2:$L$50000,'Rates Database'!$E$2:$E$50000,Summary!$C144,'Rates Database'!$B$2:$B$50000,Summary!E$126,'Rates Database'!$H$2:$H$50000,Summary!$C$124)</f>
        <v>0.10575999999999956</v>
      </c>
      <c r="F144" s="30">
        <f>AVERAGEIFS('Rates Database'!$L$2:$L$50000,'Rates Database'!$E$2:$E$50000,Summary!$C144,'Rates Database'!$B$2:$B$50000,Summary!F$126,'Rates Database'!$H$2:$H$50000,Summary!$C$124)</f>
        <v>0.10235999999999897</v>
      </c>
      <c r="G144" s="30">
        <f>AVERAGEIFS('Rates Database'!$L$2:$L$50000,'Rates Database'!$E$2:$E$50000,Summary!$C144,'Rates Database'!$B$2:$B$50000,Summary!G$126,'Rates Database'!$H$2:$H$50000,Summary!$C$124)</f>
        <v>0.13254333333333307</v>
      </c>
      <c r="H144" s="30">
        <f>AVERAGEIFS('Rates Database'!$L$2:$L$50000,'Rates Database'!$E$2:$E$50000,Summary!$C144,'Rates Database'!$B$2:$B$50000,Summary!H$126,'Rates Database'!$H$2:$H$50000,Summary!$C$124)</f>
        <v>0.15414888888888892</v>
      </c>
    </row>
    <row r="145" spans="3:10" ht="12" x14ac:dyDescent="0.2">
      <c r="C145" s="16" t="str">
        <v>Marblehead</v>
      </c>
      <c r="D145" s="30">
        <f>AVERAGEIFS('Rates Database'!$L$2:$L$50000,'Rates Database'!$E$2:$E$50000,Summary!$C145,'Rates Database'!$B$2:$B$50000,Summary!D$126,'Rates Database'!$H$2:$H$50000,Summary!$C$124)</f>
        <v>0.16950000000000001</v>
      </c>
      <c r="E145" s="30">
        <f>AVERAGEIFS('Rates Database'!$L$2:$L$50000,'Rates Database'!$E$2:$E$50000,Summary!$C145,'Rates Database'!$B$2:$B$50000,Summary!E$126,'Rates Database'!$H$2:$H$50000,Summary!$C$124)</f>
        <v>0.17316666666666666</v>
      </c>
      <c r="F145" s="30">
        <f>AVERAGEIFS('Rates Database'!$L$2:$L$50000,'Rates Database'!$E$2:$E$50000,Summary!$C145,'Rates Database'!$B$2:$B$50000,Summary!F$126,'Rates Database'!$H$2:$H$50000,Summary!$C$124)</f>
        <v>0.17349999999999999</v>
      </c>
      <c r="G145" s="30">
        <f>AVERAGEIFS('Rates Database'!$L$2:$L$50000,'Rates Database'!$E$2:$E$50000,Summary!$C145,'Rates Database'!$B$2:$B$50000,Summary!G$126,'Rates Database'!$H$2:$H$50000,Summary!$C$124)</f>
        <v>0.19658333333333333</v>
      </c>
      <c r="H145" s="30">
        <f>AVERAGEIFS('Rates Database'!$L$2:$L$50000,'Rates Database'!$E$2:$E$50000,Summary!$C145,'Rates Database'!$B$2:$B$50000,Summary!H$126,'Rates Database'!$H$2:$H$50000,Summary!$C$124)</f>
        <v>0.2130111111111111</v>
      </c>
      <c r="J145" s="38" t="s">
        <v>84</v>
      </c>
    </row>
    <row r="146" spans="3:10" ht="12" x14ac:dyDescent="0.2">
      <c r="C146" s="16" t="str">
        <v>Merrimac</v>
      </c>
      <c r="D146" s="30">
        <f>AVERAGEIFS('Rates Database'!$L$2:$L$50000,'Rates Database'!$E$2:$E$50000,Summary!$C146,'Rates Database'!$B$2:$B$50000,Summary!D$126,'Rates Database'!$H$2:$H$50000,Summary!$C$124)</f>
        <v>0.16641427272727277</v>
      </c>
      <c r="E146" s="30">
        <f>AVERAGEIFS('Rates Database'!$L$2:$L$50000,'Rates Database'!$E$2:$E$50000,Summary!$C146,'Rates Database'!$B$2:$B$50000,Summary!E$126,'Rates Database'!$H$2:$H$50000,Summary!$C$124)</f>
        <v>0.16520499999999924</v>
      </c>
      <c r="F146" s="30">
        <f>AVERAGEIFS('Rates Database'!$L$2:$L$50000,'Rates Database'!$E$2:$E$50000,Summary!$C146,'Rates Database'!$B$2:$B$50000,Summary!F$126,'Rates Database'!$H$2:$H$50000,Summary!$C$124)</f>
        <v>0.16057999999999903</v>
      </c>
      <c r="G146" s="30">
        <f>AVERAGEIFS('Rates Database'!$L$2:$L$50000,'Rates Database'!$E$2:$E$50000,Summary!$C146,'Rates Database'!$B$2:$B$50000,Summary!G$126,'Rates Database'!$H$2:$H$50000,Summary!$C$124)</f>
        <v>0.15751333333333237</v>
      </c>
      <c r="H146" s="30">
        <f>AVERAGEIFS('Rates Database'!$L$2:$L$50000,'Rates Database'!$E$2:$E$50000,Summary!$C146,'Rates Database'!$B$2:$B$50000,Summary!H$126,'Rates Database'!$H$2:$H$50000,Summary!$C$124)</f>
        <v>0.17313000000000001</v>
      </c>
      <c r="J146" s="38" t="s">
        <v>76</v>
      </c>
    </row>
    <row r="147" spans="3:10" ht="12" x14ac:dyDescent="0.2">
      <c r="C147" s="16" t="str">
        <v>Middleborough</v>
      </c>
      <c r="D147" s="30">
        <f>AVERAGEIFS('Rates Database'!$L$2:$L$50000,'Rates Database'!$E$2:$E$50000,Summary!$C147,'Rates Database'!$B$2:$B$50000,Summary!D$126,'Rates Database'!$H$2:$H$50000,Summary!$C$124)</f>
        <v>0.14199999999999996</v>
      </c>
      <c r="E147" s="30">
        <f>AVERAGEIFS('Rates Database'!$L$2:$L$50000,'Rates Database'!$E$2:$E$50000,Summary!$C147,'Rates Database'!$B$2:$B$50000,Summary!E$126,'Rates Database'!$H$2:$H$50000,Summary!$C$124)</f>
        <v>0.13999999999999999</v>
      </c>
      <c r="F147" s="30">
        <f>AVERAGEIFS('Rates Database'!$L$2:$L$50000,'Rates Database'!$E$2:$E$50000,Summary!$C147,'Rates Database'!$B$2:$B$50000,Summary!F$126,'Rates Database'!$H$2:$H$50000,Summary!$C$124)</f>
        <v>0.14033333333333331</v>
      </c>
      <c r="G147" s="30">
        <f>AVERAGEIFS('Rates Database'!$L$2:$L$50000,'Rates Database'!$E$2:$E$50000,Summary!$C147,'Rates Database'!$B$2:$B$50000,Summary!G$126,'Rates Database'!$H$2:$H$50000,Summary!$C$124)</f>
        <v>0.14033333333333331</v>
      </c>
      <c r="H147" s="30">
        <f>AVERAGEIFS('Rates Database'!$L$2:$L$50000,'Rates Database'!$E$2:$E$50000,Summary!$C147,'Rates Database'!$B$2:$B$50000,Summary!H$126,'Rates Database'!$H$2:$H$50000,Summary!$C$124)</f>
        <v>0.14144444444444446</v>
      </c>
      <c r="J147" s="38" t="s">
        <v>85</v>
      </c>
    </row>
    <row r="148" spans="3:10" x14ac:dyDescent="0.2">
      <c r="C148" s="16" t="str">
        <v>Middleton</v>
      </c>
      <c r="D148" s="30">
        <f>AVERAGEIFS('Rates Database'!$L$2:$L$50000,'Rates Database'!$E$2:$E$50000,Summary!$C148,'Rates Database'!$B$2:$B$50000,Summary!D$126,'Rates Database'!$H$2:$H$50000,Summary!$C$124)</f>
        <v>0.12882999999999975</v>
      </c>
      <c r="E148" s="30">
        <f>AVERAGEIFS('Rates Database'!$L$2:$L$50000,'Rates Database'!$E$2:$E$50000,Summary!$C148,'Rates Database'!$B$2:$B$50000,Summary!E$126,'Rates Database'!$H$2:$H$50000,Summary!$C$124)</f>
        <v>0.12882999999999975</v>
      </c>
      <c r="F148" s="30">
        <f>AVERAGEIFS('Rates Database'!$L$2:$L$50000,'Rates Database'!$E$2:$E$50000,Summary!$C148,'Rates Database'!$B$2:$B$50000,Summary!F$126,'Rates Database'!$H$2:$H$50000,Summary!$C$124)</f>
        <v>0.12882999999999975</v>
      </c>
      <c r="G148" s="30">
        <f>AVERAGEIFS('Rates Database'!$L$2:$L$50000,'Rates Database'!$E$2:$E$50000,Summary!$C148,'Rates Database'!$B$2:$B$50000,Summary!G$126,'Rates Database'!$H$2:$H$50000,Summary!$C$124)</f>
        <v>0.13435333333333307</v>
      </c>
      <c r="H148" s="30">
        <f>AVERAGEIFS('Rates Database'!$L$2:$L$50000,'Rates Database'!$E$2:$E$50000,Summary!$C148,'Rates Database'!$B$2:$B$50000,Summary!H$126,'Rates Database'!$H$2:$H$50000,Summary!$C$124)</f>
        <v>0.14959999999999968</v>
      </c>
    </row>
    <row r="149" spans="3:10" x14ac:dyDescent="0.2">
      <c r="C149" s="16" t="str">
        <v>North Attleborough</v>
      </c>
      <c r="D149" s="30">
        <f>AVERAGEIFS('Rates Database'!$L$2:$L$50000,'Rates Database'!$E$2:$E$50000,Summary!$C149,'Rates Database'!$B$2:$B$50000,Summary!D$126,'Rates Database'!$H$2:$H$50000,Summary!$C$124)</f>
        <v>0.13982909090908999</v>
      </c>
      <c r="E149" s="30">
        <f>AVERAGEIFS('Rates Database'!$L$2:$L$50000,'Rates Database'!$E$2:$E$50000,Summary!$C149,'Rates Database'!$B$2:$B$50000,Summary!E$126,'Rates Database'!$H$2:$H$50000,Summary!$C$124)</f>
        <v>0.13763866666666574</v>
      </c>
      <c r="F149" s="30">
        <f>AVERAGEIFS('Rates Database'!$L$2:$L$50000,'Rates Database'!$E$2:$E$50000,Summary!$C149,'Rates Database'!$B$2:$B$50000,Summary!F$126,'Rates Database'!$H$2:$H$50000,Summary!$C$124)</f>
        <v>0.13420145454545354</v>
      </c>
      <c r="G149" s="30">
        <f>AVERAGEIFS('Rates Database'!$L$2:$L$50000,'Rates Database'!$E$2:$E$50000,Summary!$C149,'Rates Database'!$B$2:$B$50000,Summary!G$126,'Rates Database'!$H$2:$H$50000,Summary!$C$124)</f>
        <v>0.13937899999999906</v>
      </c>
      <c r="H149" s="30">
        <f>AVERAGEIFS('Rates Database'!$L$2:$L$50000,'Rates Database'!$E$2:$E$50000,Summary!$C149,'Rates Database'!$B$2:$B$50000,Summary!H$126,'Rates Database'!$H$2:$H$50000,Summary!$C$124)</f>
        <v>0.14615999999999899</v>
      </c>
    </row>
    <row r="150" spans="3:10" ht="12" x14ac:dyDescent="0.2">
      <c r="C150" s="16" t="str">
        <v>Norwood</v>
      </c>
      <c r="D150" s="30">
        <f>AVERAGEIFS('Rates Database'!$L$2:$L$50000,'Rates Database'!$E$2:$E$50000,Summary!$C150,'Rates Database'!$B$2:$B$50000,Summary!D$126,'Rates Database'!$H$2:$H$50000,Summary!$C$124)</f>
        <v>0.15990272727272731</v>
      </c>
      <c r="E150" s="30">
        <f>AVERAGEIFS('Rates Database'!$L$2:$L$50000,'Rates Database'!$E$2:$E$50000,Summary!$C150,'Rates Database'!$B$2:$B$50000,Summary!E$126,'Rates Database'!$H$2:$H$50000,Summary!$C$124)</f>
        <v>0.13982166666666668</v>
      </c>
      <c r="F150" s="30">
        <f>AVERAGEIFS('Rates Database'!$L$2:$L$50000,'Rates Database'!$E$2:$E$50000,Summary!$C150,'Rates Database'!$B$2:$B$50000,Summary!F$126,'Rates Database'!$H$2:$H$50000,Summary!$C$124)</f>
        <v>0.15898000000000001</v>
      </c>
      <c r="G150" s="30">
        <f>AVERAGEIFS('Rates Database'!$L$2:$L$50000,'Rates Database'!$E$2:$E$50000,Summary!$C150,'Rates Database'!$B$2:$B$50000,Summary!G$126,'Rates Database'!$H$2:$H$50000,Summary!$C$124)</f>
        <v>0.15776333333333331</v>
      </c>
      <c r="H150" s="30">
        <f>AVERAGEIFS('Rates Database'!$L$2:$L$50000,'Rates Database'!$E$2:$E$50000,Summary!$C150,'Rates Database'!$B$2:$B$50000,Summary!H$126,'Rates Database'!$H$2:$H$50000,Summary!$C$124)</f>
        <v>0.16031888888888887</v>
      </c>
      <c r="J150" s="38"/>
    </row>
    <row r="151" spans="3:10" x14ac:dyDescent="0.2">
      <c r="C151" s="16" t="str">
        <v>Paxton</v>
      </c>
      <c r="D151" s="30">
        <f>AVERAGEIFS('Rates Database'!$L$2:$L$50000,'Rates Database'!$E$2:$E$50000,Summary!$C151,'Rates Database'!$B$2:$B$50000,Summary!D$126,'Rates Database'!$H$2:$H$50000,Summary!$C$124)</f>
        <v>0.14562000000000003</v>
      </c>
      <c r="E151" s="30">
        <f>AVERAGEIFS('Rates Database'!$L$2:$L$50000,'Rates Database'!$E$2:$E$50000,Summary!$C151,'Rates Database'!$B$2:$B$50000,Summary!E$126,'Rates Database'!$H$2:$H$50000,Summary!$C$124)</f>
        <v>0.13895333333333335</v>
      </c>
      <c r="F151" s="30">
        <f>AVERAGEIFS('Rates Database'!$L$2:$L$50000,'Rates Database'!$E$2:$E$50000,Summary!$C151,'Rates Database'!$B$2:$B$50000,Summary!F$126,'Rates Database'!$H$2:$H$50000,Summary!$C$124)</f>
        <v>0.13145333333333334</v>
      </c>
      <c r="G151" s="30">
        <f>AVERAGEIFS('Rates Database'!$L$2:$L$50000,'Rates Database'!$E$2:$E$50000,Summary!$C151,'Rates Database'!$B$2:$B$50000,Summary!G$126,'Rates Database'!$H$2:$H$50000,Summary!$C$124)</f>
        <v>0.14166166666666666</v>
      </c>
      <c r="H151" s="30">
        <f>AVERAGEIFS('Rates Database'!$L$2:$L$50000,'Rates Database'!$E$2:$E$50000,Summary!$C151,'Rates Database'!$B$2:$B$50000,Summary!H$126,'Rates Database'!$H$2:$H$50000,Summary!$C$124)</f>
        <v>0.17778666666666668</v>
      </c>
    </row>
    <row r="152" spans="3:10" x14ac:dyDescent="0.2">
      <c r="C152" s="16" t="str">
        <v>Peabody</v>
      </c>
      <c r="D152" s="30">
        <f>AVERAGEIFS('Rates Database'!$L$2:$L$50000,'Rates Database'!$E$2:$E$50000,Summary!$C152,'Rates Database'!$B$2:$B$50000,Summary!D$126,'Rates Database'!$H$2:$H$50000,Summary!$C$124)</f>
        <v>0.10452545454545453</v>
      </c>
      <c r="E152" s="30">
        <f>AVERAGEIFS('Rates Database'!$L$2:$L$50000,'Rates Database'!$E$2:$E$50000,Summary!$C152,'Rates Database'!$B$2:$B$50000,Summary!E$126,'Rates Database'!$H$2:$H$50000,Summary!$C$124)</f>
        <v>9.9190000000000014E-2</v>
      </c>
      <c r="F152" s="30">
        <f>AVERAGEIFS('Rates Database'!$L$2:$L$50000,'Rates Database'!$E$2:$E$50000,Summary!$C152,'Rates Database'!$B$2:$B$50000,Summary!F$126,'Rates Database'!$H$2:$H$50000,Summary!$C$124)</f>
        <v>9.9162500000000001E-2</v>
      </c>
      <c r="G152" s="30">
        <f>AVERAGEIFS('Rates Database'!$L$2:$L$50000,'Rates Database'!$E$2:$E$50000,Summary!$C152,'Rates Database'!$B$2:$B$50000,Summary!G$126,'Rates Database'!$H$2:$H$50000,Summary!$C$124)</f>
        <v>0.11989250000000001</v>
      </c>
      <c r="H152" s="30">
        <f>AVERAGEIFS('Rates Database'!$L$2:$L$50000,'Rates Database'!$E$2:$E$50000,Summary!$C152,'Rates Database'!$B$2:$B$50000,Summary!H$126,'Rates Database'!$H$2:$H$50000,Summary!$C$124)</f>
        <v>0.14613333333333267</v>
      </c>
    </row>
    <row r="153" spans="3:10" x14ac:dyDescent="0.2">
      <c r="C153" s="16" t="str">
        <v>Princeton</v>
      </c>
      <c r="D153" s="30">
        <f>AVERAGEIFS('Rates Database'!$L$2:$L$50000,'Rates Database'!$E$2:$E$50000,Summary!$C153,'Rates Database'!$B$2:$B$50000,Summary!D$126,'Rates Database'!$H$2:$H$50000,Summary!$C$124)</f>
        <v>0.23512499999999903</v>
      </c>
      <c r="E153" s="30">
        <f>AVERAGEIFS('Rates Database'!$L$2:$L$50000,'Rates Database'!$E$2:$E$50000,Summary!$C153,'Rates Database'!$B$2:$B$50000,Summary!E$126,'Rates Database'!$H$2:$H$50000,Summary!$C$124)</f>
        <v>0.23512499999999903</v>
      </c>
      <c r="F153" s="30">
        <f>AVERAGEIFS('Rates Database'!$L$2:$L$50000,'Rates Database'!$E$2:$E$50000,Summary!$C153,'Rates Database'!$B$2:$B$50000,Summary!F$126,'Rates Database'!$H$2:$H$50000,Summary!$C$124)</f>
        <v>0.23512499999999903</v>
      </c>
      <c r="G153" s="30">
        <f>AVERAGEIFS('Rates Database'!$L$2:$L$50000,'Rates Database'!$E$2:$E$50000,Summary!$C153,'Rates Database'!$B$2:$B$50000,Summary!G$126,'Rates Database'!$H$2:$H$50000,Summary!$C$124)</f>
        <v>0.23512499999999903</v>
      </c>
      <c r="H153" s="30">
        <f>AVERAGEIFS('Rates Database'!$L$2:$L$50000,'Rates Database'!$E$2:$E$50000,Summary!$C153,'Rates Database'!$B$2:$B$50000,Summary!H$126,'Rates Database'!$H$2:$H$50000,Summary!$C$124)</f>
        <v>0.235124999999999</v>
      </c>
    </row>
    <row r="154" spans="3:10" x14ac:dyDescent="0.2">
      <c r="C154" s="16" t="str">
        <v>Reading</v>
      </c>
      <c r="D154" s="30">
        <f>AVERAGEIFS('Rates Database'!$L$2:$L$50000,'Rates Database'!$E$2:$E$50000,Summary!$C154,'Rates Database'!$B$2:$B$50000,Summary!D$126,'Rates Database'!$H$2:$H$50000,Summary!$C$124)</f>
        <v>0.14605168181818118</v>
      </c>
      <c r="E154" s="30">
        <f>AVERAGEIFS('Rates Database'!$L$2:$L$50000,'Rates Database'!$E$2:$E$50000,Summary!$C154,'Rates Database'!$B$2:$B$50000,Summary!E$126,'Rates Database'!$H$2:$H$50000,Summary!$C$124)</f>
        <v>0.14149099999999945</v>
      </c>
      <c r="F154" s="30">
        <f>AVERAGEIFS('Rates Database'!$L$2:$L$50000,'Rates Database'!$E$2:$E$50000,Summary!$C154,'Rates Database'!$B$2:$B$50000,Summary!F$126,'Rates Database'!$H$2:$H$50000,Summary!$C$124)</f>
        <v>0.14087349999999957</v>
      </c>
      <c r="G154" s="30">
        <f>AVERAGEIFS('Rates Database'!$L$2:$L$50000,'Rates Database'!$E$2:$E$50000,Summary!$C154,'Rates Database'!$B$2:$B$50000,Summary!G$126,'Rates Database'!$H$2:$H$50000,Summary!$C$124)</f>
        <v>0.16011149999999982</v>
      </c>
      <c r="H154" s="30">
        <f>AVERAGEIFS('Rates Database'!$L$2:$L$50000,'Rates Database'!$E$2:$E$50000,Summary!$C154,'Rates Database'!$B$2:$B$50000,Summary!H$126,'Rates Database'!$H$2:$H$50000,Summary!$C$124)</f>
        <v>0.17198433333333302</v>
      </c>
    </row>
    <row r="155" spans="3:10" x14ac:dyDescent="0.2">
      <c r="C155" s="16" t="str">
        <v>Rowley</v>
      </c>
      <c r="D155" s="30">
        <f>AVERAGEIFS('Rates Database'!$L$2:$L$50000,'Rates Database'!$E$2:$E$50000,Summary!$C155,'Rates Database'!$B$2:$B$50000,Summary!D$126,'Rates Database'!$H$2:$H$50000,Summary!$C$124)</f>
        <v>0.17281818181818179</v>
      </c>
      <c r="E155" s="30">
        <f>AVERAGEIFS('Rates Database'!$L$2:$L$50000,'Rates Database'!$E$2:$E$50000,Summary!$C155,'Rates Database'!$B$2:$B$50000,Summary!E$126,'Rates Database'!$H$2:$H$50000,Summary!$C$124)</f>
        <v>0.17537499999999998</v>
      </c>
      <c r="F155" s="30">
        <f>AVERAGEIFS('Rates Database'!$L$2:$L$50000,'Rates Database'!$E$2:$E$50000,Summary!$C155,'Rates Database'!$B$2:$B$50000,Summary!F$126,'Rates Database'!$H$2:$H$50000,Summary!$C$124)</f>
        <v>0.17329166666666665</v>
      </c>
      <c r="G155" s="30">
        <f>AVERAGEIFS('Rates Database'!$L$2:$L$50000,'Rates Database'!$E$2:$E$50000,Summary!$C155,'Rates Database'!$B$2:$B$50000,Summary!G$126,'Rates Database'!$H$2:$H$50000,Summary!$C$124)</f>
        <v>0.17849999999999996</v>
      </c>
      <c r="H155" s="30">
        <f>AVERAGEIFS('Rates Database'!$L$2:$L$50000,'Rates Database'!$E$2:$E$50000,Summary!$C155,'Rates Database'!$B$2:$B$50000,Summary!H$126,'Rates Database'!$H$2:$H$50000,Summary!$C$124)</f>
        <v>0.1912777777777778</v>
      </c>
    </row>
    <row r="156" spans="3:10" x14ac:dyDescent="0.2">
      <c r="C156" s="16" t="str">
        <v>Russell</v>
      </c>
      <c r="D156" s="30">
        <f>AVERAGEIFS('Rates Database'!$L$2:$L$50000,'Rates Database'!$E$2:$E$50000,Summary!$C156,'Rates Database'!$B$2:$B$50000,Summary!D$126,'Rates Database'!$H$2:$H$50000,Summary!$C$124)</f>
        <v>0.17399999999999996</v>
      </c>
      <c r="E156" s="30">
        <f>AVERAGEIFS('Rates Database'!$L$2:$L$50000,'Rates Database'!$E$2:$E$50000,Summary!$C156,'Rates Database'!$B$2:$B$50000,Summary!E$126,'Rates Database'!$H$2:$H$50000,Summary!$C$124)</f>
        <v>0.17399999999999996</v>
      </c>
      <c r="F156" s="30">
        <f>AVERAGEIFS('Rates Database'!$L$2:$L$50000,'Rates Database'!$E$2:$E$50000,Summary!$C156,'Rates Database'!$B$2:$B$50000,Summary!F$126,'Rates Database'!$H$2:$H$50000,Summary!$C$124)</f>
        <v>0.17399999999999996</v>
      </c>
      <c r="G156" s="30">
        <f>AVERAGEIFS('Rates Database'!$L$2:$L$50000,'Rates Database'!$E$2:$E$50000,Summary!$C156,'Rates Database'!$B$2:$B$50000,Summary!G$126,'Rates Database'!$H$2:$H$50000,Summary!$C$124)</f>
        <v>0.17399999999999996</v>
      </c>
      <c r="H156" s="30">
        <f>AVERAGEIFS('Rates Database'!$L$2:$L$50000,'Rates Database'!$E$2:$E$50000,Summary!$C156,'Rates Database'!$B$2:$B$50000,Summary!H$126,'Rates Database'!$H$2:$H$50000,Summary!$C$124)</f>
        <v>0.17399999999999996</v>
      </c>
    </row>
    <row r="157" spans="3:10" x14ac:dyDescent="0.2">
      <c r="C157" s="16" t="str">
        <v>Shrewsbury</v>
      </c>
      <c r="D157" s="30">
        <f>AVERAGEIFS('Rates Database'!$L$2:$L$50000,'Rates Database'!$E$2:$E$50000,Summary!$C157,'Rates Database'!$B$2:$B$50000,Summary!D$126,'Rates Database'!$H$2:$H$50000,Summary!$C$124)</f>
        <v>0.11501454545454547</v>
      </c>
      <c r="E157" s="30">
        <f>AVERAGEIFS('Rates Database'!$L$2:$L$50000,'Rates Database'!$E$2:$E$50000,Summary!$C157,'Rates Database'!$B$2:$B$50000,Summary!E$126,'Rates Database'!$H$2:$H$50000,Summary!$C$124)</f>
        <v>0.11515999999999998</v>
      </c>
      <c r="F157" s="30">
        <f>AVERAGEIFS('Rates Database'!$L$2:$L$50000,'Rates Database'!$E$2:$E$50000,Summary!$C157,'Rates Database'!$B$2:$B$50000,Summary!F$126,'Rates Database'!$H$2:$H$50000,Summary!$C$124)</f>
        <v>0.11515999999999998</v>
      </c>
      <c r="G157" s="30">
        <f>AVERAGEIFS('Rates Database'!$L$2:$L$50000,'Rates Database'!$E$2:$E$50000,Summary!$C157,'Rates Database'!$B$2:$B$50000,Summary!G$126,'Rates Database'!$H$2:$H$50000,Summary!$C$124)</f>
        <v>0.12106500000000002</v>
      </c>
      <c r="H157" s="30">
        <f>AVERAGEIFS('Rates Database'!$L$2:$L$50000,'Rates Database'!$E$2:$E$50000,Summary!$C157,'Rates Database'!$B$2:$B$50000,Summary!H$126,'Rates Database'!$H$2:$H$50000,Summary!$C$124)</f>
        <v>0.1582888888888889</v>
      </c>
    </row>
    <row r="158" spans="3:10" x14ac:dyDescent="0.2">
      <c r="C158" s="16" t="str">
        <v>South Hadley</v>
      </c>
      <c r="D158" s="30">
        <f>AVERAGEIFS('Rates Database'!$L$2:$L$50000,'Rates Database'!$E$2:$E$50000,Summary!$C158,'Rates Database'!$B$2:$B$50000,Summary!D$126,'Rates Database'!$H$2:$H$50000,Summary!$C$124)</f>
        <v>0.1250506545454538</v>
      </c>
      <c r="E158" s="30">
        <f>AVERAGEIFS('Rates Database'!$L$2:$L$50000,'Rates Database'!$E$2:$E$50000,Summary!$C158,'Rates Database'!$B$2:$B$50000,Summary!E$126,'Rates Database'!$H$2:$H$50000,Summary!$C$124)</f>
        <v>0.13148769999999926</v>
      </c>
      <c r="F158" s="30">
        <f>AVERAGEIFS('Rates Database'!$L$2:$L$50000,'Rates Database'!$E$2:$E$50000,Summary!$C158,'Rates Database'!$B$2:$B$50000,Summary!F$126,'Rates Database'!$H$2:$H$50000,Summary!$C$124)</f>
        <v>0.13338519999999901</v>
      </c>
      <c r="G158" s="30">
        <f>AVERAGEIFS('Rates Database'!$L$2:$L$50000,'Rates Database'!$E$2:$E$50000,Summary!$C158,'Rates Database'!$B$2:$B$50000,Summary!G$126,'Rates Database'!$H$2:$H$50000,Summary!$C$124)</f>
        <v>0.14128686666666626</v>
      </c>
      <c r="H158" s="30">
        <f>AVERAGEIFS('Rates Database'!$L$2:$L$50000,'Rates Database'!$E$2:$E$50000,Summary!$C158,'Rates Database'!$B$2:$B$50000,Summary!H$126,'Rates Database'!$H$2:$H$50000,Summary!$C$124)</f>
        <v>0.15501853333333301</v>
      </c>
    </row>
    <row r="159" spans="3:10" x14ac:dyDescent="0.2">
      <c r="C159" s="16" t="str">
        <v>Sterling</v>
      </c>
      <c r="D159" s="30">
        <f>AVERAGEIFS('Rates Database'!$L$2:$L$50000,'Rates Database'!$E$2:$E$50000,Summary!$C159,'Rates Database'!$B$2:$B$50000,Summary!D$126,'Rates Database'!$H$2:$H$50000,Summary!$C$124)</f>
        <v>0.12968636363636366</v>
      </c>
      <c r="E159" s="30">
        <f>AVERAGEIFS('Rates Database'!$L$2:$L$50000,'Rates Database'!$E$2:$E$50000,Summary!$C159,'Rates Database'!$B$2:$B$50000,Summary!E$126,'Rates Database'!$H$2:$H$50000,Summary!$C$124)</f>
        <v>0.13034166666666669</v>
      </c>
      <c r="F159" s="30">
        <f>AVERAGEIFS('Rates Database'!$L$2:$L$50000,'Rates Database'!$E$2:$E$50000,Summary!$C159,'Rates Database'!$B$2:$B$50000,Summary!F$126,'Rates Database'!$H$2:$H$50000,Summary!$C$124)</f>
        <v>0.13148333333333334</v>
      </c>
      <c r="G159" s="30">
        <f>AVERAGEIFS('Rates Database'!$L$2:$L$50000,'Rates Database'!$E$2:$E$50000,Summary!$C159,'Rates Database'!$B$2:$B$50000,Summary!G$126,'Rates Database'!$H$2:$H$50000,Summary!$C$124)</f>
        <v>0.15084166666666665</v>
      </c>
      <c r="H159" s="30">
        <f>AVERAGEIFS('Rates Database'!$L$2:$L$50000,'Rates Database'!$E$2:$E$50000,Summary!$C159,'Rates Database'!$B$2:$B$50000,Summary!H$126,'Rates Database'!$H$2:$H$50000,Summary!$C$124)</f>
        <v>0.14679444444444445</v>
      </c>
    </row>
    <row r="160" spans="3:10" x14ac:dyDescent="0.2">
      <c r="C160" s="16" t="str">
        <v>Taunton</v>
      </c>
      <c r="D160" s="30">
        <f>AVERAGEIFS('Rates Database'!$L$2:$L$50000,'Rates Database'!$E$2:$E$50000,Summary!$C160,'Rates Database'!$B$2:$B$50000,Summary!D$126,'Rates Database'!$H$2:$H$50000,Summary!$C$124)</f>
        <v>0.13102004742424206</v>
      </c>
      <c r="E160" s="30">
        <f>AVERAGEIFS('Rates Database'!$L$2:$L$50000,'Rates Database'!$E$2:$E$50000,Summary!$C160,'Rates Database'!$B$2:$B$50000,Summary!E$126,'Rates Database'!$H$2:$H$50000,Summary!$C$124)</f>
        <v>0.13049251458333297</v>
      </c>
      <c r="F160" s="30">
        <f>AVERAGEIFS('Rates Database'!$L$2:$L$50000,'Rates Database'!$E$2:$E$50000,Summary!$C160,'Rates Database'!$B$2:$B$50000,Summary!F$126,'Rates Database'!$H$2:$H$50000,Summary!$C$124)</f>
        <v>0.13046982541666635</v>
      </c>
      <c r="G160" s="30">
        <f>AVERAGEIFS('Rates Database'!$L$2:$L$50000,'Rates Database'!$E$2:$E$50000,Summary!$C160,'Rates Database'!$B$2:$B$50000,Summary!G$126,'Rates Database'!$H$2:$H$50000,Summary!$C$124)</f>
        <v>0.15289200249999968</v>
      </c>
      <c r="H160" s="30">
        <f>AVERAGEIFS('Rates Database'!$L$2:$L$50000,'Rates Database'!$E$2:$E$50000,Summary!$C160,'Rates Database'!$B$2:$B$50000,Summary!H$126,'Rates Database'!$H$2:$H$50000,Summary!$C$124)</f>
        <v>0.18739005444444407</v>
      </c>
    </row>
    <row r="161" spans="3:9" x14ac:dyDescent="0.2">
      <c r="C161" s="16" t="str">
        <v>Templeton</v>
      </c>
      <c r="D161" s="30">
        <f>AVERAGEIFS('Rates Database'!$L$2:$L$50000,'Rates Database'!$E$2:$E$50000,Summary!$C161,'Rates Database'!$B$2:$B$50000,Summary!D$126,'Rates Database'!$H$2:$H$50000,Summary!$C$124)</f>
        <v>0.12367272727272707</v>
      </c>
      <c r="E161" s="30">
        <f>AVERAGEIFS('Rates Database'!$L$2:$L$50000,'Rates Database'!$E$2:$E$50000,Summary!$C161,'Rates Database'!$B$2:$B$50000,Summary!E$126,'Rates Database'!$H$2:$H$50000,Summary!$C$124)</f>
        <v>0.11437058333333282</v>
      </c>
      <c r="F161" s="30">
        <f>AVERAGEIFS('Rates Database'!$L$2:$L$50000,'Rates Database'!$E$2:$E$50000,Summary!$C161,'Rates Database'!$B$2:$B$50000,Summary!F$126,'Rates Database'!$H$2:$H$50000,Summary!$C$124)</f>
        <v>0.12383166666666601</v>
      </c>
      <c r="G161" s="30">
        <f>AVERAGEIFS('Rates Database'!$L$2:$L$50000,'Rates Database'!$E$2:$E$50000,Summary!$C161,'Rates Database'!$B$2:$B$50000,Summary!G$126,'Rates Database'!$H$2:$H$50000,Summary!$C$124)</f>
        <v>0.13192333333333292</v>
      </c>
      <c r="H161" s="30">
        <f>AVERAGEIFS('Rates Database'!$L$2:$L$50000,'Rates Database'!$E$2:$E$50000,Summary!$C161,'Rates Database'!$B$2:$B$50000,Summary!H$126,'Rates Database'!$H$2:$H$50000,Summary!$C$124)</f>
        <v>0.15254444444444423</v>
      </c>
    </row>
    <row r="162" spans="3:9" x14ac:dyDescent="0.2">
      <c r="C162" s="16" t="str">
        <v>Wakefield</v>
      </c>
      <c r="D162" s="30">
        <f>AVERAGEIFS('Rates Database'!$L$2:$L$50000,'Rates Database'!$E$2:$E$50000,Summary!$C162,'Rates Database'!$B$2:$B$50000,Summary!D$126,'Rates Database'!$H$2:$H$50000,Summary!$C$124)</f>
        <v>0.15840909090909092</v>
      </c>
      <c r="E162" s="30">
        <f>AVERAGEIFS('Rates Database'!$L$2:$L$50000,'Rates Database'!$E$2:$E$50000,Summary!$C162,'Rates Database'!$B$2:$B$50000,Summary!E$126,'Rates Database'!$H$2:$H$50000,Summary!$C$124)</f>
        <v>0.15583333333333335</v>
      </c>
      <c r="F162" s="30">
        <f>AVERAGEIFS('Rates Database'!$L$2:$L$50000,'Rates Database'!$E$2:$E$50000,Summary!$C162,'Rates Database'!$B$2:$B$50000,Summary!F$126,'Rates Database'!$H$2:$H$50000,Summary!$C$124)</f>
        <v>0.15624999999999997</v>
      </c>
      <c r="G162" s="30">
        <f>AVERAGEIFS('Rates Database'!$L$2:$L$50000,'Rates Database'!$E$2:$E$50000,Summary!$C162,'Rates Database'!$B$2:$B$50000,Summary!G$126,'Rates Database'!$H$2:$H$50000,Summary!$C$124)</f>
        <v>0.17495499999999983</v>
      </c>
      <c r="H162" s="30">
        <f>AVERAGEIFS('Rates Database'!$L$2:$L$50000,'Rates Database'!$E$2:$E$50000,Summary!$C162,'Rates Database'!$B$2:$B$50000,Summary!H$126,'Rates Database'!$H$2:$H$50000,Summary!$C$124)</f>
        <v>0.20382999999999901</v>
      </c>
    </row>
    <row r="163" spans="3:9" x14ac:dyDescent="0.2">
      <c r="C163" s="16" t="str">
        <v>Wellesley</v>
      </c>
      <c r="D163" s="30">
        <f>AVERAGEIFS('Rates Database'!$L$2:$L$50000,'Rates Database'!$E$2:$E$50000,Summary!$C163,'Rates Database'!$B$2:$B$50000,Summary!D$126,'Rates Database'!$H$2:$H$50000,Summary!$C$124)</f>
        <v>0.13834299999999941</v>
      </c>
      <c r="E163" s="30">
        <f>AVERAGEIFS('Rates Database'!$L$2:$L$50000,'Rates Database'!$E$2:$E$50000,Summary!$C163,'Rates Database'!$B$2:$B$50000,Summary!E$126,'Rates Database'!$H$2:$H$50000,Summary!$C$124)</f>
        <v>0.13834299999999941</v>
      </c>
      <c r="F163" s="30">
        <f>AVERAGEIFS('Rates Database'!$L$2:$L$50000,'Rates Database'!$E$2:$E$50000,Summary!$C163,'Rates Database'!$B$2:$B$50000,Summary!F$126,'Rates Database'!$H$2:$H$50000,Summary!$C$124)</f>
        <v>0.13834299999999941</v>
      </c>
      <c r="G163" s="30">
        <f>AVERAGEIFS('Rates Database'!$L$2:$L$50000,'Rates Database'!$E$2:$E$50000,Summary!$C163,'Rates Database'!$B$2:$B$50000,Summary!G$126,'Rates Database'!$H$2:$H$50000,Summary!$C$124)</f>
        <v>0.13834299999999941</v>
      </c>
      <c r="H163" s="30">
        <f>AVERAGEIFS('Rates Database'!$L$2:$L$50000,'Rates Database'!$E$2:$E$50000,Summary!$C163,'Rates Database'!$B$2:$B$50000,Summary!H$126,'Rates Database'!$H$2:$H$50000,Summary!$C$124)</f>
        <v>0.14736649999999965</v>
      </c>
    </row>
    <row r="164" spans="3:9" x14ac:dyDescent="0.2">
      <c r="C164" s="16" t="str">
        <v>West Boylston</v>
      </c>
      <c r="D164" s="30">
        <f>AVERAGEIFS('Rates Database'!$L$2:$L$50000,'Rates Database'!$E$2:$E$50000,Summary!$C164,'Rates Database'!$B$2:$B$50000,Summary!D$126,'Rates Database'!$H$2:$H$50000,Summary!$C$124)</f>
        <v>0.12401454545454448</v>
      </c>
      <c r="E164" s="30">
        <f>AVERAGEIFS('Rates Database'!$L$2:$L$50000,'Rates Database'!$E$2:$E$50000,Summary!$C164,'Rates Database'!$B$2:$B$50000,Summary!E$126,'Rates Database'!$H$2:$H$50000,Summary!$C$124)</f>
        <v>0.12592666666666577</v>
      </c>
      <c r="F164" s="30">
        <f>AVERAGEIFS('Rates Database'!$L$2:$L$50000,'Rates Database'!$E$2:$E$50000,Summary!$C164,'Rates Database'!$B$2:$B$50000,Summary!F$126,'Rates Database'!$H$2:$H$50000,Summary!$C$124)</f>
        <v>0.12575999999999918</v>
      </c>
      <c r="G164" s="30">
        <f>AVERAGEIFS('Rates Database'!$L$2:$L$50000,'Rates Database'!$E$2:$E$50000,Summary!$C164,'Rates Database'!$B$2:$B$50000,Summary!G$126,'Rates Database'!$H$2:$H$50000,Summary!$C$124)</f>
        <v>0.12663499999999908</v>
      </c>
      <c r="H164" s="30">
        <f>AVERAGEIFS('Rates Database'!$L$2:$L$50000,'Rates Database'!$E$2:$E$50000,Summary!$C164,'Rates Database'!$B$2:$B$50000,Summary!H$126,'Rates Database'!$H$2:$H$50000,Summary!$C$124)</f>
        <v>0.1324711111111101</v>
      </c>
    </row>
    <row r="165" spans="3:9" x14ac:dyDescent="0.2">
      <c r="C165" s="16" t="str">
        <v>Westfield</v>
      </c>
      <c r="D165" s="30">
        <f>AVERAGEIFS('Rates Database'!$L$2:$L$50000,'Rates Database'!$E$2:$E$50000,Summary!$C165,'Rates Database'!$B$2:$B$50000,Summary!D$126,'Rates Database'!$H$2:$H$50000,Summary!$C$124)</f>
        <v>0.1177119090909091</v>
      </c>
      <c r="E165" s="30">
        <f>AVERAGEIFS('Rates Database'!$L$2:$L$50000,'Rates Database'!$E$2:$E$50000,Summary!$C165,'Rates Database'!$B$2:$B$50000,Summary!E$126,'Rates Database'!$H$2:$H$50000,Summary!$C$124)</f>
        <v>0.12065000000000002</v>
      </c>
      <c r="F165" s="30">
        <f>AVERAGEIFS('Rates Database'!$L$2:$L$50000,'Rates Database'!$E$2:$E$50000,Summary!$C165,'Rates Database'!$B$2:$B$50000,Summary!F$126,'Rates Database'!$H$2:$H$50000,Summary!$C$124)</f>
        <v>0.12843604166666667</v>
      </c>
      <c r="G165" s="30">
        <f>AVERAGEIFS('Rates Database'!$L$2:$L$50000,'Rates Database'!$E$2:$E$50000,Summary!$C165,'Rates Database'!$B$2:$B$50000,Summary!G$126,'Rates Database'!$H$2:$H$50000,Summary!$C$124)</f>
        <v>0.148739125</v>
      </c>
      <c r="H165" s="30">
        <f>AVERAGEIFS('Rates Database'!$L$2:$L$50000,'Rates Database'!$E$2:$E$50000,Summary!$C165,'Rates Database'!$B$2:$B$50000,Summary!H$126,'Rates Database'!$H$2:$H$50000,Summary!$C$124)</f>
        <v>0.15992722222222222</v>
      </c>
    </row>
    <row r="167" spans="3:9" x14ac:dyDescent="0.2">
      <c r="H167" s="45"/>
    </row>
    <row r="168" spans="3:9" ht="13.2" x14ac:dyDescent="0.2">
      <c r="C168" s="1" t="s">
        <v>56</v>
      </c>
      <c r="D168" s="1"/>
      <c r="E168" s="1"/>
      <c r="F168" s="1"/>
      <c r="G168" s="1"/>
      <c r="H168" s="1"/>
    </row>
    <row r="169" spans="3:9" ht="13.2" x14ac:dyDescent="0.2">
      <c r="C169" s="1" t="s">
        <v>57</v>
      </c>
      <c r="D169" s="1"/>
      <c r="E169" s="1"/>
      <c r="F169" s="1"/>
      <c r="G169" s="1"/>
      <c r="H169" s="1"/>
    </row>
    <row r="170" spans="3:9" x14ac:dyDescent="0.2">
      <c r="C170" s="19" t="s">
        <v>83</v>
      </c>
      <c r="D170" s="19">
        <v>2019</v>
      </c>
      <c r="E170" s="19">
        <v>2020</v>
      </c>
      <c r="F170" s="19">
        <v>2021</v>
      </c>
      <c r="G170" s="19">
        <v>2022</v>
      </c>
      <c r="H170" s="28">
        <v>2023</v>
      </c>
    </row>
    <row r="171" spans="3:9" x14ac:dyDescent="0.2">
      <c r="C171" s="16" t="str" cm="1">
        <f t="array" ref="C171:C209">_xlfn._xlws.SORT(_xlfn.UNIQUE(_xlfn._xlws.FILTER('Rates Database'!$E:$E,'Rates Database'!$D:$D="Municipal Light Plant")))</f>
        <v>Ashburnham</v>
      </c>
      <c r="D171" s="29">
        <f>AVERAGEIFS('Rates Database'!$M$2:$M$50000,'Rates Database'!$E$2:$E$50000,Summary!$C171,'Rates Database'!$B$2:$B$50000,D$170,'Rates Database'!$H$2:$H$50000,Summary!$C$168)</f>
        <v>4.5</v>
      </c>
      <c r="E171" s="29">
        <f>AVERAGEIFS('Rates Database'!$M$2:$M$50000,'Rates Database'!$E$2:$E$50000,Summary!$C171,'Rates Database'!$B$2:$B$50000,E$170,'Rates Database'!$H$2:$H$50000,Summary!$C$168)</f>
        <v>4.5</v>
      </c>
      <c r="F171" s="29">
        <f>AVERAGEIFS('Rates Database'!$M$2:$M$50000,'Rates Database'!$E$2:$E$50000,Summary!$C171,'Rates Database'!$B$2:$B$50000,F$170,'Rates Database'!$H$2:$H$50000,Summary!$C$168)</f>
        <v>4.5</v>
      </c>
      <c r="G171" s="29">
        <f>AVERAGEIFS('Rates Database'!$M$2:$M$50000,'Rates Database'!$E$2:$E$50000,Summary!$C171,'Rates Database'!$B$2:$B$50000,G$170,'Rates Database'!$H$2:$H$50000,Summary!$C$168)</f>
        <v>4.5</v>
      </c>
      <c r="H171" s="29">
        <f>AVERAGEIFS('Rates Database'!$M$2:$M$50000,'Rates Database'!$E$2:$E$50000,Summary!$C171,'Rates Database'!$B$2:$B$50000,H$170,'Rates Database'!$H$2:$H$50000,Summary!$C$168)</f>
        <v>4.5</v>
      </c>
      <c r="I171" s="45"/>
    </row>
    <row r="172" spans="3:9" x14ac:dyDescent="0.2">
      <c r="C172" s="16" t="str">
        <v>Belmont</v>
      </c>
      <c r="D172" s="29">
        <f>AVERAGEIFS('Rates Database'!$M$2:$M$50000,'Rates Database'!$E$2:$E$50000,Summary!$C172,'Rates Database'!$B$2:$B$50000,D$170,'Rates Database'!$H$2:$H$50000,Summary!$C$168)</f>
        <v>10.599999999999898</v>
      </c>
      <c r="E172" s="29">
        <f>AVERAGEIFS('Rates Database'!$M$2:$M$50000,'Rates Database'!$E$2:$E$50000,Summary!$C172,'Rates Database'!$B$2:$B$50000,E$170,'Rates Database'!$H$2:$H$50000,Summary!$C$168)</f>
        <v>10.599999999999898</v>
      </c>
      <c r="F172" s="29">
        <f>AVERAGEIFS('Rates Database'!$M$2:$M$50000,'Rates Database'!$E$2:$E$50000,Summary!$C172,'Rates Database'!$B$2:$B$50000,F$170,'Rates Database'!$H$2:$H$50000,Summary!$C$168)</f>
        <v>10.599999999999898</v>
      </c>
      <c r="G172" s="29">
        <f>AVERAGEIFS('Rates Database'!$M$2:$M$50000,'Rates Database'!$E$2:$E$50000,Summary!$C172,'Rates Database'!$B$2:$B$50000,G$170,'Rates Database'!$H$2:$H$50000,Summary!$C$168)</f>
        <v>10.599999999999898</v>
      </c>
      <c r="H172" s="29">
        <f>AVERAGEIFS('Rates Database'!$M$2:$M$50000,'Rates Database'!$E$2:$E$50000,Summary!$C172,'Rates Database'!$B$2:$B$50000,H$170,'Rates Database'!$H$2:$H$50000,Summary!$C$168)</f>
        <v>12.599999999999898</v>
      </c>
    </row>
    <row r="173" spans="3:9" x14ac:dyDescent="0.2">
      <c r="C173" s="16" t="str">
        <v>Boylston</v>
      </c>
      <c r="D173" s="29">
        <f>AVERAGEIFS('Rates Database'!$M$2:$M$50000,'Rates Database'!$E$2:$E$50000,Summary!$C173,'Rates Database'!$B$2:$B$50000,D$170,'Rates Database'!$H$2:$H$50000,Summary!$C$168)</f>
        <v>9</v>
      </c>
      <c r="E173" s="29">
        <f>AVERAGEIFS('Rates Database'!$M$2:$M$50000,'Rates Database'!$E$2:$E$50000,Summary!$C173,'Rates Database'!$B$2:$B$50000,E$170,'Rates Database'!$H$2:$H$50000,Summary!$C$168)</f>
        <v>9</v>
      </c>
      <c r="F173" s="29">
        <f>AVERAGEIFS('Rates Database'!$M$2:$M$50000,'Rates Database'!$E$2:$E$50000,Summary!$C173,'Rates Database'!$B$2:$B$50000,F$170,'Rates Database'!$H$2:$H$50000,Summary!$C$168)</f>
        <v>9</v>
      </c>
      <c r="G173" s="29">
        <f>AVERAGEIFS('Rates Database'!$M$2:$M$50000,'Rates Database'!$E$2:$E$50000,Summary!$C173,'Rates Database'!$B$2:$B$50000,G$170,'Rates Database'!$H$2:$H$50000,Summary!$C$168)</f>
        <v>9</v>
      </c>
      <c r="H173" s="29">
        <f>AVERAGEIFS('Rates Database'!$M$2:$M$50000,'Rates Database'!$E$2:$E$50000,Summary!$C173,'Rates Database'!$B$2:$B$50000,H$170,'Rates Database'!$H$2:$H$50000,Summary!$C$168)</f>
        <v>9</v>
      </c>
    </row>
    <row r="174" spans="3:9" x14ac:dyDescent="0.2">
      <c r="C174" s="16" t="str">
        <v>Braintree</v>
      </c>
      <c r="D174" s="29">
        <f>AVERAGEIFS('Rates Database'!$M$2:$M$50000,'Rates Database'!$E$2:$E$50000,Summary!$C174,'Rates Database'!$B$2:$B$50000,D$170,'Rates Database'!$H$2:$H$50000,Summary!$C$168)</f>
        <v>5.1199999999999992</v>
      </c>
      <c r="E174" s="29">
        <f>AVERAGEIFS('Rates Database'!$M$2:$M$50000,'Rates Database'!$E$2:$E$50000,Summary!$C174,'Rates Database'!$B$2:$B$50000,E$170,'Rates Database'!$H$2:$H$50000,Summary!$C$168)</f>
        <v>5.1199999999999992</v>
      </c>
      <c r="F174" s="29">
        <f>AVERAGEIFS('Rates Database'!$M$2:$M$50000,'Rates Database'!$E$2:$E$50000,Summary!$C174,'Rates Database'!$B$2:$B$50000,F$170,'Rates Database'!$H$2:$H$50000,Summary!$C$168)</f>
        <v>5.1199999999999992</v>
      </c>
      <c r="G174" s="29">
        <f>AVERAGEIFS('Rates Database'!$M$2:$M$50000,'Rates Database'!$E$2:$E$50000,Summary!$C174,'Rates Database'!$B$2:$B$50000,G$170,'Rates Database'!$H$2:$H$50000,Summary!$C$168)</f>
        <v>5.1199999999999992</v>
      </c>
      <c r="H174" s="29">
        <f>AVERAGEIFS('Rates Database'!$M$2:$M$50000,'Rates Database'!$E$2:$E$50000,Summary!$C174,'Rates Database'!$B$2:$B$50000,H$170,'Rates Database'!$H$2:$H$50000,Summary!$C$168)</f>
        <v>5.12</v>
      </c>
    </row>
    <row r="175" spans="3:9" x14ac:dyDescent="0.2">
      <c r="C175" s="16" t="str">
        <v>Chester</v>
      </c>
      <c r="D175" s="29">
        <f>AVERAGEIFS('Rates Database'!$M$2:$M$50000,'Rates Database'!$E$2:$E$50000,Summary!$C175,'Rates Database'!$B$2:$B$50000,D$170,'Rates Database'!$H$2:$H$50000,Summary!$C$168)</f>
        <v>5.9849999999999861</v>
      </c>
      <c r="E175" s="29">
        <f>AVERAGEIFS('Rates Database'!$M$2:$M$50000,'Rates Database'!$E$2:$E$50000,Summary!$C175,'Rates Database'!$B$2:$B$50000,E$170,'Rates Database'!$H$2:$H$50000,Summary!$C$168)</f>
        <v>5.985000000000003</v>
      </c>
      <c r="F175" s="29">
        <f>AVERAGEIFS('Rates Database'!$M$2:$M$50000,'Rates Database'!$E$2:$E$50000,Summary!$C175,'Rates Database'!$B$2:$B$50000,F$170,'Rates Database'!$H$2:$H$50000,Summary!$C$168)</f>
        <v>5.9850000000000065</v>
      </c>
      <c r="G175" s="29">
        <f>AVERAGEIFS('Rates Database'!$M$2:$M$50000,'Rates Database'!$E$2:$E$50000,Summary!$C175,'Rates Database'!$B$2:$B$50000,G$170,'Rates Database'!$H$2:$H$50000,Summary!$C$168)</f>
        <v>5.9850000000000003</v>
      </c>
      <c r="H175" s="29">
        <f>AVERAGEIFS('Rates Database'!$M$2:$M$50000,'Rates Database'!$E$2:$E$50000,Summary!$C175,'Rates Database'!$B$2:$B$50000,H$170,'Rates Database'!$H$2:$H$50000,Summary!$C$168)</f>
        <v>5.9850000000000003</v>
      </c>
    </row>
    <row r="176" spans="3:9" x14ac:dyDescent="0.2">
      <c r="C176" s="16" t="str">
        <v>Chicopee</v>
      </c>
      <c r="D176" s="29">
        <f>AVERAGEIFS('Rates Database'!$M$2:$M$50000,'Rates Database'!$E$2:$E$50000,Summary!$C176,'Rates Database'!$B$2:$B$50000,D$170,'Rates Database'!$H$2:$H$50000,Summary!$C$168)</f>
        <v>5.4981818181818207</v>
      </c>
      <c r="E176" s="29">
        <f>AVERAGEIFS('Rates Database'!$M$2:$M$50000,'Rates Database'!$E$2:$E$50000,Summary!$C176,'Rates Database'!$B$2:$B$50000,E$170,'Rates Database'!$H$2:$H$50000,Summary!$C$168)</f>
        <v>5.6000000000000005</v>
      </c>
      <c r="F176" s="29">
        <f>AVERAGEIFS('Rates Database'!$M$2:$M$50000,'Rates Database'!$E$2:$E$50000,Summary!$C176,'Rates Database'!$B$2:$B$50000,F$170,'Rates Database'!$H$2:$H$50000,Summary!$C$168)</f>
        <v>5.6000000000000005</v>
      </c>
      <c r="G176" s="29">
        <f>AVERAGEIFS('Rates Database'!$M$2:$M$50000,'Rates Database'!$E$2:$E$50000,Summary!$C176,'Rates Database'!$B$2:$B$50000,G$170,'Rates Database'!$H$2:$H$50000,Summary!$C$168)</f>
        <v>5.5999999999999881</v>
      </c>
      <c r="H176" s="29">
        <f>AVERAGEIFS('Rates Database'!$M$2:$M$50000,'Rates Database'!$E$2:$E$50000,Summary!$C176,'Rates Database'!$B$2:$B$50000,H$170,'Rates Database'!$H$2:$H$50000,Summary!$C$168)</f>
        <v>5.6000000000000005</v>
      </c>
    </row>
    <row r="177" spans="3:8" x14ac:dyDescent="0.2">
      <c r="C177" s="16" t="str">
        <v>Concord</v>
      </c>
      <c r="D177" s="29">
        <f>AVERAGEIFS('Rates Database'!$M$2:$M$50000,'Rates Database'!$E$2:$E$50000,Summary!$C177,'Rates Database'!$B$2:$B$50000,D$170,'Rates Database'!$H$2:$H$50000,Summary!$C$168)</f>
        <v>8.9383431818181851</v>
      </c>
      <c r="E177" s="29">
        <f>AVERAGEIFS('Rates Database'!$M$2:$M$50000,'Rates Database'!$E$2:$E$50000,Summary!$C177,'Rates Database'!$B$2:$B$50000,E$170,'Rates Database'!$H$2:$H$50000,Summary!$C$168)</f>
        <v>8.4166500000000024</v>
      </c>
      <c r="F177" s="29">
        <f>AVERAGEIFS('Rates Database'!$M$2:$M$50000,'Rates Database'!$E$2:$E$50000,Summary!$C177,'Rates Database'!$B$2:$B$50000,F$170,'Rates Database'!$H$2:$H$50000,Summary!$C$168)</f>
        <v>14.65937083333324</v>
      </c>
      <c r="G177" s="29">
        <f>AVERAGEIFS('Rates Database'!$M$2:$M$50000,'Rates Database'!$E$2:$E$50000,Summary!$C177,'Rates Database'!$B$2:$B$50000,G$170,'Rates Database'!$H$2:$H$50000,Summary!$C$168)</f>
        <v>10.771687499999949</v>
      </c>
      <c r="H177" s="29">
        <f>AVERAGEIFS('Rates Database'!$M$2:$M$50000,'Rates Database'!$E$2:$E$50000,Summary!$C177,'Rates Database'!$B$2:$B$50000,H$170,'Rates Database'!$H$2:$H$50000,Summary!$C$168)</f>
        <v>14.759791666666665</v>
      </c>
    </row>
    <row r="178" spans="3:8" x14ac:dyDescent="0.2">
      <c r="C178" s="16" t="str">
        <v>Danvers</v>
      </c>
      <c r="D178" s="29">
        <f>AVERAGEIFS('Rates Database'!$M$2:$M$50000,'Rates Database'!$E$2:$E$50000,Summary!$C178,'Rates Database'!$B$2:$B$50000,D$170,'Rates Database'!$H$2:$H$50000,Summary!$C$168)</f>
        <v>5</v>
      </c>
      <c r="E178" s="29">
        <f>AVERAGEIFS('Rates Database'!$M$2:$M$50000,'Rates Database'!$E$2:$E$50000,Summary!$C178,'Rates Database'!$B$2:$B$50000,E$170,'Rates Database'!$H$2:$H$50000,Summary!$C$168)</f>
        <v>5</v>
      </c>
      <c r="F178" s="29">
        <f>AVERAGEIFS('Rates Database'!$M$2:$M$50000,'Rates Database'!$E$2:$E$50000,Summary!$C178,'Rates Database'!$B$2:$B$50000,F$170,'Rates Database'!$H$2:$H$50000,Summary!$C$168)</f>
        <v>7.5</v>
      </c>
      <c r="G178" s="29">
        <f>AVERAGEIFS('Rates Database'!$M$2:$M$50000,'Rates Database'!$E$2:$E$50000,Summary!$C178,'Rates Database'!$B$2:$B$50000,G$170,'Rates Database'!$H$2:$H$50000,Summary!$C$168)</f>
        <v>7.5</v>
      </c>
      <c r="H178" s="29">
        <f>AVERAGEIFS('Rates Database'!$M$2:$M$50000,'Rates Database'!$E$2:$E$50000,Summary!$C178,'Rates Database'!$B$2:$B$50000,H$170,'Rates Database'!$H$2:$H$50000,Summary!$C$168)</f>
        <v>7.5</v>
      </c>
    </row>
    <row r="179" spans="3:8" x14ac:dyDescent="0.2">
      <c r="C179" s="16" t="str">
        <v>Georgetown</v>
      </c>
      <c r="D179" s="29">
        <f>AVERAGEIFS('Rates Database'!$M$2:$M$50000,'Rates Database'!$E$2:$E$50000,Summary!$C179,'Rates Database'!$B$2:$B$50000,D$170,'Rates Database'!$H$2:$H$50000,Summary!$C$168)</f>
        <v>5.41099999999998</v>
      </c>
      <c r="E179" s="29">
        <f>AVERAGEIFS('Rates Database'!$M$2:$M$50000,'Rates Database'!$E$2:$E$50000,Summary!$C179,'Rates Database'!$B$2:$B$50000,E$170,'Rates Database'!$H$2:$H$50000,Summary!$C$168)</f>
        <v>5.41099999999998</v>
      </c>
      <c r="F179" s="29">
        <f>AVERAGEIFS('Rates Database'!$M$2:$M$50000,'Rates Database'!$E$2:$E$50000,Summary!$C179,'Rates Database'!$B$2:$B$50000,F$170,'Rates Database'!$H$2:$H$50000,Summary!$C$168)</f>
        <v>5.2109999999999816</v>
      </c>
      <c r="G179" s="29">
        <f>AVERAGEIFS('Rates Database'!$M$2:$M$50000,'Rates Database'!$E$2:$E$50000,Summary!$C179,'Rates Database'!$B$2:$B$50000,G$170,'Rates Database'!$H$2:$H$50000,Summary!$C$168)</f>
        <v>5.2109999999999799</v>
      </c>
      <c r="H179" s="29">
        <f>AVERAGEIFS('Rates Database'!$M$2:$M$50000,'Rates Database'!$E$2:$E$50000,Summary!$C179,'Rates Database'!$B$2:$B$50000,H$170,'Rates Database'!$H$2:$H$50000,Summary!$C$168)</f>
        <v>5.2109999999999799</v>
      </c>
    </row>
    <row r="180" spans="3:8" x14ac:dyDescent="0.2">
      <c r="C180" s="16" t="str">
        <v>Groton</v>
      </c>
      <c r="D180" s="29">
        <f>AVERAGEIFS('Rates Database'!$M$2:$M$50000,'Rates Database'!$E$2:$E$50000,Summary!$C180,'Rates Database'!$B$2:$B$50000,D$170,'Rates Database'!$H$2:$H$50000,Summary!$C$168)</f>
        <v>3.82</v>
      </c>
      <c r="E180" s="29">
        <f>AVERAGEIFS('Rates Database'!$M$2:$M$50000,'Rates Database'!$E$2:$E$50000,Summary!$C180,'Rates Database'!$B$2:$B$50000,E$170,'Rates Database'!$H$2:$H$50000,Summary!$C$168)</f>
        <v>4.420833333333329</v>
      </c>
      <c r="F180" s="29">
        <f>AVERAGEIFS('Rates Database'!$M$2:$M$50000,'Rates Database'!$E$2:$E$50000,Summary!$C180,'Rates Database'!$B$2:$B$50000,F$170,'Rates Database'!$H$2:$H$50000,Summary!$C$168)</f>
        <v>5.6291666666666478</v>
      </c>
      <c r="G180" s="29">
        <f>AVERAGEIFS('Rates Database'!$M$2:$M$50000,'Rates Database'!$E$2:$E$50000,Summary!$C180,'Rates Database'!$B$2:$B$50000,G$170,'Rates Database'!$H$2:$H$50000,Summary!$C$168)</f>
        <v>5.6199999999999903</v>
      </c>
      <c r="H180" s="29">
        <f>AVERAGEIFS('Rates Database'!$M$2:$M$50000,'Rates Database'!$E$2:$E$50000,Summary!$C180,'Rates Database'!$B$2:$B$50000,H$170,'Rates Database'!$H$2:$H$50000,Summary!$C$168)</f>
        <v>5.6199999999999903</v>
      </c>
    </row>
    <row r="181" spans="3:8" x14ac:dyDescent="0.2">
      <c r="C181" s="16" t="str">
        <v>Hingham</v>
      </c>
      <c r="D181" s="29">
        <f>AVERAGEIFS('Rates Database'!$M$2:$M$50000,'Rates Database'!$E$2:$E$50000,Summary!$C181,'Rates Database'!$B$2:$B$50000,D$170,'Rates Database'!$H$2:$H$50000,Summary!$C$168)</f>
        <v>7.9739999999999789</v>
      </c>
      <c r="E181" s="29">
        <f>AVERAGEIFS('Rates Database'!$M$2:$M$50000,'Rates Database'!$E$2:$E$50000,Summary!$C181,'Rates Database'!$B$2:$B$50000,E$170,'Rates Database'!$H$2:$H$50000,Summary!$C$168)</f>
        <v>7.9739999999999789</v>
      </c>
      <c r="F181" s="29">
        <f>AVERAGEIFS('Rates Database'!$M$2:$M$50000,'Rates Database'!$E$2:$E$50000,Summary!$C181,'Rates Database'!$B$2:$B$50000,F$170,'Rates Database'!$H$2:$H$50000,Summary!$C$168)</f>
        <v>7.9739999999999789</v>
      </c>
      <c r="G181" s="29">
        <f>AVERAGEIFS('Rates Database'!$M$2:$M$50000,'Rates Database'!$E$2:$E$50000,Summary!$C181,'Rates Database'!$B$2:$B$50000,G$170,'Rates Database'!$H$2:$H$50000,Summary!$C$168)</f>
        <v>7.9739999999999789</v>
      </c>
      <c r="H181" s="29">
        <f>AVERAGEIFS('Rates Database'!$M$2:$M$50000,'Rates Database'!$E$2:$E$50000,Summary!$C181,'Rates Database'!$B$2:$B$50000,H$170,'Rates Database'!$H$2:$H$50000,Summary!$C$168)</f>
        <v>8.573999999999991</v>
      </c>
    </row>
    <row r="182" spans="3:8" x14ac:dyDescent="0.2">
      <c r="C182" s="16" t="str">
        <v>Holden</v>
      </c>
      <c r="D182" s="29">
        <f>AVERAGEIFS('Rates Database'!$M$2:$M$50000,'Rates Database'!$E$2:$E$50000,Summary!$C182,'Rates Database'!$B$2:$B$50000,D$170,'Rates Database'!$H$2:$H$50000,Summary!$C$168)</f>
        <v>4.454545454545447</v>
      </c>
      <c r="E182" s="29">
        <f>AVERAGEIFS('Rates Database'!$M$2:$M$50000,'Rates Database'!$E$2:$E$50000,Summary!$C182,'Rates Database'!$B$2:$B$50000,E$170,'Rates Database'!$H$2:$H$50000,Summary!$C$168)</f>
        <v>4.25</v>
      </c>
      <c r="F182" s="29">
        <f>AVERAGEIFS('Rates Database'!$M$2:$M$50000,'Rates Database'!$E$2:$E$50000,Summary!$C182,'Rates Database'!$B$2:$B$50000,F$170,'Rates Database'!$H$2:$H$50000,Summary!$C$168)</f>
        <v>4.25</v>
      </c>
      <c r="G182" s="29">
        <f>AVERAGEIFS('Rates Database'!$M$2:$M$50000,'Rates Database'!$E$2:$E$50000,Summary!$C182,'Rates Database'!$B$2:$B$50000,G$170,'Rates Database'!$H$2:$H$50000,Summary!$C$168)</f>
        <v>4.25</v>
      </c>
      <c r="H182" s="29">
        <f>AVERAGEIFS('Rates Database'!$M$2:$M$50000,'Rates Database'!$E$2:$E$50000,Summary!$C182,'Rates Database'!$B$2:$B$50000,H$170,'Rates Database'!$H$2:$H$50000,Summary!$C$168)</f>
        <v>4.25</v>
      </c>
    </row>
    <row r="183" spans="3:8" x14ac:dyDescent="0.2">
      <c r="C183" s="16" t="str">
        <v>Holyoke</v>
      </c>
      <c r="D183" s="29">
        <f>AVERAGEIFS('Rates Database'!$M$2:$M$50000,'Rates Database'!$E$2:$E$50000,Summary!$C183,'Rates Database'!$B$2:$B$50000,D$170,'Rates Database'!$H$2:$H$50000,Summary!$C$168)</f>
        <v>4.0949999999999909</v>
      </c>
      <c r="E183" s="29">
        <f>AVERAGEIFS('Rates Database'!$M$2:$M$50000,'Rates Database'!$E$2:$E$50000,Summary!$C183,'Rates Database'!$B$2:$B$50000,E$170,'Rates Database'!$H$2:$H$50000,Summary!$C$168)</f>
        <v>4.9199999999999902</v>
      </c>
      <c r="F183" s="29">
        <f>AVERAGEIFS('Rates Database'!$M$2:$M$50000,'Rates Database'!$E$2:$E$50000,Summary!$C183,'Rates Database'!$B$2:$B$50000,F$170,'Rates Database'!$H$2:$H$50000,Summary!$C$168)</f>
        <v>4.9949999999999948</v>
      </c>
      <c r="G183" s="29">
        <f>AVERAGEIFS('Rates Database'!$M$2:$M$50000,'Rates Database'!$E$2:$E$50000,Summary!$C183,'Rates Database'!$B$2:$B$50000,G$170,'Rates Database'!$H$2:$H$50000,Summary!$C$168)</f>
        <v>4.9949999999999992</v>
      </c>
      <c r="H183" s="29">
        <f>AVERAGEIFS('Rates Database'!$M$2:$M$50000,'Rates Database'!$E$2:$E$50000,Summary!$C183,'Rates Database'!$B$2:$B$50000,H$170,'Rates Database'!$H$2:$H$50000,Summary!$C$168)</f>
        <v>4.9949999999999957</v>
      </c>
    </row>
    <row r="184" spans="3:8" x14ac:dyDescent="0.2">
      <c r="C184" s="16" t="str">
        <v>Hudson</v>
      </c>
      <c r="D184" s="29">
        <f>AVERAGEIFS('Rates Database'!$M$2:$M$50000,'Rates Database'!$E$2:$E$50000,Summary!$C184,'Rates Database'!$B$2:$B$50000,D$170,'Rates Database'!$H$2:$H$50000,Summary!$C$168)</f>
        <v>2.6469999999999905</v>
      </c>
      <c r="E184" s="29">
        <f>AVERAGEIFS('Rates Database'!$M$2:$M$50000,'Rates Database'!$E$2:$E$50000,Summary!$C184,'Rates Database'!$B$2:$B$50000,E$170,'Rates Database'!$H$2:$H$50000,Summary!$C$168)</f>
        <v>1.8154000000000001</v>
      </c>
      <c r="F184" s="29">
        <f>AVERAGEIFS('Rates Database'!$M$2:$M$50000,'Rates Database'!$E$2:$E$50000,Summary!$C184,'Rates Database'!$B$2:$B$50000,F$170,'Rates Database'!$H$2:$H$50000,Summary!$C$168)</f>
        <v>1.8154000000000001</v>
      </c>
      <c r="G184" s="29">
        <f>AVERAGEIFS('Rates Database'!$M$2:$M$50000,'Rates Database'!$E$2:$E$50000,Summary!$C184,'Rates Database'!$B$2:$B$50000,G$170,'Rates Database'!$H$2:$H$50000,Summary!$C$168)</f>
        <v>2.1354000000000046</v>
      </c>
      <c r="H184" s="29">
        <f>AVERAGEIFS('Rates Database'!$M$2:$M$50000,'Rates Database'!$E$2:$E$50000,Summary!$C184,'Rates Database'!$B$2:$B$50000,H$170,'Rates Database'!$H$2:$H$50000,Summary!$C$168)</f>
        <v>2.3553999999999871</v>
      </c>
    </row>
    <row r="185" spans="3:8" x14ac:dyDescent="0.2">
      <c r="C185" s="16" t="str">
        <v>Hull</v>
      </c>
      <c r="D185" s="29">
        <f>AVERAGEIFS('Rates Database'!$M$2:$M$50000,'Rates Database'!$E$2:$E$50000,Summary!$C185,'Rates Database'!$B$2:$B$50000,D$170,'Rates Database'!$H$2:$H$50000,Summary!$C$168)</f>
        <v>5.7960000000000003</v>
      </c>
      <c r="E185" s="29">
        <f>AVERAGEIFS('Rates Database'!$M$2:$M$50000,'Rates Database'!$E$2:$E$50000,Summary!$C185,'Rates Database'!$B$2:$B$50000,E$170,'Rates Database'!$H$2:$H$50000,Summary!$C$168)</f>
        <v>5.7960000000000003</v>
      </c>
      <c r="F185" s="29">
        <f>AVERAGEIFS('Rates Database'!$M$2:$M$50000,'Rates Database'!$E$2:$E$50000,Summary!$C185,'Rates Database'!$B$2:$B$50000,F$170,'Rates Database'!$H$2:$H$50000,Summary!$C$168)</f>
        <v>7.3642499999999762</v>
      </c>
      <c r="G185" s="29">
        <f>AVERAGEIFS('Rates Database'!$M$2:$M$50000,'Rates Database'!$E$2:$E$50000,Summary!$C185,'Rates Database'!$B$2:$B$50000,G$170,'Rates Database'!$H$2:$H$50000,Summary!$C$168)</f>
        <v>12.287999999999926</v>
      </c>
      <c r="H185" s="29">
        <f>AVERAGEIFS('Rates Database'!$M$2:$M$50000,'Rates Database'!$E$2:$E$50000,Summary!$C185,'Rates Database'!$B$2:$B$50000,H$170,'Rates Database'!$H$2:$H$50000,Summary!$C$168)</f>
        <v>12.725999999999933</v>
      </c>
    </row>
    <row r="186" spans="3:8" x14ac:dyDescent="0.2">
      <c r="C186" s="16" t="str">
        <v>Ipswich</v>
      </c>
      <c r="D186" s="29">
        <f>AVERAGEIFS('Rates Database'!$M$2:$M$50000,'Rates Database'!$E$2:$E$50000,Summary!$C186,'Rates Database'!$B$2:$B$50000,D$170,'Rates Database'!$H$2:$H$50000,Summary!$C$168)</f>
        <v>4</v>
      </c>
      <c r="E186" s="29">
        <f>AVERAGEIFS('Rates Database'!$M$2:$M$50000,'Rates Database'!$E$2:$E$50000,Summary!$C186,'Rates Database'!$B$2:$B$50000,E$170,'Rates Database'!$H$2:$H$50000,Summary!$C$168)</f>
        <v>4</v>
      </c>
      <c r="F186" s="29">
        <f>AVERAGEIFS('Rates Database'!$M$2:$M$50000,'Rates Database'!$E$2:$E$50000,Summary!$C186,'Rates Database'!$B$2:$B$50000,F$170,'Rates Database'!$H$2:$H$50000,Summary!$C$168)</f>
        <v>4</v>
      </c>
      <c r="G186" s="29">
        <f>AVERAGEIFS('Rates Database'!$M$2:$M$50000,'Rates Database'!$E$2:$E$50000,Summary!$C186,'Rates Database'!$B$2:$B$50000,G$170,'Rates Database'!$H$2:$H$50000,Summary!$C$168)</f>
        <v>4</v>
      </c>
      <c r="H186" s="29">
        <f>AVERAGEIFS('Rates Database'!$M$2:$M$50000,'Rates Database'!$E$2:$E$50000,Summary!$C186,'Rates Database'!$B$2:$B$50000,H$170,'Rates Database'!$H$2:$H$50000,Summary!$C$168)</f>
        <v>4</v>
      </c>
    </row>
    <row r="187" spans="3:8" x14ac:dyDescent="0.2">
      <c r="C187" s="16" t="str">
        <v>Littleton</v>
      </c>
      <c r="D187" s="29">
        <f>AVERAGEIFS('Rates Database'!$M$2:$M$50000,'Rates Database'!$E$2:$E$50000,Summary!$C187,'Rates Database'!$B$2:$B$50000,D$170,'Rates Database'!$H$2:$H$50000,Summary!$C$168)</f>
        <v>3.5</v>
      </c>
      <c r="E187" s="29">
        <f>AVERAGEIFS('Rates Database'!$M$2:$M$50000,'Rates Database'!$E$2:$E$50000,Summary!$C187,'Rates Database'!$B$2:$B$50000,E$170,'Rates Database'!$H$2:$H$50000,Summary!$C$168)</f>
        <v>3.5000000000000089</v>
      </c>
      <c r="F187" s="29">
        <f>AVERAGEIFS('Rates Database'!$M$2:$M$50000,'Rates Database'!$E$2:$E$50000,Summary!$C187,'Rates Database'!$B$2:$B$50000,F$170,'Rates Database'!$H$2:$H$50000,Summary!$C$168)</f>
        <v>3.5</v>
      </c>
      <c r="G187" s="29">
        <f>AVERAGEIFS('Rates Database'!$M$2:$M$50000,'Rates Database'!$E$2:$E$50000,Summary!$C187,'Rates Database'!$B$2:$B$50000,G$170,'Rates Database'!$H$2:$H$50000,Summary!$C$168)</f>
        <v>3.5000000000000089</v>
      </c>
      <c r="H187" s="29">
        <f>AVERAGEIFS('Rates Database'!$M$2:$M$50000,'Rates Database'!$E$2:$E$50000,Summary!$C187,'Rates Database'!$B$2:$B$50000,H$170,'Rates Database'!$H$2:$H$50000,Summary!$C$168)</f>
        <v>3.5</v>
      </c>
    </row>
    <row r="188" spans="3:8" x14ac:dyDescent="0.2">
      <c r="C188" s="16" t="str">
        <v>Mansfield</v>
      </c>
      <c r="D188" s="29">
        <f>AVERAGEIFS('Rates Database'!$M$2:$M$50000,'Rates Database'!$E$2:$E$50000,Summary!$C188,'Rates Database'!$B$2:$B$50000,D$170,'Rates Database'!$H$2:$H$50000,Summary!$C$168)</f>
        <v>4</v>
      </c>
      <c r="E188" s="29">
        <f>AVERAGEIFS('Rates Database'!$M$2:$M$50000,'Rates Database'!$E$2:$E$50000,Summary!$C188,'Rates Database'!$B$2:$B$50000,E$170,'Rates Database'!$H$2:$H$50000,Summary!$C$168)</f>
        <v>3.9999999999999987</v>
      </c>
      <c r="F188" s="29">
        <f>AVERAGEIFS('Rates Database'!$M$2:$M$50000,'Rates Database'!$E$2:$E$50000,Summary!$C188,'Rates Database'!$B$2:$B$50000,F$170,'Rates Database'!$H$2:$H$50000,Summary!$C$168)</f>
        <v>4</v>
      </c>
      <c r="G188" s="29">
        <f>AVERAGEIFS('Rates Database'!$M$2:$M$50000,'Rates Database'!$E$2:$E$50000,Summary!$C188,'Rates Database'!$B$2:$B$50000,G$170,'Rates Database'!$H$2:$H$50000,Summary!$C$168)</f>
        <v>5</v>
      </c>
      <c r="H188" s="29">
        <f>AVERAGEIFS('Rates Database'!$M$2:$M$50000,'Rates Database'!$E$2:$E$50000,Summary!$C188,'Rates Database'!$B$2:$B$50000,H$170,'Rates Database'!$H$2:$H$50000,Summary!$C$168)</f>
        <v>6.8888888888888795</v>
      </c>
    </row>
    <row r="189" spans="3:8" x14ac:dyDescent="0.2">
      <c r="C189" s="16" t="str">
        <v>Marblehead</v>
      </c>
      <c r="D189" s="29">
        <f>AVERAGEIFS('Rates Database'!$M$2:$M$50000,'Rates Database'!$E$2:$E$50000,Summary!$C189,'Rates Database'!$B$2:$B$50000,D$170,'Rates Database'!$H$2:$H$50000,Summary!$C$168)</f>
        <v>2.0736363636363624</v>
      </c>
      <c r="E189" s="29">
        <f>AVERAGEIFS('Rates Database'!$M$2:$M$50000,'Rates Database'!$E$2:$E$50000,Summary!$C189,'Rates Database'!$B$2:$B$50000,E$170,'Rates Database'!$H$2:$H$50000,Summary!$C$168)</f>
        <v>0.82999999999999818</v>
      </c>
      <c r="F189" s="29">
        <f>AVERAGEIFS('Rates Database'!$M$2:$M$50000,'Rates Database'!$E$2:$E$50000,Summary!$C189,'Rates Database'!$B$2:$B$50000,F$170,'Rates Database'!$H$2:$H$50000,Summary!$C$168)</f>
        <v>1.6099999999999994</v>
      </c>
      <c r="G189" s="29">
        <f>AVERAGEIFS('Rates Database'!$M$2:$M$50000,'Rates Database'!$E$2:$E$50000,Summary!$C189,'Rates Database'!$B$2:$B$50000,G$170,'Rates Database'!$H$2:$H$50000,Summary!$C$168)</f>
        <v>2</v>
      </c>
      <c r="H189" s="29">
        <f>AVERAGEIFS('Rates Database'!$M$2:$M$50000,'Rates Database'!$E$2:$E$50000,Summary!$C189,'Rates Database'!$B$2:$B$50000,H$170,'Rates Database'!$H$2:$H$50000,Summary!$C$168)</f>
        <v>8.9999999999999893</v>
      </c>
    </row>
    <row r="190" spans="3:8" x14ac:dyDescent="0.2">
      <c r="C190" s="16" t="str">
        <v>Merrimac</v>
      </c>
      <c r="D190" s="29">
        <f>AVERAGEIFS('Rates Database'!$M$2:$M$50000,'Rates Database'!$E$2:$E$50000,Summary!$C190,'Rates Database'!$B$2:$B$50000,D$170,'Rates Database'!$H$2:$H$50000,Summary!$C$168)</f>
        <v>5.2749999999999977</v>
      </c>
      <c r="E190" s="29">
        <f>AVERAGEIFS('Rates Database'!$M$2:$M$50000,'Rates Database'!$E$2:$E$50000,Summary!$C190,'Rates Database'!$B$2:$B$50000,E$170,'Rates Database'!$H$2:$H$50000,Summary!$C$168)</f>
        <v>5.5</v>
      </c>
      <c r="F190" s="29">
        <f>AVERAGEIFS('Rates Database'!$M$2:$M$50000,'Rates Database'!$E$2:$E$50000,Summary!$C190,'Rates Database'!$B$2:$B$50000,F$170,'Rates Database'!$H$2:$H$50000,Summary!$C$168)</f>
        <v>5.5</v>
      </c>
      <c r="G190" s="29">
        <f>AVERAGEIFS('Rates Database'!$M$2:$M$50000,'Rates Database'!$E$2:$E$50000,Summary!$C190,'Rates Database'!$B$2:$B$50000,G$170,'Rates Database'!$H$2:$H$50000,Summary!$C$168)</f>
        <v>5.5</v>
      </c>
      <c r="H190" s="29">
        <f>AVERAGEIFS('Rates Database'!$M$2:$M$50000,'Rates Database'!$E$2:$E$50000,Summary!$C190,'Rates Database'!$B$2:$B$50000,H$170,'Rates Database'!$H$2:$H$50000,Summary!$C$168)</f>
        <v>5.5</v>
      </c>
    </row>
    <row r="191" spans="3:8" x14ac:dyDescent="0.2">
      <c r="C191" s="16" t="str">
        <v>Middleborough</v>
      </c>
      <c r="D191" s="29">
        <f>AVERAGEIFS('Rates Database'!$M$2:$M$50000,'Rates Database'!$E$2:$E$50000,Summary!$C191,'Rates Database'!$B$2:$B$50000,D$170,'Rates Database'!$H$2:$H$50000,Summary!$C$168)</f>
        <v>4.5049999999999892</v>
      </c>
      <c r="E191" s="29">
        <f>AVERAGEIFS('Rates Database'!$M$2:$M$50000,'Rates Database'!$E$2:$E$50000,Summary!$C191,'Rates Database'!$B$2:$B$50000,E$170,'Rates Database'!$H$2:$H$50000,Summary!$C$168)</f>
        <v>4.504999999999991</v>
      </c>
      <c r="F191" s="29">
        <f>AVERAGEIFS('Rates Database'!$M$2:$M$50000,'Rates Database'!$E$2:$E$50000,Summary!$C191,'Rates Database'!$B$2:$B$50000,F$170,'Rates Database'!$H$2:$H$50000,Summary!$C$168)</f>
        <v>4.5049999999999892</v>
      </c>
      <c r="G191" s="29">
        <f>AVERAGEIFS('Rates Database'!$M$2:$M$50000,'Rates Database'!$E$2:$E$50000,Summary!$C191,'Rates Database'!$B$2:$B$50000,G$170,'Rates Database'!$H$2:$H$50000,Summary!$C$168)</f>
        <v>4.5049999999999892</v>
      </c>
      <c r="H191" s="29">
        <f>AVERAGEIFS('Rates Database'!$M$2:$M$50000,'Rates Database'!$E$2:$E$50000,Summary!$C191,'Rates Database'!$B$2:$B$50000,H$170,'Rates Database'!$H$2:$H$50000,Summary!$C$168)</f>
        <v>4.5049999999999892</v>
      </c>
    </row>
    <row r="192" spans="3:8" x14ac:dyDescent="0.2">
      <c r="C192" s="16" t="str">
        <v>Middleton</v>
      </c>
      <c r="D192" s="29">
        <f>AVERAGEIFS('Rates Database'!$M$2:$M$50000,'Rates Database'!$E$2:$E$50000,Summary!$C192,'Rates Database'!$B$2:$B$50000,D$170,'Rates Database'!$H$2:$H$50000,Summary!$C$168)</f>
        <v>5.0399999999999912</v>
      </c>
      <c r="E192" s="29">
        <f>AVERAGEIFS('Rates Database'!$M$2:$M$50000,'Rates Database'!$E$2:$E$50000,Summary!$C192,'Rates Database'!$B$2:$B$50000,E$170,'Rates Database'!$H$2:$H$50000,Summary!$C$168)</f>
        <v>5.0399999999999912</v>
      </c>
      <c r="F192" s="29">
        <f>AVERAGEIFS('Rates Database'!$M$2:$M$50000,'Rates Database'!$E$2:$E$50000,Summary!$C192,'Rates Database'!$B$2:$B$50000,F$170,'Rates Database'!$H$2:$H$50000,Summary!$C$168)</f>
        <v>5.0399999999999912</v>
      </c>
      <c r="G192" s="29">
        <f>AVERAGEIFS('Rates Database'!$M$2:$M$50000,'Rates Database'!$E$2:$E$50000,Summary!$C192,'Rates Database'!$B$2:$B$50000,G$170,'Rates Database'!$H$2:$H$50000,Summary!$C$168)</f>
        <v>5.0399999999999912</v>
      </c>
      <c r="H192" s="29">
        <f>AVERAGEIFS('Rates Database'!$M$2:$M$50000,'Rates Database'!$E$2:$E$50000,Summary!$C192,'Rates Database'!$B$2:$B$50000,H$170,'Rates Database'!$H$2:$H$50000,Summary!$C$168)</f>
        <v>5.0399999999999912</v>
      </c>
    </row>
    <row r="193" spans="3:8" x14ac:dyDescent="0.2">
      <c r="C193" s="16" t="str">
        <v>North Attleborough</v>
      </c>
      <c r="D193" s="29">
        <f>AVERAGEIFS('Rates Database'!$M$2:$M$50000,'Rates Database'!$E$2:$E$50000,Summary!$C193,'Rates Database'!$B$2:$B$50000,D$170,'Rates Database'!$H$2:$H$50000,Summary!$C$168)</f>
        <v>10.320909090909089</v>
      </c>
      <c r="E193" s="29">
        <f>AVERAGEIFS('Rates Database'!$M$2:$M$50000,'Rates Database'!$E$2:$E$50000,Summary!$C193,'Rates Database'!$B$2:$B$50000,E$170,'Rates Database'!$H$2:$H$50000,Summary!$C$168)</f>
        <v>9.8048333333333293</v>
      </c>
      <c r="F193" s="29">
        <f>AVERAGEIFS('Rates Database'!$M$2:$M$50000,'Rates Database'!$E$2:$E$50000,Summary!$C193,'Rates Database'!$B$2:$B$50000,F$170,'Rates Database'!$H$2:$H$50000,Summary!$C$168)</f>
        <v>9.4756363636363705</v>
      </c>
      <c r="G193" s="29">
        <f>AVERAGEIFS('Rates Database'!$M$2:$M$50000,'Rates Database'!$E$2:$E$50000,Summary!$C193,'Rates Database'!$B$2:$B$50000,G$170,'Rates Database'!$H$2:$H$50000,Summary!$C$168)</f>
        <v>10.062000000000003</v>
      </c>
      <c r="H193" s="29">
        <f>AVERAGEIFS('Rates Database'!$M$2:$M$50000,'Rates Database'!$E$2:$E$50000,Summary!$C193,'Rates Database'!$B$2:$B$50000,H$170,'Rates Database'!$H$2:$H$50000,Summary!$C$168)</f>
        <v>10.32</v>
      </c>
    </row>
    <row r="194" spans="3:8" x14ac:dyDescent="0.2">
      <c r="C194" s="16" t="str">
        <v>Norwood</v>
      </c>
      <c r="D194" s="29">
        <f>AVERAGEIFS('Rates Database'!$M$2:$M$50000,'Rates Database'!$E$2:$E$50000,Summary!$C194,'Rates Database'!$B$2:$B$50000,D$170,'Rates Database'!$H$2:$H$50000,Summary!$C$168)</f>
        <v>9</v>
      </c>
      <c r="E194" s="29">
        <f>AVERAGEIFS('Rates Database'!$M$2:$M$50000,'Rates Database'!$E$2:$E$50000,Summary!$C194,'Rates Database'!$B$2:$B$50000,E$170,'Rates Database'!$H$2:$H$50000,Summary!$C$168)</f>
        <v>9</v>
      </c>
      <c r="F194" s="29">
        <f>AVERAGEIFS('Rates Database'!$M$2:$M$50000,'Rates Database'!$E$2:$E$50000,Summary!$C194,'Rates Database'!$B$2:$B$50000,F$170,'Rates Database'!$H$2:$H$50000,Summary!$C$168)</f>
        <v>9</v>
      </c>
      <c r="G194" s="29">
        <f>AVERAGEIFS('Rates Database'!$M$2:$M$50000,'Rates Database'!$E$2:$E$50000,Summary!$C194,'Rates Database'!$B$2:$B$50000,G$170,'Rates Database'!$H$2:$H$50000,Summary!$C$168)</f>
        <v>9</v>
      </c>
      <c r="H194" s="29">
        <f>AVERAGEIFS('Rates Database'!$M$2:$M$50000,'Rates Database'!$E$2:$E$50000,Summary!$C194,'Rates Database'!$B$2:$B$50000,H$170,'Rates Database'!$H$2:$H$50000,Summary!$C$168)</f>
        <v>9</v>
      </c>
    </row>
    <row r="195" spans="3:8" x14ac:dyDescent="0.2">
      <c r="C195" s="16" t="str">
        <v>Paxton</v>
      </c>
      <c r="D195" s="29">
        <f>AVERAGEIFS('Rates Database'!$M$2:$M$50000,'Rates Database'!$E$2:$E$50000,Summary!$C195,'Rates Database'!$B$2:$B$50000,D$170,'Rates Database'!$H$2:$H$50000,Summary!$C$168)</f>
        <v>5</v>
      </c>
      <c r="E195" s="29">
        <f>AVERAGEIFS('Rates Database'!$M$2:$M$50000,'Rates Database'!$E$2:$E$50000,Summary!$C195,'Rates Database'!$B$2:$B$50000,E$170,'Rates Database'!$H$2:$H$50000,Summary!$C$168)</f>
        <v>5</v>
      </c>
      <c r="F195" s="29">
        <f>AVERAGEIFS('Rates Database'!$M$2:$M$50000,'Rates Database'!$E$2:$E$50000,Summary!$C195,'Rates Database'!$B$2:$B$50000,F$170,'Rates Database'!$H$2:$H$50000,Summary!$C$168)</f>
        <v>6.25</v>
      </c>
      <c r="G195" s="29">
        <f>AVERAGEIFS('Rates Database'!$M$2:$M$50000,'Rates Database'!$E$2:$E$50000,Summary!$C195,'Rates Database'!$B$2:$B$50000,G$170,'Rates Database'!$H$2:$H$50000,Summary!$C$168)</f>
        <v>7.5</v>
      </c>
      <c r="H195" s="29">
        <f>AVERAGEIFS('Rates Database'!$M$2:$M$50000,'Rates Database'!$E$2:$E$50000,Summary!$C195,'Rates Database'!$B$2:$B$50000,H$170,'Rates Database'!$H$2:$H$50000,Summary!$C$168)</f>
        <v>7.5</v>
      </c>
    </row>
    <row r="196" spans="3:8" x14ac:dyDescent="0.2">
      <c r="C196" s="16" t="str">
        <v>Peabody</v>
      </c>
      <c r="D196" s="29">
        <f>AVERAGEIFS('Rates Database'!$M$2:$M$50000,'Rates Database'!$E$2:$E$50000,Summary!$C196,'Rates Database'!$B$2:$B$50000,D$170,'Rates Database'!$H$2:$H$50000,Summary!$C$168)</f>
        <v>1.0638181818181669</v>
      </c>
      <c r="E196" s="29">
        <f>AVERAGEIFS('Rates Database'!$M$2:$M$50000,'Rates Database'!$E$2:$E$50000,Summary!$C196,'Rates Database'!$B$2:$B$50000,E$170,'Rates Database'!$H$2:$H$50000,Summary!$C$168)</f>
        <v>1.1294999999999804</v>
      </c>
      <c r="F196" s="29">
        <f>AVERAGEIFS('Rates Database'!$M$2:$M$50000,'Rates Database'!$E$2:$E$50000,Summary!$C196,'Rates Database'!$B$2:$B$50000,F$170,'Rates Database'!$H$2:$H$50000,Summary!$C$168)</f>
        <v>1.3444999999999823</v>
      </c>
      <c r="G196" s="29">
        <f>AVERAGEIFS('Rates Database'!$M$2:$M$50000,'Rates Database'!$E$2:$E$50000,Summary!$C196,'Rates Database'!$B$2:$B$50000,G$170,'Rates Database'!$H$2:$H$50000,Summary!$C$168)</f>
        <v>0.6314999999999914</v>
      </c>
      <c r="H196" s="29">
        <f>AVERAGEIFS('Rates Database'!$M$2:$M$50000,'Rates Database'!$E$2:$E$50000,Summary!$C196,'Rates Database'!$B$2:$B$50000,H$170,'Rates Database'!$H$2:$H$50000,Summary!$C$168)</f>
        <v>1.2666666666670009E-2</v>
      </c>
    </row>
    <row r="197" spans="3:8" x14ac:dyDescent="0.2">
      <c r="C197" s="16" t="str">
        <v>Princeton</v>
      </c>
      <c r="D197" s="29">
        <f>AVERAGEIFS('Rates Database'!$M$2:$M$50000,'Rates Database'!$E$2:$E$50000,Summary!$C197,'Rates Database'!$B$2:$B$50000,D$170,'Rates Database'!$H$2:$H$50000,Summary!$C$168)</f>
        <v>8.9500000000000117</v>
      </c>
      <c r="E197" s="29">
        <f>AVERAGEIFS('Rates Database'!$M$2:$M$50000,'Rates Database'!$E$2:$E$50000,Summary!$C197,'Rates Database'!$B$2:$B$50000,E$170,'Rates Database'!$H$2:$H$50000,Summary!$C$168)</f>
        <v>8.9500000000000117</v>
      </c>
      <c r="F197" s="29">
        <f>AVERAGEIFS('Rates Database'!$M$2:$M$50000,'Rates Database'!$E$2:$E$50000,Summary!$C197,'Rates Database'!$B$2:$B$50000,F$170,'Rates Database'!$H$2:$H$50000,Summary!$C$168)</f>
        <v>8.9500000000000117</v>
      </c>
      <c r="G197" s="29">
        <f>AVERAGEIFS('Rates Database'!$M$2:$M$50000,'Rates Database'!$E$2:$E$50000,Summary!$C197,'Rates Database'!$B$2:$B$50000,G$170,'Rates Database'!$H$2:$H$50000,Summary!$C$168)</f>
        <v>8.9500000000000117</v>
      </c>
      <c r="H197" s="29">
        <f>AVERAGEIFS('Rates Database'!$M$2:$M$50000,'Rates Database'!$E$2:$E$50000,Summary!$C197,'Rates Database'!$B$2:$B$50000,H$170,'Rates Database'!$H$2:$H$50000,Summary!$C$168)</f>
        <v>8.9500000000000099</v>
      </c>
    </row>
    <row r="198" spans="3:8" x14ac:dyDescent="0.2">
      <c r="C198" s="16" t="str">
        <v>Reading</v>
      </c>
      <c r="D198" s="29">
        <f>AVERAGEIFS('Rates Database'!$M$2:$M$50000,'Rates Database'!$E$2:$E$50000,Summary!$C198,'Rates Database'!$B$2:$B$50000,D$170,'Rates Database'!$H$2:$H$50000,Summary!$C$168)</f>
        <v>4.3520000000000012</v>
      </c>
      <c r="E198" s="29">
        <f>AVERAGEIFS('Rates Database'!$M$2:$M$50000,'Rates Database'!$E$2:$E$50000,Summary!$C198,'Rates Database'!$B$2:$B$50000,E$170,'Rates Database'!$H$2:$H$50000,Summary!$C$168)</f>
        <v>4.3520000000000012</v>
      </c>
      <c r="F198" s="29">
        <f>AVERAGEIFS('Rates Database'!$M$2:$M$50000,'Rates Database'!$E$2:$E$50000,Summary!$C198,'Rates Database'!$B$2:$B$50000,F$170,'Rates Database'!$H$2:$H$50000,Summary!$C$168)</f>
        <v>4.3520000000000021</v>
      </c>
      <c r="G198" s="29">
        <f>AVERAGEIFS('Rates Database'!$M$2:$M$50000,'Rates Database'!$E$2:$E$50000,Summary!$C198,'Rates Database'!$B$2:$B$50000,G$170,'Rates Database'!$H$2:$H$50000,Summary!$C$168)</f>
        <v>4.6154999999999946</v>
      </c>
      <c r="H198" s="29">
        <f>AVERAGEIFS('Rates Database'!$M$2:$M$50000,'Rates Database'!$E$2:$E$50000,Summary!$C198,'Rates Database'!$B$2:$B$50000,H$170,'Rates Database'!$H$2:$H$50000,Summary!$C$168)</f>
        <v>5.1510000000000007</v>
      </c>
    </row>
    <row r="199" spans="3:8" x14ac:dyDescent="0.2">
      <c r="C199" s="16" t="str">
        <v>Rowley</v>
      </c>
      <c r="D199" s="29">
        <f>AVERAGEIFS('Rates Database'!$M$2:$M$50000,'Rates Database'!$E$2:$E$50000,Summary!$C199,'Rates Database'!$B$2:$B$50000,D$170,'Rates Database'!$H$2:$H$50000,Summary!$C$168)</f>
        <v>4</v>
      </c>
      <c r="E199" s="29">
        <f>AVERAGEIFS('Rates Database'!$M$2:$M$50000,'Rates Database'!$E$2:$E$50000,Summary!$C199,'Rates Database'!$B$2:$B$50000,E$170,'Rates Database'!$H$2:$H$50000,Summary!$C$168)</f>
        <v>4</v>
      </c>
      <c r="F199" s="29">
        <f>AVERAGEIFS('Rates Database'!$M$2:$M$50000,'Rates Database'!$E$2:$E$50000,Summary!$C199,'Rates Database'!$B$2:$B$50000,F$170,'Rates Database'!$H$2:$H$50000,Summary!$C$168)</f>
        <v>4</v>
      </c>
      <c r="G199" s="29">
        <f>AVERAGEIFS('Rates Database'!$M$2:$M$50000,'Rates Database'!$E$2:$E$50000,Summary!$C199,'Rates Database'!$B$2:$B$50000,G$170,'Rates Database'!$H$2:$H$50000,Summary!$C$168)</f>
        <v>4</v>
      </c>
      <c r="H199" s="29">
        <f>AVERAGEIFS('Rates Database'!$M$2:$M$50000,'Rates Database'!$E$2:$E$50000,Summary!$C199,'Rates Database'!$B$2:$B$50000,H$170,'Rates Database'!$H$2:$H$50000,Summary!$C$168)</f>
        <v>4</v>
      </c>
    </row>
    <row r="200" spans="3:8" x14ac:dyDescent="0.2">
      <c r="C200" s="16" t="str">
        <v>Russell</v>
      </c>
      <c r="D200" s="29">
        <f>AVERAGEIFS('Rates Database'!$M$2:$M$50000,'Rates Database'!$E$2:$E$50000,Summary!$C200,'Rates Database'!$B$2:$B$50000,D$170,'Rates Database'!$H$2:$H$50000,Summary!$C$168)</f>
        <v>8</v>
      </c>
      <c r="E200" s="29">
        <f>AVERAGEIFS('Rates Database'!$M$2:$M$50000,'Rates Database'!$E$2:$E$50000,Summary!$C200,'Rates Database'!$B$2:$B$50000,E$170,'Rates Database'!$H$2:$H$50000,Summary!$C$168)</f>
        <v>8</v>
      </c>
      <c r="F200" s="29">
        <f>AVERAGEIFS('Rates Database'!$M$2:$M$50000,'Rates Database'!$E$2:$E$50000,Summary!$C200,'Rates Database'!$B$2:$B$50000,F$170,'Rates Database'!$H$2:$H$50000,Summary!$C$168)</f>
        <v>8</v>
      </c>
      <c r="G200" s="29">
        <f>AVERAGEIFS('Rates Database'!$M$2:$M$50000,'Rates Database'!$E$2:$E$50000,Summary!$C200,'Rates Database'!$B$2:$B$50000,G$170,'Rates Database'!$H$2:$H$50000,Summary!$C$168)</f>
        <v>8</v>
      </c>
      <c r="H200" s="29">
        <f>AVERAGEIFS('Rates Database'!$M$2:$M$50000,'Rates Database'!$E$2:$E$50000,Summary!$C200,'Rates Database'!$B$2:$B$50000,H$170,'Rates Database'!$H$2:$H$50000,Summary!$C$168)</f>
        <v>8</v>
      </c>
    </row>
    <row r="201" spans="3:8" x14ac:dyDescent="0.2">
      <c r="C201" s="16" t="str">
        <v>Shrewsbury</v>
      </c>
      <c r="D201" s="29">
        <f>AVERAGEIFS('Rates Database'!$M$2:$M$50000,'Rates Database'!$E$2:$E$50000,Summary!$C201,'Rates Database'!$B$2:$B$50000,D$170,'Rates Database'!$H$2:$H$50000,Summary!$C$168)</f>
        <v>4.2363636363636337</v>
      </c>
      <c r="E201" s="29">
        <f>AVERAGEIFS('Rates Database'!$M$2:$M$50000,'Rates Database'!$E$2:$E$50000,Summary!$C201,'Rates Database'!$B$2:$B$50000,E$170,'Rates Database'!$H$2:$H$50000,Summary!$C$168)</f>
        <v>5</v>
      </c>
      <c r="F201" s="29">
        <f>AVERAGEIFS('Rates Database'!$M$2:$M$50000,'Rates Database'!$E$2:$E$50000,Summary!$C201,'Rates Database'!$B$2:$B$50000,F$170,'Rates Database'!$H$2:$H$50000,Summary!$C$168)</f>
        <v>5</v>
      </c>
      <c r="G201" s="29">
        <f>AVERAGEIFS('Rates Database'!$M$2:$M$50000,'Rates Database'!$E$2:$E$50000,Summary!$C201,'Rates Database'!$B$2:$B$50000,G$170,'Rates Database'!$H$2:$H$50000,Summary!$C$168)</f>
        <v>9.912499999999925</v>
      </c>
      <c r="H201" s="29">
        <f>AVERAGEIFS('Rates Database'!$M$2:$M$50000,'Rates Database'!$E$2:$E$50000,Summary!$C201,'Rates Database'!$B$2:$B$50000,H$170,'Rates Database'!$H$2:$H$50000,Summary!$C$168)</f>
        <v>11.549999999999899</v>
      </c>
    </row>
    <row r="202" spans="3:8" x14ac:dyDescent="0.2">
      <c r="C202" s="16" t="str">
        <v>South Hadley</v>
      </c>
      <c r="D202" s="29">
        <f>AVERAGEIFS('Rates Database'!$M$2:$M$50000,'Rates Database'!$E$2:$E$50000,Summary!$C202,'Rates Database'!$B$2:$B$50000,D$170,'Rates Database'!$H$2:$H$50000,Summary!$C$168)</f>
        <v>4.7000000000000011</v>
      </c>
      <c r="E202" s="29">
        <f>AVERAGEIFS('Rates Database'!$M$2:$M$50000,'Rates Database'!$E$2:$E$50000,Summary!$C202,'Rates Database'!$B$2:$B$50000,E$170,'Rates Database'!$H$2:$H$50000,Summary!$C$168)</f>
        <v>4.7000000000000011</v>
      </c>
      <c r="F202" s="29">
        <f>AVERAGEIFS('Rates Database'!$M$2:$M$50000,'Rates Database'!$E$2:$E$50000,Summary!$C202,'Rates Database'!$B$2:$B$50000,F$170,'Rates Database'!$H$2:$H$50000,Summary!$C$168)</f>
        <v>4.7000000000000011</v>
      </c>
      <c r="G202" s="29">
        <f>AVERAGEIFS('Rates Database'!$M$2:$M$50000,'Rates Database'!$E$2:$E$50000,Summary!$C202,'Rates Database'!$B$2:$B$50000,G$170,'Rates Database'!$H$2:$H$50000,Summary!$C$168)</f>
        <v>4.7000000000000011</v>
      </c>
      <c r="H202" s="29">
        <f>AVERAGEIFS('Rates Database'!$M$2:$M$50000,'Rates Database'!$E$2:$E$50000,Summary!$C202,'Rates Database'!$B$2:$B$50000,H$170,'Rates Database'!$H$2:$H$50000,Summary!$C$168)</f>
        <v>4.7</v>
      </c>
    </row>
    <row r="203" spans="3:8" x14ac:dyDescent="0.2">
      <c r="C203" s="16" t="str">
        <v>Sterling</v>
      </c>
      <c r="D203" s="29">
        <f>AVERAGEIFS('Rates Database'!$M$2:$M$50000,'Rates Database'!$E$2:$E$50000,Summary!$C203,'Rates Database'!$B$2:$B$50000,D$170,'Rates Database'!$H$2:$H$50000,Summary!$C$168)</f>
        <v>4</v>
      </c>
      <c r="E203" s="29">
        <f>AVERAGEIFS('Rates Database'!$M$2:$M$50000,'Rates Database'!$E$2:$E$50000,Summary!$C203,'Rates Database'!$B$2:$B$50000,E$170,'Rates Database'!$H$2:$H$50000,Summary!$C$168)</f>
        <v>3.9999999999999996</v>
      </c>
      <c r="F203" s="29">
        <f>AVERAGEIFS('Rates Database'!$M$2:$M$50000,'Rates Database'!$E$2:$E$50000,Summary!$C203,'Rates Database'!$B$2:$B$50000,F$170,'Rates Database'!$H$2:$H$50000,Summary!$C$168)</f>
        <v>3.9999999999999987</v>
      </c>
      <c r="G203" s="29">
        <f>AVERAGEIFS('Rates Database'!$M$2:$M$50000,'Rates Database'!$E$2:$E$50000,Summary!$C203,'Rates Database'!$B$2:$B$50000,G$170,'Rates Database'!$H$2:$H$50000,Summary!$C$168)</f>
        <v>4</v>
      </c>
      <c r="H203" s="29">
        <f>AVERAGEIFS('Rates Database'!$M$2:$M$50000,'Rates Database'!$E$2:$E$50000,Summary!$C203,'Rates Database'!$B$2:$B$50000,H$170,'Rates Database'!$H$2:$H$50000,Summary!$C$168)</f>
        <v>4</v>
      </c>
    </row>
    <row r="204" spans="3:8" x14ac:dyDescent="0.2">
      <c r="C204" s="16" t="str">
        <v>Taunton</v>
      </c>
      <c r="D204" s="29">
        <f>AVERAGEIFS('Rates Database'!$M$2:$M$50000,'Rates Database'!$E$2:$E$50000,Summary!$C204,'Rates Database'!$B$2:$B$50000,D$170,'Rates Database'!$H$2:$H$50000,Summary!$C$168)</f>
        <v>9.2244999999999902</v>
      </c>
      <c r="E204" s="29">
        <f>AVERAGEIFS('Rates Database'!$M$2:$M$50000,'Rates Database'!$E$2:$E$50000,Summary!$C204,'Rates Database'!$B$2:$B$50000,E$170,'Rates Database'!$H$2:$H$50000,Summary!$C$168)</f>
        <v>9.2244999999999919</v>
      </c>
      <c r="F204" s="29">
        <f>AVERAGEIFS('Rates Database'!$M$2:$M$50000,'Rates Database'!$E$2:$E$50000,Summary!$C204,'Rates Database'!$B$2:$B$50000,F$170,'Rates Database'!$H$2:$H$50000,Summary!$C$168)</f>
        <v>9.2244999999999937</v>
      </c>
      <c r="G204" s="29">
        <f>AVERAGEIFS('Rates Database'!$M$2:$M$50000,'Rates Database'!$E$2:$E$50000,Summary!$C204,'Rates Database'!$B$2:$B$50000,G$170,'Rates Database'!$H$2:$H$50000,Summary!$C$168)</f>
        <v>8.0654999999999948</v>
      </c>
      <c r="H204" s="29">
        <f>AVERAGEIFS('Rates Database'!$M$2:$M$50000,'Rates Database'!$E$2:$E$50000,Summary!$C204,'Rates Database'!$B$2:$B$50000,H$170,'Rates Database'!$H$2:$H$50000,Summary!$C$168)</f>
        <v>6.9065000000000003</v>
      </c>
    </row>
    <row r="205" spans="3:8" x14ac:dyDescent="0.2">
      <c r="C205" s="16" t="str">
        <v>Templeton</v>
      </c>
      <c r="D205" s="29">
        <f>AVERAGEIFS('Rates Database'!$M$2:$M$50000,'Rates Database'!$E$2:$E$50000,Summary!$C205,'Rates Database'!$B$2:$B$50000,D$170,'Rates Database'!$H$2:$H$50000,Summary!$C$168)</f>
        <v>3.7499999999999933</v>
      </c>
      <c r="E205" s="29">
        <f>AVERAGEIFS('Rates Database'!$M$2:$M$50000,'Rates Database'!$E$2:$E$50000,Summary!$C205,'Rates Database'!$B$2:$B$50000,E$170,'Rates Database'!$H$2:$H$50000,Summary!$C$168)</f>
        <v>3.7499999999999969</v>
      </c>
      <c r="F205" s="29">
        <f>AVERAGEIFS('Rates Database'!$M$2:$M$50000,'Rates Database'!$E$2:$E$50000,Summary!$C205,'Rates Database'!$B$2:$B$50000,F$170,'Rates Database'!$H$2:$H$50000,Summary!$C$168)</f>
        <v>3.7499999999999987</v>
      </c>
      <c r="G205" s="29">
        <f>AVERAGEIFS('Rates Database'!$M$2:$M$50000,'Rates Database'!$E$2:$E$50000,Summary!$C205,'Rates Database'!$B$2:$B$50000,G$170,'Rates Database'!$H$2:$H$50000,Summary!$C$168)</f>
        <v>3.7499999999999987</v>
      </c>
      <c r="H205" s="29">
        <f>AVERAGEIFS('Rates Database'!$M$2:$M$50000,'Rates Database'!$E$2:$E$50000,Summary!$C205,'Rates Database'!$B$2:$B$50000,H$170,'Rates Database'!$H$2:$H$50000,Summary!$C$168)</f>
        <v>4.1233333333333269</v>
      </c>
    </row>
    <row r="206" spans="3:8" x14ac:dyDescent="0.2">
      <c r="C206" s="16" t="str">
        <v>Wakefield</v>
      </c>
      <c r="D206" s="29">
        <f>AVERAGEIFS('Rates Database'!$M$2:$M$50000,'Rates Database'!$E$2:$E$50000,Summary!$C206,'Rates Database'!$B$2:$B$50000,D$170,'Rates Database'!$H$2:$H$50000,Summary!$C$168)</f>
        <v>6</v>
      </c>
      <c r="E206" s="29">
        <f>AVERAGEIFS('Rates Database'!$M$2:$M$50000,'Rates Database'!$E$2:$E$50000,Summary!$C206,'Rates Database'!$B$2:$B$50000,E$170,'Rates Database'!$H$2:$H$50000,Summary!$C$168)</f>
        <v>6</v>
      </c>
      <c r="F206" s="29">
        <f>AVERAGEIFS('Rates Database'!$M$2:$M$50000,'Rates Database'!$E$2:$E$50000,Summary!$C206,'Rates Database'!$B$2:$B$50000,F$170,'Rates Database'!$H$2:$H$50000,Summary!$C$168)</f>
        <v>6</v>
      </c>
      <c r="G206" s="29">
        <f>AVERAGEIFS('Rates Database'!$M$2:$M$50000,'Rates Database'!$E$2:$E$50000,Summary!$C206,'Rates Database'!$B$2:$B$50000,G$170,'Rates Database'!$H$2:$H$50000,Summary!$C$168)</f>
        <v>6</v>
      </c>
      <c r="H206" s="29">
        <f>AVERAGEIFS('Rates Database'!$M$2:$M$50000,'Rates Database'!$E$2:$E$50000,Summary!$C206,'Rates Database'!$B$2:$B$50000,H$170,'Rates Database'!$H$2:$H$50000,Summary!$C$168)</f>
        <v>6</v>
      </c>
    </row>
    <row r="207" spans="3:8" x14ac:dyDescent="0.2">
      <c r="C207" s="16" t="str">
        <v>Wellesley</v>
      </c>
      <c r="D207" s="29">
        <f>AVERAGEIFS('Rates Database'!$M$2:$M$50000,'Rates Database'!$E$2:$E$50000,Summary!$C207,'Rates Database'!$B$2:$B$50000,D$170,'Rates Database'!$H$2:$H$50000,Summary!$C$168)</f>
        <v>2.5934999999999997</v>
      </c>
      <c r="E207" s="29">
        <f>AVERAGEIFS('Rates Database'!$M$2:$M$50000,'Rates Database'!$E$2:$E$50000,Summary!$C207,'Rates Database'!$B$2:$B$50000,E$170,'Rates Database'!$H$2:$H$50000,Summary!$C$168)</f>
        <v>2.5934999999999997</v>
      </c>
      <c r="F207" s="29">
        <f>AVERAGEIFS('Rates Database'!$M$2:$M$50000,'Rates Database'!$E$2:$E$50000,Summary!$C207,'Rates Database'!$B$2:$B$50000,F$170,'Rates Database'!$H$2:$H$50000,Summary!$C$168)</f>
        <v>2.5934999999999997</v>
      </c>
      <c r="G207" s="29">
        <f>AVERAGEIFS('Rates Database'!$M$2:$M$50000,'Rates Database'!$E$2:$E$50000,Summary!$C207,'Rates Database'!$B$2:$B$50000,G$170,'Rates Database'!$H$2:$H$50000,Summary!$C$168)</f>
        <v>2.5934999999999997</v>
      </c>
      <c r="H207" s="29">
        <f>AVERAGEIFS('Rates Database'!$M$2:$M$50000,'Rates Database'!$E$2:$E$50000,Summary!$C207,'Rates Database'!$B$2:$B$50000,H$170,'Rates Database'!$H$2:$H$50000,Summary!$C$168)</f>
        <v>6.0657499999999889</v>
      </c>
    </row>
    <row r="208" spans="3:8" x14ac:dyDescent="0.2">
      <c r="C208" s="16" t="str">
        <v>West Boylston</v>
      </c>
      <c r="D208" s="29">
        <f>AVERAGEIFS('Rates Database'!$M$2:$M$50000,'Rates Database'!$E$2:$E$50000,Summary!$C208,'Rates Database'!$B$2:$B$50000,D$170,'Rates Database'!$H$2:$H$50000,Summary!$C$168)</f>
        <v>4.0140000000000065</v>
      </c>
      <c r="E208" s="29">
        <f>AVERAGEIFS('Rates Database'!$M$2:$M$50000,'Rates Database'!$E$2:$E$50000,Summary!$C208,'Rates Database'!$B$2:$B$50000,E$170,'Rates Database'!$H$2:$H$50000,Summary!$C$168)</f>
        <v>4.0140000000000073</v>
      </c>
      <c r="F208" s="29">
        <f>AVERAGEIFS('Rates Database'!$M$2:$M$50000,'Rates Database'!$E$2:$E$50000,Summary!$C208,'Rates Database'!$B$2:$B$50000,F$170,'Rates Database'!$H$2:$H$50000,Summary!$C$168)</f>
        <v>4.0140000000000082</v>
      </c>
      <c r="G208" s="29">
        <f>AVERAGEIFS('Rates Database'!$M$2:$M$50000,'Rates Database'!$E$2:$E$50000,Summary!$C208,'Rates Database'!$B$2:$B$50000,G$170,'Rates Database'!$H$2:$H$50000,Summary!$C$168)</f>
        <v>4.0140000000000091</v>
      </c>
      <c r="H208" s="29">
        <f>AVERAGEIFS('Rates Database'!$M$2:$M$50000,'Rates Database'!$E$2:$E$50000,Summary!$C208,'Rates Database'!$B$2:$B$50000,H$170,'Rates Database'!$H$2:$H$50000,Summary!$C$168)</f>
        <v>4.0140000000000091</v>
      </c>
    </row>
    <row r="209" spans="3:8" x14ac:dyDescent="0.2">
      <c r="C209" s="16" t="str">
        <v>Westfield</v>
      </c>
      <c r="D209" s="29">
        <f>AVERAGEIFS('Rates Database'!$M$2:$M$50000,'Rates Database'!$E$2:$E$50000,Summary!$C209,'Rates Database'!$B$2:$B$50000,D$170,'Rates Database'!$H$2:$H$50000,Summary!$C$168)</f>
        <v>10.946590909090906</v>
      </c>
      <c r="E209" s="29">
        <f>AVERAGEIFS('Rates Database'!$M$2:$M$50000,'Rates Database'!$E$2:$E$50000,Summary!$C209,'Rates Database'!$B$2:$B$50000,E$170,'Rates Database'!$H$2:$H$50000,Summary!$C$168)</f>
        <v>11.637500000000001</v>
      </c>
      <c r="F209" s="29">
        <f>AVERAGEIFS('Rates Database'!$M$2:$M$50000,'Rates Database'!$E$2:$E$50000,Summary!$C209,'Rates Database'!$B$2:$B$50000,F$170,'Rates Database'!$H$2:$H$50000,Summary!$C$168)</f>
        <v>11.637499999999951</v>
      </c>
      <c r="G209" s="29">
        <f>AVERAGEIFS('Rates Database'!$M$2:$M$50000,'Rates Database'!$E$2:$E$50000,Summary!$C209,'Rates Database'!$B$2:$B$50000,G$170,'Rates Database'!$H$2:$H$50000,Summary!$C$168)</f>
        <v>11.63749999999996</v>
      </c>
      <c r="H209" s="29">
        <f>AVERAGEIFS('Rates Database'!$M$2:$M$50000,'Rates Database'!$E$2:$E$50000,Summary!$C209,'Rates Database'!$B$2:$B$50000,H$170,'Rates Database'!$H$2:$H$50000,Summary!$C$168)</f>
        <v>11.637500000000001</v>
      </c>
    </row>
    <row r="212" spans="3:8" ht="13.2" customHeight="1" x14ac:dyDescent="0.2">
      <c r="C212" s="1" t="s">
        <v>58</v>
      </c>
      <c r="D212" s="1"/>
      <c r="E212" s="1"/>
      <c r="F212" s="1"/>
      <c r="G212" s="5" t="s">
        <v>59</v>
      </c>
      <c r="H212" s="5">
        <f>$H$39</f>
        <v>600</v>
      </c>
    </row>
    <row r="213" spans="3:8" ht="13.2" customHeight="1" x14ac:dyDescent="0.2">
      <c r="C213" s="1" t="s">
        <v>60</v>
      </c>
      <c r="D213" s="1"/>
      <c r="E213" s="1"/>
      <c r="F213" s="1"/>
      <c r="G213" s="1"/>
      <c r="H213" s="1"/>
    </row>
    <row r="214" spans="3:8" x14ac:dyDescent="0.2">
      <c r="C214" s="19" t="s">
        <v>52</v>
      </c>
      <c r="D214" s="19">
        <v>2019</v>
      </c>
      <c r="E214" s="19">
        <v>2020</v>
      </c>
      <c r="F214" s="19">
        <v>2021</v>
      </c>
      <c r="G214" s="19">
        <v>2022</v>
      </c>
      <c r="H214" s="28">
        <v>2023</v>
      </c>
    </row>
    <row r="215" spans="3:8" x14ac:dyDescent="0.2">
      <c r="C215" s="16" t="str" cm="1">
        <f t="array" ref="C215:C253">_xlfn._xlws.SORT(_xlfn.UNIQUE(_xlfn._xlws.FILTER('Rates Database'!$E:$E,'Rates Database'!$D:$D="Municipal Light Plant")))</f>
        <v>Ashburnham</v>
      </c>
      <c r="D215" s="29">
        <f t="shared" ref="D215:H224" si="13">D171+($H$212*D127)</f>
        <v>87.720000000000013</v>
      </c>
      <c r="E215" s="29">
        <f t="shared" si="13"/>
        <v>87.720000000000013</v>
      </c>
      <c r="F215" s="29">
        <f t="shared" si="13"/>
        <v>87.720000000000013</v>
      </c>
      <c r="G215" s="29">
        <f t="shared" si="13"/>
        <v>100.21999999999974</v>
      </c>
      <c r="H215" s="29">
        <f t="shared" si="13"/>
        <v>117.7199999999994</v>
      </c>
    </row>
    <row r="216" spans="3:8" x14ac:dyDescent="0.2">
      <c r="C216" s="16" t="str">
        <v>Belmont</v>
      </c>
      <c r="D216" s="29">
        <f t="shared" si="13"/>
        <v>125.17654545454522</v>
      </c>
      <c r="E216" s="29">
        <f t="shared" si="13"/>
        <v>125.90199999999976</v>
      </c>
      <c r="F216" s="29">
        <f t="shared" si="13"/>
        <v>125.90199999999976</v>
      </c>
      <c r="G216" s="29">
        <f t="shared" si="13"/>
        <v>130.75699999999966</v>
      </c>
      <c r="H216" s="29">
        <f t="shared" si="13"/>
        <v>149.93999999999946</v>
      </c>
    </row>
    <row r="217" spans="3:8" x14ac:dyDescent="0.2">
      <c r="C217" s="16" t="str">
        <v>Boylston</v>
      </c>
      <c r="D217" s="29">
        <f t="shared" si="13"/>
        <v>82.22727272727272</v>
      </c>
      <c r="E217" s="29">
        <f t="shared" si="13"/>
        <v>74.550000000000011</v>
      </c>
      <c r="F217" s="29">
        <f t="shared" si="13"/>
        <v>84.050000000000011</v>
      </c>
      <c r="G217" s="29">
        <f t="shared" si="13"/>
        <v>102</v>
      </c>
      <c r="H217" s="29">
        <f t="shared" si="13"/>
        <v>100.63333333333333</v>
      </c>
    </row>
    <row r="218" spans="3:8" x14ac:dyDescent="0.2">
      <c r="C218" s="16" t="str">
        <v>Braintree</v>
      </c>
      <c r="D218" s="29">
        <f t="shared" si="13"/>
        <v>86.010309090908493</v>
      </c>
      <c r="E218" s="29">
        <f t="shared" si="13"/>
        <v>86.419399999999399</v>
      </c>
      <c r="F218" s="29">
        <f t="shared" si="13"/>
        <v>86.419399999999399</v>
      </c>
      <c r="G218" s="29">
        <f t="shared" si="13"/>
        <v>89.169399999999428</v>
      </c>
      <c r="H218" s="29">
        <f t="shared" si="13"/>
        <v>95.419399999999413</v>
      </c>
    </row>
    <row r="219" spans="3:8" x14ac:dyDescent="0.2">
      <c r="C219" s="16" t="str">
        <v>Chester</v>
      </c>
      <c r="D219" s="29">
        <f t="shared" si="13"/>
        <v>129.80392363636346</v>
      </c>
      <c r="E219" s="29">
        <f t="shared" si="13"/>
        <v>126.74605499999953</v>
      </c>
      <c r="F219" s="29">
        <f t="shared" si="13"/>
        <v>124.59487499999958</v>
      </c>
      <c r="G219" s="29">
        <f t="shared" si="13"/>
        <v>139.07572499999972</v>
      </c>
      <c r="H219" s="29">
        <f t="shared" si="13"/>
        <v>132.85863999999981</v>
      </c>
    </row>
    <row r="220" spans="3:8" x14ac:dyDescent="0.2">
      <c r="C220" s="16" t="str">
        <v>Chicopee</v>
      </c>
      <c r="D220" s="29">
        <f t="shared" si="13"/>
        <v>82.291090909090798</v>
      </c>
      <c r="E220" s="29">
        <f t="shared" si="13"/>
        <v>78.454999999999387</v>
      </c>
      <c r="F220" s="29">
        <f t="shared" si="13"/>
        <v>80.222499999999641</v>
      </c>
      <c r="G220" s="29">
        <f t="shared" si="13"/>
        <v>98.741999999999976</v>
      </c>
      <c r="H220" s="29">
        <f t="shared" si="13"/>
        <v>104.8439999999994</v>
      </c>
    </row>
    <row r="221" spans="3:8" x14ac:dyDescent="0.2">
      <c r="C221" s="16" t="str">
        <v>Concord</v>
      </c>
      <c r="D221" s="29">
        <f t="shared" si="13"/>
        <v>101.01587770603598</v>
      </c>
      <c r="E221" s="29">
        <f t="shared" si="13"/>
        <v>103.90960634239957</v>
      </c>
      <c r="F221" s="29">
        <f t="shared" si="13"/>
        <v>117.54656925733312</v>
      </c>
      <c r="G221" s="29">
        <f t="shared" si="13"/>
        <v>135.03758533999959</v>
      </c>
      <c r="H221" s="29">
        <f t="shared" si="13"/>
        <v>137.80466074666674</v>
      </c>
    </row>
    <row r="222" spans="3:8" x14ac:dyDescent="0.2">
      <c r="C222" s="16" t="str">
        <v>Danvers</v>
      </c>
      <c r="D222" s="29">
        <f t="shared" si="13"/>
        <v>85.102727272727265</v>
      </c>
      <c r="E222" s="29">
        <f t="shared" si="13"/>
        <v>87.773999999999987</v>
      </c>
      <c r="F222" s="29">
        <f t="shared" si="13"/>
        <v>90.134499999999989</v>
      </c>
      <c r="G222" s="29">
        <f t="shared" si="13"/>
        <v>90.57</v>
      </c>
      <c r="H222" s="29">
        <f t="shared" si="13"/>
        <v>95.059999999999619</v>
      </c>
    </row>
    <row r="223" spans="3:8" x14ac:dyDescent="0.2">
      <c r="C223" s="16" t="str">
        <v>Georgetown</v>
      </c>
      <c r="D223" s="29">
        <f t="shared" si="13"/>
        <v>101.648</v>
      </c>
      <c r="E223" s="29">
        <f t="shared" si="13"/>
        <v>100.14799999999997</v>
      </c>
      <c r="F223" s="29">
        <f t="shared" si="13"/>
        <v>98.988</v>
      </c>
      <c r="G223" s="29">
        <f t="shared" si="13"/>
        <v>101.61299999999999</v>
      </c>
      <c r="H223" s="29">
        <f t="shared" si="13"/>
        <v>109.48799999999997</v>
      </c>
    </row>
    <row r="224" spans="3:8" x14ac:dyDescent="0.2">
      <c r="C224" s="16" t="str">
        <v>Groton</v>
      </c>
      <c r="D224" s="29">
        <f t="shared" si="13"/>
        <v>80.947272727272548</v>
      </c>
      <c r="E224" s="29">
        <f t="shared" si="13"/>
        <v>83.045499999999862</v>
      </c>
      <c r="F224" s="29">
        <f t="shared" si="13"/>
        <v>88.600499999999798</v>
      </c>
      <c r="G224" s="29">
        <f t="shared" si="13"/>
        <v>103.61999999999999</v>
      </c>
      <c r="H224" s="29">
        <f t="shared" si="13"/>
        <v>104.55333333333336</v>
      </c>
    </row>
    <row r="225" spans="3:8" x14ac:dyDescent="0.2">
      <c r="C225" s="16" t="str">
        <v>Hingham</v>
      </c>
      <c r="D225" s="29">
        <f t="shared" ref="D225:H234" si="14">D181+($H$212*D137)</f>
        <v>84.165490909090877</v>
      </c>
      <c r="E225" s="29">
        <f t="shared" si="14"/>
        <v>96.056399999999954</v>
      </c>
      <c r="F225" s="29">
        <f t="shared" si="14"/>
        <v>102.05639999999995</v>
      </c>
      <c r="G225" s="29">
        <f t="shared" si="14"/>
        <v>109.70639999999996</v>
      </c>
      <c r="H225" s="29">
        <f t="shared" si="14"/>
        <v>114.97366666666645</v>
      </c>
    </row>
    <row r="226" spans="3:8" x14ac:dyDescent="0.2">
      <c r="C226" s="16" t="str">
        <v>Holden</v>
      </c>
      <c r="D226" s="29">
        <f t="shared" si="14"/>
        <v>80.230563636363527</v>
      </c>
      <c r="E226" s="29">
        <f t="shared" si="14"/>
        <v>82.051999999999424</v>
      </c>
      <c r="F226" s="29">
        <f t="shared" si="14"/>
        <v>82.051999999999424</v>
      </c>
      <c r="G226" s="29">
        <f t="shared" si="14"/>
        <v>96.921999999999443</v>
      </c>
      <c r="H226" s="29">
        <f t="shared" si="14"/>
        <v>112.997</v>
      </c>
    </row>
    <row r="227" spans="3:8" x14ac:dyDescent="0.2">
      <c r="C227" s="16" t="str">
        <v>Holyoke</v>
      </c>
      <c r="D227" s="29">
        <f t="shared" si="14"/>
        <v>78.072599999999369</v>
      </c>
      <c r="E227" s="29">
        <f t="shared" si="14"/>
        <v>79.719299999999919</v>
      </c>
      <c r="F227" s="29">
        <f t="shared" si="14"/>
        <v>83.002349999999851</v>
      </c>
      <c r="G227" s="29">
        <f t="shared" si="14"/>
        <v>82.104600000000019</v>
      </c>
      <c r="H227" s="29">
        <f t="shared" si="14"/>
        <v>92.194199999999654</v>
      </c>
    </row>
    <row r="228" spans="3:8" x14ac:dyDescent="0.2">
      <c r="C228" s="16" t="str">
        <v>Hudson</v>
      </c>
      <c r="D228" s="29">
        <f t="shared" si="14"/>
        <v>67.771545454544849</v>
      </c>
      <c r="E228" s="29">
        <f t="shared" si="14"/>
        <v>71.299399999999395</v>
      </c>
      <c r="F228" s="29">
        <f t="shared" si="14"/>
        <v>73.4493999999994</v>
      </c>
      <c r="G228" s="29">
        <f t="shared" si="14"/>
        <v>76.419399999999399</v>
      </c>
      <c r="H228" s="29">
        <f t="shared" si="14"/>
        <v>83.259399999999786</v>
      </c>
    </row>
    <row r="229" spans="3:8" x14ac:dyDescent="0.2">
      <c r="C229" s="16" t="str">
        <v>Hull</v>
      </c>
      <c r="D229" s="29">
        <f t="shared" si="14"/>
        <v>98.315999999999406</v>
      </c>
      <c r="E229" s="29">
        <f t="shared" si="14"/>
        <v>98.315999999999406</v>
      </c>
      <c r="F229" s="29">
        <f t="shared" si="14"/>
        <v>99.884249999999511</v>
      </c>
      <c r="G229" s="29">
        <f t="shared" si="14"/>
        <v>111.96299999999977</v>
      </c>
      <c r="H229" s="29">
        <f t="shared" si="14"/>
        <v>125.32599999999972</v>
      </c>
    </row>
    <row r="230" spans="3:8" x14ac:dyDescent="0.2">
      <c r="C230" s="16" t="str">
        <v>Ipswich</v>
      </c>
      <c r="D230" s="29">
        <f t="shared" si="14"/>
        <v>85.702545454545401</v>
      </c>
      <c r="E230" s="29">
        <f t="shared" si="14"/>
        <v>84.612499999999997</v>
      </c>
      <c r="F230" s="29">
        <f t="shared" si="14"/>
        <v>89.8</v>
      </c>
      <c r="G230" s="29">
        <f t="shared" si="14"/>
        <v>104.95</v>
      </c>
      <c r="H230" s="29">
        <f t="shared" si="14"/>
        <v>105.4</v>
      </c>
    </row>
    <row r="231" spans="3:8" x14ac:dyDescent="0.2">
      <c r="C231" s="16" t="str">
        <v>Littleton</v>
      </c>
      <c r="D231" s="29">
        <f t="shared" si="14"/>
        <v>77.328745454545071</v>
      </c>
      <c r="E231" s="29">
        <f t="shared" si="14"/>
        <v>76.100039999999453</v>
      </c>
      <c r="F231" s="29">
        <f t="shared" si="14"/>
        <v>79.728064999999617</v>
      </c>
      <c r="G231" s="29">
        <f t="shared" si="14"/>
        <v>83.41982999999945</v>
      </c>
      <c r="H231" s="29">
        <f t="shared" si="14"/>
        <v>85.898160000000004</v>
      </c>
    </row>
    <row r="232" spans="3:8" x14ac:dyDescent="0.2">
      <c r="C232" s="16" t="str">
        <v>Mansfield</v>
      </c>
      <c r="D232" s="29">
        <f t="shared" si="14"/>
        <v>68.775999999999982</v>
      </c>
      <c r="E232" s="29">
        <f t="shared" si="14"/>
        <v>67.455999999999733</v>
      </c>
      <c r="F232" s="29">
        <f t="shared" si="14"/>
        <v>65.415999999999372</v>
      </c>
      <c r="G232" s="29">
        <f t="shared" si="14"/>
        <v>84.52599999999984</v>
      </c>
      <c r="H232" s="29">
        <f t="shared" si="14"/>
        <v>99.378222222222234</v>
      </c>
    </row>
    <row r="233" spans="3:8" x14ac:dyDescent="0.2">
      <c r="C233" s="16" t="str">
        <v>Marblehead</v>
      </c>
      <c r="D233" s="29">
        <f t="shared" si="14"/>
        <v>103.77363636363637</v>
      </c>
      <c r="E233" s="29">
        <f t="shared" si="14"/>
        <v>104.72999999999999</v>
      </c>
      <c r="F233" s="29">
        <f t="shared" si="14"/>
        <v>105.71</v>
      </c>
      <c r="G233" s="29">
        <f t="shared" si="14"/>
        <v>119.95</v>
      </c>
      <c r="H233" s="29">
        <f t="shared" si="14"/>
        <v>136.80666666666664</v>
      </c>
    </row>
    <row r="234" spans="3:8" x14ac:dyDescent="0.2">
      <c r="C234" s="16" t="str">
        <v>Merrimac</v>
      </c>
      <c r="D234" s="29">
        <f t="shared" si="14"/>
        <v>105.12356363636366</v>
      </c>
      <c r="E234" s="29">
        <f t="shared" si="14"/>
        <v>104.62299999999955</v>
      </c>
      <c r="F234" s="29">
        <f t="shared" si="14"/>
        <v>101.84799999999942</v>
      </c>
      <c r="G234" s="29">
        <f t="shared" si="14"/>
        <v>100.00799999999943</v>
      </c>
      <c r="H234" s="29">
        <f t="shared" si="14"/>
        <v>109.378</v>
      </c>
    </row>
    <row r="235" spans="3:8" x14ac:dyDescent="0.2">
      <c r="C235" s="16" t="str">
        <v>Middleborough</v>
      </c>
      <c r="D235" s="29">
        <f t="shared" ref="D235:H244" si="15">D191+($H$212*D147)</f>
        <v>89.70499999999997</v>
      </c>
      <c r="E235" s="29">
        <f t="shared" si="15"/>
        <v>88.504999999999981</v>
      </c>
      <c r="F235" s="29">
        <f t="shared" si="15"/>
        <v>88.704999999999984</v>
      </c>
      <c r="G235" s="29">
        <f t="shared" si="15"/>
        <v>88.704999999999984</v>
      </c>
      <c r="H235" s="29">
        <f t="shared" si="15"/>
        <v>89.37166666666667</v>
      </c>
    </row>
    <row r="236" spans="3:8" x14ac:dyDescent="0.2">
      <c r="C236" s="16" t="str">
        <v>Middleton</v>
      </c>
      <c r="D236" s="29">
        <f t="shared" si="15"/>
        <v>82.337999999999838</v>
      </c>
      <c r="E236" s="29">
        <f t="shared" si="15"/>
        <v>82.337999999999838</v>
      </c>
      <c r="F236" s="29">
        <f t="shared" si="15"/>
        <v>82.337999999999838</v>
      </c>
      <c r="G236" s="29">
        <f t="shared" si="15"/>
        <v>85.65199999999983</v>
      </c>
      <c r="H236" s="29">
        <f t="shared" si="15"/>
        <v>94.799999999999798</v>
      </c>
    </row>
    <row r="237" spans="3:8" x14ac:dyDescent="0.2">
      <c r="C237" s="16" t="str">
        <v>North Attleborough</v>
      </c>
      <c r="D237" s="29">
        <f t="shared" si="15"/>
        <v>94.21836363636308</v>
      </c>
      <c r="E237" s="29">
        <f t="shared" si="15"/>
        <v>92.388033333332785</v>
      </c>
      <c r="F237" s="29">
        <f t="shared" si="15"/>
        <v>89.996509090908489</v>
      </c>
      <c r="G237" s="29">
        <f t="shared" si="15"/>
        <v>93.689399999999438</v>
      </c>
      <c r="H237" s="29">
        <f t="shared" si="15"/>
        <v>98.015999999999394</v>
      </c>
    </row>
    <row r="238" spans="3:8" x14ac:dyDescent="0.2">
      <c r="C238" s="16" t="str">
        <v>Norwood</v>
      </c>
      <c r="D238" s="29">
        <f t="shared" si="15"/>
        <v>104.94163636363639</v>
      </c>
      <c r="E238" s="29">
        <f t="shared" si="15"/>
        <v>92.893000000000001</v>
      </c>
      <c r="F238" s="29">
        <f t="shared" si="15"/>
        <v>104.38800000000001</v>
      </c>
      <c r="G238" s="29">
        <f t="shared" si="15"/>
        <v>103.65799999999999</v>
      </c>
      <c r="H238" s="29">
        <f t="shared" si="15"/>
        <v>105.19133333333332</v>
      </c>
    </row>
    <row r="239" spans="3:8" x14ac:dyDescent="0.2">
      <c r="C239" s="16" t="str">
        <v>Paxton</v>
      </c>
      <c r="D239" s="29">
        <f t="shared" si="15"/>
        <v>92.372000000000014</v>
      </c>
      <c r="E239" s="29">
        <f t="shared" si="15"/>
        <v>88.372000000000014</v>
      </c>
      <c r="F239" s="29">
        <f t="shared" si="15"/>
        <v>85.122</v>
      </c>
      <c r="G239" s="29">
        <f t="shared" si="15"/>
        <v>92.497</v>
      </c>
      <c r="H239" s="29">
        <f t="shared" si="15"/>
        <v>114.17200000000001</v>
      </c>
    </row>
    <row r="240" spans="3:8" x14ac:dyDescent="0.2">
      <c r="C240" s="16" t="str">
        <v>Peabody</v>
      </c>
      <c r="D240" s="29">
        <f t="shared" si="15"/>
        <v>63.779090909090883</v>
      </c>
      <c r="E240" s="29">
        <f t="shared" si="15"/>
        <v>60.643499999999989</v>
      </c>
      <c r="F240" s="29">
        <f t="shared" si="15"/>
        <v>60.841999999999985</v>
      </c>
      <c r="G240" s="29">
        <f t="shared" si="15"/>
        <v>72.566999999999993</v>
      </c>
      <c r="H240" s="29">
        <f t="shared" si="15"/>
        <v>87.692666666666284</v>
      </c>
    </row>
    <row r="241" spans="1:8" x14ac:dyDescent="0.2">
      <c r="C241" s="16" t="str">
        <v>Princeton</v>
      </c>
      <c r="D241" s="29">
        <f t="shared" si="15"/>
        <v>150.02499999999944</v>
      </c>
      <c r="E241" s="29">
        <f t="shared" si="15"/>
        <v>150.02499999999944</v>
      </c>
      <c r="F241" s="29">
        <f t="shared" si="15"/>
        <v>150.02499999999944</v>
      </c>
      <c r="G241" s="29">
        <f t="shared" si="15"/>
        <v>150.02499999999944</v>
      </c>
      <c r="H241" s="29">
        <f t="shared" si="15"/>
        <v>150.02499999999941</v>
      </c>
    </row>
    <row r="242" spans="1:8" x14ac:dyDescent="0.2">
      <c r="C242" s="16" t="str">
        <v>Reading</v>
      </c>
      <c r="D242" s="29">
        <f t="shared" si="15"/>
        <v>91.983009090908709</v>
      </c>
      <c r="E242" s="29">
        <f t="shared" si="15"/>
        <v>89.246599999999674</v>
      </c>
      <c r="F242" s="29">
        <f t="shared" si="15"/>
        <v>88.876099999999738</v>
      </c>
      <c r="G242" s="29">
        <f t="shared" si="15"/>
        <v>100.68239999999989</v>
      </c>
      <c r="H242" s="29">
        <f t="shared" si="15"/>
        <v>108.3415999999998</v>
      </c>
    </row>
    <row r="243" spans="1:8" x14ac:dyDescent="0.2">
      <c r="C243" s="16" t="str">
        <v>Rowley</v>
      </c>
      <c r="D243" s="29">
        <f t="shared" si="15"/>
        <v>107.69090909090907</v>
      </c>
      <c r="E243" s="29">
        <f t="shared" si="15"/>
        <v>109.22499999999998</v>
      </c>
      <c r="F243" s="29">
        <f t="shared" si="15"/>
        <v>107.97499999999999</v>
      </c>
      <c r="G243" s="29">
        <f t="shared" si="15"/>
        <v>111.09999999999998</v>
      </c>
      <c r="H243" s="29">
        <f t="shared" si="15"/>
        <v>118.76666666666668</v>
      </c>
    </row>
    <row r="244" spans="1:8" x14ac:dyDescent="0.2">
      <c r="C244" s="16" t="str">
        <v>Russell</v>
      </c>
      <c r="D244" s="29">
        <f t="shared" si="15"/>
        <v>112.39999999999998</v>
      </c>
      <c r="E244" s="29">
        <f t="shared" si="15"/>
        <v>112.39999999999998</v>
      </c>
      <c r="F244" s="29">
        <f t="shared" si="15"/>
        <v>112.39999999999998</v>
      </c>
      <c r="G244" s="29">
        <f t="shared" si="15"/>
        <v>112.39999999999998</v>
      </c>
      <c r="H244" s="29">
        <f t="shared" si="15"/>
        <v>112.39999999999998</v>
      </c>
    </row>
    <row r="245" spans="1:8" x14ac:dyDescent="0.2">
      <c r="C245" s="16" t="str">
        <v>Shrewsbury</v>
      </c>
      <c r="D245" s="29">
        <f t="shared" ref="D245:H253" si="16">D201+($H$212*D157)</f>
        <v>73.245090909090919</v>
      </c>
      <c r="E245" s="29">
        <f t="shared" si="16"/>
        <v>74.095999999999989</v>
      </c>
      <c r="F245" s="29">
        <f t="shared" si="16"/>
        <v>74.095999999999989</v>
      </c>
      <c r="G245" s="29">
        <f t="shared" si="16"/>
        <v>82.551499999999933</v>
      </c>
      <c r="H245" s="29">
        <f t="shared" si="16"/>
        <v>106.52333333333324</v>
      </c>
    </row>
    <row r="246" spans="1:8" x14ac:dyDescent="0.2">
      <c r="C246" s="16" t="str">
        <v>South Hadley</v>
      </c>
      <c r="D246" s="29">
        <f t="shared" si="16"/>
        <v>79.730392727272289</v>
      </c>
      <c r="E246" s="29">
        <f t="shared" si="16"/>
        <v>83.592619999999556</v>
      </c>
      <c r="F246" s="29">
        <f t="shared" si="16"/>
        <v>84.731119999999407</v>
      </c>
      <c r="G246" s="29">
        <f t="shared" si="16"/>
        <v>89.472119999999762</v>
      </c>
      <c r="H246" s="29">
        <f t="shared" si="16"/>
        <v>97.711119999999809</v>
      </c>
    </row>
    <row r="247" spans="1:8" x14ac:dyDescent="0.2">
      <c r="C247" s="16" t="str">
        <v>Sterling</v>
      </c>
      <c r="D247" s="29">
        <f t="shared" si="16"/>
        <v>81.811818181818197</v>
      </c>
      <c r="E247" s="29">
        <f t="shared" si="16"/>
        <v>82.205000000000013</v>
      </c>
      <c r="F247" s="29">
        <f t="shared" si="16"/>
        <v>82.89</v>
      </c>
      <c r="G247" s="29">
        <f t="shared" si="16"/>
        <v>94.504999999999995</v>
      </c>
      <c r="H247" s="29">
        <f t="shared" si="16"/>
        <v>92.076666666666668</v>
      </c>
    </row>
    <row r="248" spans="1:8" x14ac:dyDescent="0.2">
      <c r="C248" s="16" t="str">
        <v>Taunton</v>
      </c>
      <c r="D248" s="29">
        <f t="shared" si="16"/>
        <v>87.836528454545231</v>
      </c>
      <c r="E248" s="29">
        <f t="shared" si="16"/>
        <v>87.520008749999775</v>
      </c>
      <c r="F248" s="29">
        <f t="shared" si="16"/>
        <v>87.506395249999798</v>
      </c>
      <c r="G248" s="29">
        <f t="shared" si="16"/>
        <v>99.800701499999803</v>
      </c>
      <c r="H248" s="29">
        <f t="shared" si="16"/>
        <v>119.34053266666643</v>
      </c>
    </row>
    <row r="249" spans="1:8" x14ac:dyDescent="0.2">
      <c r="C249" s="16" t="str">
        <v>Templeton</v>
      </c>
      <c r="D249" s="29">
        <f t="shared" si="16"/>
        <v>77.953636363636249</v>
      </c>
      <c r="E249" s="29">
        <f t="shared" si="16"/>
        <v>72.372349999999685</v>
      </c>
      <c r="F249" s="29">
        <f t="shared" si="16"/>
        <v>78.048999999999609</v>
      </c>
      <c r="G249" s="29">
        <f t="shared" si="16"/>
        <v>82.903999999999755</v>
      </c>
      <c r="H249" s="29">
        <f t="shared" si="16"/>
        <v>95.649999999999864</v>
      </c>
    </row>
    <row r="250" spans="1:8" x14ac:dyDescent="0.2">
      <c r="C250" s="16" t="str">
        <v>Wakefield</v>
      </c>
      <c r="D250" s="29">
        <f t="shared" si="16"/>
        <v>101.04545454545455</v>
      </c>
      <c r="E250" s="29">
        <f t="shared" si="16"/>
        <v>99.500000000000014</v>
      </c>
      <c r="F250" s="29">
        <f t="shared" si="16"/>
        <v>99.749999999999986</v>
      </c>
      <c r="G250" s="29">
        <f t="shared" si="16"/>
        <v>110.9729999999999</v>
      </c>
      <c r="H250" s="29">
        <f t="shared" si="16"/>
        <v>128.2979999999994</v>
      </c>
    </row>
    <row r="251" spans="1:8" x14ac:dyDescent="0.2">
      <c r="C251" s="16" t="str">
        <v>Wellesley</v>
      </c>
      <c r="D251" s="29">
        <f t="shared" si="16"/>
        <v>85.599299999999658</v>
      </c>
      <c r="E251" s="29">
        <f t="shared" si="16"/>
        <v>85.599299999999658</v>
      </c>
      <c r="F251" s="29">
        <f t="shared" si="16"/>
        <v>85.599299999999658</v>
      </c>
      <c r="G251" s="29">
        <f t="shared" si="16"/>
        <v>85.599299999999658</v>
      </c>
      <c r="H251" s="29">
        <f t="shared" si="16"/>
        <v>94.485649999999779</v>
      </c>
    </row>
    <row r="252" spans="1:8" x14ac:dyDescent="0.2">
      <c r="C252" s="16" t="str">
        <v>West Boylston</v>
      </c>
      <c r="D252" s="29">
        <f t="shared" si="16"/>
        <v>78.422727272726689</v>
      </c>
      <c r="E252" s="29">
        <f t="shared" si="16"/>
        <v>79.569999999999467</v>
      </c>
      <c r="F252" s="29">
        <f t="shared" si="16"/>
        <v>79.469999999999516</v>
      </c>
      <c r="G252" s="29">
        <f t="shared" si="16"/>
        <v>79.994999999999465</v>
      </c>
      <c r="H252" s="29">
        <f t="shared" si="16"/>
        <v>83.496666666666073</v>
      </c>
    </row>
    <row r="253" spans="1:8" x14ac:dyDescent="0.2">
      <c r="C253" s="16" t="str">
        <v>Westfield</v>
      </c>
      <c r="D253" s="29">
        <f t="shared" si="16"/>
        <v>81.573736363636357</v>
      </c>
      <c r="E253" s="29">
        <f t="shared" si="16"/>
        <v>84.027500000000018</v>
      </c>
      <c r="F253" s="29">
        <f t="shared" si="16"/>
        <v>88.699124999999952</v>
      </c>
      <c r="G253" s="29">
        <f t="shared" si="16"/>
        <v>100.88097499999996</v>
      </c>
      <c r="H253" s="29">
        <f t="shared" si="16"/>
        <v>107.59383333333334</v>
      </c>
    </row>
    <row r="256" spans="1:8" s="80" customFormat="1" ht="13.2" x14ac:dyDescent="0.2">
      <c r="A256" s="80" t="s">
        <v>86</v>
      </c>
    </row>
    <row r="257" spans="3:15" x14ac:dyDescent="0.2">
      <c r="L257" s="42"/>
      <c r="O257" s="43"/>
    </row>
    <row r="258" spans="3:15" ht="13.2" x14ac:dyDescent="0.2">
      <c r="C258" s="1" t="s">
        <v>87</v>
      </c>
      <c r="D258" s="1"/>
      <c r="E258" s="1"/>
      <c r="L258" s="42"/>
      <c r="O258" s="43"/>
    </row>
    <row r="259" spans="3:15" x14ac:dyDescent="0.2">
      <c r="C259" s="19" t="s">
        <v>52</v>
      </c>
      <c r="D259" s="19" t="s">
        <v>88</v>
      </c>
      <c r="E259" s="19" t="s">
        <v>89</v>
      </c>
      <c r="L259" s="42"/>
      <c r="O259" s="43"/>
    </row>
    <row r="260" spans="3:15" x14ac:dyDescent="0.2">
      <c r="C260" s="16" t="str" cm="1">
        <f t="array" ref="C260:C298">_xlfn._xlws.SORT(_xlfn.UNIQUE(_xlfn._xlws.FILTER('Rates Database'!$E:$E,'Rates Database'!$D:$D="Municipal Light Plant")))</f>
        <v>Ashburnham</v>
      </c>
      <c r="D260" s="39">
        <v>2019</v>
      </c>
      <c r="E260" s="40">
        <f>INDEX($D$171:$H$209,MATCH($C260,$C$171:$C$209,0),MATCH($D260,$D$170:$H$170,0))</f>
        <v>4.5</v>
      </c>
      <c r="L260" s="42"/>
      <c r="O260" s="43"/>
    </row>
    <row r="261" spans="3:15" x14ac:dyDescent="0.2">
      <c r="C261" s="16" t="str">
        <v>Belmont</v>
      </c>
      <c r="D261" s="39">
        <v>2019</v>
      </c>
      <c r="E261" s="40">
        <f t="shared" ref="E261:E324" si="17">INDEX($D$171:$H$209,MATCH($C261,$C$171:$C$209,0),MATCH($D261,$D$170:$H$170,0))</f>
        <v>10.599999999999898</v>
      </c>
      <c r="L261" s="42"/>
      <c r="O261" s="43"/>
    </row>
    <row r="262" spans="3:15" x14ac:dyDescent="0.2">
      <c r="C262" s="16" t="str">
        <v>Boylston</v>
      </c>
      <c r="D262" s="39">
        <v>2019</v>
      </c>
      <c r="E262" s="40">
        <f t="shared" si="17"/>
        <v>9</v>
      </c>
      <c r="L262" s="42"/>
      <c r="O262" s="43"/>
    </row>
    <row r="263" spans="3:15" x14ac:dyDescent="0.2">
      <c r="C263" s="16" t="str">
        <v>Braintree</v>
      </c>
      <c r="D263" s="39">
        <v>2019</v>
      </c>
      <c r="E263" s="40">
        <f t="shared" si="17"/>
        <v>5.1199999999999992</v>
      </c>
      <c r="L263" s="42"/>
      <c r="O263" s="43"/>
    </row>
    <row r="264" spans="3:15" x14ac:dyDescent="0.2">
      <c r="C264" s="16" t="str">
        <v>Chester</v>
      </c>
      <c r="D264" s="39">
        <v>2019</v>
      </c>
      <c r="E264" s="40">
        <f t="shared" si="17"/>
        <v>5.9849999999999861</v>
      </c>
      <c r="L264" s="42"/>
      <c r="O264" s="43"/>
    </row>
    <row r="265" spans="3:15" x14ac:dyDescent="0.2">
      <c r="C265" s="16" t="str">
        <v>Chicopee</v>
      </c>
      <c r="D265" s="39">
        <v>2019</v>
      </c>
      <c r="E265" s="40">
        <f t="shared" si="17"/>
        <v>5.4981818181818207</v>
      </c>
      <c r="L265" s="42"/>
      <c r="O265" s="43"/>
    </row>
    <row r="266" spans="3:15" x14ac:dyDescent="0.2">
      <c r="C266" s="16" t="str">
        <v>Concord</v>
      </c>
      <c r="D266" s="39">
        <v>2019</v>
      </c>
      <c r="E266" s="40">
        <f t="shared" si="17"/>
        <v>8.9383431818181851</v>
      </c>
      <c r="L266" s="42"/>
      <c r="O266" s="43"/>
    </row>
    <row r="267" spans="3:15" x14ac:dyDescent="0.2">
      <c r="C267" s="16" t="str">
        <v>Danvers</v>
      </c>
      <c r="D267" s="39">
        <v>2019</v>
      </c>
      <c r="E267" s="40">
        <f t="shared" si="17"/>
        <v>5</v>
      </c>
      <c r="L267" s="42"/>
      <c r="O267" s="43"/>
    </row>
    <row r="268" spans="3:15" x14ac:dyDescent="0.2">
      <c r="C268" s="16" t="str">
        <v>Georgetown</v>
      </c>
      <c r="D268" s="39">
        <v>2019</v>
      </c>
      <c r="E268" s="40">
        <f t="shared" si="17"/>
        <v>5.41099999999998</v>
      </c>
      <c r="L268" s="42"/>
      <c r="O268" s="43"/>
    </row>
    <row r="269" spans="3:15" x14ac:dyDescent="0.2">
      <c r="C269" s="16" t="str">
        <v>Groton</v>
      </c>
      <c r="D269" s="39">
        <v>2019</v>
      </c>
      <c r="E269" s="40">
        <f t="shared" si="17"/>
        <v>3.82</v>
      </c>
      <c r="L269" s="42"/>
      <c r="O269" s="43"/>
    </row>
    <row r="270" spans="3:15" x14ac:dyDescent="0.2">
      <c r="C270" s="16" t="str">
        <v>Hingham</v>
      </c>
      <c r="D270" s="39">
        <v>2019</v>
      </c>
      <c r="E270" s="40">
        <f t="shared" si="17"/>
        <v>7.9739999999999789</v>
      </c>
      <c r="L270" s="42"/>
      <c r="O270" s="43"/>
    </row>
    <row r="271" spans="3:15" x14ac:dyDescent="0.2">
      <c r="C271" s="16" t="str">
        <v>Holden</v>
      </c>
      <c r="D271" s="39">
        <v>2019</v>
      </c>
      <c r="E271" s="40">
        <f t="shared" si="17"/>
        <v>4.454545454545447</v>
      </c>
      <c r="L271" s="42"/>
      <c r="O271" s="43"/>
    </row>
    <row r="272" spans="3:15" x14ac:dyDescent="0.2">
      <c r="C272" s="16" t="str">
        <v>Holyoke</v>
      </c>
      <c r="D272" s="39">
        <v>2019</v>
      </c>
      <c r="E272" s="40">
        <f t="shared" si="17"/>
        <v>4.0949999999999909</v>
      </c>
      <c r="L272" s="42"/>
      <c r="O272" s="43"/>
    </row>
    <row r="273" spans="3:15" x14ac:dyDescent="0.2">
      <c r="C273" s="16" t="str">
        <v>Hudson</v>
      </c>
      <c r="D273" s="39">
        <v>2019</v>
      </c>
      <c r="E273" s="40">
        <f t="shared" si="17"/>
        <v>2.6469999999999905</v>
      </c>
      <c r="L273" s="42"/>
      <c r="O273" s="43"/>
    </row>
    <row r="274" spans="3:15" x14ac:dyDescent="0.2">
      <c r="C274" s="16" t="str">
        <v>Hull</v>
      </c>
      <c r="D274" s="39">
        <v>2019</v>
      </c>
      <c r="E274" s="40">
        <f t="shared" si="17"/>
        <v>5.7960000000000003</v>
      </c>
      <c r="L274" s="42"/>
      <c r="O274" s="43"/>
    </row>
    <row r="275" spans="3:15" x14ac:dyDescent="0.2">
      <c r="C275" s="16" t="str">
        <v>Ipswich</v>
      </c>
      <c r="D275" s="39">
        <v>2019</v>
      </c>
      <c r="E275" s="40">
        <f t="shared" si="17"/>
        <v>4</v>
      </c>
      <c r="L275" s="42"/>
      <c r="O275" s="43"/>
    </row>
    <row r="276" spans="3:15" x14ac:dyDescent="0.2">
      <c r="C276" s="16" t="str">
        <v>Littleton</v>
      </c>
      <c r="D276" s="39">
        <v>2019</v>
      </c>
      <c r="E276" s="40">
        <f t="shared" si="17"/>
        <v>3.5</v>
      </c>
      <c r="L276" s="42"/>
      <c r="O276" s="43"/>
    </row>
    <row r="277" spans="3:15" x14ac:dyDescent="0.2">
      <c r="C277" s="16" t="str">
        <v>Mansfield</v>
      </c>
      <c r="D277" s="39">
        <v>2019</v>
      </c>
      <c r="E277" s="40">
        <f t="shared" si="17"/>
        <v>4</v>
      </c>
      <c r="L277" s="42"/>
      <c r="O277" s="43"/>
    </row>
    <row r="278" spans="3:15" x14ac:dyDescent="0.2">
      <c r="C278" s="16" t="str">
        <v>Marblehead</v>
      </c>
      <c r="D278" s="39">
        <v>2019</v>
      </c>
      <c r="E278" s="40">
        <f t="shared" si="17"/>
        <v>2.0736363636363624</v>
      </c>
      <c r="L278" s="42"/>
      <c r="O278" s="43"/>
    </row>
    <row r="279" spans="3:15" x14ac:dyDescent="0.2">
      <c r="C279" s="16" t="str">
        <v>Merrimac</v>
      </c>
      <c r="D279" s="39">
        <v>2019</v>
      </c>
      <c r="E279" s="40">
        <f t="shared" si="17"/>
        <v>5.2749999999999977</v>
      </c>
      <c r="L279" s="42"/>
      <c r="O279" s="43"/>
    </row>
    <row r="280" spans="3:15" x14ac:dyDescent="0.2">
      <c r="C280" s="16" t="str">
        <v>Middleborough</v>
      </c>
      <c r="D280" s="39">
        <v>2019</v>
      </c>
      <c r="E280" s="40">
        <f t="shared" si="17"/>
        <v>4.5049999999999892</v>
      </c>
      <c r="L280" s="42"/>
      <c r="O280" s="43"/>
    </row>
    <row r="281" spans="3:15" x14ac:dyDescent="0.2">
      <c r="C281" s="16" t="str">
        <v>Middleton</v>
      </c>
      <c r="D281" s="39">
        <v>2019</v>
      </c>
      <c r="E281" s="40">
        <f t="shared" si="17"/>
        <v>5.0399999999999912</v>
      </c>
      <c r="L281" s="42"/>
      <c r="O281" s="43"/>
    </row>
    <row r="282" spans="3:15" x14ac:dyDescent="0.2">
      <c r="C282" s="16" t="str">
        <v>North Attleborough</v>
      </c>
      <c r="D282" s="39">
        <v>2019</v>
      </c>
      <c r="E282" s="40">
        <f t="shared" si="17"/>
        <v>10.320909090909089</v>
      </c>
      <c r="L282" s="42"/>
      <c r="O282" s="43"/>
    </row>
    <row r="283" spans="3:15" x14ac:dyDescent="0.2">
      <c r="C283" s="16" t="str">
        <v>Norwood</v>
      </c>
      <c r="D283" s="39">
        <v>2019</v>
      </c>
      <c r="E283" s="40">
        <f t="shared" si="17"/>
        <v>9</v>
      </c>
      <c r="L283" s="42"/>
      <c r="O283" s="43"/>
    </row>
    <row r="284" spans="3:15" x14ac:dyDescent="0.2">
      <c r="C284" s="16" t="str">
        <v>Paxton</v>
      </c>
      <c r="D284" s="39">
        <v>2019</v>
      </c>
      <c r="E284" s="40">
        <f t="shared" si="17"/>
        <v>5</v>
      </c>
      <c r="L284" s="42"/>
      <c r="O284" s="43"/>
    </row>
    <row r="285" spans="3:15" x14ac:dyDescent="0.2">
      <c r="C285" s="16" t="str">
        <v>Peabody</v>
      </c>
      <c r="D285" s="39">
        <v>2019</v>
      </c>
      <c r="E285" s="40">
        <f t="shared" si="17"/>
        <v>1.0638181818181669</v>
      </c>
      <c r="L285" s="42"/>
      <c r="O285" s="43"/>
    </row>
    <row r="286" spans="3:15" x14ac:dyDescent="0.2">
      <c r="C286" s="16" t="str">
        <v>Princeton</v>
      </c>
      <c r="D286" s="39">
        <v>2019</v>
      </c>
      <c r="E286" s="40">
        <f t="shared" si="17"/>
        <v>8.9500000000000117</v>
      </c>
      <c r="L286" s="42"/>
      <c r="O286" s="43"/>
    </row>
    <row r="287" spans="3:15" x14ac:dyDescent="0.2">
      <c r="C287" s="16" t="str">
        <v>Reading</v>
      </c>
      <c r="D287" s="39">
        <v>2019</v>
      </c>
      <c r="E287" s="40">
        <f t="shared" si="17"/>
        <v>4.3520000000000012</v>
      </c>
      <c r="L287" s="42"/>
      <c r="O287" s="43"/>
    </row>
    <row r="288" spans="3:15" x14ac:dyDescent="0.2">
      <c r="C288" s="16" t="str">
        <v>Rowley</v>
      </c>
      <c r="D288" s="39">
        <v>2019</v>
      </c>
      <c r="E288" s="40">
        <f t="shared" si="17"/>
        <v>4</v>
      </c>
      <c r="L288" s="42"/>
      <c r="O288" s="43"/>
    </row>
    <row r="289" spans="3:15" x14ac:dyDescent="0.2">
      <c r="C289" s="16" t="str">
        <v>Russell</v>
      </c>
      <c r="D289" s="39">
        <v>2019</v>
      </c>
      <c r="E289" s="40">
        <f t="shared" si="17"/>
        <v>8</v>
      </c>
      <c r="L289" s="42"/>
      <c r="O289" s="43"/>
    </row>
    <row r="290" spans="3:15" x14ac:dyDescent="0.2">
      <c r="C290" s="16" t="str">
        <v>Shrewsbury</v>
      </c>
      <c r="D290" s="39">
        <v>2019</v>
      </c>
      <c r="E290" s="40">
        <f t="shared" si="17"/>
        <v>4.2363636363636337</v>
      </c>
      <c r="L290" s="42"/>
      <c r="O290" s="43"/>
    </row>
    <row r="291" spans="3:15" x14ac:dyDescent="0.2">
      <c r="C291" s="16" t="str">
        <v>South Hadley</v>
      </c>
      <c r="D291" s="39">
        <v>2019</v>
      </c>
      <c r="E291" s="40">
        <f t="shared" si="17"/>
        <v>4.7000000000000011</v>
      </c>
      <c r="L291" s="42"/>
      <c r="O291" s="43"/>
    </row>
    <row r="292" spans="3:15" x14ac:dyDescent="0.2">
      <c r="C292" s="16" t="str">
        <v>Sterling</v>
      </c>
      <c r="D292" s="39">
        <v>2019</v>
      </c>
      <c r="E292" s="40">
        <f t="shared" si="17"/>
        <v>4</v>
      </c>
      <c r="L292" s="42"/>
      <c r="O292" s="43"/>
    </row>
    <row r="293" spans="3:15" x14ac:dyDescent="0.2">
      <c r="C293" s="16" t="str">
        <v>Taunton</v>
      </c>
      <c r="D293" s="39">
        <v>2019</v>
      </c>
      <c r="E293" s="40">
        <f t="shared" si="17"/>
        <v>9.2244999999999902</v>
      </c>
      <c r="L293" s="42"/>
      <c r="O293" s="43"/>
    </row>
    <row r="294" spans="3:15" x14ac:dyDescent="0.2">
      <c r="C294" s="16" t="str">
        <v>Templeton</v>
      </c>
      <c r="D294" s="39">
        <v>2019</v>
      </c>
      <c r="E294" s="40">
        <f t="shared" si="17"/>
        <v>3.7499999999999933</v>
      </c>
      <c r="L294" s="42"/>
      <c r="O294" s="43"/>
    </row>
    <row r="295" spans="3:15" x14ac:dyDescent="0.2">
      <c r="C295" s="16" t="str">
        <v>Wakefield</v>
      </c>
      <c r="D295" s="39">
        <v>2019</v>
      </c>
      <c r="E295" s="40">
        <f t="shared" si="17"/>
        <v>6</v>
      </c>
      <c r="L295" s="42"/>
      <c r="O295" s="43"/>
    </row>
    <row r="296" spans="3:15" x14ac:dyDescent="0.2">
      <c r="C296" s="16" t="str">
        <v>Wellesley</v>
      </c>
      <c r="D296" s="39">
        <v>2019</v>
      </c>
      <c r="E296" s="40">
        <f t="shared" si="17"/>
        <v>2.5934999999999997</v>
      </c>
      <c r="L296" s="42"/>
      <c r="O296" s="43"/>
    </row>
    <row r="297" spans="3:15" x14ac:dyDescent="0.2">
      <c r="C297" s="16" t="str">
        <v>West Boylston</v>
      </c>
      <c r="D297" s="39">
        <v>2019</v>
      </c>
      <c r="E297" s="40">
        <f t="shared" si="17"/>
        <v>4.0140000000000065</v>
      </c>
      <c r="L297" s="42"/>
      <c r="O297" s="43"/>
    </row>
    <row r="298" spans="3:15" x14ac:dyDescent="0.2">
      <c r="C298" s="16" t="str">
        <v>Westfield</v>
      </c>
      <c r="D298" s="39">
        <v>2019</v>
      </c>
      <c r="E298" s="40">
        <f t="shared" si="17"/>
        <v>10.946590909090906</v>
      </c>
      <c r="L298" s="42"/>
      <c r="O298" s="43"/>
    </row>
    <row r="299" spans="3:15" x14ac:dyDescent="0.2">
      <c r="C299" s="16" t="str" cm="1">
        <f t="array" ref="C299:C337">_xlfn._xlws.SORT(_xlfn.UNIQUE(_xlfn._xlws.FILTER('Rates Database'!$E:$E,'Rates Database'!$D:$D="Municipal Light Plant")))</f>
        <v>Ashburnham</v>
      </c>
      <c r="D299" s="39">
        <v>2020</v>
      </c>
      <c r="E299" s="40">
        <f t="shared" si="17"/>
        <v>4.5</v>
      </c>
      <c r="L299" s="42"/>
      <c r="O299" s="43"/>
    </row>
    <row r="300" spans="3:15" x14ac:dyDescent="0.2">
      <c r="C300" s="16" t="str">
        <v>Belmont</v>
      </c>
      <c r="D300" s="39">
        <v>2020</v>
      </c>
      <c r="E300" s="40">
        <f t="shared" si="17"/>
        <v>10.599999999999898</v>
      </c>
      <c r="L300" s="42"/>
      <c r="O300" s="43"/>
    </row>
    <row r="301" spans="3:15" x14ac:dyDescent="0.2">
      <c r="C301" s="16" t="str">
        <v>Boylston</v>
      </c>
      <c r="D301" s="39">
        <v>2020</v>
      </c>
      <c r="E301" s="40">
        <f t="shared" si="17"/>
        <v>9</v>
      </c>
      <c r="L301" s="42"/>
      <c r="O301" s="43"/>
    </row>
    <row r="302" spans="3:15" x14ac:dyDescent="0.2">
      <c r="C302" s="16" t="str">
        <v>Braintree</v>
      </c>
      <c r="D302" s="39">
        <v>2020</v>
      </c>
      <c r="E302" s="40">
        <f t="shared" si="17"/>
        <v>5.1199999999999992</v>
      </c>
      <c r="L302" s="42"/>
      <c r="O302" s="43"/>
    </row>
    <row r="303" spans="3:15" x14ac:dyDescent="0.2">
      <c r="C303" s="16" t="str">
        <v>Chester</v>
      </c>
      <c r="D303" s="39">
        <v>2020</v>
      </c>
      <c r="E303" s="40">
        <f t="shared" si="17"/>
        <v>5.985000000000003</v>
      </c>
      <c r="L303" s="42"/>
      <c r="O303" s="43"/>
    </row>
    <row r="304" spans="3:15" x14ac:dyDescent="0.2">
      <c r="C304" s="16" t="str">
        <v>Chicopee</v>
      </c>
      <c r="D304" s="39">
        <v>2020</v>
      </c>
      <c r="E304" s="40">
        <f t="shared" si="17"/>
        <v>5.6000000000000005</v>
      </c>
      <c r="L304" s="42"/>
      <c r="O304" s="43"/>
    </row>
    <row r="305" spans="3:15" x14ac:dyDescent="0.2">
      <c r="C305" s="16" t="str">
        <v>Concord</v>
      </c>
      <c r="D305" s="39">
        <v>2020</v>
      </c>
      <c r="E305" s="40">
        <f t="shared" si="17"/>
        <v>8.4166500000000024</v>
      </c>
      <c r="L305" s="42"/>
      <c r="O305" s="43"/>
    </row>
    <row r="306" spans="3:15" x14ac:dyDescent="0.2">
      <c r="C306" s="16" t="str">
        <v>Danvers</v>
      </c>
      <c r="D306" s="39">
        <v>2020</v>
      </c>
      <c r="E306" s="40">
        <f t="shared" si="17"/>
        <v>5</v>
      </c>
      <c r="L306" s="42"/>
      <c r="O306" s="43"/>
    </row>
    <row r="307" spans="3:15" x14ac:dyDescent="0.2">
      <c r="C307" s="16" t="str">
        <v>Georgetown</v>
      </c>
      <c r="D307" s="39">
        <v>2020</v>
      </c>
      <c r="E307" s="40">
        <f t="shared" si="17"/>
        <v>5.41099999999998</v>
      </c>
      <c r="L307" s="42"/>
      <c r="O307" s="43"/>
    </row>
    <row r="308" spans="3:15" x14ac:dyDescent="0.2">
      <c r="C308" s="16" t="str">
        <v>Groton</v>
      </c>
      <c r="D308" s="39">
        <v>2020</v>
      </c>
      <c r="E308" s="40">
        <f t="shared" si="17"/>
        <v>4.420833333333329</v>
      </c>
      <c r="L308" s="42"/>
      <c r="O308" s="43"/>
    </row>
    <row r="309" spans="3:15" x14ac:dyDescent="0.2">
      <c r="C309" s="16" t="str">
        <v>Hingham</v>
      </c>
      <c r="D309" s="39">
        <v>2020</v>
      </c>
      <c r="E309" s="40">
        <f t="shared" si="17"/>
        <v>7.9739999999999789</v>
      </c>
      <c r="L309" s="42"/>
      <c r="O309" s="43"/>
    </row>
    <row r="310" spans="3:15" x14ac:dyDescent="0.2">
      <c r="C310" s="16" t="str">
        <v>Holden</v>
      </c>
      <c r="D310" s="39">
        <v>2020</v>
      </c>
      <c r="E310" s="40">
        <f t="shared" si="17"/>
        <v>4.25</v>
      </c>
      <c r="L310" s="42"/>
      <c r="O310" s="43"/>
    </row>
    <row r="311" spans="3:15" x14ac:dyDescent="0.2">
      <c r="C311" s="16" t="str">
        <v>Holyoke</v>
      </c>
      <c r="D311" s="39">
        <v>2020</v>
      </c>
      <c r="E311" s="40">
        <f t="shared" si="17"/>
        <v>4.9199999999999902</v>
      </c>
      <c r="L311" s="42"/>
      <c r="O311" s="43"/>
    </row>
    <row r="312" spans="3:15" x14ac:dyDescent="0.2">
      <c r="C312" s="16" t="str">
        <v>Hudson</v>
      </c>
      <c r="D312" s="39">
        <v>2020</v>
      </c>
      <c r="E312" s="40">
        <f t="shared" si="17"/>
        <v>1.8154000000000001</v>
      </c>
      <c r="L312" s="42"/>
      <c r="O312" s="43"/>
    </row>
    <row r="313" spans="3:15" x14ac:dyDescent="0.2">
      <c r="C313" s="16" t="str">
        <v>Hull</v>
      </c>
      <c r="D313" s="39">
        <v>2020</v>
      </c>
      <c r="E313" s="40">
        <f t="shared" si="17"/>
        <v>5.7960000000000003</v>
      </c>
      <c r="L313" s="42"/>
      <c r="O313" s="43"/>
    </row>
    <row r="314" spans="3:15" x14ac:dyDescent="0.2">
      <c r="C314" s="16" t="str">
        <v>Ipswich</v>
      </c>
      <c r="D314" s="39">
        <v>2020</v>
      </c>
      <c r="E314" s="40">
        <f t="shared" si="17"/>
        <v>4</v>
      </c>
      <c r="L314" s="42"/>
      <c r="O314" s="43"/>
    </row>
    <row r="315" spans="3:15" x14ac:dyDescent="0.2">
      <c r="C315" s="16" t="str">
        <v>Littleton</v>
      </c>
      <c r="D315" s="39">
        <v>2020</v>
      </c>
      <c r="E315" s="40">
        <f t="shared" si="17"/>
        <v>3.5000000000000089</v>
      </c>
      <c r="L315" s="42"/>
      <c r="O315" s="43"/>
    </row>
    <row r="316" spans="3:15" x14ac:dyDescent="0.2">
      <c r="C316" s="16" t="str">
        <v>Mansfield</v>
      </c>
      <c r="D316" s="39">
        <v>2020</v>
      </c>
      <c r="E316" s="40">
        <f t="shared" si="17"/>
        <v>3.9999999999999987</v>
      </c>
      <c r="L316" s="42"/>
      <c r="O316" s="43"/>
    </row>
    <row r="317" spans="3:15" x14ac:dyDescent="0.2">
      <c r="C317" s="16" t="str">
        <v>Marblehead</v>
      </c>
      <c r="D317" s="39">
        <v>2020</v>
      </c>
      <c r="E317" s="40">
        <f t="shared" si="17"/>
        <v>0.82999999999999818</v>
      </c>
      <c r="L317" s="42"/>
      <c r="O317" s="43"/>
    </row>
    <row r="318" spans="3:15" x14ac:dyDescent="0.2">
      <c r="C318" s="16" t="str">
        <v>Merrimac</v>
      </c>
      <c r="D318" s="39">
        <v>2020</v>
      </c>
      <c r="E318" s="40">
        <f t="shared" si="17"/>
        <v>5.5</v>
      </c>
      <c r="L318" s="42"/>
      <c r="O318" s="43"/>
    </row>
    <row r="319" spans="3:15" x14ac:dyDescent="0.2">
      <c r="C319" s="16" t="str">
        <v>Middleborough</v>
      </c>
      <c r="D319" s="39">
        <v>2020</v>
      </c>
      <c r="E319" s="40">
        <f t="shared" si="17"/>
        <v>4.504999999999991</v>
      </c>
      <c r="L319" s="42"/>
      <c r="O319" s="43"/>
    </row>
    <row r="320" spans="3:15" x14ac:dyDescent="0.2">
      <c r="C320" s="16" t="str">
        <v>Middleton</v>
      </c>
      <c r="D320" s="39">
        <v>2020</v>
      </c>
      <c r="E320" s="40">
        <f t="shared" si="17"/>
        <v>5.0399999999999912</v>
      </c>
      <c r="L320" s="42"/>
      <c r="O320" s="43"/>
    </row>
    <row r="321" spans="3:15" x14ac:dyDescent="0.2">
      <c r="C321" s="16" t="str">
        <v>North Attleborough</v>
      </c>
      <c r="D321" s="39">
        <v>2020</v>
      </c>
      <c r="E321" s="40">
        <f t="shared" si="17"/>
        <v>9.8048333333333293</v>
      </c>
      <c r="L321" s="42"/>
      <c r="O321" s="43"/>
    </row>
    <row r="322" spans="3:15" x14ac:dyDescent="0.2">
      <c r="C322" s="16" t="str">
        <v>Norwood</v>
      </c>
      <c r="D322" s="39">
        <v>2020</v>
      </c>
      <c r="E322" s="40">
        <f t="shared" si="17"/>
        <v>9</v>
      </c>
      <c r="L322" s="42"/>
      <c r="O322" s="43"/>
    </row>
    <row r="323" spans="3:15" x14ac:dyDescent="0.2">
      <c r="C323" s="16" t="str">
        <v>Paxton</v>
      </c>
      <c r="D323" s="39">
        <v>2020</v>
      </c>
      <c r="E323" s="40">
        <f t="shared" si="17"/>
        <v>5</v>
      </c>
      <c r="L323" s="42"/>
      <c r="O323" s="43"/>
    </row>
    <row r="324" spans="3:15" x14ac:dyDescent="0.2">
      <c r="C324" s="16" t="str">
        <v>Peabody</v>
      </c>
      <c r="D324" s="39">
        <v>2020</v>
      </c>
      <c r="E324" s="40">
        <f t="shared" si="17"/>
        <v>1.1294999999999804</v>
      </c>
      <c r="L324" s="42"/>
      <c r="O324" s="43"/>
    </row>
    <row r="325" spans="3:15" x14ac:dyDescent="0.2">
      <c r="C325" s="16" t="str">
        <v>Princeton</v>
      </c>
      <c r="D325" s="39">
        <v>2020</v>
      </c>
      <c r="E325" s="40">
        <f t="shared" ref="E325:E388" si="18">INDEX($D$171:$H$209,MATCH($C325,$C$171:$C$209,0),MATCH($D325,$D$170:$H$170,0))</f>
        <v>8.9500000000000117</v>
      </c>
      <c r="L325" s="42"/>
      <c r="O325" s="43"/>
    </row>
    <row r="326" spans="3:15" x14ac:dyDescent="0.2">
      <c r="C326" s="16" t="str">
        <v>Reading</v>
      </c>
      <c r="D326" s="39">
        <v>2020</v>
      </c>
      <c r="E326" s="40">
        <f t="shared" si="18"/>
        <v>4.3520000000000012</v>
      </c>
      <c r="L326" s="42"/>
      <c r="O326" s="43"/>
    </row>
    <row r="327" spans="3:15" x14ac:dyDescent="0.2">
      <c r="C327" s="16" t="str">
        <v>Rowley</v>
      </c>
      <c r="D327" s="39">
        <v>2020</v>
      </c>
      <c r="E327" s="40">
        <f t="shared" si="18"/>
        <v>4</v>
      </c>
      <c r="L327" s="42"/>
      <c r="O327" s="43"/>
    </row>
    <row r="328" spans="3:15" x14ac:dyDescent="0.2">
      <c r="C328" s="16" t="str">
        <v>Russell</v>
      </c>
      <c r="D328" s="39">
        <v>2020</v>
      </c>
      <c r="E328" s="40">
        <f t="shared" si="18"/>
        <v>8</v>
      </c>
      <c r="L328" s="42"/>
      <c r="O328" s="43"/>
    </row>
    <row r="329" spans="3:15" x14ac:dyDescent="0.2">
      <c r="C329" s="16" t="str">
        <v>Shrewsbury</v>
      </c>
      <c r="D329" s="39">
        <v>2020</v>
      </c>
      <c r="E329" s="40">
        <f t="shared" si="18"/>
        <v>5</v>
      </c>
      <c r="L329" s="42"/>
      <c r="O329" s="43"/>
    </row>
    <row r="330" spans="3:15" x14ac:dyDescent="0.2">
      <c r="C330" s="16" t="str">
        <v>South Hadley</v>
      </c>
      <c r="D330" s="39">
        <v>2020</v>
      </c>
      <c r="E330" s="40">
        <f t="shared" si="18"/>
        <v>4.7000000000000011</v>
      </c>
      <c r="L330" s="42"/>
      <c r="O330" s="43"/>
    </row>
    <row r="331" spans="3:15" x14ac:dyDescent="0.2">
      <c r="C331" s="16" t="str">
        <v>Sterling</v>
      </c>
      <c r="D331" s="39">
        <v>2020</v>
      </c>
      <c r="E331" s="40">
        <f t="shared" si="18"/>
        <v>3.9999999999999996</v>
      </c>
      <c r="L331" s="42"/>
      <c r="O331" s="43"/>
    </row>
    <row r="332" spans="3:15" x14ac:dyDescent="0.2">
      <c r="C332" s="16" t="str">
        <v>Taunton</v>
      </c>
      <c r="D332" s="39">
        <v>2020</v>
      </c>
      <c r="E332" s="40">
        <f t="shared" si="18"/>
        <v>9.2244999999999919</v>
      </c>
      <c r="L332" s="42"/>
      <c r="O332" s="43"/>
    </row>
    <row r="333" spans="3:15" x14ac:dyDescent="0.2">
      <c r="C333" s="16" t="str">
        <v>Templeton</v>
      </c>
      <c r="D333" s="39">
        <v>2020</v>
      </c>
      <c r="E333" s="40">
        <f t="shared" si="18"/>
        <v>3.7499999999999969</v>
      </c>
      <c r="L333" s="42"/>
      <c r="O333" s="43"/>
    </row>
    <row r="334" spans="3:15" x14ac:dyDescent="0.2">
      <c r="C334" s="16" t="str">
        <v>Wakefield</v>
      </c>
      <c r="D334" s="39">
        <v>2020</v>
      </c>
      <c r="E334" s="40">
        <f t="shared" si="18"/>
        <v>6</v>
      </c>
      <c r="L334" s="42"/>
      <c r="O334" s="43"/>
    </row>
    <row r="335" spans="3:15" x14ac:dyDescent="0.2">
      <c r="C335" s="16" t="str">
        <v>Wellesley</v>
      </c>
      <c r="D335" s="39">
        <v>2020</v>
      </c>
      <c r="E335" s="40">
        <f t="shared" si="18"/>
        <v>2.5934999999999997</v>
      </c>
      <c r="L335" s="42"/>
      <c r="O335" s="43"/>
    </row>
    <row r="336" spans="3:15" x14ac:dyDescent="0.2">
      <c r="C336" s="16" t="str">
        <v>West Boylston</v>
      </c>
      <c r="D336" s="39">
        <v>2020</v>
      </c>
      <c r="E336" s="40">
        <f t="shared" si="18"/>
        <v>4.0140000000000073</v>
      </c>
      <c r="L336" s="42"/>
      <c r="O336" s="43"/>
    </row>
    <row r="337" spans="3:15" x14ac:dyDescent="0.2">
      <c r="C337" s="16" t="str">
        <v>Westfield</v>
      </c>
      <c r="D337" s="39">
        <v>2020</v>
      </c>
      <c r="E337" s="40">
        <f t="shared" si="18"/>
        <v>11.637500000000001</v>
      </c>
      <c r="L337" s="42"/>
      <c r="O337" s="43"/>
    </row>
    <row r="338" spans="3:15" x14ac:dyDescent="0.2">
      <c r="C338" s="16" t="str" cm="1">
        <f t="array" ref="C338:C376">_xlfn._xlws.SORT(_xlfn.UNIQUE(_xlfn._xlws.FILTER('Rates Database'!$E:$E,'Rates Database'!$D:$D="Municipal Light Plant")))</f>
        <v>Ashburnham</v>
      </c>
      <c r="D338" s="39">
        <v>2021</v>
      </c>
      <c r="E338" s="40">
        <f t="shared" si="18"/>
        <v>4.5</v>
      </c>
      <c r="L338" s="42"/>
      <c r="O338" s="43"/>
    </row>
    <row r="339" spans="3:15" x14ac:dyDescent="0.2">
      <c r="C339" s="16" t="str">
        <v>Belmont</v>
      </c>
      <c r="D339" s="39">
        <v>2021</v>
      </c>
      <c r="E339" s="40">
        <f t="shared" si="18"/>
        <v>10.599999999999898</v>
      </c>
      <c r="L339" s="42"/>
      <c r="O339" s="43"/>
    </row>
    <row r="340" spans="3:15" x14ac:dyDescent="0.2">
      <c r="C340" s="16" t="str">
        <v>Boylston</v>
      </c>
      <c r="D340" s="39">
        <v>2021</v>
      </c>
      <c r="E340" s="40">
        <f t="shared" si="18"/>
        <v>9</v>
      </c>
      <c r="L340" s="42"/>
      <c r="O340" s="43"/>
    </row>
    <row r="341" spans="3:15" x14ac:dyDescent="0.2">
      <c r="C341" s="16" t="str">
        <v>Braintree</v>
      </c>
      <c r="D341" s="39">
        <v>2021</v>
      </c>
      <c r="E341" s="40">
        <f t="shared" si="18"/>
        <v>5.1199999999999992</v>
      </c>
      <c r="L341" s="42"/>
      <c r="O341" s="43"/>
    </row>
    <row r="342" spans="3:15" x14ac:dyDescent="0.2">
      <c r="C342" s="16" t="str">
        <v>Chester</v>
      </c>
      <c r="D342" s="39">
        <v>2021</v>
      </c>
      <c r="E342" s="40">
        <f t="shared" si="18"/>
        <v>5.9850000000000065</v>
      </c>
      <c r="L342" s="42"/>
      <c r="O342" s="43"/>
    </row>
    <row r="343" spans="3:15" x14ac:dyDescent="0.2">
      <c r="C343" s="16" t="str">
        <v>Chicopee</v>
      </c>
      <c r="D343" s="39">
        <v>2021</v>
      </c>
      <c r="E343" s="40">
        <f t="shared" si="18"/>
        <v>5.6000000000000005</v>
      </c>
      <c r="L343" s="42"/>
      <c r="O343" s="43"/>
    </row>
    <row r="344" spans="3:15" x14ac:dyDescent="0.2">
      <c r="C344" s="16" t="str">
        <v>Concord</v>
      </c>
      <c r="D344" s="39">
        <v>2021</v>
      </c>
      <c r="E344" s="40">
        <f t="shared" si="18"/>
        <v>14.65937083333324</v>
      </c>
      <c r="L344" s="42"/>
      <c r="O344" s="43"/>
    </row>
    <row r="345" spans="3:15" x14ac:dyDescent="0.2">
      <c r="C345" s="16" t="str">
        <v>Danvers</v>
      </c>
      <c r="D345" s="39">
        <v>2021</v>
      </c>
      <c r="E345" s="40">
        <f t="shared" si="18"/>
        <v>7.5</v>
      </c>
      <c r="L345" s="42"/>
      <c r="O345" s="43"/>
    </row>
    <row r="346" spans="3:15" x14ac:dyDescent="0.2">
      <c r="C346" s="16" t="str">
        <v>Georgetown</v>
      </c>
      <c r="D346" s="39">
        <v>2021</v>
      </c>
      <c r="E346" s="40">
        <f t="shared" si="18"/>
        <v>5.2109999999999816</v>
      </c>
      <c r="L346" s="42"/>
      <c r="O346" s="43"/>
    </row>
    <row r="347" spans="3:15" x14ac:dyDescent="0.2">
      <c r="C347" s="16" t="str">
        <v>Groton</v>
      </c>
      <c r="D347" s="39">
        <v>2021</v>
      </c>
      <c r="E347" s="40">
        <f t="shared" si="18"/>
        <v>5.6291666666666478</v>
      </c>
      <c r="L347" s="42"/>
      <c r="O347" s="43"/>
    </row>
    <row r="348" spans="3:15" x14ac:dyDescent="0.2">
      <c r="C348" s="16" t="str">
        <v>Hingham</v>
      </c>
      <c r="D348" s="39">
        <v>2021</v>
      </c>
      <c r="E348" s="40">
        <f t="shared" si="18"/>
        <v>7.9739999999999789</v>
      </c>
      <c r="L348" s="42"/>
      <c r="O348" s="43"/>
    </row>
    <row r="349" spans="3:15" x14ac:dyDescent="0.2">
      <c r="C349" s="16" t="str">
        <v>Holden</v>
      </c>
      <c r="D349" s="39">
        <v>2021</v>
      </c>
      <c r="E349" s="40">
        <f t="shared" si="18"/>
        <v>4.25</v>
      </c>
      <c r="L349" s="42"/>
      <c r="O349" s="43"/>
    </row>
    <row r="350" spans="3:15" x14ac:dyDescent="0.2">
      <c r="C350" s="16" t="str">
        <v>Holyoke</v>
      </c>
      <c r="D350" s="39">
        <v>2021</v>
      </c>
      <c r="E350" s="40">
        <f t="shared" si="18"/>
        <v>4.9949999999999948</v>
      </c>
      <c r="L350" s="42"/>
      <c r="O350" s="43"/>
    </row>
    <row r="351" spans="3:15" x14ac:dyDescent="0.2">
      <c r="C351" s="16" t="str">
        <v>Hudson</v>
      </c>
      <c r="D351" s="39">
        <v>2021</v>
      </c>
      <c r="E351" s="40">
        <f t="shared" si="18"/>
        <v>1.8154000000000001</v>
      </c>
      <c r="L351" s="42"/>
      <c r="O351" s="43"/>
    </row>
    <row r="352" spans="3:15" x14ac:dyDescent="0.2">
      <c r="C352" s="16" t="str">
        <v>Hull</v>
      </c>
      <c r="D352" s="39">
        <v>2021</v>
      </c>
      <c r="E352" s="40">
        <f t="shared" si="18"/>
        <v>7.3642499999999762</v>
      </c>
      <c r="L352" s="42"/>
      <c r="O352" s="43"/>
    </row>
    <row r="353" spans="3:15" x14ac:dyDescent="0.2">
      <c r="C353" s="16" t="str">
        <v>Ipswich</v>
      </c>
      <c r="D353" s="39">
        <v>2021</v>
      </c>
      <c r="E353" s="40">
        <f t="shared" si="18"/>
        <v>4</v>
      </c>
      <c r="L353" s="42"/>
      <c r="O353" s="43"/>
    </row>
    <row r="354" spans="3:15" x14ac:dyDescent="0.2">
      <c r="C354" s="16" t="str">
        <v>Littleton</v>
      </c>
      <c r="D354" s="39">
        <v>2021</v>
      </c>
      <c r="E354" s="40">
        <f t="shared" si="18"/>
        <v>3.5</v>
      </c>
      <c r="L354" s="42"/>
      <c r="O354" s="43"/>
    </row>
    <row r="355" spans="3:15" x14ac:dyDescent="0.2">
      <c r="C355" s="16" t="str">
        <v>Mansfield</v>
      </c>
      <c r="D355" s="39">
        <v>2021</v>
      </c>
      <c r="E355" s="40">
        <f t="shared" si="18"/>
        <v>4</v>
      </c>
      <c r="L355" s="42"/>
      <c r="O355" s="43"/>
    </row>
    <row r="356" spans="3:15" x14ac:dyDescent="0.2">
      <c r="C356" s="16" t="str">
        <v>Marblehead</v>
      </c>
      <c r="D356" s="39">
        <v>2021</v>
      </c>
      <c r="E356" s="40">
        <f t="shared" si="18"/>
        <v>1.6099999999999994</v>
      </c>
      <c r="L356" s="42"/>
      <c r="O356" s="43"/>
    </row>
    <row r="357" spans="3:15" x14ac:dyDescent="0.2">
      <c r="C357" s="16" t="str">
        <v>Merrimac</v>
      </c>
      <c r="D357" s="39">
        <v>2021</v>
      </c>
      <c r="E357" s="40">
        <f t="shared" si="18"/>
        <v>5.5</v>
      </c>
      <c r="L357" s="42"/>
      <c r="O357" s="43"/>
    </row>
    <row r="358" spans="3:15" x14ac:dyDescent="0.2">
      <c r="C358" s="16" t="str">
        <v>Middleborough</v>
      </c>
      <c r="D358" s="39">
        <v>2021</v>
      </c>
      <c r="E358" s="40">
        <f t="shared" si="18"/>
        <v>4.5049999999999892</v>
      </c>
      <c r="L358" s="42"/>
      <c r="O358" s="43"/>
    </row>
    <row r="359" spans="3:15" x14ac:dyDescent="0.2">
      <c r="C359" s="16" t="str">
        <v>Middleton</v>
      </c>
      <c r="D359" s="39">
        <v>2021</v>
      </c>
      <c r="E359" s="40">
        <f t="shared" si="18"/>
        <v>5.0399999999999912</v>
      </c>
      <c r="L359" s="42"/>
      <c r="O359" s="43"/>
    </row>
    <row r="360" spans="3:15" x14ac:dyDescent="0.2">
      <c r="C360" s="16" t="str">
        <v>North Attleborough</v>
      </c>
      <c r="D360" s="39">
        <v>2021</v>
      </c>
      <c r="E360" s="40">
        <f t="shared" si="18"/>
        <v>9.4756363636363705</v>
      </c>
      <c r="L360" s="42"/>
      <c r="O360" s="43"/>
    </row>
    <row r="361" spans="3:15" x14ac:dyDescent="0.2">
      <c r="C361" s="16" t="str">
        <v>Norwood</v>
      </c>
      <c r="D361" s="39">
        <v>2021</v>
      </c>
      <c r="E361" s="40">
        <f t="shared" si="18"/>
        <v>9</v>
      </c>
      <c r="L361" s="42"/>
      <c r="O361" s="43"/>
    </row>
    <row r="362" spans="3:15" x14ac:dyDescent="0.2">
      <c r="C362" s="16" t="str">
        <v>Paxton</v>
      </c>
      <c r="D362" s="39">
        <v>2021</v>
      </c>
      <c r="E362" s="40">
        <f t="shared" si="18"/>
        <v>6.25</v>
      </c>
      <c r="L362" s="42"/>
      <c r="O362" s="43"/>
    </row>
    <row r="363" spans="3:15" x14ac:dyDescent="0.2">
      <c r="C363" s="16" t="str">
        <v>Peabody</v>
      </c>
      <c r="D363" s="39">
        <v>2021</v>
      </c>
      <c r="E363" s="40">
        <f t="shared" si="18"/>
        <v>1.3444999999999823</v>
      </c>
      <c r="L363" s="42"/>
      <c r="O363" s="43"/>
    </row>
    <row r="364" spans="3:15" x14ac:dyDescent="0.2">
      <c r="C364" s="16" t="str">
        <v>Princeton</v>
      </c>
      <c r="D364" s="39">
        <v>2021</v>
      </c>
      <c r="E364" s="40">
        <f t="shared" si="18"/>
        <v>8.9500000000000117</v>
      </c>
      <c r="L364" s="42"/>
      <c r="O364" s="43"/>
    </row>
    <row r="365" spans="3:15" x14ac:dyDescent="0.2">
      <c r="C365" s="16" t="str">
        <v>Reading</v>
      </c>
      <c r="D365" s="39">
        <v>2021</v>
      </c>
      <c r="E365" s="40">
        <f t="shared" si="18"/>
        <v>4.3520000000000021</v>
      </c>
      <c r="L365" s="42"/>
      <c r="O365" s="43"/>
    </row>
    <row r="366" spans="3:15" x14ac:dyDescent="0.2">
      <c r="C366" s="16" t="str">
        <v>Rowley</v>
      </c>
      <c r="D366" s="39">
        <v>2021</v>
      </c>
      <c r="E366" s="40">
        <f t="shared" si="18"/>
        <v>4</v>
      </c>
      <c r="L366" s="42"/>
      <c r="O366" s="43"/>
    </row>
    <row r="367" spans="3:15" x14ac:dyDescent="0.2">
      <c r="C367" s="16" t="str">
        <v>Russell</v>
      </c>
      <c r="D367" s="39">
        <v>2021</v>
      </c>
      <c r="E367" s="40">
        <f t="shared" si="18"/>
        <v>8</v>
      </c>
      <c r="L367" s="42"/>
      <c r="O367" s="43"/>
    </row>
    <row r="368" spans="3:15" x14ac:dyDescent="0.2">
      <c r="C368" s="16" t="str">
        <v>Shrewsbury</v>
      </c>
      <c r="D368" s="39">
        <v>2021</v>
      </c>
      <c r="E368" s="40">
        <f t="shared" si="18"/>
        <v>5</v>
      </c>
      <c r="L368" s="42"/>
      <c r="O368" s="43"/>
    </row>
    <row r="369" spans="3:15" x14ac:dyDescent="0.2">
      <c r="C369" s="16" t="str">
        <v>South Hadley</v>
      </c>
      <c r="D369" s="39">
        <v>2021</v>
      </c>
      <c r="E369" s="40">
        <f t="shared" si="18"/>
        <v>4.7000000000000011</v>
      </c>
      <c r="L369" s="42"/>
      <c r="O369" s="43"/>
    </row>
    <row r="370" spans="3:15" x14ac:dyDescent="0.2">
      <c r="C370" s="16" t="str">
        <v>Sterling</v>
      </c>
      <c r="D370" s="39">
        <v>2021</v>
      </c>
      <c r="E370" s="40">
        <f t="shared" si="18"/>
        <v>3.9999999999999987</v>
      </c>
      <c r="L370" s="42"/>
      <c r="O370" s="43"/>
    </row>
    <row r="371" spans="3:15" x14ac:dyDescent="0.2">
      <c r="C371" s="16" t="str">
        <v>Taunton</v>
      </c>
      <c r="D371" s="39">
        <v>2021</v>
      </c>
      <c r="E371" s="40">
        <f t="shared" si="18"/>
        <v>9.2244999999999937</v>
      </c>
      <c r="L371" s="42"/>
      <c r="O371" s="43"/>
    </row>
    <row r="372" spans="3:15" x14ac:dyDescent="0.2">
      <c r="C372" s="16" t="str">
        <v>Templeton</v>
      </c>
      <c r="D372" s="39">
        <v>2021</v>
      </c>
      <c r="E372" s="40">
        <f t="shared" si="18"/>
        <v>3.7499999999999987</v>
      </c>
      <c r="L372" s="42"/>
      <c r="O372" s="43"/>
    </row>
    <row r="373" spans="3:15" x14ac:dyDescent="0.2">
      <c r="C373" s="16" t="str">
        <v>Wakefield</v>
      </c>
      <c r="D373" s="39">
        <v>2021</v>
      </c>
      <c r="E373" s="40">
        <f t="shared" si="18"/>
        <v>6</v>
      </c>
      <c r="L373" s="42"/>
      <c r="O373" s="43"/>
    </row>
    <row r="374" spans="3:15" x14ac:dyDescent="0.2">
      <c r="C374" s="16" t="str">
        <v>Wellesley</v>
      </c>
      <c r="D374" s="39">
        <v>2021</v>
      </c>
      <c r="E374" s="40">
        <f t="shared" si="18"/>
        <v>2.5934999999999997</v>
      </c>
      <c r="L374" s="42"/>
      <c r="O374" s="43"/>
    </row>
    <row r="375" spans="3:15" x14ac:dyDescent="0.2">
      <c r="C375" s="16" t="str">
        <v>West Boylston</v>
      </c>
      <c r="D375" s="39">
        <v>2021</v>
      </c>
      <c r="E375" s="40">
        <f t="shared" si="18"/>
        <v>4.0140000000000082</v>
      </c>
      <c r="L375" s="42"/>
      <c r="O375" s="43"/>
    </row>
    <row r="376" spans="3:15" x14ac:dyDescent="0.2">
      <c r="C376" s="16" t="str">
        <v>Westfield</v>
      </c>
      <c r="D376" s="39">
        <v>2021</v>
      </c>
      <c r="E376" s="40">
        <f t="shared" si="18"/>
        <v>11.637499999999951</v>
      </c>
      <c r="L376" s="42"/>
      <c r="O376" s="43"/>
    </row>
    <row r="377" spans="3:15" x14ac:dyDescent="0.2">
      <c r="C377" s="16" t="str" cm="1">
        <f t="array" ref="C377:C415">_xlfn._xlws.SORT(_xlfn.UNIQUE(_xlfn._xlws.FILTER('Rates Database'!$E:$E,'Rates Database'!$D:$D="Municipal Light Plant")))</f>
        <v>Ashburnham</v>
      </c>
      <c r="D377" s="39">
        <v>2022</v>
      </c>
      <c r="E377" s="40">
        <f t="shared" si="18"/>
        <v>4.5</v>
      </c>
      <c r="L377" s="42"/>
      <c r="O377" s="43"/>
    </row>
    <row r="378" spans="3:15" x14ac:dyDescent="0.2">
      <c r="C378" s="16" t="str">
        <v>Belmont</v>
      </c>
      <c r="D378" s="39">
        <v>2022</v>
      </c>
      <c r="E378" s="40">
        <f t="shared" si="18"/>
        <v>10.599999999999898</v>
      </c>
      <c r="L378" s="42"/>
      <c r="O378" s="43"/>
    </row>
    <row r="379" spans="3:15" x14ac:dyDescent="0.2">
      <c r="C379" s="16" t="str">
        <v>Boylston</v>
      </c>
      <c r="D379" s="39">
        <v>2022</v>
      </c>
      <c r="E379" s="40">
        <f t="shared" si="18"/>
        <v>9</v>
      </c>
      <c r="L379" s="42"/>
      <c r="O379" s="43"/>
    </row>
    <row r="380" spans="3:15" x14ac:dyDescent="0.2">
      <c r="C380" s="16" t="str">
        <v>Braintree</v>
      </c>
      <c r="D380" s="39">
        <v>2022</v>
      </c>
      <c r="E380" s="40">
        <f t="shared" si="18"/>
        <v>5.1199999999999992</v>
      </c>
      <c r="L380" s="42"/>
      <c r="O380" s="43"/>
    </row>
    <row r="381" spans="3:15" x14ac:dyDescent="0.2">
      <c r="C381" s="16" t="str">
        <v>Chester</v>
      </c>
      <c r="D381" s="39">
        <v>2022</v>
      </c>
      <c r="E381" s="40">
        <f t="shared" si="18"/>
        <v>5.9850000000000003</v>
      </c>
      <c r="L381" s="42"/>
      <c r="O381" s="43"/>
    </row>
    <row r="382" spans="3:15" x14ac:dyDescent="0.2">
      <c r="C382" s="16" t="str">
        <v>Chicopee</v>
      </c>
      <c r="D382" s="39">
        <v>2022</v>
      </c>
      <c r="E382" s="40">
        <f t="shared" si="18"/>
        <v>5.5999999999999881</v>
      </c>
      <c r="L382" s="42"/>
      <c r="O382" s="43"/>
    </row>
    <row r="383" spans="3:15" x14ac:dyDescent="0.2">
      <c r="C383" s="16" t="str">
        <v>Concord</v>
      </c>
      <c r="D383" s="39">
        <v>2022</v>
      </c>
      <c r="E383" s="40">
        <f t="shared" si="18"/>
        <v>10.771687499999949</v>
      </c>
      <c r="L383" s="42"/>
      <c r="O383" s="43"/>
    </row>
    <row r="384" spans="3:15" x14ac:dyDescent="0.2">
      <c r="C384" s="16" t="str">
        <v>Danvers</v>
      </c>
      <c r="D384" s="39">
        <v>2022</v>
      </c>
      <c r="E384" s="40">
        <f t="shared" si="18"/>
        <v>7.5</v>
      </c>
      <c r="L384" s="42"/>
      <c r="O384" s="43"/>
    </row>
    <row r="385" spans="3:15" x14ac:dyDescent="0.2">
      <c r="C385" s="16" t="str">
        <v>Georgetown</v>
      </c>
      <c r="D385" s="39">
        <v>2022</v>
      </c>
      <c r="E385" s="40">
        <f t="shared" si="18"/>
        <v>5.2109999999999799</v>
      </c>
      <c r="L385" s="42"/>
      <c r="O385" s="43"/>
    </row>
    <row r="386" spans="3:15" x14ac:dyDescent="0.2">
      <c r="C386" s="16" t="str">
        <v>Groton</v>
      </c>
      <c r="D386" s="39">
        <v>2022</v>
      </c>
      <c r="E386" s="40">
        <f t="shared" si="18"/>
        <v>5.6199999999999903</v>
      </c>
      <c r="L386" s="42"/>
      <c r="O386" s="43"/>
    </row>
    <row r="387" spans="3:15" x14ac:dyDescent="0.2">
      <c r="C387" s="16" t="str">
        <v>Hingham</v>
      </c>
      <c r="D387" s="39">
        <v>2022</v>
      </c>
      <c r="E387" s="40">
        <f t="shared" si="18"/>
        <v>7.9739999999999789</v>
      </c>
      <c r="L387" s="42"/>
      <c r="O387" s="43"/>
    </row>
    <row r="388" spans="3:15" x14ac:dyDescent="0.2">
      <c r="C388" s="16" t="str">
        <v>Holden</v>
      </c>
      <c r="D388" s="39">
        <v>2022</v>
      </c>
      <c r="E388" s="40">
        <f t="shared" si="18"/>
        <v>4.25</v>
      </c>
    </row>
    <row r="389" spans="3:15" x14ac:dyDescent="0.2">
      <c r="C389" s="16" t="str">
        <v>Holyoke</v>
      </c>
      <c r="D389" s="39">
        <v>2022</v>
      </c>
      <c r="E389" s="40">
        <f t="shared" ref="E389:E452" si="19">INDEX($D$171:$H$209,MATCH($C389,$C$171:$C$209,0),MATCH($D389,$D$170:$H$170,0))</f>
        <v>4.9949999999999992</v>
      </c>
    </row>
    <row r="390" spans="3:15" x14ac:dyDescent="0.2">
      <c r="C390" s="16" t="str">
        <v>Hudson</v>
      </c>
      <c r="D390" s="39">
        <v>2022</v>
      </c>
      <c r="E390" s="40">
        <f t="shared" si="19"/>
        <v>2.1354000000000046</v>
      </c>
    </row>
    <row r="391" spans="3:15" x14ac:dyDescent="0.2">
      <c r="C391" s="16" t="str">
        <v>Hull</v>
      </c>
      <c r="D391" s="39">
        <v>2022</v>
      </c>
      <c r="E391" s="40">
        <f t="shared" si="19"/>
        <v>12.287999999999926</v>
      </c>
    </row>
    <row r="392" spans="3:15" x14ac:dyDescent="0.2">
      <c r="C392" s="16" t="str">
        <v>Ipswich</v>
      </c>
      <c r="D392" s="39">
        <v>2022</v>
      </c>
      <c r="E392" s="40">
        <f t="shared" si="19"/>
        <v>4</v>
      </c>
    </row>
    <row r="393" spans="3:15" x14ac:dyDescent="0.2">
      <c r="C393" s="16" t="str">
        <v>Littleton</v>
      </c>
      <c r="D393" s="39">
        <v>2022</v>
      </c>
      <c r="E393" s="40">
        <f t="shared" si="19"/>
        <v>3.5000000000000089</v>
      </c>
    </row>
    <row r="394" spans="3:15" x14ac:dyDescent="0.2">
      <c r="C394" s="16" t="str">
        <v>Mansfield</v>
      </c>
      <c r="D394" s="39">
        <v>2022</v>
      </c>
      <c r="E394" s="40">
        <f t="shared" si="19"/>
        <v>5</v>
      </c>
    </row>
    <row r="395" spans="3:15" x14ac:dyDescent="0.2">
      <c r="C395" s="16" t="str">
        <v>Marblehead</v>
      </c>
      <c r="D395" s="39">
        <v>2022</v>
      </c>
      <c r="E395" s="40">
        <f t="shared" si="19"/>
        <v>2</v>
      </c>
    </row>
    <row r="396" spans="3:15" x14ac:dyDescent="0.2">
      <c r="C396" s="16" t="str">
        <v>Merrimac</v>
      </c>
      <c r="D396" s="39">
        <v>2022</v>
      </c>
      <c r="E396" s="40">
        <f t="shared" si="19"/>
        <v>5.5</v>
      </c>
    </row>
    <row r="397" spans="3:15" x14ac:dyDescent="0.2">
      <c r="C397" s="16" t="str">
        <v>Middleborough</v>
      </c>
      <c r="D397" s="39">
        <v>2022</v>
      </c>
      <c r="E397" s="40">
        <f t="shared" si="19"/>
        <v>4.5049999999999892</v>
      </c>
    </row>
    <row r="398" spans="3:15" x14ac:dyDescent="0.2">
      <c r="C398" s="16" t="str">
        <v>Middleton</v>
      </c>
      <c r="D398" s="39">
        <v>2022</v>
      </c>
      <c r="E398" s="40">
        <f t="shared" si="19"/>
        <v>5.0399999999999912</v>
      </c>
    </row>
    <row r="399" spans="3:15" x14ac:dyDescent="0.2">
      <c r="C399" s="16" t="str">
        <v>North Attleborough</v>
      </c>
      <c r="D399" s="39">
        <v>2022</v>
      </c>
      <c r="E399" s="40">
        <f t="shared" si="19"/>
        <v>10.062000000000003</v>
      </c>
    </row>
    <row r="400" spans="3:15" x14ac:dyDescent="0.2">
      <c r="C400" s="16" t="str">
        <v>Norwood</v>
      </c>
      <c r="D400" s="39">
        <v>2022</v>
      </c>
      <c r="E400" s="40">
        <f t="shared" si="19"/>
        <v>9</v>
      </c>
    </row>
    <row r="401" spans="3:5" x14ac:dyDescent="0.2">
      <c r="C401" s="16" t="str">
        <v>Paxton</v>
      </c>
      <c r="D401" s="39">
        <v>2022</v>
      </c>
      <c r="E401" s="40">
        <f t="shared" si="19"/>
        <v>7.5</v>
      </c>
    </row>
    <row r="402" spans="3:5" x14ac:dyDescent="0.2">
      <c r="C402" s="16" t="str">
        <v>Peabody</v>
      </c>
      <c r="D402" s="39">
        <v>2022</v>
      </c>
      <c r="E402" s="40">
        <f t="shared" si="19"/>
        <v>0.6314999999999914</v>
      </c>
    </row>
    <row r="403" spans="3:5" x14ac:dyDescent="0.2">
      <c r="C403" s="16" t="str">
        <v>Princeton</v>
      </c>
      <c r="D403" s="39">
        <v>2022</v>
      </c>
      <c r="E403" s="40">
        <f t="shared" si="19"/>
        <v>8.9500000000000117</v>
      </c>
    </row>
    <row r="404" spans="3:5" x14ac:dyDescent="0.2">
      <c r="C404" s="16" t="str">
        <v>Reading</v>
      </c>
      <c r="D404" s="39">
        <v>2022</v>
      </c>
      <c r="E404" s="40">
        <f t="shared" si="19"/>
        <v>4.6154999999999946</v>
      </c>
    </row>
    <row r="405" spans="3:5" x14ac:dyDescent="0.2">
      <c r="C405" s="16" t="str">
        <v>Rowley</v>
      </c>
      <c r="D405" s="39">
        <v>2022</v>
      </c>
      <c r="E405" s="40">
        <f t="shared" si="19"/>
        <v>4</v>
      </c>
    </row>
    <row r="406" spans="3:5" x14ac:dyDescent="0.2">
      <c r="C406" s="16" t="str">
        <v>Russell</v>
      </c>
      <c r="D406" s="39">
        <v>2022</v>
      </c>
      <c r="E406" s="40">
        <f t="shared" si="19"/>
        <v>8</v>
      </c>
    </row>
    <row r="407" spans="3:5" x14ac:dyDescent="0.2">
      <c r="C407" s="16" t="str">
        <v>Shrewsbury</v>
      </c>
      <c r="D407" s="39">
        <v>2022</v>
      </c>
      <c r="E407" s="40">
        <f t="shared" si="19"/>
        <v>9.912499999999925</v>
      </c>
    </row>
    <row r="408" spans="3:5" x14ac:dyDescent="0.2">
      <c r="C408" s="16" t="str">
        <v>South Hadley</v>
      </c>
      <c r="D408" s="39">
        <v>2022</v>
      </c>
      <c r="E408" s="40">
        <f t="shared" si="19"/>
        <v>4.7000000000000011</v>
      </c>
    </row>
    <row r="409" spans="3:5" x14ac:dyDescent="0.2">
      <c r="C409" s="16" t="str">
        <v>Sterling</v>
      </c>
      <c r="D409" s="39">
        <v>2022</v>
      </c>
      <c r="E409" s="40">
        <f t="shared" si="19"/>
        <v>4</v>
      </c>
    </row>
    <row r="410" spans="3:5" x14ac:dyDescent="0.2">
      <c r="C410" s="16" t="str">
        <v>Taunton</v>
      </c>
      <c r="D410" s="39">
        <v>2022</v>
      </c>
      <c r="E410" s="40">
        <f t="shared" si="19"/>
        <v>8.0654999999999948</v>
      </c>
    </row>
    <row r="411" spans="3:5" x14ac:dyDescent="0.2">
      <c r="C411" s="16" t="str">
        <v>Templeton</v>
      </c>
      <c r="D411" s="39">
        <v>2022</v>
      </c>
      <c r="E411" s="40">
        <f t="shared" si="19"/>
        <v>3.7499999999999987</v>
      </c>
    </row>
    <row r="412" spans="3:5" x14ac:dyDescent="0.2">
      <c r="C412" s="16" t="str">
        <v>Wakefield</v>
      </c>
      <c r="D412" s="39">
        <v>2022</v>
      </c>
      <c r="E412" s="40">
        <f t="shared" si="19"/>
        <v>6</v>
      </c>
    </row>
    <row r="413" spans="3:5" x14ac:dyDescent="0.2">
      <c r="C413" s="16" t="str">
        <v>Wellesley</v>
      </c>
      <c r="D413" s="39">
        <v>2022</v>
      </c>
      <c r="E413" s="40">
        <f t="shared" si="19"/>
        <v>2.5934999999999997</v>
      </c>
    </row>
    <row r="414" spans="3:5" x14ac:dyDescent="0.2">
      <c r="C414" s="16" t="str">
        <v>West Boylston</v>
      </c>
      <c r="D414" s="39">
        <v>2022</v>
      </c>
      <c r="E414" s="40">
        <f t="shared" si="19"/>
        <v>4.0140000000000091</v>
      </c>
    </row>
    <row r="415" spans="3:5" x14ac:dyDescent="0.2">
      <c r="C415" s="16" t="str">
        <v>Westfield</v>
      </c>
      <c r="D415" s="39">
        <v>2022</v>
      </c>
      <c r="E415" s="40">
        <f t="shared" si="19"/>
        <v>11.63749999999996</v>
      </c>
    </row>
    <row r="416" spans="3:5" x14ac:dyDescent="0.2">
      <c r="C416" s="16" t="str" cm="1">
        <f t="array" ref="C416:C454">_xlfn._xlws.SORT(_xlfn.UNIQUE(_xlfn._xlws.FILTER('Rates Database'!$E:$E,'Rates Database'!$D:$D="Municipal Light Plant")))</f>
        <v>Ashburnham</v>
      </c>
      <c r="D416" s="39">
        <v>2023</v>
      </c>
      <c r="E416" s="40">
        <f t="shared" si="19"/>
        <v>4.5</v>
      </c>
    </row>
    <row r="417" spans="3:5" x14ac:dyDescent="0.2">
      <c r="C417" s="16" t="str">
        <v>Belmont</v>
      </c>
      <c r="D417" s="39">
        <v>2023</v>
      </c>
      <c r="E417" s="40">
        <f t="shared" si="19"/>
        <v>12.599999999999898</v>
      </c>
    </row>
    <row r="418" spans="3:5" x14ac:dyDescent="0.2">
      <c r="C418" s="16" t="str">
        <v>Boylston</v>
      </c>
      <c r="D418" s="39">
        <v>2023</v>
      </c>
      <c r="E418" s="40">
        <f t="shared" si="19"/>
        <v>9</v>
      </c>
    </row>
    <row r="419" spans="3:5" x14ac:dyDescent="0.2">
      <c r="C419" s="16" t="str">
        <v>Braintree</v>
      </c>
      <c r="D419" s="39">
        <v>2023</v>
      </c>
      <c r="E419" s="40">
        <f t="shared" si="19"/>
        <v>5.12</v>
      </c>
    </row>
    <row r="420" spans="3:5" x14ac:dyDescent="0.2">
      <c r="C420" s="16" t="str">
        <v>Chester</v>
      </c>
      <c r="D420" s="39">
        <v>2023</v>
      </c>
      <c r="E420" s="40">
        <f t="shared" si="19"/>
        <v>5.9850000000000003</v>
      </c>
    </row>
    <row r="421" spans="3:5" x14ac:dyDescent="0.2">
      <c r="C421" s="16" t="str">
        <v>Chicopee</v>
      </c>
      <c r="D421" s="39">
        <v>2023</v>
      </c>
      <c r="E421" s="40">
        <f t="shared" si="19"/>
        <v>5.6000000000000005</v>
      </c>
    </row>
    <row r="422" spans="3:5" x14ac:dyDescent="0.2">
      <c r="C422" s="16" t="str">
        <v>Concord</v>
      </c>
      <c r="D422" s="39">
        <v>2023</v>
      </c>
      <c r="E422" s="40">
        <f t="shared" si="19"/>
        <v>14.759791666666665</v>
      </c>
    </row>
    <row r="423" spans="3:5" x14ac:dyDescent="0.2">
      <c r="C423" s="16" t="str">
        <v>Danvers</v>
      </c>
      <c r="D423" s="39">
        <v>2023</v>
      </c>
      <c r="E423" s="40">
        <f t="shared" si="19"/>
        <v>7.5</v>
      </c>
    </row>
    <row r="424" spans="3:5" x14ac:dyDescent="0.2">
      <c r="C424" s="16" t="str">
        <v>Georgetown</v>
      </c>
      <c r="D424" s="39">
        <v>2023</v>
      </c>
      <c r="E424" s="40">
        <f t="shared" si="19"/>
        <v>5.2109999999999799</v>
      </c>
    </row>
    <row r="425" spans="3:5" x14ac:dyDescent="0.2">
      <c r="C425" s="16" t="str">
        <v>Groton</v>
      </c>
      <c r="D425" s="39">
        <v>2023</v>
      </c>
      <c r="E425" s="40">
        <f t="shared" si="19"/>
        <v>5.6199999999999903</v>
      </c>
    </row>
    <row r="426" spans="3:5" x14ac:dyDescent="0.2">
      <c r="C426" s="16" t="str">
        <v>Hingham</v>
      </c>
      <c r="D426" s="39">
        <v>2023</v>
      </c>
      <c r="E426" s="40">
        <f t="shared" si="19"/>
        <v>8.573999999999991</v>
      </c>
    </row>
    <row r="427" spans="3:5" x14ac:dyDescent="0.2">
      <c r="C427" s="16" t="str">
        <v>Holden</v>
      </c>
      <c r="D427" s="39">
        <v>2023</v>
      </c>
      <c r="E427" s="40">
        <f t="shared" si="19"/>
        <v>4.25</v>
      </c>
    </row>
    <row r="428" spans="3:5" x14ac:dyDescent="0.2">
      <c r="C428" s="16" t="str">
        <v>Holyoke</v>
      </c>
      <c r="D428" s="39">
        <v>2023</v>
      </c>
      <c r="E428" s="40">
        <f t="shared" si="19"/>
        <v>4.9949999999999957</v>
      </c>
    </row>
    <row r="429" spans="3:5" x14ac:dyDescent="0.2">
      <c r="C429" s="16" t="str">
        <v>Hudson</v>
      </c>
      <c r="D429" s="39">
        <v>2023</v>
      </c>
      <c r="E429" s="40">
        <f t="shared" si="19"/>
        <v>2.3553999999999871</v>
      </c>
    </row>
    <row r="430" spans="3:5" x14ac:dyDescent="0.2">
      <c r="C430" s="16" t="str">
        <v>Hull</v>
      </c>
      <c r="D430" s="39">
        <v>2023</v>
      </c>
      <c r="E430" s="40">
        <f t="shared" si="19"/>
        <v>12.725999999999933</v>
      </c>
    </row>
    <row r="431" spans="3:5" x14ac:dyDescent="0.2">
      <c r="C431" s="16" t="str">
        <v>Ipswich</v>
      </c>
      <c r="D431" s="39">
        <v>2023</v>
      </c>
      <c r="E431" s="40">
        <f t="shared" si="19"/>
        <v>4</v>
      </c>
    </row>
    <row r="432" spans="3:5" x14ac:dyDescent="0.2">
      <c r="C432" s="16" t="str">
        <v>Littleton</v>
      </c>
      <c r="D432" s="39">
        <v>2023</v>
      </c>
      <c r="E432" s="40">
        <f t="shared" si="19"/>
        <v>3.5</v>
      </c>
    </row>
    <row r="433" spans="3:5" x14ac:dyDescent="0.2">
      <c r="C433" s="16" t="str">
        <v>Mansfield</v>
      </c>
      <c r="D433" s="39">
        <v>2023</v>
      </c>
      <c r="E433" s="40">
        <f t="shared" si="19"/>
        <v>6.8888888888888795</v>
      </c>
    </row>
    <row r="434" spans="3:5" x14ac:dyDescent="0.2">
      <c r="C434" s="16" t="str">
        <v>Marblehead</v>
      </c>
      <c r="D434" s="39">
        <v>2023</v>
      </c>
      <c r="E434" s="40">
        <f t="shared" si="19"/>
        <v>8.9999999999999893</v>
      </c>
    </row>
    <row r="435" spans="3:5" x14ac:dyDescent="0.2">
      <c r="C435" s="16" t="str">
        <v>Merrimac</v>
      </c>
      <c r="D435" s="39">
        <v>2023</v>
      </c>
      <c r="E435" s="40">
        <f t="shared" si="19"/>
        <v>5.5</v>
      </c>
    </row>
    <row r="436" spans="3:5" x14ac:dyDescent="0.2">
      <c r="C436" s="16" t="str">
        <v>Middleborough</v>
      </c>
      <c r="D436" s="39">
        <v>2023</v>
      </c>
      <c r="E436" s="40">
        <f t="shared" si="19"/>
        <v>4.5049999999999892</v>
      </c>
    </row>
    <row r="437" spans="3:5" x14ac:dyDescent="0.2">
      <c r="C437" s="16" t="str">
        <v>Middleton</v>
      </c>
      <c r="D437" s="39">
        <v>2023</v>
      </c>
      <c r="E437" s="40">
        <f t="shared" si="19"/>
        <v>5.0399999999999912</v>
      </c>
    </row>
    <row r="438" spans="3:5" x14ac:dyDescent="0.2">
      <c r="C438" s="16" t="str">
        <v>North Attleborough</v>
      </c>
      <c r="D438" s="39">
        <v>2023</v>
      </c>
      <c r="E438" s="40">
        <f t="shared" si="19"/>
        <v>10.32</v>
      </c>
    </row>
    <row r="439" spans="3:5" x14ac:dyDescent="0.2">
      <c r="C439" s="16" t="str">
        <v>Norwood</v>
      </c>
      <c r="D439" s="39">
        <v>2023</v>
      </c>
      <c r="E439" s="40">
        <f t="shared" si="19"/>
        <v>9</v>
      </c>
    </row>
    <row r="440" spans="3:5" x14ac:dyDescent="0.2">
      <c r="C440" s="16" t="str">
        <v>Paxton</v>
      </c>
      <c r="D440" s="39">
        <v>2023</v>
      </c>
      <c r="E440" s="40">
        <f t="shared" si="19"/>
        <v>7.5</v>
      </c>
    </row>
    <row r="441" spans="3:5" x14ac:dyDescent="0.2">
      <c r="C441" s="16" t="str">
        <v>Peabody</v>
      </c>
      <c r="D441" s="39">
        <v>2023</v>
      </c>
      <c r="E441" s="40">
        <f t="shared" si="19"/>
        <v>1.2666666666670009E-2</v>
      </c>
    </row>
    <row r="442" spans="3:5" x14ac:dyDescent="0.2">
      <c r="C442" s="16" t="str">
        <v>Princeton</v>
      </c>
      <c r="D442" s="39">
        <v>2023</v>
      </c>
      <c r="E442" s="40">
        <f t="shared" si="19"/>
        <v>8.9500000000000099</v>
      </c>
    </row>
    <row r="443" spans="3:5" x14ac:dyDescent="0.2">
      <c r="C443" s="16" t="str">
        <v>Reading</v>
      </c>
      <c r="D443" s="39">
        <v>2023</v>
      </c>
      <c r="E443" s="40">
        <f t="shared" si="19"/>
        <v>5.1510000000000007</v>
      </c>
    </row>
    <row r="444" spans="3:5" x14ac:dyDescent="0.2">
      <c r="C444" s="16" t="str">
        <v>Rowley</v>
      </c>
      <c r="D444" s="39">
        <v>2023</v>
      </c>
      <c r="E444" s="40">
        <f t="shared" si="19"/>
        <v>4</v>
      </c>
    </row>
    <row r="445" spans="3:5" x14ac:dyDescent="0.2">
      <c r="C445" s="16" t="str">
        <v>Russell</v>
      </c>
      <c r="D445" s="39">
        <v>2023</v>
      </c>
      <c r="E445" s="40">
        <f t="shared" si="19"/>
        <v>8</v>
      </c>
    </row>
    <row r="446" spans="3:5" x14ac:dyDescent="0.2">
      <c r="C446" s="16" t="str">
        <v>Shrewsbury</v>
      </c>
      <c r="D446" s="39">
        <v>2023</v>
      </c>
      <c r="E446" s="40">
        <f t="shared" si="19"/>
        <v>11.549999999999899</v>
      </c>
    </row>
    <row r="447" spans="3:5" x14ac:dyDescent="0.2">
      <c r="C447" s="16" t="str">
        <v>South Hadley</v>
      </c>
      <c r="D447" s="39">
        <v>2023</v>
      </c>
      <c r="E447" s="40">
        <f t="shared" si="19"/>
        <v>4.7</v>
      </c>
    </row>
    <row r="448" spans="3:5" x14ac:dyDescent="0.2">
      <c r="C448" s="16" t="str">
        <v>Sterling</v>
      </c>
      <c r="D448" s="39">
        <v>2023</v>
      </c>
      <c r="E448" s="40">
        <f t="shared" si="19"/>
        <v>4</v>
      </c>
    </row>
    <row r="449" spans="3:5" x14ac:dyDescent="0.2">
      <c r="C449" s="16" t="str">
        <v>Taunton</v>
      </c>
      <c r="D449" s="39">
        <v>2023</v>
      </c>
      <c r="E449" s="40">
        <f t="shared" si="19"/>
        <v>6.9065000000000003</v>
      </c>
    </row>
    <row r="450" spans="3:5" x14ac:dyDescent="0.2">
      <c r="C450" s="16" t="str">
        <v>Templeton</v>
      </c>
      <c r="D450" s="39">
        <v>2023</v>
      </c>
      <c r="E450" s="40">
        <f t="shared" si="19"/>
        <v>4.1233333333333269</v>
      </c>
    </row>
    <row r="451" spans="3:5" x14ac:dyDescent="0.2">
      <c r="C451" s="16" t="str">
        <v>Wakefield</v>
      </c>
      <c r="D451" s="39">
        <v>2023</v>
      </c>
      <c r="E451" s="40">
        <f t="shared" si="19"/>
        <v>6</v>
      </c>
    </row>
    <row r="452" spans="3:5" x14ac:dyDescent="0.2">
      <c r="C452" s="16" t="str">
        <v>Wellesley</v>
      </c>
      <c r="D452" s="39">
        <v>2023</v>
      </c>
      <c r="E452" s="40">
        <f t="shared" si="19"/>
        <v>6.0657499999999889</v>
      </c>
    </row>
    <row r="453" spans="3:5" x14ac:dyDescent="0.2">
      <c r="C453" s="16" t="str">
        <v>West Boylston</v>
      </c>
      <c r="D453" s="39">
        <v>2023</v>
      </c>
      <c r="E453" s="40">
        <f t="shared" ref="E453:E454" si="20">INDEX($D$171:$H$209,MATCH($C453,$C$171:$C$209,0),MATCH($D453,$D$170:$H$170,0))</f>
        <v>4.0140000000000091</v>
      </c>
    </row>
    <row r="454" spans="3:5" x14ac:dyDescent="0.2">
      <c r="C454" s="16" t="str">
        <v>Westfield</v>
      </c>
      <c r="D454" s="39">
        <v>2023</v>
      </c>
      <c r="E454" s="40">
        <f t="shared" si="20"/>
        <v>11.637500000000001</v>
      </c>
    </row>
    <row r="458" spans="3:5" x14ac:dyDescent="0.2">
      <c r="C458" s="19" t="s">
        <v>52</v>
      </c>
      <c r="D458" s="19" t="s">
        <v>88</v>
      </c>
      <c r="E458" s="19" t="s">
        <v>89</v>
      </c>
    </row>
    <row r="459" spans="3:5" x14ac:dyDescent="0.2">
      <c r="C459" s="16" t="str" cm="1">
        <f t="array" ref="C459:C497">_xlfn._xlws.SORT(_xlfn.UNIQUE(_xlfn._xlws.FILTER('Rates Database'!$E:$E,'Rates Database'!$D:$D="Municipal Light Plant")))</f>
        <v>Ashburnham</v>
      </c>
      <c r="D459" s="39">
        <v>2019</v>
      </c>
      <c r="E459" s="40">
        <f>INDEX($D$127:$H$165,MATCH($C260,$C$127:$C$165,0),MATCH($D260,$D$126:$H$126,0))</f>
        <v>0.13870000000000002</v>
      </c>
    </row>
    <row r="460" spans="3:5" x14ac:dyDescent="0.2">
      <c r="C460" s="16" t="str">
        <v>Belmont</v>
      </c>
      <c r="D460" s="39">
        <v>2019</v>
      </c>
      <c r="E460" s="40">
        <f t="shared" ref="E460:E523" si="21">INDEX($D$127:$H$165,MATCH($C261,$C$127:$C$165,0),MATCH($D261,$D$126:$H$126,0))</f>
        <v>0.19096090909090888</v>
      </c>
    </row>
    <row r="461" spans="3:5" x14ac:dyDescent="0.2">
      <c r="C461" s="16" t="str">
        <v>Boylston</v>
      </c>
      <c r="D461" s="39">
        <v>2019</v>
      </c>
      <c r="E461" s="40">
        <f t="shared" si="21"/>
        <v>0.12204545454545453</v>
      </c>
    </row>
    <row r="462" spans="3:5" x14ac:dyDescent="0.2">
      <c r="C462" s="16" t="str">
        <v>Braintree</v>
      </c>
      <c r="D462" s="39">
        <v>2019</v>
      </c>
      <c r="E462" s="40">
        <f t="shared" si="21"/>
        <v>0.13481718181818081</v>
      </c>
    </row>
    <row r="463" spans="3:5" x14ac:dyDescent="0.2">
      <c r="C463" s="16" t="str">
        <v>Chester</v>
      </c>
      <c r="D463" s="39">
        <v>2019</v>
      </c>
      <c r="E463" s="40">
        <f t="shared" si="21"/>
        <v>0.20636487272727244</v>
      </c>
    </row>
    <row r="464" spans="3:5" x14ac:dyDescent="0.2">
      <c r="C464" s="16" t="str">
        <v>Chicopee</v>
      </c>
      <c r="D464" s="39">
        <v>2019</v>
      </c>
      <c r="E464" s="40">
        <f t="shared" si="21"/>
        <v>0.12798818181818164</v>
      </c>
    </row>
    <row r="465" spans="3:5" x14ac:dyDescent="0.2">
      <c r="C465" s="16" t="str">
        <v>Concord</v>
      </c>
      <c r="D465" s="39">
        <v>2019</v>
      </c>
      <c r="E465" s="40">
        <f t="shared" si="21"/>
        <v>0.153462557540363</v>
      </c>
    </row>
    <row r="466" spans="3:5" x14ac:dyDescent="0.2">
      <c r="C466" s="16" t="str">
        <v>Danvers</v>
      </c>
      <c r="D466" s="39">
        <v>2019</v>
      </c>
      <c r="E466" s="40">
        <f t="shared" si="21"/>
        <v>0.13350454545454543</v>
      </c>
    </row>
    <row r="467" spans="3:5" x14ac:dyDescent="0.2">
      <c r="C467" s="16" t="str">
        <v>Georgetown</v>
      </c>
      <c r="D467" s="39">
        <v>2019</v>
      </c>
      <c r="E467" s="40">
        <f t="shared" si="21"/>
        <v>0.16039500000000004</v>
      </c>
    </row>
    <row r="468" spans="3:5" x14ac:dyDescent="0.2">
      <c r="C468" s="16" t="str">
        <v>Groton</v>
      </c>
      <c r="D468" s="39">
        <v>2019</v>
      </c>
      <c r="E468" s="40">
        <f t="shared" si="21"/>
        <v>0.12854545454545427</v>
      </c>
    </row>
    <row r="469" spans="3:5" x14ac:dyDescent="0.2">
      <c r="C469" s="16" t="str">
        <v>Hingham</v>
      </c>
      <c r="D469" s="39">
        <v>2019</v>
      </c>
      <c r="E469" s="40">
        <f t="shared" si="21"/>
        <v>0.12698581818181817</v>
      </c>
    </row>
    <row r="470" spans="3:5" x14ac:dyDescent="0.2">
      <c r="C470" s="16" t="str">
        <v>Holden</v>
      </c>
      <c r="D470" s="39">
        <v>2019</v>
      </c>
      <c r="E470" s="40">
        <f t="shared" si="21"/>
        <v>0.12629336363636345</v>
      </c>
    </row>
    <row r="471" spans="3:5" x14ac:dyDescent="0.2">
      <c r="C471" s="16" t="str">
        <v>Holyoke</v>
      </c>
      <c r="D471" s="39">
        <v>2019</v>
      </c>
      <c r="E471" s="40">
        <f t="shared" si="21"/>
        <v>0.12329599999999898</v>
      </c>
    </row>
    <row r="472" spans="3:5" x14ac:dyDescent="0.2">
      <c r="C472" s="16" t="str">
        <v>Hudson</v>
      </c>
      <c r="D472" s="39">
        <v>2019</v>
      </c>
      <c r="E472" s="40">
        <f t="shared" si="21"/>
        <v>0.10854090909090811</v>
      </c>
    </row>
    <row r="473" spans="3:5" x14ac:dyDescent="0.2">
      <c r="C473" s="16" t="str">
        <v>Hull</v>
      </c>
      <c r="D473" s="39">
        <v>2019</v>
      </c>
      <c r="E473" s="40">
        <f t="shared" si="21"/>
        <v>0.154199999999999</v>
      </c>
    </row>
    <row r="474" spans="3:5" x14ac:dyDescent="0.2">
      <c r="C474" s="16" t="str">
        <v>Ipswich</v>
      </c>
      <c r="D474" s="39">
        <v>2019</v>
      </c>
      <c r="E474" s="40">
        <f t="shared" si="21"/>
        <v>0.13617090909090901</v>
      </c>
    </row>
    <row r="475" spans="3:5" x14ac:dyDescent="0.2">
      <c r="C475" s="16" t="str">
        <v>Littleton</v>
      </c>
      <c r="D475" s="39">
        <v>2019</v>
      </c>
      <c r="E475" s="40">
        <f t="shared" si="21"/>
        <v>0.12304790909090846</v>
      </c>
    </row>
    <row r="476" spans="3:5" x14ac:dyDescent="0.2">
      <c r="C476" s="16" t="str">
        <v>Mansfield</v>
      </c>
      <c r="D476" s="39">
        <v>2019</v>
      </c>
      <c r="E476" s="40">
        <f t="shared" si="21"/>
        <v>0.10795999999999997</v>
      </c>
    </row>
    <row r="477" spans="3:5" x14ac:dyDescent="0.2">
      <c r="C477" s="16" t="str">
        <v>Marblehead</v>
      </c>
      <c r="D477" s="39">
        <v>2019</v>
      </c>
      <c r="E477" s="40">
        <f t="shared" si="21"/>
        <v>0.16950000000000001</v>
      </c>
    </row>
    <row r="478" spans="3:5" x14ac:dyDescent="0.2">
      <c r="C478" s="16" t="str">
        <v>Merrimac</v>
      </c>
      <c r="D478" s="39">
        <v>2019</v>
      </c>
      <c r="E478" s="40">
        <f t="shared" si="21"/>
        <v>0.16641427272727277</v>
      </c>
    </row>
    <row r="479" spans="3:5" x14ac:dyDescent="0.2">
      <c r="C479" s="16" t="str">
        <v>Middleborough</v>
      </c>
      <c r="D479" s="39">
        <v>2019</v>
      </c>
      <c r="E479" s="40">
        <f t="shared" si="21"/>
        <v>0.14199999999999996</v>
      </c>
    </row>
    <row r="480" spans="3:5" x14ac:dyDescent="0.2">
      <c r="C480" s="16" t="str">
        <v>Middleton</v>
      </c>
      <c r="D480" s="39">
        <v>2019</v>
      </c>
      <c r="E480" s="40">
        <f t="shared" si="21"/>
        <v>0.12882999999999975</v>
      </c>
    </row>
    <row r="481" spans="3:5" x14ac:dyDescent="0.2">
      <c r="C481" s="16" t="str">
        <v>North Attleborough</v>
      </c>
      <c r="D481" s="39">
        <v>2019</v>
      </c>
      <c r="E481" s="40">
        <f t="shared" si="21"/>
        <v>0.13982909090908999</v>
      </c>
    </row>
    <row r="482" spans="3:5" x14ac:dyDescent="0.2">
      <c r="C482" s="16" t="str">
        <v>Norwood</v>
      </c>
      <c r="D482" s="39">
        <v>2019</v>
      </c>
      <c r="E482" s="40">
        <f t="shared" si="21"/>
        <v>0.15990272727272731</v>
      </c>
    </row>
    <row r="483" spans="3:5" x14ac:dyDescent="0.2">
      <c r="C483" s="16" t="str">
        <v>Paxton</v>
      </c>
      <c r="D483" s="39">
        <v>2019</v>
      </c>
      <c r="E483" s="40">
        <f t="shared" si="21"/>
        <v>0.14562000000000003</v>
      </c>
    </row>
    <row r="484" spans="3:5" x14ac:dyDescent="0.2">
      <c r="C484" s="16" t="str">
        <v>Peabody</v>
      </c>
      <c r="D484" s="39">
        <v>2019</v>
      </c>
      <c r="E484" s="40">
        <f t="shared" si="21"/>
        <v>0.10452545454545453</v>
      </c>
    </row>
    <row r="485" spans="3:5" x14ac:dyDescent="0.2">
      <c r="C485" s="16" t="str">
        <v>Princeton</v>
      </c>
      <c r="D485" s="39">
        <v>2019</v>
      </c>
      <c r="E485" s="40">
        <f t="shared" si="21"/>
        <v>0.23512499999999903</v>
      </c>
    </row>
    <row r="486" spans="3:5" x14ac:dyDescent="0.2">
      <c r="C486" s="16" t="str">
        <v>Reading</v>
      </c>
      <c r="D486" s="39">
        <v>2019</v>
      </c>
      <c r="E486" s="40">
        <f t="shared" si="21"/>
        <v>0.14605168181818118</v>
      </c>
    </row>
    <row r="487" spans="3:5" x14ac:dyDescent="0.2">
      <c r="C487" s="16" t="str">
        <v>Rowley</v>
      </c>
      <c r="D487" s="39">
        <v>2019</v>
      </c>
      <c r="E487" s="40">
        <f t="shared" si="21"/>
        <v>0.17281818181818179</v>
      </c>
    </row>
    <row r="488" spans="3:5" x14ac:dyDescent="0.2">
      <c r="C488" s="16" t="str">
        <v>Russell</v>
      </c>
      <c r="D488" s="39">
        <v>2019</v>
      </c>
      <c r="E488" s="40">
        <f t="shared" si="21"/>
        <v>0.17399999999999996</v>
      </c>
    </row>
    <row r="489" spans="3:5" x14ac:dyDescent="0.2">
      <c r="C489" s="16" t="str">
        <v>Shrewsbury</v>
      </c>
      <c r="D489" s="39">
        <v>2019</v>
      </c>
      <c r="E489" s="40">
        <f t="shared" si="21"/>
        <v>0.11501454545454547</v>
      </c>
    </row>
    <row r="490" spans="3:5" x14ac:dyDescent="0.2">
      <c r="C490" s="16" t="str">
        <v>South Hadley</v>
      </c>
      <c r="D490" s="39">
        <v>2019</v>
      </c>
      <c r="E490" s="40">
        <f t="shared" si="21"/>
        <v>0.1250506545454538</v>
      </c>
    </row>
    <row r="491" spans="3:5" x14ac:dyDescent="0.2">
      <c r="C491" s="16" t="str">
        <v>Sterling</v>
      </c>
      <c r="D491" s="39">
        <v>2019</v>
      </c>
      <c r="E491" s="40">
        <f t="shared" si="21"/>
        <v>0.12968636363636366</v>
      </c>
    </row>
    <row r="492" spans="3:5" x14ac:dyDescent="0.2">
      <c r="C492" s="16" t="str">
        <v>Taunton</v>
      </c>
      <c r="D492" s="39">
        <v>2019</v>
      </c>
      <c r="E492" s="40">
        <f t="shared" si="21"/>
        <v>0.13102004742424206</v>
      </c>
    </row>
    <row r="493" spans="3:5" x14ac:dyDescent="0.2">
      <c r="C493" s="16" t="str">
        <v>Templeton</v>
      </c>
      <c r="D493" s="39">
        <v>2019</v>
      </c>
      <c r="E493" s="40">
        <f t="shared" si="21"/>
        <v>0.12367272727272707</v>
      </c>
    </row>
    <row r="494" spans="3:5" x14ac:dyDescent="0.2">
      <c r="C494" s="16" t="str">
        <v>Wakefield</v>
      </c>
      <c r="D494" s="39">
        <v>2019</v>
      </c>
      <c r="E494" s="40">
        <f t="shared" si="21"/>
        <v>0.15840909090909092</v>
      </c>
    </row>
    <row r="495" spans="3:5" x14ac:dyDescent="0.2">
      <c r="C495" s="16" t="str">
        <v>Wellesley</v>
      </c>
      <c r="D495" s="39">
        <v>2019</v>
      </c>
      <c r="E495" s="40">
        <f t="shared" si="21"/>
        <v>0.13834299999999941</v>
      </c>
    </row>
    <row r="496" spans="3:5" x14ac:dyDescent="0.2">
      <c r="C496" s="16" t="str">
        <v>West Boylston</v>
      </c>
      <c r="D496" s="39">
        <v>2019</v>
      </c>
      <c r="E496" s="40">
        <f t="shared" si="21"/>
        <v>0.12401454545454448</v>
      </c>
    </row>
    <row r="497" spans="3:5" x14ac:dyDescent="0.2">
      <c r="C497" s="16" t="str">
        <v>Westfield</v>
      </c>
      <c r="D497" s="39">
        <v>2019</v>
      </c>
      <c r="E497" s="40">
        <f t="shared" si="21"/>
        <v>0.1177119090909091</v>
      </c>
    </row>
    <row r="498" spans="3:5" x14ac:dyDescent="0.2">
      <c r="C498" s="16" t="str" cm="1">
        <f t="array" ref="C498:C536">_xlfn._xlws.SORT(_xlfn.UNIQUE(_xlfn._xlws.FILTER('Rates Database'!$E:$E,'Rates Database'!$D:$D="Municipal Light Plant")))</f>
        <v>Ashburnham</v>
      </c>
      <c r="D498" s="39">
        <v>2020</v>
      </c>
      <c r="E498" s="40">
        <f t="shared" si="21"/>
        <v>0.13870000000000002</v>
      </c>
    </row>
    <row r="499" spans="3:5" x14ac:dyDescent="0.2">
      <c r="C499" s="16" t="str">
        <v>Belmont</v>
      </c>
      <c r="D499" s="39">
        <v>2020</v>
      </c>
      <c r="E499" s="40">
        <f t="shared" si="21"/>
        <v>0.19216999999999979</v>
      </c>
    </row>
    <row r="500" spans="3:5" x14ac:dyDescent="0.2">
      <c r="C500" s="16" t="str">
        <v>Boylston</v>
      </c>
      <c r="D500" s="39">
        <v>2020</v>
      </c>
      <c r="E500" s="40">
        <f t="shared" si="21"/>
        <v>0.10925000000000001</v>
      </c>
    </row>
    <row r="501" spans="3:5" x14ac:dyDescent="0.2">
      <c r="C501" s="16" t="str">
        <v>Braintree</v>
      </c>
      <c r="D501" s="39">
        <v>2020</v>
      </c>
      <c r="E501" s="40">
        <f t="shared" si="21"/>
        <v>0.13549899999999898</v>
      </c>
    </row>
    <row r="502" spans="3:5" x14ac:dyDescent="0.2">
      <c r="C502" s="16" t="str">
        <v>Chester</v>
      </c>
      <c r="D502" s="39">
        <v>2020</v>
      </c>
      <c r="E502" s="40">
        <f t="shared" si="21"/>
        <v>0.20126842499999922</v>
      </c>
    </row>
    <row r="503" spans="3:5" x14ac:dyDescent="0.2">
      <c r="C503" s="16" t="str">
        <v>Chicopee</v>
      </c>
      <c r="D503" s="39">
        <v>2020</v>
      </c>
      <c r="E503" s="40">
        <f t="shared" si="21"/>
        <v>0.12142499999999899</v>
      </c>
    </row>
    <row r="504" spans="3:5" x14ac:dyDescent="0.2">
      <c r="C504" s="16" t="str">
        <v>Concord</v>
      </c>
      <c r="D504" s="39">
        <v>2020</v>
      </c>
      <c r="E504" s="40">
        <f t="shared" si="21"/>
        <v>0.1591549272373326</v>
      </c>
    </row>
    <row r="505" spans="3:5" x14ac:dyDescent="0.2">
      <c r="C505" s="16" t="str">
        <v>Danvers</v>
      </c>
      <c r="D505" s="39">
        <v>2020</v>
      </c>
      <c r="E505" s="40">
        <f t="shared" si="21"/>
        <v>0.13795666666666664</v>
      </c>
    </row>
    <row r="506" spans="3:5" x14ac:dyDescent="0.2">
      <c r="C506" s="16" t="str">
        <v>Georgetown</v>
      </c>
      <c r="D506" s="39">
        <v>2020</v>
      </c>
      <c r="E506" s="40">
        <f t="shared" si="21"/>
        <v>0.15789499999999998</v>
      </c>
    </row>
    <row r="507" spans="3:5" x14ac:dyDescent="0.2">
      <c r="C507" s="16" t="str">
        <v>Groton</v>
      </c>
      <c r="D507" s="39">
        <v>2020</v>
      </c>
      <c r="E507" s="40">
        <f t="shared" si="21"/>
        <v>0.13104111111111089</v>
      </c>
    </row>
    <row r="508" spans="3:5" x14ac:dyDescent="0.2">
      <c r="C508" s="16" t="str">
        <v>Hingham</v>
      </c>
      <c r="D508" s="39">
        <v>2020</v>
      </c>
      <c r="E508" s="40">
        <f t="shared" si="21"/>
        <v>0.14680399999999996</v>
      </c>
    </row>
    <row r="509" spans="3:5" x14ac:dyDescent="0.2">
      <c r="C509" s="16" t="str">
        <v>Holden</v>
      </c>
      <c r="D509" s="39">
        <v>2020</v>
      </c>
      <c r="E509" s="40">
        <f t="shared" si="21"/>
        <v>0.12966999999999904</v>
      </c>
    </row>
    <row r="510" spans="3:5" x14ac:dyDescent="0.2">
      <c r="C510" s="16" t="str">
        <v>Holyoke</v>
      </c>
      <c r="D510" s="39">
        <v>2020</v>
      </c>
      <c r="E510" s="40">
        <f t="shared" si="21"/>
        <v>0.12466549999999989</v>
      </c>
    </row>
    <row r="511" spans="3:5" x14ac:dyDescent="0.2">
      <c r="C511" s="16" t="str">
        <v>Hudson</v>
      </c>
      <c r="D511" s="39">
        <v>2020</v>
      </c>
      <c r="E511" s="40">
        <f t="shared" si="21"/>
        <v>0.11580666666666567</v>
      </c>
    </row>
    <row r="512" spans="3:5" x14ac:dyDescent="0.2">
      <c r="C512" s="16" t="str">
        <v>Hull</v>
      </c>
      <c r="D512" s="39">
        <v>2020</v>
      </c>
      <c r="E512" s="40">
        <f t="shared" si="21"/>
        <v>0.154199999999999</v>
      </c>
    </row>
    <row r="513" spans="3:5" x14ac:dyDescent="0.2">
      <c r="C513" s="16" t="str">
        <v>Ipswich</v>
      </c>
      <c r="D513" s="39">
        <v>2020</v>
      </c>
      <c r="E513" s="40">
        <f t="shared" si="21"/>
        <v>0.13435416666666666</v>
      </c>
    </row>
    <row r="514" spans="3:5" x14ac:dyDescent="0.2">
      <c r="C514" s="16" t="str">
        <v>Littleton</v>
      </c>
      <c r="D514" s="39">
        <v>2020</v>
      </c>
      <c r="E514" s="40">
        <f t="shared" si="21"/>
        <v>0.12100006666666574</v>
      </c>
    </row>
    <row r="515" spans="3:5" x14ac:dyDescent="0.2">
      <c r="C515" s="16" t="str">
        <v>Mansfield</v>
      </c>
      <c r="D515" s="39">
        <v>2020</v>
      </c>
      <c r="E515" s="40">
        <f t="shared" si="21"/>
        <v>0.10575999999999956</v>
      </c>
    </row>
    <row r="516" spans="3:5" x14ac:dyDescent="0.2">
      <c r="C516" s="16" t="str">
        <v>Marblehead</v>
      </c>
      <c r="D516" s="39">
        <v>2020</v>
      </c>
      <c r="E516" s="40">
        <f t="shared" si="21"/>
        <v>0.17316666666666666</v>
      </c>
    </row>
    <row r="517" spans="3:5" x14ac:dyDescent="0.2">
      <c r="C517" s="16" t="str">
        <v>Merrimac</v>
      </c>
      <c r="D517" s="39">
        <v>2020</v>
      </c>
      <c r="E517" s="40">
        <f t="shared" si="21"/>
        <v>0.16520499999999924</v>
      </c>
    </row>
    <row r="518" spans="3:5" x14ac:dyDescent="0.2">
      <c r="C518" s="16" t="str">
        <v>Middleborough</v>
      </c>
      <c r="D518" s="39">
        <v>2020</v>
      </c>
      <c r="E518" s="40">
        <f t="shared" si="21"/>
        <v>0.13999999999999999</v>
      </c>
    </row>
    <row r="519" spans="3:5" x14ac:dyDescent="0.2">
      <c r="C519" s="16" t="str">
        <v>Middleton</v>
      </c>
      <c r="D519" s="39">
        <v>2020</v>
      </c>
      <c r="E519" s="40">
        <f t="shared" si="21"/>
        <v>0.12882999999999975</v>
      </c>
    </row>
    <row r="520" spans="3:5" x14ac:dyDescent="0.2">
      <c r="C520" s="16" t="str">
        <v>North Attleborough</v>
      </c>
      <c r="D520" s="39">
        <v>2020</v>
      </c>
      <c r="E520" s="40">
        <f t="shared" si="21"/>
        <v>0.13763866666666574</v>
      </c>
    </row>
    <row r="521" spans="3:5" x14ac:dyDescent="0.2">
      <c r="C521" s="16" t="str">
        <v>Norwood</v>
      </c>
      <c r="D521" s="39">
        <v>2020</v>
      </c>
      <c r="E521" s="40">
        <f t="shared" si="21"/>
        <v>0.13982166666666668</v>
      </c>
    </row>
    <row r="522" spans="3:5" x14ac:dyDescent="0.2">
      <c r="C522" s="16" t="str">
        <v>Paxton</v>
      </c>
      <c r="D522" s="39">
        <v>2020</v>
      </c>
      <c r="E522" s="40">
        <f t="shared" si="21"/>
        <v>0.13895333333333335</v>
      </c>
    </row>
    <row r="523" spans="3:5" x14ac:dyDescent="0.2">
      <c r="C523" s="16" t="str">
        <v>Peabody</v>
      </c>
      <c r="D523" s="39">
        <v>2020</v>
      </c>
      <c r="E523" s="40">
        <f t="shared" si="21"/>
        <v>9.9190000000000014E-2</v>
      </c>
    </row>
    <row r="524" spans="3:5" x14ac:dyDescent="0.2">
      <c r="C524" s="16" t="str">
        <v>Princeton</v>
      </c>
      <c r="D524" s="39">
        <v>2020</v>
      </c>
      <c r="E524" s="40">
        <f t="shared" ref="E524:E587" si="22">INDEX($D$127:$H$165,MATCH($C325,$C$127:$C$165,0),MATCH($D325,$D$126:$H$126,0))</f>
        <v>0.23512499999999903</v>
      </c>
    </row>
    <row r="525" spans="3:5" x14ac:dyDescent="0.2">
      <c r="C525" s="16" t="str">
        <v>Reading</v>
      </c>
      <c r="D525" s="39">
        <v>2020</v>
      </c>
      <c r="E525" s="40">
        <f t="shared" si="22"/>
        <v>0.14149099999999945</v>
      </c>
    </row>
    <row r="526" spans="3:5" x14ac:dyDescent="0.2">
      <c r="C526" s="16" t="str">
        <v>Rowley</v>
      </c>
      <c r="D526" s="39">
        <v>2020</v>
      </c>
      <c r="E526" s="40">
        <f t="shared" si="22"/>
        <v>0.17537499999999998</v>
      </c>
    </row>
    <row r="527" spans="3:5" x14ac:dyDescent="0.2">
      <c r="C527" s="16" t="str">
        <v>Russell</v>
      </c>
      <c r="D527" s="39">
        <v>2020</v>
      </c>
      <c r="E527" s="40">
        <f t="shared" si="22"/>
        <v>0.17399999999999996</v>
      </c>
    </row>
    <row r="528" spans="3:5" x14ac:dyDescent="0.2">
      <c r="C528" s="16" t="str">
        <v>Shrewsbury</v>
      </c>
      <c r="D528" s="39">
        <v>2020</v>
      </c>
      <c r="E528" s="40">
        <f t="shared" si="22"/>
        <v>0.11515999999999998</v>
      </c>
    </row>
    <row r="529" spans="3:5" x14ac:dyDescent="0.2">
      <c r="C529" s="16" t="str">
        <v>South Hadley</v>
      </c>
      <c r="D529" s="39">
        <v>2020</v>
      </c>
      <c r="E529" s="40">
        <f t="shared" si="22"/>
        <v>0.13148769999999926</v>
      </c>
    </row>
    <row r="530" spans="3:5" x14ac:dyDescent="0.2">
      <c r="C530" s="16" t="str">
        <v>Sterling</v>
      </c>
      <c r="D530" s="39">
        <v>2020</v>
      </c>
      <c r="E530" s="40">
        <f t="shared" si="22"/>
        <v>0.13034166666666669</v>
      </c>
    </row>
    <row r="531" spans="3:5" x14ac:dyDescent="0.2">
      <c r="C531" s="16" t="str">
        <v>Taunton</v>
      </c>
      <c r="D531" s="39">
        <v>2020</v>
      </c>
      <c r="E531" s="40">
        <f t="shared" si="22"/>
        <v>0.13049251458333297</v>
      </c>
    </row>
    <row r="532" spans="3:5" x14ac:dyDescent="0.2">
      <c r="C532" s="16" t="str">
        <v>Templeton</v>
      </c>
      <c r="D532" s="39">
        <v>2020</v>
      </c>
      <c r="E532" s="40">
        <f t="shared" si="22"/>
        <v>0.11437058333333282</v>
      </c>
    </row>
    <row r="533" spans="3:5" x14ac:dyDescent="0.2">
      <c r="C533" s="16" t="str">
        <v>Wakefield</v>
      </c>
      <c r="D533" s="39">
        <v>2020</v>
      </c>
      <c r="E533" s="40">
        <f t="shared" si="22"/>
        <v>0.15583333333333335</v>
      </c>
    </row>
    <row r="534" spans="3:5" x14ac:dyDescent="0.2">
      <c r="C534" s="16" t="str">
        <v>Wellesley</v>
      </c>
      <c r="D534" s="39">
        <v>2020</v>
      </c>
      <c r="E534" s="40">
        <f t="shared" si="22"/>
        <v>0.13834299999999941</v>
      </c>
    </row>
    <row r="535" spans="3:5" x14ac:dyDescent="0.2">
      <c r="C535" s="16" t="str">
        <v>West Boylston</v>
      </c>
      <c r="D535" s="39">
        <v>2020</v>
      </c>
      <c r="E535" s="40">
        <f t="shared" si="22"/>
        <v>0.12592666666666577</v>
      </c>
    </row>
    <row r="536" spans="3:5" x14ac:dyDescent="0.2">
      <c r="C536" s="16" t="str">
        <v>Westfield</v>
      </c>
      <c r="D536" s="39">
        <v>2020</v>
      </c>
      <c r="E536" s="40">
        <f t="shared" si="22"/>
        <v>0.12065000000000002</v>
      </c>
    </row>
    <row r="537" spans="3:5" x14ac:dyDescent="0.2">
      <c r="C537" s="16" t="str" cm="1">
        <f t="array" ref="C537:C575">_xlfn._xlws.SORT(_xlfn.UNIQUE(_xlfn._xlws.FILTER('Rates Database'!$E:$E,'Rates Database'!$D:$D="Municipal Light Plant")))</f>
        <v>Ashburnham</v>
      </c>
      <c r="D537" s="39">
        <v>2021</v>
      </c>
      <c r="E537" s="40">
        <f t="shared" si="22"/>
        <v>0.13870000000000002</v>
      </c>
    </row>
    <row r="538" spans="3:5" x14ac:dyDescent="0.2">
      <c r="C538" s="16" t="str">
        <v>Belmont</v>
      </c>
      <c r="D538" s="39">
        <v>2021</v>
      </c>
      <c r="E538" s="40">
        <f t="shared" si="22"/>
        <v>0.19216999999999979</v>
      </c>
    </row>
    <row r="539" spans="3:5" x14ac:dyDescent="0.2">
      <c r="C539" s="16" t="str">
        <v>Boylston</v>
      </c>
      <c r="D539" s="39">
        <v>2021</v>
      </c>
      <c r="E539" s="40">
        <f t="shared" si="22"/>
        <v>0.12508333333333335</v>
      </c>
    </row>
    <row r="540" spans="3:5" x14ac:dyDescent="0.2">
      <c r="C540" s="16" t="str">
        <v>Braintree</v>
      </c>
      <c r="D540" s="39">
        <v>2021</v>
      </c>
      <c r="E540" s="40">
        <f t="shared" si="22"/>
        <v>0.13549899999999898</v>
      </c>
    </row>
    <row r="541" spans="3:5" x14ac:dyDescent="0.2">
      <c r="C541" s="16" t="str">
        <v>Chester</v>
      </c>
      <c r="D541" s="39">
        <v>2021</v>
      </c>
      <c r="E541" s="40">
        <f t="shared" si="22"/>
        <v>0.19768312499999927</v>
      </c>
    </row>
    <row r="542" spans="3:5" x14ac:dyDescent="0.2">
      <c r="C542" s="16" t="str">
        <v>Chicopee</v>
      </c>
      <c r="D542" s="39">
        <v>2021</v>
      </c>
      <c r="E542" s="40">
        <f t="shared" si="22"/>
        <v>0.12437083333333275</v>
      </c>
    </row>
    <row r="543" spans="3:5" x14ac:dyDescent="0.2">
      <c r="C543" s="16" t="str">
        <v>Concord</v>
      </c>
      <c r="D543" s="39">
        <v>2021</v>
      </c>
      <c r="E543" s="40">
        <f t="shared" si="22"/>
        <v>0.17147866403999978</v>
      </c>
    </row>
    <row r="544" spans="3:5" x14ac:dyDescent="0.2">
      <c r="C544" s="16" t="str">
        <v>Danvers</v>
      </c>
      <c r="D544" s="39">
        <v>2021</v>
      </c>
      <c r="E544" s="40">
        <f t="shared" si="22"/>
        <v>0.13772416666666665</v>
      </c>
    </row>
    <row r="545" spans="3:5" x14ac:dyDescent="0.2">
      <c r="C545" s="16" t="str">
        <v>Georgetown</v>
      </c>
      <c r="D545" s="39">
        <v>2021</v>
      </c>
      <c r="E545" s="40">
        <f t="shared" si="22"/>
        <v>0.15629500000000002</v>
      </c>
    </row>
    <row r="546" spans="3:5" x14ac:dyDescent="0.2">
      <c r="C546" s="16" t="str">
        <v>Groton</v>
      </c>
      <c r="D546" s="39">
        <v>2021</v>
      </c>
      <c r="E546" s="40">
        <f t="shared" si="22"/>
        <v>0.13828555555555525</v>
      </c>
    </row>
    <row r="547" spans="3:5" x14ac:dyDescent="0.2">
      <c r="C547" s="16" t="str">
        <v>Hingham</v>
      </c>
      <c r="D547" s="39">
        <v>2021</v>
      </c>
      <c r="E547" s="40">
        <f t="shared" si="22"/>
        <v>0.15680399999999997</v>
      </c>
    </row>
    <row r="548" spans="3:5" x14ac:dyDescent="0.2">
      <c r="C548" s="16" t="str">
        <v>Holden</v>
      </c>
      <c r="D548" s="39">
        <v>2021</v>
      </c>
      <c r="E548" s="40">
        <f t="shared" si="22"/>
        <v>0.12966999999999904</v>
      </c>
    </row>
    <row r="549" spans="3:5" x14ac:dyDescent="0.2">
      <c r="C549" s="16" t="str">
        <v>Holyoke</v>
      </c>
      <c r="D549" s="39">
        <v>2021</v>
      </c>
      <c r="E549" s="40">
        <f t="shared" si="22"/>
        <v>0.13001224999999977</v>
      </c>
    </row>
    <row r="550" spans="3:5" x14ac:dyDescent="0.2">
      <c r="C550" s="16" t="str">
        <v>Hudson</v>
      </c>
      <c r="D550" s="39">
        <v>2021</v>
      </c>
      <c r="E550" s="40">
        <f t="shared" si="22"/>
        <v>0.119389999999999</v>
      </c>
    </row>
    <row r="551" spans="3:5" x14ac:dyDescent="0.2">
      <c r="C551" s="16" t="str">
        <v>Hull</v>
      </c>
      <c r="D551" s="39">
        <v>2021</v>
      </c>
      <c r="E551" s="40">
        <f t="shared" si="22"/>
        <v>0.15419999999999923</v>
      </c>
    </row>
    <row r="552" spans="3:5" x14ac:dyDescent="0.2">
      <c r="C552" s="16" t="str">
        <v>Ipswich</v>
      </c>
      <c r="D552" s="39">
        <v>2021</v>
      </c>
      <c r="E552" s="40">
        <f t="shared" si="22"/>
        <v>0.14299999999999999</v>
      </c>
    </row>
    <row r="553" spans="3:5" x14ac:dyDescent="0.2">
      <c r="C553" s="16" t="str">
        <v>Littleton</v>
      </c>
      <c r="D553" s="39">
        <v>2021</v>
      </c>
      <c r="E553" s="40">
        <f t="shared" si="22"/>
        <v>0.12704677499999936</v>
      </c>
    </row>
    <row r="554" spans="3:5" x14ac:dyDescent="0.2">
      <c r="C554" s="16" t="str">
        <v>Mansfield</v>
      </c>
      <c r="D554" s="39">
        <v>2021</v>
      </c>
      <c r="E554" s="40">
        <f t="shared" si="22"/>
        <v>0.10235999999999897</v>
      </c>
    </row>
    <row r="555" spans="3:5" x14ac:dyDescent="0.2">
      <c r="C555" s="16" t="str">
        <v>Marblehead</v>
      </c>
      <c r="D555" s="39">
        <v>2021</v>
      </c>
      <c r="E555" s="40">
        <f t="shared" si="22"/>
        <v>0.17349999999999999</v>
      </c>
    </row>
    <row r="556" spans="3:5" x14ac:dyDescent="0.2">
      <c r="C556" s="16" t="str">
        <v>Merrimac</v>
      </c>
      <c r="D556" s="39">
        <v>2021</v>
      </c>
      <c r="E556" s="40">
        <f t="shared" si="22"/>
        <v>0.16057999999999903</v>
      </c>
    </row>
    <row r="557" spans="3:5" x14ac:dyDescent="0.2">
      <c r="C557" s="16" t="str">
        <v>Middleborough</v>
      </c>
      <c r="D557" s="39">
        <v>2021</v>
      </c>
      <c r="E557" s="40">
        <f t="shared" si="22"/>
        <v>0.14033333333333331</v>
      </c>
    </row>
    <row r="558" spans="3:5" x14ac:dyDescent="0.2">
      <c r="C558" s="16" t="str">
        <v>Middleton</v>
      </c>
      <c r="D558" s="39">
        <v>2021</v>
      </c>
      <c r="E558" s="40">
        <f t="shared" si="22"/>
        <v>0.12882999999999975</v>
      </c>
    </row>
    <row r="559" spans="3:5" x14ac:dyDescent="0.2">
      <c r="C559" s="16" t="str">
        <v>North Attleborough</v>
      </c>
      <c r="D559" s="39">
        <v>2021</v>
      </c>
      <c r="E559" s="40">
        <f t="shared" si="22"/>
        <v>0.13420145454545354</v>
      </c>
    </row>
    <row r="560" spans="3:5" x14ac:dyDescent="0.2">
      <c r="C560" s="16" t="str">
        <v>Norwood</v>
      </c>
      <c r="D560" s="39">
        <v>2021</v>
      </c>
      <c r="E560" s="40">
        <f t="shared" si="22"/>
        <v>0.15898000000000001</v>
      </c>
    </row>
    <row r="561" spans="3:5" x14ac:dyDescent="0.2">
      <c r="C561" s="16" t="str">
        <v>Paxton</v>
      </c>
      <c r="D561" s="39">
        <v>2021</v>
      </c>
      <c r="E561" s="40">
        <f t="shared" si="22"/>
        <v>0.13145333333333334</v>
      </c>
    </row>
    <row r="562" spans="3:5" x14ac:dyDescent="0.2">
      <c r="C562" s="16" t="str">
        <v>Peabody</v>
      </c>
      <c r="D562" s="39">
        <v>2021</v>
      </c>
      <c r="E562" s="40">
        <f t="shared" si="22"/>
        <v>9.9162500000000001E-2</v>
      </c>
    </row>
    <row r="563" spans="3:5" x14ac:dyDescent="0.2">
      <c r="C563" s="16" t="str">
        <v>Princeton</v>
      </c>
      <c r="D563" s="39">
        <v>2021</v>
      </c>
      <c r="E563" s="40">
        <f t="shared" si="22"/>
        <v>0.23512499999999903</v>
      </c>
    </row>
    <row r="564" spans="3:5" x14ac:dyDescent="0.2">
      <c r="C564" s="16" t="str">
        <v>Reading</v>
      </c>
      <c r="D564" s="39">
        <v>2021</v>
      </c>
      <c r="E564" s="40">
        <f t="shared" si="22"/>
        <v>0.14087349999999957</v>
      </c>
    </row>
    <row r="565" spans="3:5" x14ac:dyDescent="0.2">
      <c r="C565" s="16" t="str">
        <v>Rowley</v>
      </c>
      <c r="D565" s="39">
        <v>2021</v>
      </c>
      <c r="E565" s="40">
        <f t="shared" si="22"/>
        <v>0.17329166666666665</v>
      </c>
    </row>
    <row r="566" spans="3:5" x14ac:dyDescent="0.2">
      <c r="C566" s="16" t="str">
        <v>Russell</v>
      </c>
      <c r="D566" s="39">
        <v>2021</v>
      </c>
      <c r="E566" s="40">
        <f t="shared" si="22"/>
        <v>0.17399999999999996</v>
      </c>
    </row>
    <row r="567" spans="3:5" x14ac:dyDescent="0.2">
      <c r="C567" s="16" t="str">
        <v>Shrewsbury</v>
      </c>
      <c r="D567" s="39">
        <v>2021</v>
      </c>
      <c r="E567" s="40">
        <f t="shared" si="22"/>
        <v>0.11515999999999998</v>
      </c>
    </row>
    <row r="568" spans="3:5" x14ac:dyDescent="0.2">
      <c r="C568" s="16" t="str">
        <v>South Hadley</v>
      </c>
      <c r="D568" s="39">
        <v>2021</v>
      </c>
      <c r="E568" s="40">
        <f t="shared" si="22"/>
        <v>0.13338519999999901</v>
      </c>
    </row>
    <row r="569" spans="3:5" x14ac:dyDescent="0.2">
      <c r="C569" s="16" t="str">
        <v>Sterling</v>
      </c>
      <c r="D569" s="39">
        <v>2021</v>
      </c>
      <c r="E569" s="40">
        <f t="shared" si="22"/>
        <v>0.13148333333333334</v>
      </c>
    </row>
    <row r="570" spans="3:5" x14ac:dyDescent="0.2">
      <c r="C570" s="16" t="str">
        <v>Taunton</v>
      </c>
      <c r="D570" s="39">
        <v>2021</v>
      </c>
      <c r="E570" s="40">
        <f t="shared" si="22"/>
        <v>0.13046982541666635</v>
      </c>
    </row>
    <row r="571" spans="3:5" x14ac:dyDescent="0.2">
      <c r="C571" s="16" t="str">
        <v>Templeton</v>
      </c>
      <c r="D571" s="39">
        <v>2021</v>
      </c>
      <c r="E571" s="40">
        <f t="shared" si="22"/>
        <v>0.12383166666666601</v>
      </c>
    </row>
    <row r="572" spans="3:5" x14ac:dyDescent="0.2">
      <c r="C572" s="16" t="str">
        <v>Wakefield</v>
      </c>
      <c r="D572" s="39">
        <v>2021</v>
      </c>
      <c r="E572" s="40">
        <f t="shared" si="22"/>
        <v>0.15624999999999997</v>
      </c>
    </row>
    <row r="573" spans="3:5" x14ac:dyDescent="0.2">
      <c r="C573" s="16" t="str">
        <v>Wellesley</v>
      </c>
      <c r="D573" s="39">
        <v>2021</v>
      </c>
      <c r="E573" s="40">
        <f t="shared" si="22"/>
        <v>0.13834299999999941</v>
      </c>
    </row>
    <row r="574" spans="3:5" x14ac:dyDescent="0.2">
      <c r="C574" s="16" t="str">
        <v>West Boylston</v>
      </c>
      <c r="D574" s="39">
        <v>2021</v>
      </c>
      <c r="E574" s="40">
        <f t="shared" si="22"/>
        <v>0.12575999999999918</v>
      </c>
    </row>
    <row r="575" spans="3:5" x14ac:dyDescent="0.2">
      <c r="C575" s="16" t="str">
        <v>Westfield</v>
      </c>
      <c r="D575" s="39">
        <v>2021</v>
      </c>
      <c r="E575" s="40">
        <f t="shared" si="22"/>
        <v>0.12843604166666667</v>
      </c>
    </row>
    <row r="576" spans="3:5" x14ac:dyDescent="0.2">
      <c r="C576" s="16" t="str" cm="1">
        <f t="array" ref="C576:C614">_xlfn._xlws.SORT(_xlfn.UNIQUE(_xlfn._xlws.FILTER('Rates Database'!$E:$E,'Rates Database'!$D:$D="Municipal Light Plant")))</f>
        <v>Ashburnham</v>
      </c>
      <c r="D576" s="39">
        <v>2022</v>
      </c>
      <c r="E576" s="40">
        <f t="shared" si="22"/>
        <v>0.15953333333333292</v>
      </c>
    </row>
    <row r="577" spans="3:5" x14ac:dyDescent="0.2">
      <c r="C577" s="16" t="str">
        <v>Belmont</v>
      </c>
      <c r="D577" s="39">
        <v>2022</v>
      </c>
      <c r="E577" s="40">
        <f t="shared" si="22"/>
        <v>0.20026166666666628</v>
      </c>
    </row>
    <row r="578" spans="3:5" x14ac:dyDescent="0.2">
      <c r="C578" s="16" t="str">
        <v>Boylston</v>
      </c>
      <c r="D578" s="39">
        <v>2022</v>
      </c>
      <c r="E578" s="40">
        <f t="shared" si="22"/>
        <v>0.155</v>
      </c>
    </row>
    <row r="579" spans="3:5" x14ac:dyDescent="0.2">
      <c r="C579" s="16" t="str">
        <v>Braintree</v>
      </c>
      <c r="D579" s="39">
        <v>2022</v>
      </c>
      <c r="E579" s="40">
        <f t="shared" si="22"/>
        <v>0.14008233333333237</v>
      </c>
    </row>
    <row r="580" spans="3:5" x14ac:dyDescent="0.2">
      <c r="C580" s="16" t="str">
        <v>Chester</v>
      </c>
      <c r="D580" s="39">
        <v>2022</v>
      </c>
      <c r="E580" s="40">
        <f t="shared" si="22"/>
        <v>0.2218178749999995</v>
      </c>
    </row>
    <row r="581" spans="3:5" x14ac:dyDescent="0.2">
      <c r="C581" s="16" t="str">
        <v>Chicopee</v>
      </c>
      <c r="D581" s="39">
        <v>2022</v>
      </c>
      <c r="E581" s="40">
        <f t="shared" si="22"/>
        <v>0.15523666666666663</v>
      </c>
    </row>
    <row r="582" spans="3:5" x14ac:dyDescent="0.2">
      <c r="C582" s="16" t="str">
        <v>Concord</v>
      </c>
      <c r="D582" s="39">
        <v>2022</v>
      </c>
      <c r="E582" s="40">
        <f t="shared" si="22"/>
        <v>0.20710982973333275</v>
      </c>
    </row>
    <row r="583" spans="3:5" x14ac:dyDescent="0.2">
      <c r="C583" s="16" t="str">
        <v>Danvers</v>
      </c>
      <c r="D583" s="39">
        <v>2022</v>
      </c>
      <c r="E583" s="40">
        <f t="shared" si="22"/>
        <v>0.13844999999999999</v>
      </c>
    </row>
    <row r="584" spans="3:5" x14ac:dyDescent="0.2">
      <c r="C584" s="16" t="str">
        <v>Georgetown</v>
      </c>
      <c r="D584" s="39">
        <v>2022</v>
      </c>
      <c r="E584" s="40">
        <f t="shared" si="22"/>
        <v>0.16067000000000001</v>
      </c>
    </row>
    <row r="585" spans="3:5" x14ac:dyDescent="0.2">
      <c r="C585" s="16" t="str">
        <v>Groton</v>
      </c>
      <c r="D585" s="39">
        <v>2022</v>
      </c>
      <c r="E585" s="40">
        <f t="shared" si="22"/>
        <v>0.16333333333333333</v>
      </c>
    </row>
    <row r="586" spans="3:5" x14ac:dyDescent="0.2">
      <c r="C586" s="16" t="str">
        <v>Hingham</v>
      </c>
      <c r="D586" s="39">
        <v>2022</v>
      </c>
      <c r="E586" s="40">
        <f t="shared" si="22"/>
        <v>0.16955399999999998</v>
      </c>
    </row>
    <row r="587" spans="3:5" x14ac:dyDescent="0.2">
      <c r="C587" s="16" t="str">
        <v>Holden</v>
      </c>
      <c r="D587" s="39">
        <v>2022</v>
      </c>
      <c r="E587" s="40">
        <f t="shared" si="22"/>
        <v>0.15445333333333242</v>
      </c>
    </row>
    <row r="588" spans="3:5" x14ac:dyDescent="0.2">
      <c r="C588" s="16" t="str">
        <v>Holyoke</v>
      </c>
      <c r="D588" s="39">
        <v>2022</v>
      </c>
      <c r="E588" s="40">
        <f t="shared" ref="E588:E651" si="23">INDEX($D$127:$H$165,MATCH($C389,$C$127:$C$165,0),MATCH($D389,$D$126:$H$126,0))</f>
        <v>0.12851600000000002</v>
      </c>
    </row>
    <row r="589" spans="3:5" x14ac:dyDescent="0.2">
      <c r="C589" s="16" t="str">
        <v>Hudson</v>
      </c>
      <c r="D589" s="39">
        <v>2022</v>
      </c>
      <c r="E589" s="40">
        <f t="shared" si="23"/>
        <v>0.12380666666666566</v>
      </c>
    </row>
    <row r="590" spans="3:5" x14ac:dyDescent="0.2">
      <c r="C590" s="16" t="str">
        <v>Hull</v>
      </c>
      <c r="D590" s="39">
        <v>2022</v>
      </c>
      <c r="E590" s="40">
        <f t="shared" si="23"/>
        <v>0.16612499999999975</v>
      </c>
    </row>
    <row r="591" spans="3:5" x14ac:dyDescent="0.2">
      <c r="C591" s="16" t="str">
        <v>Ipswich</v>
      </c>
      <c r="D591" s="39">
        <v>2022</v>
      </c>
      <c r="E591" s="40">
        <f t="shared" si="23"/>
        <v>0.16825000000000001</v>
      </c>
    </row>
    <row r="592" spans="3:5" x14ac:dyDescent="0.2">
      <c r="C592" s="16" t="str">
        <v>Littleton</v>
      </c>
      <c r="D592" s="39">
        <v>2022</v>
      </c>
      <c r="E592" s="40">
        <f t="shared" si="23"/>
        <v>0.13319971666666572</v>
      </c>
    </row>
    <row r="593" spans="3:5" x14ac:dyDescent="0.2">
      <c r="C593" s="16" t="str">
        <v>Mansfield</v>
      </c>
      <c r="D593" s="39">
        <v>2022</v>
      </c>
      <c r="E593" s="40">
        <f t="shared" si="23"/>
        <v>0.13254333333333307</v>
      </c>
    </row>
    <row r="594" spans="3:5" x14ac:dyDescent="0.2">
      <c r="C594" s="16" t="str">
        <v>Marblehead</v>
      </c>
      <c r="D594" s="39">
        <v>2022</v>
      </c>
      <c r="E594" s="40">
        <f t="shared" si="23"/>
        <v>0.19658333333333333</v>
      </c>
    </row>
    <row r="595" spans="3:5" x14ac:dyDescent="0.2">
      <c r="C595" s="16" t="str">
        <v>Merrimac</v>
      </c>
      <c r="D595" s="39">
        <v>2022</v>
      </c>
      <c r="E595" s="40">
        <f t="shared" si="23"/>
        <v>0.15751333333333237</v>
      </c>
    </row>
    <row r="596" spans="3:5" x14ac:dyDescent="0.2">
      <c r="C596" s="16" t="str">
        <v>Middleborough</v>
      </c>
      <c r="D596" s="39">
        <v>2022</v>
      </c>
      <c r="E596" s="40">
        <f t="shared" si="23"/>
        <v>0.14033333333333331</v>
      </c>
    </row>
    <row r="597" spans="3:5" x14ac:dyDescent="0.2">
      <c r="C597" s="16" t="str">
        <v>Middleton</v>
      </c>
      <c r="D597" s="39">
        <v>2022</v>
      </c>
      <c r="E597" s="40">
        <f t="shared" si="23"/>
        <v>0.13435333333333307</v>
      </c>
    </row>
    <row r="598" spans="3:5" x14ac:dyDescent="0.2">
      <c r="C598" s="16" t="str">
        <v>North Attleborough</v>
      </c>
      <c r="D598" s="39">
        <v>2022</v>
      </c>
      <c r="E598" s="40">
        <f t="shared" si="23"/>
        <v>0.13937899999999906</v>
      </c>
    </row>
    <row r="599" spans="3:5" x14ac:dyDescent="0.2">
      <c r="C599" s="16" t="str">
        <v>Norwood</v>
      </c>
      <c r="D599" s="39">
        <v>2022</v>
      </c>
      <c r="E599" s="40">
        <f t="shared" si="23"/>
        <v>0.15776333333333331</v>
      </c>
    </row>
    <row r="600" spans="3:5" x14ac:dyDescent="0.2">
      <c r="C600" s="16" t="str">
        <v>Paxton</v>
      </c>
      <c r="D600" s="39">
        <v>2022</v>
      </c>
      <c r="E600" s="40">
        <f t="shared" si="23"/>
        <v>0.14166166666666666</v>
      </c>
    </row>
    <row r="601" spans="3:5" x14ac:dyDescent="0.2">
      <c r="C601" s="16" t="str">
        <v>Peabody</v>
      </c>
      <c r="D601" s="39">
        <v>2022</v>
      </c>
      <c r="E601" s="40">
        <f t="shared" si="23"/>
        <v>0.11989250000000001</v>
      </c>
    </row>
    <row r="602" spans="3:5" x14ac:dyDescent="0.2">
      <c r="C602" s="16" t="str">
        <v>Princeton</v>
      </c>
      <c r="D602" s="39">
        <v>2022</v>
      </c>
      <c r="E602" s="40">
        <f t="shared" si="23"/>
        <v>0.23512499999999903</v>
      </c>
    </row>
    <row r="603" spans="3:5" x14ac:dyDescent="0.2">
      <c r="C603" s="16" t="str">
        <v>Reading</v>
      </c>
      <c r="D603" s="39">
        <v>2022</v>
      </c>
      <c r="E603" s="40">
        <f t="shared" si="23"/>
        <v>0.16011149999999982</v>
      </c>
    </row>
    <row r="604" spans="3:5" x14ac:dyDescent="0.2">
      <c r="C604" s="16" t="str">
        <v>Rowley</v>
      </c>
      <c r="D604" s="39">
        <v>2022</v>
      </c>
      <c r="E604" s="40">
        <f t="shared" si="23"/>
        <v>0.17849999999999996</v>
      </c>
    </row>
    <row r="605" spans="3:5" x14ac:dyDescent="0.2">
      <c r="C605" s="16" t="str">
        <v>Russell</v>
      </c>
      <c r="D605" s="39">
        <v>2022</v>
      </c>
      <c r="E605" s="40">
        <f t="shared" si="23"/>
        <v>0.17399999999999996</v>
      </c>
    </row>
    <row r="606" spans="3:5" x14ac:dyDescent="0.2">
      <c r="C606" s="16" t="str">
        <v>Shrewsbury</v>
      </c>
      <c r="D606" s="39">
        <v>2022</v>
      </c>
      <c r="E606" s="40">
        <f t="shared" si="23"/>
        <v>0.12106500000000002</v>
      </c>
    </row>
    <row r="607" spans="3:5" x14ac:dyDescent="0.2">
      <c r="C607" s="16" t="str">
        <v>South Hadley</v>
      </c>
      <c r="D607" s="39">
        <v>2022</v>
      </c>
      <c r="E607" s="40">
        <f t="shared" si="23"/>
        <v>0.14128686666666626</v>
      </c>
    </row>
    <row r="608" spans="3:5" x14ac:dyDescent="0.2">
      <c r="C608" s="16" t="str">
        <v>Sterling</v>
      </c>
      <c r="D608" s="39">
        <v>2022</v>
      </c>
      <c r="E608" s="40">
        <f t="shared" si="23"/>
        <v>0.15084166666666665</v>
      </c>
    </row>
    <row r="609" spans="3:5" x14ac:dyDescent="0.2">
      <c r="C609" s="16" t="str">
        <v>Taunton</v>
      </c>
      <c r="D609" s="39">
        <v>2022</v>
      </c>
      <c r="E609" s="40">
        <f t="shared" si="23"/>
        <v>0.15289200249999968</v>
      </c>
    </row>
    <row r="610" spans="3:5" x14ac:dyDescent="0.2">
      <c r="C610" s="16" t="str">
        <v>Templeton</v>
      </c>
      <c r="D610" s="39">
        <v>2022</v>
      </c>
      <c r="E610" s="40">
        <f t="shared" si="23"/>
        <v>0.13192333333333292</v>
      </c>
    </row>
    <row r="611" spans="3:5" x14ac:dyDescent="0.2">
      <c r="C611" s="16" t="str">
        <v>Wakefield</v>
      </c>
      <c r="D611" s="39">
        <v>2022</v>
      </c>
      <c r="E611" s="40">
        <f t="shared" si="23"/>
        <v>0.17495499999999983</v>
      </c>
    </row>
    <row r="612" spans="3:5" x14ac:dyDescent="0.2">
      <c r="C612" s="16" t="str">
        <v>Wellesley</v>
      </c>
      <c r="D612" s="39">
        <v>2022</v>
      </c>
      <c r="E612" s="40">
        <f t="shared" si="23"/>
        <v>0.13834299999999941</v>
      </c>
    </row>
    <row r="613" spans="3:5" x14ac:dyDescent="0.2">
      <c r="C613" s="16" t="str">
        <v>West Boylston</v>
      </c>
      <c r="D613" s="39">
        <v>2022</v>
      </c>
      <c r="E613" s="40">
        <f t="shared" si="23"/>
        <v>0.12663499999999908</v>
      </c>
    </row>
    <row r="614" spans="3:5" x14ac:dyDescent="0.2">
      <c r="C614" s="16" t="str">
        <v>Westfield</v>
      </c>
      <c r="D614" s="39">
        <v>2022</v>
      </c>
      <c r="E614" s="40">
        <f t="shared" si="23"/>
        <v>0.148739125</v>
      </c>
    </row>
    <row r="615" spans="3:5" x14ac:dyDescent="0.2">
      <c r="C615" s="16" t="str" cm="1">
        <f t="array" ref="C615:C653">_xlfn._xlws.SORT(_xlfn.UNIQUE(_xlfn._xlws.FILTER('Rates Database'!$E:$E,'Rates Database'!$D:$D="Municipal Light Plant")))</f>
        <v>Ashburnham</v>
      </c>
      <c r="D615" s="39">
        <v>2023</v>
      </c>
      <c r="E615" s="40">
        <f t="shared" si="23"/>
        <v>0.18869999999999901</v>
      </c>
    </row>
    <row r="616" spans="3:5" x14ac:dyDescent="0.2">
      <c r="C616" s="16" t="str">
        <v>Belmont</v>
      </c>
      <c r="D616" s="39">
        <v>2023</v>
      </c>
      <c r="E616" s="40">
        <f t="shared" si="23"/>
        <v>0.22889999999999927</v>
      </c>
    </row>
    <row r="617" spans="3:5" x14ac:dyDescent="0.2">
      <c r="C617" s="16" t="str">
        <v>Boylston</v>
      </c>
      <c r="D617" s="39">
        <v>2023</v>
      </c>
      <c r="E617" s="40">
        <f t="shared" si="23"/>
        <v>0.1527222222222222</v>
      </c>
    </row>
    <row r="618" spans="3:5" x14ac:dyDescent="0.2">
      <c r="C618" s="16" t="str">
        <v>Braintree</v>
      </c>
      <c r="D618" s="39">
        <v>2023</v>
      </c>
      <c r="E618" s="40">
        <f t="shared" si="23"/>
        <v>0.15049899999999902</v>
      </c>
    </row>
    <row r="619" spans="3:5" x14ac:dyDescent="0.2">
      <c r="C619" s="16" t="str">
        <v>Chester</v>
      </c>
      <c r="D619" s="39">
        <v>2023</v>
      </c>
      <c r="E619" s="40">
        <f t="shared" si="23"/>
        <v>0.21145606666666636</v>
      </c>
    </row>
    <row r="620" spans="3:5" x14ac:dyDescent="0.2">
      <c r="C620" s="16" t="str">
        <v>Chicopee</v>
      </c>
      <c r="D620" s="39">
        <v>2023</v>
      </c>
      <c r="E620" s="40">
        <f t="shared" si="23"/>
        <v>0.16540666666666567</v>
      </c>
    </row>
    <row r="621" spans="3:5" x14ac:dyDescent="0.2">
      <c r="C621" s="16" t="str">
        <v>Concord</v>
      </c>
      <c r="D621" s="39">
        <v>2023</v>
      </c>
      <c r="E621" s="40">
        <f t="shared" si="23"/>
        <v>0.20507478180000011</v>
      </c>
    </row>
    <row r="622" spans="3:5" x14ac:dyDescent="0.2">
      <c r="C622" s="16" t="str">
        <v>Danvers</v>
      </c>
      <c r="D622" s="39">
        <v>2023</v>
      </c>
      <c r="E622" s="40">
        <f t="shared" si="23"/>
        <v>0.14593333333333269</v>
      </c>
    </row>
    <row r="623" spans="3:5" x14ac:dyDescent="0.2">
      <c r="C623" s="16" t="str">
        <v>Georgetown</v>
      </c>
      <c r="D623" s="39">
        <v>2023</v>
      </c>
      <c r="E623" s="40">
        <f t="shared" si="23"/>
        <v>0.17379499999999998</v>
      </c>
    </row>
    <row r="624" spans="3:5" x14ac:dyDescent="0.2">
      <c r="C624" s="16" t="str">
        <v>Groton</v>
      </c>
      <c r="D624" s="39">
        <v>2023</v>
      </c>
      <c r="E624" s="40">
        <f t="shared" si="23"/>
        <v>0.16488888888888895</v>
      </c>
    </row>
    <row r="625" spans="3:5" x14ac:dyDescent="0.2">
      <c r="C625" s="16" t="str">
        <v>Hingham</v>
      </c>
      <c r="D625" s="39">
        <v>2023</v>
      </c>
      <c r="E625" s="40">
        <f t="shared" si="23"/>
        <v>0.17733277777777742</v>
      </c>
    </row>
    <row r="626" spans="3:5" x14ac:dyDescent="0.2">
      <c r="C626" s="16" t="str">
        <v>Holden</v>
      </c>
      <c r="D626" s="39">
        <v>2023</v>
      </c>
      <c r="E626" s="40">
        <f t="shared" si="23"/>
        <v>0.18124499999999999</v>
      </c>
    </row>
    <row r="627" spans="3:5" x14ac:dyDescent="0.2">
      <c r="C627" s="16" t="str">
        <v>Holyoke</v>
      </c>
      <c r="D627" s="39">
        <v>2023</v>
      </c>
      <c r="E627" s="40">
        <f t="shared" si="23"/>
        <v>0.14533199999999943</v>
      </c>
    </row>
    <row r="628" spans="3:5" x14ac:dyDescent="0.2">
      <c r="C628" s="16" t="str">
        <v>Hudson</v>
      </c>
      <c r="D628" s="39">
        <v>2023</v>
      </c>
      <c r="E628" s="40">
        <f t="shared" si="23"/>
        <v>0.13483999999999965</v>
      </c>
    </row>
    <row r="629" spans="3:5" x14ac:dyDescent="0.2">
      <c r="C629" s="16" t="str">
        <v>Hull</v>
      </c>
      <c r="D629" s="39">
        <v>2023</v>
      </c>
      <c r="E629" s="40">
        <f t="shared" si="23"/>
        <v>0.18766666666666632</v>
      </c>
    </row>
    <row r="630" spans="3:5" x14ac:dyDescent="0.2">
      <c r="C630" s="16" t="str">
        <v>Ipswich</v>
      </c>
      <c r="D630" s="39">
        <v>2023</v>
      </c>
      <c r="E630" s="40">
        <f t="shared" si="23"/>
        <v>0.16900000000000001</v>
      </c>
    </row>
    <row r="631" spans="3:5" x14ac:dyDescent="0.2">
      <c r="C631" s="16" t="str">
        <v>Littleton</v>
      </c>
      <c r="D631" s="39">
        <v>2023</v>
      </c>
      <c r="E631" s="40">
        <f t="shared" si="23"/>
        <v>0.13733026666666667</v>
      </c>
    </row>
    <row r="632" spans="3:5" x14ac:dyDescent="0.2">
      <c r="C632" s="16" t="str">
        <v>Mansfield</v>
      </c>
      <c r="D632" s="39">
        <v>2023</v>
      </c>
      <c r="E632" s="40">
        <f t="shared" si="23"/>
        <v>0.15414888888888892</v>
      </c>
    </row>
    <row r="633" spans="3:5" x14ac:dyDescent="0.2">
      <c r="C633" s="16" t="str">
        <v>Marblehead</v>
      </c>
      <c r="D633" s="39">
        <v>2023</v>
      </c>
      <c r="E633" s="40">
        <f t="shared" si="23"/>
        <v>0.2130111111111111</v>
      </c>
    </row>
    <row r="634" spans="3:5" x14ac:dyDescent="0.2">
      <c r="C634" s="16" t="str">
        <v>Merrimac</v>
      </c>
      <c r="D634" s="39">
        <v>2023</v>
      </c>
      <c r="E634" s="40">
        <f t="shared" si="23"/>
        <v>0.17313000000000001</v>
      </c>
    </row>
    <row r="635" spans="3:5" x14ac:dyDescent="0.2">
      <c r="C635" s="16" t="str">
        <v>Middleborough</v>
      </c>
      <c r="D635" s="39">
        <v>2023</v>
      </c>
      <c r="E635" s="40">
        <f t="shared" si="23"/>
        <v>0.14144444444444446</v>
      </c>
    </row>
    <row r="636" spans="3:5" x14ac:dyDescent="0.2">
      <c r="C636" s="16" t="str">
        <v>Middleton</v>
      </c>
      <c r="D636" s="39">
        <v>2023</v>
      </c>
      <c r="E636" s="40">
        <f t="shared" si="23"/>
        <v>0.14959999999999968</v>
      </c>
    </row>
    <row r="637" spans="3:5" x14ac:dyDescent="0.2">
      <c r="C637" s="16" t="str">
        <v>North Attleborough</v>
      </c>
      <c r="D637" s="39">
        <v>2023</v>
      </c>
      <c r="E637" s="40">
        <f t="shared" si="23"/>
        <v>0.14615999999999899</v>
      </c>
    </row>
    <row r="638" spans="3:5" x14ac:dyDescent="0.2">
      <c r="C638" s="16" t="str">
        <v>Norwood</v>
      </c>
      <c r="D638" s="39">
        <v>2023</v>
      </c>
      <c r="E638" s="40">
        <f t="shared" si="23"/>
        <v>0.16031888888888887</v>
      </c>
    </row>
    <row r="639" spans="3:5" x14ac:dyDescent="0.2">
      <c r="C639" s="16" t="str">
        <v>Paxton</v>
      </c>
      <c r="D639" s="39">
        <v>2023</v>
      </c>
      <c r="E639" s="40">
        <f t="shared" si="23"/>
        <v>0.17778666666666668</v>
      </c>
    </row>
    <row r="640" spans="3:5" x14ac:dyDescent="0.2">
      <c r="C640" s="16" t="str">
        <v>Peabody</v>
      </c>
      <c r="D640" s="39">
        <v>2023</v>
      </c>
      <c r="E640" s="40">
        <f t="shared" si="23"/>
        <v>0.14613333333333267</v>
      </c>
    </row>
    <row r="641" spans="3:5" x14ac:dyDescent="0.2">
      <c r="C641" s="16" t="str">
        <v>Princeton</v>
      </c>
      <c r="D641" s="39">
        <v>2023</v>
      </c>
      <c r="E641" s="40">
        <f t="shared" si="23"/>
        <v>0.235124999999999</v>
      </c>
    </row>
    <row r="642" spans="3:5" x14ac:dyDescent="0.2">
      <c r="C642" s="16" t="str">
        <v>Reading</v>
      </c>
      <c r="D642" s="39">
        <v>2023</v>
      </c>
      <c r="E642" s="40">
        <f t="shared" si="23"/>
        <v>0.17198433333333302</v>
      </c>
    </row>
    <row r="643" spans="3:5" x14ac:dyDescent="0.2">
      <c r="C643" s="16" t="str">
        <v>Rowley</v>
      </c>
      <c r="D643" s="39">
        <v>2023</v>
      </c>
      <c r="E643" s="40">
        <f t="shared" si="23"/>
        <v>0.1912777777777778</v>
      </c>
    </row>
    <row r="644" spans="3:5" x14ac:dyDescent="0.2">
      <c r="C644" s="16" t="str">
        <v>Russell</v>
      </c>
      <c r="D644" s="39">
        <v>2023</v>
      </c>
      <c r="E644" s="40">
        <f t="shared" si="23"/>
        <v>0.17399999999999996</v>
      </c>
    </row>
    <row r="645" spans="3:5" x14ac:dyDescent="0.2">
      <c r="C645" s="16" t="str">
        <v>Shrewsbury</v>
      </c>
      <c r="D645" s="39">
        <v>2023</v>
      </c>
      <c r="E645" s="40">
        <f t="shared" si="23"/>
        <v>0.1582888888888889</v>
      </c>
    </row>
    <row r="646" spans="3:5" x14ac:dyDescent="0.2">
      <c r="C646" s="16" t="str">
        <v>South Hadley</v>
      </c>
      <c r="D646" s="39">
        <v>2023</v>
      </c>
      <c r="E646" s="40">
        <f t="shared" si="23"/>
        <v>0.15501853333333301</v>
      </c>
    </row>
    <row r="647" spans="3:5" x14ac:dyDescent="0.2">
      <c r="C647" s="16" t="str">
        <v>Sterling</v>
      </c>
      <c r="D647" s="39">
        <v>2023</v>
      </c>
      <c r="E647" s="40">
        <f t="shared" si="23"/>
        <v>0.14679444444444445</v>
      </c>
    </row>
    <row r="648" spans="3:5" x14ac:dyDescent="0.2">
      <c r="C648" s="16" t="str">
        <v>Taunton</v>
      </c>
      <c r="D648" s="39">
        <v>2023</v>
      </c>
      <c r="E648" s="40">
        <f t="shared" si="23"/>
        <v>0.18739005444444407</v>
      </c>
    </row>
    <row r="649" spans="3:5" x14ac:dyDescent="0.2">
      <c r="C649" s="16" t="str">
        <v>Templeton</v>
      </c>
      <c r="D649" s="39">
        <v>2023</v>
      </c>
      <c r="E649" s="40">
        <f t="shared" si="23"/>
        <v>0.15254444444444423</v>
      </c>
    </row>
    <row r="650" spans="3:5" x14ac:dyDescent="0.2">
      <c r="C650" s="16" t="str">
        <v>Wakefield</v>
      </c>
      <c r="D650" s="39">
        <v>2023</v>
      </c>
      <c r="E650" s="40">
        <f t="shared" si="23"/>
        <v>0.20382999999999901</v>
      </c>
    </row>
    <row r="651" spans="3:5" x14ac:dyDescent="0.2">
      <c r="C651" s="16" t="str">
        <v>Wellesley</v>
      </c>
      <c r="D651" s="39">
        <v>2023</v>
      </c>
      <c r="E651" s="40">
        <f t="shared" si="23"/>
        <v>0.14736649999999965</v>
      </c>
    </row>
    <row r="652" spans="3:5" x14ac:dyDescent="0.2">
      <c r="C652" s="16" t="str">
        <v>West Boylston</v>
      </c>
      <c r="D652" s="39">
        <v>2023</v>
      </c>
      <c r="E652" s="40">
        <f t="shared" ref="E652:E653" si="24">INDEX($D$127:$H$165,MATCH($C453,$C$127:$C$165,0),MATCH($D453,$D$126:$H$126,0))</f>
        <v>0.1324711111111101</v>
      </c>
    </row>
    <row r="653" spans="3:5" x14ac:dyDescent="0.2">
      <c r="C653" s="16" t="str">
        <v>Westfield</v>
      </c>
      <c r="D653" s="39">
        <v>2023</v>
      </c>
      <c r="E653" s="40">
        <f t="shared" si="24"/>
        <v>0.15992722222222222</v>
      </c>
    </row>
  </sheetData>
  <sortState xmlns:xlrd2="http://schemas.microsoft.com/office/spreadsheetml/2017/richdata2" ref="L257:M354">
    <sortCondition ref="M257:M354"/>
  </sortState>
  <conditionalFormatting sqref="E51:H83">
    <cfRule type="colorScale" priority="1">
      <colorScale>
        <cfvo type="min"/>
        <cfvo type="max"/>
        <color rgb="FFFCFCFF"/>
        <color rgb="FFF8696B"/>
      </colorScale>
    </cfRule>
  </conditionalFormatting>
  <dataValidations count="2">
    <dataValidation type="list" allowBlank="1" showInputMessage="1" showErrorMessage="1" sqref="H40" xr:uid="{A790D300-D2B2-8049-825F-19177841F95D}">
      <formula1>$D$41:$H$41</formula1>
    </dataValidation>
    <dataValidation type="decimal" allowBlank="1" showInputMessage="1" showErrorMessage="1" sqref="H39" xr:uid="{C2014550-9071-FC41-A09C-75D183A459CC}">
      <formula1>0</formula1>
      <formula2>10000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E05AE-187F-6640-B66F-C545B4D7B24E}">
  <sheetPr>
    <tabColor theme="3"/>
  </sheetPr>
  <dimension ref="A2:F279"/>
  <sheetViews>
    <sheetView showGridLines="0" zoomScale="125" zoomScaleNormal="140" workbookViewId="0"/>
  </sheetViews>
  <sheetFormatPr defaultColWidth="11.375" defaultRowHeight="11.4" x14ac:dyDescent="0.2"/>
  <cols>
    <col min="1" max="1" width="4" customWidth="1"/>
    <col min="2" max="2" width="30.375" customWidth="1"/>
    <col min="3" max="3" width="26.75" customWidth="1"/>
    <col min="4" max="4" width="23.75" customWidth="1"/>
    <col min="5" max="5" width="24" customWidth="1"/>
    <col min="6" max="6" width="27" customWidth="1"/>
    <col min="7" max="7" width="24.25" customWidth="1"/>
  </cols>
  <sheetData>
    <row r="2" spans="1:6" ht="18" thickBot="1" x14ac:dyDescent="0.25">
      <c r="B2" s="26" t="s">
        <v>90</v>
      </c>
      <c r="C2" s="26"/>
      <c r="D2" s="26"/>
      <c r="E2" s="26"/>
    </row>
    <row r="4" spans="1:6" s="47" customFormat="1" ht="15" thickBot="1" x14ac:dyDescent="0.25">
      <c r="A4"/>
      <c r="B4" s="47" t="s">
        <v>91</v>
      </c>
    </row>
    <row r="5" spans="1:6" ht="13.2" x14ac:dyDescent="0.2">
      <c r="B5" s="1" t="s">
        <v>92</v>
      </c>
      <c r="C5" s="1" t="s">
        <v>88</v>
      </c>
      <c r="D5" s="1" t="s">
        <v>93</v>
      </c>
      <c r="E5" s="48" t="s">
        <v>94</v>
      </c>
    </row>
    <row r="6" spans="1:6" ht="12" x14ac:dyDescent="0.2">
      <c r="B6" s="31" t="s">
        <v>164</v>
      </c>
      <c r="C6" s="31">
        <v>2023</v>
      </c>
      <c r="D6" s="31" t="s">
        <v>478</v>
      </c>
      <c r="E6" s="50">
        <f>DATEVALUE("01" &amp; D6 &amp; C6)</f>
        <v>45261</v>
      </c>
    </row>
    <row r="9" spans="1:6" s="47" customFormat="1" ht="15" thickBot="1" x14ac:dyDescent="0.25">
      <c r="A9"/>
      <c r="B9" s="47" t="s">
        <v>96</v>
      </c>
    </row>
    <row r="10" spans="1:6" ht="13.2" x14ac:dyDescent="0.2">
      <c r="B10" s="1" t="s">
        <v>97</v>
      </c>
      <c r="C10" s="1" t="s">
        <v>98</v>
      </c>
      <c r="D10" s="1"/>
    </row>
    <row r="11" spans="1:6" ht="12" x14ac:dyDescent="0.2">
      <c r="B11" s="31" t="s">
        <v>170</v>
      </c>
      <c r="C11" s="31" t="s">
        <v>65</v>
      </c>
      <c r="D11" s="38" t="str">
        <f>IF(B11="Municipal Aggregated Rate",_xlfn.CONCAT("For a ",B11," Supply Rate Type, you must select Muni Agg Rate from the dropdown in cell C12"),IF(B11="Competitive Supply Rate",_xlfn.CONCAT("For a ",B11," Supply Rate Type, you must select a Percentile from the dropdown in cell C12"),_xlfn.CONCAT("For a ",B11," Supply Rate Type, you must select Retail Basic Service Rate from the dropdown in cell C12")))</f>
        <v>For a Basic Service Fixed Price Supply Rate Type, you must select Retail Basic Service Rate from the dropdown in cell C12</v>
      </c>
    </row>
    <row r="14" spans="1:6" s="47" customFormat="1" ht="15" thickBot="1" x14ac:dyDescent="0.25">
      <c r="A14"/>
      <c r="B14" s="47" t="s">
        <v>101</v>
      </c>
    </row>
    <row r="15" spans="1:6" ht="42" customHeight="1" x14ac:dyDescent="0.2">
      <c r="B15" s="49" t="s">
        <v>102</v>
      </c>
      <c r="C15" s="49" t="s">
        <v>103</v>
      </c>
      <c r="D15" s="49" t="s">
        <v>104</v>
      </c>
      <c r="E15" s="49" t="s">
        <v>105</v>
      </c>
      <c r="F15" s="52" t="s">
        <v>106</v>
      </c>
    </row>
    <row r="16" spans="1:6" ht="12" x14ac:dyDescent="0.2">
      <c r="B16" s="31">
        <v>600</v>
      </c>
      <c r="C16" s="51">
        <f>INDEX('Rates Database'!$M$3:$M$50000,MATCH(_xlfn.CONCAT(Query!$B$6,"-Customer Charge","-",$E$6),'Rates Database'!$F$3:$F$50000,0))</f>
        <v>7</v>
      </c>
      <c r="D16" s="57">
        <f>SUMIFS('Rates Database'!$L$3:$L$50000,'Rates Database'!$E$3:$E$50000,$B$6,'Rates Database'!$C$3:$C$50000,Query!$E$6,'Rates Database'!$H$3:$H$50000, "Retail Delivery")</f>
        <v>0.16136999999999999</v>
      </c>
      <c r="E16" s="57">
        <f>SUMIFS('Rates Database'!$L$3:$L$50000,'Rates Database'!$E$3:$E$50000,$B$144,'Rates Database'!$C$3:$C$50000,Query!$E$6,'Rates Database'!$H$3:$H$50000,"Retail Supply",'Rates Database'!$I$3:$I$50000,Query!$B$11,'Rates Database'!$J$3:$J$50000,Query!$C$11)</f>
        <v>0.18212999999999999</v>
      </c>
      <c r="F16" s="51">
        <f>C16+B16*(D16+E16)</f>
        <v>213.1</v>
      </c>
    </row>
    <row r="17" spans="1:5" ht="12" x14ac:dyDescent="0.2">
      <c r="E17" s="38" t="str">
        <f>IF(E16=0, "Make sure to choose the correct combination of Supply Rate Type and Supply Rate!","")</f>
        <v/>
      </c>
    </row>
    <row r="18" spans="1:5" ht="12" x14ac:dyDescent="0.2">
      <c r="E18" s="38" t="str">
        <f>IF(AND(E16=0,B11="Municipal Aggregated Rate"), "Note: Not all Municipalities have data available for all months from 2019-2022. No data is available after 2022. The historical bar graph below will show which months are available",IF(AND(E16=0,B11="Competitive Supply Rate"), "Note: Competitive Supply rate data is not available after June, 2023.",""))</f>
        <v/>
      </c>
    </row>
    <row r="20" spans="1:5" s="56" customFormat="1" ht="18" thickBot="1" x14ac:dyDescent="0.25">
      <c r="A20"/>
      <c r="B20" s="56" t="s">
        <v>107</v>
      </c>
    </row>
    <row r="22" spans="1:5" s="59" customFormat="1" ht="14.4" thickBot="1" x14ac:dyDescent="0.25">
      <c r="A22"/>
      <c r="B22" s="59" t="str">
        <f>_xlfn.CONCAT("Here's the breakdown of your $", ROUND(F16,2), " bill from ", D6, " ", C6)</f>
        <v>Here's the breakdown of your $213.1 bill from December 2023</v>
      </c>
    </row>
    <row r="25" spans="1:5" ht="13.2" x14ac:dyDescent="0.2">
      <c r="B25" s="1" t="s">
        <v>108</v>
      </c>
      <c r="C25" s="1"/>
      <c r="D25" s="1"/>
    </row>
    <row r="26" spans="1:5" x14ac:dyDescent="0.2">
      <c r="B26" s="19" t="s">
        <v>56</v>
      </c>
      <c r="C26" s="19" t="s">
        <v>109</v>
      </c>
      <c r="D26" s="19" t="s">
        <v>110</v>
      </c>
    </row>
    <row r="27" spans="1:5" x14ac:dyDescent="0.2">
      <c r="B27" s="54">
        <f>$C$16</f>
        <v>7</v>
      </c>
      <c r="C27" s="54">
        <f>$B$16*D16</f>
        <v>96.821999999999989</v>
      </c>
      <c r="D27" s="54">
        <f>$B$16*E16</f>
        <v>109.27799999999999</v>
      </c>
    </row>
    <row r="30" spans="1:5" ht="13.2" x14ac:dyDescent="0.2">
      <c r="B30" s="1" t="s">
        <v>111</v>
      </c>
      <c r="C30" s="1"/>
      <c r="D30" s="1"/>
      <c r="E30" s="1"/>
    </row>
    <row r="31" spans="1:5" x14ac:dyDescent="0.2">
      <c r="B31" s="19" t="s">
        <v>67</v>
      </c>
      <c r="C31" s="19" t="s">
        <v>68</v>
      </c>
      <c r="D31" s="19" t="s">
        <v>69</v>
      </c>
      <c r="E31" s="19" t="s">
        <v>70</v>
      </c>
    </row>
    <row r="32" spans="1:5" x14ac:dyDescent="0.2">
      <c r="B32" s="54">
        <f>SUMIFS($D$37:$D$69,$C$37:$C$69,B31)</f>
        <v>57.099999999999987</v>
      </c>
      <c r="C32" s="54">
        <f t="shared" ref="C32" si="0">SUMIFS($D$37:$D$69,$C$37:$C$69,C31)</f>
        <v>24.3</v>
      </c>
      <c r="D32" s="54">
        <f>SUMIFS($D$37:$D$69,$C$37:$C$69,D31)</f>
        <v>22.422000000000001</v>
      </c>
      <c r="E32" s="54">
        <f>SUMIFS($D$37:$D$69,$C$37:$C$69,E31)</f>
        <v>109.27799999999999</v>
      </c>
    </row>
    <row r="33" spans="2:4" x14ac:dyDescent="0.2">
      <c r="B33" s="82"/>
      <c r="C33" s="83"/>
    </row>
    <row r="35" spans="2:4" ht="13.2" x14ac:dyDescent="0.2">
      <c r="B35" s="1" t="s">
        <v>112</v>
      </c>
      <c r="C35" s="1"/>
      <c r="D35" s="1"/>
    </row>
    <row r="36" spans="2:4" x14ac:dyDescent="0.2">
      <c r="B36" s="19" t="s">
        <v>113</v>
      </c>
      <c r="C36" s="19" t="s">
        <v>64</v>
      </c>
      <c r="D36" s="19" t="s">
        <v>114</v>
      </c>
    </row>
    <row r="37" spans="2:4" x14ac:dyDescent="0.2">
      <c r="B37" s="55" t="str">
        <f>C11</f>
        <v>Retail Basic Service Rate</v>
      </c>
      <c r="C37" s="55" t="s">
        <v>70</v>
      </c>
      <c r="D37" s="58">
        <f>$D$27</f>
        <v>109.27799999999999</v>
      </c>
    </row>
    <row r="38" spans="2:4" x14ac:dyDescent="0.2">
      <c r="B38" s="55" t="s">
        <v>56</v>
      </c>
      <c r="C38" s="2" t="str">
        <f>INDEX('EDC Component Dictionary'!$C$5:$C$37,MATCH(Query!B38,'EDC Component Dictionary'!$B$5:$B$37,0))</f>
        <v>Distribution System</v>
      </c>
      <c r="D38" s="58">
        <f>$B$27</f>
        <v>7</v>
      </c>
    </row>
    <row r="39" spans="2:4" x14ac:dyDescent="0.2">
      <c r="B39" s="53" t="str" cm="1">
        <f t="array" ref="B39:B69">_xlfn._xlws.FILTER(_xlfn.ANCHORARRAY('EDC Component Mapping'!$B$4),'EDC Component Mapping'!$D$4:$D$173="Retail Delivery")</f>
        <v>Base Distribution</v>
      </c>
      <c r="C39" s="2" t="str">
        <f>INDEX('EDC Component Dictionary'!$C$5:$C$37,MATCH(Query!B39,'EDC Component Dictionary'!$B$5:$B$37,0))</f>
        <v>Distribution System</v>
      </c>
      <c r="D39" s="46">
        <f>SUMIFS('Rates Database'!$L$3:$L$50000,'Rates Database'!$F$3:$F$50000,_xlfn.CONCAT(Query!$B$6,"-",Query!B39,"-",Query!$E$6))*$B$16</f>
        <v>36.257999999999996</v>
      </c>
    </row>
    <row r="40" spans="2:4" x14ac:dyDescent="0.2">
      <c r="B40" s="53" t="str">
        <v>Exogenous Cost Adjustment (ECA)</v>
      </c>
      <c r="C40" s="2" t="str">
        <f>INDEX('EDC Component Dictionary'!$C$5:$C$37,MATCH(Query!B40,'EDC Component Dictionary'!$B$5:$B$37,0))</f>
        <v>Distribution System</v>
      </c>
      <c r="D40" s="46">
        <f>SUMIFS('Rates Database'!$L$3:$L$50000,'Rates Database'!$F$3:$F$50000,_xlfn.CONCAT(Query!$B$6,"-",Query!B40,"-",Query!$E$6))*$B$16</f>
        <v>0</v>
      </c>
    </row>
    <row r="41" spans="2:4" x14ac:dyDescent="0.2">
      <c r="B41" s="53" t="str">
        <v>Pension Adjustment Factor (PCA)</v>
      </c>
      <c r="C41" s="2" t="str">
        <f>INDEX('EDC Component Dictionary'!$C$5:$C$37,MATCH(Query!B41,'EDC Component Dictionary'!$B$5:$B$37,0))</f>
        <v>Distribution System</v>
      </c>
      <c r="D41" s="46">
        <f>SUMIFS('Rates Database'!$L$3:$L$50000,'Rates Database'!$F$3:$F$50000,_xlfn.CONCAT(Query!$B$6,"-",Query!B41,"-",Query!$E$6))*$B$16</f>
        <v>-0.52200000000000002</v>
      </c>
    </row>
    <row r="42" spans="2:4" ht="22.8" x14ac:dyDescent="0.2">
      <c r="B42" s="53" t="str">
        <v>Residential Assistance Adjustment Factor (RAAF)</v>
      </c>
      <c r="C42" s="2" t="str">
        <f>INDEX('EDC Component Dictionary'!$C$5:$C$37,MATCH(Query!B42,'EDC Component Dictionary'!$B$5:$B$37,0))</f>
        <v>Distribution System</v>
      </c>
      <c r="D42" s="46">
        <f>SUMIFS('Rates Database'!$L$3:$L$50000,'Rates Database'!$F$3:$F$50000,_xlfn.CONCAT(Query!$B$6,"-",Query!B42,"-",Query!$E$6))*$B$16</f>
        <v>7.2839999999999998</v>
      </c>
    </row>
    <row r="43" spans="2:4" ht="22.8" x14ac:dyDescent="0.2">
      <c r="B43" s="53" t="str">
        <v>Net Metering Recovery Surcharge (NMRS)</v>
      </c>
      <c r="C43" s="2" t="str">
        <f>INDEX('EDC Component Dictionary'!$C$5:$C$37,MATCH(Query!B43,'EDC Component Dictionary'!$B$5:$B$37,0))</f>
        <v>Distribution System</v>
      </c>
      <c r="D43" s="46">
        <f>SUMIFS('Rates Database'!$L$3:$L$50000,'Rates Database'!$F$3:$F$50000,_xlfn.CONCAT(Query!$B$6,"-",Query!B43,"-",Query!$E$6))*$B$16</f>
        <v>5.5920000000000005</v>
      </c>
    </row>
    <row r="44" spans="2:4" ht="22.8" x14ac:dyDescent="0.2">
      <c r="B44" s="53" t="str">
        <v>Attorney General Consulting Expense (AGCE)</v>
      </c>
      <c r="C44" s="2" t="str">
        <f>INDEX('EDC Component Dictionary'!$C$5:$C$37,MATCH(Query!B44,'EDC Component Dictionary'!$B$5:$B$37,0))</f>
        <v>Distribution System</v>
      </c>
      <c r="D44" s="46">
        <f>SUMIFS('Rates Database'!$L$3:$L$50000,'Rates Database'!$F$3:$F$50000,_xlfn.CONCAT(Query!$B$6,"-",Query!B44,"-",Query!$E$6))*$B$16</f>
        <v>6.0000000000000001E-3</v>
      </c>
    </row>
    <row r="45" spans="2:4" ht="22.8" x14ac:dyDescent="0.2">
      <c r="B45" s="53" t="str">
        <v>Long-Term Rewable Contract Adjustment (LTRCA)</v>
      </c>
      <c r="C45" s="2" t="str">
        <f>INDEX('EDC Component Dictionary'!$C$5:$C$37,MATCH(Query!B45,'EDC Component Dictionary'!$B$5:$B$37,0))</f>
        <v>Distribution System</v>
      </c>
      <c r="D45" s="46">
        <f>SUMIFS('Rates Database'!$L$3:$L$50000,'Rates Database'!$F$3:$F$50000,_xlfn.CONCAT(Query!$B$6,"-",Query!B45,"-",Query!$E$6))*$B$16</f>
        <v>-1.206</v>
      </c>
    </row>
    <row r="46" spans="2:4" ht="22.8" x14ac:dyDescent="0.2">
      <c r="B46" s="53" t="str">
        <v>Solar Cost Adjustment Factor (SCAF)</v>
      </c>
      <c r="C46" s="2" t="str">
        <f>INDEX('EDC Component Dictionary'!$C$5:$C$37,MATCH(Query!B46,'EDC Component Dictionary'!$B$5:$B$37,0))</f>
        <v>Distribution System</v>
      </c>
      <c r="D46" s="46">
        <f>SUMIFS('Rates Database'!$L$3:$L$50000,'Rates Database'!$F$3:$F$50000,_xlfn.CONCAT(Query!$B$6,"-",Query!B46,"-",Query!$E$6))*$B$16</f>
        <v>0.29399999999999998</v>
      </c>
    </row>
    <row r="47" spans="2:4" ht="22.8" x14ac:dyDescent="0.2">
      <c r="B47" s="53" t="str">
        <v>Basic Service Adjustment Factor (BSAF)</v>
      </c>
      <c r="C47" s="2" t="str">
        <f>INDEX('EDC Component Dictionary'!$C$5:$C$37,MATCH(Query!B47,'EDC Component Dictionary'!$B$5:$B$37,0))</f>
        <v>Distribution System</v>
      </c>
      <c r="D47" s="46">
        <f>SUMIFS('Rates Database'!$L$3:$L$50000,'Rates Database'!$F$3:$F$50000,_xlfn.CONCAT(Query!$B$6,"-",Query!B47,"-",Query!$E$6))*$B$16</f>
        <v>-0.498</v>
      </c>
    </row>
    <row r="48" spans="2:4" ht="22.8" x14ac:dyDescent="0.2">
      <c r="B48" s="53" t="str">
        <v>Solar Expansion Cost Recovery Factor (SECRF)</v>
      </c>
      <c r="C48" s="2" t="str">
        <f>INDEX('EDC Component Dictionary'!$C$5:$C$37,MATCH(Query!B48,'EDC Component Dictionary'!$B$5:$B$37,0))</f>
        <v>Distribution System</v>
      </c>
      <c r="D48" s="46">
        <f>SUMIFS('Rates Database'!$L$3:$L$50000,'Rates Database'!$F$3:$F$50000,_xlfn.CONCAT(Query!$B$6,"-",Query!B48,"-",Query!$E$6))*$B$16</f>
        <v>0</v>
      </c>
    </row>
    <row r="49" spans="2:4" ht="22.8" x14ac:dyDescent="0.2">
      <c r="B49" s="53" t="str">
        <v>Vegetation Management Factor (VMF)</v>
      </c>
      <c r="C49" s="2" t="str">
        <f>INDEX('EDC Component Dictionary'!$C$5:$C$37,MATCH(Query!B49,'EDC Component Dictionary'!$B$5:$B$37,0))</f>
        <v>Distribution System</v>
      </c>
      <c r="D49" s="46">
        <f>SUMIFS('Rates Database'!$L$3:$L$50000,'Rates Database'!$F$3:$F$50000,_xlfn.CONCAT(Query!$B$6,"-",Query!B49,"-",Query!$E$6))*$B$16</f>
        <v>0.29399999999999998</v>
      </c>
    </row>
    <row r="50" spans="2:4" x14ac:dyDescent="0.2">
      <c r="B50" s="53" t="str">
        <v>Grid Modernization Factor (GMF)</v>
      </c>
      <c r="C50" s="2" t="str">
        <f>INDEX('EDC Component Dictionary'!$C$5:$C$37,MATCH(Query!B50,'EDC Component Dictionary'!$B$5:$B$37,0))</f>
        <v>Distribution System</v>
      </c>
      <c r="D50" s="46">
        <f>SUMIFS('Rates Database'!$L$3:$L$50000,'Rates Database'!$F$3:$F$50000,_xlfn.CONCAT(Query!$B$6,"-",Query!B50,"-",Query!$E$6))*$B$16</f>
        <v>0.6180000000000001</v>
      </c>
    </row>
    <row r="51" spans="2:4" x14ac:dyDescent="0.2">
      <c r="B51" s="53" t="str">
        <v>Tax Act Credit Factor (TACF)</v>
      </c>
      <c r="C51" s="2" t="str">
        <f>INDEX('EDC Component Dictionary'!$C$5:$C$37,MATCH(Query!B51,'EDC Component Dictionary'!$B$5:$B$37,0))</f>
        <v>Distribution System</v>
      </c>
      <c r="D51" s="46">
        <f>SUMIFS('Rates Database'!$L$3:$L$50000,'Rates Database'!$F$3:$F$50000,_xlfn.CONCAT(Query!$B$6,"-",Query!B51,"-",Query!$E$6))*$B$16</f>
        <v>-0.36599999999999999</v>
      </c>
    </row>
    <row r="52" spans="2:4" ht="22.8" x14ac:dyDescent="0.2">
      <c r="B52" s="53" t="str">
        <v>Advanced Metering Infrastructure (AMI)</v>
      </c>
      <c r="C52" s="2" t="str">
        <f>INDEX('EDC Component Dictionary'!$C$5:$C$37,MATCH(Query!B52,'EDC Component Dictionary'!$B$5:$B$37,0))</f>
        <v>Distribution System</v>
      </c>
      <c r="D52" s="46">
        <f>SUMIFS('Rates Database'!$L$3:$L$50000,'Rates Database'!$F$3:$F$50000,_xlfn.CONCAT(Query!$B$6,"-",Query!B52,"-",Query!$E$6))*$B$16</f>
        <v>0</v>
      </c>
    </row>
    <row r="53" spans="2:4" ht="22.8" x14ac:dyDescent="0.2">
      <c r="B53" s="53" t="str">
        <v>Storm Cost Recovery Adjustment Factor (SCRAF)</v>
      </c>
      <c r="C53" s="2" t="str">
        <f>INDEX('EDC Component Dictionary'!$C$5:$C$37,MATCH(Query!B53,'EDC Component Dictionary'!$B$5:$B$37,0))</f>
        <v>Distribution System</v>
      </c>
      <c r="D53" s="46">
        <f>SUMIFS('Rates Database'!$L$3:$L$50000,'Rates Database'!$F$3:$F$50000,_xlfn.CONCAT(Query!$B$6,"-",Query!B53,"-",Query!$E$6))*$B$16</f>
        <v>1.806</v>
      </c>
    </row>
    <row r="54" spans="2:4" ht="22.8" x14ac:dyDescent="0.2">
      <c r="B54" s="53" t="str">
        <v>Revenue Decoupling Adjustment Factor (RDAF)</v>
      </c>
      <c r="C54" s="2" t="str">
        <f>INDEX('EDC Component Dictionary'!$C$5:$C$37,MATCH(Query!B54,'EDC Component Dictionary'!$B$5:$B$37,0))</f>
        <v>Other</v>
      </c>
      <c r="D54" s="46">
        <f>SUMIFS('Rates Database'!$L$3:$L$50000,'Rates Database'!$F$3:$F$50000,_xlfn.CONCAT(Query!$B$6,"-",Query!B54,"-",Query!$E$6))*$B$16</f>
        <v>0.42599999999999999</v>
      </c>
    </row>
    <row r="55" spans="2:4" x14ac:dyDescent="0.2">
      <c r="B55" s="53" t="str">
        <v>Distributed Solar (SMART)</v>
      </c>
      <c r="C55" s="2" t="str">
        <f>INDEX('EDC Component Dictionary'!$C$5:$C$37,MATCH(Query!B55,'EDC Component Dictionary'!$B$5:$B$37,0))</f>
        <v>Other</v>
      </c>
      <c r="D55" s="46">
        <f>SUMIFS('Rates Database'!$L$3:$L$50000,'Rates Database'!$F$3:$F$50000,_xlfn.CONCAT(Query!$B$6,"-",Query!B55,"-",Query!$E$6))*$B$16</f>
        <v>6.12</v>
      </c>
    </row>
    <row r="56" spans="2:4" x14ac:dyDescent="0.2">
      <c r="B56" s="53" t="str">
        <v>Base Transition</v>
      </c>
      <c r="C56" s="2" t="str">
        <f>INDEX('EDC Component Dictionary'!$C$5:$C$37,MATCH(Query!B56,'EDC Component Dictionary'!$B$5:$B$37,0))</f>
        <v>Other</v>
      </c>
      <c r="D56" s="46">
        <f>SUMIFS('Rates Database'!$L$3:$L$50000,'Rates Database'!$F$3:$F$50000,_xlfn.CONCAT(Query!$B$6,"-",Query!B56,"-",Query!$E$6))*$B$16</f>
        <v>-0.42</v>
      </c>
    </row>
    <row r="57" spans="2:4" x14ac:dyDescent="0.2">
      <c r="B57" s="53" t="str">
        <v>Base Transmission</v>
      </c>
      <c r="C57" s="2" t="str">
        <f>INDEX('EDC Component Dictionary'!$C$5:$C$37,MATCH(Query!B57,'EDC Component Dictionary'!$B$5:$B$37,0))</f>
        <v>Transmission System</v>
      </c>
      <c r="D57" s="46">
        <f>SUMIFS('Rates Database'!$L$3:$L$50000,'Rates Database'!$F$3:$F$50000,_xlfn.CONCAT(Query!$B$6,"-",Query!B57,"-",Query!$E$6))*$B$16</f>
        <v>24.558</v>
      </c>
    </row>
    <row r="58" spans="2:4" ht="22.8" x14ac:dyDescent="0.2">
      <c r="B58" s="53" t="str">
        <v>Energy Efficiency System Benefits Charge (EESBC)</v>
      </c>
      <c r="C58" s="2" t="str">
        <f>INDEX('EDC Component Dictionary'!$C$5:$C$37,MATCH(Query!B58,'EDC Component Dictionary'!$B$5:$B$37,0))</f>
        <v>Other</v>
      </c>
      <c r="D58" s="46">
        <f>SUMIFS('Rates Database'!$L$3:$L$50000,'Rates Database'!$F$3:$F$50000,_xlfn.CONCAT(Query!$B$6,"-",Query!B58,"-",Query!$E$6))*$B$16</f>
        <v>1.5</v>
      </c>
    </row>
    <row r="59" spans="2:4" ht="22.8" x14ac:dyDescent="0.2">
      <c r="B59" s="53" t="str">
        <v>Energy Efficiency Reconciliation Factor (EERF)</v>
      </c>
      <c r="C59" s="2" t="str">
        <f>INDEX('EDC Component Dictionary'!$C$5:$C$37,MATCH(Query!B59,'EDC Component Dictionary'!$B$5:$B$37,0))</f>
        <v>Other</v>
      </c>
      <c r="D59" s="46">
        <f>SUMIFS('Rates Database'!$L$3:$L$50000,'Rates Database'!$F$3:$F$50000,_xlfn.CONCAT(Query!$B$6,"-",Query!B59,"-",Query!$E$6))*$B$16</f>
        <v>14.37</v>
      </c>
    </row>
    <row r="60" spans="2:4" x14ac:dyDescent="0.2">
      <c r="B60" s="53" t="str">
        <v>Renewable Energy</v>
      </c>
      <c r="C60" s="2" t="str">
        <f>INDEX('EDC Component Dictionary'!$C$5:$C$37,MATCH(Query!B60,'EDC Component Dictionary'!$B$5:$B$37,0))</f>
        <v>Other</v>
      </c>
      <c r="D60" s="46">
        <f>SUMIFS('Rates Database'!$L$3:$L$50000,'Rates Database'!$F$3:$F$50000,_xlfn.CONCAT(Query!$B$6,"-",Query!B60,"-",Query!$E$6))*$B$16</f>
        <v>0.3</v>
      </c>
    </row>
    <row r="61" spans="2:4" x14ac:dyDescent="0.2">
      <c r="B61" s="53" t="str">
        <v>Service Quality (SQ)</v>
      </c>
      <c r="C61" s="2" t="str">
        <f>INDEX('EDC Component Dictionary'!$C$5:$C$37,MATCH(Query!B61,'EDC Component Dictionary'!$B$5:$B$37,0))</f>
        <v>Distribution System</v>
      </c>
      <c r="D61" s="46">
        <f>SUMIFS('Rates Database'!$L$3:$L$50000,'Rates Database'!$F$3:$F$50000,_xlfn.CONCAT(Query!$B$6,"-",Query!B61,"-",Query!$E$6))*$B$16</f>
        <v>0</v>
      </c>
    </row>
    <row r="62" spans="2:4" x14ac:dyDescent="0.2">
      <c r="B62" s="53" t="str">
        <v>Capital Cost Adjustment (CCA)</v>
      </c>
      <c r="C62" s="2" t="str">
        <f>INDEX('EDC Component Dictionary'!$C$5:$C$37,MATCH(Query!B62,'EDC Component Dictionary'!$B$5:$B$37,0))</f>
        <v>Distribution System</v>
      </c>
      <c r="D62" s="46">
        <f>SUMIFS('Rates Database'!$L$3:$L$50000,'Rates Database'!$F$3:$F$50000,_xlfn.CONCAT(Query!$B$6,"-",Query!B62,"-",Query!$E$6))*$B$16</f>
        <v>0</v>
      </c>
    </row>
    <row r="63" spans="2:4" ht="22.8" x14ac:dyDescent="0.2">
      <c r="B63" s="53" t="str">
        <v>Transmission Service Cost Adjustment (TSCA)</v>
      </c>
      <c r="C63" s="2" t="str">
        <f>INDEX('EDC Component Dictionary'!$C$5:$C$37,MATCH(Query!B63,'EDC Component Dictionary'!$B$5:$B$37,0))</f>
        <v>Transmission System</v>
      </c>
      <c r="D63" s="46">
        <f>SUMIFS('Rates Database'!$L$3:$L$50000,'Rates Database'!$F$3:$F$50000,_xlfn.CONCAT(Query!$B$6,"-",Query!B63,"-",Query!$E$6))*$B$16</f>
        <v>-0.25800000000000001</v>
      </c>
    </row>
    <row r="64" spans="2:4" x14ac:dyDescent="0.2">
      <c r="B64" s="53" t="str">
        <v>Base Transmission - External</v>
      </c>
      <c r="C64" s="2" t="str">
        <f>INDEX('EDC Component Dictionary'!$C$5:$C$37,MATCH(Query!B64,'EDC Component Dictionary'!$B$5:$B$37,0))</f>
        <v>Transmission System</v>
      </c>
      <c r="D64" s="46">
        <f>SUMIFS('Rates Database'!$L$3:$L$50000,'Rates Database'!$F$3:$F$50000,_xlfn.CONCAT(Query!$B$6,"-",Query!B64,"-",Query!$E$6))*$B$16</f>
        <v>0</v>
      </c>
    </row>
    <row r="65" spans="1:6" ht="22.8" x14ac:dyDescent="0.2">
      <c r="B65" s="53" t="str">
        <v>Smart Grid Distribution Adjustment Factor (SGDAF)</v>
      </c>
      <c r="C65" s="2" t="str">
        <f>INDEX('EDC Component Dictionary'!$C$5:$C$37,MATCH(Query!B65,'EDC Component Dictionary'!$B$5:$B$37,0))</f>
        <v>Distribution System</v>
      </c>
      <c r="D65" s="46">
        <f>SUMIFS('Rates Database'!$L$3:$L$50000,'Rates Database'!$F$3:$F$50000,_xlfn.CONCAT(Query!$B$6,"-",Query!B65,"-",Query!$E$6))*$B$16</f>
        <v>0</v>
      </c>
    </row>
    <row r="66" spans="1:6" ht="22.8" x14ac:dyDescent="0.2">
      <c r="B66" s="53" t="str">
        <v>Vegetation Management Reconciliation Factor (VMRF)</v>
      </c>
      <c r="C66" s="2" t="str">
        <f>INDEX('EDC Component Dictionary'!$C$5:$C$37,MATCH(Query!B66,'EDC Component Dictionary'!$B$5:$B$37,0))</f>
        <v>Distribution System</v>
      </c>
      <c r="D66" s="46">
        <f>SUMIFS('Rates Database'!$L$3:$L$50000,'Rates Database'!$F$3:$F$50000,_xlfn.CONCAT(Query!$B$6,"-",Query!B66,"-",Query!$E$6))*$B$16</f>
        <v>-1.2E-2</v>
      </c>
    </row>
    <row r="67" spans="1:6" ht="22.8" x14ac:dyDescent="0.2">
      <c r="B67" s="53" t="str">
        <v>Exogenous Storm Fund Factor (ESFF)</v>
      </c>
      <c r="C67" s="2" t="str">
        <f>INDEX('EDC Component Dictionary'!$C$5:$C$37,MATCH(Query!B67,'EDC Component Dictionary'!$B$5:$B$37,0))</f>
        <v>Distribution System</v>
      </c>
      <c r="D67" s="46">
        <f>SUMIFS('Rates Database'!$L$3:$L$50000,'Rates Database'!$F$3:$F$50000,_xlfn.CONCAT(Query!$B$6,"-",Query!B67,"-",Query!$E$6))*$B$16</f>
        <v>0.55200000000000005</v>
      </c>
    </row>
    <row r="68" spans="1:6" ht="22.8" x14ac:dyDescent="0.2">
      <c r="B68" s="53" t="str">
        <v>Transition Charge Adjustment Factor (TCAF)</v>
      </c>
      <c r="C68" s="2" t="str">
        <f>INDEX('EDC Component Dictionary'!$C$5:$C$37,MATCH(Query!B68,'EDC Component Dictionary'!$B$5:$B$37,0))</f>
        <v>Other</v>
      </c>
      <c r="D68" s="46">
        <f>SUMIFS('Rates Database'!$L$3:$L$50000,'Rates Database'!$F$3:$F$50000,_xlfn.CONCAT(Query!$B$6,"-",Query!B68,"-",Query!$E$6))*$B$16</f>
        <v>1.8000000000000002E-2</v>
      </c>
    </row>
    <row r="69" spans="1:6" ht="22.8" x14ac:dyDescent="0.2">
      <c r="B69" s="53" t="str">
        <v>Electric Vehicle Program Factor (EVPF)</v>
      </c>
      <c r="C69" s="2" t="str">
        <f>INDEX('EDC Component Dictionary'!$C$5:$C$37,MATCH(Query!B69,'EDC Component Dictionary'!$B$5:$B$37,0))</f>
        <v>Other</v>
      </c>
      <c r="D69" s="46">
        <f>SUMIFS('Rates Database'!$L$3:$L$50000,'Rates Database'!$F$3:$F$50000,_xlfn.CONCAT(Query!$B$6,"-",Query!B69,"-",Query!$E$6))*$B$16</f>
        <v>0.10800000000000001</v>
      </c>
    </row>
    <row r="73" spans="1:6" s="59" customFormat="1" ht="14.4" thickBot="1" x14ac:dyDescent="0.25">
      <c r="A73"/>
      <c r="B73" s="59" t="s">
        <v>115</v>
      </c>
    </row>
    <row r="76" spans="1:6" ht="13.2" x14ac:dyDescent="0.2">
      <c r="B76" s="1" t="str">
        <f>_xlfn.CONCAT("Historical ", B16, " kWh Bills from ", B6, " under a ", C11)</f>
        <v>Historical 600 kWh Bills from National Grid under a Retail Basic Service Rate</v>
      </c>
      <c r="C76" s="1"/>
      <c r="D76" s="1"/>
      <c r="E76" s="1"/>
      <c r="F76" s="1"/>
    </row>
    <row r="77" spans="1:6" x14ac:dyDescent="0.2">
      <c r="B77" s="19" t="s">
        <v>93</v>
      </c>
      <c r="C77" s="19" t="s">
        <v>56</v>
      </c>
      <c r="D77" s="19" t="s">
        <v>116</v>
      </c>
      <c r="E77" s="19" t="s">
        <v>117</v>
      </c>
      <c r="F77" s="62" t="s">
        <v>71</v>
      </c>
    </row>
    <row r="78" spans="1:6" x14ac:dyDescent="0.2">
      <c r="B78" s="61">
        <v>43466</v>
      </c>
      <c r="C78" s="54">
        <f>INDEX('Rates Database'!$M$3:$M$50000,MATCH(_xlfn.CONCAT(Query!$B$6,"-Customer Charge","-",$B78),'Rates Database'!$F$3:$F$50000,0))</f>
        <v>5.5</v>
      </c>
      <c r="D78" s="54">
        <f>SUMIFS('Rates Database'!$L$3:$L$50000,'Rates Database'!$E$3:$E$50000,$B$6,'Rates Database'!$C$3:$C$50000,$B78,'Rates Database'!$H$3:$H$50000, "Retail Delivery")*$B$16</f>
        <v>67.025999999999996</v>
      </c>
      <c r="E78" s="54">
        <f>SUMIFS('Rates Database'!$L$3:$L$50000,'Rates Database'!$E$3:$E$50000,$B$144,'Rates Database'!$C$3:$C$50000,$B78,'Rates Database'!$H$3:$H$50000,"Retail Supply",'Rates Database'!$I$3:$I$50000,Query!$B$11,'Rates Database'!$J$3:$J$50000,Query!$C$11)*$B$16</f>
        <v>82.307999999999993</v>
      </c>
      <c r="F78" s="54">
        <f>SUM(C78:E78)</f>
        <v>154.834</v>
      </c>
    </row>
    <row r="79" spans="1:6" x14ac:dyDescent="0.2">
      <c r="B79" s="61">
        <v>43497</v>
      </c>
      <c r="C79" s="54">
        <f>INDEX('Rates Database'!$M$3:$M$50000,MATCH(_xlfn.CONCAT(Query!$B$6,"-Customer Charge","-",$B79),'Rates Database'!$F$3:$F$50000,0))</f>
        <v>5.5</v>
      </c>
      <c r="D79" s="54">
        <f>SUMIFS('Rates Database'!$L$3:$L$50000,'Rates Database'!$E$3:$E$50000,$B$6,'Rates Database'!$C$3:$C$50000,$B79,'Rates Database'!$H$3:$H$50000, "Retail Delivery")*$B$16</f>
        <v>67.025999999999996</v>
      </c>
      <c r="E79" s="54">
        <f>SUMIFS('Rates Database'!$L$3:$L$50000,'Rates Database'!$E$3:$E$50000,$B$144,'Rates Database'!$C$3:$C$50000,$B79,'Rates Database'!$H$3:$H$50000,"Retail Supply",'Rates Database'!$I$3:$I$50000,Query!$B$11,'Rates Database'!$J$3:$J$50000,Query!$C$11)*$B$16</f>
        <v>82.307999999999993</v>
      </c>
      <c r="F79" s="54">
        <f t="shared" ref="F79:F137" si="1">SUM(C79:E79)</f>
        <v>154.834</v>
      </c>
    </row>
    <row r="80" spans="1:6" x14ac:dyDescent="0.2">
      <c r="B80" s="61">
        <v>43525</v>
      </c>
      <c r="C80" s="54">
        <f>INDEX('Rates Database'!$M$3:$M$50000,MATCH(_xlfn.CONCAT(Query!$B$6,"-Customer Charge","-",$B80),'Rates Database'!$F$3:$F$50000,0))</f>
        <v>5.5</v>
      </c>
      <c r="D80" s="54">
        <f>SUMIFS('Rates Database'!$L$3:$L$50000,'Rates Database'!$E$3:$E$50000,$B$6,'Rates Database'!$C$3:$C$50000,$B80,'Rates Database'!$H$3:$H$50000, "Retail Delivery")*$B$16</f>
        <v>69.750000000000014</v>
      </c>
      <c r="E80" s="54">
        <f>SUMIFS('Rates Database'!$L$3:$L$50000,'Rates Database'!$E$3:$E$50000,$B$144,'Rates Database'!$C$3:$C$50000,$B80,'Rates Database'!$H$3:$H$50000,"Retail Supply",'Rates Database'!$I$3:$I$50000,Query!$B$11,'Rates Database'!$J$3:$J$50000,Query!$C$11)*$B$16</f>
        <v>82.307999999999993</v>
      </c>
      <c r="F80" s="54">
        <f t="shared" si="1"/>
        <v>157.55799999999999</v>
      </c>
    </row>
    <row r="81" spans="2:6" x14ac:dyDescent="0.2">
      <c r="B81" s="61">
        <v>43556</v>
      </c>
      <c r="C81" s="54">
        <f>INDEX('Rates Database'!$M$3:$M$50000,MATCH(_xlfn.CONCAT(Query!$B$6,"-Customer Charge","-",$B81),'Rates Database'!$F$3:$F$50000,0))</f>
        <v>5.5</v>
      </c>
      <c r="D81" s="54">
        <f>SUMIFS('Rates Database'!$L$3:$L$50000,'Rates Database'!$E$3:$E$50000,$B$6,'Rates Database'!$C$3:$C$50000,$B81,'Rates Database'!$H$3:$H$50000, "Retail Delivery")*$B$16</f>
        <v>69.750000000000014</v>
      </c>
      <c r="E81" s="54">
        <f>SUMIFS('Rates Database'!$L$3:$L$50000,'Rates Database'!$E$3:$E$50000,$B$144,'Rates Database'!$C$3:$C$50000,$B81,'Rates Database'!$H$3:$H$50000,"Retail Supply",'Rates Database'!$I$3:$I$50000,Query!$B$11,'Rates Database'!$J$3:$J$50000,Query!$C$11)*$B$16</f>
        <v>82.307999999999993</v>
      </c>
      <c r="F81" s="54">
        <f t="shared" si="1"/>
        <v>157.55799999999999</v>
      </c>
    </row>
    <row r="82" spans="2:6" x14ac:dyDescent="0.2">
      <c r="B82" s="61">
        <v>43586</v>
      </c>
      <c r="C82" s="54">
        <f>INDEX('Rates Database'!$M$3:$M$50000,MATCH(_xlfn.CONCAT(Query!$B$6,"-Customer Charge","-",$B82),'Rates Database'!$F$3:$F$50000,0))</f>
        <v>5.5</v>
      </c>
      <c r="D82" s="54">
        <f>SUMIFS('Rates Database'!$L$3:$L$50000,'Rates Database'!$E$3:$E$50000,$B$6,'Rates Database'!$C$3:$C$50000,$B82,'Rates Database'!$H$3:$H$50000, "Retail Delivery")*$B$16</f>
        <v>69.858000000000018</v>
      </c>
      <c r="E82" s="54">
        <f>SUMIFS('Rates Database'!$L$3:$L$50000,'Rates Database'!$E$3:$E$50000,$B$144,'Rates Database'!$C$3:$C$50000,$B82,'Rates Database'!$H$3:$H$50000,"Retail Supply",'Rates Database'!$I$3:$I$50000,Query!$B$11,'Rates Database'!$J$3:$J$50000,Query!$C$11)*$B$16</f>
        <v>64.757999999999996</v>
      </c>
      <c r="F82" s="54">
        <f t="shared" si="1"/>
        <v>140.11600000000001</v>
      </c>
    </row>
    <row r="83" spans="2:6" x14ac:dyDescent="0.2">
      <c r="B83" s="61">
        <v>43617</v>
      </c>
      <c r="C83" s="54">
        <f>INDEX('Rates Database'!$M$3:$M$50000,MATCH(_xlfn.CONCAT(Query!$B$6,"-Customer Charge","-",$B83),'Rates Database'!$F$3:$F$50000,0))</f>
        <v>5.5</v>
      </c>
      <c r="D83" s="54">
        <f>SUMIFS('Rates Database'!$L$3:$L$50000,'Rates Database'!$E$3:$E$50000,$B$6,'Rates Database'!$C$3:$C$50000,$B83,'Rates Database'!$H$3:$H$50000, "Retail Delivery")*$B$16</f>
        <v>69.858000000000018</v>
      </c>
      <c r="E83" s="54">
        <f>SUMIFS('Rates Database'!$L$3:$L$50000,'Rates Database'!$E$3:$E$50000,$B$144,'Rates Database'!$C$3:$C$50000,$B83,'Rates Database'!$H$3:$H$50000,"Retail Supply",'Rates Database'!$I$3:$I$50000,Query!$B$11,'Rates Database'!$J$3:$J$50000,Query!$C$11)*$B$16</f>
        <v>64.757999999999996</v>
      </c>
      <c r="F83" s="54">
        <f t="shared" si="1"/>
        <v>140.11600000000001</v>
      </c>
    </row>
    <row r="84" spans="2:6" x14ac:dyDescent="0.2">
      <c r="B84" s="61">
        <v>43647</v>
      </c>
      <c r="C84" s="54">
        <f>INDEX('Rates Database'!$M$3:$M$50000,MATCH(_xlfn.CONCAT(Query!$B$6,"-Customer Charge","-",$B84),'Rates Database'!$F$3:$F$50000,0))</f>
        <v>5.5</v>
      </c>
      <c r="D84" s="54">
        <f>SUMIFS('Rates Database'!$L$3:$L$50000,'Rates Database'!$E$3:$E$50000,$B$6,'Rates Database'!$C$3:$C$50000,$B84,'Rates Database'!$H$3:$H$50000, "Retail Delivery")*$B$16</f>
        <v>69.858000000000018</v>
      </c>
      <c r="E84" s="54">
        <f>SUMIFS('Rates Database'!$L$3:$L$50000,'Rates Database'!$E$3:$E$50000,$B$144,'Rates Database'!$C$3:$C$50000,$B84,'Rates Database'!$H$3:$H$50000,"Retail Supply",'Rates Database'!$I$3:$I$50000,Query!$B$11,'Rates Database'!$J$3:$J$50000,Query!$C$11)*$B$16</f>
        <v>64.757999999999996</v>
      </c>
      <c r="F84" s="54">
        <f t="shared" si="1"/>
        <v>140.11600000000001</v>
      </c>
    </row>
    <row r="85" spans="2:6" x14ac:dyDescent="0.2">
      <c r="B85" s="61">
        <v>43678</v>
      </c>
      <c r="C85" s="54">
        <f>INDEX('Rates Database'!$M$3:$M$50000,MATCH(_xlfn.CONCAT(Query!$B$6,"-Customer Charge","-",$B85),'Rates Database'!$F$3:$F$50000,0))</f>
        <v>5.5</v>
      </c>
      <c r="D85" s="54">
        <f>SUMIFS('Rates Database'!$L$3:$L$50000,'Rates Database'!$E$3:$E$50000,$B$6,'Rates Database'!$C$3:$C$50000,$B85,'Rates Database'!$H$3:$H$50000, "Retail Delivery")*$B$16</f>
        <v>69.858000000000018</v>
      </c>
      <c r="E85" s="54">
        <f>SUMIFS('Rates Database'!$L$3:$L$50000,'Rates Database'!$E$3:$E$50000,$B$144,'Rates Database'!$C$3:$C$50000,$B85,'Rates Database'!$H$3:$H$50000,"Retail Supply",'Rates Database'!$I$3:$I$50000,Query!$B$11,'Rates Database'!$J$3:$J$50000,Query!$C$11)*$B$16</f>
        <v>64.757999999999996</v>
      </c>
      <c r="F85" s="54">
        <f t="shared" si="1"/>
        <v>140.11600000000001</v>
      </c>
    </row>
    <row r="86" spans="2:6" x14ac:dyDescent="0.2">
      <c r="B86" s="61">
        <v>43709</v>
      </c>
      <c r="C86" s="54">
        <f>INDEX('Rates Database'!$M$3:$M$50000,MATCH(_xlfn.CONCAT(Query!$B$6,"-Customer Charge","-",$B86),'Rates Database'!$F$3:$F$50000,0))</f>
        <v>5.5</v>
      </c>
      <c r="D86" s="54">
        <f>SUMIFS('Rates Database'!$L$3:$L$50000,'Rates Database'!$E$3:$E$50000,$B$6,'Rates Database'!$C$3:$C$50000,$B86,'Rates Database'!$H$3:$H$50000, "Retail Delivery")*$B$16</f>
        <v>69.858000000000018</v>
      </c>
      <c r="E86" s="54">
        <f>SUMIFS('Rates Database'!$L$3:$L$50000,'Rates Database'!$E$3:$E$50000,$B$144,'Rates Database'!$C$3:$C$50000,$B86,'Rates Database'!$H$3:$H$50000,"Retail Supply",'Rates Database'!$I$3:$I$50000,Query!$B$11,'Rates Database'!$J$3:$J$50000,Query!$C$11)*$B$16</f>
        <v>64.757999999999996</v>
      </c>
      <c r="F86" s="54">
        <f t="shared" si="1"/>
        <v>140.11600000000001</v>
      </c>
    </row>
    <row r="87" spans="2:6" x14ac:dyDescent="0.2">
      <c r="B87" s="61">
        <v>43739</v>
      </c>
      <c r="C87" s="54">
        <f>INDEX('Rates Database'!$M$3:$M$50000,MATCH(_xlfn.CONCAT(Query!$B$6,"-Customer Charge","-",$B87),'Rates Database'!$F$3:$F$50000,0))</f>
        <v>5.5</v>
      </c>
      <c r="D87" s="54">
        <f>SUMIFS('Rates Database'!$L$3:$L$50000,'Rates Database'!$E$3:$E$50000,$B$6,'Rates Database'!$C$3:$C$50000,$B87,'Rates Database'!$H$3:$H$50000, "Retail Delivery")*$B$16</f>
        <v>69.858000000000018</v>
      </c>
      <c r="E87" s="54">
        <f>SUMIFS('Rates Database'!$L$3:$L$50000,'Rates Database'!$E$3:$E$50000,$B$144,'Rates Database'!$C$3:$C$50000,$B87,'Rates Database'!$H$3:$H$50000,"Retail Supply",'Rates Database'!$I$3:$I$50000,Query!$B$11,'Rates Database'!$J$3:$J$50000,Query!$C$11)*$B$16</f>
        <v>64.757999999999996</v>
      </c>
      <c r="F87" s="54">
        <f t="shared" si="1"/>
        <v>140.11600000000001</v>
      </c>
    </row>
    <row r="88" spans="2:6" x14ac:dyDescent="0.2">
      <c r="B88" s="61">
        <v>43770</v>
      </c>
      <c r="C88" s="54">
        <f>INDEX('Rates Database'!$M$3:$M$50000,MATCH(_xlfn.CONCAT(Query!$B$6,"-Customer Charge","-",$B88),'Rates Database'!$F$3:$F$50000,0))</f>
        <v>7</v>
      </c>
      <c r="D88" s="54">
        <f>SUMIFS('Rates Database'!$L$3:$L$50000,'Rates Database'!$E$3:$E$50000,$B$6,'Rates Database'!$C$3:$C$50000,$B88,'Rates Database'!$H$3:$H$50000, "Retail Delivery")*$B$16</f>
        <v>70.662000000000006</v>
      </c>
      <c r="E88" s="54">
        <f>SUMIFS('Rates Database'!$L$3:$L$50000,'Rates Database'!$E$3:$E$50000,$B$144,'Rates Database'!$C$3:$C$50000,$B88,'Rates Database'!$H$3:$H$50000,"Retail Supply",'Rates Database'!$I$3:$I$50000,Query!$B$11,'Rates Database'!$J$3:$J$50000,Query!$C$11)*$B$16</f>
        <v>83.742000000000004</v>
      </c>
      <c r="F88" s="54">
        <f t="shared" si="1"/>
        <v>161.404</v>
      </c>
    </row>
    <row r="89" spans="2:6" x14ac:dyDescent="0.2">
      <c r="B89" s="61">
        <v>43800</v>
      </c>
      <c r="C89" s="54">
        <f>INDEX('Rates Database'!$M$3:$M$50000,MATCH(_xlfn.CONCAT(Query!$B$6,"-Customer Charge","-",$B89),'Rates Database'!$F$3:$F$50000,0))</f>
        <v>7</v>
      </c>
      <c r="D89" s="54">
        <f>SUMIFS('Rates Database'!$L$3:$L$50000,'Rates Database'!$E$3:$E$50000,$B$6,'Rates Database'!$C$3:$C$50000,$B89,'Rates Database'!$H$3:$H$50000, "Retail Delivery")*$B$16</f>
        <v>70.662000000000006</v>
      </c>
      <c r="E89" s="54">
        <f>SUMIFS('Rates Database'!$L$3:$L$50000,'Rates Database'!$E$3:$E$50000,$B$144,'Rates Database'!$C$3:$C$50000,$B89,'Rates Database'!$H$3:$H$50000,"Retail Supply",'Rates Database'!$I$3:$I$50000,Query!$B$11,'Rates Database'!$J$3:$J$50000,Query!$C$11)*$B$16</f>
        <v>83.742000000000004</v>
      </c>
      <c r="F89" s="54">
        <f t="shared" si="1"/>
        <v>161.404</v>
      </c>
    </row>
    <row r="90" spans="2:6" x14ac:dyDescent="0.2">
      <c r="B90" s="61">
        <v>43831</v>
      </c>
      <c r="C90" s="54">
        <f>INDEX('Rates Database'!$M$3:$M$50000,MATCH(_xlfn.CONCAT(Query!$B$6,"-Customer Charge","-",$B90),'Rates Database'!$F$3:$F$50000,0))</f>
        <v>7</v>
      </c>
      <c r="D90" s="54">
        <f>SUMIFS('Rates Database'!$L$3:$L$50000,'Rates Database'!$E$3:$E$50000,$B$6,'Rates Database'!$C$3:$C$50000,$B90,'Rates Database'!$H$3:$H$50000, "Retail Delivery")*$B$16</f>
        <v>71.921999999999997</v>
      </c>
      <c r="E90" s="54">
        <f>SUMIFS('Rates Database'!$L$3:$L$50000,'Rates Database'!$E$3:$E$50000,$B$144,'Rates Database'!$C$3:$C$50000,$B90,'Rates Database'!$H$3:$H$50000,"Retail Supply",'Rates Database'!$I$3:$I$50000,Query!$B$11,'Rates Database'!$J$3:$J$50000,Query!$C$11)*$B$16</f>
        <v>83.742000000000004</v>
      </c>
      <c r="F90" s="54">
        <f t="shared" si="1"/>
        <v>162.66399999999999</v>
      </c>
    </row>
    <row r="91" spans="2:6" x14ac:dyDescent="0.2">
      <c r="B91" s="61">
        <v>43862</v>
      </c>
      <c r="C91" s="54">
        <f>INDEX('Rates Database'!$M$3:$M$50000,MATCH(_xlfn.CONCAT(Query!$B$6,"-Customer Charge","-",$B91),'Rates Database'!$F$3:$F$50000,0))</f>
        <v>7</v>
      </c>
      <c r="D91" s="54">
        <f>SUMIFS('Rates Database'!$L$3:$L$50000,'Rates Database'!$E$3:$E$50000,$B$6,'Rates Database'!$C$3:$C$50000,$B91,'Rates Database'!$H$3:$H$50000, "Retail Delivery")*$B$16</f>
        <v>71.921999999999997</v>
      </c>
      <c r="E91" s="54">
        <f>SUMIFS('Rates Database'!$L$3:$L$50000,'Rates Database'!$E$3:$E$50000,$B$144,'Rates Database'!$C$3:$C$50000,$B91,'Rates Database'!$H$3:$H$50000,"Retail Supply",'Rates Database'!$I$3:$I$50000,Query!$B$11,'Rates Database'!$J$3:$J$50000,Query!$C$11)*$B$16</f>
        <v>83.742000000000004</v>
      </c>
      <c r="F91" s="54">
        <f t="shared" si="1"/>
        <v>162.66399999999999</v>
      </c>
    </row>
    <row r="92" spans="2:6" x14ac:dyDescent="0.2">
      <c r="B92" s="61">
        <v>43891</v>
      </c>
      <c r="C92" s="54">
        <f>INDEX('Rates Database'!$M$3:$M$50000,MATCH(_xlfn.CONCAT(Query!$B$6,"-Customer Charge","-",$B92),'Rates Database'!$F$3:$F$50000,0))</f>
        <v>7</v>
      </c>
      <c r="D92" s="54">
        <f>SUMIFS('Rates Database'!$L$3:$L$50000,'Rates Database'!$E$3:$E$50000,$B$6,'Rates Database'!$C$3:$C$50000,$B92,'Rates Database'!$H$3:$H$50000, "Retail Delivery")*$B$16</f>
        <v>75.995999999999995</v>
      </c>
      <c r="E92" s="54">
        <f>SUMIFS('Rates Database'!$L$3:$L$50000,'Rates Database'!$E$3:$E$50000,$B$144,'Rates Database'!$C$3:$C$50000,$B92,'Rates Database'!$H$3:$H$50000,"Retail Supply",'Rates Database'!$I$3:$I$50000,Query!$B$11,'Rates Database'!$J$3:$J$50000,Query!$C$11)*$B$16</f>
        <v>83.742000000000004</v>
      </c>
      <c r="F92" s="54">
        <f t="shared" si="1"/>
        <v>166.738</v>
      </c>
    </row>
    <row r="93" spans="2:6" x14ac:dyDescent="0.2">
      <c r="B93" s="61">
        <v>43922</v>
      </c>
      <c r="C93" s="54">
        <f>INDEX('Rates Database'!$M$3:$M$50000,MATCH(_xlfn.CONCAT(Query!$B$6,"-Customer Charge","-",$B93),'Rates Database'!$F$3:$F$50000,0))</f>
        <v>7</v>
      </c>
      <c r="D93" s="54">
        <f>SUMIFS('Rates Database'!$L$3:$L$50000,'Rates Database'!$E$3:$E$50000,$B$6,'Rates Database'!$C$3:$C$50000,$B93,'Rates Database'!$H$3:$H$50000, "Retail Delivery")*$B$16</f>
        <v>75.995999999999995</v>
      </c>
      <c r="E93" s="54">
        <f>SUMIFS('Rates Database'!$L$3:$L$50000,'Rates Database'!$E$3:$E$50000,$B$144,'Rates Database'!$C$3:$C$50000,$B93,'Rates Database'!$H$3:$H$50000,"Retail Supply",'Rates Database'!$I$3:$I$50000,Query!$B$11,'Rates Database'!$J$3:$J$50000,Query!$C$11)*$B$16</f>
        <v>83.742000000000004</v>
      </c>
      <c r="F93" s="54">
        <f t="shared" si="1"/>
        <v>166.738</v>
      </c>
    </row>
    <row r="94" spans="2:6" x14ac:dyDescent="0.2">
      <c r="B94" s="61">
        <v>43952</v>
      </c>
      <c r="C94" s="54">
        <f>INDEX('Rates Database'!$M$3:$M$50000,MATCH(_xlfn.CONCAT(Query!$B$6,"-Customer Charge","-",$B94),'Rates Database'!$F$3:$F$50000,0))</f>
        <v>7</v>
      </c>
      <c r="D94" s="54">
        <f>SUMIFS('Rates Database'!$L$3:$L$50000,'Rates Database'!$E$3:$E$50000,$B$6,'Rates Database'!$C$3:$C$50000,$B94,'Rates Database'!$H$3:$H$50000, "Retail Delivery")*$B$16</f>
        <v>77.825999999999993</v>
      </c>
      <c r="E94" s="54">
        <f>SUMIFS('Rates Database'!$L$3:$L$50000,'Rates Database'!$E$3:$E$50000,$B$144,'Rates Database'!$C$3:$C$50000,$B94,'Rates Database'!$H$3:$H$50000,"Retail Supply",'Rates Database'!$I$3:$I$50000,Query!$B$11,'Rates Database'!$J$3:$J$50000,Query!$C$11)*$B$16</f>
        <v>59.387999999999998</v>
      </c>
      <c r="F94" s="54">
        <f t="shared" si="1"/>
        <v>144.214</v>
      </c>
    </row>
    <row r="95" spans="2:6" x14ac:dyDescent="0.2">
      <c r="B95" s="61">
        <v>43983</v>
      </c>
      <c r="C95" s="54">
        <f>INDEX('Rates Database'!$M$3:$M$50000,MATCH(_xlfn.CONCAT(Query!$B$6,"-Customer Charge","-",$B95),'Rates Database'!$F$3:$F$50000,0))</f>
        <v>7</v>
      </c>
      <c r="D95" s="54">
        <f>SUMIFS('Rates Database'!$L$3:$L$50000,'Rates Database'!$E$3:$E$50000,$B$6,'Rates Database'!$C$3:$C$50000,$B95,'Rates Database'!$H$3:$H$50000, "Retail Delivery")*$B$16</f>
        <v>77.825999999999993</v>
      </c>
      <c r="E95" s="54">
        <f>SUMIFS('Rates Database'!$L$3:$L$50000,'Rates Database'!$E$3:$E$50000,$B$144,'Rates Database'!$C$3:$C$50000,$B95,'Rates Database'!$H$3:$H$50000,"Retail Supply",'Rates Database'!$I$3:$I$50000,Query!$B$11,'Rates Database'!$J$3:$J$50000,Query!$C$11)*$B$16</f>
        <v>59.387999999999998</v>
      </c>
      <c r="F95" s="54">
        <f t="shared" si="1"/>
        <v>144.214</v>
      </c>
    </row>
    <row r="96" spans="2:6" x14ac:dyDescent="0.2">
      <c r="B96" s="61">
        <v>44013</v>
      </c>
      <c r="C96" s="54">
        <f>INDEX('Rates Database'!$M$3:$M$50000,MATCH(_xlfn.CONCAT(Query!$B$6,"-Customer Charge","-",$B96),'Rates Database'!$F$3:$F$50000,0))</f>
        <v>7</v>
      </c>
      <c r="D96" s="54">
        <f>SUMIFS('Rates Database'!$L$3:$L$50000,'Rates Database'!$E$3:$E$50000,$B$6,'Rates Database'!$C$3:$C$50000,$B96,'Rates Database'!$H$3:$H$50000, "Retail Delivery")*$B$16</f>
        <v>77.891999999999996</v>
      </c>
      <c r="E96" s="54">
        <f>SUMIFS('Rates Database'!$L$3:$L$50000,'Rates Database'!$E$3:$E$50000,$B$144,'Rates Database'!$C$3:$C$50000,$B96,'Rates Database'!$H$3:$H$50000,"Retail Supply",'Rates Database'!$I$3:$I$50000,Query!$B$11,'Rates Database'!$J$3:$J$50000,Query!$C$11)*$B$16</f>
        <v>59.387999999999998</v>
      </c>
      <c r="F96" s="54">
        <f t="shared" si="1"/>
        <v>144.28</v>
      </c>
    </row>
    <row r="97" spans="2:6" x14ac:dyDescent="0.2">
      <c r="B97" s="61">
        <v>44044</v>
      </c>
      <c r="C97" s="54">
        <f>INDEX('Rates Database'!$M$3:$M$50000,MATCH(_xlfn.CONCAT(Query!$B$6,"-Customer Charge","-",$B97),'Rates Database'!$F$3:$F$50000,0))</f>
        <v>7</v>
      </c>
      <c r="D97" s="54">
        <f>SUMIFS('Rates Database'!$L$3:$L$50000,'Rates Database'!$E$3:$E$50000,$B$6,'Rates Database'!$C$3:$C$50000,$B97,'Rates Database'!$H$3:$H$50000, "Retail Delivery")*$B$16</f>
        <v>73.584000000000017</v>
      </c>
      <c r="E97" s="54">
        <f>SUMIFS('Rates Database'!$L$3:$L$50000,'Rates Database'!$E$3:$E$50000,$B$144,'Rates Database'!$C$3:$C$50000,$B97,'Rates Database'!$H$3:$H$50000,"Retail Supply",'Rates Database'!$I$3:$I$50000,Query!$B$11,'Rates Database'!$J$3:$J$50000,Query!$C$11)*$B$16</f>
        <v>59.387999999999998</v>
      </c>
      <c r="F97" s="54">
        <f t="shared" si="1"/>
        <v>139.97200000000001</v>
      </c>
    </row>
    <row r="98" spans="2:6" x14ac:dyDescent="0.2">
      <c r="B98" s="61">
        <v>44075</v>
      </c>
      <c r="C98" s="54">
        <f>INDEX('Rates Database'!$M$3:$M$50000,MATCH(_xlfn.CONCAT(Query!$B$6,"-Customer Charge","-",$B98),'Rates Database'!$F$3:$F$50000,0))</f>
        <v>7</v>
      </c>
      <c r="D98" s="54">
        <f>SUMIFS('Rates Database'!$L$3:$L$50000,'Rates Database'!$E$3:$E$50000,$B$6,'Rates Database'!$C$3:$C$50000,$B98,'Rates Database'!$H$3:$H$50000, "Retail Delivery")*$B$16</f>
        <v>73.584000000000017</v>
      </c>
      <c r="E98" s="54">
        <f>SUMIFS('Rates Database'!$L$3:$L$50000,'Rates Database'!$E$3:$E$50000,$B$144,'Rates Database'!$C$3:$C$50000,$B98,'Rates Database'!$H$3:$H$50000,"Retail Supply",'Rates Database'!$I$3:$I$50000,Query!$B$11,'Rates Database'!$J$3:$J$50000,Query!$C$11)*$B$16</f>
        <v>59.387999999999998</v>
      </c>
      <c r="F98" s="54">
        <f t="shared" si="1"/>
        <v>139.97200000000001</v>
      </c>
    </row>
    <row r="99" spans="2:6" x14ac:dyDescent="0.2">
      <c r="B99" s="61">
        <v>44105</v>
      </c>
      <c r="C99" s="54">
        <f>INDEX('Rates Database'!$M$3:$M$50000,MATCH(_xlfn.CONCAT(Query!$B$6,"-Customer Charge","-",$B99),'Rates Database'!$F$3:$F$50000,0))</f>
        <v>7</v>
      </c>
      <c r="D99" s="54">
        <f>SUMIFS('Rates Database'!$L$3:$L$50000,'Rates Database'!$E$3:$E$50000,$B$6,'Rates Database'!$C$3:$C$50000,$B99,'Rates Database'!$H$3:$H$50000, "Retail Delivery")*$B$16</f>
        <v>73.061999999999998</v>
      </c>
      <c r="E99" s="54">
        <f>SUMIFS('Rates Database'!$L$3:$L$50000,'Rates Database'!$E$3:$E$50000,$B$144,'Rates Database'!$C$3:$C$50000,$B99,'Rates Database'!$H$3:$H$50000,"Retail Supply",'Rates Database'!$I$3:$I$50000,Query!$B$11,'Rates Database'!$J$3:$J$50000,Query!$C$11)*$B$16</f>
        <v>59.387999999999998</v>
      </c>
      <c r="F99" s="54">
        <f t="shared" si="1"/>
        <v>139.44999999999999</v>
      </c>
    </row>
    <row r="100" spans="2:6" x14ac:dyDescent="0.2">
      <c r="B100" s="61">
        <v>44136</v>
      </c>
      <c r="C100" s="54">
        <f>INDEX('Rates Database'!$M$3:$M$50000,MATCH(_xlfn.CONCAT(Query!$B$6,"-Customer Charge","-",$B100),'Rates Database'!$F$3:$F$50000,0))</f>
        <v>7</v>
      </c>
      <c r="D100" s="54">
        <f>SUMIFS('Rates Database'!$L$3:$L$50000,'Rates Database'!$E$3:$E$50000,$B$6,'Rates Database'!$C$3:$C$50000,$B100,'Rates Database'!$H$3:$H$50000, "Retail Delivery")*$B$16</f>
        <v>73.206000000000003</v>
      </c>
      <c r="E100" s="54">
        <f>SUMIFS('Rates Database'!$L$3:$L$50000,'Rates Database'!$E$3:$E$50000,$B$144,'Rates Database'!$C$3:$C$50000,$B100,'Rates Database'!$H$3:$H$50000,"Retail Supply",'Rates Database'!$I$3:$I$50000,Query!$B$11,'Rates Database'!$J$3:$J$50000,Query!$C$11)*$B$16</f>
        <v>74.328000000000003</v>
      </c>
      <c r="F100" s="54">
        <f t="shared" si="1"/>
        <v>154.53399999999999</v>
      </c>
    </row>
    <row r="101" spans="2:6" x14ac:dyDescent="0.2">
      <c r="B101" s="61">
        <v>44166</v>
      </c>
      <c r="C101" s="54">
        <f>INDEX('Rates Database'!$M$3:$M$50000,MATCH(_xlfn.CONCAT(Query!$B$6,"-Customer Charge","-",$B101),'Rates Database'!$F$3:$F$50000,0))</f>
        <v>7</v>
      </c>
      <c r="D101" s="54">
        <f>SUMIFS('Rates Database'!$L$3:$L$50000,'Rates Database'!$E$3:$E$50000,$B$6,'Rates Database'!$C$3:$C$50000,$B101,'Rates Database'!$H$3:$H$50000, "Retail Delivery")*$B$16</f>
        <v>73.206000000000003</v>
      </c>
      <c r="E101" s="54">
        <f>SUMIFS('Rates Database'!$L$3:$L$50000,'Rates Database'!$E$3:$E$50000,$B$144,'Rates Database'!$C$3:$C$50000,$B101,'Rates Database'!$H$3:$H$50000,"Retail Supply",'Rates Database'!$I$3:$I$50000,Query!$B$11,'Rates Database'!$J$3:$J$50000,Query!$C$11)*$B$16</f>
        <v>74.328000000000003</v>
      </c>
      <c r="F101" s="54">
        <f t="shared" si="1"/>
        <v>154.53399999999999</v>
      </c>
    </row>
    <row r="102" spans="2:6" x14ac:dyDescent="0.2">
      <c r="B102" s="61">
        <v>44197</v>
      </c>
      <c r="C102" s="54">
        <f>INDEX('Rates Database'!$M$3:$M$50000,MATCH(_xlfn.CONCAT(Query!$B$6,"-Customer Charge","-",$B102),'Rates Database'!$F$3:$F$50000,0))</f>
        <v>7</v>
      </c>
      <c r="D102" s="54">
        <f>SUMIFS('Rates Database'!$L$3:$L$50000,'Rates Database'!$E$3:$E$50000,$B$6,'Rates Database'!$C$3:$C$50000,$B102,'Rates Database'!$H$3:$H$50000, "Retail Delivery")*$B$16</f>
        <v>77.268000000000001</v>
      </c>
      <c r="E102" s="54">
        <f>SUMIFS('Rates Database'!$L$3:$L$50000,'Rates Database'!$E$3:$E$50000,$B$144,'Rates Database'!$C$3:$C$50000,$B102,'Rates Database'!$H$3:$H$50000,"Retail Supply",'Rates Database'!$I$3:$I$50000,Query!$B$11,'Rates Database'!$J$3:$J$50000,Query!$C$11)*$B$16</f>
        <v>74.328000000000003</v>
      </c>
      <c r="F102" s="54">
        <f t="shared" si="1"/>
        <v>158.596</v>
      </c>
    </row>
    <row r="103" spans="2:6" x14ac:dyDescent="0.2">
      <c r="B103" s="61">
        <v>44228</v>
      </c>
      <c r="C103" s="54">
        <f>INDEX('Rates Database'!$M$3:$M$50000,MATCH(_xlfn.CONCAT(Query!$B$6,"-Customer Charge","-",$B103),'Rates Database'!$F$3:$F$50000,0))</f>
        <v>7</v>
      </c>
      <c r="D103" s="54">
        <f>SUMIFS('Rates Database'!$L$3:$L$50000,'Rates Database'!$E$3:$E$50000,$B$6,'Rates Database'!$C$3:$C$50000,$B103,'Rates Database'!$H$3:$H$50000, "Retail Delivery")*$B$16</f>
        <v>77.268000000000001</v>
      </c>
      <c r="E103" s="54">
        <f>SUMIFS('Rates Database'!$L$3:$L$50000,'Rates Database'!$E$3:$E$50000,$B$144,'Rates Database'!$C$3:$C$50000,$B103,'Rates Database'!$H$3:$H$50000,"Retail Supply",'Rates Database'!$I$3:$I$50000,Query!$B$11,'Rates Database'!$J$3:$J$50000,Query!$C$11)*$B$16</f>
        <v>74.328000000000003</v>
      </c>
      <c r="F103" s="54">
        <f t="shared" si="1"/>
        <v>158.596</v>
      </c>
    </row>
    <row r="104" spans="2:6" x14ac:dyDescent="0.2">
      <c r="B104" s="61">
        <v>44256</v>
      </c>
      <c r="C104" s="54">
        <f>INDEX('Rates Database'!$M$3:$M$50000,MATCH(_xlfn.CONCAT(Query!$B$6,"-Customer Charge","-",$B104),'Rates Database'!$F$3:$F$50000,0))</f>
        <v>7</v>
      </c>
      <c r="D104" s="54">
        <f>SUMIFS('Rates Database'!$L$3:$L$50000,'Rates Database'!$E$3:$E$50000,$B$6,'Rates Database'!$C$3:$C$50000,$B104,'Rates Database'!$H$3:$H$50000, "Retail Delivery")*$B$16</f>
        <v>84.72</v>
      </c>
      <c r="E104" s="54">
        <f>SUMIFS('Rates Database'!$L$3:$L$50000,'Rates Database'!$E$3:$E$50000,$B$144,'Rates Database'!$C$3:$C$50000,$B104,'Rates Database'!$H$3:$H$50000,"Retail Supply",'Rates Database'!$I$3:$I$50000,Query!$B$11,'Rates Database'!$J$3:$J$50000,Query!$C$11)*$B$16</f>
        <v>74.328000000000003</v>
      </c>
      <c r="F104" s="54">
        <f t="shared" si="1"/>
        <v>166.048</v>
      </c>
    </row>
    <row r="105" spans="2:6" x14ac:dyDescent="0.2">
      <c r="B105" s="61">
        <v>44287</v>
      </c>
      <c r="C105" s="54">
        <f>INDEX('Rates Database'!$M$3:$M$50000,MATCH(_xlfn.CONCAT(Query!$B$6,"-Customer Charge","-",$B105),'Rates Database'!$F$3:$F$50000,0))</f>
        <v>7</v>
      </c>
      <c r="D105" s="54">
        <f>SUMIFS('Rates Database'!$L$3:$L$50000,'Rates Database'!$E$3:$E$50000,$B$6,'Rates Database'!$C$3:$C$50000,$B105,'Rates Database'!$H$3:$H$50000, "Retail Delivery")*$B$16</f>
        <v>84.72</v>
      </c>
      <c r="E105" s="54">
        <f>SUMIFS('Rates Database'!$L$3:$L$50000,'Rates Database'!$E$3:$E$50000,$B$144,'Rates Database'!$C$3:$C$50000,$B105,'Rates Database'!$H$3:$H$50000,"Retail Supply",'Rates Database'!$I$3:$I$50000,Query!$B$11,'Rates Database'!$J$3:$J$50000,Query!$C$11)*$B$16</f>
        <v>74.328000000000003</v>
      </c>
      <c r="F105" s="54">
        <f t="shared" si="1"/>
        <v>166.048</v>
      </c>
    </row>
    <row r="106" spans="2:6" x14ac:dyDescent="0.2">
      <c r="B106" s="61">
        <v>44317</v>
      </c>
      <c r="C106" s="54">
        <f>INDEX('Rates Database'!$M$3:$M$50000,MATCH(_xlfn.CONCAT(Query!$B$6,"-Customer Charge","-",$B106),'Rates Database'!$F$3:$F$50000,0))</f>
        <v>7</v>
      </c>
      <c r="D106" s="54">
        <f>SUMIFS('Rates Database'!$L$3:$L$50000,'Rates Database'!$E$3:$E$50000,$B$6,'Rates Database'!$C$3:$C$50000,$B106,'Rates Database'!$H$3:$H$50000, "Retail Delivery")*$B$16</f>
        <v>80.292000000000002</v>
      </c>
      <c r="E106" s="54">
        <f>SUMIFS('Rates Database'!$L$3:$L$50000,'Rates Database'!$E$3:$E$50000,$B$144,'Rates Database'!$C$3:$C$50000,$B106,'Rates Database'!$H$3:$H$50000,"Retail Supply",'Rates Database'!$I$3:$I$50000,Query!$B$11,'Rates Database'!$J$3:$J$50000,Query!$C$11)*$B$16</f>
        <v>58.242000000000004</v>
      </c>
      <c r="F106" s="54">
        <f t="shared" si="1"/>
        <v>145.53399999999999</v>
      </c>
    </row>
    <row r="107" spans="2:6" x14ac:dyDescent="0.2">
      <c r="B107" s="61">
        <v>44348</v>
      </c>
      <c r="C107" s="54">
        <f>INDEX('Rates Database'!$M$3:$M$50000,MATCH(_xlfn.CONCAT(Query!$B$6,"-Customer Charge","-",$B107),'Rates Database'!$F$3:$F$50000,0))</f>
        <v>7</v>
      </c>
      <c r="D107" s="54">
        <f>SUMIFS('Rates Database'!$L$3:$L$50000,'Rates Database'!$E$3:$E$50000,$B$6,'Rates Database'!$C$3:$C$50000,$B107,'Rates Database'!$H$3:$H$50000, "Retail Delivery")*$B$16</f>
        <v>82.746000000000009</v>
      </c>
      <c r="E107" s="54">
        <f>SUMIFS('Rates Database'!$L$3:$L$50000,'Rates Database'!$E$3:$E$50000,$B$144,'Rates Database'!$C$3:$C$50000,$B107,'Rates Database'!$H$3:$H$50000,"Retail Supply",'Rates Database'!$I$3:$I$50000,Query!$B$11,'Rates Database'!$J$3:$J$50000,Query!$C$11)*$B$16</f>
        <v>58.242000000000004</v>
      </c>
      <c r="F107" s="54">
        <f t="shared" si="1"/>
        <v>147.988</v>
      </c>
    </row>
    <row r="108" spans="2:6" x14ac:dyDescent="0.2">
      <c r="B108" s="61">
        <v>44378</v>
      </c>
      <c r="C108" s="54">
        <f>INDEX('Rates Database'!$M$3:$M$50000,MATCH(_xlfn.CONCAT(Query!$B$6,"-Customer Charge","-",$B108),'Rates Database'!$F$3:$F$50000,0))</f>
        <v>7</v>
      </c>
      <c r="D108" s="54">
        <f>SUMIFS('Rates Database'!$L$3:$L$50000,'Rates Database'!$E$3:$E$50000,$B$6,'Rates Database'!$C$3:$C$50000,$B108,'Rates Database'!$H$3:$H$50000, "Retail Delivery")*$B$16</f>
        <v>83.004000000000005</v>
      </c>
      <c r="E108" s="54">
        <f>SUMIFS('Rates Database'!$L$3:$L$50000,'Rates Database'!$E$3:$E$50000,$B$144,'Rates Database'!$C$3:$C$50000,$B108,'Rates Database'!$H$3:$H$50000,"Retail Supply",'Rates Database'!$I$3:$I$50000,Query!$B$11,'Rates Database'!$J$3:$J$50000,Query!$C$11)*$B$16</f>
        <v>58.242000000000004</v>
      </c>
      <c r="F108" s="54">
        <f t="shared" si="1"/>
        <v>148.24600000000001</v>
      </c>
    </row>
    <row r="109" spans="2:6" x14ac:dyDescent="0.2">
      <c r="B109" s="61">
        <v>44409</v>
      </c>
      <c r="C109" s="54">
        <f>INDEX('Rates Database'!$M$3:$M$50000,MATCH(_xlfn.CONCAT(Query!$B$6,"-Customer Charge","-",$B109),'Rates Database'!$F$3:$F$50000,0))</f>
        <v>7</v>
      </c>
      <c r="D109" s="54">
        <f>SUMIFS('Rates Database'!$L$3:$L$50000,'Rates Database'!$E$3:$E$50000,$B$6,'Rates Database'!$C$3:$C$50000,$B109,'Rates Database'!$H$3:$H$50000, "Retail Delivery")*$B$16</f>
        <v>83.004000000000005</v>
      </c>
      <c r="E109" s="54">
        <f>SUMIFS('Rates Database'!$L$3:$L$50000,'Rates Database'!$E$3:$E$50000,$B$144,'Rates Database'!$C$3:$C$50000,$B109,'Rates Database'!$H$3:$H$50000,"Retail Supply",'Rates Database'!$I$3:$I$50000,Query!$B$11,'Rates Database'!$J$3:$J$50000,Query!$C$11)*$B$16</f>
        <v>58.242000000000004</v>
      </c>
      <c r="F109" s="54">
        <f t="shared" si="1"/>
        <v>148.24600000000001</v>
      </c>
    </row>
    <row r="110" spans="2:6" x14ac:dyDescent="0.2">
      <c r="B110" s="61">
        <v>44440</v>
      </c>
      <c r="C110" s="54">
        <f>INDEX('Rates Database'!$M$3:$M$50000,MATCH(_xlfn.CONCAT(Query!$B$6,"-Customer Charge","-",$B110),'Rates Database'!$F$3:$F$50000,0))</f>
        <v>7</v>
      </c>
      <c r="D110" s="54">
        <f>SUMIFS('Rates Database'!$L$3:$L$50000,'Rates Database'!$E$3:$E$50000,$B$6,'Rates Database'!$C$3:$C$50000,$B110,'Rates Database'!$H$3:$H$50000, "Retail Delivery")*$B$16</f>
        <v>83.004000000000005</v>
      </c>
      <c r="E110" s="54">
        <f>SUMIFS('Rates Database'!$L$3:$L$50000,'Rates Database'!$E$3:$E$50000,$B$144,'Rates Database'!$C$3:$C$50000,$B110,'Rates Database'!$H$3:$H$50000,"Retail Supply",'Rates Database'!$I$3:$I$50000,Query!$B$11,'Rates Database'!$J$3:$J$50000,Query!$C$11)*$B$16</f>
        <v>58.242000000000004</v>
      </c>
      <c r="F110" s="54">
        <f t="shared" si="1"/>
        <v>148.24600000000001</v>
      </c>
    </row>
    <row r="111" spans="2:6" x14ac:dyDescent="0.2">
      <c r="B111" s="61">
        <v>44470</v>
      </c>
      <c r="C111" s="54">
        <f>INDEX('Rates Database'!$M$3:$M$50000,MATCH(_xlfn.CONCAT(Query!$B$6,"-Customer Charge","-",$B111),'Rates Database'!$F$3:$F$50000,0))</f>
        <v>7</v>
      </c>
      <c r="D111" s="54">
        <f>SUMIFS('Rates Database'!$L$3:$L$50000,'Rates Database'!$E$3:$E$50000,$B$6,'Rates Database'!$C$3:$C$50000,$B111,'Rates Database'!$H$3:$H$50000, "Retail Delivery")*$B$16</f>
        <v>83.057999999999993</v>
      </c>
      <c r="E111" s="54">
        <f>SUMIFS('Rates Database'!$L$3:$L$50000,'Rates Database'!$E$3:$E$50000,$B$144,'Rates Database'!$C$3:$C$50000,$B111,'Rates Database'!$H$3:$H$50000,"Retail Supply",'Rates Database'!$I$3:$I$50000,Query!$B$11,'Rates Database'!$J$3:$J$50000,Query!$C$11)*$B$16</f>
        <v>58.242000000000004</v>
      </c>
      <c r="F111" s="54">
        <f t="shared" si="1"/>
        <v>148.30000000000001</v>
      </c>
    </row>
    <row r="112" spans="2:6" x14ac:dyDescent="0.2">
      <c r="B112" s="61">
        <v>44501</v>
      </c>
      <c r="C112" s="54">
        <f>INDEX('Rates Database'!$M$3:$M$50000,MATCH(_xlfn.CONCAT(Query!$B$6,"-Customer Charge","-",$B112),'Rates Database'!$F$3:$F$50000,0))</f>
        <v>7</v>
      </c>
      <c r="D112" s="54">
        <f>SUMIFS('Rates Database'!$L$3:$L$50000,'Rates Database'!$E$3:$E$50000,$B$6,'Rates Database'!$C$3:$C$50000,$B112,'Rates Database'!$H$3:$H$50000, "Retail Delivery")*$B$16</f>
        <v>83.19</v>
      </c>
      <c r="E112" s="54">
        <f>SUMIFS('Rates Database'!$L$3:$L$50000,'Rates Database'!$E$3:$E$50000,$B$144,'Rates Database'!$C$3:$C$50000,$B112,'Rates Database'!$H$3:$H$50000,"Retail Supply",'Rates Database'!$I$3:$I$50000,Query!$B$11,'Rates Database'!$J$3:$J$50000,Query!$C$11)*$B$16</f>
        <v>88.926000000000002</v>
      </c>
      <c r="F112" s="54">
        <f t="shared" si="1"/>
        <v>179.11599999999999</v>
      </c>
    </row>
    <row r="113" spans="2:6" x14ac:dyDescent="0.2">
      <c r="B113" s="61">
        <v>44531</v>
      </c>
      <c r="C113" s="54">
        <f>INDEX('Rates Database'!$M$3:$M$50000,MATCH(_xlfn.CONCAT(Query!$B$6,"-Customer Charge","-",$B113),'Rates Database'!$F$3:$F$50000,0))</f>
        <v>7</v>
      </c>
      <c r="D113" s="54">
        <f>SUMIFS('Rates Database'!$L$3:$L$50000,'Rates Database'!$E$3:$E$50000,$B$6,'Rates Database'!$C$3:$C$50000,$B113,'Rates Database'!$H$3:$H$50000, "Retail Delivery")*$B$16</f>
        <v>83.19</v>
      </c>
      <c r="E113" s="54">
        <f>SUMIFS('Rates Database'!$L$3:$L$50000,'Rates Database'!$E$3:$E$50000,$B$144,'Rates Database'!$C$3:$C$50000,$B113,'Rates Database'!$H$3:$H$50000,"Retail Supply",'Rates Database'!$I$3:$I$50000,Query!$B$11,'Rates Database'!$J$3:$J$50000,Query!$C$11)*$B$16</f>
        <v>88.926000000000002</v>
      </c>
      <c r="F113" s="54">
        <f t="shared" si="1"/>
        <v>179.11599999999999</v>
      </c>
    </row>
    <row r="114" spans="2:6" x14ac:dyDescent="0.2">
      <c r="B114" s="61">
        <v>44562</v>
      </c>
      <c r="C114" s="54">
        <f>INDEX('Rates Database'!$M$3:$M$50000,MATCH(_xlfn.CONCAT(Query!$B$6,"-Customer Charge","-",$B114),'Rates Database'!$F$3:$F$50000,0))</f>
        <v>7</v>
      </c>
      <c r="D114" s="54">
        <f>SUMIFS('Rates Database'!$L$3:$L$50000,'Rates Database'!$E$3:$E$50000,$B$6,'Rates Database'!$C$3:$C$50000,$B114,'Rates Database'!$H$3:$H$50000, "Retail Delivery")*$B$16</f>
        <v>83.676000000000016</v>
      </c>
      <c r="E114" s="54">
        <f>SUMIFS('Rates Database'!$L$3:$L$50000,'Rates Database'!$E$3:$E$50000,$B$144,'Rates Database'!$C$3:$C$50000,$B114,'Rates Database'!$H$3:$H$50000,"Retail Supply",'Rates Database'!$I$3:$I$50000,Query!$B$11,'Rates Database'!$J$3:$J$50000,Query!$C$11)*$B$16</f>
        <v>88.926000000000002</v>
      </c>
      <c r="F114" s="54">
        <f t="shared" si="1"/>
        <v>179.60200000000003</v>
      </c>
    </row>
    <row r="115" spans="2:6" x14ac:dyDescent="0.2">
      <c r="B115" s="61">
        <v>44593</v>
      </c>
      <c r="C115" s="54">
        <f>INDEX('Rates Database'!$M$3:$M$50000,MATCH(_xlfn.CONCAT(Query!$B$6,"-Customer Charge","-",$B115),'Rates Database'!$F$3:$F$50000,0))</f>
        <v>7</v>
      </c>
      <c r="D115" s="54">
        <f>SUMIFS('Rates Database'!$L$3:$L$50000,'Rates Database'!$E$3:$E$50000,$B$6,'Rates Database'!$C$3:$C$50000,$B115,'Rates Database'!$H$3:$H$50000, "Retail Delivery")*$B$16</f>
        <v>83.676000000000016</v>
      </c>
      <c r="E115" s="54">
        <f>SUMIFS('Rates Database'!$L$3:$L$50000,'Rates Database'!$E$3:$E$50000,$B$144,'Rates Database'!$C$3:$C$50000,$B115,'Rates Database'!$H$3:$H$50000,"Retail Supply",'Rates Database'!$I$3:$I$50000,Query!$B$11,'Rates Database'!$J$3:$J$50000,Query!$C$11)*$B$16</f>
        <v>88.926000000000002</v>
      </c>
      <c r="F115" s="54">
        <f t="shared" si="1"/>
        <v>179.60200000000003</v>
      </c>
    </row>
    <row r="116" spans="2:6" x14ac:dyDescent="0.2">
      <c r="B116" s="61">
        <v>44621</v>
      </c>
      <c r="C116" s="54">
        <f>INDEX('Rates Database'!$M$3:$M$50000,MATCH(_xlfn.CONCAT(Query!$B$6,"-Customer Charge","-",$B116),'Rates Database'!$F$3:$F$50000,0))</f>
        <v>7</v>
      </c>
      <c r="D116" s="54">
        <f>SUMIFS('Rates Database'!$L$3:$L$50000,'Rates Database'!$E$3:$E$50000,$B$6,'Rates Database'!$C$3:$C$50000,$B116,'Rates Database'!$H$3:$H$50000, "Retail Delivery")*$B$16</f>
        <v>80.838000000000008</v>
      </c>
      <c r="E116" s="54">
        <f>SUMIFS('Rates Database'!$L$3:$L$50000,'Rates Database'!$E$3:$E$50000,$B$144,'Rates Database'!$C$3:$C$50000,$B116,'Rates Database'!$H$3:$H$50000,"Retail Supply",'Rates Database'!$I$3:$I$50000,Query!$B$11,'Rates Database'!$J$3:$J$50000,Query!$C$11)*$B$16</f>
        <v>88.926000000000002</v>
      </c>
      <c r="F116" s="54">
        <f t="shared" si="1"/>
        <v>176.76400000000001</v>
      </c>
    </row>
    <row r="117" spans="2:6" x14ac:dyDescent="0.2">
      <c r="B117" s="61">
        <v>44652</v>
      </c>
      <c r="C117" s="54">
        <f>INDEX('Rates Database'!$M$3:$M$50000,MATCH(_xlfn.CONCAT(Query!$B$6,"-Customer Charge","-",$B117),'Rates Database'!$F$3:$F$50000,0))</f>
        <v>7</v>
      </c>
      <c r="D117" s="54">
        <f>SUMIFS('Rates Database'!$L$3:$L$50000,'Rates Database'!$E$3:$E$50000,$B$6,'Rates Database'!$C$3:$C$50000,$B117,'Rates Database'!$H$3:$H$50000, "Retail Delivery")*$B$16</f>
        <v>80.838000000000008</v>
      </c>
      <c r="E117" s="54">
        <f>SUMIFS('Rates Database'!$L$3:$L$50000,'Rates Database'!$E$3:$E$50000,$B$144,'Rates Database'!$C$3:$C$50000,$B117,'Rates Database'!$H$3:$H$50000,"Retail Supply",'Rates Database'!$I$3:$I$50000,Query!$B$11,'Rates Database'!$J$3:$J$50000,Query!$C$11)*$B$16</f>
        <v>88.926000000000002</v>
      </c>
      <c r="F117" s="54">
        <f t="shared" si="1"/>
        <v>176.76400000000001</v>
      </c>
    </row>
    <row r="118" spans="2:6" x14ac:dyDescent="0.2">
      <c r="B118" s="61">
        <v>44682</v>
      </c>
      <c r="C118" s="54">
        <f>INDEX('Rates Database'!$M$3:$M$50000,MATCH(_xlfn.CONCAT(Query!$B$6,"-Customer Charge","-",$B118),'Rates Database'!$F$3:$F$50000,0))</f>
        <v>7</v>
      </c>
      <c r="D118" s="54">
        <f>SUMIFS('Rates Database'!$L$3:$L$50000,'Rates Database'!$E$3:$E$50000,$B$6,'Rates Database'!$C$3:$C$50000,$B118,'Rates Database'!$H$3:$H$50000, "Retail Delivery")*$B$16</f>
        <v>78.198000000000022</v>
      </c>
      <c r="E118" s="54">
        <f>SUMIFS('Rates Database'!$L$3:$L$50000,'Rates Database'!$E$3:$E$50000,$B$144,'Rates Database'!$C$3:$C$50000,$B118,'Rates Database'!$H$3:$H$50000,"Retail Supply",'Rates Database'!$I$3:$I$50000,Query!$B$11,'Rates Database'!$J$3:$J$50000,Query!$C$11)*$B$16</f>
        <v>68.945999999999998</v>
      </c>
      <c r="F118" s="54">
        <f t="shared" si="1"/>
        <v>154.14400000000001</v>
      </c>
    </row>
    <row r="119" spans="2:6" x14ac:dyDescent="0.2">
      <c r="B119" s="61">
        <v>44713</v>
      </c>
      <c r="C119" s="54">
        <f>INDEX('Rates Database'!$M$3:$M$50000,MATCH(_xlfn.CONCAT(Query!$B$6,"-Customer Charge","-",$B119),'Rates Database'!$F$3:$F$50000,0))</f>
        <v>7</v>
      </c>
      <c r="D119" s="54">
        <f>SUMIFS('Rates Database'!$L$3:$L$50000,'Rates Database'!$E$3:$E$50000,$B$6,'Rates Database'!$C$3:$C$50000,$B119,'Rates Database'!$H$3:$H$50000, "Retail Delivery")*$B$16</f>
        <v>84.204000000000008</v>
      </c>
      <c r="E119" s="54">
        <f>SUMIFS('Rates Database'!$L$3:$L$50000,'Rates Database'!$E$3:$E$50000,$B$144,'Rates Database'!$C$3:$C$50000,$B119,'Rates Database'!$H$3:$H$50000,"Retail Supply",'Rates Database'!$I$3:$I$50000,Query!$B$11,'Rates Database'!$J$3:$J$50000,Query!$C$11)*$B$16</f>
        <v>68.945999999999998</v>
      </c>
      <c r="F119" s="54">
        <f t="shared" si="1"/>
        <v>160.15</v>
      </c>
    </row>
    <row r="120" spans="2:6" x14ac:dyDescent="0.2">
      <c r="B120" s="61">
        <v>44743</v>
      </c>
      <c r="C120" s="54">
        <f>INDEX('Rates Database'!$M$3:$M$50000,MATCH(_xlfn.CONCAT(Query!$B$6,"-Customer Charge","-",$B120),'Rates Database'!$F$3:$F$50000,0))</f>
        <v>7</v>
      </c>
      <c r="D120" s="54">
        <f>SUMIFS('Rates Database'!$L$3:$L$50000,'Rates Database'!$E$3:$E$50000,$B$6,'Rates Database'!$C$3:$C$50000,$B120,'Rates Database'!$H$3:$H$50000, "Retail Delivery")*$B$16</f>
        <v>84.26400000000001</v>
      </c>
      <c r="E120" s="54">
        <f>SUMIFS('Rates Database'!$L$3:$L$50000,'Rates Database'!$E$3:$E$50000,$B$144,'Rates Database'!$C$3:$C$50000,$B120,'Rates Database'!$H$3:$H$50000,"Retail Supply",'Rates Database'!$I$3:$I$50000,Query!$B$11,'Rates Database'!$J$3:$J$50000,Query!$C$11)*$B$16</f>
        <v>68.945999999999998</v>
      </c>
      <c r="F120" s="54">
        <f t="shared" si="1"/>
        <v>160.21</v>
      </c>
    </row>
    <row r="121" spans="2:6" x14ac:dyDescent="0.2">
      <c r="B121" s="61">
        <v>44774</v>
      </c>
      <c r="C121" s="54">
        <f>INDEX('Rates Database'!$M$3:$M$50000,MATCH(_xlfn.CONCAT(Query!$B$6,"-Customer Charge","-",$B121),'Rates Database'!$F$3:$F$50000,0))</f>
        <v>7</v>
      </c>
      <c r="D121" s="54">
        <f>SUMIFS('Rates Database'!$L$3:$L$50000,'Rates Database'!$E$3:$E$50000,$B$6,'Rates Database'!$C$3:$C$50000,$B121,'Rates Database'!$H$3:$H$50000, "Retail Delivery")*$B$16</f>
        <v>84.26400000000001</v>
      </c>
      <c r="E121" s="54">
        <f>SUMIFS('Rates Database'!$L$3:$L$50000,'Rates Database'!$E$3:$E$50000,$B$144,'Rates Database'!$C$3:$C$50000,$B121,'Rates Database'!$H$3:$H$50000,"Retail Supply",'Rates Database'!$I$3:$I$50000,Query!$B$11,'Rates Database'!$J$3:$J$50000,Query!$C$11)*$B$16</f>
        <v>68.945999999999998</v>
      </c>
      <c r="F121" s="54">
        <f t="shared" si="1"/>
        <v>160.21</v>
      </c>
    </row>
    <row r="122" spans="2:6" x14ac:dyDescent="0.2">
      <c r="B122" s="61">
        <v>44805</v>
      </c>
      <c r="C122" s="54">
        <f>INDEX('Rates Database'!$M$3:$M$50000,MATCH(_xlfn.CONCAT(Query!$B$6,"-Customer Charge","-",$B122),'Rates Database'!$F$3:$F$50000,0))</f>
        <v>7</v>
      </c>
      <c r="D122" s="54">
        <f>SUMIFS('Rates Database'!$L$3:$L$50000,'Rates Database'!$E$3:$E$50000,$B$6,'Rates Database'!$C$3:$C$50000,$B122,'Rates Database'!$H$3:$H$50000, "Retail Delivery")*$B$16</f>
        <v>84.26400000000001</v>
      </c>
      <c r="E122" s="54">
        <f>SUMIFS('Rates Database'!$L$3:$L$50000,'Rates Database'!$E$3:$E$50000,$B$144,'Rates Database'!$C$3:$C$50000,$B122,'Rates Database'!$H$3:$H$50000,"Retail Supply",'Rates Database'!$I$3:$I$50000,Query!$B$11,'Rates Database'!$J$3:$J$50000,Query!$C$11)*$B$16</f>
        <v>68.945999999999998</v>
      </c>
      <c r="F122" s="54">
        <f t="shared" si="1"/>
        <v>160.21</v>
      </c>
    </row>
    <row r="123" spans="2:6" x14ac:dyDescent="0.2">
      <c r="B123" s="61">
        <v>44835</v>
      </c>
      <c r="C123" s="54">
        <f>INDEX('Rates Database'!$M$3:$M$50000,MATCH(_xlfn.CONCAT(Query!$B$6,"-Customer Charge","-",$B123),'Rates Database'!$F$3:$F$50000,0))</f>
        <v>7</v>
      </c>
      <c r="D123" s="54">
        <f>SUMIFS('Rates Database'!$L$3:$L$50000,'Rates Database'!$E$3:$E$50000,$B$6,'Rates Database'!$C$3:$C$50000,$B123,'Rates Database'!$H$3:$H$50000, "Retail Delivery")*$B$16</f>
        <v>84.26400000000001</v>
      </c>
      <c r="E123" s="54">
        <f>SUMIFS('Rates Database'!$L$3:$L$50000,'Rates Database'!$E$3:$E$50000,$B$144,'Rates Database'!$C$3:$C$50000,$B123,'Rates Database'!$H$3:$H$50000,"Retail Supply",'Rates Database'!$I$3:$I$50000,Query!$B$11,'Rates Database'!$J$3:$J$50000,Query!$C$11)*$B$16</f>
        <v>68.945999999999998</v>
      </c>
      <c r="F123" s="54">
        <f t="shared" si="1"/>
        <v>160.21</v>
      </c>
    </row>
    <row r="124" spans="2:6" x14ac:dyDescent="0.2">
      <c r="B124" s="61">
        <v>44866</v>
      </c>
      <c r="C124" s="54">
        <f>INDEX('Rates Database'!$M$3:$M$50000,MATCH(_xlfn.CONCAT(Query!$B$6,"-Customer Charge","-",$B124),'Rates Database'!$F$3:$F$50000,0))</f>
        <v>7</v>
      </c>
      <c r="D124" s="54">
        <f>SUMIFS('Rates Database'!$L$3:$L$50000,'Rates Database'!$E$3:$E$50000,$B$6,'Rates Database'!$C$3:$C$50000,$B124,'Rates Database'!$H$3:$H$50000, "Retail Delivery")*$B$16</f>
        <v>86.112000000000009</v>
      </c>
      <c r="E124" s="54">
        <f>SUMIFS('Rates Database'!$L$3:$L$50000,'Rates Database'!$E$3:$E$50000,$B$144,'Rates Database'!$C$3:$C$50000,$B124,'Rates Database'!$H$3:$H$50000,"Retail Supply",'Rates Database'!$I$3:$I$50000,Query!$B$11,'Rates Database'!$J$3:$J$50000,Query!$C$11)*$B$16</f>
        <v>203.346</v>
      </c>
      <c r="F124" s="54">
        <f t="shared" si="1"/>
        <v>296.45800000000003</v>
      </c>
    </row>
    <row r="125" spans="2:6" x14ac:dyDescent="0.2">
      <c r="B125" s="61">
        <v>44896</v>
      </c>
      <c r="C125" s="54">
        <f>INDEX('Rates Database'!$M$3:$M$50000,MATCH(_xlfn.CONCAT(Query!$B$6,"-Customer Charge","-",$B125),'Rates Database'!$F$3:$F$50000,0))</f>
        <v>7</v>
      </c>
      <c r="D125" s="54">
        <f>SUMIFS('Rates Database'!$L$3:$L$50000,'Rates Database'!$E$3:$E$50000,$B$6,'Rates Database'!$C$3:$C$50000,$B125,'Rates Database'!$H$3:$H$50000, "Retail Delivery")*$B$16</f>
        <v>86.112000000000009</v>
      </c>
      <c r="E125" s="54">
        <f>SUMIFS('Rates Database'!$L$3:$L$50000,'Rates Database'!$E$3:$E$50000,$B$144,'Rates Database'!$C$3:$C$50000,$B125,'Rates Database'!$H$3:$H$50000,"Retail Supply",'Rates Database'!$I$3:$I$50000,Query!$B$11,'Rates Database'!$J$3:$J$50000,Query!$C$11)*$B$16</f>
        <v>203.346</v>
      </c>
      <c r="F125" s="54">
        <f t="shared" si="1"/>
        <v>296.45800000000003</v>
      </c>
    </row>
    <row r="126" spans="2:6" x14ac:dyDescent="0.2">
      <c r="B126" s="61">
        <v>44927</v>
      </c>
      <c r="C126" s="54">
        <f>INDEX('Rates Database'!$M$3:$M$50000,MATCH(_xlfn.CONCAT(Query!$B$6,"-Customer Charge","-",$B126),'Rates Database'!$F$3:$F$50000,0))</f>
        <v>7</v>
      </c>
      <c r="D126" s="54">
        <f>SUMIFS('Rates Database'!$L$3:$L$50000,'Rates Database'!$E$3:$E$50000,$B$6,'Rates Database'!$C$3:$C$50000,$B126,'Rates Database'!$H$3:$H$50000, "Retail Delivery")*$B$16</f>
        <v>86.256</v>
      </c>
      <c r="E126" s="54">
        <f>SUMIFS('Rates Database'!$L$3:$L$50000,'Rates Database'!$E$3:$E$50000,$B$144,'Rates Database'!$C$3:$C$50000,$B126,'Rates Database'!$H$3:$H$50000,"Retail Supply",'Rates Database'!$I$3:$I$50000,Query!$B$11,'Rates Database'!$J$3:$J$50000,Query!$C$11)*$B$16</f>
        <v>203.346</v>
      </c>
      <c r="F126" s="54">
        <f t="shared" si="1"/>
        <v>296.60199999999998</v>
      </c>
    </row>
    <row r="127" spans="2:6" x14ac:dyDescent="0.2">
      <c r="B127" s="61">
        <v>44958</v>
      </c>
      <c r="C127" s="54">
        <f>INDEX('Rates Database'!$M$3:$M$50000,MATCH(_xlfn.CONCAT(Query!$B$6,"-Customer Charge","-",$B127),'Rates Database'!$F$3:$F$50000,0))</f>
        <v>7</v>
      </c>
      <c r="D127" s="54">
        <f>SUMIFS('Rates Database'!$L$3:$L$50000,'Rates Database'!$E$3:$E$50000,$B$6,'Rates Database'!$C$3:$C$50000,$B127,'Rates Database'!$H$3:$H$50000, "Retail Delivery")*$B$16</f>
        <v>86.256</v>
      </c>
      <c r="E127" s="54">
        <f>SUMIFS('Rates Database'!$L$3:$L$50000,'Rates Database'!$E$3:$E$50000,$B$144,'Rates Database'!$C$3:$C$50000,$B127,'Rates Database'!$H$3:$H$50000,"Retail Supply",'Rates Database'!$I$3:$I$50000,Query!$B$11,'Rates Database'!$J$3:$J$50000,Query!$C$11)*$B$16</f>
        <v>203.346</v>
      </c>
      <c r="F127" s="54">
        <f t="shared" si="1"/>
        <v>296.60199999999998</v>
      </c>
    </row>
    <row r="128" spans="2:6" x14ac:dyDescent="0.2">
      <c r="B128" s="61">
        <v>44986</v>
      </c>
      <c r="C128" s="54">
        <f>INDEX('Rates Database'!$M$3:$M$50000,MATCH(_xlfn.CONCAT(Query!$B$6,"-Customer Charge","-",$B128),'Rates Database'!$F$3:$F$50000,0))</f>
        <v>7</v>
      </c>
      <c r="D128" s="54">
        <f>SUMIFS('Rates Database'!$L$3:$L$50000,'Rates Database'!$E$3:$E$50000,$B$6,'Rates Database'!$C$3:$C$50000,$B128,'Rates Database'!$H$3:$H$50000, "Retail Delivery")*$B$16</f>
        <v>87.197999999999993</v>
      </c>
      <c r="E128" s="54">
        <f>SUMIFS('Rates Database'!$L$3:$L$50000,'Rates Database'!$E$3:$E$50000,$B$144,'Rates Database'!$C$3:$C$50000,$B128,'Rates Database'!$H$3:$H$50000,"Retail Supply",'Rates Database'!$I$3:$I$50000,Query!$B$11,'Rates Database'!$J$3:$J$50000,Query!$C$11)*$B$16</f>
        <v>203.346</v>
      </c>
      <c r="F128" s="54">
        <f t="shared" si="1"/>
        <v>297.54399999999998</v>
      </c>
    </row>
    <row r="129" spans="1:6" x14ac:dyDescent="0.2">
      <c r="B129" s="61">
        <v>45017</v>
      </c>
      <c r="C129" s="54">
        <f>INDEX('Rates Database'!$M$3:$M$50000,MATCH(_xlfn.CONCAT(Query!$B$6,"-Customer Charge","-",$B129),'Rates Database'!$F$3:$F$50000,0))</f>
        <v>7</v>
      </c>
      <c r="D129" s="54">
        <f>SUMIFS('Rates Database'!$L$3:$L$50000,'Rates Database'!$E$3:$E$50000,$B$6,'Rates Database'!$C$3:$C$50000,$B129,'Rates Database'!$H$3:$H$50000, "Retail Delivery")*$B$16</f>
        <v>87.197999999999993</v>
      </c>
      <c r="E129" s="54">
        <f>SUMIFS('Rates Database'!$L$3:$L$50000,'Rates Database'!$E$3:$E$50000,$B$144,'Rates Database'!$C$3:$C$50000,$B129,'Rates Database'!$H$3:$H$50000,"Retail Supply",'Rates Database'!$I$3:$I$50000,Query!$B$11,'Rates Database'!$J$3:$J$50000,Query!$C$11)*$B$16</f>
        <v>203.346</v>
      </c>
      <c r="F129" s="54">
        <f t="shared" si="1"/>
        <v>297.54399999999998</v>
      </c>
    </row>
    <row r="130" spans="1:6" x14ac:dyDescent="0.2">
      <c r="B130" s="61">
        <v>45047</v>
      </c>
      <c r="C130" s="54">
        <f>INDEX('Rates Database'!$M$3:$M$50000,MATCH(_xlfn.CONCAT(Query!$B$6,"-Customer Charge","-",$B130),'Rates Database'!$F$3:$F$50000,0))</f>
        <v>7</v>
      </c>
      <c r="D130" s="54">
        <f>SUMIFS('Rates Database'!$L$3:$L$50000,'Rates Database'!$E$3:$E$50000,$B$6,'Rates Database'!$C$3:$C$50000,$B130,'Rates Database'!$H$3:$H$50000, "Retail Delivery")*$B$16</f>
        <v>90.138000000000005</v>
      </c>
      <c r="E130" s="54">
        <f>SUMIFS('Rates Database'!$L$3:$L$50000,'Rates Database'!$E$3:$E$50000,$B$144,'Rates Database'!$C$3:$C$50000,$B130,'Rates Database'!$H$3:$H$50000,"Retail Supply",'Rates Database'!$I$3:$I$50000,Query!$B$11,'Rates Database'!$J$3:$J$50000,Query!$C$11)*$B$16</f>
        <v>84.69</v>
      </c>
      <c r="F130" s="54">
        <f t="shared" si="1"/>
        <v>181.828</v>
      </c>
    </row>
    <row r="131" spans="1:6" x14ac:dyDescent="0.2">
      <c r="B131" s="61">
        <v>45078</v>
      </c>
      <c r="C131" s="54">
        <f>INDEX('Rates Database'!$M$3:$M$50000,MATCH(_xlfn.CONCAT(Query!$B$6,"-Customer Charge","-",$B131),'Rates Database'!$F$3:$F$50000,0))</f>
        <v>7</v>
      </c>
      <c r="D131" s="54">
        <f>SUMIFS('Rates Database'!$L$3:$L$50000,'Rates Database'!$E$3:$E$50000,$B$6,'Rates Database'!$C$3:$C$50000,$B131,'Rates Database'!$H$3:$H$50000, "Retail Delivery")*$B$16</f>
        <v>93.738</v>
      </c>
      <c r="E131" s="54">
        <f>SUMIFS('Rates Database'!$L$3:$L$50000,'Rates Database'!$E$3:$E$50000,$B$144,'Rates Database'!$C$3:$C$50000,$B131,'Rates Database'!$H$3:$H$50000,"Retail Supply",'Rates Database'!$I$3:$I$50000,Query!$B$11,'Rates Database'!$J$3:$J$50000,Query!$C$11)*$B$16</f>
        <v>84.69</v>
      </c>
      <c r="F131" s="54">
        <f t="shared" si="1"/>
        <v>185.428</v>
      </c>
    </row>
    <row r="132" spans="1:6" x14ac:dyDescent="0.2">
      <c r="B132" s="61">
        <v>45108</v>
      </c>
      <c r="C132" s="54">
        <f>INDEX('Rates Database'!$M$3:$M$50000,MATCH(_xlfn.CONCAT(Query!$B$6,"-Customer Charge","-",$B132),'Rates Database'!$F$3:$F$50000,0))</f>
        <v>7</v>
      </c>
      <c r="D132" s="54">
        <f>SUMIFS('Rates Database'!$L$3:$L$50000,'Rates Database'!$E$3:$E$50000,$B$6,'Rates Database'!$C$3:$C$50000,$B132,'Rates Database'!$H$3:$H$50000, "Retail Delivery")*$B$16</f>
        <v>93.461999999999989</v>
      </c>
      <c r="E132" s="54">
        <f>SUMIFS('Rates Database'!$L$3:$L$50000,'Rates Database'!$E$3:$E$50000,$B$144,'Rates Database'!$C$3:$C$50000,$B132,'Rates Database'!$H$3:$H$50000,"Retail Supply",'Rates Database'!$I$3:$I$50000,Query!$B$11,'Rates Database'!$J$3:$J$50000,Query!$C$11)*$B$16</f>
        <v>84.69</v>
      </c>
      <c r="F132" s="54">
        <f t="shared" si="1"/>
        <v>185.15199999999999</v>
      </c>
    </row>
    <row r="133" spans="1:6" x14ac:dyDescent="0.2">
      <c r="B133" s="61">
        <v>45139</v>
      </c>
      <c r="C133" s="54">
        <f>INDEX('Rates Database'!$M$3:$M$50000,MATCH(_xlfn.CONCAT(Query!$B$6,"-Customer Charge","-",$B133),'Rates Database'!$F$3:$F$50000,0))</f>
        <v>7</v>
      </c>
      <c r="D133" s="54">
        <f>SUMIFS('Rates Database'!$L$3:$L$50000,'Rates Database'!$E$3:$E$50000,$B$6,'Rates Database'!$C$3:$C$50000,$B133,'Rates Database'!$H$3:$H$50000, "Retail Delivery")*$B$16</f>
        <v>93.461999999999989</v>
      </c>
      <c r="E133" s="54">
        <f>SUMIFS('Rates Database'!$L$3:$L$50000,'Rates Database'!$E$3:$E$50000,$B$144,'Rates Database'!$C$3:$C$50000,$B133,'Rates Database'!$H$3:$H$50000,"Retail Supply",'Rates Database'!$I$3:$I$50000,Query!$B$11,'Rates Database'!$J$3:$J$50000,Query!$C$11)*$B$16</f>
        <v>84.69</v>
      </c>
      <c r="F133" s="54">
        <f t="shared" si="1"/>
        <v>185.15199999999999</v>
      </c>
    </row>
    <row r="134" spans="1:6" x14ac:dyDescent="0.2">
      <c r="B134" s="61">
        <v>45170</v>
      </c>
      <c r="C134" s="54">
        <f>INDEX('Rates Database'!$M$3:$M$50000,MATCH(_xlfn.CONCAT(Query!$B$6,"-Customer Charge","-",$B134),'Rates Database'!$F$3:$F$50000,0))</f>
        <v>7</v>
      </c>
      <c r="D134" s="54">
        <f>SUMIFS('Rates Database'!$L$3:$L$50000,'Rates Database'!$E$3:$E$50000,$B$6,'Rates Database'!$C$3:$C$50000,$B134,'Rates Database'!$H$3:$H$50000, "Retail Delivery")*$B$16</f>
        <v>93.461999999999989</v>
      </c>
      <c r="E134" s="54">
        <f>SUMIFS('Rates Database'!$L$3:$L$50000,'Rates Database'!$E$3:$E$50000,$B$144,'Rates Database'!$C$3:$C$50000,$B134,'Rates Database'!$H$3:$H$50000,"Retail Supply",'Rates Database'!$I$3:$I$50000,Query!$B$11,'Rates Database'!$J$3:$J$50000,Query!$C$11)*$B$16</f>
        <v>84.69</v>
      </c>
      <c r="F134" s="54">
        <f t="shared" si="1"/>
        <v>185.15199999999999</v>
      </c>
    </row>
    <row r="135" spans="1:6" x14ac:dyDescent="0.2">
      <c r="B135" s="61">
        <v>45200</v>
      </c>
      <c r="C135" s="54">
        <f>INDEX('Rates Database'!$M$3:$M$50000,MATCH(_xlfn.CONCAT(Query!$B$6,"-Customer Charge","-",$B135),'Rates Database'!$F$3:$F$50000,0))</f>
        <v>7</v>
      </c>
      <c r="D135" s="54">
        <f>SUMIFS('Rates Database'!$L$3:$L$50000,'Rates Database'!$E$3:$E$50000,$B$6,'Rates Database'!$C$3:$C$50000,$B135,'Rates Database'!$H$3:$H$50000, "Retail Delivery")*$B$16</f>
        <v>96.821999999999989</v>
      </c>
      <c r="E135" s="54">
        <f>SUMIFS('Rates Database'!$L$3:$L$50000,'Rates Database'!$E$3:$E$50000,$B$144,'Rates Database'!$C$3:$C$50000,$B135,'Rates Database'!$H$3:$H$50000,"Retail Supply",'Rates Database'!$I$3:$I$50000,Query!$B$11,'Rates Database'!$J$3:$J$50000,Query!$C$11)*$B$16</f>
        <v>84.69</v>
      </c>
      <c r="F135" s="54">
        <f t="shared" si="1"/>
        <v>188.512</v>
      </c>
    </row>
    <row r="136" spans="1:6" x14ac:dyDescent="0.2">
      <c r="B136" s="61">
        <v>45231</v>
      </c>
      <c r="C136" s="54">
        <f>INDEX('Rates Database'!$M$3:$M$50000,MATCH(_xlfn.CONCAT(Query!$B$6,"-Customer Charge","-",$B136),'Rates Database'!$F$3:$F$50000,0))</f>
        <v>7</v>
      </c>
      <c r="D136" s="54">
        <f>SUMIFS('Rates Database'!$L$3:$L$50000,'Rates Database'!$E$3:$E$50000,$B$6,'Rates Database'!$C$3:$C$50000,$B136,'Rates Database'!$H$3:$H$50000, "Retail Delivery")*$B$16</f>
        <v>96.821999999999989</v>
      </c>
      <c r="E136" s="54">
        <f>SUMIFS('Rates Database'!$L$3:$L$50000,'Rates Database'!$E$3:$E$50000,$B$144,'Rates Database'!$C$3:$C$50000,$B136,'Rates Database'!$H$3:$H$50000,"Retail Supply",'Rates Database'!$I$3:$I$50000,Query!$B$11,'Rates Database'!$J$3:$J$50000,Query!$C$11)*$B$16</f>
        <v>109.27799999999999</v>
      </c>
      <c r="F136" s="54">
        <f t="shared" si="1"/>
        <v>213.09999999999997</v>
      </c>
    </row>
    <row r="137" spans="1:6" x14ac:dyDescent="0.2">
      <c r="B137" s="61">
        <v>45261</v>
      </c>
      <c r="C137" s="54">
        <f>INDEX('Rates Database'!$M$3:$M$50000,MATCH(_xlfn.CONCAT(Query!$B$6,"-Customer Charge","-",$B137),'Rates Database'!$F$3:$F$50000,0))</f>
        <v>7</v>
      </c>
      <c r="D137" s="54">
        <f>SUMIFS('Rates Database'!$L$3:$L$50000,'Rates Database'!$E$3:$E$50000,$B$6,'Rates Database'!$C$3:$C$50000,$B137,'Rates Database'!$H$3:$H$50000, "Retail Delivery")*$B$16</f>
        <v>96.821999999999989</v>
      </c>
      <c r="E137" s="54">
        <f>SUMIFS('Rates Database'!$L$3:$L$50000,'Rates Database'!$E$3:$E$50000,$B$144,'Rates Database'!$C$3:$C$50000,$B137,'Rates Database'!$H$3:$H$50000,"Retail Supply",'Rates Database'!$I$3:$I$50000,Query!$B$11,'Rates Database'!$J$3:$J$50000,Query!$C$11)*$B$16</f>
        <v>109.27799999999999</v>
      </c>
      <c r="F137" s="54">
        <f t="shared" si="1"/>
        <v>213.09999999999997</v>
      </c>
    </row>
    <row r="138" spans="1:6" x14ac:dyDescent="0.2">
      <c r="B138" s="60"/>
    </row>
    <row r="139" spans="1:6" x14ac:dyDescent="0.2">
      <c r="B139" s="60"/>
    </row>
    <row r="140" spans="1:6" s="59" customFormat="1" ht="14.4" thickBot="1" x14ac:dyDescent="0.25">
      <c r="A140"/>
      <c r="B140" s="75" t="s">
        <v>23</v>
      </c>
    </row>
    <row r="141" spans="1:6" x14ac:dyDescent="0.2">
      <c r="B141" s="60"/>
    </row>
    <row r="142" spans="1:6" ht="13.2" x14ac:dyDescent="0.2">
      <c r="B142" s="1" t="s">
        <v>118</v>
      </c>
      <c r="C142" s="1"/>
    </row>
    <row r="143" spans="1:6" x14ac:dyDescent="0.2">
      <c r="B143" s="76" t="s">
        <v>119</v>
      </c>
      <c r="C143" s="76" t="s">
        <v>120</v>
      </c>
    </row>
    <row r="144" spans="1:6" ht="12" x14ac:dyDescent="0.2">
      <c r="B144" s="77" t="str">
        <f>IF($B$11="Competitive Supply Rate", "Competitive Suppliers", $B$6)</f>
        <v>National Grid</v>
      </c>
      <c r="C144" s="77" t="str" cm="1">
        <f t="array" ref="C144">_xlfn._xlws.SORT(_xlfn.UNIQUE(_xlfn._xlws.FILTER('Rates Database'!$J$3:$J$50000,'Rates Database'!$E$3:$E$50000&amp;'Rates Database'!$I$3:$I$50000=$B$144&amp;$B$11)))</f>
        <v>Retail Basic Service Rate</v>
      </c>
    </row>
    <row r="145" spans="2:3" ht="12" x14ac:dyDescent="0.2">
      <c r="B145" s="38"/>
      <c r="C145" s="77"/>
    </row>
    <row r="146" spans="2:3" ht="12" x14ac:dyDescent="0.2">
      <c r="B146" s="38"/>
      <c r="C146" s="77"/>
    </row>
    <row r="147" spans="2:3" ht="12" x14ac:dyDescent="0.2">
      <c r="B147" s="38"/>
      <c r="C147" s="77"/>
    </row>
    <row r="148" spans="2:3" ht="12" x14ac:dyDescent="0.2">
      <c r="B148" s="38"/>
      <c r="C148" s="77"/>
    </row>
    <row r="149" spans="2:3" ht="12" x14ac:dyDescent="0.2">
      <c r="B149" s="38"/>
      <c r="C149" s="38"/>
    </row>
    <row r="150" spans="2:3" ht="12" x14ac:dyDescent="0.2">
      <c r="B150" s="38"/>
      <c r="C150" s="38"/>
    </row>
    <row r="151" spans="2:3" ht="12" x14ac:dyDescent="0.2">
      <c r="B151" s="38"/>
      <c r="C151" s="38"/>
    </row>
    <row r="152" spans="2:3" ht="12" x14ac:dyDescent="0.2">
      <c r="B152" s="38"/>
      <c r="C152" s="38"/>
    </row>
    <row r="153" spans="2:3" ht="12" x14ac:dyDescent="0.2">
      <c r="B153" s="38"/>
      <c r="C153" s="38"/>
    </row>
    <row r="154" spans="2:3" ht="12" x14ac:dyDescent="0.2">
      <c r="B154" s="38"/>
      <c r="C154" s="38"/>
    </row>
    <row r="155" spans="2:3" ht="12" x14ac:dyDescent="0.2">
      <c r="B155" s="38"/>
      <c r="C155" s="38"/>
    </row>
    <row r="156" spans="2:3" ht="12" x14ac:dyDescent="0.2">
      <c r="B156" s="38"/>
      <c r="C156" s="38"/>
    </row>
    <row r="157" spans="2:3" ht="12" x14ac:dyDescent="0.2">
      <c r="B157" s="38"/>
      <c r="C157" s="38"/>
    </row>
    <row r="158" spans="2:3" ht="12" x14ac:dyDescent="0.2">
      <c r="B158" s="38"/>
      <c r="C158" s="38"/>
    </row>
    <row r="159" spans="2:3" ht="12" x14ac:dyDescent="0.2">
      <c r="B159" s="38"/>
      <c r="C159" s="38"/>
    </row>
    <row r="160" spans="2:3" ht="12" x14ac:dyDescent="0.2">
      <c r="B160" s="38"/>
      <c r="C160" s="38"/>
    </row>
    <row r="161" spans="2:3" ht="12" x14ac:dyDescent="0.2">
      <c r="B161" s="38"/>
      <c r="C161" s="38"/>
    </row>
    <row r="162" spans="2:3" ht="12" x14ac:dyDescent="0.2">
      <c r="B162" s="38"/>
      <c r="C162" s="38"/>
    </row>
    <row r="163" spans="2:3" ht="12" x14ac:dyDescent="0.2">
      <c r="B163" s="38"/>
      <c r="C163" s="38"/>
    </row>
    <row r="164" spans="2:3" ht="12" x14ac:dyDescent="0.2">
      <c r="B164" s="38"/>
      <c r="C164" s="38"/>
    </row>
    <row r="165" spans="2:3" ht="12" x14ac:dyDescent="0.2">
      <c r="B165" s="38"/>
      <c r="C165" s="38"/>
    </row>
    <row r="166" spans="2:3" ht="12" x14ac:dyDescent="0.2">
      <c r="B166" s="38"/>
      <c r="C166" s="38"/>
    </row>
    <row r="167" spans="2:3" ht="12" x14ac:dyDescent="0.2">
      <c r="B167" s="38"/>
      <c r="C167" s="38"/>
    </row>
    <row r="168" spans="2:3" ht="12" x14ac:dyDescent="0.2">
      <c r="B168" s="38"/>
      <c r="C168" s="38"/>
    </row>
    <row r="169" spans="2:3" ht="12" x14ac:dyDescent="0.2">
      <c r="B169" s="38"/>
      <c r="C169" s="38"/>
    </row>
    <row r="170" spans="2:3" ht="12" x14ac:dyDescent="0.2">
      <c r="B170" s="38"/>
      <c r="C170" s="38"/>
    </row>
    <row r="171" spans="2:3" ht="12" x14ac:dyDescent="0.2">
      <c r="B171" s="38"/>
      <c r="C171" s="38"/>
    </row>
    <row r="172" spans="2:3" ht="12" x14ac:dyDescent="0.2">
      <c r="B172" s="38"/>
      <c r="C172" s="38"/>
    </row>
    <row r="173" spans="2:3" ht="12" x14ac:dyDescent="0.2">
      <c r="B173" s="38"/>
      <c r="C173" s="38"/>
    </row>
    <row r="174" spans="2:3" ht="12" x14ac:dyDescent="0.2">
      <c r="B174" s="38"/>
      <c r="C174" s="38"/>
    </row>
    <row r="175" spans="2:3" ht="12" x14ac:dyDescent="0.2">
      <c r="B175" s="38"/>
      <c r="C175" s="38"/>
    </row>
    <row r="176" spans="2:3" ht="12" x14ac:dyDescent="0.2">
      <c r="B176" s="38"/>
      <c r="C176" s="38"/>
    </row>
    <row r="177" spans="2:3" ht="12" x14ac:dyDescent="0.2">
      <c r="B177" s="38"/>
      <c r="C177" s="38"/>
    </row>
    <row r="178" spans="2:3" ht="12" x14ac:dyDescent="0.2">
      <c r="B178" s="38"/>
      <c r="C178" s="38"/>
    </row>
    <row r="179" spans="2:3" ht="12" x14ac:dyDescent="0.2">
      <c r="B179" s="38"/>
      <c r="C179" s="38"/>
    </row>
    <row r="180" spans="2:3" ht="12" x14ac:dyDescent="0.2">
      <c r="B180" s="38"/>
      <c r="C180" s="38"/>
    </row>
    <row r="181" spans="2:3" ht="12" x14ac:dyDescent="0.2">
      <c r="B181" s="38"/>
      <c r="C181" s="38"/>
    </row>
    <row r="182" spans="2:3" ht="12" x14ac:dyDescent="0.2">
      <c r="B182" s="38"/>
      <c r="C182" s="38"/>
    </row>
    <row r="183" spans="2:3" ht="12" x14ac:dyDescent="0.2">
      <c r="B183" s="38"/>
      <c r="C183" s="38"/>
    </row>
    <row r="184" spans="2:3" ht="12" x14ac:dyDescent="0.2">
      <c r="B184" s="38"/>
      <c r="C184" s="38"/>
    </row>
    <row r="185" spans="2:3" ht="12" x14ac:dyDescent="0.2">
      <c r="B185" s="38"/>
      <c r="C185" s="38"/>
    </row>
    <row r="186" spans="2:3" ht="12" x14ac:dyDescent="0.2">
      <c r="B186" s="38"/>
      <c r="C186" s="38"/>
    </row>
    <row r="187" spans="2:3" ht="12" x14ac:dyDescent="0.2">
      <c r="B187" s="38"/>
      <c r="C187" s="38"/>
    </row>
    <row r="188" spans="2:3" ht="12" x14ac:dyDescent="0.2">
      <c r="B188" s="38"/>
      <c r="C188" s="38"/>
    </row>
    <row r="189" spans="2:3" ht="12" x14ac:dyDescent="0.2">
      <c r="B189" s="38"/>
      <c r="C189" s="38"/>
    </row>
    <row r="190" spans="2:3" ht="12" x14ac:dyDescent="0.2">
      <c r="B190" s="38"/>
      <c r="C190" s="38"/>
    </row>
    <row r="191" spans="2:3" ht="12" x14ac:dyDescent="0.2">
      <c r="B191" s="38"/>
      <c r="C191" s="38"/>
    </row>
    <row r="192" spans="2:3" ht="12" x14ac:dyDescent="0.2">
      <c r="B192" s="38"/>
      <c r="C192" s="38"/>
    </row>
    <row r="193" spans="2:3" ht="12" x14ac:dyDescent="0.2">
      <c r="B193" s="38"/>
      <c r="C193" s="38"/>
    </row>
    <row r="194" spans="2:3" ht="12" x14ac:dyDescent="0.2">
      <c r="B194" s="38"/>
      <c r="C194" s="38"/>
    </row>
    <row r="195" spans="2:3" ht="12" x14ac:dyDescent="0.2">
      <c r="B195" s="38"/>
      <c r="C195" s="38"/>
    </row>
    <row r="196" spans="2:3" ht="12" x14ac:dyDescent="0.2">
      <c r="B196" s="38"/>
      <c r="C196" s="38"/>
    </row>
    <row r="197" spans="2:3" ht="12" x14ac:dyDescent="0.2">
      <c r="B197" s="38"/>
      <c r="C197" s="38"/>
    </row>
    <row r="198" spans="2:3" ht="12" x14ac:dyDescent="0.2">
      <c r="B198" s="38"/>
      <c r="C198" s="38"/>
    </row>
    <row r="199" spans="2:3" ht="12" x14ac:dyDescent="0.2">
      <c r="B199" s="38"/>
      <c r="C199" s="38"/>
    </row>
    <row r="200" spans="2:3" ht="12" x14ac:dyDescent="0.2">
      <c r="B200" s="38"/>
      <c r="C200" s="38"/>
    </row>
    <row r="201" spans="2:3" ht="12" x14ac:dyDescent="0.2">
      <c r="B201" s="38"/>
      <c r="C201" s="38"/>
    </row>
    <row r="202" spans="2:3" ht="12" x14ac:dyDescent="0.2">
      <c r="B202" s="38"/>
      <c r="C202" s="38"/>
    </row>
    <row r="203" spans="2:3" ht="12" x14ac:dyDescent="0.2">
      <c r="B203" s="38"/>
      <c r="C203" s="38"/>
    </row>
    <row r="204" spans="2:3" ht="12" x14ac:dyDescent="0.2">
      <c r="B204" s="38"/>
      <c r="C204" s="38"/>
    </row>
    <row r="205" spans="2:3" ht="12" x14ac:dyDescent="0.2">
      <c r="B205" s="38"/>
      <c r="C205" s="38"/>
    </row>
    <row r="206" spans="2:3" ht="12" x14ac:dyDescent="0.2">
      <c r="B206" s="38"/>
      <c r="C206" s="38"/>
    </row>
    <row r="207" spans="2:3" ht="12" x14ac:dyDescent="0.2">
      <c r="B207" s="38"/>
      <c r="C207" s="38"/>
    </row>
    <row r="208" spans="2:3" ht="12" x14ac:dyDescent="0.2">
      <c r="B208" s="38"/>
      <c r="C208" s="38"/>
    </row>
    <row r="209" spans="2:3" ht="12" x14ac:dyDescent="0.2">
      <c r="B209" s="38"/>
      <c r="C209" s="38"/>
    </row>
    <row r="210" spans="2:3" ht="12" x14ac:dyDescent="0.2">
      <c r="B210" s="38"/>
      <c r="C210" s="38"/>
    </row>
    <row r="211" spans="2:3" ht="12" x14ac:dyDescent="0.2">
      <c r="B211" s="38"/>
      <c r="C211" s="38"/>
    </row>
    <row r="212" spans="2:3" ht="12" x14ac:dyDescent="0.2">
      <c r="B212" s="38"/>
      <c r="C212" s="38"/>
    </row>
    <row r="213" spans="2:3" ht="12" x14ac:dyDescent="0.2">
      <c r="B213" s="38"/>
      <c r="C213" s="38"/>
    </row>
    <row r="214" spans="2:3" ht="12" x14ac:dyDescent="0.2">
      <c r="B214" s="38"/>
      <c r="C214" s="38"/>
    </row>
    <row r="215" spans="2:3" ht="12" x14ac:dyDescent="0.2">
      <c r="B215" s="38"/>
      <c r="C215" s="38"/>
    </row>
    <row r="216" spans="2:3" ht="12" x14ac:dyDescent="0.2">
      <c r="B216" s="38"/>
      <c r="C216" s="38"/>
    </row>
    <row r="217" spans="2:3" ht="12" x14ac:dyDescent="0.2">
      <c r="B217" s="38"/>
      <c r="C217" s="38"/>
    </row>
    <row r="218" spans="2:3" ht="12" x14ac:dyDescent="0.2">
      <c r="B218" s="38"/>
      <c r="C218" s="38"/>
    </row>
    <row r="219" spans="2:3" ht="12" x14ac:dyDescent="0.2">
      <c r="B219" s="38"/>
      <c r="C219" s="38"/>
    </row>
    <row r="220" spans="2:3" ht="12" x14ac:dyDescent="0.2">
      <c r="B220" s="38"/>
      <c r="C220" s="38"/>
    </row>
    <row r="221" spans="2:3" ht="12" x14ac:dyDescent="0.2">
      <c r="B221" s="38"/>
      <c r="C221" s="38"/>
    </row>
    <row r="222" spans="2:3" ht="12" x14ac:dyDescent="0.2">
      <c r="B222" s="38"/>
      <c r="C222" s="38"/>
    </row>
    <row r="223" spans="2:3" ht="12" x14ac:dyDescent="0.2">
      <c r="B223" s="38"/>
      <c r="C223" s="38"/>
    </row>
    <row r="224" spans="2:3" ht="12" x14ac:dyDescent="0.2">
      <c r="B224" s="38"/>
      <c r="C224" s="38"/>
    </row>
    <row r="225" spans="2:3" ht="12" x14ac:dyDescent="0.2">
      <c r="B225" s="38"/>
      <c r="C225" s="38"/>
    </row>
    <row r="226" spans="2:3" ht="12" x14ac:dyDescent="0.2">
      <c r="B226" s="38"/>
      <c r="C226" s="38"/>
    </row>
    <row r="227" spans="2:3" ht="12" x14ac:dyDescent="0.2">
      <c r="B227" s="38"/>
      <c r="C227" s="38"/>
    </row>
    <row r="228" spans="2:3" ht="12" x14ac:dyDescent="0.2">
      <c r="B228" s="38"/>
      <c r="C228" s="38"/>
    </row>
    <row r="229" spans="2:3" ht="12" x14ac:dyDescent="0.2">
      <c r="B229" s="38"/>
      <c r="C229" s="38"/>
    </row>
    <row r="230" spans="2:3" ht="12" x14ac:dyDescent="0.2">
      <c r="B230" s="38"/>
      <c r="C230" s="38"/>
    </row>
    <row r="231" spans="2:3" ht="12" x14ac:dyDescent="0.2">
      <c r="B231" s="38"/>
      <c r="C231" s="38"/>
    </row>
    <row r="232" spans="2:3" ht="12" x14ac:dyDescent="0.2">
      <c r="B232" s="38"/>
      <c r="C232" s="38"/>
    </row>
    <row r="233" spans="2:3" ht="12" x14ac:dyDescent="0.2">
      <c r="B233" s="38"/>
      <c r="C233" s="38"/>
    </row>
    <row r="234" spans="2:3" ht="12" x14ac:dyDescent="0.2">
      <c r="B234" s="38"/>
      <c r="C234" s="38"/>
    </row>
    <row r="235" spans="2:3" ht="12" x14ac:dyDescent="0.2">
      <c r="B235" s="38"/>
      <c r="C235" s="38"/>
    </row>
    <row r="236" spans="2:3" ht="12" x14ac:dyDescent="0.2">
      <c r="B236" s="38"/>
    </row>
    <row r="237" spans="2:3" ht="12" x14ac:dyDescent="0.2">
      <c r="B237" s="38"/>
    </row>
    <row r="238" spans="2:3" ht="12" x14ac:dyDescent="0.2">
      <c r="B238" s="38"/>
    </row>
    <row r="239" spans="2:3" ht="12" x14ac:dyDescent="0.2">
      <c r="B239" s="38"/>
    </row>
    <row r="240" spans="2:3" ht="12" x14ac:dyDescent="0.2">
      <c r="B240" s="38"/>
    </row>
    <row r="241" spans="2:2" ht="12" x14ac:dyDescent="0.2">
      <c r="B241" s="38"/>
    </row>
    <row r="242" spans="2:2" ht="12" x14ac:dyDescent="0.2">
      <c r="B242" s="38"/>
    </row>
    <row r="243" spans="2:2" ht="12" x14ac:dyDescent="0.2">
      <c r="B243" s="38"/>
    </row>
    <row r="244" spans="2:2" ht="12" x14ac:dyDescent="0.2">
      <c r="B244" s="38"/>
    </row>
    <row r="245" spans="2:2" ht="12" x14ac:dyDescent="0.2">
      <c r="B245" s="38"/>
    </row>
    <row r="246" spans="2:2" ht="12" x14ac:dyDescent="0.2">
      <c r="B246" s="38"/>
    </row>
    <row r="247" spans="2:2" ht="12" x14ac:dyDescent="0.2">
      <c r="B247" s="38"/>
    </row>
    <row r="248" spans="2:2" ht="12" x14ac:dyDescent="0.2">
      <c r="B248" s="38"/>
    </row>
    <row r="249" spans="2:2" ht="12" x14ac:dyDescent="0.2">
      <c r="B249" s="38"/>
    </row>
    <row r="250" spans="2:2" ht="12" x14ac:dyDescent="0.2">
      <c r="B250" s="38"/>
    </row>
    <row r="251" spans="2:2" ht="12" x14ac:dyDescent="0.2">
      <c r="B251" s="38"/>
    </row>
    <row r="252" spans="2:2" ht="12" x14ac:dyDescent="0.2">
      <c r="B252" s="38"/>
    </row>
    <row r="253" spans="2:2" ht="12" x14ac:dyDescent="0.2">
      <c r="B253" s="38"/>
    </row>
    <row r="254" spans="2:2" ht="12" x14ac:dyDescent="0.2">
      <c r="B254" s="38"/>
    </row>
    <row r="255" spans="2:2" ht="12" x14ac:dyDescent="0.2">
      <c r="B255" s="38"/>
    </row>
    <row r="256" spans="2:2" ht="12" x14ac:dyDescent="0.2">
      <c r="B256" s="38"/>
    </row>
    <row r="257" spans="2:2" ht="12" x14ac:dyDescent="0.2">
      <c r="B257" s="38"/>
    </row>
    <row r="258" spans="2:2" ht="12" x14ac:dyDescent="0.2">
      <c r="B258" s="38"/>
    </row>
    <row r="259" spans="2:2" ht="12" x14ac:dyDescent="0.2">
      <c r="B259" s="38"/>
    </row>
    <row r="260" spans="2:2" ht="12" x14ac:dyDescent="0.2">
      <c r="B260" s="38"/>
    </row>
    <row r="261" spans="2:2" ht="12" x14ac:dyDescent="0.2">
      <c r="B261" s="38"/>
    </row>
    <row r="262" spans="2:2" ht="12" x14ac:dyDescent="0.2">
      <c r="B262" s="38"/>
    </row>
    <row r="263" spans="2:2" ht="12" x14ac:dyDescent="0.2">
      <c r="B263" s="38"/>
    </row>
    <row r="264" spans="2:2" ht="12" x14ac:dyDescent="0.2">
      <c r="B264" s="38"/>
    </row>
    <row r="265" spans="2:2" ht="12" x14ac:dyDescent="0.2">
      <c r="B265" s="38"/>
    </row>
    <row r="266" spans="2:2" ht="12" x14ac:dyDescent="0.2">
      <c r="B266" s="38"/>
    </row>
    <row r="267" spans="2:2" ht="12" x14ac:dyDescent="0.2">
      <c r="B267" s="38"/>
    </row>
    <row r="268" spans="2:2" ht="12" x14ac:dyDescent="0.2">
      <c r="B268" s="38"/>
    </row>
    <row r="269" spans="2:2" ht="12" x14ac:dyDescent="0.2">
      <c r="B269" s="38"/>
    </row>
    <row r="270" spans="2:2" ht="12" x14ac:dyDescent="0.2">
      <c r="B270" s="38"/>
    </row>
    <row r="271" spans="2:2" ht="12" x14ac:dyDescent="0.2">
      <c r="B271" s="38"/>
    </row>
    <row r="272" spans="2:2" ht="12" x14ac:dyDescent="0.2">
      <c r="B272" s="38"/>
    </row>
    <row r="273" spans="2:2" ht="12" x14ac:dyDescent="0.2">
      <c r="B273" s="38"/>
    </row>
    <row r="274" spans="2:2" ht="12" x14ac:dyDescent="0.2">
      <c r="B274" s="38"/>
    </row>
    <row r="275" spans="2:2" ht="12" x14ac:dyDescent="0.2">
      <c r="B275" s="38"/>
    </row>
    <row r="276" spans="2:2" ht="12" x14ac:dyDescent="0.2">
      <c r="B276" s="38"/>
    </row>
    <row r="277" spans="2:2" ht="12" x14ac:dyDescent="0.2">
      <c r="B277" s="38"/>
    </row>
    <row r="278" spans="2:2" ht="12" x14ac:dyDescent="0.2">
      <c r="B278" s="38"/>
    </row>
    <row r="279" spans="2:2" ht="12" x14ac:dyDescent="0.2">
      <c r="B279" s="38"/>
    </row>
  </sheetData>
  <conditionalFormatting sqref="D37">
    <cfRule type="cellIs" dxfId="8" priority="2" operator="equal">
      <formula>0</formula>
    </cfRule>
  </conditionalFormatting>
  <conditionalFormatting sqref="E16">
    <cfRule type="cellIs" dxfId="7" priority="3" operator="equal">
      <formula>0</formula>
    </cfRule>
  </conditionalFormatting>
  <conditionalFormatting sqref="E78:E137">
    <cfRule type="cellIs" dxfId="6" priority="1" operator="equal">
      <formula>0</formula>
    </cfRule>
  </conditionalFormatting>
  <dataValidations count="6">
    <dataValidation type="list" allowBlank="1" showInputMessage="1" showErrorMessage="1" sqref="D6" xr:uid="{E71AF9CD-2255-D845-93CF-4CDD69D66AEF}">
      <formula1>"January, February, March, April, May, June, July, August, September, October, November, December"</formula1>
    </dataValidation>
    <dataValidation type="list" allowBlank="1" showInputMessage="1" showErrorMessage="1" sqref="B11" xr:uid="{F3668BE9-159B-BD4A-98A0-E42816AB7DC7}">
      <formula1>"Basic Service Fixed Price, Municipal Aggregated Rate, Competitive Supply Rate"</formula1>
    </dataValidation>
    <dataValidation type="decimal" allowBlank="1" showInputMessage="1" showErrorMessage="1" error="Please enter a usage between 0 and 10,000 kWh." sqref="B16" xr:uid="{36F18131-4027-B947-9709-84B4468DA17B}">
      <formula1>0</formula1>
      <formula2>10000</formula2>
    </dataValidation>
    <dataValidation type="decimal" operator="notEqual" allowBlank="1" showInputMessage="1" showErrorMessage="1" error="Please confirm that your inputs in step 2 are valid." sqref="E16" xr:uid="{B0183BE6-684F-5340-88AF-D623D0999AE5}">
      <formula1>0</formula1>
    </dataValidation>
    <dataValidation type="list" allowBlank="1" showInputMessage="1" showErrorMessage="1" sqref="C11" xr:uid="{66F3FD42-E187-584B-92C4-5EA5B9BE592B}">
      <formula1>$C$144:$C$296</formula1>
    </dataValidation>
    <dataValidation type="list" allowBlank="1" showInputMessage="1" showErrorMessage="1" sqref="C6" xr:uid="{BBE61D5B-4F93-A444-9914-DB24C6070AD9}">
      <formula1>"2019,2020,2021,2022,2023"</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48CC8DA-15BB-8B4F-822C-979D6C2726B2}">
          <x14:formula1>
            <xm:f>Summary!$C$6:$C$9</xm:f>
          </x14:formula1>
          <xm:sqref>B6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E055E-74B6-F444-99AD-4F5EA0C3DDA6}">
  <sheetPr>
    <tabColor theme="2" tint="-0.249977111117893"/>
  </sheetPr>
  <dimension ref="A1:M17583"/>
  <sheetViews>
    <sheetView zoomScale="130" zoomScaleNormal="130" workbookViewId="0"/>
  </sheetViews>
  <sheetFormatPr defaultColWidth="10.625" defaultRowHeight="14.4" x14ac:dyDescent="0.3"/>
  <cols>
    <col min="1" max="1" width="10.625" style="13"/>
    <col min="2" max="2" width="12.625" style="13" customWidth="1"/>
    <col min="3" max="3" width="12.625" style="13" bestFit="1" customWidth="1"/>
    <col min="4" max="4" width="23.25" style="13" bestFit="1" customWidth="1"/>
    <col min="5" max="5" width="25.25" style="13" bestFit="1" customWidth="1"/>
    <col min="6" max="6" width="43.25" style="13" hidden="1" customWidth="1"/>
    <col min="7" max="7" width="21.25" style="13" bestFit="1" customWidth="1"/>
    <col min="8" max="8" width="25.625" style="13" bestFit="1" customWidth="1"/>
    <col min="9" max="9" width="36.25" style="13" bestFit="1" customWidth="1"/>
    <col min="10" max="10" width="60.625" style="13" bestFit="1" customWidth="1"/>
    <col min="11" max="11" width="43.375" style="13" customWidth="1"/>
    <col min="12" max="12" width="13.375" style="14" bestFit="1" customWidth="1"/>
    <col min="13" max="13" width="13.25" style="14" bestFit="1" customWidth="1"/>
    <col min="14" max="16384" width="10.625" style="13"/>
  </cols>
  <sheetData>
    <row r="1" spans="1:13" ht="28.2" customHeight="1" x14ac:dyDescent="0.3">
      <c r="A1" s="25" t="s">
        <v>121</v>
      </c>
      <c r="B1" s="1"/>
      <c r="C1" s="1"/>
      <c r="D1" s="1"/>
      <c r="E1" s="1"/>
      <c r="F1" s="1"/>
      <c r="G1" s="1"/>
      <c r="H1" s="1"/>
      <c r="I1" s="1"/>
      <c r="J1" s="1"/>
      <c r="K1" s="1"/>
      <c r="L1" s="24"/>
      <c r="M1" s="24"/>
    </row>
    <row r="2" spans="1:13" s="10" customFormat="1" x14ac:dyDescent="0.3">
      <c r="A2" s="22" t="s">
        <v>122</v>
      </c>
      <c r="B2" s="23" t="s">
        <v>88</v>
      </c>
      <c r="C2" s="23" t="s">
        <v>93</v>
      </c>
      <c r="D2" s="23" t="s">
        <v>123</v>
      </c>
      <c r="E2" s="23" t="s">
        <v>124</v>
      </c>
      <c r="F2" s="23" t="s">
        <v>125</v>
      </c>
      <c r="G2" s="23" t="s">
        <v>126</v>
      </c>
      <c r="H2" s="23" t="s">
        <v>127</v>
      </c>
      <c r="I2" s="23" t="s">
        <v>128</v>
      </c>
      <c r="J2" s="23" t="s">
        <v>129</v>
      </c>
      <c r="K2" s="23" t="s">
        <v>64</v>
      </c>
      <c r="L2" s="23" t="s">
        <v>51</v>
      </c>
      <c r="M2" s="23" t="s">
        <v>57</v>
      </c>
    </row>
    <row r="3" spans="1:13" x14ac:dyDescent="0.3">
      <c r="A3" s="18">
        <v>1</v>
      </c>
      <c r="B3" s="18">
        <f t="shared" ref="B3:B66" si="0">YEAR(C3)</f>
        <v>2024</v>
      </c>
      <c r="C3" s="17">
        <v>45352</v>
      </c>
      <c r="D3" s="18" t="s">
        <v>130</v>
      </c>
      <c r="E3" s="18" t="s">
        <v>95</v>
      </c>
      <c r="F3" s="18" t="str">
        <f>_xlfn.CONCAT(E3,"-",J3,"-",C3)</f>
        <v>Eversource_WMA-Base Distribution-45352</v>
      </c>
      <c r="G3" s="11" t="s">
        <v>131</v>
      </c>
      <c r="H3" s="11" t="s">
        <v>49</v>
      </c>
      <c r="I3" s="11" t="s">
        <v>132</v>
      </c>
      <c r="J3" s="11" t="s">
        <v>133</v>
      </c>
      <c r="K3" s="11" t="str">
        <f>IFERROR(INDEX('EDC Component Dictionary'!$C$5:$C$37,MATCH('Rates Database'!J3,'EDC Component Dictionary'!$B$5:$B$37,0)), "Energy Supply")</f>
        <v>Distribution System</v>
      </c>
      <c r="L3" s="12">
        <v>5.9089999999999997E-2</v>
      </c>
      <c r="M3" s="12"/>
    </row>
    <row r="4" spans="1:13" x14ac:dyDescent="0.3">
      <c r="A4" s="18">
        <v>2</v>
      </c>
      <c r="B4" s="18">
        <f t="shared" si="0"/>
        <v>2024</v>
      </c>
      <c r="C4" s="17">
        <v>45323</v>
      </c>
      <c r="D4" s="18" t="s">
        <v>130</v>
      </c>
      <c r="E4" s="18" t="s">
        <v>95</v>
      </c>
      <c r="F4" s="18" t="str">
        <f t="shared" ref="F4:F67" si="1">_xlfn.CONCAT(E4,"-",J4,"-",C4)</f>
        <v>Eversource_WMA-Base Distribution-45323</v>
      </c>
      <c r="G4" s="11" t="s">
        <v>131</v>
      </c>
      <c r="H4" s="11" t="s">
        <v>49</v>
      </c>
      <c r="I4" s="11" t="s">
        <v>132</v>
      </c>
      <c r="J4" s="11" t="s">
        <v>133</v>
      </c>
      <c r="K4" s="11" t="str">
        <f>IFERROR(INDEX('EDC Component Dictionary'!$C$5:$C$37,MATCH('Rates Database'!J4,'EDC Component Dictionary'!$B$5:$B$37,0)), "Energy Supply")</f>
        <v>Distribution System</v>
      </c>
      <c r="L4" s="12">
        <v>5.9089999999999997E-2</v>
      </c>
      <c r="M4" s="12"/>
    </row>
    <row r="5" spans="1:13" x14ac:dyDescent="0.3">
      <c r="A5" s="18">
        <v>3</v>
      </c>
      <c r="B5" s="18">
        <f t="shared" si="0"/>
        <v>2024</v>
      </c>
      <c r="C5" s="17">
        <v>45292</v>
      </c>
      <c r="D5" s="18" t="s">
        <v>130</v>
      </c>
      <c r="E5" s="18" t="s">
        <v>95</v>
      </c>
      <c r="F5" s="18" t="str">
        <f t="shared" si="1"/>
        <v>Eversource_WMA-Base Distribution-45292</v>
      </c>
      <c r="G5" s="11" t="s">
        <v>131</v>
      </c>
      <c r="H5" s="11" t="s">
        <v>49</v>
      </c>
      <c r="I5" s="11" t="s">
        <v>132</v>
      </c>
      <c r="J5" s="11" t="s">
        <v>133</v>
      </c>
      <c r="K5" s="11" t="str">
        <f>IFERROR(INDEX('EDC Component Dictionary'!$C$5:$C$37,MATCH('Rates Database'!J5,'EDC Component Dictionary'!$B$5:$B$37,0)), "Energy Supply")</f>
        <v>Distribution System</v>
      </c>
      <c r="L5" s="12">
        <v>5.9089999999999997E-2</v>
      </c>
      <c r="M5" s="12"/>
    </row>
    <row r="6" spans="1:13" x14ac:dyDescent="0.3">
      <c r="A6" s="18">
        <v>4</v>
      </c>
      <c r="B6" s="18">
        <f t="shared" si="0"/>
        <v>2023</v>
      </c>
      <c r="C6" s="17">
        <v>45261</v>
      </c>
      <c r="D6" s="18" t="s">
        <v>130</v>
      </c>
      <c r="E6" s="18" t="s">
        <v>95</v>
      </c>
      <c r="F6" s="18" t="str">
        <f t="shared" si="1"/>
        <v>Eversource_WMA-Base Distribution-45261</v>
      </c>
      <c r="G6" s="11" t="s">
        <v>131</v>
      </c>
      <c r="H6" s="11" t="s">
        <v>49</v>
      </c>
      <c r="I6" s="11" t="s">
        <v>132</v>
      </c>
      <c r="J6" s="11" t="s">
        <v>133</v>
      </c>
      <c r="K6" s="11" t="str">
        <f>IFERROR(INDEX('EDC Component Dictionary'!$C$5:$C$37,MATCH('Rates Database'!J6,'EDC Component Dictionary'!$B$5:$B$37,0)), "Energy Supply")</f>
        <v>Distribution System</v>
      </c>
      <c r="L6" s="12">
        <v>5.2429999999999997E-2</v>
      </c>
      <c r="M6" s="12"/>
    </row>
    <row r="7" spans="1:13" x14ac:dyDescent="0.3">
      <c r="A7" s="18">
        <v>5</v>
      </c>
      <c r="B7" s="18">
        <f t="shared" si="0"/>
        <v>2023</v>
      </c>
      <c r="C7" s="17">
        <v>45231</v>
      </c>
      <c r="D7" s="18" t="s">
        <v>130</v>
      </c>
      <c r="E7" s="18" t="s">
        <v>95</v>
      </c>
      <c r="F7" s="18" t="str">
        <f t="shared" si="1"/>
        <v>Eversource_WMA-Base Distribution-45231</v>
      </c>
      <c r="G7" s="11" t="s">
        <v>131</v>
      </c>
      <c r="H7" s="11" t="s">
        <v>49</v>
      </c>
      <c r="I7" s="11" t="s">
        <v>132</v>
      </c>
      <c r="J7" s="11" t="s">
        <v>133</v>
      </c>
      <c r="K7" s="11" t="str">
        <f>IFERROR(INDEX('EDC Component Dictionary'!$C$5:$C$37,MATCH('Rates Database'!J7,'EDC Component Dictionary'!$B$5:$B$37,0)), "Energy Supply")</f>
        <v>Distribution System</v>
      </c>
      <c r="L7" s="12">
        <v>5.2429999999999997E-2</v>
      </c>
      <c r="M7" s="12"/>
    </row>
    <row r="8" spans="1:13" x14ac:dyDescent="0.3">
      <c r="A8" s="18">
        <v>6</v>
      </c>
      <c r="B8" s="18">
        <f t="shared" si="0"/>
        <v>2023</v>
      </c>
      <c r="C8" s="17">
        <v>45200</v>
      </c>
      <c r="D8" s="18" t="s">
        <v>130</v>
      </c>
      <c r="E8" s="18" t="s">
        <v>95</v>
      </c>
      <c r="F8" s="18" t="str">
        <f t="shared" si="1"/>
        <v>Eversource_WMA-Base Distribution-45200</v>
      </c>
      <c r="G8" s="11" t="s">
        <v>131</v>
      </c>
      <c r="H8" s="11" t="s">
        <v>49</v>
      </c>
      <c r="I8" s="11" t="s">
        <v>132</v>
      </c>
      <c r="J8" s="11" t="s">
        <v>133</v>
      </c>
      <c r="K8" s="11" t="str">
        <f>IFERROR(INDEX('EDC Component Dictionary'!$C$5:$C$37,MATCH('Rates Database'!J8,'EDC Component Dictionary'!$B$5:$B$37,0)), "Energy Supply")</f>
        <v>Distribution System</v>
      </c>
      <c r="L8" s="12">
        <v>5.2429999999999997E-2</v>
      </c>
      <c r="M8" s="12"/>
    </row>
    <row r="9" spans="1:13" x14ac:dyDescent="0.3">
      <c r="A9" s="18">
        <v>7</v>
      </c>
      <c r="B9" s="18">
        <f t="shared" si="0"/>
        <v>2023</v>
      </c>
      <c r="C9" s="17">
        <v>45170</v>
      </c>
      <c r="D9" s="18" t="s">
        <v>130</v>
      </c>
      <c r="E9" s="18" t="s">
        <v>95</v>
      </c>
      <c r="F9" s="18" t="str">
        <f t="shared" si="1"/>
        <v>Eversource_WMA-Base Distribution-45170</v>
      </c>
      <c r="G9" s="11" t="s">
        <v>131</v>
      </c>
      <c r="H9" s="11" t="s">
        <v>49</v>
      </c>
      <c r="I9" s="11" t="s">
        <v>132</v>
      </c>
      <c r="J9" s="11" t="s">
        <v>133</v>
      </c>
      <c r="K9" s="11" t="str">
        <f>IFERROR(INDEX('EDC Component Dictionary'!$C$5:$C$37,MATCH('Rates Database'!J9,'EDC Component Dictionary'!$B$5:$B$37,0)), "Energy Supply")</f>
        <v>Distribution System</v>
      </c>
      <c r="L9" s="12">
        <v>5.2429999999999997E-2</v>
      </c>
      <c r="M9" s="12"/>
    </row>
    <row r="10" spans="1:13" x14ac:dyDescent="0.3">
      <c r="A10" s="18">
        <v>8</v>
      </c>
      <c r="B10" s="18">
        <f t="shared" si="0"/>
        <v>2023</v>
      </c>
      <c r="C10" s="17">
        <v>45139</v>
      </c>
      <c r="D10" s="18" t="s">
        <v>130</v>
      </c>
      <c r="E10" s="18" t="s">
        <v>95</v>
      </c>
      <c r="F10" s="18" t="str">
        <f t="shared" si="1"/>
        <v>Eversource_WMA-Base Distribution-45139</v>
      </c>
      <c r="G10" s="11" t="s">
        <v>131</v>
      </c>
      <c r="H10" s="11" t="s">
        <v>49</v>
      </c>
      <c r="I10" s="11" t="s">
        <v>132</v>
      </c>
      <c r="J10" s="11" t="s">
        <v>133</v>
      </c>
      <c r="K10" s="11" t="str">
        <f>IFERROR(INDEX('EDC Component Dictionary'!$C$5:$C$37,MATCH('Rates Database'!J10,'EDC Component Dictionary'!$B$5:$B$37,0)), "Energy Supply")</f>
        <v>Distribution System</v>
      </c>
      <c r="L10" s="12">
        <v>5.2429999999999997E-2</v>
      </c>
      <c r="M10" s="12"/>
    </row>
    <row r="11" spans="1:13" x14ac:dyDescent="0.3">
      <c r="A11" s="18">
        <v>9</v>
      </c>
      <c r="B11" s="18">
        <f t="shared" si="0"/>
        <v>2023</v>
      </c>
      <c r="C11" s="17">
        <v>45108</v>
      </c>
      <c r="D11" s="18" t="s">
        <v>130</v>
      </c>
      <c r="E11" s="18" t="s">
        <v>95</v>
      </c>
      <c r="F11" s="18" t="str">
        <f t="shared" si="1"/>
        <v>Eversource_WMA-Base Distribution-45108</v>
      </c>
      <c r="G11" s="11" t="s">
        <v>131</v>
      </c>
      <c r="H11" s="11" t="s">
        <v>49</v>
      </c>
      <c r="I11" s="11" t="s">
        <v>132</v>
      </c>
      <c r="J11" s="11" t="s">
        <v>133</v>
      </c>
      <c r="K11" s="11" t="str">
        <f>IFERROR(INDEX('EDC Component Dictionary'!$C$5:$C$37,MATCH('Rates Database'!J11,'EDC Component Dictionary'!$B$5:$B$37,0)), "Energy Supply")</f>
        <v>Distribution System</v>
      </c>
      <c r="L11" s="12">
        <v>5.2429999999999997E-2</v>
      </c>
      <c r="M11" s="12"/>
    </row>
    <row r="12" spans="1:13" x14ac:dyDescent="0.3">
      <c r="A12" s="18">
        <v>10</v>
      </c>
      <c r="B12" s="18">
        <f t="shared" si="0"/>
        <v>2023</v>
      </c>
      <c r="C12" s="17">
        <v>45078</v>
      </c>
      <c r="D12" s="18" t="s">
        <v>130</v>
      </c>
      <c r="E12" s="18" t="s">
        <v>95</v>
      </c>
      <c r="F12" s="18" t="str">
        <f t="shared" si="1"/>
        <v>Eversource_WMA-Base Distribution-45078</v>
      </c>
      <c r="G12" s="11" t="s">
        <v>131</v>
      </c>
      <c r="H12" s="11" t="s">
        <v>49</v>
      </c>
      <c r="I12" s="11" t="s">
        <v>132</v>
      </c>
      <c r="J12" s="11" t="s">
        <v>133</v>
      </c>
      <c r="K12" s="11" t="str">
        <f>IFERROR(INDEX('EDC Component Dictionary'!$C$5:$C$37,MATCH('Rates Database'!J12,'EDC Component Dictionary'!$B$5:$B$37,0)), "Energy Supply")</f>
        <v>Distribution System</v>
      </c>
      <c r="L12" s="12">
        <v>5.2429999999999997E-2</v>
      </c>
      <c r="M12" s="12"/>
    </row>
    <row r="13" spans="1:13" x14ac:dyDescent="0.3">
      <c r="A13" s="18">
        <v>11</v>
      </c>
      <c r="B13" s="18">
        <f t="shared" si="0"/>
        <v>2023</v>
      </c>
      <c r="C13" s="17">
        <v>45047</v>
      </c>
      <c r="D13" s="18" t="s">
        <v>130</v>
      </c>
      <c r="E13" s="18" t="s">
        <v>95</v>
      </c>
      <c r="F13" s="18" t="str">
        <f t="shared" si="1"/>
        <v>Eversource_WMA-Base Distribution-45047</v>
      </c>
      <c r="G13" s="11" t="s">
        <v>131</v>
      </c>
      <c r="H13" s="11" t="s">
        <v>49</v>
      </c>
      <c r="I13" s="11" t="s">
        <v>132</v>
      </c>
      <c r="J13" s="11" t="s">
        <v>133</v>
      </c>
      <c r="K13" s="11" t="str">
        <f>IFERROR(INDEX('EDC Component Dictionary'!$C$5:$C$37,MATCH('Rates Database'!J13,'EDC Component Dictionary'!$B$5:$B$37,0)), "Energy Supply")</f>
        <v>Distribution System</v>
      </c>
      <c r="L13" s="12">
        <v>5.2429999999999997E-2</v>
      </c>
      <c r="M13" s="12"/>
    </row>
    <row r="14" spans="1:13" x14ac:dyDescent="0.3">
      <c r="A14" s="18">
        <v>12</v>
      </c>
      <c r="B14" s="18">
        <f t="shared" si="0"/>
        <v>2023</v>
      </c>
      <c r="C14" s="17">
        <v>45017</v>
      </c>
      <c r="D14" s="18" t="s">
        <v>130</v>
      </c>
      <c r="E14" s="18" t="s">
        <v>95</v>
      </c>
      <c r="F14" s="18" t="str">
        <f t="shared" si="1"/>
        <v>Eversource_WMA-Base Distribution-45017</v>
      </c>
      <c r="G14" s="11" t="s">
        <v>131</v>
      </c>
      <c r="H14" s="11" t="s">
        <v>49</v>
      </c>
      <c r="I14" s="11" t="s">
        <v>132</v>
      </c>
      <c r="J14" s="11" t="s">
        <v>133</v>
      </c>
      <c r="K14" s="11" t="str">
        <f>IFERROR(INDEX('EDC Component Dictionary'!$C$5:$C$37,MATCH('Rates Database'!J14,'EDC Component Dictionary'!$B$5:$B$37,0)), "Energy Supply")</f>
        <v>Distribution System</v>
      </c>
      <c r="L14" s="12">
        <v>5.2429999999999997E-2</v>
      </c>
      <c r="M14" s="12"/>
    </row>
    <row r="15" spans="1:13" x14ac:dyDescent="0.3">
      <c r="A15" s="18">
        <v>13</v>
      </c>
      <c r="B15" s="18">
        <f t="shared" si="0"/>
        <v>2023</v>
      </c>
      <c r="C15" s="17">
        <v>44986</v>
      </c>
      <c r="D15" s="18" t="s">
        <v>130</v>
      </c>
      <c r="E15" s="18" t="s">
        <v>95</v>
      </c>
      <c r="F15" s="18" t="str">
        <f t="shared" si="1"/>
        <v>Eversource_WMA-Base Distribution-44986</v>
      </c>
      <c r="G15" s="11" t="s">
        <v>131</v>
      </c>
      <c r="H15" s="11" t="s">
        <v>49</v>
      </c>
      <c r="I15" s="11" t="s">
        <v>132</v>
      </c>
      <c r="J15" s="11" t="s">
        <v>133</v>
      </c>
      <c r="K15" s="11" t="str">
        <f>IFERROR(INDEX('EDC Component Dictionary'!$C$5:$C$37,MATCH('Rates Database'!J15,'EDC Component Dictionary'!$B$5:$B$37,0)), "Energy Supply")</f>
        <v>Distribution System</v>
      </c>
      <c r="L15" s="12">
        <v>5.2429999999999997E-2</v>
      </c>
      <c r="M15" s="12"/>
    </row>
    <row r="16" spans="1:13" x14ac:dyDescent="0.3">
      <c r="A16" s="18">
        <v>14</v>
      </c>
      <c r="B16" s="18">
        <f t="shared" si="0"/>
        <v>2023</v>
      </c>
      <c r="C16" s="17">
        <v>44958</v>
      </c>
      <c r="D16" s="18" t="s">
        <v>130</v>
      </c>
      <c r="E16" s="18" t="s">
        <v>95</v>
      </c>
      <c r="F16" s="18" t="str">
        <f t="shared" si="1"/>
        <v>Eversource_WMA-Base Distribution-44958</v>
      </c>
      <c r="G16" s="11" t="s">
        <v>131</v>
      </c>
      <c r="H16" s="11" t="s">
        <v>49</v>
      </c>
      <c r="I16" s="11" t="s">
        <v>132</v>
      </c>
      <c r="J16" s="11" t="s">
        <v>133</v>
      </c>
      <c r="K16" s="11" t="str">
        <f>IFERROR(INDEX('EDC Component Dictionary'!$C$5:$C$37,MATCH('Rates Database'!J16,'EDC Component Dictionary'!$B$5:$B$37,0)), "Energy Supply")</f>
        <v>Distribution System</v>
      </c>
      <c r="L16" s="12">
        <v>5.2429999999999997E-2</v>
      </c>
      <c r="M16" s="12"/>
    </row>
    <row r="17" spans="1:13" x14ac:dyDescent="0.3">
      <c r="A17" s="18">
        <v>15</v>
      </c>
      <c r="B17" s="18">
        <f t="shared" si="0"/>
        <v>2023</v>
      </c>
      <c r="C17" s="17">
        <v>44927</v>
      </c>
      <c r="D17" s="18" t="s">
        <v>130</v>
      </c>
      <c r="E17" s="18" t="s">
        <v>95</v>
      </c>
      <c r="F17" s="18" t="str">
        <f t="shared" si="1"/>
        <v>Eversource_WMA-Base Distribution-44927</v>
      </c>
      <c r="G17" s="11" t="s">
        <v>131</v>
      </c>
      <c r="H17" s="11" t="s">
        <v>49</v>
      </c>
      <c r="I17" s="11" t="s">
        <v>132</v>
      </c>
      <c r="J17" s="11" t="s">
        <v>133</v>
      </c>
      <c r="K17" s="11" t="str">
        <f>IFERROR(INDEX('EDC Component Dictionary'!$C$5:$C$37,MATCH('Rates Database'!J17,'EDC Component Dictionary'!$B$5:$B$37,0)), "Energy Supply")</f>
        <v>Distribution System</v>
      </c>
      <c r="L17" s="12">
        <v>5.2429999999999997E-2</v>
      </c>
      <c r="M17" s="12"/>
    </row>
    <row r="18" spans="1:13" x14ac:dyDescent="0.3">
      <c r="A18" s="18">
        <v>16</v>
      </c>
      <c r="B18" s="18">
        <f t="shared" si="0"/>
        <v>2022</v>
      </c>
      <c r="C18" s="17">
        <v>44896</v>
      </c>
      <c r="D18" s="18" t="s">
        <v>130</v>
      </c>
      <c r="E18" s="18" t="s">
        <v>95</v>
      </c>
      <c r="F18" s="18" t="str">
        <f t="shared" si="1"/>
        <v>Eversource_WMA-Base Distribution-44896</v>
      </c>
      <c r="G18" s="11" t="s">
        <v>131</v>
      </c>
      <c r="H18" s="11" t="s">
        <v>49</v>
      </c>
      <c r="I18" s="11" t="s">
        <v>132</v>
      </c>
      <c r="J18" s="11" t="s">
        <v>133</v>
      </c>
      <c r="K18" s="11" t="str">
        <f>IFERROR(INDEX('EDC Component Dictionary'!$C$5:$C$37,MATCH('Rates Database'!J18,'EDC Component Dictionary'!$B$5:$B$37,0)), "Energy Supply")</f>
        <v>Distribution System</v>
      </c>
      <c r="L18" s="12">
        <v>5.1650000000000001E-2</v>
      </c>
      <c r="M18" s="12"/>
    </row>
    <row r="19" spans="1:13" x14ac:dyDescent="0.3">
      <c r="A19" s="18">
        <v>17</v>
      </c>
      <c r="B19" s="18">
        <f t="shared" si="0"/>
        <v>2022</v>
      </c>
      <c r="C19" s="17">
        <v>44866</v>
      </c>
      <c r="D19" s="18" t="s">
        <v>130</v>
      </c>
      <c r="E19" s="18" t="s">
        <v>95</v>
      </c>
      <c r="F19" s="18" t="str">
        <f t="shared" si="1"/>
        <v>Eversource_WMA-Base Distribution-44866</v>
      </c>
      <c r="G19" s="11" t="s">
        <v>131</v>
      </c>
      <c r="H19" s="11" t="s">
        <v>49</v>
      </c>
      <c r="I19" s="11" t="s">
        <v>132</v>
      </c>
      <c r="J19" s="11" t="s">
        <v>133</v>
      </c>
      <c r="K19" s="11" t="str">
        <f>IFERROR(INDEX('EDC Component Dictionary'!$C$5:$C$37,MATCH('Rates Database'!J19,'EDC Component Dictionary'!$B$5:$B$37,0)), "Energy Supply")</f>
        <v>Distribution System</v>
      </c>
      <c r="L19" s="12">
        <v>5.1650000000000001E-2</v>
      </c>
      <c r="M19" s="12"/>
    </row>
    <row r="20" spans="1:13" x14ac:dyDescent="0.3">
      <c r="A20" s="18">
        <v>18</v>
      </c>
      <c r="B20" s="18">
        <f t="shared" si="0"/>
        <v>2022</v>
      </c>
      <c r="C20" s="17">
        <v>44835</v>
      </c>
      <c r="D20" s="18" t="s">
        <v>130</v>
      </c>
      <c r="E20" s="18" t="s">
        <v>95</v>
      </c>
      <c r="F20" s="18" t="str">
        <f t="shared" si="1"/>
        <v>Eversource_WMA-Base Distribution-44835</v>
      </c>
      <c r="G20" s="11" t="s">
        <v>131</v>
      </c>
      <c r="H20" s="11" t="s">
        <v>49</v>
      </c>
      <c r="I20" s="11" t="s">
        <v>132</v>
      </c>
      <c r="J20" s="11" t="s">
        <v>133</v>
      </c>
      <c r="K20" s="11" t="str">
        <f>IFERROR(INDEX('EDC Component Dictionary'!$C$5:$C$37,MATCH('Rates Database'!J20,'EDC Component Dictionary'!$B$5:$B$37,0)), "Energy Supply")</f>
        <v>Distribution System</v>
      </c>
      <c r="L20" s="12">
        <v>5.1650000000000001E-2</v>
      </c>
      <c r="M20" s="12"/>
    </row>
    <row r="21" spans="1:13" x14ac:dyDescent="0.3">
      <c r="A21" s="18">
        <v>19</v>
      </c>
      <c r="B21" s="18">
        <f t="shared" si="0"/>
        <v>2022</v>
      </c>
      <c r="C21" s="17">
        <v>44805</v>
      </c>
      <c r="D21" s="18" t="s">
        <v>130</v>
      </c>
      <c r="E21" s="18" t="s">
        <v>95</v>
      </c>
      <c r="F21" s="18" t="str">
        <f t="shared" si="1"/>
        <v>Eversource_WMA-Base Distribution-44805</v>
      </c>
      <c r="G21" s="11" t="s">
        <v>131</v>
      </c>
      <c r="H21" s="11" t="s">
        <v>49</v>
      </c>
      <c r="I21" s="11" t="s">
        <v>132</v>
      </c>
      <c r="J21" s="11" t="s">
        <v>133</v>
      </c>
      <c r="K21" s="11" t="str">
        <f>IFERROR(INDEX('EDC Component Dictionary'!$C$5:$C$37,MATCH('Rates Database'!J21,'EDC Component Dictionary'!$B$5:$B$37,0)), "Energy Supply")</f>
        <v>Distribution System</v>
      </c>
      <c r="L21" s="12">
        <v>5.1650000000000001E-2</v>
      </c>
      <c r="M21" s="12"/>
    </row>
    <row r="22" spans="1:13" x14ac:dyDescent="0.3">
      <c r="A22" s="18">
        <v>20</v>
      </c>
      <c r="B22" s="18">
        <f t="shared" si="0"/>
        <v>2022</v>
      </c>
      <c r="C22" s="17">
        <v>44774</v>
      </c>
      <c r="D22" s="18" t="s">
        <v>130</v>
      </c>
      <c r="E22" s="18" t="s">
        <v>95</v>
      </c>
      <c r="F22" s="18" t="str">
        <f t="shared" si="1"/>
        <v>Eversource_WMA-Base Distribution-44774</v>
      </c>
      <c r="G22" s="11" t="s">
        <v>131</v>
      </c>
      <c r="H22" s="11" t="s">
        <v>49</v>
      </c>
      <c r="I22" s="11" t="s">
        <v>132</v>
      </c>
      <c r="J22" s="11" t="s">
        <v>133</v>
      </c>
      <c r="K22" s="11" t="str">
        <f>IFERROR(INDEX('EDC Component Dictionary'!$C$5:$C$37,MATCH('Rates Database'!J22,'EDC Component Dictionary'!$B$5:$B$37,0)), "Energy Supply")</f>
        <v>Distribution System</v>
      </c>
      <c r="L22" s="12">
        <v>5.1650000000000001E-2</v>
      </c>
      <c r="M22" s="12"/>
    </row>
    <row r="23" spans="1:13" x14ac:dyDescent="0.3">
      <c r="A23" s="18">
        <v>21</v>
      </c>
      <c r="B23" s="18">
        <f t="shared" si="0"/>
        <v>2022</v>
      </c>
      <c r="C23" s="17">
        <v>44743</v>
      </c>
      <c r="D23" s="18" t="s">
        <v>130</v>
      </c>
      <c r="E23" s="18" t="s">
        <v>95</v>
      </c>
      <c r="F23" s="18" t="str">
        <f t="shared" si="1"/>
        <v>Eversource_WMA-Base Distribution-44743</v>
      </c>
      <c r="G23" s="11" t="s">
        <v>131</v>
      </c>
      <c r="H23" s="11" t="s">
        <v>49</v>
      </c>
      <c r="I23" s="11" t="s">
        <v>132</v>
      </c>
      <c r="J23" s="11" t="s">
        <v>133</v>
      </c>
      <c r="K23" s="11" t="str">
        <f>IFERROR(INDEX('EDC Component Dictionary'!$C$5:$C$37,MATCH('Rates Database'!J23,'EDC Component Dictionary'!$B$5:$B$37,0)), "Energy Supply")</f>
        <v>Distribution System</v>
      </c>
      <c r="L23" s="12">
        <v>5.1650000000000001E-2</v>
      </c>
      <c r="M23" s="12"/>
    </row>
    <row r="24" spans="1:13" x14ac:dyDescent="0.3">
      <c r="A24" s="18">
        <v>22</v>
      </c>
      <c r="B24" s="18">
        <f t="shared" si="0"/>
        <v>2022</v>
      </c>
      <c r="C24" s="17">
        <v>44713</v>
      </c>
      <c r="D24" s="18" t="s">
        <v>130</v>
      </c>
      <c r="E24" s="18" t="s">
        <v>95</v>
      </c>
      <c r="F24" s="18" t="str">
        <f t="shared" si="1"/>
        <v>Eversource_WMA-Base Distribution-44713</v>
      </c>
      <c r="G24" s="11" t="s">
        <v>131</v>
      </c>
      <c r="H24" s="11" t="s">
        <v>49</v>
      </c>
      <c r="I24" s="11" t="s">
        <v>132</v>
      </c>
      <c r="J24" s="11" t="s">
        <v>133</v>
      </c>
      <c r="K24" s="11" t="str">
        <f>IFERROR(INDEX('EDC Component Dictionary'!$C$5:$C$37,MATCH('Rates Database'!J24,'EDC Component Dictionary'!$B$5:$B$37,0)), "Energy Supply")</f>
        <v>Distribution System</v>
      </c>
      <c r="L24" s="12">
        <v>5.1650000000000001E-2</v>
      </c>
      <c r="M24" s="12"/>
    </row>
    <row r="25" spans="1:13" x14ac:dyDescent="0.3">
      <c r="A25" s="18">
        <v>23</v>
      </c>
      <c r="B25" s="18">
        <f t="shared" si="0"/>
        <v>2022</v>
      </c>
      <c r="C25" s="17">
        <v>44682</v>
      </c>
      <c r="D25" s="18" t="s">
        <v>130</v>
      </c>
      <c r="E25" s="18" t="s">
        <v>95</v>
      </c>
      <c r="F25" s="18" t="str">
        <f t="shared" si="1"/>
        <v>Eversource_WMA-Base Distribution-44682</v>
      </c>
      <c r="G25" s="11" t="s">
        <v>131</v>
      </c>
      <c r="H25" s="11" t="s">
        <v>49</v>
      </c>
      <c r="I25" s="11" t="s">
        <v>132</v>
      </c>
      <c r="J25" s="11" t="s">
        <v>133</v>
      </c>
      <c r="K25" s="11" t="str">
        <f>IFERROR(INDEX('EDC Component Dictionary'!$C$5:$C$37,MATCH('Rates Database'!J25,'EDC Component Dictionary'!$B$5:$B$37,0)), "Energy Supply")</f>
        <v>Distribution System</v>
      </c>
      <c r="L25" s="12">
        <v>5.1650000000000001E-2</v>
      </c>
      <c r="M25" s="12"/>
    </row>
    <row r="26" spans="1:13" x14ac:dyDescent="0.3">
      <c r="A26" s="18">
        <v>24</v>
      </c>
      <c r="B26" s="18">
        <f t="shared" si="0"/>
        <v>2022</v>
      </c>
      <c r="C26" s="17">
        <v>44652</v>
      </c>
      <c r="D26" s="18" t="s">
        <v>130</v>
      </c>
      <c r="E26" s="18" t="s">
        <v>95</v>
      </c>
      <c r="F26" s="18" t="str">
        <f t="shared" si="1"/>
        <v>Eversource_WMA-Base Distribution-44652</v>
      </c>
      <c r="G26" s="11" t="s">
        <v>131</v>
      </c>
      <c r="H26" s="11" t="s">
        <v>49</v>
      </c>
      <c r="I26" s="11" t="s">
        <v>132</v>
      </c>
      <c r="J26" s="11" t="s">
        <v>133</v>
      </c>
      <c r="K26" s="11" t="str">
        <f>IFERROR(INDEX('EDC Component Dictionary'!$C$5:$C$37,MATCH('Rates Database'!J26,'EDC Component Dictionary'!$B$5:$B$37,0)), "Energy Supply")</f>
        <v>Distribution System</v>
      </c>
      <c r="L26" s="12">
        <v>5.1650000000000001E-2</v>
      </c>
      <c r="M26" s="12"/>
    </row>
    <row r="27" spans="1:13" x14ac:dyDescent="0.3">
      <c r="A27" s="18">
        <v>25</v>
      </c>
      <c r="B27" s="18">
        <f t="shared" si="0"/>
        <v>2022</v>
      </c>
      <c r="C27" s="17">
        <v>44621</v>
      </c>
      <c r="D27" s="18" t="s">
        <v>130</v>
      </c>
      <c r="E27" s="18" t="s">
        <v>95</v>
      </c>
      <c r="F27" s="18" t="str">
        <f t="shared" si="1"/>
        <v>Eversource_WMA-Base Distribution-44621</v>
      </c>
      <c r="G27" s="11" t="s">
        <v>131</v>
      </c>
      <c r="H27" s="11" t="s">
        <v>49</v>
      </c>
      <c r="I27" s="11" t="s">
        <v>132</v>
      </c>
      <c r="J27" s="11" t="s">
        <v>133</v>
      </c>
      <c r="K27" s="11" t="str">
        <f>IFERROR(INDEX('EDC Component Dictionary'!$C$5:$C$37,MATCH('Rates Database'!J27,'EDC Component Dictionary'!$B$5:$B$37,0)), "Energy Supply")</f>
        <v>Distribution System</v>
      </c>
      <c r="L27" s="12">
        <v>5.1650000000000001E-2</v>
      </c>
      <c r="M27" s="12"/>
    </row>
    <row r="28" spans="1:13" x14ac:dyDescent="0.3">
      <c r="A28" s="18">
        <v>26</v>
      </c>
      <c r="B28" s="18">
        <f t="shared" si="0"/>
        <v>2022</v>
      </c>
      <c r="C28" s="17">
        <v>44593</v>
      </c>
      <c r="D28" s="18" t="s">
        <v>130</v>
      </c>
      <c r="E28" s="18" t="s">
        <v>95</v>
      </c>
      <c r="F28" s="18" t="str">
        <f t="shared" si="1"/>
        <v>Eversource_WMA-Base Distribution-44593</v>
      </c>
      <c r="G28" s="11" t="s">
        <v>131</v>
      </c>
      <c r="H28" s="11" t="s">
        <v>49</v>
      </c>
      <c r="I28" s="11" t="s">
        <v>132</v>
      </c>
      <c r="J28" s="11" t="s">
        <v>133</v>
      </c>
      <c r="K28" s="11" t="str">
        <f>IFERROR(INDEX('EDC Component Dictionary'!$C$5:$C$37,MATCH('Rates Database'!J28,'EDC Component Dictionary'!$B$5:$B$37,0)), "Energy Supply")</f>
        <v>Distribution System</v>
      </c>
      <c r="L28" s="12">
        <v>5.1650000000000001E-2</v>
      </c>
      <c r="M28" s="12"/>
    </row>
    <row r="29" spans="1:13" x14ac:dyDescent="0.3">
      <c r="A29" s="18">
        <v>27</v>
      </c>
      <c r="B29" s="18">
        <f t="shared" si="0"/>
        <v>2022</v>
      </c>
      <c r="C29" s="17">
        <v>44562</v>
      </c>
      <c r="D29" s="18" t="s">
        <v>130</v>
      </c>
      <c r="E29" s="18" t="s">
        <v>95</v>
      </c>
      <c r="F29" s="18" t="str">
        <f t="shared" si="1"/>
        <v>Eversource_WMA-Base Distribution-44562</v>
      </c>
      <c r="G29" s="11" t="s">
        <v>131</v>
      </c>
      <c r="H29" s="11" t="s">
        <v>49</v>
      </c>
      <c r="I29" s="11" t="s">
        <v>132</v>
      </c>
      <c r="J29" s="11" t="s">
        <v>133</v>
      </c>
      <c r="K29" s="11" t="str">
        <f>IFERROR(INDEX('EDC Component Dictionary'!$C$5:$C$37,MATCH('Rates Database'!J29,'EDC Component Dictionary'!$B$5:$B$37,0)), "Energy Supply")</f>
        <v>Distribution System</v>
      </c>
      <c r="L29" s="12">
        <v>5.1650000000000001E-2</v>
      </c>
      <c r="M29" s="12"/>
    </row>
    <row r="30" spans="1:13" x14ac:dyDescent="0.3">
      <c r="A30" s="18">
        <v>28</v>
      </c>
      <c r="B30" s="18">
        <f t="shared" si="0"/>
        <v>2021</v>
      </c>
      <c r="C30" s="17">
        <v>44531</v>
      </c>
      <c r="D30" s="18" t="s">
        <v>130</v>
      </c>
      <c r="E30" s="18" t="s">
        <v>95</v>
      </c>
      <c r="F30" s="18" t="str">
        <f t="shared" si="1"/>
        <v>Eversource_WMA-Base Distribution-44531</v>
      </c>
      <c r="G30" s="11" t="s">
        <v>131</v>
      </c>
      <c r="H30" s="11" t="s">
        <v>49</v>
      </c>
      <c r="I30" s="11" t="s">
        <v>132</v>
      </c>
      <c r="J30" s="11" t="s">
        <v>133</v>
      </c>
      <c r="K30" s="11" t="str">
        <f>IFERROR(INDEX('EDC Component Dictionary'!$C$5:$C$37,MATCH('Rates Database'!J30,'EDC Component Dictionary'!$B$5:$B$37,0)), "Energy Supply")</f>
        <v>Distribution System</v>
      </c>
      <c r="L30" s="12">
        <v>4.9439999999999998E-2</v>
      </c>
      <c r="M30" s="12"/>
    </row>
    <row r="31" spans="1:13" x14ac:dyDescent="0.3">
      <c r="A31" s="18">
        <v>29</v>
      </c>
      <c r="B31" s="18">
        <f t="shared" si="0"/>
        <v>2021</v>
      </c>
      <c r="C31" s="17">
        <v>44501</v>
      </c>
      <c r="D31" s="18" t="s">
        <v>130</v>
      </c>
      <c r="E31" s="18" t="s">
        <v>95</v>
      </c>
      <c r="F31" s="18" t="str">
        <f t="shared" si="1"/>
        <v>Eversource_WMA-Base Distribution-44501</v>
      </c>
      <c r="G31" s="11" t="s">
        <v>131</v>
      </c>
      <c r="H31" s="11" t="s">
        <v>49</v>
      </c>
      <c r="I31" s="11" t="s">
        <v>132</v>
      </c>
      <c r="J31" s="11" t="s">
        <v>133</v>
      </c>
      <c r="K31" s="11" t="str">
        <f>IFERROR(INDEX('EDC Component Dictionary'!$C$5:$C$37,MATCH('Rates Database'!J31,'EDC Component Dictionary'!$B$5:$B$37,0)), "Energy Supply")</f>
        <v>Distribution System</v>
      </c>
      <c r="L31" s="12">
        <v>4.9439999999999998E-2</v>
      </c>
      <c r="M31" s="12"/>
    </row>
    <row r="32" spans="1:13" x14ac:dyDescent="0.3">
      <c r="A32" s="18">
        <v>30</v>
      </c>
      <c r="B32" s="18">
        <f t="shared" si="0"/>
        <v>2021</v>
      </c>
      <c r="C32" s="17">
        <v>44470</v>
      </c>
      <c r="D32" s="18" t="s">
        <v>130</v>
      </c>
      <c r="E32" s="18" t="s">
        <v>95</v>
      </c>
      <c r="F32" s="18" t="str">
        <f t="shared" si="1"/>
        <v>Eversource_WMA-Base Distribution-44470</v>
      </c>
      <c r="G32" s="11" t="s">
        <v>131</v>
      </c>
      <c r="H32" s="11" t="s">
        <v>49</v>
      </c>
      <c r="I32" s="11" t="s">
        <v>132</v>
      </c>
      <c r="J32" s="11" t="s">
        <v>133</v>
      </c>
      <c r="K32" s="11" t="str">
        <f>IFERROR(INDEX('EDC Component Dictionary'!$C$5:$C$37,MATCH('Rates Database'!J32,'EDC Component Dictionary'!$B$5:$B$37,0)), "Energy Supply")</f>
        <v>Distribution System</v>
      </c>
      <c r="L32" s="12">
        <v>4.9439999999999998E-2</v>
      </c>
      <c r="M32" s="12"/>
    </row>
    <row r="33" spans="1:13" x14ac:dyDescent="0.3">
      <c r="A33" s="18">
        <v>31</v>
      </c>
      <c r="B33" s="18">
        <f t="shared" si="0"/>
        <v>2021</v>
      </c>
      <c r="C33" s="17">
        <v>44440</v>
      </c>
      <c r="D33" s="18" t="s">
        <v>130</v>
      </c>
      <c r="E33" s="18" t="s">
        <v>95</v>
      </c>
      <c r="F33" s="18" t="str">
        <f t="shared" si="1"/>
        <v>Eversource_WMA-Base Distribution-44440</v>
      </c>
      <c r="G33" s="11" t="s">
        <v>131</v>
      </c>
      <c r="H33" s="11" t="s">
        <v>49</v>
      </c>
      <c r="I33" s="11" t="s">
        <v>132</v>
      </c>
      <c r="J33" s="11" t="s">
        <v>133</v>
      </c>
      <c r="K33" s="11" t="str">
        <f>IFERROR(INDEX('EDC Component Dictionary'!$C$5:$C$37,MATCH('Rates Database'!J33,'EDC Component Dictionary'!$B$5:$B$37,0)), "Energy Supply")</f>
        <v>Distribution System</v>
      </c>
      <c r="L33" s="12">
        <v>4.9439999999999998E-2</v>
      </c>
      <c r="M33" s="12"/>
    </row>
    <row r="34" spans="1:13" x14ac:dyDescent="0.3">
      <c r="A34" s="18">
        <v>32</v>
      </c>
      <c r="B34" s="18">
        <f t="shared" si="0"/>
        <v>2021</v>
      </c>
      <c r="C34" s="17">
        <v>44409</v>
      </c>
      <c r="D34" s="18" t="s">
        <v>130</v>
      </c>
      <c r="E34" s="18" t="s">
        <v>95</v>
      </c>
      <c r="F34" s="18" t="str">
        <f t="shared" si="1"/>
        <v>Eversource_WMA-Base Distribution-44409</v>
      </c>
      <c r="G34" s="11" t="s">
        <v>131</v>
      </c>
      <c r="H34" s="11" t="s">
        <v>49</v>
      </c>
      <c r="I34" s="11" t="s">
        <v>132</v>
      </c>
      <c r="J34" s="11" t="s">
        <v>133</v>
      </c>
      <c r="K34" s="11" t="str">
        <f>IFERROR(INDEX('EDC Component Dictionary'!$C$5:$C$37,MATCH('Rates Database'!J34,'EDC Component Dictionary'!$B$5:$B$37,0)), "Energy Supply")</f>
        <v>Distribution System</v>
      </c>
      <c r="L34" s="12">
        <v>4.9439999999999998E-2</v>
      </c>
      <c r="M34" s="12"/>
    </row>
    <row r="35" spans="1:13" x14ac:dyDescent="0.3">
      <c r="A35" s="18">
        <v>33</v>
      </c>
      <c r="B35" s="18">
        <f t="shared" si="0"/>
        <v>2021</v>
      </c>
      <c r="C35" s="17">
        <v>44378</v>
      </c>
      <c r="D35" s="18" t="s">
        <v>130</v>
      </c>
      <c r="E35" s="18" t="s">
        <v>95</v>
      </c>
      <c r="F35" s="18" t="str">
        <f t="shared" si="1"/>
        <v>Eversource_WMA-Base Distribution-44378</v>
      </c>
      <c r="G35" s="11" t="s">
        <v>131</v>
      </c>
      <c r="H35" s="11" t="s">
        <v>49</v>
      </c>
      <c r="I35" s="11" t="s">
        <v>132</v>
      </c>
      <c r="J35" s="11" t="s">
        <v>133</v>
      </c>
      <c r="K35" s="11" t="str">
        <f>IFERROR(INDEX('EDC Component Dictionary'!$C$5:$C$37,MATCH('Rates Database'!J35,'EDC Component Dictionary'!$B$5:$B$37,0)), "Energy Supply")</f>
        <v>Distribution System</v>
      </c>
      <c r="L35" s="12">
        <v>4.9439999999999998E-2</v>
      </c>
      <c r="M35" s="12"/>
    </row>
    <row r="36" spans="1:13" x14ac:dyDescent="0.3">
      <c r="A36" s="18">
        <v>34</v>
      </c>
      <c r="B36" s="18">
        <f t="shared" si="0"/>
        <v>2021</v>
      </c>
      <c r="C36" s="17">
        <v>44348</v>
      </c>
      <c r="D36" s="18" t="s">
        <v>130</v>
      </c>
      <c r="E36" s="18" t="s">
        <v>95</v>
      </c>
      <c r="F36" s="18" t="str">
        <f t="shared" si="1"/>
        <v>Eversource_WMA-Base Distribution-44348</v>
      </c>
      <c r="G36" s="11" t="s">
        <v>131</v>
      </c>
      <c r="H36" s="11" t="s">
        <v>49</v>
      </c>
      <c r="I36" s="11" t="s">
        <v>132</v>
      </c>
      <c r="J36" s="11" t="s">
        <v>133</v>
      </c>
      <c r="K36" s="11" t="str">
        <f>IFERROR(INDEX('EDC Component Dictionary'!$C$5:$C$37,MATCH('Rates Database'!J36,'EDC Component Dictionary'!$B$5:$B$37,0)), "Energy Supply")</f>
        <v>Distribution System</v>
      </c>
      <c r="L36" s="12">
        <v>4.9439999999999998E-2</v>
      </c>
      <c r="M36" s="12"/>
    </row>
    <row r="37" spans="1:13" x14ac:dyDescent="0.3">
      <c r="A37" s="18">
        <v>35</v>
      </c>
      <c r="B37" s="18">
        <f t="shared" si="0"/>
        <v>2021</v>
      </c>
      <c r="C37" s="17">
        <v>44317</v>
      </c>
      <c r="D37" s="18" t="s">
        <v>130</v>
      </c>
      <c r="E37" s="18" t="s">
        <v>95</v>
      </c>
      <c r="F37" s="18" t="str">
        <f t="shared" si="1"/>
        <v>Eversource_WMA-Base Distribution-44317</v>
      </c>
      <c r="G37" s="11" t="s">
        <v>131</v>
      </c>
      <c r="H37" s="11" t="s">
        <v>49</v>
      </c>
      <c r="I37" s="11" t="s">
        <v>132</v>
      </c>
      <c r="J37" s="11" t="s">
        <v>133</v>
      </c>
      <c r="K37" s="11" t="str">
        <f>IFERROR(INDEX('EDC Component Dictionary'!$C$5:$C$37,MATCH('Rates Database'!J37,'EDC Component Dictionary'!$B$5:$B$37,0)), "Energy Supply")</f>
        <v>Distribution System</v>
      </c>
      <c r="L37" s="12">
        <v>4.9439999999999998E-2</v>
      </c>
      <c r="M37" s="12"/>
    </row>
    <row r="38" spans="1:13" x14ac:dyDescent="0.3">
      <c r="A38" s="18">
        <v>36</v>
      </c>
      <c r="B38" s="18">
        <f t="shared" si="0"/>
        <v>2021</v>
      </c>
      <c r="C38" s="17">
        <v>44287</v>
      </c>
      <c r="D38" s="18" t="s">
        <v>130</v>
      </c>
      <c r="E38" s="18" t="s">
        <v>95</v>
      </c>
      <c r="F38" s="18" t="str">
        <f t="shared" si="1"/>
        <v>Eversource_WMA-Base Distribution-44287</v>
      </c>
      <c r="G38" s="11" t="s">
        <v>131</v>
      </c>
      <c r="H38" s="11" t="s">
        <v>49</v>
      </c>
      <c r="I38" s="11" t="s">
        <v>132</v>
      </c>
      <c r="J38" s="11" t="s">
        <v>133</v>
      </c>
      <c r="K38" s="11" t="str">
        <f>IFERROR(INDEX('EDC Component Dictionary'!$C$5:$C$37,MATCH('Rates Database'!J38,'EDC Component Dictionary'!$B$5:$B$37,0)), "Energy Supply")</f>
        <v>Distribution System</v>
      </c>
      <c r="L38" s="12">
        <v>4.9439999999999998E-2</v>
      </c>
      <c r="M38" s="12"/>
    </row>
    <row r="39" spans="1:13" x14ac:dyDescent="0.3">
      <c r="A39" s="18">
        <v>37</v>
      </c>
      <c r="B39" s="18">
        <f t="shared" si="0"/>
        <v>2021</v>
      </c>
      <c r="C39" s="17">
        <v>44256</v>
      </c>
      <c r="D39" s="18" t="s">
        <v>130</v>
      </c>
      <c r="E39" s="18" t="s">
        <v>95</v>
      </c>
      <c r="F39" s="18" t="str">
        <f t="shared" si="1"/>
        <v>Eversource_WMA-Base Distribution-44256</v>
      </c>
      <c r="G39" s="11" t="s">
        <v>131</v>
      </c>
      <c r="H39" s="11" t="s">
        <v>49</v>
      </c>
      <c r="I39" s="11" t="s">
        <v>132</v>
      </c>
      <c r="J39" s="11" t="s">
        <v>133</v>
      </c>
      <c r="K39" s="11" t="str">
        <f>IFERROR(INDEX('EDC Component Dictionary'!$C$5:$C$37,MATCH('Rates Database'!J39,'EDC Component Dictionary'!$B$5:$B$37,0)), "Energy Supply")</f>
        <v>Distribution System</v>
      </c>
      <c r="L39" s="12">
        <v>4.9439999999999998E-2</v>
      </c>
      <c r="M39" s="12"/>
    </row>
    <row r="40" spans="1:13" x14ac:dyDescent="0.3">
      <c r="A40" s="18">
        <v>38</v>
      </c>
      <c r="B40" s="18">
        <f t="shared" si="0"/>
        <v>2021</v>
      </c>
      <c r="C40" s="17">
        <v>44228</v>
      </c>
      <c r="D40" s="18" t="s">
        <v>130</v>
      </c>
      <c r="E40" s="18" t="s">
        <v>95</v>
      </c>
      <c r="F40" s="18" t="str">
        <f t="shared" si="1"/>
        <v>Eversource_WMA-Base Distribution-44228</v>
      </c>
      <c r="G40" s="11" t="s">
        <v>131</v>
      </c>
      <c r="H40" s="11" t="s">
        <v>49</v>
      </c>
      <c r="I40" s="11" t="s">
        <v>132</v>
      </c>
      <c r="J40" s="11" t="s">
        <v>133</v>
      </c>
      <c r="K40" s="11" t="str">
        <f>IFERROR(INDEX('EDC Component Dictionary'!$C$5:$C$37,MATCH('Rates Database'!J40,'EDC Component Dictionary'!$B$5:$B$37,0)), "Energy Supply")</f>
        <v>Distribution System</v>
      </c>
      <c r="L40" s="12">
        <v>4.9439999999999998E-2</v>
      </c>
      <c r="M40" s="12"/>
    </row>
    <row r="41" spans="1:13" x14ac:dyDescent="0.3">
      <c r="A41" s="18">
        <v>39</v>
      </c>
      <c r="B41" s="18">
        <f t="shared" si="0"/>
        <v>2021</v>
      </c>
      <c r="C41" s="17">
        <v>44197</v>
      </c>
      <c r="D41" s="18" t="s">
        <v>130</v>
      </c>
      <c r="E41" s="18" t="s">
        <v>95</v>
      </c>
      <c r="F41" s="18" t="str">
        <f t="shared" si="1"/>
        <v>Eversource_WMA-Base Distribution-44197</v>
      </c>
      <c r="G41" s="11" t="s">
        <v>131</v>
      </c>
      <c r="H41" s="11" t="s">
        <v>49</v>
      </c>
      <c r="I41" s="11" t="s">
        <v>132</v>
      </c>
      <c r="J41" s="11" t="s">
        <v>133</v>
      </c>
      <c r="K41" s="11" t="str">
        <f>IFERROR(INDEX('EDC Component Dictionary'!$C$5:$C$37,MATCH('Rates Database'!J41,'EDC Component Dictionary'!$B$5:$B$37,0)), "Energy Supply")</f>
        <v>Distribution System</v>
      </c>
      <c r="L41" s="12">
        <v>4.9439999999999998E-2</v>
      </c>
      <c r="M41" s="12"/>
    </row>
    <row r="42" spans="1:13" x14ac:dyDescent="0.3">
      <c r="A42" s="18">
        <v>40</v>
      </c>
      <c r="B42" s="18">
        <f t="shared" si="0"/>
        <v>2020</v>
      </c>
      <c r="C42" s="17">
        <v>44166</v>
      </c>
      <c r="D42" s="18" t="s">
        <v>130</v>
      </c>
      <c r="E42" s="18" t="s">
        <v>95</v>
      </c>
      <c r="F42" s="18" t="str">
        <f t="shared" si="1"/>
        <v>Eversource_WMA-Base Distribution-44166</v>
      </c>
      <c r="G42" s="11" t="s">
        <v>131</v>
      </c>
      <c r="H42" s="11" t="s">
        <v>49</v>
      </c>
      <c r="I42" s="11" t="s">
        <v>132</v>
      </c>
      <c r="J42" s="11" t="s">
        <v>133</v>
      </c>
      <c r="K42" s="11" t="str">
        <f>IFERROR(INDEX('EDC Component Dictionary'!$C$5:$C$37,MATCH('Rates Database'!J42,'EDC Component Dictionary'!$B$5:$B$37,0)), "Energy Supply")</f>
        <v>Distribution System</v>
      </c>
      <c r="L42" s="12">
        <v>4.7640000000000002E-2</v>
      </c>
      <c r="M42" s="12"/>
    </row>
    <row r="43" spans="1:13" x14ac:dyDescent="0.3">
      <c r="A43" s="18">
        <v>41</v>
      </c>
      <c r="B43" s="18">
        <f t="shared" si="0"/>
        <v>2020</v>
      </c>
      <c r="C43" s="17">
        <v>44136</v>
      </c>
      <c r="D43" s="18" t="s">
        <v>130</v>
      </c>
      <c r="E43" s="18" t="s">
        <v>95</v>
      </c>
      <c r="F43" s="18" t="str">
        <f t="shared" si="1"/>
        <v>Eversource_WMA-Base Distribution-44136</v>
      </c>
      <c r="G43" s="11" t="s">
        <v>131</v>
      </c>
      <c r="H43" s="11" t="s">
        <v>49</v>
      </c>
      <c r="I43" s="11" t="s">
        <v>132</v>
      </c>
      <c r="J43" s="11" t="s">
        <v>133</v>
      </c>
      <c r="K43" s="11" t="str">
        <f>IFERROR(INDEX('EDC Component Dictionary'!$C$5:$C$37,MATCH('Rates Database'!J43,'EDC Component Dictionary'!$B$5:$B$37,0)), "Energy Supply")</f>
        <v>Distribution System</v>
      </c>
      <c r="L43" s="12">
        <v>4.7640000000000002E-2</v>
      </c>
      <c r="M43" s="12"/>
    </row>
    <row r="44" spans="1:13" x14ac:dyDescent="0.3">
      <c r="A44" s="18">
        <v>42</v>
      </c>
      <c r="B44" s="18">
        <f t="shared" si="0"/>
        <v>2020</v>
      </c>
      <c r="C44" s="17">
        <v>44105</v>
      </c>
      <c r="D44" s="18" t="s">
        <v>130</v>
      </c>
      <c r="E44" s="18" t="s">
        <v>95</v>
      </c>
      <c r="F44" s="18" t="str">
        <f t="shared" si="1"/>
        <v>Eversource_WMA-Base Distribution-44105</v>
      </c>
      <c r="G44" s="11" t="s">
        <v>131</v>
      </c>
      <c r="H44" s="11" t="s">
        <v>49</v>
      </c>
      <c r="I44" s="11" t="s">
        <v>132</v>
      </c>
      <c r="J44" s="11" t="s">
        <v>133</v>
      </c>
      <c r="K44" s="11" t="str">
        <f>IFERROR(INDEX('EDC Component Dictionary'!$C$5:$C$37,MATCH('Rates Database'!J44,'EDC Component Dictionary'!$B$5:$B$37,0)), "Energy Supply")</f>
        <v>Distribution System</v>
      </c>
      <c r="L44" s="12">
        <v>4.7640000000000002E-2</v>
      </c>
      <c r="M44" s="12"/>
    </row>
    <row r="45" spans="1:13" x14ac:dyDescent="0.3">
      <c r="A45" s="18">
        <v>43</v>
      </c>
      <c r="B45" s="18">
        <f t="shared" si="0"/>
        <v>2020</v>
      </c>
      <c r="C45" s="17">
        <v>44075</v>
      </c>
      <c r="D45" s="18" t="s">
        <v>130</v>
      </c>
      <c r="E45" s="18" t="s">
        <v>95</v>
      </c>
      <c r="F45" s="18" t="str">
        <f t="shared" si="1"/>
        <v>Eversource_WMA-Base Distribution-44075</v>
      </c>
      <c r="G45" s="11" t="s">
        <v>131</v>
      </c>
      <c r="H45" s="11" t="s">
        <v>49</v>
      </c>
      <c r="I45" s="11" t="s">
        <v>132</v>
      </c>
      <c r="J45" s="11" t="s">
        <v>133</v>
      </c>
      <c r="K45" s="11" t="str">
        <f>IFERROR(INDEX('EDC Component Dictionary'!$C$5:$C$37,MATCH('Rates Database'!J45,'EDC Component Dictionary'!$B$5:$B$37,0)), "Energy Supply")</f>
        <v>Distribution System</v>
      </c>
      <c r="L45" s="12">
        <v>4.7640000000000002E-2</v>
      </c>
      <c r="M45" s="12"/>
    </row>
    <row r="46" spans="1:13" x14ac:dyDescent="0.3">
      <c r="A46" s="18">
        <v>44</v>
      </c>
      <c r="B46" s="18">
        <f t="shared" si="0"/>
        <v>2020</v>
      </c>
      <c r="C46" s="17">
        <v>44044</v>
      </c>
      <c r="D46" s="18" t="s">
        <v>130</v>
      </c>
      <c r="E46" s="18" t="s">
        <v>95</v>
      </c>
      <c r="F46" s="18" t="str">
        <f t="shared" si="1"/>
        <v>Eversource_WMA-Base Distribution-44044</v>
      </c>
      <c r="G46" s="11" t="s">
        <v>131</v>
      </c>
      <c r="H46" s="11" t="s">
        <v>49</v>
      </c>
      <c r="I46" s="11" t="s">
        <v>132</v>
      </c>
      <c r="J46" s="11" t="s">
        <v>133</v>
      </c>
      <c r="K46" s="11" t="str">
        <f>IFERROR(INDEX('EDC Component Dictionary'!$C$5:$C$37,MATCH('Rates Database'!J46,'EDC Component Dictionary'!$B$5:$B$37,0)), "Energy Supply")</f>
        <v>Distribution System</v>
      </c>
      <c r="L46" s="12">
        <v>4.7640000000000002E-2</v>
      </c>
      <c r="M46" s="12"/>
    </row>
    <row r="47" spans="1:13" x14ac:dyDescent="0.3">
      <c r="A47" s="18">
        <v>45</v>
      </c>
      <c r="B47" s="18">
        <f t="shared" si="0"/>
        <v>2020</v>
      </c>
      <c r="C47" s="17">
        <v>44013</v>
      </c>
      <c r="D47" s="18" t="s">
        <v>130</v>
      </c>
      <c r="E47" s="18" t="s">
        <v>95</v>
      </c>
      <c r="F47" s="18" t="str">
        <f t="shared" si="1"/>
        <v>Eversource_WMA-Base Distribution-44013</v>
      </c>
      <c r="G47" s="11" t="s">
        <v>131</v>
      </c>
      <c r="H47" s="11" t="s">
        <v>49</v>
      </c>
      <c r="I47" s="11" t="s">
        <v>132</v>
      </c>
      <c r="J47" s="11" t="s">
        <v>133</v>
      </c>
      <c r="K47" s="11" t="str">
        <f>IFERROR(INDEX('EDC Component Dictionary'!$C$5:$C$37,MATCH('Rates Database'!J47,'EDC Component Dictionary'!$B$5:$B$37,0)), "Energy Supply")</f>
        <v>Distribution System</v>
      </c>
      <c r="L47" s="12">
        <v>4.7640000000000002E-2</v>
      </c>
      <c r="M47" s="12"/>
    </row>
    <row r="48" spans="1:13" x14ac:dyDescent="0.3">
      <c r="A48" s="18">
        <v>46</v>
      </c>
      <c r="B48" s="18">
        <f t="shared" si="0"/>
        <v>2020</v>
      </c>
      <c r="C48" s="17">
        <v>43983</v>
      </c>
      <c r="D48" s="18" t="s">
        <v>130</v>
      </c>
      <c r="E48" s="18" t="s">
        <v>95</v>
      </c>
      <c r="F48" s="18" t="str">
        <f t="shared" si="1"/>
        <v>Eversource_WMA-Base Distribution-43983</v>
      </c>
      <c r="G48" s="11" t="s">
        <v>131</v>
      </c>
      <c r="H48" s="11" t="s">
        <v>49</v>
      </c>
      <c r="I48" s="11" t="s">
        <v>132</v>
      </c>
      <c r="J48" s="11" t="s">
        <v>133</v>
      </c>
      <c r="K48" s="11" t="str">
        <f>IFERROR(INDEX('EDC Component Dictionary'!$C$5:$C$37,MATCH('Rates Database'!J48,'EDC Component Dictionary'!$B$5:$B$37,0)), "Energy Supply")</f>
        <v>Distribution System</v>
      </c>
      <c r="L48" s="12">
        <v>4.7640000000000002E-2</v>
      </c>
      <c r="M48" s="12"/>
    </row>
    <row r="49" spans="1:13" x14ac:dyDescent="0.3">
      <c r="A49" s="18">
        <v>47</v>
      </c>
      <c r="B49" s="18">
        <f t="shared" si="0"/>
        <v>2020</v>
      </c>
      <c r="C49" s="17">
        <v>43952</v>
      </c>
      <c r="D49" s="18" t="s">
        <v>130</v>
      </c>
      <c r="E49" s="18" t="s">
        <v>95</v>
      </c>
      <c r="F49" s="18" t="str">
        <f t="shared" si="1"/>
        <v>Eversource_WMA-Base Distribution-43952</v>
      </c>
      <c r="G49" s="11" t="s">
        <v>131</v>
      </c>
      <c r="H49" s="11" t="s">
        <v>49</v>
      </c>
      <c r="I49" s="11" t="s">
        <v>132</v>
      </c>
      <c r="J49" s="11" t="s">
        <v>133</v>
      </c>
      <c r="K49" s="11" t="str">
        <f>IFERROR(INDEX('EDC Component Dictionary'!$C$5:$C$37,MATCH('Rates Database'!J49,'EDC Component Dictionary'!$B$5:$B$37,0)), "Energy Supply")</f>
        <v>Distribution System</v>
      </c>
      <c r="L49" s="12">
        <v>4.7640000000000002E-2</v>
      </c>
      <c r="M49" s="12"/>
    </row>
    <row r="50" spans="1:13" x14ac:dyDescent="0.3">
      <c r="A50" s="18">
        <v>48</v>
      </c>
      <c r="B50" s="18">
        <f t="shared" si="0"/>
        <v>2020</v>
      </c>
      <c r="C50" s="17">
        <v>43922</v>
      </c>
      <c r="D50" s="18" t="s">
        <v>130</v>
      </c>
      <c r="E50" s="18" t="s">
        <v>95</v>
      </c>
      <c r="F50" s="18" t="str">
        <f t="shared" si="1"/>
        <v>Eversource_WMA-Base Distribution-43922</v>
      </c>
      <c r="G50" s="11" t="s">
        <v>131</v>
      </c>
      <c r="H50" s="11" t="s">
        <v>49</v>
      </c>
      <c r="I50" s="11" t="s">
        <v>132</v>
      </c>
      <c r="J50" s="11" t="s">
        <v>133</v>
      </c>
      <c r="K50" s="11" t="str">
        <f>IFERROR(INDEX('EDC Component Dictionary'!$C$5:$C$37,MATCH('Rates Database'!J50,'EDC Component Dictionary'!$B$5:$B$37,0)), "Energy Supply")</f>
        <v>Distribution System</v>
      </c>
      <c r="L50" s="12">
        <v>4.7640000000000002E-2</v>
      </c>
      <c r="M50" s="12"/>
    </row>
    <row r="51" spans="1:13" x14ac:dyDescent="0.3">
      <c r="A51" s="18">
        <v>49</v>
      </c>
      <c r="B51" s="18">
        <f t="shared" si="0"/>
        <v>2020</v>
      </c>
      <c r="C51" s="17">
        <v>43891</v>
      </c>
      <c r="D51" s="18" t="s">
        <v>130</v>
      </c>
      <c r="E51" s="18" t="s">
        <v>95</v>
      </c>
      <c r="F51" s="18" t="str">
        <f t="shared" si="1"/>
        <v>Eversource_WMA-Base Distribution-43891</v>
      </c>
      <c r="G51" s="11" t="s">
        <v>131</v>
      </c>
      <c r="H51" s="11" t="s">
        <v>49</v>
      </c>
      <c r="I51" s="11" t="s">
        <v>132</v>
      </c>
      <c r="J51" s="11" t="s">
        <v>133</v>
      </c>
      <c r="K51" s="11" t="str">
        <f>IFERROR(INDEX('EDC Component Dictionary'!$C$5:$C$37,MATCH('Rates Database'!J51,'EDC Component Dictionary'!$B$5:$B$37,0)), "Energy Supply")</f>
        <v>Distribution System</v>
      </c>
      <c r="L51" s="12">
        <v>4.7640000000000002E-2</v>
      </c>
      <c r="M51" s="12"/>
    </row>
    <row r="52" spans="1:13" x14ac:dyDescent="0.3">
      <c r="A52" s="18">
        <v>50</v>
      </c>
      <c r="B52" s="18">
        <f t="shared" si="0"/>
        <v>2020</v>
      </c>
      <c r="C52" s="17">
        <v>43862</v>
      </c>
      <c r="D52" s="18" t="s">
        <v>130</v>
      </c>
      <c r="E52" s="18" t="s">
        <v>95</v>
      </c>
      <c r="F52" s="18" t="str">
        <f t="shared" si="1"/>
        <v>Eversource_WMA-Base Distribution-43862</v>
      </c>
      <c r="G52" s="11" t="s">
        <v>131</v>
      </c>
      <c r="H52" s="11" t="s">
        <v>49</v>
      </c>
      <c r="I52" s="11" t="s">
        <v>132</v>
      </c>
      <c r="J52" s="11" t="s">
        <v>133</v>
      </c>
      <c r="K52" s="11" t="str">
        <f>IFERROR(INDEX('EDC Component Dictionary'!$C$5:$C$37,MATCH('Rates Database'!J52,'EDC Component Dictionary'!$B$5:$B$37,0)), "Energy Supply")</f>
        <v>Distribution System</v>
      </c>
      <c r="L52" s="12">
        <v>4.7640000000000002E-2</v>
      </c>
      <c r="M52" s="12"/>
    </row>
    <row r="53" spans="1:13" x14ac:dyDescent="0.3">
      <c r="A53" s="18">
        <v>51</v>
      </c>
      <c r="B53" s="18">
        <f t="shared" si="0"/>
        <v>2020</v>
      </c>
      <c r="C53" s="17">
        <v>43831</v>
      </c>
      <c r="D53" s="18" t="s">
        <v>130</v>
      </c>
      <c r="E53" s="18" t="s">
        <v>95</v>
      </c>
      <c r="F53" s="18" t="str">
        <f t="shared" si="1"/>
        <v>Eversource_WMA-Base Distribution-43831</v>
      </c>
      <c r="G53" s="11" t="s">
        <v>131</v>
      </c>
      <c r="H53" s="11" t="s">
        <v>49</v>
      </c>
      <c r="I53" s="11" t="s">
        <v>132</v>
      </c>
      <c r="J53" s="11" t="s">
        <v>133</v>
      </c>
      <c r="K53" s="11" t="str">
        <f>IFERROR(INDEX('EDC Component Dictionary'!$C$5:$C$37,MATCH('Rates Database'!J53,'EDC Component Dictionary'!$B$5:$B$37,0)), "Energy Supply")</f>
        <v>Distribution System</v>
      </c>
      <c r="L53" s="12">
        <v>4.7640000000000002E-2</v>
      </c>
      <c r="M53" s="12"/>
    </row>
    <row r="54" spans="1:13" x14ac:dyDescent="0.3">
      <c r="A54" s="18">
        <v>52</v>
      </c>
      <c r="B54" s="18">
        <f t="shared" si="0"/>
        <v>2019</v>
      </c>
      <c r="C54" s="17">
        <v>43800</v>
      </c>
      <c r="D54" s="18" t="s">
        <v>130</v>
      </c>
      <c r="E54" s="18" t="s">
        <v>95</v>
      </c>
      <c r="F54" s="18" t="str">
        <f t="shared" si="1"/>
        <v>Eversource_WMA-Base Distribution-43800</v>
      </c>
      <c r="G54" s="11" t="s">
        <v>131</v>
      </c>
      <c r="H54" s="11" t="s">
        <v>49</v>
      </c>
      <c r="I54" s="11" t="s">
        <v>132</v>
      </c>
      <c r="J54" s="11" t="s">
        <v>133</v>
      </c>
      <c r="K54" s="11" t="str">
        <f>IFERROR(INDEX('EDC Component Dictionary'!$C$5:$C$37,MATCH('Rates Database'!J54,'EDC Component Dictionary'!$B$5:$B$37,0)), "Energy Supply")</f>
        <v>Distribution System</v>
      </c>
      <c r="L54" s="12">
        <v>4.5629999999999997E-2</v>
      </c>
      <c r="M54" s="12"/>
    </row>
    <row r="55" spans="1:13" x14ac:dyDescent="0.3">
      <c r="A55" s="18">
        <v>53</v>
      </c>
      <c r="B55" s="18">
        <f t="shared" si="0"/>
        <v>2019</v>
      </c>
      <c r="C55" s="17">
        <v>43770</v>
      </c>
      <c r="D55" s="18" t="s">
        <v>130</v>
      </c>
      <c r="E55" s="18" t="s">
        <v>95</v>
      </c>
      <c r="F55" s="18" t="str">
        <f t="shared" si="1"/>
        <v>Eversource_WMA-Base Distribution-43770</v>
      </c>
      <c r="G55" s="11" t="s">
        <v>131</v>
      </c>
      <c r="H55" s="11" t="s">
        <v>49</v>
      </c>
      <c r="I55" s="11" t="s">
        <v>132</v>
      </c>
      <c r="J55" s="11" t="s">
        <v>133</v>
      </c>
      <c r="K55" s="11" t="str">
        <f>IFERROR(INDEX('EDC Component Dictionary'!$C$5:$C$37,MATCH('Rates Database'!J55,'EDC Component Dictionary'!$B$5:$B$37,0)), "Energy Supply")</f>
        <v>Distribution System</v>
      </c>
      <c r="L55" s="12">
        <v>4.5629999999999997E-2</v>
      </c>
      <c r="M55" s="12"/>
    </row>
    <row r="56" spans="1:13" x14ac:dyDescent="0.3">
      <c r="A56" s="18">
        <v>54</v>
      </c>
      <c r="B56" s="18">
        <f t="shared" si="0"/>
        <v>2019</v>
      </c>
      <c r="C56" s="17">
        <v>43739</v>
      </c>
      <c r="D56" s="18" t="s">
        <v>130</v>
      </c>
      <c r="E56" s="18" t="s">
        <v>95</v>
      </c>
      <c r="F56" s="18" t="str">
        <f t="shared" si="1"/>
        <v>Eversource_WMA-Base Distribution-43739</v>
      </c>
      <c r="G56" s="11" t="s">
        <v>131</v>
      </c>
      <c r="H56" s="11" t="s">
        <v>49</v>
      </c>
      <c r="I56" s="11" t="s">
        <v>132</v>
      </c>
      <c r="J56" s="11" t="s">
        <v>133</v>
      </c>
      <c r="K56" s="11" t="str">
        <f>IFERROR(INDEX('EDC Component Dictionary'!$C$5:$C$37,MATCH('Rates Database'!J56,'EDC Component Dictionary'!$B$5:$B$37,0)), "Energy Supply")</f>
        <v>Distribution System</v>
      </c>
      <c r="L56" s="12">
        <v>4.5629999999999997E-2</v>
      </c>
      <c r="M56" s="12"/>
    </row>
    <row r="57" spans="1:13" x14ac:dyDescent="0.3">
      <c r="A57" s="18">
        <v>55</v>
      </c>
      <c r="B57" s="18">
        <f t="shared" si="0"/>
        <v>2019</v>
      </c>
      <c r="C57" s="17">
        <v>43709</v>
      </c>
      <c r="D57" s="18" t="s">
        <v>130</v>
      </c>
      <c r="E57" s="18" t="s">
        <v>95</v>
      </c>
      <c r="F57" s="18" t="str">
        <f t="shared" si="1"/>
        <v>Eversource_WMA-Base Distribution-43709</v>
      </c>
      <c r="G57" s="11" t="s">
        <v>131</v>
      </c>
      <c r="H57" s="11" t="s">
        <v>49</v>
      </c>
      <c r="I57" s="11" t="s">
        <v>132</v>
      </c>
      <c r="J57" s="11" t="s">
        <v>133</v>
      </c>
      <c r="K57" s="11" t="str">
        <f>IFERROR(INDEX('EDC Component Dictionary'!$C$5:$C$37,MATCH('Rates Database'!J57,'EDC Component Dictionary'!$B$5:$B$37,0)), "Energy Supply")</f>
        <v>Distribution System</v>
      </c>
      <c r="L57" s="12">
        <v>4.5629999999999997E-2</v>
      </c>
      <c r="M57" s="12"/>
    </row>
    <row r="58" spans="1:13" x14ac:dyDescent="0.3">
      <c r="A58" s="18">
        <v>56</v>
      </c>
      <c r="B58" s="18">
        <f t="shared" si="0"/>
        <v>2019</v>
      </c>
      <c r="C58" s="17">
        <v>43678</v>
      </c>
      <c r="D58" s="18" t="s">
        <v>130</v>
      </c>
      <c r="E58" s="18" t="s">
        <v>95</v>
      </c>
      <c r="F58" s="18" t="str">
        <f t="shared" si="1"/>
        <v>Eversource_WMA-Base Distribution-43678</v>
      </c>
      <c r="G58" s="11" t="s">
        <v>131</v>
      </c>
      <c r="H58" s="11" t="s">
        <v>49</v>
      </c>
      <c r="I58" s="11" t="s">
        <v>132</v>
      </c>
      <c r="J58" s="11" t="s">
        <v>133</v>
      </c>
      <c r="K58" s="11" t="str">
        <f>IFERROR(INDEX('EDC Component Dictionary'!$C$5:$C$37,MATCH('Rates Database'!J58,'EDC Component Dictionary'!$B$5:$B$37,0)), "Energy Supply")</f>
        <v>Distribution System</v>
      </c>
      <c r="L58" s="12">
        <v>4.5629999999999997E-2</v>
      </c>
      <c r="M58" s="12"/>
    </row>
    <row r="59" spans="1:13" x14ac:dyDescent="0.3">
      <c r="A59" s="18">
        <v>57</v>
      </c>
      <c r="B59" s="18">
        <f t="shared" si="0"/>
        <v>2019</v>
      </c>
      <c r="C59" s="17">
        <v>43647</v>
      </c>
      <c r="D59" s="18" t="s">
        <v>130</v>
      </c>
      <c r="E59" s="18" t="s">
        <v>95</v>
      </c>
      <c r="F59" s="18" t="str">
        <f t="shared" si="1"/>
        <v>Eversource_WMA-Base Distribution-43647</v>
      </c>
      <c r="G59" s="11" t="s">
        <v>131</v>
      </c>
      <c r="H59" s="11" t="s">
        <v>49</v>
      </c>
      <c r="I59" s="11" t="s">
        <v>132</v>
      </c>
      <c r="J59" s="11" t="s">
        <v>133</v>
      </c>
      <c r="K59" s="11" t="str">
        <f>IFERROR(INDEX('EDC Component Dictionary'!$C$5:$C$37,MATCH('Rates Database'!J59,'EDC Component Dictionary'!$B$5:$B$37,0)), "Energy Supply")</f>
        <v>Distribution System</v>
      </c>
      <c r="L59" s="12">
        <v>4.5629999999999997E-2</v>
      </c>
      <c r="M59" s="12"/>
    </row>
    <row r="60" spans="1:13" x14ac:dyDescent="0.3">
      <c r="A60" s="18">
        <v>58</v>
      </c>
      <c r="B60" s="18">
        <f t="shared" si="0"/>
        <v>2019</v>
      </c>
      <c r="C60" s="17">
        <v>43617</v>
      </c>
      <c r="D60" s="18" t="s">
        <v>130</v>
      </c>
      <c r="E60" s="18" t="s">
        <v>95</v>
      </c>
      <c r="F60" s="18" t="str">
        <f t="shared" si="1"/>
        <v>Eversource_WMA-Base Distribution-43617</v>
      </c>
      <c r="G60" s="11" t="s">
        <v>131</v>
      </c>
      <c r="H60" s="11" t="s">
        <v>49</v>
      </c>
      <c r="I60" s="11" t="s">
        <v>132</v>
      </c>
      <c r="J60" s="11" t="s">
        <v>133</v>
      </c>
      <c r="K60" s="11" t="str">
        <f>IFERROR(INDEX('EDC Component Dictionary'!$C$5:$C$37,MATCH('Rates Database'!J60,'EDC Component Dictionary'!$B$5:$B$37,0)), "Energy Supply")</f>
        <v>Distribution System</v>
      </c>
      <c r="L60" s="12">
        <v>4.5629999999999997E-2</v>
      </c>
      <c r="M60" s="12"/>
    </row>
    <row r="61" spans="1:13" x14ac:dyDescent="0.3">
      <c r="A61" s="18">
        <v>59</v>
      </c>
      <c r="B61" s="18">
        <f t="shared" si="0"/>
        <v>2019</v>
      </c>
      <c r="C61" s="17">
        <v>43586</v>
      </c>
      <c r="D61" s="18" t="s">
        <v>130</v>
      </c>
      <c r="E61" s="18" t="s">
        <v>95</v>
      </c>
      <c r="F61" s="18" t="str">
        <f t="shared" si="1"/>
        <v>Eversource_WMA-Base Distribution-43586</v>
      </c>
      <c r="G61" s="11" t="s">
        <v>131</v>
      </c>
      <c r="H61" s="11" t="s">
        <v>49</v>
      </c>
      <c r="I61" s="11" t="s">
        <v>132</v>
      </c>
      <c r="J61" s="11" t="s">
        <v>133</v>
      </c>
      <c r="K61" s="11" t="str">
        <f>IFERROR(INDEX('EDC Component Dictionary'!$C$5:$C$37,MATCH('Rates Database'!J61,'EDC Component Dictionary'!$B$5:$B$37,0)), "Energy Supply")</f>
        <v>Distribution System</v>
      </c>
      <c r="L61" s="12">
        <v>4.5629999999999997E-2</v>
      </c>
      <c r="M61" s="12"/>
    </row>
    <row r="62" spans="1:13" x14ac:dyDescent="0.3">
      <c r="A62" s="18">
        <v>60</v>
      </c>
      <c r="B62" s="18">
        <f t="shared" si="0"/>
        <v>2019</v>
      </c>
      <c r="C62" s="17">
        <v>43556</v>
      </c>
      <c r="D62" s="18" t="s">
        <v>130</v>
      </c>
      <c r="E62" s="18" t="s">
        <v>95</v>
      </c>
      <c r="F62" s="18" t="str">
        <f t="shared" si="1"/>
        <v>Eversource_WMA-Base Distribution-43556</v>
      </c>
      <c r="G62" s="11" t="s">
        <v>131</v>
      </c>
      <c r="H62" s="11" t="s">
        <v>49</v>
      </c>
      <c r="I62" s="11" t="s">
        <v>132</v>
      </c>
      <c r="J62" s="11" t="s">
        <v>133</v>
      </c>
      <c r="K62" s="11" t="str">
        <f>IFERROR(INDEX('EDC Component Dictionary'!$C$5:$C$37,MATCH('Rates Database'!J62,'EDC Component Dictionary'!$B$5:$B$37,0)), "Energy Supply")</f>
        <v>Distribution System</v>
      </c>
      <c r="L62" s="12">
        <v>4.5629999999999997E-2</v>
      </c>
      <c r="M62" s="12"/>
    </row>
    <row r="63" spans="1:13" x14ac:dyDescent="0.3">
      <c r="A63" s="18">
        <v>61</v>
      </c>
      <c r="B63" s="18">
        <f t="shared" si="0"/>
        <v>2019</v>
      </c>
      <c r="C63" s="17">
        <v>43525</v>
      </c>
      <c r="D63" s="18" t="s">
        <v>130</v>
      </c>
      <c r="E63" s="18" t="s">
        <v>95</v>
      </c>
      <c r="F63" s="18" t="str">
        <f t="shared" si="1"/>
        <v>Eversource_WMA-Base Distribution-43525</v>
      </c>
      <c r="G63" s="11" t="s">
        <v>131</v>
      </c>
      <c r="H63" s="11" t="s">
        <v>49</v>
      </c>
      <c r="I63" s="11" t="s">
        <v>132</v>
      </c>
      <c r="J63" s="11" t="s">
        <v>133</v>
      </c>
      <c r="K63" s="11" t="str">
        <f>IFERROR(INDEX('EDC Component Dictionary'!$C$5:$C$37,MATCH('Rates Database'!J63,'EDC Component Dictionary'!$B$5:$B$37,0)), "Energy Supply")</f>
        <v>Distribution System</v>
      </c>
      <c r="L63" s="12">
        <v>4.5629999999999997E-2</v>
      </c>
      <c r="M63" s="12"/>
    </row>
    <row r="64" spans="1:13" x14ac:dyDescent="0.3">
      <c r="A64" s="18">
        <v>62</v>
      </c>
      <c r="B64" s="18">
        <f t="shared" si="0"/>
        <v>2019</v>
      </c>
      <c r="C64" s="17">
        <v>43497</v>
      </c>
      <c r="D64" s="18" t="s">
        <v>130</v>
      </c>
      <c r="E64" s="18" t="s">
        <v>95</v>
      </c>
      <c r="F64" s="18" t="str">
        <f t="shared" si="1"/>
        <v>Eversource_WMA-Base Distribution-43497</v>
      </c>
      <c r="G64" s="11" t="s">
        <v>131</v>
      </c>
      <c r="H64" s="11" t="s">
        <v>49</v>
      </c>
      <c r="I64" s="11" t="s">
        <v>132</v>
      </c>
      <c r="J64" s="11" t="s">
        <v>133</v>
      </c>
      <c r="K64" s="11" t="str">
        <f>IFERROR(INDEX('EDC Component Dictionary'!$C$5:$C$37,MATCH('Rates Database'!J64,'EDC Component Dictionary'!$B$5:$B$37,0)), "Energy Supply")</f>
        <v>Distribution System</v>
      </c>
      <c r="L64" s="12">
        <v>4.5629999999999997E-2</v>
      </c>
      <c r="M64" s="12"/>
    </row>
    <row r="65" spans="1:13" x14ac:dyDescent="0.3">
      <c r="A65" s="18">
        <v>63</v>
      </c>
      <c r="B65" s="18">
        <f t="shared" si="0"/>
        <v>2019</v>
      </c>
      <c r="C65" s="17">
        <v>43466</v>
      </c>
      <c r="D65" s="18" t="s">
        <v>130</v>
      </c>
      <c r="E65" s="18" t="s">
        <v>95</v>
      </c>
      <c r="F65" s="18" t="str">
        <f t="shared" si="1"/>
        <v>Eversource_WMA-Base Distribution-43466</v>
      </c>
      <c r="G65" s="11" t="s">
        <v>131</v>
      </c>
      <c r="H65" s="11" t="s">
        <v>49</v>
      </c>
      <c r="I65" s="11" t="s">
        <v>132</v>
      </c>
      <c r="J65" s="11" t="s">
        <v>133</v>
      </c>
      <c r="K65" s="11" t="str">
        <f>IFERROR(INDEX('EDC Component Dictionary'!$C$5:$C$37,MATCH('Rates Database'!J65,'EDC Component Dictionary'!$B$5:$B$37,0)), "Energy Supply")</f>
        <v>Distribution System</v>
      </c>
      <c r="L65" s="12">
        <v>4.5629999999999997E-2</v>
      </c>
      <c r="M65" s="12"/>
    </row>
    <row r="66" spans="1:13" x14ac:dyDescent="0.3">
      <c r="A66" s="18">
        <v>64</v>
      </c>
      <c r="B66" s="18">
        <f t="shared" si="0"/>
        <v>2024</v>
      </c>
      <c r="C66" s="17">
        <v>45352</v>
      </c>
      <c r="D66" s="18" t="s">
        <v>130</v>
      </c>
      <c r="E66" s="18" t="s">
        <v>95</v>
      </c>
      <c r="F66" s="18" t="str">
        <f t="shared" si="1"/>
        <v>Eversource_WMA-Exogenous Cost Adjustment (ECA)-45352</v>
      </c>
      <c r="G66" s="11" t="s">
        <v>131</v>
      </c>
      <c r="H66" s="11" t="s">
        <v>49</v>
      </c>
      <c r="I66" s="11" t="s">
        <v>132</v>
      </c>
      <c r="J66" s="11" t="s">
        <v>134</v>
      </c>
      <c r="K66" s="11" t="str">
        <f>IFERROR(INDEX('EDC Component Dictionary'!$C$5:$C$37,MATCH('Rates Database'!J66,'EDC Component Dictionary'!$B$5:$B$37,0)), "Energy Supply")</f>
        <v>Distribution System</v>
      </c>
      <c r="L66" s="12">
        <v>1.01E-3</v>
      </c>
      <c r="M66" s="12"/>
    </row>
    <row r="67" spans="1:13" x14ac:dyDescent="0.3">
      <c r="A67" s="18">
        <v>65</v>
      </c>
      <c r="B67" s="18">
        <f t="shared" ref="B67:B130" si="2">YEAR(C67)</f>
        <v>2024</v>
      </c>
      <c r="C67" s="17">
        <v>45323</v>
      </c>
      <c r="D67" s="18" t="s">
        <v>130</v>
      </c>
      <c r="E67" s="18" t="s">
        <v>95</v>
      </c>
      <c r="F67" s="18" t="str">
        <f t="shared" si="1"/>
        <v>Eversource_WMA-Exogenous Cost Adjustment (ECA)-45323</v>
      </c>
      <c r="G67" s="11" t="s">
        <v>131</v>
      </c>
      <c r="H67" s="11" t="s">
        <v>49</v>
      </c>
      <c r="I67" s="11" t="s">
        <v>132</v>
      </c>
      <c r="J67" s="11" t="s">
        <v>134</v>
      </c>
      <c r="K67" s="11" t="str">
        <f>IFERROR(INDEX('EDC Component Dictionary'!$C$5:$C$37,MATCH('Rates Database'!J67,'EDC Component Dictionary'!$B$5:$B$37,0)), "Energy Supply")</f>
        <v>Distribution System</v>
      </c>
      <c r="L67" s="12">
        <v>1.01E-3</v>
      </c>
      <c r="M67" s="12"/>
    </row>
    <row r="68" spans="1:13" x14ac:dyDescent="0.3">
      <c r="A68" s="18">
        <v>66</v>
      </c>
      <c r="B68" s="18">
        <f t="shared" si="2"/>
        <v>2024</v>
      </c>
      <c r="C68" s="17">
        <v>45292</v>
      </c>
      <c r="D68" s="18" t="s">
        <v>130</v>
      </c>
      <c r="E68" s="18" t="s">
        <v>95</v>
      </c>
      <c r="F68" s="18" t="str">
        <f t="shared" ref="F68:F131" si="3">_xlfn.CONCAT(E68,"-",J68,"-",C68)</f>
        <v>Eversource_WMA-Exogenous Cost Adjustment (ECA)-45292</v>
      </c>
      <c r="G68" s="11" t="s">
        <v>131</v>
      </c>
      <c r="H68" s="11" t="s">
        <v>49</v>
      </c>
      <c r="I68" s="11" t="s">
        <v>132</v>
      </c>
      <c r="J68" s="11" t="s">
        <v>134</v>
      </c>
      <c r="K68" s="11" t="str">
        <f>IFERROR(INDEX('EDC Component Dictionary'!$C$5:$C$37,MATCH('Rates Database'!J68,'EDC Component Dictionary'!$B$5:$B$37,0)), "Energy Supply")</f>
        <v>Distribution System</v>
      </c>
      <c r="L68" s="12">
        <v>1.01E-3</v>
      </c>
      <c r="M68" s="12"/>
    </row>
    <row r="69" spans="1:13" x14ac:dyDescent="0.3">
      <c r="A69" s="18">
        <v>67</v>
      </c>
      <c r="B69" s="18">
        <f t="shared" si="2"/>
        <v>2023</v>
      </c>
      <c r="C69" s="17">
        <v>45261</v>
      </c>
      <c r="D69" s="18" t="s">
        <v>130</v>
      </c>
      <c r="E69" s="18" t="s">
        <v>95</v>
      </c>
      <c r="F69" s="18" t="str">
        <f t="shared" si="3"/>
        <v>Eversource_WMA-Exogenous Cost Adjustment (ECA)-45261</v>
      </c>
      <c r="G69" s="11" t="s">
        <v>131</v>
      </c>
      <c r="H69" s="11" t="s">
        <v>49</v>
      </c>
      <c r="I69" s="11" t="s">
        <v>132</v>
      </c>
      <c r="J69" s="11" t="s">
        <v>134</v>
      </c>
      <c r="K69" s="11" t="str">
        <f>IFERROR(INDEX('EDC Component Dictionary'!$C$5:$C$37,MATCH('Rates Database'!J69,'EDC Component Dictionary'!$B$5:$B$37,0)), "Energy Supply")</f>
        <v>Distribution System</v>
      </c>
      <c r="L69" s="12">
        <v>1E-3</v>
      </c>
      <c r="M69" s="12"/>
    </row>
    <row r="70" spans="1:13" x14ac:dyDescent="0.3">
      <c r="A70" s="18">
        <v>68</v>
      </c>
      <c r="B70" s="18">
        <f t="shared" si="2"/>
        <v>2023</v>
      </c>
      <c r="C70" s="17">
        <v>45231</v>
      </c>
      <c r="D70" s="18" t="s">
        <v>130</v>
      </c>
      <c r="E70" s="18" t="s">
        <v>95</v>
      </c>
      <c r="F70" s="18" t="str">
        <f t="shared" si="3"/>
        <v>Eversource_WMA-Exogenous Cost Adjustment (ECA)-45231</v>
      </c>
      <c r="G70" s="11" t="s">
        <v>131</v>
      </c>
      <c r="H70" s="11" t="s">
        <v>49</v>
      </c>
      <c r="I70" s="11" t="s">
        <v>132</v>
      </c>
      <c r="J70" s="11" t="s">
        <v>134</v>
      </c>
      <c r="K70" s="11" t="str">
        <f>IFERROR(INDEX('EDC Component Dictionary'!$C$5:$C$37,MATCH('Rates Database'!J70,'EDC Component Dictionary'!$B$5:$B$37,0)), "Energy Supply")</f>
        <v>Distribution System</v>
      </c>
      <c r="L70" s="12">
        <v>1E-3</v>
      </c>
      <c r="M70" s="12"/>
    </row>
    <row r="71" spans="1:13" x14ac:dyDescent="0.3">
      <c r="A71" s="18">
        <v>69</v>
      </c>
      <c r="B71" s="18">
        <f t="shared" si="2"/>
        <v>2023</v>
      </c>
      <c r="C71" s="17">
        <v>45200</v>
      </c>
      <c r="D71" s="18" t="s">
        <v>130</v>
      </c>
      <c r="E71" s="18" t="s">
        <v>95</v>
      </c>
      <c r="F71" s="18" t="str">
        <f t="shared" si="3"/>
        <v>Eversource_WMA-Exogenous Cost Adjustment (ECA)-45200</v>
      </c>
      <c r="G71" s="11" t="s">
        <v>131</v>
      </c>
      <c r="H71" s="11" t="s">
        <v>49</v>
      </c>
      <c r="I71" s="11" t="s">
        <v>132</v>
      </c>
      <c r="J71" s="11" t="s">
        <v>134</v>
      </c>
      <c r="K71" s="11" t="str">
        <f>IFERROR(INDEX('EDC Component Dictionary'!$C$5:$C$37,MATCH('Rates Database'!J71,'EDC Component Dictionary'!$B$5:$B$37,0)), "Energy Supply")</f>
        <v>Distribution System</v>
      </c>
      <c r="L71" s="12">
        <v>1E-3</v>
      </c>
      <c r="M71" s="12"/>
    </row>
    <row r="72" spans="1:13" x14ac:dyDescent="0.3">
      <c r="A72" s="18">
        <v>70</v>
      </c>
      <c r="B72" s="18">
        <f t="shared" si="2"/>
        <v>2023</v>
      </c>
      <c r="C72" s="17">
        <v>45170</v>
      </c>
      <c r="D72" s="18" t="s">
        <v>130</v>
      </c>
      <c r="E72" s="18" t="s">
        <v>95</v>
      </c>
      <c r="F72" s="18" t="str">
        <f t="shared" si="3"/>
        <v>Eversource_WMA-Exogenous Cost Adjustment (ECA)-45170</v>
      </c>
      <c r="G72" s="11" t="s">
        <v>131</v>
      </c>
      <c r="H72" s="11" t="s">
        <v>49</v>
      </c>
      <c r="I72" s="11" t="s">
        <v>132</v>
      </c>
      <c r="J72" s="11" t="s">
        <v>134</v>
      </c>
      <c r="K72" s="11" t="str">
        <f>IFERROR(INDEX('EDC Component Dictionary'!$C$5:$C$37,MATCH('Rates Database'!J72,'EDC Component Dictionary'!$B$5:$B$37,0)), "Energy Supply")</f>
        <v>Distribution System</v>
      </c>
      <c r="L72" s="12">
        <v>1E-3</v>
      </c>
      <c r="M72" s="12"/>
    </row>
    <row r="73" spans="1:13" x14ac:dyDescent="0.3">
      <c r="A73" s="18">
        <v>71</v>
      </c>
      <c r="B73" s="18">
        <f t="shared" si="2"/>
        <v>2023</v>
      </c>
      <c r="C73" s="17">
        <v>45139</v>
      </c>
      <c r="D73" s="18" t="s">
        <v>130</v>
      </c>
      <c r="E73" s="18" t="s">
        <v>95</v>
      </c>
      <c r="F73" s="18" t="str">
        <f t="shared" si="3"/>
        <v>Eversource_WMA-Exogenous Cost Adjustment (ECA)-45139</v>
      </c>
      <c r="G73" s="11" t="s">
        <v>131</v>
      </c>
      <c r="H73" s="11" t="s">
        <v>49</v>
      </c>
      <c r="I73" s="11" t="s">
        <v>132</v>
      </c>
      <c r="J73" s="11" t="s">
        <v>134</v>
      </c>
      <c r="K73" s="11" t="str">
        <f>IFERROR(INDEX('EDC Component Dictionary'!$C$5:$C$37,MATCH('Rates Database'!J73,'EDC Component Dictionary'!$B$5:$B$37,0)), "Energy Supply")</f>
        <v>Distribution System</v>
      </c>
      <c r="L73" s="12">
        <v>1E-3</v>
      </c>
      <c r="M73" s="12"/>
    </row>
    <row r="74" spans="1:13" x14ac:dyDescent="0.3">
      <c r="A74" s="18">
        <v>72</v>
      </c>
      <c r="B74" s="18">
        <f t="shared" si="2"/>
        <v>2023</v>
      </c>
      <c r="C74" s="17">
        <v>45108</v>
      </c>
      <c r="D74" s="18" t="s">
        <v>130</v>
      </c>
      <c r="E74" s="18" t="s">
        <v>95</v>
      </c>
      <c r="F74" s="18" t="str">
        <f t="shared" si="3"/>
        <v>Eversource_WMA-Exogenous Cost Adjustment (ECA)-45108</v>
      </c>
      <c r="G74" s="11" t="s">
        <v>131</v>
      </c>
      <c r="H74" s="11" t="s">
        <v>49</v>
      </c>
      <c r="I74" s="11" t="s">
        <v>132</v>
      </c>
      <c r="J74" s="11" t="s">
        <v>134</v>
      </c>
      <c r="K74" s="11" t="str">
        <f>IFERROR(INDEX('EDC Component Dictionary'!$C$5:$C$37,MATCH('Rates Database'!J74,'EDC Component Dictionary'!$B$5:$B$37,0)), "Energy Supply")</f>
        <v>Distribution System</v>
      </c>
      <c r="L74" s="12">
        <v>1E-3</v>
      </c>
      <c r="M74" s="12"/>
    </row>
    <row r="75" spans="1:13" x14ac:dyDescent="0.3">
      <c r="A75" s="18">
        <v>73</v>
      </c>
      <c r="B75" s="18">
        <f t="shared" si="2"/>
        <v>2023</v>
      </c>
      <c r="C75" s="17">
        <v>45078</v>
      </c>
      <c r="D75" s="18" t="s">
        <v>130</v>
      </c>
      <c r="E75" s="18" t="s">
        <v>95</v>
      </c>
      <c r="F75" s="18" t="str">
        <f t="shared" si="3"/>
        <v>Eversource_WMA-Exogenous Cost Adjustment (ECA)-45078</v>
      </c>
      <c r="G75" s="11" t="s">
        <v>131</v>
      </c>
      <c r="H75" s="11" t="s">
        <v>49</v>
      </c>
      <c r="I75" s="11" t="s">
        <v>132</v>
      </c>
      <c r="J75" s="11" t="s">
        <v>134</v>
      </c>
      <c r="K75" s="11" t="str">
        <f>IFERROR(INDEX('EDC Component Dictionary'!$C$5:$C$37,MATCH('Rates Database'!J75,'EDC Component Dictionary'!$B$5:$B$37,0)), "Energy Supply")</f>
        <v>Distribution System</v>
      </c>
      <c r="L75" s="12">
        <v>1E-3</v>
      </c>
      <c r="M75" s="12"/>
    </row>
    <row r="76" spans="1:13" x14ac:dyDescent="0.3">
      <c r="A76" s="18">
        <v>74</v>
      </c>
      <c r="B76" s="18">
        <f t="shared" si="2"/>
        <v>2023</v>
      </c>
      <c r="C76" s="17">
        <v>45047</v>
      </c>
      <c r="D76" s="18" t="s">
        <v>130</v>
      </c>
      <c r="E76" s="18" t="s">
        <v>95</v>
      </c>
      <c r="F76" s="18" t="str">
        <f t="shared" si="3"/>
        <v>Eversource_WMA-Exogenous Cost Adjustment (ECA)-45047</v>
      </c>
      <c r="G76" s="11" t="s">
        <v>131</v>
      </c>
      <c r="H76" s="11" t="s">
        <v>49</v>
      </c>
      <c r="I76" s="11" t="s">
        <v>132</v>
      </c>
      <c r="J76" s="11" t="s">
        <v>134</v>
      </c>
      <c r="K76" s="11" t="str">
        <f>IFERROR(INDEX('EDC Component Dictionary'!$C$5:$C$37,MATCH('Rates Database'!J76,'EDC Component Dictionary'!$B$5:$B$37,0)), "Energy Supply")</f>
        <v>Distribution System</v>
      </c>
      <c r="L76" s="12">
        <v>1E-3</v>
      </c>
      <c r="M76" s="12"/>
    </row>
    <row r="77" spans="1:13" x14ac:dyDescent="0.3">
      <c r="A77" s="18">
        <v>75</v>
      </c>
      <c r="B77" s="18">
        <f t="shared" si="2"/>
        <v>2023</v>
      </c>
      <c r="C77" s="17">
        <v>45017</v>
      </c>
      <c r="D77" s="18" t="s">
        <v>130</v>
      </c>
      <c r="E77" s="18" t="s">
        <v>95</v>
      </c>
      <c r="F77" s="18" t="str">
        <f t="shared" si="3"/>
        <v>Eversource_WMA-Exogenous Cost Adjustment (ECA)-45017</v>
      </c>
      <c r="G77" s="11" t="s">
        <v>131</v>
      </c>
      <c r="H77" s="11" t="s">
        <v>49</v>
      </c>
      <c r="I77" s="11" t="s">
        <v>132</v>
      </c>
      <c r="J77" s="11" t="s">
        <v>134</v>
      </c>
      <c r="K77" s="11" t="str">
        <f>IFERROR(INDEX('EDC Component Dictionary'!$C$5:$C$37,MATCH('Rates Database'!J77,'EDC Component Dictionary'!$B$5:$B$37,0)), "Energy Supply")</f>
        <v>Distribution System</v>
      </c>
      <c r="L77" s="12">
        <v>1E-3</v>
      </c>
      <c r="M77" s="12"/>
    </row>
    <row r="78" spans="1:13" x14ac:dyDescent="0.3">
      <c r="A78" s="18">
        <v>76</v>
      </c>
      <c r="B78" s="18">
        <f t="shared" si="2"/>
        <v>2023</v>
      </c>
      <c r="C78" s="17">
        <v>44986</v>
      </c>
      <c r="D78" s="18" t="s">
        <v>130</v>
      </c>
      <c r="E78" s="18" t="s">
        <v>95</v>
      </c>
      <c r="F78" s="18" t="str">
        <f t="shared" si="3"/>
        <v>Eversource_WMA-Exogenous Cost Adjustment (ECA)-44986</v>
      </c>
      <c r="G78" s="11" t="s">
        <v>131</v>
      </c>
      <c r="H78" s="11" t="s">
        <v>49</v>
      </c>
      <c r="I78" s="11" t="s">
        <v>132</v>
      </c>
      <c r="J78" s="11" t="s">
        <v>134</v>
      </c>
      <c r="K78" s="11" t="str">
        <f>IFERROR(INDEX('EDC Component Dictionary'!$C$5:$C$37,MATCH('Rates Database'!J78,'EDC Component Dictionary'!$B$5:$B$37,0)), "Energy Supply")</f>
        <v>Distribution System</v>
      </c>
      <c r="L78" s="12">
        <v>1E-3</v>
      </c>
      <c r="M78" s="12"/>
    </row>
    <row r="79" spans="1:13" x14ac:dyDescent="0.3">
      <c r="A79" s="18">
        <v>77</v>
      </c>
      <c r="B79" s="18">
        <f t="shared" si="2"/>
        <v>2023</v>
      </c>
      <c r="C79" s="17">
        <v>44958</v>
      </c>
      <c r="D79" s="18" t="s">
        <v>130</v>
      </c>
      <c r="E79" s="18" t="s">
        <v>95</v>
      </c>
      <c r="F79" s="18" t="str">
        <f t="shared" si="3"/>
        <v>Eversource_WMA-Exogenous Cost Adjustment (ECA)-44958</v>
      </c>
      <c r="G79" s="11" t="s">
        <v>131</v>
      </c>
      <c r="H79" s="11" t="s">
        <v>49</v>
      </c>
      <c r="I79" s="11" t="s">
        <v>132</v>
      </c>
      <c r="J79" s="11" t="s">
        <v>134</v>
      </c>
      <c r="K79" s="11" t="str">
        <f>IFERROR(INDEX('EDC Component Dictionary'!$C$5:$C$37,MATCH('Rates Database'!J79,'EDC Component Dictionary'!$B$5:$B$37,0)), "Energy Supply")</f>
        <v>Distribution System</v>
      </c>
      <c r="L79" s="12">
        <v>1E-3</v>
      </c>
      <c r="M79" s="12"/>
    </row>
    <row r="80" spans="1:13" x14ac:dyDescent="0.3">
      <c r="A80" s="18">
        <v>78</v>
      </c>
      <c r="B80" s="18">
        <f t="shared" si="2"/>
        <v>2023</v>
      </c>
      <c r="C80" s="17">
        <v>44927</v>
      </c>
      <c r="D80" s="18" t="s">
        <v>130</v>
      </c>
      <c r="E80" s="18" t="s">
        <v>95</v>
      </c>
      <c r="F80" s="18" t="str">
        <f t="shared" si="3"/>
        <v>Eversource_WMA-Exogenous Cost Adjustment (ECA)-44927</v>
      </c>
      <c r="G80" s="11" t="s">
        <v>131</v>
      </c>
      <c r="H80" s="11" t="s">
        <v>49</v>
      </c>
      <c r="I80" s="11" t="s">
        <v>132</v>
      </c>
      <c r="J80" s="11" t="s">
        <v>134</v>
      </c>
      <c r="K80" s="11" t="str">
        <f>IFERROR(INDEX('EDC Component Dictionary'!$C$5:$C$37,MATCH('Rates Database'!J80,'EDC Component Dictionary'!$B$5:$B$37,0)), "Energy Supply")</f>
        <v>Distribution System</v>
      </c>
      <c r="L80" s="12">
        <v>1E-3</v>
      </c>
      <c r="M80" s="12"/>
    </row>
    <row r="81" spans="1:13" x14ac:dyDescent="0.3">
      <c r="A81" s="18">
        <v>79</v>
      </c>
      <c r="B81" s="18">
        <f t="shared" si="2"/>
        <v>2022</v>
      </c>
      <c r="C81" s="17">
        <v>44896</v>
      </c>
      <c r="D81" s="18" t="s">
        <v>130</v>
      </c>
      <c r="E81" s="18" t="s">
        <v>95</v>
      </c>
      <c r="F81" s="18" t="str">
        <f t="shared" si="3"/>
        <v>Eversource_WMA-Exogenous Cost Adjustment (ECA)-44896</v>
      </c>
      <c r="G81" s="11" t="s">
        <v>131</v>
      </c>
      <c r="H81" s="11" t="s">
        <v>49</v>
      </c>
      <c r="I81" s="11" t="s">
        <v>132</v>
      </c>
      <c r="J81" s="11" t="s">
        <v>134</v>
      </c>
      <c r="K81" s="11" t="str">
        <f>IFERROR(INDEX('EDC Component Dictionary'!$C$5:$C$37,MATCH('Rates Database'!J81,'EDC Component Dictionary'!$B$5:$B$37,0)), "Energy Supply")</f>
        <v>Distribution System</v>
      </c>
      <c r="L81" s="12"/>
      <c r="M81" s="12"/>
    </row>
    <row r="82" spans="1:13" x14ac:dyDescent="0.3">
      <c r="A82" s="18">
        <v>80</v>
      </c>
      <c r="B82" s="18">
        <f t="shared" si="2"/>
        <v>2022</v>
      </c>
      <c r="C82" s="17">
        <v>44866</v>
      </c>
      <c r="D82" s="18" t="s">
        <v>130</v>
      </c>
      <c r="E82" s="18" t="s">
        <v>95</v>
      </c>
      <c r="F82" s="18" t="str">
        <f t="shared" si="3"/>
        <v>Eversource_WMA-Exogenous Cost Adjustment (ECA)-44866</v>
      </c>
      <c r="G82" s="11" t="s">
        <v>131</v>
      </c>
      <c r="H82" s="11" t="s">
        <v>49</v>
      </c>
      <c r="I82" s="11" t="s">
        <v>132</v>
      </c>
      <c r="J82" s="11" t="s">
        <v>134</v>
      </c>
      <c r="K82" s="11" t="str">
        <f>IFERROR(INDEX('EDC Component Dictionary'!$C$5:$C$37,MATCH('Rates Database'!J82,'EDC Component Dictionary'!$B$5:$B$37,0)), "Energy Supply")</f>
        <v>Distribution System</v>
      </c>
      <c r="L82" s="12"/>
      <c r="M82" s="12"/>
    </row>
    <row r="83" spans="1:13" x14ac:dyDescent="0.3">
      <c r="A83" s="18">
        <v>81</v>
      </c>
      <c r="B83" s="18">
        <f t="shared" si="2"/>
        <v>2022</v>
      </c>
      <c r="C83" s="17">
        <v>44835</v>
      </c>
      <c r="D83" s="18" t="s">
        <v>130</v>
      </c>
      <c r="E83" s="18" t="s">
        <v>95</v>
      </c>
      <c r="F83" s="18" t="str">
        <f t="shared" si="3"/>
        <v>Eversource_WMA-Exogenous Cost Adjustment (ECA)-44835</v>
      </c>
      <c r="G83" s="11" t="s">
        <v>131</v>
      </c>
      <c r="H83" s="11" t="s">
        <v>49</v>
      </c>
      <c r="I83" s="11" t="s">
        <v>132</v>
      </c>
      <c r="J83" s="11" t="s">
        <v>134</v>
      </c>
      <c r="K83" s="11" t="str">
        <f>IFERROR(INDEX('EDC Component Dictionary'!$C$5:$C$37,MATCH('Rates Database'!J83,'EDC Component Dictionary'!$B$5:$B$37,0)), "Energy Supply")</f>
        <v>Distribution System</v>
      </c>
      <c r="L83" s="12"/>
      <c r="M83" s="12"/>
    </row>
    <row r="84" spans="1:13" x14ac:dyDescent="0.3">
      <c r="A84" s="18">
        <v>82</v>
      </c>
      <c r="B84" s="18">
        <f t="shared" si="2"/>
        <v>2022</v>
      </c>
      <c r="C84" s="17">
        <v>44805</v>
      </c>
      <c r="D84" s="18" t="s">
        <v>130</v>
      </c>
      <c r="E84" s="18" t="s">
        <v>95</v>
      </c>
      <c r="F84" s="18" t="str">
        <f t="shared" si="3"/>
        <v>Eversource_WMA-Exogenous Cost Adjustment (ECA)-44805</v>
      </c>
      <c r="G84" s="11" t="s">
        <v>131</v>
      </c>
      <c r="H84" s="11" t="s">
        <v>49</v>
      </c>
      <c r="I84" s="11" t="s">
        <v>132</v>
      </c>
      <c r="J84" s="11" t="s">
        <v>134</v>
      </c>
      <c r="K84" s="11" t="str">
        <f>IFERROR(INDEX('EDC Component Dictionary'!$C$5:$C$37,MATCH('Rates Database'!J84,'EDC Component Dictionary'!$B$5:$B$37,0)), "Energy Supply")</f>
        <v>Distribution System</v>
      </c>
      <c r="L84" s="12"/>
      <c r="M84" s="12"/>
    </row>
    <row r="85" spans="1:13" x14ac:dyDescent="0.3">
      <c r="A85" s="18">
        <v>83</v>
      </c>
      <c r="B85" s="18">
        <f t="shared" si="2"/>
        <v>2022</v>
      </c>
      <c r="C85" s="17">
        <v>44774</v>
      </c>
      <c r="D85" s="18" t="s">
        <v>130</v>
      </c>
      <c r="E85" s="18" t="s">
        <v>95</v>
      </c>
      <c r="F85" s="18" t="str">
        <f t="shared" si="3"/>
        <v>Eversource_WMA-Exogenous Cost Adjustment (ECA)-44774</v>
      </c>
      <c r="G85" s="11" t="s">
        <v>131</v>
      </c>
      <c r="H85" s="11" t="s">
        <v>49</v>
      </c>
      <c r="I85" s="11" t="s">
        <v>132</v>
      </c>
      <c r="J85" s="11" t="s">
        <v>134</v>
      </c>
      <c r="K85" s="11" t="str">
        <f>IFERROR(INDEX('EDC Component Dictionary'!$C$5:$C$37,MATCH('Rates Database'!J85,'EDC Component Dictionary'!$B$5:$B$37,0)), "Energy Supply")</f>
        <v>Distribution System</v>
      </c>
      <c r="L85" s="12"/>
      <c r="M85" s="12"/>
    </row>
    <row r="86" spans="1:13" x14ac:dyDescent="0.3">
      <c r="A86" s="18">
        <v>84</v>
      </c>
      <c r="B86" s="18">
        <f t="shared" si="2"/>
        <v>2022</v>
      </c>
      <c r="C86" s="17">
        <v>44743</v>
      </c>
      <c r="D86" s="18" t="s">
        <v>130</v>
      </c>
      <c r="E86" s="18" t="s">
        <v>95</v>
      </c>
      <c r="F86" s="18" t="str">
        <f t="shared" si="3"/>
        <v>Eversource_WMA-Exogenous Cost Adjustment (ECA)-44743</v>
      </c>
      <c r="G86" s="11" t="s">
        <v>131</v>
      </c>
      <c r="H86" s="11" t="s">
        <v>49</v>
      </c>
      <c r="I86" s="11" t="s">
        <v>132</v>
      </c>
      <c r="J86" s="11" t="s">
        <v>134</v>
      </c>
      <c r="K86" s="11" t="str">
        <f>IFERROR(INDEX('EDC Component Dictionary'!$C$5:$C$37,MATCH('Rates Database'!J86,'EDC Component Dictionary'!$B$5:$B$37,0)), "Energy Supply")</f>
        <v>Distribution System</v>
      </c>
      <c r="L86" s="12"/>
      <c r="M86" s="12"/>
    </row>
    <row r="87" spans="1:13" x14ac:dyDescent="0.3">
      <c r="A87" s="18">
        <v>85</v>
      </c>
      <c r="B87" s="18">
        <f t="shared" si="2"/>
        <v>2022</v>
      </c>
      <c r="C87" s="17">
        <v>44713</v>
      </c>
      <c r="D87" s="18" t="s">
        <v>130</v>
      </c>
      <c r="E87" s="18" t="s">
        <v>95</v>
      </c>
      <c r="F87" s="18" t="str">
        <f t="shared" si="3"/>
        <v>Eversource_WMA-Exogenous Cost Adjustment (ECA)-44713</v>
      </c>
      <c r="G87" s="11" t="s">
        <v>131</v>
      </c>
      <c r="H87" s="11" t="s">
        <v>49</v>
      </c>
      <c r="I87" s="11" t="s">
        <v>132</v>
      </c>
      <c r="J87" s="11" t="s">
        <v>134</v>
      </c>
      <c r="K87" s="11" t="str">
        <f>IFERROR(INDEX('EDC Component Dictionary'!$C$5:$C$37,MATCH('Rates Database'!J87,'EDC Component Dictionary'!$B$5:$B$37,0)), "Energy Supply")</f>
        <v>Distribution System</v>
      </c>
      <c r="L87" s="12"/>
      <c r="M87" s="12"/>
    </row>
    <row r="88" spans="1:13" x14ac:dyDescent="0.3">
      <c r="A88" s="18">
        <v>86</v>
      </c>
      <c r="B88" s="18">
        <f t="shared" si="2"/>
        <v>2022</v>
      </c>
      <c r="C88" s="17">
        <v>44682</v>
      </c>
      <c r="D88" s="18" t="s">
        <v>130</v>
      </c>
      <c r="E88" s="18" t="s">
        <v>95</v>
      </c>
      <c r="F88" s="18" t="str">
        <f t="shared" si="3"/>
        <v>Eversource_WMA-Exogenous Cost Adjustment (ECA)-44682</v>
      </c>
      <c r="G88" s="11" t="s">
        <v>131</v>
      </c>
      <c r="H88" s="11" t="s">
        <v>49</v>
      </c>
      <c r="I88" s="11" t="s">
        <v>132</v>
      </c>
      <c r="J88" s="11" t="s">
        <v>134</v>
      </c>
      <c r="K88" s="11" t="str">
        <f>IFERROR(INDEX('EDC Component Dictionary'!$C$5:$C$37,MATCH('Rates Database'!J88,'EDC Component Dictionary'!$B$5:$B$37,0)), "Energy Supply")</f>
        <v>Distribution System</v>
      </c>
      <c r="L88" s="12"/>
      <c r="M88" s="12"/>
    </row>
    <row r="89" spans="1:13" x14ac:dyDescent="0.3">
      <c r="A89" s="18">
        <v>87</v>
      </c>
      <c r="B89" s="18">
        <f t="shared" si="2"/>
        <v>2022</v>
      </c>
      <c r="C89" s="17">
        <v>44652</v>
      </c>
      <c r="D89" s="18" t="s">
        <v>130</v>
      </c>
      <c r="E89" s="18" t="s">
        <v>95</v>
      </c>
      <c r="F89" s="18" t="str">
        <f t="shared" si="3"/>
        <v>Eversource_WMA-Exogenous Cost Adjustment (ECA)-44652</v>
      </c>
      <c r="G89" s="11" t="s">
        <v>131</v>
      </c>
      <c r="H89" s="11" t="s">
        <v>49</v>
      </c>
      <c r="I89" s="11" t="s">
        <v>132</v>
      </c>
      <c r="J89" s="11" t="s">
        <v>134</v>
      </c>
      <c r="K89" s="11" t="str">
        <f>IFERROR(INDEX('EDC Component Dictionary'!$C$5:$C$37,MATCH('Rates Database'!J89,'EDC Component Dictionary'!$B$5:$B$37,0)), "Energy Supply")</f>
        <v>Distribution System</v>
      </c>
      <c r="L89" s="12"/>
      <c r="M89" s="12"/>
    </row>
    <row r="90" spans="1:13" x14ac:dyDescent="0.3">
      <c r="A90" s="18">
        <v>88</v>
      </c>
      <c r="B90" s="18">
        <f t="shared" si="2"/>
        <v>2022</v>
      </c>
      <c r="C90" s="17">
        <v>44621</v>
      </c>
      <c r="D90" s="18" t="s">
        <v>130</v>
      </c>
      <c r="E90" s="18" t="s">
        <v>95</v>
      </c>
      <c r="F90" s="18" t="str">
        <f t="shared" si="3"/>
        <v>Eversource_WMA-Exogenous Cost Adjustment (ECA)-44621</v>
      </c>
      <c r="G90" s="11" t="s">
        <v>131</v>
      </c>
      <c r="H90" s="11" t="s">
        <v>49</v>
      </c>
      <c r="I90" s="11" t="s">
        <v>132</v>
      </c>
      <c r="J90" s="11" t="s">
        <v>134</v>
      </c>
      <c r="K90" s="11" t="str">
        <f>IFERROR(INDEX('EDC Component Dictionary'!$C$5:$C$37,MATCH('Rates Database'!J90,'EDC Component Dictionary'!$B$5:$B$37,0)), "Energy Supply")</f>
        <v>Distribution System</v>
      </c>
      <c r="L90" s="12"/>
      <c r="M90" s="12"/>
    </row>
    <row r="91" spans="1:13" x14ac:dyDescent="0.3">
      <c r="A91" s="18">
        <v>89</v>
      </c>
      <c r="B91" s="18">
        <f t="shared" si="2"/>
        <v>2022</v>
      </c>
      <c r="C91" s="17">
        <v>44593</v>
      </c>
      <c r="D91" s="18" t="s">
        <v>130</v>
      </c>
      <c r="E91" s="18" t="s">
        <v>95</v>
      </c>
      <c r="F91" s="18" t="str">
        <f t="shared" si="3"/>
        <v>Eversource_WMA-Exogenous Cost Adjustment (ECA)-44593</v>
      </c>
      <c r="G91" s="11" t="s">
        <v>131</v>
      </c>
      <c r="H91" s="11" t="s">
        <v>49</v>
      </c>
      <c r="I91" s="11" t="s">
        <v>132</v>
      </c>
      <c r="J91" s="11" t="s">
        <v>134</v>
      </c>
      <c r="K91" s="11" t="str">
        <f>IFERROR(INDEX('EDC Component Dictionary'!$C$5:$C$37,MATCH('Rates Database'!J91,'EDC Component Dictionary'!$B$5:$B$37,0)), "Energy Supply")</f>
        <v>Distribution System</v>
      </c>
      <c r="L91" s="12"/>
      <c r="M91" s="12"/>
    </row>
    <row r="92" spans="1:13" x14ac:dyDescent="0.3">
      <c r="A92" s="18">
        <v>90</v>
      </c>
      <c r="B92" s="18">
        <f t="shared" si="2"/>
        <v>2022</v>
      </c>
      <c r="C92" s="17">
        <v>44562</v>
      </c>
      <c r="D92" s="18" t="s">
        <v>130</v>
      </c>
      <c r="E92" s="18" t="s">
        <v>95</v>
      </c>
      <c r="F92" s="18" t="str">
        <f t="shared" si="3"/>
        <v>Eversource_WMA-Exogenous Cost Adjustment (ECA)-44562</v>
      </c>
      <c r="G92" s="11" t="s">
        <v>131</v>
      </c>
      <c r="H92" s="11" t="s">
        <v>49</v>
      </c>
      <c r="I92" s="11" t="s">
        <v>132</v>
      </c>
      <c r="J92" s="11" t="s">
        <v>134</v>
      </c>
      <c r="K92" s="11" t="str">
        <f>IFERROR(INDEX('EDC Component Dictionary'!$C$5:$C$37,MATCH('Rates Database'!J92,'EDC Component Dictionary'!$B$5:$B$37,0)), "Energy Supply")</f>
        <v>Distribution System</v>
      </c>
      <c r="L92" s="12"/>
      <c r="M92" s="12"/>
    </row>
    <row r="93" spans="1:13" x14ac:dyDescent="0.3">
      <c r="A93" s="18">
        <v>91</v>
      </c>
      <c r="B93" s="18">
        <f t="shared" si="2"/>
        <v>2021</v>
      </c>
      <c r="C93" s="17">
        <v>44531</v>
      </c>
      <c r="D93" s="18" t="s">
        <v>130</v>
      </c>
      <c r="E93" s="18" t="s">
        <v>95</v>
      </c>
      <c r="F93" s="18" t="str">
        <f t="shared" si="3"/>
        <v>Eversource_WMA-Exogenous Cost Adjustment (ECA)-44531</v>
      </c>
      <c r="G93" s="11" t="s">
        <v>131</v>
      </c>
      <c r="H93" s="11" t="s">
        <v>49</v>
      </c>
      <c r="I93" s="11" t="s">
        <v>132</v>
      </c>
      <c r="J93" s="11" t="s">
        <v>134</v>
      </c>
      <c r="K93" s="11" t="str">
        <f>IFERROR(INDEX('EDC Component Dictionary'!$C$5:$C$37,MATCH('Rates Database'!J93,'EDC Component Dictionary'!$B$5:$B$37,0)), "Energy Supply")</f>
        <v>Distribution System</v>
      </c>
      <c r="L93" s="12"/>
      <c r="M93" s="12"/>
    </row>
    <row r="94" spans="1:13" x14ac:dyDescent="0.3">
      <c r="A94" s="18">
        <v>92</v>
      </c>
      <c r="B94" s="18">
        <f t="shared" si="2"/>
        <v>2021</v>
      </c>
      <c r="C94" s="17">
        <v>44501</v>
      </c>
      <c r="D94" s="18" t="s">
        <v>130</v>
      </c>
      <c r="E94" s="18" t="s">
        <v>95</v>
      </c>
      <c r="F94" s="18" t="str">
        <f t="shared" si="3"/>
        <v>Eversource_WMA-Exogenous Cost Adjustment (ECA)-44501</v>
      </c>
      <c r="G94" s="11" t="s">
        <v>131</v>
      </c>
      <c r="H94" s="11" t="s">
        <v>49</v>
      </c>
      <c r="I94" s="11" t="s">
        <v>132</v>
      </c>
      <c r="J94" s="11" t="s">
        <v>134</v>
      </c>
      <c r="K94" s="11" t="str">
        <f>IFERROR(INDEX('EDC Component Dictionary'!$C$5:$C$37,MATCH('Rates Database'!J94,'EDC Component Dictionary'!$B$5:$B$37,0)), "Energy Supply")</f>
        <v>Distribution System</v>
      </c>
      <c r="L94" s="12"/>
      <c r="M94" s="12"/>
    </row>
    <row r="95" spans="1:13" x14ac:dyDescent="0.3">
      <c r="A95" s="18">
        <v>93</v>
      </c>
      <c r="B95" s="18">
        <f t="shared" si="2"/>
        <v>2021</v>
      </c>
      <c r="C95" s="17">
        <v>44470</v>
      </c>
      <c r="D95" s="18" t="s">
        <v>130</v>
      </c>
      <c r="E95" s="18" t="s">
        <v>95</v>
      </c>
      <c r="F95" s="18" t="str">
        <f t="shared" si="3"/>
        <v>Eversource_WMA-Exogenous Cost Adjustment (ECA)-44470</v>
      </c>
      <c r="G95" s="11" t="s">
        <v>131</v>
      </c>
      <c r="H95" s="11" t="s">
        <v>49</v>
      </c>
      <c r="I95" s="11" t="s">
        <v>132</v>
      </c>
      <c r="J95" s="11" t="s">
        <v>134</v>
      </c>
      <c r="K95" s="11" t="str">
        <f>IFERROR(INDEX('EDC Component Dictionary'!$C$5:$C$37,MATCH('Rates Database'!J95,'EDC Component Dictionary'!$B$5:$B$37,0)), "Energy Supply")</f>
        <v>Distribution System</v>
      </c>
      <c r="L95" s="12"/>
      <c r="M95" s="12"/>
    </row>
    <row r="96" spans="1:13" x14ac:dyDescent="0.3">
      <c r="A96" s="18">
        <v>94</v>
      </c>
      <c r="B96" s="18">
        <f t="shared" si="2"/>
        <v>2021</v>
      </c>
      <c r="C96" s="17">
        <v>44440</v>
      </c>
      <c r="D96" s="18" t="s">
        <v>130</v>
      </c>
      <c r="E96" s="18" t="s">
        <v>95</v>
      </c>
      <c r="F96" s="18" t="str">
        <f t="shared" si="3"/>
        <v>Eversource_WMA-Exogenous Cost Adjustment (ECA)-44440</v>
      </c>
      <c r="G96" s="11" t="s">
        <v>131</v>
      </c>
      <c r="H96" s="11" t="s">
        <v>49</v>
      </c>
      <c r="I96" s="11" t="s">
        <v>132</v>
      </c>
      <c r="J96" s="11" t="s">
        <v>134</v>
      </c>
      <c r="K96" s="11" t="str">
        <f>IFERROR(INDEX('EDC Component Dictionary'!$C$5:$C$37,MATCH('Rates Database'!J96,'EDC Component Dictionary'!$B$5:$B$37,0)), "Energy Supply")</f>
        <v>Distribution System</v>
      </c>
      <c r="L96" s="12"/>
      <c r="M96" s="12"/>
    </row>
    <row r="97" spans="1:13" x14ac:dyDescent="0.3">
      <c r="A97" s="18">
        <v>95</v>
      </c>
      <c r="B97" s="18">
        <f t="shared" si="2"/>
        <v>2021</v>
      </c>
      <c r="C97" s="17">
        <v>44409</v>
      </c>
      <c r="D97" s="18" t="s">
        <v>130</v>
      </c>
      <c r="E97" s="18" t="s">
        <v>95</v>
      </c>
      <c r="F97" s="18" t="str">
        <f t="shared" si="3"/>
        <v>Eversource_WMA-Exogenous Cost Adjustment (ECA)-44409</v>
      </c>
      <c r="G97" s="11" t="s">
        <v>131</v>
      </c>
      <c r="H97" s="11" t="s">
        <v>49</v>
      </c>
      <c r="I97" s="11" t="s">
        <v>132</v>
      </c>
      <c r="J97" s="11" t="s">
        <v>134</v>
      </c>
      <c r="K97" s="11" t="str">
        <f>IFERROR(INDEX('EDC Component Dictionary'!$C$5:$C$37,MATCH('Rates Database'!J97,'EDC Component Dictionary'!$B$5:$B$37,0)), "Energy Supply")</f>
        <v>Distribution System</v>
      </c>
      <c r="L97" s="12"/>
      <c r="M97" s="12"/>
    </row>
    <row r="98" spans="1:13" x14ac:dyDescent="0.3">
      <c r="A98" s="18">
        <v>96</v>
      </c>
      <c r="B98" s="18">
        <f t="shared" si="2"/>
        <v>2021</v>
      </c>
      <c r="C98" s="17">
        <v>44378</v>
      </c>
      <c r="D98" s="18" t="s">
        <v>130</v>
      </c>
      <c r="E98" s="18" t="s">
        <v>95</v>
      </c>
      <c r="F98" s="18" t="str">
        <f t="shared" si="3"/>
        <v>Eversource_WMA-Exogenous Cost Adjustment (ECA)-44378</v>
      </c>
      <c r="G98" s="11" t="s">
        <v>131</v>
      </c>
      <c r="H98" s="11" t="s">
        <v>49</v>
      </c>
      <c r="I98" s="11" t="s">
        <v>132</v>
      </c>
      <c r="J98" s="11" t="s">
        <v>134</v>
      </c>
      <c r="K98" s="11" t="str">
        <f>IFERROR(INDEX('EDC Component Dictionary'!$C$5:$C$37,MATCH('Rates Database'!J98,'EDC Component Dictionary'!$B$5:$B$37,0)), "Energy Supply")</f>
        <v>Distribution System</v>
      </c>
      <c r="L98" s="12"/>
      <c r="M98" s="12"/>
    </row>
    <row r="99" spans="1:13" x14ac:dyDescent="0.3">
      <c r="A99" s="18">
        <v>97</v>
      </c>
      <c r="B99" s="18">
        <f t="shared" si="2"/>
        <v>2021</v>
      </c>
      <c r="C99" s="17">
        <v>44348</v>
      </c>
      <c r="D99" s="18" t="s">
        <v>130</v>
      </c>
      <c r="E99" s="18" t="s">
        <v>95</v>
      </c>
      <c r="F99" s="18" t="str">
        <f t="shared" si="3"/>
        <v>Eversource_WMA-Exogenous Cost Adjustment (ECA)-44348</v>
      </c>
      <c r="G99" s="11" t="s">
        <v>131</v>
      </c>
      <c r="H99" s="11" t="s">
        <v>49</v>
      </c>
      <c r="I99" s="11" t="s">
        <v>132</v>
      </c>
      <c r="J99" s="11" t="s">
        <v>134</v>
      </c>
      <c r="K99" s="11" t="str">
        <f>IFERROR(INDEX('EDC Component Dictionary'!$C$5:$C$37,MATCH('Rates Database'!J99,'EDC Component Dictionary'!$B$5:$B$37,0)), "Energy Supply")</f>
        <v>Distribution System</v>
      </c>
      <c r="L99" s="12"/>
      <c r="M99" s="12"/>
    </row>
    <row r="100" spans="1:13" x14ac:dyDescent="0.3">
      <c r="A100" s="18">
        <v>98</v>
      </c>
      <c r="B100" s="18">
        <f t="shared" si="2"/>
        <v>2021</v>
      </c>
      <c r="C100" s="17">
        <v>44317</v>
      </c>
      <c r="D100" s="18" t="s">
        <v>130</v>
      </c>
      <c r="E100" s="18" t="s">
        <v>95</v>
      </c>
      <c r="F100" s="18" t="str">
        <f t="shared" si="3"/>
        <v>Eversource_WMA-Exogenous Cost Adjustment (ECA)-44317</v>
      </c>
      <c r="G100" s="11" t="s">
        <v>131</v>
      </c>
      <c r="H100" s="11" t="s">
        <v>49</v>
      </c>
      <c r="I100" s="11" t="s">
        <v>132</v>
      </c>
      <c r="J100" s="11" t="s">
        <v>134</v>
      </c>
      <c r="K100" s="11" t="str">
        <f>IFERROR(INDEX('EDC Component Dictionary'!$C$5:$C$37,MATCH('Rates Database'!J100,'EDC Component Dictionary'!$B$5:$B$37,0)), "Energy Supply")</f>
        <v>Distribution System</v>
      </c>
      <c r="L100" s="12"/>
      <c r="M100" s="12"/>
    </row>
    <row r="101" spans="1:13" x14ac:dyDescent="0.3">
      <c r="A101" s="18">
        <v>99</v>
      </c>
      <c r="B101" s="18">
        <f t="shared" si="2"/>
        <v>2021</v>
      </c>
      <c r="C101" s="17">
        <v>44287</v>
      </c>
      <c r="D101" s="18" t="s">
        <v>130</v>
      </c>
      <c r="E101" s="18" t="s">
        <v>95</v>
      </c>
      <c r="F101" s="18" t="str">
        <f t="shared" si="3"/>
        <v>Eversource_WMA-Exogenous Cost Adjustment (ECA)-44287</v>
      </c>
      <c r="G101" s="11" t="s">
        <v>131</v>
      </c>
      <c r="H101" s="11" t="s">
        <v>49</v>
      </c>
      <c r="I101" s="11" t="s">
        <v>132</v>
      </c>
      <c r="J101" s="11" t="s">
        <v>134</v>
      </c>
      <c r="K101" s="11" t="str">
        <f>IFERROR(INDEX('EDC Component Dictionary'!$C$5:$C$37,MATCH('Rates Database'!J101,'EDC Component Dictionary'!$B$5:$B$37,0)), "Energy Supply")</f>
        <v>Distribution System</v>
      </c>
      <c r="L101" s="12"/>
      <c r="M101" s="12"/>
    </row>
    <row r="102" spans="1:13" x14ac:dyDescent="0.3">
      <c r="A102" s="18">
        <v>100</v>
      </c>
      <c r="B102" s="18">
        <f t="shared" si="2"/>
        <v>2021</v>
      </c>
      <c r="C102" s="17">
        <v>44256</v>
      </c>
      <c r="D102" s="18" t="s">
        <v>130</v>
      </c>
      <c r="E102" s="18" t="s">
        <v>95</v>
      </c>
      <c r="F102" s="18" t="str">
        <f t="shared" si="3"/>
        <v>Eversource_WMA-Exogenous Cost Adjustment (ECA)-44256</v>
      </c>
      <c r="G102" s="11" t="s">
        <v>131</v>
      </c>
      <c r="H102" s="11" t="s">
        <v>49</v>
      </c>
      <c r="I102" s="11" t="s">
        <v>132</v>
      </c>
      <c r="J102" s="11" t="s">
        <v>134</v>
      </c>
      <c r="K102" s="11" t="str">
        <f>IFERROR(INDEX('EDC Component Dictionary'!$C$5:$C$37,MATCH('Rates Database'!J102,'EDC Component Dictionary'!$B$5:$B$37,0)), "Energy Supply")</f>
        <v>Distribution System</v>
      </c>
      <c r="L102" s="12"/>
      <c r="M102" s="12"/>
    </row>
    <row r="103" spans="1:13" x14ac:dyDescent="0.3">
      <c r="A103" s="18">
        <v>101</v>
      </c>
      <c r="B103" s="18">
        <f t="shared" si="2"/>
        <v>2021</v>
      </c>
      <c r="C103" s="17">
        <v>44228</v>
      </c>
      <c r="D103" s="18" t="s">
        <v>130</v>
      </c>
      <c r="E103" s="18" t="s">
        <v>95</v>
      </c>
      <c r="F103" s="18" t="str">
        <f t="shared" si="3"/>
        <v>Eversource_WMA-Exogenous Cost Adjustment (ECA)-44228</v>
      </c>
      <c r="G103" s="11" t="s">
        <v>131</v>
      </c>
      <c r="H103" s="11" t="s">
        <v>49</v>
      </c>
      <c r="I103" s="11" t="s">
        <v>132</v>
      </c>
      <c r="J103" s="11" t="s">
        <v>134</v>
      </c>
      <c r="K103" s="11" t="str">
        <f>IFERROR(INDEX('EDC Component Dictionary'!$C$5:$C$37,MATCH('Rates Database'!J103,'EDC Component Dictionary'!$B$5:$B$37,0)), "Energy Supply")</f>
        <v>Distribution System</v>
      </c>
      <c r="L103" s="12"/>
      <c r="M103" s="12"/>
    </row>
    <row r="104" spans="1:13" x14ac:dyDescent="0.3">
      <c r="A104" s="18">
        <v>102</v>
      </c>
      <c r="B104" s="18">
        <f t="shared" si="2"/>
        <v>2021</v>
      </c>
      <c r="C104" s="17">
        <v>44197</v>
      </c>
      <c r="D104" s="18" t="s">
        <v>130</v>
      </c>
      <c r="E104" s="18" t="s">
        <v>95</v>
      </c>
      <c r="F104" s="18" t="str">
        <f t="shared" si="3"/>
        <v>Eversource_WMA-Exogenous Cost Adjustment (ECA)-44197</v>
      </c>
      <c r="G104" s="11" t="s">
        <v>131</v>
      </c>
      <c r="H104" s="11" t="s">
        <v>49</v>
      </c>
      <c r="I104" s="11" t="s">
        <v>132</v>
      </c>
      <c r="J104" s="11" t="s">
        <v>134</v>
      </c>
      <c r="K104" s="11" t="str">
        <f>IFERROR(INDEX('EDC Component Dictionary'!$C$5:$C$37,MATCH('Rates Database'!J104,'EDC Component Dictionary'!$B$5:$B$37,0)), "Energy Supply")</f>
        <v>Distribution System</v>
      </c>
      <c r="L104" s="12"/>
      <c r="M104" s="12"/>
    </row>
    <row r="105" spans="1:13" x14ac:dyDescent="0.3">
      <c r="A105" s="18">
        <v>103</v>
      </c>
      <c r="B105" s="18">
        <f t="shared" si="2"/>
        <v>2020</v>
      </c>
      <c r="C105" s="17">
        <v>44166</v>
      </c>
      <c r="D105" s="18" t="s">
        <v>130</v>
      </c>
      <c r="E105" s="18" t="s">
        <v>95</v>
      </c>
      <c r="F105" s="18" t="str">
        <f t="shared" si="3"/>
        <v>Eversource_WMA-Exogenous Cost Adjustment (ECA)-44166</v>
      </c>
      <c r="G105" s="11" t="s">
        <v>131</v>
      </c>
      <c r="H105" s="11" t="s">
        <v>49</v>
      </c>
      <c r="I105" s="11" t="s">
        <v>132</v>
      </c>
      <c r="J105" s="11" t="s">
        <v>134</v>
      </c>
      <c r="K105" s="11" t="str">
        <f>IFERROR(INDEX('EDC Component Dictionary'!$C$5:$C$37,MATCH('Rates Database'!J105,'EDC Component Dictionary'!$B$5:$B$37,0)), "Energy Supply")</f>
        <v>Distribution System</v>
      </c>
      <c r="L105" s="12"/>
      <c r="M105" s="12"/>
    </row>
    <row r="106" spans="1:13" x14ac:dyDescent="0.3">
      <c r="A106" s="18">
        <v>104</v>
      </c>
      <c r="B106" s="18">
        <f t="shared" si="2"/>
        <v>2020</v>
      </c>
      <c r="C106" s="17">
        <v>44136</v>
      </c>
      <c r="D106" s="18" t="s">
        <v>130</v>
      </c>
      <c r="E106" s="18" t="s">
        <v>95</v>
      </c>
      <c r="F106" s="18" t="str">
        <f t="shared" si="3"/>
        <v>Eversource_WMA-Exogenous Cost Adjustment (ECA)-44136</v>
      </c>
      <c r="G106" s="11" t="s">
        <v>131</v>
      </c>
      <c r="H106" s="11" t="s">
        <v>49</v>
      </c>
      <c r="I106" s="11" t="s">
        <v>132</v>
      </c>
      <c r="J106" s="11" t="s">
        <v>134</v>
      </c>
      <c r="K106" s="11" t="str">
        <f>IFERROR(INDEX('EDC Component Dictionary'!$C$5:$C$37,MATCH('Rates Database'!J106,'EDC Component Dictionary'!$B$5:$B$37,0)), "Energy Supply")</f>
        <v>Distribution System</v>
      </c>
      <c r="L106" s="12"/>
      <c r="M106" s="12"/>
    </row>
    <row r="107" spans="1:13" x14ac:dyDescent="0.3">
      <c r="A107" s="18">
        <v>105</v>
      </c>
      <c r="B107" s="18">
        <f t="shared" si="2"/>
        <v>2020</v>
      </c>
      <c r="C107" s="17">
        <v>44105</v>
      </c>
      <c r="D107" s="18" t="s">
        <v>130</v>
      </c>
      <c r="E107" s="18" t="s">
        <v>95</v>
      </c>
      <c r="F107" s="18" t="str">
        <f t="shared" si="3"/>
        <v>Eversource_WMA-Exogenous Cost Adjustment (ECA)-44105</v>
      </c>
      <c r="G107" s="11" t="s">
        <v>131</v>
      </c>
      <c r="H107" s="11" t="s">
        <v>49</v>
      </c>
      <c r="I107" s="11" t="s">
        <v>132</v>
      </c>
      <c r="J107" s="11" t="s">
        <v>134</v>
      </c>
      <c r="K107" s="11" t="str">
        <f>IFERROR(INDEX('EDC Component Dictionary'!$C$5:$C$37,MATCH('Rates Database'!J107,'EDC Component Dictionary'!$B$5:$B$37,0)), "Energy Supply")</f>
        <v>Distribution System</v>
      </c>
      <c r="L107" s="12"/>
      <c r="M107" s="12"/>
    </row>
    <row r="108" spans="1:13" x14ac:dyDescent="0.3">
      <c r="A108" s="18">
        <v>106</v>
      </c>
      <c r="B108" s="18">
        <f t="shared" si="2"/>
        <v>2020</v>
      </c>
      <c r="C108" s="17">
        <v>44075</v>
      </c>
      <c r="D108" s="18" t="s">
        <v>130</v>
      </c>
      <c r="E108" s="18" t="s">
        <v>95</v>
      </c>
      <c r="F108" s="18" t="str">
        <f t="shared" si="3"/>
        <v>Eversource_WMA-Exogenous Cost Adjustment (ECA)-44075</v>
      </c>
      <c r="G108" s="11" t="s">
        <v>131</v>
      </c>
      <c r="H108" s="11" t="s">
        <v>49</v>
      </c>
      <c r="I108" s="11" t="s">
        <v>132</v>
      </c>
      <c r="J108" s="11" t="s">
        <v>134</v>
      </c>
      <c r="K108" s="11" t="str">
        <f>IFERROR(INDEX('EDC Component Dictionary'!$C$5:$C$37,MATCH('Rates Database'!J108,'EDC Component Dictionary'!$B$5:$B$37,0)), "Energy Supply")</f>
        <v>Distribution System</v>
      </c>
      <c r="L108" s="12"/>
      <c r="M108" s="12"/>
    </row>
    <row r="109" spans="1:13" x14ac:dyDescent="0.3">
      <c r="A109" s="18">
        <v>107</v>
      </c>
      <c r="B109" s="18">
        <f t="shared" si="2"/>
        <v>2020</v>
      </c>
      <c r="C109" s="17">
        <v>44044</v>
      </c>
      <c r="D109" s="18" t="s">
        <v>130</v>
      </c>
      <c r="E109" s="18" t="s">
        <v>95</v>
      </c>
      <c r="F109" s="18" t="str">
        <f t="shared" si="3"/>
        <v>Eversource_WMA-Exogenous Cost Adjustment (ECA)-44044</v>
      </c>
      <c r="G109" s="11" t="s">
        <v>131</v>
      </c>
      <c r="H109" s="11" t="s">
        <v>49</v>
      </c>
      <c r="I109" s="11" t="s">
        <v>132</v>
      </c>
      <c r="J109" s="11" t="s">
        <v>134</v>
      </c>
      <c r="K109" s="11" t="str">
        <f>IFERROR(INDEX('EDC Component Dictionary'!$C$5:$C$37,MATCH('Rates Database'!J109,'EDC Component Dictionary'!$B$5:$B$37,0)), "Energy Supply")</f>
        <v>Distribution System</v>
      </c>
      <c r="L109" s="12"/>
      <c r="M109" s="12"/>
    </row>
    <row r="110" spans="1:13" x14ac:dyDescent="0.3">
      <c r="A110" s="18">
        <v>108</v>
      </c>
      <c r="B110" s="18">
        <f t="shared" si="2"/>
        <v>2020</v>
      </c>
      <c r="C110" s="17">
        <v>44013</v>
      </c>
      <c r="D110" s="18" t="s">
        <v>130</v>
      </c>
      <c r="E110" s="18" t="s">
        <v>95</v>
      </c>
      <c r="F110" s="18" t="str">
        <f t="shared" si="3"/>
        <v>Eversource_WMA-Exogenous Cost Adjustment (ECA)-44013</v>
      </c>
      <c r="G110" s="11" t="s">
        <v>131</v>
      </c>
      <c r="H110" s="11" t="s">
        <v>49</v>
      </c>
      <c r="I110" s="11" t="s">
        <v>132</v>
      </c>
      <c r="J110" s="11" t="s">
        <v>134</v>
      </c>
      <c r="K110" s="11" t="str">
        <f>IFERROR(INDEX('EDC Component Dictionary'!$C$5:$C$37,MATCH('Rates Database'!J110,'EDC Component Dictionary'!$B$5:$B$37,0)), "Energy Supply")</f>
        <v>Distribution System</v>
      </c>
      <c r="L110" s="12"/>
      <c r="M110" s="12"/>
    </row>
    <row r="111" spans="1:13" x14ac:dyDescent="0.3">
      <c r="A111" s="18">
        <v>109</v>
      </c>
      <c r="B111" s="18">
        <f t="shared" si="2"/>
        <v>2020</v>
      </c>
      <c r="C111" s="17">
        <v>43983</v>
      </c>
      <c r="D111" s="18" t="s">
        <v>130</v>
      </c>
      <c r="E111" s="18" t="s">
        <v>95</v>
      </c>
      <c r="F111" s="18" t="str">
        <f t="shared" si="3"/>
        <v>Eversource_WMA-Exogenous Cost Adjustment (ECA)-43983</v>
      </c>
      <c r="G111" s="11" t="s">
        <v>131</v>
      </c>
      <c r="H111" s="11" t="s">
        <v>49</v>
      </c>
      <c r="I111" s="11" t="s">
        <v>132</v>
      </c>
      <c r="J111" s="11" t="s">
        <v>134</v>
      </c>
      <c r="K111" s="11" t="str">
        <f>IFERROR(INDEX('EDC Component Dictionary'!$C$5:$C$37,MATCH('Rates Database'!J111,'EDC Component Dictionary'!$B$5:$B$37,0)), "Energy Supply")</f>
        <v>Distribution System</v>
      </c>
      <c r="L111" s="12"/>
      <c r="M111" s="12"/>
    </row>
    <row r="112" spans="1:13" x14ac:dyDescent="0.3">
      <c r="A112" s="18">
        <v>110</v>
      </c>
      <c r="B112" s="18">
        <f t="shared" si="2"/>
        <v>2020</v>
      </c>
      <c r="C112" s="17">
        <v>43952</v>
      </c>
      <c r="D112" s="18" t="s">
        <v>130</v>
      </c>
      <c r="E112" s="18" t="s">
        <v>95</v>
      </c>
      <c r="F112" s="18" t="str">
        <f t="shared" si="3"/>
        <v>Eversource_WMA-Exogenous Cost Adjustment (ECA)-43952</v>
      </c>
      <c r="G112" s="11" t="s">
        <v>131</v>
      </c>
      <c r="H112" s="11" t="s">
        <v>49</v>
      </c>
      <c r="I112" s="11" t="s">
        <v>132</v>
      </c>
      <c r="J112" s="11" t="s">
        <v>134</v>
      </c>
      <c r="K112" s="11" t="str">
        <f>IFERROR(INDEX('EDC Component Dictionary'!$C$5:$C$37,MATCH('Rates Database'!J112,'EDC Component Dictionary'!$B$5:$B$37,0)), "Energy Supply")</f>
        <v>Distribution System</v>
      </c>
      <c r="L112" s="12"/>
      <c r="M112" s="12"/>
    </row>
    <row r="113" spans="1:13" x14ac:dyDescent="0.3">
      <c r="A113" s="18">
        <v>111</v>
      </c>
      <c r="B113" s="18">
        <f t="shared" si="2"/>
        <v>2020</v>
      </c>
      <c r="C113" s="17">
        <v>43922</v>
      </c>
      <c r="D113" s="18" t="s">
        <v>130</v>
      </c>
      <c r="E113" s="18" t="s">
        <v>95</v>
      </c>
      <c r="F113" s="18" t="str">
        <f t="shared" si="3"/>
        <v>Eversource_WMA-Exogenous Cost Adjustment (ECA)-43922</v>
      </c>
      <c r="G113" s="11" t="s">
        <v>131</v>
      </c>
      <c r="H113" s="11" t="s">
        <v>49</v>
      </c>
      <c r="I113" s="11" t="s">
        <v>132</v>
      </c>
      <c r="J113" s="11" t="s">
        <v>134</v>
      </c>
      <c r="K113" s="11" t="str">
        <f>IFERROR(INDEX('EDC Component Dictionary'!$C$5:$C$37,MATCH('Rates Database'!J113,'EDC Component Dictionary'!$B$5:$B$37,0)), "Energy Supply")</f>
        <v>Distribution System</v>
      </c>
      <c r="L113" s="12"/>
      <c r="M113" s="12"/>
    </row>
    <row r="114" spans="1:13" x14ac:dyDescent="0.3">
      <c r="A114" s="18">
        <v>112</v>
      </c>
      <c r="B114" s="18">
        <f t="shared" si="2"/>
        <v>2020</v>
      </c>
      <c r="C114" s="17">
        <v>43891</v>
      </c>
      <c r="D114" s="18" t="s">
        <v>130</v>
      </c>
      <c r="E114" s="18" t="s">
        <v>95</v>
      </c>
      <c r="F114" s="18" t="str">
        <f t="shared" si="3"/>
        <v>Eversource_WMA-Exogenous Cost Adjustment (ECA)-43891</v>
      </c>
      <c r="G114" s="11" t="s">
        <v>131</v>
      </c>
      <c r="H114" s="11" t="s">
        <v>49</v>
      </c>
      <c r="I114" s="11" t="s">
        <v>132</v>
      </c>
      <c r="J114" s="11" t="s">
        <v>134</v>
      </c>
      <c r="K114" s="11" t="str">
        <f>IFERROR(INDEX('EDC Component Dictionary'!$C$5:$C$37,MATCH('Rates Database'!J114,'EDC Component Dictionary'!$B$5:$B$37,0)), "Energy Supply")</f>
        <v>Distribution System</v>
      </c>
      <c r="L114" s="12"/>
      <c r="M114" s="12"/>
    </row>
    <row r="115" spans="1:13" x14ac:dyDescent="0.3">
      <c r="A115" s="18">
        <v>113</v>
      </c>
      <c r="B115" s="18">
        <f t="shared" si="2"/>
        <v>2020</v>
      </c>
      <c r="C115" s="17">
        <v>43862</v>
      </c>
      <c r="D115" s="18" t="s">
        <v>130</v>
      </c>
      <c r="E115" s="18" t="s">
        <v>95</v>
      </c>
      <c r="F115" s="18" t="str">
        <f t="shared" si="3"/>
        <v>Eversource_WMA-Exogenous Cost Adjustment (ECA)-43862</v>
      </c>
      <c r="G115" s="11" t="s">
        <v>131</v>
      </c>
      <c r="H115" s="11" t="s">
        <v>49</v>
      </c>
      <c r="I115" s="11" t="s">
        <v>132</v>
      </c>
      <c r="J115" s="11" t="s">
        <v>134</v>
      </c>
      <c r="K115" s="11" t="str">
        <f>IFERROR(INDEX('EDC Component Dictionary'!$C$5:$C$37,MATCH('Rates Database'!J115,'EDC Component Dictionary'!$B$5:$B$37,0)), "Energy Supply")</f>
        <v>Distribution System</v>
      </c>
      <c r="L115" s="12"/>
      <c r="M115" s="12"/>
    </row>
    <row r="116" spans="1:13" x14ac:dyDescent="0.3">
      <c r="A116" s="18">
        <v>114</v>
      </c>
      <c r="B116" s="18">
        <f t="shared" si="2"/>
        <v>2020</v>
      </c>
      <c r="C116" s="17">
        <v>43831</v>
      </c>
      <c r="D116" s="18" t="s">
        <v>130</v>
      </c>
      <c r="E116" s="18" t="s">
        <v>95</v>
      </c>
      <c r="F116" s="18" t="str">
        <f t="shared" si="3"/>
        <v>Eversource_WMA-Exogenous Cost Adjustment (ECA)-43831</v>
      </c>
      <c r="G116" s="11" t="s">
        <v>131</v>
      </c>
      <c r="H116" s="11" t="s">
        <v>49</v>
      </c>
      <c r="I116" s="11" t="s">
        <v>132</v>
      </c>
      <c r="J116" s="11" t="s">
        <v>134</v>
      </c>
      <c r="K116" s="11" t="str">
        <f>IFERROR(INDEX('EDC Component Dictionary'!$C$5:$C$37,MATCH('Rates Database'!J116,'EDC Component Dictionary'!$B$5:$B$37,0)), "Energy Supply")</f>
        <v>Distribution System</v>
      </c>
      <c r="L116" s="12"/>
      <c r="M116" s="12"/>
    </row>
    <row r="117" spans="1:13" x14ac:dyDescent="0.3">
      <c r="A117" s="18">
        <v>115</v>
      </c>
      <c r="B117" s="18">
        <f t="shared" si="2"/>
        <v>2019</v>
      </c>
      <c r="C117" s="17">
        <v>43800</v>
      </c>
      <c r="D117" s="18" t="s">
        <v>130</v>
      </c>
      <c r="E117" s="18" t="s">
        <v>95</v>
      </c>
      <c r="F117" s="18" t="str">
        <f t="shared" si="3"/>
        <v>Eversource_WMA-Exogenous Cost Adjustment (ECA)-43800</v>
      </c>
      <c r="G117" s="11" t="s">
        <v>131</v>
      </c>
      <c r="H117" s="11" t="s">
        <v>49</v>
      </c>
      <c r="I117" s="11" t="s">
        <v>132</v>
      </c>
      <c r="J117" s="11" t="s">
        <v>134</v>
      </c>
      <c r="K117" s="11" t="str">
        <f>IFERROR(INDEX('EDC Component Dictionary'!$C$5:$C$37,MATCH('Rates Database'!J117,'EDC Component Dictionary'!$B$5:$B$37,0)), "Energy Supply")</f>
        <v>Distribution System</v>
      </c>
      <c r="L117" s="12"/>
      <c r="M117" s="12"/>
    </row>
    <row r="118" spans="1:13" x14ac:dyDescent="0.3">
      <c r="A118" s="18">
        <v>116</v>
      </c>
      <c r="B118" s="18">
        <f t="shared" si="2"/>
        <v>2019</v>
      </c>
      <c r="C118" s="17">
        <v>43770</v>
      </c>
      <c r="D118" s="18" t="s">
        <v>130</v>
      </c>
      <c r="E118" s="18" t="s">
        <v>95</v>
      </c>
      <c r="F118" s="18" t="str">
        <f t="shared" si="3"/>
        <v>Eversource_WMA-Exogenous Cost Adjustment (ECA)-43770</v>
      </c>
      <c r="G118" s="11" t="s">
        <v>131</v>
      </c>
      <c r="H118" s="11" t="s">
        <v>49</v>
      </c>
      <c r="I118" s="11" t="s">
        <v>132</v>
      </c>
      <c r="J118" s="11" t="s">
        <v>134</v>
      </c>
      <c r="K118" s="11" t="str">
        <f>IFERROR(INDEX('EDC Component Dictionary'!$C$5:$C$37,MATCH('Rates Database'!J118,'EDC Component Dictionary'!$B$5:$B$37,0)), "Energy Supply")</f>
        <v>Distribution System</v>
      </c>
      <c r="L118" s="12"/>
      <c r="M118" s="12"/>
    </row>
    <row r="119" spans="1:13" x14ac:dyDescent="0.3">
      <c r="A119" s="18">
        <v>117</v>
      </c>
      <c r="B119" s="18">
        <f t="shared" si="2"/>
        <v>2019</v>
      </c>
      <c r="C119" s="17">
        <v>43739</v>
      </c>
      <c r="D119" s="18" t="s">
        <v>130</v>
      </c>
      <c r="E119" s="18" t="s">
        <v>95</v>
      </c>
      <c r="F119" s="18" t="str">
        <f t="shared" si="3"/>
        <v>Eversource_WMA-Exogenous Cost Adjustment (ECA)-43739</v>
      </c>
      <c r="G119" s="11" t="s">
        <v>131</v>
      </c>
      <c r="H119" s="11" t="s">
        <v>49</v>
      </c>
      <c r="I119" s="11" t="s">
        <v>132</v>
      </c>
      <c r="J119" s="11" t="s">
        <v>134</v>
      </c>
      <c r="K119" s="11" t="str">
        <f>IFERROR(INDEX('EDC Component Dictionary'!$C$5:$C$37,MATCH('Rates Database'!J119,'EDC Component Dictionary'!$B$5:$B$37,0)), "Energy Supply")</f>
        <v>Distribution System</v>
      </c>
      <c r="L119" s="12"/>
      <c r="M119" s="12"/>
    </row>
    <row r="120" spans="1:13" x14ac:dyDescent="0.3">
      <c r="A120" s="18">
        <v>118</v>
      </c>
      <c r="B120" s="18">
        <f t="shared" si="2"/>
        <v>2019</v>
      </c>
      <c r="C120" s="17">
        <v>43709</v>
      </c>
      <c r="D120" s="18" t="s">
        <v>130</v>
      </c>
      <c r="E120" s="18" t="s">
        <v>95</v>
      </c>
      <c r="F120" s="18" t="str">
        <f t="shared" si="3"/>
        <v>Eversource_WMA-Exogenous Cost Adjustment (ECA)-43709</v>
      </c>
      <c r="G120" s="11" t="s">
        <v>131</v>
      </c>
      <c r="H120" s="11" t="s">
        <v>49</v>
      </c>
      <c r="I120" s="11" t="s">
        <v>132</v>
      </c>
      <c r="J120" s="11" t="s">
        <v>134</v>
      </c>
      <c r="K120" s="11" t="str">
        <f>IFERROR(INDEX('EDC Component Dictionary'!$C$5:$C$37,MATCH('Rates Database'!J120,'EDC Component Dictionary'!$B$5:$B$37,0)), "Energy Supply")</f>
        <v>Distribution System</v>
      </c>
      <c r="L120" s="12"/>
      <c r="M120" s="12"/>
    </row>
    <row r="121" spans="1:13" x14ac:dyDescent="0.3">
      <c r="A121" s="18">
        <v>119</v>
      </c>
      <c r="B121" s="18">
        <f t="shared" si="2"/>
        <v>2019</v>
      </c>
      <c r="C121" s="17">
        <v>43678</v>
      </c>
      <c r="D121" s="18" t="s">
        <v>130</v>
      </c>
      <c r="E121" s="18" t="s">
        <v>95</v>
      </c>
      <c r="F121" s="18" t="str">
        <f t="shared" si="3"/>
        <v>Eversource_WMA-Exogenous Cost Adjustment (ECA)-43678</v>
      </c>
      <c r="G121" s="11" t="s">
        <v>131</v>
      </c>
      <c r="H121" s="11" t="s">
        <v>49</v>
      </c>
      <c r="I121" s="11" t="s">
        <v>132</v>
      </c>
      <c r="J121" s="11" t="s">
        <v>134</v>
      </c>
      <c r="K121" s="11" t="str">
        <f>IFERROR(INDEX('EDC Component Dictionary'!$C$5:$C$37,MATCH('Rates Database'!J121,'EDC Component Dictionary'!$B$5:$B$37,0)), "Energy Supply")</f>
        <v>Distribution System</v>
      </c>
      <c r="L121" s="12"/>
      <c r="M121" s="12"/>
    </row>
    <row r="122" spans="1:13" x14ac:dyDescent="0.3">
      <c r="A122" s="18">
        <v>120</v>
      </c>
      <c r="B122" s="18">
        <f t="shared" si="2"/>
        <v>2019</v>
      </c>
      <c r="C122" s="17">
        <v>43647</v>
      </c>
      <c r="D122" s="18" t="s">
        <v>130</v>
      </c>
      <c r="E122" s="18" t="s">
        <v>95</v>
      </c>
      <c r="F122" s="18" t="str">
        <f t="shared" si="3"/>
        <v>Eversource_WMA-Exogenous Cost Adjustment (ECA)-43647</v>
      </c>
      <c r="G122" s="11" t="s">
        <v>131</v>
      </c>
      <c r="H122" s="11" t="s">
        <v>49</v>
      </c>
      <c r="I122" s="11" t="s">
        <v>132</v>
      </c>
      <c r="J122" s="11" t="s">
        <v>134</v>
      </c>
      <c r="K122" s="11" t="str">
        <f>IFERROR(INDEX('EDC Component Dictionary'!$C$5:$C$37,MATCH('Rates Database'!J122,'EDC Component Dictionary'!$B$5:$B$37,0)), "Energy Supply")</f>
        <v>Distribution System</v>
      </c>
      <c r="L122" s="12"/>
      <c r="M122" s="12"/>
    </row>
    <row r="123" spans="1:13" x14ac:dyDescent="0.3">
      <c r="A123" s="18">
        <v>121</v>
      </c>
      <c r="B123" s="18">
        <f t="shared" si="2"/>
        <v>2019</v>
      </c>
      <c r="C123" s="17">
        <v>43617</v>
      </c>
      <c r="D123" s="18" t="s">
        <v>130</v>
      </c>
      <c r="E123" s="18" t="s">
        <v>95</v>
      </c>
      <c r="F123" s="18" t="str">
        <f t="shared" si="3"/>
        <v>Eversource_WMA-Exogenous Cost Adjustment (ECA)-43617</v>
      </c>
      <c r="G123" s="11" t="s">
        <v>131</v>
      </c>
      <c r="H123" s="11" t="s">
        <v>49</v>
      </c>
      <c r="I123" s="11" t="s">
        <v>132</v>
      </c>
      <c r="J123" s="11" t="s">
        <v>134</v>
      </c>
      <c r="K123" s="11" t="str">
        <f>IFERROR(INDEX('EDC Component Dictionary'!$C$5:$C$37,MATCH('Rates Database'!J123,'EDC Component Dictionary'!$B$5:$B$37,0)), "Energy Supply")</f>
        <v>Distribution System</v>
      </c>
      <c r="L123" s="12"/>
      <c r="M123" s="12"/>
    </row>
    <row r="124" spans="1:13" x14ac:dyDescent="0.3">
      <c r="A124" s="18">
        <v>122</v>
      </c>
      <c r="B124" s="18">
        <f t="shared" si="2"/>
        <v>2019</v>
      </c>
      <c r="C124" s="17">
        <v>43586</v>
      </c>
      <c r="D124" s="18" t="s">
        <v>130</v>
      </c>
      <c r="E124" s="18" t="s">
        <v>95</v>
      </c>
      <c r="F124" s="18" t="str">
        <f t="shared" si="3"/>
        <v>Eversource_WMA-Exogenous Cost Adjustment (ECA)-43586</v>
      </c>
      <c r="G124" s="11" t="s">
        <v>131</v>
      </c>
      <c r="H124" s="11" t="s">
        <v>49</v>
      </c>
      <c r="I124" s="11" t="s">
        <v>132</v>
      </c>
      <c r="J124" s="11" t="s">
        <v>134</v>
      </c>
      <c r="K124" s="11" t="str">
        <f>IFERROR(INDEX('EDC Component Dictionary'!$C$5:$C$37,MATCH('Rates Database'!J124,'EDC Component Dictionary'!$B$5:$B$37,0)), "Energy Supply")</f>
        <v>Distribution System</v>
      </c>
      <c r="L124" s="12"/>
      <c r="M124" s="12"/>
    </row>
    <row r="125" spans="1:13" x14ac:dyDescent="0.3">
      <c r="A125" s="18">
        <v>123</v>
      </c>
      <c r="B125" s="18">
        <f t="shared" si="2"/>
        <v>2019</v>
      </c>
      <c r="C125" s="17">
        <v>43556</v>
      </c>
      <c r="D125" s="18" t="s">
        <v>130</v>
      </c>
      <c r="E125" s="18" t="s">
        <v>95</v>
      </c>
      <c r="F125" s="18" t="str">
        <f t="shared" si="3"/>
        <v>Eversource_WMA-Exogenous Cost Adjustment (ECA)-43556</v>
      </c>
      <c r="G125" s="11" t="s">
        <v>131</v>
      </c>
      <c r="H125" s="11" t="s">
        <v>49</v>
      </c>
      <c r="I125" s="11" t="s">
        <v>132</v>
      </c>
      <c r="J125" s="11" t="s">
        <v>134</v>
      </c>
      <c r="K125" s="11" t="str">
        <f>IFERROR(INDEX('EDC Component Dictionary'!$C$5:$C$37,MATCH('Rates Database'!J125,'EDC Component Dictionary'!$B$5:$B$37,0)), "Energy Supply")</f>
        <v>Distribution System</v>
      </c>
      <c r="L125" s="12"/>
      <c r="M125" s="12"/>
    </row>
    <row r="126" spans="1:13" x14ac:dyDescent="0.3">
      <c r="A126" s="18">
        <v>124</v>
      </c>
      <c r="B126" s="18">
        <f t="shared" si="2"/>
        <v>2019</v>
      </c>
      <c r="C126" s="17">
        <v>43525</v>
      </c>
      <c r="D126" s="18" t="s">
        <v>130</v>
      </c>
      <c r="E126" s="18" t="s">
        <v>95</v>
      </c>
      <c r="F126" s="18" t="str">
        <f t="shared" si="3"/>
        <v>Eversource_WMA-Exogenous Cost Adjustment (ECA)-43525</v>
      </c>
      <c r="G126" s="11" t="s">
        <v>131</v>
      </c>
      <c r="H126" s="11" t="s">
        <v>49</v>
      </c>
      <c r="I126" s="11" t="s">
        <v>132</v>
      </c>
      <c r="J126" s="11" t="s">
        <v>134</v>
      </c>
      <c r="K126" s="11" t="str">
        <f>IFERROR(INDEX('EDC Component Dictionary'!$C$5:$C$37,MATCH('Rates Database'!J126,'EDC Component Dictionary'!$B$5:$B$37,0)), "Energy Supply")</f>
        <v>Distribution System</v>
      </c>
      <c r="L126" s="12"/>
      <c r="M126" s="12"/>
    </row>
    <row r="127" spans="1:13" x14ac:dyDescent="0.3">
      <c r="A127" s="18">
        <v>125</v>
      </c>
      <c r="B127" s="18">
        <f t="shared" si="2"/>
        <v>2019</v>
      </c>
      <c r="C127" s="17">
        <v>43497</v>
      </c>
      <c r="D127" s="18" t="s">
        <v>130</v>
      </c>
      <c r="E127" s="18" t="s">
        <v>95</v>
      </c>
      <c r="F127" s="18" t="str">
        <f t="shared" si="3"/>
        <v>Eversource_WMA-Exogenous Cost Adjustment (ECA)-43497</v>
      </c>
      <c r="G127" s="11" t="s">
        <v>131</v>
      </c>
      <c r="H127" s="11" t="s">
        <v>49</v>
      </c>
      <c r="I127" s="11" t="s">
        <v>132</v>
      </c>
      <c r="J127" s="11" t="s">
        <v>134</v>
      </c>
      <c r="K127" s="11" t="str">
        <f>IFERROR(INDEX('EDC Component Dictionary'!$C$5:$C$37,MATCH('Rates Database'!J127,'EDC Component Dictionary'!$B$5:$B$37,0)), "Energy Supply")</f>
        <v>Distribution System</v>
      </c>
      <c r="L127" s="12"/>
      <c r="M127" s="12"/>
    </row>
    <row r="128" spans="1:13" x14ac:dyDescent="0.3">
      <c r="A128" s="18">
        <v>126</v>
      </c>
      <c r="B128" s="18">
        <f t="shared" si="2"/>
        <v>2019</v>
      </c>
      <c r="C128" s="17">
        <v>43466</v>
      </c>
      <c r="D128" s="18" t="s">
        <v>130</v>
      </c>
      <c r="E128" s="18" t="s">
        <v>95</v>
      </c>
      <c r="F128" s="18" t="str">
        <f t="shared" si="3"/>
        <v>Eversource_WMA-Exogenous Cost Adjustment (ECA)-43466</v>
      </c>
      <c r="G128" s="11" t="s">
        <v>131</v>
      </c>
      <c r="H128" s="11" t="s">
        <v>49</v>
      </c>
      <c r="I128" s="11" t="s">
        <v>132</v>
      </c>
      <c r="J128" s="11" t="s">
        <v>134</v>
      </c>
      <c r="K128" s="11" t="str">
        <f>IFERROR(INDEX('EDC Component Dictionary'!$C$5:$C$37,MATCH('Rates Database'!J128,'EDC Component Dictionary'!$B$5:$B$37,0)), "Energy Supply")</f>
        <v>Distribution System</v>
      </c>
      <c r="L128" s="12"/>
      <c r="M128" s="12"/>
    </row>
    <row r="129" spans="1:13" x14ac:dyDescent="0.3">
      <c r="A129" s="18">
        <v>127</v>
      </c>
      <c r="B129" s="18">
        <f t="shared" si="2"/>
        <v>2024</v>
      </c>
      <c r="C129" s="17">
        <v>45352</v>
      </c>
      <c r="D129" s="18" t="s">
        <v>130</v>
      </c>
      <c r="E129" s="18" t="s">
        <v>95</v>
      </c>
      <c r="F129" s="18" t="str">
        <f t="shared" si="3"/>
        <v>Eversource_WMA-Pension Adjustment Factor (PCA)-45352</v>
      </c>
      <c r="G129" s="11" t="s">
        <v>131</v>
      </c>
      <c r="H129" s="11" t="s">
        <v>49</v>
      </c>
      <c r="I129" s="11" t="s">
        <v>132</v>
      </c>
      <c r="J129" s="11" t="s">
        <v>135</v>
      </c>
      <c r="K129" s="11" t="str">
        <f>IFERROR(INDEX('EDC Component Dictionary'!$C$5:$C$37,MATCH('Rates Database'!J129,'EDC Component Dictionary'!$B$5:$B$37,0)), "Energy Supply")</f>
        <v>Distribution System</v>
      </c>
      <c r="L129" s="12">
        <v>8.5999999999999998E-4</v>
      </c>
      <c r="M129" s="12"/>
    </row>
    <row r="130" spans="1:13" x14ac:dyDescent="0.3">
      <c r="A130" s="18">
        <v>128</v>
      </c>
      <c r="B130" s="18">
        <f t="shared" si="2"/>
        <v>2024</v>
      </c>
      <c r="C130" s="17">
        <v>45323</v>
      </c>
      <c r="D130" s="18" t="s">
        <v>130</v>
      </c>
      <c r="E130" s="18" t="s">
        <v>95</v>
      </c>
      <c r="F130" s="18" t="str">
        <f t="shared" si="3"/>
        <v>Eversource_WMA-Pension Adjustment Factor (PCA)-45323</v>
      </c>
      <c r="G130" s="11" t="s">
        <v>131</v>
      </c>
      <c r="H130" s="11" t="s">
        <v>49</v>
      </c>
      <c r="I130" s="11" t="s">
        <v>132</v>
      </c>
      <c r="J130" s="11" t="s">
        <v>135</v>
      </c>
      <c r="K130" s="11" t="str">
        <f>IFERROR(INDEX('EDC Component Dictionary'!$C$5:$C$37,MATCH('Rates Database'!J130,'EDC Component Dictionary'!$B$5:$B$37,0)), "Energy Supply")</f>
        <v>Distribution System</v>
      </c>
      <c r="L130" s="12">
        <v>8.5999999999999998E-4</v>
      </c>
      <c r="M130" s="12"/>
    </row>
    <row r="131" spans="1:13" x14ac:dyDescent="0.3">
      <c r="A131" s="18">
        <v>129</v>
      </c>
      <c r="B131" s="18">
        <f t="shared" ref="B131:B194" si="4">YEAR(C131)</f>
        <v>2024</v>
      </c>
      <c r="C131" s="17">
        <v>45292</v>
      </c>
      <c r="D131" s="18" t="s">
        <v>130</v>
      </c>
      <c r="E131" s="18" t="s">
        <v>95</v>
      </c>
      <c r="F131" s="18" t="str">
        <f t="shared" si="3"/>
        <v>Eversource_WMA-Pension Adjustment Factor (PCA)-45292</v>
      </c>
      <c r="G131" s="11" t="s">
        <v>131</v>
      </c>
      <c r="H131" s="11" t="s">
        <v>49</v>
      </c>
      <c r="I131" s="11" t="s">
        <v>132</v>
      </c>
      <c r="J131" s="11" t="s">
        <v>135</v>
      </c>
      <c r="K131" s="11" t="str">
        <f>IFERROR(INDEX('EDC Component Dictionary'!$C$5:$C$37,MATCH('Rates Database'!J131,'EDC Component Dictionary'!$B$5:$B$37,0)), "Energy Supply")</f>
        <v>Distribution System</v>
      </c>
      <c r="L131" s="12">
        <v>8.5999999999999998E-4</v>
      </c>
      <c r="M131" s="12"/>
    </row>
    <row r="132" spans="1:13" x14ac:dyDescent="0.3">
      <c r="A132" s="18">
        <v>130</v>
      </c>
      <c r="B132" s="18">
        <f t="shared" si="4"/>
        <v>2023</v>
      </c>
      <c r="C132" s="17">
        <v>45261</v>
      </c>
      <c r="D132" s="18" t="s">
        <v>130</v>
      </c>
      <c r="E132" s="18" t="s">
        <v>95</v>
      </c>
      <c r="F132" s="18" t="str">
        <f t="shared" ref="F132:F195" si="5">_xlfn.CONCAT(E132,"-",J132,"-",C132)</f>
        <v>Eversource_WMA-Pension Adjustment Factor (PCA)-45261</v>
      </c>
      <c r="G132" s="11" t="s">
        <v>131</v>
      </c>
      <c r="H132" s="11" t="s">
        <v>49</v>
      </c>
      <c r="I132" s="11" t="s">
        <v>132</v>
      </c>
      <c r="J132" s="11" t="s">
        <v>135</v>
      </c>
      <c r="K132" s="11" t="str">
        <f>IFERROR(INDEX('EDC Component Dictionary'!$C$5:$C$37,MATCH('Rates Database'!J132,'EDC Component Dictionary'!$B$5:$B$37,0)), "Energy Supply")</f>
        <v>Distribution System</v>
      </c>
      <c r="L132" s="12">
        <v>-9.1E-4</v>
      </c>
      <c r="M132" s="12"/>
    </row>
    <row r="133" spans="1:13" x14ac:dyDescent="0.3">
      <c r="A133" s="18">
        <v>131</v>
      </c>
      <c r="B133" s="18">
        <f t="shared" si="4"/>
        <v>2023</v>
      </c>
      <c r="C133" s="17">
        <v>45231</v>
      </c>
      <c r="D133" s="18" t="s">
        <v>130</v>
      </c>
      <c r="E133" s="18" t="s">
        <v>95</v>
      </c>
      <c r="F133" s="18" t="str">
        <f t="shared" si="5"/>
        <v>Eversource_WMA-Pension Adjustment Factor (PCA)-45231</v>
      </c>
      <c r="G133" s="11" t="s">
        <v>131</v>
      </c>
      <c r="H133" s="11" t="s">
        <v>49</v>
      </c>
      <c r="I133" s="11" t="s">
        <v>132</v>
      </c>
      <c r="J133" s="11" t="s">
        <v>135</v>
      </c>
      <c r="K133" s="11" t="str">
        <f>IFERROR(INDEX('EDC Component Dictionary'!$C$5:$C$37,MATCH('Rates Database'!J133,'EDC Component Dictionary'!$B$5:$B$37,0)), "Energy Supply")</f>
        <v>Distribution System</v>
      </c>
      <c r="L133" s="12">
        <v>-9.1E-4</v>
      </c>
      <c r="M133" s="12"/>
    </row>
    <row r="134" spans="1:13" x14ac:dyDescent="0.3">
      <c r="A134" s="18">
        <v>132</v>
      </c>
      <c r="B134" s="18">
        <f t="shared" si="4"/>
        <v>2023</v>
      </c>
      <c r="C134" s="17">
        <v>45200</v>
      </c>
      <c r="D134" s="18" t="s">
        <v>130</v>
      </c>
      <c r="E134" s="18" t="s">
        <v>95</v>
      </c>
      <c r="F134" s="18" t="str">
        <f t="shared" si="5"/>
        <v>Eversource_WMA-Pension Adjustment Factor (PCA)-45200</v>
      </c>
      <c r="G134" s="11" t="s">
        <v>131</v>
      </c>
      <c r="H134" s="11" t="s">
        <v>49</v>
      </c>
      <c r="I134" s="11" t="s">
        <v>132</v>
      </c>
      <c r="J134" s="11" t="s">
        <v>135</v>
      </c>
      <c r="K134" s="11" t="str">
        <f>IFERROR(INDEX('EDC Component Dictionary'!$C$5:$C$37,MATCH('Rates Database'!J134,'EDC Component Dictionary'!$B$5:$B$37,0)), "Energy Supply")</f>
        <v>Distribution System</v>
      </c>
      <c r="L134" s="12">
        <v>-9.1E-4</v>
      </c>
      <c r="M134" s="12"/>
    </row>
    <row r="135" spans="1:13" x14ac:dyDescent="0.3">
      <c r="A135" s="18">
        <v>133</v>
      </c>
      <c r="B135" s="18">
        <f t="shared" si="4"/>
        <v>2023</v>
      </c>
      <c r="C135" s="17">
        <v>45170</v>
      </c>
      <c r="D135" s="18" t="s">
        <v>130</v>
      </c>
      <c r="E135" s="18" t="s">
        <v>95</v>
      </c>
      <c r="F135" s="18" t="str">
        <f t="shared" si="5"/>
        <v>Eversource_WMA-Pension Adjustment Factor (PCA)-45170</v>
      </c>
      <c r="G135" s="11" t="s">
        <v>131</v>
      </c>
      <c r="H135" s="11" t="s">
        <v>49</v>
      </c>
      <c r="I135" s="11" t="s">
        <v>132</v>
      </c>
      <c r="J135" s="11" t="s">
        <v>135</v>
      </c>
      <c r="K135" s="11" t="str">
        <f>IFERROR(INDEX('EDC Component Dictionary'!$C$5:$C$37,MATCH('Rates Database'!J135,'EDC Component Dictionary'!$B$5:$B$37,0)), "Energy Supply")</f>
        <v>Distribution System</v>
      </c>
      <c r="L135" s="12">
        <v>-9.1E-4</v>
      </c>
      <c r="M135" s="12"/>
    </row>
    <row r="136" spans="1:13" x14ac:dyDescent="0.3">
      <c r="A136" s="18">
        <v>134</v>
      </c>
      <c r="B136" s="18">
        <f t="shared" si="4"/>
        <v>2023</v>
      </c>
      <c r="C136" s="17">
        <v>45139</v>
      </c>
      <c r="D136" s="18" t="s">
        <v>130</v>
      </c>
      <c r="E136" s="18" t="s">
        <v>95</v>
      </c>
      <c r="F136" s="18" t="str">
        <f t="shared" si="5"/>
        <v>Eversource_WMA-Pension Adjustment Factor (PCA)-45139</v>
      </c>
      <c r="G136" s="11" t="s">
        <v>131</v>
      </c>
      <c r="H136" s="11" t="s">
        <v>49</v>
      </c>
      <c r="I136" s="11" t="s">
        <v>132</v>
      </c>
      <c r="J136" s="11" t="s">
        <v>135</v>
      </c>
      <c r="K136" s="11" t="str">
        <f>IFERROR(INDEX('EDC Component Dictionary'!$C$5:$C$37,MATCH('Rates Database'!J136,'EDC Component Dictionary'!$B$5:$B$37,0)), "Energy Supply")</f>
        <v>Distribution System</v>
      </c>
      <c r="L136" s="12">
        <v>-9.1E-4</v>
      </c>
      <c r="M136" s="12"/>
    </row>
    <row r="137" spans="1:13" x14ac:dyDescent="0.3">
      <c r="A137" s="18">
        <v>135</v>
      </c>
      <c r="B137" s="18">
        <f t="shared" si="4"/>
        <v>2023</v>
      </c>
      <c r="C137" s="17">
        <v>45108</v>
      </c>
      <c r="D137" s="18" t="s">
        <v>130</v>
      </c>
      <c r="E137" s="18" t="s">
        <v>95</v>
      </c>
      <c r="F137" s="18" t="str">
        <f t="shared" si="5"/>
        <v>Eversource_WMA-Pension Adjustment Factor (PCA)-45108</v>
      </c>
      <c r="G137" s="11" t="s">
        <v>131</v>
      </c>
      <c r="H137" s="11" t="s">
        <v>49</v>
      </c>
      <c r="I137" s="11" t="s">
        <v>132</v>
      </c>
      <c r="J137" s="11" t="s">
        <v>135</v>
      </c>
      <c r="K137" s="11" t="str">
        <f>IFERROR(INDEX('EDC Component Dictionary'!$C$5:$C$37,MATCH('Rates Database'!J137,'EDC Component Dictionary'!$B$5:$B$37,0)), "Energy Supply")</f>
        <v>Distribution System</v>
      </c>
      <c r="L137" s="12">
        <v>-9.1E-4</v>
      </c>
      <c r="M137" s="12"/>
    </row>
    <row r="138" spans="1:13" x14ac:dyDescent="0.3">
      <c r="A138" s="18">
        <v>136</v>
      </c>
      <c r="B138" s="18">
        <f t="shared" si="4"/>
        <v>2023</v>
      </c>
      <c r="C138" s="17">
        <v>45078</v>
      </c>
      <c r="D138" s="18" t="s">
        <v>130</v>
      </c>
      <c r="E138" s="18" t="s">
        <v>95</v>
      </c>
      <c r="F138" s="18" t="str">
        <f t="shared" si="5"/>
        <v>Eversource_WMA-Pension Adjustment Factor (PCA)-45078</v>
      </c>
      <c r="G138" s="11" t="s">
        <v>131</v>
      </c>
      <c r="H138" s="11" t="s">
        <v>49</v>
      </c>
      <c r="I138" s="11" t="s">
        <v>132</v>
      </c>
      <c r="J138" s="11" t="s">
        <v>135</v>
      </c>
      <c r="K138" s="11" t="str">
        <f>IFERROR(INDEX('EDC Component Dictionary'!$C$5:$C$37,MATCH('Rates Database'!J138,'EDC Component Dictionary'!$B$5:$B$37,0)), "Energy Supply")</f>
        <v>Distribution System</v>
      </c>
      <c r="L138" s="12">
        <v>-9.1E-4</v>
      </c>
      <c r="M138" s="12"/>
    </row>
    <row r="139" spans="1:13" x14ac:dyDescent="0.3">
      <c r="A139" s="18">
        <v>137</v>
      </c>
      <c r="B139" s="18">
        <f t="shared" si="4"/>
        <v>2023</v>
      </c>
      <c r="C139" s="17">
        <v>45047</v>
      </c>
      <c r="D139" s="18" t="s">
        <v>130</v>
      </c>
      <c r="E139" s="18" t="s">
        <v>95</v>
      </c>
      <c r="F139" s="18" t="str">
        <f t="shared" si="5"/>
        <v>Eversource_WMA-Pension Adjustment Factor (PCA)-45047</v>
      </c>
      <c r="G139" s="11" t="s">
        <v>131</v>
      </c>
      <c r="H139" s="11" t="s">
        <v>49</v>
      </c>
      <c r="I139" s="11" t="s">
        <v>132</v>
      </c>
      <c r="J139" s="11" t="s">
        <v>135</v>
      </c>
      <c r="K139" s="11" t="str">
        <f>IFERROR(INDEX('EDC Component Dictionary'!$C$5:$C$37,MATCH('Rates Database'!J139,'EDC Component Dictionary'!$B$5:$B$37,0)), "Energy Supply")</f>
        <v>Distribution System</v>
      </c>
      <c r="L139" s="12">
        <v>-9.1E-4</v>
      </c>
      <c r="M139" s="12"/>
    </row>
    <row r="140" spans="1:13" x14ac:dyDescent="0.3">
      <c r="A140" s="18">
        <v>138</v>
      </c>
      <c r="B140" s="18">
        <f t="shared" si="4"/>
        <v>2023</v>
      </c>
      <c r="C140" s="17">
        <v>45017</v>
      </c>
      <c r="D140" s="18" t="s">
        <v>130</v>
      </c>
      <c r="E140" s="18" t="s">
        <v>95</v>
      </c>
      <c r="F140" s="18" t="str">
        <f t="shared" si="5"/>
        <v>Eversource_WMA-Pension Adjustment Factor (PCA)-45017</v>
      </c>
      <c r="G140" s="11" t="s">
        <v>131</v>
      </c>
      <c r="H140" s="11" t="s">
        <v>49</v>
      </c>
      <c r="I140" s="11" t="s">
        <v>132</v>
      </c>
      <c r="J140" s="11" t="s">
        <v>135</v>
      </c>
      <c r="K140" s="11" t="str">
        <f>IFERROR(INDEX('EDC Component Dictionary'!$C$5:$C$37,MATCH('Rates Database'!J140,'EDC Component Dictionary'!$B$5:$B$37,0)), "Energy Supply")</f>
        <v>Distribution System</v>
      </c>
      <c r="L140" s="12">
        <v>-9.1E-4</v>
      </c>
      <c r="M140" s="12"/>
    </row>
    <row r="141" spans="1:13" x14ac:dyDescent="0.3">
      <c r="A141" s="18">
        <v>139</v>
      </c>
      <c r="B141" s="18">
        <f t="shared" si="4"/>
        <v>2023</v>
      </c>
      <c r="C141" s="17">
        <v>44986</v>
      </c>
      <c r="D141" s="18" t="s">
        <v>130</v>
      </c>
      <c r="E141" s="18" t="s">
        <v>95</v>
      </c>
      <c r="F141" s="18" t="str">
        <f t="shared" si="5"/>
        <v>Eversource_WMA-Pension Adjustment Factor (PCA)-44986</v>
      </c>
      <c r="G141" s="11" t="s">
        <v>131</v>
      </c>
      <c r="H141" s="11" t="s">
        <v>49</v>
      </c>
      <c r="I141" s="11" t="s">
        <v>132</v>
      </c>
      <c r="J141" s="11" t="s">
        <v>135</v>
      </c>
      <c r="K141" s="11" t="str">
        <f>IFERROR(INDEX('EDC Component Dictionary'!$C$5:$C$37,MATCH('Rates Database'!J141,'EDC Component Dictionary'!$B$5:$B$37,0)), "Energy Supply")</f>
        <v>Distribution System</v>
      </c>
      <c r="L141" s="12">
        <v>-9.1E-4</v>
      </c>
      <c r="M141" s="12"/>
    </row>
    <row r="142" spans="1:13" x14ac:dyDescent="0.3">
      <c r="A142" s="18">
        <v>140</v>
      </c>
      <c r="B142" s="18">
        <f t="shared" si="4"/>
        <v>2023</v>
      </c>
      <c r="C142" s="17">
        <v>44958</v>
      </c>
      <c r="D142" s="18" t="s">
        <v>130</v>
      </c>
      <c r="E142" s="18" t="s">
        <v>95</v>
      </c>
      <c r="F142" s="18" t="str">
        <f t="shared" si="5"/>
        <v>Eversource_WMA-Pension Adjustment Factor (PCA)-44958</v>
      </c>
      <c r="G142" s="11" t="s">
        <v>131</v>
      </c>
      <c r="H142" s="11" t="s">
        <v>49</v>
      </c>
      <c r="I142" s="11" t="s">
        <v>132</v>
      </c>
      <c r="J142" s="11" t="s">
        <v>135</v>
      </c>
      <c r="K142" s="11" t="str">
        <f>IFERROR(INDEX('EDC Component Dictionary'!$C$5:$C$37,MATCH('Rates Database'!J142,'EDC Component Dictionary'!$B$5:$B$37,0)), "Energy Supply")</f>
        <v>Distribution System</v>
      </c>
      <c r="L142" s="12">
        <v>-9.1E-4</v>
      </c>
      <c r="M142" s="12"/>
    </row>
    <row r="143" spans="1:13" x14ac:dyDescent="0.3">
      <c r="A143" s="18">
        <v>141</v>
      </c>
      <c r="B143" s="18">
        <f t="shared" si="4"/>
        <v>2023</v>
      </c>
      <c r="C143" s="17">
        <v>44927</v>
      </c>
      <c r="D143" s="18" t="s">
        <v>130</v>
      </c>
      <c r="E143" s="18" t="s">
        <v>95</v>
      </c>
      <c r="F143" s="18" t="str">
        <f t="shared" si="5"/>
        <v>Eversource_WMA-Pension Adjustment Factor (PCA)-44927</v>
      </c>
      <c r="G143" s="11" t="s">
        <v>131</v>
      </c>
      <c r="H143" s="11" t="s">
        <v>49</v>
      </c>
      <c r="I143" s="11" t="s">
        <v>132</v>
      </c>
      <c r="J143" s="11" t="s">
        <v>135</v>
      </c>
      <c r="K143" s="11" t="str">
        <f>IFERROR(INDEX('EDC Component Dictionary'!$C$5:$C$37,MATCH('Rates Database'!J143,'EDC Component Dictionary'!$B$5:$B$37,0)), "Energy Supply")</f>
        <v>Distribution System</v>
      </c>
      <c r="L143" s="12">
        <v>-9.1E-4</v>
      </c>
      <c r="M143" s="12"/>
    </row>
    <row r="144" spans="1:13" x14ac:dyDescent="0.3">
      <c r="A144" s="18">
        <v>142</v>
      </c>
      <c r="B144" s="18">
        <f t="shared" si="4"/>
        <v>2022</v>
      </c>
      <c r="C144" s="17">
        <v>44896</v>
      </c>
      <c r="D144" s="18" t="s">
        <v>130</v>
      </c>
      <c r="E144" s="18" t="s">
        <v>95</v>
      </c>
      <c r="F144" s="18" t="str">
        <f t="shared" si="5"/>
        <v>Eversource_WMA-Pension Adjustment Factor (PCA)-44896</v>
      </c>
      <c r="G144" s="11" t="s">
        <v>131</v>
      </c>
      <c r="H144" s="11" t="s">
        <v>49</v>
      </c>
      <c r="I144" s="11" t="s">
        <v>132</v>
      </c>
      <c r="J144" s="11" t="s">
        <v>135</v>
      </c>
      <c r="K144" s="11" t="str">
        <f>IFERROR(INDEX('EDC Component Dictionary'!$C$5:$C$37,MATCH('Rates Database'!J144,'EDC Component Dictionary'!$B$5:$B$37,0)), "Energy Supply")</f>
        <v>Distribution System</v>
      </c>
      <c r="L144" s="12">
        <v>1.1999999999999999E-3</v>
      </c>
      <c r="M144" s="12"/>
    </row>
    <row r="145" spans="1:13" x14ac:dyDescent="0.3">
      <c r="A145" s="18">
        <v>143</v>
      </c>
      <c r="B145" s="18">
        <f t="shared" si="4"/>
        <v>2022</v>
      </c>
      <c r="C145" s="17">
        <v>44866</v>
      </c>
      <c r="D145" s="18" t="s">
        <v>130</v>
      </c>
      <c r="E145" s="18" t="s">
        <v>95</v>
      </c>
      <c r="F145" s="18" t="str">
        <f t="shared" si="5"/>
        <v>Eversource_WMA-Pension Adjustment Factor (PCA)-44866</v>
      </c>
      <c r="G145" s="11" t="s">
        <v>131</v>
      </c>
      <c r="H145" s="11" t="s">
        <v>49</v>
      </c>
      <c r="I145" s="11" t="s">
        <v>132</v>
      </c>
      <c r="J145" s="11" t="s">
        <v>135</v>
      </c>
      <c r="K145" s="11" t="str">
        <f>IFERROR(INDEX('EDC Component Dictionary'!$C$5:$C$37,MATCH('Rates Database'!J145,'EDC Component Dictionary'!$B$5:$B$37,0)), "Energy Supply")</f>
        <v>Distribution System</v>
      </c>
      <c r="L145" s="12">
        <v>1.1999999999999999E-3</v>
      </c>
      <c r="M145" s="12"/>
    </row>
    <row r="146" spans="1:13" x14ac:dyDescent="0.3">
      <c r="A146" s="18">
        <v>144</v>
      </c>
      <c r="B146" s="18">
        <f t="shared" si="4"/>
        <v>2022</v>
      </c>
      <c r="C146" s="17">
        <v>44835</v>
      </c>
      <c r="D146" s="18" t="s">
        <v>130</v>
      </c>
      <c r="E146" s="18" t="s">
        <v>95</v>
      </c>
      <c r="F146" s="18" t="str">
        <f t="shared" si="5"/>
        <v>Eversource_WMA-Pension Adjustment Factor (PCA)-44835</v>
      </c>
      <c r="G146" s="11" t="s">
        <v>131</v>
      </c>
      <c r="H146" s="11" t="s">
        <v>49</v>
      </c>
      <c r="I146" s="11" t="s">
        <v>132</v>
      </c>
      <c r="J146" s="11" t="s">
        <v>135</v>
      </c>
      <c r="K146" s="11" t="str">
        <f>IFERROR(INDEX('EDC Component Dictionary'!$C$5:$C$37,MATCH('Rates Database'!J146,'EDC Component Dictionary'!$B$5:$B$37,0)), "Energy Supply")</f>
        <v>Distribution System</v>
      </c>
      <c r="L146" s="12">
        <v>1.1999999999999999E-3</v>
      </c>
      <c r="M146" s="12"/>
    </row>
    <row r="147" spans="1:13" x14ac:dyDescent="0.3">
      <c r="A147" s="18">
        <v>145</v>
      </c>
      <c r="B147" s="18">
        <f t="shared" si="4"/>
        <v>2022</v>
      </c>
      <c r="C147" s="17">
        <v>44805</v>
      </c>
      <c r="D147" s="18" t="s">
        <v>130</v>
      </c>
      <c r="E147" s="18" t="s">
        <v>95</v>
      </c>
      <c r="F147" s="18" t="str">
        <f t="shared" si="5"/>
        <v>Eversource_WMA-Pension Adjustment Factor (PCA)-44805</v>
      </c>
      <c r="G147" s="11" t="s">
        <v>131</v>
      </c>
      <c r="H147" s="11" t="s">
        <v>49</v>
      </c>
      <c r="I147" s="11" t="s">
        <v>132</v>
      </c>
      <c r="J147" s="11" t="s">
        <v>135</v>
      </c>
      <c r="K147" s="11" t="str">
        <f>IFERROR(INDEX('EDC Component Dictionary'!$C$5:$C$37,MATCH('Rates Database'!J147,'EDC Component Dictionary'!$B$5:$B$37,0)), "Energy Supply")</f>
        <v>Distribution System</v>
      </c>
      <c r="L147" s="12">
        <v>1.1999999999999999E-3</v>
      </c>
      <c r="M147" s="12"/>
    </row>
    <row r="148" spans="1:13" x14ac:dyDescent="0.3">
      <c r="A148" s="18">
        <v>146</v>
      </c>
      <c r="B148" s="18">
        <f t="shared" si="4"/>
        <v>2022</v>
      </c>
      <c r="C148" s="17">
        <v>44774</v>
      </c>
      <c r="D148" s="18" t="s">
        <v>130</v>
      </c>
      <c r="E148" s="18" t="s">
        <v>95</v>
      </c>
      <c r="F148" s="18" t="str">
        <f t="shared" si="5"/>
        <v>Eversource_WMA-Pension Adjustment Factor (PCA)-44774</v>
      </c>
      <c r="G148" s="11" t="s">
        <v>131</v>
      </c>
      <c r="H148" s="11" t="s">
        <v>49</v>
      </c>
      <c r="I148" s="11" t="s">
        <v>132</v>
      </c>
      <c r="J148" s="11" t="s">
        <v>135</v>
      </c>
      <c r="K148" s="11" t="str">
        <f>IFERROR(INDEX('EDC Component Dictionary'!$C$5:$C$37,MATCH('Rates Database'!J148,'EDC Component Dictionary'!$B$5:$B$37,0)), "Energy Supply")</f>
        <v>Distribution System</v>
      </c>
      <c r="L148" s="12">
        <v>1.1999999999999999E-3</v>
      </c>
      <c r="M148" s="12"/>
    </row>
    <row r="149" spans="1:13" x14ac:dyDescent="0.3">
      <c r="A149" s="18">
        <v>147</v>
      </c>
      <c r="B149" s="18">
        <f t="shared" si="4"/>
        <v>2022</v>
      </c>
      <c r="C149" s="17">
        <v>44743</v>
      </c>
      <c r="D149" s="18" t="s">
        <v>130</v>
      </c>
      <c r="E149" s="18" t="s">
        <v>95</v>
      </c>
      <c r="F149" s="18" t="str">
        <f t="shared" si="5"/>
        <v>Eversource_WMA-Pension Adjustment Factor (PCA)-44743</v>
      </c>
      <c r="G149" s="11" t="s">
        <v>131</v>
      </c>
      <c r="H149" s="11" t="s">
        <v>49</v>
      </c>
      <c r="I149" s="11" t="s">
        <v>132</v>
      </c>
      <c r="J149" s="11" t="s">
        <v>135</v>
      </c>
      <c r="K149" s="11" t="str">
        <f>IFERROR(INDEX('EDC Component Dictionary'!$C$5:$C$37,MATCH('Rates Database'!J149,'EDC Component Dictionary'!$B$5:$B$37,0)), "Energy Supply")</f>
        <v>Distribution System</v>
      </c>
      <c r="L149" s="12">
        <v>1.1999999999999999E-3</v>
      </c>
      <c r="M149" s="12"/>
    </row>
    <row r="150" spans="1:13" x14ac:dyDescent="0.3">
      <c r="A150" s="18">
        <v>148</v>
      </c>
      <c r="B150" s="18">
        <f t="shared" si="4"/>
        <v>2022</v>
      </c>
      <c r="C150" s="17">
        <v>44713</v>
      </c>
      <c r="D150" s="18" t="s">
        <v>130</v>
      </c>
      <c r="E150" s="18" t="s">
        <v>95</v>
      </c>
      <c r="F150" s="18" t="str">
        <f t="shared" si="5"/>
        <v>Eversource_WMA-Pension Adjustment Factor (PCA)-44713</v>
      </c>
      <c r="G150" s="11" t="s">
        <v>131</v>
      </c>
      <c r="H150" s="11" t="s">
        <v>49</v>
      </c>
      <c r="I150" s="11" t="s">
        <v>132</v>
      </c>
      <c r="J150" s="11" t="s">
        <v>135</v>
      </c>
      <c r="K150" s="11" t="str">
        <f>IFERROR(INDEX('EDC Component Dictionary'!$C$5:$C$37,MATCH('Rates Database'!J150,'EDC Component Dictionary'!$B$5:$B$37,0)), "Energy Supply")</f>
        <v>Distribution System</v>
      </c>
      <c r="L150" s="12">
        <v>1.1999999999999999E-3</v>
      </c>
      <c r="M150" s="12"/>
    </row>
    <row r="151" spans="1:13" x14ac:dyDescent="0.3">
      <c r="A151" s="18">
        <v>149</v>
      </c>
      <c r="B151" s="18">
        <f t="shared" si="4"/>
        <v>2022</v>
      </c>
      <c r="C151" s="17">
        <v>44682</v>
      </c>
      <c r="D151" s="18" t="s">
        <v>130</v>
      </c>
      <c r="E151" s="18" t="s">
        <v>95</v>
      </c>
      <c r="F151" s="18" t="str">
        <f t="shared" si="5"/>
        <v>Eversource_WMA-Pension Adjustment Factor (PCA)-44682</v>
      </c>
      <c r="G151" s="11" t="s">
        <v>131</v>
      </c>
      <c r="H151" s="11" t="s">
        <v>49</v>
      </c>
      <c r="I151" s="11" t="s">
        <v>132</v>
      </c>
      <c r="J151" s="11" t="s">
        <v>135</v>
      </c>
      <c r="K151" s="11" t="str">
        <f>IFERROR(INDEX('EDC Component Dictionary'!$C$5:$C$37,MATCH('Rates Database'!J151,'EDC Component Dictionary'!$B$5:$B$37,0)), "Energy Supply")</f>
        <v>Distribution System</v>
      </c>
      <c r="L151" s="12">
        <v>1.1999999999999999E-3</v>
      </c>
      <c r="M151" s="12"/>
    </row>
    <row r="152" spans="1:13" x14ac:dyDescent="0.3">
      <c r="A152" s="18">
        <v>150</v>
      </c>
      <c r="B152" s="18">
        <f t="shared" si="4"/>
        <v>2022</v>
      </c>
      <c r="C152" s="17">
        <v>44652</v>
      </c>
      <c r="D152" s="18" t="s">
        <v>130</v>
      </c>
      <c r="E152" s="18" t="s">
        <v>95</v>
      </c>
      <c r="F152" s="18" t="str">
        <f t="shared" si="5"/>
        <v>Eversource_WMA-Pension Adjustment Factor (PCA)-44652</v>
      </c>
      <c r="G152" s="11" t="s">
        <v>131</v>
      </c>
      <c r="H152" s="11" t="s">
        <v>49</v>
      </c>
      <c r="I152" s="11" t="s">
        <v>132</v>
      </c>
      <c r="J152" s="11" t="s">
        <v>135</v>
      </c>
      <c r="K152" s="11" t="str">
        <f>IFERROR(INDEX('EDC Component Dictionary'!$C$5:$C$37,MATCH('Rates Database'!J152,'EDC Component Dictionary'!$B$5:$B$37,0)), "Energy Supply")</f>
        <v>Distribution System</v>
      </c>
      <c r="L152" s="12">
        <v>1.1999999999999999E-3</v>
      </c>
      <c r="M152" s="12"/>
    </row>
    <row r="153" spans="1:13" x14ac:dyDescent="0.3">
      <c r="A153" s="18">
        <v>151</v>
      </c>
      <c r="B153" s="18">
        <f t="shared" si="4"/>
        <v>2022</v>
      </c>
      <c r="C153" s="17">
        <v>44621</v>
      </c>
      <c r="D153" s="18" t="s">
        <v>130</v>
      </c>
      <c r="E153" s="18" t="s">
        <v>95</v>
      </c>
      <c r="F153" s="18" t="str">
        <f t="shared" si="5"/>
        <v>Eversource_WMA-Pension Adjustment Factor (PCA)-44621</v>
      </c>
      <c r="G153" s="11" t="s">
        <v>131</v>
      </c>
      <c r="H153" s="11" t="s">
        <v>49</v>
      </c>
      <c r="I153" s="11" t="s">
        <v>132</v>
      </c>
      <c r="J153" s="11" t="s">
        <v>135</v>
      </c>
      <c r="K153" s="11" t="str">
        <f>IFERROR(INDEX('EDC Component Dictionary'!$C$5:$C$37,MATCH('Rates Database'!J153,'EDC Component Dictionary'!$B$5:$B$37,0)), "Energy Supply")</f>
        <v>Distribution System</v>
      </c>
      <c r="L153" s="12">
        <v>1.1999999999999999E-3</v>
      </c>
      <c r="M153" s="12"/>
    </row>
    <row r="154" spans="1:13" x14ac:dyDescent="0.3">
      <c r="A154" s="18">
        <v>152</v>
      </c>
      <c r="B154" s="18">
        <f t="shared" si="4"/>
        <v>2022</v>
      </c>
      <c r="C154" s="17">
        <v>44593</v>
      </c>
      <c r="D154" s="18" t="s">
        <v>130</v>
      </c>
      <c r="E154" s="18" t="s">
        <v>95</v>
      </c>
      <c r="F154" s="18" t="str">
        <f t="shared" si="5"/>
        <v>Eversource_WMA-Pension Adjustment Factor (PCA)-44593</v>
      </c>
      <c r="G154" s="11" t="s">
        <v>131</v>
      </c>
      <c r="H154" s="11" t="s">
        <v>49</v>
      </c>
      <c r="I154" s="11" t="s">
        <v>132</v>
      </c>
      <c r="J154" s="11" t="s">
        <v>135</v>
      </c>
      <c r="K154" s="11" t="str">
        <f>IFERROR(INDEX('EDC Component Dictionary'!$C$5:$C$37,MATCH('Rates Database'!J154,'EDC Component Dictionary'!$B$5:$B$37,0)), "Energy Supply")</f>
        <v>Distribution System</v>
      </c>
      <c r="L154" s="12">
        <v>1.1999999999999999E-3</v>
      </c>
      <c r="M154" s="12"/>
    </row>
    <row r="155" spans="1:13" x14ac:dyDescent="0.3">
      <c r="A155" s="18">
        <v>153</v>
      </c>
      <c r="B155" s="18">
        <f t="shared" si="4"/>
        <v>2022</v>
      </c>
      <c r="C155" s="17">
        <v>44562</v>
      </c>
      <c r="D155" s="18" t="s">
        <v>130</v>
      </c>
      <c r="E155" s="18" t="s">
        <v>95</v>
      </c>
      <c r="F155" s="18" t="str">
        <f t="shared" si="5"/>
        <v>Eversource_WMA-Pension Adjustment Factor (PCA)-44562</v>
      </c>
      <c r="G155" s="11" t="s">
        <v>131</v>
      </c>
      <c r="H155" s="11" t="s">
        <v>49</v>
      </c>
      <c r="I155" s="11" t="s">
        <v>132</v>
      </c>
      <c r="J155" s="11" t="s">
        <v>135</v>
      </c>
      <c r="K155" s="11" t="str">
        <f>IFERROR(INDEX('EDC Component Dictionary'!$C$5:$C$37,MATCH('Rates Database'!J155,'EDC Component Dictionary'!$B$5:$B$37,0)), "Energy Supply")</f>
        <v>Distribution System</v>
      </c>
      <c r="L155" s="12">
        <v>1.1999999999999999E-3</v>
      </c>
      <c r="M155" s="12"/>
    </row>
    <row r="156" spans="1:13" x14ac:dyDescent="0.3">
      <c r="A156" s="18">
        <v>154</v>
      </c>
      <c r="B156" s="18">
        <f t="shared" si="4"/>
        <v>2021</v>
      </c>
      <c r="C156" s="17">
        <v>44531</v>
      </c>
      <c r="D156" s="18" t="s">
        <v>130</v>
      </c>
      <c r="E156" s="18" t="s">
        <v>95</v>
      </c>
      <c r="F156" s="18" t="str">
        <f t="shared" si="5"/>
        <v>Eversource_WMA-Pension Adjustment Factor (PCA)-44531</v>
      </c>
      <c r="G156" s="11" t="s">
        <v>131</v>
      </c>
      <c r="H156" s="11" t="s">
        <v>49</v>
      </c>
      <c r="I156" s="11" t="s">
        <v>132</v>
      </c>
      <c r="J156" s="11" t="s">
        <v>135</v>
      </c>
      <c r="K156" s="11" t="str">
        <f>IFERROR(INDEX('EDC Component Dictionary'!$C$5:$C$37,MATCH('Rates Database'!J156,'EDC Component Dictionary'!$B$5:$B$37,0)), "Energy Supply")</f>
        <v>Distribution System</v>
      </c>
      <c r="L156" s="12">
        <v>1.33E-3</v>
      </c>
      <c r="M156" s="12"/>
    </row>
    <row r="157" spans="1:13" x14ac:dyDescent="0.3">
      <c r="A157" s="18">
        <v>155</v>
      </c>
      <c r="B157" s="18">
        <f t="shared" si="4"/>
        <v>2021</v>
      </c>
      <c r="C157" s="17">
        <v>44501</v>
      </c>
      <c r="D157" s="18" t="s">
        <v>130</v>
      </c>
      <c r="E157" s="18" t="s">
        <v>95</v>
      </c>
      <c r="F157" s="18" t="str">
        <f t="shared" si="5"/>
        <v>Eversource_WMA-Pension Adjustment Factor (PCA)-44501</v>
      </c>
      <c r="G157" s="11" t="s">
        <v>131</v>
      </c>
      <c r="H157" s="11" t="s">
        <v>49</v>
      </c>
      <c r="I157" s="11" t="s">
        <v>132</v>
      </c>
      <c r="J157" s="11" t="s">
        <v>135</v>
      </c>
      <c r="K157" s="11" t="str">
        <f>IFERROR(INDEX('EDC Component Dictionary'!$C$5:$C$37,MATCH('Rates Database'!J157,'EDC Component Dictionary'!$B$5:$B$37,0)), "Energy Supply")</f>
        <v>Distribution System</v>
      </c>
      <c r="L157" s="12">
        <v>1.33E-3</v>
      </c>
      <c r="M157" s="12"/>
    </row>
    <row r="158" spans="1:13" x14ac:dyDescent="0.3">
      <c r="A158" s="18">
        <v>156</v>
      </c>
      <c r="B158" s="18">
        <f t="shared" si="4"/>
        <v>2021</v>
      </c>
      <c r="C158" s="17">
        <v>44470</v>
      </c>
      <c r="D158" s="18" t="s">
        <v>130</v>
      </c>
      <c r="E158" s="18" t="s">
        <v>95</v>
      </c>
      <c r="F158" s="18" t="str">
        <f t="shared" si="5"/>
        <v>Eversource_WMA-Pension Adjustment Factor (PCA)-44470</v>
      </c>
      <c r="G158" s="11" t="s">
        <v>131</v>
      </c>
      <c r="H158" s="11" t="s">
        <v>49</v>
      </c>
      <c r="I158" s="11" t="s">
        <v>132</v>
      </c>
      <c r="J158" s="11" t="s">
        <v>135</v>
      </c>
      <c r="K158" s="11" t="str">
        <f>IFERROR(INDEX('EDC Component Dictionary'!$C$5:$C$37,MATCH('Rates Database'!J158,'EDC Component Dictionary'!$B$5:$B$37,0)), "Energy Supply")</f>
        <v>Distribution System</v>
      </c>
      <c r="L158" s="12">
        <v>1.33E-3</v>
      </c>
      <c r="M158" s="12"/>
    </row>
    <row r="159" spans="1:13" x14ac:dyDescent="0.3">
      <c r="A159" s="18">
        <v>157</v>
      </c>
      <c r="B159" s="18">
        <f t="shared" si="4"/>
        <v>2021</v>
      </c>
      <c r="C159" s="17">
        <v>44440</v>
      </c>
      <c r="D159" s="18" t="s">
        <v>130</v>
      </c>
      <c r="E159" s="18" t="s">
        <v>95</v>
      </c>
      <c r="F159" s="18" t="str">
        <f t="shared" si="5"/>
        <v>Eversource_WMA-Pension Adjustment Factor (PCA)-44440</v>
      </c>
      <c r="G159" s="11" t="s">
        <v>131</v>
      </c>
      <c r="H159" s="11" t="s">
        <v>49</v>
      </c>
      <c r="I159" s="11" t="s">
        <v>132</v>
      </c>
      <c r="J159" s="11" t="s">
        <v>135</v>
      </c>
      <c r="K159" s="11" t="str">
        <f>IFERROR(INDEX('EDC Component Dictionary'!$C$5:$C$37,MATCH('Rates Database'!J159,'EDC Component Dictionary'!$B$5:$B$37,0)), "Energy Supply")</f>
        <v>Distribution System</v>
      </c>
      <c r="L159" s="12">
        <v>1.33E-3</v>
      </c>
      <c r="M159" s="12"/>
    </row>
    <row r="160" spans="1:13" x14ac:dyDescent="0.3">
      <c r="A160" s="18">
        <v>158</v>
      </c>
      <c r="B160" s="18">
        <f t="shared" si="4"/>
        <v>2021</v>
      </c>
      <c r="C160" s="17">
        <v>44409</v>
      </c>
      <c r="D160" s="18" t="s">
        <v>130</v>
      </c>
      <c r="E160" s="18" t="s">
        <v>95</v>
      </c>
      <c r="F160" s="18" t="str">
        <f t="shared" si="5"/>
        <v>Eversource_WMA-Pension Adjustment Factor (PCA)-44409</v>
      </c>
      <c r="G160" s="11" t="s">
        <v>131</v>
      </c>
      <c r="H160" s="11" t="s">
        <v>49</v>
      </c>
      <c r="I160" s="11" t="s">
        <v>132</v>
      </c>
      <c r="J160" s="11" t="s">
        <v>135</v>
      </c>
      <c r="K160" s="11" t="str">
        <f>IFERROR(INDEX('EDC Component Dictionary'!$C$5:$C$37,MATCH('Rates Database'!J160,'EDC Component Dictionary'!$B$5:$B$37,0)), "Energy Supply")</f>
        <v>Distribution System</v>
      </c>
      <c r="L160" s="12">
        <v>1.33E-3</v>
      </c>
      <c r="M160" s="12"/>
    </row>
    <row r="161" spans="1:13" x14ac:dyDescent="0.3">
      <c r="A161" s="18">
        <v>159</v>
      </c>
      <c r="B161" s="18">
        <f t="shared" si="4"/>
        <v>2021</v>
      </c>
      <c r="C161" s="17">
        <v>44378</v>
      </c>
      <c r="D161" s="18" t="s">
        <v>130</v>
      </c>
      <c r="E161" s="18" t="s">
        <v>95</v>
      </c>
      <c r="F161" s="18" t="str">
        <f t="shared" si="5"/>
        <v>Eversource_WMA-Pension Adjustment Factor (PCA)-44378</v>
      </c>
      <c r="G161" s="11" t="s">
        <v>131</v>
      </c>
      <c r="H161" s="11" t="s">
        <v>49</v>
      </c>
      <c r="I161" s="11" t="s">
        <v>132</v>
      </c>
      <c r="J161" s="11" t="s">
        <v>135</v>
      </c>
      <c r="K161" s="11" t="str">
        <f>IFERROR(INDEX('EDC Component Dictionary'!$C$5:$C$37,MATCH('Rates Database'!J161,'EDC Component Dictionary'!$B$5:$B$37,0)), "Energy Supply")</f>
        <v>Distribution System</v>
      </c>
      <c r="L161" s="12">
        <v>1.33E-3</v>
      </c>
      <c r="M161" s="12"/>
    </row>
    <row r="162" spans="1:13" x14ac:dyDescent="0.3">
      <c r="A162" s="18">
        <v>160</v>
      </c>
      <c r="B162" s="18">
        <f t="shared" si="4"/>
        <v>2021</v>
      </c>
      <c r="C162" s="17">
        <v>44348</v>
      </c>
      <c r="D162" s="18" t="s">
        <v>130</v>
      </c>
      <c r="E162" s="18" t="s">
        <v>95</v>
      </c>
      <c r="F162" s="18" t="str">
        <f t="shared" si="5"/>
        <v>Eversource_WMA-Pension Adjustment Factor (PCA)-44348</v>
      </c>
      <c r="G162" s="11" t="s">
        <v>131</v>
      </c>
      <c r="H162" s="11" t="s">
        <v>49</v>
      </c>
      <c r="I162" s="11" t="s">
        <v>132</v>
      </c>
      <c r="J162" s="11" t="s">
        <v>135</v>
      </c>
      <c r="K162" s="11" t="str">
        <f>IFERROR(INDEX('EDC Component Dictionary'!$C$5:$C$37,MATCH('Rates Database'!J162,'EDC Component Dictionary'!$B$5:$B$37,0)), "Energy Supply")</f>
        <v>Distribution System</v>
      </c>
      <c r="L162" s="12">
        <v>1.33E-3</v>
      </c>
      <c r="M162" s="12"/>
    </row>
    <row r="163" spans="1:13" x14ac:dyDescent="0.3">
      <c r="A163" s="18">
        <v>161</v>
      </c>
      <c r="B163" s="18">
        <f t="shared" si="4"/>
        <v>2021</v>
      </c>
      <c r="C163" s="17">
        <v>44317</v>
      </c>
      <c r="D163" s="18" t="s">
        <v>130</v>
      </c>
      <c r="E163" s="18" t="s">
        <v>95</v>
      </c>
      <c r="F163" s="18" t="str">
        <f t="shared" si="5"/>
        <v>Eversource_WMA-Pension Adjustment Factor (PCA)-44317</v>
      </c>
      <c r="G163" s="11" t="s">
        <v>131</v>
      </c>
      <c r="H163" s="11" t="s">
        <v>49</v>
      </c>
      <c r="I163" s="11" t="s">
        <v>132</v>
      </c>
      <c r="J163" s="11" t="s">
        <v>135</v>
      </c>
      <c r="K163" s="11" t="str">
        <f>IFERROR(INDEX('EDC Component Dictionary'!$C$5:$C$37,MATCH('Rates Database'!J163,'EDC Component Dictionary'!$B$5:$B$37,0)), "Energy Supply")</f>
        <v>Distribution System</v>
      </c>
      <c r="L163" s="12">
        <v>1.33E-3</v>
      </c>
      <c r="M163" s="12"/>
    </row>
    <row r="164" spans="1:13" x14ac:dyDescent="0.3">
      <c r="A164" s="18">
        <v>162</v>
      </c>
      <c r="B164" s="18">
        <f t="shared" si="4"/>
        <v>2021</v>
      </c>
      <c r="C164" s="17">
        <v>44287</v>
      </c>
      <c r="D164" s="18" t="s">
        <v>130</v>
      </c>
      <c r="E164" s="18" t="s">
        <v>95</v>
      </c>
      <c r="F164" s="18" t="str">
        <f t="shared" si="5"/>
        <v>Eversource_WMA-Pension Adjustment Factor (PCA)-44287</v>
      </c>
      <c r="G164" s="11" t="s">
        <v>131</v>
      </c>
      <c r="H164" s="11" t="s">
        <v>49</v>
      </c>
      <c r="I164" s="11" t="s">
        <v>132</v>
      </c>
      <c r="J164" s="11" t="s">
        <v>135</v>
      </c>
      <c r="K164" s="11" t="str">
        <f>IFERROR(INDEX('EDC Component Dictionary'!$C$5:$C$37,MATCH('Rates Database'!J164,'EDC Component Dictionary'!$B$5:$B$37,0)), "Energy Supply")</f>
        <v>Distribution System</v>
      </c>
      <c r="L164" s="12">
        <v>1.33E-3</v>
      </c>
      <c r="M164" s="12"/>
    </row>
    <row r="165" spans="1:13" x14ac:dyDescent="0.3">
      <c r="A165" s="18">
        <v>163</v>
      </c>
      <c r="B165" s="18">
        <f t="shared" si="4"/>
        <v>2021</v>
      </c>
      <c r="C165" s="17">
        <v>44256</v>
      </c>
      <c r="D165" s="18" t="s">
        <v>130</v>
      </c>
      <c r="E165" s="18" t="s">
        <v>95</v>
      </c>
      <c r="F165" s="18" t="str">
        <f t="shared" si="5"/>
        <v>Eversource_WMA-Pension Adjustment Factor (PCA)-44256</v>
      </c>
      <c r="G165" s="11" t="s">
        <v>131</v>
      </c>
      <c r="H165" s="11" t="s">
        <v>49</v>
      </c>
      <c r="I165" s="11" t="s">
        <v>132</v>
      </c>
      <c r="J165" s="11" t="s">
        <v>135</v>
      </c>
      <c r="K165" s="11" t="str">
        <f>IFERROR(INDEX('EDC Component Dictionary'!$C$5:$C$37,MATCH('Rates Database'!J165,'EDC Component Dictionary'!$B$5:$B$37,0)), "Energy Supply")</f>
        <v>Distribution System</v>
      </c>
      <c r="L165" s="12">
        <v>1.33E-3</v>
      </c>
      <c r="M165" s="12"/>
    </row>
    <row r="166" spans="1:13" x14ac:dyDescent="0.3">
      <c r="A166" s="18">
        <v>164</v>
      </c>
      <c r="B166" s="18">
        <f t="shared" si="4"/>
        <v>2021</v>
      </c>
      <c r="C166" s="17">
        <v>44228</v>
      </c>
      <c r="D166" s="18" t="s">
        <v>130</v>
      </c>
      <c r="E166" s="18" t="s">
        <v>95</v>
      </c>
      <c r="F166" s="18" t="str">
        <f t="shared" si="5"/>
        <v>Eversource_WMA-Pension Adjustment Factor (PCA)-44228</v>
      </c>
      <c r="G166" s="11" t="s">
        <v>131</v>
      </c>
      <c r="H166" s="11" t="s">
        <v>49</v>
      </c>
      <c r="I166" s="11" t="s">
        <v>132</v>
      </c>
      <c r="J166" s="11" t="s">
        <v>135</v>
      </c>
      <c r="K166" s="11" t="str">
        <f>IFERROR(INDEX('EDC Component Dictionary'!$C$5:$C$37,MATCH('Rates Database'!J166,'EDC Component Dictionary'!$B$5:$B$37,0)), "Energy Supply")</f>
        <v>Distribution System</v>
      </c>
      <c r="L166" s="12">
        <v>1.33E-3</v>
      </c>
      <c r="M166" s="12"/>
    </row>
    <row r="167" spans="1:13" x14ac:dyDescent="0.3">
      <c r="A167" s="18">
        <v>165</v>
      </c>
      <c r="B167" s="18">
        <f t="shared" si="4"/>
        <v>2021</v>
      </c>
      <c r="C167" s="17">
        <v>44197</v>
      </c>
      <c r="D167" s="18" t="s">
        <v>130</v>
      </c>
      <c r="E167" s="18" t="s">
        <v>95</v>
      </c>
      <c r="F167" s="18" t="str">
        <f t="shared" si="5"/>
        <v>Eversource_WMA-Pension Adjustment Factor (PCA)-44197</v>
      </c>
      <c r="G167" s="11" t="s">
        <v>131</v>
      </c>
      <c r="H167" s="11" t="s">
        <v>49</v>
      </c>
      <c r="I167" s="11" t="s">
        <v>132</v>
      </c>
      <c r="J167" s="11" t="s">
        <v>135</v>
      </c>
      <c r="K167" s="11" t="str">
        <f>IFERROR(INDEX('EDC Component Dictionary'!$C$5:$C$37,MATCH('Rates Database'!J167,'EDC Component Dictionary'!$B$5:$B$37,0)), "Energy Supply")</f>
        <v>Distribution System</v>
      </c>
      <c r="L167" s="12">
        <v>1.33E-3</v>
      </c>
      <c r="M167" s="12"/>
    </row>
    <row r="168" spans="1:13" x14ac:dyDescent="0.3">
      <c r="A168" s="18">
        <v>166</v>
      </c>
      <c r="B168" s="18">
        <f t="shared" si="4"/>
        <v>2020</v>
      </c>
      <c r="C168" s="17">
        <v>44166</v>
      </c>
      <c r="D168" s="18" t="s">
        <v>130</v>
      </c>
      <c r="E168" s="18" t="s">
        <v>95</v>
      </c>
      <c r="F168" s="18" t="str">
        <f t="shared" si="5"/>
        <v>Eversource_WMA-Pension Adjustment Factor (PCA)-44166</v>
      </c>
      <c r="G168" s="11" t="s">
        <v>131</v>
      </c>
      <c r="H168" s="11" t="s">
        <v>49</v>
      </c>
      <c r="I168" s="11" t="s">
        <v>132</v>
      </c>
      <c r="J168" s="11" t="s">
        <v>135</v>
      </c>
      <c r="K168" s="11" t="str">
        <f>IFERROR(INDEX('EDC Component Dictionary'!$C$5:$C$37,MATCH('Rates Database'!J168,'EDC Component Dictionary'!$B$5:$B$37,0)), "Energy Supply")</f>
        <v>Distribution System</v>
      </c>
      <c r="L168" s="12">
        <v>7.7999999999999999E-4</v>
      </c>
      <c r="M168" s="12"/>
    </row>
    <row r="169" spans="1:13" x14ac:dyDescent="0.3">
      <c r="A169" s="18">
        <v>167</v>
      </c>
      <c r="B169" s="18">
        <f t="shared" si="4"/>
        <v>2020</v>
      </c>
      <c r="C169" s="17">
        <v>44136</v>
      </c>
      <c r="D169" s="18" t="s">
        <v>130</v>
      </c>
      <c r="E169" s="18" t="s">
        <v>95</v>
      </c>
      <c r="F169" s="18" t="str">
        <f t="shared" si="5"/>
        <v>Eversource_WMA-Pension Adjustment Factor (PCA)-44136</v>
      </c>
      <c r="G169" s="11" t="s">
        <v>131</v>
      </c>
      <c r="H169" s="11" t="s">
        <v>49</v>
      </c>
      <c r="I169" s="11" t="s">
        <v>132</v>
      </c>
      <c r="J169" s="11" t="s">
        <v>135</v>
      </c>
      <c r="K169" s="11" t="str">
        <f>IFERROR(INDEX('EDC Component Dictionary'!$C$5:$C$37,MATCH('Rates Database'!J169,'EDC Component Dictionary'!$B$5:$B$37,0)), "Energy Supply")</f>
        <v>Distribution System</v>
      </c>
      <c r="L169" s="12">
        <v>7.7999999999999999E-4</v>
      </c>
      <c r="M169" s="12"/>
    </row>
    <row r="170" spans="1:13" x14ac:dyDescent="0.3">
      <c r="A170" s="18">
        <v>168</v>
      </c>
      <c r="B170" s="18">
        <f t="shared" si="4"/>
        <v>2020</v>
      </c>
      <c r="C170" s="17">
        <v>44105</v>
      </c>
      <c r="D170" s="18" t="s">
        <v>130</v>
      </c>
      <c r="E170" s="18" t="s">
        <v>95</v>
      </c>
      <c r="F170" s="18" t="str">
        <f t="shared" si="5"/>
        <v>Eversource_WMA-Pension Adjustment Factor (PCA)-44105</v>
      </c>
      <c r="G170" s="11" t="s">
        <v>131</v>
      </c>
      <c r="H170" s="11" t="s">
        <v>49</v>
      </c>
      <c r="I170" s="11" t="s">
        <v>132</v>
      </c>
      <c r="J170" s="11" t="s">
        <v>135</v>
      </c>
      <c r="K170" s="11" t="str">
        <f>IFERROR(INDEX('EDC Component Dictionary'!$C$5:$C$37,MATCH('Rates Database'!J170,'EDC Component Dictionary'!$B$5:$B$37,0)), "Energy Supply")</f>
        <v>Distribution System</v>
      </c>
      <c r="L170" s="12">
        <v>7.7999999999999999E-4</v>
      </c>
      <c r="M170" s="12"/>
    </row>
    <row r="171" spans="1:13" x14ac:dyDescent="0.3">
      <c r="A171" s="18">
        <v>169</v>
      </c>
      <c r="B171" s="18">
        <f t="shared" si="4"/>
        <v>2020</v>
      </c>
      <c r="C171" s="17">
        <v>44075</v>
      </c>
      <c r="D171" s="18" t="s">
        <v>130</v>
      </c>
      <c r="E171" s="18" t="s">
        <v>95</v>
      </c>
      <c r="F171" s="18" t="str">
        <f t="shared" si="5"/>
        <v>Eversource_WMA-Pension Adjustment Factor (PCA)-44075</v>
      </c>
      <c r="G171" s="11" t="s">
        <v>131</v>
      </c>
      <c r="H171" s="11" t="s">
        <v>49</v>
      </c>
      <c r="I171" s="11" t="s">
        <v>132</v>
      </c>
      <c r="J171" s="11" t="s">
        <v>135</v>
      </c>
      <c r="K171" s="11" t="str">
        <f>IFERROR(INDEX('EDC Component Dictionary'!$C$5:$C$37,MATCH('Rates Database'!J171,'EDC Component Dictionary'!$B$5:$B$37,0)), "Energy Supply")</f>
        <v>Distribution System</v>
      </c>
      <c r="L171" s="12">
        <v>7.7999999999999999E-4</v>
      </c>
      <c r="M171" s="12"/>
    </row>
    <row r="172" spans="1:13" x14ac:dyDescent="0.3">
      <c r="A172" s="18">
        <v>170</v>
      </c>
      <c r="B172" s="18">
        <f t="shared" si="4"/>
        <v>2020</v>
      </c>
      <c r="C172" s="17">
        <v>44044</v>
      </c>
      <c r="D172" s="18" t="s">
        <v>130</v>
      </c>
      <c r="E172" s="18" t="s">
        <v>95</v>
      </c>
      <c r="F172" s="18" t="str">
        <f t="shared" si="5"/>
        <v>Eversource_WMA-Pension Adjustment Factor (PCA)-44044</v>
      </c>
      <c r="G172" s="11" t="s">
        <v>131</v>
      </c>
      <c r="H172" s="11" t="s">
        <v>49</v>
      </c>
      <c r="I172" s="11" t="s">
        <v>132</v>
      </c>
      <c r="J172" s="11" t="s">
        <v>135</v>
      </c>
      <c r="K172" s="11" t="str">
        <f>IFERROR(INDEX('EDC Component Dictionary'!$C$5:$C$37,MATCH('Rates Database'!J172,'EDC Component Dictionary'!$B$5:$B$37,0)), "Energy Supply")</f>
        <v>Distribution System</v>
      </c>
      <c r="L172" s="12">
        <v>7.7999999999999999E-4</v>
      </c>
      <c r="M172" s="12"/>
    </row>
    <row r="173" spans="1:13" x14ac:dyDescent="0.3">
      <c r="A173" s="18">
        <v>171</v>
      </c>
      <c r="B173" s="18">
        <f t="shared" si="4"/>
        <v>2020</v>
      </c>
      <c r="C173" s="17">
        <v>44013</v>
      </c>
      <c r="D173" s="18" t="s">
        <v>130</v>
      </c>
      <c r="E173" s="18" t="s">
        <v>95</v>
      </c>
      <c r="F173" s="18" t="str">
        <f t="shared" si="5"/>
        <v>Eversource_WMA-Pension Adjustment Factor (PCA)-44013</v>
      </c>
      <c r="G173" s="11" t="s">
        <v>131</v>
      </c>
      <c r="H173" s="11" t="s">
        <v>49</v>
      </c>
      <c r="I173" s="11" t="s">
        <v>132</v>
      </c>
      <c r="J173" s="11" t="s">
        <v>135</v>
      </c>
      <c r="K173" s="11" t="str">
        <f>IFERROR(INDEX('EDC Component Dictionary'!$C$5:$C$37,MATCH('Rates Database'!J173,'EDC Component Dictionary'!$B$5:$B$37,0)), "Energy Supply")</f>
        <v>Distribution System</v>
      </c>
      <c r="L173" s="12">
        <v>7.7999999999999999E-4</v>
      </c>
      <c r="M173" s="12"/>
    </row>
    <row r="174" spans="1:13" x14ac:dyDescent="0.3">
      <c r="A174" s="18">
        <v>172</v>
      </c>
      <c r="B174" s="18">
        <f t="shared" si="4"/>
        <v>2020</v>
      </c>
      <c r="C174" s="17">
        <v>43983</v>
      </c>
      <c r="D174" s="18" t="s">
        <v>130</v>
      </c>
      <c r="E174" s="18" t="s">
        <v>95</v>
      </c>
      <c r="F174" s="18" t="str">
        <f t="shared" si="5"/>
        <v>Eversource_WMA-Pension Adjustment Factor (PCA)-43983</v>
      </c>
      <c r="G174" s="11" t="s">
        <v>131</v>
      </c>
      <c r="H174" s="11" t="s">
        <v>49</v>
      </c>
      <c r="I174" s="11" t="s">
        <v>132</v>
      </c>
      <c r="J174" s="11" t="s">
        <v>135</v>
      </c>
      <c r="K174" s="11" t="str">
        <f>IFERROR(INDEX('EDC Component Dictionary'!$C$5:$C$37,MATCH('Rates Database'!J174,'EDC Component Dictionary'!$B$5:$B$37,0)), "Energy Supply")</f>
        <v>Distribution System</v>
      </c>
      <c r="L174" s="12">
        <v>7.7999999999999999E-4</v>
      </c>
      <c r="M174" s="12"/>
    </row>
    <row r="175" spans="1:13" x14ac:dyDescent="0.3">
      <c r="A175" s="18">
        <v>173</v>
      </c>
      <c r="B175" s="18">
        <f t="shared" si="4"/>
        <v>2020</v>
      </c>
      <c r="C175" s="17">
        <v>43952</v>
      </c>
      <c r="D175" s="18" t="s">
        <v>130</v>
      </c>
      <c r="E175" s="18" t="s">
        <v>95</v>
      </c>
      <c r="F175" s="18" t="str">
        <f t="shared" si="5"/>
        <v>Eversource_WMA-Pension Adjustment Factor (PCA)-43952</v>
      </c>
      <c r="G175" s="11" t="s">
        <v>131</v>
      </c>
      <c r="H175" s="11" t="s">
        <v>49</v>
      </c>
      <c r="I175" s="11" t="s">
        <v>132</v>
      </c>
      <c r="J175" s="11" t="s">
        <v>135</v>
      </c>
      <c r="K175" s="11" t="str">
        <f>IFERROR(INDEX('EDC Component Dictionary'!$C$5:$C$37,MATCH('Rates Database'!J175,'EDC Component Dictionary'!$B$5:$B$37,0)), "Energy Supply")</f>
        <v>Distribution System</v>
      </c>
      <c r="L175" s="12">
        <v>7.7999999999999999E-4</v>
      </c>
      <c r="M175" s="12"/>
    </row>
    <row r="176" spans="1:13" x14ac:dyDescent="0.3">
      <c r="A176" s="18">
        <v>174</v>
      </c>
      <c r="B176" s="18">
        <f t="shared" si="4"/>
        <v>2020</v>
      </c>
      <c r="C176" s="17">
        <v>43922</v>
      </c>
      <c r="D176" s="18" t="s">
        <v>130</v>
      </c>
      <c r="E176" s="18" t="s">
        <v>95</v>
      </c>
      <c r="F176" s="18" t="str">
        <f t="shared" si="5"/>
        <v>Eversource_WMA-Pension Adjustment Factor (PCA)-43922</v>
      </c>
      <c r="G176" s="11" t="s">
        <v>131</v>
      </c>
      <c r="H176" s="11" t="s">
        <v>49</v>
      </c>
      <c r="I176" s="11" t="s">
        <v>132</v>
      </c>
      <c r="J176" s="11" t="s">
        <v>135</v>
      </c>
      <c r="K176" s="11" t="str">
        <f>IFERROR(INDEX('EDC Component Dictionary'!$C$5:$C$37,MATCH('Rates Database'!J176,'EDC Component Dictionary'!$B$5:$B$37,0)), "Energy Supply")</f>
        <v>Distribution System</v>
      </c>
      <c r="L176" s="12">
        <v>7.7999999999999999E-4</v>
      </c>
      <c r="M176" s="12"/>
    </row>
    <row r="177" spans="1:13" x14ac:dyDescent="0.3">
      <c r="A177" s="18">
        <v>175</v>
      </c>
      <c r="B177" s="18">
        <f t="shared" si="4"/>
        <v>2020</v>
      </c>
      <c r="C177" s="17">
        <v>43891</v>
      </c>
      <c r="D177" s="18" t="s">
        <v>130</v>
      </c>
      <c r="E177" s="18" t="s">
        <v>95</v>
      </c>
      <c r="F177" s="18" t="str">
        <f t="shared" si="5"/>
        <v>Eversource_WMA-Pension Adjustment Factor (PCA)-43891</v>
      </c>
      <c r="G177" s="11" t="s">
        <v>131</v>
      </c>
      <c r="H177" s="11" t="s">
        <v>49</v>
      </c>
      <c r="I177" s="11" t="s">
        <v>132</v>
      </c>
      <c r="J177" s="11" t="s">
        <v>135</v>
      </c>
      <c r="K177" s="11" t="str">
        <f>IFERROR(INDEX('EDC Component Dictionary'!$C$5:$C$37,MATCH('Rates Database'!J177,'EDC Component Dictionary'!$B$5:$B$37,0)), "Energy Supply")</f>
        <v>Distribution System</v>
      </c>
      <c r="L177" s="12">
        <v>7.7999999999999999E-4</v>
      </c>
      <c r="M177" s="12"/>
    </row>
    <row r="178" spans="1:13" x14ac:dyDescent="0.3">
      <c r="A178" s="18">
        <v>176</v>
      </c>
      <c r="B178" s="18">
        <f t="shared" si="4"/>
        <v>2020</v>
      </c>
      <c r="C178" s="17">
        <v>43862</v>
      </c>
      <c r="D178" s="18" t="s">
        <v>130</v>
      </c>
      <c r="E178" s="18" t="s">
        <v>95</v>
      </c>
      <c r="F178" s="18" t="str">
        <f t="shared" si="5"/>
        <v>Eversource_WMA-Pension Adjustment Factor (PCA)-43862</v>
      </c>
      <c r="G178" s="11" t="s">
        <v>131</v>
      </c>
      <c r="H178" s="11" t="s">
        <v>49</v>
      </c>
      <c r="I178" s="11" t="s">
        <v>132</v>
      </c>
      <c r="J178" s="11" t="s">
        <v>135</v>
      </c>
      <c r="K178" s="11" t="str">
        <f>IFERROR(INDEX('EDC Component Dictionary'!$C$5:$C$37,MATCH('Rates Database'!J178,'EDC Component Dictionary'!$B$5:$B$37,0)), "Energy Supply")</f>
        <v>Distribution System</v>
      </c>
      <c r="L178" s="12">
        <v>7.7999999999999999E-4</v>
      </c>
      <c r="M178" s="12"/>
    </row>
    <row r="179" spans="1:13" x14ac:dyDescent="0.3">
      <c r="A179" s="18">
        <v>177</v>
      </c>
      <c r="B179" s="18">
        <f t="shared" si="4"/>
        <v>2020</v>
      </c>
      <c r="C179" s="17">
        <v>43831</v>
      </c>
      <c r="D179" s="18" t="s">
        <v>130</v>
      </c>
      <c r="E179" s="18" t="s">
        <v>95</v>
      </c>
      <c r="F179" s="18" t="str">
        <f t="shared" si="5"/>
        <v>Eversource_WMA-Pension Adjustment Factor (PCA)-43831</v>
      </c>
      <c r="G179" s="11" t="s">
        <v>131</v>
      </c>
      <c r="H179" s="11" t="s">
        <v>49</v>
      </c>
      <c r="I179" s="11" t="s">
        <v>132</v>
      </c>
      <c r="J179" s="11" t="s">
        <v>135</v>
      </c>
      <c r="K179" s="11" t="str">
        <f>IFERROR(INDEX('EDC Component Dictionary'!$C$5:$C$37,MATCH('Rates Database'!J179,'EDC Component Dictionary'!$B$5:$B$37,0)), "Energy Supply")</f>
        <v>Distribution System</v>
      </c>
      <c r="L179" s="12">
        <v>7.7999999999999999E-4</v>
      </c>
      <c r="M179" s="12"/>
    </row>
    <row r="180" spans="1:13" x14ac:dyDescent="0.3">
      <c r="A180" s="18">
        <v>178</v>
      </c>
      <c r="B180" s="18">
        <f t="shared" si="4"/>
        <v>2019</v>
      </c>
      <c r="C180" s="17">
        <v>43800</v>
      </c>
      <c r="D180" s="18" t="s">
        <v>130</v>
      </c>
      <c r="E180" s="18" t="s">
        <v>95</v>
      </c>
      <c r="F180" s="18" t="str">
        <f t="shared" si="5"/>
        <v>Eversource_WMA-Pension Adjustment Factor (PCA)-43800</v>
      </c>
      <c r="G180" s="11" t="s">
        <v>131</v>
      </c>
      <c r="H180" s="11" t="s">
        <v>49</v>
      </c>
      <c r="I180" s="11" t="s">
        <v>132</v>
      </c>
      <c r="J180" s="11" t="s">
        <v>135</v>
      </c>
      <c r="K180" s="11" t="str">
        <f>IFERROR(INDEX('EDC Component Dictionary'!$C$5:$C$37,MATCH('Rates Database'!J180,'EDC Component Dictionary'!$B$5:$B$37,0)), "Energy Supply")</f>
        <v>Distribution System</v>
      </c>
      <c r="L180" s="12">
        <v>9.3000000000000005E-4</v>
      </c>
      <c r="M180" s="12"/>
    </row>
    <row r="181" spans="1:13" x14ac:dyDescent="0.3">
      <c r="A181" s="18">
        <v>179</v>
      </c>
      <c r="B181" s="18">
        <f t="shared" si="4"/>
        <v>2019</v>
      </c>
      <c r="C181" s="17">
        <v>43770</v>
      </c>
      <c r="D181" s="18" t="s">
        <v>130</v>
      </c>
      <c r="E181" s="18" t="s">
        <v>95</v>
      </c>
      <c r="F181" s="18" t="str">
        <f t="shared" si="5"/>
        <v>Eversource_WMA-Pension Adjustment Factor (PCA)-43770</v>
      </c>
      <c r="G181" s="11" t="s">
        <v>131</v>
      </c>
      <c r="H181" s="11" t="s">
        <v>49</v>
      </c>
      <c r="I181" s="11" t="s">
        <v>132</v>
      </c>
      <c r="J181" s="11" t="s">
        <v>135</v>
      </c>
      <c r="K181" s="11" t="str">
        <f>IFERROR(INDEX('EDC Component Dictionary'!$C$5:$C$37,MATCH('Rates Database'!J181,'EDC Component Dictionary'!$B$5:$B$37,0)), "Energy Supply")</f>
        <v>Distribution System</v>
      </c>
      <c r="L181" s="12">
        <v>9.3000000000000005E-4</v>
      </c>
      <c r="M181" s="12"/>
    </row>
    <row r="182" spans="1:13" x14ac:dyDescent="0.3">
      <c r="A182" s="18">
        <v>180</v>
      </c>
      <c r="B182" s="18">
        <f t="shared" si="4"/>
        <v>2019</v>
      </c>
      <c r="C182" s="17">
        <v>43739</v>
      </c>
      <c r="D182" s="18" t="s">
        <v>130</v>
      </c>
      <c r="E182" s="18" t="s">
        <v>95</v>
      </c>
      <c r="F182" s="18" t="str">
        <f t="shared" si="5"/>
        <v>Eversource_WMA-Pension Adjustment Factor (PCA)-43739</v>
      </c>
      <c r="G182" s="11" t="s">
        <v>131</v>
      </c>
      <c r="H182" s="11" t="s">
        <v>49</v>
      </c>
      <c r="I182" s="11" t="s">
        <v>132</v>
      </c>
      <c r="J182" s="11" t="s">
        <v>135</v>
      </c>
      <c r="K182" s="11" t="str">
        <f>IFERROR(INDEX('EDC Component Dictionary'!$C$5:$C$37,MATCH('Rates Database'!J182,'EDC Component Dictionary'!$B$5:$B$37,0)), "Energy Supply")</f>
        <v>Distribution System</v>
      </c>
      <c r="L182" s="12">
        <v>9.3000000000000005E-4</v>
      </c>
      <c r="M182" s="12"/>
    </row>
    <row r="183" spans="1:13" x14ac:dyDescent="0.3">
      <c r="A183" s="18">
        <v>181</v>
      </c>
      <c r="B183" s="18">
        <f t="shared" si="4"/>
        <v>2019</v>
      </c>
      <c r="C183" s="17">
        <v>43709</v>
      </c>
      <c r="D183" s="18" t="s">
        <v>130</v>
      </c>
      <c r="E183" s="18" t="s">
        <v>95</v>
      </c>
      <c r="F183" s="18" t="str">
        <f t="shared" si="5"/>
        <v>Eversource_WMA-Pension Adjustment Factor (PCA)-43709</v>
      </c>
      <c r="G183" s="11" t="s">
        <v>131</v>
      </c>
      <c r="H183" s="11" t="s">
        <v>49</v>
      </c>
      <c r="I183" s="11" t="s">
        <v>132</v>
      </c>
      <c r="J183" s="11" t="s">
        <v>135</v>
      </c>
      <c r="K183" s="11" t="str">
        <f>IFERROR(INDEX('EDC Component Dictionary'!$C$5:$C$37,MATCH('Rates Database'!J183,'EDC Component Dictionary'!$B$5:$B$37,0)), "Energy Supply")</f>
        <v>Distribution System</v>
      </c>
      <c r="L183" s="12">
        <v>9.3000000000000005E-4</v>
      </c>
      <c r="M183" s="12"/>
    </row>
    <row r="184" spans="1:13" x14ac:dyDescent="0.3">
      <c r="A184" s="18">
        <v>182</v>
      </c>
      <c r="B184" s="18">
        <f t="shared" si="4"/>
        <v>2019</v>
      </c>
      <c r="C184" s="17">
        <v>43678</v>
      </c>
      <c r="D184" s="18" t="s">
        <v>130</v>
      </c>
      <c r="E184" s="18" t="s">
        <v>95</v>
      </c>
      <c r="F184" s="18" t="str">
        <f t="shared" si="5"/>
        <v>Eversource_WMA-Pension Adjustment Factor (PCA)-43678</v>
      </c>
      <c r="G184" s="11" t="s">
        <v>131</v>
      </c>
      <c r="H184" s="11" t="s">
        <v>49</v>
      </c>
      <c r="I184" s="11" t="s">
        <v>132</v>
      </c>
      <c r="J184" s="11" t="s">
        <v>135</v>
      </c>
      <c r="K184" s="11" t="str">
        <f>IFERROR(INDEX('EDC Component Dictionary'!$C$5:$C$37,MATCH('Rates Database'!J184,'EDC Component Dictionary'!$B$5:$B$37,0)), "Energy Supply")</f>
        <v>Distribution System</v>
      </c>
      <c r="L184" s="12">
        <v>9.3000000000000005E-4</v>
      </c>
      <c r="M184" s="12"/>
    </row>
    <row r="185" spans="1:13" x14ac:dyDescent="0.3">
      <c r="A185" s="18">
        <v>183</v>
      </c>
      <c r="B185" s="18">
        <f t="shared" si="4"/>
        <v>2019</v>
      </c>
      <c r="C185" s="17">
        <v>43647</v>
      </c>
      <c r="D185" s="18" t="s">
        <v>130</v>
      </c>
      <c r="E185" s="18" t="s">
        <v>95</v>
      </c>
      <c r="F185" s="18" t="str">
        <f t="shared" si="5"/>
        <v>Eversource_WMA-Pension Adjustment Factor (PCA)-43647</v>
      </c>
      <c r="G185" s="11" t="s">
        <v>131</v>
      </c>
      <c r="H185" s="11" t="s">
        <v>49</v>
      </c>
      <c r="I185" s="11" t="s">
        <v>132</v>
      </c>
      <c r="J185" s="11" t="s">
        <v>135</v>
      </c>
      <c r="K185" s="11" t="str">
        <f>IFERROR(INDEX('EDC Component Dictionary'!$C$5:$C$37,MATCH('Rates Database'!J185,'EDC Component Dictionary'!$B$5:$B$37,0)), "Energy Supply")</f>
        <v>Distribution System</v>
      </c>
      <c r="L185" s="12">
        <v>9.3000000000000005E-4</v>
      </c>
      <c r="M185" s="12"/>
    </row>
    <row r="186" spans="1:13" x14ac:dyDescent="0.3">
      <c r="A186" s="18">
        <v>184</v>
      </c>
      <c r="B186" s="18">
        <f t="shared" si="4"/>
        <v>2019</v>
      </c>
      <c r="C186" s="17">
        <v>43617</v>
      </c>
      <c r="D186" s="18" t="s">
        <v>130</v>
      </c>
      <c r="E186" s="18" t="s">
        <v>95</v>
      </c>
      <c r="F186" s="18" t="str">
        <f t="shared" si="5"/>
        <v>Eversource_WMA-Pension Adjustment Factor (PCA)-43617</v>
      </c>
      <c r="G186" s="11" t="s">
        <v>131</v>
      </c>
      <c r="H186" s="11" t="s">
        <v>49</v>
      </c>
      <c r="I186" s="11" t="s">
        <v>132</v>
      </c>
      <c r="J186" s="11" t="s">
        <v>135</v>
      </c>
      <c r="K186" s="11" t="str">
        <f>IFERROR(INDEX('EDC Component Dictionary'!$C$5:$C$37,MATCH('Rates Database'!J186,'EDC Component Dictionary'!$B$5:$B$37,0)), "Energy Supply")</f>
        <v>Distribution System</v>
      </c>
      <c r="L186" s="12">
        <v>9.3000000000000005E-4</v>
      </c>
      <c r="M186" s="12"/>
    </row>
    <row r="187" spans="1:13" x14ac:dyDescent="0.3">
      <c r="A187" s="18">
        <v>185</v>
      </c>
      <c r="B187" s="18">
        <f t="shared" si="4"/>
        <v>2019</v>
      </c>
      <c r="C187" s="17">
        <v>43586</v>
      </c>
      <c r="D187" s="18" t="s">
        <v>130</v>
      </c>
      <c r="E187" s="18" t="s">
        <v>95</v>
      </c>
      <c r="F187" s="18" t="str">
        <f t="shared" si="5"/>
        <v>Eversource_WMA-Pension Adjustment Factor (PCA)-43586</v>
      </c>
      <c r="G187" s="11" t="s">
        <v>131</v>
      </c>
      <c r="H187" s="11" t="s">
        <v>49</v>
      </c>
      <c r="I187" s="11" t="s">
        <v>132</v>
      </c>
      <c r="J187" s="11" t="s">
        <v>135</v>
      </c>
      <c r="K187" s="11" t="str">
        <f>IFERROR(INDEX('EDC Component Dictionary'!$C$5:$C$37,MATCH('Rates Database'!J187,'EDC Component Dictionary'!$B$5:$B$37,0)), "Energy Supply")</f>
        <v>Distribution System</v>
      </c>
      <c r="L187" s="12">
        <v>9.3000000000000005E-4</v>
      </c>
      <c r="M187" s="12"/>
    </row>
    <row r="188" spans="1:13" x14ac:dyDescent="0.3">
      <c r="A188" s="18">
        <v>186</v>
      </c>
      <c r="B188" s="18">
        <f t="shared" si="4"/>
        <v>2019</v>
      </c>
      <c r="C188" s="17">
        <v>43556</v>
      </c>
      <c r="D188" s="18" t="s">
        <v>130</v>
      </c>
      <c r="E188" s="18" t="s">
        <v>95</v>
      </c>
      <c r="F188" s="18" t="str">
        <f t="shared" si="5"/>
        <v>Eversource_WMA-Pension Adjustment Factor (PCA)-43556</v>
      </c>
      <c r="G188" s="11" t="s">
        <v>131</v>
      </c>
      <c r="H188" s="11" t="s">
        <v>49</v>
      </c>
      <c r="I188" s="11" t="s">
        <v>132</v>
      </c>
      <c r="J188" s="11" t="s">
        <v>135</v>
      </c>
      <c r="K188" s="11" t="str">
        <f>IFERROR(INDEX('EDC Component Dictionary'!$C$5:$C$37,MATCH('Rates Database'!J188,'EDC Component Dictionary'!$B$5:$B$37,0)), "Energy Supply")</f>
        <v>Distribution System</v>
      </c>
      <c r="L188" s="12">
        <v>9.3000000000000005E-4</v>
      </c>
      <c r="M188" s="12"/>
    </row>
    <row r="189" spans="1:13" x14ac:dyDescent="0.3">
      <c r="A189" s="18">
        <v>187</v>
      </c>
      <c r="B189" s="18">
        <f t="shared" si="4"/>
        <v>2019</v>
      </c>
      <c r="C189" s="17">
        <v>43525</v>
      </c>
      <c r="D189" s="18" t="s">
        <v>130</v>
      </c>
      <c r="E189" s="18" t="s">
        <v>95</v>
      </c>
      <c r="F189" s="18" t="str">
        <f t="shared" si="5"/>
        <v>Eversource_WMA-Pension Adjustment Factor (PCA)-43525</v>
      </c>
      <c r="G189" s="11" t="s">
        <v>131</v>
      </c>
      <c r="H189" s="11" t="s">
        <v>49</v>
      </c>
      <c r="I189" s="11" t="s">
        <v>132</v>
      </c>
      <c r="J189" s="11" t="s">
        <v>135</v>
      </c>
      <c r="K189" s="11" t="str">
        <f>IFERROR(INDEX('EDC Component Dictionary'!$C$5:$C$37,MATCH('Rates Database'!J189,'EDC Component Dictionary'!$B$5:$B$37,0)), "Energy Supply")</f>
        <v>Distribution System</v>
      </c>
      <c r="L189" s="12">
        <v>9.3000000000000005E-4</v>
      </c>
      <c r="M189" s="12"/>
    </row>
    <row r="190" spans="1:13" x14ac:dyDescent="0.3">
      <c r="A190" s="18">
        <v>188</v>
      </c>
      <c r="B190" s="18">
        <f t="shared" si="4"/>
        <v>2019</v>
      </c>
      <c r="C190" s="17">
        <v>43497</v>
      </c>
      <c r="D190" s="18" t="s">
        <v>130</v>
      </c>
      <c r="E190" s="18" t="s">
        <v>95</v>
      </c>
      <c r="F190" s="18" t="str">
        <f t="shared" si="5"/>
        <v>Eversource_WMA-Pension Adjustment Factor (PCA)-43497</v>
      </c>
      <c r="G190" s="11" t="s">
        <v>131</v>
      </c>
      <c r="H190" s="11" t="s">
        <v>49</v>
      </c>
      <c r="I190" s="11" t="s">
        <v>132</v>
      </c>
      <c r="J190" s="11" t="s">
        <v>135</v>
      </c>
      <c r="K190" s="11" t="str">
        <f>IFERROR(INDEX('EDC Component Dictionary'!$C$5:$C$37,MATCH('Rates Database'!J190,'EDC Component Dictionary'!$B$5:$B$37,0)), "Energy Supply")</f>
        <v>Distribution System</v>
      </c>
      <c r="L190" s="12">
        <v>9.3000000000000005E-4</v>
      </c>
      <c r="M190" s="12"/>
    </row>
    <row r="191" spans="1:13" x14ac:dyDescent="0.3">
      <c r="A191" s="18">
        <v>189</v>
      </c>
      <c r="B191" s="18">
        <f t="shared" si="4"/>
        <v>2019</v>
      </c>
      <c r="C191" s="17">
        <v>43466</v>
      </c>
      <c r="D191" s="18" t="s">
        <v>130</v>
      </c>
      <c r="E191" s="18" t="s">
        <v>95</v>
      </c>
      <c r="F191" s="18" t="str">
        <f t="shared" si="5"/>
        <v>Eversource_WMA-Pension Adjustment Factor (PCA)-43466</v>
      </c>
      <c r="G191" s="11" t="s">
        <v>131</v>
      </c>
      <c r="H191" s="11" t="s">
        <v>49</v>
      </c>
      <c r="I191" s="11" t="s">
        <v>132</v>
      </c>
      <c r="J191" s="11" t="s">
        <v>135</v>
      </c>
      <c r="K191" s="11" t="str">
        <f>IFERROR(INDEX('EDC Component Dictionary'!$C$5:$C$37,MATCH('Rates Database'!J191,'EDC Component Dictionary'!$B$5:$B$37,0)), "Energy Supply")</f>
        <v>Distribution System</v>
      </c>
      <c r="L191" s="12">
        <v>9.3000000000000005E-4</v>
      </c>
      <c r="M191" s="12"/>
    </row>
    <row r="192" spans="1:13" x14ac:dyDescent="0.3">
      <c r="A192" s="18">
        <v>190</v>
      </c>
      <c r="B192" s="18">
        <f t="shared" si="4"/>
        <v>2024</v>
      </c>
      <c r="C192" s="17">
        <v>45352</v>
      </c>
      <c r="D192" s="18" t="s">
        <v>130</v>
      </c>
      <c r="E192" s="18" t="s">
        <v>95</v>
      </c>
      <c r="F192" s="18" t="str">
        <f t="shared" si="5"/>
        <v>Eversource_WMA-Residential Assistance Adjustment Factor (RAAF)-45352</v>
      </c>
      <c r="G192" s="11" t="s">
        <v>131</v>
      </c>
      <c r="H192" s="11" t="s">
        <v>49</v>
      </c>
      <c r="I192" s="11" t="s">
        <v>132</v>
      </c>
      <c r="J192" s="11" t="s">
        <v>136</v>
      </c>
      <c r="K192" s="11" t="str">
        <f>IFERROR(INDEX('EDC Component Dictionary'!$C$5:$C$37,MATCH('Rates Database'!J192,'EDC Component Dictionary'!$B$5:$B$37,0)), "Energy Supply")</f>
        <v>Distribution System</v>
      </c>
      <c r="L192" s="12">
        <v>8.1600000000000006E-3</v>
      </c>
      <c r="M192" s="12"/>
    </row>
    <row r="193" spans="1:13" x14ac:dyDescent="0.3">
      <c r="A193" s="18">
        <v>191</v>
      </c>
      <c r="B193" s="18">
        <f t="shared" si="4"/>
        <v>2024</v>
      </c>
      <c r="C193" s="17">
        <v>45323</v>
      </c>
      <c r="D193" s="18" t="s">
        <v>130</v>
      </c>
      <c r="E193" s="18" t="s">
        <v>95</v>
      </c>
      <c r="F193" s="18" t="str">
        <f t="shared" si="5"/>
        <v>Eversource_WMA-Residential Assistance Adjustment Factor (RAAF)-45323</v>
      </c>
      <c r="G193" s="11" t="s">
        <v>131</v>
      </c>
      <c r="H193" s="11" t="s">
        <v>49</v>
      </c>
      <c r="I193" s="11" t="s">
        <v>132</v>
      </c>
      <c r="J193" s="11" t="s">
        <v>136</v>
      </c>
      <c r="K193" s="11" t="str">
        <f>IFERROR(INDEX('EDC Component Dictionary'!$C$5:$C$37,MATCH('Rates Database'!J193,'EDC Component Dictionary'!$B$5:$B$37,0)), "Energy Supply")</f>
        <v>Distribution System</v>
      </c>
      <c r="L193" s="12">
        <v>8.1600000000000006E-3</v>
      </c>
      <c r="M193" s="12"/>
    </row>
    <row r="194" spans="1:13" x14ac:dyDescent="0.3">
      <c r="A194" s="18">
        <v>192</v>
      </c>
      <c r="B194" s="18">
        <f t="shared" si="4"/>
        <v>2024</v>
      </c>
      <c r="C194" s="17">
        <v>45292</v>
      </c>
      <c r="D194" s="18" t="s">
        <v>130</v>
      </c>
      <c r="E194" s="18" t="s">
        <v>95</v>
      </c>
      <c r="F194" s="18" t="str">
        <f t="shared" si="5"/>
        <v>Eversource_WMA-Residential Assistance Adjustment Factor (RAAF)-45292</v>
      </c>
      <c r="G194" s="11" t="s">
        <v>131</v>
      </c>
      <c r="H194" s="11" t="s">
        <v>49</v>
      </c>
      <c r="I194" s="11" t="s">
        <v>132</v>
      </c>
      <c r="J194" s="11" t="s">
        <v>136</v>
      </c>
      <c r="K194" s="11" t="str">
        <f>IFERROR(INDEX('EDC Component Dictionary'!$C$5:$C$37,MATCH('Rates Database'!J194,'EDC Component Dictionary'!$B$5:$B$37,0)), "Energy Supply")</f>
        <v>Distribution System</v>
      </c>
      <c r="L194" s="12">
        <v>8.1600000000000006E-3</v>
      </c>
      <c r="M194" s="12"/>
    </row>
    <row r="195" spans="1:13" x14ac:dyDescent="0.3">
      <c r="A195" s="18">
        <v>193</v>
      </c>
      <c r="B195" s="18">
        <f t="shared" ref="B195:B258" si="6">YEAR(C195)</f>
        <v>2023</v>
      </c>
      <c r="C195" s="17">
        <v>45261</v>
      </c>
      <c r="D195" s="18" t="s">
        <v>130</v>
      </c>
      <c r="E195" s="18" t="s">
        <v>95</v>
      </c>
      <c r="F195" s="18" t="str">
        <f t="shared" si="5"/>
        <v>Eversource_WMA-Residential Assistance Adjustment Factor (RAAF)-45261</v>
      </c>
      <c r="G195" s="11" t="s">
        <v>131</v>
      </c>
      <c r="H195" s="11" t="s">
        <v>49</v>
      </c>
      <c r="I195" s="11" t="s">
        <v>132</v>
      </c>
      <c r="J195" s="11" t="s">
        <v>136</v>
      </c>
      <c r="K195" s="11" t="str">
        <f>IFERROR(INDEX('EDC Component Dictionary'!$C$5:$C$37,MATCH('Rates Database'!J195,'EDC Component Dictionary'!$B$5:$B$37,0)), "Energy Supply")</f>
        <v>Distribution System</v>
      </c>
      <c r="L195" s="12">
        <v>1.376E-2</v>
      </c>
      <c r="M195" s="12"/>
    </row>
    <row r="196" spans="1:13" x14ac:dyDescent="0.3">
      <c r="A196" s="18">
        <v>194</v>
      </c>
      <c r="B196" s="18">
        <f t="shared" si="6"/>
        <v>2023</v>
      </c>
      <c r="C196" s="17">
        <v>45231</v>
      </c>
      <c r="D196" s="18" t="s">
        <v>130</v>
      </c>
      <c r="E196" s="18" t="s">
        <v>95</v>
      </c>
      <c r="F196" s="18" t="str">
        <f t="shared" ref="F196:F259" si="7">_xlfn.CONCAT(E196,"-",J196,"-",C196)</f>
        <v>Eversource_WMA-Residential Assistance Adjustment Factor (RAAF)-45231</v>
      </c>
      <c r="G196" s="11" t="s">
        <v>131</v>
      </c>
      <c r="H196" s="11" t="s">
        <v>49</v>
      </c>
      <c r="I196" s="11" t="s">
        <v>132</v>
      </c>
      <c r="J196" s="11" t="s">
        <v>136</v>
      </c>
      <c r="K196" s="11" t="str">
        <f>IFERROR(INDEX('EDC Component Dictionary'!$C$5:$C$37,MATCH('Rates Database'!J196,'EDC Component Dictionary'!$B$5:$B$37,0)), "Energy Supply")</f>
        <v>Distribution System</v>
      </c>
      <c r="L196" s="12">
        <v>1.376E-2</v>
      </c>
      <c r="M196" s="12"/>
    </row>
    <row r="197" spans="1:13" x14ac:dyDescent="0.3">
      <c r="A197" s="18">
        <v>195</v>
      </c>
      <c r="B197" s="18">
        <f t="shared" si="6"/>
        <v>2023</v>
      </c>
      <c r="C197" s="17">
        <v>45200</v>
      </c>
      <c r="D197" s="18" t="s">
        <v>130</v>
      </c>
      <c r="E197" s="18" t="s">
        <v>95</v>
      </c>
      <c r="F197" s="18" t="str">
        <f t="shared" si="7"/>
        <v>Eversource_WMA-Residential Assistance Adjustment Factor (RAAF)-45200</v>
      </c>
      <c r="G197" s="11" t="s">
        <v>131</v>
      </c>
      <c r="H197" s="11" t="s">
        <v>49</v>
      </c>
      <c r="I197" s="11" t="s">
        <v>132</v>
      </c>
      <c r="J197" s="11" t="s">
        <v>136</v>
      </c>
      <c r="K197" s="11" t="str">
        <f>IFERROR(INDEX('EDC Component Dictionary'!$C$5:$C$37,MATCH('Rates Database'!J197,'EDC Component Dictionary'!$B$5:$B$37,0)), "Energy Supply")</f>
        <v>Distribution System</v>
      </c>
      <c r="L197" s="12">
        <v>1.376E-2</v>
      </c>
      <c r="M197" s="12"/>
    </row>
    <row r="198" spans="1:13" x14ac:dyDescent="0.3">
      <c r="A198" s="18">
        <v>196</v>
      </c>
      <c r="B198" s="18">
        <f t="shared" si="6"/>
        <v>2023</v>
      </c>
      <c r="C198" s="17">
        <v>45170</v>
      </c>
      <c r="D198" s="18" t="s">
        <v>130</v>
      </c>
      <c r="E198" s="18" t="s">
        <v>95</v>
      </c>
      <c r="F198" s="18" t="str">
        <f t="shared" si="7"/>
        <v>Eversource_WMA-Residential Assistance Adjustment Factor (RAAF)-45170</v>
      </c>
      <c r="G198" s="11" t="s">
        <v>131</v>
      </c>
      <c r="H198" s="11" t="s">
        <v>49</v>
      </c>
      <c r="I198" s="11" t="s">
        <v>132</v>
      </c>
      <c r="J198" s="11" t="s">
        <v>136</v>
      </c>
      <c r="K198" s="11" t="str">
        <f>IFERROR(INDEX('EDC Component Dictionary'!$C$5:$C$37,MATCH('Rates Database'!J198,'EDC Component Dictionary'!$B$5:$B$37,0)), "Energy Supply")</f>
        <v>Distribution System</v>
      </c>
      <c r="L198" s="12">
        <v>1.376E-2</v>
      </c>
      <c r="M198" s="12"/>
    </row>
    <row r="199" spans="1:13" x14ac:dyDescent="0.3">
      <c r="A199" s="18">
        <v>197</v>
      </c>
      <c r="B199" s="18">
        <f t="shared" si="6"/>
        <v>2023</v>
      </c>
      <c r="C199" s="17">
        <v>45139</v>
      </c>
      <c r="D199" s="18" t="s">
        <v>130</v>
      </c>
      <c r="E199" s="18" t="s">
        <v>95</v>
      </c>
      <c r="F199" s="18" t="str">
        <f t="shared" si="7"/>
        <v>Eversource_WMA-Residential Assistance Adjustment Factor (RAAF)-45139</v>
      </c>
      <c r="G199" s="11" t="s">
        <v>131</v>
      </c>
      <c r="H199" s="11" t="s">
        <v>49</v>
      </c>
      <c r="I199" s="11" t="s">
        <v>132</v>
      </c>
      <c r="J199" s="11" t="s">
        <v>136</v>
      </c>
      <c r="K199" s="11" t="str">
        <f>IFERROR(INDEX('EDC Component Dictionary'!$C$5:$C$37,MATCH('Rates Database'!J199,'EDC Component Dictionary'!$B$5:$B$37,0)), "Energy Supply")</f>
        <v>Distribution System</v>
      </c>
      <c r="L199" s="12">
        <v>1.376E-2</v>
      </c>
      <c r="M199" s="12"/>
    </row>
    <row r="200" spans="1:13" x14ac:dyDescent="0.3">
      <c r="A200" s="18">
        <v>198</v>
      </c>
      <c r="B200" s="18">
        <f t="shared" si="6"/>
        <v>2023</v>
      </c>
      <c r="C200" s="17">
        <v>45108</v>
      </c>
      <c r="D200" s="18" t="s">
        <v>130</v>
      </c>
      <c r="E200" s="18" t="s">
        <v>95</v>
      </c>
      <c r="F200" s="18" t="str">
        <f t="shared" si="7"/>
        <v>Eversource_WMA-Residential Assistance Adjustment Factor (RAAF)-45108</v>
      </c>
      <c r="G200" s="11" t="s">
        <v>131</v>
      </c>
      <c r="H200" s="11" t="s">
        <v>49</v>
      </c>
      <c r="I200" s="11" t="s">
        <v>132</v>
      </c>
      <c r="J200" s="11" t="s">
        <v>136</v>
      </c>
      <c r="K200" s="11" t="str">
        <f>IFERROR(INDEX('EDC Component Dictionary'!$C$5:$C$37,MATCH('Rates Database'!J200,'EDC Component Dictionary'!$B$5:$B$37,0)), "Energy Supply")</f>
        <v>Distribution System</v>
      </c>
      <c r="L200" s="12">
        <v>1.376E-2</v>
      </c>
      <c r="M200" s="12"/>
    </row>
    <row r="201" spans="1:13" x14ac:dyDescent="0.3">
      <c r="A201" s="18">
        <v>199</v>
      </c>
      <c r="B201" s="18">
        <f t="shared" si="6"/>
        <v>2023</v>
      </c>
      <c r="C201" s="17">
        <v>45078</v>
      </c>
      <c r="D201" s="18" t="s">
        <v>130</v>
      </c>
      <c r="E201" s="18" t="s">
        <v>95</v>
      </c>
      <c r="F201" s="18" t="str">
        <f t="shared" si="7"/>
        <v>Eversource_WMA-Residential Assistance Adjustment Factor (RAAF)-45078</v>
      </c>
      <c r="G201" s="11" t="s">
        <v>131</v>
      </c>
      <c r="H201" s="11" t="s">
        <v>49</v>
      </c>
      <c r="I201" s="11" t="s">
        <v>132</v>
      </c>
      <c r="J201" s="11" t="s">
        <v>136</v>
      </c>
      <c r="K201" s="11" t="str">
        <f>IFERROR(INDEX('EDC Component Dictionary'!$C$5:$C$37,MATCH('Rates Database'!J201,'EDC Component Dictionary'!$B$5:$B$37,0)), "Energy Supply")</f>
        <v>Distribution System</v>
      </c>
      <c r="L201" s="12">
        <v>1.376E-2</v>
      </c>
      <c r="M201" s="12"/>
    </row>
    <row r="202" spans="1:13" x14ac:dyDescent="0.3">
      <c r="A202" s="18">
        <v>200</v>
      </c>
      <c r="B202" s="18">
        <f t="shared" si="6"/>
        <v>2023</v>
      </c>
      <c r="C202" s="17">
        <v>45047</v>
      </c>
      <c r="D202" s="18" t="s">
        <v>130</v>
      </c>
      <c r="E202" s="18" t="s">
        <v>95</v>
      </c>
      <c r="F202" s="18" t="str">
        <f t="shared" si="7"/>
        <v>Eversource_WMA-Residential Assistance Adjustment Factor (RAAF)-45047</v>
      </c>
      <c r="G202" s="11" t="s">
        <v>131</v>
      </c>
      <c r="H202" s="11" t="s">
        <v>49</v>
      </c>
      <c r="I202" s="11" t="s">
        <v>132</v>
      </c>
      <c r="J202" s="11" t="s">
        <v>136</v>
      </c>
      <c r="K202" s="11" t="str">
        <f>IFERROR(INDEX('EDC Component Dictionary'!$C$5:$C$37,MATCH('Rates Database'!J202,'EDC Component Dictionary'!$B$5:$B$37,0)), "Energy Supply")</f>
        <v>Distribution System</v>
      </c>
      <c r="L202" s="12">
        <v>1.376E-2</v>
      </c>
      <c r="M202" s="12"/>
    </row>
    <row r="203" spans="1:13" x14ac:dyDescent="0.3">
      <c r="A203" s="18">
        <v>201</v>
      </c>
      <c r="B203" s="18">
        <f t="shared" si="6"/>
        <v>2023</v>
      </c>
      <c r="C203" s="17">
        <v>45017</v>
      </c>
      <c r="D203" s="18" t="s">
        <v>130</v>
      </c>
      <c r="E203" s="18" t="s">
        <v>95</v>
      </c>
      <c r="F203" s="18" t="str">
        <f t="shared" si="7"/>
        <v>Eversource_WMA-Residential Assistance Adjustment Factor (RAAF)-45017</v>
      </c>
      <c r="G203" s="11" t="s">
        <v>131</v>
      </c>
      <c r="H203" s="11" t="s">
        <v>49</v>
      </c>
      <c r="I203" s="11" t="s">
        <v>132</v>
      </c>
      <c r="J203" s="11" t="s">
        <v>136</v>
      </c>
      <c r="K203" s="11" t="str">
        <f>IFERROR(INDEX('EDC Component Dictionary'!$C$5:$C$37,MATCH('Rates Database'!J203,'EDC Component Dictionary'!$B$5:$B$37,0)), "Energy Supply")</f>
        <v>Distribution System</v>
      </c>
      <c r="L203" s="12">
        <v>1.376E-2</v>
      </c>
      <c r="M203" s="12"/>
    </row>
    <row r="204" spans="1:13" x14ac:dyDescent="0.3">
      <c r="A204" s="18">
        <v>202</v>
      </c>
      <c r="B204" s="18">
        <f t="shared" si="6"/>
        <v>2023</v>
      </c>
      <c r="C204" s="17">
        <v>44986</v>
      </c>
      <c r="D204" s="18" t="s">
        <v>130</v>
      </c>
      <c r="E204" s="18" t="s">
        <v>95</v>
      </c>
      <c r="F204" s="18" t="str">
        <f t="shared" si="7"/>
        <v>Eversource_WMA-Residential Assistance Adjustment Factor (RAAF)-44986</v>
      </c>
      <c r="G204" s="11" t="s">
        <v>131</v>
      </c>
      <c r="H204" s="11" t="s">
        <v>49</v>
      </c>
      <c r="I204" s="11" t="s">
        <v>132</v>
      </c>
      <c r="J204" s="11" t="s">
        <v>136</v>
      </c>
      <c r="K204" s="11" t="str">
        <f>IFERROR(INDEX('EDC Component Dictionary'!$C$5:$C$37,MATCH('Rates Database'!J204,'EDC Component Dictionary'!$B$5:$B$37,0)), "Energy Supply")</f>
        <v>Distribution System</v>
      </c>
      <c r="L204" s="12">
        <v>1.376E-2</v>
      </c>
      <c r="M204" s="12"/>
    </row>
    <row r="205" spans="1:13" x14ac:dyDescent="0.3">
      <c r="A205" s="18">
        <v>203</v>
      </c>
      <c r="B205" s="18">
        <f t="shared" si="6"/>
        <v>2023</v>
      </c>
      <c r="C205" s="17">
        <v>44958</v>
      </c>
      <c r="D205" s="18" t="s">
        <v>130</v>
      </c>
      <c r="E205" s="18" t="s">
        <v>95</v>
      </c>
      <c r="F205" s="18" t="str">
        <f t="shared" si="7"/>
        <v>Eversource_WMA-Residential Assistance Adjustment Factor (RAAF)-44958</v>
      </c>
      <c r="G205" s="11" t="s">
        <v>131</v>
      </c>
      <c r="H205" s="11" t="s">
        <v>49</v>
      </c>
      <c r="I205" s="11" t="s">
        <v>132</v>
      </c>
      <c r="J205" s="11" t="s">
        <v>136</v>
      </c>
      <c r="K205" s="11" t="str">
        <f>IFERROR(INDEX('EDC Component Dictionary'!$C$5:$C$37,MATCH('Rates Database'!J205,'EDC Component Dictionary'!$B$5:$B$37,0)), "Energy Supply")</f>
        <v>Distribution System</v>
      </c>
      <c r="L205" s="12">
        <v>1.376E-2</v>
      </c>
      <c r="M205" s="12"/>
    </row>
    <row r="206" spans="1:13" x14ac:dyDescent="0.3">
      <c r="A206" s="18">
        <v>204</v>
      </c>
      <c r="B206" s="18">
        <f t="shared" si="6"/>
        <v>2023</v>
      </c>
      <c r="C206" s="17">
        <v>44927</v>
      </c>
      <c r="D206" s="18" t="s">
        <v>130</v>
      </c>
      <c r="E206" s="18" t="s">
        <v>95</v>
      </c>
      <c r="F206" s="18" t="str">
        <f t="shared" si="7"/>
        <v>Eversource_WMA-Residential Assistance Adjustment Factor (RAAF)-44927</v>
      </c>
      <c r="G206" s="11" t="s">
        <v>131</v>
      </c>
      <c r="H206" s="11" t="s">
        <v>49</v>
      </c>
      <c r="I206" s="11" t="s">
        <v>132</v>
      </c>
      <c r="J206" s="11" t="s">
        <v>136</v>
      </c>
      <c r="K206" s="11" t="str">
        <f>IFERROR(INDEX('EDC Component Dictionary'!$C$5:$C$37,MATCH('Rates Database'!J206,'EDC Component Dictionary'!$B$5:$B$37,0)), "Energy Supply")</f>
        <v>Distribution System</v>
      </c>
      <c r="L206" s="12">
        <v>1.376E-2</v>
      </c>
      <c r="M206" s="12"/>
    </row>
    <row r="207" spans="1:13" x14ac:dyDescent="0.3">
      <c r="A207" s="18">
        <v>205</v>
      </c>
      <c r="B207" s="18">
        <f t="shared" si="6"/>
        <v>2022</v>
      </c>
      <c r="C207" s="17">
        <v>44896</v>
      </c>
      <c r="D207" s="18" t="s">
        <v>130</v>
      </c>
      <c r="E207" s="18" t="s">
        <v>95</v>
      </c>
      <c r="F207" s="18" t="str">
        <f t="shared" si="7"/>
        <v>Eversource_WMA-Residential Assistance Adjustment Factor (RAAF)-44896</v>
      </c>
      <c r="G207" s="11" t="s">
        <v>131</v>
      </c>
      <c r="H207" s="11" t="s">
        <v>49</v>
      </c>
      <c r="I207" s="11" t="s">
        <v>132</v>
      </c>
      <c r="J207" s="11" t="s">
        <v>136</v>
      </c>
      <c r="K207" s="11" t="str">
        <f>IFERROR(INDEX('EDC Component Dictionary'!$C$5:$C$37,MATCH('Rates Database'!J207,'EDC Component Dictionary'!$B$5:$B$37,0)), "Energy Supply")</f>
        <v>Distribution System</v>
      </c>
      <c r="L207" s="12">
        <v>5.7200000000000003E-3</v>
      </c>
      <c r="M207" s="12"/>
    </row>
    <row r="208" spans="1:13" x14ac:dyDescent="0.3">
      <c r="A208" s="18">
        <v>206</v>
      </c>
      <c r="B208" s="18">
        <f t="shared" si="6"/>
        <v>2022</v>
      </c>
      <c r="C208" s="17">
        <v>44866</v>
      </c>
      <c r="D208" s="18" t="s">
        <v>130</v>
      </c>
      <c r="E208" s="18" t="s">
        <v>95</v>
      </c>
      <c r="F208" s="18" t="str">
        <f t="shared" si="7"/>
        <v>Eversource_WMA-Residential Assistance Adjustment Factor (RAAF)-44866</v>
      </c>
      <c r="G208" s="11" t="s">
        <v>131</v>
      </c>
      <c r="H208" s="11" t="s">
        <v>49</v>
      </c>
      <c r="I208" s="11" t="s">
        <v>132</v>
      </c>
      <c r="J208" s="11" t="s">
        <v>136</v>
      </c>
      <c r="K208" s="11" t="str">
        <f>IFERROR(INDEX('EDC Component Dictionary'!$C$5:$C$37,MATCH('Rates Database'!J208,'EDC Component Dictionary'!$B$5:$B$37,0)), "Energy Supply")</f>
        <v>Distribution System</v>
      </c>
      <c r="L208" s="12">
        <v>5.7200000000000003E-3</v>
      </c>
      <c r="M208" s="12"/>
    </row>
    <row r="209" spans="1:13" x14ac:dyDescent="0.3">
      <c r="A209" s="18">
        <v>207</v>
      </c>
      <c r="B209" s="18">
        <f t="shared" si="6"/>
        <v>2022</v>
      </c>
      <c r="C209" s="17">
        <v>44835</v>
      </c>
      <c r="D209" s="18" t="s">
        <v>130</v>
      </c>
      <c r="E209" s="18" t="s">
        <v>95</v>
      </c>
      <c r="F209" s="18" t="str">
        <f t="shared" si="7"/>
        <v>Eversource_WMA-Residential Assistance Adjustment Factor (RAAF)-44835</v>
      </c>
      <c r="G209" s="11" t="s">
        <v>131</v>
      </c>
      <c r="H209" s="11" t="s">
        <v>49</v>
      </c>
      <c r="I209" s="11" t="s">
        <v>132</v>
      </c>
      <c r="J209" s="11" t="s">
        <v>136</v>
      </c>
      <c r="K209" s="11" t="str">
        <f>IFERROR(INDEX('EDC Component Dictionary'!$C$5:$C$37,MATCH('Rates Database'!J209,'EDC Component Dictionary'!$B$5:$B$37,0)), "Energy Supply")</f>
        <v>Distribution System</v>
      </c>
      <c r="L209" s="12">
        <v>5.7200000000000003E-3</v>
      </c>
      <c r="M209" s="12"/>
    </row>
    <row r="210" spans="1:13" x14ac:dyDescent="0.3">
      <c r="A210" s="18">
        <v>208</v>
      </c>
      <c r="B210" s="18">
        <f t="shared" si="6"/>
        <v>2022</v>
      </c>
      <c r="C210" s="17">
        <v>44805</v>
      </c>
      <c r="D210" s="18" t="s">
        <v>130</v>
      </c>
      <c r="E210" s="18" t="s">
        <v>95</v>
      </c>
      <c r="F210" s="18" t="str">
        <f t="shared" si="7"/>
        <v>Eversource_WMA-Residential Assistance Adjustment Factor (RAAF)-44805</v>
      </c>
      <c r="G210" s="11" t="s">
        <v>131</v>
      </c>
      <c r="H210" s="11" t="s">
        <v>49</v>
      </c>
      <c r="I210" s="11" t="s">
        <v>132</v>
      </c>
      <c r="J210" s="11" t="s">
        <v>136</v>
      </c>
      <c r="K210" s="11" t="str">
        <f>IFERROR(INDEX('EDC Component Dictionary'!$C$5:$C$37,MATCH('Rates Database'!J210,'EDC Component Dictionary'!$B$5:$B$37,0)), "Energy Supply")</f>
        <v>Distribution System</v>
      </c>
      <c r="L210" s="12">
        <v>5.7200000000000003E-3</v>
      </c>
      <c r="M210" s="12"/>
    </row>
    <row r="211" spans="1:13" x14ac:dyDescent="0.3">
      <c r="A211" s="18">
        <v>209</v>
      </c>
      <c r="B211" s="18">
        <f t="shared" si="6"/>
        <v>2022</v>
      </c>
      <c r="C211" s="17">
        <v>44774</v>
      </c>
      <c r="D211" s="18" t="s">
        <v>130</v>
      </c>
      <c r="E211" s="18" t="s">
        <v>95</v>
      </c>
      <c r="F211" s="18" t="str">
        <f t="shared" si="7"/>
        <v>Eversource_WMA-Residential Assistance Adjustment Factor (RAAF)-44774</v>
      </c>
      <c r="G211" s="11" t="s">
        <v>131</v>
      </c>
      <c r="H211" s="11" t="s">
        <v>49</v>
      </c>
      <c r="I211" s="11" t="s">
        <v>132</v>
      </c>
      <c r="J211" s="11" t="s">
        <v>136</v>
      </c>
      <c r="K211" s="11" t="str">
        <f>IFERROR(INDEX('EDC Component Dictionary'!$C$5:$C$37,MATCH('Rates Database'!J211,'EDC Component Dictionary'!$B$5:$B$37,0)), "Energy Supply")</f>
        <v>Distribution System</v>
      </c>
      <c r="L211" s="12">
        <v>5.7200000000000003E-3</v>
      </c>
      <c r="M211" s="12"/>
    </row>
    <row r="212" spans="1:13" x14ac:dyDescent="0.3">
      <c r="A212" s="18">
        <v>210</v>
      </c>
      <c r="B212" s="18">
        <f t="shared" si="6"/>
        <v>2022</v>
      </c>
      <c r="C212" s="17">
        <v>44743</v>
      </c>
      <c r="D212" s="18" t="s">
        <v>130</v>
      </c>
      <c r="E212" s="18" t="s">
        <v>95</v>
      </c>
      <c r="F212" s="18" t="str">
        <f t="shared" si="7"/>
        <v>Eversource_WMA-Residential Assistance Adjustment Factor (RAAF)-44743</v>
      </c>
      <c r="G212" s="11" t="s">
        <v>131</v>
      </c>
      <c r="H212" s="11" t="s">
        <v>49</v>
      </c>
      <c r="I212" s="11" t="s">
        <v>132</v>
      </c>
      <c r="J212" s="11" t="s">
        <v>136</v>
      </c>
      <c r="K212" s="11" t="str">
        <f>IFERROR(INDEX('EDC Component Dictionary'!$C$5:$C$37,MATCH('Rates Database'!J212,'EDC Component Dictionary'!$B$5:$B$37,0)), "Energy Supply")</f>
        <v>Distribution System</v>
      </c>
      <c r="L212" s="12">
        <v>5.7200000000000003E-3</v>
      </c>
      <c r="M212" s="12"/>
    </row>
    <row r="213" spans="1:13" x14ac:dyDescent="0.3">
      <c r="A213" s="18">
        <v>211</v>
      </c>
      <c r="B213" s="18">
        <f t="shared" si="6"/>
        <v>2022</v>
      </c>
      <c r="C213" s="17">
        <v>44713</v>
      </c>
      <c r="D213" s="18" t="s">
        <v>130</v>
      </c>
      <c r="E213" s="18" t="s">
        <v>95</v>
      </c>
      <c r="F213" s="18" t="str">
        <f t="shared" si="7"/>
        <v>Eversource_WMA-Residential Assistance Adjustment Factor (RAAF)-44713</v>
      </c>
      <c r="G213" s="11" t="s">
        <v>131</v>
      </c>
      <c r="H213" s="11" t="s">
        <v>49</v>
      </c>
      <c r="I213" s="11" t="s">
        <v>132</v>
      </c>
      <c r="J213" s="11" t="s">
        <v>136</v>
      </c>
      <c r="K213" s="11" t="str">
        <f>IFERROR(INDEX('EDC Component Dictionary'!$C$5:$C$37,MATCH('Rates Database'!J213,'EDC Component Dictionary'!$B$5:$B$37,0)), "Energy Supply")</f>
        <v>Distribution System</v>
      </c>
      <c r="L213" s="12">
        <v>5.7200000000000003E-3</v>
      </c>
      <c r="M213" s="12"/>
    </row>
    <row r="214" spans="1:13" x14ac:dyDescent="0.3">
      <c r="A214" s="18">
        <v>212</v>
      </c>
      <c r="B214" s="18">
        <f t="shared" si="6"/>
        <v>2022</v>
      </c>
      <c r="C214" s="17">
        <v>44682</v>
      </c>
      <c r="D214" s="18" t="s">
        <v>130</v>
      </c>
      <c r="E214" s="18" t="s">
        <v>95</v>
      </c>
      <c r="F214" s="18" t="str">
        <f t="shared" si="7"/>
        <v>Eversource_WMA-Residential Assistance Adjustment Factor (RAAF)-44682</v>
      </c>
      <c r="G214" s="11" t="s">
        <v>131</v>
      </c>
      <c r="H214" s="11" t="s">
        <v>49</v>
      </c>
      <c r="I214" s="11" t="s">
        <v>132</v>
      </c>
      <c r="J214" s="11" t="s">
        <v>136</v>
      </c>
      <c r="K214" s="11" t="str">
        <f>IFERROR(INDEX('EDC Component Dictionary'!$C$5:$C$37,MATCH('Rates Database'!J214,'EDC Component Dictionary'!$B$5:$B$37,0)), "Energy Supply")</f>
        <v>Distribution System</v>
      </c>
      <c r="L214" s="12">
        <v>5.7200000000000003E-3</v>
      </c>
      <c r="M214" s="12"/>
    </row>
    <row r="215" spans="1:13" x14ac:dyDescent="0.3">
      <c r="A215" s="18">
        <v>213</v>
      </c>
      <c r="B215" s="18">
        <f t="shared" si="6"/>
        <v>2022</v>
      </c>
      <c r="C215" s="17">
        <v>44652</v>
      </c>
      <c r="D215" s="18" t="s">
        <v>130</v>
      </c>
      <c r="E215" s="18" t="s">
        <v>95</v>
      </c>
      <c r="F215" s="18" t="str">
        <f t="shared" si="7"/>
        <v>Eversource_WMA-Residential Assistance Adjustment Factor (RAAF)-44652</v>
      </c>
      <c r="G215" s="11" t="s">
        <v>131</v>
      </c>
      <c r="H215" s="11" t="s">
        <v>49</v>
      </c>
      <c r="I215" s="11" t="s">
        <v>132</v>
      </c>
      <c r="J215" s="11" t="s">
        <v>136</v>
      </c>
      <c r="K215" s="11" t="str">
        <f>IFERROR(INDEX('EDC Component Dictionary'!$C$5:$C$37,MATCH('Rates Database'!J215,'EDC Component Dictionary'!$B$5:$B$37,0)), "Energy Supply")</f>
        <v>Distribution System</v>
      </c>
      <c r="L215" s="12">
        <v>5.7200000000000003E-3</v>
      </c>
      <c r="M215" s="12"/>
    </row>
    <row r="216" spans="1:13" x14ac:dyDescent="0.3">
      <c r="A216" s="18">
        <v>214</v>
      </c>
      <c r="B216" s="18">
        <f t="shared" si="6"/>
        <v>2022</v>
      </c>
      <c r="C216" s="17">
        <v>44621</v>
      </c>
      <c r="D216" s="18" t="s">
        <v>130</v>
      </c>
      <c r="E216" s="18" t="s">
        <v>95</v>
      </c>
      <c r="F216" s="18" t="str">
        <f t="shared" si="7"/>
        <v>Eversource_WMA-Residential Assistance Adjustment Factor (RAAF)-44621</v>
      </c>
      <c r="G216" s="11" t="s">
        <v>131</v>
      </c>
      <c r="H216" s="11" t="s">
        <v>49</v>
      </c>
      <c r="I216" s="11" t="s">
        <v>132</v>
      </c>
      <c r="J216" s="11" t="s">
        <v>136</v>
      </c>
      <c r="K216" s="11" t="str">
        <f>IFERROR(INDEX('EDC Component Dictionary'!$C$5:$C$37,MATCH('Rates Database'!J216,'EDC Component Dictionary'!$B$5:$B$37,0)), "Energy Supply")</f>
        <v>Distribution System</v>
      </c>
      <c r="L216" s="12">
        <v>5.7200000000000003E-3</v>
      </c>
      <c r="M216" s="12"/>
    </row>
    <row r="217" spans="1:13" x14ac:dyDescent="0.3">
      <c r="A217" s="18">
        <v>215</v>
      </c>
      <c r="B217" s="18">
        <f t="shared" si="6"/>
        <v>2022</v>
      </c>
      <c r="C217" s="17">
        <v>44593</v>
      </c>
      <c r="D217" s="18" t="s">
        <v>130</v>
      </c>
      <c r="E217" s="18" t="s">
        <v>95</v>
      </c>
      <c r="F217" s="18" t="str">
        <f t="shared" si="7"/>
        <v>Eversource_WMA-Residential Assistance Adjustment Factor (RAAF)-44593</v>
      </c>
      <c r="G217" s="11" t="s">
        <v>131</v>
      </c>
      <c r="H217" s="11" t="s">
        <v>49</v>
      </c>
      <c r="I217" s="11" t="s">
        <v>132</v>
      </c>
      <c r="J217" s="11" t="s">
        <v>136</v>
      </c>
      <c r="K217" s="11" t="str">
        <f>IFERROR(INDEX('EDC Component Dictionary'!$C$5:$C$37,MATCH('Rates Database'!J217,'EDC Component Dictionary'!$B$5:$B$37,0)), "Energy Supply")</f>
        <v>Distribution System</v>
      </c>
      <c r="L217" s="12">
        <v>5.7200000000000003E-3</v>
      </c>
      <c r="M217" s="12"/>
    </row>
    <row r="218" spans="1:13" x14ac:dyDescent="0.3">
      <c r="A218" s="18">
        <v>216</v>
      </c>
      <c r="B218" s="18">
        <f t="shared" si="6"/>
        <v>2022</v>
      </c>
      <c r="C218" s="17">
        <v>44562</v>
      </c>
      <c r="D218" s="18" t="s">
        <v>130</v>
      </c>
      <c r="E218" s="18" t="s">
        <v>95</v>
      </c>
      <c r="F218" s="18" t="str">
        <f t="shared" si="7"/>
        <v>Eversource_WMA-Residential Assistance Adjustment Factor (RAAF)-44562</v>
      </c>
      <c r="G218" s="11" t="s">
        <v>131</v>
      </c>
      <c r="H218" s="11" t="s">
        <v>49</v>
      </c>
      <c r="I218" s="11" t="s">
        <v>132</v>
      </c>
      <c r="J218" s="11" t="s">
        <v>136</v>
      </c>
      <c r="K218" s="11" t="str">
        <f>IFERROR(INDEX('EDC Component Dictionary'!$C$5:$C$37,MATCH('Rates Database'!J218,'EDC Component Dictionary'!$B$5:$B$37,0)), "Energy Supply")</f>
        <v>Distribution System</v>
      </c>
      <c r="L218" s="12">
        <v>5.7200000000000003E-3</v>
      </c>
      <c r="M218" s="12"/>
    </row>
    <row r="219" spans="1:13" x14ac:dyDescent="0.3">
      <c r="A219" s="18">
        <v>217</v>
      </c>
      <c r="B219" s="18">
        <f t="shared" si="6"/>
        <v>2021</v>
      </c>
      <c r="C219" s="17">
        <v>44531</v>
      </c>
      <c r="D219" s="18" t="s">
        <v>130</v>
      </c>
      <c r="E219" s="18" t="s">
        <v>95</v>
      </c>
      <c r="F219" s="18" t="str">
        <f t="shared" si="7"/>
        <v>Eversource_WMA-Residential Assistance Adjustment Factor (RAAF)-44531</v>
      </c>
      <c r="G219" s="11" t="s">
        <v>131</v>
      </c>
      <c r="H219" s="11" t="s">
        <v>49</v>
      </c>
      <c r="I219" s="11" t="s">
        <v>132</v>
      </c>
      <c r="J219" s="11" t="s">
        <v>136</v>
      </c>
      <c r="K219" s="11" t="str">
        <f>IFERROR(INDEX('EDC Component Dictionary'!$C$5:$C$37,MATCH('Rates Database'!J219,'EDC Component Dictionary'!$B$5:$B$37,0)), "Energy Supply")</f>
        <v>Distribution System</v>
      </c>
      <c r="L219" s="12">
        <v>4.7800000000000004E-3</v>
      </c>
      <c r="M219" s="12"/>
    </row>
    <row r="220" spans="1:13" x14ac:dyDescent="0.3">
      <c r="A220" s="18">
        <v>218</v>
      </c>
      <c r="B220" s="18">
        <f t="shared" si="6"/>
        <v>2021</v>
      </c>
      <c r="C220" s="17">
        <v>44501</v>
      </c>
      <c r="D220" s="18" t="s">
        <v>130</v>
      </c>
      <c r="E220" s="18" t="s">
        <v>95</v>
      </c>
      <c r="F220" s="18" t="str">
        <f t="shared" si="7"/>
        <v>Eversource_WMA-Residential Assistance Adjustment Factor (RAAF)-44501</v>
      </c>
      <c r="G220" s="11" t="s">
        <v>131</v>
      </c>
      <c r="H220" s="11" t="s">
        <v>49</v>
      </c>
      <c r="I220" s="11" t="s">
        <v>132</v>
      </c>
      <c r="J220" s="11" t="s">
        <v>136</v>
      </c>
      <c r="K220" s="11" t="str">
        <f>IFERROR(INDEX('EDC Component Dictionary'!$C$5:$C$37,MATCH('Rates Database'!J220,'EDC Component Dictionary'!$B$5:$B$37,0)), "Energy Supply")</f>
        <v>Distribution System</v>
      </c>
      <c r="L220" s="12">
        <v>4.7800000000000004E-3</v>
      </c>
      <c r="M220" s="12"/>
    </row>
    <row r="221" spans="1:13" x14ac:dyDescent="0.3">
      <c r="A221" s="18">
        <v>219</v>
      </c>
      <c r="B221" s="18">
        <f t="shared" si="6"/>
        <v>2021</v>
      </c>
      <c r="C221" s="17">
        <v>44470</v>
      </c>
      <c r="D221" s="18" t="s">
        <v>130</v>
      </c>
      <c r="E221" s="18" t="s">
        <v>95</v>
      </c>
      <c r="F221" s="18" t="str">
        <f t="shared" si="7"/>
        <v>Eversource_WMA-Residential Assistance Adjustment Factor (RAAF)-44470</v>
      </c>
      <c r="G221" s="11" t="s">
        <v>131</v>
      </c>
      <c r="H221" s="11" t="s">
        <v>49</v>
      </c>
      <c r="I221" s="11" t="s">
        <v>132</v>
      </c>
      <c r="J221" s="11" t="s">
        <v>136</v>
      </c>
      <c r="K221" s="11" t="str">
        <f>IFERROR(INDEX('EDC Component Dictionary'!$C$5:$C$37,MATCH('Rates Database'!J221,'EDC Component Dictionary'!$B$5:$B$37,0)), "Energy Supply")</f>
        <v>Distribution System</v>
      </c>
      <c r="L221" s="12">
        <v>4.7800000000000004E-3</v>
      </c>
      <c r="M221" s="12"/>
    </row>
    <row r="222" spans="1:13" x14ac:dyDescent="0.3">
      <c r="A222" s="18">
        <v>220</v>
      </c>
      <c r="B222" s="18">
        <f t="shared" si="6"/>
        <v>2021</v>
      </c>
      <c r="C222" s="17">
        <v>44440</v>
      </c>
      <c r="D222" s="18" t="s">
        <v>130</v>
      </c>
      <c r="E222" s="18" t="s">
        <v>95</v>
      </c>
      <c r="F222" s="18" t="str">
        <f t="shared" si="7"/>
        <v>Eversource_WMA-Residential Assistance Adjustment Factor (RAAF)-44440</v>
      </c>
      <c r="G222" s="11" t="s">
        <v>131</v>
      </c>
      <c r="H222" s="11" t="s">
        <v>49</v>
      </c>
      <c r="I222" s="11" t="s">
        <v>132</v>
      </c>
      <c r="J222" s="11" t="s">
        <v>136</v>
      </c>
      <c r="K222" s="11" t="str">
        <f>IFERROR(INDEX('EDC Component Dictionary'!$C$5:$C$37,MATCH('Rates Database'!J222,'EDC Component Dictionary'!$B$5:$B$37,0)), "Energy Supply")</f>
        <v>Distribution System</v>
      </c>
      <c r="L222" s="12">
        <v>4.7800000000000004E-3</v>
      </c>
      <c r="M222" s="12"/>
    </row>
    <row r="223" spans="1:13" x14ac:dyDescent="0.3">
      <c r="A223" s="18">
        <v>221</v>
      </c>
      <c r="B223" s="18">
        <f t="shared" si="6"/>
        <v>2021</v>
      </c>
      <c r="C223" s="17">
        <v>44409</v>
      </c>
      <c r="D223" s="18" t="s">
        <v>130</v>
      </c>
      <c r="E223" s="18" t="s">
        <v>95</v>
      </c>
      <c r="F223" s="18" t="str">
        <f t="shared" si="7"/>
        <v>Eversource_WMA-Residential Assistance Adjustment Factor (RAAF)-44409</v>
      </c>
      <c r="G223" s="11" t="s">
        <v>131</v>
      </c>
      <c r="H223" s="11" t="s">
        <v>49</v>
      </c>
      <c r="I223" s="11" t="s">
        <v>132</v>
      </c>
      <c r="J223" s="11" t="s">
        <v>136</v>
      </c>
      <c r="K223" s="11" t="str">
        <f>IFERROR(INDEX('EDC Component Dictionary'!$C$5:$C$37,MATCH('Rates Database'!J223,'EDC Component Dictionary'!$B$5:$B$37,0)), "Energy Supply")</f>
        <v>Distribution System</v>
      </c>
      <c r="L223" s="12">
        <v>4.7800000000000004E-3</v>
      </c>
      <c r="M223" s="12"/>
    </row>
    <row r="224" spans="1:13" x14ac:dyDescent="0.3">
      <c r="A224" s="18">
        <v>222</v>
      </c>
      <c r="B224" s="18">
        <f t="shared" si="6"/>
        <v>2021</v>
      </c>
      <c r="C224" s="17">
        <v>44378</v>
      </c>
      <c r="D224" s="18" t="s">
        <v>130</v>
      </c>
      <c r="E224" s="18" t="s">
        <v>95</v>
      </c>
      <c r="F224" s="18" t="str">
        <f t="shared" si="7"/>
        <v>Eversource_WMA-Residential Assistance Adjustment Factor (RAAF)-44378</v>
      </c>
      <c r="G224" s="11" t="s">
        <v>131</v>
      </c>
      <c r="H224" s="11" t="s">
        <v>49</v>
      </c>
      <c r="I224" s="11" t="s">
        <v>132</v>
      </c>
      <c r="J224" s="11" t="s">
        <v>136</v>
      </c>
      <c r="K224" s="11" t="str">
        <f>IFERROR(INDEX('EDC Component Dictionary'!$C$5:$C$37,MATCH('Rates Database'!J224,'EDC Component Dictionary'!$B$5:$B$37,0)), "Energy Supply")</f>
        <v>Distribution System</v>
      </c>
      <c r="L224" s="12">
        <v>4.7800000000000004E-3</v>
      </c>
      <c r="M224" s="12"/>
    </row>
    <row r="225" spans="1:13" x14ac:dyDescent="0.3">
      <c r="A225" s="18">
        <v>223</v>
      </c>
      <c r="B225" s="18">
        <f t="shared" si="6"/>
        <v>2021</v>
      </c>
      <c r="C225" s="17">
        <v>44348</v>
      </c>
      <c r="D225" s="18" t="s">
        <v>130</v>
      </c>
      <c r="E225" s="18" t="s">
        <v>95</v>
      </c>
      <c r="F225" s="18" t="str">
        <f t="shared" si="7"/>
        <v>Eversource_WMA-Residential Assistance Adjustment Factor (RAAF)-44348</v>
      </c>
      <c r="G225" s="11" t="s">
        <v>131</v>
      </c>
      <c r="H225" s="11" t="s">
        <v>49</v>
      </c>
      <c r="I225" s="11" t="s">
        <v>132</v>
      </c>
      <c r="J225" s="11" t="s">
        <v>136</v>
      </c>
      <c r="K225" s="11" t="str">
        <f>IFERROR(INDEX('EDC Component Dictionary'!$C$5:$C$37,MATCH('Rates Database'!J225,'EDC Component Dictionary'!$B$5:$B$37,0)), "Energy Supply")</f>
        <v>Distribution System</v>
      </c>
      <c r="L225" s="12">
        <v>4.7800000000000004E-3</v>
      </c>
      <c r="M225" s="12"/>
    </row>
    <row r="226" spans="1:13" x14ac:dyDescent="0.3">
      <c r="A226" s="18">
        <v>224</v>
      </c>
      <c r="B226" s="18">
        <f t="shared" si="6"/>
        <v>2021</v>
      </c>
      <c r="C226" s="17">
        <v>44317</v>
      </c>
      <c r="D226" s="18" t="s">
        <v>130</v>
      </c>
      <c r="E226" s="18" t="s">
        <v>95</v>
      </c>
      <c r="F226" s="18" t="str">
        <f t="shared" si="7"/>
        <v>Eversource_WMA-Residential Assistance Adjustment Factor (RAAF)-44317</v>
      </c>
      <c r="G226" s="11" t="s">
        <v>131</v>
      </c>
      <c r="H226" s="11" t="s">
        <v>49</v>
      </c>
      <c r="I226" s="11" t="s">
        <v>132</v>
      </c>
      <c r="J226" s="11" t="s">
        <v>136</v>
      </c>
      <c r="K226" s="11" t="str">
        <f>IFERROR(INDEX('EDC Component Dictionary'!$C$5:$C$37,MATCH('Rates Database'!J226,'EDC Component Dictionary'!$B$5:$B$37,0)), "Energy Supply")</f>
        <v>Distribution System</v>
      </c>
      <c r="L226" s="12">
        <v>4.7800000000000004E-3</v>
      </c>
      <c r="M226" s="12"/>
    </row>
    <row r="227" spans="1:13" x14ac:dyDescent="0.3">
      <c r="A227" s="18">
        <v>225</v>
      </c>
      <c r="B227" s="18">
        <f t="shared" si="6"/>
        <v>2021</v>
      </c>
      <c r="C227" s="17">
        <v>44287</v>
      </c>
      <c r="D227" s="18" t="s">
        <v>130</v>
      </c>
      <c r="E227" s="18" t="s">
        <v>95</v>
      </c>
      <c r="F227" s="18" t="str">
        <f t="shared" si="7"/>
        <v>Eversource_WMA-Residential Assistance Adjustment Factor (RAAF)-44287</v>
      </c>
      <c r="G227" s="11" t="s">
        <v>131</v>
      </c>
      <c r="H227" s="11" t="s">
        <v>49</v>
      </c>
      <c r="I227" s="11" t="s">
        <v>132</v>
      </c>
      <c r="J227" s="11" t="s">
        <v>136</v>
      </c>
      <c r="K227" s="11" t="str">
        <f>IFERROR(INDEX('EDC Component Dictionary'!$C$5:$C$37,MATCH('Rates Database'!J227,'EDC Component Dictionary'!$B$5:$B$37,0)), "Energy Supply")</f>
        <v>Distribution System</v>
      </c>
      <c r="L227" s="12">
        <v>4.7800000000000004E-3</v>
      </c>
      <c r="M227" s="12"/>
    </row>
    <row r="228" spans="1:13" x14ac:dyDescent="0.3">
      <c r="A228" s="18">
        <v>226</v>
      </c>
      <c r="B228" s="18">
        <f t="shared" si="6"/>
        <v>2021</v>
      </c>
      <c r="C228" s="17">
        <v>44256</v>
      </c>
      <c r="D228" s="18" t="s">
        <v>130</v>
      </c>
      <c r="E228" s="18" t="s">
        <v>95</v>
      </c>
      <c r="F228" s="18" t="str">
        <f t="shared" si="7"/>
        <v>Eversource_WMA-Residential Assistance Adjustment Factor (RAAF)-44256</v>
      </c>
      <c r="G228" s="11" t="s">
        <v>131</v>
      </c>
      <c r="H228" s="11" t="s">
        <v>49</v>
      </c>
      <c r="I228" s="11" t="s">
        <v>132</v>
      </c>
      <c r="J228" s="11" t="s">
        <v>136</v>
      </c>
      <c r="K228" s="11" t="str">
        <f>IFERROR(INDEX('EDC Component Dictionary'!$C$5:$C$37,MATCH('Rates Database'!J228,'EDC Component Dictionary'!$B$5:$B$37,0)), "Energy Supply")</f>
        <v>Distribution System</v>
      </c>
      <c r="L228" s="12">
        <v>4.7800000000000004E-3</v>
      </c>
      <c r="M228" s="12"/>
    </row>
    <row r="229" spans="1:13" x14ac:dyDescent="0.3">
      <c r="A229" s="18">
        <v>227</v>
      </c>
      <c r="B229" s="18">
        <f t="shared" si="6"/>
        <v>2021</v>
      </c>
      <c r="C229" s="17">
        <v>44228</v>
      </c>
      <c r="D229" s="18" t="s">
        <v>130</v>
      </c>
      <c r="E229" s="18" t="s">
        <v>95</v>
      </c>
      <c r="F229" s="18" t="str">
        <f t="shared" si="7"/>
        <v>Eversource_WMA-Residential Assistance Adjustment Factor (RAAF)-44228</v>
      </c>
      <c r="G229" s="11" t="s">
        <v>131</v>
      </c>
      <c r="H229" s="11" t="s">
        <v>49</v>
      </c>
      <c r="I229" s="11" t="s">
        <v>132</v>
      </c>
      <c r="J229" s="11" t="s">
        <v>136</v>
      </c>
      <c r="K229" s="11" t="str">
        <f>IFERROR(INDEX('EDC Component Dictionary'!$C$5:$C$37,MATCH('Rates Database'!J229,'EDC Component Dictionary'!$B$5:$B$37,0)), "Energy Supply")</f>
        <v>Distribution System</v>
      </c>
      <c r="L229" s="12">
        <v>4.7800000000000004E-3</v>
      </c>
      <c r="M229" s="12"/>
    </row>
    <row r="230" spans="1:13" x14ac:dyDescent="0.3">
      <c r="A230" s="18">
        <v>228</v>
      </c>
      <c r="B230" s="18">
        <f t="shared" si="6"/>
        <v>2021</v>
      </c>
      <c r="C230" s="17">
        <v>44197</v>
      </c>
      <c r="D230" s="18" t="s">
        <v>130</v>
      </c>
      <c r="E230" s="18" t="s">
        <v>95</v>
      </c>
      <c r="F230" s="18" t="str">
        <f t="shared" si="7"/>
        <v>Eversource_WMA-Residential Assistance Adjustment Factor (RAAF)-44197</v>
      </c>
      <c r="G230" s="11" t="s">
        <v>131</v>
      </c>
      <c r="H230" s="11" t="s">
        <v>49</v>
      </c>
      <c r="I230" s="11" t="s">
        <v>132</v>
      </c>
      <c r="J230" s="11" t="s">
        <v>136</v>
      </c>
      <c r="K230" s="11" t="str">
        <f>IFERROR(INDEX('EDC Component Dictionary'!$C$5:$C$37,MATCH('Rates Database'!J230,'EDC Component Dictionary'!$B$5:$B$37,0)), "Energy Supply")</f>
        <v>Distribution System</v>
      </c>
      <c r="L230" s="12">
        <v>4.7800000000000004E-3</v>
      </c>
      <c r="M230" s="12"/>
    </row>
    <row r="231" spans="1:13" x14ac:dyDescent="0.3">
      <c r="A231" s="18">
        <v>229</v>
      </c>
      <c r="B231" s="18">
        <f t="shared" si="6"/>
        <v>2020</v>
      </c>
      <c r="C231" s="17">
        <v>44166</v>
      </c>
      <c r="D231" s="18" t="s">
        <v>130</v>
      </c>
      <c r="E231" s="18" t="s">
        <v>95</v>
      </c>
      <c r="F231" s="18" t="str">
        <f t="shared" si="7"/>
        <v>Eversource_WMA-Residential Assistance Adjustment Factor (RAAF)-44166</v>
      </c>
      <c r="G231" s="11" t="s">
        <v>131</v>
      </c>
      <c r="H231" s="11" t="s">
        <v>49</v>
      </c>
      <c r="I231" s="11" t="s">
        <v>132</v>
      </c>
      <c r="J231" s="11" t="s">
        <v>136</v>
      </c>
      <c r="K231" s="11" t="str">
        <f>IFERROR(INDEX('EDC Component Dictionary'!$C$5:$C$37,MATCH('Rates Database'!J231,'EDC Component Dictionary'!$B$5:$B$37,0)), "Energy Supply")</f>
        <v>Distribution System</v>
      </c>
      <c r="L231" s="12">
        <v>4.81E-3</v>
      </c>
      <c r="M231" s="12"/>
    </row>
    <row r="232" spans="1:13" x14ac:dyDescent="0.3">
      <c r="A232" s="18">
        <v>230</v>
      </c>
      <c r="B232" s="18">
        <f t="shared" si="6"/>
        <v>2020</v>
      </c>
      <c r="C232" s="17">
        <v>44136</v>
      </c>
      <c r="D232" s="18" t="s">
        <v>130</v>
      </c>
      <c r="E232" s="18" t="s">
        <v>95</v>
      </c>
      <c r="F232" s="18" t="str">
        <f t="shared" si="7"/>
        <v>Eversource_WMA-Residential Assistance Adjustment Factor (RAAF)-44136</v>
      </c>
      <c r="G232" s="11" t="s">
        <v>131</v>
      </c>
      <c r="H232" s="11" t="s">
        <v>49</v>
      </c>
      <c r="I232" s="11" t="s">
        <v>132</v>
      </c>
      <c r="J232" s="11" t="s">
        <v>136</v>
      </c>
      <c r="K232" s="11" t="str">
        <f>IFERROR(INDEX('EDC Component Dictionary'!$C$5:$C$37,MATCH('Rates Database'!J232,'EDC Component Dictionary'!$B$5:$B$37,0)), "Energy Supply")</f>
        <v>Distribution System</v>
      </c>
      <c r="L232" s="12">
        <v>4.81E-3</v>
      </c>
      <c r="M232" s="12"/>
    </row>
    <row r="233" spans="1:13" x14ac:dyDescent="0.3">
      <c r="A233" s="18">
        <v>231</v>
      </c>
      <c r="B233" s="18">
        <f t="shared" si="6"/>
        <v>2020</v>
      </c>
      <c r="C233" s="17">
        <v>44105</v>
      </c>
      <c r="D233" s="18" t="s">
        <v>130</v>
      </c>
      <c r="E233" s="18" t="s">
        <v>95</v>
      </c>
      <c r="F233" s="18" t="str">
        <f t="shared" si="7"/>
        <v>Eversource_WMA-Residential Assistance Adjustment Factor (RAAF)-44105</v>
      </c>
      <c r="G233" s="11" t="s">
        <v>131</v>
      </c>
      <c r="H233" s="11" t="s">
        <v>49</v>
      </c>
      <c r="I233" s="11" t="s">
        <v>132</v>
      </c>
      <c r="J233" s="11" t="s">
        <v>136</v>
      </c>
      <c r="K233" s="11" t="str">
        <f>IFERROR(INDEX('EDC Component Dictionary'!$C$5:$C$37,MATCH('Rates Database'!J233,'EDC Component Dictionary'!$B$5:$B$37,0)), "Energy Supply")</f>
        <v>Distribution System</v>
      </c>
      <c r="L233" s="12">
        <v>4.81E-3</v>
      </c>
      <c r="M233" s="12"/>
    </row>
    <row r="234" spans="1:13" x14ac:dyDescent="0.3">
      <c r="A234" s="18">
        <v>232</v>
      </c>
      <c r="B234" s="18">
        <f t="shared" si="6"/>
        <v>2020</v>
      </c>
      <c r="C234" s="17">
        <v>44075</v>
      </c>
      <c r="D234" s="18" t="s">
        <v>130</v>
      </c>
      <c r="E234" s="18" t="s">
        <v>95</v>
      </c>
      <c r="F234" s="18" t="str">
        <f t="shared" si="7"/>
        <v>Eversource_WMA-Residential Assistance Adjustment Factor (RAAF)-44075</v>
      </c>
      <c r="G234" s="11" t="s">
        <v>131</v>
      </c>
      <c r="H234" s="11" t="s">
        <v>49</v>
      </c>
      <c r="I234" s="11" t="s">
        <v>132</v>
      </c>
      <c r="J234" s="11" t="s">
        <v>136</v>
      </c>
      <c r="K234" s="11" t="str">
        <f>IFERROR(INDEX('EDC Component Dictionary'!$C$5:$C$37,MATCH('Rates Database'!J234,'EDC Component Dictionary'!$B$5:$B$37,0)), "Energy Supply")</f>
        <v>Distribution System</v>
      </c>
      <c r="L234" s="12">
        <v>4.81E-3</v>
      </c>
      <c r="M234" s="12"/>
    </row>
    <row r="235" spans="1:13" x14ac:dyDescent="0.3">
      <c r="A235" s="18">
        <v>233</v>
      </c>
      <c r="B235" s="18">
        <f t="shared" si="6"/>
        <v>2020</v>
      </c>
      <c r="C235" s="17">
        <v>44044</v>
      </c>
      <c r="D235" s="18" t="s">
        <v>130</v>
      </c>
      <c r="E235" s="18" t="s">
        <v>95</v>
      </c>
      <c r="F235" s="18" t="str">
        <f t="shared" si="7"/>
        <v>Eversource_WMA-Residential Assistance Adjustment Factor (RAAF)-44044</v>
      </c>
      <c r="G235" s="11" t="s">
        <v>131</v>
      </c>
      <c r="H235" s="11" t="s">
        <v>49</v>
      </c>
      <c r="I235" s="11" t="s">
        <v>132</v>
      </c>
      <c r="J235" s="11" t="s">
        <v>136</v>
      </c>
      <c r="K235" s="11" t="str">
        <f>IFERROR(INDEX('EDC Component Dictionary'!$C$5:$C$37,MATCH('Rates Database'!J235,'EDC Component Dictionary'!$B$5:$B$37,0)), "Energy Supply")</f>
        <v>Distribution System</v>
      </c>
      <c r="L235" s="12">
        <v>4.81E-3</v>
      </c>
      <c r="M235" s="12"/>
    </row>
    <row r="236" spans="1:13" x14ac:dyDescent="0.3">
      <c r="A236" s="18">
        <v>234</v>
      </c>
      <c r="B236" s="18">
        <f t="shared" si="6"/>
        <v>2020</v>
      </c>
      <c r="C236" s="17">
        <v>44013</v>
      </c>
      <c r="D236" s="18" t="s">
        <v>130</v>
      </c>
      <c r="E236" s="18" t="s">
        <v>95</v>
      </c>
      <c r="F236" s="18" t="str">
        <f t="shared" si="7"/>
        <v>Eversource_WMA-Residential Assistance Adjustment Factor (RAAF)-44013</v>
      </c>
      <c r="G236" s="11" t="s">
        <v>131</v>
      </c>
      <c r="H236" s="11" t="s">
        <v>49</v>
      </c>
      <c r="I236" s="11" t="s">
        <v>132</v>
      </c>
      <c r="J236" s="11" t="s">
        <v>136</v>
      </c>
      <c r="K236" s="11" t="str">
        <f>IFERROR(INDEX('EDC Component Dictionary'!$C$5:$C$37,MATCH('Rates Database'!J236,'EDC Component Dictionary'!$B$5:$B$37,0)), "Energy Supply")</f>
        <v>Distribution System</v>
      </c>
      <c r="L236" s="12">
        <v>4.81E-3</v>
      </c>
      <c r="M236" s="12"/>
    </row>
    <row r="237" spans="1:13" x14ac:dyDescent="0.3">
      <c r="A237" s="18">
        <v>235</v>
      </c>
      <c r="B237" s="18">
        <f t="shared" si="6"/>
        <v>2020</v>
      </c>
      <c r="C237" s="17">
        <v>43983</v>
      </c>
      <c r="D237" s="18" t="s">
        <v>130</v>
      </c>
      <c r="E237" s="18" t="s">
        <v>95</v>
      </c>
      <c r="F237" s="18" t="str">
        <f t="shared" si="7"/>
        <v>Eversource_WMA-Residential Assistance Adjustment Factor (RAAF)-43983</v>
      </c>
      <c r="G237" s="11" t="s">
        <v>131</v>
      </c>
      <c r="H237" s="11" t="s">
        <v>49</v>
      </c>
      <c r="I237" s="11" t="s">
        <v>132</v>
      </c>
      <c r="J237" s="11" t="s">
        <v>136</v>
      </c>
      <c r="K237" s="11" t="str">
        <f>IFERROR(INDEX('EDC Component Dictionary'!$C$5:$C$37,MATCH('Rates Database'!J237,'EDC Component Dictionary'!$B$5:$B$37,0)), "Energy Supply")</f>
        <v>Distribution System</v>
      </c>
      <c r="L237" s="12">
        <v>4.81E-3</v>
      </c>
      <c r="M237" s="12"/>
    </row>
    <row r="238" spans="1:13" x14ac:dyDescent="0.3">
      <c r="A238" s="18">
        <v>236</v>
      </c>
      <c r="B238" s="18">
        <f t="shared" si="6"/>
        <v>2020</v>
      </c>
      <c r="C238" s="17">
        <v>43952</v>
      </c>
      <c r="D238" s="18" t="s">
        <v>130</v>
      </c>
      <c r="E238" s="18" t="s">
        <v>95</v>
      </c>
      <c r="F238" s="18" t="str">
        <f t="shared" si="7"/>
        <v>Eversource_WMA-Residential Assistance Adjustment Factor (RAAF)-43952</v>
      </c>
      <c r="G238" s="11" t="s">
        <v>131</v>
      </c>
      <c r="H238" s="11" t="s">
        <v>49</v>
      </c>
      <c r="I238" s="11" t="s">
        <v>132</v>
      </c>
      <c r="J238" s="11" t="s">
        <v>136</v>
      </c>
      <c r="K238" s="11" t="str">
        <f>IFERROR(INDEX('EDC Component Dictionary'!$C$5:$C$37,MATCH('Rates Database'!J238,'EDC Component Dictionary'!$B$5:$B$37,0)), "Energy Supply")</f>
        <v>Distribution System</v>
      </c>
      <c r="L238" s="12">
        <v>4.81E-3</v>
      </c>
      <c r="M238" s="12"/>
    </row>
    <row r="239" spans="1:13" x14ac:dyDescent="0.3">
      <c r="A239" s="18">
        <v>237</v>
      </c>
      <c r="B239" s="18">
        <f t="shared" si="6"/>
        <v>2020</v>
      </c>
      <c r="C239" s="17">
        <v>43922</v>
      </c>
      <c r="D239" s="18" t="s">
        <v>130</v>
      </c>
      <c r="E239" s="18" t="s">
        <v>95</v>
      </c>
      <c r="F239" s="18" t="str">
        <f t="shared" si="7"/>
        <v>Eversource_WMA-Residential Assistance Adjustment Factor (RAAF)-43922</v>
      </c>
      <c r="G239" s="11" t="s">
        <v>131</v>
      </c>
      <c r="H239" s="11" t="s">
        <v>49</v>
      </c>
      <c r="I239" s="11" t="s">
        <v>132</v>
      </c>
      <c r="J239" s="11" t="s">
        <v>136</v>
      </c>
      <c r="K239" s="11" t="str">
        <f>IFERROR(INDEX('EDC Component Dictionary'!$C$5:$C$37,MATCH('Rates Database'!J239,'EDC Component Dictionary'!$B$5:$B$37,0)), "Energy Supply")</f>
        <v>Distribution System</v>
      </c>
      <c r="L239" s="12">
        <v>4.81E-3</v>
      </c>
      <c r="M239" s="12"/>
    </row>
    <row r="240" spans="1:13" x14ac:dyDescent="0.3">
      <c r="A240" s="18">
        <v>238</v>
      </c>
      <c r="B240" s="18">
        <f t="shared" si="6"/>
        <v>2020</v>
      </c>
      <c r="C240" s="17">
        <v>43891</v>
      </c>
      <c r="D240" s="18" t="s">
        <v>130</v>
      </c>
      <c r="E240" s="18" t="s">
        <v>95</v>
      </c>
      <c r="F240" s="18" t="str">
        <f t="shared" si="7"/>
        <v>Eversource_WMA-Residential Assistance Adjustment Factor (RAAF)-43891</v>
      </c>
      <c r="G240" s="11" t="s">
        <v>131</v>
      </c>
      <c r="H240" s="11" t="s">
        <v>49</v>
      </c>
      <c r="I240" s="11" t="s">
        <v>132</v>
      </c>
      <c r="J240" s="11" t="s">
        <v>136</v>
      </c>
      <c r="K240" s="11" t="str">
        <f>IFERROR(INDEX('EDC Component Dictionary'!$C$5:$C$37,MATCH('Rates Database'!J240,'EDC Component Dictionary'!$B$5:$B$37,0)), "Energy Supply")</f>
        <v>Distribution System</v>
      </c>
      <c r="L240" s="12">
        <v>4.81E-3</v>
      </c>
      <c r="M240" s="12"/>
    </row>
    <row r="241" spans="1:13" x14ac:dyDescent="0.3">
      <c r="A241" s="18">
        <v>239</v>
      </c>
      <c r="B241" s="18">
        <f t="shared" si="6"/>
        <v>2020</v>
      </c>
      <c r="C241" s="17">
        <v>43862</v>
      </c>
      <c r="D241" s="18" t="s">
        <v>130</v>
      </c>
      <c r="E241" s="18" t="s">
        <v>95</v>
      </c>
      <c r="F241" s="18" t="str">
        <f t="shared" si="7"/>
        <v>Eversource_WMA-Residential Assistance Adjustment Factor (RAAF)-43862</v>
      </c>
      <c r="G241" s="11" t="s">
        <v>131</v>
      </c>
      <c r="H241" s="11" t="s">
        <v>49</v>
      </c>
      <c r="I241" s="11" t="s">
        <v>132</v>
      </c>
      <c r="J241" s="11" t="s">
        <v>136</v>
      </c>
      <c r="K241" s="11" t="str">
        <f>IFERROR(INDEX('EDC Component Dictionary'!$C$5:$C$37,MATCH('Rates Database'!J241,'EDC Component Dictionary'!$B$5:$B$37,0)), "Energy Supply")</f>
        <v>Distribution System</v>
      </c>
      <c r="L241" s="12">
        <v>4.81E-3</v>
      </c>
      <c r="M241" s="12"/>
    </row>
    <row r="242" spans="1:13" x14ac:dyDescent="0.3">
      <c r="A242" s="18">
        <v>240</v>
      </c>
      <c r="B242" s="18">
        <f t="shared" si="6"/>
        <v>2020</v>
      </c>
      <c r="C242" s="17">
        <v>43831</v>
      </c>
      <c r="D242" s="18" t="s">
        <v>130</v>
      </c>
      <c r="E242" s="18" t="s">
        <v>95</v>
      </c>
      <c r="F242" s="18" t="str">
        <f t="shared" si="7"/>
        <v>Eversource_WMA-Residential Assistance Adjustment Factor (RAAF)-43831</v>
      </c>
      <c r="G242" s="11" t="s">
        <v>131</v>
      </c>
      <c r="H242" s="11" t="s">
        <v>49</v>
      </c>
      <c r="I242" s="11" t="s">
        <v>132</v>
      </c>
      <c r="J242" s="11" t="s">
        <v>136</v>
      </c>
      <c r="K242" s="11" t="str">
        <f>IFERROR(INDEX('EDC Component Dictionary'!$C$5:$C$37,MATCH('Rates Database'!J242,'EDC Component Dictionary'!$B$5:$B$37,0)), "Energy Supply")</f>
        <v>Distribution System</v>
      </c>
      <c r="L242" s="12">
        <v>4.81E-3</v>
      </c>
      <c r="M242" s="12"/>
    </row>
    <row r="243" spans="1:13" x14ac:dyDescent="0.3">
      <c r="A243" s="18">
        <v>241</v>
      </c>
      <c r="B243" s="18">
        <f t="shared" si="6"/>
        <v>2019</v>
      </c>
      <c r="C243" s="17">
        <v>43800</v>
      </c>
      <c r="D243" s="18" t="s">
        <v>130</v>
      </c>
      <c r="E243" s="18" t="s">
        <v>95</v>
      </c>
      <c r="F243" s="18" t="str">
        <f t="shared" si="7"/>
        <v>Eversource_WMA-Residential Assistance Adjustment Factor (RAAF)-43800</v>
      </c>
      <c r="G243" s="11" t="s">
        <v>131</v>
      </c>
      <c r="H243" s="11" t="s">
        <v>49</v>
      </c>
      <c r="I243" s="11" t="s">
        <v>132</v>
      </c>
      <c r="J243" s="11" t="s">
        <v>136</v>
      </c>
      <c r="K243" s="11" t="str">
        <f>IFERROR(INDEX('EDC Component Dictionary'!$C$5:$C$37,MATCH('Rates Database'!J243,'EDC Component Dictionary'!$B$5:$B$37,0)), "Energy Supply")</f>
        <v>Distribution System</v>
      </c>
      <c r="L243" s="12">
        <v>4.8199999999999996E-3</v>
      </c>
      <c r="M243" s="12"/>
    </row>
    <row r="244" spans="1:13" x14ac:dyDescent="0.3">
      <c r="A244" s="18">
        <v>242</v>
      </c>
      <c r="B244" s="18">
        <f t="shared" si="6"/>
        <v>2019</v>
      </c>
      <c r="C244" s="17">
        <v>43770</v>
      </c>
      <c r="D244" s="18" t="s">
        <v>130</v>
      </c>
      <c r="E244" s="18" t="s">
        <v>95</v>
      </c>
      <c r="F244" s="18" t="str">
        <f t="shared" si="7"/>
        <v>Eversource_WMA-Residential Assistance Adjustment Factor (RAAF)-43770</v>
      </c>
      <c r="G244" s="11" t="s">
        <v>131</v>
      </c>
      <c r="H244" s="11" t="s">
        <v>49</v>
      </c>
      <c r="I244" s="11" t="s">
        <v>132</v>
      </c>
      <c r="J244" s="11" t="s">
        <v>136</v>
      </c>
      <c r="K244" s="11" t="str">
        <f>IFERROR(INDEX('EDC Component Dictionary'!$C$5:$C$37,MATCH('Rates Database'!J244,'EDC Component Dictionary'!$B$5:$B$37,0)), "Energy Supply")</f>
        <v>Distribution System</v>
      </c>
      <c r="L244" s="12">
        <v>4.8199999999999996E-3</v>
      </c>
      <c r="M244" s="12"/>
    </row>
    <row r="245" spans="1:13" x14ac:dyDescent="0.3">
      <c r="A245" s="18">
        <v>243</v>
      </c>
      <c r="B245" s="18">
        <f t="shared" si="6"/>
        <v>2019</v>
      </c>
      <c r="C245" s="17">
        <v>43739</v>
      </c>
      <c r="D245" s="18" t="s">
        <v>130</v>
      </c>
      <c r="E245" s="18" t="s">
        <v>95</v>
      </c>
      <c r="F245" s="18" t="str">
        <f t="shared" si="7"/>
        <v>Eversource_WMA-Residential Assistance Adjustment Factor (RAAF)-43739</v>
      </c>
      <c r="G245" s="11" t="s">
        <v>131</v>
      </c>
      <c r="H245" s="11" t="s">
        <v>49</v>
      </c>
      <c r="I245" s="11" t="s">
        <v>132</v>
      </c>
      <c r="J245" s="11" t="s">
        <v>136</v>
      </c>
      <c r="K245" s="11" t="str">
        <f>IFERROR(INDEX('EDC Component Dictionary'!$C$5:$C$37,MATCH('Rates Database'!J245,'EDC Component Dictionary'!$B$5:$B$37,0)), "Energy Supply")</f>
        <v>Distribution System</v>
      </c>
      <c r="L245" s="12">
        <v>4.8199999999999996E-3</v>
      </c>
      <c r="M245" s="12"/>
    </row>
    <row r="246" spans="1:13" x14ac:dyDescent="0.3">
      <c r="A246" s="18">
        <v>244</v>
      </c>
      <c r="B246" s="18">
        <f t="shared" si="6"/>
        <v>2019</v>
      </c>
      <c r="C246" s="17">
        <v>43709</v>
      </c>
      <c r="D246" s="18" t="s">
        <v>130</v>
      </c>
      <c r="E246" s="18" t="s">
        <v>95</v>
      </c>
      <c r="F246" s="18" t="str">
        <f t="shared" si="7"/>
        <v>Eversource_WMA-Residential Assistance Adjustment Factor (RAAF)-43709</v>
      </c>
      <c r="G246" s="11" t="s">
        <v>131</v>
      </c>
      <c r="H246" s="11" t="s">
        <v>49</v>
      </c>
      <c r="I246" s="11" t="s">
        <v>132</v>
      </c>
      <c r="J246" s="11" t="s">
        <v>136</v>
      </c>
      <c r="K246" s="11" t="str">
        <f>IFERROR(INDEX('EDC Component Dictionary'!$C$5:$C$37,MATCH('Rates Database'!J246,'EDC Component Dictionary'!$B$5:$B$37,0)), "Energy Supply")</f>
        <v>Distribution System</v>
      </c>
      <c r="L246" s="12">
        <v>4.8199999999999996E-3</v>
      </c>
      <c r="M246" s="12"/>
    </row>
    <row r="247" spans="1:13" x14ac:dyDescent="0.3">
      <c r="A247" s="18">
        <v>245</v>
      </c>
      <c r="B247" s="18">
        <f t="shared" si="6"/>
        <v>2019</v>
      </c>
      <c r="C247" s="17">
        <v>43678</v>
      </c>
      <c r="D247" s="18" t="s">
        <v>130</v>
      </c>
      <c r="E247" s="18" t="s">
        <v>95</v>
      </c>
      <c r="F247" s="18" t="str">
        <f t="shared" si="7"/>
        <v>Eversource_WMA-Residential Assistance Adjustment Factor (RAAF)-43678</v>
      </c>
      <c r="G247" s="11" t="s">
        <v>131</v>
      </c>
      <c r="H247" s="11" t="s">
        <v>49</v>
      </c>
      <c r="I247" s="11" t="s">
        <v>132</v>
      </c>
      <c r="J247" s="11" t="s">
        <v>136</v>
      </c>
      <c r="K247" s="11" t="str">
        <f>IFERROR(INDEX('EDC Component Dictionary'!$C$5:$C$37,MATCH('Rates Database'!J247,'EDC Component Dictionary'!$B$5:$B$37,0)), "Energy Supply")</f>
        <v>Distribution System</v>
      </c>
      <c r="L247" s="12">
        <v>4.8199999999999996E-3</v>
      </c>
      <c r="M247" s="12"/>
    </row>
    <row r="248" spans="1:13" x14ac:dyDescent="0.3">
      <c r="A248" s="18">
        <v>246</v>
      </c>
      <c r="B248" s="18">
        <f t="shared" si="6"/>
        <v>2019</v>
      </c>
      <c r="C248" s="17">
        <v>43647</v>
      </c>
      <c r="D248" s="18" t="s">
        <v>130</v>
      </c>
      <c r="E248" s="18" t="s">
        <v>95</v>
      </c>
      <c r="F248" s="18" t="str">
        <f t="shared" si="7"/>
        <v>Eversource_WMA-Residential Assistance Adjustment Factor (RAAF)-43647</v>
      </c>
      <c r="G248" s="11" t="s">
        <v>131</v>
      </c>
      <c r="H248" s="11" t="s">
        <v>49</v>
      </c>
      <c r="I248" s="11" t="s">
        <v>132</v>
      </c>
      <c r="J248" s="11" t="s">
        <v>136</v>
      </c>
      <c r="K248" s="11" t="str">
        <f>IFERROR(INDEX('EDC Component Dictionary'!$C$5:$C$37,MATCH('Rates Database'!J248,'EDC Component Dictionary'!$B$5:$B$37,0)), "Energy Supply")</f>
        <v>Distribution System</v>
      </c>
      <c r="L248" s="12">
        <v>4.8199999999999996E-3</v>
      </c>
      <c r="M248" s="12"/>
    </row>
    <row r="249" spans="1:13" x14ac:dyDescent="0.3">
      <c r="A249" s="18">
        <v>247</v>
      </c>
      <c r="B249" s="18">
        <f t="shared" si="6"/>
        <v>2019</v>
      </c>
      <c r="C249" s="17">
        <v>43617</v>
      </c>
      <c r="D249" s="18" t="s">
        <v>130</v>
      </c>
      <c r="E249" s="18" t="s">
        <v>95</v>
      </c>
      <c r="F249" s="18" t="str">
        <f t="shared" si="7"/>
        <v>Eversource_WMA-Residential Assistance Adjustment Factor (RAAF)-43617</v>
      </c>
      <c r="G249" s="11" t="s">
        <v>131</v>
      </c>
      <c r="H249" s="11" t="s">
        <v>49</v>
      </c>
      <c r="I249" s="11" t="s">
        <v>132</v>
      </c>
      <c r="J249" s="11" t="s">
        <v>136</v>
      </c>
      <c r="K249" s="11" t="str">
        <f>IFERROR(INDEX('EDC Component Dictionary'!$C$5:$C$37,MATCH('Rates Database'!J249,'EDC Component Dictionary'!$B$5:$B$37,0)), "Energy Supply")</f>
        <v>Distribution System</v>
      </c>
      <c r="L249" s="12">
        <v>4.8199999999999996E-3</v>
      </c>
      <c r="M249" s="12"/>
    </row>
    <row r="250" spans="1:13" x14ac:dyDescent="0.3">
      <c r="A250" s="18">
        <v>248</v>
      </c>
      <c r="B250" s="18">
        <f t="shared" si="6"/>
        <v>2019</v>
      </c>
      <c r="C250" s="17">
        <v>43586</v>
      </c>
      <c r="D250" s="18" t="s">
        <v>130</v>
      </c>
      <c r="E250" s="18" t="s">
        <v>95</v>
      </c>
      <c r="F250" s="18" t="str">
        <f t="shared" si="7"/>
        <v>Eversource_WMA-Residential Assistance Adjustment Factor (RAAF)-43586</v>
      </c>
      <c r="G250" s="11" t="s">
        <v>131</v>
      </c>
      <c r="H250" s="11" t="s">
        <v>49</v>
      </c>
      <c r="I250" s="11" t="s">
        <v>132</v>
      </c>
      <c r="J250" s="11" t="s">
        <v>136</v>
      </c>
      <c r="K250" s="11" t="str">
        <f>IFERROR(INDEX('EDC Component Dictionary'!$C$5:$C$37,MATCH('Rates Database'!J250,'EDC Component Dictionary'!$B$5:$B$37,0)), "Energy Supply")</f>
        <v>Distribution System</v>
      </c>
      <c r="L250" s="12">
        <v>4.8199999999999996E-3</v>
      </c>
      <c r="M250" s="12"/>
    </row>
    <row r="251" spans="1:13" x14ac:dyDescent="0.3">
      <c r="A251" s="18">
        <v>249</v>
      </c>
      <c r="B251" s="18">
        <f t="shared" si="6"/>
        <v>2019</v>
      </c>
      <c r="C251" s="17">
        <v>43556</v>
      </c>
      <c r="D251" s="18" t="s">
        <v>130</v>
      </c>
      <c r="E251" s="18" t="s">
        <v>95</v>
      </c>
      <c r="F251" s="18" t="str">
        <f t="shared" si="7"/>
        <v>Eversource_WMA-Residential Assistance Adjustment Factor (RAAF)-43556</v>
      </c>
      <c r="G251" s="11" t="s">
        <v>131</v>
      </c>
      <c r="H251" s="11" t="s">
        <v>49</v>
      </c>
      <c r="I251" s="11" t="s">
        <v>132</v>
      </c>
      <c r="J251" s="11" t="s">
        <v>136</v>
      </c>
      <c r="K251" s="11" t="str">
        <f>IFERROR(INDEX('EDC Component Dictionary'!$C$5:$C$37,MATCH('Rates Database'!J251,'EDC Component Dictionary'!$B$5:$B$37,0)), "Energy Supply")</f>
        <v>Distribution System</v>
      </c>
      <c r="L251" s="12">
        <v>4.8199999999999996E-3</v>
      </c>
      <c r="M251" s="12"/>
    </row>
    <row r="252" spans="1:13" x14ac:dyDescent="0.3">
      <c r="A252" s="18">
        <v>250</v>
      </c>
      <c r="B252" s="18">
        <f t="shared" si="6"/>
        <v>2019</v>
      </c>
      <c r="C252" s="17">
        <v>43525</v>
      </c>
      <c r="D252" s="18" t="s">
        <v>130</v>
      </c>
      <c r="E252" s="18" t="s">
        <v>95</v>
      </c>
      <c r="F252" s="18" t="str">
        <f t="shared" si="7"/>
        <v>Eversource_WMA-Residential Assistance Adjustment Factor (RAAF)-43525</v>
      </c>
      <c r="G252" s="11" t="s">
        <v>131</v>
      </c>
      <c r="H252" s="11" t="s">
        <v>49</v>
      </c>
      <c r="I252" s="11" t="s">
        <v>132</v>
      </c>
      <c r="J252" s="11" t="s">
        <v>136</v>
      </c>
      <c r="K252" s="11" t="str">
        <f>IFERROR(INDEX('EDC Component Dictionary'!$C$5:$C$37,MATCH('Rates Database'!J252,'EDC Component Dictionary'!$B$5:$B$37,0)), "Energy Supply")</f>
        <v>Distribution System</v>
      </c>
      <c r="L252" s="12">
        <v>4.8199999999999996E-3</v>
      </c>
      <c r="M252" s="12"/>
    </row>
    <row r="253" spans="1:13" x14ac:dyDescent="0.3">
      <c r="A253" s="18">
        <v>251</v>
      </c>
      <c r="B253" s="18">
        <f t="shared" si="6"/>
        <v>2019</v>
      </c>
      <c r="C253" s="17">
        <v>43497</v>
      </c>
      <c r="D253" s="18" t="s">
        <v>130</v>
      </c>
      <c r="E253" s="18" t="s">
        <v>95</v>
      </c>
      <c r="F253" s="18" t="str">
        <f t="shared" si="7"/>
        <v>Eversource_WMA-Residential Assistance Adjustment Factor (RAAF)-43497</v>
      </c>
      <c r="G253" s="11" t="s">
        <v>131</v>
      </c>
      <c r="H253" s="11" t="s">
        <v>49</v>
      </c>
      <c r="I253" s="11" t="s">
        <v>132</v>
      </c>
      <c r="J253" s="11" t="s">
        <v>136</v>
      </c>
      <c r="K253" s="11" t="str">
        <f>IFERROR(INDEX('EDC Component Dictionary'!$C$5:$C$37,MATCH('Rates Database'!J253,'EDC Component Dictionary'!$B$5:$B$37,0)), "Energy Supply")</f>
        <v>Distribution System</v>
      </c>
      <c r="L253" s="12">
        <v>4.8199999999999996E-3</v>
      </c>
      <c r="M253" s="12"/>
    </row>
    <row r="254" spans="1:13" x14ac:dyDescent="0.3">
      <c r="A254" s="18">
        <v>252</v>
      </c>
      <c r="B254" s="18">
        <f t="shared" si="6"/>
        <v>2019</v>
      </c>
      <c r="C254" s="17">
        <v>43466</v>
      </c>
      <c r="D254" s="18" t="s">
        <v>130</v>
      </c>
      <c r="E254" s="18" t="s">
        <v>95</v>
      </c>
      <c r="F254" s="18" t="str">
        <f t="shared" si="7"/>
        <v>Eversource_WMA-Residential Assistance Adjustment Factor (RAAF)-43466</v>
      </c>
      <c r="G254" s="11" t="s">
        <v>131</v>
      </c>
      <c r="H254" s="11" t="s">
        <v>49</v>
      </c>
      <c r="I254" s="11" t="s">
        <v>132</v>
      </c>
      <c r="J254" s="11" t="s">
        <v>136</v>
      </c>
      <c r="K254" s="11" t="str">
        <f>IFERROR(INDEX('EDC Component Dictionary'!$C$5:$C$37,MATCH('Rates Database'!J254,'EDC Component Dictionary'!$B$5:$B$37,0)), "Energy Supply")</f>
        <v>Distribution System</v>
      </c>
      <c r="L254" s="12">
        <v>4.8199999999999996E-3</v>
      </c>
      <c r="M254" s="12"/>
    </row>
    <row r="255" spans="1:13" x14ac:dyDescent="0.3">
      <c r="A255" s="18">
        <v>253</v>
      </c>
      <c r="B255" s="18">
        <f t="shared" si="6"/>
        <v>2024</v>
      </c>
      <c r="C255" s="17">
        <v>45352</v>
      </c>
      <c r="D255" s="18" t="s">
        <v>130</v>
      </c>
      <c r="E255" s="18" t="s">
        <v>95</v>
      </c>
      <c r="F255" s="18" t="str">
        <f t="shared" si="7"/>
        <v>Eversource_WMA-Net Metering Recovery Surcharge (NMRS)-45352</v>
      </c>
      <c r="G255" s="11" t="s">
        <v>131</v>
      </c>
      <c r="H255" s="11" t="s">
        <v>49</v>
      </c>
      <c r="I255" s="11" t="s">
        <v>132</v>
      </c>
      <c r="J255" s="11" t="s">
        <v>137</v>
      </c>
      <c r="K255" s="11" t="str">
        <f>IFERROR(INDEX('EDC Component Dictionary'!$C$5:$C$37,MATCH('Rates Database'!J255,'EDC Component Dictionary'!$B$5:$B$37,0)), "Energy Supply")</f>
        <v>Distribution System</v>
      </c>
      <c r="L255" s="12">
        <v>1.6219999999999998E-2</v>
      </c>
      <c r="M255" s="12"/>
    </row>
    <row r="256" spans="1:13" x14ac:dyDescent="0.3">
      <c r="A256" s="18">
        <v>254</v>
      </c>
      <c r="B256" s="18">
        <f t="shared" si="6"/>
        <v>2024</v>
      </c>
      <c r="C256" s="17">
        <v>45323</v>
      </c>
      <c r="D256" s="18" t="s">
        <v>130</v>
      </c>
      <c r="E256" s="18" t="s">
        <v>95</v>
      </c>
      <c r="F256" s="18" t="str">
        <f t="shared" si="7"/>
        <v>Eversource_WMA-Net Metering Recovery Surcharge (NMRS)-45323</v>
      </c>
      <c r="G256" s="11" t="s">
        <v>131</v>
      </c>
      <c r="H256" s="11" t="s">
        <v>49</v>
      </c>
      <c r="I256" s="11" t="s">
        <v>132</v>
      </c>
      <c r="J256" s="11" t="s">
        <v>137</v>
      </c>
      <c r="K256" s="11" t="str">
        <f>IFERROR(INDEX('EDC Component Dictionary'!$C$5:$C$37,MATCH('Rates Database'!J256,'EDC Component Dictionary'!$B$5:$B$37,0)), "Energy Supply")</f>
        <v>Distribution System</v>
      </c>
      <c r="L256" s="12">
        <v>1.6219999999999998E-2</v>
      </c>
      <c r="M256" s="12"/>
    </row>
    <row r="257" spans="1:13" x14ac:dyDescent="0.3">
      <c r="A257" s="18">
        <v>255</v>
      </c>
      <c r="B257" s="18">
        <f t="shared" si="6"/>
        <v>2024</v>
      </c>
      <c r="C257" s="17">
        <v>45292</v>
      </c>
      <c r="D257" s="18" t="s">
        <v>130</v>
      </c>
      <c r="E257" s="18" t="s">
        <v>95</v>
      </c>
      <c r="F257" s="18" t="str">
        <f t="shared" si="7"/>
        <v>Eversource_WMA-Net Metering Recovery Surcharge (NMRS)-45292</v>
      </c>
      <c r="G257" s="11" t="s">
        <v>131</v>
      </c>
      <c r="H257" s="11" t="s">
        <v>49</v>
      </c>
      <c r="I257" s="11" t="s">
        <v>132</v>
      </c>
      <c r="J257" s="11" t="s">
        <v>137</v>
      </c>
      <c r="K257" s="11" t="str">
        <f>IFERROR(INDEX('EDC Component Dictionary'!$C$5:$C$37,MATCH('Rates Database'!J257,'EDC Component Dictionary'!$B$5:$B$37,0)), "Energy Supply")</f>
        <v>Distribution System</v>
      </c>
      <c r="L257" s="12">
        <v>1.6219999999999998E-2</v>
      </c>
      <c r="M257" s="12"/>
    </row>
    <row r="258" spans="1:13" x14ac:dyDescent="0.3">
      <c r="A258" s="18">
        <v>256</v>
      </c>
      <c r="B258" s="18">
        <f t="shared" si="6"/>
        <v>2023</v>
      </c>
      <c r="C258" s="17">
        <v>45261</v>
      </c>
      <c r="D258" s="18" t="s">
        <v>130</v>
      </c>
      <c r="E258" s="18" t="s">
        <v>95</v>
      </c>
      <c r="F258" s="18" t="str">
        <f t="shared" si="7"/>
        <v>Eversource_WMA-Net Metering Recovery Surcharge (NMRS)-45261</v>
      </c>
      <c r="G258" s="11" t="s">
        <v>131</v>
      </c>
      <c r="H258" s="11" t="s">
        <v>49</v>
      </c>
      <c r="I258" s="11" t="s">
        <v>132</v>
      </c>
      <c r="J258" s="11" t="s">
        <v>137</v>
      </c>
      <c r="K258" s="11" t="str">
        <f>IFERROR(INDEX('EDC Component Dictionary'!$C$5:$C$37,MATCH('Rates Database'!J258,'EDC Component Dictionary'!$B$5:$B$37,0)), "Energy Supply")</f>
        <v>Distribution System</v>
      </c>
      <c r="L258" s="12">
        <v>7.4999999999999997E-3</v>
      </c>
      <c r="M258" s="12"/>
    </row>
    <row r="259" spans="1:13" x14ac:dyDescent="0.3">
      <c r="A259" s="18">
        <v>257</v>
      </c>
      <c r="B259" s="18">
        <f t="shared" ref="B259:B322" si="8">YEAR(C259)</f>
        <v>2023</v>
      </c>
      <c r="C259" s="17">
        <v>45231</v>
      </c>
      <c r="D259" s="18" t="s">
        <v>130</v>
      </c>
      <c r="E259" s="18" t="s">
        <v>95</v>
      </c>
      <c r="F259" s="18" t="str">
        <f t="shared" si="7"/>
        <v>Eversource_WMA-Net Metering Recovery Surcharge (NMRS)-45231</v>
      </c>
      <c r="G259" s="11" t="s">
        <v>131</v>
      </c>
      <c r="H259" s="11" t="s">
        <v>49</v>
      </c>
      <c r="I259" s="11" t="s">
        <v>132</v>
      </c>
      <c r="J259" s="11" t="s">
        <v>137</v>
      </c>
      <c r="K259" s="11" t="str">
        <f>IFERROR(INDEX('EDC Component Dictionary'!$C$5:$C$37,MATCH('Rates Database'!J259,'EDC Component Dictionary'!$B$5:$B$37,0)), "Energy Supply")</f>
        <v>Distribution System</v>
      </c>
      <c r="L259" s="12">
        <v>7.4999999999999997E-3</v>
      </c>
      <c r="M259" s="12"/>
    </row>
    <row r="260" spans="1:13" x14ac:dyDescent="0.3">
      <c r="A260" s="18">
        <v>258</v>
      </c>
      <c r="B260" s="18">
        <f t="shared" si="8"/>
        <v>2023</v>
      </c>
      <c r="C260" s="17">
        <v>45200</v>
      </c>
      <c r="D260" s="18" t="s">
        <v>130</v>
      </c>
      <c r="E260" s="18" t="s">
        <v>95</v>
      </c>
      <c r="F260" s="18" t="str">
        <f t="shared" ref="F260:F323" si="9">_xlfn.CONCAT(E260,"-",J260,"-",C260)</f>
        <v>Eversource_WMA-Net Metering Recovery Surcharge (NMRS)-45200</v>
      </c>
      <c r="G260" s="11" t="s">
        <v>131</v>
      </c>
      <c r="H260" s="11" t="s">
        <v>49</v>
      </c>
      <c r="I260" s="11" t="s">
        <v>132</v>
      </c>
      <c r="J260" s="11" t="s">
        <v>137</v>
      </c>
      <c r="K260" s="11" t="str">
        <f>IFERROR(INDEX('EDC Component Dictionary'!$C$5:$C$37,MATCH('Rates Database'!J260,'EDC Component Dictionary'!$B$5:$B$37,0)), "Energy Supply")</f>
        <v>Distribution System</v>
      </c>
      <c r="L260" s="12">
        <v>7.4999999999999997E-3</v>
      </c>
      <c r="M260" s="12"/>
    </row>
    <row r="261" spans="1:13" x14ac:dyDescent="0.3">
      <c r="A261" s="18">
        <v>259</v>
      </c>
      <c r="B261" s="18">
        <f t="shared" si="8"/>
        <v>2023</v>
      </c>
      <c r="C261" s="17">
        <v>45170</v>
      </c>
      <c r="D261" s="18" t="s">
        <v>130</v>
      </c>
      <c r="E261" s="18" t="s">
        <v>95</v>
      </c>
      <c r="F261" s="18" t="str">
        <f t="shared" si="9"/>
        <v>Eversource_WMA-Net Metering Recovery Surcharge (NMRS)-45170</v>
      </c>
      <c r="G261" s="11" t="s">
        <v>131</v>
      </c>
      <c r="H261" s="11" t="s">
        <v>49</v>
      </c>
      <c r="I261" s="11" t="s">
        <v>132</v>
      </c>
      <c r="J261" s="11" t="s">
        <v>137</v>
      </c>
      <c r="K261" s="11" t="str">
        <f>IFERROR(INDEX('EDC Component Dictionary'!$C$5:$C$37,MATCH('Rates Database'!J261,'EDC Component Dictionary'!$B$5:$B$37,0)), "Energy Supply")</f>
        <v>Distribution System</v>
      </c>
      <c r="L261" s="12">
        <v>7.4999999999999997E-3</v>
      </c>
      <c r="M261" s="12"/>
    </row>
    <row r="262" spans="1:13" x14ac:dyDescent="0.3">
      <c r="A262" s="18">
        <v>260</v>
      </c>
      <c r="B262" s="18">
        <f t="shared" si="8"/>
        <v>2023</v>
      </c>
      <c r="C262" s="17">
        <v>45139</v>
      </c>
      <c r="D262" s="18" t="s">
        <v>130</v>
      </c>
      <c r="E262" s="18" t="s">
        <v>95</v>
      </c>
      <c r="F262" s="18" t="str">
        <f t="shared" si="9"/>
        <v>Eversource_WMA-Net Metering Recovery Surcharge (NMRS)-45139</v>
      </c>
      <c r="G262" s="11" t="s">
        <v>131</v>
      </c>
      <c r="H262" s="11" t="s">
        <v>49</v>
      </c>
      <c r="I262" s="11" t="s">
        <v>132</v>
      </c>
      <c r="J262" s="11" t="s">
        <v>137</v>
      </c>
      <c r="K262" s="11" t="str">
        <f>IFERROR(INDEX('EDC Component Dictionary'!$C$5:$C$37,MATCH('Rates Database'!J262,'EDC Component Dictionary'!$B$5:$B$37,0)), "Energy Supply")</f>
        <v>Distribution System</v>
      </c>
      <c r="L262" s="12">
        <v>7.4999999999999997E-3</v>
      </c>
      <c r="M262" s="12"/>
    </row>
    <row r="263" spans="1:13" x14ac:dyDescent="0.3">
      <c r="A263" s="18">
        <v>261</v>
      </c>
      <c r="B263" s="18">
        <f t="shared" si="8"/>
        <v>2023</v>
      </c>
      <c r="C263" s="17">
        <v>45108</v>
      </c>
      <c r="D263" s="18" t="s">
        <v>130</v>
      </c>
      <c r="E263" s="18" t="s">
        <v>95</v>
      </c>
      <c r="F263" s="18" t="str">
        <f t="shared" si="9"/>
        <v>Eversource_WMA-Net Metering Recovery Surcharge (NMRS)-45108</v>
      </c>
      <c r="G263" s="11" t="s">
        <v>131</v>
      </c>
      <c r="H263" s="11" t="s">
        <v>49</v>
      </c>
      <c r="I263" s="11" t="s">
        <v>132</v>
      </c>
      <c r="J263" s="11" t="s">
        <v>137</v>
      </c>
      <c r="K263" s="11" t="str">
        <f>IFERROR(INDEX('EDC Component Dictionary'!$C$5:$C$37,MATCH('Rates Database'!J263,'EDC Component Dictionary'!$B$5:$B$37,0)), "Energy Supply")</f>
        <v>Distribution System</v>
      </c>
      <c r="L263" s="12">
        <v>7.4999999999999997E-3</v>
      </c>
      <c r="M263" s="12"/>
    </row>
    <row r="264" spans="1:13" x14ac:dyDescent="0.3">
      <c r="A264" s="18">
        <v>262</v>
      </c>
      <c r="B264" s="18">
        <f t="shared" si="8"/>
        <v>2023</v>
      </c>
      <c r="C264" s="17">
        <v>45078</v>
      </c>
      <c r="D264" s="18" t="s">
        <v>130</v>
      </c>
      <c r="E264" s="18" t="s">
        <v>95</v>
      </c>
      <c r="F264" s="18" t="str">
        <f t="shared" si="9"/>
        <v>Eversource_WMA-Net Metering Recovery Surcharge (NMRS)-45078</v>
      </c>
      <c r="G264" s="11" t="s">
        <v>131</v>
      </c>
      <c r="H264" s="11" t="s">
        <v>49</v>
      </c>
      <c r="I264" s="11" t="s">
        <v>132</v>
      </c>
      <c r="J264" s="11" t="s">
        <v>137</v>
      </c>
      <c r="K264" s="11" t="str">
        <f>IFERROR(INDEX('EDC Component Dictionary'!$C$5:$C$37,MATCH('Rates Database'!J264,'EDC Component Dictionary'!$B$5:$B$37,0)), "Energy Supply")</f>
        <v>Distribution System</v>
      </c>
      <c r="L264" s="12">
        <v>7.4999999999999997E-3</v>
      </c>
      <c r="M264" s="12"/>
    </row>
    <row r="265" spans="1:13" x14ac:dyDescent="0.3">
      <c r="A265" s="18">
        <v>263</v>
      </c>
      <c r="B265" s="18">
        <f t="shared" si="8"/>
        <v>2023</v>
      </c>
      <c r="C265" s="17">
        <v>45047</v>
      </c>
      <c r="D265" s="18" t="s">
        <v>130</v>
      </c>
      <c r="E265" s="18" t="s">
        <v>95</v>
      </c>
      <c r="F265" s="18" t="str">
        <f t="shared" si="9"/>
        <v>Eversource_WMA-Net Metering Recovery Surcharge (NMRS)-45047</v>
      </c>
      <c r="G265" s="11" t="s">
        <v>131</v>
      </c>
      <c r="H265" s="11" t="s">
        <v>49</v>
      </c>
      <c r="I265" s="11" t="s">
        <v>132</v>
      </c>
      <c r="J265" s="11" t="s">
        <v>137</v>
      </c>
      <c r="K265" s="11" t="str">
        <f>IFERROR(INDEX('EDC Component Dictionary'!$C$5:$C$37,MATCH('Rates Database'!J265,'EDC Component Dictionary'!$B$5:$B$37,0)), "Energy Supply")</f>
        <v>Distribution System</v>
      </c>
      <c r="L265" s="12">
        <v>7.4999999999999997E-3</v>
      </c>
      <c r="M265" s="12"/>
    </row>
    <row r="266" spans="1:13" x14ac:dyDescent="0.3">
      <c r="A266" s="18">
        <v>264</v>
      </c>
      <c r="B266" s="18">
        <f t="shared" si="8"/>
        <v>2023</v>
      </c>
      <c r="C266" s="17">
        <v>45017</v>
      </c>
      <c r="D266" s="18" t="s">
        <v>130</v>
      </c>
      <c r="E266" s="18" t="s">
        <v>95</v>
      </c>
      <c r="F266" s="18" t="str">
        <f t="shared" si="9"/>
        <v>Eversource_WMA-Net Metering Recovery Surcharge (NMRS)-45017</v>
      </c>
      <c r="G266" s="11" t="s">
        <v>131</v>
      </c>
      <c r="H266" s="11" t="s">
        <v>49</v>
      </c>
      <c r="I266" s="11" t="s">
        <v>132</v>
      </c>
      <c r="J266" s="11" t="s">
        <v>137</v>
      </c>
      <c r="K266" s="11" t="str">
        <f>IFERROR(INDEX('EDC Component Dictionary'!$C$5:$C$37,MATCH('Rates Database'!J266,'EDC Component Dictionary'!$B$5:$B$37,0)), "Energy Supply")</f>
        <v>Distribution System</v>
      </c>
      <c r="L266" s="12">
        <v>7.4999999999999997E-3</v>
      </c>
      <c r="M266" s="12"/>
    </row>
    <row r="267" spans="1:13" x14ac:dyDescent="0.3">
      <c r="A267" s="18">
        <v>265</v>
      </c>
      <c r="B267" s="18">
        <f t="shared" si="8"/>
        <v>2023</v>
      </c>
      <c r="C267" s="17">
        <v>44986</v>
      </c>
      <c r="D267" s="18" t="s">
        <v>130</v>
      </c>
      <c r="E267" s="18" t="s">
        <v>95</v>
      </c>
      <c r="F267" s="18" t="str">
        <f t="shared" si="9"/>
        <v>Eversource_WMA-Net Metering Recovery Surcharge (NMRS)-44986</v>
      </c>
      <c r="G267" s="11" t="s">
        <v>131</v>
      </c>
      <c r="H267" s="11" t="s">
        <v>49</v>
      </c>
      <c r="I267" s="11" t="s">
        <v>132</v>
      </c>
      <c r="J267" s="11" t="s">
        <v>137</v>
      </c>
      <c r="K267" s="11" t="str">
        <f>IFERROR(INDEX('EDC Component Dictionary'!$C$5:$C$37,MATCH('Rates Database'!J267,'EDC Component Dictionary'!$B$5:$B$37,0)), "Energy Supply")</f>
        <v>Distribution System</v>
      </c>
      <c r="L267" s="12">
        <v>7.4999999999999997E-3</v>
      </c>
      <c r="M267" s="12"/>
    </row>
    <row r="268" spans="1:13" x14ac:dyDescent="0.3">
      <c r="A268" s="18">
        <v>266</v>
      </c>
      <c r="B268" s="18">
        <f t="shared" si="8"/>
        <v>2023</v>
      </c>
      <c r="C268" s="17">
        <v>44958</v>
      </c>
      <c r="D268" s="18" t="s">
        <v>130</v>
      </c>
      <c r="E268" s="18" t="s">
        <v>95</v>
      </c>
      <c r="F268" s="18" t="str">
        <f t="shared" si="9"/>
        <v>Eversource_WMA-Net Metering Recovery Surcharge (NMRS)-44958</v>
      </c>
      <c r="G268" s="11" t="s">
        <v>131</v>
      </c>
      <c r="H268" s="11" t="s">
        <v>49</v>
      </c>
      <c r="I268" s="11" t="s">
        <v>132</v>
      </c>
      <c r="J268" s="11" t="s">
        <v>137</v>
      </c>
      <c r="K268" s="11" t="str">
        <f>IFERROR(INDEX('EDC Component Dictionary'!$C$5:$C$37,MATCH('Rates Database'!J268,'EDC Component Dictionary'!$B$5:$B$37,0)), "Energy Supply")</f>
        <v>Distribution System</v>
      </c>
      <c r="L268" s="12">
        <v>7.4999999999999997E-3</v>
      </c>
      <c r="M268" s="12"/>
    </row>
    <row r="269" spans="1:13" x14ac:dyDescent="0.3">
      <c r="A269" s="18">
        <v>267</v>
      </c>
      <c r="B269" s="18">
        <f t="shared" si="8"/>
        <v>2023</v>
      </c>
      <c r="C269" s="17">
        <v>44927</v>
      </c>
      <c r="D269" s="18" t="s">
        <v>130</v>
      </c>
      <c r="E269" s="18" t="s">
        <v>95</v>
      </c>
      <c r="F269" s="18" t="str">
        <f t="shared" si="9"/>
        <v>Eversource_WMA-Net Metering Recovery Surcharge (NMRS)-44927</v>
      </c>
      <c r="G269" s="11" t="s">
        <v>131</v>
      </c>
      <c r="H269" s="11" t="s">
        <v>49</v>
      </c>
      <c r="I269" s="11" t="s">
        <v>132</v>
      </c>
      <c r="J269" s="11" t="s">
        <v>137</v>
      </c>
      <c r="K269" s="11" t="str">
        <f>IFERROR(INDEX('EDC Component Dictionary'!$C$5:$C$37,MATCH('Rates Database'!J269,'EDC Component Dictionary'!$B$5:$B$37,0)), "Energy Supply")</f>
        <v>Distribution System</v>
      </c>
      <c r="L269" s="12">
        <v>7.4999999999999997E-3</v>
      </c>
      <c r="M269" s="12"/>
    </row>
    <row r="270" spans="1:13" x14ac:dyDescent="0.3">
      <c r="A270" s="18">
        <v>268</v>
      </c>
      <c r="B270" s="18">
        <f t="shared" si="8"/>
        <v>2022</v>
      </c>
      <c r="C270" s="17">
        <v>44896</v>
      </c>
      <c r="D270" s="18" t="s">
        <v>130</v>
      </c>
      <c r="E270" s="18" t="s">
        <v>95</v>
      </c>
      <c r="F270" s="18" t="str">
        <f t="shared" si="9"/>
        <v>Eversource_WMA-Net Metering Recovery Surcharge (NMRS)-44896</v>
      </c>
      <c r="G270" s="11" t="s">
        <v>131</v>
      </c>
      <c r="H270" s="11" t="s">
        <v>49</v>
      </c>
      <c r="I270" s="11" t="s">
        <v>132</v>
      </c>
      <c r="J270" s="11" t="s">
        <v>137</v>
      </c>
      <c r="K270" s="11" t="str">
        <f>IFERROR(INDEX('EDC Component Dictionary'!$C$5:$C$37,MATCH('Rates Database'!J270,'EDC Component Dictionary'!$B$5:$B$37,0)), "Energy Supply")</f>
        <v>Distribution System</v>
      </c>
      <c r="L270" s="12">
        <v>7.5599999999999999E-3</v>
      </c>
      <c r="M270" s="12"/>
    </row>
    <row r="271" spans="1:13" x14ac:dyDescent="0.3">
      <c r="A271" s="18">
        <v>269</v>
      </c>
      <c r="B271" s="18">
        <f t="shared" si="8"/>
        <v>2022</v>
      </c>
      <c r="C271" s="17">
        <v>44866</v>
      </c>
      <c r="D271" s="18" t="s">
        <v>130</v>
      </c>
      <c r="E271" s="18" t="s">
        <v>95</v>
      </c>
      <c r="F271" s="18" t="str">
        <f t="shared" si="9"/>
        <v>Eversource_WMA-Net Metering Recovery Surcharge (NMRS)-44866</v>
      </c>
      <c r="G271" s="11" t="s">
        <v>131</v>
      </c>
      <c r="H271" s="11" t="s">
        <v>49</v>
      </c>
      <c r="I271" s="11" t="s">
        <v>132</v>
      </c>
      <c r="J271" s="11" t="s">
        <v>137</v>
      </c>
      <c r="K271" s="11" t="str">
        <f>IFERROR(INDEX('EDC Component Dictionary'!$C$5:$C$37,MATCH('Rates Database'!J271,'EDC Component Dictionary'!$B$5:$B$37,0)), "Energy Supply")</f>
        <v>Distribution System</v>
      </c>
      <c r="L271" s="12">
        <v>7.5599999999999999E-3</v>
      </c>
      <c r="M271" s="12"/>
    </row>
    <row r="272" spans="1:13" x14ac:dyDescent="0.3">
      <c r="A272" s="18">
        <v>270</v>
      </c>
      <c r="B272" s="18">
        <f t="shared" si="8"/>
        <v>2022</v>
      </c>
      <c r="C272" s="17">
        <v>44835</v>
      </c>
      <c r="D272" s="18" t="s">
        <v>130</v>
      </c>
      <c r="E272" s="18" t="s">
        <v>95</v>
      </c>
      <c r="F272" s="18" t="str">
        <f t="shared" si="9"/>
        <v>Eversource_WMA-Net Metering Recovery Surcharge (NMRS)-44835</v>
      </c>
      <c r="G272" s="11" t="s">
        <v>131</v>
      </c>
      <c r="H272" s="11" t="s">
        <v>49</v>
      </c>
      <c r="I272" s="11" t="s">
        <v>132</v>
      </c>
      <c r="J272" s="11" t="s">
        <v>137</v>
      </c>
      <c r="K272" s="11" t="str">
        <f>IFERROR(INDEX('EDC Component Dictionary'!$C$5:$C$37,MATCH('Rates Database'!J272,'EDC Component Dictionary'!$B$5:$B$37,0)), "Energy Supply")</f>
        <v>Distribution System</v>
      </c>
      <c r="L272" s="12">
        <v>7.5599999999999999E-3</v>
      </c>
      <c r="M272" s="12"/>
    </row>
    <row r="273" spans="1:13" x14ac:dyDescent="0.3">
      <c r="A273" s="18">
        <v>271</v>
      </c>
      <c r="B273" s="18">
        <f t="shared" si="8"/>
        <v>2022</v>
      </c>
      <c r="C273" s="17">
        <v>44805</v>
      </c>
      <c r="D273" s="18" t="s">
        <v>130</v>
      </c>
      <c r="E273" s="18" t="s">
        <v>95</v>
      </c>
      <c r="F273" s="18" t="str">
        <f t="shared" si="9"/>
        <v>Eversource_WMA-Net Metering Recovery Surcharge (NMRS)-44805</v>
      </c>
      <c r="G273" s="11" t="s">
        <v>131</v>
      </c>
      <c r="H273" s="11" t="s">
        <v>49</v>
      </c>
      <c r="I273" s="11" t="s">
        <v>132</v>
      </c>
      <c r="J273" s="11" t="s">
        <v>137</v>
      </c>
      <c r="K273" s="11" t="str">
        <f>IFERROR(INDEX('EDC Component Dictionary'!$C$5:$C$37,MATCH('Rates Database'!J273,'EDC Component Dictionary'!$B$5:$B$37,0)), "Energy Supply")</f>
        <v>Distribution System</v>
      </c>
      <c r="L273" s="12">
        <v>7.5599999999999999E-3</v>
      </c>
      <c r="M273" s="12"/>
    </row>
    <row r="274" spans="1:13" x14ac:dyDescent="0.3">
      <c r="A274" s="18">
        <v>272</v>
      </c>
      <c r="B274" s="18">
        <f t="shared" si="8"/>
        <v>2022</v>
      </c>
      <c r="C274" s="17">
        <v>44774</v>
      </c>
      <c r="D274" s="18" t="s">
        <v>130</v>
      </c>
      <c r="E274" s="18" t="s">
        <v>95</v>
      </c>
      <c r="F274" s="18" t="str">
        <f t="shared" si="9"/>
        <v>Eversource_WMA-Net Metering Recovery Surcharge (NMRS)-44774</v>
      </c>
      <c r="G274" s="11" t="s">
        <v>131</v>
      </c>
      <c r="H274" s="11" t="s">
        <v>49</v>
      </c>
      <c r="I274" s="11" t="s">
        <v>132</v>
      </c>
      <c r="J274" s="11" t="s">
        <v>137</v>
      </c>
      <c r="K274" s="11" t="str">
        <f>IFERROR(INDEX('EDC Component Dictionary'!$C$5:$C$37,MATCH('Rates Database'!J274,'EDC Component Dictionary'!$B$5:$B$37,0)), "Energy Supply")</f>
        <v>Distribution System</v>
      </c>
      <c r="L274" s="12">
        <v>7.5599999999999999E-3</v>
      </c>
      <c r="M274" s="12"/>
    </row>
    <row r="275" spans="1:13" x14ac:dyDescent="0.3">
      <c r="A275" s="18">
        <v>273</v>
      </c>
      <c r="B275" s="18">
        <f t="shared" si="8"/>
        <v>2022</v>
      </c>
      <c r="C275" s="17">
        <v>44743</v>
      </c>
      <c r="D275" s="18" t="s">
        <v>130</v>
      </c>
      <c r="E275" s="18" t="s">
        <v>95</v>
      </c>
      <c r="F275" s="18" t="str">
        <f t="shared" si="9"/>
        <v>Eversource_WMA-Net Metering Recovery Surcharge (NMRS)-44743</v>
      </c>
      <c r="G275" s="11" t="s">
        <v>131</v>
      </c>
      <c r="H275" s="11" t="s">
        <v>49</v>
      </c>
      <c r="I275" s="11" t="s">
        <v>132</v>
      </c>
      <c r="J275" s="11" t="s">
        <v>137</v>
      </c>
      <c r="K275" s="11" t="str">
        <f>IFERROR(INDEX('EDC Component Dictionary'!$C$5:$C$37,MATCH('Rates Database'!J275,'EDC Component Dictionary'!$B$5:$B$37,0)), "Energy Supply")</f>
        <v>Distribution System</v>
      </c>
      <c r="L275" s="12">
        <v>7.5599999999999999E-3</v>
      </c>
      <c r="M275" s="12"/>
    </row>
    <row r="276" spans="1:13" x14ac:dyDescent="0.3">
      <c r="A276" s="18">
        <v>274</v>
      </c>
      <c r="B276" s="18">
        <f t="shared" si="8"/>
        <v>2022</v>
      </c>
      <c r="C276" s="17">
        <v>44713</v>
      </c>
      <c r="D276" s="18" t="s">
        <v>130</v>
      </c>
      <c r="E276" s="18" t="s">
        <v>95</v>
      </c>
      <c r="F276" s="18" t="str">
        <f t="shared" si="9"/>
        <v>Eversource_WMA-Net Metering Recovery Surcharge (NMRS)-44713</v>
      </c>
      <c r="G276" s="11" t="s">
        <v>131</v>
      </c>
      <c r="H276" s="11" t="s">
        <v>49</v>
      </c>
      <c r="I276" s="11" t="s">
        <v>132</v>
      </c>
      <c r="J276" s="11" t="s">
        <v>137</v>
      </c>
      <c r="K276" s="11" t="str">
        <f>IFERROR(INDEX('EDC Component Dictionary'!$C$5:$C$37,MATCH('Rates Database'!J276,'EDC Component Dictionary'!$B$5:$B$37,0)), "Energy Supply")</f>
        <v>Distribution System</v>
      </c>
      <c r="L276" s="12">
        <v>7.5599999999999999E-3</v>
      </c>
      <c r="M276" s="12"/>
    </row>
    <row r="277" spans="1:13" x14ac:dyDescent="0.3">
      <c r="A277" s="18">
        <v>275</v>
      </c>
      <c r="B277" s="18">
        <f t="shared" si="8"/>
        <v>2022</v>
      </c>
      <c r="C277" s="17">
        <v>44682</v>
      </c>
      <c r="D277" s="18" t="s">
        <v>130</v>
      </c>
      <c r="E277" s="18" t="s">
        <v>95</v>
      </c>
      <c r="F277" s="18" t="str">
        <f t="shared" si="9"/>
        <v>Eversource_WMA-Net Metering Recovery Surcharge (NMRS)-44682</v>
      </c>
      <c r="G277" s="11" t="s">
        <v>131</v>
      </c>
      <c r="H277" s="11" t="s">
        <v>49</v>
      </c>
      <c r="I277" s="11" t="s">
        <v>132</v>
      </c>
      <c r="J277" s="11" t="s">
        <v>137</v>
      </c>
      <c r="K277" s="11" t="str">
        <f>IFERROR(INDEX('EDC Component Dictionary'!$C$5:$C$37,MATCH('Rates Database'!J277,'EDC Component Dictionary'!$B$5:$B$37,0)), "Energy Supply")</f>
        <v>Distribution System</v>
      </c>
      <c r="L277" s="12">
        <v>7.5599999999999999E-3</v>
      </c>
      <c r="M277" s="12"/>
    </row>
    <row r="278" spans="1:13" x14ac:dyDescent="0.3">
      <c r="A278" s="18">
        <v>276</v>
      </c>
      <c r="B278" s="18">
        <f t="shared" si="8"/>
        <v>2022</v>
      </c>
      <c r="C278" s="17">
        <v>44652</v>
      </c>
      <c r="D278" s="18" t="s">
        <v>130</v>
      </c>
      <c r="E278" s="18" t="s">
        <v>95</v>
      </c>
      <c r="F278" s="18" t="str">
        <f t="shared" si="9"/>
        <v>Eversource_WMA-Net Metering Recovery Surcharge (NMRS)-44652</v>
      </c>
      <c r="G278" s="11" t="s">
        <v>131</v>
      </c>
      <c r="H278" s="11" t="s">
        <v>49</v>
      </c>
      <c r="I278" s="11" t="s">
        <v>132</v>
      </c>
      <c r="J278" s="11" t="s">
        <v>137</v>
      </c>
      <c r="K278" s="11" t="str">
        <f>IFERROR(INDEX('EDC Component Dictionary'!$C$5:$C$37,MATCH('Rates Database'!J278,'EDC Component Dictionary'!$B$5:$B$37,0)), "Energy Supply")</f>
        <v>Distribution System</v>
      </c>
      <c r="L278" s="12">
        <v>7.5599999999999999E-3</v>
      </c>
      <c r="M278" s="12"/>
    </row>
    <row r="279" spans="1:13" x14ac:dyDescent="0.3">
      <c r="A279" s="18">
        <v>277</v>
      </c>
      <c r="B279" s="18">
        <f t="shared" si="8"/>
        <v>2022</v>
      </c>
      <c r="C279" s="17">
        <v>44621</v>
      </c>
      <c r="D279" s="18" t="s">
        <v>130</v>
      </c>
      <c r="E279" s="18" t="s">
        <v>95</v>
      </c>
      <c r="F279" s="18" t="str">
        <f t="shared" si="9"/>
        <v>Eversource_WMA-Net Metering Recovery Surcharge (NMRS)-44621</v>
      </c>
      <c r="G279" s="11" t="s">
        <v>131</v>
      </c>
      <c r="H279" s="11" t="s">
        <v>49</v>
      </c>
      <c r="I279" s="11" t="s">
        <v>132</v>
      </c>
      <c r="J279" s="11" t="s">
        <v>137</v>
      </c>
      <c r="K279" s="11" t="str">
        <f>IFERROR(INDEX('EDC Component Dictionary'!$C$5:$C$37,MATCH('Rates Database'!J279,'EDC Component Dictionary'!$B$5:$B$37,0)), "Energy Supply")</f>
        <v>Distribution System</v>
      </c>
      <c r="L279" s="12">
        <v>7.5599999999999999E-3</v>
      </c>
      <c r="M279" s="12"/>
    </row>
    <row r="280" spans="1:13" x14ac:dyDescent="0.3">
      <c r="A280" s="18">
        <v>278</v>
      </c>
      <c r="B280" s="18">
        <f t="shared" si="8"/>
        <v>2022</v>
      </c>
      <c r="C280" s="17">
        <v>44593</v>
      </c>
      <c r="D280" s="18" t="s">
        <v>130</v>
      </c>
      <c r="E280" s="18" t="s">
        <v>95</v>
      </c>
      <c r="F280" s="18" t="str">
        <f t="shared" si="9"/>
        <v>Eversource_WMA-Net Metering Recovery Surcharge (NMRS)-44593</v>
      </c>
      <c r="G280" s="11" t="s">
        <v>131</v>
      </c>
      <c r="H280" s="11" t="s">
        <v>49</v>
      </c>
      <c r="I280" s="11" t="s">
        <v>132</v>
      </c>
      <c r="J280" s="11" t="s">
        <v>137</v>
      </c>
      <c r="K280" s="11" t="str">
        <f>IFERROR(INDEX('EDC Component Dictionary'!$C$5:$C$37,MATCH('Rates Database'!J280,'EDC Component Dictionary'!$B$5:$B$37,0)), "Energy Supply")</f>
        <v>Distribution System</v>
      </c>
      <c r="L280" s="12">
        <v>7.5599999999999999E-3</v>
      </c>
      <c r="M280" s="12"/>
    </row>
    <row r="281" spans="1:13" x14ac:dyDescent="0.3">
      <c r="A281" s="18">
        <v>279</v>
      </c>
      <c r="B281" s="18">
        <f t="shared" si="8"/>
        <v>2022</v>
      </c>
      <c r="C281" s="17">
        <v>44562</v>
      </c>
      <c r="D281" s="18" t="s">
        <v>130</v>
      </c>
      <c r="E281" s="18" t="s">
        <v>95</v>
      </c>
      <c r="F281" s="18" t="str">
        <f t="shared" si="9"/>
        <v>Eversource_WMA-Net Metering Recovery Surcharge (NMRS)-44562</v>
      </c>
      <c r="G281" s="11" t="s">
        <v>131</v>
      </c>
      <c r="H281" s="11" t="s">
        <v>49</v>
      </c>
      <c r="I281" s="11" t="s">
        <v>132</v>
      </c>
      <c r="J281" s="11" t="s">
        <v>137</v>
      </c>
      <c r="K281" s="11" t="str">
        <f>IFERROR(INDEX('EDC Component Dictionary'!$C$5:$C$37,MATCH('Rates Database'!J281,'EDC Component Dictionary'!$B$5:$B$37,0)), "Energy Supply")</f>
        <v>Distribution System</v>
      </c>
      <c r="L281" s="12">
        <v>7.5599999999999999E-3</v>
      </c>
      <c r="M281" s="12"/>
    </row>
    <row r="282" spans="1:13" x14ac:dyDescent="0.3">
      <c r="A282" s="18">
        <v>280</v>
      </c>
      <c r="B282" s="18">
        <f t="shared" si="8"/>
        <v>2021</v>
      </c>
      <c r="C282" s="17">
        <v>44531</v>
      </c>
      <c r="D282" s="18" t="s">
        <v>130</v>
      </c>
      <c r="E282" s="18" t="s">
        <v>95</v>
      </c>
      <c r="F282" s="18" t="str">
        <f t="shared" si="9"/>
        <v>Eversource_WMA-Net Metering Recovery Surcharge (NMRS)-44531</v>
      </c>
      <c r="G282" s="11" t="s">
        <v>131</v>
      </c>
      <c r="H282" s="11" t="s">
        <v>49</v>
      </c>
      <c r="I282" s="11" t="s">
        <v>132</v>
      </c>
      <c r="J282" s="11" t="s">
        <v>137</v>
      </c>
      <c r="K282" s="11" t="str">
        <f>IFERROR(INDEX('EDC Component Dictionary'!$C$5:$C$37,MATCH('Rates Database'!J282,'EDC Component Dictionary'!$B$5:$B$37,0)), "Energy Supply")</f>
        <v>Distribution System</v>
      </c>
      <c r="L282" s="12">
        <v>7.6299999999999996E-3</v>
      </c>
      <c r="M282" s="12"/>
    </row>
    <row r="283" spans="1:13" x14ac:dyDescent="0.3">
      <c r="A283" s="18">
        <v>281</v>
      </c>
      <c r="B283" s="18">
        <f t="shared" si="8"/>
        <v>2021</v>
      </c>
      <c r="C283" s="17">
        <v>44501</v>
      </c>
      <c r="D283" s="18" t="s">
        <v>130</v>
      </c>
      <c r="E283" s="18" t="s">
        <v>95</v>
      </c>
      <c r="F283" s="18" t="str">
        <f t="shared" si="9"/>
        <v>Eversource_WMA-Net Metering Recovery Surcharge (NMRS)-44501</v>
      </c>
      <c r="G283" s="11" t="s">
        <v>131</v>
      </c>
      <c r="H283" s="11" t="s">
        <v>49</v>
      </c>
      <c r="I283" s="11" t="s">
        <v>132</v>
      </c>
      <c r="J283" s="11" t="s">
        <v>137</v>
      </c>
      <c r="K283" s="11" t="str">
        <f>IFERROR(INDEX('EDC Component Dictionary'!$C$5:$C$37,MATCH('Rates Database'!J283,'EDC Component Dictionary'!$B$5:$B$37,0)), "Energy Supply")</f>
        <v>Distribution System</v>
      </c>
      <c r="L283" s="12">
        <v>7.6299999999999996E-3</v>
      </c>
      <c r="M283" s="12"/>
    </row>
    <row r="284" spans="1:13" x14ac:dyDescent="0.3">
      <c r="A284" s="18">
        <v>282</v>
      </c>
      <c r="B284" s="18">
        <f t="shared" si="8"/>
        <v>2021</v>
      </c>
      <c r="C284" s="17">
        <v>44470</v>
      </c>
      <c r="D284" s="18" t="s">
        <v>130</v>
      </c>
      <c r="E284" s="18" t="s">
        <v>95</v>
      </c>
      <c r="F284" s="18" t="str">
        <f t="shared" si="9"/>
        <v>Eversource_WMA-Net Metering Recovery Surcharge (NMRS)-44470</v>
      </c>
      <c r="G284" s="11" t="s">
        <v>131</v>
      </c>
      <c r="H284" s="11" t="s">
        <v>49</v>
      </c>
      <c r="I284" s="11" t="s">
        <v>132</v>
      </c>
      <c r="J284" s="11" t="s">
        <v>137</v>
      </c>
      <c r="K284" s="11" t="str">
        <f>IFERROR(INDEX('EDC Component Dictionary'!$C$5:$C$37,MATCH('Rates Database'!J284,'EDC Component Dictionary'!$B$5:$B$37,0)), "Energy Supply")</f>
        <v>Distribution System</v>
      </c>
      <c r="L284" s="12">
        <v>7.6299999999999996E-3</v>
      </c>
      <c r="M284" s="12"/>
    </row>
    <row r="285" spans="1:13" x14ac:dyDescent="0.3">
      <c r="A285" s="18">
        <v>283</v>
      </c>
      <c r="B285" s="18">
        <f t="shared" si="8"/>
        <v>2021</v>
      </c>
      <c r="C285" s="17">
        <v>44440</v>
      </c>
      <c r="D285" s="18" t="s">
        <v>130</v>
      </c>
      <c r="E285" s="18" t="s">
        <v>95</v>
      </c>
      <c r="F285" s="18" t="str">
        <f t="shared" si="9"/>
        <v>Eversource_WMA-Net Metering Recovery Surcharge (NMRS)-44440</v>
      </c>
      <c r="G285" s="11" t="s">
        <v>131</v>
      </c>
      <c r="H285" s="11" t="s">
        <v>49</v>
      </c>
      <c r="I285" s="11" t="s">
        <v>132</v>
      </c>
      <c r="J285" s="11" t="s">
        <v>137</v>
      </c>
      <c r="K285" s="11" t="str">
        <f>IFERROR(INDEX('EDC Component Dictionary'!$C$5:$C$37,MATCH('Rates Database'!J285,'EDC Component Dictionary'!$B$5:$B$37,0)), "Energy Supply")</f>
        <v>Distribution System</v>
      </c>
      <c r="L285" s="12">
        <v>7.6299999999999996E-3</v>
      </c>
      <c r="M285" s="12"/>
    </row>
    <row r="286" spans="1:13" x14ac:dyDescent="0.3">
      <c r="A286" s="18">
        <v>284</v>
      </c>
      <c r="B286" s="18">
        <f t="shared" si="8"/>
        <v>2021</v>
      </c>
      <c r="C286" s="17">
        <v>44409</v>
      </c>
      <c r="D286" s="18" t="s">
        <v>130</v>
      </c>
      <c r="E286" s="18" t="s">
        <v>95</v>
      </c>
      <c r="F286" s="18" t="str">
        <f t="shared" si="9"/>
        <v>Eversource_WMA-Net Metering Recovery Surcharge (NMRS)-44409</v>
      </c>
      <c r="G286" s="11" t="s">
        <v>131</v>
      </c>
      <c r="H286" s="11" t="s">
        <v>49</v>
      </c>
      <c r="I286" s="11" t="s">
        <v>132</v>
      </c>
      <c r="J286" s="11" t="s">
        <v>137</v>
      </c>
      <c r="K286" s="11" t="str">
        <f>IFERROR(INDEX('EDC Component Dictionary'!$C$5:$C$37,MATCH('Rates Database'!J286,'EDC Component Dictionary'!$B$5:$B$37,0)), "Energy Supply")</f>
        <v>Distribution System</v>
      </c>
      <c r="L286" s="12">
        <v>7.6299999999999996E-3</v>
      </c>
      <c r="M286" s="12"/>
    </row>
    <row r="287" spans="1:13" x14ac:dyDescent="0.3">
      <c r="A287" s="18">
        <v>285</v>
      </c>
      <c r="B287" s="18">
        <f t="shared" si="8"/>
        <v>2021</v>
      </c>
      <c r="C287" s="17">
        <v>44378</v>
      </c>
      <c r="D287" s="18" t="s">
        <v>130</v>
      </c>
      <c r="E287" s="18" t="s">
        <v>95</v>
      </c>
      <c r="F287" s="18" t="str">
        <f t="shared" si="9"/>
        <v>Eversource_WMA-Net Metering Recovery Surcharge (NMRS)-44378</v>
      </c>
      <c r="G287" s="11" t="s">
        <v>131</v>
      </c>
      <c r="H287" s="11" t="s">
        <v>49</v>
      </c>
      <c r="I287" s="11" t="s">
        <v>132</v>
      </c>
      <c r="J287" s="11" t="s">
        <v>137</v>
      </c>
      <c r="K287" s="11" t="str">
        <f>IFERROR(INDEX('EDC Component Dictionary'!$C$5:$C$37,MATCH('Rates Database'!J287,'EDC Component Dictionary'!$B$5:$B$37,0)), "Energy Supply")</f>
        <v>Distribution System</v>
      </c>
      <c r="L287" s="12">
        <v>7.6299999999999996E-3</v>
      </c>
      <c r="M287" s="12"/>
    </row>
    <row r="288" spans="1:13" x14ac:dyDescent="0.3">
      <c r="A288" s="18">
        <v>286</v>
      </c>
      <c r="B288" s="18">
        <f t="shared" si="8"/>
        <v>2021</v>
      </c>
      <c r="C288" s="17">
        <v>44348</v>
      </c>
      <c r="D288" s="18" t="s">
        <v>130</v>
      </c>
      <c r="E288" s="18" t="s">
        <v>95</v>
      </c>
      <c r="F288" s="18" t="str">
        <f t="shared" si="9"/>
        <v>Eversource_WMA-Net Metering Recovery Surcharge (NMRS)-44348</v>
      </c>
      <c r="G288" s="11" t="s">
        <v>131</v>
      </c>
      <c r="H288" s="11" t="s">
        <v>49</v>
      </c>
      <c r="I288" s="11" t="s">
        <v>132</v>
      </c>
      <c r="J288" s="11" t="s">
        <v>137</v>
      </c>
      <c r="K288" s="11" t="str">
        <f>IFERROR(INDEX('EDC Component Dictionary'!$C$5:$C$37,MATCH('Rates Database'!J288,'EDC Component Dictionary'!$B$5:$B$37,0)), "Energy Supply")</f>
        <v>Distribution System</v>
      </c>
      <c r="L288" s="12">
        <v>7.6299999999999996E-3</v>
      </c>
      <c r="M288" s="12"/>
    </row>
    <row r="289" spans="1:13" x14ac:dyDescent="0.3">
      <c r="A289" s="18">
        <v>287</v>
      </c>
      <c r="B289" s="18">
        <f t="shared" si="8"/>
        <v>2021</v>
      </c>
      <c r="C289" s="17">
        <v>44317</v>
      </c>
      <c r="D289" s="18" t="s">
        <v>130</v>
      </c>
      <c r="E289" s="18" t="s">
        <v>95</v>
      </c>
      <c r="F289" s="18" t="str">
        <f t="shared" si="9"/>
        <v>Eversource_WMA-Net Metering Recovery Surcharge (NMRS)-44317</v>
      </c>
      <c r="G289" s="11" t="s">
        <v>131</v>
      </c>
      <c r="H289" s="11" t="s">
        <v>49</v>
      </c>
      <c r="I289" s="11" t="s">
        <v>132</v>
      </c>
      <c r="J289" s="11" t="s">
        <v>137</v>
      </c>
      <c r="K289" s="11" t="str">
        <f>IFERROR(INDEX('EDC Component Dictionary'!$C$5:$C$37,MATCH('Rates Database'!J289,'EDC Component Dictionary'!$B$5:$B$37,0)), "Energy Supply")</f>
        <v>Distribution System</v>
      </c>
      <c r="L289" s="12">
        <v>7.6299999999999996E-3</v>
      </c>
      <c r="M289" s="12"/>
    </row>
    <row r="290" spans="1:13" x14ac:dyDescent="0.3">
      <c r="A290" s="18">
        <v>288</v>
      </c>
      <c r="B290" s="18">
        <f t="shared" si="8"/>
        <v>2021</v>
      </c>
      <c r="C290" s="17">
        <v>44287</v>
      </c>
      <c r="D290" s="18" t="s">
        <v>130</v>
      </c>
      <c r="E290" s="18" t="s">
        <v>95</v>
      </c>
      <c r="F290" s="18" t="str">
        <f t="shared" si="9"/>
        <v>Eversource_WMA-Net Metering Recovery Surcharge (NMRS)-44287</v>
      </c>
      <c r="G290" s="11" t="s">
        <v>131</v>
      </c>
      <c r="H290" s="11" t="s">
        <v>49</v>
      </c>
      <c r="I290" s="11" t="s">
        <v>132</v>
      </c>
      <c r="J290" s="11" t="s">
        <v>137</v>
      </c>
      <c r="K290" s="11" t="str">
        <f>IFERROR(INDEX('EDC Component Dictionary'!$C$5:$C$37,MATCH('Rates Database'!J290,'EDC Component Dictionary'!$B$5:$B$37,0)), "Energy Supply")</f>
        <v>Distribution System</v>
      </c>
      <c r="L290" s="12">
        <v>7.6299999999999996E-3</v>
      </c>
      <c r="M290" s="12"/>
    </row>
    <row r="291" spans="1:13" x14ac:dyDescent="0.3">
      <c r="A291" s="18">
        <v>289</v>
      </c>
      <c r="B291" s="18">
        <f t="shared" si="8"/>
        <v>2021</v>
      </c>
      <c r="C291" s="17">
        <v>44256</v>
      </c>
      <c r="D291" s="18" t="s">
        <v>130</v>
      </c>
      <c r="E291" s="18" t="s">
        <v>95</v>
      </c>
      <c r="F291" s="18" t="str">
        <f t="shared" si="9"/>
        <v>Eversource_WMA-Net Metering Recovery Surcharge (NMRS)-44256</v>
      </c>
      <c r="G291" s="11" t="s">
        <v>131</v>
      </c>
      <c r="H291" s="11" t="s">
        <v>49</v>
      </c>
      <c r="I291" s="11" t="s">
        <v>132</v>
      </c>
      <c r="J291" s="11" t="s">
        <v>137</v>
      </c>
      <c r="K291" s="11" t="str">
        <f>IFERROR(INDEX('EDC Component Dictionary'!$C$5:$C$37,MATCH('Rates Database'!J291,'EDC Component Dictionary'!$B$5:$B$37,0)), "Energy Supply")</f>
        <v>Distribution System</v>
      </c>
      <c r="L291" s="12">
        <v>7.6299999999999996E-3</v>
      </c>
      <c r="M291" s="12"/>
    </row>
    <row r="292" spans="1:13" x14ac:dyDescent="0.3">
      <c r="A292" s="18">
        <v>290</v>
      </c>
      <c r="B292" s="18">
        <f t="shared" si="8"/>
        <v>2021</v>
      </c>
      <c r="C292" s="17">
        <v>44228</v>
      </c>
      <c r="D292" s="18" t="s">
        <v>130</v>
      </c>
      <c r="E292" s="18" t="s">
        <v>95</v>
      </c>
      <c r="F292" s="18" t="str">
        <f t="shared" si="9"/>
        <v>Eversource_WMA-Net Metering Recovery Surcharge (NMRS)-44228</v>
      </c>
      <c r="G292" s="11" t="s">
        <v>131</v>
      </c>
      <c r="H292" s="11" t="s">
        <v>49</v>
      </c>
      <c r="I292" s="11" t="s">
        <v>132</v>
      </c>
      <c r="J292" s="11" t="s">
        <v>137</v>
      </c>
      <c r="K292" s="11" t="str">
        <f>IFERROR(INDEX('EDC Component Dictionary'!$C$5:$C$37,MATCH('Rates Database'!J292,'EDC Component Dictionary'!$B$5:$B$37,0)), "Energy Supply")</f>
        <v>Distribution System</v>
      </c>
      <c r="L292" s="12">
        <v>7.6299999999999996E-3</v>
      </c>
      <c r="M292" s="12"/>
    </row>
    <row r="293" spans="1:13" x14ac:dyDescent="0.3">
      <c r="A293" s="18">
        <v>291</v>
      </c>
      <c r="B293" s="18">
        <f t="shared" si="8"/>
        <v>2021</v>
      </c>
      <c r="C293" s="17">
        <v>44197</v>
      </c>
      <c r="D293" s="18" t="s">
        <v>130</v>
      </c>
      <c r="E293" s="18" t="s">
        <v>95</v>
      </c>
      <c r="F293" s="18" t="str">
        <f t="shared" si="9"/>
        <v>Eversource_WMA-Net Metering Recovery Surcharge (NMRS)-44197</v>
      </c>
      <c r="G293" s="11" t="s">
        <v>131</v>
      </c>
      <c r="H293" s="11" t="s">
        <v>49</v>
      </c>
      <c r="I293" s="11" t="s">
        <v>132</v>
      </c>
      <c r="J293" s="11" t="s">
        <v>137</v>
      </c>
      <c r="K293" s="11" t="str">
        <f>IFERROR(INDEX('EDC Component Dictionary'!$C$5:$C$37,MATCH('Rates Database'!J293,'EDC Component Dictionary'!$B$5:$B$37,0)), "Energy Supply")</f>
        <v>Distribution System</v>
      </c>
      <c r="L293" s="12">
        <v>7.6299999999999996E-3</v>
      </c>
      <c r="M293" s="12"/>
    </row>
    <row r="294" spans="1:13" x14ac:dyDescent="0.3">
      <c r="A294" s="18">
        <v>292</v>
      </c>
      <c r="B294" s="18">
        <f t="shared" si="8"/>
        <v>2020</v>
      </c>
      <c r="C294" s="17">
        <v>44166</v>
      </c>
      <c r="D294" s="18" t="s">
        <v>130</v>
      </c>
      <c r="E294" s="18" t="s">
        <v>95</v>
      </c>
      <c r="F294" s="18" t="str">
        <f t="shared" si="9"/>
        <v>Eversource_WMA-Net Metering Recovery Surcharge (NMRS)-44166</v>
      </c>
      <c r="G294" s="11" t="s">
        <v>131</v>
      </c>
      <c r="H294" s="11" t="s">
        <v>49</v>
      </c>
      <c r="I294" s="11" t="s">
        <v>132</v>
      </c>
      <c r="J294" s="11" t="s">
        <v>137</v>
      </c>
      <c r="K294" s="11" t="str">
        <f>IFERROR(INDEX('EDC Component Dictionary'!$C$5:$C$37,MATCH('Rates Database'!J294,'EDC Component Dictionary'!$B$5:$B$37,0)), "Energy Supply")</f>
        <v>Distribution System</v>
      </c>
      <c r="L294" s="12">
        <v>6.2500000000000003E-3</v>
      </c>
      <c r="M294" s="12"/>
    </row>
    <row r="295" spans="1:13" x14ac:dyDescent="0.3">
      <c r="A295" s="18">
        <v>293</v>
      </c>
      <c r="B295" s="18">
        <f t="shared" si="8"/>
        <v>2020</v>
      </c>
      <c r="C295" s="17">
        <v>44136</v>
      </c>
      <c r="D295" s="18" t="s">
        <v>130</v>
      </c>
      <c r="E295" s="18" t="s">
        <v>95</v>
      </c>
      <c r="F295" s="18" t="str">
        <f t="shared" si="9"/>
        <v>Eversource_WMA-Net Metering Recovery Surcharge (NMRS)-44136</v>
      </c>
      <c r="G295" s="11" t="s">
        <v>131</v>
      </c>
      <c r="H295" s="11" t="s">
        <v>49</v>
      </c>
      <c r="I295" s="11" t="s">
        <v>132</v>
      </c>
      <c r="J295" s="11" t="s">
        <v>137</v>
      </c>
      <c r="K295" s="11" t="str">
        <f>IFERROR(INDEX('EDC Component Dictionary'!$C$5:$C$37,MATCH('Rates Database'!J295,'EDC Component Dictionary'!$B$5:$B$37,0)), "Energy Supply")</f>
        <v>Distribution System</v>
      </c>
      <c r="L295" s="12">
        <v>6.2500000000000003E-3</v>
      </c>
      <c r="M295" s="12"/>
    </row>
    <row r="296" spans="1:13" x14ac:dyDescent="0.3">
      <c r="A296" s="18">
        <v>294</v>
      </c>
      <c r="B296" s="18">
        <f t="shared" si="8"/>
        <v>2020</v>
      </c>
      <c r="C296" s="17">
        <v>44105</v>
      </c>
      <c r="D296" s="18" t="s">
        <v>130</v>
      </c>
      <c r="E296" s="18" t="s">
        <v>95</v>
      </c>
      <c r="F296" s="18" t="str">
        <f t="shared" si="9"/>
        <v>Eversource_WMA-Net Metering Recovery Surcharge (NMRS)-44105</v>
      </c>
      <c r="G296" s="11" t="s">
        <v>131</v>
      </c>
      <c r="H296" s="11" t="s">
        <v>49</v>
      </c>
      <c r="I296" s="11" t="s">
        <v>132</v>
      </c>
      <c r="J296" s="11" t="s">
        <v>137</v>
      </c>
      <c r="K296" s="11" t="str">
        <f>IFERROR(INDEX('EDC Component Dictionary'!$C$5:$C$37,MATCH('Rates Database'!J296,'EDC Component Dictionary'!$B$5:$B$37,0)), "Energy Supply")</f>
        <v>Distribution System</v>
      </c>
      <c r="L296" s="12">
        <v>6.2500000000000003E-3</v>
      </c>
      <c r="M296" s="12"/>
    </row>
    <row r="297" spans="1:13" x14ac:dyDescent="0.3">
      <c r="A297" s="18">
        <v>295</v>
      </c>
      <c r="B297" s="18">
        <f t="shared" si="8"/>
        <v>2020</v>
      </c>
      <c r="C297" s="17">
        <v>44075</v>
      </c>
      <c r="D297" s="18" t="s">
        <v>130</v>
      </c>
      <c r="E297" s="18" t="s">
        <v>95</v>
      </c>
      <c r="F297" s="18" t="str">
        <f t="shared" si="9"/>
        <v>Eversource_WMA-Net Metering Recovery Surcharge (NMRS)-44075</v>
      </c>
      <c r="G297" s="11" t="s">
        <v>131</v>
      </c>
      <c r="H297" s="11" t="s">
        <v>49</v>
      </c>
      <c r="I297" s="11" t="s">
        <v>132</v>
      </c>
      <c r="J297" s="11" t="s">
        <v>137</v>
      </c>
      <c r="K297" s="11" t="str">
        <f>IFERROR(INDEX('EDC Component Dictionary'!$C$5:$C$37,MATCH('Rates Database'!J297,'EDC Component Dictionary'!$B$5:$B$37,0)), "Energy Supply")</f>
        <v>Distribution System</v>
      </c>
      <c r="L297" s="12">
        <v>6.2500000000000003E-3</v>
      </c>
      <c r="M297" s="12"/>
    </row>
    <row r="298" spans="1:13" x14ac:dyDescent="0.3">
      <c r="A298" s="18">
        <v>296</v>
      </c>
      <c r="B298" s="18">
        <f t="shared" si="8"/>
        <v>2020</v>
      </c>
      <c r="C298" s="17">
        <v>44044</v>
      </c>
      <c r="D298" s="18" t="s">
        <v>130</v>
      </c>
      <c r="E298" s="18" t="s">
        <v>95</v>
      </c>
      <c r="F298" s="18" t="str">
        <f t="shared" si="9"/>
        <v>Eversource_WMA-Net Metering Recovery Surcharge (NMRS)-44044</v>
      </c>
      <c r="G298" s="11" t="s">
        <v>131</v>
      </c>
      <c r="H298" s="11" t="s">
        <v>49</v>
      </c>
      <c r="I298" s="11" t="s">
        <v>132</v>
      </c>
      <c r="J298" s="11" t="s">
        <v>137</v>
      </c>
      <c r="K298" s="11" t="str">
        <f>IFERROR(INDEX('EDC Component Dictionary'!$C$5:$C$37,MATCH('Rates Database'!J298,'EDC Component Dictionary'!$B$5:$B$37,0)), "Energy Supply")</f>
        <v>Distribution System</v>
      </c>
      <c r="L298" s="12">
        <v>6.2500000000000003E-3</v>
      </c>
      <c r="M298" s="12"/>
    </row>
    <row r="299" spans="1:13" x14ac:dyDescent="0.3">
      <c r="A299" s="18">
        <v>297</v>
      </c>
      <c r="B299" s="18">
        <f t="shared" si="8"/>
        <v>2020</v>
      </c>
      <c r="C299" s="17">
        <v>44013</v>
      </c>
      <c r="D299" s="18" t="s">
        <v>130</v>
      </c>
      <c r="E299" s="18" t="s">
        <v>95</v>
      </c>
      <c r="F299" s="18" t="str">
        <f t="shared" si="9"/>
        <v>Eversource_WMA-Net Metering Recovery Surcharge (NMRS)-44013</v>
      </c>
      <c r="G299" s="11" t="s">
        <v>131</v>
      </c>
      <c r="H299" s="11" t="s">
        <v>49</v>
      </c>
      <c r="I299" s="11" t="s">
        <v>132</v>
      </c>
      <c r="J299" s="11" t="s">
        <v>137</v>
      </c>
      <c r="K299" s="11" t="str">
        <f>IFERROR(INDEX('EDC Component Dictionary'!$C$5:$C$37,MATCH('Rates Database'!J299,'EDC Component Dictionary'!$B$5:$B$37,0)), "Energy Supply")</f>
        <v>Distribution System</v>
      </c>
      <c r="L299" s="12">
        <v>6.2500000000000003E-3</v>
      </c>
      <c r="M299" s="12"/>
    </row>
    <row r="300" spans="1:13" x14ac:dyDescent="0.3">
      <c r="A300" s="18">
        <v>298</v>
      </c>
      <c r="B300" s="18">
        <f t="shared" si="8"/>
        <v>2020</v>
      </c>
      <c r="C300" s="17">
        <v>43983</v>
      </c>
      <c r="D300" s="18" t="s">
        <v>130</v>
      </c>
      <c r="E300" s="18" t="s">
        <v>95</v>
      </c>
      <c r="F300" s="18" t="str">
        <f t="shared" si="9"/>
        <v>Eversource_WMA-Net Metering Recovery Surcharge (NMRS)-43983</v>
      </c>
      <c r="G300" s="11" t="s">
        <v>131</v>
      </c>
      <c r="H300" s="11" t="s">
        <v>49</v>
      </c>
      <c r="I300" s="11" t="s">
        <v>132</v>
      </c>
      <c r="J300" s="11" t="s">
        <v>137</v>
      </c>
      <c r="K300" s="11" t="str">
        <f>IFERROR(INDEX('EDC Component Dictionary'!$C$5:$C$37,MATCH('Rates Database'!J300,'EDC Component Dictionary'!$B$5:$B$37,0)), "Energy Supply")</f>
        <v>Distribution System</v>
      </c>
      <c r="L300" s="12">
        <v>6.2500000000000003E-3</v>
      </c>
      <c r="M300" s="12"/>
    </row>
    <row r="301" spans="1:13" x14ac:dyDescent="0.3">
      <c r="A301" s="18">
        <v>299</v>
      </c>
      <c r="B301" s="18">
        <f t="shared" si="8"/>
        <v>2020</v>
      </c>
      <c r="C301" s="17">
        <v>43952</v>
      </c>
      <c r="D301" s="18" t="s">
        <v>130</v>
      </c>
      <c r="E301" s="18" t="s">
        <v>95</v>
      </c>
      <c r="F301" s="18" t="str">
        <f t="shared" si="9"/>
        <v>Eversource_WMA-Net Metering Recovery Surcharge (NMRS)-43952</v>
      </c>
      <c r="G301" s="11" t="s">
        <v>131</v>
      </c>
      <c r="H301" s="11" t="s">
        <v>49</v>
      </c>
      <c r="I301" s="11" t="s">
        <v>132</v>
      </c>
      <c r="J301" s="11" t="s">
        <v>137</v>
      </c>
      <c r="K301" s="11" t="str">
        <f>IFERROR(INDEX('EDC Component Dictionary'!$C$5:$C$37,MATCH('Rates Database'!J301,'EDC Component Dictionary'!$B$5:$B$37,0)), "Energy Supply")</f>
        <v>Distribution System</v>
      </c>
      <c r="L301" s="12">
        <v>6.2500000000000003E-3</v>
      </c>
      <c r="M301" s="12"/>
    </row>
    <row r="302" spans="1:13" x14ac:dyDescent="0.3">
      <c r="A302" s="18">
        <v>300</v>
      </c>
      <c r="B302" s="18">
        <f t="shared" si="8"/>
        <v>2020</v>
      </c>
      <c r="C302" s="17">
        <v>43922</v>
      </c>
      <c r="D302" s="18" t="s">
        <v>130</v>
      </c>
      <c r="E302" s="18" t="s">
        <v>95</v>
      </c>
      <c r="F302" s="18" t="str">
        <f t="shared" si="9"/>
        <v>Eversource_WMA-Net Metering Recovery Surcharge (NMRS)-43922</v>
      </c>
      <c r="G302" s="11" t="s">
        <v>131</v>
      </c>
      <c r="H302" s="11" t="s">
        <v>49</v>
      </c>
      <c r="I302" s="11" t="s">
        <v>132</v>
      </c>
      <c r="J302" s="11" t="s">
        <v>137</v>
      </c>
      <c r="K302" s="11" t="str">
        <f>IFERROR(INDEX('EDC Component Dictionary'!$C$5:$C$37,MATCH('Rates Database'!J302,'EDC Component Dictionary'!$B$5:$B$37,0)), "Energy Supply")</f>
        <v>Distribution System</v>
      </c>
      <c r="L302" s="12">
        <v>6.2500000000000003E-3</v>
      </c>
      <c r="M302" s="12"/>
    </row>
    <row r="303" spans="1:13" x14ac:dyDescent="0.3">
      <c r="A303" s="18">
        <v>301</v>
      </c>
      <c r="B303" s="18">
        <f t="shared" si="8"/>
        <v>2020</v>
      </c>
      <c r="C303" s="17">
        <v>43891</v>
      </c>
      <c r="D303" s="18" t="s">
        <v>130</v>
      </c>
      <c r="E303" s="18" t="s">
        <v>95</v>
      </c>
      <c r="F303" s="18" t="str">
        <f t="shared" si="9"/>
        <v>Eversource_WMA-Net Metering Recovery Surcharge (NMRS)-43891</v>
      </c>
      <c r="G303" s="11" t="s">
        <v>131</v>
      </c>
      <c r="H303" s="11" t="s">
        <v>49</v>
      </c>
      <c r="I303" s="11" t="s">
        <v>132</v>
      </c>
      <c r="J303" s="11" t="s">
        <v>137</v>
      </c>
      <c r="K303" s="11" t="str">
        <f>IFERROR(INDEX('EDC Component Dictionary'!$C$5:$C$37,MATCH('Rates Database'!J303,'EDC Component Dictionary'!$B$5:$B$37,0)), "Energy Supply")</f>
        <v>Distribution System</v>
      </c>
      <c r="L303" s="12">
        <v>6.2500000000000003E-3</v>
      </c>
      <c r="M303" s="12"/>
    </row>
    <row r="304" spans="1:13" x14ac:dyDescent="0.3">
      <c r="A304" s="18">
        <v>302</v>
      </c>
      <c r="B304" s="18">
        <f t="shared" si="8"/>
        <v>2020</v>
      </c>
      <c r="C304" s="17">
        <v>43862</v>
      </c>
      <c r="D304" s="18" t="s">
        <v>130</v>
      </c>
      <c r="E304" s="18" t="s">
        <v>95</v>
      </c>
      <c r="F304" s="18" t="str">
        <f t="shared" si="9"/>
        <v>Eversource_WMA-Net Metering Recovery Surcharge (NMRS)-43862</v>
      </c>
      <c r="G304" s="11" t="s">
        <v>131</v>
      </c>
      <c r="H304" s="11" t="s">
        <v>49</v>
      </c>
      <c r="I304" s="11" t="s">
        <v>132</v>
      </c>
      <c r="J304" s="11" t="s">
        <v>137</v>
      </c>
      <c r="K304" s="11" t="str">
        <f>IFERROR(INDEX('EDC Component Dictionary'!$C$5:$C$37,MATCH('Rates Database'!J304,'EDC Component Dictionary'!$B$5:$B$37,0)), "Energy Supply")</f>
        <v>Distribution System</v>
      </c>
      <c r="L304" s="12">
        <v>6.2500000000000003E-3</v>
      </c>
      <c r="M304" s="12"/>
    </row>
    <row r="305" spans="1:13" x14ac:dyDescent="0.3">
      <c r="A305" s="18">
        <v>303</v>
      </c>
      <c r="B305" s="18">
        <f t="shared" si="8"/>
        <v>2020</v>
      </c>
      <c r="C305" s="17">
        <v>43831</v>
      </c>
      <c r="D305" s="18" t="s">
        <v>130</v>
      </c>
      <c r="E305" s="18" t="s">
        <v>95</v>
      </c>
      <c r="F305" s="18" t="str">
        <f t="shared" si="9"/>
        <v>Eversource_WMA-Net Metering Recovery Surcharge (NMRS)-43831</v>
      </c>
      <c r="G305" s="11" t="s">
        <v>131</v>
      </c>
      <c r="H305" s="11" t="s">
        <v>49</v>
      </c>
      <c r="I305" s="11" t="s">
        <v>132</v>
      </c>
      <c r="J305" s="11" t="s">
        <v>137</v>
      </c>
      <c r="K305" s="11" t="str">
        <f>IFERROR(INDEX('EDC Component Dictionary'!$C$5:$C$37,MATCH('Rates Database'!J305,'EDC Component Dictionary'!$B$5:$B$37,0)), "Energy Supply")</f>
        <v>Distribution System</v>
      </c>
      <c r="L305" s="12">
        <v>6.2500000000000003E-3</v>
      </c>
      <c r="M305" s="12"/>
    </row>
    <row r="306" spans="1:13" x14ac:dyDescent="0.3">
      <c r="A306" s="18">
        <v>304</v>
      </c>
      <c r="B306" s="18">
        <f t="shared" si="8"/>
        <v>2019</v>
      </c>
      <c r="C306" s="17">
        <v>43800</v>
      </c>
      <c r="D306" s="18" t="s">
        <v>130</v>
      </c>
      <c r="E306" s="18" t="s">
        <v>95</v>
      </c>
      <c r="F306" s="18" t="str">
        <f t="shared" si="9"/>
        <v>Eversource_WMA-Net Metering Recovery Surcharge (NMRS)-43800</v>
      </c>
      <c r="G306" s="11" t="s">
        <v>131</v>
      </c>
      <c r="H306" s="11" t="s">
        <v>49</v>
      </c>
      <c r="I306" s="11" t="s">
        <v>132</v>
      </c>
      <c r="J306" s="11" t="s">
        <v>137</v>
      </c>
      <c r="K306" s="11" t="str">
        <f>IFERROR(INDEX('EDC Component Dictionary'!$C$5:$C$37,MATCH('Rates Database'!J306,'EDC Component Dictionary'!$B$5:$B$37,0)), "Energy Supply")</f>
        <v>Distribution System</v>
      </c>
      <c r="L306" s="12">
        <v>6.2899999999999996E-3</v>
      </c>
      <c r="M306" s="12"/>
    </row>
    <row r="307" spans="1:13" x14ac:dyDescent="0.3">
      <c r="A307" s="18">
        <v>305</v>
      </c>
      <c r="B307" s="18">
        <f t="shared" si="8"/>
        <v>2019</v>
      </c>
      <c r="C307" s="17">
        <v>43770</v>
      </c>
      <c r="D307" s="18" t="s">
        <v>130</v>
      </c>
      <c r="E307" s="18" t="s">
        <v>95</v>
      </c>
      <c r="F307" s="18" t="str">
        <f t="shared" si="9"/>
        <v>Eversource_WMA-Net Metering Recovery Surcharge (NMRS)-43770</v>
      </c>
      <c r="G307" s="11" t="s">
        <v>131</v>
      </c>
      <c r="H307" s="11" t="s">
        <v>49</v>
      </c>
      <c r="I307" s="11" t="s">
        <v>132</v>
      </c>
      <c r="J307" s="11" t="s">
        <v>137</v>
      </c>
      <c r="K307" s="11" t="str">
        <f>IFERROR(INDEX('EDC Component Dictionary'!$C$5:$C$37,MATCH('Rates Database'!J307,'EDC Component Dictionary'!$B$5:$B$37,0)), "Energy Supply")</f>
        <v>Distribution System</v>
      </c>
      <c r="L307" s="12">
        <v>6.2899999999999996E-3</v>
      </c>
      <c r="M307" s="12"/>
    </row>
    <row r="308" spans="1:13" x14ac:dyDescent="0.3">
      <c r="A308" s="18">
        <v>306</v>
      </c>
      <c r="B308" s="18">
        <f t="shared" si="8"/>
        <v>2019</v>
      </c>
      <c r="C308" s="17">
        <v>43739</v>
      </c>
      <c r="D308" s="18" t="s">
        <v>130</v>
      </c>
      <c r="E308" s="18" t="s">
        <v>95</v>
      </c>
      <c r="F308" s="18" t="str">
        <f t="shared" si="9"/>
        <v>Eversource_WMA-Net Metering Recovery Surcharge (NMRS)-43739</v>
      </c>
      <c r="G308" s="11" t="s">
        <v>131</v>
      </c>
      <c r="H308" s="11" t="s">
        <v>49</v>
      </c>
      <c r="I308" s="11" t="s">
        <v>132</v>
      </c>
      <c r="J308" s="11" t="s">
        <v>137</v>
      </c>
      <c r="K308" s="11" t="str">
        <f>IFERROR(INDEX('EDC Component Dictionary'!$C$5:$C$37,MATCH('Rates Database'!J308,'EDC Component Dictionary'!$B$5:$B$37,0)), "Energy Supply")</f>
        <v>Distribution System</v>
      </c>
      <c r="L308" s="12">
        <v>6.2899999999999996E-3</v>
      </c>
      <c r="M308" s="12"/>
    </row>
    <row r="309" spans="1:13" x14ac:dyDescent="0.3">
      <c r="A309" s="18">
        <v>307</v>
      </c>
      <c r="B309" s="18">
        <f t="shared" si="8"/>
        <v>2019</v>
      </c>
      <c r="C309" s="17">
        <v>43709</v>
      </c>
      <c r="D309" s="18" t="s">
        <v>130</v>
      </c>
      <c r="E309" s="18" t="s">
        <v>95</v>
      </c>
      <c r="F309" s="18" t="str">
        <f t="shared" si="9"/>
        <v>Eversource_WMA-Net Metering Recovery Surcharge (NMRS)-43709</v>
      </c>
      <c r="G309" s="11" t="s">
        <v>131</v>
      </c>
      <c r="H309" s="11" t="s">
        <v>49</v>
      </c>
      <c r="I309" s="11" t="s">
        <v>132</v>
      </c>
      <c r="J309" s="11" t="s">
        <v>137</v>
      </c>
      <c r="K309" s="11" t="str">
        <f>IFERROR(INDEX('EDC Component Dictionary'!$C$5:$C$37,MATCH('Rates Database'!J309,'EDC Component Dictionary'!$B$5:$B$37,0)), "Energy Supply")</f>
        <v>Distribution System</v>
      </c>
      <c r="L309" s="12">
        <v>6.2899999999999996E-3</v>
      </c>
      <c r="M309" s="12"/>
    </row>
    <row r="310" spans="1:13" x14ac:dyDescent="0.3">
      <c r="A310" s="18">
        <v>308</v>
      </c>
      <c r="B310" s="18">
        <f t="shared" si="8"/>
        <v>2019</v>
      </c>
      <c r="C310" s="17">
        <v>43678</v>
      </c>
      <c r="D310" s="18" t="s">
        <v>130</v>
      </c>
      <c r="E310" s="18" t="s">
        <v>95</v>
      </c>
      <c r="F310" s="18" t="str">
        <f t="shared" si="9"/>
        <v>Eversource_WMA-Net Metering Recovery Surcharge (NMRS)-43678</v>
      </c>
      <c r="G310" s="11" t="s">
        <v>131</v>
      </c>
      <c r="H310" s="11" t="s">
        <v>49</v>
      </c>
      <c r="I310" s="11" t="s">
        <v>132</v>
      </c>
      <c r="J310" s="11" t="s">
        <v>137</v>
      </c>
      <c r="K310" s="11" t="str">
        <f>IFERROR(INDEX('EDC Component Dictionary'!$C$5:$C$37,MATCH('Rates Database'!J310,'EDC Component Dictionary'!$B$5:$B$37,0)), "Energy Supply")</f>
        <v>Distribution System</v>
      </c>
      <c r="L310" s="12">
        <v>6.2899999999999996E-3</v>
      </c>
      <c r="M310" s="12"/>
    </row>
    <row r="311" spans="1:13" x14ac:dyDescent="0.3">
      <c r="A311" s="18">
        <v>309</v>
      </c>
      <c r="B311" s="18">
        <f t="shared" si="8"/>
        <v>2019</v>
      </c>
      <c r="C311" s="17">
        <v>43647</v>
      </c>
      <c r="D311" s="18" t="s">
        <v>130</v>
      </c>
      <c r="E311" s="18" t="s">
        <v>95</v>
      </c>
      <c r="F311" s="18" t="str">
        <f t="shared" si="9"/>
        <v>Eversource_WMA-Net Metering Recovery Surcharge (NMRS)-43647</v>
      </c>
      <c r="G311" s="11" t="s">
        <v>131</v>
      </c>
      <c r="H311" s="11" t="s">
        <v>49</v>
      </c>
      <c r="I311" s="11" t="s">
        <v>132</v>
      </c>
      <c r="J311" s="11" t="s">
        <v>137</v>
      </c>
      <c r="K311" s="11" t="str">
        <f>IFERROR(INDEX('EDC Component Dictionary'!$C$5:$C$37,MATCH('Rates Database'!J311,'EDC Component Dictionary'!$B$5:$B$37,0)), "Energy Supply")</f>
        <v>Distribution System</v>
      </c>
      <c r="L311" s="12">
        <v>6.2899999999999996E-3</v>
      </c>
      <c r="M311" s="12"/>
    </row>
    <row r="312" spans="1:13" x14ac:dyDescent="0.3">
      <c r="A312" s="18">
        <v>310</v>
      </c>
      <c r="B312" s="18">
        <f t="shared" si="8"/>
        <v>2019</v>
      </c>
      <c r="C312" s="17">
        <v>43617</v>
      </c>
      <c r="D312" s="18" t="s">
        <v>130</v>
      </c>
      <c r="E312" s="18" t="s">
        <v>95</v>
      </c>
      <c r="F312" s="18" t="str">
        <f t="shared" si="9"/>
        <v>Eversource_WMA-Net Metering Recovery Surcharge (NMRS)-43617</v>
      </c>
      <c r="G312" s="11" t="s">
        <v>131</v>
      </c>
      <c r="H312" s="11" t="s">
        <v>49</v>
      </c>
      <c r="I312" s="11" t="s">
        <v>132</v>
      </c>
      <c r="J312" s="11" t="s">
        <v>137</v>
      </c>
      <c r="K312" s="11" t="str">
        <f>IFERROR(INDEX('EDC Component Dictionary'!$C$5:$C$37,MATCH('Rates Database'!J312,'EDC Component Dictionary'!$B$5:$B$37,0)), "Energy Supply")</f>
        <v>Distribution System</v>
      </c>
      <c r="L312" s="12">
        <v>6.2899999999999996E-3</v>
      </c>
      <c r="M312" s="12"/>
    </row>
    <row r="313" spans="1:13" x14ac:dyDescent="0.3">
      <c r="A313" s="18">
        <v>311</v>
      </c>
      <c r="B313" s="18">
        <f t="shared" si="8"/>
        <v>2019</v>
      </c>
      <c r="C313" s="17">
        <v>43586</v>
      </c>
      <c r="D313" s="18" t="s">
        <v>130</v>
      </c>
      <c r="E313" s="18" t="s">
        <v>95</v>
      </c>
      <c r="F313" s="18" t="str">
        <f t="shared" si="9"/>
        <v>Eversource_WMA-Net Metering Recovery Surcharge (NMRS)-43586</v>
      </c>
      <c r="G313" s="11" t="s">
        <v>131</v>
      </c>
      <c r="H313" s="11" t="s">
        <v>49</v>
      </c>
      <c r="I313" s="11" t="s">
        <v>132</v>
      </c>
      <c r="J313" s="11" t="s">
        <v>137</v>
      </c>
      <c r="K313" s="11" t="str">
        <f>IFERROR(INDEX('EDC Component Dictionary'!$C$5:$C$37,MATCH('Rates Database'!J313,'EDC Component Dictionary'!$B$5:$B$37,0)), "Energy Supply")</f>
        <v>Distribution System</v>
      </c>
      <c r="L313" s="12">
        <v>6.2899999999999996E-3</v>
      </c>
      <c r="M313" s="12"/>
    </row>
    <row r="314" spans="1:13" x14ac:dyDescent="0.3">
      <c r="A314" s="18">
        <v>312</v>
      </c>
      <c r="B314" s="18">
        <f t="shared" si="8"/>
        <v>2019</v>
      </c>
      <c r="C314" s="17">
        <v>43556</v>
      </c>
      <c r="D314" s="18" t="s">
        <v>130</v>
      </c>
      <c r="E314" s="18" t="s">
        <v>95</v>
      </c>
      <c r="F314" s="18" t="str">
        <f t="shared" si="9"/>
        <v>Eversource_WMA-Net Metering Recovery Surcharge (NMRS)-43556</v>
      </c>
      <c r="G314" s="11" t="s">
        <v>131</v>
      </c>
      <c r="H314" s="11" t="s">
        <v>49</v>
      </c>
      <c r="I314" s="11" t="s">
        <v>132</v>
      </c>
      <c r="J314" s="11" t="s">
        <v>137</v>
      </c>
      <c r="K314" s="11" t="str">
        <f>IFERROR(INDEX('EDC Component Dictionary'!$C$5:$C$37,MATCH('Rates Database'!J314,'EDC Component Dictionary'!$B$5:$B$37,0)), "Energy Supply")</f>
        <v>Distribution System</v>
      </c>
      <c r="L314" s="12">
        <v>6.2899999999999996E-3</v>
      </c>
      <c r="M314" s="12"/>
    </row>
    <row r="315" spans="1:13" x14ac:dyDescent="0.3">
      <c r="A315" s="18">
        <v>313</v>
      </c>
      <c r="B315" s="18">
        <f t="shared" si="8"/>
        <v>2019</v>
      </c>
      <c r="C315" s="17">
        <v>43525</v>
      </c>
      <c r="D315" s="18" t="s">
        <v>130</v>
      </c>
      <c r="E315" s="18" t="s">
        <v>95</v>
      </c>
      <c r="F315" s="18" t="str">
        <f t="shared" si="9"/>
        <v>Eversource_WMA-Net Metering Recovery Surcharge (NMRS)-43525</v>
      </c>
      <c r="G315" s="11" t="s">
        <v>131</v>
      </c>
      <c r="H315" s="11" t="s">
        <v>49</v>
      </c>
      <c r="I315" s="11" t="s">
        <v>132</v>
      </c>
      <c r="J315" s="11" t="s">
        <v>137</v>
      </c>
      <c r="K315" s="11" t="str">
        <f>IFERROR(INDEX('EDC Component Dictionary'!$C$5:$C$37,MATCH('Rates Database'!J315,'EDC Component Dictionary'!$B$5:$B$37,0)), "Energy Supply")</f>
        <v>Distribution System</v>
      </c>
      <c r="L315" s="12">
        <v>6.2899999999999996E-3</v>
      </c>
      <c r="M315" s="12"/>
    </row>
    <row r="316" spans="1:13" x14ac:dyDescent="0.3">
      <c r="A316" s="18">
        <v>314</v>
      </c>
      <c r="B316" s="18">
        <f t="shared" si="8"/>
        <v>2019</v>
      </c>
      <c r="C316" s="17">
        <v>43497</v>
      </c>
      <c r="D316" s="18" t="s">
        <v>130</v>
      </c>
      <c r="E316" s="18" t="s">
        <v>95</v>
      </c>
      <c r="F316" s="18" t="str">
        <f t="shared" si="9"/>
        <v>Eversource_WMA-Net Metering Recovery Surcharge (NMRS)-43497</v>
      </c>
      <c r="G316" s="11" t="s">
        <v>131</v>
      </c>
      <c r="H316" s="11" t="s">
        <v>49</v>
      </c>
      <c r="I316" s="11" t="s">
        <v>132</v>
      </c>
      <c r="J316" s="11" t="s">
        <v>137</v>
      </c>
      <c r="K316" s="11" t="str">
        <f>IFERROR(INDEX('EDC Component Dictionary'!$C$5:$C$37,MATCH('Rates Database'!J316,'EDC Component Dictionary'!$B$5:$B$37,0)), "Energy Supply")</f>
        <v>Distribution System</v>
      </c>
      <c r="L316" s="12">
        <v>6.2899999999999996E-3</v>
      </c>
      <c r="M316" s="12"/>
    </row>
    <row r="317" spans="1:13" x14ac:dyDescent="0.3">
      <c r="A317" s="18">
        <v>315</v>
      </c>
      <c r="B317" s="18">
        <f t="shared" si="8"/>
        <v>2019</v>
      </c>
      <c r="C317" s="17">
        <v>43466</v>
      </c>
      <c r="D317" s="18" t="s">
        <v>130</v>
      </c>
      <c r="E317" s="18" t="s">
        <v>95</v>
      </c>
      <c r="F317" s="18" t="str">
        <f t="shared" si="9"/>
        <v>Eversource_WMA-Net Metering Recovery Surcharge (NMRS)-43466</v>
      </c>
      <c r="G317" s="11" t="s">
        <v>131</v>
      </c>
      <c r="H317" s="11" t="s">
        <v>49</v>
      </c>
      <c r="I317" s="11" t="s">
        <v>132</v>
      </c>
      <c r="J317" s="11" t="s">
        <v>137</v>
      </c>
      <c r="K317" s="11" t="str">
        <f>IFERROR(INDEX('EDC Component Dictionary'!$C$5:$C$37,MATCH('Rates Database'!J317,'EDC Component Dictionary'!$B$5:$B$37,0)), "Energy Supply")</f>
        <v>Distribution System</v>
      </c>
      <c r="L317" s="12">
        <v>6.2899999999999996E-3</v>
      </c>
      <c r="M317" s="12"/>
    </row>
    <row r="318" spans="1:13" x14ac:dyDescent="0.3">
      <c r="A318" s="18">
        <v>316</v>
      </c>
      <c r="B318" s="18">
        <f t="shared" si="8"/>
        <v>2024</v>
      </c>
      <c r="C318" s="17">
        <v>45352</v>
      </c>
      <c r="D318" s="18" t="s">
        <v>130</v>
      </c>
      <c r="E318" s="18" t="s">
        <v>95</v>
      </c>
      <c r="F318" s="18" t="str">
        <f t="shared" si="9"/>
        <v>Eversource_WMA-Attorney General Consulting Expense (AGCE)-45352</v>
      </c>
      <c r="G318" s="11" t="s">
        <v>131</v>
      </c>
      <c r="H318" s="11" t="s">
        <v>49</v>
      </c>
      <c r="I318" s="11" t="s">
        <v>132</v>
      </c>
      <c r="J318" s="11" t="s">
        <v>138</v>
      </c>
      <c r="K318" s="11" t="str">
        <f>IFERROR(INDEX('EDC Component Dictionary'!$C$5:$C$37,MATCH('Rates Database'!J318,'EDC Component Dictionary'!$B$5:$B$37,0)), "Energy Supply")</f>
        <v>Distribution System</v>
      </c>
      <c r="L318" s="12">
        <v>5.0000000000000002E-5</v>
      </c>
      <c r="M318" s="12"/>
    </row>
    <row r="319" spans="1:13" x14ac:dyDescent="0.3">
      <c r="A319" s="18">
        <v>317</v>
      </c>
      <c r="B319" s="18">
        <f t="shared" si="8"/>
        <v>2024</v>
      </c>
      <c r="C319" s="17">
        <v>45323</v>
      </c>
      <c r="D319" s="18" t="s">
        <v>130</v>
      </c>
      <c r="E319" s="18" t="s">
        <v>95</v>
      </c>
      <c r="F319" s="18" t="str">
        <f t="shared" si="9"/>
        <v>Eversource_WMA-Attorney General Consulting Expense (AGCE)-45323</v>
      </c>
      <c r="G319" s="11" t="s">
        <v>131</v>
      </c>
      <c r="H319" s="11" t="s">
        <v>49</v>
      </c>
      <c r="I319" s="11" t="s">
        <v>132</v>
      </c>
      <c r="J319" s="11" t="s">
        <v>138</v>
      </c>
      <c r="K319" s="11" t="str">
        <f>IFERROR(INDEX('EDC Component Dictionary'!$C$5:$C$37,MATCH('Rates Database'!J319,'EDC Component Dictionary'!$B$5:$B$37,0)), "Energy Supply")</f>
        <v>Distribution System</v>
      </c>
      <c r="L319" s="12">
        <v>5.0000000000000002E-5</v>
      </c>
      <c r="M319" s="12"/>
    </row>
    <row r="320" spans="1:13" x14ac:dyDescent="0.3">
      <c r="A320" s="18">
        <v>318</v>
      </c>
      <c r="B320" s="18">
        <f t="shared" si="8"/>
        <v>2024</v>
      </c>
      <c r="C320" s="17">
        <v>45292</v>
      </c>
      <c r="D320" s="18" t="s">
        <v>130</v>
      </c>
      <c r="E320" s="18" t="s">
        <v>95</v>
      </c>
      <c r="F320" s="18" t="str">
        <f t="shared" si="9"/>
        <v>Eversource_WMA-Attorney General Consulting Expense (AGCE)-45292</v>
      </c>
      <c r="G320" s="11" t="s">
        <v>131</v>
      </c>
      <c r="H320" s="11" t="s">
        <v>49</v>
      </c>
      <c r="I320" s="11" t="s">
        <v>132</v>
      </c>
      <c r="J320" s="11" t="s">
        <v>138</v>
      </c>
      <c r="K320" s="11" t="str">
        <f>IFERROR(INDEX('EDC Component Dictionary'!$C$5:$C$37,MATCH('Rates Database'!J320,'EDC Component Dictionary'!$B$5:$B$37,0)), "Energy Supply")</f>
        <v>Distribution System</v>
      </c>
      <c r="L320" s="12">
        <v>5.0000000000000002E-5</v>
      </c>
      <c r="M320" s="12"/>
    </row>
    <row r="321" spans="1:13" x14ac:dyDescent="0.3">
      <c r="A321" s="18">
        <v>319</v>
      </c>
      <c r="B321" s="18">
        <f t="shared" si="8"/>
        <v>2023</v>
      </c>
      <c r="C321" s="17">
        <v>45261</v>
      </c>
      <c r="D321" s="18" t="s">
        <v>130</v>
      </c>
      <c r="E321" s="18" t="s">
        <v>95</v>
      </c>
      <c r="F321" s="18" t="str">
        <f t="shared" si="9"/>
        <v>Eversource_WMA-Attorney General Consulting Expense (AGCE)-45261</v>
      </c>
      <c r="G321" s="11" t="s">
        <v>131</v>
      </c>
      <c r="H321" s="11" t="s">
        <v>49</v>
      </c>
      <c r="I321" s="11" t="s">
        <v>132</v>
      </c>
      <c r="J321" s="11" t="s">
        <v>138</v>
      </c>
      <c r="K321" s="11" t="str">
        <f>IFERROR(INDEX('EDC Component Dictionary'!$C$5:$C$37,MATCH('Rates Database'!J321,'EDC Component Dictionary'!$B$5:$B$37,0)), "Energy Supply")</f>
        <v>Distribution System</v>
      </c>
      <c r="L321" s="12">
        <v>3.0000000000000001E-5</v>
      </c>
      <c r="M321" s="12"/>
    </row>
    <row r="322" spans="1:13" x14ac:dyDescent="0.3">
      <c r="A322" s="18">
        <v>320</v>
      </c>
      <c r="B322" s="18">
        <f t="shared" si="8"/>
        <v>2023</v>
      </c>
      <c r="C322" s="17">
        <v>45231</v>
      </c>
      <c r="D322" s="18" t="s">
        <v>130</v>
      </c>
      <c r="E322" s="18" t="s">
        <v>95</v>
      </c>
      <c r="F322" s="18" t="str">
        <f t="shared" si="9"/>
        <v>Eversource_WMA-Attorney General Consulting Expense (AGCE)-45231</v>
      </c>
      <c r="G322" s="11" t="s">
        <v>131</v>
      </c>
      <c r="H322" s="11" t="s">
        <v>49</v>
      </c>
      <c r="I322" s="11" t="s">
        <v>132</v>
      </c>
      <c r="J322" s="11" t="s">
        <v>138</v>
      </c>
      <c r="K322" s="11" t="str">
        <f>IFERROR(INDEX('EDC Component Dictionary'!$C$5:$C$37,MATCH('Rates Database'!J322,'EDC Component Dictionary'!$B$5:$B$37,0)), "Energy Supply")</f>
        <v>Distribution System</v>
      </c>
      <c r="L322" s="12">
        <v>3.0000000000000001E-5</v>
      </c>
      <c r="M322" s="12"/>
    </row>
    <row r="323" spans="1:13" x14ac:dyDescent="0.3">
      <c r="A323" s="18">
        <v>321</v>
      </c>
      <c r="B323" s="18">
        <f t="shared" ref="B323:B386" si="10">YEAR(C323)</f>
        <v>2023</v>
      </c>
      <c r="C323" s="17">
        <v>45200</v>
      </c>
      <c r="D323" s="18" t="s">
        <v>130</v>
      </c>
      <c r="E323" s="18" t="s">
        <v>95</v>
      </c>
      <c r="F323" s="18" t="str">
        <f t="shared" si="9"/>
        <v>Eversource_WMA-Attorney General Consulting Expense (AGCE)-45200</v>
      </c>
      <c r="G323" s="11" t="s">
        <v>131</v>
      </c>
      <c r="H323" s="11" t="s">
        <v>49</v>
      </c>
      <c r="I323" s="11" t="s">
        <v>132</v>
      </c>
      <c r="J323" s="11" t="s">
        <v>138</v>
      </c>
      <c r="K323" s="11" t="str">
        <f>IFERROR(INDEX('EDC Component Dictionary'!$C$5:$C$37,MATCH('Rates Database'!J323,'EDC Component Dictionary'!$B$5:$B$37,0)), "Energy Supply")</f>
        <v>Distribution System</v>
      </c>
      <c r="L323" s="12">
        <v>3.0000000000000001E-5</v>
      </c>
      <c r="M323" s="12"/>
    </row>
    <row r="324" spans="1:13" x14ac:dyDescent="0.3">
      <c r="A324" s="18">
        <v>322</v>
      </c>
      <c r="B324" s="18">
        <f t="shared" si="10"/>
        <v>2023</v>
      </c>
      <c r="C324" s="17">
        <v>45170</v>
      </c>
      <c r="D324" s="18" t="s">
        <v>130</v>
      </c>
      <c r="E324" s="18" t="s">
        <v>95</v>
      </c>
      <c r="F324" s="18" t="str">
        <f t="shared" ref="F324:F387" si="11">_xlfn.CONCAT(E324,"-",J324,"-",C324)</f>
        <v>Eversource_WMA-Attorney General Consulting Expense (AGCE)-45170</v>
      </c>
      <c r="G324" s="11" t="s">
        <v>131</v>
      </c>
      <c r="H324" s="11" t="s">
        <v>49</v>
      </c>
      <c r="I324" s="11" t="s">
        <v>132</v>
      </c>
      <c r="J324" s="11" t="s">
        <v>138</v>
      </c>
      <c r="K324" s="11" t="str">
        <f>IFERROR(INDEX('EDC Component Dictionary'!$C$5:$C$37,MATCH('Rates Database'!J324,'EDC Component Dictionary'!$B$5:$B$37,0)), "Energy Supply")</f>
        <v>Distribution System</v>
      </c>
      <c r="L324" s="12">
        <v>3.0000000000000001E-5</v>
      </c>
      <c r="M324" s="12"/>
    </row>
    <row r="325" spans="1:13" x14ac:dyDescent="0.3">
      <c r="A325" s="18">
        <v>323</v>
      </c>
      <c r="B325" s="18">
        <f t="shared" si="10"/>
        <v>2023</v>
      </c>
      <c r="C325" s="17">
        <v>45139</v>
      </c>
      <c r="D325" s="18" t="s">
        <v>130</v>
      </c>
      <c r="E325" s="18" t="s">
        <v>95</v>
      </c>
      <c r="F325" s="18" t="str">
        <f t="shared" si="11"/>
        <v>Eversource_WMA-Attorney General Consulting Expense (AGCE)-45139</v>
      </c>
      <c r="G325" s="11" t="s">
        <v>131</v>
      </c>
      <c r="H325" s="11" t="s">
        <v>49</v>
      </c>
      <c r="I325" s="11" t="s">
        <v>132</v>
      </c>
      <c r="J325" s="11" t="s">
        <v>138</v>
      </c>
      <c r="K325" s="11" t="str">
        <f>IFERROR(INDEX('EDC Component Dictionary'!$C$5:$C$37,MATCH('Rates Database'!J325,'EDC Component Dictionary'!$B$5:$B$37,0)), "Energy Supply")</f>
        <v>Distribution System</v>
      </c>
      <c r="L325" s="12">
        <v>3.0000000000000001E-5</v>
      </c>
      <c r="M325" s="12"/>
    </row>
    <row r="326" spans="1:13" x14ac:dyDescent="0.3">
      <c r="A326" s="18">
        <v>324</v>
      </c>
      <c r="B326" s="18">
        <f t="shared" si="10"/>
        <v>2023</v>
      </c>
      <c r="C326" s="17">
        <v>45108</v>
      </c>
      <c r="D326" s="18" t="s">
        <v>130</v>
      </c>
      <c r="E326" s="18" t="s">
        <v>95</v>
      </c>
      <c r="F326" s="18" t="str">
        <f t="shared" si="11"/>
        <v>Eversource_WMA-Attorney General Consulting Expense (AGCE)-45108</v>
      </c>
      <c r="G326" s="11" t="s">
        <v>131</v>
      </c>
      <c r="H326" s="11" t="s">
        <v>49</v>
      </c>
      <c r="I326" s="11" t="s">
        <v>132</v>
      </c>
      <c r="J326" s="11" t="s">
        <v>138</v>
      </c>
      <c r="K326" s="11" t="str">
        <f>IFERROR(INDEX('EDC Component Dictionary'!$C$5:$C$37,MATCH('Rates Database'!J326,'EDC Component Dictionary'!$B$5:$B$37,0)), "Energy Supply")</f>
        <v>Distribution System</v>
      </c>
      <c r="L326" s="12">
        <v>3.0000000000000001E-5</v>
      </c>
      <c r="M326" s="12"/>
    </row>
    <row r="327" spans="1:13" x14ac:dyDescent="0.3">
      <c r="A327" s="18">
        <v>325</v>
      </c>
      <c r="B327" s="18">
        <f t="shared" si="10"/>
        <v>2023</v>
      </c>
      <c r="C327" s="17">
        <v>45078</v>
      </c>
      <c r="D327" s="18" t="s">
        <v>130</v>
      </c>
      <c r="E327" s="18" t="s">
        <v>95</v>
      </c>
      <c r="F327" s="18" t="str">
        <f t="shared" si="11"/>
        <v>Eversource_WMA-Attorney General Consulting Expense (AGCE)-45078</v>
      </c>
      <c r="G327" s="11" t="s">
        <v>131</v>
      </c>
      <c r="H327" s="11" t="s">
        <v>49</v>
      </c>
      <c r="I327" s="11" t="s">
        <v>132</v>
      </c>
      <c r="J327" s="11" t="s">
        <v>138</v>
      </c>
      <c r="K327" s="11" t="str">
        <f>IFERROR(INDEX('EDC Component Dictionary'!$C$5:$C$37,MATCH('Rates Database'!J327,'EDC Component Dictionary'!$B$5:$B$37,0)), "Energy Supply")</f>
        <v>Distribution System</v>
      </c>
      <c r="L327" s="12">
        <v>3.0000000000000001E-5</v>
      </c>
      <c r="M327" s="12"/>
    </row>
    <row r="328" spans="1:13" x14ac:dyDescent="0.3">
      <c r="A328" s="18">
        <v>326</v>
      </c>
      <c r="B328" s="18">
        <f t="shared" si="10"/>
        <v>2023</v>
      </c>
      <c r="C328" s="17">
        <v>45047</v>
      </c>
      <c r="D328" s="18" t="s">
        <v>130</v>
      </c>
      <c r="E328" s="18" t="s">
        <v>95</v>
      </c>
      <c r="F328" s="18" t="str">
        <f t="shared" si="11"/>
        <v>Eversource_WMA-Attorney General Consulting Expense (AGCE)-45047</v>
      </c>
      <c r="G328" s="11" t="s">
        <v>131</v>
      </c>
      <c r="H328" s="11" t="s">
        <v>49</v>
      </c>
      <c r="I328" s="11" t="s">
        <v>132</v>
      </c>
      <c r="J328" s="11" t="s">
        <v>138</v>
      </c>
      <c r="K328" s="11" t="str">
        <f>IFERROR(INDEX('EDC Component Dictionary'!$C$5:$C$37,MATCH('Rates Database'!J328,'EDC Component Dictionary'!$B$5:$B$37,0)), "Energy Supply")</f>
        <v>Distribution System</v>
      </c>
      <c r="L328" s="12">
        <v>3.0000000000000001E-5</v>
      </c>
      <c r="M328" s="12"/>
    </row>
    <row r="329" spans="1:13" x14ac:dyDescent="0.3">
      <c r="A329" s="18">
        <v>327</v>
      </c>
      <c r="B329" s="18">
        <f t="shared" si="10"/>
        <v>2023</v>
      </c>
      <c r="C329" s="17">
        <v>45017</v>
      </c>
      <c r="D329" s="18" t="s">
        <v>130</v>
      </c>
      <c r="E329" s="18" t="s">
        <v>95</v>
      </c>
      <c r="F329" s="18" t="str">
        <f t="shared" si="11"/>
        <v>Eversource_WMA-Attorney General Consulting Expense (AGCE)-45017</v>
      </c>
      <c r="G329" s="11" t="s">
        <v>131</v>
      </c>
      <c r="H329" s="11" t="s">
        <v>49</v>
      </c>
      <c r="I329" s="11" t="s">
        <v>132</v>
      </c>
      <c r="J329" s="11" t="s">
        <v>138</v>
      </c>
      <c r="K329" s="11" t="str">
        <f>IFERROR(INDEX('EDC Component Dictionary'!$C$5:$C$37,MATCH('Rates Database'!J329,'EDC Component Dictionary'!$B$5:$B$37,0)), "Energy Supply")</f>
        <v>Distribution System</v>
      </c>
      <c r="L329" s="12">
        <v>3.0000000000000001E-5</v>
      </c>
      <c r="M329" s="12"/>
    </row>
    <row r="330" spans="1:13" x14ac:dyDescent="0.3">
      <c r="A330" s="18">
        <v>328</v>
      </c>
      <c r="B330" s="18">
        <f t="shared" si="10"/>
        <v>2023</v>
      </c>
      <c r="C330" s="17">
        <v>44986</v>
      </c>
      <c r="D330" s="18" t="s">
        <v>130</v>
      </c>
      <c r="E330" s="18" t="s">
        <v>95</v>
      </c>
      <c r="F330" s="18" t="str">
        <f t="shared" si="11"/>
        <v>Eversource_WMA-Attorney General Consulting Expense (AGCE)-44986</v>
      </c>
      <c r="G330" s="11" t="s">
        <v>131</v>
      </c>
      <c r="H330" s="11" t="s">
        <v>49</v>
      </c>
      <c r="I330" s="11" t="s">
        <v>132</v>
      </c>
      <c r="J330" s="11" t="s">
        <v>138</v>
      </c>
      <c r="K330" s="11" t="str">
        <f>IFERROR(INDEX('EDC Component Dictionary'!$C$5:$C$37,MATCH('Rates Database'!J330,'EDC Component Dictionary'!$B$5:$B$37,0)), "Energy Supply")</f>
        <v>Distribution System</v>
      </c>
      <c r="L330" s="12">
        <v>3.0000000000000001E-5</v>
      </c>
      <c r="M330" s="12"/>
    </row>
    <row r="331" spans="1:13" x14ac:dyDescent="0.3">
      <c r="A331" s="18">
        <v>329</v>
      </c>
      <c r="B331" s="18">
        <f t="shared" si="10"/>
        <v>2023</v>
      </c>
      <c r="C331" s="17">
        <v>44958</v>
      </c>
      <c r="D331" s="18" t="s">
        <v>130</v>
      </c>
      <c r="E331" s="18" t="s">
        <v>95</v>
      </c>
      <c r="F331" s="18" t="str">
        <f t="shared" si="11"/>
        <v>Eversource_WMA-Attorney General Consulting Expense (AGCE)-44958</v>
      </c>
      <c r="G331" s="11" t="s">
        <v>131</v>
      </c>
      <c r="H331" s="11" t="s">
        <v>49</v>
      </c>
      <c r="I331" s="11" t="s">
        <v>132</v>
      </c>
      <c r="J331" s="11" t="s">
        <v>138</v>
      </c>
      <c r="K331" s="11" t="str">
        <f>IFERROR(INDEX('EDC Component Dictionary'!$C$5:$C$37,MATCH('Rates Database'!J331,'EDC Component Dictionary'!$B$5:$B$37,0)), "Energy Supply")</f>
        <v>Distribution System</v>
      </c>
      <c r="L331" s="12">
        <v>3.0000000000000001E-5</v>
      </c>
      <c r="M331" s="12"/>
    </row>
    <row r="332" spans="1:13" x14ac:dyDescent="0.3">
      <c r="A332" s="18">
        <v>330</v>
      </c>
      <c r="B332" s="18">
        <f t="shared" si="10"/>
        <v>2023</v>
      </c>
      <c r="C332" s="17">
        <v>44927</v>
      </c>
      <c r="D332" s="18" t="s">
        <v>130</v>
      </c>
      <c r="E332" s="18" t="s">
        <v>95</v>
      </c>
      <c r="F332" s="18" t="str">
        <f t="shared" si="11"/>
        <v>Eversource_WMA-Attorney General Consulting Expense (AGCE)-44927</v>
      </c>
      <c r="G332" s="11" t="s">
        <v>131</v>
      </c>
      <c r="H332" s="11" t="s">
        <v>49</v>
      </c>
      <c r="I332" s="11" t="s">
        <v>132</v>
      </c>
      <c r="J332" s="11" t="s">
        <v>138</v>
      </c>
      <c r="K332" s="11" t="str">
        <f>IFERROR(INDEX('EDC Component Dictionary'!$C$5:$C$37,MATCH('Rates Database'!J332,'EDC Component Dictionary'!$B$5:$B$37,0)), "Energy Supply")</f>
        <v>Distribution System</v>
      </c>
      <c r="L332" s="12">
        <v>3.0000000000000001E-5</v>
      </c>
      <c r="M332" s="12"/>
    </row>
    <row r="333" spans="1:13" x14ac:dyDescent="0.3">
      <c r="A333" s="18">
        <v>331</v>
      </c>
      <c r="B333" s="18">
        <f t="shared" si="10"/>
        <v>2022</v>
      </c>
      <c r="C333" s="17">
        <v>44896</v>
      </c>
      <c r="D333" s="18" t="s">
        <v>130</v>
      </c>
      <c r="E333" s="18" t="s">
        <v>95</v>
      </c>
      <c r="F333" s="18" t="str">
        <f t="shared" si="11"/>
        <v>Eversource_WMA-Attorney General Consulting Expense (AGCE)-44896</v>
      </c>
      <c r="G333" s="11" t="s">
        <v>131</v>
      </c>
      <c r="H333" s="11" t="s">
        <v>49</v>
      </c>
      <c r="I333" s="11" t="s">
        <v>132</v>
      </c>
      <c r="J333" s="11" t="s">
        <v>138</v>
      </c>
      <c r="K333" s="11" t="str">
        <f>IFERROR(INDEX('EDC Component Dictionary'!$C$5:$C$37,MATCH('Rates Database'!J333,'EDC Component Dictionary'!$B$5:$B$37,0)), "Energy Supply")</f>
        <v>Distribution System</v>
      </c>
      <c r="L333" s="12">
        <v>0</v>
      </c>
      <c r="M333" s="12"/>
    </row>
    <row r="334" spans="1:13" x14ac:dyDescent="0.3">
      <c r="A334" s="18">
        <v>332</v>
      </c>
      <c r="B334" s="18">
        <f t="shared" si="10"/>
        <v>2022</v>
      </c>
      <c r="C334" s="17">
        <v>44866</v>
      </c>
      <c r="D334" s="18" t="s">
        <v>130</v>
      </c>
      <c r="E334" s="18" t="s">
        <v>95</v>
      </c>
      <c r="F334" s="18" t="str">
        <f t="shared" si="11"/>
        <v>Eversource_WMA-Attorney General Consulting Expense (AGCE)-44866</v>
      </c>
      <c r="G334" s="11" t="s">
        <v>131</v>
      </c>
      <c r="H334" s="11" t="s">
        <v>49</v>
      </c>
      <c r="I334" s="11" t="s">
        <v>132</v>
      </c>
      <c r="J334" s="11" t="s">
        <v>138</v>
      </c>
      <c r="K334" s="11" t="str">
        <f>IFERROR(INDEX('EDC Component Dictionary'!$C$5:$C$37,MATCH('Rates Database'!J334,'EDC Component Dictionary'!$B$5:$B$37,0)), "Energy Supply")</f>
        <v>Distribution System</v>
      </c>
      <c r="L334" s="12">
        <v>0</v>
      </c>
      <c r="M334" s="12"/>
    </row>
    <row r="335" spans="1:13" x14ac:dyDescent="0.3">
      <c r="A335" s="18">
        <v>333</v>
      </c>
      <c r="B335" s="18">
        <f t="shared" si="10"/>
        <v>2022</v>
      </c>
      <c r="C335" s="17">
        <v>44835</v>
      </c>
      <c r="D335" s="18" t="s">
        <v>130</v>
      </c>
      <c r="E335" s="18" t="s">
        <v>95</v>
      </c>
      <c r="F335" s="18" t="str">
        <f t="shared" si="11"/>
        <v>Eversource_WMA-Attorney General Consulting Expense (AGCE)-44835</v>
      </c>
      <c r="G335" s="11" t="s">
        <v>131</v>
      </c>
      <c r="H335" s="11" t="s">
        <v>49</v>
      </c>
      <c r="I335" s="11" t="s">
        <v>132</v>
      </c>
      <c r="J335" s="11" t="s">
        <v>138</v>
      </c>
      <c r="K335" s="11" t="str">
        <f>IFERROR(INDEX('EDC Component Dictionary'!$C$5:$C$37,MATCH('Rates Database'!J335,'EDC Component Dictionary'!$B$5:$B$37,0)), "Energy Supply")</f>
        <v>Distribution System</v>
      </c>
      <c r="L335" s="12">
        <v>0</v>
      </c>
      <c r="M335" s="12"/>
    </row>
    <row r="336" spans="1:13" x14ac:dyDescent="0.3">
      <c r="A336" s="18">
        <v>334</v>
      </c>
      <c r="B336" s="18">
        <f t="shared" si="10"/>
        <v>2022</v>
      </c>
      <c r="C336" s="17">
        <v>44805</v>
      </c>
      <c r="D336" s="18" t="s">
        <v>130</v>
      </c>
      <c r="E336" s="18" t="s">
        <v>95</v>
      </c>
      <c r="F336" s="18" t="str">
        <f t="shared" si="11"/>
        <v>Eversource_WMA-Attorney General Consulting Expense (AGCE)-44805</v>
      </c>
      <c r="G336" s="11" t="s">
        <v>131</v>
      </c>
      <c r="H336" s="11" t="s">
        <v>49</v>
      </c>
      <c r="I336" s="11" t="s">
        <v>132</v>
      </c>
      <c r="J336" s="11" t="s">
        <v>138</v>
      </c>
      <c r="K336" s="11" t="str">
        <f>IFERROR(INDEX('EDC Component Dictionary'!$C$5:$C$37,MATCH('Rates Database'!J336,'EDC Component Dictionary'!$B$5:$B$37,0)), "Energy Supply")</f>
        <v>Distribution System</v>
      </c>
      <c r="L336" s="12">
        <v>0</v>
      </c>
      <c r="M336" s="12"/>
    </row>
    <row r="337" spans="1:13" x14ac:dyDescent="0.3">
      <c r="A337" s="18">
        <v>335</v>
      </c>
      <c r="B337" s="18">
        <f t="shared" si="10"/>
        <v>2022</v>
      </c>
      <c r="C337" s="17">
        <v>44774</v>
      </c>
      <c r="D337" s="18" t="s">
        <v>130</v>
      </c>
      <c r="E337" s="18" t="s">
        <v>95</v>
      </c>
      <c r="F337" s="18" t="str">
        <f t="shared" si="11"/>
        <v>Eversource_WMA-Attorney General Consulting Expense (AGCE)-44774</v>
      </c>
      <c r="G337" s="11" t="s">
        <v>131</v>
      </c>
      <c r="H337" s="11" t="s">
        <v>49</v>
      </c>
      <c r="I337" s="11" t="s">
        <v>132</v>
      </c>
      <c r="J337" s="11" t="s">
        <v>138</v>
      </c>
      <c r="K337" s="11" t="str">
        <f>IFERROR(INDEX('EDC Component Dictionary'!$C$5:$C$37,MATCH('Rates Database'!J337,'EDC Component Dictionary'!$B$5:$B$37,0)), "Energy Supply")</f>
        <v>Distribution System</v>
      </c>
      <c r="L337" s="12">
        <v>0</v>
      </c>
      <c r="M337" s="12"/>
    </row>
    <row r="338" spans="1:13" x14ac:dyDescent="0.3">
      <c r="A338" s="18">
        <v>336</v>
      </c>
      <c r="B338" s="18">
        <f t="shared" si="10"/>
        <v>2022</v>
      </c>
      <c r="C338" s="17">
        <v>44743</v>
      </c>
      <c r="D338" s="18" t="s">
        <v>130</v>
      </c>
      <c r="E338" s="18" t="s">
        <v>95</v>
      </c>
      <c r="F338" s="18" t="str">
        <f t="shared" si="11"/>
        <v>Eversource_WMA-Attorney General Consulting Expense (AGCE)-44743</v>
      </c>
      <c r="G338" s="11" t="s">
        <v>131</v>
      </c>
      <c r="H338" s="11" t="s">
        <v>49</v>
      </c>
      <c r="I338" s="11" t="s">
        <v>132</v>
      </c>
      <c r="J338" s="11" t="s">
        <v>138</v>
      </c>
      <c r="K338" s="11" t="str">
        <f>IFERROR(INDEX('EDC Component Dictionary'!$C$5:$C$37,MATCH('Rates Database'!J338,'EDC Component Dictionary'!$B$5:$B$37,0)), "Energy Supply")</f>
        <v>Distribution System</v>
      </c>
      <c r="L338" s="12">
        <v>0</v>
      </c>
      <c r="M338" s="12"/>
    </row>
    <row r="339" spans="1:13" x14ac:dyDescent="0.3">
      <c r="A339" s="18">
        <v>337</v>
      </c>
      <c r="B339" s="18">
        <f t="shared" si="10"/>
        <v>2022</v>
      </c>
      <c r="C339" s="17">
        <v>44713</v>
      </c>
      <c r="D339" s="18" t="s">
        <v>130</v>
      </c>
      <c r="E339" s="18" t="s">
        <v>95</v>
      </c>
      <c r="F339" s="18" t="str">
        <f t="shared" si="11"/>
        <v>Eversource_WMA-Attorney General Consulting Expense (AGCE)-44713</v>
      </c>
      <c r="G339" s="11" t="s">
        <v>131</v>
      </c>
      <c r="H339" s="11" t="s">
        <v>49</v>
      </c>
      <c r="I339" s="11" t="s">
        <v>132</v>
      </c>
      <c r="J339" s="11" t="s">
        <v>138</v>
      </c>
      <c r="K339" s="11" t="str">
        <f>IFERROR(INDEX('EDC Component Dictionary'!$C$5:$C$37,MATCH('Rates Database'!J339,'EDC Component Dictionary'!$B$5:$B$37,0)), "Energy Supply")</f>
        <v>Distribution System</v>
      </c>
      <c r="L339" s="12">
        <v>0</v>
      </c>
      <c r="M339" s="12"/>
    </row>
    <row r="340" spans="1:13" x14ac:dyDescent="0.3">
      <c r="A340" s="18">
        <v>338</v>
      </c>
      <c r="B340" s="18">
        <f t="shared" si="10"/>
        <v>2022</v>
      </c>
      <c r="C340" s="17">
        <v>44682</v>
      </c>
      <c r="D340" s="18" t="s">
        <v>130</v>
      </c>
      <c r="E340" s="18" t="s">
        <v>95</v>
      </c>
      <c r="F340" s="18" t="str">
        <f t="shared" si="11"/>
        <v>Eversource_WMA-Attorney General Consulting Expense (AGCE)-44682</v>
      </c>
      <c r="G340" s="11" t="s">
        <v>131</v>
      </c>
      <c r="H340" s="11" t="s">
        <v>49</v>
      </c>
      <c r="I340" s="11" t="s">
        <v>132</v>
      </c>
      <c r="J340" s="11" t="s">
        <v>138</v>
      </c>
      <c r="K340" s="11" t="str">
        <f>IFERROR(INDEX('EDC Component Dictionary'!$C$5:$C$37,MATCH('Rates Database'!J340,'EDC Component Dictionary'!$B$5:$B$37,0)), "Energy Supply")</f>
        <v>Distribution System</v>
      </c>
      <c r="L340" s="12">
        <v>0</v>
      </c>
      <c r="M340" s="12"/>
    </row>
    <row r="341" spans="1:13" x14ac:dyDescent="0.3">
      <c r="A341" s="18">
        <v>339</v>
      </c>
      <c r="B341" s="18">
        <f t="shared" si="10"/>
        <v>2022</v>
      </c>
      <c r="C341" s="17">
        <v>44652</v>
      </c>
      <c r="D341" s="18" t="s">
        <v>130</v>
      </c>
      <c r="E341" s="18" t="s">
        <v>95</v>
      </c>
      <c r="F341" s="18" t="str">
        <f t="shared" si="11"/>
        <v>Eversource_WMA-Attorney General Consulting Expense (AGCE)-44652</v>
      </c>
      <c r="G341" s="11" t="s">
        <v>131</v>
      </c>
      <c r="H341" s="11" t="s">
        <v>49</v>
      </c>
      <c r="I341" s="11" t="s">
        <v>132</v>
      </c>
      <c r="J341" s="11" t="s">
        <v>138</v>
      </c>
      <c r="K341" s="11" t="str">
        <f>IFERROR(INDEX('EDC Component Dictionary'!$C$5:$C$37,MATCH('Rates Database'!J341,'EDC Component Dictionary'!$B$5:$B$37,0)), "Energy Supply")</f>
        <v>Distribution System</v>
      </c>
      <c r="L341" s="12">
        <v>0</v>
      </c>
      <c r="M341" s="12"/>
    </row>
    <row r="342" spans="1:13" x14ac:dyDescent="0.3">
      <c r="A342" s="18">
        <v>340</v>
      </c>
      <c r="B342" s="18">
        <f t="shared" si="10"/>
        <v>2022</v>
      </c>
      <c r="C342" s="17">
        <v>44621</v>
      </c>
      <c r="D342" s="18" t="s">
        <v>130</v>
      </c>
      <c r="E342" s="18" t="s">
        <v>95</v>
      </c>
      <c r="F342" s="18" t="str">
        <f t="shared" si="11"/>
        <v>Eversource_WMA-Attorney General Consulting Expense (AGCE)-44621</v>
      </c>
      <c r="G342" s="11" t="s">
        <v>131</v>
      </c>
      <c r="H342" s="11" t="s">
        <v>49</v>
      </c>
      <c r="I342" s="11" t="s">
        <v>132</v>
      </c>
      <c r="J342" s="11" t="s">
        <v>138</v>
      </c>
      <c r="K342" s="11" t="str">
        <f>IFERROR(INDEX('EDC Component Dictionary'!$C$5:$C$37,MATCH('Rates Database'!J342,'EDC Component Dictionary'!$B$5:$B$37,0)), "Energy Supply")</f>
        <v>Distribution System</v>
      </c>
      <c r="L342" s="12">
        <v>0</v>
      </c>
      <c r="M342" s="12"/>
    </row>
    <row r="343" spans="1:13" x14ac:dyDescent="0.3">
      <c r="A343" s="18">
        <v>341</v>
      </c>
      <c r="B343" s="18">
        <f t="shared" si="10"/>
        <v>2022</v>
      </c>
      <c r="C343" s="17">
        <v>44593</v>
      </c>
      <c r="D343" s="18" t="s">
        <v>130</v>
      </c>
      <c r="E343" s="18" t="s">
        <v>95</v>
      </c>
      <c r="F343" s="18" t="str">
        <f t="shared" si="11"/>
        <v>Eversource_WMA-Attorney General Consulting Expense (AGCE)-44593</v>
      </c>
      <c r="G343" s="11" t="s">
        <v>131</v>
      </c>
      <c r="H343" s="11" t="s">
        <v>49</v>
      </c>
      <c r="I343" s="11" t="s">
        <v>132</v>
      </c>
      <c r="J343" s="11" t="s">
        <v>138</v>
      </c>
      <c r="K343" s="11" t="str">
        <f>IFERROR(INDEX('EDC Component Dictionary'!$C$5:$C$37,MATCH('Rates Database'!J343,'EDC Component Dictionary'!$B$5:$B$37,0)), "Energy Supply")</f>
        <v>Distribution System</v>
      </c>
      <c r="L343" s="12">
        <v>0</v>
      </c>
      <c r="M343" s="12"/>
    </row>
    <row r="344" spans="1:13" x14ac:dyDescent="0.3">
      <c r="A344" s="18">
        <v>342</v>
      </c>
      <c r="B344" s="18">
        <f t="shared" si="10"/>
        <v>2022</v>
      </c>
      <c r="C344" s="17">
        <v>44562</v>
      </c>
      <c r="D344" s="18" t="s">
        <v>130</v>
      </c>
      <c r="E344" s="18" t="s">
        <v>95</v>
      </c>
      <c r="F344" s="18" t="str">
        <f t="shared" si="11"/>
        <v>Eversource_WMA-Attorney General Consulting Expense (AGCE)-44562</v>
      </c>
      <c r="G344" s="11" t="s">
        <v>131</v>
      </c>
      <c r="H344" s="11" t="s">
        <v>49</v>
      </c>
      <c r="I344" s="11" t="s">
        <v>132</v>
      </c>
      <c r="J344" s="11" t="s">
        <v>138</v>
      </c>
      <c r="K344" s="11" t="str">
        <f>IFERROR(INDEX('EDC Component Dictionary'!$C$5:$C$37,MATCH('Rates Database'!J344,'EDC Component Dictionary'!$B$5:$B$37,0)), "Energy Supply")</f>
        <v>Distribution System</v>
      </c>
      <c r="L344" s="12">
        <v>0</v>
      </c>
      <c r="M344" s="12"/>
    </row>
    <row r="345" spans="1:13" x14ac:dyDescent="0.3">
      <c r="A345" s="18">
        <v>343</v>
      </c>
      <c r="B345" s="18">
        <f t="shared" si="10"/>
        <v>2021</v>
      </c>
      <c r="C345" s="17">
        <v>44531</v>
      </c>
      <c r="D345" s="18" t="s">
        <v>130</v>
      </c>
      <c r="E345" s="18" t="s">
        <v>95</v>
      </c>
      <c r="F345" s="18" t="str">
        <f t="shared" si="11"/>
        <v>Eversource_WMA-Attorney General Consulting Expense (AGCE)-44531</v>
      </c>
      <c r="G345" s="11" t="s">
        <v>131</v>
      </c>
      <c r="H345" s="11" t="s">
        <v>49</v>
      </c>
      <c r="I345" s="11" t="s">
        <v>132</v>
      </c>
      <c r="J345" s="11" t="s">
        <v>138</v>
      </c>
      <c r="K345" s="11" t="str">
        <f>IFERROR(INDEX('EDC Component Dictionary'!$C$5:$C$37,MATCH('Rates Database'!J345,'EDC Component Dictionary'!$B$5:$B$37,0)), "Energy Supply")</f>
        <v>Distribution System</v>
      </c>
      <c r="L345" s="12">
        <v>3.0000000000000001E-5</v>
      </c>
      <c r="M345" s="12"/>
    </row>
    <row r="346" spans="1:13" x14ac:dyDescent="0.3">
      <c r="A346" s="18">
        <v>344</v>
      </c>
      <c r="B346" s="18">
        <f t="shared" si="10"/>
        <v>2021</v>
      </c>
      <c r="C346" s="17">
        <v>44501</v>
      </c>
      <c r="D346" s="18" t="s">
        <v>130</v>
      </c>
      <c r="E346" s="18" t="s">
        <v>95</v>
      </c>
      <c r="F346" s="18" t="str">
        <f t="shared" si="11"/>
        <v>Eversource_WMA-Attorney General Consulting Expense (AGCE)-44501</v>
      </c>
      <c r="G346" s="11" t="s">
        <v>131</v>
      </c>
      <c r="H346" s="11" t="s">
        <v>49</v>
      </c>
      <c r="I346" s="11" t="s">
        <v>132</v>
      </c>
      <c r="J346" s="11" t="s">
        <v>138</v>
      </c>
      <c r="K346" s="11" t="str">
        <f>IFERROR(INDEX('EDC Component Dictionary'!$C$5:$C$37,MATCH('Rates Database'!J346,'EDC Component Dictionary'!$B$5:$B$37,0)), "Energy Supply")</f>
        <v>Distribution System</v>
      </c>
      <c r="L346" s="12">
        <v>3.0000000000000001E-5</v>
      </c>
      <c r="M346" s="12"/>
    </row>
    <row r="347" spans="1:13" x14ac:dyDescent="0.3">
      <c r="A347" s="18">
        <v>345</v>
      </c>
      <c r="B347" s="18">
        <f t="shared" si="10"/>
        <v>2021</v>
      </c>
      <c r="C347" s="17">
        <v>44470</v>
      </c>
      <c r="D347" s="18" t="s">
        <v>130</v>
      </c>
      <c r="E347" s="18" t="s">
        <v>95</v>
      </c>
      <c r="F347" s="18" t="str">
        <f t="shared" si="11"/>
        <v>Eversource_WMA-Attorney General Consulting Expense (AGCE)-44470</v>
      </c>
      <c r="G347" s="11" t="s">
        <v>131</v>
      </c>
      <c r="H347" s="11" t="s">
        <v>49</v>
      </c>
      <c r="I347" s="11" t="s">
        <v>132</v>
      </c>
      <c r="J347" s="11" t="s">
        <v>138</v>
      </c>
      <c r="K347" s="11" t="str">
        <f>IFERROR(INDEX('EDC Component Dictionary'!$C$5:$C$37,MATCH('Rates Database'!J347,'EDC Component Dictionary'!$B$5:$B$37,0)), "Energy Supply")</f>
        <v>Distribution System</v>
      </c>
      <c r="L347" s="12">
        <v>3.0000000000000001E-5</v>
      </c>
      <c r="M347" s="12"/>
    </row>
    <row r="348" spans="1:13" x14ac:dyDescent="0.3">
      <c r="A348" s="18">
        <v>346</v>
      </c>
      <c r="B348" s="18">
        <f t="shared" si="10"/>
        <v>2021</v>
      </c>
      <c r="C348" s="17">
        <v>44440</v>
      </c>
      <c r="D348" s="18" t="s">
        <v>130</v>
      </c>
      <c r="E348" s="18" t="s">
        <v>95</v>
      </c>
      <c r="F348" s="18" t="str">
        <f t="shared" si="11"/>
        <v>Eversource_WMA-Attorney General Consulting Expense (AGCE)-44440</v>
      </c>
      <c r="G348" s="11" t="s">
        <v>131</v>
      </c>
      <c r="H348" s="11" t="s">
        <v>49</v>
      </c>
      <c r="I348" s="11" t="s">
        <v>132</v>
      </c>
      <c r="J348" s="11" t="s">
        <v>138</v>
      </c>
      <c r="K348" s="11" t="str">
        <f>IFERROR(INDEX('EDC Component Dictionary'!$C$5:$C$37,MATCH('Rates Database'!J348,'EDC Component Dictionary'!$B$5:$B$37,0)), "Energy Supply")</f>
        <v>Distribution System</v>
      </c>
      <c r="L348" s="12">
        <v>3.0000000000000001E-5</v>
      </c>
      <c r="M348" s="12"/>
    </row>
    <row r="349" spans="1:13" x14ac:dyDescent="0.3">
      <c r="A349" s="18">
        <v>347</v>
      </c>
      <c r="B349" s="18">
        <f t="shared" si="10"/>
        <v>2021</v>
      </c>
      <c r="C349" s="17">
        <v>44409</v>
      </c>
      <c r="D349" s="18" t="s">
        <v>130</v>
      </c>
      <c r="E349" s="18" t="s">
        <v>95</v>
      </c>
      <c r="F349" s="18" t="str">
        <f t="shared" si="11"/>
        <v>Eversource_WMA-Attorney General Consulting Expense (AGCE)-44409</v>
      </c>
      <c r="G349" s="11" t="s">
        <v>131</v>
      </c>
      <c r="H349" s="11" t="s">
        <v>49</v>
      </c>
      <c r="I349" s="11" t="s">
        <v>132</v>
      </c>
      <c r="J349" s="11" t="s">
        <v>138</v>
      </c>
      <c r="K349" s="11" t="str">
        <f>IFERROR(INDEX('EDC Component Dictionary'!$C$5:$C$37,MATCH('Rates Database'!J349,'EDC Component Dictionary'!$B$5:$B$37,0)), "Energy Supply")</f>
        <v>Distribution System</v>
      </c>
      <c r="L349" s="12">
        <v>3.0000000000000001E-5</v>
      </c>
      <c r="M349" s="12"/>
    </row>
    <row r="350" spans="1:13" x14ac:dyDescent="0.3">
      <c r="A350" s="18">
        <v>348</v>
      </c>
      <c r="B350" s="18">
        <f t="shared" si="10"/>
        <v>2021</v>
      </c>
      <c r="C350" s="17">
        <v>44378</v>
      </c>
      <c r="D350" s="18" t="s">
        <v>130</v>
      </c>
      <c r="E350" s="18" t="s">
        <v>95</v>
      </c>
      <c r="F350" s="18" t="str">
        <f t="shared" si="11"/>
        <v>Eversource_WMA-Attorney General Consulting Expense (AGCE)-44378</v>
      </c>
      <c r="G350" s="11" t="s">
        <v>131</v>
      </c>
      <c r="H350" s="11" t="s">
        <v>49</v>
      </c>
      <c r="I350" s="11" t="s">
        <v>132</v>
      </c>
      <c r="J350" s="11" t="s">
        <v>138</v>
      </c>
      <c r="K350" s="11" t="str">
        <f>IFERROR(INDEX('EDC Component Dictionary'!$C$5:$C$37,MATCH('Rates Database'!J350,'EDC Component Dictionary'!$B$5:$B$37,0)), "Energy Supply")</f>
        <v>Distribution System</v>
      </c>
      <c r="L350" s="12">
        <v>3.0000000000000001E-5</v>
      </c>
      <c r="M350" s="12"/>
    </row>
    <row r="351" spans="1:13" x14ac:dyDescent="0.3">
      <c r="A351" s="18">
        <v>349</v>
      </c>
      <c r="B351" s="18">
        <f t="shared" si="10"/>
        <v>2021</v>
      </c>
      <c r="C351" s="17">
        <v>44348</v>
      </c>
      <c r="D351" s="18" t="s">
        <v>130</v>
      </c>
      <c r="E351" s="18" t="s">
        <v>95</v>
      </c>
      <c r="F351" s="18" t="str">
        <f t="shared" si="11"/>
        <v>Eversource_WMA-Attorney General Consulting Expense (AGCE)-44348</v>
      </c>
      <c r="G351" s="11" t="s">
        <v>131</v>
      </c>
      <c r="H351" s="11" t="s">
        <v>49</v>
      </c>
      <c r="I351" s="11" t="s">
        <v>132</v>
      </c>
      <c r="J351" s="11" t="s">
        <v>138</v>
      </c>
      <c r="K351" s="11" t="str">
        <f>IFERROR(INDEX('EDC Component Dictionary'!$C$5:$C$37,MATCH('Rates Database'!J351,'EDC Component Dictionary'!$B$5:$B$37,0)), "Energy Supply")</f>
        <v>Distribution System</v>
      </c>
      <c r="L351" s="12">
        <v>3.0000000000000001E-5</v>
      </c>
      <c r="M351" s="12"/>
    </row>
    <row r="352" spans="1:13" x14ac:dyDescent="0.3">
      <c r="A352" s="18">
        <v>350</v>
      </c>
      <c r="B352" s="18">
        <f t="shared" si="10"/>
        <v>2021</v>
      </c>
      <c r="C352" s="17">
        <v>44317</v>
      </c>
      <c r="D352" s="18" t="s">
        <v>130</v>
      </c>
      <c r="E352" s="18" t="s">
        <v>95</v>
      </c>
      <c r="F352" s="18" t="str">
        <f t="shared" si="11"/>
        <v>Eversource_WMA-Attorney General Consulting Expense (AGCE)-44317</v>
      </c>
      <c r="G352" s="11" t="s">
        <v>131</v>
      </c>
      <c r="H352" s="11" t="s">
        <v>49</v>
      </c>
      <c r="I352" s="11" t="s">
        <v>132</v>
      </c>
      <c r="J352" s="11" t="s">
        <v>138</v>
      </c>
      <c r="K352" s="11" t="str">
        <f>IFERROR(INDEX('EDC Component Dictionary'!$C$5:$C$37,MATCH('Rates Database'!J352,'EDC Component Dictionary'!$B$5:$B$37,0)), "Energy Supply")</f>
        <v>Distribution System</v>
      </c>
      <c r="L352" s="12">
        <v>3.0000000000000001E-5</v>
      </c>
      <c r="M352" s="12"/>
    </row>
    <row r="353" spans="1:13" x14ac:dyDescent="0.3">
      <c r="A353" s="18">
        <v>351</v>
      </c>
      <c r="B353" s="18">
        <f t="shared" si="10"/>
        <v>2021</v>
      </c>
      <c r="C353" s="17">
        <v>44287</v>
      </c>
      <c r="D353" s="18" t="s">
        <v>130</v>
      </c>
      <c r="E353" s="18" t="s">
        <v>95</v>
      </c>
      <c r="F353" s="18" t="str">
        <f t="shared" si="11"/>
        <v>Eversource_WMA-Attorney General Consulting Expense (AGCE)-44287</v>
      </c>
      <c r="G353" s="11" t="s">
        <v>131</v>
      </c>
      <c r="H353" s="11" t="s">
        <v>49</v>
      </c>
      <c r="I353" s="11" t="s">
        <v>132</v>
      </c>
      <c r="J353" s="11" t="s">
        <v>138</v>
      </c>
      <c r="K353" s="11" t="str">
        <f>IFERROR(INDEX('EDC Component Dictionary'!$C$5:$C$37,MATCH('Rates Database'!J353,'EDC Component Dictionary'!$B$5:$B$37,0)), "Energy Supply")</f>
        <v>Distribution System</v>
      </c>
      <c r="L353" s="12">
        <v>3.0000000000000001E-5</v>
      </c>
      <c r="M353" s="12"/>
    </row>
    <row r="354" spans="1:13" x14ac:dyDescent="0.3">
      <c r="A354" s="18">
        <v>352</v>
      </c>
      <c r="B354" s="18">
        <f t="shared" si="10"/>
        <v>2021</v>
      </c>
      <c r="C354" s="17">
        <v>44256</v>
      </c>
      <c r="D354" s="18" t="s">
        <v>130</v>
      </c>
      <c r="E354" s="18" t="s">
        <v>95</v>
      </c>
      <c r="F354" s="18" t="str">
        <f t="shared" si="11"/>
        <v>Eversource_WMA-Attorney General Consulting Expense (AGCE)-44256</v>
      </c>
      <c r="G354" s="11" t="s">
        <v>131</v>
      </c>
      <c r="H354" s="11" t="s">
        <v>49</v>
      </c>
      <c r="I354" s="11" t="s">
        <v>132</v>
      </c>
      <c r="J354" s="11" t="s">
        <v>138</v>
      </c>
      <c r="K354" s="11" t="str">
        <f>IFERROR(INDEX('EDC Component Dictionary'!$C$5:$C$37,MATCH('Rates Database'!J354,'EDC Component Dictionary'!$B$5:$B$37,0)), "Energy Supply")</f>
        <v>Distribution System</v>
      </c>
      <c r="L354" s="12">
        <v>3.0000000000000001E-5</v>
      </c>
      <c r="M354" s="12"/>
    </row>
    <row r="355" spans="1:13" x14ac:dyDescent="0.3">
      <c r="A355" s="18">
        <v>353</v>
      </c>
      <c r="B355" s="18">
        <f t="shared" si="10"/>
        <v>2021</v>
      </c>
      <c r="C355" s="17">
        <v>44228</v>
      </c>
      <c r="D355" s="18" t="s">
        <v>130</v>
      </c>
      <c r="E355" s="18" t="s">
        <v>95</v>
      </c>
      <c r="F355" s="18" t="str">
        <f t="shared" si="11"/>
        <v>Eversource_WMA-Attorney General Consulting Expense (AGCE)-44228</v>
      </c>
      <c r="G355" s="11" t="s">
        <v>131</v>
      </c>
      <c r="H355" s="11" t="s">
        <v>49</v>
      </c>
      <c r="I355" s="11" t="s">
        <v>132</v>
      </c>
      <c r="J355" s="11" t="s">
        <v>138</v>
      </c>
      <c r="K355" s="11" t="str">
        <f>IFERROR(INDEX('EDC Component Dictionary'!$C$5:$C$37,MATCH('Rates Database'!J355,'EDC Component Dictionary'!$B$5:$B$37,0)), "Energy Supply")</f>
        <v>Distribution System</v>
      </c>
      <c r="L355" s="12">
        <v>3.0000000000000001E-5</v>
      </c>
      <c r="M355" s="12"/>
    </row>
    <row r="356" spans="1:13" x14ac:dyDescent="0.3">
      <c r="A356" s="18">
        <v>354</v>
      </c>
      <c r="B356" s="18">
        <f t="shared" si="10"/>
        <v>2021</v>
      </c>
      <c r="C356" s="17">
        <v>44197</v>
      </c>
      <c r="D356" s="18" t="s">
        <v>130</v>
      </c>
      <c r="E356" s="18" t="s">
        <v>95</v>
      </c>
      <c r="F356" s="18" t="str">
        <f t="shared" si="11"/>
        <v>Eversource_WMA-Attorney General Consulting Expense (AGCE)-44197</v>
      </c>
      <c r="G356" s="11" t="s">
        <v>131</v>
      </c>
      <c r="H356" s="11" t="s">
        <v>49</v>
      </c>
      <c r="I356" s="11" t="s">
        <v>132</v>
      </c>
      <c r="J356" s="11" t="s">
        <v>138</v>
      </c>
      <c r="K356" s="11" t="str">
        <f>IFERROR(INDEX('EDC Component Dictionary'!$C$5:$C$37,MATCH('Rates Database'!J356,'EDC Component Dictionary'!$B$5:$B$37,0)), "Energy Supply")</f>
        <v>Distribution System</v>
      </c>
      <c r="L356" s="12">
        <v>3.0000000000000001E-5</v>
      </c>
      <c r="M356" s="12"/>
    </row>
    <row r="357" spans="1:13" x14ac:dyDescent="0.3">
      <c r="A357" s="18">
        <v>355</v>
      </c>
      <c r="B357" s="18">
        <f t="shared" si="10"/>
        <v>2020</v>
      </c>
      <c r="C357" s="17">
        <v>44166</v>
      </c>
      <c r="D357" s="18" t="s">
        <v>130</v>
      </c>
      <c r="E357" s="18" t="s">
        <v>95</v>
      </c>
      <c r="F357" s="18" t="str">
        <f t="shared" si="11"/>
        <v>Eversource_WMA-Attorney General Consulting Expense (AGCE)-44166</v>
      </c>
      <c r="G357" s="11" t="s">
        <v>131</v>
      </c>
      <c r="H357" s="11" t="s">
        <v>49</v>
      </c>
      <c r="I357" s="11" t="s">
        <v>132</v>
      </c>
      <c r="J357" s="11" t="s">
        <v>138</v>
      </c>
      <c r="K357" s="11" t="str">
        <f>IFERROR(INDEX('EDC Component Dictionary'!$C$5:$C$37,MATCH('Rates Database'!J357,'EDC Component Dictionary'!$B$5:$B$37,0)), "Energy Supply")</f>
        <v>Distribution System</v>
      </c>
      <c r="L357" s="12">
        <v>0</v>
      </c>
      <c r="M357" s="12"/>
    </row>
    <row r="358" spans="1:13" x14ac:dyDescent="0.3">
      <c r="A358" s="18">
        <v>356</v>
      </c>
      <c r="B358" s="18">
        <f t="shared" si="10"/>
        <v>2020</v>
      </c>
      <c r="C358" s="17">
        <v>44136</v>
      </c>
      <c r="D358" s="18" t="s">
        <v>130</v>
      </c>
      <c r="E358" s="18" t="s">
        <v>95</v>
      </c>
      <c r="F358" s="18" t="str">
        <f t="shared" si="11"/>
        <v>Eversource_WMA-Attorney General Consulting Expense (AGCE)-44136</v>
      </c>
      <c r="G358" s="11" t="s">
        <v>131</v>
      </c>
      <c r="H358" s="11" t="s">
        <v>49</v>
      </c>
      <c r="I358" s="11" t="s">
        <v>132</v>
      </c>
      <c r="J358" s="11" t="s">
        <v>138</v>
      </c>
      <c r="K358" s="11" t="str">
        <f>IFERROR(INDEX('EDC Component Dictionary'!$C$5:$C$37,MATCH('Rates Database'!J358,'EDC Component Dictionary'!$B$5:$B$37,0)), "Energy Supply")</f>
        <v>Distribution System</v>
      </c>
      <c r="L358" s="12">
        <v>0</v>
      </c>
      <c r="M358" s="12"/>
    </row>
    <row r="359" spans="1:13" x14ac:dyDescent="0.3">
      <c r="A359" s="18">
        <v>357</v>
      </c>
      <c r="B359" s="18">
        <f t="shared" si="10"/>
        <v>2020</v>
      </c>
      <c r="C359" s="17">
        <v>44105</v>
      </c>
      <c r="D359" s="18" t="s">
        <v>130</v>
      </c>
      <c r="E359" s="18" t="s">
        <v>95</v>
      </c>
      <c r="F359" s="18" t="str">
        <f t="shared" si="11"/>
        <v>Eversource_WMA-Attorney General Consulting Expense (AGCE)-44105</v>
      </c>
      <c r="G359" s="11" t="s">
        <v>131</v>
      </c>
      <c r="H359" s="11" t="s">
        <v>49</v>
      </c>
      <c r="I359" s="11" t="s">
        <v>132</v>
      </c>
      <c r="J359" s="11" t="s">
        <v>138</v>
      </c>
      <c r="K359" s="11" t="str">
        <f>IFERROR(INDEX('EDC Component Dictionary'!$C$5:$C$37,MATCH('Rates Database'!J359,'EDC Component Dictionary'!$B$5:$B$37,0)), "Energy Supply")</f>
        <v>Distribution System</v>
      </c>
      <c r="L359" s="12">
        <v>0</v>
      </c>
      <c r="M359" s="12"/>
    </row>
    <row r="360" spans="1:13" x14ac:dyDescent="0.3">
      <c r="A360" s="18">
        <v>358</v>
      </c>
      <c r="B360" s="18">
        <f t="shared" si="10"/>
        <v>2020</v>
      </c>
      <c r="C360" s="17">
        <v>44075</v>
      </c>
      <c r="D360" s="18" t="s">
        <v>130</v>
      </c>
      <c r="E360" s="18" t="s">
        <v>95</v>
      </c>
      <c r="F360" s="18" t="str">
        <f t="shared" si="11"/>
        <v>Eversource_WMA-Attorney General Consulting Expense (AGCE)-44075</v>
      </c>
      <c r="G360" s="11" t="s">
        <v>131</v>
      </c>
      <c r="H360" s="11" t="s">
        <v>49</v>
      </c>
      <c r="I360" s="11" t="s">
        <v>132</v>
      </c>
      <c r="J360" s="11" t="s">
        <v>138</v>
      </c>
      <c r="K360" s="11" t="str">
        <f>IFERROR(INDEX('EDC Component Dictionary'!$C$5:$C$37,MATCH('Rates Database'!J360,'EDC Component Dictionary'!$B$5:$B$37,0)), "Energy Supply")</f>
        <v>Distribution System</v>
      </c>
      <c r="L360" s="12">
        <v>0</v>
      </c>
      <c r="M360" s="12"/>
    </row>
    <row r="361" spans="1:13" x14ac:dyDescent="0.3">
      <c r="A361" s="18">
        <v>359</v>
      </c>
      <c r="B361" s="18">
        <f t="shared" si="10"/>
        <v>2020</v>
      </c>
      <c r="C361" s="17">
        <v>44044</v>
      </c>
      <c r="D361" s="18" t="s">
        <v>130</v>
      </c>
      <c r="E361" s="18" t="s">
        <v>95</v>
      </c>
      <c r="F361" s="18" t="str">
        <f t="shared" si="11"/>
        <v>Eversource_WMA-Attorney General Consulting Expense (AGCE)-44044</v>
      </c>
      <c r="G361" s="11" t="s">
        <v>131</v>
      </c>
      <c r="H361" s="11" t="s">
        <v>49</v>
      </c>
      <c r="I361" s="11" t="s">
        <v>132</v>
      </c>
      <c r="J361" s="11" t="s">
        <v>138</v>
      </c>
      <c r="K361" s="11" t="str">
        <f>IFERROR(INDEX('EDC Component Dictionary'!$C$5:$C$37,MATCH('Rates Database'!J361,'EDC Component Dictionary'!$B$5:$B$37,0)), "Energy Supply")</f>
        <v>Distribution System</v>
      </c>
      <c r="L361" s="12">
        <v>0</v>
      </c>
      <c r="M361" s="12"/>
    </row>
    <row r="362" spans="1:13" x14ac:dyDescent="0.3">
      <c r="A362" s="18">
        <v>360</v>
      </c>
      <c r="B362" s="18">
        <f t="shared" si="10"/>
        <v>2020</v>
      </c>
      <c r="C362" s="17">
        <v>44013</v>
      </c>
      <c r="D362" s="18" t="s">
        <v>130</v>
      </c>
      <c r="E362" s="18" t="s">
        <v>95</v>
      </c>
      <c r="F362" s="18" t="str">
        <f t="shared" si="11"/>
        <v>Eversource_WMA-Attorney General Consulting Expense (AGCE)-44013</v>
      </c>
      <c r="G362" s="11" t="s">
        <v>131</v>
      </c>
      <c r="H362" s="11" t="s">
        <v>49</v>
      </c>
      <c r="I362" s="11" t="s">
        <v>132</v>
      </c>
      <c r="J362" s="11" t="s">
        <v>138</v>
      </c>
      <c r="K362" s="11" t="str">
        <f>IFERROR(INDEX('EDC Component Dictionary'!$C$5:$C$37,MATCH('Rates Database'!J362,'EDC Component Dictionary'!$B$5:$B$37,0)), "Energy Supply")</f>
        <v>Distribution System</v>
      </c>
      <c r="L362" s="12">
        <v>0</v>
      </c>
      <c r="M362" s="12"/>
    </row>
    <row r="363" spans="1:13" x14ac:dyDescent="0.3">
      <c r="A363" s="18">
        <v>361</v>
      </c>
      <c r="B363" s="18">
        <f t="shared" si="10"/>
        <v>2020</v>
      </c>
      <c r="C363" s="17">
        <v>43983</v>
      </c>
      <c r="D363" s="18" t="s">
        <v>130</v>
      </c>
      <c r="E363" s="18" t="s">
        <v>95</v>
      </c>
      <c r="F363" s="18" t="str">
        <f t="shared" si="11"/>
        <v>Eversource_WMA-Attorney General Consulting Expense (AGCE)-43983</v>
      </c>
      <c r="G363" s="11" t="s">
        <v>131</v>
      </c>
      <c r="H363" s="11" t="s">
        <v>49</v>
      </c>
      <c r="I363" s="11" t="s">
        <v>132</v>
      </c>
      <c r="J363" s="11" t="s">
        <v>138</v>
      </c>
      <c r="K363" s="11" t="str">
        <f>IFERROR(INDEX('EDC Component Dictionary'!$C$5:$C$37,MATCH('Rates Database'!J363,'EDC Component Dictionary'!$B$5:$B$37,0)), "Energy Supply")</f>
        <v>Distribution System</v>
      </c>
      <c r="L363" s="12">
        <v>0</v>
      </c>
      <c r="M363" s="12"/>
    </row>
    <row r="364" spans="1:13" x14ac:dyDescent="0.3">
      <c r="A364" s="18">
        <v>362</v>
      </c>
      <c r="B364" s="18">
        <f t="shared" si="10"/>
        <v>2020</v>
      </c>
      <c r="C364" s="17">
        <v>43952</v>
      </c>
      <c r="D364" s="18" t="s">
        <v>130</v>
      </c>
      <c r="E364" s="18" t="s">
        <v>95</v>
      </c>
      <c r="F364" s="18" t="str">
        <f t="shared" si="11"/>
        <v>Eversource_WMA-Attorney General Consulting Expense (AGCE)-43952</v>
      </c>
      <c r="G364" s="11" t="s">
        <v>131</v>
      </c>
      <c r="H364" s="11" t="s">
        <v>49</v>
      </c>
      <c r="I364" s="11" t="s">
        <v>132</v>
      </c>
      <c r="J364" s="11" t="s">
        <v>138</v>
      </c>
      <c r="K364" s="11" t="str">
        <f>IFERROR(INDEX('EDC Component Dictionary'!$C$5:$C$37,MATCH('Rates Database'!J364,'EDC Component Dictionary'!$B$5:$B$37,0)), "Energy Supply")</f>
        <v>Distribution System</v>
      </c>
      <c r="L364" s="12">
        <v>0</v>
      </c>
      <c r="M364" s="12"/>
    </row>
    <row r="365" spans="1:13" x14ac:dyDescent="0.3">
      <c r="A365" s="18">
        <v>363</v>
      </c>
      <c r="B365" s="18">
        <f t="shared" si="10"/>
        <v>2020</v>
      </c>
      <c r="C365" s="17">
        <v>43922</v>
      </c>
      <c r="D365" s="18" t="s">
        <v>130</v>
      </c>
      <c r="E365" s="18" t="s">
        <v>95</v>
      </c>
      <c r="F365" s="18" t="str">
        <f t="shared" si="11"/>
        <v>Eversource_WMA-Attorney General Consulting Expense (AGCE)-43922</v>
      </c>
      <c r="G365" s="11" t="s">
        <v>131</v>
      </c>
      <c r="H365" s="11" t="s">
        <v>49</v>
      </c>
      <c r="I365" s="11" t="s">
        <v>132</v>
      </c>
      <c r="J365" s="11" t="s">
        <v>138</v>
      </c>
      <c r="K365" s="11" t="str">
        <f>IFERROR(INDEX('EDC Component Dictionary'!$C$5:$C$37,MATCH('Rates Database'!J365,'EDC Component Dictionary'!$B$5:$B$37,0)), "Energy Supply")</f>
        <v>Distribution System</v>
      </c>
      <c r="L365" s="12">
        <v>0</v>
      </c>
      <c r="M365" s="12"/>
    </row>
    <row r="366" spans="1:13" x14ac:dyDescent="0.3">
      <c r="A366" s="18">
        <v>364</v>
      </c>
      <c r="B366" s="18">
        <f t="shared" si="10"/>
        <v>2020</v>
      </c>
      <c r="C366" s="17">
        <v>43891</v>
      </c>
      <c r="D366" s="18" t="s">
        <v>130</v>
      </c>
      <c r="E366" s="18" t="s">
        <v>95</v>
      </c>
      <c r="F366" s="18" t="str">
        <f t="shared" si="11"/>
        <v>Eversource_WMA-Attorney General Consulting Expense (AGCE)-43891</v>
      </c>
      <c r="G366" s="11" t="s">
        <v>131</v>
      </c>
      <c r="H366" s="11" t="s">
        <v>49</v>
      </c>
      <c r="I366" s="11" t="s">
        <v>132</v>
      </c>
      <c r="J366" s="11" t="s">
        <v>138</v>
      </c>
      <c r="K366" s="11" t="str">
        <f>IFERROR(INDEX('EDC Component Dictionary'!$C$5:$C$37,MATCH('Rates Database'!J366,'EDC Component Dictionary'!$B$5:$B$37,0)), "Energy Supply")</f>
        <v>Distribution System</v>
      </c>
      <c r="L366" s="12">
        <v>0</v>
      </c>
      <c r="M366" s="12"/>
    </row>
    <row r="367" spans="1:13" x14ac:dyDescent="0.3">
      <c r="A367" s="18">
        <v>365</v>
      </c>
      <c r="B367" s="18">
        <f t="shared" si="10"/>
        <v>2020</v>
      </c>
      <c r="C367" s="17">
        <v>43862</v>
      </c>
      <c r="D367" s="18" t="s">
        <v>130</v>
      </c>
      <c r="E367" s="18" t="s">
        <v>95</v>
      </c>
      <c r="F367" s="18" t="str">
        <f t="shared" si="11"/>
        <v>Eversource_WMA-Attorney General Consulting Expense (AGCE)-43862</v>
      </c>
      <c r="G367" s="11" t="s">
        <v>131</v>
      </c>
      <c r="H367" s="11" t="s">
        <v>49</v>
      </c>
      <c r="I367" s="11" t="s">
        <v>132</v>
      </c>
      <c r="J367" s="11" t="s">
        <v>138</v>
      </c>
      <c r="K367" s="11" t="str">
        <f>IFERROR(INDEX('EDC Component Dictionary'!$C$5:$C$37,MATCH('Rates Database'!J367,'EDC Component Dictionary'!$B$5:$B$37,0)), "Energy Supply")</f>
        <v>Distribution System</v>
      </c>
      <c r="L367" s="12">
        <v>0</v>
      </c>
      <c r="M367" s="12"/>
    </row>
    <row r="368" spans="1:13" x14ac:dyDescent="0.3">
      <c r="A368" s="18">
        <v>366</v>
      </c>
      <c r="B368" s="18">
        <f t="shared" si="10"/>
        <v>2020</v>
      </c>
      <c r="C368" s="17">
        <v>43831</v>
      </c>
      <c r="D368" s="18" t="s">
        <v>130</v>
      </c>
      <c r="E368" s="18" t="s">
        <v>95</v>
      </c>
      <c r="F368" s="18" t="str">
        <f t="shared" si="11"/>
        <v>Eversource_WMA-Attorney General Consulting Expense (AGCE)-43831</v>
      </c>
      <c r="G368" s="11" t="s">
        <v>131</v>
      </c>
      <c r="H368" s="11" t="s">
        <v>49</v>
      </c>
      <c r="I368" s="11" t="s">
        <v>132</v>
      </c>
      <c r="J368" s="11" t="s">
        <v>138</v>
      </c>
      <c r="K368" s="11" t="str">
        <f>IFERROR(INDEX('EDC Component Dictionary'!$C$5:$C$37,MATCH('Rates Database'!J368,'EDC Component Dictionary'!$B$5:$B$37,0)), "Energy Supply")</f>
        <v>Distribution System</v>
      </c>
      <c r="L368" s="12">
        <v>0</v>
      </c>
      <c r="M368" s="12"/>
    </row>
    <row r="369" spans="1:13" x14ac:dyDescent="0.3">
      <c r="A369" s="18">
        <v>367</v>
      </c>
      <c r="B369" s="18">
        <f t="shared" si="10"/>
        <v>2019</v>
      </c>
      <c r="C369" s="17">
        <v>43800</v>
      </c>
      <c r="D369" s="18" t="s">
        <v>130</v>
      </c>
      <c r="E369" s="18" t="s">
        <v>95</v>
      </c>
      <c r="F369" s="18" t="str">
        <f t="shared" si="11"/>
        <v>Eversource_WMA-Attorney General Consulting Expense (AGCE)-43800</v>
      </c>
      <c r="G369" s="11" t="s">
        <v>131</v>
      </c>
      <c r="H369" s="11" t="s">
        <v>49</v>
      </c>
      <c r="I369" s="11" t="s">
        <v>132</v>
      </c>
      <c r="J369" s="11" t="s">
        <v>138</v>
      </c>
      <c r="K369" s="11" t="str">
        <f>IFERROR(INDEX('EDC Component Dictionary'!$C$5:$C$37,MATCH('Rates Database'!J369,'EDC Component Dictionary'!$B$5:$B$37,0)), "Energy Supply")</f>
        <v>Distribution System</v>
      </c>
      <c r="L369" s="12">
        <v>1.0000000000000001E-5</v>
      </c>
      <c r="M369" s="12"/>
    </row>
    <row r="370" spans="1:13" x14ac:dyDescent="0.3">
      <c r="A370" s="18">
        <v>368</v>
      </c>
      <c r="B370" s="18">
        <f t="shared" si="10"/>
        <v>2019</v>
      </c>
      <c r="C370" s="17">
        <v>43770</v>
      </c>
      <c r="D370" s="18" t="s">
        <v>130</v>
      </c>
      <c r="E370" s="18" t="s">
        <v>95</v>
      </c>
      <c r="F370" s="18" t="str">
        <f t="shared" si="11"/>
        <v>Eversource_WMA-Attorney General Consulting Expense (AGCE)-43770</v>
      </c>
      <c r="G370" s="11" t="s">
        <v>131</v>
      </c>
      <c r="H370" s="11" t="s">
        <v>49</v>
      </c>
      <c r="I370" s="11" t="s">
        <v>132</v>
      </c>
      <c r="J370" s="11" t="s">
        <v>138</v>
      </c>
      <c r="K370" s="11" t="str">
        <f>IFERROR(INDEX('EDC Component Dictionary'!$C$5:$C$37,MATCH('Rates Database'!J370,'EDC Component Dictionary'!$B$5:$B$37,0)), "Energy Supply")</f>
        <v>Distribution System</v>
      </c>
      <c r="L370" s="12">
        <v>1.0000000000000001E-5</v>
      </c>
      <c r="M370" s="12"/>
    </row>
    <row r="371" spans="1:13" x14ac:dyDescent="0.3">
      <c r="A371" s="18">
        <v>369</v>
      </c>
      <c r="B371" s="18">
        <f t="shared" si="10"/>
        <v>2019</v>
      </c>
      <c r="C371" s="17">
        <v>43739</v>
      </c>
      <c r="D371" s="18" t="s">
        <v>130</v>
      </c>
      <c r="E371" s="18" t="s">
        <v>95</v>
      </c>
      <c r="F371" s="18" t="str">
        <f t="shared" si="11"/>
        <v>Eversource_WMA-Attorney General Consulting Expense (AGCE)-43739</v>
      </c>
      <c r="G371" s="11" t="s">
        <v>131</v>
      </c>
      <c r="H371" s="11" t="s">
        <v>49</v>
      </c>
      <c r="I371" s="11" t="s">
        <v>132</v>
      </c>
      <c r="J371" s="11" t="s">
        <v>138</v>
      </c>
      <c r="K371" s="11" t="str">
        <f>IFERROR(INDEX('EDC Component Dictionary'!$C$5:$C$37,MATCH('Rates Database'!J371,'EDC Component Dictionary'!$B$5:$B$37,0)), "Energy Supply")</f>
        <v>Distribution System</v>
      </c>
      <c r="L371" s="12">
        <v>1.0000000000000001E-5</v>
      </c>
      <c r="M371" s="12"/>
    </row>
    <row r="372" spans="1:13" x14ac:dyDescent="0.3">
      <c r="A372" s="18">
        <v>370</v>
      </c>
      <c r="B372" s="18">
        <f t="shared" si="10"/>
        <v>2019</v>
      </c>
      <c r="C372" s="17">
        <v>43709</v>
      </c>
      <c r="D372" s="18" t="s">
        <v>130</v>
      </c>
      <c r="E372" s="18" t="s">
        <v>95</v>
      </c>
      <c r="F372" s="18" t="str">
        <f t="shared" si="11"/>
        <v>Eversource_WMA-Attorney General Consulting Expense (AGCE)-43709</v>
      </c>
      <c r="G372" s="11" t="s">
        <v>131</v>
      </c>
      <c r="H372" s="11" t="s">
        <v>49</v>
      </c>
      <c r="I372" s="11" t="s">
        <v>132</v>
      </c>
      <c r="J372" s="11" t="s">
        <v>138</v>
      </c>
      <c r="K372" s="11" t="str">
        <f>IFERROR(INDEX('EDC Component Dictionary'!$C$5:$C$37,MATCH('Rates Database'!J372,'EDC Component Dictionary'!$B$5:$B$37,0)), "Energy Supply")</f>
        <v>Distribution System</v>
      </c>
      <c r="L372" s="12">
        <v>1.0000000000000001E-5</v>
      </c>
      <c r="M372" s="12"/>
    </row>
    <row r="373" spans="1:13" x14ac:dyDescent="0.3">
      <c r="A373" s="18">
        <v>371</v>
      </c>
      <c r="B373" s="18">
        <f t="shared" si="10"/>
        <v>2019</v>
      </c>
      <c r="C373" s="17">
        <v>43678</v>
      </c>
      <c r="D373" s="18" t="s">
        <v>130</v>
      </c>
      <c r="E373" s="18" t="s">
        <v>95</v>
      </c>
      <c r="F373" s="18" t="str">
        <f t="shared" si="11"/>
        <v>Eversource_WMA-Attorney General Consulting Expense (AGCE)-43678</v>
      </c>
      <c r="G373" s="11" t="s">
        <v>131</v>
      </c>
      <c r="H373" s="11" t="s">
        <v>49</v>
      </c>
      <c r="I373" s="11" t="s">
        <v>132</v>
      </c>
      <c r="J373" s="11" t="s">
        <v>138</v>
      </c>
      <c r="K373" s="11" t="str">
        <f>IFERROR(INDEX('EDC Component Dictionary'!$C$5:$C$37,MATCH('Rates Database'!J373,'EDC Component Dictionary'!$B$5:$B$37,0)), "Energy Supply")</f>
        <v>Distribution System</v>
      </c>
      <c r="L373" s="12">
        <v>1.0000000000000001E-5</v>
      </c>
      <c r="M373" s="12"/>
    </row>
    <row r="374" spans="1:13" x14ac:dyDescent="0.3">
      <c r="A374" s="18">
        <v>372</v>
      </c>
      <c r="B374" s="18">
        <f t="shared" si="10"/>
        <v>2019</v>
      </c>
      <c r="C374" s="17">
        <v>43647</v>
      </c>
      <c r="D374" s="18" t="s">
        <v>130</v>
      </c>
      <c r="E374" s="18" t="s">
        <v>95</v>
      </c>
      <c r="F374" s="18" t="str">
        <f t="shared" si="11"/>
        <v>Eversource_WMA-Attorney General Consulting Expense (AGCE)-43647</v>
      </c>
      <c r="G374" s="11" t="s">
        <v>131</v>
      </c>
      <c r="H374" s="11" t="s">
        <v>49</v>
      </c>
      <c r="I374" s="11" t="s">
        <v>132</v>
      </c>
      <c r="J374" s="11" t="s">
        <v>138</v>
      </c>
      <c r="K374" s="11" t="str">
        <f>IFERROR(INDEX('EDC Component Dictionary'!$C$5:$C$37,MATCH('Rates Database'!J374,'EDC Component Dictionary'!$B$5:$B$37,0)), "Energy Supply")</f>
        <v>Distribution System</v>
      </c>
      <c r="L374" s="12">
        <v>1.0000000000000001E-5</v>
      </c>
      <c r="M374" s="12"/>
    </row>
    <row r="375" spans="1:13" x14ac:dyDescent="0.3">
      <c r="A375" s="18">
        <v>373</v>
      </c>
      <c r="B375" s="18">
        <f t="shared" si="10"/>
        <v>2019</v>
      </c>
      <c r="C375" s="17">
        <v>43617</v>
      </c>
      <c r="D375" s="18" t="s">
        <v>130</v>
      </c>
      <c r="E375" s="18" t="s">
        <v>95</v>
      </c>
      <c r="F375" s="18" t="str">
        <f t="shared" si="11"/>
        <v>Eversource_WMA-Attorney General Consulting Expense (AGCE)-43617</v>
      </c>
      <c r="G375" s="11" t="s">
        <v>131</v>
      </c>
      <c r="H375" s="11" t="s">
        <v>49</v>
      </c>
      <c r="I375" s="11" t="s">
        <v>132</v>
      </c>
      <c r="J375" s="11" t="s">
        <v>138</v>
      </c>
      <c r="K375" s="11" t="str">
        <f>IFERROR(INDEX('EDC Component Dictionary'!$C$5:$C$37,MATCH('Rates Database'!J375,'EDC Component Dictionary'!$B$5:$B$37,0)), "Energy Supply")</f>
        <v>Distribution System</v>
      </c>
      <c r="L375" s="12">
        <v>1.0000000000000001E-5</v>
      </c>
      <c r="M375" s="12"/>
    </row>
    <row r="376" spans="1:13" x14ac:dyDescent="0.3">
      <c r="A376" s="18">
        <v>374</v>
      </c>
      <c r="B376" s="18">
        <f t="shared" si="10"/>
        <v>2019</v>
      </c>
      <c r="C376" s="17">
        <v>43586</v>
      </c>
      <c r="D376" s="18" t="s">
        <v>130</v>
      </c>
      <c r="E376" s="18" t="s">
        <v>95</v>
      </c>
      <c r="F376" s="18" t="str">
        <f t="shared" si="11"/>
        <v>Eversource_WMA-Attorney General Consulting Expense (AGCE)-43586</v>
      </c>
      <c r="G376" s="11" t="s">
        <v>131</v>
      </c>
      <c r="H376" s="11" t="s">
        <v>49</v>
      </c>
      <c r="I376" s="11" t="s">
        <v>132</v>
      </c>
      <c r="J376" s="11" t="s">
        <v>138</v>
      </c>
      <c r="K376" s="11" t="str">
        <f>IFERROR(INDEX('EDC Component Dictionary'!$C$5:$C$37,MATCH('Rates Database'!J376,'EDC Component Dictionary'!$B$5:$B$37,0)), "Energy Supply")</f>
        <v>Distribution System</v>
      </c>
      <c r="L376" s="12">
        <v>1.0000000000000001E-5</v>
      </c>
      <c r="M376" s="12"/>
    </row>
    <row r="377" spans="1:13" x14ac:dyDescent="0.3">
      <c r="A377" s="18">
        <v>375</v>
      </c>
      <c r="B377" s="18">
        <f t="shared" si="10"/>
        <v>2019</v>
      </c>
      <c r="C377" s="17">
        <v>43556</v>
      </c>
      <c r="D377" s="18" t="s">
        <v>130</v>
      </c>
      <c r="E377" s="18" t="s">
        <v>95</v>
      </c>
      <c r="F377" s="18" t="str">
        <f t="shared" si="11"/>
        <v>Eversource_WMA-Attorney General Consulting Expense (AGCE)-43556</v>
      </c>
      <c r="G377" s="11" t="s">
        <v>131</v>
      </c>
      <c r="H377" s="11" t="s">
        <v>49</v>
      </c>
      <c r="I377" s="11" t="s">
        <v>132</v>
      </c>
      <c r="J377" s="11" t="s">
        <v>138</v>
      </c>
      <c r="K377" s="11" t="str">
        <f>IFERROR(INDEX('EDC Component Dictionary'!$C$5:$C$37,MATCH('Rates Database'!J377,'EDC Component Dictionary'!$B$5:$B$37,0)), "Energy Supply")</f>
        <v>Distribution System</v>
      </c>
      <c r="L377" s="12">
        <v>1.0000000000000001E-5</v>
      </c>
      <c r="M377" s="12"/>
    </row>
    <row r="378" spans="1:13" x14ac:dyDescent="0.3">
      <c r="A378" s="18">
        <v>376</v>
      </c>
      <c r="B378" s="18">
        <f t="shared" si="10"/>
        <v>2019</v>
      </c>
      <c r="C378" s="17">
        <v>43525</v>
      </c>
      <c r="D378" s="18" t="s">
        <v>130</v>
      </c>
      <c r="E378" s="18" t="s">
        <v>95</v>
      </c>
      <c r="F378" s="18" t="str">
        <f t="shared" si="11"/>
        <v>Eversource_WMA-Attorney General Consulting Expense (AGCE)-43525</v>
      </c>
      <c r="G378" s="11" t="s">
        <v>131</v>
      </c>
      <c r="H378" s="11" t="s">
        <v>49</v>
      </c>
      <c r="I378" s="11" t="s">
        <v>132</v>
      </c>
      <c r="J378" s="11" t="s">
        <v>138</v>
      </c>
      <c r="K378" s="11" t="str">
        <f>IFERROR(INDEX('EDC Component Dictionary'!$C$5:$C$37,MATCH('Rates Database'!J378,'EDC Component Dictionary'!$B$5:$B$37,0)), "Energy Supply")</f>
        <v>Distribution System</v>
      </c>
      <c r="L378" s="12">
        <v>1.0000000000000001E-5</v>
      </c>
      <c r="M378" s="12"/>
    </row>
    <row r="379" spans="1:13" x14ac:dyDescent="0.3">
      <c r="A379" s="18">
        <v>377</v>
      </c>
      <c r="B379" s="18">
        <f t="shared" si="10"/>
        <v>2019</v>
      </c>
      <c r="C379" s="17">
        <v>43497</v>
      </c>
      <c r="D379" s="18" t="s">
        <v>130</v>
      </c>
      <c r="E379" s="18" t="s">
        <v>95</v>
      </c>
      <c r="F379" s="18" t="str">
        <f t="shared" si="11"/>
        <v>Eversource_WMA-Attorney General Consulting Expense (AGCE)-43497</v>
      </c>
      <c r="G379" s="11" t="s">
        <v>131</v>
      </c>
      <c r="H379" s="11" t="s">
        <v>49</v>
      </c>
      <c r="I379" s="11" t="s">
        <v>132</v>
      </c>
      <c r="J379" s="11" t="s">
        <v>138</v>
      </c>
      <c r="K379" s="11" t="str">
        <f>IFERROR(INDEX('EDC Component Dictionary'!$C$5:$C$37,MATCH('Rates Database'!J379,'EDC Component Dictionary'!$B$5:$B$37,0)), "Energy Supply")</f>
        <v>Distribution System</v>
      </c>
      <c r="L379" s="12">
        <v>1.0000000000000001E-5</v>
      </c>
      <c r="M379" s="12"/>
    </row>
    <row r="380" spans="1:13" x14ac:dyDescent="0.3">
      <c r="A380" s="18">
        <v>378</v>
      </c>
      <c r="B380" s="18">
        <f t="shared" si="10"/>
        <v>2019</v>
      </c>
      <c r="C380" s="17">
        <v>43466</v>
      </c>
      <c r="D380" s="18" t="s">
        <v>130</v>
      </c>
      <c r="E380" s="18" t="s">
        <v>95</v>
      </c>
      <c r="F380" s="18" t="str">
        <f t="shared" si="11"/>
        <v>Eversource_WMA-Attorney General Consulting Expense (AGCE)-43466</v>
      </c>
      <c r="G380" s="11" t="s">
        <v>131</v>
      </c>
      <c r="H380" s="11" t="s">
        <v>49</v>
      </c>
      <c r="I380" s="11" t="s">
        <v>132</v>
      </c>
      <c r="J380" s="11" t="s">
        <v>138</v>
      </c>
      <c r="K380" s="11" t="str">
        <f>IFERROR(INDEX('EDC Component Dictionary'!$C$5:$C$37,MATCH('Rates Database'!J380,'EDC Component Dictionary'!$B$5:$B$37,0)), "Energy Supply")</f>
        <v>Distribution System</v>
      </c>
      <c r="L380" s="12">
        <v>1.0000000000000001E-5</v>
      </c>
      <c r="M380" s="12"/>
    </row>
    <row r="381" spans="1:13" x14ac:dyDescent="0.3">
      <c r="A381" s="18">
        <v>379</v>
      </c>
      <c r="B381" s="18">
        <f t="shared" si="10"/>
        <v>2024</v>
      </c>
      <c r="C381" s="17">
        <v>45352</v>
      </c>
      <c r="D381" s="18" t="s">
        <v>130</v>
      </c>
      <c r="E381" s="18" t="s">
        <v>95</v>
      </c>
      <c r="F381" s="18" t="str">
        <f t="shared" si="11"/>
        <v>Eversource_WMA-Long-Term Rewable Contract Adjustment (LTRCA)-45352</v>
      </c>
      <c r="G381" s="11" t="s">
        <v>131</v>
      </c>
      <c r="H381" s="11" t="s">
        <v>49</v>
      </c>
      <c r="I381" s="11" t="s">
        <v>132</v>
      </c>
      <c r="J381" s="11" t="s">
        <v>139</v>
      </c>
      <c r="K381" s="11" t="str">
        <f>IFERROR(INDEX('EDC Component Dictionary'!$C$5:$C$37,MATCH('Rates Database'!J381,'EDC Component Dictionary'!$B$5:$B$37,0)), "Energy Supply")</f>
        <v>Distribution System</v>
      </c>
      <c r="L381" s="12">
        <v>-1.9300000000000001E-3</v>
      </c>
      <c r="M381" s="12"/>
    </row>
    <row r="382" spans="1:13" x14ac:dyDescent="0.3">
      <c r="A382" s="18">
        <v>380</v>
      </c>
      <c r="B382" s="18">
        <f t="shared" si="10"/>
        <v>2024</v>
      </c>
      <c r="C382" s="17">
        <v>45323</v>
      </c>
      <c r="D382" s="18" t="s">
        <v>130</v>
      </c>
      <c r="E382" s="18" t="s">
        <v>95</v>
      </c>
      <c r="F382" s="18" t="str">
        <f t="shared" si="11"/>
        <v>Eversource_WMA-Long-Term Rewable Contract Adjustment (LTRCA)-45323</v>
      </c>
      <c r="G382" s="11" t="s">
        <v>131</v>
      </c>
      <c r="H382" s="11" t="s">
        <v>49</v>
      </c>
      <c r="I382" s="11" t="s">
        <v>132</v>
      </c>
      <c r="J382" s="11" t="s">
        <v>139</v>
      </c>
      <c r="K382" s="11" t="str">
        <f>IFERROR(INDEX('EDC Component Dictionary'!$C$5:$C$37,MATCH('Rates Database'!J382,'EDC Component Dictionary'!$B$5:$B$37,0)), "Energy Supply")</f>
        <v>Distribution System</v>
      </c>
      <c r="L382" s="12">
        <v>-1.9300000000000001E-3</v>
      </c>
      <c r="M382" s="12"/>
    </row>
    <row r="383" spans="1:13" x14ac:dyDescent="0.3">
      <c r="A383" s="18">
        <v>381</v>
      </c>
      <c r="B383" s="18">
        <f t="shared" si="10"/>
        <v>2024</v>
      </c>
      <c r="C383" s="17">
        <v>45292</v>
      </c>
      <c r="D383" s="18" t="s">
        <v>130</v>
      </c>
      <c r="E383" s="18" t="s">
        <v>95</v>
      </c>
      <c r="F383" s="18" t="str">
        <f t="shared" si="11"/>
        <v>Eversource_WMA-Long-Term Rewable Contract Adjustment (LTRCA)-45292</v>
      </c>
      <c r="G383" s="11" t="s">
        <v>131</v>
      </c>
      <c r="H383" s="11" t="s">
        <v>49</v>
      </c>
      <c r="I383" s="11" t="s">
        <v>132</v>
      </c>
      <c r="J383" s="11" t="s">
        <v>139</v>
      </c>
      <c r="K383" s="11" t="str">
        <f>IFERROR(INDEX('EDC Component Dictionary'!$C$5:$C$37,MATCH('Rates Database'!J383,'EDC Component Dictionary'!$B$5:$B$37,0)), "Energy Supply")</f>
        <v>Distribution System</v>
      </c>
      <c r="L383" s="12">
        <v>-1.9300000000000001E-3</v>
      </c>
      <c r="M383" s="12"/>
    </row>
    <row r="384" spans="1:13" x14ac:dyDescent="0.3">
      <c r="A384" s="18">
        <v>382</v>
      </c>
      <c r="B384" s="18">
        <f t="shared" si="10"/>
        <v>2023</v>
      </c>
      <c r="C384" s="17">
        <v>45261</v>
      </c>
      <c r="D384" s="18" t="s">
        <v>130</v>
      </c>
      <c r="E384" s="18" t="s">
        <v>95</v>
      </c>
      <c r="F384" s="18" t="str">
        <f t="shared" si="11"/>
        <v>Eversource_WMA-Long-Term Rewable Contract Adjustment (LTRCA)-45261</v>
      </c>
      <c r="G384" s="11" t="s">
        <v>131</v>
      </c>
      <c r="H384" s="11" t="s">
        <v>49</v>
      </c>
      <c r="I384" s="11" t="s">
        <v>132</v>
      </c>
      <c r="J384" s="11" t="s">
        <v>139</v>
      </c>
      <c r="K384" s="11" t="str">
        <f>IFERROR(INDEX('EDC Component Dictionary'!$C$5:$C$37,MATCH('Rates Database'!J384,'EDC Component Dictionary'!$B$5:$B$37,0)), "Energy Supply")</f>
        <v>Distribution System</v>
      </c>
      <c r="L384" s="12">
        <v>-3.0599999999999998E-3</v>
      </c>
      <c r="M384" s="12"/>
    </row>
    <row r="385" spans="1:13" x14ac:dyDescent="0.3">
      <c r="A385" s="18">
        <v>383</v>
      </c>
      <c r="B385" s="18">
        <f t="shared" si="10"/>
        <v>2023</v>
      </c>
      <c r="C385" s="17">
        <v>45231</v>
      </c>
      <c r="D385" s="18" t="s">
        <v>130</v>
      </c>
      <c r="E385" s="18" t="s">
        <v>95</v>
      </c>
      <c r="F385" s="18" t="str">
        <f t="shared" si="11"/>
        <v>Eversource_WMA-Long-Term Rewable Contract Adjustment (LTRCA)-45231</v>
      </c>
      <c r="G385" s="11" t="s">
        <v>131</v>
      </c>
      <c r="H385" s="11" t="s">
        <v>49</v>
      </c>
      <c r="I385" s="11" t="s">
        <v>132</v>
      </c>
      <c r="J385" s="11" t="s">
        <v>139</v>
      </c>
      <c r="K385" s="11" t="str">
        <f>IFERROR(INDEX('EDC Component Dictionary'!$C$5:$C$37,MATCH('Rates Database'!J385,'EDC Component Dictionary'!$B$5:$B$37,0)), "Energy Supply")</f>
        <v>Distribution System</v>
      </c>
      <c r="L385" s="12">
        <v>-3.0599999999999998E-3</v>
      </c>
      <c r="M385" s="12"/>
    </row>
    <row r="386" spans="1:13" x14ac:dyDescent="0.3">
      <c r="A386" s="18">
        <v>384</v>
      </c>
      <c r="B386" s="18">
        <f t="shared" si="10"/>
        <v>2023</v>
      </c>
      <c r="C386" s="17">
        <v>45200</v>
      </c>
      <c r="D386" s="18" t="s">
        <v>130</v>
      </c>
      <c r="E386" s="18" t="s">
        <v>95</v>
      </c>
      <c r="F386" s="18" t="str">
        <f t="shared" si="11"/>
        <v>Eversource_WMA-Long-Term Rewable Contract Adjustment (LTRCA)-45200</v>
      </c>
      <c r="G386" s="11" t="s">
        <v>131</v>
      </c>
      <c r="H386" s="11" t="s">
        <v>49</v>
      </c>
      <c r="I386" s="11" t="s">
        <v>132</v>
      </c>
      <c r="J386" s="11" t="s">
        <v>139</v>
      </c>
      <c r="K386" s="11" t="str">
        <f>IFERROR(INDEX('EDC Component Dictionary'!$C$5:$C$37,MATCH('Rates Database'!J386,'EDC Component Dictionary'!$B$5:$B$37,0)), "Energy Supply")</f>
        <v>Distribution System</v>
      </c>
      <c r="L386" s="12">
        <v>-3.0599999999999998E-3</v>
      </c>
      <c r="M386" s="12"/>
    </row>
    <row r="387" spans="1:13" x14ac:dyDescent="0.3">
      <c r="A387" s="18">
        <v>385</v>
      </c>
      <c r="B387" s="18">
        <f t="shared" ref="B387:B450" si="12">YEAR(C387)</f>
        <v>2023</v>
      </c>
      <c r="C387" s="17">
        <v>45170</v>
      </c>
      <c r="D387" s="18" t="s">
        <v>130</v>
      </c>
      <c r="E387" s="18" t="s">
        <v>95</v>
      </c>
      <c r="F387" s="18" t="str">
        <f t="shared" si="11"/>
        <v>Eversource_WMA-Long-Term Rewable Contract Adjustment (LTRCA)-45170</v>
      </c>
      <c r="G387" s="11" t="s">
        <v>131</v>
      </c>
      <c r="H387" s="11" t="s">
        <v>49</v>
      </c>
      <c r="I387" s="11" t="s">
        <v>132</v>
      </c>
      <c r="J387" s="11" t="s">
        <v>139</v>
      </c>
      <c r="K387" s="11" t="str">
        <f>IFERROR(INDEX('EDC Component Dictionary'!$C$5:$C$37,MATCH('Rates Database'!J387,'EDC Component Dictionary'!$B$5:$B$37,0)), "Energy Supply")</f>
        <v>Distribution System</v>
      </c>
      <c r="L387" s="12">
        <v>-3.0599999999999998E-3</v>
      </c>
      <c r="M387" s="12"/>
    </row>
    <row r="388" spans="1:13" x14ac:dyDescent="0.3">
      <c r="A388" s="18">
        <v>386</v>
      </c>
      <c r="B388" s="18">
        <f t="shared" si="12"/>
        <v>2023</v>
      </c>
      <c r="C388" s="17">
        <v>45139</v>
      </c>
      <c r="D388" s="18" t="s">
        <v>130</v>
      </c>
      <c r="E388" s="18" t="s">
        <v>95</v>
      </c>
      <c r="F388" s="18" t="str">
        <f t="shared" ref="F388:F451" si="13">_xlfn.CONCAT(E388,"-",J388,"-",C388)</f>
        <v>Eversource_WMA-Long-Term Rewable Contract Adjustment (LTRCA)-45139</v>
      </c>
      <c r="G388" s="11" t="s">
        <v>131</v>
      </c>
      <c r="H388" s="11" t="s">
        <v>49</v>
      </c>
      <c r="I388" s="11" t="s">
        <v>132</v>
      </c>
      <c r="J388" s="11" t="s">
        <v>139</v>
      </c>
      <c r="K388" s="11" t="str">
        <f>IFERROR(INDEX('EDC Component Dictionary'!$C$5:$C$37,MATCH('Rates Database'!J388,'EDC Component Dictionary'!$B$5:$B$37,0)), "Energy Supply")</f>
        <v>Distribution System</v>
      </c>
      <c r="L388" s="12">
        <v>-3.0599999999999998E-3</v>
      </c>
      <c r="M388" s="12"/>
    </row>
    <row r="389" spans="1:13" x14ac:dyDescent="0.3">
      <c r="A389" s="18">
        <v>387</v>
      </c>
      <c r="B389" s="18">
        <f t="shared" si="12"/>
        <v>2023</v>
      </c>
      <c r="C389" s="17">
        <v>45108</v>
      </c>
      <c r="D389" s="18" t="s">
        <v>130</v>
      </c>
      <c r="E389" s="18" t="s">
        <v>95</v>
      </c>
      <c r="F389" s="18" t="str">
        <f t="shared" si="13"/>
        <v>Eversource_WMA-Long-Term Rewable Contract Adjustment (LTRCA)-45108</v>
      </c>
      <c r="G389" s="11" t="s">
        <v>131</v>
      </c>
      <c r="H389" s="11" t="s">
        <v>49</v>
      </c>
      <c r="I389" s="11" t="s">
        <v>132</v>
      </c>
      <c r="J389" s="11" t="s">
        <v>139</v>
      </c>
      <c r="K389" s="11" t="str">
        <f>IFERROR(INDEX('EDC Component Dictionary'!$C$5:$C$37,MATCH('Rates Database'!J389,'EDC Component Dictionary'!$B$5:$B$37,0)), "Energy Supply")</f>
        <v>Distribution System</v>
      </c>
      <c r="L389" s="12">
        <v>-3.0599999999999998E-3</v>
      </c>
      <c r="M389" s="12"/>
    </row>
    <row r="390" spans="1:13" x14ac:dyDescent="0.3">
      <c r="A390" s="18">
        <v>388</v>
      </c>
      <c r="B390" s="18">
        <f t="shared" si="12"/>
        <v>2023</v>
      </c>
      <c r="C390" s="17">
        <v>45078</v>
      </c>
      <c r="D390" s="18" t="s">
        <v>130</v>
      </c>
      <c r="E390" s="18" t="s">
        <v>95</v>
      </c>
      <c r="F390" s="18" t="str">
        <f t="shared" si="13"/>
        <v>Eversource_WMA-Long-Term Rewable Contract Adjustment (LTRCA)-45078</v>
      </c>
      <c r="G390" s="11" t="s">
        <v>131</v>
      </c>
      <c r="H390" s="11" t="s">
        <v>49</v>
      </c>
      <c r="I390" s="11" t="s">
        <v>132</v>
      </c>
      <c r="J390" s="11" t="s">
        <v>139</v>
      </c>
      <c r="K390" s="11" t="str">
        <f>IFERROR(INDEX('EDC Component Dictionary'!$C$5:$C$37,MATCH('Rates Database'!J390,'EDC Component Dictionary'!$B$5:$B$37,0)), "Energy Supply")</f>
        <v>Distribution System</v>
      </c>
      <c r="L390" s="12">
        <v>-3.0599999999999998E-3</v>
      </c>
      <c r="M390" s="12"/>
    </row>
    <row r="391" spans="1:13" x14ac:dyDescent="0.3">
      <c r="A391" s="18">
        <v>389</v>
      </c>
      <c r="B391" s="18">
        <f t="shared" si="12"/>
        <v>2023</v>
      </c>
      <c r="C391" s="17">
        <v>45047</v>
      </c>
      <c r="D391" s="18" t="s">
        <v>130</v>
      </c>
      <c r="E391" s="18" t="s">
        <v>95</v>
      </c>
      <c r="F391" s="18" t="str">
        <f t="shared" si="13"/>
        <v>Eversource_WMA-Long-Term Rewable Contract Adjustment (LTRCA)-45047</v>
      </c>
      <c r="G391" s="11" t="s">
        <v>131</v>
      </c>
      <c r="H391" s="11" t="s">
        <v>49</v>
      </c>
      <c r="I391" s="11" t="s">
        <v>132</v>
      </c>
      <c r="J391" s="11" t="s">
        <v>139</v>
      </c>
      <c r="K391" s="11" t="str">
        <f>IFERROR(INDEX('EDC Component Dictionary'!$C$5:$C$37,MATCH('Rates Database'!J391,'EDC Component Dictionary'!$B$5:$B$37,0)), "Energy Supply")</f>
        <v>Distribution System</v>
      </c>
      <c r="L391" s="12">
        <v>-3.0599999999999998E-3</v>
      </c>
      <c r="M391" s="12"/>
    </row>
    <row r="392" spans="1:13" x14ac:dyDescent="0.3">
      <c r="A392" s="18">
        <v>390</v>
      </c>
      <c r="B392" s="18">
        <f t="shared" si="12"/>
        <v>2023</v>
      </c>
      <c r="C392" s="17">
        <v>45017</v>
      </c>
      <c r="D392" s="18" t="s">
        <v>130</v>
      </c>
      <c r="E392" s="18" t="s">
        <v>95</v>
      </c>
      <c r="F392" s="18" t="str">
        <f t="shared" si="13"/>
        <v>Eversource_WMA-Long-Term Rewable Contract Adjustment (LTRCA)-45017</v>
      </c>
      <c r="G392" s="11" t="s">
        <v>131</v>
      </c>
      <c r="H392" s="11" t="s">
        <v>49</v>
      </c>
      <c r="I392" s="11" t="s">
        <v>132</v>
      </c>
      <c r="J392" s="11" t="s">
        <v>139</v>
      </c>
      <c r="K392" s="11" t="str">
        <f>IFERROR(INDEX('EDC Component Dictionary'!$C$5:$C$37,MATCH('Rates Database'!J392,'EDC Component Dictionary'!$B$5:$B$37,0)), "Energy Supply")</f>
        <v>Distribution System</v>
      </c>
      <c r="L392" s="12">
        <v>-3.0599999999999998E-3</v>
      </c>
      <c r="M392" s="12"/>
    </row>
    <row r="393" spans="1:13" x14ac:dyDescent="0.3">
      <c r="A393" s="18">
        <v>391</v>
      </c>
      <c r="B393" s="18">
        <f t="shared" si="12"/>
        <v>2023</v>
      </c>
      <c r="C393" s="17">
        <v>44986</v>
      </c>
      <c r="D393" s="18" t="s">
        <v>130</v>
      </c>
      <c r="E393" s="18" t="s">
        <v>95</v>
      </c>
      <c r="F393" s="18" t="str">
        <f t="shared" si="13"/>
        <v>Eversource_WMA-Long-Term Rewable Contract Adjustment (LTRCA)-44986</v>
      </c>
      <c r="G393" s="11" t="s">
        <v>131</v>
      </c>
      <c r="H393" s="11" t="s">
        <v>49</v>
      </c>
      <c r="I393" s="11" t="s">
        <v>132</v>
      </c>
      <c r="J393" s="11" t="s">
        <v>139</v>
      </c>
      <c r="K393" s="11" t="str">
        <f>IFERROR(INDEX('EDC Component Dictionary'!$C$5:$C$37,MATCH('Rates Database'!J393,'EDC Component Dictionary'!$B$5:$B$37,0)), "Energy Supply")</f>
        <v>Distribution System</v>
      </c>
      <c r="L393" s="12">
        <v>-3.0599999999999998E-3</v>
      </c>
      <c r="M393" s="12"/>
    </row>
    <row r="394" spans="1:13" x14ac:dyDescent="0.3">
      <c r="A394" s="18">
        <v>392</v>
      </c>
      <c r="B394" s="18">
        <f t="shared" si="12"/>
        <v>2023</v>
      </c>
      <c r="C394" s="17">
        <v>44958</v>
      </c>
      <c r="D394" s="18" t="s">
        <v>130</v>
      </c>
      <c r="E394" s="18" t="s">
        <v>95</v>
      </c>
      <c r="F394" s="18" t="str">
        <f t="shared" si="13"/>
        <v>Eversource_WMA-Long-Term Rewable Contract Adjustment (LTRCA)-44958</v>
      </c>
      <c r="G394" s="11" t="s">
        <v>131</v>
      </c>
      <c r="H394" s="11" t="s">
        <v>49</v>
      </c>
      <c r="I394" s="11" t="s">
        <v>132</v>
      </c>
      <c r="J394" s="11" t="s">
        <v>139</v>
      </c>
      <c r="K394" s="11" t="str">
        <f>IFERROR(INDEX('EDC Component Dictionary'!$C$5:$C$37,MATCH('Rates Database'!J394,'EDC Component Dictionary'!$B$5:$B$37,0)), "Energy Supply")</f>
        <v>Distribution System</v>
      </c>
      <c r="L394" s="12">
        <v>-3.0599999999999998E-3</v>
      </c>
      <c r="M394" s="12"/>
    </row>
    <row r="395" spans="1:13" x14ac:dyDescent="0.3">
      <c r="A395" s="18">
        <v>393</v>
      </c>
      <c r="B395" s="18">
        <f t="shared" si="12"/>
        <v>2023</v>
      </c>
      <c r="C395" s="17">
        <v>44927</v>
      </c>
      <c r="D395" s="18" t="s">
        <v>130</v>
      </c>
      <c r="E395" s="18" t="s">
        <v>95</v>
      </c>
      <c r="F395" s="18" t="str">
        <f t="shared" si="13"/>
        <v>Eversource_WMA-Long-Term Rewable Contract Adjustment (LTRCA)-44927</v>
      </c>
      <c r="G395" s="11" t="s">
        <v>131</v>
      </c>
      <c r="H395" s="11" t="s">
        <v>49</v>
      </c>
      <c r="I395" s="11" t="s">
        <v>132</v>
      </c>
      <c r="J395" s="11" t="s">
        <v>139</v>
      </c>
      <c r="K395" s="11" t="str">
        <f>IFERROR(INDEX('EDC Component Dictionary'!$C$5:$C$37,MATCH('Rates Database'!J395,'EDC Component Dictionary'!$B$5:$B$37,0)), "Energy Supply")</f>
        <v>Distribution System</v>
      </c>
      <c r="L395" s="12">
        <v>-3.0599999999999998E-3</v>
      </c>
      <c r="M395" s="12"/>
    </row>
    <row r="396" spans="1:13" x14ac:dyDescent="0.3">
      <c r="A396" s="18">
        <v>394</v>
      </c>
      <c r="B396" s="18">
        <f t="shared" si="12"/>
        <v>2022</v>
      </c>
      <c r="C396" s="17">
        <v>44896</v>
      </c>
      <c r="D396" s="18" t="s">
        <v>130</v>
      </c>
      <c r="E396" s="18" t="s">
        <v>95</v>
      </c>
      <c r="F396" s="18" t="str">
        <f t="shared" si="13"/>
        <v>Eversource_WMA-Long-Term Rewable Contract Adjustment (LTRCA)-44896</v>
      </c>
      <c r="G396" s="11" t="s">
        <v>131</v>
      </c>
      <c r="H396" s="11" t="s">
        <v>49</v>
      </c>
      <c r="I396" s="11" t="s">
        <v>132</v>
      </c>
      <c r="J396" s="11" t="s">
        <v>139</v>
      </c>
      <c r="K396" s="11" t="str">
        <f>IFERROR(INDEX('EDC Component Dictionary'!$C$5:$C$37,MATCH('Rates Database'!J396,'EDC Component Dictionary'!$B$5:$B$37,0)), "Energy Supply")</f>
        <v>Distribution System</v>
      </c>
      <c r="L396" s="12">
        <v>-4.4999999999999999E-4</v>
      </c>
      <c r="M396" s="12"/>
    </row>
    <row r="397" spans="1:13" x14ac:dyDescent="0.3">
      <c r="A397" s="18">
        <v>395</v>
      </c>
      <c r="B397" s="18">
        <f t="shared" si="12"/>
        <v>2022</v>
      </c>
      <c r="C397" s="17">
        <v>44866</v>
      </c>
      <c r="D397" s="18" t="s">
        <v>130</v>
      </c>
      <c r="E397" s="18" t="s">
        <v>95</v>
      </c>
      <c r="F397" s="18" t="str">
        <f t="shared" si="13"/>
        <v>Eversource_WMA-Long-Term Rewable Contract Adjustment (LTRCA)-44866</v>
      </c>
      <c r="G397" s="11" t="s">
        <v>131</v>
      </c>
      <c r="H397" s="11" t="s">
        <v>49</v>
      </c>
      <c r="I397" s="11" t="s">
        <v>132</v>
      </c>
      <c r="J397" s="11" t="s">
        <v>139</v>
      </c>
      <c r="K397" s="11" t="str">
        <f>IFERROR(INDEX('EDC Component Dictionary'!$C$5:$C$37,MATCH('Rates Database'!J397,'EDC Component Dictionary'!$B$5:$B$37,0)), "Energy Supply")</f>
        <v>Distribution System</v>
      </c>
      <c r="L397" s="12">
        <v>-4.4999999999999999E-4</v>
      </c>
      <c r="M397" s="12"/>
    </row>
    <row r="398" spans="1:13" x14ac:dyDescent="0.3">
      <c r="A398" s="18">
        <v>396</v>
      </c>
      <c r="B398" s="18">
        <f t="shared" si="12"/>
        <v>2022</v>
      </c>
      <c r="C398" s="17">
        <v>44835</v>
      </c>
      <c r="D398" s="18" t="s">
        <v>130</v>
      </c>
      <c r="E398" s="18" t="s">
        <v>95</v>
      </c>
      <c r="F398" s="18" t="str">
        <f t="shared" si="13"/>
        <v>Eversource_WMA-Long-Term Rewable Contract Adjustment (LTRCA)-44835</v>
      </c>
      <c r="G398" s="11" t="s">
        <v>131</v>
      </c>
      <c r="H398" s="11" t="s">
        <v>49</v>
      </c>
      <c r="I398" s="11" t="s">
        <v>132</v>
      </c>
      <c r="J398" s="11" t="s">
        <v>139</v>
      </c>
      <c r="K398" s="11" t="str">
        <f>IFERROR(INDEX('EDC Component Dictionary'!$C$5:$C$37,MATCH('Rates Database'!J398,'EDC Component Dictionary'!$B$5:$B$37,0)), "Energy Supply")</f>
        <v>Distribution System</v>
      </c>
      <c r="L398" s="12">
        <v>-4.4999999999999999E-4</v>
      </c>
      <c r="M398" s="12"/>
    </row>
    <row r="399" spans="1:13" x14ac:dyDescent="0.3">
      <c r="A399" s="18">
        <v>397</v>
      </c>
      <c r="B399" s="18">
        <f t="shared" si="12"/>
        <v>2022</v>
      </c>
      <c r="C399" s="17">
        <v>44805</v>
      </c>
      <c r="D399" s="18" t="s">
        <v>130</v>
      </c>
      <c r="E399" s="18" t="s">
        <v>95</v>
      </c>
      <c r="F399" s="18" t="str">
        <f t="shared" si="13"/>
        <v>Eversource_WMA-Long-Term Rewable Contract Adjustment (LTRCA)-44805</v>
      </c>
      <c r="G399" s="11" t="s">
        <v>131</v>
      </c>
      <c r="H399" s="11" t="s">
        <v>49</v>
      </c>
      <c r="I399" s="11" t="s">
        <v>132</v>
      </c>
      <c r="J399" s="11" t="s">
        <v>139</v>
      </c>
      <c r="K399" s="11" t="str">
        <f>IFERROR(INDEX('EDC Component Dictionary'!$C$5:$C$37,MATCH('Rates Database'!J399,'EDC Component Dictionary'!$B$5:$B$37,0)), "Energy Supply")</f>
        <v>Distribution System</v>
      </c>
      <c r="L399" s="12">
        <v>-4.4999999999999999E-4</v>
      </c>
      <c r="M399" s="12"/>
    </row>
    <row r="400" spans="1:13" x14ac:dyDescent="0.3">
      <c r="A400" s="18">
        <v>398</v>
      </c>
      <c r="B400" s="18">
        <f t="shared" si="12"/>
        <v>2022</v>
      </c>
      <c r="C400" s="17">
        <v>44774</v>
      </c>
      <c r="D400" s="18" t="s">
        <v>130</v>
      </c>
      <c r="E400" s="18" t="s">
        <v>95</v>
      </c>
      <c r="F400" s="18" t="str">
        <f t="shared" si="13"/>
        <v>Eversource_WMA-Long-Term Rewable Contract Adjustment (LTRCA)-44774</v>
      </c>
      <c r="G400" s="11" t="s">
        <v>131</v>
      </c>
      <c r="H400" s="11" t="s">
        <v>49</v>
      </c>
      <c r="I400" s="11" t="s">
        <v>132</v>
      </c>
      <c r="J400" s="11" t="s">
        <v>139</v>
      </c>
      <c r="K400" s="11" t="str">
        <f>IFERROR(INDEX('EDC Component Dictionary'!$C$5:$C$37,MATCH('Rates Database'!J400,'EDC Component Dictionary'!$B$5:$B$37,0)), "Energy Supply")</f>
        <v>Distribution System</v>
      </c>
      <c r="L400" s="12">
        <v>-4.4999999999999999E-4</v>
      </c>
      <c r="M400" s="12"/>
    </row>
    <row r="401" spans="1:13" x14ac:dyDescent="0.3">
      <c r="A401" s="18">
        <v>399</v>
      </c>
      <c r="B401" s="18">
        <f t="shared" si="12"/>
        <v>2022</v>
      </c>
      <c r="C401" s="17">
        <v>44743</v>
      </c>
      <c r="D401" s="18" t="s">
        <v>130</v>
      </c>
      <c r="E401" s="18" t="s">
        <v>95</v>
      </c>
      <c r="F401" s="18" t="str">
        <f t="shared" si="13"/>
        <v>Eversource_WMA-Long-Term Rewable Contract Adjustment (LTRCA)-44743</v>
      </c>
      <c r="G401" s="11" t="s">
        <v>131</v>
      </c>
      <c r="H401" s="11" t="s">
        <v>49</v>
      </c>
      <c r="I401" s="11" t="s">
        <v>132</v>
      </c>
      <c r="J401" s="11" t="s">
        <v>139</v>
      </c>
      <c r="K401" s="11" t="str">
        <f>IFERROR(INDEX('EDC Component Dictionary'!$C$5:$C$37,MATCH('Rates Database'!J401,'EDC Component Dictionary'!$B$5:$B$37,0)), "Energy Supply")</f>
        <v>Distribution System</v>
      </c>
      <c r="L401" s="12">
        <v>-4.4999999999999999E-4</v>
      </c>
      <c r="M401" s="12"/>
    </row>
    <row r="402" spans="1:13" x14ac:dyDescent="0.3">
      <c r="A402" s="18">
        <v>400</v>
      </c>
      <c r="B402" s="18">
        <f t="shared" si="12"/>
        <v>2022</v>
      </c>
      <c r="C402" s="17">
        <v>44713</v>
      </c>
      <c r="D402" s="18" t="s">
        <v>130</v>
      </c>
      <c r="E402" s="18" t="s">
        <v>95</v>
      </c>
      <c r="F402" s="18" t="str">
        <f t="shared" si="13"/>
        <v>Eversource_WMA-Long-Term Rewable Contract Adjustment (LTRCA)-44713</v>
      </c>
      <c r="G402" s="11" t="s">
        <v>131</v>
      </c>
      <c r="H402" s="11" t="s">
        <v>49</v>
      </c>
      <c r="I402" s="11" t="s">
        <v>132</v>
      </c>
      <c r="J402" s="11" t="s">
        <v>139</v>
      </c>
      <c r="K402" s="11" t="str">
        <f>IFERROR(INDEX('EDC Component Dictionary'!$C$5:$C$37,MATCH('Rates Database'!J402,'EDC Component Dictionary'!$B$5:$B$37,0)), "Energy Supply")</f>
        <v>Distribution System</v>
      </c>
      <c r="L402" s="12">
        <v>-4.4999999999999999E-4</v>
      </c>
      <c r="M402" s="12"/>
    </row>
    <row r="403" spans="1:13" x14ac:dyDescent="0.3">
      <c r="A403" s="18">
        <v>401</v>
      </c>
      <c r="B403" s="18">
        <f t="shared" si="12"/>
        <v>2022</v>
      </c>
      <c r="C403" s="17">
        <v>44682</v>
      </c>
      <c r="D403" s="18" t="s">
        <v>130</v>
      </c>
      <c r="E403" s="18" t="s">
        <v>95</v>
      </c>
      <c r="F403" s="18" t="str">
        <f t="shared" si="13"/>
        <v>Eversource_WMA-Long-Term Rewable Contract Adjustment (LTRCA)-44682</v>
      </c>
      <c r="G403" s="11" t="s">
        <v>131</v>
      </c>
      <c r="H403" s="11" t="s">
        <v>49</v>
      </c>
      <c r="I403" s="11" t="s">
        <v>132</v>
      </c>
      <c r="J403" s="11" t="s">
        <v>139</v>
      </c>
      <c r="K403" s="11" t="str">
        <f>IFERROR(INDEX('EDC Component Dictionary'!$C$5:$C$37,MATCH('Rates Database'!J403,'EDC Component Dictionary'!$B$5:$B$37,0)), "Energy Supply")</f>
        <v>Distribution System</v>
      </c>
      <c r="L403" s="12">
        <v>-4.4999999999999999E-4</v>
      </c>
      <c r="M403" s="12"/>
    </row>
    <row r="404" spans="1:13" x14ac:dyDescent="0.3">
      <c r="A404" s="18">
        <v>402</v>
      </c>
      <c r="B404" s="18">
        <f t="shared" si="12"/>
        <v>2022</v>
      </c>
      <c r="C404" s="17">
        <v>44652</v>
      </c>
      <c r="D404" s="18" t="s">
        <v>130</v>
      </c>
      <c r="E404" s="18" t="s">
        <v>95</v>
      </c>
      <c r="F404" s="18" t="str">
        <f t="shared" si="13"/>
        <v>Eversource_WMA-Long-Term Rewable Contract Adjustment (LTRCA)-44652</v>
      </c>
      <c r="G404" s="11" t="s">
        <v>131</v>
      </c>
      <c r="H404" s="11" t="s">
        <v>49</v>
      </c>
      <c r="I404" s="11" t="s">
        <v>132</v>
      </c>
      <c r="J404" s="11" t="s">
        <v>139</v>
      </c>
      <c r="K404" s="11" t="str">
        <f>IFERROR(INDEX('EDC Component Dictionary'!$C$5:$C$37,MATCH('Rates Database'!J404,'EDC Component Dictionary'!$B$5:$B$37,0)), "Energy Supply")</f>
        <v>Distribution System</v>
      </c>
      <c r="L404" s="12">
        <v>-4.4999999999999999E-4</v>
      </c>
      <c r="M404" s="12"/>
    </row>
    <row r="405" spans="1:13" x14ac:dyDescent="0.3">
      <c r="A405" s="18">
        <v>403</v>
      </c>
      <c r="B405" s="18">
        <f t="shared" si="12"/>
        <v>2022</v>
      </c>
      <c r="C405" s="17">
        <v>44621</v>
      </c>
      <c r="D405" s="18" t="s">
        <v>130</v>
      </c>
      <c r="E405" s="18" t="s">
        <v>95</v>
      </c>
      <c r="F405" s="18" t="str">
        <f t="shared" si="13"/>
        <v>Eversource_WMA-Long-Term Rewable Contract Adjustment (LTRCA)-44621</v>
      </c>
      <c r="G405" s="11" t="s">
        <v>131</v>
      </c>
      <c r="H405" s="11" t="s">
        <v>49</v>
      </c>
      <c r="I405" s="11" t="s">
        <v>132</v>
      </c>
      <c r="J405" s="11" t="s">
        <v>139</v>
      </c>
      <c r="K405" s="11" t="str">
        <f>IFERROR(INDEX('EDC Component Dictionary'!$C$5:$C$37,MATCH('Rates Database'!J405,'EDC Component Dictionary'!$B$5:$B$37,0)), "Energy Supply")</f>
        <v>Distribution System</v>
      </c>
      <c r="L405" s="12">
        <v>-4.4999999999999999E-4</v>
      </c>
      <c r="M405" s="12"/>
    </row>
    <row r="406" spans="1:13" x14ac:dyDescent="0.3">
      <c r="A406" s="18">
        <v>404</v>
      </c>
      <c r="B406" s="18">
        <f t="shared" si="12"/>
        <v>2022</v>
      </c>
      <c r="C406" s="17">
        <v>44593</v>
      </c>
      <c r="D406" s="18" t="s">
        <v>130</v>
      </c>
      <c r="E406" s="18" t="s">
        <v>95</v>
      </c>
      <c r="F406" s="18" t="str">
        <f t="shared" si="13"/>
        <v>Eversource_WMA-Long-Term Rewable Contract Adjustment (LTRCA)-44593</v>
      </c>
      <c r="G406" s="11" t="s">
        <v>131</v>
      </c>
      <c r="H406" s="11" t="s">
        <v>49</v>
      </c>
      <c r="I406" s="11" t="s">
        <v>132</v>
      </c>
      <c r="J406" s="11" t="s">
        <v>139</v>
      </c>
      <c r="K406" s="11" t="str">
        <f>IFERROR(INDEX('EDC Component Dictionary'!$C$5:$C$37,MATCH('Rates Database'!J406,'EDC Component Dictionary'!$B$5:$B$37,0)), "Energy Supply")</f>
        <v>Distribution System</v>
      </c>
      <c r="L406" s="12">
        <v>-4.4999999999999999E-4</v>
      </c>
      <c r="M406" s="12"/>
    </row>
    <row r="407" spans="1:13" x14ac:dyDescent="0.3">
      <c r="A407" s="18">
        <v>405</v>
      </c>
      <c r="B407" s="18">
        <f t="shared" si="12"/>
        <v>2022</v>
      </c>
      <c r="C407" s="17">
        <v>44562</v>
      </c>
      <c r="D407" s="18" t="s">
        <v>130</v>
      </c>
      <c r="E407" s="18" t="s">
        <v>95</v>
      </c>
      <c r="F407" s="18" t="str">
        <f t="shared" si="13"/>
        <v>Eversource_WMA-Long-Term Rewable Contract Adjustment (LTRCA)-44562</v>
      </c>
      <c r="G407" s="11" t="s">
        <v>131</v>
      </c>
      <c r="H407" s="11" t="s">
        <v>49</v>
      </c>
      <c r="I407" s="11" t="s">
        <v>132</v>
      </c>
      <c r="J407" s="11" t="s">
        <v>139</v>
      </c>
      <c r="K407" s="11" t="str">
        <f>IFERROR(INDEX('EDC Component Dictionary'!$C$5:$C$37,MATCH('Rates Database'!J407,'EDC Component Dictionary'!$B$5:$B$37,0)), "Energy Supply")</f>
        <v>Distribution System</v>
      </c>
      <c r="L407" s="12">
        <v>-4.4999999999999999E-4</v>
      </c>
      <c r="M407" s="12"/>
    </row>
    <row r="408" spans="1:13" x14ac:dyDescent="0.3">
      <c r="A408" s="18">
        <v>406</v>
      </c>
      <c r="B408" s="18">
        <f t="shared" si="12"/>
        <v>2021</v>
      </c>
      <c r="C408" s="17">
        <v>44531</v>
      </c>
      <c r="D408" s="18" t="s">
        <v>130</v>
      </c>
      <c r="E408" s="18" t="s">
        <v>95</v>
      </c>
      <c r="F408" s="18" t="str">
        <f t="shared" si="13"/>
        <v>Eversource_WMA-Long-Term Rewable Contract Adjustment (LTRCA)-44531</v>
      </c>
      <c r="G408" s="11" t="s">
        <v>131</v>
      </c>
      <c r="H408" s="11" t="s">
        <v>49</v>
      </c>
      <c r="I408" s="11" t="s">
        <v>132</v>
      </c>
      <c r="J408" s="11" t="s">
        <v>139</v>
      </c>
      <c r="K408" s="11" t="str">
        <f>IFERROR(INDEX('EDC Component Dictionary'!$C$5:$C$37,MATCH('Rates Database'!J408,'EDC Component Dictionary'!$B$5:$B$37,0)), "Energy Supply")</f>
        <v>Distribution System</v>
      </c>
      <c r="L408" s="12">
        <v>6.9999999999999999E-4</v>
      </c>
      <c r="M408" s="12"/>
    </row>
    <row r="409" spans="1:13" x14ac:dyDescent="0.3">
      <c r="A409" s="18">
        <v>407</v>
      </c>
      <c r="B409" s="18">
        <f t="shared" si="12"/>
        <v>2021</v>
      </c>
      <c r="C409" s="17">
        <v>44501</v>
      </c>
      <c r="D409" s="18" t="s">
        <v>130</v>
      </c>
      <c r="E409" s="18" t="s">
        <v>95</v>
      </c>
      <c r="F409" s="18" t="str">
        <f t="shared" si="13"/>
        <v>Eversource_WMA-Long-Term Rewable Contract Adjustment (LTRCA)-44501</v>
      </c>
      <c r="G409" s="11" t="s">
        <v>131</v>
      </c>
      <c r="H409" s="11" t="s">
        <v>49</v>
      </c>
      <c r="I409" s="11" t="s">
        <v>132</v>
      </c>
      <c r="J409" s="11" t="s">
        <v>139</v>
      </c>
      <c r="K409" s="11" t="str">
        <f>IFERROR(INDEX('EDC Component Dictionary'!$C$5:$C$37,MATCH('Rates Database'!J409,'EDC Component Dictionary'!$B$5:$B$37,0)), "Energy Supply")</f>
        <v>Distribution System</v>
      </c>
      <c r="L409" s="12">
        <v>6.9999999999999999E-4</v>
      </c>
      <c r="M409" s="12"/>
    </row>
    <row r="410" spans="1:13" x14ac:dyDescent="0.3">
      <c r="A410" s="18">
        <v>408</v>
      </c>
      <c r="B410" s="18">
        <f t="shared" si="12"/>
        <v>2021</v>
      </c>
      <c r="C410" s="17">
        <v>44470</v>
      </c>
      <c r="D410" s="18" t="s">
        <v>130</v>
      </c>
      <c r="E410" s="18" t="s">
        <v>95</v>
      </c>
      <c r="F410" s="18" t="str">
        <f t="shared" si="13"/>
        <v>Eversource_WMA-Long-Term Rewable Contract Adjustment (LTRCA)-44470</v>
      </c>
      <c r="G410" s="11" t="s">
        <v>131</v>
      </c>
      <c r="H410" s="11" t="s">
        <v>49</v>
      </c>
      <c r="I410" s="11" t="s">
        <v>132</v>
      </c>
      <c r="J410" s="11" t="s">
        <v>139</v>
      </c>
      <c r="K410" s="11" t="str">
        <f>IFERROR(INDEX('EDC Component Dictionary'!$C$5:$C$37,MATCH('Rates Database'!J410,'EDC Component Dictionary'!$B$5:$B$37,0)), "Energy Supply")</f>
        <v>Distribution System</v>
      </c>
      <c r="L410" s="12">
        <v>6.9999999999999999E-4</v>
      </c>
      <c r="M410" s="12"/>
    </row>
    <row r="411" spans="1:13" x14ac:dyDescent="0.3">
      <c r="A411" s="18">
        <v>409</v>
      </c>
      <c r="B411" s="18">
        <f t="shared" si="12"/>
        <v>2021</v>
      </c>
      <c r="C411" s="17">
        <v>44440</v>
      </c>
      <c r="D411" s="18" t="s">
        <v>130</v>
      </c>
      <c r="E411" s="18" t="s">
        <v>95</v>
      </c>
      <c r="F411" s="18" t="str">
        <f t="shared" si="13"/>
        <v>Eversource_WMA-Long-Term Rewable Contract Adjustment (LTRCA)-44440</v>
      </c>
      <c r="G411" s="11" t="s">
        <v>131</v>
      </c>
      <c r="H411" s="11" t="s">
        <v>49</v>
      </c>
      <c r="I411" s="11" t="s">
        <v>132</v>
      </c>
      <c r="J411" s="11" t="s">
        <v>139</v>
      </c>
      <c r="K411" s="11" t="str">
        <f>IFERROR(INDEX('EDC Component Dictionary'!$C$5:$C$37,MATCH('Rates Database'!J411,'EDC Component Dictionary'!$B$5:$B$37,0)), "Energy Supply")</f>
        <v>Distribution System</v>
      </c>
      <c r="L411" s="12">
        <v>6.9999999999999999E-4</v>
      </c>
      <c r="M411" s="12"/>
    </row>
    <row r="412" spans="1:13" x14ac:dyDescent="0.3">
      <c r="A412" s="18">
        <v>410</v>
      </c>
      <c r="B412" s="18">
        <f t="shared" si="12"/>
        <v>2021</v>
      </c>
      <c r="C412" s="17">
        <v>44409</v>
      </c>
      <c r="D412" s="18" t="s">
        <v>130</v>
      </c>
      <c r="E412" s="18" t="s">
        <v>95</v>
      </c>
      <c r="F412" s="18" t="str">
        <f t="shared" si="13"/>
        <v>Eversource_WMA-Long-Term Rewable Contract Adjustment (LTRCA)-44409</v>
      </c>
      <c r="G412" s="11" t="s">
        <v>131</v>
      </c>
      <c r="H412" s="11" t="s">
        <v>49</v>
      </c>
      <c r="I412" s="11" t="s">
        <v>132</v>
      </c>
      <c r="J412" s="11" t="s">
        <v>139</v>
      </c>
      <c r="K412" s="11" t="str">
        <f>IFERROR(INDEX('EDC Component Dictionary'!$C$5:$C$37,MATCH('Rates Database'!J412,'EDC Component Dictionary'!$B$5:$B$37,0)), "Energy Supply")</f>
        <v>Distribution System</v>
      </c>
      <c r="L412" s="12">
        <v>6.9999999999999999E-4</v>
      </c>
      <c r="M412" s="12"/>
    </row>
    <row r="413" spans="1:13" x14ac:dyDescent="0.3">
      <c r="A413" s="18">
        <v>411</v>
      </c>
      <c r="B413" s="18">
        <f t="shared" si="12"/>
        <v>2021</v>
      </c>
      <c r="C413" s="17">
        <v>44378</v>
      </c>
      <c r="D413" s="18" t="s">
        <v>130</v>
      </c>
      <c r="E413" s="18" t="s">
        <v>95</v>
      </c>
      <c r="F413" s="18" t="str">
        <f t="shared" si="13"/>
        <v>Eversource_WMA-Long-Term Rewable Contract Adjustment (LTRCA)-44378</v>
      </c>
      <c r="G413" s="11" t="s">
        <v>131</v>
      </c>
      <c r="H413" s="11" t="s">
        <v>49</v>
      </c>
      <c r="I413" s="11" t="s">
        <v>132</v>
      </c>
      <c r="J413" s="11" t="s">
        <v>139</v>
      </c>
      <c r="K413" s="11" t="str">
        <f>IFERROR(INDEX('EDC Component Dictionary'!$C$5:$C$37,MATCH('Rates Database'!J413,'EDC Component Dictionary'!$B$5:$B$37,0)), "Energy Supply")</f>
        <v>Distribution System</v>
      </c>
      <c r="L413" s="12">
        <v>6.9999999999999999E-4</v>
      </c>
      <c r="M413" s="12"/>
    </row>
    <row r="414" spans="1:13" x14ac:dyDescent="0.3">
      <c r="A414" s="18">
        <v>412</v>
      </c>
      <c r="B414" s="18">
        <f t="shared" si="12"/>
        <v>2021</v>
      </c>
      <c r="C414" s="17">
        <v>44348</v>
      </c>
      <c r="D414" s="18" t="s">
        <v>130</v>
      </c>
      <c r="E414" s="18" t="s">
        <v>95</v>
      </c>
      <c r="F414" s="18" t="str">
        <f t="shared" si="13"/>
        <v>Eversource_WMA-Long-Term Rewable Contract Adjustment (LTRCA)-44348</v>
      </c>
      <c r="G414" s="11" t="s">
        <v>131</v>
      </c>
      <c r="H414" s="11" t="s">
        <v>49</v>
      </c>
      <c r="I414" s="11" t="s">
        <v>132</v>
      </c>
      <c r="J414" s="11" t="s">
        <v>139</v>
      </c>
      <c r="K414" s="11" t="str">
        <f>IFERROR(INDEX('EDC Component Dictionary'!$C$5:$C$37,MATCH('Rates Database'!J414,'EDC Component Dictionary'!$B$5:$B$37,0)), "Energy Supply")</f>
        <v>Distribution System</v>
      </c>
      <c r="L414" s="12">
        <v>6.9999999999999999E-4</v>
      </c>
      <c r="M414" s="12"/>
    </row>
    <row r="415" spans="1:13" x14ac:dyDescent="0.3">
      <c r="A415" s="18">
        <v>413</v>
      </c>
      <c r="B415" s="18">
        <f t="shared" si="12"/>
        <v>2021</v>
      </c>
      <c r="C415" s="17">
        <v>44317</v>
      </c>
      <c r="D415" s="18" t="s">
        <v>130</v>
      </c>
      <c r="E415" s="18" t="s">
        <v>95</v>
      </c>
      <c r="F415" s="18" t="str">
        <f t="shared" si="13"/>
        <v>Eversource_WMA-Long-Term Rewable Contract Adjustment (LTRCA)-44317</v>
      </c>
      <c r="G415" s="11" t="s">
        <v>131</v>
      </c>
      <c r="H415" s="11" t="s">
        <v>49</v>
      </c>
      <c r="I415" s="11" t="s">
        <v>132</v>
      </c>
      <c r="J415" s="11" t="s">
        <v>139</v>
      </c>
      <c r="K415" s="11" t="str">
        <f>IFERROR(INDEX('EDC Component Dictionary'!$C$5:$C$37,MATCH('Rates Database'!J415,'EDC Component Dictionary'!$B$5:$B$37,0)), "Energy Supply")</f>
        <v>Distribution System</v>
      </c>
      <c r="L415" s="12">
        <v>6.9999999999999999E-4</v>
      </c>
      <c r="M415" s="12"/>
    </row>
    <row r="416" spans="1:13" x14ac:dyDescent="0.3">
      <c r="A416" s="18">
        <v>414</v>
      </c>
      <c r="B416" s="18">
        <f t="shared" si="12"/>
        <v>2021</v>
      </c>
      <c r="C416" s="17">
        <v>44287</v>
      </c>
      <c r="D416" s="18" t="s">
        <v>130</v>
      </c>
      <c r="E416" s="18" t="s">
        <v>95</v>
      </c>
      <c r="F416" s="18" t="str">
        <f t="shared" si="13"/>
        <v>Eversource_WMA-Long-Term Rewable Contract Adjustment (LTRCA)-44287</v>
      </c>
      <c r="G416" s="11" t="s">
        <v>131</v>
      </c>
      <c r="H416" s="11" t="s">
        <v>49</v>
      </c>
      <c r="I416" s="11" t="s">
        <v>132</v>
      </c>
      <c r="J416" s="11" t="s">
        <v>139</v>
      </c>
      <c r="K416" s="11" t="str">
        <f>IFERROR(INDEX('EDC Component Dictionary'!$C$5:$C$37,MATCH('Rates Database'!J416,'EDC Component Dictionary'!$B$5:$B$37,0)), "Energy Supply")</f>
        <v>Distribution System</v>
      </c>
      <c r="L416" s="12">
        <v>6.9999999999999999E-4</v>
      </c>
      <c r="M416" s="12"/>
    </row>
    <row r="417" spans="1:13" x14ac:dyDescent="0.3">
      <c r="A417" s="18">
        <v>415</v>
      </c>
      <c r="B417" s="18">
        <f t="shared" si="12"/>
        <v>2021</v>
      </c>
      <c r="C417" s="17">
        <v>44256</v>
      </c>
      <c r="D417" s="18" t="s">
        <v>130</v>
      </c>
      <c r="E417" s="18" t="s">
        <v>95</v>
      </c>
      <c r="F417" s="18" t="str">
        <f t="shared" si="13"/>
        <v>Eversource_WMA-Long-Term Rewable Contract Adjustment (LTRCA)-44256</v>
      </c>
      <c r="G417" s="11" t="s">
        <v>131</v>
      </c>
      <c r="H417" s="11" t="s">
        <v>49</v>
      </c>
      <c r="I417" s="11" t="s">
        <v>132</v>
      </c>
      <c r="J417" s="11" t="s">
        <v>139</v>
      </c>
      <c r="K417" s="11" t="str">
        <f>IFERROR(INDEX('EDC Component Dictionary'!$C$5:$C$37,MATCH('Rates Database'!J417,'EDC Component Dictionary'!$B$5:$B$37,0)), "Energy Supply")</f>
        <v>Distribution System</v>
      </c>
      <c r="L417" s="12">
        <v>6.9999999999999999E-4</v>
      </c>
      <c r="M417" s="12"/>
    </row>
    <row r="418" spans="1:13" x14ac:dyDescent="0.3">
      <c r="A418" s="18">
        <v>416</v>
      </c>
      <c r="B418" s="18">
        <f t="shared" si="12"/>
        <v>2021</v>
      </c>
      <c r="C418" s="17">
        <v>44228</v>
      </c>
      <c r="D418" s="18" t="s">
        <v>130</v>
      </c>
      <c r="E418" s="18" t="s">
        <v>95</v>
      </c>
      <c r="F418" s="18" t="str">
        <f t="shared" si="13"/>
        <v>Eversource_WMA-Long-Term Rewable Contract Adjustment (LTRCA)-44228</v>
      </c>
      <c r="G418" s="11" t="s">
        <v>131</v>
      </c>
      <c r="H418" s="11" t="s">
        <v>49</v>
      </c>
      <c r="I418" s="11" t="s">
        <v>132</v>
      </c>
      <c r="J418" s="11" t="s">
        <v>139</v>
      </c>
      <c r="K418" s="11" t="str">
        <f>IFERROR(INDEX('EDC Component Dictionary'!$C$5:$C$37,MATCH('Rates Database'!J418,'EDC Component Dictionary'!$B$5:$B$37,0)), "Energy Supply")</f>
        <v>Distribution System</v>
      </c>
      <c r="L418" s="12">
        <v>6.9999999999999999E-4</v>
      </c>
      <c r="M418" s="12"/>
    </row>
    <row r="419" spans="1:13" x14ac:dyDescent="0.3">
      <c r="A419" s="18">
        <v>417</v>
      </c>
      <c r="B419" s="18">
        <f t="shared" si="12"/>
        <v>2021</v>
      </c>
      <c r="C419" s="17">
        <v>44197</v>
      </c>
      <c r="D419" s="18" t="s">
        <v>130</v>
      </c>
      <c r="E419" s="18" t="s">
        <v>95</v>
      </c>
      <c r="F419" s="18" t="str">
        <f t="shared" si="13"/>
        <v>Eversource_WMA-Long-Term Rewable Contract Adjustment (LTRCA)-44197</v>
      </c>
      <c r="G419" s="11" t="s">
        <v>131</v>
      </c>
      <c r="H419" s="11" t="s">
        <v>49</v>
      </c>
      <c r="I419" s="11" t="s">
        <v>132</v>
      </c>
      <c r="J419" s="11" t="s">
        <v>139</v>
      </c>
      <c r="K419" s="11" t="str">
        <f>IFERROR(INDEX('EDC Component Dictionary'!$C$5:$C$37,MATCH('Rates Database'!J419,'EDC Component Dictionary'!$B$5:$B$37,0)), "Energy Supply")</f>
        <v>Distribution System</v>
      </c>
      <c r="L419" s="12">
        <v>6.9999999999999999E-4</v>
      </c>
      <c r="M419" s="12"/>
    </row>
    <row r="420" spans="1:13" x14ac:dyDescent="0.3">
      <c r="A420" s="18">
        <v>418</v>
      </c>
      <c r="B420" s="18">
        <f t="shared" si="12"/>
        <v>2020</v>
      </c>
      <c r="C420" s="17">
        <v>44166</v>
      </c>
      <c r="D420" s="18" t="s">
        <v>130</v>
      </c>
      <c r="E420" s="18" t="s">
        <v>95</v>
      </c>
      <c r="F420" s="18" t="str">
        <f t="shared" si="13"/>
        <v>Eversource_WMA-Long-Term Rewable Contract Adjustment (LTRCA)-44166</v>
      </c>
      <c r="G420" s="11" t="s">
        <v>131</v>
      </c>
      <c r="H420" s="11" t="s">
        <v>49</v>
      </c>
      <c r="I420" s="11" t="s">
        <v>132</v>
      </c>
      <c r="J420" s="11" t="s">
        <v>139</v>
      </c>
      <c r="K420" s="11" t="str">
        <f>IFERROR(INDEX('EDC Component Dictionary'!$C$5:$C$37,MATCH('Rates Database'!J420,'EDC Component Dictionary'!$B$5:$B$37,0)), "Energy Supply")</f>
        <v>Distribution System</v>
      </c>
      <c r="L420" s="12">
        <v>4.8999999999999998E-4</v>
      </c>
      <c r="M420" s="12"/>
    </row>
    <row r="421" spans="1:13" x14ac:dyDescent="0.3">
      <c r="A421" s="18">
        <v>419</v>
      </c>
      <c r="B421" s="18">
        <f t="shared" si="12"/>
        <v>2020</v>
      </c>
      <c r="C421" s="17">
        <v>44136</v>
      </c>
      <c r="D421" s="18" t="s">
        <v>130</v>
      </c>
      <c r="E421" s="18" t="s">
        <v>95</v>
      </c>
      <c r="F421" s="18" t="str">
        <f t="shared" si="13"/>
        <v>Eversource_WMA-Long-Term Rewable Contract Adjustment (LTRCA)-44136</v>
      </c>
      <c r="G421" s="11" t="s">
        <v>131</v>
      </c>
      <c r="H421" s="11" t="s">
        <v>49</v>
      </c>
      <c r="I421" s="11" t="s">
        <v>132</v>
      </c>
      <c r="J421" s="11" t="s">
        <v>139</v>
      </c>
      <c r="K421" s="11" t="str">
        <f>IFERROR(INDEX('EDC Component Dictionary'!$C$5:$C$37,MATCH('Rates Database'!J421,'EDC Component Dictionary'!$B$5:$B$37,0)), "Energy Supply")</f>
        <v>Distribution System</v>
      </c>
      <c r="L421" s="12">
        <v>4.8999999999999998E-4</v>
      </c>
      <c r="M421" s="12"/>
    </row>
    <row r="422" spans="1:13" x14ac:dyDescent="0.3">
      <c r="A422" s="18">
        <v>420</v>
      </c>
      <c r="B422" s="18">
        <f t="shared" si="12"/>
        <v>2020</v>
      </c>
      <c r="C422" s="17">
        <v>44105</v>
      </c>
      <c r="D422" s="18" t="s">
        <v>130</v>
      </c>
      <c r="E422" s="18" t="s">
        <v>95</v>
      </c>
      <c r="F422" s="18" t="str">
        <f t="shared" si="13"/>
        <v>Eversource_WMA-Long-Term Rewable Contract Adjustment (LTRCA)-44105</v>
      </c>
      <c r="G422" s="11" t="s">
        <v>131</v>
      </c>
      <c r="H422" s="11" t="s">
        <v>49</v>
      </c>
      <c r="I422" s="11" t="s">
        <v>132</v>
      </c>
      <c r="J422" s="11" t="s">
        <v>139</v>
      </c>
      <c r="K422" s="11" t="str">
        <f>IFERROR(INDEX('EDC Component Dictionary'!$C$5:$C$37,MATCH('Rates Database'!J422,'EDC Component Dictionary'!$B$5:$B$37,0)), "Energy Supply")</f>
        <v>Distribution System</v>
      </c>
      <c r="L422" s="12">
        <v>4.8999999999999998E-4</v>
      </c>
      <c r="M422" s="12"/>
    </row>
    <row r="423" spans="1:13" x14ac:dyDescent="0.3">
      <c r="A423" s="18">
        <v>421</v>
      </c>
      <c r="B423" s="18">
        <f t="shared" si="12"/>
        <v>2020</v>
      </c>
      <c r="C423" s="17">
        <v>44075</v>
      </c>
      <c r="D423" s="18" t="s">
        <v>130</v>
      </c>
      <c r="E423" s="18" t="s">
        <v>95</v>
      </c>
      <c r="F423" s="18" t="str">
        <f t="shared" si="13"/>
        <v>Eversource_WMA-Long-Term Rewable Contract Adjustment (LTRCA)-44075</v>
      </c>
      <c r="G423" s="11" t="s">
        <v>131</v>
      </c>
      <c r="H423" s="11" t="s">
        <v>49</v>
      </c>
      <c r="I423" s="11" t="s">
        <v>132</v>
      </c>
      <c r="J423" s="11" t="s">
        <v>139</v>
      </c>
      <c r="K423" s="11" t="str">
        <f>IFERROR(INDEX('EDC Component Dictionary'!$C$5:$C$37,MATCH('Rates Database'!J423,'EDC Component Dictionary'!$B$5:$B$37,0)), "Energy Supply")</f>
        <v>Distribution System</v>
      </c>
      <c r="L423" s="12">
        <v>4.8999999999999998E-4</v>
      </c>
      <c r="M423" s="12"/>
    </row>
    <row r="424" spans="1:13" x14ac:dyDescent="0.3">
      <c r="A424" s="18">
        <v>422</v>
      </c>
      <c r="B424" s="18">
        <f t="shared" si="12"/>
        <v>2020</v>
      </c>
      <c r="C424" s="17">
        <v>44044</v>
      </c>
      <c r="D424" s="18" t="s">
        <v>130</v>
      </c>
      <c r="E424" s="18" t="s">
        <v>95</v>
      </c>
      <c r="F424" s="18" t="str">
        <f t="shared" si="13"/>
        <v>Eversource_WMA-Long-Term Rewable Contract Adjustment (LTRCA)-44044</v>
      </c>
      <c r="G424" s="11" t="s">
        <v>131</v>
      </c>
      <c r="H424" s="11" t="s">
        <v>49</v>
      </c>
      <c r="I424" s="11" t="s">
        <v>132</v>
      </c>
      <c r="J424" s="11" t="s">
        <v>139</v>
      </c>
      <c r="K424" s="11" t="str">
        <f>IFERROR(INDEX('EDC Component Dictionary'!$C$5:$C$37,MATCH('Rates Database'!J424,'EDC Component Dictionary'!$B$5:$B$37,0)), "Energy Supply")</f>
        <v>Distribution System</v>
      </c>
      <c r="L424" s="12">
        <v>4.8999999999999998E-4</v>
      </c>
      <c r="M424" s="12"/>
    </row>
    <row r="425" spans="1:13" x14ac:dyDescent="0.3">
      <c r="A425" s="18">
        <v>423</v>
      </c>
      <c r="B425" s="18">
        <f t="shared" si="12"/>
        <v>2020</v>
      </c>
      <c r="C425" s="17">
        <v>44013</v>
      </c>
      <c r="D425" s="18" t="s">
        <v>130</v>
      </c>
      <c r="E425" s="18" t="s">
        <v>95</v>
      </c>
      <c r="F425" s="18" t="str">
        <f t="shared" si="13"/>
        <v>Eversource_WMA-Long-Term Rewable Contract Adjustment (LTRCA)-44013</v>
      </c>
      <c r="G425" s="11" t="s">
        <v>131</v>
      </c>
      <c r="H425" s="11" t="s">
        <v>49</v>
      </c>
      <c r="I425" s="11" t="s">
        <v>132</v>
      </c>
      <c r="J425" s="11" t="s">
        <v>139</v>
      </c>
      <c r="K425" s="11" t="str">
        <f>IFERROR(INDEX('EDC Component Dictionary'!$C$5:$C$37,MATCH('Rates Database'!J425,'EDC Component Dictionary'!$B$5:$B$37,0)), "Energy Supply")</f>
        <v>Distribution System</v>
      </c>
      <c r="L425" s="12">
        <v>4.8999999999999998E-4</v>
      </c>
      <c r="M425" s="12"/>
    </row>
    <row r="426" spans="1:13" x14ac:dyDescent="0.3">
      <c r="A426" s="18">
        <v>424</v>
      </c>
      <c r="B426" s="18">
        <f t="shared" si="12"/>
        <v>2020</v>
      </c>
      <c r="C426" s="17">
        <v>43983</v>
      </c>
      <c r="D426" s="18" t="s">
        <v>130</v>
      </c>
      <c r="E426" s="18" t="s">
        <v>95</v>
      </c>
      <c r="F426" s="18" t="str">
        <f t="shared" si="13"/>
        <v>Eversource_WMA-Long-Term Rewable Contract Adjustment (LTRCA)-43983</v>
      </c>
      <c r="G426" s="11" t="s">
        <v>131</v>
      </c>
      <c r="H426" s="11" t="s">
        <v>49</v>
      </c>
      <c r="I426" s="11" t="s">
        <v>132</v>
      </c>
      <c r="J426" s="11" t="s">
        <v>139</v>
      </c>
      <c r="K426" s="11" t="str">
        <f>IFERROR(INDEX('EDC Component Dictionary'!$C$5:$C$37,MATCH('Rates Database'!J426,'EDC Component Dictionary'!$B$5:$B$37,0)), "Energy Supply")</f>
        <v>Distribution System</v>
      </c>
      <c r="L426" s="12">
        <v>4.8999999999999998E-4</v>
      </c>
      <c r="M426" s="12"/>
    </row>
    <row r="427" spans="1:13" x14ac:dyDescent="0.3">
      <c r="A427" s="18">
        <v>425</v>
      </c>
      <c r="B427" s="18">
        <f t="shared" si="12"/>
        <v>2020</v>
      </c>
      <c r="C427" s="17">
        <v>43952</v>
      </c>
      <c r="D427" s="18" t="s">
        <v>130</v>
      </c>
      <c r="E427" s="18" t="s">
        <v>95</v>
      </c>
      <c r="F427" s="18" t="str">
        <f t="shared" si="13"/>
        <v>Eversource_WMA-Long-Term Rewable Contract Adjustment (LTRCA)-43952</v>
      </c>
      <c r="G427" s="11" t="s">
        <v>131</v>
      </c>
      <c r="H427" s="11" t="s">
        <v>49</v>
      </c>
      <c r="I427" s="11" t="s">
        <v>132</v>
      </c>
      <c r="J427" s="11" t="s">
        <v>139</v>
      </c>
      <c r="K427" s="11" t="str">
        <f>IFERROR(INDEX('EDC Component Dictionary'!$C$5:$C$37,MATCH('Rates Database'!J427,'EDC Component Dictionary'!$B$5:$B$37,0)), "Energy Supply")</f>
        <v>Distribution System</v>
      </c>
      <c r="L427" s="12">
        <v>4.8999999999999998E-4</v>
      </c>
      <c r="M427" s="12"/>
    </row>
    <row r="428" spans="1:13" x14ac:dyDescent="0.3">
      <c r="A428" s="18">
        <v>426</v>
      </c>
      <c r="B428" s="18">
        <f t="shared" si="12"/>
        <v>2020</v>
      </c>
      <c r="C428" s="17">
        <v>43922</v>
      </c>
      <c r="D428" s="18" t="s">
        <v>130</v>
      </c>
      <c r="E428" s="18" t="s">
        <v>95</v>
      </c>
      <c r="F428" s="18" t="str">
        <f t="shared" si="13"/>
        <v>Eversource_WMA-Long-Term Rewable Contract Adjustment (LTRCA)-43922</v>
      </c>
      <c r="G428" s="11" t="s">
        <v>131</v>
      </c>
      <c r="H428" s="11" t="s">
        <v>49</v>
      </c>
      <c r="I428" s="11" t="s">
        <v>132</v>
      </c>
      <c r="J428" s="11" t="s">
        <v>139</v>
      </c>
      <c r="K428" s="11" t="str">
        <f>IFERROR(INDEX('EDC Component Dictionary'!$C$5:$C$37,MATCH('Rates Database'!J428,'EDC Component Dictionary'!$B$5:$B$37,0)), "Energy Supply")</f>
        <v>Distribution System</v>
      </c>
      <c r="L428" s="12">
        <v>4.8999999999999998E-4</v>
      </c>
      <c r="M428" s="12"/>
    </row>
    <row r="429" spans="1:13" x14ac:dyDescent="0.3">
      <c r="A429" s="18">
        <v>427</v>
      </c>
      <c r="B429" s="18">
        <f t="shared" si="12"/>
        <v>2020</v>
      </c>
      <c r="C429" s="17">
        <v>43891</v>
      </c>
      <c r="D429" s="18" t="s">
        <v>130</v>
      </c>
      <c r="E429" s="18" t="s">
        <v>95</v>
      </c>
      <c r="F429" s="18" t="str">
        <f t="shared" si="13"/>
        <v>Eversource_WMA-Long-Term Rewable Contract Adjustment (LTRCA)-43891</v>
      </c>
      <c r="G429" s="11" t="s">
        <v>131</v>
      </c>
      <c r="H429" s="11" t="s">
        <v>49</v>
      </c>
      <c r="I429" s="11" t="s">
        <v>132</v>
      </c>
      <c r="J429" s="11" t="s">
        <v>139</v>
      </c>
      <c r="K429" s="11" t="str">
        <f>IFERROR(INDEX('EDC Component Dictionary'!$C$5:$C$37,MATCH('Rates Database'!J429,'EDC Component Dictionary'!$B$5:$B$37,0)), "Energy Supply")</f>
        <v>Distribution System</v>
      </c>
      <c r="L429" s="12">
        <v>4.8999999999999998E-4</v>
      </c>
      <c r="M429" s="12"/>
    </row>
    <row r="430" spans="1:13" x14ac:dyDescent="0.3">
      <c r="A430" s="18">
        <v>428</v>
      </c>
      <c r="B430" s="18">
        <f t="shared" si="12"/>
        <v>2020</v>
      </c>
      <c r="C430" s="17">
        <v>43862</v>
      </c>
      <c r="D430" s="18" t="s">
        <v>130</v>
      </c>
      <c r="E430" s="18" t="s">
        <v>95</v>
      </c>
      <c r="F430" s="18" t="str">
        <f t="shared" si="13"/>
        <v>Eversource_WMA-Long-Term Rewable Contract Adjustment (LTRCA)-43862</v>
      </c>
      <c r="G430" s="11" t="s">
        <v>131</v>
      </c>
      <c r="H430" s="11" t="s">
        <v>49</v>
      </c>
      <c r="I430" s="11" t="s">
        <v>132</v>
      </c>
      <c r="J430" s="11" t="s">
        <v>139</v>
      </c>
      <c r="K430" s="11" t="str">
        <f>IFERROR(INDEX('EDC Component Dictionary'!$C$5:$C$37,MATCH('Rates Database'!J430,'EDC Component Dictionary'!$B$5:$B$37,0)), "Energy Supply")</f>
        <v>Distribution System</v>
      </c>
      <c r="L430" s="12">
        <v>4.8999999999999998E-4</v>
      </c>
      <c r="M430" s="12"/>
    </row>
    <row r="431" spans="1:13" x14ac:dyDescent="0.3">
      <c r="A431" s="18">
        <v>429</v>
      </c>
      <c r="B431" s="18">
        <f t="shared" si="12"/>
        <v>2020</v>
      </c>
      <c r="C431" s="17">
        <v>43831</v>
      </c>
      <c r="D431" s="18" t="s">
        <v>130</v>
      </c>
      <c r="E431" s="18" t="s">
        <v>95</v>
      </c>
      <c r="F431" s="18" t="str">
        <f t="shared" si="13"/>
        <v>Eversource_WMA-Long-Term Rewable Contract Adjustment (LTRCA)-43831</v>
      </c>
      <c r="G431" s="11" t="s">
        <v>131</v>
      </c>
      <c r="H431" s="11" t="s">
        <v>49</v>
      </c>
      <c r="I431" s="11" t="s">
        <v>132</v>
      </c>
      <c r="J431" s="11" t="s">
        <v>139</v>
      </c>
      <c r="K431" s="11" t="str">
        <f>IFERROR(INDEX('EDC Component Dictionary'!$C$5:$C$37,MATCH('Rates Database'!J431,'EDC Component Dictionary'!$B$5:$B$37,0)), "Energy Supply")</f>
        <v>Distribution System</v>
      </c>
      <c r="L431" s="12">
        <v>4.8999999999999998E-4</v>
      </c>
      <c r="M431" s="12"/>
    </row>
    <row r="432" spans="1:13" x14ac:dyDescent="0.3">
      <c r="A432" s="18">
        <v>430</v>
      </c>
      <c r="B432" s="18">
        <f t="shared" si="12"/>
        <v>2019</v>
      </c>
      <c r="C432" s="17">
        <v>43800</v>
      </c>
      <c r="D432" s="18" t="s">
        <v>130</v>
      </c>
      <c r="E432" s="18" t="s">
        <v>95</v>
      </c>
      <c r="F432" s="18" t="str">
        <f t="shared" si="13"/>
        <v>Eversource_WMA-Long-Term Rewable Contract Adjustment (LTRCA)-43800</v>
      </c>
      <c r="G432" s="11" t="s">
        <v>131</v>
      </c>
      <c r="H432" s="11" t="s">
        <v>49</v>
      </c>
      <c r="I432" s="11" t="s">
        <v>132</v>
      </c>
      <c r="J432" s="11" t="s">
        <v>139</v>
      </c>
      <c r="K432" s="11" t="str">
        <f>IFERROR(INDEX('EDC Component Dictionary'!$C$5:$C$37,MATCH('Rates Database'!J432,'EDC Component Dictionary'!$B$5:$B$37,0)), "Energy Supply")</f>
        <v>Distribution System</v>
      </c>
      <c r="L432" s="12">
        <v>1.74E-3</v>
      </c>
      <c r="M432" s="12"/>
    </row>
    <row r="433" spans="1:13" x14ac:dyDescent="0.3">
      <c r="A433" s="18">
        <v>431</v>
      </c>
      <c r="B433" s="18">
        <f t="shared" si="12"/>
        <v>2019</v>
      </c>
      <c r="C433" s="17">
        <v>43770</v>
      </c>
      <c r="D433" s="18" t="s">
        <v>130</v>
      </c>
      <c r="E433" s="18" t="s">
        <v>95</v>
      </c>
      <c r="F433" s="18" t="str">
        <f t="shared" si="13"/>
        <v>Eversource_WMA-Long-Term Rewable Contract Adjustment (LTRCA)-43770</v>
      </c>
      <c r="G433" s="11" t="s">
        <v>131</v>
      </c>
      <c r="H433" s="11" t="s">
        <v>49</v>
      </c>
      <c r="I433" s="11" t="s">
        <v>132</v>
      </c>
      <c r="J433" s="11" t="s">
        <v>139</v>
      </c>
      <c r="K433" s="11" t="str">
        <f>IFERROR(INDEX('EDC Component Dictionary'!$C$5:$C$37,MATCH('Rates Database'!J433,'EDC Component Dictionary'!$B$5:$B$37,0)), "Energy Supply")</f>
        <v>Distribution System</v>
      </c>
      <c r="L433" s="12">
        <v>1.74E-3</v>
      </c>
      <c r="M433" s="12"/>
    </row>
    <row r="434" spans="1:13" x14ac:dyDescent="0.3">
      <c r="A434" s="18">
        <v>432</v>
      </c>
      <c r="B434" s="18">
        <f t="shared" si="12"/>
        <v>2019</v>
      </c>
      <c r="C434" s="17">
        <v>43739</v>
      </c>
      <c r="D434" s="18" t="s">
        <v>130</v>
      </c>
      <c r="E434" s="18" t="s">
        <v>95</v>
      </c>
      <c r="F434" s="18" t="str">
        <f t="shared" si="13"/>
        <v>Eversource_WMA-Long-Term Rewable Contract Adjustment (LTRCA)-43739</v>
      </c>
      <c r="G434" s="11" t="s">
        <v>131</v>
      </c>
      <c r="H434" s="11" t="s">
        <v>49</v>
      </c>
      <c r="I434" s="11" t="s">
        <v>132</v>
      </c>
      <c r="J434" s="11" t="s">
        <v>139</v>
      </c>
      <c r="K434" s="11" t="str">
        <f>IFERROR(INDEX('EDC Component Dictionary'!$C$5:$C$37,MATCH('Rates Database'!J434,'EDC Component Dictionary'!$B$5:$B$37,0)), "Energy Supply")</f>
        <v>Distribution System</v>
      </c>
      <c r="L434" s="12">
        <v>1.74E-3</v>
      </c>
      <c r="M434" s="12"/>
    </row>
    <row r="435" spans="1:13" x14ac:dyDescent="0.3">
      <c r="A435" s="18">
        <v>433</v>
      </c>
      <c r="B435" s="18">
        <f t="shared" si="12"/>
        <v>2019</v>
      </c>
      <c r="C435" s="17">
        <v>43709</v>
      </c>
      <c r="D435" s="18" t="s">
        <v>130</v>
      </c>
      <c r="E435" s="18" t="s">
        <v>95</v>
      </c>
      <c r="F435" s="18" t="str">
        <f t="shared" si="13"/>
        <v>Eversource_WMA-Long-Term Rewable Contract Adjustment (LTRCA)-43709</v>
      </c>
      <c r="G435" s="11" t="s">
        <v>131</v>
      </c>
      <c r="H435" s="11" t="s">
        <v>49</v>
      </c>
      <c r="I435" s="11" t="s">
        <v>132</v>
      </c>
      <c r="J435" s="11" t="s">
        <v>139</v>
      </c>
      <c r="K435" s="11" t="str">
        <f>IFERROR(INDEX('EDC Component Dictionary'!$C$5:$C$37,MATCH('Rates Database'!J435,'EDC Component Dictionary'!$B$5:$B$37,0)), "Energy Supply")</f>
        <v>Distribution System</v>
      </c>
      <c r="L435" s="12">
        <v>1.74E-3</v>
      </c>
      <c r="M435" s="12"/>
    </row>
    <row r="436" spans="1:13" x14ac:dyDescent="0.3">
      <c r="A436" s="18">
        <v>434</v>
      </c>
      <c r="B436" s="18">
        <f t="shared" si="12"/>
        <v>2019</v>
      </c>
      <c r="C436" s="17">
        <v>43678</v>
      </c>
      <c r="D436" s="18" t="s">
        <v>130</v>
      </c>
      <c r="E436" s="18" t="s">
        <v>95</v>
      </c>
      <c r="F436" s="18" t="str">
        <f t="shared" si="13"/>
        <v>Eversource_WMA-Long-Term Rewable Contract Adjustment (LTRCA)-43678</v>
      </c>
      <c r="G436" s="11" t="s">
        <v>131</v>
      </c>
      <c r="H436" s="11" t="s">
        <v>49</v>
      </c>
      <c r="I436" s="11" t="s">
        <v>132</v>
      </c>
      <c r="J436" s="11" t="s">
        <v>139</v>
      </c>
      <c r="K436" s="11" t="str">
        <f>IFERROR(INDEX('EDC Component Dictionary'!$C$5:$C$37,MATCH('Rates Database'!J436,'EDC Component Dictionary'!$B$5:$B$37,0)), "Energy Supply")</f>
        <v>Distribution System</v>
      </c>
      <c r="L436" s="12">
        <v>1.74E-3</v>
      </c>
      <c r="M436" s="12"/>
    </row>
    <row r="437" spans="1:13" x14ac:dyDescent="0.3">
      <c r="A437" s="18">
        <v>435</v>
      </c>
      <c r="B437" s="18">
        <f t="shared" si="12"/>
        <v>2019</v>
      </c>
      <c r="C437" s="17">
        <v>43647</v>
      </c>
      <c r="D437" s="18" t="s">
        <v>130</v>
      </c>
      <c r="E437" s="18" t="s">
        <v>95</v>
      </c>
      <c r="F437" s="18" t="str">
        <f t="shared" si="13"/>
        <v>Eversource_WMA-Long-Term Rewable Contract Adjustment (LTRCA)-43647</v>
      </c>
      <c r="G437" s="11" t="s">
        <v>131</v>
      </c>
      <c r="H437" s="11" t="s">
        <v>49</v>
      </c>
      <c r="I437" s="11" t="s">
        <v>132</v>
      </c>
      <c r="J437" s="11" t="s">
        <v>139</v>
      </c>
      <c r="K437" s="11" t="str">
        <f>IFERROR(INDEX('EDC Component Dictionary'!$C$5:$C$37,MATCH('Rates Database'!J437,'EDC Component Dictionary'!$B$5:$B$37,0)), "Energy Supply")</f>
        <v>Distribution System</v>
      </c>
      <c r="L437" s="12">
        <v>1.74E-3</v>
      </c>
      <c r="M437" s="12"/>
    </row>
    <row r="438" spans="1:13" x14ac:dyDescent="0.3">
      <c r="A438" s="18">
        <v>436</v>
      </c>
      <c r="B438" s="18">
        <f t="shared" si="12"/>
        <v>2019</v>
      </c>
      <c r="C438" s="17">
        <v>43617</v>
      </c>
      <c r="D438" s="18" t="s">
        <v>130</v>
      </c>
      <c r="E438" s="18" t="s">
        <v>95</v>
      </c>
      <c r="F438" s="18" t="str">
        <f t="shared" si="13"/>
        <v>Eversource_WMA-Long-Term Rewable Contract Adjustment (LTRCA)-43617</v>
      </c>
      <c r="G438" s="11" t="s">
        <v>131</v>
      </c>
      <c r="H438" s="11" t="s">
        <v>49</v>
      </c>
      <c r="I438" s="11" t="s">
        <v>132</v>
      </c>
      <c r="J438" s="11" t="s">
        <v>139</v>
      </c>
      <c r="K438" s="11" t="str">
        <f>IFERROR(INDEX('EDC Component Dictionary'!$C$5:$C$37,MATCH('Rates Database'!J438,'EDC Component Dictionary'!$B$5:$B$37,0)), "Energy Supply")</f>
        <v>Distribution System</v>
      </c>
      <c r="L438" s="12">
        <v>1.74E-3</v>
      </c>
      <c r="M438" s="12"/>
    </row>
    <row r="439" spans="1:13" x14ac:dyDescent="0.3">
      <c r="A439" s="18">
        <v>437</v>
      </c>
      <c r="B439" s="18">
        <f t="shared" si="12"/>
        <v>2019</v>
      </c>
      <c r="C439" s="17">
        <v>43586</v>
      </c>
      <c r="D439" s="18" t="s">
        <v>130</v>
      </c>
      <c r="E439" s="18" t="s">
        <v>95</v>
      </c>
      <c r="F439" s="18" t="str">
        <f t="shared" si="13"/>
        <v>Eversource_WMA-Long-Term Rewable Contract Adjustment (LTRCA)-43586</v>
      </c>
      <c r="G439" s="11" t="s">
        <v>131</v>
      </c>
      <c r="H439" s="11" t="s">
        <v>49</v>
      </c>
      <c r="I439" s="11" t="s">
        <v>132</v>
      </c>
      <c r="J439" s="11" t="s">
        <v>139</v>
      </c>
      <c r="K439" s="11" t="str">
        <f>IFERROR(INDEX('EDC Component Dictionary'!$C$5:$C$37,MATCH('Rates Database'!J439,'EDC Component Dictionary'!$B$5:$B$37,0)), "Energy Supply")</f>
        <v>Distribution System</v>
      </c>
      <c r="L439" s="12">
        <v>1.74E-3</v>
      </c>
      <c r="M439" s="12"/>
    </row>
    <row r="440" spans="1:13" x14ac:dyDescent="0.3">
      <c r="A440" s="18">
        <v>438</v>
      </c>
      <c r="B440" s="18">
        <f t="shared" si="12"/>
        <v>2019</v>
      </c>
      <c r="C440" s="17">
        <v>43556</v>
      </c>
      <c r="D440" s="18" t="s">
        <v>130</v>
      </c>
      <c r="E440" s="18" t="s">
        <v>95</v>
      </c>
      <c r="F440" s="18" t="str">
        <f t="shared" si="13"/>
        <v>Eversource_WMA-Long-Term Rewable Contract Adjustment (LTRCA)-43556</v>
      </c>
      <c r="G440" s="11" t="s">
        <v>131</v>
      </c>
      <c r="H440" s="11" t="s">
        <v>49</v>
      </c>
      <c r="I440" s="11" t="s">
        <v>132</v>
      </c>
      <c r="J440" s="11" t="s">
        <v>139</v>
      </c>
      <c r="K440" s="11" t="str">
        <f>IFERROR(INDEX('EDC Component Dictionary'!$C$5:$C$37,MATCH('Rates Database'!J440,'EDC Component Dictionary'!$B$5:$B$37,0)), "Energy Supply")</f>
        <v>Distribution System</v>
      </c>
      <c r="L440" s="12">
        <v>1.74E-3</v>
      </c>
      <c r="M440" s="12"/>
    </row>
    <row r="441" spans="1:13" x14ac:dyDescent="0.3">
      <c r="A441" s="18">
        <v>439</v>
      </c>
      <c r="B441" s="18">
        <f t="shared" si="12"/>
        <v>2019</v>
      </c>
      <c r="C441" s="17">
        <v>43525</v>
      </c>
      <c r="D441" s="18" t="s">
        <v>130</v>
      </c>
      <c r="E441" s="18" t="s">
        <v>95</v>
      </c>
      <c r="F441" s="18" t="str">
        <f t="shared" si="13"/>
        <v>Eversource_WMA-Long-Term Rewable Contract Adjustment (LTRCA)-43525</v>
      </c>
      <c r="G441" s="11" t="s">
        <v>131</v>
      </c>
      <c r="H441" s="11" t="s">
        <v>49</v>
      </c>
      <c r="I441" s="11" t="s">
        <v>132</v>
      </c>
      <c r="J441" s="11" t="s">
        <v>139</v>
      </c>
      <c r="K441" s="11" t="str">
        <f>IFERROR(INDEX('EDC Component Dictionary'!$C$5:$C$37,MATCH('Rates Database'!J441,'EDC Component Dictionary'!$B$5:$B$37,0)), "Energy Supply")</f>
        <v>Distribution System</v>
      </c>
      <c r="L441" s="12">
        <v>1.74E-3</v>
      </c>
      <c r="M441" s="12"/>
    </row>
    <row r="442" spans="1:13" x14ac:dyDescent="0.3">
      <c r="A442" s="18">
        <v>440</v>
      </c>
      <c r="B442" s="18">
        <f t="shared" si="12"/>
        <v>2019</v>
      </c>
      <c r="C442" s="17">
        <v>43497</v>
      </c>
      <c r="D442" s="18" t="s">
        <v>130</v>
      </c>
      <c r="E442" s="18" t="s">
        <v>95</v>
      </c>
      <c r="F442" s="18" t="str">
        <f t="shared" si="13"/>
        <v>Eversource_WMA-Long-Term Rewable Contract Adjustment (LTRCA)-43497</v>
      </c>
      <c r="G442" s="11" t="s">
        <v>131</v>
      </c>
      <c r="H442" s="11" t="s">
        <v>49</v>
      </c>
      <c r="I442" s="11" t="s">
        <v>132</v>
      </c>
      <c r="J442" s="11" t="s">
        <v>139</v>
      </c>
      <c r="K442" s="11" t="str">
        <f>IFERROR(INDEX('EDC Component Dictionary'!$C$5:$C$37,MATCH('Rates Database'!J442,'EDC Component Dictionary'!$B$5:$B$37,0)), "Energy Supply")</f>
        <v>Distribution System</v>
      </c>
      <c r="L442" s="12">
        <v>1.74E-3</v>
      </c>
      <c r="M442" s="12"/>
    </row>
    <row r="443" spans="1:13" x14ac:dyDescent="0.3">
      <c r="A443" s="18">
        <v>441</v>
      </c>
      <c r="B443" s="18">
        <f t="shared" si="12"/>
        <v>2019</v>
      </c>
      <c r="C443" s="17">
        <v>43466</v>
      </c>
      <c r="D443" s="18" t="s">
        <v>130</v>
      </c>
      <c r="E443" s="18" t="s">
        <v>95</v>
      </c>
      <c r="F443" s="18" t="str">
        <f t="shared" si="13"/>
        <v>Eversource_WMA-Long-Term Rewable Contract Adjustment (LTRCA)-43466</v>
      </c>
      <c r="G443" s="11" t="s">
        <v>131</v>
      </c>
      <c r="H443" s="11" t="s">
        <v>49</v>
      </c>
      <c r="I443" s="11" t="s">
        <v>132</v>
      </c>
      <c r="J443" s="11" t="s">
        <v>139</v>
      </c>
      <c r="K443" s="11" t="str">
        <f>IFERROR(INDEX('EDC Component Dictionary'!$C$5:$C$37,MATCH('Rates Database'!J443,'EDC Component Dictionary'!$B$5:$B$37,0)), "Energy Supply")</f>
        <v>Distribution System</v>
      </c>
      <c r="L443" s="12">
        <v>1.74E-3</v>
      </c>
      <c r="M443" s="12"/>
    </row>
    <row r="444" spans="1:13" x14ac:dyDescent="0.3">
      <c r="A444" s="18">
        <v>442</v>
      </c>
      <c r="B444" s="18">
        <f t="shared" si="12"/>
        <v>2024</v>
      </c>
      <c r="C444" s="17">
        <v>45352</v>
      </c>
      <c r="D444" s="18" t="s">
        <v>130</v>
      </c>
      <c r="E444" s="18" t="s">
        <v>95</v>
      </c>
      <c r="F444" s="18" t="str">
        <f t="shared" si="13"/>
        <v>Eversource_WMA-Solar Cost Adjustment Factor (SCAF)-45352</v>
      </c>
      <c r="G444" s="11" t="s">
        <v>131</v>
      </c>
      <c r="H444" s="11" t="s">
        <v>49</v>
      </c>
      <c r="I444" s="11" t="s">
        <v>132</v>
      </c>
      <c r="J444" s="11" t="s">
        <v>140</v>
      </c>
      <c r="K444" s="11" t="str">
        <f>IFERROR(INDEX('EDC Component Dictionary'!$C$5:$C$37,MATCH('Rates Database'!J444,'EDC Component Dictionary'!$B$5:$B$37,0)), "Energy Supply")</f>
        <v>Distribution System</v>
      </c>
      <c r="L444" s="12">
        <v>2.0000000000000002E-5</v>
      </c>
      <c r="M444" s="12"/>
    </row>
    <row r="445" spans="1:13" x14ac:dyDescent="0.3">
      <c r="A445" s="18">
        <v>443</v>
      </c>
      <c r="B445" s="18">
        <f t="shared" si="12"/>
        <v>2024</v>
      </c>
      <c r="C445" s="17">
        <v>45323</v>
      </c>
      <c r="D445" s="18" t="s">
        <v>130</v>
      </c>
      <c r="E445" s="18" t="s">
        <v>95</v>
      </c>
      <c r="F445" s="18" t="str">
        <f t="shared" si="13"/>
        <v>Eversource_WMA-Solar Cost Adjustment Factor (SCAF)-45323</v>
      </c>
      <c r="G445" s="11" t="s">
        <v>131</v>
      </c>
      <c r="H445" s="11" t="s">
        <v>49</v>
      </c>
      <c r="I445" s="11" t="s">
        <v>132</v>
      </c>
      <c r="J445" s="11" t="s">
        <v>140</v>
      </c>
      <c r="K445" s="11" t="str">
        <f>IFERROR(INDEX('EDC Component Dictionary'!$C$5:$C$37,MATCH('Rates Database'!J445,'EDC Component Dictionary'!$B$5:$B$37,0)), "Energy Supply")</f>
        <v>Distribution System</v>
      </c>
      <c r="L445" s="12">
        <v>2.0000000000000002E-5</v>
      </c>
      <c r="M445" s="12"/>
    </row>
    <row r="446" spans="1:13" x14ac:dyDescent="0.3">
      <c r="A446" s="18">
        <v>444</v>
      </c>
      <c r="B446" s="18">
        <f t="shared" si="12"/>
        <v>2024</v>
      </c>
      <c r="C446" s="17">
        <v>45292</v>
      </c>
      <c r="D446" s="18" t="s">
        <v>130</v>
      </c>
      <c r="E446" s="18" t="s">
        <v>95</v>
      </c>
      <c r="F446" s="18" t="str">
        <f t="shared" si="13"/>
        <v>Eversource_WMA-Solar Cost Adjustment Factor (SCAF)-45292</v>
      </c>
      <c r="G446" s="11" t="s">
        <v>131</v>
      </c>
      <c r="H446" s="11" t="s">
        <v>49</v>
      </c>
      <c r="I446" s="11" t="s">
        <v>132</v>
      </c>
      <c r="J446" s="11" t="s">
        <v>140</v>
      </c>
      <c r="K446" s="11" t="str">
        <f>IFERROR(INDEX('EDC Component Dictionary'!$C$5:$C$37,MATCH('Rates Database'!J446,'EDC Component Dictionary'!$B$5:$B$37,0)), "Energy Supply")</f>
        <v>Distribution System</v>
      </c>
      <c r="L446" s="12">
        <v>2.0000000000000002E-5</v>
      </c>
      <c r="M446" s="12"/>
    </row>
    <row r="447" spans="1:13" x14ac:dyDescent="0.3">
      <c r="A447" s="18">
        <v>445</v>
      </c>
      <c r="B447" s="18">
        <f t="shared" si="12"/>
        <v>2023</v>
      </c>
      <c r="C447" s="17">
        <v>45261</v>
      </c>
      <c r="D447" s="18" t="s">
        <v>130</v>
      </c>
      <c r="E447" s="18" t="s">
        <v>95</v>
      </c>
      <c r="F447" s="18" t="str">
        <f t="shared" si="13"/>
        <v>Eversource_WMA-Solar Cost Adjustment Factor (SCAF)-45261</v>
      </c>
      <c r="G447" s="11" t="s">
        <v>131</v>
      </c>
      <c r="H447" s="11" t="s">
        <v>49</v>
      </c>
      <c r="I447" s="11" t="s">
        <v>132</v>
      </c>
      <c r="J447" s="11" t="s">
        <v>140</v>
      </c>
      <c r="K447" s="11" t="str">
        <f>IFERROR(INDEX('EDC Component Dictionary'!$C$5:$C$37,MATCH('Rates Database'!J447,'EDC Component Dictionary'!$B$5:$B$37,0)), "Energy Supply")</f>
        <v>Distribution System</v>
      </c>
      <c r="L447" s="12">
        <v>-5.0000000000000002E-5</v>
      </c>
      <c r="M447" s="12"/>
    </row>
    <row r="448" spans="1:13" x14ac:dyDescent="0.3">
      <c r="A448" s="18">
        <v>446</v>
      </c>
      <c r="B448" s="18">
        <f t="shared" si="12"/>
        <v>2023</v>
      </c>
      <c r="C448" s="17">
        <v>45231</v>
      </c>
      <c r="D448" s="18" t="s">
        <v>130</v>
      </c>
      <c r="E448" s="18" t="s">
        <v>95</v>
      </c>
      <c r="F448" s="18" t="str">
        <f t="shared" si="13"/>
        <v>Eversource_WMA-Solar Cost Adjustment Factor (SCAF)-45231</v>
      </c>
      <c r="G448" s="11" t="s">
        <v>131</v>
      </c>
      <c r="H448" s="11" t="s">
        <v>49</v>
      </c>
      <c r="I448" s="11" t="s">
        <v>132</v>
      </c>
      <c r="J448" s="11" t="s">
        <v>140</v>
      </c>
      <c r="K448" s="11" t="str">
        <f>IFERROR(INDEX('EDC Component Dictionary'!$C$5:$C$37,MATCH('Rates Database'!J448,'EDC Component Dictionary'!$B$5:$B$37,0)), "Energy Supply")</f>
        <v>Distribution System</v>
      </c>
      <c r="L448" s="12">
        <v>-5.0000000000000002E-5</v>
      </c>
      <c r="M448" s="12"/>
    </row>
    <row r="449" spans="1:13" x14ac:dyDescent="0.3">
      <c r="A449" s="18">
        <v>447</v>
      </c>
      <c r="B449" s="18">
        <f t="shared" si="12"/>
        <v>2023</v>
      </c>
      <c r="C449" s="17">
        <v>45200</v>
      </c>
      <c r="D449" s="18" t="s">
        <v>130</v>
      </c>
      <c r="E449" s="18" t="s">
        <v>95</v>
      </c>
      <c r="F449" s="18" t="str">
        <f t="shared" si="13"/>
        <v>Eversource_WMA-Solar Cost Adjustment Factor (SCAF)-45200</v>
      </c>
      <c r="G449" s="11" t="s">
        <v>131</v>
      </c>
      <c r="H449" s="11" t="s">
        <v>49</v>
      </c>
      <c r="I449" s="11" t="s">
        <v>132</v>
      </c>
      <c r="J449" s="11" t="s">
        <v>140</v>
      </c>
      <c r="K449" s="11" t="str">
        <f>IFERROR(INDEX('EDC Component Dictionary'!$C$5:$C$37,MATCH('Rates Database'!J449,'EDC Component Dictionary'!$B$5:$B$37,0)), "Energy Supply")</f>
        <v>Distribution System</v>
      </c>
      <c r="L449" s="12">
        <v>-5.0000000000000002E-5</v>
      </c>
      <c r="M449" s="12"/>
    </row>
    <row r="450" spans="1:13" x14ac:dyDescent="0.3">
      <c r="A450" s="18">
        <v>448</v>
      </c>
      <c r="B450" s="18">
        <f t="shared" si="12"/>
        <v>2023</v>
      </c>
      <c r="C450" s="17">
        <v>45170</v>
      </c>
      <c r="D450" s="18" t="s">
        <v>130</v>
      </c>
      <c r="E450" s="18" t="s">
        <v>95</v>
      </c>
      <c r="F450" s="18" t="str">
        <f t="shared" si="13"/>
        <v>Eversource_WMA-Solar Cost Adjustment Factor (SCAF)-45170</v>
      </c>
      <c r="G450" s="11" t="s">
        <v>131</v>
      </c>
      <c r="H450" s="11" t="s">
        <v>49</v>
      </c>
      <c r="I450" s="11" t="s">
        <v>132</v>
      </c>
      <c r="J450" s="11" t="s">
        <v>140</v>
      </c>
      <c r="K450" s="11" t="str">
        <f>IFERROR(INDEX('EDC Component Dictionary'!$C$5:$C$37,MATCH('Rates Database'!J450,'EDC Component Dictionary'!$B$5:$B$37,0)), "Energy Supply")</f>
        <v>Distribution System</v>
      </c>
      <c r="L450" s="12">
        <v>-5.0000000000000002E-5</v>
      </c>
      <c r="M450" s="12"/>
    </row>
    <row r="451" spans="1:13" x14ac:dyDescent="0.3">
      <c r="A451" s="18">
        <v>449</v>
      </c>
      <c r="B451" s="18">
        <f t="shared" ref="B451:B514" si="14">YEAR(C451)</f>
        <v>2023</v>
      </c>
      <c r="C451" s="17">
        <v>45139</v>
      </c>
      <c r="D451" s="18" t="s">
        <v>130</v>
      </c>
      <c r="E451" s="18" t="s">
        <v>95</v>
      </c>
      <c r="F451" s="18" t="str">
        <f t="shared" si="13"/>
        <v>Eversource_WMA-Solar Cost Adjustment Factor (SCAF)-45139</v>
      </c>
      <c r="G451" s="11" t="s">
        <v>131</v>
      </c>
      <c r="H451" s="11" t="s">
        <v>49</v>
      </c>
      <c r="I451" s="11" t="s">
        <v>132</v>
      </c>
      <c r="J451" s="11" t="s">
        <v>140</v>
      </c>
      <c r="K451" s="11" t="str">
        <f>IFERROR(INDEX('EDC Component Dictionary'!$C$5:$C$37,MATCH('Rates Database'!J451,'EDC Component Dictionary'!$B$5:$B$37,0)), "Energy Supply")</f>
        <v>Distribution System</v>
      </c>
      <c r="L451" s="12">
        <v>-5.0000000000000002E-5</v>
      </c>
      <c r="M451" s="12"/>
    </row>
    <row r="452" spans="1:13" x14ac:dyDescent="0.3">
      <c r="A452" s="18">
        <v>450</v>
      </c>
      <c r="B452" s="18">
        <f t="shared" si="14"/>
        <v>2023</v>
      </c>
      <c r="C452" s="17">
        <v>45108</v>
      </c>
      <c r="D452" s="18" t="s">
        <v>130</v>
      </c>
      <c r="E452" s="18" t="s">
        <v>95</v>
      </c>
      <c r="F452" s="18" t="str">
        <f t="shared" ref="F452:F515" si="15">_xlfn.CONCAT(E452,"-",J452,"-",C452)</f>
        <v>Eversource_WMA-Solar Cost Adjustment Factor (SCAF)-45108</v>
      </c>
      <c r="G452" s="11" t="s">
        <v>131</v>
      </c>
      <c r="H452" s="11" t="s">
        <v>49</v>
      </c>
      <c r="I452" s="11" t="s">
        <v>132</v>
      </c>
      <c r="J452" s="11" t="s">
        <v>140</v>
      </c>
      <c r="K452" s="11" t="str">
        <f>IFERROR(INDEX('EDC Component Dictionary'!$C$5:$C$37,MATCH('Rates Database'!J452,'EDC Component Dictionary'!$B$5:$B$37,0)), "Energy Supply")</f>
        <v>Distribution System</v>
      </c>
      <c r="L452" s="12">
        <v>-5.0000000000000002E-5</v>
      </c>
      <c r="M452" s="12"/>
    </row>
    <row r="453" spans="1:13" x14ac:dyDescent="0.3">
      <c r="A453" s="18">
        <v>451</v>
      </c>
      <c r="B453" s="18">
        <f t="shared" si="14"/>
        <v>2023</v>
      </c>
      <c r="C453" s="17">
        <v>45078</v>
      </c>
      <c r="D453" s="18" t="s">
        <v>130</v>
      </c>
      <c r="E453" s="18" t="s">
        <v>95</v>
      </c>
      <c r="F453" s="18" t="str">
        <f t="shared" si="15"/>
        <v>Eversource_WMA-Solar Cost Adjustment Factor (SCAF)-45078</v>
      </c>
      <c r="G453" s="11" t="s">
        <v>131</v>
      </c>
      <c r="H453" s="11" t="s">
        <v>49</v>
      </c>
      <c r="I453" s="11" t="s">
        <v>132</v>
      </c>
      <c r="J453" s="11" t="s">
        <v>140</v>
      </c>
      <c r="K453" s="11" t="str">
        <f>IFERROR(INDEX('EDC Component Dictionary'!$C$5:$C$37,MATCH('Rates Database'!J453,'EDC Component Dictionary'!$B$5:$B$37,0)), "Energy Supply")</f>
        <v>Distribution System</v>
      </c>
      <c r="L453" s="12">
        <v>-5.0000000000000002E-5</v>
      </c>
      <c r="M453" s="12"/>
    </row>
    <row r="454" spans="1:13" x14ac:dyDescent="0.3">
      <c r="A454" s="18">
        <v>452</v>
      </c>
      <c r="B454" s="18">
        <f t="shared" si="14"/>
        <v>2023</v>
      </c>
      <c r="C454" s="17">
        <v>45047</v>
      </c>
      <c r="D454" s="18" t="s">
        <v>130</v>
      </c>
      <c r="E454" s="18" t="s">
        <v>95</v>
      </c>
      <c r="F454" s="18" t="str">
        <f t="shared" si="15"/>
        <v>Eversource_WMA-Solar Cost Adjustment Factor (SCAF)-45047</v>
      </c>
      <c r="G454" s="11" t="s">
        <v>131</v>
      </c>
      <c r="H454" s="11" t="s">
        <v>49</v>
      </c>
      <c r="I454" s="11" t="s">
        <v>132</v>
      </c>
      <c r="J454" s="11" t="s">
        <v>140</v>
      </c>
      <c r="K454" s="11" t="str">
        <f>IFERROR(INDEX('EDC Component Dictionary'!$C$5:$C$37,MATCH('Rates Database'!J454,'EDC Component Dictionary'!$B$5:$B$37,0)), "Energy Supply")</f>
        <v>Distribution System</v>
      </c>
      <c r="L454" s="12">
        <v>-5.0000000000000002E-5</v>
      </c>
      <c r="M454" s="12"/>
    </row>
    <row r="455" spans="1:13" x14ac:dyDescent="0.3">
      <c r="A455" s="18">
        <v>453</v>
      </c>
      <c r="B455" s="18">
        <f t="shared" si="14"/>
        <v>2023</v>
      </c>
      <c r="C455" s="17">
        <v>45017</v>
      </c>
      <c r="D455" s="18" t="s">
        <v>130</v>
      </c>
      <c r="E455" s="18" t="s">
        <v>95</v>
      </c>
      <c r="F455" s="18" t="str">
        <f t="shared" si="15"/>
        <v>Eversource_WMA-Solar Cost Adjustment Factor (SCAF)-45017</v>
      </c>
      <c r="G455" s="11" t="s">
        <v>131</v>
      </c>
      <c r="H455" s="11" t="s">
        <v>49</v>
      </c>
      <c r="I455" s="11" t="s">
        <v>132</v>
      </c>
      <c r="J455" s="11" t="s">
        <v>140</v>
      </c>
      <c r="K455" s="11" t="str">
        <f>IFERROR(INDEX('EDC Component Dictionary'!$C$5:$C$37,MATCH('Rates Database'!J455,'EDC Component Dictionary'!$B$5:$B$37,0)), "Energy Supply")</f>
        <v>Distribution System</v>
      </c>
      <c r="L455" s="12">
        <v>-5.0000000000000002E-5</v>
      </c>
      <c r="M455" s="12"/>
    </row>
    <row r="456" spans="1:13" x14ac:dyDescent="0.3">
      <c r="A456" s="18">
        <v>454</v>
      </c>
      <c r="B456" s="18">
        <f t="shared" si="14"/>
        <v>2023</v>
      </c>
      <c r="C456" s="17">
        <v>44986</v>
      </c>
      <c r="D456" s="18" t="s">
        <v>130</v>
      </c>
      <c r="E456" s="18" t="s">
        <v>95</v>
      </c>
      <c r="F456" s="18" t="str">
        <f t="shared" si="15"/>
        <v>Eversource_WMA-Solar Cost Adjustment Factor (SCAF)-44986</v>
      </c>
      <c r="G456" s="11" t="s">
        <v>131</v>
      </c>
      <c r="H456" s="11" t="s">
        <v>49</v>
      </c>
      <c r="I456" s="11" t="s">
        <v>132</v>
      </c>
      <c r="J456" s="11" t="s">
        <v>140</v>
      </c>
      <c r="K456" s="11" t="str">
        <f>IFERROR(INDEX('EDC Component Dictionary'!$C$5:$C$37,MATCH('Rates Database'!J456,'EDC Component Dictionary'!$B$5:$B$37,0)), "Energy Supply")</f>
        <v>Distribution System</v>
      </c>
      <c r="L456" s="12">
        <v>-5.0000000000000002E-5</v>
      </c>
      <c r="M456" s="12"/>
    </row>
    <row r="457" spans="1:13" x14ac:dyDescent="0.3">
      <c r="A457" s="18">
        <v>455</v>
      </c>
      <c r="B457" s="18">
        <f t="shared" si="14"/>
        <v>2023</v>
      </c>
      <c r="C457" s="17">
        <v>44958</v>
      </c>
      <c r="D457" s="18" t="s">
        <v>130</v>
      </c>
      <c r="E457" s="18" t="s">
        <v>95</v>
      </c>
      <c r="F457" s="18" t="str">
        <f t="shared" si="15"/>
        <v>Eversource_WMA-Solar Cost Adjustment Factor (SCAF)-44958</v>
      </c>
      <c r="G457" s="11" t="s">
        <v>131</v>
      </c>
      <c r="H457" s="11" t="s">
        <v>49</v>
      </c>
      <c r="I457" s="11" t="s">
        <v>132</v>
      </c>
      <c r="J457" s="11" t="s">
        <v>140</v>
      </c>
      <c r="K457" s="11" t="str">
        <f>IFERROR(INDEX('EDC Component Dictionary'!$C$5:$C$37,MATCH('Rates Database'!J457,'EDC Component Dictionary'!$B$5:$B$37,0)), "Energy Supply")</f>
        <v>Distribution System</v>
      </c>
      <c r="L457" s="12">
        <v>-5.0000000000000002E-5</v>
      </c>
      <c r="M457" s="12"/>
    </row>
    <row r="458" spans="1:13" x14ac:dyDescent="0.3">
      <c r="A458" s="18">
        <v>456</v>
      </c>
      <c r="B458" s="18">
        <f t="shared" si="14"/>
        <v>2023</v>
      </c>
      <c r="C458" s="17">
        <v>44927</v>
      </c>
      <c r="D458" s="18" t="s">
        <v>130</v>
      </c>
      <c r="E458" s="18" t="s">
        <v>95</v>
      </c>
      <c r="F458" s="18" t="str">
        <f t="shared" si="15"/>
        <v>Eversource_WMA-Solar Cost Adjustment Factor (SCAF)-44927</v>
      </c>
      <c r="G458" s="11" t="s">
        <v>131</v>
      </c>
      <c r="H458" s="11" t="s">
        <v>49</v>
      </c>
      <c r="I458" s="11" t="s">
        <v>132</v>
      </c>
      <c r="J458" s="11" t="s">
        <v>140</v>
      </c>
      <c r="K458" s="11" t="str">
        <f>IFERROR(INDEX('EDC Component Dictionary'!$C$5:$C$37,MATCH('Rates Database'!J458,'EDC Component Dictionary'!$B$5:$B$37,0)), "Energy Supply")</f>
        <v>Distribution System</v>
      </c>
      <c r="L458" s="12">
        <v>-5.0000000000000002E-5</v>
      </c>
      <c r="M458" s="12"/>
    </row>
    <row r="459" spans="1:13" x14ac:dyDescent="0.3">
      <c r="A459" s="18">
        <v>457</v>
      </c>
      <c r="B459" s="18">
        <f t="shared" si="14"/>
        <v>2022</v>
      </c>
      <c r="C459" s="17">
        <v>44896</v>
      </c>
      <c r="D459" s="18" t="s">
        <v>130</v>
      </c>
      <c r="E459" s="18" t="s">
        <v>95</v>
      </c>
      <c r="F459" s="18" t="str">
        <f t="shared" si="15"/>
        <v>Eversource_WMA-Solar Cost Adjustment Factor (SCAF)-44896</v>
      </c>
      <c r="G459" s="11" t="s">
        <v>131</v>
      </c>
      <c r="H459" s="11" t="s">
        <v>49</v>
      </c>
      <c r="I459" s="11" t="s">
        <v>132</v>
      </c>
      <c r="J459" s="11" t="s">
        <v>140</v>
      </c>
      <c r="K459" s="11" t="str">
        <f>IFERROR(INDEX('EDC Component Dictionary'!$C$5:$C$37,MATCH('Rates Database'!J459,'EDC Component Dictionary'!$B$5:$B$37,0)), "Energy Supply")</f>
        <v>Distribution System</v>
      </c>
      <c r="L459" s="12">
        <v>-1.0000000000000001E-5</v>
      </c>
      <c r="M459" s="12"/>
    </row>
    <row r="460" spans="1:13" x14ac:dyDescent="0.3">
      <c r="A460" s="18">
        <v>458</v>
      </c>
      <c r="B460" s="18">
        <f t="shared" si="14"/>
        <v>2022</v>
      </c>
      <c r="C460" s="17">
        <v>44866</v>
      </c>
      <c r="D460" s="18" t="s">
        <v>130</v>
      </c>
      <c r="E460" s="18" t="s">
        <v>95</v>
      </c>
      <c r="F460" s="18" t="str">
        <f t="shared" si="15"/>
        <v>Eversource_WMA-Solar Cost Adjustment Factor (SCAF)-44866</v>
      </c>
      <c r="G460" s="11" t="s">
        <v>131</v>
      </c>
      <c r="H460" s="11" t="s">
        <v>49</v>
      </c>
      <c r="I460" s="11" t="s">
        <v>132</v>
      </c>
      <c r="J460" s="11" t="s">
        <v>140</v>
      </c>
      <c r="K460" s="11" t="str">
        <f>IFERROR(INDEX('EDC Component Dictionary'!$C$5:$C$37,MATCH('Rates Database'!J460,'EDC Component Dictionary'!$B$5:$B$37,0)), "Energy Supply")</f>
        <v>Distribution System</v>
      </c>
      <c r="L460" s="12">
        <v>-1.0000000000000001E-5</v>
      </c>
      <c r="M460" s="12"/>
    </row>
    <row r="461" spans="1:13" x14ac:dyDescent="0.3">
      <c r="A461" s="18">
        <v>459</v>
      </c>
      <c r="B461" s="18">
        <f t="shared" si="14"/>
        <v>2022</v>
      </c>
      <c r="C461" s="17">
        <v>44835</v>
      </c>
      <c r="D461" s="18" t="s">
        <v>130</v>
      </c>
      <c r="E461" s="18" t="s">
        <v>95</v>
      </c>
      <c r="F461" s="18" t="str">
        <f t="shared" si="15"/>
        <v>Eversource_WMA-Solar Cost Adjustment Factor (SCAF)-44835</v>
      </c>
      <c r="G461" s="11" t="s">
        <v>131</v>
      </c>
      <c r="H461" s="11" t="s">
        <v>49</v>
      </c>
      <c r="I461" s="11" t="s">
        <v>132</v>
      </c>
      <c r="J461" s="11" t="s">
        <v>140</v>
      </c>
      <c r="K461" s="11" t="str">
        <f>IFERROR(INDEX('EDC Component Dictionary'!$C$5:$C$37,MATCH('Rates Database'!J461,'EDC Component Dictionary'!$B$5:$B$37,0)), "Energy Supply")</f>
        <v>Distribution System</v>
      </c>
      <c r="L461" s="12">
        <v>-1.0000000000000001E-5</v>
      </c>
      <c r="M461" s="12"/>
    </row>
    <row r="462" spans="1:13" x14ac:dyDescent="0.3">
      <c r="A462" s="18">
        <v>460</v>
      </c>
      <c r="B462" s="18">
        <f t="shared" si="14"/>
        <v>2022</v>
      </c>
      <c r="C462" s="17">
        <v>44805</v>
      </c>
      <c r="D462" s="18" t="s">
        <v>130</v>
      </c>
      <c r="E462" s="18" t="s">
        <v>95</v>
      </c>
      <c r="F462" s="18" t="str">
        <f t="shared" si="15"/>
        <v>Eversource_WMA-Solar Cost Adjustment Factor (SCAF)-44805</v>
      </c>
      <c r="G462" s="11" t="s">
        <v>131</v>
      </c>
      <c r="H462" s="11" t="s">
        <v>49</v>
      </c>
      <c r="I462" s="11" t="s">
        <v>132</v>
      </c>
      <c r="J462" s="11" t="s">
        <v>140</v>
      </c>
      <c r="K462" s="11" t="str">
        <f>IFERROR(INDEX('EDC Component Dictionary'!$C$5:$C$37,MATCH('Rates Database'!J462,'EDC Component Dictionary'!$B$5:$B$37,0)), "Energy Supply")</f>
        <v>Distribution System</v>
      </c>
      <c r="L462" s="12">
        <v>-1.0000000000000001E-5</v>
      </c>
      <c r="M462" s="12"/>
    </row>
    <row r="463" spans="1:13" x14ac:dyDescent="0.3">
      <c r="A463" s="18">
        <v>461</v>
      </c>
      <c r="B463" s="18">
        <f t="shared" si="14"/>
        <v>2022</v>
      </c>
      <c r="C463" s="17">
        <v>44774</v>
      </c>
      <c r="D463" s="18" t="s">
        <v>130</v>
      </c>
      <c r="E463" s="18" t="s">
        <v>95</v>
      </c>
      <c r="F463" s="18" t="str">
        <f t="shared" si="15"/>
        <v>Eversource_WMA-Solar Cost Adjustment Factor (SCAF)-44774</v>
      </c>
      <c r="G463" s="11" t="s">
        <v>131</v>
      </c>
      <c r="H463" s="11" t="s">
        <v>49</v>
      </c>
      <c r="I463" s="11" t="s">
        <v>132</v>
      </c>
      <c r="J463" s="11" t="s">
        <v>140</v>
      </c>
      <c r="K463" s="11" t="str">
        <f>IFERROR(INDEX('EDC Component Dictionary'!$C$5:$C$37,MATCH('Rates Database'!J463,'EDC Component Dictionary'!$B$5:$B$37,0)), "Energy Supply")</f>
        <v>Distribution System</v>
      </c>
      <c r="L463" s="12">
        <v>-1.0000000000000001E-5</v>
      </c>
      <c r="M463" s="12"/>
    </row>
    <row r="464" spans="1:13" x14ac:dyDescent="0.3">
      <c r="A464" s="18">
        <v>462</v>
      </c>
      <c r="B464" s="18">
        <f t="shared" si="14"/>
        <v>2022</v>
      </c>
      <c r="C464" s="17">
        <v>44743</v>
      </c>
      <c r="D464" s="18" t="s">
        <v>130</v>
      </c>
      <c r="E464" s="18" t="s">
        <v>95</v>
      </c>
      <c r="F464" s="18" t="str">
        <f t="shared" si="15"/>
        <v>Eversource_WMA-Solar Cost Adjustment Factor (SCAF)-44743</v>
      </c>
      <c r="G464" s="11" t="s">
        <v>131</v>
      </c>
      <c r="H464" s="11" t="s">
        <v>49</v>
      </c>
      <c r="I464" s="11" t="s">
        <v>132</v>
      </c>
      <c r="J464" s="11" t="s">
        <v>140</v>
      </c>
      <c r="K464" s="11" t="str">
        <f>IFERROR(INDEX('EDC Component Dictionary'!$C$5:$C$37,MATCH('Rates Database'!J464,'EDC Component Dictionary'!$B$5:$B$37,0)), "Energy Supply")</f>
        <v>Distribution System</v>
      </c>
      <c r="L464" s="12">
        <v>-1.0000000000000001E-5</v>
      </c>
      <c r="M464" s="12"/>
    </row>
    <row r="465" spans="1:13" x14ac:dyDescent="0.3">
      <c r="A465" s="18">
        <v>463</v>
      </c>
      <c r="B465" s="18">
        <f t="shared" si="14"/>
        <v>2022</v>
      </c>
      <c r="C465" s="17">
        <v>44713</v>
      </c>
      <c r="D465" s="18" t="s">
        <v>130</v>
      </c>
      <c r="E465" s="18" t="s">
        <v>95</v>
      </c>
      <c r="F465" s="18" t="str">
        <f t="shared" si="15"/>
        <v>Eversource_WMA-Solar Cost Adjustment Factor (SCAF)-44713</v>
      </c>
      <c r="G465" s="11" t="s">
        <v>131</v>
      </c>
      <c r="H465" s="11" t="s">
        <v>49</v>
      </c>
      <c r="I465" s="11" t="s">
        <v>132</v>
      </c>
      <c r="J465" s="11" t="s">
        <v>140</v>
      </c>
      <c r="K465" s="11" t="str">
        <f>IFERROR(INDEX('EDC Component Dictionary'!$C$5:$C$37,MATCH('Rates Database'!J465,'EDC Component Dictionary'!$B$5:$B$37,0)), "Energy Supply")</f>
        <v>Distribution System</v>
      </c>
      <c r="L465" s="12">
        <v>-1.0000000000000001E-5</v>
      </c>
      <c r="M465" s="12"/>
    </row>
    <row r="466" spans="1:13" x14ac:dyDescent="0.3">
      <c r="A466" s="18">
        <v>464</v>
      </c>
      <c r="B466" s="18">
        <f t="shared" si="14"/>
        <v>2022</v>
      </c>
      <c r="C466" s="17">
        <v>44682</v>
      </c>
      <c r="D466" s="18" t="s">
        <v>130</v>
      </c>
      <c r="E466" s="18" t="s">
        <v>95</v>
      </c>
      <c r="F466" s="18" t="str">
        <f t="shared" si="15"/>
        <v>Eversource_WMA-Solar Cost Adjustment Factor (SCAF)-44682</v>
      </c>
      <c r="G466" s="11" t="s">
        <v>131</v>
      </c>
      <c r="H466" s="11" t="s">
        <v>49</v>
      </c>
      <c r="I466" s="11" t="s">
        <v>132</v>
      </c>
      <c r="J466" s="11" t="s">
        <v>140</v>
      </c>
      <c r="K466" s="11" t="str">
        <f>IFERROR(INDEX('EDC Component Dictionary'!$C$5:$C$37,MATCH('Rates Database'!J466,'EDC Component Dictionary'!$B$5:$B$37,0)), "Energy Supply")</f>
        <v>Distribution System</v>
      </c>
      <c r="L466" s="12">
        <v>-1.0000000000000001E-5</v>
      </c>
      <c r="M466" s="12"/>
    </row>
    <row r="467" spans="1:13" x14ac:dyDescent="0.3">
      <c r="A467" s="18">
        <v>465</v>
      </c>
      <c r="B467" s="18">
        <f t="shared" si="14"/>
        <v>2022</v>
      </c>
      <c r="C467" s="17">
        <v>44652</v>
      </c>
      <c r="D467" s="18" t="s">
        <v>130</v>
      </c>
      <c r="E467" s="18" t="s">
        <v>95</v>
      </c>
      <c r="F467" s="18" t="str">
        <f t="shared" si="15"/>
        <v>Eversource_WMA-Solar Cost Adjustment Factor (SCAF)-44652</v>
      </c>
      <c r="G467" s="11" t="s">
        <v>131</v>
      </c>
      <c r="H467" s="11" t="s">
        <v>49</v>
      </c>
      <c r="I467" s="11" t="s">
        <v>132</v>
      </c>
      <c r="J467" s="11" t="s">
        <v>140</v>
      </c>
      <c r="K467" s="11" t="str">
        <f>IFERROR(INDEX('EDC Component Dictionary'!$C$5:$C$37,MATCH('Rates Database'!J467,'EDC Component Dictionary'!$B$5:$B$37,0)), "Energy Supply")</f>
        <v>Distribution System</v>
      </c>
      <c r="L467" s="12">
        <v>-1.0000000000000001E-5</v>
      </c>
      <c r="M467" s="12"/>
    </row>
    <row r="468" spans="1:13" x14ac:dyDescent="0.3">
      <c r="A468" s="18">
        <v>466</v>
      </c>
      <c r="B468" s="18">
        <f t="shared" si="14"/>
        <v>2022</v>
      </c>
      <c r="C468" s="17">
        <v>44621</v>
      </c>
      <c r="D468" s="18" t="s">
        <v>130</v>
      </c>
      <c r="E468" s="18" t="s">
        <v>95</v>
      </c>
      <c r="F468" s="18" t="str">
        <f t="shared" si="15"/>
        <v>Eversource_WMA-Solar Cost Adjustment Factor (SCAF)-44621</v>
      </c>
      <c r="G468" s="11" t="s">
        <v>131</v>
      </c>
      <c r="H468" s="11" t="s">
        <v>49</v>
      </c>
      <c r="I468" s="11" t="s">
        <v>132</v>
      </c>
      <c r="J468" s="11" t="s">
        <v>140</v>
      </c>
      <c r="K468" s="11" t="str">
        <f>IFERROR(INDEX('EDC Component Dictionary'!$C$5:$C$37,MATCH('Rates Database'!J468,'EDC Component Dictionary'!$B$5:$B$37,0)), "Energy Supply")</f>
        <v>Distribution System</v>
      </c>
      <c r="L468" s="12">
        <v>-1.0000000000000001E-5</v>
      </c>
      <c r="M468" s="12"/>
    </row>
    <row r="469" spans="1:13" x14ac:dyDescent="0.3">
      <c r="A469" s="18">
        <v>467</v>
      </c>
      <c r="B469" s="18">
        <f t="shared" si="14"/>
        <v>2022</v>
      </c>
      <c r="C469" s="17">
        <v>44593</v>
      </c>
      <c r="D469" s="18" t="s">
        <v>130</v>
      </c>
      <c r="E469" s="18" t="s">
        <v>95</v>
      </c>
      <c r="F469" s="18" t="str">
        <f t="shared" si="15"/>
        <v>Eversource_WMA-Solar Cost Adjustment Factor (SCAF)-44593</v>
      </c>
      <c r="G469" s="11" t="s">
        <v>131</v>
      </c>
      <c r="H469" s="11" t="s">
        <v>49</v>
      </c>
      <c r="I469" s="11" t="s">
        <v>132</v>
      </c>
      <c r="J469" s="11" t="s">
        <v>140</v>
      </c>
      <c r="K469" s="11" t="str">
        <f>IFERROR(INDEX('EDC Component Dictionary'!$C$5:$C$37,MATCH('Rates Database'!J469,'EDC Component Dictionary'!$B$5:$B$37,0)), "Energy Supply")</f>
        <v>Distribution System</v>
      </c>
      <c r="L469" s="12">
        <v>-1.0000000000000001E-5</v>
      </c>
      <c r="M469" s="12"/>
    </row>
    <row r="470" spans="1:13" x14ac:dyDescent="0.3">
      <c r="A470" s="18">
        <v>468</v>
      </c>
      <c r="B470" s="18">
        <f t="shared" si="14"/>
        <v>2022</v>
      </c>
      <c r="C470" s="17">
        <v>44562</v>
      </c>
      <c r="D470" s="18" t="s">
        <v>130</v>
      </c>
      <c r="E470" s="18" t="s">
        <v>95</v>
      </c>
      <c r="F470" s="18" t="str">
        <f t="shared" si="15"/>
        <v>Eversource_WMA-Solar Cost Adjustment Factor (SCAF)-44562</v>
      </c>
      <c r="G470" s="11" t="s">
        <v>131</v>
      </c>
      <c r="H470" s="11" t="s">
        <v>49</v>
      </c>
      <c r="I470" s="11" t="s">
        <v>132</v>
      </c>
      <c r="J470" s="11" t="s">
        <v>140</v>
      </c>
      <c r="K470" s="11" t="str">
        <f>IFERROR(INDEX('EDC Component Dictionary'!$C$5:$C$37,MATCH('Rates Database'!J470,'EDC Component Dictionary'!$B$5:$B$37,0)), "Energy Supply")</f>
        <v>Distribution System</v>
      </c>
      <c r="L470" s="12">
        <v>-1.0000000000000001E-5</v>
      </c>
      <c r="M470" s="12"/>
    </row>
    <row r="471" spans="1:13" x14ac:dyDescent="0.3">
      <c r="A471" s="18">
        <v>469</v>
      </c>
      <c r="B471" s="18">
        <f t="shared" si="14"/>
        <v>2021</v>
      </c>
      <c r="C471" s="17">
        <v>44531</v>
      </c>
      <c r="D471" s="18" t="s">
        <v>130</v>
      </c>
      <c r="E471" s="18" t="s">
        <v>95</v>
      </c>
      <c r="F471" s="18" t="str">
        <f t="shared" si="15"/>
        <v>Eversource_WMA-Solar Cost Adjustment Factor (SCAF)-44531</v>
      </c>
      <c r="G471" s="11" t="s">
        <v>131</v>
      </c>
      <c r="H471" s="11" t="s">
        <v>49</v>
      </c>
      <c r="I471" s="11" t="s">
        <v>132</v>
      </c>
      <c r="J471" s="11" t="s">
        <v>140</v>
      </c>
      <c r="K471" s="11" t="str">
        <f>IFERROR(INDEX('EDC Component Dictionary'!$C$5:$C$37,MATCH('Rates Database'!J471,'EDC Component Dictionary'!$B$5:$B$37,0)), "Energy Supply")</f>
        <v>Distribution System</v>
      </c>
      <c r="L471" s="12">
        <v>1.0000000000000001E-5</v>
      </c>
      <c r="M471" s="12"/>
    </row>
    <row r="472" spans="1:13" x14ac:dyDescent="0.3">
      <c r="A472" s="18">
        <v>470</v>
      </c>
      <c r="B472" s="18">
        <f t="shared" si="14"/>
        <v>2021</v>
      </c>
      <c r="C472" s="17">
        <v>44501</v>
      </c>
      <c r="D472" s="18" t="s">
        <v>130</v>
      </c>
      <c r="E472" s="18" t="s">
        <v>95</v>
      </c>
      <c r="F472" s="18" t="str">
        <f t="shared" si="15"/>
        <v>Eversource_WMA-Solar Cost Adjustment Factor (SCAF)-44501</v>
      </c>
      <c r="G472" s="11" t="s">
        <v>131</v>
      </c>
      <c r="H472" s="11" t="s">
        <v>49</v>
      </c>
      <c r="I472" s="11" t="s">
        <v>132</v>
      </c>
      <c r="J472" s="11" t="s">
        <v>140</v>
      </c>
      <c r="K472" s="11" t="str">
        <f>IFERROR(INDEX('EDC Component Dictionary'!$C$5:$C$37,MATCH('Rates Database'!J472,'EDC Component Dictionary'!$B$5:$B$37,0)), "Energy Supply")</f>
        <v>Distribution System</v>
      </c>
      <c r="L472" s="12">
        <v>1.0000000000000001E-5</v>
      </c>
      <c r="M472" s="12"/>
    </row>
    <row r="473" spans="1:13" x14ac:dyDescent="0.3">
      <c r="A473" s="18">
        <v>471</v>
      </c>
      <c r="B473" s="18">
        <f t="shared" si="14"/>
        <v>2021</v>
      </c>
      <c r="C473" s="17">
        <v>44470</v>
      </c>
      <c r="D473" s="18" t="s">
        <v>130</v>
      </c>
      <c r="E473" s="18" t="s">
        <v>95</v>
      </c>
      <c r="F473" s="18" t="str">
        <f t="shared" si="15"/>
        <v>Eversource_WMA-Solar Cost Adjustment Factor (SCAF)-44470</v>
      </c>
      <c r="G473" s="11" t="s">
        <v>131</v>
      </c>
      <c r="H473" s="11" t="s">
        <v>49</v>
      </c>
      <c r="I473" s="11" t="s">
        <v>132</v>
      </c>
      <c r="J473" s="11" t="s">
        <v>140</v>
      </c>
      <c r="K473" s="11" t="str">
        <f>IFERROR(INDEX('EDC Component Dictionary'!$C$5:$C$37,MATCH('Rates Database'!J473,'EDC Component Dictionary'!$B$5:$B$37,0)), "Energy Supply")</f>
        <v>Distribution System</v>
      </c>
      <c r="L473" s="12">
        <v>1.0000000000000001E-5</v>
      </c>
      <c r="M473" s="12"/>
    </row>
    <row r="474" spans="1:13" x14ac:dyDescent="0.3">
      <c r="A474" s="18">
        <v>472</v>
      </c>
      <c r="B474" s="18">
        <f t="shared" si="14"/>
        <v>2021</v>
      </c>
      <c r="C474" s="17">
        <v>44440</v>
      </c>
      <c r="D474" s="18" t="s">
        <v>130</v>
      </c>
      <c r="E474" s="18" t="s">
        <v>95</v>
      </c>
      <c r="F474" s="18" t="str">
        <f t="shared" si="15"/>
        <v>Eversource_WMA-Solar Cost Adjustment Factor (SCAF)-44440</v>
      </c>
      <c r="G474" s="11" t="s">
        <v>131</v>
      </c>
      <c r="H474" s="11" t="s">
        <v>49</v>
      </c>
      <c r="I474" s="11" t="s">
        <v>132</v>
      </c>
      <c r="J474" s="11" t="s">
        <v>140</v>
      </c>
      <c r="K474" s="11" t="str">
        <f>IFERROR(INDEX('EDC Component Dictionary'!$C$5:$C$37,MATCH('Rates Database'!J474,'EDC Component Dictionary'!$B$5:$B$37,0)), "Energy Supply")</f>
        <v>Distribution System</v>
      </c>
      <c r="L474" s="12">
        <v>1.0000000000000001E-5</v>
      </c>
      <c r="M474" s="12"/>
    </row>
    <row r="475" spans="1:13" x14ac:dyDescent="0.3">
      <c r="A475" s="18">
        <v>473</v>
      </c>
      <c r="B475" s="18">
        <f t="shared" si="14"/>
        <v>2021</v>
      </c>
      <c r="C475" s="17">
        <v>44409</v>
      </c>
      <c r="D475" s="18" t="s">
        <v>130</v>
      </c>
      <c r="E475" s="18" t="s">
        <v>95</v>
      </c>
      <c r="F475" s="18" t="str">
        <f t="shared" si="15"/>
        <v>Eversource_WMA-Solar Cost Adjustment Factor (SCAF)-44409</v>
      </c>
      <c r="G475" s="11" t="s">
        <v>131</v>
      </c>
      <c r="H475" s="11" t="s">
        <v>49</v>
      </c>
      <c r="I475" s="11" t="s">
        <v>132</v>
      </c>
      <c r="J475" s="11" t="s">
        <v>140</v>
      </c>
      <c r="K475" s="11" t="str">
        <f>IFERROR(INDEX('EDC Component Dictionary'!$C$5:$C$37,MATCH('Rates Database'!J475,'EDC Component Dictionary'!$B$5:$B$37,0)), "Energy Supply")</f>
        <v>Distribution System</v>
      </c>
      <c r="L475" s="12">
        <v>1.0000000000000001E-5</v>
      </c>
      <c r="M475" s="12"/>
    </row>
    <row r="476" spans="1:13" x14ac:dyDescent="0.3">
      <c r="A476" s="18">
        <v>474</v>
      </c>
      <c r="B476" s="18">
        <f t="shared" si="14"/>
        <v>2021</v>
      </c>
      <c r="C476" s="17">
        <v>44378</v>
      </c>
      <c r="D476" s="18" t="s">
        <v>130</v>
      </c>
      <c r="E476" s="18" t="s">
        <v>95</v>
      </c>
      <c r="F476" s="18" t="str">
        <f t="shared" si="15"/>
        <v>Eversource_WMA-Solar Cost Adjustment Factor (SCAF)-44378</v>
      </c>
      <c r="G476" s="11" t="s">
        <v>131</v>
      </c>
      <c r="H476" s="11" t="s">
        <v>49</v>
      </c>
      <c r="I476" s="11" t="s">
        <v>132</v>
      </c>
      <c r="J476" s="11" t="s">
        <v>140</v>
      </c>
      <c r="K476" s="11" t="str">
        <f>IFERROR(INDEX('EDC Component Dictionary'!$C$5:$C$37,MATCH('Rates Database'!J476,'EDC Component Dictionary'!$B$5:$B$37,0)), "Energy Supply")</f>
        <v>Distribution System</v>
      </c>
      <c r="L476" s="12">
        <v>1.0000000000000001E-5</v>
      </c>
      <c r="M476" s="12"/>
    </row>
    <row r="477" spans="1:13" x14ac:dyDescent="0.3">
      <c r="A477" s="18">
        <v>475</v>
      </c>
      <c r="B477" s="18">
        <f t="shared" si="14"/>
        <v>2021</v>
      </c>
      <c r="C477" s="17">
        <v>44348</v>
      </c>
      <c r="D477" s="18" t="s">
        <v>130</v>
      </c>
      <c r="E477" s="18" t="s">
        <v>95</v>
      </c>
      <c r="F477" s="18" t="str">
        <f t="shared" si="15"/>
        <v>Eversource_WMA-Solar Cost Adjustment Factor (SCAF)-44348</v>
      </c>
      <c r="G477" s="11" t="s">
        <v>131</v>
      </c>
      <c r="H477" s="11" t="s">
        <v>49</v>
      </c>
      <c r="I477" s="11" t="s">
        <v>132</v>
      </c>
      <c r="J477" s="11" t="s">
        <v>140</v>
      </c>
      <c r="K477" s="11" t="str">
        <f>IFERROR(INDEX('EDC Component Dictionary'!$C$5:$C$37,MATCH('Rates Database'!J477,'EDC Component Dictionary'!$B$5:$B$37,0)), "Energy Supply")</f>
        <v>Distribution System</v>
      </c>
      <c r="L477" s="12">
        <v>1.0000000000000001E-5</v>
      </c>
      <c r="M477" s="12"/>
    </row>
    <row r="478" spans="1:13" x14ac:dyDescent="0.3">
      <c r="A478" s="18">
        <v>476</v>
      </c>
      <c r="B478" s="18">
        <f t="shared" si="14"/>
        <v>2021</v>
      </c>
      <c r="C478" s="17">
        <v>44317</v>
      </c>
      <c r="D478" s="18" t="s">
        <v>130</v>
      </c>
      <c r="E478" s="18" t="s">
        <v>95</v>
      </c>
      <c r="F478" s="18" t="str">
        <f t="shared" si="15"/>
        <v>Eversource_WMA-Solar Cost Adjustment Factor (SCAF)-44317</v>
      </c>
      <c r="G478" s="11" t="s">
        <v>131</v>
      </c>
      <c r="H478" s="11" t="s">
        <v>49</v>
      </c>
      <c r="I478" s="11" t="s">
        <v>132</v>
      </c>
      <c r="J478" s="11" t="s">
        <v>140</v>
      </c>
      <c r="K478" s="11" t="str">
        <f>IFERROR(INDEX('EDC Component Dictionary'!$C$5:$C$37,MATCH('Rates Database'!J478,'EDC Component Dictionary'!$B$5:$B$37,0)), "Energy Supply")</f>
        <v>Distribution System</v>
      </c>
      <c r="L478" s="12">
        <v>1.0000000000000001E-5</v>
      </c>
      <c r="M478" s="12"/>
    </row>
    <row r="479" spans="1:13" x14ac:dyDescent="0.3">
      <c r="A479" s="18">
        <v>477</v>
      </c>
      <c r="B479" s="18">
        <f t="shared" si="14"/>
        <v>2021</v>
      </c>
      <c r="C479" s="17">
        <v>44287</v>
      </c>
      <c r="D479" s="18" t="s">
        <v>130</v>
      </c>
      <c r="E479" s="18" t="s">
        <v>95</v>
      </c>
      <c r="F479" s="18" t="str">
        <f t="shared" si="15"/>
        <v>Eversource_WMA-Solar Cost Adjustment Factor (SCAF)-44287</v>
      </c>
      <c r="G479" s="11" t="s">
        <v>131</v>
      </c>
      <c r="H479" s="11" t="s">
        <v>49</v>
      </c>
      <c r="I479" s="11" t="s">
        <v>132</v>
      </c>
      <c r="J479" s="11" t="s">
        <v>140</v>
      </c>
      <c r="K479" s="11" t="str">
        <f>IFERROR(INDEX('EDC Component Dictionary'!$C$5:$C$37,MATCH('Rates Database'!J479,'EDC Component Dictionary'!$B$5:$B$37,0)), "Energy Supply")</f>
        <v>Distribution System</v>
      </c>
      <c r="L479" s="12">
        <v>1.0000000000000001E-5</v>
      </c>
      <c r="M479" s="12"/>
    </row>
    <row r="480" spans="1:13" x14ac:dyDescent="0.3">
      <c r="A480" s="18">
        <v>478</v>
      </c>
      <c r="B480" s="18">
        <f t="shared" si="14"/>
        <v>2021</v>
      </c>
      <c r="C480" s="17">
        <v>44256</v>
      </c>
      <c r="D480" s="18" t="s">
        <v>130</v>
      </c>
      <c r="E480" s="18" t="s">
        <v>95</v>
      </c>
      <c r="F480" s="18" t="str">
        <f t="shared" si="15"/>
        <v>Eversource_WMA-Solar Cost Adjustment Factor (SCAF)-44256</v>
      </c>
      <c r="G480" s="11" t="s">
        <v>131</v>
      </c>
      <c r="H480" s="11" t="s">
        <v>49</v>
      </c>
      <c r="I480" s="11" t="s">
        <v>132</v>
      </c>
      <c r="J480" s="11" t="s">
        <v>140</v>
      </c>
      <c r="K480" s="11" t="str">
        <f>IFERROR(INDEX('EDC Component Dictionary'!$C$5:$C$37,MATCH('Rates Database'!J480,'EDC Component Dictionary'!$B$5:$B$37,0)), "Energy Supply")</f>
        <v>Distribution System</v>
      </c>
      <c r="L480" s="12">
        <v>1.0000000000000001E-5</v>
      </c>
      <c r="M480" s="12"/>
    </row>
    <row r="481" spans="1:13" x14ac:dyDescent="0.3">
      <c r="A481" s="18">
        <v>479</v>
      </c>
      <c r="B481" s="18">
        <f t="shared" si="14"/>
        <v>2021</v>
      </c>
      <c r="C481" s="17">
        <v>44228</v>
      </c>
      <c r="D481" s="18" t="s">
        <v>130</v>
      </c>
      <c r="E481" s="18" t="s">
        <v>95</v>
      </c>
      <c r="F481" s="18" t="str">
        <f t="shared" si="15"/>
        <v>Eversource_WMA-Solar Cost Adjustment Factor (SCAF)-44228</v>
      </c>
      <c r="G481" s="11" t="s">
        <v>131</v>
      </c>
      <c r="H481" s="11" t="s">
        <v>49</v>
      </c>
      <c r="I481" s="11" t="s">
        <v>132</v>
      </c>
      <c r="J481" s="11" t="s">
        <v>140</v>
      </c>
      <c r="K481" s="11" t="str">
        <f>IFERROR(INDEX('EDC Component Dictionary'!$C$5:$C$37,MATCH('Rates Database'!J481,'EDC Component Dictionary'!$B$5:$B$37,0)), "Energy Supply")</f>
        <v>Distribution System</v>
      </c>
      <c r="L481" s="12">
        <v>1.0000000000000001E-5</v>
      </c>
      <c r="M481" s="12"/>
    </row>
    <row r="482" spans="1:13" x14ac:dyDescent="0.3">
      <c r="A482" s="18">
        <v>480</v>
      </c>
      <c r="B482" s="18">
        <f t="shared" si="14"/>
        <v>2021</v>
      </c>
      <c r="C482" s="17">
        <v>44197</v>
      </c>
      <c r="D482" s="18" t="s">
        <v>130</v>
      </c>
      <c r="E482" s="18" t="s">
        <v>95</v>
      </c>
      <c r="F482" s="18" t="str">
        <f t="shared" si="15"/>
        <v>Eversource_WMA-Solar Cost Adjustment Factor (SCAF)-44197</v>
      </c>
      <c r="G482" s="11" t="s">
        <v>131</v>
      </c>
      <c r="H482" s="11" t="s">
        <v>49</v>
      </c>
      <c r="I482" s="11" t="s">
        <v>132</v>
      </c>
      <c r="J482" s="11" t="s">
        <v>140</v>
      </c>
      <c r="K482" s="11" t="str">
        <f>IFERROR(INDEX('EDC Component Dictionary'!$C$5:$C$37,MATCH('Rates Database'!J482,'EDC Component Dictionary'!$B$5:$B$37,0)), "Energy Supply")</f>
        <v>Distribution System</v>
      </c>
      <c r="L482" s="12">
        <v>1.0000000000000001E-5</v>
      </c>
      <c r="M482" s="12"/>
    </row>
    <row r="483" spans="1:13" x14ac:dyDescent="0.3">
      <c r="A483" s="18">
        <v>481</v>
      </c>
      <c r="B483" s="18">
        <f t="shared" si="14"/>
        <v>2020</v>
      </c>
      <c r="C483" s="17">
        <v>44166</v>
      </c>
      <c r="D483" s="18" t="s">
        <v>130</v>
      </c>
      <c r="E483" s="18" t="s">
        <v>95</v>
      </c>
      <c r="F483" s="18" t="str">
        <f t="shared" si="15"/>
        <v>Eversource_WMA-Solar Cost Adjustment Factor (SCAF)-44166</v>
      </c>
      <c r="G483" s="11" t="s">
        <v>131</v>
      </c>
      <c r="H483" s="11" t="s">
        <v>49</v>
      </c>
      <c r="I483" s="11" t="s">
        <v>132</v>
      </c>
      <c r="J483" s="11" t="s">
        <v>140</v>
      </c>
      <c r="K483" s="11" t="str">
        <f>IFERROR(INDEX('EDC Component Dictionary'!$C$5:$C$37,MATCH('Rates Database'!J483,'EDC Component Dictionary'!$B$5:$B$37,0)), "Energy Supply")</f>
        <v>Distribution System</v>
      </c>
      <c r="L483" s="12">
        <v>0</v>
      </c>
      <c r="M483" s="12"/>
    </row>
    <row r="484" spans="1:13" x14ac:dyDescent="0.3">
      <c r="A484" s="18">
        <v>482</v>
      </c>
      <c r="B484" s="18">
        <f t="shared" si="14"/>
        <v>2020</v>
      </c>
      <c r="C484" s="17">
        <v>44136</v>
      </c>
      <c r="D484" s="18" t="s">
        <v>130</v>
      </c>
      <c r="E484" s="18" t="s">
        <v>95</v>
      </c>
      <c r="F484" s="18" t="str">
        <f t="shared" si="15"/>
        <v>Eversource_WMA-Solar Cost Adjustment Factor (SCAF)-44136</v>
      </c>
      <c r="G484" s="11" t="s">
        <v>131</v>
      </c>
      <c r="H484" s="11" t="s">
        <v>49</v>
      </c>
      <c r="I484" s="11" t="s">
        <v>132</v>
      </c>
      <c r="J484" s="11" t="s">
        <v>140</v>
      </c>
      <c r="K484" s="11" t="str">
        <f>IFERROR(INDEX('EDC Component Dictionary'!$C$5:$C$37,MATCH('Rates Database'!J484,'EDC Component Dictionary'!$B$5:$B$37,0)), "Energy Supply")</f>
        <v>Distribution System</v>
      </c>
      <c r="L484" s="12">
        <v>0</v>
      </c>
      <c r="M484" s="12"/>
    </row>
    <row r="485" spans="1:13" x14ac:dyDescent="0.3">
      <c r="A485" s="18">
        <v>483</v>
      </c>
      <c r="B485" s="18">
        <f t="shared" si="14"/>
        <v>2020</v>
      </c>
      <c r="C485" s="17">
        <v>44105</v>
      </c>
      <c r="D485" s="18" t="s">
        <v>130</v>
      </c>
      <c r="E485" s="18" t="s">
        <v>95</v>
      </c>
      <c r="F485" s="18" t="str">
        <f t="shared" si="15"/>
        <v>Eversource_WMA-Solar Cost Adjustment Factor (SCAF)-44105</v>
      </c>
      <c r="G485" s="11" t="s">
        <v>131</v>
      </c>
      <c r="H485" s="11" t="s">
        <v>49</v>
      </c>
      <c r="I485" s="11" t="s">
        <v>132</v>
      </c>
      <c r="J485" s="11" t="s">
        <v>140</v>
      </c>
      <c r="K485" s="11" t="str">
        <f>IFERROR(INDEX('EDC Component Dictionary'!$C$5:$C$37,MATCH('Rates Database'!J485,'EDC Component Dictionary'!$B$5:$B$37,0)), "Energy Supply")</f>
        <v>Distribution System</v>
      </c>
      <c r="L485" s="12">
        <v>0</v>
      </c>
      <c r="M485" s="12"/>
    </row>
    <row r="486" spans="1:13" x14ac:dyDescent="0.3">
      <c r="A486" s="18">
        <v>484</v>
      </c>
      <c r="B486" s="18">
        <f t="shared" si="14"/>
        <v>2020</v>
      </c>
      <c r="C486" s="17">
        <v>44075</v>
      </c>
      <c r="D486" s="18" t="s">
        <v>130</v>
      </c>
      <c r="E486" s="18" t="s">
        <v>95</v>
      </c>
      <c r="F486" s="18" t="str">
        <f t="shared" si="15"/>
        <v>Eversource_WMA-Solar Cost Adjustment Factor (SCAF)-44075</v>
      </c>
      <c r="G486" s="11" t="s">
        <v>131</v>
      </c>
      <c r="H486" s="11" t="s">
        <v>49</v>
      </c>
      <c r="I486" s="11" t="s">
        <v>132</v>
      </c>
      <c r="J486" s="11" t="s">
        <v>140</v>
      </c>
      <c r="K486" s="11" t="str">
        <f>IFERROR(INDEX('EDC Component Dictionary'!$C$5:$C$37,MATCH('Rates Database'!J486,'EDC Component Dictionary'!$B$5:$B$37,0)), "Energy Supply")</f>
        <v>Distribution System</v>
      </c>
      <c r="L486" s="12">
        <v>0</v>
      </c>
      <c r="M486" s="12"/>
    </row>
    <row r="487" spans="1:13" x14ac:dyDescent="0.3">
      <c r="A487" s="18">
        <v>485</v>
      </c>
      <c r="B487" s="18">
        <f t="shared" si="14"/>
        <v>2020</v>
      </c>
      <c r="C487" s="17">
        <v>44044</v>
      </c>
      <c r="D487" s="18" t="s">
        <v>130</v>
      </c>
      <c r="E487" s="18" t="s">
        <v>95</v>
      </c>
      <c r="F487" s="18" t="str">
        <f t="shared" si="15"/>
        <v>Eversource_WMA-Solar Cost Adjustment Factor (SCAF)-44044</v>
      </c>
      <c r="G487" s="11" t="s">
        <v>131</v>
      </c>
      <c r="H487" s="11" t="s">
        <v>49</v>
      </c>
      <c r="I487" s="11" t="s">
        <v>132</v>
      </c>
      <c r="J487" s="11" t="s">
        <v>140</v>
      </c>
      <c r="K487" s="11" t="str">
        <f>IFERROR(INDEX('EDC Component Dictionary'!$C$5:$C$37,MATCH('Rates Database'!J487,'EDC Component Dictionary'!$B$5:$B$37,0)), "Energy Supply")</f>
        <v>Distribution System</v>
      </c>
      <c r="L487" s="12">
        <v>0</v>
      </c>
      <c r="M487" s="12"/>
    </row>
    <row r="488" spans="1:13" x14ac:dyDescent="0.3">
      <c r="A488" s="18">
        <v>486</v>
      </c>
      <c r="B488" s="18">
        <f t="shared" si="14"/>
        <v>2020</v>
      </c>
      <c r="C488" s="17">
        <v>44013</v>
      </c>
      <c r="D488" s="18" t="s">
        <v>130</v>
      </c>
      <c r="E488" s="18" t="s">
        <v>95</v>
      </c>
      <c r="F488" s="18" t="str">
        <f t="shared" si="15"/>
        <v>Eversource_WMA-Solar Cost Adjustment Factor (SCAF)-44013</v>
      </c>
      <c r="G488" s="11" t="s">
        <v>131</v>
      </c>
      <c r="H488" s="11" t="s">
        <v>49</v>
      </c>
      <c r="I488" s="11" t="s">
        <v>132</v>
      </c>
      <c r="J488" s="11" t="s">
        <v>140</v>
      </c>
      <c r="K488" s="11" t="str">
        <f>IFERROR(INDEX('EDC Component Dictionary'!$C$5:$C$37,MATCH('Rates Database'!J488,'EDC Component Dictionary'!$B$5:$B$37,0)), "Energy Supply")</f>
        <v>Distribution System</v>
      </c>
      <c r="L488" s="12">
        <v>0</v>
      </c>
      <c r="M488" s="12"/>
    </row>
    <row r="489" spans="1:13" x14ac:dyDescent="0.3">
      <c r="A489" s="18">
        <v>487</v>
      </c>
      <c r="B489" s="18">
        <f t="shared" si="14"/>
        <v>2020</v>
      </c>
      <c r="C489" s="17">
        <v>43983</v>
      </c>
      <c r="D489" s="18" t="s">
        <v>130</v>
      </c>
      <c r="E489" s="18" t="s">
        <v>95</v>
      </c>
      <c r="F489" s="18" t="str">
        <f t="shared" si="15"/>
        <v>Eversource_WMA-Solar Cost Adjustment Factor (SCAF)-43983</v>
      </c>
      <c r="G489" s="11" t="s">
        <v>131</v>
      </c>
      <c r="H489" s="11" t="s">
        <v>49</v>
      </c>
      <c r="I489" s="11" t="s">
        <v>132</v>
      </c>
      <c r="J489" s="11" t="s">
        <v>140</v>
      </c>
      <c r="K489" s="11" t="str">
        <f>IFERROR(INDEX('EDC Component Dictionary'!$C$5:$C$37,MATCH('Rates Database'!J489,'EDC Component Dictionary'!$B$5:$B$37,0)), "Energy Supply")</f>
        <v>Distribution System</v>
      </c>
      <c r="L489" s="12">
        <v>0</v>
      </c>
      <c r="M489" s="12"/>
    </row>
    <row r="490" spans="1:13" x14ac:dyDescent="0.3">
      <c r="A490" s="18">
        <v>488</v>
      </c>
      <c r="B490" s="18">
        <f t="shared" si="14"/>
        <v>2020</v>
      </c>
      <c r="C490" s="17">
        <v>43952</v>
      </c>
      <c r="D490" s="18" t="s">
        <v>130</v>
      </c>
      <c r="E490" s="18" t="s">
        <v>95</v>
      </c>
      <c r="F490" s="18" t="str">
        <f t="shared" si="15"/>
        <v>Eversource_WMA-Solar Cost Adjustment Factor (SCAF)-43952</v>
      </c>
      <c r="G490" s="11" t="s">
        <v>131</v>
      </c>
      <c r="H490" s="11" t="s">
        <v>49</v>
      </c>
      <c r="I490" s="11" t="s">
        <v>132</v>
      </c>
      <c r="J490" s="11" t="s">
        <v>140</v>
      </c>
      <c r="K490" s="11" t="str">
        <f>IFERROR(INDEX('EDC Component Dictionary'!$C$5:$C$37,MATCH('Rates Database'!J490,'EDC Component Dictionary'!$B$5:$B$37,0)), "Energy Supply")</f>
        <v>Distribution System</v>
      </c>
      <c r="L490" s="12">
        <v>0</v>
      </c>
      <c r="M490" s="12"/>
    </row>
    <row r="491" spans="1:13" x14ac:dyDescent="0.3">
      <c r="A491" s="18">
        <v>489</v>
      </c>
      <c r="B491" s="18">
        <f t="shared" si="14"/>
        <v>2020</v>
      </c>
      <c r="C491" s="17">
        <v>43922</v>
      </c>
      <c r="D491" s="18" t="s">
        <v>130</v>
      </c>
      <c r="E491" s="18" t="s">
        <v>95</v>
      </c>
      <c r="F491" s="18" t="str">
        <f t="shared" si="15"/>
        <v>Eversource_WMA-Solar Cost Adjustment Factor (SCAF)-43922</v>
      </c>
      <c r="G491" s="11" t="s">
        <v>131</v>
      </c>
      <c r="H491" s="11" t="s">
        <v>49</v>
      </c>
      <c r="I491" s="11" t="s">
        <v>132</v>
      </c>
      <c r="J491" s="11" t="s">
        <v>140</v>
      </c>
      <c r="K491" s="11" t="str">
        <f>IFERROR(INDEX('EDC Component Dictionary'!$C$5:$C$37,MATCH('Rates Database'!J491,'EDC Component Dictionary'!$B$5:$B$37,0)), "Energy Supply")</f>
        <v>Distribution System</v>
      </c>
      <c r="L491" s="12">
        <v>0</v>
      </c>
      <c r="M491" s="12"/>
    </row>
    <row r="492" spans="1:13" x14ac:dyDescent="0.3">
      <c r="A492" s="18">
        <v>490</v>
      </c>
      <c r="B492" s="18">
        <f t="shared" si="14"/>
        <v>2020</v>
      </c>
      <c r="C492" s="17">
        <v>43891</v>
      </c>
      <c r="D492" s="18" t="s">
        <v>130</v>
      </c>
      <c r="E492" s="18" t="s">
        <v>95</v>
      </c>
      <c r="F492" s="18" t="str">
        <f t="shared" si="15"/>
        <v>Eversource_WMA-Solar Cost Adjustment Factor (SCAF)-43891</v>
      </c>
      <c r="G492" s="11" t="s">
        <v>131</v>
      </c>
      <c r="H492" s="11" t="s">
        <v>49</v>
      </c>
      <c r="I492" s="11" t="s">
        <v>132</v>
      </c>
      <c r="J492" s="11" t="s">
        <v>140</v>
      </c>
      <c r="K492" s="11" t="str">
        <f>IFERROR(INDEX('EDC Component Dictionary'!$C$5:$C$37,MATCH('Rates Database'!J492,'EDC Component Dictionary'!$B$5:$B$37,0)), "Energy Supply")</f>
        <v>Distribution System</v>
      </c>
      <c r="L492" s="12">
        <v>0</v>
      </c>
      <c r="M492" s="12"/>
    </row>
    <row r="493" spans="1:13" x14ac:dyDescent="0.3">
      <c r="A493" s="18">
        <v>491</v>
      </c>
      <c r="B493" s="18">
        <f t="shared" si="14"/>
        <v>2020</v>
      </c>
      <c r="C493" s="17">
        <v>43862</v>
      </c>
      <c r="D493" s="18" t="s">
        <v>130</v>
      </c>
      <c r="E493" s="18" t="s">
        <v>95</v>
      </c>
      <c r="F493" s="18" t="str">
        <f t="shared" si="15"/>
        <v>Eversource_WMA-Solar Cost Adjustment Factor (SCAF)-43862</v>
      </c>
      <c r="G493" s="11" t="s">
        <v>131</v>
      </c>
      <c r="H493" s="11" t="s">
        <v>49</v>
      </c>
      <c r="I493" s="11" t="s">
        <v>132</v>
      </c>
      <c r="J493" s="11" t="s">
        <v>140</v>
      </c>
      <c r="K493" s="11" t="str">
        <f>IFERROR(INDEX('EDC Component Dictionary'!$C$5:$C$37,MATCH('Rates Database'!J493,'EDC Component Dictionary'!$B$5:$B$37,0)), "Energy Supply")</f>
        <v>Distribution System</v>
      </c>
      <c r="L493" s="12">
        <v>0</v>
      </c>
      <c r="M493" s="12"/>
    </row>
    <row r="494" spans="1:13" x14ac:dyDescent="0.3">
      <c r="A494" s="18">
        <v>492</v>
      </c>
      <c r="B494" s="18">
        <f t="shared" si="14"/>
        <v>2020</v>
      </c>
      <c r="C494" s="17">
        <v>43831</v>
      </c>
      <c r="D494" s="18" t="s">
        <v>130</v>
      </c>
      <c r="E494" s="18" t="s">
        <v>95</v>
      </c>
      <c r="F494" s="18" t="str">
        <f t="shared" si="15"/>
        <v>Eversource_WMA-Solar Cost Adjustment Factor (SCAF)-43831</v>
      </c>
      <c r="G494" s="11" t="s">
        <v>131</v>
      </c>
      <c r="H494" s="11" t="s">
        <v>49</v>
      </c>
      <c r="I494" s="11" t="s">
        <v>132</v>
      </c>
      <c r="J494" s="11" t="s">
        <v>140</v>
      </c>
      <c r="K494" s="11" t="str">
        <f>IFERROR(INDEX('EDC Component Dictionary'!$C$5:$C$37,MATCH('Rates Database'!J494,'EDC Component Dictionary'!$B$5:$B$37,0)), "Energy Supply")</f>
        <v>Distribution System</v>
      </c>
      <c r="L494" s="12">
        <v>0</v>
      </c>
      <c r="M494" s="12"/>
    </row>
    <row r="495" spans="1:13" x14ac:dyDescent="0.3">
      <c r="A495" s="18">
        <v>493</v>
      </c>
      <c r="B495" s="18">
        <f t="shared" si="14"/>
        <v>2019</v>
      </c>
      <c r="C495" s="17">
        <v>43800</v>
      </c>
      <c r="D495" s="18" t="s">
        <v>130</v>
      </c>
      <c r="E495" s="18" t="s">
        <v>95</v>
      </c>
      <c r="F495" s="18" t="str">
        <f t="shared" si="15"/>
        <v>Eversource_WMA-Solar Cost Adjustment Factor (SCAF)-43800</v>
      </c>
      <c r="G495" s="11" t="s">
        <v>131</v>
      </c>
      <c r="H495" s="11" t="s">
        <v>49</v>
      </c>
      <c r="I495" s="11" t="s">
        <v>132</v>
      </c>
      <c r="J495" s="11" t="s">
        <v>140</v>
      </c>
      <c r="K495" s="11" t="str">
        <f>IFERROR(INDEX('EDC Component Dictionary'!$C$5:$C$37,MATCH('Rates Database'!J495,'EDC Component Dictionary'!$B$5:$B$37,0)), "Energy Supply")</f>
        <v>Distribution System</v>
      </c>
      <c r="L495" s="12">
        <v>4.0000000000000003E-5</v>
      </c>
      <c r="M495" s="12"/>
    </row>
    <row r="496" spans="1:13" x14ac:dyDescent="0.3">
      <c r="A496" s="18">
        <v>494</v>
      </c>
      <c r="B496" s="18">
        <f t="shared" si="14"/>
        <v>2019</v>
      </c>
      <c r="C496" s="17">
        <v>43770</v>
      </c>
      <c r="D496" s="18" t="s">
        <v>130</v>
      </c>
      <c r="E496" s="18" t="s">
        <v>95</v>
      </c>
      <c r="F496" s="18" t="str">
        <f t="shared" si="15"/>
        <v>Eversource_WMA-Solar Cost Adjustment Factor (SCAF)-43770</v>
      </c>
      <c r="G496" s="11" t="s">
        <v>131</v>
      </c>
      <c r="H496" s="11" t="s">
        <v>49</v>
      </c>
      <c r="I496" s="11" t="s">
        <v>132</v>
      </c>
      <c r="J496" s="11" t="s">
        <v>140</v>
      </c>
      <c r="K496" s="11" t="str">
        <f>IFERROR(INDEX('EDC Component Dictionary'!$C$5:$C$37,MATCH('Rates Database'!J496,'EDC Component Dictionary'!$B$5:$B$37,0)), "Energy Supply")</f>
        <v>Distribution System</v>
      </c>
      <c r="L496" s="12">
        <v>4.0000000000000003E-5</v>
      </c>
      <c r="M496" s="12"/>
    </row>
    <row r="497" spans="1:13" x14ac:dyDescent="0.3">
      <c r="A497" s="18">
        <v>495</v>
      </c>
      <c r="B497" s="18">
        <f t="shared" si="14"/>
        <v>2019</v>
      </c>
      <c r="C497" s="17">
        <v>43739</v>
      </c>
      <c r="D497" s="18" t="s">
        <v>130</v>
      </c>
      <c r="E497" s="18" t="s">
        <v>95</v>
      </c>
      <c r="F497" s="18" t="str">
        <f t="shared" si="15"/>
        <v>Eversource_WMA-Solar Cost Adjustment Factor (SCAF)-43739</v>
      </c>
      <c r="G497" s="11" t="s">
        <v>131</v>
      </c>
      <c r="H497" s="11" t="s">
        <v>49</v>
      </c>
      <c r="I497" s="11" t="s">
        <v>132</v>
      </c>
      <c r="J497" s="11" t="s">
        <v>140</v>
      </c>
      <c r="K497" s="11" t="str">
        <f>IFERROR(INDEX('EDC Component Dictionary'!$C$5:$C$37,MATCH('Rates Database'!J497,'EDC Component Dictionary'!$B$5:$B$37,0)), "Energy Supply")</f>
        <v>Distribution System</v>
      </c>
      <c r="L497" s="12">
        <v>4.0000000000000003E-5</v>
      </c>
      <c r="M497" s="12"/>
    </row>
    <row r="498" spans="1:13" x14ac:dyDescent="0.3">
      <c r="A498" s="18">
        <v>496</v>
      </c>
      <c r="B498" s="18">
        <f t="shared" si="14"/>
        <v>2019</v>
      </c>
      <c r="C498" s="17">
        <v>43709</v>
      </c>
      <c r="D498" s="18" t="s">
        <v>130</v>
      </c>
      <c r="E498" s="18" t="s">
        <v>95</v>
      </c>
      <c r="F498" s="18" t="str">
        <f t="shared" si="15"/>
        <v>Eversource_WMA-Solar Cost Adjustment Factor (SCAF)-43709</v>
      </c>
      <c r="G498" s="11" t="s">
        <v>131</v>
      </c>
      <c r="H498" s="11" t="s">
        <v>49</v>
      </c>
      <c r="I498" s="11" t="s">
        <v>132</v>
      </c>
      <c r="J498" s="11" t="s">
        <v>140</v>
      </c>
      <c r="K498" s="11" t="str">
        <f>IFERROR(INDEX('EDC Component Dictionary'!$C$5:$C$37,MATCH('Rates Database'!J498,'EDC Component Dictionary'!$B$5:$B$37,0)), "Energy Supply")</f>
        <v>Distribution System</v>
      </c>
      <c r="L498" s="12">
        <v>4.0000000000000003E-5</v>
      </c>
      <c r="M498" s="12"/>
    </row>
    <row r="499" spans="1:13" x14ac:dyDescent="0.3">
      <c r="A499" s="18">
        <v>497</v>
      </c>
      <c r="B499" s="18">
        <f t="shared" si="14"/>
        <v>2019</v>
      </c>
      <c r="C499" s="17">
        <v>43678</v>
      </c>
      <c r="D499" s="18" t="s">
        <v>130</v>
      </c>
      <c r="E499" s="18" t="s">
        <v>95</v>
      </c>
      <c r="F499" s="18" t="str">
        <f t="shared" si="15"/>
        <v>Eversource_WMA-Solar Cost Adjustment Factor (SCAF)-43678</v>
      </c>
      <c r="G499" s="11" t="s">
        <v>131</v>
      </c>
      <c r="H499" s="11" t="s">
        <v>49</v>
      </c>
      <c r="I499" s="11" t="s">
        <v>132</v>
      </c>
      <c r="J499" s="11" t="s">
        <v>140</v>
      </c>
      <c r="K499" s="11" t="str">
        <f>IFERROR(INDEX('EDC Component Dictionary'!$C$5:$C$37,MATCH('Rates Database'!J499,'EDC Component Dictionary'!$B$5:$B$37,0)), "Energy Supply")</f>
        <v>Distribution System</v>
      </c>
      <c r="L499" s="12">
        <v>4.0000000000000003E-5</v>
      </c>
      <c r="M499" s="12"/>
    </row>
    <row r="500" spans="1:13" x14ac:dyDescent="0.3">
      <c r="A500" s="18">
        <v>498</v>
      </c>
      <c r="B500" s="18">
        <f t="shared" si="14"/>
        <v>2019</v>
      </c>
      <c r="C500" s="17">
        <v>43647</v>
      </c>
      <c r="D500" s="18" t="s">
        <v>130</v>
      </c>
      <c r="E500" s="18" t="s">
        <v>95</v>
      </c>
      <c r="F500" s="18" t="str">
        <f t="shared" si="15"/>
        <v>Eversource_WMA-Solar Cost Adjustment Factor (SCAF)-43647</v>
      </c>
      <c r="G500" s="11" t="s">
        <v>131</v>
      </c>
      <c r="H500" s="11" t="s">
        <v>49</v>
      </c>
      <c r="I500" s="11" t="s">
        <v>132</v>
      </c>
      <c r="J500" s="11" t="s">
        <v>140</v>
      </c>
      <c r="K500" s="11" t="str">
        <f>IFERROR(INDEX('EDC Component Dictionary'!$C$5:$C$37,MATCH('Rates Database'!J500,'EDC Component Dictionary'!$B$5:$B$37,0)), "Energy Supply")</f>
        <v>Distribution System</v>
      </c>
      <c r="L500" s="12">
        <v>4.0000000000000003E-5</v>
      </c>
      <c r="M500" s="12"/>
    </row>
    <row r="501" spans="1:13" x14ac:dyDescent="0.3">
      <c r="A501" s="18">
        <v>499</v>
      </c>
      <c r="B501" s="18">
        <f t="shared" si="14"/>
        <v>2019</v>
      </c>
      <c r="C501" s="17">
        <v>43617</v>
      </c>
      <c r="D501" s="18" t="s">
        <v>130</v>
      </c>
      <c r="E501" s="18" t="s">
        <v>95</v>
      </c>
      <c r="F501" s="18" t="str">
        <f t="shared" si="15"/>
        <v>Eversource_WMA-Solar Cost Adjustment Factor (SCAF)-43617</v>
      </c>
      <c r="G501" s="11" t="s">
        <v>131</v>
      </c>
      <c r="H501" s="11" t="s">
        <v>49</v>
      </c>
      <c r="I501" s="11" t="s">
        <v>132</v>
      </c>
      <c r="J501" s="11" t="s">
        <v>140</v>
      </c>
      <c r="K501" s="11" t="str">
        <f>IFERROR(INDEX('EDC Component Dictionary'!$C$5:$C$37,MATCH('Rates Database'!J501,'EDC Component Dictionary'!$B$5:$B$37,0)), "Energy Supply")</f>
        <v>Distribution System</v>
      </c>
      <c r="L501" s="12">
        <v>4.0000000000000003E-5</v>
      </c>
      <c r="M501" s="12"/>
    </row>
    <row r="502" spans="1:13" x14ac:dyDescent="0.3">
      <c r="A502" s="18">
        <v>500</v>
      </c>
      <c r="B502" s="18">
        <f t="shared" si="14"/>
        <v>2019</v>
      </c>
      <c r="C502" s="17">
        <v>43586</v>
      </c>
      <c r="D502" s="18" t="s">
        <v>130</v>
      </c>
      <c r="E502" s="18" t="s">
        <v>95</v>
      </c>
      <c r="F502" s="18" t="str">
        <f t="shared" si="15"/>
        <v>Eversource_WMA-Solar Cost Adjustment Factor (SCAF)-43586</v>
      </c>
      <c r="G502" s="11" t="s">
        <v>131</v>
      </c>
      <c r="H502" s="11" t="s">
        <v>49</v>
      </c>
      <c r="I502" s="11" t="s">
        <v>132</v>
      </c>
      <c r="J502" s="11" t="s">
        <v>140</v>
      </c>
      <c r="K502" s="11" t="str">
        <f>IFERROR(INDEX('EDC Component Dictionary'!$C$5:$C$37,MATCH('Rates Database'!J502,'EDC Component Dictionary'!$B$5:$B$37,0)), "Energy Supply")</f>
        <v>Distribution System</v>
      </c>
      <c r="L502" s="12">
        <v>4.0000000000000003E-5</v>
      </c>
      <c r="M502" s="12"/>
    </row>
    <row r="503" spans="1:13" x14ac:dyDescent="0.3">
      <c r="A503" s="18">
        <v>501</v>
      </c>
      <c r="B503" s="18">
        <f t="shared" si="14"/>
        <v>2019</v>
      </c>
      <c r="C503" s="17">
        <v>43556</v>
      </c>
      <c r="D503" s="18" t="s">
        <v>130</v>
      </c>
      <c r="E503" s="18" t="s">
        <v>95</v>
      </c>
      <c r="F503" s="18" t="str">
        <f t="shared" si="15"/>
        <v>Eversource_WMA-Solar Cost Adjustment Factor (SCAF)-43556</v>
      </c>
      <c r="G503" s="11" t="s">
        <v>131</v>
      </c>
      <c r="H503" s="11" t="s">
        <v>49</v>
      </c>
      <c r="I503" s="11" t="s">
        <v>132</v>
      </c>
      <c r="J503" s="11" t="s">
        <v>140</v>
      </c>
      <c r="K503" s="11" t="str">
        <f>IFERROR(INDEX('EDC Component Dictionary'!$C$5:$C$37,MATCH('Rates Database'!J503,'EDC Component Dictionary'!$B$5:$B$37,0)), "Energy Supply")</f>
        <v>Distribution System</v>
      </c>
      <c r="L503" s="12">
        <v>4.0000000000000003E-5</v>
      </c>
      <c r="M503" s="12"/>
    </row>
    <row r="504" spans="1:13" x14ac:dyDescent="0.3">
      <c r="A504" s="18">
        <v>502</v>
      </c>
      <c r="B504" s="18">
        <f t="shared" si="14"/>
        <v>2019</v>
      </c>
      <c r="C504" s="17">
        <v>43525</v>
      </c>
      <c r="D504" s="18" t="s">
        <v>130</v>
      </c>
      <c r="E504" s="18" t="s">
        <v>95</v>
      </c>
      <c r="F504" s="18" t="str">
        <f t="shared" si="15"/>
        <v>Eversource_WMA-Solar Cost Adjustment Factor (SCAF)-43525</v>
      </c>
      <c r="G504" s="11" t="s">
        <v>131</v>
      </c>
      <c r="H504" s="11" t="s">
        <v>49</v>
      </c>
      <c r="I504" s="11" t="s">
        <v>132</v>
      </c>
      <c r="J504" s="11" t="s">
        <v>140</v>
      </c>
      <c r="K504" s="11" t="str">
        <f>IFERROR(INDEX('EDC Component Dictionary'!$C$5:$C$37,MATCH('Rates Database'!J504,'EDC Component Dictionary'!$B$5:$B$37,0)), "Energy Supply")</f>
        <v>Distribution System</v>
      </c>
      <c r="L504" s="12">
        <v>4.0000000000000003E-5</v>
      </c>
      <c r="M504" s="12"/>
    </row>
    <row r="505" spans="1:13" x14ac:dyDescent="0.3">
      <c r="A505" s="18">
        <v>503</v>
      </c>
      <c r="B505" s="18">
        <f t="shared" si="14"/>
        <v>2019</v>
      </c>
      <c r="C505" s="17">
        <v>43497</v>
      </c>
      <c r="D505" s="18" t="s">
        <v>130</v>
      </c>
      <c r="E505" s="18" t="s">
        <v>95</v>
      </c>
      <c r="F505" s="18" t="str">
        <f t="shared" si="15"/>
        <v>Eversource_WMA-Solar Cost Adjustment Factor (SCAF)-43497</v>
      </c>
      <c r="G505" s="11" t="s">
        <v>131</v>
      </c>
      <c r="H505" s="11" t="s">
        <v>49</v>
      </c>
      <c r="I505" s="11" t="s">
        <v>132</v>
      </c>
      <c r="J505" s="11" t="s">
        <v>140</v>
      </c>
      <c r="K505" s="11" t="str">
        <f>IFERROR(INDEX('EDC Component Dictionary'!$C$5:$C$37,MATCH('Rates Database'!J505,'EDC Component Dictionary'!$B$5:$B$37,0)), "Energy Supply")</f>
        <v>Distribution System</v>
      </c>
      <c r="L505" s="12">
        <v>4.0000000000000003E-5</v>
      </c>
      <c r="M505" s="12"/>
    </row>
    <row r="506" spans="1:13" x14ac:dyDescent="0.3">
      <c r="A506" s="18">
        <v>504</v>
      </c>
      <c r="B506" s="18">
        <f t="shared" si="14"/>
        <v>2019</v>
      </c>
      <c r="C506" s="17">
        <v>43466</v>
      </c>
      <c r="D506" s="18" t="s">
        <v>130</v>
      </c>
      <c r="E506" s="18" t="s">
        <v>95</v>
      </c>
      <c r="F506" s="18" t="str">
        <f t="shared" si="15"/>
        <v>Eversource_WMA-Solar Cost Adjustment Factor (SCAF)-43466</v>
      </c>
      <c r="G506" s="11" t="s">
        <v>131</v>
      </c>
      <c r="H506" s="11" t="s">
        <v>49</v>
      </c>
      <c r="I506" s="11" t="s">
        <v>132</v>
      </c>
      <c r="J506" s="11" t="s">
        <v>140</v>
      </c>
      <c r="K506" s="11" t="str">
        <f>IFERROR(INDEX('EDC Component Dictionary'!$C$5:$C$37,MATCH('Rates Database'!J506,'EDC Component Dictionary'!$B$5:$B$37,0)), "Energy Supply")</f>
        <v>Distribution System</v>
      </c>
      <c r="L506" s="12">
        <v>4.0000000000000003E-5</v>
      </c>
      <c r="M506" s="12"/>
    </row>
    <row r="507" spans="1:13" x14ac:dyDescent="0.3">
      <c r="A507" s="18">
        <v>505</v>
      </c>
      <c r="B507" s="18">
        <f t="shared" si="14"/>
        <v>2024</v>
      </c>
      <c r="C507" s="17">
        <v>45352</v>
      </c>
      <c r="D507" s="18" t="s">
        <v>130</v>
      </c>
      <c r="E507" s="18" t="s">
        <v>95</v>
      </c>
      <c r="F507" s="18" t="str">
        <f t="shared" si="15"/>
        <v>Eversource_WMA-Basic Service Adjustment Factor (BSAF)-45352</v>
      </c>
      <c r="G507" s="11" t="s">
        <v>131</v>
      </c>
      <c r="H507" s="11" t="s">
        <v>49</v>
      </c>
      <c r="I507" s="11" t="s">
        <v>132</v>
      </c>
      <c r="J507" s="11" t="s">
        <v>141</v>
      </c>
      <c r="K507" s="11" t="str">
        <f>IFERROR(INDEX('EDC Component Dictionary'!$C$5:$C$37,MATCH('Rates Database'!J507,'EDC Component Dictionary'!$B$5:$B$37,0)), "Energy Supply")</f>
        <v>Distribution System</v>
      </c>
      <c r="L507" s="12">
        <v>-4.6000000000000001E-4</v>
      </c>
      <c r="M507" s="12"/>
    </row>
    <row r="508" spans="1:13" x14ac:dyDescent="0.3">
      <c r="A508" s="18">
        <v>506</v>
      </c>
      <c r="B508" s="18">
        <f t="shared" si="14"/>
        <v>2024</v>
      </c>
      <c r="C508" s="17">
        <v>45323</v>
      </c>
      <c r="D508" s="18" t="s">
        <v>130</v>
      </c>
      <c r="E508" s="18" t="s">
        <v>95</v>
      </c>
      <c r="F508" s="18" t="str">
        <f t="shared" si="15"/>
        <v>Eversource_WMA-Basic Service Adjustment Factor (BSAF)-45323</v>
      </c>
      <c r="G508" s="11" t="s">
        <v>131</v>
      </c>
      <c r="H508" s="11" t="s">
        <v>49</v>
      </c>
      <c r="I508" s="11" t="s">
        <v>132</v>
      </c>
      <c r="J508" s="11" t="s">
        <v>141</v>
      </c>
      <c r="K508" s="11" t="str">
        <f>IFERROR(INDEX('EDC Component Dictionary'!$C$5:$C$37,MATCH('Rates Database'!J508,'EDC Component Dictionary'!$B$5:$B$37,0)), "Energy Supply")</f>
        <v>Distribution System</v>
      </c>
      <c r="L508" s="12">
        <v>-4.6000000000000001E-4</v>
      </c>
      <c r="M508" s="12"/>
    </row>
    <row r="509" spans="1:13" x14ac:dyDescent="0.3">
      <c r="A509" s="18">
        <v>507</v>
      </c>
      <c r="B509" s="18">
        <f t="shared" si="14"/>
        <v>2024</v>
      </c>
      <c r="C509" s="17">
        <v>45292</v>
      </c>
      <c r="D509" s="18" t="s">
        <v>130</v>
      </c>
      <c r="E509" s="18" t="s">
        <v>95</v>
      </c>
      <c r="F509" s="18" t="str">
        <f t="shared" si="15"/>
        <v>Eversource_WMA-Basic Service Adjustment Factor (BSAF)-45292</v>
      </c>
      <c r="G509" s="11" t="s">
        <v>131</v>
      </c>
      <c r="H509" s="11" t="s">
        <v>49</v>
      </c>
      <c r="I509" s="11" t="s">
        <v>132</v>
      </c>
      <c r="J509" s="11" t="s">
        <v>141</v>
      </c>
      <c r="K509" s="11" t="str">
        <f>IFERROR(INDEX('EDC Component Dictionary'!$C$5:$C$37,MATCH('Rates Database'!J509,'EDC Component Dictionary'!$B$5:$B$37,0)), "Energy Supply")</f>
        <v>Distribution System</v>
      </c>
      <c r="L509" s="12">
        <v>-4.6000000000000001E-4</v>
      </c>
      <c r="M509" s="12"/>
    </row>
    <row r="510" spans="1:13" x14ac:dyDescent="0.3">
      <c r="A510" s="18">
        <v>508</v>
      </c>
      <c r="B510" s="18">
        <f t="shared" si="14"/>
        <v>2023</v>
      </c>
      <c r="C510" s="17">
        <v>45261</v>
      </c>
      <c r="D510" s="18" t="s">
        <v>130</v>
      </c>
      <c r="E510" s="18" t="s">
        <v>95</v>
      </c>
      <c r="F510" s="18" t="str">
        <f t="shared" si="15"/>
        <v>Eversource_WMA-Basic Service Adjustment Factor (BSAF)-45261</v>
      </c>
      <c r="G510" s="11" t="s">
        <v>131</v>
      </c>
      <c r="H510" s="11" t="s">
        <v>49</v>
      </c>
      <c r="I510" s="11" t="s">
        <v>132</v>
      </c>
      <c r="J510" s="11" t="s">
        <v>141</v>
      </c>
      <c r="K510" s="11" t="str">
        <f>IFERROR(INDEX('EDC Component Dictionary'!$C$5:$C$37,MATCH('Rates Database'!J510,'EDC Component Dictionary'!$B$5:$B$37,0)), "Energy Supply")</f>
        <v>Distribution System</v>
      </c>
      <c r="L510" s="12">
        <v>3.1800000000000001E-3</v>
      </c>
      <c r="M510" s="12"/>
    </row>
    <row r="511" spans="1:13" x14ac:dyDescent="0.3">
      <c r="A511" s="18">
        <v>509</v>
      </c>
      <c r="B511" s="18">
        <f t="shared" si="14"/>
        <v>2023</v>
      </c>
      <c r="C511" s="17">
        <v>45231</v>
      </c>
      <c r="D511" s="18" t="s">
        <v>130</v>
      </c>
      <c r="E511" s="18" t="s">
        <v>95</v>
      </c>
      <c r="F511" s="18" t="str">
        <f t="shared" si="15"/>
        <v>Eversource_WMA-Basic Service Adjustment Factor (BSAF)-45231</v>
      </c>
      <c r="G511" s="11" t="s">
        <v>131</v>
      </c>
      <c r="H511" s="11" t="s">
        <v>49</v>
      </c>
      <c r="I511" s="11" t="s">
        <v>132</v>
      </c>
      <c r="J511" s="11" t="s">
        <v>141</v>
      </c>
      <c r="K511" s="11" t="str">
        <f>IFERROR(INDEX('EDC Component Dictionary'!$C$5:$C$37,MATCH('Rates Database'!J511,'EDC Component Dictionary'!$B$5:$B$37,0)), "Energy Supply")</f>
        <v>Distribution System</v>
      </c>
      <c r="L511" s="12">
        <v>3.1800000000000001E-3</v>
      </c>
      <c r="M511" s="12"/>
    </row>
    <row r="512" spans="1:13" x14ac:dyDescent="0.3">
      <c r="A512" s="18">
        <v>510</v>
      </c>
      <c r="B512" s="18">
        <f t="shared" si="14"/>
        <v>2023</v>
      </c>
      <c r="C512" s="17">
        <v>45200</v>
      </c>
      <c r="D512" s="18" t="s">
        <v>130</v>
      </c>
      <c r="E512" s="18" t="s">
        <v>95</v>
      </c>
      <c r="F512" s="18" t="str">
        <f t="shared" si="15"/>
        <v>Eversource_WMA-Basic Service Adjustment Factor (BSAF)-45200</v>
      </c>
      <c r="G512" s="11" t="s">
        <v>131</v>
      </c>
      <c r="H512" s="11" t="s">
        <v>49</v>
      </c>
      <c r="I512" s="11" t="s">
        <v>132</v>
      </c>
      <c r="J512" s="11" t="s">
        <v>141</v>
      </c>
      <c r="K512" s="11" t="str">
        <f>IFERROR(INDEX('EDC Component Dictionary'!$C$5:$C$37,MATCH('Rates Database'!J512,'EDC Component Dictionary'!$B$5:$B$37,0)), "Energy Supply")</f>
        <v>Distribution System</v>
      </c>
      <c r="L512" s="12">
        <v>3.1800000000000001E-3</v>
      </c>
      <c r="M512" s="12"/>
    </row>
    <row r="513" spans="1:13" x14ac:dyDescent="0.3">
      <c r="A513" s="18">
        <v>511</v>
      </c>
      <c r="B513" s="18">
        <f t="shared" si="14"/>
        <v>2023</v>
      </c>
      <c r="C513" s="17">
        <v>45170</v>
      </c>
      <c r="D513" s="18" t="s">
        <v>130</v>
      </c>
      <c r="E513" s="18" t="s">
        <v>95</v>
      </c>
      <c r="F513" s="18" t="str">
        <f t="shared" si="15"/>
        <v>Eversource_WMA-Basic Service Adjustment Factor (BSAF)-45170</v>
      </c>
      <c r="G513" s="11" t="s">
        <v>131</v>
      </c>
      <c r="H513" s="11" t="s">
        <v>49</v>
      </c>
      <c r="I513" s="11" t="s">
        <v>132</v>
      </c>
      <c r="J513" s="11" t="s">
        <v>141</v>
      </c>
      <c r="K513" s="11" t="str">
        <f>IFERROR(INDEX('EDC Component Dictionary'!$C$5:$C$37,MATCH('Rates Database'!J513,'EDC Component Dictionary'!$B$5:$B$37,0)), "Energy Supply")</f>
        <v>Distribution System</v>
      </c>
      <c r="L513" s="12">
        <v>3.1800000000000001E-3</v>
      </c>
      <c r="M513" s="12"/>
    </row>
    <row r="514" spans="1:13" x14ac:dyDescent="0.3">
      <c r="A514" s="18">
        <v>512</v>
      </c>
      <c r="B514" s="18">
        <f t="shared" si="14"/>
        <v>2023</v>
      </c>
      <c r="C514" s="17">
        <v>45139</v>
      </c>
      <c r="D514" s="18" t="s">
        <v>130</v>
      </c>
      <c r="E514" s="18" t="s">
        <v>95</v>
      </c>
      <c r="F514" s="18" t="str">
        <f t="shared" si="15"/>
        <v>Eversource_WMA-Basic Service Adjustment Factor (BSAF)-45139</v>
      </c>
      <c r="G514" s="11" t="s">
        <v>131</v>
      </c>
      <c r="H514" s="11" t="s">
        <v>49</v>
      </c>
      <c r="I514" s="11" t="s">
        <v>132</v>
      </c>
      <c r="J514" s="11" t="s">
        <v>141</v>
      </c>
      <c r="K514" s="11" t="str">
        <f>IFERROR(INDEX('EDC Component Dictionary'!$C$5:$C$37,MATCH('Rates Database'!J514,'EDC Component Dictionary'!$B$5:$B$37,0)), "Energy Supply")</f>
        <v>Distribution System</v>
      </c>
      <c r="L514" s="12">
        <v>3.1800000000000001E-3</v>
      </c>
      <c r="M514" s="12"/>
    </row>
    <row r="515" spans="1:13" x14ac:dyDescent="0.3">
      <c r="A515" s="18">
        <v>513</v>
      </c>
      <c r="B515" s="18">
        <f t="shared" ref="B515:B578" si="16">YEAR(C515)</f>
        <v>2023</v>
      </c>
      <c r="C515" s="17">
        <v>45108</v>
      </c>
      <c r="D515" s="18" t="s">
        <v>130</v>
      </c>
      <c r="E515" s="18" t="s">
        <v>95</v>
      </c>
      <c r="F515" s="18" t="str">
        <f t="shared" si="15"/>
        <v>Eversource_WMA-Basic Service Adjustment Factor (BSAF)-45108</v>
      </c>
      <c r="G515" s="11" t="s">
        <v>131</v>
      </c>
      <c r="H515" s="11" t="s">
        <v>49</v>
      </c>
      <c r="I515" s="11" t="s">
        <v>132</v>
      </c>
      <c r="J515" s="11" t="s">
        <v>141</v>
      </c>
      <c r="K515" s="11" t="str">
        <f>IFERROR(INDEX('EDC Component Dictionary'!$C$5:$C$37,MATCH('Rates Database'!J515,'EDC Component Dictionary'!$B$5:$B$37,0)), "Energy Supply")</f>
        <v>Distribution System</v>
      </c>
      <c r="L515" s="12">
        <v>3.1800000000000001E-3</v>
      </c>
      <c r="M515" s="12"/>
    </row>
    <row r="516" spans="1:13" x14ac:dyDescent="0.3">
      <c r="A516" s="18">
        <v>514</v>
      </c>
      <c r="B516" s="18">
        <f t="shared" si="16"/>
        <v>2023</v>
      </c>
      <c r="C516" s="17">
        <v>45078</v>
      </c>
      <c r="D516" s="18" t="s">
        <v>130</v>
      </c>
      <c r="E516" s="18" t="s">
        <v>95</v>
      </c>
      <c r="F516" s="18" t="str">
        <f t="shared" ref="F516:F579" si="17">_xlfn.CONCAT(E516,"-",J516,"-",C516)</f>
        <v>Eversource_WMA-Basic Service Adjustment Factor (BSAF)-45078</v>
      </c>
      <c r="G516" s="11" t="s">
        <v>131</v>
      </c>
      <c r="H516" s="11" t="s">
        <v>49</v>
      </c>
      <c r="I516" s="11" t="s">
        <v>132</v>
      </c>
      <c r="J516" s="11" t="s">
        <v>141</v>
      </c>
      <c r="K516" s="11" t="str">
        <f>IFERROR(INDEX('EDC Component Dictionary'!$C$5:$C$37,MATCH('Rates Database'!J516,'EDC Component Dictionary'!$B$5:$B$37,0)), "Energy Supply")</f>
        <v>Distribution System</v>
      </c>
      <c r="L516" s="12">
        <v>3.1800000000000001E-3</v>
      </c>
      <c r="M516" s="12"/>
    </row>
    <row r="517" spans="1:13" x14ac:dyDescent="0.3">
      <c r="A517" s="18">
        <v>515</v>
      </c>
      <c r="B517" s="18">
        <f t="shared" si="16"/>
        <v>2023</v>
      </c>
      <c r="C517" s="17">
        <v>45047</v>
      </c>
      <c r="D517" s="18" t="s">
        <v>130</v>
      </c>
      <c r="E517" s="18" t="s">
        <v>95</v>
      </c>
      <c r="F517" s="18" t="str">
        <f t="shared" si="17"/>
        <v>Eversource_WMA-Basic Service Adjustment Factor (BSAF)-45047</v>
      </c>
      <c r="G517" s="11" t="s">
        <v>131</v>
      </c>
      <c r="H517" s="11" t="s">
        <v>49</v>
      </c>
      <c r="I517" s="11" t="s">
        <v>132</v>
      </c>
      <c r="J517" s="11" t="s">
        <v>141</v>
      </c>
      <c r="K517" s="11" t="str">
        <f>IFERROR(INDEX('EDC Component Dictionary'!$C$5:$C$37,MATCH('Rates Database'!J517,'EDC Component Dictionary'!$B$5:$B$37,0)), "Energy Supply")</f>
        <v>Distribution System</v>
      </c>
      <c r="L517" s="12">
        <v>3.1800000000000001E-3</v>
      </c>
      <c r="M517" s="12"/>
    </row>
    <row r="518" spans="1:13" x14ac:dyDescent="0.3">
      <c r="A518" s="18">
        <v>516</v>
      </c>
      <c r="B518" s="18">
        <f t="shared" si="16"/>
        <v>2023</v>
      </c>
      <c r="C518" s="17">
        <v>45017</v>
      </c>
      <c r="D518" s="18" t="s">
        <v>130</v>
      </c>
      <c r="E518" s="18" t="s">
        <v>95</v>
      </c>
      <c r="F518" s="18" t="str">
        <f t="shared" si="17"/>
        <v>Eversource_WMA-Basic Service Adjustment Factor (BSAF)-45017</v>
      </c>
      <c r="G518" s="11" t="s">
        <v>131</v>
      </c>
      <c r="H518" s="11" t="s">
        <v>49</v>
      </c>
      <c r="I518" s="11" t="s">
        <v>132</v>
      </c>
      <c r="J518" s="11" t="s">
        <v>141</v>
      </c>
      <c r="K518" s="11" t="str">
        <f>IFERROR(INDEX('EDC Component Dictionary'!$C$5:$C$37,MATCH('Rates Database'!J518,'EDC Component Dictionary'!$B$5:$B$37,0)), "Energy Supply")</f>
        <v>Distribution System</v>
      </c>
      <c r="L518" s="12">
        <v>3.1800000000000001E-3</v>
      </c>
      <c r="M518" s="12"/>
    </row>
    <row r="519" spans="1:13" x14ac:dyDescent="0.3">
      <c r="A519" s="18">
        <v>517</v>
      </c>
      <c r="B519" s="18">
        <f t="shared" si="16"/>
        <v>2023</v>
      </c>
      <c r="C519" s="17">
        <v>44986</v>
      </c>
      <c r="D519" s="18" t="s">
        <v>130</v>
      </c>
      <c r="E519" s="18" t="s">
        <v>95</v>
      </c>
      <c r="F519" s="18" t="str">
        <f t="shared" si="17"/>
        <v>Eversource_WMA-Basic Service Adjustment Factor (BSAF)-44986</v>
      </c>
      <c r="G519" s="11" t="s">
        <v>131</v>
      </c>
      <c r="H519" s="11" t="s">
        <v>49</v>
      </c>
      <c r="I519" s="11" t="s">
        <v>132</v>
      </c>
      <c r="J519" s="11" t="s">
        <v>141</v>
      </c>
      <c r="K519" s="11" t="str">
        <f>IFERROR(INDEX('EDC Component Dictionary'!$C$5:$C$37,MATCH('Rates Database'!J519,'EDC Component Dictionary'!$B$5:$B$37,0)), "Energy Supply")</f>
        <v>Distribution System</v>
      </c>
      <c r="L519" s="12">
        <v>3.1800000000000001E-3</v>
      </c>
      <c r="M519" s="12"/>
    </row>
    <row r="520" spans="1:13" x14ac:dyDescent="0.3">
      <c r="A520" s="18">
        <v>518</v>
      </c>
      <c r="B520" s="18">
        <f t="shared" si="16"/>
        <v>2023</v>
      </c>
      <c r="C520" s="17">
        <v>44958</v>
      </c>
      <c r="D520" s="18" t="s">
        <v>130</v>
      </c>
      <c r="E520" s="18" t="s">
        <v>95</v>
      </c>
      <c r="F520" s="18" t="str">
        <f t="shared" si="17"/>
        <v>Eversource_WMA-Basic Service Adjustment Factor (BSAF)-44958</v>
      </c>
      <c r="G520" s="11" t="s">
        <v>131</v>
      </c>
      <c r="H520" s="11" t="s">
        <v>49</v>
      </c>
      <c r="I520" s="11" t="s">
        <v>132</v>
      </c>
      <c r="J520" s="11" t="s">
        <v>141</v>
      </c>
      <c r="K520" s="11" t="str">
        <f>IFERROR(INDEX('EDC Component Dictionary'!$C$5:$C$37,MATCH('Rates Database'!J520,'EDC Component Dictionary'!$B$5:$B$37,0)), "Energy Supply")</f>
        <v>Distribution System</v>
      </c>
      <c r="L520" s="12">
        <v>3.1800000000000001E-3</v>
      </c>
      <c r="M520" s="12"/>
    </row>
    <row r="521" spans="1:13" x14ac:dyDescent="0.3">
      <c r="A521" s="18">
        <v>519</v>
      </c>
      <c r="B521" s="18">
        <f t="shared" si="16"/>
        <v>2023</v>
      </c>
      <c r="C521" s="17">
        <v>44927</v>
      </c>
      <c r="D521" s="18" t="s">
        <v>130</v>
      </c>
      <c r="E521" s="18" t="s">
        <v>95</v>
      </c>
      <c r="F521" s="18" t="str">
        <f t="shared" si="17"/>
        <v>Eversource_WMA-Basic Service Adjustment Factor (BSAF)-44927</v>
      </c>
      <c r="G521" s="11" t="s">
        <v>131</v>
      </c>
      <c r="H521" s="11" t="s">
        <v>49</v>
      </c>
      <c r="I521" s="11" t="s">
        <v>132</v>
      </c>
      <c r="J521" s="11" t="s">
        <v>141</v>
      </c>
      <c r="K521" s="11" t="str">
        <f>IFERROR(INDEX('EDC Component Dictionary'!$C$5:$C$37,MATCH('Rates Database'!J521,'EDC Component Dictionary'!$B$5:$B$37,0)), "Energy Supply")</f>
        <v>Distribution System</v>
      </c>
      <c r="L521" s="12">
        <v>3.1800000000000001E-3</v>
      </c>
      <c r="M521" s="12"/>
    </row>
    <row r="522" spans="1:13" x14ac:dyDescent="0.3">
      <c r="A522" s="18">
        <v>520</v>
      </c>
      <c r="B522" s="18">
        <f t="shared" si="16"/>
        <v>2022</v>
      </c>
      <c r="C522" s="17">
        <v>44896</v>
      </c>
      <c r="D522" s="18" t="s">
        <v>130</v>
      </c>
      <c r="E522" s="18" t="s">
        <v>95</v>
      </c>
      <c r="F522" s="18" t="str">
        <f t="shared" si="17"/>
        <v>Eversource_WMA-Basic Service Adjustment Factor (BSAF)-44896</v>
      </c>
      <c r="G522" s="11" t="s">
        <v>131</v>
      </c>
      <c r="H522" s="11" t="s">
        <v>49</v>
      </c>
      <c r="I522" s="11" t="s">
        <v>132</v>
      </c>
      <c r="J522" s="11" t="s">
        <v>141</v>
      </c>
      <c r="K522" s="11" t="str">
        <f>IFERROR(INDEX('EDC Component Dictionary'!$C$5:$C$37,MATCH('Rates Database'!J522,'EDC Component Dictionary'!$B$5:$B$37,0)), "Energy Supply")</f>
        <v>Distribution System</v>
      </c>
      <c r="L522" s="12">
        <v>-1.1E-4</v>
      </c>
      <c r="M522" s="12"/>
    </row>
    <row r="523" spans="1:13" x14ac:dyDescent="0.3">
      <c r="A523" s="18">
        <v>521</v>
      </c>
      <c r="B523" s="18">
        <f t="shared" si="16"/>
        <v>2022</v>
      </c>
      <c r="C523" s="17">
        <v>44866</v>
      </c>
      <c r="D523" s="18" t="s">
        <v>130</v>
      </c>
      <c r="E523" s="18" t="s">
        <v>95</v>
      </c>
      <c r="F523" s="18" t="str">
        <f t="shared" si="17"/>
        <v>Eversource_WMA-Basic Service Adjustment Factor (BSAF)-44866</v>
      </c>
      <c r="G523" s="11" t="s">
        <v>131</v>
      </c>
      <c r="H523" s="11" t="s">
        <v>49</v>
      </c>
      <c r="I523" s="11" t="s">
        <v>132</v>
      </c>
      <c r="J523" s="11" t="s">
        <v>141</v>
      </c>
      <c r="K523" s="11" t="str">
        <f>IFERROR(INDEX('EDC Component Dictionary'!$C$5:$C$37,MATCH('Rates Database'!J523,'EDC Component Dictionary'!$B$5:$B$37,0)), "Energy Supply")</f>
        <v>Distribution System</v>
      </c>
      <c r="L523" s="12">
        <v>-1.1E-4</v>
      </c>
      <c r="M523" s="12"/>
    </row>
    <row r="524" spans="1:13" x14ac:dyDescent="0.3">
      <c r="A524" s="18">
        <v>522</v>
      </c>
      <c r="B524" s="18">
        <f t="shared" si="16"/>
        <v>2022</v>
      </c>
      <c r="C524" s="17">
        <v>44835</v>
      </c>
      <c r="D524" s="18" t="s">
        <v>130</v>
      </c>
      <c r="E524" s="18" t="s">
        <v>95</v>
      </c>
      <c r="F524" s="18" t="str">
        <f t="shared" si="17"/>
        <v>Eversource_WMA-Basic Service Adjustment Factor (BSAF)-44835</v>
      </c>
      <c r="G524" s="11" t="s">
        <v>131</v>
      </c>
      <c r="H524" s="11" t="s">
        <v>49</v>
      </c>
      <c r="I524" s="11" t="s">
        <v>132</v>
      </c>
      <c r="J524" s="11" t="s">
        <v>141</v>
      </c>
      <c r="K524" s="11" t="str">
        <f>IFERROR(INDEX('EDC Component Dictionary'!$C$5:$C$37,MATCH('Rates Database'!J524,'EDC Component Dictionary'!$B$5:$B$37,0)), "Energy Supply")</f>
        <v>Distribution System</v>
      </c>
      <c r="L524" s="12">
        <v>-1.1E-4</v>
      </c>
      <c r="M524" s="12"/>
    </row>
    <row r="525" spans="1:13" x14ac:dyDescent="0.3">
      <c r="A525" s="18">
        <v>523</v>
      </c>
      <c r="B525" s="18">
        <f t="shared" si="16"/>
        <v>2022</v>
      </c>
      <c r="C525" s="17">
        <v>44805</v>
      </c>
      <c r="D525" s="18" t="s">
        <v>130</v>
      </c>
      <c r="E525" s="18" t="s">
        <v>95</v>
      </c>
      <c r="F525" s="18" t="str">
        <f t="shared" si="17"/>
        <v>Eversource_WMA-Basic Service Adjustment Factor (BSAF)-44805</v>
      </c>
      <c r="G525" s="11" t="s">
        <v>131</v>
      </c>
      <c r="H525" s="11" t="s">
        <v>49</v>
      </c>
      <c r="I525" s="11" t="s">
        <v>132</v>
      </c>
      <c r="J525" s="11" t="s">
        <v>141</v>
      </c>
      <c r="K525" s="11" t="str">
        <f>IFERROR(INDEX('EDC Component Dictionary'!$C$5:$C$37,MATCH('Rates Database'!J525,'EDC Component Dictionary'!$B$5:$B$37,0)), "Energy Supply")</f>
        <v>Distribution System</v>
      </c>
      <c r="L525" s="12">
        <v>-1.1E-4</v>
      </c>
      <c r="M525" s="12"/>
    </row>
    <row r="526" spans="1:13" x14ac:dyDescent="0.3">
      <c r="A526" s="18">
        <v>524</v>
      </c>
      <c r="B526" s="18">
        <f t="shared" si="16"/>
        <v>2022</v>
      </c>
      <c r="C526" s="17">
        <v>44774</v>
      </c>
      <c r="D526" s="18" t="s">
        <v>130</v>
      </c>
      <c r="E526" s="18" t="s">
        <v>95</v>
      </c>
      <c r="F526" s="18" t="str">
        <f t="shared" si="17"/>
        <v>Eversource_WMA-Basic Service Adjustment Factor (BSAF)-44774</v>
      </c>
      <c r="G526" s="11" t="s">
        <v>131</v>
      </c>
      <c r="H526" s="11" t="s">
        <v>49</v>
      </c>
      <c r="I526" s="11" t="s">
        <v>132</v>
      </c>
      <c r="J526" s="11" t="s">
        <v>141</v>
      </c>
      <c r="K526" s="11" t="str">
        <f>IFERROR(INDEX('EDC Component Dictionary'!$C$5:$C$37,MATCH('Rates Database'!J526,'EDC Component Dictionary'!$B$5:$B$37,0)), "Energy Supply")</f>
        <v>Distribution System</v>
      </c>
      <c r="L526" s="12">
        <v>-1.1E-4</v>
      </c>
      <c r="M526" s="12"/>
    </row>
    <row r="527" spans="1:13" x14ac:dyDescent="0.3">
      <c r="A527" s="18">
        <v>525</v>
      </c>
      <c r="B527" s="18">
        <f t="shared" si="16"/>
        <v>2022</v>
      </c>
      <c r="C527" s="17">
        <v>44743</v>
      </c>
      <c r="D527" s="18" t="s">
        <v>130</v>
      </c>
      <c r="E527" s="18" t="s">
        <v>95</v>
      </c>
      <c r="F527" s="18" t="str">
        <f t="shared" si="17"/>
        <v>Eversource_WMA-Basic Service Adjustment Factor (BSAF)-44743</v>
      </c>
      <c r="G527" s="11" t="s">
        <v>131</v>
      </c>
      <c r="H527" s="11" t="s">
        <v>49</v>
      </c>
      <c r="I527" s="11" t="s">
        <v>132</v>
      </c>
      <c r="J527" s="11" t="s">
        <v>141</v>
      </c>
      <c r="K527" s="11" t="str">
        <f>IFERROR(INDEX('EDC Component Dictionary'!$C$5:$C$37,MATCH('Rates Database'!J527,'EDC Component Dictionary'!$B$5:$B$37,0)), "Energy Supply")</f>
        <v>Distribution System</v>
      </c>
      <c r="L527" s="12">
        <v>-1.1E-4</v>
      </c>
      <c r="M527" s="12"/>
    </row>
    <row r="528" spans="1:13" x14ac:dyDescent="0.3">
      <c r="A528" s="18">
        <v>526</v>
      </c>
      <c r="B528" s="18">
        <f t="shared" si="16"/>
        <v>2022</v>
      </c>
      <c r="C528" s="17">
        <v>44713</v>
      </c>
      <c r="D528" s="18" t="s">
        <v>130</v>
      </c>
      <c r="E528" s="18" t="s">
        <v>95</v>
      </c>
      <c r="F528" s="18" t="str">
        <f t="shared" si="17"/>
        <v>Eversource_WMA-Basic Service Adjustment Factor (BSAF)-44713</v>
      </c>
      <c r="G528" s="11" t="s">
        <v>131</v>
      </c>
      <c r="H528" s="11" t="s">
        <v>49</v>
      </c>
      <c r="I528" s="11" t="s">
        <v>132</v>
      </c>
      <c r="J528" s="11" t="s">
        <v>141</v>
      </c>
      <c r="K528" s="11" t="str">
        <f>IFERROR(INDEX('EDC Component Dictionary'!$C$5:$C$37,MATCH('Rates Database'!J528,'EDC Component Dictionary'!$B$5:$B$37,0)), "Energy Supply")</f>
        <v>Distribution System</v>
      </c>
      <c r="L528" s="12">
        <v>-1.1E-4</v>
      </c>
      <c r="M528" s="12"/>
    </row>
    <row r="529" spans="1:13" x14ac:dyDescent="0.3">
      <c r="A529" s="18">
        <v>527</v>
      </c>
      <c r="B529" s="18">
        <f t="shared" si="16"/>
        <v>2022</v>
      </c>
      <c r="C529" s="17">
        <v>44682</v>
      </c>
      <c r="D529" s="18" t="s">
        <v>130</v>
      </c>
      <c r="E529" s="18" t="s">
        <v>95</v>
      </c>
      <c r="F529" s="18" t="str">
        <f t="shared" si="17"/>
        <v>Eversource_WMA-Basic Service Adjustment Factor (BSAF)-44682</v>
      </c>
      <c r="G529" s="11" t="s">
        <v>131</v>
      </c>
      <c r="H529" s="11" t="s">
        <v>49</v>
      </c>
      <c r="I529" s="11" t="s">
        <v>132</v>
      </c>
      <c r="J529" s="11" t="s">
        <v>141</v>
      </c>
      <c r="K529" s="11" t="str">
        <f>IFERROR(INDEX('EDC Component Dictionary'!$C$5:$C$37,MATCH('Rates Database'!J529,'EDC Component Dictionary'!$B$5:$B$37,0)), "Energy Supply")</f>
        <v>Distribution System</v>
      </c>
      <c r="L529" s="12">
        <v>-1.1E-4</v>
      </c>
      <c r="M529" s="12"/>
    </row>
    <row r="530" spans="1:13" x14ac:dyDescent="0.3">
      <c r="A530" s="18">
        <v>528</v>
      </c>
      <c r="B530" s="18">
        <f t="shared" si="16"/>
        <v>2022</v>
      </c>
      <c r="C530" s="17">
        <v>44652</v>
      </c>
      <c r="D530" s="18" t="s">
        <v>130</v>
      </c>
      <c r="E530" s="18" t="s">
        <v>95</v>
      </c>
      <c r="F530" s="18" t="str">
        <f t="shared" si="17"/>
        <v>Eversource_WMA-Basic Service Adjustment Factor (BSAF)-44652</v>
      </c>
      <c r="G530" s="11" t="s">
        <v>131</v>
      </c>
      <c r="H530" s="11" t="s">
        <v>49</v>
      </c>
      <c r="I530" s="11" t="s">
        <v>132</v>
      </c>
      <c r="J530" s="11" t="s">
        <v>141</v>
      </c>
      <c r="K530" s="11" t="str">
        <f>IFERROR(INDEX('EDC Component Dictionary'!$C$5:$C$37,MATCH('Rates Database'!J530,'EDC Component Dictionary'!$B$5:$B$37,0)), "Energy Supply")</f>
        <v>Distribution System</v>
      </c>
      <c r="L530" s="12">
        <v>-1.1E-4</v>
      </c>
      <c r="M530" s="12"/>
    </row>
    <row r="531" spans="1:13" x14ac:dyDescent="0.3">
      <c r="A531" s="18">
        <v>529</v>
      </c>
      <c r="B531" s="18">
        <f t="shared" si="16"/>
        <v>2022</v>
      </c>
      <c r="C531" s="17">
        <v>44621</v>
      </c>
      <c r="D531" s="18" t="s">
        <v>130</v>
      </c>
      <c r="E531" s="18" t="s">
        <v>95</v>
      </c>
      <c r="F531" s="18" t="str">
        <f t="shared" si="17"/>
        <v>Eversource_WMA-Basic Service Adjustment Factor (BSAF)-44621</v>
      </c>
      <c r="G531" s="11" t="s">
        <v>131</v>
      </c>
      <c r="H531" s="11" t="s">
        <v>49</v>
      </c>
      <c r="I531" s="11" t="s">
        <v>132</v>
      </c>
      <c r="J531" s="11" t="s">
        <v>141</v>
      </c>
      <c r="K531" s="11" t="str">
        <f>IFERROR(INDEX('EDC Component Dictionary'!$C$5:$C$37,MATCH('Rates Database'!J531,'EDC Component Dictionary'!$B$5:$B$37,0)), "Energy Supply")</f>
        <v>Distribution System</v>
      </c>
      <c r="L531" s="12">
        <v>-1.1E-4</v>
      </c>
      <c r="M531" s="12"/>
    </row>
    <row r="532" spans="1:13" x14ac:dyDescent="0.3">
      <c r="A532" s="18">
        <v>530</v>
      </c>
      <c r="B532" s="18">
        <f t="shared" si="16"/>
        <v>2022</v>
      </c>
      <c r="C532" s="17">
        <v>44593</v>
      </c>
      <c r="D532" s="18" t="s">
        <v>130</v>
      </c>
      <c r="E532" s="18" t="s">
        <v>95</v>
      </c>
      <c r="F532" s="18" t="str">
        <f t="shared" si="17"/>
        <v>Eversource_WMA-Basic Service Adjustment Factor (BSAF)-44593</v>
      </c>
      <c r="G532" s="11" t="s">
        <v>131</v>
      </c>
      <c r="H532" s="11" t="s">
        <v>49</v>
      </c>
      <c r="I532" s="11" t="s">
        <v>132</v>
      </c>
      <c r="J532" s="11" t="s">
        <v>141</v>
      </c>
      <c r="K532" s="11" t="str">
        <f>IFERROR(INDEX('EDC Component Dictionary'!$C$5:$C$37,MATCH('Rates Database'!J532,'EDC Component Dictionary'!$B$5:$B$37,0)), "Energy Supply")</f>
        <v>Distribution System</v>
      </c>
      <c r="L532" s="12">
        <v>-1.1E-4</v>
      </c>
      <c r="M532" s="12"/>
    </row>
    <row r="533" spans="1:13" x14ac:dyDescent="0.3">
      <c r="A533" s="18">
        <v>531</v>
      </c>
      <c r="B533" s="18">
        <f t="shared" si="16"/>
        <v>2022</v>
      </c>
      <c r="C533" s="17">
        <v>44562</v>
      </c>
      <c r="D533" s="18" t="s">
        <v>130</v>
      </c>
      <c r="E533" s="18" t="s">
        <v>95</v>
      </c>
      <c r="F533" s="18" t="str">
        <f t="shared" si="17"/>
        <v>Eversource_WMA-Basic Service Adjustment Factor (BSAF)-44562</v>
      </c>
      <c r="G533" s="11" t="s">
        <v>131</v>
      </c>
      <c r="H533" s="11" t="s">
        <v>49</v>
      </c>
      <c r="I533" s="11" t="s">
        <v>132</v>
      </c>
      <c r="J533" s="11" t="s">
        <v>141</v>
      </c>
      <c r="K533" s="11" t="str">
        <f>IFERROR(INDEX('EDC Component Dictionary'!$C$5:$C$37,MATCH('Rates Database'!J533,'EDC Component Dictionary'!$B$5:$B$37,0)), "Energy Supply")</f>
        <v>Distribution System</v>
      </c>
      <c r="L533" s="12">
        <v>-1.1E-4</v>
      </c>
      <c r="M533" s="12"/>
    </row>
    <row r="534" spans="1:13" x14ac:dyDescent="0.3">
      <c r="A534" s="18">
        <v>532</v>
      </c>
      <c r="B534" s="18">
        <f t="shared" si="16"/>
        <v>2021</v>
      </c>
      <c r="C534" s="17">
        <v>44531</v>
      </c>
      <c r="D534" s="18" t="s">
        <v>130</v>
      </c>
      <c r="E534" s="18" t="s">
        <v>95</v>
      </c>
      <c r="F534" s="18" t="str">
        <f t="shared" si="17"/>
        <v>Eversource_WMA-Basic Service Adjustment Factor (BSAF)-44531</v>
      </c>
      <c r="G534" s="11" t="s">
        <v>131</v>
      </c>
      <c r="H534" s="11" t="s">
        <v>49</v>
      </c>
      <c r="I534" s="11" t="s">
        <v>132</v>
      </c>
      <c r="J534" s="11" t="s">
        <v>141</v>
      </c>
      <c r="K534" s="11" t="str">
        <f>IFERROR(INDEX('EDC Component Dictionary'!$C$5:$C$37,MATCH('Rates Database'!J534,'EDC Component Dictionary'!$B$5:$B$37,0)), "Energy Supply")</f>
        <v>Distribution System</v>
      </c>
      <c r="L534" s="12">
        <v>8.9999999999999998E-4</v>
      </c>
      <c r="M534" s="12"/>
    </row>
    <row r="535" spans="1:13" x14ac:dyDescent="0.3">
      <c r="A535" s="18">
        <v>533</v>
      </c>
      <c r="B535" s="18">
        <f t="shared" si="16"/>
        <v>2021</v>
      </c>
      <c r="C535" s="17">
        <v>44501</v>
      </c>
      <c r="D535" s="18" t="s">
        <v>130</v>
      </c>
      <c r="E535" s="18" t="s">
        <v>95</v>
      </c>
      <c r="F535" s="18" t="str">
        <f t="shared" si="17"/>
        <v>Eversource_WMA-Basic Service Adjustment Factor (BSAF)-44501</v>
      </c>
      <c r="G535" s="11" t="s">
        <v>131</v>
      </c>
      <c r="H535" s="11" t="s">
        <v>49</v>
      </c>
      <c r="I535" s="11" t="s">
        <v>132</v>
      </c>
      <c r="J535" s="11" t="s">
        <v>141</v>
      </c>
      <c r="K535" s="11" t="str">
        <f>IFERROR(INDEX('EDC Component Dictionary'!$C$5:$C$37,MATCH('Rates Database'!J535,'EDC Component Dictionary'!$B$5:$B$37,0)), "Energy Supply")</f>
        <v>Distribution System</v>
      </c>
      <c r="L535" s="12">
        <v>8.9999999999999998E-4</v>
      </c>
      <c r="M535" s="12"/>
    </row>
    <row r="536" spans="1:13" x14ac:dyDescent="0.3">
      <c r="A536" s="18">
        <v>534</v>
      </c>
      <c r="B536" s="18">
        <f t="shared" si="16"/>
        <v>2021</v>
      </c>
      <c r="C536" s="17">
        <v>44470</v>
      </c>
      <c r="D536" s="18" t="s">
        <v>130</v>
      </c>
      <c r="E536" s="18" t="s">
        <v>95</v>
      </c>
      <c r="F536" s="18" t="str">
        <f t="shared" si="17"/>
        <v>Eversource_WMA-Basic Service Adjustment Factor (BSAF)-44470</v>
      </c>
      <c r="G536" s="11" t="s">
        <v>131</v>
      </c>
      <c r="H536" s="11" t="s">
        <v>49</v>
      </c>
      <c r="I536" s="11" t="s">
        <v>132</v>
      </c>
      <c r="J536" s="11" t="s">
        <v>141</v>
      </c>
      <c r="K536" s="11" t="str">
        <f>IFERROR(INDEX('EDC Component Dictionary'!$C$5:$C$37,MATCH('Rates Database'!J536,'EDC Component Dictionary'!$B$5:$B$37,0)), "Energy Supply")</f>
        <v>Distribution System</v>
      </c>
      <c r="L536" s="12">
        <v>8.9999999999999998E-4</v>
      </c>
      <c r="M536" s="12"/>
    </row>
    <row r="537" spans="1:13" x14ac:dyDescent="0.3">
      <c r="A537" s="18">
        <v>535</v>
      </c>
      <c r="B537" s="18">
        <f t="shared" si="16"/>
        <v>2021</v>
      </c>
      <c r="C537" s="17">
        <v>44440</v>
      </c>
      <c r="D537" s="18" t="s">
        <v>130</v>
      </c>
      <c r="E537" s="18" t="s">
        <v>95</v>
      </c>
      <c r="F537" s="18" t="str">
        <f t="shared" si="17"/>
        <v>Eversource_WMA-Basic Service Adjustment Factor (BSAF)-44440</v>
      </c>
      <c r="G537" s="11" t="s">
        <v>131</v>
      </c>
      <c r="H537" s="11" t="s">
        <v>49</v>
      </c>
      <c r="I537" s="11" t="s">
        <v>132</v>
      </c>
      <c r="J537" s="11" t="s">
        <v>141</v>
      </c>
      <c r="K537" s="11" t="str">
        <f>IFERROR(INDEX('EDC Component Dictionary'!$C$5:$C$37,MATCH('Rates Database'!J537,'EDC Component Dictionary'!$B$5:$B$37,0)), "Energy Supply")</f>
        <v>Distribution System</v>
      </c>
      <c r="L537" s="12">
        <v>8.9999999999999998E-4</v>
      </c>
      <c r="M537" s="12"/>
    </row>
    <row r="538" spans="1:13" x14ac:dyDescent="0.3">
      <c r="A538" s="18">
        <v>536</v>
      </c>
      <c r="B538" s="18">
        <f t="shared" si="16"/>
        <v>2021</v>
      </c>
      <c r="C538" s="17">
        <v>44409</v>
      </c>
      <c r="D538" s="18" t="s">
        <v>130</v>
      </c>
      <c r="E538" s="18" t="s">
        <v>95</v>
      </c>
      <c r="F538" s="18" t="str">
        <f t="shared" si="17"/>
        <v>Eversource_WMA-Basic Service Adjustment Factor (BSAF)-44409</v>
      </c>
      <c r="G538" s="11" t="s">
        <v>131</v>
      </c>
      <c r="H538" s="11" t="s">
        <v>49</v>
      </c>
      <c r="I538" s="11" t="s">
        <v>132</v>
      </c>
      <c r="J538" s="11" t="s">
        <v>141</v>
      </c>
      <c r="K538" s="11" t="str">
        <f>IFERROR(INDEX('EDC Component Dictionary'!$C$5:$C$37,MATCH('Rates Database'!J538,'EDC Component Dictionary'!$B$5:$B$37,0)), "Energy Supply")</f>
        <v>Distribution System</v>
      </c>
      <c r="L538" s="12">
        <v>8.9999999999999998E-4</v>
      </c>
      <c r="M538" s="12"/>
    </row>
    <row r="539" spans="1:13" x14ac:dyDescent="0.3">
      <c r="A539" s="18">
        <v>537</v>
      </c>
      <c r="B539" s="18">
        <f t="shared" si="16"/>
        <v>2021</v>
      </c>
      <c r="C539" s="17">
        <v>44378</v>
      </c>
      <c r="D539" s="18" t="s">
        <v>130</v>
      </c>
      <c r="E539" s="18" t="s">
        <v>95</v>
      </c>
      <c r="F539" s="18" t="str">
        <f t="shared" si="17"/>
        <v>Eversource_WMA-Basic Service Adjustment Factor (BSAF)-44378</v>
      </c>
      <c r="G539" s="11" t="s">
        <v>131</v>
      </c>
      <c r="H539" s="11" t="s">
        <v>49</v>
      </c>
      <c r="I539" s="11" t="s">
        <v>132</v>
      </c>
      <c r="J539" s="11" t="s">
        <v>141</v>
      </c>
      <c r="K539" s="11" t="str">
        <f>IFERROR(INDEX('EDC Component Dictionary'!$C$5:$C$37,MATCH('Rates Database'!J539,'EDC Component Dictionary'!$B$5:$B$37,0)), "Energy Supply")</f>
        <v>Distribution System</v>
      </c>
      <c r="L539" s="12">
        <v>8.9999999999999998E-4</v>
      </c>
      <c r="M539" s="12"/>
    </row>
    <row r="540" spans="1:13" x14ac:dyDescent="0.3">
      <c r="A540" s="18">
        <v>538</v>
      </c>
      <c r="B540" s="18">
        <f t="shared" si="16"/>
        <v>2021</v>
      </c>
      <c r="C540" s="17">
        <v>44348</v>
      </c>
      <c r="D540" s="18" t="s">
        <v>130</v>
      </c>
      <c r="E540" s="18" t="s">
        <v>95</v>
      </c>
      <c r="F540" s="18" t="str">
        <f t="shared" si="17"/>
        <v>Eversource_WMA-Basic Service Adjustment Factor (BSAF)-44348</v>
      </c>
      <c r="G540" s="11" t="s">
        <v>131</v>
      </c>
      <c r="H540" s="11" t="s">
        <v>49</v>
      </c>
      <c r="I540" s="11" t="s">
        <v>132</v>
      </c>
      <c r="J540" s="11" t="s">
        <v>141</v>
      </c>
      <c r="K540" s="11" t="str">
        <f>IFERROR(INDEX('EDC Component Dictionary'!$C$5:$C$37,MATCH('Rates Database'!J540,'EDC Component Dictionary'!$B$5:$B$37,0)), "Energy Supply")</f>
        <v>Distribution System</v>
      </c>
      <c r="L540" s="12">
        <v>8.9999999999999998E-4</v>
      </c>
      <c r="M540" s="12"/>
    </row>
    <row r="541" spans="1:13" x14ac:dyDescent="0.3">
      <c r="A541" s="18">
        <v>539</v>
      </c>
      <c r="B541" s="18">
        <f t="shared" si="16"/>
        <v>2021</v>
      </c>
      <c r="C541" s="17">
        <v>44317</v>
      </c>
      <c r="D541" s="18" t="s">
        <v>130</v>
      </c>
      <c r="E541" s="18" t="s">
        <v>95</v>
      </c>
      <c r="F541" s="18" t="str">
        <f t="shared" si="17"/>
        <v>Eversource_WMA-Basic Service Adjustment Factor (BSAF)-44317</v>
      </c>
      <c r="G541" s="11" t="s">
        <v>131</v>
      </c>
      <c r="H541" s="11" t="s">
        <v>49</v>
      </c>
      <c r="I541" s="11" t="s">
        <v>132</v>
      </c>
      <c r="J541" s="11" t="s">
        <v>141</v>
      </c>
      <c r="K541" s="11" t="str">
        <f>IFERROR(INDEX('EDC Component Dictionary'!$C$5:$C$37,MATCH('Rates Database'!J541,'EDC Component Dictionary'!$B$5:$B$37,0)), "Energy Supply")</f>
        <v>Distribution System</v>
      </c>
      <c r="L541" s="12">
        <v>8.9999999999999998E-4</v>
      </c>
      <c r="M541" s="12"/>
    </row>
    <row r="542" spans="1:13" x14ac:dyDescent="0.3">
      <c r="A542" s="18">
        <v>540</v>
      </c>
      <c r="B542" s="18">
        <f t="shared" si="16"/>
        <v>2021</v>
      </c>
      <c r="C542" s="17">
        <v>44287</v>
      </c>
      <c r="D542" s="18" t="s">
        <v>130</v>
      </c>
      <c r="E542" s="18" t="s">
        <v>95</v>
      </c>
      <c r="F542" s="18" t="str">
        <f t="shared" si="17"/>
        <v>Eversource_WMA-Basic Service Adjustment Factor (BSAF)-44287</v>
      </c>
      <c r="G542" s="11" t="s">
        <v>131</v>
      </c>
      <c r="H542" s="11" t="s">
        <v>49</v>
      </c>
      <c r="I542" s="11" t="s">
        <v>132</v>
      </c>
      <c r="J542" s="11" t="s">
        <v>141</v>
      </c>
      <c r="K542" s="11" t="str">
        <f>IFERROR(INDEX('EDC Component Dictionary'!$C$5:$C$37,MATCH('Rates Database'!J542,'EDC Component Dictionary'!$B$5:$B$37,0)), "Energy Supply")</f>
        <v>Distribution System</v>
      </c>
      <c r="L542" s="12">
        <v>8.9999999999999998E-4</v>
      </c>
      <c r="M542" s="12"/>
    </row>
    <row r="543" spans="1:13" x14ac:dyDescent="0.3">
      <c r="A543" s="18">
        <v>541</v>
      </c>
      <c r="B543" s="18">
        <f t="shared" si="16"/>
        <v>2021</v>
      </c>
      <c r="C543" s="17">
        <v>44256</v>
      </c>
      <c r="D543" s="18" t="s">
        <v>130</v>
      </c>
      <c r="E543" s="18" t="s">
        <v>95</v>
      </c>
      <c r="F543" s="18" t="str">
        <f t="shared" si="17"/>
        <v>Eversource_WMA-Basic Service Adjustment Factor (BSAF)-44256</v>
      </c>
      <c r="G543" s="11" t="s">
        <v>131</v>
      </c>
      <c r="H543" s="11" t="s">
        <v>49</v>
      </c>
      <c r="I543" s="11" t="s">
        <v>132</v>
      </c>
      <c r="J543" s="11" t="s">
        <v>141</v>
      </c>
      <c r="K543" s="11" t="str">
        <f>IFERROR(INDEX('EDC Component Dictionary'!$C$5:$C$37,MATCH('Rates Database'!J543,'EDC Component Dictionary'!$B$5:$B$37,0)), "Energy Supply")</f>
        <v>Distribution System</v>
      </c>
      <c r="L543" s="12">
        <v>8.9999999999999998E-4</v>
      </c>
      <c r="M543" s="12"/>
    </row>
    <row r="544" spans="1:13" x14ac:dyDescent="0.3">
      <c r="A544" s="18">
        <v>542</v>
      </c>
      <c r="B544" s="18">
        <f t="shared" si="16"/>
        <v>2021</v>
      </c>
      <c r="C544" s="17">
        <v>44228</v>
      </c>
      <c r="D544" s="18" t="s">
        <v>130</v>
      </c>
      <c r="E544" s="18" t="s">
        <v>95</v>
      </c>
      <c r="F544" s="18" t="str">
        <f t="shared" si="17"/>
        <v>Eversource_WMA-Basic Service Adjustment Factor (BSAF)-44228</v>
      </c>
      <c r="G544" s="11" t="s">
        <v>131</v>
      </c>
      <c r="H544" s="11" t="s">
        <v>49</v>
      </c>
      <c r="I544" s="11" t="s">
        <v>132</v>
      </c>
      <c r="J544" s="11" t="s">
        <v>141</v>
      </c>
      <c r="K544" s="11" t="str">
        <f>IFERROR(INDEX('EDC Component Dictionary'!$C$5:$C$37,MATCH('Rates Database'!J544,'EDC Component Dictionary'!$B$5:$B$37,0)), "Energy Supply")</f>
        <v>Distribution System</v>
      </c>
      <c r="L544" s="12">
        <v>8.9999999999999998E-4</v>
      </c>
      <c r="M544" s="12"/>
    </row>
    <row r="545" spans="1:13" x14ac:dyDescent="0.3">
      <c r="A545" s="18">
        <v>543</v>
      </c>
      <c r="B545" s="18">
        <f t="shared" si="16"/>
        <v>2021</v>
      </c>
      <c r="C545" s="17">
        <v>44197</v>
      </c>
      <c r="D545" s="18" t="s">
        <v>130</v>
      </c>
      <c r="E545" s="18" t="s">
        <v>95</v>
      </c>
      <c r="F545" s="18" t="str">
        <f t="shared" si="17"/>
        <v>Eversource_WMA-Basic Service Adjustment Factor (BSAF)-44197</v>
      </c>
      <c r="G545" s="11" t="s">
        <v>131</v>
      </c>
      <c r="H545" s="11" t="s">
        <v>49</v>
      </c>
      <c r="I545" s="11" t="s">
        <v>132</v>
      </c>
      <c r="J545" s="11" t="s">
        <v>141</v>
      </c>
      <c r="K545" s="11" t="str">
        <f>IFERROR(INDEX('EDC Component Dictionary'!$C$5:$C$37,MATCH('Rates Database'!J545,'EDC Component Dictionary'!$B$5:$B$37,0)), "Energy Supply")</f>
        <v>Distribution System</v>
      </c>
      <c r="L545" s="12">
        <v>8.9999999999999998E-4</v>
      </c>
      <c r="M545" s="12"/>
    </row>
    <row r="546" spans="1:13" x14ac:dyDescent="0.3">
      <c r="A546" s="18">
        <v>544</v>
      </c>
      <c r="B546" s="18">
        <f t="shared" si="16"/>
        <v>2020</v>
      </c>
      <c r="C546" s="17">
        <v>44166</v>
      </c>
      <c r="D546" s="18" t="s">
        <v>130</v>
      </c>
      <c r="E546" s="18" t="s">
        <v>95</v>
      </c>
      <c r="F546" s="18" t="str">
        <f t="shared" si="17"/>
        <v>Eversource_WMA-Basic Service Adjustment Factor (BSAF)-44166</v>
      </c>
      <c r="G546" s="11" t="s">
        <v>131</v>
      </c>
      <c r="H546" s="11" t="s">
        <v>49</v>
      </c>
      <c r="I546" s="11" t="s">
        <v>132</v>
      </c>
      <c r="J546" s="11" t="s">
        <v>141</v>
      </c>
      <c r="K546" s="11" t="str">
        <f>IFERROR(INDEX('EDC Component Dictionary'!$C$5:$C$37,MATCH('Rates Database'!J546,'EDC Component Dictionary'!$B$5:$B$37,0)), "Energy Supply")</f>
        <v>Distribution System</v>
      </c>
      <c r="L546" s="12">
        <v>2.9E-4</v>
      </c>
      <c r="M546" s="12"/>
    </row>
    <row r="547" spans="1:13" x14ac:dyDescent="0.3">
      <c r="A547" s="18">
        <v>545</v>
      </c>
      <c r="B547" s="18">
        <f t="shared" si="16"/>
        <v>2020</v>
      </c>
      <c r="C547" s="17">
        <v>44136</v>
      </c>
      <c r="D547" s="18" t="s">
        <v>130</v>
      </c>
      <c r="E547" s="18" t="s">
        <v>95</v>
      </c>
      <c r="F547" s="18" t="str">
        <f t="shared" si="17"/>
        <v>Eversource_WMA-Basic Service Adjustment Factor (BSAF)-44136</v>
      </c>
      <c r="G547" s="11" t="s">
        <v>131</v>
      </c>
      <c r="H547" s="11" t="s">
        <v>49</v>
      </c>
      <c r="I547" s="11" t="s">
        <v>132</v>
      </c>
      <c r="J547" s="11" t="s">
        <v>141</v>
      </c>
      <c r="K547" s="11" t="str">
        <f>IFERROR(INDEX('EDC Component Dictionary'!$C$5:$C$37,MATCH('Rates Database'!J547,'EDC Component Dictionary'!$B$5:$B$37,0)), "Energy Supply")</f>
        <v>Distribution System</v>
      </c>
      <c r="L547" s="12">
        <v>2.9E-4</v>
      </c>
      <c r="M547" s="12"/>
    </row>
    <row r="548" spans="1:13" x14ac:dyDescent="0.3">
      <c r="A548" s="18">
        <v>546</v>
      </c>
      <c r="B548" s="18">
        <f t="shared" si="16"/>
        <v>2020</v>
      </c>
      <c r="C548" s="17">
        <v>44105</v>
      </c>
      <c r="D548" s="18" t="s">
        <v>130</v>
      </c>
      <c r="E548" s="18" t="s">
        <v>95</v>
      </c>
      <c r="F548" s="18" t="str">
        <f t="shared" si="17"/>
        <v>Eversource_WMA-Basic Service Adjustment Factor (BSAF)-44105</v>
      </c>
      <c r="G548" s="11" t="s">
        <v>131</v>
      </c>
      <c r="H548" s="11" t="s">
        <v>49</v>
      </c>
      <c r="I548" s="11" t="s">
        <v>132</v>
      </c>
      <c r="J548" s="11" t="s">
        <v>141</v>
      </c>
      <c r="K548" s="11" t="str">
        <f>IFERROR(INDEX('EDC Component Dictionary'!$C$5:$C$37,MATCH('Rates Database'!J548,'EDC Component Dictionary'!$B$5:$B$37,0)), "Energy Supply")</f>
        <v>Distribution System</v>
      </c>
      <c r="L548" s="12">
        <v>2.9E-4</v>
      </c>
      <c r="M548" s="12"/>
    </row>
    <row r="549" spans="1:13" x14ac:dyDescent="0.3">
      <c r="A549" s="18">
        <v>547</v>
      </c>
      <c r="B549" s="18">
        <f t="shared" si="16"/>
        <v>2020</v>
      </c>
      <c r="C549" s="17">
        <v>44075</v>
      </c>
      <c r="D549" s="18" t="s">
        <v>130</v>
      </c>
      <c r="E549" s="18" t="s">
        <v>95</v>
      </c>
      <c r="F549" s="18" t="str">
        <f t="shared" si="17"/>
        <v>Eversource_WMA-Basic Service Adjustment Factor (BSAF)-44075</v>
      </c>
      <c r="G549" s="11" t="s">
        <v>131</v>
      </c>
      <c r="H549" s="11" t="s">
        <v>49</v>
      </c>
      <c r="I549" s="11" t="s">
        <v>132</v>
      </c>
      <c r="J549" s="11" t="s">
        <v>141</v>
      </c>
      <c r="K549" s="11" t="str">
        <f>IFERROR(INDEX('EDC Component Dictionary'!$C$5:$C$37,MATCH('Rates Database'!J549,'EDC Component Dictionary'!$B$5:$B$37,0)), "Energy Supply")</f>
        <v>Distribution System</v>
      </c>
      <c r="L549" s="12">
        <v>2.9E-4</v>
      </c>
      <c r="M549" s="12"/>
    </row>
    <row r="550" spans="1:13" x14ac:dyDescent="0.3">
      <c r="A550" s="18">
        <v>548</v>
      </c>
      <c r="B550" s="18">
        <f t="shared" si="16"/>
        <v>2020</v>
      </c>
      <c r="C550" s="17">
        <v>44044</v>
      </c>
      <c r="D550" s="18" t="s">
        <v>130</v>
      </c>
      <c r="E550" s="18" t="s">
        <v>95</v>
      </c>
      <c r="F550" s="18" t="str">
        <f t="shared" si="17"/>
        <v>Eversource_WMA-Basic Service Adjustment Factor (BSAF)-44044</v>
      </c>
      <c r="G550" s="11" t="s">
        <v>131</v>
      </c>
      <c r="H550" s="11" t="s">
        <v>49</v>
      </c>
      <c r="I550" s="11" t="s">
        <v>132</v>
      </c>
      <c r="J550" s="11" t="s">
        <v>141</v>
      </c>
      <c r="K550" s="11" t="str">
        <f>IFERROR(INDEX('EDC Component Dictionary'!$C$5:$C$37,MATCH('Rates Database'!J550,'EDC Component Dictionary'!$B$5:$B$37,0)), "Energy Supply")</f>
        <v>Distribution System</v>
      </c>
      <c r="L550" s="12">
        <v>2.9E-4</v>
      </c>
      <c r="M550" s="12"/>
    </row>
    <row r="551" spans="1:13" x14ac:dyDescent="0.3">
      <c r="A551" s="18">
        <v>549</v>
      </c>
      <c r="B551" s="18">
        <f t="shared" si="16"/>
        <v>2020</v>
      </c>
      <c r="C551" s="17">
        <v>44013</v>
      </c>
      <c r="D551" s="18" t="s">
        <v>130</v>
      </c>
      <c r="E551" s="18" t="s">
        <v>95</v>
      </c>
      <c r="F551" s="18" t="str">
        <f t="shared" si="17"/>
        <v>Eversource_WMA-Basic Service Adjustment Factor (BSAF)-44013</v>
      </c>
      <c r="G551" s="11" t="s">
        <v>131</v>
      </c>
      <c r="H551" s="11" t="s">
        <v>49</v>
      </c>
      <c r="I551" s="11" t="s">
        <v>132</v>
      </c>
      <c r="J551" s="11" t="s">
        <v>141</v>
      </c>
      <c r="K551" s="11" t="str">
        <f>IFERROR(INDEX('EDC Component Dictionary'!$C$5:$C$37,MATCH('Rates Database'!J551,'EDC Component Dictionary'!$B$5:$B$37,0)), "Energy Supply")</f>
        <v>Distribution System</v>
      </c>
      <c r="L551" s="12">
        <v>2.9E-4</v>
      </c>
      <c r="M551" s="12"/>
    </row>
    <row r="552" spans="1:13" x14ac:dyDescent="0.3">
      <c r="A552" s="18">
        <v>550</v>
      </c>
      <c r="B552" s="18">
        <f t="shared" si="16"/>
        <v>2020</v>
      </c>
      <c r="C552" s="17">
        <v>43983</v>
      </c>
      <c r="D552" s="18" t="s">
        <v>130</v>
      </c>
      <c r="E552" s="18" t="s">
        <v>95</v>
      </c>
      <c r="F552" s="18" t="str">
        <f t="shared" si="17"/>
        <v>Eversource_WMA-Basic Service Adjustment Factor (BSAF)-43983</v>
      </c>
      <c r="G552" s="11" t="s">
        <v>131</v>
      </c>
      <c r="H552" s="11" t="s">
        <v>49</v>
      </c>
      <c r="I552" s="11" t="s">
        <v>132</v>
      </c>
      <c r="J552" s="11" t="s">
        <v>141</v>
      </c>
      <c r="K552" s="11" t="str">
        <f>IFERROR(INDEX('EDC Component Dictionary'!$C$5:$C$37,MATCH('Rates Database'!J552,'EDC Component Dictionary'!$B$5:$B$37,0)), "Energy Supply")</f>
        <v>Distribution System</v>
      </c>
      <c r="L552" s="12">
        <v>2.9E-4</v>
      </c>
      <c r="M552" s="12"/>
    </row>
    <row r="553" spans="1:13" x14ac:dyDescent="0.3">
      <c r="A553" s="18">
        <v>551</v>
      </c>
      <c r="B553" s="18">
        <f t="shared" si="16"/>
        <v>2020</v>
      </c>
      <c r="C553" s="17">
        <v>43952</v>
      </c>
      <c r="D553" s="18" t="s">
        <v>130</v>
      </c>
      <c r="E553" s="18" t="s">
        <v>95</v>
      </c>
      <c r="F553" s="18" t="str">
        <f t="shared" si="17"/>
        <v>Eversource_WMA-Basic Service Adjustment Factor (BSAF)-43952</v>
      </c>
      <c r="G553" s="11" t="s">
        <v>131</v>
      </c>
      <c r="H553" s="11" t="s">
        <v>49</v>
      </c>
      <c r="I553" s="11" t="s">
        <v>132</v>
      </c>
      <c r="J553" s="11" t="s">
        <v>141</v>
      </c>
      <c r="K553" s="11" t="str">
        <f>IFERROR(INDEX('EDC Component Dictionary'!$C$5:$C$37,MATCH('Rates Database'!J553,'EDC Component Dictionary'!$B$5:$B$37,0)), "Energy Supply")</f>
        <v>Distribution System</v>
      </c>
      <c r="L553" s="12">
        <v>2.9E-4</v>
      </c>
      <c r="M553" s="12"/>
    </row>
    <row r="554" spans="1:13" x14ac:dyDescent="0.3">
      <c r="A554" s="18">
        <v>552</v>
      </c>
      <c r="B554" s="18">
        <f t="shared" si="16"/>
        <v>2020</v>
      </c>
      <c r="C554" s="17">
        <v>43922</v>
      </c>
      <c r="D554" s="18" t="s">
        <v>130</v>
      </c>
      <c r="E554" s="18" t="s">
        <v>95</v>
      </c>
      <c r="F554" s="18" t="str">
        <f t="shared" si="17"/>
        <v>Eversource_WMA-Basic Service Adjustment Factor (BSAF)-43922</v>
      </c>
      <c r="G554" s="11" t="s">
        <v>131</v>
      </c>
      <c r="H554" s="11" t="s">
        <v>49</v>
      </c>
      <c r="I554" s="11" t="s">
        <v>132</v>
      </c>
      <c r="J554" s="11" t="s">
        <v>141</v>
      </c>
      <c r="K554" s="11" t="str">
        <f>IFERROR(INDEX('EDC Component Dictionary'!$C$5:$C$37,MATCH('Rates Database'!J554,'EDC Component Dictionary'!$B$5:$B$37,0)), "Energy Supply")</f>
        <v>Distribution System</v>
      </c>
      <c r="L554" s="12">
        <v>2.9E-4</v>
      </c>
      <c r="M554" s="12"/>
    </row>
    <row r="555" spans="1:13" x14ac:dyDescent="0.3">
      <c r="A555" s="18">
        <v>553</v>
      </c>
      <c r="B555" s="18">
        <f t="shared" si="16"/>
        <v>2020</v>
      </c>
      <c r="C555" s="17">
        <v>43891</v>
      </c>
      <c r="D555" s="18" t="s">
        <v>130</v>
      </c>
      <c r="E555" s="18" t="s">
        <v>95</v>
      </c>
      <c r="F555" s="18" t="str">
        <f t="shared" si="17"/>
        <v>Eversource_WMA-Basic Service Adjustment Factor (BSAF)-43891</v>
      </c>
      <c r="G555" s="11" t="s">
        <v>131</v>
      </c>
      <c r="H555" s="11" t="s">
        <v>49</v>
      </c>
      <c r="I555" s="11" t="s">
        <v>132</v>
      </c>
      <c r="J555" s="11" t="s">
        <v>141</v>
      </c>
      <c r="K555" s="11" t="str">
        <f>IFERROR(INDEX('EDC Component Dictionary'!$C$5:$C$37,MATCH('Rates Database'!J555,'EDC Component Dictionary'!$B$5:$B$37,0)), "Energy Supply")</f>
        <v>Distribution System</v>
      </c>
      <c r="L555" s="12">
        <v>2.9E-4</v>
      </c>
      <c r="M555" s="12"/>
    </row>
    <row r="556" spans="1:13" x14ac:dyDescent="0.3">
      <c r="A556" s="18">
        <v>554</v>
      </c>
      <c r="B556" s="18">
        <f t="shared" si="16"/>
        <v>2020</v>
      </c>
      <c r="C556" s="17">
        <v>43862</v>
      </c>
      <c r="D556" s="18" t="s">
        <v>130</v>
      </c>
      <c r="E556" s="18" t="s">
        <v>95</v>
      </c>
      <c r="F556" s="18" t="str">
        <f t="shared" si="17"/>
        <v>Eversource_WMA-Basic Service Adjustment Factor (BSAF)-43862</v>
      </c>
      <c r="G556" s="11" t="s">
        <v>131</v>
      </c>
      <c r="H556" s="11" t="s">
        <v>49</v>
      </c>
      <c r="I556" s="11" t="s">
        <v>132</v>
      </c>
      <c r="J556" s="11" t="s">
        <v>141</v>
      </c>
      <c r="K556" s="11" t="str">
        <f>IFERROR(INDEX('EDC Component Dictionary'!$C$5:$C$37,MATCH('Rates Database'!J556,'EDC Component Dictionary'!$B$5:$B$37,0)), "Energy Supply")</f>
        <v>Distribution System</v>
      </c>
      <c r="L556" s="12">
        <v>2.9E-4</v>
      </c>
      <c r="M556" s="12"/>
    </row>
    <row r="557" spans="1:13" x14ac:dyDescent="0.3">
      <c r="A557" s="18">
        <v>555</v>
      </c>
      <c r="B557" s="18">
        <f t="shared" si="16"/>
        <v>2020</v>
      </c>
      <c r="C557" s="17">
        <v>43831</v>
      </c>
      <c r="D557" s="18" t="s">
        <v>130</v>
      </c>
      <c r="E557" s="18" t="s">
        <v>95</v>
      </c>
      <c r="F557" s="18" t="str">
        <f t="shared" si="17"/>
        <v>Eversource_WMA-Basic Service Adjustment Factor (BSAF)-43831</v>
      </c>
      <c r="G557" s="11" t="s">
        <v>131</v>
      </c>
      <c r="H557" s="11" t="s">
        <v>49</v>
      </c>
      <c r="I557" s="11" t="s">
        <v>132</v>
      </c>
      <c r="J557" s="11" t="s">
        <v>141</v>
      </c>
      <c r="K557" s="11" t="str">
        <f>IFERROR(INDEX('EDC Component Dictionary'!$C$5:$C$37,MATCH('Rates Database'!J557,'EDC Component Dictionary'!$B$5:$B$37,0)), "Energy Supply")</f>
        <v>Distribution System</v>
      </c>
      <c r="L557" s="12">
        <v>2.9E-4</v>
      </c>
      <c r="M557" s="12"/>
    </row>
    <row r="558" spans="1:13" x14ac:dyDescent="0.3">
      <c r="A558" s="18">
        <v>556</v>
      </c>
      <c r="B558" s="18">
        <f t="shared" si="16"/>
        <v>2019</v>
      </c>
      <c r="C558" s="17">
        <v>43800</v>
      </c>
      <c r="D558" s="18" t="s">
        <v>130</v>
      </c>
      <c r="E558" s="18" t="s">
        <v>95</v>
      </c>
      <c r="F558" s="18" t="str">
        <f t="shared" si="17"/>
        <v>Eversource_WMA-Basic Service Adjustment Factor (BSAF)-43800</v>
      </c>
      <c r="G558" s="11" t="s">
        <v>131</v>
      </c>
      <c r="H558" s="11" t="s">
        <v>49</v>
      </c>
      <c r="I558" s="11" t="s">
        <v>132</v>
      </c>
      <c r="J558" s="11" t="s">
        <v>141</v>
      </c>
      <c r="K558" s="11" t="str">
        <f>IFERROR(INDEX('EDC Component Dictionary'!$C$5:$C$37,MATCH('Rates Database'!J558,'EDC Component Dictionary'!$B$5:$B$37,0)), "Energy Supply")</f>
        <v>Distribution System</v>
      </c>
      <c r="L558" s="12">
        <v>-2.4000000000000001E-4</v>
      </c>
      <c r="M558" s="12"/>
    </row>
    <row r="559" spans="1:13" x14ac:dyDescent="0.3">
      <c r="A559" s="18">
        <v>557</v>
      </c>
      <c r="B559" s="18">
        <f t="shared" si="16"/>
        <v>2019</v>
      </c>
      <c r="C559" s="17">
        <v>43770</v>
      </c>
      <c r="D559" s="18" t="s">
        <v>130</v>
      </c>
      <c r="E559" s="18" t="s">
        <v>95</v>
      </c>
      <c r="F559" s="18" t="str">
        <f t="shared" si="17"/>
        <v>Eversource_WMA-Basic Service Adjustment Factor (BSAF)-43770</v>
      </c>
      <c r="G559" s="11" t="s">
        <v>131</v>
      </c>
      <c r="H559" s="11" t="s">
        <v>49</v>
      </c>
      <c r="I559" s="11" t="s">
        <v>132</v>
      </c>
      <c r="J559" s="11" t="s">
        <v>141</v>
      </c>
      <c r="K559" s="11" t="str">
        <f>IFERROR(INDEX('EDC Component Dictionary'!$C$5:$C$37,MATCH('Rates Database'!J559,'EDC Component Dictionary'!$B$5:$B$37,0)), "Energy Supply")</f>
        <v>Distribution System</v>
      </c>
      <c r="L559" s="12">
        <v>-2.4000000000000001E-4</v>
      </c>
      <c r="M559" s="12"/>
    </row>
    <row r="560" spans="1:13" x14ac:dyDescent="0.3">
      <c r="A560" s="18">
        <v>558</v>
      </c>
      <c r="B560" s="18">
        <f t="shared" si="16"/>
        <v>2019</v>
      </c>
      <c r="C560" s="17">
        <v>43739</v>
      </c>
      <c r="D560" s="18" t="s">
        <v>130</v>
      </c>
      <c r="E560" s="18" t="s">
        <v>95</v>
      </c>
      <c r="F560" s="18" t="str">
        <f t="shared" si="17"/>
        <v>Eversource_WMA-Basic Service Adjustment Factor (BSAF)-43739</v>
      </c>
      <c r="G560" s="11" t="s">
        <v>131</v>
      </c>
      <c r="H560" s="11" t="s">
        <v>49</v>
      </c>
      <c r="I560" s="11" t="s">
        <v>132</v>
      </c>
      <c r="J560" s="11" t="s">
        <v>141</v>
      </c>
      <c r="K560" s="11" t="str">
        <f>IFERROR(INDEX('EDC Component Dictionary'!$C$5:$C$37,MATCH('Rates Database'!J560,'EDC Component Dictionary'!$B$5:$B$37,0)), "Energy Supply")</f>
        <v>Distribution System</v>
      </c>
      <c r="L560" s="12">
        <v>-2.4000000000000001E-4</v>
      </c>
      <c r="M560" s="12"/>
    </row>
    <row r="561" spans="1:13" x14ac:dyDescent="0.3">
      <c r="A561" s="18">
        <v>559</v>
      </c>
      <c r="B561" s="18">
        <f t="shared" si="16"/>
        <v>2019</v>
      </c>
      <c r="C561" s="17">
        <v>43709</v>
      </c>
      <c r="D561" s="18" t="s">
        <v>130</v>
      </c>
      <c r="E561" s="18" t="s">
        <v>95</v>
      </c>
      <c r="F561" s="18" t="str">
        <f t="shared" si="17"/>
        <v>Eversource_WMA-Basic Service Adjustment Factor (BSAF)-43709</v>
      </c>
      <c r="G561" s="11" t="s">
        <v>131</v>
      </c>
      <c r="H561" s="11" t="s">
        <v>49</v>
      </c>
      <c r="I561" s="11" t="s">
        <v>132</v>
      </c>
      <c r="J561" s="11" t="s">
        <v>141</v>
      </c>
      <c r="K561" s="11" t="str">
        <f>IFERROR(INDEX('EDC Component Dictionary'!$C$5:$C$37,MATCH('Rates Database'!J561,'EDC Component Dictionary'!$B$5:$B$37,0)), "Energy Supply")</f>
        <v>Distribution System</v>
      </c>
      <c r="L561" s="12">
        <v>-2.4000000000000001E-4</v>
      </c>
      <c r="M561" s="12"/>
    </row>
    <row r="562" spans="1:13" x14ac:dyDescent="0.3">
      <c r="A562" s="18">
        <v>560</v>
      </c>
      <c r="B562" s="18">
        <f t="shared" si="16"/>
        <v>2019</v>
      </c>
      <c r="C562" s="17">
        <v>43678</v>
      </c>
      <c r="D562" s="18" t="s">
        <v>130</v>
      </c>
      <c r="E562" s="18" t="s">
        <v>95</v>
      </c>
      <c r="F562" s="18" t="str">
        <f t="shared" si="17"/>
        <v>Eversource_WMA-Basic Service Adjustment Factor (BSAF)-43678</v>
      </c>
      <c r="G562" s="11" t="s">
        <v>131</v>
      </c>
      <c r="H562" s="11" t="s">
        <v>49</v>
      </c>
      <c r="I562" s="11" t="s">
        <v>132</v>
      </c>
      <c r="J562" s="11" t="s">
        <v>141</v>
      </c>
      <c r="K562" s="11" t="str">
        <f>IFERROR(INDEX('EDC Component Dictionary'!$C$5:$C$37,MATCH('Rates Database'!J562,'EDC Component Dictionary'!$B$5:$B$37,0)), "Energy Supply")</f>
        <v>Distribution System</v>
      </c>
      <c r="L562" s="12">
        <v>-2.4000000000000001E-4</v>
      </c>
      <c r="M562" s="12"/>
    </row>
    <row r="563" spans="1:13" x14ac:dyDescent="0.3">
      <c r="A563" s="18">
        <v>561</v>
      </c>
      <c r="B563" s="18">
        <f t="shared" si="16"/>
        <v>2019</v>
      </c>
      <c r="C563" s="17">
        <v>43647</v>
      </c>
      <c r="D563" s="18" t="s">
        <v>130</v>
      </c>
      <c r="E563" s="18" t="s">
        <v>95</v>
      </c>
      <c r="F563" s="18" t="str">
        <f t="shared" si="17"/>
        <v>Eversource_WMA-Basic Service Adjustment Factor (BSAF)-43647</v>
      </c>
      <c r="G563" s="11" t="s">
        <v>131</v>
      </c>
      <c r="H563" s="11" t="s">
        <v>49</v>
      </c>
      <c r="I563" s="11" t="s">
        <v>132</v>
      </c>
      <c r="J563" s="11" t="s">
        <v>141</v>
      </c>
      <c r="K563" s="11" t="str">
        <f>IFERROR(INDEX('EDC Component Dictionary'!$C$5:$C$37,MATCH('Rates Database'!J563,'EDC Component Dictionary'!$B$5:$B$37,0)), "Energy Supply")</f>
        <v>Distribution System</v>
      </c>
      <c r="L563" s="12">
        <v>-2.4000000000000001E-4</v>
      </c>
      <c r="M563" s="12"/>
    </row>
    <row r="564" spans="1:13" x14ac:dyDescent="0.3">
      <c r="A564" s="18">
        <v>562</v>
      </c>
      <c r="B564" s="18">
        <f t="shared" si="16"/>
        <v>2019</v>
      </c>
      <c r="C564" s="17">
        <v>43617</v>
      </c>
      <c r="D564" s="18" t="s">
        <v>130</v>
      </c>
      <c r="E564" s="18" t="s">
        <v>95</v>
      </c>
      <c r="F564" s="18" t="str">
        <f t="shared" si="17"/>
        <v>Eversource_WMA-Basic Service Adjustment Factor (BSAF)-43617</v>
      </c>
      <c r="G564" s="11" t="s">
        <v>131</v>
      </c>
      <c r="H564" s="11" t="s">
        <v>49</v>
      </c>
      <c r="I564" s="11" t="s">
        <v>132</v>
      </c>
      <c r="J564" s="11" t="s">
        <v>141</v>
      </c>
      <c r="K564" s="11" t="str">
        <f>IFERROR(INDEX('EDC Component Dictionary'!$C$5:$C$37,MATCH('Rates Database'!J564,'EDC Component Dictionary'!$B$5:$B$37,0)), "Energy Supply")</f>
        <v>Distribution System</v>
      </c>
      <c r="L564" s="12">
        <v>-2.4000000000000001E-4</v>
      </c>
      <c r="M564" s="12"/>
    </row>
    <row r="565" spans="1:13" x14ac:dyDescent="0.3">
      <c r="A565" s="18">
        <v>563</v>
      </c>
      <c r="B565" s="18">
        <f t="shared" si="16"/>
        <v>2019</v>
      </c>
      <c r="C565" s="17">
        <v>43586</v>
      </c>
      <c r="D565" s="18" t="s">
        <v>130</v>
      </c>
      <c r="E565" s="18" t="s">
        <v>95</v>
      </c>
      <c r="F565" s="18" t="str">
        <f t="shared" si="17"/>
        <v>Eversource_WMA-Basic Service Adjustment Factor (BSAF)-43586</v>
      </c>
      <c r="G565" s="11" t="s">
        <v>131</v>
      </c>
      <c r="H565" s="11" t="s">
        <v>49</v>
      </c>
      <c r="I565" s="11" t="s">
        <v>132</v>
      </c>
      <c r="J565" s="11" t="s">
        <v>141</v>
      </c>
      <c r="K565" s="11" t="str">
        <f>IFERROR(INDEX('EDC Component Dictionary'!$C$5:$C$37,MATCH('Rates Database'!J565,'EDC Component Dictionary'!$B$5:$B$37,0)), "Energy Supply")</f>
        <v>Distribution System</v>
      </c>
      <c r="L565" s="12">
        <v>-2.4000000000000001E-4</v>
      </c>
      <c r="M565" s="12"/>
    </row>
    <row r="566" spans="1:13" x14ac:dyDescent="0.3">
      <c r="A566" s="18">
        <v>564</v>
      </c>
      <c r="B566" s="18">
        <f t="shared" si="16"/>
        <v>2019</v>
      </c>
      <c r="C566" s="17">
        <v>43556</v>
      </c>
      <c r="D566" s="18" t="s">
        <v>130</v>
      </c>
      <c r="E566" s="18" t="s">
        <v>95</v>
      </c>
      <c r="F566" s="18" t="str">
        <f t="shared" si="17"/>
        <v>Eversource_WMA-Basic Service Adjustment Factor (BSAF)-43556</v>
      </c>
      <c r="G566" s="11" t="s">
        <v>131</v>
      </c>
      <c r="H566" s="11" t="s">
        <v>49</v>
      </c>
      <c r="I566" s="11" t="s">
        <v>132</v>
      </c>
      <c r="J566" s="11" t="s">
        <v>141</v>
      </c>
      <c r="K566" s="11" t="str">
        <f>IFERROR(INDEX('EDC Component Dictionary'!$C$5:$C$37,MATCH('Rates Database'!J566,'EDC Component Dictionary'!$B$5:$B$37,0)), "Energy Supply")</f>
        <v>Distribution System</v>
      </c>
      <c r="L566" s="12">
        <v>-2.4000000000000001E-4</v>
      </c>
      <c r="M566" s="12"/>
    </row>
    <row r="567" spans="1:13" x14ac:dyDescent="0.3">
      <c r="A567" s="18">
        <v>565</v>
      </c>
      <c r="B567" s="18">
        <f t="shared" si="16"/>
        <v>2019</v>
      </c>
      <c r="C567" s="17">
        <v>43525</v>
      </c>
      <c r="D567" s="18" t="s">
        <v>130</v>
      </c>
      <c r="E567" s="18" t="s">
        <v>95</v>
      </c>
      <c r="F567" s="18" t="str">
        <f t="shared" si="17"/>
        <v>Eversource_WMA-Basic Service Adjustment Factor (BSAF)-43525</v>
      </c>
      <c r="G567" s="11" t="s">
        <v>131</v>
      </c>
      <c r="H567" s="11" t="s">
        <v>49</v>
      </c>
      <c r="I567" s="11" t="s">
        <v>132</v>
      </c>
      <c r="J567" s="11" t="s">
        <v>141</v>
      </c>
      <c r="K567" s="11" t="str">
        <f>IFERROR(INDEX('EDC Component Dictionary'!$C$5:$C$37,MATCH('Rates Database'!J567,'EDC Component Dictionary'!$B$5:$B$37,0)), "Energy Supply")</f>
        <v>Distribution System</v>
      </c>
      <c r="L567" s="12">
        <v>-2.4000000000000001E-4</v>
      </c>
      <c r="M567" s="12"/>
    </row>
    <row r="568" spans="1:13" x14ac:dyDescent="0.3">
      <c r="A568" s="18">
        <v>566</v>
      </c>
      <c r="B568" s="18">
        <f t="shared" si="16"/>
        <v>2019</v>
      </c>
      <c r="C568" s="17">
        <v>43497</v>
      </c>
      <c r="D568" s="18" t="s">
        <v>130</v>
      </c>
      <c r="E568" s="18" t="s">
        <v>95</v>
      </c>
      <c r="F568" s="18" t="str">
        <f t="shared" si="17"/>
        <v>Eversource_WMA-Basic Service Adjustment Factor (BSAF)-43497</v>
      </c>
      <c r="G568" s="11" t="s">
        <v>131</v>
      </c>
      <c r="H568" s="11" t="s">
        <v>49</v>
      </c>
      <c r="I568" s="11" t="s">
        <v>132</v>
      </c>
      <c r="J568" s="11" t="s">
        <v>141</v>
      </c>
      <c r="K568" s="11" t="str">
        <f>IFERROR(INDEX('EDC Component Dictionary'!$C$5:$C$37,MATCH('Rates Database'!J568,'EDC Component Dictionary'!$B$5:$B$37,0)), "Energy Supply")</f>
        <v>Distribution System</v>
      </c>
      <c r="L568" s="12">
        <v>-2.4000000000000001E-4</v>
      </c>
      <c r="M568" s="12"/>
    </row>
    <row r="569" spans="1:13" x14ac:dyDescent="0.3">
      <c r="A569" s="18">
        <v>567</v>
      </c>
      <c r="B569" s="18">
        <f t="shared" si="16"/>
        <v>2019</v>
      </c>
      <c r="C569" s="17">
        <v>43466</v>
      </c>
      <c r="D569" s="18" t="s">
        <v>130</v>
      </c>
      <c r="E569" s="18" t="s">
        <v>95</v>
      </c>
      <c r="F569" s="18" t="str">
        <f t="shared" si="17"/>
        <v>Eversource_WMA-Basic Service Adjustment Factor (BSAF)-43466</v>
      </c>
      <c r="G569" s="11" t="s">
        <v>131</v>
      </c>
      <c r="H569" s="11" t="s">
        <v>49</v>
      </c>
      <c r="I569" s="11" t="s">
        <v>132</v>
      </c>
      <c r="J569" s="11" t="s">
        <v>141</v>
      </c>
      <c r="K569" s="11" t="str">
        <f>IFERROR(INDEX('EDC Component Dictionary'!$C$5:$C$37,MATCH('Rates Database'!J569,'EDC Component Dictionary'!$B$5:$B$37,0)), "Energy Supply")</f>
        <v>Distribution System</v>
      </c>
      <c r="L569" s="12">
        <v>-2.4000000000000001E-4</v>
      </c>
      <c r="M569" s="12"/>
    </row>
    <row r="570" spans="1:13" x14ac:dyDescent="0.3">
      <c r="A570" s="18">
        <v>568</v>
      </c>
      <c r="B570" s="18">
        <f t="shared" si="16"/>
        <v>2024</v>
      </c>
      <c r="C570" s="17">
        <v>45352</v>
      </c>
      <c r="D570" s="18" t="s">
        <v>130</v>
      </c>
      <c r="E570" s="18" t="s">
        <v>95</v>
      </c>
      <c r="F570" s="18" t="str">
        <f t="shared" si="17"/>
        <v>Eversource_WMA-Solar Expansion Cost Recovery Factor (SECRF)-45352</v>
      </c>
      <c r="G570" s="11" t="s">
        <v>131</v>
      </c>
      <c r="H570" s="11" t="s">
        <v>49</v>
      </c>
      <c r="I570" s="11" t="s">
        <v>132</v>
      </c>
      <c r="J570" s="11" t="s">
        <v>142</v>
      </c>
      <c r="K570" s="11" t="str">
        <f>IFERROR(INDEX('EDC Component Dictionary'!$C$5:$C$37,MATCH('Rates Database'!J570,'EDC Component Dictionary'!$B$5:$B$37,0)), "Energy Supply")</f>
        <v>Distribution System</v>
      </c>
      <c r="L570" s="12">
        <v>-5.1000000000000004E-4</v>
      </c>
      <c r="M570" s="12"/>
    </row>
    <row r="571" spans="1:13" x14ac:dyDescent="0.3">
      <c r="A571" s="18">
        <v>569</v>
      </c>
      <c r="B571" s="18">
        <f t="shared" si="16"/>
        <v>2024</v>
      </c>
      <c r="C571" s="17">
        <v>45323</v>
      </c>
      <c r="D571" s="18" t="s">
        <v>130</v>
      </c>
      <c r="E571" s="18" t="s">
        <v>95</v>
      </c>
      <c r="F571" s="18" t="str">
        <f t="shared" si="17"/>
        <v>Eversource_WMA-Solar Expansion Cost Recovery Factor (SECRF)-45323</v>
      </c>
      <c r="G571" s="11" t="s">
        <v>131</v>
      </c>
      <c r="H571" s="11" t="s">
        <v>49</v>
      </c>
      <c r="I571" s="11" t="s">
        <v>132</v>
      </c>
      <c r="J571" s="11" t="s">
        <v>142</v>
      </c>
      <c r="K571" s="11" t="str">
        <f>IFERROR(INDEX('EDC Component Dictionary'!$C$5:$C$37,MATCH('Rates Database'!J571,'EDC Component Dictionary'!$B$5:$B$37,0)), "Energy Supply")</f>
        <v>Distribution System</v>
      </c>
      <c r="L571" s="12">
        <v>-5.1000000000000004E-4</v>
      </c>
      <c r="M571" s="12"/>
    </row>
    <row r="572" spans="1:13" x14ac:dyDescent="0.3">
      <c r="A572" s="18">
        <v>570</v>
      </c>
      <c r="B572" s="18">
        <f t="shared" si="16"/>
        <v>2024</v>
      </c>
      <c r="C572" s="17">
        <v>45292</v>
      </c>
      <c r="D572" s="18" t="s">
        <v>130</v>
      </c>
      <c r="E572" s="18" t="s">
        <v>95</v>
      </c>
      <c r="F572" s="18" t="str">
        <f t="shared" si="17"/>
        <v>Eversource_WMA-Solar Expansion Cost Recovery Factor (SECRF)-45292</v>
      </c>
      <c r="G572" s="11" t="s">
        <v>131</v>
      </c>
      <c r="H572" s="11" t="s">
        <v>49</v>
      </c>
      <c r="I572" s="11" t="s">
        <v>132</v>
      </c>
      <c r="J572" s="11" t="s">
        <v>142</v>
      </c>
      <c r="K572" s="11" t="str">
        <f>IFERROR(INDEX('EDC Component Dictionary'!$C$5:$C$37,MATCH('Rates Database'!J572,'EDC Component Dictionary'!$B$5:$B$37,0)), "Energy Supply")</f>
        <v>Distribution System</v>
      </c>
      <c r="L572" s="12">
        <v>-5.1000000000000004E-4</v>
      </c>
      <c r="M572" s="12"/>
    </row>
    <row r="573" spans="1:13" x14ac:dyDescent="0.3">
      <c r="A573" s="18">
        <v>571</v>
      </c>
      <c r="B573" s="18">
        <f t="shared" si="16"/>
        <v>2023</v>
      </c>
      <c r="C573" s="17">
        <v>45261</v>
      </c>
      <c r="D573" s="18" t="s">
        <v>130</v>
      </c>
      <c r="E573" s="18" t="s">
        <v>95</v>
      </c>
      <c r="F573" s="18" t="str">
        <f t="shared" si="17"/>
        <v>Eversource_WMA-Solar Expansion Cost Recovery Factor (SECRF)-45261</v>
      </c>
      <c r="G573" s="11" t="s">
        <v>131</v>
      </c>
      <c r="H573" s="11" t="s">
        <v>49</v>
      </c>
      <c r="I573" s="11" t="s">
        <v>132</v>
      </c>
      <c r="J573" s="11" t="s">
        <v>142</v>
      </c>
      <c r="K573" s="11" t="str">
        <f>IFERROR(INDEX('EDC Component Dictionary'!$C$5:$C$37,MATCH('Rates Database'!J573,'EDC Component Dictionary'!$B$5:$B$37,0)), "Energy Supply")</f>
        <v>Distribution System</v>
      </c>
      <c r="L573" s="12">
        <v>-3.8999999999999999E-4</v>
      </c>
      <c r="M573" s="12"/>
    </row>
    <row r="574" spans="1:13" x14ac:dyDescent="0.3">
      <c r="A574" s="18">
        <v>572</v>
      </c>
      <c r="B574" s="18">
        <f t="shared" si="16"/>
        <v>2023</v>
      </c>
      <c r="C574" s="17">
        <v>45231</v>
      </c>
      <c r="D574" s="18" t="s">
        <v>130</v>
      </c>
      <c r="E574" s="18" t="s">
        <v>95</v>
      </c>
      <c r="F574" s="18" t="str">
        <f t="shared" si="17"/>
        <v>Eversource_WMA-Solar Expansion Cost Recovery Factor (SECRF)-45231</v>
      </c>
      <c r="G574" s="11" t="s">
        <v>131</v>
      </c>
      <c r="H574" s="11" t="s">
        <v>49</v>
      </c>
      <c r="I574" s="11" t="s">
        <v>132</v>
      </c>
      <c r="J574" s="11" t="s">
        <v>142</v>
      </c>
      <c r="K574" s="11" t="str">
        <f>IFERROR(INDEX('EDC Component Dictionary'!$C$5:$C$37,MATCH('Rates Database'!J574,'EDC Component Dictionary'!$B$5:$B$37,0)), "Energy Supply")</f>
        <v>Distribution System</v>
      </c>
      <c r="L574" s="12">
        <v>-3.8999999999999999E-4</v>
      </c>
      <c r="M574" s="12"/>
    </row>
    <row r="575" spans="1:13" x14ac:dyDescent="0.3">
      <c r="A575" s="18">
        <v>573</v>
      </c>
      <c r="B575" s="18">
        <f t="shared" si="16"/>
        <v>2023</v>
      </c>
      <c r="C575" s="17">
        <v>45200</v>
      </c>
      <c r="D575" s="18" t="s">
        <v>130</v>
      </c>
      <c r="E575" s="18" t="s">
        <v>95</v>
      </c>
      <c r="F575" s="18" t="str">
        <f t="shared" si="17"/>
        <v>Eversource_WMA-Solar Expansion Cost Recovery Factor (SECRF)-45200</v>
      </c>
      <c r="G575" s="11" t="s">
        <v>131</v>
      </c>
      <c r="H575" s="11" t="s">
        <v>49</v>
      </c>
      <c r="I575" s="11" t="s">
        <v>132</v>
      </c>
      <c r="J575" s="11" t="s">
        <v>142</v>
      </c>
      <c r="K575" s="11" t="str">
        <f>IFERROR(INDEX('EDC Component Dictionary'!$C$5:$C$37,MATCH('Rates Database'!J575,'EDC Component Dictionary'!$B$5:$B$37,0)), "Energy Supply")</f>
        <v>Distribution System</v>
      </c>
      <c r="L575" s="12">
        <v>-3.8999999999999999E-4</v>
      </c>
      <c r="M575" s="12"/>
    </row>
    <row r="576" spans="1:13" x14ac:dyDescent="0.3">
      <c r="A576" s="18">
        <v>574</v>
      </c>
      <c r="B576" s="18">
        <f t="shared" si="16"/>
        <v>2023</v>
      </c>
      <c r="C576" s="17">
        <v>45170</v>
      </c>
      <c r="D576" s="18" t="s">
        <v>130</v>
      </c>
      <c r="E576" s="18" t="s">
        <v>95</v>
      </c>
      <c r="F576" s="18" t="str">
        <f t="shared" si="17"/>
        <v>Eversource_WMA-Solar Expansion Cost Recovery Factor (SECRF)-45170</v>
      </c>
      <c r="G576" s="11" t="s">
        <v>131</v>
      </c>
      <c r="H576" s="11" t="s">
        <v>49</v>
      </c>
      <c r="I576" s="11" t="s">
        <v>132</v>
      </c>
      <c r="J576" s="11" t="s">
        <v>142</v>
      </c>
      <c r="K576" s="11" t="str">
        <f>IFERROR(INDEX('EDC Component Dictionary'!$C$5:$C$37,MATCH('Rates Database'!J576,'EDC Component Dictionary'!$B$5:$B$37,0)), "Energy Supply")</f>
        <v>Distribution System</v>
      </c>
      <c r="L576" s="12">
        <v>-3.8999999999999999E-4</v>
      </c>
      <c r="M576" s="12"/>
    </row>
    <row r="577" spans="1:13" x14ac:dyDescent="0.3">
      <c r="A577" s="18">
        <v>575</v>
      </c>
      <c r="B577" s="18">
        <f t="shared" si="16"/>
        <v>2023</v>
      </c>
      <c r="C577" s="17">
        <v>45139</v>
      </c>
      <c r="D577" s="18" t="s">
        <v>130</v>
      </c>
      <c r="E577" s="18" t="s">
        <v>95</v>
      </c>
      <c r="F577" s="18" t="str">
        <f t="shared" si="17"/>
        <v>Eversource_WMA-Solar Expansion Cost Recovery Factor (SECRF)-45139</v>
      </c>
      <c r="G577" s="11" t="s">
        <v>131</v>
      </c>
      <c r="H577" s="11" t="s">
        <v>49</v>
      </c>
      <c r="I577" s="11" t="s">
        <v>132</v>
      </c>
      <c r="J577" s="11" t="s">
        <v>142</v>
      </c>
      <c r="K577" s="11" t="str">
        <f>IFERROR(INDEX('EDC Component Dictionary'!$C$5:$C$37,MATCH('Rates Database'!J577,'EDC Component Dictionary'!$B$5:$B$37,0)), "Energy Supply")</f>
        <v>Distribution System</v>
      </c>
      <c r="L577" s="12">
        <v>-3.8999999999999999E-4</v>
      </c>
      <c r="M577" s="12"/>
    </row>
    <row r="578" spans="1:13" x14ac:dyDescent="0.3">
      <c r="A578" s="18">
        <v>576</v>
      </c>
      <c r="B578" s="18">
        <f t="shared" si="16"/>
        <v>2023</v>
      </c>
      <c r="C578" s="17">
        <v>45108</v>
      </c>
      <c r="D578" s="18" t="s">
        <v>130</v>
      </c>
      <c r="E578" s="18" t="s">
        <v>95</v>
      </c>
      <c r="F578" s="18" t="str">
        <f t="shared" si="17"/>
        <v>Eversource_WMA-Solar Expansion Cost Recovery Factor (SECRF)-45108</v>
      </c>
      <c r="G578" s="11" t="s">
        <v>131</v>
      </c>
      <c r="H578" s="11" t="s">
        <v>49</v>
      </c>
      <c r="I578" s="11" t="s">
        <v>132</v>
      </c>
      <c r="J578" s="11" t="s">
        <v>142</v>
      </c>
      <c r="K578" s="11" t="str">
        <f>IFERROR(INDEX('EDC Component Dictionary'!$C$5:$C$37,MATCH('Rates Database'!J578,'EDC Component Dictionary'!$B$5:$B$37,0)), "Energy Supply")</f>
        <v>Distribution System</v>
      </c>
      <c r="L578" s="12">
        <v>-3.8999999999999999E-4</v>
      </c>
      <c r="M578" s="12"/>
    </row>
    <row r="579" spans="1:13" x14ac:dyDescent="0.3">
      <c r="A579" s="18">
        <v>577</v>
      </c>
      <c r="B579" s="18">
        <f t="shared" ref="B579:B642" si="18">YEAR(C579)</f>
        <v>2023</v>
      </c>
      <c r="C579" s="17">
        <v>45078</v>
      </c>
      <c r="D579" s="18" t="s">
        <v>130</v>
      </c>
      <c r="E579" s="18" t="s">
        <v>95</v>
      </c>
      <c r="F579" s="18" t="str">
        <f t="shared" si="17"/>
        <v>Eversource_WMA-Solar Expansion Cost Recovery Factor (SECRF)-45078</v>
      </c>
      <c r="G579" s="11" t="s">
        <v>131</v>
      </c>
      <c r="H579" s="11" t="s">
        <v>49</v>
      </c>
      <c r="I579" s="11" t="s">
        <v>132</v>
      </c>
      <c r="J579" s="11" t="s">
        <v>142</v>
      </c>
      <c r="K579" s="11" t="str">
        <f>IFERROR(INDEX('EDC Component Dictionary'!$C$5:$C$37,MATCH('Rates Database'!J579,'EDC Component Dictionary'!$B$5:$B$37,0)), "Energy Supply")</f>
        <v>Distribution System</v>
      </c>
      <c r="L579" s="12">
        <v>-3.8999999999999999E-4</v>
      </c>
      <c r="M579" s="12"/>
    </row>
    <row r="580" spans="1:13" x14ac:dyDescent="0.3">
      <c r="A580" s="18">
        <v>578</v>
      </c>
      <c r="B580" s="18">
        <f t="shared" si="18"/>
        <v>2023</v>
      </c>
      <c r="C580" s="17">
        <v>45047</v>
      </c>
      <c r="D580" s="18" t="s">
        <v>130</v>
      </c>
      <c r="E580" s="18" t="s">
        <v>95</v>
      </c>
      <c r="F580" s="18" t="str">
        <f t="shared" ref="F580:F643" si="19">_xlfn.CONCAT(E580,"-",J580,"-",C580)</f>
        <v>Eversource_WMA-Solar Expansion Cost Recovery Factor (SECRF)-45047</v>
      </c>
      <c r="G580" s="11" t="s">
        <v>131</v>
      </c>
      <c r="H580" s="11" t="s">
        <v>49</v>
      </c>
      <c r="I580" s="11" t="s">
        <v>132</v>
      </c>
      <c r="J580" s="11" t="s">
        <v>142</v>
      </c>
      <c r="K580" s="11" t="str">
        <f>IFERROR(INDEX('EDC Component Dictionary'!$C$5:$C$37,MATCH('Rates Database'!J580,'EDC Component Dictionary'!$B$5:$B$37,0)), "Energy Supply")</f>
        <v>Distribution System</v>
      </c>
      <c r="L580" s="12">
        <v>-3.8999999999999999E-4</v>
      </c>
      <c r="M580" s="12"/>
    </row>
    <row r="581" spans="1:13" x14ac:dyDescent="0.3">
      <c r="A581" s="18">
        <v>579</v>
      </c>
      <c r="B581" s="18">
        <f t="shared" si="18"/>
        <v>2023</v>
      </c>
      <c r="C581" s="17">
        <v>45017</v>
      </c>
      <c r="D581" s="18" t="s">
        <v>130</v>
      </c>
      <c r="E581" s="18" t="s">
        <v>95</v>
      </c>
      <c r="F581" s="18" t="str">
        <f t="shared" si="19"/>
        <v>Eversource_WMA-Solar Expansion Cost Recovery Factor (SECRF)-45017</v>
      </c>
      <c r="G581" s="11" t="s">
        <v>131</v>
      </c>
      <c r="H581" s="11" t="s">
        <v>49</v>
      </c>
      <c r="I581" s="11" t="s">
        <v>132</v>
      </c>
      <c r="J581" s="11" t="s">
        <v>142</v>
      </c>
      <c r="K581" s="11" t="str">
        <f>IFERROR(INDEX('EDC Component Dictionary'!$C$5:$C$37,MATCH('Rates Database'!J581,'EDC Component Dictionary'!$B$5:$B$37,0)), "Energy Supply")</f>
        <v>Distribution System</v>
      </c>
      <c r="L581" s="12">
        <v>-3.8999999999999999E-4</v>
      </c>
      <c r="M581" s="12"/>
    </row>
    <row r="582" spans="1:13" x14ac:dyDescent="0.3">
      <c r="A582" s="18">
        <v>580</v>
      </c>
      <c r="B582" s="18">
        <f t="shared" si="18"/>
        <v>2023</v>
      </c>
      <c r="C582" s="17">
        <v>44986</v>
      </c>
      <c r="D582" s="18" t="s">
        <v>130</v>
      </c>
      <c r="E582" s="18" t="s">
        <v>95</v>
      </c>
      <c r="F582" s="18" t="str">
        <f t="shared" si="19"/>
        <v>Eversource_WMA-Solar Expansion Cost Recovery Factor (SECRF)-44986</v>
      </c>
      <c r="G582" s="11" t="s">
        <v>131</v>
      </c>
      <c r="H582" s="11" t="s">
        <v>49</v>
      </c>
      <c r="I582" s="11" t="s">
        <v>132</v>
      </c>
      <c r="J582" s="11" t="s">
        <v>142</v>
      </c>
      <c r="K582" s="11" t="str">
        <f>IFERROR(INDEX('EDC Component Dictionary'!$C$5:$C$37,MATCH('Rates Database'!J582,'EDC Component Dictionary'!$B$5:$B$37,0)), "Energy Supply")</f>
        <v>Distribution System</v>
      </c>
      <c r="L582" s="12">
        <v>-3.8999999999999999E-4</v>
      </c>
      <c r="M582" s="12"/>
    </row>
    <row r="583" spans="1:13" x14ac:dyDescent="0.3">
      <c r="A583" s="18">
        <v>581</v>
      </c>
      <c r="B583" s="18">
        <f t="shared" si="18"/>
        <v>2023</v>
      </c>
      <c r="C583" s="17">
        <v>44958</v>
      </c>
      <c r="D583" s="18" t="s">
        <v>130</v>
      </c>
      <c r="E583" s="18" t="s">
        <v>95</v>
      </c>
      <c r="F583" s="18" t="str">
        <f t="shared" si="19"/>
        <v>Eversource_WMA-Solar Expansion Cost Recovery Factor (SECRF)-44958</v>
      </c>
      <c r="G583" s="11" t="s">
        <v>131</v>
      </c>
      <c r="H583" s="11" t="s">
        <v>49</v>
      </c>
      <c r="I583" s="11" t="s">
        <v>132</v>
      </c>
      <c r="J583" s="11" t="s">
        <v>142</v>
      </c>
      <c r="K583" s="11" t="str">
        <f>IFERROR(INDEX('EDC Component Dictionary'!$C$5:$C$37,MATCH('Rates Database'!J583,'EDC Component Dictionary'!$B$5:$B$37,0)), "Energy Supply")</f>
        <v>Distribution System</v>
      </c>
      <c r="L583" s="12">
        <v>-3.8999999999999999E-4</v>
      </c>
      <c r="M583" s="12"/>
    </row>
    <row r="584" spans="1:13" x14ac:dyDescent="0.3">
      <c r="A584" s="18">
        <v>582</v>
      </c>
      <c r="B584" s="18">
        <f t="shared" si="18"/>
        <v>2023</v>
      </c>
      <c r="C584" s="17">
        <v>44927</v>
      </c>
      <c r="D584" s="18" t="s">
        <v>130</v>
      </c>
      <c r="E584" s="18" t="s">
        <v>95</v>
      </c>
      <c r="F584" s="18" t="str">
        <f t="shared" si="19"/>
        <v>Eversource_WMA-Solar Expansion Cost Recovery Factor (SECRF)-44927</v>
      </c>
      <c r="G584" s="11" t="s">
        <v>131</v>
      </c>
      <c r="H584" s="11" t="s">
        <v>49</v>
      </c>
      <c r="I584" s="11" t="s">
        <v>132</v>
      </c>
      <c r="J584" s="11" t="s">
        <v>142</v>
      </c>
      <c r="K584" s="11" t="str">
        <f>IFERROR(INDEX('EDC Component Dictionary'!$C$5:$C$37,MATCH('Rates Database'!J584,'EDC Component Dictionary'!$B$5:$B$37,0)), "Energy Supply")</f>
        <v>Distribution System</v>
      </c>
      <c r="L584" s="12">
        <v>-3.8999999999999999E-4</v>
      </c>
      <c r="M584" s="12"/>
    </row>
    <row r="585" spans="1:13" x14ac:dyDescent="0.3">
      <c r="A585" s="18">
        <v>583</v>
      </c>
      <c r="B585" s="18">
        <f t="shared" si="18"/>
        <v>2022</v>
      </c>
      <c r="C585" s="17">
        <v>44896</v>
      </c>
      <c r="D585" s="18" t="s">
        <v>130</v>
      </c>
      <c r="E585" s="18" t="s">
        <v>95</v>
      </c>
      <c r="F585" s="18" t="str">
        <f t="shared" si="19"/>
        <v>Eversource_WMA-Solar Expansion Cost Recovery Factor (SECRF)-44896</v>
      </c>
      <c r="G585" s="11" t="s">
        <v>131</v>
      </c>
      <c r="H585" s="11" t="s">
        <v>49</v>
      </c>
      <c r="I585" s="11" t="s">
        <v>132</v>
      </c>
      <c r="J585" s="11" t="s">
        <v>142</v>
      </c>
      <c r="K585" s="11" t="str">
        <f>IFERROR(INDEX('EDC Component Dictionary'!$C$5:$C$37,MATCH('Rates Database'!J585,'EDC Component Dictionary'!$B$5:$B$37,0)), "Energy Supply")</f>
        <v>Distribution System</v>
      </c>
      <c r="L585" s="12">
        <v>1.01E-3</v>
      </c>
      <c r="M585" s="12"/>
    </row>
    <row r="586" spans="1:13" x14ac:dyDescent="0.3">
      <c r="A586" s="18">
        <v>584</v>
      </c>
      <c r="B586" s="18">
        <f t="shared" si="18"/>
        <v>2022</v>
      </c>
      <c r="C586" s="17">
        <v>44866</v>
      </c>
      <c r="D586" s="18" t="s">
        <v>130</v>
      </c>
      <c r="E586" s="18" t="s">
        <v>95</v>
      </c>
      <c r="F586" s="18" t="str">
        <f t="shared" si="19"/>
        <v>Eversource_WMA-Solar Expansion Cost Recovery Factor (SECRF)-44866</v>
      </c>
      <c r="G586" s="11" t="s">
        <v>131</v>
      </c>
      <c r="H586" s="11" t="s">
        <v>49</v>
      </c>
      <c r="I586" s="11" t="s">
        <v>132</v>
      </c>
      <c r="J586" s="11" t="s">
        <v>142</v>
      </c>
      <c r="K586" s="11" t="str">
        <f>IFERROR(INDEX('EDC Component Dictionary'!$C$5:$C$37,MATCH('Rates Database'!J586,'EDC Component Dictionary'!$B$5:$B$37,0)), "Energy Supply")</f>
        <v>Distribution System</v>
      </c>
      <c r="L586" s="12">
        <v>1.01E-3</v>
      </c>
      <c r="M586" s="12"/>
    </row>
    <row r="587" spans="1:13" x14ac:dyDescent="0.3">
      <c r="A587" s="18">
        <v>585</v>
      </c>
      <c r="B587" s="18">
        <f t="shared" si="18"/>
        <v>2022</v>
      </c>
      <c r="C587" s="17">
        <v>44835</v>
      </c>
      <c r="D587" s="18" t="s">
        <v>130</v>
      </c>
      <c r="E587" s="18" t="s">
        <v>95</v>
      </c>
      <c r="F587" s="18" t="str">
        <f t="shared" si="19"/>
        <v>Eversource_WMA-Solar Expansion Cost Recovery Factor (SECRF)-44835</v>
      </c>
      <c r="G587" s="11" t="s">
        <v>131</v>
      </c>
      <c r="H587" s="11" t="s">
        <v>49</v>
      </c>
      <c r="I587" s="11" t="s">
        <v>132</v>
      </c>
      <c r="J587" s="11" t="s">
        <v>142</v>
      </c>
      <c r="K587" s="11" t="str">
        <f>IFERROR(INDEX('EDC Component Dictionary'!$C$5:$C$37,MATCH('Rates Database'!J587,'EDC Component Dictionary'!$B$5:$B$37,0)), "Energy Supply")</f>
        <v>Distribution System</v>
      </c>
      <c r="L587" s="12">
        <v>1.01E-3</v>
      </c>
      <c r="M587" s="12"/>
    </row>
    <row r="588" spans="1:13" x14ac:dyDescent="0.3">
      <c r="A588" s="18">
        <v>586</v>
      </c>
      <c r="B588" s="18">
        <f t="shared" si="18"/>
        <v>2022</v>
      </c>
      <c r="C588" s="17">
        <v>44805</v>
      </c>
      <c r="D588" s="18" t="s">
        <v>130</v>
      </c>
      <c r="E588" s="18" t="s">
        <v>95</v>
      </c>
      <c r="F588" s="18" t="str">
        <f t="shared" si="19"/>
        <v>Eversource_WMA-Solar Expansion Cost Recovery Factor (SECRF)-44805</v>
      </c>
      <c r="G588" s="11" t="s">
        <v>131</v>
      </c>
      <c r="H588" s="11" t="s">
        <v>49</v>
      </c>
      <c r="I588" s="11" t="s">
        <v>132</v>
      </c>
      <c r="J588" s="11" t="s">
        <v>142</v>
      </c>
      <c r="K588" s="11" t="str">
        <f>IFERROR(INDEX('EDC Component Dictionary'!$C$5:$C$37,MATCH('Rates Database'!J588,'EDC Component Dictionary'!$B$5:$B$37,0)), "Energy Supply")</f>
        <v>Distribution System</v>
      </c>
      <c r="L588" s="12">
        <v>1.01E-3</v>
      </c>
      <c r="M588" s="12"/>
    </row>
    <row r="589" spans="1:13" x14ac:dyDescent="0.3">
      <c r="A589" s="18">
        <v>587</v>
      </c>
      <c r="B589" s="18">
        <f t="shared" si="18"/>
        <v>2022</v>
      </c>
      <c r="C589" s="17">
        <v>44774</v>
      </c>
      <c r="D589" s="18" t="s">
        <v>130</v>
      </c>
      <c r="E589" s="18" t="s">
        <v>95</v>
      </c>
      <c r="F589" s="18" t="str">
        <f t="shared" si="19"/>
        <v>Eversource_WMA-Solar Expansion Cost Recovery Factor (SECRF)-44774</v>
      </c>
      <c r="G589" s="11" t="s">
        <v>131</v>
      </c>
      <c r="H589" s="11" t="s">
        <v>49</v>
      </c>
      <c r="I589" s="11" t="s">
        <v>132</v>
      </c>
      <c r="J589" s="11" t="s">
        <v>142</v>
      </c>
      <c r="K589" s="11" t="str">
        <f>IFERROR(INDEX('EDC Component Dictionary'!$C$5:$C$37,MATCH('Rates Database'!J589,'EDC Component Dictionary'!$B$5:$B$37,0)), "Energy Supply")</f>
        <v>Distribution System</v>
      </c>
      <c r="L589" s="12">
        <v>1.01E-3</v>
      </c>
      <c r="M589" s="12"/>
    </row>
    <row r="590" spans="1:13" x14ac:dyDescent="0.3">
      <c r="A590" s="18">
        <v>588</v>
      </c>
      <c r="B590" s="18">
        <f t="shared" si="18"/>
        <v>2022</v>
      </c>
      <c r="C590" s="17">
        <v>44743</v>
      </c>
      <c r="D590" s="18" t="s">
        <v>130</v>
      </c>
      <c r="E590" s="18" t="s">
        <v>95</v>
      </c>
      <c r="F590" s="18" t="str">
        <f t="shared" si="19"/>
        <v>Eversource_WMA-Solar Expansion Cost Recovery Factor (SECRF)-44743</v>
      </c>
      <c r="G590" s="11" t="s">
        <v>131</v>
      </c>
      <c r="H590" s="11" t="s">
        <v>49</v>
      </c>
      <c r="I590" s="11" t="s">
        <v>132</v>
      </c>
      <c r="J590" s="11" t="s">
        <v>142</v>
      </c>
      <c r="K590" s="11" t="str">
        <f>IFERROR(INDEX('EDC Component Dictionary'!$C$5:$C$37,MATCH('Rates Database'!J590,'EDC Component Dictionary'!$B$5:$B$37,0)), "Energy Supply")</f>
        <v>Distribution System</v>
      </c>
      <c r="L590" s="12">
        <v>1.01E-3</v>
      </c>
      <c r="M590" s="12"/>
    </row>
    <row r="591" spans="1:13" x14ac:dyDescent="0.3">
      <c r="A591" s="18">
        <v>589</v>
      </c>
      <c r="B591" s="18">
        <f t="shared" si="18"/>
        <v>2022</v>
      </c>
      <c r="C591" s="17">
        <v>44713</v>
      </c>
      <c r="D591" s="18" t="s">
        <v>130</v>
      </c>
      <c r="E591" s="18" t="s">
        <v>95</v>
      </c>
      <c r="F591" s="18" t="str">
        <f t="shared" si="19"/>
        <v>Eversource_WMA-Solar Expansion Cost Recovery Factor (SECRF)-44713</v>
      </c>
      <c r="G591" s="11" t="s">
        <v>131</v>
      </c>
      <c r="H591" s="11" t="s">
        <v>49</v>
      </c>
      <c r="I591" s="11" t="s">
        <v>132</v>
      </c>
      <c r="J591" s="11" t="s">
        <v>142</v>
      </c>
      <c r="K591" s="11" t="str">
        <f>IFERROR(INDEX('EDC Component Dictionary'!$C$5:$C$37,MATCH('Rates Database'!J591,'EDC Component Dictionary'!$B$5:$B$37,0)), "Energy Supply")</f>
        <v>Distribution System</v>
      </c>
      <c r="L591" s="12">
        <v>1.01E-3</v>
      </c>
      <c r="M591" s="12"/>
    </row>
    <row r="592" spans="1:13" x14ac:dyDescent="0.3">
      <c r="A592" s="18">
        <v>590</v>
      </c>
      <c r="B592" s="18">
        <f t="shared" si="18"/>
        <v>2022</v>
      </c>
      <c r="C592" s="17">
        <v>44682</v>
      </c>
      <c r="D592" s="18" t="s">
        <v>130</v>
      </c>
      <c r="E592" s="18" t="s">
        <v>95</v>
      </c>
      <c r="F592" s="18" t="str">
        <f t="shared" si="19"/>
        <v>Eversource_WMA-Solar Expansion Cost Recovery Factor (SECRF)-44682</v>
      </c>
      <c r="G592" s="11" t="s">
        <v>131</v>
      </c>
      <c r="H592" s="11" t="s">
        <v>49</v>
      </c>
      <c r="I592" s="11" t="s">
        <v>132</v>
      </c>
      <c r="J592" s="11" t="s">
        <v>142</v>
      </c>
      <c r="K592" s="11" t="str">
        <f>IFERROR(INDEX('EDC Component Dictionary'!$C$5:$C$37,MATCH('Rates Database'!J592,'EDC Component Dictionary'!$B$5:$B$37,0)), "Energy Supply")</f>
        <v>Distribution System</v>
      </c>
      <c r="L592" s="12">
        <v>1.01E-3</v>
      </c>
      <c r="M592" s="12"/>
    </row>
    <row r="593" spans="1:13" x14ac:dyDescent="0.3">
      <c r="A593" s="18">
        <v>591</v>
      </c>
      <c r="B593" s="18">
        <f t="shared" si="18"/>
        <v>2022</v>
      </c>
      <c r="C593" s="17">
        <v>44652</v>
      </c>
      <c r="D593" s="18" t="s">
        <v>130</v>
      </c>
      <c r="E593" s="18" t="s">
        <v>95</v>
      </c>
      <c r="F593" s="18" t="str">
        <f t="shared" si="19"/>
        <v>Eversource_WMA-Solar Expansion Cost Recovery Factor (SECRF)-44652</v>
      </c>
      <c r="G593" s="11" t="s">
        <v>131</v>
      </c>
      <c r="H593" s="11" t="s">
        <v>49</v>
      </c>
      <c r="I593" s="11" t="s">
        <v>132</v>
      </c>
      <c r="J593" s="11" t="s">
        <v>142</v>
      </c>
      <c r="K593" s="11" t="str">
        <f>IFERROR(INDEX('EDC Component Dictionary'!$C$5:$C$37,MATCH('Rates Database'!J593,'EDC Component Dictionary'!$B$5:$B$37,0)), "Energy Supply")</f>
        <v>Distribution System</v>
      </c>
      <c r="L593" s="12">
        <v>1.01E-3</v>
      </c>
      <c r="M593" s="12"/>
    </row>
    <row r="594" spans="1:13" x14ac:dyDescent="0.3">
      <c r="A594" s="18">
        <v>592</v>
      </c>
      <c r="B594" s="18">
        <f t="shared" si="18"/>
        <v>2022</v>
      </c>
      <c r="C594" s="17">
        <v>44621</v>
      </c>
      <c r="D594" s="18" t="s">
        <v>130</v>
      </c>
      <c r="E594" s="18" t="s">
        <v>95</v>
      </c>
      <c r="F594" s="18" t="str">
        <f t="shared" si="19"/>
        <v>Eversource_WMA-Solar Expansion Cost Recovery Factor (SECRF)-44621</v>
      </c>
      <c r="G594" s="11" t="s">
        <v>131</v>
      </c>
      <c r="H594" s="11" t="s">
        <v>49</v>
      </c>
      <c r="I594" s="11" t="s">
        <v>132</v>
      </c>
      <c r="J594" s="11" t="s">
        <v>142</v>
      </c>
      <c r="K594" s="11" t="str">
        <f>IFERROR(INDEX('EDC Component Dictionary'!$C$5:$C$37,MATCH('Rates Database'!J594,'EDC Component Dictionary'!$B$5:$B$37,0)), "Energy Supply")</f>
        <v>Distribution System</v>
      </c>
      <c r="L594" s="12">
        <v>1.01E-3</v>
      </c>
      <c r="M594" s="12"/>
    </row>
    <row r="595" spans="1:13" x14ac:dyDescent="0.3">
      <c r="A595" s="18">
        <v>593</v>
      </c>
      <c r="B595" s="18">
        <f t="shared" si="18"/>
        <v>2022</v>
      </c>
      <c r="C595" s="17">
        <v>44593</v>
      </c>
      <c r="D595" s="18" t="s">
        <v>130</v>
      </c>
      <c r="E595" s="18" t="s">
        <v>95</v>
      </c>
      <c r="F595" s="18" t="str">
        <f t="shared" si="19"/>
        <v>Eversource_WMA-Solar Expansion Cost Recovery Factor (SECRF)-44593</v>
      </c>
      <c r="G595" s="11" t="s">
        <v>131</v>
      </c>
      <c r="H595" s="11" t="s">
        <v>49</v>
      </c>
      <c r="I595" s="11" t="s">
        <v>132</v>
      </c>
      <c r="J595" s="11" t="s">
        <v>142</v>
      </c>
      <c r="K595" s="11" t="str">
        <f>IFERROR(INDEX('EDC Component Dictionary'!$C$5:$C$37,MATCH('Rates Database'!J595,'EDC Component Dictionary'!$B$5:$B$37,0)), "Energy Supply")</f>
        <v>Distribution System</v>
      </c>
      <c r="L595" s="12">
        <v>1.01E-3</v>
      </c>
      <c r="M595" s="12"/>
    </row>
    <row r="596" spans="1:13" x14ac:dyDescent="0.3">
      <c r="A596" s="18">
        <v>594</v>
      </c>
      <c r="B596" s="18">
        <f t="shared" si="18"/>
        <v>2022</v>
      </c>
      <c r="C596" s="17">
        <v>44562</v>
      </c>
      <c r="D596" s="18" t="s">
        <v>130</v>
      </c>
      <c r="E596" s="18" t="s">
        <v>95</v>
      </c>
      <c r="F596" s="18" t="str">
        <f t="shared" si="19"/>
        <v>Eversource_WMA-Solar Expansion Cost Recovery Factor (SECRF)-44562</v>
      </c>
      <c r="G596" s="11" t="s">
        <v>131</v>
      </c>
      <c r="H596" s="11" t="s">
        <v>49</v>
      </c>
      <c r="I596" s="11" t="s">
        <v>132</v>
      </c>
      <c r="J596" s="11" t="s">
        <v>142</v>
      </c>
      <c r="K596" s="11" t="str">
        <f>IFERROR(INDEX('EDC Component Dictionary'!$C$5:$C$37,MATCH('Rates Database'!J596,'EDC Component Dictionary'!$B$5:$B$37,0)), "Energy Supply")</f>
        <v>Distribution System</v>
      </c>
      <c r="L596" s="12">
        <v>1.01E-3</v>
      </c>
      <c r="M596" s="12"/>
    </row>
    <row r="597" spans="1:13" x14ac:dyDescent="0.3">
      <c r="A597" s="18">
        <v>595</v>
      </c>
      <c r="B597" s="18">
        <f t="shared" si="18"/>
        <v>2021</v>
      </c>
      <c r="C597" s="17">
        <v>44531</v>
      </c>
      <c r="D597" s="18" t="s">
        <v>130</v>
      </c>
      <c r="E597" s="18" t="s">
        <v>95</v>
      </c>
      <c r="F597" s="18" t="str">
        <f t="shared" si="19"/>
        <v>Eversource_WMA-Solar Expansion Cost Recovery Factor (SECRF)-44531</v>
      </c>
      <c r="G597" s="11" t="s">
        <v>131</v>
      </c>
      <c r="H597" s="11" t="s">
        <v>49</v>
      </c>
      <c r="I597" s="11" t="s">
        <v>132</v>
      </c>
      <c r="J597" s="11" t="s">
        <v>142</v>
      </c>
      <c r="K597" s="11" t="str">
        <f>IFERROR(INDEX('EDC Component Dictionary'!$C$5:$C$37,MATCH('Rates Database'!J597,'EDC Component Dictionary'!$B$5:$B$37,0)), "Energy Supply")</f>
        <v>Distribution System</v>
      </c>
      <c r="L597" s="12">
        <v>1.6000000000000001E-3</v>
      </c>
      <c r="M597" s="12"/>
    </row>
    <row r="598" spans="1:13" x14ac:dyDescent="0.3">
      <c r="A598" s="18">
        <v>596</v>
      </c>
      <c r="B598" s="18">
        <f t="shared" si="18"/>
        <v>2021</v>
      </c>
      <c r="C598" s="17">
        <v>44501</v>
      </c>
      <c r="D598" s="18" t="s">
        <v>130</v>
      </c>
      <c r="E598" s="18" t="s">
        <v>95</v>
      </c>
      <c r="F598" s="18" t="str">
        <f t="shared" si="19"/>
        <v>Eversource_WMA-Solar Expansion Cost Recovery Factor (SECRF)-44501</v>
      </c>
      <c r="G598" s="11" t="s">
        <v>131</v>
      </c>
      <c r="H598" s="11" t="s">
        <v>49</v>
      </c>
      <c r="I598" s="11" t="s">
        <v>132</v>
      </c>
      <c r="J598" s="11" t="s">
        <v>142</v>
      </c>
      <c r="K598" s="11" t="str">
        <f>IFERROR(INDEX('EDC Component Dictionary'!$C$5:$C$37,MATCH('Rates Database'!J598,'EDC Component Dictionary'!$B$5:$B$37,0)), "Energy Supply")</f>
        <v>Distribution System</v>
      </c>
      <c r="L598" s="12">
        <v>1.6000000000000001E-3</v>
      </c>
      <c r="M598" s="12"/>
    </row>
    <row r="599" spans="1:13" x14ac:dyDescent="0.3">
      <c r="A599" s="18">
        <v>597</v>
      </c>
      <c r="B599" s="18">
        <f t="shared" si="18"/>
        <v>2021</v>
      </c>
      <c r="C599" s="17">
        <v>44470</v>
      </c>
      <c r="D599" s="18" t="s">
        <v>130</v>
      </c>
      <c r="E599" s="18" t="s">
        <v>95</v>
      </c>
      <c r="F599" s="18" t="str">
        <f t="shared" si="19"/>
        <v>Eversource_WMA-Solar Expansion Cost Recovery Factor (SECRF)-44470</v>
      </c>
      <c r="G599" s="11" t="s">
        <v>131</v>
      </c>
      <c r="H599" s="11" t="s">
        <v>49</v>
      </c>
      <c r="I599" s="11" t="s">
        <v>132</v>
      </c>
      <c r="J599" s="11" t="s">
        <v>142</v>
      </c>
      <c r="K599" s="11" t="str">
        <f>IFERROR(INDEX('EDC Component Dictionary'!$C$5:$C$37,MATCH('Rates Database'!J599,'EDC Component Dictionary'!$B$5:$B$37,0)), "Energy Supply")</f>
        <v>Distribution System</v>
      </c>
      <c r="L599" s="12">
        <v>1.6000000000000001E-3</v>
      </c>
      <c r="M599" s="12"/>
    </row>
    <row r="600" spans="1:13" x14ac:dyDescent="0.3">
      <c r="A600" s="18">
        <v>598</v>
      </c>
      <c r="B600" s="18">
        <f t="shared" si="18"/>
        <v>2021</v>
      </c>
      <c r="C600" s="17">
        <v>44440</v>
      </c>
      <c r="D600" s="18" t="s">
        <v>130</v>
      </c>
      <c r="E600" s="18" t="s">
        <v>95</v>
      </c>
      <c r="F600" s="18" t="str">
        <f t="shared" si="19"/>
        <v>Eversource_WMA-Solar Expansion Cost Recovery Factor (SECRF)-44440</v>
      </c>
      <c r="G600" s="11" t="s">
        <v>131</v>
      </c>
      <c r="H600" s="11" t="s">
        <v>49</v>
      </c>
      <c r="I600" s="11" t="s">
        <v>132</v>
      </c>
      <c r="J600" s="11" t="s">
        <v>142</v>
      </c>
      <c r="K600" s="11" t="str">
        <f>IFERROR(INDEX('EDC Component Dictionary'!$C$5:$C$37,MATCH('Rates Database'!J600,'EDC Component Dictionary'!$B$5:$B$37,0)), "Energy Supply")</f>
        <v>Distribution System</v>
      </c>
      <c r="L600" s="12">
        <v>1.6000000000000001E-3</v>
      </c>
      <c r="M600" s="12"/>
    </row>
    <row r="601" spans="1:13" x14ac:dyDescent="0.3">
      <c r="A601" s="18">
        <v>599</v>
      </c>
      <c r="B601" s="18">
        <f t="shared" si="18"/>
        <v>2021</v>
      </c>
      <c r="C601" s="17">
        <v>44409</v>
      </c>
      <c r="D601" s="18" t="s">
        <v>130</v>
      </c>
      <c r="E601" s="18" t="s">
        <v>95</v>
      </c>
      <c r="F601" s="18" t="str">
        <f t="shared" si="19"/>
        <v>Eversource_WMA-Solar Expansion Cost Recovery Factor (SECRF)-44409</v>
      </c>
      <c r="G601" s="11" t="s">
        <v>131</v>
      </c>
      <c r="H601" s="11" t="s">
        <v>49</v>
      </c>
      <c r="I601" s="11" t="s">
        <v>132</v>
      </c>
      <c r="J601" s="11" t="s">
        <v>142</v>
      </c>
      <c r="K601" s="11" t="str">
        <f>IFERROR(INDEX('EDC Component Dictionary'!$C$5:$C$37,MATCH('Rates Database'!J601,'EDC Component Dictionary'!$B$5:$B$37,0)), "Energy Supply")</f>
        <v>Distribution System</v>
      </c>
      <c r="L601" s="12">
        <v>1.6000000000000001E-3</v>
      </c>
      <c r="M601" s="12"/>
    </row>
    <row r="602" spans="1:13" x14ac:dyDescent="0.3">
      <c r="A602" s="18">
        <v>600</v>
      </c>
      <c r="B602" s="18">
        <f t="shared" si="18"/>
        <v>2021</v>
      </c>
      <c r="C602" s="17">
        <v>44378</v>
      </c>
      <c r="D602" s="18" t="s">
        <v>130</v>
      </c>
      <c r="E602" s="18" t="s">
        <v>95</v>
      </c>
      <c r="F602" s="18" t="str">
        <f t="shared" si="19"/>
        <v>Eversource_WMA-Solar Expansion Cost Recovery Factor (SECRF)-44378</v>
      </c>
      <c r="G602" s="11" t="s">
        <v>131</v>
      </c>
      <c r="H602" s="11" t="s">
        <v>49</v>
      </c>
      <c r="I602" s="11" t="s">
        <v>132</v>
      </c>
      <c r="J602" s="11" t="s">
        <v>142</v>
      </c>
      <c r="K602" s="11" t="str">
        <f>IFERROR(INDEX('EDC Component Dictionary'!$C$5:$C$37,MATCH('Rates Database'!J602,'EDC Component Dictionary'!$B$5:$B$37,0)), "Energy Supply")</f>
        <v>Distribution System</v>
      </c>
      <c r="L602" s="12">
        <v>1.6000000000000001E-3</v>
      </c>
      <c r="M602" s="12"/>
    </row>
    <row r="603" spans="1:13" x14ac:dyDescent="0.3">
      <c r="A603" s="18">
        <v>601</v>
      </c>
      <c r="B603" s="18">
        <f t="shared" si="18"/>
        <v>2021</v>
      </c>
      <c r="C603" s="17">
        <v>44348</v>
      </c>
      <c r="D603" s="18" t="s">
        <v>130</v>
      </c>
      <c r="E603" s="18" t="s">
        <v>95</v>
      </c>
      <c r="F603" s="18" t="str">
        <f t="shared" si="19"/>
        <v>Eversource_WMA-Solar Expansion Cost Recovery Factor (SECRF)-44348</v>
      </c>
      <c r="G603" s="11" t="s">
        <v>131</v>
      </c>
      <c r="H603" s="11" t="s">
        <v>49</v>
      </c>
      <c r="I603" s="11" t="s">
        <v>132</v>
      </c>
      <c r="J603" s="11" t="s">
        <v>142</v>
      </c>
      <c r="K603" s="11" t="str">
        <f>IFERROR(INDEX('EDC Component Dictionary'!$C$5:$C$37,MATCH('Rates Database'!J603,'EDC Component Dictionary'!$B$5:$B$37,0)), "Energy Supply")</f>
        <v>Distribution System</v>
      </c>
      <c r="L603" s="12">
        <v>1.6000000000000001E-3</v>
      </c>
      <c r="M603" s="12"/>
    </row>
    <row r="604" spans="1:13" x14ac:dyDescent="0.3">
      <c r="A604" s="18">
        <v>602</v>
      </c>
      <c r="B604" s="18">
        <f t="shared" si="18"/>
        <v>2021</v>
      </c>
      <c r="C604" s="17">
        <v>44317</v>
      </c>
      <c r="D604" s="18" t="s">
        <v>130</v>
      </c>
      <c r="E604" s="18" t="s">
        <v>95</v>
      </c>
      <c r="F604" s="18" t="str">
        <f t="shared" si="19"/>
        <v>Eversource_WMA-Solar Expansion Cost Recovery Factor (SECRF)-44317</v>
      </c>
      <c r="G604" s="11" t="s">
        <v>131</v>
      </c>
      <c r="H604" s="11" t="s">
        <v>49</v>
      </c>
      <c r="I604" s="11" t="s">
        <v>132</v>
      </c>
      <c r="J604" s="11" t="s">
        <v>142</v>
      </c>
      <c r="K604" s="11" t="str">
        <f>IFERROR(INDEX('EDC Component Dictionary'!$C$5:$C$37,MATCH('Rates Database'!J604,'EDC Component Dictionary'!$B$5:$B$37,0)), "Energy Supply")</f>
        <v>Distribution System</v>
      </c>
      <c r="L604" s="12">
        <v>1.6000000000000001E-3</v>
      </c>
      <c r="M604" s="12"/>
    </row>
    <row r="605" spans="1:13" x14ac:dyDescent="0.3">
      <c r="A605" s="18">
        <v>603</v>
      </c>
      <c r="B605" s="18">
        <f t="shared" si="18"/>
        <v>2021</v>
      </c>
      <c r="C605" s="17">
        <v>44287</v>
      </c>
      <c r="D605" s="18" t="s">
        <v>130</v>
      </c>
      <c r="E605" s="18" t="s">
        <v>95</v>
      </c>
      <c r="F605" s="18" t="str">
        <f t="shared" si="19"/>
        <v>Eversource_WMA-Solar Expansion Cost Recovery Factor (SECRF)-44287</v>
      </c>
      <c r="G605" s="11" t="s">
        <v>131</v>
      </c>
      <c r="H605" s="11" t="s">
        <v>49</v>
      </c>
      <c r="I605" s="11" t="s">
        <v>132</v>
      </c>
      <c r="J605" s="11" t="s">
        <v>142</v>
      </c>
      <c r="K605" s="11" t="str">
        <f>IFERROR(INDEX('EDC Component Dictionary'!$C$5:$C$37,MATCH('Rates Database'!J605,'EDC Component Dictionary'!$B$5:$B$37,0)), "Energy Supply")</f>
        <v>Distribution System</v>
      </c>
      <c r="L605" s="12">
        <v>1.6000000000000001E-3</v>
      </c>
      <c r="M605" s="12"/>
    </row>
    <row r="606" spans="1:13" x14ac:dyDescent="0.3">
      <c r="A606" s="18">
        <v>604</v>
      </c>
      <c r="B606" s="18">
        <f t="shared" si="18"/>
        <v>2021</v>
      </c>
      <c r="C606" s="17">
        <v>44256</v>
      </c>
      <c r="D606" s="18" t="s">
        <v>130</v>
      </c>
      <c r="E606" s="18" t="s">
        <v>95</v>
      </c>
      <c r="F606" s="18" t="str">
        <f t="shared" si="19"/>
        <v>Eversource_WMA-Solar Expansion Cost Recovery Factor (SECRF)-44256</v>
      </c>
      <c r="G606" s="11" t="s">
        <v>131</v>
      </c>
      <c r="H606" s="11" t="s">
        <v>49</v>
      </c>
      <c r="I606" s="11" t="s">
        <v>132</v>
      </c>
      <c r="J606" s="11" t="s">
        <v>142</v>
      </c>
      <c r="K606" s="11" t="str">
        <f>IFERROR(INDEX('EDC Component Dictionary'!$C$5:$C$37,MATCH('Rates Database'!J606,'EDC Component Dictionary'!$B$5:$B$37,0)), "Energy Supply")</f>
        <v>Distribution System</v>
      </c>
      <c r="L606" s="12">
        <v>1.6000000000000001E-3</v>
      </c>
      <c r="M606" s="12"/>
    </row>
    <row r="607" spans="1:13" x14ac:dyDescent="0.3">
      <c r="A607" s="18">
        <v>605</v>
      </c>
      <c r="B607" s="18">
        <f t="shared" si="18"/>
        <v>2021</v>
      </c>
      <c r="C607" s="17">
        <v>44228</v>
      </c>
      <c r="D607" s="18" t="s">
        <v>130</v>
      </c>
      <c r="E607" s="18" t="s">
        <v>95</v>
      </c>
      <c r="F607" s="18" t="str">
        <f t="shared" si="19"/>
        <v>Eversource_WMA-Solar Expansion Cost Recovery Factor (SECRF)-44228</v>
      </c>
      <c r="G607" s="11" t="s">
        <v>131</v>
      </c>
      <c r="H607" s="11" t="s">
        <v>49</v>
      </c>
      <c r="I607" s="11" t="s">
        <v>132</v>
      </c>
      <c r="J607" s="11" t="s">
        <v>142</v>
      </c>
      <c r="K607" s="11" t="str">
        <f>IFERROR(INDEX('EDC Component Dictionary'!$C$5:$C$37,MATCH('Rates Database'!J607,'EDC Component Dictionary'!$B$5:$B$37,0)), "Energy Supply")</f>
        <v>Distribution System</v>
      </c>
      <c r="L607" s="12">
        <v>1.6000000000000001E-3</v>
      </c>
      <c r="M607" s="12"/>
    </row>
    <row r="608" spans="1:13" x14ac:dyDescent="0.3">
      <c r="A608" s="18">
        <v>606</v>
      </c>
      <c r="B608" s="18">
        <f t="shared" si="18"/>
        <v>2021</v>
      </c>
      <c r="C608" s="17">
        <v>44197</v>
      </c>
      <c r="D608" s="18" t="s">
        <v>130</v>
      </c>
      <c r="E608" s="18" t="s">
        <v>95</v>
      </c>
      <c r="F608" s="18" t="str">
        <f t="shared" si="19"/>
        <v>Eversource_WMA-Solar Expansion Cost Recovery Factor (SECRF)-44197</v>
      </c>
      <c r="G608" s="11" t="s">
        <v>131</v>
      </c>
      <c r="H608" s="11" t="s">
        <v>49</v>
      </c>
      <c r="I608" s="11" t="s">
        <v>132</v>
      </c>
      <c r="J608" s="11" t="s">
        <v>142</v>
      </c>
      <c r="K608" s="11" t="str">
        <f>IFERROR(INDEX('EDC Component Dictionary'!$C$5:$C$37,MATCH('Rates Database'!J608,'EDC Component Dictionary'!$B$5:$B$37,0)), "Energy Supply")</f>
        <v>Distribution System</v>
      </c>
      <c r="L608" s="12">
        <v>1.6000000000000001E-3</v>
      </c>
      <c r="M608" s="12"/>
    </row>
    <row r="609" spans="1:13" x14ac:dyDescent="0.3">
      <c r="A609" s="18">
        <v>607</v>
      </c>
      <c r="B609" s="18">
        <f t="shared" si="18"/>
        <v>2020</v>
      </c>
      <c r="C609" s="17">
        <v>44166</v>
      </c>
      <c r="D609" s="18" t="s">
        <v>130</v>
      </c>
      <c r="E609" s="18" t="s">
        <v>95</v>
      </c>
      <c r="F609" s="18" t="str">
        <f t="shared" si="19"/>
        <v>Eversource_WMA-Solar Expansion Cost Recovery Factor (SECRF)-44166</v>
      </c>
      <c r="G609" s="11" t="s">
        <v>131</v>
      </c>
      <c r="H609" s="11" t="s">
        <v>49</v>
      </c>
      <c r="I609" s="11" t="s">
        <v>132</v>
      </c>
      <c r="J609" s="11" t="s">
        <v>142</v>
      </c>
      <c r="K609" s="11" t="str">
        <f>IFERROR(INDEX('EDC Component Dictionary'!$C$5:$C$37,MATCH('Rates Database'!J609,'EDC Component Dictionary'!$B$5:$B$37,0)), "Energy Supply")</f>
        <v>Distribution System</v>
      </c>
      <c r="L609" s="12">
        <v>1.06E-3</v>
      </c>
      <c r="M609" s="12"/>
    </row>
    <row r="610" spans="1:13" x14ac:dyDescent="0.3">
      <c r="A610" s="18">
        <v>608</v>
      </c>
      <c r="B610" s="18">
        <f t="shared" si="18"/>
        <v>2020</v>
      </c>
      <c r="C610" s="17">
        <v>44136</v>
      </c>
      <c r="D610" s="18" t="s">
        <v>130</v>
      </c>
      <c r="E610" s="18" t="s">
        <v>95</v>
      </c>
      <c r="F610" s="18" t="str">
        <f t="shared" si="19"/>
        <v>Eversource_WMA-Solar Expansion Cost Recovery Factor (SECRF)-44136</v>
      </c>
      <c r="G610" s="11" t="s">
        <v>131</v>
      </c>
      <c r="H610" s="11" t="s">
        <v>49</v>
      </c>
      <c r="I610" s="11" t="s">
        <v>132</v>
      </c>
      <c r="J610" s="11" t="s">
        <v>142</v>
      </c>
      <c r="K610" s="11" t="str">
        <f>IFERROR(INDEX('EDC Component Dictionary'!$C$5:$C$37,MATCH('Rates Database'!J610,'EDC Component Dictionary'!$B$5:$B$37,0)), "Energy Supply")</f>
        <v>Distribution System</v>
      </c>
      <c r="L610" s="12">
        <v>1.06E-3</v>
      </c>
      <c r="M610" s="12"/>
    </row>
    <row r="611" spans="1:13" x14ac:dyDescent="0.3">
      <c r="A611" s="18">
        <v>609</v>
      </c>
      <c r="B611" s="18">
        <f t="shared" si="18"/>
        <v>2020</v>
      </c>
      <c r="C611" s="17">
        <v>44105</v>
      </c>
      <c r="D611" s="18" t="s">
        <v>130</v>
      </c>
      <c r="E611" s="18" t="s">
        <v>95</v>
      </c>
      <c r="F611" s="18" t="str">
        <f t="shared" si="19"/>
        <v>Eversource_WMA-Solar Expansion Cost Recovery Factor (SECRF)-44105</v>
      </c>
      <c r="G611" s="11" t="s">
        <v>131</v>
      </c>
      <c r="H611" s="11" t="s">
        <v>49</v>
      </c>
      <c r="I611" s="11" t="s">
        <v>132</v>
      </c>
      <c r="J611" s="11" t="s">
        <v>142</v>
      </c>
      <c r="K611" s="11" t="str">
        <f>IFERROR(INDEX('EDC Component Dictionary'!$C$5:$C$37,MATCH('Rates Database'!J611,'EDC Component Dictionary'!$B$5:$B$37,0)), "Energy Supply")</f>
        <v>Distribution System</v>
      </c>
      <c r="L611" s="12">
        <v>1.06E-3</v>
      </c>
      <c r="M611" s="12"/>
    </row>
    <row r="612" spans="1:13" x14ac:dyDescent="0.3">
      <c r="A612" s="18">
        <v>610</v>
      </c>
      <c r="B612" s="18">
        <f t="shared" si="18"/>
        <v>2020</v>
      </c>
      <c r="C612" s="17">
        <v>44075</v>
      </c>
      <c r="D612" s="18" t="s">
        <v>130</v>
      </c>
      <c r="E612" s="18" t="s">
        <v>95</v>
      </c>
      <c r="F612" s="18" t="str">
        <f t="shared" si="19"/>
        <v>Eversource_WMA-Solar Expansion Cost Recovery Factor (SECRF)-44075</v>
      </c>
      <c r="G612" s="11" t="s">
        <v>131</v>
      </c>
      <c r="H612" s="11" t="s">
        <v>49</v>
      </c>
      <c r="I612" s="11" t="s">
        <v>132</v>
      </c>
      <c r="J612" s="11" t="s">
        <v>142</v>
      </c>
      <c r="K612" s="11" t="str">
        <f>IFERROR(INDEX('EDC Component Dictionary'!$C$5:$C$37,MATCH('Rates Database'!J612,'EDC Component Dictionary'!$B$5:$B$37,0)), "Energy Supply")</f>
        <v>Distribution System</v>
      </c>
      <c r="L612" s="12">
        <v>1.06E-3</v>
      </c>
      <c r="M612" s="12"/>
    </row>
    <row r="613" spans="1:13" x14ac:dyDescent="0.3">
      <c r="A613" s="18">
        <v>611</v>
      </c>
      <c r="B613" s="18">
        <f t="shared" si="18"/>
        <v>2020</v>
      </c>
      <c r="C613" s="17">
        <v>44044</v>
      </c>
      <c r="D613" s="18" t="s">
        <v>130</v>
      </c>
      <c r="E613" s="18" t="s">
        <v>95</v>
      </c>
      <c r="F613" s="18" t="str">
        <f t="shared" si="19"/>
        <v>Eversource_WMA-Solar Expansion Cost Recovery Factor (SECRF)-44044</v>
      </c>
      <c r="G613" s="11" t="s">
        <v>131</v>
      </c>
      <c r="H613" s="11" t="s">
        <v>49</v>
      </c>
      <c r="I613" s="11" t="s">
        <v>132</v>
      </c>
      <c r="J613" s="11" t="s">
        <v>142</v>
      </c>
      <c r="K613" s="11" t="str">
        <f>IFERROR(INDEX('EDC Component Dictionary'!$C$5:$C$37,MATCH('Rates Database'!J613,'EDC Component Dictionary'!$B$5:$B$37,0)), "Energy Supply")</f>
        <v>Distribution System</v>
      </c>
      <c r="L613" s="12">
        <v>1.06E-3</v>
      </c>
      <c r="M613" s="12"/>
    </row>
    <row r="614" spans="1:13" x14ac:dyDescent="0.3">
      <c r="A614" s="18">
        <v>612</v>
      </c>
      <c r="B614" s="18">
        <f t="shared" si="18"/>
        <v>2020</v>
      </c>
      <c r="C614" s="17">
        <v>44013</v>
      </c>
      <c r="D614" s="18" t="s">
        <v>130</v>
      </c>
      <c r="E614" s="18" t="s">
        <v>95</v>
      </c>
      <c r="F614" s="18" t="str">
        <f t="shared" si="19"/>
        <v>Eversource_WMA-Solar Expansion Cost Recovery Factor (SECRF)-44013</v>
      </c>
      <c r="G614" s="11" t="s">
        <v>131</v>
      </c>
      <c r="H614" s="11" t="s">
        <v>49</v>
      </c>
      <c r="I614" s="11" t="s">
        <v>132</v>
      </c>
      <c r="J614" s="11" t="s">
        <v>142</v>
      </c>
      <c r="K614" s="11" t="str">
        <f>IFERROR(INDEX('EDC Component Dictionary'!$C$5:$C$37,MATCH('Rates Database'!J614,'EDC Component Dictionary'!$B$5:$B$37,0)), "Energy Supply")</f>
        <v>Distribution System</v>
      </c>
      <c r="L614" s="12">
        <v>1.06E-3</v>
      </c>
      <c r="M614" s="12"/>
    </row>
    <row r="615" spans="1:13" x14ac:dyDescent="0.3">
      <c r="A615" s="18">
        <v>613</v>
      </c>
      <c r="B615" s="18">
        <f t="shared" si="18"/>
        <v>2020</v>
      </c>
      <c r="C615" s="17">
        <v>43983</v>
      </c>
      <c r="D615" s="18" t="s">
        <v>130</v>
      </c>
      <c r="E615" s="18" t="s">
        <v>95</v>
      </c>
      <c r="F615" s="18" t="str">
        <f t="shared" si="19"/>
        <v>Eversource_WMA-Solar Expansion Cost Recovery Factor (SECRF)-43983</v>
      </c>
      <c r="G615" s="11" t="s">
        <v>131</v>
      </c>
      <c r="H615" s="11" t="s">
        <v>49</v>
      </c>
      <c r="I615" s="11" t="s">
        <v>132</v>
      </c>
      <c r="J615" s="11" t="s">
        <v>142</v>
      </c>
      <c r="K615" s="11" t="str">
        <f>IFERROR(INDEX('EDC Component Dictionary'!$C$5:$C$37,MATCH('Rates Database'!J615,'EDC Component Dictionary'!$B$5:$B$37,0)), "Energy Supply")</f>
        <v>Distribution System</v>
      </c>
      <c r="L615" s="12">
        <v>1.06E-3</v>
      </c>
      <c r="M615" s="12"/>
    </row>
    <row r="616" spans="1:13" x14ac:dyDescent="0.3">
      <c r="A616" s="18">
        <v>614</v>
      </c>
      <c r="B616" s="18">
        <f t="shared" si="18"/>
        <v>2020</v>
      </c>
      <c r="C616" s="17">
        <v>43952</v>
      </c>
      <c r="D616" s="18" t="s">
        <v>130</v>
      </c>
      <c r="E616" s="18" t="s">
        <v>95</v>
      </c>
      <c r="F616" s="18" t="str">
        <f t="shared" si="19"/>
        <v>Eversource_WMA-Solar Expansion Cost Recovery Factor (SECRF)-43952</v>
      </c>
      <c r="G616" s="11" t="s">
        <v>131</v>
      </c>
      <c r="H616" s="11" t="s">
        <v>49</v>
      </c>
      <c r="I616" s="11" t="s">
        <v>132</v>
      </c>
      <c r="J616" s="11" t="s">
        <v>142</v>
      </c>
      <c r="K616" s="11" t="str">
        <f>IFERROR(INDEX('EDC Component Dictionary'!$C$5:$C$37,MATCH('Rates Database'!J616,'EDC Component Dictionary'!$B$5:$B$37,0)), "Energy Supply")</f>
        <v>Distribution System</v>
      </c>
      <c r="L616" s="12">
        <v>1.06E-3</v>
      </c>
      <c r="M616" s="12"/>
    </row>
    <row r="617" spans="1:13" x14ac:dyDescent="0.3">
      <c r="A617" s="18">
        <v>615</v>
      </c>
      <c r="B617" s="18">
        <f t="shared" si="18"/>
        <v>2020</v>
      </c>
      <c r="C617" s="17">
        <v>43922</v>
      </c>
      <c r="D617" s="18" t="s">
        <v>130</v>
      </c>
      <c r="E617" s="18" t="s">
        <v>95</v>
      </c>
      <c r="F617" s="18" t="str">
        <f t="shared" si="19"/>
        <v>Eversource_WMA-Solar Expansion Cost Recovery Factor (SECRF)-43922</v>
      </c>
      <c r="G617" s="11" t="s">
        <v>131</v>
      </c>
      <c r="H617" s="11" t="s">
        <v>49</v>
      </c>
      <c r="I617" s="11" t="s">
        <v>132</v>
      </c>
      <c r="J617" s="11" t="s">
        <v>142</v>
      </c>
      <c r="K617" s="11" t="str">
        <f>IFERROR(INDEX('EDC Component Dictionary'!$C$5:$C$37,MATCH('Rates Database'!J617,'EDC Component Dictionary'!$B$5:$B$37,0)), "Energy Supply")</f>
        <v>Distribution System</v>
      </c>
      <c r="L617" s="12">
        <v>1.06E-3</v>
      </c>
      <c r="M617" s="12"/>
    </row>
    <row r="618" spans="1:13" x14ac:dyDescent="0.3">
      <c r="A618" s="18">
        <v>616</v>
      </c>
      <c r="B618" s="18">
        <f t="shared" si="18"/>
        <v>2020</v>
      </c>
      <c r="C618" s="17">
        <v>43891</v>
      </c>
      <c r="D618" s="18" t="s">
        <v>130</v>
      </c>
      <c r="E618" s="18" t="s">
        <v>95</v>
      </c>
      <c r="F618" s="18" t="str">
        <f t="shared" si="19"/>
        <v>Eversource_WMA-Solar Expansion Cost Recovery Factor (SECRF)-43891</v>
      </c>
      <c r="G618" s="11" t="s">
        <v>131</v>
      </c>
      <c r="H618" s="11" t="s">
        <v>49</v>
      </c>
      <c r="I618" s="11" t="s">
        <v>132</v>
      </c>
      <c r="J618" s="11" t="s">
        <v>142</v>
      </c>
      <c r="K618" s="11" t="str">
        <f>IFERROR(INDEX('EDC Component Dictionary'!$C$5:$C$37,MATCH('Rates Database'!J618,'EDC Component Dictionary'!$B$5:$B$37,0)), "Energy Supply")</f>
        <v>Distribution System</v>
      </c>
      <c r="L618" s="12">
        <v>1.06E-3</v>
      </c>
      <c r="M618" s="12"/>
    </row>
    <row r="619" spans="1:13" x14ac:dyDescent="0.3">
      <c r="A619" s="18">
        <v>617</v>
      </c>
      <c r="B619" s="18">
        <f t="shared" si="18"/>
        <v>2020</v>
      </c>
      <c r="C619" s="17">
        <v>43862</v>
      </c>
      <c r="D619" s="18" t="s">
        <v>130</v>
      </c>
      <c r="E619" s="18" t="s">
        <v>95</v>
      </c>
      <c r="F619" s="18" t="str">
        <f t="shared" si="19"/>
        <v>Eversource_WMA-Solar Expansion Cost Recovery Factor (SECRF)-43862</v>
      </c>
      <c r="G619" s="11" t="s">
        <v>131</v>
      </c>
      <c r="H619" s="11" t="s">
        <v>49</v>
      </c>
      <c r="I619" s="11" t="s">
        <v>132</v>
      </c>
      <c r="J619" s="11" t="s">
        <v>142</v>
      </c>
      <c r="K619" s="11" t="str">
        <f>IFERROR(INDEX('EDC Component Dictionary'!$C$5:$C$37,MATCH('Rates Database'!J619,'EDC Component Dictionary'!$B$5:$B$37,0)), "Energy Supply")</f>
        <v>Distribution System</v>
      </c>
      <c r="L619" s="12">
        <v>1.06E-3</v>
      </c>
      <c r="M619" s="12"/>
    </row>
    <row r="620" spans="1:13" x14ac:dyDescent="0.3">
      <c r="A620" s="18">
        <v>618</v>
      </c>
      <c r="B620" s="18">
        <f t="shared" si="18"/>
        <v>2020</v>
      </c>
      <c r="C620" s="17">
        <v>43831</v>
      </c>
      <c r="D620" s="18" t="s">
        <v>130</v>
      </c>
      <c r="E620" s="18" t="s">
        <v>95</v>
      </c>
      <c r="F620" s="18" t="str">
        <f t="shared" si="19"/>
        <v>Eversource_WMA-Solar Expansion Cost Recovery Factor (SECRF)-43831</v>
      </c>
      <c r="G620" s="11" t="s">
        <v>131</v>
      </c>
      <c r="H620" s="11" t="s">
        <v>49</v>
      </c>
      <c r="I620" s="11" t="s">
        <v>132</v>
      </c>
      <c r="J620" s="11" t="s">
        <v>142</v>
      </c>
      <c r="K620" s="11" t="str">
        <f>IFERROR(INDEX('EDC Component Dictionary'!$C$5:$C$37,MATCH('Rates Database'!J620,'EDC Component Dictionary'!$B$5:$B$37,0)), "Energy Supply")</f>
        <v>Distribution System</v>
      </c>
      <c r="L620" s="12">
        <v>1.06E-3</v>
      </c>
      <c r="M620" s="12"/>
    </row>
    <row r="621" spans="1:13" x14ac:dyDescent="0.3">
      <c r="A621" s="18">
        <v>619</v>
      </c>
      <c r="B621" s="18">
        <f t="shared" si="18"/>
        <v>2019</v>
      </c>
      <c r="C621" s="17">
        <v>43800</v>
      </c>
      <c r="D621" s="18" t="s">
        <v>130</v>
      </c>
      <c r="E621" s="18" t="s">
        <v>95</v>
      </c>
      <c r="F621" s="18" t="str">
        <f t="shared" si="19"/>
        <v>Eversource_WMA-Solar Expansion Cost Recovery Factor (SECRF)-43800</v>
      </c>
      <c r="G621" s="11" t="s">
        <v>131</v>
      </c>
      <c r="H621" s="11" t="s">
        <v>49</v>
      </c>
      <c r="I621" s="11" t="s">
        <v>132</v>
      </c>
      <c r="J621" s="11" t="s">
        <v>142</v>
      </c>
      <c r="K621" s="11" t="str">
        <f>IFERROR(INDEX('EDC Component Dictionary'!$C$5:$C$37,MATCH('Rates Database'!J621,'EDC Component Dictionary'!$B$5:$B$37,0)), "Energy Supply")</f>
        <v>Distribution System</v>
      </c>
      <c r="L621" s="12">
        <v>1.7899999999999999E-3</v>
      </c>
      <c r="M621" s="12"/>
    </row>
    <row r="622" spans="1:13" x14ac:dyDescent="0.3">
      <c r="A622" s="18">
        <v>620</v>
      </c>
      <c r="B622" s="18">
        <f t="shared" si="18"/>
        <v>2019</v>
      </c>
      <c r="C622" s="17">
        <v>43770</v>
      </c>
      <c r="D622" s="18" t="s">
        <v>130</v>
      </c>
      <c r="E622" s="18" t="s">
        <v>95</v>
      </c>
      <c r="F622" s="18" t="str">
        <f t="shared" si="19"/>
        <v>Eversource_WMA-Solar Expansion Cost Recovery Factor (SECRF)-43770</v>
      </c>
      <c r="G622" s="11" t="s">
        <v>131</v>
      </c>
      <c r="H622" s="11" t="s">
        <v>49</v>
      </c>
      <c r="I622" s="11" t="s">
        <v>132</v>
      </c>
      <c r="J622" s="11" t="s">
        <v>142</v>
      </c>
      <c r="K622" s="11" t="str">
        <f>IFERROR(INDEX('EDC Component Dictionary'!$C$5:$C$37,MATCH('Rates Database'!J622,'EDC Component Dictionary'!$B$5:$B$37,0)), "Energy Supply")</f>
        <v>Distribution System</v>
      </c>
      <c r="L622" s="12">
        <v>1.7899999999999999E-3</v>
      </c>
      <c r="M622" s="12"/>
    </row>
    <row r="623" spans="1:13" x14ac:dyDescent="0.3">
      <c r="A623" s="18">
        <v>621</v>
      </c>
      <c r="B623" s="18">
        <f t="shared" si="18"/>
        <v>2019</v>
      </c>
      <c r="C623" s="17">
        <v>43739</v>
      </c>
      <c r="D623" s="18" t="s">
        <v>130</v>
      </c>
      <c r="E623" s="18" t="s">
        <v>95</v>
      </c>
      <c r="F623" s="18" t="str">
        <f t="shared" si="19"/>
        <v>Eversource_WMA-Solar Expansion Cost Recovery Factor (SECRF)-43739</v>
      </c>
      <c r="G623" s="11" t="s">
        <v>131</v>
      </c>
      <c r="H623" s="11" t="s">
        <v>49</v>
      </c>
      <c r="I623" s="11" t="s">
        <v>132</v>
      </c>
      <c r="J623" s="11" t="s">
        <v>142</v>
      </c>
      <c r="K623" s="11" t="str">
        <f>IFERROR(INDEX('EDC Component Dictionary'!$C$5:$C$37,MATCH('Rates Database'!J623,'EDC Component Dictionary'!$B$5:$B$37,0)), "Energy Supply")</f>
        <v>Distribution System</v>
      </c>
      <c r="L623" s="12">
        <v>1.7899999999999999E-3</v>
      </c>
      <c r="M623" s="12"/>
    </row>
    <row r="624" spans="1:13" x14ac:dyDescent="0.3">
      <c r="A624" s="18">
        <v>622</v>
      </c>
      <c r="B624" s="18">
        <f t="shared" si="18"/>
        <v>2019</v>
      </c>
      <c r="C624" s="17">
        <v>43709</v>
      </c>
      <c r="D624" s="18" t="s">
        <v>130</v>
      </c>
      <c r="E624" s="18" t="s">
        <v>95</v>
      </c>
      <c r="F624" s="18" t="str">
        <f t="shared" si="19"/>
        <v>Eversource_WMA-Solar Expansion Cost Recovery Factor (SECRF)-43709</v>
      </c>
      <c r="G624" s="11" t="s">
        <v>131</v>
      </c>
      <c r="H624" s="11" t="s">
        <v>49</v>
      </c>
      <c r="I624" s="11" t="s">
        <v>132</v>
      </c>
      <c r="J624" s="11" t="s">
        <v>142</v>
      </c>
      <c r="K624" s="11" t="str">
        <f>IFERROR(INDEX('EDC Component Dictionary'!$C$5:$C$37,MATCH('Rates Database'!J624,'EDC Component Dictionary'!$B$5:$B$37,0)), "Energy Supply")</f>
        <v>Distribution System</v>
      </c>
      <c r="L624" s="12">
        <v>1.7899999999999999E-3</v>
      </c>
      <c r="M624" s="12"/>
    </row>
    <row r="625" spans="1:13" x14ac:dyDescent="0.3">
      <c r="A625" s="18">
        <v>623</v>
      </c>
      <c r="B625" s="18">
        <f t="shared" si="18"/>
        <v>2019</v>
      </c>
      <c r="C625" s="17">
        <v>43678</v>
      </c>
      <c r="D625" s="18" t="s">
        <v>130</v>
      </c>
      <c r="E625" s="18" t="s">
        <v>95</v>
      </c>
      <c r="F625" s="18" t="str">
        <f t="shared" si="19"/>
        <v>Eversource_WMA-Solar Expansion Cost Recovery Factor (SECRF)-43678</v>
      </c>
      <c r="G625" s="11" t="s">
        <v>131</v>
      </c>
      <c r="H625" s="11" t="s">
        <v>49</v>
      </c>
      <c r="I625" s="11" t="s">
        <v>132</v>
      </c>
      <c r="J625" s="11" t="s">
        <v>142</v>
      </c>
      <c r="K625" s="11" t="str">
        <f>IFERROR(INDEX('EDC Component Dictionary'!$C$5:$C$37,MATCH('Rates Database'!J625,'EDC Component Dictionary'!$B$5:$B$37,0)), "Energy Supply")</f>
        <v>Distribution System</v>
      </c>
      <c r="L625" s="12">
        <v>1.7899999999999999E-3</v>
      </c>
      <c r="M625" s="12"/>
    </row>
    <row r="626" spans="1:13" x14ac:dyDescent="0.3">
      <c r="A626" s="18">
        <v>624</v>
      </c>
      <c r="B626" s="18">
        <f t="shared" si="18"/>
        <v>2019</v>
      </c>
      <c r="C626" s="17">
        <v>43647</v>
      </c>
      <c r="D626" s="18" t="s">
        <v>130</v>
      </c>
      <c r="E626" s="18" t="s">
        <v>95</v>
      </c>
      <c r="F626" s="18" t="str">
        <f t="shared" si="19"/>
        <v>Eversource_WMA-Solar Expansion Cost Recovery Factor (SECRF)-43647</v>
      </c>
      <c r="G626" s="11" t="s">
        <v>131</v>
      </c>
      <c r="H626" s="11" t="s">
        <v>49</v>
      </c>
      <c r="I626" s="11" t="s">
        <v>132</v>
      </c>
      <c r="J626" s="11" t="s">
        <v>142</v>
      </c>
      <c r="K626" s="11" t="str">
        <f>IFERROR(INDEX('EDC Component Dictionary'!$C$5:$C$37,MATCH('Rates Database'!J626,'EDC Component Dictionary'!$B$5:$B$37,0)), "Energy Supply")</f>
        <v>Distribution System</v>
      </c>
      <c r="L626" s="12">
        <v>1.7899999999999999E-3</v>
      </c>
      <c r="M626" s="12"/>
    </row>
    <row r="627" spans="1:13" x14ac:dyDescent="0.3">
      <c r="A627" s="18">
        <v>625</v>
      </c>
      <c r="B627" s="18">
        <f t="shared" si="18"/>
        <v>2019</v>
      </c>
      <c r="C627" s="17">
        <v>43617</v>
      </c>
      <c r="D627" s="18" t="s">
        <v>130</v>
      </c>
      <c r="E627" s="18" t="s">
        <v>95</v>
      </c>
      <c r="F627" s="18" t="str">
        <f t="shared" si="19"/>
        <v>Eversource_WMA-Solar Expansion Cost Recovery Factor (SECRF)-43617</v>
      </c>
      <c r="G627" s="11" t="s">
        <v>131</v>
      </c>
      <c r="H627" s="11" t="s">
        <v>49</v>
      </c>
      <c r="I627" s="11" t="s">
        <v>132</v>
      </c>
      <c r="J627" s="11" t="s">
        <v>142</v>
      </c>
      <c r="K627" s="11" t="str">
        <f>IFERROR(INDEX('EDC Component Dictionary'!$C$5:$C$37,MATCH('Rates Database'!J627,'EDC Component Dictionary'!$B$5:$B$37,0)), "Energy Supply")</f>
        <v>Distribution System</v>
      </c>
      <c r="L627" s="12">
        <v>7.5000000000000002E-4</v>
      </c>
      <c r="M627" s="12"/>
    </row>
    <row r="628" spans="1:13" x14ac:dyDescent="0.3">
      <c r="A628" s="18">
        <v>626</v>
      </c>
      <c r="B628" s="18">
        <f t="shared" si="18"/>
        <v>2019</v>
      </c>
      <c r="C628" s="17">
        <v>43586</v>
      </c>
      <c r="D628" s="18" t="s">
        <v>130</v>
      </c>
      <c r="E628" s="18" t="s">
        <v>95</v>
      </c>
      <c r="F628" s="18" t="str">
        <f t="shared" si="19"/>
        <v>Eversource_WMA-Solar Expansion Cost Recovery Factor (SECRF)-43586</v>
      </c>
      <c r="G628" s="11" t="s">
        <v>131</v>
      </c>
      <c r="H628" s="11" t="s">
        <v>49</v>
      </c>
      <c r="I628" s="11" t="s">
        <v>132</v>
      </c>
      <c r="J628" s="11" t="s">
        <v>142</v>
      </c>
      <c r="K628" s="11" t="str">
        <f>IFERROR(INDEX('EDC Component Dictionary'!$C$5:$C$37,MATCH('Rates Database'!J628,'EDC Component Dictionary'!$B$5:$B$37,0)), "Energy Supply")</f>
        <v>Distribution System</v>
      </c>
      <c r="L628" s="12">
        <v>7.5000000000000002E-4</v>
      </c>
      <c r="M628" s="12"/>
    </row>
    <row r="629" spans="1:13" x14ac:dyDescent="0.3">
      <c r="A629" s="18">
        <v>627</v>
      </c>
      <c r="B629" s="18">
        <f t="shared" si="18"/>
        <v>2019</v>
      </c>
      <c r="C629" s="17">
        <v>43556</v>
      </c>
      <c r="D629" s="18" t="s">
        <v>130</v>
      </c>
      <c r="E629" s="18" t="s">
        <v>95</v>
      </c>
      <c r="F629" s="18" t="str">
        <f t="shared" si="19"/>
        <v>Eversource_WMA-Solar Expansion Cost Recovery Factor (SECRF)-43556</v>
      </c>
      <c r="G629" s="11" t="s">
        <v>131</v>
      </c>
      <c r="H629" s="11" t="s">
        <v>49</v>
      </c>
      <c r="I629" s="11" t="s">
        <v>132</v>
      </c>
      <c r="J629" s="11" t="s">
        <v>142</v>
      </c>
      <c r="K629" s="11" t="str">
        <f>IFERROR(INDEX('EDC Component Dictionary'!$C$5:$C$37,MATCH('Rates Database'!J629,'EDC Component Dictionary'!$B$5:$B$37,0)), "Energy Supply")</f>
        <v>Distribution System</v>
      </c>
      <c r="L629" s="12">
        <v>7.5000000000000002E-4</v>
      </c>
      <c r="M629" s="12"/>
    </row>
    <row r="630" spans="1:13" x14ac:dyDescent="0.3">
      <c r="A630" s="18">
        <v>628</v>
      </c>
      <c r="B630" s="18">
        <f t="shared" si="18"/>
        <v>2019</v>
      </c>
      <c r="C630" s="17">
        <v>43525</v>
      </c>
      <c r="D630" s="18" t="s">
        <v>130</v>
      </c>
      <c r="E630" s="18" t="s">
        <v>95</v>
      </c>
      <c r="F630" s="18" t="str">
        <f t="shared" si="19"/>
        <v>Eversource_WMA-Solar Expansion Cost Recovery Factor (SECRF)-43525</v>
      </c>
      <c r="G630" s="11" t="s">
        <v>131</v>
      </c>
      <c r="H630" s="11" t="s">
        <v>49</v>
      </c>
      <c r="I630" s="11" t="s">
        <v>132</v>
      </c>
      <c r="J630" s="11" t="s">
        <v>142</v>
      </c>
      <c r="K630" s="11" t="str">
        <f>IFERROR(INDEX('EDC Component Dictionary'!$C$5:$C$37,MATCH('Rates Database'!J630,'EDC Component Dictionary'!$B$5:$B$37,0)), "Energy Supply")</f>
        <v>Distribution System</v>
      </c>
      <c r="L630" s="12">
        <v>7.5000000000000002E-4</v>
      </c>
      <c r="M630" s="12"/>
    </row>
    <row r="631" spans="1:13" x14ac:dyDescent="0.3">
      <c r="A631" s="18">
        <v>629</v>
      </c>
      <c r="B631" s="18">
        <f t="shared" si="18"/>
        <v>2019</v>
      </c>
      <c r="C631" s="17">
        <v>43497</v>
      </c>
      <c r="D631" s="18" t="s">
        <v>130</v>
      </c>
      <c r="E631" s="18" t="s">
        <v>95</v>
      </c>
      <c r="F631" s="18" t="str">
        <f t="shared" si="19"/>
        <v>Eversource_WMA-Solar Expansion Cost Recovery Factor (SECRF)-43497</v>
      </c>
      <c r="G631" s="11" t="s">
        <v>131</v>
      </c>
      <c r="H631" s="11" t="s">
        <v>49</v>
      </c>
      <c r="I631" s="11" t="s">
        <v>132</v>
      </c>
      <c r="J631" s="11" t="s">
        <v>142</v>
      </c>
      <c r="K631" s="11" t="str">
        <f>IFERROR(INDEX('EDC Component Dictionary'!$C$5:$C$37,MATCH('Rates Database'!J631,'EDC Component Dictionary'!$B$5:$B$37,0)), "Energy Supply")</f>
        <v>Distribution System</v>
      </c>
      <c r="L631" s="12">
        <v>7.5000000000000002E-4</v>
      </c>
      <c r="M631" s="12"/>
    </row>
    <row r="632" spans="1:13" x14ac:dyDescent="0.3">
      <c r="A632" s="18">
        <v>630</v>
      </c>
      <c r="B632" s="18">
        <f t="shared" si="18"/>
        <v>2019</v>
      </c>
      <c r="C632" s="17">
        <v>43466</v>
      </c>
      <c r="D632" s="18" t="s">
        <v>130</v>
      </c>
      <c r="E632" s="18" t="s">
        <v>95</v>
      </c>
      <c r="F632" s="18" t="str">
        <f t="shared" si="19"/>
        <v>Eversource_WMA-Solar Expansion Cost Recovery Factor (SECRF)-43466</v>
      </c>
      <c r="G632" s="11" t="s">
        <v>131</v>
      </c>
      <c r="H632" s="11" t="s">
        <v>49</v>
      </c>
      <c r="I632" s="11" t="s">
        <v>132</v>
      </c>
      <c r="J632" s="11" t="s">
        <v>142</v>
      </c>
      <c r="K632" s="11" t="str">
        <f>IFERROR(INDEX('EDC Component Dictionary'!$C$5:$C$37,MATCH('Rates Database'!J632,'EDC Component Dictionary'!$B$5:$B$37,0)), "Energy Supply")</f>
        <v>Distribution System</v>
      </c>
      <c r="L632" s="12">
        <v>7.5000000000000002E-4</v>
      </c>
      <c r="M632" s="12"/>
    </row>
    <row r="633" spans="1:13" x14ac:dyDescent="0.3">
      <c r="A633" s="18">
        <v>631</v>
      </c>
      <c r="B633" s="18">
        <f t="shared" si="18"/>
        <v>2024</v>
      </c>
      <c r="C633" s="17">
        <v>45352</v>
      </c>
      <c r="D633" s="18" t="s">
        <v>130</v>
      </c>
      <c r="E633" s="18" t="s">
        <v>95</v>
      </c>
      <c r="F633" s="18" t="str">
        <f t="shared" si="19"/>
        <v>Eversource_WMA-Vegetation Management Factor (VMF)-45352</v>
      </c>
      <c r="G633" s="11" t="s">
        <v>131</v>
      </c>
      <c r="H633" s="11" t="s">
        <v>49</v>
      </c>
      <c r="I633" s="11" t="s">
        <v>132</v>
      </c>
      <c r="J633" s="11" t="s">
        <v>143</v>
      </c>
      <c r="K633" s="11" t="str">
        <f>IFERROR(INDEX('EDC Component Dictionary'!$C$5:$C$37,MATCH('Rates Database'!J633,'EDC Component Dictionary'!$B$5:$B$37,0)), "Energy Supply")</f>
        <v>Distribution System</v>
      </c>
      <c r="L633" s="12">
        <v>1.9300000000000001E-3</v>
      </c>
      <c r="M633" s="12"/>
    </row>
    <row r="634" spans="1:13" x14ac:dyDescent="0.3">
      <c r="A634" s="18">
        <v>632</v>
      </c>
      <c r="B634" s="18">
        <f t="shared" si="18"/>
        <v>2024</v>
      </c>
      <c r="C634" s="17">
        <v>45323</v>
      </c>
      <c r="D634" s="18" t="s">
        <v>130</v>
      </c>
      <c r="E634" s="18" t="s">
        <v>95</v>
      </c>
      <c r="F634" s="18" t="str">
        <f t="shared" si="19"/>
        <v>Eversource_WMA-Vegetation Management Factor (VMF)-45323</v>
      </c>
      <c r="G634" s="11" t="s">
        <v>131</v>
      </c>
      <c r="H634" s="11" t="s">
        <v>49</v>
      </c>
      <c r="I634" s="11" t="s">
        <v>132</v>
      </c>
      <c r="J634" s="11" t="s">
        <v>143</v>
      </c>
      <c r="K634" s="11" t="str">
        <f>IFERROR(INDEX('EDC Component Dictionary'!$C$5:$C$37,MATCH('Rates Database'!J634,'EDC Component Dictionary'!$B$5:$B$37,0)), "Energy Supply")</f>
        <v>Distribution System</v>
      </c>
      <c r="L634" s="12">
        <v>1.9300000000000001E-3</v>
      </c>
      <c r="M634" s="12"/>
    </row>
    <row r="635" spans="1:13" x14ac:dyDescent="0.3">
      <c r="A635" s="18">
        <v>633</v>
      </c>
      <c r="B635" s="18">
        <f t="shared" si="18"/>
        <v>2024</v>
      </c>
      <c r="C635" s="17">
        <v>45292</v>
      </c>
      <c r="D635" s="18" t="s">
        <v>130</v>
      </c>
      <c r="E635" s="18" t="s">
        <v>95</v>
      </c>
      <c r="F635" s="18" t="str">
        <f t="shared" si="19"/>
        <v>Eversource_WMA-Vegetation Management Factor (VMF)-45292</v>
      </c>
      <c r="G635" s="11" t="s">
        <v>131</v>
      </c>
      <c r="H635" s="11" t="s">
        <v>49</v>
      </c>
      <c r="I635" s="11" t="s">
        <v>132</v>
      </c>
      <c r="J635" s="11" t="s">
        <v>143</v>
      </c>
      <c r="K635" s="11" t="str">
        <f>IFERROR(INDEX('EDC Component Dictionary'!$C$5:$C$37,MATCH('Rates Database'!J635,'EDC Component Dictionary'!$B$5:$B$37,0)), "Energy Supply")</f>
        <v>Distribution System</v>
      </c>
      <c r="L635" s="12">
        <v>1.9300000000000001E-3</v>
      </c>
      <c r="M635" s="12"/>
    </row>
    <row r="636" spans="1:13" x14ac:dyDescent="0.3">
      <c r="A636" s="18">
        <v>634</v>
      </c>
      <c r="B636" s="18">
        <f t="shared" si="18"/>
        <v>2023</v>
      </c>
      <c r="C636" s="17">
        <v>45261</v>
      </c>
      <c r="D636" s="18" t="s">
        <v>130</v>
      </c>
      <c r="E636" s="18" t="s">
        <v>95</v>
      </c>
      <c r="F636" s="18" t="str">
        <f t="shared" si="19"/>
        <v>Eversource_WMA-Vegetation Management Factor (VMF)-45261</v>
      </c>
      <c r="G636" s="11" t="s">
        <v>131</v>
      </c>
      <c r="H636" s="11" t="s">
        <v>49</v>
      </c>
      <c r="I636" s="11" t="s">
        <v>132</v>
      </c>
      <c r="J636" s="11" t="s">
        <v>143</v>
      </c>
      <c r="K636" s="11" t="str">
        <f>IFERROR(INDEX('EDC Component Dictionary'!$C$5:$C$37,MATCH('Rates Database'!J636,'EDC Component Dictionary'!$B$5:$B$37,0)), "Energy Supply")</f>
        <v>Distribution System</v>
      </c>
      <c r="L636" s="12">
        <v>1.4E-3</v>
      </c>
      <c r="M636" s="12"/>
    </row>
    <row r="637" spans="1:13" x14ac:dyDescent="0.3">
      <c r="A637" s="18">
        <v>635</v>
      </c>
      <c r="B637" s="18">
        <f t="shared" si="18"/>
        <v>2023</v>
      </c>
      <c r="C637" s="17">
        <v>45231</v>
      </c>
      <c r="D637" s="18" t="s">
        <v>130</v>
      </c>
      <c r="E637" s="18" t="s">
        <v>95</v>
      </c>
      <c r="F637" s="18" t="str">
        <f t="shared" si="19"/>
        <v>Eversource_WMA-Vegetation Management Factor (VMF)-45231</v>
      </c>
      <c r="G637" s="11" t="s">
        <v>131</v>
      </c>
      <c r="H637" s="11" t="s">
        <v>49</v>
      </c>
      <c r="I637" s="11" t="s">
        <v>132</v>
      </c>
      <c r="J637" s="11" t="s">
        <v>143</v>
      </c>
      <c r="K637" s="11" t="str">
        <f>IFERROR(INDEX('EDC Component Dictionary'!$C$5:$C$37,MATCH('Rates Database'!J637,'EDC Component Dictionary'!$B$5:$B$37,0)), "Energy Supply")</f>
        <v>Distribution System</v>
      </c>
      <c r="L637" s="12">
        <v>1.4E-3</v>
      </c>
      <c r="M637" s="12"/>
    </row>
    <row r="638" spans="1:13" x14ac:dyDescent="0.3">
      <c r="A638" s="18">
        <v>636</v>
      </c>
      <c r="B638" s="18">
        <f t="shared" si="18"/>
        <v>2023</v>
      </c>
      <c r="C638" s="17">
        <v>45200</v>
      </c>
      <c r="D638" s="18" t="s">
        <v>130</v>
      </c>
      <c r="E638" s="18" t="s">
        <v>95</v>
      </c>
      <c r="F638" s="18" t="str">
        <f t="shared" si="19"/>
        <v>Eversource_WMA-Vegetation Management Factor (VMF)-45200</v>
      </c>
      <c r="G638" s="11" t="s">
        <v>131</v>
      </c>
      <c r="H638" s="11" t="s">
        <v>49</v>
      </c>
      <c r="I638" s="11" t="s">
        <v>132</v>
      </c>
      <c r="J638" s="11" t="s">
        <v>143</v>
      </c>
      <c r="K638" s="11" t="str">
        <f>IFERROR(INDEX('EDC Component Dictionary'!$C$5:$C$37,MATCH('Rates Database'!J638,'EDC Component Dictionary'!$B$5:$B$37,0)), "Energy Supply")</f>
        <v>Distribution System</v>
      </c>
      <c r="L638" s="12">
        <v>1.4E-3</v>
      </c>
      <c r="M638" s="12"/>
    </row>
    <row r="639" spans="1:13" x14ac:dyDescent="0.3">
      <c r="A639" s="18">
        <v>637</v>
      </c>
      <c r="B639" s="18">
        <f t="shared" si="18"/>
        <v>2023</v>
      </c>
      <c r="C639" s="17">
        <v>45170</v>
      </c>
      <c r="D639" s="18" t="s">
        <v>130</v>
      </c>
      <c r="E639" s="18" t="s">
        <v>95</v>
      </c>
      <c r="F639" s="18" t="str">
        <f t="shared" si="19"/>
        <v>Eversource_WMA-Vegetation Management Factor (VMF)-45170</v>
      </c>
      <c r="G639" s="11" t="s">
        <v>131</v>
      </c>
      <c r="H639" s="11" t="s">
        <v>49</v>
      </c>
      <c r="I639" s="11" t="s">
        <v>132</v>
      </c>
      <c r="J639" s="11" t="s">
        <v>143</v>
      </c>
      <c r="K639" s="11" t="str">
        <f>IFERROR(INDEX('EDC Component Dictionary'!$C$5:$C$37,MATCH('Rates Database'!J639,'EDC Component Dictionary'!$B$5:$B$37,0)), "Energy Supply")</f>
        <v>Distribution System</v>
      </c>
      <c r="L639" s="12">
        <v>1.4E-3</v>
      </c>
      <c r="M639" s="12"/>
    </row>
    <row r="640" spans="1:13" x14ac:dyDescent="0.3">
      <c r="A640" s="18">
        <v>638</v>
      </c>
      <c r="B640" s="18">
        <f t="shared" si="18"/>
        <v>2023</v>
      </c>
      <c r="C640" s="17">
        <v>45139</v>
      </c>
      <c r="D640" s="18" t="s">
        <v>130</v>
      </c>
      <c r="E640" s="18" t="s">
        <v>95</v>
      </c>
      <c r="F640" s="18" t="str">
        <f t="shared" si="19"/>
        <v>Eversource_WMA-Vegetation Management Factor (VMF)-45139</v>
      </c>
      <c r="G640" s="11" t="s">
        <v>131</v>
      </c>
      <c r="H640" s="11" t="s">
        <v>49</v>
      </c>
      <c r="I640" s="11" t="s">
        <v>132</v>
      </c>
      <c r="J640" s="11" t="s">
        <v>143</v>
      </c>
      <c r="K640" s="11" t="str">
        <f>IFERROR(INDEX('EDC Component Dictionary'!$C$5:$C$37,MATCH('Rates Database'!J640,'EDC Component Dictionary'!$B$5:$B$37,0)), "Energy Supply")</f>
        <v>Distribution System</v>
      </c>
      <c r="L640" s="12">
        <v>1.4E-3</v>
      </c>
      <c r="M640" s="12"/>
    </row>
    <row r="641" spans="1:13" x14ac:dyDescent="0.3">
      <c r="A641" s="18">
        <v>639</v>
      </c>
      <c r="B641" s="18">
        <f t="shared" si="18"/>
        <v>2023</v>
      </c>
      <c r="C641" s="17">
        <v>45108</v>
      </c>
      <c r="D641" s="18" t="s">
        <v>130</v>
      </c>
      <c r="E641" s="18" t="s">
        <v>95</v>
      </c>
      <c r="F641" s="18" t="str">
        <f t="shared" si="19"/>
        <v>Eversource_WMA-Vegetation Management Factor (VMF)-45108</v>
      </c>
      <c r="G641" s="11" t="s">
        <v>131</v>
      </c>
      <c r="H641" s="11" t="s">
        <v>49</v>
      </c>
      <c r="I641" s="11" t="s">
        <v>132</v>
      </c>
      <c r="J641" s="11" t="s">
        <v>143</v>
      </c>
      <c r="K641" s="11" t="str">
        <f>IFERROR(INDEX('EDC Component Dictionary'!$C$5:$C$37,MATCH('Rates Database'!J641,'EDC Component Dictionary'!$B$5:$B$37,0)), "Energy Supply")</f>
        <v>Distribution System</v>
      </c>
      <c r="L641" s="12">
        <v>1.4E-3</v>
      </c>
      <c r="M641" s="12"/>
    </row>
    <row r="642" spans="1:13" x14ac:dyDescent="0.3">
      <c r="A642" s="18">
        <v>640</v>
      </c>
      <c r="B642" s="18">
        <f t="shared" si="18"/>
        <v>2023</v>
      </c>
      <c r="C642" s="17">
        <v>45078</v>
      </c>
      <c r="D642" s="18" t="s">
        <v>130</v>
      </c>
      <c r="E642" s="18" t="s">
        <v>95</v>
      </c>
      <c r="F642" s="18" t="str">
        <f t="shared" si="19"/>
        <v>Eversource_WMA-Vegetation Management Factor (VMF)-45078</v>
      </c>
      <c r="G642" s="11" t="s">
        <v>131</v>
      </c>
      <c r="H642" s="11" t="s">
        <v>49</v>
      </c>
      <c r="I642" s="11" t="s">
        <v>132</v>
      </c>
      <c r="J642" s="11" t="s">
        <v>143</v>
      </c>
      <c r="K642" s="11" t="str">
        <f>IFERROR(INDEX('EDC Component Dictionary'!$C$5:$C$37,MATCH('Rates Database'!J642,'EDC Component Dictionary'!$B$5:$B$37,0)), "Energy Supply")</f>
        <v>Distribution System</v>
      </c>
      <c r="L642" s="12">
        <v>1.4E-3</v>
      </c>
      <c r="M642" s="12"/>
    </row>
    <row r="643" spans="1:13" x14ac:dyDescent="0.3">
      <c r="A643" s="18">
        <v>641</v>
      </c>
      <c r="B643" s="18">
        <f t="shared" ref="B643:B706" si="20">YEAR(C643)</f>
        <v>2023</v>
      </c>
      <c r="C643" s="17">
        <v>45047</v>
      </c>
      <c r="D643" s="18" t="s">
        <v>130</v>
      </c>
      <c r="E643" s="18" t="s">
        <v>95</v>
      </c>
      <c r="F643" s="18" t="str">
        <f t="shared" si="19"/>
        <v>Eversource_WMA-Vegetation Management Factor (VMF)-45047</v>
      </c>
      <c r="G643" s="11" t="s">
        <v>131</v>
      </c>
      <c r="H643" s="11" t="s">
        <v>49</v>
      </c>
      <c r="I643" s="11" t="s">
        <v>132</v>
      </c>
      <c r="J643" s="11" t="s">
        <v>143</v>
      </c>
      <c r="K643" s="11" t="str">
        <f>IFERROR(INDEX('EDC Component Dictionary'!$C$5:$C$37,MATCH('Rates Database'!J643,'EDC Component Dictionary'!$B$5:$B$37,0)), "Energy Supply")</f>
        <v>Distribution System</v>
      </c>
      <c r="L643" s="12">
        <v>1.4E-3</v>
      </c>
      <c r="M643" s="12"/>
    </row>
    <row r="644" spans="1:13" x14ac:dyDescent="0.3">
      <c r="A644" s="18">
        <v>642</v>
      </c>
      <c r="B644" s="18">
        <f t="shared" si="20"/>
        <v>2023</v>
      </c>
      <c r="C644" s="17">
        <v>45017</v>
      </c>
      <c r="D644" s="18" t="s">
        <v>130</v>
      </c>
      <c r="E644" s="18" t="s">
        <v>95</v>
      </c>
      <c r="F644" s="18" t="str">
        <f t="shared" ref="F644:F707" si="21">_xlfn.CONCAT(E644,"-",J644,"-",C644)</f>
        <v>Eversource_WMA-Vegetation Management Factor (VMF)-45017</v>
      </c>
      <c r="G644" s="11" t="s">
        <v>131</v>
      </c>
      <c r="H644" s="11" t="s">
        <v>49</v>
      </c>
      <c r="I644" s="11" t="s">
        <v>132</v>
      </c>
      <c r="J644" s="11" t="s">
        <v>143</v>
      </c>
      <c r="K644" s="11" t="str">
        <f>IFERROR(INDEX('EDC Component Dictionary'!$C$5:$C$37,MATCH('Rates Database'!J644,'EDC Component Dictionary'!$B$5:$B$37,0)), "Energy Supply")</f>
        <v>Distribution System</v>
      </c>
      <c r="L644" s="12">
        <v>1.4E-3</v>
      </c>
      <c r="M644" s="12"/>
    </row>
    <row r="645" spans="1:13" x14ac:dyDescent="0.3">
      <c r="A645" s="18">
        <v>643</v>
      </c>
      <c r="B645" s="18">
        <f t="shared" si="20"/>
        <v>2023</v>
      </c>
      <c r="C645" s="17">
        <v>44986</v>
      </c>
      <c r="D645" s="18" t="s">
        <v>130</v>
      </c>
      <c r="E645" s="18" t="s">
        <v>95</v>
      </c>
      <c r="F645" s="18" t="str">
        <f t="shared" si="21"/>
        <v>Eversource_WMA-Vegetation Management Factor (VMF)-44986</v>
      </c>
      <c r="G645" s="11" t="s">
        <v>131</v>
      </c>
      <c r="H645" s="11" t="s">
        <v>49</v>
      </c>
      <c r="I645" s="11" t="s">
        <v>132</v>
      </c>
      <c r="J645" s="11" t="s">
        <v>143</v>
      </c>
      <c r="K645" s="11" t="str">
        <f>IFERROR(INDEX('EDC Component Dictionary'!$C$5:$C$37,MATCH('Rates Database'!J645,'EDC Component Dictionary'!$B$5:$B$37,0)), "Energy Supply")</f>
        <v>Distribution System</v>
      </c>
      <c r="L645" s="12">
        <v>1.4E-3</v>
      </c>
      <c r="M645" s="12"/>
    </row>
    <row r="646" spans="1:13" x14ac:dyDescent="0.3">
      <c r="A646" s="18">
        <v>644</v>
      </c>
      <c r="B646" s="18">
        <f t="shared" si="20"/>
        <v>2023</v>
      </c>
      <c r="C646" s="17">
        <v>44958</v>
      </c>
      <c r="D646" s="18" t="s">
        <v>130</v>
      </c>
      <c r="E646" s="18" t="s">
        <v>95</v>
      </c>
      <c r="F646" s="18" t="str">
        <f t="shared" si="21"/>
        <v>Eversource_WMA-Vegetation Management Factor (VMF)-44958</v>
      </c>
      <c r="G646" s="11" t="s">
        <v>131</v>
      </c>
      <c r="H646" s="11" t="s">
        <v>49</v>
      </c>
      <c r="I646" s="11" t="s">
        <v>132</v>
      </c>
      <c r="J646" s="11" t="s">
        <v>143</v>
      </c>
      <c r="K646" s="11" t="str">
        <f>IFERROR(INDEX('EDC Component Dictionary'!$C$5:$C$37,MATCH('Rates Database'!J646,'EDC Component Dictionary'!$B$5:$B$37,0)), "Energy Supply")</f>
        <v>Distribution System</v>
      </c>
      <c r="L646" s="12">
        <v>1.4E-3</v>
      </c>
      <c r="M646" s="12"/>
    </row>
    <row r="647" spans="1:13" x14ac:dyDescent="0.3">
      <c r="A647" s="18">
        <v>645</v>
      </c>
      <c r="B647" s="18">
        <f t="shared" si="20"/>
        <v>2023</v>
      </c>
      <c r="C647" s="17">
        <v>44927</v>
      </c>
      <c r="D647" s="18" t="s">
        <v>130</v>
      </c>
      <c r="E647" s="18" t="s">
        <v>95</v>
      </c>
      <c r="F647" s="18" t="str">
        <f t="shared" si="21"/>
        <v>Eversource_WMA-Vegetation Management Factor (VMF)-44927</v>
      </c>
      <c r="G647" s="11" t="s">
        <v>131</v>
      </c>
      <c r="H647" s="11" t="s">
        <v>49</v>
      </c>
      <c r="I647" s="11" t="s">
        <v>132</v>
      </c>
      <c r="J647" s="11" t="s">
        <v>143</v>
      </c>
      <c r="K647" s="11" t="str">
        <f>IFERROR(INDEX('EDC Component Dictionary'!$C$5:$C$37,MATCH('Rates Database'!J647,'EDC Component Dictionary'!$B$5:$B$37,0)), "Energy Supply")</f>
        <v>Distribution System</v>
      </c>
      <c r="L647" s="12">
        <v>1.4E-3</v>
      </c>
      <c r="M647" s="12"/>
    </row>
    <row r="648" spans="1:13" x14ac:dyDescent="0.3">
      <c r="A648" s="18">
        <v>646</v>
      </c>
      <c r="B648" s="18">
        <f t="shared" si="20"/>
        <v>2022</v>
      </c>
      <c r="C648" s="17">
        <v>44896</v>
      </c>
      <c r="D648" s="18" t="s">
        <v>130</v>
      </c>
      <c r="E648" s="18" t="s">
        <v>95</v>
      </c>
      <c r="F648" s="18" t="str">
        <f t="shared" si="21"/>
        <v>Eversource_WMA-Vegetation Management Factor (VMF)-44896</v>
      </c>
      <c r="G648" s="11" t="s">
        <v>131</v>
      </c>
      <c r="H648" s="11" t="s">
        <v>49</v>
      </c>
      <c r="I648" s="11" t="s">
        <v>132</v>
      </c>
      <c r="J648" s="11" t="s">
        <v>143</v>
      </c>
      <c r="K648" s="11" t="str">
        <f>IFERROR(INDEX('EDC Component Dictionary'!$C$5:$C$37,MATCH('Rates Database'!J648,'EDC Component Dictionary'!$B$5:$B$37,0)), "Energy Supply")</f>
        <v>Distribution System</v>
      </c>
      <c r="L648" s="12">
        <v>1.5900000000000001E-3</v>
      </c>
      <c r="M648" s="12"/>
    </row>
    <row r="649" spans="1:13" x14ac:dyDescent="0.3">
      <c r="A649" s="18">
        <v>647</v>
      </c>
      <c r="B649" s="18">
        <f t="shared" si="20"/>
        <v>2022</v>
      </c>
      <c r="C649" s="17">
        <v>44866</v>
      </c>
      <c r="D649" s="18" t="s">
        <v>130</v>
      </c>
      <c r="E649" s="18" t="s">
        <v>95</v>
      </c>
      <c r="F649" s="18" t="str">
        <f t="shared" si="21"/>
        <v>Eversource_WMA-Vegetation Management Factor (VMF)-44866</v>
      </c>
      <c r="G649" s="11" t="s">
        <v>131</v>
      </c>
      <c r="H649" s="11" t="s">
        <v>49</v>
      </c>
      <c r="I649" s="11" t="s">
        <v>132</v>
      </c>
      <c r="J649" s="11" t="s">
        <v>143</v>
      </c>
      <c r="K649" s="11" t="str">
        <f>IFERROR(INDEX('EDC Component Dictionary'!$C$5:$C$37,MATCH('Rates Database'!J649,'EDC Component Dictionary'!$B$5:$B$37,0)), "Energy Supply")</f>
        <v>Distribution System</v>
      </c>
      <c r="L649" s="12">
        <v>1.5900000000000001E-3</v>
      </c>
      <c r="M649" s="12"/>
    </row>
    <row r="650" spans="1:13" x14ac:dyDescent="0.3">
      <c r="A650" s="18">
        <v>648</v>
      </c>
      <c r="B650" s="18">
        <f t="shared" si="20"/>
        <v>2022</v>
      </c>
      <c r="C650" s="17">
        <v>44835</v>
      </c>
      <c r="D650" s="18" t="s">
        <v>130</v>
      </c>
      <c r="E650" s="18" t="s">
        <v>95</v>
      </c>
      <c r="F650" s="18" t="str">
        <f t="shared" si="21"/>
        <v>Eversource_WMA-Vegetation Management Factor (VMF)-44835</v>
      </c>
      <c r="G650" s="11" t="s">
        <v>131</v>
      </c>
      <c r="H650" s="11" t="s">
        <v>49</v>
      </c>
      <c r="I650" s="11" t="s">
        <v>132</v>
      </c>
      <c r="J650" s="11" t="s">
        <v>143</v>
      </c>
      <c r="K650" s="11" t="str">
        <f>IFERROR(INDEX('EDC Component Dictionary'!$C$5:$C$37,MATCH('Rates Database'!J650,'EDC Component Dictionary'!$B$5:$B$37,0)), "Energy Supply")</f>
        <v>Distribution System</v>
      </c>
      <c r="L650" s="12">
        <v>1.5900000000000001E-3</v>
      </c>
      <c r="M650" s="12"/>
    </row>
    <row r="651" spans="1:13" x14ac:dyDescent="0.3">
      <c r="A651" s="18">
        <v>649</v>
      </c>
      <c r="B651" s="18">
        <f t="shared" si="20"/>
        <v>2022</v>
      </c>
      <c r="C651" s="17">
        <v>44805</v>
      </c>
      <c r="D651" s="18" t="s">
        <v>130</v>
      </c>
      <c r="E651" s="18" t="s">
        <v>95</v>
      </c>
      <c r="F651" s="18" t="str">
        <f t="shared" si="21"/>
        <v>Eversource_WMA-Vegetation Management Factor (VMF)-44805</v>
      </c>
      <c r="G651" s="11" t="s">
        <v>131</v>
      </c>
      <c r="H651" s="11" t="s">
        <v>49</v>
      </c>
      <c r="I651" s="11" t="s">
        <v>132</v>
      </c>
      <c r="J651" s="11" t="s">
        <v>143</v>
      </c>
      <c r="K651" s="11" t="str">
        <f>IFERROR(INDEX('EDC Component Dictionary'!$C$5:$C$37,MATCH('Rates Database'!J651,'EDC Component Dictionary'!$B$5:$B$37,0)), "Energy Supply")</f>
        <v>Distribution System</v>
      </c>
      <c r="L651" s="12">
        <v>1.5900000000000001E-3</v>
      </c>
      <c r="M651" s="12"/>
    </row>
    <row r="652" spans="1:13" x14ac:dyDescent="0.3">
      <c r="A652" s="18">
        <v>650</v>
      </c>
      <c r="B652" s="18">
        <f t="shared" si="20"/>
        <v>2022</v>
      </c>
      <c r="C652" s="17">
        <v>44774</v>
      </c>
      <c r="D652" s="18" t="s">
        <v>130</v>
      </c>
      <c r="E652" s="18" t="s">
        <v>95</v>
      </c>
      <c r="F652" s="18" t="str">
        <f t="shared" si="21"/>
        <v>Eversource_WMA-Vegetation Management Factor (VMF)-44774</v>
      </c>
      <c r="G652" s="11" t="s">
        <v>131</v>
      </c>
      <c r="H652" s="11" t="s">
        <v>49</v>
      </c>
      <c r="I652" s="11" t="s">
        <v>132</v>
      </c>
      <c r="J652" s="11" t="s">
        <v>143</v>
      </c>
      <c r="K652" s="11" t="str">
        <f>IFERROR(INDEX('EDC Component Dictionary'!$C$5:$C$37,MATCH('Rates Database'!J652,'EDC Component Dictionary'!$B$5:$B$37,0)), "Energy Supply")</f>
        <v>Distribution System</v>
      </c>
      <c r="L652" s="12">
        <v>1.5900000000000001E-3</v>
      </c>
      <c r="M652" s="12"/>
    </row>
    <row r="653" spans="1:13" x14ac:dyDescent="0.3">
      <c r="A653" s="18">
        <v>651</v>
      </c>
      <c r="B653" s="18">
        <f t="shared" si="20"/>
        <v>2022</v>
      </c>
      <c r="C653" s="17">
        <v>44743</v>
      </c>
      <c r="D653" s="18" t="s">
        <v>130</v>
      </c>
      <c r="E653" s="18" t="s">
        <v>95</v>
      </c>
      <c r="F653" s="18" t="str">
        <f t="shared" si="21"/>
        <v>Eversource_WMA-Vegetation Management Factor (VMF)-44743</v>
      </c>
      <c r="G653" s="11" t="s">
        <v>131</v>
      </c>
      <c r="H653" s="11" t="s">
        <v>49</v>
      </c>
      <c r="I653" s="11" t="s">
        <v>132</v>
      </c>
      <c r="J653" s="11" t="s">
        <v>143</v>
      </c>
      <c r="K653" s="11" t="str">
        <f>IFERROR(INDEX('EDC Component Dictionary'!$C$5:$C$37,MATCH('Rates Database'!J653,'EDC Component Dictionary'!$B$5:$B$37,0)), "Energy Supply")</f>
        <v>Distribution System</v>
      </c>
      <c r="L653" s="12">
        <v>1.5900000000000001E-3</v>
      </c>
      <c r="M653" s="12"/>
    </row>
    <row r="654" spans="1:13" x14ac:dyDescent="0.3">
      <c r="A654" s="18">
        <v>652</v>
      </c>
      <c r="B654" s="18">
        <f t="shared" si="20"/>
        <v>2022</v>
      </c>
      <c r="C654" s="17">
        <v>44713</v>
      </c>
      <c r="D654" s="18" t="s">
        <v>130</v>
      </c>
      <c r="E654" s="18" t="s">
        <v>95</v>
      </c>
      <c r="F654" s="18" t="str">
        <f t="shared" si="21"/>
        <v>Eversource_WMA-Vegetation Management Factor (VMF)-44713</v>
      </c>
      <c r="G654" s="11" t="s">
        <v>131</v>
      </c>
      <c r="H654" s="11" t="s">
        <v>49</v>
      </c>
      <c r="I654" s="11" t="s">
        <v>132</v>
      </c>
      <c r="J654" s="11" t="s">
        <v>143</v>
      </c>
      <c r="K654" s="11" t="str">
        <f>IFERROR(INDEX('EDC Component Dictionary'!$C$5:$C$37,MATCH('Rates Database'!J654,'EDC Component Dictionary'!$B$5:$B$37,0)), "Energy Supply")</f>
        <v>Distribution System</v>
      </c>
      <c r="L654" s="12">
        <v>1.5900000000000001E-3</v>
      </c>
      <c r="M654" s="12"/>
    </row>
    <row r="655" spans="1:13" x14ac:dyDescent="0.3">
      <c r="A655" s="18">
        <v>653</v>
      </c>
      <c r="B655" s="18">
        <f t="shared" si="20"/>
        <v>2022</v>
      </c>
      <c r="C655" s="17">
        <v>44682</v>
      </c>
      <c r="D655" s="18" t="s">
        <v>130</v>
      </c>
      <c r="E655" s="18" t="s">
        <v>95</v>
      </c>
      <c r="F655" s="18" t="str">
        <f t="shared" si="21"/>
        <v>Eversource_WMA-Vegetation Management Factor (VMF)-44682</v>
      </c>
      <c r="G655" s="11" t="s">
        <v>131</v>
      </c>
      <c r="H655" s="11" t="s">
        <v>49</v>
      </c>
      <c r="I655" s="11" t="s">
        <v>132</v>
      </c>
      <c r="J655" s="11" t="s">
        <v>143</v>
      </c>
      <c r="K655" s="11" t="str">
        <f>IFERROR(INDEX('EDC Component Dictionary'!$C$5:$C$37,MATCH('Rates Database'!J655,'EDC Component Dictionary'!$B$5:$B$37,0)), "Energy Supply")</f>
        <v>Distribution System</v>
      </c>
      <c r="L655" s="12">
        <v>1.5900000000000001E-3</v>
      </c>
      <c r="M655" s="12"/>
    </row>
    <row r="656" spans="1:13" x14ac:dyDescent="0.3">
      <c r="A656" s="18">
        <v>654</v>
      </c>
      <c r="B656" s="18">
        <f t="shared" si="20"/>
        <v>2022</v>
      </c>
      <c r="C656" s="17">
        <v>44652</v>
      </c>
      <c r="D656" s="18" t="s">
        <v>130</v>
      </c>
      <c r="E656" s="18" t="s">
        <v>95</v>
      </c>
      <c r="F656" s="18" t="str">
        <f t="shared" si="21"/>
        <v>Eversource_WMA-Vegetation Management Factor (VMF)-44652</v>
      </c>
      <c r="G656" s="11" t="s">
        <v>131</v>
      </c>
      <c r="H656" s="11" t="s">
        <v>49</v>
      </c>
      <c r="I656" s="11" t="s">
        <v>132</v>
      </c>
      <c r="J656" s="11" t="s">
        <v>143</v>
      </c>
      <c r="K656" s="11" t="str">
        <f>IFERROR(INDEX('EDC Component Dictionary'!$C$5:$C$37,MATCH('Rates Database'!J656,'EDC Component Dictionary'!$B$5:$B$37,0)), "Energy Supply")</f>
        <v>Distribution System</v>
      </c>
      <c r="L656" s="12">
        <v>1.5900000000000001E-3</v>
      </c>
      <c r="M656" s="12"/>
    </row>
    <row r="657" spans="1:13" x14ac:dyDescent="0.3">
      <c r="A657" s="18">
        <v>655</v>
      </c>
      <c r="B657" s="18">
        <f t="shared" si="20"/>
        <v>2022</v>
      </c>
      <c r="C657" s="17">
        <v>44621</v>
      </c>
      <c r="D657" s="18" t="s">
        <v>130</v>
      </c>
      <c r="E657" s="18" t="s">
        <v>95</v>
      </c>
      <c r="F657" s="18" t="str">
        <f t="shared" si="21"/>
        <v>Eversource_WMA-Vegetation Management Factor (VMF)-44621</v>
      </c>
      <c r="G657" s="11" t="s">
        <v>131</v>
      </c>
      <c r="H657" s="11" t="s">
        <v>49</v>
      </c>
      <c r="I657" s="11" t="s">
        <v>132</v>
      </c>
      <c r="J657" s="11" t="s">
        <v>143</v>
      </c>
      <c r="K657" s="11" t="str">
        <f>IFERROR(INDEX('EDC Component Dictionary'!$C$5:$C$37,MATCH('Rates Database'!J657,'EDC Component Dictionary'!$B$5:$B$37,0)), "Energy Supply")</f>
        <v>Distribution System</v>
      </c>
      <c r="L657" s="12">
        <v>1.5900000000000001E-3</v>
      </c>
      <c r="M657" s="12"/>
    </row>
    <row r="658" spans="1:13" x14ac:dyDescent="0.3">
      <c r="A658" s="18">
        <v>656</v>
      </c>
      <c r="B658" s="18">
        <f t="shared" si="20"/>
        <v>2022</v>
      </c>
      <c r="C658" s="17">
        <v>44593</v>
      </c>
      <c r="D658" s="18" t="s">
        <v>130</v>
      </c>
      <c r="E658" s="18" t="s">
        <v>95</v>
      </c>
      <c r="F658" s="18" t="str">
        <f t="shared" si="21"/>
        <v>Eversource_WMA-Vegetation Management Factor (VMF)-44593</v>
      </c>
      <c r="G658" s="11" t="s">
        <v>131</v>
      </c>
      <c r="H658" s="11" t="s">
        <v>49</v>
      </c>
      <c r="I658" s="11" t="s">
        <v>132</v>
      </c>
      <c r="J658" s="11" t="s">
        <v>143</v>
      </c>
      <c r="K658" s="11" t="str">
        <f>IFERROR(INDEX('EDC Component Dictionary'!$C$5:$C$37,MATCH('Rates Database'!J658,'EDC Component Dictionary'!$B$5:$B$37,0)), "Energy Supply")</f>
        <v>Distribution System</v>
      </c>
      <c r="L658" s="12">
        <v>1.5900000000000001E-3</v>
      </c>
      <c r="M658" s="12"/>
    </row>
    <row r="659" spans="1:13" x14ac:dyDescent="0.3">
      <c r="A659" s="18">
        <v>657</v>
      </c>
      <c r="B659" s="18">
        <f t="shared" si="20"/>
        <v>2022</v>
      </c>
      <c r="C659" s="17">
        <v>44562</v>
      </c>
      <c r="D659" s="18" t="s">
        <v>130</v>
      </c>
      <c r="E659" s="18" t="s">
        <v>95</v>
      </c>
      <c r="F659" s="18" t="str">
        <f t="shared" si="21"/>
        <v>Eversource_WMA-Vegetation Management Factor (VMF)-44562</v>
      </c>
      <c r="G659" s="11" t="s">
        <v>131</v>
      </c>
      <c r="H659" s="11" t="s">
        <v>49</v>
      </c>
      <c r="I659" s="11" t="s">
        <v>132</v>
      </c>
      <c r="J659" s="11" t="s">
        <v>143</v>
      </c>
      <c r="K659" s="11" t="str">
        <f>IFERROR(INDEX('EDC Component Dictionary'!$C$5:$C$37,MATCH('Rates Database'!J659,'EDC Component Dictionary'!$B$5:$B$37,0)), "Energy Supply")</f>
        <v>Distribution System</v>
      </c>
      <c r="L659" s="12">
        <v>1.5900000000000001E-3</v>
      </c>
      <c r="M659" s="12"/>
    </row>
    <row r="660" spans="1:13" x14ac:dyDescent="0.3">
      <c r="A660" s="18">
        <v>658</v>
      </c>
      <c r="B660" s="18">
        <f t="shared" si="20"/>
        <v>2021</v>
      </c>
      <c r="C660" s="17">
        <v>44531</v>
      </c>
      <c r="D660" s="18" t="s">
        <v>130</v>
      </c>
      <c r="E660" s="18" t="s">
        <v>95</v>
      </c>
      <c r="F660" s="18" t="str">
        <f t="shared" si="21"/>
        <v>Eversource_WMA-Vegetation Management Factor (VMF)-44531</v>
      </c>
      <c r="G660" s="11" t="s">
        <v>131</v>
      </c>
      <c r="H660" s="11" t="s">
        <v>49</v>
      </c>
      <c r="I660" s="11" t="s">
        <v>132</v>
      </c>
      <c r="J660" s="11" t="s">
        <v>143</v>
      </c>
      <c r="K660" s="11" t="str">
        <f>IFERROR(INDEX('EDC Component Dictionary'!$C$5:$C$37,MATCH('Rates Database'!J660,'EDC Component Dictionary'!$B$5:$B$37,0)), "Energy Supply")</f>
        <v>Distribution System</v>
      </c>
      <c r="L660" s="12">
        <v>1.74E-3</v>
      </c>
      <c r="M660" s="12"/>
    </row>
    <row r="661" spans="1:13" x14ac:dyDescent="0.3">
      <c r="A661" s="18">
        <v>659</v>
      </c>
      <c r="B661" s="18">
        <f t="shared" si="20"/>
        <v>2021</v>
      </c>
      <c r="C661" s="17">
        <v>44501</v>
      </c>
      <c r="D661" s="18" t="s">
        <v>130</v>
      </c>
      <c r="E661" s="18" t="s">
        <v>95</v>
      </c>
      <c r="F661" s="18" t="str">
        <f t="shared" si="21"/>
        <v>Eversource_WMA-Vegetation Management Factor (VMF)-44501</v>
      </c>
      <c r="G661" s="11" t="s">
        <v>131</v>
      </c>
      <c r="H661" s="11" t="s">
        <v>49</v>
      </c>
      <c r="I661" s="11" t="s">
        <v>132</v>
      </c>
      <c r="J661" s="11" t="s">
        <v>143</v>
      </c>
      <c r="K661" s="11" t="str">
        <f>IFERROR(INDEX('EDC Component Dictionary'!$C$5:$C$37,MATCH('Rates Database'!J661,'EDC Component Dictionary'!$B$5:$B$37,0)), "Energy Supply")</f>
        <v>Distribution System</v>
      </c>
      <c r="L661" s="12">
        <v>1.74E-3</v>
      </c>
      <c r="M661" s="12"/>
    </row>
    <row r="662" spans="1:13" x14ac:dyDescent="0.3">
      <c r="A662" s="18">
        <v>660</v>
      </c>
      <c r="B662" s="18">
        <f t="shared" si="20"/>
        <v>2021</v>
      </c>
      <c r="C662" s="17">
        <v>44470</v>
      </c>
      <c r="D662" s="18" t="s">
        <v>130</v>
      </c>
      <c r="E662" s="18" t="s">
        <v>95</v>
      </c>
      <c r="F662" s="18" t="str">
        <f t="shared" si="21"/>
        <v>Eversource_WMA-Vegetation Management Factor (VMF)-44470</v>
      </c>
      <c r="G662" s="11" t="s">
        <v>131</v>
      </c>
      <c r="H662" s="11" t="s">
        <v>49</v>
      </c>
      <c r="I662" s="11" t="s">
        <v>132</v>
      </c>
      <c r="J662" s="11" t="s">
        <v>143</v>
      </c>
      <c r="K662" s="11" t="str">
        <f>IFERROR(INDEX('EDC Component Dictionary'!$C$5:$C$37,MATCH('Rates Database'!J662,'EDC Component Dictionary'!$B$5:$B$37,0)), "Energy Supply")</f>
        <v>Distribution System</v>
      </c>
      <c r="L662" s="12">
        <v>1.74E-3</v>
      </c>
      <c r="M662" s="12"/>
    </row>
    <row r="663" spans="1:13" x14ac:dyDescent="0.3">
      <c r="A663" s="18">
        <v>661</v>
      </c>
      <c r="B663" s="18">
        <f t="shared" si="20"/>
        <v>2021</v>
      </c>
      <c r="C663" s="17">
        <v>44440</v>
      </c>
      <c r="D663" s="18" t="s">
        <v>130</v>
      </c>
      <c r="E663" s="18" t="s">
        <v>95</v>
      </c>
      <c r="F663" s="18" t="str">
        <f t="shared" si="21"/>
        <v>Eversource_WMA-Vegetation Management Factor (VMF)-44440</v>
      </c>
      <c r="G663" s="11" t="s">
        <v>131</v>
      </c>
      <c r="H663" s="11" t="s">
        <v>49</v>
      </c>
      <c r="I663" s="11" t="s">
        <v>132</v>
      </c>
      <c r="J663" s="11" t="s">
        <v>143</v>
      </c>
      <c r="K663" s="11" t="str">
        <f>IFERROR(INDEX('EDC Component Dictionary'!$C$5:$C$37,MATCH('Rates Database'!J663,'EDC Component Dictionary'!$B$5:$B$37,0)), "Energy Supply")</f>
        <v>Distribution System</v>
      </c>
      <c r="L663" s="12">
        <v>1.74E-3</v>
      </c>
      <c r="M663" s="12"/>
    </row>
    <row r="664" spans="1:13" x14ac:dyDescent="0.3">
      <c r="A664" s="18">
        <v>662</v>
      </c>
      <c r="B664" s="18">
        <f t="shared" si="20"/>
        <v>2021</v>
      </c>
      <c r="C664" s="17">
        <v>44409</v>
      </c>
      <c r="D664" s="18" t="s">
        <v>130</v>
      </c>
      <c r="E664" s="18" t="s">
        <v>95</v>
      </c>
      <c r="F664" s="18" t="str">
        <f t="shared" si="21"/>
        <v>Eversource_WMA-Vegetation Management Factor (VMF)-44409</v>
      </c>
      <c r="G664" s="11" t="s">
        <v>131</v>
      </c>
      <c r="H664" s="11" t="s">
        <v>49</v>
      </c>
      <c r="I664" s="11" t="s">
        <v>132</v>
      </c>
      <c r="J664" s="11" t="s">
        <v>143</v>
      </c>
      <c r="K664" s="11" t="str">
        <f>IFERROR(INDEX('EDC Component Dictionary'!$C$5:$C$37,MATCH('Rates Database'!J664,'EDC Component Dictionary'!$B$5:$B$37,0)), "Energy Supply")</f>
        <v>Distribution System</v>
      </c>
      <c r="L664" s="12">
        <v>1.74E-3</v>
      </c>
      <c r="M664" s="12"/>
    </row>
    <row r="665" spans="1:13" x14ac:dyDescent="0.3">
      <c r="A665" s="18">
        <v>663</v>
      </c>
      <c r="B665" s="18">
        <f t="shared" si="20"/>
        <v>2021</v>
      </c>
      <c r="C665" s="17">
        <v>44378</v>
      </c>
      <c r="D665" s="18" t="s">
        <v>130</v>
      </c>
      <c r="E665" s="18" t="s">
        <v>95</v>
      </c>
      <c r="F665" s="18" t="str">
        <f t="shared" si="21"/>
        <v>Eversource_WMA-Vegetation Management Factor (VMF)-44378</v>
      </c>
      <c r="G665" s="11" t="s">
        <v>131</v>
      </c>
      <c r="H665" s="11" t="s">
        <v>49</v>
      </c>
      <c r="I665" s="11" t="s">
        <v>132</v>
      </c>
      <c r="J665" s="11" t="s">
        <v>143</v>
      </c>
      <c r="K665" s="11" t="str">
        <f>IFERROR(INDEX('EDC Component Dictionary'!$C$5:$C$37,MATCH('Rates Database'!J665,'EDC Component Dictionary'!$B$5:$B$37,0)), "Energy Supply")</f>
        <v>Distribution System</v>
      </c>
      <c r="L665" s="12">
        <v>1.74E-3</v>
      </c>
      <c r="M665" s="12"/>
    </row>
    <row r="666" spans="1:13" x14ac:dyDescent="0.3">
      <c r="A666" s="18">
        <v>664</v>
      </c>
      <c r="B666" s="18">
        <f t="shared" si="20"/>
        <v>2021</v>
      </c>
      <c r="C666" s="17">
        <v>44348</v>
      </c>
      <c r="D666" s="18" t="s">
        <v>130</v>
      </c>
      <c r="E666" s="18" t="s">
        <v>95</v>
      </c>
      <c r="F666" s="18" t="str">
        <f t="shared" si="21"/>
        <v>Eversource_WMA-Vegetation Management Factor (VMF)-44348</v>
      </c>
      <c r="G666" s="11" t="s">
        <v>131</v>
      </c>
      <c r="H666" s="11" t="s">
        <v>49</v>
      </c>
      <c r="I666" s="11" t="s">
        <v>132</v>
      </c>
      <c r="J666" s="11" t="s">
        <v>143</v>
      </c>
      <c r="K666" s="11" t="str">
        <f>IFERROR(INDEX('EDC Component Dictionary'!$C$5:$C$37,MATCH('Rates Database'!J666,'EDC Component Dictionary'!$B$5:$B$37,0)), "Energy Supply")</f>
        <v>Distribution System</v>
      </c>
      <c r="L666" s="12">
        <v>1.74E-3</v>
      </c>
      <c r="M666" s="12"/>
    </row>
    <row r="667" spans="1:13" x14ac:dyDescent="0.3">
      <c r="A667" s="18">
        <v>665</v>
      </c>
      <c r="B667" s="18">
        <f t="shared" si="20"/>
        <v>2021</v>
      </c>
      <c r="C667" s="17">
        <v>44317</v>
      </c>
      <c r="D667" s="18" t="s">
        <v>130</v>
      </c>
      <c r="E667" s="18" t="s">
        <v>95</v>
      </c>
      <c r="F667" s="18" t="str">
        <f t="shared" si="21"/>
        <v>Eversource_WMA-Vegetation Management Factor (VMF)-44317</v>
      </c>
      <c r="G667" s="11" t="s">
        <v>131</v>
      </c>
      <c r="H667" s="11" t="s">
        <v>49</v>
      </c>
      <c r="I667" s="11" t="s">
        <v>132</v>
      </c>
      <c r="J667" s="11" t="s">
        <v>143</v>
      </c>
      <c r="K667" s="11" t="str">
        <f>IFERROR(INDEX('EDC Component Dictionary'!$C$5:$C$37,MATCH('Rates Database'!J667,'EDC Component Dictionary'!$B$5:$B$37,0)), "Energy Supply")</f>
        <v>Distribution System</v>
      </c>
      <c r="L667" s="12">
        <v>1.74E-3</v>
      </c>
      <c r="M667" s="12"/>
    </row>
    <row r="668" spans="1:13" x14ac:dyDescent="0.3">
      <c r="A668" s="18">
        <v>666</v>
      </c>
      <c r="B668" s="18">
        <f t="shared" si="20"/>
        <v>2021</v>
      </c>
      <c r="C668" s="17">
        <v>44287</v>
      </c>
      <c r="D668" s="18" t="s">
        <v>130</v>
      </c>
      <c r="E668" s="18" t="s">
        <v>95</v>
      </c>
      <c r="F668" s="18" t="str">
        <f t="shared" si="21"/>
        <v>Eversource_WMA-Vegetation Management Factor (VMF)-44287</v>
      </c>
      <c r="G668" s="11" t="s">
        <v>131</v>
      </c>
      <c r="H668" s="11" t="s">
        <v>49</v>
      </c>
      <c r="I668" s="11" t="s">
        <v>132</v>
      </c>
      <c r="J668" s="11" t="s">
        <v>143</v>
      </c>
      <c r="K668" s="11" t="str">
        <f>IFERROR(INDEX('EDC Component Dictionary'!$C$5:$C$37,MATCH('Rates Database'!J668,'EDC Component Dictionary'!$B$5:$B$37,0)), "Energy Supply")</f>
        <v>Distribution System</v>
      </c>
      <c r="L668" s="12">
        <v>1.74E-3</v>
      </c>
      <c r="M668" s="12"/>
    </row>
    <row r="669" spans="1:13" x14ac:dyDescent="0.3">
      <c r="A669" s="18">
        <v>667</v>
      </c>
      <c r="B669" s="18">
        <f t="shared" si="20"/>
        <v>2021</v>
      </c>
      <c r="C669" s="17">
        <v>44256</v>
      </c>
      <c r="D669" s="18" t="s">
        <v>130</v>
      </c>
      <c r="E669" s="18" t="s">
        <v>95</v>
      </c>
      <c r="F669" s="18" t="str">
        <f t="shared" si="21"/>
        <v>Eversource_WMA-Vegetation Management Factor (VMF)-44256</v>
      </c>
      <c r="G669" s="11" t="s">
        <v>131</v>
      </c>
      <c r="H669" s="11" t="s">
        <v>49</v>
      </c>
      <c r="I669" s="11" t="s">
        <v>132</v>
      </c>
      <c r="J669" s="11" t="s">
        <v>143</v>
      </c>
      <c r="K669" s="11" t="str">
        <f>IFERROR(INDEX('EDC Component Dictionary'!$C$5:$C$37,MATCH('Rates Database'!J669,'EDC Component Dictionary'!$B$5:$B$37,0)), "Energy Supply")</f>
        <v>Distribution System</v>
      </c>
      <c r="L669" s="12">
        <v>1.74E-3</v>
      </c>
      <c r="M669" s="12"/>
    </row>
    <row r="670" spans="1:13" x14ac:dyDescent="0.3">
      <c r="A670" s="18">
        <v>668</v>
      </c>
      <c r="B670" s="18">
        <f t="shared" si="20"/>
        <v>2021</v>
      </c>
      <c r="C670" s="17">
        <v>44228</v>
      </c>
      <c r="D670" s="18" t="s">
        <v>130</v>
      </c>
      <c r="E670" s="18" t="s">
        <v>95</v>
      </c>
      <c r="F670" s="18" t="str">
        <f t="shared" si="21"/>
        <v>Eversource_WMA-Vegetation Management Factor (VMF)-44228</v>
      </c>
      <c r="G670" s="11" t="s">
        <v>131</v>
      </c>
      <c r="H670" s="11" t="s">
        <v>49</v>
      </c>
      <c r="I670" s="11" t="s">
        <v>132</v>
      </c>
      <c r="J670" s="11" t="s">
        <v>143</v>
      </c>
      <c r="K670" s="11" t="str">
        <f>IFERROR(INDEX('EDC Component Dictionary'!$C$5:$C$37,MATCH('Rates Database'!J670,'EDC Component Dictionary'!$B$5:$B$37,0)), "Energy Supply")</f>
        <v>Distribution System</v>
      </c>
      <c r="L670" s="12">
        <v>1.74E-3</v>
      </c>
      <c r="M670" s="12"/>
    </row>
    <row r="671" spans="1:13" x14ac:dyDescent="0.3">
      <c r="A671" s="18">
        <v>669</v>
      </c>
      <c r="B671" s="18">
        <f t="shared" si="20"/>
        <v>2021</v>
      </c>
      <c r="C671" s="17">
        <v>44197</v>
      </c>
      <c r="D671" s="18" t="s">
        <v>130</v>
      </c>
      <c r="E671" s="18" t="s">
        <v>95</v>
      </c>
      <c r="F671" s="18" t="str">
        <f t="shared" si="21"/>
        <v>Eversource_WMA-Vegetation Management Factor (VMF)-44197</v>
      </c>
      <c r="G671" s="11" t="s">
        <v>131</v>
      </c>
      <c r="H671" s="11" t="s">
        <v>49</v>
      </c>
      <c r="I671" s="11" t="s">
        <v>132</v>
      </c>
      <c r="J671" s="11" t="s">
        <v>143</v>
      </c>
      <c r="K671" s="11" t="str">
        <f>IFERROR(INDEX('EDC Component Dictionary'!$C$5:$C$37,MATCH('Rates Database'!J671,'EDC Component Dictionary'!$B$5:$B$37,0)), "Energy Supply")</f>
        <v>Distribution System</v>
      </c>
      <c r="L671" s="12">
        <v>1.74E-3</v>
      </c>
      <c r="M671" s="12"/>
    </row>
    <row r="672" spans="1:13" x14ac:dyDescent="0.3">
      <c r="A672" s="18">
        <v>670</v>
      </c>
      <c r="B672" s="18">
        <f t="shared" si="20"/>
        <v>2020</v>
      </c>
      <c r="C672" s="17">
        <v>44166</v>
      </c>
      <c r="D672" s="18" t="s">
        <v>130</v>
      </c>
      <c r="E672" s="18" t="s">
        <v>95</v>
      </c>
      <c r="F672" s="18" t="str">
        <f t="shared" si="21"/>
        <v>Eversource_WMA-Vegetation Management Factor (VMF)-44166</v>
      </c>
      <c r="G672" s="11" t="s">
        <v>131</v>
      </c>
      <c r="H672" s="11" t="s">
        <v>49</v>
      </c>
      <c r="I672" s="11" t="s">
        <v>132</v>
      </c>
      <c r="J672" s="11" t="s">
        <v>143</v>
      </c>
      <c r="K672" s="11" t="str">
        <f>IFERROR(INDEX('EDC Component Dictionary'!$C$5:$C$37,MATCH('Rates Database'!J672,'EDC Component Dictionary'!$B$5:$B$37,0)), "Energy Supply")</f>
        <v>Distribution System</v>
      </c>
      <c r="L672" s="12">
        <v>1.5E-3</v>
      </c>
      <c r="M672" s="12"/>
    </row>
    <row r="673" spans="1:13" x14ac:dyDescent="0.3">
      <c r="A673" s="18">
        <v>671</v>
      </c>
      <c r="B673" s="18">
        <f t="shared" si="20"/>
        <v>2020</v>
      </c>
      <c r="C673" s="17">
        <v>44136</v>
      </c>
      <c r="D673" s="18" t="s">
        <v>130</v>
      </c>
      <c r="E673" s="18" t="s">
        <v>95</v>
      </c>
      <c r="F673" s="18" t="str">
        <f t="shared" si="21"/>
        <v>Eversource_WMA-Vegetation Management Factor (VMF)-44136</v>
      </c>
      <c r="G673" s="11" t="s">
        <v>131</v>
      </c>
      <c r="H673" s="11" t="s">
        <v>49</v>
      </c>
      <c r="I673" s="11" t="s">
        <v>132</v>
      </c>
      <c r="J673" s="11" t="s">
        <v>143</v>
      </c>
      <c r="K673" s="11" t="str">
        <f>IFERROR(INDEX('EDC Component Dictionary'!$C$5:$C$37,MATCH('Rates Database'!J673,'EDC Component Dictionary'!$B$5:$B$37,0)), "Energy Supply")</f>
        <v>Distribution System</v>
      </c>
      <c r="L673" s="12">
        <v>1.5E-3</v>
      </c>
      <c r="M673" s="12"/>
    </row>
    <row r="674" spans="1:13" x14ac:dyDescent="0.3">
      <c r="A674" s="18">
        <v>672</v>
      </c>
      <c r="B674" s="18">
        <f t="shared" si="20"/>
        <v>2020</v>
      </c>
      <c r="C674" s="17">
        <v>44105</v>
      </c>
      <c r="D674" s="18" t="s">
        <v>130</v>
      </c>
      <c r="E674" s="18" t="s">
        <v>95</v>
      </c>
      <c r="F674" s="18" t="str">
        <f t="shared" si="21"/>
        <v>Eversource_WMA-Vegetation Management Factor (VMF)-44105</v>
      </c>
      <c r="G674" s="11" t="s">
        <v>131</v>
      </c>
      <c r="H674" s="11" t="s">
        <v>49</v>
      </c>
      <c r="I674" s="11" t="s">
        <v>132</v>
      </c>
      <c r="J674" s="11" t="s">
        <v>143</v>
      </c>
      <c r="K674" s="11" t="str">
        <f>IFERROR(INDEX('EDC Component Dictionary'!$C$5:$C$37,MATCH('Rates Database'!J674,'EDC Component Dictionary'!$B$5:$B$37,0)), "Energy Supply")</f>
        <v>Distribution System</v>
      </c>
      <c r="L674" s="12">
        <v>1.5E-3</v>
      </c>
      <c r="M674" s="12"/>
    </row>
    <row r="675" spans="1:13" x14ac:dyDescent="0.3">
      <c r="A675" s="18">
        <v>673</v>
      </c>
      <c r="B675" s="18">
        <f t="shared" si="20"/>
        <v>2020</v>
      </c>
      <c r="C675" s="17">
        <v>44075</v>
      </c>
      <c r="D675" s="18" t="s">
        <v>130</v>
      </c>
      <c r="E675" s="18" t="s">
        <v>95</v>
      </c>
      <c r="F675" s="18" t="str">
        <f t="shared" si="21"/>
        <v>Eversource_WMA-Vegetation Management Factor (VMF)-44075</v>
      </c>
      <c r="G675" s="11" t="s">
        <v>131</v>
      </c>
      <c r="H675" s="11" t="s">
        <v>49</v>
      </c>
      <c r="I675" s="11" t="s">
        <v>132</v>
      </c>
      <c r="J675" s="11" t="s">
        <v>143</v>
      </c>
      <c r="K675" s="11" t="str">
        <f>IFERROR(INDEX('EDC Component Dictionary'!$C$5:$C$37,MATCH('Rates Database'!J675,'EDC Component Dictionary'!$B$5:$B$37,0)), "Energy Supply")</f>
        <v>Distribution System</v>
      </c>
      <c r="L675" s="12">
        <v>1.5E-3</v>
      </c>
      <c r="M675" s="12"/>
    </row>
    <row r="676" spans="1:13" x14ac:dyDescent="0.3">
      <c r="A676" s="18">
        <v>674</v>
      </c>
      <c r="B676" s="18">
        <f t="shared" si="20"/>
        <v>2020</v>
      </c>
      <c r="C676" s="17">
        <v>44044</v>
      </c>
      <c r="D676" s="18" t="s">
        <v>130</v>
      </c>
      <c r="E676" s="18" t="s">
        <v>95</v>
      </c>
      <c r="F676" s="18" t="str">
        <f t="shared" si="21"/>
        <v>Eversource_WMA-Vegetation Management Factor (VMF)-44044</v>
      </c>
      <c r="G676" s="11" t="s">
        <v>131</v>
      </c>
      <c r="H676" s="11" t="s">
        <v>49</v>
      </c>
      <c r="I676" s="11" t="s">
        <v>132</v>
      </c>
      <c r="J676" s="11" t="s">
        <v>143</v>
      </c>
      <c r="K676" s="11" t="str">
        <f>IFERROR(INDEX('EDC Component Dictionary'!$C$5:$C$37,MATCH('Rates Database'!J676,'EDC Component Dictionary'!$B$5:$B$37,0)), "Energy Supply")</f>
        <v>Distribution System</v>
      </c>
      <c r="L676" s="12">
        <v>1.5E-3</v>
      </c>
      <c r="M676" s="12"/>
    </row>
    <row r="677" spans="1:13" x14ac:dyDescent="0.3">
      <c r="A677" s="18">
        <v>675</v>
      </c>
      <c r="B677" s="18">
        <f t="shared" si="20"/>
        <v>2020</v>
      </c>
      <c r="C677" s="17">
        <v>44013</v>
      </c>
      <c r="D677" s="18" t="s">
        <v>130</v>
      </c>
      <c r="E677" s="18" t="s">
        <v>95</v>
      </c>
      <c r="F677" s="18" t="str">
        <f t="shared" si="21"/>
        <v>Eversource_WMA-Vegetation Management Factor (VMF)-44013</v>
      </c>
      <c r="G677" s="11" t="s">
        <v>131</v>
      </c>
      <c r="H677" s="11" t="s">
        <v>49</v>
      </c>
      <c r="I677" s="11" t="s">
        <v>132</v>
      </c>
      <c r="J677" s="11" t="s">
        <v>143</v>
      </c>
      <c r="K677" s="11" t="str">
        <f>IFERROR(INDEX('EDC Component Dictionary'!$C$5:$C$37,MATCH('Rates Database'!J677,'EDC Component Dictionary'!$B$5:$B$37,0)), "Energy Supply")</f>
        <v>Distribution System</v>
      </c>
      <c r="L677" s="12">
        <v>1.5E-3</v>
      </c>
      <c r="M677" s="12"/>
    </row>
    <row r="678" spans="1:13" x14ac:dyDescent="0.3">
      <c r="A678" s="18">
        <v>676</v>
      </c>
      <c r="B678" s="18">
        <f t="shared" si="20"/>
        <v>2020</v>
      </c>
      <c r="C678" s="17">
        <v>43983</v>
      </c>
      <c r="D678" s="18" t="s">
        <v>130</v>
      </c>
      <c r="E678" s="18" t="s">
        <v>95</v>
      </c>
      <c r="F678" s="18" t="str">
        <f t="shared" si="21"/>
        <v>Eversource_WMA-Vegetation Management Factor (VMF)-43983</v>
      </c>
      <c r="G678" s="11" t="s">
        <v>131</v>
      </c>
      <c r="H678" s="11" t="s">
        <v>49</v>
      </c>
      <c r="I678" s="11" t="s">
        <v>132</v>
      </c>
      <c r="J678" s="11" t="s">
        <v>143</v>
      </c>
      <c r="K678" s="11" t="str">
        <f>IFERROR(INDEX('EDC Component Dictionary'!$C$5:$C$37,MATCH('Rates Database'!J678,'EDC Component Dictionary'!$B$5:$B$37,0)), "Energy Supply")</f>
        <v>Distribution System</v>
      </c>
      <c r="L678" s="12">
        <v>1.5E-3</v>
      </c>
      <c r="M678" s="12"/>
    </row>
    <row r="679" spans="1:13" x14ac:dyDescent="0.3">
      <c r="A679" s="18">
        <v>677</v>
      </c>
      <c r="B679" s="18">
        <f t="shared" si="20"/>
        <v>2020</v>
      </c>
      <c r="C679" s="17">
        <v>43952</v>
      </c>
      <c r="D679" s="18" t="s">
        <v>130</v>
      </c>
      <c r="E679" s="18" t="s">
        <v>95</v>
      </c>
      <c r="F679" s="18" t="str">
        <f t="shared" si="21"/>
        <v>Eversource_WMA-Vegetation Management Factor (VMF)-43952</v>
      </c>
      <c r="G679" s="11" t="s">
        <v>131</v>
      </c>
      <c r="H679" s="11" t="s">
        <v>49</v>
      </c>
      <c r="I679" s="11" t="s">
        <v>132</v>
      </c>
      <c r="J679" s="11" t="s">
        <v>143</v>
      </c>
      <c r="K679" s="11" t="str">
        <f>IFERROR(INDEX('EDC Component Dictionary'!$C$5:$C$37,MATCH('Rates Database'!J679,'EDC Component Dictionary'!$B$5:$B$37,0)), "Energy Supply")</f>
        <v>Distribution System</v>
      </c>
      <c r="L679" s="12">
        <v>1.5E-3</v>
      </c>
      <c r="M679" s="12"/>
    </row>
    <row r="680" spans="1:13" x14ac:dyDescent="0.3">
      <c r="A680" s="18">
        <v>678</v>
      </c>
      <c r="B680" s="18">
        <f t="shared" si="20"/>
        <v>2020</v>
      </c>
      <c r="C680" s="17">
        <v>43922</v>
      </c>
      <c r="D680" s="18" t="s">
        <v>130</v>
      </c>
      <c r="E680" s="18" t="s">
        <v>95</v>
      </c>
      <c r="F680" s="18" t="str">
        <f t="shared" si="21"/>
        <v>Eversource_WMA-Vegetation Management Factor (VMF)-43922</v>
      </c>
      <c r="G680" s="11" t="s">
        <v>131</v>
      </c>
      <c r="H680" s="11" t="s">
        <v>49</v>
      </c>
      <c r="I680" s="11" t="s">
        <v>132</v>
      </c>
      <c r="J680" s="11" t="s">
        <v>143</v>
      </c>
      <c r="K680" s="11" t="str">
        <f>IFERROR(INDEX('EDC Component Dictionary'!$C$5:$C$37,MATCH('Rates Database'!J680,'EDC Component Dictionary'!$B$5:$B$37,0)), "Energy Supply")</f>
        <v>Distribution System</v>
      </c>
      <c r="L680" s="12">
        <v>1.5E-3</v>
      </c>
      <c r="M680" s="12"/>
    </row>
    <row r="681" spans="1:13" x14ac:dyDescent="0.3">
      <c r="A681" s="18">
        <v>679</v>
      </c>
      <c r="B681" s="18">
        <f t="shared" si="20"/>
        <v>2020</v>
      </c>
      <c r="C681" s="17">
        <v>43891</v>
      </c>
      <c r="D681" s="18" t="s">
        <v>130</v>
      </c>
      <c r="E681" s="18" t="s">
        <v>95</v>
      </c>
      <c r="F681" s="18" t="str">
        <f t="shared" si="21"/>
        <v>Eversource_WMA-Vegetation Management Factor (VMF)-43891</v>
      </c>
      <c r="G681" s="11" t="s">
        <v>131</v>
      </c>
      <c r="H681" s="11" t="s">
        <v>49</v>
      </c>
      <c r="I681" s="11" t="s">
        <v>132</v>
      </c>
      <c r="J681" s="11" t="s">
        <v>143</v>
      </c>
      <c r="K681" s="11" t="str">
        <f>IFERROR(INDEX('EDC Component Dictionary'!$C$5:$C$37,MATCH('Rates Database'!J681,'EDC Component Dictionary'!$B$5:$B$37,0)), "Energy Supply")</f>
        <v>Distribution System</v>
      </c>
      <c r="L681" s="12">
        <v>1.5E-3</v>
      </c>
      <c r="M681" s="12"/>
    </row>
    <row r="682" spans="1:13" x14ac:dyDescent="0.3">
      <c r="A682" s="18">
        <v>680</v>
      </c>
      <c r="B682" s="18">
        <f t="shared" si="20"/>
        <v>2020</v>
      </c>
      <c r="C682" s="17">
        <v>43862</v>
      </c>
      <c r="D682" s="18" t="s">
        <v>130</v>
      </c>
      <c r="E682" s="18" t="s">
        <v>95</v>
      </c>
      <c r="F682" s="18" t="str">
        <f t="shared" si="21"/>
        <v>Eversource_WMA-Vegetation Management Factor (VMF)-43862</v>
      </c>
      <c r="G682" s="11" t="s">
        <v>131</v>
      </c>
      <c r="H682" s="11" t="s">
        <v>49</v>
      </c>
      <c r="I682" s="11" t="s">
        <v>132</v>
      </c>
      <c r="J682" s="11" t="s">
        <v>143</v>
      </c>
      <c r="K682" s="11" t="str">
        <f>IFERROR(INDEX('EDC Component Dictionary'!$C$5:$C$37,MATCH('Rates Database'!J682,'EDC Component Dictionary'!$B$5:$B$37,0)), "Energy Supply")</f>
        <v>Distribution System</v>
      </c>
      <c r="L682" s="12">
        <v>1.5E-3</v>
      </c>
      <c r="M682" s="12"/>
    </row>
    <row r="683" spans="1:13" x14ac:dyDescent="0.3">
      <c r="A683" s="18">
        <v>681</v>
      </c>
      <c r="B683" s="18">
        <f t="shared" si="20"/>
        <v>2020</v>
      </c>
      <c r="C683" s="17">
        <v>43831</v>
      </c>
      <c r="D683" s="18" t="s">
        <v>130</v>
      </c>
      <c r="E683" s="18" t="s">
        <v>95</v>
      </c>
      <c r="F683" s="18" t="str">
        <f t="shared" si="21"/>
        <v>Eversource_WMA-Vegetation Management Factor (VMF)-43831</v>
      </c>
      <c r="G683" s="11" t="s">
        <v>131</v>
      </c>
      <c r="H683" s="11" t="s">
        <v>49</v>
      </c>
      <c r="I683" s="11" t="s">
        <v>132</v>
      </c>
      <c r="J683" s="11" t="s">
        <v>143</v>
      </c>
      <c r="K683" s="11" t="str">
        <f>IFERROR(INDEX('EDC Component Dictionary'!$C$5:$C$37,MATCH('Rates Database'!J683,'EDC Component Dictionary'!$B$5:$B$37,0)), "Energy Supply")</f>
        <v>Distribution System</v>
      </c>
      <c r="L683" s="12">
        <v>1.5E-3</v>
      </c>
      <c r="M683" s="12"/>
    </row>
    <row r="684" spans="1:13" x14ac:dyDescent="0.3">
      <c r="A684" s="18">
        <v>682</v>
      </c>
      <c r="B684" s="18">
        <f t="shared" si="20"/>
        <v>2019</v>
      </c>
      <c r="C684" s="17">
        <v>43800</v>
      </c>
      <c r="D684" s="18" t="s">
        <v>130</v>
      </c>
      <c r="E684" s="18" t="s">
        <v>95</v>
      </c>
      <c r="F684" s="18" t="str">
        <f t="shared" si="21"/>
        <v>Eversource_WMA-Vegetation Management Factor (VMF)-43800</v>
      </c>
      <c r="G684" s="11" t="s">
        <v>131</v>
      </c>
      <c r="H684" s="11" t="s">
        <v>49</v>
      </c>
      <c r="I684" s="11" t="s">
        <v>132</v>
      </c>
      <c r="J684" s="11" t="s">
        <v>143</v>
      </c>
      <c r="K684" s="11" t="str">
        <f>IFERROR(INDEX('EDC Component Dictionary'!$C$5:$C$37,MATCH('Rates Database'!J684,'EDC Component Dictionary'!$B$5:$B$37,0)), "Energy Supply")</f>
        <v>Distribution System</v>
      </c>
      <c r="L684" s="12">
        <v>1.67E-3</v>
      </c>
      <c r="M684" s="12"/>
    </row>
    <row r="685" spans="1:13" x14ac:dyDescent="0.3">
      <c r="A685" s="18">
        <v>683</v>
      </c>
      <c r="B685" s="18">
        <f t="shared" si="20"/>
        <v>2019</v>
      </c>
      <c r="C685" s="17">
        <v>43770</v>
      </c>
      <c r="D685" s="18" t="s">
        <v>130</v>
      </c>
      <c r="E685" s="18" t="s">
        <v>95</v>
      </c>
      <c r="F685" s="18" t="str">
        <f t="shared" si="21"/>
        <v>Eversource_WMA-Vegetation Management Factor (VMF)-43770</v>
      </c>
      <c r="G685" s="11" t="s">
        <v>131</v>
      </c>
      <c r="H685" s="11" t="s">
        <v>49</v>
      </c>
      <c r="I685" s="11" t="s">
        <v>132</v>
      </c>
      <c r="J685" s="11" t="s">
        <v>143</v>
      </c>
      <c r="K685" s="11" t="str">
        <f>IFERROR(INDEX('EDC Component Dictionary'!$C$5:$C$37,MATCH('Rates Database'!J685,'EDC Component Dictionary'!$B$5:$B$37,0)), "Energy Supply")</f>
        <v>Distribution System</v>
      </c>
      <c r="L685" s="12">
        <v>1.67E-3</v>
      </c>
      <c r="M685" s="12"/>
    </row>
    <row r="686" spans="1:13" x14ac:dyDescent="0.3">
      <c r="A686" s="18">
        <v>684</v>
      </c>
      <c r="B686" s="18">
        <f t="shared" si="20"/>
        <v>2019</v>
      </c>
      <c r="C686" s="17">
        <v>43739</v>
      </c>
      <c r="D686" s="18" t="s">
        <v>130</v>
      </c>
      <c r="E686" s="18" t="s">
        <v>95</v>
      </c>
      <c r="F686" s="18" t="str">
        <f t="shared" si="21"/>
        <v>Eversource_WMA-Vegetation Management Factor (VMF)-43739</v>
      </c>
      <c r="G686" s="11" t="s">
        <v>131</v>
      </c>
      <c r="H686" s="11" t="s">
        <v>49</v>
      </c>
      <c r="I686" s="11" t="s">
        <v>132</v>
      </c>
      <c r="J686" s="11" t="s">
        <v>143</v>
      </c>
      <c r="K686" s="11" t="str">
        <f>IFERROR(INDEX('EDC Component Dictionary'!$C$5:$C$37,MATCH('Rates Database'!J686,'EDC Component Dictionary'!$B$5:$B$37,0)), "Energy Supply")</f>
        <v>Distribution System</v>
      </c>
      <c r="L686" s="12">
        <v>1.67E-3</v>
      </c>
      <c r="M686" s="12"/>
    </row>
    <row r="687" spans="1:13" x14ac:dyDescent="0.3">
      <c r="A687" s="18">
        <v>685</v>
      </c>
      <c r="B687" s="18">
        <f t="shared" si="20"/>
        <v>2019</v>
      </c>
      <c r="C687" s="17">
        <v>43709</v>
      </c>
      <c r="D687" s="18" t="s">
        <v>130</v>
      </c>
      <c r="E687" s="18" t="s">
        <v>95</v>
      </c>
      <c r="F687" s="18" t="str">
        <f t="shared" si="21"/>
        <v>Eversource_WMA-Vegetation Management Factor (VMF)-43709</v>
      </c>
      <c r="G687" s="11" t="s">
        <v>131</v>
      </c>
      <c r="H687" s="11" t="s">
        <v>49</v>
      </c>
      <c r="I687" s="11" t="s">
        <v>132</v>
      </c>
      <c r="J687" s="11" t="s">
        <v>143</v>
      </c>
      <c r="K687" s="11" t="str">
        <f>IFERROR(INDEX('EDC Component Dictionary'!$C$5:$C$37,MATCH('Rates Database'!J687,'EDC Component Dictionary'!$B$5:$B$37,0)), "Energy Supply")</f>
        <v>Distribution System</v>
      </c>
      <c r="L687" s="12">
        <v>1.67E-3</v>
      </c>
      <c r="M687" s="12"/>
    </row>
    <row r="688" spans="1:13" x14ac:dyDescent="0.3">
      <c r="A688" s="18">
        <v>686</v>
      </c>
      <c r="B688" s="18">
        <f t="shared" si="20"/>
        <v>2019</v>
      </c>
      <c r="C688" s="17">
        <v>43678</v>
      </c>
      <c r="D688" s="18" t="s">
        <v>130</v>
      </c>
      <c r="E688" s="18" t="s">
        <v>95</v>
      </c>
      <c r="F688" s="18" t="str">
        <f t="shared" si="21"/>
        <v>Eversource_WMA-Vegetation Management Factor (VMF)-43678</v>
      </c>
      <c r="G688" s="11" t="s">
        <v>131</v>
      </c>
      <c r="H688" s="11" t="s">
        <v>49</v>
      </c>
      <c r="I688" s="11" t="s">
        <v>132</v>
      </c>
      <c r="J688" s="11" t="s">
        <v>143</v>
      </c>
      <c r="K688" s="11" t="str">
        <f>IFERROR(INDEX('EDC Component Dictionary'!$C$5:$C$37,MATCH('Rates Database'!J688,'EDC Component Dictionary'!$B$5:$B$37,0)), "Energy Supply")</f>
        <v>Distribution System</v>
      </c>
      <c r="L688" s="12">
        <v>1.67E-3</v>
      </c>
      <c r="M688" s="12"/>
    </row>
    <row r="689" spans="1:13" x14ac:dyDescent="0.3">
      <c r="A689" s="18">
        <v>687</v>
      </c>
      <c r="B689" s="18">
        <f t="shared" si="20"/>
        <v>2019</v>
      </c>
      <c r="C689" s="17">
        <v>43647</v>
      </c>
      <c r="D689" s="18" t="s">
        <v>130</v>
      </c>
      <c r="E689" s="18" t="s">
        <v>95</v>
      </c>
      <c r="F689" s="18" t="str">
        <f t="shared" si="21"/>
        <v>Eversource_WMA-Vegetation Management Factor (VMF)-43647</v>
      </c>
      <c r="G689" s="11" t="s">
        <v>131</v>
      </c>
      <c r="H689" s="11" t="s">
        <v>49</v>
      </c>
      <c r="I689" s="11" t="s">
        <v>132</v>
      </c>
      <c r="J689" s="11" t="s">
        <v>143</v>
      </c>
      <c r="K689" s="11" t="str">
        <f>IFERROR(INDEX('EDC Component Dictionary'!$C$5:$C$37,MATCH('Rates Database'!J689,'EDC Component Dictionary'!$B$5:$B$37,0)), "Energy Supply")</f>
        <v>Distribution System</v>
      </c>
      <c r="L689" s="12">
        <v>1.67E-3</v>
      </c>
      <c r="M689" s="12"/>
    </row>
    <row r="690" spans="1:13" x14ac:dyDescent="0.3">
      <c r="A690" s="18">
        <v>688</v>
      </c>
      <c r="B690" s="18">
        <f t="shared" si="20"/>
        <v>2019</v>
      </c>
      <c r="C690" s="17">
        <v>43617</v>
      </c>
      <c r="D690" s="18" t="s">
        <v>130</v>
      </c>
      <c r="E690" s="18" t="s">
        <v>95</v>
      </c>
      <c r="F690" s="18" t="str">
        <f t="shared" si="21"/>
        <v>Eversource_WMA-Vegetation Management Factor (VMF)-43617</v>
      </c>
      <c r="G690" s="11" t="s">
        <v>131</v>
      </c>
      <c r="H690" s="11" t="s">
        <v>49</v>
      </c>
      <c r="I690" s="11" t="s">
        <v>132</v>
      </c>
      <c r="J690" s="11" t="s">
        <v>143</v>
      </c>
      <c r="K690" s="11" t="str">
        <f>IFERROR(INDEX('EDC Component Dictionary'!$C$5:$C$37,MATCH('Rates Database'!J690,'EDC Component Dictionary'!$B$5:$B$37,0)), "Energy Supply")</f>
        <v>Distribution System</v>
      </c>
      <c r="L690" s="12">
        <v>1.67E-3</v>
      </c>
      <c r="M690" s="12"/>
    </row>
    <row r="691" spans="1:13" x14ac:dyDescent="0.3">
      <c r="A691" s="18">
        <v>689</v>
      </c>
      <c r="B691" s="18">
        <f t="shared" si="20"/>
        <v>2019</v>
      </c>
      <c r="C691" s="17">
        <v>43586</v>
      </c>
      <c r="D691" s="18" t="s">
        <v>130</v>
      </c>
      <c r="E691" s="18" t="s">
        <v>95</v>
      </c>
      <c r="F691" s="18" t="str">
        <f t="shared" si="21"/>
        <v>Eversource_WMA-Vegetation Management Factor (VMF)-43586</v>
      </c>
      <c r="G691" s="11" t="s">
        <v>131</v>
      </c>
      <c r="H691" s="11" t="s">
        <v>49</v>
      </c>
      <c r="I691" s="11" t="s">
        <v>132</v>
      </c>
      <c r="J691" s="11" t="s">
        <v>143</v>
      </c>
      <c r="K691" s="11" t="str">
        <f>IFERROR(INDEX('EDC Component Dictionary'!$C$5:$C$37,MATCH('Rates Database'!J691,'EDC Component Dictionary'!$B$5:$B$37,0)), "Energy Supply")</f>
        <v>Distribution System</v>
      </c>
      <c r="L691" s="12">
        <v>1.67E-3</v>
      </c>
      <c r="M691" s="12"/>
    </row>
    <row r="692" spans="1:13" x14ac:dyDescent="0.3">
      <c r="A692" s="18">
        <v>690</v>
      </c>
      <c r="B692" s="18">
        <f t="shared" si="20"/>
        <v>2019</v>
      </c>
      <c r="C692" s="17">
        <v>43556</v>
      </c>
      <c r="D692" s="18" t="s">
        <v>130</v>
      </c>
      <c r="E692" s="18" t="s">
        <v>95</v>
      </c>
      <c r="F692" s="18" t="str">
        <f t="shared" si="21"/>
        <v>Eversource_WMA-Vegetation Management Factor (VMF)-43556</v>
      </c>
      <c r="G692" s="11" t="s">
        <v>131</v>
      </c>
      <c r="H692" s="11" t="s">
        <v>49</v>
      </c>
      <c r="I692" s="11" t="s">
        <v>132</v>
      </c>
      <c r="J692" s="11" t="s">
        <v>143</v>
      </c>
      <c r="K692" s="11" t="str">
        <f>IFERROR(INDEX('EDC Component Dictionary'!$C$5:$C$37,MATCH('Rates Database'!J692,'EDC Component Dictionary'!$B$5:$B$37,0)), "Energy Supply")</f>
        <v>Distribution System</v>
      </c>
      <c r="L692" s="12">
        <v>1.67E-3</v>
      </c>
      <c r="M692" s="12"/>
    </row>
    <row r="693" spans="1:13" x14ac:dyDescent="0.3">
      <c r="A693" s="18">
        <v>691</v>
      </c>
      <c r="B693" s="18">
        <f t="shared" si="20"/>
        <v>2019</v>
      </c>
      <c r="C693" s="17">
        <v>43525</v>
      </c>
      <c r="D693" s="18" t="s">
        <v>130</v>
      </c>
      <c r="E693" s="18" t="s">
        <v>95</v>
      </c>
      <c r="F693" s="18" t="str">
        <f t="shared" si="21"/>
        <v>Eversource_WMA-Vegetation Management Factor (VMF)-43525</v>
      </c>
      <c r="G693" s="11" t="s">
        <v>131</v>
      </c>
      <c r="H693" s="11" t="s">
        <v>49</v>
      </c>
      <c r="I693" s="11" t="s">
        <v>132</v>
      </c>
      <c r="J693" s="11" t="s">
        <v>143</v>
      </c>
      <c r="K693" s="11" t="str">
        <f>IFERROR(INDEX('EDC Component Dictionary'!$C$5:$C$37,MATCH('Rates Database'!J693,'EDC Component Dictionary'!$B$5:$B$37,0)), "Energy Supply")</f>
        <v>Distribution System</v>
      </c>
      <c r="L693" s="12">
        <v>1.67E-3</v>
      </c>
      <c r="M693" s="12"/>
    </row>
    <row r="694" spans="1:13" x14ac:dyDescent="0.3">
      <c r="A694" s="18">
        <v>692</v>
      </c>
      <c r="B694" s="18">
        <f t="shared" si="20"/>
        <v>2019</v>
      </c>
      <c r="C694" s="17">
        <v>43497</v>
      </c>
      <c r="D694" s="18" t="s">
        <v>130</v>
      </c>
      <c r="E694" s="18" t="s">
        <v>95</v>
      </c>
      <c r="F694" s="18" t="str">
        <f t="shared" si="21"/>
        <v>Eversource_WMA-Vegetation Management Factor (VMF)-43497</v>
      </c>
      <c r="G694" s="11" t="s">
        <v>131</v>
      </c>
      <c r="H694" s="11" t="s">
        <v>49</v>
      </c>
      <c r="I694" s="11" t="s">
        <v>132</v>
      </c>
      <c r="J694" s="11" t="s">
        <v>143</v>
      </c>
      <c r="K694" s="11" t="str">
        <f>IFERROR(INDEX('EDC Component Dictionary'!$C$5:$C$37,MATCH('Rates Database'!J694,'EDC Component Dictionary'!$B$5:$B$37,0)), "Energy Supply")</f>
        <v>Distribution System</v>
      </c>
      <c r="L694" s="12">
        <v>1.67E-3</v>
      </c>
      <c r="M694" s="12"/>
    </row>
    <row r="695" spans="1:13" x14ac:dyDescent="0.3">
      <c r="A695" s="18">
        <v>693</v>
      </c>
      <c r="B695" s="18">
        <f t="shared" si="20"/>
        <v>2019</v>
      </c>
      <c r="C695" s="17">
        <v>43466</v>
      </c>
      <c r="D695" s="18" t="s">
        <v>130</v>
      </c>
      <c r="E695" s="18" t="s">
        <v>95</v>
      </c>
      <c r="F695" s="18" t="str">
        <f t="shared" si="21"/>
        <v>Eversource_WMA-Vegetation Management Factor (VMF)-43466</v>
      </c>
      <c r="G695" s="11" t="s">
        <v>131</v>
      </c>
      <c r="H695" s="11" t="s">
        <v>49</v>
      </c>
      <c r="I695" s="11" t="s">
        <v>132</v>
      </c>
      <c r="J695" s="11" t="s">
        <v>143</v>
      </c>
      <c r="K695" s="11" t="str">
        <f>IFERROR(INDEX('EDC Component Dictionary'!$C$5:$C$37,MATCH('Rates Database'!J695,'EDC Component Dictionary'!$B$5:$B$37,0)), "Energy Supply")</f>
        <v>Distribution System</v>
      </c>
      <c r="L695" s="12">
        <v>1.67E-3</v>
      </c>
      <c r="M695" s="12"/>
    </row>
    <row r="696" spans="1:13" x14ac:dyDescent="0.3">
      <c r="A696" s="18">
        <v>694</v>
      </c>
      <c r="B696" s="18">
        <f t="shared" si="20"/>
        <v>2024</v>
      </c>
      <c r="C696" s="17">
        <v>45352</v>
      </c>
      <c r="D696" s="18" t="s">
        <v>130</v>
      </c>
      <c r="E696" s="18" t="s">
        <v>95</v>
      </c>
      <c r="F696" s="18" t="str">
        <f t="shared" si="21"/>
        <v>Eversource_WMA-Grid Modernization Factor (GMF)-45352</v>
      </c>
      <c r="G696" s="11" t="s">
        <v>131</v>
      </c>
      <c r="H696" s="11" t="s">
        <v>49</v>
      </c>
      <c r="I696" s="11" t="s">
        <v>132</v>
      </c>
      <c r="J696" s="11" t="s">
        <v>144</v>
      </c>
      <c r="K696" s="11" t="str">
        <f>IFERROR(INDEX('EDC Component Dictionary'!$C$5:$C$37,MATCH('Rates Database'!J696,'EDC Component Dictionary'!$B$5:$B$37,0)), "Energy Supply")</f>
        <v>Distribution System</v>
      </c>
      <c r="L696" s="12">
        <v>1.89E-3</v>
      </c>
      <c r="M696" s="12"/>
    </row>
    <row r="697" spans="1:13" x14ac:dyDescent="0.3">
      <c r="A697" s="18">
        <v>695</v>
      </c>
      <c r="B697" s="18">
        <f t="shared" si="20"/>
        <v>2024</v>
      </c>
      <c r="C697" s="17">
        <v>45323</v>
      </c>
      <c r="D697" s="18" t="s">
        <v>130</v>
      </c>
      <c r="E697" s="18" t="s">
        <v>95</v>
      </c>
      <c r="F697" s="18" t="str">
        <f t="shared" si="21"/>
        <v>Eversource_WMA-Grid Modernization Factor (GMF)-45323</v>
      </c>
      <c r="G697" s="11" t="s">
        <v>131</v>
      </c>
      <c r="H697" s="11" t="s">
        <v>49</v>
      </c>
      <c r="I697" s="11" t="s">
        <v>132</v>
      </c>
      <c r="J697" s="11" t="s">
        <v>144</v>
      </c>
      <c r="K697" s="11" t="str">
        <f>IFERROR(INDEX('EDC Component Dictionary'!$C$5:$C$37,MATCH('Rates Database'!J697,'EDC Component Dictionary'!$B$5:$B$37,0)), "Energy Supply")</f>
        <v>Distribution System</v>
      </c>
      <c r="L697" s="12">
        <v>1.89E-3</v>
      </c>
      <c r="M697" s="12"/>
    </row>
    <row r="698" spans="1:13" x14ac:dyDescent="0.3">
      <c r="A698" s="18">
        <v>696</v>
      </c>
      <c r="B698" s="18">
        <f t="shared" si="20"/>
        <v>2024</v>
      </c>
      <c r="C698" s="17">
        <v>45292</v>
      </c>
      <c r="D698" s="18" t="s">
        <v>130</v>
      </c>
      <c r="E698" s="18" t="s">
        <v>95</v>
      </c>
      <c r="F698" s="18" t="str">
        <f t="shared" si="21"/>
        <v>Eversource_WMA-Grid Modernization Factor (GMF)-45292</v>
      </c>
      <c r="G698" s="11" t="s">
        <v>131</v>
      </c>
      <c r="H698" s="11" t="s">
        <v>49</v>
      </c>
      <c r="I698" s="11" t="s">
        <v>132</v>
      </c>
      <c r="J698" s="11" t="s">
        <v>144</v>
      </c>
      <c r="K698" s="11" t="str">
        <f>IFERROR(INDEX('EDC Component Dictionary'!$C$5:$C$37,MATCH('Rates Database'!J698,'EDC Component Dictionary'!$B$5:$B$37,0)), "Energy Supply")</f>
        <v>Distribution System</v>
      </c>
      <c r="L698" s="12">
        <v>1.89E-3</v>
      </c>
      <c r="M698" s="12"/>
    </row>
    <row r="699" spans="1:13" x14ac:dyDescent="0.3">
      <c r="A699" s="18">
        <v>697</v>
      </c>
      <c r="B699" s="18">
        <f t="shared" si="20"/>
        <v>2023</v>
      </c>
      <c r="C699" s="17">
        <v>45261</v>
      </c>
      <c r="D699" s="18" t="s">
        <v>130</v>
      </c>
      <c r="E699" s="18" t="s">
        <v>95</v>
      </c>
      <c r="F699" s="18" t="str">
        <f t="shared" si="21"/>
        <v>Eversource_WMA-Grid Modernization Factor (GMF)-45261</v>
      </c>
      <c r="G699" s="11" t="s">
        <v>131</v>
      </c>
      <c r="H699" s="11" t="s">
        <v>49</v>
      </c>
      <c r="I699" s="11" t="s">
        <v>132</v>
      </c>
      <c r="J699" s="11" t="s">
        <v>144</v>
      </c>
      <c r="K699" s="11" t="str">
        <f>IFERROR(INDEX('EDC Component Dictionary'!$C$5:$C$37,MATCH('Rates Database'!J699,'EDC Component Dictionary'!$B$5:$B$37,0)), "Energy Supply")</f>
        <v>Distribution System</v>
      </c>
      <c r="L699" s="12">
        <v>1.89E-3</v>
      </c>
      <c r="M699" s="12"/>
    </row>
    <row r="700" spans="1:13" x14ac:dyDescent="0.3">
      <c r="A700" s="18">
        <v>698</v>
      </c>
      <c r="B700" s="18">
        <f t="shared" si="20"/>
        <v>2023</v>
      </c>
      <c r="C700" s="17">
        <v>45231</v>
      </c>
      <c r="D700" s="18" t="s">
        <v>130</v>
      </c>
      <c r="E700" s="18" t="s">
        <v>95</v>
      </c>
      <c r="F700" s="18" t="str">
        <f t="shared" si="21"/>
        <v>Eversource_WMA-Grid Modernization Factor (GMF)-45231</v>
      </c>
      <c r="G700" s="11" t="s">
        <v>131</v>
      </c>
      <c r="H700" s="11" t="s">
        <v>49</v>
      </c>
      <c r="I700" s="11" t="s">
        <v>132</v>
      </c>
      <c r="J700" s="11" t="s">
        <v>144</v>
      </c>
      <c r="K700" s="11" t="str">
        <f>IFERROR(INDEX('EDC Component Dictionary'!$C$5:$C$37,MATCH('Rates Database'!J700,'EDC Component Dictionary'!$B$5:$B$37,0)), "Energy Supply")</f>
        <v>Distribution System</v>
      </c>
      <c r="L700" s="12">
        <v>1.89E-3</v>
      </c>
      <c r="M700" s="12"/>
    </row>
    <row r="701" spans="1:13" x14ac:dyDescent="0.3">
      <c r="A701" s="18">
        <v>699</v>
      </c>
      <c r="B701" s="18">
        <f t="shared" si="20"/>
        <v>2023</v>
      </c>
      <c r="C701" s="17">
        <v>45200</v>
      </c>
      <c r="D701" s="18" t="s">
        <v>130</v>
      </c>
      <c r="E701" s="18" t="s">
        <v>95</v>
      </c>
      <c r="F701" s="18" t="str">
        <f t="shared" si="21"/>
        <v>Eversource_WMA-Grid Modernization Factor (GMF)-45200</v>
      </c>
      <c r="G701" s="11" t="s">
        <v>131</v>
      </c>
      <c r="H701" s="11" t="s">
        <v>49</v>
      </c>
      <c r="I701" s="11" t="s">
        <v>132</v>
      </c>
      <c r="J701" s="11" t="s">
        <v>144</v>
      </c>
      <c r="K701" s="11" t="str">
        <f>IFERROR(INDEX('EDC Component Dictionary'!$C$5:$C$37,MATCH('Rates Database'!J701,'EDC Component Dictionary'!$B$5:$B$37,0)), "Energy Supply")</f>
        <v>Distribution System</v>
      </c>
      <c r="L701" s="12">
        <v>1.89E-3</v>
      </c>
      <c r="M701" s="12"/>
    </row>
    <row r="702" spans="1:13" x14ac:dyDescent="0.3">
      <c r="A702" s="18">
        <v>700</v>
      </c>
      <c r="B702" s="18">
        <f t="shared" si="20"/>
        <v>2023</v>
      </c>
      <c r="C702" s="17">
        <v>45170</v>
      </c>
      <c r="D702" s="18" t="s">
        <v>130</v>
      </c>
      <c r="E702" s="18" t="s">
        <v>95</v>
      </c>
      <c r="F702" s="18" t="str">
        <f t="shared" si="21"/>
        <v>Eversource_WMA-Grid Modernization Factor (GMF)-45170</v>
      </c>
      <c r="G702" s="11" t="s">
        <v>131</v>
      </c>
      <c r="H702" s="11" t="s">
        <v>49</v>
      </c>
      <c r="I702" s="11" t="s">
        <v>132</v>
      </c>
      <c r="J702" s="11" t="s">
        <v>144</v>
      </c>
      <c r="K702" s="11" t="str">
        <f>IFERROR(INDEX('EDC Component Dictionary'!$C$5:$C$37,MATCH('Rates Database'!J702,'EDC Component Dictionary'!$B$5:$B$37,0)), "Energy Supply")</f>
        <v>Distribution System</v>
      </c>
      <c r="L702" s="12">
        <v>1.89E-3</v>
      </c>
      <c r="M702" s="12"/>
    </row>
    <row r="703" spans="1:13" x14ac:dyDescent="0.3">
      <c r="A703" s="18">
        <v>701</v>
      </c>
      <c r="B703" s="18">
        <f t="shared" si="20"/>
        <v>2023</v>
      </c>
      <c r="C703" s="17">
        <v>45139</v>
      </c>
      <c r="D703" s="18" t="s">
        <v>130</v>
      </c>
      <c r="E703" s="18" t="s">
        <v>95</v>
      </c>
      <c r="F703" s="18" t="str">
        <f t="shared" si="21"/>
        <v>Eversource_WMA-Grid Modernization Factor (GMF)-45139</v>
      </c>
      <c r="G703" s="11" t="s">
        <v>131</v>
      </c>
      <c r="H703" s="11" t="s">
        <v>49</v>
      </c>
      <c r="I703" s="11" t="s">
        <v>132</v>
      </c>
      <c r="J703" s="11" t="s">
        <v>144</v>
      </c>
      <c r="K703" s="11" t="str">
        <f>IFERROR(INDEX('EDC Component Dictionary'!$C$5:$C$37,MATCH('Rates Database'!J703,'EDC Component Dictionary'!$B$5:$B$37,0)), "Energy Supply")</f>
        <v>Distribution System</v>
      </c>
      <c r="L703" s="12">
        <v>1.89E-3</v>
      </c>
      <c r="M703" s="12"/>
    </row>
    <row r="704" spans="1:13" x14ac:dyDescent="0.3">
      <c r="A704" s="18">
        <v>702</v>
      </c>
      <c r="B704" s="18">
        <f t="shared" si="20"/>
        <v>2023</v>
      </c>
      <c r="C704" s="17">
        <v>45108</v>
      </c>
      <c r="D704" s="18" t="s">
        <v>130</v>
      </c>
      <c r="E704" s="18" t="s">
        <v>95</v>
      </c>
      <c r="F704" s="18" t="str">
        <f t="shared" si="21"/>
        <v>Eversource_WMA-Grid Modernization Factor (GMF)-45108</v>
      </c>
      <c r="G704" s="11" t="s">
        <v>131</v>
      </c>
      <c r="H704" s="11" t="s">
        <v>49</v>
      </c>
      <c r="I704" s="11" t="s">
        <v>132</v>
      </c>
      <c r="J704" s="11" t="s">
        <v>144</v>
      </c>
      <c r="K704" s="11" t="str">
        <f>IFERROR(INDEX('EDC Component Dictionary'!$C$5:$C$37,MATCH('Rates Database'!J704,'EDC Component Dictionary'!$B$5:$B$37,0)), "Energy Supply")</f>
        <v>Distribution System</v>
      </c>
      <c r="L704" s="12">
        <v>1.89E-3</v>
      </c>
      <c r="M704" s="12"/>
    </row>
    <row r="705" spans="1:13" x14ac:dyDescent="0.3">
      <c r="A705" s="18">
        <v>703</v>
      </c>
      <c r="B705" s="18">
        <f t="shared" si="20"/>
        <v>2023</v>
      </c>
      <c r="C705" s="17">
        <v>45078</v>
      </c>
      <c r="D705" s="18" t="s">
        <v>130</v>
      </c>
      <c r="E705" s="18" t="s">
        <v>95</v>
      </c>
      <c r="F705" s="18" t="str">
        <f t="shared" si="21"/>
        <v>Eversource_WMA-Grid Modernization Factor (GMF)-45078</v>
      </c>
      <c r="G705" s="11" t="s">
        <v>131</v>
      </c>
      <c r="H705" s="11" t="s">
        <v>49</v>
      </c>
      <c r="I705" s="11" t="s">
        <v>132</v>
      </c>
      <c r="J705" s="11" t="s">
        <v>144</v>
      </c>
      <c r="K705" s="11" t="str">
        <f>IFERROR(INDEX('EDC Component Dictionary'!$C$5:$C$37,MATCH('Rates Database'!J705,'EDC Component Dictionary'!$B$5:$B$37,0)), "Energy Supply")</f>
        <v>Distribution System</v>
      </c>
      <c r="L705" s="12">
        <v>1.8600000000000001E-3</v>
      </c>
      <c r="M705" s="12"/>
    </row>
    <row r="706" spans="1:13" x14ac:dyDescent="0.3">
      <c r="A706" s="18">
        <v>704</v>
      </c>
      <c r="B706" s="18">
        <f t="shared" si="20"/>
        <v>2023</v>
      </c>
      <c r="C706" s="17">
        <v>45047</v>
      </c>
      <c r="D706" s="18" t="s">
        <v>130</v>
      </c>
      <c r="E706" s="18" t="s">
        <v>95</v>
      </c>
      <c r="F706" s="18" t="str">
        <f t="shared" si="21"/>
        <v>Eversource_WMA-Grid Modernization Factor (GMF)-45047</v>
      </c>
      <c r="G706" s="11" t="s">
        <v>131</v>
      </c>
      <c r="H706" s="11" t="s">
        <v>49</v>
      </c>
      <c r="I706" s="11" t="s">
        <v>132</v>
      </c>
      <c r="J706" s="11" t="s">
        <v>144</v>
      </c>
      <c r="K706" s="11" t="str">
        <f>IFERROR(INDEX('EDC Component Dictionary'!$C$5:$C$37,MATCH('Rates Database'!J706,'EDC Component Dictionary'!$B$5:$B$37,0)), "Energy Supply")</f>
        <v>Distribution System</v>
      </c>
      <c r="L706" s="12">
        <v>1.8600000000000001E-3</v>
      </c>
      <c r="M706" s="12"/>
    </row>
    <row r="707" spans="1:13" x14ac:dyDescent="0.3">
      <c r="A707" s="18">
        <v>705</v>
      </c>
      <c r="B707" s="18">
        <f t="shared" ref="B707:B770" si="22">YEAR(C707)</f>
        <v>2023</v>
      </c>
      <c r="C707" s="17">
        <v>45017</v>
      </c>
      <c r="D707" s="18" t="s">
        <v>130</v>
      </c>
      <c r="E707" s="18" t="s">
        <v>95</v>
      </c>
      <c r="F707" s="18" t="str">
        <f t="shared" si="21"/>
        <v>Eversource_WMA-Grid Modernization Factor (GMF)-45017</v>
      </c>
      <c r="G707" s="11" t="s">
        <v>131</v>
      </c>
      <c r="H707" s="11" t="s">
        <v>49</v>
      </c>
      <c r="I707" s="11" t="s">
        <v>132</v>
      </c>
      <c r="J707" s="11" t="s">
        <v>144</v>
      </c>
      <c r="K707" s="11" t="str">
        <f>IFERROR(INDEX('EDC Component Dictionary'!$C$5:$C$37,MATCH('Rates Database'!J707,'EDC Component Dictionary'!$B$5:$B$37,0)), "Energy Supply")</f>
        <v>Distribution System</v>
      </c>
      <c r="L707" s="12">
        <v>1.8600000000000001E-3</v>
      </c>
      <c r="M707" s="12"/>
    </row>
    <row r="708" spans="1:13" x14ac:dyDescent="0.3">
      <c r="A708" s="18">
        <v>706</v>
      </c>
      <c r="B708" s="18">
        <f t="shared" si="22"/>
        <v>2023</v>
      </c>
      <c r="C708" s="17">
        <v>44986</v>
      </c>
      <c r="D708" s="18" t="s">
        <v>130</v>
      </c>
      <c r="E708" s="18" t="s">
        <v>95</v>
      </c>
      <c r="F708" s="18" t="str">
        <f t="shared" ref="F708:F771" si="23">_xlfn.CONCAT(E708,"-",J708,"-",C708)</f>
        <v>Eversource_WMA-Grid Modernization Factor (GMF)-44986</v>
      </c>
      <c r="G708" s="11" t="s">
        <v>131</v>
      </c>
      <c r="H708" s="11" t="s">
        <v>49</v>
      </c>
      <c r="I708" s="11" t="s">
        <v>132</v>
      </c>
      <c r="J708" s="11" t="s">
        <v>144</v>
      </c>
      <c r="K708" s="11" t="str">
        <f>IFERROR(INDEX('EDC Component Dictionary'!$C$5:$C$37,MATCH('Rates Database'!J708,'EDC Component Dictionary'!$B$5:$B$37,0)), "Energy Supply")</f>
        <v>Distribution System</v>
      </c>
      <c r="L708" s="12">
        <v>1.8600000000000001E-3</v>
      </c>
      <c r="M708" s="12"/>
    </row>
    <row r="709" spans="1:13" x14ac:dyDescent="0.3">
      <c r="A709" s="18">
        <v>707</v>
      </c>
      <c r="B709" s="18">
        <f t="shared" si="22"/>
        <v>2023</v>
      </c>
      <c r="C709" s="17">
        <v>44958</v>
      </c>
      <c r="D709" s="18" t="s">
        <v>130</v>
      </c>
      <c r="E709" s="18" t="s">
        <v>95</v>
      </c>
      <c r="F709" s="18" t="str">
        <f t="shared" si="23"/>
        <v>Eversource_WMA-Grid Modernization Factor (GMF)-44958</v>
      </c>
      <c r="G709" s="11" t="s">
        <v>131</v>
      </c>
      <c r="H709" s="11" t="s">
        <v>49</v>
      </c>
      <c r="I709" s="11" t="s">
        <v>132</v>
      </c>
      <c r="J709" s="11" t="s">
        <v>144</v>
      </c>
      <c r="K709" s="11" t="str">
        <f>IFERROR(INDEX('EDC Component Dictionary'!$C$5:$C$37,MATCH('Rates Database'!J709,'EDC Component Dictionary'!$B$5:$B$37,0)), "Energy Supply")</f>
        <v>Distribution System</v>
      </c>
      <c r="L709" s="12">
        <v>1.8600000000000001E-3</v>
      </c>
      <c r="M709" s="12"/>
    </row>
    <row r="710" spans="1:13" x14ac:dyDescent="0.3">
      <c r="A710" s="18">
        <v>708</v>
      </c>
      <c r="B710" s="18">
        <f t="shared" si="22"/>
        <v>2023</v>
      </c>
      <c r="C710" s="17">
        <v>44927</v>
      </c>
      <c r="D710" s="18" t="s">
        <v>130</v>
      </c>
      <c r="E710" s="18" t="s">
        <v>95</v>
      </c>
      <c r="F710" s="18" t="str">
        <f t="shared" si="23"/>
        <v>Eversource_WMA-Grid Modernization Factor (GMF)-44927</v>
      </c>
      <c r="G710" s="11" t="s">
        <v>131</v>
      </c>
      <c r="H710" s="11" t="s">
        <v>49</v>
      </c>
      <c r="I710" s="11" t="s">
        <v>132</v>
      </c>
      <c r="J710" s="11" t="s">
        <v>144</v>
      </c>
      <c r="K710" s="11" t="str">
        <f>IFERROR(INDEX('EDC Component Dictionary'!$C$5:$C$37,MATCH('Rates Database'!J710,'EDC Component Dictionary'!$B$5:$B$37,0)), "Energy Supply")</f>
        <v>Distribution System</v>
      </c>
      <c r="L710" s="12">
        <v>1.8600000000000001E-3</v>
      </c>
      <c r="M710" s="12"/>
    </row>
    <row r="711" spans="1:13" x14ac:dyDescent="0.3">
      <c r="A711" s="18">
        <v>709</v>
      </c>
      <c r="B711" s="18">
        <f t="shared" si="22"/>
        <v>2022</v>
      </c>
      <c r="C711" s="17">
        <v>44896</v>
      </c>
      <c r="D711" s="18" t="s">
        <v>130</v>
      </c>
      <c r="E711" s="18" t="s">
        <v>95</v>
      </c>
      <c r="F711" s="18" t="str">
        <f t="shared" si="23"/>
        <v>Eversource_WMA-Grid Modernization Factor (GMF)-44896</v>
      </c>
      <c r="G711" s="11" t="s">
        <v>131</v>
      </c>
      <c r="H711" s="11" t="s">
        <v>49</v>
      </c>
      <c r="I711" s="11" t="s">
        <v>132</v>
      </c>
      <c r="J711" s="11" t="s">
        <v>144</v>
      </c>
      <c r="K711" s="11" t="str">
        <f>IFERROR(INDEX('EDC Component Dictionary'!$C$5:$C$37,MATCH('Rates Database'!J711,'EDC Component Dictionary'!$B$5:$B$37,0)), "Energy Supply")</f>
        <v>Distribution System</v>
      </c>
      <c r="L711" s="12">
        <v>1.72E-3</v>
      </c>
      <c r="M711" s="12"/>
    </row>
    <row r="712" spans="1:13" x14ac:dyDescent="0.3">
      <c r="A712" s="18">
        <v>710</v>
      </c>
      <c r="B712" s="18">
        <f t="shared" si="22"/>
        <v>2022</v>
      </c>
      <c r="C712" s="17">
        <v>44866</v>
      </c>
      <c r="D712" s="18" t="s">
        <v>130</v>
      </c>
      <c r="E712" s="18" t="s">
        <v>95</v>
      </c>
      <c r="F712" s="18" t="str">
        <f t="shared" si="23"/>
        <v>Eversource_WMA-Grid Modernization Factor (GMF)-44866</v>
      </c>
      <c r="G712" s="11" t="s">
        <v>131</v>
      </c>
      <c r="H712" s="11" t="s">
        <v>49</v>
      </c>
      <c r="I712" s="11" t="s">
        <v>132</v>
      </c>
      <c r="J712" s="11" t="s">
        <v>144</v>
      </c>
      <c r="K712" s="11" t="str">
        <f>IFERROR(INDEX('EDC Component Dictionary'!$C$5:$C$37,MATCH('Rates Database'!J712,'EDC Component Dictionary'!$B$5:$B$37,0)), "Energy Supply")</f>
        <v>Distribution System</v>
      </c>
      <c r="L712" s="12">
        <v>1.72E-3</v>
      </c>
      <c r="M712" s="12"/>
    </row>
    <row r="713" spans="1:13" x14ac:dyDescent="0.3">
      <c r="A713" s="18">
        <v>711</v>
      </c>
      <c r="B713" s="18">
        <f t="shared" si="22"/>
        <v>2022</v>
      </c>
      <c r="C713" s="17">
        <v>44835</v>
      </c>
      <c r="D713" s="18" t="s">
        <v>130</v>
      </c>
      <c r="E713" s="18" t="s">
        <v>95</v>
      </c>
      <c r="F713" s="18" t="str">
        <f t="shared" si="23"/>
        <v>Eversource_WMA-Grid Modernization Factor (GMF)-44835</v>
      </c>
      <c r="G713" s="11" t="s">
        <v>131</v>
      </c>
      <c r="H713" s="11" t="s">
        <v>49</v>
      </c>
      <c r="I713" s="11" t="s">
        <v>132</v>
      </c>
      <c r="J713" s="11" t="s">
        <v>144</v>
      </c>
      <c r="K713" s="11" t="str">
        <f>IFERROR(INDEX('EDC Component Dictionary'!$C$5:$C$37,MATCH('Rates Database'!J713,'EDC Component Dictionary'!$B$5:$B$37,0)), "Energy Supply")</f>
        <v>Distribution System</v>
      </c>
      <c r="L713" s="12">
        <v>1.72E-3</v>
      </c>
      <c r="M713" s="12"/>
    </row>
    <row r="714" spans="1:13" x14ac:dyDescent="0.3">
      <c r="A714" s="18">
        <v>712</v>
      </c>
      <c r="B714" s="18">
        <f t="shared" si="22"/>
        <v>2022</v>
      </c>
      <c r="C714" s="17">
        <v>44805</v>
      </c>
      <c r="D714" s="18" t="s">
        <v>130</v>
      </c>
      <c r="E714" s="18" t="s">
        <v>95</v>
      </c>
      <c r="F714" s="18" t="str">
        <f t="shared" si="23"/>
        <v>Eversource_WMA-Grid Modernization Factor (GMF)-44805</v>
      </c>
      <c r="G714" s="11" t="s">
        <v>131</v>
      </c>
      <c r="H714" s="11" t="s">
        <v>49</v>
      </c>
      <c r="I714" s="11" t="s">
        <v>132</v>
      </c>
      <c r="J714" s="11" t="s">
        <v>144</v>
      </c>
      <c r="K714" s="11" t="str">
        <f>IFERROR(INDEX('EDC Component Dictionary'!$C$5:$C$37,MATCH('Rates Database'!J714,'EDC Component Dictionary'!$B$5:$B$37,0)), "Energy Supply")</f>
        <v>Distribution System</v>
      </c>
      <c r="L714" s="12">
        <v>1.72E-3</v>
      </c>
      <c r="M714" s="12"/>
    </row>
    <row r="715" spans="1:13" x14ac:dyDescent="0.3">
      <c r="A715" s="18">
        <v>713</v>
      </c>
      <c r="B715" s="18">
        <f t="shared" si="22"/>
        <v>2022</v>
      </c>
      <c r="C715" s="17">
        <v>44774</v>
      </c>
      <c r="D715" s="18" t="s">
        <v>130</v>
      </c>
      <c r="E715" s="18" t="s">
        <v>95</v>
      </c>
      <c r="F715" s="18" t="str">
        <f t="shared" si="23"/>
        <v>Eversource_WMA-Grid Modernization Factor (GMF)-44774</v>
      </c>
      <c r="G715" s="11" t="s">
        <v>131</v>
      </c>
      <c r="H715" s="11" t="s">
        <v>49</v>
      </c>
      <c r="I715" s="11" t="s">
        <v>132</v>
      </c>
      <c r="J715" s="11" t="s">
        <v>144</v>
      </c>
      <c r="K715" s="11" t="str">
        <f>IFERROR(INDEX('EDC Component Dictionary'!$C$5:$C$37,MATCH('Rates Database'!J715,'EDC Component Dictionary'!$B$5:$B$37,0)), "Energy Supply")</f>
        <v>Distribution System</v>
      </c>
      <c r="L715" s="12">
        <v>1.72E-3</v>
      </c>
      <c r="M715" s="12"/>
    </row>
    <row r="716" spans="1:13" x14ac:dyDescent="0.3">
      <c r="A716" s="18">
        <v>714</v>
      </c>
      <c r="B716" s="18">
        <f t="shared" si="22"/>
        <v>2022</v>
      </c>
      <c r="C716" s="17">
        <v>44743</v>
      </c>
      <c r="D716" s="18" t="s">
        <v>130</v>
      </c>
      <c r="E716" s="18" t="s">
        <v>95</v>
      </c>
      <c r="F716" s="18" t="str">
        <f t="shared" si="23"/>
        <v>Eversource_WMA-Grid Modernization Factor (GMF)-44743</v>
      </c>
      <c r="G716" s="11" t="s">
        <v>131</v>
      </c>
      <c r="H716" s="11" t="s">
        <v>49</v>
      </c>
      <c r="I716" s="11" t="s">
        <v>132</v>
      </c>
      <c r="J716" s="11" t="s">
        <v>144</v>
      </c>
      <c r="K716" s="11" t="str">
        <f>IFERROR(INDEX('EDC Component Dictionary'!$C$5:$C$37,MATCH('Rates Database'!J716,'EDC Component Dictionary'!$B$5:$B$37,0)), "Energy Supply")</f>
        <v>Distribution System</v>
      </c>
      <c r="L716" s="12">
        <v>1.72E-3</v>
      </c>
      <c r="M716" s="12"/>
    </row>
    <row r="717" spans="1:13" x14ac:dyDescent="0.3">
      <c r="A717" s="18">
        <v>715</v>
      </c>
      <c r="B717" s="18">
        <f t="shared" si="22"/>
        <v>2022</v>
      </c>
      <c r="C717" s="17">
        <v>44713</v>
      </c>
      <c r="D717" s="18" t="s">
        <v>130</v>
      </c>
      <c r="E717" s="18" t="s">
        <v>95</v>
      </c>
      <c r="F717" s="18" t="str">
        <f t="shared" si="23"/>
        <v>Eversource_WMA-Grid Modernization Factor (GMF)-44713</v>
      </c>
      <c r="G717" s="11" t="s">
        <v>131</v>
      </c>
      <c r="H717" s="11" t="s">
        <v>49</v>
      </c>
      <c r="I717" s="11" t="s">
        <v>132</v>
      </c>
      <c r="J717" s="11" t="s">
        <v>144</v>
      </c>
      <c r="K717" s="11" t="str">
        <f>IFERROR(INDEX('EDC Component Dictionary'!$C$5:$C$37,MATCH('Rates Database'!J717,'EDC Component Dictionary'!$B$5:$B$37,0)), "Energy Supply")</f>
        <v>Distribution System</v>
      </c>
      <c r="L717" s="12">
        <v>8.0999999999999996E-4</v>
      </c>
      <c r="M717" s="12"/>
    </row>
    <row r="718" spans="1:13" x14ac:dyDescent="0.3">
      <c r="A718" s="18">
        <v>716</v>
      </c>
      <c r="B718" s="18">
        <f t="shared" si="22"/>
        <v>2022</v>
      </c>
      <c r="C718" s="17">
        <v>44682</v>
      </c>
      <c r="D718" s="18" t="s">
        <v>130</v>
      </c>
      <c r="E718" s="18" t="s">
        <v>95</v>
      </c>
      <c r="F718" s="18" t="str">
        <f t="shared" si="23"/>
        <v>Eversource_WMA-Grid Modernization Factor (GMF)-44682</v>
      </c>
      <c r="G718" s="11" t="s">
        <v>131</v>
      </c>
      <c r="H718" s="11" t="s">
        <v>49</v>
      </c>
      <c r="I718" s="11" t="s">
        <v>132</v>
      </c>
      <c r="J718" s="11" t="s">
        <v>144</v>
      </c>
      <c r="K718" s="11" t="str">
        <f>IFERROR(INDEX('EDC Component Dictionary'!$C$5:$C$37,MATCH('Rates Database'!J718,'EDC Component Dictionary'!$B$5:$B$37,0)), "Energy Supply")</f>
        <v>Distribution System</v>
      </c>
      <c r="L718" s="12">
        <v>8.0999999999999996E-4</v>
      </c>
      <c r="M718" s="12"/>
    </row>
    <row r="719" spans="1:13" x14ac:dyDescent="0.3">
      <c r="A719" s="18">
        <v>717</v>
      </c>
      <c r="B719" s="18">
        <f t="shared" si="22"/>
        <v>2022</v>
      </c>
      <c r="C719" s="17">
        <v>44652</v>
      </c>
      <c r="D719" s="18" t="s">
        <v>130</v>
      </c>
      <c r="E719" s="18" t="s">
        <v>95</v>
      </c>
      <c r="F719" s="18" t="str">
        <f t="shared" si="23"/>
        <v>Eversource_WMA-Grid Modernization Factor (GMF)-44652</v>
      </c>
      <c r="G719" s="11" t="s">
        <v>131</v>
      </c>
      <c r="H719" s="11" t="s">
        <v>49</v>
      </c>
      <c r="I719" s="11" t="s">
        <v>132</v>
      </c>
      <c r="J719" s="11" t="s">
        <v>144</v>
      </c>
      <c r="K719" s="11" t="str">
        <f>IFERROR(INDEX('EDC Component Dictionary'!$C$5:$C$37,MATCH('Rates Database'!J719,'EDC Component Dictionary'!$B$5:$B$37,0)), "Energy Supply")</f>
        <v>Distribution System</v>
      </c>
      <c r="L719" s="12">
        <v>8.0999999999999996E-4</v>
      </c>
      <c r="M719" s="12"/>
    </row>
    <row r="720" spans="1:13" x14ac:dyDescent="0.3">
      <c r="A720" s="18">
        <v>718</v>
      </c>
      <c r="B720" s="18">
        <f t="shared" si="22"/>
        <v>2022</v>
      </c>
      <c r="C720" s="17">
        <v>44621</v>
      </c>
      <c r="D720" s="18" t="s">
        <v>130</v>
      </c>
      <c r="E720" s="18" t="s">
        <v>95</v>
      </c>
      <c r="F720" s="18" t="str">
        <f t="shared" si="23"/>
        <v>Eversource_WMA-Grid Modernization Factor (GMF)-44621</v>
      </c>
      <c r="G720" s="11" t="s">
        <v>131</v>
      </c>
      <c r="H720" s="11" t="s">
        <v>49</v>
      </c>
      <c r="I720" s="11" t="s">
        <v>132</v>
      </c>
      <c r="J720" s="11" t="s">
        <v>144</v>
      </c>
      <c r="K720" s="11" t="str">
        <f>IFERROR(INDEX('EDC Component Dictionary'!$C$5:$C$37,MATCH('Rates Database'!J720,'EDC Component Dictionary'!$B$5:$B$37,0)), "Energy Supply")</f>
        <v>Distribution System</v>
      </c>
      <c r="L720" s="12">
        <v>8.0999999999999996E-4</v>
      </c>
      <c r="M720" s="12"/>
    </row>
    <row r="721" spans="1:13" x14ac:dyDescent="0.3">
      <c r="A721" s="18">
        <v>719</v>
      </c>
      <c r="B721" s="18">
        <f t="shared" si="22"/>
        <v>2022</v>
      </c>
      <c r="C721" s="17">
        <v>44593</v>
      </c>
      <c r="D721" s="18" t="s">
        <v>130</v>
      </c>
      <c r="E721" s="18" t="s">
        <v>95</v>
      </c>
      <c r="F721" s="18" t="str">
        <f t="shared" si="23"/>
        <v>Eversource_WMA-Grid Modernization Factor (GMF)-44593</v>
      </c>
      <c r="G721" s="11" t="s">
        <v>131</v>
      </c>
      <c r="H721" s="11" t="s">
        <v>49</v>
      </c>
      <c r="I721" s="11" t="s">
        <v>132</v>
      </c>
      <c r="J721" s="11" t="s">
        <v>144</v>
      </c>
      <c r="K721" s="11" t="str">
        <f>IFERROR(INDEX('EDC Component Dictionary'!$C$5:$C$37,MATCH('Rates Database'!J721,'EDC Component Dictionary'!$B$5:$B$37,0)), "Energy Supply")</f>
        <v>Distribution System</v>
      </c>
      <c r="L721" s="12">
        <v>8.0999999999999996E-4</v>
      </c>
      <c r="M721" s="12"/>
    </row>
    <row r="722" spans="1:13" x14ac:dyDescent="0.3">
      <c r="A722" s="18">
        <v>720</v>
      </c>
      <c r="B722" s="18">
        <f t="shared" si="22"/>
        <v>2022</v>
      </c>
      <c r="C722" s="17">
        <v>44562</v>
      </c>
      <c r="D722" s="18" t="s">
        <v>130</v>
      </c>
      <c r="E722" s="18" t="s">
        <v>95</v>
      </c>
      <c r="F722" s="18" t="str">
        <f t="shared" si="23"/>
        <v>Eversource_WMA-Grid Modernization Factor (GMF)-44562</v>
      </c>
      <c r="G722" s="11" t="s">
        <v>131</v>
      </c>
      <c r="H722" s="11" t="s">
        <v>49</v>
      </c>
      <c r="I722" s="11" t="s">
        <v>132</v>
      </c>
      <c r="J722" s="11" t="s">
        <v>144</v>
      </c>
      <c r="K722" s="11" t="str">
        <f>IFERROR(INDEX('EDC Component Dictionary'!$C$5:$C$37,MATCH('Rates Database'!J722,'EDC Component Dictionary'!$B$5:$B$37,0)), "Energy Supply")</f>
        <v>Distribution System</v>
      </c>
      <c r="L722" s="12">
        <v>8.0999999999999996E-4</v>
      </c>
      <c r="M722" s="12"/>
    </row>
    <row r="723" spans="1:13" x14ac:dyDescent="0.3">
      <c r="A723" s="18">
        <v>721</v>
      </c>
      <c r="B723" s="18">
        <f t="shared" si="22"/>
        <v>2021</v>
      </c>
      <c r="C723" s="17">
        <v>44531</v>
      </c>
      <c r="D723" s="18" t="s">
        <v>130</v>
      </c>
      <c r="E723" s="18" t="s">
        <v>95</v>
      </c>
      <c r="F723" s="18" t="str">
        <f t="shared" si="23"/>
        <v>Eversource_WMA-Grid Modernization Factor (GMF)-44531</v>
      </c>
      <c r="G723" s="11" t="s">
        <v>131</v>
      </c>
      <c r="H723" s="11" t="s">
        <v>49</v>
      </c>
      <c r="I723" s="11" t="s">
        <v>132</v>
      </c>
      <c r="J723" s="11" t="s">
        <v>144</v>
      </c>
      <c r="K723" s="11" t="str">
        <f>IFERROR(INDEX('EDC Component Dictionary'!$C$5:$C$37,MATCH('Rates Database'!J723,'EDC Component Dictionary'!$B$5:$B$37,0)), "Energy Supply")</f>
        <v>Distribution System</v>
      </c>
      <c r="L723" s="12">
        <v>8.0999999999999996E-4</v>
      </c>
      <c r="M723" s="12"/>
    </row>
    <row r="724" spans="1:13" x14ac:dyDescent="0.3">
      <c r="A724" s="18">
        <v>722</v>
      </c>
      <c r="B724" s="18">
        <f t="shared" si="22"/>
        <v>2021</v>
      </c>
      <c r="C724" s="17">
        <v>44501</v>
      </c>
      <c r="D724" s="18" t="s">
        <v>130</v>
      </c>
      <c r="E724" s="18" t="s">
        <v>95</v>
      </c>
      <c r="F724" s="18" t="str">
        <f t="shared" si="23"/>
        <v>Eversource_WMA-Grid Modernization Factor (GMF)-44501</v>
      </c>
      <c r="G724" s="11" t="s">
        <v>131</v>
      </c>
      <c r="H724" s="11" t="s">
        <v>49</v>
      </c>
      <c r="I724" s="11" t="s">
        <v>132</v>
      </c>
      <c r="J724" s="11" t="s">
        <v>144</v>
      </c>
      <c r="K724" s="11" t="str">
        <f>IFERROR(INDEX('EDC Component Dictionary'!$C$5:$C$37,MATCH('Rates Database'!J724,'EDC Component Dictionary'!$B$5:$B$37,0)), "Energy Supply")</f>
        <v>Distribution System</v>
      </c>
      <c r="L724" s="12">
        <v>8.0999999999999996E-4</v>
      </c>
      <c r="M724" s="12"/>
    </row>
    <row r="725" spans="1:13" x14ac:dyDescent="0.3">
      <c r="A725" s="18">
        <v>723</v>
      </c>
      <c r="B725" s="18">
        <f t="shared" si="22"/>
        <v>2021</v>
      </c>
      <c r="C725" s="17">
        <v>44470</v>
      </c>
      <c r="D725" s="18" t="s">
        <v>130</v>
      </c>
      <c r="E725" s="18" t="s">
        <v>95</v>
      </c>
      <c r="F725" s="18" t="str">
        <f t="shared" si="23"/>
        <v>Eversource_WMA-Grid Modernization Factor (GMF)-44470</v>
      </c>
      <c r="G725" s="11" t="s">
        <v>131</v>
      </c>
      <c r="H725" s="11" t="s">
        <v>49</v>
      </c>
      <c r="I725" s="11" t="s">
        <v>132</v>
      </c>
      <c r="J725" s="11" t="s">
        <v>144</v>
      </c>
      <c r="K725" s="11" t="str">
        <f>IFERROR(INDEX('EDC Component Dictionary'!$C$5:$C$37,MATCH('Rates Database'!J725,'EDC Component Dictionary'!$B$5:$B$37,0)), "Energy Supply")</f>
        <v>Distribution System</v>
      </c>
      <c r="L725" s="12">
        <v>8.0999999999999996E-4</v>
      </c>
      <c r="M725" s="12"/>
    </row>
    <row r="726" spans="1:13" x14ac:dyDescent="0.3">
      <c r="A726" s="18">
        <v>724</v>
      </c>
      <c r="B726" s="18">
        <f t="shared" si="22"/>
        <v>2021</v>
      </c>
      <c r="C726" s="17">
        <v>44440</v>
      </c>
      <c r="D726" s="18" t="s">
        <v>130</v>
      </c>
      <c r="E726" s="18" t="s">
        <v>95</v>
      </c>
      <c r="F726" s="18" t="str">
        <f t="shared" si="23"/>
        <v>Eversource_WMA-Grid Modernization Factor (GMF)-44440</v>
      </c>
      <c r="G726" s="11" t="s">
        <v>131</v>
      </c>
      <c r="H726" s="11" t="s">
        <v>49</v>
      </c>
      <c r="I726" s="11" t="s">
        <v>132</v>
      </c>
      <c r="J726" s="11" t="s">
        <v>144</v>
      </c>
      <c r="K726" s="11" t="str">
        <f>IFERROR(INDEX('EDC Component Dictionary'!$C$5:$C$37,MATCH('Rates Database'!J726,'EDC Component Dictionary'!$B$5:$B$37,0)), "Energy Supply")</f>
        <v>Distribution System</v>
      </c>
      <c r="L726" s="12">
        <v>8.0999999999999996E-4</v>
      </c>
      <c r="M726" s="12"/>
    </row>
    <row r="727" spans="1:13" x14ac:dyDescent="0.3">
      <c r="A727" s="18">
        <v>725</v>
      </c>
      <c r="B727" s="18">
        <f t="shared" si="22"/>
        <v>2021</v>
      </c>
      <c r="C727" s="17">
        <v>44409</v>
      </c>
      <c r="D727" s="18" t="s">
        <v>130</v>
      </c>
      <c r="E727" s="18" t="s">
        <v>95</v>
      </c>
      <c r="F727" s="18" t="str">
        <f t="shared" si="23"/>
        <v>Eversource_WMA-Grid Modernization Factor (GMF)-44409</v>
      </c>
      <c r="G727" s="11" t="s">
        <v>131</v>
      </c>
      <c r="H727" s="11" t="s">
        <v>49</v>
      </c>
      <c r="I727" s="11" t="s">
        <v>132</v>
      </c>
      <c r="J727" s="11" t="s">
        <v>144</v>
      </c>
      <c r="K727" s="11" t="str">
        <f>IFERROR(INDEX('EDC Component Dictionary'!$C$5:$C$37,MATCH('Rates Database'!J727,'EDC Component Dictionary'!$B$5:$B$37,0)), "Energy Supply")</f>
        <v>Distribution System</v>
      </c>
      <c r="L727" s="12">
        <v>8.0999999999999996E-4</v>
      </c>
      <c r="M727" s="12"/>
    </row>
    <row r="728" spans="1:13" x14ac:dyDescent="0.3">
      <c r="A728" s="18">
        <v>726</v>
      </c>
      <c r="B728" s="18">
        <f t="shared" si="22"/>
        <v>2021</v>
      </c>
      <c r="C728" s="17">
        <v>44378</v>
      </c>
      <c r="D728" s="18" t="s">
        <v>130</v>
      </c>
      <c r="E728" s="18" t="s">
        <v>95</v>
      </c>
      <c r="F728" s="18" t="str">
        <f t="shared" si="23"/>
        <v>Eversource_WMA-Grid Modernization Factor (GMF)-44378</v>
      </c>
      <c r="G728" s="11" t="s">
        <v>131</v>
      </c>
      <c r="H728" s="11" t="s">
        <v>49</v>
      </c>
      <c r="I728" s="11" t="s">
        <v>132</v>
      </c>
      <c r="J728" s="11" t="s">
        <v>144</v>
      </c>
      <c r="K728" s="11" t="str">
        <f>IFERROR(INDEX('EDC Component Dictionary'!$C$5:$C$37,MATCH('Rates Database'!J728,'EDC Component Dictionary'!$B$5:$B$37,0)), "Energy Supply")</f>
        <v>Distribution System</v>
      </c>
      <c r="L728" s="12">
        <v>8.0999999999999996E-4</v>
      </c>
      <c r="M728" s="12"/>
    </row>
    <row r="729" spans="1:13" x14ac:dyDescent="0.3">
      <c r="A729" s="18">
        <v>727</v>
      </c>
      <c r="B729" s="18">
        <f t="shared" si="22"/>
        <v>2021</v>
      </c>
      <c r="C729" s="17">
        <v>44348</v>
      </c>
      <c r="D729" s="18" t="s">
        <v>130</v>
      </c>
      <c r="E729" s="18" t="s">
        <v>95</v>
      </c>
      <c r="F729" s="18" t="str">
        <f t="shared" si="23"/>
        <v>Eversource_WMA-Grid Modernization Factor (GMF)-44348</v>
      </c>
      <c r="G729" s="11" t="s">
        <v>131</v>
      </c>
      <c r="H729" s="11" t="s">
        <v>49</v>
      </c>
      <c r="I729" s="11" t="s">
        <v>132</v>
      </c>
      <c r="J729" s="11" t="s">
        <v>144</v>
      </c>
      <c r="K729" s="11" t="str">
        <f>IFERROR(INDEX('EDC Component Dictionary'!$C$5:$C$37,MATCH('Rates Database'!J729,'EDC Component Dictionary'!$B$5:$B$37,0)), "Energy Supply")</f>
        <v>Distribution System</v>
      </c>
      <c r="L729" s="12">
        <v>6.4999999999999997E-4</v>
      </c>
      <c r="M729" s="12"/>
    </row>
    <row r="730" spans="1:13" x14ac:dyDescent="0.3">
      <c r="A730" s="18">
        <v>728</v>
      </c>
      <c r="B730" s="18">
        <f t="shared" si="22"/>
        <v>2021</v>
      </c>
      <c r="C730" s="17">
        <v>44317</v>
      </c>
      <c r="D730" s="18" t="s">
        <v>130</v>
      </c>
      <c r="E730" s="18" t="s">
        <v>95</v>
      </c>
      <c r="F730" s="18" t="str">
        <f t="shared" si="23"/>
        <v>Eversource_WMA-Grid Modernization Factor (GMF)-44317</v>
      </c>
      <c r="G730" s="11" t="s">
        <v>131</v>
      </c>
      <c r="H730" s="11" t="s">
        <v>49</v>
      </c>
      <c r="I730" s="11" t="s">
        <v>132</v>
      </c>
      <c r="J730" s="11" t="s">
        <v>144</v>
      </c>
      <c r="K730" s="11" t="str">
        <f>IFERROR(INDEX('EDC Component Dictionary'!$C$5:$C$37,MATCH('Rates Database'!J730,'EDC Component Dictionary'!$B$5:$B$37,0)), "Energy Supply")</f>
        <v>Distribution System</v>
      </c>
      <c r="L730" s="12">
        <v>6.4999999999999997E-4</v>
      </c>
      <c r="M730" s="12"/>
    </row>
    <row r="731" spans="1:13" x14ac:dyDescent="0.3">
      <c r="A731" s="18">
        <v>729</v>
      </c>
      <c r="B731" s="18">
        <f t="shared" si="22"/>
        <v>2021</v>
      </c>
      <c r="C731" s="17">
        <v>44287</v>
      </c>
      <c r="D731" s="18" t="s">
        <v>130</v>
      </c>
      <c r="E731" s="18" t="s">
        <v>95</v>
      </c>
      <c r="F731" s="18" t="str">
        <f t="shared" si="23"/>
        <v>Eversource_WMA-Grid Modernization Factor (GMF)-44287</v>
      </c>
      <c r="G731" s="11" t="s">
        <v>131</v>
      </c>
      <c r="H731" s="11" t="s">
        <v>49</v>
      </c>
      <c r="I731" s="11" t="s">
        <v>132</v>
      </c>
      <c r="J731" s="11" t="s">
        <v>144</v>
      </c>
      <c r="K731" s="11" t="str">
        <f>IFERROR(INDEX('EDC Component Dictionary'!$C$5:$C$37,MATCH('Rates Database'!J731,'EDC Component Dictionary'!$B$5:$B$37,0)), "Energy Supply")</f>
        <v>Distribution System</v>
      </c>
      <c r="L731" s="12">
        <v>6.4999999999999997E-4</v>
      </c>
      <c r="M731" s="12"/>
    </row>
    <row r="732" spans="1:13" x14ac:dyDescent="0.3">
      <c r="A732" s="18">
        <v>730</v>
      </c>
      <c r="B732" s="18">
        <f t="shared" si="22"/>
        <v>2021</v>
      </c>
      <c r="C732" s="17">
        <v>44256</v>
      </c>
      <c r="D732" s="18" t="s">
        <v>130</v>
      </c>
      <c r="E732" s="18" t="s">
        <v>95</v>
      </c>
      <c r="F732" s="18" t="str">
        <f t="shared" si="23"/>
        <v>Eversource_WMA-Grid Modernization Factor (GMF)-44256</v>
      </c>
      <c r="G732" s="11" t="s">
        <v>131</v>
      </c>
      <c r="H732" s="11" t="s">
        <v>49</v>
      </c>
      <c r="I732" s="11" t="s">
        <v>132</v>
      </c>
      <c r="J732" s="11" t="s">
        <v>144</v>
      </c>
      <c r="K732" s="11" t="str">
        <f>IFERROR(INDEX('EDC Component Dictionary'!$C$5:$C$37,MATCH('Rates Database'!J732,'EDC Component Dictionary'!$B$5:$B$37,0)), "Energy Supply")</f>
        <v>Distribution System</v>
      </c>
      <c r="L732" s="12">
        <v>6.4999999999999997E-4</v>
      </c>
      <c r="M732" s="12"/>
    </row>
    <row r="733" spans="1:13" x14ac:dyDescent="0.3">
      <c r="A733" s="18">
        <v>731</v>
      </c>
      <c r="B733" s="18">
        <f t="shared" si="22"/>
        <v>2021</v>
      </c>
      <c r="C733" s="17">
        <v>44228</v>
      </c>
      <c r="D733" s="18" t="s">
        <v>130</v>
      </c>
      <c r="E733" s="18" t="s">
        <v>95</v>
      </c>
      <c r="F733" s="18" t="str">
        <f t="shared" si="23"/>
        <v>Eversource_WMA-Grid Modernization Factor (GMF)-44228</v>
      </c>
      <c r="G733" s="11" t="s">
        <v>131</v>
      </c>
      <c r="H733" s="11" t="s">
        <v>49</v>
      </c>
      <c r="I733" s="11" t="s">
        <v>132</v>
      </c>
      <c r="J733" s="11" t="s">
        <v>144</v>
      </c>
      <c r="K733" s="11" t="str">
        <f>IFERROR(INDEX('EDC Component Dictionary'!$C$5:$C$37,MATCH('Rates Database'!J733,'EDC Component Dictionary'!$B$5:$B$37,0)), "Energy Supply")</f>
        <v>Distribution System</v>
      </c>
      <c r="L733" s="12">
        <v>6.4999999999999997E-4</v>
      </c>
      <c r="M733" s="12"/>
    </row>
    <row r="734" spans="1:13" x14ac:dyDescent="0.3">
      <c r="A734" s="18">
        <v>732</v>
      </c>
      <c r="B734" s="18">
        <f t="shared" si="22"/>
        <v>2021</v>
      </c>
      <c r="C734" s="17">
        <v>44197</v>
      </c>
      <c r="D734" s="18" t="s">
        <v>130</v>
      </c>
      <c r="E734" s="18" t="s">
        <v>95</v>
      </c>
      <c r="F734" s="18" t="str">
        <f t="shared" si="23"/>
        <v>Eversource_WMA-Grid Modernization Factor (GMF)-44197</v>
      </c>
      <c r="G734" s="11" t="s">
        <v>131</v>
      </c>
      <c r="H734" s="11" t="s">
        <v>49</v>
      </c>
      <c r="I734" s="11" t="s">
        <v>132</v>
      </c>
      <c r="J734" s="11" t="s">
        <v>144</v>
      </c>
      <c r="K734" s="11" t="str">
        <f>IFERROR(INDEX('EDC Component Dictionary'!$C$5:$C$37,MATCH('Rates Database'!J734,'EDC Component Dictionary'!$B$5:$B$37,0)), "Energy Supply")</f>
        <v>Distribution System</v>
      </c>
      <c r="L734" s="12">
        <v>6.4999999999999997E-4</v>
      </c>
      <c r="M734" s="12"/>
    </row>
    <row r="735" spans="1:13" x14ac:dyDescent="0.3">
      <c r="A735" s="18">
        <v>733</v>
      </c>
      <c r="B735" s="18">
        <f t="shared" si="22"/>
        <v>2020</v>
      </c>
      <c r="C735" s="17">
        <v>44166</v>
      </c>
      <c r="D735" s="18" t="s">
        <v>130</v>
      </c>
      <c r="E735" s="18" t="s">
        <v>95</v>
      </c>
      <c r="F735" s="18" t="str">
        <f t="shared" si="23"/>
        <v>Eversource_WMA-Grid Modernization Factor (GMF)-44166</v>
      </c>
      <c r="G735" s="11" t="s">
        <v>131</v>
      </c>
      <c r="H735" s="11" t="s">
        <v>49</v>
      </c>
      <c r="I735" s="11" t="s">
        <v>132</v>
      </c>
      <c r="J735" s="11" t="s">
        <v>144</v>
      </c>
      <c r="K735" s="11" t="str">
        <f>IFERROR(INDEX('EDC Component Dictionary'!$C$5:$C$37,MATCH('Rates Database'!J735,'EDC Component Dictionary'!$B$5:$B$37,0)), "Energy Supply")</f>
        <v>Distribution System</v>
      </c>
      <c r="L735" s="12">
        <v>6.4999999999999997E-4</v>
      </c>
      <c r="M735" s="12"/>
    </row>
    <row r="736" spans="1:13" x14ac:dyDescent="0.3">
      <c r="A736" s="18">
        <v>734</v>
      </c>
      <c r="B736" s="18">
        <f t="shared" si="22"/>
        <v>2020</v>
      </c>
      <c r="C736" s="17">
        <v>44136</v>
      </c>
      <c r="D736" s="18" t="s">
        <v>130</v>
      </c>
      <c r="E736" s="18" t="s">
        <v>95</v>
      </c>
      <c r="F736" s="18" t="str">
        <f t="shared" si="23"/>
        <v>Eversource_WMA-Grid Modernization Factor (GMF)-44136</v>
      </c>
      <c r="G736" s="11" t="s">
        <v>131</v>
      </c>
      <c r="H736" s="11" t="s">
        <v>49</v>
      </c>
      <c r="I736" s="11" t="s">
        <v>132</v>
      </c>
      <c r="J736" s="11" t="s">
        <v>144</v>
      </c>
      <c r="K736" s="11" t="str">
        <f>IFERROR(INDEX('EDC Component Dictionary'!$C$5:$C$37,MATCH('Rates Database'!J736,'EDC Component Dictionary'!$B$5:$B$37,0)), "Energy Supply")</f>
        <v>Distribution System</v>
      </c>
      <c r="L736" s="12">
        <v>6.4999999999999997E-4</v>
      </c>
      <c r="M736" s="12"/>
    </row>
    <row r="737" spans="1:13" x14ac:dyDescent="0.3">
      <c r="A737" s="18">
        <v>735</v>
      </c>
      <c r="B737" s="18">
        <f t="shared" si="22"/>
        <v>2020</v>
      </c>
      <c r="C737" s="17">
        <v>44105</v>
      </c>
      <c r="D737" s="18" t="s">
        <v>130</v>
      </c>
      <c r="E737" s="18" t="s">
        <v>95</v>
      </c>
      <c r="F737" s="18" t="str">
        <f t="shared" si="23"/>
        <v>Eversource_WMA-Grid Modernization Factor (GMF)-44105</v>
      </c>
      <c r="G737" s="11" t="s">
        <v>131</v>
      </c>
      <c r="H737" s="11" t="s">
        <v>49</v>
      </c>
      <c r="I737" s="11" t="s">
        <v>132</v>
      </c>
      <c r="J737" s="11" t="s">
        <v>144</v>
      </c>
      <c r="K737" s="11" t="str">
        <f>IFERROR(INDEX('EDC Component Dictionary'!$C$5:$C$37,MATCH('Rates Database'!J737,'EDC Component Dictionary'!$B$5:$B$37,0)), "Energy Supply")</f>
        <v>Distribution System</v>
      </c>
      <c r="L737" s="12">
        <v>6.4999999999999997E-4</v>
      </c>
      <c r="M737" s="12"/>
    </row>
    <row r="738" spans="1:13" x14ac:dyDescent="0.3">
      <c r="A738" s="18">
        <v>736</v>
      </c>
      <c r="B738" s="18">
        <f t="shared" si="22"/>
        <v>2020</v>
      </c>
      <c r="C738" s="17">
        <v>44075</v>
      </c>
      <c r="D738" s="18" t="s">
        <v>130</v>
      </c>
      <c r="E738" s="18" t="s">
        <v>95</v>
      </c>
      <c r="F738" s="18" t="str">
        <f t="shared" si="23"/>
        <v>Eversource_WMA-Grid Modernization Factor (GMF)-44075</v>
      </c>
      <c r="G738" s="11" t="s">
        <v>131</v>
      </c>
      <c r="H738" s="11" t="s">
        <v>49</v>
      </c>
      <c r="I738" s="11" t="s">
        <v>132</v>
      </c>
      <c r="J738" s="11" t="s">
        <v>144</v>
      </c>
      <c r="K738" s="11" t="str">
        <f>IFERROR(INDEX('EDC Component Dictionary'!$C$5:$C$37,MATCH('Rates Database'!J738,'EDC Component Dictionary'!$B$5:$B$37,0)), "Energy Supply")</f>
        <v>Distribution System</v>
      </c>
      <c r="L738" s="12">
        <v>6.4999999999999997E-4</v>
      </c>
      <c r="M738" s="12"/>
    </row>
    <row r="739" spans="1:13" x14ac:dyDescent="0.3">
      <c r="A739" s="18">
        <v>737</v>
      </c>
      <c r="B739" s="18">
        <f t="shared" si="22"/>
        <v>2020</v>
      </c>
      <c r="C739" s="17">
        <v>44044</v>
      </c>
      <c r="D739" s="18" t="s">
        <v>130</v>
      </c>
      <c r="E739" s="18" t="s">
        <v>95</v>
      </c>
      <c r="F739" s="18" t="str">
        <f t="shared" si="23"/>
        <v>Eversource_WMA-Grid Modernization Factor (GMF)-44044</v>
      </c>
      <c r="G739" s="11" t="s">
        <v>131</v>
      </c>
      <c r="H739" s="11" t="s">
        <v>49</v>
      </c>
      <c r="I739" s="11" t="s">
        <v>132</v>
      </c>
      <c r="J739" s="11" t="s">
        <v>144</v>
      </c>
      <c r="K739" s="11" t="str">
        <f>IFERROR(INDEX('EDC Component Dictionary'!$C$5:$C$37,MATCH('Rates Database'!J739,'EDC Component Dictionary'!$B$5:$B$37,0)), "Energy Supply")</f>
        <v>Distribution System</v>
      </c>
      <c r="L739" s="12">
        <v>6.4999999999999997E-4</v>
      </c>
      <c r="M739" s="12"/>
    </row>
    <row r="740" spans="1:13" x14ac:dyDescent="0.3">
      <c r="A740" s="18">
        <v>738</v>
      </c>
      <c r="B740" s="18">
        <f t="shared" si="22"/>
        <v>2020</v>
      </c>
      <c r="C740" s="17">
        <v>44013</v>
      </c>
      <c r="D740" s="18" t="s">
        <v>130</v>
      </c>
      <c r="E740" s="18" t="s">
        <v>95</v>
      </c>
      <c r="F740" s="18" t="str">
        <f t="shared" si="23"/>
        <v>Eversource_WMA-Grid Modernization Factor (GMF)-44013</v>
      </c>
      <c r="G740" s="11" t="s">
        <v>131</v>
      </c>
      <c r="H740" s="11" t="s">
        <v>49</v>
      </c>
      <c r="I740" s="11" t="s">
        <v>132</v>
      </c>
      <c r="J740" s="11" t="s">
        <v>144</v>
      </c>
      <c r="K740" s="11" t="str">
        <f>IFERROR(INDEX('EDC Component Dictionary'!$C$5:$C$37,MATCH('Rates Database'!J740,'EDC Component Dictionary'!$B$5:$B$37,0)), "Energy Supply")</f>
        <v>Distribution System</v>
      </c>
      <c r="L740" s="12">
        <v>6.4999999999999997E-4</v>
      </c>
      <c r="M740" s="12"/>
    </row>
    <row r="741" spans="1:13" x14ac:dyDescent="0.3">
      <c r="A741" s="18">
        <v>739</v>
      </c>
      <c r="B741" s="18">
        <f t="shared" si="22"/>
        <v>2020</v>
      </c>
      <c r="C741" s="17">
        <v>43983</v>
      </c>
      <c r="D741" s="18" t="s">
        <v>130</v>
      </c>
      <c r="E741" s="18" t="s">
        <v>95</v>
      </c>
      <c r="F741" s="18" t="str">
        <f t="shared" si="23"/>
        <v>Eversource_WMA-Grid Modernization Factor (GMF)-43983</v>
      </c>
      <c r="G741" s="11" t="s">
        <v>131</v>
      </c>
      <c r="H741" s="11" t="s">
        <v>49</v>
      </c>
      <c r="I741" s="11" t="s">
        <v>132</v>
      </c>
      <c r="J741" s="11" t="s">
        <v>144</v>
      </c>
      <c r="K741" s="11" t="str">
        <f>IFERROR(INDEX('EDC Component Dictionary'!$C$5:$C$37,MATCH('Rates Database'!J741,'EDC Component Dictionary'!$B$5:$B$37,0)), "Energy Supply")</f>
        <v>Distribution System</v>
      </c>
      <c r="L741" s="12">
        <v>6.9999999999999994E-5</v>
      </c>
      <c r="M741" s="12"/>
    </row>
    <row r="742" spans="1:13" x14ac:dyDescent="0.3">
      <c r="A742" s="18">
        <v>740</v>
      </c>
      <c r="B742" s="18">
        <f t="shared" si="22"/>
        <v>2020</v>
      </c>
      <c r="C742" s="17">
        <v>43952</v>
      </c>
      <c r="D742" s="18" t="s">
        <v>130</v>
      </c>
      <c r="E742" s="18" t="s">
        <v>95</v>
      </c>
      <c r="F742" s="18" t="str">
        <f t="shared" si="23"/>
        <v>Eversource_WMA-Grid Modernization Factor (GMF)-43952</v>
      </c>
      <c r="G742" s="11" t="s">
        <v>131</v>
      </c>
      <c r="H742" s="11" t="s">
        <v>49</v>
      </c>
      <c r="I742" s="11" t="s">
        <v>132</v>
      </c>
      <c r="J742" s="11" t="s">
        <v>144</v>
      </c>
      <c r="K742" s="11" t="str">
        <f>IFERROR(INDEX('EDC Component Dictionary'!$C$5:$C$37,MATCH('Rates Database'!J742,'EDC Component Dictionary'!$B$5:$B$37,0)), "Energy Supply")</f>
        <v>Distribution System</v>
      </c>
      <c r="L742" s="12">
        <v>6.9999999999999994E-5</v>
      </c>
      <c r="M742" s="12"/>
    </row>
    <row r="743" spans="1:13" x14ac:dyDescent="0.3">
      <c r="A743" s="18">
        <v>741</v>
      </c>
      <c r="B743" s="18">
        <f t="shared" si="22"/>
        <v>2020</v>
      </c>
      <c r="C743" s="17">
        <v>43922</v>
      </c>
      <c r="D743" s="18" t="s">
        <v>130</v>
      </c>
      <c r="E743" s="18" t="s">
        <v>95</v>
      </c>
      <c r="F743" s="18" t="str">
        <f t="shared" si="23"/>
        <v>Eversource_WMA-Grid Modernization Factor (GMF)-43922</v>
      </c>
      <c r="G743" s="11" t="s">
        <v>131</v>
      </c>
      <c r="H743" s="11" t="s">
        <v>49</v>
      </c>
      <c r="I743" s="11" t="s">
        <v>132</v>
      </c>
      <c r="J743" s="11" t="s">
        <v>144</v>
      </c>
      <c r="K743" s="11" t="str">
        <f>IFERROR(INDEX('EDC Component Dictionary'!$C$5:$C$37,MATCH('Rates Database'!J743,'EDC Component Dictionary'!$B$5:$B$37,0)), "Energy Supply")</f>
        <v>Distribution System</v>
      </c>
      <c r="L743" s="12">
        <v>6.9999999999999994E-5</v>
      </c>
      <c r="M743" s="12"/>
    </row>
    <row r="744" spans="1:13" x14ac:dyDescent="0.3">
      <c r="A744" s="18">
        <v>742</v>
      </c>
      <c r="B744" s="18">
        <f t="shared" si="22"/>
        <v>2020</v>
      </c>
      <c r="C744" s="17">
        <v>43891</v>
      </c>
      <c r="D744" s="18" t="s">
        <v>130</v>
      </c>
      <c r="E744" s="18" t="s">
        <v>95</v>
      </c>
      <c r="F744" s="18" t="str">
        <f t="shared" si="23"/>
        <v>Eversource_WMA-Grid Modernization Factor (GMF)-43891</v>
      </c>
      <c r="G744" s="11" t="s">
        <v>131</v>
      </c>
      <c r="H744" s="11" t="s">
        <v>49</v>
      </c>
      <c r="I744" s="11" t="s">
        <v>132</v>
      </c>
      <c r="J744" s="11" t="s">
        <v>144</v>
      </c>
      <c r="K744" s="11" t="str">
        <f>IFERROR(INDEX('EDC Component Dictionary'!$C$5:$C$37,MATCH('Rates Database'!J744,'EDC Component Dictionary'!$B$5:$B$37,0)), "Energy Supply")</f>
        <v>Distribution System</v>
      </c>
      <c r="L744" s="12">
        <v>6.9999999999999994E-5</v>
      </c>
      <c r="M744" s="12"/>
    </row>
    <row r="745" spans="1:13" x14ac:dyDescent="0.3">
      <c r="A745" s="18">
        <v>743</v>
      </c>
      <c r="B745" s="18">
        <f t="shared" si="22"/>
        <v>2020</v>
      </c>
      <c r="C745" s="17">
        <v>43862</v>
      </c>
      <c r="D745" s="18" t="s">
        <v>130</v>
      </c>
      <c r="E745" s="18" t="s">
        <v>95</v>
      </c>
      <c r="F745" s="18" t="str">
        <f t="shared" si="23"/>
        <v>Eversource_WMA-Grid Modernization Factor (GMF)-43862</v>
      </c>
      <c r="G745" s="11" t="s">
        <v>131</v>
      </c>
      <c r="H745" s="11" t="s">
        <v>49</v>
      </c>
      <c r="I745" s="11" t="s">
        <v>132</v>
      </c>
      <c r="J745" s="11" t="s">
        <v>144</v>
      </c>
      <c r="K745" s="11" t="str">
        <f>IFERROR(INDEX('EDC Component Dictionary'!$C$5:$C$37,MATCH('Rates Database'!J745,'EDC Component Dictionary'!$B$5:$B$37,0)), "Energy Supply")</f>
        <v>Distribution System</v>
      </c>
      <c r="L745" s="12">
        <v>6.9999999999999994E-5</v>
      </c>
      <c r="M745" s="12"/>
    </row>
    <row r="746" spans="1:13" x14ac:dyDescent="0.3">
      <c r="A746" s="18">
        <v>744</v>
      </c>
      <c r="B746" s="18">
        <f t="shared" si="22"/>
        <v>2020</v>
      </c>
      <c r="C746" s="17">
        <v>43831</v>
      </c>
      <c r="D746" s="18" t="s">
        <v>130</v>
      </c>
      <c r="E746" s="18" t="s">
        <v>95</v>
      </c>
      <c r="F746" s="18" t="str">
        <f t="shared" si="23"/>
        <v>Eversource_WMA-Grid Modernization Factor (GMF)-43831</v>
      </c>
      <c r="G746" s="11" t="s">
        <v>131</v>
      </c>
      <c r="H746" s="11" t="s">
        <v>49</v>
      </c>
      <c r="I746" s="11" t="s">
        <v>132</v>
      </c>
      <c r="J746" s="11" t="s">
        <v>144</v>
      </c>
      <c r="K746" s="11" t="str">
        <f>IFERROR(INDEX('EDC Component Dictionary'!$C$5:$C$37,MATCH('Rates Database'!J746,'EDC Component Dictionary'!$B$5:$B$37,0)), "Energy Supply")</f>
        <v>Distribution System</v>
      </c>
      <c r="L746" s="12">
        <v>6.9999999999999994E-5</v>
      </c>
      <c r="M746" s="12"/>
    </row>
    <row r="747" spans="1:13" x14ac:dyDescent="0.3">
      <c r="A747" s="18">
        <v>745</v>
      </c>
      <c r="B747" s="18">
        <f t="shared" si="22"/>
        <v>2019</v>
      </c>
      <c r="C747" s="17">
        <v>43800</v>
      </c>
      <c r="D747" s="18" t="s">
        <v>130</v>
      </c>
      <c r="E747" s="18" t="s">
        <v>95</v>
      </c>
      <c r="F747" s="18" t="str">
        <f t="shared" si="23"/>
        <v>Eversource_WMA-Grid Modernization Factor (GMF)-43800</v>
      </c>
      <c r="G747" s="11" t="s">
        <v>131</v>
      </c>
      <c r="H747" s="11" t="s">
        <v>49</v>
      </c>
      <c r="I747" s="11" t="s">
        <v>132</v>
      </c>
      <c r="J747" s="11" t="s">
        <v>144</v>
      </c>
      <c r="K747" s="11" t="str">
        <f>IFERROR(INDEX('EDC Component Dictionary'!$C$5:$C$37,MATCH('Rates Database'!J747,'EDC Component Dictionary'!$B$5:$B$37,0)), "Energy Supply")</f>
        <v>Distribution System</v>
      </c>
      <c r="L747" s="12">
        <v>6.9999999999999994E-5</v>
      </c>
      <c r="M747" s="12"/>
    </row>
    <row r="748" spans="1:13" x14ac:dyDescent="0.3">
      <c r="A748" s="18">
        <v>746</v>
      </c>
      <c r="B748" s="18">
        <f t="shared" si="22"/>
        <v>2019</v>
      </c>
      <c r="C748" s="17">
        <v>43770</v>
      </c>
      <c r="D748" s="18" t="s">
        <v>130</v>
      </c>
      <c r="E748" s="18" t="s">
        <v>95</v>
      </c>
      <c r="F748" s="18" t="str">
        <f t="shared" si="23"/>
        <v>Eversource_WMA-Grid Modernization Factor (GMF)-43770</v>
      </c>
      <c r="G748" s="11" t="s">
        <v>131</v>
      </c>
      <c r="H748" s="11" t="s">
        <v>49</v>
      </c>
      <c r="I748" s="11" t="s">
        <v>132</v>
      </c>
      <c r="J748" s="11" t="s">
        <v>144</v>
      </c>
      <c r="K748" s="11" t="str">
        <f>IFERROR(INDEX('EDC Component Dictionary'!$C$5:$C$37,MATCH('Rates Database'!J748,'EDC Component Dictionary'!$B$5:$B$37,0)), "Energy Supply")</f>
        <v>Distribution System</v>
      </c>
      <c r="L748" s="12">
        <v>6.9999999999999994E-5</v>
      </c>
      <c r="M748" s="12"/>
    </row>
    <row r="749" spans="1:13" x14ac:dyDescent="0.3">
      <c r="A749" s="18">
        <v>747</v>
      </c>
      <c r="B749" s="18">
        <f t="shared" si="22"/>
        <v>2019</v>
      </c>
      <c r="C749" s="17">
        <v>43739</v>
      </c>
      <c r="D749" s="18" t="s">
        <v>130</v>
      </c>
      <c r="E749" s="18" t="s">
        <v>95</v>
      </c>
      <c r="F749" s="18" t="str">
        <f t="shared" si="23"/>
        <v>Eversource_WMA-Grid Modernization Factor (GMF)-43739</v>
      </c>
      <c r="G749" s="11" t="s">
        <v>131</v>
      </c>
      <c r="H749" s="11" t="s">
        <v>49</v>
      </c>
      <c r="I749" s="11" t="s">
        <v>132</v>
      </c>
      <c r="J749" s="11" t="s">
        <v>144</v>
      </c>
      <c r="K749" s="11" t="str">
        <f>IFERROR(INDEX('EDC Component Dictionary'!$C$5:$C$37,MATCH('Rates Database'!J749,'EDC Component Dictionary'!$B$5:$B$37,0)), "Energy Supply")</f>
        <v>Distribution System</v>
      </c>
      <c r="L749" s="12">
        <v>6.9999999999999994E-5</v>
      </c>
      <c r="M749" s="12"/>
    </row>
    <row r="750" spans="1:13" x14ac:dyDescent="0.3">
      <c r="A750" s="18">
        <v>748</v>
      </c>
      <c r="B750" s="18">
        <f t="shared" si="22"/>
        <v>2019</v>
      </c>
      <c r="C750" s="17">
        <v>43709</v>
      </c>
      <c r="D750" s="18" t="s">
        <v>130</v>
      </c>
      <c r="E750" s="18" t="s">
        <v>95</v>
      </c>
      <c r="F750" s="18" t="str">
        <f t="shared" si="23"/>
        <v>Eversource_WMA-Grid Modernization Factor (GMF)-43709</v>
      </c>
      <c r="G750" s="11" t="s">
        <v>131</v>
      </c>
      <c r="H750" s="11" t="s">
        <v>49</v>
      </c>
      <c r="I750" s="11" t="s">
        <v>132</v>
      </c>
      <c r="J750" s="11" t="s">
        <v>144</v>
      </c>
      <c r="K750" s="11" t="str">
        <f>IFERROR(INDEX('EDC Component Dictionary'!$C$5:$C$37,MATCH('Rates Database'!J750,'EDC Component Dictionary'!$B$5:$B$37,0)), "Energy Supply")</f>
        <v>Distribution System</v>
      </c>
      <c r="L750" s="12">
        <v>6.9999999999999994E-5</v>
      </c>
      <c r="M750" s="12"/>
    </row>
    <row r="751" spans="1:13" x14ac:dyDescent="0.3">
      <c r="A751" s="18">
        <v>749</v>
      </c>
      <c r="B751" s="18">
        <f t="shared" si="22"/>
        <v>2019</v>
      </c>
      <c r="C751" s="17">
        <v>43678</v>
      </c>
      <c r="D751" s="18" t="s">
        <v>130</v>
      </c>
      <c r="E751" s="18" t="s">
        <v>95</v>
      </c>
      <c r="F751" s="18" t="str">
        <f t="shared" si="23"/>
        <v>Eversource_WMA-Grid Modernization Factor (GMF)-43678</v>
      </c>
      <c r="G751" s="11" t="s">
        <v>131</v>
      </c>
      <c r="H751" s="11" t="s">
        <v>49</v>
      </c>
      <c r="I751" s="11" t="s">
        <v>132</v>
      </c>
      <c r="J751" s="11" t="s">
        <v>144</v>
      </c>
      <c r="K751" s="11" t="str">
        <f>IFERROR(INDEX('EDC Component Dictionary'!$C$5:$C$37,MATCH('Rates Database'!J751,'EDC Component Dictionary'!$B$5:$B$37,0)), "Energy Supply")</f>
        <v>Distribution System</v>
      </c>
      <c r="L751" s="12">
        <v>0</v>
      </c>
      <c r="M751" s="12"/>
    </row>
    <row r="752" spans="1:13" x14ac:dyDescent="0.3">
      <c r="A752" s="18">
        <v>750</v>
      </c>
      <c r="B752" s="18">
        <f t="shared" si="22"/>
        <v>2019</v>
      </c>
      <c r="C752" s="17">
        <v>43647</v>
      </c>
      <c r="D752" s="18" t="s">
        <v>130</v>
      </c>
      <c r="E752" s="18" t="s">
        <v>95</v>
      </c>
      <c r="F752" s="18" t="str">
        <f t="shared" si="23"/>
        <v>Eversource_WMA-Grid Modernization Factor (GMF)-43647</v>
      </c>
      <c r="G752" s="11" t="s">
        <v>131</v>
      </c>
      <c r="H752" s="11" t="s">
        <v>49</v>
      </c>
      <c r="I752" s="11" t="s">
        <v>132</v>
      </c>
      <c r="J752" s="11" t="s">
        <v>144</v>
      </c>
      <c r="K752" s="11" t="str">
        <f>IFERROR(INDEX('EDC Component Dictionary'!$C$5:$C$37,MATCH('Rates Database'!J752,'EDC Component Dictionary'!$B$5:$B$37,0)), "Energy Supply")</f>
        <v>Distribution System</v>
      </c>
      <c r="L752" s="12">
        <v>0</v>
      </c>
      <c r="M752" s="12"/>
    </row>
    <row r="753" spans="1:13" x14ac:dyDescent="0.3">
      <c r="A753" s="18">
        <v>751</v>
      </c>
      <c r="B753" s="18">
        <f t="shared" si="22"/>
        <v>2019</v>
      </c>
      <c r="C753" s="17">
        <v>43617</v>
      </c>
      <c r="D753" s="18" t="s">
        <v>130</v>
      </c>
      <c r="E753" s="18" t="s">
        <v>95</v>
      </c>
      <c r="F753" s="18" t="str">
        <f t="shared" si="23"/>
        <v>Eversource_WMA-Grid Modernization Factor (GMF)-43617</v>
      </c>
      <c r="G753" s="11" t="s">
        <v>131</v>
      </c>
      <c r="H753" s="11" t="s">
        <v>49</v>
      </c>
      <c r="I753" s="11" t="s">
        <v>132</v>
      </c>
      <c r="J753" s="11" t="s">
        <v>144</v>
      </c>
      <c r="K753" s="11" t="str">
        <f>IFERROR(INDEX('EDC Component Dictionary'!$C$5:$C$37,MATCH('Rates Database'!J753,'EDC Component Dictionary'!$B$5:$B$37,0)), "Energy Supply")</f>
        <v>Distribution System</v>
      </c>
      <c r="L753" s="12">
        <v>0</v>
      </c>
      <c r="M753" s="12"/>
    </row>
    <row r="754" spans="1:13" x14ac:dyDescent="0.3">
      <c r="A754" s="18">
        <v>752</v>
      </c>
      <c r="B754" s="18">
        <f t="shared" si="22"/>
        <v>2019</v>
      </c>
      <c r="C754" s="17">
        <v>43586</v>
      </c>
      <c r="D754" s="18" t="s">
        <v>130</v>
      </c>
      <c r="E754" s="18" t="s">
        <v>95</v>
      </c>
      <c r="F754" s="18" t="str">
        <f t="shared" si="23"/>
        <v>Eversource_WMA-Grid Modernization Factor (GMF)-43586</v>
      </c>
      <c r="G754" s="11" t="s">
        <v>131</v>
      </c>
      <c r="H754" s="11" t="s">
        <v>49</v>
      </c>
      <c r="I754" s="11" t="s">
        <v>132</v>
      </c>
      <c r="J754" s="11" t="s">
        <v>144</v>
      </c>
      <c r="K754" s="11" t="str">
        <f>IFERROR(INDEX('EDC Component Dictionary'!$C$5:$C$37,MATCH('Rates Database'!J754,'EDC Component Dictionary'!$B$5:$B$37,0)), "Energy Supply")</f>
        <v>Distribution System</v>
      </c>
      <c r="L754" s="12">
        <v>0</v>
      </c>
      <c r="M754" s="12"/>
    </row>
    <row r="755" spans="1:13" x14ac:dyDescent="0.3">
      <c r="A755" s="18">
        <v>753</v>
      </c>
      <c r="B755" s="18">
        <f t="shared" si="22"/>
        <v>2019</v>
      </c>
      <c r="C755" s="17">
        <v>43556</v>
      </c>
      <c r="D755" s="18" t="s">
        <v>130</v>
      </c>
      <c r="E755" s="18" t="s">
        <v>95</v>
      </c>
      <c r="F755" s="18" t="str">
        <f t="shared" si="23"/>
        <v>Eversource_WMA-Grid Modernization Factor (GMF)-43556</v>
      </c>
      <c r="G755" s="11" t="s">
        <v>131</v>
      </c>
      <c r="H755" s="11" t="s">
        <v>49</v>
      </c>
      <c r="I755" s="11" t="s">
        <v>132</v>
      </c>
      <c r="J755" s="11" t="s">
        <v>144</v>
      </c>
      <c r="K755" s="11" t="str">
        <f>IFERROR(INDEX('EDC Component Dictionary'!$C$5:$C$37,MATCH('Rates Database'!J755,'EDC Component Dictionary'!$B$5:$B$37,0)), "Energy Supply")</f>
        <v>Distribution System</v>
      </c>
      <c r="L755" s="12">
        <v>0</v>
      </c>
      <c r="M755" s="12"/>
    </row>
    <row r="756" spans="1:13" x14ac:dyDescent="0.3">
      <c r="A756" s="18">
        <v>754</v>
      </c>
      <c r="B756" s="18">
        <f t="shared" si="22"/>
        <v>2019</v>
      </c>
      <c r="C756" s="17">
        <v>43525</v>
      </c>
      <c r="D756" s="18" t="s">
        <v>130</v>
      </c>
      <c r="E756" s="18" t="s">
        <v>95</v>
      </c>
      <c r="F756" s="18" t="str">
        <f t="shared" si="23"/>
        <v>Eversource_WMA-Grid Modernization Factor (GMF)-43525</v>
      </c>
      <c r="G756" s="11" t="s">
        <v>131</v>
      </c>
      <c r="H756" s="11" t="s">
        <v>49</v>
      </c>
      <c r="I756" s="11" t="s">
        <v>132</v>
      </c>
      <c r="J756" s="11" t="s">
        <v>144</v>
      </c>
      <c r="K756" s="11" t="str">
        <f>IFERROR(INDEX('EDC Component Dictionary'!$C$5:$C$37,MATCH('Rates Database'!J756,'EDC Component Dictionary'!$B$5:$B$37,0)), "Energy Supply")</f>
        <v>Distribution System</v>
      </c>
      <c r="L756" s="12">
        <v>0</v>
      </c>
      <c r="M756" s="12"/>
    </row>
    <row r="757" spans="1:13" x14ac:dyDescent="0.3">
      <c r="A757" s="18">
        <v>755</v>
      </c>
      <c r="B757" s="18">
        <f t="shared" si="22"/>
        <v>2019</v>
      </c>
      <c r="C757" s="17">
        <v>43497</v>
      </c>
      <c r="D757" s="18" t="s">
        <v>130</v>
      </c>
      <c r="E757" s="18" t="s">
        <v>95</v>
      </c>
      <c r="F757" s="18" t="str">
        <f t="shared" si="23"/>
        <v>Eversource_WMA-Grid Modernization Factor (GMF)-43497</v>
      </c>
      <c r="G757" s="11" t="s">
        <v>131</v>
      </c>
      <c r="H757" s="11" t="s">
        <v>49</v>
      </c>
      <c r="I757" s="11" t="s">
        <v>132</v>
      </c>
      <c r="J757" s="11" t="s">
        <v>144</v>
      </c>
      <c r="K757" s="11" t="str">
        <f>IFERROR(INDEX('EDC Component Dictionary'!$C$5:$C$37,MATCH('Rates Database'!J757,'EDC Component Dictionary'!$B$5:$B$37,0)), "Energy Supply")</f>
        <v>Distribution System</v>
      </c>
      <c r="L757" s="12">
        <v>0</v>
      </c>
      <c r="M757" s="12"/>
    </row>
    <row r="758" spans="1:13" x14ac:dyDescent="0.3">
      <c r="A758" s="18">
        <v>756</v>
      </c>
      <c r="B758" s="18">
        <f t="shared" si="22"/>
        <v>2019</v>
      </c>
      <c r="C758" s="17">
        <v>43466</v>
      </c>
      <c r="D758" s="18" t="s">
        <v>130</v>
      </c>
      <c r="E758" s="18" t="s">
        <v>95</v>
      </c>
      <c r="F758" s="18" t="str">
        <f t="shared" si="23"/>
        <v>Eversource_WMA-Grid Modernization Factor (GMF)-43466</v>
      </c>
      <c r="G758" s="11" t="s">
        <v>131</v>
      </c>
      <c r="H758" s="11" t="s">
        <v>49</v>
      </c>
      <c r="I758" s="11" t="s">
        <v>132</v>
      </c>
      <c r="J758" s="11" t="s">
        <v>144</v>
      </c>
      <c r="K758" s="11" t="str">
        <f>IFERROR(INDEX('EDC Component Dictionary'!$C$5:$C$37,MATCH('Rates Database'!J758,'EDC Component Dictionary'!$B$5:$B$37,0)), "Energy Supply")</f>
        <v>Distribution System</v>
      </c>
      <c r="L758" s="12">
        <v>0</v>
      </c>
      <c r="M758" s="12"/>
    </row>
    <row r="759" spans="1:13" x14ac:dyDescent="0.3">
      <c r="A759" s="18">
        <v>757</v>
      </c>
      <c r="B759" s="18">
        <f t="shared" si="22"/>
        <v>2024</v>
      </c>
      <c r="C759" s="17">
        <v>45352</v>
      </c>
      <c r="D759" s="18" t="s">
        <v>130</v>
      </c>
      <c r="E759" s="18" t="s">
        <v>95</v>
      </c>
      <c r="F759" s="18" t="str">
        <f t="shared" si="23"/>
        <v>Eversource_WMA-Tax Act Credit Factor (TACF)-45352</v>
      </c>
      <c r="G759" s="11" t="s">
        <v>131</v>
      </c>
      <c r="H759" s="11" t="s">
        <v>49</v>
      </c>
      <c r="I759" s="11" t="s">
        <v>132</v>
      </c>
      <c r="J759" s="11" t="s">
        <v>145</v>
      </c>
      <c r="K759" s="11" t="str">
        <f>IFERROR(INDEX('EDC Component Dictionary'!$C$5:$C$37,MATCH('Rates Database'!J759,'EDC Component Dictionary'!$B$5:$B$37,0)), "Energy Supply")</f>
        <v>Distribution System</v>
      </c>
      <c r="L759" s="12">
        <v>-1.8E-3</v>
      </c>
      <c r="M759" s="12"/>
    </row>
    <row r="760" spans="1:13" x14ac:dyDescent="0.3">
      <c r="A760" s="18">
        <v>758</v>
      </c>
      <c r="B760" s="18">
        <f t="shared" si="22"/>
        <v>2024</v>
      </c>
      <c r="C760" s="17">
        <v>45323</v>
      </c>
      <c r="D760" s="18" t="s">
        <v>130</v>
      </c>
      <c r="E760" s="18" t="s">
        <v>95</v>
      </c>
      <c r="F760" s="18" t="str">
        <f t="shared" si="23"/>
        <v>Eversource_WMA-Tax Act Credit Factor (TACF)-45323</v>
      </c>
      <c r="G760" s="11" t="s">
        <v>131</v>
      </c>
      <c r="H760" s="11" t="s">
        <v>49</v>
      </c>
      <c r="I760" s="11" t="s">
        <v>132</v>
      </c>
      <c r="J760" s="11" t="s">
        <v>145</v>
      </c>
      <c r="K760" s="11" t="str">
        <f>IFERROR(INDEX('EDC Component Dictionary'!$C$5:$C$37,MATCH('Rates Database'!J760,'EDC Component Dictionary'!$B$5:$B$37,0)), "Energy Supply")</f>
        <v>Distribution System</v>
      </c>
      <c r="L760" s="12">
        <v>-1.8E-3</v>
      </c>
      <c r="M760" s="12"/>
    </row>
    <row r="761" spans="1:13" x14ac:dyDescent="0.3">
      <c r="A761" s="18">
        <v>759</v>
      </c>
      <c r="B761" s="18">
        <f t="shared" si="22"/>
        <v>2024</v>
      </c>
      <c r="C761" s="17">
        <v>45292</v>
      </c>
      <c r="D761" s="18" t="s">
        <v>130</v>
      </c>
      <c r="E761" s="18" t="s">
        <v>95</v>
      </c>
      <c r="F761" s="18" t="str">
        <f t="shared" si="23"/>
        <v>Eversource_WMA-Tax Act Credit Factor (TACF)-45292</v>
      </c>
      <c r="G761" s="11" t="s">
        <v>131</v>
      </c>
      <c r="H761" s="11" t="s">
        <v>49</v>
      </c>
      <c r="I761" s="11" t="s">
        <v>132</v>
      </c>
      <c r="J761" s="11" t="s">
        <v>145</v>
      </c>
      <c r="K761" s="11" t="str">
        <f>IFERROR(INDEX('EDC Component Dictionary'!$C$5:$C$37,MATCH('Rates Database'!J761,'EDC Component Dictionary'!$B$5:$B$37,0)), "Energy Supply")</f>
        <v>Distribution System</v>
      </c>
      <c r="L761" s="12">
        <v>-1.8E-3</v>
      </c>
      <c r="M761" s="12"/>
    </row>
    <row r="762" spans="1:13" x14ac:dyDescent="0.3">
      <c r="A762" s="18">
        <v>760</v>
      </c>
      <c r="B762" s="18">
        <f t="shared" si="22"/>
        <v>2023</v>
      </c>
      <c r="C762" s="17">
        <v>45261</v>
      </c>
      <c r="D762" s="18" t="s">
        <v>130</v>
      </c>
      <c r="E762" s="18" t="s">
        <v>95</v>
      </c>
      <c r="F762" s="18" t="str">
        <f t="shared" si="23"/>
        <v>Eversource_WMA-Tax Act Credit Factor (TACF)-45261</v>
      </c>
      <c r="G762" s="11" t="s">
        <v>131</v>
      </c>
      <c r="H762" s="11" t="s">
        <v>49</v>
      </c>
      <c r="I762" s="11" t="s">
        <v>132</v>
      </c>
      <c r="J762" s="11" t="s">
        <v>145</v>
      </c>
      <c r="K762" s="11" t="str">
        <f>IFERROR(INDEX('EDC Component Dictionary'!$C$5:$C$37,MATCH('Rates Database'!J762,'EDC Component Dictionary'!$B$5:$B$37,0)), "Energy Supply")</f>
        <v>Distribution System</v>
      </c>
      <c r="L762" s="12">
        <v>-1.6100000000000001E-3</v>
      </c>
      <c r="M762" s="12"/>
    </row>
    <row r="763" spans="1:13" x14ac:dyDescent="0.3">
      <c r="A763" s="18">
        <v>761</v>
      </c>
      <c r="B763" s="18">
        <f t="shared" si="22"/>
        <v>2023</v>
      </c>
      <c r="C763" s="17">
        <v>45231</v>
      </c>
      <c r="D763" s="18" t="s">
        <v>130</v>
      </c>
      <c r="E763" s="18" t="s">
        <v>95</v>
      </c>
      <c r="F763" s="18" t="str">
        <f t="shared" si="23"/>
        <v>Eversource_WMA-Tax Act Credit Factor (TACF)-45231</v>
      </c>
      <c r="G763" s="11" t="s">
        <v>131</v>
      </c>
      <c r="H763" s="11" t="s">
        <v>49</v>
      </c>
      <c r="I763" s="11" t="s">
        <v>132</v>
      </c>
      <c r="J763" s="11" t="s">
        <v>145</v>
      </c>
      <c r="K763" s="11" t="str">
        <f>IFERROR(INDEX('EDC Component Dictionary'!$C$5:$C$37,MATCH('Rates Database'!J763,'EDC Component Dictionary'!$B$5:$B$37,0)), "Energy Supply")</f>
        <v>Distribution System</v>
      </c>
      <c r="L763" s="12">
        <v>-1.6100000000000001E-3</v>
      </c>
      <c r="M763" s="12"/>
    </row>
    <row r="764" spans="1:13" x14ac:dyDescent="0.3">
      <c r="A764" s="18">
        <v>762</v>
      </c>
      <c r="B764" s="18">
        <f t="shared" si="22"/>
        <v>2023</v>
      </c>
      <c r="C764" s="17">
        <v>45200</v>
      </c>
      <c r="D764" s="18" t="s">
        <v>130</v>
      </c>
      <c r="E764" s="18" t="s">
        <v>95</v>
      </c>
      <c r="F764" s="18" t="str">
        <f t="shared" si="23"/>
        <v>Eversource_WMA-Tax Act Credit Factor (TACF)-45200</v>
      </c>
      <c r="G764" s="11" t="s">
        <v>131</v>
      </c>
      <c r="H764" s="11" t="s">
        <v>49</v>
      </c>
      <c r="I764" s="11" t="s">
        <v>132</v>
      </c>
      <c r="J764" s="11" t="s">
        <v>145</v>
      </c>
      <c r="K764" s="11" t="str">
        <f>IFERROR(INDEX('EDC Component Dictionary'!$C$5:$C$37,MATCH('Rates Database'!J764,'EDC Component Dictionary'!$B$5:$B$37,0)), "Energy Supply")</f>
        <v>Distribution System</v>
      </c>
      <c r="L764" s="12">
        <v>-1.6100000000000001E-3</v>
      </c>
      <c r="M764" s="12"/>
    </row>
    <row r="765" spans="1:13" x14ac:dyDescent="0.3">
      <c r="A765" s="18">
        <v>763</v>
      </c>
      <c r="B765" s="18">
        <f t="shared" si="22"/>
        <v>2023</v>
      </c>
      <c r="C765" s="17">
        <v>45170</v>
      </c>
      <c r="D765" s="18" t="s">
        <v>130</v>
      </c>
      <c r="E765" s="18" t="s">
        <v>95</v>
      </c>
      <c r="F765" s="18" t="str">
        <f t="shared" si="23"/>
        <v>Eversource_WMA-Tax Act Credit Factor (TACF)-45170</v>
      </c>
      <c r="G765" s="11" t="s">
        <v>131</v>
      </c>
      <c r="H765" s="11" t="s">
        <v>49</v>
      </c>
      <c r="I765" s="11" t="s">
        <v>132</v>
      </c>
      <c r="J765" s="11" t="s">
        <v>145</v>
      </c>
      <c r="K765" s="11" t="str">
        <f>IFERROR(INDEX('EDC Component Dictionary'!$C$5:$C$37,MATCH('Rates Database'!J765,'EDC Component Dictionary'!$B$5:$B$37,0)), "Energy Supply")</f>
        <v>Distribution System</v>
      </c>
      <c r="L765" s="12">
        <v>-1.6100000000000001E-3</v>
      </c>
      <c r="M765" s="12"/>
    </row>
    <row r="766" spans="1:13" x14ac:dyDescent="0.3">
      <c r="A766" s="18">
        <v>764</v>
      </c>
      <c r="B766" s="18">
        <f t="shared" si="22"/>
        <v>2023</v>
      </c>
      <c r="C766" s="17">
        <v>45139</v>
      </c>
      <c r="D766" s="18" t="s">
        <v>130</v>
      </c>
      <c r="E766" s="18" t="s">
        <v>95</v>
      </c>
      <c r="F766" s="18" t="str">
        <f t="shared" si="23"/>
        <v>Eversource_WMA-Tax Act Credit Factor (TACF)-45139</v>
      </c>
      <c r="G766" s="11" t="s">
        <v>131</v>
      </c>
      <c r="H766" s="11" t="s">
        <v>49</v>
      </c>
      <c r="I766" s="11" t="s">
        <v>132</v>
      </c>
      <c r="J766" s="11" t="s">
        <v>145</v>
      </c>
      <c r="K766" s="11" t="str">
        <f>IFERROR(INDEX('EDC Component Dictionary'!$C$5:$C$37,MATCH('Rates Database'!J766,'EDC Component Dictionary'!$B$5:$B$37,0)), "Energy Supply")</f>
        <v>Distribution System</v>
      </c>
      <c r="L766" s="12">
        <v>-1.6100000000000001E-3</v>
      </c>
      <c r="M766" s="12"/>
    </row>
    <row r="767" spans="1:13" x14ac:dyDescent="0.3">
      <c r="A767" s="18">
        <v>765</v>
      </c>
      <c r="B767" s="18">
        <f t="shared" si="22"/>
        <v>2023</v>
      </c>
      <c r="C767" s="17">
        <v>45108</v>
      </c>
      <c r="D767" s="18" t="s">
        <v>130</v>
      </c>
      <c r="E767" s="18" t="s">
        <v>95</v>
      </c>
      <c r="F767" s="18" t="str">
        <f t="shared" si="23"/>
        <v>Eversource_WMA-Tax Act Credit Factor (TACF)-45108</v>
      </c>
      <c r="G767" s="11" t="s">
        <v>131</v>
      </c>
      <c r="H767" s="11" t="s">
        <v>49</v>
      </c>
      <c r="I767" s="11" t="s">
        <v>132</v>
      </c>
      <c r="J767" s="11" t="s">
        <v>145</v>
      </c>
      <c r="K767" s="11" t="str">
        <f>IFERROR(INDEX('EDC Component Dictionary'!$C$5:$C$37,MATCH('Rates Database'!J767,'EDC Component Dictionary'!$B$5:$B$37,0)), "Energy Supply")</f>
        <v>Distribution System</v>
      </c>
      <c r="L767" s="12">
        <v>-1.6100000000000001E-3</v>
      </c>
      <c r="M767" s="12"/>
    </row>
    <row r="768" spans="1:13" x14ac:dyDescent="0.3">
      <c r="A768" s="18">
        <v>766</v>
      </c>
      <c r="B768" s="18">
        <f t="shared" si="22"/>
        <v>2023</v>
      </c>
      <c r="C768" s="17">
        <v>45078</v>
      </c>
      <c r="D768" s="18" t="s">
        <v>130</v>
      </c>
      <c r="E768" s="18" t="s">
        <v>95</v>
      </c>
      <c r="F768" s="18" t="str">
        <f t="shared" si="23"/>
        <v>Eversource_WMA-Tax Act Credit Factor (TACF)-45078</v>
      </c>
      <c r="G768" s="11" t="s">
        <v>131</v>
      </c>
      <c r="H768" s="11" t="s">
        <v>49</v>
      </c>
      <c r="I768" s="11" t="s">
        <v>132</v>
      </c>
      <c r="J768" s="11" t="s">
        <v>145</v>
      </c>
      <c r="K768" s="11" t="str">
        <f>IFERROR(INDEX('EDC Component Dictionary'!$C$5:$C$37,MATCH('Rates Database'!J768,'EDC Component Dictionary'!$B$5:$B$37,0)), "Energy Supply")</f>
        <v>Distribution System</v>
      </c>
      <c r="L768" s="12">
        <v>-1.6100000000000001E-3</v>
      </c>
      <c r="M768" s="12"/>
    </row>
    <row r="769" spans="1:13" x14ac:dyDescent="0.3">
      <c r="A769" s="18">
        <v>767</v>
      </c>
      <c r="B769" s="18">
        <f t="shared" si="22"/>
        <v>2023</v>
      </c>
      <c r="C769" s="17">
        <v>45047</v>
      </c>
      <c r="D769" s="18" t="s">
        <v>130</v>
      </c>
      <c r="E769" s="18" t="s">
        <v>95</v>
      </c>
      <c r="F769" s="18" t="str">
        <f t="shared" si="23"/>
        <v>Eversource_WMA-Tax Act Credit Factor (TACF)-45047</v>
      </c>
      <c r="G769" s="11" t="s">
        <v>131</v>
      </c>
      <c r="H769" s="11" t="s">
        <v>49</v>
      </c>
      <c r="I769" s="11" t="s">
        <v>132</v>
      </c>
      <c r="J769" s="11" t="s">
        <v>145</v>
      </c>
      <c r="K769" s="11" t="str">
        <f>IFERROR(INDEX('EDC Component Dictionary'!$C$5:$C$37,MATCH('Rates Database'!J769,'EDC Component Dictionary'!$B$5:$B$37,0)), "Energy Supply")</f>
        <v>Distribution System</v>
      </c>
      <c r="L769" s="12">
        <v>-1.6100000000000001E-3</v>
      </c>
      <c r="M769" s="12"/>
    </row>
    <row r="770" spans="1:13" x14ac:dyDescent="0.3">
      <c r="A770" s="18">
        <v>768</v>
      </c>
      <c r="B770" s="18">
        <f t="shared" si="22"/>
        <v>2023</v>
      </c>
      <c r="C770" s="17">
        <v>45017</v>
      </c>
      <c r="D770" s="18" t="s">
        <v>130</v>
      </c>
      <c r="E770" s="18" t="s">
        <v>95</v>
      </c>
      <c r="F770" s="18" t="str">
        <f t="shared" si="23"/>
        <v>Eversource_WMA-Tax Act Credit Factor (TACF)-45017</v>
      </c>
      <c r="G770" s="11" t="s">
        <v>131</v>
      </c>
      <c r="H770" s="11" t="s">
        <v>49</v>
      </c>
      <c r="I770" s="11" t="s">
        <v>132</v>
      </c>
      <c r="J770" s="11" t="s">
        <v>145</v>
      </c>
      <c r="K770" s="11" t="str">
        <f>IFERROR(INDEX('EDC Component Dictionary'!$C$5:$C$37,MATCH('Rates Database'!J770,'EDC Component Dictionary'!$B$5:$B$37,0)), "Energy Supply")</f>
        <v>Distribution System</v>
      </c>
      <c r="L770" s="12">
        <v>-1.6100000000000001E-3</v>
      </c>
      <c r="M770" s="12"/>
    </row>
    <row r="771" spans="1:13" x14ac:dyDescent="0.3">
      <c r="A771" s="18">
        <v>769</v>
      </c>
      <c r="B771" s="18">
        <f t="shared" ref="B771:B834" si="24">YEAR(C771)</f>
        <v>2023</v>
      </c>
      <c r="C771" s="17">
        <v>44986</v>
      </c>
      <c r="D771" s="18" t="s">
        <v>130</v>
      </c>
      <c r="E771" s="18" t="s">
        <v>95</v>
      </c>
      <c r="F771" s="18" t="str">
        <f t="shared" si="23"/>
        <v>Eversource_WMA-Tax Act Credit Factor (TACF)-44986</v>
      </c>
      <c r="G771" s="11" t="s">
        <v>131</v>
      </c>
      <c r="H771" s="11" t="s">
        <v>49</v>
      </c>
      <c r="I771" s="11" t="s">
        <v>132</v>
      </c>
      <c r="J771" s="11" t="s">
        <v>145</v>
      </c>
      <c r="K771" s="11" t="str">
        <f>IFERROR(INDEX('EDC Component Dictionary'!$C$5:$C$37,MATCH('Rates Database'!J771,'EDC Component Dictionary'!$B$5:$B$37,0)), "Energy Supply")</f>
        <v>Distribution System</v>
      </c>
      <c r="L771" s="12">
        <v>-1.6100000000000001E-3</v>
      </c>
      <c r="M771" s="12"/>
    </row>
    <row r="772" spans="1:13" x14ac:dyDescent="0.3">
      <c r="A772" s="18">
        <v>770</v>
      </c>
      <c r="B772" s="18">
        <f t="shared" si="24"/>
        <v>2023</v>
      </c>
      <c r="C772" s="17">
        <v>44958</v>
      </c>
      <c r="D772" s="18" t="s">
        <v>130</v>
      </c>
      <c r="E772" s="18" t="s">
        <v>95</v>
      </c>
      <c r="F772" s="18" t="str">
        <f t="shared" ref="F772:F835" si="25">_xlfn.CONCAT(E772,"-",J772,"-",C772)</f>
        <v>Eversource_WMA-Tax Act Credit Factor (TACF)-44958</v>
      </c>
      <c r="G772" s="11" t="s">
        <v>131</v>
      </c>
      <c r="H772" s="11" t="s">
        <v>49</v>
      </c>
      <c r="I772" s="11" t="s">
        <v>132</v>
      </c>
      <c r="J772" s="11" t="s">
        <v>145</v>
      </c>
      <c r="K772" s="11" t="str">
        <f>IFERROR(INDEX('EDC Component Dictionary'!$C$5:$C$37,MATCH('Rates Database'!J772,'EDC Component Dictionary'!$B$5:$B$37,0)), "Energy Supply")</f>
        <v>Distribution System</v>
      </c>
      <c r="L772" s="12">
        <v>-1.6100000000000001E-3</v>
      </c>
      <c r="M772" s="12"/>
    </row>
    <row r="773" spans="1:13" x14ac:dyDescent="0.3">
      <c r="A773" s="18">
        <v>771</v>
      </c>
      <c r="B773" s="18">
        <f t="shared" si="24"/>
        <v>2023</v>
      </c>
      <c r="C773" s="17">
        <v>44927</v>
      </c>
      <c r="D773" s="18" t="s">
        <v>130</v>
      </c>
      <c r="E773" s="18" t="s">
        <v>95</v>
      </c>
      <c r="F773" s="18" t="str">
        <f t="shared" si="25"/>
        <v>Eversource_WMA-Tax Act Credit Factor (TACF)-44927</v>
      </c>
      <c r="G773" s="11" t="s">
        <v>131</v>
      </c>
      <c r="H773" s="11" t="s">
        <v>49</v>
      </c>
      <c r="I773" s="11" t="s">
        <v>132</v>
      </c>
      <c r="J773" s="11" t="s">
        <v>145</v>
      </c>
      <c r="K773" s="11" t="str">
        <f>IFERROR(INDEX('EDC Component Dictionary'!$C$5:$C$37,MATCH('Rates Database'!J773,'EDC Component Dictionary'!$B$5:$B$37,0)), "Energy Supply")</f>
        <v>Distribution System</v>
      </c>
      <c r="L773" s="12">
        <v>-1.6100000000000001E-3</v>
      </c>
      <c r="M773" s="12"/>
    </row>
    <row r="774" spans="1:13" x14ac:dyDescent="0.3">
      <c r="A774" s="18">
        <v>772</v>
      </c>
      <c r="B774" s="18">
        <f t="shared" si="24"/>
        <v>2022</v>
      </c>
      <c r="C774" s="17">
        <v>44896</v>
      </c>
      <c r="D774" s="18" t="s">
        <v>130</v>
      </c>
      <c r="E774" s="18" t="s">
        <v>95</v>
      </c>
      <c r="F774" s="18" t="str">
        <f t="shared" si="25"/>
        <v>Eversource_WMA-Tax Act Credit Factor (TACF)-44896</v>
      </c>
      <c r="G774" s="11" t="s">
        <v>131</v>
      </c>
      <c r="H774" s="11" t="s">
        <v>49</v>
      </c>
      <c r="I774" s="11" t="s">
        <v>132</v>
      </c>
      <c r="J774" s="11" t="s">
        <v>145</v>
      </c>
      <c r="K774" s="11" t="str">
        <f>IFERROR(INDEX('EDC Component Dictionary'!$C$5:$C$37,MATCH('Rates Database'!J774,'EDC Component Dictionary'!$B$5:$B$37,0)), "Energy Supply")</f>
        <v>Distribution System</v>
      </c>
      <c r="L774" s="12">
        <v>-1.6299999999999999E-3</v>
      </c>
      <c r="M774" s="12"/>
    </row>
    <row r="775" spans="1:13" x14ac:dyDescent="0.3">
      <c r="A775" s="18">
        <v>773</v>
      </c>
      <c r="B775" s="18">
        <f t="shared" si="24"/>
        <v>2022</v>
      </c>
      <c r="C775" s="17">
        <v>44866</v>
      </c>
      <c r="D775" s="18" t="s">
        <v>130</v>
      </c>
      <c r="E775" s="18" t="s">
        <v>95</v>
      </c>
      <c r="F775" s="18" t="str">
        <f t="shared" si="25"/>
        <v>Eversource_WMA-Tax Act Credit Factor (TACF)-44866</v>
      </c>
      <c r="G775" s="11" t="s">
        <v>131</v>
      </c>
      <c r="H775" s="11" t="s">
        <v>49</v>
      </c>
      <c r="I775" s="11" t="s">
        <v>132</v>
      </c>
      <c r="J775" s="11" t="s">
        <v>145</v>
      </c>
      <c r="K775" s="11" t="str">
        <f>IFERROR(INDEX('EDC Component Dictionary'!$C$5:$C$37,MATCH('Rates Database'!J775,'EDC Component Dictionary'!$B$5:$B$37,0)), "Energy Supply")</f>
        <v>Distribution System</v>
      </c>
      <c r="L775" s="12">
        <v>-1.6299999999999999E-3</v>
      </c>
      <c r="M775" s="12"/>
    </row>
    <row r="776" spans="1:13" x14ac:dyDescent="0.3">
      <c r="A776" s="18">
        <v>774</v>
      </c>
      <c r="B776" s="18">
        <f t="shared" si="24"/>
        <v>2022</v>
      </c>
      <c r="C776" s="17">
        <v>44835</v>
      </c>
      <c r="D776" s="18" t="s">
        <v>130</v>
      </c>
      <c r="E776" s="18" t="s">
        <v>95</v>
      </c>
      <c r="F776" s="18" t="str">
        <f t="shared" si="25"/>
        <v>Eversource_WMA-Tax Act Credit Factor (TACF)-44835</v>
      </c>
      <c r="G776" s="11" t="s">
        <v>131</v>
      </c>
      <c r="H776" s="11" t="s">
        <v>49</v>
      </c>
      <c r="I776" s="11" t="s">
        <v>132</v>
      </c>
      <c r="J776" s="11" t="s">
        <v>145</v>
      </c>
      <c r="K776" s="11" t="str">
        <f>IFERROR(INDEX('EDC Component Dictionary'!$C$5:$C$37,MATCH('Rates Database'!J776,'EDC Component Dictionary'!$B$5:$B$37,0)), "Energy Supply")</f>
        <v>Distribution System</v>
      </c>
      <c r="L776" s="12">
        <v>-1.6299999999999999E-3</v>
      </c>
      <c r="M776" s="12"/>
    </row>
    <row r="777" spans="1:13" x14ac:dyDescent="0.3">
      <c r="A777" s="18">
        <v>775</v>
      </c>
      <c r="B777" s="18">
        <f t="shared" si="24"/>
        <v>2022</v>
      </c>
      <c r="C777" s="17">
        <v>44805</v>
      </c>
      <c r="D777" s="18" t="s">
        <v>130</v>
      </c>
      <c r="E777" s="18" t="s">
        <v>95</v>
      </c>
      <c r="F777" s="18" t="str">
        <f t="shared" si="25"/>
        <v>Eversource_WMA-Tax Act Credit Factor (TACF)-44805</v>
      </c>
      <c r="G777" s="11" t="s">
        <v>131</v>
      </c>
      <c r="H777" s="11" t="s">
        <v>49</v>
      </c>
      <c r="I777" s="11" t="s">
        <v>132</v>
      </c>
      <c r="J777" s="11" t="s">
        <v>145</v>
      </c>
      <c r="K777" s="11" t="str">
        <f>IFERROR(INDEX('EDC Component Dictionary'!$C$5:$C$37,MATCH('Rates Database'!J777,'EDC Component Dictionary'!$B$5:$B$37,0)), "Energy Supply")</f>
        <v>Distribution System</v>
      </c>
      <c r="L777" s="12">
        <v>-1.6299999999999999E-3</v>
      </c>
      <c r="M777" s="12"/>
    </row>
    <row r="778" spans="1:13" x14ac:dyDescent="0.3">
      <c r="A778" s="18">
        <v>776</v>
      </c>
      <c r="B778" s="18">
        <f t="shared" si="24"/>
        <v>2022</v>
      </c>
      <c r="C778" s="17">
        <v>44774</v>
      </c>
      <c r="D778" s="18" t="s">
        <v>130</v>
      </c>
      <c r="E778" s="18" t="s">
        <v>95</v>
      </c>
      <c r="F778" s="18" t="str">
        <f t="shared" si="25"/>
        <v>Eversource_WMA-Tax Act Credit Factor (TACF)-44774</v>
      </c>
      <c r="G778" s="11" t="s">
        <v>131</v>
      </c>
      <c r="H778" s="11" t="s">
        <v>49</v>
      </c>
      <c r="I778" s="11" t="s">
        <v>132</v>
      </c>
      <c r="J778" s="11" t="s">
        <v>145</v>
      </c>
      <c r="K778" s="11" t="str">
        <f>IFERROR(INDEX('EDC Component Dictionary'!$C$5:$C$37,MATCH('Rates Database'!J778,'EDC Component Dictionary'!$B$5:$B$37,0)), "Energy Supply")</f>
        <v>Distribution System</v>
      </c>
      <c r="L778" s="12">
        <v>-1.6299999999999999E-3</v>
      </c>
      <c r="M778" s="12"/>
    </row>
    <row r="779" spans="1:13" x14ac:dyDescent="0.3">
      <c r="A779" s="18">
        <v>777</v>
      </c>
      <c r="B779" s="18">
        <f t="shared" si="24"/>
        <v>2022</v>
      </c>
      <c r="C779" s="17">
        <v>44743</v>
      </c>
      <c r="D779" s="18" t="s">
        <v>130</v>
      </c>
      <c r="E779" s="18" t="s">
        <v>95</v>
      </c>
      <c r="F779" s="18" t="str">
        <f t="shared" si="25"/>
        <v>Eversource_WMA-Tax Act Credit Factor (TACF)-44743</v>
      </c>
      <c r="G779" s="11" t="s">
        <v>131</v>
      </c>
      <c r="H779" s="11" t="s">
        <v>49</v>
      </c>
      <c r="I779" s="11" t="s">
        <v>132</v>
      </c>
      <c r="J779" s="11" t="s">
        <v>145</v>
      </c>
      <c r="K779" s="11" t="str">
        <f>IFERROR(INDEX('EDC Component Dictionary'!$C$5:$C$37,MATCH('Rates Database'!J779,'EDC Component Dictionary'!$B$5:$B$37,0)), "Energy Supply")</f>
        <v>Distribution System</v>
      </c>
      <c r="L779" s="12">
        <v>-1.6299999999999999E-3</v>
      </c>
      <c r="M779" s="12"/>
    </row>
    <row r="780" spans="1:13" x14ac:dyDescent="0.3">
      <c r="A780" s="18">
        <v>778</v>
      </c>
      <c r="B780" s="18">
        <f t="shared" si="24"/>
        <v>2022</v>
      </c>
      <c r="C780" s="17">
        <v>44713</v>
      </c>
      <c r="D780" s="18" t="s">
        <v>130</v>
      </c>
      <c r="E780" s="18" t="s">
        <v>95</v>
      </c>
      <c r="F780" s="18" t="str">
        <f t="shared" si="25"/>
        <v>Eversource_WMA-Tax Act Credit Factor (TACF)-44713</v>
      </c>
      <c r="G780" s="11" t="s">
        <v>131</v>
      </c>
      <c r="H780" s="11" t="s">
        <v>49</v>
      </c>
      <c r="I780" s="11" t="s">
        <v>132</v>
      </c>
      <c r="J780" s="11" t="s">
        <v>145</v>
      </c>
      <c r="K780" s="11" t="str">
        <f>IFERROR(INDEX('EDC Component Dictionary'!$C$5:$C$37,MATCH('Rates Database'!J780,'EDC Component Dictionary'!$B$5:$B$37,0)), "Energy Supply")</f>
        <v>Distribution System</v>
      </c>
      <c r="L780" s="12">
        <v>-1.6299999999999999E-3</v>
      </c>
      <c r="M780" s="12"/>
    </row>
    <row r="781" spans="1:13" x14ac:dyDescent="0.3">
      <c r="A781" s="18">
        <v>779</v>
      </c>
      <c r="B781" s="18">
        <f t="shared" si="24"/>
        <v>2022</v>
      </c>
      <c r="C781" s="17">
        <v>44682</v>
      </c>
      <c r="D781" s="18" t="s">
        <v>130</v>
      </c>
      <c r="E781" s="18" t="s">
        <v>95</v>
      </c>
      <c r="F781" s="18" t="str">
        <f t="shared" si="25"/>
        <v>Eversource_WMA-Tax Act Credit Factor (TACF)-44682</v>
      </c>
      <c r="G781" s="11" t="s">
        <v>131</v>
      </c>
      <c r="H781" s="11" t="s">
        <v>49</v>
      </c>
      <c r="I781" s="11" t="s">
        <v>132</v>
      </c>
      <c r="J781" s="11" t="s">
        <v>145</v>
      </c>
      <c r="K781" s="11" t="str">
        <f>IFERROR(INDEX('EDC Component Dictionary'!$C$5:$C$37,MATCH('Rates Database'!J781,'EDC Component Dictionary'!$B$5:$B$37,0)), "Energy Supply")</f>
        <v>Distribution System</v>
      </c>
      <c r="L781" s="12">
        <v>-1.6299999999999999E-3</v>
      </c>
      <c r="M781" s="12"/>
    </row>
    <row r="782" spans="1:13" x14ac:dyDescent="0.3">
      <c r="A782" s="18">
        <v>780</v>
      </c>
      <c r="B782" s="18">
        <f t="shared" si="24"/>
        <v>2022</v>
      </c>
      <c r="C782" s="17">
        <v>44652</v>
      </c>
      <c r="D782" s="18" t="s">
        <v>130</v>
      </c>
      <c r="E782" s="18" t="s">
        <v>95</v>
      </c>
      <c r="F782" s="18" t="str">
        <f t="shared" si="25"/>
        <v>Eversource_WMA-Tax Act Credit Factor (TACF)-44652</v>
      </c>
      <c r="G782" s="11" t="s">
        <v>131</v>
      </c>
      <c r="H782" s="11" t="s">
        <v>49</v>
      </c>
      <c r="I782" s="11" t="s">
        <v>132</v>
      </c>
      <c r="J782" s="11" t="s">
        <v>145</v>
      </c>
      <c r="K782" s="11" t="str">
        <f>IFERROR(INDEX('EDC Component Dictionary'!$C$5:$C$37,MATCH('Rates Database'!J782,'EDC Component Dictionary'!$B$5:$B$37,0)), "Energy Supply")</f>
        <v>Distribution System</v>
      </c>
      <c r="L782" s="12">
        <v>-1.6299999999999999E-3</v>
      </c>
      <c r="M782" s="12"/>
    </row>
    <row r="783" spans="1:13" x14ac:dyDescent="0.3">
      <c r="A783" s="18">
        <v>781</v>
      </c>
      <c r="B783" s="18">
        <f t="shared" si="24"/>
        <v>2022</v>
      </c>
      <c r="C783" s="17">
        <v>44621</v>
      </c>
      <c r="D783" s="18" t="s">
        <v>130</v>
      </c>
      <c r="E783" s="18" t="s">
        <v>95</v>
      </c>
      <c r="F783" s="18" t="str">
        <f t="shared" si="25"/>
        <v>Eversource_WMA-Tax Act Credit Factor (TACF)-44621</v>
      </c>
      <c r="G783" s="11" t="s">
        <v>131</v>
      </c>
      <c r="H783" s="11" t="s">
        <v>49</v>
      </c>
      <c r="I783" s="11" t="s">
        <v>132</v>
      </c>
      <c r="J783" s="11" t="s">
        <v>145</v>
      </c>
      <c r="K783" s="11" t="str">
        <f>IFERROR(INDEX('EDC Component Dictionary'!$C$5:$C$37,MATCH('Rates Database'!J783,'EDC Component Dictionary'!$B$5:$B$37,0)), "Energy Supply")</f>
        <v>Distribution System</v>
      </c>
      <c r="L783" s="12">
        <v>-1.6299999999999999E-3</v>
      </c>
      <c r="M783" s="12"/>
    </row>
    <row r="784" spans="1:13" x14ac:dyDescent="0.3">
      <c r="A784" s="18">
        <v>782</v>
      </c>
      <c r="B784" s="18">
        <f t="shared" si="24"/>
        <v>2022</v>
      </c>
      <c r="C784" s="17">
        <v>44593</v>
      </c>
      <c r="D784" s="18" t="s">
        <v>130</v>
      </c>
      <c r="E784" s="18" t="s">
        <v>95</v>
      </c>
      <c r="F784" s="18" t="str">
        <f t="shared" si="25"/>
        <v>Eversource_WMA-Tax Act Credit Factor (TACF)-44593</v>
      </c>
      <c r="G784" s="11" t="s">
        <v>131</v>
      </c>
      <c r="H784" s="11" t="s">
        <v>49</v>
      </c>
      <c r="I784" s="11" t="s">
        <v>132</v>
      </c>
      <c r="J784" s="11" t="s">
        <v>145</v>
      </c>
      <c r="K784" s="11" t="str">
        <f>IFERROR(INDEX('EDC Component Dictionary'!$C$5:$C$37,MATCH('Rates Database'!J784,'EDC Component Dictionary'!$B$5:$B$37,0)), "Energy Supply")</f>
        <v>Distribution System</v>
      </c>
      <c r="L784" s="12">
        <v>-1.6299999999999999E-3</v>
      </c>
      <c r="M784" s="12"/>
    </row>
    <row r="785" spans="1:13" x14ac:dyDescent="0.3">
      <c r="A785" s="18">
        <v>783</v>
      </c>
      <c r="B785" s="18">
        <f t="shared" si="24"/>
        <v>2022</v>
      </c>
      <c r="C785" s="17">
        <v>44562</v>
      </c>
      <c r="D785" s="18" t="s">
        <v>130</v>
      </c>
      <c r="E785" s="18" t="s">
        <v>95</v>
      </c>
      <c r="F785" s="18" t="str">
        <f t="shared" si="25"/>
        <v>Eversource_WMA-Tax Act Credit Factor (TACF)-44562</v>
      </c>
      <c r="G785" s="11" t="s">
        <v>131</v>
      </c>
      <c r="H785" s="11" t="s">
        <v>49</v>
      </c>
      <c r="I785" s="11" t="s">
        <v>132</v>
      </c>
      <c r="J785" s="11" t="s">
        <v>145</v>
      </c>
      <c r="K785" s="11" t="str">
        <f>IFERROR(INDEX('EDC Component Dictionary'!$C$5:$C$37,MATCH('Rates Database'!J785,'EDC Component Dictionary'!$B$5:$B$37,0)), "Energy Supply")</f>
        <v>Distribution System</v>
      </c>
      <c r="L785" s="12">
        <v>-1.6299999999999999E-3</v>
      </c>
      <c r="M785" s="12"/>
    </row>
    <row r="786" spans="1:13" x14ac:dyDescent="0.3">
      <c r="A786" s="18">
        <v>784</v>
      </c>
      <c r="B786" s="18">
        <f t="shared" si="24"/>
        <v>2021</v>
      </c>
      <c r="C786" s="17">
        <v>44531</v>
      </c>
      <c r="D786" s="18" t="s">
        <v>130</v>
      </c>
      <c r="E786" s="18" t="s">
        <v>95</v>
      </c>
      <c r="F786" s="18" t="str">
        <f t="shared" si="25"/>
        <v>Eversource_WMA-Tax Act Credit Factor (TACF)-44531</v>
      </c>
      <c r="G786" s="11" t="s">
        <v>131</v>
      </c>
      <c r="H786" s="11" t="s">
        <v>49</v>
      </c>
      <c r="I786" s="11" t="s">
        <v>132</v>
      </c>
      <c r="J786" s="11" t="s">
        <v>145</v>
      </c>
      <c r="K786" s="11" t="str">
        <f>IFERROR(INDEX('EDC Component Dictionary'!$C$5:$C$37,MATCH('Rates Database'!J786,'EDC Component Dictionary'!$B$5:$B$37,0)), "Energy Supply")</f>
        <v>Distribution System</v>
      </c>
      <c r="L786" s="12">
        <v>-1.92E-3</v>
      </c>
      <c r="M786" s="12"/>
    </row>
    <row r="787" spans="1:13" x14ac:dyDescent="0.3">
      <c r="A787" s="18">
        <v>785</v>
      </c>
      <c r="B787" s="18">
        <f t="shared" si="24"/>
        <v>2021</v>
      </c>
      <c r="C787" s="17">
        <v>44501</v>
      </c>
      <c r="D787" s="18" t="s">
        <v>130</v>
      </c>
      <c r="E787" s="18" t="s">
        <v>95</v>
      </c>
      <c r="F787" s="18" t="str">
        <f t="shared" si="25"/>
        <v>Eversource_WMA-Tax Act Credit Factor (TACF)-44501</v>
      </c>
      <c r="G787" s="11" t="s">
        <v>131</v>
      </c>
      <c r="H787" s="11" t="s">
        <v>49</v>
      </c>
      <c r="I787" s="11" t="s">
        <v>132</v>
      </c>
      <c r="J787" s="11" t="s">
        <v>145</v>
      </c>
      <c r="K787" s="11" t="str">
        <f>IFERROR(INDEX('EDC Component Dictionary'!$C$5:$C$37,MATCH('Rates Database'!J787,'EDC Component Dictionary'!$B$5:$B$37,0)), "Energy Supply")</f>
        <v>Distribution System</v>
      </c>
      <c r="L787" s="12">
        <v>-1.92E-3</v>
      </c>
      <c r="M787" s="12"/>
    </row>
    <row r="788" spans="1:13" x14ac:dyDescent="0.3">
      <c r="A788" s="18">
        <v>786</v>
      </c>
      <c r="B788" s="18">
        <f t="shared" si="24"/>
        <v>2021</v>
      </c>
      <c r="C788" s="17">
        <v>44470</v>
      </c>
      <c r="D788" s="18" t="s">
        <v>130</v>
      </c>
      <c r="E788" s="18" t="s">
        <v>95</v>
      </c>
      <c r="F788" s="18" t="str">
        <f t="shared" si="25"/>
        <v>Eversource_WMA-Tax Act Credit Factor (TACF)-44470</v>
      </c>
      <c r="G788" s="11" t="s">
        <v>131</v>
      </c>
      <c r="H788" s="11" t="s">
        <v>49</v>
      </c>
      <c r="I788" s="11" t="s">
        <v>132</v>
      </c>
      <c r="J788" s="11" t="s">
        <v>145</v>
      </c>
      <c r="K788" s="11" t="str">
        <f>IFERROR(INDEX('EDC Component Dictionary'!$C$5:$C$37,MATCH('Rates Database'!J788,'EDC Component Dictionary'!$B$5:$B$37,0)), "Energy Supply")</f>
        <v>Distribution System</v>
      </c>
      <c r="L788" s="12">
        <v>-1.92E-3</v>
      </c>
      <c r="M788" s="12"/>
    </row>
    <row r="789" spans="1:13" x14ac:dyDescent="0.3">
      <c r="A789" s="18">
        <v>787</v>
      </c>
      <c r="B789" s="18">
        <f t="shared" si="24"/>
        <v>2021</v>
      </c>
      <c r="C789" s="17">
        <v>44440</v>
      </c>
      <c r="D789" s="18" t="s">
        <v>130</v>
      </c>
      <c r="E789" s="18" t="s">
        <v>95</v>
      </c>
      <c r="F789" s="18" t="str">
        <f t="shared" si="25"/>
        <v>Eversource_WMA-Tax Act Credit Factor (TACF)-44440</v>
      </c>
      <c r="G789" s="11" t="s">
        <v>131</v>
      </c>
      <c r="H789" s="11" t="s">
        <v>49</v>
      </c>
      <c r="I789" s="11" t="s">
        <v>132</v>
      </c>
      <c r="J789" s="11" t="s">
        <v>145</v>
      </c>
      <c r="K789" s="11" t="str">
        <f>IFERROR(INDEX('EDC Component Dictionary'!$C$5:$C$37,MATCH('Rates Database'!J789,'EDC Component Dictionary'!$B$5:$B$37,0)), "Energy Supply")</f>
        <v>Distribution System</v>
      </c>
      <c r="L789" s="12">
        <v>-1.92E-3</v>
      </c>
      <c r="M789" s="12"/>
    </row>
    <row r="790" spans="1:13" x14ac:dyDescent="0.3">
      <c r="A790" s="18">
        <v>788</v>
      </c>
      <c r="B790" s="18">
        <f t="shared" si="24"/>
        <v>2021</v>
      </c>
      <c r="C790" s="17">
        <v>44409</v>
      </c>
      <c r="D790" s="18" t="s">
        <v>130</v>
      </c>
      <c r="E790" s="18" t="s">
        <v>95</v>
      </c>
      <c r="F790" s="18" t="str">
        <f t="shared" si="25"/>
        <v>Eversource_WMA-Tax Act Credit Factor (TACF)-44409</v>
      </c>
      <c r="G790" s="11" t="s">
        <v>131</v>
      </c>
      <c r="H790" s="11" t="s">
        <v>49</v>
      </c>
      <c r="I790" s="11" t="s">
        <v>132</v>
      </c>
      <c r="J790" s="11" t="s">
        <v>145</v>
      </c>
      <c r="K790" s="11" t="str">
        <f>IFERROR(INDEX('EDC Component Dictionary'!$C$5:$C$37,MATCH('Rates Database'!J790,'EDC Component Dictionary'!$B$5:$B$37,0)), "Energy Supply")</f>
        <v>Distribution System</v>
      </c>
      <c r="L790" s="12">
        <v>-1.92E-3</v>
      </c>
      <c r="M790" s="12"/>
    </row>
    <row r="791" spans="1:13" x14ac:dyDescent="0.3">
      <c r="A791" s="18">
        <v>789</v>
      </c>
      <c r="B791" s="18">
        <f t="shared" si="24"/>
        <v>2021</v>
      </c>
      <c r="C791" s="17">
        <v>44378</v>
      </c>
      <c r="D791" s="18" t="s">
        <v>130</v>
      </c>
      <c r="E791" s="18" t="s">
        <v>95</v>
      </c>
      <c r="F791" s="18" t="str">
        <f t="shared" si="25"/>
        <v>Eversource_WMA-Tax Act Credit Factor (TACF)-44378</v>
      </c>
      <c r="G791" s="11" t="s">
        <v>131</v>
      </c>
      <c r="H791" s="11" t="s">
        <v>49</v>
      </c>
      <c r="I791" s="11" t="s">
        <v>132</v>
      </c>
      <c r="J791" s="11" t="s">
        <v>145</v>
      </c>
      <c r="K791" s="11" t="str">
        <f>IFERROR(INDEX('EDC Component Dictionary'!$C$5:$C$37,MATCH('Rates Database'!J791,'EDC Component Dictionary'!$B$5:$B$37,0)), "Energy Supply")</f>
        <v>Distribution System</v>
      </c>
      <c r="L791" s="12">
        <v>-1.92E-3</v>
      </c>
      <c r="M791" s="12"/>
    </row>
    <row r="792" spans="1:13" x14ac:dyDescent="0.3">
      <c r="A792" s="18">
        <v>790</v>
      </c>
      <c r="B792" s="18">
        <f t="shared" si="24"/>
        <v>2021</v>
      </c>
      <c r="C792" s="17">
        <v>44348</v>
      </c>
      <c r="D792" s="18" t="s">
        <v>130</v>
      </c>
      <c r="E792" s="18" t="s">
        <v>95</v>
      </c>
      <c r="F792" s="18" t="str">
        <f t="shared" si="25"/>
        <v>Eversource_WMA-Tax Act Credit Factor (TACF)-44348</v>
      </c>
      <c r="G792" s="11" t="s">
        <v>131</v>
      </c>
      <c r="H792" s="11" t="s">
        <v>49</v>
      </c>
      <c r="I792" s="11" t="s">
        <v>132</v>
      </c>
      <c r="J792" s="11" t="s">
        <v>145</v>
      </c>
      <c r="K792" s="11" t="str">
        <f>IFERROR(INDEX('EDC Component Dictionary'!$C$5:$C$37,MATCH('Rates Database'!J792,'EDC Component Dictionary'!$B$5:$B$37,0)), "Energy Supply")</f>
        <v>Distribution System</v>
      </c>
      <c r="L792" s="12">
        <v>-1.92E-3</v>
      </c>
      <c r="M792" s="12"/>
    </row>
    <row r="793" spans="1:13" x14ac:dyDescent="0.3">
      <c r="A793" s="18">
        <v>791</v>
      </c>
      <c r="B793" s="18">
        <f t="shared" si="24"/>
        <v>2021</v>
      </c>
      <c r="C793" s="17">
        <v>44317</v>
      </c>
      <c r="D793" s="18" t="s">
        <v>130</v>
      </c>
      <c r="E793" s="18" t="s">
        <v>95</v>
      </c>
      <c r="F793" s="18" t="str">
        <f t="shared" si="25"/>
        <v>Eversource_WMA-Tax Act Credit Factor (TACF)-44317</v>
      </c>
      <c r="G793" s="11" t="s">
        <v>131</v>
      </c>
      <c r="H793" s="11" t="s">
        <v>49</v>
      </c>
      <c r="I793" s="11" t="s">
        <v>132</v>
      </c>
      <c r="J793" s="11" t="s">
        <v>145</v>
      </c>
      <c r="K793" s="11" t="str">
        <f>IFERROR(INDEX('EDC Component Dictionary'!$C$5:$C$37,MATCH('Rates Database'!J793,'EDC Component Dictionary'!$B$5:$B$37,0)), "Energy Supply")</f>
        <v>Distribution System</v>
      </c>
      <c r="L793" s="12">
        <v>-1.92E-3</v>
      </c>
      <c r="M793" s="12"/>
    </row>
    <row r="794" spans="1:13" x14ac:dyDescent="0.3">
      <c r="A794" s="18">
        <v>792</v>
      </c>
      <c r="B794" s="18">
        <f t="shared" si="24"/>
        <v>2021</v>
      </c>
      <c r="C794" s="17">
        <v>44287</v>
      </c>
      <c r="D794" s="18" t="s">
        <v>130</v>
      </c>
      <c r="E794" s="18" t="s">
        <v>95</v>
      </c>
      <c r="F794" s="18" t="str">
        <f t="shared" si="25"/>
        <v>Eversource_WMA-Tax Act Credit Factor (TACF)-44287</v>
      </c>
      <c r="G794" s="11" t="s">
        <v>131</v>
      </c>
      <c r="H794" s="11" t="s">
        <v>49</v>
      </c>
      <c r="I794" s="11" t="s">
        <v>132</v>
      </c>
      <c r="J794" s="11" t="s">
        <v>145</v>
      </c>
      <c r="K794" s="11" t="str">
        <f>IFERROR(INDEX('EDC Component Dictionary'!$C$5:$C$37,MATCH('Rates Database'!J794,'EDC Component Dictionary'!$B$5:$B$37,0)), "Energy Supply")</f>
        <v>Distribution System</v>
      </c>
      <c r="L794" s="12">
        <v>-1.92E-3</v>
      </c>
      <c r="M794" s="12"/>
    </row>
    <row r="795" spans="1:13" x14ac:dyDescent="0.3">
      <c r="A795" s="18">
        <v>793</v>
      </c>
      <c r="B795" s="18">
        <f t="shared" si="24"/>
        <v>2021</v>
      </c>
      <c r="C795" s="17">
        <v>44256</v>
      </c>
      <c r="D795" s="18" t="s">
        <v>130</v>
      </c>
      <c r="E795" s="18" t="s">
        <v>95</v>
      </c>
      <c r="F795" s="18" t="str">
        <f t="shared" si="25"/>
        <v>Eversource_WMA-Tax Act Credit Factor (TACF)-44256</v>
      </c>
      <c r="G795" s="11" t="s">
        <v>131</v>
      </c>
      <c r="H795" s="11" t="s">
        <v>49</v>
      </c>
      <c r="I795" s="11" t="s">
        <v>132</v>
      </c>
      <c r="J795" s="11" t="s">
        <v>145</v>
      </c>
      <c r="K795" s="11" t="str">
        <f>IFERROR(INDEX('EDC Component Dictionary'!$C$5:$C$37,MATCH('Rates Database'!J795,'EDC Component Dictionary'!$B$5:$B$37,0)), "Energy Supply")</f>
        <v>Distribution System</v>
      </c>
      <c r="L795" s="12">
        <v>-1.92E-3</v>
      </c>
      <c r="M795" s="12"/>
    </row>
    <row r="796" spans="1:13" x14ac:dyDescent="0.3">
      <c r="A796" s="18">
        <v>794</v>
      </c>
      <c r="B796" s="18">
        <f t="shared" si="24"/>
        <v>2021</v>
      </c>
      <c r="C796" s="17">
        <v>44228</v>
      </c>
      <c r="D796" s="18" t="s">
        <v>130</v>
      </c>
      <c r="E796" s="18" t="s">
        <v>95</v>
      </c>
      <c r="F796" s="18" t="str">
        <f t="shared" si="25"/>
        <v>Eversource_WMA-Tax Act Credit Factor (TACF)-44228</v>
      </c>
      <c r="G796" s="11" t="s">
        <v>131</v>
      </c>
      <c r="H796" s="11" t="s">
        <v>49</v>
      </c>
      <c r="I796" s="11" t="s">
        <v>132</v>
      </c>
      <c r="J796" s="11" t="s">
        <v>145</v>
      </c>
      <c r="K796" s="11" t="str">
        <f>IFERROR(INDEX('EDC Component Dictionary'!$C$5:$C$37,MATCH('Rates Database'!J796,'EDC Component Dictionary'!$B$5:$B$37,0)), "Energy Supply")</f>
        <v>Distribution System</v>
      </c>
      <c r="L796" s="12">
        <v>-1.92E-3</v>
      </c>
      <c r="M796" s="12"/>
    </row>
    <row r="797" spans="1:13" x14ac:dyDescent="0.3">
      <c r="A797" s="18">
        <v>795</v>
      </c>
      <c r="B797" s="18">
        <f t="shared" si="24"/>
        <v>2021</v>
      </c>
      <c r="C797" s="17">
        <v>44197</v>
      </c>
      <c r="D797" s="18" t="s">
        <v>130</v>
      </c>
      <c r="E797" s="18" t="s">
        <v>95</v>
      </c>
      <c r="F797" s="18" t="str">
        <f t="shared" si="25"/>
        <v>Eversource_WMA-Tax Act Credit Factor (TACF)-44197</v>
      </c>
      <c r="G797" s="11" t="s">
        <v>131</v>
      </c>
      <c r="H797" s="11" t="s">
        <v>49</v>
      </c>
      <c r="I797" s="11" t="s">
        <v>132</v>
      </c>
      <c r="J797" s="11" t="s">
        <v>145</v>
      </c>
      <c r="K797" s="11" t="str">
        <f>IFERROR(INDEX('EDC Component Dictionary'!$C$5:$C$37,MATCH('Rates Database'!J797,'EDC Component Dictionary'!$B$5:$B$37,0)), "Energy Supply")</f>
        <v>Distribution System</v>
      </c>
      <c r="L797" s="12">
        <v>-1.92E-3</v>
      </c>
      <c r="M797" s="12"/>
    </row>
    <row r="798" spans="1:13" x14ac:dyDescent="0.3">
      <c r="A798" s="18">
        <v>796</v>
      </c>
      <c r="B798" s="18">
        <f t="shared" si="24"/>
        <v>2020</v>
      </c>
      <c r="C798" s="17">
        <v>44166</v>
      </c>
      <c r="D798" s="18" t="s">
        <v>130</v>
      </c>
      <c r="E798" s="18" t="s">
        <v>95</v>
      </c>
      <c r="F798" s="18" t="str">
        <f t="shared" si="25"/>
        <v>Eversource_WMA-Tax Act Credit Factor (TACF)-44166</v>
      </c>
      <c r="G798" s="11" t="s">
        <v>131</v>
      </c>
      <c r="H798" s="11" t="s">
        <v>49</v>
      </c>
      <c r="I798" s="11" t="s">
        <v>132</v>
      </c>
      <c r="J798" s="11" t="s">
        <v>145</v>
      </c>
      <c r="K798" s="11" t="str">
        <f>IFERROR(INDEX('EDC Component Dictionary'!$C$5:$C$37,MATCH('Rates Database'!J798,'EDC Component Dictionary'!$B$5:$B$37,0)), "Energy Supply")</f>
        <v>Distribution System</v>
      </c>
      <c r="L798" s="12">
        <v>-2.0500000000000002E-3</v>
      </c>
      <c r="M798" s="12"/>
    </row>
    <row r="799" spans="1:13" x14ac:dyDescent="0.3">
      <c r="A799" s="18">
        <v>797</v>
      </c>
      <c r="B799" s="18">
        <f t="shared" si="24"/>
        <v>2020</v>
      </c>
      <c r="C799" s="17">
        <v>44136</v>
      </c>
      <c r="D799" s="18" t="s">
        <v>130</v>
      </c>
      <c r="E799" s="18" t="s">
        <v>95</v>
      </c>
      <c r="F799" s="18" t="str">
        <f t="shared" si="25"/>
        <v>Eversource_WMA-Tax Act Credit Factor (TACF)-44136</v>
      </c>
      <c r="G799" s="11" t="s">
        <v>131</v>
      </c>
      <c r="H799" s="11" t="s">
        <v>49</v>
      </c>
      <c r="I799" s="11" t="s">
        <v>132</v>
      </c>
      <c r="J799" s="11" t="s">
        <v>145</v>
      </c>
      <c r="K799" s="11" t="str">
        <f>IFERROR(INDEX('EDC Component Dictionary'!$C$5:$C$37,MATCH('Rates Database'!J799,'EDC Component Dictionary'!$B$5:$B$37,0)), "Energy Supply")</f>
        <v>Distribution System</v>
      </c>
      <c r="L799" s="12">
        <v>-2.0500000000000002E-3</v>
      </c>
      <c r="M799" s="12"/>
    </row>
    <row r="800" spans="1:13" x14ac:dyDescent="0.3">
      <c r="A800" s="18">
        <v>798</v>
      </c>
      <c r="B800" s="18">
        <f t="shared" si="24"/>
        <v>2020</v>
      </c>
      <c r="C800" s="17">
        <v>44105</v>
      </c>
      <c r="D800" s="18" t="s">
        <v>130</v>
      </c>
      <c r="E800" s="18" t="s">
        <v>95</v>
      </c>
      <c r="F800" s="18" t="str">
        <f t="shared" si="25"/>
        <v>Eversource_WMA-Tax Act Credit Factor (TACF)-44105</v>
      </c>
      <c r="G800" s="11" t="s">
        <v>131</v>
      </c>
      <c r="H800" s="11" t="s">
        <v>49</v>
      </c>
      <c r="I800" s="11" t="s">
        <v>132</v>
      </c>
      <c r="J800" s="11" t="s">
        <v>145</v>
      </c>
      <c r="K800" s="11" t="str">
        <f>IFERROR(INDEX('EDC Component Dictionary'!$C$5:$C$37,MATCH('Rates Database'!J800,'EDC Component Dictionary'!$B$5:$B$37,0)), "Energy Supply")</f>
        <v>Distribution System</v>
      </c>
      <c r="L800" s="12">
        <v>-2.0500000000000002E-3</v>
      </c>
      <c r="M800" s="12"/>
    </row>
    <row r="801" spans="1:13" x14ac:dyDescent="0.3">
      <c r="A801" s="18">
        <v>799</v>
      </c>
      <c r="B801" s="18">
        <f t="shared" si="24"/>
        <v>2020</v>
      </c>
      <c r="C801" s="17">
        <v>44075</v>
      </c>
      <c r="D801" s="18" t="s">
        <v>130</v>
      </c>
      <c r="E801" s="18" t="s">
        <v>95</v>
      </c>
      <c r="F801" s="18" t="str">
        <f t="shared" si="25"/>
        <v>Eversource_WMA-Tax Act Credit Factor (TACF)-44075</v>
      </c>
      <c r="G801" s="11" t="s">
        <v>131</v>
      </c>
      <c r="H801" s="11" t="s">
        <v>49</v>
      </c>
      <c r="I801" s="11" t="s">
        <v>132</v>
      </c>
      <c r="J801" s="11" t="s">
        <v>145</v>
      </c>
      <c r="K801" s="11" t="str">
        <f>IFERROR(INDEX('EDC Component Dictionary'!$C$5:$C$37,MATCH('Rates Database'!J801,'EDC Component Dictionary'!$B$5:$B$37,0)), "Energy Supply")</f>
        <v>Distribution System</v>
      </c>
      <c r="L801" s="12">
        <v>-2.0500000000000002E-3</v>
      </c>
      <c r="M801" s="12"/>
    </row>
    <row r="802" spans="1:13" x14ac:dyDescent="0.3">
      <c r="A802" s="18">
        <v>800</v>
      </c>
      <c r="B802" s="18">
        <f t="shared" si="24"/>
        <v>2020</v>
      </c>
      <c r="C802" s="17">
        <v>44044</v>
      </c>
      <c r="D802" s="18" t="s">
        <v>130</v>
      </c>
      <c r="E802" s="18" t="s">
        <v>95</v>
      </c>
      <c r="F802" s="18" t="str">
        <f t="shared" si="25"/>
        <v>Eversource_WMA-Tax Act Credit Factor (TACF)-44044</v>
      </c>
      <c r="G802" s="11" t="s">
        <v>131</v>
      </c>
      <c r="H802" s="11" t="s">
        <v>49</v>
      </c>
      <c r="I802" s="11" t="s">
        <v>132</v>
      </c>
      <c r="J802" s="11" t="s">
        <v>145</v>
      </c>
      <c r="K802" s="11" t="str">
        <f>IFERROR(INDEX('EDC Component Dictionary'!$C$5:$C$37,MATCH('Rates Database'!J802,'EDC Component Dictionary'!$B$5:$B$37,0)), "Energy Supply")</f>
        <v>Distribution System</v>
      </c>
      <c r="L802" s="12">
        <v>-2.0500000000000002E-3</v>
      </c>
      <c r="M802" s="12"/>
    </row>
    <row r="803" spans="1:13" x14ac:dyDescent="0.3">
      <c r="A803" s="18">
        <v>801</v>
      </c>
      <c r="B803" s="18">
        <f t="shared" si="24"/>
        <v>2020</v>
      </c>
      <c r="C803" s="17">
        <v>44013</v>
      </c>
      <c r="D803" s="18" t="s">
        <v>130</v>
      </c>
      <c r="E803" s="18" t="s">
        <v>95</v>
      </c>
      <c r="F803" s="18" t="str">
        <f t="shared" si="25"/>
        <v>Eversource_WMA-Tax Act Credit Factor (TACF)-44013</v>
      </c>
      <c r="G803" s="11" t="s">
        <v>131</v>
      </c>
      <c r="H803" s="11" t="s">
        <v>49</v>
      </c>
      <c r="I803" s="11" t="s">
        <v>132</v>
      </c>
      <c r="J803" s="11" t="s">
        <v>145</v>
      </c>
      <c r="K803" s="11" t="str">
        <f>IFERROR(INDEX('EDC Component Dictionary'!$C$5:$C$37,MATCH('Rates Database'!J803,'EDC Component Dictionary'!$B$5:$B$37,0)), "Energy Supply")</f>
        <v>Distribution System</v>
      </c>
      <c r="L803" s="12">
        <v>-2.0500000000000002E-3</v>
      </c>
      <c r="M803" s="12"/>
    </row>
    <row r="804" spans="1:13" x14ac:dyDescent="0.3">
      <c r="A804" s="18">
        <v>802</v>
      </c>
      <c r="B804" s="18">
        <f t="shared" si="24"/>
        <v>2020</v>
      </c>
      <c r="C804" s="17">
        <v>43983</v>
      </c>
      <c r="D804" s="18" t="s">
        <v>130</v>
      </c>
      <c r="E804" s="18" t="s">
        <v>95</v>
      </c>
      <c r="F804" s="18" t="str">
        <f t="shared" si="25"/>
        <v>Eversource_WMA-Tax Act Credit Factor (TACF)-43983</v>
      </c>
      <c r="G804" s="11" t="s">
        <v>131</v>
      </c>
      <c r="H804" s="11" t="s">
        <v>49</v>
      </c>
      <c r="I804" s="11" t="s">
        <v>132</v>
      </c>
      <c r="J804" s="11" t="s">
        <v>145</v>
      </c>
      <c r="K804" s="11" t="str">
        <f>IFERROR(INDEX('EDC Component Dictionary'!$C$5:$C$37,MATCH('Rates Database'!J804,'EDC Component Dictionary'!$B$5:$B$37,0)), "Energy Supply")</f>
        <v>Distribution System</v>
      </c>
      <c r="L804" s="12">
        <v>-2.0500000000000002E-3</v>
      </c>
      <c r="M804" s="12"/>
    </row>
    <row r="805" spans="1:13" x14ac:dyDescent="0.3">
      <c r="A805" s="18">
        <v>803</v>
      </c>
      <c r="B805" s="18">
        <f t="shared" si="24"/>
        <v>2020</v>
      </c>
      <c r="C805" s="17">
        <v>43952</v>
      </c>
      <c r="D805" s="18" t="s">
        <v>130</v>
      </c>
      <c r="E805" s="18" t="s">
        <v>95</v>
      </c>
      <c r="F805" s="18" t="str">
        <f t="shared" si="25"/>
        <v>Eversource_WMA-Tax Act Credit Factor (TACF)-43952</v>
      </c>
      <c r="G805" s="11" t="s">
        <v>131</v>
      </c>
      <c r="H805" s="11" t="s">
        <v>49</v>
      </c>
      <c r="I805" s="11" t="s">
        <v>132</v>
      </c>
      <c r="J805" s="11" t="s">
        <v>145</v>
      </c>
      <c r="K805" s="11" t="str">
        <f>IFERROR(INDEX('EDC Component Dictionary'!$C$5:$C$37,MATCH('Rates Database'!J805,'EDC Component Dictionary'!$B$5:$B$37,0)), "Energy Supply")</f>
        <v>Distribution System</v>
      </c>
      <c r="L805" s="12">
        <v>-2.0500000000000002E-3</v>
      </c>
      <c r="M805" s="12"/>
    </row>
    <row r="806" spans="1:13" x14ac:dyDescent="0.3">
      <c r="A806" s="18">
        <v>804</v>
      </c>
      <c r="B806" s="18">
        <f t="shared" si="24"/>
        <v>2020</v>
      </c>
      <c r="C806" s="17">
        <v>43922</v>
      </c>
      <c r="D806" s="18" t="s">
        <v>130</v>
      </c>
      <c r="E806" s="18" t="s">
        <v>95</v>
      </c>
      <c r="F806" s="18" t="str">
        <f t="shared" si="25"/>
        <v>Eversource_WMA-Tax Act Credit Factor (TACF)-43922</v>
      </c>
      <c r="G806" s="11" t="s">
        <v>131</v>
      </c>
      <c r="H806" s="11" t="s">
        <v>49</v>
      </c>
      <c r="I806" s="11" t="s">
        <v>132</v>
      </c>
      <c r="J806" s="11" t="s">
        <v>145</v>
      </c>
      <c r="K806" s="11" t="str">
        <f>IFERROR(INDEX('EDC Component Dictionary'!$C$5:$C$37,MATCH('Rates Database'!J806,'EDC Component Dictionary'!$B$5:$B$37,0)), "Energy Supply")</f>
        <v>Distribution System</v>
      </c>
      <c r="L806" s="12">
        <v>-2.0500000000000002E-3</v>
      </c>
      <c r="M806" s="12"/>
    </row>
    <row r="807" spans="1:13" x14ac:dyDescent="0.3">
      <c r="A807" s="18">
        <v>805</v>
      </c>
      <c r="B807" s="18">
        <f t="shared" si="24"/>
        <v>2020</v>
      </c>
      <c r="C807" s="17">
        <v>43891</v>
      </c>
      <c r="D807" s="18" t="s">
        <v>130</v>
      </c>
      <c r="E807" s="18" t="s">
        <v>95</v>
      </c>
      <c r="F807" s="18" t="str">
        <f t="shared" si="25"/>
        <v>Eversource_WMA-Tax Act Credit Factor (TACF)-43891</v>
      </c>
      <c r="G807" s="11" t="s">
        <v>131</v>
      </c>
      <c r="H807" s="11" t="s">
        <v>49</v>
      </c>
      <c r="I807" s="11" t="s">
        <v>132</v>
      </c>
      <c r="J807" s="11" t="s">
        <v>145</v>
      </c>
      <c r="K807" s="11" t="str">
        <f>IFERROR(INDEX('EDC Component Dictionary'!$C$5:$C$37,MATCH('Rates Database'!J807,'EDC Component Dictionary'!$B$5:$B$37,0)), "Energy Supply")</f>
        <v>Distribution System</v>
      </c>
      <c r="L807" s="12">
        <v>-2.0500000000000002E-3</v>
      </c>
      <c r="M807" s="12"/>
    </row>
    <row r="808" spans="1:13" x14ac:dyDescent="0.3">
      <c r="A808" s="18">
        <v>806</v>
      </c>
      <c r="B808" s="18">
        <f t="shared" si="24"/>
        <v>2020</v>
      </c>
      <c r="C808" s="17">
        <v>43862</v>
      </c>
      <c r="D808" s="18" t="s">
        <v>130</v>
      </c>
      <c r="E808" s="18" t="s">
        <v>95</v>
      </c>
      <c r="F808" s="18" t="str">
        <f t="shared" si="25"/>
        <v>Eversource_WMA-Tax Act Credit Factor (TACF)-43862</v>
      </c>
      <c r="G808" s="11" t="s">
        <v>131</v>
      </c>
      <c r="H808" s="11" t="s">
        <v>49</v>
      </c>
      <c r="I808" s="11" t="s">
        <v>132</v>
      </c>
      <c r="J808" s="11" t="s">
        <v>145</v>
      </c>
      <c r="K808" s="11" t="str">
        <f>IFERROR(INDEX('EDC Component Dictionary'!$C$5:$C$37,MATCH('Rates Database'!J808,'EDC Component Dictionary'!$B$5:$B$37,0)), "Energy Supply")</f>
        <v>Distribution System</v>
      </c>
      <c r="L808" s="12">
        <v>-2.0500000000000002E-3</v>
      </c>
      <c r="M808" s="12"/>
    </row>
    <row r="809" spans="1:13" x14ac:dyDescent="0.3">
      <c r="A809" s="18">
        <v>807</v>
      </c>
      <c r="B809" s="18">
        <f t="shared" si="24"/>
        <v>2020</v>
      </c>
      <c r="C809" s="17">
        <v>43831</v>
      </c>
      <c r="D809" s="18" t="s">
        <v>130</v>
      </c>
      <c r="E809" s="18" t="s">
        <v>95</v>
      </c>
      <c r="F809" s="18" t="str">
        <f t="shared" si="25"/>
        <v>Eversource_WMA-Tax Act Credit Factor (TACF)-43831</v>
      </c>
      <c r="G809" s="11" t="s">
        <v>131</v>
      </c>
      <c r="H809" s="11" t="s">
        <v>49</v>
      </c>
      <c r="I809" s="11" t="s">
        <v>132</v>
      </c>
      <c r="J809" s="11" t="s">
        <v>145</v>
      </c>
      <c r="K809" s="11" t="str">
        <f>IFERROR(INDEX('EDC Component Dictionary'!$C$5:$C$37,MATCH('Rates Database'!J809,'EDC Component Dictionary'!$B$5:$B$37,0)), "Energy Supply")</f>
        <v>Distribution System</v>
      </c>
      <c r="L809" s="12">
        <v>-2.0500000000000002E-3</v>
      </c>
      <c r="M809" s="12"/>
    </row>
    <row r="810" spans="1:13" x14ac:dyDescent="0.3">
      <c r="A810" s="18">
        <v>808</v>
      </c>
      <c r="B810" s="18">
        <f t="shared" si="24"/>
        <v>2019</v>
      </c>
      <c r="C810" s="17">
        <v>43800</v>
      </c>
      <c r="D810" s="18" t="s">
        <v>130</v>
      </c>
      <c r="E810" s="18" t="s">
        <v>95</v>
      </c>
      <c r="F810" s="18" t="str">
        <f t="shared" si="25"/>
        <v>Eversource_WMA-Tax Act Credit Factor (TACF)-43800</v>
      </c>
      <c r="G810" s="11" t="s">
        <v>131</v>
      </c>
      <c r="H810" s="11" t="s">
        <v>49</v>
      </c>
      <c r="I810" s="11" t="s">
        <v>132</v>
      </c>
      <c r="J810" s="11" t="s">
        <v>145</v>
      </c>
      <c r="K810" s="11" t="str">
        <f>IFERROR(INDEX('EDC Component Dictionary'!$C$5:$C$37,MATCH('Rates Database'!J810,'EDC Component Dictionary'!$B$5:$B$37,0)), "Energy Supply")</f>
        <v>Distribution System</v>
      </c>
      <c r="L810" s="12">
        <v>-1.33E-3</v>
      </c>
      <c r="M810" s="12"/>
    </row>
    <row r="811" spans="1:13" x14ac:dyDescent="0.3">
      <c r="A811" s="18">
        <v>809</v>
      </c>
      <c r="B811" s="18">
        <f t="shared" si="24"/>
        <v>2019</v>
      </c>
      <c r="C811" s="17">
        <v>43770</v>
      </c>
      <c r="D811" s="18" t="s">
        <v>130</v>
      </c>
      <c r="E811" s="18" t="s">
        <v>95</v>
      </c>
      <c r="F811" s="18" t="str">
        <f t="shared" si="25"/>
        <v>Eversource_WMA-Tax Act Credit Factor (TACF)-43770</v>
      </c>
      <c r="G811" s="11" t="s">
        <v>131</v>
      </c>
      <c r="H811" s="11" t="s">
        <v>49</v>
      </c>
      <c r="I811" s="11" t="s">
        <v>132</v>
      </c>
      <c r="J811" s="11" t="s">
        <v>145</v>
      </c>
      <c r="K811" s="11" t="str">
        <f>IFERROR(INDEX('EDC Component Dictionary'!$C$5:$C$37,MATCH('Rates Database'!J811,'EDC Component Dictionary'!$B$5:$B$37,0)), "Energy Supply")</f>
        <v>Distribution System</v>
      </c>
      <c r="L811" s="12">
        <v>-1.33E-3</v>
      </c>
      <c r="M811" s="12"/>
    </row>
    <row r="812" spans="1:13" x14ac:dyDescent="0.3">
      <c r="A812" s="18">
        <v>810</v>
      </c>
      <c r="B812" s="18">
        <f t="shared" si="24"/>
        <v>2019</v>
      </c>
      <c r="C812" s="17">
        <v>43739</v>
      </c>
      <c r="D812" s="18" t="s">
        <v>130</v>
      </c>
      <c r="E812" s="18" t="s">
        <v>95</v>
      </c>
      <c r="F812" s="18" t="str">
        <f t="shared" si="25"/>
        <v>Eversource_WMA-Tax Act Credit Factor (TACF)-43739</v>
      </c>
      <c r="G812" s="11" t="s">
        <v>131</v>
      </c>
      <c r="H812" s="11" t="s">
        <v>49</v>
      </c>
      <c r="I812" s="11" t="s">
        <v>132</v>
      </c>
      <c r="J812" s="11" t="s">
        <v>145</v>
      </c>
      <c r="K812" s="11" t="str">
        <f>IFERROR(INDEX('EDC Component Dictionary'!$C$5:$C$37,MATCH('Rates Database'!J812,'EDC Component Dictionary'!$B$5:$B$37,0)), "Energy Supply")</f>
        <v>Distribution System</v>
      </c>
      <c r="L812" s="12">
        <v>-1.33E-3</v>
      </c>
      <c r="M812" s="12"/>
    </row>
    <row r="813" spans="1:13" x14ac:dyDescent="0.3">
      <c r="A813" s="18">
        <v>811</v>
      </c>
      <c r="B813" s="18">
        <f t="shared" si="24"/>
        <v>2019</v>
      </c>
      <c r="C813" s="17">
        <v>43709</v>
      </c>
      <c r="D813" s="18" t="s">
        <v>130</v>
      </c>
      <c r="E813" s="18" t="s">
        <v>95</v>
      </c>
      <c r="F813" s="18" t="str">
        <f t="shared" si="25"/>
        <v>Eversource_WMA-Tax Act Credit Factor (TACF)-43709</v>
      </c>
      <c r="G813" s="11" t="s">
        <v>131</v>
      </c>
      <c r="H813" s="11" t="s">
        <v>49</v>
      </c>
      <c r="I813" s="11" t="s">
        <v>132</v>
      </c>
      <c r="J813" s="11" t="s">
        <v>145</v>
      </c>
      <c r="K813" s="11" t="str">
        <f>IFERROR(INDEX('EDC Component Dictionary'!$C$5:$C$37,MATCH('Rates Database'!J813,'EDC Component Dictionary'!$B$5:$B$37,0)), "Energy Supply")</f>
        <v>Distribution System</v>
      </c>
      <c r="L813" s="12">
        <v>-1.33E-3</v>
      </c>
      <c r="M813" s="12"/>
    </row>
    <row r="814" spans="1:13" x14ac:dyDescent="0.3">
      <c r="A814" s="18">
        <v>812</v>
      </c>
      <c r="B814" s="18">
        <f t="shared" si="24"/>
        <v>2019</v>
      </c>
      <c r="C814" s="17">
        <v>43678</v>
      </c>
      <c r="D814" s="18" t="s">
        <v>130</v>
      </c>
      <c r="E814" s="18" t="s">
        <v>95</v>
      </c>
      <c r="F814" s="18" t="str">
        <f t="shared" si="25"/>
        <v>Eversource_WMA-Tax Act Credit Factor (TACF)-43678</v>
      </c>
      <c r="G814" s="11" t="s">
        <v>131</v>
      </c>
      <c r="H814" s="11" t="s">
        <v>49</v>
      </c>
      <c r="I814" s="11" t="s">
        <v>132</v>
      </c>
      <c r="J814" s="11" t="s">
        <v>145</v>
      </c>
      <c r="K814" s="11" t="str">
        <f>IFERROR(INDEX('EDC Component Dictionary'!$C$5:$C$37,MATCH('Rates Database'!J814,'EDC Component Dictionary'!$B$5:$B$37,0)), "Energy Supply")</f>
        <v>Distribution System</v>
      </c>
      <c r="L814" s="12">
        <v>-1.33E-3</v>
      </c>
      <c r="M814" s="12"/>
    </row>
    <row r="815" spans="1:13" x14ac:dyDescent="0.3">
      <c r="A815" s="18">
        <v>813</v>
      </c>
      <c r="B815" s="18">
        <f t="shared" si="24"/>
        <v>2019</v>
      </c>
      <c r="C815" s="17">
        <v>43647</v>
      </c>
      <c r="D815" s="18" t="s">
        <v>130</v>
      </c>
      <c r="E815" s="18" t="s">
        <v>95</v>
      </c>
      <c r="F815" s="18" t="str">
        <f t="shared" si="25"/>
        <v>Eversource_WMA-Tax Act Credit Factor (TACF)-43647</v>
      </c>
      <c r="G815" s="11" t="s">
        <v>131</v>
      </c>
      <c r="H815" s="11" t="s">
        <v>49</v>
      </c>
      <c r="I815" s="11" t="s">
        <v>132</v>
      </c>
      <c r="J815" s="11" t="s">
        <v>145</v>
      </c>
      <c r="K815" s="11" t="str">
        <f>IFERROR(INDEX('EDC Component Dictionary'!$C$5:$C$37,MATCH('Rates Database'!J815,'EDC Component Dictionary'!$B$5:$B$37,0)), "Energy Supply")</f>
        <v>Distribution System</v>
      </c>
      <c r="L815" s="12">
        <v>-1.33E-3</v>
      </c>
      <c r="M815" s="12"/>
    </row>
    <row r="816" spans="1:13" x14ac:dyDescent="0.3">
      <c r="A816" s="18">
        <v>814</v>
      </c>
      <c r="B816" s="18">
        <f t="shared" si="24"/>
        <v>2019</v>
      </c>
      <c r="C816" s="17">
        <v>43617</v>
      </c>
      <c r="D816" s="18" t="s">
        <v>130</v>
      </c>
      <c r="E816" s="18" t="s">
        <v>95</v>
      </c>
      <c r="F816" s="18" t="str">
        <f t="shared" si="25"/>
        <v>Eversource_WMA-Tax Act Credit Factor (TACF)-43617</v>
      </c>
      <c r="G816" s="11" t="s">
        <v>131</v>
      </c>
      <c r="H816" s="11" t="s">
        <v>49</v>
      </c>
      <c r="I816" s="11" t="s">
        <v>132</v>
      </c>
      <c r="J816" s="11" t="s">
        <v>145</v>
      </c>
      <c r="K816" s="11" t="str">
        <f>IFERROR(INDEX('EDC Component Dictionary'!$C$5:$C$37,MATCH('Rates Database'!J816,'EDC Component Dictionary'!$B$5:$B$37,0)), "Energy Supply")</f>
        <v>Distribution System</v>
      </c>
      <c r="L816" s="12">
        <v>-1.33E-3</v>
      </c>
      <c r="M816" s="12"/>
    </row>
    <row r="817" spans="1:13" x14ac:dyDescent="0.3">
      <c r="A817" s="18">
        <v>815</v>
      </c>
      <c r="B817" s="18">
        <f t="shared" si="24"/>
        <v>2019</v>
      </c>
      <c r="C817" s="17">
        <v>43586</v>
      </c>
      <c r="D817" s="18" t="s">
        <v>130</v>
      </c>
      <c r="E817" s="18" t="s">
        <v>95</v>
      </c>
      <c r="F817" s="18" t="str">
        <f t="shared" si="25"/>
        <v>Eversource_WMA-Tax Act Credit Factor (TACF)-43586</v>
      </c>
      <c r="G817" s="11" t="s">
        <v>131</v>
      </c>
      <c r="H817" s="11" t="s">
        <v>49</v>
      </c>
      <c r="I817" s="11" t="s">
        <v>132</v>
      </c>
      <c r="J817" s="11" t="s">
        <v>145</v>
      </c>
      <c r="K817" s="11" t="str">
        <f>IFERROR(INDEX('EDC Component Dictionary'!$C$5:$C$37,MATCH('Rates Database'!J817,'EDC Component Dictionary'!$B$5:$B$37,0)), "Energy Supply")</f>
        <v>Distribution System</v>
      </c>
      <c r="L817" s="12">
        <v>-1.33E-3</v>
      </c>
      <c r="M817" s="12"/>
    </row>
    <row r="818" spans="1:13" x14ac:dyDescent="0.3">
      <c r="A818" s="18">
        <v>816</v>
      </c>
      <c r="B818" s="18">
        <f t="shared" si="24"/>
        <v>2019</v>
      </c>
      <c r="C818" s="17">
        <v>43556</v>
      </c>
      <c r="D818" s="18" t="s">
        <v>130</v>
      </c>
      <c r="E818" s="18" t="s">
        <v>95</v>
      </c>
      <c r="F818" s="18" t="str">
        <f t="shared" si="25"/>
        <v>Eversource_WMA-Tax Act Credit Factor (TACF)-43556</v>
      </c>
      <c r="G818" s="11" t="s">
        <v>131</v>
      </c>
      <c r="H818" s="11" t="s">
        <v>49</v>
      </c>
      <c r="I818" s="11" t="s">
        <v>132</v>
      </c>
      <c r="J818" s="11" t="s">
        <v>145</v>
      </c>
      <c r="K818" s="11" t="str">
        <f>IFERROR(INDEX('EDC Component Dictionary'!$C$5:$C$37,MATCH('Rates Database'!J818,'EDC Component Dictionary'!$B$5:$B$37,0)), "Energy Supply")</f>
        <v>Distribution System</v>
      </c>
      <c r="L818" s="12">
        <v>-1.33E-3</v>
      </c>
      <c r="M818" s="12"/>
    </row>
    <row r="819" spans="1:13" x14ac:dyDescent="0.3">
      <c r="A819" s="18">
        <v>817</v>
      </c>
      <c r="B819" s="18">
        <f t="shared" si="24"/>
        <v>2019</v>
      </c>
      <c r="C819" s="17">
        <v>43525</v>
      </c>
      <c r="D819" s="18" t="s">
        <v>130</v>
      </c>
      <c r="E819" s="18" t="s">
        <v>95</v>
      </c>
      <c r="F819" s="18" t="str">
        <f t="shared" si="25"/>
        <v>Eversource_WMA-Tax Act Credit Factor (TACF)-43525</v>
      </c>
      <c r="G819" s="11" t="s">
        <v>131</v>
      </c>
      <c r="H819" s="11" t="s">
        <v>49</v>
      </c>
      <c r="I819" s="11" t="s">
        <v>132</v>
      </c>
      <c r="J819" s="11" t="s">
        <v>145</v>
      </c>
      <c r="K819" s="11" t="str">
        <f>IFERROR(INDEX('EDC Component Dictionary'!$C$5:$C$37,MATCH('Rates Database'!J819,'EDC Component Dictionary'!$B$5:$B$37,0)), "Energy Supply")</f>
        <v>Distribution System</v>
      </c>
      <c r="L819" s="12">
        <v>-1.33E-3</v>
      </c>
      <c r="M819" s="12"/>
    </row>
    <row r="820" spans="1:13" x14ac:dyDescent="0.3">
      <c r="A820" s="18">
        <v>818</v>
      </c>
      <c r="B820" s="18">
        <f t="shared" si="24"/>
        <v>2019</v>
      </c>
      <c r="C820" s="17">
        <v>43497</v>
      </c>
      <c r="D820" s="18" t="s">
        <v>130</v>
      </c>
      <c r="E820" s="18" t="s">
        <v>95</v>
      </c>
      <c r="F820" s="18" t="str">
        <f t="shared" si="25"/>
        <v>Eversource_WMA-Tax Act Credit Factor (TACF)-43497</v>
      </c>
      <c r="G820" s="11" t="s">
        <v>131</v>
      </c>
      <c r="H820" s="11" t="s">
        <v>49</v>
      </c>
      <c r="I820" s="11" t="s">
        <v>132</v>
      </c>
      <c r="J820" s="11" t="s">
        <v>145</v>
      </c>
      <c r="K820" s="11" t="str">
        <f>IFERROR(INDEX('EDC Component Dictionary'!$C$5:$C$37,MATCH('Rates Database'!J820,'EDC Component Dictionary'!$B$5:$B$37,0)), "Energy Supply")</f>
        <v>Distribution System</v>
      </c>
      <c r="L820" s="12">
        <v>-1.33E-3</v>
      </c>
      <c r="M820" s="12"/>
    </row>
    <row r="821" spans="1:13" x14ac:dyDescent="0.3">
      <c r="A821" s="18">
        <v>819</v>
      </c>
      <c r="B821" s="18">
        <f t="shared" si="24"/>
        <v>2019</v>
      </c>
      <c r="C821" s="17">
        <v>43466</v>
      </c>
      <c r="D821" s="18" t="s">
        <v>130</v>
      </c>
      <c r="E821" s="18" t="s">
        <v>95</v>
      </c>
      <c r="F821" s="18" t="str">
        <f t="shared" si="25"/>
        <v>Eversource_WMA-Tax Act Credit Factor (TACF)-43466</v>
      </c>
      <c r="G821" s="11" t="s">
        <v>131</v>
      </c>
      <c r="H821" s="11" t="s">
        <v>49</v>
      </c>
      <c r="I821" s="11" t="s">
        <v>132</v>
      </c>
      <c r="J821" s="11" t="s">
        <v>145</v>
      </c>
      <c r="K821" s="11" t="str">
        <f>IFERROR(INDEX('EDC Component Dictionary'!$C$5:$C$37,MATCH('Rates Database'!J821,'EDC Component Dictionary'!$B$5:$B$37,0)), "Energy Supply")</f>
        <v>Distribution System</v>
      </c>
      <c r="L821" s="12">
        <v>-1.33E-3</v>
      </c>
      <c r="M821" s="12"/>
    </row>
    <row r="822" spans="1:13" x14ac:dyDescent="0.3">
      <c r="A822" s="18">
        <v>820</v>
      </c>
      <c r="B822" s="18">
        <f t="shared" si="24"/>
        <v>2024</v>
      </c>
      <c r="C822" s="17">
        <v>45352</v>
      </c>
      <c r="D822" s="18" t="s">
        <v>130</v>
      </c>
      <c r="E822" s="18" t="s">
        <v>95</v>
      </c>
      <c r="F822" s="18" t="str">
        <f t="shared" si="25"/>
        <v>Eversource_WMA-Advanced Metering Infrastructure (AMI)-45352</v>
      </c>
      <c r="G822" s="11" t="s">
        <v>131</v>
      </c>
      <c r="H822" s="11" t="s">
        <v>49</v>
      </c>
      <c r="I822" s="11" t="s">
        <v>132</v>
      </c>
      <c r="J822" s="11" t="s">
        <v>146</v>
      </c>
      <c r="K822" s="11" t="str">
        <f>IFERROR(INDEX('EDC Component Dictionary'!$C$5:$C$37,MATCH('Rates Database'!J822,'EDC Component Dictionary'!$B$5:$B$37,0)), "Energy Supply")</f>
        <v>Distribution System</v>
      </c>
      <c r="L822" s="12">
        <v>3.1800000000000001E-3</v>
      </c>
      <c r="M822" s="12"/>
    </row>
    <row r="823" spans="1:13" x14ac:dyDescent="0.3">
      <c r="A823" s="18">
        <v>821</v>
      </c>
      <c r="B823" s="18">
        <f t="shared" si="24"/>
        <v>2024</v>
      </c>
      <c r="C823" s="17">
        <v>45323</v>
      </c>
      <c r="D823" s="18" t="s">
        <v>130</v>
      </c>
      <c r="E823" s="18" t="s">
        <v>95</v>
      </c>
      <c r="F823" s="18" t="str">
        <f t="shared" si="25"/>
        <v>Eversource_WMA-Advanced Metering Infrastructure (AMI)-45323</v>
      </c>
      <c r="G823" s="11" t="s">
        <v>131</v>
      </c>
      <c r="H823" s="11" t="s">
        <v>49</v>
      </c>
      <c r="I823" s="11" t="s">
        <v>132</v>
      </c>
      <c r="J823" s="11" t="s">
        <v>146</v>
      </c>
      <c r="K823" s="11" t="str">
        <f>IFERROR(INDEX('EDC Component Dictionary'!$C$5:$C$37,MATCH('Rates Database'!J823,'EDC Component Dictionary'!$B$5:$B$37,0)), "Energy Supply")</f>
        <v>Distribution System</v>
      </c>
      <c r="L823" s="12">
        <v>3.1800000000000001E-3</v>
      </c>
      <c r="M823" s="12"/>
    </row>
    <row r="824" spans="1:13" x14ac:dyDescent="0.3">
      <c r="A824" s="18">
        <v>822</v>
      </c>
      <c r="B824" s="18">
        <f t="shared" si="24"/>
        <v>2024</v>
      </c>
      <c r="C824" s="17">
        <v>45292</v>
      </c>
      <c r="D824" s="18" t="s">
        <v>130</v>
      </c>
      <c r="E824" s="18" t="s">
        <v>95</v>
      </c>
      <c r="F824" s="18" t="str">
        <f t="shared" si="25"/>
        <v>Eversource_WMA-Advanced Metering Infrastructure (AMI)-45292</v>
      </c>
      <c r="G824" s="11" t="s">
        <v>131</v>
      </c>
      <c r="H824" s="11" t="s">
        <v>49</v>
      </c>
      <c r="I824" s="11" t="s">
        <v>132</v>
      </c>
      <c r="J824" s="11" t="s">
        <v>146</v>
      </c>
      <c r="K824" s="11" t="str">
        <f>IFERROR(INDEX('EDC Component Dictionary'!$C$5:$C$37,MATCH('Rates Database'!J824,'EDC Component Dictionary'!$B$5:$B$37,0)), "Energy Supply")</f>
        <v>Distribution System</v>
      </c>
      <c r="L824" s="12">
        <v>3.1800000000000001E-3</v>
      </c>
      <c r="M824" s="12"/>
    </row>
    <row r="825" spans="1:13" x14ac:dyDescent="0.3">
      <c r="A825" s="18">
        <v>823</v>
      </c>
      <c r="B825" s="18">
        <f t="shared" si="24"/>
        <v>2023</v>
      </c>
      <c r="C825" s="17">
        <v>45261</v>
      </c>
      <c r="D825" s="18" t="s">
        <v>130</v>
      </c>
      <c r="E825" s="18" t="s">
        <v>95</v>
      </c>
      <c r="F825" s="18" t="str">
        <f t="shared" si="25"/>
        <v>Eversource_WMA-Advanced Metering Infrastructure (AMI)-45261</v>
      </c>
      <c r="G825" s="11" t="s">
        <v>131</v>
      </c>
      <c r="H825" s="11" t="s">
        <v>49</v>
      </c>
      <c r="I825" s="11" t="s">
        <v>132</v>
      </c>
      <c r="J825" s="11" t="s">
        <v>146</v>
      </c>
      <c r="K825" s="11" t="str">
        <f>IFERROR(INDEX('EDC Component Dictionary'!$C$5:$C$37,MATCH('Rates Database'!J825,'EDC Component Dictionary'!$B$5:$B$37,0)), "Energy Supply")</f>
        <v>Distribution System</v>
      </c>
      <c r="L825" s="12">
        <v>3.1800000000000001E-3</v>
      </c>
      <c r="M825" s="12"/>
    </row>
    <row r="826" spans="1:13" x14ac:dyDescent="0.3">
      <c r="A826" s="18">
        <v>824</v>
      </c>
      <c r="B826" s="18">
        <f t="shared" si="24"/>
        <v>2023</v>
      </c>
      <c r="C826" s="17">
        <v>45231</v>
      </c>
      <c r="D826" s="18" t="s">
        <v>130</v>
      </c>
      <c r="E826" s="18" t="s">
        <v>95</v>
      </c>
      <c r="F826" s="18" t="str">
        <f t="shared" si="25"/>
        <v>Eversource_WMA-Advanced Metering Infrastructure (AMI)-45231</v>
      </c>
      <c r="G826" s="11" t="s">
        <v>131</v>
      </c>
      <c r="H826" s="11" t="s">
        <v>49</v>
      </c>
      <c r="I826" s="11" t="s">
        <v>132</v>
      </c>
      <c r="J826" s="11" t="s">
        <v>146</v>
      </c>
      <c r="K826" s="11" t="str">
        <f>IFERROR(INDEX('EDC Component Dictionary'!$C$5:$C$37,MATCH('Rates Database'!J826,'EDC Component Dictionary'!$B$5:$B$37,0)), "Energy Supply")</f>
        <v>Distribution System</v>
      </c>
      <c r="L826" s="12">
        <v>3.1800000000000001E-3</v>
      </c>
      <c r="M826" s="12"/>
    </row>
    <row r="827" spans="1:13" x14ac:dyDescent="0.3">
      <c r="A827" s="18">
        <v>825</v>
      </c>
      <c r="B827" s="18">
        <f t="shared" si="24"/>
        <v>2023</v>
      </c>
      <c r="C827" s="17">
        <v>45200</v>
      </c>
      <c r="D827" s="18" t="s">
        <v>130</v>
      </c>
      <c r="E827" s="18" t="s">
        <v>95</v>
      </c>
      <c r="F827" s="18" t="str">
        <f t="shared" si="25"/>
        <v>Eversource_WMA-Advanced Metering Infrastructure (AMI)-45200</v>
      </c>
      <c r="G827" s="11" t="s">
        <v>131</v>
      </c>
      <c r="H827" s="11" t="s">
        <v>49</v>
      </c>
      <c r="I827" s="11" t="s">
        <v>132</v>
      </c>
      <c r="J827" s="11" t="s">
        <v>146</v>
      </c>
      <c r="K827" s="11" t="str">
        <f>IFERROR(INDEX('EDC Component Dictionary'!$C$5:$C$37,MATCH('Rates Database'!J827,'EDC Component Dictionary'!$B$5:$B$37,0)), "Energy Supply")</f>
        <v>Distribution System</v>
      </c>
      <c r="L827" s="12">
        <v>3.1800000000000001E-3</v>
      </c>
      <c r="M827" s="12"/>
    </row>
    <row r="828" spans="1:13" x14ac:dyDescent="0.3">
      <c r="A828" s="18">
        <v>826</v>
      </c>
      <c r="B828" s="18">
        <f t="shared" si="24"/>
        <v>2023</v>
      </c>
      <c r="C828" s="17">
        <v>45170</v>
      </c>
      <c r="D828" s="18" t="s">
        <v>130</v>
      </c>
      <c r="E828" s="18" t="s">
        <v>95</v>
      </c>
      <c r="F828" s="18" t="str">
        <f t="shared" si="25"/>
        <v>Eversource_WMA-Advanced Metering Infrastructure (AMI)-45170</v>
      </c>
      <c r="G828" s="11" t="s">
        <v>131</v>
      </c>
      <c r="H828" s="11" t="s">
        <v>49</v>
      </c>
      <c r="I828" s="11" t="s">
        <v>132</v>
      </c>
      <c r="J828" s="11" t="s">
        <v>146</v>
      </c>
      <c r="K828" s="11" t="str">
        <f>IFERROR(INDEX('EDC Component Dictionary'!$C$5:$C$37,MATCH('Rates Database'!J828,'EDC Component Dictionary'!$B$5:$B$37,0)), "Energy Supply")</f>
        <v>Distribution System</v>
      </c>
      <c r="L828" s="12">
        <v>3.1800000000000001E-3</v>
      </c>
      <c r="M828" s="12"/>
    </row>
    <row r="829" spans="1:13" x14ac:dyDescent="0.3">
      <c r="A829" s="18">
        <v>827</v>
      </c>
      <c r="B829" s="18">
        <f t="shared" si="24"/>
        <v>2023</v>
      </c>
      <c r="C829" s="17">
        <v>45139</v>
      </c>
      <c r="D829" s="18" t="s">
        <v>130</v>
      </c>
      <c r="E829" s="18" t="s">
        <v>95</v>
      </c>
      <c r="F829" s="18" t="str">
        <f t="shared" si="25"/>
        <v>Eversource_WMA-Advanced Metering Infrastructure (AMI)-45139</v>
      </c>
      <c r="G829" s="11" t="s">
        <v>131</v>
      </c>
      <c r="H829" s="11" t="s">
        <v>49</v>
      </c>
      <c r="I829" s="11" t="s">
        <v>132</v>
      </c>
      <c r="J829" s="11" t="s">
        <v>146</v>
      </c>
      <c r="K829" s="11" t="str">
        <f>IFERROR(INDEX('EDC Component Dictionary'!$C$5:$C$37,MATCH('Rates Database'!J829,'EDC Component Dictionary'!$B$5:$B$37,0)), "Energy Supply")</f>
        <v>Distribution System</v>
      </c>
      <c r="L829" s="12">
        <v>3.1800000000000001E-3</v>
      </c>
      <c r="M829" s="12"/>
    </row>
    <row r="830" spans="1:13" x14ac:dyDescent="0.3">
      <c r="A830" s="18">
        <v>828</v>
      </c>
      <c r="B830" s="18">
        <f t="shared" si="24"/>
        <v>2023</v>
      </c>
      <c r="C830" s="17">
        <v>45108</v>
      </c>
      <c r="D830" s="18" t="s">
        <v>130</v>
      </c>
      <c r="E830" s="18" t="s">
        <v>95</v>
      </c>
      <c r="F830" s="18" t="str">
        <f t="shared" si="25"/>
        <v>Eversource_WMA-Advanced Metering Infrastructure (AMI)-45108</v>
      </c>
      <c r="G830" s="11" t="s">
        <v>131</v>
      </c>
      <c r="H830" s="11" t="s">
        <v>49</v>
      </c>
      <c r="I830" s="11" t="s">
        <v>132</v>
      </c>
      <c r="J830" s="11" t="s">
        <v>146</v>
      </c>
      <c r="K830" s="11" t="str">
        <f>IFERROR(INDEX('EDC Component Dictionary'!$C$5:$C$37,MATCH('Rates Database'!J830,'EDC Component Dictionary'!$B$5:$B$37,0)), "Energy Supply")</f>
        <v>Distribution System</v>
      </c>
      <c r="L830" s="12">
        <v>3.1800000000000001E-3</v>
      </c>
      <c r="M830" s="12"/>
    </row>
    <row r="831" spans="1:13" x14ac:dyDescent="0.3">
      <c r="A831" s="18">
        <v>829</v>
      </c>
      <c r="B831" s="18">
        <f t="shared" si="24"/>
        <v>2023</v>
      </c>
      <c r="C831" s="17">
        <v>45078</v>
      </c>
      <c r="D831" s="18" t="s">
        <v>130</v>
      </c>
      <c r="E831" s="18" t="s">
        <v>95</v>
      </c>
      <c r="F831" s="18" t="str">
        <f t="shared" si="25"/>
        <v>Eversource_WMA-Advanced Metering Infrastructure (AMI)-45078</v>
      </c>
      <c r="G831" s="11" t="s">
        <v>131</v>
      </c>
      <c r="H831" s="11" t="s">
        <v>49</v>
      </c>
      <c r="I831" s="11" t="s">
        <v>132</v>
      </c>
      <c r="J831" s="11" t="s">
        <v>146</v>
      </c>
      <c r="K831" s="11" t="str">
        <f>IFERROR(INDEX('EDC Component Dictionary'!$C$5:$C$37,MATCH('Rates Database'!J831,'EDC Component Dictionary'!$B$5:$B$37,0)), "Energy Supply")</f>
        <v>Distribution System</v>
      </c>
      <c r="L831" s="12">
        <v>3.1800000000000001E-3</v>
      </c>
      <c r="M831" s="12"/>
    </row>
    <row r="832" spans="1:13" x14ac:dyDescent="0.3">
      <c r="A832" s="18">
        <v>830</v>
      </c>
      <c r="B832" s="18">
        <f t="shared" si="24"/>
        <v>2023</v>
      </c>
      <c r="C832" s="17">
        <v>45047</v>
      </c>
      <c r="D832" s="18" t="s">
        <v>130</v>
      </c>
      <c r="E832" s="18" t="s">
        <v>95</v>
      </c>
      <c r="F832" s="18" t="str">
        <f t="shared" si="25"/>
        <v>Eversource_WMA-Advanced Metering Infrastructure (AMI)-45047</v>
      </c>
      <c r="G832" s="11" t="s">
        <v>131</v>
      </c>
      <c r="H832" s="11" t="s">
        <v>49</v>
      </c>
      <c r="I832" s="11" t="s">
        <v>132</v>
      </c>
      <c r="J832" s="11" t="s">
        <v>146</v>
      </c>
      <c r="K832" s="11" t="str">
        <f>IFERROR(INDEX('EDC Component Dictionary'!$C$5:$C$37,MATCH('Rates Database'!J832,'EDC Component Dictionary'!$B$5:$B$37,0)), "Energy Supply")</f>
        <v>Distribution System</v>
      </c>
      <c r="L832" s="12">
        <v>3.1800000000000001E-3</v>
      </c>
      <c r="M832" s="12"/>
    </row>
    <row r="833" spans="1:13" x14ac:dyDescent="0.3">
      <c r="A833" s="18">
        <v>831</v>
      </c>
      <c r="B833" s="18">
        <f t="shared" si="24"/>
        <v>2023</v>
      </c>
      <c r="C833" s="17">
        <v>45017</v>
      </c>
      <c r="D833" s="18" t="s">
        <v>130</v>
      </c>
      <c r="E833" s="18" t="s">
        <v>95</v>
      </c>
      <c r="F833" s="18" t="str">
        <f t="shared" si="25"/>
        <v>Eversource_WMA-Advanced Metering Infrastructure (AMI)-45017</v>
      </c>
      <c r="G833" s="11" t="s">
        <v>131</v>
      </c>
      <c r="H833" s="11" t="s">
        <v>49</v>
      </c>
      <c r="I833" s="11" t="s">
        <v>132</v>
      </c>
      <c r="J833" s="11" t="s">
        <v>146</v>
      </c>
      <c r="K833" s="11" t="str">
        <f>IFERROR(INDEX('EDC Component Dictionary'!$C$5:$C$37,MATCH('Rates Database'!J833,'EDC Component Dictionary'!$B$5:$B$37,0)), "Energy Supply")</f>
        <v>Distribution System</v>
      </c>
      <c r="L833" s="12">
        <v>3.1800000000000001E-3</v>
      </c>
      <c r="M833" s="12"/>
    </row>
    <row r="834" spans="1:13" x14ac:dyDescent="0.3">
      <c r="A834" s="18">
        <v>832</v>
      </c>
      <c r="B834" s="18">
        <f t="shared" si="24"/>
        <v>2023</v>
      </c>
      <c r="C834" s="17">
        <v>44986</v>
      </c>
      <c r="D834" s="18" t="s">
        <v>130</v>
      </c>
      <c r="E834" s="18" t="s">
        <v>95</v>
      </c>
      <c r="F834" s="18" t="str">
        <f t="shared" si="25"/>
        <v>Eversource_WMA-Advanced Metering Infrastructure (AMI)-44986</v>
      </c>
      <c r="G834" s="11" t="s">
        <v>131</v>
      </c>
      <c r="H834" s="11" t="s">
        <v>49</v>
      </c>
      <c r="I834" s="11" t="s">
        <v>132</v>
      </c>
      <c r="J834" s="11" t="s">
        <v>146</v>
      </c>
      <c r="K834" s="11" t="str">
        <f>IFERROR(INDEX('EDC Component Dictionary'!$C$5:$C$37,MATCH('Rates Database'!J834,'EDC Component Dictionary'!$B$5:$B$37,0)), "Energy Supply")</f>
        <v>Distribution System</v>
      </c>
      <c r="L834" s="12">
        <v>3.1800000000000001E-3</v>
      </c>
      <c r="M834" s="12"/>
    </row>
    <row r="835" spans="1:13" x14ac:dyDescent="0.3">
      <c r="A835" s="18">
        <v>833</v>
      </c>
      <c r="B835" s="18">
        <f t="shared" ref="B835:B898" si="26">YEAR(C835)</f>
        <v>2023</v>
      </c>
      <c r="C835" s="17">
        <v>44958</v>
      </c>
      <c r="D835" s="18" t="s">
        <v>130</v>
      </c>
      <c r="E835" s="18" t="s">
        <v>95</v>
      </c>
      <c r="F835" s="18" t="str">
        <f t="shared" si="25"/>
        <v>Eversource_WMA-Advanced Metering Infrastructure (AMI)-44958</v>
      </c>
      <c r="G835" s="11" t="s">
        <v>131</v>
      </c>
      <c r="H835" s="11" t="s">
        <v>49</v>
      </c>
      <c r="I835" s="11" t="s">
        <v>132</v>
      </c>
      <c r="J835" s="11" t="s">
        <v>146</v>
      </c>
      <c r="K835" s="11" t="str">
        <f>IFERROR(INDEX('EDC Component Dictionary'!$C$5:$C$37,MATCH('Rates Database'!J835,'EDC Component Dictionary'!$B$5:$B$37,0)), "Energy Supply")</f>
        <v>Distribution System</v>
      </c>
      <c r="L835" s="12">
        <v>3.1800000000000001E-3</v>
      </c>
      <c r="M835" s="12"/>
    </row>
    <row r="836" spans="1:13" x14ac:dyDescent="0.3">
      <c r="A836" s="18">
        <v>834</v>
      </c>
      <c r="B836" s="18">
        <f t="shared" si="26"/>
        <v>2023</v>
      </c>
      <c r="C836" s="17">
        <v>44927</v>
      </c>
      <c r="D836" s="18" t="s">
        <v>130</v>
      </c>
      <c r="E836" s="18" t="s">
        <v>95</v>
      </c>
      <c r="F836" s="18" t="str">
        <f t="shared" ref="F836:F899" si="27">_xlfn.CONCAT(E836,"-",J836,"-",C836)</f>
        <v>Eversource_WMA-Advanced Metering Infrastructure (AMI)-44927</v>
      </c>
      <c r="G836" s="11" t="s">
        <v>131</v>
      </c>
      <c r="H836" s="11" t="s">
        <v>49</v>
      </c>
      <c r="I836" s="11" t="s">
        <v>132</v>
      </c>
      <c r="J836" s="11" t="s">
        <v>146</v>
      </c>
      <c r="K836" s="11" t="str">
        <f>IFERROR(INDEX('EDC Component Dictionary'!$C$5:$C$37,MATCH('Rates Database'!J836,'EDC Component Dictionary'!$B$5:$B$37,0)), "Energy Supply")</f>
        <v>Distribution System</v>
      </c>
      <c r="L836" s="12">
        <v>3.1800000000000001E-3</v>
      </c>
      <c r="M836" s="12"/>
    </row>
    <row r="837" spans="1:13" x14ac:dyDescent="0.3">
      <c r="A837" s="18">
        <v>835</v>
      </c>
      <c r="B837" s="18">
        <f t="shared" si="26"/>
        <v>2022</v>
      </c>
      <c r="C837" s="17">
        <v>44896</v>
      </c>
      <c r="D837" s="18" t="s">
        <v>130</v>
      </c>
      <c r="E837" s="18" t="s">
        <v>95</v>
      </c>
      <c r="F837" s="18" t="str">
        <f t="shared" si="27"/>
        <v>Eversource_WMA-Advanced Metering Infrastructure (AMI)-44896</v>
      </c>
      <c r="G837" s="11" t="s">
        <v>131</v>
      </c>
      <c r="H837" s="11" t="s">
        <v>49</v>
      </c>
      <c r="I837" s="11" t="s">
        <v>132</v>
      </c>
      <c r="J837" s="11" t="s">
        <v>146</v>
      </c>
      <c r="K837" s="11" t="str">
        <f>IFERROR(INDEX('EDC Component Dictionary'!$C$5:$C$37,MATCH('Rates Database'!J837,'EDC Component Dictionary'!$B$5:$B$37,0)), "Energy Supply")</f>
        <v>Distribution System</v>
      </c>
      <c r="L837" s="12"/>
      <c r="M837" s="12"/>
    </row>
    <row r="838" spans="1:13" x14ac:dyDescent="0.3">
      <c r="A838" s="18">
        <v>836</v>
      </c>
      <c r="B838" s="18">
        <f t="shared" si="26"/>
        <v>2022</v>
      </c>
      <c r="C838" s="17">
        <v>44866</v>
      </c>
      <c r="D838" s="18" t="s">
        <v>130</v>
      </c>
      <c r="E838" s="18" t="s">
        <v>95</v>
      </c>
      <c r="F838" s="18" t="str">
        <f t="shared" si="27"/>
        <v>Eversource_WMA-Advanced Metering Infrastructure (AMI)-44866</v>
      </c>
      <c r="G838" s="11" t="s">
        <v>131</v>
      </c>
      <c r="H838" s="11" t="s">
        <v>49</v>
      </c>
      <c r="I838" s="11" t="s">
        <v>132</v>
      </c>
      <c r="J838" s="11" t="s">
        <v>146</v>
      </c>
      <c r="K838" s="11" t="str">
        <f>IFERROR(INDEX('EDC Component Dictionary'!$C$5:$C$37,MATCH('Rates Database'!J838,'EDC Component Dictionary'!$B$5:$B$37,0)), "Energy Supply")</f>
        <v>Distribution System</v>
      </c>
      <c r="L838" s="12"/>
      <c r="M838" s="12"/>
    </row>
    <row r="839" spans="1:13" x14ac:dyDescent="0.3">
      <c r="A839" s="18">
        <v>837</v>
      </c>
      <c r="B839" s="18">
        <f t="shared" si="26"/>
        <v>2022</v>
      </c>
      <c r="C839" s="17">
        <v>44835</v>
      </c>
      <c r="D839" s="18" t="s">
        <v>130</v>
      </c>
      <c r="E839" s="18" t="s">
        <v>95</v>
      </c>
      <c r="F839" s="18" t="str">
        <f t="shared" si="27"/>
        <v>Eversource_WMA-Advanced Metering Infrastructure (AMI)-44835</v>
      </c>
      <c r="G839" s="11" t="s">
        <v>131</v>
      </c>
      <c r="H839" s="11" t="s">
        <v>49</v>
      </c>
      <c r="I839" s="11" t="s">
        <v>132</v>
      </c>
      <c r="J839" s="11" t="s">
        <v>146</v>
      </c>
      <c r="K839" s="11" t="str">
        <f>IFERROR(INDEX('EDC Component Dictionary'!$C$5:$C$37,MATCH('Rates Database'!J839,'EDC Component Dictionary'!$B$5:$B$37,0)), "Energy Supply")</f>
        <v>Distribution System</v>
      </c>
      <c r="L839" s="12"/>
      <c r="M839" s="12"/>
    </row>
    <row r="840" spans="1:13" x14ac:dyDescent="0.3">
      <c r="A840" s="18">
        <v>838</v>
      </c>
      <c r="B840" s="18">
        <f t="shared" si="26"/>
        <v>2022</v>
      </c>
      <c r="C840" s="17">
        <v>44805</v>
      </c>
      <c r="D840" s="18" t="s">
        <v>130</v>
      </c>
      <c r="E840" s="18" t="s">
        <v>95</v>
      </c>
      <c r="F840" s="18" t="str">
        <f t="shared" si="27"/>
        <v>Eversource_WMA-Advanced Metering Infrastructure (AMI)-44805</v>
      </c>
      <c r="G840" s="11" t="s">
        <v>131</v>
      </c>
      <c r="H840" s="11" t="s">
        <v>49</v>
      </c>
      <c r="I840" s="11" t="s">
        <v>132</v>
      </c>
      <c r="J840" s="11" t="s">
        <v>146</v>
      </c>
      <c r="K840" s="11" t="str">
        <f>IFERROR(INDEX('EDC Component Dictionary'!$C$5:$C$37,MATCH('Rates Database'!J840,'EDC Component Dictionary'!$B$5:$B$37,0)), "Energy Supply")</f>
        <v>Distribution System</v>
      </c>
      <c r="L840" s="12"/>
      <c r="M840" s="12"/>
    </row>
    <row r="841" spans="1:13" x14ac:dyDescent="0.3">
      <c r="A841" s="18">
        <v>839</v>
      </c>
      <c r="B841" s="18">
        <f t="shared" si="26"/>
        <v>2022</v>
      </c>
      <c r="C841" s="17">
        <v>44774</v>
      </c>
      <c r="D841" s="18" t="s">
        <v>130</v>
      </c>
      <c r="E841" s="18" t="s">
        <v>95</v>
      </c>
      <c r="F841" s="18" t="str">
        <f t="shared" si="27"/>
        <v>Eversource_WMA-Advanced Metering Infrastructure (AMI)-44774</v>
      </c>
      <c r="G841" s="11" t="s">
        <v>131</v>
      </c>
      <c r="H841" s="11" t="s">
        <v>49</v>
      </c>
      <c r="I841" s="11" t="s">
        <v>132</v>
      </c>
      <c r="J841" s="11" t="s">
        <v>146</v>
      </c>
      <c r="K841" s="11" t="str">
        <f>IFERROR(INDEX('EDC Component Dictionary'!$C$5:$C$37,MATCH('Rates Database'!J841,'EDC Component Dictionary'!$B$5:$B$37,0)), "Energy Supply")</f>
        <v>Distribution System</v>
      </c>
      <c r="L841" s="12"/>
      <c r="M841" s="12"/>
    </row>
    <row r="842" spans="1:13" x14ac:dyDescent="0.3">
      <c r="A842" s="18">
        <v>840</v>
      </c>
      <c r="B842" s="18">
        <f t="shared" si="26"/>
        <v>2022</v>
      </c>
      <c r="C842" s="17">
        <v>44743</v>
      </c>
      <c r="D842" s="18" t="s">
        <v>130</v>
      </c>
      <c r="E842" s="18" t="s">
        <v>95</v>
      </c>
      <c r="F842" s="18" t="str">
        <f t="shared" si="27"/>
        <v>Eversource_WMA-Advanced Metering Infrastructure (AMI)-44743</v>
      </c>
      <c r="G842" s="11" t="s">
        <v>131</v>
      </c>
      <c r="H842" s="11" t="s">
        <v>49</v>
      </c>
      <c r="I842" s="11" t="s">
        <v>132</v>
      </c>
      <c r="J842" s="11" t="s">
        <v>146</v>
      </c>
      <c r="K842" s="11" t="str">
        <f>IFERROR(INDEX('EDC Component Dictionary'!$C$5:$C$37,MATCH('Rates Database'!J842,'EDC Component Dictionary'!$B$5:$B$37,0)), "Energy Supply")</f>
        <v>Distribution System</v>
      </c>
      <c r="L842" s="12"/>
      <c r="M842" s="12"/>
    </row>
    <row r="843" spans="1:13" x14ac:dyDescent="0.3">
      <c r="A843" s="18">
        <v>841</v>
      </c>
      <c r="B843" s="18">
        <f t="shared" si="26"/>
        <v>2022</v>
      </c>
      <c r="C843" s="17">
        <v>44713</v>
      </c>
      <c r="D843" s="18" t="s">
        <v>130</v>
      </c>
      <c r="E843" s="18" t="s">
        <v>95</v>
      </c>
      <c r="F843" s="18" t="str">
        <f t="shared" si="27"/>
        <v>Eversource_WMA-Advanced Metering Infrastructure (AMI)-44713</v>
      </c>
      <c r="G843" s="11" t="s">
        <v>131</v>
      </c>
      <c r="H843" s="11" t="s">
        <v>49</v>
      </c>
      <c r="I843" s="11" t="s">
        <v>132</v>
      </c>
      <c r="J843" s="11" t="s">
        <v>146</v>
      </c>
      <c r="K843" s="11" t="str">
        <f>IFERROR(INDEX('EDC Component Dictionary'!$C$5:$C$37,MATCH('Rates Database'!J843,'EDC Component Dictionary'!$B$5:$B$37,0)), "Energy Supply")</f>
        <v>Distribution System</v>
      </c>
      <c r="L843" s="12"/>
      <c r="M843" s="12"/>
    </row>
    <row r="844" spans="1:13" x14ac:dyDescent="0.3">
      <c r="A844" s="18">
        <v>842</v>
      </c>
      <c r="B844" s="18">
        <f t="shared" si="26"/>
        <v>2022</v>
      </c>
      <c r="C844" s="17">
        <v>44682</v>
      </c>
      <c r="D844" s="18" t="s">
        <v>130</v>
      </c>
      <c r="E844" s="18" t="s">
        <v>95</v>
      </c>
      <c r="F844" s="18" t="str">
        <f t="shared" si="27"/>
        <v>Eversource_WMA-Advanced Metering Infrastructure (AMI)-44682</v>
      </c>
      <c r="G844" s="11" t="s">
        <v>131</v>
      </c>
      <c r="H844" s="11" t="s">
        <v>49</v>
      </c>
      <c r="I844" s="11" t="s">
        <v>132</v>
      </c>
      <c r="J844" s="11" t="s">
        <v>146</v>
      </c>
      <c r="K844" s="11" t="str">
        <f>IFERROR(INDEX('EDC Component Dictionary'!$C$5:$C$37,MATCH('Rates Database'!J844,'EDC Component Dictionary'!$B$5:$B$37,0)), "Energy Supply")</f>
        <v>Distribution System</v>
      </c>
      <c r="L844" s="12"/>
      <c r="M844" s="12"/>
    </row>
    <row r="845" spans="1:13" x14ac:dyDescent="0.3">
      <c r="A845" s="18">
        <v>843</v>
      </c>
      <c r="B845" s="18">
        <f t="shared" si="26"/>
        <v>2022</v>
      </c>
      <c r="C845" s="17">
        <v>44652</v>
      </c>
      <c r="D845" s="18" t="s">
        <v>130</v>
      </c>
      <c r="E845" s="18" t="s">
        <v>95</v>
      </c>
      <c r="F845" s="18" t="str">
        <f t="shared" si="27"/>
        <v>Eversource_WMA-Advanced Metering Infrastructure (AMI)-44652</v>
      </c>
      <c r="G845" s="11" t="s">
        <v>131</v>
      </c>
      <c r="H845" s="11" t="s">
        <v>49</v>
      </c>
      <c r="I845" s="11" t="s">
        <v>132</v>
      </c>
      <c r="J845" s="11" t="s">
        <v>146</v>
      </c>
      <c r="K845" s="11" t="str">
        <f>IFERROR(INDEX('EDC Component Dictionary'!$C$5:$C$37,MATCH('Rates Database'!J845,'EDC Component Dictionary'!$B$5:$B$37,0)), "Energy Supply")</f>
        <v>Distribution System</v>
      </c>
      <c r="L845" s="12"/>
      <c r="M845" s="12"/>
    </row>
    <row r="846" spans="1:13" x14ac:dyDescent="0.3">
      <c r="A846" s="18">
        <v>844</v>
      </c>
      <c r="B846" s="18">
        <f t="shared" si="26"/>
        <v>2022</v>
      </c>
      <c r="C846" s="17">
        <v>44621</v>
      </c>
      <c r="D846" s="18" t="s">
        <v>130</v>
      </c>
      <c r="E846" s="18" t="s">
        <v>95</v>
      </c>
      <c r="F846" s="18" t="str">
        <f t="shared" si="27"/>
        <v>Eversource_WMA-Advanced Metering Infrastructure (AMI)-44621</v>
      </c>
      <c r="G846" s="11" t="s">
        <v>131</v>
      </c>
      <c r="H846" s="11" t="s">
        <v>49</v>
      </c>
      <c r="I846" s="11" t="s">
        <v>132</v>
      </c>
      <c r="J846" s="11" t="s">
        <v>146</v>
      </c>
      <c r="K846" s="11" t="str">
        <f>IFERROR(INDEX('EDC Component Dictionary'!$C$5:$C$37,MATCH('Rates Database'!J846,'EDC Component Dictionary'!$B$5:$B$37,0)), "Energy Supply")</f>
        <v>Distribution System</v>
      </c>
      <c r="L846" s="12"/>
      <c r="M846" s="12"/>
    </row>
    <row r="847" spans="1:13" x14ac:dyDescent="0.3">
      <c r="A847" s="18">
        <v>845</v>
      </c>
      <c r="B847" s="18">
        <f t="shared" si="26"/>
        <v>2022</v>
      </c>
      <c r="C847" s="17">
        <v>44593</v>
      </c>
      <c r="D847" s="18" t="s">
        <v>130</v>
      </c>
      <c r="E847" s="18" t="s">
        <v>95</v>
      </c>
      <c r="F847" s="18" t="str">
        <f t="shared" si="27"/>
        <v>Eversource_WMA-Advanced Metering Infrastructure (AMI)-44593</v>
      </c>
      <c r="G847" s="11" t="s">
        <v>131</v>
      </c>
      <c r="H847" s="11" t="s">
        <v>49</v>
      </c>
      <c r="I847" s="11" t="s">
        <v>132</v>
      </c>
      <c r="J847" s="11" t="s">
        <v>146</v>
      </c>
      <c r="K847" s="11" t="str">
        <f>IFERROR(INDEX('EDC Component Dictionary'!$C$5:$C$37,MATCH('Rates Database'!J847,'EDC Component Dictionary'!$B$5:$B$37,0)), "Energy Supply")</f>
        <v>Distribution System</v>
      </c>
      <c r="L847" s="12"/>
      <c r="M847" s="12"/>
    </row>
    <row r="848" spans="1:13" x14ac:dyDescent="0.3">
      <c r="A848" s="18">
        <v>846</v>
      </c>
      <c r="B848" s="18">
        <f t="shared" si="26"/>
        <v>2022</v>
      </c>
      <c r="C848" s="17">
        <v>44562</v>
      </c>
      <c r="D848" s="18" t="s">
        <v>130</v>
      </c>
      <c r="E848" s="18" t="s">
        <v>95</v>
      </c>
      <c r="F848" s="18" t="str">
        <f t="shared" si="27"/>
        <v>Eversource_WMA-Advanced Metering Infrastructure (AMI)-44562</v>
      </c>
      <c r="G848" s="11" t="s">
        <v>131</v>
      </c>
      <c r="H848" s="11" t="s">
        <v>49</v>
      </c>
      <c r="I848" s="11" t="s">
        <v>132</v>
      </c>
      <c r="J848" s="11" t="s">
        <v>146</v>
      </c>
      <c r="K848" s="11" t="str">
        <f>IFERROR(INDEX('EDC Component Dictionary'!$C$5:$C$37,MATCH('Rates Database'!J848,'EDC Component Dictionary'!$B$5:$B$37,0)), "Energy Supply")</f>
        <v>Distribution System</v>
      </c>
      <c r="L848" s="12"/>
      <c r="M848" s="12"/>
    </row>
    <row r="849" spans="1:13" x14ac:dyDescent="0.3">
      <c r="A849" s="18">
        <v>847</v>
      </c>
      <c r="B849" s="18">
        <f t="shared" si="26"/>
        <v>2021</v>
      </c>
      <c r="C849" s="17">
        <v>44531</v>
      </c>
      <c r="D849" s="18" t="s">
        <v>130</v>
      </c>
      <c r="E849" s="18" t="s">
        <v>95</v>
      </c>
      <c r="F849" s="18" t="str">
        <f t="shared" si="27"/>
        <v>Eversource_WMA-Advanced Metering Infrastructure (AMI)-44531</v>
      </c>
      <c r="G849" s="11" t="s">
        <v>131</v>
      </c>
      <c r="H849" s="11" t="s">
        <v>49</v>
      </c>
      <c r="I849" s="11" t="s">
        <v>132</v>
      </c>
      <c r="J849" s="11" t="s">
        <v>146</v>
      </c>
      <c r="K849" s="11" t="str">
        <f>IFERROR(INDEX('EDC Component Dictionary'!$C$5:$C$37,MATCH('Rates Database'!J849,'EDC Component Dictionary'!$B$5:$B$37,0)), "Energy Supply")</f>
        <v>Distribution System</v>
      </c>
      <c r="L849" s="12"/>
      <c r="M849" s="12"/>
    </row>
    <row r="850" spans="1:13" x14ac:dyDescent="0.3">
      <c r="A850" s="18">
        <v>848</v>
      </c>
      <c r="B850" s="18">
        <f t="shared" si="26"/>
        <v>2021</v>
      </c>
      <c r="C850" s="17">
        <v>44501</v>
      </c>
      <c r="D850" s="18" t="s">
        <v>130</v>
      </c>
      <c r="E850" s="18" t="s">
        <v>95</v>
      </c>
      <c r="F850" s="18" t="str">
        <f t="shared" si="27"/>
        <v>Eversource_WMA-Advanced Metering Infrastructure (AMI)-44501</v>
      </c>
      <c r="G850" s="11" t="s">
        <v>131</v>
      </c>
      <c r="H850" s="11" t="s">
        <v>49</v>
      </c>
      <c r="I850" s="11" t="s">
        <v>132</v>
      </c>
      <c r="J850" s="11" t="s">
        <v>146</v>
      </c>
      <c r="K850" s="11" t="str">
        <f>IFERROR(INDEX('EDC Component Dictionary'!$C$5:$C$37,MATCH('Rates Database'!J850,'EDC Component Dictionary'!$B$5:$B$37,0)), "Energy Supply")</f>
        <v>Distribution System</v>
      </c>
      <c r="L850" s="12"/>
      <c r="M850" s="12"/>
    </row>
    <row r="851" spans="1:13" x14ac:dyDescent="0.3">
      <c r="A851" s="18">
        <v>849</v>
      </c>
      <c r="B851" s="18">
        <f t="shared" si="26"/>
        <v>2021</v>
      </c>
      <c r="C851" s="17">
        <v>44470</v>
      </c>
      <c r="D851" s="18" t="s">
        <v>130</v>
      </c>
      <c r="E851" s="18" t="s">
        <v>95</v>
      </c>
      <c r="F851" s="18" t="str">
        <f t="shared" si="27"/>
        <v>Eversource_WMA-Advanced Metering Infrastructure (AMI)-44470</v>
      </c>
      <c r="G851" s="11" t="s">
        <v>131</v>
      </c>
      <c r="H851" s="11" t="s">
        <v>49</v>
      </c>
      <c r="I851" s="11" t="s">
        <v>132</v>
      </c>
      <c r="J851" s="11" t="s">
        <v>146</v>
      </c>
      <c r="K851" s="11" t="str">
        <f>IFERROR(INDEX('EDC Component Dictionary'!$C$5:$C$37,MATCH('Rates Database'!J851,'EDC Component Dictionary'!$B$5:$B$37,0)), "Energy Supply")</f>
        <v>Distribution System</v>
      </c>
      <c r="L851" s="12"/>
      <c r="M851" s="12"/>
    </row>
    <row r="852" spans="1:13" x14ac:dyDescent="0.3">
      <c r="A852" s="18">
        <v>850</v>
      </c>
      <c r="B852" s="18">
        <f t="shared" si="26"/>
        <v>2021</v>
      </c>
      <c r="C852" s="17">
        <v>44440</v>
      </c>
      <c r="D852" s="18" t="s">
        <v>130</v>
      </c>
      <c r="E852" s="18" t="s">
        <v>95</v>
      </c>
      <c r="F852" s="18" t="str">
        <f t="shared" si="27"/>
        <v>Eversource_WMA-Advanced Metering Infrastructure (AMI)-44440</v>
      </c>
      <c r="G852" s="11" t="s">
        <v>131</v>
      </c>
      <c r="H852" s="11" t="s">
        <v>49</v>
      </c>
      <c r="I852" s="11" t="s">
        <v>132</v>
      </c>
      <c r="J852" s="11" t="s">
        <v>146</v>
      </c>
      <c r="K852" s="11" t="str">
        <f>IFERROR(INDEX('EDC Component Dictionary'!$C$5:$C$37,MATCH('Rates Database'!J852,'EDC Component Dictionary'!$B$5:$B$37,0)), "Energy Supply")</f>
        <v>Distribution System</v>
      </c>
      <c r="L852" s="12"/>
      <c r="M852" s="12"/>
    </row>
    <row r="853" spans="1:13" x14ac:dyDescent="0.3">
      <c r="A853" s="18">
        <v>851</v>
      </c>
      <c r="B853" s="18">
        <f t="shared" si="26"/>
        <v>2021</v>
      </c>
      <c r="C853" s="17">
        <v>44409</v>
      </c>
      <c r="D853" s="18" t="s">
        <v>130</v>
      </c>
      <c r="E853" s="18" t="s">
        <v>95</v>
      </c>
      <c r="F853" s="18" t="str">
        <f t="shared" si="27"/>
        <v>Eversource_WMA-Advanced Metering Infrastructure (AMI)-44409</v>
      </c>
      <c r="G853" s="11" t="s">
        <v>131</v>
      </c>
      <c r="H853" s="11" t="s">
        <v>49</v>
      </c>
      <c r="I853" s="11" t="s">
        <v>132</v>
      </c>
      <c r="J853" s="11" t="s">
        <v>146</v>
      </c>
      <c r="K853" s="11" t="str">
        <f>IFERROR(INDEX('EDC Component Dictionary'!$C$5:$C$37,MATCH('Rates Database'!J853,'EDC Component Dictionary'!$B$5:$B$37,0)), "Energy Supply")</f>
        <v>Distribution System</v>
      </c>
      <c r="L853" s="12"/>
      <c r="M853" s="12"/>
    </row>
    <row r="854" spans="1:13" x14ac:dyDescent="0.3">
      <c r="A854" s="18">
        <v>852</v>
      </c>
      <c r="B854" s="18">
        <f t="shared" si="26"/>
        <v>2021</v>
      </c>
      <c r="C854" s="17">
        <v>44378</v>
      </c>
      <c r="D854" s="18" t="s">
        <v>130</v>
      </c>
      <c r="E854" s="18" t="s">
        <v>95</v>
      </c>
      <c r="F854" s="18" t="str">
        <f t="shared" si="27"/>
        <v>Eversource_WMA-Advanced Metering Infrastructure (AMI)-44378</v>
      </c>
      <c r="G854" s="11" t="s">
        <v>131</v>
      </c>
      <c r="H854" s="11" t="s">
        <v>49</v>
      </c>
      <c r="I854" s="11" t="s">
        <v>132</v>
      </c>
      <c r="J854" s="11" t="s">
        <v>146</v>
      </c>
      <c r="K854" s="11" t="str">
        <f>IFERROR(INDEX('EDC Component Dictionary'!$C$5:$C$37,MATCH('Rates Database'!J854,'EDC Component Dictionary'!$B$5:$B$37,0)), "Energy Supply")</f>
        <v>Distribution System</v>
      </c>
      <c r="L854" s="12"/>
      <c r="M854" s="12"/>
    </row>
    <row r="855" spans="1:13" x14ac:dyDescent="0.3">
      <c r="A855" s="18">
        <v>853</v>
      </c>
      <c r="B855" s="18">
        <f t="shared" si="26"/>
        <v>2021</v>
      </c>
      <c r="C855" s="17">
        <v>44348</v>
      </c>
      <c r="D855" s="18" t="s">
        <v>130</v>
      </c>
      <c r="E855" s="18" t="s">
        <v>95</v>
      </c>
      <c r="F855" s="18" t="str">
        <f t="shared" si="27"/>
        <v>Eversource_WMA-Advanced Metering Infrastructure (AMI)-44348</v>
      </c>
      <c r="G855" s="11" t="s">
        <v>131</v>
      </c>
      <c r="H855" s="11" t="s">
        <v>49</v>
      </c>
      <c r="I855" s="11" t="s">
        <v>132</v>
      </c>
      <c r="J855" s="11" t="s">
        <v>146</v>
      </c>
      <c r="K855" s="11" t="str">
        <f>IFERROR(INDEX('EDC Component Dictionary'!$C$5:$C$37,MATCH('Rates Database'!J855,'EDC Component Dictionary'!$B$5:$B$37,0)), "Energy Supply")</f>
        <v>Distribution System</v>
      </c>
      <c r="L855" s="12"/>
      <c r="M855" s="12"/>
    </row>
    <row r="856" spans="1:13" x14ac:dyDescent="0.3">
      <c r="A856" s="18">
        <v>854</v>
      </c>
      <c r="B856" s="18">
        <f t="shared" si="26"/>
        <v>2021</v>
      </c>
      <c r="C856" s="17">
        <v>44317</v>
      </c>
      <c r="D856" s="18" t="s">
        <v>130</v>
      </c>
      <c r="E856" s="18" t="s">
        <v>95</v>
      </c>
      <c r="F856" s="18" t="str">
        <f t="shared" si="27"/>
        <v>Eversource_WMA-Advanced Metering Infrastructure (AMI)-44317</v>
      </c>
      <c r="G856" s="11" t="s">
        <v>131</v>
      </c>
      <c r="H856" s="11" t="s">
        <v>49</v>
      </c>
      <c r="I856" s="11" t="s">
        <v>132</v>
      </c>
      <c r="J856" s="11" t="s">
        <v>146</v>
      </c>
      <c r="K856" s="11" t="str">
        <f>IFERROR(INDEX('EDC Component Dictionary'!$C$5:$C$37,MATCH('Rates Database'!J856,'EDC Component Dictionary'!$B$5:$B$37,0)), "Energy Supply")</f>
        <v>Distribution System</v>
      </c>
      <c r="L856" s="12"/>
      <c r="M856" s="12"/>
    </row>
    <row r="857" spans="1:13" x14ac:dyDescent="0.3">
      <c r="A857" s="18">
        <v>855</v>
      </c>
      <c r="B857" s="18">
        <f t="shared" si="26"/>
        <v>2021</v>
      </c>
      <c r="C857" s="17">
        <v>44287</v>
      </c>
      <c r="D857" s="18" t="s">
        <v>130</v>
      </c>
      <c r="E857" s="18" t="s">
        <v>95</v>
      </c>
      <c r="F857" s="18" t="str">
        <f t="shared" si="27"/>
        <v>Eversource_WMA-Advanced Metering Infrastructure (AMI)-44287</v>
      </c>
      <c r="G857" s="11" t="s">
        <v>131</v>
      </c>
      <c r="H857" s="11" t="s">
        <v>49</v>
      </c>
      <c r="I857" s="11" t="s">
        <v>132</v>
      </c>
      <c r="J857" s="11" t="s">
        <v>146</v>
      </c>
      <c r="K857" s="11" t="str">
        <f>IFERROR(INDEX('EDC Component Dictionary'!$C$5:$C$37,MATCH('Rates Database'!J857,'EDC Component Dictionary'!$B$5:$B$37,0)), "Energy Supply")</f>
        <v>Distribution System</v>
      </c>
      <c r="L857" s="12"/>
      <c r="M857" s="12"/>
    </row>
    <row r="858" spans="1:13" x14ac:dyDescent="0.3">
      <c r="A858" s="18">
        <v>856</v>
      </c>
      <c r="B858" s="18">
        <f t="shared" si="26"/>
        <v>2021</v>
      </c>
      <c r="C858" s="17">
        <v>44256</v>
      </c>
      <c r="D858" s="18" t="s">
        <v>130</v>
      </c>
      <c r="E858" s="18" t="s">
        <v>95</v>
      </c>
      <c r="F858" s="18" t="str">
        <f t="shared" si="27"/>
        <v>Eversource_WMA-Advanced Metering Infrastructure (AMI)-44256</v>
      </c>
      <c r="G858" s="11" t="s">
        <v>131</v>
      </c>
      <c r="H858" s="11" t="s">
        <v>49</v>
      </c>
      <c r="I858" s="11" t="s">
        <v>132</v>
      </c>
      <c r="J858" s="11" t="s">
        <v>146</v>
      </c>
      <c r="K858" s="11" t="str">
        <f>IFERROR(INDEX('EDC Component Dictionary'!$C$5:$C$37,MATCH('Rates Database'!J858,'EDC Component Dictionary'!$B$5:$B$37,0)), "Energy Supply")</f>
        <v>Distribution System</v>
      </c>
      <c r="L858" s="12"/>
      <c r="M858" s="12"/>
    </row>
    <row r="859" spans="1:13" x14ac:dyDescent="0.3">
      <c r="A859" s="18">
        <v>857</v>
      </c>
      <c r="B859" s="18">
        <f t="shared" si="26"/>
        <v>2021</v>
      </c>
      <c r="C859" s="17">
        <v>44228</v>
      </c>
      <c r="D859" s="18" t="s">
        <v>130</v>
      </c>
      <c r="E859" s="18" t="s">
        <v>95</v>
      </c>
      <c r="F859" s="18" t="str">
        <f t="shared" si="27"/>
        <v>Eversource_WMA-Advanced Metering Infrastructure (AMI)-44228</v>
      </c>
      <c r="G859" s="11" t="s">
        <v>131</v>
      </c>
      <c r="H859" s="11" t="s">
        <v>49</v>
      </c>
      <c r="I859" s="11" t="s">
        <v>132</v>
      </c>
      <c r="J859" s="11" t="s">
        <v>146</v>
      </c>
      <c r="K859" s="11" t="str">
        <f>IFERROR(INDEX('EDC Component Dictionary'!$C$5:$C$37,MATCH('Rates Database'!J859,'EDC Component Dictionary'!$B$5:$B$37,0)), "Energy Supply")</f>
        <v>Distribution System</v>
      </c>
      <c r="L859" s="12"/>
      <c r="M859" s="12"/>
    </row>
    <row r="860" spans="1:13" x14ac:dyDescent="0.3">
      <c r="A860" s="18">
        <v>858</v>
      </c>
      <c r="B860" s="18">
        <f t="shared" si="26"/>
        <v>2021</v>
      </c>
      <c r="C860" s="17">
        <v>44197</v>
      </c>
      <c r="D860" s="18" t="s">
        <v>130</v>
      </c>
      <c r="E860" s="18" t="s">
        <v>95</v>
      </c>
      <c r="F860" s="18" t="str">
        <f t="shared" si="27"/>
        <v>Eversource_WMA-Advanced Metering Infrastructure (AMI)-44197</v>
      </c>
      <c r="G860" s="11" t="s">
        <v>131</v>
      </c>
      <c r="H860" s="11" t="s">
        <v>49</v>
      </c>
      <c r="I860" s="11" t="s">
        <v>132</v>
      </c>
      <c r="J860" s="11" t="s">
        <v>146</v>
      </c>
      <c r="K860" s="11" t="str">
        <f>IFERROR(INDEX('EDC Component Dictionary'!$C$5:$C$37,MATCH('Rates Database'!J860,'EDC Component Dictionary'!$B$5:$B$37,0)), "Energy Supply")</f>
        <v>Distribution System</v>
      </c>
      <c r="L860" s="12"/>
      <c r="M860" s="12"/>
    </row>
    <row r="861" spans="1:13" x14ac:dyDescent="0.3">
      <c r="A861" s="18">
        <v>859</v>
      </c>
      <c r="B861" s="18">
        <f t="shared" si="26"/>
        <v>2020</v>
      </c>
      <c r="C861" s="17">
        <v>44166</v>
      </c>
      <c r="D861" s="18" t="s">
        <v>130</v>
      </c>
      <c r="E861" s="18" t="s">
        <v>95</v>
      </c>
      <c r="F861" s="18" t="str">
        <f t="shared" si="27"/>
        <v>Eversource_WMA-Advanced Metering Infrastructure (AMI)-44166</v>
      </c>
      <c r="G861" s="11" t="s">
        <v>131</v>
      </c>
      <c r="H861" s="11" t="s">
        <v>49</v>
      </c>
      <c r="I861" s="11" t="s">
        <v>132</v>
      </c>
      <c r="J861" s="11" t="s">
        <v>146</v>
      </c>
      <c r="K861" s="11" t="str">
        <f>IFERROR(INDEX('EDC Component Dictionary'!$C$5:$C$37,MATCH('Rates Database'!J861,'EDC Component Dictionary'!$B$5:$B$37,0)), "Energy Supply")</f>
        <v>Distribution System</v>
      </c>
      <c r="L861" s="12"/>
      <c r="M861" s="12"/>
    </row>
    <row r="862" spans="1:13" x14ac:dyDescent="0.3">
      <c r="A862" s="18">
        <v>860</v>
      </c>
      <c r="B862" s="18">
        <f t="shared" si="26"/>
        <v>2020</v>
      </c>
      <c r="C862" s="17">
        <v>44136</v>
      </c>
      <c r="D862" s="18" t="s">
        <v>130</v>
      </c>
      <c r="E862" s="18" t="s">
        <v>95</v>
      </c>
      <c r="F862" s="18" t="str">
        <f t="shared" si="27"/>
        <v>Eversource_WMA-Advanced Metering Infrastructure (AMI)-44136</v>
      </c>
      <c r="G862" s="11" t="s">
        <v>131</v>
      </c>
      <c r="H862" s="11" t="s">
        <v>49</v>
      </c>
      <c r="I862" s="11" t="s">
        <v>132</v>
      </c>
      <c r="J862" s="11" t="s">
        <v>146</v>
      </c>
      <c r="K862" s="11" t="str">
        <f>IFERROR(INDEX('EDC Component Dictionary'!$C$5:$C$37,MATCH('Rates Database'!J862,'EDC Component Dictionary'!$B$5:$B$37,0)), "Energy Supply")</f>
        <v>Distribution System</v>
      </c>
      <c r="L862" s="12"/>
      <c r="M862" s="12"/>
    </row>
    <row r="863" spans="1:13" x14ac:dyDescent="0.3">
      <c r="A863" s="18">
        <v>861</v>
      </c>
      <c r="B863" s="18">
        <f t="shared" si="26"/>
        <v>2020</v>
      </c>
      <c r="C863" s="17">
        <v>44105</v>
      </c>
      <c r="D863" s="18" t="s">
        <v>130</v>
      </c>
      <c r="E863" s="18" t="s">
        <v>95</v>
      </c>
      <c r="F863" s="18" t="str">
        <f t="shared" si="27"/>
        <v>Eversource_WMA-Advanced Metering Infrastructure (AMI)-44105</v>
      </c>
      <c r="G863" s="11" t="s">
        <v>131</v>
      </c>
      <c r="H863" s="11" t="s">
        <v>49</v>
      </c>
      <c r="I863" s="11" t="s">
        <v>132</v>
      </c>
      <c r="J863" s="11" t="s">
        <v>146</v>
      </c>
      <c r="K863" s="11" t="str">
        <f>IFERROR(INDEX('EDC Component Dictionary'!$C$5:$C$37,MATCH('Rates Database'!J863,'EDC Component Dictionary'!$B$5:$B$37,0)), "Energy Supply")</f>
        <v>Distribution System</v>
      </c>
      <c r="L863" s="12"/>
      <c r="M863" s="12"/>
    </row>
    <row r="864" spans="1:13" x14ac:dyDescent="0.3">
      <c r="A864" s="18">
        <v>862</v>
      </c>
      <c r="B864" s="18">
        <f t="shared" si="26"/>
        <v>2020</v>
      </c>
      <c r="C864" s="17">
        <v>44075</v>
      </c>
      <c r="D864" s="18" t="s">
        <v>130</v>
      </c>
      <c r="E864" s="18" t="s">
        <v>95</v>
      </c>
      <c r="F864" s="18" t="str">
        <f t="shared" si="27"/>
        <v>Eversource_WMA-Advanced Metering Infrastructure (AMI)-44075</v>
      </c>
      <c r="G864" s="11" t="s">
        <v>131</v>
      </c>
      <c r="H864" s="11" t="s">
        <v>49</v>
      </c>
      <c r="I864" s="11" t="s">
        <v>132</v>
      </c>
      <c r="J864" s="11" t="s">
        <v>146</v>
      </c>
      <c r="K864" s="11" t="str">
        <f>IFERROR(INDEX('EDC Component Dictionary'!$C$5:$C$37,MATCH('Rates Database'!J864,'EDC Component Dictionary'!$B$5:$B$37,0)), "Energy Supply")</f>
        <v>Distribution System</v>
      </c>
      <c r="L864" s="12"/>
      <c r="M864" s="12"/>
    </row>
    <row r="865" spans="1:13" x14ac:dyDescent="0.3">
      <c r="A865" s="18">
        <v>863</v>
      </c>
      <c r="B865" s="18">
        <f t="shared" si="26"/>
        <v>2020</v>
      </c>
      <c r="C865" s="17">
        <v>44044</v>
      </c>
      <c r="D865" s="18" t="s">
        <v>130</v>
      </c>
      <c r="E865" s="18" t="s">
        <v>95</v>
      </c>
      <c r="F865" s="18" t="str">
        <f t="shared" si="27"/>
        <v>Eversource_WMA-Advanced Metering Infrastructure (AMI)-44044</v>
      </c>
      <c r="G865" s="11" t="s">
        <v>131</v>
      </c>
      <c r="H865" s="11" t="s">
        <v>49</v>
      </c>
      <c r="I865" s="11" t="s">
        <v>132</v>
      </c>
      <c r="J865" s="11" t="s">
        <v>146</v>
      </c>
      <c r="K865" s="11" t="str">
        <f>IFERROR(INDEX('EDC Component Dictionary'!$C$5:$C$37,MATCH('Rates Database'!J865,'EDC Component Dictionary'!$B$5:$B$37,0)), "Energy Supply")</f>
        <v>Distribution System</v>
      </c>
      <c r="L865" s="12"/>
      <c r="M865" s="12"/>
    </row>
    <row r="866" spans="1:13" x14ac:dyDescent="0.3">
      <c r="A866" s="18">
        <v>864</v>
      </c>
      <c r="B866" s="18">
        <f t="shared" si="26"/>
        <v>2020</v>
      </c>
      <c r="C866" s="17">
        <v>44013</v>
      </c>
      <c r="D866" s="18" t="s">
        <v>130</v>
      </c>
      <c r="E866" s="18" t="s">
        <v>95</v>
      </c>
      <c r="F866" s="18" t="str">
        <f t="shared" si="27"/>
        <v>Eversource_WMA-Advanced Metering Infrastructure (AMI)-44013</v>
      </c>
      <c r="G866" s="11" t="s">
        <v>131</v>
      </c>
      <c r="H866" s="11" t="s">
        <v>49</v>
      </c>
      <c r="I866" s="11" t="s">
        <v>132</v>
      </c>
      <c r="J866" s="11" t="s">
        <v>146</v>
      </c>
      <c r="K866" s="11" t="str">
        <f>IFERROR(INDEX('EDC Component Dictionary'!$C$5:$C$37,MATCH('Rates Database'!J866,'EDC Component Dictionary'!$B$5:$B$37,0)), "Energy Supply")</f>
        <v>Distribution System</v>
      </c>
      <c r="L866" s="12"/>
      <c r="M866" s="12"/>
    </row>
    <row r="867" spans="1:13" x14ac:dyDescent="0.3">
      <c r="A867" s="18">
        <v>865</v>
      </c>
      <c r="B867" s="18">
        <f t="shared" si="26"/>
        <v>2020</v>
      </c>
      <c r="C867" s="17">
        <v>43983</v>
      </c>
      <c r="D867" s="18" t="s">
        <v>130</v>
      </c>
      <c r="E867" s="18" t="s">
        <v>95</v>
      </c>
      <c r="F867" s="18" t="str">
        <f t="shared" si="27"/>
        <v>Eversource_WMA-Advanced Metering Infrastructure (AMI)-43983</v>
      </c>
      <c r="G867" s="11" t="s">
        <v>131</v>
      </c>
      <c r="H867" s="11" t="s">
        <v>49</v>
      </c>
      <c r="I867" s="11" t="s">
        <v>132</v>
      </c>
      <c r="J867" s="11" t="s">
        <v>146</v>
      </c>
      <c r="K867" s="11" t="str">
        <f>IFERROR(INDEX('EDC Component Dictionary'!$C$5:$C$37,MATCH('Rates Database'!J867,'EDC Component Dictionary'!$B$5:$B$37,0)), "Energy Supply")</f>
        <v>Distribution System</v>
      </c>
      <c r="L867" s="12"/>
      <c r="M867" s="12"/>
    </row>
    <row r="868" spans="1:13" x14ac:dyDescent="0.3">
      <c r="A868" s="18">
        <v>866</v>
      </c>
      <c r="B868" s="18">
        <f t="shared" si="26"/>
        <v>2020</v>
      </c>
      <c r="C868" s="17">
        <v>43952</v>
      </c>
      <c r="D868" s="18" t="s">
        <v>130</v>
      </c>
      <c r="E868" s="18" t="s">
        <v>95</v>
      </c>
      <c r="F868" s="18" t="str">
        <f t="shared" si="27"/>
        <v>Eversource_WMA-Advanced Metering Infrastructure (AMI)-43952</v>
      </c>
      <c r="G868" s="11" t="s">
        <v>131</v>
      </c>
      <c r="H868" s="11" t="s">
        <v>49</v>
      </c>
      <c r="I868" s="11" t="s">
        <v>132</v>
      </c>
      <c r="J868" s="11" t="s">
        <v>146</v>
      </c>
      <c r="K868" s="11" t="str">
        <f>IFERROR(INDEX('EDC Component Dictionary'!$C$5:$C$37,MATCH('Rates Database'!J868,'EDC Component Dictionary'!$B$5:$B$37,0)), "Energy Supply")</f>
        <v>Distribution System</v>
      </c>
      <c r="L868" s="12"/>
      <c r="M868" s="12"/>
    </row>
    <row r="869" spans="1:13" x14ac:dyDescent="0.3">
      <c r="A869" s="18">
        <v>867</v>
      </c>
      <c r="B869" s="18">
        <f t="shared" si="26"/>
        <v>2020</v>
      </c>
      <c r="C869" s="17">
        <v>43922</v>
      </c>
      <c r="D869" s="18" t="s">
        <v>130</v>
      </c>
      <c r="E869" s="18" t="s">
        <v>95</v>
      </c>
      <c r="F869" s="18" t="str">
        <f t="shared" si="27"/>
        <v>Eversource_WMA-Advanced Metering Infrastructure (AMI)-43922</v>
      </c>
      <c r="G869" s="11" t="s">
        <v>131</v>
      </c>
      <c r="H869" s="11" t="s">
        <v>49</v>
      </c>
      <c r="I869" s="11" t="s">
        <v>132</v>
      </c>
      <c r="J869" s="11" t="s">
        <v>146</v>
      </c>
      <c r="K869" s="11" t="str">
        <f>IFERROR(INDEX('EDC Component Dictionary'!$C$5:$C$37,MATCH('Rates Database'!J869,'EDC Component Dictionary'!$B$5:$B$37,0)), "Energy Supply")</f>
        <v>Distribution System</v>
      </c>
      <c r="L869" s="12"/>
      <c r="M869" s="12"/>
    </row>
    <row r="870" spans="1:13" x14ac:dyDescent="0.3">
      <c r="A870" s="18">
        <v>868</v>
      </c>
      <c r="B870" s="18">
        <f t="shared" si="26"/>
        <v>2020</v>
      </c>
      <c r="C870" s="17">
        <v>43891</v>
      </c>
      <c r="D870" s="18" t="s">
        <v>130</v>
      </c>
      <c r="E870" s="18" t="s">
        <v>95</v>
      </c>
      <c r="F870" s="18" t="str">
        <f t="shared" si="27"/>
        <v>Eversource_WMA-Advanced Metering Infrastructure (AMI)-43891</v>
      </c>
      <c r="G870" s="11" t="s">
        <v>131</v>
      </c>
      <c r="H870" s="11" t="s">
        <v>49</v>
      </c>
      <c r="I870" s="11" t="s">
        <v>132</v>
      </c>
      <c r="J870" s="11" t="s">
        <v>146</v>
      </c>
      <c r="K870" s="11" t="str">
        <f>IFERROR(INDEX('EDC Component Dictionary'!$C$5:$C$37,MATCH('Rates Database'!J870,'EDC Component Dictionary'!$B$5:$B$37,0)), "Energy Supply")</f>
        <v>Distribution System</v>
      </c>
      <c r="L870" s="12"/>
      <c r="M870" s="12"/>
    </row>
    <row r="871" spans="1:13" x14ac:dyDescent="0.3">
      <c r="A871" s="18">
        <v>869</v>
      </c>
      <c r="B871" s="18">
        <f t="shared" si="26"/>
        <v>2020</v>
      </c>
      <c r="C871" s="17">
        <v>43862</v>
      </c>
      <c r="D871" s="18" t="s">
        <v>130</v>
      </c>
      <c r="E871" s="18" t="s">
        <v>95</v>
      </c>
      <c r="F871" s="18" t="str">
        <f t="shared" si="27"/>
        <v>Eversource_WMA-Advanced Metering Infrastructure (AMI)-43862</v>
      </c>
      <c r="G871" s="11" t="s">
        <v>131</v>
      </c>
      <c r="H871" s="11" t="s">
        <v>49</v>
      </c>
      <c r="I871" s="11" t="s">
        <v>132</v>
      </c>
      <c r="J871" s="11" t="s">
        <v>146</v>
      </c>
      <c r="K871" s="11" t="str">
        <f>IFERROR(INDEX('EDC Component Dictionary'!$C$5:$C$37,MATCH('Rates Database'!J871,'EDC Component Dictionary'!$B$5:$B$37,0)), "Energy Supply")</f>
        <v>Distribution System</v>
      </c>
      <c r="L871" s="12"/>
      <c r="M871" s="12"/>
    </row>
    <row r="872" spans="1:13" x14ac:dyDescent="0.3">
      <c r="A872" s="18">
        <v>870</v>
      </c>
      <c r="B872" s="18">
        <f t="shared" si="26"/>
        <v>2020</v>
      </c>
      <c r="C872" s="17">
        <v>43831</v>
      </c>
      <c r="D872" s="18" t="s">
        <v>130</v>
      </c>
      <c r="E872" s="18" t="s">
        <v>95</v>
      </c>
      <c r="F872" s="18" t="str">
        <f t="shared" si="27"/>
        <v>Eversource_WMA-Advanced Metering Infrastructure (AMI)-43831</v>
      </c>
      <c r="G872" s="11" t="s">
        <v>131</v>
      </c>
      <c r="H872" s="11" t="s">
        <v>49</v>
      </c>
      <c r="I872" s="11" t="s">
        <v>132</v>
      </c>
      <c r="J872" s="11" t="s">
        <v>146</v>
      </c>
      <c r="K872" s="11" t="str">
        <f>IFERROR(INDEX('EDC Component Dictionary'!$C$5:$C$37,MATCH('Rates Database'!J872,'EDC Component Dictionary'!$B$5:$B$37,0)), "Energy Supply")</f>
        <v>Distribution System</v>
      </c>
      <c r="L872" s="12"/>
      <c r="M872" s="12"/>
    </row>
    <row r="873" spans="1:13" x14ac:dyDescent="0.3">
      <c r="A873" s="18">
        <v>871</v>
      </c>
      <c r="B873" s="18">
        <f t="shared" si="26"/>
        <v>2019</v>
      </c>
      <c r="C873" s="17">
        <v>43800</v>
      </c>
      <c r="D873" s="18" t="s">
        <v>130</v>
      </c>
      <c r="E873" s="18" t="s">
        <v>95</v>
      </c>
      <c r="F873" s="18" t="str">
        <f t="shared" si="27"/>
        <v>Eversource_WMA-Advanced Metering Infrastructure (AMI)-43800</v>
      </c>
      <c r="G873" s="11" t="s">
        <v>131</v>
      </c>
      <c r="H873" s="11" t="s">
        <v>49</v>
      </c>
      <c r="I873" s="11" t="s">
        <v>132</v>
      </c>
      <c r="J873" s="11" t="s">
        <v>146</v>
      </c>
      <c r="K873" s="11" t="str">
        <f>IFERROR(INDEX('EDC Component Dictionary'!$C$5:$C$37,MATCH('Rates Database'!J873,'EDC Component Dictionary'!$B$5:$B$37,0)), "Energy Supply")</f>
        <v>Distribution System</v>
      </c>
      <c r="L873" s="12"/>
      <c r="M873" s="12"/>
    </row>
    <row r="874" spans="1:13" x14ac:dyDescent="0.3">
      <c r="A874" s="18">
        <v>872</v>
      </c>
      <c r="B874" s="18">
        <f t="shared" si="26"/>
        <v>2019</v>
      </c>
      <c r="C874" s="17">
        <v>43770</v>
      </c>
      <c r="D874" s="18" t="s">
        <v>130</v>
      </c>
      <c r="E874" s="18" t="s">
        <v>95</v>
      </c>
      <c r="F874" s="18" t="str">
        <f t="shared" si="27"/>
        <v>Eversource_WMA-Advanced Metering Infrastructure (AMI)-43770</v>
      </c>
      <c r="G874" s="11" t="s">
        <v>131</v>
      </c>
      <c r="H874" s="11" t="s">
        <v>49</v>
      </c>
      <c r="I874" s="11" t="s">
        <v>132</v>
      </c>
      <c r="J874" s="11" t="s">
        <v>146</v>
      </c>
      <c r="K874" s="11" t="str">
        <f>IFERROR(INDEX('EDC Component Dictionary'!$C$5:$C$37,MATCH('Rates Database'!J874,'EDC Component Dictionary'!$B$5:$B$37,0)), "Energy Supply")</f>
        <v>Distribution System</v>
      </c>
      <c r="L874" s="12"/>
      <c r="M874" s="12"/>
    </row>
    <row r="875" spans="1:13" x14ac:dyDescent="0.3">
      <c r="A875" s="18">
        <v>873</v>
      </c>
      <c r="B875" s="18">
        <f t="shared" si="26"/>
        <v>2019</v>
      </c>
      <c r="C875" s="17">
        <v>43739</v>
      </c>
      <c r="D875" s="18" t="s">
        <v>130</v>
      </c>
      <c r="E875" s="18" t="s">
        <v>95</v>
      </c>
      <c r="F875" s="18" t="str">
        <f t="shared" si="27"/>
        <v>Eversource_WMA-Advanced Metering Infrastructure (AMI)-43739</v>
      </c>
      <c r="G875" s="11" t="s">
        <v>131</v>
      </c>
      <c r="H875" s="11" t="s">
        <v>49</v>
      </c>
      <c r="I875" s="11" t="s">
        <v>132</v>
      </c>
      <c r="J875" s="11" t="s">
        <v>146</v>
      </c>
      <c r="K875" s="11" t="str">
        <f>IFERROR(INDEX('EDC Component Dictionary'!$C$5:$C$37,MATCH('Rates Database'!J875,'EDC Component Dictionary'!$B$5:$B$37,0)), "Energy Supply")</f>
        <v>Distribution System</v>
      </c>
      <c r="L875" s="12"/>
      <c r="M875" s="12"/>
    </row>
    <row r="876" spans="1:13" x14ac:dyDescent="0.3">
      <c r="A876" s="18">
        <v>874</v>
      </c>
      <c r="B876" s="18">
        <f t="shared" si="26"/>
        <v>2019</v>
      </c>
      <c r="C876" s="17">
        <v>43709</v>
      </c>
      <c r="D876" s="18" t="s">
        <v>130</v>
      </c>
      <c r="E876" s="18" t="s">
        <v>95</v>
      </c>
      <c r="F876" s="18" t="str">
        <f t="shared" si="27"/>
        <v>Eversource_WMA-Advanced Metering Infrastructure (AMI)-43709</v>
      </c>
      <c r="G876" s="11" t="s">
        <v>131</v>
      </c>
      <c r="H876" s="11" t="s">
        <v>49</v>
      </c>
      <c r="I876" s="11" t="s">
        <v>132</v>
      </c>
      <c r="J876" s="11" t="s">
        <v>146</v>
      </c>
      <c r="K876" s="11" t="str">
        <f>IFERROR(INDEX('EDC Component Dictionary'!$C$5:$C$37,MATCH('Rates Database'!J876,'EDC Component Dictionary'!$B$5:$B$37,0)), "Energy Supply")</f>
        <v>Distribution System</v>
      </c>
      <c r="L876" s="12"/>
      <c r="M876" s="12"/>
    </row>
    <row r="877" spans="1:13" x14ac:dyDescent="0.3">
      <c r="A877" s="18">
        <v>875</v>
      </c>
      <c r="B877" s="18">
        <f t="shared" si="26"/>
        <v>2019</v>
      </c>
      <c r="C877" s="17">
        <v>43678</v>
      </c>
      <c r="D877" s="18" t="s">
        <v>130</v>
      </c>
      <c r="E877" s="18" t="s">
        <v>95</v>
      </c>
      <c r="F877" s="18" t="str">
        <f t="shared" si="27"/>
        <v>Eversource_WMA-Advanced Metering Infrastructure (AMI)-43678</v>
      </c>
      <c r="G877" s="11" t="s">
        <v>131</v>
      </c>
      <c r="H877" s="11" t="s">
        <v>49</v>
      </c>
      <c r="I877" s="11" t="s">
        <v>132</v>
      </c>
      <c r="J877" s="11" t="s">
        <v>146</v>
      </c>
      <c r="K877" s="11" t="str">
        <f>IFERROR(INDEX('EDC Component Dictionary'!$C$5:$C$37,MATCH('Rates Database'!J877,'EDC Component Dictionary'!$B$5:$B$37,0)), "Energy Supply")</f>
        <v>Distribution System</v>
      </c>
      <c r="L877" s="12"/>
      <c r="M877" s="12"/>
    </row>
    <row r="878" spans="1:13" x14ac:dyDescent="0.3">
      <c r="A878" s="18">
        <v>876</v>
      </c>
      <c r="B878" s="18">
        <f t="shared" si="26"/>
        <v>2019</v>
      </c>
      <c r="C878" s="17">
        <v>43647</v>
      </c>
      <c r="D878" s="18" t="s">
        <v>130</v>
      </c>
      <c r="E878" s="18" t="s">
        <v>95</v>
      </c>
      <c r="F878" s="18" t="str">
        <f t="shared" si="27"/>
        <v>Eversource_WMA-Advanced Metering Infrastructure (AMI)-43647</v>
      </c>
      <c r="G878" s="11" t="s">
        <v>131</v>
      </c>
      <c r="H878" s="11" t="s">
        <v>49</v>
      </c>
      <c r="I878" s="11" t="s">
        <v>132</v>
      </c>
      <c r="J878" s="11" t="s">
        <v>146</v>
      </c>
      <c r="K878" s="11" t="str">
        <f>IFERROR(INDEX('EDC Component Dictionary'!$C$5:$C$37,MATCH('Rates Database'!J878,'EDC Component Dictionary'!$B$5:$B$37,0)), "Energy Supply")</f>
        <v>Distribution System</v>
      </c>
      <c r="L878" s="12"/>
      <c r="M878" s="12"/>
    </row>
    <row r="879" spans="1:13" x14ac:dyDescent="0.3">
      <c r="A879" s="18">
        <v>877</v>
      </c>
      <c r="B879" s="18">
        <f t="shared" si="26"/>
        <v>2019</v>
      </c>
      <c r="C879" s="17">
        <v>43617</v>
      </c>
      <c r="D879" s="18" t="s">
        <v>130</v>
      </c>
      <c r="E879" s="18" t="s">
        <v>95</v>
      </c>
      <c r="F879" s="18" t="str">
        <f t="shared" si="27"/>
        <v>Eversource_WMA-Advanced Metering Infrastructure (AMI)-43617</v>
      </c>
      <c r="G879" s="11" t="s">
        <v>131</v>
      </c>
      <c r="H879" s="11" t="s">
        <v>49</v>
      </c>
      <c r="I879" s="11" t="s">
        <v>132</v>
      </c>
      <c r="J879" s="11" t="s">
        <v>146</v>
      </c>
      <c r="K879" s="11" t="str">
        <f>IFERROR(INDEX('EDC Component Dictionary'!$C$5:$C$37,MATCH('Rates Database'!J879,'EDC Component Dictionary'!$B$5:$B$37,0)), "Energy Supply")</f>
        <v>Distribution System</v>
      </c>
      <c r="L879" s="12"/>
      <c r="M879" s="12"/>
    </row>
    <row r="880" spans="1:13" x14ac:dyDescent="0.3">
      <c r="A880" s="18">
        <v>878</v>
      </c>
      <c r="B880" s="18">
        <f t="shared" si="26"/>
        <v>2019</v>
      </c>
      <c r="C880" s="17">
        <v>43586</v>
      </c>
      <c r="D880" s="18" t="s">
        <v>130</v>
      </c>
      <c r="E880" s="18" t="s">
        <v>95</v>
      </c>
      <c r="F880" s="18" t="str">
        <f t="shared" si="27"/>
        <v>Eversource_WMA-Advanced Metering Infrastructure (AMI)-43586</v>
      </c>
      <c r="G880" s="11" t="s">
        <v>131</v>
      </c>
      <c r="H880" s="11" t="s">
        <v>49</v>
      </c>
      <c r="I880" s="11" t="s">
        <v>132</v>
      </c>
      <c r="J880" s="11" t="s">
        <v>146</v>
      </c>
      <c r="K880" s="11" t="str">
        <f>IFERROR(INDEX('EDC Component Dictionary'!$C$5:$C$37,MATCH('Rates Database'!J880,'EDC Component Dictionary'!$B$5:$B$37,0)), "Energy Supply")</f>
        <v>Distribution System</v>
      </c>
      <c r="L880" s="12"/>
      <c r="M880" s="12"/>
    </row>
    <row r="881" spans="1:13" x14ac:dyDescent="0.3">
      <c r="A881" s="18">
        <v>879</v>
      </c>
      <c r="B881" s="18">
        <f t="shared" si="26"/>
        <v>2019</v>
      </c>
      <c r="C881" s="17">
        <v>43556</v>
      </c>
      <c r="D881" s="18" t="s">
        <v>130</v>
      </c>
      <c r="E881" s="18" t="s">
        <v>95</v>
      </c>
      <c r="F881" s="18" t="str">
        <f t="shared" si="27"/>
        <v>Eversource_WMA-Advanced Metering Infrastructure (AMI)-43556</v>
      </c>
      <c r="G881" s="11" t="s">
        <v>131</v>
      </c>
      <c r="H881" s="11" t="s">
        <v>49</v>
      </c>
      <c r="I881" s="11" t="s">
        <v>132</v>
      </c>
      <c r="J881" s="11" t="s">
        <v>146</v>
      </c>
      <c r="K881" s="11" t="str">
        <f>IFERROR(INDEX('EDC Component Dictionary'!$C$5:$C$37,MATCH('Rates Database'!J881,'EDC Component Dictionary'!$B$5:$B$37,0)), "Energy Supply")</f>
        <v>Distribution System</v>
      </c>
      <c r="L881" s="12"/>
      <c r="M881" s="12"/>
    </row>
    <row r="882" spans="1:13" x14ac:dyDescent="0.3">
      <c r="A882" s="18">
        <v>880</v>
      </c>
      <c r="B882" s="18">
        <f t="shared" si="26"/>
        <v>2019</v>
      </c>
      <c r="C882" s="17">
        <v>43525</v>
      </c>
      <c r="D882" s="18" t="s">
        <v>130</v>
      </c>
      <c r="E882" s="18" t="s">
        <v>95</v>
      </c>
      <c r="F882" s="18" t="str">
        <f t="shared" si="27"/>
        <v>Eversource_WMA-Advanced Metering Infrastructure (AMI)-43525</v>
      </c>
      <c r="G882" s="11" t="s">
        <v>131</v>
      </c>
      <c r="H882" s="11" t="s">
        <v>49</v>
      </c>
      <c r="I882" s="11" t="s">
        <v>132</v>
      </c>
      <c r="J882" s="11" t="s">
        <v>146</v>
      </c>
      <c r="K882" s="11" t="str">
        <f>IFERROR(INDEX('EDC Component Dictionary'!$C$5:$C$37,MATCH('Rates Database'!J882,'EDC Component Dictionary'!$B$5:$B$37,0)), "Energy Supply")</f>
        <v>Distribution System</v>
      </c>
      <c r="L882" s="12"/>
      <c r="M882" s="12"/>
    </row>
    <row r="883" spans="1:13" x14ac:dyDescent="0.3">
      <c r="A883" s="18">
        <v>881</v>
      </c>
      <c r="B883" s="18">
        <f t="shared" si="26"/>
        <v>2019</v>
      </c>
      <c r="C883" s="17">
        <v>43497</v>
      </c>
      <c r="D883" s="18" t="s">
        <v>130</v>
      </c>
      <c r="E883" s="18" t="s">
        <v>95</v>
      </c>
      <c r="F883" s="18" t="str">
        <f t="shared" si="27"/>
        <v>Eversource_WMA-Advanced Metering Infrastructure (AMI)-43497</v>
      </c>
      <c r="G883" s="11" t="s">
        <v>131</v>
      </c>
      <c r="H883" s="11" t="s">
        <v>49</v>
      </c>
      <c r="I883" s="11" t="s">
        <v>132</v>
      </c>
      <c r="J883" s="11" t="s">
        <v>146</v>
      </c>
      <c r="K883" s="11" t="str">
        <f>IFERROR(INDEX('EDC Component Dictionary'!$C$5:$C$37,MATCH('Rates Database'!J883,'EDC Component Dictionary'!$B$5:$B$37,0)), "Energy Supply")</f>
        <v>Distribution System</v>
      </c>
      <c r="L883" s="12"/>
      <c r="M883" s="12"/>
    </row>
    <row r="884" spans="1:13" x14ac:dyDescent="0.3">
      <c r="A884" s="18">
        <v>882</v>
      </c>
      <c r="B884" s="18">
        <f t="shared" si="26"/>
        <v>2019</v>
      </c>
      <c r="C884" s="17">
        <v>43466</v>
      </c>
      <c r="D884" s="18" t="s">
        <v>130</v>
      </c>
      <c r="E884" s="18" t="s">
        <v>95</v>
      </c>
      <c r="F884" s="18" t="str">
        <f t="shared" si="27"/>
        <v>Eversource_WMA-Advanced Metering Infrastructure (AMI)-43466</v>
      </c>
      <c r="G884" s="11" t="s">
        <v>131</v>
      </c>
      <c r="H884" s="11" t="s">
        <v>49</v>
      </c>
      <c r="I884" s="11" t="s">
        <v>132</v>
      </c>
      <c r="J884" s="11" t="s">
        <v>146</v>
      </c>
      <c r="K884" s="11" t="str">
        <f>IFERROR(INDEX('EDC Component Dictionary'!$C$5:$C$37,MATCH('Rates Database'!J884,'EDC Component Dictionary'!$B$5:$B$37,0)), "Energy Supply")</f>
        <v>Distribution System</v>
      </c>
      <c r="L884" s="12"/>
      <c r="M884" s="12"/>
    </row>
    <row r="885" spans="1:13" x14ac:dyDescent="0.3">
      <c r="A885" s="18">
        <v>883</v>
      </c>
      <c r="B885" s="18">
        <f t="shared" si="26"/>
        <v>2024</v>
      </c>
      <c r="C885" s="17">
        <v>45352</v>
      </c>
      <c r="D885" s="18" t="s">
        <v>130</v>
      </c>
      <c r="E885" s="18" t="s">
        <v>95</v>
      </c>
      <c r="F885" s="18" t="str">
        <f t="shared" si="27"/>
        <v>Eversource_WMA-Storm Cost Recovery Adjustment Factor (SCRAF)-45352</v>
      </c>
      <c r="G885" s="11" t="s">
        <v>131</v>
      </c>
      <c r="H885" s="11" t="s">
        <v>49</v>
      </c>
      <c r="I885" s="11" t="s">
        <v>132</v>
      </c>
      <c r="J885" s="11" t="s">
        <v>147</v>
      </c>
      <c r="K885" s="11" t="str">
        <f>IFERROR(INDEX('EDC Component Dictionary'!$C$5:$C$37,MATCH('Rates Database'!J885,'EDC Component Dictionary'!$B$5:$B$37,0)), "Energy Supply")</f>
        <v>Distribution System</v>
      </c>
      <c r="L885" s="12">
        <v>6.6299999999999996E-3</v>
      </c>
      <c r="M885" s="12"/>
    </row>
    <row r="886" spans="1:13" x14ac:dyDescent="0.3">
      <c r="A886" s="18">
        <v>884</v>
      </c>
      <c r="B886" s="18">
        <f t="shared" si="26"/>
        <v>2024</v>
      </c>
      <c r="C886" s="17">
        <v>45323</v>
      </c>
      <c r="D886" s="18" t="s">
        <v>130</v>
      </c>
      <c r="E886" s="18" t="s">
        <v>95</v>
      </c>
      <c r="F886" s="18" t="str">
        <f t="shared" si="27"/>
        <v>Eversource_WMA-Storm Cost Recovery Adjustment Factor (SCRAF)-45323</v>
      </c>
      <c r="G886" s="11" t="s">
        <v>131</v>
      </c>
      <c r="H886" s="11" t="s">
        <v>49</v>
      </c>
      <c r="I886" s="11" t="s">
        <v>132</v>
      </c>
      <c r="J886" s="11" t="s">
        <v>147</v>
      </c>
      <c r="K886" s="11" t="str">
        <f>IFERROR(INDEX('EDC Component Dictionary'!$C$5:$C$37,MATCH('Rates Database'!J886,'EDC Component Dictionary'!$B$5:$B$37,0)), "Energy Supply")</f>
        <v>Distribution System</v>
      </c>
      <c r="L886" s="12">
        <v>6.6299999999999996E-3</v>
      </c>
      <c r="M886" s="12"/>
    </row>
    <row r="887" spans="1:13" x14ac:dyDescent="0.3">
      <c r="A887" s="18">
        <v>885</v>
      </c>
      <c r="B887" s="18">
        <f t="shared" si="26"/>
        <v>2024</v>
      </c>
      <c r="C887" s="17">
        <v>45292</v>
      </c>
      <c r="D887" s="18" t="s">
        <v>130</v>
      </c>
      <c r="E887" s="18" t="s">
        <v>95</v>
      </c>
      <c r="F887" s="18" t="str">
        <f t="shared" si="27"/>
        <v>Eversource_WMA-Storm Cost Recovery Adjustment Factor (SCRAF)-45292</v>
      </c>
      <c r="G887" s="11" t="s">
        <v>131</v>
      </c>
      <c r="H887" s="11" t="s">
        <v>49</v>
      </c>
      <c r="I887" s="11" t="s">
        <v>132</v>
      </c>
      <c r="J887" s="11" t="s">
        <v>147</v>
      </c>
      <c r="K887" s="11" t="str">
        <f>IFERROR(INDEX('EDC Component Dictionary'!$C$5:$C$37,MATCH('Rates Database'!J887,'EDC Component Dictionary'!$B$5:$B$37,0)), "Energy Supply")</f>
        <v>Distribution System</v>
      </c>
      <c r="L887" s="12">
        <v>6.6299999999999996E-3</v>
      </c>
      <c r="M887" s="12"/>
    </row>
    <row r="888" spans="1:13" x14ac:dyDescent="0.3">
      <c r="A888" s="18">
        <v>886</v>
      </c>
      <c r="B888" s="18">
        <f t="shared" si="26"/>
        <v>2023</v>
      </c>
      <c r="C888" s="17">
        <v>45261</v>
      </c>
      <c r="D888" s="18" t="s">
        <v>130</v>
      </c>
      <c r="E888" s="18" t="s">
        <v>95</v>
      </c>
      <c r="F888" s="18" t="str">
        <f t="shared" si="27"/>
        <v>Eversource_WMA-Storm Cost Recovery Adjustment Factor (SCRAF)-45261</v>
      </c>
      <c r="G888" s="11" t="s">
        <v>131</v>
      </c>
      <c r="H888" s="11" t="s">
        <v>49</v>
      </c>
      <c r="I888" s="11" t="s">
        <v>132</v>
      </c>
      <c r="J888" s="11" t="s">
        <v>147</v>
      </c>
      <c r="K888" s="11" t="str">
        <f>IFERROR(INDEX('EDC Component Dictionary'!$C$5:$C$37,MATCH('Rates Database'!J888,'EDC Component Dictionary'!$B$5:$B$37,0)), "Energy Supply")</f>
        <v>Distribution System</v>
      </c>
      <c r="L888" s="12">
        <v>3.1199999999999999E-3</v>
      </c>
      <c r="M888" s="12"/>
    </row>
    <row r="889" spans="1:13" x14ac:dyDescent="0.3">
      <c r="A889" s="18">
        <v>887</v>
      </c>
      <c r="B889" s="18">
        <f t="shared" si="26"/>
        <v>2023</v>
      </c>
      <c r="C889" s="17">
        <v>45231</v>
      </c>
      <c r="D889" s="18" t="s">
        <v>130</v>
      </c>
      <c r="E889" s="18" t="s">
        <v>95</v>
      </c>
      <c r="F889" s="18" t="str">
        <f t="shared" si="27"/>
        <v>Eversource_WMA-Storm Cost Recovery Adjustment Factor (SCRAF)-45231</v>
      </c>
      <c r="G889" s="11" t="s">
        <v>131</v>
      </c>
      <c r="H889" s="11" t="s">
        <v>49</v>
      </c>
      <c r="I889" s="11" t="s">
        <v>132</v>
      </c>
      <c r="J889" s="11" t="s">
        <v>147</v>
      </c>
      <c r="K889" s="11" t="str">
        <f>IFERROR(INDEX('EDC Component Dictionary'!$C$5:$C$37,MATCH('Rates Database'!J889,'EDC Component Dictionary'!$B$5:$B$37,0)), "Energy Supply")</f>
        <v>Distribution System</v>
      </c>
      <c r="L889" s="12">
        <v>3.1199999999999999E-3</v>
      </c>
      <c r="M889" s="12"/>
    </row>
    <row r="890" spans="1:13" x14ac:dyDescent="0.3">
      <c r="A890" s="18">
        <v>888</v>
      </c>
      <c r="B890" s="18">
        <f t="shared" si="26"/>
        <v>2023</v>
      </c>
      <c r="C890" s="17">
        <v>45200</v>
      </c>
      <c r="D890" s="18" t="s">
        <v>130</v>
      </c>
      <c r="E890" s="18" t="s">
        <v>95</v>
      </c>
      <c r="F890" s="18" t="str">
        <f t="shared" si="27"/>
        <v>Eversource_WMA-Storm Cost Recovery Adjustment Factor (SCRAF)-45200</v>
      </c>
      <c r="G890" s="11" t="s">
        <v>131</v>
      </c>
      <c r="H890" s="11" t="s">
        <v>49</v>
      </c>
      <c r="I890" s="11" t="s">
        <v>132</v>
      </c>
      <c r="J890" s="11" t="s">
        <v>147</v>
      </c>
      <c r="K890" s="11" t="str">
        <f>IFERROR(INDEX('EDC Component Dictionary'!$C$5:$C$37,MATCH('Rates Database'!J890,'EDC Component Dictionary'!$B$5:$B$37,0)), "Energy Supply")</f>
        <v>Distribution System</v>
      </c>
      <c r="L890" s="12">
        <v>3.1199999999999999E-3</v>
      </c>
      <c r="M890" s="12"/>
    </row>
    <row r="891" spans="1:13" x14ac:dyDescent="0.3">
      <c r="A891" s="18">
        <v>889</v>
      </c>
      <c r="B891" s="18">
        <f t="shared" si="26"/>
        <v>2023</v>
      </c>
      <c r="C891" s="17">
        <v>45170</v>
      </c>
      <c r="D891" s="18" t="s">
        <v>130</v>
      </c>
      <c r="E891" s="18" t="s">
        <v>95</v>
      </c>
      <c r="F891" s="18" t="str">
        <f t="shared" si="27"/>
        <v>Eversource_WMA-Storm Cost Recovery Adjustment Factor (SCRAF)-45170</v>
      </c>
      <c r="G891" s="11" t="s">
        <v>131</v>
      </c>
      <c r="H891" s="11" t="s">
        <v>49</v>
      </c>
      <c r="I891" s="11" t="s">
        <v>132</v>
      </c>
      <c r="J891" s="11" t="s">
        <v>147</v>
      </c>
      <c r="K891" s="11" t="str">
        <f>IFERROR(INDEX('EDC Component Dictionary'!$C$5:$C$37,MATCH('Rates Database'!J891,'EDC Component Dictionary'!$B$5:$B$37,0)), "Energy Supply")</f>
        <v>Distribution System</v>
      </c>
      <c r="L891" s="12">
        <v>3.1199999999999999E-3</v>
      </c>
      <c r="M891" s="12"/>
    </row>
    <row r="892" spans="1:13" x14ac:dyDescent="0.3">
      <c r="A892" s="18">
        <v>890</v>
      </c>
      <c r="B892" s="18">
        <f t="shared" si="26"/>
        <v>2023</v>
      </c>
      <c r="C892" s="17">
        <v>45139</v>
      </c>
      <c r="D892" s="18" t="s">
        <v>130</v>
      </c>
      <c r="E892" s="18" t="s">
        <v>95</v>
      </c>
      <c r="F892" s="18" t="str">
        <f t="shared" si="27"/>
        <v>Eversource_WMA-Storm Cost Recovery Adjustment Factor (SCRAF)-45139</v>
      </c>
      <c r="G892" s="11" t="s">
        <v>131</v>
      </c>
      <c r="H892" s="11" t="s">
        <v>49</v>
      </c>
      <c r="I892" s="11" t="s">
        <v>132</v>
      </c>
      <c r="J892" s="11" t="s">
        <v>147</v>
      </c>
      <c r="K892" s="11" t="str">
        <f>IFERROR(INDEX('EDC Component Dictionary'!$C$5:$C$37,MATCH('Rates Database'!J892,'EDC Component Dictionary'!$B$5:$B$37,0)), "Energy Supply")</f>
        <v>Distribution System</v>
      </c>
      <c r="L892" s="12">
        <v>3.1199999999999999E-3</v>
      </c>
      <c r="M892" s="12"/>
    </row>
    <row r="893" spans="1:13" x14ac:dyDescent="0.3">
      <c r="A893" s="18">
        <v>891</v>
      </c>
      <c r="B893" s="18">
        <f t="shared" si="26"/>
        <v>2023</v>
      </c>
      <c r="C893" s="17">
        <v>45108</v>
      </c>
      <c r="D893" s="18" t="s">
        <v>130</v>
      </c>
      <c r="E893" s="18" t="s">
        <v>95</v>
      </c>
      <c r="F893" s="18" t="str">
        <f t="shared" si="27"/>
        <v>Eversource_WMA-Storm Cost Recovery Adjustment Factor (SCRAF)-45108</v>
      </c>
      <c r="G893" s="11" t="s">
        <v>131</v>
      </c>
      <c r="H893" s="11" t="s">
        <v>49</v>
      </c>
      <c r="I893" s="11" t="s">
        <v>132</v>
      </c>
      <c r="J893" s="11" t="s">
        <v>147</v>
      </c>
      <c r="K893" s="11" t="str">
        <f>IFERROR(INDEX('EDC Component Dictionary'!$C$5:$C$37,MATCH('Rates Database'!J893,'EDC Component Dictionary'!$B$5:$B$37,0)), "Energy Supply")</f>
        <v>Distribution System</v>
      </c>
      <c r="L893" s="12">
        <v>3.1199999999999999E-3</v>
      </c>
      <c r="M893" s="12"/>
    </row>
    <row r="894" spans="1:13" x14ac:dyDescent="0.3">
      <c r="A894" s="18">
        <v>892</v>
      </c>
      <c r="B894" s="18">
        <f t="shared" si="26"/>
        <v>2023</v>
      </c>
      <c r="C894" s="17">
        <v>45078</v>
      </c>
      <c r="D894" s="18" t="s">
        <v>130</v>
      </c>
      <c r="E894" s="18" t="s">
        <v>95</v>
      </c>
      <c r="F894" s="18" t="str">
        <f t="shared" si="27"/>
        <v>Eversource_WMA-Storm Cost Recovery Adjustment Factor (SCRAF)-45078</v>
      </c>
      <c r="G894" s="11" t="s">
        <v>131</v>
      </c>
      <c r="H894" s="11" t="s">
        <v>49</v>
      </c>
      <c r="I894" s="11" t="s">
        <v>132</v>
      </c>
      <c r="J894" s="11" t="s">
        <v>147</v>
      </c>
      <c r="K894" s="11" t="str">
        <f>IFERROR(INDEX('EDC Component Dictionary'!$C$5:$C$37,MATCH('Rates Database'!J894,'EDC Component Dictionary'!$B$5:$B$37,0)), "Energy Supply")</f>
        <v>Distribution System</v>
      </c>
      <c r="L894" s="12">
        <v>3.1199999999999999E-3</v>
      </c>
      <c r="M894" s="12"/>
    </row>
    <row r="895" spans="1:13" x14ac:dyDescent="0.3">
      <c r="A895" s="18">
        <v>893</v>
      </c>
      <c r="B895" s="18">
        <f t="shared" si="26"/>
        <v>2023</v>
      </c>
      <c r="C895" s="17">
        <v>45047</v>
      </c>
      <c r="D895" s="18" t="s">
        <v>130</v>
      </c>
      <c r="E895" s="18" t="s">
        <v>95</v>
      </c>
      <c r="F895" s="18" t="str">
        <f t="shared" si="27"/>
        <v>Eversource_WMA-Storm Cost Recovery Adjustment Factor (SCRAF)-45047</v>
      </c>
      <c r="G895" s="11" t="s">
        <v>131</v>
      </c>
      <c r="H895" s="11" t="s">
        <v>49</v>
      </c>
      <c r="I895" s="11" t="s">
        <v>132</v>
      </c>
      <c r="J895" s="11" t="s">
        <v>147</v>
      </c>
      <c r="K895" s="11" t="str">
        <f>IFERROR(INDEX('EDC Component Dictionary'!$C$5:$C$37,MATCH('Rates Database'!J895,'EDC Component Dictionary'!$B$5:$B$37,0)), "Energy Supply")</f>
        <v>Distribution System</v>
      </c>
      <c r="L895" s="12">
        <v>3.1199999999999999E-3</v>
      </c>
      <c r="M895" s="12"/>
    </row>
    <row r="896" spans="1:13" x14ac:dyDescent="0.3">
      <c r="A896" s="18">
        <v>894</v>
      </c>
      <c r="B896" s="18">
        <f t="shared" si="26"/>
        <v>2023</v>
      </c>
      <c r="C896" s="17">
        <v>45017</v>
      </c>
      <c r="D896" s="18" t="s">
        <v>130</v>
      </c>
      <c r="E896" s="18" t="s">
        <v>95</v>
      </c>
      <c r="F896" s="18" t="str">
        <f t="shared" si="27"/>
        <v>Eversource_WMA-Storm Cost Recovery Adjustment Factor (SCRAF)-45017</v>
      </c>
      <c r="G896" s="11" t="s">
        <v>131</v>
      </c>
      <c r="H896" s="11" t="s">
        <v>49</v>
      </c>
      <c r="I896" s="11" t="s">
        <v>132</v>
      </c>
      <c r="J896" s="11" t="s">
        <v>147</v>
      </c>
      <c r="K896" s="11" t="str">
        <f>IFERROR(INDEX('EDC Component Dictionary'!$C$5:$C$37,MATCH('Rates Database'!J896,'EDC Component Dictionary'!$B$5:$B$37,0)), "Energy Supply")</f>
        <v>Distribution System</v>
      </c>
      <c r="L896" s="12">
        <v>3.1199999999999999E-3</v>
      </c>
      <c r="M896" s="12"/>
    </row>
    <row r="897" spans="1:13" x14ac:dyDescent="0.3">
      <c r="A897" s="18">
        <v>895</v>
      </c>
      <c r="B897" s="18">
        <f t="shared" si="26"/>
        <v>2023</v>
      </c>
      <c r="C897" s="17">
        <v>44986</v>
      </c>
      <c r="D897" s="18" t="s">
        <v>130</v>
      </c>
      <c r="E897" s="18" t="s">
        <v>95</v>
      </c>
      <c r="F897" s="18" t="str">
        <f t="shared" si="27"/>
        <v>Eversource_WMA-Storm Cost Recovery Adjustment Factor (SCRAF)-44986</v>
      </c>
      <c r="G897" s="11" t="s">
        <v>131</v>
      </c>
      <c r="H897" s="11" t="s">
        <v>49</v>
      </c>
      <c r="I897" s="11" t="s">
        <v>132</v>
      </c>
      <c r="J897" s="11" t="s">
        <v>147</v>
      </c>
      <c r="K897" s="11" t="str">
        <f>IFERROR(INDEX('EDC Component Dictionary'!$C$5:$C$37,MATCH('Rates Database'!J897,'EDC Component Dictionary'!$B$5:$B$37,0)), "Energy Supply")</f>
        <v>Distribution System</v>
      </c>
      <c r="L897" s="12">
        <v>3.1199999999999999E-3</v>
      </c>
      <c r="M897" s="12"/>
    </row>
    <row r="898" spans="1:13" x14ac:dyDescent="0.3">
      <c r="A898" s="18">
        <v>896</v>
      </c>
      <c r="B898" s="18">
        <f t="shared" si="26"/>
        <v>2023</v>
      </c>
      <c r="C898" s="17">
        <v>44958</v>
      </c>
      <c r="D898" s="18" t="s">
        <v>130</v>
      </c>
      <c r="E898" s="18" t="s">
        <v>95</v>
      </c>
      <c r="F898" s="18" t="str">
        <f t="shared" si="27"/>
        <v>Eversource_WMA-Storm Cost Recovery Adjustment Factor (SCRAF)-44958</v>
      </c>
      <c r="G898" s="11" t="s">
        <v>131</v>
      </c>
      <c r="H898" s="11" t="s">
        <v>49</v>
      </c>
      <c r="I898" s="11" t="s">
        <v>132</v>
      </c>
      <c r="J898" s="11" t="s">
        <v>147</v>
      </c>
      <c r="K898" s="11" t="str">
        <f>IFERROR(INDEX('EDC Component Dictionary'!$C$5:$C$37,MATCH('Rates Database'!J898,'EDC Component Dictionary'!$B$5:$B$37,0)), "Energy Supply")</f>
        <v>Distribution System</v>
      </c>
      <c r="L898" s="12">
        <v>3.1199999999999999E-3</v>
      </c>
      <c r="M898" s="12"/>
    </row>
    <row r="899" spans="1:13" x14ac:dyDescent="0.3">
      <c r="A899" s="18">
        <v>897</v>
      </c>
      <c r="B899" s="18">
        <f t="shared" ref="B899:B962" si="28">YEAR(C899)</f>
        <v>2023</v>
      </c>
      <c r="C899" s="17">
        <v>44927</v>
      </c>
      <c r="D899" s="18" t="s">
        <v>130</v>
      </c>
      <c r="E899" s="18" t="s">
        <v>95</v>
      </c>
      <c r="F899" s="18" t="str">
        <f t="shared" si="27"/>
        <v>Eversource_WMA-Storm Cost Recovery Adjustment Factor (SCRAF)-44927</v>
      </c>
      <c r="G899" s="11" t="s">
        <v>131</v>
      </c>
      <c r="H899" s="11" t="s">
        <v>49</v>
      </c>
      <c r="I899" s="11" t="s">
        <v>132</v>
      </c>
      <c r="J899" s="11" t="s">
        <v>147</v>
      </c>
      <c r="K899" s="11" t="str">
        <f>IFERROR(INDEX('EDC Component Dictionary'!$C$5:$C$37,MATCH('Rates Database'!J899,'EDC Component Dictionary'!$B$5:$B$37,0)), "Energy Supply")</f>
        <v>Distribution System</v>
      </c>
      <c r="L899" s="12">
        <v>3.1199999999999999E-3</v>
      </c>
      <c r="M899" s="12"/>
    </row>
    <row r="900" spans="1:13" x14ac:dyDescent="0.3">
      <c r="A900" s="18">
        <v>898</v>
      </c>
      <c r="B900" s="18">
        <f t="shared" si="28"/>
        <v>2022</v>
      </c>
      <c r="C900" s="17">
        <v>44896</v>
      </c>
      <c r="D900" s="18" t="s">
        <v>130</v>
      </c>
      <c r="E900" s="18" t="s">
        <v>95</v>
      </c>
      <c r="F900" s="18" t="str">
        <f t="shared" ref="F900:F963" si="29">_xlfn.CONCAT(E900,"-",J900,"-",C900)</f>
        <v>Eversource_WMA-Storm Cost Recovery Adjustment Factor (SCRAF)-44896</v>
      </c>
      <c r="G900" s="11" t="s">
        <v>131</v>
      </c>
      <c r="H900" s="11" t="s">
        <v>49</v>
      </c>
      <c r="I900" s="11" t="s">
        <v>132</v>
      </c>
      <c r="J900" s="11" t="s">
        <v>147</v>
      </c>
      <c r="K900" s="11" t="str">
        <f>IFERROR(INDEX('EDC Component Dictionary'!$C$5:$C$37,MATCH('Rates Database'!J900,'EDC Component Dictionary'!$B$5:$B$37,0)), "Energy Supply")</f>
        <v>Distribution System</v>
      </c>
      <c r="L900" s="12">
        <v>1.24E-3</v>
      </c>
      <c r="M900" s="12"/>
    </row>
    <row r="901" spans="1:13" x14ac:dyDescent="0.3">
      <c r="A901" s="18">
        <v>899</v>
      </c>
      <c r="B901" s="18">
        <f t="shared" si="28"/>
        <v>2022</v>
      </c>
      <c r="C901" s="17">
        <v>44866</v>
      </c>
      <c r="D901" s="18" t="s">
        <v>130</v>
      </c>
      <c r="E901" s="18" t="s">
        <v>95</v>
      </c>
      <c r="F901" s="18" t="str">
        <f t="shared" si="29"/>
        <v>Eversource_WMA-Storm Cost Recovery Adjustment Factor (SCRAF)-44866</v>
      </c>
      <c r="G901" s="11" t="s">
        <v>131</v>
      </c>
      <c r="H901" s="11" t="s">
        <v>49</v>
      </c>
      <c r="I901" s="11" t="s">
        <v>132</v>
      </c>
      <c r="J901" s="11" t="s">
        <v>147</v>
      </c>
      <c r="K901" s="11" t="str">
        <f>IFERROR(INDEX('EDC Component Dictionary'!$C$5:$C$37,MATCH('Rates Database'!J901,'EDC Component Dictionary'!$B$5:$B$37,0)), "Energy Supply")</f>
        <v>Distribution System</v>
      </c>
      <c r="L901" s="12">
        <v>1.24E-3</v>
      </c>
      <c r="M901" s="12"/>
    </row>
    <row r="902" spans="1:13" x14ac:dyDescent="0.3">
      <c r="A902" s="18">
        <v>900</v>
      </c>
      <c r="B902" s="18">
        <f t="shared" si="28"/>
        <v>2022</v>
      </c>
      <c r="C902" s="17">
        <v>44835</v>
      </c>
      <c r="D902" s="18" t="s">
        <v>130</v>
      </c>
      <c r="E902" s="18" t="s">
        <v>95</v>
      </c>
      <c r="F902" s="18" t="str">
        <f t="shared" si="29"/>
        <v>Eversource_WMA-Storm Cost Recovery Adjustment Factor (SCRAF)-44835</v>
      </c>
      <c r="G902" s="11" t="s">
        <v>131</v>
      </c>
      <c r="H902" s="11" t="s">
        <v>49</v>
      </c>
      <c r="I902" s="11" t="s">
        <v>132</v>
      </c>
      <c r="J902" s="11" t="s">
        <v>147</v>
      </c>
      <c r="K902" s="11" t="str">
        <f>IFERROR(INDEX('EDC Component Dictionary'!$C$5:$C$37,MATCH('Rates Database'!J902,'EDC Component Dictionary'!$B$5:$B$37,0)), "Energy Supply")</f>
        <v>Distribution System</v>
      </c>
      <c r="L902" s="12">
        <v>1.24E-3</v>
      </c>
      <c r="M902" s="12"/>
    </row>
    <row r="903" spans="1:13" x14ac:dyDescent="0.3">
      <c r="A903" s="18">
        <v>901</v>
      </c>
      <c r="B903" s="18">
        <f t="shared" si="28"/>
        <v>2022</v>
      </c>
      <c r="C903" s="17">
        <v>44805</v>
      </c>
      <c r="D903" s="18" t="s">
        <v>130</v>
      </c>
      <c r="E903" s="18" t="s">
        <v>95</v>
      </c>
      <c r="F903" s="18" t="str">
        <f t="shared" si="29"/>
        <v>Eversource_WMA-Storm Cost Recovery Adjustment Factor (SCRAF)-44805</v>
      </c>
      <c r="G903" s="11" t="s">
        <v>131</v>
      </c>
      <c r="H903" s="11" t="s">
        <v>49</v>
      </c>
      <c r="I903" s="11" t="s">
        <v>132</v>
      </c>
      <c r="J903" s="11" t="s">
        <v>147</v>
      </c>
      <c r="K903" s="11" t="str">
        <f>IFERROR(INDEX('EDC Component Dictionary'!$C$5:$C$37,MATCH('Rates Database'!J903,'EDC Component Dictionary'!$B$5:$B$37,0)), "Energy Supply")</f>
        <v>Distribution System</v>
      </c>
      <c r="L903" s="12">
        <v>1.24E-3</v>
      </c>
      <c r="M903" s="12"/>
    </row>
    <row r="904" spans="1:13" x14ac:dyDescent="0.3">
      <c r="A904" s="18">
        <v>902</v>
      </c>
      <c r="B904" s="18">
        <f t="shared" si="28"/>
        <v>2022</v>
      </c>
      <c r="C904" s="17">
        <v>44774</v>
      </c>
      <c r="D904" s="18" t="s">
        <v>130</v>
      </c>
      <c r="E904" s="18" t="s">
        <v>95</v>
      </c>
      <c r="F904" s="18" t="str">
        <f t="shared" si="29"/>
        <v>Eversource_WMA-Storm Cost Recovery Adjustment Factor (SCRAF)-44774</v>
      </c>
      <c r="G904" s="11" t="s">
        <v>131</v>
      </c>
      <c r="H904" s="11" t="s">
        <v>49</v>
      </c>
      <c r="I904" s="11" t="s">
        <v>132</v>
      </c>
      <c r="J904" s="11" t="s">
        <v>147</v>
      </c>
      <c r="K904" s="11" t="str">
        <f>IFERROR(INDEX('EDC Component Dictionary'!$C$5:$C$37,MATCH('Rates Database'!J904,'EDC Component Dictionary'!$B$5:$B$37,0)), "Energy Supply")</f>
        <v>Distribution System</v>
      </c>
      <c r="L904" s="12">
        <v>1.24E-3</v>
      </c>
      <c r="M904" s="12"/>
    </row>
    <row r="905" spans="1:13" x14ac:dyDescent="0.3">
      <c r="A905" s="18">
        <v>903</v>
      </c>
      <c r="B905" s="18">
        <f t="shared" si="28"/>
        <v>2022</v>
      </c>
      <c r="C905" s="17">
        <v>44743</v>
      </c>
      <c r="D905" s="18" t="s">
        <v>130</v>
      </c>
      <c r="E905" s="18" t="s">
        <v>95</v>
      </c>
      <c r="F905" s="18" t="str">
        <f t="shared" si="29"/>
        <v>Eversource_WMA-Storm Cost Recovery Adjustment Factor (SCRAF)-44743</v>
      </c>
      <c r="G905" s="11" t="s">
        <v>131</v>
      </c>
      <c r="H905" s="11" t="s">
        <v>49</v>
      </c>
      <c r="I905" s="11" t="s">
        <v>132</v>
      </c>
      <c r="J905" s="11" t="s">
        <v>147</v>
      </c>
      <c r="K905" s="11" t="str">
        <f>IFERROR(INDEX('EDC Component Dictionary'!$C$5:$C$37,MATCH('Rates Database'!J905,'EDC Component Dictionary'!$B$5:$B$37,0)), "Energy Supply")</f>
        <v>Distribution System</v>
      </c>
      <c r="L905" s="12">
        <v>1.24E-3</v>
      </c>
      <c r="M905" s="12"/>
    </row>
    <row r="906" spans="1:13" x14ac:dyDescent="0.3">
      <c r="A906" s="18">
        <v>904</v>
      </c>
      <c r="B906" s="18">
        <f t="shared" si="28"/>
        <v>2022</v>
      </c>
      <c r="C906" s="17">
        <v>44713</v>
      </c>
      <c r="D906" s="18" t="s">
        <v>130</v>
      </c>
      <c r="E906" s="18" t="s">
        <v>95</v>
      </c>
      <c r="F906" s="18" t="str">
        <f t="shared" si="29"/>
        <v>Eversource_WMA-Storm Cost Recovery Adjustment Factor (SCRAF)-44713</v>
      </c>
      <c r="G906" s="11" t="s">
        <v>131</v>
      </c>
      <c r="H906" s="11" t="s">
        <v>49</v>
      </c>
      <c r="I906" s="11" t="s">
        <v>132</v>
      </c>
      <c r="J906" s="11" t="s">
        <v>147</v>
      </c>
      <c r="K906" s="11" t="str">
        <f>IFERROR(INDEX('EDC Component Dictionary'!$C$5:$C$37,MATCH('Rates Database'!J906,'EDC Component Dictionary'!$B$5:$B$37,0)), "Energy Supply")</f>
        <v>Distribution System</v>
      </c>
      <c r="L906" s="12">
        <v>1.24E-3</v>
      </c>
      <c r="M906" s="12"/>
    </row>
    <row r="907" spans="1:13" x14ac:dyDescent="0.3">
      <c r="A907" s="18">
        <v>905</v>
      </c>
      <c r="B907" s="18">
        <f t="shared" si="28"/>
        <v>2022</v>
      </c>
      <c r="C907" s="17">
        <v>44682</v>
      </c>
      <c r="D907" s="18" t="s">
        <v>130</v>
      </c>
      <c r="E907" s="18" t="s">
        <v>95</v>
      </c>
      <c r="F907" s="18" t="str">
        <f t="shared" si="29"/>
        <v>Eversource_WMA-Storm Cost Recovery Adjustment Factor (SCRAF)-44682</v>
      </c>
      <c r="G907" s="11" t="s">
        <v>131</v>
      </c>
      <c r="H907" s="11" t="s">
        <v>49</v>
      </c>
      <c r="I907" s="11" t="s">
        <v>132</v>
      </c>
      <c r="J907" s="11" t="s">
        <v>147</v>
      </c>
      <c r="K907" s="11" t="str">
        <f>IFERROR(INDEX('EDC Component Dictionary'!$C$5:$C$37,MATCH('Rates Database'!J907,'EDC Component Dictionary'!$B$5:$B$37,0)), "Energy Supply")</f>
        <v>Distribution System</v>
      </c>
      <c r="L907" s="12">
        <v>1.24E-3</v>
      </c>
      <c r="M907" s="12"/>
    </row>
    <row r="908" spans="1:13" x14ac:dyDescent="0.3">
      <c r="A908" s="18">
        <v>906</v>
      </c>
      <c r="B908" s="18">
        <f t="shared" si="28"/>
        <v>2022</v>
      </c>
      <c r="C908" s="17">
        <v>44652</v>
      </c>
      <c r="D908" s="18" t="s">
        <v>130</v>
      </c>
      <c r="E908" s="18" t="s">
        <v>95</v>
      </c>
      <c r="F908" s="18" t="str">
        <f t="shared" si="29"/>
        <v>Eversource_WMA-Storm Cost Recovery Adjustment Factor (SCRAF)-44652</v>
      </c>
      <c r="G908" s="11" t="s">
        <v>131</v>
      </c>
      <c r="H908" s="11" t="s">
        <v>49</v>
      </c>
      <c r="I908" s="11" t="s">
        <v>132</v>
      </c>
      <c r="J908" s="11" t="s">
        <v>147</v>
      </c>
      <c r="K908" s="11" t="str">
        <f>IFERROR(INDEX('EDC Component Dictionary'!$C$5:$C$37,MATCH('Rates Database'!J908,'EDC Component Dictionary'!$B$5:$B$37,0)), "Energy Supply")</f>
        <v>Distribution System</v>
      </c>
      <c r="L908" s="12">
        <v>1.24E-3</v>
      </c>
      <c r="M908" s="12"/>
    </row>
    <row r="909" spans="1:13" x14ac:dyDescent="0.3">
      <c r="A909" s="18">
        <v>907</v>
      </c>
      <c r="B909" s="18">
        <f t="shared" si="28"/>
        <v>2022</v>
      </c>
      <c r="C909" s="17">
        <v>44621</v>
      </c>
      <c r="D909" s="18" t="s">
        <v>130</v>
      </c>
      <c r="E909" s="18" t="s">
        <v>95</v>
      </c>
      <c r="F909" s="18" t="str">
        <f t="shared" si="29"/>
        <v>Eversource_WMA-Storm Cost Recovery Adjustment Factor (SCRAF)-44621</v>
      </c>
      <c r="G909" s="11" t="s">
        <v>131</v>
      </c>
      <c r="H909" s="11" t="s">
        <v>49</v>
      </c>
      <c r="I909" s="11" t="s">
        <v>132</v>
      </c>
      <c r="J909" s="11" t="s">
        <v>147</v>
      </c>
      <c r="K909" s="11" t="str">
        <f>IFERROR(INDEX('EDC Component Dictionary'!$C$5:$C$37,MATCH('Rates Database'!J909,'EDC Component Dictionary'!$B$5:$B$37,0)), "Energy Supply")</f>
        <v>Distribution System</v>
      </c>
      <c r="L909" s="12">
        <v>1.24E-3</v>
      </c>
      <c r="M909" s="12"/>
    </row>
    <row r="910" spans="1:13" x14ac:dyDescent="0.3">
      <c r="A910" s="18">
        <v>908</v>
      </c>
      <c r="B910" s="18">
        <f t="shared" si="28"/>
        <v>2022</v>
      </c>
      <c r="C910" s="17">
        <v>44593</v>
      </c>
      <c r="D910" s="18" t="s">
        <v>130</v>
      </c>
      <c r="E910" s="18" t="s">
        <v>95</v>
      </c>
      <c r="F910" s="18" t="str">
        <f t="shared" si="29"/>
        <v>Eversource_WMA-Storm Cost Recovery Adjustment Factor (SCRAF)-44593</v>
      </c>
      <c r="G910" s="11" t="s">
        <v>131</v>
      </c>
      <c r="H910" s="11" t="s">
        <v>49</v>
      </c>
      <c r="I910" s="11" t="s">
        <v>132</v>
      </c>
      <c r="J910" s="11" t="s">
        <v>147</v>
      </c>
      <c r="K910" s="11" t="str">
        <f>IFERROR(INDEX('EDC Component Dictionary'!$C$5:$C$37,MATCH('Rates Database'!J910,'EDC Component Dictionary'!$B$5:$B$37,0)), "Energy Supply")</f>
        <v>Distribution System</v>
      </c>
      <c r="L910" s="12">
        <v>1.24E-3</v>
      </c>
      <c r="M910" s="12"/>
    </row>
    <row r="911" spans="1:13" x14ac:dyDescent="0.3">
      <c r="A911" s="18">
        <v>909</v>
      </c>
      <c r="B911" s="18">
        <f t="shared" si="28"/>
        <v>2022</v>
      </c>
      <c r="C911" s="17">
        <v>44562</v>
      </c>
      <c r="D911" s="18" t="s">
        <v>130</v>
      </c>
      <c r="E911" s="18" t="s">
        <v>95</v>
      </c>
      <c r="F911" s="18" t="str">
        <f t="shared" si="29"/>
        <v>Eversource_WMA-Storm Cost Recovery Adjustment Factor (SCRAF)-44562</v>
      </c>
      <c r="G911" s="11" t="s">
        <v>131</v>
      </c>
      <c r="H911" s="11" t="s">
        <v>49</v>
      </c>
      <c r="I911" s="11" t="s">
        <v>132</v>
      </c>
      <c r="J911" s="11" t="s">
        <v>147</v>
      </c>
      <c r="K911" s="11" t="str">
        <f>IFERROR(INDEX('EDC Component Dictionary'!$C$5:$C$37,MATCH('Rates Database'!J911,'EDC Component Dictionary'!$B$5:$B$37,0)), "Energy Supply")</f>
        <v>Distribution System</v>
      </c>
      <c r="L911" s="12">
        <v>1.24E-3</v>
      </c>
      <c r="M911" s="12"/>
    </row>
    <row r="912" spans="1:13" x14ac:dyDescent="0.3">
      <c r="A912" s="18">
        <v>910</v>
      </c>
      <c r="B912" s="18">
        <f t="shared" si="28"/>
        <v>2021</v>
      </c>
      <c r="C912" s="17">
        <v>44531</v>
      </c>
      <c r="D912" s="18" t="s">
        <v>130</v>
      </c>
      <c r="E912" s="18" t="s">
        <v>95</v>
      </c>
      <c r="F912" s="18" t="str">
        <f t="shared" si="29"/>
        <v>Eversource_WMA-Storm Cost Recovery Adjustment Factor (SCRAF)-44531</v>
      </c>
      <c r="G912" s="11" t="s">
        <v>131</v>
      </c>
      <c r="H912" s="11" t="s">
        <v>49</v>
      </c>
      <c r="I912" s="11" t="s">
        <v>132</v>
      </c>
      <c r="J912" s="11" t="s">
        <v>147</v>
      </c>
      <c r="K912" s="11" t="str">
        <f>IFERROR(INDEX('EDC Component Dictionary'!$C$5:$C$37,MATCH('Rates Database'!J912,'EDC Component Dictionary'!$B$5:$B$37,0)), "Energy Supply")</f>
        <v>Distribution System</v>
      </c>
      <c r="L912" s="12">
        <v>1.2600000000000001E-3</v>
      </c>
      <c r="M912" s="12"/>
    </row>
    <row r="913" spans="1:13" x14ac:dyDescent="0.3">
      <c r="A913" s="18">
        <v>911</v>
      </c>
      <c r="B913" s="18">
        <f t="shared" si="28"/>
        <v>2021</v>
      </c>
      <c r="C913" s="17">
        <v>44501</v>
      </c>
      <c r="D913" s="18" t="s">
        <v>130</v>
      </c>
      <c r="E913" s="18" t="s">
        <v>95</v>
      </c>
      <c r="F913" s="18" t="str">
        <f t="shared" si="29"/>
        <v>Eversource_WMA-Storm Cost Recovery Adjustment Factor (SCRAF)-44501</v>
      </c>
      <c r="G913" s="11" t="s">
        <v>131</v>
      </c>
      <c r="H913" s="11" t="s">
        <v>49</v>
      </c>
      <c r="I913" s="11" t="s">
        <v>132</v>
      </c>
      <c r="J913" s="11" t="s">
        <v>147</v>
      </c>
      <c r="K913" s="11" t="str">
        <f>IFERROR(INDEX('EDC Component Dictionary'!$C$5:$C$37,MATCH('Rates Database'!J913,'EDC Component Dictionary'!$B$5:$B$37,0)), "Energy Supply")</f>
        <v>Distribution System</v>
      </c>
      <c r="L913" s="12">
        <v>1.2600000000000001E-3</v>
      </c>
      <c r="M913" s="12"/>
    </row>
    <row r="914" spans="1:13" x14ac:dyDescent="0.3">
      <c r="A914" s="18">
        <v>912</v>
      </c>
      <c r="B914" s="18">
        <f t="shared" si="28"/>
        <v>2021</v>
      </c>
      <c r="C914" s="17">
        <v>44470</v>
      </c>
      <c r="D914" s="18" t="s">
        <v>130</v>
      </c>
      <c r="E914" s="18" t="s">
        <v>95</v>
      </c>
      <c r="F914" s="18" t="str">
        <f t="shared" si="29"/>
        <v>Eversource_WMA-Storm Cost Recovery Adjustment Factor (SCRAF)-44470</v>
      </c>
      <c r="G914" s="11" t="s">
        <v>131</v>
      </c>
      <c r="H914" s="11" t="s">
        <v>49</v>
      </c>
      <c r="I914" s="11" t="s">
        <v>132</v>
      </c>
      <c r="J914" s="11" t="s">
        <v>147</v>
      </c>
      <c r="K914" s="11" t="str">
        <f>IFERROR(INDEX('EDC Component Dictionary'!$C$5:$C$37,MATCH('Rates Database'!J914,'EDC Component Dictionary'!$B$5:$B$37,0)), "Energy Supply")</f>
        <v>Distribution System</v>
      </c>
      <c r="L914" s="12">
        <v>1.2600000000000001E-3</v>
      </c>
      <c r="M914" s="12"/>
    </row>
    <row r="915" spans="1:13" x14ac:dyDescent="0.3">
      <c r="A915" s="18">
        <v>913</v>
      </c>
      <c r="B915" s="18">
        <f t="shared" si="28"/>
        <v>2021</v>
      </c>
      <c r="C915" s="17">
        <v>44440</v>
      </c>
      <c r="D915" s="18" t="s">
        <v>130</v>
      </c>
      <c r="E915" s="18" t="s">
        <v>95</v>
      </c>
      <c r="F915" s="18" t="str">
        <f t="shared" si="29"/>
        <v>Eversource_WMA-Storm Cost Recovery Adjustment Factor (SCRAF)-44440</v>
      </c>
      <c r="G915" s="11" t="s">
        <v>131</v>
      </c>
      <c r="H915" s="11" t="s">
        <v>49</v>
      </c>
      <c r="I915" s="11" t="s">
        <v>132</v>
      </c>
      <c r="J915" s="11" t="s">
        <v>147</v>
      </c>
      <c r="K915" s="11" t="str">
        <f>IFERROR(INDEX('EDC Component Dictionary'!$C$5:$C$37,MATCH('Rates Database'!J915,'EDC Component Dictionary'!$B$5:$B$37,0)), "Energy Supply")</f>
        <v>Distribution System</v>
      </c>
      <c r="L915" s="12">
        <v>1.2600000000000001E-3</v>
      </c>
      <c r="M915" s="12"/>
    </row>
    <row r="916" spans="1:13" x14ac:dyDescent="0.3">
      <c r="A916" s="18">
        <v>914</v>
      </c>
      <c r="B916" s="18">
        <f t="shared" si="28"/>
        <v>2021</v>
      </c>
      <c r="C916" s="17">
        <v>44409</v>
      </c>
      <c r="D916" s="18" t="s">
        <v>130</v>
      </c>
      <c r="E916" s="18" t="s">
        <v>95</v>
      </c>
      <c r="F916" s="18" t="str">
        <f t="shared" si="29"/>
        <v>Eversource_WMA-Storm Cost Recovery Adjustment Factor (SCRAF)-44409</v>
      </c>
      <c r="G916" s="11" t="s">
        <v>131</v>
      </c>
      <c r="H916" s="11" t="s">
        <v>49</v>
      </c>
      <c r="I916" s="11" t="s">
        <v>132</v>
      </c>
      <c r="J916" s="11" t="s">
        <v>147</v>
      </c>
      <c r="K916" s="11" t="str">
        <f>IFERROR(INDEX('EDC Component Dictionary'!$C$5:$C$37,MATCH('Rates Database'!J916,'EDC Component Dictionary'!$B$5:$B$37,0)), "Energy Supply")</f>
        <v>Distribution System</v>
      </c>
      <c r="L916" s="12">
        <v>1.2600000000000001E-3</v>
      </c>
      <c r="M916" s="12"/>
    </row>
    <row r="917" spans="1:13" x14ac:dyDescent="0.3">
      <c r="A917" s="18">
        <v>915</v>
      </c>
      <c r="B917" s="18">
        <f t="shared" si="28"/>
        <v>2021</v>
      </c>
      <c r="C917" s="17">
        <v>44378</v>
      </c>
      <c r="D917" s="18" t="s">
        <v>130</v>
      </c>
      <c r="E917" s="18" t="s">
        <v>95</v>
      </c>
      <c r="F917" s="18" t="str">
        <f t="shared" si="29"/>
        <v>Eversource_WMA-Storm Cost Recovery Adjustment Factor (SCRAF)-44378</v>
      </c>
      <c r="G917" s="11" t="s">
        <v>131</v>
      </c>
      <c r="H917" s="11" t="s">
        <v>49</v>
      </c>
      <c r="I917" s="11" t="s">
        <v>132</v>
      </c>
      <c r="J917" s="11" t="s">
        <v>147</v>
      </c>
      <c r="K917" s="11" t="str">
        <f>IFERROR(INDEX('EDC Component Dictionary'!$C$5:$C$37,MATCH('Rates Database'!J917,'EDC Component Dictionary'!$B$5:$B$37,0)), "Energy Supply")</f>
        <v>Distribution System</v>
      </c>
      <c r="L917" s="12">
        <v>1.2600000000000001E-3</v>
      </c>
      <c r="M917" s="12"/>
    </row>
    <row r="918" spans="1:13" x14ac:dyDescent="0.3">
      <c r="A918" s="18">
        <v>916</v>
      </c>
      <c r="B918" s="18">
        <f t="shared" si="28"/>
        <v>2021</v>
      </c>
      <c r="C918" s="17">
        <v>44348</v>
      </c>
      <c r="D918" s="18" t="s">
        <v>130</v>
      </c>
      <c r="E918" s="18" t="s">
        <v>95</v>
      </c>
      <c r="F918" s="18" t="str">
        <f t="shared" si="29"/>
        <v>Eversource_WMA-Storm Cost Recovery Adjustment Factor (SCRAF)-44348</v>
      </c>
      <c r="G918" s="11" t="s">
        <v>131</v>
      </c>
      <c r="H918" s="11" t="s">
        <v>49</v>
      </c>
      <c r="I918" s="11" t="s">
        <v>132</v>
      </c>
      <c r="J918" s="11" t="s">
        <v>147</v>
      </c>
      <c r="K918" s="11" t="str">
        <f>IFERROR(INDEX('EDC Component Dictionary'!$C$5:$C$37,MATCH('Rates Database'!J918,'EDC Component Dictionary'!$B$5:$B$37,0)), "Energy Supply")</f>
        <v>Distribution System</v>
      </c>
      <c r="L918" s="12">
        <v>1.2600000000000001E-3</v>
      </c>
      <c r="M918" s="12"/>
    </row>
    <row r="919" spans="1:13" x14ac:dyDescent="0.3">
      <c r="A919" s="18">
        <v>917</v>
      </c>
      <c r="B919" s="18">
        <f t="shared" si="28"/>
        <v>2021</v>
      </c>
      <c r="C919" s="17">
        <v>44317</v>
      </c>
      <c r="D919" s="18" t="s">
        <v>130</v>
      </c>
      <c r="E919" s="18" t="s">
        <v>95</v>
      </c>
      <c r="F919" s="18" t="str">
        <f t="shared" si="29"/>
        <v>Eversource_WMA-Storm Cost Recovery Adjustment Factor (SCRAF)-44317</v>
      </c>
      <c r="G919" s="11" t="s">
        <v>131</v>
      </c>
      <c r="H919" s="11" t="s">
        <v>49</v>
      </c>
      <c r="I919" s="11" t="s">
        <v>132</v>
      </c>
      <c r="J919" s="11" t="s">
        <v>147</v>
      </c>
      <c r="K919" s="11" t="str">
        <f>IFERROR(INDEX('EDC Component Dictionary'!$C$5:$C$37,MATCH('Rates Database'!J919,'EDC Component Dictionary'!$B$5:$B$37,0)), "Energy Supply")</f>
        <v>Distribution System</v>
      </c>
      <c r="L919" s="12">
        <v>1.2600000000000001E-3</v>
      </c>
      <c r="M919" s="12"/>
    </row>
    <row r="920" spans="1:13" x14ac:dyDescent="0.3">
      <c r="A920" s="18">
        <v>918</v>
      </c>
      <c r="B920" s="18">
        <f t="shared" si="28"/>
        <v>2021</v>
      </c>
      <c r="C920" s="17">
        <v>44287</v>
      </c>
      <c r="D920" s="18" t="s">
        <v>130</v>
      </c>
      <c r="E920" s="18" t="s">
        <v>95</v>
      </c>
      <c r="F920" s="18" t="str">
        <f t="shared" si="29"/>
        <v>Eversource_WMA-Storm Cost Recovery Adjustment Factor (SCRAF)-44287</v>
      </c>
      <c r="G920" s="11" t="s">
        <v>131</v>
      </c>
      <c r="H920" s="11" t="s">
        <v>49</v>
      </c>
      <c r="I920" s="11" t="s">
        <v>132</v>
      </c>
      <c r="J920" s="11" t="s">
        <v>147</v>
      </c>
      <c r="K920" s="11" t="str">
        <f>IFERROR(INDEX('EDC Component Dictionary'!$C$5:$C$37,MATCH('Rates Database'!J920,'EDC Component Dictionary'!$B$5:$B$37,0)), "Energy Supply")</f>
        <v>Distribution System</v>
      </c>
      <c r="L920" s="12">
        <v>1.2600000000000001E-3</v>
      </c>
      <c r="M920" s="12"/>
    </row>
    <row r="921" spans="1:13" x14ac:dyDescent="0.3">
      <c r="A921" s="18">
        <v>919</v>
      </c>
      <c r="B921" s="18">
        <f t="shared" si="28"/>
        <v>2021</v>
      </c>
      <c r="C921" s="17">
        <v>44256</v>
      </c>
      <c r="D921" s="18" t="s">
        <v>130</v>
      </c>
      <c r="E921" s="18" t="s">
        <v>95</v>
      </c>
      <c r="F921" s="18" t="str">
        <f t="shared" si="29"/>
        <v>Eversource_WMA-Storm Cost Recovery Adjustment Factor (SCRAF)-44256</v>
      </c>
      <c r="G921" s="11" t="s">
        <v>131</v>
      </c>
      <c r="H921" s="11" t="s">
        <v>49</v>
      </c>
      <c r="I921" s="11" t="s">
        <v>132</v>
      </c>
      <c r="J921" s="11" t="s">
        <v>147</v>
      </c>
      <c r="K921" s="11" t="str">
        <f>IFERROR(INDEX('EDC Component Dictionary'!$C$5:$C$37,MATCH('Rates Database'!J921,'EDC Component Dictionary'!$B$5:$B$37,0)), "Energy Supply")</f>
        <v>Distribution System</v>
      </c>
      <c r="L921" s="12">
        <v>1.2600000000000001E-3</v>
      </c>
      <c r="M921" s="12"/>
    </row>
    <row r="922" spans="1:13" x14ac:dyDescent="0.3">
      <c r="A922" s="18">
        <v>920</v>
      </c>
      <c r="B922" s="18">
        <f t="shared" si="28"/>
        <v>2021</v>
      </c>
      <c r="C922" s="17">
        <v>44228</v>
      </c>
      <c r="D922" s="18" t="s">
        <v>130</v>
      </c>
      <c r="E922" s="18" t="s">
        <v>95</v>
      </c>
      <c r="F922" s="18" t="str">
        <f t="shared" si="29"/>
        <v>Eversource_WMA-Storm Cost Recovery Adjustment Factor (SCRAF)-44228</v>
      </c>
      <c r="G922" s="11" t="s">
        <v>131</v>
      </c>
      <c r="H922" s="11" t="s">
        <v>49</v>
      </c>
      <c r="I922" s="11" t="s">
        <v>132</v>
      </c>
      <c r="J922" s="11" t="s">
        <v>147</v>
      </c>
      <c r="K922" s="11" t="str">
        <f>IFERROR(INDEX('EDC Component Dictionary'!$C$5:$C$37,MATCH('Rates Database'!J922,'EDC Component Dictionary'!$B$5:$B$37,0)), "Energy Supply")</f>
        <v>Distribution System</v>
      </c>
      <c r="L922" s="12">
        <v>1.2600000000000001E-3</v>
      </c>
      <c r="M922" s="12"/>
    </row>
    <row r="923" spans="1:13" x14ac:dyDescent="0.3">
      <c r="A923" s="18">
        <v>921</v>
      </c>
      <c r="B923" s="18">
        <f t="shared" si="28"/>
        <v>2021</v>
      </c>
      <c r="C923" s="17">
        <v>44197</v>
      </c>
      <c r="D923" s="18" t="s">
        <v>130</v>
      </c>
      <c r="E923" s="18" t="s">
        <v>95</v>
      </c>
      <c r="F923" s="18" t="str">
        <f t="shared" si="29"/>
        <v>Eversource_WMA-Storm Cost Recovery Adjustment Factor (SCRAF)-44197</v>
      </c>
      <c r="G923" s="11" t="s">
        <v>131</v>
      </c>
      <c r="H923" s="11" t="s">
        <v>49</v>
      </c>
      <c r="I923" s="11" t="s">
        <v>132</v>
      </c>
      <c r="J923" s="11" t="s">
        <v>147</v>
      </c>
      <c r="K923" s="11" t="str">
        <f>IFERROR(INDEX('EDC Component Dictionary'!$C$5:$C$37,MATCH('Rates Database'!J923,'EDC Component Dictionary'!$B$5:$B$37,0)), "Energy Supply")</f>
        <v>Distribution System</v>
      </c>
      <c r="L923" s="12">
        <v>1.2600000000000001E-3</v>
      </c>
      <c r="M923" s="12"/>
    </row>
    <row r="924" spans="1:13" x14ac:dyDescent="0.3">
      <c r="A924" s="18">
        <v>922</v>
      </c>
      <c r="B924" s="18">
        <f t="shared" si="28"/>
        <v>2020</v>
      </c>
      <c r="C924" s="17">
        <v>44166</v>
      </c>
      <c r="D924" s="18" t="s">
        <v>130</v>
      </c>
      <c r="E924" s="18" t="s">
        <v>95</v>
      </c>
      <c r="F924" s="18" t="str">
        <f t="shared" si="29"/>
        <v>Eversource_WMA-Storm Cost Recovery Adjustment Factor (SCRAF)-44166</v>
      </c>
      <c r="G924" s="11" t="s">
        <v>131</v>
      </c>
      <c r="H924" s="11" t="s">
        <v>49</v>
      </c>
      <c r="I924" s="11" t="s">
        <v>132</v>
      </c>
      <c r="J924" s="11" t="s">
        <v>147</v>
      </c>
      <c r="K924" s="11" t="str">
        <f>IFERROR(INDEX('EDC Component Dictionary'!$C$5:$C$37,MATCH('Rates Database'!J924,'EDC Component Dictionary'!$B$5:$B$37,0)), "Energy Supply")</f>
        <v>Distribution System</v>
      </c>
      <c r="L924" s="12">
        <v>1.1000000000000001E-3</v>
      </c>
      <c r="M924" s="12"/>
    </row>
    <row r="925" spans="1:13" x14ac:dyDescent="0.3">
      <c r="A925" s="18">
        <v>923</v>
      </c>
      <c r="B925" s="18">
        <f t="shared" si="28"/>
        <v>2020</v>
      </c>
      <c r="C925" s="17">
        <v>44136</v>
      </c>
      <c r="D925" s="18" t="s">
        <v>130</v>
      </c>
      <c r="E925" s="18" t="s">
        <v>95</v>
      </c>
      <c r="F925" s="18" t="str">
        <f t="shared" si="29"/>
        <v>Eversource_WMA-Storm Cost Recovery Adjustment Factor (SCRAF)-44136</v>
      </c>
      <c r="G925" s="11" t="s">
        <v>131</v>
      </c>
      <c r="H925" s="11" t="s">
        <v>49</v>
      </c>
      <c r="I925" s="11" t="s">
        <v>132</v>
      </c>
      <c r="J925" s="11" t="s">
        <v>147</v>
      </c>
      <c r="K925" s="11" t="str">
        <f>IFERROR(INDEX('EDC Component Dictionary'!$C$5:$C$37,MATCH('Rates Database'!J925,'EDC Component Dictionary'!$B$5:$B$37,0)), "Energy Supply")</f>
        <v>Distribution System</v>
      </c>
      <c r="L925" s="12">
        <v>1.1000000000000001E-3</v>
      </c>
      <c r="M925" s="12"/>
    </row>
    <row r="926" spans="1:13" x14ac:dyDescent="0.3">
      <c r="A926" s="18">
        <v>924</v>
      </c>
      <c r="B926" s="18">
        <f t="shared" si="28"/>
        <v>2020</v>
      </c>
      <c r="C926" s="17">
        <v>44105</v>
      </c>
      <c r="D926" s="18" t="s">
        <v>130</v>
      </c>
      <c r="E926" s="18" t="s">
        <v>95</v>
      </c>
      <c r="F926" s="18" t="str">
        <f t="shared" si="29"/>
        <v>Eversource_WMA-Storm Cost Recovery Adjustment Factor (SCRAF)-44105</v>
      </c>
      <c r="G926" s="11" t="s">
        <v>131</v>
      </c>
      <c r="H926" s="11" t="s">
        <v>49</v>
      </c>
      <c r="I926" s="11" t="s">
        <v>132</v>
      </c>
      <c r="J926" s="11" t="s">
        <v>147</v>
      </c>
      <c r="K926" s="11" t="str">
        <f>IFERROR(INDEX('EDC Component Dictionary'!$C$5:$C$37,MATCH('Rates Database'!J926,'EDC Component Dictionary'!$B$5:$B$37,0)), "Energy Supply")</f>
        <v>Distribution System</v>
      </c>
      <c r="L926" s="12">
        <v>1.1000000000000001E-3</v>
      </c>
      <c r="M926" s="12"/>
    </row>
    <row r="927" spans="1:13" x14ac:dyDescent="0.3">
      <c r="A927" s="18">
        <v>925</v>
      </c>
      <c r="B927" s="18">
        <f t="shared" si="28"/>
        <v>2020</v>
      </c>
      <c r="C927" s="17">
        <v>44075</v>
      </c>
      <c r="D927" s="18" t="s">
        <v>130</v>
      </c>
      <c r="E927" s="18" t="s">
        <v>95</v>
      </c>
      <c r="F927" s="18" t="str">
        <f t="shared" si="29"/>
        <v>Eversource_WMA-Storm Cost Recovery Adjustment Factor (SCRAF)-44075</v>
      </c>
      <c r="G927" s="11" t="s">
        <v>131</v>
      </c>
      <c r="H927" s="11" t="s">
        <v>49</v>
      </c>
      <c r="I927" s="11" t="s">
        <v>132</v>
      </c>
      <c r="J927" s="11" t="s">
        <v>147</v>
      </c>
      <c r="K927" s="11" t="str">
        <f>IFERROR(INDEX('EDC Component Dictionary'!$C$5:$C$37,MATCH('Rates Database'!J927,'EDC Component Dictionary'!$B$5:$B$37,0)), "Energy Supply")</f>
        <v>Distribution System</v>
      </c>
      <c r="L927" s="12">
        <v>1.1000000000000001E-3</v>
      </c>
      <c r="M927" s="12"/>
    </row>
    <row r="928" spans="1:13" x14ac:dyDescent="0.3">
      <c r="A928" s="18">
        <v>926</v>
      </c>
      <c r="B928" s="18">
        <f t="shared" si="28"/>
        <v>2020</v>
      </c>
      <c r="C928" s="17">
        <v>44044</v>
      </c>
      <c r="D928" s="18" t="s">
        <v>130</v>
      </c>
      <c r="E928" s="18" t="s">
        <v>95</v>
      </c>
      <c r="F928" s="18" t="str">
        <f t="shared" si="29"/>
        <v>Eversource_WMA-Storm Cost Recovery Adjustment Factor (SCRAF)-44044</v>
      </c>
      <c r="G928" s="11" t="s">
        <v>131</v>
      </c>
      <c r="H928" s="11" t="s">
        <v>49</v>
      </c>
      <c r="I928" s="11" t="s">
        <v>132</v>
      </c>
      <c r="J928" s="11" t="s">
        <v>147</v>
      </c>
      <c r="K928" s="11" t="str">
        <f>IFERROR(INDEX('EDC Component Dictionary'!$C$5:$C$37,MATCH('Rates Database'!J928,'EDC Component Dictionary'!$B$5:$B$37,0)), "Energy Supply")</f>
        <v>Distribution System</v>
      </c>
      <c r="L928" s="12">
        <v>1.1000000000000001E-3</v>
      </c>
      <c r="M928" s="12"/>
    </row>
    <row r="929" spans="1:13" x14ac:dyDescent="0.3">
      <c r="A929" s="18">
        <v>927</v>
      </c>
      <c r="B929" s="18">
        <f t="shared" si="28"/>
        <v>2020</v>
      </c>
      <c r="C929" s="17">
        <v>44013</v>
      </c>
      <c r="D929" s="18" t="s">
        <v>130</v>
      </c>
      <c r="E929" s="18" t="s">
        <v>95</v>
      </c>
      <c r="F929" s="18" t="str">
        <f t="shared" si="29"/>
        <v>Eversource_WMA-Storm Cost Recovery Adjustment Factor (SCRAF)-44013</v>
      </c>
      <c r="G929" s="11" t="s">
        <v>131</v>
      </c>
      <c r="H929" s="11" t="s">
        <v>49</v>
      </c>
      <c r="I929" s="11" t="s">
        <v>132</v>
      </c>
      <c r="J929" s="11" t="s">
        <v>147</v>
      </c>
      <c r="K929" s="11" t="str">
        <f>IFERROR(INDEX('EDC Component Dictionary'!$C$5:$C$37,MATCH('Rates Database'!J929,'EDC Component Dictionary'!$B$5:$B$37,0)), "Energy Supply")</f>
        <v>Distribution System</v>
      </c>
      <c r="L929" s="12">
        <v>1.1000000000000001E-3</v>
      </c>
      <c r="M929" s="12"/>
    </row>
    <row r="930" spans="1:13" x14ac:dyDescent="0.3">
      <c r="A930" s="18">
        <v>928</v>
      </c>
      <c r="B930" s="18">
        <f t="shared" si="28"/>
        <v>2020</v>
      </c>
      <c r="C930" s="17">
        <v>43983</v>
      </c>
      <c r="D930" s="18" t="s">
        <v>130</v>
      </c>
      <c r="E930" s="18" t="s">
        <v>95</v>
      </c>
      <c r="F930" s="18" t="str">
        <f t="shared" si="29"/>
        <v>Eversource_WMA-Storm Cost Recovery Adjustment Factor (SCRAF)-43983</v>
      </c>
      <c r="G930" s="11" t="s">
        <v>131</v>
      </c>
      <c r="H930" s="11" t="s">
        <v>49</v>
      </c>
      <c r="I930" s="11" t="s">
        <v>132</v>
      </c>
      <c r="J930" s="11" t="s">
        <v>147</v>
      </c>
      <c r="K930" s="11" t="str">
        <f>IFERROR(INDEX('EDC Component Dictionary'!$C$5:$C$37,MATCH('Rates Database'!J930,'EDC Component Dictionary'!$B$5:$B$37,0)), "Energy Supply")</f>
        <v>Distribution System</v>
      </c>
      <c r="L930" s="12">
        <v>1.1000000000000001E-3</v>
      </c>
      <c r="M930" s="12"/>
    </row>
    <row r="931" spans="1:13" x14ac:dyDescent="0.3">
      <c r="A931" s="18">
        <v>929</v>
      </c>
      <c r="B931" s="18">
        <f t="shared" si="28"/>
        <v>2020</v>
      </c>
      <c r="C931" s="17">
        <v>43952</v>
      </c>
      <c r="D931" s="18" t="s">
        <v>130</v>
      </c>
      <c r="E931" s="18" t="s">
        <v>95</v>
      </c>
      <c r="F931" s="18" t="str">
        <f t="shared" si="29"/>
        <v>Eversource_WMA-Storm Cost Recovery Adjustment Factor (SCRAF)-43952</v>
      </c>
      <c r="G931" s="11" t="s">
        <v>131</v>
      </c>
      <c r="H931" s="11" t="s">
        <v>49</v>
      </c>
      <c r="I931" s="11" t="s">
        <v>132</v>
      </c>
      <c r="J931" s="11" t="s">
        <v>147</v>
      </c>
      <c r="K931" s="11" t="str">
        <f>IFERROR(INDEX('EDC Component Dictionary'!$C$5:$C$37,MATCH('Rates Database'!J931,'EDC Component Dictionary'!$B$5:$B$37,0)), "Energy Supply")</f>
        <v>Distribution System</v>
      </c>
      <c r="L931" s="12">
        <v>1.1000000000000001E-3</v>
      </c>
      <c r="M931" s="12"/>
    </row>
    <row r="932" spans="1:13" x14ac:dyDescent="0.3">
      <c r="A932" s="18">
        <v>930</v>
      </c>
      <c r="B932" s="18">
        <f t="shared" si="28"/>
        <v>2020</v>
      </c>
      <c r="C932" s="17">
        <v>43922</v>
      </c>
      <c r="D932" s="18" t="s">
        <v>130</v>
      </c>
      <c r="E932" s="18" t="s">
        <v>95</v>
      </c>
      <c r="F932" s="18" t="str">
        <f t="shared" si="29"/>
        <v>Eversource_WMA-Storm Cost Recovery Adjustment Factor (SCRAF)-43922</v>
      </c>
      <c r="G932" s="11" t="s">
        <v>131</v>
      </c>
      <c r="H932" s="11" t="s">
        <v>49</v>
      </c>
      <c r="I932" s="11" t="s">
        <v>132</v>
      </c>
      <c r="J932" s="11" t="s">
        <v>147</v>
      </c>
      <c r="K932" s="11" t="str">
        <f>IFERROR(INDEX('EDC Component Dictionary'!$C$5:$C$37,MATCH('Rates Database'!J932,'EDC Component Dictionary'!$B$5:$B$37,0)), "Energy Supply")</f>
        <v>Distribution System</v>
      </c>
      <c r="L932" s="12">
        <v>1.1000000000000001E-3</v>
      </c>
      <c r="M932" s="12"/>
    </row>
    <row r="933" spans="1:13" x14ac:dyDescent="0.3">
      <c r="A933" s="18">
        <v>931</v>
      </c>
      <c r="B933" s="18">
        <f t="shared" si="28"/>
        <v>2020</v>
      </c>
      <c r="C933" s="17">
        <v>43891</v>
      </c>
      <c r="D933" s="18" t="s">
        <v>130</v>
      </c>
      <c r="E933" s="18" t="s">
        <v>95</v>
      </c>
      <c r="F933" s="18" t="str">
        <f t="shared" si="29"/>
        <v>Eversource_WMA-Storm Cost Recovery Adjustment Factor (SCRAF)-43891</v>
      </c>
      <c r="G933" s="11" t="s">
        <v>131</v>
      </c>
      <c r="H933" s="11" t="s">
        <v>49</v>
      </c>
      <c r="I933" s="11" t="s">
        <v>132</v>
      </c>
      <c r="J933" s="11" t="s">
        <v>147</v>
      </c>
      <c r="K933" s="11" t="str">
        <f>IFERROR(INDEX('EDC Component Dictionary'!$C$5:$C$37,MATCH('Rates Database'!J933,'EDC Component Dictionary'!$B$5:$B$37,0)), "Energy Supply")</f>
        <v>Distribution System</v>
      </c>
      <c r="L933" s="12">
        <v>1.1000000000000001E-3</v>
      </c>
      <c r="M933" s="12"/>
    </row>
    <row r="934" spans="1:13" x14ac:dyDescent="0.3">
      <c r="A934" s="18">
        <v>932</v>
      </c>
      <c r="B934" s="18">
        <f t="shared" si="28"/>
        <v>2020</v>
      </c>
      <c r="C934" s="17">
        <v>43862</v>
      </c>
      <c r="D934" s="18" t="s">
        <v>130</v>
      </c>
      <c r="E934" s="18" t="s">
        <v>95</v>
      </c>
      <c r="F934" s="18" t="str">
        <f t="shared" si="29"/>
        <v>Eversource_WMA-Storm Cost Recovery Adjustment Factor (SCRAF)-43862</v>
      </c>
      <c r="G934" s="11" t="s">
        <v>131</v>
      </c>
      <c r="H934" s="11" t="s">
        <v>49</v>
      </c>
      <c r="I934" s="11" t="s">
        <v>132</v>
      </c>
      <c r="J934" s="11" t="s">
        <v>147</v>
      </c>
      <c r="K934" s="11" t="str">
        <f>IFERROR(INDEX('EDC Component Dictionary'!$C$5:$C$37,MATCH('Rates Database'!J934,'EDC Component Dictionary'!$B$5:$B$37,0)), "Energy Supply")</f>
        <v>Distribution System</v>
      </c>
      <c r="L934" s="12">
        <v>1.1000000000000001E-3</v>
      </c>
      <c r="M934" s="12"/>
    </row>
    <row r="935" spans="1:13" x14ac:dyDescent="0.3">
      <c r="A935" s="18">
        <v>933</v>
      </c>
      <c r="B935" s="18">
        <f t="shared" si="28"/>
        <v>2020</v>
      </c>
      <c r="C935" s="17">
        <v>43831</v>
      </c>
      <c r="D935" s="18" t="s">
        <v>130</v>
      </c>
      <c r="E935" s="18" t="s">
        <v>95</v>
      </c>
      <c r="F935" s="18" t="str">
        <f t="shared" si="29"/>
        <v>Eversource_WMA-Storm Cost Recovery Adjustment Factor (SCRAF)-43831</v>
      </c>
      <c r="G935" s="11" t="s">
        <v>131</v>
      </c>
      <c r="H935" s="11" t="s">
        <v>49</v>
      </c>
      <c r="I935" s="11" t="s">
        <v>132</v>
      </c>
      <c r="J935" s="11" t="s">
        <v>147</v>
      </c>
      <c r="K935" s="11" t="str">
        <f>IFERROR(INDEX('EDC Component Dictionary'!$C$5:$C$37,MATCH('Rates Database'!J935,'EDC Component Dictionary'!$B$5:$B$37,0)), "Energy Supply")</f>
        <v>Distribution System</v>
      </c>
      <c r="L935" s="12">
        <v>1.1000000000000001E-3</v>
      </c>
      <c r="M935" s="12"/>
    </row>
    <row r="936" spans="1:13" x14ac:dyDescent="0.3">
      <c r="A936" s="18">
        <v>934</v>
      </c>
      <c r="B936" s="18">
        <f t="shared" si="28"/>
        <v>2019</v>
      </c>
      <c r="C936" s="17">
        <v>43800</v>
      </c>
      <c r="D936" s="18" t="s">
        <v>130</v>
      </c>
      <c r="E936" s="18" t="s">
        <v>95</v>
      </c>
      <c r="F936" s="18" t="str">
        <f t="shared" si="29"/>
        <v>Eversource_WMA-Storm Cost Recovery Adjustment Factor (SCRAF)-43800</v>
      </c>
      <c r="G936" s="11" t="s">
        <v>131</v>
      </c>
      <c r="H936" s="11" t="s">
        <v>49</v>
      </c>
      <c r="I936" s="11" t="s">
        <v>132</v>
      </c>
      <c r="J936" s="11" t="s">
        <v>147</v>
      </c>
      <c r="K936" s="11" t="str">
        <f>IFERROR(INDEX('EDC Component Dictionary'!$C$5:$C$37,MATCH('Rates Database'!J936,'EDC Component Dictionary'!$B$5:$B$37,0)), "Energy Supply")</f>
        <v>Distribution System</v>
      </c>
      <c r="L936" s="12">
        <v>3.6700000000000001E-3</v>
      </c>
      <c r="M936" s="12"/>
    </row>
    <row r="937" spans="1:13" x14ac:dyDescent="0.3">
      <c r="A937" s="18">
        <v>935</v>
      </c>
      <c r="B937" s="18">
        <f t="shared" si="28"/>
        <v>2019</v>
      </c>
      <c r="C937" s="17">
        <v>43770</v>
      </c>
      <c r="D937" s="18" t="s">
        <v>130</v>
      </c>
      <c r="E937" s="18" t="s">
        <v>95</v>
      </c>
      <c r="F937" s="18" t="str">
        <f t="shared" si="29"/>
        <v>Eversource_WMA-Storm Cost Recovery Adjustment Factor (SCRAF)-43770</v>
      </c>
      <c r="G937" s="11" t="s">
        <v>131</v>
      </c>
      <c r="H937" s="11" t="s">
        <v>49</v>
      </c>
      <c r="I937" s="11" t="s">
        <v>132</v>
      </c>
      <c r="J937" s="11" t="s">
        <v>147</v>
      </c>
      <c r="K937" s="11" t="str">
        <f>IFERROR(INDEX('EDC Component Dictionary'!$C$5:$C$37,MATCH('Rates Database'!J937,'EDC Component Dictionary'!$B$5:$B$37,0)), "Energy Supply")</f>
        <v>Distribution System</v>
      </c>
      <c r="L937" s="12">
        <v>3.6700000000000001E-3</v>
      </c>
      <c r="M937" s="12"/>
    </row>
    <row r="938" spans="1:13" x14ac:dyDescent="0.3">
      <c r="A938" s="18">
        <v>936</v>
      </c>
      <c r="B938" s="18">
        <f t="shared" si="28"/>
        <v>2019</v>
      </c>
      <c r="C938" s="17">
        <v>43739</v>
      </c>
      <c r="D938" s="18" t="s">
        <v>130</v>
      </c>
      <c r="E938" s="18" t="s">
        <v>95</v>
      </c>
      <c r="F938" s="18" t="str">
        <f t="shared" si="29"/>
        <v>Eversource_WMA-Storm Cost Recovery Adjustment Factor (SCRAF)-43739</v>
      </c>
      <c r="G938" s="11" t="s">
        <v>131</v>
      </c>
      <c r="H938" s="11" t="s">
        <v>49</v>
      </c>
      <c r="I938" s="11" t="s">
        <v>132</v>
      </c>
      <c r="J938" s="11" t="s">
        <v>147</v>
      </c>
      <c r="K938" s="11" t="str">
        <f>IFERROR(INDEX('EDC Component Dictionary'!$C$5:$C$37,MATCH('Rates Database'!J938,'EDC Component Dictionary'!$B$5:$B$37,0)), "Energy Supply")</f>
        <v>Distribution System</v>
      </c>
      <c r="L938" s="12">
        <v>3.6700000000000001E-3</v>
      </c>
      <c r="M938" s="12"/>
    </row>
    <row r="939" spans="1:13" x14ac:dyDescent="0.3">
      <c r="A939" s="18">
        <v>937</v>
      </c>
      <c r="B939" s="18">
        <f t="shared" si="28"/>
        <v>2019</v>
      </c>
      <c r="C939" s="17">
        <v>43709</v>
      </c>
      <c r="D939" s="18" t="s">
        <v>130</v>
      </c>
      <c r="E939" s="18" t="s">
        <v>95</v>
      </c>
      <c r="F939" s="18" t="str">
        <f t="shared" si="29"/>
        <v>Eversource_WMA-Storm Cost Recovery Adjustment Factor (SCRAF)-43709</v>
      </c>
      <c r="G939" s="11" t="s">
        <v>131</v>
      </c>
      <c r="H939" s="11" t="s">
        <v>49</v>
      </c>
      <c r="I939" s="11" t="s">
        <v>132</v>
      </c>
      <c r="J939" s="11" t="s">
        <v>147</v>
      </c>
      <c r="K939" s="11" t="str">
        <f>IFERROR(INDEX('EDC Component Dictionary'!$C$5:$C$37,MATCH('Rates Database'!J939,'EDC Component Dictionary'!$B$5:$B$37,0)), "Energy Supply")</f>
        <v>Distribution System</v>
      </c>
      <c r="L939" s="12">
        <v>3.6700000000000001E-3</v>
      </c>
      <c r="M939" s="12"/>
    </row>
    <row r="940" spans="1:13" x14ac:dyDescent="0.3">
      <c r="A940" s="18">
        <v>938</v>
      </c>
      <c r="B940" s="18">
        <f t="shared" si="28"/>
        <v>2019</v>
      </c>
      <c r="C940" s="17">
        <v>43678</v>
      </c>
      <c r="D940" s="18" t="s">
        <v>130</v>
      </c>
      <c r="E940" s="18" t="s">
        <v>95</v>
      </c>
      <c r="F940" s="18" t="str">
        <f t="shared" si="29"/>
        <v>Eversource_WMA-Storm Cost Recovery Adjustment Factor (SCRAF)-43678</v>
      </c>
      <c r="G940" s="11" t="s">
        <v>131</v>
      </c>
      <c r="H940" s="11" t="s">
        <v>49</v>
      </c>
      <c r="I940" s="11" t="s">
        <v>132</v>
      </c>
      <c r="J940" s="11" t="s">
        <v>147</v>
      </c>
      <c r="K940" s="11" t="str">
        <f>IFERROR(INDEX('EDC Component Dictionary'!$C$5:$C$37,MATCH('Rates Database'!J940,'EDC Component Dictionary'!$B$5:$B$37,0)), "Energy Supply")</f>
        <v>Distribution System</v>
      </c>
      <c r="L940" s="12">
        <v>3.6700000000000001E-3</v>
      </c>
      <c r="M940" s="12"/>
    </row>
    <row r="941" spans="1:13" x14ac:dyDescent="0.3">
      <c r="A941" s="18">
        <v>939</v>
      </c>
      <c r="B941" s="18">
        <f t="shared" si="28"/>
        <v>2019</v>
      </c>
      <c r="C941" s="17">
        <v>43647</v>
      </c>
      <c r="D941" s="18" t="s">
        <v>130</v>
      </c>
      <c r="E941" s="18" t="s">
        <v>95</v>
      </c>
      <c r="F941" s="18" t="str">
        <f t="shared" si="29"/>
        <v>Eversource_WMA-Storm Cost Recovery Adjustment Factor (SCRAF)-43647</v>
      </c>
      <c r="G941" s="11" t="s">
        <v>131</v>
      </c>
      <c r="H941" s="11" t="s">
        <v>49</v>
      </c>
      <c r="I941" s="11" t="s">
        <v>132</v>
      </c>
      <c r="J941" s="11" t="s">
        <v>147</v>
      </c>
      <c r="K941" s="11" t="str">
        <f>IFERROR(INDEX('EDC Component Dictionary'!$C$5:$C$37,MATCH('Rates Database'!J941,'EDC Component Dictionary'!$B$5:$B$37,0)), "Energy Supply")</f>
        <v>Distribution System</v>
      </c>
      <c r="L941" s="12">
        <v>3.6700000000000001E-3</v>
      </c>
      <c r="M941" s="12"/>
    </row>
    <row r="942" spans="1:13" x14ac:dyDescent="0.3">
      <c r="A942" s="18">
        <v>940</v>
      </c>
      <c r="B942" s="18">
        <f t="shared" si="28"/>
        <v>2019</v>
      </c>
      <c r="C942" s="17">
        <v>43617</v>
      </c>
      <c r="D942" s="18" t="s">
        <v>130</v>
      </c>
      <c r="E942" s="18" t="s">
        <v>95</v>
      </c>
      <c r="F942" s="18" t="str">
        <f t="shared" si="29"/>
        <v>Eversource_WMA-Storm Cost Recovery Adjustment Factor (SCRAF)-43617</v>
      </c>
      <c r="G942" s="11" t="s">
        <v>131</v>
      </c>
      <c r="H942" s="11" t="s">
        <v>49</v>
      </c>
      <c r="I942" s="11" t="s">
        <v>132</v>
      </c>
      <c r="J942" s="11" t="s">
        <v>147</v>
      </c>
      <c r="K942" s="11" t="str">
        <f>IFERROR(INDEX('EDC Component Dictionary'!$C$5:$C$37,MATCH('Rates Database'!J942,'EDC Component Dictionary'!$B$5:$B$37,0)), "Energy Supply")</f>
        <v>Distribution System</v>
      </c>
      <c r="L942" s="12">
        <v>3.6700000000000001E-3</v>
      </c>
      <c r="M942" s="12"/>
    </row>
    <row r="943" spans="1:13" x14ac:dyDescent="0.3">
      <c r="A943" s="18">
        <v>941</v>
      </c>
      <c r="B943" s="18">
        <f t="shared" si="28"/>
        <v>2019</v>
      </c>
      <c r="C943" s="17">
        <v>43586</v>
      </c>
      <c r="D943" s="18" t="s">
        <v>130</v>
      </c>
      <c r="E943" s="18" t="s">
        <v>95</v>
      </c>
      <c r="F943" s="18" t="str">
        <f t="shared" si="29"/>
        <v>Eversource_WMA-Storm Cost Recovery Adjustment Factor (SCRAF)-43586</v>
      </c>
      <c r="G943" s="11" t="s">
        <v>131</v>
      </c>
      <c r="H943" s="11" t="s">
        <v>49</v>
      </c>
      <c r="I943" s="11" t="s">
        <v>132</v>
      </c>
      <c r="J943" s="11" t="s">
        <v>147</v>
      </c>
      <c r="K943" s="11" t="str">
        <f>IFERROR(INDEX('EDC Component Dictionary'!$C$5:$C$37,MATCH('Rates Database'!J943,'EDC Component Dictionary'!$B$5:$B$37,0)), "Energy Supply")</f>
        <v>Distribution System</v>
      </c>
      <c r="L943" s="12">
        <v>3.6700000000000001E-3</v>
      </c>
      <c r="M943" s="12"/>
    </row>
    <row r="944" spans="1:13" x14ac:dyDescent="0.3">
      <c r="A944" s="18">
        <v>942</v>
      </c>
      <c r="B944" s="18">
        <f t="shared" si="28"/>
        <v>2019</v>
      </c>
      <c r="C944" s="17">
        <v>43556</v>
      </c>
      <c r="D944" s="18" t="s">
        <v>130</v>
      </c>
      <c r="E944" s="18" t="s">
        <v>95</v>
      </c>
      <c r="F944" s="18" t="str">
        <f t="shared" si="29"/>
        <v>Eversource_WMA-Storm Cost Recovery Adjustment Factor (SCRAF)-43556</v>
      </c>
      <c r="G944" s="11" t="s">
        <v>131</v>
      </c>
      <c r="H944" s="11" t="s">
        <v>49</v>
      </c>
      <c r="I944" s="11" t="s">
        <v>132</v>
      </c>
      <c r="J944" s="11" t="s">
        <v>147</v>
      </c>
      <c r="K944" s="11" t="str">
        <f>IFERROR(INDEX('EDC Component Dictionary'!$C$5:$C$37,MATCH('Rates Database'!J944,'EDC Component Dictionary'!$B$5:$B$37,0)), "Energy Supply")</f>
        <v>Distribution System</v>
      </c>
      <c r="L944" s="12">
        <v>3.6700000000000001E-3</v>
      </c>
      <c r="M944" s="12"/>
    </row>
    <row r="945" spans="1:13" x14ac:dyDescent="0.3">
      <c r="A945" s="18">
        <v>943</v>
      </c>
      <c r="B945" s="18">
        <f t="shared" si="28"/>
        <v>2019</v>
      </c>
      <c r="C945" s="17">
        <v>43525</v>
      </c>
      <c r="D945" s="18" t="s">
        <v>130</v>
      </c>
      <c r="E945" s="18" t="s">
        <v>95</v>
      </c>
      <c r="F945" s="18" t="str">
        <f t="shared" si="29"/>
        <v>Eversource_WMA-Storm Cost Recovery Adjustment Factor (SCRAF)-43525</v>
      </c>
      <c r="G945" s="11" t="s">
        <v>131</v>
      </c>
      <c r="H945" s="11" t="s">
        <v>49</v>
      </c>
      <c r="I945" s="11" t="s">
        <v>132</v>
      </c>
      <c r="J945" s="11" t="s">
        <v>147</v>
      </c>
      <c r="K945" s="11" t="str">
        <f>IFERROR(INDEX('EDC Component Dictionary'!$C$5:$C$37,MATCH('Rates Database'!J945,'EDC Component Dictionary'!$B$5:$B$37,0)), "Energy Supply")</f>
        <v>Distribution System</v>
      </c>
      <c r="L945" s="12">
        <v>3.6700000000000001E-3</v>
      </c>
      <c r="M945" s="12"/>
    </row>
    <row r="946" spans="1:13" x14ac:dyDescent="0.3">
      <c r="A946" s="18">
        <v>944</v>
      </c>
      <c r="B946" s="18">
        <f t="shared" si="28"/>
        <v>2019</v>
      </c>
      <c r="C946" s="17">
        <v>43497</v>
      </c>
      <c r="D946" s="18" t="s">
        <v>130</v>
      </c>
      <c r="E946" s="18" t="s">
        <v>95</v>
      </c>
      <c r="F946" s="18" t="str">
        <f t="shared" si="29"/>
        <v>Eversource_WMA-Storm Cost Recovery Adjustment Factor (SCRAF)-43497</v>
      </c>
      <c r="G946" s="11" t="s">
        <v>131</v>
      </c>
      <c r="H946" s="11" t="s">
        <v>49</v>
      </c>
      <c r="I946" s="11" t="s">
        <v>132</v>
      </c>
      <c r="J946" s="11" t="s">
        <v>147</v>
      </c>
      <c r="K946" s="11" t="str">
        <f>IFERROR(INDEX('EDC Component Dictionary'!$C$5:$C$37,MATCH('Rates Database'!J946,'EDC Component Dictionary'!$B$5:$B$37,0)), "Energy Supply")</f>
        <v>Distribution System</v>
      </c>
      <c r="L946" s="12">
        <v>3.6700000000000001E-3</v>
      </c>
      <c r="M946" s="12"/>
    </row>
    <row r="947" spans="1:13" x14ac:dyDescent="0.3">
      <c r="A947" s="18">
        <v>945</v>
      </c>
      <c r="B947" s="18">
        <f t="shared" si="28"/>
        <v>2019</v>
      </c>
      <c r="C947" s="17">
        <v>43466</v>
      </c>
      <c r="D947" s="18" t="s">
        <v>130</v>
      </c>
      <c r="E947" s="18" t="s">
        <v>95</v>
      </c>
      <c r="F947" s="18" t="str">
        <f t="shared" si="29"/>
        <v>Eversource_WMA-Storm Cost Recovery Adjustment Factor (SCRAF)-43466</v>
      </c>
      <c r="G947" s="11" t="s">
        <v>131</v>
      </c>
      <c r="H947" s="11" t="s">
        <v>49</v>
      </c>
      <c r="I947" s="11" t="s">
        <v>132</v>
      </c>
      <c r="J947" s="11" t="s">
        <v>147</v>
      </c>
      <c r="K947" s="11" t="str">
        <f>IFERROR(INDEX('EDC Component Dictionary'!$C$5:$C$37,MATCH('Rates Database'!J947,'EDC Component Dictionary'!$B$5:$B$37,0)), "Energy Supply")</f>
        <v>Distribution System</v>
      </c>
      <c r="L947" s="12">
        <v>3.6700000000000001E-3</v>
      </c>
      <c r="M947" s="12"/>
    </row>
    <row r="948" spans="1:13" x14ac:dyDescent="0.3">
      <c r="A948" s="18">
        <v>946</v>
      </c>
      <c r="B948" s="18">
        <f t="shared" si="28"/>
        <v>2024</v>
      </c>
      <c r="C948" s="17">
        <v>45352</v>
      </c>
      <c r="D948" s="18" t="s">
        <v>130</v>
      </c>
      <c r="E948" s="18" t="s">
        <v>95</v>
      </c>
      <c r="F948" s="18" t="str">
        <f t="shared" si="29"/>
        <v>Eversource_WMA-Revenue Decoupling Adjustment Factor (RDAF)-45352</v>
      </c>
      <c r="G948" s="11" t="s">
        <v>131</v>
      </c>
      <c r="H948" s="11" t="s">
        <v>49</v>
      </c>
      <c r="I948" s="11" t="s">
        <v>148</v>
      </c>
      <c r="J948" s="11" t="s">
        <v>149</v>
      </c>
      <c r="K948" s="11" t="str">
        <f>IFERROR(INDEX('EDC Component Dictionary'!$C$5:$C$37,MATCH('Rates Database'!J948,'EDC Component Dictionary'!$B$5:$B$37,0)), "Energy Supply")</f>
        <v>Other</v>
      </c>
      <c r="L948" s="12">
        <v>6.0000000000000002E-5</v>
      </c>
      <c r="M948" s="12"/>
    </row>
    <row r="949" spans="1:13" x14ac:dyDescent="0.3">
      <c r="A949" s="18">
        <v>947</v>
      </c>
      <c r="B949" s="18">
        <f t="shared" si="28"/>
        <v>2024</v>
      </c>
      <c r="C949" s="17">
        <v>45323</v>
      </c>
      <c r="D949" s="18" t="s">
        <v>130</v>
      </c>
      <c r="E949" s="18" t="s">
        <v>95</v>
      </c>
      <c r="F949" s="18" t="str">
        <f t="shared" si="29"/>
        <v>Eversource_WMA-Revenue Decoupling Adjustment Factor (RDAF)-45323</v>
      </c>
      <c r="G949" s="11" t="s">
        <v>131</v>
      </c>
      <c r="H949" s="11" t="s">
        <v>49</v>
      </c>
      <c r="I949" s="11" t="s">
        <v>148</v>
      </c>
      <c r="J949" s="11" t="s">
        <v>149</v>
      </c>
      <c r="K949" s="11" t="str">
        <f>IFERROR(INDEX('EDC Component Dictionary'!$C$5:$C$37,MATCH('Rates Database'!J949,'EDC Component Dictionary'!$B$5:$B$37,0)), "Energy Supply")</f>
        <v>Other</v>
      </c>
      <c r="L949" s="12">
        <v>6.0000000000000002E-5</v>
      </c>
      <c r="M949" s="12"/>
    </row>
    <row r="950" spans="1:13" x14ac:dyDescent="0.3">
      <c r="A950" s="18">
        <v>948</v>
      </c>
      <c r="B950" s="18">
        <f t="shared" si="28"/>
        <v>2024</v>
      </c>
      <c r="C950" s="17">
        <v>45292</v>
      </c>
      <c r="D950" s="18" t="s">
        <v>130</v>
      </c>
      <c r="E950" s="18" t="s">
        <v>95</v>
      </c>
      <c r="F950" s="18" t="str">
        <f t="shared" si="29"/>
        <v>Eversource_WMA-Revenue Decoupling Adjustment Factor (RDAF)-45292</v>
      </c>
      <c r="G950" s="11" t="s">
        <v>131</v>
      </c>
      <c r="H950" s="11" t="s">
        <v>49</v>
      </c>
      <c r="I950" s="11" t="s">
        <v>148</v>
      </c>
      <c r="J950" s="11" t="s">
        <v>149</v>
      </c>
      <c r="K950" s="11" t="str">
        <f>IFERROR(INDEX('EDC Component Dictionary'!$C$5:$C$37,MATCH('Rates Database'!J950,'EDC Component Dictionary'!$B$5:$B$37,0)), "Energy Supply")</f>
        <v>Other</v>
      </c>
      <c r="L950" s="12">
        <v>6.0000000000000002E-5</v>
      </c>
      <c r="M950" s="12"/>
    </row>
    <row r="951" spans="1:13" x14ac:dyDescent="0.3">
      <c r="A951" s="18">
        <v>949</v>
      </c>
      <c r="B951" s="18">
        <f t="shared" si="28"/>
        <v>2023</v>
      </c>
      <c r="C951" s="17">
        <v>45261</v>
      </c>
      <c r="D951" s="18" t="s">
        <v>130</v>
      </c>
      <c r="E951" s="18" t="s">
        <v>95</v>
      </c>
      <c r="F951" s="18" t="str">
        <f t="shared" si="29"/>
        <v>Eversource_WMA-Revenue Decoupling Adjustment Factor (RDAF)-45261</v>
      </c>
      <c r="G951" s="11" t="s">
        <v>131</v>
      </c>
      <c r="H951" s="11" t="s">
        <v>49</v>
      </c>
      <c r="I951" s="11" t="s">
        <v>148</v>
      </c>
      <c r="J951" s="11" t="s">
        <v>149</v>
      </c>
      <c r="K951" s="11" t="str">
        <f>IFERROR(INDEX('EDC Component Dictionary'!$C$5:$C$37,MATCH('Rates Database'!J951,'EDC Component Dictionary'!$B$5:$B$37,0)), "Energy Supply")</f>
        <v>Other</v>
      </c>
      <c r="L951" s="12">
        <v>3.0400000000000002E-3</v>
      </c>
      <c r="M951" s="12"/>
    </row>
    <row r="952" spans="1:13" x14ac:dyDescent="0.3">
      <c r="A952" s="18">
        <v>950</v>
      </c>
      <c r="B952" s="18">
        <f t="shared" si="28"/>
        <v>2023</v>
      </c>
      <c r="C952" s="17">
        <v>45231</v>
      </c>
      <c r="D952" s="18" t="s">
        <v>130</v>
      </c>
      <c r="E952" s="18" t="s">
        <v>95</v>
      </c>
      <c r="F952" s="18" t="str">
        <f t="shared" si="29"/>
        <v>Eversource_WMA-Revenue Decoupling Adjustment Factor (RDAF)-45231</v>
      </c>
      <c r="G952" s="11" t="s">
        <v>131</v>
      </c>
      <c r="H952" s="11" t="s">
        <v>49</v>
      </c>
      <c r="I952" s="11" t="s">
        <v>148</v>
      </c>
      <c r="J952" s="11" t="s">
        <v>149</v>
      </c>
      <c r="K952" s="11" t="str">
        <f>IFERROR(INDEX('EDC Component Dictionary'!$C$5:$C$37,MATCH('Rates Database'!J952,'EDC Component Dictionary'!$B$5:$B$37,0)), "Energy Supply")</f>
        <v>Other</v>
      </c>
      <c r="L952" s="12">
        <v>3.0400000000000002E-3</v>
      </c>
      <c r="M952" s="12"/>
    </row>
    <row r="953" spans="1:13" x14ac:dyDescent="0.3">
      <c r="A953" s="18">
        <v>951</v>
      </c>
      <c r="B953" s="18">
        <f t="shared" si="28"/>
        <v>2023</v>
      </c>
      <c r="C953" s="17">
        <v>45200</v>
      </c>
      <c r="D953" s="18" t="s">
        <v>130</v>
      </c>
      <c r="E953" s="18" t="s">
        <v>95</v>
      </c>
      <c r="F953" s="18" t="str">
        <f t="shared" si="29"/>
        <v>Eversource_WMA-Revenue Decoupling Adjustment Factor (RDAF)-45200</v>
      </c>
      <c r="G953" s="11" t="s">
        <v>131</v>
      </c>
      <c r="H953" s="11" t="s">
        <v>49</v>
      </c>
      <c r="I953" s="11" t="s">
        <v>148</v>
      </c>
      <c r="J953" s="11" t="s">
        <v>149</v>
      </c>
      <c r="K953" s="11" t="str">
        <f>IFERROR(INDEX('EDC Component Dictionary'!$C$5:$C$37,MATCH('Rates Database'!J953,'EDC Component Dictionary'!$B$5:$B$37,0)), "Energy Supply")</f>
        <v>Other</v>
      </c>
      <c r="L953" s="12">
        <v>3.0400000000000002E-3</v>
      </c>
      <c r="M953" s="12"/>
    </row>
    <row r="954" spans="1:13" x14ac:dyDescent="0.3">
      <c r="A954" s="18">
        <v>952</v>
      </c>
      <c r="B954" s="18">
        <f t="shared" si="28"/>
        <v>2023</v>
      </c>
      <c r="C954" s="17">
        <v>45170</v>
      </c>
      <c r="D954" s="18" t="s">
        <v>130</v>
      </c>
      <c r="E954" s="18" t="s">
        <v>95</v>
      </c>
      <c r="F954" s="18" t="str">
        <f t="shared" si="29"/>
        <v>Eversource_WMA-Revenue Decoupling Adjustment Factor (RDAF)-45170</v>
      </c>
      <c r="G954" s="11" t="s">
        <v>131</v>
      </c>
      <c r="H954" s="11" t="s">
        <v>49</v>
      </c>
      <c r="I954" s="11" t="s">
        <v>148</v>
      </c>
      <c r="J954" s="11" t="s">
        <v>149</v>
      </c>
      <c r="K954" s="11" t="str">
        <f>IFERROR(INDEX('EDC Component Dictionary'!$C$5:$C$37,MATCH('Rates Database'!J954,'EDC Component Dictionary'!$B$5:$B$37,0)), "Energy Supply")</f>
        <v>Other</v>
      </c>
      <c r="L954" s="12">
        <v>3.0400000000000002E-3</v>
      </c>
      <c r="M954" s="12"/>
    </row>
    <row r="955" spans="1:13" x14ac:dyDescent="0.3">
      <c r="A955" s="18">
        <v>953</v>
      </c>
      <c r="B955" s="18">
        <f t="shared" si="28"/>
        <v>2023</v>
      </c>
      <c r="C955" s="17">
        <v>45139</v>
      </c>
      <c r="D955" s="18" t="s">
        <v>130</v>
      </c>
      <c r="E955" s="18" t="s">
        <v>95</v>
      </c>
      <c r="F955" s="18" t="str">
        <f t="shared" si="29"/>
        <v>Eversource_WMA-Revenue Decoupling Adjustment Factor (RDAF)-45139</v>
      </c>
      <c r="G955" s="11" t="s">
        <v>131</v>
      </c>
      <c r="H955" s="11" t="s">
        <v>49</v>
      </c>
      <c r="I955" s="11" t="s">
        <v>148</v>
      </c>
      <c r="J955" s="11" t="s">
        <v>149</v>
      </c>
      <c r="K955" s="11" t="str">
        <f>IFERROR(INDEX('EDC Component Dictionary'!$C$5:$C$37,MATCH('Rates Database'!J955,'EDC Component Dictionary'!$B$5:$B$37,0)), "Energy Supply")</f>
        <v>Other</v>
      </c>
      <c r="L955" s="12">
        <v>3.0400000000000002E-3</v>
      </c>
      <c r="M955" s="12"/>
    </row>
    <row r="956" spans="1:13" x14ac:dyDescent="0.3">
      <c r="A956" s="18">
        <v>954</v>
      </c>
      <c r="B956" s="18">
        <f t="shared" si="28"/>
        <v>2023</v>
      </c>
      <c r="C956" s="17">
        <v>45108</v>
      </c>
      <c r="D956" s="18" t="s">
        <v>130</v>
      </c>
      <c r="E956" s="18" t="s">
        <v>95</v>
      </c>
      <c r="F956" s="18" t="str">
        <f t="shared" si="29"/>
        <v>Eversource_WMA-Revenue Decoupling Adjustment Factor (RDAF)-45108</v>
      </c>
      <c r="G956" s="11" t="s">
        <v>131</v>
      </c>
      <c r="H956" s="11" t="s">
        <v>49</v>
      </c>
      <c r="I956" s="11" t="s">
        <v>148</v>
      </c>
      <c r="J956" s="11" t="s">
        <v>149</v>
      </c>
      <c r="K956" s="11" t="str">
        <f>IFERROR(INDEX('EDC Component Dictionary'!$C$5:$C$37,MATCH('Rates Database'!J956,'EDC Component Dictionary'!$B$5:$B$37,0)), "Energy Supply")</f>
        <v>Other</v>
      </c>
      <c r="L956" s="12">
        <v>3.0400000000000002E-3</v>
      </c>
      <c r="M956" s="12"/>
    </row>
    <row r="957" spans="1:13" x14ac:dyDescent="0.3">
      <c r="A957" s="18">
        <v>955</v>
      </c>
      <c r="B957" s="18">
        <f t="shared" si="28"/>
        <v>2023</v>
      </c>
      <c r="C957" s="17">
        <v>45078</v>
      </c>
      <c r="D957" s="18" t="s">
        <v>130</v>
      </c>
      <c r="E957" s="18" t="s">
        <v>95</v>
      </c>
      <c r="F957" s="18" t="str">
        <f t="shared" si="29"/>
        <v>Eversource_WMA-Revenue Decoupling Adjustment Factor (RDAF)-45078</v>
      </c>
      <c r="G957" s="11" t="s">
        <v>131</v>
      </c>
      <c r="H957" s="11" t="s">
        <v>49</v>
      </c>
      <c r="I957" s="11" t="s">
        <v>148</v>
      </c>
      <c r="J957" s="11" t="s">
        <v>149</v>
      </c>
      <c r="K957" s="11" t="str">
        <f>IFERROR(INDEX('EDC Component Dictionary'!$C$5:$C$37,MATCH('Rates Database'!J957,'EDC Component Dictionary'!$B$5:$B$37,0)), "Energy Supply")</f>
        <v>Other</v>
      </c>
      <c r="L957" s="12">
        <v>3.0400000000000002E-3</v>
      </c>
      <c r="M957" s="12"/>
    </row>
    <row r="958" spans="1:13" x14ac:dyDescent="0.3">
      <c r="A958" s="18">
        <v>956</v>
      </c>
      <c r="B958" s="18">
        <f t="shared" si="28"/>
        <v>2023</v>
      </c>
      <c r="C958" s="17">
        <v>45047</v>
      </c>
      <c r="D958" s="18" t="s">
        <v>130</v>
      </c>
      <c r="E958" s="18" t="s">
        <v>95</v>
      </c>
      <c r="F958" s="18" t="str">
        <f t="shared" si="29"/>
        <v>Eversource_WMA-Revenue Decoupling Adjustment Factor (RDAF)-45047</v>
      </c>
      <c r="G958" s="11" t="s">
        <v>131</v>
      </c>
      <c r="H958" s="11" t="s">
        <v>49</v>
      </c>
      <c r="I958" s="11" t="s">
        <v>148</v>
      </c>
      <c r="J958" s="11" t="s">
        <v>149</v>
      </c>
      <c r="K958" s="11" t="str">
        <f>IFERROR(INDEX('EDC Component Dictionary'!$C$5:$C$37,MATCH('Rates Database'!J958,'EDC Component Dictionary'!$B$5:$B$37,0)), "Energy Supply")</f>
        <v>Other</v>
      </c>
      <c r="L958" s="12">
        <v>3.0400000000000002E-3</v>
      </c>
      <c r="M958" s="12"/>
    </row>
    <row r="959" spans="1:13" x14ac:dyDescent="0.3">
      <c r="A959" s="18">
        <v>957</v>
      </c>
      <c r="B959" s="18">
        <f t="shared" si="28"/>
        <v>2023</v>
      </c>
      <c r="C959" s="17">
        <v>45017</v>
      </c>
      <c r="D959" s="18" t="s">
        <v>130</v>
      </c>
      <c r="E959" s="18" t="s">
        <v>95</v>
      </c>
      <c r="F959" s="18" t="str">
        <f t="shared" si="29"/>
        <v>Eversource_WMA-Revenue Decoupling Adjustment Factor (RDAF)-45017</v>
      </c>
      <c r="G959" s="11" t="s">
        <v>131</v>
      </c>
      <c r="H959" s="11" t="s">
        <v>49</v>
      </c>
      <c r="I959" s="11" t="s">
        <v>148</v>
      </c>
      <c r="J959" s="11" t="s">
        <v>149</v>
      </c>
      <c r="K959" s="11" t="str">
        <f>IFERROR(INDEX('EDC Component Dictionary'!$C$5:$C$37,MATCH('Rates Database'!J959,'EDC Component Dictionary'!$B$5:$B$37,0)), "Energy Supply")</f>
        <v>Other</v>
      </c>
      <c r="L959" s="12">
        <v>3.0400000000000002E-3</v>
      </c>
      <c r="M959" s="12"/>
    </row>
    <row r="960" spans="1:13" x14ac:dyDescent="0.3">
      <c r="A960" s="18">
        <v>958</v>
      </c>
      <c r="B960" s="18">
        <f t="shared" si="28"/>
        <v>2023</v>
      </c>
      <c r="C960" s="17">
        <v>44986</v>
      </c>
      <c r="D960" s="18" t="s">
        <v>130</v>
      </c>
      <c r="E960" s="18" t="s">
        <v>95</v>
      </c>
      <c r="F960" s="18" t="str">
        <f t="shared" si="29"/>
        <v>Eversource_WMA-Revenue Decoupling Adjustment Factor (RDAF)-44986</v>
      </c>
      <c r="G960" s="11" t="s">
        <v>131</v>
      </c>
      <c r="H960" s="11" t="s">
        <v>49</v>
      </c>
      <c r="I960" s="11" t="s">
        <v>148</v>
      </c>
      <c r="J960" s="11" t="s">
        <v>149</v>
      </c>
      <c r="K960" s="11" t="str">
        <f>IFERROR(INDEX('EDC Component Dictionary'!$C$5:$C$37,MATCH('Rates Database'!J960,'EDC Component Dictionary'!$B$5:$B$37,0)), "Energy Supply")</f>
        <v>Other</v>
      </c>
      <c r="L960" s="12">
        <v>3.0400000000000002E-3</v>
      </c>
      <c r="M960" s="12"/>
    </row>
    <row r="961" spans="1:13" x14ac:dyDescent="0.3">
      <c r="A961" s="18">
        <v>959</v>
      </c>
      <c r="B961" s="18">
        <f t="shared" si="28"/>
        <v>2023</v>
      </c>
      <c r="C961" s="17">
        <v>44958</v>
      </c>
      <c r="D961" s="18" t="s">
        <v>130</v>
      </c>
      <c r="E961" s="18" t="s">
        <v>95</v>
      </c>
      <c r="F961" s="18" t="str">
        <f t="shared" si="29"/>
        <v>Eversource_WMA-Revenue Decoupling Adjustment Factor (RDAF)-44958</v>
      </c>
      <c r="G961" s="11" t="s">
        <v>131</v>
      </c>
      <c r="H961" s="11" t="s">
        <v>49</v>
      </c>
      <c r="I961" s="11" t="s">
        <v>148</v>
      </c>
      <c r="J961" s="11" t="s">
        <v>149</v>
      </c>
      <c r="K961" s="11" t="str">
        <f>IFERROR(INDEX('EDC Component Dictionary'!$C$5:$C$37,MATCH('Rates Database'!J961,'EDC Component Dictionary'!$B$5:$B$37,0)), "Energy Supply")</f>
        <v>Other</v>
      </c>
      <c r="L961" s="12">
        <v>3.0400000000000002E-3</v>
      </c>
      <c r="M961" s="12"/>
    </row>
    <row r="962" spans="1:13" x14ac:dyDescent="0.3">
      <c r="A962" s="18">
        <v>960</v>
      </c>
      <c r="B962" s="18">
        <f t="shared" si="28"/>
        <v>2023</v>
      </c>
      <c r="C962" s="17">
        <v>44927</v>
      </c>
      <c r="D962" s="18" t="s">
        <v>130</v>
      </c>
      <c r="E962" s="18" t="s">
        <v>95</v>
      </c>
      <c r="F962" s="18" t="str">
        <f t="shared" si="29"/>
        <v>Eversource_WMA-Revenue Decoupling Adjustment Factor (RDAF)-44927</v>
      </c>
      <c r="G962" s="11" t="s">
        <v>131</v>
      </c>
      <c r="H962" s="11" t="s">
        <v>49</v>
      </c>
      <c r="I962" s="11" t="s">
        <v>148</v>
      </c>
      <c r="J962" s="11" t="s">
        <v>149</v>
      </c>
      <c r="K962" s="11" t="str">
        <f>IFERROR(INDEX('EDC Component Dictionary'!$C$5:$C$37,MATCH('Rates Database'!J962,'EDC Component Dictionary'!$B$5:$B$37,0)), "Energy Supply")</f>
        <v>Other</v>
      </c>
      <c r="L962" s="12">
        <v>3.0400000000000002E-3</v>
      </c>
      <c r="M962" s="12"/>
    </row>
    <row r="963" spans="1:13" x14ac:dyDescent="0.3">
      <c r="A963" s="18">
        <v>961</v>
      </c>
      <c r="B963" s="18">
        <f t="shared" ref="B963:B1026" si="30">YEAR(C963)</f>
        <v>2022</v>
      </c>
      <c r="C963" s="17">
        <v>44896</v>
      </c>
      <c r="D963" s="18" t="s">
        <v>130</v>
      </c>
      <c r="E963" s="18" t="s">
        <v>95</v>
      </c>
      <c r="F963" s="18" t="str">
        <f t="shared" si="29"/>
        <v>Eversource_WMA-Revenue Decoupling Adjustment Factor (RDAF)-44896</v>
      </c>
      <c r="G963" s="11" t="s">
        <v>131</v>
      </c>
      <c r="H963" s="11" t="s">
        <v>49</v>
      </c>
      <c r="I963" s="11" t="s">
        <v>148</v>
      </c>
      <c r="J963" s="11" t="s">
        <v>149</v>
      </c>
      <c r="K963" s="11" t="str">
        <f>IFERROR(INDEX('EDC Component Dictionary'!$C$5:$C$37,MATCH('Rates Database'!J963,'EDC Component Dictionary'!$B$5:$B$37,0)), "Energy Supply")</f>
        <v>Other</v>
      </c>
      <c r="L963" s="12">
        <v>2.6700000000000001E-3</v>
      </c>
      <c r="M963" s="12"/>
    </row>
    <row r="964" spans="1:13" x14ac:dyDescent="0.3">
      <c r="A964" s="18">
        <v>962</v>
      </c>
      <c r="B964" s="18">
        <f t="shared" si="30"/>
        <v>2022</v>
      </c>
      <c r="C964" s="17">
        <v>44866</v>
      </c>
      <c r="D964" s="18" t="s">
        <v>130</v>
      </c>
      <c r="E964" s="18" t="s">
        <v>95</v>
      </c>
      <c r="F964" s="18" t="str">
        <f t="shared" ref="F964:F1027" si="31">_xlfn.CONCAT(E964,"-",J964,"-",C964)</f>
        <v>Eversource_WMA-Revenue Decoupling Adjustment Factor (RDAF)-44866</v>
      </c>
      <c r="G964" s="11" t="s">
        <v>131</v>
      </c>
      <c r="H964" s="11" t="s">
        <v>49</v>
      </c>
      <c r="I964" s="11" t="s">
        <v>148</v>
      </c>
      <c r="J964" s="11" t="s">
        <v>149</v>
      </c>
      <c r="K964" s="11" t="str">
        <f>IFERROR(INDEX('EDC Component Dictionary'!$C$5:$C$37,MATCH('Rates Database'!J964,'EDC Component Dictionary'!$B$5:$B$37,0)), "Energy Supply")</f>
        <v>Other</v>
      </c>
      <c r="L964" s="12">
        <v>2.6700000000000001E-3</v>
      </c>
      <c r="M964" s="12"/>
    </row>
    <row r="965" spans="1:13" x14ac:dyDescent="0.3">
      <c r="A965" s="18">
        <v>963</v>
      </c>
      <c r="B965" s="18">
        <f t="shared" si="30"/>
        <v>2022</v>
      </c>
      <c r="C965" s="17">
        <v>44835</v>
      </c>
      <c r="D965" s="18" t="s">
        <v>130</v>
      </c>
      <c r="E965" s="18" t="s">
        <v>95</v>
      </c>
      <c r="F965" s="18" t="str">
        <f t="shared" si="31"/>
        <v>Eversource_WMA-Revenue Decoupling Adjustment Factor (RDAF)-44835</v>
      </c>
      <c r="G965" s="11" t="s">
        <v>131</v>
      </c>
      <c r="H965" s="11" t="s">
        <v>49</v>
      </c>
      <c r="I965" s="11" t="s">
        <v>148</v>
      </c>
      <c r="J965" s="11" t="s">
        <v>149</v>
      </c>
      <c r="K965" s="11" t="str">
        <f>IFERROR(INDEX('EDC Component Dictionary'!$C$5:$C$37,MATCH('Rates Database'!J965,'EDC Component Dictionary'!$B$5:$B$37,0)), "Energy Supply")</f>
        <v>Other</v>
      </c>
      <c r="L965" s="12">
        <v>2.6700000000000001E-3</v>
      </c>
      <c r="M965" s="12"/>
    </row>
    <row r="966" spans="1:13" x14ac:dyDescent="0.3">
      <c r="A966" s="18">
        <v>964</v>
      </c>
      <c r="B966" s="18">
        <f t="shared" si="30"/>
        <v>2022</v>
      </c>
      <c r="C966" s="17">
        <v>44805</v>
      </c>
      <c r="D966" s="18" t="s">
        <v>130</v>
      </c>
      <c r="E966" s="18" t="s">
        <v>95</v>
      </c>
      <c r="F966" s="18" t="str">
        <f t="shared" si="31"/>
        <v>Eversource_WMA-Revenue Decoupling Adjustment Factor (RDAF)-44805</v>
      </c>
      <c r="G966" s="11" t="s">
        <v>131</v>
      </c>
      <c r="H966" s="11" t="s">
        <v>49</v>
      </c>
      <c r="I966" s="11" t="s">
        <v>148</v>
      </c>
      <c r="J966" s="11" t="s">
        <v>149</v>
      </c>
      <c r="K966" s="11" t="str">
        <f>IFERROR(INDEX('EDC Component Dictionary'!$C$5:$C$37,MATCH('Rates Database'!J966,'EDC Component Dictionary'!$B$5:$B$37,0)), "Energy Supply")</f>
        <v>Other</v>
      </c>
      <c r="L966" s="12">
        <v>2.6700000000000001E-3</v>
      </c>
      <c r="M966" s="12"/>
    </row>
    <row r="967" spans="1:13" x14ac:dyDescent="0.3">
      <c r="A967" s="18">
        <v>965</v>
      </c>
      <c r="B967" s="18">
        <f t="shared" si="30"/>
        <v>2022</v>
      </c>
      <c r="C967" s="17">
        <v>44774</v>
      </c>
      <c r="D967" s="18" t="s">
        <v>130</v>
      </c>
      <c r="E967" s="18" t="s">
        <v>95</v>
      </c>
      <c r="F967" s="18" t="str">
        <f t="shared" si="31"/>
        <v>Eversource_WMA-Revenue Decoupling Adjustment Factor (RDAF)-44774</v>
      </c>
      <c r="G967" s="11" t="s">
        <v>131</v>
      </c>
      <c r="H967" s="11" t="s">
        <v>49</v>
      </c>
      <c r="I967" s="11" t="s">
        <v>148</v>
      </c>
      <c r="J967" s="11" t="s">
        <v>149</v>
      </c>
      <c r="K967" s="11" t="str">
        <f>IFERROR(INDEX('EDC Component Dictionary'!$C$5:$C$37,MATCH('Rates Database'!J967,'EDC Component Dictionary'!$B$5:$B$37,0)), "Energy Supply")</f>
        <v>Other</v>
      </c>
      <c r="L967" s="12">
        <v>2.6700000000000001E-3</v>
      </c>
      <c r="M967" s="12"/>
    </row>
    <row r="968" spans="1:13" x14ac:dyDescent="0.3">
      <c r="A968" s="18">
        <v>966</v>
      </c>
      <c r="B968" s="18">
        <f t="shared" si="30"/>
        <v>2022</v>
      </c>
      <c r="C968" s="17">
        <v>44743</v>
      </c>
      <c r="D968" s="18" t="s">
        <v>130</v>
      </c>
      <c r="E968" s="18" t="s">
        <v>95</v>
      </c>
      <c r="F968" s="18" t="str">
        <f t="shared" si="31"/>
        <v>Eversource_WMA-Revenue Decoupling Adjustment Factor (RDAF)-44743</v>
      </c>
      <c r="G968" s="11" t="s">
        <v>131</v>
      </c>
      <c r="H968" s="11" t="s">
        <v>49</v>
      </c>
      <c r="I968" s="11" t="s">
        <v>148</v>
      </c>
      <c r="J968" s="11" t="s">
        <v>149</v>
      </c>
      <c r="K968" s="11" t="str">
        <f>IFERROR(INDEX('EDC Component Dictionary'!$C$5:$C$37,MATCH('Rates Database'!J968,'EDC Component Dictionary'!$B$5:$B$37,0)), "Energy Supply")</f>
        <v>Other</v>
      </c>
      <c r="L968" s="12">
        <v>2.6700000000000001E-3</v>
      </c>
      <c r="M968" s="12"/>
    </row>
    <row r="969" spans="1:13" x14ac:dyDescent="0.3">
      <c r="A969" s="18">
        <v>967</v>
      </c>
      <c r="B969" s="18">
        <f t="shared" si="30"/>
        <v>2022</v>
      </c>
      <c r="C969" s="17">
        <v>44713</v>
      </c>
      <c r="D969" s="18" t="s">
        <v>130</v>
      </c>
      <c r="E969" s="18" t="s">
        <v>95</v>
      </c>
      <c r="F969" s="18" t="str">
        <f t="shared" si="31"/>
        <v>Eversource_WMA-Revenue Decoupling Adjustment Factor (RDAF)-44713</v>
      </c>
      <c r="G969" s="11" t="s">
        <v>131</v>
      </c>
      <c r="H969" s="11" t="s">
        <v>49</v>
      </c>
      <c r="I969" s="11" t="s">
        <v>148</v>
      </c>
      <c r="J969" s="11" t="s">
        <v>149</v>
      </c>
      <c r="K969" s="11" t="str">
        <f>IFERROR(INDEX('EDC Component Dictionary'!$C$5:$C$37,MATCH('Rates Database'!J969,'EDC Component Dictionary'!$B$5:$B$37,0)), "Energy Supply")</f>
        <v>Other</v>
      </c>
      <c r="L969" s="12">
        <v>2.6700000000000001E-3</v>
      </c>
      <c r="M969" s="12"/>
    </row>
    <row r="970" spans="1:13" x14ac:dyDescent="0.3">
      <c r="A970" s="18">
        <v>968</v>
      </c>
      <c r="B970" s="18">
        <f t="shared" si="30"/>
        <v>2022</v>
      </c>
      <c r="C970" s="17">
        <v>44682</v>
      </c>
      <c r="D970" s="18" t="s">
        <v>130</v>
      </c>
      <c r="E970" s="18" t="s">
        <v>95</v>
      </c>
      <c r="F970" s="18" t="str">
        <f t="shared" si="31"/>
        <v>Eversource_WMA-Revenue Decoupling Adjustment Factor (RDAF)-44682</v>
      </c>
      <c r="G970" s="11" t="s">
        <v>131</v>
      </c>
      <c r="H970" s="11" t="s">
        <v>49</v>
      </c>
      <c r="I970" s="11" t="s">
        <v>148</v>
      </c>
      <c r="J970" s="11" t="s">
        <v>149</v>
      </c>
      <c r="K970" s="11" t="str">
        <f>IFERROR(INDEX('EDC Component Dictionary'!$C$5:$C$37,MATCH('Rates Database'!J970,'EDC Component Dictionary'!$B$5:$B$37,0)), "Energy Supply")</f>
        <v>Other</v>
      </c>
      <c r="L970" s="12">
        <v>2.6700000000000001E-3</v>
      </c>
      <c r="M970" s="12"/>
    </row>
    <row r="971" spans="1:13" x14ac:dyDescent="0.3">
      <c r="A971" s="18">
        <v>969</v>
      </c>
      <c r="B971" s="18">
        <f t="shared" si="30"/>
        <v>2022</v>
      </c>
      <c r="C971" s="17">
        <v>44652</v>
      </c>
      <c r="D971" s="18" t="s">
        <v>130</v>
      </c>
      <c r="E971" s="18" t="s">
        <v>95</v>
      </c>
      <c r="F971" s="18" t="str">
        <f t="shared" si="31"/>
        <v>Eversource_WMA-Revenue Decoupling Adjustment Factor (RDAF)-44652</v>
      </c>
      <c r="G971" s="11" t="s">
        <v>131</v>
      </c>
      <c r="H971" s="11" t="s">
        <v>49</v>
      </c>
      <c r="I971" s="11" t="s">
        <v>148</v>
      </c>
      <c r="J971" s="11" t="s">
        <v>149</v>
      </c>
      <c r="K971" s="11" t="str">
        <f>IFERROR(INDEX('EDC Component Dictionary'!$C$5:$C$37,MATCH('Rates Database'!J971,'EDC Component Dictionary'!$B$5:$B$37,0)), "Energy Supply")</f>
        <v>Other</v>
      </c>
      <c r="L971" s="12">
        <v>2.6700000000000001E-3</v>
      </c>
      <c r="M971" s="12"/>
    </row>
    <row r="972" spans="1:13" x14ac:dyDescent="0.3">
      <c r="A972" s="18">
        <v>970</v>
      </c>
      <c r="B972" s="18">
        <f t="shared" si="30"/>
        <v>2022</v>
      </c>
      <c r="C972" s="17">
        <v>44621</v>
      </c>
      <c r="D972" s="18" t="s">
        <v>130</v>
      </c>
      <c r="E972" s="18" t="s">
        <v>95</v>
      </c>
      <c r="F972" s="18" t="str">
        <f t="shared" si="31"/>
        <v>Eversource_WMA-Revenue Decoupling Adjustment Factor (RDAF)-44621</v>
      </c>
      <c r="G972" s="11" t="s">
        <v>131</v>
      </c>
      <c r="H972" s="11" t="s">
        <v>49</v>
      </c>
      <c r="I972" s="11" t="s">
        <v>148</v>
      </c>
      <c r="J972" s="11" t="s">
        <v>149</v>
      </c>
      <c r="K972" s="11" t="str">
        <f>IFERROR(INDEX('EDC Component Dictionary'!$C$5:$C$37,MATCH('Rates Database'!J972,'EDC Component Dictionary'!$B$5:$B$37,0)), "Energy Supply")</f>
        <v>Other</v>
      </c>
      <c r="L972" s="12">
        <v>2.6700000000000001E-3</v>
      </c>
      <c r="M972" s="12"/>
    </row>
    <row r="973" spans="1:13" x14ac:dyDescent="0.3">
      <c r="A973" s="18">
        <v>971</v>
      </c>
      <c r="B973" s="18">
        <f t="shared" si="30"/>
        <v>2022</v>
      </c>
      <c r="C973" s="17">
        <v>44593</v>
      </c>
      <c r="D973" s="18" t="s">
        <v>130</v>
      </c>
      <c r="E973" s="18" t="s">
        <v>95</v>
      </c>
      <c r="F973" s="18" t="str">
        <f t="shared" si="31"/>
        <v>Eversource_WMA-Revenue Decoupling Adjustment Factor (RDAF)-44593</v>
      </c>
      <c r="G973" s="11" t="s">
        <v>131</v>
      </c>
      <c r="H973" s="11" t="s">
        <v>49</v>
      </c>
      <c r="I973" s="11" t="s">
        <v>148</v>
      </c>
      <c r="J973" s="11" t="s">
        <v>149</v>
      </c>
      <c r="K973" s="11" t="str">
        <f>IFERROR(INDEX('EDC Component Dictionary'!$C$5:$C$37,MATCH('Rates Database'!J973,'EDC Component Dictionary'!$B$5:$B$37,0)), "Energy Supply")</f>
        <v>Other</v>
      </c>
      <c r="L973" s="12">
        <v>2.6700000000000001E-3</v>
      </c>
      <c r="M973" s="12"/>
    </row>
    <row r="974" spans="1:13" x14ac:dyDescent="0.3">
      <c r="A974" s="18">
        <v>972</v>
      </c>
      <c r="B974" s="18">
        <f t="shared" si="30"/>
        <v>2022</v>
      </c>
      <c r="C974" s="17">
        <v>44562</v>
      </c>
      <c r="D974" s="18" t="s">
        <v>130</v>
      </c>
      <c r="E974" s="18" t="s">
        <v>95</v>
      </c>
      <c r="F974" s="18" t="str">
        <f t="shared" si="31"/>
        <v>Eversource_WMA-Revenue Decoupling Adjustment Factor (RDAF)-44562</v>
      </c>
      <c r="G974" s="11" t="s">
        <v>131</v>
      </c>
      <c r="H974" s="11" t="s">
        <v>49</v>
      </c>
      <c r="I974" s="11" t="s">
        <v>148</v>
      </c>
      <c r="J974" s="11" t="s">
        <v>149</v>
      </c>
      <c r="K974" s="11" t="str">
        <f>IFERROR(INDEX('EDC Component Dictionary'!$C$5:$C$37,MATCH('Rates Database'!J974,'EDC Component Dictionary'!$B$5:$B$37,0)), "Energy Supply")</f>
        <v>Other</v>
      </c>
      <c r="L974" s="12">
        <v>2.6700000000000001E-3</v>
      </c>
      <c r="M974" s="12"/>
    </row>
    <row r="975" spans="1:13" x14ac:dyDescent="0.3">
      <c r="A975" s="18">
        <v>973</v>
      </c>
      <c r="B975" s="18">
        <f t="shared" si="30"/>
        <v>2021</v>
      </c>
      <c r="C975" s="17">
        <v>44531</v>
      </c>
      <c r="D975" s="18" t="s">
        <v>130</v>
      </c>
      <c r="E975" s="18" t="s">
        <v>95</v>
      </c>
      <c r="F975" s="18" t="str">
        <f t="shared" si="31"/>
        <v>Eversource_WMA-Revenue Decoupling Adjustment Factor (RDAF)-44531</v>
      </c>
      <c r="G975" s="11" t="s">
        <v>131</v>
      </c>
      <c r="H975" s="11" t="s">
        <v>49</v>
      </c>
      <c r="I975" s="11" t="s">
        <v>148</v>
      </c>
      <c r="J975" s="11" t="s">
        <v>149</v>
      </c>
      <c r="K975" s="11" t="str">
        <f>IFERROR(INDEX('EDC Component Dictionary'!$C$5:$C$37,MATCH('Rates Database'!J975,'EDC Component Dictionary'!$B$5:$B$37,0)), "Energy Supply")</f>
        <v>Other</v>
      </c>
      <c r="L975" s="12">
        <v>2.99E-3</v>
      </c>
      <c r="M975" s="12"/>
    </row>
    <row r="976" spans="1:13" x14ac:dyDescent="0.3">
      <c r="A976" s="18">
        <v>974</v>
      </c>
      <c r="B976" s="18">
        <f t="shared" si="30"/>
        <v>2021</v>
      </c>
      <c r="C976" s="17">
        <v>44501</v>
      </c>
      <c r="D976" s="18" t="s">
        <v>130</v>
      </c>
      <c r="E976" s="18" t="s">
        <v>95</v>
      </c>
      <c r="F976" s="18" t="str">
        <f t="shared" si="31"/>
        <v>Eversource_WMA-Revenue Decoupling Adjustment Factor (RDAF)-44501</v>
      </c>
      <c r="G976" s="11" t="s">
        <v>131</v>
      </c>
      <c r="H976" s="11" t="s">
        <v>49</v>
      </c>
      <c r="I976" s="11" t="s">
        <v>148</v>
      </c>
      <c r="J976" s="11" t="s">
        <v>149</v>
      </c>
      <c r="K976" s="11" t="str">
        <f>IFERROR(INDEX('EDC Component Dictionary'!$C$5:$C$37,MATCH('Rates Database'!J976,'EDC Component Dictionary'!$B$5:$B$37,0)), "Energy Supply")</f>
        <v>Other</v>
      </c>
      <c r="L976" s="12">
        <v>2.99E-3</v>
      </c>
      <c r="M976" s="12"/>
    </row>
    <row r="977" spans="1:13" x14ac:dyDescent="0.3">
      <c r="A977" s="18">
        <v>975</v>
      </c>
      <c r="B977" s="18">
        <f t="shared" si="30"/>
        <v>2021</v>
      </c>
      <c r="C977" s="17">
        <v>44470</v>
      </c>
      <c r="D977" s="18" t="s">
        <v>130</v>
      </c>
      <c r="E977" s="18" t="s">
        <v>95</v>
      </c>
      <c r="F977" s="18" t="str">
        <f t="shared" si="31"/>
        <v>Eversource_WMA-Revenue Decoupling Adjustment Factor (RDAF)-44470</v>
      </c>
      <c r="G977" s="11" t="s">
        <v>131</v>
      </c>
      <c r="H977" s="11" t="s">
        <v>49</v>
      </c>
      <c r="I977" s="11" t="s">
        <v>148</v>
      </c>
      <c r="J977" s="11" t="s">
        <v>149</v>
      </c>
      <c r="K977" s="11" t="str">
        <f>IFERROR(INDEX('EDC Component Dictionary'!$C$5:$C$37,MATCH('Rates Database'!J977,'EDC Component Dictionary'!$B$5:$B$37,0)), "Energy Supply")</f>
        <v>Other</v>
      </c>
      <c r="L977" s="12">
        <v>2.99E-3</v>
      </c>
      <c r="M977" s="12"/>
    </row>
    <row r="978" spans="1:13" x14ac:dyDescent="0.3">
      <c r="A978" s="18">
        <v>976</v>
      </c>
      <c r="B978" s="18">
        <f t="shared" si="30"/>
        <v>2021</v>
      </c>
      <c r="C978" s="17">
        <v>44440</v>
      </c>
      <c r="D978" s="18" t="s">
        <v>130</v>
      </c>
      <c r="E978" s="18" t="s">
        <v>95</v>
      </c>
      <c r="F978" s="18" t="str">
        <f t="shared" si="31"/>
        <v>Eversource_WMA-Revenue Decoupling Adjustment Factor (RDAF)-44440</v>
      </c>
      <c r="G978" s="11" t="s">
        <v>131</v>
      </c>
      <c r="H978" s="11" t="s">
        <v>49</v>
      </c>
      <c r="I978" s="11" t="s">
        <v>148</v>
      </c>
      <c r="J978" s="11" t="s">
        <v>149</v>
      </c>
      <c r="K978" s="11" t="str">
        <f>IFERROR(INDEX('EDC Component Dictionary'!$C$5:$C$37,MATCH('Rates Database'!J978,'EDC Component Dictionary'!$B$5:$B$37,0)), "Energy Supply")</f>
        <v>Other</v>
      </c>
      <c r="L978" s="12">
        <v>2.99E-3</v>
      </c>
      <c r="M978" s="12"/>
    </row>
    <row r="979" spans="1:13" x14ac:dyDescent="0.3">
      <c r="A979" s="18">
        <v>977</v>
      </c>
      <c r="B979" s="18">
        <f t="shared" si="30"/>
        <v>2021</v>
      </c>
      <c r="C979" s="17">
        <v>44409</v>
      </c>
      <c r="D979" s="18" t="s">
        <v>130</v>
      </c>
      <c r="E979" s="18" t="s">
        <v>95</v>
      </c>
      <c r="F979" s="18" t="str">
        <f t="shared" si="31"/>
        <v>Eversource_WMA-Revenue Decoupling Adjustment Factor (RDAF)-44409</v>
      </c>
      <c r="G979" s="11" t="s">
        <v>131</v>
      </c>
      <c r="H979" s="11" t="s">
        <v>49</v>
      </c>
      <c r="I979" s="11" t="s">
        <v>148</v>
      </c>
      <c r="J979" s="11" t="s">
        <v>149</v>
      </c>
      <c r="K979" s="11" t="str">
        <f>IFERROR(INDEX('EDC Component Dictionary'!$C$5:$C$37,MATCH('Rates Database'!J979,'EDC Component Dictionary'!$B$5:$B$37,0)), "Energy Supply")</f>
        <v>Other</v>
      </c>
      <c r="L979" s="12">
        <v>2.99E-3</v>
      </c>
      <c r="M979" s="12"/>
    </row>
    <row r="980" spans="1:13" x14ac:dyDescent="0.3">
      <c r="A980" s="18">
        <v>978</v>
      </c>
      <c r="B980" s="18">
        <f t="shared" si="30"/>
        <v>2021</v>
      </c>
      <c r="C980" s="17">
        <v>44378</v>
      </c>
      <c r="D980" s="18" t="s">
        <v>130</v>
      </c>
      <c r="E980" s="18" t="s">
        <v>95</v>
      </c>
      <c r="F980" s="18" t="str">
        <f t="shared" si="31"/>
        <v>Eversource_WMA-Revenue Decoupling Adjustment Factor (RDAF)-44378</v>
      </c>
      <c r="G980" s="11" t="s">
        <v>131</v>
      </c>
      <c r="H980" s="11" t="s">
        <v>49</v>
      </c>
      <c r="I980" s="11" t="s">
        <v>148</v>
      </c>
      <c r="J980" s="11" t="s">
        <v>149</v>
      </c>
      <c r="K980" s="11" t="str">
        <f>IFERROR(INDEX('EDC Component Dictionary'!$C$5:$C$37,MATCH('Rates Database'!J980,'EDC Component Dictionary'!$B$5:$B$37,0)), "Energy Supply")</f>
        <v>Other</v>
      </c>
      <c r="L980" s="12">
        <v>2.99E-3</v>
      </c>
      <c r="M980" s="12"/>
    </row>
    <row r="981" spans="1:13" x14ac:dyDescent="0.3">
      <c r="A981" s="18">
        <v>979</v>
      </c>
      <c r="B981" s="18">
        <f t="shared" si="30"/>
        <v>2021</v>
      </c>
      <c r="C981" s="17">
        <v>44348</v>
      </c>
      <c r="D981" s="18" t="s">
        <v>130</v>
      </c>
      <c r="E981" s="18" t="s">
        <v>95</v>
      </c>
      <c r="F981" s="18" t="str">
        <f t="shared" si="31"/>
        <v>Eversource_WMA-Revenue Decoupling Adjustment Factor (RDAF)-44348</v>
      </c>
      <c r="G981" s="11" t="s">
        <v>131</v>
      </c>
      <c r="H981" s="11" t="s">
        <v>49</v>
      </c>
      <c r="I981" s="11" t="s">
        <v>148</v>
      </c>
      <c r="J981" s="11" t="s">
        <v>149</v>
      </c>
      <c r="K981" s="11" t="str">
        <f>IFERROR(INDEX('EDC Component Dictionary'!$C$5:$C$37,MATCH('Rates Database'!J981,'EDC Component Dictionary'!$B$5:$B$37,0)), "Energy Supply")</f>
        <v>Other</v>
      </c>
      <c r="L981" s="12">
        <v>2.99E-3</v>
      </c>
      <c r="M981" s="12"/>
    </row>
    <row r="982" spans="1:13" x14ac:dyDescent="0.3">
      <c r="A982" s="18">
        <v>980</v>
      </c>
      <c r="B982" s="18">
        <f t="shared" si="30"/>
        <v>2021</v>
      </c>
      <c r="C982" s="17">
        <v>44317</v>
      </c>
      <c r="D982" s="18" t="s">
        <v>130</v>
      </c>
      <c r="E982" s="18" t="s">
        <v>95</v>
      </c>
      <c r="F982" s="18" t="str">
        <f t="shared" si="31"/>
        <v>Eversource_WMA-Revenue Decoupling Adjustment Factor (RDAF)-44317</v>
      </c>
      <c r="G982" s="11" t="s">
        <v>131</v>
      </c>
      <c r="H982" s="11" t="s">
        <v>49</v>
      </c>
      <c r="I982" s="11" t="s">
        <v>148</v>
      </c>
      <c r="J982" s="11" t="s">
        <v>149</v>
      </c>
      <c r="K982" s="11" t="str">
        <f>IFERROR(INDEX('EDC Component Dictionary'!$C$5:$C$37,MATCH('Rates Database'!J982,'EDC Component Dictionary'!$B$5:$B$37,0)), "Energy Supply")</f>
        <v>Other</v>
      </c>
      <c r="L982" s="12">
        <v>2.99E-3</v>
      </c>
      <c r="M982" s="12"/>
    </row>
    <row r="983" spans="1:13" x14ac:dyDescent="0.3">
      <c r="A983" s="18">
        <v>981</v>
      </c>
      <c r="B983" s="18">
        <f t="shared" si="30"/>
        <v>2021</v>
      </c>
      <c r="C983" s="17">
        <v>44287</v>
      </c>
      <c r="D983" s="18" t="s">
        <v>130</v>
      </c>
      <c r="E983" s="18" t="s">
        <v>95</v>
      </c>
      <c r="F983" s="18" t="str">
        <f t="shared" si="31"/>
        <v>Eversource_WMA-Revenue Decoupling Adjustment Factor (RDAF)-44287</v>
      </c>
      <c r="G983" s="11" t="s">
        <v>131</v>
      </c>
      <c r="H983" s="11" t="s">
        <v>49</v>
      </c>
      <c r="I983" s="11" t="s">
        <v>148</v>
      </c>
      <c r="J983" s="11" t="s">
        <v>149</v>
      </c>
      <c r="K983" s="11" t="str">
        <f>IFERROR(INDEX('EDC Component Dictionary'!$C$5:$C$37,MATCH('Rates Database'!J983,'EDC Component Dictionary'!$B$5:$B$37,0)), "Energy Supply")</f>
        <v>Other</v>
      </c>
      <c r="L983" s="12">
        <v>2.99E-3</v>
      </c>
      <c r="M983" s="12"/>
    </row>
    <row r="984" spans="1:13" x14ac:dyDescent="0.3">
      <c r="A984" s="18">
        <v>982</v>
      </c>
      <c r="B984" s="18">
        <f t="shared" si="30"/>
        <v>2021</v>
      </c>
      <c r="C984" s="17">
        <v>44256</v>
      </c>
      <c r="D984" s="18" t="s">
        <v>130</v>
      </c>
      <c r="E984" s="18" t="s">
        <v>95</v>
      </c>
      <c r="F984" s="18" t="str">
        <f t="shared" si="31"/>
        <v>Eversource_WMA-Revenue Decoupling Adjustment Factor (RDAF)-44256</v>
      </c>
      <c r="G984" s="11" t="s">
        <v>131</v>
      </c>
      <c r="H984" s="11" t="s">
        <v>49</v>
      </c>
      <c r="I984" s="11" t="s">
        <v>148</v>
      </c>
      <c r="J984" s="11" t="s">
        <v>149</v>
      </c>
      <c r="K984" s="11" t="str">
        <f>IFERROR(INDEX('EDC Component Dictionary'!$C$5:$C$37,MATCH('Rates Database'!J984,'EDC Component Dictionary'!$B$5:$B$37,0)), "Energy Supply")</f>
        <v>Other</v>
      </c>
      <c r="L984" s="12">
        <v>8.8999999999999995E-4</v>
      </c>
      <c r="M984" s="12"/>
    </row>
    <row r="985" spans="1:13" x14ac:dyDescent="0.3">
      <c r="A985" s="18">
        <v>983</v>
      </c>
      <c r="B985" s="18">
        <f t="shared" si="30"/>
        <v>2021</v>
      </c>
      <c r="C985" s="17">
        <v>44228</v>
      </c>
      <c r="D985" s="18" t="s">
        <v>130</v>
      </c>
      <c r="E985" s="18" t="s">
        <v>95</v>
      </c>
      <c r="F985" s="18" t="str">
        <f t="shared" si="31"/>
        <v>Eversource_WMA-Revenue Decoupling Adjustment Factor (RDAF)-44228</v>
      </c>
      <c r="G985" s="11" t="s">
        <v>131</v>
      </c>
      <c r="H985" s="11" t="s">
        <v>49</v>
      </c>
      <c r="I985" s="11" t="s">
        <v>148</v>
      </c>
      <c r="J985" s="11" t="s">
        <v>149</v>
      </c>
      <c r="K985" s="11" t="str">
        <f>IFERROR(INDEX('EDC Component Dictionary'!$C$5:$C$37,MATCH('Rates Database'!J985,'EDC Component Dictionary'!$B$5:$B$37,0)), "Energy Supply")</f>
        <v>Other</v>
      </c>
      <c r="L985" s="12">
        <v>8.8999999999999995E-4</v>
      </c>
      <c r="M985" s="12"/>
    </row>
    <row r="986" spans="1:13" x14ac:dyDescent="0.3">
      <c r="A986" s="18">
        <v>984</v>
      </c>
      <c r="B986" s="18">
        <f t="shared" si="30"/>
        <v>2021</v>
      </c>
      <c r="C986" s="17">
        <v>44197</v>
      </c>
      <c r="D986" s="18" t="s">
        <v>130</v>
      </c>
      <c r="E986" s="18" t="s">
        <v>95</v>
      </c>
      <c r="F986" s="18" t="str">
        <f t="shared" si="31"/>
        <v>Eversource_WMA-Revenue Decoupling Adjustment Factor (RDAF)-44197</v>
      </c>
      <c r="G986" s="11" t="s">
        <v>131</v>
      </c>
      <c r="H986" s="11" t="s">
        <v>49</v>
      </c>
      <c r="I986" s="11" t="s">
        <v>148</v>
      </c>
      <c r="J986" s="11" t="s">
        <v>149</v>
      </c>
      <c r="K986" s="11" t="str">
        <f>IFERROR(INDEX('EDC Component Dictionary'!$C$5:$C$37,MATCH('Rates Database'!J986,'EDC Component Dictionary'!$B$5:$B$37,0)), "Energy Supply")</f>
        <v>Other</v>
      </c>
      <c r="L986" s="12">
        <v>8.8999999999999995E-4</v>
      </c>
      <c r="M986" s="12"/>
    </row>
    <row r="987" spans="1:13" x14ac:dyDescent="0.3">
      <c r="A987" s="18">
        <v>985</v>
      </c>
      <c r="B987" s="18">
        <f t="shared" si="30"/>
        <v>2020</v>
      </c>
      <c r="C987" s="17">
        <v>44166</v>
      </c>
      <c r="D987" s="18" t="s">
        <v>130</v>
      </c>
      <c r="E987" s="18" t="s">
        <v>95</v>
      </c>
      <c r="F987" s="18" t="str">
        <f t="shared" si="31"/>
        <v>Eversource_WMA-Revenue Decoupling Adjustment Factor (RDAF)-44166</v>
      </c>
      <c r="G987" s="11" t="s">
        <v>131</v>
      </c>
      <c r="H987" s="11" t="s">
        <v>49</v>
      </c>
      <c r="I987" s="11" t="s">
        <v>148</v>
      </c>
      <c r="J987" s="11" t="s">
        <v>149</v>
      </c>
      <c r="K987" s="11" t="str">
        <f>IFERROR(INDEX('EDC Component Dictionary'!$C$5:$C$37,MATCH('Rates Database'!J987,'EDC Component Dictionary'!$B$5:$B$37,0)), "Energy Supply")</f>
        <v>Other</v>
      </c>
      <c r="L987" s="12">
        <v>8.8999999999999995E-4</v>
      </c>
      <c r="M987" s="12"/>
    </row>
    <row r="988" spans="1:13" x14ac:dyDescent="0.3">
      <c r="A988" s="18">
        <v>986</v>
      </c>
      <c r="B988" s="18">
        <f t="shared" si="30"/>
        <v>2020</v>
      </c>
      <c r="C988" s="17">
        <v>44136</v>
      </c>
      <c r="D988" s="18" t="s">
        <v>130</v>
      </c>
      <c r="E988" s="18" t="s">
        <v>95</v>
      </c>
      <c r="F988" s="18" t="str">
        <f t="shared" si="31"/>
        <v>Eversource_WMA-Revenue Decoupling Adjustment Factor (RDAF)-44136</v>
      </c>
      <c r="G988" s="11" t="s">
        <v>131</v>
      </c>
      <c r="H988" s="11" t="s">
        <v>49</v>
      </c>
      <c r="I988" s="11" t="s">
        <v>148</v>
      </c>
      <c r="J988" s="11" t="s">
        <v>149</v>
      </c>
      <c r="K988" s="11" t="str">
        <f>IFERROR(INDEX('EDC Component Dictionary'!$C$5:$C$37,MATCH('Rates Database'!J988,'EDC Component Dictionary'!$B$5:$B$37,0)), "Energy Supply")</f>
        <v>Other</v>
      </c>
      <c r="L988" s="12">
        <v>8.8999999999999995E-4</v>
      </c>
      <c r="M988" s="12"/>
    </row>
    <row r="989" spans="1:13" x14ac:dyDescent="0.3">
      <c r="A989" s="18">
        <v>987</v>
      </c>
      <c r="B989" s="18">
        <f t="shared" si="30"/>
        <v>2020</v>
      </c>
      <c r="C989" s="17">
        <v>44105</v>
      </c>
      <c r="D989" s="18" t="s">
        <v>130</v>
      </c>
      <c r="E989" s="18" t="s">
        <v>95</v>
      </c>
      <c r="F989" s="18" t="str">
        <f t="shared" si="31"/>
        <v>Eversource_WMA-Revenue Decoupling Adjustment Factor (RDAF)-44105</v>
      </c>
      <c r="G989" s="11" t="s">
        <v>131</v>
      </c>
      <c r="H989" s="11" t="s">
        <v>49</v>
      </c>
      <c r="I989" s="11" t="s">
        <v>148</v>
      </c>
      <c r="J989" s="11" t="s">
        <v>149</v>
      </c>
      <c r="K989" s="11" t="str">
        <f>IFERROR(INDEX('EDC Component Dictionary'!$C$5:$C$37,MATCH('Rates Database'!J989,'EDC Component Dictionary'!$B$5:$B$37,0)), "Energy Supply")</f>
        <v>Other</v>
      </c>
      <c r="L989" s="12">
        <v>8.8999999999999995E-4</v>
      </c>
      <c r="M989" s="12"/>
    </row>
    <row r="990" spans="1:13" x14ac:dyDescent="0.3">
      <c r="A990" s="18">
        <v>988</v>
      </c>
      <c r="B990" s="18">
        <f t="shared" si="30"/>
        <v>2020</v>
      </c>
      <c r="C990" s="17">
        <v>44075</v>
      </c>
      <c r="D990" s="18" t="s">
        <v>130</v>
      </c>
      <c r="E990" s="18" t="s">
        <v>95</v>
      </c>
      <c r="F990" s="18" t="str">
        <f t="shared" si="31"/>
        <v>Eversource_WMA-Revenue Decoupling Adjustment Factor (RDAF)-44075</v>
      </c>
      <c r="G990" s="11" t="s">
        <v>131</v>
      </c>
      <c r="H990" s="11" t="s">
        <v>49</v>
      </c>
      <c r="I990" s="11" t="s">
        <v>148</v>
      </c>
      <c r="J990" s="11" t="s">
        <v>149</v>
      </c>
      <c r="K990" s="11" t="str">
        <f>IFERROR(INDEX('EDC Component Dictionary'!$C$5:$C$37,MATCH('Rates Database'!J990,'EDC Component Dictionary'!$B$5:$B$37,0)), "Energy Supply")</f>
        <v>Other</v>
      </c>
      <c r="L990" s="12">
        <v>8.8999999999999995E-4</v>
      </c>
      <c r="M990" s="12"/>
    </row>
    <row r="991" spans="1:13" x14ac:dyDescent="0.3">
      <c r="A991" s="18">
        <v>989</v>
      </c>
      <c r="B991" s="18">
        <f t="shared" si="30"/>
        <v>2020</v>
      </c>
      <c r="C991" s="17">
        <v>44044</v>
      </c>
      <c r="D991" s="18" t="s">
        <v>130</v>
      </c>
      <c r="E991" s="18" t="s">
        <v>95</v>
      </c>
      <c r="F991" s="18" t="str">
        <f t="shared" si="31"/>
        <v>Eversource_WMA-Revenue Decoupling Adjustment Factor (RDAF)-44044</v>
      </c>
      <c r="G991" s="11" t="s">
        <v>131</v>
      </c>
      <c r="H991" s="11" t="s">
        <v>49</v>
      </c>
      <c r="I991" s="11" t="s">
        <v>148</v>
      </c>
      <c r="J991" s="11" t="s">
        <v>149</v>
      </c>
      <c r="K991" s="11" t="str">
        <f>IFERROR(INDEX('EDC Component Dictionary'!$C$5:$C$37,MATCH('Rates Database'!J991,'EDC Component Dictionary'!$B$5:$B$37,0)), "Energy Supply")</f>
        <v>Other</v>
      </c>
      <c r="L991" s="12">
        <v>8.8999999999999995E-4</v>
      </c>
      <c r="M991" s="12"/>
    </row>
    <row r="992" spans="1:13" x14ac:dyDescent="0.3">
      <c r="A992" s="18">
        <v>990</v>
      </c>
      <c r="B992" s="18">
        <f t="shared" si="30"/>
        <v>2020</v>
      </c>
      <c r="C992" s="17">
        <v>44013</v>
      </c>
      <c r="D992" s="18" t="s">
        <v>130</v>
      </c>
      <c r="E992" s="18" t="s">
        <v>95</v>
      </c>
      <c r="F992" s="18" t="str">
        <f t="shared" si="31"/>
        <v>Eversource_WMA-Revenue Decoupling Adjustment Factor (RDAF)-44013</v>
      </c>
      <c r="G992" s="11" t="s">
        <v>131</v>
      </c>
      <c r="H992" s="11" t="s">
        <v>49</v>
      </c>
      <c r="I992" s="11" t="s">
        <v>148</v>
      </c>
      <c r="J992" s="11" t="s">
        <v>149</v>
      </c>
      <c r="K992" s="11" t="str">
        <f>IFERROR(INDEX('EDC Component Dictionary'!$C$5:$C$37,MATCH('Rates Database'!J992,'EDC Component Dictionary'!$B$5:$B$37,0)), "Energy Supply")</f>
        <v>Other</v>
      </c>
      <c r="L992" s="12">
        <v>8.8999999999999995E-4</v>
      </c>
      <c r="M992" s="12"/>
    </row>
    <row r="993" spans="1:13" x14ac:dyDescent="0.3">
      <c r="A993" s="18">
        <v>991</v>
      </c>
      <c r="B993" s="18">
        <f t="shared" si="30"/>
        <v>2020</v>
      </c>
      <c r="C993" s="17">
        <v>43983</v>
      </c>
      <c r="D993" s="18" t="s">
        <v>130</v>
      </c>
      <c r="E993" s="18" t="s">
        <v>95</v>
      </c>
      <c r="F993" s="18" t="str">
        <f t="shared" si="31"/>
        <v>Eversource_WMA-Revenue Decoupling Adjustment Factor (RDAF)-43983</v>
      </c>
      <c r="G993" s="11" t="s">
        <v>131</v>
      </c>
      <c r="H993" s="11" t="s">
        <v>49</v>
      </c>
      <c r="I993" s="11" t="s">
        <v>148</v>
      </c>
      <c r="J993" s="11" t="s">
        <v>149</v>
      </c>
      <c r="K993" s="11" t="str">
        <f>IFERROR(INDEX('EDC Component Dictionary'!$C$5:$C$37,MATCH('Rates Database'!J993,'EDC Component Dictionary'!$B$5:$B$37,0)), "Energy Supply")</f>
        <v>Other</v>
      </c>
      <c r="L993" s="12">
        <v>8.8999999999999995E-4</v>
      </c>
      <c r="M993" s="12"/>
    </row>
    <row r="994" spans="1:13" x14ac:dyDescent="0.3">
      <c r="A994" s="18">
        <v>992</v>
      </c>
      <c r="B994" s="18">
        <f t="shared" si="30"/>
        <v>2020</v>
      </c>
      <c r="C994" s="17">
        <v>43952</v>
      </c>
      <c r="D994" s="18" t="s">
        <v>130</v>
      </c>
      <c r="E994" s="18" t="s">
        <v>95</v>
      </c>
      <c r="F994" s="18" t="str">
        <f t="shared" si="31"/>
        <v>Eversource_WMA-Revenue Decoupling Adjustment Factor (RDAF)-43952</v>
      </c>
      <c r="G994" s="11" t="s">
        <v>131</v>
      </c>
      <c r="H994" s="11" t="s">
        <v>49</v>
      </c>
      <c r="I994" s="11" t="s">
        <v>148</v>
      </c>
      <c r="J994" s="11" t="s">
        <v>149</v>
      </c>
      <c r="K994" s="11" t="str">
        <f>IFERROR(INDEX('EDC Component Dictionary'!$C$5:$C$37,MATCH('Rates Database'!J994,'EDC Component Dictionary'!$B$5:$B$37,0)), "Energy Supply")</f>
        <v>Other</v>
      </c>
      <c r="L994" s="12">
        <v>8.8999999999999995E-4</v>
      </c>
      <c r="M994" s="12"/>
    </row>
    <row r="995" spans="1:13" x14ac:dyDescent="0.3">
      <c r="A995" s="18">
        <v>993</v>
      </c>
      <c r="B995" s="18">
        <f t="shared" si="30"/>
        <v>2020</v>
      </c>
      <c r="C995" s="17">
        <v>43922</v>
      </c>
      <c r="D995" s="18" t="s">
        <v>130</v>
      </c>
      <c r="E995" s="18" t="s">
        <v>95</v>
      </c>
      <c r="F995" s="18" t="str">
        <f t="shared" si="31"/>
        <v>Eversource_WMA-Revenue Decoupling Adjustment Factor (RDAF)-43922</v>
      </c>
      <c r="G995" s="11" t="s">
        <v>131</v>
      </c>
      <c r="H995" s="11" t="s">
        <v>49</v>
      </c>
      <c r="I995" s="11" t="s">
        <v>148</v>
      </c>
      <c r="J995" s="11" t="s">
        <v>149</v>
      </c>
      <c r="K995" s="11" t="str">
        <f>IFERROR(INDEX('EDC Component Dictionary'!$C$5:$C$37,MATCH('Rates Database'!J995,'EDC Component Dictionary'!$B$5:$B$37,0)), "Energy Supply")</f>
        <v>Other</v>
      </c>
      <c r="L995" s="12">
        <v>8.8999999999999995E-4</v>
      </c>
      <c r="M995" s="12"/>
    </row>
    <row r="996" spans="1:13" x14ac:dyDescent="0.3">
      <c r="A996" s="18">
        <v>994</v>
      </c>
      <c r="B996" s="18">
        <f t="shared" si="30"/>
        <v>2020</v>
      </c>
      <c r="C996" s="17">
        <v>43891</v>
      </c>
      <c r="D996" s="18" t="s">
        <v>130</v>
      </c>
      <c r="E996" s="18" t="s">
        <v>95</v>
      </c>
      <c r="F996" s="18" t="str">
        <f t="shared" si="31"/>
        <v>Eversource_WMA-Revenue Decoupling Adjustment Factor (RDAF)-43891</v>
      </c>
      <c r="G996" s="11" t="s">
        <v>131</v>
      </c>
      <c r="H996" s="11" t="s">
        <v>49</v>
      </c>
      <c r="I996" s="11" t="s">
        <v>148</v>
      </c>
      <c r="J996" s="11" t="s">
        <v>149</v>
      </c>
      <c r="K996" s="11" t="str">
        <f>IFERROR(INDEX('EDC Component Dictionary'!$C$5:$C$37,MATCH('Rates Database'!J996,'EDC Component Dictionary'!$B$5:$B$37,0)), "Energy Supply")</f>
        <v>Other</v>
      </c>
      <c r="L996" s="12">
        <v>8.8999999999999995E-4</v>
      </c>
      <c r="M996" s="12"/>
    </row>
    <row r="997" spans="1:13" x14ac:dyDescent="0.3">
      <c r="A997" s="18">
        <v>995</v>
      </c>
      <c r="B997" s="18">
        <f t="shared" si="30"/>
        <v>2020</v>
      </c>
      <c r="C997" s="17">
        <v>43862</v>
      </c>
      <c r="D997" s="18" t="s">
        <v>130</v>
      </c>
      <c r="E997" s="18" t="s">
        <v>95</v>
      </c>
      <c r="F997" s="18" t="str">
        <f t="shared" si="31"/>
        <v>Eversource_WMA-Revenue Decoupling Adjustment Factor (RDAF)-43862</v>
      </c>
      <c r="G997" s="11" t="s">
        <v>131</v>
      </c>
      <c r="H997" s="11" t="s">
        <v>49</v>
      </c>
      <c r="I997" s="11" t="s">
        <v>148</v>
      </c>
      <c r="J997" s="11" t="s">
        <v>149</v>
      </c>
      <c r="K997" s="11" t="str">
        <f>IFERROR(INDEX('EDC Component Dictionary'!$C$5:$C$37,MATCH('Rates Database'!J997,'EDC Component Dictionary'!$B$5:$B$37,0)), "Energy Supply")</f>
        <v>Other</v>
      </c>
      <c r="L997" s="12">
        <v>8.8999999999999995E-4</v>
      </c>
      <c r="M997" s="12"/>
    </row>
    <row r="998" spans="1:13" x14ac:dyDescent="0.3">
      <c r="A998" s="18">
        <v>996</v>
      </c>
      <c r="B998" s="18">
        <f t="shared" si="30"/>
        <v>2020</v>
      </c>
      <c r="C998" s="17">
        <v>43831</v>
      </c>
      <c r="D998" s="18" t="s">
        <v>130</v>
      </c>
      <c r="E998" s="18" t="s">
        <v>95</v>
      </c>
      <c r="F998" s="18" t="str">
        <f t="shared" si="31"/>
        <v>Eversource_WMA-Revenue Decoupling Adjustment Factor (RDAF)-43831</v>
      </c>
      <c r="G998" s="11" t="s">
        <v>131</v>
      </c>
      <c r="H998" s="11" t="s">
        <v>49</v>
      </c>
      <c r="I998" s="11" t="s">
        <v>148</v>
      </c>
      <c r="J998" s="11" t="s">
        <v>149</v>
      </c>
      <c r="K998" s="11" t="str">
        <f>IFERROR(INDEX('EDC Component Dictionary'!$C$5:$C$37,MATCH('Rates Database'!J998,'EDC Component Dictionary'!$B$5:$B$37,0)), "Energy Supply")</f>
        <v>Other</v>
      </c>
      <c r="L998" s="12">
        <v>8.8999999999999995E-4</v>
      </c>
      <c r="M998" s="12"/>
    </row>
    <row r="999" spans="1:13" x14ac:dyDescent="0.3">
      <c r="A999" s="18">
        <v>997</v>
      </c>
      <c r="B999" s="18">
        <f t="shared" si="30"/>
        <v>2019</v>
      </c>
      <c r="C999" s="17">
        <v>43800</v>
      </c>
      <c r="D999" s="18" t="s">
        <v>130</v>
      </c>
      <c r="E999" s="18" t="s">
        <v>95</v>
      </c>
      <c r="F999" s="18" t="str">
        <f t="shared" si="31"/>
        <v>Eversource_WMA-Revenue Decoupling Adjustment Factor (RDAF)-43800</v>
      </c>
      <c r="G999" s="11" t="s">
        <v>131</v>
      </c>
      <c r="H999" s="11" t="s">
        <v>49</v>
      </c>
      <c r="I999" s="11" t="s">
        <v>148</v>
      </c>
      <c r="J999" s="11" t="s">
        <v>149</v>
      </c>
      <c r="K999" s="11" t="str">
        <f>IFERROR(INDEX('EDC Component Dictionary'!$C$5:$C$37,MATCH('Rates Database'!J999,'EDC Component Dictionary'!$B$5:$B$37,0)), "Energy Supply")</f>
        <v>Other</v>
      </c>
      <c r="L999" s="12">
        <v>-5.6999999999999998E-4</v>
      </c>
      <c r="M999" s="12"/>
    </row>
    <row r="1000" spans="1:13" x14ac:dyDescent="0.3">
      <c r="A1000" s="18">
        <v>998</v>
      </c>
      <c r="B1000" s="18">
        <f t="shared" si="30"/>
        <v>2019</v>
      </c>
      <c r="C1000" s="17">
        <v>43770</v>
      </c>
      <c r="D1000" s="18" t="s">
        <v>130</v>
      </c>
      <c r="E1000" s="18" t="s">
        <v>95</v>
      </c>
      <c r="F1000" s="18" t="str">
        <f t="shared" si="31"/>
        <v>Eversource_WMA-Revenue Decoupling Adjustment Factor (RDAF)-43770</v>
      </c>
      <c r="G1000" s="11" t="s">
        <v>131</v>
      </c>
      <c r="H1000" s="11" t="s">
        <v>49</v>
      </c>
      <c r="I1000" s="11" t="s">
        <v>148</v>
      </c>
      <c r="J1000" s="11" t="s">
        <v>149</v>
      </c>
      <c r="K1000" s="11" t="str">
        <f>IFERROR(INDEX('EDC Component Dictionary'!$C$5:$C$37,MATCH('Rates Database'!J1000,'EDC Component Dictionary'!$B$5:$B$37,0)), "Energy Supply")</f>
        <v>Other</v>
      </c>
      <c r="L1000" s="12">
        <v>-5.6999999999999998E-4</v>
      </c>
      <c r="M1000" s="12"/>
    </row>
    <row r="1001" spans="1:13" x14ac:dyDescent="0.3">
      <c r="A1001" s="18">
        <v>999</v>
      </c>
      <c r="B1001" s="18">
        <f t="shared" si="30"/>
        <v>2019</v>
      </c>
      <c r="C1001" s="17">
        <v>43739</v>
      </c>
      <c r="D1001" s="18" t="s">
        <v>130</v>
      </c>
      <c r="E1001" s="18" t="s">
        <v>95</v>
      </c>
      <c r="F1001" s="18" t="str">
        <f t="shared" si="31"/>
        <v>Eversource_WMA-Revenue Decoupling Adjustment Factor (RDAF)-43739</v>
      </c>
      <c r="G1001" s="11" t="s">
        <v>131</v>
      </c>
      <c r="H1001" s="11" t="s">
        <v>49</v>
      </c>
      <c r="I1001" s="11" t="s">
        <v>148</v>
      </c>
      <c r="J1001" s="11" t="s">
        <v>149</v>
      </c>
      <c r="K1001" s="11" t="str">
        <f>IFERROR(INDEX('EDC Component Dictionary'!$C$5:$C$37,MATCH('Rates Database'!J1001,'EDC Component Dictionary'!$B$5:$B$37,0)), "Energy Supply")</f>
        <v>Other</v>
      </c>
      <c r="L1001" s="12">
        <v>-5.6999999999999998E-4</v>
      </c>
      <c r="M1001" s="12"/>
    </row>
    <row r="1002" spans="1:13" x14ac:dyDescent="0.3">
      <c r="A1002" s="18">
        <v>1000</v>
      </c>
      <c r="B1002" s="18">
        <f t="shared" si="30"/>
        <v>2019</v>
      </c>
      <c r="C1002" s="17">
        <v>43709</v>
      </c>
      <c r="D1002" s="18" t="s">
        <v>130</v>
      </c>
      <c r="E1002" s="18" t="s">
        <v>95</v>
      </c>
      <c r="F1002" s="18" t="str">
        <f t="shared" si="31"/>
        <v>Eversource_WMA-Revenue Decoupling Adjustment Factor (RDAF)-43709</v>
      </c>
      <c r="G1002" s="11" t="s">
        <v>131</v>
      </c>
      <c r="H1002" s="11" t="s">
        <v>49</v>
      </c>
      <c r="I1002" s="11" t="s">
        <v>148</v>
      </c>
      <c r="J1002" s="11" t="s">
        <v>149</v>
      </c>
      <c r="K1002" s="11" t="str">
        <f>IFERROR(INDEX('EDC Component Dictionary'!$C$5:$C$37,MATCH('Rates Database'!J1002,'EDC Component Dictionary'!$B$5:$B$37,0)), "Energy Supply")</f>
        <v>Other</v>
      </c>
      <c r="L1002" s="12">
        <v>-5.6999999999999998E-4</v>
      </c>
      <c r="M1002" s="12"/>
    </row>
    <row r="1003" spans="1:13" x14ac:dyDescent="0.3">
      <c r="A1003" s="18">
        <v>1001</v>
      </c>
      <c r="B1003" s="18">
        <f t="shared" si="30"/>
        <v>2019</v>
      </c>
      <c r="C1003" s="17">
        <v>43678</v>
      </c>
      <c r="D1003" s="18" t="s">
        <v>130</v>
      </c>
      <c r="E1003" s="18" t="s">
        <v>95</v>
      </c>
      <c r="F1003" s="18" t="str">
        <f t="shared" si="31"/>
        <v>Eversource_WMA-Revenue Decoupling Adjustment Factor (RDAF)-43678</v>
      </c>
      <c r="G1003" s="11" t="s">
        <v>131</v>
      </c>
      <c r="H1003" s="11" t="s">
        <v>49</v>
      </c>
      <c r="I1003" s="11" t="s">
        <v>148</v>
      </c>
      <c r="J1003" s="11" t="s">
        <v>149</v>
      </c>
      <c r="K1003" s="11" t="str">
        <f>IFERROR(INDEX('EDC Component Dictionary'!$C$5:$C$37,MATCH('Rates Database'!J1003,'EDC Component Dictionary'!$B$5:$B$37,0)), "Energy Supply")</f>
        <v>Other</v>
      </c>
      <c r="L1003" s="12">
        <v>-5.6999999999999998E-4</v>
      </c>
      <c r="M1003" s="12"/>
    </row>
    <row r="1004" spans="1:13" x14ac:dyDescent="0.3">
      <c r="A1004" s="18">
        <v>1002</v>
      </c>
      <c r="B1004" s="18">
        <f t="shared" si="30"/>
        <v>2019</v>
      </c>
      <c r="C1004" s="17">
        <v>43647</v>
      </c>
      <c r="D1004" s="18" t="s">
        <v>130</v>
      </c>
      <c r="E1004" s="18" t="s">
        <v>95</v>
      </c>
      <c r="F1004" s="18" t="str">
        <f t="shared" si="31"/>
        <v>Eversource_WMA-Revenue Decoupling Adjustment Factor (RDAF)-43647</v>
      </c>
      <c r="G1004" s="11" t="s">
        <v>131</v>
      </c>
      <c r="H1004" s="11" t="s">
        <v>49</v>
      </c>
      <c r="I1004" s="11" t="s">
        <v>148</v>
      </c>
      <c r="J1004" s="11" t="s">
        <v>149</v>
      </c>
      <c r="K1004" s="11" t="str">
        <f>IFERROR(INDEX('EDC Component Dictionary'!$C$5:$C$37,MATCH('Rates Database'!J1004,'EDC Component Dictionary'!$B$5:$B$37,0)), "Energy Supply")</f>
        <v>Other</v>
      </c>
      <c r="L1004" s="12">
        <v>-5.6999999999999998E-4</v>
      </c>
      <c r="M1004" s="12"/>
    </row>
    <row r="1005" spans="1:13" x14ac:dyDescent="0.3">
      <c r="A1005" s="18">
        <v>1003</v>
      </c>
      <c r="B1005" s="18">
        <f t="shared" si="30"/>
        <v>2019</v>
      </c>
      <c r="C1005" s="17">
        <v>43617</v>
      </c>
      <c r="D1005" s="18" t="s">
        <v>130</v>
      </c>
      <c r="E1005" s="18" t="s">
        <v>95</v>
      </c>
      <c r="F1005" s="18" t="str">
        <f t="shared" si="31"/>
        <v>Eversource_WMA-Revenue Decoupling Adjustment Factor (RDAF)-43617</v>
      </c>
      <c r="G1005" s="11" t="s">
        <v>131</v>
      </c>
      <c r="H1005" s="11" t="s">
        <v>49</v>
      </c>
      <c r="I1005" s="11" t="s">
        <v>148</v>
      </c>
      <c r="J1005" s="11" t="s">
        <v>149</v>
      </c>
      <c r="K1005" s="11" t="str">
        <f>IFERROR(INDEX('EDC Component Dictionary'!$C$5:$C$37,MATCH('Rates Database'!J1005,'EDC Component Dictionary'!$B$5:$B$37,0)), "Energy Supply")</f>
        <v>Other</v>
      </c>
      <c r="L1005" s="12">
        <v>-5.6999999999999998E-4</v>
      </c>
      <c r="M1005" s="12"/>
    </row>
    <row r="1006" spans="1:13" x14ac:dyDescent="0.3">
      <c r="A1006" s="18">
        <v>1004</v>
      </c>
      <c r="B1006" s="18">
        <f t="shared" si="30"/>
        <v>2019</v>
      </c>
      <c r="C1006" s="17">
        <v>43586</v>
      </c>
      <c r="D1006" s="18" t="s">
        <v>130</v>
      </c>
      <c r="E1006" s="18" t="s">
        <v>95</v>
      </c>
      <c r="F1006" s="18" t="str">
        <f t="shared" si="31"/>
        <v>Eversource_WMA-Revenue Decoupling Adjustment Factor (RDAF)-43586</v>
      </c>
      <c r="G1006" s="11" t="s">
        <v>131</v>
      </c>
      <c r="H1006" s="11" t="s">
        <v>49</v>
      </c>
      <c r="I1006" s="11" t="s">
        <v>148</v>
      </c>
      <c r="J1006" s="11" t="s">
        <v>149</v>
      </c>
      <c r="K1006" s="11" t="str">
        <f>IFERROR(INDEX('EDC Component Dictionary'!$C$5:$C$37,MATCH('Rates Database'!J1006,'EDC Component Dictionary'!$B$5:$B$37,0)), "Energy Supply")</f>
        <v>Other</v>
      </c>
      <c r="L1006" s="12">
        <v>-5.6999999999999998E-4</v>
      </c>
      <c r="M1006" s="12"/>
    </row>
    <row r="1007" spans="1:13" x14ac:dyDescent="0.3">
      <c r="A1007" s="18">
        <v>1005</v>
      </c>
      <c r="B1007" s="18">
        <f t="shared" si="30"/>
        <v>2019</v>
      </c>
      <c r="C1007" s="17">
        <v>43556</v>
      </c>
      <c r="D1007" s="18" t="s">
        <v>130</v>
      </c>
      <c r="E1007" s="18" t="s">
        <v>95</v>
      </c>
      <c r="F1007" s="18" t="str">
        <f t="shared" si="31"/>
        <v>Eversource_WMA-Revenue Decoupling Adjustment Factor (RDAF)-43556</v>
      </c>
      <c r="G1007" s="11" t="s">
        <v>131</v>
      </c>
      <c r="H1007" s="11" t="s">
        <v>49</v>
      </c>
      <c r="I1007" s="11" t="s">
        <v>148</v>
      </c>
      <c r="J1007" s="11" t="s">
        <v>149</v>
      </c>
      <c r="K1007" s="11" t="str">
        <f>IFERROR(INDEX('EDC Component Dictionary'!$C$5:$C$37,MATCH('Rates Database'!J1007,'EDC Component Dictionary'!$B$5:$B$37,0)), "Energy Supply")</f>
        <v>Other</v>
      </c>
      <c r="L1007" s="12">
        <v>-5.6999999999999998E-4</v>
      </c>
      <c r="M1007" s="12"/>
    </row>
    <row r="1008" spans="1:13" x14ac:dyDescent="0.3">
      <c r="A1008" s="18">
        <v>1006</v>
      </c>
      <c r="B1008" s="18">
        <f t="shared" si="30"/>
        <v>2019</v>
      </c>
      <c r="C1008" s="17">
        <v>43525</v>
      </c>
      <c r="D1008" s="18" t="s">
        <v>130</v>
      </c>
      <c r="E1008" s="18" t="s">
        <v>95</v>
      </c>
      <c r="F1008" s="18" t="str">
        <f t="shared" si="31"/>
        <v>Eversource_WMA-Revenue Decoupling Adjustment Factor (RDAF)-43525</v>
      </c>
      <c r="G1008" s="11" t="s">
        <v>131</v>
      </c>
      <c r="H1008" s="11" t="s">
        <v>49</v>
      </c>
      <c r="I1008" s="11" t="s">
        <v>148</v>
      </c>
      <c r="J1008" s="11" t="s">
        <v>149</v>
      </c>
      <c r="K1008" s="11" t="str">
        <f>IFERROR(INDEX('EDC Component Dictionary'!$C$5:$C$37,MATCH('Rates Database'!J1008,'EDC Component Dictionary'!$B$5:$B$37,0)), "Energy Supply")</f>
        <v>Other</v>
      </c>
      <c r="L1008" s="12">
        <v>-5.6999999999999998E-4</v>
      </c>
      <c r="M1008" s="12"/>
    </row>
    <row r="1009" spans="1:13" x14ac:dyDescent="0.3">
      <c r="A1009" s="18">
        <v>1007</v>
      </c>
      <c r="B1009" s="18">
        <f t="shared" si="30"/>
        <v>2019</v>
      </c>
      <c r="C1009" s="17">
        <v>43497</v>
      </c>
      <c r="D1009" s="18" t="s">
        <v>130</v>
      </c>
      <c r="E1009" s="18" t="s">
        <v>95</v>
      </c>
      <c r="F1009" s="18" t="str">
        <f t="shared" si="31"/>
        <v>Eversource_WMA-Revenue Decoupling Adjustment Factor (RDAF)-43497</v>
      </c>
      <c r="G1009" s="11" t="s">
        <v>131</v>
      </c>
      <c r="H1009" s="11" t="s">
        <v>49</v>
      </c>
      <c r="I1009" s="11" t="s">
        <v>148</v>
      </c>
      <c r="J1009" s="11" t="s">
        <v>149</v>
      </c>
      <c r="K1009" s="11" t="str">
        <f>IFERROR(INDEX('EDC Component Dictionary'!$C$5:$C$37,MATCH('Rates Database'!J1009,'EDC Component Dictionary'!$B$5:$B$37,0)), "Energy Supply")</f>
        <v>Other</v>
      </c>
      <c r="L1009" s="12">
        <v>-5.6999999999999998E-4</v>
      </c>
      <c r="M1009" s="12"/>
    </row>
    <row r="1010" spans="1:13" x14ac:dyDescent="0.3">
      <c r="A1010" s="18">
        <v>1008</v>
      </c>
      <c r="B1010" s="18">
        <f t="shared" si="30"/>
        <v>2019</v>
      </c>
      <c r="C1010" s="17">
        <v>43466</v>
      </c>
      <c r="D1010" s="18" t="s">
        <v>130</v>
      </c>
      <c r="E1010" s="18" t="s">
        <v>95</v>
      </c>
      <c r="F1010" s="18" t="str">
        <f t="shared" si="31"/>
        <v>Eversource_WMA-Revenue Decoupling Adjustment Factor (RDAF)-43466</v>
      </c>
      <c r="G1010" s="11" t="s">
        <v>131</v>
      </c>
      <c r="H1010" s="11" t="s">
        <v>49</v>
      </c>
      <c r="I1010" s="11" t="s">
        <v>148</v>
      </c>
      <c r="J1010" s="11" t="s">
        <v>149</v>
      </c>
      <c r="K1010" s="11" t="str">
        <f>IFERROR(INDEX('EDC Component Dictionary'!$C$5:$C$37,MATCH('Rates Database'!J1010,'EDC Component Dictionary'!$B$5:$B$37,0)), "Energy Supply")</f>
        <v>Other</v>
      </c>
      <c r="L1010" s="12">
        <v>-5.6999999999999998E-4</v>
      </c>
      <c r="M1010" s="12"/>
    </row>
    <row r="1011" spans="1:13" x14ac:dyDescent="0.3">
      <c r="A1011" s="18">
        <v>1009</v>
      </c>
      <c r="B1011" s="18">
        <f t="shared" si="30"/>
        <v>2024</v>
      </c>
      <c r="C1011" s="17">
        <v>45352</v>
      </c>
      <c r="D1011" s="18" t="s">
        <v>130</v>
      </c>
      <c r="E1011" s="18" t="s">
        <v>95</v>
      </c>
      <c r="F1011" s="18" t="str">
        <f t="shared" si="31"/>
        <v>Eversource_WMA-Distributed Solar (SMART)-45352</v>
      </c>
      <c r="G1011" s="11" t="s">
        <v>131</v>
      </c>
      <c r="H1011" s="11" t="s">
        <v>49</v>
      </c>
      <c r="I1011" s="11" t="s">
        <v>150</v>
      </c>
      <c r="J1011" s="11" t="s">
        <v>150</v>
      </c>
      <c r="K1011" s="11" t="str">
        <f>IFERROR(INDEX('EDC Component Dictionary'!$C$5:$C$37,MATCH('Rates Database'!J1011,'EDC Component Dictionary'!$B$5:$B$37,0)), "Energy Supply")</f>
        <v>Other</v>
      </c>
      <c r="L1011" s="12">
        <v>8.0000000000000002E-3</v>
      </c>
      <c r="M1011" s="12"/>
    </row>
    <row r="1012" spans="1:13" x14ac:dyDescent="0.3">
      <c r="A1012" s="18">
        <v>1010</v>
      </c>
      <c r="B1012" s="18">
        <f t="shared" si="30"/>
        <v>2024</v>
      </c>
      <c r="C1012" s="17">
        <v>45323</v>
      </c>
      <c r="D1012" s="18" t="s">
        <v>130</v>
      </c>
      <c r="E1012" s="18" t="s">
        <v>95</v>
      </c>
      <c r="F1012" s="18" t="str">
        <f t="shared" si="31"/>
        <v>Eversource_WMA-Distributed Solar (SMART)-45323</v>
      </c>
      <c r="G1012" s="11" t="s">
        <v>131</v>
      </c>
      <c r="H1012" s="11" t="s">
        <v>49</v>
      </c>
      <c r="I1012" s="11" t="s">
        <v>150</v>
      </c>
      <c r="J1012" s="11" t="s">
        <v>150</v>
      </c>
      <c r="K1012" s="11" t="str">
        <f>IFERROR(INDEX('EDC Component Dictionary'!$C$5:$C$37,MATCH('Rates Database'!J1012,'EDC Component Dictionary'!$B$5:$B$37,0)), "Energy Supply")</f>
        <v>Other</v>
      </c>
      <c r="L1012" s="12">
        <v>8.0000000000000002E-3</v>
      </c>
      <c r="M1012" s="12"/>
    </row>
    <row r="1013" spans="1:13" x14ac:dyDescent="0.3">
      <c r="A1013" s="18">
        <v>1011</v>
      </c>
      <c r="B1013" s="18">
        <f t="shared" si="30"/>
        <v>2024</v>
      </c>
      <c r="C1013" s="17">
        <v>45292</v>
      </c>
      <c r="D1013" s="18" t="s">
        <v>130</v>
      </c>
      <c r="E1013" s="18" t="s">
        <v>95</v>
      </c>
      <c r="F1013" s="18" t="str">
        <f t="shared" si="31"/>
        <v>Eversource_WMA-Distributed Solar (SMART)-45292</v>
      </c>
      <c r="G1013" s="11" t="s">
        <v>131</v>
      </c>
      <c r="H1013" s="11" t="s">
        <v>49</v>
      </c>
      <c r="I1013" s="11" t="s">
        <v>150</v>
      </c>
      <c r="J1013" s="11" t="s">
        <v>150</v>
      </c>
      <c r="K1013" s="11" t="str">
        <f>IFERROR(INDEX('EDC Component Dictionary'!$C$5:$C$37,MATCH('Rates Database'!J1013,'EDC Component Dictionary'!$B$5:$B$37,0)), "Energy Supply")</f>
        <v>Other</v>
      </c>
      <c r="L1013" s="12">
        <v>8.0000000000000002E-3</v>
      </c>
      <c r="M1013" s="12"/>
    </row>
    <row r="1014" spans="1:13" x14ac:dyDescent="0.3">
      <c r="A1014" s="18">
        <v>1012</v>
      </c>
      <c r="B1014" s="18">
        <f t="shared" si="30"/>
        <v>2023</v>
      </c>
      <c r="C1014" s="17">
        <v>45261</v>
      </c>
      <c r="D1014" s="18" t="s">
        <v>130</v>
      </c>
      <c r="E1014" s="18" t="s">
        <v>95</v>
      </c>
      <c r="F1014" s="18" t="str">
        <f t="shared" si="31"/>
        <v>Eversource_WMA-Distributed Solar (SMART)-45261</v>
      </c>
      <c r="G1014" s="11" t="s">
        <v>131</v>
      </c>
      <c r="H1014" s="11" t="s">
        <v>49</v>
      </c>
      <c r="I1014" s="11" t="s">
        <v>150</v>
      </c>
      <c r="J1014" s="11" t="s">
        <v>150</v>
      </c>
      <c r="K1014" s="11" t="str">
        <f>IFERROR(INDEX('EDC Component Dictionary'!$C$5:$C$37,MATCH('Rates Database'!J1014,'EDC Component Dictionary'!$B$5:$B$37,0)), "Energy Supply")</f>
        <v>Other</v>
      </c>
      <c r="L1014" s="12">
        <v>4.6899999999999997E-3</v>
      </c>
      <c r="M1014" s="12"/>
    </row>
    <row r="1015" spans="1:13" x14ac:dyDescent="0.3">
      <c r="A1015" s="18">
        <v>1013</v>
      </c>
      <c r="B1015" s="18">
        <f t="shared" si="30"/>
        <v>2023</v>
      </c>
      <c r="C1015" s="17">
        <v>45231</v>
      </c>
      <c r="D1015" s="18" t="s">
        <v>130</v>
      </c>
      <c r="E1015" s="18" t="s">
        <v>95</v>
      </c>
      <c r="F1015" s="18" t="str">
        <f t="shared" si="31"/>
        <v>Eversource_WMA-Distributed Solar (SMART)-45231</v>
      </c>
      <c r="G1015" s="11" t="s">
        <v>131</v>
      </c>
      <c r="H1015" s="11" t="s">
        <v>49</v>
      </c>
      <c r="I1015" s="11" t="s">
        <v>150</v>
      </c>
      <c r="J1015" s="11" t="s">
        <v>150</v>
      </c>
      <c r="K1015" s="11" t="str">
        <f>IFERROR(INDEX('EDC Component Dictionary'!$C$5:$C$37,MATCH('Rates Database'!J1015,'EDC Component Dictionary'!$B$5:$B$37,0)), "Energy Supply")</f>
        <v>Other</v>
      </c>
      <c r="L1015" s="12">
        <v>4.6899999999999997E-3</v>
      </c>
      <c r="M1015" s="12"/>
    </row>
    <row r="1016" spans="1:13" x14ac:dyDescent="0.3">
      <c r="A1016" s="18">
        <v>1014</v>
      </c>
      <c r="B1016" s="18">
        <f t="shared" si="30"/>
        <v>2023</v>
      </c>
      <c r="C1016" s="17">
        <v>45200</v>
      </c>
      <c r="D1016" s="18" t="s">
        <v>130</v>
      </c>
      <c r="E1016" s="18" t="s">
        <v>95</v>
      </c>
      <c r="F1016" s="18" t="str">
        <f t="shared" si="31"/>
        <v>Eversource_WMA-Distributed Solar (SMART)-45200</v>
      </c>
      <c r="G1016" s="11" t="s">
        <v>131</v>
      </c>
      <c r="H1016" s="11" t="s">
        <v>49</v>
      </c>
      <c r="I1016" s="11" t="s">
        <v>150</v>
      </c>
      <c r="J1016" s="11" t="s">
        <v>150</v>
      </c>
      <c r="K1016" s="11" t="str">
        <f>IFERROR(INDEX('EDC Component Dictionary'!$C$5:$C$37,MATCH('Rates Database'!J1016,'EDC Component Dictionary'!$B$5:$B$37,0)), "Energy Supply")</f>
        <v>Other</v>
      </c>
      <c r="L1016" s="12">
        <v>4.6899999999999997E-3</v>
      </c>
      <c r="M1016" s="12"/>
    </row>
    <row r="1017" spans="1:13" x14ac:dyDescent="0.3">
      <c r="A1017" s="18">
        <v>1015</v>
      </c>
      <c r="B1017" s="18">
        <f t="shared" si="30"/>
        <v>2023</v>
      </c>
      <c r="C1017" s="17">
        <v>45170</v>
      </c>
      <c r="D1017" s="18" t="s">
        <v>130</v>
      </c>
      <c r="E1017" s="18" t="s">
        <v>95</v>
      </c>
      <c r="F1017" s="18" t="str">
        <f t="shared" si="31"/>
        <v>Eversource_WMA-Distributed Solar (SMART)-45170</v>
      </c>
      <c r="G1017" s="11" t="s">
        <v>131</v>
      </c>
      <c r="H1017" s="11" t="s">
        <v>49</v>
      </c>
      <c r="I1017" s="11" t="s">
        <v>150</v>
      </c>
      <c r="J1017" s="11" t="s">
        <v>150</v>
      </c>
      <c r="K1017" s="11" t="str">
        <f>IFERROR(INDEX('EDC Component Dictionary'!$C$5:$C$37,MATCH('Rates Database'!J1017,'EDC Component Dictionary'!$B$5:$B$37,0)), "Energy Supply")</f>
        <v>Other</v>
      </c>
      <c r="L1017" s="12">
        <v>4.6899999999999997E-3</v>
      </c>
      <c r="M1017" s="12"/>
    </row>
    <row r="1018" spans="1:13" x14ac:dyDescent="0.3">
      <c r="A1018" s="18">
        <v>1016</v>
      </c>
      <c r="B1018" s="18">
        <f t="shared" si="30"/>
        <v>2023</v>
      </c>
      <c r="C1018" s="17">
        <v>45139</v>
      </c>
      <c r="D1018" s="18" t="s">
        <v>130</v>
      </c>
      <c r="E1018" s="18" t="s">
        <v>95</v>
      </c>
      <c r="F1018" s="18" t="str">
        <f t="shared" si="31"/>
        <v>Eversource_WMA-Distributed Solar (SMART)-45139</v>
      </c>
      <c r="G1018" s="11" t="s">
        <v>131</v>
      </c>
      <c r="H1018" s="11" t="s">
        <v>49</v>
      </c>
      <c r="I1018" s="11" t="s">
        <v>150</v>
      </c>
      <c r="J1018" s="11" t="s">
        <v>150</v>
      </c>
      <c r="K1018" s="11" t="str">
        <f>IFERROR(INDEX('EDC Component Dictionary'!$C$5:$C$37,MATCH('Rates Database'!J1018,'EDC Component Dictionary'!$B$5:$B$37,0)), "Energy Supply")</f>
        <v>Other</v>
      </c>
      <c r="L1018" s="12">
        <v>4.6899999999999997E-3</v>
      </c>
      <c r="M1018" s="12"/>
    </row>
    <row r="1019" spans="1:13" x14ac:dyDescent="0.3">
      <c r="A1019" s="18">
        <v>1017</v>
      </c>
      <c r="B1019" s="18">
        <f t="shared" si="30"/>
        <v>2023</v>
      </c>
      <c r="C1019" s="17">
        <v>45108</v>
      </c>
      <c r="D1019" s="18" t="s">
        <v>130</v>
      </c>
      <c r="E1019" s="18" t="s">
        <v>95</v>
      </c>
      <c r="F1019" s="18" t="str">
        <f t="shared" si="31"/>
        <v>Eversource_WMA-Distributed Solar (SMART)-45108</v>
      </c>
      <c r="G1019" s="11" t="s">
        <v>131</v>
      </c>
      <c r="H1019" s="11" t="s">
        <v>49</v>
      </c>
      <c r="I1019" s="11" t="s">
        <v>150</v>
      </c>
      <c r="J1019" s="11" t="s">
        <v>150</v>
      </c>
      <c r="K1019" s="11" t="str">
        <f>IFERROR(INDEX('EDC Component Dictionary'!$C$5:$C$37,MATCH('Rates Database'!J1019,'EDC Component Dictionary'!$B$5:$B$37,0)), "Energy Supply")</f>
        <v>Other</v>
      </c>
      <c r="L1019" s="12">
        <v>4.6899999999999997E-3</v>
      </c>
      <c r="M1019" s="12"/>
    </row>
    <row r="1020" spans="1:13" x14ac:dyDescent="0.3">
      <c r="A1020" s="18">
        <v>1018</v>
      </c>
      <c r="B1020" s="18">
        <f t="shared" si="30"/>
        <v>2023</v>
      </c>
      <c r="C1020" s="17">
        <v>45078</v>
      </c>
      <c r="D1020" s="18" t="s">
        <v>130</v>
      </c>
      <c r="E1020" s="18" t="s">
        <v>95</v>
      </c>
      <c r="F1020" s="18" t="str">
        <f t="shared" si="31"/>
        <v>Eversource_WMA-Distributed Solar (SMART)-45078</v>
      </c>
      <c r="G1020" s="11" t="s">
        <v>131</v>
      </c>
      <c r="H1020" s="11" t="s">
        <v>49</v>
      </c>
      <c r="I1020" s="11" t="s">
        <v>150</v>
      </c>
      <c r="J1020" s="11" t="s">
        <v>150</v>
      </c>
      <c r="K1020" s="11" t="str">
        <f>IFERROR(INDEX('EDC Component Dictionary'!$C$5:$C$37,MATCH('Rates Database'!J1020,'EDC Component Dictionary'!$B$5:$B$37,0)), "Energy Supply")</f>
        <v>Other</v>
      </c>
      <c r="L1020" s="12">
        <v>4.6899999999999997E-3</v>
      </c>
      <c r="M1020" s="12"/>
    </row>
    <row r="1021" spans="1:13" x14ac:dyDescent="0.3">
      <c r="A1021" s="18">
        <v>1019</v>
      </c>
      <c r="B1021" s="18">
        <f t="shared" si="30"/>
        <v>2023</v>
      </c>
      <c r="C1021" s="17">
        <v>45047</v>
      </c>
      <c r="D1021" s="18" t="s">
        <v>130</v>
      </c>
      <c r="E1021" s="18" t="s">
        <v>95</v>
      </c>
      <c r="F1021" s="18" t="str">
        <f t="shared" si="31"/>
        <v>Eversource_WMA-Distributed Solar (SMART)-45047</v>
      </c>
      <c r="G1021" s="11" t="s">
        <v>131</v>
      </c>
      <c r="H1021" s="11" t="s">
        <v>49</v>
      </c>
      <c r="I1021" s="11" t="s">
        <v>150</v>
      </c>
      <c r="J1021" s="11" t="s">
        <v>150</v>
      </c>
      <c r="K1021" s="11" t="str">
        <f>IFERROR(INDEX('EDC Component Dictionary'!$C$5:$C$37,MATCH('Rates Database'!J1021,'EDC Component Dictionary'!$B$5:$B$37,0)), "Energy Supply")</f>
        <v>Other</v>
      </c>
      <c r="L1021" s="12">
        <v>4.6899999999999997E-3</v>
      </c>
      <c r="M1021" s="12"/>
    </row>
    <row r="1022" spans="1:13" x14ac:dyDescent="0.3">
      <c r="A1022" s="18">
        <v>1020</v>
      </c>
      <c r="B1022" s="18">
        <f t="shared" si="30"/>
        <v>2023</v>
      </c>
      <c r="C1022" s="17">
        <v>45017</v>
      </c>
      <c r="D1022" s="18" t="s">
        <v>130</v>
      </c>
      <c r="E1022" s="18" t="s">
        <v>95</v>
      </c>
      <c r="F1022" s="18" t="str">
        <f t="shared" si="31"/>
        <v>Eversource_WMA-Distributed Solar (SMART)-45017</v>
      </c>
      <c r="G1022" s="11" t="s">
        <v>131</v>
      </c>
      <c r="H1022" s="11" t="s">
        <v>49</v>
      </c>
      <c r="I1022" s="11" t="s">
        <v>150</v>
      </c>
      <c r="J1022" s="11" t="s">
        <v>150</v>
      </c>
      <c r="K1022" s="11" t="str">
        <f>IFERROR(INDEX('EDC Component Dictionary'!$C$5:$C$37,MATCH('Rates Database'!J1022,'EDC Component Dictionary'!$B$5:$B$37,0)), "Energy Supply")</f>
        <v>Other</v>
      </c>
      <c r="L1022" s="12">
        <v>4.6899999999999997E-3</v>
      </c>
      <c r="M1022" s="12"/>
    </row>
    <row r="1023" spans="1:13" x14ac:dyDescent="0.3">
      <c r="A1023" s="18">
        <v>1021</v>
      </c>
      <c r="B1023" s="18">
        <f t="shared" si="30"/>
        <v>2023</v>
      </c>
      <c r="C1023" s="17">
        <v>44986</v>
      </c>
      <c r="D1023" s="18" t="s">
        <v>130</v>
      </c>
      <c r="E1023" s="18" t="s">
        <v>95</v>
      </c>
      <c r="F1023" s="18" t="str">
        <f t="shared" si="31"/>
        <v>Eversource_WMA-Distributed Solar (SMART)-44986</v>
      </c>
      <c r="G1023" s="11" t="s">
        <v>131</v>
      </c>
      <c r="H1023" s="11" t="s">
        <v>49</v>
      </c>
      <c r="I1023" s="11" t="s">
        <v>150</v>
      </c>
      <c r="J1023" s="11" t="s">
        <v>150</v>
      </c>
      <c r="K1023" s="11" t="str">
        <f>IFERROR(INDEX('EDC Component Dictionary'!$C$5:$C$37,MATCH('Rates Database'!J1023,'EDC Component Dictionary'!$B$5:$B$37,0)), "Energy Supply")</f>
        <v>Other</v>
      </c>
      <c r="L1023" s="12">
        <v>4.6899999999999997E-3</v>
      </c>
      <c r="M1023" s="12"/>
    </row>
    <row r="1024" spans="1:13" x14ac:dyDescent="0.3">
      <c r="A1024" s="18">
        <v>1022</v>
      </c>
      <c r="B1024" s="18">
        <f t="shared" si="30"/>
        <v>2023</v>
      </c>
      <c r="C1024" s="17">
        <v>44958</v>
      </c>
      <c r="D1024" s="18" t="s">
        <v>130</v>
      </c>
      <c r="E1024" s="18" t="s">
        <v>95</v>
      </c>
      <c r="F1024" s="18" t="str">
        <f t="shared" si="31"/>
        <v>Eversource_WMA-Distributed Solar (SMART)-44958</v>
      </c>
      <c r="G1024" s="11" t="s">
        <v>131</v>
      </c>
      <c r="H1024" s="11" t="s">
        <v>49</v>
      </c>
      <c r="I1024" s="11" t="s">
        <v>150</v>
      </c>
      <c r="J1024" s="11" t="s">
        <v>150</v>
      </c>
      <c r="K1024" s="11" t="str">
        <f>IFERROR(INDEX('EDC Component Dictionary'!$C$5:$C$37,MATCH('Rates Database'!J1024,'EDC Component Dictionary'!$B$5:$B$37,0)), "Energy Supply")</f>
        <v>Other</v>
      </c>
      <c r="L1024" s="12">
        <v>4.6899999999999997E-3</v>
      </c>
      <c r="M1024" s="12"/>
    </row>
    <row r="1025" spans="1:13" x14ac:dyDescent="0.3">
      <c r="A1025" s="18">
        <v>1023</v>
      </c>
      <c r="B1025" s="18">
        <f t="shared" si="30"/>
        <v>2023</v>
      </c>
      <c r="C1025" s="17">
        <v>44927</v>
      </c>
      <c r="D1025" s="18" t="s">
        <v>130</v>
      </c>
      <c r="E1025" s="18" t="s">
        <v>95</v>
      </c>
      <c r="F1025" s="18" t="str">
        <f t="shared" si="31"/>
        <v>Eversource_WMA-Distributed Solar (SMART)-44927</v>
      </c>
      <c r="G1025" s="11" t="s">
        <v>131</v>
      </c>
      <c r="H1025" s="11" t="s">
        <v>49</v>
      </c>
      <c r="I1025" s="11" t="s">
        <v>150</v>
      </c>
      <c r="J1025" s="11" t="s">
        <v>150</v>
      </c>
      <c r="K1025" s="11" t="str">
        <f>IFERROR(INDEX('EDC Component Dictionary'!$C$5:$C$37,MATCH('Rates Database'!J1025,'EDC Component Dictionary'!$B$5:$B$37,0)), "Energy Supply")</f>
        <v>Other</v>
      </c>
      <c r="L1025" s="12">
        <v>4.6899999999999997E-3</v>
      </c>
      <c r="M1025" s="12"/>
    </row>
    <row r="1026" spans="1:13" x14ac:dyDescent="0.3">
      <c r="A1026" s="18">
        <v>1024</v>
      </c>
      <c r="B1026" s="18">
        <f t="shared" si="30"/>
        <v>2022</v>
      </c>
      <c r="C1026" s="17">
        <v>44896</v>
      </c>
      <c r="D1026" s="18" t="s">
        <v>130</v>
      </c>
      <c r="E1026" s="18" t="s">
        <v>95</v>
      </c>
      <c r="F1026" s="18" t="str">
        <f t="shared" si="31"/>
        <v>Eversource_WMA-Distributed Solar (SMART)-44896</v>
      </c>
      <c r="G1026" s="11" t="s">
        <v>131</v>
      </c>
      <c r="H1026" s="11" t="s">
        <v>49</v>
      </c>
      <c r="I1026" s="11" t="s">
        <v>150</v>
      </c>
      <c r="J1026" s="11" t="s">
        <v>150</v>
      </c>
      <c r="K1026" s="11" t="str">
        <f>IFERROR(INDEX('EDC Component Dictionary'!$C$5:$C$37,MATCH('Rates Database'!J1026,'EDC Component Dictionary'!$B$5:$B$37,0)), "Energy Supply")</f>
        <v>Other</v>
      </c>
      <c r="L1026" s="12">
        <v>3.4099999999999998E-3</v>
      </c>
      <c r="M1026" s="12"/>
    </row>
    <row r="1027" spans="1:13" x14ac:dyDescent="0.3">
      <c r="A1027" s="18">
        <v>1025</v>
      </c>
      <c r="B1027" s="18">
        <f t="shared" ref="B1027:B1090" si="32">YEAR(C1027)</f>
        <v>2022</v>
      </c>
      <c r="C1027" s="17">
        <v>44866</v>
      </c>
      <c r="D1027" s="18" t="s">
        <v>130</v>
      </c>
      <c r="E1027" s="18" t="s">
        <v>95</v>
      </c>
      <c r="F1027" s="18" t="str">
        <f t="shared" si="31"/>
        <v>Eversource_WMA-Distributed Solar (SMART)-44866</v>
      </c>
      <c r="G1027" s="11" t="s">
        <v>131</v>
      </c>
      <c r="H1027" s="11" t="s">
        <v>49</v>
      </c>
      <c r="I1027" s="11" t="s">
        <v>150</v>
      </c>
      <c r="J1027" s="11" t="s">
        <v>150</v>
      </c>
      <c r="K1027" s="11" t="str">
        <f>IFERROR(INDEX('EDC Component Dictionary'!$C$5:$C$37,MATCH('Rates Database'!J1027,'EDC Component Dictionary'!$B$5:$B$37,0)), "Energy Supply")</f>
        <v>Other</v>
      </c>
      <c r="L1027" s="12">
        <v>3.4099999999999998E-3</v>
      </c>
      <c r="M1027" s="12"/>
    </row>
    <row r="1028" spans="1:13" x14ac:dyDescent="0.3">
      <c r="A1028" s="18">
        <v>1026</v>
      </c>
      <c r="B1028" s="18">
        <f t="shared" si="32"/>
        <v>2022</v>
      </c>
      <c r="C1028" s="17">
        <v>44835</v>
      </c>
      <c r="D1028" s="18" t="s">
        <v>130</v>
      </c>
      <c r="E1028" s="18" t="s">
        <v>95</v>
      </c>
      <c r="F1028" s="18" t="str">
        <f t="shared" ref="F1028:F1091" si="33">_xlfn.CONCAT(E1028,"-",J1028,"-",C1028)</f>
        <v>Eversource_WMA-Distributed Solar (SMART)-44835</v>
      </c>
      <c r="G1028" s="11" t="s">
        <v>131</v>
      </c>
      <c r="H1028" s="11" t="s">
        <v>49</v>
      </c>
      <c r="I1028" s="11" t="s">
        <v>150</v>
      </c>
      <c r="J1028" s="11" t="s">
        <v>150</v>
      </c>
      <c r="K1028" s="11" t="str">
        <f>IFERROR(INDEX('EDC Component Dictionary'!$C$5:$C$37,MATCH('Rates Database'!J1028,'EDC Component Dictionary'!$B$5:$B$37,0)), "Energy Supply")</f>
        <v>Other</v>
      </c>
      <c r="L1028" s="12">
        <v>3.4099999999999998E-3</v>
      </c>
      <c r="M1028" s="12"/>
    </row>
    <row r="1029" spans="1:13" x14ac:dyDescent="0.3">
      <c r="A1029" s="18">
        <v>1027</v>
      </c>
      <c r="B1029" s="18">
        <f t="shared" si="32"/>
        <v>2022</v>
      </c>
      <c r="C1029" s="17">
        <v>44805</v>
      </c>
      <c r="D1029" s="18" t="s">
        <v>130</v>
      </c>
      <c r="E1029" s="18" t="s">
        <v>95</v>
      </c>
      <c r="F1029" s="18" t="str">
        <f t="shared" si="33"/>
        <v>Eversource_WMA-Distributed Solar (SMART)-44805</v>
      </c>
      <c r="G1029" s="11" t="s">
        <v>131</v>
      </c>
      <c r="H1029" s="11" t="s">
        <v>49</v>
      </c>
      <c r="I1029" s="11" t="s">
        <v>150</v>
      </c>
      <c r="J1029" s="11" t="s">
        <v>150</v>
      </c>
      <c r="K1029" s="11" t="str">
        <f>IFERROR(INDEX('EDC Component Dictionary'!$C$5:$C$37,MATCH('Rates Database'!J1029,'EDC Component Dictionary'!$B$5:$B$37,0)), "Energy Supply")</f>
        <v>Other</v>
      </c>
      <c r="L1029" s="12">
        <v>3.4099999999999998E-3</v>
      </c>
      <c r="M1029" s="12"/>
    </row>
    <row r="1030" spans="1:13" x14ac:dyDescent="0.3">
      <c r="A1030" s="18">
        <v>1028</v>
      </c>
      <c r="B1030" s="18">
        <f t="shared" si="32"/>
        <v>2022</v>
      </c>
      <c r="C1030" s="17">
        <v>44774</v>
      </c>
      <c r="D1030" s="18" t="s">
        <v>130</v>
      </c>
      <c r="E1030" s="18" t="s">
        <v>95</v>
      </c>
      <c r="F1030" s="18" t="str">
        <f t="shared" si="33"/>
        <v>Eversource_WMA-Distributed Solar (SMART)-44774</v>
      </c>
      <c r="G1030" s="11" t="s">
        <v>131</v>
      </c>
      <c r="H1030" s="11" t="s">
        <v>49</v>
      </c>
      <c r="I1030" s="11" t="s">
        <v>150</v>
      </c>
      <c r="J1030" s="11" t="s">
        <v>150</v>
      </c>
      <c r="K1030" s="11" t="str">
        <f>IFERROR(INDEX('EDC Component Dictionary'!$C$5:$C$37,MATCH('Rates Database'!J1030,'EDC Component Dictionary'!$B$5:$B$37,0)), "Energy Supply")</f>
        <v>Other</v>
      </c>
      <c r="L1030" s="12">
        <v>3.4099999999999998E-3</v>
      </c>
      <c r="M1030" s="12"/>
    </row>
    <row r="1031" spans="1:13" x14ac:dyDescent="0.3">
      <c r="A1031" s="18">
        <v>1029</v>
      </c>
      <c r="B1031" s="18">
        <f t="shared" si="32"/>
        <v>2022</v>
      </c>
      <c r="C1031" s="17">
        <v>44743</v>
      </c>
      <c r="D1031" s="18" t="s">
        <v>130</v>
      </c>
      <c r="E1031" s="18" t="s">
        <v>95</v>
      </c>
      <c r="F1031" s="18" t="str">
        <f t="shared" si="33"/>
        <v>Eversource_WMA-Distributed Solar (SMART)-44743</v>
      </c>
      <c r="G1031" s="11" t="s">
        <v>131</v>
      </c>
      <c r="H1031" s="11" t="s">
        <v>49</v>
      </c>
      <c r="I1031" s="11" t="s">
        <v>150</v>
      </c>
      <c r="J1031" s="11" t="s">
        <v>150</v>
      </c>
      <c r="K1031" s="11" t="str">
        <f>IFERROR(INDEX('EDC Component Dictionary'!$C$5:$C$37,MATCH('Rates Database'!J1031,'EDC Component Dictionary'!$B$5:$B$37,0)), "Energy Supply")</f>
        <v>Other</v>
      </c>
      <c r="L1031" s="12">
        <v>3.4099999999999998E-3</v>
      </c>
      <c r="M1031" s="12"/>
    </row>
    <row r="1032" spans="1:13" x14ac:dyDescent="0.3">
      <c r="A1032" s="18">
        <v>1030</v>
      </c>
      <c r="B1032" s="18">
        <f t="shared" si="32"/>
        <v>2022</v>
      </c>
      <c r="C1032" s="17">
        <v>44713</v>
      </c>
      <c r="D1032" s="18" t="s">
        <v>130</v>
      </c>
      <c r="E1032" s="18" t="s">
        <v>95</v>
      </c>
      <c r="F1032" s="18" t="str">
        <f t="shared" si="33"/>
        <v>Eversource_WMA-Distributed Solar (SMART)-44713</v>
      </c>
      <c r="G1032" s="11" t="s">
        <v>131</v>
      </c>
      <c r="H1032" s="11" t="s">
        <v>49</v>
      </c>
      <c r="I1032" s="11" t="s">
        <v>150</v>
      </c>
      <c r="J1032" s="11" t="s">
        <v>150</v>
      </c>
      <c r="K1032" s="11" t="str">
        <f>IFERROR(INDEX('EDC Component Dictionary'!$C$5:$C$37,MATCH('Rates Database'!J1032,'EDC Component Dictionary'!$B$5:$B$37,0)), "Energy Supply")</f>
        <v>Other</v>
      </c>
      <c r="L1032" s="12">
        <v>3.4099999999999998E-3</v>
      </c>
      <c r="M1032" s="12"/>
    </row>
    <row r="1033" spans="1:13" x14ac:dyDescent="0.3">
      <c r="A1033" s="18">
        <v>1031</v>
      </c>
      <c r="B1033" s="18">
        <f t="shared" si="32"/>
        <v>2022</v>
      </c>
      <c r="C1033" s="17">
        <v>44682</v>
      </c>
      <c r="D1033" s="18" t="s">
        <v>130</v>
      </c>
      <c r="E1033" s="18" t="s">
        <v>95</v>
      </c>
      <c r="F1033" s="18" t="str">
        <f t="shared" si="33"/>
        <v>Eversource_WMA-Distributed Solar (SMART)-44682</v>
      </c>
      <c r="G1033" s="11" t="s">
        <v>131</v>
      </c>
      <c r="H1033" s="11" t="s">
        <v>49</v>
      </c>
      <c r="I1033" s="11" t="s">
        <v>150</v>
      </c>
      <c r="J1033" s="11" t="s">
        <v>150</v>
      </c>
      <c r="K1033" s="11" t="str">
        <f>IFERROR(INDEX('EDC Component Dictionary'!$C$5:$C$37,MATCH('Rates Database'!J1033,'EDC Component Dictionary'!$B$5:$B$37,0)), "Energy Supply")</f>
        <v>Other</v>
      </c>
      <c r="L1033" s="12">
        <v>3.4099999999999998E-3</v>
      </c>
      <c r="M1033" s="12"/>
    </row>
    <row r="1034" spans="1:13" x14ac:dyDescent="0.3">
      <c r="A1034" s="18">
        <v>1032</v>
      </c>
      <c r="B1034" s="18">
        <f t="shared" si="32"/>
        <v>2022</v>
      </c>
      <c r="C1034" s="17">
        <v>44652</v>
      </c>
      <c r="D1034" s="18" t="s">
        <v>130</v>
      </c>
      <c r="E1034" s="18" t="s">
        <v>95</v>
      </c>
      <c r="F1034" s="18" t="str">
        <f t="shared" si="33"/>
        <v>Eversource_WMA-Distributed Solar (SMART)-44652</v>
      </c>
      <c r="G1034" s="11" t="s">
        <v>131</v>
      </c>
      <c r="H1034" s="11" t="s">
        <v>49</v>
      </c>
      <c r="I1034" s="11" t="s">
        <v>150</v>
      </c>
      <c r="J1034" s="11" t="s">
        <v>150</v>
      </c>
      <c r="K1034" s="11" t="str">
        <f>IFERROR(INDEX('EDC Component Dictionary'!$C$5:$C$37,MATCH('Rates Database'!J1034,'EDC Component Dictionary'!$B$5:$B$37,0)), "Energy Supply")</f>
        <v>Other</v>
      </c>
      <c r="L1034" s="12">
        <v>3.4099999999999998E-3</v>
      </c>
      <c r="M1034" s="12"/>
    </row>
    <row r="1035" spans="1:13" x14ac:dyDescent="0.3">
      <c r="A1035" s="18">
        <v>1033</v>
      </c>
      <c r="B1035" s="18">
        <f t="shared" si="32"/>
        <v>2022</v>
      </c>
      <c r="C1035" s="17">
        <v>44621</v>
      </c>
      <c r="D1035" s="18" t="s">
        <v>130</v>
      </c>
      <c r="E1035" s="18" t="s">
        <v>95</v>
      </c>
      <c r="F1035" s="18" t="str">
        <f t="shared" si="33"/>
        <v>Eversource_WMA-Distributed Solar (SMART)-44621</v>
      </c>
      <c r="G1035" s="11" t="s">
        <v>131</v>
      </c>
      <c r="H1035" s="11" t="s">
        <v>49</v>
      </c>
      <c r="I1035" s="11" t="s">
        <v>150</v>
      </c>
      <c r="J1035" s="11" t="s">
        <v>150</v>
      </c>
      <c r="K1035" s="11" t="str">
        <f>IFERROR(INDEX('EDC Component Dictionary'!$C$5:$C$37,MATCH('Rates Database'!J1035,'EDC Component Dictionary'!$B$5:$B$37,0)), "Energy Supply")</f>
        <v>Other</v>
      </c>
      <c r="L1035" s="12">
        <v>3.4099999999999998E-3</v>
      </c>
      <c r="M1035" s="12"/>
    </row>
    <row r="1036" spans="1:13" x14ac:dyDescent="0.3">
      <c r="A1036" s="18">
        <v>1034</v>
      </c>
      <c r="B1036" s="18">
        <f t="shared" si="32"/>
        <v>2022</v>
      </c>
      <c r="C1036" s="17">
        <v>44593</v>
      </c>
      <c r="D1036" s="18" t="s">
        <v>130</v>
      </c>
      <c r="E1036" s="18" t="s">
        <v>95</v>
      </c>
      <c r="F1036" s="18" t="str">
        <f t="shared" si="33"/>
        <v>Eversource_WMA-Distributed Solar (SMART)-44593</v>
      </c>
      <c r="G1036" s="11" t="s">
        <v>131</v>
      </c>
      <c r="H1036" s="11" t="s">
        <v>49</v>
      </c>
      <c r="I1036" s="11" t="s">
        <v>150</v>
      </c>
      <c r="J1036" s="11" t="s">
        <v>150</v>
      </c>
      <c r="K1036" s="11" t="str">
        <f>IFERROR(INDEX('EDC Component Dictionary'!$C$5:$C$37,MATCH('Rates Database'!J1036,'EDC Component Dictionary'!$B$5:$B$37,0)), "Energy Supply")</f>
        <v>Other</v>
      </c>
      <c r="L1036" s="12">
        <v>3.4099999999999998E-3</v>
      </c>
      <c r="M1036" s="12"/>
    </row>
    <row r="1037" spans="1:13" x14ac:dyDescent="0.3">
      <c r="A1037" s="18">
        <v>1035</v>
      </c>
      <c r="B1037" s="18">
        <f t="shared" si="32"/>
        <v>2022</v>
      </c>
      <c r="C1037" s="17">
        <v>44562</v>
      </c>
      <c r="D1037" s="18" t="s">
        <v>130</v>
      </c>
      <c r="E1037" s="18" t="s">
        <v>95</v>
      </c>
      <c r="F1037" s="18" t="str">
        <f t="shared" si="33"/>
        <v>Eversource_WMA-Distributed Solar (SMART)-44562</v>
      </c>
      <c r="G1037" s="11" t="s">
        <v>131</v>
      </c>
      <c r="H1037" s="11" t="s">
        <v>49</v>
      </c>
      <c r="I1037" s="11" t="s">
        <v>150</v>
      </c>
      <c r="J1037" s="11" t="s">
        <v>150</v>
      </c>
      <c r="K1037" s="11" t="str">
        <f>IFERROR(INDEX('EDC Component Dictionary'!$C$5:$C$37,MATCH('Rates Database'!J1037,'EDC Component Dictionary'!$B$5:$B$37,0)), "Energy Supply")</f>
        <v>Other</v>
      </c>
      <c r="L1037" s="12">
        <v>3.4099999999999998E-3</v>
      </c>
      <c r="M1037" s="12"/>
    </row>
    <row r="1038" spans="1:13" x14ac:dyDescent="0.3">
      <c r="A1038" s="18">
        <v>1036</v>
      </c>
      <c r="B1038" s="18">
        <f t="shared" si="32"/>
        <v>2021</v>
      </c>
      <c r="C1038" s="17">
        <v>44531</v>
      </c>
      <c r="D1038" s="18" t="s">
        <v>130</v>
      </c>
      <c r="E1038" s="18" t="s">
        <v>95</v>
      </c>
      <c r="F1038" s="18" t="str">
        <f t="shared" si="33"/>
        <v>Eversource_WMA-Distributed Solar (SMART)-44531</v>
      </c>
      <c r="G1038" s="11" t="s">
        <v>131</v>
      </c>
      <c r="H1038" s="11" t="s">
        <v>49</v>
      </c>
      <c r="I1038" s="11" t="s">
        <v>150</v>
      </c>
      <c r="J1038" s="11" t="s">
        <v>150</v>
      </c>
      <c r="K1038" s="11" t="str">
        <f>IFERROR(INDEX('EDC Component Dictionary'!$C$5:$C$37,MATCH('Rates Database'!J1038,'EDC Component Dictionary'!$B$5:$B$37,0)), "Energy Supply")</f>
        <v>Other</v>
      </c>
      <c r="L1038" s="12">
        <v>1.23E-3</v>
      </c>
      <c r="M1038" s="12"/>
    </row>
    <row r="1039" spans="1:13" x14ac:dyDescent="0.3">
      <c r="A1039" s="18">
        <v>1037</v>
      </c>
      <c r="B1039" s="18">
        <f t="shared" si="32"/>
        <v>2021</v>
      </c>
      <c r="C1039" s="17">
        <v>44501</v>
      </c>
      <c r="D1039" s="18" t="s">
        <v>130</v>
      </c>
      <c r="E1039" s="18" t="s">
        <v>95</v>
      </c>
      <c r="F1039" s="18" t="str">
        <f t="shared" si="33"/>
        <v>Eversource_WMA-Distributed Solar (SMART)-44501</v>
      </c>
      <c r="G1039" s="11" t="s">
        <v>131</v>
      </c>
      <c r="H1039" s="11" t="s">
        <v>49</v>
      </c>
      <c r="I1039" s="11" t="s">
        <v>150</v>
      </c>
      <c r="J1039" s="11" t="s">
        <v>150</v>
      </c>
      <c r="K1039" s="11" t="str">
        <f>IFERROR(INDEX('EDC Component Dictionary'!$C$5:$C$37,MATCH('Rates Database'!J1039,'EDC Component Dictionary'!$B$5:$B$37,0)), "Energy Supply")</f>
        <v>Other</v>
      </c>
      <c r="L1039" s="12">
        <v>1.23E-3</v>
      </c>
      <c r="M1039" s="12"/>
    </row>
    <row r="1040" spans="1:13" x14ac:dyDescent="0.3">
      <c r="A1040" s="18">
        <v>1038</v>
      </c>
      <c r="B1040" s="18">
        <f t="shared" si="32"/>
        <v>2021</v>
      </c>
      <c r="C1040" s="17">
        <v>44470</v>
      </c>
      <c r="D1040" s="18" t="s">
        <v>130</v>
      </c>
      <c r="E1040" s="18" t="s">
        <v>95</v>
      </c>
      <c r="F1040" s="18" t="str">
        <f t="shared" si="33"/>
        <v>Eversource_WMA-Distributed Solar (SMART)-44470</v>
      </c>
      <c r="G1040" s="11" t="s">
        <v>131</v>
      </c>
      <c r="H1040" s="11" t="s">
        <v>49</v>
      </c>
      <c r="I1040" s="11" t="s">
        <v>150</v>
      </c>
      <c r="J1040" s="11" t="s">
        <v>150</v>
      </c>
      <c r="K1040" s="11" t="str">
        <f>IFERROR(INDEX('EDC Component Dictionary'!$C$5:$C$37,MATCH('Rates Database'!J1040,'EDC Component Dictionary'!$B$5:$B$37,0)), "Energy Supply")</f>
        <v>Other</v>
      </c>
      <c r="L1040" s="12">
        <v>1.23E-3</v>
      </c>
      <c r="M1040" s="12"/>
    </row>
    <row r="1041" spans="1:13" x14ac:dyDescent="0.3">
      <c r="A1041" s="18">
        <v>1039</v>
      </c>
      <c r="B1041" s="18">
        <f t="shared" si="32"/>
        <v>2021</v>
      </c>
      <c r="C1041" s="17">
        <v>44440</v>
      </c>
      <c r="D1041" s="18" t="s">
        <v>130</v>
      </c>
      <c r="E1041" s="18" t="s">
        <v>95</v>
      </c>
      <c r="F1041" s="18" t="str">
        <f t="shared" si="33"/>
        <v>Eversource_WMA-Distributed Solar (SMART)-44440</v>
      </c>
      <c r="G1041" s="11" t="s">
        <v>131</v>
      </c>
      <c r="H1041" s="11" t="s">
        <v>49</v>
      </c>
      <c r="I1041" s="11" t="s">
        <v>150</v>
      </c>
      <c r="J1041" s="11" t="s">
        <v>150</v>
      </c>
      <c r="K1041" s="11" t="str">
        <f>IFERROR(INDEX('EDC Component Dictionary'!$C$5:$C$37,MATCH('Rates Database'!J1041,'EDC Component Dictionary'!$B$5:$B$37,0)), "Energy Supply")</f>
        <v>Other</v>
      </c>
      <c r="L1041" s="12">
        <v>1.23E-3</v>
      </c>
      <c r="M1041" s="12"/>
    </row>
    <row r="1042" spans="1:13" x14ac:dyDescent="0.3">
      <c r="A1042" s="18">
        <v>1040</v>
      </c>
      <c r="B1042" s="18">
        <f t="shared" si="32"/>
        <v>2021</v>
      </c>
      <c r="C1042" s="17">
        <v>44409</v>
      </c>
      <c r="D1042" s="18" t="s">
        <v>130</v>
      </c>
      <c r="E1042" s="18" t="s">
        <v>95</v>
      </c>
      <c r="F1042" s="18" t="str">
        <f t="shared" si="33"/>
        <v>Eversource_WMA-Distributed Solar (SMART)-44409</v>
      </c>
      <c r="G1042" s="11" t="s">
        <v>131</v>
      </c>
      <c r="H1042" s="11" t="s">
        <v>49</v>
      </c>
      <c r="I1042" s="11" t="s">
        <v>150</v>
      </c>
      <c r="J1042" s="11" t="s">
        <v>150</v>
      </c>
      <c r="K1042" s="11" t="str">
        <f>IFERROR(INDEX('EDC Component Dictionary'!$C$5:$C$37,MATCH('Rates Database'!J1042,'EDC Component Dictionary'!$B$5:$B$37,0)), "Energy Supply")</f>
        <v>Other</v>
      </c>
      <c r="L1042" s="12">
        <v>1.23E-3</v>
      </c>
      <c r="M1042" s="12"/>
    </row>
    <row r="1043" spans="1:13" x14ac:dyDescent="0.3">
      <c r="A1043" s="18">
        <v>1041</v>
      </c>
      <c r="B1043" s="18">
        <f t="shared" si="32"/>
        <v>2021</v>
      </c>
      <c r="C1043" s="17">
        <v>44378</v>
      </c>
      <c r="D1043" s="18" t="s">
        <v>130</v>
      </c>
      <c r="E1043" s="18" t="s">
        <v>95</v>
      </c>
      <c r="F1043" s="18" t="str">
        <f t="shared" si="33"/>
        <v>Eversource_WMA-Distributed Solar (SMART)-44378</v>
      </c>
      <c r="G1043" s="11" t="s">
        <v>131</v>
      </c>
      <c r="H1043" s="11" t="s">
        <v>49</v>
      </c>
      <c r="I1043" s="11" t="s">
        <v>150</v>
      </c>
      <c r="J1043" s="11" t="s">
        <v>150</v>
      </c>
      <c r="K1043" s="11" t="str">
        <f>IFERROR(INDEX('EDC Component Dictionary'!$C$5:$C$37,MATCH('Rates Database'!J1043,'EDC Component Dictionary'!$B$5:$B$37,0)), "Energy Supply")</f>
        <v>Other</v>
      </c>
      <c r="L1043" s="12">
        <v>1.23E-3</v>
      </c>
      <c r="M1043" s="12"/>
    </row>
    <row r="1044" spans="1:13" x14ac:dyDescent="0.3">
      <c r="A1044" s="18">
        <v>1042</v>
      </c>
      <c r="B1044" s="18">
        <f t="shared" si="32"/>
        <v>2021</v>
      </c>
      <c r="C1044" s="17">
        <v>44348</v>
      </c>
      <c r="D1044" s="18" t="s">
        <v>130</v>
      </c>
      <c r="E1044" s="18" t="s">
        <v>95</v>
      </c>
      <c r="F1044" s="18" t="str">
        <f t="shared" si="33"/>
        <v>Eversource_WMA-Distributed Solar (SMART)-44348</v>
      </c>
      <c r="G1044" s="11" t="s">
        <v>131</v>
      </c>
      <c r="H1044" s="11" t="s">
        <v>49</v>
      </c>
      <c r="I1044" s="11" t="s">
        <v>150</v>
      </c>
      <c r="J1044" s="11" t="s">
        <v>150</v>
      </c>
      <c r="K1044" s="11" t="str">
        <f>IFERROR(INDEX('EDC Component Dictionary'!$C$5:$C$37,MATCH('Rates Database'!J1044,'EDC Component Dictionary'!$B$5:$B$37,0)), "Energy Supply")</f>
        <v>Other</v>
      </c>
      <c r="L1044" s="12">
        <v>1.23E-3</v>
      </c>
      <c r="M1044" s="12"/>
    </row>
    <row r="1045" spans="1:13" x14ac:dyDescent="0.3">
      <c r="A1045" s="18">
        <v>1043</v>
      </c>
      <c r="B1045" s="18">
        <f t="shared" si="32"/>
        <v>2021</v>
      </c>
      <c r="C1045" s="17">
        <v>44317</v>
      </c>
      <c r="D1045" s="18" t="s">
        <v>130</v>
      </c>
      <c r="E1045" s="18" t="s">
        <v>95</v>
      </c>
      <c r="F1045" s="18" t="str">
        <f t="shared" si="33"/>
        <v>Eversource_WMA-Distributed Solar (SMART)-44317</v>
      </c>
      <c r="G1045" s="11" t="s">
        <v>131</v>
      </c>
      <c r="H1045" s="11" t="s">
        <v>49</v>
      </c>
      <c r="I1045" s="11" t="s">
        <v>150</v>
      </c>
      <c r="J1045" s="11" t="s">
        <v>150</v>
      </c>
      <c r="K1045" s="11" t="str">
        <f>IFERROR(INDEX('EDC Component Dictionary'!$C$5:$C$37,MATCH('Rates Database'!J1045,'EDC Component Dictionary'!$B$5:$B$37,0)), "Energy Supply")</f>
        <v>Other</v>
      </c>
      <c r="L1045" s="12">
        <v>1.23E-3</v>
      </c>
      <c r="M1045" s="12"/>
    </row>
    <row r="1046" spans="1:13" x14ac:dyDescent="0.3">
      <c r="A1046" s="18">
        <v>1044</v>
      </c>
      <c r="B1046" s="18">
        <f t="shared" si="32"/>
        <v>2021</v>
      </c>
      <c r="C1046" s="17">
        <v>44287</v>
      </c>
      <c r="D1046" s="18" t="s">
        <v>130</v>
      </c>
      <c r="E1046" s="18" t="s">
        <v>95</v>
      </c>
      <c r="F1046" s="18" t="str">
        <f t="shared" si="33"/>
        <v>Eversource_WMA-Distributed Solar (SMART)-44287</v>
      </c>
      <c r="G1046" s="11" t="s">
        <v>131</v>
      </c>
      <c r="H1046" s="11" t="s">
        <v>49</v>
      </c>
      <c r="I1046" s="11" t="s">
        <v>150</v>
      </c>
      <c r="J1046" s="11" t="s">
        <v>150</v>
      </c>
      <c r="K1046" s="11" t="str">
        <f>IFERROR(INDEX('EDC Component Dictionary'!$C$5:$C$37,MATCH('Rates Database'!J1046,'EDC Component Dictionary'!$B$5:$B$37,0)), "Energy Supply")</f>
        <v>Other</v>
      </c>
      <c r="L1046" s="12">
        <v>1.23E-3</v>
      </c>
      <c r="M1046" s="12"/>
    </row>
    <row r="1047" spans="1:13" x14ac:dyDescent="0.3">
      <c r="A1047" s="18">
        <v>1045</v>
      </c>
      <c r="B1047" s="18">
        <f t="shared" si="32"/>
        <v>2021</v>
      </c>
      <c r="C1047" s="17">
        <v>44256</v>
      </c>
      <c r="D1047" s="18" t="s">
        <v>130</v>
      </c>
      <c r="E1047" s="18" t="s">
        <v>95</v>
      </c>
      <c r="F1047" s="18" t="str">
        <f t="shared" si="33"/>
        <v>Eversource_WMA-Distributed Solar (SMART)-44256</v>
      </c>
      <c r="G1047" s="11" t="s">
        <v>131</v>
      </c>
      <c r="H1047" s="11" t="s">
        <v>49</v>
      </c>
      <c r="I1047" s="11" t="s">
        <v>150</v>
      </c>
      <c r="J1047" s="11" t="s">
        <v>150</v>
      </c>
      <c r="K1047" s="11" t="str">
        <f>IFERROR(INDEX('EDC Component Dictionary'!$C$5:$C$37,MATCH('Rates Database'!J1047,'EDC Component Dictionary'!$B$5:$B$37,0)), "Energy Supply")</f>
        <v>Other</v>
      </c>
      <c r="L1047" s="12">
        <v>1.23E-3</v>
      </c>
      <c r="M1047" s="12"/>
    </row>
    <row r="1048" spans="1:13" x14ac:dyDescent="0.3">
      <c r="A1048" s="18">
        <v>1046</v>
      </c>
      <c r="B1048" s="18">
        <f t="shared" si="32"/>
        <v>2021</v>
      </c>
      <c r="C1048" s="17">
        <v>44228</v>
      </c>
      <c r="D1048" s="18" t="s">
        <v>130</v>
      </c>
      <c r="E1048" s="18" t="s">
        <v>95</v>
      </c>
      <c r="F1048" s="18" t="str">
        <f t="shared" si="33"/>
        <v>Eversource_WMA-Distributed Solar (SMART)-44228</v>
      </c>
      <c r="G1048" s="11" t="s">
        <v>131</v>
      </c>
      <c r="H1048" s="11" t="s">
        <v>49</v>
      </c>
      <c r="I1048" s="11" t="s">
        <v>150</v>
      </c>
      <c r="J1048" s="11" t="s">
        <v>150</v>
      </c>
      <c r="K1048" s="11" t="str">
        <f>IFERROR(INDEX('EDC Component Dictionary'!$C$5:$C$37,MATCH('Rates Database'!J1048,'EDC Component Dictionary'!$B$5:$B$37,0)), "Energy Supply")</f>
        <v>Other</v>
      </c>
      <c r="L1048" s="12">
        <v>1.23E-3</v>
      </c>
      <c r="M1048" s="12"/>
    </row>
    <row r="1049" spans="1:13" x14ac:dyDescent="0.3">
      <c r="A1049" s="18">
        <v>1047</v>
      </c>
      <c r="B1049" s="18">
        <f t="shared" si="32"/>
        <v>2021</v>
      </c>
      <c r="C1049" s="17">
        <v>44197</v>
      </c>
      <c r="D1049" s="18" t="s">
        <v>130</v>
      </c>
      <c r="E1049" s="18" t="s">
        <v>95</v>
      </c>
      <c r="F1049" s="18" t="str">
        <f t="shared" si="33"/>
        <v>Eversource_WMA-Distributed Solar (SMART)-44197</v>
      </c>
      <c r="G1049" s="11" t="s">
        <v>131</v>
      </c>
      <c r="H1049" s="11" t="s">
        <v>49</v>
      </c>
      <c r="I1049" s="11" t="s">
        <v>150</v>
      </c>
      <c r="J1049" s="11" t="s">
        <v>150</v>
      </c>
      <c r="K1049" s="11" t="str">
        <f>IFERROR(INDEX('EDC Component Dictionary'!$C$5:$C$37,MATCH('Rates Database'!J1049,'EDC Component Dictionary'!$B$5:$B$37,0)), "Energy Supply")</f>
        <v>Other</v>
      </c>
      <c r="L1049" s="12">
        <v>1.23E-3</v>
      </c>
      <c r="M1049" s="12"/>
    </row>
    <row r="1050" spans="1:13" x14ac:dyDescent="0.3">
      <c r="A1050" s="18">
        <v>1048</v>
      </c>
      <c r="B1050" s="18">
        <f t="shared" si="32"/>
        <v>2020</v>
      </c>
      <c r="C1050" s="17">
        <v>44166</v>
      </c>
      <c r="D1050" s="18" t="s">
        <v>130</v>
      </c>
      <c r="E1050" s="18" t="s">
        <v>95</v>
      </c>
      <c r="F1050" s="18" t="str">
        <f t="shared" si="33"/>
        <v>Eversource_WMA-Distributed Solar (SMART)-44166</v>
      </c>
      <c r="G1050" s="11" t="s">
        <v>131</v>
      </c>
      <c r="H1050" s="11" t="s">
        <v>49</v>
      </c>
      <c r="I1050" s="11" t="s">
        <v>150</v>
      </c>
      <c r="J1050" s="11" t="s">
        <v>150</v>
      </c>
      <c r="K1050" s="11" t="str">
        <f>IFERROR(INDEX('EDC Component Dictionary'!$C$5:$C$37,MATCH('Rates Database'!J1050,'EDC Component Dictionary'!$B$5:$B$37,0)), "Energy Supply")</f>
        <v>Other</v>
      </c>
      <c r="L1050" s="12">
        <v>-2.0000000000000001E-4</v>
      </c>
      <c r="M1050" s="12"/>
    </row>
    <row r="1051" spans="1:13" x14ac:dyDescent="0.3">
      <c r="A1051" s="18">
        <v>1049</v>
      </c>
      <c r="B1051" s="18">
        <f t="shared" si="32"/>
        <v>2020</v>
      </c>
      <c r="C1051" s="17">
        <v>44136</v>
      </c>
      <c r="D1051" s="18" t="s">
        <v>130</v>
      </c>
      <c r="E1051" s="18" t="s">
        <v>95</v>
      </c>
      <c r="F1051" s="18" t="str">
        <f t="shared" si="33"/>
        <v>Eversource_WMA-Distributed Solar (SMART)-44136</v>
      </c>
      <c r="G1051" s="11" t="s">
        <v>131</v>
      </c>
      <c r="H1051" s="11" t="s">
        <v>49</v>
      </c>
      <c r="I1051" s="11" t="s">
        <v>150</v>
      </c>
      <c r="J1051" s="11" t="s">
        <v>150</v>
      </c>
      <c r="K1051" s="11" t="str">
        <f>IFERROR(INDEX('EDC Component Dictionary'!$C$5:$C$37,MATCH('Rates Database'!J1051,'EDC Component Dictionary'!$B$5:$B$37,0)), "Energy Supply")</f>
        <v>Other</v>
      </c>
      <c r="L1051" s="12">
        <v>-2.0000000000000001E-4</v>
      </c>
      <c r="M1051" s="12"/>
    </row>
    <row r="1052" spans="1:13" x14ac:dyDescent="0.3">
      <c r="A1052" s="18">
        <v>1050</v>
      </c>
      <c r="B1052" s="18">
        <f t="shared" si="32"/>
        <v>2020</v>
      </c>
      <c r="C1052" s="17">
        <v>44105</v>
      </c>
      <c r="D1052" s="18" t="s">
        <v>130</v>
      </c>
      <c r="E1052" s="18" t="s">
        <v>95</v>
      </c>
      <c r="F1052" s="18" t="str">
        <f t="shared" si="33"/>
        <v>Eversource_WMA-Distributed Solar (SMART)-44105</v>
      </c>
      <c r="G1052" s="11" t="s">
        <v>131</v>
      </c>
      <c r="H1052" s="11" t="s">
        <v>49</v>
      </c>
      <c r="I1052" s="11" t="s">
        <v>150</v>
      </c>
      <c r="J1052" s="11" t="s">
        <v>150</v>
      </c>
      <c r="K1052" s="11" t="str">
        <f>IFERROR(INDEX('EDC Component Dictionary'!$C$5:$C$37,MATCH('Rates Database'!J1052,'EDC Component Dictionary'!$B$5:$B$37,0)), "Energy Supply")</f>
        <v>Other</v>
      </c>
      <c r="L1052" s="12">
        <v>-2.0000000000000001E-4</v>
      </c>
      <c r="M1052" s="12"/>
    </row>
    <row r="1053" spans="1:13" x14ac:dyDescent="0.3">
      <c r="A1053" s="18">
        <v>1051</v>
      </c>
      <c r="B1053" s="18">
        <f t="shared" si="32"/>
        <v>2020</v>
      </c>
      <c r="C1053" s="17">
        <v>44075</v>
      </c>
      <c r="D1053" s="18" t="s">
        <v>130</v>
      </c>
      <c r="E1053" s="18" t="s">
        <v>95</v>
      </c>
      <c r="F1053" s="18" t="str">
        <f t="shared" si="33"/>
        <v>Eversource_WMA-Distributed Solar (SMART)-44075</v>
      </c>
      <c r="G1053" s="11" t="s">
        <v>131</v>
      </c>
      <c r="H1053" s="11" t="s">
        <v>49</v>
      </c>
      <c r="I1053" s="11" t="s">
        <v>150</v>
      </c>
      <c r="J1053" s="11" t="s">
        <v>150</v>
      </c>
      <c r="K1053" s="11" t="str">
        <f>IFERROR(INDEX('EDC Component Dictionary'!$C$5:$C$37,MATCH('Rates Database'!J1053,'EDC Component Dictionary'!$B$5:$B$37,0)), "Energy Supply")</f>
        <v>Other</v>
      </c>
      <c r="L1053" s="12">
        <v>-2.0000000000000001E-4</v>
      </c>
      <c r="M1053" s="12"/>
    </row>
    <row r="1054" spans="1:13" x14ac:dyDescent="0.3">
      <c r="A1054" s="18">
        <v>1052</v>
      </c>
      <c r="B1054" s="18">
        <f t="shared" si="32"/>
        <v>2020</v>
      </c>
      <c r="C1054" s="17">
        <v>44044</v>
      </c>
      <c r="D1054" s="18" t="s">
        <v>130</v>
      </c>
      <c r="E1054" s="18" t="s">
        <v>95</v>
      </c>
      <c r="F1054" s="18" t="str">
        <f t="shared" si="33"/>
        <v>Eversource_WMA-Distributed Solar (SMART)-44044</v>
      </c>
      <c r="G1054" s="11" t="s">
        <v>131</v>
      </c>
      <c r="H1054" s="11" t="s">
        <v>49</v>
      </c>
      <c r="I1054" s="11" t="s">
        <v>150</v>
      </c>
      <c r="J1054" s="11" t="s">
        <v>150</v>
      </c>
      <c r="K1054" s="11" t="str">
        <f>IFERROR(INDEX('EDC Component Dictionary'!$C$5:$C$37,MATCH('Rates Database'!J1054,'EDC Component Dictionary'!$B$5:$B$37,0)), "Energy Supply")</f>
        <v>Other</v>
      </c>
      <c r="L1054" s="12">
        <v>-2.0000000000000001E-4</v>
      </c>
      <c r="M1054" s="12"/>
    </row>
    <row r="1055" spans="1:13" x14ac:dyDescent="0.3">
      <c r="A1055" s="18">
        <v>1053</v>
      </c>
      <c r="B1055" s="18">
        <f t="shared" si="32"/>
        <v>2020</v>
      </c>
      <c r="C1055" s="17">
        <v>44013</v>
      </c>
      <c r="D1055" s="18" t="s">
        <v>130</v>
      </c>
      <c r="E1055" s="18" t="s">
        <v>95</v>
      </c>
      <c r="F1055" s="18" t="str">
        <f t="shared" si="33"/>
        <v>Eversource_WMA-Distributed Solar (SMART)-44013</v>
      </c>
      <c r="G1055" s="11" t="s">
        <v>131</v>
      </c>
      <c r="H1055" s="11" t="s">
        <v>49</v>
      </c>
      <c r="I1055" s="11" t="s">
        <v>150</v>
      </c>
      <c r="J1055" s="11" t="s">
        <v>150</v>
      </c>
      <c r="K1055" s="11" t="str">
        <f>IFERROR(INDEX('EDC Component Dictionary'!$C$5:$C$37,MATCH('Rates Database'!J1055,'EDC Component Dictionary'!$B$5:$B$37,0)), "Energy Supply")</f>
        <v>Other</v>
      </c>
      <c r="L1055" s="12">
        <v>1.92E-3</v>
      </c>
      <c r="M1055" s="12"/>
    </row>
    <row r="1056" spans="1:13" x14ac:dyDescent="0.3">
      <c r="A1056" s="18">
        <v>1054</v>
      </c>
      <c r="B1056" s="18">
        <f t="shared" si="32"/>
        <v>2020</v>
      </c>
      <c r="C1056" s="17">
        <v>43983</v>
      </c>
      <c r="D1056" s="18" t="s">
        <v>130</v>
      </c>
      <c r="E1056" s="18" t="s">
        <v>95</v>
      </c>
      <c r="F1056" s="18" t="str">
        <f t="shared" si="33"/>
        <v>Eversource_WMA-Distributed Solar (SMART)-43983</v>
      </c>
      <c r="G1056" s="11" t="s">
        <v>131</v>
      </c>
      <c r="H1056" s="11" t="s">
        <v>49</v>
      </c>
      <c r="I1056" s="11" t="s">
        <v>150</v>
      </c>
      <c r="J1056" s="11" t="s">
        <v>150</v>
      </c>
      <c r="K1056" s="11" t="str">
        <f>IFERROR(INDEX('EDC Component Dictionary'!$C$5:$C$37,MATCH('Rates Database'!J1056,'EDC Component Dictionary'!$B$5:$B$37,0)), "Energy Supply")</f>
        <v>Other</v>
      </c>
      <c r="L1056" s="12">
        <v>1.92E-3</v>
      </c>
      <c r="M1056" s="12"/>
    </row>
    <row r="1057" spans="1:13" x14ac:dyDescent="0.3">
      <c r="A1057" s="18">
        <v>1055</v>
      </c>
      <c r="B1057" s="18">
        <f t="shared" si="32"/>
        <v>2020</v>
      </c>
      <c r="C1057" s="17">
        <v>43952</v>
      </c>
      <c r="D1057" s="18" t="s">
        <v>130</v>
      </c>
      <c r="E1057" s="18" t="s">
        <v>95</v>
      </c>
      <c r="F1057" s="18" t="str">
        <f t="shared" si="33"/>
        <v>Eversource_WMA-Distributed Solar (SMART)-43952</v>
      </c>
      <c r="G1057" s="11" t="s">
        <v>131</v>
      </c>
      <c r="H1057" s="11" t="s">
        <v>49</v>
      </c>
      <c r="I1057" s="11" t="s">
        <v>150</v>
      </c>
      <c r="J1057" s="11" t="s">
        <v>150</v>
      </c>
      <c r="K1057" s="11" t="str">
        <f>IFERROR(INDEX('EDC Component Dictionary'!$C$5:$C$37,MATCH('Rates Database'!J1057,'EDC Component Dictionary'!$B$5:$B$37,0)), "Energy Supply")</f>
        <v>Other</v>
      </c>
      <c r="L1057" s="12">
        <v>1.92E-3</v>
      </c>
      <c r="M1057" s="12"/>
    </row>
    <row r="1058" spans="1:13" x14ac:dyDescent="0.3">
      <c r="A1058" s="18">
        <v>1056</v>
      </c>
      <c r="B1058" s="18">
        <f t="shared" si="32"/>
        <v>2020</v>
      </c>
      <c r="C1058" s="17">
        <v>43922</v>
      </c>
      <c r="D1058" s="18" t="s">
        <v>130</v>
      </c>
      <c r="E1058" s="18" t="s">
        <v>95</v>
      </c>
      <c r="F1058" s="18" t="str">
        <f t="shared" si="33"/>
        <v>Eversource_WMA-Distributed Solar (SMART)-43922</v>
      </c>
      <c r="G1058" s="11" t="s">
        <v>131</v>
      </c>
      <c r="H1058" s="11" t="s">
        <v>49</v>
      </c>
      <c r="I1058" s="11" t="s">
        <v>150</v>
      </c>
      <c r="J1058" s="11" t="s">
        <v>150</v>
      </c>
      <c r="K1058" s="11" t="str">
        <f>IFERROR(INDEX('EDC Component Dictionary'!$C$5:$C$37,MATCH('Rates Database'!J1058,'EDC Component Dictionary'!$B$5:$B$37,0)), "Energy Supply")</f>
        <v>Other</v>
      </c>
      <c r="L1058" s="12">
        <v>1.92E-3</v>
      </c>
      <c r="M1058" s="12"/>
    </row>
    <row r="1059" spans="1:13" x14ac:dyDescent="0.3">
      <c r="A1059" s="18">
        <v>1057</v>
      </c>
      <c r="B1059" s="18">
        <f t="shared" si="32"/>
        <v>2020</v>
      </c>
      <c r="C1059" s="17">
        <v>43891</v>
      </c>
      <c r="D1059" s="18" t="s">
        <v>130</v>
      </c>
      <c r="E1059" s="18" t="s">
        <v>95</v>
      </c>
      <c r="F1059" s="18" t="str">
        <f t="shared" si="33"/>
        <v>Eversource_WMA-Distributed Solar (SMART)-43891</v>
      </c>
      <c r="G1059" s="11" t="s">
        <v>131</v>
      </c>
      <c r="H1059" s="11" t="s">
        <v>49</v>
      </c>
      <c r="I1059" s="11" t="s">
        <v>150</v>
      </c>
      <c r="J1059" s="11" t="s">
        <v>150</v>
      </c>
      <c r="K1059" s="11" t="str">
        <f>IFERROR(INDEX('EDC Component Dictionary'!$C$5:$C$37,MATCH('Rates Database'!J1059,'EDC Component Dictionary'!$B$5:$B$37,0)), "Energy Supply")</f>
        <v>Other</v>
      </c>
      <c r="L1059" s="12">
        <v>1.92E-3</v>
      </c>
      <c r="M1059" s="12"/>
    </row>
    <row r="1060" spans="1:13" x14ac:dyDescent="0.3">
      <c r="A1060" s="18">
        <v>1058</v>
      </c>
      <c r="B1060" s="18">
        <f t="shared" si="32"/>
        <v>2020</v>
      </c>
      <c r="C1060" s="17">
        <v>43862</v>
      </c>
      <c r="D1060" s="18" t="s">
        <v>130</v>
      </c>
      <c r="E1060" s="18" t="s">
        <v>95</v>
      </c>
      <c r="F1060" s="18" t="str">
        <f t="shared" si="33"/>
        <v>Eversource_WMA-Distributed Solar (SMART)-43862</v>
      </c>
      <c r="G1060" s="11" t="s">
        <v>131</v>
      </c>
      <c r="H1060" s="11" t="s">
        <v>49</v>
      </c>
      <c r="I1060" s="11" t="s">
        <v>150</v>
      </c>
      <c r="J1060" s="11" t="s">
        <v>150</v>
      </c>
      <c r="K1060" s="11" t="str">
        <f>IFERROR(INDEX('EDC Component Dictionary'!$C$5:$C$37,MATCH('Rates Database'!J1060,'EDC Component Dictionary'!$B$5:$B$37,0)), "Energy Supply")</f>
        <v>Other</v>
      </c>
      <c r="L1060" s="12">
        <v>1.92E-3</v>
      </c>
      <c r="M1060" s="12"/>
    </row>
    <row r="1061" spans="1:13" x14ac:dyDescent="0.3">
      <c r="A1061" s="18">
        <v>1059</v>
      </c>
      <c r="B1061" s="18">
        <f t="shared" si="32"/>
        <v>2020</v>
      </c>
      <c r="C1061" s="17">
        <v>43831</v>
      </c>
      <c r="D1061" s="18" t="s">
        <v>130</v>
      </c>
      <c r="E1061" s="18" t="s">
        <v>95</v>
      </c>
      <c r="F1061" s="18" t="str">
        <f t="shared" si="33"/>
        <v>Eversource_WMA-Distributed Solar (SMART)-43831</v>
      </c>
      <c r="G1061" s="11" t="s">
        <v>131</v>
      </c>
      <c r="H1061" s="11" t="s">
        <v>49</v>
      </c>
      <c r="I1061" s="11" t="s">
        <v>150</v>
      </c>
      <c r="J1061" s="11" t="s">
        <v>150</v>
      </c>
      <c r="K1061" s="11" t="str">
        <f>IFERROR(INDEX('EDC Component Dictionary'!$C$5:$C$37,MATCH('Rates Database'!J1061,'EDC Component Dictionary'!$B$5:$B$37,0)), "Energy Supply")</f>
        <v>Other</v>
      </c>
      <c r="L1061" s="12">
        <v>1.92E-3</v>
      </c>
      <c r="M1061" s="12"/>
    </row>
    <row r="1062" spans="1:13" x14ac:dyDescent="0.3">
      <c r="A1062" s="18">
        <v>1060</v>
      </c>
      <c r="B1062" s="18">
        <f t="shared" si="32"/>
        <v>2019</v>
      </c>
      <c r="C1062" s="17">
        <v>43800</v>
      </c>
      <c r="D1062" s="18" t="s">
        <v>130</v>
      </c>
      <c r="E1062" s="18" t="s">
        <v>95</v>
      </c>
      <c r="F1062" s="18" t="str">
        <f t="shared" si="33"/>
        <v>Eversource_WMA-Distributed Solar (SMART)-43800</v>
      </c>
      <c r="G1062" s="11" t="s">
        <v>131</v>
      </c>
      <c r="H1062" s="11" t="s">
        <v>49</v>
      </c>
      <c r="I1062" s="11" t="s">
        <v>150</v>
      </c>
      <c r="J1062" s="11" t="s">
        <v>150</v>
      </c>
      <c r="K1062" s="11" t="str">
        <f>IFERROR(INDEX('EDC Component Dictionary'!$C$5:$C$37,MATCH('Rates Database'!J1062,'EDC Component Dictionary'!$B$5:$B$37,0)), "Energy Supply")</f>
        <v>Other</v>
      </c>
      <c r="L1062" s="12">
        <v>8.8000000000000003E-4</v>
      </c>
      <c r="M1062" s="12"/>
    </row>
    <row r="1063" spans="1:13" x14ac:dyDescent="0.3">
      <c r="A1063" s="18">
        <v>1061</v>
      </c>
      <c r="B1063" s="18">
        <f t="shared" si="32"/>
        <v>2019</v>
      </c>
      <c r="C1063" s="17">
        <v>43770</v>
      </c>
      <c r="D1063" s="18" t="s">
        <v>130</v>
      </c>
      <c r="E1063" s="18" t="s">
        <v>95</v>
      </c>
      <c r="F1063" s="18" t="str">
        <f t="shared" si="33"/>
        <v>Eversource_WMA-Distributed Solar (SMART)-43770</v>
      </c>
      <c r="G1063" s="11" t="s">
        <v>131</v>
      </c>
      <c r="H1063" s="11" t="s">
        <v>49</v>
      </c>
      <c r="I1063" s="11" t="s">
        <v>150</v>
      </c>
      <c r="J1063" s="11" t="s">
        <v>150</v>
      </c>
      <c r="K1063" s="11" t="str">
        <f>IFERROR(INDEX('EDC Component Dictionary'!$C$5:$C$37,MATCH('Rates Database'!J1063,'EDC Component Dictionary'!$B$5:$B$37,0)), "Energy Supply")</f>
        <v>Other</v>
      </c>
      <c r="L1063" s="12">
        <v>8.8000000000000003E-4</v>
      </c>
      <c r="M1063" s="12"/>
    </row>
    <row r="1064" spans="1:13" x14ac:dyDescent="0.3">
      <c r="A1064" s="18">
        <v>1062</v>
      </c>
      <c r="B1064" s="18">
        <f t="shared" si="32"/>
        <v>2019</v>
      </c>
      <c r="C1064" s="17">
        <v>43739</v>
      </c>
      <c r="D1064" s="18" t="s">
        <v>130</v>
      </c>
      <c r="E1064" s="18" t="s">
        <v>95</v>
      </c>
      <c r="F1064" s="18" t="str">
        <f t="shared" si="33"/>
        <v>Eversource_WMA-Distributed Solar (SMART)-43739</v>
      </c>
      <c r="G1064" s="11" t="s">
        <v>131</v>
      </c>
      <c r="H1064" s="11" t="s">
        <v>49</v>
      </c>
      <c r="I1064" s="11" t="s">
        <v>150</v>
      </c>
      <c r="J1064" s="11" t="s">
        <v>150</v>
      </c>
      <c r="K1064" s="11" t="str">
        <f>IFERROR(INDEX('EDC Component Dictionary'!$C$5:$C$37,MATCH('Rates Database'!J1064,'EDC Component Dictionary'!$B$5:$B$37,0)), "Energy Supply")</f>
        <v>Other</v>
      </c>
      <c r="L1064" s="12">
        <v>8.8000000000000003E-4</v>
      </c>
      <c r="M1064" s="12"/>
    </row>
    <row r="1065" spans="1:13" x14ac:dyDescent="0.3">
      <c r="A1065" s="18">
        <v>1063</v>
      </c>
      <c r="B1065" s="18">
        <f t="shared" si="32"/>
        <v>2019</v>
      </c>
      <c r="C1065" s="17">
        <v>43709</v>
      </c>
      <c r="D1065" s="18" t="s">
        <v>130</v>
      </c>
      <c r="E1065" s="18" t="s">
        <v>95</v>
      </c>
      <c r="F1065" s="18" t="str">
        <f t="shared" si="33"/>
        <v>Eversource_WMA-Distributed Solar (SMART)-43709</v>
      </c>
      <c r="G1065" s="11" t="s">
        <v>131</v>
      </c>
      <c r="H1065" s="11" t="s">
        <v>49</v>
      </c>
      <c r="I1065" s="11" t="s">
        <v>150</v>
      </c>
      <c r="J1065" s="11" t="s">
        <v>150</v>
      </c>
      <c r="K1065" s="11" t="str">
        <f>IFERROR(INDEX('EDC Component Dictionary'!$C$5:$C$37,MATCH('Rates Database'!J1065,'EDC Component Dictionary'!$B$5:$B$37,0)), "Energy Supply")</f>
        <v>Other</v>
      </c>
      <c r="L1065" s="12">
        <v>8.8000000000000003E-4</v>
      </c>
      <c r="M1065" s="12"/>
    </row>
    <row r="1066" spans="1:13" x14ac:dyDescent="0.3">
      <c r="A1066" s="18">
        <v>1064</v>
      </c>
      <c r="B1066" s="18">
        <f t="shared" si="32"/>
        <v>2019</v>
      </c>
      <c r="C1066" s="17">
        <v>43678</v>
      </c>
      <c r="D1066" s="18" t="s">
        <v>130</v>
      </c>
      <c r="E1066" s="18" t="s">
        <v>95</v>
      </c>
      <c r="F1066" s="18" t="str">
        <f t="shared" si="33"/>
        <v>Eversource_WMA-Distributed Solar (SMART)-43678</v>
      </c>
      <c r="G1066" s="11" t="s">
        <v>131</v>
      </c>
      <c r="H1066" s="11" t="s">
        <v>49</v>
      </c>
      <c r="I1066" s="11" t="s">
        <v>150</v>
      </c>
      <c r="J1066" s="11" t="s">
        <v>150</v>
      </c>
      <c r="K1066" s="11" t="str">
        <f>IFERROR(INDEX('EDC Component Dictionary'!$C$5:$C$37,MATCH('Rates Database'!J1066,'EDC Component Dictionary'!$B$5:$B$37,0)), "Energy Supply")</f>
        <v>Other</v>
      </c>
      <c r="L1066" s="12">
        <v>8.8000000000000003E-4</v>
      </c>
      <c r="M1066" s="12"/>
    </row>
    <row r="1067" spans="1:13" x14ac:dyDescent="0.3">
      <c r="A1067" s="18">
        <v>1065</v>
      </c>
      <c r="B1067" s="18">
        <f t="shared" si="32"/>
        <v>2019</v>
      </c>
      <c r="C1067" s="17">
        <v>43647</v>
      </c>
      <c r="D1067" s="18" t="s">
        <v>130</v>
      </c>
      <c r="E1067" s="18" t="s">
        <v>95</v>
      </c>
      <c r="F1067" s="18" t="str">
        <f t="shared" si="33"/>
        <v>Eversource_WMA-Distributed Solar (SMART)-43647</v>
      </c>
      <c r="G1067" s="11" t="s">
        <v>131</v>
      </c>
      <c r="H1067" s="11" t="s">
        <v>49</v>
      </c>
      <c r="I1067" s="11" t="s">
        <v>150</v>
      </c>
      <c r="J1067" s="11" t="s">
        <v>150</v>
      </c>
      <c r="K1067" s="11" t="str">
        <f>IFERROR(INDEX('EDC Component Dictionary'!$C$5:$C$37,MATCH('Rates Database'!J1067,'EDC Component Dictionary'!$B$5:$B$37,0)), "Energy Supply")</f>
        <v>Other</v>
      </c>
      <c r="L1067" s="12">
        <v>8.8000000000000003E-4</v>
      </c>
      <c r="M1067" s="12"/>
    </row>
    <row r="1068" spans="1:13" x14ac:dyDescent="0.3">
      <c r="A1068" s="18">
        <v>1066</v>
      </c>
      <c r="B1068" s="18">
        <f t="shared" si="32"/>
        <v>2019</v>
      </c>
      <c r="C1068" s="17">
        <v>43617</v>
      </c>
      <c r="D1068" s="18" t="s">
        <v>130</v>
      </c>
      <c r="E1068" s="18" t="s">
        <v>95</v>
      </c>
      <c r="F1068" s="18" t="str">
        <f t="shared" si="33"/>
        <v>Eversource_WMA-Distributed Solar (SMART)-43617</v>
      </c>
      <c r="G1068" s="11" t="s">
        <v>131</v>
      </c>
      <c r="H1068" s="11" t="s">
        <v>49</v>
      </c>
      <c r="I1068" s="11" t="s">
        <v>150</v>
      </c>
      <c r="J1068" s="11" t="s">
        <v>150</v>
      </c>
      <c r="K1068" s="11" t="str">
        <f>IFERROR(INDEX('EDC Component Dictionary'!$C$5:$C$37,MATCH('Rates Database'!J1068,'EDC Component Dictionary'!$B$5:$B$37,0)), "Energy Supply")</f>
        <v>Other</v>
      </c>
      <c r="L1068" s="12">
        <v>8.8000000000000003E-4</v>
      </c>
      <c r="M1068" s="12"/>
    </row>
    <row r="1069" spans="1:13" x14ac:dyDescent="0.3">
      <c r="A1069" s="18">
        <v>1067</v>
      </c>
      <c r="B1069" s="18">
        <f t="shared" si="32"/>
        <v>2019</v>
      </c>
      <c r="C1069" s="17">
        <v>43586</v>
      </c>
      <c r="D1069" s="18" t="s">
        <v>130</v>
      </c>
      <c r="E1069" s="18" t="s">
        <v>95</v>
      </c>
      <c r="F1069" s="18" t="str">
        <f t="shared" si="33"/>
        <v>Eversource_WMA-Distributed Solar (SMART)-43586</v>
      </c>
      <c r="G1069" s="11" t="s">
        <v>131</v>
      </c>
      <c r="H1069" s="11" t="s">
        <v>49</v>
      </c>
      <c r="I1069" s="11" t="s">
        <v>150</v>
      </c>
      <c r="J1069" s="11" t="s">
        <v>150</v>
      </c>
      <c r="K1069" s="11" t="str">
        <f>IFERROR(INDEX('EDC Component Dictionary'!$C$5:$C$37,MATCH('Rates Database'!J1069,'EDC Component Dictionary'!$B$5:$B$37,0)), "Energy Supply")</f>
        <v>Other</v>
      </c>
      <c r="L1069" s="12">
        <v>8.8000000000000003E-4</v>
      </c>
      <c r="M1069" s="12"/>
    </row>
    <row r="1070" spans="1:13" x14ac:dyDescent="0.3">
      <c r="A1070" s="18">
        <v>1068</v>
      </c>
      <c r="B1070" s="18">
        <f t="shared" si="32"/>
        <v>2019</v>
      </c>
      <c r="C1070" s="17">
        <v>43556</v>
      </c>
      <c r="D1070" s="18" t="s">
        <v>130</v>
      </c>
      <c r="E1070" s="18" t="s">
        <v>95</v>
      </c>
      <c r="F1070" s="18" t="str">
        <f t="shared" si="33"/>
        <v>Eversource_WMA-Distributed Solar (SMART)-43556</v>
      </c>
      <c r="G1070" s="11" t="s">
        <v>131</v>
      </c>
      <c r="H1070" s="11" t="s">
        <v>49</v>
      </c>
      <c r="I1070" s="11" t="s">
        <v>150</v>
      </c>
      <c r="J1070" s="11" t="s">
        <v>150</v>
      </c>
      <c r="K1070" s="11" t="str">
        <f>IFERROR(INDEX('EDC Component Dictionary'!$C$5:$C$37,MATCH('Rates Database'!J1070,'EDC Component Dictionary'!$B$5:$B$37,0)), "Energy Supply")</f>
        <v>Other</v>
      </c>
      <c r="L1070" s="12">
        <v>8.8000000000000003E-4</v>
      </c>
      <c r="M1070" s="12"/>
    </row>
    <row r="1071" spans="1:13" x14ac:dyDescent="0.3">
      <c r="A1071" s="18">
        <v>1069</v>
      </c>
      <c r="B1071" s="18">
        <f t="shared" si="32"/>
        <v>2019</v>
      </c>
      <c r="C1071" s="17">
        <v>43525</v>
      </c>
      <c r="D1071" s="18" t="s">
        <v>130</v>
      </c>
      <c r="E1071" s="18" t="s">
        <v>95</v>
      </c>
      <c r="F1071" s="18" t="str">
        <f t="shared" si="33"/>
        <v>Eversource_WMA-Distributed Solar (SMART)-43525</v>
      </c>
      <c r="G1071" s="11" t="s">
        <v>131</v>
      </c>
      <c r="H1071" s="11" t="s">
        <v>49</v>
      </c>
      <c r="I1071" s="11" t="s">
        <v>150</v>
      </c>
      <c r="J1071" s="11" t="s">
        <v>150</v>
      </c>
      <c r="K1071" s="11" t="str">
        <f>IFERROR(INDEX('EDC Component Dictionary'!$C$5:$C$37,MATCH('Rates Database'!J1071,'EDC Component Dictionary'!$B$5:$B$37,0)), "Energy Supply")</f>
        <v>Other</v>
      </c>
      <c r="L1071" s="12">
        <v>8.8000000000000003E-4</v>
      </c>
      <c r="M1071" s="12"/>
    </row>
    <row r="1072" spans="1:13" x14ac:dyDescent="0.3">
      <c r="A1072" s="18">
        <v>1070</v>
      </c>
      <c r="B1072" s="18">
        <f t="shared" si="32"/>
        <v>2019</v>
      </c>
      <c r="C1072" s="17">
        <v>43497</v>
      </c>
      <c r="D1072" s="18" t="s">
        <v>130</v>
      </c>
      <c r="E1072" s="18" t="s">
        <v>95</v>
      </c>
      <c r="F1072" s="18" t="str">
        <f t="shared" si="33"/>
        <v>Eversource_WMA-Distributed Solar (SMART)-43497</v>
      </c>
      <c r="G1072" s="11" t="s">
        <v>131</v>
      </c>
      <c r="H1072" s="11" t="s">
        <v>49</v>
      </c>
      <c r="I1072" s="11" t="s">
        <v>150</v>
      </c>
      <c r="J1072" s="11" t="s">
        <v>150</v>
      </c>
      <c r="K1072" s="11" t="str">
        <f>IFERROR(INDEX('EDC Component Dictionary'!$C$5:$C$37,MATCH('Rates Database'!J1072,'EDC Component Dictionary'!$B$5:$B$37,0)), "Energy Supply")</f>
        <v>Other</v>
      </c>
      <c r="L1072" s="12">
        <v>8.8000000000000003E-4</v>
      </c>
      <c r="M1072" s="12"/>
    </row>
    <row r="1073" spans="1:13" x14ac:dyDescent="0.3">
      <c r="A1073" s="18">
        <v>1071</v>
      </c>
      <c r="B1073" s="18">
        <f t="shared" si="32"/>
        <v>2019</v>
      </c>
      <c r="C1073" s="17">
        <v>43466</v>
      </c>
      <c r="D1073" s="18" t="s">
        <v>130</v>
      </c>
      <c r="E1073" s="18" t="s">
        <v>95</v>
      </c>
      <c r="F1073" s="18" t="str">
        <f t="shared" si="33"/>
        <v>Eversource_WMA-Distributed Solar (SMART)-43466</v>
      </c>
      <c r="G1073" s="11" t="s">
        <v>131</v>
      </c>
      <c r="H1073" s="11" t="s">
        <v>49</v>
      </c>
      <c r="I1073" s="11" t="s">
        <v>150</v>
      </c>
      <c r="J1073" s="11" t="s">
        <v>150</v>
      </c>
      <c r="K1073" s="11" t="str">
        <f>IFERROR(INDEX('EDC Component Dictionary'!$C$5:$C$37,MATCH('Rates Database'!J1073,'EDC Component Dictionary'!$B$5:$B$37,0)), "Energy Supply")</f>
        <v>Other</v>
      </c>
      <c r="L1073" s="12">
        <v>8.8000000000000003E-4</v>
      </c>
      <c r="M1073" s="12"/>
    </row>
    <row r="1074" spans="1:13" x14ac:dyDescent="0.3">
      <c r="A1074" s="18">
        <v>1072</v>
      </c>
      <c r="B1074" s="18">
        <f t="shared" si="32"/>
        <v>2024</v>
      </c>
      <c r="C1074" s="17">
        <v>45352</v>
      </c>
      <c r="D1074" s="18" t="s">
        <v>130</v>
      </c>
      <c r="E1074" s="18" t="s">
        <v>95</v>
      </c>
      <c r="F1074" s="18" t="str">
        <f t="shared" si="33"/>
        <v>Eversource_WMA-Base Transition-45352</v>
      </c>
      <c r="G1074" s="11" t="s">
        <v>131</v>
      </c>
      <c r="H1074" s="11" t="s">
        <v>49</v>
      </c>
      <c r="I1074" s="11" t="s">
        <v>151</v>
      </c>
      <c r="J1074" s="11" t="s">
        <v>152</v>
      </c>
      <c r="K1074" s="11" t="str">
        <f>IFERROR(INDEX('EDC Component Dictionary'!$C$5:$C$37,MATCH('Rates Database'!J1074,'EDC Component Dictionary'!$B$5:$B$37,0)), "Energy Supply")</f>
        <v>Other</v>
      </c>
      <c r="L1074" s="12">
        <v>-3.6999999999999999E-4</v>
      </c>
      <c r="M1074" s="12"/>
    </row>
    <row r="1075" spans="1:13" x14ac:dyDescent="0.3">
      <c r="A1075" s="18">
        <v>1073</v>
      </c>
      <c r="B1075" s="18">
        <f t="shared" si="32"/>
        <v>2024</v>
      </c>
      <c r="C1075" s="17">
        <v>45323</v>
      </c>
      <c r="D1075" s="18" t="s">
        <v>130</v>
      </c>
      <c r="E1075" s="18" t="s">
        <v>95</v>
      </c>
      <c r="F1075" s="18" t="str">
        <f t="shared" si="33"/>
        <v>Eversource_WMA-Base Transition-45323</v>
      </c>
      <c r="G1075" s="11" t="s">
        <v>131</v>
      </c>
      <c r="H1075" s="11" t="s">
        <v>49</v>
      </c>
      <c r="I1075" s="11" t="s">
        <v>151</v>
      </c>
      <c r="J1075" s="11" t="s">
        <v>152</v>
      </c>
      <c r="K1075" s="11" t="str">
        <f>IFERROR(INDEX('EDC Component Dictionary'!$C$5:$C$37,MATCH('Rates Database'!J1075,'EDC Component Dictionary'!$B$5:$B$37,0)), "Energy Supply")</f>
        <v>Other</v>
      </c>
      <c r="L1075" s="12">
        <v>-3.6999999999999999E-4</v>
      </c>
      <c r="M1075" s="12"/>
    </row>
    <row r="1076" spans="1:13" x14ac:dyDescent="0.3">
      <c r="A1076" s="18">
        <v>1074</v>
      </c>
      <c r="B1076" s="18">
        <f t="shared" si="32"/>
        <v>2024</v>
      </c>
      <c r="C1076" s="17">
        <v>45292</v>
      </c>
      <c r="D1076" s="18" t="s">
        <v>130</v>
      </c>
      <c r="E1076" s="18" t="s">
        <v>95</v>
      </c>
      <c r="F1076" s="18" t="str">
        <f t="shared" si="33"/>
        <v>Eversource_WMA-Base Transition-45292</v>
      </c>
      <c r="G1076" s="11" t="s">
        <v>131</v>
      </c>
      <c r="H1076" s="11" t="s">
        <v>49</v>
      </c>
      <c r="I1076" s="11" t="s">
        <v>151</v>
      </c>
      <c r="J1076" s="11" t="s">
        <v>152</v>
      </c>
      <c r="K1076" s="11" t="str">
        <f>IFERROR(INDEX('EDC Component Dictionary'!$C$5:$C$37,MATCH('Rates Database'!J1076,'EDC Component Dictionary'!$B$5:$B$37,0)), "Energy Supply")</f>
        <v>Other</v>
      </c>
      <c r="L1076" s="12">
        <v>-3.6999999999999999E-4</v>
      </c>
      <c r="M1076" s="12"/>
    </row>
    <row r="1077" spans="1:13" x14ac:dyDescent="0.3">
      <c r="A1077" s="18">
        <v>1075</v>
      </c>
      <c r="B1077" s="18">
        <f t="shared" si="32"/>
        <v>2023</v>
      </c>
      <c r="C1077" s="17">
        <v>45261</v>
      </c>
      <c r="D1077" s="18" t="s">
        <v>130</v>
      </c>
      <c r="E1077" s="18" t="s">
        <v>95</v>
      </c>
      <c r="F1077" s="18" t="str">
        <f t="shared" si="33"/>
        <v>Eversource_WMA-Base Transition-45261</v>
      </c>
      <c r="G1077" s="11" t="s">
        <v>131</v>
      </c>
      <c r="H1077" s="11" t="s">
        <v>49</v>
      </c>
      <c r="I1077" s="11" t="s">
        <v>151</v>
      </c>
      <c r="J1077" s="11" t="s">
        <v>152</v>
      </c>
      <c r="K1077" s="11" t="str">
        <f>IFERROR(INDEX('EDC Component Dictionary'!$C$5:$C$37,MATCH('Rates Database'!J1077,'EDC Component Dictionary'!$B$5:$B$37,0)), "Energy Supply")</f>
        <v>Other</v>
      </c>
      <c r="L1077" s="12">
        <v>-4.1099999999999999E-3</v>
      </c>
      <c r="M1077" s="12"/>
    </row>
    <row r="1078" spans="1:13" x14ac:dyDescent="0.3">
      <c r="A1078" s="18">
        <v>1076</v>
      </c>
      <c r="B1078" s="18">
        <f t="shared" si="32"/>
        <v>2023</v>
      </c>
      <c r="C1078" s="17">
        <v>45231</v>
      </c>
      <c r="D1078" s="18" t="s">
        <v>130</v>
      </c>
      <c r="E1078" s="18" t="s">
        <v>95</v>
      </c>
      <c r="F1078" s="18" t="str">
        <f t="shared" si="33"/>
        <v>Eversource_WMA-Base Transition-45231</v>
      </c>
      <c r="G1078" s="11" t="s">
        <v>131</v>
      </c>
      <c r="H1078" s="11" t="s">
        <v>49</v>
      </c>
      <c r="I1078" s="11" t="s">
        <v>151</v>
      </c>
      <c r="J1078" s="11" t="s">
        <v>152</v>
      </c>
      <c r="K1078" s="11" t="str">
        <f>IFERROR(INDEX('EDC Component Dictionary'!$C$5:$C$37,MATCH('Rates Database'!J1078,'EDC Component Dictionary'!$B$5:$B$37,0)), "Energy Supply")</f>
        <v>Other</v>
      </c>
      <c r="L1078" s="12">
        <v>-4.1099999999999999E-3</v>
      </c>
      <c r="M1078" s="12"/>
    </row>
    <row r="1079" spans="1:13" x14ac:dyDescent="0.3">
      <c r="A1079" s="18">
        <v>1077</v>
      </c>
      <c r="B1079" s="18">
        <f t="shared" si="32"/>
        <v>2023</v>
      </c>
      <c r="C1079" s="17">
        <v>45200</v>
      </c>
      <c r="D1079" s="18" t="s">
        <v>130</v>
      </c>
      <c r="E1079" s="18" t="s">
        <v>95</v>
      </c>
      <c r="F1079" s="18" t="str">
        <f t="shared" si="33"/>
        <v>Eversource_WMA-Base Transition-45200</v>
      </c>
      <c r="G1079" s="11" t="s">
        <v>131</v>
      </c>
      <c r="H1079" s="11" t="s">
        <v>49</v>
      </c>
      <c r="I1079" s="11" t="s">
        <v>151</v>
      </c>
      <c r="J1079" s="11" t="s">
        <v>152</v>
      </c>
      <c r="K1079" s="11" t="str">
        <f>IFERROR(INDEX('EDC Component Dictionary'!$C$5:$C$37,MATCH('Rates Database'!J1079,'EDC Component Dictionary'!$B$5:$B$37,0)), "Energy Supply")</f>
        <v>Other</v>
      </c>
      <c r="L1079" s="12">
        <v>-4.1099999999999999E-3</v>
      </c>
      <c r="M1079" s="12"/>
    </row>
    <row r="1080" spans="1:13" x14ac:dyDescent="0.3">
      <c r="A1080" s="18">
        <v>1078</v>
      </c>
      <c r="B1080" s="18">
        <f t="shared" si="32"/>
        <v>2023</v>
      </c>
      <c r="C1080" s="17">
        <v>45170</v>
      </c>
      <c r="D1080" s="18" t="s">
        <v>130</v>
      </c>
      <c r="E1080" s="18" t="s">
        <v>95</v>
      </c>
      <c r="F1080" s="18" t="str">
        <f t="shared" si="33"/>
        <v>Eversource_WMA-Base Transition-45170</v>
      </c>
      <c r="G1080" s="11" t="s">
        <v>131</v>
      </c>
      <c r="H1080" s="11" t="s">
        <v>49</v>
      </c>
      <c r="I1080" s="11" t="s">
        <v>151</v>
      </c>
      <c r="J1080" s="11" t="s">
        <v>152</v>
      </c>
      <c r="K1080" s="11" t="str">
        <f>IFERROR(INDEX('EDC Component Dictionary'!$C$5:$C$37,MATCH('Rates Database'!J1080,'EDC Component Dictionary'!$B$5:$B$37,0)), "Energy Supply")</f>
        <v>Other</v>
      </c>
      <c r="L1080" s="12">
        <v>-4.1099999999999999E-3</v>
      </c>
      <c r="M1080" s="12"/>
    </row>
    <row r="1081" spans="1:13" x14ac:dyDescent="0.3">
      <c r="A1081" s="18">
        <v>1079</v>
      </c>
      <c r="B1081" s="18">
        <f t="shared" si="32"/>
        <v>2023</v>
      </c>
      <c r="C1081" s="17">
        <v>45139</v>
      </c>
      <c r="D1081" s="18" t="s">
        <v>130</v>
      </c>
      <c r="E1081" s="18" t="s">
        <v>95</v>
      </c>
      <c r="F1081" s="18" t="str">
        <f t="shared" si="33"/>
        <v>Eversource_WMA-Base Transition-45139</v>
      </c>
      <c r="G1081" s="11" t="s">
        <v>131</v>
      </c>
      <c r="H1081" s="11" t="s">
        <v>49</v>
      </c>
      <c r="I1081" s="11" t="s">
        <v>151</v>
      </c>
      <c r="J1081" s="11" t="s">
        <v>152</v>
      </c>
      <c r="K1081" s="11" t="str">
        <f>IFERROR(INDEX('EDC Component Dictionary'!$C$5:$C$37,MATCH('Rates Database'!J1081,'EDC Component Dictionary'!$B$5:$B$37,0)), "Energy Supply")</f>
        <v>Other</v>
      </c>
      <c r="L1081" s="12">
        <v>-4.1099999999999999E-3</v>
      </c>
      <c r="M1081" s="12"/>
    </row>
    <row r="1082" spans="1:13" x14ac:dyDescent="0.3">
      <c r="A1082" s="18">
        <v>1080</v>
      </c>
      <c r="B1082" s="18">
        <f t="shared" si="32"/>
        <v>2023</v>
      </c>
      <c r="C1082" s="17">
        <v>45108</v>
      </c>
      <c r="D1082" s="18" t="s">
        <v>130</v>
      </c>
      <c r="E1082" s="18" t="s">
        <v>95</v>
      </c>
      <c r="F1082" s="18" t="str">
        <f t="shared" si="33"/>
        <v>Eversource_WMA-Base Transition-45108</v>
      </c>
      <c r="G1082" s="11" t="s">
        <v>131</v>
      </c>
      <c r="H1082" s="11" t="s">
        <v>49</v>
      </c>
      <c r="I1082" s="11" t="s">
        <v>151</v>
      </c>
      <c r="J1082" s="11" t="s">
        <v>152</v>
      </c>
      <c r="K1082" s="11" t="str">
        <f>IFERROR(INDEX('EDC Component Dictionary'!$C$5:$C$37,MATCH('Rates Database'!J1082,'EDC Component Dictionary'!$B$5:$B$37,0)), "Energy Supply")</f>
        <v>Other</v>
      </c>
      <c r="L1082" s="12">
        <v>-4.1099999999999999E-3</v>
      </c>
      <c r="M1082" s="12"/>
    </row>
    <row r="1083" spans="1:13" x14ac:dyDescent="0.3">
      <c r="A1083" s="18">
        <v>1081</v>
      </c>
      <c r="B1083" s="18">
        <f t="shared" si="32"/>
        <v>2023</v>
      </c>
      <c r="C1083" s="17">
        <v>45078</v>
      </c>
      <c r="D1083" s="18" t="s">
        <v>130</v>
      </c>
      <c r="E1083" s="18" t="s">
        <v>95</v>
      </c>
      <c r="F1083" s="18" t="str">
        <f t="shared" si="33"/>
        <v>Eversource_WMA-Base Transition-45078</v>
      </c>
      <c r="G1083" s="11" t="s">
        <v>131</v>
      </c>
      <c r="H1083" s="11" t="s">
        <v>49</v>
      </c>
      <c r="I1083" s="11" t="s">
        <v>151</v>
      </c>
      <c r="J1083" s="11" t="s">
        <v>152</v>
      </c>
      <c r="K1083" s="11" t="str">
        <f>IFERROR(INDEX('EDC Component Dictionary'!$C$5:$C$37,MATCH('Rates Database'!J1083,'EDC Component Dictionary'!$B$5:$B$37,0)), "Energy Supply")</f>
        <v>Other</v>
      </c>
      <c r="L1083" s="12">
        <v>-4.1099999999999999E-3</v>
      </c>
      <c r="M1083" s="12"/>
    </row>
    <row r="1084" spans="1:13" x14ac:dyDescent="0.3">
      <c r="A1084" s="18">
        <v>1082</v>
      </c>
      <c r="B1084" s="18">
        <f t="shared" si="32"/>
        <v>2023</v>
      </c>
      <c r="C1084" s="17">
        <v>45047</v>
      </c>
      <c r="D1084" s="18" t="s">
        <v>130</v>
      </c>
      <c r="E1084" s="18" t="s">
        <v>95</v>
      </c>
      <c r="F1084" s="18" t="str">
        <f t="shared" si="33"/>
        <v>Eversource_WMA-Base Transition-45047</v>
      </c>
      <c r="G1084" s="11" t="s">
        <v>131</v>
      </c>
      <c r="H1084" s="11" t="s">
        <v>49</v>
      </c>
      <c r="I1084" s="11" t="s">
        <v>151</v>
      </c>
      <c r="J1084" s="11" t="s">
        <v>152</v>
      </c>
      <c r="K1084" s="11" t="str">
        <f>IFERROR(INDEX('EDC Component Dictionary'!$C$5:$C$37,MATCH('Rates Database'!J1084,'EDC Component Dictionary'!$B$5:$B$37,0)), "Energy Supply")</f>
        <v>Other</v>
      </c>
      <c r="L1084" s="12">
        <v>-4.1099999999999999E-3</v>
      </c>
      <c r="M1084" s="12"/>
    </row>
    <row r="1085" spans="1:13" x14ac:dyDescent="0.3">
      <c r="A1085" s="18">
        <v>1083</v>
      </c>
      <c r="B1085" s="18">
        <f t="shared" si="32"/>
        <v>2023</v>
      </c>
      <c r="C1085" s="17">
        <v>45017</v>
      </c>
      <c r="D1085" s="18" t="s">
        <v>130</v>
      </c>
      <c r="E1085" s="18" t="s">
        <v>95</v>
      </c>
      <c r="F1085" s="18" t="str">
        <f t="shared" si="33"/>
        <v>Eversource_WMA-Base Transition-45017</v>
      </c>
      <c r="G1085" s="11" t="s">
        <v>131</v>
      </c>
      <c r="H1085" s="11" t="s">
        <v>49</v>
      </c>
      <c r="I1085" s="11" t="s">
        <v>151</v>
      </c>
      <c r="J1085" s="11" t="s">
        <v>152</v>
      </c>
      <c r="K1085" s="11" t="str">
        <f>IFERROR(INDEX('EDC Component Dictionary'!$C$5:$C$37,MATCH('Rates Database'!J1085,'EDC Component Dictionary'!$B$5:$B$37,0)), "Energy Supply")</f>
        <v>Other</v>
      </c>
      <c r="L1085" s="12">
        <v>-4.1099999999999999E-3</v>
      </c>
      <c r="M1085" s="12"/>
    </row>
    <row r="1086" spans="1:13" x14ac:dyDescent="0.3">
      <c r="A1086" s="18">
        <v>1084</v>
      </c>
      <c r="B1086" s="18">
        <f t="shared" si="32"/>
        <v>2023</v>
      </c>
      <c r="C1086" s="17">
        <v>44986</v>
      </c>
      <c r="D1086" s="18" t="s">
        <v>130</v>
      </c>
      <c r="E1086" s="18" t="s">
        <v>95</v>
      </c>
      <c r="F1086" s="18" t="str">
        <f t="shared" si="33"/>
        <v>Eversource_WMA-Base Transition-44986</v>
      </c>
      <c r="G1086" s="11" t="s">
        <v>131</v>
      </c>
      <c r="H1086" s="11" t="s">
        <v>49</v>
      </c>
      <c r="I1086" s="11" t="s">
        <v>151</v>
      </c>
      <c r="J1086" s="11" t="s">
        <v>152</v>
      </c>
      <c r="K1086" s="11" t="str">
        <f>IFERROR(INDEX('EDC Component Dictionary'!$C$5:$C$37,MATCH('Rates Database'!J1086,'EDC Component Dictionary'!$B$5:$B$37,0)), "Energy Supply")</f>
        <v>Other</v>
      </c>
      <c r="L1086" s="12">
        <v>-4.1099999999999999E-3</v>
      </c>
      <c r="M1086" s="12"/>
    </row>
    <row r="1087" spans="1:13" x14ac:dyDescent="0.3">
      <c r="A1087" s="18">
        <v>1085</v>
      </c>
      <c r="B1087" s="18">
        <f t="shared" si="32"/>
        <v>2023</v>
      </c>
      <c r="C1087" s="17">
        <v>44958</v>
      </c>
      <c r="D1087" s="18" t="s">
        <v>130</v>
      </c>
      <c r="E1087" s="18" t="s">
        <v>95</v>
      </c>
      <c r="F1087" s="18" t="str">
        <f t="shared" si="33"/>
        <v>Eversource_WMA-Base Transition-44958</v>
      </c>
      <c r="G1087" s="11" t="s">
        <v>131</v>
      </c>
      <c r="H1087" s="11" t="s">
        <v>49</v>
      </c>
      <c r="I1087" s="11" t="s">
        <v>151</v>
      </c>
      <c r="J1087" s="11" t="s">
        <v>152</v>
      </c>
      <c r="K1087" s="11" t="str">
        <f>IFERROR(INDEX('EDC Component Dictionary'!$C$5:$C$37,MATCH('Rates Database'!J1087,'EDC Component Dictionary'!$B$5:$B$37,0)), "Energy Supply")</f>
        <v>Other</v>
      </c>
      <c r="L1087" s="12">
        <v>-4.1099999999999999E-3</v>
      </c>
      <c r="M1087" s="12"/>
    </row>
    <row r="1088" spans="1:13" x14ac:dyDescent="0.3">
      <c r="A1088" s="18">
        <v>1086</v>
      </c>
      <c r="B1088" s="18">
        <f t="shared" si="32"/>
        <v>2023</v>
      </c>
      <c r="C1088" s="17">
        <v>44927</v>
      </c>
      <c r="D1088" s="18" t="s">
        <v>130</v>
      </c>
      <c r="E1088" s="18" t="s">
        <v>95</v>
      </c>
      <c r="F1088" s="18" t="str">
        <f t="shared" si="33"/>
        <v>Eversource_WMA-Base Transition-44927</v>
      </c>
      <c r="G1088" s="11" t="s">
        <v>131</v>
      </c>
      <c r="H1088" s="11" t="s">
        <v>49</v>
      </c>
      <c r="I1088" s="11" t="s">
        <v>151</v>
      </c>
      <c r="J1088" s="11" t="s">
        <v>152</v>
      </c>
      <c r="K1088" s="11" t="str">
        <f>IFERROR(INDEX('EDC Component Dictionary'!$C$5:$C$37,MATCH('Rates Database'!J1088,'EDC Component Dictionary'!$B$5:$B$37,0)), "Energy Supply")</f>
        <v>Other</v>
      </c>
      <c r="L1088" s="12">
        <v>-4.1099999999999999E-3</v>
      </c>
      <c r="M1088" s="12"/>
    </row>
    <row r="1089" spans="1:13" x14ac:dyDescent="0.3">
      <c r="A1089" s="18">
        <v>1087</v>
      </c>
      <c r="B1089" s="18">
        <f t="shared" si="32"/>
        <v>2022</v>
      </c>
      <c r="C1089" s="17">
        <v>44896</v>
      </c>
      <c r="D1089" s="18" t="s">
        <v>130</v>
      </c>
      <c r="E1089" s="18" t="s">
        <v>95</v>
      </c>
      <c r="F1089" s="18" t="str">
        <f t="shared" si="33"/>
        <v>Eversource_WMA-Base Transition-44896</v>
      </c>
      <c r="G1089" s="11" t="s">
        <v>131</v>
      </c>
      <c r="H1089" s="11" t="s">
        <v>49</v>
      </c>
      <c r="I1089" s="11" t="s">
        <v>151</v>
      </c>
      <c r="J1089" s="11" t="s">
        <v>152</v>
      </c>
      <c r="K1089" s="11" t="str">
        <f>IFERROR(INDEX('EDC Component Dictionary'!$C$5:$C$37,MATCH('Rates Database'!J1089,'EDC Component Dictionary'!$B$5:$B$37,0)), "Energy Supply")</f>
        <v>Other</v>
      </c>
      <c r="L1089" s="12">
        <v>-1.7700000000000001E-3</v>
      </c>
      <c r="M1089" s="12"/>
    </row>
    <row r="1090" spans="1:13" x14ac:dyDescent="0.3">
      <c r="A1090" s="18">
        <v>1088</v>
      </c>
      <c r="B1090" s="18">
        <f t="shared" si="32"/>
        <v>2022</v>
      </c>
      <c r="C1090" s="17">
        <v>44866</v>
      </c>
      <c r="D1090" s="18" t="s">
        <v>130</v>
      </c>
      <c r="E1090" s="18" t="s">
        <v>95</v>
      </c>
      <c r="F1090" s="18" t="str">
        <f t="shared" si="33"/>
        <v>Eversource_WMA-Base Transition-44866</v>
      </c>
      <c r="G1090" s="11" t="s">
        <v>131</v>
      </c>
      <c r="H1090" s="11" t="s">
        <v>49</v>
      </c>
      <c r="I1090" s="11" t="s">
        <v>151</v>
      </c>
      <c r="J1090" s="11" t="s">
        <v>152</v>
      </c>
      <c r="K1090" s="11" t="str">
        <f>IFERROR(INDEX('EDC Component Dictionary'!$C$5:$C$37,MATCH('Rates Database'!J1090,'EDC Component Dictionary'!$B$5:$B$37,0)), "Energy Supply")</f>
        <v>Other</v>
      </c>
      <c r="L1090" s="12">
        <v>-1.7700000000000001E-3</v>
      </c>
      <c r="M1090" s="12"/>
    </row>
    <row r="1091" spans="1:13" x14ac:dyDescent="0.3">
      <c r="A1091" s="18">
        <v>1089</v>
      </c>
      <c r="B1091" s="18">
        <f t="shared" ref="B1091:B1154" si="34">YEAR(C1091)</f>
        <v>2022</v>
      </c>
      <c r="C1091" s="17">
        <v>44835</v>
      </c>
      <c r="D1091" s="18" t="s">
        <v>130</v>
      </c>
      <c r="E1091" s="18" t="s">
        <v>95</v>
      </c>
      <c r="F1091" s="18" t="str">
        <f t="shared" si="33"/>
        <v>Eversource_WMA-Base Transition-44835</v>
      </c>
      <c r="G1091" s="11" t="s">
        <v>131</v>
      </c>
      <c r="H1091" s="11" t="s">
        <v>49</v>
      </c>
      <c r="I1091" s="11" t="s">
        <v>151</v>
      </c>
      <c r="J1091" s="11" t="s">
        <v>152</v>
      </c>
      <c r="K1091" s="11" t="str">
        <f>IFERROR(INDEX('EDC Component Dictionary'!$C$5:$C$37,MATCH('Rates Database'!J1091,'EDC Component Dictionary'!$B$5:$B$37,0)), "Energy Supply")</f>
        <v>Other</v>
      </c>
      <c r="L1091" s="12">
        <v>-1.7700000000000001E-3</v>
      </c>
      <c r="M1091" s="12"/>
    </row>
    <row r="1092" spans="1:13" x14ac:dyDescent="0.3">
      <c r="A1092" s="18">
        <v>1090</v>
      </c>
      <c r="B1092" s="18">
        <f t="shared" si="34"/>
        <v>2022</v>
      </c>
      <c r="C1092" s="17">
        <v>44805</v>
      </c>
      <c r="D1092" s="18" t="s">
        <v>130</v>
      </c>
      <c r="E1092" s="18" t="s">
        <v>95</v>
      </c>
      <c r="F1092" s="18" t="str">
        <f t="shared" ref="F1092:F1155" si="35">_xlfn.CONCAT(E1092,"-",J1092,"-",C1092)</f>
        <v>Eversource_WMA-Base Transition-44805</v>
      </c>
      <c r="G1092" s="11" t="s">
        <v>131</v>
      </c>
      <c r="H1092" s="11" t="s">
        <v>49</v>
      </c>
      <c r="I1092" s="11" t="s">
        <v>151</v>
      </c>
      <c r="J1092" s="11" t="s">
        <v>152</v>
      </c>
      <c r="K1092" s="11" t="str">
        <f>IFERROR(INDEX('EDC Component Dictionary'!$C$5:$C$37,MATCH('Rates Database'!J1092,'EDC Component Dictionary'!$B$5:$B$37,0)), "Energy Supply")</f>
        <v>Other</v>
      </c>
      <c r="L1092" s="12">
        <v>-1.7700000000000001E-3</v>
      </c>
      <c r="M1092" s="12"/>
    </row>
    <row r="1093" spans="1:13" x14ac:dyDescent="0.3">
      <c r="A1093" s="18">
        <v>1091</v>
      </c>
      <c r="B1093" s="18">
        <f t="shared" si="34"/>
        <v>2022</v>
      </c>
      <c r="C1093" s="17">
        <v>44774</v>
      </c>
      <c r="D1093" s="18" t="s">
        <v>130</v>
      </c>
      <c r="E1093" s="18" t="s">
        <v>95</v>
      </c>
      <c r="F1093" s="18" t="str">
        <f t="shared" si="35"/>
        <v>Eversource_WMA-Base Transition-44774</v>
      </c>
      <c r="G1093" s="11" t="s">
        <v>131</v>
      </c>
      <c r="H1093" s="11" t="s">
        <v>49</v>
      </c>
      <c r="I1093" s="11" t="s">
        <v>151</v>
      </c>
      <c r="J1093" s="11" t="s">
        <v>152</v>
      </c>
      <c r="K1093" s="11" t="str">
        <f>IFERROR(INDEX('EDC Component Dictionary'!$C$5:$C$37,MATCH('Rates Database'!J1093,'EDC Component Dictionary'!$B$5:$B$37,0)), "Energy Supply")</f>
        <v>Other</v>
      </c>
      <c r="L1093" s="12">
        <v>-1.7700000000000001E-3</v>
      </c>
      <c r="M1093" s="12"/>
    </row>
    <row r="1094" spans="1:13" x14ac:dyDescent="0.3">
      <c r="A1094" s="18">
        <v>1092</v>
      </c>
      <c r="B1094" s="18">
        <f t="shared" si="34"/>
        <v>2022</v>
      </c>
      <c r="C1094" s="17">
        <v>44743</v>
      </c>
      <c r="D1094" s="18" t="s">
        <v>130</v>
      </c>
      <c r="E1094" s="18" t="s">
        <v>95</v>
      </c>
      <c r="F1094" s="18" t="str">
        <f t="shared" si="35"/>
        <v>Eversource_WMA-Base Transition-44743</v>
      </c>
      <c r="G1094" s="11" t="s">
        <v>131</v>
      </c>
      <c r="H1094" s="11" t="s">
        <v>49</v>
      </c>
      <c r="I1094" s="11" t="s">
        <v>151</v>
      </c>
      <c r="J1094" s="11" t="s">
        <v>152</v>
      </c>
      <c r="K1094" s="11" t="str">
        <f>IFERROR(INDEX('EDC Component Dictionary'!$C$5:$C$37,MATCH('Rates Database'!J1094,'EDC Component Dictionary'!$B$5:$B$37,0)), "Energy Supply")</f>
        <v>Other</v>
      </c>
      <c r="L1094" s="12">
        <v>-1.7700000000000001E-3</v>
      </c>
      <c r="M1094" s="12"/>
    </row>
    <row r="1095" spans="1:13" x14ac:dyDescent="0.3">
      <c r="A1095" s="18">
        <v>1093</v>
      </c>
      <c r="B1095" s="18">
        <f t="shared" si="34"/>
        <v>2022</v>
      </c>
      <c r="C1095" s="17">
        <v>44713</v>
      </c>
      <c r="D1095" s="18" t="s">
        <v>130</v>
      </c>
      <c r="E1095" s="18" t="s">
        <v>95</v>
      </c>
      <c r="F1095" s="18" t="str">
        <f t="shared" si="35"/>
        <v>Eversource_WMA-Base Transition-44713</v>
      </c>
      <c r="G1095" s="11" t="s">
        <v>131</v>
      </c>
      <c r="H1095" s="11" t="s">
        <v>49</v>
      </c>
      <c r="I1095" s="11" t="s">
        <v>151</v>
      </c>
      <c r="J1095" s="11" t="s">
        <v>152</v>
      </c>
      <c r="K1095" s="11" t="str">
        <f>IFERROR(INDEX('EDC Component Dictionary'!$C$5:$C$37,MATCH('Rates Database'!J1095,'EDC Component Dictionary'!$B$5:$B$37,0)), "Energy Supply")</f>
        <v>Other</v>
      </c>
      <c r="L1095" s="12">
        <v>-1.7700000000000001E-3</v>
      </c>
      <c r="M1095" s="12"/>
    </row>
    <row r="1096" spans="1:13" x14ac:dyDescent="0.3">
      <c r="A1096" s="18">
        <v>1094</v>
      </c>
      <c r="B1096" s="18">
        <f t="shared" si="34"/>
        <v>2022</v>
      </c>
      <c r="C1096" s="17">
        <v>44682</v>
      </c>
      <c r="D1096" s="18" t="s">
        <v>130</v>
      </c>
      <c r="E1096" s="18" t="s">
        <v>95</v>
      </c>
      <c r="F1096" s="18" t="str">
        <f t="shared" si="35"/>
        <v>Eversource_WMA-Base Transition-44682</v>
      </c>
      <c r="G1096" s="11" t="s">
        <v>131</v>
      </c>
      <c r="H1096" s="11" t="s">
        <v>49</v>
      </c>
      <c r="I1096" s="11" t="s">
        <v>151</v>
      </c>
      <c r="J1096" s="11" t="s">
        <v>152</v>
      </c>
      <c r="K1096" s="11" t="str">
        <f>IFERROR(INDEX('EDC Component Dictionary'!$C$5:$C$37,MATCH('Rates Database'!J1096,'EDC Component Dictionary'!$B$5:$B$37,0)), "Energy Supply")</f>
        <v>Other</v>
      </c>
      <c r="L1096" s="12">
        <v>-1.7700000000000001E-3</v>
      </c>
      <c r="M1096" s="12"/>
    </row>
    <row r="1097" spans="1:13" x14ac:dyDescent="0.3">
      <c r="A1097" s="18">
        <v>1095</v>
      </c>
      <c r="B1097" s="18">
        <f t="shared" si="34"/>
        <v>2022</v>
      </c>
      <c r="C1097" s="17">
        <v>44652</v>
      </c>
      <c r="D1097" s="18" t="s">
        <v>130</v>
      </c>
      <c r="E1097" s="18" t="s">
        <v>95</v>
      </c>
      <c r="F1097" s="18" t="str">
        <f t="shared" si="35"/>
        <v>Eversource_WMA-Base Transition-44652</v>
      </c>
      <c r="G1097" s="11" t="s">
        <v>131</v>
      </c>
      <c r="H1097" s="11" t="s">
        <v>49</v>
      </c>
      <c r="I1097" s="11" t="s">
        <v>151</v>
      </c>
      <c r="J1097" s="11" t="s">
        <v>152</v>
      </c>
      <c r="K1097" s="11" t="str">
        <f>IFERROR(INDEX('EDC Component Dictionary'!$C$5:$C$37,MATCH('Rates Database'!J1097,'EDC Component Dictionary'!$B$5:$B$37,0)), "Energy Supply")</f>
        <v>Other</v>
      </c>
      <c r="L1097" s="12">
        <v>-1.7700000000000001E-3</v>
      </c>
      <c r="M1097" s="12"/>
    </row>
    <row r="1098" spans="1:13" x14ac:dyDescent="0.3">
      <c r="A1098" s="18">
        <v>1096</v>
      </c>
      <c r="B1098" s="18">
        <f t="shared" si="34"/>
        <v>2022</v>
      </c>
      <c r="C1098" s="17">
        <v>44621</v>
      </c>
      <c r="D1098" s="18" t="s">
        <v>130</v>
      </c>
      <c r="E1098" s="18" t="s">
        <v>95</v>
      </c>
      <c r="F1098" s="18" t="str">
        <f t="shared" si="35"/>
        <v>Eversource_WMA-Base Transition-44621</v>
      </c>
      <c r="G1098" s="11" t="s">
        <v>131</v>
      </c>
      <c r="H1098" s="11" t="s">
        <v>49</v>
      </c>
      <c r="I1098" s="11" t="s">
        <v>151</v>
      </c>
      <c r="J1098" s="11" t="s">
        <v>152</v>
      </c>
      <c r="K1098" s="11" t="str">
        <f>IFERROR(INDEX('EDC Component Dictionary'!$C$5:$C$37,MATCH('Rates Database'!J1098,'EDC Component Dictionary'!$B$5:$B$37,0)), "Energy Supply")</f>
        <v>Other</v>
      </c>
      <c r="L1098" s="12">
        <v>-1.7700000000000001E-3</v>
      </c>
      <c r="M1098" s="12"/>
    </row>
    <row r="1099" spans="1:13" x14ac:dyDescent="0.3">
      <c r="A1099" s="18">
        <v>1097</v>
      </c>
      <c r="B1099" s="18">
        <f t="shared" si="34"/>
        <v>2022</v>
      </c>
      <c r="C1099" s="17">
        <v>44593</v>
      </c>
      <c r="D1099" s="18" t="s">
        <v>130</v>
      </c>
      <c r="E1099" s="18" t="s">
        <v>95</v>
      </c>
      <c r="F1099" s="18" t="str">
        <f t="shared" si="35"/>
        <v>Eversource_WMA-Base Transition-44593</v>
      </c>
      <c r="G1099" s="11" t="s">
        <v>131</v>
      </c>
      <c r="H1099" s="11" t="s">
        <v>49</v>
      </c>
      <c r="I1099" s="11" t="s">
        <v>151</v>
      </c>
      <c r="J1099" s="11" t="s">
        <v>152</v>
      </c>
      <c r="K1099" s="11" t="str">
        <f>IFERROR(INDEX('EDC Component Dictionary'!$C$5:$C$37,MATCH('Rates Database'!J1099,'EDC Component Dictionary'!$B$5:$B$37,0)), "Energy Supply")</f>
        <v>Other</v>
      </c>
      <c r="L1099" s="12">
        <v>-1.7700000000000001E-3</v>
      </c>
      <c r="M1099" s="12"/>
    </row>
    <row r="1100" spans="1:13" x14ac:dyDescent="0.3">
      <c r="A1100" s="18">
        <v>1098</v>
      </c>
      <c r="B1100" s="18">
        <f t="shared" si="34"/>
        <v>2022</v>
      </c>
      <c r="C1100" s="17">
        <v>44562</v>
      </c>
      <c r="D1100" s="18" t="s">
        <v>130</v>
      </c>
      <c r="E1100" s="18" t="s">
        <v>95</v>
      </c>
      <c r="F1100" s="18" t="str">
        <f t="shared" si="35"/>
        <v>Eversource_WMA-Base Transition-44562</v>
      </c>
      <c r="G1100" s="11" t="s">
        <v>131</v>
      </c>
      <c r="H1100" s="11" t="s">
        <v>49</v>
      </c>
      <c r="I1100" s="11" t="s">
        <v>151</v>
      </c>
      <c r="J1100" s="11" t="s">
        <v>152</v>
      </c>
      <c r="K1100" s="11" t="str">
        <f>IFERROR(INDEX('EDC Component Dictionary'!$C$5:$C$37,MATCH('Rates Database'!J1100,'EDC Component Dictionary'!$B$5:$B$37,0)), "Energy Supply")</f>
        <v>Other</v>
      </c>
      <c r="L1100" s="12">
        <v>-1.7700000000000001E-3</v>
      </c>
      <c r="M1100" s="12"/>
    </row>
    <row r="1101" spans="1:13" x14ac:dyDescent="0.3">
      <c r="A1101" s="18">
        <v>1099</v>
      </c>
      <c r="B1101" s="18">
        <f t="shared" si="34"/>
        <v>2021</v>
      </c>
      <c r="C1101" s="17">
        <v>44531</v>
      </c>
      <c r="D1101" s="18" t="s">
        <v>130</v>
      </c>
      <c r="E1101" s="18" t="s">
        <v>95</v>
      </c>
      <c r="F1101" s="18" t="str">
        <f t="shared" si="35"/>
        <v>Eversource_WMA-Base Transition-44531</v>
      </c>
      <c r="G1101" s="11" t="s">
        <v>131</v>
      </c>
      <c r="H1101" s="11" t="s">
        <v>49</v>
      </c>
      <c r="I1101" s="11" t="s">
        <v>151</v>
      </c>
      <c r="J1101" s="11" t="s">
        <v>152</v>
      </c>
      <c r="K1101" s="11" t="str">
        <f>IFERROR(INDEX('EDC Component Dictionary'!$C$5:$C$37,MATCH('Rates Database'!J1101,'EDC Component Dictionary'!$B$5:$B$37,0)), "Energy Supply")</f>
        <v>Other</v>
      </c>
      <c r="L1101" s="12">
        <v>-1.17E-3</v>
      </c>
      <c r="M1101" s="12"/>
    </row>
    <row r="1102" spans="1:13" x14ac:dyDescent="0.3">
      <c r="A1102" s="18">
        <v>1100</v>
      </c>
      <c r="B1102" s="18">
        <f t="shared" si="34"/>
        <v>2021</v>
      </c>
      <c r="C1102" s="17">
        <v>44501</v>
      </c>
      <c r="D1102" s="18" t="s">
        <v>130</v>
      </c>
      <c r="E1102" s="18" t="s">
        <v>95</v>
      </c>
      <c r="F1102" s="18" t="str">
        <f t="shared" si="35"/>
        <v>Eversource_WMA-Base Transition-44501</v>
      </c>
      <c r="G1102" s="11" t="s">
        <v>131</v>
      </c>
      <c r="H1102" s="11" t="s">
        <v>49</v>
      </c>
      <c r="I1102" s="11" t="s">
        <v>151</v>
      </c>
      <c r="J1102" s="11" t="s">
        <v>152</v>
      </c>
      <c r="K1102" s="11" t="str">
        <f>IFERROR(INDEX('EDC Component Dictionary'!$C$5:$C$37,MATCH('Rates Database'!J1102,'EDC Component Dictionary'!$B$5:$B$37,0)), "Energy Supply")</f>
        <v>Other</v>
      </c>
      <c r="L1102" s="12">
        <v>-1.17E-3</v>
      </c>
      <c r="M1102" s="12"/>
    </row>
    <row r="1103" spans="1:13" x14ac:dyDescent="0.3">
      <c r="A1103" s="18">
        <v>1101</v>
      </c>
      <c r="B1103" s="18">
        <f t="shared" si="34"/>
        <v>2021</v>
      </c>
      <c r="C1103" s="17">
        <v>44470</v>
      </c>
      <c r="D1103" s="18" t="s">
        <v>130</v>
      </c>
      <c r="E1103" s="18" t="s">
        <v>95</v>
      </c>
      <c r="F1103" s="18" t="str">
        <f t="shared" si="35"/>
        <v>Eversource_WMA-Base Transition-44470</v>
      </c>
      <c r="G1103" s="11" t="s">
        <v>131</v>
      </c>
      <c r="H1103" s="11" t="s">
        <v>49</v>
      </c>
      <c r="I1103" s="11" t="s">
        <v>151</v>
      </c>
      <c r="J1103" s="11" t="s">
        <v>152</v>
      </c>
      <c r="K1103" s="11" t="str">
        <f>IFERROR(INDEX('EDC Component Dictionary'!$C$5:$C$37,MATCH('Rates Database'!J1103,'EDC Component Dictionary'!$B$5:$B$37,0)), "Energy Supply")</f>
        <v>Other</v>
      </c>
      <c r="L1103" s="12">
        <v>-1.17E-3</v>
      </c>
      <c r="M1103" s="12"/>
    </row>
    <row r="1104" spans="1:13" x14ac:dyDescent="0.3">
      <c r="A1104" s="18">
        <v>1102</v>
      </c>
      <c r="B1104" s="18">
        <f t="shared" si="34"/>
        <v>2021</v>
      </c>
      <c r="C1104" s="17">
        <v>44440</v>
      </c>
      <c r="D1104" s="18" t="s">
        <v>130</v>
      </c>
      <c r="E1104" s="18" t="s">
        <v>95</v>
      </c>
      <c r="F1104" s="18" t="str">
        <f t="shared" si="35"/>
        <v>Eversource_WMA-Base Transition-44440</v>
      </c>
      <c r="G1104" s="11" t="s">
        <v>131</v>
      </c>
      <c r="H1104" s="11" t="s">
        <v>49</v>
      </c>
      <c r="I1104" s="11" t="s">
        <v>151</v>
      </c>
      <c r="J1104" s="11" t="s">
        <v>152</v>
      </c>
      <c r="K1104" s="11" t="str">
        <f>IFERROR(INDEX('EDC Component Dictionary'!$C$5:$C$37,MATCH('Rates Database'!J1104,'EDC Component Dictionary'!$B$5:$B$37,0)), "Energy Supply")</f>
        <v>Other</v>
      </c>
      <c r="L1104" s="12">
        <v>-1.17E-3</v>
      </c>
      <c r="M1104" s="12"/>
    </row>
    <row r="1105" spans="1:13" x14ac:dyDescent="0.3">
      <c r="A1105" s="18">
        <v>1103</v>
      </c>
      <c r="B1105" s="18">
        <f t="shared" si="34"/>
        <v>2021</v>
      </c>
      <c r="C1105" s="17">
        <v>44409</v>
      </c>
      <c r="D1105" s="18" t="s">
        <v>130</v>
      </c>
      <c r="E1105" s="18" t="s">
        <v>95</v>
      </c>
      <c r="F1105" s="18" t="str">
        <f t="shared" si="35"/>
        <v>Eversource_WMA-Base Transition-44409</v>
      </c>
      <c r="G1105" s="11" t="s">
        <v>131</v>
      </c>
      <c r="H1105" s="11" t="s">
        <v>49</v>
      </c>
      <c r="I1105" s="11" t="s">
        <v>151</v>
      </c>
      <c r="J1105" s="11" t="s">
        <v>152</v>
      </c>
      <c r="K1105" s="11" t="str">
        <f>IFERROR(INDEX('EDC Component Dictionary'!$C$5:$C$37,MATCH('Rates Database'!J1105,'EDC Component Dictionary'!$B$5:$B$37,0)), "Energy Supply")</f>
        <v>Other</v>
      </c>
      <c r="L1105" s="12">
        <v>-1.17E-3</v>
      </c>
      <c r="M1105" s="12"/>
    </row>
    <row r="1106" spans="1:13" x14ac:dyDescent="0.3">
      <c r="A1106" s="18">
        <v>1104</v>
      </c>
      <c r="B1106" s="18">
        <f t="shared" si="34"/>
        <v>2021</v>
      </c>
      <c r="C1106" s="17">
        <v>44378</v>
      </c>
      <c r="D1106" s="18" t="s">
        <v>130</v>
      </c>
      <c r="E1106" s="18" t="s">
        <v>95</v>
      </c>
      <c r="F1106" s="18" t="str">
        <f t="shared" si="35"/>
        <v>Eversource_WMA-Base Transition-44378</v>
      </c>
      <c r="G1106" s="11" t="s">
        <v>131</v>
      </c>
      <c r="H1106" s="11" t="s">
        <v>49</v>
      </c>
      <c r="I1106" s="11" t="s">
        <v>151</v>
      </c>
      <c r="J1106" s="11" t="s">
        <v>152</v>
      </c>
      <c r="K1106" s="11" t="str">
        <f>IFERROR(INDEX('EDC Component Dictionary'!$C$5:$C$37,MATCH('Rates Database'!J1106,'EDC Component Dictionary'!$B$5:$B$37,0)), "Energy Supply")</f>
        <v>Other</v>
      </c>
      <c r="L1106" s="12">
        <v>-1.17E-3</v>
      </c>
      <c r="M1106" s="12"/>
    </row>
    <row r="1107" spans="1:13" x14ac:dyDescent="0.3">
      <c r="A1107" s="18">
        <v>1105</v>
      </c>
      <c r="B1107" s="18">
        <f t="shared" si="34"/>
        <v>2021</v>
      </c>
      <c r="C1107" s="17">
        <v>44348</v>
      </c>
      <c r="D1107" s="18" t="s">
        <v>130</v>
      </c>
      <c r="E1107" s="18" t="s">
        <v>95</v>
      </c>
      <c r="F1107" s="18" t="str">
        <f t="shared" si="35"/>
        <v>Eversource_WMA-Base Transition-44348</v>
      </c>
      <c r="G1107" s="11" t="s">
        <v>131</v>
      </c>
      <c r="H1107" s="11" t="s">
        <v>49</v>
      </c>
      <c r="I1107" s="11" t="s">
        <v>151</v>
      </c>
      <c r="J1107" s="11" t="s">
        <v>152</v>
      </c>
      <c r="K1107" s="11" t="str">
        <f>IFERROR(INDEX('EDC Component Dictionary'!$C$5:$C$37,MATCH('Rates Database'!J1107,'EDC Component Dictionary'!$B$5:$B$37,0)), "Energy Supply")</f>
        <v>Other</v>
      </c>
      <c r="L1107" s="12">
        <v>-1.17E-3</v>
      </c>
      <c r="M1107" s="12"/>
    </row>
    <row r="1108" spans="1:13" x14ac:dyDescent="0.3">
      <c r="A1108" s="18">
        <v>1106</v>
      </c>
      <c r="B1108" s="18">
        <f t="shared" si="34"/>
        <v>2021</v>
      </c>
      <c r="C1108" s="17">
        <v>44317</v>
      </c>
      <c r="D1108" s="18" t="s">
        <v>130</v>
      </c>
      <c r="E1108" s="18" t="s">
        <v>95</v>
      </c>
      <c r="F1108" s="18" t="str">
        <f t="shared" si="35"/>
        <v>Eversource_WMA-Base Transition-44317</v>
      </c>
      <c r="G1108" s="11" t="s">
        <v>131</v>
      </c>
      <c r="H1108" s="11" t="s">
        <v>49</v>
      </c>
      <c r="I1108" s="11" t="s">
        <v>151</v>
      </c>
      <c r="J1108" s="11" t="s">
        <v>152</v>
      </c>
      <c r="K1108" s="11" t="str">
        <f>IFERROR(INDEX('EDC Component Dictionary'!$C$5:$C$37,MATCH('Rates Database'!J1108,'EDC Component Dictionary'!$B$5:$B$37,0)), "Energy Supply")</f>
        <v>Other</v>
      </c>
      <c r="L1108" s="12">
        <v>-1.17E-3</v>
      </c>
      <c r="M1108" s="12"/>
    </row>
    <row r="1109" spans="1:13" x14ac:dyDescent="0.3">
      <c r="A1109" s="18">
        <v>1107</v>
      </c>
      <c r="B1109" s="18">
        <f t="shared" si="34"/>
        <v>2021</v>
      </c>
      <c r="C1109" s="17">
        <v>44287</v>
      </c>
      <c r="D1109" s="18" t="s">
        <v>130</v>
      </c>
      <c r="E1109" s="18" t="s">
        <v>95</v>
      </c>
      <c r="F1109" s="18" t="str">
        <f t="shared" si="35"/>
        <v>Eversource_WMA-Base Transition-44287</v>
      </c>
      <c r="G1109" s="11" t="s">
        <v>131</v>
      </c>
      <c r="H1109" s="11" t="s">
        <v>49</v>
      </c>
      <c r="I1109" s="11" t="s">
        <v>151</v>
      </c>
      <c r="J1109" s="11" t="s">
        <v>152</v>
      </c>
      <c r="K1109" s="11" t="str">
        <f>IFERROR(INDEX('EDC Component Dictionary'!$C$5:$C$37,MATCH('Rates Database'!J1109,'EDC Component Dictionary'!$B$5:$B$37,0)), "Energy Supply")</f>
        <v>Other</v>
      </c>
      <c r="L1109" s="12">
        <v>-1.17E-3</v>
      </c>
      <c r="M1109" s="12"/>
    </row>
    <row r="1110" spans="1:13" x14ac:dyDescent="0.3">
      <c r="A1110" s="18">
        <v>1108</v>
      </c>
      <c r="B1110" s="18">
        <f t="shared" si="34"/>
        <v>2021</v>
      </c>
      <c r="C1110" s="17">
        <v>44256</v>
      </c>
      <c r="D1110" s="18" t="s">
        <v>130</v>
      </c>
      <c r="E1110" s="18" t="s">
        <v>95</v>
      </c>
      <c r="F1110" s="18" t="str">
        <f t="shared" si="35"/>
        <v>Eversource_WMA-Base Transition-44256</v>
      </c>
      <c r="G1110" s="11" t="s">
        <v>131</v>
      </c>
      <c r="H1110" s="11" t="s">
        <v>49</v>
      </c>
      <c r="I1110" s="11" t="s">
        <v>151</v>
      </c>
      <c r="J1110" s="11" t="s">
        <v>152</v>
      </c>
      <c r="K1110" s="11" t="str">
        <f>IFERROR(INDEX('EDC Component Dictionary'!$C$5:$C$37,MATCH('Rates Database'!J1110,'EDC Component Dictionary'!$B$5:$B$37,0)), "Energy Supply")</f>
        <v>Other</v>
      </c>
      <c r="L1110" s="12">
        <v>-1.17E-3</v>
      </c>
      <c r="M1110" s="12"/>
    </row>
    <row r="1111" spans="1:13" x14ac:dyDescent="0.3">
      <c r="A1111" s="18">
        <v>1109</v>
      </c>
      <c r="B1111" s="18">
        <f t="shared" si="34"/>
        <v>2021</v>
      </c>
      <c r="C1111" s="17">
        <v>44228</v>
      </c>
      <c r="D1111" s="18" t="s">
        <v>130</v>
      </c>
      <c r="E1111" s="18" t="s">
        <v>95</v>
      </c>
      <c r="F1111" s="18" t="str">
        <f t="shared" si="35"/>
        <v>Eversource_WMA-Base Transition-44228</v>
      </c>
      <c r="G1111" s="11" t="s">
        <v>131</v>
      </c>
      <c r="H1111" s="11" t="s">
        <v>49</v>
      </c>
      <c r="I1111" s="11" t="s">
        <v>151</v>
      </c>
      <c r="J1111" s="11" t="s">
        <v>152</v>
      </c>
      <c r="K1111" s="11" t="str">
        <f>IFERROR(INDEX('EDC Component Dictionary'!$C$5:$C$37,MATCH('Rates Database'!J1111,'EDC Component Dictionary'!$B$5:$B$37,0)), "Energy Supply")</f>
        <v>Other</v>
      </c>
      <c r="L1111" s="12">
        <v>-1.17E-3</v>
      </c>
      <c r="M1111" s="12"/>
    </row>
    <row r="1112" spans="1:13" x14ac:dyDescent="0.3">
      <c r="A1112" s="18">
        <v>1110</v>
      </c>
      <c r="B1112" s="18">
        <f t="shared" si="34"/>
        <v>2021</v>
      </c>
      <c r="C1112" s="17">
        <v>44197</v>
      </c>
      <c r="D1112" s="18" t="s">
        <v>130</v>
      </c>
      <c r="E1112" s="18" t="s">
        <v>95</v>
      </c>
      <c r="F1112" s="18" t="str">
        <f t="shared" si="35"/>
        <v>Eversource_WMA-Base Transition-44197</v>
      </c>
      <c r="G1112" s="11" t="s">
        <v>131</v>
      </c>
      <c r="H1112" s="11" t="s">
        <v>49</v>
      </c>
      <c r="I1112" s="11" t="s">
        <v>151</v>
      </c>
      <c r="J1112" s="11" t="s">
        <v>152</v>
      </c>
      <c r="K1112" s="11" t="str">
        <f>IFERROR(INDEX('EDC Component Dictionary'!$C$5:$C$37,MATCH('Rates Database'!J1112,'EDC Component Dictionary'!$B$5:$B$37,0)), "Energy Supply")</f>
        <v>Other</v>
      </c>
      <c r="L1112" s="12">
        <v>-1.17E-3</v>
      </c>
      <c r="M1112" s="12"/>
    </row>
    <row r="1113" spans="1:13" x14ac:dyDescent="0.3">
      <c r="A1113" s="18">
        <v>1111</v>
      </c>
      <c r="B1113" s="18">
        <f t="shared" si="34"/>
        <v>2020</v>
      </c>
      <c r="C1113" s="17">
        <v>44166</v>
      </c>
      <c r="D1113" s="18" t="s">
        <v>130</v>
      </c>
      <c r="E1113" s="18" t="s">
        <v>95</v>
      </c>
      <c r="F1113" s="18" t="str">
        <f t="shared" si="35"/>
        <v>Eversource_WMA-Base Transition-44166</v>
      </c>
      <c r="G1113" s="11" t="s">
        <v>131</v>
      </c>
      <c r="H1113" s="11" t="s">
        <v>49</v>
      </c>
      <c r="I1113" s="11" t="s">
        <v>151</v>
      </c>
      <c r="J1113" s="11" t="s">
        <v>152</v>
      </c>
      <c r="K1113" s="11" t="str">
        <f>IFERROR(INDEX('EDC Component Dictionary'!$C$5:$C$37,MATCH('Rates Database'!J1113,'EDC Component Dictionary'!$B$5:$B$37,0)), "Energy Supply")</f>
        <v>Other</v>
      </c>
      <c r="L1113" s="12">
        <v>2.0000000000000002E-5</v>
      </c>
      <c r="M1113" s="12"/>
    </row>
    <row r="1114" spans="1:13" x14ac:dyDescent="0.3">
      <c r="A1114" s="18">
        <v>1112</v>
      </c>
      <c r="B1114" s="18">
        <f t="shared" si="34"/>
        <v>2020</v>
      </c>
      <c r="C1114" s="17">
        <v>44136</v>
      </c>
      <c r="D1114" s="18" t="s">
        <v>130</v>
      </c>
      <c r="E1114" s="18" t="s">
        <v>95</v>
      </c>
      <c r="F1114" s="18" t="str">
        <f t="shared" si="35"/>
        <v>Eversource_WMA-Base Transition-44136</v>
      </c>
      <c r="G1114" s="11" t="s">
        <v>131</v>
      </c>
      <c r="H1114" s="11" t="s">
        <v>49</v>
      </c>
      <c r="I1114" s="11" t="s">
        <v>151</v>
      </c>
      <c r="J1114" s="11" t="s">
        <v>152</v>
      </c>
      <c r="K1114" s="11" t="str">
        <f>IFERROR(INDEX('EDC Component Dictionary'!$C$5:$C$37,MATCH('Rates Database'!J1114,'EDC Component Dictionary'!$B$5:$B$37,0)), "Energy Supply")</f>
        <v>Other</v>
      </c>
      <c r="L1114" s="12">
        <v>2.0000000000000002E-5</v>
      </c>
      <c r="M1114" s="12"/>
    </row>
    <row r="1115" spans="1:13" x14ac:dyDescent="0.3">
      <c r="A1115" s="18">
        <v>1113</v>
      </c>
      <c r="B1115" s="18">
        <f t="shared" si="34"/>
        <v>2020</v>
      </c>
      <c r="C1115" s="17">
        <v>44105</v>
      </c>
      <c r="D1115" s="18" t="s">
        <v>130</v>
      </c>
      <c r="E1115" s="18" t="s">
        <v>95</v>
      </c>
      <c r="F1115" s="18" t="str">
        <f t="shared" si="35"/>
        <v>Eversource_WMA-Base Transition-44105</v>
      </c>
      <c r="G1115" s="11" t="s">
        <v>131</v>
      </c>
      <c r="H1115" s="11" t="s">
        <v>49</v>
      </c>
      <c r="I1115" s="11" t="s">
        <v>151</v>
      </c>
      <c r="J1115" s="11" t="s">
        <v>152</v>
      </c>
      <c r="K1115" s="11" t="str">
        <f>IFERROR(INDEX('EDC Component Dictionary'!$C$5:$C$37,MATCH('Rates Database'!J1115,'EDC Component Dictionary'!$B$5:$B$37,0)), "Energy Supply")</f>
        <v>Other</v>
      </c>
      <c r="L1115" s="12">
        <v>2.0000000000000002E-5</v>
      </c>
      <c r="M1115" s="12"/>
    </row>
    <row r="1116" spans="1:13" x14ac:dyDescent="0.3">
      <c r="A1116" s="18">
        <v>1114</v>
      </c>
      <c r="B1116" s="18">
        <f t="shared" si="34"/>
        <v>2020</v>
      </c>
      <c r="C1116" s="17">
        <v>44075</v>
      </c>
      <c r="D1116" s="18" t="s">
        <v>130</v>
      </c>
      <c r="E1116" s="18" t="s">
        <v>95</v>
      </c>
      <c r="F1116" s="18" t="str">
        <f t="shared" si="35"/>
        <v>Eversource_WMA-Base Transition-44075</v>
      </c>
      <c r="G1116" s="11" t="s">
        <v>131</v>
      </c>
      <c r="H1116" s="11" t="s">
        <v>49</v>
      </c>
      <c r="I1116" s="11" t="s">
        <v>151</v>
      </c>
      <c r="J1116" s="11" t="s">
        <v>152</v>
      </c>
      <c r="K1116" s="11" t="str">
        <f>IFERROR(INDEX('EDC Component Dictionary'!$C$5:$C$37,MATCH('Rates Database'!J1116,'EDC Component Dictionary'!$B$5:$B$37,0)), "Energy Supply")</f>
        <v>Other</v>
      </c>
      <c r="L1116" s="12">
        <v>2.0000000000000002E-5</v>
      </c>
      <c r="M1116" s="12"/>
    </row>
    <row r="1117" spans="1:13" x14ac:dyDescent="0.3">
      <c r="A1117" s="18">
        <v>1115</v>
      </c>
      <c r="B1117" s="18">
        <f t="shared" si="34"/>
        <v>2020</v>
      </c>
      <c r="C1117" s="17">
        <v>44044</v>
      </c>
      <c r="D1117" s="18" t="s">
        <v>130</v>
      </c>
      <c r="E1117" s="18" t="s">
        <v>95</v>
      </c>
      <c r="F1117" s="18" t="str">
        <f t="shared" si="35"/>
        <v>Eversource_WMA-Base Transition-44044</v>
      </c>
      <c r="G1117" s="11" t="s">
        <v>131</v>
      </c>
      <c r="H1117" s="11" t="s">
        <v>49</v>
      </c>
      <c r="I1117" s="11" t="s">
        <v>151</v>
      </c>
      <c r="J1117" s="11" t="s">
        <v>152</v>
      </c>
      <c r="K1117" s="11" t="str">
        <f>IFERROR(INDEX('EDC Component Dictionary'!$C$5:$C$37,MATCH('Rates Database'!J1117,'EDC Component Dictionary'!$B$5:$B$37,0)), "Energy Supply")</f>
        <v>Other</v>
      </c>
      <c r="L1117" s="12">
        <v>2.0000000000000002E-5</v>
      </c>
      <c r="M1117" s="12"/>
    </row>
    <row r="1118" spans="1:13" x14ac:dyDescent="0.3">
      <c r="A1118" s="18">
        <v>1116</v>
      </c>
      <c r="B1118" s="18">
        <f t="shared" si="34"/>
        <v>2020</v>
      </c>
      <c r="C1118" s="17">
        <v>44013</v>
      </c>
      <c r="D1118" s="18" t="s">
        <v>130</v>
      </c>
      <c r="E1118" s="18" t="s">
        <v>95</v>
      </c>
      <c r="F1118" s="18" t="str">
        <f t="shared" si="35"/>
        <v>Eversource_WMA-Base Transition-44013</v>
      </c>
      <c r="G1118" s="11" t="s">
        <v>131</v>
      </c>
      <c r="H1118" s="11" t="s">
        <v>49</v>
      </c>
      <c r="I1118" s="11" t="s">
        <v>151</v>
      </c>
      <c r="J1118" s="11" t="s">
        <v>152</v>
      </c>
      <c r="K1118" s="11" t="str">
        <f>IFERROR(INDEX('EDC Component Dictionary'!$C$5:$C$37,MATCH('Rates Database'!J1118,'EDC Component Dictionary'!$B$5:$B$37,0)), "Energy Supply")</f>
        <v>Other</v>
      </c>
      <c r="L1118" s="12">
        <v>2.0000000000000002E-5</v>
      </c>
      <c r="M1118" s="12"/>
    </row>
    <row r="1119" spans="1:13" x14ac:dyDescent="0.3">
      <c r="A1119" s="18">
        <v>1117</v>
      </c>
      <c r="B1119" s="18">
        <f t="shared" si="34"/>
        <v>2020</v>
      </c>
      <c r="C1119" s="17">
        <v>43983</v>
      </c>
      <c r="D1119" s="18" t="s">
        <v>130</v>
      </c>
      <c r="E1119" s="18" t="s">
        <v>95</v>
      </c>
      <c r="F1119" s="18" t="str">
        <f t="shared" si="35"/>
        <v>Eversource_WMA-Base Transition-43983</v>
      </c>
      <c r="G1119" s="11" t="s">
        <v>131</v>
      </c>
      <c r="H1119" s="11" t="s">
        <v>49</v>
      </c>
      <c r="I1119" s="11" t="s">
        <v>151</v>
      </c>
      <c r="J1119" s="11" t="s">
        <v>152</v>
      </c>
      <c r="K1119" s="11" t="str">
        <f>IFERROR(INDEX('EDC Component Dictionary'!$C$5:$C$37,MATCH('Rates Database'!J1119,'EDC Component Dictionary'!$B$5:$B$37,0)), "Energy Supply")</f>
        <v>Other</v>
      </c>
      <c r="L1119" s="12">
        <v>2.0000000000000002E-5</v>
      </c>
      <c r="M1119" s="12"/>
    </row>
    <row r="1120" spans="1:13" x14ac:dyDescent="0.3">
      <c r="A1120" s="18">
        <v>1118</v>
      </c>
      <c r="B1120" s="18">
        <f t="shared" si="34"/>
        <v>2020</v>
      </c>
      <c r="C1120" s="17">
        <v>43952</v>
      </c>
      <c r="D1120" s="18" t="s">
        <v>130</v>
      </c>
      <c r="E1120" s="18" t="s">
        <v>95</v>
      </c>
      <c r="F1120" s="18" t="str">
        <f t="shared" si="35"/>
        <v>Eversource_WMA-Base Transition-43952</v>
      </c>
      <c r="G1120" s="11" t="s">
        <v>131</v>
      </c>
      <c r="H1120" s="11" t="s">
        <v>49</v>
      </c>
      <c r="I1120" s="11" t="s">
        <v>151</v>
      </c>
      <c r="J1120" s="11" t="s">
        <v>152</v>
      </c>
      <c r="K1120" s="11" t="str">
        <f>IFERROR(INDEX('EDC Component Dictionary'!$C$5:$C$37,MATCH('Rates Database'!J1120,'EDC Component Dictionary'!$B$5:$B$37,0)), "Energy Supply")</f>
        <v>Other</v>
      </c>
      <c r="L1120" s="12">
        <v>2.0000000000000002E-5</v>
      </c>
      <c r="M1120" s="12"/>
    </row>
    <row r="1121" spans="1:13" x14ac:dyDescent="0.3">
      <c r="A1121" s="18">
        <v>1119</v>
      </c>
      <c r="B1121" s="18">
        <f t="shared" si="34"/>
        <v>2020</v>
      </c>
      <c r="C1121" s="17">
        <v>43922</v>
      </c>
      <c r="D1121" s="18" t="s">
        <v>130</v>
      </c>
      <c r="E1121" s="18" t="s">
        <v>95</v>
      </c>
      <c r="F1121" s="18" t="str">
        <f t="shared" si="35"/>
        <v>Eversource_WMA-Base Transition-43922</v>
      </c>
      <c r="G1121" s="11" t="s">
        <v>131</v>
      </c>
      <c r="H1121" s="11" t="s">
        <v>49</v>
      </c>
      <c r="I1121" s="11" t="s">
        <v>151</v>
      </c>
      <c r="J1121" s="11" t="s">
        <v>152</v>
      </c>
      <c r="K1121" s="11" t="str">
        <f>IFERROR(INDEX('EDC Component Dictionary'!$C$5:$C$37,MATCH('Rates Database'!J1121,'EDC Component Dictionary'!$B$5:$B$37,0)), "Energy Supply")</f>
        <v>Other</v>
      </c>
      <c r="L1121" s="12">
        <v>2.0000000000000002E-5</v>
      </c>
      <c r="M1121" s="12"/>
    </row>
    <row r="1122" spans="1:13" x14ac:dyDescent="0.3">
      <c r="A1122" s="18">
        <v>1120</v>
      </c>
      <c r="B1122" s="18">
        <f t="shared" si="34"/>
        <v>2020</v>
      </c>
      <c r="C1122" s="17">
        <v>43891</v>
      </c>
      <c r="D1122" s="18" t="s">
        <v>130</v>
      </c>
      <c r="E1122" s="18" t="s">
        <v>95</v>
      </c>
      <c r="F1122" s="18" t="str">
        <f t="shared" si="35"/>
        <v>Eversource_WMA-Base Transition-43891</v>
      </c>
      <c r="G1122" s="11" t="s">
        <v>131</v>
      </c>
      <c r="H1122" s="11" t="s">
        <v>49</v>
      </c>
      <c r="I1122" s="11" t="s">
        <v>151</v>
      </c>
      <c r="J1122" s="11" t="s">
        <v>152</v>
      </c>
      <c r="K1122" s="11" t="str">
        <f>IFERROR(INDEX('EDC Component Dictionary'!$C$5:$C$37,MATCH('Rates Database'!J1122,'EDC Component Dictionary'!$B$5:$B$37,0)), "Energy Supply")</f>
        <v>Other</v>
      </c>
      <c r="L1122" s="12">
        <v>2.0000000000000002E-5</v>
      </c>
      <c r="M1122" s="12"/>
    </row>
    <row r="1123" spans="1:13" x14ac:dyDescent="0.3">
      <c r="A1123" s="18">
        <v>1121</v>
      </c>
      <c r="B1123" s="18">
        <f t="shared" si="34"/>
        <v>2020</v>
      </c>
      <c r="C1123" s="17">
        <v>43862</v>
      </c>
      <c r="D1123" s="18" t="s">
        <v>130</v>
      </c>
      <c r="E1123" s="18" t="s">
        <v>95</v>
      </c>
      <c r="F1123" s="18" t="str">
        <f t="shared" si="35"/>
        <v>Eversource_WMA-Base Transition-43862</v>
      </c>
      <c r="G1123" s="11" t="s">
        <v>131</v>
      </c>
      <c r="H1123" s="11" t="s">
        <v>49</v>
      </c>
      <c r="I1123" s="11" t="s">
        <v>151</v>
      </c>
      <c r="J1123" s="11" t="s">
        <v>152</v>
      </c>
      <c r="K1123" s="11" t="str">
        <f>IFERROR(INDEX('EDC Component Dictionary'!$C$5:$C$37,MATCH('Rates Database'!J1123,'EDC Component Dictionary'!$B$5:$B$37,0)), "Energy Supply")</f>
        <v>Other</v>
      </c>
      <c r="L1123" s="12">
        <v>2.0000000000000002E-5</v>
      </c>
      <c r="M1123" s="12"/>
    </row>
    <row r="1124" spans="1:13" x14ac:dyDescent="0.3">
      <c r="A1124" s="18">
        <v>1122</v>
      </c>
      <c r="B1124" s="18">
        <f t="shared" si="34"/>
        <v>2020</v>
      </c>
      <c r="C1124" s="17">
        <v>43831</v>
      </c>
      <c r="D1124" s="18" t="s">
        <v>130</v>
      </c>
      <c r="E1124" s="18" t="s">
        <v>95</v>
      </c>
      <c r="F1124" s="18" t="str">
        <f t="shared" si="35"/>
        <v>Eversource_WMA-Base Transition-43831</v>
      </c>
      <c r="G1124" s="11" t="s">
        <v>131</v>
      </c>
      <c r="H1124" s="11" t="s">
        <v>49</v>
      </c>
      <c r="I1124" s="11" t="s">
        <v>151</v>
      </c>
      <c r="J1124" s="11" t="s">
        <v>152</v>
      </c>
      <c r="K1124" s="11" t="str">
        <f>IFERROR(INDEX('EDC Component Dictionary'!$C$5:$C$37,MATCH('Rates Database'!J1124,'EDC Component Dictionary'!$B$5:$B$37,0)), "Energy Supply")</f>
        <v>Other</v>
      </c>
      <c r="L1124" s="12">
        <v>2.0000000000000002E-5</v>
      </c>
      <c r="M1124" s="12"/>
    </row>
    <row r="1125" spans="1:13" x14ac:dyDescent="0.3">
      <c r="A1125" s="18">
        <v>1123</v>
      </c>
      <c r="B1125" s="18">
        <f t="shared" si="34"/>
        <v>2019</v>
      </c>
      <c r="C1125" s="17">
        <v>43800</v>
      </c>
      <c r="D1125" s="18" t="s">
        <v>130</v>
      </c>
      <c r="E1125" s="18" t="s">
        <v>95</v>
      </c>
      <c r="F1125" s="18" t="str">
        <f t="shared" si="35"/>
        <v>Eversource_WMA-Base Transition-43800</v>
      </c>
      <c r="G1125" s="11" t="s">
        <v>131</v>
      </c>
      <c r="H1125" s="11" t="s">
        <v>49</v>
      </c>
      <c r="I1125" s="11" t="s">
        <v>151</v>
      </c>
      <c r="J1125" s="11" t="s">
        <v>152</v>
      </c>
      <c r="K1125" s="11" t="str">
        <f>IFERROR(INDEX('EDC Component Dictionary'!$C$5:$C$37,MATCH('Rates Database'!J1125,'EDC Component Dictionary'!$B$5:$B$37,0)), "Energy Supply")</f>
        <v>Other</v>
      </c>
      <c r="L1125" s="12">
        <v>-5.1999999999999995E-4</v>
      </c>
      <c r="M1125" s="12"/>
    </row>
    <row r="1126" spans="1:13" x14ac:dyDescent="0.3">
      <c r="A1126" s="18">
        <v>1124</v>
      </c>
      <c r="B1126" s="18">
        <f t="shared" si="34"/>
        <v>2019</v>
      </c>
      <c r="C1126" s="17">
        <v>43770</v>
      </c>
      <c r="D1126" s="18" t="s">
        <v>130</v>
      </c>
      <c r="E1126" s="18" t="s">
        <v>95</v>
      </c>
      <c r="F1126" s="18" t="str">
        <f t="shared" si="35"/>
        <v>Eversource_WMA-Base Transition-43770</v>
      </c>
      <c r="G1126" s="11" t="s">
        <v>131</v>
      </c>
      <c r="H1126" s="11" t="s">
        <v>49</v>
      </c>
      <c r="I1126" s="11" t="s">
        <v>151</v>
      </c>
      <c r="J1126" s="11" t="s">
        <v>152</v>
      </c>
      <c r="K1126" s="11" t="str">
        <f>IFERROR(INDEX('EDC Component Dictionary'!$C$5:$C$37,MATCH('Rates Database'!J1126,'EDC Component Dictionary'!$B$5:$B$37,0)), "Energy Supply")</f>
        <v>Other</v>
      </c>
      <c r="L1126" s="12">
        <v>-5.1999999999999995E-4</v>
      </c>
      <c r="M1126" s="12"/>
    </row>
    <row r="1127" spans="1:13" x14ac:dyDescent="0.3">
      <c r="A1127" s="18">
        <v>1125</v>
      </c>
      <c r="B1127" s="18">
        <f t="shared" si="34"/>
        <v>2019</v>
      </c>
      <c r="C1127" s="17">
        <v>43739</v>
      </c>
      <c r="D1127" s="18" t="s">
        <v>130</v>
      </c>
      <c r="E1127" s="18" t="s">
        <v>95</v>
      </c>
      <c r="F1127" s="18" t="str">
        <f t="shared" si="35"/>
        <v>Eversource_WMA-Base Transition-43739</v>
      </c>
      <c r="G1127" s="11" t="s">
        <v>131</v>
      </c>
      <c r="H1127" s="11" t="s">
        <v>49</v>
      </c>
      <c r="I1127" s="11" t="s">
        <v>151</v>
      </c>
      <c r="J1127" s="11" t="s">
        <v>152</v>
      </c>
      <c r="K1127" s="11" t="str">
        <f>IFERROR(INDEX('EDC Component Dictionary'!$C$5:$C$37,MATCH('Rates Database'!J1127,'EDC Component Dictionary'!$B$5:$B$37,0)), "Energy Supply")</f>
        <v>Other</v>
      </c>
      <c r="L1127" s="12">
        <v>-5.1999999999999995E-4</v>
      </c>
      <c r="M1127" s="12"/>
    </row>
    <row r="1128" spans="1:13" x14ac:dyDescent="0.3">
      <c r="A1128" s="18">
        <v>1126</v>
      </c>
      <c r="B1128" s="18">
        <f t="shared" si="34"/>
        <v>2019</v>
      </c>
      <c r="C1128" s="17">
        <v>43709</v>
      </c>
      <c r="D1128" s="18" t="s">
        <v>130</v>
      </c>
      <c r="E1128" s="18" t="s">
        <v>95</v>
      </c>
      <c r="F1128" s="18" t="str">
        <f t="shared" si="35"/>
        <v>Eversource_WMA-Base Transition-43709</v>
      </c>
      <c r="G1128" s="11" t="s">
        <v>131</v>
      </c>
      <c r="H1128" s="11" t="s">
        <v>49</v>
      </c>
      <c r="I1128" s="11" t="s">
        <v>151</v>
      </c>
      <c r="J1128" s="11" t="s">
        <v>152</v>
      </c>
      <c r="K1128" s="11" t="str">
        <f>IFERROR(INDEX('EDC Component Dictionary'!$C$5:$C$37,MATCH('Rates Database'!J1128,'EDC Component Dictionary'!$B$5:$B$37,0)), "Energy Supply")</f>
        <v>Other</v>
      </c>
      <c r="L1128" s="12">
        <v>-5.1999999999999995E-4</v>
      </c>
      <c r="M1128" s="12"/>
    </row>
    <row r="1129" spans="1:13" x14ac:dyDescent="0.3">
      <c r="A1129" s="18">
        <v>1127</v>
      </c>
      <c r="B1129" s="18">
        <f t="shared" si="34"/>
        <v>2019</v>
      </c>
      <c r="C1129" s="17">
        <v>43678</v>
      </c>
      <c r="D1129" s="18" t="s">
        <v>130</v>
      </c>
      <c r="E1129" s="18" t="s">
        <v>95</v>
      </c>
      <c r="F1129" s="18" t="str">
        <f t="shared" si="35"/>
        <v>Eversource_WMA-Base Transition-43678</v>
      </c>
      <c r="G1129" s="11" t="s">
        <v>131</v>
      </c>
      <c r="H1129" s="11" t="s">
        <v>49</v>
      </c>
      <c r="I1129" s="11" t="s">
        <v>151</v>
      </c>
      <c r="J1129" s="11" t="s">
        <v>152</v>
      </c>
      <c r="K1129" s="11" t="str">
        <f>IFERROR(INDEX('EDC Component Dictionary'!$C$5:$C$37,MATCH('Rates Database'!J1129,'EDC Component Dictionary'!$B$5:$B$37,0)), "Energy Supply")</f>
        <v>Other</v>
      </c>
      <c r="L1129" s="12">
        <v>-5.1999999999999995E-4</v>
      </c>
      <c r="M1129" s="12"/>
    </row>
    <row r="1130" spans="1:13" x14ac:dyDescent="0.3">
      <c r="A1130" s="18">
        <v>1128</v>
      </c>
      <c r="B1130" s="18">
        <f t="shared" si="34"/>
        <v>2019</v>
      </c>
      <c r="C1130" s="17">
        <v>43647</v>
      </c>
      <c r="D1130" s="18" t="s">
        <v>130</v>
      </c>
      <c r="E1130" s="18" t="s">
        <v>95</v>
      </c>
      <c r="F1130" s="18" t="str">
        <f t="shared" si="35"/>
        <v>Eversource_WMA-Base Transition-43647</v>
      </c>
      <c r="G1130" s="11" t="s">
        <v>131</v>
      </c>
      <c r="H1130" s="11" t="s">
        <v>49</v>
      </c>
      <c r="I1130" s="11" t="s">
        <v>151</v>
      </c>
      <c r="J1130" s="11" t="s">
        <v>152</v>
      </c>
      <c r="K1130" s="11" t="str">
        <f>IFERROR(INDEX('EDC Component Dictionary'!$C$5:$C$37,MATCH('Rates Database'!J1130,'EDC Component Dictionary'!$B$5:$B$37,0)), "Energy Supply")</f>
        <v>Other</v>
      </c>
      <c r="L1130" s="12">
        <v>-5.1999999999999995E-4</v>
      </c>
      <c r="M1130" s="12"/>
    </row>
    <row r="1131" spans="1:13" x14ac:dyDescent="0.3">
      <c r="A1131" s="18">
        <v>1129</v>
      </c>
      <c r="B1131" s="18">
        <f t="shared" si="34"/>
        <v>2019</v>
      </c>
      <c r="C1131" s="17">
        <v>43617</v>
      </c>
      <c r="D1131" s="18" t="s">
        <v>130</v>
      </c>
      <c r="E1131" s="18" t="s">
        <v>95</v>
      </c>
      <c r="F1131" s="18" t="str">
        <f t="shared" si="35"/>
        <v>Eversource_WMA-Base Transition-43617</v>
      </c>
      <c r="G1131" s="11" t="s">
        <v>131</v>
      </c>
      <c r="H1131" s="11" t="s">
        <v>49</v>
      </c>
      <c r="I1131" s="11" t="s">
        <v>151</v>
      </c>
      <c r="J1131" s="11" t="s">
        <v>152</v>
      </c>
      <c r="K1131" s="11" t="str">
        <f>IFERROR(INDEX('EDC Component Dictionary'!$C$5:$C$37,MATCH('Rates Database'!J1131,'EDC Component Dictionary'!$B$5:$B$37,0)), "Energy Supply")</f>
        <v>Other</v>
      </c>
      <c r="L1131" s="12">
        <v>-5.1999999999999995E-4</v>
      </c>
      <c r="M1131" s="12"/>
    </row>
    <row r="1132" spans="1:13" x14ac:dyDescent="0.3">
      <c r="A1132" s="18">
        <v>1130</v>
      </c>
      <c r="B1132" s="18">
        <f t="shared" si="34"/>
        <v>2019</v>
      </c>
      <c r="C1132" s="17">
        <v>43586</v>
      </c>
      <c r="D1132" s="18" t="s">
        <v>130</v>
      </c>
      <c r="E1132" s="18" t="s">
        <v>95</v>
      </c>
      <c r="F1132" s="18" t="str">
        <f t="shared" si="35"/>
        <v>Eversource_WMA-Base Transition-43586</v>
      </c>
      <c r="G1132" s="11" t="s">
        <v>131</v>
      </c>
      <c r="H1132" s="11" t="s">
        <v>49</v>
      </c>
      <c r="I1132" s="11" t="s">
        <v>151</v>
      </c>
      <c r="J1132" s="11" t="s">
        <v>152</v>
      </c>
      <c r="K1132" s="11" t="str">
        <f>IFERROR(INDEX('EDC Component Dictionary'!$C$5:$C$37,MATCH('Rates Database'!J1132,'EDC Component Dictionary'!$B$5:$B$37,0)), "Energy Supply")</f>
        <v>Other</v>
      </c>
      <c r="L1132" s="12">
        <v>-5.1999999999999995E-4</v>
      </c>
      <c r="M1132" s="12"/>
    </row>
    <row r="1133" spans="1:13" x14ac:dyDescent="0.3">
      <c r="A1133" s="18">
        <v>1131</v>
      </c>
      <c r="B1133" s="18">
        <f t="shared" si="34"/>
        <v>2019</v>
      </c>
      <c r="C1133" s="17">
        <v>43556</v>
      </c>
      <c r="D1133" s="18" t="s">
        <v>130</v>
      </c>
      <c r="E1133" s="18" t="s">
        <v>95</v>
      </c>
      <c r="F1133" s="18" t="str">
        <f t="shared" si="35"/>
        <v>Eversource_WMA-Base Transition-43556</v>
      </c>
      <c r="G1133" s="11" t="s">
        <v>131</v>
      </c>
      <c r="H1133" s="11" t="s">
        <v>49</v>
      </c>
      <c r="I1133" s="11" t="s">
        <v>151</v>
      </c>
      <c r="J1133" s="11" t="s">
        <v>152</v>
      </c>
      <c r="K1133" s="11" t="str">
        <f>IFERROR(INDEX('EDC Component Dictionary'!$C$5:$C$37,MATCH('Rates Database'!J1133,'EDC Component Dictionary'!$B$5:$B$37,0)), "Energy Supply")</f>
        <v>Other</v>
      </c>
      <c r="L1133" s="12">
        <v>-5.1999999999999995E-4</v>
      </c>
      <c r="M1133" s="12"/>
    </row>
    <row r="1134" spans="1:13" x14ac:dyDescent="0.3">
      <c r="A1134" s="18">
        <v>1132</v>
      </c>
      <c r="B1134" s="18">
        <f t="shared" si="34"/>
        <v>2019</v>
      </c>
      <c r="C1134" s="17">
        <v>43525</v>
      </c>
      <c r="D1134" s="18" t="s">
        <v>130</v>
      </c>
      <c r="E1134" s="18" t="s">
        <v>95</v>
      </c>
      <c r="F1134" s="18" t="str">
        <f t="shared" si="35"/>
        <v>Eversource_WMA-Base Transition-43525</v>
      </c>
      <c r="G1134" s="11" t="s">
        <v>131</v>
      </c>
      <c r="H1134" s="11" t="s">
        <v>49</v>
      </c>
      <c r="I1134" s="11" t="s">
        <v>151</v>
      </c>
      <c r="J1134" s="11" t="s">
        <v>152</v>
      </c>
      <c r="K1134" s="11" t="str">
        <f>IFERROR(INDEX('EDC Component Dictionary'!$C$5:$C$37,MATCH('Rates Database'!J1134,'EDC Component Dictionary'!$B$5:$B$37,0)), "Energy Supply")</f>
        <v>Other</v>
      </c>
      <c r="L1134" s="12">
        <v>-5.1999999999999995E-4</v>
      </c>
      <c r="M1134" s="12"/>
    </row>
    <row r="1135" spans="1:13" x14ac:dyDescent="0.3">
      <c r="A1135" s="18">
        <v>1133</v>
      </c>
      <c r="B1135" s="18">
        <f t="shared" si="34"/>
        <v>2019</v>
      </c>
      <c r="C1135" s="17">
        <v>43497</v>
      </c>
      <c r="D1135" s="18" t="s">
        <v>130</v>
      </c>
      <c r="E1135" s="18" t="s">
        <v>95</v>
      </c>
      <c r="F1135" s="18" t="str">
        <f t="shared" si="35"/>
        <v>Eversource_WMA-Base Transition-43497</v>
      </c>
      <c r="G1135" s="11" t="s">
        <v>131</v>
      </c>
      <c r="H1135" s="11" t="s">
        <v>49</v>
      </c>
      <c r="I1135" s="11" t="s">
        <v>151</v>
      </c>
      <c r="J1135" s="11" t="s">
        <v>152</v>
      </c>
      <c r="K1135" s="11" t="str">
        <f>IFERROR(INDEX('EDC Component Dictionary'!$C$5:$C$37,MATCH('Rates Database'!J1135,'EDC Component Dictionary'!$B$5:$B$37,0)), "Energy Supply")</f>
        <v>Other</v>
      </c>
      <c r="L1135" s="12">
        <v>-5.1999999999999995E-4</v>
      </c>
      <c r="M1135" s="12"/>
    </row>
    <row r="1136" spans="1:13" x14ac:dyDescent="0.3">
      <c r="A1136" s="18">
        <v>1134</v>
      </c>
      <c r="B1136" s="18">
        <f t="shared" si="34"/>
        <v>2019</v>
      </c>
      <c r="C1136" s="17">
        <v>43466</v>
      </c>
      <c r="D1136" s="18" t="s">
        <v>130</v>
      </c>
      <c r="E1136" s="18" t="s">
        <v>95</v>
      </c>
      <c r="F1136" s="18" t="str">
        <f t="shared" si="35"/>
        <v>Eversource_WMA-Base Transition-43466</v>
      </c>
      <c r="G1136" s="11" t="s">
        <v>131</v>
      </c>
      <c r="H1136" s="11" t="s">
        <v>49</v>
      </c>
      <c r="I1136" s="11" t="s">
        <v>151</v>
      </c>
      <c r="J1136" s="11" t="s">
        <v>152</v>
      </c>
      <c r="K1136" s="11" t="str">
        <f>IFERROR(INDEX('EDC Component Dictionary'!$C$5:$C$37,MATCH('Rates Database'!J1136,'EDC Component Dictionary'!$B$5:$B$37,0)), "Energy Supply")</f>
        <v>Other</v>
      </c>
      <c r="L1136" s="12">
        <v>-5.1999999999999995E-4</v>
      </c>
      <c r="M1136" s="12"/>
    </row>
    <row r="1137" spans="1:13" x14ac:dyDescent="0.3">
      <c r="A1137" s="18">
        <v>1135</v>
      </c>
      <c r="B1137" s="18">
        <f t="shared" si="34"/>
        <v>2024</v>
      </c>
      <c r="C1137" s="17">
        <v>45352</v>
      </c>
      <c r="D1137" s="18" t="s">
        <v>130</v>
      </c>
      <c r="E1137" s="18" t="s">
        <v>95</v>
      </c>
      <c r="F1137" s="18" t="str">
        <f t="shared" si="35"/>
        <v>Eversource_WMA-Base Transmission-45352</v>
      </c>
      <c r="G1137" s="11" t="s">
        <v>131</v>
      </c>
      <c r="H1137" s="11" t="s">
        <v>49</v>
      </c>
      <c r="I1137" s="11" t="s">
        <v>153</v>
      </c>
      <c r="J1137" s="11" t="s">
        <v>154</v>
      </c>
      <c r="K1137" s="11" t="str">
        <f>IFERROR(INDEX('EDC Component Dictionary'!$C$5:$C$37,MATCH('Rates Database'!J1137,'EDC Component Dictionary'!$B$5:$B$37,0)), "Energy Supply")</f>
        <v>Transmission System</v>
      </c>
      <c r="L1137" s="12">
        <v>4.052E-2</v>
      </c>
      <c r="M1137" s="12"/>
    </row>
    <row r="1138" spans="1:13" x14ac:dyDescent="0.3">
      <c r="A1138" s="18">
        <v>1136</v>
      </c>
      <c r="B1138" s="18">
        <f t="shared" si="34"/>
        <v>2024</v>
      </c>
      <c r="C1138" s="17">
        <v>45323</v>
      </c>
      <c r="D1138" s="18" t="s">
        <v>130</v>
      </c>
      <c r="E1138" s="18" t="s">
        <v>95</v>
      </c>
      <c r="F1138" s="18" t="str">
        <f t="shared" si="35"/>
        <v>Eversource_WMA-Base Transmission-45323</v>
      </c>
      <c r="G1138" s="11" t="s">
        <v>131</v>
      </c>
      <c r="H1138" s="11" t="s">
        <v>49</v>
      </c>
      <c r="I1138" s="11" t="s">
        <v>153</v>
      </c>
      <c r="J1138" s="11" t="s">
        <v>154</v>
      </c>
      <c r="K1138" s="11" t="str">
        <f>IFERROR(INDEX('EDC Component Dictionary'!$C$5:$C$37,MATCH('Rates Database'!J1138,'EDC Component Dictionary'!$B$5:$B$37,0)), "Energy Supply")</f>
        <v>Transmission System</v>
      </c>
      <c r="L1138" s="12">
        <v>4.052E-2</v>
      </c>
      <c r="M1138" s="12"/>
    </row>
    <row r="1139" spans="1:13" x14ac:dyDescent="0.3">
      <c r="A1139" s="18">
        <v>1137</v>
      </c>
      <c r="B1139" s="18">
        <f t="shared" si="34"/>
        <v>2024</v>
      </c>
      <c r="C1139" s="17">
        <v>45292</v>
      </c>
      <c r="D1139" s="18" t="s">
        <v>130</v>
      </c>
      <c r="E1139" s="18" t="s">
        <v>95</v>
      </c>
      <c r="F1139" s="18" t="str">
        <f t="shared" si="35"/>
        <v>Eversource_WMA-Base Transmission-45292</v>
      </c>
      <c r="G1139" s="11" t="s">
        <v>131</v>
      </c>
      <c r="H1139" s="11" t="s">
        <v>49</v>
      </c>
      <c r="I1139" s="11" t="s">
        <v>153</v>
      </c>
      <c r="J1139" s="11" t="s">
        <v>154</v>
      </c>
      <c r="K1139" s="11" t="str">
        <f>IFERROR(INDEX('EDC Component Dictionary'!$C$5:$C$37,MATCH('Rates Database'!J1139,'EDC Component Dictionary'!$B$5:$B$37,0)), "Energy Supply")</f>
        <v>Transmission System</v>
      </c>
      <c r="L1139" s="12">
        <v>4.052E-2</v>
      </c>
      <c r="M1139" s="12"/>
    </row>
    <row r="1140" spans="1:13" x14ac:dyDescent="0.3">
      <c r="A1140" s="18">
        <v>1138</v>
      </c>
      <c r="B1140" s="18">
        <f t="shared" si="34"/>
        <v>2023</v>
      </c>
      <c r="C1140" s="17">
        <v>45261</v>
      </c>
      <c r="D1140" s="18" t="s">
        <v>130</v>
      </c>
      <c r="E1140" s="18" t="s">
        <v>95</v>
      </c>
      <c r="F1140" s="18" t="str">
        <f t="shared" si="35"/>
        <v>Eversource_WMA-Base Transmission-45261</v>
      </c>
      <c r="G1140" s="11" t="s">
        <v>131</v>
      </c>
      <c r="H1140" s="11" t="s">
        <v>49</v>
      </c>
      <c r="I1140" s="11" t="s">
        <v>153</v>
      </c>
      <c r="J1140" s="11" t="s">
        <v>154</v>
      </c>
      <c r="K1140" s="11" t="str">
        <f>IFERROR(INDEX('EDC Component Dictionary'!$C$5:$C$37,MATCH('Rates Database'!J1140,'EDC Component Dictionary'!$B$5:$B$37,0)), "Energy Supply")</f>
        <v>Transmission System</v>
      </c>
      <c r="L1140" s="12">
        <v>3.8120000000000001E-2</v>
      </c>
      <c r="M1140" s="12"/>
    </row>
    <row r="1141" spans="1:13" x14ac:dyDescent="0.3">
      <c r="A1141" s="18">
        <v>1139</v>
      </c>
      <c r="B1141" s="18">
        <f t="shared" si="34"/>
        <v>2023</v>
      </c>
      <c r="C1141" s="17">
        <v>45231</v>
      </c>
      <c r="D1141" s="18" t="s">
        <v>130</v>
      </c>
      <c r="E1141" s="18" t="s">
        <v>95</v>
      </c>
      <c r="F1141" s="18" t="str">
        <f t="shared" si="35"/>
        <v>Eversource_WMA-Base Transmission-45231</v>
      </c>
      <c r="G1141" s="11" t="s">
        <v>131</v>
      </c>
      <c r="H1141" s="11" t="s">
        <v>49</v>
      </c>
      <c r="I1141" s="11" t="s">
        <v>153</v>
      </c>
      <c r="J1141" s="11" t="s">
        <v>154</v>
      </c>
      <c r="K1141" s="11" t="str">
        <f>IFERROR(INDEX('EDC Component Dictionary'!$C$5:$C$37,MATCH('Rates Database'!J1141,'EDC Component Dictionary'!$B$5:$B$37,0)), "Energy Supply")</f>
        <v>Transmission System</v>
      </c>
      <c r="L1141" s="12">
        <v>3.8120000000000001E-2</v>
      </c>
      <c r="M1141" s="12"/>
    </row>
    <row r="1142" spans="1:13" x14ac:dyDescent="0.3">
      <c r="A1142" s="18">
        <v>1140</v>
      </c>
      <c r="B1142" s="18">
        <f t="shared" si="34"/>
        <v>2023</v>
      </c>
      <c r="C1142" s="17">
        <v>45200</v>
      </c>
      <c r="D1142" s="18" t="s">
        <v>130</v>
      </c>
      <c r="E1142" s="18" t="s">
        <v>95</v>
      </c>
      <c r="F1142" s="18" t="str">
        <f t="shared" si="35"/>
        <v>Eversource_WMA-Base Transmission-45200</v>
      </c>
      <c r="G1142" s="11" t="s">
        <v>131</v>
      </c>
      <c r="H1142" s="11" t="s">
        <v>49</v>
      </c>
      <c r="I1142" s="11" t="s">
        <v>153</v>
      </c>
      <c r="J1142" s="11" t="s">
        <v>154</v>
      </c>
      <c r="K1142" s="11" t="str">
        <f>IFERROR(INDEX('EDC Component Dictionary'!$C$5:$C$37,MATCH('Rates Database'!J1142,'EDC Component Dictionary'!$B$5:$B$37,0)), "Energy Supply")</f>
        <v>Transmission System</v>
      </c>
      <c r="L1142" s="12">
        <v>3.8120000000000001E-2</v>
      </c>
      <c r="M1142" s="12"/>
    </row>
    <row r="1143" spans="1:13" x14ac:dyDescent="0.3">
      <c r="A1143" s="18">
        <v>1141</v>
      </c>
      <c r="B1143" s="18">
        <f t="shared" si="34"/>
        <v>2023</v>
      </c>
      <c r="C1143" s="17">
        <v>45170</v>
      </c>
      <c r="D1143" s="18" t="s">
        <v>130</v>
      </c>
      <c r="E1143" s="18" t="s">
        <v>95</v>
      </c>
      <c r="F1143" s="18" t="str">
        <f t="shared" si="35"/>
        <v>Eversource_WMA-Base Transmission-45170</v>
      </c>
      <c r="G1143" s="11" t="s">
        <v>131</v>
      </c>
      <c r="H1143" s="11" t="s">
        <v>49</v>
      </c>
      <c r="I1143" s="11" t="s">
        <v>153</v>
      </c>
      <c r="J1143" s="11" t="s">
        <v>154</v>
      </c>
      <c r="K1143" s="11" t="str">
        <f>IFERROR(INDEX('EDC Component Dictionary'!$C$5:$C$37,MATCH('Rates Database'!J1143,'EDC Component Dictionary'!$B$5:$B$37,0)), "Energy Supply")</f>
        <v>Transmission System</v>
      </c>
      <c r="L1143" s="12">
        <v>3.8120000000000001E-2</v>
      </c>
      <c r="M1143" s="12"/>
    </row>
    <row r="1144" spans="1:13" x14ac:dyDescent="0.3">
      <c r="A1144" s="18">
        <v>1142</v>
      </c>
      <c r="B1144" s="18">
        <f t="shared" si="34"/>
        <v>2023</v>
      </c>
      <c r="C1144" s="17">
        <v>45139</v>
      </c>
      <c r="D1144" s="18" t="s">
        <v>130</v>
      </c>
      <c r="E1144" s="18" t="s">
        <v>95</v>
      </c>
      <c r="F1144" s="18" t="str">
        <f t="shared" si="35"/>
        <v>Eversource_WMA-Base Transmission-45139</v>
      </c>
      <c r="G1144" s="11" t="s">
        <v>131</v>
      </c>
      <c r="H1144" s="11" t="s">
        <v>49</v>
      </c>
      <c r="I1144" s="11" t="s">
        <v>153</v>
      </c>
      <c r="J1144" s="11" t="s">
        <v>154</v>
      </c>
      <c r="K1144" s="11" t="str">
        <f>IFERROR(INDEX('EDC Component Dictionary'!$C$5:$C$37,MATCH('Rates Database'!J1144,'EDC Component Dictionary'!$B$5:$B$37,0)), "Energy Supply")</f>
        <v>Transmission System</v>
      </c>
      <c r="L1144" s="12">
        <v>3.8120000000000001E-2</v>
      </c>
      <c r="M1144" s="12"/>
    </row>
    <row r="1145" spans="1:13" x14ac:dyDescent="0.3">
      <c r="A1145" s="18">
        <v>1143</v>
      </c>
      <c r="B1145" s="18">
        <f t="shared" si="34"/>
        <v>2023</v>
      </c>
      <c r="C1145" s="17">
        <v>45108</v>
      </c>
      <c r="D1145" s="18" t="s">
        <v>130</v>
      </c>
      <c r="E1145" s="18" t="s">
        <v>95</v>
      </c>
      <c r="F1145" s="18" t="str">
        <f t="shared" si="35"/>
        <v>Eversource_WMA-Base Transmission-45108</v>
      </c>
      <c r="G1145" s="11" t="s">
        <v>131</v>
      </c>
      <c r="H1145" s="11" t="s">
        <v>49</v>
      </c>
      <c r="I1145" s="11" t="s">
        <v>153</v>
      </c>
      <c r="J1145" s="11" t="s">
        <v>154</v>
      </c>
      <c r="K1145" s="11" t="str">
        <f>IFERROR(INDEX('EDC Component Dictionary'!$C$5:$C$37,MATCH('Rates Database'!J1145,'EDC Component Dictionary'!$B$5:$B$37,0)), "Energy Supply")</f>
        <v>Transmission System</v>
      </c>
      <c r="L1145" s="12">
        <v>3.8120000000000001E-2</v>
      </c>
      <c r="M1145" s="12"/>
    </row>
    <row r="1146" spans="1:13" x14ac:dyDescent="0.3">
      <c r="A1146" s="18">
        <v>1144</v>
      </c>
      <c r="B1146" s="18">
        <f t="shared" si="34"/>
        <v>2023</v>
      </c>
      <c r="C1146" s="17">
        <v>45078</v>
      </c>
      <c r="D1146" s="18" t="s">
        <v>130</v>
      </c>
      <c r="E1146" s="18" t="s">
        <v>95</v>
      </c>
      <c r="F1146" s="18" t="str">
        <f t="shared" si="35"/>
        <v>Eversource_WMA-Base Transmission-45078</v>
      </c>
      <c r="G1146" s="11" t="s">
        <v>131</v>
      </c>
      <c r="H1146" s="11" t="s">
        <v>49</v>
      </c>
      <c r="I1146" s="11" t="s">
        <v>153</v>
      </c>
      <c r="J1146" s="11" t="s">
        <v>154</v>
      </c>
      <c r="K1146" s="11" t="str">
        <f>IFERROR(INDEX('EDC Component Dictionary'!$C$5:$C$37,MATCH('Rates Database'!J1146,'EDC Component Dictionary'!$B$5:$B$37,0)), "Energy Supply")</f>
        <v>Transmission System</v>
      </c>
      <c r="L1146" s="12">
        <v>3.8120000000000001E-2</v>
      </c>
      <c r="M1146" s="12"/>
    </row>
    <row r="1147" spans="1:13" x14ac:dyDescent="0.3">
      <c r="A1147" s="18">
        <v>1145</v>
      </c>
      <c r="B1147" s="18">
        <f t="shared" si="34"/>
        <v>2023</v>
      </c>
      <c r="C1147" s="17">
        <v>45047</v>
      </c>
      <c r="D1147" s="18" t="s">
        <v>130</v>
      </c>
      <c r="E1147" s="18" t="s">
        <v>95</v>
      </c>
      <c r="F1147" s="18" t="str">
        <f t="shared" si="35"/>
        <v>Eversource_WMA-Base Transmission-45047</v>
      </c>
      <c r="G1147" s="11" t="s">
        <v>131</v>
      </c>
      <c r="H1147" s="11" t="s">
        <v>49</v>
      </c>
      <c r="I1147" s="11" t="s">
        <v>153</v>
      </c>
      <c r="J1147" s="11" t="s">
        <v>154</v>
      </c>
      <c r="K1147" s="11" t="str">
        <f>IFERROR(INDEX('EDC Component Dictionary'!$C$5:$C$37,MATCH('Rates Database'!J1147,'EDC Component Dictionary'!$B$5:$B$37,0)), "Energy Supply")</f>
        <v>Transmission System</v>
      </c>
      <c r="L1147" s="12">
        <v>3.8120000000000001E-2</v>
      </c>
      <c r="M1147" s="12"/>
    </row>
    <row r="1148" spans="1:13" x14ac:dyDescent="0.3">
      <c r="A1148" s="18">
        <v>1146</v>
      </c>
      <c r="B1148" s="18">
        <f t="shared" si="34"/>
        <v>2023</v>
      </c>
      <c r="C1148" s="17">
        <v>45017</v>
      </c>
      <c r="D1148" s="18" t="s">
        <v>130</v>
      </c>
      <c r="E1148" s="18" t="s">
        <v>95</v>
      </c>
      <c r="F1148" s="18" t="str">
        <f t="shared" si="35"/>
        <v>Eversource_WMA-Base Transmission-45017</v>
      </c>
      <c r="G1148" s="11" t="s">
        <v>131</v>
      </c>
      <c r="H1148" s="11" t="s">
        <v>49</v>
      </c>
      <c r="I1148" s="11" t="s">
        <v>153</v>
      </c>
      <c r="J1148" s="11" t="s">
        <v>154</v>
      </c>
      <c r="K1148" s="11" t="str">
        <f>IFERROR(INDEX('EDC Component Dictionary'!$C$5:$C$37,MATCH('Rates Database'!J1148,'EDC Component Dictionary'!$B$5:$B$37,0)), "Energy Supply")</f>
        <v>Transmission System</v>
      </c>
      <c r="L1148" s="12">
        <v>3.8120000000000001E-2</v>
      </c>
      <c r="M1148" s="12"/>
    </row>
    <row r="1149" spans="1:13" x14ac:dyDescent="0.3">
      <c r="A1149" s="18">
        <v>1147</v>
      </c>
      <c r="B1149" s="18">
        <f t="shared" si="34"/>
        <v>2023</v>
      </c>
      <c r="C1149" s="17">
        <v>44986</v>
      </c>
      <c r="D1149" s="18" t="s">
        <v>130</v>
      </c>
      <c r="E1149" s="18" t="s">
        <v>95</v>
      </c>
      <c r="F1149" s="18" t="str">
        <f t="shared" si="35"/>
        <v>Eversource_WMA-Base Transmission-44986</v>
      </c>
      <c r="G1149" s="11" t="s">
        <v>131</v>
      </c>
      <c r="H1149" s="11" t="s">
        <v>49</v>
      </c>
      <c r="I1149" s="11" t="s">
        <v>153</v>
      </c>
      <c r="J1149" s="11" t="s">
        <v>154</v>
      </c>
      <c r="K1149" s="11" t="str">
        <f>IFERROR(INDEX('EDC Component Dictionary'!$C$5:$C$37,MATCH('Rates Database'!J1149,'EDC Component Dictionary'!$B$5:$B$37,0)), "Energy Supply")</f>
        <v>Transmission System</v>
      </c>
      <c r="L1149" s="12">
        <v>3.8120000000000001E-2</v>
      </c>
      <c r="M1149" s="12"/>
    </row>
    <row r="1150" spans="1:13" x14ac:dyDescent="0.3">
      <c r="A1150" s="18">
        <v>1148</v>
      </c>
      <c r="B1150" s="18">
        <f t="shared" si="34"/>
        <v>2023</v>
      </c>
      <c r="C1150" s="17">
        <v>44958</v>
      </c>
      <c r="D1150" s="18" t="s">
        <v>130</v>
      </c>
      <c r="E1150" s="18" t="s">
        <v>95</v>
      </c>
      <c r="F1150" s="18" t="str">
        <f t="shared" si="35"/>
        <v>Eversource_WMA-Base Transmission-44958</v>
      </c>
      <c r="G1150" s="11" t="s">
        <v>131</v>
      </c>
      <c r="H1150" s="11" t="s">
        <v>49</v>
      </c>
      <c r="I1150" s="11" t="s">
        <v>153</v>
      </c>
      <c r="J1150" s="11" t="s">
        <v>154</v>
      </c>
      <c r="K1150" s="11" t="str">
        <f>IFERROR(INDEX('EDC Component Dictionary'!$C$5:$C$37,MATCH('Rates Database'!J1150,'EDC Component Dictionary'!$B$5:$B$37,0)), "Energy Supply")</f>
        <v>Transmission System</v>
      </c>
      <c r="L1150" s="12">
        <v>3.8120000000000001E-2</v>
      </c>
      <c r="M1150" s="12"/>
    </row>
    <row r="1151" spans="1:13" x14ac:dyDescent="0.3">
      <c r="A1151" s="18">
        <v>1149</v>
      </c>
      <c r="B1151" s="18">
        <f t="shared" si="34"/>
        <v>2023</v>
      </c>
      <c r="C1151" s="17">
        <v>44927</v>
      </c>
      <c r="D1151" s="18" t="s">
        <v>130</v>
      </c>
      <c r="E1151" s="18" t="s">
        <v>95</v>
      </c>
      <c r="F1151" s="18" t="str">
        <f t="shared" si="35"/>
        <v>Eversource_WMA-Base Transmission-44927</v>
      </c>
      <c r="G1151" s="11" t="s">
        <v>131</v>
      </c>
      <c r="H1151" s="11" t="s">
        <v>49</v>
      </c>
      <c r="I1151" s="11" t="s">
        <v>153</v>
      </c>
      <c r="J1151" s="11" t="s">
        <v>154</v>
      </c>
      <c r="K1151" s="11" t="str">
        <f>IFERROR(INDEX('EDC Component Dictionary'!$C$5:$C$37,MATCH('Rates Database'!J1151,'EDC Component Dictionary'!$B$5:$B$37,0)), "Energy Supply")</f>
        <v>Transmission System</v>
      </c>
      <c r="L1151" s="12">
        <v>3.8120000000000001E-2</v>
      </c>
      <c r="M1151" s="12"/>
    </row>
    <row r="1152" spans="1:13" x14ac:dyDescent="0.3">
      <c r="A1152" s="18">
        <v>1150</v>
      </c>
      <c r="B1152" s="18">
        <f t="shared" si="34"/>
        <v>2022</v>
      </c>
      <c r="C1152" s="17">
        <v>44896</v>
      </c>
      <c r="D1152" s="18" t="s">
        <v>130</v>
      </c>
      <c r="E1152" s="18" t="s">
        <v>95</v>
      </c>
      <c r="F1152" s="18" t="str">
        <f t="shared" si="35"/>
        <v>Eversource_WMA-Base Transmission-44896</v>
      </c>
      <c r="G1152" s="11" t="s">
        <v>131</v>
      </c>
      <c r="H1152" s="11" t="s">
        <v>49</v>
      </c>
      <c r="I1152" s="11" t="s">
        <v>153</v>
      </c>
      <c r="J1152" s="11" t="s">
        <v>154</v>
      </c>
      <c r="K1152" s="11" t="str">
        <f>IFERROR(INDEX('EDC Component Dictionary'!$C$5:$C$37,MATCH('Rates Database'!J1152,'EDC Component Dictionary'!$B$5:$B$37,0)), "Energy Supply")</f>
        <v>Transmission System</v>
      </c>
      <c r="L1152" s="12">
        <v>4.437E-2</v>
      </c>
      <c r="M1152" s="12"/>
    </row>
    <row r="1153" spans="1:13" x14ac:dyDescent="0.3">
      <c r="A1153" s="18">
        <v>1151</v>
      </c>
      <c r="B1153" s="18">
        <f t="shared" si="34"/>
        <v>2022</v>
      </c>
      <c r="C1153" s="17">
        <v>44866</v>
      </c>
      <c r="D1153" s="18" t="s">
        <v>130</v>
      </c>
      <c r="E1153" s="18" t="s">
        <v>95</v>
      </c>
      <c r="F1153" s="18" t="str">
        <f t="shared" si="35"/>
        <v>Eversource_WMA-Base Transmission-44866</v>
      </c>
      <c r="G1153" s="11" t="s">
        <v>131</v>
      </c>
      <c r="H1153" s="11" t="s">
        <v>49</v>
      </c>
      <c r="I1153" s="11" t="s">
        <v>153</v>
      </c>
      <c r="J1153" s="11" t="s">
        <v>154</v>
      </c>
      <c r="K1153" s="11" t="str">
        <f>IFERROR(INDEX('EDC Component Dictionary'!$C$5:$C$37,MATCH('Rates Database'!J1153,'EDC Component Dictionary'!$B$5:$B$37,0)), "Energy Supply")</f>
        <v>Transmission System</v>
      </c>
      <c r="L1153" s="12">
        <v>4.437E-2</v>
      </c>
      <c r="M1153" s="12"/>
    </row>
    <row r="1154" spans="1:13" x14ac:dyDescent="0.3">
      <c r="A1154" s="18">
        <v>1152</v>
      </c>
      <c r="B1154" s="18">
        <f t="shared" si="34"/>
        <v>2022</v>
      </c>
      <c r="C1154" s="17">
        <v>44835</v>
      </c>
      <c r="D1154" s="18" t="s">
        <v>130</v>
      </c>
      <c r="E1154" s="18" t="s">
        <v>95</v>
      </c>
      <c r="F1154" s="18" t="str">
        <f t="shared" si="35"/>
        <v>Eversource_WMA-Base Transmission-44835</v>
      </c>
      <c r="G1154" s="11" t="s">
        <v>131</v>
      </c>
      <c r="H1154" s="11" t="s">
        <v>49</v>
      </c>
      <c r="I1154" s="11" t="s">
        <v>153</v>
      </c>
      <c r="J1154" s="11" t="s">
        <v>154</v>
      </c>
      <c r="K1154" s="11" t="str">
        <f>IFERROR(INDEX('EDC Component Dictionary'!$C$5:$C$37,MATCH('Rates Database'!J1154,'EDC Component Dictionary'!$B$5:$B$37,0)), "Energy Supply")</f>
        <v>Transmission System</v>
      </c>
      <c r="L1154" s="12">
        <v>4.437E-2</v>
      </c>
      <c r="M1154" s="12"/>
    </row>
    <row r="1155" spans="1:13" x14ac:dyDescent="0.3">
      <c r="A1155" s="18">
        <v>1153</v>
      </c>
      <c r="B1155" s="18">
        <f t="shared" ref="B1155:B1218" si="36">YEAR(C1155)</f>
        <v>2022</v>
      </c>
      <c r="C1155" s="17">
        <v>44805</v>
      </c>
      <c r="D1155" s="18" t="s">
        <v>130</v>
      </c>
      <c r="E1155" s="18" t="s">
        <v>95</v>
      </c>
      <c r="F1155" s="18" t="str">
        <f t="shared" si="35"/>
        <v>Eversource_WMA-Base Transmission-44805</v>
      </c>
      <c r="G1155" s="11" t="s">
        <v>131</v>
      </c>
      <c r="H1155" s="11" t="s">
        <v>49</v>
      </c>
      <c r="I1155" s="11" t="s">
        <v>153</v>
      </c>
      <c r="J1155" s="11" t="s">
        <v>154</v>
      </c>
      <c r="K1155" s="11" t="str">
        <f>IFERROR(INDEX('EDC Component Dictionary'!$C$5:$C$37,MATCH('Rates Database'!J1155,'EDC Component Dictionary'!$B$5:$B$37,0)), "Energy Supply")</f>
        <v>Transmission System</v>
      </c>
      <c r="L1155" s="12">
        <v>4.437E-2</v>
      </c>
      <c r="M1155" s="12"/>
    </row>
    <row r="1156" spans="1:13" x14ac:dyDescent="0.3">
      <c r="A1156" s="18">
        <v>1154</v>
      </c>
      <c r="B1156" s="18">
        <f t="shared" si="36"/>
        <v>2022</v>
      </c>
      <c r="C1156" s="17">
        <v>44774</v>
      </c>
      <c r="D1156" s="18" t="s">
        <v>130</v>
      </c>
      <c r="E1156" s="18" t="s">
        <v>95</v>
      </c>
      <c r="F1156" s="18" t="str">
        <f t="shared" ref="F1156:F1219" si="37">_xlfn.CONCAT(E1156,"-",J1156,"-",C1156)</f>
        <v>Eversource_WMA-Base Transmission-44774</v>
      </c>
      <c r="G1156" s="11" t="s">
        <v>131</v>
      </c>
      <c r="H1156" s="11" t="s">
        <v>49</v>
      </c>
      <c r="I1156" s="11" t="s">
        <v>153</v>
      </c>
      <c r="J1156" s="11" t="s">
        <v>154</v>
      </c>
      <c r="K1156" s="11" t="str">
        <f>IFERROR(INDEX('EDC Component Dictionary'!$C$5:$C$37,MATCH('Rates Database'!J1156,'EDC Component Dictionary'!$B$5:$B$37,0)), "Energy Supply")</f>
        <v>Transmission System</v>
      </c>
      <c r="L1156" s="12">
        <v>4.437E-2</v>
      </c>
      <c r="M1156" s="12"/>
    </row>
    <row r="1157" spans="1:13" x14ac:dyDescent="0.3">
      <c r="A1157" s="18">
        <v>1155</v>
      </c>
      <c r="B1157" s="18">
        <f t="shared" si="36"/>
        <v>2022</v>
      </c>
      <c r="C1157" s="17">
        <v>44743</v>
      </c>
      <c r="D1157" s="18" t="s">
        <v>130</v>
      </c>
      <c r="E1157" s="18" t="s">
        <v>95</v>
      </c>
      <c r="F1157" s="18" t="str">
        <f t="shared" si="37"/>
        <v>Eversource_WMA-Base Transmission-44743</v>
      </c>
      <c r="G1157" s="11" t="s">
        <v>131</v>
      </c>
      <c r="H1157" s="11" t="s">
        <v>49</v>
      </c>
      <c r="I1157" s="11" t="s">
        <v>153</v>
      </c>
      <c r="J1157" s="11" t="s">
        <v>154</v>
      </c>
      <c r="K1157" s="11" t="str">
        <f>IFERROR(INDEX('EDC Component Dictionary'!$C$5:$C$37,MATCH('Rates Database'!J1157,'EDC Component Dictionary'!$B$5:$B$37,0)), "Energy Supply")</f>
        <v>Transmission System</v>
      </c>
      <c r="L1157" s="12">
        <v>4.437E-2</v>
      </c>
      <c r="M1157" s="12"/>
    </row>
    <row r="1158" spans="1:13" x14ac:dyDescent="0.3">
      <c r="A1158" s="18">
        <v>1156</v>
      </c>
      <c r="B1158" s="18">
        <f t="shared" si="36"/>
        <v>2022</v>
      </c>
      <c r="C1158" s="17">
        <v>44713</v>
      </c>
      <c r="D1158" s="18" t="s">
        <v>130</v>
      </c>
      <c r="E1158" s="18" t="s">
        <v>95</v>
      </c>
      <c r="F1158" s="18" t="str">
        <f t="shared" si="37"/>
        <v>Eversource_WMA-Base Transmission-44713</v>
      </c>
      <c r="G1158" s="11" t="s">
        <v>131</v>
      </c>
      <c r="H1158" s="11" t="s">
        <v>49</v>
      </c>
      <c r="I1158" s="11" t="s">
        <v>153</v>
      </c>
      <c r="J1158" s="11" t="s">
        <v>154</v>
      </c>
      <c r="K1158" s="11" t="str">
        <f>IFERROR(INDEX('EDC Component Dictionary'!$C$5:$C$37,MATCH('Rates Database'!J1158,'EDC Component Dictionary'!$B$5:$B$37,0)), "Energy Supply")</f>
        <v>Transmission System</v>
      </c>
      <c r="L1158" s="12">
        <v>4.437E-2</v>
      </c>
      <c r="M1158" s="12"/>
    </row>
    <row r="1159" spans="1:13" x14ac:dyDescent="0.3">
      <c r="A1159" s="18">
        <v>1157</v>
      </c>
      <c r="B1159" s="18">
        <f t="shared" si="36"/>
        <v>2022</v>
      </c>
      <c r="C1159" s="17">
        <v>44682</v>
      </c>
      <c r="D1159" s="18" t="s">
        <v>130</v>
      </c>
      <c r="E1159" s="18" t="s">
        <v>95</v>
      </c>
      <c r="F1159" s="18" t="str">
        <f t="shared" si="37"/>
        <v>Eversource_WMA-Base Transmission-44682</v>
      </c>
      <c r="G1159" s="11" t="s">
        <v>131</v>
      </c>
      <c r="H1159" s="11" t="s">
        <v>49</v>
      </c>
      <c r="I1159" s="11" t="s">
        <v>153</v>
      </c>
      <c r="J1159" s="11" t="s">
        <v>154</v>
      </c>
      <c r="K1159" s="11" t="str">
        <f>IFERROR(INDEX('EDC Component Dictionary'!$C$5:$C$37,MATCH('Rates Database'!J1159,'EDC Component Dictionary'!$B$5:$B$37,0)), "Energy Supply")</f>
        <v>Transmission System</v>
      </c>
      <c r="L1159" s="12">
        <v>4.437E-2</v>
      </c>
      <c r="M1159" s="12"/>
    </row>
    <row r="1160" spans="1:13" x14ac:dyDescent="0.3">
      <c r="A1160" s="18">
        <v>1158</v>
      </c>
      <c r="B1160" s="18">
        <f t="shared" si="36"/>
        <v>2022</v>
      </c>
      <c r="C1160" s="17">
        <v>44652</v>
      </c>
      <c r="D1160" s="18" t="s">
        <v>130</v>
      </c>
      <c r="E1160" s="18" t="s">
        <v>95</v>
      </c>
      <c r="F1160" s="18" t="str">
        <f t="shared" si="37"/>
        <v>Eversource_WMA-Base Transmission-44652</v>
      </c>
      <c r="G1160" s="11" t="s">
        <v>131</v>
      </c>
      <c r="H1160" s="11" t="s">
        <v>49</v>
      </c>
      <c r="I1160" s="11" t="s">
        <v>153</v>
      </c>
      <c r="J1160" s="11" t="s">
        <v>154</v>
      </c>
      <c r="K1160" s="11" t="str">
        <f>IFERROR(INDEX('EDC Component Dictionary'!$C$5:$C$37,MATCH('Rates Database'!J1160,'EDC Component Dictionary'!$B$5:$B$37,0)), "Energy Supply")</f>
        <v>Transmission System</v>
      </c>
      <c r="L1160" s="12">
        <v>4.437E-2</v>
      </c>
      <c r="M1160" s="12"/>
    </row>
    <row r="1161" spans="1:13" x14ac:dyDescent="0.3">
      <c r="A1161" s="18">
        <v>1159</v>
      </c>
      <c r="B1161" s="18">
        <f t="shared" si="36"/>
        <v>2022</v>
      </c>
      <c r="C1161" s="17">
        <v>44621</v>
      </c>
      <c r="D1161" s="18" t="s">
        <v>130</v>
      </c>
      <c r="E1161" s="18" t="s">
        <v>95</v>
      </c>
      <c r="F1161" s="18" t="str">
        <f t="shared" si="37"/>
        <v>Eversource_WMA-Base Transmission-44621</v>
      </c>
      <c r="G1161" s="11" t="s">
        <v>131</v>
      </c>
      <c r="H1161" s="11" t="s">
        <v>49</v>
      </c>
      <c r="I1161" s="11" t="s">
        <v>153</v>
      </c>
      <c r="J1161" s="11" t="s">
        <v>154</v>
      </c>
      <c r="K1161" s="11" t="str">
        <f>IFERROR(INDEX('EDC Component Dictionary'!$C$5:$C$37,MATCH('Rates Database'!J1161,'EDC Component Dictionary'!$B$5:$B$37,0)), "Energy Supply")</f>
        <v>Transmission System</v>
      </c>
      <c r="L1161" s="12">
        <v>4.437E-2</v>
      </c>
      <c r="M1161" s="12"/>
    </row>
    <row r="1162" spans="1:13" x14ac:dyDescent="0.3">
      <c r="A1162" s="18">
        <v>1160</v>
      </c>
      <c r="B1162" s="18">
        <f t="shared" si="36"/>
        <v>2022</v>
      </c>
      <c r="C1162" s="17">
        <v>44593</v>
      </c>
      <c r="D1162" s="18" t="s">
        <v>130</v>
      </c>
      <c r="E1162" s="18" t="s">
        <v>95</v>
      </c>
      <c r="F1162" s="18" t="str">
        <f t="shared" si="37"/>
        <v>Eversource_WMA-Base Transmission-44593</v>
      </c>
      <c r="G1162" s="11" t="s">
        <v>131</v>
      </c>
      <c r="H1162" s="11" t="s">
        <v>49</v>
      </c>
      <c r="I1162" s="11" t="s">
        <v>153</v>
      </c>
      <c r="J1162" s="11" t="s">
        <v>154</v>
      </c>
      <c r="K1162" s="11" t="str">
        <f>IFERROR(INDEX('EDC Component Dictionary'!$C$5:$C$37,MATCH('Rates Database'!J1162,'EDC Component Dictionary'!$B$5:$B$37,0)), "Energy Supply")</f>
        <v>Transmission System</v>
      </c>
      <c r="L1162" s="12">
        <v>4.437E-2</v>
      </c>
      <c r="M1162" s="12"/>
    </row>
    <row r="1163" spans="1:13" x14ac:dyDescent="0.3">
      <c r="A1163" s="18">
        <v>1161</v>
      </c>
      <c r="B1163" s="18">
        <f t="shared" si="36"/>
        <v>2022</v>
      </c>
      <c r="C1163" s="17">
        <v>44562</v>
      </c>
      <c r="D1163" s="18" t="s">
        <v>130</v>
      </c>
      <c r="E1163" s="18" t="s">
        <v>95</v>
      </c>
      <c r="F1163" s="18" t="str">
        <f t="shared" si="37"/>
        <v>Eversource_WMA-Base Transmission-44562</v>
      </c>
      <c r="G1163" s="11" t="s">
        <v>131</v>
      </c>
      <c r="H1163" s="11" t="s">
        <v>49</v>
      </c>
      <c r="I1163" s="11" t="s">
        <v>153</v>
      </c>
      <c r="J1163" s="11" t="s">
        <v>154</v>
      </c>
      <c r="K1163" s="11" t="str">
        <f>IFERROR(INDEX('EDC Component Dictionary'!$C$5:$C$37,MATCH('Rates Database'!J1163,'EDC Component Dictionary'!$B$5:$B$37,0)), "Energy Supply")</f>
        <v>Transmission System</v>
      </c>
      <c r="L1163" s="12">
        <v>4.437E-2</v>
      </c>
      <c r="M1163" s="12"/>
    </row>
    <row r="1164" spans="1:13" x14ac:dyDescent="0.3">
      <c r="A1164" s="18">
        <v>1162</v>
      </c>
      <c r="B1164" s="18">
        <f t="shared" si="36"/>
        <v>2021</v>
      </c>
      <c r="C1164" s="17">
        <v>44531</v>
      </c>
      <c r="D1164" s="18" t="s">
        <v>130</v>
      </c>
      <c r="E1164" s="18" t="s">
        <v>95</v>
      </c>
      <c r="F1164" s="18" t="str">
        <f t="shared" si="37"/>
        <v>Eversource_WMA-Base Transmission-44531</v>
      </c>
      <c r="G1164" s="11" t="s">
        <v>131</v>
      </c>
      <c r="H1164" s="11" t="s">
        <v>49</v>
      </c>
      <c r="I1164" s="11" t="s">
        <v>153</v>
      </c>
      <c r="J1164" s="11" t="s">
        <v>154</v>
      </c>
      <c r="K1164" s="11" t="str">
        <f>IFERROR(INDEX('EDC Component Dictionary'!$C$5:$C$37,MATCH('Rates Database'!J1164,'EDC Component Dictionary'!$B$5:$B$37,0)), "Energy Supply")</f>
        <v>Transmission System</v>
      </c>
      <c r="L1164" s="12">
        <v>3.524E-2</v>
      </c>
      <c r="M1164" s="12"/>
    </row>
    <row r="1165" spans="1:13" x14ac:dyDescent="0.3">
      <c r="A1165" s="18">
        <v>1163</v>
      </c>
      <c r="B1165" s="18">
        <f t="shared" si="36"/>
        <v>2021</v>
      </c>
      <c r="C1165" s="17">
        <v>44501</v>
      </c>
      <c r="D1165" s="18" t="s">
        <v>130</v>
      </c>
      <c r="E1165" s="18" t="s">
        <v>95</v>
      </c>
      <c r="F1165" s="18" t="str">
        <f t="shared" si="37"/>
        <v>Eversource_WMA-Base Transmission-44501</v>
      </c>
      <c r="G1165" s="11" t="s">
        <v>131</v>
      </c>
      <c r="H1165" s="11" t="s">
        <v>49</v>
      </c>
      <c r="I1165" s="11" t="s">
        <v>153</v>
      </c>
      <c r="J1165" s="11" t="s">
        <v>154</v>
      </c>
      <c r="K1165" s="11" t="str">
        <f>IFERROR(INDEX('EDC Component Dictionary'!$C$5:$C$37,MATCH('Rates Database'!J1165,'EDC Component Dictionary'!$B$5:$B$37,0)), "Energy Supply")</f>
        <v>Transmission System</v>
      </c>
      <c r="L1165" s="12">
        <v>3.524E-2</v>
      </c>
      <c r="M1165" s="12"/>
    </row>
    <row r="1166" spans="1:13" x14ac:dyDescent="0.3">
      <c r="A1166" s="18">
        <v>1164</v>
      </c>
      <c r="B1166" s="18">
        <f t="shared" si="36"/>
        <v>2021</v>
      </c>
      <c r="C1166" s="17">
        <v>44470</v>
      </c>
      <c r="D1166" s="18" t="s">
        <v>130</v>
      </c>
      <c r="E1166" s="18" t="s">
        <v>95</v>
      </c>
      <c r="F1166" s="18" t="str">
        <f t="shared" si="37"/>
        <v>Eversource_WMA-Base Transmission-44470</v>
      </c>
      <c r="G1166" s="11" t="s">
        <v>131</v>
      </c>
      <c r="H1166" s="11" t="s">
        <v>49</v>
      </c>
      <c r="I1166" s="11" t="s">
        <v>153</v>
      </c>
      <c r="J1166" s="11" t="s">
        <v>154</v>
      </c>
      <c r="K1166" s="11" t="str">
        <f>IFERROR(INDEX('EDC Component Dictionary'!$C$5:$C$37,MATCH('Rates Database'!J1166,'EDC Component Dictionary'!$B$5:$B$37,0)), "Energy Supply")</f>
        <v>Transmission System</v>
      </c>
      <c r="L1166" s="12">
        <v>3.524E-2</v>
      </c>
      <c r="M1166" s="12"/>
    </row>
    <row r="1167" spans="1:13" x14ac:dyDescent="0.3">
      <c r="A1167" s="18">
        <v>1165</v>
      </c>
      <c r="B1167" s="18">
        <f t="shared" si="36"/>
        <v>2021</v>
      </c>
      <c r="C1167" s="17">
        <v>44440</v>
      </c>
      <c r="D1167" s="18" t="s">
        <v>130</v>
      </c>
      <c r="E1167" s="18" t="s">
        <v>95</v>
      </c>
      <c r="F1167" s="18" t="str">
        <f t="shared" si="37"/>
        <v>Eversource_WMA-Base Transmission-44440</v>
      </c>
      <c r="G1167" s="11" t="s">
        <v>131</v>
      </c>
      <c r="H1167" s="11" t="s">
        <v>49</v>
      </c>
      <c r="I1167" s="11" t="s">
        <v>153</v>
      </c>
      <c r="J1167" s="11" t="s">
        <v>154</v>
      </c>
      <c r="K1167" s="11" t="str">
        <f>IFERROR(INDEX('EDC Component Dictionary'!$C$5:$C$37,MATCH('Rates Database'!J1167,'EDC Component Dictionary'!$B$5:$B$37,0)), "Energy Supply")</f>
        <v>Transmission System</v>
      </c>
      <c r="L1167" s="12">
        <v>3.524E-2</v>
      </c>
      <c r="M1167" s="12"/>
    </row>
    <row r="1168" spans="1:13" x14ac:dyDescent="0.3">
      <c r="A1168" s="18">
        <v>1166</v>
      </c>
      <c r="B1168" s="18">
        <f t="shared" si="36"/>
        <v>2021</v>
      </c>
      <c r="C1168" s="17">
        <v>44409</v>
      </c>
      <c r="D1168" s="18" t="s">
        <v>130</v>
      </c>
      <c r="E1168" s="18" t="s">
        <v>95</v>
      </c>
      <c r="F1168" s="18" t="str">
        <f t="shared" si="37"/>
        <v>Eversource_WMA-Base Transmission-44409</v>
      </c>
      <c r="G1168" s="11" t="s">
        <v>131</v>
      </c>
      <c r="H1168" s="11" t="s">
        <v>49</v>
      </c>
      <c r="I1168" s="11" t="s">
        <v>153</v>
      </c>
      <c r="J1168" s="11" t="s">
        <v>154</v>
      </c>
      <c r="K1168" s="11" t="str">
        <f>IFERROR(INDEX('EDC Component Dictionary'!$C$5:$C$37,MATCH('Rates Database'!J1168,'EDC Component Dictionary'!$B$5:$B$37,0)), "Energy Supply")</f>
        <v>Transmission System</v>
      </c>
      <c r="L1168" s="12">
        <v>3.524E-2</v>
      </c>
      <c r="M1168" s="12"/>
    </row>
    <row r="1169" spans="1:13" x14ac:dyDescent="0.3">
      <c r="A1169" s="18">
        <v>1167</v>
      </c>
      <c r="B1169" s="18">
        <f t="shared" si="36"/>
        <v>2021</v>
      </c>
      <c r="C1169" s="17">
        <v>44378</v>
      </c>
      <c r="D1169" s="18" t="s">
        <v>130</v>
      </c>
      <c r="E1169" s="18" t="s">
        <v>95</v>
      </c>
      <c r="F1169" s="18" t="str">
        <f t="shared" si="37"/>
        <v>Eversource_WMA-Base Transmission-44378</v>
      </c>
      <c r="G1169" s="11" t="s">
        <v>131</v>
      </c>
      <c r="H1169" s="11" t="s">
        <v>49</v>
      </c>
      <c r="I1169" s="11" t="s">
        <v>153</v>
      </c>
      <c r="J1169" s="11" t="s">
        <v>154</v>
      </c>
      <c r="K1169" s="11" t="str">
        <f>IFERROR(INDEX('EDC Component Dictionary'!$C$5:$C$37,MATCH('Rates Database'!J1169,'EDC Component Dictionary'!$B$5:$B$37,0)), "Energy Supply")</f>
        <v>Transmission System</v>
      </c>
      <c r="L1169" s="12">
        <v>3.524E-2</v>
      </c>
      <c r="M1169" s="12"/>
    </row>
    <row r="1170" spans="1:13" x14ac:dyDescent="0.3">
      <c r="A1170" s="18">
        <v>1168</v>
      </c>
      <c r="B1170" s="18">
        <f t="shared" si="36"/>
        <v>2021</v>
      </c>
      <c r="C1170" s="17">
        <v>44348</v>
      </c>
      <c r="D1170" s="18" t="s">
        <v>130</v>
      </c>
      <c r="E1170" s="18" t="s">
        <v>95</v>
      </c>
      <c r="F1170" s="18" t="str">
        <f t="shared" si="37"/>
        <v>Eversource_WMA-Base Transmission-44348</v>
      </c>
      <c r="G1170" s="11" t="s">
        <v>131</v>
      </c>
      <c r="H1170" s="11" t="s">
        <v>49</v>
      </c>
      <c r="I1170" s="11" t="s">
        <v>153</v>
      </c>
      <c r="J1170" s="11" t="s">
        <v>154</v>
      </c>
      <c r="K1170" s="11" t="str">
        <f>IFERROR(INDEX('EDC Component Dictionary'!$C$5:$C$37,MATCH('Rates Database'!J1170,'EDC Component Dictionary'!$B$5:$B$37,0)), "Energy Supply")</f>
        <v>Transmission System</v>
      </c>
      <c r="L1170" s="12">
        <v>3.524E-2</v>
      </c>
      <c r="M1170" s="12"/>
    </row>
    <row r="1171" spans="1:13" x14ac:dyDescent="0.3">
      <c r="A1171" s="18">
        <v>1169</v>
      </c>
      <c r="B1171" s="18">
        <f t="shared" si="36"/>
        <v>2021</v>
      </c>
      <c r="C1171" s="17">
        <v>44317</v>
      </c>
      <c r="D1171" s="18" t="s">
        <v>130</v>
      </c>
      <c r="E1171" s="18" t="s">
        <v>95</v>
      </c>
      <c r="F1171" s="18" t="str">
        <f t="shared" si="37"/>
        <v>Eversource_WMA-Base Transmission-44317</v>
      </c>
      <c r="G1171" s="11" t="s">
        <v>131</v>
      </c>
      <c r="H1171" s="11" t="s">
        <v>49</v>
      </c>
      <c r="I1171" s="11" t="s">
        <v>153</v>
      </c>
      <c r="J1171" s="11" t="s">
        <v>154</v>
      </c>
      <c r="K1171" s="11" t="str">
        <f>IFERROR(INDEX('EDC Component Dictionary'!$C$5:$C$37,MATCH('Rates Database'!J1171,'EDC Component Dictionary'!$B$5:$B$37,0)), "Energy Supply")</f>
        <v>Transmission System</v>
      </c>
      <c r="L1171" s="12">
        <v>3.524E-2</v>
      </c>
      <c r="M1171" s="12"/>
    </row>
    <row r="1172" spans="1:13" x14ac:dyDescent="0.3">
      <c r="A1172" s="18">
        <v>1170</v>
      </c>
      <c r="B1172" s="18">
        <f t="shared" si="36"/>
        <v>2021</v>
      </c>
      <c r="C1172" s="17">
        <v>44287</v>
      </c>
      <c r="D1172" s="18" t="s">
        <v>130</v>
      </c>
      <c r="E1172" s="18" t="s">
        <v>95</v>
      </c>
      <c r="F1172" s="18" t="str">
        <f t="shared" si="37"/>
        <v>Eversource_WMA-Base Transmission-44287</v>
      </c>
      <c r="G1172" s="11" t="s">
        <v>131</v>
      </c>
      <c r="H1172" s="11" t="s">
        <v>49</v>
      </c>
      <c r="I1172" s="11" t="s">
        <v>153</v>
      </c>
      <c r="J1172" s="11" t="s">
        <v>154</v>
      </c>
      <c r="K1172" s="11" t="str">
        <f>IFERROR(INDEX('EDC Component Dictionary'!$C$5:$C$37,MATCH('Rates Database'!J1172,'EDC Component Dictionary'!$B$5:$B$37,0)), "Energy Supply")</f>
        <v>Transmission System</v>
      </c>
      <c r="L1172" s="12">
        <v>3.524E-2</v>
      </c>
      <c r="M1172" s="12"/>
    </row>
    <row r="1173" spans="1:13" x14ac:dyDescent="0.3">
      <c r="A1173" s="18">
        <v>1171</v>
      </c>
      <c r="B1173" s="18">
        <f t="shared" si="36"/>
        <v>2021</v>
      </c>
      <c r="C1173" s="17">
        <v>44256</v>
      </c>
      <c r="D1173" s="18" t="s">
        <v>130</v>
      </c>
      <c r="E1173" s="18" t="s">
        <v>95</v>
      </c>
      <c r="F1173" s="18" t="str">
        <f t="shared" si="37"/>
        <v>Eversource_WMA-Base Transmission-44256</v>
      </c>
      <c r="G1173" s="11" t="s">
        <v>131</v>
      </c>
      <c r="H1173" s="11" t="s">
        <v>49</v>
      </c>
      <c r="I1173" s="11" t="s">
        <v>153</v>
      </c>
      <c r="J1173" s="11" t="s">
        <v>154</v>
      </c>
      <c r="K1173" s="11" t="str">
        <f>IFERROR(INDEX('EDC Component Dictionary'!$C$5:$C$37,MATCH('Rates Database'!J1173,'EDC Component Dictionary'!$B$5:$B$37,0)), "Energy Supply")</f>
        <v>Transmission System</v>
      </c>
      <c r="L1173" s="12">
        <v>2.7300000000000001E-2</v>
      </c>
      <c r="M1173" s="12"/>
    </row>
    <row r="1174" spans="1:13" x14ac:dyDescent="0.3">
      <c r="A1174" s="18">
        <v>1172</v>
      </c>
      <c r="B1174" s="18">
        <f t="shared" si="36"/>
        <v>2021</v>
      </c>
      <c r="C1174" s="17">
        <v>44228</v>
      </c>
      <c r="D1174" s="18" t="s">
        <v>130</v>
      </c>
      <c r="E1174" s="18" t="s">
        <v>95</v>
      </c>
      <c r="F1174" s="18" t="str">
        <f t="shared" si="37"/>
        <v>Eversource_WMA-Base Transmission-44228</v>
      </c>
      <c r="G1174" s="11" t="s">
        <v>131</v>
      </c>
      <c r="H1174" s="11" t="s">
        <v>49</v>
      </c>
      <c r="I1174" s="11" t="s">
        <v>153</v>
      </c>
      <c r="J1174" s="11" t="s">
        <v>154</v>
      </c>
      <c r="K1174" s="11" t="str">
        <f>IFERROR(INDEX('EDC Component Dictionary'!$C$5:$C$37,MATCH('Rates Database'!J1174,'EDC Component Dictionary'!$B$5:$B$37,0)), "Energy Supply")</f>
        <v>Transmission System</v>
      </c>
      <c r="L1174" s="12">
        <v>2.7300000000000001E-2</v>
      </c>
      <c r="M1174" s="12"/>
    </row>
    <row r="1175" spans="1:13" x14ac:dyDescent="0.3">
      <c r="A1175" s="18">
        <v>1173</v>
      </c>
      <c r="B1175" s="18">
        <f t="shared" si="36"/>
        <v>2021</v>
      </c>
      <c r="C1175" s="17">
        <v>44197</v>
      </c>
      <c r="D1175" s="18" t="s">
        <v>130</v>
      </c>
      <c r="E1175" s="18" t="s">
        <v>95</v>
      </c>
      <c r="F1175" s="18" t="str">
        <f t="shared" si="37"/>
        <v>Eversource_WMA-Base Transmission-44197</v>
      </c>
      <c r="G1175" s="11" t="s">
        <v>131</v>
      </c>
      <c r="H1175" s="11" t="s">
        <v>49</v>
      </c>
      <c r="I1175" s="11" t="s">
        <v>153</v>
      </c>
      <c r="J1175" s="11" t="s">
        <v>154</v>
      </c>
      <c r="K1175" s="11" t="str">
        <f>IFERROR(INDEX('EDC Component Dictionary'!$C$5:$C$37,MATCH('Rates Database'!J1175,'EDC Component Dictionary'!$B$5:$B$37,0)), "Energy Supply")</f>
        <v>Transmission System</v>
      </c>
      <c r="L1175" s="12">
        <v>2.7300000000000001E-2</v>
      </c>
      <c r="M1175" s="12"/>
    </row>
    <row r="1176" spans="1:13" x14ac:dyDescent="0.3">
      <c r="A1176" s="18">
        <v>1174</v>
      </c>
      <c r="B1176" s="18">
        <f t="shared" si="36"/>
        <v>2020</v>
      </c>
      <c r="C1176" s="17">
        <v>44166</v>
      </c>
      <c r="D1176" s="18" t="s">
        <v>130</v>
      </c>
      <c r="E1176" s="18" t="s">
        <v>95</v>
      </c>
      <c r="F1176" s="18" t="str">
        <f t="shared" si="37"/>
        <v>Eversource_WMA-Base Transmission-44166</v>
      </c>
      <c r="G1176" s="11" t="s">
        <v>131</v>
      </c>
      <c r="H1176" s="11" t="s">
        <v>49</v>
      </c>
      <c r="I1176" s="11" t="s">
        <v>153</v>
      </c>
      <c r="J1176" s="11" t="s">
        <v>154</v>
      </c>
      <c r="K1176" s="11" t="str">
        <f>IFERROR(INDEX('EDC Component Dictionary'!$C$5:$C$37,MATCH('Rates Database'!J1176,'EDC Component Dictionary'!$B$5:$B$37,0)), "Energy Supply")</f>
        <v>Transmission System</v>
      </c>
      <c r="L1176" s="12">
        <v>2.7300000000000001E-2</v>
      </c>
      <c r="M1176" s="12"/>
    </row>
    <row r="1177" spans="1:13" x14ac:dyDescent="0.3">
      <c r="A1177" s="18">
        <v>1175</v>
      </c>
      <c r="B1177" s="18">
        <f t="shared" si="36"/>
        <v>2020</v>
      </c>
      <c r="C1177" s="17">
        <v>44136</v>
      </c>
      <c r="D1177" s="18" t="s">
        <v>130</v>
      </c>
      <c r="E1177" s="18" t="s">
        <v>95</v>
      </c>
      <c r="F1177" s="18" t="str">
        <f t="shared" si="37"/>
        <v>Eversource_WMA-Base Transmission-44136</v>
      </c>
      <c r="G1177" s="11" t="s">
        <v>131</v>
      </c>
      <c r="H1177" s="11" t="s">
        <v>49</v>
      </c>
      <c r="I1177" s="11" t="s">
        <v>153</v>
      </c>
      <c r="J1177" s="11" t="s">
        <v>154</v>
      </c>
      <c r="K1177" s="11" t="str">
        <f>IFERROR(INDEX('EDC Component Dictionary'!$C$5:$C$37,MATCH('Rates Database'!J1177,'EDC Component Dictionary'!$B$5:$B$37,0)), "Energy Supply")</f>
        <v>Transmission System</v>
      </c>
      <c r="L1177" s="12">
        <v>2.7300000000000001E-2</v>
      </c>
      <c r="M1177" s="12"/>
    </row>
    <row r="1178" spans="1:13" x14ac:dyDescent="0.3">
      <c r="A1178" s="18">
        <v>1176</v>
      </c>
      <c r="B1178" s="18">
        <f t="shared" si="36"/>
        <v>2020</v>
      </c>
      <c r="C1178" s="17">
        <v>44105</v>
      </c>
      <c r="D1178" s="18" t="s">
        <v>130</v>
      </c>
      <c r="E1178" s="18" t="s">
        <v>95</v>
      </c>
      <c r="F1178" s="18" t="str">
        <f t="shared" si="37"/>
        <v>Eversource_WMA-Base Transmission-44105</v>
      </c>
      <c r="G1178" s="11" t="s">
        <v>131</v>
      </c>
      <c r="H1178" s="11" t="s">
        <v>49</v>
      </c>
      <c r="I1178" s="11" t="s">
        <v>153</v>
      </c>
      <c r="J1178" s="11" t="s">
        <v>154</v>
      </c>
      <c r="K1178" s="11" t="str">
        <f>IFERROR(INDEX('EDC Component Dictionary'!$C$5:$C$37,MATCH('Rates Database'!J1178,'EDC Component Dictionary'!$B$5:$B$37,0)), "Energy Supply")</f>
        <v>Transmission System</v>
      </c>
      <c r="L1178" s="12">
        <v>2.7300000000000001E-2</v>
      </c>
      <c r="M1178" s="12"/>
    </row>
    <row r="1179" spans="1:13" x14ac:dyDescent="0.3">
      <c r="A1179" s="18">
        <v>1177</v>
      </c>
      <c r="B1179" s="18">
        <f t="shared" si="36"/>
        <v>2020</v>
      </c>
      <c r="C1179" s="17">
        <v>44075</v>
      </c>
      <c r="D1179" s="18" t="s">
        <v>130</v>
      </c>
      <c r="E1179" s="18" t="s">
        <v>95</v>
      </c>
      <c r="F1179" s="18" t="str">
        <f t="shared" si="37"/>
        <v>Eversource_WMA-Base Transmission-44075</v>
      </c>
      <c r="G1179" s="11" t="s">
        <v>131</v>
      </c>
      <c r="H1179" s="11" t="s">
        <v>49</v>
      </c>
      <c r="I1179" s="11" t="s">
        <v>153</v>
      </c>
      <c r="J1179" s="11" t="s">
        <v>154</v>
      </c>
      <c r="K1179" s="11" t="str">
        <f>IFERROR(INDEX('EDC Component Dictionary'!$C$5:$C$37,MATCH('Rates Database'!J1179,'EDC Component Dictionary'!$B$5:$B$37,0)), "Energy Supply")</f>
        <v>Transmission System</v>
      </c>
      <c r="L1179" s="12">
        <v>2.7300000000000001E-2</v>
      </c>
      <c r="M1179" s="12"/>
    </row>
    <row r="1180" spans="1:13" x14ac:dyDescent="0.3">
      <c r="A1180" s="18">
        <v>1178</v>
      </c>
      <c r="B1180" s="18">
        <f t="shared" si="36"/>
        <v>2020</v>
      </c>
      <c r="C1180" s="17">
        <v>44044</v>
      </c>
      <c r="D1180" s="18" t="s">
        <v>130</v>
      </c>
      <c r="E1180" s="18" t="s">
        <v>95</v>
      </c>
      <c r="F1180" s="18" t="str">
        <f t="shared" si="37"/>
        <v>Eversource_WMA-Base Transmission-44044</v>
      </c>
      <c r="G1180" s="11" t="s">
        <v>131</v>
      </c>
      <c r="H1180" s="11" t="s">
        <v>49</v>
      </c>
      <c r="I1180" s="11" t="s">
        <v>153</v>
      </c>
      <c r="J1180" s="11" t="s">
        <v>154</v>
      </c>
      <c r="K1180" s="11" t="str">
        <f>IFERROR(INDEX('EDC Component Dictionary'!$C$5:$C$37,MATCH('Rates Database'!J1180,'EDC Component Dictionary'!$B$5:$B$37,0)), "Energy Supply")</f>
        <v>Transmission System</v>
      </c>
      <c r="L1180" s="12">
        <v>2.7300000000000001E-2</v>
      </c>
      <c r="M1180" s="12"/>
    </row>
    <row r="1181" spans="1:13" x14ac:dyDescent="0.3">
      <c r="A1181" s="18">
        <v>1179</v>
      </c>
      <c r="B1181" s="18">
        <f t="shared" si="36"/>
        <v>2020</v>
      </c>
      <c r="C1181" s="17">
        <v>44013</v>
      </c>
      <c r="D1181" s="18" t="s">
        <v>130</v>
      </c>
      <c r="E1181" s="18" t="s">
        <v>95</v>
      </c>
      <c r="F1181" s="18" t="str">
        <f t="shared" si="37"/>
        <v>Eversource_WMA-Base Transmission-44013</v>
      </c>
      <c r="G1181" s="11" t="s">
        <v>131</v>
      </c>
      <c r="H1181" s="11" t="s">
        <v>49</v>
      </c>
      <c r="I1181" s="11" t="s">
        <v>153</v>
      </c>
      <c r="J1181" s="11" t="s">
        <v>154</v>
      </c>
      <c r="K1181" s="11" t="str">
        <f>IFERROR(INDEX('EDC Component Dictionary'!$C$5:$C$37,MATCH('Rates Database'!J1181,'EDC Component Dictionary'!$B$5:$B$37,0)), "Energy Supply")</f>
        <v>Transmission System</v>
      </c>
      <c r="L1181" s="12">
        <v>2.7300000000000001E-2</v>
      </c>
      <c r="M1181" s="12"/>
    </row>
    <row r="1182" spans="1:13" x14ac:dyDescent="0.3">
      <c r="A1182" s="18">
        <v>1180</v>
      </c>
      <c r="B1182" s="18">
        <f t="shared" si="36"/>
        <v>2020</v>
      </c>
      <c r="C1182" s="17">
        <v>43983</v>
      </c>
      <c r="D1182" s="18" t="s">
        <v>130</v>
      </c>
      <c r="E1182" s="18" t="s">
        <v>95</v>
      </c>
      <c r="F1182" s="18" t="str">
        <f t="shared" si="37"/>
        <v>Eversource_WMA-Base Transmission-43983</v>
      </c>
      <c r="G1182" s="11" t="s">
        <v>131</v>
      </c>
      <c r="H1182" s="11" t="s">
        <v>49</v>
      </c>
      <c r="I1182" s="11" t="s">
        <v>153</v>
      </c>
      <c r="J1182" s="11" t="s">
        <v>154</v>
      </c>
      <c r="K1182" s="11" t="str">
        <f>IFERROR(INDEX('EDC Component Dictionary'!$C$5:$C$37,MATCH('Rates Database'!J1182,'EDC Component Dictionary'!$B$5:$B$37,0)), "Energy Supply")</f>
        <v>Transmission System</v>
      </c>
      <c r="L1182" s="12">
        <v>2.7300000000000001E-2</v>
      </c>
      <c r="M1182" s="12"/>
    </row>
    <row r="1183" spans="1:13" x14ac:dyDescent="0.3">
      <c r="A1183" s="18">
        <v>1181</v>
      </c>
      <c r="B1183" s="18">
        <f t="shared" si="36"/>
        <v>2020</v>
      </c>
      <c r="C1183" s="17">
        <v>43952</v>
      </c>
      <c r="D1183" s="18" t="s">
        <v>130</v>
      </c>
      <c r="E1183" s="18" t="s">
        <v>95</v>
      </c>
      <c r="F1183" s="18" t="str">
        <f t="shared" si="37"/>
        <v>Eversource_WMA-Base Transmission-43952</v>
      </c>
      <c r="G1183" s="11" t="s">
        <v>131</v>
      </c>
      <c r="H1183" s="11" t="s">
        <v>49</v>
      </c>
      <c r="I1183" s="11" t="s">
        <v>153</v>
      </c>
      <c r="J1183" s="11" t="s">
        <v>154</v>
      </c>
      <c r="K1183" s="11" t="str">
        <f>IFERROR(INDEX('EDC Component Dictionary'!$C$5:$C$37,MATCH('Rates Database'!J1183,'EDC Component Dictionary'!$B$5:$B$37,0)), "Energy Supply")</f>
        <v>Transmission System</v>
      </c>
      <c r="L1183" s="12">
        <v>2.7300000000000001E-2</v>
      </c>
      <c r="M1183" s="12"/>
    </row>
    <row r="1184" spans="1:13" x14ac:dyDescent="0.3">
      <c r="A1184" s="18">
        <v>1182</v>
      </c>
      <c r="B1184" s="18">
        <f t="shared" si="36"/>
        <v>2020</v>
      </c>
      <c r="C1184" s="17">
        <v>43922</v>
      </c>
      <c r="D1184" s="18" t="s">
        <v>130</v>
      </c>
      <c r="E1184" s="18" t="s">
        <v>95</v>
      </c>
      <c r="F1184" s="18" t="str">
        <f t="shared" si="37"/>
        <v>Eversource_WMA-Base Transmission-43922</v>
      </c>
      <c r="G1184" s="11" t="s">
        <v>131</v>
      </c>
      <c r="H1184" s="11" t="s">
        <v>49</v>
      </c>
      <c r="I1184" s="11" t="s">
        <v>153</v>
      </c>
      <c r="J1184" s="11" t="s">
        <v>154</v>
      </c>
      <c r="K1184" s="11" t="str">
        <f>IFERROR(INDEX('EDC Component Dictionary'!$C$5:$C$37,MATCH('Rates Database'!J1184,'EDC Component Dictionary'!$B$5:$B$37,0)), "Energy Supply")</f>
        <v>Transmission System</v>
      </c>
      <c r="L1184" s="12">
        <v>2.7300000000000001E-2</v>
      </c>
      <c r="M1184" s="12"/>
    </row>
    <row r="1185" spans="1:13" x14ac:dyDescent="0.3">
      <c r="A1185" s="18">
        <v>1183</v>
      </c>
      <c r="B1185" s="18">
        <f t="shared" si="36"/>
        <v>2020</v>
      </c>
      <c r="C1185" s="17">
        <v>43891</v>
      </c>
      <c r="D1185" s="18" t="s">
        <v>130</v>
      </c>
      <c r="E1185" s="18" t="s">
        <v>95</v>
      </c>
      <c r="F1185" s="18" t="str">
        <f t="shared" si="37"/>
        <v>Eversource_WMA-Base Transmission-43891</v>
      </c>
      <c r="G1185" s="11" t="s">
        <v>131</v>
      </c>
      <c r="H1185" s="11" t="s">
        <v>49</v>
      </c>
      <c r="I1185" s="11" t="s">
        <v>153</v>
      </c>
      <c r="J1185" s="11" t="s">
        <v>154</v>
      </c>
      <c r="K1185" s="11" t="str">
        <f>IFERROR(INDEX('EDC Component Dictionary'!$C$5:$C$37,MATCH('Rates Database'!J1185,'EDC Component Dictionary'!$B$5:$B$37,0)), "Energy Supply")</f>
        <v>Transmission System</v>
      </c>
      <c r="L1185" s="12">
        <v>2.7300000000000001E-2</v>
      </c>
      <c r="M1185" s="12"/>
    </row>
    <row r="1186" spans="1:13" x14ac:dyDescent="0.3">
      <c r="A1186" s="18">
        <v>1184</v>
      </c>
      <c r="B1186" s="18">
        <f t="shared" si="36"/>
        <v>2020</v>
      </c>
      <c r="C1186" s="17">
        <v>43862</v>
      </c>
      <c r="D1186" s="18" t="s">
        <v>130</v>
      </c>
      <c r="E1186" s="18" t="s">
        <v>95</v>
      </c>
      <c r="F1186" s="18" t="str">
        <f t="shared" si="37"/>
        <v>Eversource_WMA-Base Transmission-43862</v>
      </c>
      <c r="G1186" s="11" t="s">
        <v>131</v>
      </c>
      <c r="H1186" s="11" t="s">
        <v>49</v>
      </c>
      <c r="I1186" s="11" t="s">
        <v>153</v>
      </c>
      <c r="J1186" s="11" t="s">
        <v>154</v>
      </c>
      <c r="K1186" s="11" t="str">
        <f>IFERROR(INDEX('EDC Component Dictionary'!$C$5:$C$37,MATCH('Rates Database'!J1186,'EDC Component Dictionary'!$B$5:$B$37,0)), "Energy Supply")</f>
        <v>Transmission System</v>
      </c>
      <c r="L1186" s="12">
        <v>2.7300000000000001E-2</v>
      </c>
      <c r="M1186" s="12"/>
    </row>
    <row r="1187" spans="1:13" x14ac:dyDescent="0.3">
      <c r="A1187" s="18">
        <v>1185</v>
      </c>
      <c r="B1187" s="18">
        <f t="shared" si="36"/>
        <v>2020</v>
      </c>
      <c r="C1187" s="17">
        <v>43831</v>
      </c>
      <c r="D1187" s="18" t="s">
        <v>130</v>
      </c>
      <c r="E1187" s="18" t="s">
        <v>95</v>
      </c>
      <c r="F1187" s="18" t="str">
        <f t="shared" si="37"/>
        <v>Eversource_WMA-Base Transmission-43831</v>
      </c>
      <c r="G1187" s="11" t="s">
        <v>131</v>
      </c>
      <c r="H1187" s="11" t="s">
        <v>49</v>
      </c>
      <c r="I1187" s="11" t="s">
        <v>153</v>
      </c>
      <c r="J1187" s="11" t="s">
        <v>154</v>
      </c>
      <c r="K1187" s="11" t="str">
        <f>IFERROR(INDEX('EDC Component Dictionary'!$C$5:$C$37,MATCH('Rates Database'!J1187,'EDC Component Dictionary'!$B$5:$B$37,0)), "Energy Supply")</f>
        <v>Transmission System</v>
      </c>
      <c r="L1187" s="12">
        <v>2.7300000000000001E-2</v>
      </c>
      <c r="M1187" s="12"/>
    </row>
    <row r="1188" spans="1:13" x14ac:dyDescent="0.3">
      <c r="A1188" s="18">
        <v>1186</v>
      </c>
      <c r="B1188" s="18">
        <f t="shared" si="36"/>
        <v>2019</v>
      </c>
      <c r="C1188" s="17">
        <v>43800</v>
      </c>
      <c r="D1188" s="18" t="s">
        <v>130</v>
      </c>
      <c r="E1188" s="18" t="s">
        <v>95</v>
      </c>
      <c r="F1188" s="18" t="str">
        <f t="shared" si="37"/>
        <v>Eversource_WMA-Base Transmission-43800</v>
      </c>
      <c r="G1188" s="11" t="s">
        <v>131</v>
      </c>
      <c r="H1188" s="11" t="s">
        <v>49</v>
      </c>
      <c r="I1188" s="11" t="s">
        <v>153</v>
      </c>
      <c r="J1188" s="11" t="s">
        <v>154</v>
      </c>
      <c r="K1188" s="11" t="str">
        <f>IFERROR(INDEX('EDC Component Dictionary'!$C$5:$C$37,MATCH('Rates Database'!J1188,'EDC Component Dictionary'!$B$5:$B$37,0)), "Energy Supply")</f>
        <v>Transmission System</v>
      </c>
      <c r="L1188" s="12">
        <v>2.5850000000000001E-2</v>
      </c>
      <c r="M1188" s="12"/>
    </row>
    <row r="1189" spans="1:13" x14ac:dyDescent="0.3">
      <c r="A1189" s="18">
        <v>1187</v>
      </c>
      <c r="B1189" s="18">
        <f t="shared" si="36"/>
        <v>2019</v>
      </c>
      <c r="C1189" s="17">
        <v>43770</v>
      </c>
      <c r="D1189" s="18" t="s">
        <v>130</v>
      </c>
      <c r="E1189" s="18" t="s">
        <v>95</v>
      </c>
      <c r="F1189" s="18" t="str">
        <f t="shared" si="37"/>
        <v>Eversource_WMA-Base Transmission-43770</v>
      </c>
      <c r="G1189" s="11" t="s">
        <v>131</v>
      </c>
      <c r="H1189" s="11" t="s">
        <v>49</v>
      </c>
      <c r="I1189" s="11" t="s">
        <v>153</v>
      </c>
      <c r="J1189" s="11" t="s">
        <v>154</v>
      </c>
      <c r="K1189" s="11" t="str">
        <f>IFERROR(INDEX('EDC Component Dictionary'!$C$5:$C$37,MATCH('Rates Database'!J1189,'EDC Component Dictionary'!$B$5:$B$37,0)), "Energy Supply")</f>
        <v>Transmission System</v>
      </c>
      <c r="L1189" s="12">
        <v>2.5850000000000001E-2</v>
      </c>
      <c r="M1189" s="12"/>
    </row>
    <row r="1190" spans="1:13" x14ac:dyDescent="0.3">
      <c r="A1190" s="18">
        <v>1188</v>
      </c>
      <c r="B1190" s="18">
        <f t="shared" si="36"/>
        <v>2019</v>
      </c>
      <c r="C1190" s="17">
        <v>43739</v>
      </c>
      <c r="D1190" s="18" t="s">
        <v>130</v>
      </c>
      <c r="E1190" s="18" t="s">
        <v>95</v>
      </c>
      <c r="F1190" s="18" t="str">
        <f t="shared" si="37"/>
        <v>Eversource_WMA-Base Transmission-43739</v>
      </c>
      <c r="G1190" s="11" t="s">
        <v>131</v>
      </c>
      <c r="H1190" s="11" t="s">
        <v>49</v>
      </c>
      <c r="I1190" s="11" t="s">
        <v>153</v>
      </c>
      <c r="J1190" s="11" t="s">
        <v>154</v>
      </c>
      <c r="K1190" s="11" t="str">
        <f>IFERROR(INDEX('EDC Component Dictionary'!$C$5:$C$37,MATCH('Rates Database'!J1190,'EDC Component Dictionary'!$B$5:$B$37,0)), "Energy Supply")</f>
        <v>Transmission System</v>
      </c>
      <c r="L1190" s="12">
        <v>2.5850000000000001E-2</v>
      </c>
      <c r="M1190" s="12"/>
    </row>
    <row r="1191" spans="1:13" x14ac:dyDescent="0.3">
      <c r="A1191" s="18">
        <v>1189</v>
      </c>
      <c r="B1191" s="18">
        <f t="shared" si="36"/>
        <v>2019</v>
      </c>
      <c r="C1191" s="17">
        <v>43709</v>
      </c>
      <c r="D1191" s="18" t="s">
        <v>130</v>
      </c>
      <c r="E1191" s="18" t="s">
        <v>95</v>
      </c>
      <c r="F1191" s="18" t="str">
        <f t="shared" si="37"/>
        <v>Eversource_WMA-Base Transmission-43709</v>
      </c>
      <c r="G1191" s="11" t="s">
        <v>131</v>
      </c>
      <c r="H1191" s="11" t="s">
        <v>49</v>
      </c>
      <c r="I1191" s="11" t="s">
        <v>153</v>
      </c>
      <c r="J1191" s="11" t="s">
        <v>154</v>
      </c>
      <c r="K1191" s="11" t="str">
        <f>IFERROR(INDEX('EDC Component Dictionary'!$C$5:$C$37,MATCH('Rates Database'!J1191,'EDC Component Dictionary'!$B$5:$B$37,0)), "Energy Supply")</f>
        <v>Transmission System</v>
      </c>
      <c r="L1191" s="12">
        <v>2.5850000000000001E-2</v>
      </c>
      <c r="M1191" s="12"/>
    </row>
    <row r="1192" spans="1:13" x14ac:dyDescent="0.3">
      <c r="A1192" s="18">
        <v>1190</v>
      </c>
      <c r="B1192" s="18">
        <f t="shared" si="36"/>
        <v>2019</v>
      </c>
      <c r="C1192" s="17">
        <v>43678</v>
      </c>
      <c r="D1192" s="18" t="s">
        <v>130</v>
      </c>
      <c r="E1192" s="18" t="s">
        <v>95</v>
      </c>
      <c r="F1192" s="18" t="str">
        <f t="shared" si="37"/>
        <v>Eversource_WMA-Base Transmission-43678</v>
      </c>
      <c r="G1192" s="11" t="s">
        <v>131</v>
      </c>
      <c r="H1192" s="11" t="s">
        <v>49</v>
      </c>
      <c r="I1192" s="11" t="s">
        <v>153</v>
      </c>
      <c r="J1192" s="11" t="s">
        <v>154</v>
      </c>
      <c r="K1192" s="11" t="str">
        <f>IFERROR(INDEX('EDC Component Dictionary'!$C$5:$C$37,MATCH('Rates Database'!J1192,'EDC Component Dictionary'!$B$5:$B$37,0)), "Energy Supply")</f>
        <v>Transmission System</v>
      </c>
      <c r="L1192" s="12">
        <v>2.5850000000000001E-2</v>
      </c>
      <c r="M1192" s="12"/>
    </row>
    <row r="1193" spans="1:13" x14ac:dyDescent="0.3">
      <c r="A1193" s="18">
        <v>1191</v>
      </c>
      <c r="B1193" s="18">
        <f t="shared" si="36"/>
        <v>2019</v>
      </c>
      <c r="C1193" s="17">
        <v>43647</v>
      </c>
      <c r="D1193" s="18" t="s">
        <v>130</v>
      </c>
      <c r="E1193" s="18" t="s">
        <v>95</v>
      </c>
      <c r="F1193" s="18" t="str">
        <f t="shared" si="37"/>
        <v>Eversource_WMA-Base Transmission-43647</v>
      </c>
      <c r="G1193" s="11" t="s">
        <v>131</v>
      </c>
      <c r="H1193" s="11" t="s">
        <v>49</v>
      </c>
      <c r="I1193" s="11" t="s">
        <v>153</v>
      </c>
      <c r="J1193" s="11" t="s">
        <v>154</v>
      </c>
      <c r="K1193" s="11" t="str">
        <f>IFERROR(INDEX('EDC Component Dictionary'!$C$5:$C$37,MATCH('Rates Database'!J1193,'EDC Component Dictionary'!$B$5:$B$37,0)), "Energy Supply")</f>
        <v>Transmission System</v>
      </c>
      <c r="L1193" s="12">
        <v>2.5850000000000001E-2</v>
      </c>
      <c r="M1193" s="12"/>
    </row>
    <row r="1194" spans="1:13" x14ac:dyDescent="0.3">
      <c r="A1194" s="18">
        <v>1192</v>
      </c>
      <c r="B1194" s="18">
        <f t="shared" si="36"/>
        <v>2019</v>
      </c>
      <c r="C1194" s="17">
        <v>43617</v>
      </c>
      <c r="D1194" s="18" t="s">
        <v>130</v>
      </c>
      <c r="E1194" s="18" t="s">
        <v>95</v>
      </c>
      <c r="F1194" s="18" t="str">
        <f t="shared" si="37"/>
        <v>Eversource_WMA-Base Transmission-43617</v>
      </c>
      <c r="G1194" s="11" t="s">
        <v>131</v>
      </c>
      <c r="H1194" s="11" t="s">
        <v>49</v>
      </c>
      <c r="I1194" s="11" t="s">
        <v>153</v>
      </c>
      <c r="J1194" s="11" t="s">
        <v>154</v>
      </c>
      <c r="K1194" s="11" t="str">
        <f>IFERROR(INDEX('EDC Component Dictionary'!$C$5:$C$37,MATCH('Rates Database'!J1194,'EDC Component Dictionary'!$B$5:$B$37,0)), "Energy Supply")</f>
        <v>Transmission System</v>
      </c>
      <c r="L1194" s="12">
        <v>2.5850000000000001E-2</v>
      </c>
      <c r="M1194" s="12"/>
    </row>
    <row r="1195" spans="1:13" x14ac:dyDescent="0.3">
      <c r="A1195" s="18">
        <v>1193</v>
      </c>
      <c r="B1195" s="18">
        <f t="shared" si="36"/>
        <v>2019</v>
      </c>
      <c r="C1195" s="17">
        <v>43586</v>
      </c>
      <c r="D1195" s="18" t="s">
        <v>130</v>
      </c>
      <c r="E1195" s="18" t="s">
        <v>95</v>
      </c>
      <c r="F1195" s="18" t="str">
        <f t="shared" si="37"/>
        <v>Eversource_WMA-Base Transmission-43586</v>
      </c>
      <c r="G1195" s="11" t="s">
        <v>131</v>
      </c>
      <c r="H1195" s="11" t="s">
        <v>49</v>
      </c>
      <c r="I1195" s="11" t="s">
        <v>153</v>
      </c>
      <c r="J1195" s="11" t="s">
        <v>154</v>
      </c>
      <c r="K1195" s="11" t="str">
        <f>IFERROR(INDEX('EDC Component Dictionary'!$C$5:$C$37,MATCH('Rates Database'!J1195,'EDC Component Dictionary'!$B$5:$B$37,0)), "Energy Supply")</f>
        <v>Transmission System</v>
      </c>
      <c r="L1195" s="12">
        <v>2.5850000000000001E-2</v>
      </c>
      <c r="M1195" s="12"/>
    </row>
    <row r="1196" spans="1:13" x14ac:dyDescent="0.3">
      <c r="A1196" s="18">
        <v>1194</v>
      </c>
      <c r="B1196" s="18">
        <f t="shared" si="36"/>
        <v>2019</v>
      </c>
      <c r="C1196" s="17">
        <v>43556</v>
      </c>
      <c r="D1196" s="18" t="s">
        <v>130</v>
      </c>
      <c r="E1196" s="18" t="s">
        <v>95</v>
      </c>
      <c r="F1196" s="18" t="str">
        <f t="shared" si="37"/>
        <v>Eversource_WMA-Base Transmission-43556</v>
      </c>
      <c r="G1196" s="11" t="s">
        <v>131</v>
      </c>
      <c r="H1196" s="11" t="s">
        <v>49</v>
      </c>
      <c r="I1196" s="11" t="s">
        <v>153</v>
      </c>
      <c r="J1196" s="11" t="s">
        <v>154</v>
      </c>
      <c r="K1196" s="11" t="str">
        <f>IFERROR(INDEX('EDC Component Dictionary'!$C$5:$C$37,MATCH('Rates Database'!J1196,'EDC Component Dictionary'!$B$5:$B$37,0)), "Energy Supply")</f>
        <v>Transmission System</v>
      </c>
      <c r="L1196" s="12">
        <v>2.5850000000000001E-2</v>
      </c>
      <c r="M1196" s="12"/>
    </row>
    <row r="1197" spans="1:13" x14ac:dyDescent="0.3">
      <c r="A1197" s="18">
        <v>1195</v>
      </c>
      <c r="B1197" s="18">
        <f t="shared" si="36"/>
        <v>2019</v>
      </c>
      <c r="C1197" s="17">
        <v>43525</v>
      </c>
      <c r="D1197" s="18" t="s">
        <v>130</v>
      </c>
      <c r="E1197" s="18" t="s">
        <v>95</v>
      </c>
      <c r="F1197" s="18" t="str">
        <f t="shared" si="37"/>
        <v>Eversource_WMA-Base Transmission-43525</v>
      </c>
      <c r="G1197" s="11" t="s">
        <v>131</v>
      </c>
      <c r="H1197" s="11" t="s">
        <v>49</v>
      </c>
      <c r="I1197" s="11" t="s">
        <v>153</v>
      </c>
      <c r="J1197" s="11" t="s">
        <v>154</v>
      </c>
      <c r="K1197" s="11" t="str">
        <f>IFERROR(INDEX('EDC Component Dictionary'!$C$5:$C$37,MATCH('Rates Database'!J1197,'EDC Component Dictionary'!$B$5:$B$37,0)), "Energy Supply")</f>
        <v>Transmission System</v>
      </c>
      <c r="L1197" s="12">
        <v>2.5850000000000001E-2</v>
      </c>
      <c r="M1197" s="12"/>
    </row>
    <row r="1198" spans="1:13" x14ac:dyDescent="0.3">
      <c r="A1198" s="18">
        <v>1196</v>
      </c>
      <c r="B1198" s="18">
        <f t="shared" si="36"/>
        <v>2019</v>
      </c>
      <c r="C1198" s="17">
        <v>43497</v>
      </c>
      <c r="D1198" s="18" t="s">
        <v>130</v>
      </c>
      <c r="E1198" s="18" t="s">
        <v>95</v>
      </c>
      <c r="F1198" s="18" t="str">
        <f t="shared" si="37"/>
        <v>Eversource_WMA-Base Transmission-43497</v>
      </c>
      <c r="G1198" s="11" t="s">
        <v>131</v>
      </c>
      <c r="H1198" s="11" t="s">
        <v>49</v>
      </c>
      <c r="I1198" s="11" t="s">
        <v>153</v>
      </c>
      <c r="J1198" s="11" t="s">
        <v>154</v>
      </c>
      <c r="K1198" s="11" t="str">
        <f>IFERROR(INDEX('EDC Component Dictionary'!$C$5:$C$37,MATCH('Rates Database'!J1198,'EDC Component Dictionary'!$B$5:$B$37,0)), "Energy Supply")</f>
        <v>Transmission System</v>
      </c>
      <c r="L1198" s="12">
        <v>2.5850000000000001E-2</v>
      </c>
      <c r="M1198" s="12"/>
    </row>
    <row r="1199" spans="1:13" x14ac:dyDescent="0.3">
      <c r="A1199" s="18">
        <v>1197</v>
      </c>
      <c r="B1199" s="18">
        <f t="shared" si="36"/>
        <v>2019</v>
      </c>
      <c r="C1199" s="17">
        <v>43466</v>
      </c>
      <c r="D1199" s="18" t="s">
        <v>130</v>
      </c>
      <c r="E1199" s="18" t="s">
        <v>95</v>
      </c>
      <c r="F1199" s="18" t="str">
        <f t="shared" si="37"/>
        <v>Eversource_WMA-Base Transmission-43466</v>
      </c>
      <c r="G1199" s="11" t="s">
        <v>131</v>
      </c>
      <c r="H1199" s="11" t="s">
        <v>49</v>
      </c>
      <c r="I1199" s="11" t="s">
        <v>153</v>
      </c>
      <c r="J1199" s="11" t="s">
        <v>154</v>
      </c>
      <c r="K1199" s="11" t="str">
        <f>IFERROR(INDEX('EDC Component Dictionary'!$C$5:$C$37,MATCH('Rates Database'!J1199,'EDC Component Dictionary'!$B$5:$B$37,0)), "Energy Supply")</f>
        <v>Transmission System</v>
      </c>
      <c r="L1199" s="12">
        <v>2.5850000000000001E-2</v>
      </c>
      <c r="M1199" s="12"/>
    </row>
    <row r="1200" spans="1:13" x14ac:dyDescent="0.3">
      <c r="A1200" s="18">
        <v>1198</v>
      </c>
      <c r="B1200" s="18">
        <f t="shared" si="36"/>
        <v>2024</v>
      </c>
      <c r="C1200" s="17">
        <v>45352</v>
      </c>
      <c r="D1200" s="18" t="s">
        <v>130</v>
      </c>
      <c r="E1200" s="18" t="s">
        <v>95</v>
      </c>
      <c r="F1200" s="18" t="str">
        <f t="shared" si="37"/>
        <v>Eversource_WMA-Energy Efficiency System Benefits Charge (EESBC)-45352</v>
      </c>
      <c r="G1200" s="11" t="s">
        <v>131</v>
      </c>
      <c r="H1200" s="11" t="s">
        <v>49</v>
      </c>
      <c r="I1200" s="11" t="s">
        <v>155</v>
      </c>
      <c r="J1200" s="11" t="s">
        <v>156</v>
      </c>
      <c r="K1200" s="11" t="str">
        <f>IFERROR(INDEX('EDC Component Dictionary'!$C$5:$C$37,MATCH('Rates Database'!J1200,'EDC Component Dictionary'!$B$5:$B$37,0)), "Energy Supply")</f>
        <v>Other</v>
      </c>
      <c r="L1200" s="12">
        <v>2.5000000000000001E-3</v>
      </c>
      <c r="M1200" s="12"/>
    </row>
    <row r="1201" spans="1:13" x14ac:dyDescent="0.3">
      <c r="A1201" s="18">
        <v>1199</v>
      </c>
      <c r="B1201" s="18">
        <f t="shared" si="36"/>
        <v>2024</v>
      </c>
      <c r="C1201" s="17">
        <v>45323</v>
      </c>
      <c r="D1201" s="18" t="s">
        <v>130</v>
      </c>
      <c r="E1201" s="18" t="s">
        <v>95</v>
      </c>
      <c r="F1201" s="18" t="str">
        <f t="shared" si="37"/>
        <v>Eversource_WMA-Energy Efficiency System Benefits Charge (EESBC)-45323</v>
      </c>
      <c r="G1201" s="11" t="s">
        <v>131</v>
      </c>
      <c r="H1201" s="11" t="s">
        <v>49</v>
      </c>
      <c r="I1201" s="11" t="s">
        <v>155</v>
      </c>
      <c r="J1201" s="11" t="s">
        <v>156</v>
      </c>
      <c r="K1201" s="11" t="str">
        <f>IFERROR(INDEX('EDC Component Dictionary'!$C$5:$C$37,MATCH('Rates Database'!J1201,'EDC Component Dictionary'!$B$5:$B$37,0)), "Energy Supply")</f>
        <v>Other</v>
      </c>
      <c r="L1201" s="12">
        <v>2.5000000000000001E-3</v>
      </c>
      <c r="M1201" s="12"/>
    </row>
    <row r="1202" spans="1:13" x14ac:dyDescent="0.3">
      <c r="A1202" s="18">
        <v>1200</v>
      </c>
      <c r="B1202" s="18">
        <f t="shared" si="36"/>
        <v>2024</v>
      </c>
      <c r="C1202" s="17">
        <v>45292</v>
      </c>
      <c r="D1202" s="18" t="s">
        <v>130</v>
      </c>
      <c r="E1202" s="18" t="s">
        <v>95</v>
      </c>
      <c r="F1202" s="18" t="str">
        <f t="shared" si="37"/>
        <v>Eversource_WMA-Energy Efficiency System Benefits Charge (EESBC)-45292</v>
      </c>
      <c r="G1202" s="11" t="s">
        <v>131</v>
      </c>
      <c r="H1202" s="11" t="s">
        <v>49</v>
      </c>
      <c r="I1202" s="11" t="s">
        <v>155</v>
      </c>
      <c r="J1202" s="11" t="s">
        <v>156</v>
      </c>
      <c r="K1202" s="11" t="str">
        <f>IFERROR(INDEX('EDC Component Dictionary'!$C$5:$C$37,MATCH('Rates Database'!J1202,'EDC Component Dictionary'!$B$5:$B$37,0)), "Energy Supply")</f>
        <v>Other</v>
      </c>
      <c r="L1202" s="12">
        <v>2.5000000000000001E-3</v>
      </c>
      <c r="M1202" s="12"/>
    </row>
    <row r="1203" spans="1:13" x14ac:dyDescent="0.3">
      <c r="A1203" s="18">
        <v>1201</v>
      </c>
      <c r="B1203" s="18">
        <f t="shared" si="36"/>
        <v>2023</v>
      </c>
      <c r="C1203" s="17">
        <v>45261</v>
      </c>
      <c r="D1203" s="18" t="s">
        <v>130</v>
      </c>
      <c r="E1203" s="18" t="s">
        <v>95</v>
      </c>
      <c r="F1203" s="18" t="str">
        <f t="shared" si="37"/>
        <v>Eversource_WMA-Energy Efficiency System Benefits Charge (EESBC)-45261</v>
      </c>
      <c r="G1203" s="11" t="s">
        <v>131</v>
      </c>
      <c r="H1203" s="11" t="s">
        <v>49</v>
      </c>
      <c r="I1203" s="11" t="s">
        <v>155</v>
      </c>
      <c r="J1203" s="11" t="s">
        <v>156</v>
      </c>
      <c r="K1203" s="11" t="str">
        <f>IFERROR(INDEX('EDC Component Dictionary'!$C$5:$C$37,MATCH('Rates Database'!J1203,'EDC Component Dictionary'!$B$5:$B$37,0)), "Energy Supply")</f>
        <v>Other</v>
      </c>
      <c r="L1203" s="12">
        <v>2.5000000000000001E-3</v>
      </c>
      <c r="M1203" s="12"/>
    </row>
    <row r="1204" spans="1:13" x14ac:dyDescent="0.3">
      <c r="A1204" s="18">
        <v>1202</v>
      </c>
      <c r="B1204" s="18">
        <f t="shared" si="36"/>
        <v>2023</v>
      </c>
      <c r="C1204" s="17">
        <v>45231</v>
      </c>
      <c r="D1204" s="18" t="s">
        <v>130</v>
      </c>
      <c r="E1204" s="18" t="s">
        <v>95</v>
      </c>
      <c r="F1204" s="18" t="str">
        <f t="shared" si="37"/>
        <v>Eversource_WMA-Energy Efficiency System Benefits Charge (EESBC)-45231</v>
      </c>
      <c r="G1204" s="11" t="s">
        <v>131</v>
      </c>
      <c r="H1204" s="11" t="s">
        <v>49</v>
      </c>
      <c r="I1204" s="11" t="s">
        <v>155</v>
      </c>
      <c r="J1204" s="11" t="s">
        <v>156</v>
      </c>
      <c r="K1204" s="11" t="str">
        <f>IFERROR(INDEX('EDC Component Dictionary'!$C$5:$C$37,MATCH('Rates Database'!J1204,'EDC Component Dictionary'!$B$5:$B$37,0)), "Energy Supply")</f>
        <v>Other</v>
      </c>
      <c r="L1204" s="12">
        <v>2.5000000000000001E-3</v>
      </c>
      <c r="M1204" s="12"/>
    </row>
    <row r="1205" spans="1:13" x14ac:dyDescent="0.3">
      <c r="A1205" s="18">
        <v>1203</v>
      </c>
      <c r="B1205" s="18">
        <f t="shared" si="36"/>
        <v>2023</v>
      </c>
      <c r="C1205" s="17">
        <v>45200</v>
      </c>
      <c r="D1205" s="18" t="s">
        <v>130</v>
      </c>
      <c r="E1205" s="18" t="s">
        <v>95</v>
      </c>
      <c r="F1205" s="18" t="str">
        <f t="shared" si="37"/>
        <v>Eversource_WMA-Energy Efficiency System Benefits Charge (EESBC)-45200</v>
      </c>
      <c r="G1205" s="11" t="s">
        <v>131</v>
      </c>
      <c r="H1205" s="11" t="s">
        <v>49</v>
      </c>
      <c r="I1205" s="11" t="s">
        <v>155</v>
      </c>
      <c r="J1205" s="11" t="s">
        <v>156</v>
      </c>
      <c r="K1205" s="11" t="str">
        <f>IFERROR(INDEX('EDC Component Dictionary'!$C$5:$C$37,MATCH('Rates Database'!J1205,'EDC Component Dictionary'!$B$5:$B$37,0)), "Energy Supply")</f>
        <v>Other</v>
      </c>
      <c r="L1205" s="12">
        <v>2.5000000000000001E-3</v>
      </c>
      <c r="M1205" s="12"/>
    </row>
    <row r="1206" spans="1:13" x14ac:dyDescent="0.3">
      <c r="A1206" s="18">
        <v>1204</v>
      </c>
      <c r="B1206" s="18">
        <f t="shared" si="36"/>
        <v>2023</v>
      </c>
      <c r="C1206" s="17">
        <v>45170</v>
      </c>
      <c r="D1206" s="18" t="s">
        <v>130</v>
      </c>
      <c r="E1206" s="18" t="s">
        <v>95</v>
      </c>
      <c r="F1206" s="18" t="str">
        <f t="shared" si="37"/>
        <v>Eversource_WMA-Energy Efficiency System Benefits Charge (EESBC)-45170</v>
      </c>
      <c r="G1206" s="11" t="s">
        <v>131</v>
      </c>
      <c r="H1206" s="11" t="s">
        <v>49</v>
      </c>
      <c r="I1206" s="11" t="s">
        <v>155</v>
      </c>
      <c r="J1206" s="11" t="s">
        <v>156</v>
      </c>
      <c r="K1206" s="11" t="str">
        <f>IFERROR(INDEX('EDC Component Dictionary'!$C$5:$C$37,MATCH('Rates Database'!J1206,'EDC Component Dictionary'!$B$5:$B$37,0)), "Energy Supply")</f>
        <v>Other</v>
      </c>
      <c r="L1206" s="12">
        <v>2.5000000000000001E-3</v>
      </c>
      <c r="M1206" s="12"/>
    </row>
    <row r="1207" spans="1:13" x14ac:dyDescent="0.3">
      <c r="A1207" s="18">
        <v>1205</v>
      </c>
      <c r="B1207" s="18">
        <f t="shared" si="36"/>
        <v>2023</v>
      </c>
      <c r="C1207" s="17">
        <v>45139</v>
      </c>
      <c r="D1207" s="18" t="s">
        <v>130</v>
      </c>
      <c r="E1207" s="18" t="s">
        <v>95</v>
      </c>
      <c r="F1207" s="18" t="str">
        <f t="shared" si="37"/>
        <v>Eversource_WMA-Energy Efficiency System Benefits Charge (EESBC)-45139</v>
      </c>
      <c r="G1207" s="11" t="s">
        <v>131</v>
      </c>
      <c r="H1207" s="11" t="s">
        <v>49</v>
      </c>
      <c r="I1207" s="11" t="s">
        <v>155</v>
      </c>
      <c r="J1207" s="11" t="s">
        <v>156</v>
      </c>
      <c r="K1207" s="11" t="str">
        <f>IFERROR(INDEX('EDC Component Dictionary'!$C$5:$C$37,MATCH('Rates Database'!J1207,'EDC Component Dictionary'!$B$5:$B$37,0)), "Energy Supply")</f>
        <v>Other</v>
      </c>
      <c r="L1207" s="12">
        <v>2.5000000000000001E-3</v>
      </c>
      <c r="M1207" s="12"/>
    </row>
    <row r="1208" spans="1:13" x14ac:dyDescent="0.3">
      <c r="A1208" s="18">
        <v>1206</v>
      </c>
      <c r="B1208" s="18">
        <f t="shared" si="36"/>
        <v>2023</v>
      </c>
      <c r="C1208" s="17">
        <v>45108</v>
      </c>
      <c r="D1208" s="18" t="s">
        <v>130</v>
      </c>
      <c r="E1208" s="18" t="s">
        <v>95</v>
      </c>
      <c r="F1208" s="18" t="str">
        <f t="shared" si="37"/>
        <v>Eversource_WMA-Energy Efficiency System Benefits Charge (EESBC)-45108</v>
      </c>
      <c r="G1208" s="11" t="s">
        <v>131</v>
      </c>
      <c r="H1208" s="11" t="s">
        <v>49</v>
      </c>
      <c r="I1208" s="11" t="s">
        <v>155</v>
      </c>
      <c r="J1208" s="11" t="s">
        <v>156</v>
      </c>
      <c r="K1208" s="11" t="str">
        <f>IFERROR(INDEX('EDC Component Dictionary'!$C$5:$C$37,MATCH('Rates Database'!J1208,'EDC Component Dictionary'!$B$5:$B$37,0)), "Energy Supply")</f>
        <v>Other</v>
      </c>
      <c r="L1208" s="12">
        <v>2.5000000000000001E-3</v>
      </c>
      <c r="M1208" s="12"/>
    </row>
    <row r="1209" spans="1:13" x14ac:dyDescent="0.3">
      <c r="A1209" s="18">
        <v>1207</v>
      </c>
      <c r="B1209" s="18">
        <f t="shared" si="36"/>
        <v>2023</v>
      </c>
      <c r="C1209" s="17">
        <v>45078</v>
      </c>
      <c r="D1209" s="18" t="s">
        <v>130</v>
      </c>
      <c r="E1209" s="18" t="s">
        <v>95</v>
      </c>
      <c r="F1209" s="18" t="str">
        <f t="shared" si="37"/>
        <v>Eversource_WMA-Energy Efficiency System Benefits Charge (EESBC)-45078</v>
      </c>
      <c r="G1209" s="11" t="s">
        <v>131</v>
      </c>
      <c r="H1209" s="11" t="s">
        <v>49</v>
      </c>
      <c r="I1209" s="11" t="s">
        <v>155</v>
      </c>
      <c r="J1209" s="11" t="s">
        <v>156</v>
      </c>
      <c r="K1209" s="11" t="str">
        <f>IFERROR(INDEX('EDC Component Dictionary'!$C$5:$C$37,MATCH('Rates Database'!J1209,'EDC Component Dictionary'!$B$5:$B$37,0)), "Energy Supply")</f>
        <v>Other</v>
      </c>
      <c r="L1209" s="12">
        <v>2.5000000000000001E-3</v>
      </c>
      <c r="M1209" s="12"/>
    </row>
    <row r="1210" spans="1:13" x14ac:dyDescent="0.3">
      <c r="A1210" s="18">
        <v>1208</v>
      </c>
      <c r="B1210" s="18">
        <f t="shared" si="36"/>
        <v>2023</v>
      </c>
      <c r="C1210" s="17">
        <v>45047</v>
      </c>
      <c r="D1210" s="18" t="s">
        <v>130</v>
      </c>
      <c r="E1210" s="18" t="s">
        <v>95</v>
      </c>
      <c r="F1210" s="18" t="str">
        <f t="shared" si="37"/>
        <v>Eversource_WMA-Energy Efficiency System Benefits Charge (EESBC)-45047</v>
      </c>
      <c r="G1210" s="11" t="s">
        <v>131</v>
      </c>
      <c r="H1210" s="11" t="s">
        <v>49</v>
      </c>
      <c r="I1210" s="11" t="s">
        <v>155</v>
      </c>
      <c r="J1210" s="11" t="s">
        <v>156</v>
      </c>
      <c r="K1210" s="11" t="str">
        <f>IFERROR(INDEX('EDC Component Dictionary'!$C$5:$C$37,MATCH('Rates Database'!J1210,'EDC Component Dictionary'!$B$5:$B$37,0)), "Energy Supply")</f>
        <v>Other</v>
      </c>
      <c r="L1210" s="12">
        <v>2.5000000000000001E-3</v>
      </c>
      <c r="M1210" s="12"/>
    </row>
    <row r="1211" spans="1:13" x14ac:dyDescent="0.3">
      <c r="A1211" s="18">
        <v>1209</v>
      </c>
      <c r="B1211" s="18">
        <f t="shared" si="36"/>
        <v>2023</v>
      </c>
      <c r="C1211" s="17">
        <v>45017</v>
      </c>
      <c r="D1211" s="18" t="s">
        <v>130</v>
      </c>
      <c r="E1211" s="18" t="s">
        <v>95</v>
      </c>
      <c r="F1211" s="18" t="str">
        <f t="shared" si="37"/>
        <v>Eversource_WMA-Energy Efficiency System Benefits Charge (EESBC)-45017</v>
      </c>
      <c r="G1211" s="11" t="s">
        <v>131</v>
      </c>
      <c r="H1211" s="11" t="s">
        <v>49</v>
      </c>
      <c r="I1211" s="11" t="s">
        <v>155</v>
      </c>
      <c r="J1211" s="11" t="s">
        <v>156</v>
      </c>
      <c r="K1211" s="11" t="str">
        <f>IFERROR(INDEX('EDC Component Dictionary'!$C$5:$C$37,MATCH('Rates Database'!J1211,'EDC Component Dictionary'!$B$5:$B$37,0)), "Energy Supply")</f>
        <v>Other</v>
      </c>
      <c r="L1211" s="12">
        <v>2.5000000000000001E-3</v>
      </c>
      <c r="M1211" s="12"/>
    </row>
    <row r="1212" spans="1:13" x14ac:dyDescent="0.3">
      <c r="A1212" s="18">
        <v>1210</v>
      </c>
      <c r="B1212" s="18">
        <f t="shared" si="36"/>
        <v>2023</v>
      </c>
      <c r="C1212" s="17">
        <v>44986</v>
      </c>
      <c r="D1212" s="18" t="s">
        <v>130</v>
      </c>
      <c r="E1212" s="18" t="s">
        <v>95</v>
      </c>
      <c r="F1212" s="18" t="str">
        <f t="shared" si="37"/>
        <v>Eversource_WMA-Energy Efficiency System Benefits Charge (EESBC)-44986</v>
      </c>
      <c r="G1212" s="11" t="s">
        <v>131</v>
      </c>
      <c r="H1212" s="11" t="s">
        <v>49</v>
      </c>
      <c r="I1212" s="11" t="s">
        <v>155</v>
      </c>
      <c r="J1212" s="11" t="s">
        <v>156</v>
      </c>
      <c r="K1212" s="11" t="str">
        <f>IFERROR(INDEX('EDC Component Dictionary'!$C$5:$C$37,MATCH('Rates Database'!J1212,'EDC Component Dictionary'!$B$5:$B$37,0)), "Energy Supply")</f>
        <v>Other</v>
      </c>
      <c r="L1212" s="12">
        <v>2.5000000000000001E-3</v>
      </c>
      <c r="M1212" s="12"/>
    </row>
    <row r="1213" spans="1:13" x14ac:dyDescent="0.3">
      <c r="A1213" s="18">
        <v>1211</v>
      </c>
      <c r="B1213" s="18">
        <f t="shared" si="36"/>
        <v>2023</v>
      </c>
      <c r="C1213" s="17">
        <v>44958</v>
      </c>
      <c r="D1213" s="18" t="s">
        <v>130</v>
      </c>
      <c r="E1213" s="18" t="s">
        <v>95</v>
      </c>
      <c r="F1213" s="18" t="str">
        <f t="shared" si="37"/>
        <v>Eversource_WMA-Energy Efficiency System Benefits Charge (EESBC)-44958</v>
      </c>
      <c r="G1213" s="11" t="s">
        <v>131</v>
      </c>
      <c r="H1213" s="11" t="s">
        <v>49</v>
      </c>
      <c r="I1213" s="11" t="s">
        <v>155</v>
      </c>
      <c r="J1213" s="11" t="s">
        <v>156</v>
      </c>
      <c r="K1213" s="11" t="str">
        <f>IFERROR(INDEX('EDC Component Dictionary'!$C$5:$C$37,MATCH('Rates Database'!J1213,'EDC Component Dictionary'!$B$5:$B$37,0)), "Energy Supply")</f>
        <v>Other</v>
      </c>
      <c r="L1213" s="12">
        <v>2.5000000000000001E-3</v>
      </c>
      <c r="M1213" s="12"/>
    </row>
    <row r="1214" spans="1:13" x14ac:dyDescent="0.3">
      <c r="A1214" s="18">
        <v>1212</v>
      </c>
      <c r="B1214" s="18">
        <f t="shared" si="36"/>
        <v>2023</v>
      </c>
      <c r="C1214" s="17">
        <v>44927</v>
      </c>
      <c r="D1214" s="18" t="s">
        <v>130</v>
      </c>
      <c r="E1214" s="18" t="s">
        <v>95</v>
      </c>
      <c r="F1214" s="18" t="str">
        <f t="shared" si="37"/>
        <v>Eversource_WMA-Energy Efficiency System Benefits Charge (EESBC)-44927</v>
      </c>
      <c r="G1214" s="11" t="s">
        <v>131</v>
      </c>
      <c r="H1214" s="11" t="s">
        <v>49</v>
      </c>
      <c r="I1214" s="11" t="s">
        <v>155</v>
      </c>
      <c r="J1214" s="11" t="s">
        <v>156</v>
      </c>
      <c r="K1214" s="11" t="str">
        <f>IFERROR(INDEX('EDC Component Dictionary'!$C$5:$C$37,MATCH('Rates Database'!J1214,'EDC Component Dictionary'!$B$5:$B$37,0)), "Energy Supply")</f>
        <v>Other</v>
      </c>
      <c r="L1214" s="12">
        <v>2.5000000000000001E-3</v>
      </c>
      <c r="M1214" s="12"/>
    </row>
    <row r="1215" spans="1:13" x14ac:dyDescent="0.3">
      <c r="A1215" s="18">
        <v>1213</v>
      </c>
      <c r="B1215" s="18">
        <f t="shared" si="36"/>
        <v>2022</v>
      </c>
      <c r="C1215" s="17">
        <v>44896</v>
      </c>
      <c r="D1215" s="18" t="s">
        <v>130</v>
      </c>
      <c r="E1215" s="18" t="s">
        <v>95</v>
      </c>
      <c r="F1215" s="18" t="str">
        <f t="shared" si="37"/>
        <v>Eversource_WMA-Energy Efficiency System Benefits Charge (EESBC)-44896</v>
      </c>
      <c r="G1215" s="11" t="s">
        <v>131</v>
      </c>
      <c r="H1215" s="11" t="s">
        <v>49</v>
      </c>
      <c r="I1215" s="11" t="s">
        <v>155</v>
      </c>
      <c r="J1215" s="11" t="s">
        <v>156</v>
      </c>
      <c r="K1215" s="11" t="str">
        <f>IFERROR(INDEX('EDC Component Dictionary'!$C$5:$C$37,MATCH('Rates Database'!J1215,'EDC Component Dictionary'!$B$5:$B$37,0)), "Energy Supply")</f>
        <v>Other</v>
      </c>
      <c r="L1215" s="12">
        <v>2.5000000000000001E-3</v>
      </c>
      <c r="M1215" s="12"/>
    </row>
    <row r="1216" spans="1:13" x14ac:dyDescent="0.3">
      <c r="A1216" s="18">
        <v>1214</v>
      </c>
      <c r="B1216" s="18">
        <f t="shared" si="36"/>
        <v>2022</v>
      </c>
      <c r="C1216" s="17">
        <v>44866</v>
      </c>
      <c r="D1216" s="18" t="s">
        <v>130</v>
      </c>
      <c r="E1216" s="18" t="s">
        <v>95</v>
      </c>
      <c r="F1216" s="18" t="str">
        <f t="shared" si="37"/>
        <v>Eversource_WMA-Energy Efficiency System Benefits Charge (EESBC)-44866</v>
      </c>
      <c r="G1216" s="11" t="s">
        <v>131</v>
      </c>
      <c r="H1216" s="11" t="s">
        <v>49</v>
      </c>
      <c r="I1216" s="11" t="s">
        <v>155</v>
      </c>
      <c r="J1216" s="11" t="s">
        <v>156</v>
      </c>
      <c r="K1216" s="11" t="str">
        <f>IFERROR(INDEX('EDC Component Dictionary'!$C$5:$C$37,MATCH('Rates Database'!J1216,'EDC Component Dictionary'!$B$5:$B$37,0)), "Energy Supply")</f>
        <v>Other</v>
      </c>
      <c r="L1216" s="12">
        <v>2.5000000000000001E-3</v>
      </c>
      <c r="M1216" s="12"/>
    </row>
    <row r="1217" spans="1:13" x14ac:dyDescent="0.3">
      <c r="A1217" s="18">
        <v>1215</v>
      </c>
      <c r="B1217" s="18">
        <f t="shared" si="36"/>
        <v>2022</v>
      </c>
      <c r="C1217" s="17">
        <v>44835</v>
      </c>
      <c r="D1217" s="18" t="s">
        <v>130</v>
      </c>
      <c r="E1217" s="18" t="s">
        <v>95</v>
      </c>
      <c r="F1217" s="18" t="str">
        <f t="shared" si="37"/>
        <v>Eversource_WMA-Energy Efficiency System Benefits Charge (EESBC)-44835</v>
      </c>
      <c r="G1217" s="11" t="s">
        <v>131</v>
      </c>
      <c r="H1217" s="11" t="s">
        <v>49</v>
      </c>
      <c r="I1217" s="11" t="s">
        <v>155</v>
      </c>
      <c r="J1217" s="11" t="s">
        <v>156</v>
      </c>
      <c r="K1217" s="11" t="str">
        <f>IFERROR(INDEX('EDC Component Dictionary'!$C$5:$C$37,MATCH('Rates Database'!J1217,'EDC Component Dictionary'!$B$5:$B$37,0)), "Energy Supply")</f>
        <v>Other</v>
      </c>
      <c r="L1217" s="12">
        <v>2.5000000000000001E-3</v>
      </c>
      <c r="M1217" s="12"/>
    </row>
    <row r="1218" spans="1:13" x14ac:dyDescent="0.3">
      <c r="A1218" s="18">
        <v>1216</v>
      </c>
      <c r="B1218" s="18">
        <f t="shared" si="36"/>
        <v>2022</v>
      </c>
      <c r="C1218" s="17">
        <v>44805</v>
      </c>
      <c r="D1218" s="18" t="s">
        <v>130</v>
      </c>
      <c r="E1218" s="18" t="s">
        <v>95</v>
      </c>
      <c r="F1218" s="18" t="str">
        <f t="shared" si="37"/>
        <v>Eversource_WMA-Energy Efficiency System Benefits Charge (EESBC)-44805</v>
      </c>
      <c r="G1218" s="11" t="s">
        <v>131</v>
      </c>
      <c r="H1218" s="11" t="s">
        <v>49</v>
      </c>
      <c r="I1218" s="11" t="s">
        <v>155</v>
      </c>
      <c r="J1218" s="11" t="s">
        <v>156</v>
      </c>
      <c r="K1218" s="11" t="str">
        <f>IFERROR(INDEX('EDC Component Dictionary'!$C$5:$C$37,MATCH('Rates Database'!J1218,'EDC Component Dictionary'!$B$5:$B$37,0)), "Energy Supply")</f>
        <v>Other</v>
      </c>
      <c r="L1218" s="12">
        <v>2.5000000000000001E-3</v>
      </c>
      <c r="M1218" s="12"/>
    </row>
    <row r="1219" spans="1:13" x14ac:dyDescent="0.3">
      <c r="A1219" s="18">
        <v>1217</v>
      </c>
      <c r="B1219" s="18">
        <f t="shared" ref="B1219:B1282" si="38">YEAR(C1219)</f>
        <v>2022</v>
      </c>
      <c r="C1219" s="17">
        <v>44774</v>
      </c>
      <c r="D1219" s="18" t="s">
        <v>130</v>
      </c>
      <c r="E1219" s="18" t="s">
        <v>95</v>
      </c>
      <c r="F1219" s="18" t="str">
        <f t="shared" si="37"/>
        <v>Eversource_WMA-Energy Efficiency System Benefits Charge (EESBC)-44774</v>
      </c>
      <c r="G1219" s="11" t="s">
        <v>131</v>
      </c>
      <c r="H1219" s="11" t="s">
        <v>49</v>
      </c>
      <c r="I1219" s="11" t="s">
        <v>155</v>
      </c>
      <c r="J1219" s="11" t="s">
        <v>156</v>
      </c>
      <c r="K1219" s="11" t="str">
        <f>IFERROR(INDEX('EDC Component Dictionary'!$C$5:$C$37,MATCH('Rates Database'!J1219,'EDC Component Dictionary'!$B$5:$B$37,0)), "Energy Supply")</f>
        <v>Other</v>
      </c>
      <c r="L1219" s="12">
        <v>2.5000000000000001E-3</v>
      </c>
      <c r="M1219" s="12"/>
    </row>
    <row r="1220" spans="1:13" x14ac:dyDescent="0.3">
      <c r="A1220" s="18">
        <v>1218</v>
      </c>
      <c r="B1220" s="18">
        <f t="shared" si="38"/>
        <v>2022</v>
      </c>
      <c r="C1220" s="17">
        <v>44743</v>
      </c>
      <c r="D1220" s="18" t="s">
        <v>130</v>
      </c>
      <c r="E1220" s="18" t="s">
        <v>95</v>
      </c>
      <c r="F1220" s="18" t="str">
        <f t="shared" ref="F1220:F1283" si="39">_xlfn.CONCAT(E1220,"-",J1220,"-",C1220)</f>
        <v>Eversource_WMA-Energy Efficiency System Benefits Charge (EESBC)-44743</v>
      </c>
      <c r="G1220" s="11" t="s">
        <v>131</v>
      </c>
      <c r="H1220" s="11" t="s">
        <v>49</v>
      </c>
      <c r="I1220" s="11" t="s">
        <v>155</v>
      </c>
      <c r="J1220" s="11" t="s">
        <v>156</v>
      </c>
      <c r="K1220" s="11" t="str">
        <f>IFERROR(INDEX('EDC Component Dictionary'!$C$5:$C$37,MATCH('Rates Database'!J1220,'EDC Component Dictionary'!$B$5:$B$37,0)), "Energy Supply")</f>
        <v>Other</v>
      </c>
      <c r="L1220" s="12">
        <v>2.5000000000000001E-3</v>
      </c>
      <c r="M1220" s="12"/>
    </row>
    <row r="1221" spans="1:13" x14ac:dyDescent="0.3">
      <c r="A1221" s="18">
        <v>1219</v>
      </c>
      <c r="B1221" s="18">
        <f t="shared" si="38"/>
        <v>2022</v>
      </c>
      <c r="C1221" s="17">
        <v>44713</v>
      </c>
      <c r="D1221" s="18" t="s">
        <v>130</v>
      </c>
      <c r="E1221" s="18" t="s">
        <v>95</v>
      </c>
      <c r="F1221" s="18" t="str">
        <f t="shared" si="39"/>
        <v>Eversource_WMA-Energy Efficiency System Benefits Charge (EESBC)-44713</v>
      </c>
      <c r="G1221" s="11" t="s">
        <v>131</v>
      </c>
      <c r="H1221" s="11" t="s">
        <v>49</v>
      </c>
      <c r="I1221" s="11" t="s">
        <v>155</v>
      </c>
      <c r="J1221" s="11" t="s">
        <v>156</v>
      </c>
      <c r="K1221" s="11" t="str">
        <f>IFERROR(INDEX('EDC Component Dictionary'!$C$5:$C$37,MATCH('Rates Database'!J1221,'EDC Component Dictionary'!$B$5:$B$37,0)), "Energy Supply")</f>
        <v>Other</v>
      </c>
      <c r="L1221" s="12">
        <v>2.5000000000000001E-3</v>
      </c>
      <c r="M1221" s="12"/>
    </row>
    <row r="1222" spans="1:13" x14ac:dyDescent="0.3">
      <c r="A1222" s="18">
        <v>1220</v>
      </c>
      <c r="B1222" s="18">
        <f t="shared" si="38"/>
        <v>2022</v>
      </c>
      <c r="C1222" s="17">
        <v>44682</v>
      </c>
      <c r="D1222" s="18" t="s">
        <v>130</v>
      </c>
      <c r="E1222" s="18" t="s">
        <v>95</v>
      </c>
      <c r="F1222" s="18" t="str">
        <f t="shared" si="39"/>
        <v>Eversource_WMA-Energy Efficiency System Benefits Charge (EESBC)-44682</v>
      </c>
      <c r="G1222" s="11" t="s">
        <v>131</v>
      </c>
      <c r="H1222" s="11" t="s">
        <v>49</v>
      </c>
      <c r="I1222" s="11" t="s">
        <v>155</v>
      </c>
      <c r="J1222" s="11" t="s">
        <v>156</v>
      </c>
      <c r="K1222" s="11" t="str">
        <f>IFERROR(INDEX('EDC Component Dictionary'!$C$5:$C$37,MATCH('Rates Database'!J1222,'EDC Component Dictionary'!$B$5:$B$37,0)), "Energy Supply")</f>
        <v>Other</v>
      </c>
      <c r="L1222" s="12">
        <v>2.5000000000000001E-3</v>
      </c>
      <c r="M1222" s="12"/>
    </row>
    <row r="1223" spans="1:13" x14ac:dyDescent="0.3">
      <c r="A1223" s="18">
        <v>1221</v>
      </c>
      <c r="B1223" s="18">
        <f t="shared" si="38"/>
        <v>2022</v>
      </c>
      <c r="C1223" s="17">
        <v>44652</v>
      </c>
      <c r="D1223" s="18" t="s">
        <v>130</v>
      </c>
      <c r="E1223" s="18" t="s">
        <v>95</v>
      </c>
      <c r="F1223" s="18" t="str">
        <f t="shared" si="39"/>
        <v>Eversource_WMA-Energy Efficiency System Benefits Charge (EESBC)-44652</v>
      </c>
      <c r="G1223" s="11" t="s">
        <v>131</v>
      </c>
      <c r="H1223" s="11" t="s">
        <v>49</v>
      </c>
      <c r="I1223" s="11" t="s">
        <v>155</v>
      </c>
      <c r="J1223" s="11" t="s">
        <v>156</v>
      </c>
      <c r="K1223" s="11" t="str">
        <f>IFERROR(INDEX('EDC Component Dictionary'!$C$5:$C$37,MATCH('Rates Database'!J1223,'EDC Component Dictionary'!$B$5:$B$37,0)), "Energy Supply")</f>
        <v>Other</v>
      </c>
      <c r="L1223" s="12">
        <v>2.5000000000000001E-3</v>
      </c>
      <c r="M1223" s="12"/>
    </row>
    <row r="1224" spans="1:13" x14ac:dyDescent="0.3">
      <c r="A1224" s="18">
        <v>1222</v>
      </c>
      <c r="B1224" s="18">
        <f t="shared" si="38"/>
        <v>2022</v>
      </c>
      <c r="C1224" s="17">
        <v>44621</v>
      </c>
      <c r="D1224" s="18" t="s">
        <v>130</v>
      </c>
      <c r="E1224" s="18" t="s">
        <v>95</v>
      </c>
      <c r="F1224" s="18" t="str">
        <f t="shared" si="39"/>
        <v>Eversource_WMA-Energy Efficiency System Benefits Charge (EESBC)-44621</v>
      </c>
      <c r="G1224" s="11" t="s">
        <v>131</v>
      </c>
      <c r="H1224" s="11" t="s">
        <v>49</v>
      </c>
      <c r="I1224" s="11" t="s">
        <v>155</v>
      </c>
      <c r="J1224" s="11" t="s">
        <v>156</v>
      </c>
      <c r="K1224" s="11" t="str">
        <f>IFERROR(INDEX('EDC Component Dictionary'!$C$5:$C$37,MATCH('Rates Database'!J1224,'EDC Component Dictionary'!$B$5:$B$37,0)), "Energy Supply")</f>
        <v>Other</v>
      </c>
      <c r="L1224" s="12">
        <v>2.5000000000000001E-3</v>
      </c>
      <c r="M1224" s="12"/>
    </row>
    <row r="1225" spans="1:13" x14ac:dyDescent="0.3">
      <c r="A1225" s="18">
        <v>1223</v>
      </c>
      <c r="B1225" s="18">
        <f t="shared" si="38"/>
        <v>2022</v>
      </c>
      <c r="C1225" s="17">
        <v>44593</v>
      </c>
      <c r="D1225" s="18" t="s">
        <v>130</v>
      </c>
      <c r="E1225" s="18" t="s">
        <v>95</v>
      </c>
      <c r="F1225" s="18" t="str">
        <f t="shared" si="39"/>
        <v>Eversource_WMA-Energy Efficiency System Benefits Charge (EESBC)-44593</v>
      </c>
      <c r="G1225" s="11" t="s">
        <v>131</v>
      </c>
      <c r="H1225" s="11" t="s">
        <v>49</v>
      </c>
      <c r="I1225" s="11" t="s">
        <v>155</v>
      </c>
      <c r="J1225" s="11" t="s">
        <v>156</v>
      </c>
      <c r="K1225" s="11" t="str">
        <f>IFERROR(INDEX('EDC Component Dictionary'!$C$5:$C$37,MATCH('Rates Database'!J1225,'EDC Component Dictionary'!$B$5:$B$37,0)), "Energy Supply")</f>
        <v>Other</v>
      </c>
      <c r="L1225" s="12">
        <v>2.5000000000000001E-3</v>
      </c>
      <c r="M1225" s="12"/>
    </row>
    <row r="1226" spans="1:13" x14ac:dyDescent="0.3">
      <c r="A1226" s="18">
        <v>1224</v>
      </c>
      <c r="B1226" s="18">
        <f t="shared" si="38"/>
        <v>2022</v>
      </c>
      <c r="C1226" s="17">
        <v>44562</v>
      </c>
      <c r="D1226" s="18" t="s">
        <v>130</v>
      </c>
      <c r="E1226" s="18" t="s">
        <v>95</v>
      </c>
      <c r="F1226" s="18" t="str">
        <f t="shared" si="39"/>
        <v>Eversource_WMA-Energy Efficiency System Benefits Charge (EESBC)-44562</v>
      </c>
      <c r="G1226" s="11" t="s">
        <v>131</v>
      </c>
      <c r="H1226" s="11" t="s">
        <v>49</v>
      </c>
      <c r="I1226" s="11" t="s">
        <v>155</v>
      </c>
      <c r="J1226" s="11" t="s">
        <v>156</v>
      </c>
      <c r="K1226" s="11" t="str">
        <f>IFERROR(INDEX('EDC Component Dictionary'!$C$5:$C$37,MATCH('Rates Database'!J1226,'EDC Component Dictionary'!$B$5:$B$37,0)), "Energy Supply")</f>
        <v>Other</v>
      </c>
      <c r="L1226" s="12">
        <v>2.5000000000000001E-3</v>
      </c>
      <c r="M1226" s="12"/>
    </row>
    <row r="1227" spans="1:13" x14ac:dyDescent="0.3">
      <c r="A1227" s="18">
        <v>1225</v>
      </c>
      <c r="B1227" s="18">
        <f t="shared" si="38"/>
        <v>2021</v>
      </c>
      <c r="C1227" s="17">
        <v>44531</v>
      </c>
      <c r="D1227" s="18" t="s">
        <v>130</v>
      </c>
      <c r="E1227" s="18" t="s">
        <v>95</v>
      </c>
      <c r="F1227" s="18" t="str">
        <f t="shared" si="39"/>
        <v>Eversource_WMA-Energy Efficiency System Benefits Charge (EESBC)-44531</v>
      </c>
      <c r="G1227" s="11" t="s">
        <v>131</v>
      </c>
      <c r="H1227" s="11" t="s">
        <v>49</v>
      </c>
      <c r="I1227" s="11" t="s">
        <v>155</v>
      </c>
      <c r="J1227" s="11" t="s">
        <v>156</v>
      </c>
      <c r="K1227" s="11" t="str">
        <f>IFERROR(INDEX('EDC Component Dictionary'!$C$5:$C$37,MATCH('Rates Database'!J1227,'EDC Component Dictionary'!$B$5:$B$37,0)), "Energy Supply")</f>
        <v>Other</v>
      </c>
      <c r="L1227" s="12">
        <v>2.5000000000000001E-3</v>
      </c>
      <c r="M1227" s="12"/>
    </row>
    <row r="1228" spans="1:13" x14ac:dyDescent="0.3">
      <c r="A1228" s="18">
        <v>1226</v>
      </c>
      <c r="B1228" s="18">
        <f t="shared" si="38"/>
        <v>2021</v>
      </c>
      <c r="C1228" s="17">
        <v>44501</v>
      </c>
      <c r="D1228" s="18" t="s">
        <v>130</v>
      </c>
      <c r="E1228" s="18" t="s">
        <v>95</v>
      </c>
      <c r="F1228" s="18" t="str">
        <f t="shared" si="39"/>
        <v>Eversource_WMA-Energy Efficiency System Benefits Charge (EESBC)-44501</v>
      </c>
      <c r="G1228" s="11" t="s">
        <v>131</v>
      </c>
      <c r="H1228" s="11" t="s">
        <v>49</v>
      </c>
      <c r="I1228" s="11" t="s">
        <v>155</v>
      </c>
      <c r="J1228" s="11" t="s">
        <v>156</v>
      </c>
      <c r="K1228" s="11" t="str">
        <f>IFERROR(INDEX('EDC Component Dictionary'!$C$5:$C$37,MATCH('Rates Database'!J1228,'EDC Component Dictionary'!$B$5:$B$37,0)), "Energy Supply")</f>
        <v>Other</v>
      </c>
      <c r="L1228" s="12">
        <v>2.5000000000000001E-3</v>
      </c>
      <c r="M1228" s="12"/>
    </row>
    <row r="1229" spans="1:13" x14ac:dyDescent="0.3">
      <c r="A1229" s="18">
        <v>1227</v>
      </c>
      <c r="B1229" s="18">
        <f t="shared" si="38"/>
        <v>2021</v>
      </c>
      <c r="C1229" s="17">
        <v>44470</v>
      </c>
      <c r="D1229" s="18" t="s">
        <v>130</v>
      </c>
      <c r="E1229" s="18" t="s">
        <v>95</v>
      </c>
      <c r="F1229" s="18" t="str">
        <f t="shared" si="39"/>
        <v>Eversource_WMA-Energy Efficiency System Benefits Charge (EESBC)-44470</v>
      </c>
      <c r="G1229" s="11" t="s">
        <v>131</v>
      </c>
      <c r="H1229" s="11" t="s">
        <v>49</v>
      </c>
      <c r="I1229" s="11" t="s">
        <v>155</v>
      </c>
      <c r="J1229" s="11" t="s">
        <v>156</v>
      </c>
      <c r="K1229" s="11" t="str">
        <f>IFERROR(INDEX('EDC Component Dictionary'!$C$5:$C$37,MATCH('Rates Database'!J1229,'EDC Component Dictionary'!$B$5:$B$37,0)), "Energy Supply")</f>
        <v>Other</v>
      </c>
      <c r="L1229" s="12">
        <v>2.5000000000000001E-3</v>
      </c>
      <c r="M1229" s="12"/>
    </row>
    <row r="1230" spans="1:13" x14ac:dyDescent="0.3">
      <c r="A1230" s="18">
        <v>1228</v>
      </c>
      <c r="B1230" s="18">
        <f t="shared" si="38"/>
        <v>2021</v>
      </c>
      <c r="C1230" s="17">
        <v>44440</v>
      </c>
      <c r="D1230" s="18" t="s">
        <v>130</v>
      </c>
      <c r="E1230" s="18" t="s">
        <v>95</v>
      </c>
      <c r="F1230" s="18" t="str">
        <f t="shared" si="39"/>
        <v>Eversource_WMA-Energy Efficiency System Benefits Charge (EESBC)-44440</v>
      </c>
      <c r="G1230" s="11" t="s">
        <v>131</v>
      </c>
      <c r="H1230" s="11" t="s">
        <v>49</v>
      </c>
      <c r="I1230" s="11" t="s">
        <v>155</v>
      </c>
      <c r="J1230" s="11" t="s">
        <v>156</v>
      </c>
      <c r="K1230" s="11" t="str">
        <f>IFERROR(INDEX('EDC Component Dictionary'!$C$5:$C$37,MATCH('Rates Database'!J1230,'EDC Component Dictionary'!$B$5:$B$37,0)), "Energy Supply")</f>
        <v>Other</v>
      </c>
      <c r="L1230" s="12">
        <v>2.5000000000000001E-3</v>
      </c>
      <c r="M1230" s="12"/>
    </row>
    <row r="1231" spans="1:13" x14ac:dyDescent="0.3">
      <c r="A1231" s="18">
        <v>1229</v>
      </c>
      <c r="B1231" s="18">
        <f t="shared" si="38"/>
        <v>2021</v>
      </c>
      <c r="C1231" s="17">
        <v>44409</v>
      </c>
      <c r="D1231" s="18" t="s">
        <v>130</v>
      </c>
      <c r="E1231" s="18" t="s">
        <v>95</v>
      </c>
      <c r="F1231" s="18" t="str">
        <f t="shared" si="39"/>
        <v>Eversource_WMA-Energy Efficiency System Benefits Charge (EESBC)-44409</v>
      </c>
      <c r="G1231" s="11" t="s">
        <v>131</v>
      </c>
      <c r="H1231" s="11" t="s">
        <v>49</v>
      </c>
      <c r="I1231" s="11" t="s">
        <v>155</v>
      </c>
      <c r="J1231" s="11" t="s">
        <v>156</v>
      </c>
      <c r="K1231" s="11" t="str">
        <f>IFERROR(INDEX('EDC Component Dictionary'!$C$5:$C$37,MATCH('Rates Database'!J1231,'EDC Component Dictionary'!$B$5:$B$37,0)), "Energy Supply")</f>
        <v>Other</v>
      </c>
      <c r="L1231" s="12">
        <v>2.5000000000000001E-3</v>
      </c>
      <c r="M1231" s="12"/>
    </row>
    <row r="1232" spans="1:13" x14ac:dyDescent="0.3">
      <c r="A1232" s="18">
        <v>1230</v>
      </c>
      <c r="B1232" s="18">
        <f t="shared" si="38"/>
        <v>2021</v>
      </c>
      <c r="C1232" s="17">
        <v>44378</v>
      </c>
      <c r="D1232" s="18" t="s">
        <v>130</v>
      </c>
      <c r="E1232" s="18" t="s">
        <v>95</v>
      </c>
      <c r="F1232" s="18" t="str">
        <f t="shared" si="39"/>
        <v>Eversource_WMA-Energy Efficiency System Benefits Charge (EESBC)-44378</v>
      </c>
      <c r="G1232" s="11" t="s">
        <v>131</v>
      </c>
      <c r="H1232" s="11" t="s">
        <v>49</v>
      </c>
      <c r="I1232" s="11" t="s">
        <v>155</v>
      </c>
      <c r="J1232" s="11" t="s">
        <v>156</v>
      </c>
      <c r="K1232" s="11" t="str">
        <f>IFERROR(INDEX('EDC Component Dictionary'!$C$5:$C$37,MATCH('Rates Database'!J1232,'EDC Component Dictionary'!$B$5:$B$37,0)), "Energy Supply")</f>
        <v>Other</v>
      </c>
      <c r="L1232" s="12">
        <v>2.5000000000000001E-3</v>
      </c>
      <c r="M1232" s="12"/>
    </row>
    <row r="1233" spans="1:13" x14ac:dyDescent="0.3">
      <c r="A1233" s="18">
        <v>1231</v>
      </c>
      <c r="B1233" s="18">
        <f t="shared" si="38"/>
        <v>2021</v>
      </c>
      <c r="C1233" s="17">
        <v>44348</v>
      </c>
      <c r="D1233" s="18" t="s">
        <v>130</v>
      </c>
      <c r="E1233" s="18" t="s">
        <v>95</v>
      </c>
      <c r="F1233" s="18" t="str">
        <f t="shared" si="39"/>
        <v>Eversource_WMA-Energy Efficiency System Benefits Charge (EESBC)-44348</v>
      </c>
      <c r="G1233" s="11" t="s">
        <v>131</v>
      </c>
      <c r="H1233" s="11" t="s">
        <v>49</v>
      </c>
      <c r="I1233" s="11" t="s">
        <v>155</v>
      </c>
      <c r="J1233" s="11" t="s">
        <v>156</v>
      </c>
      <c r="K1233" s="11" t="str">
        <f>IFERROR(INDEX('EDC Component Dictionary'!$C$5:$C$37,MATCH('Rates Database'!J1233,'EDC Component Dictionary'!$B$5:$B$37,0)), "Energy Supply")</f>
        <v>Other</v>
      </c>
      <c r="L1233" s="12">
        <v>2.5000000000000001E-3</v>
      </c>
      <c r="M1233" s="12"/>
    </row>
    <row r="1234" spans="1:13" x14ac:dyDescent="0.3">
      <c r="A1234" s="18">
        <v>1232</v>
      </c>
      <c r="B1234" s="18">
        <f t="shared" si="38"/>
        <v>2021</v>
      </c>
      <c r="C1234" s="17">
        <v>44317</v>
      </c>
      <c r="D1234" s="18" t="s">
        <v>130</v>
      </c>
      <c r="E1234" s="18" t="s">
        <v>95</v>
      </c>
      <c r="F1234" s="18" t="str">
        <f t="shared" si="39"/>
        <v>Eversource_WMA-Energy Efficiency System Benefits Charge (EESBC)-44317</v>
      </c>
      <c r="G1234" s="11" t="s">
        <v>131</v>
      </c>
      <c r="H1234" s="11" t="s">
        <v>49</v>
      </c>
      <c r="I1234" s="11" t="s">
        <v>155</v>
      </c>
      <c r="J1234" s="11" t="s">
        <v>156</v>
      </c>
      <c r="K1234" s="11" t="str">
        <f>IFERROR(INDEX('EDC Component Dictionary'!$C$5:$C$37,MATCH('Rates Database'!J1234,'EDC Component Dictionary'!$B$5:$B$37,0)), "Energy Supply")</f>
        <v>Other</v>
      </c>
      <c r="L1234" s="12">
        <v>2.5000000000000001E-3</v>
      </c>
      <c r="M1234" s="12"/>
    </row>
    <row r="1235" spans="1:13" x14ac:dyDescent="0.3">
      <c r="A1235" s="18">
        <v>1233</v>
      </c>
      <c r="B1235" s="18">
        <f t="shared" si="38"/>
        <v>2021</v>
      </c>
      <c r="C1235" s="17">
        <v>44287</v>
      </c>
      <c r="D1235" s="18" t="s">
        <v>130</v>
      </c>
      <c r="E1235" s="18" t="s">
        <v>95</v>
      </c>
      <c r="F1235" s="18" t="str">
        <f t="shared" si="39"/>
        <v>Eversource_WMA-Energy Efficiency System Benefits Charge (EESBC)-44287</v>
      </c>
      <c r="G1235" s="11" t="s">
        <v>131</v>
      </c>
      <c r="H1235" s="11" t="s">
        <v>49</v>
      </c>
      <c r="I1235" s="11" t="s">
        <v>155</v>
      </c>
      <c r="J1235" s="11" t="s">
        <v>156</v>
      </c>
      <c r="K1235" s="11" t="str">
        <f>IFERROR(INDEX('EDC Component Dictionary'!$C$5:$C$37,MATCH('Rates Database'!J1235,'EDC Component Dictionary'!$B$5:$B$37,0)), "Energy Supply")</f>
        <v>Other</v>
      </c>
      <c r="L1235" s="12">
        <v>2.5000000000000001E-3</v>
      </c>
      <c r="M1235" s="12"/>
    </row>
    <row r="1236" spans="1:13" x14ac:dyDescent="0.3">
      <c r="A1236" s="18">
        <v>1234</v>
      </c>
      <c r="B1236" s="18">
        <f t="shared" si="38"/>
        <v>2021</v>
      </c>
      <c r="C1236" s="17">
        <v>44256</v>
      </c>
      <c r="D1236" s="18" t="s">
        <v>130</v>
      </c>
      <c r="E1236" s="18" t="s">
        <v>95</v>
      </c>
      <c r="F1236" s="18" t="str">
        <f t="shared" si="39"/>
        <v>Eversource_WMA-Energy Efficiency System Benefits Charge (EESBC)-44256</v>
      </c>
      <c r="G1236" s="11" t="s">
        <v>131</v>
      </c>
      <c r="H1236" s="11" t="s">
        <v>49</v>
      </c>
      <c r="I1236" s="11" t="s">
        <v>155</v>
      </c>
      <c r="J1236" s="11" t="s">
        <v>156</v>
      </c>
      <c r="K1236" s="11" t="str">
        <f>IFERROR(INDEX('EDC Component Dictionary'!$C$5:$C$37,MATCH('Rates Database'!J1236,'EDC Component Dictionary'!$B$5:$B$37,0)), "Energy Supply")</f>
        <v>Other</v>
      </c>
      <c r="L1236" s="12">
        <v>2.5000000000000001E-3</v>
      </c>
      <c r="M1236" s="12"/>
    </row>
    <row r="1237" spans="1:13" x14ac:dyDescent="0.3">
      <c r="A1237" s="18">
        <v>1235</v>
      </c>
      <c r="B1237" s="18">
        <f t="shared" si="38"/>
        <v>2021</v>
      </c>
      <c r="C1237" s="17">
        <v>44228</v>
      </c>
      <c r="D1237" s="18" t="s">
        <v>130</v>
      </c>
      <c r="E1237" s="18" t="s">
        <v>95</v>
      </c>
      <c r="F1237" s="18" t="str">
        <f t="shared" si="39"/>
        <v>Eversource_WMA-Energy Efficiency System Benefits Charge (EESBC)-44228</v>
      </c>
      <c r="G1237" s="11" t="s">
        <v>131</v>
      </c>
      <c r="H1237" s="11" t="s">
        <v>49</v>
      </c>
      <c r="I1237" s="11" t="s">
        <v>155</v>
      </c>
      <c r="J1237" s="11" t="s">
        <v>156</v>
      </c>
      <c r="K1237" s="11" t="str">
        <f>IFERROR(INDEX('EDC Component Dictionary'!$C$5:$C$37,MATCH('Rates Database'!J1237,'EDC Component Dictionary'!$B$5:$B$37,0)), "Energy Supply")</f>
        <v>Other</v>
      </c>
      <c r="L1237" s="12">
        <v>2.5000000000000001E-3</v>
      </c>
      <c r="M1237" s="12"/>
    </row>
    <row r="1238" spans="1:13" x14ac:dyDescent="0.3">
      <c r="A1238" s="18">
        <v>1236</v>
      </c>
      <c r="B1238" s="18">
        <f t="shared" si="38"/>
        <v>2021</v>
      </c>
      <c r="C1238" s="17">
        <v>44197</v>
      </c>
      <c r="D1238" s="18" t="s">
        <v>130</v>
      </c>
      <c r="E1238" s="18" t="s">
        <v>95</v>
      </c>
      <c r="F1238" s="18" t="str">
        <f t="shared" si="39"/>
        <v>Eversource_WMA-Energy Efficiency System Benefits Charge (EESBC)-44197</v>
      </c>
      <c r="G1238" s="11" t="s">
        <v>131</v>
      </c>
      <c r="H1238" s="11" t="s">
        <v>49</v>
      </c>
      <c r="I1238" s="11" t="s">
        <v>155</v>
      </c>
      <c r="J1238" s="11" t="s">
        <v>156</v>
      </c>
      <c r="K1238" s="11" t="str">
        <f>IFERROR(INDEX('EDC Component Dictionary'!$C$5:$C$37,MATCH('Rates Database'!J1238,'EDC Component Dictionary'!$B$5:$B$37,0)), "Energy Supply")</f>
        <v>Other</v>
      </c>
      <c r="L1238" s="12">
        <v>2.5000000000000001E-3</v>
      </c>
      <c r="M1238" s="12"/>
    </row>
    <row r="1239" spans="1:13" x14ac:dyDescent="0.3">
      <c r="A1239" s="18">
        <v>1237</v>
      </c>
      <c r="B1239" s="18">
        <f t="shared" si="38"/>
        <v>2020</v>
      </c>
      <c r="C1239" s="17">
        <v>44166</v>
      </c>
      <c r="D1239" s="18" t="s">
        <v>130</v>
      </c>
      <c r="E1239" s="18" t="s">
        <v>95</v>
      </c>
      <c r="F1239" s="18" t="str">
        <f t="shared" si="39"/>
        <v>Eversource_WMA-Energy Efficiency System Benefits Charge (EESBC)-44166</v>
      </c>
      <c r="G1239" s="11" t="s">
        <v>131</v>
      </c>
      <c r="H1239" s="11" t="s">
        <v>49</v>
      </c>
      <c r="I1239" s="11" t="s">
        <v>155</v>
      </c>
      <c r="J1239" s="11" t="s">
        <v>156</v>
      </c>
      <c r="K1239" s="11" t="str">
        <f>IFERROR(INDEX('EDC Component Dictionary'!$C$5:$C$37,MATCH('Rates Database'!J1239,'EDC Component Dictionary'!$B$5:$B$37,0)), "Energy Supply")</f>
        <v>Other</v>
      </c>
      <c r="L1239" s="12">
        <v>2.5000000000000001E-3</v>
      </c>
      <c r="M1239" s="12"/>
    </row>
    <row r="1240" spans="1:13" x14ac:dyDescent="0.3">
      <c r="A1240" s="18">
        <v>1238</v>
      </c>
      <c r="B1240" s="18">
        <f t="shared" si="38"/>
        <v>2020</v>
      </c>
      <c r="C1240" s="17">
        <v>44136</v>
      </c>
      <c r="D1240" s="18" t="s">
        <v>130</v>
      </c>
      <c r="E1240" s="18" t="s">
        <v>95</v>
      </c>
      <c r="F1240" s="18" t="str">
        <f t="shared" si="39"/>
        <v>Eversource_WMA-Energy Efficiency System Benefits Charge (EESBC)-44136</v>
      </c>
      <c r="G1240" s="11" t="s">
        <v>131</v>
      </c>
      <c r="H1240" s="11" t="s">
        <v>49</v>
      </c>
      <c r="I1240" s="11" t="s">
        <v>155</v>
      </c>
      <c r="J1240" s="11" t="s">
        <v>156</v>
      </c>
      <c r="K1240" s="11" t="str">
        <f>IFERROR(INDEX('EDC Component Dictionary'!$C$5:$C$37,MATCH('Rates Database'!J1240,'EDC Component Dictionary'!$B$5:$B$37,0)), "Energy Supply")</f>
        <v>Other</v>
      </c>
      <c r="L1240" s="12">
        <v>2.5000000000000001E-3</v>
      </c>
      <c r="M1240" s="12"/>
    </row>
    <row r="1241" spans="1:13" x14ac:dyDescent="0.3">
      <c r="A1241" s="18">
        <v>1239</v>
      </c>
      <c r="B1241" s="18">
        <f t="shared" si="38"/>
        <v>2020</v>
      </c>
      <c r="C1241" s="17">
        <v>44105</v>
      </c>
      <c r="D1241" s="18" t="s">
        <v>130</v>
      </c>
      <c r="E1241" s="18" t="s">
        <v>95</v>
      </c>
      <c r="F1241" s="18" t="str">
        <f t="shared" si="39"/>
        <v>Eversource_WMA-Energy Efficiency System Benefits Charge (EESBC)-44105</v>
      </c>
      <c r="G1241" s="11" t="s">
        <v>131</v>
      </c>
      <c r="H1241" s="11" t="s">
        <v>49</v>
      </c>
      <c r="I1241" s="11" t="s">
        <v>155</v>
      </c>
      <c r="J1241" s="11" t="s">
        <v>156</v>
      </c>
      <c r="K1241" s="11" t="str">
        <f>IFERROR(INDEX('EDC Component Dictionary'!$C$5:$C$37,MATCH('Rates Database'!J1241,'EDC Component Dictionary'!$B$5:$B$37,0)), "Energy Supply")</f>
        <v>Other</v>
      </c>
      <c r="L1241" s="12">
        <v>2.5000000000000001E-3</v>
      </c>
      <c r="M1241" s="12"/>
    </row>
    <row r="1242" spans="1:13" x14ac:dyDescent="0.3">
      <c r="A1242" s="18">
        <v>1240</v>
      </c>
      <c r="B1242" s="18">
        <f t="shared" si="38"/>
        <v>2020</v>
      </c>
      <c r="C1242" s="17">
        <v>44075</v>
      </c>
      <c r="D1242" s="18" t="s">
        <v>130</v>
      </c>
      <c r="E1242" s="18" t="s">
        <v>95</v>
      </c>
      <c r="F1242" s="18" t="str">
        <f t="shared" si="39"/>
        <v>Eversource_WMA-Energy Efficiency System Benefits Charge (EESBC)-44075</v>
      </c>
      <c r="G1242" s="11" t="s">
        <v>131</v>
      </c>
      <c r="H1242" s="11" t="s">
        <v>49</v>
      </c>
      <c r="I1242" s="11" t="s">
        <v>155</v>
      </c>
      <c r="J1242" s="11" t="s">
        <v>156</v>
      </c>
      <c r="K1242" s="11" t="str">
        <f>IFERROR(INDEX('EDC Component Dictionary'!$C$5:$C$37,MATCH('Rates Database'!J1242,'EDC Component Dictionary'!$B$5:$B$37,0)), "Energy Supply")</f>
        <v>Other</v>
      </c>
      <c r="L1242" s="12">
        <v>2.5000000000000001E-3</v>
      </c>
      <c r="M1242" s="12"/>
    </row>
    <row r="1243" spans="1:13" x14ac:dyDescent="0.3">
      <c r="A1243" s="18">
        <v>1241</v>
      </c>
      <c r="B1243" s="18">
        <f t="shared" si="38"/>
        <v>2020</v>
      </c>
      <c r="C1243" s="17">
        <v>44044</v>
      </c>
      <c r="D1243" s="18" t="s">
        <v>130</v>
      </c>
      <c r="E1243" s="18" t="s">
        <v>95</v>
      </c>
      <c r="F1243" s="18" t="str">
        <f t="shared" si="39"/>
        <v>Eversource_WMA-Energy Efficiency System Benefits Charge (EESBC)-44044</v>
      </c>
      <c r="G1243" s="11" t="s">
        <v>131</v>
      </c>
      <c r="H1243" s="11" t="s">
        <v>49</v>
      </c>
      <c r="I1243" s="11" t="s">
        <v>155</v>
      </c>
      <c r="J1243" s="11" t="s">
        <v>156</v>
      </c>
      <c r="K1243" s="11" t="str">
        <f>IFERROR(INDEX('EDC Component Dictionary'!$C$5:$C$37,MATCH('Rates Database'!J1243,'EDC Component Dictionary'!$B$5:$B$37,0)), "Energy Supply")</f>
        <v>Other</v>
      </c>
      <c r="L1243" s="12">
        <v>2.5000000000000001E-3</v>
      </c>
      <c r="M1243" s="12"/>
    </row>
    <row r="1244" spans="1:13" x14ac:dyDescent="0.3">
      <c r="A1244" s="18">
        <v>1242</v>
      </c>
      <c r="B1244" s="18">
        <f t="shared" si="38"/>
        <v>2020</v>
      </c>
      <c r="C1244" s="17">
        <v>44013</v>
      </c>
      <c r="D1244" s="18" t="s">
        <v>130</v>
      </c>
      <c r="E1244" s="18" t="s">
        <v>95</v>
      </c>
      <c r="F1244" s="18" t="str">
        <f t="shared" si="39"/>
        <v>Eversource_WMA-Energy Efficiency System Benefits Charge (EESBC)-44013</v>
      </c>
      <c r="G1244" s="11" t="s">
        <v>131</v>
      </c>
      <c r="H1244" s="11" t="s">
        <v>49</v>
      </c>
      <c r="I1244" s="11" t="s">
        <v>155</v>
      </c>
      <c r="J1244" s="11" t="s">
        <v>156</v>
      </c>
      <c r="K1244" s="11" t="str">
        <f>IFERROR(INDEX('EDC Component Dictionary'!$C$5:$C$37,MATCH('Rates Database'!J1244,'EDC Component Dictionary'!$B$5:$B$37,0)), "Energy Supply")</f>
        <v>Other</v>
      </c>
      <c r="L1244" s="12">
        <v>2.5000000000000001E-3</v>
      </c>
      <c r="M1244" s="12"/>
    </row>
    <row r="1245" spans="1:13" x14ac:dyDescent="0.3">
      <c r="A1245" s="18">
        <v>1243</v>
      </c>
      <c r="B1245" s="18">
        <f t="shared" si="38"/>
        <v>2020</v>
      </c>
      <c r="C1245" s="17">
        <v>43983</v>
      </c>
      <c r="D1245" s="18" t="s">
        <v>130</v>
      </c>
      <c r="E1245" s="18" t="s">
        <v>95</v>
      </c>
      <c r="F1245" s="18" t="str">
        <f t="shared" si="39"/>
        <v>Eversource_WMA-Energy Efficiency System Benefits Charge (EESBC)-43983</v>
      </c>
      <c r="G1245" s="11" t="s">
        <v>131</v>
      </c>
      <c r="H1245" s="11" t="s">
        <v>49</v>
      </c>
      <c r="I1245" s="11" t="s">
        <v>155</v>
      </c>
      <c r="J1245" s="11" t="s">
        <v>156</v>
      </c>
      <c r="K1245" s="11" t="str">
        <f>IFERROR(INDEX('EDC Component Dictionary'!$C$5:$C$37,MATCH('Rates Database'!J1245,'EDC Component Dictionary'!$B$5:$B$37,0)), "Energy Supply")</f>
        <v>Other</v>
      </c>
      <c r="L1245" s="12">
        <v>2.5000000000000001E-3</v>
      </c>
      <c r="M1245" s="12"/>
    </row>
    <row r="1246" spans="1:13" x14ac:dyDescent="0.3">
      <c r="A1246" s="18">
        <v>1244</v>
      </c>
      <c r="B1246" s="18">
        <f t="shared" si="38"/>
        <v>2020</v>
      </c>
      <c r="C1246" s="17">
        <v>43952</v>
      </c>
      <c r="D1246" s="18" t="s">
        <v>130</v>
      </c>
      <c r="E1246" s="18" t="s">
        <v>95</v>
      </c>
      <c r="F1246" s="18" t="str">
        <f t="shared" si="39"/>
        <v>Eversource_WMA-Energy Efficiency System Benefits Charge (EESBC)-43952</v>
      </c>
      <c r="G1246" s="11" t="s">
        <v>131</v>
      </c>
      <c r="H1246" s="11" t="s">
        <v>49</v>
      </c>
      <c r="I1246" s="11" t="s">
        <v>155</v>
      </c>
      <c r="J1246" s="11" t="s">
        <v>156</v>
      </c>
      <c r="K1246" s="11" t="str">
        <f>IFERROR(INDEX('EDC Component Dictionary'!$C$5:$C$37,MATCH('Rates Database'!J1246,'EDC Component Dictionary'!$B$5:$B$37,0)), "Energy Supply")</f>
        <v>Other</v>
      </c>
      <c r="L1246" s="12">
        <v>2.5000000000000001E-3</v>
      </c>
      <c r="M1246" s="12"/>
    </row>
    <row r="1247" spans="1:13" x14ac:dyDescent="0.3">
      <c r="A1247" s="18">
        <v>1245</v>
      </c>
      <c r="B1247" s="18">
        <f t="shared" si="38"/>
        <v>2020</v>
      </c>
      <c r="C1247" s="17">
        <v>43922</v>
      </c>
      <c r="D1247" s="18" t="s">
        <v>130</v>
      </c>
      <c r="E1247" s="18" t="s">
        <v>95</v>
      </c>
      <c r="F1247" s="18" t="str">
        <f t="shared" si="39"/>
        <v>Eversource_WMA-Energy Efficiency System Benefits Charge (EESBC)-43922</v>
      </c>
      <c r="G1247" s="11" t="s">
        <v>131</v>
      </c>
      <c r="H1247" s="11" t="s">
        <v>49</v>
      </c>
      <c r="I1247" s="11" t="s">
        <v>155</v>
      </c>
      <c r="J1247" s="11" t="s">
        <v>156</v>
      </c>
      <c r="K1247" s="11" t="str">
        <f>IFERROR(INDEX('EDC Component Dictionary'!$C$5:$C$37,MATCH('Rates Database'!J1247,'EDC Component Dictionary'!$B$5:$B$37,0)), "Energy Supply")</f>
        <v>Other</v>
      </c>
      <c r="L1247" s="12">
        <v>2.5000000000000001E-3</v>
      </c>
      <c r="M1247" s="12"/>
    </row>
    <row r="1248" spans="1:13" x14ac:dyDescent="0.3">
      <c r="A1248" s="18">
        <v>1246</v>
      </c>
      <c r="B1248" s="18">
        <f t="shared" si="38"/>
        <v>2020</v>
      </c>
      <c r="C1248" s="17">
        <v>43891</v>
      </c>
      <c r="D1248" s="18" t="s">
        <v>130</v>
      </c>
      <c r="E1248" s="18" t="s">
        <v>95</v>
      </c>
      <c r="F1248" s="18" t="str">
        <f t="shared" si="39"/>
        <v>Eversource_WMA-Energy Efficiency System Benefits Charge (EESBC)-43891</v>
      </c>
      <c r="G1248" s="11" t="s">
        <v>131</v>
      </c>
      <c r="H1248" s="11" t="s">
        <v>49</v>
      </c>
      <c r="I1248" s="11" t="s">
        <v>155</v>
      </c>
      <c r="J1248" s="11" t="s">
        <v>156</v>
      </c>
      <c r="K1248" s="11" t="str">
        <f>IFERROR(INDEX('EDC Component Dictionary'!$C$5:$C$37,MATCH('Rates Database'!J1248,'EDC Component Dictionary'!$B$5:$B$37,0)), "Energy Supply")</f>
        <v>Other</v>
      </c>
      <c r="L1248" s="12">
        <v>2.5000000000000001E-3</v>
      </c>
      <c r="M1248" s="12"/>
    </row>
    <row r="1249" spans="1:13" x14ac:dyDescent="0.3">
      <c r="A1249" s="18">
        <v>1247</v>
      </c>
      <c r="B1249" s="18">
        <f t="shared" si="38"/>
        <v>2020</v>
      </c>
      <c r="C1249" s="17">
        <v>43862</v>
      </c>
      <c r="D1249" s="18" t="s">
        <v>130</v>
      </c>
      <c r="E1249" s="18" t="s">
        <v>95</v>
      </c>
      <c r="F1249" s="18" t="str">
        <f t="shared" si="39"/>
        <v>Eversource_WMA-Energy Efficiency System Benefits Charge (EESBC)-43862</v>
      </c>
      <c r="G1249" s="11" t="s">
        <v>131</v>
      </c>
      <c r="H1249" s="11" t="s">
        <v>49</v>
      </c>
      <c r="I1249" s="11" t="s">
        <v>155</v>
      </c>
      <c r="J1249" s="11" t="s">
        <v>156</v>
      </c>
      <c r="K1249" s="11" t="str">
        <f>IFERROR(INDEX('EDC Component Dictionary'!$C$5:$C$37,MATCH('Rates Database'!J1249,'EDC Component Dictionary'!$B$5:$B$37,0)), "Energy Supply")</f>
        <v>Other</v>
      </c>
      <c r="L1249" s="12">
        <v>2.5000000000000001E-3</v>
      </c>
      <c r="M1249" s="12"/>
    </row>
    <row r="1250" spans="1:13" x14ac:dyDescent="0.3">
      <c r="A1250" s="18">
        <v>1248</v>
      </c>
      <c r="B1250" s="18">
        <f t="shared" si="38"/>
        <v>2020</v>
      </c>
      <c r="C1250" s="17">
        <v>43831</v>
      </c>
      <c r="D1250" s="18" t="s">
        <v>130</v>
      </c>
      <c r="E1250" s="18" t="s">
        <v>95</v>
      </c>
      <c r="F1250" s="18" t="str">
        <f t="shared" si="39"/>
        <v>Eversource_WMA-Energy Efficiency System Benefits Charge (EESBC)-43831</v>
      </c>
      <c r="G1250" s="11" t="s">
        <v>131</v>
      </c>
      <c r="H1250" s="11" t="s">
        <v>49</v>
      </c>
      <c r="I1250" s="11" t="s">
        <v>155</v>
      </c>
      <c r="J1250" s="11" t="s">
        <v>156</v>
      </c>
      <c r="K1250" s="11" t="str">
        <f>IFERROR(INDEX('EDC Component Dictionary'!$C$5:$C$37,MATCH('Rates Database'!J1250,'EDC Component Dictionary'!$B$5:$B$37,0)), "Energy Supply")</f>
        <v>Other</v>
      </c>
      <c r="L1250" s="12">
        <v>2.5000000000000001E-3</v>
      </c>
      <c r="M1250" s="12"/>
    </row>
    <row r="1251" spans="1:13" x14ac:dyDescent="0.3">
      <c r="A1251" s="18">
        <v>1249</v>
      </c>
      <c r="B1251" s="18">
        <f t="shared" si="38"/>
        <v>2019</v>
      </c>
      <c r="C1251" s="17">
        <v>43800</v>
      </c>
      <c r="D1251" s="18" t="s">
        <v>130</v>
      </c>
      <c r="E1251" s="18" t="s">
        <v>95</v>
      </c>
      <c r="F1251" s="18" t="str">
        <f t="shared" si="39"/>
        <v>Eversource_WMA-Energy Efficiency System Benefits Charge (EESBC)-43800</v>
      </c>
      <c r="G1251" s="11" t="s">
        <v>131</v>
      </c>
      <c r="H1251" s="11" t="s">
        <v>49</v>
      </c>
      <c r="I1251" s="11" t="s">
        <v>155</v>
      </c>
      <c r="J1251" s="11" t="s">
        <v>156</v>
      </c>
      <c r="K1251" s="11" t="str">
        <f>IFERROR(INDEX('EDC Component Dictionary'!$C$5:$C$37,MATCH('Rates Database'!J1251,'EDC Component Dictionary'!$B$5:$B$37,0)), "Energy Supply")</f>
        <v>Other</v>
      </c>
      <c r="L1251" s="12">
        <v>2.5000000000000001E-3</v>
      </c>
      <c r="M1251" s="12"/>
    </row>
    <row r="1252" spans="1:13" x14ac:dyDescent="0.3">
      <c r="A1252" s="18">
        <v>1250</v>
      </c>
      <c r="B1252" s="18">
        <f t="shared" si="38"/>
        <v>2019</v>
      </c>
      <c r="C1252" s="17">
        <v>43770</v>
      </c>
      <c r="D1252" s="18" t="s">
        <v>130</v>
      </c>
      <c r="E1252" s="18" t="s">
        <v>95</v>
      </c>
      <c r="F1252" s="18" t="str">
        <f t="shared" si="39"/>
        <v>Eversource_WMA-Energy Efficiency System Benefits Charge (EESBC)-43770</v>
      </c>
      <c r="G1252" s="11" t="s">
        <v>131</v>
      </c>
      <c r="H1252" s="11" t="s">
        <v>49</v>
      </c>
      <c r="I1252" s="11" t="s">
        <v>155</v>
      </c>
      <c r="J1252" s="11" t="s">
        <v>156</v>
      </c>
      <c r="K1252" s="11" t="str">
        <f>IFERROR(INDEX('EDC Component Dictionary'!$C$5:$C$37,MATCH('Rates Database'!J1252,'EDC Component Dictionary'!$B$5:$B$37,0)), "Energy Supply")</f>
        <v>Other</v>
      </c>
      <c r="L1252" s="12">
        <v>2.5000000000000001E-3</v>
      </c>
      <c r="M1252" s="12"/>
    </row>
    <row r="1253" spans="1:13" x14ac:dyDescent="0.3">
      <c r="A1253" s="18">
        <v>1251</v>
      </c>
      <c r="B1253" s="18">
        <f t="shared" si="38"/>
        <v>2019</v>
      </c>
      <c r="C1253" s="17">
        <v>43739</v>
      </c>
      <c r="D1253" s="18" t="s">
        <v>130</v>
      </c>
      <c r="E1253" s="18" t="s">
        <v>95</v>
      </c>
      <c r="F1253" s="18" t="str">
        <f t="shared" si="39"/>
        <v>Eversource_WMA-Energy Efficiency System Benefits Charge (EESBC)-43739</v>
      </c>
      <c r="G1253" s="11" t="s">
        <v>131</v>
      </c>
      <c r="H1253" s="11" t="s">
        <v>49</v>
      </c>
      <c r="I1253" s="11" t="s">
        <v>155</v>
      </c>
      <c r="J1253" s="11" t="s">
        <v>156</v>
      </c>
      <c r="K1253" s="11" t="str">
        <f>IFERROR(INDEX('EDC Component Dictionary'!$C$5:$C$37,MATCH('Rates Database'!J1253,'EDC Component Dictionary'!$B$5:$B$37,0)), "Energy Supply")</f>
        <v>Other</v>
      </c>
      <c r="L1253" s="12">
        <v>2.5000000000000001E-3</v>
      </c>
      <c r="M1253" s="12"/>
    </row>
    <row r="1254" spans="1:13" x14ac:dyDescent="0.3">
      <c r="A1254" s="18">
        <v>1252</v>
      </c>
      <c r="B1254" s="18">
        <f t="shared" si="38"/>
        <v>2019</v>
      </c>
      <c r="C1254" s="17">
        <v>43709</v>
      </c>
      <c r="D1254" s="18" t="s">
        <v>130</v>
      </c>
      <c r="E1254" s="18" t="s">
        <v>95</v>
      </c>
      <c r="F1254" s="18" t="str">
        <f t="shared" si="39"/>
        <v>Eversource_WMA-Energy Efficiency System Benefits Charge (EESBC)-43709</v>
      </c>
      <c r="G1254" s="11" t="s">
        <v>131</v>
      </c>
      <c r="H1254" s="11" t="s">
        <v>49</v>
      </c>
      <c r="I1254" s="11" t="s">
        <v>155</v>
      </c>
      <c r="J1254" s="11" t="s">
        <v>156</v>
      </c>
      <c r="K1254" s="11" t="str">
        <f>IFERROR(INDEX('EDC Component Dictionary'!$C$5:$C$37,MATCH('Rates Database'!J1254,'EDC Component Dictionary'!$B$5:$B$37,0)), "Energy Supply")</f>
        <v>Other</v>
      </c>
      <c r="L1254" s="12">
        <v>2.5000000000000001E-3</v>
      </c>
      <c r="M1254" s="12"/>
    </row>
    <row r="1255" spans="1:13" x14ac:dyDescent="0.3">
      <c r="A1255" s="18">
        <v>1253</v>
      </c>
      <c r="B1255" s="18">
        <f t="shared" si="38"/>
        <v>2019</v>
      </c>
      <c r="C1255" s="17">
        <v>43678</v>
      </c>
      <c r="D1255" s="18" t="s">
        <v>130</v>
      </c>
      <c r="E1255" s="18" t="s">
        <v>95</v>
      </c>
      <c r="F1255" s="18" t="str">
        <f t="shared" si="39"/>
        <v>Eversource_WMA-Energy Efficiency System Benefits Charge (EESBC)-43678</v>
      </c>
      <c r="G1255" s="11" t="s">
        <v>131</v>
      </c>
      <c r="H1255" s="11" t="s">
        <v>49</v>
      </c>
      <c r="I1255" s="11" t="s">
        <v>155</v>
      </c>
      <c r="J1255" s="11" t="s">
        <v>156</v>
      </c>
      <c r="K1255" s="11" t="str">
        <f>IFERROR(INDEX('EDC Component Dictionary'!$C$5:$C$37,MATCH('Rates Database'!J1255,'EDC Component Dictionary'!$B$5:$B$37,0)), "Energy Supply")</f>
        <v>Other</v>
      </c>
      <c r="L1255" s="12">
        <v>2.5000000000000001E-3</v>
      </c>
      <c r="M1255" s="12"/>
    </row>
    <row r="1256" spans="1:13" x14ac:dyDescent="0.3">
      <c r="A1256" s="18">
        <v>1254</v>
      </c>
      <c r="B1256" s="18">
        <f t="shared" si="38"/>
        <v>2019</v>
      </c>
      <c r="C1256" s="17">
        <v>43647</v>
      </c>
      <c r="D1256" s="18" t="s">
        <v>130</v>
      </c>
      <c r="E1256" s="18" t="s">
        <v>95</v>
      </c>
      <c r="F1256" s="18" t="str">
        <f t="shared" si="39"/>
        <v>Eversource_WMA-Energy Efficiency System Benefits Charge (EESBC)-43647</v>
      </c>
      <c r="G1256" s="11" t="s">
        <v>131</v>
      </c>
      <c r="H1256" s="11" t="s">
        <v>49</v>
      </c>
      <c r="I1256" s="11" t="s">
        <v>155</v>
      </c>
      <c r="J1256" s="11" t="s">
        <v>156</v>
      </c>
      <c r="K1256" s="11" t="str">
        <f>IFERROR(INDEX('EDC Component Dictionary'!$C$5:$C$37,MATCH('Rates Database'!J1256,'EDC Component Dictionary'!$B$5:$B$37,0)), "Energy Supply")</f>
        <v>Other</v>
      </c>
      <c r="L1256" s="12">
        <v>2.5000000000000001E-3</v>
      </c>
      <c r="M1256" s="12"/>
    </row>
    <row r="1257" spans="1:13" x14ac:dyDescent="0.3">
      <c r="A1257" s="18">
        <v>1255</v>
      </c>
      <c r="B1257" s="18">
        <f t="shared" si="38"/>
        <v>2019</v>
      </c>
      <c r="C1257" s="17">
        <v>43617</v>
      </c>
      <c r="D1257" s="18" t="s">
        <v>130</v>
      </c>
      <c r="E1257" s="18" t="s">
        <v>95</v>
      </c>
      <c r="F1257" s="18" t="str">
        <f t="shared" si="39"/>
        <v>Eversource_WMA-Energy Efficiency System Benefits Charge (EESBC)-43617</v>
      </c>
      <c r="G1257" s="11" t="s">
        <v>131</v>
      </c>
      <c r="H1257" s="11" t="s">
        <v>49</v>
      </c>
      <c r="I1257" s="11" t="s">
        <v>155</v>
      </c>
      <c r="J1257" s="11" t="s">
        <v>156</v>
      </c>
      <c r="K1257" s="11" t="str">
        <f>IFERROR(INDEX('EDC Component Dictionary'!$C$5:$C$37,MATCH('Rates Database'!J1257,'EDC Component Dictionary'!$B$5:$B$37,0)), "Energy Supply")</f>
        <v>Other</v>
      </c>
      <c r="L1257" s="12">
        <v>2.5000000000000001E-3</v>
      </c>
      <c r="M1257" s="12"/>
    </row>
    <row r="1258" spans="1:13" x14ac:dyDescent="0.3">
      <c r="A1258" s="18">
        <v>1256</v>
      </c>
      <c r="B1258" s="18">
        <f t="shared" si="38"/>
        <v>2019</v>
      </c>
      <c r="C1258" s="17">
        <v>43586</v>
      </c>
      <c r="D1258" s="18" t="s">
        <v>130</v>
      </c>
      <c r="E1258" s="18" t="s">
        <v>95</v>
      </c>
      <c r="F1258" s="18" t="str">
        <f t="shared" si="39"/>
        <v>Eversource_WMA-Energy Efficiency System Benefits Charge (EESBC)-43586</v>
      </c>
      <c r="G1258" s="11" t="s">
        <v>131</v>
      </c>
      <c r="H1258" s="11" t="s">
        <v>49</v>
      </c>
      <c r="I1258" s="11" t="s">
        <v>155</v>
      </c>
      <c r="J1258" s="11" t="s">
        <v>156</v>
      </c>
      <c r="K1258" s="11" t="str">
        <f>IFERROR(INDEX('EDC Component Dictionary'!$C$5:$C$37,MATCH('Rates Database'!J1258,'EDC Component Dictionary'!$B$5:$B$37,0)), "Energy Supply")</f>
        <v>Other</v>
      </c>
      <c r="L1258" s="12">
        <v>2.5000000000000001E-3</v>
      </c>
      <c r="M1258" s="12"/>
    </row>
    <row r="1259" spans="1:13" x14ac:dyDescent="0.3">
      <c r="A1259" s="18">
        <v>1257</v>
      </c>
      <c r="B1259" s="18">
        <f t="shared" si="38"/>
        <v>2019</v>
      </c>
      <c r="C1259" s="17">
        <v>43556</v>
      </c>
      <c r="D1259" s="18" t="s">
        <v>130</v>
      </c>
      <c r="E1259" s="18" t="s">
        <v>95</v>
      </c>
      <c r="F1259" s="18" t="str">
        <f t="shared" si="39"/>
        <v>Eversource_WMA-Energy Efficiency System Benefits Charge (EESBC)-43556</v>
      </c>
      <c r="G1259" s="11" t="s">
        <v>131</v>
      </c>
      <c r="H1259" s="11" t="s">
        <v>49</v>
      </c>
      <c r="I1259" s="11" t="s">
        <v>155</v>
      </c>
      <c r="J1259" s="11" t="s">
        <v>156</v>
      </c>
      <c r="K1259" s="11" t="str">
        <f>IFERROR(INDEX('EDC Component Dictionary'!$C$5:$C$37,MATCH('Rates Database'!J1259,'EDC Component Dictionary'!$B$5:$B$37,0)), "Energy Supply")</f>
        <v>Other</v>
      </c>
      <c r="L1259" s="12">
        <v>2.5000000000000001E-3</v>
      </c>
      <c r="M1259" s="12"/>
    </row>
    <row r="1260" spans="1:13" x14ac:dyDescent="0.3">
      <c r="A1260" s="18">
        <v>1258</v>
      </c>
      <c r="B1260" s="18">
        <f t="shared" si="38"/>
        <v>2019</v>
      </c>
      <c r="C1260" s="17">
        <v>43525</v>
      </c>
      <c r="D1260" s="18" t="s">
        <v>130</v>
      </c>
      <c r="E1260" s="18" t="s">
        <v>95</v>
      </c>
      <c r="F1260" s="18" t="str">
        <f t="shared" si="39"/>
        <v>Eversource_WMA-Energy Efficiency System Benefits Charge (EESBC)-43525</v>
      </c>
      <c r="G1260" s="11" t="s">
        <v>131</v>
      </c>
      <c r="H1260" s="11" t="s">
        <v>49</v>
      </c>
      <c r="I1260" s="11" t="s">
        <v>155</v>
      </c>
      <c r="J1260" s="11" t="s">
        <v>156</v>
      </c>
      <c r="K1260" s="11" t="str">
        <f>IFERROR(INDEX('EDC Component Dictionary'!$C$5:$C$37,MATCH('Rates Database'!J1260,'EDC Component Dictionary'!$B$5:$B$37,0)), "Energy Supply")</f>
        <v>Other</v>
      </c>
      <c r="L1260" s="12">
        <v>2.5000000000000001E-3</v>
      </c>
      <c r="M1260" s="12"/>
    </row>
    <row r="1261" spans="1:13" x14ac:dyDescent="0.3">
      <c r="A1261" s="18">
        <v>1259</v>
      </c>
      <c r="B1261" s="18">
        <f t="shared" si="38"/>
        <v>2019</v>
      </c>
      <c r="C1261" s="17">
        <v>43497</v>
      </c>
      <c r="D1261" s="18" t="s">
        <v>130</v>
      </c>
      <c r="E1261" s="18" t="s">
        <v>95</v>
      </c>
      <c r="F1261" s="18" t="str">
        <f t="shared" si="39"/>
        <v>Eversource_WMA-Energy Efficiency System Benefits Charge (EESBC)-43497</v>
      </c>
      <c r="G1261" s="11" t="s">
        <v>131</v>
      </c>
      <c r="H1261" s="11" t="s">
        <v>49</v>
      </c>
      <c r="I1261" s="11" t="s">
        <v>155</v>
      </c>
      <c r="J1261" s="11" t="s">
        <v>156</v>
      </c>
      <c r="K1261" s="11" t="str">
        <f>IFERROR(INDEX('EDC Component Dictionary'!$C$5:$C$37,MATCH('Rates Database'!J1261,'EDC Component Dictionary'!$B$5:$B$37,0)), "Energy Supply")</f>
        <v>Other</v>
      </c>
      <c r="L1261" s="12">
        <v>2.5000000000000001E-3</v>
      </c>
      <c r="M1261" s="12"/>
    </row>
    <row r="1262" spans="1:13" x14ac:dyDescent="0.3">
      <c r="A1262" s="18">
        <v>1260</v>
      </c>
      <c r="B1262" s="18">
        <f t="shared" si="38"/>
        <v>2019</v>
      </c>
      <c r="C1262" s="17">
        <v>43466</v>
      </c>
      <c r="D1262" s="18" t="s">
        <v>130</v>
      </c>
      <c r="E1262" s="18" t="s">
        <v>95</v>
      </c>
      <c r="F1262" s="18" t="str">
        <f t="shared" si="39"/>
        <v>Eversource_WMA-Energy Efficiency System Benefits Charge (EESBC)-43466</v>
      </c>
      <c r="G1262" s="11" t="s">
        <v>131</v>
      </c>
      <c r="H1262" s="11" t="s">
        <v>49</v>
      </c>
      <c r="I1262" s="11" t="s">
        <v>155</v>
      </c>
      <c r="J1262" s="11" t="s">
        <v>156</v>
      </c>
      <c r="K1262" s="11" t="str">
        <f>IFERROR(INDEX('EDC Component Dictionary'!$C$5:$C$37,MATCH('Rates Database'!J1262,'EDC Component Dictionary'!$B$5:$B$37,0)), "Energy Supply")</f>
        <v>Other</v>
      </c>
      <c r="L1262" s="12">
        <v>2.5000000000000001E-3</v>
      </c>
      <c r="M1262" s="12"/>
    </row>
    <row r="1263" spans="1:13" x14ac:dyDescent="0.3">
      <c r="A1263" s="18">
        <v>1261</v>
      </c>
      <c r="B1263" s="18">
        <f t="shared" si="38"/>
        <v>2024</v>
      </c>
      <c r="C1263" s="17">
        <v>45352</v>
      </c>
      <c r="D1263" s="18" t="s">
        <v>130</v>
      </c>
      <c r="E1263" s="18" t="s">
        <v>95</v>
      </c>
      <c r="F1263" s="18" t="str">
        <f t="shared" si="39"/>
        <v>Eversource_WMA-Energy Efficiency Reconciliation Factor (EERF)-45352</v>
      </c>
      <c r="G1263" s="11" t="s">
        <v>131</v>
      </c>
      <c r="H1263" s="11" t="s">
        <v>49</v>
      </c>
      <c r="I1263" s="11" t="s">
        <v>155</v>
      </c>
      <c r="J1263" s="11" t="s">
        <v>157</v>
      </c>
      <c r="K1263" s="11" t="str">
        <f>IFERROR(INDEX('EDC Component Dictionary'!$C$5:$C$37,MATCH('Rates Database'!J1263,'EDC Component Dictionary'!$B$5:$B$37,0)), "Energy Supply")</f>
        <v>Other</v>
      </c>
      <c r="L1263" s="12">
        <v>2.0840000000000001E-2</v>
      </c>
      <c r="M1263" s="12"/>
    </row>
    <row r="1264" spans="1:13" x14ac:dyDescent="0.3">
      <c r="A1264" s="18">
        <v>1262</v>
      </c>
      <c r="B1264" s="18">
        <f t="shared" si="38"/>
        <v>2024</v>
      </c>
      <c r="C1264" s="17">
        <v>45323</v>
      </c>
      <c r="D1264" s="18" t="s">
        <v>130</v>
      </c>
      <c r="E1264" s="18" t="s">
        <v>95</v>
      </c>
      <c r="F1264" s="18" t="str">
        <f t="shared" si="39"/>
        <v>Eversource_WMA-Energy Efficiency Reconciliation Factor (EERF)-45323</v>
      </c>
      <c r="G1264" s="11" t="s">
        <v>131</v>
      </c>
      <c r="H1264" s="11" t="s">
        <v>49</v>
      </c>
      <c r="I1264" s="11" t="s">
        <v>155</v>
      </c>
      <c r="J1264" s="11" t="s">
        <v>157</v>
      </c>
      <c r="K1264" s="11" t="str">
        <f>IFERROR(INDEX('EDC Component Dictionary'!$C$5:$C$37,MATCH('Rates Database'!J1264,'EDC Component Dictionary'!$B$5:$B$37,0)), "Energy Supply")</f>
        <v>Other</v>
      </c>
      <c r="L1264" s="12">
        <v>2.0840000000000001E-2</v>
      </c>
      <c r="M1264" s="12"/>
    </row>
    <row r="1265" spans="1:13" x14ac:dyDescent="0.3">
      <c r="A1265" s="18">
        <v>1263</v>
      </c>
      <c r="B1265" s="18">
        <f t="shared" si="38"/>
        <v>2024</v>
      </c>
      <c r="C1265" s="17">
        <v>45292</v>
      </c>
      <c r="D1265" s="18" t="s">
        <v>130</v>
      </c>
      <c r="E1265" s="18" t="s">
        <v>95</v>
      </c>
      <c r="F1265" s="18" t="str">
        <f t="shared" si="39"/>
        <v>Eversource_WMA-Energy Efficiency Reconciliation Factor (EERF)-45292</v>
      </c>
      <c r="G1265" s="11" t="s">
        <v>131</v>
      </c>
      <c r="H1265" s="11" t="s">
        <v>49</v>
      </c>
      <c r="I1265" s="11" t="s">
        <v>155</v>
      </c>
      <c r="J1265" s="11" t="s">
        <v>157</v>
      </c>
      <c r="K1265" s="11" t="str">
        <f>IFERROR(INDEX('EDC Component Dictionary'!$C$5:$C$37,MATCH('Rates Database'!J1265,'EDC Component Dictionary'!$B$5:$B$37,0)), "Energy Supply")</f>
        <v>Other</v>
      </c>
      <c r="L1265" s="12">
        <v>2.0840000000000001E-2</v>
      </c>
      <c r="M1265" s="12"/>
    </row>
    <row r="1266" spans="1:13" x14ac:dyDescent="0.3">
      <c r="A1266" s="18">
        <v>1264</v>
      </c>
      <c r="B1266" s="18">
        <f t="shared" si="38"/>
        <v>2023</v>
      </c>
      <c r="C1266" s="17">
        <v>45261</v>
      </c>
      <c r="D1266" s="18" t="s">
        <v>130</v>
      </c>
      <c r="E1266" s="18" t="s">
        <v>95</v>
      </c>
      <c r="F1266" s="18" t="str">
        <f t="shared" si="39"/>
        <v>Eversource_WMA-Energy Efficiency Reconciliation Factor (EERF)-45261</v>
      </c>
      <c r="G1266" s="11" t="s">
        <v>131</v>
      </c>
      <c r="H1266" s="11" t="s">
        <v>49</v>
      </c>
      <c r="I1266" s="11" t="s">
        <v>155</v>
      </c>
      <c r="J1266" s="11" t="s">
        <v>157</v>
      </c>
      <c r="K1266" s="11" t="str">
        <f>IFERROR(INDEX('EDC Component Dictionary'!$C$5:$C$37,MATCH('Rates Database'!J1266,'EDC Component Dictionary'!$B$5:$B$37,0)), "Energy Supply")</f>
        <v>Other</v>
      </c>
      <c r="L1266" s="12">
        <v>2.0840000000000001E-2</v>
      </c>
      <c r="M1266" s="12"/>
    </row>
    <row r="1267" spans="1:13" x14ac:dyDescent="0.3">
      <c r="A1267" s="18">
        <v>1265</v>
      </c>
      <c r="B1267" s="18">
        <f t="shared" si="38"/>
        <v>2023</v>
      </c>
      <c r="C1267" s="17">
        <v>45231</v>
      </c>
      <c r="D1267" s="18" t="s">
        <v>130</v>
      </c>
      <c r="E1267" s="18" t="s">
        <v>95</v>
      </c>
      <c r="F1267" s="18" t="str">
        <f t="shared" si="39"/>
        <v>Eversource_WMA-Energy Efficiency Reconciliation Factor (EERF)-45231</v>
      </c>
      <c r="G1267" s="11" t="s">
        <v>131</v>
      </c>
      <c r="H1267" s="11" t="s">
        <v>49</v>
      </c>
      <c r="I1267" s="11" t="s">
        <v>155</v>
      </c>
      <c r="J1267" s="11" t="s">
        <v>157</v>
      </c>
      <c r="K1267" s="11" t="str">
        <f>IFERROR(INDEX('EDC Component Dictionary'!$C$5:$C$37,MATCH('Rates Database'!J1267,'EDC Component Dictionary'!$B$5:$B$37,0)), "Energy Supply")</f>
        <v>Other</v>
      </c>
      <c r="L1267" s="12">
        <v>2.0840000000000001E-2</v>
      </c>
      <c r="M1267" s="12"/>
    </row>
    <row r="1268" spans="1:13" x14ac:dyDescent="0.3">
      <c r="A1268" s="18">
        <v>1266</v>
      </c>
      <c r="B1268" s="18">
        <f t="shared" si="38"/>
        <v>2023</v>
      </c>
      <c r="C1268" s="17">
        <v>45200</v>
      </c>
      <c r="D1268" s="18" t="s">
        <v>130</v>
      </c>
      <c r="E1268" s="18" t="s">
        <v>95</v>
      </c>
      <c r="F1268" s="18" t="str">
        <f t="shared" si="39"/>
        <v>Eversource_WMA-Energy Efficiency Reconciliation Factor (EERF)-45200</v>
      </c>
      <c r="G1268" s="11" t="s">
        <v>131</v>
      </c>
      <c r="H1268" s="11" t="s">
        <v>49</v>
      </c>
      <c r="I1268" s="11" t="s">
        <v>155</v>
      </c>
      <c r="J1268" s="11" t="s">
        <v>157</v>
      </c>
      <c r="K1268" s="11" t="str">
        <f>IFERROR(INDEX('EDC Component Dictionary'!$C$5:$C$37,MATCH('Rates Database'!J1268,'EDC Component Dictionary'!$B$5:$B$37,0)), "Energy Supply")</f>
        <v>Other</v>
      </c>
      <c r="L1268" s="12">
        <v>2.0840000000000001E-2</v>
      </c>
      <c r="M1268" s="12"/>
    </row>
    <row r="1269" spans="1:13" x14ac:dyDescent="0.3">
      <c r="A1269" s="18">
        <v>1267</v>
      </c>
      <c r="B1269" s="18">
        <f t="shared" si="38"/>
        <v>2023</v>
      </c>
      <c r="C1269" s="17">
        <v>45170</v>
      </c>
      <c r="D1269" s="18" t="s">
        <v>130</v>
      </c>
      <c r="E1269" s="18" t="s">
        <v>95</v>
      </c>
      <c r="F1269" s="18" t="str">
        <f t="shared" si="39"/>
        <v>Eversource_WMA-Energy Efficiency Reconciliation Factor (EERF)-45170</v>
      </c>
      <c r="G1269" s="11" t="s">
        <v>131</v>
      </c>
      <c r="H1269" s="11" t="s">
        <v>49</v>
      </c>
      <c r="I1269" s="11" t="s">
        <v>155</v>
      </c>
      <c r="J1269" s="11" t="s">
        <v>157</v>
      </c>
      <c r="K1269" s="11" t="str">
        <f>IFERROR(INDEX('EDC Component Dictionary'!$C$5:$C$37,MATCH('Rates Database'!J1269,'EDC Component Dictionary'!$B$5:$B$37,0)), "Energy Supply")</f>
        <v>Other</v>
      </c>
      <c r="L1269" s="12">
        <v>2.0840000000000001E-2</v>
      </c>
      <c r="M1269" s="12"/>
    </row>
    <row r="1270" spans="1:13" x14ac:dyDescent="0.3">
      <c r="A1270" s="18">
        <v>1268</v>
      </c>
      <c r="B1270" s="18">
        <f t="shared" si="38"/>
        <v>2023</v>
      </c>
      <c r="C1270" s="17">
        <v>45139</v>
      </c>
      <c r="D1270" s="18" t="s">
        <v>130</v>
      </c>
      <c r="E1270" s="18" t="s">
        <v>95</v>
      </c>
      <c r="F1270" s="18" t="str">
        <f t="shared" si="39"/>
        <v>Eversource_WMA-Energy Efficiency Reconciliation Factor (EERF)-45139</v>
      </c>
      <c r="G1270" s="11" t="s">
        <v>131</v>
      </c>
      <c r="H1270" s="11" t="s">
        <v>49</v>
      </c>
      <c r="I1270" s="11" t="s">
        <v>155</v>
      </c>
      <c r="J1270" s="11" t="s">
        <v>157</v>
      </c>
      <c r="K1270" s="11" t="str">
        <f>IFERROR(INDEX('EDC Component Dictionary'!$C$5:$C$37,MATCH('Rates Database'!J1270,'EDC Component Dictionary'!$B$5:$B$37,0)), "Energy Supply")</f>
        <v>Other</v>
      </c>
      <c r="L1270" s="12">
        <v>2.0840000000000001E-2</v>
      </c>
      <c r="M1270" s="12"/>
    </row>
    <row r="1271" spans="1:13" x14ac:dyDescent="0.3">
      <c r="A1271" s="18">
        <v>1269</v>
      </c>
      <c r="B1271" s="18">
        <f t="shared" si="38"/>
        <v>2023</v>
      </c>
      <c r="C1271" s="17">
        <v>45108</v>
      </c>
      <c r="D1271" s="18" t="s">
        <v>130</v>
      </c>
      <c r="E1271" s="18" t="s">
        <v>95</v>
      </c>
      <c r="F1271" s="18" t="str">
        <f t="shared" si="39"/>
        <v>Eversource_WMA-Energy Efficiency Reconciliation Factor (EERF)-45108</v>
      </c>
      <c r="G1271" s="11" t="s">
        <v>131</v>
      </c>
      <c r="H1271" s="11" t="s">
        <v>49</v>
      </c>
      <c r="I1271" s="11" t="s">
        <v>155</v>
      </c>
      <c r="J1271" s="11" t="s">
        <v>157</v>
      </c>
      <c r="K1271" s="11" t="str">
        <f>IFERROR(INDEX('EDC Component Dictionary'!$C$5:$C$37,MATCH('Rates Database'!J1271,'EDC Component Dictionary'!$B$5:$B$37,0)), "Energy Supply")</f>
        <v>Other</v>
      </c>
      <c r="L1271" s="12">
        <v>2.0840000000000001E-2</v>
      </c>
      <c r="M1271" s="12"/>
    </row>
    <row r="1272" spans="1:13" x14ac:dyDescent="0.3">
      <c r="A1272" s="18">
        <v>1270</v>
      </c>
      <c r="B1272" s="18">
        <f t="shared" si="38"/>
        <v>2023</v>
      </c>
      <c r="C1272" s="17">
        <v>45078</v>
      </c>
      <c r="D1272" s="18" t="s">
        <v>130</v>
      </c>
      <c r="E1272" s="18" t="s">
        <v>95</v>
      </c>
      <c r="F1272" s="18" t="str">
        <f t="shared" si="39"/>
        <v>Eversource_WMA-Energy Efficiency Reconciliation Factor (EERF)-45078</v>
      </c>
      <c r="G1272" s="11" t="s">
        <v>131</v>
      </c>
      <c r="H1272" s="11" t="s">
        <v>49</v>
      </c>
      <c r="I1272" s="11" t="s">
        <v>155</v>
      </c>
      <c r="J1272" s="11" t="s">
        <v>157</v>
      </c>
      <c r="K1272" s="11" t="str">
        <f>IFERROR(INDEX('EDC Component Dictionary'!$C$5:$C$37,MATCH('Rates Database'!J1272,'EDC Component Dictionary'!$B$5:$B$37,0)), "Energy Supply")</f>
        <v>Other</v>
      </c>
      <c r="L1272" s="12">
        <v>1.983E-2</v>
      </c>
      <c r="M1272" s="12"/>
    </row>
    <row r="1273" spans="1:13" x14ac:dyDescent="0.3">
      <c r="A1273" s="18">
        <v>1271</v>
      </c>
      <c r="B1273" s="18">
        <f t="shared" si="38"/>
        <v>2023</v>
      </c>
      <c r="C1273" s="17">
        <v>45047</v>
      </c>
      <c r="D1273" s="18" t="s">
        <v>130</v>
      </c>
      <c r="E1273" s="18" t="s">
        <v>95</v>
      </c>
      <c r="F1273" s="18" t="str">
        <f t="shared" si="39"/>
        <v>Eversource_WMA-Energy Efficiency Reconciliation Factor (EERF)-45047</v>
      </c>
      <c r="G1273" s="11" t="s">
        <v>131</v>
      </c>
      <c r="H1273" s="11" t="s">
        <v>49</v>
      </c>
      <c r="I1273" s="11" t="s">
        <v>155</v>
      </c>
      <c r="J1273" s="11" t="s">
        <v>157</v>
      </c>
      <c r="K1273" s="11" t="str">
        <f>IFERROR(INDEX('EDC Component Dictionary'!$C$5:$C$37,MATCH('Rates Database'!J1273,'EDC Component Dictionary'!$B$5:$B$37,0)), "Energy Supply")</f>
        <v>Other</v>
      </c>
      <c r="L1273" s="12">
        <v>1.983E-2</v>
      </c>
      <c r="M1273" s="12"/>
    </row>
    <row r="1274" spans="1:13" x14ac:dyDescent="0.3">
      <c r="A1274" s="18">
        <v>1272</v>
      </c>
      <c r="B1274" s="18">
        <f t="shared" si="38"/>
        <v>2023</v>
      </c>
      <c r="C1274" s="17">
        <v>45017</v>
      </c>
      <c r="D1274" s="18" t="s">
        <v>130</v>
      </c>
      <c r="E1274" s="18" t="s">
        <v>95</v>
      </c>
      <c r="F1274" s="18" t="str">
        <f t="shared" si="39"/>
        <v>Eversource_WMA-Energy Efficiency Reconciliation Factor (EERF)-45017</v>
      </c>
      <c r="G1274" s="11" t="s">
        <v>131</v>
      </c>
      <c r="H1274" s="11" t="s">
        <v>49</v>
      </c>
      <c r="I1274" s="11" t="s">
        <v>155</v>
      </c>
      <c r="J1274" s="11" t="s">
        <v>157</v>
      </c>
      <c r="K1274" s="11" t="str">
        <f>IFERROR(INDEX('EDC Component Dictionary'!$C$5:$C$37,MATCH('Rates Database'!J1274,'EDC Component Dictionary'!$B$5:$B$37,0)), "Energy Supply")</f>
        <v>Other</v>
      </c>
      <c r="L1274" s="12">
        <v>1.983E-2</v>
      </c>
      <c r="M1274" s="12"/>
    </row>
    <row r="1275" spans="1:13" x14ac:dyDescent="0.3">
      <c r="A1275" s="18">
        <v>1273</v>
      </c>
      <c r="B1275" s="18">
        <f t="shared" si="38"/>
        <v>2023</v>
      </c>
      <c r="C1275" s="17">
        <v>44986</v>
      </c>
      <c r="D1275" s="18" t="s">
        <v>130</v>
      </c>
      <c r="E1275" s="18" t="s">
        <v>95</v>
      </c>
      <c r="F1275" s="18" t="str">
        <f t="shared" si="39"/>
        <v>Eversource_WMA-Energy Efficiency Reconciliation Factor (EERF)-44986</v>
      </c>
      <c r="G1275" s="11" t="s">
        <v>131</v>
      </c>
      <c r="H1275" s="11" t="s">
        <v>49</v>
      </c>
      <c r="I1275" s="11" t="s">
        <v>155</v>
      </c>
      <c r="J1275" s="11" t="s">
        <v>157</v>
      </c>
      <c r="K1275" s="11" t="str">
        <f>IFERROR(INDEX('EDC Component Dictionary'!$C$5:$C$37,MATCH('Rates Database'!J1275,'EDC Component Dictionary'!$B$5:$B$37,0)), "Energy Supply")</f>
        <v>Other</v>
      </c>
      <c r="L1275" s="12">
        <v>1.983E-2</v>
      </c>
      <c r="M1275" s="12"/>
    </row>
    <row r="1276" spans="1:13" x14ac:dyDescent="0.3">
      <c r="A1276" s="18">
        <v>1274</v>
      </c>
      <c r="B1276" s="18">
        <f t="shared" si="38"/>
        <v>2023</v>
      </c>
      <c r="C1276" s="17">
        <v>44958</v>
      </c>
      <c r="D1276" s="18" t="s">
        <v>130</v>
      </c>
      <c r="E1276" s="18" t="s">
        <v>95</v>
      </c>
      <c r="F1276" s="18" t="str">
        <f t="shared" si="39"/>
        <v>Eversource_WMA-Energy Efficiency Reconciliation Factor (EERF)-44958</v>
      </c>
      <c r="G1276" s="11" t="s">
        <v>131</v>
      </c>
      <c r="H1276" s="11" t="s">
        <v>49</v>
      </c>
      <c r="I1276" s="11" t="s">
        <v>155</v>
      </c>
      <c r="J1276" s="11" t="s">
        <v>157</v>
      </c>
      <c r="K1276" s="11" t="str">
        <f>IFERROR(INDEX('EDC Component Dictionary'!$C$5:$C$37,MATCH('Rates Database'!J1276,'EDC Component Dictionary'!$B$5:$B$37,0)), "Energy Supply")</f>
        <v>Other</v>
      </c>
      <c r="L1276" s="12">
        <v>1.983E-2</v>
      </c>
      <c r="M1276" s="12"/>
    </row>
    <row r="1277" spans="1:13" x14ac:dyDescent="0.3">
      <c r="A1277" s="18">
        <v>1275</v>
      </c>
      <c r="B1277" s="18">
        <f t="shared" si="38"/>
        <v>2023</v>
      </c>
      <c r="C1277" s="17">
        <v>44927</v>
      </c>
      <c r="D1277" s="18" t="s">
        <v>130</v>
      </c>
      <c r="E1277" s="18" t="s">
        <v>95</v>
      </c>
      <c r="F1277" s="18" t="str">
        <f t="shared" si="39"/>
        <v>Eversource_WMA-Energy Efficiency Reconciliation Factor (EERF)-44927</v>
      </c>
      <c r="G1277" s="11" t="s">
        <v>131</v>
      </c>
      <c r="H1277" s="11" t="s">
        <v>49</v>
      </c>
      <c r="I1277" s="11" t="s">
        <v>155</v>
      </c>
      <c r="J1277" s="11" t="s">
        <v>157</v>
      </c>
      <c r="K1277" s="11" t="str">
        <f>IFERROR(INDEX('EDC Component Dictionary'!$C$5:$C$37,MATCH('Rates Database'!J1277,'EDC Component Dictionary'!$B$5:$B$37,0)), "Energy Supply")</f>
        <v>Other</v>
      </c>
      <c r="L1277" s="12">
        <v>1.983E-2</v>
      </c>
      <c r="M1277" s="12"/>
    </row>
    <row r="1278" spans="1:13" x14ac:dyDescent="0.3">
      <c r="A1278" s="18">
        <v>1276</v>
      </c>
      <c r="B1278" s="18">
        <f t="shared" si="38"/>
        <v>2022</v>
      </c>
      <c r="C1278" s="17">
        <v>44896</v>
      </c>
      <c r="D1278" s="18" t="s">
        <v>130</v>
      </c>
      <c r="E1278" s="18" t="s">
        <v>95</v>
      </c>
      <c r="F1278" s="18" t="str">
        <f t="shared" si="39"/>
        <v>Eversource_WMA-Energy Efficiency Reconciliation Factor (EERF)-44896</v>
      </c>
      <c r="G1278" s="11" t="s">
        <v>131</v>
      </c>
      <c r="H1278" s="11" t="s">
        <v>49</v>
      </c>
      <c r="I1278" s="11" t="s">
        <v>155</v>
      </c>
      <c r="J1278" s="11" t="s">
        <v>157</v>
      </c>
      <c r="K1278" s="11" t="str">
        <f>IFERROR(INDEX('EDC Component Dictionary'!$C$5:$C$37,MATCH('Rates Database'!J1278,'EDC Component Dictionary'!$B$5:$B$37,0)), "Energy Supply")</f>
        <v>Other</v>
      </c>
      <c r="L1278" s="12">
        <v>1.983E-2</v>
      </c>
      <c r="M1278" s="12"/>
    </row>
    <row r="1279" spans="1:13" x14ac:dyDescent="0.3">
      <c r="A1279" s="18">
        <v>1277</v>
      </c>
      <c r="B1279" s="18">
        <f t="shared" si="38"/>
        <v>2022</v>
      </c>
      <c r="C1279" s="17">
        <v>44866</v>
      </c>
      <c r="D1279" s="18" t="s">
        <v>130</v>
      </c>
      <c r="E1279" s="18" t="s">
        <v>95</v>
      </c>
      <c r="F1279" s="18" t="str">
        <f t="shared" si="39"/>
        <v>Eversource_WMA-Energy Efficiency Reconciliation Factor (EERF)-44866</v>
      </c>
      <c r="G1279" s="11" t="s">
        <v>131</v>
      </c>
      <c r="H1279" s="11" t="s">
        <v>49</v>
      </c>
      <c r="I1279" s="11" t="s">
        <v>155</v>
      </c>
      <c r="J1279" s="11" t="s">
        <v>157</v>
      </c>
      <c r="K1279" s="11" t="str">
        <f>IFERROR(INDEX('EDC Component Dictionary'!$C$5:$C$37,MATCH('Rates Database'!J1279,'EDC Component Dictionary'!$B$5:$B$37,0)), "Energy Supply")</f>
        <v>Other</v>
      </c>
      <c r="L1279" s="12">
        <v>1.983E-2</v>
      </c>
      <c r="M1279" s="12"/>
    </row>
    <row r="1280" spans="1:13" x14ac:dyDescent="0.3">
      <c r="A1280" s="18">
        <v>1278</v>
      </c>
      <c r="B1280" s="18">
        <f t="shared" si="38"/>
        <v>2022</v>
      </c>
      <c r="C1280" s="17">
        <v>44835</v>
      </c>
      <c r="D1280" s="18" t="s">
        <v>130</v>
      </c>
      <c r="E1280" s="18" t="s">
        <v>95</v>
      </c>
      <c r="F1280" s="18" t="str">
        <f t="shared" si="39"/>
        <v>Eversource_WMA-Energy Efficiency Reconciliation Factor (EERF)-44835</v>
      </c>
      <c r="G1280" s="11" t="s">
        <v>131</v>
      </c>
      <c r="H1280" s="11" t="s">
        <v>49</v>
      </c>
      <c r="I1280" s="11" t="s">
        <v>155</v>
      </c>
      <c r="J1280" s="11" t="s">
        <v>157</v>
      </c>
      <c r="K1280" s="11" t="str">
        <f>IFERROR(INDEX('EDC Component Dictionary'!$C$5:$C$37,MATCH('Rates Database'!J1280,'EDC Component Dictionary'!$B$5:$B$37,0)), "Energy Supply")</f>
        <v>Other</v>
      </c>
      <c r="L1280" s="12">
        <v>1.983E-2</v>
      </c>
      <c r="M1280" s="12"/>
    </row>
    <row r="1281" spans="1:13" x14ac:dyDescent="0.3">
      <c r="A1281" s="18">
        <v>1279</v>
      </c>
      <c r="B1281" s="18">
        <f t="shared" si="38"/>
        <v>2022</v>
      </c>
      <c r="C1281" s="17">
        <v>44805</v>
      </c>
      <c r="D1281" s="18" t="s">
        <v>130</v>
      </c>
      <c r="E1281" s="18" t="s">
        <v>95</v>
      </c>
      <c r="F1281" s="18" t="str">
        <f t="shared" si="39"/>
        <v>Eversource_WMA-Energy Efficiency Reconciliation Factor (EERF)-44805</v>
      </c>
      <c r="G1281" s="11" t="s">
        <v>131</v>
      </c>
      <c r="H1281" s="11" t="s">
        <v>49</v>
      </c>
      <c r="I1281" s="11" t="s">
        <v>155</v>
      </c>
      <c r="J1281" s="11" t="s">
        <v>157</v>
      </c>
      <c r="K1281" s="11" t="str">
        <f>IFERROR(INDEX('EDC Component Dictionary'!$C$5:$C$37,MATCH('Rates Database'!J1281,'EDC Component Dictionary'!$B$5:$B$37,0)), "Energy Supply")</f>
        <v>Other</v>
      </c>
      <c r="L1281" s="12">
        <v>1.983E-2</v>
      </c>
      <c r="M1281" s="12"/>
    </row>
    <row r="1282" spans="1:13" x14ac:dyDescent="0.3">
      <c r="A1282" s="18">
        <v>1280</v>
      </c>
      <c r="B1282" s="18">
        <f t="shared" si="38"/>
        <v>2022</v>
      </c>
      <c r="C1282" s="17">
        <v>44774</v>
      </c>
      <c r="D1282" s="18" t="s">
        <v>130</v>
      </c>
      <c r="E1282" s="18" t="s">
        <v>95</v>
      </c>
      <c r="F1282" s="18" t="str">
        <f t="shared" si="39"/>
        <v>Eversource_WMA-Energy Efficiency Reconciliation Factor (EERF)-44774</v>
      </c>
      <c r="G1282" s="11" t="s">
        <v>131</v>
      </c>
      <c r="H1282" s="11" t="s">
        <v>49</v>
      </c>
      <c r="I1282" s="11" t="s">
        <v>155</v>
      </c>
      <c r="J1282" s="11" t="s">
        <v>157</v>
      </c>
      <c r="K1282" s="11" t="str">
        <f>IFERROR(INDEX('EDC Component Dictionary'!$C$5:$C$37,MATCH('Rates Database'!J1282,'EDC Component Dictionary'!$B$5:$B$37,0)), "Energy Supply")</f>
        <v>Other</v>
      </c>
      <c r="L1282" s="12">
        <v>1.983E-2</v>
      </c>
      <c r="M1282" s="12"/>
    </row>
    <row r="1283" spans="1:13" x14ac:dyDescent="0.3">
      <c r="A1283" s="18">
        <v>1281</v>
      </c>
      <c r="B1283" s="18">
        <f t="shared" ref="B1283:B1346" si="40">YEAR(C1283)</f>
        <v>2022</v>
      </c>
      <c r="C1283" s="17">
        <v>44743</v>
      </c>
      <c r="D1283" s="18" t="s">
        <v>130</v>
      </c>
      <c r="E1283" s="18" t="s">
        <v>95</v>
      </c>
      <c r="F1283" s="18" t="str">
        <f t="shared" si="39"/>
        <v>Eversource_WMA-Energy Efficiency Reconciliation Factor (EERF)-44743</v>
      </c>
      <c r="G1283" s="11" t="s">
        <v>131</v>
      </c>
      <c r="H1283" s="11" t="s">
        <v>49</v>
      </c>
      <c r="I1283" s="11" t="s">
        <v>155</v>
      </c>
      <c r="J1283" s="11" t="s">
        <v>157</v>
      </c>
      <c r="K1283" s="11" t="str">
        <f>IFERROR(INDEX('EDC Component Dictionary'!$C$5:$C$37,MATCH('Rates Database'!J1283,'EDC Component Dictionary'!$B$5:$B$37,0)), "Energy Supply")</f>
        <v>Other</v>
      </c>
      <c r="L1283" s="12">
        <v>1.983E-2</v>
      </c>
      <c r="M1283" s="12"/>
    </row>
    <row r="1284" spans="1:13" x14ac:dyDescent="0.3">
      <c r="A1284" s="18">
        <v>1282</v>
      </c>
      <c r="B1284" s="18">
        <f t="shared" si="40"/>
        <v>2022</v>
      </c>
      <c r="C1284" s="17">
        <v>44713</v>
      </c>
      <c r="D1284" s="18" t="s">
        <v>130</v>
      </c>
      <c r="E1284" s="18" t="s">
        <v>95</v>
      </c>
      <c r="F1284" s="18" t="str">
        <f t="shared" ref="F1284:F1347" si="41">_xlfn.CONCAT(E1284,"-",J1284,"-",C1284)</f>
        <v>Eversource_WMA-Energy Efficiency Reconciliation Factor (EERF)-44713</v>
      </c>
      <c r="G1284" s="11" t="s">
        <v>131</v>
      </c>
      <c r="H1284" s="11" t="s">
        <v>49</v>
      </c>
      <c r="I1284" s="11" t="s">
        <v>155</v>
      </c>
      <c r="J1284" s="11" t="s">
        <v>157</v>
      </c>
      <c r="K1284" s="11" t="str">
        <f>IFERROR(INDEX('EDC Component Dictionary'!$C$5:$C$37,MATCH('Rates Database'!J1284,'EDC Component Dictionary'!$B$5:$B$37,0)), "Energy Supply")</f>
        <v>Other</v>
      </c>
      <c r="L1284" s="12">
        <v>1.491E-2</v>
      </c>
      <c r="M1284" s="12"/>
    </row>
    <row r="1285" spans="1:13" x14ac:dyDescent="0.3">
      <c r="A1285" s="18">
        <v>1283</v>
      </c>
      <c r="B1285" s="18">
        <f t="shared" si="40"/>
        <v>2022</v>
      </c>
      <c r="C1285" s="17">
        <v>44682</v>
      </c>
      <c r="D1285" s="18" t="s">
        <v>130</v>
      </c>
      <c r="E1285" s="18" t="s">
        <v>95</v>
      </c>
      <c r="F1285" s="18" t="str">
        <f t="shared" si="41"/>
        <v>Eversource_WMA-Energy Efficiency Reconciliation Factor (EERF)-44682</v>
      </c>
      <c r="G1285" s="11" t="s">
        <v>131</v>
      </c>
      <c r="H1285" s="11" t="s">
        <v>49</v>
      </c>
      <c r="I1285" s="11" t="s">
        <v>155</v>
      </c>
      <c r="J1285" s="11" t="s">
        <v>157</v>
      </c>
      <c r="K1285" s="11" t="str">
        <f>IFERROR(INDEX('EDC Component Dictionary'!$C$5:$C$37,MATCH('Rates Database'!J1285,'EDC Component Dictionary'!$B$5:$B$37,0)), "Energy Supply")</f>
        <v>Other</v>
      </c>
      <c r="L1285" s="12">
        <v>1.491E-2</v>
      </c>
      <c r="M1285" s="12"/>
    </row>
    <row r="1286" spans="1:13" x14ac:dyDescent="0.3">
      <c r="A1286" s="18">
        <v>1284</v>
      </c>
      <c r="B1286" s="18">
        <f t="shared" si="40"/>
        <v>2022</v>
      </c>
      <c r="C1286" s="17">
        <v>44652</v>
      </c>
      <c r="D1286" s="18" t="s">
        <v>130</v>
      </c>
      <c r="E1286" s="18" t="s">
        <v>95</v>
      </c>
      <c r="F1286" s="18" t="str">
        <f t="shared" si="41"/>
        <v>Eversource_WMA-Energy Efficiency Reconciliation Factor (EERF)-44652</v>
      </c>
      <c r="G1286" s="11" t="s">
        <v>131</v>
      </c>
      <c r="H1286" s="11" t="s">
        <v>49</v>
      </c>
      <c r="I1286" s="11" t="s">
        <v>155</v>
      </c>
      <c r="J1286" s="11" t="s">
        <v>157</v>
      </c>
      <c r="K1286" s="11" t="str">
        <f>IFERROR(INDEX('EDC Component Dictionary'!$C$5:$C$37,MATCH('Rates Database'!J1286,'EDC Component Dictionary'!$B$5:$B$37,0)), "Energy Supply")</f>
        <v>Other</v>
      </c>
      <c r="L1286" s="12">
        <v>1.491E-2</v>
      </c>
      <c r="M1286" s="12"/>
    </row>
    <row r="1287" spans="1:13" x14ac:dyDescent="0.3">
      <c r="A1287" s="18">
        <v>1285</v>
      </c>
      <c r="B1287" s="18">
        <f t="shared" si="40"/>
        <v>2022</v>
      </c>
      <c r="C1287" s="17">
        <v>44621</v>
      </c>
      <c r="D1287" s="18" t="s">
        <v>130</v>
      </c>
      <c r="E1287" s="18" t="s">
        <v>95</v>
      </c>
      <c r="F1287" s="18" t="str">
        <f t="shared" si="41"/>
        <v>Eversource_WMA-Energy Efficiency Reconciliation Factor (EERF)-44621</v>
      </c>
      <c r="G1287" s="11" t="s">
        <v>131</v>
      </c>
      <c r="H1287" s="11" t="s">
        <v>49</v>
      </c>
      <c r="I1287" s="11" t="s">
        <v>155</v>
      </c>
      <c r="J1287" s="11" t="s">
        <v>157</v>
      </c>
      <c r="K1287" s="11" t="str">
        <f>IFERROR(INDEX('EDC Component Dictionary'!$C$5:$C$37,MATCH('Rates Database'!J1287,'EDC Component Dictionary'!$B$5:$B$37,0)), "Energy Supply")</f>
        <v>Other</v>
      </c>
      <c r="L1287" s="12">
        <v>1.491E-2</v>
      </c>
      <c r="M1287" s="12"/>
    </row>
    <row r="1288" spans="1:13" x14ac:dyDescent="0.3">
      <c r="A1288" s="18">
        <v>1286</v>
      </c>
      <c r="B1288" s="18">
        <f t="shared" si="40"/>
        <v>2022</v>
      </c>
      <c r="C1288" s="17">
        <v>44593</v>
      </c>
      <c r="D1288" s="18" t="s">
        <v>130</v>
      </c>
      <c r="E1288" s="18" t="s">
        <v>95</v>
      </c>
      <c r="F1288" s="18" t="str">
        <f t="shared" si="41"/>
        <v>Eversource_WMA-Energy Efficiency Reconciliation Factor (EERF)-44593</v>
      </c>
      <c r="G1288" s="11" t="s">
        <v>131</v>
      </c>
      <c r="H1288" s="11" t="s">
        <v>49</v>
      </c>
      <c r="I1288" s="11" t="s">
        <v>155</v>
      </c>
      <c r="J1288" s="11" t="s">
        <v>157</v>
      </c>
      <c r="K1288" s="11" t="str">
        <f>IFERROR(INDEX('EDC Component Dictionary'!$C$5:$C$37,MATCH('Rates Database'!J1288,'EDC Component Dictionary'!$B$5:$B$37,0)), "Energy Supply")</f>
        <v>Other</v>
      </c>
      <c r="L1288" s="12">
        <v>1.491E-2</v>
      </c>
      <c r="M1288" s="12"/>
    </row>
    <row r="1289" spans="1:13" x14ac:dyDescent="0.3">
      <c r="A1289" s="18">
        <v>1287</v>
      </c>
      <c r="B1289" s="18">
        <f t="shared" si="40"/>
        <v>2022</v>
      </c>
      <c r="C1289" s="17">
        <v>44562</v>
      </c>
      <c r="D1289" s="18" t="s">
        <v>130</v>
      </c>
      <c r="E1289" s="18" t="s">
        <v>95</v>
      </c>
      <c r="F1289" s="18" t="str">
        <f t="shared" si="41"/>
        <v>Eversource_WMA-Energy Efficiency Reconciliation Factor (EERF)-44562</v>
      </c>
      <c r="G1289" s="11" t="s">
        <v>131</v>
      </c>
      <c r="H1289" s="11" t="s">
        <v>49</v>
      </c>
      <c r="I1289" s="11" t="s">
        <v>155</v>
      </c>
      <c r="J1289" s="11" t="s">
        <v>157</v>
      </c>
      <c r="K1289" s="11" t="str">
        <f>IFERROR(INDEX('EDC Component Dictionary'!$C$5:$C$37,MATCH('Rates Database'!J1289,'EDC Component Dictionary'!$B$5:$B$37,0)), "Energy Supply")</f>
        <v>Other</v>
      </c>
      <c r="L1289" s="12">
        <v>1.491E-2</v>
      </c>
      <c r="M1289" s="12"/>
    </row>
    <row r="1290" spans="1:13" x14ac:dyDescent="0.3">
      <c r="A1290" s="18">
        <v>1288</v>
      </c>
      <c r="B1290" s="18">
        <f t="shared" si="40"/>
        <v>2021</v>
      </c>
      <c r="C1290" s="17">
        <v>44531</v>
      </c>
      <c r="D1290" s="18" t="s">
        <v>130</v>
      </c>
      <c r="E1290" s="18" t="s">
        <v>95</v>
      </c>
      <c r="F1290" s="18" t="str">
        <f t="shared" si="41"/>
        <v>Eversource_WMA-Energy Efficiency Reconciliation Factor (EERF)-44531</v>
      </c>
      <c r="G1290" s="11" t="s">
        <v>131</v>
      </c>
      <c r="H1290" s="11" t="s">
        <v>49</v>
      </c>
      <c r="I1290" s="11" t="s">
        <v>155</v>
      </c>
      <c r="J1290" s="11" t="s">
        <v>157</v>
      </c>
      <c r="K1290" s="11" t="str">
        <f>IFERROR(INDEX('EDC Component Dictionary'!$C$5:$C$37,MATCH('Rates Database'!J1290,'EDC Component Dictionary'!$B$5:$B$37,0)), "Energy Supply")</f>
        <v>Other</v>
      </c>
      <c r="L1290" s="12">
        <v>1.491E-2</v>
      </c>
      <c r="M1290" s="12"/>
    </row>
    <row r="1291" spans="1:13" x14ac:dyDescent="0.3">
      <c r="A1291" s="18">
        <v>1289</v>
      </c>
      <c r="B1291" s="18">
        <f t="shared" si="40"/>
        <v>2021</v>
      </c>
      <c r="C1291" s="17">
        <v>44501</v>
      </c>
      <c r="D1291" s="18" t="s">
        <v>130</v>
      </c>
      <c r="E1291" s="18" t="s">
        <v>95</v>
      </c>
      <c r="F1291" s="18" t="str">
        <f t="shared" si="41"/>
        <v>Eversource_WMA-Energy Efficiency Reconciliation Factor (EERF)-44501</v>
      </c>
      <c r="G1291" s="11" t="s">
        <v>131</v>
      </c>
      <c r="H1291" s="11" t="s">
        <v>49</v>
      </c>
      <c r="I1291" s="11" t="s">
        <v>155</v>
      </c>
      <c r="J1291" s="11" t="s">
        <v>157</v>
      </c>
      <c r="K1291" s="11" t="str">
        <f>IFERROR(INDEX('EDC Component Dictionary'!$C$5:$C$37,MATCH('Rates Database'!J1291,'EDC Component Dictionary'!$B$5:$B$37,0)), "Energy Supply")</f>
        <v>Other</v>
      </c>
      <c r="L1291" s="12">
        <v>1.491E-2</v>
      </c>
      <c r="M1291" s="12"/>
    </row>
    <row r="1292" spans="1:13" x14ac:dyDescent="0.3">
      <c r="A1292" s="18">
        <v>1290</v>
      </c>
      <c r="B1292" s="18">
        <f t="shared" si="40"/>
        <v>2021</v>
      </c>
      <c r="C1292" s="17">
        <v>44470</v>
      </c>
      <c r="D1292" s="18" t="s">
        <v>130</v>
      </c>
      <c r="E1292" s="18" t="s">
        <v>95</v>
      </c>
      <c r="F1292" s="18" t="str">
        <f t="shared" si="41"/>
        <v>Eversource_WMA-Energy Efficiency Reconciliation Factor (EERF)-44470</v>
      </c>
      <c r="G1292" s="11" t="s">
        <v>131</v>
      </c>
      <c r="H1292" s="11" t="s">
        <v>49</v>
      </c>
      <c r="I1292" s="11" t="s">
        <v>155</v>
      </c>
      <c r="J1292" s="11" t="s">
        <v>157</v>
      </c>
      <c r="K1292" s="11" t="str">
        <f>IFERROR(INDEX('EDC Component Dictionary'!$C$5:$C$37,MATCH('Rates Database'!J1292,'EDC Component Dictionary'!$B$5:$B$37,0)), "Energy Supply")</f>
        <v>Other</v>
      </c>
      <c r="L1292" s="12">
        <v>1.491E-2</v>
      </c>
      <c r="M1292" s="12"/>
    </row>
    <row r="1293" spans="1:13" x14ac:dyDescent="0.3">
      <c r="A1293" s="18">
        <v>1291</v>
      </c>
      <c r="B1293" s="18">
        <f t="shared" si="40"/>
        <v>2021</v>
      </c>
      <c r="C1293" s="17">
        <v>44440</v>
      </c>
      <c r="D1293" s="18" t="s">
        <v>130</v>
      </c>
      <c r="E1293" s="18" t="s">
        <v>95</v>
      </c>
      <c r="F1293" s="18" t="str">
        <f t="shared" si="41"/>
        <v>Eversource_WMA-Energy Efficiency Reconciliation Factor (EERF)-44440</v>
      </c>
      <c r="G1293" s="11" t="s">
        <v>131</v>
      </c>
      <c r="H1293" s="11" t="s">
        <v>49</v>
      </c>
      <c r="I1293" s="11" t="s">
        <v>155</v>
      </c>
      <c r="J1293" s="11" t="s">
        <v>157</v>
      </c>
      <c r="K1293" s="11" t="str">
        <f>IFERROR(INDEX('EDC Component Dictionary'!$C$5:$C$37,MATCH('Rates Database'!J1293,'EDC Component Dictionary'!$B$5:$B$37,0)), "Energy Supply")</f>
        <v>Other</v>
      </c>
      <c r="L1293" s="12">
        <v>1.491E-2</v>
      </c>
      <c r="M1293" s="12"/>
    </row>
    <row r="1294" spans="1:13" x14ac:dyDescent="0.3">
      <c r="A1294" s="18">
        <v>1292</v>
      </c>
      <c r="B1294" s="18">
        <f t="shared" si="40"/>
        <v>2021</v>
      </c>
      <c r="C1294" s="17">
        <v>44409</v>
      </c>
      <c r="D1294" s="18" t="s">
        <v>130</v>
      </c>
      <c r="E1294" s="18" t="s">
        <v>95</v>
      </c>
      <c r="F1294" s="18" t="str">
        <f t="shared" si="41"/>
        <v>Eversource_WMA-Energy Efficiency Reconciliation Factor (EERF)-44409</v>
      </c>
      <c r="G1294" s="11" t="s">
        <v>131</v>
      </c>
      <c r="H1294" s="11" t="s">
        <v>49</v>
      </c>
      <c r="I1294" s="11" t="s">
        <v>155</v>
      </c>
      <c r="J1294" s="11" t="s">
        <v>157</v>
      </c>
      <c r="K1294" s="11" t="str">
        <f>IFERROR(INDEX('EDC Component Dictionary'!$C$5:$C$37,MATCH('Rates Database'!J1294,'EDC Component Dictionary'!$B$5:$B$37,0)), "Energy Supply")</f>
        <v>Other</v>
      </c>
      <c r="L1294" s="12">
        <v>1.491E-2</v>
      </c>
      <c r="M1294" s="12"/>
    </row>
    <row r="1295" spans="1:13" x14ac:dyDescent="0.3">
      <c r="A1295" s="18">
        <v>1293</v>
      </c>
      <c r="B1295" s="18">
        <f t="shared" si="40"/>
        <v>2021</v>
      </c>
      <c r="C1295" s="17">
        <v>44378</v>
      </c>
      <c r="D1295" s="18" t="s">
        <v>130</v>
      </c>
      <c r="E1295" s="18" t="s">
        <v>95</v>
      </c>
      <c r="F1295" s="18" t="str">
        <f t="shared" si="41"/>
        <v>Eversource_WMA-Energy Efficiency Reconciliation Factor (EERF)-44378</v>
      </c>
      <c r="G1295" s="11" t="s">
        <v>131</v>
      </c>
      <c r="H1295" s="11" t="s">
        <v>49</v>
      </c>
      <c r="I1295" s="11" t="s">
        <v>155</v>
      </c>
      <c r="J1295" s="11" t="s">
        <v>157</v>
      </c>
      <c r="K1295" s="11" t="str">
        <f>IFERROR(INDEX('EDC Component Dictionary'!$C$5:$C$37,MATCH('Rates Database'!J1295,'EDC Component Dictionary'!$B$5:$B$37,0)), "Energy Supply")</f>
        <v>Other</v>
      </c>
      <c r="L1295" s="12">
        <v>1.491E-2</v>
      </c>
      <c r="M1295" s="12"/>
    </row>
    <row r="1296" spans="1:13" x14ac:dyDescent="0.3">
      <c r="A1296" s="18">
        <v>1294</v>
      </c>
      <c r="B1296" s="18">
        <f t="shared" si="40"/>
        <v>2021</v>
      </c>
      <c r="C1296" s="17">
        <v>44348</v>
      </c>
      <c r="D1296" s="18" t="s">
        <v>130</v>
      </c>
      <c r="E1296" s="18" t="s">
        <v>95</v>
      </c>
      <c r="F1296" s="18" t="str">
        <f t="shared" si="41"/>
        <v>Eversource_WMA-Energy Efficiency Reconciliation Factor (EERF)-44348</v>
      </c>
      <c r="G1296" s="11" t="s">
        <v>131</v>
      </c>
      <c r="H1296" s="11" t="s">
        <v>49</v>
      </c>
      <c r="I1296" s="11" t="s">
        <v>155</v>
      </c>
      <c r="J1296" s="11" t="s">
        <v>157</v>
      </c>
      <c r="K1296" s="11" t="str">
        <f>IFERROR(INDEX('EDC Component Dictionary'!$C$5:$C$37,MATCH('Rates Database'!J1296,'EDC Component Dictionary'!$B$5:$B$37,0)), "Energy Supply")</f>
        <v>Other</v>
      </c>
      <c r="L1296" s="12">
        <v>1.9040000000000001E-2</v>
      </c>
      <c r="M1296" s="12"/>
    </row>
    <row r="1297" spans="1:13" x14ac:dyDescent="0.3">
      <c r="A1297" s="18">
        <v>1295</v>
      </c>
      <c r="B1297" s="18">
        <f t="shared" si="40"/>
        <v>2021</v>
      </c>
      <c r="C1297" s="17">
        <v>44317</v>
      </c>
      <c r="D1297" s="18" t="s">
        <v>130</v>
      </c>
      <c r="E1297" s="18" t="s">
        <v>95</v>
      </c>
      <c r="F1297" s="18" t="str">
        <f t="shared" si="41"/>
        <v>Eversource_WMA-Energy Efficiency Reconciliation Factor (EERF)-44317</v>
      </c>
      <c r="G1297" s="11" t="s">
        <v>131</v>
      </c>
      <c r="H1297" s="11" t="s">
        <v>49</v>
      </c>
      <c r="I1297" s="11" t="s">
        <v>155</v>
      </c>
      <c r="J1297" s="11" t="s">
        <v>157</v>
      </c>
      <c r="K1297" s="11" t="str">
        <f>IFERROR(INDEX('EDC Component Dictionary'!$C$5:$C$37,MATCH('Rates Database'!J1297,'EDC Component Dictionary'!$B$5:$B$37,0)), "Energy Supply")</f>
        <v>Other</v>
      </c>
      <c r="L1297" s="12">
        <v>1.9040000000000001E-2</v>
      </c>
      <c r="M1297" s="12"/>
    </row>
    <row r="1298" spans="1:13" x14ac:dyDescent="0.3">
      <c r="A1298" s="18">
        <v>1296</v>
      </c>
      <c r="B1298" s="18">
        <f t="shared" si="40"/>
        <v>2021</v>
      </c>
      <c r="C1298" s="17">
        <v>44287</v>
      </c>
      <c r="D1298" s="18" t="s">
        <v>130</v>
      </c>
      <c r="E1298" s="18" t="s">
        <v>95</v>
      </c>
      <c r="F1298" s="18" t="str">
        <f t="shared" si="41"/>
        <v>Eversource_WMA-Energy Efficiency Reconciliation Factor (EERF)-44287</v>
      </c>
      <c r="G1298" s="11" t="s">
        <v>131</v>
      </c>
      <c r="H1298" s="11" t="s">
        <v>49</v>
      </c>
      <c r="I1298" s="11" t="s">
        <v>155</v>
      </c>
      <c r="J1298" s="11" t="s">
        <v>157</v>
      </c>
      <c r="K1298" s="11" t="str">
        <f>IFERROR(INDEX('EDC Component Dictionary'!$C$5:$C$37,MATCH('Rates Database'!J1298,'EDC Component Dictionary'!$B$5:$B$37,0)), "Energy Supply")</f>
        <v>Other</v>
      </c>
      <c r="L1298" s="12">
        <v>1.9040000000000001E-2</v>
      </c>
      <c r="M1298" s="12"/>
    </row>
    <row r="1299" spans="1:13" x14ac:dyDescent="0.3">
      <c r="A1299" s="18">
        <v>1297</v>
      </c>
      <c r="B1299" s="18">
        <f t="shared" si="40"/>
        <v>2021</v>
      </c>
      <c r="C1299" s="17">
        <v>44256</v>
      </c>
      <c r="D1299" s="18" t="s">
        <v>130</v>
      </c>
      <c r="E1299" s="18" t="s">
        <v>95</v>
      </c>
      <c r="F1299" s="18" t="str">
        <f t="shared" si="41"/>
        <v>Eversource_WMA-Energy Efficiency Reconciliation Factor (EERF)-44256</v>
      </c>
      <c r="G1299" s="11" t="s">
        <v>131</v>
      </c>
      <c r="H1299" s="11" t="s">
        <v>49</v>
      </c>
      <c r="I1299" s="11" t="s">
        <v>155</v>
      </c>
      <c r="J1299" s="11" t="s">
        <v>157</v>
      </c>
      <c r="K1299" s="11" t="str">
        <f>IFERROR(INDEX('EDC Component Dictionary'!$C$5:$C$37,MATCH('Rates Database'!J1299,'EDC Component Dictionary'!$B$5:$B$37,0)), "Energy Supply")</f>
        <v>Other</v>
      </c>
      <c r="L1299" s="12">
        <v>1.9040000000000001E-2</v>
      </c>
      <c r="M1299" s="12"/>
    </row>
    <row r="1300" spans="1:13" x14ac:dyDescent="0.3">
      <c r="A1300" s="18">
        <v>1298</v>
      </c>
      <c r="B1300" s="18">
        <f t="shared" si="40"/>
        <v>2021</v>
      </c>
      <c r="C1300" s="17">
        <v>44228</v>
      </c>
      <c r="D1300" s="18" t="s">
        <v>130</v>
      </c>
      <c r="E1300" s="18" t="s">
        <v>95</v>
      </c>
      <c r="F1300" s="18" t="str">
        <f t="shared" si="41"/>
        <v>Eversource_WMA-Energy Efficiency Reconciliation Factor (EERF)-44228</v>
      </c>
      <c r="G1300" s="11" t="s">
        <v>131</v>
      </c>
      <c r="H1300" s="11" t="s">
        <v>49</v>
      </c>
      <c r="I1300" s="11" t="s">
        <v>155</v>
      </c>
      <c r="J1300" s="11" t="s">
        <v>157</v>
      </c>
      <c r="K1300" s="11" t="str">
        <f>IFERROR(INDEX('EDC Component Dictionary'!$C$5:$C$37,MATCH('Rates Database'!J1300,'EDC Component Dictionary'!$B$5:$B$37,0)), "Energy Supply")</f>
        <v>Other</v>
      </c>
      <c r="L1300" s="12">
        <v>1.9040000000000001E-2</v>
      </c>
      <c r="M1300" s="12"/>
    </row>
    <row r="1301" spans="1:13" x14ac:dyDescent="0.3">
      <c r="A1301" s="18">
        <v>1299</v>
      </c>
      <c r="B1301" s="18">
        <f t="shared" si="40"/>
        <v>2021</v>
      </c>
      <c r="C1301" s="17">
        <v>44197</v>
      </c>
      <c r="D1301" s="18" t="s">
        <v>130</v>
      </c>
      <c r="E1301" s="18" t="s">
        <v>95</v>
      </c>
      <c r="F1301" s="18" t="str">
        <f t="shared" si="41"/>
        <v>Eversource_WMA-Energy Efficiency Reconciliation Factor (EERF)-44197</v>
      </c>
      <c r="G1301" s="11" t="s">
        <v>131</v>
      </c>
      <c r="H1301" s="11" t="s">
        <v>49</v>
      </c>
      <c r="I1301" s="11" t="s">
        <v>155</v>
      </c>
      <c r="J1301" s="11" t="s">
        <v>157</v>
      </c>
      <c r="K1301" s="11" t="str">
        <f>IFERROR(INDEX('EDC Component Dictionary'!$C$5:$C$37,MATCH('Rates Database'!J1301,'EDC Component Dictionary'!$B$5:$B$37,0)), "Energy Supply")</f>
        <v>Other</v>
      </c>
      <c r="L1301" s="12">
        <v>1.9040000000000001E-2</v>
      </c>
      <c r="M1301" s="12"/>
    </row>
    <row r="1302" spans="1:13" x14ac:dyDescent="0.3">
      <c r="A1302" s="18">
        <v>1300</v>
      </c>
      <c r="B1302" s="18">
        <f t="shared" si="40"/>
        <v>2020</v>
      </c>
      <c r="C1302" s="17">
        <v>44166</v>
      </c>
      <c r="D1302" s="18" t="s">
        <v>130</v>
      </c>
      <c r="E1302" s="18" t="s">
        <v>95</v>
      </c>
      <c r="F1302" s="18" t="str">
        <f t="shared" si="41"/>
        <v>Eversource_WMA-Energy Efficiency Reconciliation Factor (EERF)-44166</v>
      </c>
      <c r="G1302" s="11" t="s">
        <v>131</v>
      </c>
      <c r="H1302" s="11" t="s">
        <v>49</v>
      </c>
      <c r="I1302" s="11" t="s">
        <v>155</v>
      </c>
      <c r="J1302" s="11" t="s">
        <v>157</v>
      </c>
      <c r="K1302" s="11" t="str">
        <f>IFERROR(INDEX('EDC Component Dictionary'!$C$5:$C$37,MATCH('Rates Database'!J1302,'EDC Component Dictionary'!$B$5:$B$37,0)), "Energy Supply")</f>
        <v>Other</v>
      </c>
      <c r="L1302" s="12">
        <v>1.9040000000000001E-2</v>
      </c>
      <c r="M1302" s="12"/>
    </row>
    <row r="1303" spans="1:13" x14ac:dyDescent="0.3">
      <c r="A1303" s="18">
        <v>1301</v>
      </c>
      <c r="B1303" s="18">
        <f t="shared" si="40"/>
        <v>2020</v>
      </c>
      <c r="C1303" s="17">
        <v>44136</v>
      </c>
      <c r="D1303" s="18" t="s">
        <v>130</v>
      </c>
      <c r="E1303" s="18" t="s">
        <v>95</v>
      </c>
      <c r="F1303" s="18" t="str">
        <f t="shared" si="41"/>
        <v>Eversource_WMA-Energy Efficiency Reconciliation Factor (EERF)-44136</v>
      </c>
      <c r="G1303" s="11" t="s">
        <v>131</v>
      </c>
      <c r="H1303" s="11" t="s">
        <v>49</v>
      </c>
      <c r="I1303" s="11" t="s">
        <v>155</v>
      </c>
      <c r="J1303" s="11" t="s">
        <v>157</v>
      </c>
      <c r="K1303" s="11" t="str">
        <f>IFERROR(INDEX('EDC Component Dictionary'!$C$5:$C$37,MATCH('Rates Database'!J1303,'EDC Component Dictionary'!$B$5:$B$37,0)), "Energy Supply")</f>
        <v>Other</v>
      </c>
      <c r="L1303" s="12">
        <v>1.9040000000000001E-2</v>
      </c>
      <c r="M1303" s="12"/>
    </row>
    <row r="1304" spans="1:13" x14ac:dyDescent="0.3">
      <c r="A1304" s="18">
        <v>1302</v>
      </c>
      <c r="B1304" s="18">
        <f t="shared" si="40"/>
        <v>2020</v>
      </c>
      <c r="C1304" s="17">
        <v>44105</v>
      </c>
      <c r="D1304" s="18" t="s">
        <v>130</v>
      </c>
      <c r="E1304" s="18" t="s">
        <v>95</v>
      </c>
      <c r="F1304" s="18" t="str">
        <f t="shared" si="41"/>
        <v>Eversource_WMA-Energy Efficiency Reconciliation Factor (EERF)-44105</v>
      </c>
      <c r="G1304" s="11" t="s">
        <v>131</v>
      </c>
      <c r="H1304" s="11" t="s">
        <v>49</v>
      </c>
      <c r="I1304" s="11" t="s">
        <v>155</v>
      </c>
      <c r="J1304" s="11" t="s">
        <v>157</v>
      </c>
      <c r="K1304" s="11" t="str">
        <f>IFERROR(INDEX('EDC Component Dictionary'!$C$5:$C$37,MATCH('Rates Database'!J1304,'EDC Component Dictionary'!$B$5:$B$37,0)), "Energy Supply")</f>
        <v>Other</v>
      </c>
      <c r="L1304" s="12">
        <v>1.9040000000000001E-2</v>
      </c>
      <c r="M1304" s="12"/>
    </row>
    <row r="1305" spans="1:13" x14ac:dyDescent="0.3">
      <c r="A1305" s="18">
        <v>1303</v>
      </c>
      <c r="B1305" s="18">
        <f t="shared" si="40"/>
        <v>2020</v>
      </c>
      <c r="C1305" s="17">
        <v>44075</v>
      </c>
      <c r="D1305" s="18" t="s">
        <v>130</v>
      </c>
      <c r="E1305" s="18" t="s">
        <v>95</v>
      </c>
      <c r="F1305" s="18" t="str">
        <f t="shared" si="41"/>
        <v>Eversource_WMA-Energy Efficiency Reconciliation Factor (EERF)-44075</v>
      </c>
      <c r="G1305" s="11" t="s">
        <v>131</v>
      </c>
      <c r="H1305" s="11" t="s">
        <v>49</v>
      </c>
      <c r="I1305" s="11" t="s">
        <v>155</v>
      </c>
      <c r="J1305" s="11" t="s">
        <v>157</v>
      </c>
      <c r="K1305" s="11" t="str">
        <f>IFERROR(INDEX('EDC Component Dictionary'!$C$5:$C$37,MATCH('Rates Database'!J1305,'EDC Component Dictionary'!$B$5:$B$37,0)), "Energy Supply")</f>
        <v>Other</v>
      </c>
      <c r="L1305" s="12">
        <v>1.9040000000000001E-2</v>
      </c>
      <c r="M1305" s="12"/>
    </row>
    <row r="1306" spans="1:13" x14ac:dyDescent="0.3">
      <c r="A1306" s="18">
        <v>1304</v>
      </c>
      <c r="B1306" s="18">
        <f t="shared" si="40"/>
        <v>2020</v>
      </c>
      <c r="C1306" s="17">
        <v>44044</v>
      </c>
      <c r="D1306" s="18" t="s">
        <v>130</v>
      </c>
      <c r="E1306" s="18" t="s">
        <v>95</v>
      </c>
      <c r="F1306" s="18" t="str">
        <f t="shared" si="41"/>
        <v>Eversource_WMA-Energy Efficiency Reconciliation Factor (EERF)-44044</v>
      </c>
      <c r="G1306" s="11" t="s">
        <v>131</v>
      </c>
      <c r="H1306" s="11" t="s">
        <v>49</v>
      </c>
      <c r="I1306" s="11" t="s">
        <v>155</v>
      </c>
      <c r="J1306" s="11" t="s">
        <v>157</v>
      </c>
      <c r="K1306" s="11" t="str">
        <f>IFERROR(INDEX('EDC Component Dictionary'!$C$5:$C$37,MATCH('Rates Database'!J1306,'EDC Component Dictionary'!$B$5:$B$37,0)), "Energy Supply")</f>
        <v>Other</v>
      </c>
      <c r="L1306" s="12">
        <v>1.9040000000000001E-2</v>
      </c>
      <c r="M1306" s="12"/>
    </row>
    <row r="1307" spans="1:13" x14ac:dyDescent="0.3">
      <c r="A1307" s="18">
        <v>1305</v>
      </c>
      <c r="B1307" s="18">
        <f t="shared" si="40"/>
        <v>2020</v>
      </c>
      <c r="C1307" s="17">
        <v>44013</v>
      </c>
      <c r="D1307" s="18" t="s">
        <v>130</v>
      </c>
      <c r="E1307" s="18" t="s">
        <v>95</v>
      </c>
      <c r="F1307" s="18" t="str">
        <f t="shared" si="41"/>
        <v>Eversource_WMA-Energy Efficiency Reconciliation Factor (EERF)-44013</v>
      </c>
      <c r="G1307" s="11" t="s">
        <v>131</v>
      </c>
      <c r="H1307" s="11" t="s">
        <v>49</v>
      </c>
      <c r="I1307" s="11" t="s">
        <v>155</v>
      </c>
      <c r="J1307" s="11" t="s">
        <v>157</v>
      </c>
      <c r="K1307" s="11" t="str">
        <f>IFERROR(INDEX('EDC Component Dictionary'!$C$5:$C$37,MATCH('Rates Database'!J1307,'EDC Component Dictionary'!$B$5:$B$37,0)), "Energy Supply")</f>
        <v>Other</v>
      </c>
      <c r="L1307" s="12">
        <v>1.9040000000000001E-2</v>
      </c>
      <c r="M1307" s="12"/>
    </row>
    <row r="1308" spans="1:13" x14ac:dyDescent="0.3">
      <c r="A1308" s="18">
        <v>1306</v>
      </c>
      <c r="B1308" s="18">
        <f t="shared" si="40"/>
        <v>2020</v>
      </c>
      <c r="C1308" s="17">
        <v>43983</v>
      </c>
      <c r="D1308" s="18" t="s">
        <v>130</v>
      </c>
      <c r="E1308" s="18" t="s">
        <v>95</v>
      </c>
      <c r="F1308" s="18" t="str">
        <f t="shared" si="41"/>
        <v>Eversource_WMA-Energy Efficiency Reconciliation Factor (EERF)-43983</v>
      </c>
      <c r="G1308" s="11" t="s">
        <v>131</v>
      </c>
      <c r="H1308" s="11" t="s">
        <v>49</v>
      </c>
      <c r="I1308" s="11" t="s">
        <v>155</v>
      </c>
      <c r="J1308" s="11" t="s">
        <v>157</v>
      </c>
      <c r="K1308" s="11" t="str">
        <f>IFERROR(INDEX('EDC Component Dictionary'!$C$5:$C$37,MATCH('Rates Database'!J1308,'EDC Component Dictionary'!$B$5:$B$37,0)), "Energy Supply")</f>
        <v>Other</v>
      </c>
      <c r="L1308" s="12">
        <v>1.311E-2</v>
      </c>
      <c r="M1308" s="12"/>
    </row>
    <row r="1309" spans="1:13" x14ac:dyDescent="0.3">
      <c r="A1309" s="18">
        <v>1307</v>
      </c>
      <c r="B1309" s="18">
        <f t="shared" si="40"/>
        <v>2020</v>
      </c>
      <c r="C1309" s="17">
        <v>43952</v>
      </c>
      <c r="D1309" s="18" t="s">
        <v>130</v>
      </c>
      <c r="E1309" s="18" t="s">
        <v>95</v>
      </c>
      <c r="F1309" s="18" t="str">
        <f t="shared" si="41"/>
        <v>Eversource_WMA-Energy Efficiency Reconciliation Factor (EERF)-43952</v>
      </c>
      <c r="G1309" s="11" t="s">
        <v>131</v>
      </c>
      <c r="H1309" s="11" t="s">
        <v>49</v>
      </c>
      <c r="I1309" s="11" t="s">
        <v>155</v>
      </c>
      <c r="J1309" s="11" t="s">
        <v>157</v>
      </c>
      <c r="K1309" s="11" t="str">
        <f>IFERROR(INDEX('EDC Component Dictionary'!$C$5:$C$37,MATCH('Rates Database'!J1309,'EDC Component Dictionary'!$B$5:$B$37,0)), "Energy Supply")</f>
        <v>Other</v>
      </c>
      <c r="L1309" s="12">
        <v>1.311E-2</v>
      </c>
      <c r="M1309" s="12"/>
    </row>
    <row r="1310" spans="1:13" x14ac:dyDescent="0.3">
      <c r="A1310" s="18">
        <v>1308</v>
      </c>
      <c r="B1310" s="18">
        <f t="shared" si="40"/>
        <v>2020</v>
      </c>
      <c r="C1310" s="17">
        <v>43922</v>
      </c>
      <c r="D1310" s="18" t="s">
        <v>130</v>
      </c>
      <c r="E1310" s="18" t="s">
        <v>95</v>
      </c>
      <c r="F1310" s="18" t="str">
        <f t="shared" si="41"/>
        <v>Eversource_WMA-Energy Efficiency Reconciliation Factor (EERF)-43922</v>
      </c>
      <c r="G1310" s="11" t="s">
        <v>131</v>
      </c>
      <c r="H1310" s="11" t="s">
        <v>49</v>
      </c>
      <c r="I1310" s="11" t="s">
        <v>155</v>
      </c>
      <c r="J1310" s="11" t="s">
        <v>157</v>
      </c>
      <c r="K1310" s="11" t="str">
        <f>IFERROR(INDEX('EDC Component Dictionary'!$C$5:$C$37,MATCH('Rates Database'!J1310,'EDC Component Dictionary'!$B$5:$B$37,0)), "Energy Supply")</f>
        <v>Other</v>
      </c>
      <c r="L1310" s="12">
        <v>1.311E-2</v>
      </c>
      <c r="M1310" s="12"/>
    </row>
    <row r="1311" spans="1:13" x14ac:dyDescent="0.3">
      <c r="A1311" s="18">
        <v>1309</v>
      </c>
      <c r="B1311" s="18">
        <f t="shared" si="40"/>
        <v>2020</v>
      </c>
      <c r="C1311" s="17">
        <v>43891</v>
      </c>
      <c r="D1311" s="18" t="s">
        <v>130</v>
      </c>
      <c r="E1311" s="18" t="s">
        <v>95</v>
      </c>
      <c r="F1311" s="18" t="str">
        <f t="shared" si="41"/>
        <v>Eversource_WMA-Energy Efficiency Reconciliation Factor (EERF)-43891</v>
      </c>
      <c r="G1311" s="11" t="s">
        <v>131</v>
      </c>
      <c r="H1311" s="11" t="s">
        <v>49</v>
      </c>
      <c r="I1311" s="11" t="s">
        <v>155</v>
      </c>
      <c r="J1311" s="11" t="s">
        <v>157</v>
      </c>
      <c r="K1311" s="11" t="str">
        <f>IFERROR(INDEX('EDC Component Dictionary'!$C$5:$C$37,MATCH('Rates Database'!J1311,'EDC Component Dictionary'!$B$5:$B$37,0)), "Energy Supply")</f>
        <v>Other</v>
      </c>
      <c r="L1311" s="12">
        <v>1.311E-2</v>
      </c>
      <c r="M1311" s="12"/>
    </row>
    <row r="1312" spans="1:13" x14ac:dyDescent="0.3">
      <c r="A1312" s="18">
        <v>1310</v>
      </c>
      <c r="B1312" s="18">
        <f t="shared" si="40"/>
        <v>2020</v>
      </c>
      <c r="C1312" s="17">
        <v>43862</v>
      </c>
      <c r="D1312" s="18" t="s">
        <v>130</v>
      </c>
      <c r="E1312" s="18" t="s">
        <v>95</v>
      </c>
      <c r="F1312" s="18" t="str">
        <f t="shared" si="41"/>
        <v>Eversource_WMA-Energy Efficiency Reconciliation Factor (EERF)-43862</v>
      </c>
      <c r="G1312" s="11" t="s">
        <v>131</v>
      </c>
      <c r="H1312" s="11" t="s">
        <v>49</v>
      </c>
      <c r="I1312" s="11" t="s">
        <v>155</v>
      </c>
      <c r="J1312" s="11" t="s">
        <v>157</v>
      </c>
      <c r="K1312" s="11" t="str">
        <f>IFERROR(INDEX('EDC Component Dictionary'!$C$5:$C$37,MATCH('Rates Database'!J1312,'EDC Component Dictionary'!$B$5:$B$37,0)), "Energy Supply")</f>
        <v>Other</v>
      </c>
      <c r="L1312" s="12">
        <v>1.311E-2</v>
      </c>
      <c r="M1312" s="12"/>
    </row>
    <row r="1313" spans="1:13" x14ac:dyDescent="0.3">
      <c r="A1313" s="18">
        <v>1311</v>
      </c>
      <c r="B1313" s="18">
        <f t="shared" si="40"/>
        <v>2020</v>
      </c>
      <c r="C1313" s="17">
        <v>43831</v>
      </c>
      <c r="D1313" s="18" t="s">
        <v>130</v>
      </c>
      <c r="E1313" s="18" t="s">
        <v>95</v>
      </c>
      <c r="F1313" s="18" t="str">
        <f t="shared" si="41"/>
        <v>Eversource_WMA-Energy Efficiency Reconciliation Factor (EERF)-43831</v>
      </c>
      <c r="G1313" s="11" t="s">
        <v>131</v>
      </c>
      <c r="H1313" s="11" t="s">
        <v>49</v>
      </c>
      <c r="I1313" s="11" t="s">
        <v>155</v>
      </c>
      <c r="J1313" s="11" t="s">
        <v>157</v>
      </c>
      <c r="K1313" s="11" t="str">
        <f>IFERROR(INDEX('EDC Component Dictionary'!$C$5:$C$37,MATCH('Rates Database'!J1313,'EDC Component Dictionary'!$B$5:$B$37,0)), "Energy Supply")</f>
        <v>Other</v>
      </c>
      <c r="L1313" s="12">
        <v>1.311E-2</v>
      </c>
      <c r="M1313" s="12"/>
    </row>
    <row r="1314" spans="1:13" x14ac:dyDescent="0.3">
      <c r="A1314" s="18">
        <v>1312</v>
      </c>
      <c r="B1314" s="18">
        <f t="shared" si="40"/>
        <v>2019</v>
      </c>
      <c r="C1314" s="17">
        <v>43800</v>
      </c>
      <c r="D1314" s="18" t="s">
        <v>130</v>
      </c>
      <c r="E1314" s="18" t="s">
        <v>95</v>
      </c>
      <c r="F1314" s="18" t="str">
        <f t="shared" si="41"/>
        <v>Eversource_WMA-Energy Efficiency Reconciliation Factor (EERF)-43800</v>
      </c>
      <c r="G1314" s="11" t="s">
        <v>131</v>
      </c>
      <c r="H1314" s="11" t="s">
        <v>49</v>
      </c>
      <c r="I1314" s="11" t="s">
        <v>155</v>
      </c>
      <c r="J1314" s="11" t="s">
        <v>157</v>
      </c>
      <c r="K1314" s="11" t="str">
        <f>IFERROR(INDEX('EDC Component Dictionary'!$C$5:$C$37,MATCH('Rates Database'!J1314,'EDC Component Dictionary'!$B$5:$B$37,0)), "Energy Supply")</f>
        <v>Other</v>
      </c>
      <c r="L1314" s="12">
        <v>1.4019999999999999E-2</v>
      </c>
      <c r="M1314" s="12"/>
    </row>
    <row r="1315" spans="1:13" x14ac:dyDescent="0.3">
      <c r="A1315" s="18">
        <v>1313</v>
      </c>
      <c r="B1315" s="18">
        <f t="shared" si="40"/>
        <v>2019</v>
      </c>
      <c r="C1315" s="17">
        <v>43770</v>
      </c>
      <c r="D1315" s="18" t="s">
        <v>130</v>
      </c>
      <c r="E1315" s="18" t="s">
        <v>95</v>
      </c>
      <c r="F1315" s="18" t="str">
        <f t="shared" si="41"/>
        <v>Eversource_WMA-Energy Efficiency Reconciliation Factor (EERF)-43770</v>
      </c>
      <c r="G1315" s="11" t="s">
        <v>131</v>
      </c>
      <c r="H1315" s="11" t="s">
        <v>49</v>
      </c>
      <c r="I1315" s="11" t="s">
        <v>155</v>
      </c>
      <c r="J1315" s="11" t="s">
        <v>157</v>
      </c>
      <c r="K1315" s="11" t="str">
        <f>IFERROR(INDEX('EDC Component Dictionary'!$C$5:$C$37,MATCH('Rates Database'!J1315,'EDC Component Dictionary'!$B$5:$B$37,0)), "Energy Supply")</f>
        <v>Other</v>
      </c>
      <c r="L1315" s="12">
        <v>1.4019999999999999E-2</v>
      </c>
      <c r="M1315" s="12"/>
    </row>
    <row r="1316" spans="1:13" x14ac:dyDescent="0.3">
      <c r="A1316" s="18">
        <v>1314</v>
      </c>
      <c r="B1316" s="18">
        <f t="shared" si="40"/>
        <v>2019</v>
      </c>
      <c r="C1316" s="17">
        <v>43739</v>
      </c>
      <c r="D1316" s="18" t="s">
        <v>130</v>
      </c>
      <c r="E1316" s="18" t="s">
        <v>95</v>
      </c>
      <c r="F1316" s="18" t="str">
        <f t="shared" si="41"/>
        <v>Eversource_WMA-Energy Efficiency Reconciliation Factor (EERF)-43739</v>
      </c>
      <c r="G1316" s="11" t="s">
        <v>131</v>
      </c>
      <c r="H1316" s="11" t="s">
        <v>49</v>
      </c>
      <c r="I1316" s="11" t="s">
        <v>155</v>
      </c>
      <c r="J1316" s="11" t="s">
        <v>157</v>
      </c>
      <c r="K1316" s="11" t="str">
        <f>IFERROR(INDEX('EDC Component Dictionary'!$C$5:$C$37,MATCH('Rates Database'!J1316,'EDC Component Dictionary'!$B$5:$B$37,0)), "Energy Supply")</f>
        <v>Other</v>
      </c>
      <c r="L1316" s="12">
        <v>1.4019999999999999E-2</v>
      </c>
      <c r="M1316" s="12"/>
    </row>
    <row r="1317" spans="1:13" x14ac:dyDescent="0.3">
      <c r="A1317" s="18">
        <v>1315</v>
      </c>
      <c r="B1317" s="18">
        <f t="shared" si="40"/>
        <v>2019</v>
      </c>
      <c r="C1317" s="17">
        <v>43709</v>
      </c>
      <c r="D1317" s="18" t="s">
        <v>130</v>
      </c>
      <c r="E1317" s="18" t="s">
        <v>95</v>
      </c>
      <c r="F1317" s="18" t="str">
        <f t="shared" si="41"/>
        <v>Eversource_WMA-Energy Efficiency Reconciliation Factor (EERF)-43709</v>
      </c>
      <c r="G1317" s="11" t="s">
        <v>131</v>
      </c>
      <c r="H1317" s="11" t="s">
        <v>49</v>
      </c>
      <c r="I1317" s="11" t="s">
        <v>155</v>
      </c>
      <c r="J1317" s="11" t="s">
        <v>157</v>
      </c>
      <c r="K1317" s="11" t="str">
        <f>IFERROR(INDEX('EDC Component Dictionary'!$C$5:$C$37,MATCH('Rates Database'!J1317,'EDC Component Dictionary'!$B$5:$B$37,0)), "Energy Supply")</f>
        <v>Other</v>
      </c>
      <c r="L1317" s="12">
        <v>1.4019999999999999E-2</v>
      </c>
      <c r="M1317" s="12"/>
    </row>
    <row r="1318" spans="1:13" x14ac:dyDescent="0.3">
      <c r="A1318" s="18">
        <v>1316</v>
      </c>
      <c r="B1318" s="18">
        <f t="shared" si="40"/>
        <v>2019</v>
      </c>
      <c r="C1318" s="17">
        <v>43678</v>
      </c>
      <c r="D1318" s="18" t="s">
        <v>130</v>
      </c>
      <c r="E1318" s="18" t="s">
        <v>95</v>
      </c>
      <c r="F1318" s="18" t="str">
        <f t="shared" si="41"/>
        <v>Eversource_WMA-Energy Efficiency Reconciliation Factor (EERF)-43678</v>
      </c>
      <c r="G1318" s="11" t="s">
        <v>131</v>
      </c>
      <c r="H1318" s="11" t="s">
        <v>49</v>
      </c>
      <c r="I1318" s="11" t="s">
        <v>155</v>
      </c>
      <c r="J1318" s="11" t="s">
        <v>157</v>
      </c>
      <c r="K1318" s="11" t="str">
        <f>IFERROR(INDEX('EDC Component Dictionary'!$C$5:$C$37,MATCH('Rates Database'!J1318,'EDC Component Dictionary'!$B$5:$B$37,0)), "Energy Supply")</f>
        <v>Other</v>
      </c>
      <c r="L1318" s="12">
        <v>1.4019999999999999E-2</v>
      </c>
      <c r="M1318" s="12"/>
    </row>
    <row r="1319" spans="1:13" x14ac:dyDescent="0.3">
      <c r="A1319" s="18">
        <v>1317</v>
      </c>
      <c r="B1319" s="18">
        <f t="shared" si="40"/>
        <v>2019</v>
      </c>
      <c r="C1319" s="17">
        <v>43647</v>
      </c>
      <c r="D1319" s="18" t="s">
        <v>130</v>
      </c>
      <c r="E1319" s="18" t="s">
        <v>95</v>
      </c>
      <c r="F1319" s="18" t="str">
        <f t="shared" si="41"/>
        <v>Eversource_WMA-Energy Efficiency Reconciliation Factor (EERF)-43647</v>
      </c>
      <c r="G1319" s="11" t="s">
        <v>131</v>
      </c>
      <c r="H1319" s="11" t="s">
        <v>49</v>
      </c>
      <c r="I1319" s="11" t="s">
        <v>155</v>
      </c>
      <c r="J1319" s="11" t="s">
        <v>157</v>
      </c>
      <c r="K1319" s="11" t="str">
        <f>IFERROR(INDEX('EDC Component Dictionary'!$C$5:$C$37,MATCH('Rates Database'!J1319,'EDC Component Dictionary'!$B$5:$B$37,0)), "Energy Supply")</f>
        <v>Other</v>
      </c>
      <c r="L1319" s="12">
        <v>1.4019999999999999E-2</v>
      </c>
      <c r="M1319" s="12"/>
    </row>
    <row r="1320" spans="1:13" x14ac:dyDescent="0.3">
      <c r="A1320" s="18">
        <v>1318</v>
      </c>
      <c r="B1320" s="18">
        <f t="shared" si="40"/>
        <v>2019</v>
      </c>
      <c r="C1320" s="17">
        <v>43617</v>
      </c>
      <c r="D1320" s="18" t="s">
        <v>130</v>
      </c>
      <c r="E1320" s="18" t="s">
        <v>95</v>
      </c>
      <c r="F1320" s="18" t="str">
        <f t="shared" si="41"/>
        <v>Eversource_WMA-Energy Efficiency Reconciliation Factor (EERF)-43617</v>
      </c>
      <c r="G1320" s="11" t="s">
        <v>131</v>
      </c>
      <c r="H1320" s="11" t="s">
        <v>49</v>
      </c>
      <c r="I1320" s="11" t="s">
        <v>155</v>
      </c>
      <c r="J1320" s="11" t="s">
        <v>157</v>
      </c>
      <c r="K1320" s="11" t="str">
        <f>IFERROR(INDEX('EDC Component Dictionary'!$C$5:$C$37,MATCH('Rates Database'!J1320,'EDC Component Dictionary'!$B$5:$B$37,0)), "Energy Supply")</f>
        <v>Other</v>
      </c>
      <c r="L1320" s="12">
        <v>1.4019999999999999E-2</v>
      </c>
      <c r="M1320" s="12"/>
    </row>
    <row r="1321" spans="1:13" x14ac:dyDescent="0.3">
      <c r="A1321" s="18">
        <v>1319</v>
      </c>
      <c r="B1321" s="18">
        <f t="shared" si="40"/>
        <v>2019</v>
      </c>
      <c r="C1321" s="17">
        <v>43586</v>
      </c>
      <c r="D1321" s="18" t="s">
        <v>130</v>
      </c>
      <c r="E1321" s="18" t="s">
        <v>95</v>
      </c>
      <c r="F1321" s="18" t="str">
        <f t="shared" si="41"/>
        <v>Eversource_WMA-Energy Efficiency Reconciliation Factor (EERF)-43586</v>
      </c>
      <c r="G1321" s="11" t="s">
        <v>131</v>
      </c>
      <c r="H1321" s="11" t="s">
        <v>49</v>
      </c>
      <c r="I1321" s="11" t="s">
        <v>155</v>
      </c>
      <c r="J1321" s="11" t="s">
        <v>157</v>
      </c>
      <c r="K1321" s="11" t="str">
        <f>IFERROR(INDEX('EDC Component Dictionary'!$C$5:$C$37,MATCH('Rates Database'!J1321,'EDC Component Dictionary'!$B$5:$B$37,0)), "Energy Supply")</f>
        <v>Other</v>
      </c>
      <c r="L1321" s="12">
        <v>1.4019999999999999E-2</v>
      </c>
      <c r="M1321" s="12"/>
    </row>
    <row r="1322" spans="1:13" x14ac:dyDescent="0.3">
      <c r="A1322" s="18">
        <v>1320</v>
      </c>
      <c r="B1322" s="18">
        <f t="shared" si="40"/>
        <v>2019</v>
      </c>
      <c r="C1322" s="17">
        <v>43556</v>
      </c>
      <c r="D1322" s="18" t="s">
        <v>130</v>
      </c>
      <c r="E1322" s="18" t="s">
        <v>95</v>
      </c>
      <c r="F1322" s="18" t="str">
        <f t="shared" si="41"/>
        <v>Eversource_WMA-Energy Efficiency Reconciliation Factor (EERF)-43556</v>
      </c>
      <c r="G1322" s="11" t="s">
        <v>131</v>
      </c>
      <c r="H1322" s="11" t="s">
        <v>49</v>
      </c>
      <c r="I1322" s="11" t="s">
        <v>155</v>
      </c>
      <c r="J1322" s="11" t="s">
        <v>157</v>
      </c>
      <c r="K1322" s="11" t="str">
        <f>IFERROR(INDEX('EDC Component Dictionary'!$C$5:$C$37,MATCH('Rates Database'!J1322,'EDC Component Dictionary'!$B$5:$B$37,0)), "Energy Supply")</f>
        <v>Other</v>
      </c>
      <c r="L1322" s="12">
        <v>1.4019999999999999E-2</v>
      </c>
      <c r="M1322" s="12"/>
    </row>
    <row r="1323" spans="1:13" x14ac:dyDescent="0.3">
      <c r="A1323" s="18">
        <v>1321</v>
      </c>
      <c r="B1323" s="18">
        <f t="shared" si="40"/>
        <v>2019</v>
      </c>
      <c r="C1323" s="17">
        <v>43525</v>
      </c>
      <c r="D1323" s="18" t="s">
        <v>130</v>
      </c>
      <c r="E1323" s="18" t="s">
        <v>95</v>
      </c>
      <c r="F1323" s="18" t="str">
        <f t="shared" si="41"/>
        <v>Eversource_WMA-Energy Efficiency Reconciliation Factor (EERF)-43525</v>
      </c>
      <c r="G1323" s="11" t="s">
        <v>131</v>
      </c>
      <c r="H1323" s="11" t="s">
        <v>49</v>
      </c>
      <c r="I1323" s="11" t="s">
        <v>155</v>
      </c>
      <c r="J1323" s="11" t="s">
        <v>157</v>
      </c>
      <c r="K1323" s="11" t="str">
        <f>IFERROR(INDEX('EDC Component Dictionary'!$C$5:$C$37,MATCH('Rates Database'!J1323,'EDC Component Dictionary'!$B$5:$B$37,0)), "Energy Supply")</f>
        <v>Other</v>
      </c>
      <c r="L1323" s="12">
        <v>1.4019999999999999E-2</v>
      </c>
      <c r="M1323" s="12"/>
    </row>
    <row r="1324" spans="1:13" x14ac:dyDescent="0.3">
      <c r="A1324" s="18">
        <v>1322</v>
      </c>
      <c r="B1324" s="18">
        <f t="shared" si="40"/>
        <v>2019</v>
      </c>
      <c r="C1324" s="17">
        <v>43497</v>
      </c>
      <c r="D1324" s="18" t="s">
        <v>130</v>
      </c>
      <c r="E1324" s="18" t="s">
        <v>95</v>
      </c>
      <c r="F1324" s="18" t="str">
        <f t="shared" si="41"/>
        <v>Eversource_WMA-Energy Efficiency Reconciliation Factor (EERF)-43497</v>
      </c>
      <c r="G1324" s="11" t="s">
        <v>131</v>
      </c>
      <c r="H1324" s="11" t="s">
        <v>49</v>
      </c>
      <c r="I1324" s="11" t="s">
        <v>155</v>
      </c>
      <c r="J1324" s="11" t="s">
        <v>157</v>
      </c>
      <c r="K1324" s="11" t="str">
        <f>IFERROR(INDEX('EDC Component Dictionary'!$C$5:$C$37,MATCH('Rates Database'!J1324,'EDC Component Dictionary'!$B$5:$B$37,0)), "Energy Supply")</f>
        <v>Other</v>
      </c>
      <c r="L1324" s="12">
        <v>1.4019999999999999E-2</v>
      </c>
      <c r="M1324" s="12"/>
    </row>
    <row r="1325" spans="1:13" x14ac:dyDescent="0.3">
      <c r="A1325" s="18">
        <v>1323</v>
      </c>
      <c r="B1325" s="18">
        <f t="shared" si="40"/>
        <v>2019</v>
      </c>
      <c r="C1325" s="17">
        <v>43466</v>
      </c>
      <c r="D1325" s="18" t="s">
        <v>130</v>
      </c>
      <c r="E1325" s="18" t="s">
        <v>95</v>
      </c>
      <c r="F1325" s="18" t="str">
        <f t="shared" si="41"/>
        <v>Eversource_WMA-Energy Efficiency Reconciliation Factor (EERF)-43466</v>
      </c>
      <c r="G1325" s="11" t="s">
        <v>131</v>
      </c>
      <c r="H1325" s="11" t="s">
        <v>49</v>
      </c>
      <c r="I1325" s="11" t="s">
        <v>155</v>
      </c>
      <c r="J1325" s="11" t="s">
        <v>157</v>
      </c>
      <c r="K1325" s="11" t="str">
        <f>IFERROR(INDEX('EDC Component Dictionary'!$C$5:$C$37,MATCH('Rates Database'!J1325,'EDC Component Dictionary'!$B$5:$B$37,0)), "Energy Supply")</f>
        <v>Other</v>
      </c>
      <c r="L1325" s="12">
        <v>1.4019999999999999E-2</v>
      </c>
      <c r="M1325" s="12"/>
    </row>
    <row r="1326" spans="1:13" x14ac:dyDescent="0.3">
      <c r="A1326" s="18">
        <v>1324</v>
      </c>
      <c r="B1326" s="18">
        <f t="shared" si="40"/>
        <v>2024</v>
      </c>
      <c r="C1326" s="17">
        <v>45352</v>
      </c>
      <c r="D1326" s="18" t="s">
        <v>130</v>
      </c>
      <c r="E1326" s="18" t="s">
        <v>95</v>
      </c>
      <c r="F1326" s="18" t="str">
        <f t="shared" si="41"/>
        <v>Eversource_WMA-Renewable Energy-45352</v>
      </c>
      <c r="G1326" s="11" t="s">
        <v>131</v>
      </c>
      <c r="H1326" s="11" t="s">
        <v>49</v>
      </c>
      <c r="I1326" s="11" t="s">
        <v>158</v>
      </c>
      <c r="J1326" s="11" t="s">
        <v>158</v>
      </c>
      <c r="K1326" s="11" t="str">
        <f>IFERROR(INDEX('EDC Component Dictionary'!$C$5:$C$37,MATCH('Rates Database'!J1326,'EDC Component Dictionary'!$B$5:$B$37,0)), "Energy Supply")</f>
        <v>Other</v>
      </c>
      <c r="L1326" s="12">
        <v>5.0000000000000001E-4</v>
      </c>
      <c r="M1326" s="12"/>
    </row>
    <row r="1327" spans="1:13" x14ac:dyDescent="0.3">
      <c r="A1327" s="18">
        <v>1325</v>
      </c>
      <c r="B1327" s="18">
        <f t="shared" si="40"/>
        <v>2024</v>
      </c>
      <c r="C1327" s="17">
        <v>45323</v>
      </c>
      <c r="D1327" s="18" t="s">
        <v>130</v>
      </c>
      <c r="E1327" s="18" t="s">
        <v>95</v>
      </c>
      <c r="F1327" s="18" t="str">
        <f t="shared" si="41"/>
        <v>Eversource_WMA-Renewable Energy-45323</v>
      </c>
      <c r="G1327" s="11" t="s">
        <v>131</v>
      </c>
      <c r="H1327" s="11" t="s">
        <v>49</v>
      </c>
      <c r="I1327" s="11" t="s">
        <v>158</v>
      </c>
      <c r="J1327" s="11" t="s">
        <v>158</v>
      </c>
      <c r="K1327" s="11" t="str">
        <f>IFERROR(INDEX('EDC Component Dictionary'!$C$5:$C$37,MATCH('Rates Database'!J1327,'EDC Component Dictionary'!$B$5:$B$37,0)), "Energy Supply")</f>
        <v>Other</v>
      </c>
      <c r="L1327" s="12">
        <v>5.0000000000000001E-4</v>
      </c>
      <c r="M1327" s="12"/>
    </row>
    <row r="1328" spans="1:13" x14ac:dyDescent="0.3">
      <c r="A1328" s="18">
        <v>1326</v>
      </c>
      <c r="B1328" s="18">
        <f t="shared" si="40"/>
        <v>2024</v>
      </c>
      <c r="C1328" s="17">
        <v>45292</v>
      </c>
      <c r="D1328" s="18" t="s">
        <v>130</v>
      </c>
      <c r="E1328" s="18" t="s">
        <v>95</v>
      </c>
      <c r="F1328" s="18" t="str">
        <f t="shared" si="41"/>
        <v>Eversource_WMA-Renewable Energy-45292</v>
      </c>
      <c r="G1328" s="11" t="s">
        <v>131</v>
      </c>
      <c r="H1328" s="11" t="s">
        <v>49</v>
      </c>
      <c r="I1328" s="11" t="s">
        <v>158</v>
      </c>
      <c r="J1328" s="11" t="s">
        <v>158</v>
      </c>
      <c r="K1328" s="11" t="str">
        <f>IFERROR(INDEX('EDC Component Dictionary'!$C$5:$C$37,MATCH('Rates Database'!J1328,'EDC Component Dictionary'!$B$5:$B$37,0)), "Energy Supply")</f>
        <v>Other</v>
      </c>
      <c r="L1328" s="12">
        <v>5.0000000000000001E-4</v>
      </c>
      <c r="M1328" s="12"/>
    </row>
    <row r="1329" spans="1:13" x14ac:dyDescent="0.3">
      <c r="A1329" s="18">
        <v>1327</v>
      </c>
      <c r="B1329" s="18">
        <f t="shared" si="40"/>
        <v>2023</v>
      </c>
      <c r="C1329" s="17">
        <v>45261</v>
      </c>
      <c r="D1329" s="18" t="s">
        <v>130</v>
      </c>
      <c r="E1329" s="18" t="s">
        <v>95</v>
      </c>
      <c r="F1329" s="18" t="str">
        <f t="shared" si="41"/>
        <v>Eversource_WMA-Renewable Energy-45261</v>
      </c>
      <c r="G1329" s="11" t="s">
        <v>131</v>
      </c>
      <c r="H1329" s="11" t="s">
        <v>49</v>
      </c>
      <c r="I1329" s="11" t="s">
        <v>158</v>
      </c>
      <c r="J1329" s="11" t="s">
        <v>158</v>
      </c>
      <c r="K1329" s="11" t="str">
        <f>IFERROR(INDEX('EDC Component Dictionary'!$C$5:$C$37,MATCH('Rates Database'!J1329,'EDC Component Dictionary'!$B$5:$B$37,0)), "Energy Supply")</f>
        <v>Other</v>
      </c>
      <c r="L1329" s="12">
        <v>5.0000000000000001E-4</v>
      </c>
      <c r="M1329" s="12"/>
    </row>
    <row r="1330" spans="1:13" x14ac:dyDescent="0.3">
      <c r="A1330" s="18">
        <v>1328</v>
      </c>
      <c r="B1330" s="18">
        <f t="shared" si="40"/>
        <v>2023</v>
      </c>
      <c r="C1330" s="17">
        <v>45231</v>
      </c>
      <c r="D1330" s="18" t="s">
        <v>130</v>
      </c>
      <c r="E1330" s="18" t="s">
        <v>95</v>
      </c>
      <c r="F1330" s="18" t="str">
        <f t="shared" si="41"/>
        <v>Eversource_WMA-Renewable Energy-45231</v>
      </c>
      <c r="G1330" s="11" t="s">
        <v>131</v>
      </c>
      <c r="H1330" s="11" t="s">
        <v>49</v>
      </c>
      <c r="I1330" s="11" t="s">
        <v>158</v>
      </c>
      <c r="J1330" s="11" t="s">
        <v>158</v>
      </c>
      <c r="K1330" s="11" t="str">
        <f>IFERROR(INDEX('EDC Component Dictionary'!$C$5:$C$37,MATCH('Rates Database'!J1330,'EDC Component Dictionary'!$B$5:$B$37,0)), "Energy Supply")</f>
        <v>Other</v>
      </c>
      <c r="L1330" s="12">
        <v>5.0000000000000001E-4</v>
      </c>
      <c r="M1330" s="12"/>
    </row>
    <row r="1331" spans="1:13" x14ac:dyDescent="0.3">
      <c r="A1331" s="18">
        <v>1329</v>
      </c>
      <c r="B1331" s="18">
        <f t="shared" si="40"/>
        <v>2023</v>
      </c>
      <c r="C1331" s="17">
        <v>45200</v>
      </c>
      <c r="D1331" s="18" t="s">
        <v>130</v>
      </c>
      <c r="E1331" s="18" t="s">
        <v>95</v>
      </c>
      <c r="F1331" s="18" t="str">
        <f t="shared" si="41"/>
        <v>Eversource_WMA-Renewable Energy-45200</v>
      </c>
      <c r="G1331" s="11" t="s">
        <v>131</v>
      </c>
      <c r="H1331" s="11" t="s">
        <v>49</v>
      </c>
      <c r="I1331" s="11" t="s">
        <v>158</v>
      </c>
      <c r="J1331" s="11" t="s">
        <v>158</v>
      </c>
      <c r="K1331" s="11" t="str">
        <f>IFERROR(INDEX('EDC Component Dictionary'!$C$5:$C$37,MATCH('Rates Database'!J1331,'EDC Component Dictionary'!$B$5:$B$37,0)), "Energy Supply")</f>
        <v>Other</v>
      </c>
      <c r="L1331" s="12">
        <v>5.0000000000000001E-4</v>
      </c>
      <c r="M1331" s="12"/>
    </row>
    <row r="1332" spans="1:13" x14ac:dyDescent="0.3">
      <c r="A1332" s="18">
        <v>1330</v>
      </c>
      <c r="B1332" s="18">
        <f t="shared" si="40"/>
        <v>2023</v>
      </c>
      <c r="C1332" s="17">
        <v>45170</v>
      </c>
      <c r="D1332" s="18" t="s">
        <v>130</v>
      </c>
      <c r="E1332" s="18" t="s">
        <v>95</v>
      </c>
      <c r="F1332" s="18" t="str">
        <f t="shared" si="41"/>
        <v>Eversource_WMA-Renewable Energy-45170</v>
      </c>
      <c r="G1332" s="11" t="s">
        <v>131</v>
      </c>
      <c r="H1332" s="11" t="s">
        <v>49</v>
      </c>
      <c r="I1332" s="11" t="s">
        <v>158</v>
      </c>
      <c r="J1332" s="11" t="s">
        <v>158</v>
      </c>
      <c r="K1332" s="11" t="str">
        <f>IFERROR(INDEX('EDC Component Dictionary'!$C$5:$C$37,MATCH('Rates Database'!J1332,'EDC Component Dictionary'!$B$5:$B$37,0)), "Energy Supply")</f>
        <v>Other</v>
      </c>
      <c r="L1332" s="12">
        <v>5.0000000000000001E-4</v>
      </c>
      <c r="M1332" s="12"/>
    </row>
    <row r="1333" spans="1:13" x14ac:dyDescent="0.3">
      <c r="A1333" s="18">
        <v>1331</v>
      </c>
      <c r="B1333" s="18">
        <f t="shared" si="40"/>
        <v>2023</v>
      </c>
      <c r="C1333" s="17">
        <v>45139</v>
      </c>
      <c r="D1333" s="18" t="s">
        <v>130</v>
      </c>
      <c r="E1333" s="18" t="s">
        <v>95</v>
      </c>
      <c r="F1333" s="18" t="str">
        <f t="shared" si="41"/>
        <v>Eversource_WMA-Renewable Energy-45139</v>
      </c>
      <c r="G1333" s="11" t="s">
        <v>131</v>
      </c>
      <c r="H1333" s="11" t="s">
        <v>49</v>
      </c>
      <c r="I1333" s="11" t="s">
        <v>158</v>
      </c>
      <c r="J1333" s="11" t="s">
        <v>158</v>
      </c>
      <c r="K1333" s="11" t="str">
        <f>IFERROR(INDEX('EDC Component Dictionary'!$C$5:$C$37,MATCH('Rates Database'!J1333,'EDC Component Dictionary'!$B$5:$B$37,0)), "Energy Supply")</f>
        <v>Other</v>
      </c>
      <c r="L1333" s="12">
        <v>5.0000000000000001E-4</v>
      </c>
      <c r="M1333" s="12"/>
    </row>
    <row r="1334" spans="1:13" x14ac:dyDescent="0.3">
      <c r="A1334" s="18">
        <v>1332</v>
      </c>
      <c r="B1334" s="18">
        <f t="shared" si="40"/>
        <v>2023</v>
      </c>
      <c r="C1334" s="17">
        <v>45108</v>
      </c>
      <c r="D1334" s="18" t="s">
        <v>130</v>
      </c>
      <c r="E1334" s="18" t="s">
        <v>95</v>
      </c>
      <c r="F1334" s="18" t="str">
        <f t="shared" si="41"/>
        <v>Eversource_WMA-Renewable Energy-45108</v>
      </c>
      <c r="G1334" s="11" t="s">
        <v>131</v>
      </c>
      <c r="H1334" s="11" t="s">
        <v>49</v>
      </c>
      <c r="I1334" s="11" t="s">
        <v>158</v>
      </c>
      <c r="J1334" s="11" t="s">
        <v>158</v>
      </c>
      <c r="K1334" s="11" t="str">
        <f>IFERROR(INDEX('EDC Component Dictionary'!$C$5:$C$37,MATCH('Rates Database'!J1334,'EDC Component Dictionary'!$B$5:$B$37,0)), "Energy Supply")</f>
        <v>Other</v>
      </c>
      <c r="L1334" s="12">
        <v>5.0000000000000001E-4</v>
      </c>
      <c r="M1334" s="12"/>
    </row>
    <row r="1335" spans="1:13" x14ac:dyDescent="0.3">
      <c r="A1335" s="18">
        <v>1333</v>
      </c>
      <c r="B1335" s="18">
        <f t="shared" si="40"/>
        <v>2023</v>
      </c>
      <c r="C1335" s="17">
        <v>45078</v>
      </c>
      <c r="D1335" s="18" t="s">
        <v>130</v>
      </c>
      <c r="E1335" s="18" t="s">
        <v>95</v>
      </c>
      <c r="F1335" s="18" t="str">
        <f t="shared" si="41"/>
        <v>Eversource_WMA-Renewable Energy-45078</v>
      </c>
      <c r="G1335" s="11" t="s">
        <v>131</v>
      </c>
      <c r="H1335" s="11" t="s">
        <v>49</v>
      </c>
      <c r="I1335" s="11" t="s">
        <v>158</v>
      </c>
      <c r="J1335" s="11" t="s">
        <v>158</v>
      </c>
      <c r="K1335" s="11" t="str">
        <f>IFERROR(INDEX('EDC Component Dictionary'!$C$5:$C$37,MATCH('Rates Database'!J1335,'EDC Component Dictionary'!$B$5:$B$37,0)), "Energy Supply")</f>
        <v>Other</v>
      </c>
      <c r="L1335" s="12">
        <v>5.0000000000000001E-4</v>
      </c>
      <c r="M1335" s="12"/>
    </row>
    <row r="1336" spans="1:13" x14ac:dyDescent="0.3">
      <c r="A1336" s="18">
        <v>1334</v>
      </c>
      <c r="B1336" s="18">
        <f t="shared" si="40"/>
        <v>2023</v>
      </c>
      <c r="C1336" s="17">
        <v>45047</v>
      </c>
      <c r="D1336" s="18" t="s">
        <v>130</v>
      </c>
      <c r="E1336" s="18" t="s">
        <v>95</v>
      </c>
      <c r="F1336" s="18" t="str">
        <f t="shared" si="41"/>
        <v>Eversource_WMA-Renewable Energy-45047</v>
      </c>
      <c r="G1336" s="11" t="s">
        <v>131</v>
      </c>
      <c r="H1336" s="11" t="s">
        <v>49</v>
      </c>
      <c r="I1336" s="11" t="s">
        <v>158</v>
      </c>
      <c r="J1336" s="11" t="s">
        <v>158</v>
      </c>
      <c r="K1336" s="11" t="str">
        <f>IFERROR(INDEX('EDC Component Dictionary'!$C$5:$C$37,MATCH('Rates Database'!J1336,'EDC Component Dictionary'!$B$5:$B$37,0)), "Energy Supply")</f>
        <v>Other</v>
      </c>
      <c r="L1336" s="12">
        <v>5.0000000000000001E-4</v>
      </c>
      <c r="M1336" s="12"/>
    </row>
    <row r="1337" spans="1:13" x14ac:dyDescent="0.3">
      <c r="A1337" s="18">
        <v>1335</v>
      </c>
      <c r="B1337" s="18">
        <f t="shared" si="40"/>
        <v>2023</v>
      </c>
      <c r="C1337" s="17">
        <v>45017</v>
      </c>
      <c r="D1337" s="18" t="s">
        <v>130</v>
      </c>
      <c r="E1337" s="18" t="s">
        <v>95</v>
      </c>
      <c r="F1337" s="18" t="str">
        <f t="shared" si="41"/>
        <v>Eversource_WMA-Renewable Energy-45017</v>
      </c>
      <c r="G1337" s="11" t="s">
        <v>131</v>
      </c>
      <c r="H1337" s="11" t="s">
        <v>49</v>
      </c>
      <c r="I1337" s="11" t="s">
        <v>158</v>
      </c>
      <c r="J1337" s="11" t="s">
        <v>158</v>
      </c>
      <c r="K1337" s="11" t="str">
        <f>IFERROR(INDEX('EDC Component Dictionary'!$C$5:$C$37,MATCH('Rates Database'!J1337,'EDC Component Dictionary'!$B$5:$B$37,0)), "Energy Supply")</f>
        <v>Other</v>
      </c>
      <c r="L1337" s="12">
        <v>5.0000000000000001E-4</v>
      </c>
      <c r="M1337" s="12"/>
    </row>
    <row r="1338" spans="1:13" x14ac:dyDescent="0.3">
      <c r="A1338" s="18">
        <v>1336</v>
      </c>
      <c r="B1338" s="18">
        <f t="shared" si="40"/>
        <v>2023</v>
      </c>
      <c r="C1338" s="17">
        <v>44986</v>
      </c>
      <c r="D1338" s="18" t="s">
        <v>130</v>
      </c>
      <c r="E1338" s="18" t="s">
        <v>95</v>
      </c>
      <c r="F1338" s="18" t="str">
        <f t="shared" si="41"/>
        <v>Eversource_WMA-Renewable Energy-44986</v>
      </c>
      <c r="G1338" s="11" t="s">
        <v>131</v>
      </c>
      <c r="H1338" s="11" t="s">
        <v>49</v>
      </c>
      <c r="I1338" s="11" t="s">
        <v>158</v>
      </c>
      <c r="J1338" s="11" t="s">
        <v>158</v>
      </c>
      <c r="K1338" s="11" t="str">
        <f>IFERROR(INDEX('EDC Component Dictionary'!$C$5:$C$37,MATCH('Rates Database'!J1338,'EDC Component Dictionary'!$B$5:$B$37,0)), "Energy Supply")</f>
        <v>Other</v>
      </c>
      <c r="L1338" s="12">
        <v>5.0000000000000001E-4</v>
      </c>
      <c r="M1338" s="12"/>
    </row>
    <row r="1339" spans="1:13" x14ac:dyDescent="0.3">
      <c r="A1339" s="18">
        <v>1337</v>
      </c>
      <c r="B1339" s="18">
        <f t="shared" si="40"/>
        <v>2023</v>
      </c>
      <c r="C1339" s="17">
        <v>44958</v>
      </c>
      <c r="D1339" s="18" t="s">
        <v>130</v>
      </c>
      <c r="E1339" s="18" t="s">
        <v>95</v>
      </c>
      <c r="F1339" s="18" t="str">
        <f t="shared" si="41"/>
        <v>Eversource_WMA-Renewable Energy-44958</v>
      </c>
      <c r="G1339" s="11" t="s">
        <v>131</v>
      </c>
      <c r="H1339" s="11" t="s">
        <v>49</v>
      </c>
      <c r="I1339" s="11" t="s">
        <v>158</v>
      </c>
      <c r="J1339" s="11" t="s">
        <v>158</v>
      </c>
      <c r="K1339" s="11" t="str">
        <f>IFERROR(INDEX('EDC Component Dictionary'!$C$5:$C$37,MATCH('Rates Database'!J1339,'EDC Component Dictionary'!$B$5:$B$37,0)), "Energy Supply")</f>
        <v>Other</v>
      </c>
      <c r="L1339" s="12">
        <v>5.0000000000000001E-4</v>
      </c>
      <c r="M1339" s="12"/>
    </row>
    <row r="1340" spans="1:13" x14ac:dyDescent="0.3">
      <c r="A1340" s="18">
        <v>1338</v>
      </c>
      <c r="B1340" s="18">
        <f t="shared" si="40"/>
        <v>2023</v>
      </c>
      <c r="C1340" s="17">
        <v>44927</v>
      </c>
      <c r="D1340" s="18" t="s">
        <v>130</v>
      </c>
      <c r="E1340" s="18" t="s">
        <v>95</v>
      </c>
      <c r="F1340" s="18" t="str">
        <f t="shared" si="41"/>
        <v>Eversource_WMA-Renewable Energy-44927</v>
      </c>
      <c r="G1340" s="11" t="s">
        <v>131</v>
      </c>
      <c r="H1340" s="11" t="s">
        <v>49</v>
      </c>
      <c r="I1340" s="11" t="s">
        <v>158</v>
      </c>
      <c r="J1340" s="11" t="s">
        <v>158</v>
      </c>
      <c r="K1340" s="11" t="str">
        <f>IFERROR(INDEX('EDC Component Dictionary'!$C$5:$C$37,MATCH('Rates Database'!J1340,'EDC Component Dictionary'!$B$5:$B$37,0)), "Energy Supply")</f>
        <v>Other</v>
      </c>
      <c r="L1340" s="12">
        <v>5.0000000000000001E-4</v>
      </c>
      <c r="M1340" s="12"/>
    </row>
    <row r="1341" spans="1:13" x14ac:dyDescent="0.3">
      <c r="A1341" s="18">
        <v>1339</v>
      </c>
      <c r="B1341" s="18">
        <f t="shared" si="40"/>
        <v>2022</v>
      </c>
      <c r="C1341" s="17">
        <v>44896</v>
      </c>
      <c r="D1341" s="18" t="s">
        <v>130</v>
      </c>
      <c r="E1341" s="18" t="s">
        <v>95</v>
      </c>
      <c r="F1341" s="18" t="str">
        <f t="shared" si="41"/>
        <v>Eversource_WMA-Renewable Energy-44896</v>
      </c>
      <c r="G1341" s="11" t="s">
        <v>131</v>
      </c>
      <c r="H1341" s="11" t="s">
        <v>49</v>
      </c>
      <c r="I1341" s="11" t="s">
        <v>158</v>
      </c>
      <c r="J1341" s="11" t="s">
        <v>158</v>
      </c>
      <c r="K1341" s="11" t="str">
        <f>IFERROR(INDEX('EDC Component Dictionary'!$C$5:$C$37,MATCH('Rates Database'!J1341,'EDC Component Dictionary'!$B$5:$B$37,0)), "Energy Supply")</f>
        <v>Other</v>
      </c>
      <c r="L1341" s="12">
        <v>5.0000000000000001E-4</v>
      </c>
      <c r="M1341" s="12"/>
    </row>
    <row r="1342" spans="1:13" x14ac:dyDescent="0.3">
      <c r="A1342" s="18">
        <v>1340</v>
      </c>
      <c r="B1342" s="18">
        <f t="shared" si="40"/>
        <v>2022</v>
      </c>
      <c r="C1342" s="17">
        <v>44866</v>
      </c>
      <c r="D1342" s="18" t="s">
        <v>130</v>
      </c>
      <c r="E1342" s="18" t="s">
        <v>95</v>
      </c>
      <c r="F1342" s="18" t="str">
        <f t="shared" si="41"/>
        <v>Eversource_WMA-Renewable Energy-44866</v>
      </c>
      <c r="G1342" s="11" t="s">
        <v>131</v>
      </c>
      <c r="H1342" s="11" t="s">
        <v>49</v>
      </c>
      <c r="I1342" s="11" t="s">
        <v>158</v>
      </c>
      <c r="J1342" s="11" t="s">
        <v>158</v>
      </c>
      <c r="K1342" s="11" t="str">
        <f>IFERROR(INDEX('EDC Component Dictionary'!$C$5:$C$37,MATCH('Rates Database'!J1342,'EDC Component Dictionary'!$B$5:$B$37,0)), "Energy Supply")</f>
        <v>Other</v>
      </c>
      <c r="L1342" s="12">
        <v>5.0000000000000001E-4</v>
      </c>
      <c r="M1342" s="12"/>
    </row>
    <row r="1343" spans="1:13" x14ac:dyDescent="0.3">
      <c r="A1343" s="18">
        <v>1341</v>
      </c>
      <c r="B1343" s="18">
        <f t="shared" si="40"/>
        <v>2022</v>
      </c>
      <c r="C1343" s="17">
        <v>44835</v>
      </c>
      <c r="D1343" s="18" t="s">
        <v>130</v>
      </c>
      <c r="E1343" s="18" t="s">
        <v>95</v>
      </c>
      <c r="F1343" s="18" t="str">
        <f t="shared" si="41"/>
        <v>Eversource_WMA-Renewable Energy-44835</v>
      </c>
      <c r="G1343" s="11" t="s">
        <v>131</v>
      </c>
      <c r="H1343" s="11" t="s">
        <v>49</v>
      </c>
      <c r="I1343" s="11" t="s">
        <v>158</v>
      </c>
      <c r="J1343" s="11" t="s">
        <v>158</v>
      </c>
      <c r="K1343" s="11" t="str">
        <f>IFERROR(INDEX('EDC Component Dictionary'!$C$5:$C$37,MATCH('Rates Database'!J1343,'EDC Component Dictionary'!$B$5:$B$37,0)), "Energy Supply")</f>
        <v>Other</v>
      </c>
      <c r="L1343" s="12">
        <v>5.0000000000000001E-4</v>
      </c>
      <c r="M1343" s="12"/>
    </row>
    <row r="1344" spans="1:13" x14ac:dyDescent="0.3">
      <c r="A1344" s="18">
        <v>1342</v>
      </c>
      <c r="B1344" s="18">
        <f t="shared" si="40"/>
        <v>2022</v>
      </c>
      <c r="C1344" s="17">
        <v>44805</v>
      </c>
      <c r="D1344" s="18" t="s">
        <v>130</v>
      </c>
      <c r="E1344" s="18" t="s">
        <v>95</v>
      </c>
      <c r="F1344" s="18" t="str">
        <f t="shared" si="41"/>
        <v>Eversource_WMA-Renewable Energy-44805</v>
      </c>
      <c r="G1344" s="11" t="s">
        <v>131</v>
      </c>
      <c r="H1344" s="11" t="s">
        <v>49</v>
      </c>
      <c r="I1344" s="11" t="s">
        <v>158</v>
      </c>
      <c r="J1344" s="11" t="s">
        <v>158</v>
      </c>
      <c r="K1344" s="11" t="str">
        <f>IFERROR(INDEX('EDC Component Dictionary'!$C$5:$C$37,MATCH('Rates Database'!J1344,'EDC Component Dictionary'!$B$5:$B$37,0)), "Energy Supply")</f>
        <v>Other</v>
      </c>
      <c r="L1344" s="12">
        <v>5.0000000000000001E-4</v>
      </c>
      <c r="M1344" s="12"/>
    </row>
    <row r="1345" spans="1:13" x14ac:dyDescent="0.3">
      <c r="A1345" s="18">
        <v>1343</v>
      </c>
      <c r="B1345" s="18">
        <f t="shared" si="40"/>
        <v>2022</v>
      </c>
      <c r="C1345" s="17">
        <v>44774</v>
      </c>
      <c r="D1345" s="18" t="s">
        <v>130</v>
      </c>
      <c r="E1345" s="18" t="s">
        <v>95</v>
      </c>
      <c r="F1345" s="18" t="str">
        <f t="shared" si="41"/>
        <v>Eversource_WMA-Renewable Energy-44774</v>
      </c>
      <c r="G1345" s="11" t="s">
        <v>131</v>
      </c>
      <c r="H1345" s="11" t="s">
        <v>49</v>
      </c>
      <c r="I1345" s="11" t="s">
        <v>158</v>
      </c>
      <c r="J1345" s="11" t="s">
        <v>158</v>
      </c>
      <c r="K1345" s="11" t="str">
        <f>IFERROR(INDEX('EDC Component Dictionary'!$C$5:$C$37,MATCH('Rates Database'!J1345,'EDC Component Dictionary'!$B$5:$B$37,0)), "Energy Supply")</f>
        <v>Other</v>
      </c>
      <c r="L1345" s="12">
        <v>5.0000000000000001E-4</v>
      </c>
      <c r="M1345" s="12"/>
    </row>
    <row r="1346" spans="1:13" x14ac:dyDescent="0.3">
      <c r="A1346" s="18">
        <v>1344</v>
      </c>
      <c r="B1346" s="18">
        <f t="shared" si="40"/>
        <v>2022</v>
      </c>
      <c r="C1346" s="17">
        <v>44743</v>
      </c>
      <c r="D1346" s="18" t="s">
        <v>130</v>
      </c>
      <c r="E1346" s="18" t="s">
        <v>95</v>
      </c>
      <c r="F1346" s="18" t="str">
        <f t="shared" si="41"/>
        <v>Eversource_WMA-Renewable Energy-44743</v>
      </c>
      <c r="G1346" s="11" t="s">
        <v>131</v>
      </c>
      <c r="H1346" s="11" t="s">
        <v>49</v>
      </c>
      <c r="I1346" s="11" t="s">
        <v>158</v>
      </c>
      <c r="J1346" s="11" t="s">
        <v>158</v>
      </c>
      <c r="K1346" s="11" t="str">
        <f>IFERROR(INDEX('EDC Component Dictionary'!$C$5:$C$37,MATCH('Rates Database'!J1346,'EDC Component Dictionary'!$B$5:$B$37,0)), "Energy Supply")</f>
        <v>Other</v>
      </c>
      <c r="L1346" s="12">
        <v>5.0000000000000001E-4</v>
      </c>
      <c r="M1346" s="12"/>
    </row>
    <row r="1347" spans="1:13" x14ac:dyDescent="0.3">
      <c r="A1347" s="18">
        <v>1345</v>
      </c>
      <c r="B1347" s="18">
        <f t="shared" ref="B1347:B1410" si="42">YEAR(C1347)</f>
        <v>2022</v>
      </c>
      <c r="C1347" s="17">
        <v>44713</v>
      </c>
      <c r="D1347" s="18" t="s">
        <v>130</v>
      </c>
      <c r="E1347" s="18" t="s">
        <v>95</v>
      </c>
      <c r="F1347" s="18" t="str">
        <f t="shared" si="41"/>
        <v>Eversource_WMA-Renewable Energy-44713</v>
      </c>
      <c r="G1347" s="11" t="s">
        <v>131</v>
      </c>
      <c r="H1347" s="11" t="s">
        <v>49</v>
      </c>
      <c r="I1347" s="11" t="s">
        <v>158</v>
      </c>
      <c r="J1347" s="11" t="s">
        <v>158</v>
      </c>
      <c r="K1347" s="11" t="str">
        <f>IFERROR(INDEX('EDC Component Dictionary'!$C$5:$C$37,MATCH('Rates Database'!J1347,'EDC Component Dictionary'!$B$5:$B$37,0)), "Energy Supply")</f>
        <v>Other</v>
      </c>
      <c r="L1347" s="12">
        <v>5.0000000000000001E-4</v>
      </c>
      <c r="M1347" s="12"/>
    </row>
    <row r="1348" spans="1:13" x14ac:dyDescent="0.3">
      <c r="A1348" s="18">
        <v>1346</v>
      </c>
      <c r="B1348" s="18">
        <f t="shared" si="42"/>
        <v>2022</v>
      </c>
      <c r="C1348" s="17">
        <v>44682</v>
      </c>
      <c r="D1348" s="18" t="s">
        <v>130</v>
      </c>
      <c r="E1348" s="18" t="s">
        <v>95</v>
      </c>
      <c r="F1348" s="18" t="str">
        <f t="shared" ref="F1348:F1411" si="43">_xlfn.CONCAT(E1348,"-",J1348,"-",C1348)</f>
        <v>Eversource_WMA-Renewable Energy-44682</v>
      </c>
      <c r="G1348" s="11" t="s">
        <v>131</v>
      </c>
      <c r="H1348" s="11" t="s">
        <v>49</v>
      </c>
      <c r="I1348" s="11" t="s">
        <v>158</v>
      </c>
      <c r="J1348" s="11" t="s">
        <v>158</v>
      </c>
      <c r="K1348" s="11" t="str">
        <f>IFERROR(INDEX('EDC Component Dictionary'!$C$5:$C$37,MATCH('Rates Database'!J1348,'EDC Component Dictionary'!$B$5:$B$37,0)), "Energy Supply")</f>
        <v>Other</v>
      </c>
      <c r="L1348" s="12">
        <v>5.0000000000000001E-4</v>
      </c>
      <c r="M1348" s="12"/>
    </row>
    <row r="1349" spans="1:13" x14ac:dyDescent="0.3">
      <c r="A1349" s="18">
        <v>1347</v>
      </c>
      <c r="B1349" s="18">
        <f t="shared" si="42"/>
        <v>2022</v>
      </c>
      <c r="C1349" s="17">
        <v>44652</v>
      </c>
      <c r="D1349" s="18" t="s">
        <v>130</v>
      </c>
      <c r="E1349" s="18" t="s">
        <v>95</v>
      </c>
      <c r="F1349" s="18" t="str">
        <f t="shared" si="43"/>
        <v>Eversource_WMA-Renewable Energy-44652</v>
      </c>
      <c r="G1349" s="11" t="s">
        <v>131</v>
      </c>
      <c r="H1349" s="11" t="s">
        <v>49</v>
      </c>
      <c r="I1349" s="11" t="s">
        <v>158</v>
      </c>
      <c r="J1349" s="11" t="s">
        <v>158</v>
      </c>
      <c r="K1349" s="11" t="str">
        <f>IFERROR(INDEX('EDC Component Dictionary'!$C$5:$C$37,MATCH('Rates Database'!J1349,'EDC Component Dictionary'!$B$5:$B$37,0)), "Energy Supply")</f>
        <v>Other</v>
      </c>
      <c r="L1349" s="12">
        <v>5.0000000000000001E-4</v>
      </c>
      <c r="M1349" s="12"/>
    </row>
    <row r="1350" spans="1:13" x14ac:dyDescent="0.3">
      <c r="A1350" s="18">
        <v>1348</v>
      </c>
      <c r="B1350" s="18">
        <f t="shared" si="42"/>
        <v>2022</v>
      </c>
      <c r="C1350" s="17">
        <v>44621</v>
      </c>
      <c r="D1350" s="18" t="s">
        <v>130</v>
      </c>
      <c r="E1350" s="18" t="s">
        <v>95</v>
      </c>
      <c r="F1350" s="18" t="str">
        <f t="shared" si="43"/>
        <v>Eversource_WMA-Renewable Energy-44621</v>
      </c>
      <c r="G1350" s="11" t="s">
        <v>131</v>
      </c>
      <c r="H1350" s="11" t="s">
        <v>49</v>
      </c>
      <c r="I1350" s="11" t="s">
        <v>158</v>
      </c>
      <c r="J1350" s="11" t="s">
        <v>158</v>
      </c>
      <c r="K1350" s="11" t="str">
        <f>IFERROR(INDEX('EDC Component Dictionary'!$C$5:$C$37,MATCH('Rates Database'!J1350,'EDC Component Dictionary'!$B$5:$B$37,0)), "Energy Supply")</f>
        <v>Other</v>
      </c>
      <c r="L1350" s="12">
        <v>5.0000000000000001E-4</v>
      </c>
      <c r="M1350" s="12"/>
    </row>
    <row r="1351" spans="1:13" x14ac:dyDescent="0.3">
      <c r="A1351" s="18">
        <v>1349</v>
      </c>
      <c r="B1351" s="18">
        <f t="shared" si="42"/>
        <v>2022</v>
      </c>
      <c r="C1351" s="17">
        <v>44593</v>
      </c>
      <c r="D1351" s="18" t="s">
        <v>130</v>
      </c>
      <c r="E1351" s="18" t="s">
        <v>95</v>
      </c>
      <c r="F1351" s="18" t="str">
        <f t="shared" si="43"/>
        <v>Eversource_WMA-Renewable Energy-44593</v>
      </c>
      <c r="G1351" s="11" t="s">
        <v>131</v>
      </c>
      <c r="H1351" s="11" t="s">
        <v>49</v>
      </c>
      <c r="I1351" s="11" t="s">
        <v>158</v>
      </c>
      <c r="J1351" s="11" t="s">
        <v>158</v>
      </c>
      <c r="K1351" s="11" t="str">
        <f>IFERROR(INDEX('EDC Component Dictionary'!$C$5:$C$37,MATCH('Rates Database'!J1351,'EDC Component Dictionary'!$B$5:$B$37,0)), "Energy Supply")</f>
        <v>Other</v>
      </c>
      <c r="L1351" s="12">
        <v>5.0000000000000001E-4</v>
      </c>
      <c r="M1351" s="12"/>
    </row>
    <row r="1352" spans="1:13" x14ac:dyDescent="0.3">
      <c r="A1352" s="18">
        <v>1350</v>
      </c>
      <c r="B1352" s="18">
        <f t="shared" si="42"/>
        <v>2022</v>
      </c>
      <c r="C1352" s="17">
        <v>44562</v>
      </c>
      <c r="D1352" s="18" t="s">
        <v>130</v>
      </c>
      <c r="E1352" s="18" t="s">
        <v>95</v>
      </c>
      <c r="F1352" s="18" t="str">
        <f t="shared" si="43"/>
        <v>Eversource_WMA-Renewable Energy-44562</v>
      </c>
      <c r="G1352" s="11" t="s">
        <v>131</v>
      </c>
      <c r="H1352" s="11" t="s">
        <v>49</v>
      </c>
      <c r="I1352" s="11" t="s">
        <v>158</v>
      </c>
      <c r="J1352" s="11" t="s">
        <v>158</v>
      </c>
      <c r="K1352" s="11" t="str">
        <f>IFERROR(INDEX('EDC Component Dictionary'!$C$5:$C$37,MATCH('Rates Database'!J1352,'EDC Component Dictionary'!$B$5:$B$37,0)), "Energy Supply")</f>
        <v>Other</v>
      </c>
      <c r="L1352" s="12">
        <v>5.0000000000000001E-4</v>
      </c>
      <c r="M1352" s="12"/>
    </row>
    <row r="1353" spans="1:13" x14ac:dyDescent="0.3">
      <c r="A1353" s="18">
        <v>1351</v>
      </c>
      <c r="B1353" s="18">
        <f t="shared" si="42"/>
        <v>2021</v>
      </c>
      <c r="C1353" s="17">
        <v>44531</v>
      </c>
      <c r="D1353" s="18" t="s">
        <v>130</v>
      </c>
      <c r="E1353" s="18" t="s">
        <v>95</v>
      </c>
      <c r="F1353" s="18" t="str">
        <f t="shared" si="43"/>
        <v>Eversource_WMA-Renewable Energy-44531</v>
      </c>
      <c r="G1353" s="11" t="s">
        <v>131</v>
      </c>
      <c r="H1353" s="11" t="s">
        <v>49</v>
      </c>
      <c r="I1353" s="11" t="s">
        <v>158</v>
      </c>
      <c r="J1353" s="11" t="s">
        <v>158</v>
      </c>
      <c r="K1353" s="11" t="str">
        <f>IFERROR(INDEX('EDC Component Dictionary'!$C$5:$C$37,MATCH('Rates Database'!J1353,'EDC Component Dictionary'!$B$5:$B$37,0)), "Energy Supply")</f>
        <v>Other</v>
      </c>
      <c r="L1353" s="12">
        <v>5.0000000000000001E-4</v>
      </c>
      <c r="M1353" s="12"/>
    </row>
    <row r="1354" spans="1:13" x14ac:dyDescent="0.3">
      <c r="A1354" s="18">
        <v>1352</v>
      </c>
      <c r="B1354" s="18">
        <f t="shared" si="42"/>
        <v>2021</v>
      </c>
      <c r="C1354" s="17">
        <v>44501</v>
      </c>
      <c r="D1354" s="18" t="s">
        <v>130</v>
      </c>
      <c r="E1354" s="18" t="s">
        <v>95</v>
      </c>
      <c r="F1354" s="18" t="str">
        <f t="shared" si="43"/>
        <v>Eversource_WMA-Renewable Energy-44501</v>
      </c>
      <c r="G1354" s="11" t="s">
        <v>131</v>
      </c>
      <c r="H1354" s="11" t="s">
        <v>49</v>
      </c>
      <c r="I1354" s="11" t="s">
        <v>158</v>
      </c>
      <c r="J1354" s="11" t="s">
        <v>158</v>
      </c>
      <c r="K1354" s="11" t="str">
        <f>IFERROR(INDEX('EDC Component Dictionary'!$C$5:$C$37,MATCH('Rates Database'!J1354,'EDC Component Dictionary'!$B$5:$B$37,0)), "Energy Supply")</f>
        <v>Other</v>
      </c>
      <c r="L1354" s="12">
        <v>5.0000000000000001E-4</v>
      </c>
      <c r="M1354" s="12"/>
    </row>
    <row r="1355" spans="1:13" x14ac:dyDescent="0.3">
      <c r="A1355" s="18">
        <v>1353</v>
      </c>
      <c r="B1355" s="18">
        <f t="shared" si="42"/>
        <v>2021</v>
      </c>
      <c r="C1355" s="17">
        <v>44470</v>
      </c>
      <c r="D1355" s="18" t="s">
        <v>130</v>
      </c>
      <c r="E1355" s="18" t="s">
        <v>95</v>
      </c>
      <c r="F1355" s="18" t="str">
        <f t="shared" si="43"/>
        <v>Eversource_WMA-Renewable Energy-44470</v>
      </c>
      <c r="G1355" s="11" t="s">
        <v>131</v>
      </c>
      <c r="H1355" s="11" t="s">
        <v>49</v>
      </c>
      <c r="I1355" s="11" t="s">
        <v>158</v>
      </c>
      <c r="J1355" s="11" t="s">
        <v>158</v>
      </c>
      <c r="K1355" s="11" t="str">
        <f>IFERROR(INDEX('EDC Component Dictionary'!$C$5:$C$37,MATCH('Rates Database'!J1355,'EDC Component Dictionary'!$B$5:$B$37,0)), "Energy Supply")</f>
        <v>Other</v>
      </c>
      <c r="L1355" s="12">
        <v>5.0000000000000001E-4</v>
      </c>
      <c r="M1355" s="12"/>
    </row>
    <row r="1356" spans="1:13" x14ac:dyDescent="0.3">
      <c r="A1356" s="18">
        <v>1354</v>
      </c>
      <c r="B1356" s="18">
        <f t="shared" si="42"/>
        <v>2021</v>
      </c>
      <c r="C1356" s="17">
        <v>44440</v>
      </c>
      <c r="D1356" s="18" t="s">
        <v>130</v>
      </c>
      <c r="E1356" s="18" t="s">
        <v>95</v>
      </c>
      <c r="F1356" s="18" t="str">
        <f t="shared" si="43"/>
        <v>Eversource_WMA-Renewable Energy-44440</v>
      </c>
      <c r="G1356" s="11" t="s">
        <v>131</v>
      </c>
      <c r="H1356" s="11" t="s">
        <v>49</v>
      </c>
      <c r="I1356" s="11" t="s">
        <v>158</v>
      </c>
      <c r="J1356" s="11" t="s">
        <v>158</v>
      </c>
      <c r="K1356" s="11" t="str">
        <f>IFERROR(INDEX('EDC Component Dictionary'!$C$5:$C$37,MATCH('Rates Database'!J1356,'EDC Component Dictionary'!$B$5:$B$37,0)), "Energy Supply")</f>
        <v>Other</v>
      </c>
      <c r="L1356" s="12">
        <v>5.0000000000000001E-4</v>
      </c>
      <c r="M1356" s="12"/>
    </row>
    <row r="1357" spans="1:13" x14ac:dyDescent="0.3">
      <c r="A1357" s="18">
        <v>1355</v>
      </c>
      <c r="B1357" s="18">
        <f t="shared" si="42"/>
        <v>2021</v>
      </c>
      <c r="C1357" s="17">
        <v>44409</v>
      </c>
      <c r="D1357" s="18" t="s">
        <v>130</v>
      </c>
      <c r="E1357" s="18" t="s">
        <v>95</v>
      </c>
      <c r="F1357" s="18" t="str">
        <f t="shared" si="43"/>
        <v>Eversource_WMA-Renewable Energy-44409</v>
      </c>
      <c r="G1357" s="11" t="s">
        <v>131</v>
      </c>
      <c r="H1357" s="11" t="s">
        <v>49</v>
      </c>
      <c r="I1357" s="11" t="s">
        <v>158</v>
      </c>
      <c r="J1357" s="11" t="s">
        <v>158</v>
      </c>
      <c r="K1357" s="11" t="str">
        <f>IFERROR(INDEX('EDC Component Dictionary'!$C$5:$C$37,MATCH('Rates Database'!J1357,'EDC Component Dictionary'!$B$5:$B$37,0)), "Energy Supply")</f>
        <v>Other</v>
      </c>
      <c r="L1357" s="12">
        <v>5.0000000000000001E-4</v>
      </c>
      <c r="M1357" s="12"/>
    </row>
    <row r="1358" spans="1:13" x14ac:dyDescent="0.3">
      <c r="A1358" s="18">
        <v>1356</v>
      </c>
      <c r="B1358" s="18">
        <f t="shared" si="42"/>
        <v>2021</v>
      </c>
      <c r="C1358" s="17">
        <v>44378</v>
      </c>
      <c r="D1358" s="18" t="s">
        <v>130</v>
      </c>
      <c r="E1358" s="18" t="s">
        <v>95</v>
      </c>
      <c r="F1358" s="18" t="str">
        <f t="shared" si="43"/>
        <v>Eversource_WMA-Renewable Energy-44378</v>
      </c>
      <c r="G1358" s="11" t="s">
        <v>131</v>
      </c>
      <c r="H1358" s="11" t="s">
        <v>49</v>
      </c>
      <c r="I1358" s="11" t="s">
        <v>158</v>
      </c>
      <c r="J1358" s="11" t="s">
        <v>158</v>
      </c>
      <c r="K1358" s="11" t="str">
        <f>IFERROR(INDEX('EDC Component Dictionary'!$C$5:$C$37,MATCH('Rates Database'!J1358,'EDC Component Dictionary'!$B$5:$B$37,0)), "Energy Supply")</f>
        <v>Other</v>
      </c>
      <c r="L1358" s="12">
        <v>5.0000000000000001E-4</v>
      </c>
      <c r="M1358" s="12"/>
    </row>
    <row r="1359" spans="1:13" x14ac:dyDescent="0.3">
      <c r="A1359" s="18">
        <v>1357</v>
      </c>
      <c r="B1359" s="18">
        <f t="shared" si="42"/>
        <v>2021</v>
      </c>
      <c r="C1359" s="17">
        <v>44348</v>
      </c>
      <c r="D1359" s="18" t="s">
        <v>130</v>
      </c>
      <c r="E1359" s="18" t="s">
        <v>95</v>
      </c>
      <c r="F1359" s="18" t="str">
        <f t="shared" si="43"/>
        <v>Eversource_WMA-Renewable Energy-44348</v>
      </c>
      <c r="G1359" s="11" t="s">
        <v>131</v>
      </c>
      <c r="H1359" s="11" t="s">
        <v>49</v>
      </c>
      <c r="I1359" s="11" t="s">
        <v>158</v>
      </c>
      <c r="J1359" s="11" t="s">
        <v>158</v>
      </c>
      <c r="K1359" s="11" t="str">
        <f>IFERROR(INDEX('EDC Component Dictionary'!$C$5:$C$37,MATCH('Rates Database'!J1359,'EDC Component Dictionary'!$B$5:$B$37,0)), "Energy Supply")</f>
        <v>Other</v>
      </c>
      <c r="L1359" s="12">
        <v>5.0000000000000001E-4</v>
      </c>
      <c r="M1359" s="12"/>
    </row>
    <row r="1360" spans="1:13" x14ac:dyDescent="0.3">
      <c r="A1360" s="18">
        <v>1358</v>
      </c>
      <c r="B1360" s="18">
        <f t="shared" si="42"/>
        <v>2021</v>
      </c>
      <c r="C1360" s="17">
        <v>44317</v>
      </c>
      <c r="D1360" s="18" t="s">
        <v>130</v>
      </c>
      <c r="E1360" s="18" t="s">
        <v>95</v>
      </c>
      <c r="F1360" s="18" t="str">
        <f t="shared" si="43"/>
        <v>Eversource_WMA-Renewable Energy-44317</v>
      </c>
      <c r="G1360" s="11" t="s">
        <v>131</v>
      </c>
      <c r="H1360" s="11" t="s">
        <v>49</v>
      </c>
      <c r="I1360" s="11" t="s">
        <v>158</v>
      </c>
      <c r="J1360" s="11" t="s">
        <v>158</v>
      </c>
      <c r="K1360" s="11" t="str">
        <f>IFERROR(INDEX('EDC Component Dictionary'!$C$5:$C$37,MATCH('Rates Database'!J1360,'EDC Component Dictionary'!$B$5:$B$37,0)), "Energy Supply")</f>
        <v>Other</v>
      </c>
      <c r="L1360" s="12">
        <v>5.0000000000000001E-4</v>
      </c>
      <c r="M1360" s="12"/>
    </row>
    <row r="1361" spans="1:13" x14ac:dyDescent="0.3">
      <c r="A1361" s="18">
        <v>1359</v>
      </c>
      <c r="B1361" s="18">
        <f t="shared" si="42"/>
        <v>2021</v>
      </c>
      <c r="C1361" s="17">
        <v>44287</v>
      </c>
      <c r="D1361" s="18" t="s">
        <v>130</v>
      </c>
      <c r="E1361" s="18" t="s">
        <v>95</v>
      </c>
      <c r="F1361" s="18" t="str">
        <f t="shared" si="43"/>
        <v>Eversource_WMA-Renewable Energy-44287</v>
      </c>
      <c r="G1361" s="11" t="s">
        <v>131</v>
      </c>
      <c r="H1361" s="11" t="s">
        <v>49</v>
      </c>
      <c r="I1361" s="11" t="s">
        <v>158</v>
      </c>
      <c r="J1361" s="11" t="s">
        <v>158</v>
      </c>
      <c r="K1361" s="11" t="str">
        <f>IFERROR(INDEX('EDC Component Dictionary'!$C$5:$C$37,MATCH('Rates Database'!J1361,'EDC Component Dictionary'!$B$5:$B$37,0)), "Energy Supply")</f>
        <v>Other</v>
      </c>
      <c r="L1361" s="12">
        <v>5.0000000000000001E-4</v>
      </c>
      <c r="M1361" s="12"/>
    </row>
    <row r="1362" spans="1:13" x14ac:dyDescent="0.3">
      <c r="A1362" s="18">
        <v>1360</v>
      </c>
      <c r="B1362" s="18">
        <f t="shared" si="42"/>
        <v>2021</v>
      </c>
      <c r="C1362" s="17">
        <v>44256</v>
      </c>
      <c r="D1362" s="18" t="s">
        <v>130</v>
      </c>
      <c r="E1362" s="18" t="s">
        <v>95</v>
      </c>
      <c r="F1362" s="18" t="str">
        <f t="shared" si="43"/>
        <v>Eversource_WMA-Renewable Energy-44256</v>
      </c>
      <c r="G1362" s="11" t="s">
        <v>131</v>
      </c>
      <c r="H1362" s="11" t="s">
        <v>49</v>
      </c>
      <c r="I1362" s="11" t="s">
        <v>158</v>
      </c>
      <c r="J1362" s="11" t="s">
        <v>158</v>
      </c>
      <c r="K1362" s="11" t="str">
        <f>IFERROR(INDEX('EDC Component Dictionary'!$C$5:$C$37,MATCH('Rates Database'!J1362,'EDC Component Dictionary'!$B$5:$B$37,0)), "Energy Supply")</f>
        <v>Other</v>
      </c>
      <c r="L1362" s="12">
        <v>5.0000000000000001E-4</v>
      </c>
      <c r="M1362" s="12"/>
    </row>
    <row r="1363" spans="1:13" x14ac:dyDescent="0.3">
      <c r="A1363" s="18">
        <v>1361</v>
      </c>
      <c r="B1363" s="18">
        <f t="shared" si="42"/>
        <v>2021</v>
      </c>
      <c r="C1363" s="17">
        <v>44228</v>
      </c>
      <c r="D1363" s="18" t="s">
        <v>130</v>
      </c>
      <c r="E1363" s="18" t="s">
        <v>95</v>
      </c>
      <c r="F1363" s="18" t="str">
        <f t="shared" si="43"/>
        <v>Eversource_WMA-Renewable Energy-44228</v>
      </c>
      <c r="G1363" s="11" t="s">
        <v>131</v>
      </c>
      <c r="H1363" s="11" t="s">
        <v>49</v>
      </c>
      <c r="I1363" s="11" t="s">
        <v>158</v>
      </c>
      <c r="J1363" s="11" t="s">
        <v>158</v>
      </c>
      <c r="K1363" s="11" t="str">
        <f>IFERROR(INDEX('EDC Component Dictionary'!$C$5:$C$37,MATCH('Rates Database'!J1363,'EDC Component Dictionary'!$B$5:$B$37,0)), "Energy Supply")</f>
        <v>Other</v>
      </c>
      <c r="L1363" s="12">
        <v>5.0000000000000001E-4</v>
      </c>
      <c r="M1363" s="12"/>
    </row>
    <row r="1364" spans="1:13" x14ac:dyDescent="0.3">
      <c r="A1364" s="18">
        <v>1362</v>
      </c>
      <c r="B1364" s="18">
        <f t="shared" si="42"/>
        <v>2021</v>
      </c>
      <c r="C1364" s="17">
        <v>44197</v>
      </c>
      <c r="D1364" s="18" t="s">
        <v>130</v>
      </c>
      <c r="E1364" s="18" t="s">
        <v>95</v>
      </c>
      <c r="F1364" s="18" t="str">
        <f t="shared" si="43"/>
        <v>Eversource_WMA-Renewable Energy-44197</v>
      </c>
      <c r="G1364" s="11" t="s">
        <v>131</v>
      </c>
      <c r="H1364" s="11" t="s">
        <v>49</v>
      </c>
      <c r="I1364" s="11" t="s">
        <v>158</v>
      </c>
      <c r="J1364" s="11" t="s">
        <v>158</v>
      </c>
      <c r="K1364" s="11" t="str">
        <f>IFERROR(INDEX('EDC Component Dictionary'!$C$5:$C$37,MATCH('Rates Database'!J1364,'EDC Component Dictionary'!$B$5:$B$37,0)), "Energy Supply")</f>
        <v>Other</v>
      </c>
      <c r="L1364" s="12">
        <v>5.0000000000000001E-4</v>
      </c>
      <c r="M1364" s="12"/>
    </row>
    <row r="1365" spans="1:13" x14ac:dyDescent="0.3">
      <c r="A1365" s="18">
        <v>1363</v>
      </c>
      <c r="B1365" s="18">
        <f t="shared" si="42"/>
        <v>2020</v>
      </c>
      <c r="C1365" s="17">
        <v>44166</v>
      </c>
      <c r="D1365" s="18" t="s">
        <v>130</v>
      </c>
      <c r="E1365" s="18" t="s">
        <v>95</v>
      </c>
      <c r="F1365" s="18" t="str">
        <f t="shared" si="43"/>
        <v>Eversource_WMA-Renewable Energy-44166</v>
      </c>
      <c r="G1365" s="11" t="s">
        <v>131</v>
      </c>
      <c r="H1365" s="11" t="s">
        <v>49</v>
      </c>
      <c r="I1365" s="11" t="s">
        <v>158</v>
      </c>
      <c r="J1365" s="11" t="s">
        <v>158</v>
      </c>
      <c r="K1365" s="11" t="str">
        <f>IFERROR(INDEX('EDC Component Dictionary'!$C$5:$C$37,MATCH('Rates Database'!J1365,'EDC Component Dictionary'!$B$5:$B$37,0)), "Energy Supply")</f>
        <v>Other</v>
      </c>
      <c r="L1365" s="12">
        <v>5.0000000000000001E-4</v>
      </c>
      <c r="M1365" s="12"/>
    </row>
    <row r="1366" spans="1:13" x14ac:dyDescent="0.3">
      <c r="A1366" s="18">
        <v>1364</v>
      </c>
      <c r="B1366" s="18">
        <f t="shared" si="42"/>
        <v>2020</v>
      </c>
      <c r="C1366" s="17">
        <v>44136</v>
      </c>
      <c r="D1366" s="18" t="s">
        <v>130</v>
      </c>
      <c r="E1366" s="18" t="s">
        <v>95</v>
      </c>
      <c r="F1366" s="18" t="str">
        <f t="shared" si="43"/>
        <v>Eversource_WMA-Renewable Energy-44136</v>
      </c>
      <c r="G1366" s="11" t="s">
        <v>131</v>
      </c>
      <c r="H1366" s="11" t="s">
        <v>49</v>
      </c>
      <c r="I1366" s="11" t="s">
        <v>158</v>
      </c>
      <c r="J1366" s="11" t="s">
        <v>158</v>
      </c>
      <c r="K1366" s="11" t="str">
        <f>IFERROR(INDEX('EDC Component Dictionary'!$C$5:$C$37,MATCH('Rates Database'!J1366,'EDC Component Dictionary'!$B$5:$B$37,0)), "Energy Supply")</f>
        <v>Other</v>
      </c>
      <c r="L1366" s="12">
        <v>5.0000000000000001E-4</v>
      </c>
      <c r="M1366" s="12"/>
    </row>
    <row r="1367" spans="1:13" x14ac:dyDescent="0.3">
      <c r="A1367" s="18">
        <v>1365</v>
      </c>
      <c r="B1367" s="18">
        <f t="shared" si="42"/>
        <v>2020</v>
      </c>
      <c r="C1367" s="17">
        <v>44105</v>
      </c>
      <c r="D1367" s="18" t="s">
        <v>130</v>
      </c>
      <c r="E1367" s="18" t="s">
        <v>95</v>
      </c>
      <c r="F1367" s="18" t="str">
        <f t="shared" si="43"/>
        <v>Eversource_WMA-Renewable Energy-44105</v>
      </c>
      <c r="G1367" s="11" t="s">
        <v>131</v>
      </c>
      <c r="H1367" s="11" t="s">
        <v>49</v>
      </c>
      <c r="I1367" s="11" t="s">
        <v>158</v>
      </c>
      <c r="J1367" s="11" t="s">
        <v>158</v>
      </c>
      <c r="K1367" s="11" t="str">
        <f>IFERROR(INDEX('EDC Component Dictionary'!$C$5:$C$37,MATCH('Rates Database'!J1367,'EDC Component Dictionary'!$B$5:$B$37,0)), "Energy Supply")</f>
        <v>Other</v>
      </c>
      <c r="L1367" s="12">
        <v>5.0000000000000001E-4</v>
      </c>
      <c r="M1367" s="12"/>
    </row>
    <row r="1368" spans="1:13" x14ac:dyDescent="0.3">
      <c r="A1368" s="18">
        <v>1366</v>
      </c>
      <c r="B1368" s="18">
        <f t="shared" si="42"/>
        <v>2020</v>
      </c>
      <c r="C1368" s="17">
        <v>44075</v>
      </c>
      <c r="D1368" s="18" t="s">
        <v>130</v>
      </c>
      <c r="E1368" s="18" t="s">
        <v>95</v>
      </c>
      <c r="F1368" s="18" t="str">
        <f t="shared" si="43"/>
        <v>Eversource_WMA-Renewable Energy-44075</v>
      </c>
      <c r="G1368" s="11" t="s">
        <v>131</v>
      </c>
      <c r="H1368" s="11" t="s">
        <v>49</v>
      </c>
      <c r="I1368" s="11" t="s">
        <v>158</v>
      </c>
      <c r="J1368" s="11" t="s">
        <v>158</v>
      </c>
      <c r="K1368" s="11" t="str">
        <f>IFERROR(INDEX('EDC Component Dictionary'!$C$5:$C$37,MATCH('Rates Database'!J1368,'EDC Component Dictionary'!$B$5:$B$37,0)), "Energy Supply")</f>
        <v>Other</v>
      </c>
      <c r="L1368" s="12">
        <v>5.0000000000000001E-4</v>
      </c>
      <c r="M1368" s="12"/>
    </row>
    <row r="1369" spans="1:13" x14ac:dyDescent="0.3">
      <c r="A1369" s="18">
        <v>1367</v>
      </c>
      <c r="B1369" s="18">
        <f t="shared" si="42"/>
        <v>2020</v>
      </c>
      <c r="C1369" s="17">
        <v>44044</v>
      </c>
      <c r="D1369" s="18" t="s">
        <v>130</v>
      </c>
      <c r="E1369" s="18" t="s">
        <v>95</v>
      </c>
      <c r="F1369" s="18" t="str">
        <f t="shared" si="43"/>
        <v>Eversource_WMA-Renewable Energy-44044</v>
      </c>
      <c r="G1369" s="11" t="s">
        <v>131</v>
      </c>
      <c r="H1369" s="11" t="s">
        <v>49</v>
      </c>
      <c r="I1369" s="11" t="s">
        <v>158</v>
      </c>
      <c r="J1369" s="11" t="s">
        <v>158</v>
      </c>
      <c r="K1369" s="11" t="str">
        <f>IFERROR(INDEX('EDC Component Dictionary'!$C$5:$C$37,MATCH('Rates Database'!J1369,'EDC Component Dictionary'!$B$5:$B$37,0)), "Energy Supply")</f>
        <v>Other</v>
      </c>
      <c r="L1369" s="12">
        <v>5.0000000000000001E-4</v>
      </c>
      <c r="M1369" s="12"/>
    </row>
    <row r="1370" spans="1:13" x14ac:dyDescent="0.3">
      <c r="A1370" s="18">
        <v>1368</v>
      </c>
      <c r="B1370" s="18">
        <f t="shared" si="42"/>
        <v>2020</v>
      </c>
      <c r="C1370" s="17">
        <v>44013</v>
      </c>
      <c r="D1370" s="18" t="s">
        <v>130</v>
      </c>
      <c r="E1370" s="18" t="s">
        <v>95</v>
      </c>
      <c r="F1370" s="18" t="str">
        <f t="shared" si="43"/>
        <v>Eversource_WMA-Renewable Energy-44013</v>
      </c>
      <c r="G1370" s="11" t="s">
        <v>131</v>
      </c>
      <c r="H1370" s="11" t="s">
        <v>49</v>
      </c>
      <c r="I1370" s="11" t="s">
        <v>158</v>
      </c>
      <c r="J1370" s="11" t="s">
        <v>158</v>
      </c>
      <c r="K1370" s="11" t="str">
        <f>IFERROR(INDEX('EDC Component Dictionary'!$C$5:$C$37,MATCH('Rates Database'!J1370,'EDC Component Dictionary'!$B$5:$B$37,0)), "Energy Supply")</f>
        <v>Other</v>
      </c>
      <c r="L1370" s="12">
        <v>5.0000000000000001E-4</v>
      </c>
      <c r="M1370" s="12"/>
    </row>
    <row r="1371" spans="1:13" x14ac:dyDescent="0.3">
      <c r="A1371" s="18">
        <v>1369</v>
      </c>
      <c r="B1371" s="18">
        <f t="shared" si="42"/>
        <v>2020</v>
      </c>
      <c r="C1371" s="17">
        <v>43983</v>
      </c>
      <c r="D1371" s="18" t="s">
        <v>130</v>
      </c>
      <c r="E1371" s="18" t="s">
        <v>95</v>
      </c>
      <c r="F1371" s="18" t="str">
        <f t="shared" si="43"/>
        <v>Eversource_WMA-Renewable Energy-43983</v>
      </c>
      <c r="G1371" s="11" t="s">
        <v>131</v>
      </c>
      <c r="H1371" s="11" t="s">
        <v>49</v>
      </c>
      <c r="I1371" s="11" t="s">
        <v>158</v>
      </c>
      <c r="J1371" s="11" t="s">
        <v>158</v>
      </c>
      <c r="K1371" s="11" t="str">
        <f>IFERROR(INDEX('EDC Component Dictionary'!$C$5:$C$37,MATCH('Rates Database'!J1371,'EDC Component Dictionary'!$B$5:$B$37,0)), "Energy Supply")</f>
        <v>Other</v>
      </c>
      <c r="L1371" s="12">
        <v>5.0000000000000001E-4</v>
      </c>
      <c r="M1371" s="12"/>
    </row>
    <row r="1372" spans="1:13" x14ac:dyDescent="0.3">
      <c r="A1372" s="18">
        <v>1370</v>
      </c>
      <c r="B1372" s="18">
        <f t="shared" si="42"/>
        <v>2020</v>
      </c>
      <c r="C1372" s="17">
        <v>43952</v>
      </c>
      <c r="D1372" s="18" t="s">
        <v>130</v>
      </c>
      <c r="E1372" s="18" t="s">
        <v>95</v>
      </c>
      <c r="F1372" s="18" t="str">
        <f t="shared" si="43"/>
        <v>Eversource_WMA-Renewable Energy-43952</v>
      </c>
      <c r="G1372" s="11" t="s">
        <v>131</v>
      </c>
      <c r="H1372" s="11" t="s">
        <v>49</v>
      </c>
      <c r="I1372" s="11" t="s">
        <v>158</v>
      </c>
      <c r="J1372" s="11" t="s">
        <v>158</v>
      </c>
      <c r="K1372" s="11" t="str">
        <f>IFERROR(INDEX('EDC Component Dictionary'!$C$5:$C$37,MATCH('Rates Database'!J1372,'EDC Component Dictionary'!$B$5:$B$37,0)), "Energy Supply")</f>
        <v>Other</v>
      </c>
      <c r="L1372" s="12">
        <v>5.0000000000000001E-4</v>
      </c>
      <c r="M1372" s="12"/>
    </row>
    <row r="1373" spans="1:13" x14ac:dyDescent="0.3">
      <c r="A1373" s="18">
        <v>1371</v>
      </c>
      <c r="B1373" s="18">
        <f t="shared" si="42"/>
        <v>2020</v>
      </c>
      <c r="C1373" s="17">
        <v>43922</v>
      </c>
      <c r="D1373" s="18" t="s">
        <v>130</v>
      </c>
      <c r="E1373" s="18" t="s">
        <v>95</v>
      </c>
      <c r="F1373" s="18" t="str">
        <f t="shared" si="43"/>
        <v>Eversource_WMA-Renewable Energy-43922</v>
      </c>
      <c r="G1373" s="11" t="s">
        <v>131</v>
      </c>
      <c r="H1373" s="11" t="s">
        <v>49</v>
      </c>
      <c r="I1373" s="11" t="s">
        <v>158</v>
      </c>
      <c r="J1373" s="11" t="s">
        <v>158</v>
      </c>
      <c r="K1373" s="11" t="str">
        <f>IFERROR(INDEX('EDC Component Dictionary'!$C$5:$C$37,MATCH('Rates Database'!J1373,'EDC Component Dictionary'!$B$5:$B$37,0)), "Energy Supply")</f>
        <v>Other</v>
      </c>
      <c r="L1373" s="12">
        <v>5.0000000000000001E-4</v>
      </c>
      <c r="M1373" s="12"/>
    </row>
    <row r="1374" spans="1:13" x14ac:dyDescent="0.3">
      <c r="A1374" s="18">
        <v>1372</v>
      </c>
      <c r="B1374" s="18">
        <f t="shared" si="42"/>
        <v>2020</v>
      </c>
      <c r="C1374" s="17">
        <v>43891</v>
      </c>
      <c r="D1374" s="18" t="s">
        <v>130</v>
      </c>
      <c r="E1374" s="18" t="s">
        <v>95</v>
      </c>
      <c r="F1374" s="18" t="str">
        <f t="shared" si="43"/>
        <v>Eversource_WMA-Renewable Energy-43891</v>
      </c>
      <c r="G1374" s="11" t="s">
        <v>131</v>
      </c>
      <c r="H1374" s="11" t="s">
        <v>49</v>
      </c>
      <c r="I1374" s="11" t="s">
        <v>158</v>
      </c>
      <c r="J1374" s="11" t="s">
        <v>158</v>
      </c>
      <c r="K1374" s="11" t="str">
        <f>IFERROR(INDEX('EDC Component Dictionary'!$C$5:$C$37,MATCH('Rates Database'!J1374,'EDC Component Dictionary'!$B$5:$B$37,0)), "Energy Supply")</f>
        <v>Other</v>
      </c>
      <c r="L1374" s="12">
        <v>5.0000000000000001E-4</v>
      </c>
      <c r="M1374" s="12"/>
    </row>
    <row r="1375" spans="1:13" x14ac:dyDescent="0.3">
      <c r="A1375" s="18">
        <v>1373</v>
      </c>
      <c r="B1375" s="18">
        <f t="shared" si="42"/>
        <v>2020</v>
      </c>
      <c r="C1375" s="17">
        <v>43862</v>
      </c>
      <c r="D1375" s="18" t="s">
        <v>130</v>
      </c>
      <c r="E1375" s="18" t="s">
        <v>95</v>
      </c>
      <c r="F1375" s="18" t="str">
        <f t="shared" si="43"/>
        <v>Eversource_WMA-Renewable Energy-43862</v>
      </c>
      <c r="G1375" s="11" t="s">
        <v>131</v>
      </c>
      <c r="H1375" s="11" t="s">
        <v>49</v>
      </c>
      <c r="I1375" s="11" t="s">
        <v>158</v>
      </c>
      <c r="J1375" s="11" t="s">
        <v>158</v>
      </c>
      <c r="K1375" s="11" t="str">
        <f>IFERROR(INDEX('EDC Component Dictionary'!$C$5:$C$37,MATCH('Rates Database'!J1375,'EDC Component Dictionary'!$B$5:$B$37,0)), "Energy Supply")</f>
        <v>Other</v>
      </c>
      <c r="L1375" s="12">
        <v>5.0000000000000001E-4</v>
      </c>
      <c r="M1375" s="12"/>
    </row>
    <row r="1376" spans="1:13" x14ac:dyDescent="0.3">
      <c r="A1376" s="18">
        <v>1374</v>
      </c>
      <c r="B1376" s="18">
        <f t="shared" si="42"/>
        <v>2020</v>
      </c>
      <c r="C1376" s="17">
        <v>43831</v>
      </c>
      <c r="D1376" s="18" t="s">
        <v>130</v>
      </c>
      <c r="E1376" s="18" t="s">
        <v>95</v>
      </c>
      <c r="F1376" s="18" t="str">
        <f t="shared" si="43"/>
        <v>Eversource_WMA-Renewable Energy-43831</v>
      </c>
      <c r="G1376" s="11" t="s">
        <v>131</v>
      </c>
      <c r="H1376" s="11" t="s">
        <v>49</v>
      </c>
      <c r="I1376" s="11" t="s">
        <v>158</v>
      </c>
      <c r="J1376" s="11" t="s">
        <v>158</v>
      </c>
      <c r="K1376" s="11" t="str">
        <f>IFERROR(INDEX('EDC Component Dictionary'!$C$5:$C$37,MATCH('Rates Database'!J1376,'EDC Component Dictionary'!$B$5:$B$37,0)), "Energy Supply")</f>
        <v>Other</v>
      </c>
      <c r="L1376" s="12">
        <v>5.0000000000000001E-4</v>
      </c>
      <c r="M1376" s="12"/>
    </row>
    <row r="1377" spans="1:13" x14ac:dyDescent="0.3">
      <c r="A1377" s="18">
        <v>1375</v>
      </c>
      <c r="B1377" s="18">
        <f t="shared" si="42"/>
        <v>2019</v>
      </c>
      <c r="C1377" s="17">
        <v>43800</v>
      </c>
      <c r="D1377" s="18" t="s">
        <v>130</v>
      </c>
      <c r="E1377" s="18" t="s">
        <v>95</v>
      </c>
      <c r="F1377" s="18" t="str">
        <f t="shared" si="43"/>
        <v>Eversource_WMA-Renewable Energy-43800</v>
      </c>
      <c r="G1377" s="11" t="s">
        <v>131</v>
      </c>
      <c r="H1377" s="11" t="s">
        <v>49</v>
      </c>
      <c r="I1377" s="11" t="s">
        <v>158</v>
      </c>
      <c r="J1377" s="11" t="s">
        <v>158</v>
      </c>
      <c r="K1377" s="11" t="str">
        <f>IFERROR(INDEX('EDC Component Dictionary'!$C$5:$C$37,MATCH('Rates Database'!J1377,'EDC Component Dictionary'!$B$5:$B$37,0)), "Energy Supply")</f>
        <v>Other</v>
      </c>
      <c r="L1377" s="12">
        <v>5.0000000000000001E-4</v>
      </c>
      <c r="M1377" s="12"/>
    </row>
    <row r="1378" spans="1:13" x14ac:dyDescent="0.3">
      <c r="A1378" s="18">
        <v>1376</v>
      </c>
      <c r="B1378" s="18">
        <f t="shared" si="42"/>
        <v>2019</v>
      </c>
      <c r="C1378" s="17">
        <v>43770</v>
      </c>
      <c r="D1378" s="18" t="s">
        <v>130</v>
      </c>
      <c r="E1378" s="18" t="s">
        <v>95</v>
      </c>
      <c r="F1378" s="18" t="str">
        <f t="shared" si="43"/>
        <v>Eversource_WMA-Renewable Energy-43770</v>
      </c>
      <c r="G1378" s="11" t="s">
        <v>131</v>
      </c>
      <c r="H1378" s="11" t="s">
        <v>49</v>
      </c>
      <c r="I1378" s="11" t="s">
        <v>158</v>
      </c>
      <c r="J1378" s="11" t="s">
        <v>158</v>
      </c>
      <c r="K1378" s="11" t="str">
        <f>IFERROR(INDEX('EDC Component Dictionary'!$C$5:$C$37,MATCH('Rates Database'!J1378,'EDC Component Dictionary'!$B$5:$B$37,0)), "Energy Supply")</f>
        <v>Other</v>
      </c>
      <c r="L1378" s="12">
        <v>5.0000000000000001E-4</v>
      </c>
      <c r="M1378" s="12"/>
    </row>
    <row r="1379" spans="1:13" x14ac:dyDescent="0.3">
      <c r="A1379" s="18">
        <v>1377</v>
      </c>
      <c r="B1379" s="18">
        <f t="shared" si="42"/>
        <v>2019</v>
      </c>
      <c r="C1379" s="17">
        <v>43739</v>
      </c>
      <c r="D1379" s="18" t="s">
        <v>130</v>
      </c>
      <c r="E1379" s="18" t="s">
        <v>95</v>
      </c>
      <c r="F1379" s="18" t="str">
        <f t="shared" si="43"/>
        <v>Eversource_WMA-Renewable Energy-43739</v>
      </c>
      <c r="G1379" s="11" t="s">
        <v>131</v>
      </c>
      <c r="H1379" s="11" t="s">
        <v>49</v>
      </c>
      <c r="I1379" s="11" t="s">
        <v>158</v>
      </c>
      <c r="J1379" s="11" t="s">
        <v>158</v>
      </c>
      <c r="K1379" s="11" t="str">
        <f>IFERROR(INDEX('EDC Component Dictionary'!$C$5:$C$37,MATCH('Rates Database'!J1379,'EDC Component Dictionary'!$B$5:$B$37,0)), "Energy Supply")</f>
        <v>Other</v>
      </c>
      <c r="L1379" s="12">
        <v>5.0000000000000001E-4</v>
      </c>
      <c r="M1379" s="12"/>
    </row>
    <row r="1380" spans="1:13" x14ac:dyDescent="0.3">
      <c r="A1380" s="18">
        <v>1378</v>
      </c>
      <c r="B1380" s="18">
        <f t="shared" si="42"/>
        <v>2019</v>
      </c>
      <c r="C1380" s="17">
        <v>43709</v>
      </c>
      <c r="D1380" s="18" t="s">
        <v>130</v>
      </c>
      <c r="E1380" s="18" t="s">
        <v>95</v>
      </c>
      <c r="F1380" s="18" t="str">
        <f t="shared" si="43"/>
        <v>Eversource_WMA-Renewable Energy-43709</v>
      </c>
      <c r="G1380" s="11" t="s">
        <v>131</v>
      </c>
      <c r="H1380" s="11" t="s">
        <v>49</v>
      </c>
      <c r="I1380" s="11" t="s">
        <v>158</v>
      </c>
      <c r="J1380" s="11" t="s">
        <v>158</v>
      </c>
      <c r="K1380" s="11" t="str">
        <f>IFERROR(INDEX('EDC Component Dictionary'!$C$5:$C$37,MATCH('Rates Database'!J1380,'EDC Component Dictionary'!$B$5:$B$37,0)), "Energy Supply")</f>
        <v>Other</v>
      </c>
      <c r="L1380" s="12">
        <v>5.0000000000000001E-4</v>
      </c>
      <c r="M1380" s="12"/>
    </row>
    <row r="1381" spans="1:13" x14ac:dyDescent="0.3">
      <c r="A1381" s="18">
        <v>1379</v>
      </c>
      <c r="B1381" s="18">
        <f t="shared" si="42"/>
        <v>2019</v>
      </c>
      <c r="C1381" s="17">
        <v>43678</v>
      </c>
      <c r="D1381" s="18" t="s">
        <v>130</v>
      </c>
      <c r="E1381" s="18" t="s">
        <v>95</v>
      </c>
      <c r="F1381" s="18" t="str">
        <f t="shared" si="43"/>
        <v>Eversource_WMA-Renewable Energy-43678</v>
      </c>
      <c r="G1381" s="11" t="s">
        <v>131</v>
      </c>
      <c r="H1381" s="11" t="s">
        <v>49</v>
      </c>
      <c r="I1381" s="11" t="s">
        <v>158</v>
      </c>
      <c r="J1381" s="11" t="s">
        <v>158</v>
      </c>
      <c r="K1381" s="11" t="str">
        <f>IFERROR(INDEX('EDC Component Dictionary'!$C$5:$C$37,MATCH('Rates Database'!J1381,'EDC Component Dictionary'!$B$5:$B$37,0)), "Energy Supply")</f>
        <v>Other</v>
      </c>
      <c r="L1381" s="12">
        <v>5.0000000000000001E-4</v>
      </c>
      <c r="M1381" s="12"/>
    </row>
    <row r="1382" spans="1:13" x14ac:dyDescent="0.3">
      <c r="A1382" s="18">
        <v>1380</v>
      </c>
      <c r="B1382" s="18">
        <f t="shared" si="42"/>
        <v>2019</v>
      </c>
      <c r="C1382" s="17">
        <v>43647</v>
      </c>
      <c r="D1382" s="18" t="s">
        <v>130</v>
      </c>
      <c r="E1382" s="18" t="s">
        <v>95</v>
      </c>
      <c r="F1382" s="18" t="str">
        <f t="shared" si="43"/>
        <v>Eversource_WMA-Renewable Energy-43647</v>
      </c>
      <c r="G1382" s="11" t="s">
        <v>131</v>
      </c>
      <c r="H1382" s="11" t="s">
        <v>49</v>
      </c>
      <c r="I1382" s="11" t="s">
        <v>158</v>
      </c>
      <c r="J1382" s="11" t="s">
        <v>158</v>
      </c>
      <c r="K1382" s="11" t="str">
        <f>IFERROR(INDEX('EDC Component Dictionary'!$C$5:$C$37,MATCH('Rates Database'!J1382,'EDC Component Dictionary'!$B$5:$B$37,0)), "Energy Supply")</f>
        <v>Other</v>
      </c>
      <c r="L1382" s="12">
        <v>5.0000000000000001E-4</v>
      </c>
      <c r="M1382" s="12"/>
    </row>
    <row r="1383" spans="1:13" x14ac:dyDescent="0.3">
      <c r="A1383" s="18">
        <v>1381</v>
      </c>
      <c r="B1383" s="18">
        <f t="shared" si="42"/>
        <v>2019</v>
      </c>
      <c r="C1383" s="17">
        <v>43617</v>
      </c>
      <c r="D1383" s="18" t="s">
        <v>130</v>
      </c>
      <c r="E1383" s="18" t="s">
        <v>95</v>
      </c>
      <c r="F1383" s="18" t="str">
        <f t="shared" si="43"/>
        <v>Eversource_WMA-Renewable Energy-43617</v>
      </c>
      <c r="G1383" s="11" t="s">
        <v>131</v>
      </c>
      <c r="H1383" s="11" t="s">
        <v>49</v>
      </c>
      <c r="I1383" s="11" t="s">
        <v>158</v>
      </c>
      <c r="J1383" s="11" t="s">
        <v>158</v>
      </c>
      <c r="K1383" s="11" t="str">
        <f>IFERROR(INDEX('EDC Component Dictionary'!$C$5:$C$37,MATCH('Rates Database'!J1383,'EDC Component Dictionary'!$B$5:$B$37,0)), "Energy Supply")</f>
        <v>Other</v>
      </c>
      <c r="L1383" s="12">
        <v>5.0000000000000001E-4</v>
      </c>
      <c r="M1383" s="12"/>
    </row>
    <row r="1384" spans="1:13" x14ac:dyDescent="0.3">
      <c r="A1384" s="18">
        <v>1382</v>
      </c>
      <c r="B1384" s="18">
        <f t="shared" si="42"/>
        <v>2019</v>
      </c>
      <c r="C1384" s="17">
        <v>43586</v>
      </c>
      <c r="D1384" s="18" t="s">
        <v>130</v>
      </c>
      <c r="E1384" s="18" t="s">
        <v>95</v>
      </c>
      <c r="F1384" s="18" t="str">
        <f t="shared" si="43"/>
        <v>Eversource_WMA-Renewable Energy-43586</v>
      </c>
      <c r="G1384" s="11" t="s">
        <v>131</v>
      </c>
      <c r="H1384" s="11" t="s">
        <v>49</v>
      </c>
      <c r="I1384" s="11" t="s">
        <v>158</v>
      </c>
      <c r="J1384" s="11" t="s">
        <v>158</v>
      </c>
      <c r="K1384" s="11" t="str">
        <f>IFERROR(INDEX('EDC Component Dictionary'!$C$5:$C$37,MATCH('Rates Database'!J1384,'EDC Component Dictionary'!$B$5:$B$37,0)), "Energy Supply")</f>
        <v>Other</v>
      </c>
      <c r="L1384" s="12">
        <v>5.0000000000000001E-4</v>
      </c>
      <c r="M1384" s="12"/>
    </row>
    <row r="1385" spans="1:13" x14ac:dyDescent="0.3">
      <c r="A1385" s="18">
        <v>1383</v>
      </c>
      <c r="B1385" s="18">
        <f t="shared" si="42"/>
        <v>2019</v>
      </c>
      <c r="C1385" s="17">
        <v>43556</v>
      </c>
      <c r="D1385" s="18" t="s">
        <v>130</v>
      </c>
      <c r="E1385" s="18" t="s">
        <v>95</v>
      </c>
      <c r="F1385" s="18" t="str">
        <f t="shared" si="43"/>
        <v>Eversource_WMA-Renewable Energy-43556</v>
      </c>
      <c r="G1385" s="11" t="s">
        <v>131</v>
      </c>
      <c r="H1385" s="11" t="s">
        <v>49</v>
      </c>
      <c r="I1385" s="11" t="s">
        <v>158</v>
      </c>
      <c r="J1385" s="11" t="s">
        <v>158</v>
      </c>
      <c r="K1385" s="11" t="str">
        <f>IFERROR(INDEX('EDC Component Dictionary'!$C$5:$C$37,MATCH('Rates Database'!J1385,'EDC Component Dictionary'!$B$5:$B$37,0)), "Energy Supply")</f>
        <v>Other</v>
      </c>
      <c r="L1385" s="12">
        <v>5.0000000000000001E-4</v>
      </c>
      <c r="M1385" s="12"/>
    </row>
    <row r="1386" spans="1:13" x14ac:dyDescent="0.3">
      <c r="A1386" s="18">
        <v>1384</v>
      </c>
      <c r="B1386" s="18">
        <f t="shared" si="42"/>
        <v>2019</v>
      </c>
      <c r="C1386" s="17">
        <v>43525</v>
      </c>
      <c r="D1386" s="18" t="s">
        <v>130</v>
      </c>
      <c r="E1386" s="18" t="s">
        <v>95</v>
      </c>
      <c r="F1386" s="18" t="str">
        <f t="shared" si="43"/>
        <v>Eversource_WMA-Renewable Energy-43525</v>
      </c>
      <c r="G1386" s="11" t="s">
        <v>131</v>
      </c>
      <c r="H1386" s="11" t="s">
        <v>49</v>
      </c>
      <c r="I1386" s="11" t="s">
        <v>158</v>
      </c>
      <c r="J1386" s="11" t="s">
        <v>158</v>
      </c>
      <c r="K1386" s="11" t="str">
        <f>IFERROR(INDEX('EDC Component Dictionary'!$C$5:$C$37,MATCH('Rates Database'!J1386,'EDC Component Dictionary'!$B$5:$B$37,0)), "Energy Supply")</f>
        <v>Other</v>
      </c>
      <c r="L1386" s="12">
        <v>5.0000000000000001E-4</v>
      </c>
      <c r="M1386" s="12"/>
    </row>
    <row r="1387" spans="1:13" x14ac:dyDescent="0.3">
      <c r="A1387" s="18">
        <v>1385</v>
      </c>
      <c r="B1387" s="18">
        <f t="shared" si="42"/>
        <v>2019</v>
      </c>
      <c r="C1387" s="17">
        <v>43497</v>
      </c>
      <c r="D1387" s="18" t="s">
        <v>130</v>
      </c>
      <c r="E1387" s="18" t="s">
        <v>95</v>
      </c>
      <c r="F1387" s="18" t="str">
        <f t="shared" si="43"/>
        <v>Eversource_WMA-Renewable Energy-43497</v>
      </c>
      <c r="G1387" s="11" t="s">
        <v>131</v>
      </c>
      <c r="H1387" s="11" t="s">
        <v>49</v>
      </c>
      <c r="I1387" s="11" t="s">
        <v>158</v>
      </c>
      <c r="J1387" s="11" t="s">
        <v>158</v>
      </c>
      <c r="K1387" s="11" t="str">
        <f>IFERROR(INDEX('EDC Component Dictionary'!$C$5:$C$37,MATCH('Rates Database'!J1387,'EDC Component Dictionary'!$B$5:$B$37,0)), "Energy Supply")</f>
        <v>Other</v>
      </c>
      <c r="L1387" s="12">
        <v>5.0000000000000001E-4</v>
      </c>
      <c r="M1387" s="12"/>
    </row>
    <row r="1388" spans="1:13" x14ac:dyDescent="0.3">
      <c r="A1388" s="18">
        <v>1386</v>
      </c>
      <c r="B1388" s="18">
        <f t="shared" si="42"/>
        <v>2019</v>
      </c>
      <c r="C1388" s="17">
        <v>43466</v>
      </c>
      <c r="D1388" s="18" t="s">
        <v>130</v>
      </c>
      <c r="E1388" s="18" t="s">
        <v>95</v>
      </c>
      <c r="F1388" s="18" t="str">
        <f t="shared" si="43"/>
        <v>Eversource_WMA-Renewable Energy-43466</v>
      </c>
      <c r="G1388" s="11" t="s">
        <v>131</v>
      </c>
      <c r="H1388" s="11" t="s">
        <v>49</v>
      </c>
      <c r="I1388" s="11" t="s">
        <v>158</v>
      </c>
      <c r="J1388" s="11" t="s">
        <v>158</v>
      </c>
      <c r="K1388" s="11" t="str">
        <f>IFERROR(INDEX('EDC Component Dictionary'!$C$5:$C$37,MATCH('Rates Database'!J1388,'EDC Component Dictionary'!$B$5:$B$37,0)), "Energy Supply")</f>
        <v>Other</v>
      </c>
      <c r="L1388" s="12">
        <v>5.0000000000000001E-4</v>
      </c>
      <c r="M1388" s="12"/>
    </row>
    <row r="1389" spans="1:13" x14ac:dyDescent="0.3">
      <c r="A1389" s="18">
        <v>1387</v>
      </c>
      <c r="B1389" s="18">
        <f t="shared" si="42"/>
        <v>2023</v>
      </c>
      <c r="C1389" s="17">
        <v>45261</v>
      </c>
      <c r="D1389" s="18" t="s">
        <v>130</v>
      </c>
      <c r="E1389" s="18" t="s">
        <v>36</v>
      </c>
      <c r="F1389" s="18" t="str">
        <f t="shared" si="43"/>
        <v>Unitil-Base Distribution-45261</v>
      </c>
      <c r="G1389" s="11" t="s">
        <v>131</v>
      </c>
      <c r="H1389" s="11" t="s">
        <v>49</v>
      </c>
      <c r="I1389" s="11" t="s">
        <v>132</v>
      </c>
      <c r="J1389" s="11" t="s">
        <v>133</v>
      </c>
      <c r="K1389" s="11" t="str">
        <f>IFERROR(INDEX('EDC Component Dictionary'!$C$5:$C$37,MATCH('Rates Database'!J1389,'EDC Component Dictionary'!$B$5:$B$37,0)), "Energy Supply")</f>
        <v>Distribution System</v>
      </c>
      <c r="L1389" s="12">
        <v>7.9030000000000003E-2</v>
      </c>
      <c r="M1389" s="12"/>
    </row>
    <row r="1390" spans="1:13" x14ac:dyDescent="0.3">
      <c r="A1390" s="18">
        <v>1388</v>
      </c>
      <c r="B1390" s="18">
        <f t="shared" si="42"/>
        <v>2023</v>
      </c>
      <c r="C1390" s="17">
        <v>45231</v>
      </c>
      <c r="D1390" s="18" t="s">
        <v>130</v>
      </c>
      <c r="E1390" s="18" t="s">
        <v>36</v>
      </c>
      <c r="F1390" s="18" t="str">
        <f t="shared" si="43"/>
        <v>Unitil-Base Distribution-45231</v>
      </c>
      <c r="G1390" s="11" t="s">
        <v>131</v>
      </c>
      <c r="H1390" s="11" t="s">
        <v>49</v>
      </c>
      <c r="I1390" s="11" t="s">
        <v>132</v>
      </c>
      <c r="J1390" s="11" t="s">
        <v>133</v>
      </c>
      <c r="K1390" s="11" t="str">
        <f>IFERROR(INDEX('EDC Component Dictionary'!$C$5:$C$37,MATCH('Rates Database'!J1390,'EDC Component Dictionary'!$B$5:$B$37,0)), "Energy Supply")</f>
        <v>Distribution System</v>
      </c>
      <c r="L1390" s="12">
        <v>7.9030000000000003E-2</v>
      </c>
      <c r="M1390" s="12"/>
    </row>
    <row r="1391" spans="1:13" x14ac:dyDescent="0.3">
      <c r="A1391" s="18">
        <v>1389</v>
      </c>
      <c r="B1391" s="18">
        <f t="shared" si="42"/>
        <v>2023</v>
      </c>
      <c r="C1391" s="17">
        <v>45200</v>
      </c>
      <c r="D1391" s="18" t="s">
        <v>130</v>
      </c>
      <c r="E1391" s="18" t="s">
        <v>36</v>
      </c>
      <c r="F1391" s="18" t="str">
        <f t="shared" si="43"/>
        <v>Unitil-Base Distribution-45200</v>
      </c>
      <c r="G1391" s="11" t="s">
        <v>131</v>
      </c>
      <c r="H1391" s="11" t="s">
        <v>49</v>
      </c>
      <c r="I1391" s="11" t="s">
        <v>132</v>
      </c>
      <c r="J1391" s="11" t="s">
        <v>133</v>
      </c>
      <c r="K1391" s="11" t="str">
        <f>IFERROR(INDEX('EDC Component Dictionary'!$C$5:$C$37,MATCH('Rates Database'!J1391,'EDC Component Dictionary'!$B$5:$B$37,0)), "Energy Supply")</f>
        <v>Distribution System</v>
      </c>
      <c r="L1391" s="12">
        <v>7.9759999999999998E-2</v>
      </c>
      <c r="M1391" s="12"/>
    </row>
    <row r="1392" spans="1:13" x14ac:dyDescent="0.3">
      <c r="A1392" s="18">
        <v>1390</v>
      </c>
      <c r="B1392" s="18">
        <f t="shared" si="42"/>
        <v>2023</v>
      </c>
      <c r="C1392" s="17">
        <v>45170</v>
      </c>
      <c r="D1392" s="18" t="s">
        <v>130</v>
      </c>
      <c r="E1392" s="18" t="s">
        <v>36</v>
      </c>
      <c r="F1392" s="18" t="str">
        <f t="shared" si="43"/>
        <v>Unitil-Base Distribution-45170</v>
      </c>
      <c r="G1392" s="11" t="s">
        <v>131</v>
      </c>
      <c r="H1392" s="11" t="s">
        <v>49</v>
      </c>
      <c r="I1392" s="11" t="s">
        <v>132</v>
      </c>
      <c r="J1392" s="11" t="s">
        <v>133</v>
      </c>
      <c r="K1392" s="11" t="str">
        <f>IFERROR(INDEX('EDC Component Dictionary'!$C$5:$C$37,MATCH('Rates Database'!J1392,'EDC Component Dictionary'!$B$5:$B$37,0)), "Energy Supply")</f>
        <v>Distribution System</v>
      </c>
      <c r="L1392" s="12">
        <v>7.9759999999999998E-2</v>
      </c>
      <c r="M1392" s="12"/>
    </row>
    <row r="1393" spans="1:13" x14ac:dyDescent="0.3">
      <c r="A1393" s="18">
        <v>1391</v>
      </c>
      <c r="B1393" s="18">
        <f t="shared" si="42"/>
        <v>2023</v>
      </c>
      <c r="C1393" s="17">
        <v>45139</v>
      </c>
      <c r="D1393" s="18" t="s">
        <v>130</v>
      </c>
      <c r="E1393" s="18" t="s">
        <v>36</v>
      </c>
      <c r="F1393" s="18" t="str">
        <f t="shared" si="43"/>
        <v>Unitil-Base Distribution-45139</v>
      </c>
      <c r="G1393" s="11" t="s">
        <v>131</v>
      </c>
      <c r="H1393" s="11" t="s">
        <v>49</v>
      </c>
      <c r="I1393" s="11" t="s">
        <v>132</v>
      </c>
      <c r="J1393" s="11" t="s">
        <v>133</v>
      </c>
      <c r="K1393" s="11" t="str">
        <f>IFERROR(INDEX('EDC Component Dictionary'!$C$5:$C$37,MATCH('Rates Database'!J1393,'EDC Component Dictionary'!$B$5:$B$37,0)), "Energy Supply")</f>
        <v>Distribution System</v>
      </c>
      <c r="L1393" s="12">
        <v>7.9759999999999998E-2</v>
      </c>
      <c r="M1393" s="12"/>
    </row>
    <row r="1394" spans="1:13" x14ac:dyDescent="0.3">
      <c r="A1394" s="18">
        <v>1392</v>
      </c>
      <c r="B1394" s="18">
        <f t="shared" si="42"/>
        <v>2023</v>
      </c>
      <c r="C1394" s="17">
        <v>45108</v>
      </c>
      <c r="D1394" s="18" t="s">
        <v>130</v>
      </c>
      <c r="E1394" s="18" t="s">
        <v>36</v>
      </c>
      <c r="F1394" s="18" t="str">
        <f t="shared" si="43"/>
        <v>Unitil-Base Distribution-45108</v>
      </c>
      <c r="G1394" s="11" t="s">
        <v>131</v>
      </c>
      <c r="H1394" s="11" t="s">
        <v>49</v>
      </c>
      <c r="I1394" s="11" t="s">
        <v>132</v>
      </c>
      <c r="J1394" s="11" t="s">
        <v>133</v>
      </c>
      <c r="K1394" s="11" t="str">
        <f>IFERROR(INDEX('EDC Component Dictionary'!$C$5:$C$37,MATCH('Rates Database'!J1394,'EDC Component Dictionary'!$B$5:$B$37,0)), "Energy Supply")</f>
        <v>Distribution System</v>
      </c>
      <c r="L1394" s="12">
        <v>7.9759999999999998E-2</v>
      </c>
      <c r="M1394" s="12"/>
    </row>
    <row r="1395" spans="1:13" x14ac:dyDescent="0.3">
      <c r="A1395" s="18">
        <v>1393</v>
      </c>
      <c r="B1395" s="18">
        <f t="shared" si="42"/>
        <v>2023</v>
      </c>
      <c r="C1395" s="17">
        <v>45078</v>
      </c>
      <c r="D1395" s="18" t="s">
        <v>130</v>
      </c>
      <c r="E1395" s="18" t="s">
        <v>36</v>
      </c>
      <c r="F1395" s="18" t="str">
        <f t="shared" si="43"/>
        <v>Unitil-Base Distribution-45078</v>
      </c>
      <c r="G1395" s="11" t="s">
        <v>131</v>
      </c>
      <c r="H1395" s="11" t="s">
        <v>49</v>
      </c>
      <c r="I1395" s="11" t="s">
        <v>132</v>
      </c>
      <c r="J1395" s="11" t="s">
        <v>133</v>
      </c>
      <c r="K1395" s="11" t="str">
        <f>IFERROR(INDEX('EDC Component Dictionary'!$C$5:$C$37,MATCH('Rates Database'!J1395,'EDC Component Dictionary'!$B$5:$B$37,0)), "Energy Supply")</f>
        <v>Distribution System</v>
      </c>
      <c r="L1395" s="12">
        <v>7.9759999999999998E-2</v>
      </c>
      <c r="M1395" s="12"/>
    </row>
    <row r="1396" spans="1:13" x14ac:dyDescent="0.3">
      <c r="A1396" s="18">
        <v>1394</v>
      </c>
      <c r="B1396" s="18">
        <f t="shared" si="42"/>
        <v>2023</v>
      </c>
      <c r="C1396" s="17">
        <v>45047</v>
      </c>
      <c r="D1396" s="18" t="s">
        <v>130</v>
      </c>
      <c r="E1396" s="18" t="s">
        <v>36</v>
      </c>
      <c r="F1396" s="18" t="str">
        <f t="shared" si="43"/>
        <v>Unitil-Base Distribution-45047</v>
      </c>
      <c r="G1396" s="11" t="s">
        <v>131</v>
      </c>
      <c r="H1396" s="11" t="s">
        <v>49</v>
      </c>
      <c r="I1396" s="11" t="s">
        <v>132</v>
      </c>
      <c r="J1396" s="11" t="s">
        <v>133</v>
      </c>
      <c r="K1396" s="11" t="str">
        <f>IFERROR(INDEX('EDC Component Dictionary'!$C$5:$C$37,MATCH('Rates Database'!J1396,'EDC Component Dictionary'!$B$5:$B$37,0)), "Energy Supply")</f>
        <v>Distribution System</v>
      </c>
      <c r="L1396" s="12">
        <v>7.9759999999999998E-2</v>
      </c>
      <c r="M1396" s="12"/>
    </row>
    <row r="1397" spans="1:13" x14ac:dyDescent="0.3">
      <c r="A1397" s="18">
        <v>1395</v>
      </c>
      <c r="B1397" s="18">
        <f t="shared" si="42"/>
        <v>2023</v>
      </c>
      <c r="C1397" s="17">
        <v>45017</v>
      </c>
      <c r="D1397" s="18" t="s">
        <v>130</v>
      </c>
      <c r="E1397" s="18" t="s">
        <v>36</v>
      </c>
      <c r="F1397" s="18" t="str">
        <f t="shared" si="43"/>
        <v>Unitil-Base Distribution-45017</v>
      </c>
      <c r="G1397" s="11" t="s">
        <v>131</v>
      </c>
      <c r="H1397" s="11" t="s">
        <v>49</v>
      </c>
      <c r="I1397" s="11" t="s">
        <v>132</v>
      </c>
      <c r="J1397" s="11" t="s">
        <v>133</v>
      </c>
      <c r="K1397" s="11" t="str">
        <f>IFERROR(INDEX('EDC Component Dictionary'!$C$5:$C$37,MATCH('Rates Database'!J1397,'EDC Component Dictionary'!$B$5:$B$37,0)), "Energy Supply")</f>
        <v>Distribution System</v>
      </c>
      <c r="L1397" s="12">
        <v>7.9759999999999998E-2</v>
      </c>
      <c r="M1397" s="12"/>
    </row>
    <row r="1398" spans="1:13" x14ac:dyDescent="0.3">
      <c r="A1398" s="18">
        <v>1396</v>
      </c>
      <c r="B1398" s="18">
        <f t="shared" si="42"/>
        <v>2023</v>
      </c>
      <c r="C1398" s="17">
        <v>44986</v>
      </c>
      <c r="D1398" s="18" t="s">
        <v>130</v>
      </c>
      <c r="E1398" s="18" t="s">
        <v>36</v>
      </c>
      <c r="F1398" s="18" t="str">
        <f t="shared" si="43"/>
        <v>Unitil-Base Distribution-44986</v>
      </c>
      <c r="G1398" s="11" t="s">
        <v>131</v>
      </c>
      <c r="H1398" s="11" t="s">
        <v>49</v>
      </c>
      <c r="I1398" s="11" t="s">
        <v>132</v>
      </c>
      <c r="J1398" s="11" t="s">
        <v>133</v>
      </c>
      <c r="K1398" s="11" t="str">
        <f>IFERROR(INDEX('EDC Component Dictionary'!$C$5:$C$37,MATCH('Rates Database'!J1398,'EDC Component Dictionary'!$B$5:$B$37,0)), "Energy Supply")</f>
        <v>Distribution System</v>
      </c>
      <c r="L1398" s="12">
        <v>7.9759999999999998E-2</v>
      </c>
      <c r="M1398" s="12"/>
    </row>
    <row r="1399" spans="1:13" x14ac:dyDescent="0.3">
      <c r="A1399" s="18">
        <v>1397</v>
      </c>
      <c r="B1399" s="18">
        <f t="shared" si="42"/>
        <v>2023</v>
      </c>
      <c r="C1399" s="17">
        <v>44958</v>
      </c>
      <c r="D1399" s="18" t="s">
        <v>130</v>
      </c>
      <c r="E1399" s="18" t="s">
        <v>36</v>
      </c>
      <c r="F1399" s="18" t="str">
        <f t="shared" si="43"/>
        <v>Unitil-Base Distribution-44958</v>
      </c>
      <c r="G1399" s="11" t="s">
        <v>131</v>
      </c>
      <c r="H1399" s="11" t="s">
        <v>49</v>
      </c>
      <c r="I1399" s="11" t="s">
        <v>132</v>
      </c>
      <c r="J1399" s="11" t="s">
        <v>133</v>
      </c>
      <c r="K1399" s="11" t="str">
        <f>IFERROR(INDEX('EDC Component Dictionary'!$C$5:$C$37,MATCH('Rates Database'!J1399,'EDC Component Dictionary'!$B$5:$B$37,0)), "Energy Supply")</f>
        <v>Distribution System</v>
      </c>
      <c r="L1399" s="12">
        <v>7.9759999999999998E-2</v>
      </c>
      <c r="M1399" s="12"/>
    </row>
    <row r="1400" spans="1:13" x14ac:dyDescent="0.3">
      <c r="A1400" s="18">
        <v>1398</v>
      </c>
      <c r="B1400" s="18">
        <f t="shared" si="42"/>
        <v>2023</v>
      </c>
      <c r="C1400" s="17">
        <v>44927</v>
      </c>
      <c r="D1400" s="18" t="s">
        <v>130</v>
      </c>
      <c r="E1400" s="18" t="s">
        <v>36</v>
      </c>
      <c r="F1400" s="18" t="str">
        <f t="shared" si="43"/>
        <v>Unitil-Base Distribution-44927</v>
      </c>
      <c r="G1400" s="11" t="s">
        <v>131</v>
      </c>
      <c r="H1400" s="11" t="s">
        <v>49</v>
      </c>
      <c r="I1400" s="11" t="s">
        <v>132</v>
      </c>
      <c r="J1400" s="11" t="s">
        <v>133</v>
      </c>
      <c r="K1400" s="11" t="str">
        <f>IFERROR(INDEX('EDC Component Dictionary'!$C$5:$C$37,MATCH('Rates Database'!J1400,'EDC Component Dictionary'!$B$5:$B$37,0)), "Energy Supply")</f>
        <v>Distribution System</v>
      </c>
      <c r="L1400" s="12">
        <v>7.9759999999999998E-2</v>
      </c>
      <c r="M1400" s="12"/>
    </row>
    <row r="1401" spans="1:13" x14ac:dyDescent="0.3">
      <c r="A1401" s="18">
        <v>1399</v>
      </c>
      <c r="B1401" s="18">
        <f t="shared" si="42"/>
        <v>2022</v>
      </c>
      <c r="C1401" s="17">
        <v>44896</v>
      </c>
      <c r="D1401" s="18" t="s">
        <v>130</v>
      </c>
      <c r="E1401" s="18" t="s">
        <v>36</v>
      </c>
      <c r="F1401" s="18" t="str">
        <f t="shared" si="43"/>
        <v>Unitil-Base Distribution-44896</v>
      </c>
      <c r="G1401" s="11" t="s">
        <v>131</v>
      </c>
      <c r="H1401" s="11" t="s">
        <v>49</v>
      </c>
      <c r="I1401" s="11" t="s">
        <v>132</v>
      </c>
      <c r="J1401" s="11" t="s">
        <v>133</v>
      </c>
      <c r="K1401" s="11" t="str">
        <f>IFERROR(INDEX('EDC Component Dictionary'!$C$5:$C$37,MATCH('Rates Database'!J1401,'EDC Component Dictionary'!$B$5:$B$37,0)), "Energy Supply")</f>
        <v>Distribution System</v>
      </c>
      <c r="L1401" s="12">
        <v>7.7520000000000006E-2</v>
      </c>
      <c r="M1401" s="12"/>
    </row>
    <row r="1402" spans="1:13" x14ac:dyDescent="0.3">
      <c r="A1402" s="18">
        <v>1400</v>
      </c>
      <c r="B1402" s="18">
        <f t="shared" si="42"/>
        <v>2022</v>
      </c>
      <c r="C1402" s="17">
        <v>44866</v>
      </c>
      <c r="D1402" s="18" t="s">
        <v>130</v>
      </c>
      <c r="E1402" s="18" t="s">
        <v>36</v>
      </c>
      <c r="F1402" s="18" t="str">
        <f t="shared" si="43"/>
        <v>Unitil-Base Distribution-44866</v>
      </c>
      <c r="G1402" s="11" t="s">
        <v>131</v>
      </c>
      <c r="H1402" s="11" t="s">
        <v>49</v>
      </c>
      <c r="I1402" s="11" t="s">
        <v>132</v>
      </c>
      <c r="J1402" s="11" t="s">
        <v>133</v>
      </c>
      <c r="K1402" s="11" t="str">
        <f>IFERROR(INDEX('EDC Component Dictionary'!$C$5:$C$37,MATCH('Rates Database'!J1402,'EDC Component Dictionary'!$B$5:$B$37,0)), "Energy Supply")</f>
        <v>Distribution System</v>
      </c>
      <c r="L1402" s="12">
        <v>7.7520000000000006E-2</v>
      </c>
      <c r="M1402" s="12"/>
    </row>
    <row r="1403" spans="1:13" x14ac:dyDescent="0.3">
      <c r="A1403" s="18">
        <v>1401</v>
      </c>
      <c r="B1403" s="18">
        <f t="shared" si="42"/>
        <v>2022</v>
      </c>
      <c r="C1403" s="17">
        <v>44835</v>
      </c>
      <c r="D1403" s="18" t="s">
        <v>130</v>
      </c>
      <c r="E1403" s="18" t="s">
        <v>36</v>
      </c>
      <c r="F1403" s="18" t="str">
        <f t="shared" si="43"/>
        <v>Unitil-Base Distribution-44835</v>
      </c>
      <c r="G1403" s="11" t="s">
        <v>131</v>
      </c>
      <c r="H1403" s="11" t="s">
        <v>49</v>
      </c>
      <c r="I1403" s="11" t="s">
        <v>132</v>
      </c>
      <c r="J1403" s="11" t="s">
        <v>133</v>
      </c>
      <c r="K1403" s="11" t="str">
        <f>IFERROR(INDEX('EDC Component Dictionary'!$C$5:$C$37,MATCH('Rates Database'!J1403,'EDC Component Dictionary'!$B$5:$B$37,0)), "Energy Supply")</f>
        <v>Distribution System</v>
      </c>
      <c r="L1403" s="12">
        <v>7.7520000000000006E-2</v>
      </c>
      <c r="M1403" s="12"/>
    </row>
    <row r="1404" spans="1:13" x14ac:dyDescent="0.3">
      <c r="A1404" s="18">
        <v>1402</v>
      </c>
      <c r="B1404" s="18">
        <f t="shared" si="42"/>
        <v>2022</v>
      </c>
      <c r="C1404" s="17">
        <v>44805</v>
      </c>
      <c r="D1404" s="18" t="s">
        <v>130</v>
      </c>
      <c r="E1404" s="18" t="s">
        <v>36</v>
      </c>
      <c r="F1404" s="18" t="str">
        <f t="shared" si="43"/>
        <v>Unitil-Base Distribution-44805</v>
      </c>
      <c r="G1404" s="11" t="s">
        <v>131</v>
      </c>
      <c r="H1404" s="11" t="s">
        <v>49</v>
      </c>
      <c r="I1404" s="11" t="s">
        <v>132</v>
      </c>
      <c r="J1404" s="11" t="s">
        <v>133</v>
      </c>
      <c r="K1404" s="11" t="str">
        <f>IFERROR(INDEX('EDC Component Dictionary'!$C$5:$C$37,MATCH('Rates Database'!J1404,'EDC Component Dictionary'!$B$5:$B$37,0)), "Energy Supply")</f>
        <v>Distribution System</v>
      </c>
      <c r="L1404" s="12">
        <v>7.7520000000000006E-2</v>
      </c>
      <c r="M1404" s="12"/>
    </row>
    <row r="1405" spans="1:13" x14ac:dyDescent="0.3">
      <c r="A1405" s="18">
        <v>1403</v>
      </c>
      <c r="B1405" s="18">
        <f t="shared" si="42"/>
        <v>2022</v>
      </c>
      <c r="C1405" s="17">
        <v>44774</v>
      </c>
      <c r="D1405" s="18" t="s">
        <v>130</v>
      </c>
      <c r="E1405" s="18" t="s">
        <v>36</v>
      </c>
      <c r="F1405" s="18" t="str">
        <f t="shared" si="43"/>
        <v>Unitil-Base Distribution-44774</v>
      </c>
      <c r="G1405" s="11" t="s">
        <v>131</v>
      </c>
      <c r="H1405" s="11" t="s">
        <v>49</v>
      </c>
      <c r="I1405" s="11" t="s">
        <v>132</v>
      </c>
      <c r="J1405" s="11" t="s">
        <v>133</v>
      </c>
      <c r="K1405" s="11" t="str">
        <f>IFERROR(INDEX('EDC Component Dictionary'!$C$5:$C$37,MATCH('Rates Database'!J1405,'EDC Component Dictionary'!$B$5:$B$37,0)), "Energy Supply")</f>
        <v>Distribution System</v>
      </c>
      <c r="L1405" s="12">
        <v>7.7520000000000006E-2</v>
      </c>
      <c r="M1405" s="12"/>
    </row>
    <row r="1406" spans="1:13" x14ac:dyDescent="0.3">
      <c r="A1406" s="18">
        <v>1404</v>
      </c>
      <c r="B1406" s="18">
        <f t="shared" si="42"/>
        <v>2022</v>
      </c>
      <c r="C1406" s="17">
        <v>44743</v>
      </c>
      <c r="D1406" s="18" t="s">
        <v>130</v>
      </c>
      <c r="E1406" s="18" t="s">
        <v>36</v>
      </c>
      <c r="F1406" s="18" t="str">
        <f t="shared" si="43"/>
        <v>Unitil-Base Distribution-44743</v>
      </c>
      <c r="G1406" s="11" t="s">
        <v>131</v>
      </c>
      <c r="H1406" s="11" t="s">
        <v>49</v>
      </c>
      <c r="I1406" s="11" t="s">
        <v>132</v>
      </c>
      <c r="J1406" s="11" t="s">
        <v>133</v>
      </c>
      <c r="K1406" s="11" t="str">
        <f>IFERROR(INDEX('EDC Component Dictionary'!$C$5:$C$37,MATCH('Rates Database'!J1406,'EDC Component Dictionary'!$B$5:$B$37,0)), "Energy Supply")</f>
        <v>Distribution System</v>
      </c>
      <c r="L1406" s="12">
        <v>7.7520000000000006E-2</v>
      </c>
      <c r="M1406" s="12"/>
    </row>
    <row r="1407" spans="1:13" x14ac:dyDescent="0.3">
      <c r="A1407" s="18">
        <v>1405</v>
      </c>
      <c r="B1407" s="18">
        <f t="shared" si="42"/>
        <v>2022</v>
      </c>
      <c r="C1407" s="17">
        <v>44713</v>
      </c>
      <c r="D1407" s="18" t="s">
        <v>130</v>
      </c>
      <c r="E1407" s="18" t="s">
        <v>36</v>
      </c>
      <c r="F1407" s="18" t="str">
        <f t="shared" si="43"/>
        <v>Unitil-Base Distribution-44713</v>
      </c>
      <c r="G1407" s="11" t="s">
        <v>131</v>
      </c>
      <c r="H1407" s="11" t="s">
        <v>49</v>
      </c>
      <c r="I1407" s="11" t="s">
        <v>132</v>
      </c>
      <c r="J1407" s="11" t="s">
        <v>133</v>
      </c>
      <c r="K1407" s="11" t="str">
        <f>IFERROR(INDEX('EDC Component Dictionary'!$C$5:$C$37,MATCH('Rates Database'!J1407,'EDC Component Dictionary'!$B$5:$B$37,0)), "Energy Supply")</f>
        <v>Distribution System</v>
      </c>
      <c r="L1407" s="12">
        <v>7.7520000000000006E-2</v>
      </c>
      <c r="M1407" s="12"/>
    </row>
    <row r="1408" spans="1:13" x14ac:dyDescent="0.3">
      <c r="A1408" s="18">
        <v>1406</v>
      </c>
      <c r="B1408" s="18">
        <f t="shared" si="42"/>
        <v>2022</v>
      </c>
      <c r="C1408" s="17">
        <v>44682</v>
      </c>
      <c r="D1408" s="18" t="s">
        <v>130</v>
      </c>
      <c r="E1408" s="18" t="s">
        <v>36</v>
      </c>
      <c r="F1408" s="18" t="str">
        <f t="shared" si="43"/>
        <v>Unitil-Base Distribution-44682</v>
      </c>
      <c r="G1408" s="11" t="s">
        <v>131</v>
      </c>
      <c r="H1408" s="11" t="s">
        <v>49</v>
      </c>
      <c r="I1408" s="11" t="s">
        <v>132</v>
      </c>
      <c r="J1408" s="11" t="s">
        <v>133</v>
      </c>
      <c r="K1408" s="11" t="str">
        <f>IFERROR(INDEX('EDC Component Dictionary'!$C$5:$C$37,MATCH('Rates Database'!J1408,'EDC Component Dictionary'!$B$5:$B$37,0)), "Energy Supply")</f>
        <v>Distribution System</v>
      </c>
      <c r="L1408" s="12">
        <v>7.7520000000000006E-2</v>
      </c>
      <c r="M1408" s="12"/>
    </row>
    <row r="1409" spans="1:13" x14ac:dyDescent="0.3">
      <c r="A1409" s="18">
        <v>1407</v>
      </c>
      <c r="B1409" s="18">
        <f t="shared" si="42"/>
        <v>2022</v>
      </c>
      <c r="C1409" s="17">
        <v>44652</v>
      </c>
      <c r="D1409" s="18" t="s">
        <v>130</v>
      </c>
      <c r="E1409" s="18" t="s">
        <v>36</v>
      </c>
      <c r="F1409" s="18" t="str">
        <f t="shared" si="43"/>
        <v>Unitil-Base Distribution-44652</v>
      </c>
      <c r="G1409" s="11" t="s">
        <v>131</v>
      </c>
      <c r="H1409" s="11" t="s">
        <v>49</v>
      </c>
      <c r="I1409" s="11" t="s">
        <v>132</v>
      </c>
      <c r="J1409" s="11" t="s">
        <v>133</v>
      </c>
      <c r="K1409" s="11" t="str">
        <f>IFERROR(INDEX('EDC Component Dictionary'!$C$5:$C$37,MATCH('Rates Database'!J1409,'EDC Component Dictionary'!$B$5:$B$37,0)), "Energy Supply")</f>
        <v>Distribution System</v>
      </c>
      <c r="L1409" s="12">
        <v>7.7520000000000006E-2</v>
      </c>
      <c r="M1409" s="12"/>
    </row>
    <row r="1410" spans="1:13" x14ac:dyDescent="0.3">
      <c r="A1410" s="18">
        <v>1408</v>
      </c>
      <c r="B1410" s="18">
        <f t="shared" si="42"/>
        <v>2022</v>
      </c>
      <c r="C1410" s="17">
        <v>44621</v>
      </c>
      <c r="D1410" s="18" t="s">
        <v>130</v>
      </c>
      <c r="E1410" s="18" t="s">
        <v>36</v>
      </c>
      <c r="F1410" s="18" t="str">
        <f t="shared" si="43"/>
        <v>Unitil-Base Distribution-44621</v>
      </c>
      <c r="G1410" s="11" t="s">
        <v>131</v>
      </c>
      <c r="H1410" s="11" t="s">
        <v>49</v>
      </c>
      <c r="I1410" s="11" t="s">
        <v>132</v>
      </c>
      <c r="J1410" s="11" t="s">
        <v>133</v>
      </c>
      <c r="K1410" s="11" t="str">
        <f>IFERROR(INDEX('EDC Component Dictionary'!$C$5:$C$37,MATCH('Rates Database'!J1410,'EDC Component Dictionary'!$B$5:$B$37,0)), "Energy Supply")</f>
        <v>Distribution System</v>
      </c>
      <c r="L1410" s="12">
        <v>7.7520000000000006E-2</v>
      </c>
      <c r="M1410" s="12"/>
    </row>
    <row r="1411" spans="1:13" x14ac:dyDescent="0.3">
      <c r="A1411" s="18">
        <v>1409</v>
      </c>
      <c r="B1411" s="18">
        <f t="shared" ref="B1411:B1474" si="44">YEAR(C1411)</f>
        <v>2022</v>
      </c>
      <c r="C1411" s="17">
        <v>44593</v>
      </c>
      <c r="D1411" s="18" t="s">
        <v>130</v>
      </c>
      <c r="E1411" s="18" t="s">
        <v>36</v>
      </c>
      <c r="F1411" s="18" t="str">
        <f t="shared" si="43"/>
        <v>Unitil-Base Distribution-44593</v>
      </c>
      <c r="G1411" s="11" t="s">
        <v>131</v>
      </c>
      <c r="H1411" s="11" t="s">
        <v>49</v>
      </c>
      <c r="I1411" s="11" t="s">
        <v>132</v>
      </c>
      <c r="J1411" s="11" t="s">
        <v>133</v>
      </c>
      <c r="K1411" s="11" t="str">
        <f>IFERROR(INDEX('EDC Component Dictionary'!$C$5:$C$37,MATCH('Rates Database'!J1411,'EDC Component Dictionary'!$B$5:$B$37,0)), "Energy Supply")</f>
        <v>Distribution System</v>
      </c>
      <c r="L1411" s="12">
        <v>7.7520000000000006E-2</v>
      </c>
      <c r="M1411" s="12"/>
    </row>
    <row r="1412" spans="1:13" x14ac:dyDescent="0.3">
      <c r="A1412" s="18">
        <v>1410</v>
      </c>
      <c r="B1412" s="18">
        <f t="shared" si="44"/>
        <v>2022</v>
      </c>
      <c r="C1412" s="17">
        <v>44562</v>
      </c>
      <c r="D1412" s="18" t="s">
        <v>130</v>
      </c>
      <c r="E1412" s="18" t="s">
        <v>36</v>
      </c>
      <c r="F1412" s="18" t="str">
        <f t="shared" ref="F1412:F1475" si="45">_xlfn.CONCAT(E1412,"-",J1412,"-",C1412)</f>
        <v>Unitil-Base Distribution-44562</v>
      </c>
      <c r="G1412" s="11" t="s">
        <v>131</v>
      </c>
      <c r="H1412" s="11" t="s">
        <v>49</v>
      </c>
      <c r="I1412" s="11" t="s">
        <v>132</v>
      </c>
      <c r="J1412" s="11" t="s">
        <v>133</v>
      </c>
      <c r="K1412" s="11" t="str">
        <f>IFERROR(INDEX('EDC Component Dictionary'!$C$5:$C$37,MATCH('Rates Database'!J1412,'EDC Component Dictionary'!$B$5:$B$37,0)), "Energy Supply")</f>
        <v>Distribution System</v>
      </c>
      <c r="L1412" s="12">
        <v>7.7520000000000006E-2</v>
      </c>
      <c r="M1412" s="12"/>
    </row>
    <row r="1413" spans="1:13" x14ac:dyDescent="0.3">
      <c r="A1413" s="18">
        <v>1411</v>
      </c>
      <c r="B1413" s="18">
        <f t="shared" si="44"/>
        <v>2021</v>
      </c>
      <c r="C1413" s="17">
        <v>44531</v>
      </c>
      <c r="D1413" s="18" t="s">
        <v>130</v>
      </c>
      <c r="E1413" s="18" t="s">
        <v>36</v>
      </c>
      <c r="F1413" s="18" t="str">
        <f t="shared" si="45"/>
        <v>Unitil-Base Distribution-44531</v>
      </c>
      <c r="G1413" s="11" t="s">
        <v>131</v>
      </c>
      <c r="H1413" s="11" t="s">
        <v>49</v>
      </c>
      <c r="I1413" s="11" t="s">
        <v>132</v>
      </c>
      <c r="J1413" s="11" t="s">
        <v>133</v>
      </c>
      <c r="K1413" s="11" t="str">
        <f>IFERROR(INDEX('EDC Component Dictionary'!$C$5:$C$37,MATCH('Rates Database'!J1413,'EDC Component Dictionary'!$B$5:$B$37,0)), "Energy Supply")</f>
        <v>Distribution System</v>
      </c>
      <c r="L1413" s="12">
        <v>7.7520000000000006E-2</v>
      </c>
      <c r="M1413" s="12"/>
    </row>
    <row r="1414" spans="1:13" x14ac:dyDescent="0.3">
      <c r="A1414" s="18">
        <v>1412</v>
      </c>
      <c r="B1414" s="18">
        <f t="shared" si="44"/>
        <v>2021</v>
      </c>
      <c r="C1414" s="17">
        <v>44501</v>
      </c>
      <c r="D1414" s="18" t="s">
        <v>130</v>
      </c>
      <c r="E1414" s="18" t="s">
        <v>36</v>
      </c>
      <c r="F1414" s="18" t="str">
        <f t="shared" si="45"/>
        <v>Unitil-Base Distribution-44501</v>
      </c>
      <c r="G1414" s="11" t="s">
        <v>131</v>
      </c>
      <c r="H1414" s="11" t="s">
        <v>49</v>
      </c>
      <c r="I1414" s="11" t="s">
        <v>132</v>
      </c>
      <c r="J1414" s="11" t="s">
        <v>133</v>
      </c>
      <c r="K1414" s="11" t="str">
        <f>IFERROR(INDEX('EDC Component Dictionary'!$C$5:$C$37,MATCH('Rates Database'!J1414,'EDC Component Dictionary'!$B$5:$B$37,0)), "Energy Supply")</f>
        <v>Distribution System</v>
      </c>
      <c r="L1414" s="12">
        <v>7.7520000000000006E-2</v>
      </c>
      <c r="M1414" s="12"/>
    </row>
    <row r="1415" spans="1:13" x14ac:dyDescent="0.3">
      <c r="A1415" s="18">
        <v>1413</v>
      </c>
      <c r="B1415" s="18">
        <f t="shared" si="44"/>
        <v>2021</v>
      </c>
      <c r="C1415" s="17">
        <v>44470</v>
      </c>
      <c r="D1415" s="18" t="s">
        <v>130</v>
      </c>
      <c r="E1415" s="18" t="s">
        <v>36</v>
      </c>
      <c r="F1415" s="18" t="str">
        <f t="shared" si="45"/>
        <v>Unitil-Base Distribution-44470</v>
      </c>
      <c r="G1415" s="11" t="s">
        <v>131</v>
      </c>
      <c r="H1415" s="11" t="s">
        <v>49</v>
      </c>
      <c r="I1415" s="11" t="s">
        <v>132</v>
      </c>
      <c r="J1415" s="11" t="s">
        <v>133</v>
      </c>
      <c r="K1415" s="11" t="str">
        <f>IFERROR(INDEX('EDC Component Dictionary'!$C$5:$C$37,MATCH('Rates Database'!J1415,'EDC Component Dictionary'!$B$5:$B$37,0)), "Energy Supply")</f>
        <v>Distribution System</v>
      </c>
      <c r="L1415" s="12">
        <v>7.7520000000000006E-2</v>
      </c>
      <c r="M1415" s="12"/>
    </row>
    <row r="1416" spans="1:13" x14ac:dyDescent="0.3">
      <c r="A1416" s="18">
        <v>1414</v>
      </c>
      <c r="B1416" s="18">
        <f t="shared" si="44"/>
        <v>2021</v>
      </c>
      <c r="C1416" s="17">
        <v>44440</v>
      </c>
      <c r="D1416" s="18" t="s">
        <v>130</v>
      </c>
      <c r="E1416" s="18" t="s">
        <v>36</v>
      </c>
      <c r="F1416" s="18" t="str">
        <f t="shared" si="45"/>
        <v>Unitil-Base Distribution-44440</v>
      </c>
      <c r="G1416" s="11" t="s">
        <v>131</v>
      </c>
      <c r="H1416" s="11" t="s">
        <v>49</v>
      </c>
      <c r="I1416" s="11" t="s">
        <v>132</v>
      </c>
      <c r="J1416" s="11" t="s">
        <v>133</v>
      </c>
      <c r="K1416" s="11" t="str">
        <f>IFERROR(INDEX('EDC Component Dictionary'!$C$5:$C$37,MATCH('Rates Database'!J1416,'EDC Component Dictionary'!$B$5:$B$37,0)), "Energy Supply")</f>
        <v>Distribution System</v>
      </c>
      <c r="L1416" s="12">
        <v>7.7520000000000006E-2</v>
      </c>
      <c r="M1416" s="12"/>
    </row>
    <row r="1417" spans="1:13" x14ac:dyDescent="0.3">
      <c r="A1417" s="18">
        <v>1415</v>
      </c>
      <c r="B1417" s="18">
        <f t="shared" si="44"/>
        <v>2021</v>
      </c>
      <c r="C1417" s="17">
        <v>44409</v>
      </c>
      <c r="D1417" s="18" t="s">
        <v>130</v>
      </c>
      <c r="E1417" s="18" t="s">
        <v>36</v>
      </c>
      <c r="F1417" s="18" t="str">
        <f t="shared" si="45"/>
        <v>Unitil-Base Distribution-44409</v>
      </c>
      <c r="G1417" s="11" t="s">
        <v>131</v>
      </c>
      <c r="H1417" s="11" t="s">
        <v>49</v>
      </c>
      <c r="I1417" s="11" t="s">
        <v>132</v>
      </c>
      <c r="J1417" s="11" t="s">
        <v>133</v>
      </c>
      <c r="K1417" s="11" t="str">
        <f>IFERROR(INDEX('EDC Component Dictionary'!$C$5:$C$37,MATCH('Rates Database'!J1417,'EDC Component Dictionary'!$B$5:$B$37,0)), "Energy Supply")</f>
        <v>Distribution System</v>
      </c>
      <c r="L1417" s="12">
        <v>7.7520000000000006E-2</v>
      </c>
      <c r="M1417" s="12"/>
    </row>
    <row r="1418" spans="1:13" x14ac:dyDescent="0.3">
      <c r="A1418" s="18">
        <v>1416</v>
      </c>
      <c r="B1418" s="18">
        <f t="shared" si="44"/>
        <v>2021</v>
      </c>
      <c r="C1418" s="17">
        <v>44378</v>
      </c>
      <c r="D1418" s="18" t="s">
        <v>130</v>
      </c>
      <c r="E1418" s="18" t="s">
        <v>36</v>
      </c>
      <c r="F1418" s="18" t="str">
        <f t="shared" si="45"/>
        <v>Unitil-Base Distribution-44378</v>
      </c>
      <c r="G1418" s="11" t="s">
        <v>131</v>
      </c>
      <c r="H1418" s="11" t="s">
        <v>49</v>
      </c>
      <c r="I1418" s="11" t="s">
        <v>132</v>
      </c>
      <c r="J1418" s="11" t="s">
        <v>133</v>
      </c>
      <c r="K1418" s="11" t="str">
        <f>IFERROR(INDEX('EDC Component Dictionary'!$C$5:$C$37,MATCH('Rates Database'!J1418,'EDC Component Dictionary'!$B$5:$B$37,0)), "Energy Supply")</f>
        <v>Distribution System</v>
      </c>
      <c r="L1418" s="12">
        <v>7.7520000000000006E-2</v>
      </c>
      <c r="M1418" s="12"/>
    </row>
    <row r="1419" spans="1:13" x14ac:dyDescent="0.3">
      <c r="A1419" s="18">
        <v>1417</v>
      </c>
      <c r="B1419" s="18">
        <f t="shared" si="44"/>
        <v>2021</v>
      </c>
      <c r="C1419" s="17">
        <v>44348</v>
      </c>
      <c r="D1419" s="18" t="s">
        <v>130</v>
      </c>
      <c r="E1419" s="18" t="s">
        <v>36</v>
      </c>
      <c r="F1419" s="18" t="str">
        <f t="shared" si="45"/>
        <v>Unitil-Base Distribution-44348</v>
      </c>
      <c r="G1419" s="11" t="s">
        <v>131</v>
      </c>
      <c r="H1419" s="11" t="s">
        <v>49</v>
      </c>
      <c r="I1419" s="11" t="s">
        <v>132</v>
      </c>
      <c r="J1419" s="11" t="s">
        <v>133</v>
      </c>
      <c r="K1419" s="11" t="str">
        <f>IFERROR(INDEX('EDC Component Dictionary'!$C$5:$C$37,MATCH('Rates Database'!J1419,'EDC Component Dictionary'!$B$5:$B$37,0)), "Energy Supply")</f>
        <v>Distribution System</v>
      </c>
      <c r="L1419" s="12">
        <v>7.7520000000000006E-2</v>
      </c>
      <c r="M1419" s="12"/>
    </row>
    <row r="1420" spans="1:13" x14ac:dyDescent="0.3">
      <c r="A1420" s="18">
        <v>1418</v>
      </c>
      <c r="B1420" s="18">
        <f t="shared" si="44"/>
        <v>2021</v>
      </c>
      <c r="C1420" s="17">
        <v>44317</v>
      </c>
      <c r="D1420" s="18" t="s">
        <v>130</v>
      </c>
      <c r="E1420" s="18" t="s">
        <v>36</v>
      </c>
      <c r="F1420" s="18" t="str">
        <f t="shared" si="45"/>
        <v>Unitil-Base Distribution-44317</v>
      </c>
      <c r="G1420" s="11" t="s">
        <v>131</v>
      </c>
      <c r="H1420" s="11" t="s">
        <v>49</v>
      </c>
      <c r="I1420" s="11" t="s">
        <v>132</v>
      </c>
      <c r="J1420" s="11" t="s">
        <v>133</v>
      </c>
      <c r="K1420" s="11" t="str">
        <f>IFERROR(INDEX('EDC Component Dictionary'!$C$5:$C$37,MATCH('Rates Database'!J1420,'EDC Component Dictionary'!$B$5:$B$37,0)), "Energy Supply")</f>
        <v>Distribution System</v>
      </c>
      <c r="L1420" s="12">
        <v>7.7520000000000006E-2</v>
      </c>
      <c r="M1420" s="12"/>
    </row>
    <row r="1421" spans="1:13" x14ac:dyDescent="0.3">
      <c r="A1421" s="18">
        <v>1419</v>
      </c>
      <c r="B1421" s="18">
        <f t="shared" si="44"/>
        <v>2021</v>
      </c>
      <c r="C1421" s="17">
        <v>44287</v>
      </c>
      <c r="D1421" s="18" t="s">
        <v>130</v>
      </c>
      <c r="E1421" s="18" t="s">
        <v>36</v>
      </c>
      <c r="F1421" s="18" t="str">
        <f t="shared" si="45"/>
        <v>Unitil-Base Distribution-44287</v>
      </c>
      <c r="G1421" s="11" t="s">
        <v>131</v>
      </c>
      <c r="H1421" s="11" t="s">
        <v>49</v>
      </c>
      <c r="I1421" s="11" t="s">
        <v>132</v>
      </c>
      <c r="J1421" s="11" t="s">
        <v>133</v>
      </c>
      <c r="K1421" s="11" t="str">
        <f>IFERROR(INDEX('EDC Component Dictionary'!$C$5:$C$37,MATCH('Rates Database'!J1421,'EDC Component Dictionary'!$B$5:$B$37,0)), "Energy Supply")</f>
        <v>Distribution System</v>
      </c>
      <c r="L1421" s="12">
        <v>7.7520000000000006E-2</v>
      </c>
      <c r="M1421" s="12"/>
    </row>
    <row r="1422" spans="1:13" x14ac:dyDescent="0.3">
      <c r="A1422" s="18">
        <v>1420</v>
      </c>
      <c r="B1422" s="18">
        <f t="shared" si="44"/>
        <v>2021</v>
      </c>
      <c r="C1422" s="17">
        <v>44256</v>
      </c>
      <c r="D1422" s="18" t="s">
        <v>130</v>
      </c>
      <c r="E1422" s="18" t="s">
        <v>36</v>
      </c>
      <c r="F1422" s="18" t="str">
        <f t="shared" si="45"/>
        <v>Unitil-Base Distribution-44256</v>
      </c>
      <c r="G1422" s="11" t="s">
        <v>131</v>
      </c>
      <c r="H1422" s="11" t="s">
        <v>49</v>
      </c>
      <c r="I1422" s="11" t="s">
        <v>132</v>
      </c>
      <c r="J1422" s="11" t="s">
        <v>133</v>
      </c>
      <c r="K1422" s="11" t="str">
        <f>IFERROR(INDEX('EDC Component Dictionary'!$C$5:$C$37,MATCH('Rates Database'!J1422,'EDC Component Dictionary'!$B$5:$B$37,0)), "Energy Supply")</f>
        <v>Distribution System</v>
      </c>
      <c r="L1422" s="12">
        <v>7.7520000000000006E-2</v>
      </c>
      <c r="M1422" s="12"/>
    </row>
    <row r="1423" spans="1:13" x14ac:dyDescent="0.3">
      <c r="A1423" s="18">
        <v>1421</v>
      </c>
      <c r="B1423" s="18">
        <f t="shared" si="44"/>
        <v>2021</v>
      </c>
      <c r="C1423" s="17">
        <v>44228</v>
      </c>
      <c r="D1423" s="18" t="s">
        <v>130</v>
      </c>
      <c r="E1423" s="18" t="s">
        <v>36</v>
      </c>
      <c r="F1423" s="18" t="str">
        <f t="shared" si="45"/>
        <v>Unitil-Base Distribution-44228</v>
      </c>
      <c r="G1423" s="11" t="s">
        <v>131</v>
      </c>
      <c r="H1423" s="11" t="s">
        <v>49</v>
      </c>
      <c r="I1423" s="11" t="s">
        <v>132</v>
      </c>
      <c r="J1423" s="11" t="s">
        <v>133</v>
      </c>
      <c r="K1423" s="11" t="str">
        <f>IFERROR(INDEX('EDC Component Dictionary'!$C$5:$C$37,MATCH('Rates Database'!J1423,'EDC Component Dictionary'!$B$5:$B$37,0)), "Energy Supply")</f>
        <v>Distribution System</v>
      </c>
      <c r="L1423" s="12">
        <v>7.7520000000000006E-2</v>
      </c>
      <c r="M1423" s="12"/>
    </row>
    <row r="1424" spans="1:13" x14ac:dyDescent="0.3">
      <c r="A1424" s="18">
        <v>1422</v>
      </c>
      <c r="B1424" s="18">
        <f t="shared" si="44"/>
        <v>2021</v>
      </c>
      <c r="C1424" s="17">
        <v>44197</v>
      </c>
      <c r="D1424" s="18" t="s">
        <v>130</v>
      </c>
      <c r="E1424" s="18" t="s">
        <v>36</v>
      </c>
      <c r="F1424" s="18" t="str">
        <f t="shared" si="45"/>
        <v>Unitil-Base Distribution-44197</v>
      </c>
      <c r="G1424" s="11" t="s">
        <v>131</v>
      </c>
      <c r="H1424" s="11" t="s">
        <v>49</v>
      </c>
      <c r="I1424" s="11" t="s">
        <v>132</v>
      </c>
      <c r="J1424" s="11" t="s">
        <v>133</v>
      </c>
      <c r="K1424" s="11" t="str">
        <f>IFERROR(INDEX('EDC Component Dictionary'!$C$5:$C$37,MATCH('Rates Database'!J1424,'EDC Component Dictionary'!$B$5:$B$37,0)), "Energy Supply")</f>
        <v>Distribution System</v>
      </c>
      <c r="L1424" s="12">
        <v>7.7520000000000006E-2</v>
      </c>
      <c r="M1424" s="12"/>
    </row>
    <row r="1425" spans="1:13" x14ac:dyDescent="0.3">
      <c r="A1425" s="18">
        <v>1423</v>
      </c>
      <c r="B1425" s="18">
        <f t="shared" si="44"/>
        <v>2020</v>
      </c>
      <c r="C1425" s="17">
        <v>44166</v>
      </c>
      <c r="D1425" s="18" t="s">
        <v>130</v>
      </c>
      <c r="E1425" s="18" t="s">
        <v>36</v>
      </c>
      <c r="F1425" s="18" t="str">
        <f t="shared" si="45"/>
        <v>Unitil-Base Distribution-44166</v>
      </c>
      <c r="G1425" s="11" t="s">
        <v>131</v>
      </c>
      <c r="H1425" s="11" t="s">
        <v>49</v>
      </c>
      <c r="I1425" s="11" t="s">
        <v>132</v>
      </c>
      <c r="J1425" s="11" t="s">
        <v>133</v>
      </c>
      <c r="K1425" s="11" t="str">
        <f>IFERROR(INDEX('EDC Component Dictionary'!$C$5:$C$37,MATCH('Rates Database'!J1425,'EDC Component Dictionary'!$B$5:$B$37,0)), "Energy Supply")</f>
        <v>Distribution System</v>
      </c>
      <c r="L1425" s="12">
        <v>7.7520000000000006E-2</v>
      </c>
      <c r="M1425" s="12"/>
    </row>
    <row r="1426" spans="1:13" x14ac:dyDescent="0.3">
      <c r="A1426" s="18">
        <v>1424</v>
      </c>
      <c r="B1426" s="18">
        <f t="shared" si="44"/>
        <v>2020</v>
      </c>
      <c r="C1426" s="17">
        <v>44136</v>
      </c>
      <c r="D1426" s="18" t="s">
        <v>130</v>
      </c>
      <c r="E1426" s="18" t="s">
        <v>36</v>
      </c>
      <c r="F1426" s="18" t="str">
        <f t="shared" si="45"/>
        <v>Unitil-Base Distribution-44136</v>
      </c>
      <c r="G1426" s="11" t="s">
        <v>131</v>
      </c>
      <c r="H1426" s="11" t="s">
        <v>49</v>
      </c>
      <c r="I1426" s="11" t="s">
        <v>132</v>
      </c>
      <c r="J1426" s="11" t="s">
        <v>133</v>
      </c>
      <c r="K1426" s="11" t="str">
        <f>IFERROR(INDEX('EDC Component Dictionary'!$C$5:$C$37,MATCH('Rates Database'!J1426,'EDC Component Dictionary'!$B$5:$B$37,0)), "Energy Supply")</f>
        <v>Distribution System</v>
      </c>
      <c r="L1426" s="12">
        <v>7.7520000000000006E-2</v>
      </c>
      <c r="M1426" s="12"/>
    </row>
    <row r="1427" spans="1:13" x14ac:dyDescent="0.3">
      <c r="A1427" s="18">
        <v>1425</v>
      </c>
      <c r="B1427" s="18">
        <f t="shared" si="44"/>
        <v>2020</v>
      </c>
      <c r="C1427" s="17">
        <v>44105</v>
      </c>
      <c r="D1427" s="18" t="s">
        <v>130</v>
      </c>
      <c r="E1427" s="18" t="s">
        <v>36</v>
      </c>
      <c r="F1427" s="18" t="str">
        <f t="shared" si="45"/>
        <v>Unitil-Base Distribution-44105</v>
      </c>
      <c r="G1427" s="11" t="s">
        <v>131</v>
      </c>
      <c r="H1427" s="11" t="s">
        <v>49</v>
      </c>
      <c r="I1427" s="11" t="s">
        <v>132</v>
      </c>
      <c r="J1427" s="11" t="s">
        <v>133</v>
      </c>
      <c r="K1427" s="11" t="str">
        <f>IFERROR(INDEX('EDC Component Dictionary'!$C$5:$C$37,MATCH('Rates Database'!J1427,'EDC Component Dictionary'!$B$5:$B$37,0)), "Energy Supply")</f>
        <v>Distribution System</v>
      </c>
      <c r="L1427" s="12">
        <v>7.4590000000000004E-2</v>
      </c>
      <c r="M1427" s="12"/>
    </row>
    <row r="1428" spans="1:13" x14ac:dyDescent="0.3">
      <c r="A1428" s="18">
        <v>1426</v>
      </c>
      <c r="B1428" s="18">
        <f t="shared" si="44"/>
        <v>2020</v>
      </c>
      <c r="C1428" s="17">
        <v>44075</v>
      </c>
      <c r="D1428" s="18" t="s">
        <v>130</v>
      </c>
      <c r="E1428" s="18" t="s">
        <v>36</v>
      </c>
      <c r="F1428" s="18" t="str">
        <f t="shared" si="45"/>
        <v>Unitil-Base Distribution-44075</v>
      </c>
      <c r="G1428" s="11" t="s">
        <v>131</v>
      </c>
      <c r="H1428" s="11" t="s">
        <v>49</v>
      </c>
      <c r="I1428" s="11" t="s">
        <v>132</v>
      </c>
      <c r="J1428" s="11" t="s">
        <v>133</v>
      </c>
      <c r="K1428" s="11" t="str">
        <f>IFERROR(INDEX('EDC Component Dictionary'!$C$5:$C$37,MATCH('Rates Database'!J1428,'EDC Component Dictionary'!$B$5:$B$37,0)), "Energy Supply")</f>
        <v>Distribution System</v>
      </c>
      <c r="L1428" s="12">
        <v>7.4590000000000004E-2</v>
      </c>
      <c r="M1428" s="12"/>
    </row>
    <row r="1429" spans="1:13" x14ac:dyDescent="0.3">
      <c r="A1429" s="18">
        <v>1427</v>
      </c>
      <c r="B1429" s="18">
        <f t="shared" si="44"/>
        <v>2020</v>
      </c>
      <c r="C1429" s="17">
        <v>44044</v>
      </c>
      <c r="D1429" s="18" t="s">
        <v>130</v>
      </c>
      <c r="E1429" s="18" t="s">
        <v>36</v>
      </c>
      <c r="F1429" s="18" t="str">
        <f t="shared" si="45"/>
        <v>Unitil-Base Distribution-44044</v>
      </c>
      <c r="G1429" s="11" t="s">
        <v>131</v>
      </c>
      <c r="H1429" s="11" t="s">
        <v>49</v>
      </c>
      <c r="I1429" s="11" t="s">
        <v>132</v>
      </c>
      <c r="J1429" s="11" t="s">
        <v>133</v>
      </c>
      <c r="K1429" s="11" t="str">
        <f>IFERROR(INDEX('EDC Component Dictionary'!$C$5:$C$37,MATCH('Rates Database'!J1429,'EDC Component Dictionary'!$B$5:$B$37,0)), "Energy Supply")</f>
        <v>Distribution System</v>
      </c>
      <c r="L1429" s="12">
        <v>7.4590000000000004E-2</v>
      </c>
      <c r="M1429" s="12"/>
    </row>
    <row r="1430" spans="1:13" x14ac:dyDescent="0.3">
      <c r="A1430" s="18">
        <v>1428</v>
      </c>
      <c r="B1430" s="18">
        <f t="shared" si="44"/>
        <v>2020</v>
      </c>
      <c r="C1430" s="17">
        <v>44013</v>
      </c>
      <c r="D1430" s="18" t="s">
        <v>130</v>
      </c>
      <c r="E1430" s="18" t="s">
        <v>36</v>
      </c>
      <c r="F1430" s="18" t="str">
        <f t="shared" si="45"/>
        <v>Unitil-Base Distribution-44013</v>
      </c>
      <c r="G1430" s="11" t="s">
        <v>131</v>
      </c>
      <c r="H1430" s="11" t="s">
        <v>49</v>
      </c>
      <c r="I1430" s="11" t="s">
        <v>132</v>
      </c>
      <c r="J1430" s="11" t="s">
        <v>133</v>
      </c>
      <c r="K1430" s="11" t="str">
        <f>IFERROR(INDEX('EDC Component Dictionary'!$C$5:$C$37,MATCH('Rates Database'!J1430,'EDC Component Dictionary'!$B$5:$B$37,0)), "Energy Supply")</f>
        <v>Distribution System</v>
      </c>
      <c r="L1430" s="12">
        <v>7.4590000000000004E-2</v>
      </c>
      <c r="M1430" s="12"/>
    </row>
    <row r="1431" spans="1:13" x14ac:dyDescent="0.3">
      <c r="A1431" s="18">
        <v>1429</v>
      </c>
      <c r="B1431" s="18">
        <f t="shared" si="44"/>
        <v>2020</v>
      </c>
      <c r="C1431" s="17">
        <v>43983</v>
      </c>
      <c r="D1431" s="18" t="s">
        <v>130</v>
      </c>
      <c r="E1431" s="18" t="s">
        <v>36</v>
      </c>
      <c r="F1431" s="18" t="str">
        <f t="shared" si="45"/>
        <v>Unitil-Base Distribution-43983</v>
      </c>
      <c r="G1431" s="11" t="s">
        <v>131</v>
      </c>
      <c r="H1431" s="11" t="s">
        <v>49</v>
      </c>
      <c r="I1431" s="11" t="s">
        <v>132</v>
      </c>
      <c r="J1431" s="11" t="s">
        <v>133</v>
      </c>
      <c r="K1431" s="11" t="str">
        <f>IFERROR(INDEX('EDC Component Dictionary'!$C$5:$C$37,MATCH('Rates Database'!J1431,'EDC Component Dictionary'!$B$5:$B$37,0)), "Energy Supply")</f>
        <v>Distribution System</v>
      </c>
      <c r="L1431" s="12">
        <v>7.4590000000000004E-2</v>
      </c>
      <c r="M1431" s="12"/>
    </row>
    <row r="1432" spans="1:13" x14ac:dyDescent="0.3">
      <c r="A1432" s="18">
        <v>1430</v>
      </c>
      <c r="B1432" s="18">
        <f t="shared" si="44"/>
        <v>2020</v>
      </c>
      <c r="C1432" s="17">
        <v>43952</v>
      </c>
      <c r="D1432" s="18" t="s">
        <v>130</v>
      </c>
      <c r="E1432" s="18" t="s">
        <v>36</v>
      </c>
      <c r="F1432" s="18" t="str">
        <f t="shared" si="45"/>
        <v>Unitil-Base Distribution-43952</v>
      </c>
      <c r="G1432" s="11" t="s">
        <v>131</v>
      </c>
      <c r="H1432" s="11" t="s">
        <v>49</v>
      </c>
      <c r="I1432" s="11" t="s">
        <v>132</v>
      </c>
      <c r="J1432" s="11" t="s">
        <v>133</v>
      </c>
      <c r="K1432" s="11" t="str">
        <f>IFERROR(INDEX('EDC Component Dictionary'!$C$5:$C$37,MATCH('Rates Database'!J1432,'EDC Component Dictionary'!$B$5:$B$37,0)), "Energy Supply")</f>
        <v>Distribution System</v>
      </c>
      <c r="L1432" s="12">
        <v>7.4590000000000004E-2</v>
      </c>
      <c r="M1432" s="12"/>
    </row>
    <row r="1433" spans="1:13" x14ac:dyDescent="0.3">
      <c r="A1433" s="18">
        <v>1431</v>
      </c>
      <c r="B1433" s="18">
        <f t="shared" si="44"/>
        <v>2020</v>
      </c>
      <c r="C1433" s="17">
        <v>43922</v>
      </c>
      <c r="D1433" s="18" t="s">
        <v>130</v>
      </c>
      <c r="E1433" s="18" t="s">
        <v>36</v>
      </c>
      <c r="F1433" s="18" t="str">
        <f t="shared" si="45"/>
        <v>Unitil-Base Distribution-43922</v>
      </c>
      <c r="G1433" s="11" t="s">
        <v>131</v>
      </c>
      <c r="H1433" s="11" t="s">
        <v>49</v>
      </c>
      <c r="I1433" s="11" t="s">
        <v>132</v>
      </c>
      <c r="J1433" s="11" t="s">
        <v>133</v>
      </c>
      <c r="K1433" s="11" t="str">
        <f>IFERROR(INDEX('EDC Component Dictionary'!$C$5:$C$37,MATCH('Rates Database'!J1433,'EDC Component Dictionary'!$B$5:$B$37,0)), "Energy Supply")</f>
        <v>Distribution System</v>
      </c>
      <c r="L1433" s="12">
        <v>7.4590000000000004E-2</v>
      </c>
      <c r="M1433" s="12"/>
    </row>
    <row r="1434" spans="1:13" x14ac:dyDescent="0.3">
      <c r="A1434" s="18">
        <v>1432</v>
      </c>
      <c r="B1434" s="18">
        <f t="shared" si="44"/>
        <v>2020</v>
      </c>
      <c r="C1434" s="17">
        <v>43891</v>
      </c>
      <c r="D1434" s="18" t="s">
        <v>130</v>
      </c>
      <c r="E1434" s="18" t="s">
        <v>36</v>
      </c>
      <c r="F1434" s="18" t="str">
        <f t="shared" si="45"/>
        <v>Unitil-Base Distribution-43891</v>
      </c>
      <c r="G1434" s="11" t="s">
        <v>131</v>
      </c>
      <c r="H1434" s="11" t="s">
        <v>49</v>
      </c>
      <c r="I1434" s="11" t="s">
        <v>132</v>
      </c>
      <c r="J1434" s="11" t="s">
        <v>133</v>
      </c>
      <c r="K1434" s="11" t="str">
        <f>IFERROR(INDEX('EDC Component Dictionary'!$C$5:$C$37,MATCH('Rates Database'!J1434,'EDC Component Dictionary'!$B$5:$B$37,0)), "Energy Supply")</f>
        <v>Distribution System</v>
      </c>
      <c r="L1434" s="12">
        <v>7.4590000000000004E-2</v>
      </c>
      <c r="M1434" s="12"/>
    </row>
    <row r="1435" spans="1:13" x14ac:dyDescent="0.3">
      <c r="A1435" s="18">
        <v>1433</v>
      </c>
      <c r="B1435" s="18">
        <f t="shared" si="44"/>
        <v>2020</v>
      </c>
      <c r="C1435" s="17">
        <v>43862</v>
      </c>
      <c r="D1435" s="18" t="s">
        <v>130</v>
      </c>
      <c r="E1435" s="18" t="s">
        <v>36</v>
      </c>
      <c r="F1435" s="18" t="str">
        <f t="shared" si="45"/>
        <v>Unitil-Base Distribution-43862</v>
      </c>
      <c r="G1435" s="11" t="s">
        <v>131</v>
      </c>
      <c r="H1435" s="11" t="s">
        <v>49</v>
      </c>
      <c r="I1435" s="11" t="s">
        <v>132</v>
      </c>
      <c r="J1435" s="11" t="s">
        <v>133</v>
      </c>
      <c r="K1435" s="11" t="str">
        <f>IFERROR(INDEX('EDC Component Dictionary'!$C$5:$C$37,MATCH('Rates Database'!J1435,'EDC Component Dictionary'!$B$5:$B$37,0)), "Energy Supply")</f>
        <v>Distribution System</v>
      </c>
      <c r="L1435" s="12">
        <v>7.4590000000000004E-2</v>
      </c>
      <c r="M1435" s="12"/>
    </row>
    <row r="1436" spans="1:13" x14ac:dyDescent="0.3">
      <c r="A1436" s="18">
        <v>1434</v>
      </c>
      <c r="B1436" s="18">
        <f t="shared" si="44"/>
        <v>2020</v>
      </c>
      <c r="C1436" s="17">
        <v>43831</v>
      </c>
      <c r="D1436" s="18" t="s">
        <v>130</v>
      </c>
      <c r="E1436" s="18" t="s">
        <v>36</v>
      </c>
      <c r="F1436" s="18" t="str">
        <f t="shared" si="45"/>
        <v>Unitil-Base Distribution-43831</v>
      </c>
      <c r="G1436" s="11" t="s">
        <v>131</v>
      </c>
      <c r="H1436" s="11" t="s">
        <v>49</v>
      </c>
      <c r="I1436" s="11" t="s">
        <v>132</v>
      </c>
      <c r="J1436" s="11" t="s">
        <v>133</v>
      </c>
      <c r="K1436" s="11" t="str">
        <f>IFERROR(INDEX('EDC Component Dictionary'!$C$5:$C$37,MATCH('Rates Database'!J1436,'EDC Component Dictionary'!$B$5:$B$37,0)), "Energy Supply")</f>
        <v>Distribution System</v>
      </c>
      <c r="L1436" s="12">
        <v>7.4590000000000004E-2</v>
      </c>
      <c r="M1436" s="12"/>
    </row>
    <row r="1437" spans="1:13" x14ac:dyDescent="0.3">
      <c r="A1437" s="18">
        <v>1435</v>
      </c>
      <c r="B1437" s="18">
        <f t="shared" si="44"/>
        <v>2019</v>
      </c>
      <c r="C1437" s="17">
        <v>43800</v>
      </c>
      <c r="D1437" s="18" t="s">
        <v>130</v>
      </c>
      <c r="E1437" s="18" t="s">
        <v>36</v>
      </c>
      <c r="F1437" s="18" t="str">
        <f t="shared" si="45"/>
        <v>Unitil-Base Distribution-43800</v>
      </c>
      <c r="G1437" s="11" t="s">
        <v>131</v>
      </c>
      <c r="H1437" s="11" t="s">
        <v>49</v>
      </c>
      <c r="I1437" s="11" t="s">
        <v>132</v>
      </c>
      <c r="J1437" s="11" t="s">
        <v>133</v>
      </c>
      <c r="K1437" s="11" t="str">
        <f>IFERROR(INDEX('EDC Component Dictionary'!$C$5:$C$37,MATCH('Rates Database'!J1437,'EDC Component Dictionary'!$B$5:$B$37,0)), "Energy Supply")</f>
        <v>Distribution System</v>
      </c>
      <c r="L1437" s="12">
        <v>7.4590000000000004E-2</v>
      </c>
      <c r="M1437" s="12"/>
    </row>
    <row r="1438" spans="1:13" x14ac:dyDescent="0.3">
      <c r="A1438" s="18">
        <v>1436</v>
      </c>
      <c r="B1438" s="18">
        <f t="shared" si="44"/>
        <v>2019</v>
      </c>
      <c r="C1438" s="17">
        <v>43770</v>
      </c>
      <c r="D1438" s="18" t="s">
        <v>130</v>
      </c>
      <c r="E1438" s="18" t="s">
        <v>36</v>
      </c>
      <c r="F1438" s="18" t="str">
        <f t="shared" si="45"/>
        <v>Unitil-Base Distribution-43770</v>
      </c>
      <c r="G1438" s="11" t="s">
        <v>131</v>
      </c>
      <c r="H1438" s="11" t="s">
        <v>49</v>
      </c>
      <c r="I1438" s="11" t="s">
        <v>132</v>
      </c>
      <c r="J1438" s="11" t="s">
        <v>133</v>
      </c>
      <c r="K1438" s="11" t="str">
        <f>IFERROR(INDEX('EDC Component Dictionary'!$C$5:$C$37,MATCH('Rates Database'!J1438,'EDC Component Dictionary'!$B$5:$B$37,0)), "Energy Supply")</f>
        <v>Distribution System</v>
      </c>
      <c r="L1438" s="12">
        <v>7.4590000000000004E-2</v>
      </c>
      <c r="M1438" s="12"/>
    </row>
    <row r="1439" spans="1:13" x14ac:dyDescent="0.3">
      <c r="A1439" s="18">
        <v>1437</v>
      </c>
      <c r="B1439" s="18">
        <f t="shared" si="44"/>
        <v>2019</v>
      </c>
      <c r="C1439" s="17">
        <v>43739</v>
      </c>
      <c r="D1439" s="18" t="s">
        <v>130</v>
      </c>
      <c r="E1439" s="18" t="s">
        <v>36</v>
      </c>
      <c r="F1439" s="18" t="str">
        <f t="shared" si="45"/>
        <v>Unitil-Base Distribution-43739</v>
      </c>
      <c r="G1439" s="11" t="s">
        <v>131</v>
      </c>
      <c r="H1439" s="11" t="s">
        <v>49</v>
      </c>
      <c r="I1439" s="11" t="s">
        <v>132</v>
      </c>
      <c r="J1439" s="11" t="s">
        <v>133</v>
      </c>
      <c r="K1439" s="11" t="str">
        <f>IFERROR(INDEX('EDC Component Dictionary'!$C$5:$C$37,MATCH('Rates Database'!J1439,'EDC Component Dictionary'!$B$5:$B$37,0)), "Energy Supply")</f>
        <v>Distribution System</v>
      </c>
      <c r="L1439" s="12">
        <v>7.4590000000000004E-2</v>
      </c>
      <c r="M1439" s="12"/>
    </row>
    <row r="1440" spans="1:13" x14ac:dyDescent="0.3">
      <c r="A1440" s="18">
        <v>1438</v>
      </c>
      <c r="B1440" s="18">
        <f t="shared" si="44"/>
        <v>2019</v>
      </c>
      <c r="C1440" s="17">
        <v>43709</v>
      </c>
      <c r="D1440" s="18" t="s">
        <v>130</v>
      </c>
      <c r="E1440" s="18" t="s">
        <v>36</v>
      </c>
      <c r="F1440" s="18" t="str">
        <f t="shared" si="45"/>
        <v>Unitil-Base Distribution-43709</v>
      </c>
      <c r="G1440" s="11" t="s">
        <v>131</v>
      </c>
      <c r="H1440" s="11" t="s">
        <v>49</v>
      </c>
      <c r="I1440" s="11" t="s">
        <v>132</v>
      </c>
      <c r="J1440" s="11" t="s">
        <v>133</v>
      </c>
      <c r="K1440" s="11" t="str">
        <f>IFERROR(INDEX('EDC Component Dictionary'!$C$5:$C$37,MATCH('Rates Database'!J1440,'EDC Component Dictionary'!$B$5:$B$37,0)), "Energy Supply")</f>
        <v>Distribution System</v>
      </c>
      <c r="L1440" s="12">
        <v>7.4590000000000004E-2</v>
      </c>
      <c r="M1440" s="12"/>
    </row>
    <row r="1441" spans="1:13" x14ac:dyDescent="0.3">
      <c r="A1441" s="18">
        <v>1439</v>
      </c>
      <c r="B1441" s="18">
        <f t="shared" si="44"/>
        <v>2019</v>
      </c>
      <c r="C1441" s="17">
        <v>43678</v>
      </c>
      <c r="D1441" s="18" t="s">
        <v>130</v>
      </c>
      <c r="E1441" s="18" t="s">
        <v>36</v>
      </c>
      <c r="F1441" s="18" t="str">
        <f t="shared" si="45"/>
        <v>Unitil-Base Distribution-43678</v>
      </c>
      <c r="G1441" s="11" t="s">
        <v>131</v>
      </c>
      <c r="H1441" s="11" t="s">
        <v>49</v>
      </c>
      <c r="I1441" s="11" t="s">
        <v>132</v>
      </c>
      <c r="J1441" s="11" t="s">
        <v>133</v>
      </c>
      <c r="K1441" s="11" t="str">
        <f>IFERROR(INDEX('EDC Component Dictionary'!$C$5:$C$37,MATCH('Rates Database'!J1441,'EDC Component Dictionary'!$B$5:$B$37,0)), "Energy Supply")</f>
        <v>Distribution System</v>
      </c>
      <c r="L1441" s="12">
        <v>7.4590000000000004E-2</v>
      </c>
      <c r="M1441" s="12"/>
    </row>
    <row r="1442" spans="1:13" x14ac:dyDescent="0.3">
      <c r="A1442" s="18">
        <v>1440</v>
      </c>
      <c r="B1442" s="18">
        <f t="shared" si="44"/>
        <v>2019</v>
      </c>
      <c r="C1442" s="17">
        <v>43647</v>
      </c>
      <c r="D1442" s="18" t="s">
        <v>130</v>
      </c>
      <c r="E1442" s="18" t="s">
        <v>36</v>
      </c>
      <c r="F1442" s="18" t="str">
        <f t="shared" si="45"/>
        <v>Unitil-Base Distribution-43647</v>
      </c>
      <c r="G1442" s="11" t="s">
        <v>131</v>
      </c>
      <c r="H1442" s="11" t="s">
        <v>49</v>
      </c>
      <c r="I1442" s="11" t="s">
        <v>132</v>
      </c>
      <c r="J1442" s="11" t="s">
        <v>133</v>
      </c>
      <c r="K1442" s="11" t="str">
        <f>IFERROR(INDEX('EDC Component Dictionary'!$C$5:$C$37,MATCH('Rates Database'!J1442,'EDC Component Dictionary'!$B$5:$B$37,0)), "Energy Supply")</f>
        <v>Distribution System</v>
      </c>
      <c r="L1442" s="12">
        <v>7.4590000000000004E-2</v>
      </c>
      <c r="M1442" s="12"/>
    </row>
    <row r="1443" spans="1:13" x14ac:dyDescent="0.3">
      <c r="A1443" s="18">
        <v>1441</v>
      </c>
      <c r="B1443" s="18">
        <f t="shared" si="44"/>
        <v>2019</v>
      </c>
      <c r="C1443" s="17">
        <v>43617</v>
      </c>
      <c r="D1443" s="18" t="s">
        <v>130</v>
      </c>
      <c r="E1443" s="18" t="s">
        <v>36</v>
      </c>
      <c r="F1443" s="18" t="str">
        <f t="shared" si="45"/>
        <v>Unitil-Base Distribution-43617</v>
      </c>
      <c r="G1443" s="11" t="s">
        <v>131</v>
      </c>
      <c r="H1443" s="11" t="s">
        <v>49</v>
      </c>
      <c r="I1443" s="11" t="s">
        <v>132</v>
      </c>
      <c r="J1443" s="11" t="s">
        <v>133</v>
      </c>
      <c r="K1443" s="11" t="str">
        <f>IFERROR(INDEX('EDC Component Dictionary'!$C$5:$C$37,MATCH('Rates Database'!J1443,'EDC Component Dictionary'!$B$5:$B$37,0)), "Energy Supply")</f>
        <v>Distribution System</v>
      </c>
      <c r="L1443" s="12">
        <v>7.3109999999999994E-2</v>
      </c>
      <c r="M1443" s="12"/>
    </row>
    <row r="1444" spans="1:13" x14ac:dyDescent="0.3">
      <c r="A1444" s="18">
        <v>1442</v>
      </c>
      <c r="B1444" s="18">
        <f t="shared" si="44"/>
        <v>2019</v>
      </c>
      <c r="C1444" s="17">
        <v>43586</v>
      </c>
      <c r="D1444" s="18" t="s">
        <v>130</v>
      </c>
      <c r="E1444" s="18" t="s">
        <v>36</v>
      </c>
      <c r="F1444" s="18" t="str">
        <f t="shared" si="45"/>
        <v>Unitil-Base Distribution-43586</v>
      </c>
      <c r="G1444" s="11" t="s">
        <v>131</v>
      </c>
      <c r="H1444" s="11" t="s">
        <v>49</v>
      </c>
      <c r="I1444" s="11" t="s">
        <v>132</v>
      </c>
      <c r="J1444" s="11" t="s">
        <v>133</v>
      </c>
      <c r="K1444" s="11" t="str">
        <f>IFERROR(INDEX('EDC Component Dictionary'!$C$5:$C$37,MATCH('Rates Database'!J1444,'EDC Component Dictionary'!$B$5:$B$37,0)), "Energy Supply")</f>
        <v>Distribution System</v>
      </c>
      <c r="L1444" s="12">
        <v>7.3109999999999994E-2</v>
      </c>
      <c r="M1444" s="12"/>
    </row>
    <row r="1445" spans="1:13" x14ac:dyDescent="0.3">
      <c r="A1445" s="18">
        <v>1443</v>
      </c>
      <c r="B1445" s="18">
        <f t="shared" si="44"/>
        <v>2019</v>
      </c>
      <c r="C1445" s="17">
        <v>43556</v>
      </c>
      <c r="D1445" s="18" t="s">
        <v>130</v>
      </c>
      <c r="E1445" s="18" t="s">
        <v>36</v>
      </c>
      <c r="F1445" s="18" t="str">
        <f t="shared" si="45"/>
        <v>Unitil-Base Distribution-43556</v>
      </c>
      <c r="G1445" s="11" t="s">
        <v>131</v>
      </c>
      <c r="H1445" s="11" t="s">
        <v>49</v>
      </c>
      <c r="I1445" s="11" t="s">
        <v>132</v>
      </c>
      <c r="J1445" s="11" t="s">
        <v>133</v>
      </c>
      <c r="K1445" s="11" t="str">
        <f>IFERROR(INDEX('EDC Component Dictionary'!$C$5:$C$37,MATCH('Rates Database'!J1445,'EDC Component Dictionary'!$B$5:$B$37,0)), "Energy Supply")</f>
        <v>Distribution System</v>
      </c>
      <c r="L1445" s="12">
        <v>7.3109999999999994E-2</v>
      </c>
      <c r="M1445" s="12"/>
    </row>
    <row r="1446" spans="1:13" x14ac:dyDescent="0.3">
      <c r="A1446" s="18">
        <v>1444</v>
      </c>
      <c r="B1446" s="18">
        <f t="shared" si="44"/>
        <v>2019</v>
      </c>
      <c r="C1446" s="17">
        <v>43525</v>
      </c>
      <c r="D1446" s="18" t="s">
        <v>130</v>
      </c>
      <c r="E1446" s="18" t="s">
        <v>36</v>
      </c>
      <c r="F1446" s="18" t="str">
        <f t="shared" si="45"/>
        <v>Unitil-Base Distribution-43525</v>
      </c>
      <c r="G1446" s="11" t="s">
        <v>131</v>
      </c>
      <c r="H1446" s="11" t="s">
        <v>49</v>
      </c>
      <c r="I1446" s="11" t="s">
        <v>132</v>
      </c>
      <c r="J1446" s="11" t="s">
        <v>133</v>
      </c>
      <c r="K1446" s="11" t="str">
        <f>IFERROR(INDEX('EDC Component Dictionary'!$C$5:$C$37,MATCH('Rates Database'!J1446,'EDC Component Dictionary'!$B$5:$B$37,0)), "Energy Supply")</f>
        <v>Distribution System</v>
      </c>
      <c r="L1446" s="12">
        <v>7.3109999999999994E-2</v>
      </c>
      <c r="M1446" s="12"/>
    </row>
    <row r="1447" spans="1:13" x14ac:dyDescent="0.3">
      <c r="A1447" s="18">
        <v>1445</v>
      </c>
      <c r="B1447" s="18">
        <f t="shared" si="44"/>
        <v>2019</v>
      </c>
      <c r="C1447" s="17">
        <v>43497</v>
      </c>
      <c r="D1447" s="18" t="s">
        <v>130</v>
      </c>
      <c r="E1447" s="18" t="s">
        <v>36</v>
      </c>
      <c r="F1447" s="18" t="str">
        <f t="shared" si="45"/>
        <v>Unitil-Base Distribution-43497</v>
      </c>
      <c r="G1447" s="11" t="s">
        <v>131</v>
      </c>
      <c r="H1447" s="11" t="s">
        <v>49</v>
      </c>
      <c r="I1447" s="11" t="s">
        <v>132</v>
      </c>
      <c r="J1447" s="11" t="s">
        <v>133</v>
      </c>
      <c r="K1447" s="11" t="str">
        <f>IFERROR(INDEX('EDC Component Dictionary'!$C$5:$C$37,MATCH('Rates Database'!J1447,'EDC Component Dictionary'!$B$5:$B$37,0)), "Energy Supply")</f>
        <v>Distribution System</v>
      </c>
      <c r="L1447" s="12">
        <v>7.3109999999999994E-2</v>
      </c>
      <c r="M1447" s="12"/>
    </row>
    <row r="1448" spans="1:13" x14ac:dyDescent="0.3">
      <c r="A1448" s="18">
        <v>1446</v>
      </c>
      <c r="B1448" s="18">
        <f t="shared" si="44"/>
        <v>2019</v>
      </c>
      <c r="C1448" s="17">
        <v>43466</v>
      </c>
      <c r="D1448" s="18" t="s">
        <v>130</v>
      </c>
      <c r="E1448" s="18" t="s">
        <v>36</v>
      </c>
      <c r="F1448" s="18" t="str">
        <f t="shared" si="45"/>
        <v>Unitil-Base Distribution-43466</v>
      </c>
      <c r="G1448" s="11" t="s">
        <v>131</v>
      </c>
      <c r="H1448" s="11" t="s">
        <v>49</v>
      </c>
      <c r="I1448" s="11" t="s">
        <v>132</v>
      </c>
      <c r="J1448" s="11" t="s">
        <v>133</v>
      </c>
      <c r="K1448" s="11" t="str">
        <f>IFERROR(INDEX('EDC Component Dictionary'!$C$5:$C$37,MATCH('Rates Database'!J1448,'EDC Component Dictionary'!$B$5:$B$37,0)), "Energy Supply")</f>
        <v>Distribution System</v>
      </c>
      <c r="L1448" s="12">
        <v>7.3109999999999994E-2</v>
      </c>
      <c r="M1448" s="12"/>
    </row>
    <row r="1449" spans="1:13" x14ac:dyDescent="0.3">
      <c r="A1449" s="18">
        <v>1447</v>
      </c>
      <c r="B1449" s="18">
        <f t="shared" si="44"/>
        <v>2023</v>
      </c>
      <c r="C1449" s="17">
        <v>45261</v>
      </c>
      <c r="D1449" s="18" t="s">
        <v>130</v>
      </c>
      <c r="E1449" s="18" t="s">
        <v>36</v>
      </c>
      <c r="F1449" s="18" t="str">
        <f t="shared" si="45"/>
        <v>Unitil-Pension Adjustment Factor (PCA)-45261</v>
      </c>
      <c r="G1449" s="11" t="s">
        <v>131</v>
      </c>
      <c r="H1449" s="11" t="s">
        <v>49</v>
      </c>
      <c r="I1449" s="11" t="s">
        <v>132</v>
      </c>
      <c r="J1449" s="11" t="s">
        <v>135</v>
      </c>
      <c r="K1449" s="11" t="str">
        <f>IFERROR(INDEX('EDC Component Dictionary'!$C$5:$C$37,MATCH('Rates Database'!J1449,'EDC Component Dictionary'!$B$5:$B$37,0)), "Energy Supply")</f>
        <v>Distribution System</v>
      </c>
      <c r="L1449" s="12">
        <v>3.3300000000000001E-3</v>
      </c>
      <c r="M1449" s="12"/>
    </row>
    <row r="1450" spans="1:13" x14ac:dyDescent="0.3">
      <c r="A1450" s="18">
        <v>1448</v>
      </c>
      <c r="B1450" s="18">
        <f t="shared" si="44"/>
        <v>2023</v>
      </c>
      <c r="C1450" s="17">
        <v>45231</v>
      </c>
      <c r="D1450" s="18" t="s">
        <v>130</v>
      </c>
      <c r="E1450" s="18" t="s">
        <v>36</v>
      </c>
      <c r="F1450" s="18" t="str">
        <f t="shared" si="45"/>
        <v>Unitil-Pension Adjustment Factor (PCA)-45231</v>
      </c>
      <c r="G1450" s="11" t="s">
        <v>131</v>
      </c>
      <c r="H1450" s="11" t="s">
        <v>49</v>
      </c>
      <c r="I1450" s="11" t="s">
        <v>132</v>
      </c>
      <c r="J1450" s="11" t="s">
        <v>135</v>
      </c>
      <c r="K1450" s="11" t="str">
        <f>IFERROR(INDEX('EDC Component Dictionary'!$C$5:$C$37,MATCH('Rates Database'!J1450,'EDC Component Dictionary'!$B$5:$B$37,0)), "Energy Supply")</f>
        <v>Distribution System</v>
      </c>
      <c r="L1450" s="12">
        <v>3.3300000000000001E-3</v>
      </c>
      <c r="M1450" s="12"/>
    </row>
    <row r="1451" spans="1:13" x14ac:dyDescent="0.3">
      <c r="A1451" s="18">
        <v>1449</v>
      </c>
      <c r="B1451" s="18">
        <f t="shared" si="44"/>
        <v>2023</v>
      </c>
      <c r="C1451" s="17">
        <v>45200</v>
      </c>
      <c r="D1451" s="18" t="s">
        <v>130</v>
      </c>
      <c r="E1451" s="18" t="s">
        <v>36</v>
      </c>
      <c r="F1451" s="18" t="str">
        <f t="shared" si="45"/>
        <v>Unitil-Pension Adjustment Factor (PCA)-45200</v>
      </c>
      <c r="G1451" s="11" t="s">
        <v>131</v>
      </c>
      <c r="H1451" s="11" t="s">
        <v>49</v>
      </c>
      <c r="I1451" s="11" t="s">
        <v>132</v>
      </c>
      <c r="J1451" s="11" t="s">
        <v>135</v>
      </c>
      <c r="K1451" s="11" t="str">
        <f>IFERROR(INDEX('EDC Component Dictionary'!$C$5:$C$37,MATCH('Rates Database'!J1451,'EDC Component Dictionary'!$B$5:$B$37,0)), "Energy Supply")</f>
        <v>Distribution System</v>
      </c>
      <c r="L1451" s="12">
        <v>3.3300000000000001E-3</v>
      </c>
      <c r="M1451" s="12"/>
    </row>
    <row r="1452" spans="1:13" x14ac:dyDescent="0.3">
      <c r="A1452" s="18">
        <v>1450</v>
      </c>
      <c r="B1452" s="18">
        <f t="shared" si="44"/>
        <v>2023</v>
      </c>
      <c r="C1452" s="17">
        <v>45170</v>
      </c>
      <c r="D1452" s="18" t="s">
        <v>130</v>
      </c>
      <c r="E1452" s="18" t="s">
        <v>36</v>
      </c>
      <c r="F1452" s="18" t="str">
        <f t="shared" si="45"/>
        <v>Unitil-Pension Adjustment Factor (PCA)-45170</v>
      </c>
      <c r="G1452" s="11" t="s">
        <v>131</v>
      </c>
      <c r="H1452" s="11" t="s">
        <v>49</v>
      </c>
      <c r="I1452" s="11" t="s">
        <v>132</v>
      </c>
      <c r="J1452" s="11" t="s">
        <v>135</v>
      </c>
      <c r="K1452" s="11" t="str">
        <f>IFERROR(INDEX('EDC Component Dictionary'!$C$5:$C$37,MATCH('Rates Database'!J1452,'EDC Component Dictionary'!$B$5:$B$37,0)), "Energy Supply")</f>
        <v>Distribution System</v>
      </c>
      <c r="L1452" s="12">
        <v>3.3300000000000001E-3</v>
      </c>
      <c r="M1452" s="12"/>
    </row>
    <row r="1453" spans="1:13" x14ac:dyDescent="0.3">
      <c r="A1453" s="18">
        <v>1451</v>
      </c>
      <c r="B1453" s="18">
        <f t="shared" si="44"/>
        <v>2023</v>
      </c>
      <c r="C1453" s="17">
        <v>45139</v>
      </c>
      <c r="D1453" s="18" t="s">
        <v>130</v>
      </c>
      <c r="E1453" s="18" t="s">
        <v>36</v>
      </c>
      <c r="F1453" s="18" t="str">
        <f t="shared" si="45"/>
        <v>Unitil-Pension Adjustment Factor (PCA)-45139</v>
      </c>
      <c r="G1453" s="11" t="s">
        <v>131</v>
      </c>
      <c r="H1453" s="11" t="s">
        <v>49</v>
      </c>
      <c r="I1453" s="11" t="s">
        <v>132</v>
      </c>
      <c r="J1453" s="11" t="s">
        <v>135</v>
      </c>
      <c r="K1453" s="11" t="str">
        <f>IFERROR(INDEX('EDC Component Dictionary'!$C$5:$C$37,MATCH('Rates Database'!J1453,'EDC Component Dictionary'!$B$5:$B$37,0)), "Energy Supply")</f>
        <v>Distribution System</v>
      </c>
      <c r="L1453" s="12">
        <v>3.3300000000000001E-3</v>
      </c>
      <c r="M1453" s="12"/>
    </row>
    <row r="1454" spans="1:13" x14ac:dyDescent="0.3">
      <c r="A1454" s="18">
        <v>1452</v>
      </c>
      <c r="B1454" s="18">
        <f t="shared" si="44"/>
        <v>2023</v>
      </c>
      <c r="C1454" s="17">
        <v>45108</v>
      </c>
      <c r="D1454" s="18" t="s">
        <v>130</v>
      </c>
      <c r="E1454" s="18" t="s">
        <v>36</v>
      </c>
      <c r="F1454" s="18" t="str">
        <f t="shared" si="45"/>
        <v>Unitil-Pension Adjustment Factor (PCA)-45108</v>
      </c>
      <c r="G1454" s="11" t="s">
        <v>131</v>
      </c>
      <c r="H1454" s="11" t="s">
        <v>49</v>
      </c>
      <c r="I1454" s="11" t="s">
        <v>132</v>
      </c>
      <c r="J1454" s="11" t="s">
        <v>135</v>
      </c>
      <c r="K1454" s="11" t="str">
        <f>IFERROR(INDEX('EDC Component Dictionary'!$C$5:$C$37,MATCH('Rates Database'!J1454,'EDC Component Dictionary'!$B$5:$B$37,0)), "Energy Supply")</f>
        <v>Distribution System</v>
      </c>
      <c r="L1454" s="12">
        <v>3.3300000000000001E-3</v>
      </c>
      <c r="M1454" s="12"/>
    </row>
    <row r="1455" spans="1:13" x14ac:dyDescent="0.3">
      <c r="A1455" s="18">
        <v>1453</v>
      </c>
      <c r="B1455" s="18">
        <f t="shared" si="44"/>
        <v>2023</v>
      </c>
      <c r="C1455" s="17">
        <v>45078</v>
      </c>
      <c r="D1455" s="18" t="s">
        <v>130</v>
      </c>
      <c r="E1455" s="18" t="s">
        <v>36</v>
      </c>
      <c r="F1455" s="18" t="str">
        <f t="shared" si="45"/>
        <v>Unitil-Pension Adjustment Factor (PCA)-45078</v>
      </c>
      <c r="G1455" s="11" t="s">
        <v>131</v>
      </c>
      <c r="H1455" s="11" t="s">
        <v>49</v>
      </c>
      <c r="I1455" s="11" t="s">
        <v>132</v>
      </c>
      <c r="J1455" s="11" t="s">
        <v>135</v>
      </c>
      <c r="K1455" s="11" t="str">
        <f>IFERROR(INDEX('EDC Component Dictionary'!$C$5:$C$37,MATCH('Rates Database'!J1455,'EDC Component Dictionary'!$B$5:$B$37,0)), "Energy Supply")</f>
        <v>Distribution System</v>
      </c>
      <c r="L1455" s="12">
        <v>3.3300000000000001E-3</v>
      </c>
      <c r="M1455" s="12"/>
    </row>
    <row r="1456" spans="1:13" x14ac:dyDescent="0.3">
      <c r="A1456" s="18">
        <v>1454</v>
      </c>
      <c r="B1456" s="18">
        <f t="shared" si="44"/>
        <v>2023</v>
      </c>
      <c r="C1456" s="17">
        <v>45047</v>
      </c>
      <c r="D1456" s="18" t="s">
        <v>130</v>
      </c>
      <c r="E1456" s="18" t="s">
        <v>36</v>
      </c>
      <c r="F1456" s="18" t="str">
        <f t="shared" si="45"/>
        <v>Unitil-Pension Adjustment Factor (PCA)-45047</v>
      </c>
      <c r="G1456" s="11" t="s">
        <v>131</v>
      </c>
      <c r="H1456" s="11" t="s">
        <v>49</v>
      </c>
      <c r="I1456" s="11" t="s">
        <v>132</v>
      </c>
      <c r="J1456" s="11" t="s">
        <v>135</v>
      </c>
      <c r="K1456" s="11" t="str">
        <f>IFERROR(INDEX('EDC Component Dictionary'!$C$5:$C$37,MATCH('Rates Database'!J1456,'EDC Component Dictionary'!$B$5:$B$37,0)), "Energy Supply")</f>
        <v>Distribution System</v>
      </c>
      <c r="L1456" s="12">
        <v>3.3300000000000001E-3</v>
      </c>
      <c r="M1456" s="12"/>
    </row>
    <row r="1457" spans="1:13" x14ac:dyDescent="0.3">
      <c r="A1457" s="18">
        <v>1455</v>
      </c>
      <c r="B1457" s="18">
        <f t="shared" si="44"/>
        <v>2023</v>
      </c>
      <c r="C1457" s="17">
        <v>45017</v>
      </c>
      <c r="D1457" s="18" t="s">
        <v>130</v>
      </c>
      <c r="E1457" s="18" t="s">
        <v>36</v>
      </c>
      <c r="F1457" s="18" t="str">
        <f t="shared" si="45"/>
        <v>Unitil-Pension Adjustment Factor (PCA)-45017</v>
      </c>
      <c r="G1457" s="11" t="s">
        <v>131</v>
      </c>
      <c r="H1457" s="11" t="s">
        <v>49</v>
      </c>
      <c r="I1457" s="11" t="s">
        <v>132</v>
      </c>
      <c r="J1457" s="11" t="s">
        <v>135</v>
      </c>
      <c r="K1457" s="11" t="str">
        <f>IFERROR(INDEX('EDC Component Dictionary'!$C$5:$C$37,MATCH('Rates Database'!J1457,'EDC Component Dictionary'!$B$5:$B$37,0)), "Energy Supply")</f>
        <v>Distribution System</v>
      </c>
      <c r="L1457" s="12">
        <v>3.3300000000000001E-3</v>
      </c>
      <c r="M1457" s="12"/>
    </row>
    <row r="1458" spans="1:13" x14ac:dyDescent="0.3">
      <c r="A1458" s="18">
        <v>1456</v>
      </c>
      <c r="B1458" s="18">
        <f t="shared" si="44"/>
        <v>2023</v>
      </c>
      <c r="C1458" s="17">
        <v>44986</v>
      </c>
      <c r="D1458" s="18" t="s">
        <v>130</v>
      </c>
      <c r="E1458" s="18" t="s">
        <v>36</v>
      </c>
      <c r="F1458" s="18" t="str">
        <f t="shared" si="45"/>
        <v>Unitil-Pension Adjustment Factor (PCA)-44986</v>
      </c>
      <c r="G1458" s="11" t="s">
        <v>131</v>
      </c>
      <c r="H1458" s="11" t="s">
        <v>49</v>
      </c>
      <c r="I1458" s="11" t="s">
        <v>132</v>
      </c>
      <c r="J1458" s="11" t="s">
        <v>135</v>
      </c>
      <c r="K1458" s="11" t="str">
        <f>IFERROR(INDEX('EDC Component Dictionary'!$C$5:$C$37,MATCH('Rates Database'!J1458,'EDC Component Dictionary'!$B$5:$B$37,0)), "Energy Supply")</f>
        <v>Distribution System</v>
      </c>
      <c r="L1458" s="12">
        <v>3.3300000000000001E-3</v>
      </c>
      <c r="M1458" s="12"/>
    </row>
    <row r="1459" spans="1:13" x14ac:dyDescent="0.3">
      <c r="A1459" s="18">
        <v>1457</v>
      </c>
      <c r="B1459" s="18">
        <f t="shared" si="44"/>
        <v>2023</v>
      </c>
      <c r="C1459" s="17">
        <v>44958</v>
      </c>
      <c r="D1459" s="18" t="s">
        <v>130</v>
      </c>
      <c r="E1459" s="18" t="s">
        <v>36</v>
      </c>
      <c r="F1459" s="18" t="str">
        <f t="shared" si="45"/>
        <v>Unitil-Pension Adjustment Factor (PCA)-44958</v>
      </c>
      <c r="G1459" s="11" t="s">
        <v>131</v>
      </c>
      <c r="H1459" s="11" t="s">
        <v>49</v>
      </c>
      <c r="I1459" s="11" t="s">
        <v>132</v>
      </c>
      <c r="J1459" s="11" t="s">
        <v>135</v>
      </c>
      <c r="K1459" s="11" t="str">
        <f>IFERROR(INDEX('EDC Component Dictionary'!$C$5:$C$37,MATCH('Rates Database'!J1459,'EDC Component Dictionary'!$B$5:$B$37,0)), "Energy Supply")</f>
        <v>Distribution System</v>
      </c>
      <c r="L1459" s="12">
        <v>3.3300000000000001E-3</v>
      </c>
      <c r="M1459" s="12"/>
    </row>
    <row r="1460" spans="1:13" x14ac:dyDescent="0.3">
      <c r="A1460" s="18">
        <v>1458</v>
      </c>
      <c r="B1460" s="18">
        <f t="shared" si="44"/>
        <v>2023</v>
      </c>
      <c r="C1460" s="17">
        <v>44927</v>
      </c>
      <c r="D1460" s="18" t="s">
        <v>130</v>
      </c>
      <c r="E1460" s="18" t="s">
        <v>36</v>
      </c>
      <c r="F1460" s="18" t="str">
        <f t="shared" si="45"/>
        <v>Unitil-Pension Adjustment Factor (PCA)-44927</v>
      </c>
      <c r="G1460" s="11" t="s">
        <v>131</v>
      </c>
      <c r="H1460" s="11" t="s">
        <v>49</v>
      </c>
      <c r="I1460" s="11" t="s">
        <v>132</v>
      </c>
      <c r="J1460" s="11" t="s">
        <v>135</v>
      </c>
      <c r="K1460" s="11" t="str">
        <f>IFERROR(INDEX('EDC Component Dictionary'!$C$5:$C$37,MATCH('Rates Database'!J1460,'EDC Component Dictionary'!$B$5:$B$37,0)), "Energy Supply")</f>
        <v>Distribution System</v>
      </c>
      <c r="L1460" s="12">
        <v>3.3300000000000001E-3</v>
      </c>
      <c r="M1460" s="12"/>
    </row>
    <row r="1461" spans="1:13" x14ac:dyDescent="0.3">
      <c r="A1461" s="18">
        <v>1459</v>
      </c>
      <c r="B1461" s="18">
        <f t="shared" si="44"/>
        <v>2022</v>
      </c>
      <c r="C1461" s="17">
        <v>44896</v>
      </c>
      <c r="D1461" s="18" t="s">
        <v>130</v>
      </c>
      <c r="E1461" s="18" t="s">
        <v>36</v>
      </c>
      <c r="F1461" s="18" t="str">
        <f t="shared" si="45"/>
        <v>Unitil-Pension Adjustment Factor (PCA)-44896</v>
      </c>
      <c r="G1461" s="11" t="s">
        <v>131</v>
      </c>
      <c r="H1461" s="11" t="s">
        <v>49</v>
      </c>
      <c r="I1461" s="11" t="s">
        <v>132</v>
      </c>
      <c r="J1461" s="11" t="s">
        <v>135</v>
      </c>
      <c r="K1461" s="11" t="str">
        <f>IFERROR(INDEX('EDC Component Dictionary'!$C$5:$C$37,MATCH('Rates Database'!J1461,'EDC Component Dictionary'!$B$5:$B$37,0)), "Energy Supply")</f>
        <v>Distribution System</v>
      </c>
      <c r="L1461" s="12">
        <v>2.81E-3</v>
      </c>
      <c r="M1461" s="12"/>
    </row>
    <row r="1462" spans="1:13" x14ac:dyDescent="0.3">
      <c r="A1462" s="18">
        <v>1460</v>
      </c>
      <c r="B1462" s="18">
        <f t="shared" si="44"/>
        <v>2022</v>
      </c>
      <c r="C1462" s="17">
        <v>44866</v>
      </c>
      <c r="D1462" s="18" t="s">
        <v>130</v>
      </c>
      <c r="E1462" s="18" t="s">
        <v>36</v>
      </c>
      <c r="F1462" s="18" t="str">
        <f t="shared" si="45"/>
        <v>Unitil-Pension Adjustment Factor (PCA)-44866</v>
      </c>
      <c r="G1462" s="11" t="s">
        <v>131</v>
      </c>
      <c r="H1462" s="11" t="s">
        <v>49</v>
      </c>
      <c r="I1462" s="11" t="s">
        <v>132</v>
      </c>
      <c r="J1462" s="11" t="s">
        <v>135</v>
      </c>
      <c r="K1462" s="11" t="str">
        <f>IFERROR(INDEX('EDC Component Dictionary'!$C$5:$C$37,MATCH('Rates Database'!J1462,'EDC Component Dictionary'!$B$5:$B$37,0)), "Energy Supply")</f>
        <v>Distribution System</v>
      </c>
      <c r="L1462" s="12">
        <v>2.81E-3</v>
      </c>
      <c r="M1462" s="12"/>
    </row>
    <row r="1463" spans="1:13" x14ac:dyDescent="0.3">
      <c r="A1463" s="18">
        <v>1461</v>
      </c>
      <c r="B1463" s="18">
        <f t="shared" si="44"/>
        <v>2022</v>
      </c>
      <c r="C1463" s="17">
        <v>44835</v>
      </c>
      <c r="D1463" s="18" t="s">
        <v>130</v>
      </c>
      <c r="E1463" s="18" t="s">
        <v>36</v>
      </c>
      <c r="F1463" s="18" t="str">
        <f t="shared" si="45"/>
        <v>Unitil-Pension Adjustment Factor (PCA)-44835</v>
      </c>
      <c r="G1463" s="11" t="s">
        <v>131</v>
      </c>
      <c r="H1463" s="11" t="s">
        <v>49</v>
      </c>
      <c r="I1463" s="11" t="s">
        <v>132</v>
      </c>
      <c r="J1463" s="11" t="s">
        <v>135</v>
      </c>
      <c r="K1463" s="11" t="str">
        <f>IFERROR(INDEX('EDC Component Dictionary'!$C$5:$C$37,MATCH('Rates Database'!J1463,'EDC Component Dictionary'!$B$5:$B$37,0)), "Energy Supply")</f>
        <v>Distribution System</v>
      </c>
      <c r="L1463" s="12">
        <v>2.81E-3</v>
      </c>
      <c r="M1463" s="12"/>
    </row>
    <row r="1464" spans="1:13" x14ac:dyDescent="0.3">
      <c r="A1464" s="18">
        <v>1462</v>
      </c>
      <c r="B1464" s="18">
        <f t="shared" si="44"/>
        <v>2022</v>
      </c>
      <c r="C1464" s="17">
        <v>44805</v>
      </c>
      <c r="D1464" s="18" t="s">
        <v>130</v>
      </c>
      <c r="E1464" s="18" t="s">
        <v>36</v>
      </c>
      <c r="F1464" s="18" t="str">
        <f t="shared" si="45"/>
        <v>Unitil-Pension Adjustment Factor (PCA)-44805</v>
      </c>
      <c r="G1464" s="11" t="s">
        <v>131</v>
      </c>
      <c r="H1464" s="11" t="s">
        <v>49</v>
      </c>
      <c r="I1464" s="11" t="s">
        <v>132</v>
      </c>
      <c r="J1464" s="11" t="s">
        <v>135</v>
      </c>
      <c r="K1464" s="11" t="str">
        <f>IFERROR(INDEX('EDC Component Dictionary'!$C$5:$C$37,MATCH('Rates Database'!J1464,'EDC Component Dictionary'!$B$5:$B$37,0)), "Energy Supply")</f>
        <v>Distribution System</v>
      </c>
      <c r="L1464" s="12">
        <v>2.81E-3</v>
      </c>
      <c r="M1464" s="12"/>
    </row>
    <row r="1465" spans="1:13" x14ac:dyDescent="0.3">
      <c r="A1465" s="18">
        <v>1463</v>
      </c>
      <c r="B1465" s="18">
        <f t="shared" si="44"/>
        <v>2022</v>
      </c>
      <c r="C1465" s="17">
        <v>44774</v>
      </c>
      <c r="D1465" s="18" t="s">
        <v>130</v>
      </c>
      <c r="E1465" s="18" t="s">
        <v>36</v>
      </c>
      <c r="F1465" s="18" t="str">
        <f t="shared" si="45"/>
        <v>Unitil-Pension Adjustment Factor (PCA)-44774</v>
      </c>
      <c r="G1465" s="11" t="s">
        <v>131</v>
      </c>
      <c r="H1465" s="11" t="s">
        <v>49</v>
      </c>
      <c r="I1465" s="11" t="s">
        <v>132</v>
      </c>
      <c r="J1465" s="11" t="s">
        <v>135</v>
      </c>
      <c r="K1465" s="11" t="str">
        <f>IFERROR(INDEX('EDC Component Dictionary'!$C$5:$C$37,MATCH('Rates Database'!J1465,'EDC Component Dictionary'!$B$5:$B$37,0)), "Energy Supply")</f>
        <v>Distribution System</v>
      </c>
      <c r="L1465" s="12">
        <v>2.81E-3</v>
      </c>
      <c r="M1465" s="12"/>
    </row>
    <row r="1466" spans="1:13" x14ac:dyDescent="0.3">
      <c r="A1466" s="18">
        <v>1464</v>
      </c>
      <c r="B1466" s="18">
        <f t="shared" si="44"/>
        <v>2022</v>
      </c>
      <c r="C1466" s="17">
        <v>44743</v>
      </c>
      <c r="D1466" s="18" t="s">
        <v>130</v>
      </c>
      <c r="E1466" s="18" t="s">
        <v>36</v>
      </c>
      <c r="F1466" s="18" t="str">
        <f t="shared" si="45"/>
        <v>Unitil-Pension Adjustment Factor (PCA)-44743</v>
      </c>
      <c r="G1466" s="11" t="s">
        <v>131</v>
      </c>
      <c r="H1466" s="11" t="s">
        <v>49</v>
      </c>
      <c r="I1466" s="11" t="s">
        <v>132</v>
      </c>
      <c r="J1466" s="11" t="s">
        <v>135</v>
      </c>
      <c r="K1466" s="11" t="str">
        <f>IFERROR(INDEX('EDC Component Dictionary'!$C$5:$C$37,MATCH('Rates Database'!J1466,'EDC Component Dictionary'!$B$5:$B$37,0)), "Energy Supply")</f>
        <v>Distribution System</v>
      </c>
      <c r="L1466" s="12">
        <v>2.81E-3</v>
      </c>
      <c r="M1466" s="12"/>
    </row>
    <row r="1467" spans="1:13" x14ac:dyDescent="0.3">
      <c r="A1467" s="18">
        <v>1465</v>
      </c>
      <c r="B1467" s="18">
        <f t="shared" si="44"/>
        <v>2022</v>
      </c>
      <c r="C1467" s="17">
        <v>44713</v>
      </c>
      <c r="D1467" s="18" t="s">
        <v>130</v>
      </c>
      <c r="E1467" s="18" t="s">
        <v>36</v>
      </c>
      <c r="F1467" s="18" t="str">
        <f t="shared" si="45"/>
        <v>Unitil-Pension Adjustment Factor (PCA)-44713</v>
      </c>
      <c r="G1467" s="11" t="s">
        <v>131</v>
      </c>
      <c r="H1467" s="11" t="s">
        <v>49</v>
      </c>
      <c r="I1467" s="11" t="s">
        <v>132</v>
      </c>
      <c r="J1467" s="11" t="s">
        <v>135</v>
      </c>
      <c r="K1467" s="11" t="str">
        <f>IFERROR(INDEX('EDC Component Dictionary'!$C$5:$C$37,MATCH('Rates Database'!J1467,'EDC Component Dictionary'!$B$5:$B$37,0)), "Energy Supply")</f>
        <v>Distribution System</v>
      </c>
      <c r="L1467" s="12">
        <v>2.81E-3</v>
      </c>
      <c r="M1467" s="12"/>
    </row>
    <row r="1468" spans="1:13" x14ac:dyDescent="0.3">
      <c r="A1468" s="18">
        <v>1466</v>
      </c>
      <c r="B1468" s="18">
        <f t="shared" si="44"/>
        <v>2022</v>
      </c>
      <c r="C1468" s="17">
        <v>44682</v>
      </c>
      <c r="D1468" s="18" t="s">
        <v>130</v>
      </c>
      <c r="E1468" s="18" t="s">
        <v>36</v>
      </c>
      <c r="F1468" s="18" t="str">
        <f t="shared" si="45"/>
        <v>Unitil-Pension Adjustment Factor (PCA)-44682</v>
      </c>
      <c r="G1468" s="11" t="s">
        <v>131</v>
      </c>
      <c r="H1468" s="11" t="s">
        <v>49</v>
      </c>
      <c r="I1468" s="11" t="s">
        <v>132</v>
      </c>
      <c r="J1468" s="11" t="s">
        <v>135</v>
      </c>
      <c r="K1468" s="11" t="str">
        <f>IFERROR(INDEX('EDC Component Dictionary'!$C$5:$C$37,MATCH('Rates Database'!J1468,'EDC Component Dictionary'!$B$5:$B$37,0)), "Energy Supply")</f>
        <v>Distribution System</v>
      </c>
      <c r="L1468" s="12">
        <v>2.81E-3</v>
      </c>
      <c r="M1468" s="12"/>
    </row>
    <row r="1469" spans="1:13" x14ac:dyDescent="0.3">
      <c r="A1469" s="18">
        <v>1467</v>
      </c>
      <c r="B1469" s="18">
        <f t="shared" si="44"/>
        <v>2022</v>
      </c>
      <c r="C1469" s="17">
        <v>44652</v>
      </c>
      <c r="D1469" s="18" t="s">
        <v>130</v>
      </c>
      <c r="E1469" s="18" t="s">
        <v>36</v>
      </c>
      <c r="F1469" s="18" t="str">
        <f t="shared" si="45"/>
        <v>Unitil-Pension Adjustment Factor (PCA)-44652</v>
      </c>
      <c r="G1469" s="11" t="s">
        <v>131</v>
      </c>
      <c r="H1469" s="11" t="s">
        <v>49</v>
      </c>
      <c r="I1469" s="11" t="s">
        <v>132</v>
      </c>
      <c r="J1469" s="11" t="s">
        <v>135</v>
      </c>
      <c r="K1469" s="11" t="str">
        <f>IFERROR(INDEX('EDC Component Dictionary'!$C$5:$C$37,MATCH('Rates Database'!J1469,'EDC Component Dictionary'!$B$5:$B$37,0)), "Energy Supply")</f>
        <v>Distribution System</v>
      </c>
      <c r="L1469" s="12">
        <v>2.81E-3</v>
      </c>
      <c r="M1469" s="12"/>
    </row>
    <row r="1470" spans="1:13" x14ac:dyDescent="0.3">
      <c r="A1470" s="18">
        <v>1468</v>
      </c>
      <c r="B1470" s="18">
        <f t="shared" si="44"/>
        <v>2022</v>
      </c>
      <c r="C1470" s="17">
        <v>44621</v>
      </c>
      <c r="D1470" s="18" t="s">
        <v>130</v>
      </c>
      <c r="E1470" s="18" t="s">
        <v>36</v>
      </c>
      <c r="F1470" s="18" t="str">
        <f t="shared" si="45"/>
        <v>Unitil-Pension Adjustment Factor (PCA)-44621</v>
      </c>
      <c r="G1470" s="11" t="s">
        <v>131</v>
      </c>
      <c r="H1470" s="11" t="s">
        <v>49</v>
      </c>
      <c r="I1470" s="11" t="s">
        <v>132</v>
      </c>
      <c r="J1470" s="11" t="s">
        <v>135</v>
      </c>
      <c r="K1470" s="11" t="str">
        <f>IFERROR(INDEX('EDC Component Dictionary'!$C$5:$C$37,MATCH('Rates Database'!J1470,'EDC Component Dictionary'!$B$5:$B$37,0)), "Energy Supply")</f>
        <v>Distribution System</v>
      </c>
      <c r="L1470" s="12">
        <v>2.81E-3</v>
      </c>
      <c r="M1470" s="12"/>
    </row>
    <row r="1471" spans="1:13" x14ac:dyDescent="0.3">
      <c r="A1471" s="18">
        <v>1469</v>
      </c>
      <c r="B1471" s="18">
        <f t="shared" si="44"/>
        <v>2022</v>
      </c>
      <c r="C1471" s="17">
        <v>44593</v>
      </c>
      <c r="D1471" s="18" t="s">
        <v>130</v>
      </c>
      <c r="E1471" s="18" t="s">
        <v>36</v>
      </c>
      <c r="F1471" s="18" t="str">
        <f t="shared" si="45"/>
        <v>Unitil-Pension Adjustment Factor (PCA)-44593</v>
      </c>
      <c r="G1471" s="11" t="s">
        <v>131</v>
      </c>
      <c r="H1471" s="11" t="s">
        <v>49</v>
      </c>
      <c r="I1471" s="11" t="s">
        <v>132</v>
      </c>
      <c r="J1471" s="11" t="s">
        <v>135</v>
      </c>
      <c r="K1471" s="11" t="str">
        <f>IFERROR(INDEX('EDC Component Dictionary'!$C$5:$C$37,MATCH('Rates Database'!J1471,'EDC Component Dictionary'!$B$5:$B$37,0)), "Energy Supply")</f>
        <v>Distribution System</v>
      </c>
      <c r="L1471" s="12">
        <v>2.81E-3</v>
      </c>
      <c r="M1471" s="12"/>
    </row>
    <row r="1472" spans="1:13" x14ac:dyDescent="0.3">
      <c r="A1472" s="18">
        <v>1470</v>
      </c>
      <c r="B1472" s="18">
        <f t="shared" si="44"/>
        <v>2022</v>
      </c>
      <c r="C1472" s="17">
        <v>44562</v>
      </c>
      <c r="D1472" s="18" t="s">
        <v>130</v>
      </c>
      <c r="E1472" s="18" t="s">
        <v>36</v>
      </c>
      <c r="F1472" s="18" t="str">
        <f t="shared" si="45"/>
        <v>Unitil-Pension Adjustment Factor (PCA)-44562</v>
      </c>
      <c r="G1472" s="11" t="s">
        <v>131</v>
      </c>
      <c r="H1472" s="11" t="s">
        <v>49</v>
      </c>
      <c r="I1472" s="11" t="s">
        <v>132</v>
      </c>
      <c r="J1472" s="11" t="s">
        <v>135</v>
      </c>
      <c r="K1472" s="11" t="str">
        <f>IFERROR(INDEX('EDC Component Dictionary'!$C$5:$C$37,MATCH('Rates Database'!J1472,'EDC Component Dictionary'!$B$5:$B$37,0)), "Energy Supply")</f>
        <v>Distribution System</v>
      </c>
      <c r="L1472" s="12">
        <v>2.81E-3</v>
      </c>
      <c r="M1472" s="12"/>
    </row>
    <row r="1473" spans="1:13" x14ac:dyDescent="0.3">
      <c r="A1473" s="18">
        <v>1471</v>
      </c>
      <c r="B1473" s="18">
        <f t="shared" si="44"/>
        <v>2021</v>
      </c>
      <c r="C1473" s="17">
        <v>44531</v>
      </c>
      <c r="D1473" s="18" t="s">
        <v>130</v>
      </c>
      <c r="E1473" s="18" t="s">
        <v>36</v>
      </c>
      <c r="F1473" s="18" t="str">
        <f t="shared" si="45"/>
        <v>Unitil-Pension Adjustment Factor (PCA)-44531</v>
      </c>
      <c r="G1473" s="11" t="s">
        <v>131</v>
      </c>
      <c r="H1473" s="11" t="s">
        <v>49</v>
      </c>
      <c r="I1473" s="11" t="s">
        <v>132</v>
      </c>
      <c r="J1473" s="11" t="s">
        <v>135</v>
      </c>
      <c r="K1473" s="11" t="str">
        <f>IFERROR(INDEX('EDC Component Dictionary'!$C$5:$C$37,MATCH('Rates Database'!J1473,'EDC Component Dictionary'!$B$5:$B$37,0)), "Energy Supply")</f>
        <v>Distribution System</v>
      </c>
      <c r="L1473" s="12">
        <v>2.3600000000000001E-3</v>
      </c>
      <c r="M1473" s="12"/>
    </row>
    <row r="1474" spans="1:13" x14ac:dyDescent="0.3">
      <c r="A1474" s="18">
        <v>1472</v>
      </c>
      <c r="B1474" s="18">
        <f t="shared" si="44"/>
        <v>2021</v>
      </c>
      <c r="C1474" s="17">
        <v>44501</v>
      </c>
      <c r="D1474" s="18" t="s">
        <v>130</v>
      </c>
      <c r="E1474" s="18" t="s">
        <v>36</v>
      </c>
      <c r="F1474" s="18" t="str">
        <f t="shared" si="45"/>
        <v>Unitil-Pension Adjustment Factor (PCA)-44501</v>
      </c>
      <c r="G1474" s="11" t="s">
        <v>131</v>
      </c>
      <c r="H1474" s="11" t="s">
        <v>49</v>
      </c>
      <c r="I1474" s="11" t="s">
        <v>132</v>
      </c>
      <c r="J1474" s="11" t="s">
        <v>135</v>
      </c>
      <c r="K1474" s="11" t="str">
        <f>IFERROR(INDEX('EDC Component Dictionary'!$C$5:$C$37,MATCH('Rates Database'!J1474,'EDC Component Dictionary'!$B$5:$B$37,0)), "Energy Supply")</f>
        <v>Distribution System</v>
      </c>
      <c r="L1474" s="12">
        <v>2.3600000000000001E-3</v>
      </c>
      <c r="M1474" s="12"/>
    </row>
    <row r="1475" spans="1:13" x14ac:dyDescent="0.3">
      <c r="A1475" s="18">
        <v>1473</v>
      </c>
      <c r="B1475" s="18">
        <f t="shared" ref="B1475:B1538" si="46">YEAR(C1475)</f>
        <v>2021</v>
      </c>
      <c r="C1475" s="17">
        <v>44470</v>
      </c>
      <c r="D1475" s="18" t="s">
        <v>130</v>
      </c>
      <c r="E1475" s="18" t="s">
        <v>36</v>
      </c>
      <c r="F1475" s="18" t="str">
        <f t="shared" si="45"/>
        <v>Unitil-Pension Adjustment Factor (PCA)-44470</v>
      </c>
      <c r="G1475" s="11" t="s">
        <v>131</v>
      </c>
      <c r="H1475" s="11" t="s">
        <v>49</v>
      </c>
      <c r="I1475" s="11" t="s">
        <v>132</v>
      </c>
      <c r="J1475" s="11" t="s">
        <v>135</v>
      </c>
      <c r="K1475" s="11" t="str">
        <f>IFERROR(INDEX('EDC Component Dictionary'!$C$5:$C$37,MATCH('Rates Database'!J1475,'EDC Component Dictionary'!$B$5:$B$37,0)), "Energy Supply")</f>
        <v>Distribution System</v>
      </c>
      <c r="L1475" s="12">
        <v>2.3600000000000001E-3</v>
      </c>
      <c r="M1475" s="12"/>
    </row>
    <row r="1476" spans="1:13" x14ac:dyDescent="0.3">
      <c r="A1476" s="18">
        <v>1474</v>
      </c>
      <c r="B1476" s="18">
        <f t="shared" si="46"/>
        <v>2021</v>
      </c>
      <c r="C1476" s="17">
        <v>44440</v>
      </c>
      <c r="D1476" s="18" t="s">
        <v>130</v>
      </c>
      <c r="E1476" s="18" t="s">
        <v>36</v>
      </c>
      <c r="F1476" s="18" t="str">
        <f t="shared" ref="F1476:F1539" si="47">_xlfn.CONCAT(E1476,"-",J1476,"-",C1476)</f>
        <v>Unitil-Pension Adjustment Factor (PCA)-44440</v>
      </c>
      <c r="G1476" s="11" t="s">
        <v>131</v>
      </c>
      <c r="H1476" s="11" t="s">
        <v>49</v>
      </c>
      <c r="I1476" s="11" t="s">
        <v>132</v>
      </c>
      <c r="J1476" s="11" t="s">
        <v>135</v>
      </c>
      <c r="K1476" s="11" t="str">
        <f>IFERROR(INDEX('EDC Component Dictionary'!$C$5:$C$37,MATCH('Rates Database'!J1476,'EDC Component Dictionary'!$B$5:$B$37,0)), "Energy Supply")</f>
        <v>Distribution System</v>
      </c>
      <c r="L1476" s="12">
        <v>2.3600000000000001E-3</v>
      </c>
      <c r="M1476" s="12"/>
    </row>
    <row r="1477" spans="1:13" x14ac:dyDescent="0.3">
      <c r="A1477" s="18">
        <v>1475</v>
      </c>
      <c r="B1477" s="18">
        <f t="shared" si="46"/>
        <v>2021</v>
      </c>
      <c r="C1477" s="17">
        <v>44409</v>
      </c>
      <c r="D1477" s="18" t="s">
        <v>130</v>
      </c>
      <c r="E1477" s="18" t="s">
        <v>36</v>
      </c>
      <c r="F1477" s="18" t="str">
        <f t="shared" si="47"/>
        <v>Unitil-Pension Adjustment Factor (PCA)-44409</v>
      </c>
      <c r="G1477" s="11" t="s">
        <v>131</v>
      </c>
      <c r="H1477" s="11" t="s">
        <v>49</v>
      </c>
      <c r="I1477" s="11" t="s">
        <v>132</v>
      </c>
      <c r="J1477" s="11" t="s">
        <v>135</v>
      </c>
      <c r="K1477" s="11" t="str">
        <f>IFERROR(INDEX('EDC Component Dictionary'!$C$5:$C$37,MATCH('Rates Database'!J1477,'EDC Component Dictionary'!$B$5:$B$37,0)), "Energy Supply")</f>
        <v>Distribution System</v>
      </c>
      <c r="L1477" s="12">
        <v>2.3600000000000001E-3</v>
      </c>
      <c r="M1477" s="12"/>
    </row>
    <row r="1478" spans="1:13" x14ac:dyDescent="0.3">
      <c r="A1478" s="18">
        <v>1476</v>
      </c>
      <c r="B1478" s="18">
        <f t="shared" si="46"/>
        <v>2021</v>
      </c>
      <c r="C1478" s="17">
        <v>44378</v>
      </c>
      <c r="D1478" s="18" t="s">
        <v>130</v>
      </c>
      <c r="E1478" s="18" t="s">
        <v>36</v>
      </c>
      <c r="F1478" s="18" t="str">
        <f t="shared" si="47"/>
        <v>Unitil-Pension Adjustment Factor (PCA)-44378</v>
      </c>
      <c r="G1478" s="11" t="s">
        <v>131</v>
      </c>
      <c r="H1478" s="11" t="s">
        <v>49</v>
      </c>
      <c r="I1478" s="11" t="s">
        <v>132</v>
      </c>
      <c r="J1478" s="11" t="s">
        <v>135</v>
      </c>
      <c r="K1478" s="11" t="str">
        <f>IFERROR(INDEX('EDC Component Dictionary'!$C$5:$C$37,MATCH('Rates Database'!J1478,'EDC Component Dictionary'!$B$5:$B$37,0)), "Energy Supply")</f>
        <v>Distribution System</v>
      </c>
      <c r="L1478" s="12">
        <v>2.3600000000000001E-3</v>
      </c>
      <c r="M1478" s="12"/>
    </row>
    <row r="1479" spans="1:13" x14ac:dyDescent="0.3">
      <c r="A1479" s="18">
        <v>1477</v>
      </c>
      <c r="B1479" s="18">
        <f t="shared" si="46"/>
        <v>2021</v>
      </c>
      <c r="C1479" s="17">
        <v>44348</v>
      </c>
      <c r="D1479" s="18" t="s">
        <v>130</v>
      </c>
      <c r="E1479" s="18" t="s">
        <v>36</v>
      </c>
      <c r="F1479" s="18" t="str">
        <f t="shared" si="47"/>
        <v>Unitil-Pension Adjustment Factor (PCA)-44348</v>
      </c>
      <c r="G1479" s="11" t="s">
        <v>131</v>
      </c>
      <c r="H1479" s="11" t="s">
        <v>49</v>
      </c>
      <c r="I1479" s="11" t="s">
        <v>132</v>
      </c>
      <c r="J1479" s="11" t="s">
        <v>135</v>
      </c>
      <c r="K1479" s="11" t="str">
        <f>IFERROR(INDEX('EDC Component Dictionary'!$C$5:$C$37,MATCH('Rates Database'!J1479,'EDC Component Dictionary'!$B$5:$B$37,0)), "Energy Supply")</f>
        <v>Distribution System</v>
      </c>
      <c r="L1479" s="12">
        <v>2.3600000000000001E-3</v>
      </c>
      <c r="M1479" s="12"/>
    </row>
    <row r="1480" spans="1:13" x14ac:dyDescent="0.3">
      <c r="A1480" s="18">
        <v>1478</v>
      </c>
      <c r="B1480" s="18">
        <f t="shared" si="46"/>
        <v>2021</v>
      </c>
      <c r="C1480" s="17">
        <v>44317</v>
      </c>
      <c r="D1480" s="18" t="s">
        <v>130</v>
      </c>
      <c r="E1480" s="18" t="s">
        <v>36</v>
      </c>
      <c r="F1480" s="18" t="str">
        <f t="shared" si="47"/>
        <v>Unitil-Pension Adjustment Factor (PCA)-44317</v>
      </c>
      <c r="G1480" s="11" t="s">
        <v>131</v>
      </c>
      <c r="H1480" s="11" t="s">
        <v>49</v>
      </c>
      <c r="I1480" s="11" t="s">
        <v>132</v>
      </c>
      <c r="J1480" s="11" t="s">
        <v>135</v>
      </c>
      <c r="K1480" s="11" t="str">
        <f>IFERROR(INDEX('EDC Component Dictionary'!$C$5:$C$37,MATCH('Rates Database'!J1480,'EDC Component Dictionary'!$B$5:$B$37,0)), "Energy Supply")</f>
        <v>Distribution System</v>
      </c>
      <c r="L1480" s="12">
        <v>2.3600000000000001E-3</v>
      </c>
      <c r="M1480" s="12"/>
    </row>
    <row r="1481" spans="1:13" x14ac:dyDescent="0.3">
      <c r="A1481" s="18">
        <v>1479</v>
      </c>
      <c r="B1481" s="18">
        <f t="shared" si="46"/>
        <v>2021</v>
      </c>
      <c r="C1481" s="17">
        <v>44287</v>
      </c>
      <c r="D1481" s="18" t="s">
        <v>130</v>
      </c>
      <c r="E1481" s="18" t="s">
        <v>36</v>
      </c>
      <c r="F1481" s="18" t="str">
        <f t="shared" si="47"/>
        <v>Unitil-Pension Adjustment Factor (PCA)-44287</v>
      </c>
      <c r="G1481" s="11" t="s">
        <v>131</v>
      </c>
      <c r="H1481" s="11" t="s">
        <v>49</v>
      </c>
      <c r="I1481" s="11" t="s">
        <v>132</v>
      </c>
      <c r="J1481" s="11" t="s">
        <v>135</v>
      </c>
      <c r="K1481" s="11" t="str">
        <f>IFERROR(INDEX('EDC Component Dictionary'!$C$5:$C$37,MATCH('Rates Database'!J1481,'EDC Component Dictionary'!$B$5:$B$37,0)), "Energy Supply")</f>
        <v>Distribution System</v>
      </c>
      <c r="L1481" s="12">
        <v>2.3600000000000001E-3</v>
      </c>
      <c r="M1481" s="12"/>
    </row>
    <row r="1482" spans="1:13" x14ac:dyDescent="0.3">
      <c r="A1482" s="18">
        <v>1480</v>
      </c>
      <c r="B1482" s="18">
        <f t="shared" si="46"/>
        <v>2021</v>
      </c>
      <c r="C1482" s="17">
        <v>44256</v>
      </c>
      <c r="D1482" s="18" t="s">
        <v>130</v>
      </c>
      <c r="E1482" s="18" t="s">
        <v>36</v>
      </c>
      <c r="F1482" s="18" t="str">
        <f t="shared" si="47"/>
        <v>Unitil-Pension Adjustment Factor (PCA)-44256</v>
      </c>
      <c r="G1482" s="11" t="s">
        <v>131</v>
      </c>
      <c r="H1482" s="11" t="s">
        <v>49</v>
      </c>
      <c r="I1482" s="11" t="s">
        <v>132</v>
      </c>
      <c r="J1482" s="11" t="s">
        <v>135</v>
      </c>
      <c r="K1482" s="11" t="str">
        <f>IFERROR(INDEX('EDC Component Dictionary'!$C$5:$C$37,MATCH('Rates Database'!J1482,'EDC Component Dictionary'!$B$5:$B$37,0)), "Energy Supply")</f>
        <v>Distribution System</v>
      </c>
      <c r="L1482" s="12">
        <v>2.3600000000000001E-3</v>
      </c>
      <c r="M1482" s="12"/>
    </row>
    <row r="1483" spans="1:13" x14ac:dyDescent="0.3">
      <c r="A1483" s="18">
        <v>1481</v>
      </c>
      <c r="B1483" s="18">
        <f t="shared" si="46"/>
        <v>2021</v>
      </c>
      <c r="C1483" s="17">
        <v>44228</v>
      </c>
      <c r="D1483" s="18" t="s">
        <v>130</v>
      </c>
      <c r="E1483" s="18" t="s">
        <v>36</v>
      </c>
      <c r="F1483" s="18" t="str">
        <f t="shared" si="47"/>
        <v>Unitil-Pension Adjustment Factor (PCA)-44228</v>
      </c>
      <c r="G1483" s="11" t="s">
        <v>131</v>
      </c>
      <c r="H1483" s="11" t="s">
        <v>49</v>
      </c>
      <c r="I1483" s="11" t="s">
        <v>132</v>
      </c>
      <c r="J1483" s="11" t="s">
        <v>135</v>
      </c>
      <c r="K1483" s="11" t="str">
        <f>IFERROR(INDEX('EDC Component Dictionary'!$C$5:$C$37,MATCH('Rates Database'!J1483,'EDC Component Dictionary'!$B$5:$B$37,0)), "Energy Supply")</f>
        <v>Distribution System</v>
      </c>
      <c r="L1483" s="12">
        <v>2.3600000000000001E-3</v>
      </c>
      <c r="M1483" s="12"/>
    </row>
    <row r="1484" spans="1:13" x14ac:dyDescent="0.3">
      <c r="A1484" s="18">
        <v>1482</v>
      </c>
      <c r="B1484" s="18">
        <f t="shared" si="46"/>
        <v>2021</v>
      </c>
      <c r="C1484" s="17">
        <v>44197</v>
      </c>
      <c r="D1484" s="18" t="s">
        <v>130</v>
      </c>
      <c r="E1484" s="18" t="s">
        <v>36</v>
      </c>
      <c r="F1484" s="18" t="str">
        <f t="shared" si="47"/>
        <v>Unitil-Pension Adjustment Factor (PCA)-44197</v>
      </c>
      <c r="G1484" s="11" t="s">
        <v>131</v>
      </c>
      <c r="H1484" s="11" t="s">
        <v>49</v>
      </c>
      <c r="I1484" s="11" t="s">
        <v>132</v>
      </c>
      <c r="J1484" s="11" t="s">
        <v>135</v>
      </c>
      <c r="K1484" s="11" t="str">
        <f>IFERROR(INDEX('EDC Component Dictionary'!$C$5:$C$37,MATCH('Rates Database'!J1484,'EDC Component Dictionary'!$B$5:$B$37,0)), "Energy Supply")</f>
        <v>Distribution System</v>
      </c>
      <c r="L1484" s="12">
        <v>2.3600000000000001E-3</v>
      </c>
      <c r="M1484" s="12"/>
    </row>
    <row r="1485" spans="1:13" x14ac:dyDescent="0.3">
      <c r="A1485" s="18">
        <v>1483</v>
      </c>
      <c r="B1485" s="18">
        <f t="shared" si="46"/>
        <v>2020</v>
      </c>
      <c r="C1485" s="17">
        <v>44166</v>
      </c>
      <c r="D1485" s="18" t="s">
        <v>130</v>
      </c>
      <c r="E1485" s="18" t="s">
        <v>36</v>
      </c>
      <c r="F1485" s="18" t="str">
        <f t="shared" si="47"/>
        <v>Unitil-Pension Adjustment Factor (PCA)-44166</v>
      </c>
      <c r="G1485" s="11" t="s">
        <v>131</v>
      </c>
      <c r="H1485" s="11" t="s">
        <v>49</v>
      </c>
      <c r="I1485" s="11" t="s">
        <v>132</v>
      </c>
      <c r="J1485" s="11" t="s">
        <v>135</v>
      </c>
      <c r="K1485" s="11" t="str">
        <f>IFERROR(INDEX('EDC Component Dictionary'!$C$5:$C$37,MATCH('Rates Database'!J1485,'EDC Component Dictionary'!$B$5:$B$37,0)), "Energy Supply")</f>
        <v>Distribution System</v>
      </c>
      <c r="L1485" s="12">
        <v>2.2399999999999998E-3</v>
      </c>
      <c r="M1485" s="12"/>
    </row>
    <row r="1486" spans="1:13" x14ac:dyDescent="0.3">
      <c r="A1486" s="18">
        <v>1484</v>
      </c>
      <c r="B1486" s="18">
        <f t="shared" si="46"/>
        <v>2020</v>
      </c>
      <c r="C1486" s="17">
        <v>44136</v>
      </c>
      <c r="D1486" s="18" t="s">
        <v>130</v>
      </c>
      <c r="E1486" s="18" t="s">
        <v>36</v>
      </c>
      <c r="F1486" s="18" t="str">
        <f t="shared" si="47"/>
        <v>Unitil-Pension Adjustment Factor (PCA)-44136</v>
      </c>
      <c r="G1486" s="11" t="s">
        <v>131</v>
      </c>
      <c r="H1486" s="11" t="s">
        <v>49</v>
      </c>
      <c r="I1486" s="11" t="s">
        <v>132</v>
      </c>
      <c r="J1486" s="11" t="s">
        <v>135</v>
      </c>
      <c r="K1486" s="11" t="str">
        <f>IFERROR(INDEX('EDC Component Dictionary'!$C$5:$C$37,MATCH('Rates Database'!J1486,'EDC Component Dictionary'!$B$5:$B$37,0)), "Energy Supply")</f>
        <v>Distribution System</v>
      </c>
      <c r="L1486" s="12">
        <v>2.2399999999999998E-3</v>
      </c>
      <c r="M1486" s="12"/>
    </row>
    <row r="1487" spans="1:13" x14ac:dyDescent="0.3">
      <c r="A1487" s="18">
        <v>1485</v>
      </c>
      <c r="B1487" s="18">
        <f t="shared" si="46"/>
        <v>2020</v>
      </c>
      <c r="C1487" s="17">
        <v>44105</v>
      </c>
      <c r="D1487" s="18" t="s">
        <v>130</v>
      </c>
      <c r="E1487" s="18" t="s">
        <v>36</v>
      </c>
      <c r="F1487" s="18" t="str">
        <f t="shared" si="47"/>
        <v>Unitil-Pension Adjustment Factor (PCA)-44105</v>
      </c>
      <c r="G1487" s="11" t="s">
        <v>131</v>
      </c>
      <c r="H1487" s="11" t="s">
        <v>49</v>
      </c>
      <c r="I1487" s="11" t="s">
        <v>132</v>
      </c>
      <c r="J1487" s="11" t="s">
        <v>135</v>
      </c>
      <c r="K1487" s="11" t="str">
        <f>IFERROR(INDEX('EDC Component Dictionary'!$C$5:$C$37,MATCH('Rates Database'!J1487,'EDC Component Dictionary'!$B$5:$B$37,0)), "Energy Supply")</f>
        <v>Distribution System</v>
      </c>
      <c r="L1487" s="12">
        <v>2.2399999999999998E-3</v>
      </c>
      <c r="M1487" s="12"/>
    </row>
    <row r="1488" spans="1:13" x14ac:dyDescent="0.3">
      <c r="A1488" s="18">
        <v>1486</v>
      </c>
      <c r="B1488" s="18">
        <f t="shared" si="46"/>
        <v>2020</v>
      </c>
      <c r="C1488" s="17">
        <v>44075</v>
      </c>
      <c r="D1488" s="18" t="s">
        <v>130</v>
      </c>
      <c r="E1488" s="18" t="s">
        <v>36</v>
      </c>
      <c r="F1488" s="18" t="str">
        <f t="shared" si="47"/>
        <v>Unitil-Pension Adjustment Factor (PCA)-44075</v>
      </c>
      <c r="G1488" s="11" t="s">
        <v>131</v>
      </c>
      <c r="H1488" s="11" t="s">
        <v>49</v>
      </c>
      <c r="I1488" s="11" t="s">
        <v>132</v>
      </c>
      <c r="J1488" s="11" t="s">
        <v>135</v>
      </c>
      <c r="K1488" s="11" t="str">
        <f>IFERROR(INDEX('EDC Component Dictionary'!$C$5:$C$37,MATCH('Rates Database'!J1488,'EDC Component Dictionary'!$B$5:$B$37,0)), "Energy Supply")</f>
        <v>Distribution System</v>
      </c>
      <c r="L1488" s="12">
        <v>2.2399999999999998E-3</v>
      </c>
      <c r="M1488" s="12"/>
    </row>
    <row r="1489" spans="1:13" x14ac:dyDescent="0.3">
      <c r="A1489" s="18">
        <v>1487</v>
      </c>
      <c r="B1489" s="18">
        <f t="shared" si="46"/>
        <v>2020</v>
      </c>
      <c r="C1489" s="17">
        <v>44044</v>
      </c>
      <c r="D1489" s="18" t="s">
        <v>130</v>
      </c>
      <c r="E1489" s="18" t="s">
        <v>36</v>
      </c>
      <c r="F1489" s="18" t="str">
        <f t="shared" si="47"/>
        <v>Unitil-Pension Adjustment Factor (PCA)-44044</v>
      </c>
      <c r="G1489" s="11" t="s">
        <v>131</v>
      </c>
      <c r="H1489" s="11" t="s">
        <v>49</v>
      </c>
      <c r="I1489" s="11" t="s">
        <v>132</v>
      </c>
      <c r="J1489" s="11" t="s">
        <v>135</v>
      </c>
      <c r="K1489" s="11" t="str">
        <f>IFERROR(INDEX('EDC Component Dictionary'!$C$5:$C$37,MATCH('Rates Database'!J1489,'EDC Component Dictionary'!$B$5:$B$37,0)), "Energy Supply")</f>
        <v>Distribution System</v>
      </c>
      <c r="L1489" s="12">
        <v>2.2399999999999998E-3</v>
      </c>
      <c r="M1489" s="12"/>
    </row>
    <row r="1490" spans="1:13" x14ac:dyDescent="0.3">
      <c r="A1490" s="18">
        <v>1488</v>
      </c>
      <c r="B1490" s="18">
        <f t="shared" si="46"/>
        <v>2020</v>
      </c>
      <c r="C1490" s="17">
        <v>44013</v>
      </c>
      <c r="D1490" s="18" t="s">
        <v>130</v>
      </c>
      <c r="E1490" s="18" t="s">
        <v>36</v>
      </c>
      <c r="F1490" s="18" t="str">
        <f t="shared" si="47"/>
        <v>Unitil-Pension Adjustment Factor (PCA)-44013</v>
      </c>
      <c r="G1490" s="11" t="s">
        <v>131</v>
      </c>
      <c r="H1490" s="11" t="s">
        <v>49</v>
      </c>
      <c r="I1490" s="11" t="s">
        <v>132</v>
      </c>
      <c r="J1490" s="11" t="s">
        <v>135</v>
      </c>
      <c r="K1490" s="11" t="str">
        <f>IFERROR(INDEX('EDC Component Dictionary'!$C$5:$C$37,MATCH('Rates Database'!J1490,'EDC Component Dictionary'!$B$5:$B$37,0)), "Energy Supply")</f>
        <v>Distribution System</v>
      </c>
      <c r="L1490" s="12">
        <v>2.2399999999999998E-3</v>
      </c>
      <c r="M1490" s="12"/>
    </row>
    <row r="1491" spans="1:13" x14ac:dyDescent="0.3">
      <c r="A1491" s="18">
        <v>1489</v>
      </c>
      <c r="B1491" s="18">
        <f t="shared" si="46"/>
        <v>2020</v>
      </c>
      <c r="C1491" s="17">
        <v>43983</v>
      </c>
      <c r="D1491" s="18" t="s">
        <v>130</v>
      </c>
      <c r="E1491" s="18" t="s">
        <v>36</v>
      </c>
      <c r="F1491" s="18" t="str">
        <f t="shared" si="47"/>
        <v>Unitil-Pension Adjustment Factor (PCA)-43983</v>
      </c>
      <c r="G1491" s="11" t="s">
        <v>131</v>
      </c>
      <c r="H1491" s="11" t="s">
        <v>49</v>
      </c>
      <c r="I1491" s="11" t="s">
        <v>132</v>
      </c>
      <c r="J1491" s="11" t="s">
        <v>135</v>
      </c>
      <c r="K1491" s="11" t="str">
        <f>IFERROR(INDEX('EDC Component Dictionary'!$C$5:$C$37,MATCH('Rates Database'!J1491,'EDC Component Dictionary'!$B$5:$B$37,0)), "Energy Supply")</f>
        <v>Distribution System</v>
      </c>
      <c r="L1491" s="12">
        <v>2.2399999999999998E-3</v>
      </c>
      <c r="M1491" s="12"/>
    </row>
    <row r="1492" spans="1:13" x14ac:dyDescent="0.3">
      <c r="A1492" s="18">
        <v>1490</v>
      </c>
      <c r="B1492" s="18">
        <f t="shared" si="46"/>
        <v>2020</v>
      </c>
      <c r="C1492" s="17">
        <v>43952</v>
      </c>
      <c r="D1492" s="18" t="s">
        <v>130</v>
      </c>
      <c r="E1492" s="18" t="s">
        <v>36</v>
      </c>
      <c r="F1492" s="18" t="str">
        <f t="shared" si="47"/>
        <v>Unitil-Pension Adjustment Factor (PCA)-43952</v>
      </c>
      <c r="G1492" s="11" t="s">
        <v>131</v>
      </c>
      <c r="H1492" s="11" t="s">
        <v>49</v>
      </c>
      <c r="I1492" s="11" t="s">
        <v>132</v>
      </c>
      <c r="J1492" s="11" t="s">
        <v>135</v>
      </c>
      <c r="K1492" s="11" t="str">
        <f>IFERROR(INDEX('EDC Component Dictionary'!$C$5:$C$37,MATCH('Rates Database'!J1492,'EDC Component Dictionary'!$B$5:$B$37,0)), "Energy Supply")</f>
        <v>Distribution System</v>
      </c>
      <c r="L1492" s="12">
        <v>2.2399999999999998E-3</v>
      </c>
      <c r="M1492" s="12"/>
    </row>
    <row r="1493" spans="1:13" x14ac:dyDescent="0.3">
      <c r="A1493" s="18">
        <v>1491</v>
      </c>
      <c r="B1493" s="18">
        <f t="shared" si="46"/>
        <v>2020</v>
      </c>
      <c r="C1493" s="17">
        <v>43922</v>
      </c>
      <c r="D1493" s="18" t="s">
        <v>130</v>
      </c>
      <c r="E1493" s="18" t="s">
        <v>36</v>
      </c>
      <c r="F1493" s="18" t="str">
        <f t="shared" si="47"/>
        <v>Unitil-Pension Adjustment Factor (PCA)-43922</v>
      </c>
      <c r="G1493" s="11" t="s">
        <v>131</v>
      </c>
      <c r="H1493" s="11" t="s">
        <v>49</v>
      </c>
      <c r="I1493" s="11" t="s">
        <v>132</v>
      </c>
      <c r="J1493" s="11" t="s">
        <v>135</v>
      </c>
      <c r="K1493" s="11" t="str">
        <f>IFERROR(INDEX('EDC Component Dictionary'!$C$5:$C$37,MATCH('Rates Database'!J1493,'EDC Component Dictionary'!$B$5:$B$37,0)), "Energy Supply")</f>
        <v>Distribution System</v>
      </c>
      <c r="L1493" s="12">
        <v>2.2399999999999998E-3</v>
      </c>
      <c r="M1493" s="12"/>
    </row>
    <row r="1494" spans="1:13" x14ac:dyDescent="0.3">
      <c r="A1494" s="18">
        <v>1492</v>
      </c>
      <c r="B1494" s="18">
        <f t="shared" si="46"/>
        <v>2020</v>
      </c>
      <c r="C1494" s="17">
        <v>43891</v>
      </c>
      <c r="D1494" s="18" t="s">
        <v>130</v>
      </c>
      <c r="E1494" s="18" t="s">
        <v>36</v>
      </c>
      <c r="F1494" s="18" t="str">
        <f t="shared" si="47"/>
        <v>Unitil-Pension Adjustment Factor (PCA)-43891</v>
      </c>
      <c r="G1494" s="11" t="s">
        <v>131</v>
      </c>
      <c r="H1494" s="11" t="s">
        <v>49</v>
      </c>
      <c r="I1494" s="11" t="s">
        <v>132</v>
      </c>
      <c r="J1494" s="11" t="s">
        <v>135</v>
      </c>
      <c r="K1494" s="11" t="str">
        <f>IFERROR(INDEX('EDC Component Dictionary'!$C$5:$C$37,MATCH('Rates Database'!J1494,'EDC Component Dictionary'!$B$5:$B$37,0)), "Energy Supply")</f>
        <v>Distribution System</v>
      </c>
      <c r="L1494" s="12">
        <v>2.2399999999999998E-3</v>
      </c>
      <c r="M1494" s="12"/>
    </row>
    <row r="1495" spans="1:13" x14ac:dyDescent="0.3">
      <c r="A1495" s="18">
        <v>1493</v>
      </c>
      <c r="B1495" s="18">
        <f t="shared" si="46"/>
        <v>2020</v>
      </c>
      <c r="C1495" s="17">
        <v>43862</v>
      </c>
      <c r="D1495" s="18" t="s">
        <v>130</v>
      </c>
      <c r="E1495" s="18" t="s">
        <v>36</v>
      </c>
      <c r="F1495" s="18" t="str">
        <f t="shared" si="47"/>
        <v>Unitil-Pension Adjustment Factor (PCA)-43862</v>
      </c>
      <c r="G1495" s="11" t="s">
        <v>131</v>
      </c>
      <c r="H1495" s="11" t="s">
        <v>49</v>
      </c>
      <c r="I1495" s="11" t="s">
        <v>132</v>
      </c>
      <c r="J1495" s="11" t="s">
        <v>135</v>
      </c>
      <c r="K1495" s="11" t="str">
        <f>IFERROR(INDEX('EDC Component Dictionary'!$C$5:$C$37,MATCH('Rates Database'!J1495,'EDC Component Dictionary'!$B$5:$B$37,0)), "Energy Supply")</f>
        <v>Distribution System</v>
      </c>
      <c r="L1495" s="12">
        <v>2.2399999999999998E-3</v>
      </c>
      <c r="M1495" s="12"/>
    </row>
    <row r="1496" spans="1:13" x14ac:dyDescent="0.3">
      <c r="A1496" s="18">
        <v>1494</v>
      </c>
      <c r="B1496" s="18">
        <f t="shared" si="46"/>
        <v>2020</v>
      </c>
      <c r="C1496" s="17">
        <v>43831</v>
      </c>
      <c r="D1496" s="18" t="s">
        <v>130</v>
      </c>
      <c r="E1496" s="18" t="s">
        <v>36</v>
      </c>
      <c r="F1496" s="18" t="str">
        <f t="shared" si="47"/>
        <v>Unitil-Pension Adjustment Factor (PCA)-43831</v>
      </c>
      <c r="G1496" s="11" t="s">
        <v>131</v>
      </c>
      <c r="H1496" s="11" t="s">
        <v>49</v>
      </c>
      <c r="I1496" s="11" t="s">
        <v>132</v>
      </c>
      <c r="J1496" s="11" t="s">
        <v>135</v>
      </c>
      <c r="K1496" s="11" t="str">
        <f>IFERROR(INDEX('EDC Component Dictionary'!$C$5:$C$37,MATCH('Rates Database'!J1496,'EDC Component Dictionary'!$B$5:$B$37,0)), "Energy Supply")</f>
        <v>Distribution System</v>
      </c>
      <c r="L1496" s="12">
        <v>2.2399999999999998E-3</v>
      </c>
      <c r="M1496" s="12"/>
    </row>
    <row r="1497" spans="1:13" x14ac:dyDescent="0.3">
      <c r="A1497" s="18">
        <v>1495</v>
      </c>
      <c r="B1497" s="18">
        <f t="shared" si="46"/>
        <v>2019</v>
      </c>
      <c r="C1497" s="17">
        <v>43800</v>
      </c>
      <c r="D1497" s="18" t="s">
        <v>130</v>
      </c>
      <c r="E1497" s="18" t="s">
        <v>36</v>
      </c>
      <c r="F1497" s="18" t="str">
        <f t="shared" si="47"/>
        <v>Unitil-Pension Adjustment Factor (PCA)-43800</v>
      </c>
      <c r="G1497" s="11" t="s">
        <v>131</v>
      </c>
      <c r="H1497" s="11" t="s">
        <v>49</v>
      </c>
      <c r="I1497" s="11" t="s">
        <v>132</v>
      </c>
      <c r="J1497" s="11" t="s">
        <v>135</v>
      </c>
      <c r="K1497" s="11" t="str">
        <f>IFERROR(INDEX('EDC Component Dictionary'!$C$5:$C$37,MATCH('Rates Database'!J1497,'EDC Component Dictionary'!$B$5:$B$37,0)), "Energy Supply")</f>
        <v>Distribution System</v>
      </c>
      <c r="L1497" s="12">
        <v>1.7899999999999999E-3</v>
      </c>
      <c r="M1497" s="12"/>
    </row>
    <row r="1498" spans="1:13" x14ac:dyDescent="0.3">
      <c r="A1498" s="18">
        <v>1496</v>
      </c>
      <c r="B1498" s="18">
        <f t="shared" si="46"/>
        <v>2019</v>
      </c>
      <c r="C1498" s="17">
        <v>43770</v>
      </c>
      <c r="D1498" s="18" t="s">
        <v>130</v>
      </c>
      <c r="E1498" s="18" t="s">
        <v>36</v>
      </c>
      <c r="F1498" s="18" t="str">
        <f t="shared" si="47"/>
        <v>Unitil-Pension Adjustment Factor (PCA)-43770</v>
      </c>
      <c r="G1498" s="11" t="s">
        <v>131</v>
      </c>
      <c r="H1498" s="11" t="s">
        <v>49</v>
      </c>
      <c r="I1498" s="11" t="s">
        <v>132</v>
      </c>
      <c r="J1498" s="11" t="s">
        <v>135</v>
      </c>
      <c r="K1498" s="11" t="str">
        <f>IFERROR(INDEX('EDC Component Dictionary'!$C$5:$C$37,MATCH('Rates Database'!J1498,'EDC Component Dictionary'!$B$5:$B$37,0)), "Energy Supply")</f>
        <v>Distribution System</v>
      </c>
      <c r="L1498" s="12">
        <v>1.7899999999999999E-3</v>
      </c>
      <c r="M1498" s="12"/>
    </row>
    <row r="1499" spans="1:13" x14ac:dyDescent="0.3">
      <c r="A1499" s="18">
        <v>1497</v>
      </c>
      <c r="B1499" s="18">
        <f t="shared" si="46"/>
        <v>2019</v>
      </c>
      <c r="C1499" s="17">
        <v>43739</v>
      </c>
      <c r="D1499" s="18" t="s">
        <v>130</v>
      </c>
      <c r="E1499" s="18" t="s">
        <v>36</v>
      </c>
      <c r="F1499" s="18" t="str">
        <f t="shared" si="47"/>
        <v>Unitil-Pension Adjustment Factor (PCA)-43739</v>
      </c>
      <c r="G1499" s="11" t="s">
        <v>131</v>
      </c>
      <c r="H1499" s="11" t="s">
        <v>49</v>
      </c>
      <c r="I1499" s="11" t="s">
        <v>132</v>
      </c>
      <c r="J1499" s="11" t="s">
        <v>135</v>
      </c>
      <c r="K1499" s="11" t="str">
        <f>IFERROR(INDEX('EDC Component Dictionary'!$C$5:$C$37,MATCH('Rates Database'!J1499,'EDC Component Dictionary'!$B$5:$B$37,0)), "Energy Supply")</f>
        <v>Distribution System</v>
      </c>
      <c r="L1499" s="12">
        <v>1.7899999999999999E-3</v>
      </c>
      <c r="M1499" s="12"/>
    </row>
    <row r="1500" spans="1:13" x14ac:dyDescent="0.3">
      <c r="A1500" s="18">
        <v>1498</v>
      </c>
      <c r="B1500" s="18">
        <f t="shared" si="46"/>
        <v>2019</v>
      </c>
      <c r="C1500" s="17">
        <v>43709</v>
      </c>
      <c r="D1500" s="18" t="s">
        <v>130</v>
      </c>
      <c r="E1500" s="18" t="s">
        <v>36</v>
      </c>
      <c r="F1500" s="18" t="str">
        <f t="shared" si="47"/>
        <v>Unitil-Pension Adjustment Factor (PCA)-43709</v>
      </c>
      <c r="G1500" s="11" t="s">
        <v>131</v>
      </c>
      <c r="H1500" s="11" t="s">
        <v>49</v>
      </c>
      <c r="I1500" s="11" t="s">
        <v>132</v>
      </c>
      <c r="J1500" s="11" t="s">
        <v>135</v>
      </c>
      <c r="K1500" s="11" t="str">
        <f>IFERROR(INDEX('EDC Component Dictionary'!$C$5:$C$37,MATCH('Rates Database'!J1500,'EDC Component Dictionary'!$B$5:$B$37,0)), "Energy Supply")</f>
        <v>Distribution System</v>
      </c>
      <c r="L1500" s="12">
        <v>1.7899999999999999E-3</v>
      </c>
      <c r="M1500" s="12"/>
    </row>
    <row r="1501" spans="1:13" x14ac:dyDescent="0.3">
      <c r="A1501" s="18">
        <v>1499</v>
      </c>
      <c r="B1501" s="18">
        <f t="shared" si="46"/>
        <v>2019</v>
      </c>
      <c r="C1501" s="17">
        <v>43678</v>
      </c>
      <c r="D1501" s="18" t="s">
        <v>130</v>
      </c>
      <c r="E1501" s="18" t="s">
        <v>36</v>
      </c>
      <c r="F1501" s="18" t="str">
        <f t="shared" si="47"/>
        <v>Unitil-Pension Adjustment Factor (PCA)-43678</v>
      </c>
      <c r="G1501" s="11" t="s">
        <v>131</v>
      </c>
      <c r="H1501" s="11" t="s">
        <v>49</v>
      </c>
      <c r="I1501" s="11" t="s">
        <v>132</v>
      </c>
      <c r="J1501" s="11" t="s">
        <v>135</v>
      </c>
      <c r="K1501" s="11" t="str">
        <f>IFERROR(INDEX('EDC Component Dictionary'!$C$5:$C$37,MATCH('Rates Database'!J1501,'EDC Component Dictionary'!$B$5:$B$37,0)), "Energy Supply")</f>
        <v>Distribution System</v>
      </c>
      <c r="L1501" s="12">
        <v>1.7899999999999999E-3</v>
      </c>
      <c r="M1501" s="12"/>
    </row>
    <row r="1502" spans="1:13" x14ac:dyDescent="0.3">
      <c r="A1502" s="18">
        <v>1500</v>
      </c>
      <c r="B1502" s="18">
        <f t="shared" si="46"/>
        <v>2019</v>
      </c>
      <c r="C1502" s="17">
        <v>43647</v>
      </c>
      <c r="D1502" s="18" t="s">
        <v>130</v>
      </c>
      <c r="E1502" s="18" t="s">
        <v>36</v>
      </c>
      <c r="F1502" s="18" t="str">
        <f t="shared" si="47"/>
        <v>Unitil-Pension Adjustment Factor (PCA)-43647</v>
      </c>
      <c r="G1502" s="11" t="s">
        <v>131</v>
      </c>
      <c r="H1502" s="11" t="s">
        <v>49</v>
      </c>
      <c r="I1502" s="11" t="s">
        <v>132</v>
      </c>
      <c r="J1502" s="11" t="s">
        <v>135</v>
      </c>
      <c r="K1502" s="11" t="str">
        <f>IFERROR(INDEX('EDC Component Dictionary'!$C$5:$C$37,MATCH('Rates Database'!J1502,'EDC Component Dictionary'!$B$5:$B$37,0)), "Energy Supply")</f>
        <v>Distribution System</v>
      </c>
      <c r="L1502" s="12">
        <v>1.7899999999999999E-3</v>
      </c>
      <c r="M1502" s="12"/>
    </row>
    <row r="1503" spans="1:13" x14ac:dyDescent="0.3">
      <c r="A1503" s="18">
        <v>1501</v>
      </c>
      <c r="B1503" s="18">
        <f t="shared" si="46"/>
        <v>2019</v>
      </c>
      <c r="C1503" s="17">
        <v>43617</v>
      </c>
      <c r="D1503" s="18" t="s">
        <v>130</v>
      </c>
      <c r="E1503" s="18" t="s">
        <v>36</v>
      </c>
      <c r="F1503" s="18" t="str">
        <f t="shared" si="47"/>
        <v>Unitil-Pension Adjustment Factor (PCA)-43617</v>
      </c>
      <c r="G1503" s="11" t="s">
        <v>131</v>
      </c>
      <c r="H1503" s="11" t="s">
        <v>49</v>
      </c>
      <c r="I1503" s="11" t="s">
        <v>132</v>
      </c>
      <c r="J1503" s="11" t="s">
        <v>135</v>
      </c>
      <c r="K1503" s="11" t="str">
        <f>IFERROR(INDEX('EDC Component Dictionary'!$C$5:$C$37,MATCH('Rates Database'!J1503,'EDC Component Dictionary'!$B$5:$B$37,0)), "Energy Supply")</f>
        <v>Distribution System</v>
      </c>
      <c r="L1503" s="12">
        <v>1.7899999999999999E-3</v>
      </c>
      <c r="M1503" s="12"/>
    </row>
    <row r="1504" spans="1:13" x14ac:dyDescent="0.3">
      <c r="A1504" s="18">
        <v>1502</v>
      </c>
      <c r="B1504" s="18">
        <f t="shared" si="46"/>
        <v>2019</v>
      </c>
      <c r="C1504" s="17">
        <v>43586</v>
      </c>
      <c r="D1504" s="18" t="s">
        <v>130</v>
      </c>
      <c r="E1504" s="18" t="s">
        <v>36</v>
      </c>
      <c r="F1504" s="18" t="str">
        <f t="shared" si="47"/>
        <v>Unitil-Pension Adjustment Factor (PCA)-43586</v>
      </c>
      <c r="G1504" s="11" t="s">
        <v>131</v>
      </c>
      <c r="H1504" s="11" t="s">
        <v>49</v>
      </c>
      <c r="I1504" s="11" t="s">
        <v>132</v>
      </c>
      <c r="J1504" s="11" t="s">
        <v>135</v>
      </c>
      <c r="K1504" s="11" t="str">
        <f>IFERROR(INDEX('EDC Component Dictionary'!$C$5:$C$37,MATCH('Rates Database'!J1504,'EDC Component Dictionary'!$B$5:$B$37,0)), "Energy Supply")</f>
        <v>Distribution System</v>
      </c>
      <c r="L1504" s="12">
        <v>1.7899999999999999E-3</v>
      </c>
      <c r="M1504" s="12"/>
    </row>
    <row r="1505" spans="1:13" x14ac:dyDescent="0.3">
      <c r="A1505" s="18">
        <v>1503</v>
      </c>
      <c r="B1505" s="18">
        <f t="shared" si="46"/>
        <v>2019</v>
      </c>
      <c r="C1505" s="17">
        <v>43556</v>
      </c>
      <c r="D1505" s="18" t="s">
        <v>130</v>
      </c>
      <c r="E1505" s="18" t="s">
        <v>36</v>
      </c>
      <c r="F1505" s="18" t="str">
        <f t="shared" si="47"/>
        <v>Unitil-Pension Adjustment Factor (PCA)-43556</v>
      </c>
      <c r="G1505" s="11" t="s">
        <v>131</v>
      </c>
      <c r="H1505" s="11" t="s">
        <v>49</v>
      </c>
      <c r="I1505" s="11" t="s">
        <v>132</v>
      </c>
      <c r="J1505" s="11" t="s">
        <v>135</v>
      </c>
      <c r="K1505" s="11" t="str">
        <f>IFERROR(INDEX('EDC Component Dictionary'!$C$5:$C$37,MATCH('Rates Database'!J1505,'EDC Component Dictionary'!$B$5:$B$37,0)), "Energy Supply")</f>
        <v>Distribution System</v>
      </c>
      <c r="L1505" s="12">
        <v>1.7899999999999999E-3</v>
      </c>
      <c r="M1505" s="12"/>
    </row>
    <row r="1506" spans="1:13" x14ac:dyDescent="0.3">
      <c r="A1506" s="18">
        <v>1504</v>
      </c>
      <c r="B1506" s="18">
        <f t="shared" si="46"/>
        <v>2019</v>
      </c>
      <c r="C1506" s="17">
        <v>43525</v>
      </c>
      <c r="D1506" s="18" t="s">
        <v>130</v>
      </c>
      <c r="E1506" s="18" t="s">
        <v>36</v>
      </c>
      <c r="F1506" s="18" t="str">
        <f t="shared" si="47"/>
        <v>Unitil-Pension Adjustment Factor (PCA)-43525</v>
      </c>
      <c r="G1506" s="11" t="s">
        <v>131</v>
      </c>
      <c r="H1506" s="11" t="s">
        <v>49</v>
      </c>
      <c r="I1506" s="11" t="s">
        <v>132</v>
      </c>
      <c r="J1506" s="11" t="s">
        <v>135</v>
      </c>
      <c r="K1506" s="11" t="str">
        <f>IFERROR(INDEX('EDC Component Dictionary'!$C$5:$C$37,MATCH('Rates Database'!J1506,'EDC Component Dictionary'!$B$5:$B$37,0)), "Energy Supply")</f>
        <v>Distribution System</v>
      </c>
      <c r="L1506" s="12">
        <v>1.7899999999999999E-3</v>
      </c>
      <c r="M1506" s="12"/>
    </row>
    <row r="1507" spans="1:13" x14ac:dyDescent="0.3">
      <c r="A1507" s="18">
        <v>1505</v>
      </c>
      <c r="B1507" s="18">
        <f t="shared" si="46"/>
        <v>2019</v>
      </c>
      <c r="C1507" s="17">
        <v>43497</v>
      </c>
      <c r="D1507" s="18" t="s">
        <v>130</v>
      </c>
      <c r="E1507" s="18" t="s">
        <v>36</v>
      </c>
      <c r="F1507" s="18" t="str">
        <f t="shared" si="47"/>
        <v>Unitil-Pension Adjustment Factor (PCA)-43497</v>
      </c>
      <c r="G1507" s="11" t="s">
        <v>131</v>
      </c>
      <c r="H1507" s="11" t="s">
        <v>49</v>
      </c>
      <c r="I1507" s="11" t="s">
        <v>132</v>
      </c>
      <c r="J1507" s="11" t="s">
        <v>135</v>
      </c>
      <c r="K1507" s="11" t="str">
        <f>IFERROR(INDEX('EDC Component Dictionary'!$C$5:$C$37,MATCH('Rates Database'!J1507,'EDC Component Dictionary'!$B$5:$B$37,0)), "Energy Supply")</f>
        <v>Distribution System</v>
      </c>
      <c r="L1507" s="12">
        <v>1.7899999999999999E-3</v>
      </c>
      <c r="M1507" s="12"/>
    </row>
    <row r="1508" spans="1:13" x14ac:dyDescent="0.3">
      <c r="A1508" s="18">
        <v>1506</v>
      </c>
      <c r="B1508" s="18">
        <f t="shared" si="46"/>
        <v>2019</v>
      </c>
      <c r="C1508" s="17">
        <v>43466</v>
      </c>
      <c r="D1508" s="18" t="s">
        <v>130</v>
      </c>
      <c r="E1508" s="18" t="s">
        <v>36</v>
      </c>
      <c r="F1508" s="18" t="str">
        <f t="shared" si="47"/>
        <v>Unitil-Pension Adjustment Factor (PCA)-43466</v>
      </c>
      <c r="G1508" s="11" t="s">
        <v>131</v>
      </c>
      <c r="H1508" s="11" t="s">
        <v>49</v>
      </c>
      <c r="I1508" s="11" t="s">
        <v>132</v>
      </c>
      <c r="J1508" s="11" t="s">
        <v>135</v>
      </c>
      <c r="K1508" s="11" t="str">
        <f>IFERROR(INDEX('EDC Component Dictionary'!$C$5:$C$37,MATCH('Rates Database'!J1508,'EDC Component Dictionary'!$B$5:$B$37,0)), "Energy Supply")</f>
        <v>Distribution System</v>
      </c>
      <c r="L1508" s="12">
        <v>1.7899999999999999E-3</v>
      </c>
      <c r="M1508" s="12"/>
    </row>
    <row r="1509" spans="1:13" x14ac:dyDescent="0.3">
      <c r="A1509" s="18">
        <v>1507</v>
      </c>
      <c r="B1509" s="18">
        <f t="shared" si="46"/>
        <v>2023</v>
      </c>
      <c r="C1509" s="17">
        <v>45261</v>
      </c>
      <c r="D1509" s="18" t="s">
        <v>130</v>
      </c>
      <c r="E1509" s="18" t="s">
        <v>36</v>
      </c>
      <c r="F1509" s="18" t="str">
        <f t="shared" si="47"/>
        <v>Unitil-Energy Efficiency Reconciliation Factor (EERF)-45261</v>
      </c>
      <c r="G1509" s="11" t="s">
        <v>131</v>
      </c>
      <c r="H1509" s="11" t="s">
        <v>49</v>
      </c>
      <c r="I1509" s="11" t="s">
        <v>155</v>
      </c>
      <c r="J1509" s="11" t="s">
        <v>157</v>
      </c>
      <c r="K1509" s="11" t="str">
        <f>IFERROR(INDEX('EDC Component Dictionary'!$C$5:$C$37,MATCH('Rates Database'!J1509,'EDC Component Dictionary'!$B$5:$B$37,0)), "Energy Supply")</f>
        <v>Other</v>
      </c>
      <c r="L1509" s="12">
        <v>2.5389999999999999E-2</v>
      </c>
      <c r="M1509" s="12"/>
    </row>
    <row r="1510" spans="1:13" x14ac:dyDescent="0.3">
      <c r="A1510" s="18">
        <v>1508</v>
      </c>
      <c r="B1510" s="18">
        <f t="shared" si="46"/>
        <v>2023</v>
      </c>
      <c r="C1510" s="17">
        <v>45231</v>
      </c>
      <c r="D1510" s="18" t="s">
        <v>130</v>
      </c>
      <c r="E1510" s="18" t="s">
        <v>36</v>
      </c>
      <c r="F1510" s="18" t="str">
        <f t="shared" si="47"/>
        <v>Unitil-Energy Efficiency Reconciliation Factor (EERF)-45231</v>
      </c>
      <c r="G1510" s="11" t="s">
        <v>131</v>
      </c>
      <c r="H1510" s="11" t="s">
        <v>49</v>
      </c>
      <c r="I1510" s="11" t="s">
        <v>155</v>
      </c>
      <c r="J1510" s="11" t="s">
        <v>157</v>
      </c>
      <c r="K1510" s="11" t="str">
        <f>IFERROR(INDEX('EDC Component Dictionary'!$C$5:$C$37,MATCH('Rates Database'!J1510,'EDC Component Dictionary'!$B$5:$B$37,0)), "Energy Supply")</f>
        <v>Other</v>
      </c>
      <c r="L1510" s="12">
        <v>2.5389999999999999E-2</v>
      </c>
      <c r="M1510" s="12"/>
    </row>
    <row r="1511" spans="1:13" x14ac:dyDescent="0.3">
      <c r="A1511" s="18">
        <v>1509</v>
      </c>
      <c r="B1511" s="18">
        <f t="shared" si="46"/>
        <v>2023</v>
      </c>
      <c r="C1511" s="17">
        <v>45200</v>
      </c>
      <c r="D1511" s="18" t="s">
        <v>130</v>
      </c>
      <c r="E1511" s="18" t="s">
        <v>36</v>
      </c>
      <c r="F1511" s="18" t="str">
        <f t="shared" si="47"/>
        <v>Unitil-Energy Efficiency Reconciliation Factor (EERF)-45200</v>
      </c>
      <c r="G1511" s="11" t="s">
        <v>131</v>
      </c>
      <c r="H1511" s="11" t="s">
        <v>49</v>
      </c>
      <c r="I1511" s="11" t="s">
        <v>155</v>
      </c>
      <c r="J1511" s="11" t="s">
        <v>157</v>
      </c>
      <c r="K1511" s="11" t="str">
        <f>IFERROR(INDEX('EDC Component Dictionary'!$C$5:$C$37,MATCH('Rates Database'!J1511,'EDC Component Dictionary'!$B$5:$B$37,0)), "Energy Supply")</f>
        <v>Other</v>
      </c>
      <c r="L1511" s="12">
        <v>2.5389999999999999E-2</v>
      </c>
      <c r="M1511" s="12"/>
    </row>
    <row r="1512" spans="1:13" x14ac:dyDescent="0.3">
      <c r="A1512" s="18">
        <v>1510</v>
      </c>
      <c r="B1512" s="18">
        <f t="shared" si="46"/>
        <v>2023</v>
      </c>
      <c r="C1512" s="17">
        <v>45170</v>
      </c>
      <c r="D1512" s="18" t="s">
        <v>130</v>
      </c>
      <c r="E1512" s="18" t="s">
        <v>36</v>
      </c>
      <c r="F1512" s="18" t="str">
        <f t="shared" si="47"/>
        <v>Unitil-Energy Efficiency Reconciliation Factor (EERF)-45170</v>
      </c>
      <c r="G1512" s="11" t="s">
        <v>131</v>
      </c>
      <c r="H1512" s="11" t="s">
        <v>49</v>
      </c>
      <c r="I1512" s="11" t="s">
        <v>155</v>
      </c>
      <c r="J1512" s="11" t="s">
        <v>157</v>
      </c>
      <c r="K1512" s="11" t="str">
        <f>IFERROR(INDEX('EDC Component Dictionary'!$C$5:$C$37,MATCH('Rates Database'!J1512,'EDC Component Dictionary'!$B$5:$B$37,0)), "Energy Supply")</f>
        <v>Other</v>
      </c>
      <c r="L1512" s="12">
        <v>2.5389999999999999E-2</v>
      </c>
      <c r="M1512" s="12"/>
    </row>
    <row r="1513" spans="1:13" x14ac:dyDescent="0.3">
      <c r="A1513" s="18">
        <v>1511</v>
      </c>
      <c r="B1513" s="18">
        <f t="shared" si="46"/>
        <v>2023</v>
      </c>
      <c r="C1513" s="17">
        <v>45139</v>
      </c>
      <c r="D1513" s="18" t="s">
        <v>130</v>
      </c>
      <c r="E1513" s="18" t="s">
        <v>36</v>
      </c>
      <c r="F1513" s="18" t="str">
        <f t="shared" si="47"/>
        <v>Unitil-Energy Efficiency Reconciliation Factor (EERF)-45139</v>
      </c>
      <c r="G1513" s="11" t="s">
        <v>131</v>
      </c>
      <c r="H1513" s="11" t="s">
        <v>49</v>
      </c>
      <c r="I1513" s="11" t="s">
        <v>155</v>
      </c>
      <c r="J1513" s="11" t="s">
        <v>157</v>
      </c>
      <c r="K1513" s="11" t="str">
        <f>IFERROR(INDEX('EDC Component Dictionary'!$C$5:$C$37,MATCH('Rates Database'!J1513,'EDC Component Dictionary'!$B$5:$B$37,0)), "Energy Supply")</f>
        <v>Other</v>
      </c>
      <c r="L1513" s="12">
        <v>2.5389999999999999E-2</v>
      </c>
      <c r="M1513" s="12"/>
    </row>
    <row r="1514" spans="1:13" x14ac:dyDescent="0.3">
      <c r="A1514" s="18">
        <v>1512</v>
      </c>
      <c r="B1514" s="18">
        <f t="shared" si="46"/>
        <v>2023</v>
      </c>
      <c r="C1514" s="17">
        <v>45108</v>
      </c>
      <c r="D1514" s="18" t="s">
        <v>130</v>
      </c>
      <c r="E1514" s="18" t="s">
        <v>36</v>
      </c>
      <c r="F1514" s="18" t="str">
        <f t="shared" si="47"/>
        <v>Unitil-Energy Efficiency Reconciliation Factor (EERF)-45108</v>
      </c>
      <c r="G1514" s="11" t="s">
        <v>131</v>
      </c>
      <c r="H1514" s="11" t="s">
        <v>49</v>
      </c>
      <c r="I1514" s="11" t="s">
        <v>155</v>
      </c>
      <c r="J1514" s="11" t="s">
        <v>157</v>
      </c>
      <c r="K1514" s="11" t="str">
        <f>IFERROR(INDEX('EDC Component Dictionary'!$C$5:$C$37,MATCH('Rates Database'!J1514,'EDC Component Dictionary'!$B$5:$B$37,0)), "Energy Supply")</f>
        <v>Other</v>
      </c>
      <c r="L1514" s="12">
        <v>2.5389999999999999E-2</v>
      </c>
      <c r="M1514" s="12"/>
    </row>
    <row r="1515" spans="1:13" x14ac:dyDescent="0.3">
      <c r="A1515" s="18">
        <v>1513</v>
      </c>
      <c r="B1515" s="18">
        <f t="shared" si="46"/>
        <v>2023</v>
      </c>
      <c r="C1515" s="17">
        <v>45078</v>
      </c>
      <c r="D1515" s="18" t="s">
        <v>130</v>
      </c>
      <c r="E1515" s="18" t="s">
        <v>36</v>
      </c>
      <c r="F1515" s="18" t="str">
        <f t="shared" si="47"/>
        <v>Unitil-Energy Efficiency Reconciliation Factor (EERF)-45078</v>
      </c>
      <c r="G1515" s="11" t="s">
        <v>131</v>
      </c>
      <c r="H1515" s="11" t="s">
        <v>49</v>
      </c>
      <c r="I1515" s="11" t="s">
        <v>155</v>
      </c>
      <c r="J1515" s="11" t="s">
        <v>157</v>
      </c>
      <c r="K1515" s="11" t="str">
        <f>IFERROR(INDEX('EDC Component Dictionary'!$C$5:$C$37,MATCH('Rates Database'!J1515,'EDC Component Dictionary'!$B$5:$B$37,0)), "Energy Supply")</f>
        <v>Other</v>
      </c>
      <c r="L1515" s="12">
        <v>2.5389999999999999E-2</v>
      </c>
      <c r="M1515" s="12"/>
    </row>
    <row r="1516" spans="1:13" x14ac:dyDescent="0.3">
      <c r="A1516" s="18">
        <v>1514</v>
      </c>
      <c r="B1516" s="18">
        <f t="shared" si="46"/>
        <v>2023</v>
      </c>
      <c r="C1516" s="17">
        <v>45047</v>
      </c>
      <c r="D1516" s="18" t="s">
        <v>130</v>
      </c>
      <c r="E1516" s="18" t="s">
        <v>36</v>
      </c>
      <c r="F1516" s="18" t="str">
        <f t="shared" si="47"/>
        <v>Unitil-Energy Efficiency Reconciliation Factor (EERF)-45047</v>
      </c>
      <c r="G1516" s="11" t="s">
        <v>131</v>
      </c>
      <c r="H1516" s="11" t="s">
        <v>49</v>
      </c>
      <c r="I1516" s="11" t="s">
        <v>155</v>
      </c>
      <c r="J1516" s="11" t="s">
        <v>157</v>
      </c>
      <c r="K1516" s="11" t="str">
        <f>IFERROR(INDEX('EDC Component Dictionary'!$C$5:$C$37,MATCH('Rates Database'!J1516,'EDC Component Dictionary'!$B$5:$B$37,0)), "Energy Supply")</f>
        <v>Other</v>
      </c>
      <c r="L1516" s="12">
        <v>2.3189999999999999E-2</v>
      </c>
      <c r="M1516" s="12"/>
    </row>
    <row r="1517" spans="1:13" x14ac:dyDescent="0.3">
      <c r="A1517" s="18">
        <v>1515</v>
      </c>
      <c r="B1517" s="18">
        <f t="shared" si="46"/>
        <v>2023</v>
      </c>
      <c r="C1517" s="17">
        <v>45017</v>
      </c>
      <c r="D1517" s="18" t="s">
        <v>130</v>
      </c>
      <c r="E1517" s="18" t="s">
        <v>36</v>
      </c>
      <c r="F1517" s="18" t="str">
        <f t="shared" si="47"/>
        <v>Unitil-Energy Efficiency Reconciliation Factor (EERF)-45017</v>
      </c>
      <c r="G1517" s="11" t="s">
        <v>131</v>
      </c>
      <c r="H1517" s="11" t="s">
        <v>49</v>
      </c>
      <c r="I1517" s="11" t="s">
        <v>155</v>
      </c>
      <c r="J1517" s="11" t="s">
        <v>157</v>
      </c>
      <c r="K1517" s="11" t="str">
        <f>IFERROR(INDEX('EDC Component Dictionary'!$C$5:$C$37,MATCH('Rates Database'!J1517,'EDC Component Dictionary'!$B$5:$B$37,0)), "Energy Supply")</f>
        <v>Other</v>
      </c>
      <c r="L1517" s="12">
        <v>2.3189999999999999E-2</v>
      </c>
      <c r="M1517" s="12"/>
    </row>
    <row r="1518" spans="1:13" x14ac:dyDescent="0.3">
      <c r="A1518" s="18">
        <v>1516</v>
      </c>
      <c r="B1518" s="18">
        <f t="shared" si="46"/>
        <v>2023</v>
      </c>
      <c r="C1518" s="17">
        <v>44986</v>
      </c>
      <c r="D1518" s="18" t="s">
        <v>130</v>
      </c>
      <c r="E1518" s="18" t="s">
        <v>36</v>
      </c>
      <c r="F1518" s="18" t="str">
        <f t="shared" si="47"/>
        <v>Unitil-Energy Efficiency Reconciliation Factor (EERF)-44986</v>
      </c>
      <c r="G1518" s="11" t="s">
        <v>131</v>
      </c>
      <c r="H1518" s="11" t="s">
        <v>49</v>
      </c>
      <c r="I1518" s="11" t="s">
        <v>155</v>
      </c>
      <c r="J1518" s="11" t="s">
        <v>157</v>
      </c>
      <c r="K1518" s="11" t="str">
        <f>IFERROR(INDEX('EDC Component Dictionary'!$C$5:$C$37,MATCH('Rates Database'!J1518,'EDC Component Dictionary'!$B$5:$B$37,0)), "Energy Supply")</f>
        <v>Other</v>
      </c>
      <c r="L1518" s="12">
        <v>2.3189999999999999E-2</v>
      </c>
      <c r="M1518" s="12"/>
    </row>
    <row r="1519" spans="1:13" x14ac:dyDescent="0.3">
      <c r="A1519" s="18">
        <v>1517</v>
      </c>
      <c r="B1519" s="18">
        <f t="shared" si="46"/>
        <v>2023</v>
      </c>
      <c r="C1519" s="17">
        <v>44958</v>
      </c>
      <c r="D1519" s="18" t="s">
        <v>130</v>
      </c>
      <c r="E1519" s="18" t="s">
        <v>36</v>
      </c>
      <c r="F1519" s="18" t="str">
        <f t="shared" si="47"/>
        <v>Unitil-Energy Efficiency Reconciliation Factor (EERF)-44958</v>
      </c>
      <c r="G1519" s="11" t="s">
        <v>131</v>
      </c>
      <c r="H1519" s="11" t="s">
        <v>49</v>
      </c>
      <c r="I1519" s="11" t="s">
        <v>155</v>
      </c>
      <c r="J1519" s="11" t="s">
        <v>157</v>
      </c>
      <c r="K1519" s="11" t="str">
        <f>IFERROR(INDEX('EDC Component Dictionary'!$C$5:$C$37,MATCH('Rates Database'!J1519,'EDC Component Dictionary'!$B$5:$B$37,0)), "Energy Supply")</f>
        <v>Other</v>
      </c>
      <c r="L1519" s="12">
        <v>2.3189999999999999E-2</v>
      </c>
      <c r="M1519" s="12"/>
    </row>
    <row r="1520" spans="1:13" x14ac:dyDescent="0.3">
      <c r="A1520" s="18">
        <v>1518</v>
      </c>
      <c r="B1520" s="18">
        <f t="shared" si="46"/>
        <v>2023</v>
      </c>
      <c r="C1520" s="17">
        <v>44927</v>
      </c>
      <c r="D1520" s="18" t="s">
        <v>130</v>
      </c>
      <c r="E1520" s="18" t="s">
        <v>36</v>
      </c>
      <c r="F1520" s="18" t="str">
        <f t="shared" si="47"/>
        <v>Unitil-Energy Efficiency Reconciliation Factor (EERF)-44927</v>
      </c>
      <c r="G1520" s="11" t="s">
        <v>131</v>
      </c>
      <c r="H1520" s="11" t="s">
        <v>49</v>
      </c>
      <c r="I1520" s="11" t="s">
        <v>155</v>
      </c>
      <c r="J1520" s="11" t="s">
        <v>157</v>
      </c>
      <c r="K1520" s="11" t="str">
        <f>IFERROR(INDEX('EDC Component Dictionary'!$C$5:$C$37,MATCH('Rates Database'!J1520,'EDC Component Dictionary'!$B$5:$B$37,0)), "Energy Supply")</f>
        <v>Other</v>
      </c>
      <c r="L1520" s="12">
        <v>2.3189999999999999E-2</v>
      </c>
      <c r="M1520" s="12"/>
    </row>
    <row r="1521" spans="1:13" x14ac:dyDescent="0.3">
      <c r="A1521" s="18">
        <v>1519</v>
      </c>
      <c r="B1521" s="18">
        <f t="shared" si="46"/>
        <v>2022</v>
      </c>
      <c r="C1521" s="17">
        <v>44896</v>
      </c>
      <c r="D1521" s="18" t="s">
        <v>130</v>
      </c>
      <c r="E1521" s="18" t="s">
        <v>36</v>
      </c>
      <c r="F1521" s="18" t="str">
        <f t="shared" si="47"/>
        <v>Unitil-Energy Efficiency Reconciliation Factor (EERF)-44896</v>
      </c>
      <c r="G1521" s="11" t="s">
        <v>131</v>
      </c>
      <c r="H1521" s="11" t="s">
        <v>49</v>
      </c>
      <c r="I1521" s="11" t="s">
        <v>155</v>
      </c>
      <c r="J1521" s="11" t="s">
        <v>157</v>
      </c>
      <c r="K1521" s="11" t="str">
        <f>IFERROR(INDEX('EDC Component Dictionary'!$C$5:$C$37,MATCH('Rates Database'!J1521,'EDC Component Dictionary'!$B$5:$B$37,0)), "Energy Supply")</f>
        <v>Other</v>
      </c>
      <c r="L1521" s="12">
        <v>2.3189999999999999E-2</v>
      </c>
      <c r="M1521" s="12"/>
    </row>
    <row r="1522" spans="1:13" x14ac:dyDescent="0.3">
      <c r="A1522" s="18">
        <v>1520</v>
      </c>
      <c r="B1522" s="18">
        <f t="shared" si="46"/>
        <v>2022</v>
      </c>
      <c r="C1522" s="17">
        <v>44866</v>
      </c>
      <c r="D1522" s="18" t="s">
        <v>130</v>
      </c>
      <c r="E1522" s="18" t="s">
        <v>36</v>
      </c>
      <c r="F1522" s="18" t="str">
        <f t="shared" si="47"/>
        <v>Unitil-Energy Efficiency Reconciliation Factor (EERF)-44866</v>
      </c>
      <c r="G1522" s="11" t="s">
        <v>131</v>
      </c>
      <c r="H1522" s="11" t="s">
        <v>49</v>
      </c>
      <c r="I1522" s="11" t="s">
        <v>155</v>
      </c>
      <c r="J1522" s="11" t="s">
        <v>157</v>
      </c>
      <c r="K1522" s="11" t="str">
        <f>IFERROR(INDEX('EDC Component Dictionary'!$C$5:$C$37,MATCH('Rates Database'!J1522,'EDC Component Dictionary'!$B$5:$B$37,0)), "Energy Supply")</f>
        <v>Other</v>
      </c>
      <c r="L1522" s="12">
        <v>2.3189999999999999E-2</v>
      </c>
      <c r="M1522" s="12"/>
    </row>
    <row r="1523" spans="1:13" x14ac:dyDescent="0.3">
      <c r="A1523" s="18">
        <v>1521</v>
      </c>
      <c r="B1523" s="18">
        <f t="shared" si="46"/>
        <v>2022</v>
      </c>
      <c r="C1523" s="17">
        <v>44835</v>
      </c>
      <c r="D1523" s="18" t="s">
        <v>130</v>
      </c>
      <c r="E1523" s="18" t="s">
        <v>36</v>
      </c>
      <c r="F1523" s="18" t="str">
        <f t="shared" si="47"/>
        <v>Unitil-Energy Efficiency Reconciliation Factor (EERF)-44835</v>
      </c>
      <c r="G1523" s="11" t="s">
        <v>131</v>
      </c>
      <c r="H1523" s="11" t="s">
        <v>49</v>
      </c>
      <c r="I1523" s="11" t="s">
        <v>155</v>
      </c>
      <c r="J1523" s="11" t="s">
        <v>157</v>
      </c>
      <c r="K1523" s="11" t="str">
        <f>IFERROR(INDEX('EDC Component Dictionary'!$C$5:$C$37,MATCH('Rates Database'!J1523,'EDC Component Dictionary'!$B$5:$B$37,0)), "Energy Supply")</f>
        <v>Other</v>
      </c>
      <c r="L1523" s="12">
        <v>2.3189999999999999E-2</v>
      </c>
      <c r="M1523" s="12"/>
    </row>
    <row r="1524" spans="1:13" x14ac:dyDescent="0.3">
      <c r="A1524" s="18">
        <v>1522</v>
      </c>
      <c r="B1524" s="18">
        <f t="shared" si="46"/>
        <v>2022</v>
      </c>
      <c r="C1524" s="17">
        <v>44805</v>
      </c>
      <c r="D1524" s="18" t="s">
        <v>130</v>
      </c>
      <c r="E1524" s="18" t="s">
        <v>36</v>
      </c>
      <c r="F1524" s="18" t="str">
        <f t="shared" si="47"/>
        <v>Unitil-Energy Efficiency Reconciliation Factor (EERF)-44805</v>
      </c>
      <c r="G1524" s="11" t="s">
        <v>131</v>
      </c>
      <c r="H1524" s="11" t="s">
        <v>49</v>
      </c>
      <c r="I1524" s="11" t="s">
        <v>155</v>
      </c>
      <c r="J1524" s="11" t="s">
        <v>157</v>
      </c>
      <c r="K1524" s="11" t="str">
        <f>IFERROR(INDEX('EDC Component Dictionary'!$C$5:$C$37,MATCH('Rates Database'!J1524,'EDC Component Dictionary'!$B$5:$B$37,0)), "Energy Supply")</f>
        <v>Other</v>
      </c>
      <c r="L1524" s="12">
        <v>2.3189999999999999E-2</v>
      </c>
      <c r="M1524" s="12"/>
    </row>
    <row r="1525" spans="1:13" x14ac:dyDescent="0.3">
      <c r="A1525" s="18">
        <v>1523</v>
      </c>
      <c r="B1525" s="18">
        <f t="shared" si="46"/>
        <v>2022</v>
      </c>
      <c r="C1525" s="17">
        <v>44774</v>
      </c>
      <c r="D1525" s="18" t="s">
        <v>130</v>
      </c>
      <c r="E1525" s="18" t="s">
        <v>36</v>
      </c>
      <c r="F1525" s="18" t="str">
        <f t="shared" si="47"/>
        <v>Unitil-Energy Efficiency Reconciliation Factor (EERF)-44774</v>
      </c>
      <c r="G1525" s="11" t="s">
        <v>131</v>
      </c>
      <c r="H1525" s="11" t="s">
        <v>49</v>
      </c>
      <c r="I1525" s="11" t="s">
        <v>155</v>
      </c>
      <c r="J1525" s="11" t="s">
        <v>157</v>
      </c>
      <c r="K1525" s="11" t="str">
        <f>IFERROR(INDEX('EDC Component Dictionary'!$C$5:$C$37,MATCH('Rates Database'!J1525,'EDC Component Dictionary'!$B$5:$B$37,0)), "Energy Supply")</f>
        <v>Other</v>
      </c>
      <c r="L1525" s="12">
        <v>2.3189999999999999E-2</v>
      </c>
      <c r="M1525" s="12"/>
    </row>
    <row r="1526" spans="1:13" x14ac:dyDescent="0.3">
      <c r="A1526" s="18">
        <v>1524</v>
      </c>
      <c r="B1526" s="18">
        <f t="shared" si="46"/>
        <v>2022</v>
      </c>
      <c r="C1526" s="17">
        <v>44743</v>
      </c>
      <c r="D1526" s="18" t="s">
        <v>130</v>
      </c>
      <c r="E1526" s="18" t="s">
        <v>36</v>
      </c>
      <c r="F1526" s="18" t="str">
        <f t="shared" si="47"/>
        <v>Unitil-Energy Efficiency Reconciliation Factor (EERF)-44743</v>
      </c>
      <c r="G1526" s="11" t="s">
        <v>131</v>
      </c>
      <c r="H1526" s="11" t="s">
        <v>49</v>
      </c>
      <c r="I1526" s="11" t="s">
        <v>155</v>
      </c>
      <c r="J1526" s="11" t="s">
        <v>157</v>
      </c>
      <c r="K1526" s="11" t="str">
        <f>IFERROR(INDEX('EDC Component Dictionary'!$C$5:$C$37,MATCH('Rates Database'!J1526,'EDC Component Dictionary'!$B$5:$B$37,0)), "Energy Supply")</f>
        <v>Other</v>
      </c>
      <c r="L1526" s="12">
        <v>2.3189999999999999E-2</v>
      </c>
      <c r="M1526" s="12"/>
    </row>
    <row r="1527" spans="1:13" x14ac:dyDescent="0.3">
      <c r="A1527" s="18">
        <v>1525</v>
      </c>
      <c r="B1527" s="18">
        <f t="shared" si="46"/>
        <v>2022</v>
      </c>
      <c r="C1527" s="17">
        <v>44713</v>
      </c>
      <c r="D1527" s="18" t="s">
        <v>130</v>
      </c>
      <c r="E1527" s="18" t="s">
        <v>36</v>
      </c>
      <c r="F1527" s="18" t="str">
        <f t="shared" si="47"/>
        <v>Unitil-Energy Efficiency Reconciliation Factor (EERF)-44713</v>
      </c>
      <c r="G1527" s="11" t="s">
        <v>131</v>
      </c>
      <c r="H1527" s="11" t="s">
        <v>49</v>
      </c>
      <c r="I1527" s="11" t="s">
        <v>155</v>
      </c>
      <c r="J1527" s="11" t="s">
        <v>157</v>
      </c>
      <c r="K1527" s="11" t="str">
        <f>IFERROR(INDEX('EDC Component Dictionary'!$C$5:$C$37,MATCH('Rates Database'!J1527,'EDC Component Dictionary'!$B$5:$B$37,0)), "Energy Supply")</f>
        <v>Other</v>
      </c>
      <c r="L1527" s="12">
        <v>2.3189999999999999E-2</v>
      </c>
      <c r="M1527" s="12"/>
    </row>
    <row r="1528" spans="1:13" x14ac:dyDescent="0.3">
      <c r="A1528" s="18">
        <v>1526</v>
      </c>
      <c r="B1528" s="18">
        <f t="shared" si="46"/>
        <v>2022</v>
      </c>
      <c r="C1528" s="17">
        <v>44682</v>
      </c>
      <c r="D1528" s="18" t="s">
        <v>130</v>
      </c>
      <c r="E1528" s="18" t="s">
        <v>36</v>
      </c>
      <c r="F1528" s="18" t="str">
        <f t="shared" si="47"/>
        <v>Unitil-Energy Efficiency Reconciliation Factor (EERF)-44682</v>
      </c>
      <c r="G1528" s="11" t="s">
        <v>131</v>
      </c>
      <c r="H1528" s="11" t="s">
        <v>49</v>
      </c>
      <c r="I1528" s="11" t="s">
        <v>155</v>
      </c>
      <c r="J1528" s="11" t="s">
        <v>157</v>
      </c>
      <c r="K1528" s="11" t="str">
        <f>IFERROR(INDEX('EDC Component Dictionary'!$C$5:$C$37,MATCH('Rates Database'!J1528,'EDC Component Dictionary'!$B$5:$B$37,0)), "Energy Supply")</f>
        <v>Other</v>
      </c>
      <c r="L1528" s="12">
        <v>1.474E-2</v>
      </c>
      <c r="M1528" s="12"/>
    </row>
    <row r="1529" spans="1:13" x14ac:dyDescent="0.3">
      <c r="A1529" s="18">
        <v>1527</v>
      </c>
      <c r="B1529" s="18">
        <f t="shared" si="46"/>
        <v>2022</v>
      </c>
      <c r="C1529" s="17">
        <v>44652</v>
      </c>
      <c r="D1529" s="18" t="s">
        <v>130</v>
      </c>
      <c r="E1529" s="18" t="s">
        <v>36</v>
      </c>
      <c r="F1529" s="18" t="str">
        <f t="shared" si="47"/>
        <v>Unitil-Energy Efficiency Reconciliation Factor (EERF)-44652</v>
      </c>
      <c r="G1529" s="11" t="s">
        <v>131</v>
      </c>
      <c r="H1529" s="11" t="s">
        <v>49</v>
      </c>
      <c r="I1529" s="11" t="s">
        <v>155</v>
      </c>
      <c r="J1529" s="11" t="s">
        <v>157</v>
      </c>
      <c r="K1529" s="11" t="str">
        <f>IFERROR(INDEX('EDC Component Dictionary'!$C$5:$C$37,MATCH('Rates Database'!J1529,'EDC Component Dictionary'!$B$5:$B$37,0)), "Energy Supply")</f>
        <v>Other</v>
      </c>
      <c r="L1529" s="12">
        <v>1.474E-2</v>
      </c>
      <c r="M1529" s="12"/>
    </row>
    <row r="1530" spans="1:13" x14ac:dyDescent="0.3">
      <c r="A1530" s="18">
        <v>1528</v>
      </c>
      <c r="B1530" s="18">
        <f t="shared" si="46"/>
        <v>2022</v>
      </c>
      <c r="C1530" s="17">
        <v>44621</v>
      </c>
      <c r="D1530" s="18" t="s">
        <v>130</v>
      </c>
      <c r="E1530" s="18" t="s">
        <v>36</v>
      </c>
      <c r="F1530" s="18" t="str">
        <f t="shared" si="47"/>
        <v>Unitil-Energy Efficiency Reconciliation Factor (EERF)-44621</v>
      </c>
      <c r="G1530" s="11" t="s">
        <v>131</v>
      </c>
      <c r="H1530" s="11" t="s">
        <v>49</v>
      </c>
      <c r="I1530" s="11" t="s">
        <v>155</v>
      </c>
      <c r="J1530" s="11" t="s">
        <v>157</v>
      </c>
      <c r="K1530" s="11" t="str">
        <f>IFERROR(INDEX('EDC Component Dictionary'!$C$5:$C$37,MATCH('Rates Database'!J1530,'EDC Component Dictionary'!$B$5:$B$37,0)), "Energy Supply")</f>
        <v>Other</v>
      </c>
      <c r="L1530" s="12">
        <v>1.474E-2</v>
      </c>
      <c r="M1530" s="12"/>
    </row>
    <row r="1531" spans="1:13" x14ac:dyDescent="0.3">
      <c r="A1531" s="18">
        <v>1529</v>
      </c>
      <c r="B1531" s="18">
        <f t="shared" si="46"/>
        <v>2022</v>
      </c>
      <c r="C1531" s="17">
        <v>44593</v>
      </c>
      <c r="D1531" s="18" t="s">
        <v>130</v>
      </c>
      <c r="E1531" s="18" t="s">
        <v>36</v>
      </c>
      <c r="F1531" s="18" t="str">
        <f t="shared" si="47"/>
        <v>Unitil-Energy Efficiency Reconciliation Factor (EERF)-44593</v>
      </c>
      <c r="G1531" s="11" t="s">
        <v>131</v>
      </c>
      <c r="H1531" s="11" t="s">
        <v>49</v>
      </c>
      <c r="I1531" s="11" t="s">
        <v>155</v>
      </c>
      <c r="J1531" s="11" t="s">
        <v>157</v>
      </c>
      <c r="K1531" s="11" t="str">
        <f>IFERROR(INDEX('EDC Component Dictionary'!$C$5:$C$37,MATCH('Rates Database'!J1531,'EDC Component Dictionary'!$B$5:$B$37,0)), "Energy Supply")</f>
        <v>Other</v>
      </c>
      <c r="L1531" s="12">
        <v>1.474E-2</v>
      </c>
      <c r="M1531" s="12"/>
    </row>
    <row r="1532" spans="1:13" x14ac:dyDescent="0.3">
      <c r="A1532" s="18">
        <v>1530</v>
      </c>
      <c r="B1532" s="18">
        <f t="shared" si="46"/>
        <v>2022</v>
      </c>
      <c r="C1532" s="17">
        <v>44562</v>
      </c>
      <c r="D1532" s="18" t="s">
        <v>130</v>
      </c>
      <c r="E1532" s="18" t="s">
        <v>36</v>
      </c>
      <c r="F1532" s="18" t="str">
        <f t="shared" si="47"/>
        <v>Unitil-Energy Efficiency Reconciliation Factor (EERF)-44562</v>
      </c>
      <c r="G1532" s="11" t="s">
        <v>131</v>
      </c>
      <c r="H1532" s="11" t="s">
        <v>49</v>
      </c>
      <c r="I1532" s="11" t="s">
        <v>155</v>
      </c>
      <c r="J1532" s="11" t="s">
        <v>157</v>
      </c>
      <c r="K1532" s="11" t="str">
        <f>IFERROR(INDEX('EDC Component Dictionary'!$C$5:$C$37,MATCH('Rates Database'!J1532,'EDC Component Dictionary'!$B$5:$B$37,0)), "Energy Supply")</f>
        <v>Other</v>
      </c>
      <c r="L1532" s="12">
        <v>1.474E-2</v>
      </c>
      <c r="M1532" s="12"/>
    </row>
    <row r="1533" spans="1:13" x14ac:dyDescent="0.3">
      <c r="A1533" s="18">
        <v>1531</v>
      </c>
      <c r="B1533" s="18">
        <f t="shared" si="46"/>
        <v>2021</v>
      </c>
      <c r="C1533" s="17">
        <v>44531</v>
      </c>
      <c r="D1533" s="18" t="s">
        <v>130</v>
      </c>
      <c r="E1533" s="18" t="s">
        <v>36</v>
      </c>
      <c r="F1533" s="18" t="str">
        <f t="shared" si="47"/>
        <v>Unitil-Energy Efficiency Reconciliation Factor (EERF)-44531</v>
      </c>
      <c r="G1533" s="11" t="s">
        <v>131</v>
      </c>
      <c r="H1533" s="11" t="s">
        <v>49</v>
      </c>
      <c r="I1533" s="11" t="s">
        <v>155</v>
      </c>
      <c r="J1533" s="11" t="s">
        <v>157</v>
      </c>
      <c r="K1533" s="11" t="str">
        <f>IFERROR(INDEX('EDC Component Dictionary'!$C$5:$C$37,MATCH('Rates Database'!J1533,'EDC Component Dictionary'!$B$5:$B$37,0)), "Energy Supply")</f>
        <v>Other</v>
      </c>
      <c r="L1533" s="12">
        <v>1.474E-2</v>
      </c>
      <c r="M1533" s="12"/>
    </row>
    <row r="1534" spans="1:13" x14ac:dyDescent="0.3">
      <c r="A1534" s="18">
        <v>1532</v>
      </c>
      <c r="B1534" s="18">
        <f t="shared" si="46"/>
        <v>2021</v>
      </c>
      <c r="C1534" s="17">
        <v>44501</v>
      </c>
      <c r="D1534" s="18" t="s">
        <v>130</v>
      </c>
      <c r="E1534" s="18" t="s">
        <v>36</v>
      </c>
      <c r="F1534" s="18" t="str">
        <f t="shared" si="47"/>
        <v>Unitil-Energy Efficiency Reconciliation Factor (EERF)-44501</v>
      </c>
      <c r="G1534" s="11" t="s">
        <v>131</v>
      </c>
      <c r="H1534" s="11" t="s">
        <v>49</v>
      </c>
      <c r="I1534" s="11" t="s">
        <v>155</v>
      </c>
      <c r="J1534" s="11" t="s">
        <v>157</v>
      </c>
      <c r="K1534" s="11" t="str">
        <f>IFERROR(INDEX('EDC Component Dictionary'!$C$5:$C$37,MATCH('Rates Database'!J1534,'EDC Component Dictionary'!$B$5:$B$37,0)), "Energy Supply")</f>
        <v>Other</v>
      </c>
      <c r="L1534" s="12">
        <v>1.474E-2</v>
      </c>
      <c r="M1534" s="12"/>
    </row>
    <row r="1535" spans="1:13" x14ac:dyDescent="0.3">
      <c r="A1535" s="18">
        <v>1533</v>
      </c>
      <c r="B1535" s="18">
        <f t="shared" si="46"/>
        <v>2021</v>
      </c>
      <c r="C1535" s="17">
        <v>44470</v>
      </c>
      <c r="D1535" s="18" t="s">
        <v>130</v>
      </c>
      <c r="E1535" s="18" t="s">
        <v>36</v>
      </c>
      <c r="F1535" s="18" t="str">
        <f t="shared" si="47"/>
        <v>Unitil-Energy Efficiency Reconciliation Factor (EERF)-44470</v>
      </c>
      <c r="G1535" s="11" t="s">
        <v>131</v>
      </c>
      <c r="H1535" s="11" t="s">
        <v>49</v>
      </c>
      <c r="I1535" s="11" t="s">
        <v>155</v>
      </c>
      <c r="J1535" s="11" t="s">
        <v>157</v>
      </c>
      <c r="K1535" s="11" t="str">
        <f>IFERROR(INDEX('EDC Component Dictionary'!$C$5:$C$37,MATCH('Rates Database'!J1535,'EDC Component Dictionary'!$B$5:$B$37,0)), "Energy Supply")</f>
        <v>Other</v>
      </c>
      <c r="L1535" s="12">
        <v>1.474E-2</v>
      </c>
      <c r="M1535" s="12"/>
    </row>
    <row r="1536" spans="1:13" x14ac:dyDescent="0.3">
      <c r="A1536" s="18">
        <v>1534</v>
      </c>
      <c r="B1536" s="18">
        <f t="shared" si="46"/>
        <v>2021</v>
      </c>
      <c r="C1536" s="17">
        <v>44440</v>
      </c>
      <c r="D1536" s="18" t="s">
        <v>130</v>
      </c>
      <c r="E1536" s="18" t="s">
        <v>36</v>
      </c>
      <c r="F1536" s="18" t="str">
        <f t="shared" si="47"/>
        <v>Unitil-Energy Efficiency Reconciliation Factor (EERF)-44440</v>
      </c>
      <c r="G1536" s="11" t="s">
        <v>131</v>
      </c>
      <c r="H1536" s="11" t="s">
        <v>49</v>
      </c>
      <c r="I1536" s="11" t="s">
        <v>155</v>
      </c>
      <c r="J1536" s="11" t="s">
        <v>157</v>
      </c>
      <c r="K1536" s="11" t="str">
        <f>IFERROR(INDEX('EDC Component Dictionary'!$C$5:$C$37,MATCH('Rates Database'!J1536,'EDC Component Dictionary'!$B$5:$B$37,0)), "Energy Supply")</f>
        <v>Other</v>
      </c>
      <c r="L1536" s="12">
        <v>1.474E-2</v>
      </c>
      <c r="M1536" s="12"/>
    </row>
    <row r="1537" spans="1:13" x14ac:dyDescent="0.3">
      <c r="A1537" s="18">
        <v>1535</v>
      </c>
      <c r="B1537" s="18">
        <f t="shared" si="46"/>
        <v>2021</v>
      </c>
      <c r="C1537" s="17">
        <v>44409</v>
      </c>
      <c r="D1537" s="18" t="s">
        <v>130</v>
      </c>
      <c r="E1537" s="18" t="s">
        <v>36</v>
      </c>
      <c r="F1537" s="18" t="str">
        <f t="shared" si="47"/>
        <v>Unitil-Energy Efficiency Reconciliation Factor (EERF)-44409</v>
      </c>
      <c r="G1537" s="11" t="s">
        <v>131</v>
      </c>
      <c r="H1537" s="11" t="s">
        <v>49</v>
      </c>
      <c r="I1537" s="11" t="s">
        <v>155</v>
      </c>
      <c r="J1537" s="11" t="s">
        <v>157</v>
      </c>
      <c r="K1537" s="11" t="str">
        <f>IFERROR(INDEX('EDC Component Dictionary'!$C$5:$C$37,MATCH('Rates Database'!J1537,'EDC Component Dictionary'!$B$5:$B$37,0)), "Energy Supply")</f>
        <v>Other</v>
      </c>
      <c r="L1537" s="12">
        <v>1.474E-2</v>
      </c>
      <c r="M1537" s="12"/>
    </row>
    <row r="1538" spans="1:13" x14ac:dyDescent="0.3">
      <c r="A1538" s="18">
        <v>1536</v>
      </c>
      <c r="B1538" s="18">
        <f t="shared" si="46"/>
        <v>2021</v>
      </c>
      <c r="C1538" s="17">
        <v>44378</v>
      </c>
      <c r="D1538" s="18" t="s">
        <v>130</v>
      </c>
      <c r="E1538" s="18" t="s">
        <v>36</v>
      </c>
      <c r="F1538" s="18" t="str">
        <f t="shared" si="47"/>
        <v>Unitil-Energy Efficiency Reconciliation Factor (EERF)-44378</v>
      </c>
      <c r="G1538" s="11" t="s">
        <v>131</v>
      </c>
      <c r="H1538" s="11" t="s">
        <v>49</v>
      </c>
      <c r="I1538" s="11" t="s">
        <v>155</v>
      </c>
      <c r="J1538" s="11" t="s">
        <v>157</v>
      </c>
      <c r="K1538" s="11" t="str">
        <f>IFERROR(INDEX('EDC Component Dictionary'!$C$5:$C$37,MATCH('Rates Database'!J1538,'EDC Component Dictionary'!$B$5:$B$37,0)), "Energy Supply")</f>
        <v>Other</v>
      </c>
      <c r="L1538" s="12">
        <v>1.474E-2</v>
      </c>
      <c r="M1538" s="12"/>
    </row>
    <row r="1539" spans="1:13" x14ac:dyDescent="0.3">
      <c r="A1539" s="18">
        <v>1537</v>
      </c>
      <c r="B1539" s="18">
        <f t="shared" ref="B1539:B1602" si="48">YEAR(C1539)</f>
        <v>2021</v>
      </c>
      <c r="C1539" s="17">
        <v>44348</v>
      </c>
      <c r="D1539" s="18" t="s">
        <v>130</v>
      </c>
      <c r="E1539" s="18" t="s">
        <v>36</v>
      </c>
      <c r="F1539" s="18" t="str">
        <f t="shared" si="47"/>
        <v>Unitil-Energy Efficiency Reconciliation Factor (EERF)-44348</v>
      </c>
      <c r="G1539" s="11" t="s">
        <v>131</v>
      </c>
      <c r="H1539" s="11" t="s">
        <v>49</v>
      </c>
      <c r="I1539" s="11" t="s">
        <v>155</v>
      </c>
      <c r="J1539" s="11" t="s">
        <v>157</v>
      </c>
      <c r="K1539" s="11" t="str">
        <f>IFERROR(INDEX('EDC Component Dictionary'!$C$5:$C$37,MATCH('Rates Database'!J1539,'EDC Component Dictionary'!$B$5:$B$37,0)), "Energy Supply")</f>
        <v>Other</v>
      </c>
      <c r="L1539" s="12">
        <v>1.474E-2</v>
      </c>
      <c r="M1539" s="12"/>
    </row>
    <row r="1540" spans="1:13" x14ac:dyDescent="0.3">
      <c r="A1540" s="18">
        <v>1538</v>
      </c>
      <c r="B1540" s="18">
        <f t="shared" si="48"/>
        <v>2021</v>
      </c>
      <c r="C1540" s="17">
        <v>44317</v>
      </c>
      <c r="D1540" s="18" t="s">
        <v>130</v>
      </c>
      <c r="E1540" s="18" t="s">
        <v>36</v>
      </c>
      <c r="F1540" s="18" t="str">
        <f t="shared" ref="F1540:F1603" si="49">_xlfn.CONCAT(E1540,"-",J1540,"-",C1540)</f>
        <v>Unitil-Energy Efficiency Reconciliation Factor (EERF)-44317</v>
      </c>
      <c r="G1540" s="11" t="s">
        <v>131</v>
      </c>
      <c r="H1540" s="11" t="s">
        <v>49</v>
      </c>
      <c r="I1540" s="11" t="s">
        <v>155</v>
      </c>
      <c r="J1540" s="11" t="s">
        <v>157</v>
      </c>
      <c r="K1540" s="11" t="str">
        <f>IFERROR(INDEX('EDC Component Dictionary'!$C$5:$C$37,MATCH('Rates Database'!J1540,'EDC Component Dictionary'!$B$5:$B$37,0)), "Energy Supply")</f>
        <v>Other</v>
      </c>
      <c r="L1540" s="12">
        <v>1.9470000000000001E-2</v>
      </c>
      <c r="M1540" s="12"/>
    </row>
    <row r="1541" spans="1:13" x14ac:dyDescent="0.3">
      <c r="A1541" s="18">
        <v>1539</v>
      </c>
      <c r="B1541" s="18">
        <f t="shared" si="48"/>
        <v>2021</v>
      </c>
      <c r="C1541" s="17">
        <v>44287</v>
      </c>
      <c r="D1541" s="18" t="s">
        <v>130</v>
      </c>
      <c r="E1541" s="18" t="s">
        <v>36</v>
      </c>
      <c r="F1541" s="18" t="str">
        <f t="shared" si="49"/>
        <v>Unitil-Energy Efficiency Reconciliation Factor (EERF)-44287</v>
      </c>
      <c r="G1541" s="11" t="s">
        <v>131</v>
      </c>
      <c r="H1541" s="11" t="s">
        <v>49</v>
      </c>
      <c r="I1541" s="11" t="s">
        <v>155</v>
      </c>
      <c r="J1541" s="11" t="s">
        <v>157</v>
      </c>
      <c r="K1541" s="11" t="str">
        <f>IFERROR(INDEX('EDC Component Dictionary'!$C$5:$C$37,MATCH('Rates Database'!J1541,'EDC Component Dictionary'!$B$5:$B$37,0)), "Energy Supply")</f>
        <v>Other</v>
      </c>
      <c r="L1541" s="12">
        <v>1.9470000000000001E-2</v>
      </c>
      <c r="M1541" s="12"/>
    </row>
    <row r="1542" spans="1:13" x14ac:dyDescent="0.3">
      <c r="A1542" s="18">
        <v>1540</v>
      </c>
      <c r="B1542" s="18">
        <f t="shared" si="48"/>
        <v>2021</v>
      </c>
      <c r="C1542" s="17">
        <v>44256</v>
      </c>
      <c r="D1542" s="18" t="s">
        <v>130</v>
      </c>
      <c r="E1542" s="18" t="s">
        <v>36</v>
      </c>
      <c r="F1542" s="18" t="str">
        <f t="shared" si="49"/>
        <v>Unitil-Energy Efficiency Reconciliation Factor (EERF)-44256</v>
      </c>
      <c r="G1542" s="11" t="s">
        <v>131</v>
      </c>
      <c r="H1542" s="11" t="s">
        <v>49</v>
      </c>
      <c r="I1542" s="11" t="s">
        <v>155</v>
      </c>
      <c r="J1542" s="11" t="s">
        <v>157</v>
      </c>
      <c r="K1542" s="11" t="str">
        <f>IFERROR(INDEX('EDC Component Dictionary'!$C$5:$C$37,MATCH('Rates Database'!J1542,'EDC Component Dictionary'!$B$5:$B$37,0)), "Energy Supply")</f>
        <v>Other</v>
      </c>
      <c r="L1542" s="12">
        <v>1.9470000000000001E-2</v>
      </c>
      <c r="M1542" s="12"/>
    </row>
    <row r="1543" spans="1:13" x14ac:dyDescent="0.3">
      <c r="A1543" s="18">
        <v>1541</v>
      </c>
      <c r="B1543" s="18">
        <f t="shared" si="48"/>
        <v>2021</v>
      </c>
      <c r="C1543" s="17">
        <v>44228</v>
      </c>
      <c r="D1543" s="18" t="s">
        <v>130</v>
      </c>
      <c r="E1543" s="18" t="s">
        <v>36</v>
      </c>
      <c r="F1543" s="18" t="str">
        <f t="shared" si="49"/>
        <v>Unitil-Energy Efficiency Reconciliation Factor (EERF)-44228</v>
      </c>
      <c r="G1543" s="11" t="s">
        <v>131</v>
      </c>
      <c r="H1543" s="11" t="s">
        <v>49</v>
      </c>
      <c r="I1543" s="11" t="s">
        <v>155</v>
      </c>
      <c r="J1543" s="11" t="s">
        <v>157</v>
      </c>
      <c r="K1543" s="11" t="str">
        <f>IFERROR(INDEX('EDC Component Dictionary'!$C$5:$C$37,MATCH('Rates Database'!J1543,'EDC Component Dictionary'!$B$5:$B$37,0)), "Energy Supply")</f>
        <v>Other</v>
      </c>
      <c r="L1543" s="12">
        <v>1.9470000000000001E-2</v>
      </c>
      <c r="M1543" s="12"/>
    </row>
    <row r="1544" spans="1:13" x14ac:dyDescent="0.3">
      <c r="A1544" s="18">
        <v>1542</v>
      </c>
      <c r="B1544" s="18">
        <f t="shared" si="48"/>
        <v>2021</v>
      </c>
      <c r="C1544" s="17">
        <v>44197</v>
      </c>
      <c r="D1544" s="18" t="s">
        <v>130</v>
      </c>
      <c r="E1544" s="18" t="s">
        <v>36</v>
      </c>
      <c r="F1544" s="18" t="str">
        <f t="shared" si="49"/>
        <v>Unitil-Energy Efficiency Reconciliation Factor (EERF)-44197</v>
      </c>
      <c r="G1544" s="11" t="s">
        <v>131</v>
      </c>
      <c r="H1544" s="11" t="s">
        <v>49</v>
      </c>
      <c r="I1544" s="11" t="s">
        <v>155</v>
      </c>
      <c r="J1544" s="11" t="s">
        <v>157</v>
      </c>
      <c r="K1544" s="11" t="str">
        <f>IFERROR(INDEX('EDC Component Dictionary'!$C$5:$C$37,MATCH('Rates Database'!J1544,'EDC Component Dictionary'!$B$5:$B$37,0)), "Energy Supply")</f>
        <v>Other</v>
      </c>
      <c r="L1544" s="12">
        <v>1.9470000000000001E-2</v>
      </c>
      <c r="M1544" s="12"/>
    </row>
    <row r="1545" spans="1:13" x14ac:dyDescent="0.3">
      <c r="A1545" s="18">
        <v>1543</v>
      </c>
      <c r="B1545" s="18">
        <f t="shared" si="48"/>
        <v>2020</v>
      </c>
      <c r="C1545" s="17">
        <v>44166</v>
      </c>
      <c r="D1545" s="18" t="s">
        <v>130</v>
      </c>
      <c r="E1545" s="18" t="s">
        <v>36</v>
      </c>
      <c r="F1545" s="18" t="str">
        <f t="shared" si="49"/>
        <v>Unitil-Energy Efficiency Reconciliation Factor (EERF)-44166</v>
      </c>
      <c r="G1545" s="11" t="s">
        <v>131</v>
      </c>
      <c r="H1545" s="11" t="s">
        <v>49</v>
      </c>
      <c r="I1545" s="11" t="s">
        <v>155</v>
      </c>
      <c r="J1545" s="11" t="s">
        <v>157</v>
      </c>
      <c r="K1545" s="11" t="str">
        <f>IFERROR(INDEX('EDC Component Dictionary'!$C$5:$C$37,MATCH('Rates Database'!J1545,'EDC Component Dictionary'!$B$5:$B$37,0)), "Energy Supply")</f>
        <v>Other</v>
      </c>
      <c r="L1545" s="12">
        <v>1.9470000000000001E-2</v>
      </c>
      <c r="M1545" s="12"/>
    </row>
    <row r="1546" spans="1:13" x14ac:dyDescent="0.3">
      <c r="A1546" s="18">
        <v>1544</v>
      </c>
      <c r="B1546" s="18">
        <f t="shared" si="48"/>
        <v>2020</v>
      </c>
      <c r="C1546" s="17">
        <v>44136</v>
      </c>
      <c r="D1546" s="18" t="s">
        <v>130</v>
      </c>
      <c r="E1546" s="18" t="s">
        <v>36</v>
      </c>
      <c r="F1546" s="18" t="str">
        <f t="shared" si="49"/>
        <v>Unitil-Energy Efficiency Reconciliation Factor (EERF)-44136</v>
      </c>
      <c r="G1546" s="11" t="s">
        <v>131</v>
      </c>
      <c r="H1546" s="11" t="s">
        <v>49</v>
      </c>
      <c r="I1546" s="11" t="s">
        <v>155</v>
      </c>
      <c r="J1546" s="11" t="s">
        <v>157</v>
      </c>
      <c r="K1546" s="11" t="str">
        <f>IFERROR(INDEX('EDC Component Dictionary'!$C$5:$C$37,MATCH('Rates Database'!J1546,'EDC Component Dictionary'!$B$5:$B$37,0)), "Energy Supply")</f>
        <v>Other</v>
      </c>
      <c r="L1546" s="12">
        <v>1.9470000000000001E-2</v>
      </c>
      <c r="M1546" s="12"/>
    </row>
    <row r="1547" spans="1:13" x14ac:dyDescent="0.3">
      <c r="A1547" s="18">
        <v>1545</v>
      </c>
      <c r="B1547" s="18">
        <f t="shared" si="48"/>
        <v>2020</v>
      </c>
      <c r="C1547" s="17">
        <v>44105</v>
      </c>
      <c r="D1547" s="18" t="s">
        <v>130</v>
      </c>
      <c r="E1547" s="18" t="s">
        <v>36</v>
      </c>
      <c r="F1547" s="18" t="str">
        <f t="shared" si="49"/>
        <v>Unitil-Energy Efficiency Reconciliation Factor (EERF)-44105</v>
      </c>
      <c r="G1547" s="11" t="s">
        <v>131</v>
      </c>
      <c r="H1547" s="11" t="s">
        <v>49</v>
      </c>
      <c r="I1547" s="11" t="s">
        <v>155</v>
      </c>
      <c r="J1547" s="11" t="s">
        <v>157</v>
      </c>
      <c r="K1547" s="11" t="str">
        <f>IFERROR(INDEX('EDC Component Dictionary'!$C$5:$C$37,MATCH('Rates Database'!J1547,'EDC Component Dictionary'!$B$5:$B$37,0)), "Energy Supply")</f>
        <v>Other</v>
      </c>
      <c r="L1547" s="12">
        <v>1.9470000000000001E-2</v>
      </c>
      <c r="M1547" s="12"/>
    </row>
    <row r="1548" spans="1:13" x14ac:dyDescent="0.3">
      <c r="A1548" s="18">
        <v>1546</v>
      </c>
      <c r="B1548" s="18">
        <f t="shared" si="48"/>
        <v>2020</v>
      </c>
      <c r="C1548" s="17">
        <v>44075</v>
      </c>
      <c r="D1548" s="18" t="s">
        <v>130</v>
      </c>
      <c r="E1548" s="18" t="s">
        <v>36</v>
      </c>
      <c r="F1548" s="18" t="str">
        <f t="shared" si="49"/>
        <v>Unitil-Energy Efficiency Reconciliation Factor (EERF)-44075</v>
      </c>
      <c r="G1548" s="11" t="s">
        <v>131</v>
      </c>
      <c r="H1548" s="11" t="s">
        <v>49</v>
      </c>
      <c r="I1548" s="11" t="s">
        <v>155</v>
      </c>
      <c r="J1548" s="11" t="s">
        <v>157</v>
      </c>
      <c r="K1548" s="11" t="str">
        <f>IFERROR(INDEX('EDC Component Dictionary'!$C$5:$C$37,MATCH('Rates Database'!J1548,'EDC Component Dictionary'!$B$5:$B$37,0)), "Energy Supply")</f>
        <v>Other</v>
      </c>
      <c r="L1548" s="12">
        <v>1.9470000000000001E-2</v>
      </c>
      <c r="M1548" s="12"/>
    </row>
    <row r="1549" spans="1:13" x14ac:dyDescent="0.3">
      <c r="A1549" s="18">
        <v>1547</v>
      </c>
      <c r="B1549" s="18">
        <f t="shared" si="48"/>
        <v>2020</v>
      </c>
      <c r="C1549" s="17">
        <v>44044</v>
      </c>
      <c r="D1549" s="18" t="s">
        <v>130</v>
      </c>
      <c r="E1549" s="18" t="s">
        <v>36</v>
      </c>
      <c r="F1549" s="18" t="str">
        <f t="shared" si="49"/>
        <v>Unitil-Energy Efficiency Reconciliation Factor (EERF)-44044</v>
      </c>
      <c r="G1549" s="11" t="s">
        <v>131</v>
      </c>
      <c r="H1549" s="11" t="s">
        <v>49</v>
      </c>
      <c r="I1549" s="11" t="s">
        <v>155</v>
      </c>
      <c r="J1549" s="11" t="s">
        <v>157</v>
      </c>
      <c r="K1549" s="11" t="str">
        <f>IFERROR(INDEX('EDC Component Dictionary'!$C$5:$C$37,MATCH('Rates Database'!J1549,'EDC Component Dictionary'!$B$5:$B$37,0)), "Energy Supply")</f>
        <v>Other</v>
      </c>
      <c r="L1549" s="12">
        <v>1.9470000000000001E-2</v>
      </c>
      <c r="M1549" s="12"/>
    </row>
    <row r="1550" spans="1:13" x14ac:dyDescent="0.3">
      <c r="A1550" s="18">
        <v>1548</v>
      </c>
      <c r="B1550" s="18">
        <f t="shared" si="48"/>
        <v>2020</v>
      </c>
      <c r="C1550" s="17">
        <v>44013</v>
      </c>
      <c r="D1550" s="18" t="s">
        <v>130</v>
      </c>
      <c r="E1550" s="18" t="s">
        <v>36</v>
      </c>
      <c r="F1550" s="18" t="str">
        <f t="shared" si="49"/>
        <v>Unitil-Energy Efficiency Reconciliation Factor (EERF)-44013</v>
      </c>
      <c r="G1550" s="11" t="s">
        <v>131</v>
      </c>
      <c r="H1550" s="11" t="s">
        <v>49</v>
      </c>
      <c r="I1550" s="11" t="s">
        <v>155</v>
      </c>
      <c r="J1550" s="11" t="s">
        <v>157</v>
      </c>
      <c r="K1550" s="11" t="str">
        <f>IFERROR(INDEX('EDC Component Dictionary'!$C$5:$C$37,MATCH('Rates Database'!J1550,'EDC Component Dictionary'!$B$5:$B$37,0)), "Energy Supply")</f>
        <v>Other</v>
      </c>
      <c r="L1550" s="12">
        <v>1.9470000000000001E-2</v>
      </c>
      <c r="M1550" s="12"/>
    </row>
    <row r="1551" spans="1:13" x14ac:dyDescent="0.3">
      <c r="A1551" s="18">
        <v>1549</v>
      </c>
      <c r="B1551" s="18">
        <f t="shared" si="48"/>
        <v>2020</v>
      </c>
      <c r="C1551" s="17">
        <v>43983</v>
      </c>
      <c r="D1551" s="18" t="s">
        <v>130</v>
      </c>
      <c r="E1551" s="18" t="s">
        <v>36</v>
      </c>
      <c r="F1551" s="18" t="str">
        <f t="shared" si="49"/>
        <v>Unitil-Energy Efficiency Reconciliation Factor (EERF)-43983</v>
      </c>
      <c r="G1551" s="11" t="s">
        <v>131</v>
      </c>
      <c r="H1551" s="11" t="s">
        <v>49</v>
      </c>
      <c r="I1551" s="11" t="s">
        <v>155</v>
      </c>
      <c r="J1551" s="11" t="s">
        <v>157</v>
      </c>
      <c r="K1551" s="11" t="str">
        <f>IFERROR(INDEX('EDC Component Dictionary'!$C$5:$C$37,MATCH('Rates Database'!J1551,'EDC Component Dictionary'!$B$5:$B$37,0)), "Energy Supply")</f>
        <v>Other</v>
      </c>
      <c r="L1551" s="12">
        <v>1.9470000000000001E-2</v>
      </c>
      <c r="M1551" s="12"/>
    </row>
    <row r="1552" spans="1:13" x14ac:dyDescent="0.3">
      <c r="A1552" s="18">
        <v>1550</v>
      </c>
      <c r="B1552" s="18">
        <f t="shared" si="48"/>
        <v>2020</v>
      </c>
      <c r="C1552" s="17">
        <v>43952</v>
      </c>
      <c r="D1552" s="18" t="s">
        <v>130</v>
      </c>
      <c r="E1552" s="18" t="s">
        <v>36</v>
      </c>
      <c r="F1552" s="18" t="str">
        <f t="shared" si="49"/>
        <v>Unitil-Energy Efficiency Reconciliation Factor (EERF)-43952</v>
      </c>
      <c r="G1552" s="11" t="s">
        <v>131</v>
      </c>
      <c r="H1552" s="11" t="s">
        <v>49</v>
      </c>
      <c r="I1552" s="11" t="s">
        <v>155</v>
      </c>
      <c r="J1552" s="11" t="s">
        <v>157</v>
      </c>
      <c r="K1552" s="11" t="str">
        <f>IFERROR(INDEX('EDC Component Dictionary'!$C$5:$C$37,MATCH('Rates Database'!J1552,'EDC Component Dictionary'!$B$5:$B$37,0)), "Energy Supply")</f>
        <v>Other</v>
      </c>
      <c r="L1552" s="12">
        <v>1.6750000000000001E-2</v>
      </c>
      <c r="M1552" s="12"/>
    </row>
    <row r="1553" spans="1:13" x14ac:dyDescent="0.3">
      <c r="A1553" s="18">
        <v>1551</v>
      </c>
      <c r="B1553" s="18">
        <f t="shared" si="48"/>
        <v>2020</v>
      </c>
      <c r="C1553" s="17">
        <v>43922</v>
      </c>
      <c r="D1553" s="18" t="s">
        <v>130</v>
      </c>
      <c r="E1553" s="18" t="s">
        <v>36</v>
      </c>
      <c r="F1553" s="18" t="str">
        <f t="shared" si="49"/>
        <v>Unitil-Energy Efficiency Reconciliation Factor (EERF)-43922</v>
      </c>
      <c r="G1553" s="11" t="s">
        <v>131</v>
      </c>
      <c r="H1553" s="11" t="s">
        <v>49</v>
      </c>
      <c r="I1553" s="11" t="s">
        <v>155</v>
      </c>
      <c r="J1553" s="11" t="s">
        <v>157</v>
      </c>
      <c r="K1553" s="11" t="str">
        <f>IFERROR(INDEX('EDC Component Dictionary'!$C$5:$C$37,MATCH('Rates Database'!J1553,'EDC Component Dictionary'!$B$5:$B$37,0)), "Energy Supply")</f>
        <v>Other</v>
      </c>
      <c r="L1553" s="12">
        <v>1.6750000000000001E-2</v>
      </c>
      <c r="M1553" s="12"/>
    </row>
    <row r="1554" spans="1:13" x14ac:dyDescent="0.3">
      <c r="A1554" s="18">
        <v>1552</v>
      </c>
      <c r="B1554" s="18">
        <f t="shared" si="48"/>
        <v>2020</v>
      </c>
      <c r="C1554" s="17">
        <v>43891</v>
      </c>
      <c r="D1554" s="18" t="s">
        <v>130</v>
      </c>
      <c r="E1554" s="18" t="s">
        <v>36</v>
      </c>
      <c r="F1554" s="18" t="str">
        <f t="shared" si="49"/>
        <v>Unitil-Energy Efficiency Reconciliation Factor (EERF)-43891</v>
      </c>
      <c r="G1554" s="11" t="s">
        <v>131</v>
      </c>
      <c r="H1554" s="11" t="s">
        <v>49</v>
      </c>
      <c r="I1554" s="11" t="s">
        <v>155</v>
      </c>
      <c r="J1554" s="11" t="s">
        <v>157</v>
      </c>
      <c r="K1554" s="11" t="str">
        <f>IFERROR(INDEX('EDC Component Dictionary'!$C$5:$C$37,MATCH('Rates Database'!J1554,'EDC Component Dictionary'!$B$5:$B$37,0)), "Energy Supply")</f>
        <v>Other</v>
      </c>
      <c r="L1554" s="12">
        <v>1.6750000000000001E-2</v>
      </c>
      <c r="M1554" s="12"/>
    </row>
    <row r="1555" spans="1:13" x14ac:dyDescent="0.3">
      <c r="A1555" s="18">
        <v>1553</v>
      </c>
      <c r="B1555" s="18">
        <f t="shared" si="48"/>
        <v>2020</v>
      </c>
      <c r="C1555" s="17">
        <v>43862</v>
      </c>
      <c r="D1555" s="18" t="s">
        <v>130</v>
      </c>
      <c r="E1555" s="18" t="s">
        <v>36</v>
      </c>
      <c r="F1555" s="18" t="str">
        <f t="shared" si="49"/>
        <v>Unitil-Energy Efficiency Reconciliation Factor (EERF)-43862</v>
      </c>
      <c r="G1555" s="11" t="s">
        <v>131</v>
      </c>
      <c r="H1555" s="11" t="s">
        <v>49</v>
      </c>
      <c r="I1555" s="11" t="s">
        <v>155</v>
      </c>
      <c r="J1555" s="11" t="s">
        <v>157</v>
      </c>
      <c r="K1555" s="11" t="str">
        <f>IFERROR(INDEX('EDC Component Dictionary'!$C$5:$C$37,MATCH('Rates Database'!J1555,'EDC Component Dictionary'!$B$5:$B$37,0)), "Energy Supply")</f>
        <v>Other</v>
      </c>
      <c r="L1555" s="12">
        <v>1.6750000000000001E-2</v>
      </c>
      <c r="M1555" s="12"/>
    </row>
    <row r="1556" spans="1:13" x14ac:dyDescent="0.3">
      <c r="A1556" s="18">
        <v>1554</v>
      </c>
      <c r="B1556" s="18">
        <f t="shared" si="48"/>
        <v>2020</v>
      </c>
      <c r="C1556" s="17">
        <v>43831</v>
      </c>
      <c r="D1556" s="18" t="s">
        <v>130</v>
      </c>
      <c r="E1556" s="18" t="s">
        <v>36</v>
      </c>
      <c r="F1556" s="18" t="str">
        <f t="shared" si="49"/>
        <v>Unitil-Energy Efficiency Reconciliation Factor (EERF)-43831</v>
      </c>
      <c r="G1556" s="11" t="s">
        <v>131</v>
      </c>
      <c r="H1556" s="11" t="s">
        <v>49</v>
      </c>
      <c r="I1556" s="11" t="s">
        <v>155</v>
      </c>
      <c r="J1556" s="11" t="s">
        <v>157</v>
      </c>
      <c r="K1556" s="11" t="str">
        <f>IFERROR(INDEX('EDC Component Dictionary'!$C$5:$C$37,MATCH('Rates Database'!J1556,'EDC Component Dictionary'!$B$5:$B$37,0)), "Energy Supply")</f>
        <v>Other</v>
      </c>
      <c r="L1556" s="12">
        <v>1.6750000000000001E-2</v>
      </c>
      <c r="M1556" s="12"/>
    </row>
    <row r="1557" spans="1:13" x14ac:dyDescent="0.3">
      <c r="A1557" s="18">
        <v>1555</v>
      </c>
      <c r="B1557" s="18">
        <f t="shared" si="48"/>
        <v>2019</v>
      </c>
      <c r="C1557" s="17">
        <v>43800</v>
      </c>
      <c r="D1557" s="18" t="s">
        <v>130</v>
      </c>
      <c r="E1557" s="18" t="s">
        <v>36</v>
      </c>
      <c r="F1557" s="18" t="str">
        <f t="shared" si="49"/>
        <v>Unitil-Energy Efficiency Reconciliation Factor (EERF)-43800</v>
      </c>
      <c r="G1557" s="11" t="s">
        <v>131</v>
      </c>
      <c r="H1557" s="11" t="s">
        <v>49</v>
      </c>
      <c r="I1557" s="11" t="s">
        <v>155</v>
      </c>
      <c r="J1557" s="11" t="s">
        <v>157</v>
      </c>
      <c r="K1557" s="11" t="str">
        <f>IFERROR(INDEX('EDC Component Dictionary'!$C$5:$C$37,MATCH('Rates Database'!J1557,'EDC Component Dictionary'!$B$5:$B$37,0)), "Energy Supply")</f>
        <v>Other</v>
      </c>
      <c r="L1557" s="12">
        <v>1.6750000000000001E-2</v>
      </c>
      <c r="M1557" s="12"/>
    </row>
    <row r="1558" spans="1:13" x14ac:dyDescent="0.3">
      <c r="A1558" s="18">
        <v>1556</v>
      </c>
      <c r="B1558" s="18">
        <f t="shared" si="48"/>
        <v>2019</v>
      </c>
      <c r="C1558" s="17">
        <v>43770</v>
      </c>
      <c r="D1558" s="18" t="s">
        <v>130</v>
      </c>
      <c r="E1558" s="18" t="s">
        <v>36</v>
      </c>
      <c r="F1558" s="18" t="str">
        <f t="shared" si="49"/>
        <v>Unitil-Energy Efficiency Reconciliation Factor (EERF)-43770</v>
      </c>
      <c r="G1558" s="11" t="s">
        <v>131</v>
      </c>
      <c r="H1558" s="11" t="s">
        <v>49</v>
      </c>
      <c r="I1558" s="11" t="s">
        <v>155</v>
      </c>
      <c r="J1558" s="11" t="s">
        <v>157</v>
      </c>
      <c r="K1558" s="11" t="str">
        <f>IFERROR(INDEX('EDC Component Dictionary'!$C$5:$C$37,MATCH('Rates Database'!J1558,'EDC Component Dictionary'!$B$5:$B$37,0)), "Energy Supply")</f>
        <v>Other</v>
      </c>
      <c r="L1558" s="12">
        <v>1.6750000000000001E-2</v>
      </c>
      <c r="M1558" s="12"/>
    </row>
    <row r="1559" spans="1:13" x14ac:dyDescent="0.3">
      <c r="A1559" s="18">
        <v>1557</v>
      </c>
      <c r="B1559" s="18">
        <f t="shared" si="48"/>
        <v>2019</v>
      </c>
      <c r="C1559" s="17">
        <v>43739</v>
      </c>
      <c r="D1559" s="18" t="s">
        <v>130</v>
      </c>
      <c r="E1559" s="18" t="s">
        <v>36</v>
      </c>
      <c r="F1559" s="18" t="str">
        <f t="shared" si="49"/>
        <v>Unitil-Energy Efficiency Reconciliation Factor (EERF)-43739</v>
      </c>
      <c r="G1559" s="11" t="s">
        <v>131</v>
      </c>
      <c r="H1559" s="11" t="s">
        <v>49</v>
      </c>
      <c r="I1559" s="11" t="s">
        <v>155</v>
      </c>
      <c r="J1559" s="11" t="s">
        <v>157</v>
      </c>
      <c r="K1559" s="11" t="str">
        <f>IFERROR(INDEX('EDC Component Dictionary'!$C$5:$C$37,MATCH('Rates Database'!J1559,'EDC Component Dictionary'!$B$5:$B$37,0)), "Energy Supply")</f>
        <v>Other</v>
      </c>
      <c r="L1559" s="12">
        <v>1.6750000000000001E-2</v>
      </c>
      <c r="M1559" s="12"/>
    </row>
    <row r="1560" spans="1:13" x14ac:dyDescent="0.3">
      <c r="A1560" s="18">
        <v>1558</v>
      </c>
      <c r="B1560" s="18">
        <f t="shared" si="48"/>
        <v>2019</v>
      </c>
      <c r="C1560" s="17">
        <v>43709</v>
      </c>
      <c r="D1560" s="18" t="s">
        <v>130</v>
      </c>
      <c r="E1560" s="18" t="s">
        <v>36</v>
      </c>
      <c r="F1560" s="18" t="str">
        <f t="shared" si="49"/>
        <v>Unitil-Energy Efficiency Reconciliation Factor (EERF)-43709</v>
      </c>
      <c r="G1560" s="11" t="s">
        <v>131</v>
      </c>
      <c r="H1560" s="11" t="s">
        <v>49</v>
      </c>
      <c r="I1560" s="11" t="s">
        <v>155</v>
      </c>
      <c r="J1560" s="11" t="s">
        <v>157</v>
      </c>
      <c r="K1560" s="11" t="str">
        <f>IFERROR(INDEX('EDC Component Dictionary'!$C$5:$C$37,MATCH('Rates Database'!J1560,'EDC Component Dictionary'!$B$5:$B$37,0)), "Energy Supply")</f>
        <v>Other</v>
      </c>
      <c r="L1560" s="12">
        <v>1.6750000000000001E-2</v>
      </c>
      <c r="M1560" s="12"/>
    </row>
    <row r="1561" spans="1:13" x14ac:dyDescent="0.3">
      <c r="A1561" s="18">
        <v>1559</v>
      </c>
      <c r="B1561" s="18">
        <f t="shared" si="48"/>
        <v>2019</v>
      </c>
      <c r="C1561" s="17">
        <v>43678</v>
      </c>
      <c r="D1561" s="18" t="s">
        <v>130</v>
      </c>
      <c r="E1561" s="18" t="s">
        <v>36</v>
      </c>
      <c r="F1561" s="18" t="str">
        <f t="shared" si="49"/>
        <v>Unitil-Energy Efficiency Reconciliation Factor (EERF)-43678</v>
      </c>
      <c r="G1561" s="11" t="s">
        <v>131</v>
      </c>
      <c r="H1561" s="11" t="s">
        <v>49</v>
      </c>
      <c r="I1561" s="11" t="s">
        <v>155</v>
      </c>
      <c r="J1561" s="11" t="s">
        <v>157</v>
      </c>
      <c r="K1561" s="11" t="str">
        <f>IFERROR(INDEX('EDC Component Dictionary'!$C$5:$C$37,MATCH('Rates Database'!J1561,'EDC Component Dictionary'!$B$5:$B$37,0)), "Energy Supply")</f>
        <v>Other</v>
      </c>
      <c r="L1561" s="12">
        <v>1.6750000000000001E-2</v>
      </c>
      <c r="M1561" s="12"/>
    </row>
    <row r="1562" spans="1:13" x14ac:dyDescent="0.3">
      <c r="A1562" s="18">
        <v>1560</v>
      </c>
      <c r="B1562" s="18">
        <f t="shared" si="48"/>
        <v>2019</v>
      </c>
      <c r="C1562" s="17">
        <v>43647</v>
      </c>
      <c r="D1562" s="18" t="s">
        <v>130</v>
      </c>
      <c r="E1562" s="18" t="s">
        <v>36</v>
      </c>
      <c r="F1562" s="18" t="str">
        <f t="shared" si="49"/>
        <v>Unitil-Energy Efficiency Reconciliation Factor (EERF)-43647</v>
      </c>
      <c r="G1562" s="11" t="s">
        <v>131</v>
      </c>
      <c r="H1562" s="11" t="s">
        <v>49</v>
      </c>
      <c r="I1562" s="11" t="s">
        <v>155</v>
      </c>
      <c r="J1562" s="11" t="s">
        <v>157</v>
      </c>
      <c r="K1562" s="11" t="str">
        <f>IFERROR(INDEX('EDC Component Dictionary'!$C$5:$C$37,MATCH('Rates Database'!J1562,'EDC Component Dictionary'!$B$5:$B$37,0)), "Energy Supply")</f>
        <v>Other</v>
      </c>
      <c r="L1562" s="12">
        <v>1.6750000000000001E-2</v>
      </c>
      <c r="M1562" s="12"/>
    </row>
    <row r="1563" spans="1:13" x14ac:dyDescent="0.3">
      <c r="A1563" s="18">
        <v>1561</v>
      </c>
      <c r="B1563" s="18">
        <f t="shared" si="48"/>
        <v>2019</v>
      </c>
      <c r="C1563" s="17">
        <v>43617</v>
      </c>
      <c r="D1563" s="18" t="s">
        <v>130</v>
      </c>
      <c r="E1563" s="18" t="s">
        <v>36</v>
      </c>
      <c r="F1563" s="18" t="str">
        <f t="shared" si="49"/>
        <v>Unitil-Energy Efficiency Reconciliation Factor (EERF)-43617</v>
      </c>
      <c r="G1563" s="11" t="s">
        <v>131</v>
      </c>
      <c r="H1563" s="11" t="s">
        <v>49</v>
      </c>
      <c r="I1563" s="11" t="s">
        <v>155</v>
      </c>
      <c r="J1563" s="11" t="s">
        <v>157</v>
      </c>
      <c r="K1563" s="11" t="str">
        <f>IFERROR(INDEX('EDC Component Dictionary'!$C$5:$C$37,MATCH('Rates Database'!J1563,'EDC Component Dictionary'!$B$5:$B$37,0)), "Energy Supply")</f>
        <v>Other</v>
      </c>
      <c r="L1563" s="12">
        <v>1.6750000000000001E-2</v>
      </c>
      <c r="M1563" s="12"/>
    </row>
    <row r="1564" spans="1:13" x14ac:dyDescent="0.3">
      <c r="A1564" s="18">
        <v>1562</v>
      </c>
      <c r="B1564" s="18">
        <f t="shared" si="48"/>
        <v>2019</v>
      </c>
      <c r="C1564" s="17">
        <v>43586</v>
      </c>
      <c r="D1564" s="18" t="s">
        <v>130</v>
      </c>
      <c r="E1564" s="18" t="s">
        <v>36</v>
      </c>
      <c r="F1564" s="18" t="str">
        <f t="shared" si="49"/>
        <v>Unitil-Energy Efficiency Reconciliation Factor (EERF)-43586</v>
      </c>
      <c r="G1564" s="11" t="s">
        <v>131</v>
      </c>
      <c r="H1564" s="11" t="s">
        <v>49</v>
      </c>
      <c r="I1564" s="11" t="s">
        <v>155</v>
      </c>
      <c r="J1564" s="11" t="s">
        <v>157</v>
      </c>
      <c r="K1564" s="11" t="str">
        <f>IFERROR(INDEX('EDC Component Dictionary'!$C$5:$C$37,MATCH('Rates Database'!J1564,'EDC Component Dictionary'!$B$5:$B$37,0)), "Energy Supply")</f>
        <v>Other</v>
      </c>
      <c r="L1564" s="12">
        <v>1.6930000000000001E-2</v>
      </c>
      <c r="M1564" s="12"/>
    </row>
    <row r="1565" spans="1:13" x14ac:dyDescent="0.3">
      <c r="A1565" s="18">
        <v>1563</v>
      </c>
      <c r="B1565" s="18">
        <f t="shared" si="48"/>
        <v>2019</v>
      </c>
      <c r="C1565" s="17">
        <v>43556</v>
      </c>
      <c r="D1565" s="18" t="s">
        <v>130</v>
      </c>
      <c r="E1565" s="18" t="s">
        <v>36</v>
      </c>
      <c r="F1565" s="18" t="str">
        <f t="shared" si="49"/>
        <v>Unitil-Energy Efficiency Reconciliation Factor (EERF)-43556</v>
      </c>
      <c r="G1565" s="11" t="s">
        <v>131</v>
      </c>
      <c r="H1565" s="11" t="s">
        <v>49</v>
      </c>
      <c r="I1565" s="11" t="s">
        <v>155</v>
      </c>
      <c r="J1565" s="11" t="s">
        <v>157</v>
      </c>
      <c r="K1565" s="11" t="str">
        <f>IFERROR(INDEX('EDC Component Dictionary'!$C$5:$C$37,MATCH('Rates Database'!J1565,'EDC Component Dictionary'!$B$5:$B$37,0)), "Energy Supply")</f>
        <v>Other</v>
      </c>
      <c r="L1565" s="12">
        <v>1.6930000000000001E-2</v>
      </c>
      <c r="M1565" s="12"/>
    </row>
    <row r="1566" spans="1:13" x14ac:dyDescent="0.3">
      <c r="A1566" s="18">
        <v>1564</v>
      </c>
      <c r="B1566" s="18">
        <f t="shared" si="48"/>
        <v>2019</v>
      </c>
      <c r="C1566" s="17">
        <v>43525</v>
      </c>
      <c r="D1566" s="18" t="s">
        <v>130</v>
      </c>
      <c r="E1566" s="18" t="s">
        <v>36</v>
      </c>
      <c r="F1566" s="18" t="str">
        <f t="shared" si="49"/>
        <v>Unitil-Energy Efficiency Reconciliation Factor (EERF)-43525</v>
      </c>
      <c r="G1566" s="11" t="s">
        <v>131</v>
      </c>
      <c r="H1566" s="11" t="s">
        <v>49</v>
      </c>
      <c r="I1566" s="11" t="s">
        <v>155</v>
      </c>
      <c r="J1566" s="11" t="s">
        <v>157</v>
      </c>
      <c r="K1566" s="11" t="str">
        <f>IFERROR(INDEX('EDC Component Dictionary'!$C$5:$C$37,MATCH('Rates Database'!J1566,'EDC Component Dictionary'!$B$5:$B$37,0)), "Energy Supply")</f>
        <v>Other</v>
      </c>
      <c r="L1566" s="12">
        <v>1.6930000000000001E-2</v>
      </c>
      <c r="M1566" s="12"/>
    </row>
    <row r="1567" spans="1:13" x14ac:dyDescent="0.3">
      <c r="A1567" s="18">
        <v>1565</v>
      </c>
      <c r="B1567" s="18">
        <f t="shared" si="48"/>
        <v>2019</v>
      </c>
      <c r="C1567" s="17">
        <v>43497</v>
      </c>
      <c r="D1567" s="18" t="s">
        <v>130</v>
      </c>
      <c r="E1567" s="18" t="s">
        <v>36</v>
      </c>
      <c r="F1567" s="18" t="str">
        <f t="shared" si="49"/>
        <v>Unitil-Energy Efficiency Reconciliation Factor (EERF)-43497</v>
      </c>
      <c r="G1567" s="11" t="s">
        <v>131</v>
      </c>
      <c r="H1567" s="11" t="s">
        <v>49</v>
      </c>
      <c r="I1567" s="11" t="s">
        <v>155</v>
      </c>
      <c r="J1567" s="11" t="s">
        <v>157</v>
      </c>
      <c r="K1567" s="11" t="str">
        <f>IFERROR(INDEX('EDC Component Dictionary'!$C$5:$C$37,MATCH('Rates Database'!J1567,'EDC Component Dictionary'!$B$5:$B$37,0)), "Energy Supply")</f>
        <v>Other</v>
      </c>
      <c r="L1567" s="12">
        <v>1.6930000000000001E-2</v>
      </c>
      <c r="M1567" s="12"/>
    </row>
    <row r="1568" spans="1:13" x14ac:dyDescent="0.3">
      <c r="A1568" s="18">
        <v>1566</v>
      </c>
      <c r="B1568" s="18">
        <f t="shared" si="48"/>
        <v>2019</v>
      </c>
      <c r="C1568" s="17">
        <v>43466</v>
      </c>
      <c r="D1568" s="18" t="s">
        <v>130</v>
      </c>
      <c r="E1568" s="18" t="s">
        <v>36</v>
      </c>
      <c r="F1568" s="18" t="str">
        <f t="shared" si="49"/>
        <v>Unitil-Energy Efficiency Reconciliation Factor (EERF)-43466</v>
      </c>
      <c r="G1568" s="11" t="s">
        <v>131</v>
      </c>
      <c r="H1568" s="11" t="s">
        <v>49</v>
      </c>
      <c r="I1568" s="11" t="s">
        <v>155</v>
      </c>
      <c r="J1568" s="11" t="s">
        <v>157</v>
      </c>
      <c r="K1568" s="11" t="str">
        <f>IFERROR(INDEX('EDC Component Dictionary'!$C$5:$C$37,MATCH('Rates Database'!J1568,'EDC Component Dictionary'!$B$5:$B$37,0)), "Energy Supply")</f>
        <v>Other</v>
      </c>
      <c r="L1568" s="12">
        <v>1.6930000000000001E-2</v>
      </c>
      <c r="M1568" s="12"/>
    </row>
    <row r="1569" spans="1:13" x14ac:dyDescent="0.3">
      <c r="A1569" s="18">
        <v>1567</v>
      </c>
      <c r="B1569" s="18">
        <f t="shared" si="48"/>
        <v>2023</v>
      </c>
      <c r="C1569" s="17">
        <v>45261</v>
      </c>
      <c r="D1569" s="18" t="s">
        <v>130</v>
      </c>
      <c r="E1569" s="18" t="s">
        <v>36</v>
      </c>
      <c r="F1569" s="18" t="str">
        <f t="shared" si="49"/>
        <v>Unitil-Residential Assistance Adjustment Factor (RAAF)-45261</v>
      </c>
      <c r="G1569" s="11" t="s">
        <v>131</v>
      </c>
      <c r="H1569" s="11" t="s">
        <v>49</v>
      </c>
      <c r="I1569" s="11" t="s">
        <v>132</v>
      </c>
      <c r="J1569" s="11" t="s">
        <v>136</v>
      </c>
      <c r="K1569" s="11" t="str">
        <f>IFERROR(INDEX('EDC Component Dictionary'!$C$5:$C$37,MATCH('Rates Database'!J1569,'EDC Component Dictionary'!$B$5:$B$37,0)), "Energy Supply")</f>
        <v>Distribution System</v>
      </c>
      <c r="L1569" s="12">
        <v>2.4979999999999999E-2</v>
      </c>
      <c r="M1569" s="12"/>
    </row>
    <row r="1570" spans="1:13" x14ac:dyDescent="0.3">
      <c r="A1570" s="18">
        <v>1568</v>
      </c>
      <c r="B1570" s="18">
        <f t="shared" si="48"/>
        <v>2023</v>
      </c>
      <c r="C1570" s="17">
        <v>45231</v>
      </c>
      <c r="D1570" s="18" t="s">
        <v>130</v>
      </c>
      <c r="E1570" s="18" t="s">
        <v>36</v>
      </c>
      <c r="F1570" s="18" t="str">
        <f t="shared" si="49"/>
        <v>Unitil-Residential Assistance Adjustment Factor (RAAF)-45231</v>
      </c>
      <c r="G1570" s="11" t="s">
        <v>131</v>
      </c>
      <c r="H1570" s="11" t="s">
        <v>49</v>
      </c>
      <c r="I1570" s="11" t="s">
        <v>132</v>
      </c>
      <c r="J1570" s="11" t="s">
        <v>136</v>
      </c>
      <c r="K1570" s="11" t="str">
        <f>IFERROR(INDEX('EDC Component Dictionary'!$C$5:$C$37,MATCH('Rates Database'!J1570,'EDC Component Dictionary'!$B$5:$B$37,0)), "Energy Supply")</f>
        <v>Distribution System</v>
      </c>
      <c r="L1570" s="12">
        <v>2.4979999999999999E-2</v>
      </c>
      <c r="M1570" s="12"/>
    </row>
    <row r="1571" spans="1:13" x14ac:dyDescent="0.3">
      <c r="A1571" s="18">
        <v>1569</v>
      </c>
      <c r="B1571" s="18">
        <f t="shared" si="48"/>
        <v>2023</v>
      </c>
      <c r="C1571" s="17">
        <v>45200</v>
      </c>
      <c r="D1571" s="18" t="s">
        <v>130</v>
      </c>
      <c r="E1571" s="18" t="s">
        <v>36</v>
      </c>
      <c r="F1571" s="18" t="str">
        <f t="shared" si="49"/>
        <v>Unitil-Residential Assistance Adjustment Factor (RAAF)-45200</v>
      </c>
      <c r="G1571" s="11" t="s">
        <v>131</v>
      </c>
      <c r="H1571" s="11" t="s">
        <v>49</v>
      </c>
      <c r="I1571" s="11" t="s">
        <v>132</v>
      </c>
      <c r="J1571" s="11" t="s">
        <v>136</v>
      </c>
      <c r="K1571" s="11" t="str">
        <f>IFERROR(INDEX('EDC Component Dictionary'!$C$5:$C$37,MATCH('Rates Database'!J1571,'EDC Component Dictionary'!$B$5:$B$37,0)), "Energy Supply")</f>
        <v>Distribution System</v>
      </c>
      <c r="L1571" s="12">
        <v>2.4979999999999999E-2</v>
      </c>
      <c r="M1571" s="12"/>
    </row>
    <row r="1572" spans="1:13" x14ac:dyDescent="0.3">
      <c r="A1572" s="18">
        <v>1570</v>
      </c>
      <c r="B1572" s="18">
        <f t="shared" si="48"/>
        <v>2023</v>
      </c>
      <c r="C1572" s="17">
        <v>45170</v>
      </c>
      <c r="D1572" s="18" t="s">
        <v>130</v>
      </c>
      <c r="E1572" s="18" t="s">
        <v>36</v>
      </c>
      <c r="F1572" s="18" t="str">
        <f t="shared" si="49"/>
        <v>Unitil-Residential Assistance Adjustment Factor (RAAF)-45170</v>
      </c>
      <c r="G1572" s="11" t="s">
        <v>131</v>
      </c>
      <c r="H1572" s="11" t="s">
        <v>49</v>
      </c>
      <c r="I1572" s="11" t="s">
        <v>132</v>
      </c>
      <c r="J1572" s="11" t="s">
        <v>136</v>
      </c>
      <c r="K1572" s="11" t="str">
        <f>IFERROR(INDEX('EDC Component Dictionary'!$C$5:$C$37,MATCH('Rates Database'!J1572,'EDC Component Dictionary'!$B$5:$B$37,0)), "Energy Supply")</f>
        <v>Distribution System</v>
      </c>
      <c r="L1572" s="12">
        <v>2.4979999999999999E-2</v>
      </c>
      <c r="M1572" s="12"/>
    </row>
    <row r="1573" spans="1:13" x14ac:dyDescent="0.3">
      <c r="A1573" s="18">
        <v>1571</v>
      </c>
      <c r="B1573" s="18">
        <f t="shared" si="48"/>
        <v>2023</v>
      </c>
      <c r="C1573" s="17">
        <v>45139</v>
      </c>
      <c r="D1573" s="18" t="s">
        <v>130</v>
      </c>
      <c r="E1573" s="18" t="s">
        <v>36</v>
      </c>
      <c r="F1573" s="18" t="str">
        <f t="shared" si="49"/>
        <v>Unitil-Residential Assistance Adjustment Factor (RAAF)-45139</v>
      </c>
      <c r="G1573" s="11" t="s">
        <v>131</v>
      </c>
      <c r="H1573" s="11" t="s">
        <v>49</v>
      </c>
      <c r="I1573" s="11" t="s">
        <v>132</v>
      </c>
      <c r="J1573" s="11" t="s">
        <v>136</v>
      </c>
      <c r="K1573" s="11" t="str">
        <f>IFERROR(INDEX('EDC Component Dictionary'!$C$5:$C$37,MATCH('Rates Database'!J1573,'EDC Component Dictionary'!$B$5:$B$37,0)), "Energy Supply")</f>
        <v>Distribution System</v>
      </c>
      <c r="L1573" s="12">
        <v>2.4979999999999999E-2</v>
      </c>
      <c r="M1573" s="12"/>
    </row>
    <row r="1574" spans="1:13" x14ac:dyDescent="0.3">
      <c r="A1574" s="18">
        <v>1572</v>
      </c>
      <c r="B1574" s="18">
        <f t="shared" si="48"/>
        <v>2023</v>
      </c>
      <c r="C1574" s="17">
        <v>45108</v>
      </c>
      <c r="D1574" s="18" t="s">
        <v>130</v>
      </c>
      <c r="E1574" s="18" t="s">
        <v>36</v>
      </c>
      <c r="F1574" s="18" t="str">
        <f t="shared" si="49"/>
        <v>Unitil-Residential Assistance Adjustment Factor (RAAF)-45108</v>
      </c>
      <c r="G1574" s="11" t="s">
        <v>131</v>
      </c>
      <c r="H1574" s="11" t="s">
        <v>49</v>
      </c>
      <c r="I1574" s="11" t="s">
        <v>132</v>
      </c>
      <c r="J1574" s="11" t="s">
        <v>136</v>
      </c>
      <c r="K1574" s="11" t="str">
        <f>IFERROR(INDEX('EDC Component Dictionary'!$C$5:$C$37,MATCH('Rates Database'!J1574,'EDC Component Dictionary'!$B$5:$B$37,0)), "Energy Supply")</f>
        <v>Distribution System</v>
      </c>
      <c r="L1574" s="12">
        <v>2.4979999999999999E-2</v>
      </c>
      <c r="M1574" s="12"/>
    </row>
    <row r="1575" spans="1:13" x14ac:dyDescent="0.3">
      <c r="A1575" s="18">
        <v>1573</v>
      </c>
      <c r="B1575" s="18">
        <f t="shared" si="48"/>
        <v>2023</v>
      </c>
      <c r="C1575" s="17">
        <v>45078</v>
      </c>
      <c r="D1575" s="18" t="s">
        <v>130</v>
      </c>
      <c r="E1575" s="18" t="s">
        <v>36</v>
      </c>
      <c r="F1575" s="18" t="str">
        <f t="shared" si="49"/>
        <v>Unitil-Residential Assistance Adjustment Factor (RAAF)-45078</v>
      </c>
      <c r="G1575" s="11" t="s">
        <v>131</v>
      </c>
      <c r="H1575" s="11" t="s">
        <v>49</v>
      </c>
      <c r="I1575" s="11" t="s">
        <v>132</v>
      </c>
      <c r="J1575" s="11" t="s">
        <v>136</v>
      </c>
      <c r="K1575" s="11" t="str">
        <f>IFERROR(INDEX('EDC Component Dictionary'!$C$5:$C$37,MATCH('Rates Database'!J1575,'EDC Component Dictionary'!$B$5:$B$37,0)), "Energy Supply")</f>
        <v>Distribution System</v>
      </c>
      <c r="L1575" s="12">
        <v>2.4979999999999999E-2</v>
      </c>
      <c r="M1575" s="12"/>
    </row>
    <row r="1576" spans="1:13" x14ac:dyDescent="0.3">
      <c r="A1576" s="18">
        <v>1574</v>
      </c>
      <c r="B1576" s="18">
        <f t="shared" si="48"/>
        <v>2023</v>
      </c>
      <c r="C1576" s="17">
        <v>45047</v>
      </c>
      <c r="D1576" s="18" t="s">
        <v>130</v>
      </c>
      <c r="E1576" s="18" t="s">
        <v>36</v>
      </c>
      <c r="F1576" s="18" t="str">
        <f t="shared" si="49"/>
        <v>Unitil-Residential Assistance Adjustment Factor (RAAF)-45047</v>
      </c>
      <c r="G1576" s="11" t="s">
        <v>131</v>
      </c>
      <c r="H1576" s="11" t="s">
        <v>49</v>
      </c>
      <c r="I1576" s="11" t="s">
        <v>132</v>
      </c>
      <c r="J1576" s="11" t="s">
        <v>136</v>
      </c>
      <c r="K1576" s="11" t="str">
        <f>IFERROR(INDEX('EDC Component Dictionary'!$C$5:$C$37,MATCH('Rates Database'!J1576,'EDC Component Dictionary'!$B$5:$B$37,0)), "Energy Supply")</f>
        <v>Distribution System</v>
      </c>
      <c r="L1576" s="12">
        <v>2.4979999999999999E-2</v>
      </c>
      <c r="M1576" s="12"/>
    </row>
    <row r="1577" spans="1:13" x14ac:dyDescent="0.3">
      <c r="A1577" s="18">
        <v>1575</v>
      </c>
      <c r="B1577" s="18">
        <f t="shared" si="48"/>
        <v>2023</v>
      </c>
      <c r="C1577" s="17">
        <v>45017</v>
      </c>
      <c r="D1577" s="18" t="s">
        <v>130</v>
      </c>
      <c r="E1577" s="18" t="s">
        <v>36</v>
      </c>
      <c r="F1577" s="18" t="str">
        <f t="shared" si="49"/>
        <v>Unitil-Residential Assistance Adjustment Factor (RAAF)-45017</v>
      </c>
      <c r="G1577" s="11" t="s">
        <v>131</v>
      </c>
      <c r="H1577" s="11" t="s">
        <v>49</v>
      </c>
      <c r="I1577" s="11" t="s">
        <v>132</v>
      </c>
      <c r="J1577" s="11" t="s">
        <v>136</v>
      </c>
      <c r="K1577" s="11" t="str">
        <f>IFERROR(INDEX('EDC Component Dictionary'!$C$5:$C$37,MATCH('Rates Database'!J1577,'EDC Component Dictionary'!$B$5:$B$37,0)), "Energy Supply")</f>
        <v>Distribution System</v>
      </c>
      <c r="L1577" s="12">
        <v>2.4979999999999999E-2</v>
      </c>
      <c r="M1577" s="12"/>
    </row>
    <row r="1578" spans="1:13" x14ac:dyDescent="0.3">
      <c r="A1578" s="18">
        <v>1576</v>
      </c>
      <c r="B1578" s="18">
        <f t="shared" si="48"/>
        <v>2023</v>
      </c>
      <c r="C1578" s="17">
        <v>44986</v>
      </c>
      <c r="D1578" s="18" t="s">
        <v>130</v>
      </c>
      <c r="E1578" s="18" t="s">
        <v>36</v>
      </c>
      <c r="F1578" s="18" t="str">
        <f t="shared" si="49"/>
        <v>Unitil-Residential Assistance Adjustment Factor (RAAF)-44986</v>
      </c>
      <c r="G1578" s="11" t="s">
        <v>131</v>
      </c>
      <c r="H1578" s="11" t="s">
        <v>49</v>
      </c>
      <c r="I1578" s="11" t="s">
        <v>132</v>
      </c>
      <c r="J1578" s="11" t="s">
        <v>136</v>
      </c>
      <c r="K1578" s="11" t="str">
        <f>IFERROR(INDEX('EDC Component Dictionary'!$C$5:$C$37,MATCH('Rates Database'!J1578,'EDC Component Dictionary'!$B$5:$B$37,0)), "Energy Supply")</f>
        <v>Distribution System</v>
      </c>
      <c r="L1578" s="12">
        <v>2.4979999999999999E-2</v>
      </c>
      <c r="M1578" s="12"/>
    </row>
    <row r="1579" spans="1:13" x14ac:dyDescent="0.3">
      <c r="A1579" s="18">
        <v>1577</v>
      </c>
      <c r="B1579" s="18">
        <f t="shared" si="48"/>
        <v>2023</v>
      </c>
      <c r="C1579" s="17">
        <v>44958</v>
      </c>
      <c r="D1579" s="18" t="s">
        <v>130</v>
      </c>
      <c r="E1579" s="18" t="s">
        <v>36</v>
      </c>
      <c r="F1579" s="18" t="str">
        <f t="shared" si="49"/>
        <v>Unitil-Residential Assistance Adjustment Factor (RAAF)-44958</v>
      </c>
      <c r="G1579" s="11" t="s">
        <v>131</v>
      </c>
      <c r="H1579" s="11" t="s">
        <v>49</v>
      </c>
      <c r="I1579" s="11" t="s">
        <v>132</v>
      </c>
      <c r="J1579" s="11" t="s">
        <v>136</v>
      </c>
      <c r="K1579" s="11" t="str">
        <f>IFERROR(INDEX('EDC Component Dictionary'!$C$5:$C$37,MATCH('Rates Database'!J1579,'EDC Component Dictionary'!$B$5:$B$37,0)), "Energy Supply")</f>
        <v>Distribution System</v>
      </c>
      <c r="L1579" s="12">
        <v>2.4979999999999999E-2</v>
      </c>
      <c r="M1579" s="12"/>
    </row>
    <row r="1580" spans="1:13" x14ac:dyDescent="0.3">
      <c r="A1580" s="18">
        <v>1578</v>
      </c>
      <c r="B1580" s="18">
        <f t="shared" si="48"/>
        <v>2023</v>
      </c>
      <c r="C1580" s="17">
        <v>44927</v>
      </c>
      <c r="D1580" s="18" t="s">
        <v>130</v>
      </c>
      <c r="E1580" s="18" t="s">
        <v>36</v>
      </c>
      <c r="F1580" s="18" t="str">
        <f t="shared" si="49"/>
        <v>Unitil-Residential Assistance Adjustment Factor (RAAF)-44927</v>
      </c>
      <c r="G1580" s="11" t="s">
        <v>131</v>
      </c>
      <c r="H1580" s="11" t="s">
        <v>49</v>
      </c>
      <c r="I1580" s="11" t="s">
        <v>132</v>
      </c>
      <c r="J1580" s="11" t="s">
        <v>136</v>
      </c>
      <c r="K1580" s="11" t="str">
        <f>IFERROR(INDEX('EDC Component Dictionary'!$C$5:$C$37,MATCH('Rates Database'!J1580,'EDC Component Dictionary'!$B$5:$B$37,0)), "Energy Supply")</f>
        <v>Distribution System</v>
      </c>
      <c r="L1580" s="12">
        <v>2.4979999999999999E-2</v>
      </c>
      <c r="M1580" s="12"/>
    </row>
    <row r="1581" spans="1:13" x14ac:dyDescent="0.3">
      <c r="A1581" s="18">
        <v>1579</v>
      </c>
      <c r="B1581" s="18">
        <f t="shared" si="48"/>
        <v>2022</v>
      </c>
      <c r="C1581" s="17">
        <v>44896</v>
      </c>
      <c r="D1581" s="18" t="s">
        <v>130</v>
      </c>
      <c r="E1581" s="18" t="s">
        <v>36</v>
      </c>
      <c r="F1581" s="18" t="str">
        <f t="shared" si="49"/>
        <v>Unitil-Residential Assistance Adjustment Factor (RAAF)-44896</v>
      </c>
      <c r="G1581" s="11" t="s">
        <v>131</v>
      </c>
      <c r="H1581" s="11" t="s">
        <v>49</v>
      </c>
      <c r="I1581" s="11" t="s">
        <v>132</v>
      </c>
      <c r="J1581" s="11" t="s">
        <v>136</v>
      </c>
      <c r="K1581" s="11" t="str">
        <f>IFERROR(INDEX('EDC Component Dictionary'!$C$5:$C$37,MATCH('Rates Database'!J1581,'EDC Component Dictionary'!$B$5:$B$37,0)), "Energy Supply")</f>
        <v>Distribution System</v>
      </c>
      <c r="L1581" s="12">
        <v>1.056E-2</v>
      </c>
      <c r="M1581" s="12"/>
    </row>
    <row r="1582" spans="1:13" x14ac:dyDescent="0.3">
      <c r="A1582" s="18">
        <v>1580</v>
      </c>
      <c r="B1582" s="18">
        <f t="shared" si="48"/>
        <v>2022</v>
      </c>
      <c r="C1582" s="17">
        <v>44866</v>
      </c>
      <c r="D1582" s="18" t="s">
        <v>130</v>
      </c>
      <c r="E1582" s="18" t="s">
        <v>36</v>
      </c>
      <c r="F1582" s="18" t="str">
        <f t="shared" si="49"/>
        <v>Unitil-Residential Assistance Adjustment Factor (RAAF)-44866</v>
      </c>
      <c r="G1582" s="11" t="s">
        <v>131</v>
      </c>
      <c r="H1582" s="11" t="s">
        <v>49</v>
      </c>
      <c r="I1582" s="11" t="s">
        <v>132</v>
      </c>
      <c r="J1582" s="11" t="s">
        <v>136</v>
      </c>
      <c r="K1582" s="11" t="str">
        <f>IFERROR(INDEX('EDC Component Dictionary'!$C$5:$C$37,MATCH('Rates Database'!J1582,'EDC Component Dictionary'!$B$5:$B$37,0)), "Energy Supply")</f>
        <v>Distribution System</v>
      </c>
      <c r="L1582" s="12">
        <v>1.056E-2</v>
      </c>
      <c r="M1582" s="12"/>
    </row>
    <row r="1583" spans="1:13" x14ac:dyDescent="0.3">
      <c r="A1583" s="18">
        <v>1581</v>
      </c>
      <c r="B1583" s="18">
        <f t="shared" si="48"/>
        <v>2022</v>
      </c>
      <c r="C1583" s="17">
        <v>44835</v>
      </c>
      <c r="D1583" s="18" t="s">
        <v>130</v>
      </c>
      <c r="E1583" s="18" t="s">
        <v>36</v>
      </c>
      <c r="F1583" s="18" t="str">
        <f t="shared" si="49"/>
        <v>Unitil-Residential Assistance Adjustment Factor (RAAF)-44835</v>
      </c>
      <c r="G1583" s="11" t="s">
        <v>131</v>
      </c>
      <c r="H1583" s="11" t="s">
        <v>49</v>
      </c>
      <c r="I1583" s="11" t="s">
        <v>132</v>
      </c>
      <c r="J1583" s="11" t="s">
        <v>136</v>
      </c>
      <c r="K1583" s="11" t="str">
        <f>IFERROR(INDEX('EDC Component Dictionary'!$C$5:$C$37,MATCH('Rates Database'!J1583,'EDC Component Dictionary'!$B$5:$B$37,0)), "Energy Supply")</f>
        <v>Distribution System</v>
      </c>
      <c r="L1583" s="12">
        <v>1.056E-2</v>
      </c>
      <c r="M1583" s="12"/>
    </row>
    <row r="1584" spans="1:13" x14ac:dyDescent="0.3">
      <c r="A1584" s="18">
        <v>1582</v>
      </c>
      <c r="B1584" s="18">
        <f t="shared" si="48"/>
        <v>2022</v>
      </c>
      <c r="C1584" s="17">
        <v>44805</v>
      </c>
      <c r="D1584" s="18" t="s">
        <v>130</v>
      </c>
      <c r="E1584" s="18" t="s">
        <v>36</v>
      </c>
      <c r="F1584" s="18" t="str">
        <f t="shared" si="49"/>
        <v>Unitil-Residential Assistance Adjustment Factor (RAAF)-44805</v>
      </c>
      <c r="G1584" s="11" t="s">
        <v>131</v>
      </c>
      <c r="H1584" s="11" t="s">
        <v>49</v>
      </c>
      <c r="I1584" s="11" t="s">
        <v>132</v>
      </c>
      <c r="J1584" s="11" t="s">
        <v>136</v>
      </c>
      <c r="K1584" s="11" t="str">
        <f>IFERROR(INDEX('EDC Component Dictionary'!$C$5:$C$37,MATCH('Rates Database'!J1584,'EDC Component Dictionary'!$B$5:$B$37,0)), "Energy Supply")</f>
        <v>Distribution System</v>
      </c>
      <c r="L1584" s="12">
        <v>1.056E-2</v>
      </c>
      <c r="M1584" s="12"/>
    </row>
    <row r="1585" spans="1:13" x14ac:dyDescent="0.3">
      <c r="A1585" s="18">
        <v>1583</v>
      </c>
      <c r="B1585" s="18">
        <f t="shared" si="48"/>
        <v>2022</v>
      </c>
      <c r="C1585" s="17">
        <v>44774</v>
      </c>
      <c r="D1585" s="18" t="s">
        <v>130</v>
      </c>
      <c r="E1585" s="18" t="s">
        <v>36</v>
      </c>
      <c r="F1585" s="18" t="str">
        <f t="shared" si="49"/>
        <v>Unitil-Residential Assistance Adjustment Factor (RAAF)-44774</v>
      </c>
      <c r="G1585" s="11" t="s">
        <v>131</v>
      </c>
      <c r="H1585" s="11" t="s">
        <v>49</v>
      </c>
      <c r="I1585" s="11" t="s">
        <v>132</v>
      </c>
      <c r="J1585" s="11" t="s">
        <v>136</v>
      </c>
      <c r="K1585" s="11" t="str">
        <f>IFERROR(INDEX('EDC Component Dictionary'!$C$5:$C$37,MATCH('Rates Database'!J1585,'EDC Component Dictionary'!$B$5:$B$37,0)), "Energy Supply")</f>
        <v>Distribution System</v>
      </c>
      <c r="L1585" s="12">
        <v>1.056E-2</v>
      </c>
      <c r="M1585" s="12"/>
    </row>
    <row r="1586" spans="1:13" x14ac:dyDescent="0.3">
      <c r="A1586" s="18">
        <v>1584</v>
      </c>
      <c r="B1586" s="18">
        <f t="shared" si="48"/>
        <v>2022</v>
      </c>
      <c r="C1586" s="17">
        <v>44743</v>
      </c>
      <c r="D1586" s="18" t="s">
        <v>130</v>
      </c>
      <c r="E1586" s="18" t="s">
        <v>36</v>
      </c>
      <c r="F1586" s="18" t="str">
        <f t="shared" si="49"/>
        <v>Unitil-Residential Assistance Adjustment Factor (RAAF)-44743</v>
      </c>
      <c r="G1586" s="11" t="s">
        <v>131</v>
      </c>
      <c r="H1586" s="11" t="s">
        <v>49</v>
      </c>
      <c r="I1586" s="11" t="s">
        <v>132</v>
      </c>
      <c r="J1586" s="11" t="s">
        <v>136</v>
      </c>
      <c r="K1586" s="11" t="str">
        <f>IFERROR(INDEX('EDC Component Dictionary'!$C$5:$C$37,MATCH('Rates Database'!J1586,'EDC Component Dictionary'!$B$5:$B$37,0)), "Energy Supply")</f>
        <v>Distribution System</v>
      </c>
      <c r="L1586" s="12">
        <v>1.056E-2</v>
      </c>
      <c r="M1586" s="12"/>
    </row>
    <row r="1587" spans="1:13" x14ac:dyDescent="0.3">
      <c r="A1587" s="18">
        <v>1585</v>
      </c>
      <c r="B1587" s="18">
        <f t="shared" si="48"/>
        <v>2022</v>
      </c>
      <c r="C1587" s="17">
        <v>44713</v>
      </c>
      <c r="D1587" s="18" t="s">
        <v>130</v>
      </c>
      <c r="E1587" s="18" t="s">
        <v>36</v>
      </c>
      <c r="F1587" s="18" t="str">
        <f t="shared" si="49"/>
        <v>Unitil-Residential Assistance Adjustment Factor (RAAF)-44713</v>
      </c>
      <c r="G1587" s="11" t="s">
        <v>131</v>
      </c>
      <c r="H1587" s="11" t="s">
        <v>49</v>
      </c>
      <c r="I1587" s="11" t="s">
        <v>132</v>
      </c>
      <c r="J1587" s="11" t="s">
        <v>136</v>
      </c>
      <c r="K1587" s="11" t="str">
        <f>IFERROR(INDEX('EDC Component Dictionary'!$C$5:$C$37,MATCH('Rates Database'!J1587,'EDC Component Dictionary'!$B$5:$B$37,0)), "Energy Supply")</f>
        <v>Distribution System</v>
      </c>
      <c r="L1587" s="12">
        <v>1.056E-2</v>
      </c>
      <c r="M1587" s="12"/>
    </row>
    <row r="1588" spans="1:13" x14ac:dyDescent="0.3">
      <c r="A1588" s="18">
        <v>1586</v>
      </c>
      <c r="B1588" s="18">
        <f t="shared" si="48"/>
        <v>2022</v>
      </c>
      <c r="C1588" s="17">
        <v>44682</v>
      </c>
      <c r="D1588" s="18" t="s">
        <v>130</v>
      </c>
      <c r="E1588" s="18" t="s">
        <v>36</v>
      </c>
      <c r="F1588" s="18" t="str">
        <f t="shared" si="49"/>
        <v>Unitil-Residential Assistance Adjustment Factor (RAAF)-44682</v>
      </c>
      <c r="G1588" s="11" t="s">
        <v>131</v>
      </c>
      <c r="H1588" s="11" t="s">
        <v>49</v>
      </c>
      <c r="I1588" s="11" t="s">
        <v>132</v>
      </c>
      <c r="J1588" s="11" t="s">
        <v>136</v>
      </c>
      <c r="K1588" s="11" t="str">
        <f>IFERROR(INDEX('EDC Component Dictionary'!$C$5:$C$37,MATCH('Rates Database'!J1588,'EDC Component Dictionary'!$B$5:$B$37,0)), "Energy Supply")</f>
        <v>Distribution System</v>
      </c>
      <c r="L1588" s="12">
        <v>1.056E-2</v>
      </c>
      <c r="M1588" s="12"/>
    </row>
    <row r="1589" spans="1:13" x14ac:dyDescent="0.3">
      <c r="A1589" s="18">
        <v>1587</v>
      </c>
      <c r="B1589" s="18">
        <f t="shared" si="48"/>
        <v>2022</v>
      </c>
      <c r="C1589" s="17">
        <v>44652</v>
      </c>
      <c r="D1589" s="18" t="s">
        <v>130</v>
      </c>
      <c r="E1589" s="18" t="s">
        <v>36</v>
      </c>
      <c r="F1589" s="18" t="str">
        <f t="shared" si="49"/>
        <v>Unitil-Residential Assistance Adjustment Factor (RAAF)-44652</v>
      </c>
      <c r="G1589" s="11" t="s">
        <v>131</v>
      </c>
      <c r="H1589" s="11" t="s">
        <v>49</v>
      </c>
      <c r="I1589" s="11" t="s">
        <v>132</v>
      </c>
      <c r="J1589" s="11" t="s">
        <v>136</v>
      </c>
      <c r="K1589" s="11" t="str">
        <f>IFERROR(INDEX('EDC Component Dictionary'!$C$5:$C$37,MATCH('Rates Database'!J1589,'EDC Component Dictionary'!$B$5:$B$37,0)), "Energy Supply")</f>
        <v>Distribution System</v>
      </c>
      <c r="L1589" s="12">
        <v>1.056E-2</v>
      </c>
      <c r="M1589" s="12"/>
    </row>
    <row r="1590" spans="1:13" x14ac:dyDescent="0.3">
      <c r="A1590" s="18">
        <v>1588</v>
      </c>
      <c r="B1590" s="18">
        <f t="shared" si="48"/>
        <v>2022</v>
      </c>
      <c r="C1590" s="17">
        <v>44621</v>
      </c>
      <c r="D1590" s="18" t="s">
        <v>130</v>
      </c>
      <c r="E1590" s="18" t="s">
        <v>36</v>
      </c>
      <c r="F1590" s="18" t="str">
        <f t="shared" si="49"/>
        <v>Unitil-Residential Assistance Adjustment Factor (RAAF)-44621</v>
      </c>
      <c r="G1590" s="11" t="s">
        <v>131</v>
      </c>
      <c r="H1590" s="11" t="s">
        <v>49</v>
      </c>
      <c r="I1590" s="11" t="s">
        <v>132</v>
      </c>
      <c r="J1590" s="11" t="s">
        <v>136</v>
      </c>
      <c r="K1590" s="11" t="str">
        <f>IFERROR(INDEX('EDC Component Dictionary'!$C$5:$C$37,MATCH('Rates Database'!J1590,'EDC Component Dictionary'!$B$5:$B$37,0)), "Energy Supply")</f>
        <v>Distribution System</v>
      </c>
      <c r="L1590" s="12">
        <v>1.056E-2</v>
      </c>
      <c r="M1590" s="12"/>
    </row>
    <row r="1591" spans="1:13" x14ac:dyDescent="0.3">
      <c r="A1591" s="18">
        <v>1589</v>
      </c>
      <c r="B1591" s="18">
        <f t="shared" si="48"/>
        <v>2022</v>
      </c>
      <c r="C1591" s="17">
        <v>44593</v>
      </c>
      <c r="D1591" s="18" t="s">
        <v>130</v>
      </c>
      <c r="E1591" s="18" t="s">
        <v>36</v>
      </c>
      <c r="F1591" s="18" t="str">
        <f t="shared" si="49"/>
        <v>Unitil-Residential Assistance Adjustment Factor (RAAF)-44593</v>
      </c>
      <c r="G1591" s="11" t="s">
        <v>131</v>
      </c>
      <c r="H1591" s="11" t="s">
        <v>49</v>
      </c>
      <c r="I1591" s="11" t="s">
        <v>132</v>
      </c>
      <c r="J1591" s="11" t="s">
        <v>136</v>
      </c>
      <c r="K1591" s="11" t="str">
        <f>IFERROR(INDEX('EDC Component Dictionary'!$C$5:$C$37,MATCH('Rates Database'!J1591,'EDC Component Dictionary'!$B$5:$B$37,0)), "Energy Supply")</f>
        <v>Distribution System</v>
      </c>
      <c r="L1591" s="12">
        <v>1.056E-2</v>
      </c>
      <c r="M1591" s="12"/>
    </row>
    <row r="1592" spans="1:13" x14ac:dyDescent="0.3">
      <c r="A1592" s="18">
        <v>1590</v>
      </c>
      <c r="B1592" s="18">
        <f t="shared" si="48"/>
        <v>2022</v>
      </c>
      <c r="C1592" s="17">
        <v>44562</v>
      </c>
      <c r="D1592" s="18" t="s">
        <v>130</v>
      </c>
      <c r="E1592" s="18" t="s">
        <v>36</v>
      </c>
      <c r="F1592" s="18" t="str">
        <f t="shared" si="49"/>
        <v>Unitil-Residential Assistance Adjustment Factor (RAAF)-44562</v>
      </c>
      <c r="G1592" s="11" t="s">
        <v>131</v>
      </c>
      <c r="H1592" s="11" t="s">
        <v>49</v>
      </c>
      <c r="I1592" s="11" t="s">
        <v>132</v>
      </c>
      <c r="J1592" s="11" t="s">
        <v>136</v>
      </c>
      <c r="K1592" s="11" t="str">
        <f>IFERROR(INDEX('EDC Component Dictionary'!$C$5:$C$37,MATCH('Rates Database'!J1592,'EDC Component Dictionary'!$B$5:$B$37,0)), "Energy Supply")</f>
        <v>Distribution System</v>
      </c>
      <c r="L1592" s="12">
        <v>1.056E-2</v>
      </c>
      <c r="M1592" s="12"/>
    </row>
    <row r="1593" spans="1:13" x14ac:dyDescent="0.3">
      <c r="A1593" s="18">
        <v>1591</v>
      </c>
      <c r="B1593" s="18">
        <f t="shared" si="48"/>
        <v>2021</v>
      </c>
      <c r="C1593" s="17">
        <v>44531</v>
      </c>
      <c r="D1593" s="18" t="s">
        <v>130</v>
      </c>
      <c r="E1593" s="18" t="s">
        <v>36</v>
      </c>
      <c r="F1593" s="18" t="str">
        <f t="shared" si="49"/>
        <v>Unitil-Residential Assistance Adjustment Factor (RAAF)-44531</v>
      </c>
      <c r="G1593" s="11" t="s">
        <v>131</v>
      </c>
      <c r="H1593" s="11" t="s">
        <v>49</v>
      </c>
      <c r="I1593" s="11" t="s">
        <v>132</v>
      </c>
      <c r="J1593" s="11" t="s">
        <v>136</v>
      </c>
      <c r="K1593" s="11" t="str">
        <f>IFERROR(INDEX('EDC Component Dictionary'!$C$5:$C$37,MATCH('Rates Database'!J1593,'EDC Component Dictionary'!$B$5:$B$37,0)), "Energy Supply")</f>
        <v>Distribution System</v>
      </c>
      <c r="L1593" s="12">
        <v>1.196E-2</v>
      </c>
      <c r="M1593" s="12"/>
    </row>
    <row r="1594" spans="1:13" x14ac:dyDescent="0.3">
      <c r="A1594" s="18">
        <v>1592</v>
      </c>
      <c r="B1594" s="18">
        <f t="shared" si="48"/>
        <v>2021</v>
      </c>
      <c r="C1594" s="17">
        <v>44501</v>
      </c>
      <c r="D1594" s="18" t="s">
        <v>130</v>
      </c>
      <c r="E1594" s="18" t="s">
        <v>36</v>
      </c>
      <c r="F1594" s="18" t="str">
        <f t="shared" si="49"/>
        <v>Unitil-Residential Assistance Adjustment Factor (RAAF)-44501</v>
      </c>
      <c r="G1594" s="11" t="s">
        <v>131</v>
      </c>
      <c r="H1594" s="11" t="s">
        <v>49</v>
      </c>
      <c r="I1594" s="11" t="s">
        <v>132</v>
      </c>
      <c r="J1594" s="11" t="s">
        <v>136</v>
      </c>
      <c r="K1594" s="11" t="str">
        <f>IFERROR(INDEX('EDC Component Dictionary'!$C$5:$C$37,MATCH('Rates Database'!J1594,'EDC Component Dictionary'!$B$5:$B$37,0)), "Energy Supply")</f>
        <v>Distribution System</v>
      </c>
      <c r="L1594" s="12">
        <v>1.196E-2</v>
      </c>
      <c r="M1594" s="12"/>
    </row>
    <row r="1595" spans="1:13" x14ac:dyDescent="0.3">
      <c r="A1595" s="18">
        <v>1593</v>
      </c>
      <c r="B1595" s="18">
        <f t="shared" si="48"/>
        <v>2021</v>
      </c>
      <c r="C1595" s="17">
        <v>44470</v>
      </c>
      <c r="D1595" s="18" t="s">
        <v>130</v>
      </c>
      <c r="E1595" s="18" t="s">
        <v>36</v>
      </c>
      <c r="F1595" s="18" t="str">
        <f t="shared" si="49"/>
        <v>Unitil-Residential Assistance Adjustment Factor (RAAF)-44470</v>
      </c>
      <c r="G1595" s="11" t="s">
        <v>131</v>
      </c>
      <c r="H1595" s="11" t="s">
        <v>49</v>
      </c>
      <c r="I1595" s="11" t="s">
        <v>132</v>
      </c>
      <c r="J1595" s="11" t="s">
        <v>136</v>
      </c>
      <c r="K1595" s="11" t="str">
        <f>IFERROR(INDEX('EDC Component Dictionary'!$C$5:$C$37,MATCH('Rates Database'!J1595,'EDC Component Dictionary'!$B$5:$B$37,0)), "Energy Supply")</f>
        <v>Distribution System</v>
      </c>
      <c r="L1595" s="12">
        <v>1.196E-2</v>
      </c>
      <c r="M1595" s="12"/>
    </row>
    <row r="1596" spans="1:13" x14ac:dyDescent="0.3">
      <c r="A1596" s="18">
        <v>1594</v>
      </c>
      <c r="B1596" s="18">
        <f t="shared" si="48"/>
        <v>2021</v>
      </c>
      <c r="C1596" s="17">
        <v>44440</v>
      </c>
      <c r="D1596" s="18" t="s">
        <v>130</v>
      </c>
      <c r="E1596" s="18" t="s">
        <v>36</v>
      </c>
      <c r="F1596" s="18" t="str">
        <f t="shared" si="49"/>
        <v>Unitil-Residential Assistance Adjustment Factor (RAAF)-44440</v>
      </c>
      <c r="G1596" s="11" t="s">
        <v>131</v>
      </c>
      <c r="H1596" s="11" t="s">
        <v>49</v>
      </c>
      <c r="I1596" s="11" t="s">
        <v>132</v>
      </c>
      <c r="J1596" s="11" t="s">
        <v>136</v>
      </c>
      <c r="K1596" s="11" t="str">
        <f>IFERROR(INDEX('EDC Component Dictionary'!$C$5:$C$37,MATCH('Rates Database'!J1596,'EDC Component Dictionary'!$B$5:$B$37,0)), "Energy Supply")</f>
        <v>Distribution System</v>
      </c>
      <c r="L1596" s="12">
        <v>1.196E-2</v>
      </c>
      <c r="M1596" s="12"/>
    </row>
    <row r="1597" spans="1:13" x14ac:dyDescent="0.3">
      <c r="A1597" s="18">
        <v>1595</v>
      </c>
      <c r="B1597" s="18">
        <f t="shared" si="48"/>
        <v>2021</v>
      </c>
      <c r="C1597" s="17">
        <v>44409</v>
      </c>
      <c r="D1597" s="18" t="s">
        <v>130</v>
      </c>
      <c r="E1597" s="18" t="s">
        <v>36</v>
      </c>
      <c r="F1597" s="18" t="str">
        <f t="shared" si="49"/>
        <v>Unitil-Residential Assistance Adjustment Factor (RAAF)-44409</v>
      </c>
      <c r="G1597" s="11" t="s">
        <v>131</v>
      </c>
      <c r="H1597" s="11" t="s">
        <v>49</v>
      </c>
      <c r="I1597" s="11" t="s">
        <v>132</v>
      </c>
      <c r="J1597" s="11" t="s">
        <v>136</v>
      </c>
      <c r="K1597" s="11" t="str">
        <f>IFERROR(INDEX('EDC Component Dictionary'!$C$5:$C$37,MATCH('Rates Database'!J1597,'EDC Component Dictionary'!$B$5:$B$37,0)), "Energy Supply")</f>
        <v>Distribution System</v>
      </c>
      <c r="L1597" s="12">
        <v>1.196E-2</v>
      </c>
      <c r="M1597" s="12"/>
    </row>
    <row r="1598" spans="1:13" x14ac:dyDescent="0.3">
      <c r="A1598" s="18">
        <v>1596</v>
      </c>
      <c r="B1598" s="18">
        <f t="shared" si="48"/>
        <v>2021</v>
      </c>
      <c r="C1598" s="17">
        <v>44378</v>
      </c>
      <c r="D1598" s="18" t="s">
        <v>130</v>
      </c>
      <c r="E1598" s="18" t="s">
        <v>36</v>
      </c>
      <c r="F1598" s="18" t="str">
        <f t="shared" si="49"/>
        <v>Unitil-Residential Assistance Adjustment Factor (RAAF)-44378</v>
      </c>
      <c r="G1598" s="11" t="s">
        <v>131</v>
      </c>
      <c r="H1598" s="11" t="s">
        <v>49</v>
      </c>
      <c r="I1598" s="11" t="s">
        <v>132</v>
      </c>
      <c r="J1598" s="11" t="s">
        <v>136</v>
      </c>
      <c r="K1598" s="11" t="str">
        <f>IFERROR(INDEX('EDC Component Dictionary'!$C$5:$C$37,MATCH('Rates Database'!J1598,'EDC Component Dictionary'!$B$5:$B$37,0)), "Energy Supply")</f>
        <v>Distribution System</v>
      </c>
      <c r="L1598" s="12">
        <v>1.196E-2</v>
      </c>
      <c r="M1598" s="12"/>
    </row>
    <row r="1599" spans="1:13" x14ac:dyDescent="0.3">
      <c r="A1599" s="18">
        <v>1597</v>
      </c>
      <c r="B1599" s="18">
        <f t="shared" si="48"/>
        <v>2021</v>
      </c>
      <c r="C1599" s="17">
        <v>44348</v>
      </c>
      <c r="D1599" s="18" t="s">
        <v>130</v>
      </c>
      <c r="E1599" s="18" t="s">
        <v>36</v>
      </c>
      <c r="F1599" s="18" t="str">
        <f t="shared" si="49"/>
        <v>Unitil-Residential Assistance Adjustment Factor (RAAF)-44348</v>
      </c>
      <c r="G1599" s="11" t="s">
        <v>131</v>
      </c>
      <c r="H1599" s="11" t="s">
        <v>49</v>
      </c>
      <c r="I1599" s="11" t="s">
        <v>132</v>
      </c>
      <c r="J1599" s="11" t="s">
        <v>136</v>
      </c>
      <c r="K1599" s="11" t="str">
        <f>IFERROR(INDEX('EDC Component Dictionary'!$C$5:$C$37,MATCH('Rates Database'!J1599,'EDC Component Dictionary'!$B$5:$B$37,0)), "Energy Supply")</f>
        <v>Distribution System</v>
      </c>
      <c r="L1599" s="12">
        <v>1.196E-2</v>
      </c>
      <c r="M1599" s="12"/>
    </row>
    <row r="1600" spans="1:13" x14ac:dyDescent="0.3">
      <c r="A1600" s="18">
        <v>1598</v>
      </c>
      <c r="B1600" s="18">
        <f t="shared" si="48"/>
        <v>2021</v>
      </c>
      <c r="C1600" s="17">
        <v>44317</v>
      </c>
      <c r="D1600" s="18" t="s">
        <v>130</v>
      </c>
      <c r="E1600" s="18" t="s">
        <v>36</v>
      </c>
      <c r="F1600" s="18" t="str">
        <f t="shared" si="49"/>
        <v>Unitil-Residential Assistance Adjustment Factor (RAAF)-44317</v>
      </c>
      <c r="G1600" s="11" t="s">
        <v>131</v>
      </c>
      <c r="H1600" s="11" t="s">
        <v>49</v>
      </c>
      <c r="I1600" s="11" t="s">
        <v>132</v>
      </c>
      <c r="J1600" s="11" t="s">
        <v>136</v>
      </c>
      <c r="K1600" s="11" t="str">
        <f>IFERROR(INDEX('EDC Component Dictionary'!$C$5:$C$37,MATCH('Rates Database'!J1600,'EDC Component Dictionary'!$B$5:$B$37,0)), "Energy Supply")</f>
        <v>Distribution System</v>
      </c>
      <c r="L1600" s="12">
        <v>1.196E-2</v>
      </c>
      <c r="M1600" s="12"/>
    </row>
    <row r="1601" spans="1:13" x14ac:dyDescent="0.3">
      <c r="A1601" s="18">
        <v>1599</v>
      </c>
      <c r="B1601" s="18">
        <f t="shared" si="48"/>
        <v>2021</v>
      </c>
      <c r="C1601" s="17">
        <v>44287</v>
      </c>
      <c r="D1601" s="18" t="s">
        <v>130</v>
      </c>
      <c r="E1601" s="18" t="s">
        <v>36</v>
      </c>
      <c r="F1601" s="18" t="str">
        <f t="shared" si="49"/>
        <v>Unitil-Residential Assistance Adjustment Factor (RAAF)-44287</v>
      </c>
      <c r="G1601" s="11" t="s">
        <v>131</v>
      </c>
      <c r="H1601" s="11" t="s">
        <v>49</v>
      </c>
      <c r="I1601" s="11" t="s">
        <v>132</v>
      </c>
      <c r="J1601" s="11" t="s">
        <v>136</v>
      </c>
      <c r="K1601" s="11" t="str">
        <f>IFERROR(INDEX('EDC Component Dictionary'!$C$5:$C$37,MATCH('Rates Database'!J1601,'EDC Component Dictionary'!$B$5:$B$37,0)), "Energy Supply")</f>
        <v>Distribution System</v>
      </c>
      <c r="L1601" s="12">
        <v>1.196E-2</v>
      </c>
      <c r="M1601" s="12"/>
    </row>
    <row r="1602" spans="1:13" x14ac:dyDescent="0.3">
      <c r="A1602" s="18">
        <v>1600</v>
      </c>
      <c r="B1602" s="18">
        <f t="shared" si="48"/>
        <v>2021</v>
      </c>
      <c r="C1602" s="17">
        <v>44256</v>
      </c>
      <c r="D1602" s="18" t="s">
        <v>130</v>
      </c>
      <c r="E1602" s="18" t="s">
        <v>36</v>
      </c>
      <c r="F1602" s="18" t="str">
        <f t="shared" si="49"/>
        <v>Unitil-Residential Assistance Adjustment Factor (RAAF)-44256</v>
      </c>
      <c r="G1602" s="11" t="s">
        <v>131</v>
      </c>
      <c r="H1602" s="11" t="s">
        <v>49</v>
      </c>
      <c r="I1602" s="11" t="s">
        <v>132</v>
      </c>
      <c r="J1602" s="11" t="s">
        <v>136</v>
      </c>
      <c r="K1602" s="11" t="str">
        <f>IFERROR(INDEX('EDC Component Dictionary'!$C$5:$C$37,MATCH('Rates Database'!J1602,'EDC Component Dictionary'!$B$5:$B$37,0)), "Energy Supply")</f>
        <v>Distribution System</v>
      </c>
      <c r="L1602" s="12">
        <v>1.196E-2</v>
      </c>
      <c r="M1602" s="12"/>
    </row>
    <row r="1603" spans="1:13" x14ac:dyDescent="0.3">
      <c r="A1603" s="18">
        <v>1601</v>
      </c>
      <c r="B1603" s="18">
        <f t="shared" ref="B1603:B1666" si="50">YEAR(C1603)</f>
        <v>2021</v>
      </c>
      <c r="C1603" s="17">
        <v>44228</v>
      </c>
      <c r="D1603" s="18" t="s">
        <v>130</v>
      </c>
      <c r="E1603" s="18" t="s">
        <v>36</v>
      </c>
      <c r="F1603" s="18" t="str">
        <f t="shared" si="49"/>
        <v>Unitil-Residential Assistance Adjustment Factor (RAAF)-44228</v>
      </c>
      <c r="G1603" s="11" t="s">
        <v>131</v>
      </c>
      <c r="H1603" s="11" t="s">
        <v>49</v>
      </c>
      <c r="I1603" s="11" t="s">
        <v>132</v>
      </c>
      <c r="J1603" s="11" t="s">
        <v>136</v>
      </c>
      <c r="K1603" s="11" t="str">
        <f>IFERROR(INDEX('EDC Component Dictionary'!$C$5:$C$37,MATCH('Rates Database'!J1603,'EDC Component Dictionary'!$B$5:$B$37,0)), "Energy Supply")</f>
        <v>Distribution System</v>
      </c>
      <c r="L1603" s="12">
        <v>1.196E-2</v>
      </c>
      <c r="M1603" s="12"/>
    </row>
    <row r="1604" spans="1:13" x14ac:dyDescent="0.3">
      <c r="A1604" s="18">
        <v>1602</v>
      </c>
      <c r="B1604" s="18">
        <f t="shared" si="50"/>
        <v>2021</v>
      </c>
      <c r="C1604" s="17">
        <v>44197</v>
      </c>
      <c r="D1604" s="18" t="s">
        <v>130</v>
      </c>
      <c r="E1604" s="18" t="s">
        <v>36</v>
      </c>
      <c r="F1604" s="18" t="str">
        <f t="shared" ref="F1604:F1667" si="51">_xlfn.CONCAT(E1604,"-",J1604,"-",C1604)</f>
        <v>Unitil-Residential Assistance Adjustment Factor (RAAF)-44197</v>
      </c>
      <c r="G1604" s="11" t="s">
        <v>131</v>
      </c>
      <c r="H1604" s="11" t="s">
        <v>49</v>
      </c>
      <c r="I1604" s="11" t="s">
        <v>132</v>
      </c>
      <c r="J1604" s="11" t="s">
        <v>136</v>
      </c>
      <c r="K1604" s="11" t="str">
        <f>IFERROR(INDEX('EDC Component Dictionary'!$C$5:$C$37,MATCH('Rates Database'!J1604,'EDC Component Dictionary'!$B$5:$B$37,0)), "Energy Supply")</f>
        <v>Distribution System</v>
      </c>
      <c r="L1604" s="12">
        <v>1.196E-2</v>
      </c>
      <c r="M1604" s="12"/>
    </row>
    <row r="1605" spans="1:13" x14ac:dyDescent="0.3">
      <c r="A1605" s="18">
        <v>1603</v>
      </c>
      <c r="B1605" s="18">
        <f t="shared" si="50"/>
        <v>2020</v>
      </c>
      <c r="C1605" s="17">
        <v>44166</v>
      </c>
      <c r="D1605" s="18" t="s">
        <v>130</v>
      </c>
      <c r="E1605" s="18" t="s">
        <v>36</v>
      </c>
      <c r="F1605" s="18" t="str">
        <f t="shared" si="51"/>
        <v>Unitil-Residential Assistance Adjustment Factor (RAAF)-44166</v>
      </c>
      <c r="G1605" s="11" t="s">
        <v>131</v>
      </c>
      <c r="H1605" s="11" t="s">
        <v>49</v>
      </c>
      <c r="I1605" s="11" t="s">
        <v>132</v>
      </c>
      <c r="J1605" s="11" t="s">
        <v>136</v>
      </c>
      <c r="K1605" s="11" t="str">
        <f>IFERROR(INDEX('EDC Component Dictionary'!$C$5:$C$37,MATCH('Rates Database'!J1605,'EDC Component Dictionary'!$B$5:$B$37,0)), "Energy Supply")</f>
        <v>Distribution System</v>
      </c>
      <c r="L1605" s="12">
        <v>6.7200000000000003E-3</v>
      </c>
      <c r="M1605" s="12"/>
    </row>
    <row r="1606" spans="1:13" x14ac:dyDescent="0.3">
      <c r="A1606" s="18">
        <v>1604</v>
      </c>
      <c r="B1606" s="18">
        <f t="shared" si="50"/>
        <v>2020</v>
      </c>
      <c r="C1606" s="17">
        <v>44136</v>
      </c>
      <c r="D1606" s="18" t="s">
        <v>130</v>
      </c>
      <c r="E1606" s="18" t="s">
        <v>36</v>
      </c>
      <c r="F1606" s="18" t="str">
        <f t="shared" si="51"/>
        <v>Unitil-Residential Assistance Adjustment Factor (RAAF)-44136</v>
      </c>
      <c r="G1606" s="11" t="s">
        <v>131</v>
      </c>
      <c r="H1606" s="11" t="s">
        <v>49</v>
      </c>
      <c r="I1606" s="11" t="s">
        <v>132</v>
      </c>
      <c r="J1606" s="11" t="s">
        <v>136</v>
      </c>
      <c r="K1606" s="11" t="str">
        <f>IFERROR(INDEX('EDC Component Dictionary'!$C$5:$C$37,MATCH('Rates Database'!J1606,'EDC Component Dictionary'!$B$5:$B$37,0)), "Energy Supply")</f>
        <v>Distribution System</v>
      </c>
      <c r="L1606" s="12">
        <v>6.7200000000000003E-3</v>
      </c>
      <c r="M1606" s="12"/>
    </row>
    <row r="1607" spans="1:13" x14ac:dyDescent="0.3">
      <c r="A1607" s="18">
        <v>1605</v>
      </c>
      <c r="B1607" s="18">
        <f t="shared" si="50"/>
        <v>2020</v>
      </c>
      <c r="C1607" s="17">
        <v>44105</v>
      </c>
      <c r="D1607" s="18" t="s">
        <v>130</v>
      </c>
      <c r="E1607" s="18" t="s">
        <v>36</v>
      </c>
      <c r="F1607" s="18" t="str">
        <f t="shared" si="51"/>
        <v>Unitil-Residential Assistance Adjustment Factor (RAAF)-44105</v>
      </c>
      <c r="G1607" s="11" t="s">
        <v>131</v>
      </c>
      <c r="H1607" s="11" t="s">
        <v>49</v>
      </c>
      <c r="I1607" s="11" t="s">
        <v>132</v>
      </c>
      <c r="J1607" s="11" t="s">
        <v>136</v>
      </c>
      <c r="K1607" s="11" t="str">
        <f>IFERROR(INDEX('EDC Component Dictionary'!$C$5:$C$37,MATCH('Rates Database'!J1607,'EDC Component Dictionary'!$B$5:$B$37,0)), "Energy Supply")</f>
        <v>Distribution System</v>
      </c>
      <c r="L1607" s="12">
        <v>6.7200000000000003E-3</v>
      </c>
      <c r="M1607" s="12"/>
    </row>
    <row r="1608" spans="1:13" x14ac:dyDescent="0.3">
      <c r="A1608" s="18">
        <v>1606</v>
      </c>
      <c r="B1608" s="18">
        <f t="shared" si="50"/>
        <v>2020</v>
      </c>
      <c r="C1608" s="17">
        <v>44075</v>
      </c>
      <c r="D1608" s="18" t="s">
        <v>130</v>
      </c>
      <c r="E1608" s="18" t="s">
        <v>36</v>
      </c>
      <c r="F1608" s="18" t="str">
        <f t="shared" si="51"/>
        <v>Unitil-Residential Assistance Adjustment Factor (RAAF)-44075</v>
      </c>
      <c r="G1608" s="11" t="s">
        <v>131</v>
      </c>
      <c r="H1608" s="11" t="s">
        <v>49</v>
      </c>
      <c r="I1608" s="11" t="s">
        <v>132</v>
      </c>
      <c r="J1608" s="11" t="s">
        <v>136</v>
      </c>
      <c r="K1608" s="11" t="str">
        <f>IFERROR(INDEX('EDC Component Dictionary'!$C$5:$C$37,MATCH('Rates Database'!J1608,'EDC Component Dictionary'!$B$5:$B$37,0)), "Energy Supply")</f>
        <v>Distribution System</v>
      </c>
      <c r="L1608" s="12">
        <v>6.7200000000000003E-3</v>
      </c>
      <c r="M1608" s="12"/>
    </row>
    <row r="1609" spans="1:13" x14ac:dyDescent="0.3">
      <c r="A1609" s="18">
        <v>1607</v>
      </c>
      <c r="B1609" s="18">
        <f t="shared" si="50"/>
        <v>2020</v>
      </c>
      <c r="C1609" s="17">
        <v>44044</v>
      </c>
      <c r="D1609" s="18" t="s">
        <v>130</v>
      </c>
      <c r="E1609" s="18" t="s">
        <v>36</v>
      </c>
      <c r="F1609" s="18" t="str">
        <f t="shared" si="51"/>
        <v>Unitil-Residential Assistance Adjustment Factor (RAAF)-44044</v>
      </c>
      <c r="G1609" s="11" t="s">
        <v>131</v>
      </c>
      <c r="H1609" s="11" t="s">
        <v>49</v>
      </c>
      <c r="I1609" s="11" t="s">
        <v>132</v>
      </c>
      <c r="J1609" s="11" t="s">
        <v>136</v>
      </c>
      <c r="K1609" s="11" t="str">
        <f>IFERROR(INDEX('EDC Component Dictionary'!$C$5:$C$37,MATCH('Rates Database'!J1609,'EDC Component Dictionary'!$B$5:$B$37,0)), "Energy Supply")</f>
        <v>Distribution System</v>
      </c>
      <c r="L1609" s="12">
        <v>6.7200000000000003E-3</v>
      </c>
      <c r="M1609" s="12"/>
    </row>
    <row r="1610" spans="1:13" x14ac:dyDescent="0.3">
      <c r="A1610" s="18">
        <v>1608</v>
      </c>
      <c r="B1610" s="18">
        <f t="shared" si="50"/>
        <v>2020</v>
      </c>
      <c r="C1610" s="17">
        <v>44013</v>
      </c>
      <c r="D1610" s="18" t="s">
        <v>130</v>
      </c>
      <c r="E1610" s="18" t="s">
        <v>36</v>
      </c>
      <c r="F1610" s="18" t="str">
        <f t="shared" si="51"/>
        <v>Unitil-Residential Assistance Adjustment Factor (RAAF)-44013</v>
      </c>
      <c r="G1610" s="11" t="s">
        <v>131</v>
      </c>
      <c r="H1610" s="11" t="s">
        <v>49</v>
      </c>
      <c r="I1610" s="11" t="s">
        <v>132</v>
      </c>
      <c r="J1610" s="11" t="s">
        <v>136</v>
      </c>
      <c r="K1610" s="11" t="str">
        <f>IFERROR(INDEX('EDC Component Dictionary'!$C$5:$C$37,MATCH('Rates Database'!J1610,'EDC Component Dictionary'!$B$5:$B$37,0)), "Energy Supply")</f>
        <v>Distribution System</v>
      </c>
      <c r="L1610" s="12">
        <v>6.7200000000000003E-3</v>
      </c>
      <c r="M1610" s="12"/>
    </row>
    <row r="1611" spans="1:13" x14ac:dyDescent="0.3">
      <c r="A1611" s="18">
        <v>1609</v>
      </c>
      <c r="B1611" s="18">
        <f t="shared" si="50"/>
        <v>2020</v>
      </c>
      <c r="C1611" s="17">
        <v>43983</v>
      </c>
      <c r="D1611" s="18" t="s">
        <v>130</v>
      </c>
      <c r="E1611" s="18" t="s">
        <v>36</v>
      </c>
      <c r="F1611" s="18" t="str">
        <f t="shared" si="51"/>
        <v>Unitil-Residential Assistance Adjustment Factor (RAAF)-43983</v>
      </c>
      <c r="G1611" s="11" t="s">
        <v>131</v>
      </c>
      <c r="H1611" s="11" t="s">
        <v>49</v>
      </c>
      <c r="I1611" s="11" t="s">
        <v>132</v>
      </c>
      <c r="J1611" s="11" t="s">
        <v>136</v>
      </c>
      <c r="K1611" s="11" t="str">
        <f>IFERROR(INDEX('EDC Component Dictionary'!$C$5:$C$37,MATCH('Rates Database'!J1611,'EDC Component Dictionary'!$B$5:$B$37,0)), "Energy Supply")</f>
        <v>Distribution System</v>
      </c>
      <c r="L1611" s="12">
        <v>6.7200000000000003E-3</v>
      </c>
      <c r="M1611" s="12"/>
    </row>
    <row r="1612" spans="1:13" x14ac:dyDescent="0.3">
      <c r="A1612" s="18">
        <v>1610</v>
      </c>
      <c r="B1612" s="18">
        <f t="shared" si="50"/>
        <v>2020</v>
      </c>
      <c r="C1612" s="17">
        <v>43952</v>
      </c>
      <c r="D1612" s="18" t="s">
        <v>130</v>
      </c>
      <c r="E1612" s="18" t="s">
        <v>36</v>
      </c>
      <c r="F1612" s="18" t="str">
        <f t="shared" si="51"/>
        <v>Unitil-Residential Assistance Adjustment Factor (RAAF)-43952</v>
      </c>
      <c r="G1612" s="11" t="s">
        <v>131</v>
      </c>
      <c r="H1612" s="11" t="s">
        <v>49</v>
      </c>
      <c r="I1612" s="11" t="s">
        <v>132</v>
      </c>
      <c r="J1612" s="11" t="s">
        <v>136</v>
      </c>
      <c r="K1612" s="11" t="str">
        <f>IFERROR(INDEX('EDC Component Dictionary'!$C$5:$C$37,MATCH('Rates Database'!J1612,'EDC Component Dictionary'!$B$5:$B$37,0)), "Energy Supply")</f>
        <v>Distribution System</v>
      </c>
      <c r="L1612" s="12">
        <v>6.7200000000000003E-3</v>
      </c>
      <c r="M1612" s="12"/>
    </row>
    <row r="1613" spans="1:13" x14ac:dyDescent="0.3">
      <c r="A1613" s="18">
        <v>1611</v>
      </c>
      <c r="B1613" s="18">
        <f t="shared" si="50"/>
        <v>2020</v>
      </c>
      <c r="C1613" s="17">
        <v>43922</v>
      </c>
      <c r="D1613" s="18" t="s">
        <v>130</v>
      </c>
      <c r="E1613" s="18" t="s">
        <v>36</v>
      </c>
      <c r="F1613" s="18" t="str">
        <f t="shared" si="51"/>
        <v>Unitil-Residential Assistance Adjustment Factor (RAAF)-43922</v>
      </c>
      <c r="G1613" s="11" t="s">
        <v>131</v>
      </c>
      <c r="H1613" s="11" t="s">
        <v>49</v>
      </c>
      <c r="I1613" s="11" t="s">
        <v>132</v>
      </c>
      <c r="J1613" s="11" t="s">
        <v>136</v>
      </c>
      <c r="K1613" s="11" t="str">
        <f>IFERROR(INDEX('EDC Component Dictionary'!$C$5:$C$37,MATCH('Rates Database'!J1613,'EDC Component Dictionary'!$B$5:$B$37,0)), "Energy Supply")</f>
        <v>Distribution System</v>
      </c>
      <c r="L1613" s="12">
        <v>6.7200000000000003E-3</v>
      </c>
      <c r="M1613" s="12"/>
    </row>
    <row r="1614" spans="1:13" x14ac:dyDescent="0.3">
      <c r="A1614" s="18">
        <v>1612</v>
      </c>
      <c r="B1614" s="18">
        <f t="shared" si="50"/>
        <v>2020</v>
      </c>
      <c r="C1614" s="17">
        <v>43891</v>
      </c>
      <c r="D1614" s="18" t="s">
        <v>130</v>
      </c>
      <c r="E1614" s="18" t="s">
        <v>36</v>
      </c>
      <c r="F1614" s="18" t="str">
        <f t="shared" si="51"/>
        <v>Unitil-Residential Assistance Adjustment Factor (RAAF)-43891</v>
      </c>
      <c r="G1614" s="11" t="s">
        <v>131</v>
      </c>
      <c r="H1614" s="11" t="s">
        <v>49</v>
      </c>
      <c r="I1614" s="11" t="s">
        <v>132</v>
      </c>
      <c r="J1614" s="11" t="s">
        <v>136</v>
      </c>
      <c r="K1614" s="11" t="str">
        <f>IFERROR(INDEX('EDC Component Dictionary'!$C$5:$C$37,MATCH('Rates Database'!J1614,'EDC Component Dictionary'!$B$5:$B$37,0)), "Energy Supply")</f>
        <v>Distribution System</v>
      </c>
      <c r="L1614" s="12">
        <v>6.7200000000000003E-3</v>
      </c>
      <c r="M1614" s="12"/>
    </row>
    <row r="1615" spans="1:13" x14ac:dyDescent="0.3">
      <c r="A1615" s="18">
        <v>1613</v>
      </c>
      <c r="B1615" s="18">
        <f t="shared" si="50"/>
        <v>2020</v>
      </c>
      <c r="C1615" s="17">
        <v>43862</v>
      </c>
      <c r="D1615" s="18" t="s">
        <v>130</v>
      </c>
      <c r="E1615" s="18" t="s">
        <v>36</v>
      </c>
      <c r="F1615" s="18" t="str">
        <f t="shared" si="51"/>
        <v>Unitil-Residential Assistance Adjustment Factor (RAAF)-43862</v>
      </c>
      <c r="G1615" s="11" t="s">
        <v>131</v>
      </c>
      <c r="H1615" s="11" t="s">
        <v>49</v>
      </c>
      <c r="I1615" s="11" t="s">
        <v>132</v>
      </c>
      <c r="J1615" s="11" t="s">
        <v>136</v>
      </c>
      <c r="K1615" s="11" t="str">
        <f>IFERROR(INDEX('EDC Component Dictionary'!$C$5:$C$37,MATCH('Rates Database'!J1615,'EDC Component Dictionary'!$B$5:$B$37,0)), "Energy Supply")</f>
        <v>Distribution System</v>
      </c>
      <c r="L1615" s="12">
        <v>6.7200000000000003E-3</v>
      </c>
      <c r="M1615" s="12"/>
    </row>
    <row r="1616" spans="1:13" x14ac:dyDescent="0.3">
      <c r="A1616" s="18">
        <v>1614</v>
      </c>
      <c r="B1616" s="18">
        <f t="shared" si="50"/>
        <v>2020</v>
      </c>
      <c r="C1616" s="17">
        <v>43831</v>
      </c>
      <c r="D1616" s="18" t="s">
        <v>130</v>
      </c>
      <c r="E1616" s="18" t="s">
        <v>36</v>
      </c>
      <c r="F1616" s="18" t="str">
        <f t="shared" si="51"/>
        <v>Unitil-Residential Assistance Adjustment Factor (RAAF)-43831</v>
      </c>
      <c r="G1616" s="11" t="s">
        <v>131</v>
      </c>
      <c r="H1616" s="11" t="s">
        <v>49</v>
      </c>
      <c r="I1616" s="11" t="s">
        <v>132</v>
      </c>
      <c r="J1616" s="11" t="s">
        <v>136</v>
      </c>
      <c r="K1616" s="11" t="str">
        <f>IFERROR(INDEX('EDC Component Dictionary'!$C$5:$C$37,MATCH('Rates Database'!J1616,'EDC Component Dictionary'!$B$5:$B$37,0)), "Energy Supply")</f>
        <v>Distribution System</v>
      </c>
      <c r="L1616" s="12">
        <v>6.7200000000000003E-3</v>
      </c>
      <c r="M1616" s="12"/>
    </row>
    <row r="1617" spans="1:13" x14ac:dyDescent="0.3">
      <c r="A1617" s="18">
        <v>1615</v>
      </c>
      <c r="B1617" s="18">
        <f t="shared" si="50"/>
        <v>2019</v>
      </c>
      <c r="C1617" s="17">
        <v>43800</v>
      </c>
      <c r="D1617" s="18" t="s">
        <v>130</v>
      </c>
      <c r="E1617" s="18" t="s">
        <v>36</v>
      </c>
      <c r="F1617" s="18" t="str">
        <f t="shared" si="51"/>
        <v>Unitil-Residential Assistance Adjustment Factor (RAAF)-43800</v>
      </c>
      <c r="G1617" s="11" t="s">
        <v>131</v>
      </c>
      <c r="H1617" s="11" t="s">
        <v>49</v>
      </c>
      <c r="I1617" s="11" t="s">
        <v>132</v>
      </c>
      <c r="J1617" s="11" t="s">
        <v>136</v>
      </c>
      <c r="K1617" s="11" t="str">
        <f>IFERROR(INDEX('EDC Component Dictionary'!$C$5:$C$37,MATCH('Rates Database'!J1617,'EDC Component Dictionary'!$B$5:$B$37,0)), "Energy Supply")</f>
        <v>Distribution System</v>
      </c>
      <c r="L1617" s="12">
        <v>4.8300000000000001E-3</v>
      </c>
      <c r="M1617" s="12"/>
    </row>
    <row r="1618" spans="1:13" x14ac:dyDescent="0.3">
      <c r="A1618" s="18">
        <v>1616</v>
      </c>
      <c r="B1618" s="18">
        <f t="shared" si="50"/>
        <v>2019</v>
      </c>
      <c r="C1618" s="17">
        <v>43770</v>
      </c>
      <c r="D1618" s="18" t="s">
        <v>130</v>
      </c>
      <c r="E1618" s="18" t="s">
        <v>36</v>
      </c>
      <c r="F1618" s="18" t="str">
        <f t="shared" si="51"/>
        <v>Unitil-Residential Assistance Adjustment Factor (RAAF)-43770</v>
      </c>
      <c r="G1618" s="11" t="s">
        <v>131</v>
      </c>
      <c r="H1618" s="11" t="s">
        <v>49</v>
      </c>
      <c r="I1618" s="11" t="s">
        <v>132</v>
      </c>
      <c r="J1618" s="11" t="s">
        <v>136</v>
      </c>
      <c r="K1618" s="11" t="str">
        <f>IFERROR(INDEX('EDC Component Dictionary'!$C$5:$C$37,MATCH('Rates Database'!J1618,'EDC Component Dictionary'!$B$5:$B$37,0)), "Energy Supply")</f>
        <v>Distribution System</v>
      </c>
      <c r="L1618" s="12">
        <v>4.8300000000000001E-3</v>
      </c>
      <c r="M1618" s="12"/>
    </row>
    <row r="1619" spans="1:13" x14ac:dyDescent="0.3">
      <c r="A1619" s="18">
        <v>1617</v>
      </c>
      <c r="B1619" s="18">
        <f t="shared" si="50"/>
        <v>2019</v>
      </c>
      <c r="C1619" s="17">
        <v>43739</v>
      </c>
      <c r="D1619" s="18" t="s">
        <v>130</v>
      </c>
      <c r="E1619" s="18" t="s">
        <v>36</v>
      </c>
      <c r="F1619" s="18" t="str">
        <f t="shared" si="51"/>
        <v>Unitil-Residential Assistance Adjustment Factor (RAAF)-43739</v>
      </c>
      <c r="G1619" s="11" t="s">
        <v>131</v>
      </c>
      <c r="H1619" s="11" t="s">
        <v>49</v>
      </c>
      <c r="I1619" s="11" t="s">
        <v>132</v>
      </c>
      <c r="J1619" s="11" t="s">
        <v>136</v>
      </c>
      <c r="K1619" s="11" t="str">
        <f>IFERROR(INDEX('EDC Component Dictionary'!$C$5:$C$37,MATCH('Rates Database'!J1619,'EDC Component Dictionary'!$B$5:$B$37,0)), "Energy Supply")</f>
        <v>Distribution System</v>
      </c>
      <c r="L1619" s="12">
        <v>4.8300000000000001E-3</v>
      </c>
      <c r="M1619" s="12"/>
    </row>
    <row r="1620" spans="1:13" x14ac:dyDescent="0.3">
      <c r="A1620" s="18">
        <v>1618</v>
      </c>
      <c r="B1620" s="18">
        <f t="shared" si="50"/>
        <v>2019</v>
      </c>
      <c r="C1620" s="17">
        <v>43709</v>
      </c>
      <c r="D1620" s="18" t="s">
        <v>130</v>
      </c>
      <c r="E1620" s="18" t="s">
        <v>36</v>
      </c>
      <c r="F1620" s="18" t="str">
        <f t="shared" si="51"/>
        <v>Unitil-Residential Assistance Adjustment Factor (RAAF)-43709</v>
      </c>
      <c r="G1620" s="11" t="s">
        <v>131</v>
      </c>
      <c r="H1620" s="11" t="s">
        <v>49</v>
      </c>
      <c r="I1620" s="11" t="s">
        <v>132</v>
      </c>
      <c r="J1620" s="11" t="s">
        <v>136</v>
      </c>
      <c r="K1620" s="11" t="str">
        <f>IFERROR(INDEX('EDC Component Dictionary'!$C$5:$C$37,MATCH('Rates Database'!J1620,'EDC Component Dictionary'!$B$5:$B$37,0)), "Energy Supply")</f>
        <v>Distribution System</v>
      </c>
      <c r="L1620" s="12">
        <v>4.8300000000000001E-3</v>
      </c>
      <c r="M1620" s="12"/>
    </row>
    <row r="1621" spans="1:13" x14ac:dyDescent="0.3">
      <c r="A1621" s="18">
        <v>1619</v>
      </c>
      <c r="B1621" s="18">
        <f t="shared" si="50"/>
        <v>2019</v>
      </c>
      <c r="C1621" s="17">
        <v>43678</v>
      </c>
      <c r="D1621" s="18" t="s">
        <v>130</v>
      </c>
      <c r="E1621" s="18" t="s">
        <v>36</v>
      </c>
      <c r="F1621" s="18" t="str">
        <f t="shared" si="51"/>
        <v>Unitil-Residential Assistance Adjustment Factor (RAAF)-43678</v>
      </c>
      <c r="G1621" s="11" t="s">
        <v>131</v>
      </c>
      <c r="H1621" s="11" t="s">
        <v>49</v>
      </c>
      <c r="I1621" s="11" t="s">
        <v>132</v>
      </c>
      <c r="J1621" s="11" t="s">
        <v>136</v>
      </c>
      <c r="K1621" s="11" t="str">
        <f>IFERROR(INDEX('EDC Component Dictionary'!$C$5:$C$37,MATCH('Rates Database'!J1621,'EDC Component Dictionary'!$B$5:$B$37,0)), "Energy Supply")</f>
        <v>Distribution System</v>
      </c>
      <c r="L1621" s="12">
        <v>4.8300000000000001E-3</v>
      </c>
      <c r="M1621" s="12"/>
    </row>
    <row r="1622" spans="1:13" x14ac:dyDescent="0.3">
      <c r="A1622" s="18">
        <v>1620</v>
      </c>
      <c r="B1622" s="18">
        <f t="shared" si="50"/>
        <v>2019</v>
      </c>
      <c r="C1622" s="17">
        <v>43647</v>
      </c>
      <c r="D1622" s="18" t="s">
        <v>130</v>
      </c>
      <c r="E1622" s="18" t="s">
        <v>36</v>
      </c>
      <c r="F1622" s="18" t="str">
        <f t="shared" si="51"/>
        <v>Unitil-Residential Assistance Adjustment Factor (RAAF)-43647</v>
      </c>
      <c r="G1622" s="11" t="s">
        <v>131</v>
      </c>
      <c r="H1622" s="11" t="s">
        <v>49</v>
      </c>
      <c r="I1622" s="11" t="s">
        <v>132</v>
      </c>
      <c r="J1622" s="11" t="s">
        <v>136</v>
      </c>
      <c r="K1622" s="11" t="str">
        <f>IFERROR(INDEX('EDC Component Dictionary'!$C$5:$C$37,MATCH('Rates Database'!J1622,'EDC Component Dictionary'!$B$5:$B$37,0)), "Energy Supply")</f>
        <v>Distribution System</v>
      </c>
      <c r="L1622" s="12">
        <v>4.8300000000000001E-3</v>
      </c>
      <c r="M1622" s="12"/>
    </row>
    <row r="1623" spans="1:13" x14ac:dyDescent="0.3">
      <c r="A1623" s="18">
        <v>1621</v>
      </c>
      <c r="B1623" s="18">
        <f t="shared" si="50"/>
        <v>2019</v>
      </c>
      <c r="C1623" s="17">
        <v>43617</v>
      </c>
      <c r="D1623" s="18" t="s">
        <v>130</v>
      </c>
      <c r="E1623" s="18" t="s">
        <v>36</v>
      </c>
      <c r="F1623" s="18" t="str">
        <f t="shared" si="51"/>
        <v>Unitil-Residential Assistance Adjustment Factor (RAAF)-43617</v>
      </c>
      <c r="G1623" s="11" t="s">
        <v>131</v>
      </c>
      <c r="H1623" s="11" t="s">
        <v>49</v>
      </c>
      <c r="I1623" s="11" t="s">
        <v>132</v>
      </c>
      <c r="J1623" s="11" t="s">
        <v>136</v>
      </c>
      <c r="K1623" s="11" t="str">
        <f>IFERROR(INDEX('EDC Component Dictionary'!$C$5:$C$37,MATCH('Rates Database'!J1623,'EDC Component Dictionary'!$B$5:$B$37,0)), "Energy Supply")</f>
        <v>Distribution System</v>
      </c>
      <c r="L1623" s="12">
        <v>4.8300000000000001E-3</v>
      </c>
      <c r="M1623" s="12"/>
    </row>
    <row r="1624" spans="1:13" x14ac:dyDescent="0.3">
      <c r="A1624" s="18">
        <v>1622</v>
      </c>
      <c r="B1624" s="18">
        <f t="shared" si="50"/>
        <v>2019</v>
      </c>
      <c r="C1624" s="17">
        <v>43586</v>
      </c>
      <c r="D1624" s="18" t="s">
        <v>130</v>
      </c>
      <c r="E1624" s="18" t="s">
        <v>36</v>
      </c>
      <c r="F1624" s="18" t="str">
        <f t="shared" si="51"/>
        <v>Unitil-Residential Assistance Adjustment Factor (RAAF)-43586</v>
      </c>
      <c r="G1624" s="11" t="s">
        <v>131</v>
      </c>
      <c r="H1624" s="11" t="s">
        <v>49</v>
      </c>
      <c r="I1624" s="11" t="s">
        <v>132</v>
      </c>
      <c r="J1624" s="11" t="s">
        <v>136</v>
      </c>
      <c r="K1624" s="11" t="str">
        <f>IFERROR(INDEX('EDC Component Dictionary'!$C$5:$C$37,MATCH('Rates Database'!J1624,'EDC Component Dictionary'!$B$5:$B$37,0)), "Energy Supply")</f>
        <v>Distribution System</v>
      </c>
      <c r="L1624" s="12">
        <v>4.8300000000000001E-3</v>
      </c>
      <c r="M1624" s="12"/>
    </row>
    <row r="1625" spans="1:13" x14ac:dyDescent="0.3">
      <c r="A1625" s="18">
        <v>1623</v>
      </c>
      <c r="B1625" s="18">
        <f t="shared" si="50"/>
        <v>2019</v>
      </c>
      <c r="C1625" s="17">
        <v>43556</v>
      </c>
      <c r="D1625" s="18" t="s">
        <v>130</v>
      </c>
      <c r="E1625" s="18" t="s">
        <v>36</v>
      </c>
      <c r="F1625" s="18" t="str">
        <f t="shared" si="51"/>
        <v>Unitil-Residential Assistance Adjustment Factor (RAAF)-43556</v>
      </c>
      <c r="G1625" s="11" t="s">
        <v>131</v>
      </c>
      <c r="H1625" s="11" t="s">
        <v>49</v>
      </c>
      <c r="I1625" s="11" t="s">
        <v>132</v>
      </c>
      <c r="J1625" s="11" t="s">
        <v>136</v>
      </c>
      <c r="K1625" s="11" t="str">
        <f>IFERROR(INDEX('EDC Component Dictionary'!$C$5:$C$37,MATCH('Rates Database'!J1625,'EDC Component Dictionary'!$B$5:$B$37,0)), "Energy Supply")</f>
        <v>Distribution System</v>
      </c>
      <c r="L1625" s="12">
        <v>4.8300000000000001E-3</v>
      </c>
      <c r="M1625" s="12"/>
    </row>
    <row r="1626" spans="1:13" x14ac:dyDescent="0.3">
      <c r="A1626" s="18">
        <v>1624</v>
      </c>
      <c r="B1626" s="18">
        <f t="shared" si="50"/>
        <v>2019</v>
      </c>
      <c r="C1626" s="17">
        <v>43525</v>
      </c>
      <c r="D1626" s="18" t="s">
        <v>130</v>
      </c>
      <c r="E1626" s="18" t="s">
        <v>36</v>
      </c>
      <c r="F1626" s="18" t="str">
        <f t="shared" si="51"/>
        <v>Unitil-Residential Assistance Adjustment Factor (RAAF)-43525</v>
      </c>
      <c r="G1626" s="11" t="s">
        <v>131</v>
      </c>
      <c r="H1626" s="11" t="s">
        <v>49</v>
      </c>
      <c r="I1626" s="11" t="s">
        <v>132</v>
      </c>
      <c r="J1626" s="11" t="s">
        <v>136</v>
      </c>
      <c r="K1626" s="11" t="str">
        <f>IFERROR(INDEX('EDC Component Dictionary'!$C$5:$C$37,MATCH('Rates Database'!J1626,'EDC Component Dictionary'!$B$5:$B$37,0)), "Energy Supply")</f>
        <v>Distribution System</v>
      </c>
      <c r="L1626" s="12">
        <v>4.8300000000000001E-3</v>
      </c>
      <c r="M1626" s="12"/>
    </row>
    <row r="1627" spans="1:13" x14ac:dyDescent="0.3">
      <c r="A1627" s="18">
        <v>1625</v>
      </c>
      <c r="B1627" s="18">
        <f t="shared" si="50"/>
        <v>2019</v>
      </c>
      <c r="C1627" s="17">
        <v>43497</v>
      </c>
      <c r="D1627" s="18" t="s">
        <v>130</v>
      </c>
      <c r="E1627" s="18" t="s">
        <v>36</v>
      </c>
      <c r="F1627" s="18" t="str">
        <f t="shared" si="51"/>
        <v>Unitil-Residential Assistance Adjustment Factor (RAAF)-43497</v>
      </c>
      <c r="G1627" s="11" t="s">
        <v>131</v>
      </c>
      <c r="H1627" s="11" t="s">
        <v>49</v>
      </c>
      <c r="I1627" s="11" t="s">
        <v>132</v>
      </c>
      <c r="J1627" s="11" t="s">
        <v>136</v>
      </c>
      <c r="K1627" s="11" t="str">
        <f>IFERROR(INDEX('EDC Component Dictionary'!$C$5:$C$37,MATCH('Rates Database'!J1627,'EDC Component Dictionary'!$B$5:$B$37,0)), "Energy Supply")</f>
        <v>Distribution System</v>
      </c>
      <c r="L1627" s="12">
        <v>4.8300000000000001E-3</v>
      </c>
      <c r="M1627" s="12"/>
    </row>
    <row r="1628" spans="1:13" x14ac:dyDescent="0.3">
      <c r="A1628" s="18">
        <v>1626</v>
      </c>
      <c r="B1628" s="18">
        <f t="shared" si="50"/>
        <v>2019</v>
      </c>
      <c r="C1628" s="17">
        <v>43466</v>
      </c>
      <c r="D1628" s="18" t="s">
        <v>130</v>
      </c>
      <c r="E1628" s="18" t="s">
        <v>36</v>
      </c>
      <c r="F1628" s="18" t="str">
        <f t="shared" si="51"/>
        <v>Unitil-Residential Assistance Adjustment Factor (RAAF)-43466</v>
      </c>
      <c r="G1628" s="11" t="s">
        <v>131</v>
      </c>
      <c r="H1628" s="11" t="s">
        <v>49</v>
      </c>
      <c r="I1628" s="11" t="s">
        <v>132</v>
      </c>
      <c r="J1628" s="11" t="s">
        <v>136</v>
      </c>
      <c r="K1628" s="11" t="str">
        <f>IFERROR(INDEX('EDC Component Dictionary'!$C$5:$C$37,MATCH('Rates Database'!J1628,'EDC Component Dictionary'!$B$5:$B$37,0)), "Energy Supply")</f>
        <v>Distribution System</v>
      </c>
      <c r="L1628" s="12">
        <v>4.8300000000000001E-3</v>
      </c>
      <c r="M1628" s="12"/>
    </row>
    <row r="1629" spans="1:13" x14ac:dyDescent="0.3">
      <c r="A1629" s="18">
        <v>1627</v>
      </c>
      <c r="B1629" s="18">
        <f t="shared" si="50"/>
        <v>2023</v>
      </c>
      <c r="C1629" s="17">
        <v>45261</v>
      </c>
      <c r="D1629" s="18" t="s">
        <v>130</v>
      </c>
      <c r="E1629" s="18" t="s">
        <v>36</v>
      </c>
      <c r="F1629" s="18" t="str">
        <f t="shared" si="51"/>
        <v>Unitil-Net Metering Recovery Surcharge (NMRS)-45261</v>
      </c>
      <c r="G1629" s="11" t="s">
        <v>131</v>
      </c>
      <c r="H1629" s="11" t="s">
        <v>49</v>
      </c>
      <c r="I1629" s="11" t="s">
        <v>132</v>
      </c>
      <c r="J1629" s="11" t="s">
        <v>137</v>
      </c>
      <c r="K1629" s="11" t="str">
        <f>IFERROR(INDEX('EDC Component Dictionary'!$C$5:$C$37,MATCH('Rates Database'!J1629,'EDC Component Dictionary'!$B$5:$B$37,0)), "Energy Supply")</f>
        <v>Distribution System</v>
      </c>
      <c r="L1629" s="12">
        <v>1.508E-2</v>
      </c>
      <c r="M1629" s="12"/>
    </row>
    <row r="1630" spans="1:13" x14ac:dyDescent="0.3">
      <c r="A1630" s="18">
        <v>1628</v>
      </c>
      <c r="B1630" s="18">
        <f t="shared" si="50"/>
        <v>2023</v>
      </c>
      <c r="C1630" s="17">
        <v>45231</v>
      </c>
      <c r="D1630" s="18" t="s">
        <v>130</v>
      </c>
      <c r="E1630" s="18" t="s">
        <v>36</v>
      </c>
      <c r="F1630" s="18" t="str">
        <f t="shared" si="51"/>
        <v>Unitil-Net Metering Recovery Surcharge (NMRS)-45231</v>
      </c>
      <c r="G1630" s="11" t="s">
        <v>131</v>
      </c>
      <c r="H1630" s="11" t="s">
        <v>49</v>
      </c>
      <c r="I1630" s="11" t="s">
        <v>132</v>
      </c>
      <c r="J1630" s="11" t="s">
        <v>137</v>
      </c>
      <c r="K1630" s="11" t="str">
        <f>IFERROR(INDEX('EDC Component Dictionary'!$C$5:$C$37,MATCH('Rates Database'!J1630,'EDC Component Dictionary'!$B$5:$B$37,0)), "Energy Supply")</f>
        <v>Distribution System</v>
      </c>
      <c r="L1630" s="12">
        <v>1.508E-2</v>
      </c>
      <c r="M1630" s="12"/>
    </row>
    <row r="1631" spans="1:13" x14ac:dyDescent="0.3">
      <c r="A1631" s="18">
        <v>1629</v>
      </c>
      <c r="B1631" s="18">
        <f t="shared" si="50"/>
        <v>2023</v>
      </c>
      <c r="C1631" s="17">
        <v>45200</v>
      </c>
      <c r="D1631" s="18" t="s">
        <v>130</v>
      </c>
      <c r="E1631" s="18" t="s">
        <v>36</v>
      </c>
      <c r="F1631" s="18" t="str">
        <f t="shared" si="51"/>
        <v>Unitil-Net Metering Recovery Surcharge (NMRS)-45200</v>
      </c>
      <c r="G1631" s="11" t="s">
        <v>131</v>
      </c>
      <c r="H1631" s="11" t="s">
        <v>49</v>
      </c>
      <c r="I1631" s="11" t="s">
        <v>132</v>
      </c>
      <c r="J1631" s="11" t="s">
        <v>137</v>
      </c>
      <c r="K1631" s="11" t="str">
        <f>IFERROR(INDEX('EDC Component Dictionary'!$C$5:$C$37,MATCH('Rates Database'!J1631,'EDC Component Dictionary'!$B$5:$B$37,0)), "Energy Supply")</f>
        <v>Distribution System</v>
      </c>
      <c r="L1631" s="12">
        <v>1.508E-2</v>
      </c>
      <c r="M1631" s="12"/>
    </row>
    <row r="1632" spans="1:13" x14ac:dyDescent="0.3">
      <c r="A1632" s="18">
        <v>1630</v>
      </c>
      <c r="B1632" s="18">
        <f t="shared" si="50"/>
        <v>2023</v>
      </c>
      <c r="C1632" s="17">
        <v>45170</v>
      </c>
      <c r="D1632" s="18" t="s">
        <v>130</v>
      </c>
      <c r="E1632" s="18" t="s">
        <v>36</v>
      </c>
      <c r="F1632" s="18" t="str">
        <f t="shared" si="51"/>
        <v>Unitil-Net Metering Recovery Surcharge (NMRS)-45170</v>
      </c>
      <c r="G1632" s="11" t="s">
        <v>131</v>
      </c>
      <c r="H1632" s="11" t="s">
        <v>49</v>
      </c>
      <c r="I1632" s="11" t="s">
        <v>132</v>
      </c>
      <c r="J1632" s="11" t="s">
        <v>137</v>
      </c>
      <c r="K1632" s="11" t="str">
        <f>IFERROR(INDEX('EDC Component Dictionary'!$C$5:$C$37,MATCH('Rates Database'!J1632,'EDC Component Dictionary'!$B$5:$B$37,0)), "Energy Supply")</f>
        <v>Distribution System</v>
      </c>
      <c r="L1632" s="12">
        <v>1.508E-2</v>
      </c>
      <c r="M1632" s="12"/>
    </row>
    <row r="1633" spans="1:13" x14ac:dyDescent="0.3">
      <c r="A1633" s="18">
        <v>1631</v>
      </c>
      <c r="B1633" s="18">
        <f t="shared" si="50"/>
        <v>2023</v>
      </c>
      <c r="C1633" s="17">
        <v>45139</v>
      </c>
      <c r="D1633" s="18" t="s">
        <v>130</v>
      </c>
      <c r="E1633" s="18" t="s">
        <v>36</v>
      </c>
      <c r="F1633" s="18" t="str">
        <f t="shared" si="51"/>
        <v>Unitil-Net Metering Recovery Surcharge (NMRS)-45139</v>
      </c>
      <c r="G1633" s="11" t="s">
        <v>131</v>
      </c>
      <c r="H1633" s="11" t="s">
        <v>49</v>
      </c>
      <c r="I1633" s="11" t="s">
        <v>132</v>
      </c>
      <c r="J1633" s="11" t="s">
        <v>137</v>
      </c>
      <c r="K1633" s="11" t="str">
        <f>IFERROR(INDEX('EDC Component Dictionary'!$C$5:$C$37,MATCH('Rates Database'!J1633,'EDC Component Dictionary'!$B$5:$B$37,0)), "Energy Supply")</f>
        <v>Distribution System</v>
      </c>
      <c r="L1633" s="12">
        <v>1.508E-2</v>
      </c>
      <c r="M1633" s="12"/>
    </row>
    <row r="1634" spans="1:13" x14ac:dyDescent="0.3">
      <c r="A1634" s="18">
        <v>1632</v>
      </c>
      <c r="B1634" s="18">
        <f t="shared" si="50"/>
        <v>2023</v>
      </c>
      <c r="C1634" s="17">
        <v>45108</v>
      </c>
      <c r="D1634" s="18" t="s">
        <v>130</v>
      </c>
      <c r="E1634" s="18" t="s">
        <v>36</v>
      </c>
      <c r="F1634" s="18" t="str">
        <f t="shared" si="51"/>
        <v>Unitil-Net Metering Recovery Surcharge (NMRS)-45108</v>
      </c>
      <c r="G1634" s="11" t="s">
        <v>131</v>
      </c>
      <c r="H1634" s="11" t="s">
        <v>49</v>
      </c>
      <c r="I1634" s="11" t="s">
        <v>132</v>
      </c>
      <c r="J1634" s="11" t="s">
        <v>137</v>
      </c>
      <c r="K1634" s="11" t="str">
        <f>IFERROR(INDEX('EDC Component Dictionary'!$C$5:$C$37,MATCH('Rates Database'!J1634,'EDC Component Dictionary'!$B$5:$B$37,0)), "Energy Supply")</f>
        <v>Distribution System</v>
      </c>
      <c r="L1634" s="12">
        <v>1.508E-2</v>
      </c>
      <c r="M1634" s="12"/>
    </row>
    <row r="1635" spans="1:13" x14ac:dyDescent="0.3">
      <c r="A1635" s="18">
        <v>1633</v>
      </c>
      <c r="B1635" s="18">
        <f t="shared" si="50"/>
        <v>2023</v>
      </c>
      <c r="C1635" s="17">
        <v>45078</v>
      </c>
      <c r="D1635" s="18" t="s">
        <v>130</v>
      </c>
      <c r="E1635" s="18" t="s">
        <v>36</v>
      </c>
      <c r="F1635" s="18" t="str">
        <f t="shared" si="51"/>
        <v>Unitil-Net Metering Recovery Surcharge (NMRS)-45078</v>
      </c>
      <c r="G1635" s="11" t="s">
        <v>131</v>
      </c>
      <c r="H1635" s="11" t="s">
        <v>49</v>
      </c>
      <c r="I1635" s="11" t="s">
        <v>132</v>
      </c>
      <c r="J1635" s="11" t="s">
        <v>137</v>
      </c>
      <c r="K1635" s="11" t="str">
        <f>IFERROR(INDEX('EDC Component Dictionary'!$C$5:$C$37,MATCH('Rates Database'!J1635,'EDC Component Dictionary'!$B$5:$B$37,0)), "Energy Supply")</f>
        <v>Distribution System</v>
      </c>
      <c r="L1635" s="12">
        <v>1.508E-2</v>
      </c>
      <c r="M1635" s="12"/>
    </row>
    <row r="1636" spans="1:13" x14ac:dyDescent="0.3">
      <c r="A1636" s="18">
        <v>1634</v>
      </c>
      <c r="B1636" s="18">
        <f t="shared" si="50"/>
        <v>2023</v>
      </c>
      <c r="C1636" s="17">
        <v>45047</v>
      </c>
      <c r="D1636" s="18" t="s">
        <v>130</v>
      </c>
      <c r="E1636" s="18" t="s">
        <v>36</v>
      </c>
      <c r="F1636" s="18" t="str">
        <f t="shared" si="51"/>
        <v>Unitil-Net Metering Recovery Surcharge (NMRS)-45047</v>
      </c>
      <c r="G1636" s="11" t="s">
        <v>131</v>
      </c>
      <c r="H1636" s="11" t="s">
        <v>49</v>
      </c>
      <c r="I1636" s="11" t="s">
        <v>132</v>
      </c>
      <c r="J1636" s="11" t="s">
        <v>137</v>
      </c>
      <c r="K1636" s="11" t="str">
        <f>IFERROR(INDEX('EDC Component Dictionary'!$C$5:$C$37,MATCH('Rates Database'!J1636,'EDC Component Dictionary'!$B$5:$B$37,0)), "Energy Supply")</f>
        <v>Distribution System</v>
      </c>
      <c r="L1636" s="12">
        <v>1.508E-2</v>
      </c>
      <c r="M1636" s="12"/>
    </row>
    <row r="1637" spans="1:13" x14ac:dyDescent="0.3">
      <c r="A1637" s="18">
        <v>1635</v>
      </c>
      <c r="B1637" s="18">
        <f t="shared" si="50"/>
        <v>2023</v>
      </c>
      <c r="C1637" s="17">
        <v>45017</v>
      </c>
      <c r="D1637" s="18" t="s">
        <v>130</v>
      </c>
      <c r="E1637" s="18" t="s">
        <v>36</v>
      </c>
      <c r="F1637" s="18" t="str">
        <f t="shared" si="51"/>
        <v>Unitil-Net Metering Recovery Surcharge (NMRS)-45017</v>
      </c>
      <c r="G1637" s="11" t="s">
        <v>131</v>
      </c>
      <c r="H1637" s="11" t="s">
        <v>49</v>
      </c>
      <c r="I1637" s="11" t="s">
        <v>132</v>
      </c>
      <c r="J1637" s="11" t="s">
        <v>137</v>
      </c>
      <c r="K1637" s="11" t="str">
        <f>IFERROR(INDEX('EDC Component Dictionary'!$C$5:$C$37,MATCH('Rates Database'!J1637,'EDC Component Dictionary'!$B$5:$B$37,0)), "Energy Supply")</f>
        <v>Distribution System</v>
      </c>
      <c r="L1637" s="12">
        <v>1.508E-2</v>
      </c>
      <c r="M1637" s="12"/>
    </row>
    <row r="1638" spans="1:13" x14ac:dyDescent="0.3">
      <c r="A1638" s="18">
        <v>1636</v>
      </c>
      <c r="B1638" s="18">
        <f t="shared" si="50"/>
        <v>2023</v>
      </c>
      <c r="C1638" s="17">
        <v>44986</v>
      </c>
      <c r="D1638" s="18" t="s">
        <v>130</v>
      </c>
      <c r="E1638" s="18" t="s">
        <v>36</v>
      </c>
      <c r="F1638" s="18" t="str">
        <f t="shared" si="51"/>
        <v>Unitil-Net Metering Recovery Surcharge (NMRS)-44986</v>
      </c>
      <c r="G1638" s="11" t="s">
        <v>131</v>
      </c>
      <c r="H1638" s="11" t="s">
        <v>49</v>
      </c>
      <c r="I1638" s="11" t="s">
        <v>132</v>
      </c>
      <c r="J1638" s="11" t="s">
        <v>137</v>
      </c>
      <c r="K1638" s="11" t="str">
        <f>IFERROR(INDEX('EDC Component Dictionary'!$C$5:$C$37,MATCH('Rates Database'!J1638,'EDC Component Dictionary'!$B$5:$B$37,0)), "Energy Supply")</f>
        <v>Distribution System</v>
      </c>
      <c r="L1638" s="12">
        <v>1.508E-2</v>
      </c>
      <c r="M1638" s="12"/>
    </row>
    <row r="1639" spans="1:13" x14ac:dyDescent="0.3">
      <c r="A1639" s="18">
        <v>1637</v>
      </c>
      <c r="B1639" s="18">
        <f t="shared" si="50"/>
        <v>2023</v>
      </c>
      <c r="C1639" s="17">
        <v>44958</v>
      </c>
      <c r="D1639" s="18" t="s">
        <v>130</v>
      </c>
      <c r="E1639" s="18" t="s">
        <v>36</v>
      </c>
      <c r="F1639" s="18" t="str">
        <f t="shared" si="51"/>
        <v>Unitil-Net Metering Recovery Surcharge (NMRS)-44958</v>
      </c>
      <c r="G1639" s="11" t="s">
        <v>131</v>
      </c>
      <c r="H1639" s="11" t="s">
        <v>49</v>
      </c>
      <c r="I1639" s="11" t="s">
        <v>132</v>
      </c>
      <c r="J1639" s="11" t="s">
        <v>137</v>
      </c>
      <c r="K1639" s="11" t="str">
        <f>IFERROR(INDEX('EDC Component Dictionary'!$C$5:$C$37,MATCH('Rates Database'!J1639,'EDC Component Dictionary'!$B$5:$B$37,0)), "Energy Supply")</f>
        <v>Distribution System</v>
      </c>
      <c r="L1639" s="12">
        <v>1.508E-2</v>
      </c>
      <c r="M1639" s="12"/>
    </row>
    <row r="1640" spans="1:13" x14ac:dyDescent="0.3">
      <c r="A1640" s="18">
        <v>1638</v>
      </c>
      <c r="B1640" s="18">
        <f t="shared" si="50"/>
        <v>2023</v>
      </c>
      <c r="C1640" s="17">
        <v>44927</v>
      </c>
      <c r="D1640" s="18" t="s">
        <v>130</v>
      </c>
      <c r="E1640" s="18" t="s">
        <v>36</v>
      </c>
      <c r="F1640" s="18" t="str">
        <f t="shared" si="51"/>
        <v>Unitil-Net Metering Recovery Surcharge (NMRS)-44927</v>
      </c>
      <c r="G1640" s="11" t="s">
        <v>131</v>
      </c>
      <c r="H1640" s="11" t="s">
        <v>49</v>
      </c>
      <c r="I1640" s="11" t="s">
        <v>132</v>
      </c>
      <c r="J1640" s="11" t="s">
        <v>137</v>
      </c>
      <c r="K1640" s="11" t="str">
        <f>IFERROR(INDEX('EDC Component Dictionary'!$C$5:$C$37,MATCH('Rates Database'!J1640,'EDC Component Dictionary'!$B$5:$B$37,0)), "Energy Supply")</f>
        <v>Distribution System</v>
      </c>
      <c r="L1640" s="12">
        <v>1.508E-2</v>
      </c>
      <c r="M1640" s="12"/>
    </row>
    <row r="1641" spans="1:13" x14ac:dyDescent="0.3">
      <c r="A1641" s="18">
        <v>1639</v>
      </c>
      <c r="B1641" s="18">
        <f t="shared" si="50"/>
        <v>2022</v>
      </c>
      <c r="C1641" s="17">
        <v>44896</v>
      </c>
      <c r="D1641" s="18" t="s">
        <v>130</v>
      </c>
      <c r="E1641" s="18" t="s">
        <v>36</v>
      </c>
      <c r="F1641" s="18" t="str">
        <f t="shared" si="51"/>
        <v>Unitil-Net Metering Recovery Surcharge (NMRS)-44896</v>
      </c>
      <c r="G1641" s="11" t="s">
        <v>131</v>
      </c>
      <c r="H1641" s="11" t="s">
        <v>49</v>
      </c>
      <c r="I1641" s="11" t="s">
        <v>132</v>
      </c>
      <c r="J1641" s="11" t="s">
        <v>137</v>
      </c>
      <c r="K1641" s="11" t="str">
        <f>IFERROR(INDEX('EDC Component Dictionary'!$C$5:$C$37,MATCH('Rates Database'!J1641,'EDC Component Dictionary'!$B$5:$B$37,0)), "Energy Supply")</f>
        <v>Distribution System</v>
      </c>
      <c r="L1641" s="12">
        <v>1.2710000000000001E-2</v>
      </c>
      <c r="M1641" s="12"/>
    </row>
    <row r="1642" spans="1:13" x14ac:dyDescent="0.3">
      <c r="A1642" s="18">
        <v>1640</v>
      </c>
      <c r="B1642" s="18">
        <f t="shared" si="50"/>
        <v>2022</v>
      </c>
      <c r="C1642" s="17">
        <v>44866</v>
      </c>
      <c r="D1642" s="18" t="s">
        <v>130</v>
      </c>
      <c r="E1642" s="18" t="s">
        <v>36</v>
      </c>
      <c r="F1642" s="18" t="str">
        <f t="shared" si="51"/>
        <v>Unitil-Net Metering Recovery Surcharge (NMRS)-44866</v>
      </c>
      <c r="G1642" s="11" t="s">
        <v>131</v>
      </c>
      <c r="H1642" s="11" t="s">
        <v>49</v>
      </c>
      <c r="I1642" s="11" t="s">
        <v>132</v>
      </c>
      <c r="J1642" s="11" t="s">
        <v>137</v>
      </c>
      <c r="K1642" s="11" t="str">
        <f>IFERROR(INDEX('EDC Component Dictionary'!$C$5:$C$37,MATCH('Rates Database'!J1642,'EDC Component Dictionary'!$B$5:$B$37,0)), "Energy Supply")</f>
        <v>Distribution System</v>
      </c>
      <c r="L1642" s="12">
        <v>1.2710000000000001E-2</v>
      </c>
      <c r="M1642" s="12"/>
    </row>
    <row r="1643" spans="1:13" x14ac:dyDescent="0.3">
      <c r="A1643" s="18">
        <v>1641</v>
      </c>
      <c r="B1643" s="18">
        <f t="shared" si="50"/>
        <v>2022</v>
      </c>
      <c r="C1643" s="17">
        <v>44835</v>
      </c>
      <c r="D1643" s="18" t="s">
        <v>130</v>
      </c>
      <c r="E1643" s="18" t="s">
        <v>36</v>
      </c>
      <c r="F1643" s="18" t="str">
        <f t="shared" si="51"/>
        <v>Unitil-Net Metering Recovery Surcharge (NMRS)-44835</v>
      </c>
      <c r="G1643" s="11" t="s">
        <v>131</v>
      </c>
      <c r="H1643" s="11" t="s">
        <v>49</v>
      </c>
      <c r="I1643" s="11" t="s">
        <v>132</v>
      </c>
      <c r="J1643" s="11" t="s">
        <v>137</v>
      </c>
      <c r="K1643" s="11" t="str">
        <f>IFERROR(INDEX('EDC Component Dictionary'!$C$5:$C$37,MATCH('Rates Database'!J1643,'EDC Component Dictionary'!$B$5:$B$37,0)), "Energy Supply")</f>
        <v>Distribution System</v>
      </c>
      <c r="L1643" s="12">
        <v>1.2710000000000001E-2</v>
      </c>
      <c r="M1643" s="12"/>
    </row>
    <row r="1644" spans="1:13" x14ac:dyDescent="0.3">
      <c r="A1644" s="18">
        <v>1642</v>
      </c>
      <c r="B1644" s="18">
        <f t="shared" si="50"/>
        <v>2022</v>
      </c>
      <c r="C1644" s="17">
        <v>44805</v>
      </c>
      <c r="D1644" s="18" t="s">
        <v>130</v>
      </c>
      <c r="E1644" s="18" t="s">
        <v>36</v>
      </c>
      <c r="F1644" s="18" t="str">
        <f t="shared" si="51"/>
        <v>Unitil-Net Metering Recovery Surcharge (NMRS)-44805</v>
      </c>
      <c r="G1644" s="11" t="s">
        <v>131</v>
      </c>
      <c r="H1644" s="11" t="s">
        <v>49</v>
      </c>
      <c r="I1644" s="11" t="s">
        <v>132</v>
      </c>
      <c r="J1644" s="11" t="s">
        <v>137</v>
      </c>
      <c r="K1644" s="11" t="str">
        <f>IFERROR(INDEX('EDC Component Dictionary'!$C$5:$C$37,MATCH('Rates Database'!J1644,'EDC Component Dictionary'!$B$5:$B$37,0)), "Energy Supply")</f>
        <v>Distribution System</v>
      </c>
      <c r="L1644" s="12">
        <v>1.2710000000000001E-2</v>
      </c>
      <c r="M1644" s="12"/>
    </row>
    <row r="1645" spans="1:13" x14ac:dyDescent="0.3">
      <c r="A1645" s="18">
        <v>1643</v>
      </c>
      <c r="B1645" s="18">
        <f t="shared" si="50"/>
        <v>2022</v>
      </c>
      <c r="C1645" s="17">
        <v>44774</v>
      </c>
      <c r="D1645" s="18" t="s">
        <v>130</v>
      </c>
      <c r="E1645" s="18" t="s">
        <v>36</v>
      </c>
      <c r="F1645" s="18" t="str">
        <f t="shared" si="51"/>
        <v>Unitil-Net Metering Recovery Surcharge (NMRS)-44774</v>
      </c>
      <c r="G1645" s="11" t="s">
        <v>131</v>
      </c>
      <c r="H1645" s="11" t="s">
        <v>49</v>
      </c>
      <c r="I1645" s="11" t="s">
        <v>132</v>
      </c>
      <c r="J1645" s="11" t="s">
        <v>137</v>
      </c>
      <c r="K1645" s="11" t="str">
        <f>IFERROR(INDEX('EDC Component Dictionary'!$C$5:$C$37,MATCH('Rates Database'!J1645,'EDC Component Dictionary'!$B$5:$B$37,0)), "Energy Supply")</f>
        <v>Distribution System</v>
      </c>
      <c r="L1645" s="12">
        <v>1.2710000000000001E-2</v>
      </c>
      <c r="M1645" s="12"/>
    </row>
    <row r="1646" spans="1:13" x14ac:dyDescent="0.3">
      <c r="A1646" s="18">
        <v>1644</v>
      </c>
      <c r="B1646" s="18">
        <f t="shared" si="50"/>
        <v>2022</v>
      </c>
      <c r="C1646" s="17">
        <v>44743</v>
      </c>
      <c r="D1646" s="18" t="s">
        <v>130</v>
      </c>
      <c r="E1646" s="18" t="s">
        <v>36</v>
      </c>
      <c r="F1646" s="18" t="str">
        <f t="shared" si="51"/>
        <v>Unitil-Net Metering Recovery Surcharge (NMRS)-44743</v>
      </c>
      <c r="G1646" s="11" t="s">
        <v>131</v>
      </c>
      <c r="H1646" s="11" t="s">
        <v>49</v>
      </c>
      <c r="I1646" s="11" t="s">
        <v>132</v>
      </c>
      <c r="J1646" s="11" t="s">
        <v>137</v>
      </c>
      <c r="K1646" s="11" t="str">
        <f>IFERROR(INDEX('EDC Component Dictionary'!$C$5:$C$37,MATCH('Rates Database'!J1646,'EDC Component Dictionary'!$B$5:$B$37,0)), "Energy Supply")</f>
        <v>Distribution System</v>
      </c>
      <c r="L1646" s="12">
        <v>1.2710000000000001E-2</v>
      </c>
      <c r="M1646" s="12"/>
    </row>
    <row r="1647" spans="1:13" x14ac:dyDescent="0.3">
      <c r="A1647" s="18">
        <v>1645</v>
      </c>
      <c r="B1647" s="18">
        <f t="shared" si="50"/>
        <v>2022</v>
      </c>
      <c r="C1647" s="17">
        <v>44713</v>
      </c>
      <c r="D1647" s="18" t="s">
        <v>130</v>
      </c>
      <c r="E1647" s="18" t="s">
        <v>36</v>
      </c>
      <c r="F1647" s="18" t="str">
        <f t="shared" si="51"/>
        <v>Unitil-Net Metering Recovery Surcharge (NMRS)-44713</v>
      </c>
      <c r="G1647" s="11" t="s">
        <v>131</v>
      </c>
      <c r="H1647" s="11" t="s">
        <v>49</v>
      </c>
      <c r="I1647" s="11" t="s">
        <v>132</v>
      </c>
      <c r="J1647" s="11" t="s">
        <v>137</v>
      </c>
      <c r="K1647" s="11" t="str">
        <f>IFERROR(INDEX('EDC Component Dictionary'!$C$5:$C$37,MATCH('Rates Database'!J1647,'EDC Component Dictionary'!$B$5:$B$37,0)), "Energy Supply")</f>
        <v>Distribution System</v>
      </c>
      <c r="L1647" s="12">
        <v>1.2710000000000001E-2</v>
      </c>
      <c r="M1647" s="12"/>
    </row>
    <row r="1648" spans="1:13" x14ac:dyDescent="0.3">
      <c r="A1648" s="18">
        <v>1646</v>
      </c>
      <c r="B1648" s="18">
        <f t="shared" si="50"/>
        <v>2022</v>
      </c>
      <c r="C1648" s="17">
        <v>44682</v>
      </c>
      <c r="D1648" s="18" t="s">
        <v>130</v>
      </c>
      <c r="E1648" s="18" t="s">
        <v>36</v>
      </c>
      <c r="F1648" s="18" t="str">
        <f t="shared" si="51"/>
        <v>Unitil-Net Metering Recovery Surcharge (NMRS)-44682</v>
      </c>
      <c r="G1648" s="11" t="s">
        <v>131</v>
      </c>
      <c r="H1648" s="11" t="s">
        <v>49</v>
      </c>
      <c r="I1648" s="11" t="s">
        <v>132</v>
      </c>
      <c r="J1648" s="11" t="s">
        <v>137</v>
      </c>
      <c r="K1648" s="11" t="str">
        <f>IFERROR(INDEX('EDC Component Dictionary'!$C$5:$C$37,MATCH('Rates Database'!J1648,'EDC Component Dictionary'!$B$5:$B$37,0)), "Energy Supply")</f>
        <v>Distribution System</v>
      </c>
      <c r="L1648" s="12">
        <v>1.2710000000000001E-2</v>
      </c>
      <c r="M1648" s="12"/>
    </row>
    <row r="1649" spans="1:13" x14ac:dyDescent="0.3">
      <c r="A1649" s="18">
        <v>1647</v>
      </c>
      <c r="B1649" s="18">
        <f t="shared" si="50"/>
        <v>2022</v>
      </c>
      <c r="C1649" s="17">
        <v>44652</v>
      </c>
      <c r="D1649" s="18" t="s">
        <v>130</v>
      </c>
      <c r="E1649" s="18" t="s">
        <v>36</v>
      </c>
      <c r="F1649" s="18" t="str">
        <f t="shared" si="51"/>
        <v>Unitil-Net Metering Recovery Surcharge (NMRS)-44652</v>
      </c>
      <c r="G1649" s="11" t="s">
        <v>131</v>
      </c>
      <c r="H1649" s="11" t="s">
        <v>49</v>
      </c>
      <c r="I1649" s="11" t="s">
        <v>132</v>
      </c>
      <c r="J1649" s="11" t="s">
        <v>137</v>
      </c>
      <c r="K1649" s="11" t="str">
        <f>IFERROR(INDEX('EDC Component Dictionary'!$C$5:$C$37,MATCH('Rates Database'!J1649,'EDC Component Dictionary'!$B$5:$B$37,0)), "Energy Supply")</f>
        <v>Distribution System</v>
      </c>
      <c r="L1649" s="12">
        <v>1.2710000000000001E-2</v>
      </c>
      <c r="M1649" s="12"/>
    </row>
    <row r="1650" spans="1:13" x14ac:dyDescent="0.3">
      <c r="A1650" s="18">
        <v>1648</v>
      </c>
      <c r="B1650" s="18">
        <f t="shared" si="50"/>
        <v>2022</v>
      </c>
      <c r="C1650" s="17">
        <v>44621</v>
      </c>
      <c r="D1650" s="18" t="s">
        <v>130</v>
      </c>
      <c r="E1650" s="18" t="s">
        <v>36</v>
      </c>
      <c r="F1650" s="18" t="str">
        <f t="shared" si="51"/>
        <v>Unitil-Net Metering Recovery Surcharge (NMRS)-44621</v>
      </c>
      <c r="G1650" s="11" t="s">
        <v>131</v>
      </c>
      <c r="H1650" s="11" t="s">
        <v>49</v>
      </c>
      <c r="I1650" s="11" t="s">
        <v>132</v>
      </c>
      <c r="J1650" s="11" t="s">
        <v>137</v>
      </c>
      <c r="K1650" s="11" t="str">
        <f>IFERROR(INDEX('EDC Component Dictionary'!$C$5:$C$37,MATCH('Rates Database'!J1650,'EDC Component Dictionary'!$B$5:$B$37,0)), "Energy Supply")</f>
        <v>Distribution System</v>
      </c>
      <c r="L1650" s="12">
        <v>1.2710000000000001E-2</v>
      </c>
      <c r="M1650" s="12"/>
    </row>
    <row r="1651" spans="1:13" x14ac:dyDescent="0.3">
      <c r="A1651" s="18">
        <v>1649</v>
      </c>
      <c r="B1651" s="18">
        <f t="shared" si="50"/>
        <v>2022</v>
      </c>
      <c r="C1651" s="17">
        <v>44593</v>
      </c>
      <c r="D1651" s="18" t="s">
        <v>130</v>
      </c>
      <c r="E1651" s="18" t="s">
        <v>36</v>
      </c>
      <c r="F1651" s="18" t="str">
        <f t="shared" si="51"/>
        <v>Unitil-Net Metering Recovery Surcharge (NMRS)-44593</v>
      </c>
      <c r="G1651" s="11" t="s">
        <v>131</v>
      </c>
      <c r="H1651" s="11" t="s">
        <v>49</v>
      </c>
      <c r="I1651" s="11" t="s">
        <v>132</v>
      </c>
      <c r="J1651" s="11" t="s">
        <v>137</v>
      </c>
      <c r="K1651" s="11" t="str">
        <f>IFERROR(INDEX('EDC Component Dictionary'!$C$5:$C$37,MATCH('Rates Database'!J1651,'EDC Component Dictionary'!$B$5:$B$37,0)), "Energy Supply")</f>
        <v>Distribution System</v>
      </c>
      <c r="L1651" s="12">
        <v>1.2710000000000001E-2</v>
      </c>
      <c r="M1651" s="12"/>
    </row>
    <row r="1652" spans="1:13" x14ac:dyDescent="0.3">
      <c r="A1652" s="18">
        <v>1650</v>
      </c>
      <c r="B1652" s="18">
        <f t="shared" si="50"/>
        <v>2022</v>
      </c>
      <c r="C1652" s="17">
        <v>44562</v>
      </c>
      <c r="D1652" s="18" t="s">
        <v>130</v>
      </c>
      <c r="E1652" s="18" t="s">
        <v>36</v>
      </c>
      <c r="F1652" s="18" t="str">
        <f t="shared" si="51"/>
        <v>Unitil-Net Metering Recovery Surcharge (NMRS)-44562</v>
      </c>
      <c r="G1652" s="11" t="s">
        <v>131</v>
      </c>
      <c r="H1652" s="11" t="s">
        <v>49</v>
      </c>
      <c r="I1652" s="11" t="s">
        <v>132</v>
      </c>
      <c r="J1652" s="11" t="s">
        <v>137</v>
      </c>
      <c r="K1652" s="11" t="str">
        <f>IFERROR(INDEX('EDC Component Dictionary'!$C$5:$C$37,MATCH('Rates Database'!J1652,'EDC Component Dictionary'!$B$5:$B$37,0)), "Energy Supply")</f>
        <v>Distribution System</v>
      </c>
      <c r="L1652" s="12">
        <v>1.2710000000000001E-2</v>
      </c>
      <c r="M1652" s="12"/>
    </row>
    <row r="1653" spans="1:13" x14ac:dyDescent="0.3">
      <c r="A1653" s="18">
        <v>1651</v>
      </c>
      <c r="B1653" s="18">
        <f t="shared" si="50"/>
        <v>2021</v>
      </c>
      <c r="C1653" s="17">
        <v>44531</v>
      </c>
      <c r="D1653" s="18" t="s">
        <v>130</v>
      </c>
      <c r="E1653" s="18" t="s">
        <v>36</v>
      </c>
      <c r="F1653" s="18" t="str">
        <f t="shared" si="51"/>
        <v>Unitil-Net Metering Recovery Surcharge (NMRS)-44531</v>
      </c>
      <c r="G1653" s="11" t="s">
        <v>131</v>
      </c>
      <c r="H1653" s="11" t="s">
        <v>49</v>
      </c>
      <c r="I1653" s="11" t="s">
        <v>132</v>
      </c>
      <c r="J1653" s="11" t="s">
        <v>137</v>
      </c>
      <c r="K1653" s="11" t="str">
        <f>IFERROR(INDEX('EDC Component Dictionary'!$C$5:$C$37,MATCH('Rates Database'!J1653,'EDC Component Dictionary'!$B$5:$B$37,0)), "Energy Supply")</f>
        <v>Distribution System</v>
      </c>
      <c r="L1653" s="12">
        <v>1.3050000000000001E-2</v>
      </c>
      <c r="M1653" s="12"/>
    </row>
    <row r="1654" spans="1:13" x14ac:dyDescent="0.3">
      <c r="A1654" s="18">
        <v>1652</v>
      </c>
      <c r="B1654" s="18">
        <f t="shared" si="50"/>
        <v>2021</v>
      </c>
      <c r="C1654" s="17">
        <v>44501</v>
      </c>
      <c r="D1654" s="18" t="s">
        <v>130</v>
      </c>
      <c r="E1654" s="18" t="s">
        <v>36</v>
      </c>
      <c r="F1654" s="18" t="str">
        <f t="shared" si="51"/>
        <v>Unitil-Net Metering Recovery Surcharge (NMRS)-44501</v>
      </c>
      <c r="G1654" s="11" t="s">
        <v>131</v>
      </c>
      <c r="H1654" s="11" t="s">
        <v>49</v>
      </c>
      <c r="I1654" s="11" t="s">
        <v>132</v>
      </c>
      <c r="J1654" s="11" t="s">
        <v>137</v>
      </c>
      <c r="K1654" s="11" t="str">
        <f>IFERROR(INDEX('EDC Component Dictionary'!$C$5:$C$37,MATCH('Rates Database'!J1654,'EDC Component Dictionary'!$B$5:$B$37,0)), "Energy Supply")</f>
        <v>Distribution System</v>
      </c>
      <c r="L1654" s="12">
        <v>1.3050000000000001E-2</v>
      </c>
      <c r="M1654" s="12"/>
    </row>
    <row r="1655" spans="1:13" x14ac:dyDescent="0.3">
      <c r="A1655" s="18">
        <v>1653</v>
      </c>
      <c r="B1655" s="18">
        <f t="shared" si="50"/>
        <v>2021</v>
      </c>
      <c r="C1655" s="17">
        <v>44470</v>
      </c>
      <c r="D1655" s="18" t="s">
        <v>130</v>
      </c>
      <c r="E1655" s="18" t="s">
        <v>36</v>
      </c>
      <c r="F1655" s="18" t="str">
        <f t="shared" si="51"/>
        <v>Unitil-Net Metering Recovery Surcharge (NMRS)-44470</v>
      </c>
      <c r="G1655" s="11" t="s">
        <v>131</v>
      </c>
      <c r="H1655" s="11" t="s">
        <v>49</v>
      </c>
      <c r="I1655" s="11" t="s">
        <v>132</v>
      </c>
      <c r="J1655" s="11" t="s">
        <v>137</v>
      </c>
      <c r="K1655" s="11" t="str">
        <f>IFERROR(INDEX('EDC Component Dictionary'!$C$5:$C$37,MATCH('Rates Database'!J1655,'EDC Component Dictionary'!$B$5:$B$37,0)), "Energy Supply")</f>
        <v>Distribution System</v>
      </c>
      <c r="L1655" s="12">
        <v>1.3050000000000001E-2</v>
      </c>
      <c r="M1655" s="12"/>
    </row>
    <row r="1656" spans="1:13" x14ac:dyDescent="0.3">
      <c r="A1656" s="18">
        <v>1654</v>
      </c>
      <c r="B1656" s="18">
        <f t="shared" si="50"/>
        <v>2021</v>
      </c>
      <c r="C1656" s="17">
        <v>44440</v>
      </c>
      <c r="D1656" s="18" t="s">
        <v>130</v>
      </c>
      <c r="E1656" s="18" t="s">
        <v>36</v>
      </c>
      <c r="F1656" s="18" t="str">
        <f t="shared" si="51"/>
        <v>Unitil-Net Metering Recovery Surcharge (NMRS)-44440</v>
      </c>
      <c r="G1656" s="11" t="s">
        <v>131</v>
      </c>
      <c r="H1656" s="11" t="s">
        <v>49</v>
      </c>
      <c r="I1656" s="11" t="s">
        <v>132</v>
      </c>
      <c r="J1656" s="11" t="s">
        <v>137</v>
      </c>
      <c r="K1656" s="11" t="str">
        <f>IFERROR(INDEX('EDC Component Dictionary'!$C$5:$C$37,MATCH('Rates Database'!J1656,'EDC Component Dictionary'!$B$5:$B$37,0)), "Energy Supply")</f>
        <v>Distribution System</v>
      </c>
      <c r="L1656" s="12">
        <v>1.3050000000000001E-2</v>
      </c>
      <c r="M1656" s="12"/>
    </row>
    <row r="1657" spans="1:13" x14ac:dyDescent="0.3">
      <c r="A1657" s="18">
        <v>1655</v>
      </c>
      <c r="B1657" s="18">
        <f t="shared" si="50"/>
        <v>2021</v>
      </c>
      <c r="C1657" s="17">
        <v>44409</v>
      </c>
      <c r="D1657" s="18" t="s">
        <v>130</v>
      </c>
      <c r="E1657" s="18" t="s">
        <v>36</v>
      </c>
      <c r="F1657" s="18" t="str">
        <f t="shared" si="51"/>
        <v>Unitil-Net Metering Recovery Surcharge (NMRS)-44409</v>
      </c>
      <c r="G1657" s="11" t="s">
        <v>131</v>
      </c>
      <c r="H1657" s="11" t="s">
        <v>49</v>
      </c>
      <c r="I1657" s="11" t="s">
        <v>132</v>
      </c>
      <c r="J1657" s="11" t="s">
        <v>137</v>
      </c>
      <c r="K1657" s="11" t="str">
        <f>IFERROR(INDEX('EDC Component Dictionary'!$C$5:$C$37,MATCH('Rates Database'!J1657,'EDC Component Dictionary'!$B$5:$B$37,0)), "Energy Supply")</f>
        <v>Distribution System</v>
      </c>
      <c r="L1657" s="12">
        <v>1.3050000000000001E-2</v>
      </c>
      <c r="M1657" s="12"/>
    </row>
    <row r="1658" spans="1:13" x14ac:dyDescent="0.3">
      <c r="A1658" s="18">
        <v>1656</v>
      </c>
      <c r="B1658" s="18">
        <f t="shared" si="50"/>
        <v>2021</v>
      </c>
      <c r="C1658" s="17">
        <v>44378</v>
      </c>
      <c r="D1658" s="18" t="s">
        <v>130</v>
      </c>
      <c r="E1658" s="18" t="s">
        <v>36</v>
      </c>
      <c r="F1658" s="18" t="str">
        <f t="shared" si="51"/>
        <v>Unitil-Net Metering Recovery Surcharge (NMRS)-44378</v>
      </c>
      <c r="G1658" s="11" t="s">
        <v>131</v>
      </c>
      <c r="H1658" s="11" t="s">
        <v>49</v>
      </c>
      <c r="I1658" s="11" t="s">
        <v>132</v>
      </c>
      <c r="J1658" s="11" t="s">
        <v>137</v>
      </c>
      <c r="K1658" s="11" t="str">
        <f>IFERROR(INDEX('EDC Component Dictionary'!$C$5:$C$37,MATCH('Rates Database'!J1658,'EDC Component Dictionary'!$B$5:$B$37,0)), "Energy Supply")</f>
        <v>Distribution System</v>
      </c>
      <c r="L1658" s="12">
        <v>1.3050000000000001E-2</v>
      </c>
      <c r="M1658" s="12"/>
    </row>
    <row r="1659" spans="1:13" x14ac:dyDescent="0.3">
      <c r="A1659" s="18">
        <v>1657</v>
      </c>
      <c r="B1659" s="18">
        <f t="shared" si="50"/>
        <v>2021</v>
      </c>
      <c r="C1659" s="17">
        <v>44348</v>
      </c>
      <c r="D1659" s="18" t="s">
        <v>130</v>
      </c>
      <c r="E1659" s="18" t="s">
        <v>36</v>
      </c>
      <c r="F1659" s="18" t="str">
        <f t="shared" si="51"/>
        <v>Unitil-Net Metering Recovery Surcharge (NMRS)-44348</v>
      </c>
      <c r="G1659" s="11" t="s">
        <v>131</v>
      </c>
      <c r="H1659" s="11" t="s">
        <v>49</v>
      </c>
      <c r="I1659" s="11" t="s">
        <v>132</v>
      </c>
      <c r="J1659" s="11" t="s">
        <v>137</v>
      </c>
      <c r="K1659" s="11" t="str">
        <f>IFERROR(INDEX('EDC Component Dictionary'!$C$5:$C$37,MATCH('Rates Database'!J1659,'EDC Component Dictionary'!$B$5:$B$37,0)), "Energy Supply")</f>
        <v>Distribution System</v>
      </c>
      <c r="L1659" s="12">
        <v>1.3050000000000001E-2</v>
      </c>
      <c r="M1659" s="12"/>
    </row>
    <row r="1660" spans="1:13" x14ac:dyDescent="0.3">
      <c r="A1660" s="18">
        <v>1658</v>
      </c>
      <c r="B1660" s="18">
        <f t="shared" si="50"/>
        <v>2021</v>
      </c>
      <c r="C1660" s="17">
        <v>44317</v>
      </c>
      <c r="D1660" s="18" t="s">
        <v>130</v>
      </c>
      <c r="E1660" s="18" t="s">
        <v>36</v>
      </c>
      <c r="F1660" s="18" t="str">
        <f t="shared" si="51"/>
        <v>Unitil-Net Metering Recovery Surcharge (NMRS)-44317</v>
      </c>
      <c r="G1660" s="11" t="s">
        <v>131</v>
      </c>
      <c r="H1660" s="11" t="s">
        <v>49</v>
      </c>
      <c r="I1660" s="11" t="s">
        <v>132</v>
      </c>
      <c r="J1660" s="11" t="s">
        <v>137</v>
      </c>
      <c r="K1660" s="11" t="str">
        <f>IFERROR(INDEX('EDC Component Dictionary'!$C$5:$C$37,MATCH('Rates Database'!J1660,'EDC Component Dictionary'!$B$5:$B$37,0)), "Energy Supply")</f>
        <v>Distribution System</v>
      </c>
      <c r="L1660" s="12">
        <v>1.3050000000000001E-2</v>
      </c>
      <c r="M1660" s="12"/>
    </row>
    <row r="1661" spans="1:13" x14ac:dyDescent="0.3">
      <c r="A1661" s="18">
        <v>1659</v>
      </c>
      <c r="B1661" s="18">
        <f t="shared" si="50"/>
        <v>2021</v>
      </c>
      <c r="C1661" s="17">
        <v>44287</v>
      </c>
      <c r="D1661" s="18" t="s">
        <v>130</v>
      </c>
      <c r="E1661" s="18" t="s">
        <v>36</v>
      </c>
      <c r="F1661" s="18" t="str">
        <f t="shared" si="51"/>
        <v>Unitil-Net Metering Recovery Surcharge (NMRS)-44287</v>
      </c>
      <c r="G1661" s="11" t="s">
        <v>131</v>
      </c>
      <c r="H1661" s="11" t="s">
        <v>49</v>
      </c>
      <c r="I1661" s="11" t="s">
        <v>132</v>
      </c>
      <c r="J1661" s="11" t="s">
        <v>137</v>
      </c>
      <c r="K1661" s="11" t="str">
        <f>IFERROR(INDEX('EDC Component Dictionary'!$C$5:$C$37,MATCH('Rates Database'!J1661,'EDC Component Dictionary'!$B$5:$B$37,0)), "Energy Supply")</f>
        <v>Distribution System</v>
      </c>
      <c r="L1661" s="12">
        <v>1.3050000000000001E-2</v>
      </c>
      <c r="M1661" s="12"/>
    </row>
    <row r="1662" spans="1:13" x14ac:dyDescent="0.3">
      <c r="A1662" s="18">
        <v>1660</v>
      </c>
      <c r="B1662" s="18">
        <f t="shared" si="50"/>
        <v>2021</v>
      </c>
      <c r="C1662" s="17">
        <v>44256</v>
      </c>
      <c r="D1662" s="18" t="s">
        <v>130</v>
      </c>
      <c r="E1662" s="18" t="s">
        <v>36</v>
      </c>
      <c r="F1662" s="18" t="str">
        <f t="shared" si="51"/>
        <v>Unitil-Net Metering Recovery Surcharge (NMRS)-44256</v>
      </c>
      <c r="G1662" s="11" t="s">
        <v>131</v>
      </c>
      <c r="H1662" s="11" t="s">
        <v>49</v>
      </c>
      <c r="I1662" s="11" t="s">
        <v>132</v>
      </c>
      <c r="J1662" s="11" t="s">
        <v>137</v>
      </c>
      <c r="K1662" s="11" t="str">
        <f>IFERROR(INDEX('EDC Component Dictionary'!$C$5:$C$37,MATCH('Rates Database'!J1662,'EDC Component Dictionary'!$B$5:$B$37,0)), "Energy Supply")</f>
        <v>Distribution System</v>
      </c>
      <c r="L1662" s="12">
        <v>1.3050000000000001E-2</v>
      </c>
      <c r="M1662" s="12"/>
    </row>
    <row r="1663" spans="1:13" x14ac:dyDescent="0.3">
      <c r="A1663" s="18">
        <v>1661</v>
      </c>
      <c r="B1663" s="18">
        <f t="shared" si="50"/>
        <v>2021</v>
      </c>
      <c r="C1663" s="17">
        <v>44228</v>
      </c>
      <c r="D1663" s="18" t="s">
        <v>130</v>
      </c>
      <c r="E1663" s="18" t="s">
        <v>36</v>
      </c>
      <c r="F1663" s="18" t="str">
        <f t="shared" si="51"/>
        <v>Unitil-Net Metering Recovery Surcharge (NMRS)-44228</v>
      </c>
      <c r="G1663" s="11" t="s">
        <v>131</v>
      </c>
      <c r="H1663" s="11" t="s">
        <v>49</v>
      </c>
      <c r="I1663" s="11" t="s">
        <v>132</v>
      </c>
      <c r="J1663" s="11" t="s">
        <v>137</v>
      </c>
      <c r="K1663" s="11" t="str">
        <f>IFERROR(INDEX('EDC Component Dictionary'!$C$5:$C$37,MATCH('Rates Database'!J1663,'EDC Component Dictionary'!$B$5:$B$37,0)), "Energy Supply")</f>
        <v>Distribution System</v>
      </c>
      <c r="L1663" s="12">
        <v>1.3050000000000001E-2</v>
      </c>
      <c r="M1663" s="12"/>
    </row>
    <row r="1664" spans="1:13" x14ac:dyDescent="0.3">
      <c r="A1664" s="18">
        <v>1662</v>
      </c>
      <c r="B1664" s="18">
        <f t="shared" si="50"/>
        <v>2021</v>
      </c>
      <c r="C1664" s="17">
        <v>44197</v>
      </c>
      <c r="D1664" s="18" t="s">
        <v>130</v>
      </c>
      <c r="E1664" s="18" t="s">
        <v>36</v>
      </c>
      <c r="F1664" s="18" t="str">
        <f t="shared" si="51"/>
        <v>Unitil-Net Metering Recovery Surcharge (NMRS)-44197</v>
      </c>
      <c r="G1664" s="11" t="s">
        <v>131</v>
      </c>
      <c r="H1664" s="11" t="s">
        <v>49</v>
      </c>
      <c r="I1664" s="11" t="s">
        <v>132</v>
      </c>
      <c r="J1664" s="11" t="s">
        <v>137</v>
      </c>
      <c r="K1664" s="11" t="str">
        <f>IFERROR(INDEX('EDC Component Dictionary'!$C$5:$C$37,MATCH('Rates Database'!J1664,'EDC Component Dictionary'!$B$5:$B$37,0)), "Energy Supply")</f>
        <v>Distribution System</v>
      </c>
      <c r="L1664" s="12">
        <v>1.3050000000000001E-2</v>
      </c>
      <c r="M1664" s="12"/>
    </row>
    <row r="1665" spans="1:13" x14ac:dyDescent="0.3">
      <c r="A1665" s="18">
        <v>1663</v>
      </c>
      <c r="B1665" s="18">
        <f t="shared" si="50"/>
        <v>2020</v>
      </c>
      <c r="C1665" s="17">
        <v>44166</v>
      </c>
      <c r="D1665" s="18" t="s">
        <v>130</v>
      </c>
      <c r="E1665" s="18" t="s">
        <v>36</v>
      </c>
      <c r="F1665" s="18" t="str">
        <f t="shared" si="51"/>
        <v>Unitil-Net Metering Recovery Surcharge (NMRS)-44166</v>
      </c>
      <c r="G1665" s="11" t="s">
        <v>131</v>
      </c>
      <c r="H1665" s="11" t="s">
        <v>49</v>
      </c>
      <c r="I1665" s="11" t="s">
        <v>132</v>
      </c>
      <c r="J1665" s="11" t="s">
        <v>137</v>
      </c>
      <c r="K1665" s="11" t="str">
        <f>IFERROR(INDEX('EDC Component Dictionary'!$C$5:$C$37,MATCH('Rates Database'!J1665,'EDC Component Dictionary'!$B$5:$B$37,0)), "Energy Supply")</f>
        <v>Distribution System</v>
      </c>
      <c r="L1665" s="12">
        <v>1.218E-2</v>
      </c>
      <c r="M1665" s="12"/>
    </row>
    <row r="1666" spans="1:13" x14ac:dyDescent="0.3">
      <c r="A1666" s="18">
        <v>1664</v>
      </c>
      <c r="B1666" s="18">
        <f t="shared" si="50"/>
        <v>2020</v>
      </c>
      <c r="C1666" s="17">
        <v>44136</v>
      </c>
      <c r="D1666" s="18" t="s">
        <v>130</v>
      </c>
      <c r="E1666" s="18" t="s">
        <v>36</v>
      </c>
      <c r="F1666" s="18" t="str">
        <f t="shared" si="51"/>
        <v>Unitil-Net Metering Recovery Surcharge (NMRS)-44136</v>
      </c>
      <c r="G1666" s="11" t="s">
        <v>131</v>
      </c>
      <c r="H1666" s="11" t="s">
        <v>49</v>
      </c>
      <c r="I1666" s="11" t="s">
        <v>132</v>
      </c>
      <c r="J1666" s="11" t="s">
        <v>137</v>
      </c>
      <c r="K1666" s="11" t="str">
        <f>IFERROR(INDEX('EDC Component Dictionary'!$C$5:$C$37,MATCH('Rates Database'!J1666,'EDC Component Dictionary'!$B$5:$B$37,0)), "Energy Supply")</f>
        <v>Distribution System</v>
      </c>
      <c r="L1666" s="12">
        <v>1.218E-2</v>
      </c>
      <c r="M1666" s="12"/>
    </row>
    <row r="1667" spans="1:13" x14ac:dyDescent="0.3">
      <c r="A1667" s="18">
        <v>1665</v>
      </c>
      <c r="B1667" s="18">
        <f t="shared" ref="B1667:B1730" si="52">YEAR(C1667)</f>
        <v>2020</v>
      </c>
      <c r="C1667" s="17">
        <v>44105</v>
      </c>
      <c r="D1667" s="18" t="s">
        <v>130</v>
      </c>
      <c r="E1667" s="18" t="s">
        <v>36</v>
      </c>
      <c r="F1667" s="18" t="str">
        <f t="shared" si="51"/>
        <v>Unitil-Net Metering Recovery Surcharge (NMRS)-44105</v>
      </c>
      <c r="G1667" s="11" t="s">
        <v>131</v>
      </c>
      <c r="H1667" s="11" t="s">
        <v>49</v>
      </c>
      <c r="I1667" s="11" t="s">
        <v>132</v>
      </c>
      <c r="J1667" s="11" t="s">
        <v>137</v>
      </c>
      <c r="K1667" s="11" t="str">
        <f>IFERROR(INDEX('EDC Component Dictionary'!$C$5:$C$37,MATCH('Rates Database'!J1667,'EDC Component Dictionary'!$B$5:$B$37,0)), "Energy Supply")</f>
        <v>Distribution System</v>
      </c>
      <c r="L1667" s="12">
        <v>1.218E-2</v>
      </c>
      <c r="M1667" s="12"/>
    </row>
    <row r="1668" spans="1:13" x14ac:dyDescent="0.3">
      <c r="A1668" s="18">
        <v>1666</v>
      </c>
      <c r="B1668" s="18">
        <f t="shared" si="52"/>
        <v>2020</v>
      </c>
      <c r="C1668" s="17">
        <v>44075</v>
      </c>
      <c r="D1668" s="18" t="s">
        <v>130</v>
      </c>
      <c r="E1668" s="18" t="s">
        <v>36</v>
      </c>
      <c r="F1668" s="18" t="str">
        <f t="shared" ref="F1668:F1731" si="53">_xlfn.CONCAT(E1668,"-",J1668,"-",C1668)</f>
        <v>Unitil-Net Metering Recovery Surcharge (NMRS)-44075</v>
      </c>
      <c r="G1668" s="11" t="s">
        <v>131</v>
      </c>
      <c r="H1668" s="11" t="s">
        <v>49</v>
      </c>
      <c r="I1668" s="11" t="s">
        <v>132</v>
      </c>
      <c r="J1668" s="11" t="s">
        <v>137</v>
      </c>
      <c r="K1668" s="11" t="str">
        <f>IFERROR(INDEX('EDC Component Dictionary'!$C$5:$C$37,MATCH('Rates Database'!J1668,'EDC Component Dictionary'!$B$5:$B$37,0)), "Energy Supply")</f>
        <v>Distribution System</v>
      </c>
      <c r="L1668" s="12">
        <v>1.218E-2</v>
      </c>
      <c r="M1668" s="12"/>
    </row>
    <row r="1669" spans="1:13" x14ac:dyDescent="0.3">
      <c r="A1669" s="18">
        <v>1667</v>
      </c>
      <c r="B1669" s="18">
        <f t="shared" si="52"/>
        <v>2020</v>
      </c>
      <c r="C1669" s="17">
        <v>44044</v>
      </c>
      <c r="D1669" s="18" t="s">
        <v>130</v>
      </c>
      <c r="E1669" s="18" t="s">
        <v>36</v>
      </c>
      <c r="F1669" s="18" t="str">
        <f t="shared" si="53"/>
        <v>Unitil-Net Metering Recovery Surcharge (NMRS)-44044</v>
      </c>
      <c r="G1669" s="11" t="s">
        <v>131</v>
      </c>
      <c r="H1669" s="11" t="s">
        <v>49</v>
      </c>
      <c r="I1669" s="11" t="s">
        <v>132</v>
      </c>
      <c r="J1669" s="11" t="s">
        <v>137</v>
      </c>
      <c r="K1669" s="11" t="str">
        <f>IFERROR(INDEX('EDC Component Dictionary'!$C$5:$C$37,MATCH('Rates Database'!J1669,'EDC Component Dictionary'!$B$5:$B$37,0)), "Energy Supply")</f>
        <v>Distribution System</v>
      </c>
      <c r="L1669" s="12">
        <v>1.218E-2</v>
      </c>
      <c r="M1669" s="12"/>
    </row>
    <row r="1670" spans="1:13" x14ac:dyDescent="0.3">
      <c r="A1670" s="18">
        <v>1668</v>
      </c>
      <c r="B1670" s="18">
        <f t="shared" si="52"/>
        <v>2020</v>
      </c>
      <c r="C1670" s="17">
        <v>44013</v>
      </c>
      <c r="D1670" s="18" t="s">
        <v>130</v>
      </c>
      <c r="E1670" s="18" t="s">
        <v>36</v>
      </c>
      <c r="F1670" s="18" t="str">
        <f t="shared" si="53"/>
        <v>Unitil-Net Metering Recovery Surcharge (NMRS)-44013</v>
      </c>
      <c r="G1670" s="11" t="s">
        <v>131</v>
      </c>
      <c r="H1670" s="11" t="s">
        <v>49</v>
      </c>
      <c r="I1670" s="11" t="s">
        <v>132</v>
      </c>
      <c r="J1670" s="11" t="s">
        <v>137</v>
      </c>
      <c r="K1670" s="11" t="str">
        <f>IFERROR(INDEX('EDC Component Dictionary'!$C$5:$C$37,MATCH('Rates Database'!J1670,'EDC Component Dictionary'!$B$5:$B$37,0)), "Energy Supply")</f>
        <v>Distribution System</v>
      </c>
      <c r="L1670" s="12">
        <v>1.218E-2</v>
      </c>
      <c r="M1670" s="12"/>
    </row>
    <row r="1671" spans="1:13" x14ac:dyDescent="0.3">
      <c r="A1671" s="18">
        <v>1669</v>
      </c>
      <c r="B1671" s="18">
        <f t="shared" si="52"/>
        <v>2020</v>
      </c>
      <c r="C1671" s="17">
        <v>43983</v>
      </c>
      <c r="D1671" s="18" t="s">
        <v>130</v>
      </c>
      <c r="E1671" s="18" t="s">
        <v>36</v>
      </c>
      <c r="F1671" s="18" t="str">
        <f t="shared" si="53"/>
        <v>Unitil-Net Metering Recovery Surcharge (NMRS)-43983</v>
      </c>
      <c r="G1671" s="11" t="s">
        <v>131</v>
      </c>
      <c r="H1671" s="11" t="s">
        <v>49</v>
      </c>
      <c r="I1671" s="11" t="s">
        <v>132</v>
      </c>
      <c r="J1671" s="11" t="s">
        <v>137</v>
      </c>
      <c r="K1671" s="11" t="str">
        <f>IFERROR(INDEX('EDC Component Dictionary'!$C$5:$C$37,MATCH('Rates Database'!J1671,'EDC Component Dictionary'!$B$5:$B$37,0)), "Energy Supply")</f>
        <v>Distribution System</v>
      </c>
      <c r="L1671" s="12">
        <v>1.218E-2</v>
      </c>
      <c r="M1671" s="12"/>
    </row>
    <row r="1672" spans="1:13" x14ac:dyDescent="0.3">
      <c r="A1672" s="18">
        <v>1670</v>
      </c>
      <c r="B1672" s="18">
        <f t="shared" si="52"/>
        <v>2020</v>
      </c>
      <c r="C1672" s="17">
        <v>43952</v>
      </c>
      <c r="D1672" s="18" t="s">
        <v>130</v>
      </c>
      <c r="E1672" s="18" t="s">
        <v>36</v>
      </c>
      <c r="F1672" s="18" t="str">
        <f t="shared" si="53"/>
        <v>Unitil-Net Metering Recovery Surcharge (NMRS)-43952</v>
      </c>
      <c r="G1672" s="11" t="s">
        <v>131</v>
      </c>
      <c r="H1672" s="11" t="s">
        <v>49</v>
      </c>
      <c r="I1672" s="11" t="s">
        <v>132</v>
      </c>
      <c r="J1672" s="11" t="s">
        <v>137</v>
      </c>
      <c r="K1672" s="11" t="str">
        <f>IFERROR(INDEX('EDC Component Dictionary'!$C$5:$C$37,MATCH('Rates Database'!J1672,'EDC Component Dictionary'!$B$5:$B$37,0)), "Energy Supply")</f>
        <v>Distribution System</v>
      </c>
      <c r="L1672" s="12">
        <v>1.218E-2</v>
      </c>
      <c r="M1672" s="12"/>
    </row>
    <row r="1673" spans="1:13" x14ac:dyDescent="0.3">
      <c r="A1673" s="18">
        <v>1671</v>
      </c>
      <c r="B1673" s="18">
        <f t="shared" si="52"/>
        <v>2020</v>
      </c>
      <c r="C1673" s="17">
        <v>43922</v>
      </c>
      <c r="D1673" s="18" t="s">
        <v>130</v>
      </c>
      <c r="E1673" s="18" t="s">
        <v>36</v>
      </c>
      <c r="F1673" s="18" t="str">
        <f t="shared" si="53"/>
        <v>Unitil-Net Metering Recovery Surcharge (NMRS)-43922</v>
      </c>
      <c r="G1673" s="11" t="s">
        <v>131</v>
      </c>
      <c r="H1673" s="11" t="s">
        <v>49</v>
      </c>
      <c r="I1673" s="11" t="s">
        <v>132</v>
      </c>
      <c r="J1673" s="11" t="s">
        <v>137</v>
      </c>
      <c r="K1673" s="11" t="str">
        <f>IFERROR(INDEX('EDC Component Dictionary'!$C$5:$C$37,MATCH('Rates Database'!J1673,'EDC Component Dictionary'!$B$5:$B$37,0)), "Energy Supply")</f>
        <v>Distribution System</v>
      </c>
      <c r="L1673" s="12">
        <v>1.218E-2</v>
      </c>
      <c r="M1673" s="12"/>
    </row>
    <row r="1674" spans="1:13" x14ac:dyDescent="0.3">
      <c r="A1674" s="18">
        <v>1672</v>
      </c>
      <c r="B1674" s="18">
        <f t="shared" si="52"/>
        <v>2020</v>
      </c>
      <c r="C1674" s="17">
        <v>43891</v>
      </c>
      <c r="D1674" s="18" t="s">
        <v>130</v>
      </c>
      <c r="E1674" s="18" t="s">
        <v>36</v>
      </c>
      <c r="F1674" s="18" t="str">
        <f t="shared" si="53"/>
        <v>Unitil-Net Metering Recovery Surcharge (NMRS)-43891</v>
      </c>
      <c r="G1674" s="11" t="s">
        <v>131</v>
      </c>
      <c r="H1674" s="11" t="s">
        <v>49</v>
      </c>
      <c r="I1674" s="11" t="s">
        <v>132</v>
      </c>
      <c r="J1674" s="11" t="s">
        <v>137</v>
      </c>
      <c r="K1674" s="11" t="str">
        <f>IFERROR(INDEX('EDC Component Dictionary'!$C$5:$C$37,MATCH('Rates Database'!J1674,'EDC Component Dictionary'!$B$5:$B$37,0)), "Energy Supply")</f>
        <v>Distribution System</v>
      </c>
      <c r="L1674" s="12">
        <v>1.218E-2</v>
      </c>
      <c r="M1674" s="12"/>
    </row>
    <row r="1675" spans="1:13" x14ac:dyDescent="0.3">
      <c r="A1675" s="18">
        <v>1673</v>
      </c>
      <c r="B1675" s="18">
        <f t="shared" si="52"/>
        <v>2020</v>
      </c>
      <c r="C1675" s="17">
        <v>43862</v>
      </c>
      <c r="D1675" s="18" t="s">
        <v>130</v>
      </c>
      <c r="E1675" s="18" t="s">
        <v>36</v>
      </c>
      <c r="F1675" s="18" t="str">
        <f t="shared" si="53"/>
        <v>Unitil-Net Metering Recovery Surcharge (NMRS)-43862</v>
      </c>
      <c r="G1675" s="11" t="s">
        <v>131</v>
      </c>
      <c r="H1675" s="11" t="s">
        <v>49</v>
      </c>
      <c r="I1675" s="11" t="s">
        <v>132</v>
      </c>
      <c r="J1675" s="11" t="s">
        <v>137</v>
      </c>
      <c r="K1675" s="11" t="str">
        <f>IFERROR(INDEX('EDC Component Dictionary'!$C$5:$C$37,MATCH('Rates Database'!J1675,'EDC Component Dictionary'!$B$5:$B$37,0)), "Energy Supply")</f>
        <v>Distribution System</v>
      </c>
      <c r="L1675" s="12">
        <v>1.218E-2</v>
      </c>
      <c r="M1675" s="12"/>
    </row>
    <row r="1676" spans="1:13" x14ac:dyDescent="0.3">
      <c r="A1676" s="18">
        <v>1674</v>
      </c>
      <c r="B1676" s="18">
        <f t="shared" si="52"/>
        <v>2020</v>
      </c>
      <c r="C1676" s="17">
        <v>43831</v>
      </c>
      <c r="D1676" s="18" t="s">
        <v>130</v>
      </c>
      <c r="E1676" s="18" t="s">
        <v>36</v>
      </c>
      <c r="F1676" s="18" t="str">
        <f t="shared" si="53"/>
        <v>Unitil-Net Metering Recovery Surcharge (NMRS)-43831</v>
      </c>
      <c r="G1676" s="11" t="s">
        <v>131</v>
      </c>
      <c r="H1676" s="11" t="s">
        <v>49</v>
      </c>
      <c r="I1676" s="11" t="s">
        <v>132</v>
      </c>
      <c r="J1676" s="11" t="s">
        <v>137</v>
      </c>
      <c r="K1676" s="11" t="str">
        <f>IFERROR(INDEX('EDC Component Dictionary'!$C$5:$C$37,MATCH('Rates Database'!J1676,'EDC Component Dictionary'!$B$5:$B$37,0)), "Energy Supply")</f>
        <v>Distribution System</v>
      </c>
      <c r="L1676" s="12">
        <v>1.218E-2</v>
      </c>
      <c r="M1676" s="12"/>
    </row>
    <row r="1677" spans="1:13" x14ac:dyDescent="0.3">
      <c r="A1677" s="18">
        <v>1675</v>
      </c>
      <c r="B1677" s="18">
        <f t="shared" si="52"/>
        <v>2019</v>
      </c>
      <c r="C1677" s="17">
        <v>43800</v>
      </c>
      <c r="D1677" s="18" t="s">
        <v>130</v>
      </c>
      <c r="E1677" s="18" t="s">
        <v>36</v>
      </c>
      <c r="F1677" s="18" t="str">
        <f t="shared" si="53"/>
        <v>Unitil-Net Metering Recovery Surcharge (NMRS)-43800</v>
      </c>
      <c r="G1677" s="11" t="s">
        <v>131</v>
      </c>
      <c r="H1677" s="11" t="s">
        <v>49</v>
      </c>
      <c r="I1677" s="11" t="s">
        <v>132</v>
      </c>
      <c r="J1677" s="11" t="s">
        <v>137</v>
      </c>
      <c r="K1677" s="11" t="str">
        <f>IFERROR(INDEX('EDC Component Dictionary'!$C$5:$C$37,MATCH('Rates Database'!J1677,'EDC Component Dictionary'!$B$5:$B$37,0)), "Energy Supply")</f>
        <v>Distribution System</v>
      </c>
      <c r="L1677" s="12">
        <v>9.2300000000000004E-3</v>
      </c>
      <c r="M1677" s="12"/>
    </row>
    <row r="1678" spans="1:13" x14ac:dyDescent="0.3">
      <c r="A1678" s="18">
        <v>1676</v>
      </c>
      <c r="B1678" s="18">
        <f t="shared" si="52"/>
        <v>2019</v>
      </c>
      <c r="C1678" s="17">
        <v>43770</v>
      </c>
      <c r="D1678" s="18" t="s">
        <v>130</v>
      </c>
      <c r="E1678" s="18" t="s">
        <v>36</v>
      </c>
      <c r="F1678" s="18" t="str">
        <f t="shared" si="53"/>
        <v>Unitil-Net Metering Recovery Surcharge (NMRS)-43770</v>
      </c>
      <c r="G1678" s="11" t="s">
        <v>131</v>
      </c>
      <c r="H1678" s="11" t="s">
        <v>49</v>
      </c>
      <c r="I1678" s="11" t="s">
        <v>132</v>
      </c>
      <c r="J1678" s="11" t="s">
        <v>137</v>
      </c>
      <c r="K1678" s="11" t="str">
        <f>IFERROR(INDEX('EDC Component Dictionary'!$C$5:$C$37,MATCH('Rates Database'!J1678,'EDC Component Dictionary'!$B$5:$B$37,0)), "Energy Supply")</f>
        <v>Distribution System</v>
      </c>
      <c r="L1678" s="12">
        <v>9.2300000000000004E-3</v>
      </c>
      <c r="M1678" s="12"/>
    </row>
    <row r="1679" spans="1:13" x14ac:dyDescent="0.3">
      <c r="A1679" s="18">
        <v>1677</v>
      </c>
      <c r="B1679" s="18">
        <f t="shared" si="52"/>
        <v>2019</v>
      </c>
      <c r="C1679" s="17">
        <v>43739</v>
      </c>
      <c r="D1679" s="18" t="s">
        <v>130</v>
      </c>
      <c r="E1679" s="18" t="s">
        <v>36</v>
      </c>
      <c r="F1679" s="18" t="str">
        <f t="shared" si="53"/>
        <v>Unitil-Net Metering Recovery Surcharge (NMRS)-43739</v>
      </c>
      <c r="G1679" s="11" t="s">
        <v>131</v>
      </c>
      <c r="H1679" s="11" t="s">
        <v>49</v>
      </c>
      <c r="I1679" s="11" t="s">
        <v>132</v>
      </c>
      <c r="J1679" s="11" t="s">
        <v>137</v>
      </c>
      <c r="K1679" s="11" t="str">
        <f>IFERROR(INDEX('EDC Component Dictionary'!$C$5:$C$37,MATCH('Rates Database'!J1679,'EDC Component Dictionary'!$B$5:$B$37,0)), "Energy Supply")</f>
        <v>Distribution System</v>
      </c>
      <c r="L1679" s="12">
        <v>9.2300000000000004E-3</v>
      </c>
      <c r="M1679" s="12"/>
    </row>
    <row r="1680" spans="1:13" x14ac:dyDescent="0.3">
      <c r="A1680" s="18">
        <v>1678</v>
      </c>
      <c r="B1680" s="18">
        <f t="shared" si="52"/>
        <v>2019</v>
      </c>
      <c r="C1680" s="17">
        <v>43709</v>
      </c>
      <c r="D1680" s="18" t="s">
        <v>130</v>
      </c>
      <c r="E1680" s="18" t="s">
        <v>36</v>
      </c>
      <c r="F1680" s="18" t="str">
        <f t="shared" si="53"/>
        <v>Unitil-Net Metering Recovery Surcharge (NMRS)-43709</v>
      </c>
      <c r="G1680" s="11" t="s">
        <v>131</v>
      </c>
      <c r="H1680" s="11" t="s">
        <v>49</v>
      </c>
      <c r="I1680" s="11" t="s">
        <v>132</v>
      </c>
      <c r="J1680" s="11" t="s">
        <v>137</v>
      </c>
      <c r="K1680" s="11" t="str">
        <f>IFERROR(INDEX('EDC Component Dictionary'!$C$5:$C$37,MATCH('Rates Database'!J1680,'EDC Component Dictionary'!$B$5:$B$37,0)), "Energy Supply")</f>
        <v>Distribution System</v>
      </c>
      <c r="L1680" s="12">
        <v>9.2300000000000004E-3</v>
      </c>
      <c r="M1680" s="12"/>
    </row>
    <row r="1681" spans="1:13" x14ac:dyDescent="0.3">
      <c r="A1681" s="18">
        <v>1679</v>
      </c>
      <c r="B1681" s="18">
        <f t="shared" si="52"/>
        <v>2019</v>
      </c>
      <c r="C1681" s="17">
        <v>43678</v>
      </c>
      <c r="D1681" s="18" t="s">
        <v>130</v>
      </c>
      <c r="E1681" s="18" t="s">
        <v>36</v>
      </c>
      <c r="F1681" s="18" t="str">
        <f t="shared" si="53"/>
        <v>Unitil-Net Metering Recovery Surcharge (NMRS)-43678</v>
      </c>
      <c r="G1681" s="11" t="s">
        <v>131</v>
      </c>
      <c r="H1681" s="11" t="s">
        <v>49</v>
      </c>
      <c r="I1681" s="11" t="s">
        <v>132</v>
      </c>
      <c r="J1681" s="11" t="s">
        <v>137</v>
      </c>
      <c r="K1681" s="11" t="str">
        <f>IFERROR(INDEX('EDC Component Dictionary'!$C$5:$C$37,MATCH('Rates Database'!J1681,'EDC Component Dictionary'!$B$5:$B$37,0)), "Energy Supply")</f>
        <v>Distribution System</v>
      </c>
      <c r="L1681" s="12">
        <v>9.2300000000000004E-3</v>
      </c>
      <c r="M1681" s="12"/>
    </row>
    <row r="1682" spans="1:13" x14ac:dyDescent="0.3">
      <c r="A1682" s="18">
        <v>1680</v>
      </c>
      <c r="B1682" s="18">
        <f t="shared" si="52"/>
        <v>2019</v>
      </c>
      <c r="C1682" s="17">
        <v>43647</v>
      </c>
      <c r="D1682" s="18" t="s">
        <v>130</v>
      </c>
      <c r="E1682" s="18" t="s">
        <v>36</v>
      </c>
      <c r="F1682" s="18" t="str">
        <f t="shared" si="53"/>
        <v>Unitil-Net Metering Recovery Surcharge (NMRS)-43647</v>
      </c>
      <c r="G1682" s="11" t="s">
        <v>131</v>
      </c>
      <c r="H1682" s="11" t="s">
        <v>49</v>
      </c>
      <c r="I1682" s="11" t="s">
        <v>132</v>
      </c>
      <c r="J1682" s="11" t="s">
        <v>137</v>
      </c>
      <c r="K1682" s="11" t="str">
        <f>IFERROR(INDEX('EDC Component Dictionary'!$C$5:$C$37,MATCH('Rates Database'!J1682,'EDC Component Dictionary'!$B$5:$B$37,0)), "Energy Supply")</f>
        <v>Distribution System</v>
      </c>
      <c r="L1682" s="12">
        <v>9.2300000000000004E-3</v>
      </c>
      <c r="M1682" s="12"/>
    </row>
    <row r="1683" spans="1:13" x14ac:dyDescent="0.3">
      <c r="A1683" s="18">
        <v>1681</v>
      </c>
      <c r="B1683" s="18">
        <f t="shared" si="52"/>
        <v>2019</v>
      </c>
      <c r="C1683" s="17">
        <v>43617</v>
      </c>
      <c r="D1683" s="18" t="s">
        <v>130</v>
      </c>
      <c r="E1683" s="18" t="s">
        <v>36</v>
      </c>
      <c r="F1683" s="18" t="str">
        <f t="shared" si="53"/>
        <v>Unitil-Net Metering Recovery Surcharge (NMRS)-43617</v>
      </c>
      <c r="G1683" s="11" t="s">
        <v>131</v>
      </c>
      <c r="H1683" s="11" t="s">
        <v>49</v>
      </c>
      <c r="I1683" s="11" t="s">
        <v>132</v>
      </c>
      <c r="J1683" s="11" t="s">
        <v>137</v>
      </c>
      <c r="K1683" s="11" t="str">
        <f>IFERROR(INDEX('EDC Component Dictionary'!$C$5:$C$37,MATCH('Rates Database'!J1683,'EDC Component Dictionary'!$B$5:$B$37,0)), "Energy Supply")</f>
        <v>Distribution System</v>
      </c>
      <c r="L1683" s="12">
        <v>9.2300000000000004E-3</v>
      </c>
      <c r="M1683" s="12"/>
    </row>
    <row r="1684" spans="1:13" x14ac:dyDescent="0.3">
      <c r="A1684" s="18">
        <v>1682</v>
      </c>
      <c r="B1684" s="18">
        <f t="shared" si="52"/>
        <v>2019</v>
      </c>
      <c r="C1684" s="17">
        <v>43586</v>
      </c>
      <c r="D1684" s="18" t="s">
        <v>130</v>
      </c>
      <c r="E1684" s="18" t="s">
        <v>36</v>
      </c>
      <c r="F1684" s="18" t="str">
        <f t="shared" si="53"/>
        <v>Unitil-Net Metering Recovery Surcharge (NMRS)-43586</v>
      </c>
      <c r="G1684" s="11" t="s">
        <v>131</v>
      </c>
      <c r="H1684" s="11" t="s">
        <v>49</v>
      </c>
      <c r="I1684" s="11" t="s">
        <v>132</v>
      </c>
      <c r="J1684" s="11" t="s">
        <v>137</v>
      </c>
      <c r="K1684" s="11" t="str">
        <f>IFERROR(INDEX('EDC Component Dictionary'!$C$5:$C$37,MATCH('Rates Database'!J1684,'EDC Component Dictionary'!$B$5:$B$37,0)), "Energy Supply")</f>
        <v>Distribution System</v>
      </c>
      <c r="L1684" s="12">
        <v>9.2300000000000004E-3</v>
      </c>
      <c r="M1684" s="12"/>
    </row>
    <row r="1685" spans="1:13" x14ac:dyDescent="0.3">
      <c r="A1685" s="18">
        <v>1683</v>
      </c>
      <c r="B1685" s="18">
        <f t="shared" si="52"/>
        <v>2019</v>
      </c>
      <c r="C1685" s="17">
        <v>43556</v>
      </c>
      <c r="D1685" s="18" t="s">
        <v>130</v>
      </c>
      <c r="E1685" s="18" t="s">
        <v>36</v>
      </c>
      <c r="F1685" s="18" t="str">
        <f t="shared" si="53"/>
        <v>Unitil-Net Metering Recovery Surcharge (NMRS)-43556</v>
      </c>
      <c r="G1685" s="11" t="s">
        <v>131</v>
      </c>
      <c r="H1685" s="11" t="s">
        <v>49</v>
      </c>
      <c r="I1685" s="11" t="s">
        <v>132</v>
      </c>
      <c r="J1685" s="11" t="s">
        <v>137</v>
      </c>
      <c r="K1685" s="11" t="str">
        <f>IFERROR(INDEX('EDC Component Dictionary'!$C$5:$C$37,MATCH('Rates Database'!J1685,'EDC Component Dictionary'!$B$5:$B$37,0)), "Energy Supply")</f>
        <v>Distribution System</v>
      </c>
      <c r="L1685" s="12">
        <v>9.2300000000000004E-3</v>
      </c>
      <c r="M1685" s="12"/>
    </row>
    <row r="1686" spans="1:13" x14ac:dyDescent="0.3">
      <c r="A1686" s="18">
        <v>1684</v>
      </c>
      <c r="B1686" s="18">
        <f t="shared" si="52"/>
        <v>2019</v>
      </c>
      <c r="C1686" s="17">
        <v>43525</v>
      </c>
      <c r="D1686" s="18" t="s">
        <v>130</v>
      </c>
      <c r="E1686" s="18" t="s">
        <v>36</v>
      </c>
      <c r="F1686" s="18" t="str">
        <f t="shared" si="53"/>
        <v>Unitil-Net Metering Recovery Surcharge (NMRS)-43525</v>
      </c>
      <c r="G1686" s="11" t="s">
        <v>131</v>
      </c>
      <c r="H1686" s="11" t="s">
        <v>49</v>
      </c>
      <c r="I1686" s="11" t="s">
        <v>132</v>
      </c>
      <c r="J1686" s="11" t="s">
        <v>137</v>
      </c>
      <c r="K1686" s="11" t="str">
        <f>IFERROR(INDEX('EDC Component Dictionary'!$C$5:$C$37,MATCH('Rates Database'!J1686,'EDC Component Dictionary'!$B$5:$B$37,0)), "Energy Supply")</f>
        <v>Distribution System</v>
      </c>
      <c r="L1686" s="12">
        <v>9.2300000000000004E-3</v>
      </c>
      <c r="M1686" s="12"/>
    </row>
    <row r="1687" spans="1:13" x14ac:dyDescent="0.3">
      <c r="A1687" s="18">
        <v>1685</v>
      </c>
      <c r="B1687" s="18">
        <f t="shared" si="52"/>
        <v>2019</v>
      </c>
      <c r="C1687" s="17">
        <v>43497</v>
      </c>
      <c r="D1687" s="18" t="s">
        <v>130</v>
      </c>
      <c r="E1687" s="18" t="s">
        <v>36</v>
      </c>
      <c r="F1687" s="18" t="str">
        <f t="shared" si="53"/>
        <v>Unitil-Net Metering Recovery Surcharge (NMRS)-43497</v>
      </c>
      <c r="G1687" s="11" t="s">
        <v>131</v>
      </c>
      <c r="H1687" s="11" t="s">
        <v>49</v>
      </c>
      <c r="I1687" s="11" t="s">
        <v>132</v>
      </c>
      <c r="J1687" s="11" t="s">
        <v>137</v>
      </c>
      <c r="K1687" s="11" t="str">
        <f>IFERROR(INDEX('EDC Component Dictionary'!$C$5:$C$37,MATCH('Rates Database'!J1687,'EDC Component Dictionary'!$B$5:$B$37,0)), "Energy Supply")</f>
        <v>Distribution System</v>
      </c>
      <c r="L1687" s="12">
        <v>9.2300000000000004E-3</v>
      </c>
      <c r="M1687" s="12"/>
    </row>
    <row r="1688" spans="1:13" x14ac:dyDescent="0.3">
      <c r="A1688" s="18">
        <v>1686</v>
      </c>
      <c r="B1688" s="18">
        <f t="shared" si="52"/>
        <v>2019</v>
      </c>
      <c r="C1688" s="17">
        <v>43466</v>
      </c>
      <c r="D1688" s="18" t="s">
        <v>130</v>
      </c>
      <c r="E1688" s="18" t="s">
        <v>36</v>
      </c>
      <c r="F1688" s="18" t="str">
        <f t="shared" si="53"/>
        <v>Unitil-Net Metering Recovery Surcharge (NMRS)-43466</v>
      </c>
      <c r="G1688" s="11" t="s">
        <v>131</v>
      </c>
      <c r="H1688" s="11" t="s">
        <v>49</v>
      </c>
      <c r="I1688" s="11" t="s">
        <v>132</v>
      </c>
      <c r="J1688" s="11" t="s">
        <v>137</v>
      </c>
      <c r="K1688" s="11" t="str">
        <f>IFERROR(INDEX('EDC Component Dictionary'!$C$5:$C$37,MATCH('Rates Database'!J1688,'EDC Component Dictionary'!$B$5:$B$37,0)), "Energy Supply")</f>
        <v>Distribution System</v>
      </c>
      <c r="L1688" s="12">
        <v>9.2300000000000004E-3</v>
      </c>
      <c r="M1688" s="12"/>
    </row>
    <row r="1689" spans="1:13" x14ac:dyDescent="0.3">
      <c r="A1689" s="18">
        <v>1687</v>
      </c>
      <c r="B1689" s="18">
        <f t="shared" si="52"/>
        <v>2023</v>
      </c>
      <c r="C1689" s="17">
        <v>45261</v>
      </c>
      <c r="D1689" s="18" t="s">
        <v>130</v>
      </c>
      <c r="E1689" s="18" t="s">
        <v>36</v>
      </c>
      <c r="F1689" s="18" t="str">
        <f t="shared" si="53"/>
        <v>Unitil-Service Quality (SQ)-45261</v>
      </c>
      <c r="G1689" s="11" t="s">
        <v>131</v>
      </c>
      <c r="H1689" s="11" t="s">
        <v>49</v>
      </c>
      <c r="I1689" s="11" t="s">
        <v>132</v>
      </c>
      <c r="J1689" s="11" t="s">
        <v>159</v>
      </c>
      <c r="K1689" s="11" t="str">
        <f>IFERROR(INDEX('EDC Component Dictionary'!$C$5:$C$37,MATCH('Rates Database'!J1689,'EDC Component Dictionary'!$B$5:$B$37,0)), "Energy Supply")</f>
        <v>Distribution System</v>
      </c>
      <c r="L1689" s="12">
        <v>0</v>
      </c>
      <c r="M1689" s="12"/>
    </row>
    <row r="1690" spans="1:13" x14ac:dyDescent="0.3">
      <c r="A1690" s="18">
        <v>1688</v>
      </c>
      <c r="B1690" s="18">
        <f t="shared" si="52"/>
        <v>2023</v>
      </c>
      <c r="C1690" s="17">
        <v>45231</v>
      </c>
      <c r="D1690" s="18" t="s">
        <v>130</v>
      </c>
      <c r="E1690" s="18" t="s">
        <v>36</v>
      </c>
      <c r="F1690" s="18" t="str">
        <f t="shared" si="53"/>
        <v>Unitil-Service Quality (SQ)-45231</v>
      </c>
      <c r="G1690" s="11" t="s">
        <v>131</v>
      </c>
      <c r="H1690" s="11" t="s">
        <v>49</v>
      </c>
      <c r="I1690" s="11" t="s">
        <v>132</v>
      </c>
      <c r="J1690" s="11" t="s">
        <v>159</v>
      </c>
      <c r="K1690" s="11" t="str">
        <f>IFERROR(INDEX('EDC Component Dictionary'!$C$5:$C$37,MATCH('Rates Database'!J1690,'EDC Component Dictionary'!$B$5:$B$37,0)), "Energy Supply")</f>
        <v>Distribution System</v>
      </c>
      <c r="L1690" s="12">
        <v>0</v>
      </c>
      <c r="M1690" s="12"/>
    </row>
    <row r="1691" spans="1:13" x14ac:dyDescent="0.3">
      <c r="A1691" s="18">
        <v>1689</v>
      </c>
      <c r="B1691" s="18">
        <f t="shared" si="52"/>
        <v>2023</v>
      </c>
      <c r="C1691" s="17">
        <v>45200</v>
      </c>
      <c r="D1691" s="18" t="s">
        <v>130</v>
      </c>
      <c r="E1691" s="18" t="s">
        <v>36</v>
      </c>
      <c r="F1691" s="18" t="str">
        <f t="shared" si="53"/>
        <v>Unitil-Service Quality (SQ)-45200</v>
      </c>
      <c r="G1691" s="11" t="s">
        <v>131</v>
      </c>
      <c r="H1691" s="11" t="s">
        <v>49</v>
      </c>
      <c r="I1691" s="11" t="s">
        <v>132</v>
      </c>
      <c r="J1691" s="11" t="s">
        <v>159</v>
      </c>
      <c r="K1691" s="11" t="str">
        <f>IFERROR(INDEX('EDC Component Dictionary'!$C$5:$C$37,MATCH('Rates Database'!J1691,'EDC Component Dictionary'!$B$5:$B$37,0)), "Energy Supply")</f>
        <v>Distribution System</v>
      </c>
      <c r="L1691" s="12">
        <v>0</v>
      </c>
      <c r="M1691" s="12"/>
    </row>
    <row r="1692" spans="1:13" x14ac:dyDescent="0.3">
      <c r="A1692" s="18">
        <v>1690</v>
      </c>
      <c r="B1692" s="18">
        <f t="shared" si="52"/>
        <v>2023</v>
      </c>
      <c r="C1692" s="17">
        <v>45170</v>
      </c>
      <c r="D1692" s="18" t="s">
        <v>130</v>
      </c>
      <c r="E1692" s="18" t="s">
        <v>36</v>
      </c>
      <c r="F1692" s="18" t="str">
        <f t="shared" si="53"/>
        <v>Unitil-Service Quality (SQ)-45170</v>
      </c>
      <c r="G1692" s="11" t="s">
        <v>131</v>
      </c>
      <c r="H1692" s="11" t="s">
        <v>49</v>
      </c>
      <c r="I1692" s="11" t="s">
        <v>132</v>
      </c>
      <c r="J1692" s="11" t="s">
        <v>159</v>
      </c>
      <c r="K1692" s="11" t="str">
        <f>IFERROR(INDEX('EDC Component Dictionary'!$C$5:$C$37,MATCH('Rates Database'!J1692,'EDC Component Dictionary'!$B$5:$B$37,0)), "Energy Supply")</f>
        <v>Distribution System</v>
      </c>
      <c r="L1692" s="12">
        <v>0</v>
      </c>
      <c r="M1692" s="12"/>
    </row>
    <row r="1693" spans="1:13" x14ac:dyDescent="0.3">
      <c r="A1693" s="18">
        <v>1691</v>
      </c>
      <c r="B1693" s="18">
        <f t="shared" si="52"/>
        <v>2023</v>
      </c>
      <c r="C1693" s="17">
        <v>45139</v>
      </c>
      <c r="D1693" s="18" t="s">
        <v>130</v>
      </c>
      <c r="E1693" s="18" t="s">
        <v>36</v>
      </c>
      <c r="F1693" s="18" t="str">
        <f t="shared" si="53"/>
        <v>Unitil-Service Quality (SQ)-45139</v>
      </c>
      <c r="G1693" s="11" t="s">
        <v>131</v>
      </c>
      <c r="H1693" s="11" t="s">
        <v>49</v>
      </c>
      <c r="I1693" s="11" t="s">
        <v>132</v>
      </c>
      <c r="J1693" s="11" t="s">
        <v>159</v>
      </c>
      <c r="K1693" s="11" t="str">
        <f>IFERROR(INDEX('EDC Component Dictionary'!$C$5:$C$37,MATCH('Rates Database'!J1693,'EDC Component Dictionary'!$B$5:$B$37,0)), "Energy Supply")</f>
        <v>Distribution System</v>
      </c>
      <c r="L1693" s="12">
        <v>0</v>
      </c>
      <c r="M1693" s="12"/>
    </row>
    <row r="1694" spans="1:13" x14ac:dyDescent="0.3">
      <c r="A1694" s="18">
        <v>1692</v>
      </c>
      <c r="B1694" s="18">
        <f t="shared" si="52"/>
        <v>2023</v>
      </c>
      <c r="C1694" s="17">
        <v>45108</v>
      </c>
      <c r="D1694" s="18" t="s">
        <v>130</v>
      </c>
      <c r="E1694" s="18" t="s">
        <v>36</v>
      </c>
      <c r="F1694" s="18" t="str">
        <f t="shared" si="53"/>
        <v>Unitil-Service Quality (SQ)-45108</v>
      </c>
      <c r="G1694" s="11" t="s">
        <v>131</v>
      </c>
      <c r="H1694" s="11" t="s">
        <v>49</v>
      </c>
      <c r="I1694" s="11" t="s">
        <v>132</v>
      </c>
      <c r="J1694" s="11" t="s">
        <v>159</v>
      </c>
      <c r="K1694" s="11" t="str">
        <f>IFERROR(INDEX('EDC Component Dictionary'!$C$5:$C$37,MATCH('Rates Database'!J1694,'EDC Component Dictionary'!$B$5:$B$37,0)), "Energy Supply")</f>
        <v>Distribution System</v>
      </c>
      <c r="L1694" s="12">
        <v>0</v>
      </c>
      <c r="M1694" s="12"/>
    </row>
    <row r="1695" spans="1:13" x14ac:dyDescent="0.3">
      <c r="A1695" s="18">
        <v>1693</v>
      </c>
      <c r="B1695" s="18">
        <f t="shared" si="52"/>
        <v>2023</v>
      </c>
      <c r="C1695" s="17">
        <v>45078</v>
      </c>
      <c r="D1695" s="18" t="s">
        <v>130</v>
      </c>
      <c r="E1695" s="18" t="s">
        <v>36</v>
      </c>
      <c r="F1695" s="18" t="str">
        <f t="shared" si="53"/>
        <v>Unitil-Service Quality (SQ)-45078</v>
      </c>
      <c r="G1695" s="11" t="s">
        <v>131</v>
      </c>
      <c r="H1695" s="11" t="s">
        <v>49</v>
      </c>
      <c r="I1695" s="11" t="s">
        <v>132</v>
      </c>
      <c r="J1695" s="11" t="s">
        <v>159</v>
      </c>
      <c r="K1695" s="11" t="str">
        <f>IFERROR(INDEX('EDC Component Dictionary'!$C$5:$C$37,MATCH('Rates Database'!J1695,'EDC Component Dictionary'!$B$5:$B$37,0)), "Energy Supply")</f>
        <v>Distribution System</v>
      </c>
      <c r="L1695" s="12">
        <v>0</v>
      </c>
      <c r="M1695" s="12"/>
    </row>
    <row r="1696" spans="1:13" x14ac:dyDescent="0.3">
      <c r="A1696" s="18">
        <v>1694</v>
      </c>
      <c r="B1696" s="18">
        <f t="shared" si="52"/>
        <v>2023</v>
      </c>
      <c r="C1696" s="17">
        <v>45047</v>
      </c>
      <c r="D1696" s="18" t="s">
        <v>130</v>
      </c>
      <c r="E1696" s="18" t="s">
        <v>36</v>
      </c>
      <c r="F1696" s="18" t="str">
        <f t="shared" si="53"/>
        <v>Unitil-Service Quality (SQ)-45047</v>
      </c>
      <c r="G1696" s="11" t="s">
        <v>131</v>
      </c>
      <c r="H1696" s="11" t="s">
        <v>49</v>
      </c>
      <c r="I1696" s="11" t="s">
        <v>132</v>
      </c>
      <c r="J1696" s="11" t="s">
        <v>159</v>
      </c>
      <c r="K1696" s="11" t="str">
        <f>IFERROR(INDEX('EDC Component Dictionary'!$C$5:$C$37,MATCH('Rates Database'!J1696,'EDC Component Dictionary'!$B$5:$B$37,0)), "Energy Supply")</f>
        <v>Distribution System</v>
      </c>
      <c r="L1696" s="12">
        <v>0</v>
      </c>
      <c r="M1696" s="12"/>
    </row>
    <row r="1697" spans="1:13" x14ac:dyDescent="0.3">
      <c r="A1697" s="18">
        <v>1695</v>
      </c>
      <c r="B1697" s="18">
        <f t="shared" si="52"/>
        <v>2023</v>
      </c>
      <c r="C1697" s="17">
        <v>45017</v>
      </c>
      <c r="D1697" s="18" t="s">
        <v>130</v>
      </c>
      <c r="E1697" s="18" t="s">
        <v>36</v>
      </c>
      <c r="F1697" s="18" t="str">
        <f t="shared" si="53"/>
        <v>Unitil-Service Quality (SQ)-45017</v>
      </c>
      <c r="G1697" s="11" t="s">
        <v>131</v>
      </c>
      <c r="H1697" s="11" t="s">
        <v>49</v>
      </c>
      <c r="I1697" s="11" t="s">
        <v>132</v>
      </c>
      <c r="J1697" s="11" t="s">
        <v>159</v>
      </c>
      <c r="K1697" s="11" t="str">
        <f>IFERROR(INDEX('EDC Component Dictionary'!$C$5:$C$37,MATCH('Rates Database'!J1697,'EDC Component Dictionary'!$B$5:$B$37,0)), "Energy Supply")</f>
        <v>Distribution System</v>
      </c>
      <c r="L1697" s="12">
        <v>0</v>
      </c>
      <c r="M1697" s="12"/>
    </row>
    <row r="1698" spans="1:13" x14ac:dyDescent="0.3">
      <c r="A1698" s="18">
        <v>1696</v>
      </c>
      <c r="B1698" s="18">
        <f t="shared" si="52"/>
        <v>2023</v>
      </c>
      <c r="C1698" s="17">
        <v>44986</v>
      </c>
      <c r="D1698" s="18" t="s">
        <v>130</v>
      </c>
      <c r="E1698" s="18" t="s">
        <v>36</v>
      </c>
      <c r="F1698" s="18" t="str">
        <f t="shared" si="53"/>
        <v>Unitil-Service Quality (SQ)-44986</v>
      </c>
      <c r="G1698" s="11" t="s">
        <v>131</v>
      </c>
      <c r="H1698" s="11" t="s">
        <v>49</v>
      </c>
      <c r="I1698" s="11" t="s">
        <v>132</v>
      </c>
      <c r="J1698" s="11" t="s">
        <v>159</v>
      </c>
      <c r="K1698" s="11" t="str">
        <f>IFERROR(INDEX('EDC Component Dictionary'!$C$5:$C$37,MATCH('Rates Database'!J1698,'EDC Component Dictionary'!$B$5:$B$37,0)), "Energy Supply")</f>
        <v>Distribution System</v>
      </c>
      <c r="L1698" s="12">
        <v>0</v>
      </c>
      <c r="M1698" s="12"/>
    </row>
    <row r="1699" spans="1:13" x14ac:dyDescent="0.3">
      <c r="A1699" s="18">
        <v>1697</v>
      </c>
      <c r="B1699" s="18">
        <f t="shared" si="52"/>
        <v>2023</v>
      </c>
      <c r="C1699" s="17">
        <v>44958</v>
      </c>
      <c r="D1699" s="18" t="s">
        <v>130</v>
      </c>
      <c r="E1699" s="18" t="s">
        <v>36</v>
      </c>
      <c r="F1699" s="18" t="str">
        <f t="shared" si="53"/>
        <v>Unitil-Service Quality (SQ)-44958</v>
      </c>
      <c r="G1699" s="11" t="s">
        <v>131</v>
      </c>
      <c r="H1699" s="11" t="s">
        <v>49</v>
      </c>
      <c r="I1699" s="11" t="s">
        <v>132</v>
      </c>
      <c r="J1699" s="11" t="s">
        <v>159</v>
      </c>
      <c r="K1699" s="11" t="str">
        <f>IFERROR(INDEX('EDC Component Dictionary'!$C$5:$C$37,MATCH('Rates Database'!J1699,'EDC Component Dictionary'!$B$5:$B$37,0)), "Energy Supply")</f>
        <v>Distribution System</v>
      </c>
      <c r="L1699" s="12">
        <v>0</v>
      </c>
      <c r="M1699" s="12"/>
    </row>
    <row r="1700" spans="1:13" x14ac:dyDescent="0.3">
      <c r="A1700" s="18">
        <v>1698</v>
      </c>
      <c r="B1700" s="18">
        <f t="shared" si="52"/>
        <v>2023</v>
      </c>
      <c r="C1700" s="17">
        <v>44927</v>
      </c>
      <c r="D1700" s="18" t="s">
        <v>130</v>
      </c>
      <c r="E1700" s="18" t="s">
        <v>36</v>
      </c>
      <c r="F1700" s="18" t="str">
        <f t="shared" si="53"/>
        <v>Unitil-Service Quality (SQ)-44927</v>
      </c>
      <c r="G1700" s="11" t="s">
        <v>131</v>
      </c>
      <c r="H1700" s="11" t="s">
        <v>49</v>
      </c>
      <c r="I1700" s="11" t="s">
        <v>132</v>
      </c>
      <c r="J1700" s="11" t="s">
        <v>159</v>
      </c>
      <c r="K1700" s="11" t="str">
        <f>IFERROR(INDEX('EDC Component Dictionary'!$C$5:$C$37,MATCH('Rates Database'!J1700,'EDC Component Dictionary'!$B$5:$B$37,0)), "Energy Supply")</f>
        <v>Distribution System</v>
      </c>
      <c r="L1700" s="12">
        <v>0</v>
      </c>
      <c r="M1700" s="12"/>
    </row>
    <row r="1701" spans="1:13" x14ac:dyDescent="0.3">
      <c r="A1701" s="18">
        <v>1699</v>
      </c>
      <c r="B1701" s="18">
        <f t="shared" si="52"/>
        <v>2022</v>
      </c>
      <c r="C1701" s="17">
        <v>44896</v>
      </c>
      <c r="D1701" s="18" t="s">
        <v>130</v>
      </c>
      <c r="E1701" s="18" t="s">
        <v>36</v>
      </c>
      <c r="F1701" s="18" t="str">
        <f t="shared" si="53"/>
        <v>Unitil-Service Quality (SQ)-44896</v>
      </c>
      <c r="G1701" s="11" t="s">
        <v>131</v>
      </c>
      <c r="H1701" s="11" t="s">
        <v>49</v>
      </c>
      <c r="I1701" s="11" t="s">
        <v>132</v>
      </c>
      <c r="J1701" s="11" t="s">
        <v>159</v>
      </c>
      <c r="K1701" s="11" t="str">
        <f>IFERROR(INDEX('EDC Component Dictionary'!$C$5:$C$37,MATCH('Rates Database'!J1701,'EDC Component Dictionary'!$B$5:$B$37,0)), "Energy Supply")</f>
        <v>Distribution System</v>
      </c>
      <c r="L1701" s="12">
        <v>0</v>
      </c>
      <c r="M1701" s="12"/>
    </row>
    <row r="1702" spans="1:13" x14ac:dyDescent="0.3">
      <c r="A1702" s="18">
        <v>1700</v>
      </c>
      <c r="B1702" s="18">
        <f t="shared" si="52"/>
        <v>2022</v>
      </c>
      <c r="C1702" s="17">
        <v>44866</v>
      </c>
      <c r="D1702" s="18" t="s">
        <v>130</v>
      </c>
      <c r="E1702" s="18" t="s">
        <v>36</v>
      </c>
      <c r="F1702" s="18" t="str">
        <f t="shared" si="53"/>
        <v>Unitil-Service Quality (SQ)-44866</v>
      </c>
      <c r="G1702" s="11" t="s">
        <v>131</v>
      </c>
      <c r="H1702" s="11" t="s">
        <v>49</v>
      </c>
      <c r="I1702" s="11" t="s">
        <v>132</v>
      </c>
      <c r="J1702" s="11" t="s">
        <v>159</v>
      </c>
      <c r="K1702" s="11" t="str">
        <f>IFERROR(INDEX('EDC Component Dictionary'!$C$5:$C$37,MATCH('Rates Database'!J1702,'EDC Component Dictionary'!$B$5:$B$37,0)), "Energy Supply")</f>
        <v>Distribution System</v>
      </c>
      <c r="L1702" s="12">
        <v>0</v>
      </c>
      <c r="M1702" s="12"/>
    </row>
    <row r="1703" spans="1:13" x14ac:dyDescent="0.3">
      <c r="A1703" s="18">
        <v>1701</v>
      </c>
      <c r="B1703" s="18">
        <f t="shared" si="52"/>
        <v>2022</v>
      </c>
      <c r="C1703" s="17">
        <v>44835</v>
      </c>
      <c r="D1703" s="18" t="s">
        <v>130</v>
      </c>
      <c r="E1703" s="18" t="s">
        <v>36</v>
      </c>
      <c r="F1703" s="18" t="str">
        <f t="shared" si="53"/>
        <v>Unitil-Service Quality (SQ)-44835</v>
      </c>
      <c r="G1703" s="11" t="s">
        <v>131</v>
      </c>
      <c r="H1703" s="11" t="s">
        <v>49</v>
      </c>
      <c r="I1703" s="11" t="s">
        <v>132</v>
      </c>
      <c r="J1703" s="11" t="s">
        <v>159</v>
      </c>
      <c r="K1703" s="11" t="str">
        <f>IFERROR(INDEX('EDC Component Dictionary'!$C$5:$C$37,MATCH('Rates Database'!J1703,'EDC Component Dictionary'!$B$5:$B$37,0)), "Energy Supply")</f>
        <v>Distribution System</v>
      </c>
      <c r="L1703" s="12">
        <v>0</v>
      </c>
      <c r="M1703" s="12"/>
    </row>
    <row r="1704" spans="1:13" x14ac:dyDescent="0.3">
      <c r="A1704" s="18">
        <v>1702</v>
      </c>
      <c r="B1704" s="18">
        <f t="shared" si="52"/>
        <v>2022</v>
      </c>
      <c r="C1704" s="17">
        <v>44805</v>
      </c>
      <c r="D1704" s="18" t="s">
        <v>130</v>
      </c>
      <c r="E1704" s="18" t="s">
        <v>36</v>
      </c>
      <c r="F1704" s="18" t="str">
        <f t="shared" si="53"/>
        <v>Unitil-Service Quality (SQ)-44805</v>
      </c>
      <c r="G1704" s="11" t="s">
        <v>131</v>
      </c>
      <c r="H1704" s="11" t="s">
        <v>49</v>
      </c>
      <c r="I1704" s="11" t="s">
        <v>132</v>
      </c>
      <c r="J1704" s="11" t="s">
        <v>159</v>
      </c>
      <c r="K1704" s="11" t="str">
        <f>IFERROR(INDEX('EDC Component Dictionary'!$C$5:$C$37,MATCH('Rates Database'!J1704,'EDC Component Dictionary'!$B$5:$B$37,0)), "Energy Supply")</f>
        <v>Distribution System</v>
      </c>
      <c r="L1704" s="12">
        <v>0</v>
      </c>
      <c r="M1704" s="12"/>
    </row>
    <row r="1705" spans="1:13" x14ac:dyDescent="0.3">
      <c r="A1705" s="18">
        <v>1703</v>
      </c>
      <c r="B1705" s="18">
        <f t="shared" si="52"/>
        <v>2022</v>
      </c>
      <c r="C1705" s="17">
        <v>44774</v>
      </c>
      <c r="D1705" s="18" t="s">
        <v>130</v>
      </c>
      <c r="E1705" s="18" t="s">
        <v>36</v>
      </c>
      <c r="F1705" s="18" t="str">
        <f t="shared" si="53"/>
        <v>Unitil-Service Quality (SQ)-44774</v>
      </c>
      <c r="G1705" s="11" t="s">
        <v>131</v>
      </c>
      <c r="H1705" s="11" t="s">
        <v>49</v>
      </c>
      <c r="I1705" s="11" t="s">
        <v>132</v>
      </c>
      <c r="J1705" s="11" t="s">
        <v>159</v>
      </c>
      <c r="K1705" s="11" t="str">
        <f>IFERROR(INDEX('EDC Component Dictionary'!$C$5:$C$37,MATCH('Rates Database'!J1705,'EDC Component Dictionary'!$B$5:$B$37,0)), "Energy Supply")</f>
        <v>Distribution System</v>
      </c>
      <c r="L1705" s="12">
        <v>0</v>
      </c>
      <c r="M1705" s="12"/>
    </row>
    <row r="1706" spans="1:13" x14ac:dyDescent="0.3">
      <c r="A1706" s="18">
        <v>1704</v>
      </c>
      <c r="B1706" s="18">
        <f t="shared" si="52"/>
        <v>2022</v>
      </c>
      <c r="C1706" s="17">
        <v>44743</v>
      </c>
      <c r="D1706" s="18" t="s">
        <v>130</v>
      </c>
      <c r="E1706" s="18" t="s">
        <v>36</v>
      </c>
      <c r="F1706" s="18" t="str">
        <f t="shared" si="53"/>
        <v>Unitil-Service Quality (SQ)-44743</v>
      </c>
      <c r="G1706" s="11" t="s">
        <v>131</v>
      </c>
      <c r="H1706" s="11" t="s">
        <v>49</v>
      </c>
      <c r="I1706" s="11" t="s">
        <v>132</v>
      </c>
      <c r="J1706" s="11" t="s">
        <v>159</v>
      </c>
      <c r="K1706" s="11" t="str">
        <f>IFERROR(INDEX('EDC Component Dictionary'!$C$5:$C$37,MATCH('Rates Database'!J1706,'EDC Component Dictionary'!$B$5:$B$37,0)), "Energy Supply")</f>
        <v>Distribution System</v>
      </c>
      <c r="L1706" s="12">
        <v>0</v>
      </c>
      <c r="M1706" s="12"/>
    </row>
    <row r="1707" spans="1:13" x14ac:dyDescent="0.3">
      <c r="A1707" s="18">
        <v>1705</v>
      </c>
      <c r="B1707" s="18">
        <f t="shared" si="52"/>
        <v>2022</v>
      </c>
      <c r="C1707" s="17">
        <v>44713</v>
      </c>
      <c r="D1707" s="18" t="s">
        <v>130</v>
      </c>
      <c r="E1707" s="18" t="s">
        <v>36</v>
      </c>
      <c r="F1707" s="18" t="str">
        <f t="shared" si="53"/>
        <v>Unitil-Service Quality (SQ)-44713</v>
      </c>
      <c r="G1707" s="11" t="s">
        <v>131</v>
      </c>
      <c r="H1707" s="11" t="s">
        <v>49</v>
      </c>
      <c r="I1707" s="11" t="s">
        <v>132</v>
      </c>
      <c r="J1707" s="11" t="s">
        <v>159</v>
      </c>
      <c r="K1707" s="11" t="str">
        <f>IFERROR(INDEX('EDC Component Dictionary'!$C$5:$C$37,MATCH('Rates Database'!J1707,'EDC Component Dictionary'!$B$5:$B$37,0)), "Energy Supply")</f>
        <v>Distribution System</v>
      </c>
      <c r="L1707" s="12">
        <v>0</v>
      </c>
      <c r="M1707" s="12"/>
    </row>
    <row r="1708" spans="1:13" x14ac:dyDescent="0.3">
      <c r="A1708" s="18">
        <v>1706</v>
      </c>
      <c r="B1708" s="18">
        <f t="shared" si="52"/>
        <v>2022</v>
      </c>
      <c r="C1708" s="17">
        <v>44682</v>
      </c>
      <c r="D1708" s="18" t="s">
        <v>130</v>
      </c>
      <c r="E1708" s="18" t="s">
        <v>36</v>
      </c>
      <c r="F1708" s="18" t="str">
        <f t="shared" si="53"/>
        <v>Unitil-Service Quality (SQ)-44682</v>
      </c>
      <c r="G1708" s="11" t="s">
        <v>131</v>
      </c>
      <c r="H1708" s="11" t="s">
        <v>49</v>
      </c>
      <c r="I1708" s="11" t="s">
        <v>132</v>
      </c>
      <c r="J1708" s="11" t="s">
        <v>159</v>
      </c>
      <c r="K1708" s="11" t="str">
        <f>IFERROR(INDEX('EDC Component Dictionary'!$C$5:$C$37,MATCH('Rates Database'!J1708,'EDC Component Dictionary'!$B$5:$B$37,0)), "Energy Supply")</f>
        <v>Distribution System</v>
      </c>
      <c r="L1708" s="12">
        <v>0</v>
      </c>
      <c r="M1708" s="12"/>
    </row>
    <row r="1709" spans="1:13" x14ac:dyDescent="0.3">
      <c r="A1709" s="18">
        <v>1707</v>
      </c>
      <c r="B1709" s="18">
        <f t="shared" si="52"/>
        <v>2022</v>
      </c>
      <c r="C1709" s="17">
        <v>44652</v>
      </c>
      <c r="D1709" s="18" t="s">
        <v>130</v>
      </c>
      <c r="E1709" s="18" t="s">
        <v>36</v>
      </c>
      <c r="F1709" s="18" t="str">
        <f t="shared" si="53"/>
        <v>Unitil-Service Quality (SQ)-44652</v>
      </c>
      <c r="G1709" s="11" t="s">
        <v>131</v>
      </c>
      <c r="H1709" s="11" t="s">
        <v>49</v>
      </c>
      <c r="I1709" s="11" t="s">
        <v>132</v>
      </c>
      <c r="J1709" s="11" t="s">
        <v>159</v>
      </c>
      <c r="K1709" s="11" t="str">
        <f>IFERROR(INDEX('EDC Component Dictionary'!$C$5:$C$37,MATCH('Rates Database'!J1709,'EDC Component Dictionary'!$B$5:$B$37,0)), "Energy Supply")</f>
        <v>Distribution System</v>
      </c>
      <c r="L1709" s="12">
        <v>0</v>
      </c>
      <c r="M1709" s="12"/>
    </row>
    <row r="1710" spans="1:13" x14ac:dyDescent="0.3">
      <c r="A1710" s="18">
        <v>1708</v>
      </c>
      <c r="B1710" s="18">
        <f t="shared" si="52"/>
        <v>2022</v>
      </c>
      <c r="C1710" s="17">
        <v>44621</v>
      </c>
      <c r="D1710" s="18" t="s">
        <v>130</v>
      </c>
      <c r="E1710" s="18" t="s">
        <v>36</v>
      </c>
      <c r="F1710" s="18" t="str">
        <f t="shared" si="53"/>
        <v>Unitil-Service Quality (SQ)-44621</v>
      </c>
      <c r="G1710" s="11" t="s">
        <v>131</v>
      </c>
      <c r="H1710" s="11" t="s">
        <v>49</v>
      </c>
      <c r="I1710" s="11" t="s">
        <v>132</v>
      </c>
      <c r="J1710" s="11" t="s">
        <v>159</v>
      </c>
      <c r="K1710" s="11" t="str">
        <f>IFERROR(INDEX('EDC Component Dictionary'!$C$5:$C$37,MATCH('Rates Database'!J1710,'EDC Component Dictionary'!$B$5:$B$37,0)), "Energy Supply")</f>
        <v>Distribution System</v>
      </c>
      <c r="L1710" s="12">
        <v>0</v>
      </c>
      <c r="M1710" s="12"/>
    </row>
    <row r="1711" spans="1:13" x14ac:dyDescent="0.3">
      <c r="A1711" s="18">
        <v>1709</v>
      </c>
      <c r="B1711" s="18">
        <f t="shared" si="52"/>
        <v>2022</v>
      </c>
      <c r="C1711" s="17">
        <v>44593</v>
      </c>
      <c r="D1711" s="18" t="s">
        <v>130</v>
      </c>
      <c r="E1711" s="18" t="s">
        <v>36</v>
      </c>
      <c r="F1711" s="18" t="str">
        <f t="shared" si="53"/>
        <v>Unitil-Service Quality (SQ)-44593</v>
      </c>
      <c r="G1711" s="11" t="s">
        <v>131</v>
      </c>
      <c r="H1711" s="11" t="s">
        <v>49</v>
      </c>
      <c r="I1711" s="11" t="s">
        <v>132</v>
      </c>
      <c r="J1711" s="11" t="s">
        <v>159</v>
      </c>
      <c r="K1711" s="11" t="str">
        <f>IFERROR(INDEX('EDC Component Dictionary'!$C$5:$C$37,MATCH('Rates Database'!J1711,'EDC Component Dictionary'!$B$5:$B$37,0)), "Energy Supply")</f>
        <v>Distribution System</v>
      </c>
      <c r="L1711" s="12">
        <v>0</v>
      </c>
      <c r="M1711" s="12"/>
    </row>
    <row r="1712" spans="1:13" x14ac:dyDescent="0.3">
      <c r="A1712" s="18">
        <v>1710</v>
      </c>
      <c r="B1712" s="18">
        <f t="shared" si="52"/>
        <v>2022</v>
      </c>
      <c r="C1712" s="17">
        <v>44562</v>
      </c>
      <c r="D1712" s="18" t="s">
        <v>130</v>
      </c>
      <c r="E1712" s="18" t="s">
        <v>36</v>
      </c>
      <c r="F1712" s="18" t="str">
        <f t="shared" si="53"/>
        <v>Unitil-Service Quality (SQ)-44562</v>
      </c>
      <c r="G1712" s="11" t="s">
        <v>131</v>
      </c>
      <c r="H1712" s="11" t="s">
        <v>49</v>
      </c>
      <c r="I1712" s="11" t="s">
        <v>132</v>
      </c>
      <c r="J1712" s="11" t="s">
        <v>159</v>
      </c>
      <c r="K1712" s="11" t="str">
        <f>IFERROR(INDEX('EDC Component Dictionary'!$C$5:$C$37,MATCH('Rates Database'!J1712,'EDC Component Dictionary'!$B$5:$B$37,0)), "Energy Supply")</f>
        <v>Distribution System</v>
      </c>
      <c r="L1712" s="12">
        <v>0</v>
      </c>
      <c r="M1712" s="12"/>
    </row>
    <row r="1713" spans="1:13" x14ac:dyDescent="0.3">
      <c r="A1713" s="18">
        <v>1711</v>
      </c>
      <c r="B1713" s="18">
        <f t="shared" si="52"/>
        <v>2021</v>
      </c>
      <c r="C1713" s="17">
        <v>44531</v>
      </c>
      <c r="D1713" s="18" t="s">
        <v>130</v>
      </c>
      <c r="E1713" s="18" t="s">
        <v>36</v>
      </c>
      <c r="F1713" s="18" t="str">
        <f t="shared" si="53"/>
        <v>Unitil-Service Quality (SQ)-44531</v>
      </c>
      <c r="G1713" s="11" t="s">
        <v>131</v>
      </c>
      <c r="H1713" s="11" t="s">
        <v>49</v>
      </c>
      <c r="I1713" s="11" t="s">
        <v>132</v>
      </c>
      <c r="J1713" s="11" t="s">
        <v>159</v>
      </c>
      <c r="K1713" s="11" t="str">
        <f>IFERROR(INDEX('EDC Component Dictionary'!$C$5:$C$37,MATCH('Rates Database'!J1713,'EDC Component Dictionary'!$B$5:$B$37,0)), "Energy Supply")</f>
        <v>Distribution System</v>
      </c>
      <c r="L1713" s="12">
        <v>0</v>
      </c>
      <c r="M1713" s="12"/>
    </row>
    <row r="1714" spans="1:13" x14ac:dyDescent="0.3">
      <c r="A1714" s="18">
        <v>1712</v>
      </c>
      <c r="B1714" s="18">
        <f t="shared" si="52"/>
        <v>2021</v>
      </c>
      <c r="C1714" s="17">
        <v>44501</v>
      </c>
      <c r="D1714" s="18" t="s">
        <v>130</v>
      </c>
      <c r="E1714" s="18" t="s">
        <v>36</v>
      </c>
      <c r="F1714" s="18" t="str">
        <f t="shared" si="53"/>
        <v>Unitil-Service Quality (SQ)-44501</v>
      </c>
      <c r="G1714" s="11" t="s">
        <v>131</v>
      </c>
      <c r="H1714" s="11" t="s">
        <v>49</v>
      </c>
      <c r="I1714" s="11" t="s">
        <v>132</v>
      </c>
      <c r="J1714" s="11" t="s">
        <v>159</v>
      </c>
      <c r="K1714" s="11" t="str">
        <f>IFERROR(INDEX('EDC Component Dictionary'!$C$5:$C$37,MATCH('Rates Database'!J1714,'EDC Component Dictionary'!$B$5:$B$37,0)), "Energy Supply")</f>
        <v>Distribution System</v>
      </c>
      <c r="L1714" s="12">
        <v>0</v>
      </c>
      <c r="M1714" s="12"/>
    </row>
    <row r="1715" spans="1:13" x14ac:dyDescent="0.3">
      <c r="A1715" s="18">
        <v>1713</v>
      </c>
      <c r="B1715" s="18">
        <f t="shared" si="52"/>
        <v>2021</v>
      </c>
      <c r="C1715" s="17">
        <v>44470</v>
      </c>
      <c r="D1715" s="18" t="s">
        <v>130</v>
      </c>
      <c r="E1715" s="18" t="s">
        <v>36</v>
      </c>
      <c r="F1715" s="18" t="str">
        <f t="shared" si="53"/>
        <v>Unitil-Service Quality (SQ)-44470</v>
      </c>
      <c r="G1715" s="11" t="s">
        <v>131</v>
      </c>
      <c r="H1715" s="11" t="s">
        <v>49</v>
      </c>
      <c r="I1715" s="11" t="s">
        <v>132</v>
      </c>
      <c r="J1715" s="11" t="s">
        <v>159</v>
      </c>
      <c r="K1715" s="11" t="str">
        <f>IFERROR(INDEX('EDC Component Dictionary'!$C$5:$C$37,MATCH('Rates Database'!J1715,'EDC Component Dictionary'!$B$5:$B$37,0)), "Energy Supply")</f>
        <v>Distribution System</v>
      </c>
      <c r="L1715" s="12">
        <v>0</v>
      </c>
      <c r="M1715" s="12"/>
    </row>
    <row r="1716" spans="1:13" x14ac:dyDescent="0.3">
      <c r="A1716" s="18">
        <v>1714</v>
      </c>
      <c r="B1716" s="18">
        <f t="shared" si="52"/>
        <v>2021</v>
      </c>
      <c r="C1716" s="17">
        <v>44440</v>
      </c>
      <c r="D1716" s="18" t="s">
        <v>130</v>
      </c>
      <c r="E1716" s="18" t="s">
        <v>36</v>
      </c>
      <c r="F1716" s="18" t="str">
        <f t="shared" si="53"/>
        <v>Unitil-Service Quality (SQ)-44440</v>
      </c>
      <c r="G1716" s="11" t="s">
        <v>131</v>
      </c>
      <c r="H1716" s="11" t="s">
        <v>49</v>
      </c>
      <c r="I1716" s="11" t="s">
        <v>132</v>
      </c>
      <c r="J1716" s="11" t="s">
        <v>159</v>
      </c>
      <c r="K1716" s="11" t="str">
        <f>IFERROR(INDEX('EDC Component Dictionary'!$C$5:$C$37,MATCH('Rates Database'!J1716,'EDC Component Dictionary'!$B$5:$B$37,0)), "Energy Supply")</f>
        <v>Distribution System</v>
      </c>
      <c r="L1716" s="12">
        <v>0</v>
      </c>
      <c r="M1716" s="12"/>
    </row>
    <row r="1717" spans="1:13" x14ac:dyDescent="0.3">
      <c r="A1717" s="18">
        <v>1715</v>
      </c>
      <c r="B1717" s="18">
        <f t="shared" si="52"/>
        <v>2021</v>
      </c>
      <c r="C1717" s="17">
        <v>44409</v>
      </c>
      <c r="D1717" s="18" t="s">
        <v>130</v>
      </c>
      <c r="E1717" s="18" t="s">
        <v>36</v>
      </c>
      <c r="F1717" s="18" t="str">
        <f t="shared" si="53"/>
        <v>Unitil-Service Quality (SQ)-44409</v>
      </c>
      <c r="G1717" s="11" t="s">
        <v>131</v>
      </c>
      <c r="H1717" s="11" t="s">
        <v>49</v>
      </c>
      <c r="I1717" s="11" t="s">
        <v>132</v>
      </c>
      <c r="J1717" s="11" t="s">
        <v>159</v>
      </c>
      <c r="K1717" s="11" t="str">
        <f>IFERROR(INDEX('EDC Component Dictionary'!$C$5:$C$37,MATCH('Rates Database'!J1717,'EDC Component Dictionary'!$B$5:$B$37,0)), "Energy Supply")</f>
        <v>Distribution System</v>
      </c>
      <c r="L1717" s="12">
        <v>0</v>
      </c>
      <c r="M1717" s="12"/>
    </row>
    <row r="1718" spans="1:13" x14ac:dyDescent="0.3">
      <c r="A1718" s="18">
        <v>1716</v>
      </c>
      <c r="B1718" s="18">
        <f t="shared" si="52"/>
        <v>2021</v>
      </c>
      <c r="C1718" s="17">
        <v>44378</v>
      </c>
      <c r="D1718" s="18" t="s">
        <v>130</v>
      </c>
      <c r="E1718" s="18" t="s">
        <v>36</v>
      </c>
      <c r="F1718" s="18" t="str">
        <f t="shared" si="53"/>
        <v>Unitil-Service Quality (SQ)-44378</v>
      </c>
      <c r="G1718" s="11" t="s">
        <v>131</v>
      </c>
      <c r="H1718" s="11" t="s">
        <v>49</v>
      </c>
      <c r="I1718" s="11" t="s">
        <v>132</v>
      </c>
      <c r="J1718" s="11" t="s">
        <v>159</v>
      </c>
      <c r="K1718" s="11" t="str">
        <f>IFERROR(INDEX('EDC Component Dictionary'!$C$5:$C$37,MATCH('Rates Database'!J1718,'EDC Component Dictionary'!$B$5:$B$37,0)), "Energy Supply")</f>
        <v>Distribution System</v>
      </c>
      <c r="L1718" s="12">
        <v>0</v>
      </c>
      <c r="M1718" s="12"/>
    </row>
    <row r="1719" spans="1:13" x14ac:dyDescent="0.3">
      <c r="A1719" s="18">
        <v>1717</v>
      </c>
      <c r="B1719" s="18">
        <f t="shared" si="52"/>
        <v>2021</v>
      </c>
      <c r="C1719" s="17">
        <v>44348</v>
      </c>
      <c r="D1719" s="18" t="s">
        <v>130</v>
      </c>
      <c r="E1719" s="18" t="s">
        <v>36</v>
      </c>
      <c r="F1719" s="18" t="str">
        <f t="shared" si="53"/>
        <v>Unitil-Service Quality (SQ)-44348</v>
      </c>
      <c r="G1719" s="11" t="s">
        <v>131</v>
      </c>
      <c r="H1719" s="11" t="s">
        <v>49</v>
      </c>
      <c r="I1719" s="11" t="s">
        <v>132</v>
      </c>
      <c r="J1719" s="11" t="s">
        <v>159</v>
      </c>
      <c r="K1719" s="11" t="str">
        <f>IFERROR(INDEX('EDC Component Dictionary'!$C$5:$C$37,MATCH('Rates Database'!J1719,'EDC Component Dictionary'!$B$5:$B$37,0)), "Energy Supply")</f>
        <v>Distribution System</v>
      </c>
      <c r="L1719" s="12">
        <v>0</v>
      </c>
      <c r="M1719" s="12"/>
    </row>
    <row r="1720" spans="1:13" x14ac:dyDescent="0.3">
      <c r="A1720" s="18">
        <v>1718</v>
      </c>
      <c r="B1720" s="18">
        <f t="shared" si="52"/>
        <v>2021</v>
      </c>
      <c r="C1720" s="17">
        <v>44317</v>
      </c>
      <c r="D1720" s="18" t="s">
        <v>130</v>
      </c>
      <c r="E1720" s="18" t="s">
        <v>36</v>
      </c>
      <c r="F1720" s="18" t="str">
        <f t="shared" si="53"/>
        <v>Unitil-Service Quality (SQ)-44317</v>
      </c>
      <c r="G1720" s="11" t="s">
        <v>131</v>
      </c>
      <c r="H1720" s="11" t="s">
        <v>49</v>
      </c>
      <c r="I1720" s="11" t="s">
        <v>132</v>
      </c>
      <c r="J1720" s="11" t="s">
        <v>159</v>
      </c>
      <c r="K1720" s="11" t="str">
        <f>IFERROR(INDEX('EDC Component Dictionary'!$C$5:$C$37,MATCH('Rates Database'!J1720,'EDC Component Dictionary'!$B$5:$B$37,0)), "Energy Supply")</f>
        <v>Distribution System</v>
      </c>
      <c r="L1720" s="12">
        <v>0</v>
      </c>
      <c r="M1720" s="12"/>
    </row>
    <row r="1721" spans="1:13" x14ac:dyDescent="0.3">
      <c r="A1721" s="18">
        <v>1719</v>
      </c>
      <c r="B1721" s="18">
        <f t="shared" si="52"/>
        <v>2021</v>
      </c>
      <c r="C1721" s="17">
        <v>44287</v>
      </c>
      <c r="D1721" s="18" t="s">
        <v>130</v>
      </c>
      <c r="E1721" s="18" t="s">
        <v>36</v>
      </c>
      <c r="F1721" s="18" t="str">
        <f t="shared" si="53"/>
        <v>Unitil-Service Quality (SQ)-44287</v>
      </c>
      <c r="G1721" s="11" t="s">
        <v>131</v>
      </c>
      <c r="H1721" s="11" t="s">
        <v>49</v>
      </c>
      <c r="I1721" s="11" t="s">
        <v>132</v>
      </c>
      <c r="J1721" s="11" t="s">
        <v>159</v>
      </c>
      <c r="K1721" s="11" t="str">
        <f>IFERROR(INDEX('EDC Component Dictionary'!$C$5:$C$37,MATCH('Rates Database'!J1721,'EDC Component Dictionary'!$B$5:$B$37,0)), "Energy Supply")</f>
        <v>Distribution System</v>
      </c>
      <c r="L1721" s="12">
        <v>0</v>
      </c>
      <c r="M1721" s="12"/>
    </row>
    <row r="1722" spans="1:13" x14ac:dyDescent="0.3">
      <c r="A1722" s="18">
        <v>1720</v>
      </c>
      <c r="B1722" s="18">
        <f t="shared" si="52"/>
        <v>2021</v>
      </c>
      <c r="C1722" s="17">
        <v>44256</v>
      </c>
      <c r="D1722" s="18" t="s">
        <v>130</v>
      </c>
      <c r="E1722" s="18" t="s">
        <v>36</v>
      </c>
      <c r="F1722" s="18" t="str">
        <f t="shared" si="53"/>
        <v>Unitil-Service Quality (SQ)-44256</v>
      </c>
      <c r="G1722" s="11" t="s">
        <v>131</v>
      </c>
      <c r="H1722" s="11" t="s">
        <v>49</v>
      </c>
      <c r="I1722" s="11" t="s">
        <v>132</v>
      </c>
      <c r="J1722" s="11" t="s">
        <v>159</v>
      </c>
      <c r="K1722" s="11" t="str">
        <f>IFERROR(INDEX('EDC Component Dictionary'!$C$5:$C$37,MATCH('Rates Database'!J1722,'EDC Component Dictionary'!$B$5:$B$37,0)), "Energy Supply")</f>
        <v>Distribution System</v>
      </c>
      <c r="L1722" s="12">
        <v>0</v>
      </c>
      <c r="M1722" s="12"/>
    </row>
    <row r="1723" spans="1:13" x14ac:dyDescent="0.3">
      <c r="A1723" s="18">
        <v>1721</v>
      </c>
      <c r="B1723" s="18">
        <f t="shared" si="52"/>
        <v>2021</v>
      </c>
      <c r="C1723" s="17">
        <v>44228</v>
      </c>
      <c r="D1723" s="18" t="s">
        <v>130</v>
      </c>
      <c r="E1723" s="18" t="s">
        <v>36</v>
      </c>
      <c r="F1723" s="18" t="str">
        <f t="shared" si="53"/>
        <v>Unitil-Service Quality (SQ)-44228</v>
      </c>
      <c r="G1723" s="11" t="s">
        <v>131</v>
      </c>
      <c r="H1723" s="11" t="s">
        <v>49</v>
      </c>
      <c r="I1723" s="11" t="s">
        <v>132</v>
      </c>
      <c r="J1723" s="11" t="s">
        <v>159</v>
      </c>
      <c r="K1723" s="11" t="str">
        <f>IFERROR(INDEX('EDC Component Dictionary'!$C$5:$C$37,MATCH('Rates Database'!J1723,'EDC Component Dictionary'!$B$5:$B$37,0)), "Energy Supply")</f>
        <v>Distribution System</v>
      </c>
      <c r="L1723" s="12">
        <v>0</v>
      </c>
      <c r="M1723" s="12"/>
    </row>
    <row r="1724" spans="1:13" x14ac:dyDescent="0.3">
      <c r="A1724" s="18">
        <v>1722</v>
      </c>
      <c r="B1724" s="18">
        <f t="shared" si="52"/>
        <v>2021</v>
      </c>
      <c r="C1724" s="17">
        <v>44197</v>
      </c>
      <c r="D1724" s="18" t="s">
        <v>130</v>
      </c>
      <c r="E1724" s="18" t="s">
        <v>36</v>
      </c>
      <c r="F1724" s="18" t="str">
        <f t="shared" si="53"/>
        <v>Unitil-Service Quality (SQ)-44197</v>
      </c>
      <c r="G1724" s="11" t="s">
        <v>131</v>
      </c>
      <c r="H1724" s="11" t="s">
        <v>49</v>
      </c>
      <c r="I1724" s="11" t="s">
        <v>132</v>
      </c>
      <c r="J1724" s="11" t="s">
        <v>159</v>
      </c>
      <c r="K1724" s="11" t="str">
        <f>IFERROR(INDEX('EDC Component Dictionary'!$C$5:$C$37,MATCH('Rates Database'!J1724,'EDC Component Dictionary'!$B$5:$B$37,0)), "Energy Supply")</f>
        <v>Distribution System</v>
      </c>
      <c r="L1724" s="12">
        <v>0</v>
      </c>
      <c r="M1724" s="12"/>
    </row>
    <row r="1725" spans="1:13" x14ac:dyDescent="0.3">
      <c r="A1725" s="18">
        <v>1723</v>
      </c>
      <c r="B1725" s="18">
        <f t="shared" si="52"/>
        <v>2020</v>
      </c>
      <c r="C1725" s="17">
        <v>44166</v>
      </c>
      <c r="D1725" s="18" t="s">
        <v>130</v>
      </c>
      <c r="E1725" s="18" t="s">
        <v>36</v>
      </c>
      <c r="F1725" s="18" t="str">
        <f t="shared" si="53"/>
        <v>Unitil-Service Quality (SQ)-44166</v>
      </c>
      <c r="G1725" s="11" t="s">
        <v>131</v>
      </c>
      <c r="H1725" s="11" t="s">
        <v>49</v>
      </c>
      <c r="I1725" s="11" t="s">
        <v>132</v>
      </c>
      <c r="J1725" s="11" t="s">
        <v>159</v>
      </c>
      <c r="K1725" s="11" t="str">
        <f>IFERROR(INDEX('EDC Component Dictionary'!$C$5:$C$37,MATCH('Rates Database'!J1725,'EDC Component Dictionary'!$B$5:$B$37,0)), "Energy Supply")</f>
        <v>Distribution System</v>
      </c>
      <c r="L1725" s="12">
        <v>0</v>
      </c>
      <c r="M1725" s="12"/>
    </row>
    <row r="1726" spans="1:13" x14ac:dyDescent="0.3">
      <c r="A1726" s="18">
        <v>1724</v>
      </c>
      <c r="B1726" s="18">
        <f t="shared" si="52"/>
        <v>2020</v>
      </c>
      <c r="C1726" s="17">
        <v>44136</v>
      </c>
      <c r="D1726" s="18" t="s">
        <v>130</v>
      </c>
      <c r="E1726" s="18" t="s">
        <v>36</v>
      </c>
      <c r="F1726" s="18" t="str">
        <f t="shared" si="53"/>
        <v>Unitil-Service Quality (SQ)-44136</v>
      </c>
      <c r="G1726" s="11" t="s">
        <v>131</v>
      </c>
      <c r="H1726" s="11" t="s">
        <v>49</v>
      </c>
      <c r="I1726" s="11" t="s">
        <v>132</v>
      </c>
      <c r="J1726" s="11" t="s">
        <v>159</v>
      </c>
      <c r="K1726" s="11" t="str">
        <f>IFERROR(INDEX('EDC Component Dictionary'!$C$5:$C$37,MATCH('Rates Database'!J1726,'EDC Component Dictionary'!$B$5:$B$37,0)), "Energy Supply")</f>
        <v>Distribution System</v>
      </c>
      <c r="L1726" s="12">
        <v>0</v>
      </c>
      <c r="M1726" s="12"/>
    </row>
    <row r="1727" spans="1:13" x14ac:dyDescent="0.3">
      <c r="A1727" s="18">
        <v>1725</v>
      </c>
      <c r="B1727" s="18">
        <f t="shared" si="52"/>
        <v>2020</v>
      </c>
      <c r="C1727" s="17">
        <v>44105</v>
      </c>
      <c r="D1727" s="18" t="s">
        <v>130</v>
      </c>
      <c r="E1727" s="18" t="s">
        <v>36</v>
      </c>
      <c r="F1727" s="18" t="str">
        <f t="shared" si="53"/>
        <v>Unitil-Service Quality (SQ)-44105</v>
      </c>
      <c r="G1727" s="11" t="s">
        <v>131</v>
      </c>
      <c r="H1727" s="11" t="s">
        <v>49</v>
      </c>
      <c r="I1727" s="11" t="s">
        <v>132</v>
      </c>
      <c r="J1727" s="11" t="s">
        <v>159</v>
      </c>
      <c r="K1727" s="11" t="str">
        <f>IFERROR(INDEX('EDC Component Dictionary'!$C$5:$C$37,MATCH('Rates Database'!J1727,'EDC Component Dictionary'!$B$5:$B$37,0)), "Energy Supply")</f>
        <v>Distribution System</v>
      </c>
      <c r="L1727" s="12">
        <v>0</v>
      </c>
      <c r="M1727" s="12"/>
    </row>
    <row r="1728" spans="1:13" x14ac:dyDescent="0.3">
      <c r="A1728" s="18">
        <v>1726</v>
      </c>
      <c r="B1728" s="18">
        <f t="shared" si="52"/>
        <v>2020</v>
      </c>
      <c r="C1728" s="17">
        <v>44075</v>
      </c>
      <c r="D1728" s="18" t="s">
        <v>130</v>
      </c>
      <c r="E1728" s="18" t="s">
        <v>36</v>
      </c>
      <c r="F1728" s="18" t="str">
        <f t="shared" si="53"/>
        <v>Unitil-Service Quality (SQ)-44075</v>
      </c>
      <c r="G1728" s="11" t="s">
        <v>131</v>
      </c>
      <c r="H1728" s="11" t="s">
        <v>49</v>
      </c>
      <c r="I1728" s="11" t="s">
        <v>132</v>
      </c>
      <c r="J1728" s="11" t="s">
        <v>159</v>
      </c>
      <c r="K1728" s="11" t="str">
        <f>IFERROR(INDEX('EDC Component Dictionary'!$C$5:$C$37,MATCH('Rates Database'!J1728,'EDC Component Dictionary'!$B$5:$B$37,0)), "Energy Supply")</f>
        <v>Distribution System</v>
      </c>
      <c r="L1728" s="12">
        <v>0</v>
      </c>
      <c r="M1728" s="12"/>
    </row>
    <row r="1729" spans="1:13" x14ac:dyDescent="0.3">
      <c r="A1729" s="18">
        <v>1727</v>
      </c>
      <c r="B1729" s="18">
        <f t="shared" si="52"/>
        <v>2020</v>
      </c>
      <c r="C1729" s="17">
        <v>44044</v>
      </c>
      <c r="D1729" s="18" t="s">
        <v>130</v>
      </c>
      <c r="E1729" s="18" t="s">
        <v>36</v>
      </c>
      <c r="F1729" s="18" t="str">
        <f t="shared" si="53"/>
        <v>Unitil-Service Quality (SQ)-44044</v>
      </c>
      <c r="G1729" s="11" t="s">
        <v>131</v>
      </c>
      <c r="H1729" s="11" t="s">
        <v>49</v>
      </c>
      <c r="I1729" s="11" t="s">
        <v>132</v>
      </c>
      <c r="J1729" s="11" t="s">
        <v>159</v>
      </c>
      <c r="K1729" s="11" t="str">
        <f>IFERROR(INDEX('EDC Component Dictionary'!$C$5:$C$37,MATCH('Rates Database'!J1729,'EDC Component Dictionary'!$B$5:$B$37,0)), "Energy Supply")</f>
        <v>Distribution System</v>
      </c>
      <c r="L1729" s="12">
        <v>0</v>
      </c>
      <c r="M1729" s="12"/>
    </row>
    <row r="1730" spans="1:13" x14ac:dyDescent="0.3">
      <c r="A1730" s="18">
        <v>1728</v>
      </c>
      <c r="B1730" s="18">
        <f t="shared" si="52"/>
        <v>2020</v>
      </c>
      <c r="C1730" s="17">
        <v>44013</v>
      </c>
      <c r="D1730" s="18" t="s">
        <v>130</v>
      </c>
      <c r="E1730" s="18" t="s">
        <v>36</v>
      </c>
      <c r="F1730" s="18" t="str">
        <f t="shared" si="53"/>
        <v>Unitil-Service Quality (SQ)-44013</v>
      </c>
      <c r="G1730" s="11" t="s">
        <v>131</v>
      </c>
      <c r="H1730" s="11" t="s">
        <v>49</v>
      </c>
      <c r="I1730" s="11" t="s">
        <v>132</v>
      </c>
      <c r="J1730" s="11" t="s">
        <v>159</v>
      </c>
      <c r="K1730" s="11" t="str">
        <f>IFERROR(INDEX('EDC Component Dictionary'!$C$5:$C$37,MATCH('Rates Database'!J1730,'EDC Component Dictionary'!$B$5:$B$37,0)), "Energy Supply")</f>
        <v>Distribution System</v>
      </c>
      <c r="L1730" s="12">
        <v>0</v>
      </c>
      <c r="M1730" s="12"/>
    </row>
    <row r="1731" spans="1:13" x14ac:dyDescent="0.3">
      <c r="A1731" s="18">
        <v>1729</v>
      </c>
      <c r="B1731" s="18">
        <f t="shared" ref="B1731:B1794" si="54">YEAR(C1731)</f>
        <v>2020</v>
      </c>
      <c r="C1731" s="17">
        <v>43983</v>
      </c>
      <c r="D1731" s="18" t="s">
        <v>130</v>
      </c>
      <c r="E1731" s="18" t="s">
        <v>36</v>
      </c>
      <c r="F1731" s="18" t="str">
        <f t="shared" si="53"/>
        <v>Unitil-Service Quality (SQ)-43983</v>
      </c>
      <c r="G1731" s="11" t="s">
        <v>131</v>
      </c>
      <c r="H1731" s="11" t="s">
        <v>49</v>
      </c>
      <c r="I1731" s="11" t="s">
        <v>132</v>
      </c>
      <c r="J1731" s="11" t="s">
        <v>159</v>
      </c>
      <c r="K1731" s="11" t="str">
        <f>IFERROR(INDEX('EDC Component Dictionary'!$C$5:$C$37,MATCH('Rates Database'!J1731,'EDC Component Dictionary'!$B$5:$B$37,0)), "Energy Supply")</f>
        <v>Distribution System</v>
      </c>
      <c r="L1731" s="12">
        <v>0</v>
      </c>
      <c r="M1731" s="12"/>
    </row>
    <row r="1732" spans="1:13" x14ac:dyDescent="0.3">
      <c r="A1732" s="18">
        <v>1730</v>
      </c>
      <c r="B1732" s="18">
        <f t="shared" si="54"/>
        <v>2020</v>
      </c>
      <c r="C1732" s="17">
        <v>43952</v>
      </c>
      <c r="D1732" s="18" t="s">
        <v>130</v>
      </c>
      <c r="E1732" s="18" t="s">
        <v>36</v>
      </c>
      <c r="F1732" s="18" t="str">
        <f t="shared" ref="F1732:F1795" si="55">_xlfn.CONCAT(E1732,"-",J1732,"-",C1732)</f>
        <v>Unitil-Service Quality (SQ)-43952</v>
      </c>
      <c r="G1732" s="11" t="s">
        <v>131</v>
      </c>
      <c r="H1732" s="11" t="s">
        <v>49</v>
      </c>
      <c r="I1732" s="11" t="s">
        <v>132</v>
      </c>
      <c r="J1732" s="11" t="s">
        <v>159</v>
      </c>
      <c r="K1732" s="11" t="str">
        <f>IFERROR(INDEX('EDC Component Dictionary'!$C$5:$C$37,MATCH('Rates Database'!J1732,'EDC Component Dictionary'!$B$5:$B$37,0)), "Energy Supply")</f>
        <v>Distribution System</v>
      </c>
      <c r="L1732" s="12">
        <v>-2.5300000000000001E-3</v>
      </c>
      <c r="M1732" s="12"/>
    </row>
    <row r="1733" spans="1:13" x14ac:dyDescent="0.3">
      <c r="A1733" s="18">
        <v>1731</v>
      </c>
      <c r="B1733" s="18">
        <f t="shared" si="54"/>
        <v>2020</v>
      </c>
      <c r="C1733" s="17">
        <v>43922</v>
      </c>
      <c r="D1733" s="18" t="s">
        <v>130</v>
      </c>
      <c r="E1733" s="18" t="s">
        <v>36</v>
      </c>
      <c r="F1733" s="18" t="str">
        <f t="shared" si="55"/>
        <v>Unitil-Service Quality (SQ)-43922</v>
      </c>
      <c r="G1733" s="11" t="s">
        <v>131</v>
      </c>
      <c r="H1733" s="11" t="s">
        <v>49</v>
      </c>
      <c r="I1733" s="11" t="s">
        <v>132</v>
      </c>
      <c r="J1733" s="11" t="s">
        <v>159</v>
      </c>
      <c r="K1733" s="11" t="str">
        <f>IFERROR(INDEX('EDC Component Dictionary'!$C$5:$C$37,MATCH('Rates Database'!J1733,'EDC Component Dictionary'!$B$5:$B$37,0)), "Energy Supply")</f>
        <v>Distribution System</v>
      </c>
      <c r="L1733" s="12">
        <v>0</v>
      </c>
      <c r="M1733" s="12"/>
    </row>
    <row r="1734" spans="1:13" x14ac:dyDescent="0.3">
      <c r="A1734" s="18">
        <v>1732</v>
      </c>
      <c r="B1734" s="18">
        <f t="shared" si="54"/>
        <v>2020</v>
      </c>
      <c r="C1734" s="17">
        <v>43891</v>
      </c>
      <c r="D1734" s="18" t="s">
        <v>130</v>
      </c>
      <c r="E1734" s="18" t="s">
        <v>36</v>
      </c>
      <c r="F1734" s="18" t="str">
        <f t="shared" si="55"/>
        <v>Unitil-Service Quality (SQ)-43891</v>
      </c>
      <c r="G1734" s="11" t="s">
        <v>131</v>
      </c>
      <c r="H1734" s="11" t="s">
        <v>49</v>
      </c>
      <c r="I1734" s="11" t="s">
        <v>132</v>
      </c>
      <c r="J1734" s="11" t="s">
        <v>159</v>
      </c>
      <c r="K1734" s="11" t="str">
        <f>IFERROR(INDEX('EDC Component Dictionary'!$C$5:$C$37,MATCH('Rates Database'!J1734,'EDC Component Dictionary'!$B$5:$B$37,0)), "Energy Supply")</f>
        <v>Distribution System</v>
      </c>
      <c r="L1734" s="12">
        <v>0</v>
      </c>
      <c r="M1734" s="12"/>
    </row>
    <row r="1735" spans="1:13" x14ac:dyDescent="0.3">
      <c r="A1735" s="18">
        <v>1733</v>
      </c>
      <c r="B1735" s="18">
        <f t="shared" si="54"/>
        <v>2020</v>
      </c>
      <c r="C1735" s="17">
        <v>43862</v>
      </c>
      <c r="D1735" s="18" t="s">
        <v>130</v>
      </c>
      <c r="E1735" s="18" t="s">
        <v>36</v>
      </c>
      <c r="F1735" s="18" t="str">
        <f t="shared" si="55"/>
        <v>Unitil-Service Quality (SQ)-43862</v>
      </c>
      <c r="G1735" s="11" t="s">
        <v>131</v>
      </c>
      <c r="H1735" s="11" t="s">
        <v>49</v>
      </c>
      <c r="I1735" s="11" t="s">
        <v>132</v>
      </c>
      <c r="J1735" s="11" t="s">
        <v>159</v>
      </c>
      <c r="K1735" s="11" t="str">
        <f>IFERROR(INDEX('EDC Component Dictionary'!$C$5:$C$37,MATCH('Rates Database'!J1735,'EDC Component Dictionary'!$B$5:$B$37,0)), "Energy Supply")</f>
        <v>Distribution System</v>
      </c>
      <c r="L1735" s="12">
        <v>0</v>
      </c>
      <c r="M1735" s="12"/>
    </row>
    <row r="1736" spans="1:13" x14ac:dyDescent="0.3">
      <c r="A1736" s="18">
        <v>1734</v>
      </c>
      <c r="B1736" s="18">
        <f t="shared" si="54"/>
        <v>2020</v>
      </c>
      <c r="C1736" s="17">
        <v>43831</v>
      </c>
      <c r="D1736" s="18" t="s">
        <v>130</v>
      </c>
      <c r="E1736" s="18" t="s">
        <v>36</v>
      </c>
      <c r="F1736" s="18" t="str">
        <f t="shared" si="55"/>
        <v>Unitil-Service Quality (SQ)-43831</v>
      </c>
      <c r="G1736" s="11" t="s">
        <v>131</v>
      </c>
      <c r="H1736" s="11" t="s">
        <v>49</v>
      </c>
      <c r="I1736" s="11" t="s">
        <v>132</v>
      </c>
      <c r="J1736" s="11" t="s">
        <v>159</v>
      </c>
      <c r="K1736" s="11" t="str">
        <f>IFERROR(INDEX('EDC Component Dictionary'!$C$5:$C$37,MATCH('Rates Database'!J1736,'EDC Component Dictionary'!$B$5:$B$37,0)), "Energy Supply")</f>
        <v>Distribution System</v>
      </c>
      <c r="L1736" s="12">
        <v>0</v>
      </c>
      <c r="M1736" s="12"/>
    </row>
    <row r="1737" spans="1:13" x14ac:dyDescent="0.3">
      <c r="A1737" s="18">
        <v>1735</v>
      </c>
      <c r="B1737" s="18">
        <f t="shared" si="54"/>
        <v>2019</v>
      </c>
      <c r="C1737" s="17">
        <v>43800</v>
      </c>
      <c r="D1737" s="18" t="s">
        <v>130</v>
      </c>
      <c r="E1737" s="18" t="s">
        <v>36</v>
      </c>
      <c r="F1737" s="18" t="str">
        <f t="shared" si="55"/>
        <v>Unitil-Service Quality (SQ)-43800</v>
      </c>
      <c r="G1737" s="11" t="s">
        <v>131</v>
      </c>
      <c r="H1737" s="11" t="s">
        <v>49</v>
      </c>
      <c r="I1737" s="11" t="s">
        <v>132</v>
      </c>
      <c r="J1737" s="11" t="s">
        <v>159</v>
      </c>
      <c r="K1737" s="11" t="str">
        <f>IFERROR(INDEX('EDC Component Dictionary'!$C$5:$C$37,MATCH('Rates Database'!J1737,'EDC Component Dictionary'!$B$5:$B$37,0)), "Energy Supply")</f>
        <v>Distribution System</v>
      </c>
      <c r="L1737" s="12">
        <v>0</v>
      </c>
      <c r="M1737" s="12"/>
    </row>
    <row r="1738" spans="1:13" x14ac:dyDescent="0.3">
      <c r="A1738" s="18">
        <v>1736</v>
      </c>
      <c r="B1738" s="18">
        <f t="shared" si="54"/>
        <v>2019</v>
      </c>
      <c r="C1738" s="17">
        <v>43770</v>
      </c>
      <c r="D1738" s="18" t="s">
        <v>130</v>
      </c>
      <c r="E1738" s="18" t="s">
        <v>36</v>
      </c>
      <c r="F1738" s="18" t="str">
        <f t="shared" si="55"/>
        <v>Unitil-Service Quality (SQ)-43770</v>
      </c>
      <c r="G1738" s="11" t="s">
        <v>131</v>
      </c>
      <c r="H1738" s="11" t="s">
        <v>49</v>
      </c>
      <c r="I1738" s="11" t="s">
        <v>132</v>
      </c>
      <c r="J1738" s="11" t="s">
        <v>159</v>
      </c>
      <c r="K1738" s="11" t="str">
        <f>IFERROR(INDEX('EDC Component Dictionary'!$C$5:$C$37,MATCH('Rates Database'!J1738,'EDC Component Dictionary'!$B$5:$B$37,0)), "Energy Supply")</f>
        <v>Distribution System</v>
      </c>
      <c r="L1738" s="12">
        <v>0</v>
      </c>
      <c r="M1738" s="12"/>
    </row>
    <row r="1739" spans="1:13" x14ac:dyDescent="0.3">
      <c r="A1739" s="18">
        <v>1737</v>
      </c>
      <c r="B1739" s="18">
        <f t="shared" si="54"/>
        <v>2019</v>
      </c>
      <c r="C1739" s="17">
        <v>43739</v>
      </c>
      <c r="D1739" s="18" t="s">
        <v>130</v>
      </c>
      <c r="E1739" s="18" t="s">
        <v>36</v>
      </c>
      <c r="F1739" s="18" t="str">
        <f t="shared" si="55"/>
        <v>Unitil-Service Quality (SQ)-43739</v>
      </c>
      <c r="G1739" s="11" t="s">
        <v>131</v>
      </c>
      <c r="H1739" s="11" t="s">
        <v>49</v>
      </c>
      <c r="I1739" s="11" t="s">
        <v>132</v>
      </c>
      <c r="J1739" s="11" t="s">
        <v>159</v>
      </c>
      <c r="K1739" s="11" t="str">
        <f>IFERROR(INDEX('EDC Component Dictionary'!$C$5:$C$37,MATCH('Rates Database'!J1739,'EDC Component Dictionary'!$B$5:$B$37,0)), "Energy Supply")</f>
        <v>Distribution System</v>
      </c>
      <c r="L1739" s="12">
        <v>0</v>
      </c>
      <c r="M1739" s="12"/>
    </row>
    <row r="1740" spans="1:13" x14ac:dyDescent="0.3">
      <c r="A1740" s="18">
        <v>1738</v>
      </c>
      <c r="B1740" s="18">
        <f t="shared" si="54"/>
        <v>2019</v>
      </c>
      <c r="C1740" s="17">
        <v>43709</v>
      </c>
      <c r="D1740" s="18" t="s">
        <v>130</v>
      </c>
      <c r="E1740" s="18" t="s">
        <v>36</v>
      </c>
      <c r="F1740" s="18" t="str">
        <f t="shared" si="55"/>
        <v>Unitil-Service Quality (SQ)-43709</v>
      </c>
      <c r="G1740" s="11" t="s">
        <v>131</v>
      </c>
      <c r="H1740" s="11" t="s">
        <v>49</v>
      </c>
      <c r="I1740" s="11" t="s">
        <v>132</v>
      </c>
      <c r="J1740" s="11" t="s">
        <v>159</v>
      </c>
      <c r="K1740" s="11" t="str">
        <f>IFERROR(INDEX('EDC Component Dictionary'!$C$5:$C$37,MATCH('Rates Database'!J1740,'EDC Component Dictionary'!$B$5:$B$37,0)), "Energy Supply")</f>
        <v>Distribution System</v>
      </c>
      <c r="L1740" s="12">
        <v>0</v>
      </c>
      <c r="M1740" s="12"/>
    </row>
    <row r="1741" spans="1:13" x14ac:dyDescent="0.3">
      <c r="A1741" s="18">
        <v>1739</v>
      </c>
      <c r="B1741" s="18">
        <f t="shared" si="54"/>
        <v>2019</v>
      </c>
      <c r="C1741" s="17">
        <v>43678</v>
      </c>
      <c r="D1741" s="18" t="s">
        <v>130</v>
      </c>
      <c r="E1741" s="18" t="s">
        <v>36</v>
      </c>
      <c r="F1741" s="18" t="str">
        <f t="shared" si="55"/>
        <v>Unitil-Service Quality (SQ)-43678</v>
      </c>
      <c r="G1741" s="11" t="s">
        <v>131</v>
      </c>
      <c r="H1741" s="11" t="s">
        <v>49</v>
      </c>
      <c r="I1741" s="11" t="s">
        <v>132</v>
      </c>
      <c r="J1741" s="11" t="s">
        <v>159</v>
      </c>
      <c r="K1741" s="11" t="str">
        <f>IFERROR(INDEX('EDC Component Dictionary'!$C$5:$C$37,MATCH('Rates Database'!J1741,'EDC Component Dictionary'!$B$5:$B$37,0)), "Energy Supply")</f>
        <v>Distribution System</v>
      </c>
      <c r="L1741" s="12">
        <v>0</v>
      </c>
      <c r="M1741" s="12"/>
    </row>
    <row r="1742" spans="1:13" x14ac:dyDescent="0.3">
      <c r="A1742" s="18">
        <v>1740</v>
      </c>
      <c r="B1742" s="18">
        <f t="shared" si="54"/>
        <v>2019</v>
      </c>
      <c r="C1742" s="17">
        <v>43647</v>
      </c>
      <c r="D1742" s="18" t="s">
        <v>130</v>
      </c>
      <c r="E1742" s="18" t="s">
        <v>36</v>
      </c>
      <c r="F1742" s="18" t="str">
        <f t="shared" si="55"/>
        <v>Unitil-Service Quality (SQ)-43647</v>
      </c>
      <c r="G1742" s="11" t="s">
        <v>131</v>
      </c>
      <c r="H1742" s="11" t="s">
        <v>49</v>
      </c>
      <c r="I1742" s="11" t="s">
        <v>132</v>
      </c>
      <c r="J1742" s="11" t="s">
        <v>159</v>
      </c>
      <c r="K1742" s="11" t="str">
        <f>IFERROR(INDEX('EDC Component Dictionary'!$C$5:$C$37,MATCH('Rates Database'!J1742,'EDC Component Dictionary'!$B$5:$B$37,0)), "Energy Supply")</f>
        <v>Distribution System</v>
      </c>
      <c r="L1742" s="12">
        <v>0</v>
      </c>
      <c r="M1742" s="12"/>
    </row>
    <row r="1743" spans="1:13" x14ac:dyDescent="0.3">
      <c r="A1743" s="18">
        <v>1741</v>
      </c>
      <c r="B1743" s="18">
        <f t="shared" si="54"/>
        <v>2019</v>
      </c>
      <c r="C1743" s="17">
        <v>43617</v>
      </c>
      <c r="D1743" s="18" t="s">
        <v>130</v>
      </c>
      <c r="E1743" s="18" t="s">
        <v>36</v>
      </c>
      <c r="F1743" s="18" t="str">
        <f t="shared" si="55"/>
        <v>Unitil-Service Quality (SQ)-43617</v>
      </c>
      <c r="G1743" s="11" t="s">
        <v>131</v>
      </c>
      <c r="H1743" s="11" t="s">
        <v>49</v>
      </c>
      <c r="I1743" s="11" t="s">
        <v>132</v>
      </c>
      <c r="J1743" s="11" t="s">
        <v>159</v>
      </c>
      <c r="K1743" s="11" t="str">
        <f>IFERROR(INDEX('EDC Component Dictionary'!$C$5:$C$37,MATCH('Rates Database'!J1743,'EDC Component Dictionary'!$B$5:$B$37,0)), "Energy Supply")</f>
        <v>Distribution System</v>
      </c>
      <c r="L1743" s="12">
        <v>0</v>
      </c>
      <c r="M1743" s="12"/>
    </row>
    <row r="1744" spans="1:13" x14ac:dyDescent="0.3">
      <c r="A1744" s="18">
        <v>1742</v>
      </c>
      <c r="B1744" s="18">
        <f t="shared" si="54"/>
        <v>2019</v>
      </c>
      <c r="C1744" s="17">
        <v>43586</v>
      </c>
      <c r="D1744" s="18" t="s">
        <v>130</v>
      </c>
      <c r="E1744" s="18" t="s">
        <v>36</v>
      </c>
      <c r="F1744" s="18" t="str">
        <f t="shared" si="55"/>
        <v>Unitil-Service Quality (SQ)-43586</v>
      </c>
      <c r="G1744" s="11" t="s">
        <v>131</v>
      </c>
      <c r="H1744" s="11" t="s">
        <v>49</v>
      </c>
      <c r="I1744" s="11" t="s">
        <v>132</v>
      </c>
      <c r="J1744" s="11" t="s">
        <v>159</v>
      </c>
      <c r="K1744" s="11" t="str">
        <f>IFERROR(INDEX('EDC Component Dictionary'!$C$5:$C$37,MATCH('Rates Database'!J1744,'EDC Component Dictionary'!$B$5:$B$37,0)), "Energy Supply")</f>
        <v>Distribution System</v>
      </c>
      <c r="L1744" s="12">
        <v>0</v>
      </c>
      <c r="M1744" s="12"/>
    </row>
    <row r="1745" spans="1:13" x14ac:dyDescent="0.3">
      <c r="A1745" s="18">
        <v>1743</v>
      </c>
      <c r="B1745" s="18">
        <f t="shared" si="54"/>
        <v>2019</v>
      </c>
      <c r="C1745" s="17">
        <v>43556</v>
      </c>
      <c r="D1745" s="18" t="s">
        <v>130</v>
      </c>
      <c r="E1745" s="18" t="s">
        <v>36</v>
      </c>
      <c r="F1745" s="18" t="str">
        <f t="shared" si="55"/>
        <v>Unitil-Service Quality (SQ)-43556</v>
      </c>
      <c r="G1745" s="11" t="s">
        <v>131</v>
      </c>
      <c r="H1745" s="11" t="s">
        <v>49</v>
      </c>
      <c r="I1745" s="11" t="s">
        <v>132</v>
      </c>
      <c r="J1745" s="11" t="s">
        <v>159</v>
      </c>
      <c r="K1745" s="11" t="str">
        <f>IFERROR(INDEX('EDC Component Dictionary'!$C$5:$C$37,MATCH('Rates Database'!J1745,'EDC Component Dictionary'!$B$5:$B$37,0)), "Energy Supply")</f>
        <v>Distribution System</v>
      </c>
      <c r="L1745" s="12">
        <v>0</v>
      </c>
      <c r="M1745" s="12"/>
    </row>
    <row r="1746" spans="1:13" x14ac:dyDescent="0.3">
      <c r="A1746" s="18">
        <v>1744</v>
      </c>
      <c r="B1746" s="18">
        <f t="shared" si="54"/>
        <v>2019</v>
      </c>
      <c r="C1746" s="17">
        <v>43525</v>
      </c>
      <c r="D1746" s="18" t="s">
        <v>130</v>
      </c>
      <c r="E1746" s="18" t="s">
        <v>36</v>
      </c>
      <c r="F1746" s="18" t="str">
        <f t="shared" si="55"/>
        <v>Unitil-Service Quality (SQ)-43525</v>
      </c>
      <c r="G1746" s="11" t="s">
        <v>131</v>
      </c>
      <c r="H1746" s="11" t="s">
        <v>49</v>
      </c>
      <c r="I1746" s="11" t="s">
        <v>132</v>
      </c>
      <c r="J1746" s="11" t="s">
        <v>159</v>
      </c>
      <c r="K1746" s="11" t="str">
        <f>IFERROR(INDEX('EDC Component Dictionary'!$C$5:$C$37,MATCH('Rates Database'!J1746,'EDC Component Dictionary'!$B$5:$B$37,0)), "Energy Supply")</f>
        <v>Distribution System</v>
      </c>
      <c r="L1746" s="12">
        <v>0</v>
      </c>
      <c r="M1746" s="12"/>
    </row>
    <row r="1747" spans="1:13" x14ac:dyDescent="0.3">
      <c r="A1747" s="18">
        <v>1745</v>
      </c>
      <c r="B1747" s="18">
        <f t="shared" si="54"/>
        <v>2019</v>
      </c>
      <c r="C1747" s="17">
        <v>43497</v>
      </c>
      <c r="D1747" s="18" t="s">
        <v>130</v>
      </c>
      <c r="E1747" s="18" t="s">
        <v>36</v>
      </c>
      <c r="F1747" s="18" t="str">
        <f t="shared" si="55"/>
        <v>Unitil-Service Quality (SQ)-43497</v>
      </c>
      <c r="G1747" s="11" t="s">
        <v>131</v>
      </c>
      <c r="H1747" s="11" t="s">
        <v>49</v>
      </c>
      <c r="I1747" s="11" t="s">
        <v>132</v>
      </c>
      <c r="J1747" s="11" t="s">
        <v>159</v>
      </c>
      <c r="K1747" s="11" t="str">
        <f>IFERROR(INDEX('EDC Component Dictionary'!$C$5:$C$37,MATCH('Rates Database'!J1747,'EDC Component Dictionary'!$B$5:$B$37,0)), "Energy Supply")</f>
        <v>Distribution System</v>
      </c>
      <c r="L1747" s="12">
        <v>0</v>
      </c>
      <c r="M1747" s="12"/>
    </row>
    <row r="1748" spans="1:13" x14ac:dyDescent="0.3">
      <c r="A1748" s="18">
        <v>1746</v>
      </c>
      <c r="B1748" s="18">
        <f t="shared" si="54"/>
        <v>2019</v>
      </c>
      <c r="C1748" s="17">
        <v>43466</v>
      </c>
      <c r="D1748" s="18" t="s">
        <v>130</v>
      </c>
      <c r="E1748" s="18" t="s">
        <v>36</v>
      </c>
      <c r="F1748" s="18" t="str">
        <f t="shared" si="55"/>
        <v>Unitil-Service Quality (SQ)-43466</v>
      </c>
      <c r="G1748" s="11" t="s">
        <v>131</v>
      </c>
      <c r="H1748" s="11" t="s">
        <v>49</v>
      </c>
      <c r="I1748" s="11" t="s">
        <v>132</v>
      </c>
      <c r="J1748" s="11" t="s">
        <v>159</v>
      </c>
      <c r="K1748" s="11" t="str">
        <f>IFERROR(INDEX('EDC Component Dictionary'!$C$5:$C$37,MATCH('Rates Database'!J1748,'EDC Component Dictionary'!$B$5:$B$37,0)), "Energy Supply")</f>
        <v>Distribution System</v>
      </c>
      <c r="L1748" s="12">
        <v>0</v>
      </c>
      <c r="M1748" s="12"/>
    </row>
    <row r="1749" spans="1:13" x14ac:dyDescent="0.3">
      <c r="A1749" s="18">
        <v>1747</v>
      </c>
      <c r="B1749" s="18">
        <f t="shared" si="54"/>
        <v>2023</v>
      </c>
      <c r="C1749" s="17">
        <v>45261</v>
      </c>
      <c r="D1749" s="18" t="s">
        <v>130</v>
      </c>
      <c r="E1749" s="18" t="s">
        <v>36</v>
      </c>
      <c r="F1749" s="18" t="str">
        <f t="shared" si="55"/>
        <v>Unitil-Revenue Decoupling Adjustment Factor (RDAF)-45261</v>
      </c>
      <c r="G1749" s="11" t="s">
        <v>131</v>
      </c>
      <c r="H1749" s="11" t="s">
        <v>49</v>
      </c>
      <c r="I1749" s="11" t="s">
        <v>148</v>
      </c>
      <c r="J1749" s="11" t="s">
        <v>149</v>
      </c>
      <c r="K1749" s="11" t="str">
        <f>IFERROR(INDEX('EDC Component Dictionary'!$C$5:$C$37,MATCH('Rates Database'!J1749,'EDC Component Dictionary'!$B$5:$B$37,0)), "Energy Supply")</f>
        <v>Other</v>
      </c>
      <c r="L1749" s="12">
        <v>1.72E-3</v>
      </c>
      <c r="M1749" s="12"/>
    </row>
    <row r="1750" spans="1:13" x14ac:dyDescent="0.3">
      <c r="A1750" s="18">
        <v>1748</v>
      </c>
      <c r="B1750" s="18">
        <f t="shared" si="54"/>
        <v>2023</v>
      </c>
      <c r="C1750" s="17">
        <v>45231</v>
      </c>
      <c r="D1750" s="18" t="s">
        <v>130</v>
      </c>
      <c r="E1750" s="18" t="s">
        <v>36</v>
      </c>
      <c r="F1750" s="18" t="str">
        <f t="shared" si="55"/>
        <v>Unitil-Revenue Decoupling Adjustment Factor (RDAF)-45231</v>
      </c>
      <c r="G1750" s="11" t="s">
        <v>131</v>
      </c>
      <c r="H1750" s="11" t="s">
        <v>49</v>
      </c>
      <c r="I1750" s="11" t="s">
        <v>148</v>
      </c>
      <c r="J1750" s="11" t="s">
        <v>149</v>
      </c>
      <c r="K1750" s="11" t="str">
        <f>IFERROR(INDEX('EDC Component Dictionary'!$C$5:$C$37,MATCH('Rates Database'!J1750,'EDC Component Dictionary'!$B$5:$B$37,0)), "Energy Supply")</f>
        <v>Other</v>
      </c>
      <c r="L1750" s="12">
        <v>1.72E-3</v>
      </c>
      <c r="M1750" s="12"/>
    </row>
    <row r="1751" spans="1:13" x14ac:dyDescent="0.3">
      <c r="A1751" s="18">
        <v>1749</v>
      </c>
      <c r="B1751" s="18">
        <f t="shared" si="54"/>
        <v>2023</v>
      </c>
      <c r="C1751" s="17">
        <v>45200</v>
      </c>
      <c r="D1751" s="18" t="s">
        <v>130</v>
      </c>
      <c r="E1751" s="18" t="s">
        <v>36</v>
      </c>
      <c r="F1751" s="18" t="str">
        <f t="shared" si="55"/>
        <v>Unitil-Revenue Decoupling Adjustment Factor (RDAF)-45200</v>
      </c>
      <c r="G1751" s="11" t="s">
        <v>131</v>
      </c>
      <c r="H1751" s="11" t="s">
        <v>49</v>
      </c>
      <c r="I1751" s="11" t="s">
        <v>148</v>
      </c>
      <c r="J1751" s="11" t="s">
        <v>149</v>
      </c>
      <c r="K1751" s="11" t="str">
        <f>IFERROR(INDEX('EDC Component Dictionary'!$C$5:$C$37,MATCH('Rates Database'!J1751,'EDC Component Dictionary'!$B$5:$B$37,0)), "Energy Supply")</f>
        <v>Other</v>
      </c>
      <c r="L1751" s="12">
        <v>1.72E-3</v>
      </c>
      <c r="M1751" s="12"/>
    </row>
    <row r="1752" spans="1:13" x14ac:dyDescent="0.3">
      <c r="A1752" s="18">
        <v>1750</v>
      </c>
      <c r="B1752" s="18">
        <f t="shared" si="54"/>
        <v>2023</v>
      </c>
      <c r="C1752" s="17">
        <v>45170</v>
      </c>
      <c r="D1752" s="18" t="s">
        <v>130</v>
      </c>
      <c r="E1752" s="18" t="s">
        <v>36</v>
      </c>
      <c r="F1752" s="18" t="str">
        <f t="shared" si="55"/>
        <v>Unitil-Revenue Decoupling Adjustment Factor (RDAF)-45170</v>
      </c>
      <c r="G1752" s="11" t="s">
        <v>131</v>
      </c>
      <c r="H1752" s="11" t="s">
        <v>49</v>
      </c>
      <c r="I1752" s="11" t="s">
        <v>148</v>
      </c>
      <c r="J1752" s="11" t="s">
        <v>149</v>
      </c>
      <c r="K1752" s="11" t="str">
        <f>IFERROR(INDEX('EDC Component Dictionary'!$C$5:$C$37,MATCH('Rates Database'!J1752,'EDC Component Dictionary'!$B$5:$B$37,0)), "Energy Supply")</f>
        <v>Other</v>
      </c>
      <c r="L1752" s="12">
        <v>1.72E-3</v>
      </c>
      <c r="M1752" s="12"/>
    </row>
    <row r="1753" spans="1:13" x14ac:dyDescent="0.3">
      <c r="A1753" s="18">
        <v>1751</v>
      </c>
      <c r="B1753" s="18">
        <f t="shared" si="54"/>
        <v>2023</v>
      </c>
      <c r="C1753" s="17">
        <v>45139</v>
      </c>
      <c r="D1753" s="18" t="s">
        <v>130</v>
      </c>
      <c r="E1753" s="18" t="s">
        <v>36</v>
      </c>
      <c r="F1753" s="18" t="str">
        <f t="shared" si="55"/>
        <v>Unitil-Revenue Decoupling Adjustment Factor (RDAF)-45139</v>
      </c>
      <c r="G1753" s="11" t="s">
        <v>131</v>
      </c>
      <c r="H1753" s="11" t="s">
        <v>49</v>
      </c>
      <c r="I1753" s="11" t="s">
        <v>148</v>
      </c>
      <c r="J1753" s="11" t="s">
        <v>149</v>
      </c>
      <c r="K1753" s="11" t="str">
        <f>IFERROR(INDEX('EDC Component Dictionary'!$C$5:$C$37,MATCH('Rates Database'!J1753,'EDC Component Dictionary'!$B$5:$B$37,0)), "Energy Supply")</f>
        <v>Other</v>
      </c>
      <c r="L1753" s="12">
        <v>1.72E-3</v>
      </c>
      <c r="M1753" s="12"/>
    </row>
    <row r="1754" spans="1:13" x14ac:dyDescent="0.3">
      <c r="A1754" s="18">
        <v>1752</v>
      </c>
      <c r="B1754" s="18">
        <f t="shared" si="54"/>
        <v>2023</v>
      </c>
      <c r="C1754" s="17">
        <v>45108</v>
      </c>
      <c r="D1754" s="18" t="s">
        <v>130</v>
      </c>
      <c r="E1754" s="18" t="s">
        <v>36</v>
      </c>
      <c r="F1754" s="18" t="str">
        <f t="shared" si="55"/>
        <v>Unitil-Revenue Decoupling Adjustment Factor (RDAF)-45108</v>
      </c>
      <c r="G1754" s="11" t="s">
        <v>131</v>
      </c>
      <c r="H1754" s="11" t="s">
        <v>49</v>
      </c>
      <c r="I1754" s="11" t="s">
        <v>148</v>
      </c>
      <c r="J1754" s="11" t="s">
        <v>149</v>
      </c>
      <c r="K1754" s="11" t="str">
        <f>IFERROR(INDEX('EDC Component Dictionary'!$C$5:$C$37,MATCH('Rates Database'!J1754,'EDC Component Dictionary'!$B$5:$B$37,0)), "Energy Supply")</f>
        <v>Other</v>
      </c>
      <c r="L1754" s="12">
        <v>1.72E-3</v>
      </c>
      <c r="M1754" s="12"/>
    </row>
    <row r="1755" spans="1:13" x14ac:dyDescent="0.3">
      <c r="A1755" s="18">
        <v>1753</v>
      </c>
      <c r="B1755" s="18">
        <f t="shared" si="54"/>
        <v>2023</v>
      </c>
      <c r="C1755" s="17">
        <v>45078</v>
      </c>
      <c r="D1755" s="18" t="s">
        <v>130</v>
      </c>
      <c r="E1755" s="18" t="s">
        <v>36</v>
      </c>
      <c r="F1755" s="18" t="str">
        <f t="shared" si="55"/>
        <v>Unitil-Revenue Decoupling Adjustment Factor (RDAF)-45078</v>
      </c>
      <c r="G1755" s="11" t="s">
        <v>131</v>
      </c>
      <c r="H1755" s="11" t="s">
        <v>49</v>
      </c>
      <c r="I1755" s="11" t="s">
        <v>148</v>
      </c>
      <c r="J1755" s="11" t="s">
        <v>149</v>
      </c>
      <c r="K1755" s="11" t="str">
        <f>IFERROR(INDEX('EDC Component Dictionary'!$C$5:$C$37,MATCH('Rates Database'!J1755,'EDC Component Dictionary'!$B$5:$B$37,0)), "Energy Supply")</f>
        <v>Other</v>
      </c>
      <c r="L1755" s="12">
        <v>1.72E-3</v>
      </c>
      <c r="M1755" s="12"/>
    </row>
    <row r="1756" spans="1:13" x14ac:dyDescent="0.3">
      <c r="A1756" s="18">
        <v>1754</v>
      </c>
      <c r="B1756" s="18">
        <f t="shared" si="54"/>
        <v>2023</v>
      </c>
      <c r="C1756" s="17">
        <v>45047</v>
      </c>
      <c r="D1756" s="18" t="s">
        <v>130</v>
      </c>
      <c r="E1756" s="18" t="s">
        <v>36</v>
      </c>
      <c r="F1756" s="18" t="str">
        <f t="shared" si="55"/>
        <v>Unitil-Revenue Decoupling Adjustment Factor (RDAF)-45047</v>
      </c>
      <c r="G1756" s="11" t="s">
        <v>131</v>
      </c>
      <c r="H1756" s="11" t="s">
        <v>49</v>
      </c>
      <c r="I1756" s="11" t="s">
        <v>148</v>
      </c>
      <c r="J1756" s="11" t="s">
        <v>149</v>
      </c>
      <c r="K1756" s="11" t="str">
        <f>IFERROR(INDEX('EDC Component Dictionary'!$C$5:$C$37,MATCH('Rates Database'!J1756,'EDC Component Dictionary'!$B$5:$B$37,0)), "Energy Supply")</f>
        <v>Other</v>
      </c>
      <c r="L1756" s="12">
        <v>1.72E-3</v>
      </c>
      <c r="M1756" s="12"/>
    </row>
    <row r="1757" spans="1:13" x14ac:dyDescent="0.3">
      <c r="A1757" s="18">
        <v>1755</v>
      </c>
      <c r="B1757" s="18">
        <f t="shared" si="54"/>
        <v>2023</v>
      </c>
      <c r="C1757" s="17">
        <v>45017</v>
      </c>
      <c r="D1757" s="18" t="s">
        <v>130</v>
      </c>
      <c r="E1757" s="18" t="s">
        <v>36</v>
      </c>
      <c r="F1757" s="18" t="str">
        <f t="shared" si="55"/>
        <v>Unitil-Revenue Decoupling Adjustment Factor (RDAF)-45017</v>
      </c>
      <c r="G1757" s="11" t="s">
        <v>131</v>
      </c>
      <c r="H1757" s="11" t="s">
        <v>49</v>
      </c>
      <c r="I1757" s="11" t="s">
        <v>148</v>
      </c>
      <c r="J1757" s="11" t="s">
        <v>149</v>
      </c>
      <c r="K1757" s="11" t="str">
        <f>IFERROR(INDEX('EDC Component Dictionary'!$C$5:$C$37,MATCH('Rates Database'!J1757,'EDC Component Dictionary'!$B$5:$B$37,0)), "Energy Supply")</f>
        <v>Other</v>
      </c>
      <c r="L1757" s="12">
        <v>1.72E-3</v>
      </c>
      <c r="M1757" s="12"/>
    </row>
    <row r="1758" spans="1:13" x14ac:dyDescent="0.3">
      <c r="A1758" s="18">
        <v>1756</v>
      </c>
      <c r="B1758" s="18">
        <f t="shared" si="54"/>
        <v>2023</v>
      </c>
      <c r="C1758" s="17">
        <v>44986</v>
      </c>
      <c r="D1758" s="18" t="s">
        <v>130</v>
      </c>
      <c r="E1758" s="18" t="s">
        <v>36</v>
      </c>
      <c r="F1758" s="18" t="str">
        <f t="shared" si="55"/>
        <v>Unitil-Revenue Decoupling Adjustment Factor (RDAF)-44986</v>
      </c>
      <c r="G1758" s="11" t="s">
        <v>131</v>
      </c>
      <c r="H1758" s="11" t="s">
        <v>49</v>
      </c>
      <c r="I1758" s="11" t="s">
        <v>148</v>
      </c>
      <c r="J1758" s="11" t="s">
        <v>149</v>
      </c>
      <c r="K1758" s="11" t="str">
        <f>IFERROR(INDEX('EDC Component Dictionary'!$C$5:$C$37,MATCH('Rates Database'!J1758,'EDC Component Dictionary'!$B$5:$B$37,0)), "Energy Supply")</f>
        <v>Other</v>
      </c>
      <c r="L1758" s="12">
        <v>1.72E-3</v>
      </c>
      <c r="M1758" s="12"/>
    </row>
    <row r="1759" spans="1:13" x14ac:dyDescent="0.3">
      <c r="A1759" s="18">
        <v>1757</v>
      </c>
      <c r="B1759" s="18">
        <f t="shared" si="54"/>
        <v>2023</v>
      </c>
      <c r="C1759" s="17">
        <v>44958</v>
      </c>
      <c r="D1759" s="18" t="s">
        <v>130</v>
      </c>
      <c r="E1759" s="18" t="s">
        <v>36</v>
      </c>
      <c r="F1759" s="18" t="str">
        <f t="shared" si="55"/>
        <v>Unitil-Revenue Decoupling Adjustment Factor (RDAF)-44958</v>
      </c>
      <c r="G1759" s="11" t="s">
        <v>131</v>
      </c>
      <c r="H1759" s="11" t="s">
        <v>49</v>
      </c>
      <c r="I1759" s="11" t="s">
        <v>148</v>
      </c>
      <c r="J1759" s="11" t="s">
        <v>149</v>
      </c>
      <c r="K1759" s="11" t="str">
        <f>IFERROR(INDEX('EDC Component Dictionary'!$C$5:$C$37,MATCH('Rates Database'!J1759,'EDC Component Dictionary'!$B$5:$B$37,0)), "Energy Supply")</f>
        <v>Other</v>
      </c>
      <c r="L1759" s="12">
        <v>1.72E-3</v>
      </c>
      <c r="M1759" s="12"/>
    </row>
    <row r="1760" spans="1:13" x14ac:dyDescent="0.3">
      <c r="A1760" s="18">
        <v>1758</v>
      </c>
      <c r="B1760" s="18">
        <f t="shared" si="54"/>
        <v>2023</v>
      </c>
      <c r="C1760" s="17">
        <v>44927</v>
      </c>
      <c r="D1760" s="18" t="s">
        <v>130</v>
      </c>
      <c r="E1760" s="18" t="s">
        <v>36</v>
      </c>
      <c r="F1760" s="18" t="str">
        <f t="shared" si="55"/>
        <v>Unitil-Revenue Decoupling Adjustment Factor (RDAF)-44927</v>
      </c>
      <c r="G1760" s="11" t="s">
        <v>131</v>
      </c>
      <c r="H1760" s="11" t="s">
        <v>49</v>
      </c>
      <c r="I1760" s="11" t="s">
        <v>148</v>
      </c>
      <c r="J1760" s="11" t="s">
        <v>149</v>
      </c>
      <c r="K1760" s="11" t="str">
        <f>IFERROR(INDEX('EDC Component Dictionary'!$C$5:$C$37,MATCH('Rates Database'!J1760,'EDC Component Dictionary'!$B$5:$B$37,0)), "Energy Supply")</f>
        <v>Other</v>
      </c>
      <c r="L1760" s="12">
        <v>1.72E-3</v>
      </c>
      <c r="M1760" s="12"/>
    </row>
    <row r="1761" spans="1:13" x14ac:dyDescent="0.3">
      <c r="A1761" s="18">
        <v>1759</v>
      </c>
      <c r="B1761" s="18">
        <f t="shared" si="54"/>
        <v>2022</v>
      </c>
      <c r="C1761" s="17">
        <v>44896</v>
      </c>
      <c r="D1761" s="18" t="s">
        <v>130</v>
      </c>
      <c r="E1761" s="18" t="s">
        <v>36</v>
      </c>
      <c r="F1761" s="18" t="str">
        <f t="shared" si="55"/>
        <v>Unitil-Revenue Decoupling Adjustment Factor (RDAF)-44896</v>
      </c>
      <c r="G1761" s="11" t="s">
        <v>131</v>
      </c>
      <c r="H1761" s="11" t="s">
        <v>49</v>
      </c>
      <c r="I1761" s="11" t="s">
        <v>148</v>
      </c>
      <c r="J1761" s="11" t="s">
        <v>149</v>
      </c>
      <c r="K1761" s="11" t="str">
        <f>IFERROR(INDEX('EDC Component Dictionary'!$C$5:$C$37,MATCH('Rates Database'!J1761,'EDC Component Dictionary'!$B$5:$B$37,0)), "Energy Supply")</f>
        <v>Other</v>
      </c>
      <c r="L1761" s="12">
        <v>2.5400000000000002E-3</v>
      </c>
      <c r="M1761" s="12"/>
    </row>
    <row r="1762" spans="1:13" x14ac:dyDescent="0.3">
      <c r="A1762" s="18">
        <v>1760</v>
      </c>
      <c r="B1762" s="18">
        <f t="shared" si="54"/>
        <v>2022</v>
      </c>
      <c r="C1762" s="17">
        <v>44866</v>
      </c>
      <c r="D1762" s="18" t="s">
        <v>130</v>
      </c>
      <c r="E1762" s="18" t="s">
        <v>36</v>
      </c>
      <c r="F1762" s="18" t="str">
        <f t="shared" si="55"/>
        <v>Unitil-Revenue Decoupling Adjustment Factor (RDAF)-44866</v>
      </c>
      <c r="G1762" s="11" t="s">
        <v>131</v>
      </c>
      <c r="H1762" s="11" t="s">
        <v>49</v>
      </c>
      <c r="I1762" s="11" t="s">
        <v>148</v>
      </c>
      <c r="J1762" s="11" t="s">
        <v>149</v>
      </c>
      <c r="K1762" s="11" t="str">
        <f>IFERROR(INDEX('EDC Component Dictionary'!$C$5:$C$37,MATCH('Rates Database'!J1762,'EDC Component Dictionary'!$B$5:$B$37,0)), "Energy Supply")</f>
        <v>Other</v>
      </c>
      <c r="L1762" s="12">
        <v>2.5400000000000002E-3</v>
      </c>
      <c r="M1762" s="12"/>
    </row>
    <row r="1763" spans="1:13" x14ac:dyDescent="0.3">
      <c r="A1763" s="18">
        <v>1761</v>
      </c>
      <c r="B1763" s="18">
        <f t="shared" si="54"/>
        <v>2022</v>
      </c>
      <c r="C1763" s="17">
        <v>44835</v>
      </c>
      <c r="D1763" s="18" t="s">
        <v>130</v>
      </c>
      <c r="E1763" s="18" t="s">
        <v>36</v>
      </c>
      <c r="F1763" s="18" t="str">
        <f t="shared" si="55"/>
        <v>Unitil-Revenue Decoupling Adjustment Factor (RDAF)-44835</v>
      </c>
      <c r="G1763" s="11" t="s">
        <v>131</v>
      </c>
      <c r="H1763" s="11" t="s">
        <v>49</v>
      </c>
      <c r="I1763" s="11" t="s">
        <v>148</v>
      </c>
      <c r="J1763" s="11" t="s">
        <v>149</v>
      </c>
      <c r="K1763" s="11" t="str">
        <f>IFERROR(INDEX('EDC Component Dictionary'!$C$5:$C$37,MATCH('Rates Database'!J1763,'EDC Component Dictionary'!$B$5:$B$37,0)), "Energy Supply")</f>
        <v>Other</v>
      </c>
      <c r="L1763" s="12">
        <v>2.5400000000000002E-3</v>
      </c>
      <c r="M1763" s="12"/>
    </row>
    <row r="1764" spans="1:13" x14ac:dyDescent="0.3">
      <c r="A1764" s="18">
        <v>1762</v>
      </c>
      <c r="B1764" s="18">
        <f t="shared" si="54"/>
        <v>2022</v>
      </c>
      <c r="C1764" s="17">
        <v>44805</v>
      </c>
      <c r="D1764" s="18" t="s">
        <v>130</v>
      </c>
      <c r="E1764" s="18" t="s">
        <v>36</v>
      </c>
      <c r="F1764" s="18" t="str">
        <f t="shared" si="55"/>
        <v>Unitil-Revenue Decoupling Adjustment Factor (RDAF)-44805</v>
      </c>
      <c r="G1764" s="11" t="s">
        <v>131</v>
      </c>
      <c r="H1764" s="11" t="s">
        <v>49</v>
      </c>
      <c r="I1764" s="11" t="s">
        <v>148</v>
      </c>
      <c r="J1764" s="11" t="s">
        <v>149</v>
      </c>
      <c r="K1764" s="11" t="str">
        <f>IFERROR(INDEX('EDC Component Dictionary'!$C$5:$C$37,MATCH('Rates Database'!J1764,'EDC Component Dictionary'!$B$5:$B$37,0)), "Energy Supply")</f>
        <v>Other</v>
      </c>
      <c r="L1764" s="12">
        <v>2.5400000000000002E-3</v>
      </c>
      <c r="M1764" s="12"/>
    </row>
    <row r="1765" spans="1:13" x14ac:dyDescent="0.3">
      <c r="A1765" s="18">
        <v>1763</v>
      </c>
      <c r="B1765" s="18">
        <f t="shared" si="54"/>
        <v>2022</v>
      </c>
      <c r="C1765" s="17">
        <v>44774</v>
      </c>
      <c r="D1765" s="18" t="s">
        <v>130</v>
      </c>
      <c r="E1765" s="18" t="s">
        <v>36</v>
      </c>
      <c r="F1765" s="18" t="str">
        <f t="shared" si="55"/>
        <v>Unitil-Revenue Decoupling Adjustment Factor (RDAF)-44774</v>
      </c>
      <c r="G1765" s="11" t="s">
        <v>131</v>
      </c>
      <c r="H1765" s="11" t="s">
        <v>49</v>
      </c>
      <c r="I1765" s="11" t="s">
        <v>148</v>
      </c>
      <c r="J1765" s="11" t="s">
        <v>149</v>
      </c>
      <c r="K1765" s="11" t="str">
        <f>IFERROR(INDEX('EDC Component Dictionary'!$C$5:$C$37,MATCH('Rates Database'!J1765,'EDC Component Dictionary'!$B$5:$B$37,0)), "Energy Supply")</f>
        <v>Other</v>
      </c>
      <c r="L1765" s="12">
        <v>2.5400000000000002E-3</v>
      </c>
      <c r="M1765" s="12"/>
    </row>
    <row r="1766" spans="1:13" x14ac:dyDescent="0.3">
      <c r="A1766" s="18">
        <v>1764</v>
      </c>
      <c r="B1766" s="18">
        <f t="shared" si="54"/>
        <v>2022</v>
      </c>
      <c r="C1766" s="17">
        <v>44743</v>
      </c>
      <c r="D1766" s="18" t="s">
        <v>130</v>
      </c>
      <c r="E1766" s="18" t="s">
        <v>36</v>
      </c>
      <c r="F1766" s="18" t="str">
        <f t="shared" si="55"/>
        <v>Unitil-Revenue Decoupling Adjustment Factor (RDAF)-44743</v>
      </c>
      <c r="G1766" s="11" t="s">
        <v>131</v>
      </c>
      <c r="H1766" s="11" t="s">
        <v>49</v>
      </c>
      <c r="I1766" s="11" t="s">
        <v>148</v>
      </c>
      <c r="J1766" s="11" t="s">
        <v>149</v>
      </c>
      <c r="K1766" s="11" t="str">
        <f>IFERROR(INDEX('EDC Component Dictionary'!$C$5:$C$37,MATCH('Rates Database'!J1766,'EDC Component Dictionary'!$B$5:$B$37,0)), "Energy Supply")</f>
        <v>Other</v>
      </c>
      <c r="L1766" s="12">
        <v>2.5400000000000002E-3</v>
      </c>
      <c r="M1766" s="12"/>
    </row>
    <row r="1767" spans="1:13" x14ac:dyDescent="0.3">
      <c r="A1767" s="18">
        <v>1765</v>
      </c>
      <c r="B1767" s="18">
        <f t="shared" si="54"/>
        <v>2022</v>
      </c>
      <c r="C1767" s="17">
        <v>44713</v>
      </c>
      <c r="D1767" s="18" t="s">
        <v>130</v>
      </c>
      <c r="E1767" s="18" t="s">
        <v>36</v>
      </c>
      <c r="F1767" s="18" t="str">
        <f t="shared" si="55"/>
        <v>Unitil-Revenue Decoupling Adjustment Factor (RDAF)-44713</v>
      </c>
      <c r="G1767" s="11" t="s">
        <v>131</v>
      </c>
      <c r="H1767" s="11" t="s">
        <v>49</v>
      </c>
      <c r="I1767" s="11" t="s">
        <v>148</v>
      </c>
      <c r="J1767" s="11" t="s">
        <v>149</v>
      </c>
      <c r="K1767" s="11" t="str">
        <f>IFERROR(INDEX('EDC Component Dictionary'!$C$5:$C$37,MATCH('Rates Database'!J1767,'EDC Component Dictionary'!$B$5:$B$37,0)), "Energy Supply")</f>
        <v>Other</v>
      </c>
      <c r="L1767" s="12">
        <v>2.5400000000000002E-3</v>
      </c>
      <c r="M1767" s="12"/>
    </row>
    <row r="1768" spans="1:13" x14ac:dyDescent="0.3">
      <c r="A1768" s="18">
        <v>1766</v>
      </c>
      <c r="B1768" s="18">
        <f t="shared" si="54"/>
        <v>2022</v>
      </c>
      <c r="C1768" s="17">
        <v>44682</v>
      </c>
      <c r="D1768" s="18" t="s">
        <v>130</v>
      </c>
      <c r="E1768" s="18" t="s">
        <v>36</v>
      </c>
      <c r="F1768" s="18" t="str">
        <f t="shared" si="55"/>
        <v>Unitil-Revenue Decoupling Adjustment Factor (RDAF)-44682</v>
      </c>
      <c r="G1768" s="11" t="s">
        <v>131</v>
      </c>
      <c r="H1768" s="11" t="s">
        <v>49</v>
      </c>
      <c r="I1768" s="11" t="s">
        <v>148</v>
      </c>
      <c r="J1768" s="11" t="s">
        <v>149</v>
      </c>
      <c r="K1768" s="11" t="str">
        <f>IFERROR(INDEX('EDC Component Dictionary'!$C$5:$C$37,MATCH('Rates Database'!J1768,'EDC Component Dictionary'!$B$5:$B$37,0)), "Energy Supply")</f>
        <v>Other</v>
      </c>
      <c r="L1768" s="12">
        <v>2.5400000000000002E-3</v>
      </c>
      <c r="M1768" s="12"/>
    </row>
    <row r="1769" spans="1:13" x14ac:dyDescent="0.3">
      <c r="A1769" s="18">
        <v>1767</v>
      </c>
      <c r="B1769" s="18">
        <f t="shared" si="54"/>
        <v>2022</v>
      </c>
      <c r="C1769" s="17">
        <v>44652</v>
      </c>
      <c r="D1769" s="18" t="s">
        <v>130</v>
      </c>
      <c r="E1769" s="18" t="s">
        <v>36</v>
      </c>
      <c r="F1769" s="18" t="str">
        <f t="shared" si="55"/>
        <v>Unitil-Revenue Decoupling Adjustment Factor (RDAF)-44652</v>
      </c>
      <c r="G1769" s="11" t="s">
        <v>131</v>
      </c>
      <c r="H1769" s="11" t="s">
        <v>49</v>
      </c>
      <c r="I1769" s="11" t="s">
        <v>148</v>
      </c>
      <c r="J1769" s="11" t="s">
        <v>149</v>
      </c>
      <c r="K1769" s="11" t="str">
        <f>IFERROR(INDEX('EDC Component Dictionary'!$C$5:$C$37,MATCH('Rates Database'!J1769,'EDC Component Dictionary'!$B$5:$B$37,0)), "Energy Supply")</f>
        <v>Other</v>
      </c>
      <c r="L1769" s="12">
        <v>2.5400000000000002E-3</v>
      </c>
      <c r="M1769" s="12"/>
    </row>
    <row r="1770" spans="1:13" x14ac:dyDescent="0.3">
      <c r="A1770" s="18">
        <v>1768</v>
      </c>
      <c r="B1770" s="18">
        <f t="shared" si="54"/>
        <v>2022</v>
      </c>
      <c r="C1770" s="17">
        <v>44621</v>
      </c>
      <c r="D1770" s="18" t="s">
        <v>130</v>
      </c>
      <c r="E1770" s="18" t="s">
        <v>36</v>
      </c>
      <c r="F1770" s="18" t="str">
        <f t="shared" si="55"/>
        <v>Unitil-Revenue Decoupling Adjustment Factor (RDAF)-44621</v>
      </c>
      <c r="G1770" s="11" t="s">
        <v>131</v>
      </c>
      <c r="H1770" s="11" t="s">
        <v>49</v>
      </c>
      <c r="I1770" s="11" t="s">
        <v>148</v>
      </c>
      <c r="J1770" s="11" t="s">
        <v>149</v>
      </c>
      <c r="K1770" s="11" t="str">
        <f>IFERROR(INDEX('EDC Component Dictionary'!$C$5:$C$37,MATCH('Rates Database'!J1770,'EDC Component Dictionary'!$B$5:$B$37,0)), "Energy Supply")</f>
        <v>Other</v>
      </c>
      <c r="L1770" s="12">
        <v>2.5400000000000002E-3</v>
      </c>
      <c r="M1770" s="12"/>
    </row>
    <row r="1771" spans="1:13" x14ac:dyDescent="0.3">
      <c r="A1771" s="18">
        <v>1769</v>
      </c>
      <c r="B1771" s="18">
        <f t="shared" si="54"/>
        <v>2022</v>
      </c>
      <c r="C1771" s="17">
        <v>44593</v>
      </c>
      <c r="D1771" s="18" t="s">
        <v>130</v>
      </c>
      <c r="E1771" s="18" t="s">
        <v>36</v>
      </c>
      <c r="F1771" s="18" t="str">
        <f t="shared" si="55"/>
        <v>Unitil-Revenue Decoupling Adjustment Factor (RDAF)-44593</v>
      </c>
      <c r="G1771" s="11" t="s">
        <v>131</v>
      </c>
      <c r="H1771" s="11" t="s">
        <v>49</v>
      </c>
      <c r="I1771" s="11" t="s">
        <v>148</v>
      </c>
      <c r="J1771" s="11" t="s">
        <v>149</v>
      </c>
      <c r="K1771" s="11" t="str">
        <f>IFERROR(INDEX('EDC Component Dictionary'!$C$5:$C$37,MATCH('Rates Database'!J1771,'EDC Component Dictionary'!$B$5:$B$37,0)), "Energy Supply")</f>
        <v>Other</v>
      </c>
      <c r="L1771" s="12">
        <v>2.5400000000000002E-3</v>
      </c>
      <c r="M1771" s="12"/>
    </row>
    <row r="1772" spans="1:13" x14ac:dyDescent="0.3">
      <c r="A1772" s="18">
        <v>1770</v>
      </c>
      <c r="B1772" s="18">
        <f t="shared" si="54"/>
        <v>2022</v>
      </c>
      <c r="C1772" s="17">
        <v>44562</v>
      </c>
      <c r="D1772" s="18" t="s">
        <v>130</v>
      </c>
      <c r="E1772" s="18" t="s">
        <v>36</v>
      </c>
      <c r="F1772" s="18" t="str">
        <f t="shared" si="55"/>
        <v>Unitil-Revenue Decoupling Adjustment Factor (RDAF)-44562</v>
      </c>
      <c r="G1772" s="11" t="s">
        <v>131</v>
      </c>
      <c r="H1772" s="11" t="s">
        <v>49</v>
      </c>
      <c r="I1772" s="11" t="s">
        <v>148</v>
      </c>
      <c r="J1772" s="11" t="s">
        <v>149</v>
      </c>
      <c r="K1772" s="11" t="str">
        <f>IFERROR(INDEX('EDC Component Dictionary'!$C$5:$C$37,MATCH('Rates Database'!J1772,'EDC Component Dictionary'!$B$5:$B$37,0)), "Energy Supply")</f>
        <v>Other</v>
      </c>
      <c r="L1772" s="12">
        <v>2.5400000000000002E-3</v>
      </c>
      <c r="M1772" s="12"/>
    </row>
    <row r="1773" spans="1:13" x14ac:dyDescent="0.3">
      <c r="A1773" s="18">
        <v>1771</v>
      </c>
      <c r="B1773" s="18">
        <f t="shared" si="54"/>
        <v>2021</v>
      </c>
      <c r="C1773" s="17">
        <v>44531</v>
      </c>
      <c r="D1773" s="18" t="s">
        <v>130</v>
      </c>
      <c r="E1773" s="18" t="s">
        <v>36</v>
      </c>
      <c r="F1773" s="18" t="str">
        <f t="shared" si="55"/>
        <v>Unitil-Revenue Decoupling Adjustment Factor (RDAF)-44531</v>
      </c>
      <c r="G1773" s="11" t="s">
        <v>131</v>
      </c>
      <c r="H1773" s="11" t="s">
        <v>49</v>
      </c>
      <c r="I1773" s="11" t="s">
        <v>148</v>
      </c>
      <c r="J1773" s="11" t="s">
        <v>149</v>
      </c>
      <c r="K1773" s="11" t="str">
        <f>IFERROR(INDEX('EDC Component Dictionary'!$C$5:$C$37,MATCH('Rates Database'!J1773,'EDC Component Dictionary'!$B$5:$B$37,0)), "Energy Supply")</f>
        <v>Other</v>
      </c>
      <c r="L1773" s="12">
        <v>4.4200000000000003E-3</v>
      </c>
      <c r="M1773" s="12"/>
    </row>
    <row r="1774" spans="1:13" x14ac:dyDescent="0.3">
      <c r="A1774" s="18">
        <v>1772</v>
      </c>
      <c r="B1774" s="18">
        <f t="shared" si="54"/>
        <v>2021</v>
      </c>
      <c r="C1774" s="17">
        <v>44501</v>
      </c>
      <c r="D1774" s="18" t="s">
        <v>130</v>
      </c>
      <c r="E1774" s="18" t="s">
        <v>36</v>
      </c>
      <c r="F1774" s="18" t="str">
        <f t="shared" si="55"/>
        <v>Unitil-Revenue Decoupling Adjustment Factor (RDAF)-44501</v>
      </c>
      <c r="G1774" s="11" t="s">
        <v>131</v>
      </c>
      <c r="H1774" s="11" t="s">
        <v>49</v>
      </c>
      <c r="I1774" s="11" t="s">
        <v>148</v>
      </c>
      <c r="J1774" s="11" t="s">
        <v>149</v>
      </c>
      <c r="K1774" s="11" t="str">
        <f>IFERROR(INDEX('EDC Component Dictionary'!$C$5:$C$37,MATCH('Rates Database'!J1774,'EDC Component Dictionary'!$B$5:$B$37,0)), "Energy Supply")</f>
        <v>Other</v>
      </c>
      <c r="L1774" s="12">
        <v>4.4200000000000003E-3</v>
      </c>
      <c r="M1774" s="12"/>
    </row>
    <row r="1775" spans="1:13" x14ac:dyDescent="0.3">
      <c r="A1775" s="18">
        <v>1773</v>
      </c>
      <c r="B1775" s="18">
        <f t="shared" si="54"/>
        <v>2021</v>
      </c>
      <c r="C1775" s="17">
        <v>44470</v>
      </c>
      <c r="D1775" s="18" t="s">
        <v>130</v>
      </c>
      <c r="E1775" s="18" t="s">
        <v>36</v>
      </c>
      <c r="F1775" s="18" t="str">
        <f t="shared" si="55"/>
        <v>Unitil-Revenue Decoupling Adjustment Factor (RDAF)-44470</v>
      </c>
      <c r="G1775" s="11" t="s">
        <v>131</v>
      </c>
      <c r="H1775" s="11" t="s">
        <v>49</v>
      </c>
      <c r="I1775" s="11" t="s">
        <v>148</v>
      </c>
      <c r="J1775" s="11" t="s">
        <v>149</v>
      </c>
      <c r="K1775" s="11" t="str">
        <f>IFERROR(INDEX('EDC Component Dictionary'!$C$5:$C$37,MATCH('Rates Database'!J1775,'EDC Component Dictionary'!$B$5:$B$37,0)), "Energy Supply")</f>
        <v>Other</v>
      </c>
      <c r="L1775" s="12">
        <v>4.4200000000000003E-3</v>
      </c>
      <c r="M1775" s="12"/>
    </row>
    <row r="1776" spans="1:13" x14ac:dyDescent="0.3">
      <c r="A1776" s="18">
        <v>1774</v>
      </c>
      <c r="B1776" s="18">
        <f t="shared" si="54"/>
        <v>2021</v>
      </c>
      <c r="C1776" s="17">
        <v>44440</v>
      </c>
      <c r="D1776" s="18" t="s">
        <v>130</v>
      </c>
      <c r="E1776" s="18" t="s">
        <v>36</v>
      </c>
      <c r="F1776" s="18" t="str">
        <f t="shared" si="55"/>
        <v>Unitil-Revenue Decoupling Adjustment Factor (RDAF)-44440</v>
      </c>
      <c r="G1776" s="11" t="s">
        <v>131</v>
      </c>
      <c r="H1776" s="11" t="s">
        <v>49</v>
      </c>
      <c r="I1776" s="11" t="s">
        <v>148</v>
      </c>
      <c r="J1776" s="11" t="s">
        <v>149</v>
      </c>
      <c r="K1776" s="11" t="str">
        <f>IFERROR(INDEX('EDC Component Dictionary'!$C$5:$C$37,MATCH('Rates Database'!J1776,'EDC Component Dictionary'!$B$5:$B$37,0)), "Energy Supply")</f>
        <v>Other</v>
      </c>
      <c r="L1776" s="12">
        <v>4.4200000000000003E-3</v>
      </c>
      <c r="M1776" s="12"/>
    </row>
    <row r="1777" spans="1:13" x14ac:dyDescent="0.3">
      <c r="A1777" s="18">
        <v>1775</v>
      </c>
      <c r="B1777" s="18">
        <f t="shared" si="54"/>
        <v>2021</v>
      </c>
      <c r="C1777" s="17">
        <v>44409</v>
      </c>
      <c r="D1777" s="18" t="s">
        <v>130</v>
      </c>
      <c r="E1777" s="18" t="s">
        <v>36</v>
      </c>
      <c r="F1777" s="18" t="str">
        <f t="shared" si="55"/>
        <v>Unitil-Revenue Decoupling Adjustment Factor (RDAF)-44409</v>
      </c>
      <c r="G1777" s="11" t="s">
        <v>131</v>
      </c>
      <c r="H1777" s="11" t="s">
        <v>49</v>
      </c>
      <c r="I1777" s="11" t="s">
        <v>148</v>
      </c>
      <c r="J1777" s="11" t="s">
        <v>149</v>
      </c>
      <c r="K1777" s="11" t="str">
        <f>IFERROR(INDEX('EDC Component Dictionary'!$C$5:$C$37,MATCH('Rates Database'!J1777,'EDC Component Dictionary'!$B$5:$B$37,0)), "Energy Supply")</f>
        <v>Other</v>
      </c>
      <c r="L1777" s="12">
        <v>4.4200000000000003E-3</v>
      </c>
      <c r="M1777" s="12"/>
    </row>
    <row r="1778" spans="1:13" x14ac:dyDescent="0.3">
      <c r="A1778" s="18">
        <v>1776</v>
      </c>
      <c r="B1778" s="18">
        <f t="shared" si="54"/>
        <v>2021</v>
      </c>
      <c r="C1778" s="17">
        <v>44378</v>
      </c>
      <c r="D1778" s="18" t="s">
        <v>130</v>
      </c>
      <c r="E1778" s="18" t="s">
        <v>36</v>
      </c>
      <c r="F1778" s="18" t="str">
        <f t="shared" si="55"/>
        <v>Unitil-Revenue Decoupling Adjustment Factor (RDAF)-44378</v>
      </c>
      <c r="G1778" s="11" t="s">
        <v>131</v>
      </c>
      <c r="H1778" s="11" t="s">
        <v>49</v>
      </c>
      <c r="I1778" s="11" t="s">
        <v>148</v>
      </c>
      <c r="J1778" s="11" t="s">
        <v>149</v>
      </c>
      <c r="K1778" s="11" t="str">
        <f>IFERROR(INDEX('EDC Component Dictionary'!$C$5:$C$37,MATCH('Rates Database'!J1778,'EDC Component Dictionary'!$B$5:$B$37,0)), "Energy Supply")</f>
        <v>Other</v>
      </c>
      <c r="L1778" s="12">
        <v>4.4200000000000003E-3</v>
      </c>
      <c r="M1778" s="12"/>
    </row>
    <row r="1779" spans="1:13" x14ac:dyDescent="0.3">
      <c r="A1779" s="18">
        <v>1777</v>
      </c>
      <c r="B1779" s="18">
        <f t="shared" si="54"/>
        <v>2021</v>
      </c>
      <c r="C1779" s="17">
        <v>44348</v>
      </c>
      <c r="D1779" s="18" t="s">
        <v>130</v>
      </c>
      <c r="E1779" s="18" t="s">
        <v>36</v>
      </c>
      <c r="F1779" s="18" t="str">
        <f t="shared" si="55"/>
        <v>Unitil-Revenue Decoupling Adjustment Factor (RDAF)-44348</v>
      </c>
      <c r="G1779" s="11" t="s">
        <v>131</v>
      </c>
      <c r="H1779" s="11" t="s">
        <v>49</v>
      </c>
      <c r="I1779" s="11" t="s">
        <v>148</v>
      </c>
      <c r="J1779" s="11" t="s">
        <v>149</v>
      </c>
      <c r="K1779" s="11" t="str">
        <f>IFERROR(INDEX('EDC Component Dictionary'!$C$5:$C$37,MATCH('Rates Database'!J1779,'EDC Component Dictionary'!$B$5:$B$37,0)), "Energy Supply")</f>
        <v>Other</v>
      </c>
      <c r="L1779" s="12">
        <v>4.4200000000000003E-3</v>
      </c>
      <c r="M1779" s="12"/>
    </row>
    <row r="1780" spans="1:13" x14ac:dyDescent="0.3">
      <c r="A1780" s="18">
        <v>1778</v>
      </c>
      <c r="B1780" s="18">
        <f t="shared" si="54"/>
        <v>2021</v>
      </c>
      <c r="C1780" s="17">
        <v>44317</v>
      </c>
      <c r="D1780" s="18" t="s">
        <v>130</v>
      </c>
      <c r="E1780" s="18" t="s">
        <v>36</v>
      </c>
      <c r="F1780" s="18" t="str">
        <f t="shared" si="55"/>
        <v>Unitil-Revenue Decoupling Adjustment Factor (RDAF)-44317</v>
      </c>
      <c r="G1780" s="11" t="s">
        <v>131</v>
      </c>
      <c r="H1780" s="11" t="s">
        <v>49</v>
      </c>
      <c r="I1780" s="11" t="s">
        <v>148</v>
      </c>
      <c r="J1780" s="11" t="s">
        <v>149</v>
      </c>
      <c r="K1780" s="11" t="str">
        <f>IFERROR(INDEX('EDC Component Dictionary'!$C$5:$C$37,MATCH('Rates Database'!J1780,'EDC Component Dictionary'!$B$5:$B$37,0)), "Energy Supply")</f>
        <v>Other</v>
      </c>
      <c r="L1780" s="12">
        <v>4.4200000000000003E-3</v>
      </c>
      <c r="M1780" s="12"/>
    </row>
    <row r="1781" spans="1:13" x14ac:dyDescent="0.3">
      <c r="A1781" s="18">
        <v>1779</v>
      </c>
      <c r="B1781" s="18">
        <f t="shared" si="54"/>
        <v>2021</v>
      </c>
      <c r="C1781" s="17">
        <v>44287</v>
      </c>
      <c r="D1781" s="18" t="s">
        <v>130</v>
      </c>
      <c r="E1781" s="18" t="s">
        <v>36</v>
      </c>
      <c r="F1781" s="18" t="str">
        <f t="shared" si="55"/>
        <v>Unitil-Revenue Decoupling Adjustment Factor (RDAF)-44287</v>
      </c>
      <c r="G1781" s="11" t="s">
        <v>131</v>
      </c>
      <c r="H1781" s="11" t="s">
        <v>49</v>
      </c>
      <c r="I1781" s="11" t="s">
        <v>148</v>
      </c>
      <c r="J1781" s="11" t="s">
        <v>149</v>
      </c>
      <c r="K1781" s="11" t="str">
        <f>IFERROR(INDEX('EDC Component Dictionary'!$C$5:$C$37,MATCH('Rates Database'!J1781,'EDC Component Dictionary'!$B$5:$B$37,0)), "Energy Supply")</f>
        <v>Other</v>
      </c>
      <c r="L1781" s="12">
        <v>4.4200000000000003E-3</v>
      </c>
      <c r="M1781" s="12"/>
    </row>
    <row r="1782" spans="1:13" x14ac:dyDescent="0.3">
      <c r="A1782" s="18">
        <v>1780</v>
      </c>
      <c r="B1782" s="18">
        <f t="shared" si="54"/>
        <v>2021</v>
      </c>
      <c r="C1782" s="17">
        <v>44256</v>
      </c>
      <c r="D1782" s="18" t="s">
        <v>130</v>
      </c>
      <c r="E1782" s="18" t="s">
        <v>36</v>
      </c>
      <c r="F1782" s="18" t="str">
        <f t="shared" si="55"/>
        <v>Unitil-Revenue Decoupling Adjustment Factor (RDAF)-44256</v>
      </c>
      <c r="G1782" s="11" t="s">
        <v>131</v>
      </c>
      <c r="H1782" s="11" t="s">
        <v>49</v>
      </c>
      <c r="I1782" s="11" t="s">
        <v>148</v>
      </c>
      <c r="J1782" s="11" t="s">
        <v>149</v>
      </c>
      <c r="K1782" s="11" t="str">
        <f>IFERROR(INDEX('EDC Component Dictionary'!$C$5:$C$37,MATCH('Rates Database'!J1782,'EDC Component Dictionary'!$B$5:$B$37,0)), "Energy Supply")</f>
        <v>Other</v>
      </c>
      <c r="L1782" s="12">
        <v>4.4200000000000003E-3</v>
      </c>
      <c r="M1782" s="12"/>
    </row>
    <row r="1783" spans="1:13" x14ac:dyDescent="0.3">
      <c r="A1783" s="18">
        <v>1781</v>
      </c>
      <c r="B1783" s="18">
        <f t="shared" si="54"/>
        <v>2021</v>
      </c>
      <c r="C1783" s="17">
        <v>44228</v>
      </c>
      <c r="D1783" s="18" t="s">
        <v>130</v>
      </c>
      <c r="E1783" s="18" t="s">
        <v>36</v>
      </c>
      <c r="F1783" s="18" t="str">
        <f t="shared" si="55"/>
        <v>Unitil-Revenue Decoupling Adjustment Factor (RDAF)-44228</v>
      </c>
      <c r="G1783" s="11" t="s">
        <v>131</v>
      </c>
      <c r="H1783" s="11" t="s">
        <v>49</v>
      </c>
      <c r="I1783" s="11" t="s">
        <v>148</v>
      </c>
      <c r="J1783" s="11" t="s">
        <v>149</v>
      </c>
      <c r="K1783" s="11" t="str">
        <f>IFERROR(INDEX('EDC Component Dictionary'!$C$5:$C$37,MATCH('Rates Database'!J1783,'EDC Component Dictionary'!$B$5:$B$37,0)), "Energy Supply")</f>
        <v>Other</v>
      </c>
      <c r="L1783" s="12">
        <v>4.4200000000000003E-3</v>
      </c>
      <c r="M1783" s="12"/>
    </row>
    <row r="1784" spans="1:13" x14ac:dyDescent="0.3">
      <c r="A1784" s="18">
        <v>1782</v>
      </c>
      <c r="B1784" s="18">
        <f t="shared" si="54"/>
        <v>2021</v>
      </c>
      <c r="C1784" s="17">
        <v>44197</v>
      </c>
      <c r="D1784" s="18" t="s">
        <v>130</v>
      </c>
      <c r="E1784" s="18" t="s">
        <v>36</v>
      </c>
      <c r="F1784" s="18" t="str">
        <f t="shared" si="55"/>
        <v>Unitil-Revenue Decoupling Adjustment Factor (RDAF)-44197</v>
      </c>
      <c r="G1784" s="11" t="s">
        <v>131</v>
      </c>
      <c r="H1784" s="11" t="s">
        <v>49</v>
      </c>
      <c r="I1784" s="11" t="s">
        <v>148</v>
      </c>
      <c r="J1784" s="11" t="s">
        <v>149</v>
      </c>
      <c r="K1784" s="11" t="str">
        <f>IFERROR(INDEX('EDC Component Dictionary'!$C$5:$C$37,MATCH('Rates Database'!J1784,'EDC Component Dictionary'!$B$5:$B$37,0)), "Energy Supply")</f>
        <v>Other</v>
      </c>
      <c r="L1784" s="12">
        <v>4.4200000000000003E-3</v>
      </c>
      <c r="M1784" s="12"/>
    </row>
    <row r="1785" spans="1:13" x14ac:dyDescent="0.3">
      <c r="A1785" s="18">
        <v>1783</v>
      </c>
      <c r="B1785" s="18">
        <f t="shared" si="54"/>
        <v>2020</v>
      </c>
      <c r="C1785" s="17">
        <v>44166</v>
      </c>
      <c r="D1785" s="18" t="s">
        <v>130</v>
      </c>
      <c r="E1785" s="18" t="s">
        <v>36</v>
      </c>
      <c r="F1785" s="18" t="str">
        <f t="shared" si="55"/>
        <v>Unitil-Revenue Decoupling Adjustment Factor (RDAF)-44166</v>
      </c>
      <c r="G1785" s="11" t="s">
        <v>131</v>
      </c>
      <c r="H1785" s="11" t="s">
        <v>49</v>
      </c>
      <c r="I1785" s="11" t="s">
        <v>148</v>
      </c>
      <c r="J1785" s="11" t="s">
        <v>149</v>
      </c>
      <c r="K1785" s="11" t="str">
        <f>IFERROR(INDEX('EDC Component Dictionary'!$C$5:$C$37,MATCH('Rates Database'!J1785,'EDC Component Dictionary'!$B$5:$B$37,0)), "Energy Supply")</f>
        <v>Other</v>
      </c>
      <c r="L1785" s="12">
        <v>4.8500000000000001E-3</v>
      </c>
      <c r="M1785" s="12"/>
    </row>
    <row r="1786" spans="1:13" x14ac:dyDescent="0.3">
      <c r="A1786" s="18">
        <v>1784</v>
      </c>
      <c r="B1786" s="18">
        <f t="shared" si="54"/>
        <v>2020</v>
      </c>
      <c r="C1786" s="17">
        <v>44136</v>
      </c>
      <c r="D1786" s="18" t="s">
        <v>130</v>
      </c>
      <c r="E1786" s="18" t="s">
        <v>36</v>
      </c>
      <c r="F1786" s="18" t="str">
        <f t="shared" si="55"/>
        <v>Unitil-Revenue Decoupling Adjustment Factor (RDAF)-44136</v>
      </c>
      <c r="G1786" s="11" t="s">
        <v>131</v>
      </c>
      <c r="H1786" s="11" t="s">
        <v>49</v>
      </c>
      <c r="I1786" s="11" t="s">
        <v>148</v>
      </c>
      <c r="J1786" s="11" t="s">
        <v>149</v>
      </c>
      <c r="K1786" s="11" t="str">
        <f>IFERROR(INDEX('EDC Component Dictionary'!$C$5:$C$37,MATCH('Rates Database'!J1786,'EDC Component Dictionary'!$B$5:$B$37,0)), "Energy Supply")</f>
        <v>Other</v>
      </c>
      <c r="L1786" s="12">
        <v>4.8500000000000001E-3</v>
      </c>
      <c r="M1786" s="12"/>
    </row>
    <row r="1787" spans="1:13" x14ac:dyDescent="0.3">
      <c r="A1787" s="18">
        <v>1785</v>
      </c>
      <c r="B1787" s="18">
        <f t="shared" si="54"/>
        <v>2020</v>
      </c>
      <c r="C1787" s="17">
        <v>44105</v>
      </c>
      <c r="D1787" s="18" t="s">
        <v>130</v>
      </c>
      <c r="E1787" s="18" t="s">
        <v>36</v>
      </c>
      <c r="F1787" s="18" t="str">
        <f t="shared" si="55"/>
        <v>Unitil-Revenue Decoupling Adjustment Factor (RDAF)-44105</v>
      </c>
      <c r="G1787" s="11" t="s">
        <v>131</v>
      </c>
      <c r="H1787" s="11" t="s">
        <v>49</v>
      </c>
      <c r="I1787" s="11" t="s">
        <v>148</v>
      </c>
      <c r="J1787" s="11" t="s">
        <v>149</v>
      </c>
      <c r="K1787" s="11" t="str">
        <f>IFERROR(INDEX('EDC Component Dictionary'!$C$5:$C$37,MATCH('Rates Database'!J1787,'EDC Component Dictionary'!$B$5:$B$37,0)), "Energy Supply")</f>
        <v>Other</v>
      </c>
      <c r="L1787" s="12">
        <v>4.8500000000000001E-3</v>
      </c>
      <c r="M1787" s="12"/>
    </row>
    <row r="1788" spans="1:13" x14ac:dyDescent="0.3">
      <c r="A1788" s="18">
        <v>1786</v>
      </c>
      <c r="B1788" s="18">
        <f t="shared" si="54"/>
        <v>2020</v>
      </c>
      <c r="C1788" s="17">
        <v>44075</v>
      </c>
      <c r="D1788" s="18" t="s">
        <v>130</v>
      </c>
      <c r="E1788" s="18" t="s">
        <v>36</v>
      </c>
      <c r="F1788" s="18" t="str">
        <f t="shared" si="55"/>
        <v>Unitil-Revenue Decoupling Adjustment Factor (RDAF)-44075</v>
      </c>
      <c r="G1788" s="11" t="s">
        <v>131</v>
      </c>
      <c r="H1788" s="11" t="s">
        <v>49</v>
      </c>
      <c r="I1788" s="11" t="s">
        <v>148</v>
      </c>
      <c r="J1788" s="11" t="s">
        <v>149</v>
      </c>
      <c r="K1788" s="11" t="str">
        <f>IFERROR(INDEX('EDC Component Dictionary'!$C$5:$C$37,MATCH('Rates Database'!J1788,'EDC Component Dictionary'!$B$5:$B$37,0)), "Energy Supply")</f>
        <v>Other</v>
      </c>
      <c r="L1788" s="12">
        <v>4.8500000000000001E-3</v>
      </c>
      <c r="M1788" s="12"/>
    </row>
    <row r="1789" spans="1:13" x14ac:dyDescent="0.3">
      <c r="A1789" s="18">
        <v>1787</v>
      </c>
      <c r="B1789" s="18">
        <f t="shared" si="54"/>
        <v>2020</v>
      </c>
      <c r="C1789" s="17">
        <v>44044</v>
      </c>
      <c r="D1789" s="18" t="s">
        <v>130</v>
      </c>
      <c r="E1789" s="18" t="s">
        <v>36</v>
      </c>
      <c r="F1789" s="18" t="str">
        <f t="shared" si="55"/>
        <v>Unitil-Revenue Decoupling Adjustment Factor (RDAF)-44044</v>
      </c>
      <c r="G1789" s="11" t="s">
        <v>131</v>
      </c>
      <c r="H1789" s="11" t="s">
        <v>49</v>
      </c>
      <c r="I1789" s="11" t="s">
        <v>148</v>
      </c>
      <c r="J1789" s="11" t="s">
        <v>149</v>
      </c>
      <c r="K1789" s="11" t="str">
        <f>IFERROR(INDEX('EDC Component Dictionary'!$C$5:$C$37,MATCH('Rates Database'!J1789,'EDC Component Dictionary'!$B$5:$B$37,0)), "Energy Supply")</f>
        <v>Other</v>
      </c>
      <c r="L1789" s="12">
        <v>4.8500000000000001E-3</v>
      </c>
      <c r="M1789" s="12"/>
    </row>
    <row r="1790" spans="1:13" x14ac:dyDescent="0.3">
      <c r="A1790" s="18">
        <v>1788</v>
      </c>
      <c r="B1790" s="18">
        <f t="shared" si="54"/>
        <v>2020</v>
      </c>
      <c r="C1790" s="17">
        <v>44013</v>
      </c>
      <c r="D1790" s="18" t="s">
        <v>130</v>
      </c>
      <c r="E1790" s="18" t="s">
        <v>36</v>
      </c>
      <c r="F1790" s="18" t="str">
        <f t="shared" si="55"/>
        <v>Unitil-Revenue Decoupling Adjustment Factor (RDAF)-44013</v>
      </c>
      <c r="G1790" s="11" t="s">
        <v>131</v>
      </c>
      <c r="H1790" s="11" t="s">
        <v>49</v>
      </c>
      <c r="I1790" s="11" t="s">
        <v>148</v>
      </c>
      <c r="J1790" s="11" t="s">
        <v>149</v>
      </c>
      <c r="K1790" s="11" t="str">
        <f>IFERROR(INDEX('EDC Component Dictionary'!$C$5:$C$37,MATCH('Rates Database'!J1790,'EDC Component Dictionary'!$B$5:$B$37,0)), "Energy Supply")</f>
        <v>Other</v>
      </c>
      <c r="L1790" s="12">
        <v>4.8500000000000001E-3</v>
      </c>
      <c r="M1790" s="12"/>
    </row>
    <row r="1791" spans="1:13" x14ac:dyDescent="0.3">
      <c r="A1791" s="18">
        <v>1789</v>
      </c>
      <c r="B1791" s="18">
        <f t="shared" si="54"/>
        <v>2020</v>
      </c>
      <c r="C1791" s="17">
        <v>43983</v>
      </c>
      <c r="D1791" s="18" t="s">
        <v>130</v>
      </c>
      <c r="E1791" s="18" t="s">
        <v>36</v>
      </c>
      <c r="F1791" s="18" t="str">
        <f t="shared" si="55"/>
        <v>Unitil-Revenue Decoupling Adjustment Factor (RDAF)-43983</v>
      </c>
      <c r="G1791" s="11" t="s">
        <v>131</v>
      </c>
      <c r="H1791" s="11" t="s">
        <v>49</v>
      </c>
      <c r="I1791" s="11" t="s">
        <v>148</v>
      </c>
      <c r="J1791" s="11" t="s">
        <v>149</v>
      </c>
      <c r="K1791" s="11" t="str">
        <f>IFERROR(INDEX('EDC Component Dictionary'!$C$5:$C$37,MATCH('Rates Database'!J1791,'EDC Component Dictionary'!$B$5:$B$37,0)), "Energy Supply")</f>
        <v>Other</v>
      </c>
      <c r="L1791" s="12">
        <v>4.8500000000000001E-3</v>
      </c>
      <c r="M1791" s="12"/>
    </row>
    <row r="1792" spans="1:13" x14ac:dyDescent="0.3">
      <c r="A1792" s="18">
        <v>1790</v>
      </c>
      <c r="B1792" s="18">
        <f t="shared" si="54"/>
        <v>2020</v>
      </c>
      <c r="C1792" s="17">
        <v>43952</v>
      </c>
      <c r="D1792" s="18" t="s">
        <v>130</v>
      </c>
      <c r="E1792" s="18" t="s">
        <v>36</v>
      </c>
      <c r="F1792" s="18" t="str">
        <f t="shared" si="55"/>
        <v>Unitil-Revenue Decoupling Adjustment Factor (RDAF)-43952</v>
      </c>
      <c r="G1792" s="11" t="s">
        <v>131</v>
      </c>
      <c r="H1792" s="11" t="s">
        <v>49</v>
      </c>
      <c r="I1792" s="11" t="s">
        <v>148</v>
      </c>
      <c r="J1792" s="11" t="s">
        <v>149</v>
      </c>
      <c r="K1792" s="11" t="str">
        <f>IFERROR(INDEX('EDC Component Dictionary'!$C$5:$C$37,MATCH('Rates Database'!J1792,'EDC Component Dictionary'!$B$5:$B$37,0)), "Energy Supply")</f>
        <v>Other</v>
      </c>
      <c r="L1792" s="12">
        <v>4.8500000000000001E-3</v>
      </c>
      <c r="M1792" s="12"/>
    </row>
    <row r="1793" spans="1:13" x14ac:dyDescent="0.3">
      <c r="A1793" s="18">
        <v>1791</v>
      </c>
      <c r="B1793" s="18">
        <f t="shared" si="54"/>
        <v>2020</v>
      </c>
      <c r="C1793" s="17">
        <v>43922</v>
      </c>
      <c r="D1793" s="18" t="s">
        <v>130</v>
      </c>
      <c r="E1793" s="18" t="s">
        <v>36</v>
      </c>
      <c r="F1793" s="18" t="str">
        <f t="shared" si="55"/>
        <v>Unitil-Revenue Decoupling Adjustment Factor (RDAF)-43922</v>
      </c>
      <c r="G1793" s="11" t="s">
        <v>131</v>
      </c>
      <c r="H1793" s="11" t="s">
        <v>49</v>
      </c>
      <c r="I1793" s="11" t="s">
        <v>148</v>
      </c>
      <c r="J1793" s="11" t="s">
        <v>149</v>
      </c>
      <c r="K1793" s="11" t="str">
        <f>IFERROR(INDEX('EDC Component Dictionary'!$C$5:$C$37,MATCH('Rates Database'!J1793,'EDC Component Dictionary'!$B$5:$B$37,0)), "Energy Supply")</f>
        <v>Other</v>
      </c>
      <c r="L1793" s="12">
        <v>4.8500000000000001E-3</v>
      </c>
      <c r="M1793" s="12"/>
    </row>
    <row r="1794" spans="1:13" x14ac:dyDescent="0.3">
      <c r="A1794" s="18">
        <v>1792</v>
      </c>
      <c r="B1794" s="18">
        <f t="shared" si="54"/>
        <v>2020</v>
      </c>
      <c r="C1794" s="17">
        <v>43891</v>
      </c>
      <c r="D1794" s="18" t="s">
        <v>130</v>
      </c>
      <c r="E1794" s="18" t="s">
        <v>36</v>
      </c>
      <c r="F1794" s="18" t="str">
        <f t="shared" si="55"/>
        <v>Unitil-Revenue Decoupling Adjustment Factor (RDAF)-43891</v>
      </c>
      <c r="G1794" s="11" t="s">
        <v>131</v>
      </c>
      <c r="H1794" s="11" t="s">
        <v>49</v>
      </c>
      <c r="I1794" s="11" t="s">
        <v>148</v>
      </c>
      <c r="J1794" s="11" t="s">
        <v>149</v>
      </c>
      <c r="K1794" s="11" t="str">
        <f>IFERROR(INDEX('EDC Component Dictionary'!$C$5:$C$37,MATCH('Rates Database'!J1794,'EDC Component Dictionary'!$B$5:$B$37,0)), "Energy Supply")</f>
        <v>Other</v>
      </c>
      <c r="L1794" s="12">
        <v>4.8500000000000001E-3</v>
      </c>
      <c r="M1794" s="12"/>
    </row>
    <row r="1795" spans="1:13" x14ac:dyDescent="0.3">
      <c r="A1795" s="18">
        <v>1793</v>
      </c>
      <c r="B1795" s="18">
        <f t="shared" ref="B1795:B1858" si="56">YEAR(C1795)</f>
        <v>2020</v>
      </c>
      <c r="C1795" s="17">
        <v>43862</v>
      </c>
      <c r="D1795" s="18" t="s">
        <v>130</v>
      </c>
      <c r="E1795" s="18" t="s">
        <v>36</v>
      </c>
      <c r="F1795" s="18" t="str">
        <f t="shared" si="55"/>
        <v>Unitil-Revenue Decoupling Adjustment Factor (RDAF)-43862</v>
      </c>
      <c r="G1795" s="11" t="s">
        <v>131</v>
      </c>
      <c r="H1795" s="11" t="s">
        <v>49</v>
      </c>
      <c r="I1795" s="11" t="s">
        <v>148</v>
      </c>
      <c r="J1795" s="11" t="s">
        <v>149</v>
      </c>
      <c r="K1795" s="11" t="str">
        <f>IFERROR(INDEX('EDC Component Dictionary'!$C$5:$C$37,MATCH('Rates Database'!J1795,'EDC Component Dictionary'!$B$5:$B$37,0)), "Energy Supply")</f>
        <v>Other</v>
      </c>
      <c r="L1795" s="12">
        <v>4.8500000000000001E-3</v>
      </c>
      <c r="M1795" s="12"/>
    </row>
    <row r="1796" spans="1:13" x14ac:dyDescent="0.3">
      <c r="A1796" s="18">
        <v>1794</v>
      </c>
      <c r="B1796" s="18">
        <f t="shared" si="56"/>
        <v>2020</v>
      </c>
      <c r="C1796" s="17">
        <v>43831</v>
      </c>
      <c r="D1796" s="18" t="s">
        <v>130</v>
      </c>
      <c r="E1796" s="18" t="s">
        <v>36</v>
      </c>
      <c r="F1796" s="18" t="str">
        <f t="shared" ref="F1796:F1859" si="57">_xlfn.CONCAT(E1796,"-",J1796,"-",C1796)</f>
        <v>Unitil-Revenue Decoupling Adjustment Factor (RDAF)-43831</v>
      </c>
      <c r="G1796" s="11" t="s">
        <v>131</v>
      </c>
      <c r="H1796" s="11" t="s">
        <v>49</v>
      </c>
      <c r="I1796" s="11" t="s">
        <v>148</v>
      </c>
      <c r="J1796" s="11" t="s">
        <v>149</v>
      </c>
      <c r="K1796" s="11" t="str">
        <f>IFERROR(INDEX('EDC Component Dictionary'!$C$5:$C$37,MATCH('Rates Database'!J1796,'EDC Component Dictionary'!$B$5:$B$37,0)), "Energy Supply")</f>
        <v>Other</v>
      </c>
      <c r="L1796" s="12">
        <v>4.8500000000000001E-3</v>
      </c>
      <c r="M1796" s="12"/>
    </row>
    <row r="1797" spans="1:13" x14ac:dyDescent="0.3">
      <c r="A1797" s="18">
        <v>1795</v>
      </c>
      <c r="B1797" s="18">
        <f t="shared" si="56"/>
        <v>2019</v>
      </c>
      <c r="C1797" s="17">
        <v>43800</v>
      </c>
      <c r="D1797" s="18" t="s">
        <v>130</v>
      </c>
      <c r="E1797" s="18" t="s">
        <v>36</v>
      </c>
      <c r="F1797" s="18" t="str">
        <f t="shared" si="57"/>
        <v>Unitil-Revenue Decoupling Adjustment Factor (RDAF)-43800</v>
      </c>
      <c r="G1797" s="11" t="s">
        <v>131</v>
      </c>
      <c r="H1797" s="11" t="s">
        <v>49</v>
      </c>
      <c r="I1797" s="11" t="s">
        <v>148</v>
      </c>
      <c r="J1797" s="11" t="s">
        <v>149</v>
      </c>
      <c r="K1797" s="11" t="str">
        <f>IFERROR(INDEX('EDC Component Dictionary'!$C$5:$C$37,MATCH('Rates Database'!J1797,'EDC Component Dictionary'!$B$5:$B$37,0)), "Energy Supply")</f>
        <v>Other</v>
      </c>
      <c r="L1797" s="12">
        <v>4.1799999999999997E-3</v>
      </c>
      <c r="M1797" s="12"/>
    </row>
    <row r="1798" spans="1:13" x14ac:dyDescent="0.3">
      <c r="A1798" s="18">
        <v>1796</v>
      </c>
      <c r="B1798" s="18">
        <f t="shared" si="56"/>
        <v>2019</v>
      </c>
      <c r="C1798" s="17">
        <v>43770</v>
      </c>
      <c r="D1798" s="18" t="s">
        <v>130</v>
      </c>
      <c r="E1798" s="18" t="s">
        <v>36</v>
      </c>
      <c r="F1798" s="18" t="str">
        <f t="shared" si="57"/>
        <v>Unitil-Revenue Decoupling Adjustment Factor (RDAF)-43770</v>
      </c>
      <c r="G1798" s="11" t="s">
        <v>131</v>
      </c>
      <c r="H1798" s="11" t="s">
        <v>49</v>
      </c>
      <c r="I1798" s="11" t="s">
        <v>148</v>
      </c>
      <c r="J1798" s="11" t="s">
        <v>149</v>
      </c>
      <c r="K1798" s="11" t="str">
        <f>IFERROR(INDEX('EDC Component Dictionary'!$C$5:$C$37,MATCH('Rates Database'!J1798,'EDC Component Dictionary'!$B$5:$B$37,0)), "Energy Supply")</f>
        <v>Other</v>
      </c>
      <c r="L1798" s="12">
        <v>4.1799999999999997E-3</v>
      </c>
      <c r="M1798" s="12"/>
    </row>
    <row r="1799" spans="1:13" x14ac:dyDescent="0.3">
      <c r="A1799" s="18">
        <v>1797</v>
      </c>
      <c r="B1799" s="18">
        <f t="shared" si="56"/>
        <v>2019</v>
      </c>
      <c r="C1799" s="17">
        <v>43739</v>
      </c>
      <c r="D1799" s="18" t="s">
        <v>130</v>
      </c>
      <c r="E1799" s="18" t="s">
        <v>36</v>
      </c>
      <c r="F1799" s="18" t="str">
        <f t="shared" si="57"/>
        <v>Unitil-Revenue Decoupling Adjustment Factor (RDAF)-43739</v>
      </c>
      <c r="G1799" s="11" t="s">
        <v>131</v>
      </c>
      <c r="H1799" s="11" t="s">
        <v>49</v>
      </c>
      <c r="I1799" s="11" t="s">
        <v>148</v>
      </c>
      <c r="J1799" s="11" t="s">
        <v>149</v>
      </c>
      <c r="K1799" s="11" t="str">
        <f>IFERROR(INDEX('EDC Component Dictionary'!$C$5:$C$37,MATCH('Rates Database'!J1799,'EDC Component Dictionary'!$B$5:$B$37,0)), "Energy Supply")</f>
        <v>Other</v>
      </c>
      <c r="L1799" s="12">
        <v>4.1799999999999997E-3</v>
      </c>
      <c r="M1799" s="12"/>
    </row>
    <row r="1800" spans="1:13" x14ac:dyDescent="0.3">
      <c r="A1800" s="18">
        <v>1798</v>
      </c>
      <c r="B1800" s="18">
        <f t="shared" si="56"/>
        <v>2019</v>
      </c>
      <c r="C1800" s="17">
        <v>43709</v>
      </c>
      <c r="D1800" s="18" t="s">
        <v>130</v>
      </c>
      <c r="E1800" s="18" t="s">
        <v>36</v>
      </c>
      <c r="F1800" s="18" t="str">
        <f t="shared" si="57"/>
        <v>Unitil-Revenue Decoupling Adjustment Factor (RDAF)-43709</v>
      </c>
      <c r="G1800" s="11" t="s">
        <v>131</v>
      </c>
      <c r="H1800" s="11" t="s">
        <v>49</v>
      </c>
      <c r="I1800" s="11" t="s">
        <v>148</v>
      </c>
      <c r="J1800" s="11" t="s">
        <v>149</v>
      </c>
      <c r="K1800" s="11" t="str">
        <f>IFERROR(INDEX('EDC Component Dictionary'!$C$5:$C$37,MATCH('Rates Database'!J1800,'EDC Component Dictionary'!$B$5:$B$37,0)), "Energy Supply")</f>
        <v>Other</v>
      </c>
      <c r="L1800" s="12">
        <v>4.1799999999999997E-3</v>
      </c>
      <c r="M1800" s="12"/>
    </row>
    <row r="1801" spans="1:13" x14ac:dyDescent="0.3">
      <c r="A1801" s="18">
        <v>1799</v>
      </c>
      <c r="B1801" s="18">
        <f t="shared" si="56"/>
        <v>2019</v>
      </c>
      <c r="C1801" s="17">
        <v>43678</v>
      </c>
      <c r="D1801" s="18" t="s">
        <v>130</v>
      </c>
      <c r="E1801" s="18" t="s">
        <v>36</v>
      </c>
      <c r="F1801" s="18" t="str">
        <f t="shared" si="57"/>
        <v>Unitil-Revenue Decoupling Adjustment Factor (RDAF)-43678</v>
      </c>
      <c r="G1801" s="11" t="s">
        <v>131</v>
      </c>
      <c r="H1801" s="11" t="s">
        <v>49</v>
      </c>
      <c r="I1801" s="11" t="s">
        <v>148</v>
      </c>
      <c r="J1801" s="11" t="s">
        <v>149</v>
      </c>
      <c r="K1801" s="11" t="str">
        <f>IFERROR(INDEX('EDC Component Dictionary'!$C$5:$C$37,MATCH('Rates Database'!J1801,'EDC Component Dictionary'!$B$5:$B$37,0)), "Energy Supply")</f>
        <v>Other</v>
      </c>
      <c r="L1801" s="12">
        <v>4.1799999999999997E-3</v>
      </c>
      <c r="M1801" s="12"/>
    </row>
    <row r="1802" spans="1:13" x14ac:dyDescent="0.3">
      <c r="A1802" s="18">
        <v>1800</v>
      </c>
      <c r="B1802" s="18">
        <f t="shared" si="56"/>
        <v>2019</v>
      </c>
      <c r="C1802" s="17">
        <v>43647</v>
      </c>
      <c r="D1802" s="18" t="s">
        <v>130</v>
      </c>
      <c r="E1802" s="18" t="s">
        <v>36</v>
      </c>
      <c r="F1802" s="18" t="str">
        <f t="shared" si="57"/>
        <v>Unitil-Revenue Decoupling Adjustment Factor (RDAF)-43647</v>
      </c>
      <c r="G1802" s="11" t="s">
        <v>131</v>
      </c>
      <c r="H1802" s="11" t="s">
        <v>49</v>
      </c>
      <c r="I1802" s="11" t="s">
        <v>148</v>
      </c>
      <c r="J1802" s="11" t="s">
        <v>149</v>
      </c>
      <c r="K1802" s="11" t="str">
        <f>IFERROR(INDEX('EDC Component Dictionary'!$C$5:$C$37,MATCH('Rates Database'!J1802,'EDC Component Dictionary'!$B$5:$B$37,0)), "Energy Supply")</f>
        <v>Other</v>
      </c>
      <c r="L1802" s="12">
        <v>4.1799999999999997E-3</v>
      </c>
      <c r="M1802" s="12"/>
    </row>
    <row r="1803" spans="1:13" x14ac:dyDescent="0.3">
      <c r="A1803" s="18">
        <v>1801</v>
      </c>
      <c r="B1803" s="18">
        <f t="shared" si="56"/>
        <v>2019</v>
      </c>
      <c r="C1803" s="17">
        <v>43617</v>
      </c>
      <c r="D1803" s="18" t="s">
        <v>130</v>
      </c>
      <c r="E1803" s="18" t="s">
        <v>36</v>
      </c>
      <c r="F1803" s="18" t="str">
        <f t="shared" si="57"/>
        <v>Unitil-Revenue Decoupling Adjustment Factor (RDAF)-43617</v>
      </c>
      <c r="G1803" s="11" t="s">
        <v>131</v>
      </c>
      <c r="H1803" s="11" t="s">
        <v>49</v>
      </c>
      <c r="I1803" s="11" t="s">
        <v>148</v>
      </c>
      <c r="J1803" s="11" t="s">
        <v>149</v>
      </c>
      <c r="K1803" s="11" t="str">
        <f>IFERROR(INDEX('EDC Component Dictionary'!$C$5:$C$37,MATCH('Rates Database'!J1803,'EDC Component Dictionary'!$B$5:$B$37,0)), "Energy Supply")</f>
        <v>Other</v>
      </c>
      <c r="L1803" s="12">
        <v>4.1799999999999997E-3</v>
      </c>
      <c r="M1803" s="12"/>
    </row>
    <row r="1804" spans="1:13" x14ac:dyDescent="0.3">
      <c r="A1804" s="18">
        <v>1802</v>
      </c>
      <c r="B1804" s="18">
        <f t="shared" si="56"/>
        <v>2019</v>
      </c>
      <c r="C1804" s="17">
        <v>43586</v>
      </c>
      <c r="D1804" s="18" t="s">
        <v>130</v>
      </c>
      <c r="E1804" s="18" t="s">
        <v>36</v>
      </c>
      <c r="F1804" s="18" t="str">
        <f t="shared" si="57"/>
        <v>Unitil-Revenue Decoupling Adjustment Factor (RDAF)-43586</v>
      </c>
      <c r="G1804" s="11" t="s">
        <v>131</v>
      </c>
      <c r="H1804" s="11" t="s">
        <v>49</v>
      </c>
      <c r="I1804" s="11" t="s">
        <v>148</v>
      </c>
      <c r="J1804" s="11" t="s">
        <v>149</v>
      </c>
      <c r="K1804" s="11" t="str">
        <f>IFERROR(INDEX('EDC Component Dictionary'!$C$5:$C$37,MATCH('Rates Database'!J1804,'EDC Component Dictionary'!$B$5:$B$37,0)), "Energy Supply")</f>
        <v>Other</v>
      </c>
      <c r="L1804" s="12">
        <v>4.1799999999999997E-3</v>
      </c>
      <c r="M1804" s="12"/>
    </row>
    <row r="1805" spans="1:13" x14ac:dyDescent="0.3">
      <c r="A1805" s="18">
        <v>1803</v>
      </c>
      <c r="B1805" s="18">
        <f t="shared" si="56"/>
        <v>2019</v>
      </c>
      <c r="C1805" s="17">
        <v>43556</v>
      </c>
      <c r="D1805" s="18" t="s">
        <v>130</v>
      </c>
      <c r="E1805" s="18" t="s">
        <v>36</v>
      </c>
      <c r="F1805" s="18" t="str">
        <f t="shared" si="57"/>
        <v>Unitil-Revenue Decoupling Adjustment Factor (RDAF)-43556</v>
      </c>
      <c r="G1805" s="11" t="s">
        <v>131</v>
      </c>
      <c r="H1805" s="11" t="s">
        <v>49</v>
      </c>
      <c r="I1805" s="11" t="s">
        <v>148</v>
      </c>
      <c r="J1805" s="11" t="s">
        <v>149</v>
      </c>
      <c r="K1805" s="11" t="str">
        <f>IFERROR(INDEX('EDC Component Dictionary'!$C$5:$C$37,MATCH('Rates Database'!J1805,'EDC Component Dictionary'!$B$5:$B$37,0)), "Energy Supply")</f>
        <v>Other</v>
      </c>
      <c r="L1805" s="12">
        <v>4.1799999999999997E-3</v>
      </c>
      <c r="M1805" s="12"/>
    </row>
    <row r="1806" spans="1:13" x14ac:dyDescent="0.3">
      <c r="A1806" s="18">
        <v>1804</v>
      </c>
      <c r="B1806" s="18">
        <f t="shared" si="56"/>
        <v>2019</v>
      </c>
      <c r="C1806" s="17">
        <v>43525</v>
      </c>
      <c r="D1806" s="18" t="s">
        <v>130</v>
      </c>
      <c r="E1806" s="18" t="s">
        <v>36</v>
      </c>
      <c r="F1806" s="18" t="str">
        <f t="shared" si="57"/>
        <v>Unitil-Revenue Decoupling Adjustment Factor (RDAF)-43525</v>
      </c>
      <c r="G1806" s="11" t="s">
        <v>131</v>
      </c>
      <c r="H1806" s="11" t="s">
        <v>49</v>
      </c>
      <c r="I1806" s="11" t="s">
        <v>148</v>
      </c>
      <c r="J1806" s="11" t="s">
        <v>149</v>
      </c>
      <c r="K1806" s="11" t="str">
        <f>IFERROR(INDEX('EDC Component Dictionary'!$C$5:$C$37,MATCH('Rates Database'!J1806,'EDC Component Dictionary'!$B$5:$B$37,0)), "Energy Supply")</f>
        <v>Other</v>
      </c>
      <c r="L1806" s="12">
        <v>4.1799999999999997E-3</v>
      </c>
      <c r="M1806" s="12"/>
    </row>
    <row r="1807" spans="1:13" x14ac:dyDescent="0.3">
      <c r="A1807" s="18">
        <v>1805</v>
      </c>
      <c r="B1807" s="18">
        <f t="shared" si="56"/>
        <v>2019</v>
      </c>
      <c r="C1807" s="17">
        <v>43497</v>
      </c>
      <c r="D1807" s="18" t="s">
        <v>130</v>
      </c>
      <c r="E1807" s="18" t="s">
        <v>36</v>
      </c>
      <c r="F1807" s="18" t="str">
        <f t="shared" si="57"/>
        <v>Unitil-Revenue Decoupling Adjustment Factor (RDAF)-43497</v>
      </c>
      <c r="G1807" s="11" t="s">
        <v>131</v>
      </c>
      <c r="H1807" s="11" t="s">
        <v>49</v>
      </c>
      <c r="I1807" s="11" t="s">
        <v>148</v>
      </c>
      <c r="J1807" s="11" t="s">
        <v>149</v>
      </c>
      <c r="K1807" s="11" t="str">
        <f>IFERROR(INDEX('EDC Component Dictionary'!$C$5:$C$37,MATCH('Rates Database'!J1807,'EDC Component Dictionary'!$B$5:$B$37,0)), "Energy Supply")</f>
        <v>Other</v>
      </c>
      <c r="L1807" s="12">
        <v>4.1799999999999997E-3</v>
      </c>
      <c r="M1807" s="12"/>
    </row>
    <row r="1808" spans="1:13" x14ac:dyDescent="0.3">
      <c r="A1808" s="18">
        <v>1806</v>
      </c>
      <c r="B1808" s="18">
        <f t="shared" si="56"/>
        <v>2019</v>
      </c>
      <c r="C1808" s="17">
        <v>43466</v>
      </c>
      <c r="D1808" s="18" t="s">
        <v>130</v>
      </c>
      <c r="E1808" s="18" t="s">
        <v>36</v>
      </c>
      <c r="F1808" s="18" t="str">
        <f t="shared" si="57"/>
        <v>Unitil-Revenue Decoupling Adjustment Factor (RDAF)-43466</v>
      </c>
      <c r="G1808" s="11" t="s">
        <v>131</v>
      </c>
      <c r="H1808" s="11" t="s">
        <v>49</v>
      </c>
      <c r="I1808" s="11" t="s">
        <v>148</v>
      </c>
      <c r="J1808" s="11" t="s">
        <v>149</v>
      </c>
      <c r="K1808" s="11" t="str">
        <f>IFERROR(INDEX('EDC Component Dictionary'!$C$5:$C$37,MATCH('Rates Database'!J1808,'EDC Component Dictionary'!$B$5:$B$37,0)), "Energy Supply")</f>
        <v>Other</v>
      </c>
      <c r="L1808" s="12">
        <v>4.1799999999999997E-3</v>
      </c>
      <c r="M1808" s="12"/>
    </row>
    <row r="1809" spans="1:13" x14ac:dyDescent="0.3">
      <c r="A1809" s="18">
        <v>1807</v>
      </c>
      <c r="B1809" s="18">
        <f t="shared" si="56"/>
        <v>2023</v>
      </c>
      <c r="C1809" s="17">
        <v>45261</v>
      </c>
      <c r="D1809" s="18" t="s">
        <v>130</v>
      </c>
      <c r="E1809" s="18" t="s">
        <v>36</v>
      </c>
      <c r="F1809" s="18" t="str">
        <f t="shared" si="57"/>
        <v>Unitil-Attorney General Consulting Expense (AGCE)-45261</v>
      </c>
      <c r="G1809" s="11" t="s">
        <v>131</v>
      </c>
      <c r="H1809" s="11" t="s">
        <v>49</v>
      </c>
      <c r="I1809" s="11" t="s">
        <v>132</v>
      </c>
      <c r="J1809" s="11" t="s">
        <v>138</v>
      </c>
      <c r="K1809" s="11" t="str">
        <f>IFERROR(INDEX('EDC Component Dictionary'!$C$5:$C$37,MATCH('Rates Database'!J1809,'EDC Component Dictionary'!$B$5:$B$37,0)), "Energy Supply")</f>
        <v>Distribution System</v>
      </c>
      <c r="L1809" s="12">
        <v>5.1999999999999995E-4</v>
      </c>
      <c r="M1809" s="12"/>
    </row>
    <row r="1810" spans="1:13" x14ac:dyDescent="0.3">
      <c r="A1810" s="18">
        <v>1808</v>
      </c>
      <c r="B1810" s="18">
        <f t="shared" si="56"/>
        <v>2023</v>
      </c>
      <c r="C1810" s="17">
        <v>45231</v>
      </c>
      <c r="D1810" s="18" t="s">
        <v>130</v>
      </c>
      <c r="E1810" s="18" t="s">
        <v>36</v>
      </c>
      <c r="F1810" s="18" t="str">
        <f t="shared" si="57"/>
        <v>Unitil-Attorney General Consulting Expense (AGCE)-45231</v>
      </c>
      <c r="G1810" s="11" t="s">
        <v>131</v>
      </c>
      <c r="H1810" s="11" t="s">
        <v>49</v>
      </c>
      <c r="I1810" s="11" t="s">
        <v>132</v>
      </c>
      <c r="J1810" s="11" t="s">
        <v>138</v>
      </c>
      <c r="K1810" s="11" t="str">
        <f>IFERROR(INDEX('EDC Component Dictionary'!$C$5:$C$37,MATCH('Rates Database'!J1810,'EDC Component Dictionary'!$B$5:$B$37,0)), "Energy Supply")</f>
        <v>Distribution System</v>
      </c>
      <c r="L1810" s="12">
        <v>5.1999999999999995E-4</v>
      </c>
      <c r="M1810" s="12"/>
    </row>
    <row r="1811" spans="1:13" x14ac:dyDescent="0.3">
      <c r="A1811" s="18">
        <v>1809</v>
      </c>
      <c r="B1811" s="18">
        <f t="shared" si="56"/>
        <v>2023</v>
      </c>
      <c r="C1811" s="17">
        <v>45200</v>
      </c>
      <c r="D1811" s="18" t="s">
        <v>130</v>
      </c>
      <c r="E1811" s="18" t="s">
        <v>36</v>
      </c>
      <c r="F1811" s="18" t="str">
        <f t="shared" si="57"/>
        <v>Unitil-Attorney General Consulting Expense (AGCE)-45200</v>
      </c>
      <c r="G1811" s="11" t="s">
        <v>131</v>
      </c>
      <c r="H1811" s="11" t="s">
        <v>49</v>
      </c>
      <c r="I1811" s="11" t="s">
        <v>132</v>
      </c>
      <c r="J1811" s="11" t="s">
        <v>138</v>
      </c>
      <c r="K1811" s="11" t="str">
        <f>IFERROR(INDEX('EDC Component Dictionary'!$C$5:$C$37,MATCH('Rates Database'!J1811,'EDC Component Dictionary'!$B$5:$B$37,0)), "Energy Supply")</f>
        <v>Distribution System</v>
      </c>
      <c r="L1811" s="12">
        <v>5.1999999999999995E-4</v>
      </c>
      <c r="M1811" s="12"/>
    </row>
    <row r="1812" spans="1:13" x14ac:dyDescent="0.3">
      <c r="A1812" s="18">
        <v>1810</v>
      </c>
      <c r="B1812" s="18">
        <f t="shared" si="56"/>
        <v>2023</v>
      </c>
      <c r="C1812" s="17">
        <v>45170</v>
      </c>
      <c r="D1812" s="18" t="s">
        <v>130</v>
      </c>
      <c r="E1812" s="18" t="s">
        <v>36</v>
      </c>
      <c r="F1812" s="18" t="str">
        <f t="shared" si="57"/>
        <v>Unitil-Attorney General Consulting Expense (AGCE)-45170</v>
      </c>
      <c r="G1812" s="11" t="s">
        <v>131</v>
      </c>
      <c r="H1812" s="11" t="s">
        <v>49</v>
      </c>
      <c r="I1812" s="11" t="s">
        <v>132</v>
      </c>
      <c r="J1812" s="11" t="s">
        <v>138</v>
      </c>
      <c r="K1812" s="11" t="str">
        <f>IFERROR(INDEX('EDC Component Dictionary'!$C$5:$C$37,MATCH('Rates Database'!J1812,'EDC Component Dictionary'!$B$5:$B$37,0)), "Energy Supply")</f>
        <v>Distribution System</v>
      </c>
      <c r="L1812" s="12">
        <v>5.1999999999999995E-4</v>
      </c>
      <c r="M1812" s="12"/>
    </row>
    <row r="1813" spans="1:13" x14ac:dyDescent="0.3">
      <c r="A1813" s="18">
        <v>1811</v>
      </c>
      <c r="B1813" s="18">
        <f t="shared" si="56"/>
        <v>2023</v>
      </c>
      <c r="C1813" s="17">
        <v>45139</v>
      </c>
      <c r="D1813" s="18" t="s">
        <v>130</v>
      </c>
      <c r="E1813" s="18" t="s">
        <v>36</v>
      </c>
      <c r="F1813" s="18" t="str">
        <f t="shared" si="57"/>
        <v>Unitil-Attorney General Consulting Expense (AGCE)-45139</v>
      </c>
      <c r="G1813" s="11" t="s">
        <v>131</v>
      </c>
      <c r="H1813" s="11" t="s">
        <v>49</v>
      </c>
      <c r="I1813" s="11" t="s">
        <v>132</v>
      </c>
      <c r="J1813" s="11" t="s">
        <v>138</v>
      </c>
      <c r="K1813" s="11" t="str">
        <f>IFERROR(INDEX('EDC Component Dictionary'!$C$5:$C$37,MATCH('Rates Database'!J1813,'EDC Component Dictionary'!$B$5:$B$37,0)), "Energy Supply")</f>
        <v>Distribution System</v>
      </c>
      <c r="L1813" s="12">
        <v>5.1999999999999995E-4</v>
      </c>
      <c r="M1813" s="12"/>
    </row>
    <row r="1814" spans="1:13" x14ac:dyDescent="0.3">
      <c r="A1814" s="18">
        <v>1812</v>
      </c>
      <c r="B1814" s="18">
        <f t="shared" si="56"/>
        <v>2023</v>
      </c>
      <c r="C1814" s="17">
        <v>45108</v>
      </c>
      <c r="D1814" s="18" t="s">
        <v>130</v>
      </c>
      <c r="E1814" s="18" t="s">
        <v>36</v>
      </c>
      <c r="F1814" s="18" t="str">
        <f t="shared" si="57"/>
        <v>Unitil-Attorney General Consulting Expense (AGCE)-45108</v>
      </c>
      <c r="G1814" s="11" t="s">
        <v>131</v>
      </c>
      <c r="H1814" s="11" t="s">
        <v>49</v>
      </c>
      <c r="I1814" s="11" t="s">
        <v>132</v>
      </c>
      <c r="J1814" s="11" t="s">
        <v>138</v>
      </c>
      <c r="K1814" s="11" t="str">
        <f>IFERROR(INDEX('EDC Component Dictionary'!$C$5:$C$37,MATCH('Rates Database'!J1814,'EDC Component Dictionary'!$B$5:$B$37,0)), "Energy Supply")</f>
        <v>Distribution System</v>
      </c>
      <c r="L1814" s="12">
        <v>5.1999999999999995E-4</v>
      </c>
      <c r="M1814" s="12"/>
    </row>
    <row r="1815" spans="1:13" x14ac:dyDescent="0.3">
      <c r="A1815" s="18">
        <v>1813</v>
      </c>
      <c r="B1815" s="18">
        <f t="shared" si="56"/>
        <v>2023</v>
      </c>
      <c r="C1815" s="17">
        <v>45078</v>
      </c>
      <c r="D1815" s="18" t="s">
        <v>130</v>
      </c>
      <c r="E1815" s="18" t="s">
        <v>36</v>
      </c>
      <c r="F1815" s="18" t="str">
        <f t="shared" si="57"/>
        <v>Unitil-Attorney General Consulting Expense (AGCE)-45078</v>
      </c>
      <c r="G1815" s="11" t="s">
        <v>131</v>
      </c>
      <c r="H1815" s="11" t="s">
        <v>49</v>
      </c>
      <c r="I1815" s="11" t="s">
        <v>132</v>
      </c>
      <c r="J1815" s="11" t="s">
        <v>138</v>
      </c>
      <c r="K1815" s="11" t="str">
        <f>IFERROR(INDEX('EDC Component Dictionary'!$C$5:$C$37,MATCH('Rates Database'!J1815,'EDC Component Dictionary'!$B$5:$B$37,0)), "Energy Supply")</f>
        <v>Distribution System</v>
      </c>
      <c r="L1815" s="12">
        <v>5.1999999999999995E-4</v>
      </c>
      <c r="M1815" s="12"/>
    </row>
    <row r="1816" spans="1:13" x14ac:dyDescent="0.3">
      <c r="A1816" s="18">
        <v>1814</v>
      </c>
      <c r="B1816" s="18">
        <f t="shared" si="56"/>
        <v>2023</v>
      </c>
      <c r="C1816" s="17">
        <v>45047</v>
      </c>
      <c r="D1816" s="18" t="s">
        <v>130</v>
      </c>
      <c r="E1816" s="18" t="s">
        <v>36</v>
      </c>
      <c r="F1816" s="18" t="str">
        <f t="shared" si="57"/>
        <v>Unitil-Attorney General Consulting Expense (AGCE)-45047</v>
      </c>
      <c r="G1816" s="11" t="s">
        <v>131</v>
      </c>
      <c r="H1816" s="11" t="s">
        <v>49</v>
      </c>
      <c r="I1816" s="11" t="s">
        <v>132</v>
      </c>
      <c r="J1816" s="11" t="s">
        <v>138</v>
      </c>
      <c r="K1816" s="11" t="str">
        <f>IFERROR(INDEX('EDC Component Dictionary'!$C$5:$C$37,MATCH('Rates Database'!J1816,'EDC Component Dictionary'!$B$5:$B$37,0)), "Energy Supply")</f>
        <v>Distribution System</v>
      </c>
      <c r="L1816" s="12">
        <v>5.1999999999999995E-4</v>
      </c>
      <c r="M1816" s="12"/>
    </row>
    <row r="1817" spans="1:13" x14ac:dyDescent="0.3">
      <c r="A1817" s="18">
        <v>1815</v>
      </c>
      <c r="B1817" s="18">
        <f t="shared" si="56"/>
        <v>2023</v>
      </c>
      <c r="C1817" s="17">
        <v>45017</v>
      </c>
      <c r="D1817" s="18" t="s">
        <v>130</v>
      </c>
      <c r="E1817" s="18" t="s">
        <v>36</v>
      </c>
      <c r="F1817" s="18" t="str">
        <f t="shared" si="57"/>
        <v>Unitil-Attorney General Consulting Expense (AGCE)-45017</v>
      </c>
      <c r="G1817" s="11" t="s">
        <v>131</v>
      </c>
      <c r="H1817" s="11" t="s">
        <v>49</v>
      </c>
      <c r="I1817" s="11" t="s">
        <v>132</v>
      </c>
      <c r="J1817" s="11" t="s">
        <v>138</v>
      </c>
      <c r="K1817" s="11" t="str">
        <f>IFERROR(INDEX('EDC Component Dictionary'!$C$5:$C$37,MATCH('Rates Database'!J1817,'EDC Component Dictionary'!$B$5:$B$37,0)), "Energy Supply")</f>
        <v>Distribution System</v>
      </c>
      <c r="L1817" s="12">
        <v>5.1999999999999995E-4</v>
      </c>
      <c r="M1817" s="12"/>
    </row>
    <row r="1818" spans="1:13" x14ac:dyDescent="0.3">
      <c r="A1818" s="18">
        <v>1816</v>
      </c>
      <c r="B1818" s="18">
        <f t="shared" si="56"/>
        <v>2023</v>
      </c>
      <c r="C1818" s="17">
        <v>44986</v>
      </c>
      <c r="D1818" s="18" t="s">
        <v>130</v>
      </c>
      <c r="E1818" s="18" t="s">
        <v>36</v>
      </c>
      <c r="F1818" s="18" t="str">
        <f t="shared" si="57"/>
        <v>Unitil-Attorney General Consulting Expense (AGCE)-44986</v>
      </c>
      <c r="G1818" s="11" t="s">
        <v>131</v>
      </c>
      <c r="H1818" s="11" t="s">
        <v>49</v>
      </c>
      <c r="I1818" s="11" t="s">
        <v>132</v>
      </c>
      <c r="J1818" s="11" t="s">
        <v>138</v>
      </c>
      <c r="K1818" s="11" t="str">
        <f>IFERROR(INDEX('EDC Component Dictionary'!$C$5:$C$37,MATCH('Rates Database'!J1818,'EDC Component Dictionary'!$B$5:$B$37,0)), "Energy Supply")</f>
        <v>Distribution System</v>
      </c>
      <c r="L1818" s="12">
        <v>5.1999999999999995E-4</v>
      </c>
      <c r="M1818" s="12"/>
    </row>
    <row r="1819" spans="1:13" x14ac:dyDescent="0.3">
      <c r="A1819" s="18">
        <v>1817</v>
      </c>
      <c r="B1819" s="18">
        <f t="shared" si="56"/>
        <v>2023</v>
      </c>
      <c r="C1819" s="17">
        <v>44958</v>
      </c>
      <c r="D1819" s="18" t="s">
        <v>130</v>
      </c>
      <c r="E1819" s="18" t="s">
        <v>36</v>
      </c>
      <c r="F1819" s="18" t="str">
        <f t="shared" si="57"/>
        <v>Unitil-Attorney General Consulting Expense (AGCE)-44958</v>
      </c>
      <c r="G1819" s="11" t="s">
        <v>131</v>
      </c>
      <c r="H1819" s="11" t="s">
        <v>49</v>
      </c>
      <c r="I1819" s="11" t="s">
        <v>132</v>
      </c>
      <c r="J1819" s="11" t="s">
        <v>138</v>
      </c>
      <c r="K1819" s="11" t="str">
        <f>IFERROR(INDEX('EDC Component Dictionary'!$C$5:$C$37,MATCH('Rates Database'!J1819,'EDC Component Dictionary'!$B$5:$B$37,0)), "Energy Supply")</f>
        <v>Distribution System</v>
      </c>
      <c r="L1819" s="12">
        <v>5.1999999999999995E-4</v>
      </c>
      <c r="M1819" s="12"/>
    </row>
    <row r="1820" spans="1:13" x14ac:dyDescent="0.3">
      <c r="A1820" s="18">
        <v>1818</v>
      </c>
      <c r="B1820" s="18">
        <f t="shared" si="56"/>
        <v>2023</v>
      </c>
      <c r="C1820" s="17">
        <v>44927</v>
      </c>
      <c r="D1820" s="18" t="s">
        <v>130</v>
      </c>
      <c r="E1820" s="18" t="s">
        <v>36</v>
      </c>
      <c r="F1820" s="18" t="str">
        <f t="shared" si="57"/>
        <v>Unitil-Attorney General Consulting Expense (AGCE)-44927</v>
      </c>
      <c r="G1820" s="11" t="s">
        <v>131</v>
      </c>
      <c r="H1820" s="11" t="s">
        <v>49</v>
      </c>
      <c r="I1820" s="11" t="s">
        <v>132</v>
      </c>
      <c r="J1820" s="11" t="s">
        <v>138</v>
      </c>
      <c r="K1820" s="11" t="str">
        <f>IFERROR(INDEX('EDC Component Dictionary'!$C$5:$C$37,MATCH('Rates Database'!J1820,'EDC Component Dictionary'!$B$5:$B$37,0)), "Energy Supply")</f>
        <v>Distribution System</v>
      </c>
      <c r="L1820" s="12">
        <v>5.1999999999999995E-4</v>
      </c>
      <c r="M1820" s="12"/>
    </row>
    <row r="1821" spans="1:13" x14ac:dyDescent="0.3">
      <c r="A1821" s="18">
        <v>1819</v>
      </c>
      <c r="B1821" s="18">
        <f t="shared" si="56"/>
        <v>2022</v>
      </c>
      <c r="C1821" s="17">
        <v>44896</v>
      </c>
      <c r="D1821" s="18" t="s">
        <v>130</v>
      </c>
      <c r="E1821" s="18" t="s">
        <v>36</v>
      </c>
      <c r="F1821" s="18" t="str">
        <f t="shared" si="57"/>
        <v>Unitil-Attorney General Consulting Expense (AGCE)-44896</v>
      </c>
      <c r="G1821" s="11" t="s">
        <v>131</v>
      </c>
      <c r="H1821" s="11" t="s">
        <v>49</v>
      </c>
      <c r="I1821" s="11" t="s">
        <v>132</v>
      </c>
      <c r="J1821" s="11" t="s">
        <v>138</v>
      </c>
      <c r="K1821" s="11" t="str">
        <f>IFERROR(INDEX('EDC Component Dictionary'!$C$5:$C$37,MATCH('Rates Database'!J1821,'EDC Component Dictionary'!$B$5:$B$37,0)), "Energy Supply")</f>
        <v>Distribution System</v>
      </c>
      <c r="L1821" s="12">
        <v>5.0000000000000002E-5</v>
      </c>
      <c r="M1821" s="12"/>
    </row>
    <row r="1822" spans="1:13" x14ac:dyDescent="0.3">
      <c r="A1822" s="18">
        <v>1820</v>
      </c>
      <c r="B1822" s="18">
        <f t="shared" si="56"/>
        <v>2022</v>
      </c>
      <c r="C1822" s="17">
        <v>44866</v>
      </c>
      <c r="D1822" s="18" t="s">
        <v>130</v>
      </c>
      <c r="E1822" s="18" t="s">
        <v>36</v>
      </c>
      <c r="F1822" s="18" t="str">
        <f t="shared" si="57"/>
        <v>Unitil-Attorney General Consulting Expense (AGCE)-44866</v>
      </c>
      <c r="G1822" s="11" t="s">
        <v>131</v>
      </c>
      <c r="H1822" s="11" t="s">
        <v>49</v>
      </c>
      <c r="I1822" s="11" t="s">
        <v>132</v>
      </c>
      <c r="J1822" s="11" t="s">
        <v>138</v>
      </c>
      <c r="K1822" s="11" t="str">
        <f>IFERROR(INDEX('EDC Component Dictionary'!$C$5:$C$37,MATCH('Rates Database'!J1822,'EDC Component Dictionary'!$B$5:$B$37,0)), "Energy Supply")</f>
        <v>Distribution System</v>
      </c>
      <c r="L1822" s="12">
        <v>5.0000000000000002E-5</v>
      </c>
      <c r="M1822" s="12"/>
    </row>
    <row r="1823" spans="1:13" x14ac:dyDescent="0.3">
      <c r="A1823" s="18">
        <v>1821</v>
      </c>
      <c r="B1823" s="18">
        <f t="shared" si="56"/>
        <v>2022</v>
      </c>
      <c r="C1823" s="17">
        <v>44835</v>
      </c>
      <c r="D1823" s="18" t="s">
        <v>130</v>
      </c>
      <c r="E1823" s="18" t="s">
        <v>36</v>
      </c>
      <c r="F1823" s="18" t="str">
        <f t="shared" si="57"/>
        <v>Unitil-Attorney General Consulting Expense (AGCE)-44835</v>
      </c>
      <c r="G1823" s="11" t="s">
        <v>131</v>
      </c>
      <c r="H1823" s="11" t="s">
        <v>49</v>
      </c>
      <c r="I1823" s="11" t="s">
        <v>132</v>
      </c>
      <c r="J1823" s="11" t="s">
        <v>138</v>
      </c>
      <c r="K1823" s="11" t="str">
        <f>IFERROR(INDEX('EDC Component Dictionary'!$C$5:$C$37,MATCH('Rates Database'!J1823,'EDC Component Dictionary'!$B$5:$B$37,0)), "Energy Supply")</f>
        <v>Distribution System</v>
      </c>
      <c r="L1823" s="12">
        <v>5.0000000000000002E-5</v>
      </c>
      <c r="M1823" s="12"/>
    </row>
    <row r="1824" spans="1:13" x14ac:dyDescent="0.3">
      <c r="A1824" s="18">
        <v>1822</v>
      </c>
      <c r="B1824" s="18">
        <f t="shared" si="56"/>
        <v>2022</v>
      </c>
      <c r="C1824" s="17">
        <v>44805</v>
      </c>
      <c r="D1824" s="18" t="s">
        <v>130</v>
      </c>
      <c r="E1824" s="18" t="s">
        <v>36</v>
      </c>
      <c r="F1824" s="18" t="str">
        <f t="shared" si="57"/>
        <v>Unitil-Attorney General Consulting Expense (AGCE)-44805</v>
      </c>
      <c r="G1824" s="11" t="s">
        <v>131</v>
      </c>
      <c r="H1824" s="11" t="s">
        <v>49</v>
      </c>
      <c r="I1824" s="11" t="s">
        <v>132</v>
      </c>
      <c r="J1824" s="11" t="s">
        <v>138</v>
      </c>
      <c r="K1824" s="11" t="str">
        <f>IFERROR(INDEX('EDC Component Dictionary'!$C$5:$C$37,MATCH('Rates Database'!J1824,'EDC Component Dictionary'!$B$5:$B$37,0)), "Energy Supply")</f>
        <v>Distribution System</v>
      </c>
      <c r="L1824" s="12">
        <v>5.0000000000000002E-5</v>
      </c>
      <c r="M1824" s="12"/>
    </row>
    <row r="1825" spans="1:13" x14ac:dyDescent="0.3">
      <c r="A1825" s="18">
        <v>1823</v>
      </c>
      <c r="B1825" s="18">
        <f t="shared" si="56"/>
        <v>2022</v>
      </c>
      <c r="C1825" s="17">
        <v>44774</v>
      </c>
      <c r="D1825" s="18" t="s">
        <v>130</v>
      </c>
      <c r="E1825" s="18" t="s">
        <v>36</v>
      </c>
      <c r="F1825" s="18" t="str">
        <f t="shared" si="57"/>
        <v>Unitil-Attorney General Consulting Expense (AGCE)-44774</v>
      </c>
      <c r="G1825" s="11" t="s">
        <v>131</v>
      </c>
      <c r="H1825" s="11" t="s">
        <v>49</v>
      </c>
      <c r="I1825" s="11" t="s">
        <v>132</v>
      </c>
      <c r="J1825" s="11" t="s">
        <v>138</v>
      </c>
      <c r="K1825" s="11" t="str">
        <f>IFERROR(INDEX('EDC Component Dictionary'!$C$5:$C$37,MATCH('Rates Database'!J1825,'EDC Component Dictionary'!$B$5:$B$37,0)), "Energy Supply")</f>
        <v>Distribution System</v>
      </c>
      <c r="L1825" s="12">
        <v>5.0000000000000002E-5</v>
      </c>
      <c r="M1825" s="12"/>
    </row>
    <row r="1826" spans="1:13" x14ac:dyDescent="0.3">
      <c r="A1826" s="18">
        <v>1824</v>
      </c>
      <c r="B1826" s="18">
        <f t="shared" si="56"/>
        <v>2022</v>
      </c>
      <c r="C1826" s="17">
        <v>44743</v>
      </c>
      <c r="D1826" s="18" t="s">
        <v>130</v>
      </c>
      <c r="E1826" s="18" t="s">
        <v>36</v>
      </c>
      <c r="F1826" s="18" t="str">
        <f t="shared" si="57"/>
        <v>Unitil-Attorney General Consulting Expense (AGCE)-44743</v>
      </c>
      <c r="G1826" s="11" t="s">
        <v>131</v>
      </c>
      <c r="H1826" s="11" t="s">
        <v>49</v>
      </c>
      <c r="I1826" s="11" t="s">
        <v>132</v>
      </c>
      <c r="J1826" s="11" t="s">
        <v>138</v>
      </c>
      <c r="K1826" s="11" t="str">
        <f>IFERROR(INDEX('EDC Component Dictionary'!$C$5:$C$37,MATCH('Rates Database'!J1826,'EDC Component Dictionary'!$B$5:$B$37,0)), "Energy Supply")</f>
        <v>Distribution System</v>
      </c>
      <c r="L1826" s="12">
        <v>5.0000000000000002E-5</v>
      </c>
      <c r="M1826" s="12"/>
    </row>
    <row r="1827" spans="1:13" x14ac:dyDescent="0.3">
      <c r="A1827" s="18">
        <v>1825</v>
      </c>
      <c r="B1827" s="18">
        <f t="shared" si="56"/>
        <v>2022</v>
      </c>
      <c r="C1827" s="17">
        <v>44713</v>
      </c>
      <c r="D1827" s="18" t="s">
        <v>130</v>
      </c>
      <c r="E1827" s="18" t="s">
        <v>36</v>
      </c>
      <c r="F1827" s="18" t="str">
        <f t="shared" si="57"/>
        <v>Unitil-Attorney General Consulting Expense (AGCE)-44713</v>
      </c>
      <c r="G1827" s="11" t="s">
        <v>131</v>
      </c>
      <c r="H1827" s="11" t="s">
        <v>49</v>
      </c>
      <c r="I1827" s="11" t="s">
        <v>132</v>
      </c>
      <c r="J1827" s="11" t="s">
        <v>138</v>
      </c>
      <c r="K1827" s="11" t="str">
        <f>IFERROR(INDEX('EDC Component Dictionary'!$C$5:$C$37,MATCH('Rates Database'!J1827,'EDC Component Dictionary'!$B$5:$B$37,0)), "Energy Supply")</f>
        <v>Distribution System</v>
      </c>
      <c r="L1827" s="12">
        <v>5.0000000000000002E-5</v>
      </c>
      <c r="M1827" s="12"/>
    </row>
    <row r="1828" spans="1:13" x14ac:dyDescent="0.3">
      <c r="A1828" s="18">
        <v>1826</v>
      </c>
      <c r="B1828" s="18">
        <f t="shared" si="56"/>
        <v>2022</v>
      </c>
      <c r="C1828" s="17">
        <v>44682</v>
      </c>
      <c r="D1828" s="18" t="s">
        <v>130</v>
      </c>
      <c r="E1828" s="18" t="s">
        <v>36</v>
      </c>
      <c r="F1828" s="18" t="str">
        <f t="shared" si="57"/>
        <v>Unitil-Attorney General Consulting Expense (AGCE)-44682</v>
      </c>
      <c r="G1828" s="11" t="s">
        <v>131</v>
      </c>
      <c r="H1828" s="11" t="s">
        <v>49</v>
      </c>
      <c r="I1828" s="11" t="s">
        <v>132</v>
      </c>
      <c r="J1828" s="11" t="s">
        <v>138</v>
      </c>
      <c r="K1828" s="11" t="str">
        <f>IFERROR(INDEX('EDC Component Dictionary'!$C$5:$C$37,MATCH('Rates Database'!J1828,'EDC Component Dictionary'!$B$5:$B$37,0)), "Energy Supply")</f>
        <v>Distribution System</v>
      </c>
      <c r="L1828" s="12">
        <v>5.0000000000000002E-5</v>
      </c>
      <c r="M1828" s="12"/>
    </row>
    <row r="1829" spans="1:13" x14ac:dyDescent="0.3">
      <c r="A1829" s="18">
        <v>1827</v>
      </c>
      <c r="B1829" s="18">
        <f t="shared" si="56"/>
        <v>2022</v>
      </c>
      <c r="C1829" s="17">
        <v>44652</v>
      </c>
      <c r="D1829" s="18" t="s">
        <v>130</v>
      </c>
      <c r="E1829" s="18" t="s">
        <v>36</v>
      </c>
      <c r="F1829" s="18" t="str">
        <f t="shared" si="57"/>
        <v>Unitil-Attorney General Consulting Expense (AGCE)-44652</v>
      </c>
      <c r="G1829" s="11" t="s">
        <v>131</v>
      </c>
      <c r="H1829" s="11" t="s">
        <v>49</v>
      </c>
      <c r="I1829" s="11" t="s">
        <v>132</v>
      </c>
      <c r="J1829" s="11" t="s">
        <v>138</v>
      </c>
      <c r="K1829" s="11" t="str">
        <f>IFERROR(INDEX('EDC Component Dictionary'!$C$5:$C$37,MATCH('Rates Database'!J1829,'EDC Component Dictionary'!$B$5:$B$37,0)), "Energy Supply")</f>
        <v>Distribution System</v>
      </c>
      <c r="L1829" s="12">
        <v>5.0000000000000002E-5</v>
      </c>
      <c r="M1829" s="12"/>
    </row>
    <row r="1830" spans="1:13" x14ac:dyDescent="0.3">
      <c r="A1830" s="18">
        <v>1828</v>
      </c>
      <c r="B1830" s="18">
        <f t="shared" si="56"/>
        <v>2022</v>
      </c>
      <c r="C1830" s="17">
        <v>44621</v>
      </c>
      <c r="D1830" s="18" t="s">
        <v>130</v>
      </c>
      <c r="E1830" s="18" t="s">
        <v>36</v>
      </c>
      <c r="F1830" s="18" t="str">
        <f t="shared" si="57"/>
        <v>Unitil-Attorney General Consulting Expense (AGCE)-44621</v>
      </c>
      <c r="G1830" s="11" t="s">
        <v>131</v>
      </c>
      <c r="H1830" s="11" t="s">
        <v>49</v>
      </c>
      <c r="I1830" s="11" t="s">
        <v>132</v>
      </c>
      <c r="J1830" s="11" t="s">
        <v>138</v>
      </c>
      <c r="K1830" s="11" t="str">
        <f>IFERROR(INDEX('EDC Component Dictionary'!$C$5:$C$37,MATCH('Rates Database'!J1830,'EDC Component Dictionary'!$B$5:$B$37,0)), "Energy Supply")</f>
        <v>Distribution System</v>
      </c>
      <c r="L1830" s="12">
        <v>5.0000000000000002E-5</v>
      </c>
      <c r="M1830" s="12"/>
    </row>
    <row r="1831" spans="1:13" x14ac:dyDescent="0.3">
      <c r="A1831" s="18">
        <v>1829</v>
      </c>
      <c r="B1831" s="18">
        <f t="shared" si="56"/>
        <v>2022</v>
      </c>
      <c r="C1831" s="17">
        <v>44593</v>
      </c>
      <c r="D1831" s="18" t="s">
        <v>130</v>
      </c>
      <c r="E1831" s="18" t="s">
        <v>36</v>
      </c>
      <c r="F1831" s="18" t="str">
        <f t="shared" si="57"/>
        <v>Unitil-Attorney General Consulting Expense (AGCE)-44593</v>
      </c>
      <c r="G1831" s="11" t="s">
        <v>131</v>
      </c>
      <c r="H1831" s="11" t="s">
        <v>49</v>
      </c>
      <c r="I1831" s="11" t="s">
        <v>132</v>
      </c>
      <c r="J1831" s="11" t="s">
        <v>138</v>
      </c>
      <c r="K1831" s="11" t="str">
        <f>IFERROR(INDEX('EDC Component Dictionary'!$C$5:$C$37,MATCH('Rates Database'!J1831,'EDC Component Dictionary'!$B$5:$B$37,0)), "Energy Supply")</f>
        <v>Distribution System</v>
      </c>
      <c r="L1831" s="12">
        <v>5.0000000000000002E-5</v>
      </c>
      <c r="M1831" s="12"/>
    </row>
    <row r="1832" spans="1:13" x14ac:dyDescent="0.3">
      <c r="A1832" s="18">
        <v>1830</v>
      </c>
      <c r="B1832" s="18">
        <f t="shared" si="56"/>
        <v>2022</v>
      </c>
      <c r="C1832" s="17">
        <v>44562</v>
      </c>
      <c r="D1832" s="18" t="s">
        <v>130</v>
      </c>
      <c r="E1832" s="18" t="s">
        <v>36</v>
      </c>
      <c r="F1832" s="18" t="str">
        <f t="shared" si="57"/>
        <v>Unitil-Attorney General Consulting Expense (AGCE)-44562</v>
      </c>
      <c r="G1832" s="11" t="s">
        <v>131</v>
      </c>
      <c r="H1832" s="11" t="s">
        <v>49</v>
      </c>
      <c r="I1832" s="11" t="s">
        <v>132</v>
      </c>
      <c r="J1832" s="11" t="s">
        <v>138</v>
      </c>
      <c r="K1832" s="11" t="str">
        <f>IFERROR(INDEX('EDC Component Dictionary'!$C$5:$C$37,MATCH('Rates Database'!J1832,'EDC Component Dictionary'!$B$5:$B$37,0)), "Energy Supply")</f>
        <v>Distribution System</v>
      </c>
      <c r="L1832" s="12">
        <v>5.0000000000000002E-5</v>
      </c>
      <c r="M1832" s="12"/>
    </row>
    <row r="1833" spans="1:13" x14ac:dyDescent="0.3">
      <c r="A1833" s="18">
        <v>1831</v>
      </c>
      <c r="B1833" s="18">
        <f t="shared" si="56"/>
        <v>2021</v>
      </c>
      <c r="C1833" s="17">
        <v>44531</v>
      </c>
      <c r="D1833" s="18" t="s">
        <v>130</v>
      </c>
      <c r="E1833" s="18" t="s">
        <v>36</v>
      </c>
      <c r="F1833" s="18" t="str">
        <f t="shared" si="57"/>
        <v>Unitil-Attorney General Consulting Expense (AGCE)-44531</v>
      </c>
      <c r="G1833" s="11" t="s">
        <v>131</v>
      </c>
      <c r="H1833" s="11" t="s">
        <v>49</v>
      </c>
      <c r="I1833" s="11" t="s">
        <v>132</v>
      </c>
      <c r="J1833" s="11" t="s">
        <v>138</v>
      </c>
      <c r="K1833" s="11" t="str">
        <f>IFERROR(INDEX('EDC Component Dictionary'!$C$5:$C$37,MATCH('Rates Database'!J1833,'EDC Component Dictionary'!$B$5:$B$37,0)), "Energy Supply")</f>
        <v>Distribution System</v>
      </c>
      <c r="L1833" s="12">
        <v>6.7000000000000002E-4</v>
      </c>
      <c r="M1833" s="12"/>
    </row>
    <row r="1834" spans="1:13" x14ac:dyDescent="0.3">
      <c r="A1834" s="18">
        <v>1832</v>
      </c>
      <c r="B1834" s="18">
        <f t="shared" si="56"/>
        <v>2021</v>
      </c>
      <c r="C1834" s="17">
        <v>44501</v>
      </c>
      <c r="D1834" s="18" t="s">
        <v>130</v>
      </c>
      <c r="E1834" s="18" t="s">
        <v>36</v>
      </c>
      <c r="F1834" s="18" t="str">
        <f t="shared" si="57"/>
        <v>Unitil-Attorney General Consulting Expense (AGCE)-44501</v>
      </c>
      <c r="G1834" s="11" t="s">
        <v>131</v>
      </c>
      <c r="H1834" s="11" t="s">
        <v>49</v>
      </c>
      <c r="I1834" s="11" t="s">
        <v>132</v>
      </c>
      <c r="J1834" s="11" t="s">
        <v>138</v>
      </c>
      <c r="K1834" s="11" t="str">
        <f>IFERROR(INDEX('EDC Component Dictionary'!$C$5:$C$37,MATCH('Rates Database'!J1834,'EDC Component Dictionary'!$B$5:$B$37,0)), "Energy Supply")</f>
        <v>Distribution System</v>
      </c>
      <c r="L1834" s="12">
        <v>6.7000000000000002E-4</v>
      </c>
      <c r="M1834" s="12"/>
    </row>
    <row r="1835" spans="1:13" x14ac:dyDescent="0.3">
      <c r="A1835" s="18">
        <v>1833</v>
      </c>
      <c r="B1835" s="18">
        <f t="shared" si="56"/>
        <v>2021</v>
      </c>
      <c r="C1835" s="17">
        <v>44470</v>
      </c>
      <c r="D1835" s="18" t="s">
        <v>130</v>
      </c>
      <c r="E1835" s="18" t="s">
        <v>36</v>
      </c>
      <c r="F1835" s="18" t="str">
        <f t="shared" si="57"/>
        <v>Unitil-Attorney General Consulting Expense (AGCE)-44470</v>
      </c>
      <c r="G1835" s="11" t="s">
        <v>131</v>
      </c>
      <c r="H1835" s="11" t="s">
        <v>49</v>
      </c>
      <c r="I1835" s="11" t="s">
        <v>132</v>
      </c>
      <c r="J1835" s="11" t="s">
        <v>138</v>
      </c>
      <c r="K1835" s="11" t="str">
        <f>IFERROR(INDEX('EDC Component Dictionary'!$C$5:$C$37,MATCH('Rates Database'!J1835,'EDC Component Dictionary'!$B$5:$B$37,0)), "Energy Supply")</f>
        <v>Distribution System</v>
      </c>
      <c r="L1835" s="12">
        <v>6.7000000000000002E-4</v>
      </c>
      <c r="M1835" s="12"/>
    </row>
    <row r="1836" spans="1:13" x14ac:dyDescent="0.3">
      <c r="A1836" s="18">
        <v>1834</v>
      </c>
      <c r="B1836" s="18">
        <f t="shared" si="56"/>
        <v>2021</v>
      </c>
      <c r="C1836" s="17">
        <v>44440</v>
      </c>
      <c r="D1836" s="18" t="s">
        <v>130</v>
      </c>
      <c r="E1836" s="18" t="s">
        <v>36</v>
      </c>
      <c r="F1836" s="18" t="str">
        <f t="shared" si="57"/>
        <v>Unitil-Attorney General Consulting Expense (AGCE)-44440</v>
      </c>
      <c r="G1836" s="11" t="s">
        <v>131</v>
      </c>
      <c r="H1836" s="11" t="s">
        <v>49</v>
      </c>
      <c r="I1836" s="11" t="s">
        <v>132</v>
      </c>
      <c r="J1836" s="11" t="s">
        <v>138</v>
      </c>
      <c r="K1836" s="11" t="str">
        <f>IFERROR(INDEX('EDC Component Dictionary'!$C$5:$C$37,MATCH('Rates Database'!J1836,'EDC Component Dictionary'!$B$5:$B$37,0)), "Energy Supply")</f>
        <v>Distribution System</v>
      </c>
      <c r="L1836" s="12">
        <v>6.7000000000000002E-4</v>
      </c>
      <c r="M1836" s="12"/>
    </row>
    <row r="1837" spans="1:13" x14ac:dyDescent="0.3">
      <c r="A1837" s="18">
        <v>1835</v>
      </c>
      <c r="B1837" s="18">
        <f t="shared" si="56"/>
        <v>2021</v>
      </c>
      <c r="C1837" s="17">
        <v>44409</v>
      </c>
      <c r="D1837" s="18" t="s">
        <v>130</v>
      </c>
      <c r="E1837" s="18" t="s">
        <v>36</v>
      </c>
      <c r="F1837" s="18" t="str">
        <f t="shared" si="57"/>
        <v>Unitil-Attorney General Consulting Expense (AGCE)-44409</v>
      </c>
      <c r="G1837" s="11" t="s">
        <v>131</v>
      </c>
      <c r="H1837" s="11" t="s">
        <v>49</v>
      </c>
      <c r="I1837" s="11" t="s">
        <v>132</v>
      </c>
      <c r="J1837" s="11" t="s">
        <v>138</v>
      </c>
      <c r="K1837" s="11" t="str">
        <f>IFERROR(INDEX('EDC Component Dictionary'!$C$5:$C$37,MATCH('Rates Database'!J1837,'EDC Component Dictionary'!$B$5:$B$37,0)), "Energy Supply")</f>
        <v>Distribution System</v>
      </c>
      <c r="L1837" s="12">
        <v>6.7000000000000002E-4</v>
      </c>
      <c r="M1837" s="12"/>
    </row>
    <row r="1838" spans="1:13" x14ac:dyDescent="0.3">
      <c r="A1838" s="18">
        <v>1836</v>
      </c>
      <c r="B1838" s="18">
        <f t="shared" si="56"/>
        <v>2021</v>
      </c>
      <c r="C1838" s="17">
        <v>44378</v>
      </c>
      <c r="D1838" s="18" t="s">
        <v>130</v>
      </c>
      <c r="E1838" s="18" t="s">
        <v>36</v>
      </c>
      <c r="F1838" s="18" t="str">
        <f t="shared" si="57"/>
        <v>Unitil-Attorney General Consulting Expense (AGCE)-44378</v>
      </c>
      <c r="G1838" s="11" t="s">
        <v>131</v>
      </c>
      <c r="H1838" s="11" t="s">
        <v>49</v>
      </c>
      <c r="I1838" s="11" t="s">
        <v>132</v>
      </c>
      <c r="J1838" s="11" t="s">
        <v>138</v>
      </c>
      <c r="K1838" s="11" t="str">
        <f>IFERROR(INDEX('EDC Component Dictionary'!$C$5:$C$37,MATCH('Rates Database'!J1838,'EDC Component Dictionary'!$B$5:$B$37,0)), "Energy Supply")</f>
        <v>Distribution System</v>
      </c>
      <c r="L1838" s="12">
        <v>6.7000000000000002E-4</v>
      </c>
      <c r="M1838" s="12"/>
    </row>
    <row r="1839" spans="1:13" x14ac:dyDescent="0.3">
      <c r="A1839" s="18">
        <v>1837</v>
      </c>
      <c r="B1839" s="18">
        <f t="shared" si="56"/>
        <v>2021</v>
      </c>
      <c r="C1839" s="17">
        <v>44348</v>
      </c>
      <c r="D1839" s="18" t="s">
        <v>130</v>
      </c>
      <c r="E1839" s="18" t="s">
        <v>36</v>
      </c>
      <c r="F1839" s="18" t="str">
        <f t="shared" si="57"/>
        <v>Unitil-Attorney General Consulting Expense (AGCE)-44348</v>
      </c>
      <c r="G1839" s="11" t="s">
        <v>131</v>
      </c>
      <c r="H1839" s="11" t="s">
        <v>49</v>
      </c>
      <c r="I1839" s="11" t="s">
        <v>132</v>
      </c>
      <c r="J1839" s="11" t="s">
        <v>138</v>
      </c>
      <c r="K1839" s="11" t="str">
        <f>IFERROR(INDEX('EDC Component Dictionary'!$C$5:$C$37,MATCH('Rates Database'!J1839,'EDC Component Dictionary'!$B$5:$B$37,0)), "Energy Supply")</f>
        <v>Distribution System</v>
      </c>
      <c r="L1839" s="12">
        <v>6.7000000000000002E-4</v>
      </c>
      <c r="M1839" s="12"/>
    </row>
    <row r="1840" spans="1:13" x14ac:dyDescent="0.3">
      <c r="A1840" s="18">
        <v>1838</v>
      </c>
      <c r="B1840" s="18">
        <f t="shared" si="56"/>
        <v>2021</v>
      </c>
      <c r="C1840" s="17">
        <v>44317</v>
      </c>
      <c r="D1840" s="18" t="s">
        <v>130</v>
      </c>
      <c r="E1840" s="18" t="s">
        <v>36</v>
      </c>
      <c r="F1840" s="18" t="str">
        <f t="shared" si="57"/>
        <v>Unitil-Attorney General Consulting Expense (AGCE)-44317</v>
      </c>
      <c r="G1840" s="11" t="s">
        <v>131</v>
      </c>
      <c r="H1840" s="11" t="s">
        <v>49</v>
      </c>
      <c r="I1840" s="11" t="s">
        <v>132</v>
      </c>
      <c r="J1840" s="11" t="s">
        <v>138</v>
      </c>
      <c r="K1840" s="11" t="str">
        <f>IFERROR(INDEX('EDC Component Dictionary'!$C$5:$C$37,MATCH('Rates Database'!J1840,'EDC Component Dictionary'!$B$5:$B$37,0)), "Energy Supply")</f>
        <v>Distribution System</v>
      </c>
      <c r="L1840" s="12">
        <v>6.7000000000000002E-4</v>
      </c>
      <c r="M1840" s="12"/>
    </row>
    <row r="1841" spans="1:13" x14ac:dyDescent="0.3">
      <c r="A1841" s="18">
        <v>1839</v>
      </c>
      <c r="B1841" s="18">
        <f t="shared" si="56"/>
        <v>2021</v>
      </c>
      <c r="C1841" s="17">
        <v>44287</v>
      </c>
      <c r="D1841" s="18" t="s">
        <v>130</v>
      </c>
      <c r="E1841" s="18" t="s">
        <v>36</v>
      </c>
      <c r="F1841" s="18" t="str">
        <f t="shared" si="57"/>
        <v>Unitil-Attorney General Consulting Expense (AGCE)-44287</v>
      </c>
      <c r="G1841" s="11" t="s">
        <v>131</v>
      </c>
      <c r="H1841" s="11" t="s">
        <v>49</v>
      </c>
      <c r="I1841" s="11" t="s">
        <v>132</v>
      </c>
      <c r="J1841" s="11" t="s">
        <v>138</v>
      </c>
      <c r="K1841" s="11" t="str">
        <f>IFERROR(INDEX('EDC Component Dictionary'!$C$5:$C$37,MATCH('Rates Database'!J1841,'EDC Component Dictionary'!$B$5:$B$37,0)), "Energy Supply")</f>
        <v>Distribution System</v>
      </c>
      <c r="L1841" s="12">
        <v>6.7000000000000002E-4</v>
      </c>
      <c r="M1841" s="12"/>
    </row>
    <row r="1842" spans="1:13" x14ac:dyDescent="0.3">
      <c r="A1842" s="18">
        <v>1840</v>
      </c>
      <c r="B1842" s="18">
        <f t="shared" si="56"/>
        <v>2021</v>
      </c>
      <c r="C1842" s="17">
        <v>44256</v>
      </c>
      <c r="D1842" s="18" t="s">
        <v>130</v>
      </c>
      <c r="E1842" s="18" t="s">
        <v>36</v>
      </c>
      <c r="F1842" s="18" t="str">
        <f t="shared" si="57"/>
        <v>Unitil-Attorney General Consulting Expense (AGCE)-44256</v>
      </c>
      <c r="G1842" s="11" t="s">
        <v>131</v>
      </c>
      <c r="H1842" s="11" t="s">
        <v>49</v>
      </c>
      <c r="I1842" s="11" t="s">
        <v>132</v>
      </c>
      <c r="J1842" s="11" t="s">
        <v>138</v>
      </c>
      <c r="K1842" s="11" t="str">
        <f>IFERROR(INDEX('EDC Component Dictionary'!$C$5:$C$37,MATCH('Rates Database'!J1842,'EDC Component Dictionary'!$B$5:$B$37,0)), "Energy Supply")</f>
        <v>Distribution System</v>
      </c>
      <c r="L1842" s="12">
        <v>6.7000000000000002E-4</v>
      </c>
      <c r="M1842" s="12"/>
    </row>
    <row r="1843" spans="1:13" x14ac:dyDescent="0.3">
      <c r="A1843" s="18">
        <v>1841</v>
      </c>
      <c r="B1843" s="18">
        <f t="shared" si="56"/>
        <v>2021</v>
      </c>
      <c r="C1843" s="17">
        <v>44228</v>
      </c>
      <c r="D1843" s="18" t="s">
        <v>130</v>
      </c>
      <c r="E1843" s="18" t="s">
        <v>36</v>
      </c>
      <c r="F1843" s="18" t="str">
        <f t="shared" si="57"/>
        <v>Unitil-Attorney General Consulting Expense (AGCE)-44228</v>
      </c>
      <c r="G1843" s="11" t="s">
        <v>131</v>
      </c>
      <c r="H1843" s="11" t="s">
        <v>49</v>
      </c>
      <c r="I1843" s="11" t="s">
        <v>132</v>
      </c>
      <c r="J1843" s="11" t="s">
        <v>138</v>
      </c>
      <c r="K1843" s="11" t="str">
        <f>IFERROR(INDEX('EDC Component Dictionary'!$C$5:$C$37,MATCH('Rates Database'!J1843,'EDC Component Dictionary'!$B$5:$B$37,0)), "Energy Supply")</f>
        <v>Distribution System</v>
      </c>
      <c r="L1843" s="12">
        <v>6.7000000000000002E-4</v>
      </c>
      <c r="M1843" s="12"/>
    </row>
    <row r="1844" spans="1:13" x14ac:dyDescent="0.3">
      <c r="A1844" s="18">
        <v>1842</v>
      </c>
      <c r="B1844" s="18">
        <f t="shared" si="56"/>
        <v>2021</v>
      </c>
      <c r="C1844" s="17">
        <v>44197</v>
      </c>
      <c r="D1844" s="18" t="s">
        <v>130</v>
      </c>
      <c r="E1844" s="18" t="s">
        <v>36</v>
      </c>
      <c r="F1844" s="18" t="str">
        <f t="shared" si="57"/>
        <v>Unitil-Attorney General Consulting Expense (AGCE)-44197</v>
      </c>
      <c r="G1844" s="11" t="s">
        <v>131</v>
      </c>
      <c r="H1844" s="11" t="s">
        <v>49</v>
      </c>
      <c r="I1844" s="11" t="s">
        <v>132</v>
      </c>
      <c r="J1844" s="11" t="s">
        <v>138</v>
      </c>
      <c r="K1844" s="11" t="str">
        <f>IFERROR(INDEX('EDC Component Dictionary'!$C$5:$C$37,MATCH('Rates Database'!J1844,'EDC Component Dictionary'!$B$5:$B$37,0)), "Energy Supply")</f>
        <v>Distribution System</v>
      </c>
      <c r="L1844" s="12">
        <v>6.7000000000000002E-4</v>
      </c>
      <c r="M1844" s="12"/>
    </row>
    <row r="1845" spans="1:13" x14ac:dyDescent="0.3">
      <c r="A1845" s="18">
        <v>1843</v>
      </c>
      <c r="B1845" s="18">
        <f t="shared" si="56"/>
        <v>2020</v>
      </c>
      <c r="C1845" s="17">
        <v>44166</v>
      </c>
      <c r="D1845" s="18" t="s">
        <v>130</v>
      </c>
      <c r="E1845" s="18" t="s">
        <v>36</v>
      </c>
      <c r="F1845" s="18" t="str">
        <f t="shared" si="57"/>
        <v>Unitil-Attorney General Consulting Expense (AGCE)-44166</v>
      </c>
      <c r="G1845" s="11" t="s">
        <v>131</v>
      </c>
      <c r="H1845" s="11" t="s">
        <v>49</v>
      </c>
      <c r="I1845" s="11" t="s">
        <v>132</v>
      </c>
      <c r="J1845" s="11" t="s">
        <v>138</v>
      </c>
      <c r="K1845" s="11" t="str">
        <f>IFERROR(INDEX('EDC Component Dictionary'!$C$5:$C$37,MATCH('Rates Database'!J1845,'EDC Component Dictionary'!$B$5:$B$37,0)), "Energy Supply")</f>
        <v>Distribution System</v>
      </c>
      <c r="L1845" s="12">
        <v>5.8E-4</v>
      </c>
      <c r="M1845" s="12"/>
    </row>
    <row r="1846" spans="1:13" x14ac:dyDescent="0.3">
      <c r="A1846" s="18">
        <v>1844</v>
      </c>
      <c r="B1846" s="18">
        <f t="shared" si="56"/>
        <v>2020</v>
      </c>
      <c r="C1846" s="17">
        <v>44136</v>
      </c>
      <c r="D1846" s="18" t="s">
        <v>130</v>
      </c>
      <c r="E1846" s="18" t="s">
        <v>36</v>
      </c>
      <c r="F1846" s="18" t="str">
        <f t="shared" si="57"/>
        <v>Unitil-Attorney General Consulting Expense (AGCE)-44136</v>
      </c>
      <c r="G1846" s="11" t="s">
        <v>131</v>
      </c>
      <c r="H1846" s="11" t="s">
        <v>49</v>
      </c>
      <c r="I1846" s="11" t="s">
        <v>132</v>
      </c>
      <c r="J1846" s="11" t="s">
        <v>138</v>
      </c>
      <c r="K1846" s="11" t="str">
        <f>IFERROR(INDEX('EDC Component Dictionary'!$C$5:$C$37,MATCH('Rates Database'!J1846,'EDC Component Dictionary'!$B$5:$B$37,0)), "Energy Supply")</f>
        <v>Distribution System</v>
      </c>
      <c r="L1846" s="12">
        <v>5.8E-4</v>
      </c>
      <c r="M1846" s="12"/>
    </row>
    <row r="1847" spans="1:13" x14ac:dyDescent="0.3">
      <c r="A1847" s="18">
        <v>1845</v>
      </c>
      <c r="B1847" s="18">
        <f t="shared" si="56"/>
        <v>2020</v>
      </c>
      <c r="C1847" s="17">
        <v>44105</v>
      </c>
      <c r="D1847" s="18" t="s">
        <v>130</v>
      </c>
      <c r="E1847" s="18" t="s">
        <v>36</v>
      </c>
      <c r="F1847" s="18" t="str">
        <f t="shared" si="57"/>
        <v>Unitil-Attorney General Consulting Expense (AGCE)-44105</v>
      </c>
      <c r="G1847" s="11" t="s">
        <v>131</v>
      </c>
      <c r="H1847" s="11" t="s">
        <v>49</v>
      </c>
      <c r="I1847" s="11" t="s">
        <v>132</v>
      </c>
      <c r="J1847" s="11" t="s">
        <v>138</v>
      </c>
      <c r="K1847" s="11" t="str">
        <f>IFERROR(INDEX('EDC Component Dictionary'!$C$5:$C$37,MATCH('Rates Database'!J1847,'EDC Component Dictionary'!$B$5:$B$37,0)), "Energy Supply")</f>
        <v>Distribution System</v>
      </c>
      <c r="L1847" s="12">
        <v>5.8E-4</v>
      </c>
      <c r="M1847" s="12"/>
    </row>
    <row r="1848" spans="1:13" x14ac:dyDescent="0.3">
      <c r="A1848" s="18">
        <v>1846</v>
      </c>
      <c r="B1848" s="18">
        <f t="shared" si="56"/>
        <v>2020</v>
      </c>
      <c r="C1848" s="17">
        <v>44075</v>
      </c>
      <c r="D1848" s="18" t="s">
        <v>130</v>
      </c>
      <c r="E1848" s="18" t="s">
        <v>36</v>
      </c>
      <c r="F1848" s="18" t="str">
        <f t="shared" si="57"/>
        <v>Unitil-Attorney General Consulting Expense (AGCE)-44075</v>
      </c>
      <c r="G1848" s="11" t="s">
        <v>131</v>
      </c>
      <c r="H1848" s="11" t="s">
        <v>49</v>
      </c>
      <c r="I1848" s="11" t="s">
        <v>132</v>
      </c>
      <c r="J1848" s="11" t="s">
        <v>138</v>
      </c>
      <c r="K1848" s="11" t="str">
        <f>IFERROR(INDEX('EDC Component Dictionary'!$C$5:$C$37,MATCH('Rates Database'!J1848,'EDC Component Dictionary'!$B$5:$B$37,0)), "Energy Supply")</f>
        <v>Distribution System</v>
      </c>
      <c r="L1848" s="12">
        <v>5.8E-4</v>
      </c>
      <c r="M1848" s="12"/>
    </row>
    <row r="1849" spans="1:13" x14ac:dyDescent="0.3">
      <c r="A1849" s="18">
        <v>1847</v>
      </c>
      <c r="B1849" s="18">
        <f t="shared" si="56"/>
        <v>2020</v>
      </c>
      <c r="C1849" s="17">
        <v>44044</v>
      </c>
      <c r="D1849" s="18" t="s">
        <v>130</v>
      </c>
      <c r="E1849" s="18" t="s">
        <v>36</v>
      </c>
      <c r="F1849" s="18" t="str">
        <f t="shared" si="57"/>
        <v>Unitil-Attorney General Consulting Expense (AGCE)-44044</v>
      </c>
      <c r="G1849" s="11" t="s">
        <v>131</v>
      </c>
      <c r="H1849" s="11" t="s">
        <v>49</v>
      </c>
      <c r="I1849" s="11" t="s">
        <v>132</v>
      </c>
      <c r="J1849" s="11" t="s">
        <v>138</v>
      </c>
      <c r="K1849" s="11" t="str">
        <f>IFERROR(INDEX('EDC Component Dictionary'!$C$5:$C$37,MATCH('Rates Database'!J1849,'EDC Component Dictionary'!$B$5:$B$37,0)), "Energy Supply")</f>
        <v>Distribution System</v>
      </c>
      <c r="L1849" s="12">
        <v>5.8E-4</v>
      </c>
      <c r="M1849" s="12"/>
    </row>
    <row r="1850" spans="1:13" x14ac:dyDescent="0.3">
      <c r="A1850" s="18">
        <v>1848</v>
      </c>
      <c r="B1850" s="18">
        <f t="shared" si="56"/>
        <v>2020</v>
      </c>
      <c r="C1850" s="17">
        <v>44013</v>
      </c>
      <c r="D1850" s="18" t="s">
        <v>130</v>
      </c>
      <c r="E1850" s="18" t="s">
        <v>36</v>
      </c>
      <c r="F1850" s="18" t="str">
        <f t="shared" si="57"/>
        <v>Unitil-Attorney General Consulting Expense (AGCE)-44013</v>
      </c>
      <c r="G1850" s="11" t="s">
        <v>131</v>
      </c>
      <c r="H1850" s="11" t="s">
        <v>49</v>
      </c>
      <c r="I1850" s="11" t="s">
        <v>132</v>
      </c>
      <c r="J1850" s="11" t="s">
        <v>138</v>
      </c>
      <c r="K1850" s="11" t="str">
        <f>IFERROR(INDEX('EDC Component Dictionary'!$C$5:$C$37,MATCH('Rates Database'!J1850,'EDC Component Dictionary'!$B$5:$B$37,0)), "Energy Supply")</f>
        <v>Distribution System</v>
      </c>
      <c r="L1850" s="12">
        <v>5.8E-4</v>
      </c>
      <c r="M1850" s="12"/>
    </row>
    <row r="1851" spans="1:13" x14ac:dyDescent="0.3">
      <c r="A1851" s="18">
        <v>1849</v>
      </c>
      <c r="B1851" s="18">
        <f t="shared" si="56"/>
        <v>2020</v>
      </c>
      <c r="C1851" s="17">
        <v>43983</v>
      </c>
      <c r="D1851" s="18" t="s">
        <v>130</v>
      </c>
      <c r="E1851" s="18" t="s">
        <v>36</v>
      </c>
      <c r="F1851" s="18" t="str">
        <f t="shared" si="57"/>
        <v>Unitil-Attorney General Consulting Expense (AGCE)-43983</v>
      </c>
      <c r="G1851" s="11" t="s">
        <v>131</v>
      </c>
      <c r="H1851" s="11" t="s">
        <v>49</v>
      </c>
      <c r="I1851" s="11" t="s">
        <v>132</v>
      </c>
      <c r="J1851" s="11" t="s">
        <v>138</v>
      </c>
      <c r="K1851" s="11" t="str">
        <f>IFERROR(INDEX('EDC Component Dictionary'!$C$5:$C$37,MATCH('Rates Database'!J1851,'EDC Component Dictionary'!$B$5:$B$37,0)), "Energy Supply")</f>
        <v>Distribution System</v>
      </c>
      <c r="L1851" s="12">
        <v>5.8E-4</v>
      </c>
      <c r="M1851" s="12"/>
    </row>
    <row r="1852" spans="1:13" x14ac:dyDescent="0.3">
      <c r="A1852" s="18">
        <v>1850</v>
      </c>
      <c r="B1852" s="18">
        <f t="shared" si="56"/>
        <v>2020</v>
      </c>
      <c r="C1852" s="17">
        <v>43952</v>
      </c>
      <c r="D1852" s="18" t="s">
        <v>130</v>
      </c>
      <c r="E1852" s="18" t="s">
        <v>36</v>
      </c>
      <c r="F1852" s="18" t="str">
        <f t="shared" si="57"/>
        <v>Unitil-Attorney General Consulting Expense (AGCE)-43952</v>
      </c>
      <c r="G1852" s="11" t="s">
        <v>131</v>
      </c>
      <c r="H1852" s="11" t="s">
        <v>49</v>
      </c>
      <c r="I1852" s="11" t="s">
        <v>132</v>
      </c>
      <c r="J1852" s="11" t="s">
        <v>138</v>
      </c>
      <c r="K1852" s="11" t="str">
        <f>IFERROR(INDEX('EDC Component Dictionary'!$C$5:$C$37,MATCH('Rates Database'!J1852,'EDC Component Dictionary'!$B$5:$B$37,0)), "Energy Supply")</f>
        <v>Distribution System</v>
      </c>
      <c r="L1852" s="12">
        <v>5.8E-4</v>
      </c>
      <c r="M1852" s="12"/>
    </row>
    <row r="1853" spans="1:13" x14ac:dyDescent="0.3">
      <c r="A1853" s="18">
        <v>1851</v>
      </c>
      <c r="B1853" s="18">
        <f t="shared" si="56"/>
        <v>2020</v>
      </c>
      <c r="C1853" s="17">
        <v>43922</v>
      </c>
      <c r="D1853" s="18" t="s">
        <v>130</v>
      </c>
      <c r="E1853" s="18" t="s">
        <v>36</v>
      </c>
      <c r="F1853" s="18" t="str">
        <f t="shared" si="57"/>
        <v>Unitil-Attorney General Consulting Expense (AGCE)-43922</v>
      </c>
      <c r="G1853" s="11" t="s">
        <v>131</v>
      </c>
      <c r="H1853" s="11" t="s">
        <v>49</v>
      </c>
      <c r="I1853" s="11" t="s">
        <v>132</v>
      </c>
      <c r="J1853" s="11" t="s">
        <v>138</v>
      </c>
      <c r="K1853" s="11" t="str">
        <f>IFERROR(INDEX('EDC Component Dictionary'!$C$5:$C$37,MATCH('Rates Database'!J1853,'EDC Component Dictionary'!$B$5:$B$37,0)), "Energy Supply")</f>
        <v>Distribution System</v>
      </c>
      <c r="L1853" s="12">
        <v>5.8E-4</v>
      </c>
      <c r="M1853" s="12"/>
    </row>
    <row r="1854" spans="1:13" x14ac:dyDescent="0.3">
      <c r="A1854" s="18">
        <v>1852</v>
      </c>
      <c r="B1854" s="18">
        <f t="shared" si="56"/>
        <v>2020</v>
      </c>
      <c r="C1854" s="17">
        <v>43891</v>
      </c>
      <c r="D1854" s="18" t="s">
        <v>130</v>
      </c>
      <c r="E1854" s="18" t="s">
        <v>36</v>
      </c>
      <c r="F1854" s="18" t="str">
        <f t="shared" si="57"/>
        <v>Unitil-Attorney General Consulting Expense (AGCE)-43891</v>
      </c>
      <c r="G1854" s="11" t="s">
        <v>131</v>
      </c>
      <c r="H1854" s="11" t="s">
        <v>49</v>
      </c>
      <c r="I1854" s="11" t="s">
        <v>132</v>
      </c>
      <c r="J1854" s="11" t="s">
        <v>138</v>
      </c>
      <c r="K1854" s="11" t="str">
        <f>IFERROR(INDEX('EDC Component Dictionary'!$C$5:$C$37,MATCH('Rates Database'!J1854,'EDC Component Dictionary'!$B$5:$B$37,0)), "Energy Supply")</f>
        <v>Distribution System</v>
      </c>
      <c r="L1854" s="12">
        <v>5.8E-4</v>
      </c>
      <c r="M1854" s="12"/>
    </row>
    <row r="1855" spans="1:13" x14ac:dyDescent="0.3">
      <c r="A1855" s="18">
        <v>1853</v>
      </c>
      <c r="B1855" s="18">
        <f t="shared" si="56"/>
        <v>2020</v>
      </c>
      <c r="C1855" s="17">
        <v>43862</v>
      </c>
      <c r="D1855" s="18" t="s">
        <v>130</v>
      </c>
      <c r="E1855" s="18" t="s">
        <v>36</v>
      </c>
      <c r="F1855" s="18" t="str">
        <f t="shared" si="57"/>
        <v>Unitil-Attorney General Consulting Expense (AGCE)-43862</v>
      </c>
      <c r="G1855" s="11" t="s">
        <v>131</v>
      </c>
      <c r="H1855" s="11" t="s">
        <v>49</v>
      </c>
      <c r="I1855" s="11" t="s">
        <v>132</v>
      </c>
      <c r="J1855" s="11" t="s">
        <v>138</v>
      </c>
      <c r="K1855" s="11" t="str">
        <f>IFERROR(INDEX('EDC Component Dictionary'!$C$5:$C$37,MATCH('Rates Database'!J1855,'EDC Component Dictionary'!$B$5:$B$37,0)), "Energy Supply")</f>
        <v>Distribution System</v>
      </c>
      <c r="L1855" s="12">
        <v>5.8E-4</v>
      </c>
      <c r="M1855" s="12"/>
    </row>
    <row r="1856" spans="1:13" x14ac:dyDescent="0.3">
      <c r="A1856" s="18">
        <v>1854</v>
      </c>
      <c r="B1856" s="18">
        <f t="shared" si="56"/>
        <v>2020</v>
      </c>
      <c r="C1856" s="17">
        <v>43831</v>
      </c>
      <c r="D1856" s="18" t="s">
        <v>130</v>
      </c>
      <c r="E1856" s="18" t="s">
        <v>36</v>
      </c>
      <c r="F1856" s="18" t="str">
        <f t="shared" si="57"/>
        <v>Unitil-Attorney General Consulting Expense (AGCE)-43831</v>
      </c>
      <c r="G1856" s="11" t="s">
        <v>131</v>
      </c>
      <c r="H1856" s="11" t="s">
        <v>49</v>
      </c>
      <c r="I1856" s="11" t="s">
        <v>132</v>
      </c>
      <c r="J1856" s="11" t="s">
        <v>138</v>
      </c>
      <c r="K1856" s="11" t="str">
        <f>IFERROR(INDEX('EDC Component Dictionary'!$C$5:$C$37,MATCH('Rates Database'!J1856,'EDC Component Dictionary'!$B$5:$B$37,0)), "Energy Supply")</f>
        <v>Distribution System</v>
      </c>
      <c r="L1856" s="12">
        <v>5.8E-4</v>
      </c>
      <c r="M1856" s="12"/>
    </row>
    <row r="1857" spans="1:13" x14ac:dyDescent="0.3">
      <c r="A1857" s="18">
        <v>1855</v>
      </c>
      <c r="B1857" s="18">
        <f t="shared" si="56"/>
        <v>2019</v>
      </c>
      <c r="C1857" s="17">
        <v>43800</v>
      </c>
      <c r="D1857" s="18" t="s">
        <v>130</v>
      </c>
      <c r="E1857" s="18" t="s">
        <v>36</v>
      </c>
      <c r="F1857" s="18" t="str">
        <f t="shared" si="57"/>
        <v>Unitil-Attorney General Consulting Expense (AGCE)-43800</v>
      </c>
      <c r="G1857" s="11" t="s">
        <v>131</v>
      </c>
      <c r="H1857" s="11" t="s">
        <v>49</v>
      </c>
      <c r="I1857" s="11" t="s">
        <v>132</v>
      </c>
      <c r="J1857" s="11" t="s">
        <v>138</v>
      </c>
      <c r="K1857" s="11" t="str">
        <f>IFERROR(INDEX('EDC Component Dictionary'!$C$5:$C$37,MATCH('Rates Database'!J1857,'EDC Component Dictionary'!$B$5:$B$37,0)), "Energy Supply")</f>
        <v>Distribution System</v>
      </c>
      <c r="L1857" s="12">
        <v>4.0000000000000003E-5</v>
      </c>
      <c r="M1857" s="12"/>
    </row>
    <row r="1858" spans="1:13" x14ac:dyDescent="0.3">
      <c r="A1858" s="18">
        <v>1856</v>
      </c>
      <c r="B1858" s="18">
        <f t="shared" si="56"/>
        <v>2019</v>
      </c>
      <c r="C1858" s="17">
        <v>43770</v>
      </c>
      <c r="D1858" s="18" t="s">
        <v>130</v>
      </c>
      <c r="E1858" s="18" t="s">
        <v>36</v>
      </c>
      <c r="F1858" s="18" t="str">
        <f t="shared" si="57"/>
        <v>Unitil-Attorney General Consulting Expense (AGCE)-43770</v>
      </c>
      <c r="G1858" s="11" t="s">
        <v>131</v>
      </c>
      <c r="H1858" s="11" t="s">
        <v>49</v>
      </c>
      <c r="I1858" s="11" t="s">
        <v>132</v>
      </c>
      <c r="J1858" s="11" t="s">
        <v>138</v>
      </c>
      <c r="K1858" s="11" t="str">
        <f>IFERROR(INDEX('EDC Component Dictionary'!$C$5:$C$37,MATCH('Rates Database'!J1858,'EDC Component Dictionary'!$B$5:$B$37,0)), "Energy Supply")</f>
        <v>Distribution System</v>
      </c>
      <c r="L1858" s="12">
        <v>4.0000000000000003E-5</v>
      </c>
      <c r="M1858" s="12"/>
    </row>
    <row r="1859" spans="1:13" x14ac:dyDescent="0.3">
      <c r="A1859" s="18">
        <v>1857</v>
      </c>
      <c r="B1859" s="18">
        <f t="shared" ref="B1859:B1922" si="58">YEAR(C1859)</f>
        <v>2019</v>
      </c>
      <c r="C1859" s="17">
        <v>43739</v>
      </c>
      <c r="D1859" s="18" t="s">
        <v>130</v>
      </c>
      <c r="E1859" s="18" t="s">
        <v>36</v>
      </c>
      <c r="F1859" s="18" t="str">
        <f t="shared" si="57"/>
        <v>Unitil-Attorney General Consulting Expense (AGCE)-43739</v>
      </c>
      <c r="G1859" s="11" t="s">
        <v>131</v>
      </c>
      <c r="H1859" s="11" t="s">
        <v>49</v>
      </c>
      <c r="I1859" s="11" t="s">
        <v>132</v>
      </c>
      <c r="J1859" s="11" t="s">
        <v>138</v>
      </c>
      <c r="K1859" s="11" t="str">
        <f>IFERROR(INDEX('EDC Component Dictionary'!$C$5:$C$37,MATCH('Rates Database'!J1859,'EDC Component Dictionary'!$B$5:$B$37,0)), "Energy Supply")</f>
        <v>Distribution System</v>
      </c>
      <c r="L1859" s="12">
        <v>4.0000000000000003E-5</v>
      </c>
      <c r="M1859" s="12"/>
    </row>
    <row r="1860" spans="1:13" x14ac:dyDescent="0.3">
      <c r="A1860" s="18">
        <v>1858</v>
      </c>
      <c r="B1860" s="18">
        <f t="shared" si="58"/>
        <v>2019</v>
      </c>
      <c r="C1860" s="17">
        <v>43709</v>
      </c>
      <c r="D1860" s="18" t="s">
        <v>130</v>
      </c>
      <c r="E1860" s="18" t="s">
        <v>36</v>
      </c>
      <c r="F1860" s="18" t="str">
        <f t="shared" ref="F1860:F1923" si="59">_xlfn.CONCAT(E1860,"-",J1860,"-",C1860)</f>
        <v>Unitil-Attorney General Consulting Expense (AGCE)-43709</v>
      </c>
      <c r="G1860" s="11" t="s">
        <v>131</v>
      </c>
      <c r="H1860" s="11" t="s">
        <v>49</v>
      </c>
      <c r="I1860" s="11" t="s">
        <v>132</v>
      </c>
      <c r="J1860" s="11" t="s">
        <v>138</v>
      </c>
      <c r="K1860" s="11" t="str">
        <f>IFERROR(INDEX('EDC Component Dictionary'!$C$5:$C$37,MATCH('Rates Database'!J1860,'EDC Component Dictionary'!$B$5:$B$37,0)), "Energy Supply")</f>
        <v>Distribution System</v>
      </c>
      <c r="L1860" s="12">
        <v>4.0000000000000003E-5</v>
      </c>
      <c r="M1860" s="12"/>
    </row>
    <row r="1861" spans="1:13" x14ac:dyDescent="0.3">
      <c r="A1861" s="18">
        <v>1859</v>
      </c>
      <c r="B1861" s="18">
        <f t="shared" si="58"/>
        <v>2019</v>
      </c>
      <c r="C1861" s="17">
        <v>43678</v>
      </c>
      <c r="D1861" s="18" t="s">
        <v>130</v>
      </c>
      <c r="E1861" s="18" t="s">
        <v>36</v>
      </c>
      <c r="F1861" s="18" t="str">
        <f t="shared" si="59"/>
        <v>Unitil-Attorney General Consulting Expense (AGCE)-43678</v>
      </c>
      <c r="G1861" s="11" t="s">
        <v>131</v>
      </c>
      <c r="H1861" s="11" t="s">
        <v>49</v>
      </c>
      <c r="I1861" s="11" t="s">
        <v>132</v>
      </c>
      <c r="J1861" s="11" t="s">
        <v>138</v>
      </c>
      <c r="K1861" s="11" t="str">
        <f>IFERROR(INDEX('EDC Component Dictionary'!$C$5:$C$37,MATCH('Rates Database'!J1861,'EDC Component Dictionary'!$B$5:$B$37,0)), "Energy Supply")</f>
        <v>Distribution System</v>
      </c>
      <c r="L1861" s="12">
        <v>4.0000000000000003E-5</v>
      </c>
      <c r="M1861" s="12"/>
    </row>
    <row r="1862" spans="1:13" x14ac:dyDescent="0.3">
      <c r="A1862" s="18">
        <v>1860</v>
      </c>
      <c r="B1862" s="18">
        <f t="shared" si="58"/>
        <v>2019</v>
      </c>
      <c r="C1862" s="17">
        <v>43647</v>
      </c>
      <c r="D1862" s="18" t="s">
        <v>130</v>
      </c>
      <c r="E1862" s="18" t="s">
        <v>36</v>
      </c>
      <c r="F1862" s="18" t="str">
        <f t="shared" si="59"/>
        <v>Unitil-Attorney General Consulting Expense (AGCE)-43647</v>
      </c>
      <c r="G1862" s="11" t="s">
        <v>131</v>
      </c>
      <c r="H1862" s="11" t="s">
        <v>49</v>
      </c>
      <c r="I1862" s="11" t="s">
        <v>132</v>
      </c>
      <c r="J1862" s="11" t="s">
        <v>138</v>
      </c>
      <c r="K1862" s="11" t="str">
        <f>IFERROR(INDEX('EDC Component Dictionary'!$C$5:$C$37,MATCH('Rates Database'!J1862,'EDC Component Dictionary'!$B$5:$B$37,0)), "Energy Supply")</f>
        <v>Distribution System</v>
      </c>
      <c r="L1862" s="12">
        <v>4.0000000000000003E-5</v>
      </c>
      <c r="M1862" s="12"/>
    </row>
    <row r="1863" spans="1:13" x14ac:dyDescent="0.3">
      <c r="A1863" s="18">
        <v>1861</v>
      </c>
      <c r="B1863" s="18">
        <f t="shared" si="58"/>
        <v>2019</v>
      </c>
      <c r="C1863" s="17">
        <v>43617</v>
      </c>
      <c r="D1863" s="18" t="s">
        <v>130</v>
      </c>
      <c r="E1863" s="18" t="s">
        <v>36</v>
      </c>
      <c r="F1863" s="18" t="str">
        <f t="shared" si="59"/>
        <v>Unitil-Attorney General Consulting Expense (AGCE)-43617</v>
      </c>
      <c r="G1863" s="11" t="s">
        <v>131</v>
      </c>
      <c r="H1863" s="11" t="s">
        <v>49</v>
      </c>
      <c r="I1863" s="11" t="s">
        <v>132</v>
      </c>
      <c r="J1863" s="11" t="s">
        <v>138</v>
      </c>
      <c r="K1863" s="11" t="str">
        <f>IFERROR(INDEX('EDC Component Dictionary'!$C$5:$C$37,MATCH('Rates Database'!J1863,'EDC Component Dictionary'!$B$5:$B$37,0)), "Energy Supply")</f>
        <v>Distribution System</v>
      </c>
      <c r="L1863" s="12">
        <v>4.0000000000000003E-5</v>
      </c>
      <c r="M1863" s="12"/>
    </row>
    <row r="1864" spans="1:13" x14ac:dyDescent="0.3">
      <c r="A1864" s="18">
        <v>1862</v>
      </c>
      <c r="B1864" s="18">
        <f t="shared" si="58"/>
        <v>2019</v>
      </c>
      <c r="C1864" s="17">
        <v>43586</v>
      </c>
      <c r="D1864" s="18" t="s">
        <v>130</v>
      </c>
      <c r="E1864" s="18" t="s">
        <v>36</v>
      </c>
      <c r="F1864" s="18" t="str">
        <f t="shared" si="59"/>
        <v>Unitil-Attorney General Consulting Expense (AGCE)-43586</v>
      </c>
      <c r="G1864" s="11" t="s">
        <v>131</v>
      </c>
      <c r="H1864" s="11" t="s">
        <v>49</v>
      </c>
      <c r="I1864" s="11" t="s">
        <v>132</v>
      </c>
      <c r="J1864" s="11" t="s">
        <v>138</v>
      </c>
      <c r="K1864" s="11" t="str">
        <f>IFERROR(INDEX('EDC Component Dictionary'!$C$5:$C$37,MATCH('Rates Database'!J1864,'EDC Component Dictionary'!$B$5:$B$37,0)), "Energy Supply")</f>
        <v>Distribution System</v>
      </c>
      <c r="L1864" s="12">
        <v>4.0000000000000003E-5</v>
      </c>
      <c r="M1864" s="12"/>
    </row>
    <row r="1865" spans="1:13" x14ac:dyDescent="0.3">
      <c r="A1865" s="18">
        <v>1863</v>
      </c>
      <c r="B1865" s="18">
        <f t="shared" si="58"/>
        <v>2019</v>
      </c>
      <c r="C1865" s="17">
        <v>43556</v>
      </c>
      <c r="D1865" s="18" t="s">
        <v>130</v>
      </c>
      <c r="E1865" s="18" t="s">
        <v>36</v>
      </c>
      <c r="F1865" s="18" t="str">
        <f t="shared" si="59"/>
        <v>Unitil-Attorney General Consulting Expense (AGCE)-43556</v>
      </c>
      <c r="G1865" s="11" t="s">
        <v>131</v>
      </c>
      <c r="H1865" s="11" t="s">
        <v>49</v>
      </c>
      <c r="I1865" s="11" t="s">
        <v>132</v>
      </c>
      <c r="J1865" s="11" t="s">
        <v>138</v>
      </c>
      <c r="K1865" s="11" t="str">
        <f>IFERROR(INDEX('EDC Component Dictionary'!$C$5:$C$37,MATCH('Rates Database'!J1865,'EDC Component Dictionary'!$B$5:$B$37,0)), "Energy Supply")</f>
        <v>Distribution System</v>
      </c>
      <c r="L1865" s="12">
        <v>4.0000000000000003E-5</v>
      </c>
      <c r="M1865" s="12"/>
    </row>
    <row r="1866" spans="1:13" x14ac:dyDescent="0.3">
      <c r="A1866" s="18">
        <v>1864</v>
      </c>
      <c r="B1866" s="18">
        <f t="shared" si="58"/>
        <v>2019</v>
      </c>
      <c r="C1866" s="17">
        <v>43525</v>
      </c>
      <c r="D1866" s="18" t="s">
        <v>130</v>
      </c>
      <c r="E1866" s="18" t="s">
        <v>36</v>
      </c>
      <c r="F1866" s="18" t="str">
        <f t="shared" si="59"/>
        <v>Unitil-Attorney General Consulting Expense (AGCE)-43525</v>
      </c>
      <c r="G1866" s="11" t="s">
        <v>131</v>
      </c>
      <c r="H1866" s="11" t="s">
        <v>49</v>
      </c>
      <c r="I1866" s="11" t="s">
        <v>132</v>
      </c>
      <c r="J1866" s="11" t="s">
        <v>138</v>
      </c>
      <c r="K1866" s="11" t="str">
        <f>IFERROR(INDEX('EDC Component Dictionary'!$C$5:$C$37,MATCH('Rates Database'!J1866,'EDC Component Dictionary'!$B$5:$B$37,0)), "Energy Supply")</f>
        <v>Distribution System</v>
      </c>
      <c r="L1866" s="12">
        <v>4.0000000000000003E-5</v>
      </c>
      <c r="M1866" s="12"/>
    </row>
    <row r="1867" spans="1:13" x14ac:dyDescent="0.3">
      <c r="A1867" s="18">
        <v>1865</v>
      </c>
      <c r="B1867" s="18">
        <f t="shared" si="58"/>
        <v>2019</v>
      </c>
      <c r="C1867" s="17">
        <v>43497</v>
      </c>
      <c r="D1867" s="18" t="s">
        <v>130</v>
      </c>
      <c r="E1867" s="18" t="s">
        <v>36</v>
      </c>
      <c r="F1867" s="18" t="str">
        <f t="shared" si="59"/>
        <v>Unitil-Attorney General Consulting Expense (AGCE)-43497</v>
      </c>
      <c r="G1867" s="11" t="s">
        <v>131</v>
      </c>
      <c r="H1867" s="11" t="s">
        <v>49</v>
      </c>
      <c r="I1867" s="11" t="s">
        <v>132</v>
      </c>
      <c r="J1867" s="11" t="s">
        <v>138</v>
      </c>
      <c r="K1867" s="11" t="str">
        <f>IFERROR(INDEX('EDC Component Dictionary'!$C$5:$C$37,MATCH('Rates Database'!J1867,'EDC Component Dictionary'!$B$5:$B$37,0)), "Energy Supply")</f>
        <v>Distribution System</v>
      </c>
      <c r="L1867" s="12">
        <v>4.0000000000000003E-5</v>
      </c>
      <c r="M1867" s="12"/>
    </row>
    <row r="1868" spans="1:13" x14ac:dyDescent="0.3">
      <c r="A1868" s="18">
        <v>1866</v>
      </c>
      <c r="B1868" s="18">
        <f t="shared" si="58"/>
        <v>2019</v>
      </c>
      <c r="C1868" s="17">
        <v>43466</v>
      </c>
      <c r="D1868" s="18" t="s">
        <v>130</v>
      </c>
      <c r="E1868" s="18" t="s">
        <v>36</v>
      </c>
      <c r="F1868" s="18" t="str">
        <f t="shared" si="59"/>
        <v>Unitil-Attorney General Consulting Expense (AGCE)-43466</v>
      </c>
      <c r="G1868" s="11" t="s">
        <v>131</v>
      </c>
      <c r="H1868" s="11" t="s">
        <v>49</v>
      </c>
      <c r="I1868" s="11" t="s">
        <v>132</v>
      </c>
      <c r="J1868" s="11" t="s">
        <v>138</v>
      </c>
      <c r="K1868" s="11" t="str">
        <f>IFERROR(INDEX('EDC Component Dictionary'!$C$5:$C$37,MATCH('Rates Database'!J1868,'EDC Component Dictionary'!$B$5:$B$37,0)), "Energy Supply")</f>
        <v>Distribution System</v>
      </c>
      <c r="L1868" s="12">
        <v>4.0000000000000003E-5</v>
      </c>
      <c r="M1868" s="12"/>
    </row>
    <row r="1869" spans="1:13" x14ac:dyDescent="0.3">
      <c r="A1869" s="18">
        <v>1867</v>
      </c>
      <c r="B1869" s="18">
        <f t="shared" si="58"/>
        <v>2023</v>
      </c>
      <c r="C1869" s="17">
        <v>45261</v>
      </c>
      <c r="D1869" s="18" t="s">
        <v>130</v>
      </c>
      <c r="E1869" s="18" t="s">
        <v>36</v>
      </c>
      <c r="F1869" s="18" t="str">
        <f t="shared" si="59"/>
        <v>Unitil-Long-Term Rewable Contract Adjustment (LTRCA)-45261</v>
      </c>
      <c r="G1869" s="11" t="s">
        <v>131</v>
      </c>
      <c r="H1869" s="11" t="s">
        <v>49</v>
      </c>
      <c r="I1869" s="11" t="s">
        <v>132</v>
      </c>
      <c r="J1869" s="11" t="s">
        <v>139</v>
      </c>
      <c r="K1869" s="11" t="str">
        <f>IFERROR(INDEX('EDC Component Dictionary'!$C$5:$C$37,MATCH('Rates Database'!J1869,'EDC Component Dictionary'!$B$5:$B$37,0)), "Energy Supply")</f>
        <v>Distribution System</v>
      </c>
      <c r="L1869" s="12">
        <v>-2.7499999999999998E-3</v>
      </c>
      <c r="M1869" s="12"/>
    </row>
    <row r="1870" spans="1:13" x14ac:dyDescent="0.3">
      <c r="A1870" s="18">
        <v>1868</v>
      </c>
      <c r="B1870" s="18">
        <f t="shared" si="58"/>
        <v>2023</v>
      </c>
      <c r="C1870" s="17">
        <v>45231</v>
      </c>
      <c r="D1870" s="18" t="s">
        <v>130</v>
      </c>
      <c r="E1870" s="18" t="s">
        <v>36</v>
      </c>
      <c r="F1870" s="18" t="str">
        <f t="shared" si="59"/>
        <v>Unitil-Long-Term Rewable Contract Adjustment (LTRCA)-45231</v>
      </c>
      <c r="G1870" s="11" t="s">
        <v>131</v>
      </c>
      <c r="H1870" s="11" t="s">
        <v>49</v>
      </c>
      <c r="I1870" s="11" t="s">
        <v>132</v>
      </c>
      <c r="J1870" s="11" t="s">
        <v>139</v>
      </c>
      <c r="K1870" s="11" t="str">
        <f>IFERROR(INDEX('EDC Component Dictionary'!$C$5:$C$37,MATCH('Rates Database'!J1870,'EDC Component Dictionary'!$B$5:$B$37,0)), "Energy Supply")</f>
        <v>Distribution System</v>
      </c>
      <c r="L1870" s="12">
        <v>-2.7499999999999998E-3</v>
      </c>
      <c r="M1870" s="12"/>
    </row>
    <row r="1871" spans="1:13" x14ac:dyDescent="0.3">
      <c r="A1871" s="18">
        <v>1869</v>
      </c>
      <c r="B1871" s="18">
        <f t="shared" si="58"/>
        <v>2023</v>
      </c>
      <c r="C1871" s="17">
        <v>45200</v>
      </c>
      <c r="D1871" s="18" t="s">
        <v>130</v>
      </c>
      <c r="E1871" s="18" t="s">
        <v>36</v>
      </c>
      <c r="F1871" s="18" t="str">
        <f t="shared" si="59"/>
        <v>Unitil-Long-Term Rewable Contract Adjustment (LTRCA)-45200</v>
      </c>
      <c r="G1871" s="11" t="s">
        <v>131</v>
      </c>
      <c r="H1871" s="11" t="s">
        <v>49</v>
      </c>
      <c r="I1871" s="11" t="s">
        <v>132</v>
      </c>
      <c r="J1871" s="11" t="s">
        <v>139</v>
      </c>
      <c r="K1871" s="11" t="str">
        <f>IFERROR(INDEX('EDC Component Dictionary'!$C$5:$C$37,MATCH('Rates Database'!J1871,'EDC Component Dictionary'!$B$5:$B$37,0)), "Energy Supply")</f>
        <v>Distribution System</v>
      </c>
      <c r="L1871" s="12">
        <v>-2.7499999999999998E-3</v>
      </c>
      <c r="M1871" s="12"/>
    </row>
    <row r="1872" spans="1:13" x14ac:dyDescent="0.3">
      <c r="A1872" s="18">
        <v>1870</v>
      </c>
      <c r="B1872" s="18">
        <f t="shared" si="58"/>
        <v>2023</v>
      </c>
      <c r="C1872" s="17">
        <v>45170</v>
      </c>
      <c r="D1872" s="18" t="s">
        <v>130</v>
      </c>
      <c r="E1872" s="18" t="s">
        <v>36</v>
      </c>
      <c r="F1872" s="18" t="str">
        <f t="shared" si="59"/>
        <v>Unitil-Long-Term Rewable Contract Adjustment (LTRCA)-45170</v>
      </c>
      <c r="G1872" s="11" t="s">
        <v>131</v>
      </c>
      <c r="H1872" s="11" t="s">
        <v>49</v>
      </c>
      <c r="I1872" s="11" t="s">
        <v>132</v>
      </c>
      <c r="J1872" s="11" t="s">
        <v>139</v>
      </c>
      <c r="K1872" s="11" t="str">
        <f>IFERROR(INDEX('EDC Component Dictionary'!$C$5:$C$37,MATCH('Rates Database'!J1872,'EDC Component Dictionary'!$B$5:$B$37,0)), "Energy Supply")</f>
        <v>Distribution System</v>
      </c>
      <c r="L1872" s="12">
        <v>-2.7499999999999998E-3</v>
      </c>
      <c r="M1872" s="12"/>
    </row>
    <row r="1873" spans="1:13" x14ac:dyDescent="0.3">
      <c r="A1873" s="18">
        <v>1871</v>
      </c>
      <c r="B1873" s="18">
        <f t="shared" si="58"/>
        <v>2023</v>
      </c>
      <c r="C1873" s="17">
        <v>45139</v>
      </c>
      <c r="D1873" s="18" t="s">
        <v>130</v>
      </c>
      <c r="E1873" s="18" t="s">
        <v>36</v>
      </c>
      <c r="F1873" s="18" t="str">
        <f t="shared" si="59"/>
        <v>Unitil-Long-Term Rewable Contract Adjustment (LTRCA)-45139</v>
      </c>
      <c r="G1873" s="11" t="s">
        <v>131</v>
      </c>
      <c r="H1873" s="11" t="s">
        <v>49</v>
      </c>
      <c r="I1873" s="11" t="s">
        <v>132</v>
      </c>
      <c r="J1873" s="11" t="s">
        <v>139</v>
      </c>
      <c r="K1873" s="11" t="str">
        <f>IFERROR(INDEX('EDC Component Dictionary'!$C$5:$C$37,MATCH('Rates Database'!J1873,'EDC Component Dictionary'!$B$5:$B$37,0)), "Energy Supply")</f>
        <v>Distribution System</v>
      </c>
      <c r="L1873" s="12">
        <v>-2.7499999999999998E-3</v>
      </c>
      <c r="M1873" s="12"/>
    </row>
    <row r="1874" spans="1:13" x14ac:dyDescent="0.3">
      <c r="A1874" s="18">
        <v>1872</v>
      </c>
      <c r="B1874" s="18">
        <f t="shared" si="58"/>
        <v>2023</v>
      </c>
      <c r="C1874" s="17">
        <v>45108</v>
      </c>
      <c r="D1874" s="18" t="s">
        <v>130</v>
      </c>
      <c r="E1874" s="18" t="s">
        <v>36</v>
      </c>
      <c r="F1874" s="18" t="str">
        <f t="shared" si="59"/>
        <v>Unitil-Long-Term Rewable Contract Adjustment (LTRCA)-45108</v>
      </c>
      <c r="G1874" s="11" t="s">
        <v>131</v>
      </c>
      <c r="H1874" s="11" t="s">
        <v>49</v>
      </c>
      <c r="I1874" s="11" t="s">
        <v>132</v>
      </c>
      <c r="J1874" s="11" t="s">
        <v>139</v>
      </c>
      <c r="K1874" s="11" t="str">
        <f>IFERROR(INDEX('EDC Component Dictionary'!$C$5:$C$37,MATCH('Rates Database'!J1874,'EDC Component Dictionary'!$B$5:$B$37,0)), "Energy Supply")</f>
        <v>Distribution System</v>
      </c>
      <c r="L1874" s="12">
        <v>-2.7499999999999998E-3</v>
      </c>
      <c r="M1874" s="12"/>
    </row>
    <row r="1875" spans="1:13" x14ac:dyDescent="0.3">
      <c r="A1875" s="18">
        <v>1873</v>
      </c>
      <c r="B1875" s="18">
        <f t="shared" si="58"/>
        <v>2023</v>
      </c>
      <c r="C1875" s="17">
        <v>45078</v>
      </c>
      <c r="D1875" s="18" t="s">
        <v>130</v>
      </c>
      <c r="E1875" s="18" t="s">
        <v>36</v>
      </c>
      <c r="F1875" s="18" t="str">
        <f t="shared" si="59"/>
        <v>Unitil-Long-Term Rewable Contract Adjustment (LTRCA)-45078</v>
      </c>
      <c r="G1875" s="11" t="s">
        <v>131</v>
      </c>
      <c r="H1875" s="11" t="s">
        <v>49</v>
      </c>
      <c r="I1875" s="11" t="s">
        <v>132</v>
      </c>
      <c r="J1875" s="11" t="s">
        <v>139</v>
      </c>
      <c r="K1875" s="11" t="str">
        <f>IFERROR(INDEX('EDC Component Dictionary'!$C$5:$C$37,MATCH('Rates Database'!J1875,'EDC Component Dictionary'!$B$5:$B$37,0)), "Energy Supply")</f>
        <v>Distribution System</v>
      </c>
      <c r="L1875" s="12">
        <v>-2.7499999999999998E-3</v>
      </c>
      <c r="M1875" s="12"/>
    </row>
    <row r="1876" spans="1:13" x14ac:dyDescent="0.3">
      <c r="A1876" s="18">
        <v>1874</v>
      </c>
      <c r="B1876" s="18">
        <f t="shared" si="58"/>
        <v>2023</v>
      </c>
      <c r="C1876" s="17">
        <v>45047</v>
      </c>
      <c r="D1876" s="18" t="s">
        <v>130</v>
      </c>
      <c r="E1876" s="18" t="s">
        <v>36</v>
      </c>
      <c r="F1876" s="18" t="str">
        <f t="shared" si="59"/>
        <v>Unitil-Long-Term Rewable Contract Adjustment (LTRCA)-45047</v>
      </c>
      <c r="G1876" s="11" t="s">
        <v>131</v>
      </c>
      <c r="H1876" s="11" t="s">
        <v>49</v>
      </c>
      <c r="I1876" s="11" t="s">
        <v>132</v>
      </c>
      <c r="J1876" s="11" t="s">
        <v>139</v>
      </c>
      <c r="K1876" s="11" t="str">
        <f>IFERROR(INDEX('EDC Component Dictionary'!$C$5:$C$37,MATCH('Rates Database'!J1876,'EDC Component Dictionary'!$B$5:$B$37,0)), "Energy Supply")</f>
        <v>Distribution System</v>
      </c>
      <c r="L1876" s="12">
        <v>-2.7499999999999998E-3</v>
      </c>
      <c r="M1876" s="12"/>
    </row>
    <row r="1877" spans="1:13" x14ac:dyDescent="0.3">
      <c r="A1877" s="18">
        <v>1875</v>
      </c>
      <c r="B1877" s="18">
        <f t="shared" si="58"/>
        <v>2023</v>
      </c>
      <c r="C1877" s="17">
        <v>45017</v>
      </c>
      <c r="D1877" s="18" t="s">
        <v>130</v>
      </c>
      <c r="E1877" s="18" t="s">
        <v>36</v>
      </c>
      <c r="F1877" s="18" t="str">
        <f t="shared" si="59"/>
        <v>Unitil-Long-Term Rewable Contract Adjustment (LTRCA)-45017</v>
      </c>
      <c r="G1877" s="11" t="s">
        <v>131</v>
      </c>
      <c r="H1877" s="11" t="s">
        <v>49</v>
      </c>
      <c r="I1877" s="11" t="s">
        <v>132</v>
      </c>
      <c r="J1877" s="11" t="s">
        <v>139</v>
      </c>
      <c r="K1877" s="11" t="str">
        <f>IFERROR(INDEX('EDC Component Dictionary'!$C$5:$C$37,MATCH('Rates Database'!J1877,'EDC Component Dictionary'!$B$5:$B$37,0)), "Energy Supply")</f>
        <v>Distribution System</v>
      </c>
      <c r="L1877" s="12">
        <v>-2.7499999999999998E-3</v>
      </c>
      <c r="M1877" s="12"/>
    </row>
    <row r="1878" spans="1:13" x14ac:dyDescent="0.3">
      <c r="A1878" s="18">
        <v>1876</v>
      </c>
      <c r="B1878" s="18">
        <f t="shared" si="58"/>
        <v>2023</v>
      </c>
      <c r="C1878" s="17">
        <v>44986</v>
      </c>
      <c r="D1878" s="18" t="s">
        <v>130</v>
      </c>
      <c r="E1878" s="18" t="s">
        <v>36</v>
      </c>
      <c r="F1878" s="18" t="str">
        <f t="shared" si="59"/>
        <v>Unitil-Long-Term Rewable Contract Adjustment (LTRCA)-44986</v>
      </c>
      <c r="G1878" s="11" t="s">
        <v>131</v>
      </c>
      <c r="H1878" s="11" t="s">
        <v>49</v>
      </c>
      <c r="I1878" s="11" t="s">
        <v>132</v>
      </c>
      <c r="J1878" s="11" t="s">
        <v>139</v>
      </c>
      <c r="K1878" s="11" t="str">
        <f>IFERROR(INDEX('EDC Component Dictionary'!$C$5:$C$37,MATCH('Rates Database'!J1878,'EDC Component Dictionary'!$B$5:$B$37,0)), "Energy Supply")</f>
        <v>Distribution System</v>
      </c>
      <c r="L1878" s="12">
        <v>-2.7499999999999998E-3</v>
      </c>
      <c r="M1878" s="12"/>
    </row>
    <row r="1879" spans="1:13" x14ac:dyDescent="0.3">
      <c r="A1879" s="18">
        <v>1877</v>
      </c>
      <c r="B1879" s="18">
        <f t="shared" si="58"/>
        <v>2023</v>
      </c>
      <c r="C1879" s="17">
        <v>44958</v>
      </c>
      <c r="D1879" s="18" t="s">
        <v>130</v>
      </c>
      <c r="E1879" s="18" t="s">
        <v>36</v>
      </c>
      <c r="F1879" s="18" t="str">
        <f t="shared" si="59"/>
        <v>Unitil-Long-Term Rewable Contract Adjustment (LTRCA)-44958</v>
      </c>
      <c r="G1879" s="11" t="s">
        <v>131</v>
      </c>
      <c r="H1879" s="11" t="s">
        <v>49</v>
      </c>
      <c r="I1879" s="11" t="s">
        <v>132</v>
      </c>
      <c r="J1879" s="11" t="s">
        <v>139</v>
      </c>
      <c r="K1879" s="11" t="str">
        <f>IFERROR(INDEX('EDC Component Dictionary'!$C$5:$C$37,MATCH('Rates Database'!J1879,'EDC Component Dictionary'!$B$5:$B$37,0)), "Energy Supply")</f>
        <v>Distribution System</v>
      </c>
      <c r="L1879" s="12">
        <v>-2.7499999999999998E-3</v>
      </c>
      <c r="M1879" s="12"/>
    </row>
    <row r="1880" spans="1:13" x14ac:dyDescent="0.3">
      <c r="A1880" s="18">
        <v>1878</v>
      </c>
      <c r="B1880" s="18">
        <f t="shared" si="58"/>
        <v>2023</v>
      </c>
      <c r="C1880" s="17">
        <v>44927</v>
      </c>
      <c r="D1880" s="18" t="s">
        <v>130</v>
      </c>
      <c r="E1880" s="18" t="s">
        <v>36</v>
      </c>
      <c r="F1880" s="18" t="str">
        <f t="shared" si="59"/>
        <v>Unitil-Long-Term Rewable Contract Adjustment (LTRCA)-44927</v>
      </c>
      <c r="G1880" s="11" t="s">
        <v>131</v>
      </c>
      <c r="H1880" s="11" t="s">
        <v>49</v>
      </c>
      <c r="I1880" s="11" t="s">
        <v>132</v>
      </c>
      <c r="J1880" s="11" t="s">
        <v>139</v>
      </c>
      <c r="K1880" s="11" t="str">
        <f>IFERROR(INDEX('EDC Component Dictionary'!$C$5:$C$37,MATCH('Rates Database'!J1880,'EDC Component Dictionary'!$B$5:$B$37,0)), "Energy Supply")</f>
        <v>Distribution System</v>
      </c>
      <c r="L1880" s="12">
        <v>-2.7499999999999998E-3</v>
      </c>
      <c r="M1880" s="12"/>
    </row>
    <row r="1881" spans="1:13" x14ac:dyDescent="0.3">
      <c r="A1881" s="18">
        <v>1879</v>
      </c>
      <c r="B1881" s="18">
        <f t="shared" si="58"/>
        <v>2022</v>
      </c>
      <c r="C1881" s="17">
        <v>44896</v>
      </c>
      <c r="D1881" s="18" t="s">
        <v>130</v>
      </c>
      <c r="E1881" s="18" t="s">
        <v>36</v>
      </c>
      <c r="F1881" s="18" t="str">
        <f t="shared" si="59"/>
        <v>Unitil-Long-Term Rewable Contract Adjustment (LTRCA)-44896</v>
      </c>
      <c r="G1881" s="11" t="s">
        <v>131</v>
      </c>
      <c r="H1881" s="11" t="s">
        <v>49</v>
      </c>
      <c r="I1881" s="11" t="s">
        <v>132</v>
      </c>
      <c r="J1881" s="11" t="s">
        <v>139</v>
      </c>
      <c r="K1881" s="11" t="str">
        <f>IFERROR(INDEX('EDC Component Dictionary'!$C$5:$C$37,MATCH('Rates Database'!J1881,'EDC Component Dictionary'!$B$5:$B$37,0)), "Energy Supply")</f>
        <v>Distribution System</v>
      </c>
      <c r="L1881" s="12">
        <v>-4.8000000000000001E-4</v>
      </c>
      <c r="M1881" s="12"/>
    </row>
    <row r="1882" spans="1:13" x14ac:dyDescent="0.3">
      <c r="A1882" s="18">
        <v>1880</v>
      </c>
      <c r="B1882" s="18">
        <f t="shared" si="58"/>
        <v>2022</v>
      </c>
      <c r="C1882" s="17">
        <v>44866</v>
      </c>
      <c r="D1882" s="18" t="s">
        <v>130</v>
      </c>
      <c r="E1882" s="18" t="s">
        <v>36</v>
      </c>
      <c r="F1882" s="18" t="str">
        <f t="shared" si="59"/>
        <v>Unitil-Long-Term Rewable Contract Adjustment (LTRCA)-44866</v>
      </c>
      <c r="G1882" s="11" t="s">
        <v>131</v>
      </c>
      <c r="H1882" s="11" t="s">
        <v>49</v>
      </c>
      <c r="I1882" s="11" t="s">
        <v>132</v>
      </c>
      <c r="J1882" s="11" t="s">
        <v>139</v>
      </c>
      <c r="K1882" s="11" t="str">
        <f>IFERROR(INDEX('EDC Component Dictionary'!$C$5:$C$37,MATCH('Rates Database'!J1882,'EDC Component Dictionary'!$B$5:$B$37,0)), "Energy Supply")</f>
        <v>Distribution System</v>
      </c>
      <c r="L1882" s="12">
        <v>-4.8000000000000001E-4</v>
      </c>
      <c r="M1882" s="12"/>
    </row>
    <row r="1883" spans="1:13" x14ac:dyDescent="0.3">
      <c r="A1883" s="18">
        <v>1881</v>
      </c>
      <c r="B1883" s="18">
        <f t="shared" si="58"/>
        <v>2022</v>
      </c>
      <c r="C1883" s="17">
        <v>44835</v>
      </c>
      <c r="D1883" s="18" t="s">
        <v>130</v>
      </c>
      <c r="E1883" s="18" t="s">
        <v>36</v>
      </c>
      <c r="F1883" s="18" t="str">
        <f t="shared" si="59"/>
        <v>Unitil-Long-Term Rewable Contract Adjustment (LTRCA)-44835</v>
      </c>
      <c r="G1883" s="11" t="s">
        <v>131</v>
      </c>
      <c r="H1883" s="11" t="s">
        <v>49</v>
      </c>
      <c r="I1883" s="11" t="s">
        <v>132</v>
      </c>
      <c r="J1883" s="11" t="s">
        <v>139</v>
      </c>
      <c r="K1883" s="11" t="str">
        <f>IFERROR(INDEX('EDC Component Dictionary'!$C$5:$C$37,MATCH('Rates Database'!J1883,'EDC Component Dictionary'!$B$5:$B$37,0)), "Energy Supply")</f>
        <v>Distribution System</v>
      </c>
      <c r="L1883" s="12">
        <v>-4.8000000000000001E-4</v>
      </c>
      <c r="M1883" s="12"/>
    </row>
    <row r="1884" spans="1:13" x14ac:dyDescent="0.3">
      <c r="A1884" s="18">
        <v>1882</v>
      </c>
      <c r="B1884" s="18">
        <f t="shared" si="58"/>
        <v>2022</v>
      </c>
      <c r="C1884" s="17">
        <v>44805</v>
      </c>
      <c r="D1884" s="18" t="s">
        <v>130</v>
      </c>
      <c r="E1884" s="18" t="s">
        <v>36</v>
      </c>
      <c r="F1884" s="18" t="str">
        <f t="shared" si="59"/>
        <v>Unitil-Long-Term Rewable Contract Adjustment (LTRCA)-44805</v>
      </c>
      <c r="G1884" s="11" t="s">
        <v>131</v>
      </c>
      <c r="H1884" s="11" t="s">
        <v>49</v>
      </c>
      <c r="I1884" s="11" t="s">
        <v>132</v>
      </c>
      <c r="J1884" s="11" t="s">
        <v>139</v>
      </c>
      <c r="K1884" s="11" t="str">
        <f>IFERROR(INDEX('EDC Component Dictionary'!$C$5:$C$37,MATCH('Rates Database'!J1884,'EDC Component Dictionary'!$B$5:$B$37,0)), "Energy Supply")</f>
        <v>Distribution System</v>
      </c>
      <c r="L1884" s="12">
        <v>-4.8000000000000001E-4</v>
      </c>
      <c r="M1884" s="12"/>
    </row>
    <row r="1885" spans="1:13" x14ac:dyDescent="0.3">
      <c r="A1885" s="18">
        <v>1883</v>
      </c>
      <c r="B1885" s="18">
        <f t="shared" si="58"/>
        <v>2022</v>
      </c>
      <c r="C1885" s="17">
        <v>44774</v>
      </c>
      <c r="D1885" s="18" t="s">
        <v>130</v>
      </c>
      <c r="E1885" s="18" t="s">
        <v>36</v>
      </c>
      <c r="F1885" s="18" t="str">
        <f t="shared" si="59"/>
        <v>Unitil-Long-Term Rewable Contract Adjustment (LTRCA)-44774</v>
      </c>
      <c r="G1885" s="11" t="s">
        <v>131</v>
      </c>
      <c r="H1885" s="11" t="s">
        <v>49</v>
      </c>
      <c r="I1885" s="11" t="s">
        <v>132</v>
      </c>
      <c r="J1885" s="11" t="s">
        <v>139</v>
      </c>
      <c r="K1885" s="11" t="str">
        <f>IFERROR(INDEX('EDC Component Dictionary'!$C$5:$C$37,MATCH('Rates Database'!J1885,'EDC Component Dictionary'!$B$5:$B$37,0)), "Energy Supply")</f>
        <v>Distribution System</v>
      </c>
      <c r="L1885" s="12">
        <v>-4.8000000000000001E-4</v>
      </c>
      <c r="M1885" s="12"/>
    </row>
    <row r="1886" spans="1:13" x14ac:dyDescent="0.3">
      <c r="A1886" s="18">
        <v>1884</v>
      </c>
      <c r="B1886" s="18">
        <f t="shared" si="58"/>
        <v>2022</v>
      </c>
      <c r="C1886" s="17">
        <v>44743</v>
      </c>
      <c r="D1886" s="18" t="s">
        <v>130</v>
      </c>
      <c r="E1886" s="18" t="s">
        <v>36</v>
      </c>
      <c r="F1886" s="18" t="str">
        <f t="shared" si="59"/>
        <v>Unitil-Long-Term Rewable Contract Adjustment (LTRCA)-44743</v>
      </c>
      <c r="G1886" s="11" t="s">
        <v>131</v>
      </c>
      <c r="H1886" s="11" t="s">
        <v>49</v>
      </c>
      <c r="I1886" s="11" t="s">
        <v>132</v>
      </c>
      <c r="J1886" s="11" t="s">
        <v>139</v>
      </c>
      <c r="K1886" s="11" t="str">
        <f>IFERROR(INDEX('EDC Component Dictionary'!$C$5:$C$37,MATCH('Rates Database'!J1886,'EDC Component Dictionary'!$B$5:$B$37,0)), "Energy Supply")</f>
        <v>Distribution System</v>
      </c>
      <c r="L1886" s="12">
        <v>-4.8000000000000001E-4</v>
      </c>
      <c r="M1886" s="12"/>
    </row>
    <row r="1887" spans="1:13" x14ac:dyDescent="0.3">
      <c r="A1887" s="18">
        <v>1885</v>
      </c>
      <c r="B1887" s="18">
        <f t="shared" si="58"/>
        <v>2022</v>
      </c>
      <c r="C1887" s="17">
        <v>44713</v>
      </c>
      <c r="D1887" s="18" t="s">
        <v>130</v>
      </c>
      <c r="E1887" s="18" t="s">
        <v>36</v>
      </c>
      <c r="F1887" s="18" t="str">
        <f t="shared" si="59"/>
        <v>Unitil-Long-Term Rewable Contract Adjustment (LTRCA)-44713</v>
      </c>
      <c r="G1887" s="11" t="s">
        <v>131</v>
      </c>
      <c r="H1887" s="11" t="s">
        <v>49</v>
      </c>
      <c r="I1887" s="11" t="s">
        <v>132</v>
      </c>
      <c r="J1887" s="11" t="s">
        <v>139</v>
      </c>
      <c r="K1887" s="11" t="str">
        <f>IFERROR(INDEX('EDC Component Dictionary'!$C$5:$C$37,MATCH('Rates Database'!J1887,'EDC Component Dictionary'!$B$5:$B$37,0)), "Energy Supply")</f>
        <v>Distribution System</v>
      </c>
      <c r="L1887" s="12">
        <v>-4.8000000000000001E-4</v>
      </c>
      <c r="M1887" s="12"/>
    </row>
    <row r="1888" spans="1:13" x14ac:dyDescent="0.3">
      <c r="A1888" s="18">
        <v>1886</v>
      </c>
      <c r="B1888" s="18">
        <f t="shared" si="58"/>
        <v>2022</v>
      </c>
      <c r="C1888" s="17">
        <v>44682</v>
      </c>
      <c r="D1888" s="18" t="s">
        <v>130</v>
      </c>
      <c r="E1888" s="18" t="s">
        <v>36</v>
      </c>
      <c r="F1888" s="18" t="str">
        <f t="shared" si="59"/>
        <v>Unitil-Long-Term Rewable Contract Adjustment (LTRCA)-44682</v>
      </c>
      <c r="G1888" s="11" t="s">
        <v>131</v>
      </c>
      <c r="H1888" s="11" t="s">
        <v>49</v>
      </c>
      <c r="I1888" s="11" t="s">
        <v>132</v>
      </c>
      <c r="J1888" s="11" t="s">
        <v>139</v>
      </c>
      <c r="K1888" s="11" t="str">
        <f>IFERROR(INDEX('EDC Component Dictionary'!$C$5:$C$37,MATCH('Rates Database'!J1888,'EDC Component Dictionary'!$B$5:$B$37,0)), "Energy Supply")</f>
        <v>Distribution System</v>
      </c>
      <c r="L1888" s="12">
        <v>-4.8000000000000001E-4</v>
      </c>
      <c r="M1888" s="12"/>
    </row>
    <row r="1889" spans="1:13" x14ac:dyDescent="0.3">
      <c r="A1889" s="18">
        <v>1887</v>
      </c>
      <c r="B1889" s="18">
        <f t="shared" si="58"/>
        <v>2022</v>
      </c>
      <c r="C1889" s="17">
        <v>44652</v>
      </c>
      <c r="D1889" s="18" t="s">
        <v>130</v>
      </c>
      <c r="E1889" s="18" t="s">
        <v>36</v>
      </c>
      <c r="F1889" s="18" t="str">
        <f t="shared" si="59"/>
        <v>Unitil-Long-Term Rewable Contract Adjustment (LTRCA)-44652</v>
      </c>
      <c r="G1889" s="11" t="s">
        <v>131</v>
      </c>
      <c r="H1889" s="11" t="s">
        <v>49</v>
      </c>
      <c r="I1889" s="11" t="s">
        <v>132</v>
      </c>
      <c r="J1889" s="11" t="s">
        <v>139</v>
      </c>
      <c r="K1889" s="11" t="str">
        <f>IFERROR(INDEX('EDC Component Dictionary'!$C$5:$C$37,MATCH('Rates Database'!J1889,'EDC Component Dictionary'!$B$5:$B$37,0)), "Energy Supply")</f>
        <v>Distribution System</v>
      </c>
      <c r="L1889" s="12">
        <v>-4.8000000000000001E-4</v>
      </c>
      <c r="M1889" s="12"/>
    </row>
    <row r="1890" spans="1:13" x14ac:dyDescent="0.3">
      <c r="A1890" s="18">
        <v>1888</v>
      </c>
      <c r="B1890" s="18">
        <f t="shared" si="58"/>
        <v>2022</v>
      </c>
      <c r="C1890" s="17">
        <v>44621</v>
      </c>
      <c r="D1890" s="18" t="s">
        <v>130</v>
      </c>
      <c r="E1890" s="18" t="s">
        <v>36</v>
      </c>
      <c r="F1890" s="18" t="str">
        <f t="shared" si="59"/>
        <v>Unitil-Long-Term Rewable Contract Adjustment (LTRCA)-44621</v>
      </c>
      <c r="G1890" s="11" t="s">
        <v>131</v>
      </c>
      <c r="H1890" s="11" t="s">
        <v>49</v>
      </c>
      <c r="I1890" s="11" t="s">
        <v>132</v>
      </c>
      <c r="J1890" s="11" t="s">
        <v>139</v>
      </c>
      <c r="K1890" s="11" t="str">
        <f>IFERROR(INDEX('EDC Component Dictionary'!$C$5:$C$37,MATCH('Rates Database'!J1890,'EDC Component Dictionary'!$B$5:$B$37,0)), "Energy Supply")</f>
        <v>Distribution System</v>
      </c>
      <c r="L1890" s="12">
        <v>-4.8000000000000001E-4</v>
      </c>
      <c r="M1890" s="12"/>
    </row>
    <row r="1891" spans="1:13" x14ac:dyDescent="0.3">
      <c r="A1891" s="18">
        <v>1889</v>
      </c>
      <c r="B1891" s="18">
        <f t="shared" si="58"/>
        <v>2022</v>
      </c>
      <c r="C1891" s="17">
        <v>44593</v>
      </c>
      <c r="D1891" s="18" t="s">
        <v>130</v>
      </c>
      <c r="E1891" s="18" t="s">
        <v>36</v>
      </c>
      <c r="F1891" s="18" t="str">
        <f t="shared" si="59"/>
        <v>Unitil-Long-Term Rewable Contract Adjustment (LTRCA)-44593</v>
      </c>
      <c r="G1891" s="11" t="s">
        <v>131</v>
      </c>
      <c r="H1891" s="11" t="s">
        <v>49</v>
      </c>
      <c r="I1891" s="11" t="s">
        <v>132</v>
      </c>
      <c r="J1891" s="11" t="s">
        <v>139</v>
      </c>
      <c r="K1891" s="11" t="str">
        <f>IFERROR(INDEX('EDC Component Dictionary'!$C$5:$C$37,MATCH('Rates Database'!J1891,'EDC Component Dictionary'!$B$5:$B$37,0)), "Energy Supply")</f>
        <v>Distribution System</v>
      </c>
      <c r="L1891" s="12">
        <v>-4.8000000000000001E-4</v>
      </c>
      <c r="M1891" s="12"/>
    </row>
    <row r="1892" spans="1:13" x14ac:dyDescent="0.3">
      <c r="A1892" s="18">
        <v>1890</v>
      </c>
      <c r="B1892" s="18">
        <f t="shared" si="58"/>
        <v>2022</v>
      </c>
      <c r="C1892" s="17">
        <v>44562</v>
      </c>
      <c r="D1892" s="18" t="s">
        <v>130</v>
      </c>
      <c r="E1892" s="18" t="s">
        <v>36</v>
      </c>
      <c r="F1892" s="18" t="str">
        <f t="shared" si="59"/>
        <v>Unitil-Long-Term Rewable Contract Adjustment (LTRCA)-44562</v>
      </c>
      <c r="G1892" s="11" t="s">
        <v>131</v>
      </c>
      <c r="H1892" s="11" t="s">
        <v>49</v>
      </c>
      <c r="I1892" s="11" t="s">
        <v>132</v>
      </c>
      <c r="J1892" s="11" t="s">
        <v>139</v>
      </c>
      <c r="K1892" s="11" t="str">
        <f>IFERROR(INDEX('EDC Component Dictionary'!$C$5:$C$37,MATCH('Rates Database'!J1892,'EDC Component Dictionary'!$B$5:$B$37,0)), "Energy Supply")</f>
        <v>Distribution System</v>
      </c>
      <c r="L1892" s="12">
        <v>-4.8000000000000001E-4</v>
      </c>
      <c r="M1892" s="12"/>
    </row>
    <row r="1893" spans="1:13" x14ac:dyDescent="0.3">
      <c r="A1893" s="18">
        <v>1891</v>
      </c>
      <c r="B1893" s="18">
        <f t="shared" si="58"/>
        <v>2021</v>
      </c>
      <c r="C1893" s="17">
        <v>44531</v>
      </c>
      <c r="D1893" s="18" t="s">
        <v>130</v>
      </c>
      <c r="E1893" s="18" t="s">
        <v>36</v>
      </c>
      <c r="F1893" s="18" t="str">
        <f t="shared" si="59"/>
        <v>Unitil-Long-Term Rewable Contract Adjustment (LTRCA)-44531</v>
      </c>
      <c r="G1893" s="11" t="s">
        <v>131</v>
      </c>
      <c r="H1893" s="11" t="s">
        <v>49</v>
      </c>
      <c r="I1893" s="11" t="s">
        <v>132</v>
      </c>
      <c r="J1893" s="11" t="s">
        <v>139</v>
      </c>
      <c r="K1893" s="11" t="str">
        <f>IFERROR(INDEX('EDC Component Dictionary'!$C$5:$C$37,MATCH('Rates Database'!J1893,'EDC Component Dictionary'!$B$5:$B$37,0)), "Energy Supply")</f>
        <v>Distribution System</v>
      </c>
      <c r="L1893" s="12">
        <v>-8.8999999999999995E-4</v>
      </c>
      <c r="M1893" s="12"/>
    </row>
    <row r="1894" spans="1:13" x14ac:dyDescent="0.3">
      <c r="A1894" s="18">
        <v>1892</v>
      </c>
      <c r="B1894" s="18">
        <f t="shared" si="58"/>
        <v>2021</v>
      </c>
      <c r="C1894" s="17">
        <v>44501</v>
      </c>
      <c r="D1894" s="18" t="s">
        <v>130</v>
      </c>
      <c r="E1894" s="18" t="s">
        <v>36</v>
      </c>
      <c r="F1894" s="18" t="str">
        <f t="shared" si="59"/>
        <v>Unitil-Long-Term Rewable Contract Adjustment (LTRCA)-44501</v>
      </c>
      <c r="G1894" s="11" t="s">
        <v>131</v>
      </c>
      <c r="H1894" s="11" t="s">
        <v>49</v>
      </c>
      <c r="I1894" s="11" t="s">
        <v>132</v>
      </c>
      <c r="J1894" s="11" t="s">
        <v>139</v>
      </c>
      <c r="K1894" s="11" t="str">
        <f>IFERROR(INDEX('EDC Component Dictionary'!$C$5:$C$37,MATCH('Rates Database'!J1894,'EDC Component Dictionary'!$B$5:$B$37,0)), "Energy Supply")</f>
        <v>Distribution System</v>
      </c>
      <c r="L1894" s="12">
        <v>-8.8999999999999995E-4</v>
      </c>
      <c r="M1894" s="12"/>
    </row>
    <row r="1895" spans="1:13" x14ac:dyDescent="0.3">
      <c r="A1895" s="18">
        <v>1893</v>
      </c>
      <c r="B1895" s="18">
        <f t="shared" si="58"/>
        <v>2021</v>
      </c>
      <c r="C1895" s="17">
        <v>44470</v>
      </c>
      <c r="D1895" s="18" t="s">
        <v>130</v>
      </c>
      <c r="E1895" s="18" t="s">
        <v>36</v>
      </c>
      <c r="F1895" s="18" t="str">
        <f t="shared" si="59"/>
        <v>Unitil-Long-Term Rewable Contract Adjustment (LTRCA)-44470</v>
      </c>
      <c r="G1895" s="11" t="s">
        <v>131</v>
      </c>
      <c r="H1895" s="11" t="s">
        <v>49</v>
      </c>
      <c r="I1895" s="11" t="s">
        <v>132</v>
      </c>
      <c r="J1895" s="11" t="s">
        <v>139</v>
      </c>
      <c r="K1895" s="11" t="str">
        <f>IFERROR(INDEX('EDC Component Dictionary'!$C$5:$C$37,MATCH('Rates Database'!J1895,'EDC Component Dictionary'!$B$5:$B$37,0)), "Energy Supply")</f>
        <v>Distribution System</v>
      </c>
      <c r="L1895" s="12">
        <v>-8.8999999999999995E-4</v>
      </c>
      <c r="M1895" s="12"/>
    </row>
    <row r="1896" spans="1:13" x14ac:dyDescent="0.3">
      <c r="A1896" s="18">
        <v>1894</v>
      </c>
      <c r="B1896" s="18">
        <f t="shared" si="58"/>
        <v>2021</v>
      </c>
      <c r="C1896" s="17">
        <v>44440</v>
      </c>
      <c r="D1896" s="18" t="s">
        <v>130</v>
      </c>
      <c r="E1896" s="18" t="s">
        <v>36</v>
      </c>
      <c r="F1896" s="18" t="str">
        <f t="shared" si="59"/>
        <v>Unitil-Long-Term Rewable Contract Adjustment (LTRCA)-44440</v>
      </c>
      <c r="G1896" s="11" t="s">
        <v>131</v>
      </c>
      <c r="H1896" s="11" t="s">
        <v>49</v>
      </c>
      <c r="I1896" s="11" t="s">
        <v>132</v>
      </c>
      <c r="J1896" s="11" t="s">
        <v>139</v>
      </c>
      <c r="K1896" s="11" t="str">
        <f>IFERROR(INDEX('EDC Component Dictionary'!$C$5:$C$37,MATCH('Rates Database'!J1896,'EDC Component Dictionary'!$B$5:$B$37,0)), "Energy Supply")</f>
        <v>Distribution System</v>
      </c>
      <c r="L1896" s="12">
        <v>-8.8999999999999995E-4</v>
      </c>
      <c r="M1896" s="12"/>
    </row>
    <row r="1897" spans="1:13" x14ac:dyDescent="0.3">
      <c r="A1897" s="18">
        <v>1895</v>
      </c>
      <c r="B1897" s="18">
        <f t="shared" si="58"/>
        <v>2021</v>
      </c>
      <c r="C1897" s="17">
        <v>44409</v>
      </c>
      <c r="D1897" s="18" t="s">
        <v>130</v>
      </c>
      <c r="E1897" s="18" t="s">
        <v>36</v>
      </c>
      <c r="F1897" s="18" t="str">
        <f t="shared" si="59"/>
        <v>Unitil-Long-Term Rewable Contract Adjustment (LTRCA)-44409</v>
      </c>
      <c r="G1897" s="11" t="s">
        <v>131</v>
      </c>
      <c r="H1897" s="11" t="s">
        <v>49</v>
      </c>
      <c r="I1897" s="11" t="s">
        <v>132</v>
      </c>
      <c r="J1897" s="11" t="s">
        <v>139</v>
      </c>
      <c r="K1897" s="11" t="str">
        <f>IFERROR(INDEX('EDC Component Dictionary'!$C$5:$C$37,MATCH('Rates Database'!J1897,'EDC Component Dictionary'!$B$5:$B$37,0)), "Energy Supply")</f>
        <v>Distribution System</v>
      </c>
      <c r="L1897" s="12">
        <v>-8.8999999999999995E-4</v>
      </c>
      <c r="M1897" s="12"/>
    </row>
    <row r="1898" spans="1:13" x14ac:dyDescent="0.3">
      <c r="A1898" s="18">
        <v>1896</v>
      </c>
      <c r="B1898" s="18">
        <f t="shared" si="58"/>
        <v>2021</v>
      </c>
      <c r="C1898" s="17">
        <v>44378</v>
      </c>
      <c r="D1898" s="18" t="s">
        <v>130</v>
      </c>
      <c r="E1898" s="18" t="s">
        <v>36</v>
      </c>
      <c r="F1898" s="18" t="str">
        <f t="shared" si="59"/>
        <v>Unitil-Long-Term Rewable Contract Adjustment (LTRCA)-44378</v>
      </c>
      <c r="G1898" s="11" t="s">
        <v>131</v>
      </c>
      <c r="H1898" s="11" t="s">
        <v>49</v>
      </c>
      <c r="I1898" s="11" t="s">
        <v>132</v>
      </c>
      <c r="J1898" s="11" t="s">
        <v>139</v>
      </c>
      <c r="K1898" s="11" t="str">
        <f>IFERROR(INDEX('EDC Component Dictionary'!$C$5:$C$37,MATCH('Rates Database'!J1898,'EDC Component Dictionary'!$B$5:$B$37,0)), "Energy Supply")</f>
        <v>Distribution System</v>
      </c>
      <c r="L1898" s="12">
        <v>-8.8999999999999995E-4</v>
      </c>
      <c r="M1898" s="12"/>
    </row>
    <row r="1899" spans="1:13" x14ac:dyDescent="0.3">
      <c r="A1899" s="18">
        <v>1897</v>
      </c>
      <c r="B1899" s="18">
        <f t="shared" si="58"/>
        <v>2021</v>
      </c>
      <c r="C1899" s="17">
        <v>44348</v>
      </c>
      <c r="D1899" s="18" t="s">
        <v>130</v>
      </c>
      <c r="E1899" s="18" t="s">
        <v>36</v>
      </c>
      <c r="F1899" s="18" t="str">
        <f t="shared" si="59"/>
        <v>Unitil-Long-Term Rewable Contract Adjustment (LTRCA)-44348</v>
      </c>
      <c r="G1899" s="11" t="s">
        <v>131</v>
      </c>
      <c r="H1899" s="11" t="s">
        <v>49</v>
      </c>
      <c r="I1899" s="11" t="s">
        <v>132</v>
      </c>
      <c r="J1899" s="11" t="s">
        <v>139</v>
      </c>
      <c r="K1899" s="11" t="str">
        <f>IFERROR(INDEX('EDC Component Dictionary'!$C$5:$C$37,MATCH('Rates Database'!J1899,'EDC Component Dictionary'!$B$5:$B$37,0)), "Energy Supply")</f>
        <v>Distribution System</v>
      </c>
      <c r="L1899" s="12">
        <v>-8.8999999999999995E-4</v>
      </c>
      <c r="M1899" s="12"/>
    </row>
    <row r="1900" spans="1:13" x14ac:dyDescent="0.3">
      <c r="A1900" s="18">
        <v>1898</v>
      </c>
      <c r="B1900" s="18">
        <f t="shared" si="58"/>
        <v>2021</v>
      </c>
      <c r="C1900" s="17">
        <v>44317</v>
      </c>
      <c r="D1900" s="18" t="s">
        <v>130</v>
      </c>
      <c r="E1900" s="18" t="s">
        <v>36</v>
      </c>
      <c r="F1900" s="18" t="str">
        <f t="shared" si="59"/>
        <v>Unitil-Long-Term Rewable Contract Adjustment (LTRCA)-44317</v>
      </c>
      <c r="G1900" s="11" t="s">
        <v>131</v>
      </c>
      <c r="H1900" s="11" t="s">
        <v>49</v>
      </c>
      <c r="I1900" s="11" t="s">
        <v>132</v>
      </c>
      <c r="J1900" s="11" t="s">
        <v>139</v>
      </c>
      <c r="K1900" s="11" t="str">
        <f>IFERROR(INDEX('EDC Component Dictionary'!$C$5:$C$37,MATCH('Rates Database'!J1900,'EDC Component Dictionary'!$B$5:$B$37,0)), "Energy Supply")</f>
        <v>Distribution System</v>
      </c>
      <c r="L1900" s="12">
        <v>-8.8999999999999995E-4</v>
      </c>
      <c r="M1900" s="12"/>
    </row>
    <row r="1901" spans="1:13" x14ac:dyDescent="0.3">
      <c r="A1901" s="18">
        <v>1899</v>
      </c>
      <c r="B1901" s="18">
        <f t="shared" si="58"/>
        <v>2021</v>
      </c>
      <c r="C1901" s="17">
        <v>44287</v>
      </c>
      <c r="D1901" s="18" t="s">
        <v>130</v>
      </c>
      <c r="E1901" s="18" t="s">
        <v>36</v>
      </c>
      <c r="F1901" s="18" t="str">
        <f t="shared" si="59"/>
        <v>Unitil-Long-Term Rewable Contract Adjustment (LTRCA)-44287</v>
      </c>
      <c r="G1901" s="11" t="s">
        <v>131</v>
      </c>
      <c r="H1901" s="11" t="s">
        <v>49</v>
      </c>
      <c r="I1901" s="11" t="s">
        <v>132</v>
      </c>
      <c r="J1901" s="11" t="s">
        <v>139</v>
      </c>
      <c r="K1901" s="11" t="str">
        <f>IFERROR(INDEX('EDC Component Dictionary'!$C$5:$C$37,MATCH('Rates Database'!J1901,'EDC Component Dictionary'!$B$5:$B$37,0)), "Energy Supply")</f>
        <v>Distribution System</v>
      </c>
      <c r="L1901" s="12">
        <v>-8.8999999999999995E-4</v>
      </c>
      <c r="M1901" s="12"/>
    </row>
    <row r="1902" spans="1:13" x14ac:dyDescent="0.3">
      <c r="A1902" s="18">
        <v>1900</v>
      </c>
      <c r="B1902" s="18">
        <f t="shared" si="58"/>
        <v>2021</v>
      </c>
      <c r="C1902" s="17">
        <v>44256</v>
      </c>
      <c r="D1902" s="18" t="s">
        <v>130</v>
      </c>
      <c r="E1902" s="18" t="s">
        <v>36</v>
      </c>
      <c r="F1902" s="18" t="str">
        <f t="shared" si="59"/>
        <v>Unitil-Long-Term Rewable Contract Adjustment (LTRCA)-44256</v>
      </c>
      <c r="G1902" s="11" t="s">
        <v>131</v>
      </c>
      <c r="H1902" s="11" t="s">
        <v>49</v>
      </c>
      <c r="I1902" s="11" t="s">
        <v>132</v>
      </c>
      <c r="J1902" s="11" t="s">
        <v>139</v>
      </c>
      <c r="K1902" s="11" t="str">
        <f>IFERROR(INDEX('EDC Component Dictionary'!$C$5:$C$37,MATCH('Rates Database'!J1902,'EDC Component Dictionary'!$B$5:$B$37,0)), "Energy Supply")</f>
        <v>Distribution System</v>
      </c>
      <c r="L1902" s="12">
        <v>-8.8999999999999995E-4</v>
      </c>
      <c r="M1902" s="12"/>
    </row>
    <row r="1903" spans="1:13" x14ac:dyDescent="0.3">
      <c r="A1903" s="18">
        <v>1901</v>
      </c>
      <c r="B1903" s="18">
        <f t="shared" si="58"/>
        <v>2021</v>
      </c>
      <c r="C1903" s="17">
        <v>44228</v>
      </c>
      <c r="D1903" s="18" t="s">
        <v>130</v>
      </c>
      <c r="E1903" s="18" t="s">
        <v>36</v>
      </c>
      <c r="F1903" s="18" t="str">
        <f t="shared" si="59"/>
        <v>Unitil-Long-Term Rewable Contract Adjustment (LTRCA)-44228</v>
      </c>
      <c r="G1903" s="11" t="s">
        <v>131</v>
      </c>
      <c r="H1903" s="11" t="s">
        <v>49</v>
      </c>
      <c r="I1903" s="11" t="s">
        <v>132</v>
      </c>
      <c r="J1903" s="11" t="s">
        <v>139</v>
      </c>
      <c r="K1903" s="11" t="str">
        <f>IFERROR(INDEX('EDC Component Dictionary'!$C$5:$C$37,MATCH('Rates Database'!J1903,'EDC Component Dictionary'!$B$5:$B$37,0)), "Energy Supply")</f>
        <v>Distribution System</v>
      </c>
      <c r="L1903" s="12">
        <v>-8.8999999999999995E-4</v>
      </c>
      <c r="M1903" s="12"/>
    </row>
    <row r="1904" spans="1:13" x14ac:dyDescent="0.3">
      <c r="A1904" s="18">
        <v>1902</v>
      </c>
      <c r="B1904" s="18">
        <f t="shared" si="58"/>
        <v>2021</v>
      </c>
      <c r="C1904" s="17">
        <v>44197</v>
      </c>
      <c r="D1904" s="18" t="s">
        <v>130</v>
      </c>
      <c r="E1904" s="18" t="s">
        <v>36</v>
      </c>
      <c r="F1904" s="18" t="str">
        <f t="shared" si="59"/>
        <v>Unitil-Long-Term Rewable Contract Adjustment (LTRCA)-44197</v>
      </c>
      <c r="G1904" s="11" t="s">
        <v>131</v>
      </c>
      <c r="H1904" s="11" t="s">
        <v>49</v>
      </c>
      <c r="I1904" s="11" t="s">
        <v>132</v>
      </c>
      <c r="J1904" s="11" t="s">
        <v>139</v>
      </c>
      <c r="K1904" s="11" t="str">
        <f>IFERROR(INDEX('EDC Component Dictionary'!$C$5:$C$37,MATCH('Rates Database'!J1904,'EDC Component Dictionary'!$B$5:$B$37,0)), "Energy Supply")</f>
        <v>Distribution System</v>
      </c>
      <c r="L1904" s="12">
        <v>-8.8999999999999995E-4</v>
      </c>
      <c r="M1904" s="12"/>
    </row>
    <row r="1905" spans="1:13" x14ac:dyDescent="0.3">
      <c r="A1905" s="18">
        <v>1903</v>
      </c>
      <c r="B1905" s="18">
        <f t="shared" si="58"/>
        <v>2020</v>
      </c>
      <c r="C1905" s="17">
        <v>44166</v>
      </c>
      <c r="D1905" s="18" t="s">
        <v>130</v>
      </c>
      <c r="E1905" s="18" t="s">
        <v>36</v>
      </c>
      <c r="F1905" s="18" t="str">
        <f t="shared" si="59"/>
        <v>Unitil-Long-Term Rewable Contract Adjustment (LTRCA)-44166</v>
      </c>
      <c r="G1905" s="11" t="s">
        <v>131</v>
      </c>
      <c r="H1905" s="11" t="s">
        <v>49</v>
      </c>
      <c r="I1905" s="11" t="s">
        <v>132</v>
      </c>
      <c r="J1905" s="11" t="s">
        <v>139</v>
      </c>
      <c r="K1905" s="11" t="str">
        <f>IFERROR(INDEX('EDC Component Dictionary'!$C$5:$C$37,MATCH('Rates Database'!J1905,'EDC Component Dictionary'!$B$5:$B$37,0)), "Energy Supply")</f>
        <v>Distribution System</v>
      </c>
      <c r="L1905" s="12">
        <v>1.98E-3</v>
      </c>
      <c r="M1905" s="12"/>
    </row>
    <row r="1906" spans="1:13" x14ac:dyDescent="0.3">
      <c r="A1906" s="18">
        <v>1904</v>
      </c>
      <c r="B1906" s="18">
        <f t="shared" si="58"/>
        <v>2020</v>
      </c>
      <c r="C1906" s="17">
        <v>44136</v>
      </c>
      <c r="D1906" s="18" t="s">
        <v>130</v>
      </c>
      <c r="E1906" s="18" t="s">
        <v>36</v>
      </c>
      <c r="F1906" s="18" t="str">
        <f t="shared" si="59"/>
        <v>Unitil-Long-Term Rewable Contract Adjustment (LTRCA)-44136</v>
      </c>
      <c r="G1906" s="11" t="s">
        <v>131</v>
      </c>
      <c r="H1906" s="11" t="s">
        <v>49</v>
      </c>
      <c r="I1906" s="11" t="s">
        <v>132</v>
      </c>
      <c r="J1906" s="11" t="s">
        <v>139</v>
      </c>
      <c r="K1906" s="11" t="str">
        <f>IFERROR(INDEX('EDC Component Dictionary'!$C$5:$C$37,MATCH('Rates Database'!J1906,'EDC Component Dictionary'!$B$5:$B$37,0)), "Energy Supply")</f>
        <v>Distribution System</v>
      </c>
      <c r="L1906" s="12">
        <v>1.98E-3</v>
      </c>
      <c r="M1906" s="12"/>
    </row>
    <row r="1907" spans="1:13" x14ac:dyDescent="0.3">
      <c r="A1907" s="18">
        <v>1905</v>
      </c>
      <c r="B1907" s="18">
        <f t="shared" si="58"/>
        <v>2020</v>
      </c>
      <c r="C1907" s="17">
        <v>44105</v>
      </c>
      <c r="D1907" s="18" t="s">
        <v>130</v>
      </c>
      <c r="E1907" s="18" t="s">
        <v>36</v>
      </c>
      <c r="F1907" s="18" t="str">
        <f t="shared" si="59"/>
        <v>Unitil-Long-Term Rewable Contract Adjustment (LTRCA)-44105</v>
      </c>
      <c r="G1907" s="11" t="s">
        <v>131</v>
      </c>
      <c r="H1907" s="11" t="s">
        <v>49</v>
      </c>
      <c r="I1907" s="11" t="s">
        <v>132</v>
      </c>
      <c r="J1907" s="11" t="s">
        <v>139</v>
      </c>
      <c r="K1907" s="11" t="str">
        <f>IFERROR(INDEX('EDC Component Dictionary'!$C$5:$C$37,MATCH('Rates Database'!J1907,'EDC Component Dictionary'!$B$5:$B$37,0)), "Energy Supply")</f>
        <v>Distribution System</v>
      </c>
      <c r="L1907" s="12">
        <v>1.98E-3</v>
      </c>
      <c r="M1907" s="12"/>
    </row>
    <row r="1908" spans="1:13" x14ac:dyDescent="0.3">
      <c r="A1908" s="18">
        <v>1906</v>
      </c>
      <c r="B1908" s="18">
        <f t="shared" si="58"/>
        <v>2020</v>
      </c>
      <c r="C1908" s="17">
        <v>44075</v>
      </c>
      <c r="D1908" s="18" t="s">
        <v>130</v>
      </c>
      <c r="E1908" s="18" t="s">
        <v>36</v>
      </c>
      <c r="F1908" s="18" t="str">
        <f t="shared" si="59"/>
        <v>Unitil-Long-Term Rewable Contract Adjustment (LTRCA)-44075</v>
      </c>
      <c r="G1908" s="11" t="s">
        <v>131</v>
      </c>
      <c r="H1908" s="11" t="s">
        <v>49</v>
      </c>
      <c r="I1908" s="11" t="s">
        <v>132</v>
      </c>
      <c r="J1908" s="11" t="s">
        <v>139</v>
      </c>
      <c r="K1908" s="11" t="str">
        <f>IFERROR(INDEX('EDC Component Dictionary'!$C$5:$C$37,MATCH('Rates Database'!J1908,'EDC Component Dictionary'!$B$5:$B$37,0)), "Energy Supply")</f>
        <v>Distribution System</v>
      </c>
      <c r="L1908" s="12">
        <v>1.98E-3</v>
      </c>
      <c r="M1908" s="12"/>
    </row>
    <row r="1909" spans="1:13" x14ac:dyDescent="0.3">
      <c r="A1909" s="18">
        <v>1907</v>
      </c>
      <c r="B1909" s="18">
        <f t="shared" si="58"/>
        <v>2020</v>
      </c>
      <c r="C1909" s="17">
        <v>44044</v>
      </c>
      <c r="D1909" s="18" t="s">
        <v>130</v>
      </c>
      <c r="E1909" s="18" t="s">
        <v>36</v>
      </c>
      <c r="F1909" s="18" t="str">
        <f t="shared" si="59"/>
        <v>Unitil-Long-Term Rewable Contract Adjustment (LTRCA)-44044</v>
      </c>
      <c r="G1909" s="11" t="s">
        <v>131</v>
      </c>
      <c r="H1909" s="11" t="s">
        <v>49</v>
      </c>
      <c r="I1909" s="11" t="s">
        <v>132</v>
      </c>
      <c r="J1909" s="11" t="s">
        <v>139</v>
      </c>
      <c r="K1909" s="11" t="str">
        <f>IFERROR(INDEX('EDC Component Dictionary'!$C$5:$C$37,MATCH('Rates Database'!J1909,'EDC Component Dictionary'!$B$5:$B$37,0)), "Energy Supply")</f>
        <v>Distribution System</v>
      </c>
      <c r="L1909" s="12">
        <v>1.98E-3</v>
      </c>
      <c r="M1909" s="12"/>
    </row>
    <row r="1910" spans="1:13" x14ac:dyDescent="0.3">
      <c r="A1910" s="18">
        <v>1908</v>
      </c>
      <c r="B1910" s="18">
        <f t="shared" si="58"/>
        <v>2020</v>
      </c>
      <c r="C1910" s="17">
        <v>44013</v>
      </c>
      <c r="D1910" s="18" t="s">
        <v>130</v>
      </c>
      <c r="E1910" s="18" t="s">
        <v>36</v>
      </c>
      <c r="F1910" s="18" t="str">
        <f t="shared" si="59"/>
        <v>Unitil-Long-Term Rewable Contract Adjustment (LTRCA)-44013</v>
      </c>
      <c r="G1910" s="11" t="s">
        <v>131</v>
      </c>
      <c r="H1910" s="11" t="s">
        <v>49</v>
      </c>
      <c r="I1910" s="11" t="s">
        <v>132</v>
      </c>
      <c r="J1910" s="11" t="s">
        <v>139</v>
      </c>
      <c r="K1910" s="11" t="str">
        <f>IFERROR(INDEX('EDC Component Dictionary'!$C$5:$C$37,MATCH('Rates Database'!J1910,'EDC Component Dictionary'!$B$5:$B$37,0)), "Energy Supply")</f>
        <v>Distribution System</v>
      </c>
      <c r="L1910" s="12">
        <v>1.98E-3</v>
      </c>
      <c r="M1910" s="12"/>
    </row>
    <row r="1911" spans="1:13" x14ac:dyDescent="0.3">
      <c r="A1911" s="18">
        <v>1909</v>
      </c>
      <c r="B1911" s="18">
        <f t="shared" si="58"/>
        <v>2020</v>
      </c>
      <c r="C1911" s="17">
        <v>43983</v>
      </c>
      <c r="D1911" s="18" t="s">
        <v>130</v>
      </c>
      <c r="E1911" s="18" t="s">
        <v>36</v>
      </c>
      <c r="F1911" s="18" t="str">
        <f t="shared" si="59"/>
        <v>Unitil-Long-Term Rewable Contract Adjustment (LTRCA)-43983</v>
      </c>
      <c r="G1911" s="11" t="s">
        <v>131</v>
      </c>
      <c r="H1911" s="11" t="s">
        <v>49</v>
      </c>
      <c r="I1911" s="11" t="s">
        <v>132</v>
      </c>
      <c r="J1911" s="11" t="s">
        <v>139</v>
      </c>
      <c r="K1911" s="11" t="str">
        <f>IFERROR(INDEX('EDC Component Dictionary'!$C$5:$C$37,MATCH('Rates Database'!J1911,'EDC Component Dictionary'!$B$5:$B$37,0)), "Energy Supply")</f>
        <v>Distribution System</v>
      </c>
      <c r="L1911" s="12">
        <v>1.98E-3</v>
      </c>
      <c r="M1911" s="12"/>
    </row>
    <row r="1912" spans="1:13" x14ac:dyDescent="0.3">
      <c r="A1912" s="18">
        <v>1910</v>
      </c>
      <c r="B1912" s="18">
        <f t="shared" si="58"/>
        <v>2020</v>
      </c>
      <c r="C1912" s="17">
        <v>43952</v>
      </c>
      <c r="D1912" s="18" t="s">
        <v>130</v>
      </c>
      <c r="E1912" s="18" t="s">
        <v>36</v>
      </c>
      <c r="F1912" s="18" t="str">
        <f t="shared" si="59"/>
        <v>Unitil-Long-Term Rewable Contract Adjustment (LTRCA)-43952</v>
      </c>
      <c r="G1912" s="11" t="s">
        <v>131</v>
      </c>
      <c r="H1912" s="11" t="s">
        <v>49</v>
      </c>
      <c r="I1912" s="11" t="s">
        <v>132</v>
      </c>
      <c r="J1912" s="11" t="s">
        <v>139</v>
      </c>
      <c r="K1912" s="11" t="str">
        <f>IFERROR(INDEX('EDC Component Dictionary'!$C$5:$C$37,MATCH('Rates Database'!J1912,'EDC Component Dictionary'!$B$5:$B$37,0)), "Energy Supply")</f>
        <v>Distribution System</v>
      </c>
      <c r="L1912" s="12">
        <v>1.98E-3</v>
      </c>
      <c r="M1912" s="12"/>
    </row>
    <row r="1913" spans="1:13" x14ac:dyDescent="0.3">
      <c r="A1913" s="18">
        <v>1911</v>
      </c>
      <c r="B1913" s="18">
        <f t="shared" si="58"/>
        <v>2020</v>
      </c>
      <c r="C1913" s="17">
        <v>43922</v>
      </c>
      <c r="D1913" s="18" t="s">
        <v>130</v>
      </c>
      <c r="E1913" s="18" t="s">
        <v>36</v>
      </c>
      <c r="F1913" s="18" t="str">
        <f t="shared" si="59"/>
        <v>Unitil-Long-Term Rewable Contract Adjustment (LTRCA)-43922</v>
      </c>
      <c r="G1913" s="11" t="s">
        <v>131</v>
      </c>
      <c r="H1913" s="11" t="s">
        <v>49</v>
      </c>
      <c r="I1913" s="11" t="s">
        <v>132</v>
      </c>
      <c r="J1913" s="11" t="s">
        <v>139</v>
      </c>
      <c r="K1913" s="11" t="str">
        <f>IFERROR(INDEX('EDC Component Dictionary'!$C$5:$C$37,MATCH('Rates Database'!J1913,'EDC Component Dictionary'!$B$5:$B$37,0)), "Energy Supply")</f>
        <v>Distribution System</v>
      </c>
      <c r="L1913" s="12">
        <v>1.98E-3</v>
      </c>
      <c r="M1913" s="12"/>
    </row>
    <row r="1914" spans="1:13" x14ac:dyDescent="0.3">
      <c r="A1914" s="18">
        <v>1912</v>
      </c>
      <c r="B1914" s="18">
        <f t="shared" si="58"/>
        <v>2020</v>
      </c>
      <c r="C1914" s="17">
        <v>43891</v>
      </c>
      <c r="D1914" s="18" t="s">
        <v>130</v>
      </c>
      <c r="E1914" s="18" t="s">
        <v>36</v>
      </c>
      <c r="F1914" s="18" t="str">
        <f t="shared" si="59"/>
        <v>Unitil-Long-Term Rewable Contract Adjustment (LTRCA)-43891</v>
      </c>
      <c r="G1914" s="11" t="s">
        <v>131</v>
      </c>
      <c r="H1914" s="11" t="s">
        <v>49</v>
      </c>
      <c r="I1914" s="11" t="s">
        <v>132</v>
      </c>
      <c r="J1914" s="11" t="s">
        <v>139</v>
      </c>
      <c r="K1914" s="11" t="str">
        <f>IFERROR(INDEX('EDC Component Dictionary'!$C$5:$C$37,MATCH('Rates Database'!J1914,'EDC Component Dictionary'!$B$5:$B$37,0)), "Energy Supply")</f>
        <v>Distribution System</v>
      </c>
      <c r="L1914" s="12">
        <v>1.98E-3</v>
      </c>
      <c r="M1914" s="12"/>
    </row>
    <row r="1915" spans="1:13" x14ac:dyDescent="0.3">
      <c r="A1915" s="18">
        <v>1913</v>
      </c>
      <c r="B1915" s="18">
        <f t="shared" si="58"/>
        <v>2020</v>
      </c>
      <c r="C1915" s="17">
        <v>43862</v>
      </c>
      <c r="D1915" s="18" t="s">
        <v>130</v>
      </c>
      <c r="E1915" s="18" t="s">
        <v>36</v>
      </c>
      <c r="F1915" s="18" t="str">
        <f t="shared" si="59"/>
        <v>Unitil-Long-Term Rewable Contract Adjustment (LTRCA)-43862</v>
      </c>
      <c r="G1915" s="11" t="s">
        <v>131</v>
      </c>
      <c r="H1915" s="11" t="s">
        <v>49</v>
      </c>
      <c r="I1915" s="11" t="s">
        <v>132</v>
      </c>
      <c r="J1915" s="11" t="s">
        <v>139</v>
      </c>
      <c r="K1915" s="11" t="str">
        <f>IFERROR(INDEX('EDC Component Dictionary'!$C$5:$C$37,MATCH('Rates Database'!J1915,'EDC Component Dictionary'!$B$5:$B$37,0)), "Energy Supply")</f>
        <v>Distribution System</v>
      </c>
      <c r="L1915" s="12">
        <v>1.98E-3</v>
      </c>
      <c r="M1915" s="12"/>
    </row>
    <row r="1916" spans="1:13" x14ac:dyDescent="0.3">
      <c r="A1916" s="18">
        <v>1914</v>
      </c>
      <c r="B1916" s="18">
        <f t="shared" si="58"/>
        <v>2020</v>
      </c>
      <c r="C1916" s="17">
        <v>43831</v>
      </c>
      <c r="D1916" s="18" t="s">
        <v>130</v>
      </c>
      <c r="E1916" s="18" t="s">
        <v>36</v>
      </c>
      <c r="F1916" s="18" t="str">
        <f t="shared" si="59"/>
        <v>Unitil-Long-Term Rewable Contract Adjustment (LTRCA)-43831</v>
      </c>
      <c r="G1916" s="11" t="s">
        <v>131</v>
      </c>
      <c r="H1916" s="11" t="s">
        <v>49</v>
      </c>
      <c r="I1916" s="11" t="s">
        <v>132</v>
      </c>
      <c r="J1916" s="11" t="s">
        <v>139</v>
      </c>
      <c r="K1916" s="11" t="str">
        <f>IFERROR(INDEX('EDC Component Dictionary'!$C$5:$C$37,MATCH('Rates Database'!J1916,'EDC Component Dictionary'!$B$5:$B$37,0)), "Energy Supply")</f>
        <v>Distribution System</v>
      </c>
      <c r="L1916" s="12">
        <v>1.98E-3</v>
      </c>
      <c r="M1916" s="12"/>
    </row>
    <row r="1917" spans="1:13" x14ac:dyDescent="0.3">
      <c r="A1917" s="18">
        <v>1915</v>
      </c>
      <c r="B1917" s="18">
        <f t="shared" si="58"/>
        <v>2019</v>
      </c>
      <c r="C1917" s="17">
        <v>43800</v>
      </c>
      <c r="D1917" s="18" t="s">
        <v>130</v>
      </c>
      <c r="E1917" s="18" t="s">
        <v>36</v>
      </c>
      <c r="F1917" s="18" t="str">
        <f t="shared" si="59"/>
        <v>Unitil-Long-Term Rewable Contract Adjustment (LTRCA)-43800</v>
      </c>
      <c r="G1917" s="11" t="s">
        <v>131</v>
      </c>
      <c r="H1917" s="11" t="s">
        <v>49</v>
      </c>
      <c r="I1917" s="11" t="s">
        <v>132</v>
      </c>
      <c r="J1917" s="11" t="s">
        <v>139</v>
      </c>
      <c r="K1917" s="11" t="str">
        <f>IFERROR(INDEX('EDC Component Dictionary'!$C$5:$C$37,MATCH('Rates Database'!J1917,'EDC Component Dictionary'!$B$5:$B$37,0)), "Energy Supply")</f>
        <v>Distribution System</v>
      </c>
      <c r="L1917" s="12">
        <v>1.81E-3</v>
      </c>
      <c r="M1917" s="12"/>
    </row>
    <row r="1918" spans="1:13" x14ac:dyDescent="0.3">
      <c r="A1918" s="18">
        <v>1916</v>
      </c>
      <c r="B1918" s="18">
        <f t="shared" si="58"/>
        <v>2019</v>
      </c>
      <c r="C1918" s="17">
        <v>43770</v>
      </c>
      <c r="D1918" s="18" t="s">
        <v>130</v>
      </c>
      <c r="E1918" s="18" t="s">
        <v>36</v>
      </c>
      <c r="F1918" s="18" t="str">
        <f t="shared" si="59"/>
        <v>Unitil-Long-Term Rewable Contract Adjustment (LTRCA)-43770</v>
      </c>
      <c r="G1918" s="11" t="s">
        <v>131</v>
      </c>
      <c r="H1918" s="11" t="s">
        <v>49</v>
      </c>
      <c r="I1918" s="11" t="s">
        <v>132</v>
      </c>
      <c r="J1918" s="11" t="s">
        <v>139</v>
      </c>
      <c r="K1918" s="11" t="str">
        <f>IFERROR(INDEX('EDC Component Dictionary'!$C$5:$C$37,MATCH('Rates Database'!J1918,'EDC Component Dictionary'!$B$5:$B$37,0)), "Energy Supply")</f>
        <v>Distribution System</v>
      </c>
      <c r="L1918" s="12">
        <v>1.81E-3</v>
      </c>
      <c r="M1918" s="12"/>
    </row>
    <row r="1919" spans="1:13" x14ac:dyDescent="0.3">
      <c r="A1919" s="18">
        <v>1917</v>
      </c>
      <c r="B1919" s="18">
        <f t="shared" si="58"/>
        <v>2019</v>
      </c>
      <c r="C1919" s="17">
        <v>43739</v>
      </c>
      <c r="D1919" s="18" t="s">
        <v>130</v>
      </c>
      <c r="E1919" s="18" t="s">
        <v>36</v>
      </c>
      <c r="F1919" s="18" t="str">
        <f t="shared" si="59"/>
        <v>Unitil-Long-Term Rewable Contract Adjustment (LTRCA)-43739</v>
      </c>
      <c r="G1919" s="11" t="s">
        <v>131</v>
      </c>
      <c r="H1919" s="11" t="s">
        <v>49</v>
      </c>
      <c r="I1919" s="11" t="s">
        <v>132</v>
      </c>
      <c r="J1919" s="11" t="s">
        <v>139</v>
      </c>
      <c r="K1919" s="11" t="str">
        <f>IFERROR(INDEX('EDC Component Dictionary'!$C$5:$C$37,MATCH('Rates Database'!J1919,'EDC Component Dictionary'!$B$5:$B$37,0)), "Energy Supply")</f>
        <v>Distribution System</v>
      </c>
      <c r="L1919" s="12">
        <v>1.81E-3</v>
      </c>
      <c r="M1919" s="12"/>
    </row>
    <row r="1920" spans="1:13" x14ac:dyDescent="0.3">
      <c r="A1920" s="18">
        <v>1918</v>
      </c>
      <c r="B1920" s="18">
        <f t="shared" si="58"/>
        <v>2019</v>
      </c>
      <c r="C1920" s="17">
        <v>43709</v>
      </c>
      <c r="D1920" s="18" t="s">
        <v>130</v>
      </c>
      <c r="E1920" s="18" t="s">
        <v>36</v>
      </c>
      <c r="F1920" s="18" t="str">
        <f t="shared" si="59"/>
        <v>Unitil-Long-Term Rewable Contract Adjustment (LTRCA)-43709</v>
      </c>
      <c r="G1920" s="11" t="s">
        <v>131</v>
      </c>
      <c r="H1920" s="11" t="s">
        <v>49</v>
      </c>
      <c r="I1920" s="11" t="s">
        <v>132</v>
      </c>
      <c r="J1920" s="11" t="s">
        <v>139</v>
      </c>
      <c r="K1920" s="11" t="str">
        <f>IFERROR(INDEX('EDC Component Dictionary'!$C$5:$C$37,MATCH('Rates Database'!J1920,'EDC Component Dictionary'!$B$5:$B$37,0)), "Energy Supply")</f>
        <v>Distribution System</v>
      </c>
      <c r="L1920" s="12">
        <v>1.81E-3</v>
      </c>
      <c r="M1920" s="12"/>
    </row>
    <row r="1921" spans="1:13" x14ac:dyDescent="0.3">
      <c r="A1921" s="18">
        <v>1919</v>
      </c>
      <c r="B1921" s="18">
        <f t="shared" si="58"/>
        <v>2019</v>
      </c>
      <c r="C1921" s="17">
        <v>43678</v>
      </c>
      <c r="D1921" s="18" t="s">
        <v>130</v>
      </c>
      <c r="E1921" s="18" t="s">
        <v>36</v>
      </c>
      <c r="F1921" s="18" t="str">
        <f t="shared" si="59"/>
        <v>Unitil-Long-Term Rewable Contract Adjustment (LTRCA)-43678</v>
      </c>
      <c r="G1921" s="11" t="s">
        <v>131</v>
      </c>
      <c r="H1921" s="11" t="s">
        <v>49</v>
      </c>
      <c r="I1921" s="11" t="s">
        <v>132</v>
      </c>
      <c r="J1921" s="11" t="s">
        <v>139</v>
      </c>
      <c r="K1921" s="11" t="str">
        <f>IFERROR(INDEX('EDC Component Dictionary'!$C$5:$C$37,MATCH('Rates Database'!J1921,'EDC Component Dictionary'!$B$5:$B$37,0)), "Energy Supply")</f>
        <v>Distribution System</v>
      </c>
      <c r="L1921" s="12">
        <v>1.81E-3</v>
      </c>
      <c r="M1921" s="12"/>
    </row>
    <row r="1922" spans="1:13" x14ac:dyDescent="0.3">
      <c r="A1922" s="18">
        <v>1920</v>
      </c>
      <c r="B1922" s="18">
        <f t="shared" si="58"/>
        <v>2019</v>
      </c>
      <c r="C1922" s="17">
        <v>43647</v>
      </c>
      <c r="D1922" s="18" t="s">
        <v>130</v>
      </c>
      <c r="E1922" s="18" t="s">
        <v>36</v>
      </c>
      <c r="F1922" s="18" t="str">
        <f t="shared" si="59"/>
        <v>Unitil-Long-Term Rewable Contract Adjustment (LTRCA)-43647</v>
      </c>
      <c r="G1922" s="11" t="s">
        <v>131</v>
      </c>
      <c r="H1922" s="11" t="s">
        <v>49</v>
      </c>
      <c r="I1922" s="11" t="s">
        <v>132</v>
      </c>
      <c r="J1922" s="11" t="s">
        <v>139</v>
      </c>
      <c r="K1922" s="11" t="str">
        <f>IFERROR(INDEX('EDC Component Dictionary'!$C$5:$C$37,MATCH('Rates Database'!J1922,'EDC Component Dictionary'!$B$5:$B$37,0)), "Energy Supply")</f>
        <v>Distribution System</v>
      </c>
      <c r="L1922" s="12">
        <v>1.81E-3</v>
      </c>
      <c r="M1922" s="12"/>
    </row>
    <row r="1923" spans="1:13" x14ac:dyDescent="0.3">
      <c r="A1923" s="18">
        <v>1921</v>
      </c>
      <c r="B1923" s="18">
        <f t="shared" ref="B1923:B1986" si="60">YEAR(C1923)</f>
        <v>2019</v>
      </c>
      <c r="C1923" s="17">
        <v>43617</v>
      </c>
      <c r="D1923" s="18" t="s">
        <v>130</v>
      </c>
      <c r="E1923" s="18" t="s">
        <v>36</v>
      </c>
      <c r="F1923" s="18" t="str">
        <f t="shared" si="59"/>
        <v>Unitil-Long-Term Rewable Contract Adjustment (LTRCA)-43617</v>
      </c>
      <c r="G1923" s="11" t="s">
        <v>131</v>
      </c>
      <c r="H1923" s="11" t="s">
        <v>49</v>
      </c>
      <c r="I1923" s="11" t="s">
        <v>132</v>
      </c>
      <c r="J1923" s="11" t="s">
        <v>139</v>
      </c>
      <c r="K1923" s="11" t="str">
        <f>IFERROR(INDEX('EDC Component Dictionary'!$C$5:$C$37,MATCH('Rates Database'!J1923,'EDC Component Dictionary'!$B$5:$B$37,0)), "Energy Supply")</f>
        <v>Distribution System</v>
      </c>
      <c r="L1923" s="12">
        <v>1.81E-3</v>
      </c>
      <c r="M1923" s="12"/>
    </row>
    <row r="1924" spans="1:13" x14ac:dyDescent="0.3">
      <c r="A1924" s="18">
        <v>1922</v>
      </c>
      <c r="B1924" s="18">
        <f t="shared" si="60"/>
        <v>2019</v>
      </c>
      <c r="C1924" s="17">
        <v>43586</v>
      </c>
      <c r="D1924" s="18" t="s">
        <v>130</v>
      </c>
      <c r="E1924" s="18" t="s">
        <v>36</v>
      </c>
      <c r="F1924" s="18" t="str">
        <f t="shared" ref="F1924:F1987" si="61">_xlfn.CONCAT(E1924,"-",J1924,"-",C1924)</f>
        <v>Unitil-Long-Term Rewable Contract Adjustment (LTRCA)-43586</v>
      </c>
      <c r="G1924" s="11" t="s">
        <v>131</v>
      </c>
      <c r="H1924" s="11" t="s">
        <v>49</v>
      </c>
      <c r="I1924" s="11" t="s">
        <v>132</v>
      </c>
      <c r="J1924" s="11" t="s">
        <v>139</v>
      </c>
      <c r="K1924" s="11" t="str">
        <f>IFERROR(INDEX('EDC Component Dictionary'!$C$5:$C$37,MATCH('Rates Database'!J1924,'EDC Component Dictionary'!$B$5:$B$37,0)), "Energy Supply")</f>
        <v>Distribution System</v>
      </c>
      <c r="L1924" s="12">
        <v>1.81E-3</v>
      </c>
      <c r="M1924" s="12"/>
    </row>
    <row r="1925" spans="1:13" x14ac:dyDescent="0.3">
      <c r="A1925" s="18">
        <v>1923</v>
      </c>
      <c r="B1925" s="18">
        <f t="shared" si="60"/>
        <v>2019</v>
      </c>
      <c r="C1925" s="17">
        <v>43556</v>
      </c>
      <c r="D1925" s="18" t="s">
        <v>130</v>
      </c>
      <c r="E1925" s="18" t="s">
        <v>36</v>
      </c>
      <c r="F1925" s="18" t="str">
        <f t="shared" si="61"/>
        <v>Unitil-Long-Term Rewable Contract Adjustment (LTRCA)-43556</v>
      </c>
      <c r="G1925" s="11" t="s">
        <v>131</v>
      </c>
      <c r="H1925" s="11" t="s">
        <v>49</v>
      </c>
      <c r="I1925" s="11" t="s">
        <v>132</v>
      </c>
      <c r="J1925" s="11" t="s">
        <v>139</v>
      </c>
      <c r="K1925" s="11" t="str">
        <f>IFERROR(INDEX('EDC Component Dictionary'!$C$5:$C$37,MATCH('Rates Database'!J1925,'EDC Component Dictionary'!$B$5:$B$37,0)), "Energy Supply")</f>
        <v>Distribution System</v>
      </c>
      <c r="L1925" s="12">
        <v>1.81E-3</v>
      </c>
      <c r="M1925" s="12"/>
    </row>
    <row r="1926" spans="1:13" x14ac:dyDescent="0.3">
      <c r="A1926" s="18">
        <v>1924</v>
      </c>
      <c r="B1926" s="18">
        <f t="shared" si="60"/>
        <v>2019</v>
      </c>
      <c r="C1926" s="17">
        <v>43525</v>
      </c>
      <c r="D1926" s="18" t="s">
        <v>130</v>
      </c>
      <c r="E1926" s="18" t="s">
        <v>36</v>
      </c>
      <c r="F1926" s="18" t="str">
        <f t="shared" si="61"/>
        <v>Unitil-Long-Term Rewable Contract Adjustment (LTRCA)-43525</v>
      </c>
      <c r="G1926" s="11" t="s">
        <v>131</v>
      </c>
      <c r="H1926" s="11" t="s">
        <v>49</v>
      </c>
      <c r="I1926" s="11" t="s">
        <v>132</v>
      </c>
      <c r="J1926" s="11" t="s">
        <v>139</v>
      </c>
      <c r="K1926" s="11" t="str">
        <f>IFERROR(INDEX('EDC Component Dictionary'!$C$5:$C$37,MATCH('Rates Database'!J1926,'EDC Component Dictionary'!$B$5:$B$37,0)), "Energy Supply")</f>
        <v>Distribution System</v>
      </c>
      <c r="L1926" s="12">
        <v>1.81E-3</v>
      </c>
      <c r="M1926" s="12"/>
    </row>
    <row r="1927" spans="1:13" x14ac:dyDescent="0.3">
      <c r="A1927" s="18">
        <v>1925</v>
      </c>
      <c r="B1927" s="18">
        <f t="shared" si="60"/>
        <v>2019</v>
      </c>
      <c r="C1927" s="17">
        <v>43497</v>
      </c>
      <c r="D1927" s="18" t="s">
        <v>130</v>
      </c>
      <c r="E1927" s="18" t="s">
        <v>36</v>
      </c>
      <c r="F1927" s="18" t="str">
        <f t="shared" si="61"/>
        <v>Unitil-Long-Term Rewable Contract Adjustment (LTRCA)-43497</v>
      </c>
      <c r="G1927" s="11" t="s">
        <v>131</v>
      </c>
      <c r="H1927" s="11" t="s">
        <v>49</v>
      </c>
      <c r="I1927" s="11" t="s">
        <v>132</v>
      </c>
      <c r="J1927" s="11" t="s">
        <v>139</v>
      </c>
      <c r="K1927" s="11" t="str">
        <f>IFERROR(INDEX('EDC Component Dictionary'!$C$5:$C$37,MATCH('Rates Database'!J1927,'EDC Component Dictionary'!$B$5:$B$37,0)), "Energy Supply")</f>
        <v>Distribution System</v>
      </c>
      <c r="L1927" s="12">
        <v>1.81E-3</v>
      </c>
      <c r="M1927" s="12"/>
    </row>
    <row r="1928" spans="1:13" x14ac:dyDescent="0.3">
      <c r="A1928" s="18">
        <v>1926</v>
      </c>
      <c r="B1928" s="18">
        <f t="shared" si="60"/>
        <v>2019</v>
      </c>
      <c r="C1928" s="17">
        <v>43466</v>
      </c>
      <c r="D1928" s="18" t="s">
        <v>130</v>
      </c>
      <c r="E1928" s="18" t="s">
        <v>36</v>
      </c>
      <c r="F1928" s="18" t="str">
        <f t="shared" si="61"/>
        <v>Unitil-Long-Term Rewable Contract Adjustment (LTRCA)-43466</v>
      </c>
      <c r="G1928" s="11" t="s">
        <v>131</v>
      </c>
      <c r="H1928" s="11" t="s">
        <v>49</v>
      </c>
      <c r="I1928" s="11" t="s">
        <v>132</v>
      </c>
      <c r="J1928" s="11" t="s">
        <v>139</v>
      </c>
      <c r="K1928" s="11" t="str">
        <f>IFERROR(INDEX('EDC Component Dictionary'!$C$5:$C$37,MATCH('Rates Database'!J1928,'EDC Component Dictionary'!$B$5:$B$37,0)), "Energy Supply")</f>
        <v>Distribution System</v>
      </c>
      <c r="L1928" s="12">
        <v>1.81E-3</v>
      </c>
      <c r="M1928" s="12"/>
    </row>
    <row r="1929" spans="1:13" x14ac:dyDescent="0.3">
      <c r="A1929" s="18">
        <v>1927</v>
      </c>
      <c r="B1929" s="18">
        <f t="shared" si="60"/>
        <v>2023</v>
      </c>
      <c r="C1929" s="17">
        <v>45261</v>
      </c>
      <c r="D1929" s="18" t="s">
        <v>130</v>
      </c>
      <c r="E1929" s="18" t="s">
        <v>36</v>
      </c>
      <c r="F1929" s="18" t="str">
        <f t="shared" si="61"/>
        <v>Unitil-Capital Cost Adjustment (CCA)-45261</v>
      </c>
      <c r="G1929" s="11" t="s">
        <v>131</v>
      </c>
      <c r="H1929" s="11" t="s">
        <v>49</v>
      </c>
      <c r="I1929" s="11" t="s">
        <v>132</v>
      </c>
      <c r="J1929" s="11" t="s">
        <v>160</v>
      </c>
      <c r="K1929" s="11" t="str">
        <f>IFERROR(INDEX('EDC Component Dictionary'!$C$5:$C$37,MATCH('Rates Database'!J1929,'EDC Component Dictionary'!$B$5:$B$37,0)), "Energy Supply")</f>
        <v>Distribution System</v>
      </c>
      <c r="L1929" s="12">
        <v>9.9699999999999997E-3</v>
      </c>
      <c r="M1929" s="12"/>
    </row>
    <row r="1930" spans="1:13" x14ac:dyDescent="0.3">
      <c r="A1930" s="18">
        <v>1928</v>
      </c>
      <c r="B1930" s="18">
        <f t="shared" si="60"/>
        <v>2023</v>
      </c>
      <c r="C1930" s="17">
        <v>45231</v>
      </c>
      <c r="D1930" s="18" t="s">
        <v>130</v>
      </c>
      <c r="E1930" s="18" t="s">
        <v>36</v>
      </c>
      <c r="F1930" s="18" t="str">
        <f t="shared" si="61"/>
        <v>Unitil-Capital Cost Adjustment (CCA)-45231</v>
      </c>
      <c r="G1930" s="11" t="s">
        <v>131</v>
      </c>
      <c r="H1930" s="11" t="s">
        <v>49</v>
      </c>
      <c r="I1930" s="11" t="s">
        <v>132</v>
      </c>
      <c r="J1930" s="11" t="s">
        <v>160</v>
      </c>
      <c r="K1930" s="11" t="str">
        <f>IFERROR(INDEX('EDC Component Dictionary'!$C$5:$C$37,MATCH('Rates Database'!J1930,'EDC Component Dictionary'!$B$5:$B$37,0)), "Energy Supply")</f>
        <v>Distribution System</v>
      </c>
      <c r="L1930" s="12">
        <v>9.9699999999999997E-3</v>
      </c>
      <c r="M1930" s="12"/>
    </row>
    <row r="1931" spans="1:13" x14ac:dyDescent="0.3">
      <c r="A1931" s="18">
        <v>1929</v>
      </c>
      <c r="B1931" s="18">
        <f t="shared" si="60"/>
        <v>2023</v>
      </c>
      <c r="C1931" s="17">
        <v>45200</v>
      </c>
      <c r="D1931" s="18" t="s">
        <v>130</v>
      </c>
      <c r="E1931" s="18" t="s">
        <v>36</v>
      </c>
      <c r="F1931" s="18" t="str">
        <f t="shared" si="61"/>
        <v>Unitil-Capital Cost Adjustment (CCA)-45200</v>
      </c>
      <c r="G1931" s="11" t="s">
        <v>131</v>
      </c>
      <c r="H1931" s="11" t="s">
        <v>49</v>
      </c>
      <c r="I1931" s="11" t="s">
        <v>132</v>
      </c>
      <c r="J1931" s="11" t="s">
        <v>160</v>
      </c>
      <c r="K1931" s="11" t="str">
        <f>IFERROR(INDEX('EDC Component Dictionary'!$C$5:$C$37,MATCH('Rates Database'!J1931,'EDC Component Dictionary'!$B$5:$B$37,0)), "Energy Supply")</f>
        <v>Distribution System</v>
      </c>
      <c r="L1931" s="12">
        <v>9.9699999999999997E-3</v>
      </c>
      <c r="M1931" s="12"/>
    </row>
    <row r="1932" spans="1:13" x14ac:dyDescent="0.3">
      <c r="A1932" s="18">
        <v>1930</v>
      </c>
      <c r="B1932" s="18">
        <f t="shared" si="60"/>
        <v>2023</v>
      </c>
      <c r="C1932" s="17">
        <v>45170</v>
      </c>
      <c r="D1932" s="18" t="s">
        <v>130</v>
      </c>
      <c r="E1932" s="18" t="s">
        <v>36</v>
      </c>
      <c r="F1932" s="18" t="str">
        <f t="shared" si="61"/>
        <v>Unitil-Capital Cost Adjustment (CCA)-45170</v>
      </c>
      <c r="G1932" s="11" t="s">
        <v>131</v>
      </c>
      <c r="H1932" s="11" t="s">
        <v>49</v>
      </c>
      <c r="I1932" s="11" t="s">
        <v>132</v>
      </c>
      <c r="J1932" s="11" t="s">
        <v>160</v>
      </c>
      <c r="K1932" s="11" t="str">
        <f>IFERROR(INDEX('EDC Component Dictionary'!$C$5:$C$37,MATCH('Rates Database'!J1932,'EDC Component Dictionary'!$B$5:$B$37,0)), "Energy Supply")</f>
        <v>Distribution System</v>
      </c>
      <c r="L1932" s="12">
        <v>9.9699999999999997E-3</v>
      </c>
      <c r="M1932" s="12"/>
    </row>
    <row r="1933" spans="1:13" x14ac:dyDescent="0.3">
      <c r="A1933" s="18">
        <v>1931</v>
      </c>
      <c r="B1933" s="18">
        <f t="shared" si="60"/>
        <v>2023</v>
      </c>
      <c r="C1933" s="17">
        <v>45139</v>
      </c>
      <c r="D1933" s="18" t="s">
        <v>130</v>
      </c>
      <c r="E1933" s="18" t="s">
        <v>36</v>
      </c>
      <c r="F1933" s="18" t="str">
        <f t="shared" si="61"/>
        <v>Unitil-Capital Cost Adjustment (CCA)-45139</v>
      </c>
      <c r="G1933" s="11" t="s">
        <v>131</v>
      </c>
      <c r="H1933" s="11" t="s">
        <v>49</v>
      </c>
      <c r="I1933" s="11" t="s">
        <v>132</v>
      </c>
      <c r="J1933" s="11" t="s">
        <v>160</v>
      </c>
      <c r="K1933" s="11" t="str">
        <f>IFERROR(INDEX('EDC Component Dictionary'!$C$5:$C$37,MATCH('Rates Database'!J1933,'EDC Component Dictionary'!$B$5:$B$37,0)), "Energy Supply")</f>
        <v>Distribution System</v>
      </c>
      <c r="L1933" s="12">
        <v>9.9699999999999997E-3</v>
      </c>
      <c r="M1933" s="12"/>
    </row>
    <row r="1934" spans="1:13" x14ac:dyDescent="0.3">
      <c r="A1934" s="18">
        <v>1932</v>
      </c>
      <c r="B1934" s="18">
        <f t="shared" si="60"/>
        <v>2023</v>
      </c>
      <c r="C1934" s="17">
        <v>45108</v>
      </c>
      <c r="D1934" s="18" t="s">
        <v>130</v>
      </c>
      <c r="E1934" s="18" t="s">
        <v>36</v>
      </c>
      <c r="F1934" s="18" t="str">
        <f t="shared" si="61"/>
        <v>Unitil-Capital Cost Adjustment (CCA)-45108</v>
      </c>
      <c r="G1934" s="11" t="s">
        <v>131</v>
      </c>
      <c r="H1934" s="11" t="s">
        <v>49</v>
      </c>
      <c r="I1934" s="11" t="s">
        <v>132</v>
      </c>
      <c r="J1934" s="11" t="s">
        <v>160</v>
      </c>
      <c r="K1934" s="11" t="str">
        <f>IFERROR(INDEX('EDC Component Dictionary'!$C$5:$C$37,MATCH('Rates Database'!J1934,'EDC Component Dictionary'!$B$5:$B$37,0)), "Energy Supply")</f>
        <v>Distribution System</v>
      </c>
      <c r="L1934" s="12">
        <v>9.9699999999999997E-3</v>
      </c>
      <c r="M1934" s="12"/>
    </row>
    <row r="1935" spans="1:13" x14ac:dyDescent="0.3">
      <c r="A1935" s="18">
        <v>1933</v>
      </c>
      <c r="B1935" s="18">
        <f t="shared" si="60"/>
        <v>2023</v>
      </c>
      <c r="C1935" s="17">
        <v>45078</v>
      </c>
      <c r="D1935" s="18" t="s">
        <v>130</v>
      </c>
      <c r="E1935" s="18" t="s">
        <v>36</v>
      </c>
      <c r="F1935" s="18" t="str">
        <f t="shared" si="61"/>
        <v>Unitil-Capital Cost Adjustment (CCA)-45078</v>
      </c>
      <c r="G1935" s="11" t="s">
        <v>131</v>
      </c>
      <c r="H1935" s="11" t="s">
        <v>49</v>
      </c>
      <c r="I1935" s="11" t="s">
        <v>132</v>
      </c>
      <c r="J1935" s="11" t="s">
        <v>160</v>
      </c>
      <c r="K1935" s="11" t="str">
        <f>IFERROR(INDEX('EDC Component Dictionary'!$C$5:$C$37,MATCH('Rates Database'!J1935,'EDC Component Dictionary'!$B$5:$B$37,0)), "Energy Supply")</f>
        <v>Distribution System</v>
      </c>
      <c r="L1935" s="12">
        <v>9.9699999999999997E-3</v>
      </c>
      <c r="M1935" s="12"/>
    </row>
    <row r="1936" spans="1:13" x14ac:dyDescent="0.3">
      <c r="A1936" s="18">
        <v>1934</v>
      </c>
      <c r="B1936" s="18">
        <f t="shared" si="60"/>
        <v>2023</v>
      </c>
      <c r="C1936" s="17">
        <v>45047</v>
      </c>
      <c r="D1936" s="18" t="s">
        <v>130</v>
      </c>
      <c r="E1936" s="18" t="s">
        <v>36</v>
      </c>
      <c r="F1936" s="18" t="str">
        <f t="shared" si="61"/>
        <v>Unitil-Capital Cost Adjustment (CCA)-45047</v>
      </c>
      <c r="G1936" s="11" t="s">
        <v>131</v>
      </c>
      <c r="H1936" s="11" t="s">
        <v>49</v>
      </c>
      <c r="I1936" s="11" t="s">
        <v>132</v>
      </c>
      <c r="J1936" s="11" t="s">
        <v>160</v>
      </c>
      <c r="K1936" s="11" t="str">
        <f>IFERROR(INDEX('EDC Component Dictionary'!$C$5:$C$37,MATCH('Rates Database'!J1936,'EDC Component Dictionary'!$B$5:$B$37,0)), "Energy Supply")</f>
        <v>Distribution System</v>
      </c>
      <c r="L1936" s="12">
        <v>9.9699999999999997E-3</v>
      </c>
      <c r="M1936" s="12"/>
    </row>
    <row r="1937" spans="1:13" x14ac:dyDescent="0.3">
      <c r="A1937" s="18">
        <v>1935</v>
      </c>
      <c r="B1937" s="18">
        <f t="shared" si="60"/>
        <v>2023</v>
      </c>
      <c r="C1937" s="17">
        <v>45017</v>
      </c>
      <c r="D1937" s="18" t="s">
        <v>130</v>
      </c>
      <c r="E1937" s="18" t="s">
        <v>36</v>
      </c>
      <c r="F1937" s="18" t="str">
        <f t="shared" si="61"/>
        <v>Unitil-Capital Cost Adjustment (CCA)-45017</v>
      </c>
      <c r="G1937" s="11" t="s">
        <v>131</v>
      </c>
      <c r="H1937" s="11" t="s">
        <v>49</v>
      </c>
      <c r="I1937" s="11" t="s">
        <v>132</v>
      </c>
      <c r="J1937" s="11" t="s">
        <v>160</v>
      </c>
      <c r="K1937" s="11" t="str">
        <f>IFERROR(INDEX('EDC Component Dictionary'!$C$5:$C$37,MATCH('Rates Database'!J1937,'EDC Component Dictionary'!$B$5:$B$37,0)), "Energy Supply")</f>
        <v>Distribution System</v>
      </c>
      <c r="L1937" s="12">
        <v>9.9699999999999997E-3</v>
      </c>
      <c r="M1937" s="12"/>
    </row>
    <row r="1938" spans="1:13" x14ac:dyDescent="0.3">
      <c r="A1938" s="18">
        <v>1936</v>
      </c>
      <c r="B1938" s="18">
        <f t="shared" si="60"/>
        <v>2023</v>
      </c>
      <c r="C1938" s="17">
        <v>44986</v>
      </c>
      <c r="D1938" s="18" t="s">
        <v>130</v>
      </c>
      <c r="E1938" s="18" t="s">
        <v>36</v>
      </c>
      <c r="F1938" s="18" t="str">
        <f t="shared" si="61"/>
        <v>Unitil-Capital Cost Adjustment (CCA)-44986</v>
      </c>
      <c r="G1938" s="11" t="s">
        <v>131</v>
      </c>
      <c r="H1938" s="11" t="s">
        <v>49</v>
      </c>
      <c r="I1938" s="11" t="s">
        <v>132</v>
      </c>
      <c r="J1938" s="11" t="s">
        <v>160</v>
      </c>
      <c r="K1938" s="11" t="str">
        <f>IFERROR(INDEX('EDC Component Dictionary'!$C$5:$C$37,MATCH('Rates Database'!J1938,'EDC Component Dictionary'!$B$5:$B$37,0)), "Energy Supply")</f>
        <v>Distribution System</v>
      </c>
      <c r="L1938" s="12">
        <v>9.9699999999999997E-3</v>
      </c>
      <c r="M1938" s="12"/>
    </row>
    <row r="1939" spans="1:13" x14ac:dyDescent="0.3">
      <c r="A1939" s="18">
        <v>1937</v>
      </c>
      <c r="B1939" s="18">
        <f t="shared" si="60"/>
        <v>2023</v>
      </c>
      <c r="C1939" s="17">
        <v>44958</v>
      </c>
      <c r="D1939" s="18" t="s">
        <v>130</v>
      </c>
      <c r="E1939" s="18" t="s">
        <v>36</v>
      </c>
      <c r="F1939" s="18" t="str">
        <f t="shared" si="61"/>
        <v>Unitil-Capital Cost Adjustment (CCA)-44958</v>
      </c>
      <c r="G1939" s="11" t="s">
        <v>131</v>
      </c>
      <c r="H1939" s="11" t="s">
        <v>49</v>
      </c>
      <c r="I1939" s="11" t="s">
        <v>132</v>
      </c>
      <c r="J1939" s="11" t="s">
        <v>160</v>
      </c>
      <c r="K1939" s="11" t="str">
        <f>IFERROR(INDEX('EDC Component Dictionary'!$C$5:$C$37,MATCH('Rates Database'!J1939,'EDC Component Dictionary'!$B$5:$B$37,0)), "Energy Supply")</f>
        <v>Distribution System</v>
      </c>
      <c r="L1939" s="12">
        <v>9.9699999999999997E-3</v>
      </c>
      <c r="M1939" s="12"/>
    </row>
    <row r="1940" spans="1:13" x14ac:dyDescent="0.3">
      <c r="A1940" s="18">
        <v>1938</v>
      </c>
      <c r="B1940" s="18">
        <f t="shared" si="60"/>
        <v>2023</v>
      </c>
      <c r="C1940" s="17">
        <v>44927</v>
      </c>
      <c r="D1940" s="18" t="s">
        <v>130</v>
      </c>
      <c r="E1940" s="18" t="s">
        <v>36</v>
      </c>
      <c r="F1940" s="18" t="str">
        <f t="shared" si="61"/>
        <v>Unitil-Capital Cost Adjustment (CCA)-44927</v>
      </c>
      <c r="G1940" s="11" t="s">
        <v>131</v>
      </c>
      <c r="H1940" s="11" t="s">
        <v>49</v>
      </c>
      <c r="I1940" s="11" t="s">
        <v>132</v>
      </c>
      <c r="J1940" s="11" t="s">
        <v>160</v>
      </c>
      <c r="K1940" s="11" t="str">
        <f>IFERROR(INDEX('EDC Component Dictionary'!$C$5:$C$37,MATCH('Rates Database'!J1940,'EDC Component Dictionary'!$B$5:$B$37,0)), "Energy Supply")</f>
        <v>Distribution System</v>
      </c>
      <c r="L1940" s="12">
        <v>9.9699999999999997E-3</v>
      </c>
      <c r="M1940" s="12"/>
    </row>
    <row r="1941" spans="1:13" x14ac:dyDescent="0.3">
      <c r="A1941" s="18">
        <v>1939</v>
      </c>
      <c r="B1941" s="18">
        <f t="shared" si="60"/>
        <v>2022</v>
      </c>
      <c r="C1941" s="17">
        <v>44896</v>
      </c>
      <c r="D1941" s="18" t="s">
        <v>130</v>
      </c>
      <c r="E1941" s="18" t="s">
        <v>36</v>
      </c>
      <c r="F1941" s="18" t="str">
        <f t="shared" si="61"/>
        <v>Unitil-Capital Cost Adjustment (CCA)-44896</v>
      </c>
      <c r="G1941" s="11" t="s">
        <v>131</v>
      </c>
      <c r="H1941" s="11" t="s">
        <v>49</v>
      </c>
      <c r="I1941" s="11" t="s">
        <v>132</v>
      </c>
      <c r="J1941" s="11" t="s">
        <v>160</v>
      </c>
      <c r="K1941" s="11" t="str">
        <f>IFERROR(INDEX('EDC Component Dictionary'!$C$5:$C$37,MATCH('Rates Database'!J1941,'EDC Component Dictionary'!$B$5:$B$37,0)), "Energy Supply")</f>
        <v>Distribution System</v>
      </c>
      <c r="L1941" s="12">
        <v>5.3299999999999997E-3</v>
      </c>
      <c r="M1941" s="12"/>
    </row>
    <row r="1942" spans="1:13" x14ac:dyDescent="0.3">
      <c r="A1942" s="18">
        <v>1940</v>
      </c>
      <c r="B1942" s="18">
        <f t="shared" si="60"/>
        <v>2022</v>
      </c>
      <c r="C1942" s="17">
        <v>44866</v>
      </c>
      <c r="D1942" s="18" t="s">
        <v>130</v>
      </c>
      <c r="E1942" s="18" t="s">
        <v>36</v>
      </c>
      <c r="F1942" s="18" t="str">
        <f t="shared" si="61"/>
        <v>Unitil-Capital Cost Adjustment (CCA)-44866</v>
      </c>
      <c r="G1942" s="11" t="s">
        <v>131</v>
      </c>
      <c r="H1942" s="11" t="s">
        <v>49</v>
      </c>
      <c r="I1942" s="11" t="s">
        <v>132</v>
      </c>
      <c r="J1942" s="11" t="s">
        <v>160</v>
      </c>
      <c r="K1942" s="11" t="str">
        <f>IFERROR(INDEX('EDC Component Dictionary'!$C$5:$C$37,MATCH('Rates Database'!J1942,'EDC Component Dictionary'!$B$5:$B$37,0)), "Energy Supply")</f>
        <v>Distribution System</v>
      </c>
      <c r="L1942" s="12">
        <v>5.3299999999999997E-3</v>
      </c>
      <c r="M1942" s="12"/>
    </row>
    <row r="1943" spans="1:13" x14ac:dyDescent="0.3">
      <c r="A1943" s="18">
        <v>1941</v>
      </c>
      <c r="B1943" s="18">
        <f t="shared" si="60"/>
        <v>2022</v>
      </c>
      <c r="C1943" s="17">
        <v>44835</v>
      </c>
      <c r="D1943" s="18" t="s">
        <v>130</v>
      </c>
      <c r="E1943" s="18" t="s">
        <v>36</v>
      </c>
      <c r="F1943" s="18" t="str">
        <f t="shared" si="61"/>
        <v>Unitil-Capital Cost Adjustment (CCA)-44835</v>
      </c>
      <c r="G1943" s="11" t="s">
        <v>131</v>
      </c>
      <c r="H1943" s="11" t="s">
        <v>49</v>
      </c>
      <c r="I1943" s="11" t="s">
        <v>132</v>
      </c>
      <c r="J1943" s="11" t="s">
        <v>160</v>
      </c>
      <c r="K1943" s="11" t="str">
        <f>IFERROR(INDEX('EDC Component Dictionary'!$C$5:$C$37,MATCH('Rates Database'!J1943,'EDC Component Dictionary'!$B$5:$B$37,0)), "Energy Supply")</f>
        <v>Distribution System</v>
      </c>
      <c r="L1943" s="12">
        <v>5.3299999999999997E-3</v>
      </c>
      <c r="M1943" s="12"/>
    </row>
    <row r="1944" spans="1:13" x14ac:dyDescent="0.3">
      <c r="A1944" s="18">
        <v>1942</v>
      </c>
      <c r="B1944" s="18">
        <f t="shared" si="60"/>
        <v>2022</v>
      </c>
      <c r="C1944" s="17">
        <v>44805</v>
      </c>
      <c r="D1944" s="18" t="s">
        <v>130</v>
      </c>
      <c r="E1944" s="18" t="s">
        <v>36</v>
      </c>
      <c r="F1944" s="18" t="str">
        <f t="shared" si="61"/>
        <v>Unitil-Capital Cost Adjustment (CCA)-44805</v>
      </c>
      <c r="G1944" s="11" t="s">
        <v>131</v>
      </c>
      <c r="H1944" s="11" t="s">
        <v>49</v>
      </c>
      <c r="I1944" s="11" t="s">
        <v>132</v>
      </c>
      <c r="J1944" s="11" t="s">
        <v>160</v>
      </c>
      <c r="K1944" s="11" t="str">
        <f>IFERROR(INDEX('EDC Component Dictionary'!$C$5:$C$37,MATCH('Rates Database'!J1944,'EDC Component Dictionary'!$B$5:$B$37,0)), "Energy Supply")</f>
        <v>Distribution System</v>
      </c>
      <c r="L1944" s="12">
        <v>5.3299999999999997E-3</v>
      </c>
      <c r="M1944" s="12"/>
    </row>
    <row r="1945" spans="1:13" x14ac:dyDescent="0.3">
      <c r="A1945" s="18">
        <v>1943</v>
      </c>
      <c r="B1945" s="18">
        <f t="shared" si="60"/>
        <v>2022</v>
      </c>
      <c r="C1945" s="17">
        <v>44774</v>
      </c>
      <c r="D1945" s="18" t="s">
        <v>130</v>
      </c>
      <c r="E1945" s="18" t="s">
        <v>36</v>
      </c>
      <c r="F1945" s="18" t="str">
        <f t="shared" si="61"/>
        <v>Unitil-Capital Cost Adjustment (CCA)-44774</v>
      </c>
      <c r="G1945" s="11" t="s">
        <v>131</v>
      </c>
      <c r="H1945" s="11" t="s">
        <v>49</v>
      </c>
      <c r="I1945" s="11" t="s">
        <v>132</v>
      </c>
      <c r="J1945" s="11" t="s">
        <v>160</v>
      </c>
      <c r="K1945" s="11" t="str">
        <f>IFERROR(INDEX('EDC Component Dictionary'!$C$5:$C$37,MATCH('Rates Database'!J1945,'EDC Component Dictionary'!$B$5:$B$37,0)), "Energy Supply")</f>
        <v>Distribution System</v>
      </c>
      <c r="L1945" s="12">
        <v>5.3299999999999997E-3</v>
      </c>
      <c r="M1945" s="12"/>
    </row>
    <row r="1946" spans="1:13" x14ac:dyDescent="0.3">
      <c r="A1946" s="18">
        <v>1944</v>
      </c>
      <c r="B1946" s="18">
        <f t="shared" si="60"/>
        <v>2022</v>
      </c>
      <c r="C1946" s="17">
        <v>44743</v>
      </c>
      <c r="D1946" s="18" t="s">
        <v>130</v>
      </c>
      <c r="E1946" s="18" t="s">
        <v>36</v>
      </c>
      <c r="F1946" s="18" t="str">
        <f t="shared" si="61"/>
        <v>Unitil-Capital Cost Adjustment (CCA)-44743</v>
      </c>
      <c r="G1946" s="11" t="s">
        <v>131</v>
      </c>
      <c r="H1946" s="11" t="s">
        <v>49</v>
      </c>
      <c r="I1946" s="11" t="s">
        <v>132</v>
      </c>
      <c r="J1946" s="11" t="s">
        <v>160</v>
      </c>
      <c r="K1946" s="11" t="str">
        <f>IFERROR(INDEX('EDC Component Dictionary'!$C$5:$C$37,MATCH('Rates Database'!J1946,'EDC Component Dictionary'!$B$5:$B$37,0)), "Energy Supply")</f>
        <v>Distribution System</v>
      </c>
      <c r="L1946" s="12">
        <v>5.3299999999999997E-3</v>
      </c>
      <c r="M1946" s="12"/>
    </row>
    <row r="1947" spans="1:13" x14ac:dyDescent="0.3">
      <c r="A1947" s="18">
        <v>1945</v>
      </c>
      <c r="B1947" s="18">
        <f t="shared" si="60"/>
        <v>2022</v>
      </c>
      <c r="C1947" s="17">
        <v>44713</v>
      </c>
      <c r="D1947" s="18" t="s">
        <v>130</v>
      </c>
      <c r="E1947" s="18" t="s">
        <v>36</v>
      </c>
      <c r="F1947" s="18" t="str">
        <f t="shared" si="61"/>
        <v>Unitil-Capital Cost Adjustment (CCA)-44713</v>
      </c>
      <c r="G1947" s="11" t="s">
        <v>131</v>
      </c>
      <c r="H1947" s="11" t="s">
        <v>49</v>
      </c>
      <c r="I1947" s="11" t="s">
        <v>132</v>
      </c>
      <c r="J1947" s="11" t="s">
        <v>160</v>
      </c>
      <c r="K1947" s="11" t="str">
        <f>IFERROR(INDEX('EDC Component Dictionary'!$C$5:$C$37,MATCH('Rates Database'!J1947,'EDC Component Dictionary'!$B$5:$B$37,0)), "Energy Supply")</f>
        <v>Distribution System</v>
      </c>
      <c r="L1947" s="12">
        <v>5.3299999999999997E-3</v>
      </c>
      <c r="M1947" s="12"/>
    </row>
    <row r="1948" spans="1:13" x14ac:dyDescent="0.3">
      <c r="A1948" s="18">
        <v>1946</v>
      </c>
      <c r="B1948" s="18">
        <f t="shared" si="60"/>
        <v>2022</v>
      </c>
      <c r="C1948" s="17">
        <v>44682</v>
      </c>
      <c r="D1948" s="18" t="s">
        <v>130</v>
      </c>
      <c r="E1948" s="18" t="s">
        <v>36</v>
      </c>
      <c r="F1948" s="18" t="str">
        <f t="shared" si="61"/>
        <v>Unitil-Capital Cost Adjustment (CCA)-44682</v>
      </c>
      <c r="G1948" s="11" t="s">
        <v>131</v>
      </c>
      <c r="H1948" s="11" t="s">
        <v>49</v>
      </c>
      <c r="I1948" s="11" t="s">
        <v>132</v>
      </c>
      <c r="J1948" s="11" t="s">
        <v>160</v>
      </c>
      <c r="K1948" s="11" t="str">
        <f>IFERROR(INDEX('EDC Component Dictionary'!$C$5:$C$37,MATCH('Rates Database'!J1948,'EDC Component Dictionary'!$B$5:$B$37,0)), "Energy Supply")</f>
        <v>Distribution System</v>
      </c>
      <c r="L1948" s="12">
        <v>5.3299999999999997E-3</v>
      </c>
      <c r="M1948" s="12"/>
    </row>
    <row r="1949" spans="1:13" x14ac:dyDescent="0.3">
      <c r="A1949" s="18">
        <v>1947</v>
      </c>
      <c r="B1949" s="18">
        <f t="shared" si="60"/>
        <v>2022</v>
      </c>
      <c r="C1949" s="17">
        <v>44652</v>
      </c>
      <c r="D1949" s="18" t="s">
        <v>130</v>
      </c>
      <c r="E1949" s="18" t="s">
        <v>36</v>
      </c>
      <c r="F1949" s="18" t="str">
        <f t="shared" si="61"/>
        <v>Unitil-Capital Cost Adjustment (CCA)-44652</v>
      </c>
      <c r="G1949" s="11" t="s">
        <v>131</v>
      </c>
      <c r="H1949" s="11" t="s">
        <v>49</v>
      </c>
      <c r="I1949" s="11" t="s">
        <v>132</v>
      </c>
      <c r="J1949" s="11" t="s">
        <v>160</v>
      </c>
      <c r="K1949" s="11" t="str">
        <f>IFERROR(INDEX('EDC Component Dictionary'!$C$5:$C$37,MATCH('Rates Database'!J1949,'EDC Component Dictionary'!$B$5:$B$37,0)), "Energy Supply")</f>
        <v>Distribution System</v>
      </c>
      <c r="L1949" s="12">
        <v>5.3299999999999997E-3</v>
      </c>
      <c r="M1949" s="12"/>
    </row>
    <row r="1950" spans="1:13" x14ac:dyDescent="0.3">
      <c r="A1950" s="18">
        <v>1948</v>
      </c>
      <c r="B1950" s="18">
        <f t="shared" si="60"/>
        <v>2022</v>
      </c>
      <c r="C1950" s="17">
        <v>44621</v>
      </c>
      <c r="D1950" s="18" t="s">
        <v>130</v>
      </c>
      <c r="E1950" s="18" t="s">
        <v>36</v>
      </c>
      <c r="F1950" s="18" t="str">
        <f t="shared" si="61"/>
        <v>Unitil-Capital Cost Adjustment (CCA)-44621</v>
      </c>
      <c r="G1950" s="11" t="s">
        <v>131</v>
      </c>
      <c r="H1950" s="11" t="s">
        <v>49</v>
      </c>
      <c r="I1950" s="11" t="s">
        <v>132</v>
      </c>
      <c r="J1950" s="11" t="s">
        <v>160</v>
      </c>
      <c r="K1950" s="11" t="str">
        <f>IFERROR(INDEX('EDC Component Dictionary'!$C$5:$C$37,MATCH('Rates Database'!J1950,'EDC Component Dictionary'!$B$5:$B$37,0)), "Energy Supply")</f>
        <v>Distribution System</v>
      </c>
      <c r="L1950" s="12">
        <v>5.3299999999999997E-3</v>
      </c>
      <c r="M1950" s="12"/>
    </row>
    <row r="1951" spans="1:13" x14ac:dyDescent="0.3">
      <c r="A1951" s="18">
        <v>1949</v>
      </c>
      <c r="B1951" s="18">
        <f t="shared" si="60"/>
        <v>2022</v>
      </c>
      <c r="C1951" s="17">
        <v>44593</v>
      </c>
      <c r="D1951" s="18" t="s">
        <v>130</v>
      </c>
      <c r="E1951" s="18" t="s">
        <v>36</v>
      </c>
      <c r="F1951" s="18" t="str">
        <f t="shared" si="61"/>
        <v>Unitil-Capital Cost Adjustment (CCA)-44593</v>
      </c>
      <c r="G1951" s="11" t="s">
        <v>131</v>
      </c>
      <c r="H1951" s="11" t="s">
        <v>49</v>
      </c>
      <c r="I1951" s="11" t="s">
        <v>132</v>
      </c>
      <c r="J1951" s="11" t="s">
        <v>160</v>
      </c>
      <c r="K1951" s="11" t="str">
        <f>IFERROR(INDEX('EDC Component Dictionary'!$C$5:$C$37,MATCH('Rates Database'!J1951,'EDC Component Dictionary'!$B$5:$B$37,0)), "Energy Supply")</f>
        <v>Distribution System</v>
      </c>
      <c r="L1951" s="12">
        <v>5.3299999999999997E-3</v>
      </c>
      <c r="M1951" s="12"/>
    </row>
    <row r="1952" spans="1:13" x14ac:dyDescent="0.3">
      <c r="A1952" s="18">
        <v>1950</v>
      </c>
      <c r="B1952" s="18">
        <f t="shared" si="60"/>
        <v>2022</v>
      </c>
      <c r="C1952" s="17">
        <v>44562</v>
      </c>
      <c r="D1952" s="18" t="s">
        <v>130</v>
      </c>
      <c r="E1952" s="18" t="s">
        <v>36</v>
      </c>
      <c r="F1952" s="18" t="str">
        <f t="shared" si="61"/>
        <v>Unitil-Capital Cost Adjustment (CCA)-44562</v>
      </c>
      <c r="G1952" s="11" t="s">
        <v>131</v>
      </c>
      <c r="H1952" s="11" t="s">
        <v>49</v>
      </c>
      <c r="I1952" s="11" t="s">
        <v>132</v>
      </c>
      <c r="J1952" s="11" t="s">
        <v>160</v>
      </c>
      <c r="K1952" s="11" t="str">
        <f>IFERROR(INDEX('EDC Component Dictionary'!$C$5:$C$37,MATCH('Rates Database'!J1952,'EDC Component Dictionary'!$B$5:$B$37,0)), "Energy Supply")</f>
        <v>Distribution System</v>
      </c>
      <c r="L1952" s="12">
        <v>5.3299999999999997E-3</v>
      </c>
      <c r="M1952" s="12"/>
    </row>
    <row r="1953" spans="1:13" x14ac:dyDescent="0.3">
      <c r="A1953" s="18">
        <v>1951</v>
      </c>
      <c r="B1953" s="18">
        <f t="shared" si="60"/>
        <v>2021</v>
      </c>
      <c r="C1953" s="17">
        <v>44531</v>
      </c>
      <c r="D1953" s="18" t="s">
        <v>130</v>
      </c>
      <c r="E1953" s="18" t="s">
        <v>36</v>
      </c>
      <c r="F1953" s="18" t="str">
        <f t="shared" si="61"/>
        <v>Unitil-Capital Cost Adjustment (CCA)-44531</v>
      </c>
      <c r="G1953" s="11" t="s">
        <v>131</v>
      </c>
      <c r="H1953" s="11" t="s">
        <v>49</v>
      </c>
      <c r="I1953" s="11" t="s">
        <v>132</v>
      </c>
      <c r="J1953" s="11" t="s">
        <v>160</v>
      </c>
      <c r="K1953" s="11" t="str">
        <f>IFERROR(INDEX('EDC Component Dictionary'!$C$5:$C$37,MATCH('Rates Database'!J1953,'EDC Component Dictionary'!$B$5:$B$37,0)), "Energy Supply")</f>
        <v>Distribution System</v>
      </c>
      <c r="L1953" s="12">
        <v>4.7699999999999999E-3</v>
      </c>
      <c r="M1953" s="12"/>
    </row>
    <row r="1954" spans="1:13" x14ac:dyDescent="0.3">
      <c r="A1954" s="18">
        <v>1952</v>
      </c>
      <c r="B1954" s="18">
        <f t="shared" si="60"/>
        <v>2021</v>
      </c>
      <c r="C1954" s="17">
        <v>44501</v>
      </c>
      <c r="D1954" s="18" t="s">
        <v>130</v>
      </c>
      <c r="E1954" s="18" t="s">
        <v>36</v>
      </c>
      <c r="F1954" s="18" t="str">
        <f t="shared" si="61"/>
        <v>Unitil-Capital Cost Adjustment (CCA)-44501</v>
      </c>
      <c r="G1954" s="11" t="s">
        <v>131</v>
      </c>
      <c r="H1954" s="11" t="s">
        <v>49</v>
      </c>
      <c r="I1954" s="11" t="s">
        <v>132</v>
      </c>
      <c r="J1954" s="11" t="s">
        <v>160</v>
      </c>
      <c r="K1954" s="11" t="str">
        <f>IFERROR(INDEX('EDC Component Dictionary'!$C$5:$C$37,MATCH('Rates Database'!J1954,'EDC Component Dictionary'!$B$5:$B$37,0)), "Energy Supply")</f>
        <v>Distribution System</v>
      </c>
      <c r="L1954" s="12">
        <v>4.7699999999999999E-3</v>
      </c>
      <c r="M1954" s="12"/>
    </row>
    <row r="1955" spans="1:13" x14ac:dyDescent="0.3">
      <c r="A1955" s="18">
        <v>1953</v>
      </c>
      <c r="B1955" s="18">
        <f t="shared" si="60"/>
        <v>2021</v>
      </c>
      <c r="C1955" s="17">
        <v>44470</v>
      </c>
      <c r="D1955" s="18" t="s">
        <v>130</v>
      </c>
      <c r="E1955" s="18" t="s">
        <v>36</v>
      </c>
      <c r="F1955" s="18" t="str">
        <f t="shared" si="61"/>
        <v>Unitil-Capital Cost Adjustment (CCA)-44470</v>
      </c>
      <c r="G1955" s="11" t="s">
        <v>131</v>
      </c>
      <c r="H1955" s="11" t="s">
        <v>49</v>
      </c>
      <c r="I1955" s="11" t="s">
        <v>132</v>
      </c>
      <c r="J1955" s="11" t="s">
        <v>160</v>
      </c>
      <c r="K1955" s="11" t="str">
        <f>IFERROR(INDEX('EDC Component Dictionary'!$C$5:$C$37,MATCH('Rates Database'!J1955,'EDC Component Dictionary'!$B$5:$B$37,0)), "Energy Supply")</f>
        <v>Distribution System</v>
      </c>
      <c r="L1955" s="12">
        <v>4.7699999999999999E-3</v>
      </c>
      <c r="M1955" s="12"/>
    </row>
    <row r="1956" spans="1:13" x14ac:dyDescent="0.3">
      <c r="A1956" s="18">
        <v>1954</v>
      </c>
      <c r="B1956" s="18">
        <f t="shared" si="60"/>
        <v>2021</v>
      </c>
      <c r="C1956" s="17">
        <v>44440</v>
      </c>
      <c r="D1956" s="18" t="s">
        <v>130</v>
      </c>
      <c r="E1956" s="18" t="s">
        <v>36</v>
      </c>
      <c r="F1956" s="18" t="str">
        <f t="shared" si="61"/>
        <v>Unitil-Capital Cost Adjustment (CCA)-44440</v>
      </c>
      <c r="G1956" s="11" t="s">
        <v>131</v>
      </c>
      <c r="H1956" s="11" t="s">
        <v>49</v>
      </c>
      <c r="I1956" s="11" t="s">
        <v>132</v>
      </c>
      <c r="J1956" s="11" t="s">
        <v>160</v>
      </c>
      <c r="K1956" s="11" t="str">
        <f>IFERROR(INDEX('EDC Component Dictionary'!$C$5:$C$37,MATCH('Rates Database'!J1956,'EDC Component Dictionary'!$B$5:$B$37,0)), "Energy Supply")</f>
        <v>Distribution System</v>
      </c>
      <c r="L1956" s="12">
        <v>4.7699999999999999E-3</v>
      </c>
      <c r="M1956" s="12"/>
    </row>
    <row r="1957" spans="1:13" x14ac:dyDescent="0.3">
      <c r="A1957" s="18">
        <v>1955</v>
      </c>
      <c r="B1957" s="18">
        <f t="shared" si="60"/>
        <v>2021</v>
      </c>
      <c r="C1957" s="17">
        <v>44409</v>
      </c>
      <c r="D1957" s="18" t="s">
        <v>130</v>
      </c>
      <c r="E1957" s="18" t="s">
        <v>36</v>
      </c>
      <c r="F1957" s="18" t="str">
        <f t="shared" si="61"/>
        <v>Unitil-Capital Cost Adjustment (CCA)-44409</v>
      </c>
      <c r="G1957" s="11" t="s">
        <v>131</v>
      </c>
      <c r="H1957" s="11" t="s">
        <v>49</v>
      </c>
      <c r="I1957" s="11" t="s">
        <v>132</v>
      </c>
      <c r="J1957" s="11" t="s">
        <v>160</v>
      </c>
      <c r="K1957" s="11" t="str">
        <f>IFERROR(INDEX('EDC Component Dictionary'!$C$5:$C$37,MATCH('Rates Database'!J1957,'EDC Component Dictionary'!$B$5:$B$37,0)), "Energy Supply")</f>
        <v>Distribution System</v>
      </c>
      <c r="L1957" s="12">
        <v>4.7699999999999999E-3</v>
      </c>
      <c r="M1957" s="12"/>
    </row>
    <row r="1958" spans="1:13" x14ac:dyDescent="0.3">
      <c r="A1958" s="18">
        <v>1956</v>
      </c>
      <c r="B1958" s="18">
        <f t="shared" si="60"/>
        <v>2021</v>
      </c>
      <c r="C1958" s="17">
        <v>44378</v>
      </c>
      <c r="D1958" s="18" t="s">
        <v>130</v>
      </c>
      <c r="E1958" s="18" t="s">
        <v>36</v>
      </c>
      <c r="F1958" s="18" t="str">
        <f t="shared" si="61"/>
        <v>Unitil-Capital Cost Adjustment (CCA)-44378</v>
      </c>
      <c r="G1958" s="11" t="s">
        <v>131</v>
      </c>
      <c r="H1958" s="11" t="s">
        <v>49</v>
      </c>
      <c r="I1958" s="11" t="s">
        <v>132</v>
      </c>
      <c r="J1958" s="11" t="s">
        <v>160</v>
      </c>
      <c r="K1958" s="11" t="str">
        <f>IFERROR(INDEX('EDC Component Dictionary'!$C$5:$C$37,MATCH('Rates Database'!J1958,'EDC Component Dictionary'!$B$5:$B$37,0)), "Energy Supply")</f>
        <v>Distribution System</v>
      </c>
      <c r="L1958" s="12">
        <v>4.7699999999999999E-3</v>
      </c>
      <c r="M1958" s="12"/>
    </row>
    <row r="1959" spans="1:13" x14ac:dyDescent="0.3">
      <c r="A1959" s="18">
        <v>1957</v>
      </c>
      <c r="B1959" s="18">
        <f t="shared" si="60"/>
        <v>2021</v>
      </c>
      <c r="C1959" s="17">
        <v>44348</v>
      </c>
      <c r="D1959" s="18" t="s">
        <v>130</v>
      </c>
      <c r="E1959" s="18" t="s">
        <v>36</v>
      </c>
      <c r="F1959" s="18" t="str">
        <f t="shared" si="61"/>
        <v>Unitil-Capital Cost Adjustment (CCA)-44348</v>
      </c>
      <c r="G1959" s="11" t="s">
        <v>131</v>
      </c>
      <c r="H1959" s="11" t="s">
        <v>49</v>
      </c>
      <c r="I1959" s="11" t="s">
        <v>132</v>
      </c>
      <c r="J1959" s="11" t="s">
        <v>160</v>
      </c>
      <c r="K1959" s="11" t="str">
        <f>IFERROR(INDEX('EDC Component Dictionary'!$C$5:$C$37,MATCH('Rates Database'!J1959,'EDC Component Dictionary'!$B$5:$B$37,0)), "Energy Supply")</f>
        <v>Distribution System</v>
      </c>
      <c r="L1959" s="12">
        <v>4.7699999999999999E-3</v>
      </c>
      <c r="M1959" s="12"/>
    </row>
    <row r="1960" spans="1:13" x14ac:dyDescent="0.3">
      <c r="A1960" s="18">
        <v>1958</v>
      </c>
      <c r="B1960" s="18">
        <f t="shared" si="60"/>
        <v>2021</v>
      </c>
      <c r="C1960" s="17">
        <v>44317</v>
      </c>
      <c r="D1960" s="18" t="s">
        <v>130</v>
      </c>
      <c r="E1960" s="18" t="s">
        <v>36</v>
      </c>
      <c r="F1960" s="18" t="str">
        <f t="shared" si="61"/>
        <v>Unitil-Capital Cost Adjustment (CCA)-44317</v>
      </c>
      <c r="G1960" s="11" t="s">
        <v>131</v>
      </c>
      <c r="H1960" s="11" t="s">
        <v>49</v>
      </c>
      <c r="I1960" s="11" t="s">
        <v>132</v>
      </c>
      <c r="J1960" s="11" t="s">
        <v>160</v>
      </c>
      <c r="K1960" s="11" t="str">
        <f>IFERROR(INDEX('EDC Component Dictionary'!$C$5:$C$37,MATCH('Rates Database'!J1960,'EDC Component Dictionary'!$B$5:$B$37,0)), "Energy Supply")</f>
        <v>Distribution System</v>
      </c>
      <c r="L1960" s="12">
        <v>4.7699999999999999E-3</v>
      </c>
      <c r="M1960" s="12"/>
    </row>
    <row r="1961" spans="1:13" x14ac:dyDescent="0.3">
      <c r="A1961" s="18">
        <v>1959</v>
      </c>
      <c r="B1961" s="18">
        <f t="shared" si="60"/>
        <v>2021</v>
      </c>
      <c r="C1961" s="17">
        <v>44287</v>
      </c>
      <c r="D1961" s="18" t="s">
        <v>130</v>
      </c>
      <c r="E1961" s="18" t="s">
        <v>36</v>
      </c>
      <c r="F1961" s="18" t="str">
        <f t="shared" si="61"/>
        <v>Unitil-Capital Cost Adjustment (CCA)-44287</v>
      </c>
      <c r="G1961" s="11" t="s">
        <v>131</v>
      </c>
      <c r="H1961" s="11" t="s">
        <v>49</v>
      </c>
      <c r="I1961" s="11" t="s">
        <v>132</v>
      </c>
      <c r="J1961" s="11" t="s">
        <v>160</v>
      </c>
      <c r="K1961" s="11" t="str">
        <f>IFERROR(INDEX('EDC Component Dictionary'!$C$5:$C$37,MATCH('Rates Database'!J1961,'EDC Component Dictionary'!$B$5:$B$37,0)), "Energy Supply")</f>
        <v>Distribution System</v>
      </c>
      <c r="L1961" s="12">
        <v>4.7699999999999999E-3</v>
      </c>
      <c r="M1961" s="12"/>
    </row>
    <row r="1962" spans="1:13" x14ac:dyDescent="0.3">
      <c r="A1962" s="18">
        <v>1960</v>
      </c>
      <c r="B1962" s="18">
        <f t="shared" si="60"/>
        <v>2021</v>
      </c>
      <c r="C1962" s="17">
        <v>44256</v>
      </c>
      <c r="D1962" s="18" t="s">
        <v>130</v>
      </c>
      <c r="E1962" s="18" t="s">
        <v>36</v>
      </c>
      <c r="F1962" s="18" t="str">
        <f t="shared" si="61"/>
        <v>Unitil-Capital Cost Adjustment (CCA)-44256</v>
      </c>
      <c r="G1962" s="11" t="s">
        <v>131</v>
      </c>
      <c r="H1962" s="11" t="s">
        <v>49</v>
      </c>
      <c r="I1962" s="11" t="s">
        <v>132</v>
      </c>
      <c r="J1962" s="11" t="s">
        <v>160</v>
      </c>
      <c r="K1962" s="11" t="str">
        <f>IFERROR(INDEX('EDC Component Dictionary'!$C$5:$C$37,MATCH('Rates Database'!J1962,'EDC Component Dictionary'!$B$5:$B$37,0)), "Energy Supply")</f>
        <v>Distribution System</v>
      </c>
      <c r="L1962" s="12">
        <v>4.7699999999999999E-3</v>
      </c>
      <c r="M1962" s="12"/>
    </row>
    <row r="1963" spans="1:13" x14ac:dyDescent="0.3">
      <c r="A1963" s="18">
        <v>1961</v>
      </c>
      <c r="B1963" s="18">
        <f t="shared" si="60"/>
        <v>2021</v>
      </c>
      <c r="C1963" s="17">
        <v>44228</v>
      </c>
      <c r="D1963" s="18" t="s">
        <v>130</v>
      </c>
      <c r="E1963" s="18" t="s">
        <v>36</v>
      </c>
      <c r="F1963" s="18" t="str">
        <f t="shared" si="61"/>
        <v>Unitil-Capital Cost Adjustment (CCA)-44228</v>
      </c>
      <c r="G1963" s="11" t="s">
        <v>131</v>
      </c>
      <c r="H1963" s="11" t="s">
        <v>49</v>
      </c>
      <c r="I1963" s="11" t="s">
        <v>132</v>
      </c>
      <c r="J1963" s="11" t="s">
        <v>160</v>
      </c>
      <c r="K1963" s="11" t="str">
        <f>IFERROR(INDEX('EDC Component Dictionary'!$C$5:$C$37,MATCH('Rates Database'!J1963,'EDC Component Dictionary'!$B$5:$B$37,0)), "Energy Supply")</f>
        <v>Distribution System</v>
      </c>
      <c r="L1963" s="12">
        <v>4.7699999999999999E-3</v>
      </c>
      <c r="M1963" s="12"/>
    </row>
    <row r="1964" spans="1:13" x14ac:dyDescent="0.3">
      <c r="A1964" s="18">
        <v>1962</v>
      </c>
      <c r="B1964" s="18">
        <f t="shared" si="60"/>
        <v>2021</v>
      </c>
      <c r="C1964" s="17">
        <v>44197</v>
      </c>
      <c r="D1964" s="18" t="s">
        <v>130</v>
      </c>
      <c r="E1964" s="18" t="s">
        <v>36</v>
      </c>
      <c r="F1964" s="18" t="str">
        <f t="shared" si="61"/>
        <v>Unitil-Capital Cost Adjustment (CCA)-44197</v>
      </c>
      <c r="G1964" s="11" t="s">
        <v>131</v>
      </c>
      <c r="H1964" s="11" t="s">
        <v>49</v>
      </c>
      <c r="I1964" s="11" t="s">
        <v>132</v>
      </c>
      <c r="J1964" s="11" t="s">
        <v>160</v>
      </c>
      <c r="K1964" s="11" t="str">
        <f>IFERROR(INDEX('EDC Component Dictionary'!$C$5:$C$37,MATCH('Rates Database'!J1964,'EDC Component Dictionary'!$B$5:$B$37,0)), "Energy Supply")</f>
        <v>Distribution System</v>
      </c>
      <c r="L1964" s="12">
        <v>4.7699999999999999E-3</v>
      </c>
      <c r="M1964" s="12"/>
    </row>
    <row r="1965" spans="1:13" x14ac:dyDescent="0.3">
      <c r="A1965" s="18">
        <v>1963</v>
      </c>
      <c r="B1965" s="18">
        <f t="shared" si="60"/>
        <v>2020</v>
      </c>
      <c r="C1965" s="17">
        <v>44166</v>
      </c>
      <c r="D1965" s="18" t="s">
        <v>130</v>
      </c>
      <c r="E1965" s="18" t="s">
        <v>36</v>
      </c>
      <c r="F1965" s="18" t="str">
        <f t="shared" si="61"/>
        <v>Unitil-Capital Cost Adjustment (CCA)-44166</v>
      </c>
      <c r="G1965" s="11" t="s">
        <v>131</v>
      </c>
      <c r="H1965" s="11" t="s">
        <v>49</v>
      </c>
      <c r="I1965" s="11" t="s">
        <v>132</v>
      </c>
      <c r="J1965" s="11" t="s">
        <v>160</v>
      </c>
      <c r="K1965" s="11" t="str">
        <f>IFERROR(INDEX('EDC Component Dictionary'!$C$5:$C$37,MATCH('Rates Database'!J1965,'EDC Component Dictionary'!$B$5:$B$37,0)), "Energy Supply")</f>
        <v>Distribution System</v>
      </c>
      <c r="L1965" s="12">
        <v>0</v>
      </c>
      <c r="M1965" s="12"/>
    </row>
    <row r="1966" spans="1:13" x14ac:dyDescent="0.3">
      <c r="A1966" s="18">
        <v>1964</v>
      </c>
      <c r="B1966" s="18">
        <f t="shared" si="60"/>
        <v>2020</v>
      </c>
      <c r="C1966" s="17">
        <v>44136</v>
      </c>
      <c r="D1966" s="18" t="s">
        <v>130</v>
      </c>
      <c r="E1966" s="18" t="s">
        <v>36</v>
      </c>
      <c r="F1966" s="18" t="str">
        <f t="shared" si="61"/>
        <v>Unitil-Capital Cost Adjustment (CCA)-44136</v>
      </c>
      <c r="G1966" s="11" t="s">
        <v>131</v>
      </c>
      <c r="H1966" s="11" t="s">
        <v>49</v>
      </c>
      <c r="I1966" s="11" t="s">
        <v>132</v>
      </c>
      <c r="J1966" s="11" t="s">
        <v>160</v>
      </c>
      <c r="K1966" s="11" t="str">
        <f>IFERROR(INDEX('EDC Component Dictionary'!$C$5:$C$37,MATCH('Rates Database'!J1966,'EDC Component Dictionary'!$B$5:$B$37,0)), "Energy Supply")</f>
        <v>Distribution System</v>
      </c>
      <c r="L1966" s="12">
        <v>0</v>
      </c>
      <c r="M1966" s="12"/>
    </row>
    <row r="1967" spans="1:13" x14ac:dyDescent="0.3">
      <c r="A1967" s="18">
        <v>1965</v>
      </c>
      <c r="B1967" s="18">
        <f t="shared" si="60"/>
        <v>2020</v>
      </c>
      <c r="C1967" s="17">
        <v>44105</v>
      </c>
      <c r="D1967" s="18" t="s">
        <v>130</v>
      </c>
      <c r="E1967" s="18" t="s">
        <v>36</v>
      </c>
      <c r="F1967" s="18" t="str">
        <f t="shared" si="61"/>
        <v>Unitil-Capital Cost Adjustment (CCA)-44105</v>
      </c>
      <c r="G1967" s="11" t="s">
        <v>131</v>
      </c>
      <c r="H1967" s="11" t="s">
        <v>49</v>
      </c>
      <c r="I1967" s="11" t="s">
        <v>132</v>
      </c>
      <c r="J1967" s="11" t="s">
        <v>160</v>
      </c>
      <c r="K1967" s="11" t="str">
        <f>IFERROR(INDEX('EDC Component Dictionary'!$C$5:$C$37,MATCH('Rates Database'!J1967,'EDC Component Dictionary'!$B$5:$B$37,0)), "Energy Supply")</f>
        <v>Distribution System</v>
      </c>
      <c r="L1967" s="12">
        <v>3.7200000000000002E-3</v>
      </c>
      <c r="M1967" s="12"/>
    </row>
    <row r="1968" spans="1:13" x14ac:dyDescent="0.3">
      <c r="A1968" s="18">
        <v>1966</v>
      </c>
      <c r="B1968" s="18">
        <f t="shared" si="60"/>
        <v>2020</v>
      </c>
      <c r="C1968" s="17">
        <v>44075</v>
      </c>
      <c r="D1968" s="18" t="s">
        <v>130</v>
      </c>
      <c r="E1968" s="18" t="s">
        <v>36</v>
      </c>
      <c r="F1968" s="18" t="str">
        <f t="shared" si="61"/>
        <v>Unitil-Capital Cost Adjustment (CCA)-44075</v>
      </c>
      <c r="G1968" s="11" t="s">
        <v>131</v>
      </c>
      <c r="H1968" s="11" t="s">
        <v>49</v>
      </c>
      <c r="I1968" s="11" t="s">
        <v>132</v>
      </c>
      <c r="J1968" s="11" t="s">
        <v>160</v>
      </c>
      <c r="K1968" s="11" t="str">
        <f>IFERROR(INDEX('EDC Component Dictionary'!$C$5:$C$37,MATCH('Rates Database'!J1968,'EDC Component Dictionary'!$B$5:$B$37,0)), "Energy Supply")</f>
        <v>Distribution System</v>
      </c>
      <c r="L1968" s="12">
        <v>3.7200000000000002E-3</v>
      </c>
      <c r="M1968" s="12"/>
    </row>
    <row r="1969" spans="1:13" x14ac:dyDescent="0.3">
      <c r="A1969" s="18">
        <v>1967</v>
      </c>
      <c r="B1969" s="18">
        <f t="shared" si="60"/>
        <v>2020</v>
      </c>
      <c r="C1969" s="17">
        <v>44044</v>
      </c>
      <c r="D1969" s="18" t="s">
        <v>130</v>
      </c>
      <c r="E1969" s="18" t="s">
        <v>36</v>
      </c>
      <c r="F1969" s="18" t="str">
        <f t="shared" si="61"/>
        <v>Unitil-Capital Cost Adjustment (CCA)-44044</v>
      </c>
      <c r="G1969" s="11" t="s">
        <v>131</v>
      </c>
      <c r="H1969" s="11" t="s">
        <v>49</v>
      </c>
      <c r="I1969" s="11" t="s">
        <v>132</v>
      </c>
      <c r="J1969" s="11" t="s">
        <v>160</v>
      </c>
      <c r="K1969" s="11" t="str">
        <f>IFERROR(INDEX('EDC Component Dictionary'!$C$5:$C$37,MATCH('Rates Database'!J1969,'EDC Component Dictionary'!$B$5:$B$37,0)), "Energy Supply")</f>
        <v>Distribution System</v>
      </c>
      <c r="L1969" s="12">
        <v>3.7200000000000002E-3</v>
      </c>
      <c r="M1969" s="12"/>
    </row>
    <row r="1970" spans="1:13" x14ac:dyDescent="0.3">
      <c r="A1970" s="18">
        <v>1968</v>
      </c>
      <c r="B1970" s="18">
        <f t="shared" si="60"/>
        <v>2020</v>
      </c>
      <c r="C1970" s="17">
        <v>44013</v>
      </c>
      <c r="D1970" s="18" t="s">
        <v>130</v>
      </c>
      <c r="E1970" s="18" t="s">
        <v>36</v>
      </c>
      <c r="F1970" s="18" t="str">
        <f t="shared" si="61"/>
        <v>Unitil-Capital Cost Adjustment (CCA)-44013</v>
      </c>
      <c r="G1970" s="11" t="s">
        <v>131</v>
      </c>
      <c r="H1970" s="11" t="s">
        <v>49</v>
      </c>
      <c r="I1970" s="11" t="s">
        <v>132</v>
      </c>
      <c r="J1970" s="11" t="s">
        <v>160</v>
      </c>
      <c r="K1970" s="11" t="str">
        <f>IFERROR(INDEX('EDC Component Dictionary'!$C$5:$C$37,MATCH('Rates Database'!J1970,'EDC Component Dictionary'!$B$5:$B$37,0)), "Energy Supply")</f>
        <v>Distribution System</v>
      </c>
      <c r="L1970" s="12">
        <v>3.7200000000000002E-3</v>
      </c>
      <c r="M1970" s="12"/>
    </row>
    <row r="1971" spans="1:13" x14ac:dyDescent="0.3">
      <c r="A1971" s="18">
        <v>1969</v>
      </c>
      <c r="B1971" s="18">
        <f t="shared" si="60"/>
        <v>2020</v>
      </c>
      <c r="C1971" s="17">
        <v>43983</v>
      </c>
      <c r="D1971" s="18" t="s">
        <v>130</v>
      </c>
      <c r="E1971" s="18" t="s">
        <v>36</v>
      </c>
      <c r="F1971" s="18" t="str">
        <f t="shared" si="61"/>
        <v>Unitil-Capital Cost Adjustment (CCA)-43983</v>
      </c>
      <c r="G1971" s="11" t="s">
        <v>131</v>
      </c>
      <c r="H1971" s="11" t="s">
        <v>49</v>
      </c>
      <c r="I1971" s="11" t="s">
        <v>132</v>
      </c>
      <c r="J1971" s="11" t="s">
        <v>160</v>
      </c>
      <c r="K1971" s="11" t="str">
        <f>IFERROR(INDEX('EDC Component Dictionary'!$C$5:$C$37,MATCH('Rates Database'!J1971,'EDC Component Dictionary'!$B$5:$B$37,0)), "Energy Supply")</f>
        <v>Distribution System</v>
      </c>
      <c r="L1971" s="12">
        <v>3.7200000000000002E-3</v>
      </c>
      <c r="M1971" s="12"/>
    </row>
    <row r="1972" spans="1:13" x14ac:dyDescent="0.3">
      <c r="A1972" s="18">
        <v>1970</v>
      </c>
      <c r="B1972" s="18">
        <f t="shared" si="60"/>
        <v>2020</v>
      </c>
      <c r="C1972" s="17">
        <v>43952</v>
      </c>
      <c r="D1972" s="18" t="s">
        <v>130</v>
      </c>
      <c r="E1972" s="18" t="s">
        <v>36</v>
      </c>
      <c r="F1972" s="18" t="str">
        <f t="shared" si="61"/>
        <v>Unitil-Capital Cost Adjustment (CCA)-43952</v>
      </c>
      <c r="G1972" s="11" t="s">
        <v>131</v>
      </c>
      <c r="H1972" s="11" t="s">
        <v>49</v>
      </c>
      <c r="I1972" s="11" t="s">
        <v>132</v>
      </c>
      <c r="J1972" s="11" t="s">
        <v>160</v>
      </c>
      <c r="K1972" s="11" t="str">
        <f>IFERROR(INDEX('EDC Component Dictionary'!$C$5:$C$37,MATCH('Rates Database'!J1972,'EDC Component Dictionary'!$B$5:$B$37,0)), "Energy Supply")</f>
        <v>Distribution System</v>
      </c>
      <c r="L1972" s="12">
        <v>3.7200000000000002E-3</v>
      </c>
      <c r="M1972" s="12"/>
    </row>
    <row r="1973" spans="1:13" x14ac:dyDescent="0.3">
      <c r="A1973" s="18">
        <v>1971</v>
      </c>
      <c r="B1973" s="18">
        <f t="shared" si="60"/>
        <v>2020</v>
      </c>
      <c r="C1973" s="17">
        <v>43922</v>
      </c>
      <c r="D1973" s="18" t="s">
        <v>130</v>
      </c>
      <c r="E1973" s="18" t="s">
        <v>36</v>
      </c>
      <c r="F1973" s="18" t="str">
        <f t="shared" si="61"/>
        <v>Unitil-Capital Cost Adjustment (CCA)-43922</v>
      </c>
      <c r="G1973" s="11" t="s">
        <v>131</v>
      </c>
      <c r="H1973" s="11" t="s">
        <v>49</v>
      </c>
      <c r="I1973" s="11" t="s">
        <v>132</v>
      </c>
      <c r="J1973" s="11" t="s">
        <v>160</v>
      </c>
      <c r="K1973" s="11" t="str">
        <f>IFERROR(INDEX('EDC Component Dictionary'!$C$5:$C$37,MATCH('Rates Database'!J1973,'EDC Component Dictionary'!$B$5:$B$37,0)), "Energy Supply")</f>
        <v>Distribution System</v>
      </c>
      <c r="L1973" s="12">
        <v>3.7200000000000002E-3</v>
      </c>
      <c r="M1973" s="12"/>
    </row>
    <row r="1974" spans="1:13" x14ac:dyDescent="0.3">
      <c r="A1974" s="18">
        <v>1972</v>
      </c>
      <c r="B1974" s="18">
        <f t="shared" si="60"/>
        <v>2020</v>
      </c>
      <c r="C1974" s="17">
        <v>43891</v>
      </c>
      <c r="D1974" s="18" t="s">
        <v>130</v>
      </c>
      <c r="E1974" s="18" t="s">
        <v>36</v>
      </c>
      <c r="F1974" s="18" t="str">
        <f t="shared" si="61"/>
        <v>Unitil-Capital Cost Adjustment (CCA)-43891</v>
      </c>
      <c r="G1974" s="11" t="s">
        <v>131</v>
      </c>
      <c r="H1974" s="11" t="s">
        <v>49</v>
      </c>
      <c r="I1974" s="11" t="s">
        <v>132</v>
      </c>
      <c r="J1974" s="11" t="s">
        <v>160</v>
      </c>
      <c r="K1974" s="11" t="str">
        <f>IFERROR(INDEX('EDC Component Dictionary'!$C$5:$C$37,MATCH('Rates Database'!J1974,'EDC Component Dictionary'!$B$5:$B$37,0)), "Energy Supply")</f>
        <v>Distribution System</v>
      </c>
      <c r="L1974" s="12">
        <v>3.7200000000000002E-3</v>
      </c>
      <c r="M1974" s="12"/>
    </row>
    <row r="1975" spans="1:13" x14ac:dyDescent="0.3">
      <c r="A1975" s="18">
        <v>1973</v>
      </c>
      <c r="B1975" s="18">
        <f t="shared" si="60"/>
        <v>2020</v>
      </c>
      <c r="C1975" s="17">
        <v>43862</v>
      </c>
      <c r="D1975" s="18" t="s">
        <v>130</v>
      </c>
      <c r="E1975" s="18" t="s">
        <v>36</v>
      </c>
      <c r="F1975" s="18" t="str">
        <f t="shared" si="61"/>
        <v>Unitil-Capital Cost Adjustment (CCA)-43862</v>
      </c>
      <c r="G1975" s="11" t="s">
        <v>131</v>
      </c>
      <c r="H1975" s="11" t="s">
        <v>49</v>
      </c>
      <c r="I1975" s="11" t="s">
        <v>132</v>
      </c>
      <c r="J1975" s="11" t="s">
        <v>160</v>
      </c>
      <c r="K1975" s="11" t="str">
        <f>IFERROR(INDEX('EDC Component Dictionary'!$C$5:$C$37,MATCH('Rates Database'!J1975,'EDC Component Dictionary'!$B$5:$B$37,0)), "Energy Supply")</f>
        <v>Distribution System</v>
      </c>
      <c r="L1975" s="12">
        <v>3.7200000000000002E-3</v>
      </c>
      <c r="M1975" s="12"/>
    </row>
    <row r="1976" spans="1:13" x14ac:dyDescent="0.3">
      <c r="A1976" s="18">
        <v>1974</v>
      </c>
      <c r="B1976" s="18">
        <f t="shared" si="60"/>
        <v>2020</v>
      </c>
      <c r="C1976" s="17">
        <v>43831</v>
      </c>
      <c r="D1976" s="18" t="s">
        <v>130</v>
      </c>
      <c r="E1976" s="18" t="s">
        <v>36</v>
      </c>
      <c r="F1976" s="18" t="str">
        <f t="shared" si="61"/>
        <v>Unitil-Capital Cost Adjustment (CCA)-43831</v>
      </c>
      <c r="G1976" s="11" t="s">
        <v>131</v>
      </c>
      <c r="H1976" s="11" t="s">
        <v>49</v>
      </c>
      <c r="I1976" s="11" t="s">
        <v>132</v>
      </c>
      <c r="J1976" s="11" t="s">
        <v>160</v>
      </c>
      <c r="K1976" s="11" t="str">
        <f>IFERROR(INDEX('EDC Component Dictionary'!$C$5:$C$37,MATCH('Rates Database'!J1976,'EDC Component Dictionary'!$B$5:$B$37,0)), "Energy Supply")</f>
        <v>Distribution System</v>
      </c>
      <c r="L1976" s="12">
        <v>3.7200000000000002E-3</v>
      </c>
      <c r="M1976" s="12"/>
    </row>
    <row r="1977" spans="1:13" x14ac:dyDescent="0.3">
      <c r="A1977" s="18">
        <v>1975</v>
      </c>
      <c r="B1977" s="18">
        <f t="shared" si="60"/>
        <v>2019</v>
      </c>
      <c r="C1977" s="17">
        <v>43800</v>
      </c>
      <c r="D1977" s="18" t="s">
        <v>130</v>
      </c>
      <c r="E1977" s="18" t="s">
        <v>36</v>
      </c>
      <c r="F1977" s="18" t="str">
        <f t="shared" si="61"/>
        <v>Unitil-Capital Cost Adjustment (CCA)-43800</v>
      </c>
      <c r="G1977" s="11" t="s">
        <v>131</v>
      </c>
      <c r="H1977" s="11" t="s">
        <v>49</v>
      </c>
      <c r="I1977" s="11" t="s">
        <v>132</v>
      </c>
      <c r="J1977" s="11" t="s">
        <v>160</v>
      </c>
      <c r="K1977" s="11" t="str">
        <f>IFERROR(INDEX('EDC Component Dictionary'!$C$5:$C$37,MATCH('Rates Database'!J1977,'EDC Component Dictionary'!$B$5:$B$37,0)), "Energy Supply")</f>
        <v>Distribution System</v>
      </c>
      <c r="L1977" s="12">
        <v>2.7200000000000002E-3</v>
      </c>
      <c r="M1977" s="12"/>
    </row>
    <row r="1978" spans="1:13" x14ac:dyDescent="0.3">
      <c r="A1978" s="18">
        <v>1976</v>
      </c>
      <c r="B1978" s="18">
        <f t="shared" si="60"/>
        <v>2019</v>
      </c>
      <c r="C1978" s="17">
        <v>43770</v>
      </c>
      <c r="D1978" s="18" t="s">
        <v>130</v>
      </c>
      <c r="E1978" s="18" t="s">
        <v>36</v>
      </c>
      <c r="F1978" s="18" t="str">
        <f t="shared" si="61"/>
        <v>Unitil-Capital Cost Adjustment (CCA)-43770</v>
      </c>
      <c r="G1978" s="11" t="s">
        <v>131</v>
      </c>
      <c r="H1978" s="11" t="s">
        <v>49</v>
      </c>
      <c r="I1978" s="11" t="s">
        <v>132</v>
      </c>
      <c r="J1978" s="11" t="s">
        <v>160</v>
      </c>
      <c r="K1978" s="11" t="str">
        <f>IFERROR(INDEX('EDC Component Dictionary'!$C$5:$C$37,MATCH('Rates Database'!J1978,'EDC Component Dictionary'!$B$5:$B$37,0)), "Energy Supply")</f>
        <v>Distribution System</v>
      </c>
      <c r="L1978" s="12">
        <v>2.7200000000000002E-3</v>
      </c>
      <c r="M1978" s="12"/>
    </row>
    <row r="1979" spans="1:13" x14ac:dyDescent="0.3">
      <c r="A1979" s="18">
        <v>1977</v>
      </c>
      <c r="B1979" s="18">
        <f t="shared" si="60"/>
        <v>2019</v>
      </c>
      <c r="C1979" s="17">
        <v>43739</v>
      </c>
      <c r="D1979" s="18" t="s">
        <v>130</v>
      </c>
      <c r="E1979" s="18" t="s">
        <v>36</v>
      </c>
      <c r="F1979" s="18" t="str">
        <f t="shared" si="61"/>
        <v>Unitil-Capital Cost Adjustment (CCA)-43739</v>
      </c>
      <c r="G1979" s="11" t="s">
        <v>131</v>
      </c>
      <c r="H1979" s="11" t="s">
        <v>49</v>
      </c>
      <c r="I1979" s="11" t="s">
        <v>132</v>
      </c>
      <c r="J1979" s="11" t="s">
        <v>160</v>
      </c>
      <c r="K1979" s="11" t="str">
        <f>IFERROR(INDEX('EDC Component Dictionary'!$C$5:$C$37,MATCH('Rates Database'!J1979,'EDC Component Dictionary'!$B$5:$B$37,0)), "Energy Supply")</f>
        <v>Distribution System</v>
      </c>
      <c r="L1979" s="12">
        <v>2.7200000000000002E-3</v>
      </c>
      <c r="M1979" s="12"/>
    </row>
    <row r="1980" spans="1:13" x14ac:dyDescent="0.3">
      <c r="A1980" s="18">
        <v>1978</v>
      </c>
      <c r="B1980" s="18">
        <f t="shared" si="60"/>
        <v>2019</v>
      </c>
      <c r="C1980" s="17">
        <v>43709</v>
      </c>
      <c r="D1980" s="18" t="s">
        <v>130</v>
      </c>
      <c r="E1980" s="18" t="s">
        <v>36</v>
      </c>
      <c r="F1980" s="18" t="str">
        <f t="shared" si="61"/>
        <v>Unitil-Capital Cost Adjustment (CCA)-43709</v>
      </c>
      <c r="G1980" s="11" t="s">
        <v>131</v>
      </c>
      <c r="H1980" s="11" t="s">
        <v>49</v>
      </c>
      <c r="I1980" s="11" t="s">
        <v>132</v>
      </c>
      <c r="J1980" s="11" t="s">
        <v>160</v>
      </c>
      <c r="K1980" s="11" t="str">
        <f>IFERROR(INDEX('EDC Component Dictionary'!$C$5:$C$37,MATCH('Rates Database'!J1980,'EDC Component Dictionary'!$B$5:$B$37,0)), "Energy Supply")</f>
        <v>Distribution System</v>
      </c>
      <c r="L1980" s="12">
        <v>2.7200000000000002E-3</v>
      </c>
      <c r="M1980" s="12"/>
    </row>
    <row r="1981" spans="1:13" x14ac:dyDescent="0.3">
      <c r="A1981" s="18">
        <v>1979</v>
      </c>
      <c r="B1981" s="18">
        <f t="shared" si="60"/>
        <v>2019</v>
      </c>
      <c r="C1981" s="17">
        <v>43678</v>
      </c>
      <c r="D1981" s="18" t="s">
        <v>130</v>
      </c>
      <c r="E1981" s="18" t="s">
        <v>36</v>
      </c>
      <c r="F1981" s="18" t="str">
        <f t="shared" si="61"/>
        <v>Unitil-Capital Cost Adjustment (CCA)-43678</v>
      </c>
      <c r="G1981" s="11" t="s">
        <v>131</v>
      </c>
      <c r="H1981" s="11" t="s">
        <v>49</v>
      </c>
      <c r="I1981" s="11" t="s">
        <v>132</v>
      </c>
      <c r="J1981" s="11" t="s">
        <v>160</v>
      </c>
      <c r="K1981" s="11" t="str">
        <f>IFERROR(INDEX('EDC Component Dictionary'!$C$5:$C$37,MATCH('Rates Database'!J1981,'EDC Component Dictionary'!$B$5:$B$37,0)), "Energy Supply")</f>
        <v>Distribution System</v>
      </c>
      <c r="L1981" s="12">
        <v>2.7200000000000002E-3</v>
      </c>
      <c r="M1981" s="12"/>
    </row>
    <row r="1982" spans="1:13" x14ac:dyDescent="0.3">
      <c r="A1982" s="18">
        <v>1980</v>
      </c>
      <c r="B1982" s="18">
        <f t="shared" si="60"/>
        <v>2019</v>
      </c>
      <c r="C1982" s="17">
        <v>43647</v>
      </c>
      <c r="D1982" s="18" t="s">
        <v>130</v>
      </c>
      <c r="E1982" s="18" t="s">
        <v>36</v>
      </c>
      <c r="F1982" s="18" t="str">
        <f t="shared" si="61"/>
        <v>Unitil-Capital Cost Adjustment (CCA)-43647</v>
      </c>
      <c r="G1982" s="11" t="s">
        <v>131</v>
      </c>
      <c r="H1982" s="11" t="s">
        <v>49</v>
      </c>
      <c r="I1982" s="11" t="s">
        <v>132</v>
      </c>
      <c r="J1982" s="11" t="s">
        <v>160</v>
      </c>
      <c r="K1982" s="11" t="str">
        <f>IFERROR(INDEX('EDC Component Dictionary'!$C$5:$C$37,MATCH('Rates Database'!J1982,'EDC Component Dictionary'!$B$5:$B$37,0)), "Energy Supply")</f>
        <v>Distribution System</v>
      </c>
      <c r="L1982" s="12">
        <v>2.7200000000000002E-3</v>
      </c>
      <c r="M1982" s="12"/>
    </row>
    <row r="1983" spans="1:13" x14ac:dyDescent="0.3">
      <c r="A1983" s="18">
        <v>1981</v>
      </c>
      <c r="B1983" s="18">
        <f t="shared" si="60"/>
        <v>2019</v>
      </c>
      <c r="C1983" s="17">
        <v>43617</v>
      </c>
      <c r="D1983" s="18" t="s">
        <v>130</v>
      </c>
      <c r="E1983" s="18" t="s">
        <v>36</v>
      </c>
      <c r="F1983" s="18" t="str">
        <f t="shared" si="61"/>
        <v>Unitil-Capital Cost Adjustment (CCA)-43617</v>
      </c>
      <c r="G1983" s="11" t="s">
        <v>131</v>
      </c>
      <c r="H1983" s="11" t="s">
        <v>49</v>
      </c>
      <c r="I1983" s="11" t="s">
        <v>132</v>
      </c>
      <c r="J1983" s="11" t="s">
        <v>160</v>
      </c>
      <c r="K1983" s="11" t="str">
        <f>IFERROR(INDEX('EDC Component Dictionary'!$C$5:$C$37,MATCH('Rates Database'!J1983,'EDC Component Dictionary'!$B$5:$B$37,0)), "Energy Supply")</f>
        <v>Distribution System</v>
      </c>
      <c r="L1983" s="12">
        <v>2.7200000000000002E-3</v>
      </c>
      <c r="M1983" s="12"/>
    </row>
    <row r="1984" spans="1:13" x14ac:dyDescent="0.3">
      <c r="A1984" s="18">
        <v>1982</v>
      </c>
      <c r="B1984" s="18">
        <f t="shared" si="60"/>
        <v>2019</v>
      </c>
      <c r="C1984" s="17">
        <v>43586</v>
      </c>
      <c r="D1984" s="18" t="s">
        <v>130</v>
      </c>
      <c r="E1984" s="18" t="s">
        <v>36</v>
      </c>
      <c r="F1984" s="18" t="str">
        <f t="shared" si="61"/>
        <v>Unitil-Capital Cost Adjustment (CCA)-43586</v>
      </c>
      <c r="G1984" s="11" t="s">
        <v>131</v>
      </c>
      <c r="H1984" s="11" t="s">
        <v>49</v>
      </c>
      <c r="I1984" s="11" t="s">
        <v>132</v>
      </c>
      <c r="J1984" s="11" t="s">
        <v>160</v>
      </c>
      <c r="K1984" s="11" t="str">
        <f>IFERROR(INDEX('EDC Component Dictionary'!$C$5:$C$37,MATCH('Rates Database'!J1984,'EDC Component Dictionary'!$B$5:$B$37,0)), "Energy Supply")</f>
        <v>Distribution System</v>
      </c>
      <c r="L1984" s="12">
        <v>2.7200000000000002E-3</v>
      </c>
      <c r="M1984" s="12"/>
    </row>
    <row r="1985" spans="1:13" x14ac:dyDescent="0.3">
      <c r="A1985" s="18">
        <v>1983</v>
      </c>
      <c r="B1985" s="18">
        <f t="shared" si="60"/>
        <v>2019</v>
      </c>
      <c r="C1985" s="17">
        <v>43556</v>
      </c>
      <c r="D1985" s="18" t="s">
        <v>130</v>
      </c>
      <c r="E1985" s="18" t="s">
        <v>36</v>
      </c>
      <c r="F1985" s="18" t="str">
        <f t="shared" si="61"/>
        <v>Unitil-Capital Cost Adjustment (CCA)-43556</v>
      </c>
      <c r="G1985" s="11" t="s">
        <v>131</v>
      </c>
      <c r="H1985" s="11" t="s">
        <v>49</v>
      </c>
      <c r="I1985" s="11" t="s">
        <v>132</v>
      </c>
      <c r="J1985" s="11" t="s">
        <v>160</v>
      </c>
      <c r="K1985" s="11" t="str">
        <f>IFERROR(INDEX('EDC Component Dictionary'!$C$5:$C$37,MATCH('Rates Database'!J1985,'EDC Component Dictionary'!$B$5:$B$37,0)), "Energy Supply")</f>
        <v>Distribution System</v>
      </c>
      <c r="L1985" s="12">
        <v>2.7200000000000002E-3</v>
      </c>
      <c r="M1985" s="12"/>
    </row>
    <row r="1986" spans="1:13" x14ac:dyDescent="0.3">
      <c r="A1986" s="18">
        <v>1984</v>
      </c>
      <c r="B1986" s="18">
        <f t="shared" si="60"/>
        <v>2019</v>
      </c>
      <c r="C1986" s="17">
        <v>43525</v>
      </c>
      <c r="D1986" s="18" t="s">
        <v>130</v>
      </c>
      <c r="E1986" s="18" t="s">
        <v>36</v>
      </c>
      <c r="F1986" s="18" t="str">
        <f t="shared" si="61"/>
        <v>Unitil-Capital Cost Adjustment (CCA)-43525</v>
      </c>
      <c r="G1986" s="11" t="s">
        <v>131</v>
      </c>
      <c r="H1986" s="11" t="s">
        <v>49</v>
      </c>
      <c r="I1986" s="11" t="s">
        <v>132</v>
      </c>
      <c r="J1986" s="11" t="s">
        <v>160</v>
      </c>
      <c r="K1986" s="11" t="str">
        <f>IFERROR(INDEX('EDC Component Dictionary'!$C$5:$C$37,MATCH('Rates Database'!J1986,'EDC Component Dictionary'!$B$5:$B$37,0)), "Energy Supply")</f>
        <v>Distribution System</v>
      </c>
      <c r="L1986" s="12">
        <v>2.7200000000000002E-3</v>
      </c>
      <c r="M1986" s="12"/>
    </row>
    <row r="1987" spans="1:13" x14ac:dyDescent="0.3">
      <c r="A1987" s="18">
        <v>1985</v>
      </c>
      <c r="B1987" s="18">
        <f t="shared" ref="B1987:B2050" si="62">YEAR(C1987)</f>
        <v>2019</v>
      </c>
      <c r="C1987" s="17">
        <v>43497</v>
      </c>
      <c r="D1987" s="18" t="s">
        <v>130</v>
      </c>
      <c r="E1987" s="18" t="s">
        <v>36</v>
      </c>
      <c r="F1987" s="18" t="str">
        <f t="shared" si="61"/>
        <v>Unitil-Capital Cost Adjustment (CCA)-43497</v>
      </c>
      <c r="G1987" s="11" t="s">
        <v>131</v>
      </c>
      <c r="H1987" s="11" t="s">
        <v>49</v>
      </c>
      <c r="I1987" s="11" t="s">
        <v>132</v>
      </c>
      <c r="J1987" s="11" t="s">
        <v>160</v>
      </c>
      <c r="K1987" s="11" t="str">
        <f>IFERROR(INDEX('EDC Component Dictionary'!$C$5:$C$37,MATCH('Rates Database'!J1987,'EDC Component Dictionary'!$B$5:$B$37,0)), "Energy Supply")</f>
        <v>Distribution System</v>
      </c>
      <c r="L1987" s="12">
        <v>2.7200000000000002E-3</v>
      </c>
      <c r="M1987" s="12"/>
    </row>
    <row r="1988" spans="1:13" x14ac:dyDescent="0.3">
      <c r="A1988" s="18">
        <v>1986</v>
      </c>
      <c r="B1988" s="18">
        <f t="shared" si="62"/>
        <v>2019</v>
      </c>
      <c r="C1988" s="17">
        <v>43466</v>
      </c>
      <c r="D1988" s="18" t="s">
        <v>130</v>
      </c>
      <c r="E1988" s="18" t="s">
        <v>36</v>
      </c>
      <c r="F1988" s="18" t="str">
        <f t="shared" ref="F1988:F2051" si="63">_xlfn.CONCAT(E1988,"-",J1988,"-",C1988)</f>
        <v>Unitil-Capital Cost Adjustment (CCA)-43466</v>
      </c>
      <c r="G1988" s="11" t="s">
        <v>131</v>
      </c>
      <c r="H1988" s="11" t="s">
        <v>49</v>
      </c>
      <c r="I1988" s="11" t="s">
        <v>132</v>
      </c>
      <c r="J1988" s="11" t="s">
        <v>160</v>
      </c>
      <c r="K1988" s="11" t="str">
        <f>IFERROR(INDEX('EDC Component Dictionary'!$C$5:$C$37,MATCH('Rates Database'!J1988,'EDC Component Dictionary'!$B$5:$B$37,0)), "Energy Supply")</f>
        <v>Distribution System</v>
      </c>
      <c r="L1988" s="12">
        <v>2.7200000000000002E-3</v>
      </c>
      <c r="M1988" s="12"/>
    </row>
    <row r="1989" spans="1:13" x14ac:dyDescent="0.3">
      <c r="A1989" s="18">
        <v>1987</v>
      </c>
      <c r="B1989" s="18">
        <f t="shared" si="62"/>
        <v>2023</v>
      </c>
      <c r="C1989" s="17">
        <v>45261</v>
      </c>
      <c r="D1989" s="18" t="s">
        <v>130</v>
      </c>
      <c r="E1989" s="18" t="s">
        <v>36</v>
      </c>
      <c r="F1989" s="18" t="str">
        <f t="shared" si="63"/>
        <v>Unitil-Solar Cost Adjustment Factor (SCAF)-45261</v>
      </c>
      <c r="G1989" s="11" t="s">
        <v>131</v>
      </c>
      <c r="H1989" s="11" t="s">
        <v>49</v>
      </c>
      <c r="I1989" s="11" t="s">
        <v>132</v>
      </c>
      <c r="J1989" s="11" t="s">
        <v>140</v>
      </c>
      <c r="K1989" s="11" t="str">
        <f>IFERROR(INDEX('EDC Component Dictionary'!$C$5:$C$37,MATCH('Rates Database'!J1989,'EDC Component Dictionary'!$B$5:$B$37,0)), "Energy Supply")</f>
        <v>Distribution System</v>
      </c>
      <c r="L1989" s="12">
        <v>-1.7000000000000001E-4</v>
      </c>
      <c r="M1989" s="12"/>
    </row>
    <row r="1990" spans="1:13" x14ac:dyDescent="0.3">
      <c r="A1990" s="18">
        <v>1988</v>
      </c>
      <c r="B1990" s="18">
        <f t="shared" si="62"/>
        <v>2023</v>
      </c>
      <c r="C1990" s="17">
        <v>45231</v>
      </c>
      <c r="D1990" s="18" t="s">
        <v>130</v>
      </c>
      <c r="E1990" s="18" t="s">
        <v>36</v>
      </c>
      <c r="F1990" s="18" t="str">
        <f t="shared" si="63"/>
        <v>Unitil-Solar Cost Adjustment Factor (SCAF)-45231</v>
      </c>
      <c r="G1990" s="11" t="s">
        <v>131</v>
      </c>
      <c r="H1990" s="11" t="s">
        <v>49</v>
      </c>
      <c r="I1990" s="11" t="s">
        <v>132</v>
      </c>
      <c r="J1990" s="11" t="s">
        <v>140</v>
      </c>
      <c r="K1990" s="11" t="str">
        <f>IFERROR(INDEX('EDC Component Dictionary'!$C$5:$C$37,MATCH('Rates Database'!J1990,'EDC Component Dictionary'!$B$5:$B$37,0)), "Energy Supply")</f>
        <v>Distribution System</v>
      </c>
      <c r="L1990" s="12">
        <v>-1.7000000000000001E-4</v>
      </c>
      <c r="M1990" s="12"/>
    </row>
    <row r="1991" spans="1:13" x14ac:dyDescent="0.3">
      <c r="A1991" s="18">
        <v>1989</v>
      </c>
      <c r="B1991" s="18">
        <f t="shared" si="62"/>
        <v>2023</v>
      </c>
      <c r="C1991" s="17">
        <v>45200</v>
      </c>
      <c r="D1991" s="18" t="s">
        <v>130</v>
      </c>
      <c r="E1991" s="18" t="s">
        <v>36</v>
      </c>
      <c r="F1991" s="18" t="str">
        <f t="shared" si="63"/>
        <v>Unitil-Solar Cost Adjustment Factor (SCAF)-45200</v>
      </c>
      <c r="G1991" s="11" t="s">
        <v>131</v>
      </c>
      <c r="H1991" s="11" t="s">
        <v>49</v>
      </c>
      <c r="I1991" s="11" t="s">
        <v>132</v>
      </c>
      <c r="J1991" s="11" t="s">
        <v>140</v>
      </c>
      <c r="K1991" s="11" t="str">
        <f>IFERROR(INDEX('EDC Component Dictionary'!$C$5:$C$37,MATCH('Rates Database'!J1991,'EDC Component Dictionary'!$B$5:$B$37,0)), "Energy Supply")</f>
        <v>Distribution System</v>
      </c>
      <c r="L1991" s="12">
        <v>-1.7000000000000001E-4</v>
      </c>
      <c r="M1991" s="12"/>
    </row>
    <row r="1992" spans="1:13" x14ac:dyDescent="0.3">
      <c r="A1992" s="18">
        <v>1990</v>
      </c>
      <c r="B1992" s="18">
        <f t="shared" si="62"/>
        <v>2023</v>
      </c>
      <c r="C1992" s="17">
        <v>45170</v>
      </c>
      <c r="D1992" s="18" t="s">
        <v>130</v>
      </c>
      <c r="E1992" s="18" t="s">
        <v>36</v>
      </c>
      <c r="F1992" s="18" t="str">
        <f t="shared" si="63"/>
        <v>Unitil-Solar Cost Adjustment Factor (SCAF)-45170</v>
      </c>
      <c r="G1992" s="11" t="s">
        <v>131</v>
      </c>
      <c r="H1992" s="11" t="s">
        <v>49</v>
      </c>
      <c r="I1992" s="11" t="s">
        <v>132</v>
      </c>
      <c r="J1992" s="11" t="s">
        <v>140</v>
      </c>
      <c r="K1992" s="11" t="str">
        <f>IFERROR(INDEX('EDC Component Dictionary'!$C$5:$C$37,MATCH('Rates Database'!J1992,'EDC Component Dictionary'!$B$5:$B$37,0)), "Energy Supply")</f>
        <v>Distribution System</v>
      </c>
      <c r="L1992" s="12">
        <v>-1.7000000000000001E-4</v>
      </c>
      <c r="M1992" s="12"/>
    </row>
    <row r="1993" spans="1:13" x14ac:dyDescent="0.3">
      <c r="A1993" s="18">
        <v>1991</v>
      </c>
      <c r="B1993" s="18">
        <f t="shared" si="62"/>
        <v>2023</v>
      </c>
      <c r="C1993" s="17">
        <v>45139</v>
      </c>
      <c r="D1993" s="18" t="s">
        <v>130</v>
      </c>
      <c r="E1993" s="18" t="s">
        <v>36</v>
      </c>
      <c r="F1993" s="18" t="str">
        <f t="shared" si="63"/>
        <v>Unitil-Solar Cost Adjustment Factor (SCAF)-45139</v>
      </c>
      <c r="G1993" s="11" t="s">
        <v>131</v>
      </c>
      <c r="H1993" s="11" t="s">
        <v>49</v>
      </c>
      <c r="I1993" s="11" t="s">
        <v>132</v>
      </c>
      <c r="J1993" s="11" t="s">
        <v>140</v>
      </c>
      <c r="K1993" s="11" t="str">
        <f>IFERROR(INDEX('EDC Component Dictionary'!$C$5:$C$37,MATCH('Rates Database'!J1993,'EDC Component Dictionary'!$B$5:$B$37,0)), "Energy Supply")</f>
        <v>Distribution System</v>
      </c>
      <c r="L1993" s="12">
        <v>-1.7000000000000001E-4</v>
      </c>
      <c r="M1993" s="12"/>
    </row>
    <row r="1994" spans="1:13" x14ac:dyDescent="0.3">
      <c r="A1994" s="18">
        <v>1992</v>
      </c>
      <c r="B1994" s="18">
        <f t="shared" si="62"/>
        <v>2023</v>
      </c>
      <c r="C1994" s="17">
        <v>45108</v>
      </c>
      <c r="D1994" s="18" t="s">
        <v>130</v>
      </c>
      <c r="E1994" s="18" t="s">
        <v>36</v>
      </c>
      <c r="F1994" s="18" t="str">
        <f t="shared" si="63"/>
        <v>Unitil-Solar Cost Adjustment Factor (SCAF)-45108</v>
      </c>
      <c r="G1994" s="11" t="s">
        <v>131</v>
      </c>
      <c r="H1994" s="11" t="s">
        <v>49</v>
      </c>
      <c r="I1994" s="11" t="s">
        <v>132</v>
      </c>
      <c r="J1994" s="11" t="s">
        <v>140</v>
      </c>
      <c r="K1994" s="11" t="str">
        <f>IFERROR(INDEX('EDC Component Dictionary'!$C$5:$C$37,MATCH('Rates Database'!J1994,'EDC Component Dictionary'!$B$5:$B$37,0)), "Energy Supply")</f>
        <v>Distribution System</v>
      </c>
      <c r="L1994" s="12">
        <v>-1.7000000000000001E-4</v>
      </c>
      <c r="M1994" s="12"/>
    </row>
    <row r="1995" spans="1:13" x14ac:dyDescent="0.3">
      <c r="A1995" s="18">
        <v>1993</v>
      </c>
      <c r="B1995" s="18">
        <f t="shared" si="62"/>
        <v>2023</v>
      </c>
      <c r="C1995" s="17">
        <v>45078</v>
      </c>
      <c r="D1995" s="18" t="s">
        <v>130</v>
      </c>
      <c r="E1995" s="18" t="s">
        <v>36</v>
      </c>
      <c r="F1995" s="18" t="str">
        <f t="shared" si="63"/>
        <v>Unitil-Solar Cost Adjustment Factor (SCAF)-45078</v>
      </c>
      <c r="G1995" s="11" t="s">
        <v>131</v>
      </c>
      <c r="H1995" s="11" t="s">
        <v>49</v>
      </c>
      <c r="I1995" s="11" t="s">
        <v>132</v>
      </c>
      <c r="J1995" s="11" t="s">
        <v>140</v>
      </c>
      <c r="K1995" s="11" t="str">
        <f>IFERROR(INDEX('EDC Component Dictionary'!$C$5:$C$37,MATCH('Rates Database'!J1995,'EDC Component Dictionary'!$B$5:$B$37,0)), "Energy Supply")</f>
        <v>Distribution System</v>
      </c>
      <c r="L1995" s="12">
        <v>-1.7000000000000001E-4</v>
      </c>
      <c r="M1995" s="12"/>
    </row>
    <row r="1996" spans="1:13" x14ac:dyDescent="0.3">
      <c r="A1996" s="18">
        <v>1994</v>
      </c>
      <c r="B1996" s="18">
        <f t="shared" si="62"/>
        <v>2023</v>
      </c>
      <c r="C1996" s="17">
        <v>45047</v>
      </c>
      <c r="D1996" s="18" t="s">
        <v>130</v>
      </c>
      <c r="E1996" s="18" t="s">
        <v>36</v>
      </c>
      <c r="F1996" s="18" t="str">
        <f t="shared" si="63"/>
        <v>Unitil-Solar Cost Adjustment Factor (SCAF)-45047</v>
      </c>
      <c r="G1996" s="11" t="s">
        <v>131</v>
      </c>
      <c r="H1996" s="11" t="s">
        <v>49</v>
      </c>
      <c r="I1996" s="11" t="s">
        <v>132</v>
      </c>
      <c r="J1996" s="11" t="s">
        <v>140</v>
      </c>
      <c r="K1996" s="11" t="str">
        <f>IFERROR(INDEX('EDC Component Dictionary'!$C$5:$C$37,MATCH('Rates Database'!J1996,'EDC Component Dictionary'!$B$5:$B$37,0)), "Energy Supply")</f>
        <v>Distribution System</v>
      </c>
      <c r="L1996" s="12">
        <v>5.0000000000000002E-5</v>
      </c>
      <c r="M1996" s="12"/>
    </row>
    <row r="1997" spans="1:13" x14ac:dyDescent="0.3">
      <c r="A1997" s="18">
        <v>1995</v>
      </c>
      <c r="B1997" s="18">
        <f t="shared" si="62"/>
        <v>2023</v>
      </c>
      <c r="C1997" s="17">
        <v>45017</v>
      </c>
      <c r="D1997" s="18" t="s">
        <v>130</v>
      </c>
      <c r="E1997" s="18" t="s">
        <v>36</v>
      </c>
      <c r="F1997" s="18" t="str">
        <f t="shared" si="63"/>
        <v>Unitil-Solar Cost Adjustment Factor (SCAF)-45017</v>
      </c>
      <c r="G1997" s="11" t="s">
        <v>131</v>
      </c>
      <c r="H1997" s="11" t="s">
        <v>49</v>
      </c>
      <c r="I1997" s="11" t="s">
        <v>132</v>
      </c>
      <c r="J1997" s="11" t="s">
        <v>140</v>
      </c>
      <c r="K1997" s="11" t="str">
        <f>IFERROR(INDEX('EDC Component Dictionary'!$C$5:$C$37,MATCH('Rates Database'!J1997,'EDC Component Dictionary'!$B$5:$B$37,0)), "Energy Supply")</f>
        <v>Distribution System</v>
      </c>
      <c r="L1997" s="12">
        <v>5.0000000000000002E-5</v>
      </c>
      <c r="M1997" s="12"/>
    </row>
    <row r="1998" spans="1:13" x14ac:dyDescent="0.3">
      <c r="A1998" s="18">
        <v>1996</v>
      </c>
      <c r="B1998" s="18">
        <f t="shared" si="62"/>
        <v>2023</v>
      </c>
      <c r="C1998" s="17">
        <v>44986</v>
      </c>
      <c r="D1998" s="18" t="s">
        <v>130</v>
      </c>
      <c r="E1998" s="18" t="s">
        <v>36</v>
      </c>
      <c r="F1998" s="18" t="str">
        <f t="shared" si="63"/>
        <v>Unitil-Solar Cost Adjustment Factor (SCAF)-44986</v>
      </c>
      <c r="G1998" s="11" t="s">
        <v>131</v>
      </c>
      <c r="H1998" s="11" t="s">
        <v>49</v>
      </c>
      <c r="I1998" s="11" t="s">
        <v>132</v>
      </c>
      <c r="J1998" s="11" t="s">
        <v>140</v>
      </c>
      <c r="K1998" s="11" t="str">
        <f>IFERROR(INDEX('EDC Component Dictionary'!$C$5:$C$37,MATCH('Rates Database'!J1998,'EDC Component Dictionary'!$B$5:$B$37,0)), "Energy Supply")</f>
        <v>Distribution System</v>
      </c>
      <c r="L1998" s="12">
        <v>5.0000000000000002E-5</v>
      </c>
      <c r="M1998" s="12"/>
    </row>
    <row r="1999" spans="1:13" x14ac:dyDescent="0.3">
      <c r="A1999" s="18">
        <v>1997</v>
      </c>
      <c r="B1999" s="18">
        <f t="shared" si="62"/>
        <v>2023</v>
      </c>
      <c r="C1999" s="17">
        <v>44958</v>
      </c>
      <c r="D1999" s="18" t="s">
        <v>130</v>
      </c>
      <c r="E1999" s="18" t="s">
        <v>36</v>
      </c>
      <c r="F1999" s="18" t="str">
        <f t="shared" si="63"/>
        <v>Unitil-Solar Cost Adjustment Factor (SCAF)-44958</v>
      </c>
      <c r="G1999" s="11" t="s">
        <v>131</v>
      </c>
      <c r="H1999" s="11" t="s">
        <v>49</v>
      </c>
      <c r="I1999" s="11" t="s">
        <v>132</v>
      </c>
      <c r="J1999" s="11" t="s">
        <v>140</v>
      </c>
      <c r="K1999" s="11" t="str">
        <f>IFERROR(INDEX('EDC Component Dictionary'!$C$5:$C$37,MATCH('Rates Database'!J1999,'EDC Component Dictionary'!$B$5:$B$37,0)), "Energy Supply")</f>
        <v>Distribution System</v>
      </c>
      <c r="L1999" s="12">
        <v>5.0000000000000002E-5</v>
      </c>
      <c r="M1999" s="12"/>
    </row>
    <row r="2000" spans="1:13" x14ac:dyDescent="0.3">
      <c r="A2000" s="18">
        <v>1998</v>
      </c>
      <c r="B2000" s="18">
        <f t="shared" si="62"/>
        <v>2023</v>
      </c>
      <c r="C2000" s="17">
        <v>44927</v>
      </c>
      <c r="D2000" s="18" t="s">
        <v>130</v>
      </c>
      <c r="E2000" s="18" t="s">
        <v>36</v>
      </c>
      <c r="F2000" s="18" t="str">
        <f t="shared" si="63"/>
        <v>Unitil-Solar Cost Adjustment Factor (SCAF)-44927</v>
      </c>
      <c r="G2000" s="11" t="s">
        <v>131</v>
      </c>
      <c r="H2000" s="11" t="s">
        <v>49</v>
      </c>
      <c r="I2000" s="11" t="s">
        <v>132</v>
      </c>
      <c r="J2000" s="11" t="s">
        <v>140</v>
      </c>
      <c r="K2000" s="11" t="str">
        <f>IFERROR(INDEX('EDC Component Dictionary'!$C$5:$C$37,MATCH('Rates Database'!J2000,'EDC Component Dictionary'!$B$5:$B$37,0)), "Energy Supply")</f>
        <v>Distribution System</v>
      </c>
      <c r="L2000" s="12">
        <v>5.0000000000000002E-5</v>
      </c>
      <c r="M2000" s="12"/>
    </row>
    <row r="2001" spans="1:13" x14ac:dyDescent="0.3">
      <c r="A2001" s="18">
        <v>1999</v>
      </c>
      <c r="B2001" s="18">
        <f t="shared" si="62"/>
        <v>2022</v>
      </c>
      <c r="C2001" s="17">
        <v>44896</v>
      </c>
      <c r="D2001" s="18" t="s">
        <v>130</v>
      </c>
      <c r="E2001" s="18" t="s">
        <v>36</v>
      </c>
      <c r="F2001" s="18" t="str">
        <f t="shared" si="63"/>
        <v>Unitil-Solar Cost Adjustment Factor (SCAF)-44896</v>
      </c>
      <c r="G2001" s="11" t="s">
        <v>131</v>
      </c>
      <c r="H2001" s="11" t="s">
        <v>49</v>
      </c>
      <c r="I2001" s="11" t="s">
        <v>132</v>
      </c>
      <c r="J2001" s="11" t="s">
        <v>140</v>
      </c>
      <c r="K2001" s="11" t="str">
        <f>IFERROR(INDEX('EDC Component Dictionary'!$C$5:$C$37,MATCH('Rates Database'!J2001,'EDC Component Dictionary'!$B$5:$B$37,0)), "Energy Supply")</f>
        <v>Distribution System</v>
      </c>
      <c r="L2001" s="12">
        <v>5.0000000000000002E-5</v>
      </c>
      <c r="M2001" s="12"/>
    </row>
    <row r="2002" spans="1:13" x14ac:dyDescent="0.3">
      <c r="A2002" s="18">
        <v>2000</v>
      </c>
      <c r="B2002" s="18">
        <f t="shared" si="62"/>
        <v>2022</v>
      </c>
      <c r="C2002" s="17">
        <v>44866</v>
      </c>
      <c r="D2002" s="18" t="s">
        <v>130</v>
      </c>
      <c r="E2002" s="18" t="s">
        <v>36</v>
      </c>
      <c r="F2002" s="18" t="str">
        <f t="shared" si="63"/>
        <v>Unitil-Solar Cost Adjustment Factor (SCAF)-44866</v>
      </c>
      <c r="G2002" s="11" t="s">
        <v>131</v>
      </c>
      <c r="H2002" s="11" t="s">
        <v>49</v>
      </c>
      <c r="I2002" s="11" t="s">
        <v>132</v>
      </c>
      <c r="J2002" s="11" t="s">
        <v>140</v>
      </c>
      <c r="K2002" s="11" t="str">
        <f>IFERROR(INDEX('EDC Component Dictionary'!$C$5:$C$37,MATCH('Rates Database'!J2002,'EDC Component Dictionary'!$B$5:$B$37,0)), "Energy Supply")</f>
        <v>Distribution System</v>
      </c>
      <c r="L2002" s="12">
        <v>5.0000000000000002E-5</v>
      </c>
      <c r="M2002" s="12"/>
    </row>
    <row r="2003" spans="1:13" x14ac:dyDescent="0.3">
      <c r="A2003" s="18">
        <v>2001</v>
      </c>
      <c r="B2003" s="18">
        <f t="shared" si="62"/>
        <v>2022</v>
      </c>
      <c r="C2003" s="17">
        <v>44835</v>
      </c>
      <c r="D2003" s="18" t="s">
        <v>130</v>
      </c>
      <c r="E2003" s="18" t="s">
        <v>36</v>
      </c>
      <c r="F2003" s="18" t="str">
        <f t="shared" si="63"/>
        <v>Unitil-Solar Cost Adjustment Factor (SCAF)-44835</v>
      </c>
      <c r="G2003" s="11" t="s">
        <v>131</v>
      </c>
      <c r="H2003" s="11" t="s">
        <v>49</v>
      </c>
      <c r="I2003" s="11" t="s">
        <v>132</v>
      </c>
      <c r="J2003" s="11" t="s">
        <v>140</v>
      </c>
      <c r="K2003" s="11" t="str">
        <f>IFERROR(INDEX('EDC Component Dictionary'!$C$5:$C$37,MATCH('Rates Database'!J2003,'EDC Component Dictionary'!$B$5:$B$37,0)), "Energy Supply")</f>
        <v>Distribution System</v>
      </c>
      <c r="L2003" s="12">
        <v>5.0000000000000002E-5</v>
      </c>
      <c r="M2003" s="12"/>
    </row>
    <row r="2004" spans="1:13" x14ac:dyDescent="0.3">
      <c r="A2004" s="18">
        <v>2002</v>
      </c>
      <c r="B2004" s="18">
        <f t="shared" si="62"/>
        <v>2022</v>
      </c>
      <c r="C2004" s="17">
        <v>44805</v>
      </c>
      <c r="D2004" s="18" t="s">
        <v>130</v>
      </c>
      <c r="E2004" s="18" t="s">
        <v>36</v>
      </c>
      <c r="F2004" s="18" t="str">
        <f t="shared" si="63"/>
        <v>Unitil-Solar Cost Adjustment Factor (SCAF)-44805</v>
      </c>
      <c r="G2004" s="11" t="s">
        <v>131</v>
      </c>
      <c r="H2004" s="11" t="s">
        <v>49</v>
      </c>
      <c r="I2004" s="11" t="s">
        <v>132</v>
      </c>
      <c r="J2004" s="11" t="s">
        <v>140</v>
      </c>
      <c r="K2004" s="11" t="str">
        <f>IFERROR(INDEX('EDC Component Dictionary'!$C$5:$C$37,MATCH('Rates Database'!J2004,'EDC Component Dictionary'!$B$5:$B$37,0)), "Energy Supply")</f>
        <v>Distribution System</v>
      </c>
      <c r="L2004" s="12">
        <v>5.0000000000000002E-5</v>
      </c>
      <c r="M2004" s="12"/>
    </row>
    <row r="2005" spans="1:13" x14ac:dyDescent="0.3">
      <c r="A2005" s="18">
        <v>2003</v>
      </c>
      <c r="B2005" s="18">
        <f t="shared" si="62"/>
        <v>2022</v>
      </c>
      <c r="C2005" s="17">
        <v>44774</v>
      </c>
      <c r="D2005" s="18" t="s">
        <v>130</v>
      </c>
      <c r="E2005" s="18" t="s">
        <v>36</v>
      </c>
      <c r="F2005" s="18" t="str">
        <f t="shared" si="63"/>
        <v>Unitil-Solar Cost Adjustment Factor (SCAF)-44774</v>
      </c>
      <c r="G2005" s="11" t="s">
        <v>131</v>
      </c>
      <c r="H2005" s="11" t="s">
        <v>49</v>
      </c>
      <c r="I2005" s="11" t="s">
        <v>132</v>
      </c>
      <c r="J2005" s="11" t="s">
        <v>140</v>
      </c>
      <c r="K2005" s="11" t="str">
        <f>IFERROR(INDEX('EDC Component Dictionary'!$C$5:$C$37,MATCH('Rates Database'!J2005,'EDC Component Dictionary'!$B$5:$B$37,0)), "Energy Supply")</f>
        <v>Distribution System</v>
      </c>
      <c r="L2005" s="12">
        <v>5.0000000000000002E-5</v>
      </c>
      <c r="M2005" s="12"/>
    </row>
    <row r="2006" spans="1:13" x14ac:dyDescent="0.3">
      <c r="A2006" s="18">
        <v>2004</v>
      </c>
      <c r="B2006" s="18">
        <f t="shared" si="62"/>
        <v>2022</v>
      </c>
      <c r="C2006" s="17">
        <v>44743</v>
      </c>
      <c r="D2006" s="18" t="s">
        <v>130</v>
      </c>
      <c r="E2006" s="18" t="s">
        <v>36</v>
      </c>
      <c r="F2006" s="18" t="str">
        <f t="shared" si="63"/>
        <v>Unitil-Solar Cost Adjustment Factor (SCAF)-44743</v>
      </c>
      <c r="G2006" s="11" t="s">
        <v>131</v>
      </c>
      <c r="H2006" s="11" t="s">
        <v>49</v>
      </c>
      <c r="I2006" s="11" t="s">
        <v>132</v>
      </c>
      <c r="J2006" s="11" t="s">
        <v>140</v>
      </c>
      <c r="K2006" s="11" t="str">
        <f>IFERROR(INDEX('EDC Component Dictionary'!$C$5:$C$37,MATCH('Rates Database'!J2006,'EDC Component Dictionary'!$B$5:$B$37,0)), "Energy Supply")</f>
        <v>Distribution System</v>
      </c>
      <c r="L2006" s="12">
        <v>5.0000000000000002E-5</v>
      </c>
      <c r="M2006" s="12"/>
    </row>
    <row r="2007" spans="1:13" x14ac:dyDescent="0.3">
      <c r="A2007" s="18">
        <v>2005</v>
      </c>
      <c r="B2007" s="18">
        <f t="shared" si="62"/>
        <v>2022</v>
      </c>
      <c r="C2007" s="17">
        <v>44713</v>
      </c>
      <c r="D2007" s="18" t="s">
        <v>130</v>
      </c>
      <c r="E2007" s="18" t="s">
        <v>36</v>
      </c>
      <c r="F2007" s="18" t="str">
        <f t="shared" si="63"/>
        <v>Unitil-Solar Cost Adjustment Factor (SCAF)-44713</v>
      </c>
      <c r="G2007" s="11" t="s">
        <v>131</v>
      </c>
      <c r="H2007" s="11" t="s">
        <v>49</v>
      </c>
      <c r="I2007" s="11" t="s">
        <v>132</v>
      </c>
      <c r="J2007" s="11" t="s">
        <v>140</v>
      </c>
      <c r="K2007" s="11" t="str">
        <f>IFERROR(INDEX('EDC Component Dictionary'!$C$5:$C$37,MATCH('Rates Database'!J2007,'EDC Component Dictionary'!$B$5:$B$37,0)), "Energy Supply")</f>
        <v>Distribution System</v>
      </c>
      <c r="L2007" s="12">
        <v>5.0000000000000002E-5</v>
      </c>
      <c r="M2007" s="12"/>
    </row>
    <row r="2008" spans="1:13" x14ac:dyDescent="0.3">
      <c r="A2008" s="18">
        <v>2006</v>
      </c>
      <c r="B2008" s="18">
        <f t="shared" si="62"/>
        <v>2022</v>
      </c>
      <c r="C2008" s="17">
        <v>44682</v>
      </c>
      <c r="D2008" s="18" t="s">
        <v>130</v>
      </c>
      <c r="E2008" s="18" t="s">
        <v>36</v>
      </c>
      <c r="F2008" s="18" t="str">
        <f t="shared" si="63"/>
        <v>Unitil-Solar Cost Adjustment Factor (SCAF)-44682</v>
      </c>
      <c r="G2008" s="11" t="s">
        <v>131</v>
      </c>
      <c r="H2008" s="11" t="s">
        <v>49</v>
      </c>
      <c r="I2008" s="11" t="s">
        <v>132</v>
      </c>
      <c r="J2008" s="11" t="s">
        <v>140</v>
      </c>
      <c r="K2008" s="11" t="str">
        <f>IFERROR(INDEX('EDC Component Dictionary'!$C$5:$C$37,MATCH('Rates Database'!J2008,'EDC Component Dictionary'!$B$5:$B$37,0)), "Energy Supply")</f>
        <v>Distribution System</v>
      </c>
      <c r="L2008" s="12">
        <v>2.4000000000000001E-4</v>
      </c>
      <c r="M2008" s="12"/>
    </row>
    <row r="2009" spans="1:13" x14ac:dyDescent="0.3">
      <c r="A2009" s="18">
        <v>2007</v>
      </c>
      <c r="B2009" s="18">
        <f t="shared" si="62"/>
        <v>2022</v>
      </c>
      <c r="C2009" s="17">
        <v>44652</v>
      </c>
      <c r="D2009" s="18" t="s">
        <v>130</v>
      </c>
      <c r="E2009" s="18" t="s">
        <v>36</v>
      </c>
      <c r="F2009" s="18" t="str">
        <f t="shared" si="63"/>
        <v>Unitil-Solar Cost Adjustment Factor (SCAF)-44652</v>
      </c>
      <c r="G2009" s="11" t="s">
        <v>131</v>
      </c>
      <c r="H2009" s="11" t="s">
        <v>49</v>
      </c>
      <c r="I2009" s="11" t="s">
        <v>132</v>
      </c>
      <c r="J2009" s="11" t="s">
        <v>140</v>
      </c>
      <c r="K2009" s="11" t="str">
        <f>IFERROR(INDEX('EDC Component Dictionary'!$C$5:$C$37,MATCH('Rates Database'!J2009,'EDC Component Dictionary'!$B$5:$B$37,0)), "Energy Supply")</f>
        <v>Distribution System</v>
      </c>
      <c r="L2009" s="12">
        <v>2.4000000000000001E-4</v>
      </c>
      <c r="M2009" s="12"/>
    </row>
    <row r="2010" spans="1:13" x14ac:dyDescent="0.3">
      <c r="A2010" s="18">
        <v>2008</v>
      </c>
      <c r="B2010" s="18">
        <f t="shared" si="62"/>
        <v>2022</v>
      </c>
      <c r="C2010" s="17">
        <v>44621</v>
      </c>
      <c r="D2010" s="18" t="s">
        <v>130</v>
      </c>
      <c r="E2010" s="18" t="s">
        <v>36</v>
      </c>
      <c r="F2010" s="18" t="str">
        <f t="shared" si="63"/>
        <v>Unitil-Solar Cost Adjustment Factor (SCAF)-44621</v>
      </c>
      <c r="G2010" s="11" t="s">
        <v>131</v>
      </c>
      <c r="H2010" s="11" t="s">
        <v>49</v>
      </c>
      <c r="I2010" s="11" t="s">
        <v>132</v>
      </c>
      <c r="J2010" s="11" t="s">
        <v>140</v>
      </c>
      <c r="K2010" s="11" t="str">
        <f>IFERROR(INDEX('EDC Component Dictionary'!$C$5:$C$37,MATCH('Rates Database'!J2010,'EDC Component Dictionary'!$B$5:$B$37,0)), "Energy Supply")</f>
        <v>Distribution System</v>
      </c>
      <c r="L2010" s="12">
        <v>2.4000000000000001E-4</v>
      </c>
      <c r="M2010" s="12"/>
    </row>
    <row r="2011" spans="1:13" x14ac:dyDescent="0.3">
      <c r="A2011" s="18">
        <v>2009</v>
      </c>
      <c r="B2011" s="18">
        <f t="shared" si="62"/>
        <v>2022</v>
      </c>
      <c r="C2011" s="17">
        <v>44593</v>
      </c>
      <c r="D2011" s="18" t="s">
        <v>130</v>
      </c>
      <c r="E2011" s="18" t="s">
        <v>36</v>
      </c>
      <c r="F2011" s="18" t="str">
        <f t="shared" si="63"/>
        <v>Unitil-Solar Cost Adjustment Factor (SCAF)-44593</v>
      </c>
      <c r="G2011" s="11" t="s">
        <v>131</v>
      </c>
      <c r="H2011" s="11" t="s">
        <v>49</v>
      </c>
      <c r="I2011" s="11" t="s">
        <v>132</v>
      </c>
      <c r="J2011" s="11" t="s">
        <v>140</v>
      </c>
      <c r="K2011" s="11" t="str">
        <f>IFERROR(INDEX('EDC Component Dictionary'!$C$5:$C$37,MATCH('Rates Database'!J2011,'EDC Component Dictionary'!$B$5:$B$37,0)), "Energy Supply")</f>
        <v>Distribution System</v>
      </c>
      <c r="L2011" s="12">
        <v>2.4000000000000001E-4</v>
      </c>
      <c r="M2011" s="12"/>
    </row>
    <row r="2012" spans="1:13" x14ac:dyDescent="0.3">
      <c r="A2012" s="18">
        <v>2010</v>
      </c>
      <c r="B2012" s="18">
        <f t="shared" si="62"/>
        <v>2022</v>
      </c>
      <c r="C2012" s="17">
        <v>44562</v>
      </c>
      <c r="D2012" s="18" t="s">
        <v>130</v>
      </c>
      <c r="E2012" s="18" t="s">
        <v>36</v>
      </c>
      <c r="F2012" s="18" t="str">
        <f t="shared" si="63"/>
        <v>Unitil-Solar Cost Adjustment Factor (SCAF)-44562</v>
      </c>
      <c r="G2012" s="11" t="s">
        <v>131</v>
      </c>
      <c r="H2012" s="11" t="s">
        <v>49</v>
      </c>
      <c r="I2012" s="11" t="s">
        <v>132</v>
      </c>
      <c r="J2012" s="11" t="s">
        <v>140</v>
      </c>
      <c r="K2012" s="11" t="str">
        <f>IFERROR(INDEX('EDC Component Dictionary'!$C$5:$C$37,MATCH('Rates Database'!J2012,'EDC Component Dictionary'!$B$5:$B$37,0)), "Energy Supply")</f>
        <v>Distribution System</v>
      </c>
      <c r="L2012" s="12">
        <v>2.4000000000000001E-4</v>
      </c>
      <c r="M2012" s="12"/>
    </row>
    <row r="2013" spans="1:13" x14ac:dyDescent="0.3">
      <c r="A2013" s="18">
        <v>2011</v>
      </c>
      <c r="B2013" s="18">
        <f t="shared" si="62"/>
        <v>2021</v>
      </c>
      <c r="C2013" s="17">
        <v>44531</v>
      </c>
      <c r="D2013" s="18" t="s">
        <v>130</v>
      </c>
      <c r="E2013" s="18" t="s">
        <v>36</v>
      </c>
      <c r="F2013" s="18" t="str">
        <f t="shared" si="63"/>
        <v>Unitil-Solar Cost Adjustment Factor (SCAF)-44531</v>
      </c>
      <c r="G2013" s="11" t="s">
        <v>131</v>
      </c>
      <c r="H2013" s="11" t="s">
        <v>49</v>
      </c>
      <c r="I2013" s="11" t="s">
        <v>132</v>
      </c>
      <c r="J2013" s="11" t="s">
        <v>140</v>
      </c>
      <c r="K2013" s="11" t="str">
        <f>IFERROR(INDEX('EDC Component Dictionary'!$C$5:$C$37,MATCH('Rates Database'!J2013,'EDC Component Dictionary'!$B$5:$B$37,0)), "Energy Supply")</f>
        <v>Distribution System</v>
      </c>
      <c r="L2013" s="12">
        <v>2.4000000000000001E-4</v>
      </c>
      <c r="M2013" s="12"/>
    </row>
    <row r="2014" spans="1:13" x14ac:dyDescent="0.3">
      <c r="A2014" s="18">
        <v>2012</v>
      </c>
      <c r="B2014" s="18">
        <f t="shared" si="62"/>
        <v>2021</v>
      </c>
      <c r="C2014" s="17">
        <v>44501</v>
      </c>
      <c r="D2014" s="18" t="s">
        <v>130</v>
      </c>
      <c r="E2014" s="18" t="s">
        <v>36</v>
      </c>
      <c r="F2014" s="18" t="str">
        <f t="shared" si="63"/>
        <v>Unitil-Solar Cost Adjustment Factor (SCAF)-44501</v>
      </c>
      <c r="G2014" s="11" t="s">
        <v>131</v>
      </c>
      <c r="H2014" s="11" t="s">
        <v>49</v>
      </c>
      <c r="I2014" s="11" t="s">
        <v>132</v>
      </c>
      <c r="J2014" s="11" t="s">
        <v>140</v>
      </c>
      <c r="K2014" s="11" t="str">
        <f>IFERROR(INDEX('EDC Component Dictionary'!$C$5:$C$37,MATCH('Rates Database'!J2014,'EDC Component Dictionary'!$B$5:$B$37,0)), "Energy Supply")</f>
        <v>Distribution System</v>
      </c>
      <c r="L2014" s="12">
        <v>2.4000000000000001E-4</v>
      </c>
      <c r="M2014" s="12"/>
    </row>
    <row r="2015" spans="1:13" x14ac:dyDescent="0.3">
      <c r="A2015" s="18">
        <v>2013</v>
      </c>
      <c r="B2015" s="18">
        <f t="shared" si="62"/>
        <v>2021</v>
      </c>
      <c r="C2015" s="17">
        <v>44470</v>
      </c>
      <c r="D2015" s="18" t="s">
        <v>130</v>
      </c>
      <c r="E2015" s="18" t="s">
        <v>36</v>
      </c>
      <c r="F2015" s="18" t="str">
        <f t="shared" si="63"/>
        <v>Unitil-Solar Cost Adjustment Factor (SCAF)-44470</v>
      </c>
      <c r="G2015" s="11" t="s">
        <v>131</v>
      </c>
      <c r="H2015" s="11" t="s">
        <v>49</v>
      </c>
      <c r="I2015" s="11" t="s">
        <v>132</v>
      </c>
      <c r="J2015" s="11" t="s">
        <v>140</v>
      </c>
      <c r="K2015" s="11" t="str">
        <f>IFERROR(INDEX('EDC Component Dictionary'!$C$5:$C$37,MATCH('Rates Database'!J2015,'EDC Component Dictionary'!$B$5:$B$37,0)), "Energy Supply")</f>
        <v>Distribution System</v>
      </c>
      <c r="L2015" s="12">
        <v>2.4000000000000001E-4</v>
      </c>
      <c r="M2015" s="12"/>
    </row>
    <row r="2016" spans="1:13" x14ac:dyDescent="0.3">
      <c r="A2016" s="18">
        <v>2014</v>
      </c>
      <c r="B2016" s="18">
        <f t="shared" si="62"/>
        <v>2021</v>
      </c>
      <c r="C2016" s="17">
        <v>44440</v>
      </c>
      <c r="D2016" s="18" t="s">
        <v>130</v>
      </c>
      <c r="E2016" s="18" t="s">
        <v>36</v>
      </c>
      <c r="F2016" s="18" t="str">
        <f t="shared" si="63"/>
        <v>Unitil-Solar Cost Adjustment Factor (SCAF)-44440</v>
      </c>
      <c r="G2016" s="11" t="s">
        <v>131</v>
      </c>
      <c r="H2016" s="11" t="s">
        <v>49</v>
      </c>
      <c r="I2016" s="11" t="s">
        <v>132</v>
      </c>
      <c r="J2016" s="11" t="s">
        <v>140</v>
      </c>
      <c r="K2016" s="11" t="str">
        <f>IFERROR(INDEX('EDC Component Dictionary'!$C$5:$C$37,MATCH('Rates Database'!J2016,'EDC Component Dictionary'!$B$5:$B$37,0)), "Energy Supply")</f>
        <v>Distribution System</v>
      </c>
      <c r="L2016" s="12">
        <v>2.4000000000000001E-4</v>
      </c>
      <c r="M2016" s="12"/>
    </row>
    <row r="2017" spans="1:13" x14ac:dyDescent="0.3">
      <c r="A2017" s="18">
        <v>2015</v>
      </c>
      <c r="B2017" s="18">
        <f t="shared" si="62"/>
        <v>2021</v>
      </c>
      <c r="C2017" s="17">
        <v>44409</v>
      </c>
      <c r="D2017" s="18" t="s">
        <v>130</v>
      </c>
      <c r="E2017" s="18" t="s">
        <v>36</v>
      </c>
      <c r="F2017" s="18" t="str">
        <f t="shared" si="63"/>
        <v>Unitil-Solar Cost Adjustment Factor (SCAF)-44409</v>
      </c>
      <c r="G2017" s="11" t="s">
        <v>131</v>
      </c>
      <c r="H2017" s="11" t="s">
        <v>49</v>
      </c>
      <c r="I2017" s="11" t="s">
        <v>132</v>
      </c>
      <c r="J2017" s="11" t="s">
        <v>140</v>
      </c>
      <c r="K2017" s="11" t="str">
        <f>IFERROR(INDEX('EDC Component Dictionary'!$C$5:$C$37,MATCH('Rates Database'!J2017,'EDC Component Dictionary'!$B$5:$B$37,0)), "Energy Supply")</f>
        <v>Distribution System</v>
      </c>
      <c r="L2017" s="12">
        <v>2.4000000000000001E-4</v>
      </c>
      <c r="M2017" s="12"/>
    </row>
    <row r="2018" spans="1:13" x14ac:dyDescent="0.3">
      <c r="A2018" s="18">
        <v>2016</v>
      </c>
      <c r="B2018" s="18">
        <f t="shared" si="62"/>
        <v>2021</v>
      </c>
      <c r="C2018" s="17">
        <v>44378</v>
      </c>
      <c r="D2018" s="18" t="s">
        <v>130</v>
      </c>
      <c r="E2018" s="18" t="s">
        <v>36</v>
      </c>
      <c r="F2018" s="18" t="str">
        <f t="shared" si="63"/>
        <v>Unitil-Solar Cost Adjustment Factor (SCAF)-44378</v>
      </c>
      <c r="G2018" s="11" t="s">
        <v>131</v>
      </c>
      <c r="H2018" s="11" t="s">
        <v>49</v>
      </c>
      <c r="I2018" s="11" t="s">
        <v>132</v>
      </c>
      <c r="J2018" s="11" t="s">
        <v>140</v>
      </c>
      <c r="K2018" s="11" t="str">
        <f>IFERROR(INDEX('EDC Component Dictionary'!$C$5:$C$37,MATCH('Rates Database'!J2018,'EDC Component Dictionary'!$B$5:$B$37,0)), "Energy Supply")</f>
        <v>Distribution System</v>
      </c>
      <c r="L2018" s="12">
        <v>2.4000000000000001E-4</v>
      </c>
      <c r="M2018" s="12"/>
    </row>
    <row r="2019" spans="1:13" x14ac:dyDescent="0.3">
      <c r="A2019" s="18">
        <v>2017</v>
      </c>
      <c r="B2019" s="18">
        <f t="shared" si="62"/>
        <v>2021</v>
      </c>
      <c r="C2019" s="17">
        <v>44348</v>
      </c>
      <c r="D2019" s="18" t="s">
        <v>130</v>
      </c>
      <c r="E2019" s="18" t="s">
        <v>36</v>
      </c>
      <c r="F2019" s="18" t="str">
        <f t="shared" si="63"/>
        <v>Unitil-Solar Cost Adjustment Factor (SCAF)-44348</v>
      </c>
      <c r="G2019" s="11" t="s">
        <v>131</v>
      </c>
      <c r="H2019" s="11" t="s">
        <v>49</v>
      </c>
      <c r="I2019" s="11" t="s">
        <v>132</v>
      </c>
      <c r="J2019" s="11" t="s">
        <v>140</v>
      </c>
      <c r="K2019" s="11" t="str">
        <f>IFERROR(INDEX('EDC Component Dictionary'!$C$5:$C$37,MATCH('Rates Database'!J2019,'EDC Component Dictionary'!$B$5:$B$37,0)), "Energy Supply")</f>
        <v>Distribution System</v>
      </c>
      <c r="L2019" s="12">
        <v>2.4000000000000001E-4</v>
      </c>
      <c r="M2019" s="12"/>
    </row>
    <row r="2020" spans="1:13" x14ac:dyDescent="0.3">
      <c r="A2020" s="18">
        <v>2018</v>
      </c>
      <c r="B2020" s="18">
        <f t="shared" si="62"/>
        <v>2021</v>
      </c>
      <c r="C2020" s="17">
        <v>44317</v>
      </c>
      <c r="D2020" s="18" t="s">
        <v>130</v>
      </c>
      <c r="E2020" s="18" t="s">
        <v>36</v>
      </c>
      <c r="F2020" s="18" t="str">
        <f t="shared" si="63"/>
        <v>Unitil-Solar Cost Adjustment Factor (SCAF)-44317</v>
      </c>
      <c r="G2020" s="11" t="s">
        <v>131</v>
      </c>
      <c r="H2020" s="11" t="s">
        <v>49</v>
      </c>
      <c r="I2020" s="11" t="s">
        <v>132</v>
      </c>
      <c r="J2020" s="11" t="s">
        <v>140</v>
      </c>
      <c r="K2020" s="11" t="str">
        <f>IFERROR(INDEX('EDC Component Dictionary'!$C$5:$C$37,MATCH('Rates Database'!J2020,'EDC Component Dictionary'!$B$5:$B$37,0)), "Energy Supply")</f>
        <v>Distribution System</v>
      </c>
      <c r="L2020" s="12">
        <v>9.5E-4</v>
      </c>
      <c r="M2020" s="12"/>
    </row>
    <row r="2021" spans="1:13" x14ac:dyDescent="0.3">
      <c r="A2021" s="18">
        <v>2019</v>
      </c>
      <c r="B2021" s="18">
        <f t="shared" si="62"/>
        <v>2021</v>
      </c>
      <c r="C2021" s="17">
        <v>44287</v>
      </c>
      <c r="D2021" s="18" t="s">
        <v>130</v>
      </c>
      <c r="E2021" s="18" t="s">
        <v>36</v>
      </c>
      <c r="F2021" s="18" t="str">
        <f t="shared" si="63"/>
        <v>Unitil-Solar Cost Adjustment Factor (SCAF)-44287</v>
      </c>
      <c r="G2021" s="11" t="s">
        <v>131</v>
      </c>
      <c r="H2021" s="11" t="s">
        <v>49</v>
      </c>
      <c r="I2021" s="11" t="s">
        <v>132</v>
      </c>
      <c r="J2021" s="11" t="s">
        <v>140</v>
      </c>
      <c r="K2021" s="11" t="str">
        <f>IFERROR(INDEX('EDC Component Dictionary'!$C$5:$C$37,MATCH('Rates Database'!J2021,'EDC Component Dictionary'!$B$5:$B$37,0)), "Energy Supply")</f>
        <v>Distribution System</v>
      </c>
      <c r="L2021" s="12">
        <v>9.5E-4</v>
      </c>
      <c r="M2021" s="12"/>
    </row>
    <row r="2022" spans="1:13" x14ac:dyDescent="0.3">
      <c r="A2022" s="18">
        <v>2020</v>
      </c>
      <c r="B2022" s="18">
        <f t="shared" si="62"/>
        <v>2021</v>
      </c>
      <c r="C2022" s="17">
        <v>44256</v>
      </c>
      <c r="D2022" s="18" t="s">
        <v>130</v>
      </c>
      <c r="E2022" s="18" t="s">
        <v>36</v>
      </c>
      <c r="F2022" s="18" t="str">
        <f t="shared" si="63"/>
        <v>Unitil-Solar Cost Adjustment Factor (SCAF)-44256</v>
      </c>
      <c r="G2022" s="11" t="s">
        <v>131</v>
      </c>
      <c r="H2022" s="11" t="s">
        <v>49</v>
      </c>
      <c r="I2022" s="11" t="s">
        <v>132</v>
      </c>
      <c r="J2022" s="11" t="s">
        <v>140</v>
      </c>
      <c r="K2022" s="11" t="str">
        <f>IFERROR(INDEX('EDC Component Dictionary'!$C$5:$C$37,MATCH('Rates Database'!J2022,'EDC Component Dictionary'!$B$5:$B$37,0)), "Energy Supply")</f>
        <v>Distribution System</v>
      </c>
      <c r="L2022" s="12">
        <v>9.5E-4</v>
      </c>
      <c r="M2022" s="12"/>
    </row>
    <row r="2023" spans="1:13" x14ac:dyDescent="0.3">
      <c r="A2023" s="18">
        <v>2021</v>
      </c>
      <c r="B2023" s="18">
        <f t="shared" si="62"/>
        <v>2021</v>
      </c>
      <c r="C2023" s="17">
        <v>44228</v>
      </c>
      <c r="D2023" s="18" t="s">
        <v>130</v>
      </c>
      <c r="E2023" s="18" t="s">
        <v>36</v>
      </c>
      <c r="F2023" s="18" t="str">
        <f t="shared" si="63"/>
        <v>Unitil-Solar Cost Adjustment Factor (SCAF)-44228</v>
      </c>
      <c r="G2023" s="11" t="s">
        <v>131</v>
      </c>
      <c r="H2023" s="11" t="s">
        <v>49</v>
      </c>
      <c r="I2023" s="11" t="s">
        <v>132</v>
      </c>
      <c r="J2023" s="11" t="s">
        <v>140</v>
      </c>
      <c r="K2023" s="11" t="str">
        <f>IFERROR(INDEX('EDC Component Dictionary'!$C$5:$C$37,MATCH('Rates Database'!J2023,'EDC Component Dictionary'!$B$5:$B$37,0)), "Energy Supply")</f>
        <v>Distribution System</v>
      </c>
      <c r="L2023" s="12">
        <v>9.5E-4</v>
      </c>
      <c r="M2023" s="12"/>
    </row>
    <row r="2024" spans="1:13" x14ac:dyDescent="0.3">
      <c r="A2024" s="18">
        <v>2022</v>
      </c>
      <c r="B2024" s="18">
        <f t="shared" si="62"/>
        <v>2021</v>
      </c>
      <c r="C2024" s="17">
        <v>44197</v>
      </c>
      <c r="D2024" s="18" t="s">
        <v>130</v>
      </c>
      <c r="E2024" s="18" t="s">
        <v>36</v>
      </c>
      <c r="F2024" s="18" t="str">
        <f t="shared" si="63"/>
        <v>Unitil-Solar Cost Adjustment Factor (SCAF)-44197</v>
      </c>
      <c r="G2024" s="11" t="s">
        <v>131</v>
      </c>
      <c r="H2024" s="11" t="s">
        <v>49</v>
      </c>
      <c r="I2024" s="11" t="s">
        <v>132</v>
      </c>
      <c r="J2024" s="11" t="s">
        <v>140</v>
      </c>
      <c r="K2024" s="11" t="str">
        <f>IFERROR(INDEX('EDC Component Dictionary'!$C$5:$C$37,MATCH('Rates Database'!J2024,'EDC Component Dictionary'!$B$5:$B$37,0)), "Energy Supply")</f>
        <v>Distribution System</v>
      </c>
      <c r="L2024" s="12">
        <v>9.5E-4</v>
      </c>
      <c r="M2024" s="12"/>
    </row>
    <row r="2025" spans="1:13" x14ac:dyDescent="0.3">
      <c r="A2025" s="18">
        <v>2023</v>
      </c>
      <c r="B2025" s="18">
        <f t="shared" si="62"/>
        <v>2020</v>
      </c>
      <c r="C2025" s="17">
        <v>44166</v>
      </c>
      <c r="D2025" s="18" t="s">
        <v>130</v>
      </c>
      <c r="E2025" s="18" t="s">
        <v>36</v>
      </c>
      <c r="F2025" s="18" t="str">
        <f t="shared" si="63"/>
        <v>Unitil-Solar Cost Adjustment Factor (SCAF)-44166</v>
      </c>
      <c r="G2025" s="11" t="s">
        <v>131</v>
      </c>
      <c r="H2025" s="11" t="s">
        <v>49</v>
      </c>
      <c r="I2025" s="11" t="s">
        <v>132</v>
      </c>
      <c r="J2025" s="11" t="s">
        <v>140</v>
      </c>
      <c r="K2025" s="11" t="str">
        <f>IFERROR(INDEX('EDC Component Dictionary'!$C$5:$C$37,MATCH('Rates Database'!J2025,'EDC Component Dictionary'!$B$5:$B$37,0)), "Energy Supply")</f>
        <v>Distribution System</v>
      </c>
      <c r="L2025" s="12">
        <v>9.5E-4</v>
      </c>
      <c r="M2025" s="12"/>
    </row>
    <row r="2026" spans="1:13" x14ac:dyDescent="0.3">
      <c r="A2026" s="18">
        <v>2024</v>
      </c>
      <c r="B2026" s="18">
        <f t="shared" si="62"/>
        <v>2020</v>
      </c>
      <c r="C2026" s="17">
        <v>44136</v>
      </c>
      <c r="D2026" s="18" t="s">
        <v>130</v>
      </c>
      <c r="E2026" s="18" t="s">
        <v>36</v>
      </c>
      <c r="F2026" s="18" t="str">
        <f t="shared" si="63"/>
        <v>Unitil-Solar Cost Adjustment Factor (SCAF)-44136</v>
      </c>
      <c r="G2026" s="11" t="s">
        <v>131</v>
      </c>
      <c r="H2026" s="11" t="s">
        <v>49</v>
      </c>
      <c r="I2026" s="11" t="s">
        <v>132</v>
      </c>
      <c r="J2026" s="11" t="s">
        <v>140</v>
      </c>
      <c r="K2026" s="11" t="str">
        <f>IFERROR(INDEX('EDC Component Dictionary'!$C$5:$C$37,MATCH('Rates Database'!J2026,'EDC Component Dictionary'!$B$5:$B$37,0)), "Energy Supply")</f>
        <v>Distribution System</v>
      </c>
      <c r="L2026" s="12">
        <v>9.5E-4</v>
      </c>
      <c r="M2026" s="12"/>
    </row>
    <row r="2027" spans="1:13" x14ac:dyDescent="0.3">
      <c r="A2027" s="18">
        <v>2025</v>
      </c>
      <c r="B2027" s="18">
        <f t="shared" si="62"/>
        <v>2020</v>
      </c>
      <c r="C2027" s="17">
        <v>44105</v>
      </c>
      <c r="D2027" s="18" t="s">
        <v>130</v>
      </c>
      <c r="E2027" s="18" t="s">
        <v>36</v>
      </c>
      <c r="F2027" s="18" t="str">
        <f t="shared" si="63"/>
        <v>Unitil-Solar Cost Adjustment Factor (SCAF)-44105</v>
      </c>
      <c r="G2027" s="11" t="s">
        <v>131</v>
      </c>
      <c r="H2027" s="11" t="s">
        <v>49</v>
      </c>
      <c r="I2027" s="11" t="s">
        <v>132</v>
      </c>
      <c r="J2027" s="11" t="s">
        <v>140</v>
      </c>
      <c r="K2027" s="11" t="str">
        <f>IFERROR(INDEX('EDC Component Dictionary'!$C$5:$C$37,MATCH('Rates Database'!J2027,'EDC Component Dictionary'!$B$5:$B$37,0)), "Energy Supply")</f>
        <v>Distribution System</v>
      </c>
      <c r="L2027" s="12">
        <v>9.5E-4</v>
      </c>
      <c r="M2027" s="12"/>
    </row>
    <row r="2028" spans="1:13" x14ac:dyDescent="0.3">
      <c r="A2028" s="18">
        <v>2026</v>
      </c>
      <c r="B2028" s="18">
        <f t="shared" si="62"/>
        <v>2020</v>
      </c>
      <c r="C2028" s="17">
        <v>44075</v>
      </c>
      <c r="D2028" s="18" t="s">
        <v>130</v>
      </c>
      <c r="E2028" s="18" t="s">
        <v>36</v>
      </c>
      <c r="F2028" s="18" t="str">
        <f t="shared" si="63"/>
        <v>Unitil-Solar Cost Adjustment Factor (SCAF)-44075</v>
      </c>
      <c r="G2028" s="11" t="s">
        <v>131</v>
      </c>
      <c r="H2028" s="11" t="s">
        <v>49</v>
      </c>
      <c r="I2028" s="11" t="s">
        <v>132</v>
      </c>
      <c r="J2028" s="11" t="s">
        <v>140</v>
      </c>
      <c r="K2028" s="11" t="str">
        <f>IFERROR(INDEX('EDC Component Dictionary'!$C$5:$C$37,MATCH('Rates Database'!J2028,'EDC Component Dictionary'!$B$5:$B$37,0)), "Energy Supply")</f>
        <v>Distribution System</v>
      </c>
      <c r="L2028" s="12">
        <v>9.5E-4</v>
      </c>
      <c r="M2028" s="12"/>
    </row>
    <row r="2029" spans="1:13" x14ac:dyDescent="0.3">
      <c r="A2029" s="18">
        <v>2027</v>
      </c>
      <c r="B2029" s="18">
        <f t="shared" si="62"/>
        <v>2020</v>
      </c>
      <c r="C2029" s="17">
        <v>44044</v>
      </c>
      <c r="D2029" s="18" t="s">
        <v>130</v>
      </c>
      <c r="E2029" s="18" t="s">
        <v>36</v>
      </c>
      <c r="F2029" s="18" t="str">
        <f t="shared" si="63"/>
        <v>Unitil-Solar Cost Adjustment Factor (SCAF)-44044</v>
      </c>
      <c r="G2029" s="11" t="s">
        <v>131</v>
      </c>
      <c r="H2029" s="11" t="s">
        <v>49</v>
      </c>
      <c r="I2029" s="11" t="s">
        <v>132</v>
      </c>
      <c r="J2029" s="11" t="s">
        <v>140</v>
      </c>
      <c r="K2029" s="11" t="str">
        <f>IFERROR(INDEX('EDC Component Dictionary'!$C$5:$C$37,MATCH('Rates Database'!J2029,'EDC Component Dictionary'!$B$5:$B$37,0)), "Energy Supply")</f>
        <v>Distribution System</v>
      </c>
      <c r="L2029" s="12">
        <v>9.5E-4</v>
      </c>
      <c r="M2029" s="12"/>
    </row>
    <row r="2030" spans="1:13" x14ac:dyDescent="0.3">
      <c r="A2030" s="18">
        <v>2028</v>
      </c>
      <c r="B2030" s="18">
        <f t="shared" si="62"/>
        <v>2020</v>
      </c>
      <c r="C2030" s="17">
        <v>44013</v>
      </c>
      <c r="D2030" s="18" t="s">
        <v>130</v>
      </c>
      <c r="E2030" s="18" t="s">
        <v>36</v>
      </c>
      <c r="F2030" s="18" t="str">
        <f t="shared" si="63"/>
        <v>Unitil-Solar Cost Adjustment Factor (SCAF)-44013</v>
      </c>
      <c r="G2030" s="11" t="s">
        <v>131</v>
      </c>
      <c r="H2030" s="11" t="s">
        <v>49</v>
      </c>
      <c r="I2030" s="11" t="s">
        <v>132</v>
      </c>
      <c r="J2030" s="11" t="s">
        <v>140</v>
      </c>
      <c r="K2030" s="11" t="str">
        <f>IFERROR(INDEX('EDC Component Dictionary'!$C$5:$C$37,MATCH('Rates Database'!J2030,'EDC Component Dictionary'!$B$5:$B$37,0)), "Energy Supply")</f>
        <v>Distribution System</v>
      </c>
      <c r="L2030" s="12">
        <v>9.5E-4</v>
      </c>
      <c r="M2030" s="12"/>
    </row>
    <row r="2031" spans="1:13" x14ac:dyDescent="0.3">
      <c r="A2031" s="18">
        <v>2029</v>
      </c>
      <c r="B2031" s="18">
        <f t="shared" si="62"/>
        <v>2020</v>
      </c>
      <c r="C2031" s="17">
        <v>43983</v>
      </c>
      <c r="D2031" s="18" t="s">
        <v>130</v>
      </c>
      <c r="E2031" s="18" t="s">
        <v>36</v>
      </c>
      <c r="F2031" s="18" t="str">
        <f t="shared" si="63"/>
        <v>Unitil-Solar Cost Adjustment Factor (SCAF)-43983</v>
      </c>
      <c r="G2031" s="11" t="s">
        <v>131</v>
      </c>
      <c r="H2031" s="11" t="s">
        <v>49</v>
      </c>
      <c r="I2031" s="11" t="s">
        <v>132</v>
      </c>
      <c r="J2031" s="11" t="s">
        <v>140</v>
      </c>
      <c r="K2031" s="11" t="str">
        <f>IFERROR(INDEX('EDC Component Dictionary'!$C$5:$C$37,MATCH('Rates Database'!J2031,'EDC Component Dictionary'!$B$5:$B$37,0)), "Energy Supply")</f>
        <v>Distribution System</v>
      </c>
      <c r="L2031" s="12">
        <v>9.5E-4</v>
      </c>
      <c r="M2031" s="12"/>
    </row>
    <row r="2032" spans="1:13" x14ac:dyDescent="0.3">
      <c r="A2032" s="18">
        <v>2030</v>
      </c>
      <c r="B2032" s="18">
        <f t="shared" si="62"/>
        <v>2020</v>
      </c>
      <c r="C2032" s="17">
        <v>43952</v>
      </c>
      <c r="D2032" s="18" t="s">
        <v>130</v>
      </c>
      <c r="E2032" s="18" t="s">
        <v>36</v>
      </c>
      <c r="F2032" s="18" t="str">
        <f t="shared" si="63"/>
        <v>Unitil-Solar Cost Adjustment Factor (SCAF)-43952</v>
      </c>
      <c r="G2032" s="11" t="s">
        <v>131</v>
      </c>
      <c r="H2032" s="11" t="s">
        <v>49</v>
      </c>
      <c r="I2032" s="11" t="s">
        <v>132</v>
      </c>
      <c r="J2032" s="11" t="s">
        <v>140</v>
      </c>
      <c r="K2032" s="11" t="str">
        <f>IFERROR(INDEX('EDC Component Dictionary'!$C$5:$C$37,MATCH('Rates Database'!J2032,'EDC Component Dictionary'!$B$5:$B$37,0)), "Energy Supply")</f>
        <v>Distribution System</v>
      </c>
      <c r="L2032" s="12">
        <v>1.3999999999999999E-4</v>
      </c>
      <c r="M2032" s="12"/>
    </row>
    <row r="2033" spans="1:13" x14ac:dyDescent="0.3">
      <c r="A2033" s="18">
        <v>2031</v>
      </c>
      <c r="B2033" s="18">
        <f t="shared" si="62"/>
        <v>2020</v>
      </c>
      <c r="C2033" s="17">
        <v>43922</v>
      </c>
      <c r="D2033" s="18" t="s">
        <v>130</v>
      </c>
      <c r="E2033" s="18" t="s">
        <v>36</v>
      </c>
      <c r="F2033" s="18" t="str">
        <f t="shared" si="63"/>
        <v>Unitil-Solar Cost Adjustment Factor (SCAF)-43922</v>
      </c>
      <c r="G2033" s="11" t="s">
        <v>131</v>
      </c>
      <c r="H2033" s="11" t="s">
        <v>49</v>
      </c>
      <c r="I2033" s="11" t="s">
        <v>132</v>
      </c>
      <c r="J2033" s="11" t="s">
        <v>140</v>
      </c>
      <c r="K2033" s="11" t="str">
        <f>IFERROR(INDEX('EDC Component Dictionary'!$C$5:$C$37,MATCH('Rates Database'!J2033,'EDC Component Dictionary'!$B$5:$B$37,0)), "Energy Supply")</f>
        <v>Distribution System</v>
      </c>
      <c r="L2033" s="12">
        <v>1.3999999999999999E-4</v>
      </c>
      <c r="M2033" s="12"/>
    </row>
    <row r="2034" spans="1:13" x14ac:dyDescent="0.3">
      <c r="A2034" s="18">
        <v>2032</v>
      </c>
      <c r="B2034" s="18">
        <f t="shared" si="62"/>
        <v>2020</v>
      </c>
      <c r="C2034" s="17">
        <v>43891</v>
      </c>
      <c r="D2034" s="18" t="s">
        <v>130</v>
      </c>
      <c r="E2034" s="18" t="s">
        <v>36</v>
      </c>
      <c r="F2034" s="18" t="str">
        <f t="shared" si="63"/>
        <v>Unitil-Solar Cost Adjustment Factor (SCAF)-43891</v>
      </c>
      <c r="G2034" s="11" t="s">
        <v>131</v>
      </c>
      <c r="H2034" s="11" t="s">
        <v>49</v>
      </c>
      <c r="I2034" s="11" t="s">
        <v>132</v>
      </c>
      <c r="J2034" s="11" t="s">
        <v>140</v>
      </c>
      <c r="K2034" s="11" t="str">
        <f>IFERROR(INDEX('EDC Component Dictionary'!$C$5:$C$37,MATCH('Rates Database'!J2034,'EDC Component Dictionary'!$B$5:$B$37,0)), "Energy Supply")</f>
        <v>Distribution System</v>
      </c>
      <c r="L2034" s="12">
        <v>1.3999999999999999E-4</v>
      </c>
      <c r="M2034" s="12"/>
    </row>
    <row r="2035" spans="1:13" x14ac:dyDescent="0.3">
      <c r="A2035" s="18">
        <v>2033</v>
      </c>
      <c r="B2035" s="18">
        <f t="shared" si="62"/>
        <v>2020</v>
      </c>
      <c r="C2035" s="17">
        <v>43862</v>
      </c>
      <c r="D2035" s="18" t="s">
        <v>130</v>
      </c>
      <c r="E2035" s="18" t="s">
        <v>36</v>
      </c>
      <c r="F2035" s="18" t="str">
        <f t="shared" si="63"/>
        <v>Unitil-Solar Cost Adjustment Factor (SCAF)-43862</v>
      </c>
      <c r="G2035" s="11" t="s">
        <v>131</v>
      </c>
      <c r="H2035" s="11" t="s">
        <v>49</v>
      </c>
      <c r="I2035" s="11" t="s">
        <v>132</v>
      </c>
      <c r="J2035" s="11" t="s">
        <v>140</v>
      </c>
      <c r="K2035" s="11" t="str">
        <f>IFERROR(INDEX('EDC Component Dictionary'!$C$5:$C$37,MATCH('Rates Database'!J2035,'EDC Component Dictionary'!$B$5:$B$37,0)), "Energy Supply")</f>
        <v>Distribution System</v>
      </c>
      <c r="L2035" s="12">
        <v>1.3999999999999999E-4</v>
      </c>
      <c r="M2035" s="12"/>
    </row>
    <row r="2036" spans="1:13" x14ac:dyDescent="0.3">
      <c r="A2036" s="18">
        <v>2034</v>
      </c>
      <c r="B2036" s="18">
        <f t="shared" si="62"/>
        <v>2020</v>
      </c>
      <c r="C2036" s="17">
        <v>43831</v>
      </c>
      <c r="D2036" s="18" t="s">
        <v>130</v>
      </c>
      <c r="E2036" s="18" t="s">
        <v>36</v>
      </c>
      <c r="F2036" s="18" t="str">
        <f t="shared" si="63"/>
        <v>Unitil-Solar Cost Adjustment Factor (SCAF)-43831</v>
      </c>
      <c r="G2036" s="11" t="s">
        <v>131</v>
      </c>
      <c r="H2036" s="11" t="s">
        <v>49</v>
      </c>
      <c r="I2036" s="11" t="s">
        <v>132</v>
      </c>
      <c r="J2036" s="11" t="s">
        <v>140</v>
      </c>
      <c r="K2036" s="11" t="str">
        <f>IFERROR(INDEX('EDC Component Dictionary'!$C$5:$C$37,MATCH('Rates Database'!J2036,'EDC Component Dictionary'!$B$5:$B$37,0)), "Energy Supply")</f>
        <v>Distribution System</v>
      </c>
      <c r="L2036" s="12">
        <v>1.3999999999999999E-4</v>
      </c>
      <c r="M2036" s="12"/>
    </row>
    <row r="2037" spans="1:13" x14ac:dyDescent="0.3">
      <c r="A2037" s="18">
        <v>2035</v>
      </c>
      <c r="B2037" s="18">
        <f t="shared" si="62"/>
        <v>2019</v>
      </c>
      <c r="C2037" s="17">
        <v>43800</v>
      </c>
      <c r="D2037" s="18" t="s">
        <v>130</v>
      </c>
      <c r="E2037" s="18" t="s">
        <v>36</v>
      </c>
      <c r="F2037" s="18" t="str">
        <f t="shared" si="63"/>
        <v>Unitil-Solar Cost Adjustment Factor (SCAF)-43800</v>
      </c>
      <c r="G2037" s="11" t="s">
        <v>131</v>
      </c>
      <c r="H2037" s="11" t="s">
        <v>49</v>
      </c>
      <c r="I2037" s="11" t="s">
        <v>132</v>
      </c>
      <c r="J2037" s="11" t="s">
        <v>140</v>
      </c>
      <c r="K2037" s="11" t="str">
        <f>IFERROR(INDEX('EDC Component Dictionary'!$C$5:$C$37,MATCH('Rates Database'!J2037,'EDC Component Dictionary'!$B$5:$B$37,0)), "Energy Supply")</f>
        <v>Distribution System</v>
      </c>
      <c r="L2037" s="12">
        <v>1.3999999999999999E-4</v>
      </c>
      <c r="M2037" s="12"/>
    </row>
    <row r="2038" spans="1:13" x14ac:dyDescent="0.3">
      <c r="A2038" s="18">
        <v>2036</v>
      </c>
      <c r="B2038" s="18">
        <f t="shared" si="62"/>
        <v>2019</v>
      </c>
      <c r="C2038" s="17">
        <v>43770</v>
      </c>
      <c r="D2038" s="18" t="s">
        <v>130</v>
      </c>
      <c r="E2038" s="18" t="s">
        <v>36</v>
      </c>
      <c r="F2038" s="18" t="str">
        <f t="shared" si="63"/>
        <v>Unitil-Solar Cost Adjustment Factor (SCAF)-43770</v>
      </c>
      <c r="G2038" s="11" t="s">
        <v>131</v>
      </c>
      <c r="H2038" s="11" t="s">
        <v>49</v>
      </c>
      <c r="I2038" s="11" t="s">
        <v>132</v>
      </c>
      <c r="J2038" s="11" t="s">
        <v>140</v>
      </c>
      <c r="K2038" s="11" t="str">
        <f>IFERROR(INDEX('EDC Component Dictionary'!$C$5:$C$37,MATCH('Rates Database'!J2038,'EDC Component Dictionary'!$B$5:$B$37,0)), "Energy Supply")</f>
        <v>Distribution System</v>
      </c>
      <c r="L2038" s="12">
        <v>1.3999999999999999E-4</v>
      </c>
      <c r="M2038" s="12"/>
    </row>
    <row r="2039" spans="1:13" x14ac:dyDescent="0.3">
      <c r="A2039" s="18">
        <v>2037</v>
      </c>
      <c r="B2039" s="18">
        <f t="shared" si="62"/>
        <v>2019</v>
      </c>
      <c r="C2039" s="17">
        <v>43739</v>
      </c>
      <c r="D2039" s="18" t="s">
        <v>130</v>
      </c>
      <c r="E2039" s="18" t="s">
        <v>36</v>
      </c>
      <c r="F2039" s="18" t="str">
        <f t="shared" si="63"/>
        <v>Unitil-Solar Cost Adjustment Factor (SCAF)-43739</v>
      </c>
      <c r="G2039" s="11" t="s">
        <v>131</v>
      </c>
      <c r="H2039" s="11" t="s">
        <v>49</v>
      </c>
      <c r="I2039" s="11" t="s">
        <v>132</v>
      </c>
      <c r="J2039" s="11" t="s">
        <v>140</v>
      </c>
      <c r="K2039" s="11" t="str">
        <f>IFERROR(INDEX('EDC Component Dictionary'!$C$5:$C$37,MATCH('Rates Database'!J2039,'EDC Component Dictionary'!$B$5:$B$37,0)), "Energy Supply")</f>
        <v>Distribution System</v>
      </c>
      <c r="L2039" s="12">
        <v>1.3999999999999999E-4</v>
      </c>
      <c r="M2039" s="12"/>
    </row>
    <row r="2040" spans="1:13" x14ac:dyDescent="0.3">
      <c r="A2040" s="18">
        <v>2038</v>
      </c>
      <c r="B2040" s="18">
        <f t="shared" si="62"/>
        <v>2019</v>
      </c>
      <c r="C2040" s="17">
        <v>43709</v>
      </c>
      <c r="D2040" s="18" t="s">
        <v>130</v>
      </c>
      <c r="E2040" s="18" t="s">
        <v>36</v>
      </c>
      <c r="F2040" s="18" t="str">
        <f t="shared" si="63"/>
        <v>Unitil-Solar Cost Adjustment Factor (SCAF)-43709</v>
      </c>
      <c r="G2040" s="11" t="s">
        <v>131</v>
      </c>
      <c r="H2040" s="11" t="s">
        <v>49</v>
      </c>
      <c r="I2040" s="11" t="s">
        <v>132</v>
      </c>
      <c r="J2040" s="11" t="s">
        <v>140</v>
      </c>
      <c r="K2040" s="11" t="str">
        <f>IFERROR(INDEX('EDC Component Dictionary'!$C$5:$C$37,MATCH('Rates Database'!J2040,'EDC Component Dictionary'!$B$5:$B$37,0)), "Energy Supply")</f>
        <v>Distribution System</v>
      </c>
      <c r="L2040" s="12">
        <v>1.3999999999999999E-4</v>
      </c>
      <c r="M2040" s="12"/>
    </row>
    <row r="2041" spans="1:13" x14ac:dyDescent="0.3">
      <c r="A2041" s="18">
        <v>2039</v>
      </c>
      <c r="B2041" s="18">
        <f t="shared" si="62"/>
        <v>2019</v>
      </c>
      <c r="C2041" s="17">
        <v>43678</v>
      </c>
      <c r="D2041" s="18" t="s">
        <v>130</v>
      </c>
      <c r="E2041" s="18" t="s">
        <v>36</v>
      </c>
      <c r="F2041" s="18" t="str">
        <f t="shared" si="63"/>
        <v>Unitil-Solar Cost Adjustment Factor (SCAF)-43678</v>
      </c>
      <c r="G2041" s="11" t="s">
        <v>131</v>
      </c>
      <c r="H2041" s="11" t="s">
        <v>49</v>
      </c>
      <c r="I2041" s="11" t="s">
        <v>132</v>
      </c>
      <c r="J2041" s="11" t="s">
        <v>140</v>
      </c>
      <c r="K2041" s="11" t="str">
        <f>IFERROR(INDEX('EDC Component Dictionary'!$C$5:$C$37,MATCH('Rates Database'!J2041,'EDC Component Dictionary'!$B$5:$B$37,0)), "Energy Supply")</f>
        <v>Distribution System</v>
      </c>
      <c r="L2041" s="12">
        <v>1.3999999999999999E-4</v>
      </c>
      <c r="M2041" s="12"/>
    </row>
    <row r="2042" spans="1:13" x14ac:dyDescent="0.3">
      <c r="A2042" s="18">
        <v>2040</v>
      </c>
      <c r="B2042" s="18">
        <f t="shared" si="62"/>
        <v>2019</v>
      </c>
      <c r="C2042" s="17">
        <v>43647</v>
      </c>
      <c r="D2042" s="18" t="s">
        <v>130</v>
      </c>
      <c r="E2042" s="18" t="s">
        <v>36</v>
      </c>
      <c r="F2042" s="18" t="str">
        <f t="shared" si="63"/>
        <v>Unitil-Solar Cost Adjustment Factor (SCAF)-43647</v>
      </c>
      <c r="G2042" s="11" t="s">
        <v>131</v>
      </c>
      <c r="H2042" s="11" t="s">
        <v>49</v>
      </c>
      <c r="I2042" s="11" t="s">
        <v>132</v>
      </c>
      <c r="J2042" s="11" t="s">
        <v>140</v>
      </c>
      <c r="K2042" s="11" t="str">
        <f>IFERROR(INDEX('EDC Component Dictionary'!$C$5:$C$37,MATCH('Rates Database'!J2042,'EDC Component Dictionary'!$B$5:$B$37,0)), "Energy Supply")</f>
        <v>Distribution System</v>
      </c>
      <c r="L2042" s="12">
        <v>1.3999999999999999E-4</v>
      </c>
      <c r="M2042" s="12"/>
    </row>
    <row r="2043" spans="1:13" x14ac:dyDescent="0.3">
      <c r="A2043" s="18">
        <v>2041</v>
      </c>
      <c r="B2043" s="18">
        <f t="shared" si="62"/>
        <v>2019</v>
      </c>
      <c r="C2043" s="17">
        <v>43617</v>
      </c>
      <c r="D2043" s="18" t="s">
        <v>130</v>
      </c>
      <c r="E2043" s="18" t="s">
        <v>36</v>
      </c>
      <c r="F2043" s="18" t="str">
        <f t="shared" si="63"/>
        <v>Unitil-Solar Cost Adjustment Factor (SCAF)-43617</v>
      </c>
      <c r="G2043" s="11" t="s">
        <v>131</v>
      </c>
      <c r="H2043" s="11" t="s">
        <v>49</v>
      </c>
      <c r="I2043" s="11" t="s">
        <v>132</v>
      </c>
      <c r="J2043" s="11" t="s">
        <v>140</v>
      </c>
      <c r="K2043" s="11" t="str">
        <f>IFERROR(INDEX('EDC Component Dictionary'!$C$5:$C$37,MATCH('Rates Database'!J2043,'EDC Component Dictionary'!$B$5:$B$37,0)), "Energy Supply")</f>
        <v>Distribution System</v>
      </c>
      <c r="L2043" s="12">
        <v>1.3999999999999999E-4</v>
      </c>
      <c r="M2043" s="12"/>
    </row>
    <row r="2044" spans="1:13" x14ac:dyDescent="0.3">
      <c r="A2044" s="18">
        <v>2042</v>
      </c>
      <c r="B2044" s="18">
        <f t="shared" si="62"/>
        <v>2019</v>
      </c>
      <c r="C2044" s="17">
        <v>43586</v>
      </c>
      <c r="D2044" s="18" t="s">
        <v>130</v>
      </c>
      <c r="E2044" s="18" t="s">
        <v>36</v>
      </c>
      <c r="F2044" s="18" t="str">
        <f t="shared" si="63"/>
        <v>Unitil-Solar Cost Adjustment Factor (SCAF)-43586</v>
      </c>
      <c r="G2044" s="11" t="s">
        <v>131</v>
      </c>
      <c r="H2044" s="11" t="s">
        <v>49</v>
      </c>
      <c r="I2044" s="11" t="s">
        <v>132</v>
      </c>
      <c r="J2044" s="11" t="s">
        <v>140</v>
      </c>
      <c r="K2044" s="11" t="str">
        <f>IFERROR(INDEX('EDC Component Dictionary'!$C$5:$C$37,MATCH('Rates Database'!J2044,'EDC Component Dictionary'!$B$5:$B$37,0)), "Energy Supply")</f>
        <v>Distribution System</v>
      </c>
      <c r="L2044" s="12">
        <v>1.1000000000000001E-3</v>
      </c>
      <c r="M2044" s="12"/>
    </row>
    <row r="2045" spans="1:13" x14ac:dyDescent="0.3">
      <c r="A2045" s="18">
        <v>2043</v>
      </c>
      <c r="B2045" s="18">
        <f t="shared" si="62"/>
        <v>2019</v>
      </c>
      <c r="C2045" s="17">
        <v>43556</v>
      </c>
      <c r="D2045" s="18" t="s">
        <v>130</v>
      </c>
      <c r="E2045" s="18" t="s">
        <v>36</v>
      </c>
      <c r="F2045" s="18" t="str">
        <f t="shared" si="63"/>
        <v>Unitil-Solar Cost Adjustment Factor (SCAF)-43556</v>
      </c>
      <c r="G2045" s="11" t="s">
        <v>131</v>
      </c>
      <c r="H2045" s="11" t="s">
        <v>49</v>
      </c>
      <c r="I2045" s="11" t="s">
        <v>132</v>
      </c>
      <c r="J2045" s="11" t="s">
        <v>140</v>
      </c>
      <c r="K2045" s="11" t="str">
        <f>IFERROR(INDEX('EDC Component Dictionary'!$C$5:$C$37,MATCH('Rates Database'!J2045,'EDC Component Dictionary'!$B$5:$B$37,0)), "Energy Supply")</f>
        <v>Distribution System</v>
      </c>
      <c r="L2045" s="12">
        <v>1.1000000000000001E-3</v>
      </c>
      <c r="M2045" s="12"/>
    </row>
    <row r="2046" spans="1:13" x14ac:dyDescent="0.3">
      <c r="A2046" s="18">
        <v>2044</v>
      </c>
      <c r="B2046" s="18">
        <f t="shared" si="62"/>
        <v>2019</v>
      </c>
      <c r="C2046" s="17">
        <v>43525</v>
      </c>
      <c r="D2046" s="18" t="s">
        <v>130</v>
      </c>
      <c r="E2046" s="18" t="s">
        <v>36</v>
      </c>
      <c r="F2046" s="18" t="str">
        <f t="shared" si="63"/>
        <v>Unitil-Solar Cost Adjustment Factor (SCAF)-43525</v>
      </c>
      <c r="G2046" s="11" t="s">
        <v>131</v>
      </c>
      <c r="H2046" s="11" t="s">
        <v>49</v>
      </c>
      <c r="I2046" s="11" t="s">
        <v>132</v>
      </c>
      <c r="J2046" s="11" t="s">
        <v>140</v>
      </c>
      <c r="K2046" s="11" t="str">
        <f>IFERROR(INDEX('EDC Component Dictionary'!$C$5:$C$37,MATCH('Rates Database'!J2046,'EDC Component Dictionary'!$B$5:$B$37,0)), "Energy Supply")</f>
        <v>Distribution System</v>
      </c>
      <c r="L2046" s="12">
        <v>1.1000000000000001E-3</v>
      </c>
      <c r="M2046" s="12"/>
    </row>
    <row r="2047" spans="1:13" x14ac:dyDescent="0.3">
      <c r="A2047" s="18">
        <v>2045</v>
      </c>
      <c r="B2047" s="18">
        <f t="shared" si="62"/>
        <v>2019</v>
      </c>
      <c r="C2047" s="17">
        <v>43497</v>
      </c>
      <c r="D2047" s="18" t="s">
        <v>130</v>
      </c>
      <c r="E2047" s="18" t="s">
        <v>36</v>
      </c>
      <c r="F2047" s="18" t="str">
        <f t="shared" si="63"/>
        <v>Unitil-Solar Cost Adjustment Factor (SCAF)-43497</v>
      </c>
      <c r="G2047" s="11" t="s">
        <v>131</v>
      </c>
      <c r="H2047" s="11" t="s">
        <v>49</v>
      </c>
      <c r="I2047" s="11" t="s">
        <v>132</v>
      </c>
      <c r="J2047" s="11" t="s">
        <v>140</v>
      </c>
      <c r="K2047" s="11" t="str">
        <f>IFERROR(INDEX('EDC Component Dictionary'!$C$5:$C$37,MATCH('Rates Database'!J2047,'EDC Component Dictionary'!$B$5:$B$37,0)), "Energy Supply")</f>
        <v>Distribution System</v>
      </c>
      <c r="L2047" s="12">
        <v>1.1000000000000001E-3</v>
      </c>
      <c r="M2047" s="12"/>
    </row>
    <row r="2048" spans="1:13" x14ac:dyDescent="0.3">
      <c r="A2048" s="18">
        <v>2046</v>
      </c>
      <c r="B2048" s="18">
        <f t="shared" si="62"/>
        <v>2019</v>
      </c>
      <c r="C2048" s="17">
        <v>43466</v>
      </c>
      <c r="D2048" s="18" t="s">
        <v>130</v>
      </c>
      <c r="E2048" s="18" t="s">
        <v>36</v>
      </c>
      <c r="F2048" s="18" t="str">
        <f t="shared" si="63"/>
        <v>Unitil-Solar Cost Adjustment Factor (SCAF)-43466</v>
      </c>
      <c r="G2048" s="11" t="s">
        <v>131</v>
      </c>
      <c r="H2048" s="11" t="s">
        <v>49</v>
      </c>
      <c r="I2048" s="11" t="s">
        <v>132</v>
      </c>
      <c r="J2048" s="11" t="s">
        <v>140</v>
      </c>
      <c r="K2048" s="11" t="str">
        <f>IFERROR(INDEX('EDC Component Dictionary'!$C$5:$C$37,MATCH('Rates Database'!J2048,'EDC Component Dictionary'!$B$5:$B$37,0)), "Energy Supply")</f>
        <v>Distribution System</v>
      </c>
      <c r="L2048" s="12">
        <v>1.1000000000000001E-3</v>
      </c>
      <c r="M2048" s="12"/>
    </row>
    <row r="2049" spans="1:13" x14ac:dyDescent="0.3">
      <c r="A2049" s="18">
        <v>2047</v>
      </c>
      <c r="B2049" s="18">
        <f t="shared" si="62"/>
        <v>2023</v>
      </c>
      <c r="C2049" s="17">
        <v>45261</v>
      </c>
      <c r="D2049" s="18" t="s">
        <v>130</v>
      </c>
      <c r="E2049" s="18" t="s">
        <v>36</v>
      </c>
      <c r="F2049" s="18" t="str">
        <f t="shared" si="63"/>
        <v>Unitil-Basic Service Adjustment Factor (BSAF)-45261</v>
      </c>
      <c r="G2049" s="11" t="s">
        <v>131</v>
      </c>
      <c r="H2049" s="11" t="s">
        <v>49</v>
      </c>
      <c r="I2049" s="11" t="s">
        <v>132</v>
      </c>
      <c r="J2049" s="11" t="s">
        <v>141</v>
      </c>
      <c r="K2049" s="11" t="str">
        <f>IFERROR(INDEX('EDC Component Dictionary'!$C$5:$C$37,MATCH('Rates Database'!J2049,'EDC Component Dictionary'!$B$5:$B$37,0)), "Energy Supply")</f>
        <v>Distribution System</v>
      </c>
      <c r="L2049" s="12">
        <v>-4.0000000000000002E-4</v>
      </c>
      <c r="M2049" s="12"/>
    </row>
    <row r="2050" spans="1:13" x14ac:dyDescent="0.3">
      <c r="A2050" s="18">
        <v>2048</v>
      </c>
      <c r="B2050" s="18">
        <f t="shared" si="62"/>
        <v>2023</v>
      </c>
      <c r="C2050" s="17">
        <v>45231</v>
      </c>
      <c r="D2050" s="18" t="s">
        <v>130</v>
      </c>
      <c r="E2050" s="18" t="s">
        <v>36</v>
      </c>
      <c r="F2050" s="18" t="str">
        <f t="shared" si="63"/>
        <v>Unitil-Basic Service Adjustment Factor (BSAF)-45231</v>
      </c>
      <c r="G2050" s="11" t="s">
        <v>131</v>
      </c>
      <c r="H2050" s="11" t="s">
        <v>49</v>
      </c>
      <c r="I2050" s="11" t="s">
        <v>132</v>
      </c>
      <c r="J2050" s="11" t="s">
        <v>141</v>
      </c>
      <c r="K2050" s="11" t="str">
        <f>IFERROR(INDEX('EDC Component Dictionary'!$C$5:$C$37,MATCH('Rates Database'!J2050,'EDC Component Dictionary'!$B$5:$B$37,0)), "Energy Supply")</f>
        <v>Distribution System</v>
      </c>
      <c r="L2050" s="12">
        <v>-4.0000000000000002E-4</v>
      </c>
      <c r="M2050" s="12"/>
    </row>
    <row r="2051" spans="1:13" x14ac:dyDescent="0.3">
      <c r="A2051" s="18">
        <v>2049</v>
      </c>
      <c r="B2051" s="18">
        <f t="shared" ref="B2051:B2114" si="64">YEAR(C2051)</f>
        <v>2023</v>
      </c>
      <c r="C2051" s="17">
        <v>45200</v>
      </c>
      <c r="D2051" s="18" t="s">
        <v>130</v>
      </c>
      <c r="E2051" s="18" t="s">
        <v>36</v>
      </c>
      <c r="F2051" s="18" t="str">
        <f t="shared" si="63"/>
        <v>Unitil-Basic Service Adjustment Factor (BSAF)-45200</v>
      </c>
      <c r="G2051" s="11" t="s">
        <v>131</v>
      </c>
      <c r="H2051" s="11" t="s">
        <v>49</v>
      </c>
      <c r="I2051" s="11" t="s">
        <v>132</v>
      </c>
      <c r="J2051" s="11" t="s">
        <v>141</v>
      </c>
      <c r="K2051" s="11" t="str">
        <f>IFERROR(INDEX('EDC Component Dictionary'!$C$5:$C$37,MATCH('Rates Database'!J2051,'EDC Component Dictionary'!$B$5:$B$37,0)), "Energy Supply")</f>
        <v>Distribution System</v>
      </c>
      <c r="L2051" s="12">
        <v>-4.0000000000000002E-4</v>
      </c>
      <c r="M2051" s="12"/>
    </row>
    <row r="2052" spans="1:13" x14ac:dyDescent="0.3">
      <c r="A2052" s="18">
        <v>2050</v>
      </c>
      <c r="B2052" s="18">
        <f t="shared" si="64"/>
        <v>2023</v>
      </c>
      <c r="C2052" s="17">
        <v>45170</v>
      </c>
      <c r="D2052" s="18" t="s">
        <v>130</v>
      </c>
      <c r="E2052" s="18" t="s">
        <v>36</v>
      </c>
      <c r="F2052" s="18" t="str">
        <f t="shared" ref="F2052:F2115" si="65">_xlfn.CONCAT(E2052,"-",J2052,"-",C2052)</f>
        <v>Unitil-Basic Service Adjustment Factor (BSAF)-45170</v>
      </c>
      <c r="G2052" s="11" t="s">
        <v>131</v>
      </c>
      <c r="H2052" s="11" t="s">
        <v>49</v>
      </c>
      <c r="I2052" s="11" t="s">
        <v>132</v>
      </c>
      <c r="J2052" s="11" t="s">
        <v>141</v>
      </c>
      <c r="K2052" s="11" t="str">
        <f>IFERROR(INDEX('EDC Component Dictionary'!$C$5:$C$37,MATCH('Rates Database'!J2052,'EDC Component Dictionary'!$B$5:$B$37,0)), "Energy Supply")</f>
        <v>Distribution System</v>
      </c>
      <c r="L2052" s="12">
        <v>-4.0000000000000002E-4</v>
      </c>
      <c r="M2052" s="12"/>
    </row>
    <row r="2053" spans="1:13" x14ac:dyDescent="0.3">
      <c r="A2053" s="18">
        <v>2051</v>
      </c>
      <c r="B2053" s="18">
        <f t="shared" si="64"/>
        <v>2023</v>
      </c>
      <c r="C2053" s="17">
        <v>45139</v>
      </c>
      <c r="D2053" s="18" t="s">
        <v>130</v>
      </c>
      <c r="E2053" s="18" t="s">
        <v>36</v>
      </c>
      <c r="F2053" s="18" t="str">
        <f t="shared" si="65"/>
        <v>Unitil-Basic Service Adjustment Factor (BSAF)-45139</v>
      </c>
      <c r="G2053" s="11" t="s">
        <v>131</v>
      </c>
      <c r="H2053" s="11" t="s">
        <v>49</v>
      </c>
      <c r="I2053" s="11" t="s">
        <v>132</v>
      </c>
      <c r="J2053" s="11" t="s">
        <v>141</v>
      </c>
      <c r="K2053" s="11" t="str">
        <f>IFERROR(INDEX('EDC Component Dictionary'!$C$5:$C$37,MATCH('Rates Database'!J2053,'EDC Component Dictionary'!$B$5:$B$37,0)), "Energy Supply")</f>
        <v>Distribution System</v>
      </c>
      <c r="L2053" s="12">
        <v>-4.0000000000000002E-4</v>
      </c>
      <c r="M2053" s="12"/>
    </row>
    <row r="2054" spans="1:13" x14ac:dyDescent="0.3">
      <c r="A2054" s="18">
        <v>2052</v>
      </c>
      <c r="B2054" s="18">
        <f t="shared" si="64"/>
        <v>2023</v>
      </c>
      <c r="C2054" s="17">
        <v>45108</v>
      </c>
      <c r="D2054" s="18" t="s">
        <v>130</v>
      </c>
      <c r="E2054" s="18" t="s">
        <v>36</v>
      </c>
      <c r="F2054" s="18" t="str">
        <f t="shared" si="65"/>
        <v>Unitil-Basic Service Adjustment Factor (BSAF)-45108</v>
      </c>
      <c r="G2054" s="11" t="s">
        <v>131</v>
      </c>
      <c r="H2054" s="11" t="s">
        <v>49</v>
      </c>
      <c r="I2054" s="11" t="s">
        <v>132</v>
      </c>
      <c r="J2054" s="11" t="s">
        <v>141</v>
      </c>
      <c r="K2054" s="11" t="str">
        <f>IFERROR(INDEX('EDC Component Dictionary'!$C$5:$C$37,MATCH('Rates Database'!J2054,'EDC Component Dictionary'!$B$5:$B$37,0)), "Energy Supply")</f>
        <v>Distribution System</v>
      </c>
      <c r="L2054" s="12">
        <v>-4.0000000000000002E-4</v>
      </c>
      <c r="M2054" s="12"/>
    </row>
    <row r="2055" spans="1:13" x14ac:dyDescent="0.3">
      <c r="A2055" s="18">
        <v>2053</v>
      </c>
      <c r="B2055" s="18">
        <f t="shared" si="64"/>
        <v>2023</v>
      </c>
      <c r="C2055" s="17">
        <v>45078</v>
      </c>
      <c r="D2055" s="18" t="s">
        <v>130</v>
      </c>
      <c r="E2055" s="18" t="s">
        <v>36</v>
      </c>
      <c r="F2055" s="18" t="str">
        <f t="shared" si="65"/>
        <v>Unitil-Basic Service Adjustment Factor (BSAF)-45078</v>
      </c>
      <c r="G2055" s="11" t="s">
        <v>131</v>
      </c>
      <c r="H2055" s="11" t="s">
        <v>49</v>
      </c>
      <c r="I2055" s="11" t="s">
        <v>132</v>
      </c>
      <c r="J2055" s="11" t="s">
        <v>141</v>
      </c>
      <c r="K2055" s="11" t="str">
        <f>IFERROR(INDEX('EDC Component Dictionary'!$C$5:$C$37,MATCH('Rates Database'!J2055,'EDC Component Dictionary'!$B$5:$B$37,0)), "Energy Supply")</f>
        <v>Distribution System</v>
      </c>
      <c r="L2055" s="12">
        <v>-4.0000000000000002E-4</v>
      </c>
      <c r="M2055" s="12"/>
    </row>
    <row r="2056" spans="1:13" x14ac:dyDescent="0.3">
      <c r="A2056" s="18">
        <v>2054</v>
      </c>
      <c r="B2056" s="18">
        <f t="shared" si="64"/>
        <v>2023</v>
      </c>
      <c r="C2056" s="17">
        <v>45047</v>
      </c>
      <c r="D2056" s="18" t="s">
        <v>130</v>
      </c>
      <c r="E2056" s="18" t="s">
        <v>36</v>
      </c>
      <c r="F2056" s="18" t="str">
        <f t="shared" si="65"/>
        <v>Unitil-Basic Service Adjustment Factor (BSAF)-45047</v>
      </c>
      <c r="G2056" s="11" t="s">
        <v>131</v>
      </c>
      <c r="H2056" s="11" t="s">
        <v>49</v>
      </c>
      <c r="I2056" s="11" t="s">
        <v>132</v>
      </c>
      <c r="J2056" s="11" t="s">
        <v>141</v>
      </c>
      <c r="K2056" s="11" t="str">
        <f>IFERROR(INDEX('EDC Component Dictionary'!$C$5:$C$37,MATCH('Rates Database'!J2056,'EDC Component Dictionary'!$B$5:$B$37,0)), "Energy Supply")</f>
        <v>Distribution System</v>
      </c>
      <c r="L2056" s="12">
        <v>-4.0000000000000002E-4</v>
      </c>
      <c r="M2056" s="12"/>
    </row>
    <row r="2057" spans="1:13" x14ac:dyDescent="0.3">
      <c r="A2057" s="18">
        <v>2055</v>
      </c>
      <c r="B2057" s="18">
        <f t="shared" si="64"/>
        <v>2023</v>
      </c>
      <c r="C2057" s="17">
        <v>45017</v>
      </c>
      <c r="D2057" s="18" t="s">
        <v>130</v>
      </c>
      <c r="E2057" s="18" t="s">
        <v>36</v>
      </c>
      <c r="F2057" s="18" t="str">
        <f t="shared" si="65"/>
        <v>Unitil-Basic Service Adjustment Factor (BSAF)-45017</v>
      </c>
      <c r="G2057" s="11" t="s">
        <v>131</v>
      </c>
      <c r="H2057" s="11" t="s">
        <v>49</v>
      </c>
      <c r="I2057" s="11" t="s">
        <v>132</v>
      </c>
      <c r="J2057" s="11" t="s">
        <v>141</v>
      </c>
      <c r="K2057" s="11" t="str">
        <f>IFERROR(INDEX('EDC Component Dictionary'!$C$5:$C$37,MATCH('Rates Database'!J2057,'EDC Component Dictionary'!$B$5:$B$37,0)), "Energy Supply")</f>
        <v>Distribution System</v>
      </c>
      <c r="L2057" s="12">
        <v>-4.0000000000000002E-4</v>
      </c>
      <c r="M2057" s="12"/>
    </row>
    <row r="2058" spans="1:13" x14ac:dyDescent="0.3">
      <c r="A2058" s="18">
        <v>2056</v>
      </c>
      <c r="B2058" s="18">
        <f t="shared" si="64"/>
        <v>2023</v>
      </c>
      <c r="C2058" s="17">
        <v>44986</v>
      </c>
      <c r="D2058" s="18" t="s">
        <v>130</v>
      </c>
      <c r="E2058" s="18" t="s">
        <v>36</v>
      </c>
      <c r="F2058" s="18" t="str">
        <f t="shared" si="65"/>
        <v>Unitil-Basic Service Adjustment Factor (BSAF)-44986</v>
      </c>
      <c r="G2058" s="11" t="s">
        <v>131</v>
      </c>
      <c r="H2058" s="11" t="s">
        <v>49</v>
      </c>
      <c r="I2058" s="11" t="s">
        <v>132</v>
      </c>
      <c r="J2058" s="11" t="s">
        <v>141</v>
      </c>
      <c r="K2058" s="11" t="str">
        <f>IFERROR(INDEX('EDC Component Dictionary'!$C$5:$C$37,MATCH('Rates Database'!J2058,'EDC Component Dictionary'!$B$5:$B$37,0)), "Energy Supply")</f>
        <v>Distribution System</v>
      </c>
      <c r="L2058" s="12">
        <v>-4.0000000000000002E-4</v>
      </c>
      <c r="M2058" s="12"/>
    </row>
    <row r="2059" spans="1:13" x14ac:dyDescent="0.3">
      <c r="A2059" s="18">
        <v>2057</v>
      </c>
      <c r="B2059" s="18">
        <f t="shared" si="64"/>
        <v>2023</v>
      </c>
      <c r="C2059" s="17">
        <v>44958</v>
      </c>
      <c r="D2059" s="18" t="s">
        <v>130</v>
      </c>
      <c r="E2059" s="18" t="s">
        <v>36</v>
      </c>
      <c r="F2059" s="18" t="str">
        <f t="shared" si="65"/>
        <v>Unitil-Basic Service Adjustment Factor (BSAF)-44958</v>
      </c>
      <c r="G2059" s="11" t="s">
        <v>131</v>
      </c>
      <c r="H2059" s="11" t="s">
        <v>49</v>
      </c>
      <c r="I2059" s="11" t="s">
        <v>132</v>
      </c>
      <c r="J2059" s="11" t="s">
        <v>141</v>
      </c>
      <c r="K2059" s="11" t="str">
        <f>IFERROR(INDEX('EDC Component Dictionary'!$C$5:$C$37,MATCH('Rates Database'!J2059,'EDC Component Dictionary'!$B$5:$B$37,0)), "Energy Supply")</f>
        <v>Distribution System</v>
      </c>
      <c r="L2059" s="12">
        <v>-4.0000000000000002E-4</v>
      </c>
      <c r="M2059" s="12"/>
    </row>
    <row r="2060" spans="1:13" x14ac:dyDescent="0.3">
      <c r="A2060" s="18">
        <v>2058</v>
      </c>
      <c r="B2060" s="18">
        <f t="shared" si="64"/>
        <v>2023</v>
      </c>
      <c r="C2060" s="17">
        <v>44927</v>
      </c>
      <c r="D2060" s="18" t="s">
        <v>130</v>
      </c>
      <c r="E2060" s="18" t="s">
        <v>36</v>
      </c>
      <c r="F2060" s="18" t="str">
        <f t="shared" si="65"/>
        <v>Unitil-Basic Service Adjustment Factor (BSAF)-44927</v>
      </c>
      <c r="G2060" s="11" t="s">
        <v>131</v>
      </c>
      <c r="H2060" s="11" t="s">
        <v>49</v>
      </c>
      <c r="I2060" s="11" t="s">
        <v>132</v>
      </c>
      <c r="J2060" s="11" t="s">
        <v>141</v>
      </c>
      <c r="K2060" s="11" t="str">
        <f>IFERROR(INDEX('EDC Component Dictionary'!$C$5:$C$37,MATCH('Rates Database'!J2060,'EDC Component Dictionary'!$B$5:$B$37,0)), "Energy Supply")</f>
        <v>Distribution System</v>
      </c>
      <c r="L2060" s="12">
        <v>-4.0000000000000002E-4</v>
      </c>
      <c r="M2060" s="12"/>
    </row>
    <row r="2061" spans="1:13" x14ac:dyDescent="0.3">
      <c r="A2061" s="18">
        <v>2059</v>
      </c>
      <c r="B2061" s="18">
        <f t="shared" si="64"/>
        <v>2022</v>
      </c>
      <c r="C2061" s="17">
        <v>44896</v>
      </c>
      <c r="D2061" s="18" t="s">
        <v>130</v>
      </c>
      <c r="E2061" s="18" t="s">
        <v>36</v>
      </c>
      <c r="F2061" s="18" t="str">
        <f t="shared" si="65"/>
        <v>Unitil-Basic Service Adjustment Factor (BSAF)-44896</v>
      </c>
      <c r="G2061" s="11" t="s">
        <v>131</v>
      </c>
      <c r="H2061" s="11" t="s">
        <v>49</v>
      </c>
      <c r="I2061" s="11" t="s">
        <v>132</v>
      </c>
      <c r="J2061" s="11" t="s">
        <v>141</v>
      </c>
      <c r="K2061" s="11" t="str">
        <f>IFERROR(INDEX('EDC Component Dictionary'!$C$5:$C$37,MATCH('Rates Database'!J2061,'EDC Component Dictionary'!$B$5:$B$37,0)), "Energy Supply")</f>
        <v>Distribution System</v>
      </c>
      <c r="L2061" s="12">
        <v>1.89E-2</v>
      </c>
      <c r="M2061" s="12"/>
    </row>
    <row r="2062" spans="1:13" x14ac:dyDescent="0.3">
      <c r="A2062" s="18">
        <v>2060</v>
      </c>
      <c r="B2062" s="18">
        <f t="shared" si="64"/>
        <v>2022</v>
      </c>
      <c r="C2062" s="17">
        <v>44866</v>
      </c>
      <c r="D2062" s="18" t="s">
        <v>130</v>
      </c>
      <c r="E2062" s="18" t="s">
        <v>36</v>
      </c>
      <c r="F2062" s="18" t="str">
        <f t="shared" si="65"/>
        <v>Unitil-Basic Service Adjustment Factor (BSAF)-44866</v>
      </c>
      <c r="G2062" s="11" t="s">
        <v>131</v>
      </c>
      <c r="H2062" s="11" t="s">
        <v>49</v>
      </c>
      <c r="I2062" s="11" t="s">
        <v>132</v>
      </c>
      <c r="J2062" s="11" t="s">
        <v>141</v>
      </c>
      <c r="K2062" s="11" t="str">
        <f>IFERROR(INDEX('EDC Component Dictionary'!$C$5:$C$37,MATCH('Rates Database'!J2062,'EDC Component Dictionary'!$B$5:$B$37,0)), "Energy Supply")</f>
        <v>Distribution System</v>
      </c>
      <c r="L2062" s="12">
        <v>1.89E-2</v>
      </c>
      <c r="M2062" s="12"/>
    </row>
    <row r="2063" spans="1:13" x14ac:dyDescent="0.3">
      <c r="A2063" s="18">
        <v>2061</v>
      </c>
      <c r="B2063" s="18">
        <f t="shared" si="64"/>
        <v>2022</v>
      </c>
      <c r="C2063" s="17">
        <v>44835</v>
      </c>
      <c r="D2063" s="18" t="s">
        <v>130</v>
      </c>
      <c r="E2063" s="18" t="s">
        <v>36</v>
      </c>
      <c r="F2063" s="18" t="str">
        <f t="shared" si="65"/>
        <v>Unitil-Basic Service Adjustment Factor (BSAF)-44835</v>
      </c>
      <c r="G2063" s="11" t="s">
        <v>131</v>
      </c>
      <c r="H2063" s="11" t="s">
        <v>49</v>
      </c>
      <c r="I2063" s="11" t="s">
        <v>132</v>
      </c>
      <c r="J2063" s="11" t="s">
        <v>141</v>
      </c>
      <c r="K2063" s="11" t="str">
        <f>IFERROR(INDEX('EDC Component Dictionary'!$C$5:$C$37,MATCH('Rates Database'!J2063,'EDC Component Dictionary'!$B$5:$B$37,0)), "Energy Supply")</f>
        <v>Distribution System</v>
      </c>
      <c r="L2063" s="12">
        <v>1.89E-2</v>
      </c>
      <c r="M2063" s="12"/>
    </row>
    <row r="2064" spans="1:13" x14ac:dyDescent="0.3">
      <c r="A2064" s="18">
        <v>2062</v>
      </c>
      <c r="B2064" s="18">
        <f t="shared" si="64"/>
        <v>2022</v>
      </c>
      <c r="C2064" s="17">
        <v>44805</v>
      </c>
      <c r="D2064" s="18" t="s">
        <v>130</v>
      </c>
      <c r="E2064" s="18" t="s">
        <v>36</v>
      </c>
      <c r="F2064" s="18" t="str">
        <f t="shared" si="65"/>
        <v>Unitil-Basic Service Adjustment Factor (BSAF)-44805</v>
      </c>
      <c r="G2064" s="11" t="s">
        <v>131</v>
      </c>
      <c r="H2064" s="11" t="s">
        <v>49</v>
      </c>
      <c r="I2064" s="11" t="s">
        <v>132</v>
      </c>
      <c r="J2064" s="11" t="s">
        <v>141</v>
      </c>
      <c r="K2064" s="11" t="str">
        <f>IFERROR(INDEX('EDC Component Dictionary'!$C$5:$C$37,MATCH('Rates Database'!J2064,'EDC Component Dictionary'!$B$5:$B$37,0)), "Energy Supply")</f>
        <v>Distribution System</v>
      </c>
      <c r="L2064" s="12">
        <v>1.89E-2</v>
      </c>
      <c r="M2064" s="12"/>
    </row>
    <row r="2065" spans="1:13" x14ac:dyDescent="0.3">
      <c r="A2065" s="18">
        <v>2063</v>
      </c>
      <c r="B2065" s="18">
        <f t="shared" si="64"/>
        <v>2022</v>
      </c>
      <c r="C2065" s="17">
        <v>44774</v>
      </c>
      <c r="D2065" s="18" t="s">
        <v>130</v>
      </c>
      <c r="E2065" s="18" t="s">
        <v>36</v>
      </c>
      <c r="F2065" s="18" t="str">
        <f t="shared" si="65"/>
        <v>Unitil-Basic Service Adjustment Factor (BSAF)-44774</v>
      </c>
      <c r="G2065" s="11" t="s">
        <v>131</v>
      </c>
      <c r="H2065" s="11" t="s">
        <v>49</v>
      </c>
      <c r="I2065" s="11" t="s">
        <v>132</v>
      </c>
      <c r="J2065" s="11" t="s">
        <v>141</v>
      </c>
      <c r="K2065" s="11" t="str">
        <f>IFERROR(INDEX('EDC Component Dictionary'!$C$5:$C$37,MATCH('Rates Database'!J2065,'EDC Component Dictionary'!$B$5:$B$37,0)), "Energy Supply")</f>
        <v>Distribution System</v>
      </c>
      <c r="L2065" s="12">
        <v>1.89E-2</v>
      </c>
      <c r="M2065" s="12"/>
    </row>
    <row r="2066" spans="1:13" x14ac:dyDescent="0.3">
      <c r="A2066" s="18">
        <v>2064</v>
      </c>
      <c r="B2066" s="18">
        <f t="shared" si="64"/>
        <v>2022</v>
      </c>
      <c r="C2066" s="17">
        <v>44743</v>
      </c>
      <c r="D2066" s="18" t="s">
        <v>130</v>
      </c>
      <c r="E2066" s="18" t="s">
        <v>36</v>
      </c>
      <c r="F2066" s="18" t="str">
        <f t="shared" si="65"/>
        <v>Unitil-Basic Service Adjustment Factor (BSAF)-44743</v>
      </c>
      <c r="G2066" s="11" t="s">
        <v>131</v>
      </c>
      <c r="H2066" s="11" t="s">
        <v>49</v>
      </c>
      <c r="I2066" s="11" t="s">
        <v>132</v>
      </c>
      <c r="J2066" s="11" t="s">
        <v>141</v>
      </c>
      <c r="K2066" s="11" t="str">
        <f>IFERROR(INDEX('EDC Component Dictionary'!$C$5:$C$37,MATCH('Rates Database'!J2066,'EDC Component Dictionary'!$B$5:$B$37,0)), "Energy Supply")</f>
        <v>Distribution System</v>
      </c>
      <c r="L2066" s="12">
        <v>1.89E-2</v>
      </c>
      <c r="M2066" s="12"/>
    </row>
    <row r="2067" spans="1:13" x14ac:dyDescent="0.3">
      <c r="A2067" s="18">
        <v>2065</v>
      </c>
      <c r="B2067" s="18">
        <f t="shared" si="64"/>
        <v>2022</v>
      </c>
      <c r="C2067" s="17">
        <v>44713</v>
      </c>
      <c r="D2067" s="18" t="s">
        <v>130</v>
      </c>
      <c r="E2067" s="18" t="s">
        <v>36</v>
      </c>
      <c r="F2067" s="18" t="str">
        <f t="shared" si="65"/>
        <v>Unitil-Basic Service Adjustment Factor (BSAF)-44713</v>
      </c>
      <c r="G2067" s="11" t="s">
        <v>131</v>
      </c>
      <c r="H2067" s="11" t="s">
        <v>49</v>
      </c>
      <c r="I2067" s="11" t="s">
        <v>132</v>
      </c>
      <c r="J2067" s="11" t="s">
        <v>141</v>
      </c>
      <c r="K2067" s="11" t="str">
        <f>IFERROR(INDEX('EDC Component Dictionary'!$C$5:$C$37,MATCH('Rates Database'!J2067,'EDC Component Dictionary'!$B$5:$B$37,0)), "Energy Supply")</f>
        <v>Distribution System</v>
      </c>
      <c r="L2067" s="12">
        <v>1.89E-2</v>
      </c>
      <c r="M2067" s="12"/>
    </row>
    <row r="2068" spans="1:13" x14ac:dyDescent="0.3">
      <c r="A2068" s="18">
        <v>2066</v>
      </c>
      <c r="B2068" s="18">
        <f t="shared" si="64"/>
        <v>2022</v>
      </c>
      <c r="C2068" s="17">
        <v>44682</v>
      </c>
      <c r="D2068" s="18" t="s">
        <v>130</v>
      </c>
      <c r="E2068" s="18" t="s">
        <v>36</v>
      </c>
      <c r="F2068" s="18" t="str">
        <f t="shared" si="65"/>
        <v>Unitil-Basic Service Adjustment Factor (BSAF)-44682</v>
      </c>
      <c r="G2068" s="11" t="s">
        <v>131</v>
      </c>
      <c r="H2068" s="11" t="s">
        <v>49</v>
      </c>
      <c r="I2068" s="11" t="s">
        <v>132</v>
      </c>
      <c r="J2068" s="11" t="s">
        <v>141</v>
      </c>
      <c r="K2068" s="11" t="str">
        <f>IFERROR(INDEX('EDC Component Dictionary'!$C$5:$C$37,MATCH('Rates Database'!J2068,'EDC Component Dictionary'!$B$5:$B$37,0)), "Energy Supply")</f>
        <v>Distribution System</v>
      </c>
      <c r="L2068" s="12">
        <v>-4.6000000000000001E-4</v>
      </c>
      <c r="M2068" s="12"/>
    </row>
    <row r="2069" spans="1:13" x14ac:dyDescent="0.3">
      <c r="A2069" s="18">
        <v>2067</v>
      </c>
      <c r="B2069" s="18">
        <f t="shared" si="64"/>
        <v>2022</v>
      </c>
      <c r="C2069" s="17">
        <v>44652</v>
      </c>
      <c r="D2069" s="18" t="s">
        <v>130</v>
      </c>
      <c r="E2069" s="18" t="s">
        <v>36</v>
      </c>
      <c r="F2069" s="18" t="str">
        <f t="shared" si="65"/>
        <v>Unitil-Basic Service Adjustment Factor (BSAF)-44652</v>
      </c>
      <c r="G2069" s="11" t="s">
        <v>131</v>
      </c>
      <c r="H2069" s="11" t="s">
        <v>49</v>
      </c>
      <c r="I2069" s="11" t="s">
        <v>132</v>
      </c>
      <c r="J2069" s="11" t="s">
        <v>141</v>
      </c>
      <c r="K2069" s="11" t="str">
        <f>IFERROR(INDEX('EDC Component Dictionary'!$C$5:$C$37,MATCH('Rates Database'!J2069,'EDC Component Dictionary'!$B$5:$B$37,0)), "Energy Supply")</f>
        <v>Distribution System</v>
      </c>
      <c r="L2069" s="12">
        <v>-4.6000000000000001E-4</v>
      </c>
      <c r="M2069" s="12"/>
    </row>
    <row r="2070" spans="1:13" x14ac:dyDescent="0.3">
      <c r="A2070" s="18">
        <v>2068</v>
      </c>
      <c r="B2070" s="18">
        <f t="shared" si="64"/>
        <v>2022</v>
      </c>
      <c r="C2070" s="17">
        <v>44621</v>
      </c>
      <c r="D2070" s="18" t="s">
        <v>130</v>
      </c>
      <c r="E2070" s="18" t="s">
        <v>36</v>
      </c>
      <c r="F2070" s="18" t="str">
        <f t="shared" si="65"/>
        <v>Unitil-Basic Service Adjustment Factor (BSAF)-44621</v>
      </c>
      <c r="G2070" s="11" t="s">
        <v>131</v>
      </c>
      <c r="H2070" s="11" t="s">
        <v>49</v>
      </c>
      <c r="I2070" s="11" t="s">
        <v>132</v>
      </c>
      <c r="J2070" s="11" t="s">
        <v>141</v>
      </c>
      <c r="K2070" s="11" t="str">
        <f>IFERROR(INDEX('EDC Component Dictionary'!$C$5:$C$37,MATCH('Rates Database'!J2070,'EDC Component Dictionary'!$B$5:$B$37,0)), "Energy Supply")</f>
        <v>Distribution System</v>
      </c>
      <c r="L2070" s="12">
        <v>-4.6000000000000001E-4</v>
      </c>
      <c r="M2070" s="12"/>
    </row>
    <row r="2071" spans="1:13" x14ac:dyDescent="0.3">
      <c r="A2071" s="18">
        <v>2069</v>
      </c>
      <c r="B2071" s="18">
        <f t="shared" si="64"/>
        <v>2022</v>
      </c>
      <c r="C2071" s="17">
        <v>44593</v>
      </c>
      <c r="D2071" s="18" t="s">
        <v>130</v>
      </c>
      <c r="E2071" s="18" t="s">
        <v>36</v>
      </c>
      <c r="F2071" s="18" t="str">
        <f t="shared" si="65"/>
        <v>Unitil-Basic Service Adjustment Factor (BSAF)-44593</v>
      </c>
      <c r="G2071" s="11" t="s">
        <v>131</v>
      </c>
      <c r="H2071" s="11" t="s">
        <v>49</v>
      </c>
      <c r="I2071" s="11" t="s">
        <v>132</v>
      </c>
      <c r="J2071" s="11" t="s">
        <v>141</v>
      </c>
      <c r="K2071" s="11" t="str">
        <f>IFERROR(INDEX('EDC Component Dictionary'!$C$5:$C$37,MATCH('Rates Database'!J2071,'EDC Component Dictionary'!$B$5:$B$37,0)), "Energy Supply")</f>
        <v>Distribution System</v>
      </c>
      <c r="L2071" s="12">
        <v>-4.6000000000000001E-4</v>
      </c>
      <c r="M2071" s="12"/>
    </row>
    <row r="2072" spans="1:13" x14ac:dyDescent="0.3">
      <c r="A2072" s="18">
        <v>2070</v>
      </c>
      <c r="B2072" s="18">
        <f t="shared" si="64"/>
        <v>2022</v>
      </c>
      <c r="C2072" s="17">
        <v>44562</v>
      </c>
      <c r="D2072" s="18" t="s">
        <v>130</v>
      </c>
      <c r="E2072" s="18" t="s">
        <v>36</v>
      </c>
      <c r="F2072" s="18" t="str">
        <f t="shared" si="65"/>
        <v>Unitil-Basic Service Adjustment Factor (BSAF)-44562</v>
      </c>
      <c r="G2072" s="11" t="s">
        <v>131</v>
      </c>
      <c r="H2072" s="11" t="s">
        <v>49</v>
      </c>
      <c r="I2072" s="11" t="s">
        <v>132</v>
      </c>
      <c r="J2072" s="11" t="s">
        <v>141</v>
      </c>
      <c r="K2072" s="11" t="str">
        <f>IFERROR(INDEX('EDC Component Dictionary'!$C$5:$C$37,MATCH('Rates Database'!J2072,'EDC Component Dictionary'!$B$5:$B$37,0)), "Energy Supply")</f>
        <v>Distribution System</v>
      </c>
      <c r="L2072" s="12">
        <v>-4.6000000000000001E-4</v>
      </c>
      <c r="M2072" s="12"/>
    </row>
    <row r="2073" spans="1:13" x14ac:dyDescent="0.3">
      <c r="A2073" s="18">
        <v>2071</v>
      </c>
      <c r="B2073" s="18">
        <f t="shared" si="64"/>
        <v>2021</v>
      </c>
      <c r="C2073" s="17">
        <v>44531</v>
      </c>
      <c r="D2073" s="18" t="s">
        <v>130</v>
      </c>
      <c r="E2073" s="18" t="s">
        <v>36</v>
      </c>
      <c r="F2073" s="18" t="str">
        <f t="shared" si="65"/>
        <v>Unitil-Basic Service Adjustment Factor (BSAF)-44531</v>
      </c>
      <c r="G2073" s="11" t="s">
        <v>131</v>
      </c>
      <c r="H2073" s="11" t="s">
        <v>49</v>
      </c>
      <c r="I2073" s="11" t="s">
        <v>132</v>
      </c>
      <c r="J2073" s="11" t="s">
        <v>141</v>
      </c>
      <c r="K2073" s="11" t="str">
        <f>IFERROR(INDEX('EDC Component Dictionary'!$C$5:$C$37,MATCH('Rates Database'!J2073,'EDC Component Dictionary'!$B$5:$B$37,0)), "Energy Supply")</f>
        <v>Distribution System</v>
      </c>
      <c r="L2073" s="12">
        <v>-2.1299999999999999E-3</v>
      </c>
      <c r="M2073" s="12"/>
    </row>
    <row r="2074" spans="1:13" x14ac:dyDescent="0.3">
      <c r="A2074" s="18">
        <v>2072</v>
      </c>
      <c r="B2074" s="18">
        <f t="shared" si="64"/>
        <v>2021</v>
      </c>
      <c r="C2074" s="17">
        <v>44501</v>
      </c>
      <c r="D2074" s="18" t="s">
        <v>130</v>
      </c>
      <c r="E2074" s="18" t="s">
        <v>36</v>
      </c>
      <c r="F2074" s="18" t="str">
        <f t="shared" si="65"/>
        <v>Unitil-Basic Service Adjustment Factor (BSAF)-44501</v>
      </c>
      <c r="G2074" s="11" t="s">
        <v>131</v>
      </c>
      <c r="H2074" s="11" t="s">
        <v>49</v>
      </c>
      <c r="I2074" s="11" t="s">
        <v>132</v>
      </c>
      <c r="J2074" s="11" t="s">
        <v>141</v>
      </c>
      <c r="K2074" s="11" t="str">
        <f>IFERROR(INDEX('EDC Component Dictionary'!$C$5:$C$37,MATCH('Rates Database'!J2074,'EDC Component Dictionary'!$B$5:$B$37,0)), "Energy Supply")</f>
        <v>Distribution System</v>
      </c>
      <c r="L2074" s="12">
        <v>-2.1299999999999999E-3</v>
      </c>
      <c r="M2074" s="12"/>
    </row>
    <row r="2075" spans="1:13" x14ac:dyDescent="0.3">
      <c r="A2075" s="18">
        <v>2073</v>
      </c>
      <c r="B2075" s="18">
        <f t="shared" si="64"/>
        <v>2021</v>
      </c>
      <c r="C2075" s="17">
        <v>44470</v>
      </c>
      <c r="D2075" s="18" t="s">
        <v>130</v>
      </c>
      <c r="E2075" s="18" t="s">
        <v>36</v>
      </c>
      <c r="F2075" s="18" t="str">
        <f t="shared" si="65"/>
        <v>Unitil-Basic Service Adjustment Factor (BSAF)-44470</v>
      </c>
      <c r="G2075" s="11" t="s">
        <v>131</v>
      </c>
      <c r="H2075" s="11" t="s">
        <v>49</v>
      </c>
      <c r="I2075" s="11" t="s">
        <v>132</v>
      </c>
      <c r="J2075" s="11" t="s">
        <v>141</v>
      </c>
      <c r="K2075" s="11" t="str">
        <f>IFERROR(INDEX('EDC Component Dictionary'!$C$5:$C$37,MATCH('Rates Database'!J2075,'EDC Component Dictionary'!$B$5:$B$37,0)), "Energy Supply")</f>
        <v>Distribution System</v>
      </c>
      <c r="L2075" s="12">
        <v>-2.1299999999999999E-3</v>
      </c>
      <c r="M2075" s="12"/>
    </row>
    <row r="2076" spans="1:13" x14ac:dyDescent="0.3">
      <c r="A2076" s="18">
        <v>2074</v>
      </c>
      <c r="B2076" s="18">
        <f t="shared" si="64"/>
        <v>2021</v>
      </c>
      <c r="C2076" s="17">
        <v>44440</v>
      </c>
      <c r="D2076" s="18" t="s">
        <v>130</v>
      </c>
      <c r="E2076" s="18" t="s">
        <v>36</v>
      </c>
      <c r="F2076" s="18" t="str">
        <f t="shared" si="65"/>
        <v>Unitil-Basic Service Adjustment Factor (BSAF)-44440</v>
      </c>
      <c r="G2076" s="11" t="s">
        <v>131</v>
      </c>
      <c r="H2076" s="11" t="s">
        <v>49</v>
      </c>
      <c r="I2076" s="11" t="s">
        <v>132</v>
      </c>
      <c r="J2076" s="11" t="s">
        <v>141</v>
      </c>
      <c r="K2076" s="11" t="str">
        <f>IFERROR(INDEX('EDC Component Dictionary'!$C$5:$C$37,MATCH('Rates Database'!J2076,'EDC Component Dictionary'!$B$5:$B$37,0)), "Energy Supply")</f>
        <v>Distribution System</v>
      </c>
      <c r="L2076" s="12">
        <v>-2.1299999999999999E-3</v>
      </c>
      <c r="M2076" s="12"/>
    </row>
    <row r="2077" spans="1:13" x14ac:dyDescent="0.3">
      <c r="A2077" s="18">
        <v>2075</v>
      </c>
      <c r="B2077" s="18">
        <f t="shared" si="64"/>
        <v>2021</v>
      </c>
      <c r="C2077" s="17">
        <v>44409</v>
      </c>
      <c r="D2077" s="18" t="s">
        <v>130</v>
      </c>
      <c r="E2077" s="18" t="s">
        <v>36</v>
      </c>
      <c r="F2077" s="18" t="str">
        <f t="shared" si="65"/>
        <v>Unitil-Basic Service Adjustment Factor (BSAF)-44409</v>
      </c>
      <c r="G2077" s="11" t="s">
        <v>131</v>
      </c>
      <c r="H2077" s="11" t="s">
        <v>49</v>
      </c>
      <c r="I2077" s="11" t="s">
        <v>132</v>
      </c>
      <c r="J2077" s="11" t="s">
        <v>141</v>
      </c>
      <c r="K2077" s="11" t="str">
        <f>IFERROR(INDEX('EDC Component Dictionary'!$C$5:$C$37,MATCH('Rates Database'!J2077,'EDC Component Dictionary'!$B$5:$B$37,0)), "Energy Supply")</f>
        <v>Distribution System</v>
      </c>
      <c r="L2077" s="12">
        <v>-2.1299999999999999E-3</v>
      </c>
      <c r="M2077" s="12"/>
    </row>
    <row r="2078" spans="1:13" x14ac:dyDescent="0.3">
      <c r="A2078" s="18">
        <v>2076</v>
      </c>
      <c r="B2078" s="18">
        <f t="shared" si="64"/>
        <v>2021</v>
      </c>
      <c r="C2078" s="17">
        <v>44378</v>
      </c>
      <c r="D2078" s="18" t="s">
        <v>130</v>
      </c>
      <c r="E2078" s="18" t="s">
        <v>36</v>
      </c>
      <c r="F2078" s="18" t="str">
        <f t="shared" si="65"/>
        <v>Unitil-Basic Service Adjustment Factor (BSAF)-44378</v>
      </c>
      <c r="G2078" s="11" t="s">
        <v>131</v>
      </c>
      <c r="H2078" s="11" t="s">
        <v>49</v>
      </c>
      <c r="I2078" s="11" t="s">
        <v>132</v>
      </c>
      <c r="J2078" s="11" t="s">
        <v>141</v>
      </c>
      <c r="K2078" s="11" t="str">
        <f>IFERROR(INDEX('EDC Component Dictionary'!$C$5:$C$37,MATCH('Rates Database'!J2078,'EDC Component Dictionary'!$B$5:$B$37,0)), "Energy Supply")</f>
        <v>Distribution System</v>
      </c>
      <c r="L2078" s="12">
        <v>-2.1299999999999999E-3</v>
      </c>
      <c r="M2078" s="12"/>
    </row>
    <row r="2079" spans="1:13" x14ac:dyDescent="0.3">
      <c r="A2079" s="18">
        <v>2077</v>
      </c>
      <c r="B2079" s="18">
        <f t="shared" si="64"/>
        <v>2021</v>
      </c>
      <c r="C2079" s="17">
        <v>44348</v>
      </c>
      <c r="D2079" s="18" t="s">
        <v>130</v>
      </c>
      <c r="E2079" s="18" t="s">
        <v>36</v>
      </c>
      <c r="F2079" s="18" t="str">
        <f t="shared" si="65"/>
        <v>Unitil-Basic Service Adjustment Factor (BSAF)-44348</v>
      </c>
      <c r="G2079" s="11" t="s">
        <v>131</v>
      </c>
      <c r="H2079" s="11" t="s">
        <v>49</v>
      </c>
      <c r="I2079" s="11" t="s">
        <v>132</v>
      </c>
      <c r="J2079" s="11" t="s">
        <v>141</v>
      </c>
      <c r="K2079" s="11" t="str">
        <f>IFERROR(INDEX('EDC Component Dictionary'!$C$5:$C$37,MATCH('Rates Database'!J2079,'EDC Component Dictionary'!$B$5:$B$37,0)), "Energy Supply")</f>
        <v>Distribution System</v>
      </c>
      <c r="L2079" s="12">
        <v>-2.1299999999999999E-3</v>
      </c>
      <c r="M2079" s="12"/>
    </row>
    <row r="2080" spans="1:13" x14ac:dyDescent="0.3">
      <c r="A2080" s="18">
        <v>2078</v>
      </c>
      <c r="B2080" s="18">
        <f t="shared" si="64"/>
        <v>2021</v>
      </c>
      <c r="C2080" s="17">
        <v>44317</v>
      </c>
      <c r="D2080" s="18" t="s">
        <v>130</v>
      </c>
      <c r="E2080" s="18" t="s">
        <v>36</v>
      </c>
      <c r="F2080" s="18" t="str">
        <f t="shared" si="65"/>
        <v>Unitil-Basic Service Adjustment Factor (BSAF)-44317</v>
      </c>
      <c r="G2080" s="11" t="s">
        <v>131</v>
      </c>
      <c r="H2080" s="11" t="s">
        <v>49</v>
      </c>
      <c r="I2080" s="11" t="s">
        <v>132</v>
      </c>
      <c r="J2080" s="11" t="s">
        <v>141</v>
      </c>
      <c r="K2080" s="11" t="str">
        <f>IFERROR(INDEX('EDC Component Dictionary'!$C$5:$C$37,MATCH('Rates Database'!J2080,'EDC Component Dictionary'!$B$5:$B$37,0)), "Energy Supply")</f>
        <v>Distribution System</v>
      </c>
      <c r="L2080" s="12">
        <v>-2.1299999999999999E-3</v>
      </c>
      <c r="M2080" s="12"/>
    </row>
    <row r="2081" spans="1:13" x14ac:dyDescent="0.3">
      <c r="A2081" s="18">
        <v>2079</v>
      </c>
      <c r="B2081" s="18">
        <f t="shared" si="64"/>
        <v>2021</v>
      </c>
      <c r="C2081" s="17">
        <v>44287</v>
      </c>
      <c r="D2081" s="18" t="s">
        <v>130</v>
      </c>
      <c r="E2081" s="18" t="s">
        <v>36</v>
      </c>
      <c r="F2081" s="18" t="str">
        <f t="shared" si="65"/>
        <v>Unitil-Basic Service Adjustment Factor (BSAF)-44287</v>
      </c>
      <c r="G2081" s="11" t="s">
        <v>131</v>
      </c>
      <c r="H2081" s="11" t="s">
        <v>49</v>
      </c>
      <c r="I2081" s="11" t="s">
        <v>132</v>
      </c>
      <c r="J2081" s="11" t="s">
        <v>141</v>
      </c>
      <c r="K2081" s="11" t="str">
        <f>IFERROR(INDEX('EDC Component Dictionary'!$C$5:$C$37,MATCH('Rates Database'!J2081,'EDC Component Dictionary'!$B$5:$B$37,0)), "Energy Supply")</f>
        <v>Distribution System</v>
      </c>
      <c r="L2081" s="12">
        <v>-2.1299999999999999E-3</v>
      </c>
      <c r="M2081" s="12"/>
    </row>
    <row r="2082" spans="1:13" x14ac:dyDescent="0.3">
      <c r="A2082" s="18">
        <v>2080</v>
      </c>
      <c r="B2082" s="18">
        <f t="shared" si="64"/>
        <v>2021</v>
      </c>
      <c r="C2082" s="17">
        <v>44256</v>
      </c>
      <c r="D2082" s="18" t="s">
        <v>130</v>
      </c>
      <c r="E2082" s="18" t="s">
        <v>36</v>
      </c>
      <c r="F2082" s="18" t="str">
        <f t="shared" si="65"/>
        <v>Unitil-Basic Service Adjustment Factor (BSAF)-44256</v>
      </c>
      <c r="G2082" s="11" t="s">
        <v>131</v>
      </c>
      <c r="H2082" s="11" t="s">
        <v>49</v>
      </c>
      <c r="I2082" s="11" t="s">
        <v>132</v>
      </c>
      <c r="J2082" s="11" t="s">
        <v>141</v>
      </c>
      <c r="K2082" s="11" t="str">
        <f>IFERROR(INDEX('EDC Component Dictionary'!$C$5:$C$37,MATCH('Rates Database'!J2082,'EDC Component Dictionary'!$B$5:$B$37,0)), "Energy Supply")</f>
        <v>Distribution System</v>
      </c>
      <c r="L2082" s="12">
        <v>-2.1299999999999999E-3</v>
      </c>
      <c r="M2082" s="12"/>
    </row>
    <row r="2083" spans="1:13" x14ac:dyDescent="0.3">
      <c r="A2083" s="18">
        <v>2081</v>
      </c>
      <c r="B2083" s="18">
        <f t="shared" si="64"/>
        <v>2021</v>
      </c>
      <c r="C2083" s="17">
        <v>44228</v>
      </c>
      <c r="D2083" s="18" t="s">
        <v>130</v>
      </c>
      <c r="E2083" s="18" t="s">
        <v>36</v>
      </c>
      <c r="F2083" s="18" t="str">
        <f t="shared" si="65"/>
        <v>Unitil-Basic Service Adjustment Factor (BSAF)-44228</v>
      </c>
      <c r="G2083" s="11" t="s">
        <v>131</v>
      </c>
      <c r="H2083" s="11" t="s">
        <v>49</v>
      </c>
      <c r="I2083" s="11" t="s">
        <v>132</v>
      </c>
      <c r="J2083" s="11" t="s">
        <v>141</v>
      </c>
      <c r="K2083" s="11" t="str">
        <f>IFERROR(INDEX('EDC Component Dictionary'!$C$5:$C$37,MATCH('Rates Database'!J2083,'EDC Component Dictionary'!$B$5:$B$37,0)), "Energy Supply")</f>
        <v>Distribution System</v>
      </c>
      <c r="L2083" s="12">
        <v>-2.1299999999999999E-3</v>
      </c>
      <c r="M2083" s="12"/>
    </row>
    <row r="2084" spans="1:13" x14ac:dyDescent="0.3">
      <c r="A2084" s="18">
        <v>2082</v>
      </c>
      <c r="B2084" s="18">
        <f t="shared" si="64"/>
        <v>2021</v>
      </c>
      <c r="C2084" s="17">
        <v>44197</v>
      </c>
      <c r="D2084" s="18" t="s">
        <v>130</v>
      </c>
      <c r="E2084" s="18" t="s">
        <v>36</v>
      </c>
      <c r="F2084" s="18" t="str">
        <f t="shared" si="65"/>
        <v>Unitil-Basic Service Adjustment Factor (BSAF)-44197</v>
      </c>
      <c r="G2084" s="11" t="s">
        <v>131</v>
      </c>
      <c r="H2084" s="11" t="s">
        <v>49</v>
      </c>
      <c r="I2084" s="11" t="s">
        <v>132</v>
      </c>
      <c r="J2084" s="11" t="s">
        <v>141</v>
      </c>
      <c r="K2084" s="11" t="str">
        <f>IFERROR(INDEX('EDC Component Dictionary'!$C$5:$C$37,MATCH('Rates Database'!J2084,'EDC Component Dictionary'!$B$5:$B$37,0)), "Energy Supply")</f>
        <v>Distribution System</v>
      </c>
      <c r="L2084" s="12">
        <v>-2.1299999999999999E-3</v>
      </c>
      <c r="M2084" s="12"/>
    </row>
    <row r="2085" spans="1:13" x14ac:dyDescent="0.3">
      <c r="A2085" s="18">
        <v>2083</v>
      </c>
      <c r="B2085" s="18">
        <f t="shared" si="64"/>
        <v>2020</v>
      </c>
      <c r="C2085" s="17">
        <v>44166</v>
      </c>
      <c r="D2085" s="18" t="s">
        <v>130</v>
      </c>
      <c r="E2085" s="18" t="s">
        <v>36</v>
      </c>
      <c r="F2085" s="18" t="str">
        <f t="shared" si="65"/>
        <v>Unitil-Basic Service Adjustment Factor (BSAF)-44166</v>
      </c>
      <c r="G2085" s="11" t="s">
        <v>131</v>
      </c>
      <c r="H2085" s="11" t="s">
        <v>49</v>
      </c>
      <c r="I2085" s="11" t="s">
        <v>132</v>
      </c>
      <c r="J2085" s="11" t="s">
        <v>141</v>
      </c>
      <c r="K2085" s="11" t="str">
        <f>IFERROR(INDEX('EDC Component Dictionary'!$C$5:$C$37,MATCH('Rates Database'!J2085,'EDC Component Dictionary'!$B$5:$B$37,0)), "Energy Supply")</f>
        <v>Distribution System</v>
      </c>
      <c r="L2085" s="12">
        <v>-1.5200000000000001E-3</v>
      </c>
      <c r="M2085" s="12"/>
    </row>
    <row r="2086" spans="1:13" x14ac:dyDescent="0.3">
      <c r="A2086" s="18">
        <v>2084</v>
      </c>
      <c r="B2086" s="18">
        <f t="shared" si="64"/>
        <v>2020</v>
      </c>
      <c r="C2086" s="17">
        <v>44136</v>
      </c>
      <c r="D2086" s="18" t="s">
        <v>130</v>
      </c>
      <c r="E2086" s="18" t="s">
        <v>36</v>
      </c>
      <c r="F2086" s="18" t="str">
        <f t="shared" si="65"/>
        <v>Unitil-Basic Service Adjustment Factor (BSAF)-44136</v>
      </c>
      <c r="G2086" s="11" t="s">
        <v>131</v>
      </c>
      <c r="H2086" s="11" t="s">
        <v>49</v>
      </c>
      <c r="I2086" s="11" t="s">
        <v>132</v>
      </c>
      <c r="J2086" s="11" t="s">
        <v>141</v>
      </c>
      <c r="K2086" s="11" t="str">
        <f>IFERROR(INDEX('EDC Component Dictionary'!$C$5:$C$37,MATCH('Rates Database'!J2086,'EDC Component Dictionary'!$B$5:$B$37,0)), "Energy Supply")</f>
        <v>Distribution System</v>
      </c>
      <c r="L2086" s="12">
        <v>-1.5200000000000001E-3</v>
      </c>
      <c r="M2086" s="12"/>
    </row>
    <row r="2087" spans="1:13" x14ac:dyDescent="0.3">
      <c r="A2087" s="18">
        <v>2085</v>
      </c>
      <c r="B2087" s="18">
        <f t="shared" si="64"/>
        <v>2020</v>
      </c>
      <c r="C2087" s="17">
        <v>44105</v>
      </c>
      <c r="D2087" s="18" t="s">
        <v>130</v>
      </c>
      <c r="E2087" s="18" t="s">
        <v>36</v>
      </c>
      <c r="F2087" s="18" t="str">
        <f t="shared" si="65"/>
        <v>Unitil-Basic Service Adjustment Factor (BSAF)-44105</v>
      </c>
      <c r="G2087" s="11" t="s">
        <v>131</v>
      </c>
      <c r="H2087" s="11" t="s">
        <v>49</v>
      </c>
      <c r="I2087" s="11" t="s">
        <v>132</v>
      </c>
      <c r="J2087" s="11" t="s">
        <v>141</v>
      </c>
      <c r="K2087" s="11" t="str">
        <f>IFERROR(INDEX('EDC Component Dictionary'!$C$5:$C$37,MATCH('Rates Database'!J2087,'EDC Component Dictionary'!$B$5:$B$37,0)), "Energy Supply")</f>
        <v>Distribution System</v>
      </c>
      <c r="L2087" s="12">
        <v>-1.5200000000000001E-3</v>
      </c>
      <c r="M2087" s="12"/>
    </row>
    <row r="2088" spans="1:13" x14ac:dyDescent="0.3">
      <c r="A2088" s="18">
        <v>2086</v>
      </c>
      <c r="B2088" s="18">
        <f t="shared" si="64"/>
        <v>2020</v>
      </c>
      <c r="C2088" s="17">
        <v>44075</v>
      </c>
      <c r="D2088" s="18" t="s">
        <v>130</v>
      </c>
      <c r="E2088" s="18" t="s">
        <v>36</v>
      </c>
      <c r="F2088" s="18" t="str">
        <f t="shared" si="65"/>
        <v>Unitil-Basic Service Adjustment Factor (BSAF)-44075</v>
      </c>
      <c r="G2088" s="11" t="s">
        <v>131</v>
      </c>
      <c r="H2088" s="11" t="s">
        <v>49</v>
      </c>
      <c r="I2088" s="11" t="s">
        <v>132</v>
      </c>
      <c r="J2088" s="11" t="s">
        <v>141</v>
      </c>
      <c r="K2088" s="11" t="str">
        <f>IFERROR(INDEX('EDC Component Dictionary'!$C$5:$C$37,MATCH('Rates Database'!J2088,'EDC Component Dictionary'!$B$5:$B$37,0)), "Energy Supply")</f>
        <v>Distribution System</v>
      </c>
      <c r="L2088" s="12">
        <v>-1.5200000000000001E-3</v>
      </c>
      <c r="M2088" s="12"/>
    </row>
    <row r="2089" spans="1:13" x14ac:dyDescent="0.3">
      <c r="A2089" s="18">
        <v>2087</v>
      </c>
      <c r="B2089" s="18">
        <f t="shared" si="64"/>
        <v>2020</v>
      </c>
      <c r="C2089" s="17">
        <v>44044</v>
      </c>
      <c r="D2089" s="18" t="s">
        <v>130</v>
      </c>
      <c r="E2089" s="18" t="s">
        <v>36</v>
      </c>
      <c r="F2089" s="18" t="str">
        <f t="shared" si="65"/>
        <v>Unitil-Basic Service Adjustment Factor (BSAF)-44044</v>
      </c>
      <c r="G2089" s="11" t="s">
        <v>131</v>
      </c>
      <c r="H2089" s="11" t="s">
        <v>49</v>
      </c>
      <c r="I2089" s="11" t="s">
        <v>132</v>
      </c>
      <c r="J2089" s="11" t="s">
        <v>141</v>
      </c>
      <c r="K2089" s="11" t="str">
        <f>IFERROR(INDEX('EDC Component Dictionary'!$C$5:$C$37,MATCH('Rates Database'!J2089,'EDC Component Dictionary'!$B$5:$B$37,0)), "Energy Supply")</f>
        <v>Distribution System</v>
      </c>
      <c r="L2089" s="12">
        <v>-1.5200000000000001E-3</v>
      </c>
      <c r="M2089" s="12"/>
    </row>
    <row r="2090" spans="1:13" x14ac:dyDescent="0.3">
      <c r="A2090" s="18">
        <v>2088</v>
      </c>
      <c r="B2090" s="18">
        <f t="shared" si="64"/>
        <v>2020</v>
      </c>
      <c r="C2090" s="17">
        <v>44013</v>
      </c>
      <c r="D2090" s="18" t="s">
        <v>130</v>
      </c>
      <c r="E2090" s="18" t="s">
        <v>36</v>
      </c>
      <c r="F2090" s="18" t="str">
        <f t="shared" si="65"/>
        <v>Unitil-Basic Service Adjustment Factor (BSAF)-44013</v>
      </c>
      <c r="G2090" s="11" t="s">
        <v>131</v>
      </c>
      <c r="H2090" s="11" t="s">
        <v>49</v>
      </c>
      <c r="I2090" s="11" t="s">
        <v>132</v>
      </c>
      <c r="J2090" s="11" t="s">
        <v>141</v>
      </c>
      <c r="K2090" s="11" t="str">
        <f>IFERROR(INDEX('EDC Component Dictionary'!$C$5:$C$37,MATCH('Rates Database'!J2090,'EDC Component Dictionary'!$B$5:$B$37,0)), "Energy Supply")</f>
        <v>Distribution System</v>
      </c>
      <c r="L2090" s="12">
        <v>-1.5200000000000001E-3</v>
      </c>
      <c r="M2090" s="12"/>
    </row>
    <row r="2091" spans="1:13" x14ac:dyDescent="0.3">
      <c r="A2091" s="18">
        <v>2089</v>
      </c>
      <c r="B2091" s="18">
        <f t="shared" si="64"/>
        <v>2020</v>
      </c>
      <c r="C2091" s="17">
        <v>43983</v>
      </c>
      <c r="D2091" s="18" t="s">
        <v>130</v>
      </c>
      <c r="E2091" s="18" t="s">
        <v>36</v>
      </c>
      <c r="F2091" s="18" t="str">
        <f t="shared" si="65"/>
        <v>Unitil-Basic Service Adjustment Factor (BSAF)-43983</v>
      </c>
      <c r="G2091" s="11" t="s">
        <v>131</v>
      </c>
      <c r="H2091" s="11" t="s">
        <v>49</v>
      </c>
      <c r="I2091" s="11" t="s">
        <v>132</v>
      </c>
      <c r="J2091" s="11" t="s">
        <v>141</v>
      </c>
      <c r="K2091" s="11" t="str">
        <f>IFERROR(INDEX('EDC Component Dictionary'!$C$5:$C$37,MATCH('Rates Database'!J2091,'EDC Component Dictionary'!$B$5:$B$37,0)), "Energy Supply")</f>
        <v>Distribution System</v>
      </c>
      <c r="L2091" s="12">
        <v>-1.5200000000000001E-3</v>
      </c>
      <c r="M2091" s="12"/>
    </row>
    <row r="2092" spans="1:13" x14ac:dyDescent="0.3">
      <c r="A2092" s="18">
        <v>2090</v>
      </c>
      <c r="B2092" s="18">
        <f t="shared" si="64"/>
        <v>2020</v>
      </c>
      <c r="C2092" s="17">
        <v>43952</v>
      </c>
      <c r="D2092" s="18" t="s">
        <v>130</v>
      </c>
      <c r="E2092" s="18" t="s">
        <v>36</v>
      </c>
      <c r="F2092" s="18" t="str">
        <f t="shared" si="65"/>
        <v>Unitil-Basic Service Adjustment Factor (BSAF)-43952</v>
      </c>
      <c r="G2092" s="11" t="s">
        <v>131</v>
      </c>
      <c r="H2092" s="11" t="s">
        <v>49</v>
      </c>
      <c r="I2092" s="11" t="s">
        <v>132</v>
      </c>
      <c r="J2092" s="11" t="s">
        <v>141</v>
      </c>
      <c r="K2092" s="11" t="str">
        <f>IFERROR(INDEX('EDC Component Dictionary'!$C$5:$C$37,MATCH('Rates Database'!J2092,'EDC Component Dictionary'!$B$5:$B$37,0)), "Energy Supply")</f>
        <v>Distribution System</v>
      </c>
      <c r="L2092" s="12">
        <v>-1.5200000000000001E-3</v>
      </c>
      <c r="M2092" s="12"/>
    </row>
    <row r="2093" spans="1:13" x14ac:dyDescent="0.3">
      <c r="A2093" s="18">
        <v>2091</v>
      </c>
      <c r="B2093" s="18">
        <f t="shared" si="64"/>
        <v>2020</v>
      </c>
      <c r="C2093" s="17">
        <v>43922</v>
      </c>
      <c r="D2093" s="18" t="s">
        <v>130</v>
      </c>
      <c r="E2093" s="18" t="s">
        <v>36</v>
      </c>
      <c r="F2093" s="18" t="str">
        <f t="shared" si="65"/>
        <v>Unitil-Basic Service Adjustment Factor (BSAF)-43922</v>
      </c>
      <c r="G2093" s="11" t="s">
        <v>131</v>
      </c>
      <c r="H2093" s="11" t="s">
        <v>49</v>
      </c>
      <c r="I2093" s="11" t="s">
        <v>132</v>
      </c>
      <c r="J2093" s="11" t="s">
        <v>141</v>
      </c>
      <c r="K2093" s="11" t="str">
        <f>IFERROR(INDEX('EDC Component Dictionary'!$C$5:$C$37,MATCH('Rates Database'!J2093,'EDC Component Dictionary'!$B$5:$B$37,0)), "Energy Supply")</f>
        <v>Distribution System</v>
      </c>
      <c r="L2093" s="12">
        <v>-1.5200000000000001E-3</v>
      </c>
      <c r="M2093" s="12"/>
    </row>
    <row r="2094" spans="1:13" x14ac:dyDescent="0.3">
      <c r="A2094" s="18">
        <v>2092</v>
      </c>
      <c r="B2094" s="18">
        <f t="shared" si="64"/>
        <v>2020</v>
      </c>
      <c r="C2094" s="17">
        <v>43891</v>
      </c>
      <c r="D2094" s="18" t="s">
        <v>130</v>
      </c>
      <c r="E2094" s="18" t="s">
        <v>36</v>
      </c>
      <c r="F2094" s="18" t="str">
        <f t="shared" si="65"/>
        <v>Unitil-Basic Service Adjustment Factor (BSAF)-43891</v>
      </c>
      <c r="G2094" s="11" t="s">
        <v>131</v>
      </c>
      <c r="H2094" s="11" t="s">
        <v>49</v>
      </c>
      <c r="I2094" s="11" t="s">
        <v>132</v>
      </c>
      <c r="J2094" s="11" t="s">
        <v>141</v>
      </c>
      <c r="K2094" s="11" t="str">
        <f>IFERROR(INDEX('EDC Component Dictionary'!$C$5:$C$37,MATCH('Rates Database'!J2094,'EDC Component Dictionary'!$B$5:$B$37,0)), "Energy Supply")</f>
        <v>Distribution System</v>
      </c>
      <c r="L2094" s="12">
        <v>-1.5200000000000001E-3</v>
      </c>
      <c r="M2094" s="12"/>
    </row>
    <row r="2095" spans="1:13" x14ac:dyDescent="0.3">
      <c r="A2095" s="18">
        <v>2093</v>
      </c>
      <c r="B2095" s="18">
        <f t="shared" si="64"/>
        <v>2020</v>
      </c>
      <c r="C2095" s="17">
        <v>43862</v>
      </c>
      <c r="D2095" s="18" t="s">
        <v>130</v>
      </c>
      <c r="E2095" s="18" t="s">
        <v>36</v>
      </c>
      <c r="F2095" s="18" t="str">
        <f t="shared" si="65"/>
        <v>Unitil-Basic Service Adjustment Factor (BSAF)-43862</v>
      </c>
      <c r="G2095" s="11" t="s">
        <v>131</v>
      </c>
      <c r="H2095" s="11" t="s">
        <v>49</v>
      </c>
      <c r="I2095" s="11" t="s">
        <v>132</v>
      </c>
      <c r="J2095" s="11" t="s">
        <v>141</v>
      </c>
      <c r="K2095" s="11" t="str">
        <f>IFERROR(INDEX('EDC Component Dictionary'!$C$5:$C$37,MATCH('Rates Database'!J2095,'EDC Component Dictionary'!$B$5:$B$37,0)), "Energy Supply")</f>
        <v>Distribution System</v>
      </c>
      <c r="L2095" s="12">
        <v>-1.5200000000000001E-3</v>
      </c>
      <c r="M2095" s="12"/>
    </row>
    <row r="2096" spans="1:13" x14ac:dyDescent="0.3">
      <c r="A2096" s="18">
        <v>2094</v>
      </c>
      <c r="B2096" s="18">
        <f t="shared" si="64"/>
        <v>2020</v>
      </c>
      <c r="C2096" s="17">
        <v>43831</v>
      </c>
      <c r="D2096" s="18" t="s">
        <v>130</v>
      </c>
      <c r="E2096" s="18" t="s">
        <v>36</v>
      </c>
      <c r="F2096" s="18" t="str">
        <f t="shared" si="65"/>
        <v>Unitil-Basic Service Adjustment Factor (BSAF)-43831</v>
      </c>
      <c r="G2096" s="11" t="s">
        <v>131</v>
      </c>
      <c r="H2096" s="11" t="s">
        <v>49</v>
      </c>
      <c r="I2096" s="11" t="s">
        <v>132</v>
      </c>
      <c r="J2096" s="11" t="s">
        <v>141</v>
      </c>
      <c r="K2096" s="11" t="str">
        <f>IFERROR(INDEX('EDC Component Dictionary'!$C$5:$C$37,MATCH('Rates Database'!J2096,'EDC Component Dictionary'!$B$5:$B$37,0)), "Energy Supply")</f>
        <v>Distribution System</v>
      </c>
      <c r="L2096" s="12">
        <v>-1.5200000000000001E-3</v>
      </c>
      <c r="M2096" s="12"/>
    </row>
    <row r="2097" spans="1:13" x14ac:dyDescent="0.3">
      <c r="A2097" s="18">
        <v>2095</v>
      </c>
      <c r="B2097" s="18">
        <f t="shared" si="64"/>
        <v>2019</v>
      </c>
      <c r="C2097" s="17">
        <v>43800</v>
      </c>
      <c r="D2097" s="18" t="s">
        <v>130</v>
      </c>
      <c r="E2097" s="18" t="s">
        <v>36</v>
      </c>
      <c r="F2097" s="18" t="str">
        <f t="shared" si="65"/>
        <v>Unitil-Basic Service Adjustment Factor (BSAF)-43800</v>
      </c>
      <c r="G2097" s="11" t="s">
        <v>131</v>
      </c>
      <c r="H2097" s="11" t="s">
        <v>49</v>
      </c>
      <c r="I2097" s="11" t="s">
        <v>132</v>
      </c>
      <c r="J2097" s="11" t="s">
        <v>141</v>
      </c>
      <c r="K2097" s="11" t="str">
        <f>IFERROR(INDEX('EDC Component Dictionary'!$C$5:$C$37,MATCH('Rates Database'!J2097,'EDC Component Dictionary'!$B$5:$B$37,0)), "Energy Supply")</f>
        <v>Distribution System</v>
      </c>
      <c r="L2097" s="12">
        <v>-1.1800000000000001E-3</v>
      </c>
      <c r="M2097" s="12"/>
    </row>
    <row r="2098" spans="1:13" x14ac:dyDescent="0.3">
      <c r="A2098" s="18">
        <v>2096</v>
      </c>
      <c r="B2098" s="18">
        <f t="shared" si="64"/>
        <v>2019</v>
      </c>
      <c r="C2098" s="17">
        <v>43770</v>
      </c>
      <c r="D2098" s="18" t="s">
        <v>130</v>
      </c>
      <c r="E2098" s="18" t="s">
        <v>36</v>
      </c>
      <c r="F2098" s="18" t="str">
        <f t="shared" si="65"/>
        <v>Unitil-Basic Service Adjustment Factor (BSAF)-43770</v>
      </c>
      <c r="G2098" s="11" t="s">
        <v>131</v>
      </c>
      <c r="H2098" s="11" t="s">
        <v>49</v>
      </c>
      <c r="I2098" s="11" t="s">
        <v>132</v>
      </c>
      <c r="J2098" s="11" t="s">
        <v>141</v>
      </c>
      <c r="K2098" s="11" t="str">
        <f>IFERROR(INDEX('EDC Component Dictionary'!$C$5:$C$37,MATCH('Rates Database'!J2098,'EDC Component Dictionary'!$B$5:$B$37,0)), "Energy Supply")</f>
        <v>Distribution System</v>
      </c>
      <c r="L2098" s="12">
        <v>-1.1800000000000001E-3</v>
      </c>
      <c r="M2098" s="12"/>
    </row>
    <row r="2099" spans="1:13" x14ac:dyDescent="0.3">
      <c r="A2099" s="18">
        <v>2097</v>
      </c>
      <c r="B2099" s="18">
        <f t="shared" si="64"/>
        <v>2019</v>
      </c>
      <c r="C2099" s="17">
        <v>43739</v>
      </c>
      <c r="D2099" s="18" t="s">
        <v>130</v>
      </c>
      <c r="E2099" s="18" t="s">
        <v>36</v>
      </c>
      <c r="F2099" s="18" t="str">
        <f t="shared" si="65"/>
        <v>Unitil-Basic Service Adjustment Factor (BSAF)-43739</v>
      </c>
      <c r="G2099" s="11" t="s">
        <v>131</v>
      </c>
      <c r="H2099" s="11" t="s">
        <v>49</v>
      </c>
      <c r="I2099" s="11" t="s">
        <v>132</v>
      </c>
      <c r="J2099" s="11" t="s">
        <v>141</v>
      </c>
      <c r="K2099" s="11" t="str">
        <f>IFERROR(INDEX('EDC Component Dictionary'!$C$5:$C$37,MATCH('Rates Database'!J2099,'EDC Component Dictionary'!$B$5:$B$37,0)), "Energy Supply")</f>
        <v>Distribution System</v>
      </c>
      <c r="L2099" s="12">
        <v>-1.1800000000000001E-3</v>
      </c>
      <c r="M2099" s="12"/>
    </row>
    <row r="2100" spans="1:13" x14ac:dyDescent="0.3">
      <c r="A2100" s="18">
        <v>2098</v>
      </c>
      <c r="B2100" s="18">
        <f t="shared" si="64"/>
        <v>2019</v>
      </c>
      <c r="C2100" s="17">
        <v>43709</v>
      </c>
      <c r="D2100" s="18" t="s">
        <v>130</v>
      </c>
      <c r="E2100" s="18" t="s">
        <v>36</v>
      </c>
      <c r="F2100" s="18" t="str">
        <f t="shared" si="65"/>
        <v>Unitil-Basic Service Adjustment Factor (BSAF)-43709</v>
      </c>
      <c r="G2100" s="11" t="s">
        <v>131</v>
      </c>
      <c r="H2100" s="11" t="s">
        <v>49</v>
      </c>
      <c r="I2100" s="11" t="s">
        <v>132</v>
      </c>
      <c r="J2100" s="11" t="s">
        <v>141</v>
      </c>
      <c r="K2100" s="11" t="str">
        <f>IFERROR(INDEX('EDC Component Dictionary'!$C$5:$C$37,MATCH('Rates Database'!J2100,'EDC Component Dictionary'!$B$5:$B$37,0)), "Energy Supply")</f>
        <v>Distribution System</v>
      </c>
      <c r="L2100" s="12">
        <v>-1.1800000000000001E-3</v>
      </c>
      <c r="M2100" s="12"/>
    </row>
    <row r="2101" spans="1:13" x14ac:dyDescent="0.3">
      <c r="A2101" s="18">
        <v>2099</v>
      </c>
      <c r="B2101" s="18">
        <f t="shared" si="64"/>
        <v>2019</v>
      </c>
      <c r="C2101" s="17">
        <v>43678</v>
      </c>
      <c r="D2101" s="18" t="s">
        <v>130</v>
      </c>
      <c r="E2101" s="18" t="s">
        <v>36</v>
      </c>
      <c r="F2101" s="18" t="str">
        <f t="shared" si="65"/>
        <v>Unitil-Basic Service Adjustment Factor (BSAF)-43678</v>
      </c>
      <c r="G2101" s="11" t="s">
        <v>131</v>
      </c>
      <c r="H2101" s="11" t="s">
        <v>49</v>
      </c>
      <c r="I2101" s="11" t="s">
        <v>132</v>
      </c>
      <c r="J2101" s="11" t="s">
        <v>141</v>
      </c>
      <c r="K2101" s="11" t="str">
        <f>IFERROR(INDEX('EDC Component Dictionary'!$C$5:$C$37,MATCH('Rates Database'!J2101,'EDC Component Dictionary'!$B$5:$B$37,0)), "Energy Supply")</f>
        <v>Distribution System</v>
      </c>
      <c r="L2101" s="12">
        <v>-1.1800000000000001E-3</v>
      </c>
      <c r="M2101" s="12"/>
    </row>
    <row r="2102" spans="1:13" x14ac:dyDescent="0.3">
      <c r="A2102" s="18">
        <v>2100</v>
      </c>
      <c r="B2102" s="18">
        <f t="shared" si="64"/>
        <v>2019</v>
      </c>
      <c r="C2102" s="17">
        <v>43647</v>
      </c>
      <c r="D2102" s="18" t="s">
        <v>130</v>
      </c>
      <c r="E2102" s="18" t="s">
        <v>36</v>
      </c>
      <c r="F2102" s="18" t="str">
        <f t="shared" si="65"/>
        <v>Unitil-Basic Service Adjustment Factor (BSAF)-43647</v>
      </c>
      <c r="G2102" s="11" t="s">
        <v>131</v>
      </c>
      <c r="H2102" s="11" t="s">
        <v>49</v>
      </c>
      <c r="I2102" s="11" t="s">
        <v>132</v>
      </c>
      <c r="J2102" s="11" t="s">
        <v>141</v>
      </c>
      <c r="K2102" s="11" t="str">
        <f>IFERROR(INDEX('EDC Component Dictionary'!$C$5:$C$37,MATCH('Rates Database'!J2102,'EDC Component Dictionary'!$B$5:$B$37,0)), "Energy Supply")</f>
        <v>Distribution System</v>
      </c>
      <c r="L2102" s="12">
        <v>-1.1800000000000001E-3</v>
      </c>
      <c r="M2102" s="12"/>
    </row>
    <row r="2103" spans="1:13" x14ac:dyDescent="0.3">
      <c r="A2103" s="18">
        <v>2101</v>
      </c>
      <c r="B2103" s="18">
        <f t="shared" si="64"/>
        <v>2019</v>
      </c>
      <c r="C2103" s="17">
        <v>43617</v>
      </c>
      <c r="D2103" s="18" t="s">
        <v>130</v>
      </c>
      <c r="E2103" s="18" t="s">
        <v>36</v>
      </c>
      <c r="F2103" s="18" t="str">
        <f t="shared" si="65"/>
        <v>Unitil-Basic Service Adjustment Factor (BSAF)-43617</v>
      </c>
      <c r="G2103" s="11" t="s">
        <v>131</v>
      </c>
      <c r="H2103" s="11" t="s">
        <v>49</v>
      </c>
      <c r="I2103" s="11" t="s">
        <v>132</v>
      </c>
      <c r="J2103" s="11" t="s">
        <v>141</v>
      </c>
      <c r="K2103" s="11" t="str">
        <f>IFERROR(INDEX('EDC Component Dictionary'!$C$5:$C$37,MATCH('Rates Database'!J2103,'EDC Component Dictionary'!$B$5:$B$37,0)), "Energy Supply")</f>
        <v>Distribution System</v>
      </c>
      <c r="L2103" s="12">
        <v>-1.1800000000000001E-3</v>
      </c>
      <c r="M2103" s="12"/>
    </row>
    <row r="2104" spans="1:13" x14ac:dyDescent="0.3">
      <c r="A2104" s="18">
        <v>2102</v>
      </c>
      <c r="B2104" s="18">
        <f t="shared" si="64"/>
        <v>2019</v>
      </c>
      <c r="C2104" s="17">
        <v>43586</v>
      </c>
      <c r="D2104" s="18" t="s">
        <v>130</v>
      </c>
      <c r="E2104" s="18" t="s">
        <v>36</v>
      </c>
      <c r="F2104" s="18" t="str">
        <f t="shared" si="65"/>
        <v>Unitil-Basic Service Adjustment Factor (BSAF)-43586</v>
      </c>
      <c r="G2104" s="11" t="s">
        <v>131</v>
      </c>
      <c r="H2104" s="11" t="s">
        <v>49</v>
      </c>
      <c r="I2104" s="11" t="s">
        <v>132</v>
      </c>
      <c r="J2104" s="11" t="s">
        <v>141</v>
      </c>
      <c r="K2104" s="11" t="str">
        <f>IFERROR(INDEX('EDC Component Dictionary'!$C$5:$C$37,MATCH('Rates Database'!J2104,'EDC Component Dictionary'!$B$5:$B$37,0)), "Energy Supply")</f>
        <v>Distribution System</v>
      </c>
      <c r="L2104" s="12">
        <v>-1.1800000000000001E-3</v>
      </c>
      <c r="M2104" s="12"/>
    </row>
    <row r="2105" spans="1:13" x14ac:dyDescent="0.3">
      <c r="A2105" s="18">
        <v>2103</v>
      </c>
      <c r="B2105" s="18">
        <f t="shared" si="64"/>
        <v>2019</v>
      </c>
      <c r="C2105" s="17">
        <v>43556</v>
      </c>
      <c r="D2105" s="18" t="s">
        <v>130</v>
      </c>
      <c r="E2105" s="18" t="s">
        <v>36</v>
      </c>
      <c r="F2105" s="18" t="str">
        <f t="shared" si="65"/>
        <v>Unitil-Basic Service Adjustment Factor (BSAF)-43556</v>
      </c>
      <c r="G2105" s="11" t="s">
        <v>131</v>
      </c>
      <c r="H2105" s="11" t="s">
        <v>49</v>
      </c>
      <c r="I2105" s="11" t="s">
        <v>132</v>
      </c>
      <c r="J2105" s="11" t="s">
        <v>141</v>
      </c>
      <c r="K2105" s="11" t="str">
        <f>IFERROR(INDEX('EDC Component Dictionary'!$C$5:$C$37,MATCH('Rates Database'!J2105,'EDC Component Dictionary'!$B$5:$B$37,0)), "Energy Supply")</f>
        <v>Distribution System</v>
      </c>
      <c r="L2105" s="12">
        <v>-1.1800000000000001E-3</v>
      </c>
      <c r="M2105" s="12"/>
    </row>
    <row r="2106" spans="1:13" x14ac:dyDescent="0.3">
      <c r="A2106" s="18">
        <v>2104</v>
      </c>
      <c r="B2106" s="18">
        <f t="shared" si="64"/>
        <v>2019</v>
      </c>
      <c r="C2106" s="17">
        <v>43525</v>
      </c>
      <c r="D2106" s="18" t="s">
        <v>130</v>
      </c>
      <c r="E2106" s="18" t="s">
        <v>36</v>
      </c>
      <c r="F2106" s="18" t="str">
        <f t="shared" si="65"/>
        <v>Unitil-Basic Service Adjustment Factor (BSAF)-43525</v>
      </c>
      <c r="G2106" s="11" t="s">
        <v>131</v>
      </c>
      <c r="H2106" s="11" t="s">
        <v>49</v>
      </c>
      <c r="I2106" s="11" t="s">
        <v>132</v>
      </c>
      <c r="J2106" s="11" t="s">
        <v>141</v>
      </c>
      <c r="K2106" s="11" t="str">
        <f>IFERROR(INDEX('EDC Component Dictionary'!$C$5:$C$37,MATCH('Rates Database'!J2106,'EDC Component Dictionary'!$B$5:$B$37,0)), "Energy Supply")</f>
        <v>Distribution System</v>
      </c>
      <c r="L2106" s="12">
        <v>-1.1800000000000001E-3</v>
      </c>
      <c r="M2106" s="12"/>
    </row>
    <row r="2107" spans="1:13" x14ac:dyDescent="0.3">
      <c r="A2107" s="18">
        <v>2105</v>
      </c>
      <c r="B2107" s="18">
        <f t="shared" si="64"/>
        <v>2019</v>
      </c>
      <c r="C2107" s="17">
        <v>43497</v>
      </c>
      <c r="D2107" s="18" t="s">
        <v>130</v>
      </c>
      <c r="E2107" s="18" t="s">
        <v>36</v>
      </c>
      <c r="F2107" s="18" t="str">
        <f t="shared" si="65"/>
        <v>Unitil-Basic Service Adjustment Factor (BSAF)-43497</v>
      </c>
      <c r="G2107" s="11" t="s">
        <v>131</v>
      </c>
      <c r="H2107" s="11" t="s">
        <v>49</v>
      </c>
      <c r="I2107" s="11" t="s">
        <v>132</v>
      </c>
      <c r="J2107" s="11" t="s">
        <v>141</v>
      </c>
      <c r="K2107" s="11" t="str">
        <f>IFERROR(INDEX('EDC Component Dictionary'!$C$5:$C$37,MATCH('Rates Database'!J2107,'EDC Component Dictionary'!$B$5:$B$37,0)), "Energy Supply")</f>
        <v>Distribution System</v>
      </c>
      <c r="L2107" s="12">
        <v>-1.1800000000000001E-3</v>
      </c>
      <c r="M2107" s="12"/>
    </row>
    <row r="2108" spans="1:13" x14ac:dyDescent="0.3">
      <c r="A2108" s="18">
        <v>2106</v>
      </c>
      <c r="B2108" s="18">
        <f t="shared" si="64"/>
        <v>2019</v>
      </c>
      <c r="C2108" s="17">
        <v>43466</v>
      </c>
      <c r="D2108" s="18" t="s">
        <v>130</v>
      </c>
      <c r="E2108" s="18" t="s">
        <v>36</v>
      </c>
      <c r="F2108" s="18" t="str">
        <f t="shared" si="65"/>
        <v>Unitil-Basic Service Adjustment Factor (BSAF)-43466</v>
      </c>
      <c r="G2108" s="11" t="s">
        <v>131</v>
      </c>
      <c r="H2108" s="11" t="s">
        <v>49</v>
      </c>
      <c r="I2108" s="11" t="s">
        <v>132</v>
      </c>
      <c r="J2108" s="11" t="s">
        <v>141</v>
      </c>
      <c r="K2108" s="11" t="str">
        <f>IFERROR(INDEX('EDC Component Dictionary'!$C$5:$C$37,MATCH('Rates Database'!J2108,'EDC Component Dictionary'!$B$5:$B$37,0)), "Energy Supply")</f>
        <v>Distribution System</v>
      </c>
      <c r="L2108" s="12">
        <v>-1.1800000000000001E-3</v>
      </c>
      <c r="M2108" s="12"/>
    </row>
    <row r="2109" spans="1:13" x14ac:dyDescent="0.3">
      <c r="A2109" s="18">
        <v>2107</v>
      </c>
      <c r="B2109" s="18">
        <f t="shared" si="64"/>
        <v>2023</v>
      </c>
      <c r="C2109" s="17">
        <v>45261</v>
      </c>
      <c r="D2109" s="18" t="s">
        <v>130</v>
      </c>
      <c r="E2109" s="18" t="s">
        <v>36</v>
      </c>
      <c r="F2109" s="18" t="str">
        <f t="shared" si="65"/>
        <v>Unitil-Grid Modernization Factor (GMF)-45261</v>
      </c>
      <c r="G2109" s="11" t="s">
        <v>131</v>
      </c>
      <c r="H2109" s="11" t="s">
        <v>49</v>
      </c>
      <c r="I2109" s="11" t="s">
        <v>132</v>
      </c>
      <c r="J2109" s="11" t="s">
        <v>144</v>
      </c>
      <c r="K2109" s="11" t="str">
        <f>IFERROR(INDEX('EDC Component Dictionary'!$C$5:$C$37,MATCH('Rates Database'!J2109,'EDC Component Dictionary'!$B$5:$B$37,0)), "Energy Supply")</f>
        <v>Distribution System</v>
      </c>
      <c r="L2109" s="12">
        <v>3.6800000000000001E-3</v>
      </c>
      <c r="M2109" s="12"/>
    </row>
    <row r="2110" spans="1:13" x14ac:dyDescent="0.3">
      <c r="A2110" s="18">
        <v>2108</v>
      </c>
      <c r="B2110" s="18">
        <f t="shared" si="64"/>
        <v>2023</v>
      </c>
      <c r="C2110" s="17">
        <v>45231</v>
      </c>
      <c r="D2110" s="18" t="s">
        <v>130</v>
      </c>
      <c r="E2110" s="18" t="s">
        <v>36</v>
      </c>
      <c r="F2110" s="18" t="str">
        <f t="shared" si="65"/>
        <v>Unitil-Grid Modernization Factor (GMF)-45231</v>
      </c>
      <c r="G2110" s="11" t="s">
        <v>131</v>
      </c>
      <c r="H2110" s="11" t="s">
        <v>49</v>
      </c>
      <c r="I2110" s="11" t="s">
        <v>132</v>
      </c>
      <c r="J2110" s="11" t="s">
        <v>144</v>
      </c>
      <c r="K2110" s="11" t="str">
        <f>IFERROR(INDEX('EDC Component Dictionary'!$C$5:$C$37,MATCH('Rates Database'!J2110,'EDC Component Dictionary'!$B$5:$B$37,0)), "Energy Supply")</f>
        <v>Distribution System</v>
      </c>
      <c r="L2110" s="12">
        <v>3.6800000000000001E-3</v>
      </c>
      <c r="M2110" s="12"/>
    </row>
    <row r="2111" spans="1:13" x14ac:dyDescent="0.3">
      <c r="A2111" s="18">
        <v>2109</v>
      </c>
      <c r="B2111" s="18">
        <f t="shared" si="64"/>
        <v>2023</v>
      </c>
      <c r="C2111" s="17">
        <v>45200</v>
      </c>
      <c r="D2111" s="18" t="s">
        <v>130</v>
      </c>
      <c r="E2111" s="18" t="s">
        <v>36</v>
      </c>
      <c r="F2111" s="18" t="str">
        <f t="shared" si="65"/>
        <v>Unitil-Grid Modernization Factor (GMF)-45200</v>
      </c>
      <c r="G2111" s="11" t="s">
        <v>131</v>
      </c>
      <c r="H2111" s="11" t="s">
        <v>49</v>
      </c>
      <c r="I2111" s="11" t="s">
        <v>132</v>
      </c>
      <c r="J2111" s="11" t="s">
        <v>144</v>
      </c>
      <c r="K2111" s="11" t="str">
        <f>IFERROR(INDEX('EDC Component Dictionary'!$C$5:$C$37,MATCH('Rates Database'!J2111,'EDC Component Dictionary'!$B$5:$B$37,0)), "Energy Supply")</f>
        <v>Distribution System</v>
      </c>
      <c r="L2111" s="12">
        <v>3.6800000000000001E-3</v>
      </c>
      <c r="M2111" s="12"/>
    </row>
    <row r="2112" spans="1:13" x14ac:dyDescent="0.3">
      <c r="A2112" s="18">
        <v>2110</v>
      </c>
      <c r="B2112" s="18">
        <f t="shared" si="64"/>
        <v>2023</v>
      </c>
      <c r="C2112" s="17">
        <v>45170</v>
      </c>
      <c r="D2112" s="18" t="s">
        <v>130</v>
      </c>
      <c r="E2112" s="18" t="s">
        <v>36</v>
      </c>
      <c r="F2112" s="18" t="str">
        <f t="shared" si="65"/>
        <v>Unitil-Grid Modernization Factor (GMF)-45170</v>
      </c>
      <c r="G2112" s="11" t="s">
        <v>131</v>
      </c>
      <c r="H2112" s="11" t="s">
        <v>49</v>
      </c>
      <c r="I2112" s="11" t="s">
        <v>132</v>
      </c>
      <c r="J2112" s="11" t="s">
        <v>144</v>
      </c>
      <c r="K2112" s="11" t="str">
        <f>IFERROR(INDEX('EDC Component Dictionary'!$C$5:$C$37,MATCH('Rates Database'!J2112,'EDC Component Dictionary'!$B$5:$B$37,0)), "Energy Supply")</f>
        <v>Distribution System</v>
      </c>
      <c r="L2112" s="12">
        <v>3.6800000000000001E-3</v>
      </c>
      <c r="M2112" s="12"/>
    </row>
    <row r="2113" spans="1:13" x14ac:dyDescent="0.3">
      <c r="A2113" s="18">
        <v>2111</v>
      </c>
      <c r="B2113" s="18">
        <f t="shared" si="64"/>
        <v>2023</v>
      </c>
      <c r="C2113" s="17">
        <v>45139</v>
      </c>
      <c r="D2113" s="18" t="s">
        <v>130</v>
      </c>
      <c r="E2113" s="18" t="s">
        <v>36</v>
      </c>
      <c r="F2113" s="18" t="str">
        <f t="shared" si="65"/>
        <v>Unitil-Grid Modernization Factor (GMF)-45139</v>
      </c>
      <c r="G2113" s="11" t="s">
        <v>131</v>
      </c>
      <c r="H2113" s="11" t="s">
        <v>49</v>
      </c>
      <c r="I2113" s="11" t="s">
        <v>132</v>
      </c>
      <c r="J2113" s="11" t="s">
        <v>144</v>
      </c>
      <c r="K2113" s="11" t="str">
        <f>IFERROR(INDEX('EDC Component Dictionary'!$C$5:$C$37,MATCH('Rates Database'!J2113,'EDC Component Dictionary'!$B$5:$B$37,0)), "Energy Supply")</f>
        <v>Distribution System</v>
      </c>
      <c r="L2113" s="12">
        <v>3.6800000000000001E-3</v>
      </c>
      <c r="M2113" s="12"/>
    </row>
    <row r="2114" spans="1:13" x14ac:dyDescent="0.3">
      <c r="A2114" s="18">
        <v>2112</v>
      </c>
      <c r="B2114" s="18">
        <f t="shared" si="64"/>
        <v>2023</v>
      </c>
      <c r="C2114" s="17">
        <v>45108</v>
      </c>
      <c r="D2114" s="18" t="s">
        <v>130</v>
      </c>
      <c r="E2114" s="18" t="s">
        <v>36</v>
      </c>
      <c r="F2114" s="18" t="str">
        <f t="shared" si="65"/>
        <v>Unitil-Grid Modernization Factor (GMF)-45108</v>
      </c>
      <c r="G2114" s="11" t="s">
        <v>131</v>
      </c>
      <c r="H2114" s="11" t="s">
        <v>49</v>
      </c>
      <c r="I2114" s="11" t="s">
        <v>132</v>
      </c>
      <c r="J2114" s="11" t="s">
        <v>144</v>
      </c>
      <c r="K2114" s="11" t="str">
        <f>IFERROR(INDEX('EDC Component Dictionary'!$C$5:$C$37,MATCH('Rates Database'!J2114,'EDC Component Dictionary'!$B$5:$B$37,0)), "Energy Supply")</f>
        <v>Distribution System</v>
      </c>
      <c r="L2114" s="12">
        <v>3.6800000000000001E-3</v>
      </c>
      <c r="M2114" s="12"/>
    </row>
    <row r="2115" spans="1:13" x14ac:dyDescent="0.3">
      <c r="A2115" s="18">
        <v>2113</v>
      </c>
      <c r="B2115" s="18">
        <f t="shared" ref="B2115:B2178" si="66">YEAR(C2115)</f>
        <v>2023</v>
      </c>
      <c r="C2115" s="17">
        <v>45078</v>
      </c>
      <c r="D2115" s="18" t="s">
        <v>130</v>
      </c>
      <c r="E2115" s="18" t="s">
        <v>36</v>
      </c>
      <c r="F2115" s="18" t="str">
        <f t="shared" si="65"/>
        <v>Unitil-Grid Modernization Factor (GMF)-45078</v>
      </c>
      <c r="G2115" s="11" t="s">
        <v>131</v>
      </c>
      <c r="H2115" s="11" t="s">
        <v>49</v>
      </c>
      <c r="I2115" s="11" t="s">
        <v>132</v>
      </c>
      <c r="J2115" s="11" t="s">
        <v>144</v>
      </c>
      <c r="K2115" s="11" t="str">
        <f>IFERROR(INDEX('EDC Component Dictionary'!$C$5:$C$37,MATCH('Rates Database'!J2115,'EDC Component Dictionary'!$B$5:$B$37,0)), "Energy Supply")</f>
        <v>Distribution System</v>
      </c>
      <c r="L2115" s="12">
        <v>3.6800000000000001E-3</v>
      </c>
      <c r="M2115" s="12"/>
    </row>
    <row r="2116" spans="1:13" x14ac:dyDescent="0.3">
      <c r="A2116" s="18">
        <v>2114</v>
      </c>
      <c r="B2116" s="18">
        <f t="shared" si="66"/>
        <v>2023</v>
      </c>
      <c r="C2116" s="17">
        <v>45047</v>
      </c>
      <c r="D2116" s="18" t="s">
        <v>130</v>
      </c>
      <c r="E2116" s="18" t="s">
        <v>36</v>
      </c>
      <c r="F2116" s="18" t="str">
        <f t="shared" ref="F2116:F2179" si="67">_xlfn.CONCAT(E2116,"-",J2116,"-",C2116)</f>
        <v>Unitil-Grid Modernization Factor (GMF)-45047</v>
      </c>
      <c r="G2116" s="11" t="s">
        <v>131</v>
      </c>
      <c r="H2116" s="11" t="s">
        <v>49</v>
      </c>
      <c r="I2116" s="11" t="s">
        <v>132</v>
      </c>
      <c r="J2116" s="11" t="s">
        <v>144</v>
      </c>
      <c r="K2116" s="11" t="str">
        <f>IFERROR(INDEX('EDC Component Dictionary'!$C$5:$C$37,MATCH('Rates Database'!J2116,'EDC Component Dictionary'!$B$5:$B$37,0)), "Energy Supply")</f>
        <v>Distribution System</v>
      </c>
      <c r="L2116" s="12">
        <v>1.4E-3</v>
      </c>
      <c r="M2116" s="12"/>
    </row>
    <row r="2117" spans="1:13" x14ac:dyDescent="0.3">
      <c r="A2117" s="18">
        <v>2115</v>
      </c>
      <c r="B2117" s="18">
        <f t="shared" si="66"/>
        <v>2023</v>
      </c>
      <c r="C2117" s="17">
        <v>45017</v>
      </c>
      <c r="D2117" s="18" t="s">
        <v>130</v>
      </c>
      <c r="E2117" s="18" t="s">
        <v>36</v>
      </c>
      <c r="F2117" s="18" t="str">
        <f t="shared" si="67"/>
        <v>Unitil-Grid Modernization Factor (GMF)-45017</v>
      </c>
      <c r="G2117" s="11" t="s">
        <v>131</v>
      </c>
      <c r="H2117" s="11" t="s">
        <v>49</v>
      </c>
      <c r="I2117" s="11" t="s">
        <v>132</v>
      </c>
      <c r="J2117" s="11" t="s">
        <v>144</v>
      </c>
      <c r="K2117" s="11" t="str">
        <f>IFERROR(INDEX('EDC Component Dictionary'!$C$5:$C$37,MATCH('Rates Database'!J2117,'EDC Component Dictionary'!$B$5:$B$37,0)), "Energy Supply")</f>
        <v>Distribution System</v>
      </c>
      <c r="L2117" s="12">
        <v>1.4E-3</v>
      </c>
      <c r="M2117" s="12"/>
    </row>
    <row r="2118" spans="1:13" x14ac:dyDescent="0.3">
      <c r="A2118" s="18">
        <v>2116</v>
      </c>
      <c r="B2118" s="18">
        <f t="shared" si="66"/>
        <v>2023</v>
      </c>
      <c r="C2118" s="17">
        <v>44986</v>
      </c>
      <c r="D2118" s="18" t="s">
        <v>130</v>
      </c>
      <c r="E2118" s="18" t="s">
        <v>36</v>
      </c>
      <c r="F2118" s="18" t="str">
        <f t="shared" si="67"/>
        <v>Unitil-Grid Modernization Factor (GMF)-44986</v>
      </c>
      <c r="G2118" s="11" t="s">
        <v>131</v>
      </c>
      <c r="H2118" s="11" t="s">
        <v>49</v>
      </c>
      <c r="I2118" s="11" t="s">
        <v>132</v>
      </c>
      <c r="J2118" s="11" t="s">
        <v>144</v>
      </c>
      <c r="K2118" s="11" t="str">
        <f>IFERROR(INDEX('EDC Component Dictionary'!$C$5:$C$37,MATCH('Rates Database'!J2118,'EDC Component Dictionary'!$B$5:$B$37,0)), "Energy Supply")</f>
        <v>Distribution System</v>
      </c>
      <c r="L2118" s="12">
        <v>1.4E-3</v>
      </c>
      <c r="M2118" s="12"/>
    </row>
    <row r="2119" spans="1:13" x14ac:dyDescent="0.3">
      <c r="A2119" s="18">
        <v>2117</v>
      </c>
      <c r="B2119" s="18">
        <f t="shared" si="66"/>
        <v>2023</v>
      </c>
      <c r="C2119" s="17">
        <v>44958</v>
      </c>
      <c r="D2119" s="18" t="s">
        <v>130</v>
      </c>
      <c r="E2119" s="18" t="s">
        <v>36</v>
      </c>
      <c r="F2119" s="18" t="str">
        <f t="shared" si="67"/>
        <v>Unitil-Grid Modernization Factor (GMF)-44958</v>
      </c>
      <c r="G2119" s="11" t="s">
        <v>131</v>
      </c>
      <c r="H2119" s="11" t="s">
        <v>49</v>
      </c>
      <c r="I2119" s="11" t="s">
        <v>132</v>
      </c>
      <c r="J2119" s="11" t="s">
        <v>144</v>
      </c>
      <c r="K2119" s="11" t="str">
        <f>IFERROR(INDEX('EDC Component Dictionary'!$C$5:$C$37,MATCH('Rates Database'!J2119,'EDC Component Dictionary'!$B$5:$B$37,0)), "Energy Supply")</f>
        <v>Distribution System</v>
      </c>
      <c r="L2119" s="12">
        <v>1.4E-3</v>
      </c>
      <c r="M2119" s="12"/>
    </row>
    <row r="2120" spans="1:13" x14ac:dyDescent="0.3">
      <c r="A2120" s="18">
        <v>2118</v>
      </c>
      <c r="B2120" s="18">
        <f t="shared" si="66"/>
        <v>2023</v>
      </c>
      <c r="C2120" s="17">
        <v>44927</v>
      </c>
      <c r="D2120" s="18" t="s">
        <v>130</v>
      </c>
      <c r="E2120" s="18" t="s">
        <v>36</v>
      </c>
      <c r="F2120" s="18" t="str">
        <f t="shared" si="67"/>
        <v>Unitil-Grid Modernization Factor (GMF)-44927</v>
      </c>
      <c r="G2120" s="11" t="s">
        <v>131</v>
      </c>
      <c r="H2120" s="11" t="s">
        <v>49</v>
      </c>
      <c r="I2120" s="11" t="s">
        <v>132</v>
      </c>
      <c r="J2120" s="11" t="s">
        <v>144</v>
      </c>
      <c r="K2120" s="11" t="str">
        <f>IFERROR(INDEX('EDC Component Dictionary'!$C$5:$C$37,MATCH('Rates Database'!J2120,'EDC Component Dictionary'!$B$5:$B$37,0)), "Energy Supply")</f>
        <v>Distribution System</v>
      </c>
      <c r="L2120" s="12">
        <v>1.4E-3</v>
      </c>
      <c r="M2120" s="12"/>
    </row>
    <row r="2121" spans="1:13" x14ac:dyDescent="0.3">
      <c r="A2121" s="18">
        <v>2119</v>
      </c>
      <c r="B2121" s="18">
        <f t="shared" si="66"/>
        <v>2022</v>
      </c>
      <c r="C2121" s="17">
        <v>44896</v>
      </c>
      <c r="D2121" s="18" t="s">
        <v>130</v>
      </c>
      <c r="E2121" s="18" t="s">
        <v>36</v>
      </c>
      <c r="F2121" s="18" t="str">
        <f t="shared" si="67"/>
        <v>Unitil-Grid Modernization Factor (GMF)-44896</v>
      </c>
      <c r="G2121" s="11" t="s">
        <v>131</v>
      </c>
      <c r="H2121" s="11" t="s">
        <v>49</v>
      </c>
      <c r="I2121" s="11" t="s">
        <v>132</v>
      </c>
      <c r="J2121" s="11" t="s">
        <v>144</v>
      </c>
      <c r="K2121" s="11" t="str">
        <f>IFERROR(INDEX('EDC Component Dictionary'!$C$5:$C$37,MATCH('Rates Database'!J2121,'EDC Component Dictionary'!$B$5:$B$37,0)), "Energy Supply")</f>
        <v>Distribution System</v>
      </c>
      <c r="L2121" s="12">
        <v>1.4E-3</v>
      </c>
      <c r="M2121" s="12"/>
    </row>
    <row r="2122" spans="1:13" x14ac:dyDescent="0.3">
      <c r="A2122" s="18">
        <v>2120</v>
      </c>
      <c r="B2122" s="18">
        <f t="shared" si="66"/>
        <v>2022</v>
      </c>
      <c r="C2122" s="17">
        <v>44866</v>
      </c>
      <c r="D2122" s="18" t="s">
        <v>130</v>
      </c>
      <c r="E2122" s="18" t="s">
        <v>36</v>
      </c>
      <c r="F2122" s="18" t="str">
        <f t="shared" si="67"/>
        <v>Unitil-Grid Modernization Factor (GMF)-44866</v>
      </c>
      <c r="G2122" s="11" t="s">
        <v>131</v>
      </c>
      <c r="H2122" s="11" t="s">
        <v>49</v>
      </c>
      <c r="I2122" s="11" t="s">
        <v>132</v>
      </c>
      <c r="J2122" s="11" t="s">
        <v>144</v>
      </c>
      <c r="K2122" s="11" t="str">
        <f>IFERROR(INDEX('EDC Component Dictionary'!$C$5:$C$37,MATCH('Rates Database'!J2122,'EDC Component Dictionary'!$B$5:$B$37,0)), "Energy Supply")</f>
        <v>Distribution System</v>
      </c>
      <c r="L2122" s="12">
        <v>1.4E-3</v>
      </c>
      <c r="M2122" s="12"/>
    </row>
    <row r="2123" spans="1:13" x14ac:dyDescent="0.3">
      <c r="A2123" s="18">
        <v>2121</v>
      </c>
      <c r="B2123" s="18">
        <f t="shared" si="66"/>
        <v>2022</v>
      </c>
      <c r="C2123" s="17">
        <v>44835</v>
      </c>
      <c r="D2123" s="18" t="s">
        <v>130</v>
      </c>
      <c r="E2123" s="18" t="s">
        <v>36</v>
      </c>
      <c r="F2123" s="18" t="str">
        <f t="shared" si="67"/>
        <v>Unitil-Grid Modernization Factor (GMF)-44835</v>
      </c>
      <c r="G2123" s="11" t="s">
        <v>131</v>
      </c>
      <c r="H2123" s="11" t="s">
        <v>49</v>
      </c>
      <c r="I2123" s="11" t="s">
        <v>132</v>
      </c>
      <c r="J2123" s="11" t="s">
        <v>144</v>
      </c>
      <c r="K2123" s="11" t="str">
        <f>IFERROR(INDEX('EDC Component Dictionary'!$C$5:$C$37,MATCH('Rates Database'!J2123,'EDC Component Dictionary'!$B$5:$B$37,0)), "Energy Supply")</f>
        <v>Distribution System</v>
      </c>
      <c r="L2123" s="12">
        <v>1.4E-3</v>
      </c>
      <c r="M2123" s="12"/>
    </row>
    <row r="2124" spans="1:13" x14ac:dyDescent="0.3">
      <c r="A2124" s="18">
        <v>2122</v>
      </c>
      <c r="B2124" s="18">
        <f t="shared" si="66"/>
        <v>2022</v>
      </c>
      <c r="C2124" s="17">
        <v>44805</v>
      </c>
      <c r="D2124" s="18" t="s">
        <v>130</v>
      </c>
      <c r="E2124" s="18" t="s">
        <v>36</v>
      </c>
      <c r="F2124" s="18" t="str">
        <f t="shared" si="67"/>
        <v>Unitil-Grid Modernization Factor (GMF)-44805</v>
      </c>
      <c r="G2124" s="11" t="s">
        <v>131</v>
      </c>
      <c r="H2124" s="11" t="s">
        <v>49</v>
      </c>
      <c r="I2124" s="11" t="s">
        <v>132</v>
      </c>
      <c r="J2124" s="11" t="s">
        <v>144</v>
      </c>
      <c r="K2124" s="11" t="str">
        <f>IFERROR(INDEX('EDC Component Dictionary'!$C$5:$C$37,MATCH('Rates Database'!J2124,'EDC Component Dictionary'!$B$5:$B$37,0)), "Energy Supply")</f>
        <v>Distribution System</v>
      </c>
      <c r="L2124" s="12">
        <v>1.4E-3</v>
      </c>
      <c r="M2124" s="12"/>
    </row>
    <row r="2125" spans="1:13" x14ac:dyDescent="0.3">
      <c r="A2125" s="18">
        <v>2123</v>
      </c>
      <c r="B2125" s="18">
        <f t="shared" si="66"/>
        <v>2022</v>
      </c>
      <c r="C2125" s="17">
        <v>44774</v>
      </c>
      <c r="D2125" s="18" t="s">
        <v>130</v>
      </c>
      <c r="E2125" s="18" t="s">
        <v>36</v>
      </c>
      <c r="F2125" s="18" t="str">
        <f t="shared" si="67"/>
        <v>Unitil-Grid Modernization Factor (GMF)-44774</v>
      </c>
      <c r="G2125" s="11" t="s">
        <v>131</v>
      </c>
      <c r="H2125" s="11" t="s">
        <v>49</v>
      </c>
      <c r="I2125" s="11" t="s">
        <v>132</v>
      </c>
      <c r="J2125" s="11" t="s">
        <v>144</v>
      </c>
      <c r="K2125" s="11" t="str">
        <f>IFERROR(INDEX('EDC Component Dictionary'!$C$5:$C$37,MATCH('Rates Database'!J2125,'EDC Component Dictionary'!$B$5:$B$37,0)), "Energy Supply")</f>
        <v>Distribution System</v>
      </c>
      <c r="L2125" s="12">
        <v>1.4E-3</v>
      </c>
      <c r="M2125" s="12"/>
    </row>
    <row r="2126" spans="1:13" x14ac:dyDescent="0.3">
      <c r="A2126" s="18">
        <v>2124</v>
      </c>
      <c r="B2126" s="18">
        <f t="shared" si="66"/>
        <v>2022</v>
      </c>
      <c r="C2126" s="17">
        <v>44743</v>
      </c>
      <c r="D2126" s="18" t="s">
        <v>130</v>
      </c>
      <c r="E2126" s="18" t="s">
        <v>36</v>
      </c>
      <c r="F2126" s="18" t="str">
        <f t="shared" si="67"/>
        <v>Unitil-Grid Modernization Factor (GMF)-44743</v>
      </c>
      <c r="G2126" s="11" t="s">
        <v>131</v>
      </c>
      <c r="H2126" s="11" t="s">
        <v>49</v>
      </c>
      <c r="I2126" s="11" t="s">
        <v>132</v>
      </c>
      <c r="J2126" s="11" t="s">
        <v>144</v>
      </c>
      <c r="K2126" s="11" t="str">
        <f>IFERROR(INDEX('EDC Component Dictionary'!$C$5:$C$37,MATCH('Rates Database'!J2126,'EDC Component Dictionary'!$B$5:$B$37,0)), "Energy Supply")</f>
        <v>Distribution System</v>
      </c>
      <c r="L2126" s="12">
        <v>1.4E-3</v>
      </c>
      <c r="M2126" s="12"/>
    </row>
    <row r="2127" spans="1:13" x14ac:dyDescent="0.3">
      <c r="A2127" s="18">
        <v>2125</v>
      </c>
      <c r="B2127" s="18">
        <f t="shared" si="66"/>
        <v>2022</v>
      </c>
      <c r="C2127" s="17">
        <v>44713</v>
      </c>
      <c r="D2127" s="18" t="s">
        <v>130</v>
      </c>
      <c r="E2127" s="18" t="s">
        <v>36</v>
      </c>
      <c r="F2127" s="18" t="str">
        <f t="shared" si="67"/>
        <v>Unitil-Grid Modernization Factor (GMF)-44713</v>
      </c>
      <c r="G2127" s="11" t="s">
        <v>131</v>
      </c>
      <c r="H2127" s="11" t="s">
        <v>49</v>
      </c>
      <c r="I2127" s="11" t="s">
        <v>132</v>
      </c>
      <c r="J2127" s="11" t="s">
        <v>144</v>
      </c>
      <c r="K2127" s="11" t="str">
        <f>IFERROR(INDEX('EDC Component Dictionary'!$C$5:$C$37,MATCH('Rates Database'!J2127,'EDC Component Dictionary'!$B$5:$B$37,0)), "Energy Supply")</f>
        <v>Distribution System</v>
      </c>
      <c r="L2127" s="12">
        <v>1.4E-3</v>
      </c>
      <c r="M2127" s="12"/>
    </row>
    <row r="2128" spans="1:13" x14ac:dyDescent="0.3">
      <c r="A2128" s="18">
        <v>2126</v>
      </c>
      <c r="B2128" s="18">
        <f t="shared" si="66"/>
        <v>2022</v>
      </c>
      <c r="C2128" s="17">
        <v>44682</v>
      </c>
      <c r="D2128" s="18" t="s">
        <v>130</v>
      </c>
      <c r="E2128" s="18" t="s">
        <v>36</v>
      </c>
      <c r="F2128" s="18" t="str">
        <f t="shared" si="67"/>
        <v>Unitil-Grid Modernization Factor (GMF)-44682</v>
      </c>
      <c r="G2128" s="11" t="s">
        <v>131</v>
      </c>
      <c r="H2128" s="11" t="s">
        <v>49</v>
      </c>
      <c r="I2128" s="11" t="s">
        <v>132</v>
      </c>
      <c r="J2128" s="11" t="s">
        <v>144</v>
      </c>
      <c r="K2128" s="11" t="str">
        <f>IFERROR(INDEX('EDC Component Dictionary'!$C$5:$C$37,MATCH('Rates Database'!J2128,'EDC Component Dictionary'!$B$5:$B$37,0)), "Energy Supply")</f>
        <v>Distribution System</v>
      </c>
      <c r="L2128" s="12">
        <v>1.6000000000000001E-4</v>
      </c>
      <c r="M2128" s="12"/>
    </row>
    <row r="2129" spans="1:13" x14ac:dyDescent="0.3">
      <c r="A2129" s="18">
        <v>2127</v>
      </c>
      <c r="B2129" s="18">
        <f t="shared" si="66"/>
        <v>2022</v>
      </c>
      <c r="C2129" s="17">
        <v>44652</v>
      </c>
      <c r="D2129" s="18" t="s">
        <v>130</v>
      </c>
      <c r="E2129" s="18" t="s">
        <v>36</v>
      </c>
      <c r="F2129" s="18" t="str">
        <f t="shared" si="67"/>
        <v>Unitil-Grid Modernization Factor (GMF)-44652</v>
      </c>
      <c r="G2129" s="11" t="s">
        <v>131</v>
      </c>
      <c r="H2129" s="11" t="s">
        <v>49</v>
      </c>
      <c r="I2129" s="11" t="s">
        <v>132</v>
      </c>
      <c r="J2129" s="11" t="s">
        <v>144</v>
      </c>
      <c r="K2129" s="11" t="str">
        <f>IFERROR(INDEX('EDC Component Dictionary'!$C$5:$C$37,MATCH('Rates Database'!J2129,'EDC Component Dictionary'!$B$5:$B$37,0)), "Energy Supply")</f>
        <v>Distribution System</v>
      </c>
      <c r="L2129" s="12">
        <v>1.6000000000000001E-4</v>
      </c>
      <c r="M2129" s="12"/>
    </row>
    <row r="2130" spans="1:13" x14ac:dyDescent="0.3">
      <c r="A2130" s="18">
        <v>2128</v>
      </c>
      <c r="B2130" s="18">
        <f t="shared" si="66"/>
        <v>2022</v>
      </c>
      <c r="C2130" s="17">
        <v>44621</v>
      </c>
      <c r="D2130" s="18" t="s">
        <v>130</v>
      </c>
      <c r="E2130" s="18" t="s">
        <v>36</v>
      </c>
      <c r="F2130" s="18" t="str">
        <f t="shared" si="67"/>
        <v>Unitil-Grid Modernization Factor (GMF)-44621</v>
      </c>
      <c r="G2130" s="11" t="s">
        <v>131</v>
      </c>
      <c r="H2130" s="11" t="s">
        <v>49</v>
      </c>
      <c r="I2130" s="11" t="s">
        <v>132</v>
      </c>
      <c r="J2130" s="11" t="s">
        <v>144</v>
      </c>
      <c r="K2130" s="11" t="str">
        <f>IFERROR(INDEX('EDC Component Dictionary'!$C$5:$C$37,MATCH('Rates Database'!J2130,'EDC Component Dictionary'!$B$5:$B$37,0)), "Energy Supply")</f>
        <v>Distribution System</v>
      </c>
      <c r="L2130" s="12">
        <v>1.6000000000000001E-4</v>
      </c>
      <c r="M2130" s="12"/>
    </row>
    <row r="2131" spans="1:13" x14ac:dyDescent="0.3">
      <c r="A2131" s="18">
        <v>2129</v>
      </c>
      <c r="B2131" s="18">
        <f t="shared" si="66"/>
        <v>2022</v>
      </c>
      <c r="C2131" s="17">
        <v>44593</v>
      </c>
      <c r="D2131" s="18" t="s">
        <v>130</v>
      </c>
      <c r="E2131" s="18" t="s">
        <v>36</v>
      </c>
      <c r="F2131" s="18" t="str">
        <f t="shared" si="67"/>
        <v>Unitil-Grid Modernization Factor (GMF)-44593</v>
      </c>
      <c r="G2131" s="11" t="s">
        <v>131</v>
      </c>
      <c r="H2131" s="11" t="s">
        <v>49</v>
      </c>
      <c r="I2131" s="11" t="s">
        <v>132</v>
      </c>
      <c r="J2131" s="11" t="s">
        <v>144</v>
      </c>
      <c r="K2131" s="11" t="str">
        <f>IFERROR(INDEX('EDC Component Dictionary'!$C$5:$C$37,MATCH('Rates Database'!J2131,'EDC Component Dictionary'!$B$5:$B$37,0)), "Energy Supply")</f>
        <v>Distribution System</v>
      </c>
      <c r="L2131" s="12">
        <v>1.6000000000000001E-4</v>
      </c>
      <c r="M2131" s="12"/>
    </row>
    <row r="2132" spans="1:13" x14ac:dyDescent="0.3">
      <c r="A2132" s="18">
        <v>2130</v>
      </c>
      <c r="B2132" s="18">
        <f t="shared" si="66"/>
        <v>2022</v>
      </c>
      <c r="C2132" s="17">
        <v>44562</v>
      </c>
      <c r="D2132" s="18" t="s">
        <v>130</v>
      </c>
      <c r="E2132" s="18" t="s">
        <v>36</v>
      </c>
      <c r="F2132" s="18" t="str">
        <f t="shared" si="67"/>
        <v>Unitil-Grid Modernization Factor (GMF)-44562</v>
      </c>
      <c r="G2132" s="11" t="s">
        <v>131</v>
      </c>
      <c r="H2132" s="11" t="s">
        <v>49</v>
      </c>
      <c r="I2132" s="11" t="s">
        <v>132</v>
      </c>
      <c r="J2132" s="11" t="s">
        <v>144</v>
      </c>
      <c r="K2132" s="11" t="str">
        <f>IFERROR(INDEX('EDC Component Dictionary'!$C$5:$C$37,MATCH('Rates Database'!J2132,'EDC Component Dictionary'!$B$5:$B$37,0)), "Energy Supply")</f>
        <v>Distribution System</v>
      </c>
      <c r="L2132" s="12">
        <v>1.6000000000000001E-4</v>
      </c>
      <c r="M2132" s="12"/>
    </row>
    <row r="2133" spans="1:13" x14ac:dyDescent="0.3">
      <c r="A2133" s="18">
        <v>2131</v>
      </c>
      <c r="B2133" s="18">
        <f t="shared" si="66"/>
        <v>2021</v>
      </c>
      <c r="C2133" s="17">
        <v>44531</v>
      </c>
      <c r="D2133" s="18" t="s">
        <v>130</v>
      </c>
      <c r="E2133" s="18" t="s">
        <v>36</v>
      </c>
      <c r="F2133" s="18" t="str">
        <f t="shared" si="67"/>
        <v>Unitil-Grid Modernization Factor (GMF)-44531</v>
      </c>
      <c r="G2133" s="11" t="s">
        <v>131</v>
      </c>
      <c r="H2133" s="11" t="s">
        <v>49</v>
      </c>
      <c r="I2133" s="11" t="s">
        <v>132</v>
      </c>
      <c r="J2133" s="11" t="s">
        <v>144</v>
      </c>
      <c r="K2133" s="11" t="str">
        <f>IFERROR(INDEX('EDC Component Dictionary'!$C$5:$C$37,MATCH('Rates Database'!J2133,'EDC Component Dictionary'!$B$5:$B$37,0)), "Energy Supply")</f>
        <v>Distribution System</v>
      </c>
      <c r="L2133" s="12">
        <v>1.6000000000000001E-4</v>
      </c>
      <c r="M2133" s="12"/>
    </row>
    <row r="2134" spans="1:13" x14ac:dyDescent="0.3">
      <c r="A2134" s="18">
        <v>2132</v>
      </c>
      <c r="B2134" s="18">
        <f t="shared" si="66"/>
        <v>2021</v>
      </c>
      <c r="C2134" s="17">
        <v>44501</v>
      </c>
      <c r="D2134" s="18" t="s">
        <v>130</v>
      </c>
      <c r="E2134" s="18" t="s">
        <v>36</v>
      </c>
      <c r="F2134" s="18" t="str">
        <f t="shared" si="67"/>
        <v>Unitil-Grid Modernization Factor (GMF)-44501</v>
      </c>
      <c r="G2134" s="11" t="s">
        <v>131</v>
      </c>
      <c r="H2134" s="11" t="s">
        <v>49</v>
      </c>
      <c r="I2134" s="11" t="s">
        <v>132</v>
      </c>
      <c r="J2134" s="11" t="s">
        <v>144</v>
      </c>
      <c r="K2134" s="11" t="str">
        <f>IFERROR(INDEX('EDC Component Dictionary'!$C$5:$C$37,MATCH('Rates Database'!J2134,'EDC Component Dictionary'!$B$5:$B$37,0)), "Energy Supply")</f>
        <v>Distribution System</v>
      </c>
      <c r="L2134" s="12">
        <v>1.6000000000000001E-4</v>
      </c>
      <c r="M2134" s="12"/>
    </row>
    <row r="2135" spans="1:13" x14ac:dyDescent="0.3">
      <c r="A2135" s="18">
        <v>2133</v>
      </c>
      <c r="B2135" s="18">
        <f t="shared" si="66"/>
        <v>2021</v>
      </c>
      <c r="C2135" s="17">
        <v>44470</v>
      </c>
      <c r="D2135" s="18" t="s">
        <v>130</v>
      </c>
      <c r="E2135" s="18" t="s">
        <v>36</v>
      </c>
      <c r="F2135" s="18" t="str">
        <f t="shared" si="67"/>
        <v>Unitil-Grid Modernization Factor (GMF)-44470</v>
      </c>
      <c r="G2135" s="11" t="s">
        <v>131</v>
      </c>
      <c r="H2135" s="11" t="s">
        <v>49</v>
      </c>
      <c r="I2135" s="11" t="s">
        <v>132</v>
      </c>
      <c r="J2135" s="11" t="s">
        <v>144</v>
      </c>
      <c r="K2135" s="11" t="str">
        <f>IFERROR(INDEX('EDC Component Dictionary'!$C$5:$C$37,MATCH('Rates Database'!J2135,'EDC Component Dictionary'!$B$5:$B$37,0)), "Energy Supply")</f>
        <v>Distribution System</v>
      </c>
      <c r="L2135" s="12">
        <v>1.6000000000000001E-4</v>
      </c>
      <c r="M2135" s="12"/>
    </row>
    <row r="2136" spans="1:13" x14ac:dyDescent="0.3">
      <c r="A2136" s="18">
        <v>2134</v>
      </c>
      <c r="B2136" s="18">
        <f t="shared" si="66"/>
        <v>2021</v>
      </c>
      <c r="C2136" s="17">
        <v>44440</v>
      </c>
      <c r="D2136" s="18" t="s">
        <v>130</v>
      </c>
      <c r="E2136" s="18" t="s">
        <v>36</v>
      </c>
      <c r="F2136" s="18" t="str">
        <f t="shared" si="67"/>
        <v>Unitil-Grid Modernization Factor (GMF)-44440</v>
      </c>
      <c r="G2136" s="11" t="s">
        <v>131</v>
      </c>
      <c r="H2136" s="11" t="s">
        <v>49</v>
      </c>
      <c r="I2136" s="11" t="s">
        <v>132</v>
      </c>
      <c r="J2136" s="11" t="s">
        <v>144</v>
      </c>
      <c r="K2136" s="11" t="str">
        <f>IFERROR(INDEX('EDC Component Dictionary'!$C$5:$C$37,MATCH('Rates Database'!J2136,'EDC Component Dictionary'!$B$5:$B$37,0)), "Energy Supply")</f>
        <v>Distribution System</v>
      </c>
      <c r="L2136" s="12">
        <v>1.6000000000000001E-4</v>
      </c>
      <c r="M2136" s="12"/>
    </row>
    <row r="2137" spans="1:13" x14ac:dyDescent="0.3">
      <c r="A2137" s="18">
        <v>2135</v>
      </c>
      <c r="B2137" s="18">
        <f t="shared" si="66"/>
        <v>2021</v>
      </c>
      <c r="C2137" s="17">
        <v>44409</v>
      </c>
      <c r="D2137" s="18" t="s">
        <v>130</v>
      </c>
      <c r="E2137" s="18" t="s">
        <v>36</v>
      </c>
      <c r="F2137" s="18" t="str">
        <f t="shared" si="67"/>
        <v>Unitil-Grid Modernization Factor (GMF)-44409</v>
      </c>
      <c r="G2137" s="11" t="s">
        <v>131</v>
      </c>
      <c r="H2137" s="11" t="s">
        <v>49</v>
      </c>
      <c r="I2137" s="11" t="s">
        <v>132</v>
      </c>
      <c r="J2137" s="11" t="s">
        <v>144</v>
      </c>
      <c r="K2137" s="11" t="str">
        <f>IFERROR(INDEX('EDC Component Dictionary'!$C$5:$C$37,MATCH('Rates Database'!J2137,'EDC Component Dictionary'!$B$5:$B$37,0)), "Energy Supply")</f>
        <v>Distribution System</v>
      </c>
      <c r="L2137" s="12">
        <v>1.6000000000000001E-4</v>
      </c>
      <c r="M2137" s="12"/>
    </row>
    <row r="2138" spans="1:13" x14ac:dyDescent="0.3">
      <c r="A2138" s="18">
        <v>2136</v>
      </c>
      <c r="B2138" s="18">
        <f t="shared" si="66"/>
        <v>2021</v>
      </c>
      <c r="C2138" s="17">
        <v>44378</v>
      </c>
      <c r="D2138" s="18" t="s">
        <v>130</v>
      </c>
      <c r="E2138" s="18" t="s">
        <v>36</v>
      </c>
      <c r="F2138" s="18" t="str">
        <f t="shared" si="67"/>
        <v>Unitil-Grid Modernization Factor (GMF)-44378</v>
      </c>
      <c r="G2138" s="11" t="s">
        <v>131</v>
      </c>
      <c r="H2138" s="11" t="s">
        <v>49</v>
      </c>
      <c r="I2138" s="11" t="s">
        <v>132</v>
      </c>
      <c r="J2138" s="11" t="s">
        <v>144</v>
      </c>
      <c r="K2138" s="11" t="str">
        <f>IFERROR(INDEX('EDC Component Dictionary'!$C$5:$C$37,MATCH('Rates Database'!J2138,'EDC Component Dictionary'!$B$5:$B$37,0)), "Energy Supply")</f>
        <v>Distribution System</v>
      </c>
      <c r="L2138" s="12">
        <v>1.6000000000000001E-4</v>
      </c>
      <c r="M2138" s="12"/>
    </row>
    <row r="2139" spans="1:13" x14ac:dyDescent="0.3">
      <c r="A2139" s="18">
        <v>2137</v>
      </c>
      <c r="B2139" s="18">
        <f t="shared" si="66"/>
        <v>2021</v>
      </c>
      <c r="C2139" s="17">
        <v>44348</v>
      </c>
      <c r="D2139" s="18" t="s">
        <v>130</v>
      </c>
      <c r="E2139" s="18" t="s">
        <v>36</v>
      </c>
      <c r="F2139" s="18" t="str">
        <f t="shared" si="67"/>
        <v>Unitil-Grid Modernization Factor (GMF)-44348</v>
      </c>
      <c r="G2139" s="11" t="s">
        <v>131</v>
      </c>
      <c r="H2139" s="11" t="s">
        <v>49</v>
      </c>
      <c r="I2139" s="11" t="s">
        <v>132</v>
      </c>
      <c r="J2139" s="11" t="s">
        <v>144</v>
      </c>
      <c r="K2139" s="11" t="str">
        <f>IFERROR(INDEX('EDC Component Dictionary'!$C$5:$C$37,MATCH('Rates Database'!J2139,'EDC Component Dictionary'!$B$5:$B$37,0)), "Energy Supply")</f>
        <v>Distribution System</v>
      </c>
      <c r="L2139" s="12">
        <v>1.6000000000000001E-4</v>
      </c>
      <c r="M2139" s="12"/>
    </row>
    <row r="2140" spans="1:13" x14ac:dyDescent="0.3">
      <c r="A2140" s="18">
        <v>2138</v>
      </c>
      <c r="B2140" s="18">
        <f t="shared" si="66"/>
        <v>2021</v>
      </c>
      <c r="C2140" s="17">
        <v>44317</v>
      </c>
      <c r="D2140" s="18" t="s">
        <v>130</v>
      </c>
      <c r="E2140" s="18" t="s">
        <v>36</v>
      </c>
      <c r="F2140" s="18" t="str">
        <f t="shared" si="67"/>
        <v>Unitil-Grid Modernization Factor (GMF)-44317</v>
      </c>
      <c r="G2140" s="11" t="s">
        <v>131</v>
      </c>
      <c r="H2140" s="11" t="s">
        <v>49</v>
      </c>
      <c r="I2140" s="11" t="s">
        <v>132</v>
      </c>
      <c r="J2140" s="11" t="s">
        <v>144</v>
      </c>
      <c r="K2140" s="11" t="str">
        <f>IFERROR(INDEX('EDC Component Dictionary'!$C$5:$C$37,MATCH('Rates Database'!J2140,'EDC Component Dictionary'!$B$5:$B$37,0)), "Energy Supply")</f>
        <v>Distribution System</v>
      </c>
      <c r="L2140" s="12">
        <v>0</v>
      </c>
      <c r="M2140" s="12"/>
    </row>
    <row r="2141" spans="1:13" x14ac:dyDescent="0.3">
      <c r="A2141" s="18">
        <v>2139</v>
      </c>
      <c r="B2141" s="18">
        <f t="shared" si="66"/>
        <v>2021</v>
      </c>
      <c r="C2141" s="17">
        <v>44287</v>
      </c>
      <c r="D2141" s="18" t="s">
        <v>130</v>
      </c>
      <c r="E2141" s="18" t="s">
        <v>36</v>
      </c>
      <c r="F2141" s="18" t="str">
        <f t="shared" si="67"/>
        <v>Unitil-Grid Modernization Factor (GMF)-44287</v>
      </c>
      <c r="G2141" s="11" t="s">
        <v>131</v>
      </c>
      <c r="H2141" s="11" t="s">
        <v>49</v>
      </c>
      <c r="I2141" s="11" t="s">
        <v>132</v>
      </c>
      <c r="J2141" s="11" t="s">
        <v>144</v>
      </c>
      <c r="K2141" s="11" t="str">
        <f>IFERROR(INDEX('EDC Component Dictionary'!$C$5:$C$37,MATCH('Rates Database'!J2141,'EDC Component Dictionary'!$B$5:$B$37,0)), "Energy Supply")</f>
        <v>Distribution System</v>
      </c>
      <c r="L2141" s="12">
        <v>0</v>
      </c>
      <c r="M2141" s="12"/>
    </row>
    <row r="2142" spans="1:13" x14ac:dyDescent="0.3">
      <c r="A2142" s="18">
        <v>2140</v>
      </c>
      <c r="B2142" s="18">
        <f t="shared" si="66"/>
        <v>2021</v>
      </c>
      <c r="C2142" s="17">
        <v>44256</v>
      </c>
      <c r="D2142" s="18" t="s">
        <v>130</v>
      </c>
      <c r="E2142" s="18" t="s">
        <v>36</v>
      </c>
      <c r="F2142" s="18" t="str">
        <f t="shared" si="67"/>
        <v>Unitil-Grid Modernization Factor (GMF)-44256</v>
      </c>
      <c r="G2142" s="11" t="s">
        <v>131</v>
      </c>
      <c r="H2142" s="11" t="s">
        <v>49</v>
      </c>
      <c r="I2142" s="11" t="s">
        <v>132</v>
      </c>
      <c r="J2142" s="11" t="s">
        <v>144</v>
      </c>
      <c r="K2142" s="11" t="str">
        <f>IFERROR(INDEX('EDC Component Dictionary'!$C$5:$C$37,MATCH('Rates Database'!J2142,'EDC Component Dictionary'!$B$5:$B$37,0)), "Energy Supply")</f>
        <v>Distribution System</v>
      </c>
      <c r="L2142" s="12">
        <v>0</v>
      </c>
      <c r="M2142" s="12"/>
    </row>
    <row r="2143" spans="1:13" x14ac:dyDescent="0.3">
      <c r="A2143" s="18">
        <v>2141</v>
      </c>
      <c r="B2143" s="18">
        <f t="shared" si="66"/>
        <v>2021</v>
      </c>
      <c r="C2143" s="17">
        <v>44228</v>
      </c>
      <c r="D2143" s="18" t="s">
        <v>130</v>
      </c>
      <c r="E2143" s="18" t="s">
        <v>36</v>
      </c>
      <c r="F2143" s="18" t="str">
        <f t="shared" si="67"/>
        <v>Unitil-Grid Modernization Factor (GMF)-44228</v>
      </c>
      <c r="G2143" s="11" t="s">
        <v>131</v>
      </c>
      <c r="H2143" s="11" t="s">
        <v>49</v>
      </c>
      <c r="I2143" s="11" t="s">
        <v>132</v>
      </c>
      <c r="J2143" s="11" t="s">
        <v>144</v>
      </c>
      <c r="K2143" s="11" t="str">
        <f>IFERROR(INDEX('EDC Component Dictionary'!$C$5:$C$37,MATCH('Rates Database'!J2143,'EDC Component Dictionary'!$B$5:$B$37,0)), "Energy Supply")</f>
        <v>Distribution System</v>
      </c>
      <c r="L2143" s="12">
        <v>0</v>
      </c>
      <c r="M2143" s="12"/>
    </row>
    <row r="2144" spans="1:13" x14ac:dyDescent="0.3">
      <c r="A2144" s="18">
        <v>2142</v>
      </c>
      <c r="B2144" s="18">
        <f t="shared" si="66"/>
        <v>2021</v>
      </c>
      <c r="C2144" s="17">
        <v>44197</v>
      </c>
      <c r="D2144" s="18" t="s">
        <v>130</v>
      </c>
      <c r="E2144" s="18" t="s">
        <v>36</v>
      </c>
      <c r="F2144" s="18" t="str">
        <f t="shared" si="67"/>
        <v>Unitil-Grid Modernization Factor (GMF)-44197</v>
      </c>
      <c r="G2144" s="11" t="s">
        <v>131</v>
      </c>
      <c r="H2144" s="11" t="s">
        <v>49</v>
      </c>
      <c r="I2144" s="11" t="s">
        <v>132</v>
      </c>
      <c r="J2144" s="11" t="s">
        <v>144</v>
      </c>
      <c r="K2144" s="11" t="str">
        <f>IFERROR(INDEX('EDC Component Dictionary'!$C$5:$C$37,MATCH('Rates Database'!J2144,'EDC Component Dictionary'!$B$5:$B$37,0)), "Energy Supply")</f>
        <v>Distribution System</v>
      </c>
      <c r="L2144" s="12">
        <v>0</v>
      </c>
      <c r="M2144" s="12"/>
    </row>
    <row r="2145" spans="1:13" x14ac:dyDescent="0.3">
      <c r="A2145" s="18">
        <v>2143</v>
      </c>
      <c r="B2145" s="18">
        <f t="shared" si="66"/>
        <v>2020</v>
      </c>
      <c r="C2145" s="17">
        <v>44166</v>
      </c>
      <c r="D2145" s="18" t="s">
        <v>130</v>
      </c>
      <c r="E2145" s="18" t="s">
        <v>36</v>
      </c>
      <c r="F2145" s="18" t="str">
        <f t="shared" si="67"/>
        <v>Unitil-Grid Modernization Factor (GMF)-44166</v>
      </c>
      <c r="G2145" s="11" t="s">
        <v>131</v>
      </c>
      <c r="H2145" s="11" t="s">
        <v>49</v>
      </c>
      <c r="I2145" s="11" t="s">
        <v>132</v>
      </c>
      <c r="J2145" s="11" t="s">
        <v>144</v>
      </c>
      <c r="K2145" s="11" t="str">
        <f>IFERROR(INDEX('EDC Component Dictionary'!$C$5:$C$37,MATCH('Rates Database'!J2145,'EDC Component Dictionary'!$B$5:$B$37,0)), "Energy Supply")</f>
        <v>Distribution System</v>
      </c>
      <c r="L2145" s="12">
        <v>0</v>
      </c>
      <c r="M2145" s="12"/>
    </row>
    <row r="2146" spans="1:13" x14ac:dyDescent="0.3">
      <c r="A2146" s="18">
        <v>2144</v>
      </c>
      <c r="B2146" s="18">
        <f t="shared" si="66"/>
        <v>2020</v>
      </c>
      <c r="C2146" s="17">
        <v>44136</v>
      </c>
      <c r="D2146" s="18" t="s">
        <v>130</v>
      </c>
      <c r="E2146" s="18" t="s">
        <v>36</v>
      </c>
      <c r="F2146" s="18" t="str">
        <f t="shared" si="67"/>
        <v>Unitil-Grid Modernization Factor (GMF)-44136</v>
      </c>
      <c r="G2146" s="11" t="s">
        <v>131</v>
      </c>
      <c r="H2146" s="11" t="s">
        <v>49</v>
      </c>
      <c r="I2146" s="11" t="s">
        <v>132</v>
      </c>
      <c r="J2146" s="11" t="s">
        <v>144</v>
      </c>
      <c r="K2146" s="11" t="str">
        <f>IFERROR(INDEX('EDC Component Dictionary'!$C$5:$C$37,MATCH('Rates Database'!J2146,'EDC Component Dictionary'!$B$5:$B$37,0)), "Energy Supply")</f>
        <v>Distribution System</v>
      </c>
      <c r="L2146" s="12">
        <v>0</v>
      </c>
      <c r="M2146" s="12"/>
    </row>
    <row r="2147" spans="1:13" x14ac:dyDescent="0.3">
      <c r="A2147" s="18">
        <v>2145</v>
      </c>
      <c r="B2147" s="18">
        <f t="shared" si="66"/>
        <v>2020</v>
      </c>
      <c r="C2147" s="17">
        <v>44105</v>
      </c>
      <c r="D2147" s="18" t="s">
        <v>130</v>
      </c>
      <c r="E2147" s="18" t="s">
        <v>36</v>
      </c>
      <c r="F2147" s="18" t="str">
        <f t="shared" si="67"/>
        <v>Unitil-Grid Modernization Factor (GMF)-44105</v>
      </c>
      <c r="G2147" s="11" t="s">
        <v>131</v>
      </c>
      <c r="H2147" s="11" t="s">
        <v>49</v>
      </c>
      <c r="I2147" s="11" t="s">
        <v>132</v>
      </c>
      <c r="J2147" s="11" t="s">
        <v>144</v>
      </c>
      <c r="K2147" s="11" t="str">
        <f>IFERROR(INDEX('EDC Component Dictionary'!$C$5:$C$37,MATCH('Rates Database'!J2147,'EDC Component Dictionary'!$B$5:$B$37,0)), "Energy Supply")</f>
        <v>Distribution System</v>
      </c>
      <c r="L2147" s="12">
        <v>0</v>
      </c>
      <c r="M2147" s="12"/>
    </row>
    <row r="2148" spans="1:13" x14ac:dyDescent="0.3">
      <c r="A2148" s="18">
        <v>2146</v>
      </c>
      <c r="B2148" s="18">
        <f t="shared" si="66"/>
        <v>2020</v>
      </c>
      <c r="C2148" s="17">
        <v>44075</v>
      </c>
      <c r="D2148" s="18" t="s">
        <v>130</v>
      </c>
      <c r="E2148" s="18" t="s">
        <v>36</v>
      </c>
      <c r="F2148" s="18" t="str">
        <f t="shared" si="67"/>
        <v>Unitil-Grid Modernization Factor (GMF)-44075</v>
      </c>
      <c r="G2148" s="11" t="s">
        <v>131</v>
      </c>
      <c r="H2148" s="11" t="s">
        <v>49</v>
      </c>
      <c r="I2148" s="11" t="s">
        <v>132</v>
      </c>
      <c r="J2148" s="11" t="s">
        <v>144</v>
      </c>
      <c r="K2148" s="11" t="str">
        <f>IFERROR(INDEX('EDC Component Dictionary'!$C$5:$C$37,MATCH('Rates Database'!J2148,'EDC Component Dictionary'!$B$5:$B$37,0)), "Energy Supply")</f>
        <v>Distribution System</v>
      </c>
      <c r="L2148" s="12">
        <v>0</v>
      </c>
      <c r="M2148" s="12"/>
    </row>
    <row r="2149" spans="1:13" x14ac:dyDescent="0.3">
      <c r="A2149" s="18">
        <v>2147</v>
      </c>
      <c r="B2149" s="18">
        <f t="shared" si="66"/>
        <v>2020</v>
      </c>
      <c r="C2149" s="17">
        <v>44044</v>
      </c>
      <c r="D2149" s="18" t="s">
        <v>130</v>
      </c>
      <c r="E2149" s="18" t="s">
        <v>36</v>
      </c>
      <c r="F2149" s="18" t="str">
        <f t="shared" si="67"/>
        <v>Unitil-Grid Modernization Factor (GMF)-44044</v>
      </c>
      <c r="G2149" s="11" t="s">
        <v>131</v>
      </c>
      <c r="H2149" s="11" t="s">
        <v>49</v>
      </c>
      <c r="I2149" s="11" t="s">
        <v>132</v>
      </c>
      <c r="J2149" s="11" t="s">
        <v>144</v>
      </c>
      <c r="K2149" s="11" t="str">
        <f>IFERROR(INDEX('EDC Component Dictionary'!$C$5:$C$37,MATCH('Rates Database'!J2149,'EDC Component Dictionary'!$B$5:$B$37,0)), "Energy Supply")</f>
        <v>Distribution System</v>
      </c>
      <c r="L2149" s="12">
        <v>0</v>
      </c>
      <c r="M2149" s="12"/>
    </row>
    <row r="2150" spans="1:13" x14ac:dyDescent="0.3">
      <c r="A2150" s="18">
        <v>2148</v>
      </c>
      <c r="B2150" s="18">
        <f t="shared" si="66"/>
        <v>2020</v>
      </c>
      <c r="C2150" s="17">
        <v>44013</v>
      </c>
      <c r="D2150" s="18" t="s">
        <v>130</v>
      </c>
      <c r="E2150" s="18" t="s">
        <v>36</v>
      </c>
      <c r="F2150" s="18" t="str">
        <f t="shared" si="67"/>
        <v>Unitil-Grid Modernization Factor (GMF)-44013</v>
      </c>
      <c r="G2150" s="11" t="s">
        <v>131</v>
      </c>
      <c r="H2150" s="11" t="s">
        <v>49</v>
      </c>
      <c r="I2150" s="11" t="s">
        <v>132</v>
      </c>
      <c r="J2150" s="11" t="s">
        <v>144</v>
      </c>
      <c r="K2150" s="11" t="str">
        <f>IFERROR(INDEX('EDC Component Dictionary'!$C$5:$C$37,MATCH('Rates Database'!J2150,'EDC Component Dictionary'!$B$5:$B$37,0)), "Energy Supply")</f>
        <v>Distribution System</v>
      </c>
      <c r="L2150" s="12">
        <v>0</v>
      </c>
      <c r="M2150" s="12"/>
    </row>
    <row r="2151" spans="1:13" x14ac:dyDescent="0.3">
      <c r="A2151" s="18">
        <v>2149</v>
      </c>
      <c r="B2151" s="18">
        <f t="shared" si="66"/>
        <v>2020</v>
      </c>
      <c r="C2151" s="17">
        <v>43983</v>
      </c>
      <c r="D2151" s="18" t="s">
        <v>130</v>
      </c>
      <c r="E2151" s="18" t="s">
        <v>36</v>
      </c>
      <c r="F2151" s="18" t="str">
        <f t="shared" si="67"/>
        <v>Unitil-Grid Modernization Factor (GMF)-43983</v>
      </c>
      <c r="G2151" s="11" t="s">
        <v>131</v>
      </c>
      <c r="H2151" s="11" t="s">
        <v>49</v>
      </c>
      <c r="I2151" s="11" t="s">
        <v>132</v>
      </c>
      <c r="J2151" s="11" t="s">
        <v>144</v>
      </c>
      <c r="K2151" s="11" t="str">
        <f>IFERROR(INDEX('EDC Component Dictionary'!$C$5:$C$37,MATCH('Rates Database'!J2151,'EDC Component Dictionary'!$B$5:$B$37,0)), "Energy Supply")</f>
        <v>Distribution System</v>
      </c>
      <c r="L2151" s="12">
        <v>0</v>
      </c>
      <c r="M2151" s="12"/>
    </row>
    <row r="2152" spans="1:13" x14ac:dyDescent="0.3">
      <c r="A2152" s="18">
        <v>2150</v>
      </c>
      <c r="B2152" s="18">
        <f t="shared" si="66"/>
        <v>2020</v>
      </c>
      <c r="C2152" s="17">
        <v>43952</v>
      </c>
      <c r="D2152" s="18" t="s">
        <v>130</v>
      </c>
      <c r="E2152" s="18" t="s">
        <v>36</v>
      </c>
      <c r="F2152" s="18" t="str">
        <f t="shared" si="67"/>
        <v>Unitil-Grid Modernization Factor (GMF)-43952</v>
      </c>
      <c r="G2152" s="11" t="s">
        <v>131</v>
      </c>
      <c r="H2152" s="11" t="s">
        <v>49</v>
      </c>
      <c r="I2152" s="11" t="s">
        <v>132</v>
      </c>
      <c r="J2152" s="11" t="s">
        <v>144</v>
      </c>
      <c r="K2152" s="11" t="str">
        <f>IFERROR(INDEX('EDC Component Dictionary'!$C$5:$C$37,MATCH('Rates Database'!J2152,'EDC Component Dictionary'!$B$5:$B$37,0)), "Energy Supply")</f>
        <v>Distribution System</v>
      </c>
      <c r="L2152" s="12">
        <v>0</v>
      </c>
      <c r="M2152" s="12"/>
    </row>
    <row r="2153" spans="1:13" x14ac:dyDescent="0.3">
      <c r="A2153" s="18">
        <v>2151</v>
      </c>
      <c r="B2153" s="18">
        <f t="shared" si="66"/>
        <v>2020</v>
      </c>
      <c r="C2153" s="17">
        <v>43922</v>
      </c>
      <c r="D2153" s="18" t="s">
        <v>130</v>
      </c>
      <c r="E2153" s="18" t="s">
        <v>36</v>
      </c>
      <c r="F2153" s="18" t="str">
        <f t="shared" si="67"/>
        <v>Unitil-Grid Modernization Factor (GMF)-43922</v>
      </c>
      <c r="G2153" s="11" t="s">
        <v>131</v>
      </c>
      <c r="H2153" s="11" t="s">
        <v>49</v>
      </c>
      <c r="I2153" s="11" t="s">
        <v>132</v>
      </c>
      <c r="J2153" s="11" t="s">
        <v>144</v>
      </c>
      <c r="K2153" s="11" t="str">
        <f>IFERROR(INDEX('EDC Component Dictionary'!$C$5:$C$37,MATCH('Rates Database'!J2153,'EDC Component Dictionary'!$B$5:$B$37,0)), "Energy Supply")</f>
        <v>Distribution System</v>
      </c>
      <c r="L2153" s="12">
        <v>0</v>
      </c>
      <c r="M2153" s="12"/>
    </row>
    <row r="2154" spans="1:13" x14ac:dyDescent="0.3">
      <c r="A2154" s="18">
        <v>2152</v>
      </c>
      <c r="B2154" s="18">
        <f t="shared" si="66"/>
        <v>2020</v>
      </c>
      <c r="C2154" s="17">
        <v>43891</v>
      </c>
      <c r="D2154" s="18" t="s">
        <v>130</v>
      </c>
      <c r="E2154" s="18" t="s">
        <v>36</v>
      </c>
      <c r="F2154" s="18" t="str">
        <f t="shared" si="67"/>
        <v>Unitil-Grid Modernization Factor (GMF)-43891</v>
      </c>
      <c r="G2154" s="11" t="s">
        <v>131</v>
      </c>
      <c r="H2154" s="11" t="s">
        <v>49</v>
      </c>
      <c r="I2154" s="11" t="s">
        <v>132</v>
      </c>
      <c r="J2154" s="11" t="s">
        <v>144</v>
      </c>
      <c r="K2154" s="11" t="str">
        <f>IFERROR(INDEX('EDC Component Dictionary'!$C$5:$C$37,MATCH('Rates Database'!J2154,'EDC Component Dictionary'!$B$5:$B$37,0)), "Energy Supply")</f>
        <v>Distribution System</v>
      </c>
      <c r="L2154" s="12">
        <v>0</v>
      </c>
      <c r="M2154" s="12"/>
    </row>
    <row r="2155" spans="1:13" x14ac:dyDescent="0.3">
      <c r="A2155" s="18">
        <v>2153</v>
      </c>
      <c r="B2155" s="18">
        <f t="shared" si="66"/>
        <v>2020</v>
      </c>
      <c r="C2155" s="17">
        <v>43862</v>
      </c>
      <c r="D2155" s="18" t="s">
        <v>130</v>
      </c>
      <c r="E2155" s="18" t="s">
        <v>36</v>
      </c>
      <c r="F2155" s="18" t="str">
        <f t="shared" si="67"/>
        <v>Unitil-Grid Modernization Factor (GMF)-43862</v>
      </c>
      <c r="G2155" s="11" t="s">
        <v>131</v>
      </c>
      <c r="H2155" s="11" t="s">
        <v>49</v>
      </c>
      <c r="I2155" s="11" t="s">
        <v>132</v>
      </c>
      <c r="J2155" s="11" t="s">
        <v>144</v>
      </c>
      <c r="K2155" s="11" t="str">
        <f>IFERROR(INDEX('EDC Component Dictionary'!$C$5:$C$37,MATCH('Rates Database'!J2155,'EDC Component Dictionary'!$B$5:$B$37,0)), "Energy Supply")</f>
        <v>Distribution System</v>
      </c>
      <c r="L2155" s="12">
        <v>0</v>
      </c>
      <c r="M2155" s="12"/>
    </row>
    <row r="2156" spans="1:13" x14ac:dyDescent="0.3">
      <c r="A2156" s="18">
        <v>2154</v>
      </c>
      <c r="B2156" s="18">
        <f t="shared" si="66"/>
        <v>2020</v>
      </c>
      <c r="C2156" s="17">
        <v>43831</v>
      </c>
      <c r="D2156" s="18" t="s">
        <v>130</v>
      </c>
      <c r="E2156" s="18" t="s">
        <v>36</v>
      </c>
      <c r="F2156" s="18" t="str">
        <f t="shared" si="67"/>
        <v>Unitil-Grid Modernization Factor (GMF)-43831</v>
      </c>
      <c r="G2156" s="11" t="s">
        <v>131</v>
      </c>
      <c r="H2156" s="11" t="s">
        <v>49</v>
      </c>
      <c r="I2156" s="11" t="s">
        <v>132</v>
      </c>
      <c r="J2156" s="11" t="s">
        <v>144</v>
      </c>
      <c r="K2156" s="11" t="str">
        <f>IFERROR(INDEX('EDC Component Dictionary'!$C$5:$C$37,MATCH('Rates Database'!J2156,'EDC Component Dictionary'!$B$5:$B$37,0)), "Energy Supply")</f>
        <v>Distribution System</v>
      </c>
      <c r="L2156" s="12">
        <v>0</v>
      </c>
      <c r="M2156" s="12"/>
    </row>
    <row r="2157" spans="1:13" x14ac:dyDescent="0.3">
      <c r="A2157" s="18">
        <v>2155</v>
      </c>
      <c r="B2157" s="18">
        <f t="shared" si="66"/>
        <v>2019</v>
      </c>
      <c r="C2157" s="17">
        <v>43800</v>
      </c>
      <c r="D2157" s="18" t="s">
        <v>130</v>
      </c>
      <c r="E2157" s="18" t="s">
        <v>36</v>
      </c>
      <c r="F2157" s="18" t="str">
        <f t="shared" si="67"/>
        <v>Unitil-Grid Modernization Factor (GMF)-43800</v>
      </c>
      <c r="G2157" s="11" t="s">
        <v>131</v>
      </c>
      <c r="H2157" s="11" t="s">
        <v>49</v>
      </c>
      <c r="I2157" s="11" t="s">
        <v>132</v>
      </c>
      <c r="J2157" s="11" t="s">
        <v>144</v>
      </c>
      <c r="K2157" s="11" t="str">
        <f>IFERROR(INDEX('EDC Component Dictionary'!$C$5:$C$37,MATCH('Rates Database'!J2157,'EDC Component Dictionary'!$B$5:$B$37,0)), "Energy Supply")</f>
        <v>Distribution System</v>
      </c>
      <c r="L2157" s="12">
        <v>0</v>
      </c>
      <c r="M2157" s="12"/>
    </row>
    <row r="2158" spans="1:13" x14ac:dyDescent="0.3">
      <c r="A2158" s="18">
        <v>2156</v>
      </c>
      <c r="B2158" s="18">
        <f t="shared" si="66"/>
        <v>2019</v>
      </c>
      <c r="C2158" s="17">
        <v>43770</v>
      </c>
      <c r="D2158" s="18" t="s">
        <v>130</v>
      </c>
      <c r="E2158" s="18" t="s">
        <v>36</v>
      </c>
      <c r="F2158" s="18" t="str">
        <f t="shared" si="67"/>
        <v>Unitil-Grid Modernization Factor (GMF)-43770</v>
      </c>
      <c r="G2158" s="11" t="s">
        <v>131</v>
      </c>
      <c r="H2158" s="11" t="s">
        <v>49</v>
      </c>
      <c r="I2158" s="11" t="s">
        <v>132</v>
      </c>
      <c r="J2158" s="11" t="s">
        <v>144</v>
      </c>
      <c r="K2158" s="11" t="str">
        <f>IFERROR(INDEX('EDC Component Dictionary'!$C$5:$C$37,MATCH('Rates Database'!J2158,'EDC Component Dictionary'!$B$5:$B$37,0)), "Energy Supply")</f>
        <v>Distribution System</v>
      </c>
      <c r="L2158" s="12">
        <v>0</v>
      </c>
      <c r="M2158" s="12"/>
    </row>
    <row r="2159" spans="1:13" x14ac:dyDescent="0.3">
      <c r="A2159" s="18">
        <v>2157</v>
      </c>
      <c r="B2159" s="18">
        <f t="shared" si="66"/>
        <v>2019</v>
      </c>
      <c r="C2159" s="17">
        <v>43739</v>
      </c>
      <c r="D2159" s="18" t="s">
        <v>130</v>
      </c>
      <c r="E2159" s="18" t="s">
        <v>36</v>
      </c>
      <c r="F2159" s="18" t="str">
        <f t="shared" si="67"/>
        <v>Unitil-Grid Modernization Factor (GMF)-43739</v>
      </c>
      <c r="G2159" s="11" t="s">
        <v>131</v>
      </c>
      <c r="H2159" s="11" t="s">
        <v>49</v>
      </c>
      <c r="I2159" s="11" t="s">
        <v>132</v>
      </c>
      <c r="J2159" s="11" t="s">
        <v>144</v>
      </c>
      <c r="K2159" s="11" t="str">
        <f>IFERROR(INDEX('EDC Component Dictionary'!$C$5:$C$37,MATCH('Rates Database'!J2159,'EDC Component Dictionary'!$B$5:$B$37,0)), "Energy Supply")</f>
        <v>Distribution System</v>
      </c>
      <c r="L2159" s="12">
        <v>0</v>
      </c>
      <c r="M2159" s="12"/>
    </row>
    <row r="2160" spans="1:13" x14ac:dyDescent="0.3">
      <c r="A2160" s="18">
        <v>2158</v>
      </c>
      <c r="B2160" s="18">
        <f t="shared" si="66"/>
        <v>2019</v>
      </c>
      <c r="C2160" s="17">
        <v>43709</v>
      </c>
      <c r="D2160" s="18" t="s">
        <v>130</v>
      </c>
      <c r="E2160" s="18" t="s">
        <v>36</v>
      </c>
      <c r="F2160" s="18" t="str">
        <f t="shared" si="67"/>
        <v>Unitil-Grid Modernization Factor (GMF)-43709</v>
      </c>
      <c r="G2160" s="11" t="s">
        <v>131</v>
      </c>
      <c r="H2160" s="11" t="s">
        <v>49</v>
      </c>
      <c r="I2160" s="11" t="s">
        <v>132</v>
      </c>
      <c r="J2160" s="11" t="s">
        <v>144</v>
      </c>
      <c r="K2160" s="11" t="str">
        <f>IFERROR(INDEX('EDC Component Dictionary'!$C$5:$C$37,MATCH('Rates Database'!J2160,'EDC Component Dictionary'!$B$5:$B$37,0)), "Energy Supply")</f>
        <v>Distribution System</v>
      </c>
      <c r="L2160" s="12">
        <v>0</v>
      </c>
      <c r="M2160" s="12"/>
    </row>
    <row r="2161" spans="1:13" x14ac:dyDescent="0.3">
      <c r="A2161" s="18">
        <v>2159</v>
      </c>
      <c r="B2161" s="18">
        <f t="shared" si="66"/>
        <v>2019</v>
      </c>
      <c r="C2161" s="17">
        <v>43678</v>
      </c>
      <c r="D2161" s="18" t="s">
        <v>130</v>
      </c>
      <c r="E2161" s="18" t="s">
        <v>36</v>
      </c>
      <c r="F2161" s="18" t="str">
        <f t="shared" si="67"/>
        <v>Unitil-Grid Modernization Factor (GMF)-43678</v>
      </c>
      <c r="G2161" s="11" t="s">
        <v>131</v>
      </c>
      <c r="H2161" s="11" t="s">
        <v>49</v>
      </c>
      <c r="I2161" s="11" t="s">
        <v>132</v>
      </c>
      <c r="J2161" s="11" t="s">
        <v>144</v>
      </c>
      <c r="K2161" s="11" t="str">
        <f>IFERROR(INDEX('EDC Component Dictionary'!$C$5:$C$37,MATCH('Rates Database'!J2161,'EDC Component Dictionary'!$B$5:$B$37,0)), "Energy Supply")</f>
        <v>Distribution System</v>
      </c>
      <c r="L2161" s="12">
        <v>0</v>
      </c>
      <c r="M2161" s="12"/>
    </row>
    <row r="2162" spans="1:13" x14ac:dyDescent="0.3">
      <c r="A2162" s="18">
        <v>2160</v>
      </c>
      <c r="B2162" s="18">
        <f t="shared" si="66"/>
        <v>2019</v>
      </c>
      <c r="C2162" s="17">
        <v>43647</v>
      </c>
      <c r="D2162" s="18" t="s">
        <v>130</v>
      </c>
      <c r="E2162" s="18" t="s">
        <v>36</v>
      </c>
      <c r="F2162" s="18" t="str">
        <f t="shared" si="67"/>
        <v>Unitil-Grid Modernization Factor (GMF)-43647</v>
      </c>
      <c r="G2162" s="11" t="s">
        <v>131</v>
      </c>
      <c r="H2162" s="11" t="s">
        <v>49</v>
      </c>
      <c r="I2162" s="11" t="s">
        <v>132</v>
      </c>
      <c r="J2162" s="11" t="s">
        <v>144</v>
      </c>
      <c r="K2162" s="11" t="str">
        <f>IFERROR(INDEX('EDC Component Dictionary'!$C$5:$C$37,MATCH('Rates Database'!J2162,'EDC Component Dictionary'!$B$5:$B$37,0)), "Energy Supply")</f>
        <v>Distribution System</v>
      </c>
      <c r="L2162" s="12">
        <v>0</v>
      </c>
      <c r="M2162" s="12"/>
    </row>
    <row r="2163" spans="1:13" x14ac:dyDescent="0.3">
      <c r="A2163" s="18">
        <v>2161</v>
      </c>
      <c r="B2163" s="18">
        <f t="shared" si="66"/>
        <v>2019</v>
      </c>
      <c r="C2163" s="17">
        <v>43617</v>
      </c>
      <c r="D2163" s="18" t="s">
        <v>130</v>
      </c>
      <c r="E2163" s="18" t="s">
        <v>36</v>
      </c>
      <c r="F2163" s="18" t="str">
        <f t="shared" si="67"/>
        <v>Unitil-Grid Modernization Factor (GMF)-43617</v>
      </c>
      <c r="G2163" s="11" t="s">
        <v>131</v>
      </c>
      <c r="H2163" s="11" t="s">
        <v>49</v>
      </c>
      <c r="I2163" s="11" t="s">
        <v>132</v>
      </c>
      <c r="J2163" s="11" t="s">
        <v>144</v>
      </c>
      <c r="K2163" s="11" t="str">
        <f>IFERROR(INDEX('EDC Component Dictionary'!$C$5:$C$37,MATCH('Rates Database'!J2163,'EDC Component Dictionary'!$B$5:$B$37,0)), "Energy Supply")</f>
        <v>Distribution System</v>
      </c>
      <c r="L2163" s="12">
        <v>0</v>
      </c>
      <c r="M2163" s="12"/>
    </row>
    <row r="2164" spans="1:13" x14ac:dyDescent="0.3">
      <c r="A2164" s="18">
        <v>2162</v>
      </c>
      <c r="B2164" s="18">
        <f t="shared" si="66"/>
        <v>2019</v>
      </c>
      <c r="C2164" s="17">
        <v>43586</v>
      </c>
      <c r="D2164" s="18" t="s">
        <v>130</v>
      </c>
      <c r="E2164" s="18" t="s">
        <v>36</v>
      </c>
      <c r="F2164" s="18" t="str">
        <f t="shared" si="67"/>
        <v>Unitil-Grid Modernization Factor (GMF)-43586</v>
      </c>
      <c r="G2164" s="11" t="s">
        <v>131</v>
      </c>
      <c r="H2164" s="11" t="s">
        <v>49</v>
      </c>
      <c r="I2164" s="11" t="s">
        <v>132</v>
      </c>
      <c r="J2164" s="11" t="s">
        <v>144</v>
      </c>
      <c r="K2164" s="11" t="str">
        <f>IFERROR(INDEX('EDC Component Dictionary'!$C$5:$C$37,MATCH('Rates Database'!J2164,'EDC Component Dictionary'!$B$5:$B$37,0)), "Energy Supply")</f>
        <v>Distribution System</v>
      </c>
      <c r="L2164" s="12">
        <v>0</v>
      </c>
      <c r="M2164" s="12"/>
    </row>
    <row r="2165" spans="1:13" x14ac:dyDescent="0.3">
      <c r="A2165" s="18">
        <v>2163</v>
      </c>
      <c r="B2165" s="18">
        <f t="shared" si="66"/>
        <v>2019</v>
      </c>
      <c r="C2165" s="17">
        <v>43556</v>
      </c>
      <c r="D2165" s="18" t="s">
        <v>130</v>
      </c>
      <c r="E2165" s="18" t="s">
        <v>36</v>
      </c>
      <c r="F2165" s="18" t="str">
        <f t="shared" si="67"/>
        <v>Unitil-Grid Modernization Factor (GMF)-43556</v>
      </c>
      <c r="G2165" s="11" t="s">
        <v>131</v>
      </c>
      <c r="H2165" s="11" t="s">
        <v>49</v>
      </c>
      <c r="I2165" s="11" t="s">
        <v>132</v>
      </c>
      <c r="J2165" s="11" t="s">
        <v>144</v>
      </c>
      <c r="K2165" s="11" t="str">
        <f>IFERROR(INDEX('EDC Component Dictionary'!$C$5:$C$37,MATCH('Rates Database'!J2165,'EDC Component Dictionary'!$B$5:$B$37,0)), "Energy Supply")</f>
        <v>Distribution System</v>
      </c>
      <c r="L2165" s="12">
        <v>0</v>
      </c>
      <c r="M2165" s="12"/>
    </row>
    <row r="2166" spans="1:13" x14ac:dyDescent="0.3">
      <c r="A2166" s="18">
        <v>2164</v>
      </c>
      <c r="B2166" s="18">
        <f t="shared" si="66"/>
        <v>2019</v>
      </c>
      <c r="C2166" s="17">
        <v>43525</v>
      </c>
      <c r="D2166" s="18" t="s">
        <v>130</v>
      </c>
      <c r="E2166" s="18" t="s">
        <v>36</v>
      </c>
      <c r="F2166" s="18" t="str">
        <f t="shared" si="67"/>
        <v>Unitil-Grid Modernization Factor (GMF)-43525</v>
      </c>
      <c r="G2166" s="11" t="s">
        <v>131</v>
      </c>
      <c r="H2166" s="11" t="s">
        <v>49</v>
      </c>
      <c r="I2166" s="11" t="s">
        <v>132</v>
      </c>
      <c r="J2166" s="11" t="s">
        <v>144</v>
      </c>
      <c r="K2166" s="11" t="str">
        <f>IFERROR(INDEX('EDC Component Dictionary'!$C$5:$C$37,MATCH('Rates Database'!J2166,'EDC Component Dictionary'!$B$5:$B$37,0)), "Energy Supply")</f>
        <v>Distribution System</v>
      </c>
      <c r="L2166" s="12">
        <v>0</v>
      </c>
      <c r="M2166" s="12"/>
    </row>
    <row r="2167" spans="1:13" x14ac:dyDescent="0.3">
      <c r="A2167" s="18">
        <v>2165</v>
      </c>
      <c r="B2167" s="18">
        <f t="shared" si="66"/>
        <v>2019</v>
      </c>
      <c r="C2167" s="17">
        <v>43497</v>
      </c>
      <c r="D2167" s="18" t="s">
        <v>130</v>
      </c>
      <c r="E2167" s="18" t="s">
        <v>36</v>
      </c>
      <c r="F2167" s="18" t="str">
        <f t="shared" si="67"/>
        <v>Unitil-Grid Modernization Factor (GMF)-43497</v>
      </c>
      <c r="G2167" s="11" t="s">
        <v>131</v>
      </c>
      <c r="H2167" s="11" t="s">
        <v>49</v>
      </c>
      <c r="I2167" s="11" t="s">
        <v>132</v>
      </c>
      <c r="J2167" s="11" t="s">
        <v>144</v>
      </c>
      <c r="K2167" s="11" t="str">
        <f>IFERROR(INDEX('EDC Component Dictionary'!$C$5:$C$37,MATCH('Rates Database'!J2167,'EDC Component Dictionary'!$B$5:$B$37,0)), "Energy Supply")</f>
        <v>Distribution System</v>
      </c>
      <c r="L2167" s="12">
        <v>0</v>
      </c>
      <c r="M2167" s="12"/>
    </row>
    <row r="2168" spans="1:13" x14ac:dyDescent="0.3">
      <c r="A2168" s="18">
        <v>2166</v>
      </c>
      <c r="B2168" s="18">
        <f t="shared" si="66"/>
        <v>2019</v>
      </c>
      <c r="C2168" s="17">
        <v>43466</v>
      </c>
      <c r="D2168" s="18" t="s">
        <v>130</v>
      </c>
      <c r="E2168" s="18" t="s">
        <v>36</v>
      </c>
      <c r="F2168" s="18" t="str">
        <f t="shared" si="67"/>
        <v>Unitil-Grid Modernization Factor (GMF)-43466</v>
      </c>
      <c r="G2168" s="11" t="s">
        <v>131</v>
      </c>
      <c r="H2168" s="11" t="s">
        <v>49</v>
      </c>
      <c r="I2168" s="11" t="s">
        <v>132</v>
      </c>
      <c r="J2168" s="11" t="s">
        <v>144</v>
      </c>
      <c r="K2168" s="11" t="str">
        <f>IFERROR(INDEX('EDC Component Dictionary'!$C$5:$C$37,MATCH('Rates Database'!J2168,'EDC Component Dictionary'!$B$5:$B$37,0)), "Energy Supply")</f>
        <v>Distribution System</v>
      </c>
      <c r="L2168" s="12">
        <v>0</v>
      </c>
      <c r="M2168" s="12"/>
    </row>
    <row r="2169" spans="1:13" x14ac:dyDescent="0.3">
      <c r="A2169" s="18">
        <v>2167</v>
      </c>
      <c r="B2169" s="18">
        <f t="shared" si="66"/>
        <v>2023</v>
      </c>
      <c r="C2169" s="17">
        <v>45261</v>
      </c>
      <c r="D2169" s="18" t="s">
        <v>130</v>
      </c>
      <c r="E2169" s="18" t="s">
        <v>36</v>
      </c>
      <c r="F2169" s="18" t="str">
        <f t="shared" si="67"/>
        <v>Unitil-Storm Cost Recovery Adjustment Factor (SCRAF)-45261</v>
      </c>
      <c r="G2169" s="11" t="s">
        <v>131</v>
      </c>
      <c r="H2169" s="11" t="s">
        <v>49</v>
      </c>
      <c r="I2169" s="11" t="s">
        <v>132</v>
      </c>
      <c r="J2169" s="11" t="s">
        <v>147</v>
      </c>
      <c r="K2169" s="11" t="str">
        <f>IFERROR(INDEX('EDC Component Dictionary'!$C$5:$C$37,MATCH('Rates Database'!J2169,'EDC Component Dictionary'!$B$5:$B$37,0)), "Energy Supply")</f>
        <v>Distribution System</v>
      </c>
      <c r="L2169" s="12">
        <v>5.1000000000000004E-4</v>
      </c>
      <c r="M2169" s="12"/>
    </row>
    <row r="2170" spans="1:13" x14ac:dyDescent="0.3">
      <c r="A2170" s="18">
        <v>2168</v>
      </c>
      <c r="B2170" s="18">
        <f t="shared" si="66"/>
        <v>2023</v>
      </c>
      <c r="C2170" s="17">
        <v>45231</v>
      </c>
      <c r="D2170" s="18" t="s">
        <v>130</v>
      </c>
      <c r="E2170" s="18" t="s">
        <v>36</v>
      </c>
      <c r="F2170" s="18" t="str">
        <f t="shared" si="67"/>
        <v>Unitil-Storm Cost Recovery Adjustment Factor (SCRAF)-45231</v>
      </c>
      <c r="G2170" s="11" t="s">
        <v>131</v>
      </c>
      <c r="H2170" s="11" t="s">
        <v>49</v>
      </c>
      <c r="I2170" s="11" t="s">
        <v>132</v>
      </c>
      <c r="J2170" s="11" t="s">
        <v>147</v>
      </c>
      <c r="K2170" s="11" t="str">
        <f>IFERROR(INDEX('EDC Component Dictionary'!$C$5:$C$37,MATCH('Rates Database'!J2170,'EDC Component Dictionary'!$B$5:$B$37,0)), "Energy Supply")</f>
        <v>Distribution System</v>
      </c>
      <c r="L2170" s="12">
        <v>5.1000000000000004E-4</v>
      </c>
      <c r="M2170" s="12"/>
    </row>
    <row r="2171" spans="1:13" x14ac:dyDescent="0.3">
      <c r="A2171" s="18">
        <v>2169</v>
      </c>
      <c r="B2171" s="18">
        <f t="shared" si="66"/>
        <v>2023</v>
      </c>
      <c r="C2171" s="17">
        <v>45200</v>
      </c>
      <c r="D2171" s="18" t="s">
        <v>130</v>
      </c>
      <c r="E2171" s="18" t="s">
        <v>36</v>
      </c>
      <c r="F2171" s="18" t="str">
        <f t="shared" si="67"/>
        <v>Unitil-Storm Cost Recovery Adjustment Factor (SCRAF)-45200</v>
      </c>
      <c r="G2171" s="11" t="s">
        <v>131</v>
      </c>
      <c r="H2171" s="11" t="s">
        <v>49</v>
      </c>
      <c r="I2171" s="11" t="s">
        <v>132</v>
      </c>
      <c r="J2171" s="11" t="s">
        <v>147</v>
      </c>
      <c r="K2171" s="11" t="str">
        <f>IFERROR(INDEX('EDC Component Dictionary'!$C$5:$C$37,MATCH('Rates Database'!J2171,'EDC Component Dictionary'!$B$5:$B$37,0)), "Energy Supply")</f>
        <v>Distribution System</v>
      </c>
      <c r="L2171" s="12">
        <v>5.1000000000000004E-4</v>
      </c>
      <c r="M2171" s="12"/>
    </row>
    <row r="2172" spans="1:13" x14ac:dyDescent="0.3">
      <c r="A2172" s="18">
        <v>2170</v>
      </c>
      <c r="B2172" s="18">
        <f t="shared" si="66"/>
        <v>2023</v>
      </c>
      <c r="C2172" s="17">
        <v>45170</v>
      </c>
      <c r="D2172" s="18" t="s">
        <v>130</v>
      </c>
      <c r="E2172" s="18" t="s">
        <v>36</v>
      </c>
      <c r="F2172" s="18" t="str">
        <f t="shared" si="67"/>
        <v>Unitil-Storm Cost Recovery Adjustment Factor (SCRAF)-45170</v>
      </c>
      <c r="G2172" s="11" t="s">
        <v>131</v>
      </c>
      <c r="H2172" s="11" t="s">
        <v>49</v>
      </c>
      <c r="I2172" s="11" t="s">
        <v>132</v>
      </c>
      <c r="J2172" s="11" t="s">
        <v>147</v>
      </c>
      <c r="K2172" s="11" t="str">
        <f>IFERROR(INDEX('EDC Component Dictionary'!$C$5:$C$37,MATCH('Rates Database'!J2172,'EDC Component Dictionary'!$B$5:$B$37,0)), "Energy Supply")</f>
        <v>Distribution System</v>
      </c>
      <c r="L2172" s="12">
        <v>5.1000000000000004E-4</v>
      </c>
      <c r="M2172" s="12"/>
    </row>
    <row r="2173" spans="1:13" x14ac:dyDescent="0.3">
      <c r="A2173" s="18">
        <v>2171</v>
      </c>
      <c r="B2173" s="18">
        <f t="shared" si="66"/>
        <v>2023</v>
      </c>
      <c r="C2173" s="17">
        <v>45139</v>
      </c>
      <c r="D2173" s="18" t="s">
        <v>130</v>
      </c>
      <c r="E2173" s="18" t="s">
        <v>36</v>
      </c>
      <c r="F2173" s="18" t="str">
        <f t="shared" si="67"/>
        <v>Unitil-Storm Cost Recovery Adjustment Factor (SCRAF)-45139</v>
      </c>
      <c r="G2173" s="11" t="s">
        <v>131</v>
      </c>
      <c r="H2173" s="11" t="s">
        <v>49</v>
      </c>
      <c r="I2173" s="11" t="s">
        <v>132</v>
      </c>
      <c r="J2173" s="11" t="s">
        <v>147</v>
      </c>
      <c r="K2173" s="11" t="str">
        <f>IFERROR(INDEX('EDC Component Dictionary'!$C$5:$C$37,MATCH('Rates Database'!J2173,'EDC Component Dictionary'!$B$5:$B$37,0)), "Energy Supply")</f>
        <v>Distribution System</v>
      </c>
      <c r="L2173" s="12">
        <v>5.1000000000000004E-4</v>
      </c>
      <c r="M2173" s="12"/>
    </row>
    <row r="2174" spans="1:13" x14ac:dyDescent="0.3">
      <c r="A2174" s="18">
        <v>2172</v>
      </c>
      <c r="B2174" s="18">
        <f t="shared" si="66"/>
        <v>2023</v>
      </c>
      <c r="C2174" s="17">
        <v>45108</v>
      </c>
      <c r="D2174" s="18" t="s">
        <v>130</v>
      </c>
      <c r="E2174" s="18" t="s">
        <v>36</v>
      </c>
      <c r="F2174" s="18" t="str">
        <f t="shared" si="67"/>
        <v>Unitil-Storm Cost Recovery Adjustment Factor (SCRAF)-45108</v>
      </c>
      <c r="G2174" s="11" t="s">
        <v>131</v>
      </c>
      <c r="H2174" s="11" t="s">
        <v>49</v>
      </c>
      <c r="I2174" s="11" t="s">
        <v>132</v>
      </c>
      <c r="J2174" s="11" t="s">
        <v>147</v>
      </c>
      <c r="K2174" s="11" t="str">
        <f>IFERROR(INDEX('EDC Component Dictionary'!$C$5:$C$37,MATCH('Rates Database'!J2174,'EDC Component Dictionary'!$B$5:$B$37,0)), "Energy Supply")</f>
        <v>Distribution System</v>
      </c>
      <c r="L2174" s="12">
        <v>5.1000000000000004E-4</v>
      </c>
      <c r="M2174" s="12"/>
    </row>
    <row r="2175" spans="1:13" x14ac:dyDescent="0.3">
      <c r="A2175" s="18">
        <v>2173</v>
      </c>
      <c r="B2175" s="18">
        <f t="shared" si="66"/>
        <v>2023</v>
      </c>
      <c r="C2175" s="17">
        <v>45078</v>
      </c>
      <c r="D2175" s="18" t="s">
        <v>130</v>
      </c>
      <c r="E2175" s="18" t="s">
        <v>36</v>
      </c>
      <c r="F2175" s="18" t="str">
        <f t="shared" si="67"/>
        <v>Unitil-Storm Cost Recovery Adjustment Factor (SCRAF)-45078</v>
      </c>
      <c r="G2175" s="11" t="s">
        <v>131</v>
      </c>
      <c r="H2175" s="11" t="s">
        <v>49</v>
      </c>
      <c r="I2175" s="11" t="s">
        <v>132</v>
      </c>
      <c r="J2175" s="11" t="s">
        <v>147</v>
      </c>
      <c r="K2175" s="11" t="str">
        <f>IFERROR(INDEX('EDC Component Dictionary'!$C$5:$C$37,MATCH('Rates Database'!J2175,'EDC Component Dictionary'!$B$5:$B$37,0)), "Energy Supply")</f>
        <v>Distribution System</v>
      </c>
      <c r="L2175" s="12">
        <v>5.1000000000000004E-4</v>
      </c>
      <c r="M2175" s="12"/>
    </row>
    <row r="2176" spans="1:13" x14ac:dyDescent="0.3">
      <c r="A2176" s="18">
        <v>2174</v>
      </c>
      <c r="B2176" s="18">
        <f t="shared" si="66"/>
        <v>2023</v>
      </c>
      <c r="C2176" s="17">
        <v>45047</v>
      </c>
      <c r="D2176" s="18" t="s">
        <v>130</v>
      </c>
      <c r="E2176" s="18" t="s">
        <v>36</v>
      </c>
      <c r="F2176" s="18" t="str">
        <f t="shared" si="67"/>
        <v>Unitil-Storm Cost Recovery Adjustment Factor (SCRAF)-45047</v>
      </c>
      <c r="G2176" s="11" t="s">
        <v>131</v>
      </c>
      <c r="H2176" s="11" t="s">
        <v>49</v>
      </c>
      <c r="I2176" s="11" t="s">
        <v>132</v>
      </c>
      <c r="J2176" s="11" t="s">
        <v>147</v>
      </c>
      <c r="K2176" s="11" t="str">
        <f>IFERROR(INDEX('EDC Component Dictionary'!$C$5:$C$37,MATCH('Rates Database'!J2176,'EDC Component Dictionary'!$B$5:$B$37,0)), "Energy Supply")</f>
        <v>Distribution System</v>
      </c>
      <c r="L2176" s="12">
        <v>5.1000000000000004E-4</v>
      </c>
      <c r="M2176" s="12"/>
    </row>
    <row r="2177" spans="1:13" x14ac:dyDescent="0.3">
      <c r="A2177" s="18">
        <v>2175</v>
      </c>
      <c r="B2177" s="18">
        <f t="shared" si="66"/>
        <v>2023</v>
      </c>
      <c r="C2177" s="17">
        <v>45017</v>
      </c>
      <c r="D2177" s="18" t="s">
        <v>130</v>
      </c>
      <c r="E2177" s="18" t="s">
        <v>36</v>
      </c>
      <c r="F2177" s="18" t="str">
        <f t="shared" si="67"/>
        <v>Unitil-Storm Cost Recovery Adjustment Factor (SCRAF)-45017</v>
      </c>
      <c r="G2177" s="11" t="s">
        <v>131</v>
      </c>
      <c r="H2177" s="11" t="s">
        <v>49</v>
      </c>
      <c r="I2177" s="11" t="s">
        <v>132</v>
      </c>
      <c r="J2177" s="11" t="s">
        <v>147</v>
      </c>
      <c r="K2177" s="11" t="str">
        <f>IFERROR(INDEX('EDC Component Dictionary'!$C$5:$C$37,MATCH('Rates Database'!J2177,'EDC Component Dictionary'!$B$5:$B$37,0)), "Energy Supply")</f>
        <v>Distribution System</v>
      </c>
      <c r="L2177" s="12">
        <v>5.1000000000000004E-4</v>
      </c>
      <c r="M2177" s="12"/>
    </row>
    <row r="2178" spans="1:13" x14ac:dyDescent="0.3">
      <c r="A2178" s="18">
        <v>2176</v>
      </c>
      <c r="B2178" s="18">
        <f t="shared" si="66"/>
        <v>2023</v>
      </c>
      <c r="C2178" s="17">
        <v>44986</v>
      </c>
      <c r="D2178" s="18" t="s">
        <v>130</v>
      </c>
      <c r="E2178" s="18" t="s">
        <v>36</v>
      </c>
      <c r="F2178" s="18" t="str">
        <f t="shared" si="67"/>
        <v>Unitil-Storm Cost Recovery Adjustment Factor (SCRAF)-44986</v>
      </c>
      <c r="G2178" s="11" t="s">
        <v>131</v>
      </c>
      <c r="H2178" s="11" t="s">
        <v>49</v>
      </c>
      <c r="I2178" s="11" t="s">
        <v>132</v>
      </c>
      <c r="J2178" s="11" t="s">
        <v>147</v>
      </c>
      <c r="K2178" s="11" t="str">
        <f>IFERROR(INDEX('EDC Component Dictionary'!$C$5:$C$37,MATCH('Rates Database'!J2178,'EDC Component Dictionary'!$B$5:$B$37,0)), "Energy Supply")</f>
        <v>Distribution System</v>
      </c>
      <c r="L2178" s="12">
        <v>5.1000000000000004E-4</v>
      </c>
      <c r="M2178" s="12"/>
    </row>
    <row r="2179" spans="1:13" x14ac:dyDescent="0.3">
      <c r="A2179" s="18">
        <v>2177</v>
      </c>
      <c r="B2179" s="18">
        <f t="shared" ref="B2179:B2242" si="68">YEAR(C2179)</f>
        <v>2023</v>
      </c>
      <c r="C2179" s="17">
        <v>44958</v>
      </c>
      <c r="D2179" s="18" t="s">
        <v>130</v>
      </c>
      <c r="E2179" s="18" t="s">
        <v>36</v>
      </c>
      <c r="F2179" s="18" t="str">
        <f t="shared" si="67"/>
        <v>Unitil-Storm Cost Recovery Adjustment Factor (SCRAF)-44958</v>
      </c>
      <c r="G2179" s="11" t="s">
        <v>131</v>
      </c>
      <c r="H2179" s="11" t="s">
        <v>49</v>
      </c>
      <c r="I2179" s="11" t="s">
        <v>132</v>
      </c>
      <c r="J2179" s="11" t="s">
        <v>147</v>
      </c>
      <c r="K2179" s="11" t="str">
        <f>IFERROR(INDEX('EDC Component Dictionary'!$C$5:$C$37,MATCH('Rates Database'!J2179,'EDC Component Dictionary'!$B$5:$B$37,0)), "Energy Supply")</f>
        <v>Distribution System</v>
      </c>
      <c r="L2179" s="12">
        <v>5.1000000000000004E-4</v>
      </c>
      <c r="M2179" s="12"/>
    </row>
    <row r="2180" spans="1:13" x14ac:dyDescent="0.3">
      <c r="A2180" s="18">
        <v>2178</v>
      </c>
      <c r="B2180" s="18">
        <f t="shared" si="68"/>
        <v>2023</v>
      </c>
      <c r="C2180" s="17">
        <v>44927</v>
      </c>
      <c r="D2180" s="18" t="s">
        <v>130</v>
      </c>
      <c r="E2180" s="18" t="s">
        <v>36</v>
      </c>
      <c r="F2180" s="18" t="str">
        <f t="shared" ref="F2180:F2243" si="69">_xlfn.CONCAT(E2180,"-",J2180,"-",C2180)</f>
        <v>Unitil-Storm Cost Recovery Adjustment Factor (SCRAF)-44927</v>
      </c>
      <c r="G2180" s="11" t="s">
        <v>131</v>
      </c>
      <c r="H2180" s="11" t="s">
        <v>49</v>
      </c>
      <c r="I2180" s="11" t="s">
        <v>132</v>
      </c>
      <c r="J2180" s="11" t="s">
        <v>147</v>
      </c>
      <c r="K2180" s="11" t="str">
        <f>IFERROR(INDEX('EDC Component Dictionary'!$C$5:$C$37,MATCH('Rates Database'!J2180,'EDC Component Dictionary'!$B$5:$B$37,0)), "Energy Supply")</f>
        <v>Distribution System</v>
      </c>
      <c r="L2180" s="12">
        <v>5.1000000000000004E-4</v>
      </c>
      <c r="M2180" s="12"/>
    </row>
    <row r="2181" spans="1:13" x14ac:dyDescent="0.3">
      <c r="A2181" s="18">
        <v>2179</v>
      </c>
      <c r="B2181" s="18">
        <f t="shared" si="68"/>
        <v>2022</v>
      </c>
      <c r="C2181" s="17">
        <v>44896</v>
      </c>
      <c r="D2181" s="18" t="s">
        <v>130</v>
      </c>
      <c r="E2181" s="18" t="s">
        <v>36</v>
      </c>
      <c r="F2181" s="18" t="str">
        <f t="shared" si="69"/>
        <v>Unitil-Storm Cost Recovery Adjustment Factor (SCRAF)-44896</v>
      </c>
      <c r="G2181" s="11" t="s">
        <v>131</v>
      </c>
      <c r="H2181" s="11" t="s">
        <v>49</v>
      </c>
      <c r="I2181" s="11" t="s">
        <v>132</v>
      </c>
      <c r="J2181" s="11" t="s">
        <v>147</v>
      </c>
      <c r="K2181" s="11" t="str">
        <f>IFERROR(INDEX('EDC Component Dictionary'!$C$5:$C$37,MATCH('Rates Database'!J2181,'EDC Component Dictionary'!$B$5:$B$37,0)), "Energy Supply")</f>
        <v>Distribution System</v>
      </c>
      <c r="L2181" s="12">
        <v>0</v>
      </c>
      <c r="M2181" s="12"/>
    </row>
    <row r="2182" spans="1:13" x14ac:dyDescent="0.3">
      <c r="A2182" s="18">
        <v>2180</v>
      </c>
      <c r="B2182" s="18">
        <f t="shared" si="68"/>
        <v>2022</v>
      </c>
      <c r="C2182" s="17">
        <v>44866</v>
      </c>
      <c r="D2182" s="18" t="s">
        <v>130</v>
      </c>
      <c r="E2182" s="18" t="s">
        <v>36</v>
      </c>
      <c r="F2182" s="18" t="str">
        <f t="shared" si="69"/>
        <v>Unitil-Storm Cost Recovery Adjustment Factor (SCRAF)-44866</v>
      </c>
      <c r="G2182" s="11" t="s">
        <v>131</v>
      </c>
      <c r="H2182" s="11" t="s">
        <v>49</v>
      </c>
      <c r="I2182" s="11" t="s">
        <v>132</v>
      </c>
      <c r="J2182" s="11" t="s">
        <v>147</v>
      </c>
      <c r="K2182" s="11" t="str">
        <f>IFERROR(INDEX('EDC Component Dictionary'!$C$5:$C$37,MATCH('Rates Database'!J2182,'EDC Component Dictionary'!$B$5:$B$37,0)), "Energy Supply")</f>
        <v>Distribution System</v>
      </c>
      <c r="L2182" s="12">
        <v>0</v>
      </c>
      <c r="M2182" s="12"/>
    </row>
    <row r="2183" spans="1:13" x14ac:dyDescent="0.3">
      <c r="A2183" s="18">
        <v>2181</v>
      </c>
      <c r="B2183" s="18">
        <f t="shared" si="68"/>
        <v>2022</v>
      </c>
      <c r="C2183" s="17">
        <v>44835</v>
      </c>
      <c r="D2183" s="18" t="s">
        <v>130</v>
      </c>
      <c r="E2183" s="18" t="s">
        <v>36</v>
      </c>
      <c r="F2183" s="18" t="str">
        <f t="shared" si="69"/>
        <v>Unitil-Storm Cost Recovery Adjustment Factor (SCRAF)-44835</v>
      </c>
      <c r="G2183" s="11" t="s">
        <v>131</v>
      </c>
      <c r="H2183" s="11" t="s">
        <v>49</v>
      </c>
      <c r="I2183" s="11" t="s">
        <v>132</v>
      </c>
      <c r="J2183" s="11" t="s">
        <v>147</v>
      </c>
      <c r="K2183" s="11" t="str">
        <f>IFERROR(INDEX('EDC Component Dictionary'!$C$5:$C$37,MATCH('Rates Database'!J2183,'EDC Component Dictionary'!$B$5:$B$37,0)), "Energy Supply")</f>
        <v>Distribution System</v>
      </c>
      <c r="L2183" s="12">
        <v>0</v>
      </c>
      <c r="M2183" s="12"/>
    </row>
    <row r="2184" spans="1:13" x14ac:dyDescent="0.3">
      <c r="A2184" s="18">
        <v>2182</v>
      </c>
      <c r="B2184" s="18">
        <f t="shared" si="68"/>
        <v>2022</v>
      </c>
      <c r="C2184" s="17">
        <v>44805</v>
      </c>
      <c r="D2184" s="18" t="s">
        <v>130</v>
      </c>
      <c r="E2184" s="18" t="s">
        <v>36</v>
      </c>
      <c r="F2184" s="18" t="str">
        <f t="shared" si="69"/>
        <v>Unitil-Storm Cost Recovery Adjustment Factor (SCRAF)-44805</v>
      </c>
      <c r="G2184" s="11" t="s">
        <v>131</v>
      </c>
      <c r="H2184" s="11" t="s">
        <v>49</v>
      </c>
      <c r="I2184" s="11" t="s">
        <v>132</v>
      </c>
      <c r="J2184" s="11" t="s">
        <v>147</v>
      </c>
      <c r="K2184" s="11" t="str">
        <f>IFERROR(INDEX('EDC Component Dictionary'!$C$5:$C$37,MATCH('Rates Database'!J2184,'EDC Component Dictionary'!$B$5:$B$37,0)), "Energy Supply")</f>
        <v>Distribution System</v>
      </c>
      <c r="L2184" s="12">
        <v>0</v>
      </c>
      <c r="M2184" s="12"/>
    </row>
    <row r="2185" spans="1:13" x14ac:dyDescent="0.3">
      <c r="A2185" s="18">
        <v>2183</v>
      </c>
      <c r="B2185" s="18">
        <f t="shared" si="68"/>
        <v>2022</v>
      </c>
      <c r="C2185" s="17">
        <v>44774</v>
      </c>
      <c r="D2185" s="18" t="s">
        <v>130</v>
      </c>
      <c r="E2185" s="18" t="s">
        <v>36</v>
      </c>
      <c r="F2185" s="18" t="str">
        <f t="shared" si="69"/>
        <v>Unitil-Storm Cost Recovery Adjustment Factor (SCRAF)-44774</v>
      </c>
      <c r="G2185" s="11" t="s">
        <v>131</v>
      </c>
      <c r="H2185" s="11" t="s">
        <v>49</v>
      </c>
      <c r="I2185" s="11" t="s">
        <v>132</v>
      </c>
      <c r="J2185" s="11" t="s">
        <v>147</v>
      </c>
      <c r="K2185" s="11" t="str">
        <f>IFERROR(INDEX('EDC Component Dictionary'!$C$5:$C$37,MATCH('Rates Database'!J2185,'EDC Component Dictionary'!$B$5:$B$37,0)), "Energy Supply")</f>
        <v>Distribution System</v>
      </c>
      <c r="L2185" s="12">
        <v>0</v>
      </c>
      <c r="M2185" s="12"/>
    </row>
    <row r="2186" spans="1:13" x14ac:dyDescent="0.3">
      <c r="A2186" s="18">
        <v>2184</v>
      </c>
      <c r="B2186" s="18">
        <f t="shared" si="68"/>
        <v>2022</v>
      </c>
      <c r="C2186" s="17">
        <v>44743</v>
      </c>
      <c r="D2186" s="18" t="s">
        <v>130</v>
      </c>
      <c r="E2186" s="18" t="s">
        <v>36</v>
      </c>
      <c r="F2186" s="18" t="str">
        <f t="shared" si="69"/>
        <v>Unitil-Storm Cost Recovery Adjustment Factor (SCRAF)-44743</v>
      </c>
      <c r="G2186" s="11" t="s">
        <v>131</v>
      </c>
      <c r="H2186" s="11" t="s">
        <v>49</v>
      </c>
      <c r="I2186" s="11" t="s">
        <v>132</v>
      </c>
      <c r="J2186" s="11" t="s">
        <v>147</v>
      </c>
      <c r="K2186" s="11" t="str">
        <f>IFERROR(INDEX('EDC Component Dictionary'!$C$5:$C$37,MATCH('Rates Database'!J2186,'EDC Component Dictionary'!$B$5:$B$37,0)), "Energy Supply")</f>
        <v>Distribution System</v>
      </c>
      <c r="L2186" s="12">
        <v>0</v>
      </c>
      <c r="M2186" s="12"/>
    </row>
    <row r="2187" spans="1:13" x14ac:dyDescent="0.3">
      <c r="A2187" s="18">
        <v>2185</v>
      </c>
      <c r="B2187" s="18">
        <f t="shared" si="68"/>
        <v>2022</v>
      </c>
      <c r="C2187" s="17">
        <v>44713</v>
      </c>
      <c r="D2187" s="18" t="s">
        <v>130</v>
      </c>
      <c r="E2187" s="18" t="s">
        <v>36</v>
      </c>
      <c r="F2187" s="18" t="str">
        <f t="shared" si="69"/>
        <v>Unitil-Storm Cost Recovery Adjustment Factor (SCRAF)-44713</v>
      </c>
      <c r="G2187" s="11" t="s">
        <v>131</v>
      </c>
      <c r="H2187" s="11" t="s">
        <v>49</v>
      </c>
      <c r="I2187" s="11" t="s">
        <v>132</v>
      </c>
      <c r="J2187" s="11" t="s">
        <v>147</v>
      </c>
      <c r="K2187" s="11" t="str">
        <f>IFERROR(INDEX('EDC Component Dictionary'!$C$5:$C$37,MATCH('Rates Database'!J2187,'EDC Component Dictionary'!$B$5:$B$37,0)), "Energy Supply")</f>
        <v>Distribution System</v>
      </c>
      <c r="L2187" s="12">
        <v>0</v>
      </c>
      <c r="M2187" s="12"/>
    </row>
    <row r="2188" spans="1:13" x14ac:dyDescent="0.3">
      <c r="A2188" s="18">
        <v>2186</v>
      </c>
      <c r="B2188" s="18">
        <f t="shared" si="68"/>
        <v>2022</v>
      </c>
      <c r="C2188" s="17">
        <v>44682</v>
      </c>
      <c r="D2188" s="18" t="s">
        <v>130</v>
      </c>
      <c r="E2188" s="18" t="s">
        <v>36</v>
      </c>
      <c r="F2188" s="18" t="str">
        <f t="shared" si="69"/>
        <v>Unitil-Storm Cost Recovery Adjustment Factor (SCRAF)-44682</v>
      </c>
      <c r="G2188" s="11" t="s">
        <v>131</v>
      </c>
      <c r="H2188" s="11" t="s">
        <v>49</v>
      </c>
      <c r="I2188" s="11" t="s">
        <v>132</v>
      </c>
      <c r="J2188" s="11" t="s">
        <v>147</v>
      </c>
      <c r="K2188" s="11" t="str">
        <f>IFERROR(INDEX('EDC Component Dictionary'!$C$5:$C$37,MATCH('Rates Database'!J2188,'EDC Component Dictionary'!$B$5:$B$37,0)), "Energy Supply")</f>
        <v>Distribution System</v>
      </c>
      <c r="L2188" s="12">
        <v>0</v>
      </c>
      <c r="M2188" s="12"/>
    </row>
    <row r="2189" spans="1:13" x14ac:dyDescent="0.3">
      <c r="A2189" s="18">
        <v>2187</v>
      </c>
      <c r="B2189" s="18">
        <f t="shared" si="68"/>
        <v>2022</v>
      </c>
      <c r="C2189" s="17">
        <v>44652</v>
      </c>
      <c r="D2189" s="18" t="s">
        <v>130</v>
      </c>
      <c r="E2189" s="18" t="s">
        <v>36</v>
      </c>
      <c r="F2189" s="18" t="str">
        <f t="shared" si="69"/>
        <v>Unitil-Storm Cost Recovery Adjustment Factor (SCRAF)-44652</v>
      </c>
      <c r="G2189" s="11" t="s">
        <v>131</v>
      </c>
      <c r="H2189" s="11" t="s">
        <v>49</v>
      </c>
      <c r="I2189" s="11" t="s">
        <v>132</v>
      </c>
      <c r="J2189" s="11" t="s">
        <v>147</v>
      </c>
      <c r="K2189" s="11" t="str">
        <f>IFERROR(INDEX('EDC Component Dictionary'!$C$5:$C$37,MATCH('Rates Database'!J2189,'EDC Component Dictionary'!$B$5:$B$37,0)), "Energy Supply")</f>
        <v>Distribution System</v>
      </c>
      <c r="L2189" s="12">
        <v>0</v>
      </c>
      <c r="M2189" s="12"/>
    </row>
    <row r="2190" spans="1:13" x14ac:dyDescent="0.3">
      <c r="A2190" s="18">
        <v>2188</v>
      </c>
      <c r="B2190" s="18">
        <f t="shared" si="68"/>
        <v>2022</v>
      </c>
      <c r="C2190" s="17">
        <v>44621</v>
      </c>
      <c r="D2190" s="18" t="s">
        <v>130</v>
      </c>
      <c r="E2190" s="18" t="s">
        <v>36</v>
      </c>
      <c r="F2190" s="18" t="str">
        <f t="shared" si="69"/>
        <v>Unitil-Storm Cost Recovery Adjustment Factor (SCRAF)-44621</v>
      </c>
      <c r="G2190" s="11" t="s">
        <v>131</v>
      </c>
      <c r="H2190" s="11" t="s">
        <v>49</v>
      </c>
      <c r="I2190" s="11" t="s">
        <v>132</v>
      </c>
      <c r="J2190" s="11" t="s">
        <v>147</v>
      </c>
      <c r="K2190" s="11" t="str">
        <f>IFERROR(INDEX('EDC Component Dictionary'!$C$5:$C$37,MATCH('Rates Database'!J2190,'EDC Component Dictionary'!$B$5:$B$37,0)), "Energy Supply")</f>
        <v>Distribution System</v>
      </c>
      <c r="L2190" s="12">
        <v>0</v>
      </c>
      <c r="M2190" s="12"/>
    </row>
    <row r="2191" spans="1:13" x14ac:dyDescent="0.3">
      <c r="A2191" s="18">
        <v>2189</v>
      </c>
      <c r="B2191" s="18">
        <f t="shared" si="68"/>
        <v>2022</v>
      </c>
      <c r="C2191" s="17">
        <v>44593</v>
      </c>
      <c r="D2191" s="18" t="s">
        <v>130</v>
      </c>
      <c r="E2191" s="18" t="s">
        <v>36</v>
      </c>
      <c r="F2191" s="18" t="str">
        <f t="shared" si="69"/>
        <v>Unitil-Storm Cost Recovery Adjustment Factor (SCRAF)-44593</v>
      </c>
      <c r="G2191" s="11" t="s">
        <v>131</v>
      </c>
      <c r="H2191" s="11" t="s">
        <v>49</v>
      </c>
      <c r="I2191" s="11" t="s">
        <v>132</v>
      </c>
      <c r="J2191" s="11" t="s">
        <v>147</v>
      </c>
      <c r="K2191" s="11" t="str">
        <f>IFERROR(INDEX('EDC Component Dictionary'!$C$5:$C$37,MATCH('Rates Database'!J2191,'EDC Component Dictionary'!$B$5:$B$37,0)), "Energy Supply")</f>
        <v>Distribution System</v>
      </c>
      <c r="L2191" s="12">
        <v>0</v>
      </c>
      <c r="M2191" s="12"/>
    </row>
    <row r="2192" spans="1:13" x14ac:dyDescent="0.3">
      <c r="A2192" s="18">
        <v>2190</v>
      </c>
      <c r="B2192" s="18">
        <f t="shared" si="68"/>
        <v>2022</v>
      </c>
      <c r="C2192" s="17">
        <v>44562</v>
      </c>
      <c r="D2192" s="18" t="s">
        <v>130</v>
      </c>
      <c r="E2192" s="18" t="s">
        <v>36</v>
      </c>
      <c r="F2192" s="18" t="str">
        <f t="shared" si="69"/>
        <v>Unitil-Storm Cost Recovery Adjustment Factor (SCRAF)-44562</v>
      </c>
      <c r="G2192" s="11" t="s">
        <v>131</v>
      </c>
      <c r="H2192" s="11" t="s">
        <v>49</v>
      </c>
      <c r="I2192" s="11" t="s">
        <v>132</v>
      </c>
      <c r="J2192" s="11" t="s">
        <v>147</v>
      </c>
      <c r="K2192" s="11" t="str">
        <f>IFERROR(INDEX('EDC Component Dictionary'!$C$5:$C$37,MATCH('Rates Database'!J2192,'EDC Component Dictionary'!$B$5:$B$37,0)), "Energy Supply")</f>
        <v>Distribution System</v>
      </c>
      <c r="L2192" s="12">
        <v>0</v>
      </c>
      <c r="M2192" s="12"/>
    </row>
    <row r="2193" spans="1:13" x14ac:dyDescent="0.3">
      <c r="A2193" s="18">
        <v>2191</v>
      </c>
      <c r="B2193" s="18">
        <f t="shared" si="68"/>
        <v>2021</v>
      </c>
      <c r="C2193" s="17">
        <v>44531</v>
      </c>
      <c r="D2193" s="18" t="s">
        <v>130</v>
      </c>
      <c r="E2193" s="18" t="s">
        <v>36</v>
      </c>
      <c r="F2193" s="18" t="str">
        <f t="shared" si="69"/>
        <v>Unitil-Storm Cost Recovery Adjustment Factor (SCRAF)-44531</v>
      </c>
      <c r="G2193" s="11" t="s">
        <v>131</v>
      </c>
      <c r="H2193" s="11" t="s">
        <v>49</v>
      </c>
      <c r="I2193" s="11" t="s">
        <v>132</v>
      </c>
      <c r="J2193" s="11" t="s">
        <v>147</v>
      </c>
      <c r="K2193" s="11" t="str">
        <f>IFERROR(INDEX('EDC Component Dictionary'!$C$5:$C$37,MATCH('Rates Database'!J2193,'EDC Component Dictionary'!$B$5:$B$37,0)), "Energy Supply")</f>
        <v>Distribution System</v>
      </c>
      <c r="L2193" s="12">
        <v>0</v>
      </c>
      <c r="M2193" s="12"/>
    </row>
    <row r="2194" spans="1:13" x14ac:dyDescent="0.3">
      <c r="A2194" s="18">
        <v>2192</v>
      </c>
      <c r="B2194" s="18">
        <f t="shared" si="68"/>
        <v>2021</v>
      </c>
      <c r="C2194" s="17">
        <v>44501</v>
      </c>
      <c r="D2194" s="18" t="s">
        <v>130</v>
      </c>
      <c r="E2194" s="18" t="s">
        <v>36</v>
      </c>
      <c r="F2194" s="18" t="str">
        <f t="shared" si="69"/>
        <v>Unitil-Storm Cost Recovery Adjustment Factor (SCRAF)-44501</v>
      </c>
      <c r="G2194" s="11" t="s">
        <v>131</v>
      </c>
      <c r="H2194" s="11" t="s">
        <v>49</v>
      </c>
      <c r="I2194" s="11" t="s">
        <v>132</v>
      </c>
      <c r="J2194" s="11" t="s">
        <v>147</v>
      </c>
      <c r="K2194" s="11" t="str">
        <f>IFERROR(INDEX('EDC Component Dictionary'!$C$5:$C$37,MATCH('Rates Database'!J2194,'EDC Component Dictionary'!$B$5:$B$37,0)), "Energy Supply")</f>
        <v>Distribution System</v>
      </c>
      <c r="L2194" s="12">
        <v>0</v>
      </c>
      <c r="M2194" s="12"/>
    </row>
    <row r="2195" spans="1:13" x14ac:dyDescent="0.3">
      <c r="A2195" s="18">
        <v>2193</v>
      </c>
      <c r="B2195" s="18">
        <f t="shared" si="68"/>
        <v>2021</v>
      </c>
      <c r="C2195" s="17">
        <v>44470</v>
      </c>
      <c r="D2195" s="18" t="s">
        <v>130</v>
      </c>
      <c r="E2195" s="18" t="s">
        <v>36</v>
      </c>
      <c r="F2195" s="18" t="str">
        <f t="shared" si="69"/>
        <v>Unitil-Storm Cost Recovery Adjustment Factor (SCRAF)-44470</v>
      </c>
      <c r="G2195" s="11" t="s">
        <v>131</v>
      </c>
      <c r="H2195" s="11" t="s">
        <v>49</v>
      </c>
      <c r="I2195" s="11" t="s">
        <v>132</v>
      </c>
      <c r="J2195" s="11" t="s">
        <v>147</v>
      </c>
      <c r="K2195" s="11" t="str">
        <f>IFERROR(INDEX('EDC Component Dictionary'!$C$5:$C$37,MATCH('Rates Database'!J2195,'EDC Component Dictionary'!$B$5:$B$37,0)), "Energy Supply")</f>
        <v>Distribution System</v>
      </c>
      <c r="L2195" s="12">
        <v>0</v>
      </c>
      <c r="M2195" s="12"/>
    </row>
    <row r="2196" spans="1:13" x14ac:dyDescent="0.3">
      <c r="A2196" s="18">
        <v>2194</v>
      </c>
      <c r="B2196" s="18">
        <f t="shared" si="68"/>
        <v>2021</v>
      </c>
      <c r="C2196" s="17">
        <v>44440</v>
      </c>
      <c r="D2196" s="18" t="s">
        <v>130</v>
      </c>
      <c r="E2196" s="18" t="s">
        <v>36</v>
      </c>
      <c r="F2196" s="18" t="str">
        <f t="shared" si="69"/>
        <v>Unitil-Storm Cost Recovery Adjustment Factor (SCRAF)-44440</v>
      </c>
      <c r="G2196" s="11" t="s">
        <v>131</v>
      </c>
      <c r="H2196" s="11" t="s">
        <v>49</v>
      </c>
      <c r="I2196" s="11" t="s">
        <v>132</v>
      </c>
      <c r="J2196" s="11" t="s">
        <v>147</v>
      </c>
      <c r="K2196" s="11" t="str">
        <f>IFERROR(INDEX('EDC Component Dictionary'!$C$5:$C$37,MATCH('Rates Database'!J2196,'EDC Component Dictionary'!$B$5:$B$37,0)), "Energy Supply")</f>
        <v>Distribution System</v>
      </c>
      <c r="L2196" s="12">
        <v>0</v>
      </c>
      <c r="M2196" s="12"/>
    </row>
    <row r="2197" spans="1:13" x14ac:dyDescent="0.3">
      <c r="A2197" s="18">
        <v>2195</v>
      </c>
      <c r="B2197" s="18">
        <f t="shared" si="68"/>
        <v>2021</v>
      </c>
      <c r="C2197" s="17">
        <v>44409</v>
      </c>
      <c r="D2197" s="18" t="s">
        <v>130</v>
      </c>
      <c r="E2197" s="18" t="s">
        <v>36</v>
      </c>
      <c r="F2197" s="18" t="str">
        <f t="shared" si="69"/>
        <v>Unitil-Storm Cost Recovery Adjustment Factor (SCRAF)-44409</v>
      </c>
      <c r="G2197" s="11" t="s">
        <v>131</v>
      </c>
      <c r="H2197" s="11" t="s">
        <v>49</v>
      </c>
      <c r="I2197" s="11" t="s">
        <v>132</v>
      </c>
      <c r="J2197" s="11" t="s">
        <v>147</v>
      </c>
      <c r="K2197" s="11" t="str">
        <f>IFERROR(INDEX('EDC Component Dictionary'!$C$5:$C$37,MATCH('Rates Database'!J2197,'EDC Component Dictionary'!$B$5:$B$37,0)), "Energy Supply")</f>
        <v>Distribution System</v>
      </c>
      <c r="L2197" s="12">
        <v>0</v>
      </c>
      <c r="M2197" s="12"/>
    </row>
    <row r="2198" spans="1:13" x14ac:dyDescent="0.3">
      <c r="A2198" s="18">
        <v>2196</v>
      </c>
      <c r="B2198" s="18">
        <f t="shared" si="68"/>
        <v>2021</v>
      </c>
      <c r="C2198" s="17">
        <v>44378</v>
      </c>
      <c r="D2198" s="18" t="s">
        <v>130</v>
      </c>
      <c r="E2198" s="18" t="s">
        <v>36</v>
      </c>
      <c r="F2198" s="18" t="str">
        <f t="shared" si="69"/>
        <v>Unitil-Storm Cost Recovery Adjustment Factor (SCRAF)-44378</v>
      </c>
      <c r="G2198" s="11" t="s">
        <v>131</v>
      </c>
      <c r="H2198" s="11" t="s">
        <v>49</v>
      </c>
      <c r="I2198" s="11" t="s">
        <v>132</v>
      </c>
      <c r="J2198" s="11" t="s">
        <v>147</v>
      </c>
      <c r="K2198" s="11" t="str">
        <f>IFERROR(INDEX('EDC Component Dictionary'!$C$5:$C$37,MATCH('Rates Database'!J2198,'EDC Component Dictionary'!$B$5:$B$37,0)), "Energy Supply")</f>
        <v>Distribution System</v>
      </c>
      <c r="L2198" s="12">
        <v>0</v>
      </c>
      <c r="M2198" s="12"/>
    </row>
    <row r="2199" spans="1:13" x14ac:dyDescent="0.3">
      <c r="A2199" s="18">
        <v>2197</v>
      </c>
      <c r="B2199" s="18">
        <f t="shared" si="68"/>
        <v>2021</v>
      </c>
      <c r="C2199" s="17">
        <v>44348</v>
      </c>
      <c r="D2199" s="18" t="s">
        <v>130</v>
      </c>
      <c r="E2199" s="18" t="s">
        <v>36</v>
      </c>
      <c r="F2199" s="18" t="str">
        <f t="shared" si="69"/>
        <v>Unitil-Storm Cost Recovery Adjustment Factor (SCRAF)-44348</v>
      </c>
      <c r="G2199" s="11" t="s">
        <v>131</v>
      </c>
      <c r="H2199" s="11" t="s">
        <v>49</v>
      </c>
      <c r="I2199" s="11" t="s">
        <v>132</v>
      </c>
      <c r="J2199" s="11" t="s">
        <v>147</v>
      </c>
      <c r="K2199" s="11" t="str">
        <f>IFERROR(INDEX('EDC Component Dictionary'!$C$5:$C$37,MATCH('Rates Database'!J2199,'EDC Component Dictionary'!$B$5:$B$37,0)), "Energy Supply")</f>
        <v>Distribution System</v>
      </c>
      <c r="L2199" s="12">
        <v>0</v>
      </c>
      <c r="M2199" s="12"/>
    </row>
    <row r="2200" spans="1:13" x14ac:dyDescent="0.3">
      <c r="A2200" s="18">
        <v>2198</v>
      </c>
      <c r="B2200" s="18">
        <f t="shared" si="68"/>
        <v>2021</v>
      </c>
      <c r="C2200" s="17">
        <v>44317</v>
      </c>
      <c r="D2200" s="18" t="s">
        <v>130</v>
      </c>
      <c r="E2200" s="18" t="s">
        <v>36</v>
      </c>
      <c r="F2200" s="18" t="str">
        <f t="shared" si="69"/>
        <v>Unitil-Storm Cost Recovery Adjustment Factor (SCRAF)-44317</v>
      </c>
      <c r="G2200" s="11" t="s">
        <v>131</v>
      </c>
      <c r="H2200" s="11" t="s">
        <v>49</v>
      </c>
      <c r="I2200" s="11" t="s">
        <v>132</v>
      </c>
      <c r="J2200" s="11" t="s">
        <v>147</v>
      </c>
      <c r="K2200" s="11" t="str">
        <f>IFERROR(INDEX('EDC Component Dictionary'!$C$5:$C$37,MATCH('Rates Database'!J2200,'EDC Component Dictionary'!$B$5:$B$37,0)), "Energy Supply")</f>
        <v>Distribution System</v>
      </c>
      <c r="L2200" s="12">
        <v>0</v>
      </c>
      <c r="M2200" s="12"/>
    </row>
    <row r="2201" spans="1:13" x14ac:dyDescent="0.3">
      <c r="A2201" s="18">
        <v>2199</v>
      </c>
      <c r="B2201" s="18">
        <f t="shared" si="68"/>
        <v>2021</v>
      </c>
      <c r="C2201" s="17">
        <v>44287</v>
      </c>
      <c r="D2201" s="18" t="s">
        <v>130</v>
      </c>
      <c r="E2201" s="18" t="s">
        <v>36</v>
      </c>
      <c r="F2201" s="18" t="str">
        <f t="shared" si="69"/>
        <v>Unitil-Storm Cost Recovery Adjustment Factor (SCRAF)-44287</v>
      </c>
      <c r="G2201" s="11" t="s">
        <v>131</v>
      </c>
      <c r="H2201" s="11" t="s">
        <v>49</v>
      </c>
      <c r="I2201" s="11" t="s">
        <v>132</v>
      </c>
      <c r="J2201" s="11" t="s">
        <v>147</v>
      </c>
      <c r="K2201" s="11" t="str">
        <f>IFERROR(INDEX('EDC Component Dictionary'!$C$5:$C$37,MATCH('Rates Database'!J2201,'EDC Component Dictionary'!$B$5:$B$37,0)), "Energy Supply")</f>
        <v>Distribution System</v>
      </c>
      <c r="L2201" s="12">
        <v>0</v>
      </c>
      <c r="M2201" s="12"/>
    </row>
    <row r="2202" spans="1:13" x14ac:dyDescent="0.3">
      <c r="A2202" s="18">
        <v>2200</v>
      </c>
      <c r="B2202" s="18">
        <f t="shared" si="68"/>
        <v>2021</v>
      </c>
      <c r="C2202" s="17">
        <v>44256</v>
      </c>
      <c r="D2202" s="18" t="s">
        <v>130</v>
      </c>
      <c r="E2202" s="18" t="s">
        <v>36</v>
      </c>
      <c r="F2202" s="18" t="str">
        <f t="shared" si="69"/>
        <v>Unitil-Storm Cost Recovery Adjustment Factor (SCRAF)-44256</v>
      </c>
      <c r="G2202" s="11" t="s">
        <v>131</v>
      </c>
      <c r="H2202" s="11" t="s">
        <v>49</v>
      </c>
      <c r="I2202" s="11" t="s">
        <v>132</v>
      </c>
      <c r="J2202" s="11" t="s">
        <v>147</v>
      </c>
      <c r="K2202" s="11" t="str">
        <f>IFERROR(INDEX('EDC Component Dictionary'!$C$5:$C$37,MATCH('Rates Database'!J2202,'EDC Component Dictionary'!$B$5:$B$37,0)), "Energy Supply")</f>
        <v>Distribution System</v>
      </c>
      <c r="L2202" s="12">
        <v>0</v>
      </c>
      <c r="M2202" s="12"/>
    </row>
    <row r="2203" spans="1:13" x14ac:dyDescent="0.3">
      <c r="A2203" s="18">
        <v>2201</v>
      </c>
      <c r="B2203" s="18">
        <f t="shared" si="68"/>
        <v>2021</v>
      </c>
      <c r="C2203" s="17">
        <v>44228</v>
      </c>
      <c r="D2203" s="18" t="s">
        <v>130</v>
      </c>
      <c r="E2203" s="18" t="s">
        <v>36</v>
      </c>
      <c r="F2203" s="18" t="str">
        <f t="shared" si="69"/>
        <v>Unitil-Storm Cost Recovery Adjustment Factor (SCRAF)-44228</v>
      </c>
      <c r="G2203" s="11" t="s">
        <v>131</v>
      </c>
      <c r="H2203" s="11" t="s">
        <v>49</v>
      </c>
      <c r="I2203" s="11" t="s">
        <v>132</v>
      </c>
      <c r="J2203" s="11" t="s">
        <v>147</v>
      </c>
      <c r="K2203" s="11" t="str">
        <f>IFERROR(INDEX('EDC Component Dictionary'!$C$5:$C$37,MATCH('Rates Database'!J2203,'EDC Component Dictionary'!$B$5:$B$37,0)), "Energy Supply")</f>
        <v>Distribution System</v>
      </c>
      <c r="L2203" s="12">
        <v>0</v>
      </c>
      <c r="M2203" s="12"/>
    </row>
    <row r="2204" spans="1:13" x14ac:dyDescent="0.3">
      <c r="A2204" s="18">
        <v>2202</v>
      </c>
      <c r="B2204" s="18">
        <f t="shared" si="68"/>
        <v>2021</v>
      </c>
      <c r="C2204" s="17">
        <v>44197</v>
      </c>
      <c r="D2204" s="18" t="s">
        <v>130</v>
      </c>
      <c r="E2204" s="18" t="s">
        <v>36</v>
      </c>
      <c r="F2204" s="18" t="str">
        <f t="shared" si="69"/>
        <v>Unitil-Storm Cost Recovery Adjustment Factor (SCRAF)-44197</v>
      </c>
      <c r="G2204" s="11" t="s">
        <v>131</v>
      </c>
      <c r="H2204" s="11" t="s">
        <v>49</v>
      </c>
      <c r="I2204" s="11" t="s">
        <v>132</v>
      </c>
      <c r="J2204" s="11" t="s">
        <v>147</v>
      </c>
      <c r="K2204" s="11" t="str">
        <f>IFERROR(INDEX('EDC Component Dictionary'!$C$5:$C$37,MATCH('Rates Database'!J2204,'EDC Component Dictionary'!$B$5:$B$37,0)), "Energy Supply")</f>
        <v>Distribution System</v>
      </c>
      <c r="L2204" s="12">
        <v>0</v>
      </c>
      <c r="M2204" s="12"/>
    </row>
    <row r="2205" spans="1:13" x14ac:dyDescent="0.3">
      <c r="A2205" s="18">
        <v>2203</v>
      </c>
      <c r="B2205" s="18">
        <f t="shared" si="68"/>
        <v>2020</v>
      </c>
      <c r="C2205" s="17">
        <v>44166</v>
      </c>
      <c r="D2205" s="18" t="s">
        <v>130</v>
      </c>
      <c r="E2205" s="18" t="s">
        <v>36</v>
      </c>
      <c r="F2205" s="18" t="str">
        <f t="shared" si="69"/>
        <v>Unitil-Storm Cost Recovery Adjustment Factor (SCRAF)-44166</v>
      </c>
      <c r="G2205" s="11" t="s">
        <v>131</v>
      </c>
      <c r="H2205" s="11" t="s">
        <v>49</v>
      </c>
      <c r="I2205" s="11" t="s">
        <v>132</v>
      </c>
      <c r="J2205" s="11" t="s">
        <v>147</v>
      </c>
      <c r="K2205" s="11" t="str">
        <f>IFERROR(INDEX('EDC Component Dictionary'!$C$5:$C$37,MATCH('Rates Database'!J2205,'EDC Component Dictionary'!$B$5:$B$37,0)), "Energy Supply")</f>
        <v>Distribution System</v>
      </c>
      <c r="L2205" s="12">
        <v>0</v>
      </c>
      <c r="M2205" s="12"/>
    </row>
    <row r="2206" spans="1:13" x14ac:dyDescent="0.3">
      <c r="A2206" s="18">
        <v>2204</v>
      </c>
      <c r="B2206" s="18">
        <f t="shared" si="68"/>
        <v>2020</v>
      </c>
      <c r="C2206" s="17">
        <v>44136</v>
      </c>
      <c r="D2206" s="18" t="s">
        <v>130</v>
      </c>
      <c r="E2206" s="18" t="s">
        <v>36</v>
      </c>
      <c r="F2206" s="18" t="str">
        <f t="shared" si="69"/>
        <v>Unitil-Storm Cost Recovery Adjustment Factor (SCRAF)-44136</v>
      </c>
      <c r="G2206" s="11" t="s">
        <v>131</v>
      </c>
      <c r="H2206" s="11" t="s">
        <v>49</v>
      </c>
      <c r="I2206" s="11" t="s">
        <v>132</v>
      </c>
      <c r="J2206" s="11" t="s">
        <v>147</v>
      </c>
      <c r="K2206" s="11" t="str">
        <f>IFERROR(INDEX('EDC Component Dictionary'!$C$5:$C$37,MATCH('Rates Database'!J2206,'EDC Component Dictionary'!$B$5:$B$37,0)), "Energy Supply")</f>
        <v>Distribution System</v>
      </c>
      <c r="L2206" s="12">
        <v>0</v>
      </c>
      <c r="M2206" s="12"/>
    </row>
    <row r="2207" spans="1:13" x14ac:dyDescent="0.3">
      <c r="A2207" s="18">
        <v>2205</v>
      </c>
      <c r="B2207" s="18">
        <f t="shared" si="68"/>
        <v>2020</v>
      </c>
      <c r="C2207" s="17">
        <v>44105</v>
      </c>
      <c r="D2207" s="18" t="s">
        <v>130</v>
      </c>
      <c r="E2207" s="18" t="s">
        <v>36</v>
      </c>
      <c r="F2207" s="18" t="str">
        <f t="shared" si="69"/>
        <v>Unitil-Storm Cost Recovery Adjustment Factor (SCRAF)-44105</v>
      </c>
      <c r="G2207" s="11" t="s">
        <v>131</v>
      </c>
      <c r="H2207" s="11" t="s">
        <v>49</v>
      </c>
      <c r="I2207" s="11" t="s">
        <v>132</v>
      </c>
      <c r="J2207" s="11" t="s">
        <v>147</v>
      </c>
      <c r="K2207" s="11" t="str">
        <f>IFERROR(INDEX('EDC Component Dictionary'!$C$5:$C$37,MATCH('Rates Database'!J2207,'EDC Component Dictionary'!$B$5:$B$37,0)), "Energy Supply")</f>
        <v>Distribution System</v>
      </c>
      <c r="L2207" s="12">
        <v>0</v>
      </c>
      <c r="M2207" s="12"/>
    </row>
    <row r="2208" spans="1:13" x14ac:dyDescent="0.3">
      <c r="A2208" s="18">
        <v>2206</v>
      </c>
      <c r="B2208" s="18">
        <f t="shared" si="68"/>
        <v>2020</v>
      </c>
      <c r="C2208" s="17">
        <v>44075</v>
      </c>
      <c r="D2208" s="18" t="s">
        <v>130</v>
      </c>
      <c r="E2208" s="18" t="s">
        <v>36</v>
      </c>
      <c r="F2208" s="18" t="str">
        <f t="shared" si="69"/>
        <v>Unitil-Storm Cost Recovery Adjustment Factor (SCRAF)-44075</v>
      </c>
      <c r="G2208" s="11" t="s">
        <v>131</v>
      </c>
      <c r="H2208" s="11" t="s">
        <v>49</v>
      </c>
      <c r="I2208" s="11" t="s">
        <v>132</v>
      </c>
      <c r="J2208" s="11" t="s">
        <v>147</v>
      </c>
      <c r="K2208" s="11" t="str">
        <f>IFERROR(INDEX('EDC Component Dictionary'!$C$5:$C$37,MATCH('Rates Database'!J2208,'EDC Component Dictionary'!$B$5:$B$37,0)), "Energy Supply")</f>
        <v>Distribution System</v>
      </c>
      <c r="L2208" s="12">
        <v>0</v>
      </c>
      <c r="M2208" s="12"/>
    </row>
    <row r="2209" spans="1:13" x14ac:dyDescent="0.3">
      <c r="A2209" s="18">
        <v>2207</v>
      </c>
      <c r="B2209" s="18">
        <f t="shared" si="68"/>
        <v>2020</v>
      </c>
      <c r="C2209" s="17">
        <v>44044</v>
      </c>
      <c r="D2209" s="18" t="s">
        <v>130</v>
      </c>
      <c r="E2209" s="18" t="s">
        <v>36</v>
      </c>
      <c r="F2209" s="18" t="str">
        <f t="shared" si="69"/>
        <v>Unitil-Storm Cost Recovery Adjustment Factor (SCRAF)-44044</v>
      </c>
      <c r="G2209" s="11" t="s">
        <v>131</v>
      </c>
      <c r="H2209" s="11" t="s">
        <v>49</v>
      </c>
      <c r="I2209" s="11" t="s">
        <v>132</v>
      </c>
      <c r="J2209" s="11" t="s">
        <v>147</v>
      </c>
      <c r="K2209" s="11" t="str">
        <f>IFERROR(INDEX('EDC Component Dictionary'!$C$5:$C$37,MATCH('Rates Database'!J2209,'EDC Component Dictionary'!$B$5:$B$37,0)), "Energy Supply")</f>
        <v>Distribution System</v>
      </c>
      <c r="L2209" s="12">
        <v>0</v>
      </c>
      <c r="M2209" s="12"/>
    </row>
    <row r="2210" spans="1:13" x14ac:dyDescent="0.3">
      <c r="A2210" s="18">
        <v>2208</v>
      </c>
      <c r="B2210" s="18">
        <f t="shared" si="68"/>
        <v>2020</v>
      </c>
      <c r="C2210" s="17">
        <v>44013</v>
      </c>
      <c r="D2210" s="18" t="s">
        <v>130</v>
      </c>
      <c r="E2210" s="18" t="s">
        <v>36</v>
      </c>
      <c r="F2210" s="18" t="str">
        <f t="shared" si="69"/>
        <v>Unitil-Storm Cost Recovery Adjustment Factor (SCRAF)-44013</v>
      </c>
      <c r="G2210" s="11" t="s">
        <v>131</v>
      </c>
      <c r="H2210" s="11" t="s">
        <v>49</v>
      </c>
      <c r="I2210" s="11" t="s">
        <v>132</v>
      </c>
      <c r="J2210" s="11" t="s">
        <v>147</v>
      </c>
      <c r="K2210" s="11" t="str">
        <f>IFERROR(INDEX('EDC Component Dictionary'!$C$5:$C$37,MATCH('Rates Database'!J2210,'EDC Component Dictionary'!$B$5:$B$37,0)), "Energy Supply")</f>
        <v>Distribution System</v>
      </c>
      <c r="L2210" s="12">
        <v>0</v>
      </c>
      <c r="M2210" s="12"/>
    </row>
    <row r="2211" spans="1:13" x14ac:dyDescent="0.3">
      <c r="A2211" s="18">
        <v>2209</v>
      </c>
      <c r="B2211" s="18">
        <f t="shared" si="68"/>
        <v>2020</v>
      </c>
      <c r="C2211" s="17">
        <v>43983</v>
      </c>
      <c r="D2211" s="18" t="s">
        <v>130</v>
      </c>
      <c r="E2211" s="18" t="s">
        <v>36</v>
      </c>
      <c r="F2211" s="18" t="str">
        <f t="shared" si="69"/>
        <v>Unitil-Storm Cost Recovery Adjustment Factor (SCRAF)-43983</v>
      </c>
      <c r="G2211" s="11" t="s">
        <v>131</v>
      </c>
      <c r="H2211" s="11" t="s">
        <v>49</v>
      </c>
      <c r="I2211" s="11" t="s">
        <v>132</v>
      </c>
      <c r="J2211" s="11" t="s">
        <v>147</v>
      </c>
      <c r="K2211" s="11" t="str">
        <f>IFERROR(INDEX('EDC Component Dictionary'!$C$5:$C$37,MATCH('Rates Database'!J2211,'EDC Component Dictionary'!$B$5:$B$37,0)), "Energy Supply")</f>
        <v>Distribution System</v>
      </c>
      <c r="L2211" s="12">
        <v>0</v>
      </c>
      <c r="M2211" s="12"/>
    </row>
    <row r="2212" spans="1:13" x14ac:dyDescent="0.3">
      <c r="A2212" s="18">
        <v>2210</v>
      </c>
      <c r="B2212" s="18">
        <f t="shared" si="68"/>
        <v>2020</v>
      </c>
      <c r="C2212" s="17">
        <v>43952</v>
      </c>
      <c r="D2212" s="18" t="s">
        <v>130</v>
      </c>
      <c r="E2212" s="18" t="s">
        <v>36</v>
      </c>
      <c r="F2212" s="18" t="str">
        <f t="shared" si="69"/>
        <v>Unitil-Storm Cost Recovery Adjustment Factor (SCRAF)-43952</v>
      </c>
      <c r="G2212" s="11" t="s">
        <v>131</v>
      </c>
      <c r="H2212" s="11" t="s">
        <v>49</v>
      </c>
      <c r="I2212" s="11" t="s">
        <v>132</v>
      </c>
      <c r="J2212" s="11" t="s">
        <v>147</v>
      </c>
      <c r="K2212" s="11" t="str">
        <f>IFERROR(INDEX('EDC Component Dictionary'!$C$5:$C$37,MATCH('Rates Database'!J2212,'EDC Component Dictionary'!$B$5:$B$37,0)), "Energy Supply")</f>
        <v>Distribution System</v>
      </c>
      <c r="L2212" s="12">
        <v>0</v>
      </c>
      <c r="M2212" s="12"/>
    </row>
    <row r="2213" spans="1:13" x14ac:dyDescent="0.3">
      <c r="A2213" s="18">
        <v>2211</v>
      </c>
      <c r="B2213" s="18">
        <f t="shared" si="68"/>
        <v>2020</v>
      </c>
      <c r="C2213" s="17">
        <v>43922</v>
      </c>
      <c r="D2213" s="18" t="s">
        <v>130</v>
      </c>
      <c r="E2213" s="18" t="s">
        <v>36</v>
      </c>
      <c r="F2213" s="18" t="str">
        <f t="shared" si="69"/>
        <v>Unitil-Storm Cost Recovery Adjustment Factor (SCRAF)-43922</v>
      </c>
      <c r="G2213" s="11" t="s">
        <v>131</v>
      </c>
      <c r="H2213" s="11" t="s">
        <v>49</v>
      </c>
      <c r="I2213" s="11" t="s">
        <v>132</v>
      </c>
      <c r="J2213" s="11" t="s">
        <v>147</v>
      </c>
      <c r="K2213" s="11" t="str">
        <f>IFERROR(INDEX('EDC Component Dictionary'!$C$5:$C$37,MATCH('Rates Database'!J2213,'EDC Component Dictionary'!$B$5:$B$37,0)), "Energy Supply")</f>
        <v>Distribution System</v>
      </c>
      <c r="L2213" s="12">
        <v>0</v>
      </c>
      <c r="M2213" s="12"/>
    </row>
    <row r="2214" spans="1:13" x14ac:dyDescent="0.3">
      <c r="A2214" s="18">
        <v>2212</v>
      </c>
      <c r="B2214" s="18">
        <f t="shared" si="68"/>
        <v>2020</v>
      </c>
      <c r="C2214" s="17">
        <v>43891</v>
      </c>
      <c r="D2214" s="18" t="s">
        <v>130</v>
      </c>
      <c r="E2214" s="18" t="s">
        <v>36</v>
      </c>
      <c r="F2214" s="18" t="str">
        <f t="shared" si="69"/>
        <v>Unitil-Storm Cost Recovery Adjustment Factor (SCRAF)-43891</v>
      </c>
      <c r="G2214" s="11" t="s">
        <v>131</v>
      </c>
      <c r="H2214" s="11" t="s">
        <v>49</v>
      </c>
      <c r="I2214" s="11" t="s">
        <v>132</v>
      </c>
      <c r="J2214" s="11" t="s">
        <v>147</v>
      </c>
      <c r="K2214" s="11" t="str">
        <f>IFERROR(INDEX('EDC Component Dictionary'!$C$5:$C$37,MATCH('Rates Database'!J2214,'EDC Component Dictionary'!$B$5:$B$37,0)), "Energy Supply")</f>
        <v>Distribution System</v>
      </c>
      <c r="L2214" s="12">
        <v>0</v>
      </c>
      <c r="M2214" s="12"/>
    </row>
    <row r="2215" spans="1:13" x14ac:dyDescent="0.3">
      <c r="A2215" s="18">
        <v>2213</v>
      </c>
      <c r="B2215" s="18">
        <f t="shared" si="68"/>
        <v>2020</v>
      </c>
      <c r="C2215" s="17">
        <v>43862</v>
      </c>
      <c r="D2215" s="18" t="s">
        <v>130</v>
      </c>
      <c r="E2215" s="18" t="s">
        <v>36</v>
      </c>
      <c r="F2215" s="18" t="str">
        <f t="shared" si="69"/>
        <v>Unitil-Storm Cost Recovery Adjustment Factor (SCRAF)-43862</v>
      </c>
      <c r="G2215" s="11" t="s">
        <v>131</v>
      </c>
      <c r="H2215" s="11" t="s">
        <v>49</v>
      </c>
      <c r="I2215" s="11" t="s">
        <v>132</v>
      </c>
      <c r="J2215" s="11" t="s">
        <v>147</v>
      </c>
      <c r="K2215" s="11" t="str">
        <f>IFERROR(INDEX('EDC Component Dictionary'!$C$5:$C$37,MATCH('Rates Database'!J2215,'EDC Component Dictionary'!$B$5:$B$37,0)), "Energy Supply")</f>
        <v>Distribution System</v>
      </c>
      <c r="L2215" s="12">
        <v>0</v>
      </c>
      <c r="M2215" s="12"/>
    </row>
    <row r="2216" spans="1:13" x14ac:dyDescent="0.3">
      <c r="A2216" s="18">
        <v>2214</v>
      </c>
      <c r="B2216" s="18">
        <f t="shared" si="68"/>
        <v>2020</v>
      </c>
      <c r="C2216" s="17">
        <v>43831</v>
      </c>
      <c r="D2216" s="18" t="s">
        <v>130</v>
      </c>
      <c r="E2216" s="18" t="s">
        <v>36</v>
      </c>
      <c r="F2216" s="18" t="str">
        <f t="shared" si="69"/>
        <v>Unitil-Storm Cost Recovery Adjustment Factor (SCRAF)-43831</v>
      </c>
      <c r="G2216" s="11" t="s">
        <v>131</v>
      </c>
      <c r="H2216" s="11" t="s">
        <v>49</v>
      </c>
      <c r="I2216" s="11" t="s">
        <v>132</v>
      </c>
      <c r="J2216" s="11" t="s">
        <v>147</v>
      </c>
      <c r="K2216" s="11" t="str">
        <f>IFERROR(INDEX('EDC Component Dictionary'!$C$5:$C$37,MATCH('Rates Database'!J2216,'EDC Component Dictionary'!$B$5:$B$37,0)), "Energy Supply")</f>
        <v>Distribution System</v>
      </c>
      <c r="L2216" s="12">
        <v>0</v>
      </c>
      <c r="M2216" s="12"/>
    </row>
    <row r="2217" spans="1:13" x14ac:dyDescent="0.3">
      <c r="A2217" s="18">
        <v>2215</v>
      </c>
      <c r="B2217" s="18">
        <f t="shared" si="68"/>
        <v>2019</v>
      </c>
      <c r="C2217" s="17">
        <v>43800</v>
      </c>
      <c r="D2217" s="18" t="s">
        <v>130</v>
      </c>
      <c r="E2217" s="18" t="s">
        <v>36</v>
      </c>
      <c r="F2217" s="18" t="str">
        <f t="shared" si="69"/>
        <v>Unitil-Storm Cost Recovery Adjustment Factor (SCRAF)-43800</v>
      </c>
      <c r="G2217" s="11" t="s">
        <v>131</v>
      </c>
      <c r="H2217" s="11" t="s">
        <v>49</v>
      </c>
      <c r="I2217" s="11" t="s">
        <v>132</v>
      </c>
      <c r="J2217" s="11" t="s">
        <v>147</v>
      </c>
      <c r="K2217" s="11" t="str">
        <f>IFERROR(INDEX('EDC Component Dictionary'!$C$5:$C$37,MATCH('Rates Database'!J2217,'EDC Component Dictionary'!$B$5:$B$37,0)), "Energy Supply")</f>
        <v>Distribution System</v>
      </c>
      <c r="L2217" s="12">
        <v>0</v>
      </c>
      <c r="M2217" s="12"/>
    </row>
    <row r="2218" spans="1:13" x14ac:dyDescent="0.3">
      <c r="A2218" s="18">
        <v>2216</v>
      </c>
      <c r="B2218" s="18">
        <f t="shared" si="68"/>
        <v>2019</v>
      </c>
      <c r="C2218" s="17">
        <v>43770</v>
      </c>
      <c r="D2218" s="18" t="s">
        <v>130</v>
      </c>
      <c r="E2218" s="18" t="s">
        <v>36</v>
      </c>
      <c r="F2218" s="18" t="str">
        <f t="shared" si="69"/>
        <v>Unitil-Storm Cost Recovery Adjustment Factor (SCRAF)-43770</v>
      </c>
      <c r="G2218" s="11" t="s">
        <v>131</v>
      </c>
      <c r="H2218" s="11" t="s">
        <v>49</v>
      </c>
      <c r="I2218" s="11" t="s">
        <v>132</v>
      </c>
      <c r="J2218" s="11" t="s">
        <v>147</v>
      </c>
      <c r="K2218" s="11" t="str">
        <f>IFERROR(INDEX('EDC Component Dictionary'!$C$5:$C$37,MATCH('Rates Database'!J2218,'EDC Component Dictionary'!$B$5:$B$37,0)), "Energy Supply")</f>
        <v>Distribution System</v>
      </c>
      <c r="L2218" s="12">
        <v>0</v>
      </c>
      <c r="M2218" s="12"/>
    </row>
    <row r="2219" spans="1:13" x14ac:dyDescent="0.3">
      <c r="A2219" s="18">
        <v>2217</v>
      </c>
      <c r="B2219" s="18">
        <f t="shared" si="68"/>
        <v>2019</v>
      </c>
      <c r="C2219" s="17">
        <v>43739</v>
      </c>
      <c r="D2219" s="18" t="s">
        <v>130</v>
      </c>
      <c r="E2219" s="18" t="s">
        <v>36</v>
      </c>
      <c r="F2219" s="18" t="str">
        <f t="shared" si="69"/>
        <v>Unitil-Storm Cost Recovery Adjustment Factor (SCRAF)-43739</v>
      </c>
      <c r="G2219" s="11" t="s">
        <v>131</v>
      </c>
      <c r="H2219" s="11" t="s">
        <v>49</v>
      </c>
      <c r="I2219" s="11" t="s">
        <v>132</v>
      </c>
      <c r="J2219" s="11" t="s">
        <v>147</v>
      </c>
      <c r="K2219" s="11" t="str">
        <f>IFERROR(INDEX('EDC Component Dictionary'!$C$5:$C$37,MATCH('Rates Database'!J2219,'EDC Component Dictionary'!$B$5:$B$37,0)), "Energy Supply")</f>
        <v>Distribution System</v>
      </c>
      <c r="L2219" s="12">
        <v>0</v>
      </c>
      <c r="M2219" s="12"/>
    </row>
    <row r="2220" spans="1:13" x14ac:dyDescent="0.3">
      <c r="A2220" s="18">
        <v>2218</v>
      </c>
      <c r="B2220" s="18">
        <f t="shared" si="68"/>
        <v>2019</v>
      </c>
      <c r="C2220" s="17">
        <v>43709</v>
      </c>
      <c r="D2220" s="18" t="s">
        <v>130</v>
      </c>
      <c r="E2220" s="18" t="s">
        <v>36</v>
      </c>
      <c r="F2220" s="18" t="str">
        <f t="shared" si="69"/>
        <v>Unitil-Storm Cost Recovery Adjustment Factor (SCRAF)-43709</v>
      </c>
      <c r="G2220" s="11" t="s">
        <v>131</v>
      </c>
      <c r="H2220" s="11" t="s">
        <v>49</v>
      </c>
      <c r="I2220" s="11" t="s">
        <v>132</v>
      </c>
      <c r="J2220" s="11" t="s">
        <v>147</v>
      </c>
      <c r="K2220" s="11" t="str">
        <f>IFERROR(INDEX('EDC Component Dictionary'!$C$5:$C$37,MATCH('Rates Database'!J2220,'EDC Component Dictionary'!$B$5:$B$37,0)), "Energy Supply")</f>
        <v>Distribution System</v>
      </c>
      <c r="L2220" s="12">
        <v>0</v>
      </c>
      <c r="M2220" s="12"/>
    </row>
    <row r="2221" spans="1:13" x14ac:dyDescent="0.3">
      <c r="A2221" s="18">
        <v>2219</v>
      </c>
      <c r="B2221" s="18">
        <f t="shared" si="68"/>
        <v>2019</v>
      </c>
      <c r="C2221" s="17">
        <v>43678</v>
      </c>
      <c r="D2221" s="18" t="s">
        <v>130</v>
      </c>
      <c r="E2221" s="18" t="s">
        <v>36</v>
      </c>
      <c r="F2221" s="18" t="str">
        <f t="shared" si="69"/>
        <v>Unitil-Storm Cost Recovery Adjustment Factor (SCRAF)-43678</v>
      </c>
      <c r="G2221" s="11" t="s">
        <v>131</v>
      </c>
      <c r="H2221" s="11" t="s">
        <v>49</v>
      </c>
      <c r="I2221" s="11" t="s">
        <v>132</v>
      </c>
      <c r="J2221" s="11" t="s">
        <v>147</v>
      </c>
      <c r="K2221" s="11" t="str">
        <f>IFERROR(INDEX('EDC Component Dictionary'!$C$5:$C$37,MATCH('Rates Database'!J2221,'EDC Component Dictionary'!$B$5:$B$37,0)), "Energy Supply")</f>
        <v>Distribution System</v>
      </c>
      <c r="L2221" s="12">
        <v>0</v>
      </c>
      <c r="M2221" s="12"/>
    </row>
    <row r="2222" spans="1:13" x14ac:dyDescent="0.3">
      <c r="A2222" s="18">
        <v>2220</v>
      </c>
      <c r="B2222" s="18">
        <f t="shared" si="68"/>
        <v>2019</v>
      </c>
      <c r="C2222" s="17">
        <v>43647</v>
      </c>
      <c r="D2222" s="18" t="s">
        <v>130</v>
      </c>
      <c r="E2222" s="18" t="s">
        <v>36</v>
      </c>
      <c r="F2222" s="18" t="str">
        <f t="shared" si="69"/>
        <v>Unitil-Storm Cost Recovery Adjustment Factor (SCRAF)-43647</v>
      </c>
      <c r="G2222" s="11" t="s">
        <v>131</v>
      </c>
      <c r="H2222" s="11" t="s">
        <v>49</v>
      </c>
      <c r="I2222" s="11" t="s">
        <v>132</v>
      </c>
      <c r="J2222" s="11" t="s">
        <v>147</v>
      </c>
      <c r="K2222" s="11" t="str">
        <f>IFERROR(INDEX('EDC Component Dictionary'!$C$5:$C$37,MATCH('Rates Database'!J2222,'EDC Component Dictionary'!$B$5:$B$37,0)), "Energy Supply")</f>
        <v>Distribution System</v>
      </c>
      <c r="L2222" s="12">
        <v>0</v>
      </c>
      <c r="M2222" s="12"/>
    </row>
    <row r="2223" spans="1:13" x14ac:dyDescent="0.3">
      <c r="A2223" s="18">
        <v>2221</v>
      </c>
      <c r="B2223" s="18">
        <f t="shared" si="68"/>
        <v>2019</v>
      </c>
      <c r="C2223" s="17">
        <v>43617</v>
      </c>
      <c r="D2223" s="18" t="s">
        <v>130</v>
      </c>
      <c r="E2223" s="18" t="s">
        <v>36</v>
      </c>
      <c r="F2223" s="18" t="str">
        <f t="shared" si="69"/>
        <v>Unitil-Storm Cost Recovery Adjustment Factor (SCRAF)-43617</v>
      </c>
      <c r="G2223" s="11" t="s">
        <v>131</v>
      </c>
      <c r="H2223" s="11" t="s">
        <v>49</v>
      </c>
      <c r="I2223" s="11" t="s">
        <v>132</v>
      </c>
      <c r="J2223" s="11" t="s">
        <v>147</v>
      </c>
      <c r="K2223" s="11" t="str">
        <f>IFERROR(INDEX('EDC Component Dictionary'!$C$5:$C$37,MATCH('Rates Database'!J2223,'EDC Component Dictionary'!$B$5:$B$37,0)), "Energy Supply")</f>
        <v>Distribution System</v>
      </c>
      <c r="L2223" s="12">
        <v>0</v>
      </c>
      <c r="M2223" s="12"/>
    </row>
    <row r="2224" spans="1:13" x14ac:dyDescent="0.3">
      <c r="A2224" s="18">
        <v>2222</v>
      </c>
      <c r="B2224" s="18">
        <f t="shared" si="68"/>
        <v>2019</v>
      </c>
      <c r="C2224" s="17">
        <v>43586</v>
      </c>
      <c r="D2224" s="18" t="s">
        <v>130</v>
      </c>
      <c r="E2224" s="18" t="s">
        <v>36</v>
      </c>
      <c r="F2224" s="18" t="str">
        <f t="shared" si="69"/>
        <v>Unitil-Storm Cost Recovery Adjustment Factor (SCRAF)-43586</v>
      </c>
      <c r="G2224" s="11" t="s">
        <v>131</v>
      </c>
      <c r="H2224" s="11" t="s">
        <v>49</v>
      </c>
      <c r="I2224" s="11" t="s">
        <v>132</v>
      </c>
      <c r="J2224" s="11" t="s">
        <v>147</v>
      </c>
      <c r="K2224" s="11" t="str">
        <f>IFERROR(INDEX('EDC Component Dictionary'!$C$5:$C$37,MATCH('Rates Database'!J2224,'EDC Component Dictionary'!$B$5:$B$37,0)), "Energy Supply")</f>
        <v>Distribution System</v>
      </c>
      <c r="L2224" s="12">
        <v>0</v>
      </c>
      <c r="M2224" s="12"/>
    </row>
    <row r="2225" spans="1:13" x14ac:dyDescent="0.3">
      <c r="A2225" s="18">
        <v>2223</v>
      </c>
      <c r="B2225" s="18">
        <f t="shared" si="68"/>
        <v>2019</v>
      </c>
      <c r="C2225" s="17">
        <v>43556</v>
      </c>
      <c r="D2225" s="18" t="s">
        <v>130</v>
      </c>
      <c r="E2225" s="18" t="s">
        <v>36</v>
      </c>
      <c r="F2225" s="18" t="str">
        <f t="shared" si="69"/>
        <v>Unitil-Storm Cost Recovery Adjustment Factor (SCRAF)-43556</v>
      </c>
      <c r="G2225" s="11" t="s">
        <v>131</v>
      </c>
      <c r="H2225" s="11" t="s">
        <v>49</v>
      </c>
      <c r="I2225" s="11" t="s">
        <v>132</v>
      </c>
      <c r="J2225" s="11" t="s">
        <v>147</v>
      </c>
      <c r="K2225" s="11" t="str">
        <f>IFERROR(INDEX('EDC Component Dictionary'!$C$5:$C$37,MATCH('Rates Database'!J2225,'EDC Component Dictionary'!$B$5:$B$37,0)), "Energy Supply")</f>
        <v>Distribution System</v>
      </c>
      <c r="L2225" s="12">
        <v>0</v>
      </c>
      <c r="M2225" s="12"/>
    </row>
    <row r="2226" spans="1:13" x14ac:dyDescent="0.3">
      <c r="A2226" s="18">
        <v>2224</v>
      </c>
      <c r="B2226" s="18">
        <f t="shared" si="68"/>
        <v>2019</v>
      </c>
      <c r="C2226" s="17">
        <v>43525</v>
      </c>
      <c r="D2226" s="18" t="s">
        <v>130</v>
      </c>
      <c r="E2226" s="18" t="s">
        <v>36</v>
      </c>
      <c r="F2226" s="18" t="str">
        <f t="shared" si="69"/>
        <v>Unitil-Storm Cost Recovery Adjustment Factor (SCRAF)-43525</v>
      </c>
      <c r="G2226" s="11" t="s">
        <v>131</v>
      </c>
      <c r="H2226" s="11" t="s">
        <v>49</v>
      </c>
      <c r="I2226" s="11" t="s">
        <v>132</v>
      </c>
      <c r="J2226" s="11" t="s">
        <v>147</v>
      </c>
      <c r="K2226" s="11" t="str">
        <f>IFERROR(INDEX('EDC Component Dictionary'!$C$5:$C$37,MATCH('Rates Database'!J2226,'EDC Component Dictionary'!$B$5:$B$37,0)), "Energy Supply")</f>
        <v>Distribution System</v>
      </c>
      <c r="L2226" s="12">
        <v>0</v>
      </c>
      <c r="M2226" s="12"/>
    </row>
    <row r="2227" spans="1:13" x14ac:dyDescent="0.3">
      <c r="A2227" s="18">
        <v>2225</v>
      </c>
      <c r="B2227" s="18">
        <f t="shared" si="68"/>
        <v>2019</v>
      </c>
      <c r="C2227" s="17">
        <v>43497</v>
      </c>
      <c r="D2227" s="18" t="s">
        <v>130</v>
      </c>
      <c r="E2227" s="18" t="s">
        <v>36</v>
      </c>
      <c r="F2227" s="18" t="str">
        <f t="shared" si="69"/>
        <v>Unitil-Storm Cost Recovery Adjustment Factor (SCRAF)-43497</v>
      </c>
      <c r="G2227" s="11" t="s">
        <v>131</v>
      </c>
      <c r="H2227" s="11" t="s">
        <v>49</v>
      </c>
      <c r="I2227" s="11" t="s">
        <v>132</v>
      </c>
      <c r="J2227" s="11" t="s">
        <v>147</v>
      </c>
      <c r="K2227" s="11" t="str">
        <f>IFERROR(INDEX('EDC Component Dictionary'!$C$5:$C$37,MATCH('Rates Database'!J2227,'EDC Component Dictionary'!$B$5:$B$37,0)), "Energy Supply")</f>
        <v>Distribution System</v>
      </c>
      <c r="L2227" s="12">
        <v>0</v>
      </c>
      <c r="M2227" s="12"/>
    </row>
    <row r="2228" spans="1:13" x14ac:dyDescent="0.3">
      <c r="A2228" s="18">
        <v>2226</v>
      </c>
      <c r="B2228" s="18">
        <f t="shared" si="68"/>
        <v>2019</v>
      </c>
      <c r="C2228" s="17">
        <v>43466</v>
      </c>
      <c r="D2228" s="18" t="s">
        <v>130</v>
      </c>
      <c r="E2228" s="18" t="s">
        <v>36</v>
      </c>
      <c r="F2228" s="18" t="str">
        <f t="shared" si="69"/>
        <v>Unitil-Storm Cost Recovery Adjustment Factor (SCRAF)-43466</v>
      </c>
      <c r="G2228" s="11" t="s">
        <v>131</v>
      </c>
      <c r="H2228" s="11" t="s">
        <v>49</v>
      </c>
      <c r="I2228" s="11" t="s">
        <v>132</v>
      </c>
      <c r="J2228" s="11" t="s">
        <v>147</v>
      </c>
      <c r="K2228" s="11" t="str">
        <f>IFERROR(INDEX('EDC Component Dictionary'!$C$5:$C$37,MATCH('Rates Database'!J2228,'EDC Component Dictionary'!$B$5:$B$37,0)), "Energy Supply")</f>
        <v>Distribution System</v>
      </c>
      <c r="L2228" s="12">
        <v>0</v>
      </c>
      <c r="M2228" s="12"/>
    </row>
    <row r="2229" spans="1:13" x14ac:dyDescent="0.3">
      <c r="A2229" s="18">
        <v>2227</v>
      </c>
      <c r="B2229" s="18">
        <f t="shared" si="68"/>
        <v>2023</v>
      </c>
      <c r="C2229" s="17">
        <v>45261</v>
      </c>
      <c r="D2229" s="18" t="s">
        <v>130</v>
      </c>
      <c r="E2229" s="18" t="s">
        <v>36</v>
      </c>
      <c r="F2229" s="18" t="str">
        <f t="shared" si="69"/>
        <v>Unitil-Exogenous Cost Adjustment (ECA)-45261</v>
      </c>
      <c r="G2229" s="11" t="s">
        <v>131</v>
      </c>
      <c r="H2229" s="11" t="s">
        <v>49</v>
      </c>
      <c r="I2229" s="11" t="s">
        <v>132</v>
      </c>
      <c r="J2229" s="11" t="s">
        <v>134</v>
      </c>
      <c r="K2229" s="11" t="str">
        <f>IFERROR(INDEX('EDC Component Dictionary'!$C$5:$C$37,MATCH('Rates Database'!J2229,'EDC Component Dictionary'!$B$5:$B$37,0)), "Energy Supply")</f>
        <v>Distribution System</v>
      </c>
      <c r="L2229" s="12">
        <v>1.89E-3</v>
      </c>
      <c r="M2229" s="12"/>
    </row>
    <row r="2230" spans="1:13" x14ac:dyDescent="0.3">
      <c r="A2230" s="18">
        <v>2228</v>
      </c>
      <c r="B2230" s="18">
        <f t="shared" si="68"/>
        <v>2023</v>
      </c>
      <c r="C2230" s="17">
        <v>45231</v>
      </c>
      <c r="D2230" s="18" t="s">
        <v>130</v>
      </c>
      <c r="E2230" s="18" t="s">
        <v>36</v>
      </c>
      <c r="F2230" s="18" t="str">
        <f t="shared" si="69"/>
        <v>Unitil-Exogenous Cost Adjustment (ECA)-45231</v>
      </c>
      <c r="G2230" s="11" t="s">
        <v>131</v>
      </c>
      <c r="H2230" s="11" t="s">
        <v>49</v>
      </c>
      <c r="I2230" s="11" t="s">
        <v>132</v>
      </c>
      <c r="J2230" s="11" t="s">
        <v>134</v>
      </c>
      <c r="K2230" s="11" t="str">
        <f>IFERROR(INDEX('EDC Component Dictionary'!$C$5:$C$37,MATCH('Rates Database'!J2230,'EDC Component Dictionary'!$B$5:$B$37,0)), "Energy Supply")</f>
        <v>Distribution System</v>
      </c>
      <c r="L2230" s="12">
        <v>1.89E-3</v>
      </c>
      <c r="M2230" s="12"/>
    </row>
    <row r="2231" spans="1:13" x14ac:dyDescent="0.3">
      <c r="A2231" s="18">
        <v>2229</v>
      </c>
      <c r="B2231" s="18">
        <f t="shared" si="68"/>
        <v>2023</v>
      </c>
      <c r="C2231" s="17">
        <v>45200</v>
      </c>
      <c r="D2231" s="18" t="s">
        <v>130</v>
      </c>
      <c r="E2231" s="18" t="s">
        <v>36</v>
      </c>
      <c r="F2231" s="18" t="str">
        <f t="shared" si="69"/>
        <v>Unitil-Exogenous Cost Adjustment (ECA)-45200</v>
      </c>
      <c r="G2231" s="11" t="s">
        <v>131</v>
      </c>
      <c r="H2231" s="11" t="s">
        <v>49</v>
      </c>
      <c r="I2231" s="11" t="s">
        <v>132</v>
      </c>
      <c r="J2231" s="11" t="s">
        <v>134</v>
      </c>
      <c r="K2231" s="11" t="str">
        <f>IFERROR(INDEX('EDC Component Dictionary'!$C$5:$C$37,MATCH('Rates Database'!J2231,'EDC Component Dictionary'!$B$5:$B$37,0)), "Energy Supply")</f>
        <v>Distribution System</v>
      </c>
      <c r="L2231" s="12">
        <v>1.89E-3</v>
      </c>
      <c r="M2231" s="12"/>
    </row>
    <row r="2232" spans="1:13" x14ac:dyDescent="0.3">
      <c r="A2232" s="18">
        <v>2230</v>
      </c>
      <c r="B2232" s="18">
        <f t="shared" si="68"/>
        <v>2023</v>
      </c>
      <c r="C2232" s="17">
        <v>45170</v>
      </c>
      <c r="D2232" s="18" t="s">
        <v>130</v>
      </c>
      <c r="E2232" s="18" t="s">
        <v>36</v>
      </c>
      <c r="F2232" s="18" t="str">
        <f t="shared" si="69"/>
        <v>Unitil-Exogenous Cost Adjustment (ECA)-45170</v>
      </c>
      <c r="G2232" s="11" t="s">
        <v>131</v>
      </c>
      <c r="H2232" s="11" t="s">
        <v>49</v>
      </c>
      <c r="I2232" s="11" t="s">
        <v>132</v>
      </c>
      <c r="J2232" s="11" t="s">
        <v>134</v>
      </c>
      <c r="K2232" s="11" t="str">
        <f>IFERROR(INDEX('EDC Component Dictionary'!$C$5:$C$37,MATCH('Rates Database'!J2232,'EDC Component Dictionary'!$B$5:$B$37,0)), "Energy Supply")</f>
        <v>Distribution System</v>
      </c>
      <c r="L2232" s="12">
        <v>1.89E-3</v>
      </c>
      <c r="M2232" s="12"/>
    </row>
    <row r="2233" spans="1:13" x14ac:dyDescent="0.3">
      <c r="A2233" s="18">
        <v>2231</v>
      </c>
      <c r="B2233" s="18">
        <f t="shared" si="68"/>
        <v>2023</v>
      </c>
      <c r="C2233" s="17">
        <v>45139</v>
      </c>
      <c r="D2233" s="18" t="s">
        <v>130</v>
      </c>
      <c r="E2233" s="18" t="s">
        <v>36</v>
      </c>
      <c r="F2233" s="18" t="str">
        <f t="shared" si="69"/>
        <v>Unitil-Exogenous Cost Adjustment (ECA)-45139</v>
      </c>
      <c r="G2233" s="11" t="s">
        <v>131</v>
      </c>
      <c r="H2233" s="11" t="s">
        <v>49</v>
      </c>
      <c r="I2233" s="11" t="s">
        <v>132</v>
      </c>
      <c r="J2233" s="11" t="s">
        <v>134</v>
      </c>
      <c r="K2233" s="11" t="str">
        <f>IFERROR(INDEX('EDC Component Dictionary'!$C$5:$C$37,MATCH('Rates Database'!J2233,'EDC Component Dictionary'!$B$5:$B$37,0)), "Energy Supply")</f>
        <v>Distribution System</v>
      </c>
      <c r="L2233" s="12">
        <v>1.89E-3</v>
      </c>
      <c r="M2233" s="12"/>
    </row>
    <row r="2234" spans="1:13" x14ac:dyDescent="0.3">
      <c r="A2234" s="18">
        <v>2232</v>
      </c>
      <c r="B2234" s="18">
        <f t="shared" si="68"/>
        <v>2023</v>
      </c>
      <c r="C2234" s="17">
        <v>45108</v>
      </c>
      <c r="D2234" s="18" t="s">
        <v>130</v>
      </c>
      <c r="E2234" s="18" t="s">
        <v>36</v>
      </c>
      <c r="F2234" s="18" t="str">
        <f t="shared" si="69"/>
        <v>Unitil-Exogenous Cost Adjustment (ECA)-45108</v>
      </c>
      <c r="G2234" s="11" t="s">
        <v>131</v>
      </c>
      <c r="H2234" s="11" t="s">
        <v>49</v>
      </c>
      <c r="I2234" s="11" t="s">
        <v>132</v>
      </c>
      <c r="J2234" s="11" t="s">
        <v>134</v>
      </c>
      <c r="K2234" s="11" t="str">
        <f>IFERROR(INDEX('EDC Component Dictionary'!$C$5:$C$37,MATCH('Rates Database'!J2234,'EDC Component Dictionary'!$B$5:$B$37,0)), "Energy Supply")</f>
        <v>Distribution System</v>
      </c>
      <c r="L2234" s="12">
        <v>1.89E-3</v>
      </c>
      <c r="M2234" s="12"/>
    </row>
    <row r="2235" spans="1:13" x14ac:dyDescent="0.3">
      <c r="A2235" s="18">
        <v>2233</v>
      </c>
      <c r="B2235" s="18">
        <f t="shared" si="68"/>
        <v>2023</v>
      </c>
      <c r="C2235" s="17">
        <v>45078</v>
      </c>
      <c r="D2235" s="18" t="s">
        <v>130</v>
      </c>
      <c r="E2235" s="18" t="s">
        <v>36</v>
      </c>
      <c r="F2235" s="18" t="str">
        <f t="shared" si="69"/>
        <v>Unitil-Exogenous Cost Adjustment (ECA)-45078</v>
      </c>
      <c r="G2235" s="11" t="s">
        <v>131</v>
      </c>
      <c r="H2235" s="11" t="s">
        <v>49</v>
      </c>
      <c r="I2235" s="11" t="s">
        <v>132</v>
      </c>
      <c r="J2235" s="11" t="s">
        <v>134</v>
      </c>
      <c r="K2235" s="11" t="str">
        <f>IFERROR(INDEX('EDC Component Dictionary'!$C$5:$C$37,MATCH('Rates Database'!J2235,'EDC Component Dictionary'!$B$5:$B$37,0)), "Energy Supply")</f>
        <v>Distribution System</v>
      </c>
      <c r="L2235" s="12">
        <v>1.89E-3</v>
      </c>
      <c r="M2235" s="12"/>
    </row>
    <row r="2236" spans="1:13" x14ac:dyDescent="0.3">
      <c r="A2236" s="18">
        <v>2234</v>
      </c>
      <c r="B2236" s="18">
        <f t="shared" si="68"/>
        <v>2023</v>
      </c>
      <c r="C2236" s="17">
        <v>45047</v>
      </c>
      <c r="D2236" s="18" t="s">
        <v>130</v>
      </c>
      <c r="E2236" s="18" t="s">
        <v>36</v>
      </c>
      <c r="F2236" s="18" t="str">
        <f t="shared" si="69"/>
        <v>Unitil-Exogenous Cost Adjustment (ECA)-45047</v>
      </c>
      <c r="G2236" s="11" t="s">
        <v>131</v>
      </c>
      <c r="H2236" s="11" t="s">
        <v>49</v>
      </c>
      <c r="I2236" s="11" t="s">
        <v>132</v>
      </c>
      <c r="J2236" s="11" t="s">
        <v>134</v>
      </c>
      <c r="K2236" s="11" t="str">
        <f>IFERROR(INDEX('EDC Component Dictionary'!$C$5:$C$37,MATCH('Rates Database'!J2236,'EDC Component Dictionary'!$B$5:$B$37,0)), "Energy Supply")</f>
        <v>Distribution System</v>
      </c>
      <c r="L2236" s="12">
        <v>1.89E-3</v>
      </c>
      <c r="M2236" s="12"/>
    </row>
    <row r="2237" spans="1:13" x14ac:dyDescent="0.3">
      <c r="A2237" s="18">
        <v>2235</v>
      </c>
      <c r="B2237" s="18">
        <f t="shared" si="68"/>
        <v>2023</v>
      </c>
      <c r="C2237" s="17">
        <v>45017</v>
      </c>
      <c r="D2237" s="18" t="s">
        <v>130</v>
      </c>
      <c r="E2237" s="18" t="s">
        <v>36</v>
      </c>
      <c r="F2237" s="18" t="str">
        <f t="shared" si="69"/>
        <v>Unitil-Exogenous Cost Adjustment (ECA)-45017</v>
      </c>
      <c r="G2237" s="11" t="s">
        <v>131</v>
      </c>
      <c r="H2237" s="11" t="s">
        <v>49</v>
      </c>
      <c r="I2237" s="11" t="s">
        <v>132</v>
      </c>
      <c r="J2237" s="11" t="s">
        <v>134</v>
      </c>
      <c r="K2237" s="11" t="str">
        <f>IFERROR(INDEX('EDC Component Dictionary'!$C$5:$C$37,MATCH('Rates Database'!J2237,'EDC Component Dictionary'!$B$5:$B$37,0)), "Energy Supply")</f>
        <v>Distribution System</v>
      </c>
      <c r="L2237" s="12">
        <v>1.89E-3</v>
      </c>
      <c r="M2237" s="12"/>
    </row>
    <row r="2238" spans="1:13" x14ac:dyDescent="0.3">
      <c r="A2238" s="18">
        <v>2236</v>
      </c>
      <c r="B2238" s="18">
        <f t="shared" si="68"/>
        <v>2023</v>
      </c>
      <c r="C2238" s="17">
        <v>44986</v>
      </c>
      <c r="D2238" s="18" t="s">
        <v>130</v>
      </c>
      <c r="E2238" s="18" t="s">
        <v>36</v>
      </c>
      <c r="F2238" s="18" t="str">
        <f t="shared" si="69"/>
        <v>Unitil-Exogenous Cost Adjustment (ECA)-44986</v>
      </c>
      <c r="G2238" s="11" t="s">
        <v>131</v>
      </c>
      <c r="H2238" s="11" t="s">
        <v>49</v>
      </c>
      <c r="I2238" s="11" t="s">
        <v>132</v>
      </c>
      <c r="J2238" s="11" t="s">
        <v>134</v>
      </c>
      <c r="K2238" s="11" t="str">
        <f>IFERROR(INDEX('EDC Component Dictionary'!$C$5:$C$37,MATCH('Rates Database'!J2238,'EDC Component Dictionary'!$B$5:$B$37,0)), "Energy Supply")</f>
        <v>Distribution System</v>
      </c>
      <c r="L2238" s="12">
        <v>1.89E-3</v>
      </c>
      <c r="M2238" s="12"/>
    </row>
    <row r="2239" spans="1:13" x14ac:dyDescent="0.3">
      <c r="A2239" s="18">
        <v>2237</v>
      </c>
      <c r="B2239" s="18">
        <f t="shared" si="68"/>
        <v>2023</v>
      </c>
      <c r="C2239" s="17">
        <v>44958</v>
      </c>
      <c r="D2239" s="18" t="s">
        <v>130</v>
      </c>
      <c r="E2239" s="18" t="s">
        <v>36</v>
      </c>
      <c r="F2239" s="18" t="str">
        <f t="shared" si="69"/>
        <v>Unitil-Exogenous Cost Adjustment (ECA)-44958</v>
      </c>
      <c r="G2239" s="11" t="s">
        <v>131</v>
      </c>
      <c r="H2239" s="11" t="s">
        <v>49</v>
      </c>
      <c r="I2239" s="11" t="s">
        <v>132</v>
      </c>
      <c r="J2239" s="11" t="s">
        <v>134</v>
      </c>
      <c r="K2239" s="11" t="str">
        <f>IFERROR(INDEX('EDC Component Dictionary'!$C$5:$C$37,MATCH('Rates Database'!J2239,'EDC Component Dictionary'!$B$5:$B$37,0)), "Energy Supply")</f>
        <v>Distribution System</v>
      </c>
      <c r="L2239" s="12">
        <v>1.89E-3</v>
      </c>
      <c r="M2239" s="12"/>
    </row>
    <row r="2240" spans="1:13" x14ac:dyDescent="0.3">
      <c r="A2240" s="18">
        <v>2238</v>
      </c>
      <c r="B2240" s="18">
        <f t="shared" si="68"/>
        <v>2023</v>
      </c>
      <c r="C2240" s="17">
        <v>44927</v>
      </c>
      <c r="D2240" s="18" t="s">
        <v>130</v>
      </c>
      <c r="E2240" s="18" t="s">
        <v>36</v>
      </c>
      <c r="F2240" s="18" t="str">
        <f t="shared" si="69"/>
        <v>Unitil-Exogenous Cost Adjustment (ECA)-44927</v>
      </c>
      <c r="G2240" s="11" t="s">
        <v>131</v>
      </c>
      <c r="H2240" s="11" t="s">
        <v>49</v>
      </c>
      <c r="I2240" s="11" t="s">
        <v>132</v>
      </c>
      <c r="J2240" s="11" t="s">
        <v>134</v>
      </c>
      <c r="K2240" s="11" t="str">
        <f>IFERROR(INDEX('EDC Component Dictionary'!$C$5:$C$37,MATCH('Rates Database'!J2240,'EDC Component Dictionary'!$B$5:$B$37,0)), "Energy Supply")</f>
        <v>Distribution System</v>
      </c>
      <c r="L2240" s="12">
        <v>1.89E-3</v>
      </c>
      <c r="M2240" s="12"/>
    </row>
    <row r="2241" spans="1:13" x14ac:dyDescent="0.3">
      <c r="A2241" s="18">
        <v>2239</v>
      </c>
      <c r="B2241" s="18">
        <f t="shared" si="68"/>
        <v>2022</v>
      </c>
      <c r="C2241" s="17">
        <v>44896</v>
      </c>
      <c r="D2241" s="18" t="s">
        <v>130</v>
      </c>
      <c r="E2241" s="18" t="s">
        <v>36</v>
      </c>
      <c r="F2241" s="18" t="str">
        <f t="shared" si="69"/>
        <v>Unitil-Exogenous Cost Adjustment (ECA)-44896</v>
      </c>
      <c r="G2241" s="11" t="s">
        <v>131</v>
      </c>
      <c r="H2241" s="11" t="s">
        <v>49</v>
      </c>
      <c r="I2241" s="11" t="s">
        <v>132</v>
      </c>
      <c r="J2241" s="11" t="s">
        <v>134</v>
      </c>
      <c r="K2241" s="11" t="str">
        <f>IFERROR(INDEX('EDC Component Dictionary'!$C$5:$C$37,MATCH('Rates Database'!J2241,'EDC Component Dictionary'!$B$5:$B$37,0)), "Energy Supply")</f>
        <v>Distribution System</v>
      </c>
      <c r="L2241" s="12">
        <v>0</v>
      </c>
      <c r="M2241" s="12"/>
    </row>
    <row r="2242" spans="1:13" x14ac:dyDescent="0.3">
      <c r="A2242" s="18">
        <v>2240</v>
      </c>
      <c r="B2242" s="18">
        <f t="shared" si="68"/>
        <v>2022</v>
      </c>
      <c r="C2242" s="17">
        <v>44866</v>
      </c>
      <c r="D2242" s="18" t="s">
        <v>130</v>
      </c>
      <c r="E2242" s="18" t="s">
        <v>36</v>
      </c>
      <c r="F2242" s="18" t="str">
        <f t="shared" si="69"/>
        <v>Unitil-Exogenous Cost Adjustment (ECA)-44866</v>
      </c>
      <c r="G2242" s="11" t="s">
        <v>131</v>
      </c>
      <c r="H2242" s="11" t="s">
        <v>49</v>
      </c>
      <c r="I2242" s="11" t="s">
        <v>132</v>
      </c>
      <c r="J2242" s="11" t="s">
        <v>134</v>
      </c>
      <c r="K2242" s="11" t="str">
        <f>IFERROR(INDEX('EDC Component Dictionary'!$C$5:$C$37,MATCH('Rates Database'!J2242,'EDC Component Dictionary'!$B$5:$B$37,0)), "Energy Supply")</f>
        <v>Distribution System</v>
      </c>
      <c r="L2242" s="12">
        <v>0</v>
      </c>
      <c r="M2242" s="12"/>
    </row>
    <row r="2243" spans="1:13" x14ac:dyDescent="0.3">
      <c r="A2243" s="18">
        <v>2241</v>
      </c>
      <c r="B2243" s="18">
        <f t="shared" ref="B2243:B2306" si="70">YEAR(C2243)</f>
        <v>2022</v>
      </c>
      <c r="C2243" s="17">
        <v>44835</v>
      </c>
      <c r="D2243" s="18" t="s">
        <v>130</v>
      </c>
      <c r="E2243" s="18" t="s">
        <v>36</v>
      </c>
      <c r="F2243" s="18" t="str">
        <f t="shared" si="69"/>
        <v>Unitil-Exogenous Cost Adjustment (ECA)-44835</v>
      </c>
      <c r="G2243" s="11" t="s">
        <v>131</v>
      </c>
      <c r="H2243" s="11" t="s">
        <v>49</v>
      </c>
      <c r="I2243" s="11" t="s">
        <v>132</v>
      </c>
      <c r="J2243" s="11" t="s">
        <v>134</v>
      </c>
      <c r="K2243" s="11" t="str">
        <f>IFERROR(INDEX('EDC Component Dictionary'!$C$5:$C$37,MATCH('Rates Database'!J2243,'EDC Component Dictionary'!$B$5:$B$37,0)), "Energy Supply")</f>
        <v>Distribution System</v>
      </c>
      <c r="L2243" s="12">
        <v>0</v>
      </c>
      <c r="M2243" s="12"/>
    </row>
    <row r="2244" spans="1:13" x14ac:dyDescent="0.3">
      <c r="A2244" s="18">
        <v>2242</v>
      </c>
      <c r="B2244" s="18">
        <f t="shared" si="70"/>
        <v>2022</v>
      </c>
      <c r="C2244" s="17">
        <v>44805</v>
      </c>
      <c r="D2244" s="18" t="s">
        <v>130</v>
      </c>
      <c r="E2244" s="18" t="s">
        <v>36</v>
      </c>
      <c r="F2244" s="18" t="str">
        <f t="shared" ref="F2244:F2307" si="71">_xlfn.CONCAT(E2244,"-",J2244,"-",C2244)</f>
        <v>Unitil-Exogenous Cost Adjustment (ECA)-44805</v>
      </c>
      <c r="G2244" s="11" t="s">
        <v>131</v>
      </c>
      <c r="H2244" s="11" t="s">
        <v>49</v>
      </c>
      <c r="I2244" s="11" t="s">
        <v>132</v>
      </c>
      <c r="J2244" s="11" t="s">
        <v>134</v>
      </c>
      <c r="K2244" s="11" t="str">
        <f>IFERROR(INDEX('EDC Component Dictionary'!$C$5:$C$37,MATCH('Rates Database'!J2244,'EDC Component Dictionary'!$B$5:$B$37,0)), "Energy Supply")</f>
        <v>Distribution System</v>
      </c>
      <c r="L2244" s="12">
        <v>0</v>
      </c>
      <c r="M2244" s="12"/>
    </row>
    <row r="2245" spans="1:13" x14ac:dyDescent="0.3">
      <c r="A2245" s="18">
        <v>2243</v>
      </c>
      <c r="B2245" s="18">
        <f t="shared" si="70"/>
        <v>2022</v>
      </c>
      <c r="C2245" s="17">
        <v>44774</v>
      </c>
      <c r="D2245" s="18" t="s">
        <v>130</v>
      </c>
      <c r="E2245" s="18" t="s">
        <v>36</v>
      </c>
      <c r="F2245" s="18" t="str">
        <f t="shared" si="71"/>
        <v>Unitil-Exogenous Cost Adjustment (ECA)-44774</v>
      </c>
      <c r="G2245" s="11" t="s">
        <v>131</v>
      </c>
      <c r="H2245" s="11" t="s">
        <v>49</v>
      </c>
      <c r="I2245" s="11" t="s">
        <v>132</v>
      </c>
      <c r="J2245" s="11" t="s">
        <v>134</v>
      </c>
      <c r="K2245" s="11" t="str">
        <f>IFERROR(INDEX('EDC Component Dictionary'!$C$5:$C$37,MATCH('Rates Database'!J2245,'EDC Component Dictionary'!$B$5:$B$37,0)), "Energy Supply")</f>
        <v>Distribution System</v>
      </c>
      <c r="L2245" s="12">
        <v>0</v>
      </c>
      <c r="M2245" s="12"/>
    </row>
    <row r="2246" spans="1:13" x14ac:dyDescent="0.3">
      <c r="A2246" s="18">
        <v>2244</v>
      </c>
      <c r="B2246" s="18">
        <f t="shared" si="70"/>
        <v>2022</v>
      </c>
      <c r="C2246" s="17">
        <v>44743</v>
      </c>
      <c r="D2246" s="18" t="s">
        <v>130</v>
      </c>
      <c r="E2246" s="18" t="s">
        <v>36</v>
      </c>
      <c r="F2246" s="18" t="str">
        <f t="shared" si="71"/>
        <v>Unitil-Exogenous Cost Adjustment (ECA)-44743</v>
      </c>
      <c r="G2246" s="11" t="s">
        <v>131</v>
      </c>
      <c r="H2246" s="11" t="s">
        <v>49</v>
      </c>
      <c r="I2246" s="11" t="s">
        <v>132</v>
      </c>
      <c r="J2246" s="11" t="s">
        <v>134</v>
      </c>
      <c r="K2246" s="11" t="str">
        <f>IFERROR(INDEX('EDC Component Dictionary'!$C$5:$C$37,MATCH('Rates Database'!J2246,'EDC Component Dictionary'!$B$5:$B$37,0)), "Energy Supply")</f>
        <v>Distribution System</v>
      </c>
      <c r="L2246" s="12">
        <v>0</v>
      </c>
      <c r="M2246" s="12"/>
    </row>
    <row r="2247" spans="1:13" x14ac:dyDescent="0.3">
      <c r="A2247" s="18">
        <v>2245</v>
      </c>
      <c r="B2247" s="18">
        <f t="shared" si="70"/>
        <v>2022</v>
      </c>
      <c r="C2247" s="17">
        <v>44713</v>
      </c>
      <c r="D2247" s="18" t="s">
        <v>130</v>
      </c>
      <c r="E2247" s="18" t="s">
        <v>36</v>
      </c>
      <c r="F2247" s="18" t="str">
        <f t="shared" si="71"/>
        <v>Unitil-Exogenous Cost Adjustment (ECA)-44713</v>
      </c>
      <c r="G2247" s="11" t="s">
        <v>131</v>
      </c>
      <c r="H2247" s="11" t="s">
        <v>49</v>
      </c>
      <c r="I2247" s="11" t="s">
        <v>132</v>
      </c>
      <c r="J2247" s="11" t="s">
        <v>134</v>
      </c>
      <c r="K2247" s="11" t="str">
        <f>IFERROR(INDEX('EDC Component Dictionary'!$C$5:$C$37,MATCH('Rates Database'!J2247,'EDC Component Dictionary'!$B$5:$B$37,0)), "Energy Supply")</f>
        <v>Distribution System</v>
      </c>
      <c r="L2247" s="12">
        <v>0</v>
      </c>
      <c r="M2247" s="12"/>
    </row>
    <row r="2248" spans="1:13" x14ac:dyDescent="0.3">
      <c r="A2248" s="18">
        <v>2246</v>
      </c>
      <c r="B2248" s="18">
        <f t="shared" si="70"/>
        <v>2022</v>
      </c>
      <c r="C2248" s="17">
        <v>44682</v>
      </c>
      <c r="D2248" s="18" t="s">
        <v>130</v>
      </c>
      <c r="E2248" s="18" t="s">
        <v>36</v>
      </c>
      <c r="F2248" s="18" t="str">
        <f t="shared" si="71"/>
        <v>Unitil-Exogenous Cost Adjustment (ECA)-44682</v>
      </c>
      <c r="G2248" s="11" t="s">
        <v>131</v>
      </c>
      <c r="H2248" s="11" t="s">
        <v>49</v>
      </c>
      <c r="I2248" s="11" t="s">
        <v>132</v>
      </c>
      <c r="J2248" s="11" t="s">
        <v>134</v>
      </c>
      <c r="K2248" s="11" t="str">
        <f>IFERROR(INDEX('EDC Component Dictionary'!$C$5:$C$37,MATCH('Rates Database'!J2248,'EDC Component Dictionary'!$B$5:$B$37,0)), "Energy Supply")</f>
        <v>Distribution System</v>
      </c>
      <c r="L2248" s="12">
        <v>0</v>
      </c>
      <c r="M2248" s="12"/>
    </row>
    <row r="2249" spans="1:13" x14ac:dyDescent="0.3">
      <c r="A2249" s="18">
        <v>2247</v>
      </c>
      <c r="B2249" s="18">
        <f t="shared" si="70"/>
        <v>2022</v>
      </c>
      <c r="C2249" s="17">
        <v>44652</v>
      </c>
      <c r="D2249" s="18" t="s">
        <v>130</v>
      </c>
      <c r="E2249" s="18" t="s">
        <v>36</v>
      </c>
      <c r="F2249" s="18" t="str">
        <f t="shared" si="71"/>
        <v>Unitil-Exogenous Cost Adjustment (ECA)-44652</v>
      </c>
      <c r="G2249" s="11" t="s">
        <v>131</v>
      </c>
      <c r="H2249" s="11" t="s">
        <v>49</v>
      </c>
      <c r="I2249" s="11" t="s">
        <v>132</v>
      </c>
      <c r="J2249" s="11" t="s">
        <v>134</v>
      </c>
      <c r="K2249" s="11" t="str">
        <f>IFERROR(INDEX('EDC Component Dictionary'!$C$5:$C$37,MATCH('Rates Database'!J2249,'EDC Component Dictionary'!$B$5:$B$37,0)), "Energy Supply")</f>
        <v>Distribution System</v>
      </c>
      <c r="L2249" s="12">
        <v>0</v>
      </c>
      <c r="M2249" s="12"/>
    </row>
    <row r="2250" spans="1:13" x14ac:dyDescent="0.3">
      <c r="A2250" s="18">
        <v>2248</v>
      </c>
      <c r="B2250" s="18">
        <f t="shared" si="70"/>
        <v>2022</v>
      </c>
      <c r="C2250" s="17">
        <v>44621</v>
      </c>
      <c r="D2250" s="18" t="s">
        <v>130</v>
      </c>
      <c r="E2250" s="18" t="s">
        <v>36</v>
      </c>
      <c r="F2250" s="18" t="str">
        <f t="shared" si="71"/>
        <v>Unitil-Exogenous Cost Adjustment (ECA)-44621</v>
      </c>
      <c r="G2250" s="11" t="s">
        <v>131</v>
      </c>
      <c r="H2250" s="11" t="s">
        <v>49</v>
      </c>
      <c r="I2250" s="11" t="s">
        <v>132</v>
      </c>
      <c r="J2250" s="11" t="s">
        <v>134</v>
      </c>
      <c r="K2250" s="11" t="str">
        <f>IFERROR(INDEX('EDC Component Dictionary'!$C$5:$C$37,MATCH('Rates Database'!J2250,'EDC Component Dictionary'!$B$5:$B$37,0)), "Energy Supply")</f>
        <v>Distribution System</v>
      </c>
      <c r="L2250" s="12">
        <v>0</v>
      </c>
      <c r="M2250" s="12"/>
    </row>
    <row r="2251" spans="1:13" x14ac:dyDescent="0.3">
      <c r="A2251" s="18">
        <v>2249</v>
      </c>
      <c r="B2251" s="18">
        <f t="shared" si="70"/>
        <v>2022</v>
      </c>
      <c r="C2251" s="17">
        <v>44593</v>
      </c>
      <c r="D2251" s="18" t="s">
        <v>130</v>
      </c>
      <c r="E2251" s="18" t="s">
        <v>36</v>
      </c>
      <c r="F2251" s="18" t="str">
        <f t="shared" si="71"/>
        <v>Unitil-Exogenous Cost Adjustment (ECA)-44593</v>
      </c>
      <c r="G2251" s="11" t="s">
        <v>131</v>
      </c>
      <c r="H2251" s="11" t="s">
        <v>49</v>
      </c>
      <c r="I2251" s="11" t="s">
        <v>132</v>
      </c>
      <c r="J2251" s="11" t="s">
        <v>134</v>
      </c>
      <c r="K2251" s="11" t="str">
        <f>IFERROR(INDEX('EDC Component Dictionary'!$C$5:$C$37,MATCH('Rates Database'!J2251,'EDC Component Dictionary'!$B$5:$B$37,0)), "Energy Supply")</f>
        <v>Distribution System</v>
      </c>
      <c r="L2251" s="12">
        <v>0</v>
      </c>
      <c r="M2251" s="12"/>
    </row>
    <row r="2252" spans="1:13" x14ac:dyDescent="0.3">
      <c r="A2252" s="18">
        <v>2250</v>
      </c>
      <c r="B2252" s="18">
        <f t="shared" si="70"/>
        <v>2022</v>
      </c>
      <c r="C2252" s="17">
        <v>44562</v>
      </c>
      <c r="D2252" s="18" t="s">
        <v>130</v>
      </c>
      <c r="E2252" s="18" t="s">
        <v>36</v>
      </c>
      <c r="F2252" s="18" t="str">
        <f t="shared" si="71"/>
        <v>Unitil-Exogenous Cost Adjustment (ECA)-44562</v>
      </c>
      <c r="G2252" s="11" t="s">
        <v>131</v>
      </c>
      <c r="H2252" s="11" t="s">
        <v>49</v>
      </c>
      <c r="I2252" s="11" t="s">
        <v>132</v>
      </c>
      <c r="J2252" s="11" t="s">
        <v>134</v>
      </c>
      <c r="K2252" s="11" t="str">
        <f>IFERROR(INDEX('EDC Component Dictionary'!$C$5:$C$37,MATCH('Rates Database'!J2252,'EDC Component Dictionary'!$B$5:$B$37,0)), "Energy Supply")</f>
        <v>Distribution System</v>
      </c>
      <c r="L2252" s="12">
        <v>0</v>
      </c>
      <c r="M2252" s="12"/>
    </row>
    <row r="2253" spans="1:13" x14ac:dyDescent="0.3">
      <c r="A2253" s="18">
        <v>2251</v>
      </c>
      <c r="B2253" s="18">
        <f t="shared" si="70"/>
        <v>2021</v>
      </c>
      <c r="C2253" s="17">
        <v>44531</v>
      </c>
      <c r="D2253" s="18" t="s">
        <v>130</v>
      </c>
      <c r="E2253" s="18" t="s">
        <v>36</v>
      </c>
      <c r="F2253" s="18" t="str">
        <f t="shared" si="71"/>
        <v>Unitil-Exogenous Cost Adjustment (ECA)-44531</v>
      </c>
      <c r="G2253" s="11" t="s">
        <v>131</v>
      </c>
      <c r="H2253" s="11" t="s">
        <v>49</v>
      </c>
      <c r="I2253" s="11" t="s">
        <v>132</v>
      </c>
      <c r="J2253" s="11" t="s">
        <v>134</v>
      </c>
      <c r="K2253" s="11" t="str">
        <f>IFERROR(INDEX('EDC Component Dictionary'!$C$5:$C$37,MATCH('Rates Database'!J2253,'EDC Component Dictionary'!$B$5:$B$37,0)), "Energy Supply")</f>
        <v>Distribution System</v>
      </c>
      <c r="L2253" s="12">
        <v>0</v>
      </c>
      <c r="M2253" s="12"/>
    </row>
    <row r="2254" spans="1:13" x14ac:dyDescent="0.3">
      <c r="A2254" s="18">
        <v>2252</v>
      </c>
      <c r="B2254" s="18">
        <f t="shared" si="70"/>
        <v>2021</v>
      </c>
      <c r="C2254" s="17">
        <v>44501</v>
      </c>
      <c r="D2254" s="18" t="s">
        <v>130</v>
      </c>
      <c r="E2254" s="18" t="s">
        <v>36</v>
      </c>
      <c r="F2254" s="18" t="str">
        <f t="shared" si="71"/>
        <v>Unitil-Exogenous Cost Adjustment (ECA)-44501</v>
      </c>
      <c r="G2254" s="11" t="s">
        <v>131</v>
      </c>
      <c r="H2254" s="11" t="s">
        <v>49</v>
      </c>
      <c r="I2254" s="11" t="s">
        <v>132</v>
      </c>
      <c r="J2254" s="11" t="s">
        <v>134</v>
      </c>
      <c r="K2254" s="11" t="str">
        <f>IFERROR(INDEX('EDC Component Dictionary'!$C$5:$C$37,MATCH('Rates Database'!J2254,'EDC Component Dictionary'!$B$5:$B$37,0)), "Energy Supply")</f>
        <v>Distribution System</v>
      </c>
      <c r="L2254" s="12">
        <v>0</v>
      </c>
      <c r="M2254" s="12"/>
    </row>
    <row r="2255" spans="1:13" x14ac:dyDescent="0.3">
      <c r="A2255" s="18">
        <v>2253</v>
      </c>
      <c r="B2255" s="18">
        <f t="shared" si="70"/>
        <v>2021</v>
      </c>
      <c r="C2255" s="17">
        <v>44470</v>
      </c>
      <c r="D2255" s="18" t="s">
        <v>130</v>
      </c>
      <c r="E2255" s="18" t="s">
        <v>36</v>
      </c>
      <c r="F2255" s="18" t="str">
        <f t="shared" si="71"/>
        <v>Unitil-Exogenous Cost Adjustment (ECA)-44470</v>
      </c>
      <c r="G2255" s="11" t="s">
        <v>131</v>
      </c>
      <c r="H2255" s="11" t="s">
        <v>49</v>
      </c>
      <c r="I2255" s="11" t="s">
        <v>132</v>
      </c>
      <c r="J2255" s="11" t="s">
        <v>134</v>
      </c>
      <c r="K2255" s="11" t="str">
        <f>IFERROR(INDEX('EDC Component Dictionary'!$C$5:$C$37,MATCH('Rates Database'!J2255,'EDC Component Dictionary'!$B$5:$B$37,0)), "Energy Supply")</f>
        <v>Distribution System</v>
      </c>
      <c r="L2255" s="12">
        <v>0</v>
      </c>
      <c r="M2255" s="12"/>
    </row>
    <row r="2256" spans="1:13" x14ac:dyDescent="0.3">
      <c r="A2256" s="18">
        <v>2254</v>
      </c>
      <c r="B2256" s="18">
        <f t="shared" si="70"/>
        <v>2021</v>
      </c>
      <c r="C2256" s="17">
        <v>44440</v>
      </c>
      <c r="D2256" s="18" t="s">
        <v>130</v>
      </c>
      <c r="E2256" s="18" t="s">
        <v>36</v>
      </c>
      <c r="F2256" s="18" t="str">
        <f t="shared" si="71"/>
        <v>Unitil-Exogenous Cost Adjustment (ECA)-44440</v>
      </c>
      <c r="G2256" s="11" t="s">
        <v>131</v>
      </c>
      <c r="H2256" s="11" t="s">
        <v>49</v>
      </c>
      <c r="I2256" s="11" t="s">
        <v>132</v>
      </c>
      <c r="J2256" s="11" t="s">
        <v>134</v>
      </c>
      <c r="K2256" s="11" t="str">
        <f>IFERROR(INDEX('EDC Component Dictionary'!$C$5:$C$37,MATCH('Rates Database'!J2256,'EDC Component Dictionary'!$B$5:$B$37,0)), "Energy Supply")</f>
        <v>Distribution System</v>
      </c>
      <c r="L2256" s="12">
        <v>0</v>
      </c>
      <c r="M2256" s="12"/>
    </row>
    <row r="2257" spans="1:13" x14ac:dyDescent="0.3">
      <c r="A2257" s="18">
        <v>2255</v>
      </c>
      <c r="B2257" s="18">
        <f t="shared" si="70"/>
        <v>2021</v>
      </c>
      <c r="C2257" s="17">
        <v>44409</v>
      </c>
      <c r="D2257" s="18" t="s">
        <v>130</v>
      </c>
      <c r="E2257" s="18" t="s">
        <v>36</v>
      </c>
      <c r="F2257" s="18" t="str">
        <f t="shared" si="71"/>
        <v>Unitil-Exogenous Cost Adjustment (ECA)-44409</v>
      </c>
      <c r="G2257" s="11" t="s">
        <v>131</v>
      </c>
      <c r="H2257" s="11" t="s">
        <v>49</v>
      </c>
      <c r="I2257" s="11" t="s">
        <v>132</v>
      </c>
      <c r="J2257" s="11" t="s">
        <v>134</v>
      </c>
      <c r="K2257" s="11" t="str">
        <f>IFERROR(INDEX('EDC Component Dictionary'!$C$5:$C$37,MATCH('Rates Database'!J2257,'EDC Component Dictionary'!$B$5:$B$37,0)), "Energy Supply")</f>
        <v>Distribution System</v>
      </c>
      <c r="L2257" s="12">
        <v>0</v>
      </c>
      <c r="M2257" s="12"/>
    </row>
    <row r="2258" spans="1:13" x14ac:dyDescent="0.3">
      <c r="A2258" s="18">
        <v>2256</v>
      </c>
      <c r="B2258" s="18">
        <f t="shared" si="70"/>
        <v>2021</v>
      </c>
      <c r="C2258" s="17">
        <v>44378</v>
      </c>
      <c r="D2258" s="18" t="s">
        <v>130</v>
      </c>
      <c r="E2258" s="18" t="s">
        <v>36</v>
      </c>
      <c r="F2258" s="18" t="str">
        <f t="shared" si="71"/>
        <v>Unitil-Exogenous Cost Adjustment (ECA)-44378</v>
      </c>
      <c r="G2258" s="11" t="s">
        <v>131</v>
      </c>
      <c r="H2258" s="11" t="s">
        <v>49</v>
      </c>
      <c r="I2258" s="11" t="s">
        <v>132</v>
      </c>
      <c r="J2258" s="11" t="s">
        <v>134</v>
      </c>
      <c r="K2258" s="11" t="str">
        <f>IFERROR(INDEX('EDC Component Dictionary'!$C$5:$C$37,MATCH('Rates Database'!J2258,'EDC Component Dictionary'!$B$5:$B$37,0)), "Energy Supply")</f>
        <v>Distribution System</v>
      </c>
      <c r="L2258" s="12">
        <v>0</v>
      </c>
      <c r="M2258" s="12"/>
    </row>
    <row r="2259" spans="1:13" x14ac:dyDescent="0.3">
      <c r="A2259" s="18">
        <v>2257</v>
      </c>
      <c r="B2259" s="18">
        <f t="shared" si="70"/>
        <v>2021</v>
      </c>
      <c r="C2259" s="17">
        <v>44348</v>
      </c>
      <c r="D2259" s="18" t="s">
        <v>130</v>
      </c>
      <c r="E2259" s="18" t="s">
        <v>36</v>
      </c>
      <c r="F2259" s="18" t="str">
        <f t="shared" si="71"/>
        <v>Unitil-Exogenous Cost Adjustment (ECA)-44348</v>
      </c>
      <c r="G2259" s="11" t="s">
        <v>131</v>
      </c>
      <c r="H2259" s="11" t="s">
        <v>49</v>
      </c>
      <c r="I2259" s="11" t="s">
        <v>132</v>
      </c>
      <c r="J2259" s="11" t="s">
        <v>134</v>
      </c>
      <c r="K2259" s="11" t="str">
        <f>IFERROR(INDEX('EDC Component Dictionary'!$C$5:$C$37,MATCH('Rates Database'!J2259,'EDC Component Dictionary'!$B$5:$B$37,0)), "Energy Supply")</f>
        <v>Distribution System</v>
      </c>
      <c r="L2259" s="12">
        <v>0</v>
      </c>
      <c r="M2259" s="12"/>
    </row>
    <row r="2260" spans="1:13" x14ac:dyDescent="0.3">
      <c r="A2260" s="18">
        <v>2258</v>
      </c>
      <c r="B2260" s="18">
        <f t="shared" si="70"/>
        <v>2021</v>
      </c>
      <c r="C2260" s="17">
        <v>44317</v>
      </c>
      <c r="D2260" s="18" t="s">
        <v>130</v>
      </c>
      <c r="E2260" s="18" t="s">
        <v>36</v>
      </c>
      <c r="F2260" s="18" t="str">
        <f t="shared" si="71"/>
        <v>Unitil-Exogenous Cost Adjustment (ECA)-44317</v>
      </c>
      <c r="G2260" s="11" t="s">
        <v>131</v>
      </c>
      <c r="H2260" s="11" t="s">
        <v>49</v>
      </c>
      <c r="I2260" s="11" t="s">
        <v>132</v>
      </c>
      <c r="J2260" s="11" t="s">
        <v>134</v>
      </c>
      <c r="K2260" s="11" t="str">
        <f>IFERROR(INDEX('EDC Component Dictionary'!$C$5:$C$37,MATCH('Rates Database'!J2260,'EDC Component Dictionary'!$B$5:$B$37,0)), "Energy Supply")</f>
        <v>Distribution System</v>
      </c>
      <c r="L2260" s="12">
        <v>0</v>
      </c>
      <c r="M2260" s="12"/>
    </row>
    <row r="2261" spans="1:13" x14ac:dyDescent="0.3">
      <c r="A2261" s="18">
        <v>2259</v>
      </c>
      <c r="B2261" s="18">
        <f t="shared" si="70"/>
        <v>2021</v>
      </c>
      <c r="C2261" s="17">
        <v>44287</v>
      </c>
      <c r="D2261" s="18" t="s">
        <v>130</v>
      </c>
      <c r="E2261" s="18" t="s">
        <v>36</v>
      </c>
      <c r="F2261" s="18" t="str">
        <f t="shared" si="71"/>
        <v>Unitil-Exogenous Cost Adjustment (ECA)-44287</v>
      </c>
      <c r="G2261" s="11" t="s">
        <v>131</v>
      </c>
      <c r="H2261" s="11" t="s">
        <v>49</v>
      </c>
      <c r="I2261" s="11" t="s">
        <v>132</v>
      </c>
      <c r="J2261" s="11" t="s">
        <v>134</v>
      </c>
      <c r="K2261" s="11" t="str">
        <f>IFERROR(INDEX('EDC Component Dictionary'!$C$5:$C$37,MATCH('Rates Database'!J2261,'EDC Component Dictionary'!$B$5:$B$37,0)), "Energy Supply")</f>
        <v>Distribution System</v>
      </c>
      <c r="L2261" s="12">
        <v>0</v>
      </c>
      <c r="M2261" s="12"/>
    </row>
    <row r="2262" spans="1:13" x14ac:dyDescent="0.3">
      <c r="A2262" s="18">
        <v>2260</v>
      </c>
      <c r="B2262" s="18">
        <f t="shared" si="70"/>
        <v>2021</v>
      </c>
      <c r="C2262" s="17">
        <v>44256</v>
      </c>
      <c r="D2262" s="18" t="s">
        <v>130</v>
      </c>
      <c r="E2262" s="18" t="s">
        <v>36</v>
      </c>
      <c r="F2262" s="18" t="str">
        <f t="shared" si="71"/>
        <v>Unitil-Exogenous Cost Adjustment (ECA)-44256</v>
      </c>
      <c r="G2262" s="11" t="s">
        <v>131</v>
      </c>
      <c r="H2262" s="11" t="s">
        <v>49</v>
      </c>
      <c r="I2262" s="11" t="s">
        <v>132</v>
      </c>
      <c r="J2262" s="11" t="s">
        <v>134</v>
      </c>
      <c r="K2262" s="11" t="str">
        <f>IFERROR(INDEX('EDC Component Dictionary'!$C$5:$C$37,MATCH('Rates Database'!J2262,'EDC Component Dictionary'!$B$5:$B$37,0)), "Energy Supply")</f>
        <v>Distribution System</v>
      </c>
      <c r="L2262" s="12">
        <v>0</v>
      </c>
      <c r="M2262" s="12"/>
    </row>
    <row r="2263" spans="1:13" x14ac:dyDescent="0.3">
      <c r="A2263" s="18">
        <v>2261</v>
      </c>
      <c r="B2263" s="18">
        <f t="shared" si="70"/>
        <v>2021</v>
      </c>
      <c r="C2263" s="17">
        <v>44228</v>
      </c>
      <c r="D2263" s="18" t="s">
        <v>130</v>
      </c>
      <c r="E2263" s="18" t="s">
        <v>36</v>
      </c>
      <c r="F2263" s="18" t="str">
        <f t="shared" si="71"/>
        <v>Unitil-Exogenous Cost Adjustment (ECA)-44228</v>
      </c>
      <c r="G2263" s="11" t="s">
        <v>131</v>
      </c>
      <c r="H2263" s="11" t="s">
        <v>49</v>
      </c>
      <c r="I2263" s="11" t="s">
        <v>132</v>
      </c>
      <c r="J2263" s="11" t="s">
        <v>134</v>
      </c>
      <c r="K2263" s="11" t="str">
        <f>IFERROR(INDEX('EDC Component Dictionary'!$C$5:$C$37,MATCH('Rates Database'!J2263,'EDC Component Dictionary'!$B$5:$B$37,0)), "Energy Supply")</f>
        <v>Distribution System</v>
      </c>
      <c r="L2263" s="12">
        <v>0</v>
      </c>
      <c r="M2263" s="12"/>
    </row>
    <row r="2264" spans="1:13" x14ac:dyDescent="0.3">
      <c r="A2264" s="18">
        <v>2262</v>
      </c>
      <c r="B2264" s="18">
        <f t="shared" si="70"/>
        <v>2021</v>
      </c>
      <c r="C2264" s="17">
        <v>44197</v>
      </c>
      <c r="D2264" s="18" t="s">
        <v>130</v>
      </c>
      <c r="E2264" s="18" t="s">
        <v>36</v>
      </c>
      <c r="F2264" s="18" t="str">
        <f t="shared" si="71"/>
        <v>Unitil-Exogenous Cost Adjustment (ECA)-44197</v>
      </c>
      <c r="G2264" s="11" t="s">
        <v>131</v>
      </c>
      <c r="H2264" s="11" t="s">
        <v>49</v>
      </c>
      <c r="I2264" s="11" t="s">
        <v>132</v>
      </c>
      <c r="J2264" s="11" t="s">
        <v>134</v>
      </c>
      <c r="K2264" s="11" t="str">
        <f>IFERROR(INDEX('EDC Component Dictionary'!$C$5:$C$37,MATCH('Rates Database'!J2264,'EDC Component Dictionary'!$B$5:$B$37,0)), "Energy Supply")</f>
        <v>Distribution System</v>
      </c>
      <c r="L2264" s="12">
        <v>0</v>
      </c>
      <c r="M2264" s="12"/>
    </row>
    <row r="2265" spans="1:13" x14ac:dyDescent="0.3">
      <c r="A2265" s="18">
        <v>2263</v>
      </c>
      <c r="B2265" s="18">
        <f t="shared" si="70"/>
        <v>2020</v>
      </c>
      <c r="C2265" s="17">
        <v>44166</v>
      </c>
      <c r="D2265" s="18" t="s">
        <v>130</v>
      </c>
      <c r="E2265" s="18" t="s">
        <v>36</v>
      </c>
      <c r="F2265" s="18" t="str">
        <f t="shared" si="71"/>
        <v>Unitil-Exogenous Cost Adjustment (ECA)-44166</v>
      </c>
      <c r="G2265" s="11" t="s">
        <v>131</v>
      </c>
      <c r="H2265" s="11" t="s">
        <v>49</v>
      </c>
      <c r="I2265" s="11" t="s">
        <v>132</v>
      </c>
      <c r="J2265" s="11" t="s">
        <v>134</v>
      </c>
      <c r="K2265" s="11" t="str">
        <f>IFERROR(INDEX('EDC Component Dictionary'!$C$5:$C$37,MATCH('Rates Database'!J2265,'EDC Component Dictionary'!$B$5:$B$37,0)), "Energy Supply")</f>
        <v>Distribution System</v>
      </c>
      <c r="L2265" s="12">
        <v>0</v>
      </c>
      <c r="M2265" s="12"/>
    </row>
    <row r="2266" spans="1:13" x14ac:dyDescent="0.3">
      <c r="A2266" s="18">
        <v>2264</v>
      </c>
      <c r="B2266" s="18">
        <f t="shared" si="70"/>
        <v>2020</v>
      </c>
      <c r="C2266" s="17">
        <v>44136</v>
      </c>
      <c r="D2266" s="18" t="s">
        <v>130</v>
      </c>
      <c r="E2266" s="18" t="s">
        <v>36</v>
      </c>
      <c r="F2266" s="18" t="str">
        <f t="shared" si="71"/>
        <v>Unitil-Exogenous Cost Adjustment (ECA)-44136</v>
      </c>
      <c r="G2266" s="11" t="s">
        <v>131</v>
      </c>
      <c r="H2266" s="11" t="s">
        <v>49</v>
      </c>
      <c r="I2266" s="11" t="s">
        <v>132</v>
      </c>
      <c r="J2266" s="11" t="s">
        <v>134</v>
      </c>
      <c r="K2266" s="11" t="str">
        <f>IFERROR(INDEX('EDC Component Dictionary'!$C$5:$C$37,MATCH('Rates Database'!J2266,'EDC Component Dictionary'!$B$5:$B$37,0)), "Energy Supply")</f>
        <v>Distribution System</v>
      </c>
      <c r="L2266" s="12">
        <v>0</v>
      </c>
      <c r="M2266" s="12"/>
    </row>
    <row r="2267" spans="1:13" x14ac:dyDescent="0.3">
      <c r="A2267" s="18">
        <v>2265</v>
      </c>
      <c r="B2267" s="18">
        <f t="shared" si="70"/>
        <v>2020</v>
      </c>
      <c r="C2267" s="17">
        <v>44105</v>
      </c>
      <c r="D2267" s="18" t="s">
        <v>130</v>
      </c>
      <c r="E2267" s="18" t="s">
        <v>36</v>
      </c>
      <c r="F2267" s="18" t="str">
        <f t="shared" si="71"/>
        <v>Unitil-Exogenous Cost Adjustment (ECA)-44105</v>
      </c>
      <c r="G2267" s="11" t="s">
        <v>131</v>
      </c>
      <c r="H2267" s="11" t="s">
        <v>49</v>
      </c>
      <c r="I2267" s="11" t="s">
        <v>132</v>
      </c>
      <c r="J2267" s="11" t="s">
        <v>134</v>
      </c>
      <c r="K2267" s="11" t="str">
        <f>IFERROR(INDEX('EDC Component Dictionary'!$C$5:$C$37,MATCH('Rates Database'!J2267,'EDC Component Dictionary'!$B$5:$B$37,0)), "Energy Supply")</f>
        <v>Distribution System</v>
      </c>
      <c r="L2267" s="12">
        <v>0</v>
      </c>
      <c r="M2267" s="12"/>
    </row>
    <row r="2268" spans="1:13" x14ac:dyDescent="0.3">
      <c r="A2268" s="18">
        <v>2266</v>
      </c>
      <c r="B2268" s="18">
        <f t="shared" si="70"/>
        <v>2020</v>
      </c>
      <c r="C2268" s="17">
        <v>44075</v>
      </c>
      <c r="D2268" s="18" t="s">
        <v>130</v>
      </c>
      <c r="E2268" s="18" t="s">
        <v>36</v>
      </c>
      <c r="F2268" s="18" t="str">
        <f t="shared" si="71"/>
        <v>Unitil-Exogenous Cost Adjustment (ECA)-44075</v>
      </c>
      <c r="G2268" s="11" t="s">
        <v>131</v>
      </c>
      <c r="H2268" s="11" t="s">
        <v>49</v>
      </c>
      <c r="I2268" s="11" t="s">
        <v>132</v>
      </c>
      <c r="J2268" s="11" t="s">
        <v>134</v>
      </c>
      <c r="K2268" s="11" t="str">
        <f>IFERROR(INDEX('EDC Component Dictionary'!$C$5:$C$37,MATCH('Rates Database'!J2268,'EDC Component Dictionary'!$B$5:$B$37,0)), "Energy Supply")</f>
        <v>Distribution System</v>
      </c>
      <c r="L2268" s="12">
        <v>0</v>
      </c>
      <c r="M2268" s="12"/>
    </row>
    <row r="2269" spans="1:13" x14ac:dyDescent="0.3">
      <c r="A2269" s="18">
        <v>2267</v>
      </c>
      <c r="B2269" s="18">
        <f t="shared" si="70"/>
        <v>2020</v>
      </c>
      <c r="C2269" s="17">
        <v>44044</v>
      </c>
      <c r="D2269" s="18" t="s">
        <v>130</v>
      </c>
      <c r="E2269" s="18" t="s">
        <v>36</v>
      </c>
      <c r="F2269" s="18" t="str">
        <f t="shared" si="71"/>
        <v>Unitil-Exogenous Cost Adjustment (ECA)-44044</v>
      </c>
      <c r="G2269" s="11" t="s">
        <v>131</v>
      </c>
      <c r="H2269" s="11" t="s">
        <v>49</v>
      </c>
      <c r="I2269" s="11" t="s">
        <v>132</v>
      </c>
      <c r="J2269" s="11" t="s">
        <v>134</v>
      </c>
      <c r="K2269" s="11" t="str">
        <f>IFERROR(INDEX('EDC Component Dictionary'!$C$5:$C$37,MATCH('Rates Database'!J2269,'EDC Component Dictionary'!$B$5:$B$37,0)), "Energy Supply")</f>
        <v>Distribution System</v>
      </c>
      <c r="L2269" s="12">
        <v>0</v>
      </c>
      <c r="M2269" s="12"/>
    </row>
    <row r="2270" spans="1:13" x14ac:dyDescent="0.3">
      <c r="A2270" s="18">
        <v>2268</v>
      </c>
      <c r="B2270" s="18">
        <f t="shared" si="70"/>
        <v>2020</v>
      </c>
      <c r="C2270" s="17">
        <v>44013</v>
      </c>
      <c r="D2270" s="18" t="s">
        <v>130</v>
      </c>
      <c r="E2270" s="18" t="s">
        <v>36</v>
      </c>
      <c r="F2270" s="18" t="str">
        <f t="shared" si="71"/>
        <v>Unitil-Exogenous Cost Adjustment (ECA)-44013</v>
      </c>
      <c r="G2270" s="11" t="s">
        <v>131</v>
      </c>
      <c r="H2270" s="11" t="s">
        <v>49</v>
      </c>
      <c r="I2270" s="11" t="s">
        <v>132</v>
      </c>
      <c r="J2270" s="11" t="s">
        <v>134</v>
      </c>
      <c r="K2270" s="11" t="str">
        <f>IFERROR(INDEX('EDC Component Dictionary'!$C$5:$C$37,MATCH('Rates Database'!J2270,'EDC Component Dictionary'!$B$5:$B$37,0)), "Energy Supply")</f>
        <v>Distribution System</v>
      </c>
      <c r="L2270" s="12">
        <v>0</v>
      </c>
      <c r="M2270" s="12"/>
    </row>
    <row r="2271" spans="1:13" x14ac:dyDescent="0.3">
      <c r="A2271" s="18">
        <v>2269</v>
      </c>
      <c r="B2271" s="18">
        <f t="shared" si="70"/>
        <v>2020</v>
      </c>
      <c r="C2271" s="17">
        <v>43983</v>
      </c>
      <c r="D2271" s="18" t="s">
        <v>130</v>
      </c>
      <c r="E2271" s="18" t="s">
        <v>36</v>
      </c>
      <c r="F2271" s="18" t="str">
        <f t="shared" si="71"/>
        <v>Unitil-Exogenous Cost Adjustment (ECA)-43983</v>
      </c>
      <c r="G2271" s="11" t="s">
        <v>131</v>
      </c>
      <c r="H2271" s="11" t="s">
        <v>49</v>
      </c>
      <c r="I2271" s="11" t="s">
        <v>132</v>
      </c>
      <c r="J2271" s="11" t="s">
        <v>134</v>
      </c>
      <c r="K2271" s="11" t="str">
        <f>IFERROR(INDEX('EDC Component Dictionary'!$C$5:$C$37,MATCH('Rates Database'!J2271,'EDC Component Dictionary'!$B$5:$B$37,0)), "Energy Supply")</f>
        <v>Distribution System</v>
      </c>
      <c r="L2271" s="12">
        <v>0</v>
      </c>
      <c r="M2271" s="12"/>
    </row>
    <row r="2272" spans="1:13" x14ac:dyDescent="0.3">
      <c r="A2272" s="18">
        <v>2270</v>
      </c>
      <c r="B2272" s="18">
        <f t="shared" si="70"/>
        <v>2020</v>
      </c>
      <c r="C2272" s="17">
        <v>43952</v>
      </c>
      <c r="D2272" s="18" t="s">
        <v>130</v>
      </c>
      <c r="E2272" s="18" t="s">
        <v>36</v>
      </c>
      <c r="F2272" s="18" t="str">
        <f t="shared" si="71"/>
        <v>Unitil-Exogenous Cost Adjustment (ECA)-43952</v>
      </c>
      <c r="G2272" s="11" t="s">
        <v>131</v>
      </c>
      <c r="H2272" s="11" t="s">
        <v>49</v>
      </c>
      <c r="I2272" s="11" t="s">
        <v>132</v>
      </c>
      <c r="J2272" s="11" t="s">
        <v>134</v>
      </c>
      <c r="K2272" s="11" t="str">
        <f>IFERROR(INDEX('EDC Component Dictionary'!$C$5:$C$37,MATCH('Rates Database'!J2272,'EDC Component Dictionary'!$B$5:$B$37,0)), "Energy Supply")</f>
        <v>Distribution System</v>
      </c>
      <c r="L2272" s="12">
        <v>0</v>
      </c>
      <c r="M2272" s="12"/>
    </row>
    <row r="2273" spans="1:13" x14ac:dyDescent="0.3">
      <c r="A2273" s="18">
        <v>2271</v>
      </c>
      <c r="B2273" s="18">
        <f t="shared" si="70"/>
        <v>2020</v>
      </c>
      <c r="C2273" s="17">
        <v>43922</v>
      </c>
      <c r="D2273" s="18" t="s">
        <v>130</v>
      </c>
      <c r="E2273" s="18" t="s">
        <v>36</v>
      </c>
      <c r="F2273" s="18" t="str">
        <f t="shared" si="71"/>
        <v>Unitil-Exogenous Cost Adjustment (ECA)-43922</v>
      </c>
      <c r="G2273" s="11" t="s">
        <v>131</v>
      </c>
      <c r="H2273" s="11" t="s">
        <v>49</v>
      </c>
      <c r="I2273" s="11" t="s">
        <v>132</v>
      </c>
      <c r="J2273" s="11" t="s">
        <v>134</v>
      </c>
      <c r="K2273" s="11" t="str">
        <f>IFERROR(INDEX('EDC Component Dictionary'!$C$5:$C$37,MATCH('Rates Database'!J2273,'EDC Component Dictionary'!$B$5:$B$37,0)), "Energy Supply")</f>
        <v>Distribution System</v>
      </c>
      <c r="L2273" s="12">
        <v>0</v>
      </c>
      <c r="M2273" s="12"/>
    </row>
    <row r="2274" spans="1:13" x14ac:dyDescent="0.3">
      <c r="A2274" s="18">
        <v>2272</v>
      </c>
      <c r="B2274" s="18">
        <f t="shared" si="70"/>
        <v>2020</v>
      </c>
      <c r="C2274" s="17">
        <v>43891</v>
      </c>
      <c r="D2274" s="18" t="s">
        <v>130</v>
      </c>
      <c r="E2274" s="18" t="s">
        <v>36</v>
      </c>
      <c r="F2274" s="18" t="str">
        <f t="shared" si="71"/>
        <v>Unitil-Exogenous Cost Adjustment (ECA)-43891</v>
      </c>
      <c r="G2274" s="11" t="s">
        <v>131</v>
      </c>
      <c r="H2274" s="11" t="s">
        <v>49</v>
      </c>
      <c r="I2274" s="11" t="s">
        <v>132</v>
      </c>
      <c r="J2274" s="11" t="s">
        <v>134</v>
      </c>
      <c r="K2274" s="11" t="str">
        <f>IFERROR(INDEX('EDC Component Dictionary'!$C$5:$C$37,MATCH('Rates Database'!J2274,'EDC Component Dictionary'!$B$5:$B$37,0)), "Energy Supply")</f>
        <v>Distribution System</v>
      </c>
      <c r="L2274" s="12">
        <v>0</v>
      </c>
      <c r="M2274" s="12"/>
    </row>
    <row r="2275" spans="1:13" x14ac:dyDescent="0.3">
      <c r="A2275" s="18">
        <v>2273</v>
      </c>
      <c r="B2275" s="18">
        <f t="shared" si="70"/>
        <v>2020</v>
      </c>
      <c r="C2275" s="17">
        <v>43862</v>
      </c>
      <c r="D2275" s="18" t="s">
        <v>130</v>
      </c>
      <c r="E2275" s="18" t="s">
        <v>36</v>
      </c>
      <c r="F2275" s="18" t="str">
        <f t="shared" si="71"/>
        <v>Unitil-Exogenous Cost Adjustment (ECA)-43862</v>
      </c>
      <c r="G2275" s="11" t="s">
        <v>131</v>
      </c>
      <c r="H2275" s="11" t="s">
        <v>49</v>
      </c>
      <c r="I2275" s="11" t="s">
        <v>132</v>
      </c>
      <c r="J2275" s="11" t="s">
        <v>134</v>
      </c>
      <c r="K2275" s="11" t="str">
        <f>IFERROR(INDEX('EDC Component Dictionary'!$C$5:$C$37,MATCH('Rates Database'!J2275,'EDC Component Dictionary'!$B$5:$B$37,0)), "Energy Supply")</f>
        <v>Distribution System</v>
      </c>
      <c r="L2275" s="12">
        <v>0</v>
      </c>
      <c r="M2275" s="12"/>
    </row>
    <row r="2276" spans="1:13" x14ac:dyDescent="0.3">
      <c r="A2276" s="18">
        <v>2274</v>
      </c>
      <c r="B2276" s="18">
        <f t="shared" si="70"/>
        <v>2020</v>
      </c>
      <c r="C2276" s="17">
        <v>43831</v>
      </c>
      <c r="D2276" s="18" t="s">
        <v>130</v>
      </c>
      <c r="E2276" s="18" t="s">
        <v>36</v>
      </c>
      <c r="F2276" s="18" t="str">
        <f t="shared" si="71"/>
        <v>Unitil-Exogenous Cost Adjustment (ECA)-43831</v>
      </c>
      <c r="G2276" s="11" t="s">
        <v>131</v>
      </c>
      <c r="H2276" s="11" t="s">
        <v>49</v>
      </c>
      <c r="I2276" s="11" t="s">
        <v>132</v>
      </c>
      <c r="J2276" s="11" t="s">
        <v>134</v>
      </c>
      <c r="K2276" s="11" t="str">
        <f>IFERROR(INDEX('EDC Component Dictionary'!$C$5:$C$37,MATCH('Rates Database'!J2276,'EDC Component Dictionary'!$B$5:$B$37,0)), "Energy Supply")</f>
        <v>Distribution System</v>
      </c>
      <c r="L2276" s="12">
        <v>0</v>
      </c>
      <c r="M2276" s="12"/>
    </row>
    <row r="2277" spans="1:13" x14ac:dyDescent="0.3">
      <c r="A2277" s="18">
        <v>2275</v>
      </c>
      <c r="B2277" s="18">
        <f t="shared" si="70"/>
        <v>2019</v>
      </c>
      <c r="C2277" s="17">
        <v>43800</v>
      </c>
      <c r="D2277" s="18" t="s">
        <v>130</v>
      </c>
      <c r="E2277" s="18" t="s">
        <v>36</v>
      </c>
      <c r="F2277" s="18" t="str">
        <f t="shared" si="71"/>
        <v>Unitil-Exogenous Cost Adjustment (ECA)-43800</v>
      </c>
      <c r="G2277" s="11" t="s">
        <v>131</v>
      </c>
      <c r="H2277" s="11" t="s">
        <v>49</v>
      </c>
      <c r="I2277" s="11" t="s">
        <v>132</v>
      </c>
      <c r="J2277" s="11" t="s">
        <v>134</v>
      </c>
      <c r="K2277" s="11" t="str">
        <f>IFERROR(INDEX('EDC Component Dictionary'!$C$5:$C$37,MATCH('Rates Database'!J2277,'EDC Component Dictionary'!$B$5:$B$37,0)), "Energy Supply")</f>
        <v>Distribution System</v>
      </c>
      <c r="L2277" s="12">
        <v>0</v>
      </c>
      <c r="M2277" s="12"/>
    </row>
    <row r="2278" spans="1:13" x14ac:dyDescent="0.3">
      <c r="A2278" s="18">
        <v>2276</v>
      </c>
      <c r="B2278" s="18">
        <f t="shared" si="70"/>
        <v>2019</v>
      </c>
      <c r="C2278" s="17">
        <v>43770</v>
      </c>
      <c r="D2278" s="18" t="s">
        <v>130</v>
      </c>
      <c r="E2278" s="18" t="s">
        <v>36</v>
      </c>
      <c r="F2278" s="18" t="str">
        <f t="shared" si="71"/>
        <v>Unitil-Exogenous Cost Adjustment (ECA)-43770</v>
      </c>
      <c r="G2278" s="11" t="s">
        <v>131</v>
      </c>
      <c r="H2278" s="11" t="s">
        <v>49</v>
      </c>
      <c r="I2278" s="11" t="s">
        <v>132</v>
      </c>
      <c r="J2278" s="11" t="s">
        <v>134</v>
      </c>
      <c r="K2278" s="11" t="str">
        <f>IFERROR(INDEX('EDC Component Dictionary'!$C$5:$C$37,MATCH('Rates Database'!J2278,'EDC Component Dictionary'!$B$5:$B$37,0)), "Energy Supply")</f>
        <v>Distribution System</v>
      </c>
      <c r="L2278" s="12">
        <v>0</v>
      </c>
      <c r="M2278" s="12"/>
    </row>
    <row r="2279" spans="1:13" x14ac:dyDescent="0.3">
      <c r="A2279" s="18">
        <v>2277</v>
      </c>
      <c r="B2279" s="18">
        <f t="shared" si="70"/>
        <v>2019</v>
      </c>
      <c r="C2279" s="17">
        <v>43739</v>
      </c>
      <c r="D2279" s="18" t="s">
        <v>130</v>
      </c>
      <c r="E2279" s="18" t="s">
        <v>36</v>
      </c>
      <c r="F2279" s="18" t="str">
        <f t="shared" si="71"/>
        <v>Unitil-Exogenous Cost Adjustment (ECA)-43739</v>
      </c>
      <c r="G2279" s="11" t="s">
        <v>131</v>
      </c>
      <c r="H2279" s="11" t="s">
        <v>49</v>
      </c>
      <c r="I2279" s="11" t="s">
        <v>132</v>
      </c>
      <c r="J2279" s="11" t="s">
        <v>134</v>
      </c>
      <c r="K2279" s="11" t="str">
        <f>IFERROR(INDEX('EDC Component Dictionary'!$C$5:$C$37,MATCH('Rates Database'!J2279,'EDC Component Dictionary'!$B$5:$B$37,0)), "Energy Supply")</f>
        <v>Distribution System</v>
      </c>
      <c r="L2279" s="12">
        <v>0</v>
      </c>
      <c r="M2279" s="12"/>
    </row>
    <row r="2280" spans="1:13" x14ac:dyDescent="0.3">
      <c r="A2280" s="18">
        <v>2278</v>
      </c>
      <c r="B2280" s="18">
        <f t="shared" si="70"/>
        <v>2019</v>
      </c>
      <c r="C2280" s="17">
        <v>43709</v>
      </c>
      <c r="D2280" s="18" t="s">
        <v>130</v>
      </c>
      <c r="E2280" s="18" t="s">
        <v>36</v>
      </c>
      <c r="F2280" s="18" t="str">
        <f t="shared" si="71"/>
        <v>Unitil-Exogenous Cost Adjustment (ECA)-43709</v>
      </c>
      <c r="G2280" s="11" t="s">
        <v>131</v>
      </c>
      <c r="H2280" s="11" t="s">
        <v>49</v>
      </c>
      <c r="I2280" s="11" t="s">
        <v>132</v>
      </c>
      <c r="J2280" s="11" t="s">
        <v>134</v>
      </c>
      <c r="K2280" s="11" t="str">
        <f>IFERROR(INDEX('EDC Component Dictionary'!$C$5:$C$37,MATCH('Rates Database'!J2280,'EDC Component Dictionary'!$B$5:$B$37,0)), "Energy Supply")</f>
        <v>Distribution System</v>
      </c>
      <c r="L2280" s="12">
        <v>0</v>
      </c>
      <c r="M2280" s="12"/>
    </row>
    <row r="2281" spans="1:13" x14ac:dyDescent="0.3">
      <c r="A2281" s="18">
        <v>2279</v>
      </c>
      <c r="B2281" s="18">
        <f t="shared" si="70"/>
        <v>2019</v>
      </c>
      <c r="C2281" s="17">
        <v>43678</v>
      </c>
      <c r="D2281" s="18" t="s">
        <v>130</v>
      </c>
      <c r="E2281" s="18" t="s">
        <v>36</v>
      </c>
      <c r="F2281" s="18" t="str">
        <f t="shared" si="71"/>
        <v>Unitil-Exogenous Cost Adjustment (ECA)-43678</v>
      </c>
      <c r="G2281" s="11" t="s">
        <v>131</v>
      </c>
      <c r="H2281" s="11" t="s">
        <v>49</v>
      </c>
      <c r="I2281" s="11" t="s">
        <v>132</v>
      </c>
      <c r="J2281" s="11" t="s">
        <v>134</v>
      </c>
      <c r="K2281" s="11" t="str">
        <f>IFERROR(INDEX('EDC Component Dictionary'!$C$5:$C$37,MATCH('Rates Database'!J2281,'EDC Component Dictionary'!$B$5:$B$37,0)), "Energy Supply")</f>
        <v>Distribution System</v>
      </c>
      <c r="L2281" s="12">
        <v>0</v>
      </c>
      <c r="M2281" s="12"/>
    </row>
    <row r="2282" spans="1:13" x14ac:dyDescent="0.3">
      <c r="A2282" s="18">
        <v>2280</v>
      </c>
      <c r="B2282" s="18">
        <f t="shared" si="70"/>
        <v>2019</v>
      </c>
      <c r="C2282" s="17">
        <v>43647</v>
      </c>
      <c r="D2282" s="18" t="s">
        <v>130</v>
      </c>
      <c r="E2282" s="18" t="s">
        <v>36</v>
      </c>
      <c r="F2282" s="18" t="str">
        <f t="shared" si="71"/>
        <v>Unitil-Exogenous Cost Adjustment (ECA)-43647</v>
      </c>
      <c r="G2282" s="11" t="s">
        <v>131</v>
      </c>
      <c r="H2282" s="11" t="s">
        <v>49</v>
      </c>
      <c r="I2282" s="11" t="s">
        <v>132</v>
      </c>
      <c r="J2282" s="11" t="s">
        <v>134</v>
      </c>
      <c r="K2282" s="11" t="str">
        <f>IFERROR(INDEX('EDC Component Dictionary'!$C$5:$C$37,MATCH('Rates Database'!J2282,'EDC Component Dictionary'!$B$5:$B$37,0)), "Energy Supply")</f>
        <v>Distribution System</v>
      </c>
      <c r="L2282" s="12">
        <v>0</v>
      </c>
      <c r="M2282" s="12"/>
    </row>
    <row r="2283" spans="1:13" x14ac:dyDescent="0.3">
      <c r="A2283" s="18">
        <v>2281</v>
      </c>
      <c r="B2283" s="18">
        <f t="shared" si="70"/>
        <v>2019</v>
      </c>
      <c r="C2283" s="17">
        <v>43617</v>
      </c>
      <c r="D2283" s="18" t="s">
        <v>130</v>
      </c>
      <c r="E2283" s="18" t="s">
        <v>36</v>
      </c>
      <c r="F2283" s="18" t="str">
        <f t="shared" si="71"/>
        <v>Unitil-Exogenous Cost Adjustment (ECA)-43617</v>
      </c>
      <c r="G2283" s="11" t="s">
        <v>131</v>
      </c>
      <c r="H2283" s="11" t="s">
        <v>49</v>
      </c>
      <c r="I2283" s="11" t="s">
        <v>132</v>
      </c>
      <c r="J2283" s="11" t="s">
        <v>134</v>
      </c>
      <c r="K2283" s="11" t="str">
        <f>IFERROR(INDEX('EDC Component Dictionary'!$C$5:$C$37,MATCH('Rates Database'!J2283,'EDC Component Dictionary'!$B$5:$B$37,0)), "Energy Supply")</f>
        <v>Distribution System</v>
      </c>
      <c r="L2283" s="12">
        <v>0</v>
      </c>
      <c r="M2283" s="12"/>
    </row>
    <row r="2284" spans="1:13" x14ac:dyDescent="0.3">
      <c r="A2284" s="18">
        <v>2282</v>
      </c>
      <c r="B2284" s="18">
        <f t="shared" si="70"/>
        <v>2019</v>
      </c>
      <c r="C2284" s="17">
        <v>43586</v>
      </c>
      <c r="D2284" s="18" t="s">
        <v>130</v>
      </c>
      <c r="E2284" s="18" t="s">
        <v>36</v>
      </c>
      <c r="F2284" s="18" t="str">
        <f t="shared" si="71"/>
        <v>Unitil-Exogenous Cost Adjustment (ECA)-43586</v>
      </c>
      <c r="G2284" s="11" t="s">
        <v>131</v>
      </c>
      <c r="H2284" s="11" t="s">
        <v>49</v>
      </c>
      <c r="I2284" s="11" t="s">
        <v>132</v>
      </c>
      <c r="J2284" s="11" t="s">
        <v>134</v>
      </c>
      <c r="K2284" s="11" t="str">
        <f>IFERROR(INDEX('EDC Component Dictionary'!$C$5:$C$37,MATCH('Rates Database'!J2284,'EDC Component Dictionary'!$B$5:$B$37,0)), "Energy Supply")</f>
        <v>Distribution System</v>
      </c>
      <c r="L2284" s="12">
        <v>0</v>
      </c>
      <c r="M2284" s="12"/>
    </row>
    <row r="2285" spans="1:13" x14ac:dyDescent="0.3">
      <c r="A2285" s="18">
        <v>2283</v>
      </c>
      <c r="B2285" s="18">
        <f t="shared" si="70"/>
        <v>2019</v>
      </c>
      <c r="C2285" s="17">
        <v>43556</v>
      </c>
      <c r="D2285" s="18" t="s">
        <v>130</v>
      </c>
      <c r="E2285" s="18" t="s">
        <v>36</v>
      </c>
      <c r="F2285" s="18" t="str">
        <f t="shared" si="71"/>
        <v>Unitil-Exogenous Cost Adjustment (ECA)-43556</v>
      </c>
      <c r="G2285" s="11" t="s">
        <v>131</v>
      </c>
      <c r="H2285" s="11" t="s">
        <v>49</v>
      </c>
      <c r="I2285" s="11" t="s">
        <v>132</v>
      </c>
      <c r="J2285" s="11" t="s">
        <v>134</v>
      </c>
      <c r="K2285" s="11" t="str">
        <f>IFERROR(INDEX('EDC Component Dictionary'!$C$5:$C$37,MATCH('Rates Database'!J2285,'EDC Component Dictionary'!$B$5:$B$37,0)), "Energy Supply")</f>
        <v>Distribution System</v>
      </c>
      <c r="L2285" s="12">
        <v>0</v>
      </c>
      <c r="M2285" s="12"/>
    </row>
    <row r="2286" spans="1:13" x14ac:dyDescent="0.3">
      <c r="A2286" s="18">
        <v>2284</v>
      </c>
      <c r="B2286" s="18">
        <f t="shared" si="70"/>
        <v>2019</v>
      </c>
      <c r="C2286" s="17">
        <v>43525</v>
      </c>
      <c r="D2286" s="18" t="s">
        <v>130</v>
      </c>
      <c r="E2286" s="18" t="s">
        <v>36</v>
      </c>
      <c r="F2286" s="18" t="str">
        <f t="shared" si="71"/>
        <v>Unitil-Exogenous Cost Adjustment (ECA)-43525</v>
      </c>
      <c r="G2286" s="11" t="s">
        <v>131</v>
      </c>
      <c r="H2286" s="11" t="s">
        <v>49</v>
      </c>
      <c r="I2286" s="11" t="s">
        <v>132</v>
      </c>
      <c r="J2286" s="11" t="s">
        <v>134</v>
      </c>
      <c r="K2286" s="11" t="str">
        <f>IFERROR(INDEX('EDC Component Dictionary'!$C$5:$C$37,MATCH('Rates Database'!J2286,'EDC Component Dictionary'!$B$5:$B$37,0)), "Energy Supply")</f>
        <v>Distribution System</v>
      </c>
      <c r="L2286" s="12">
        <v>0</v>
      </c>
      <c r="M2286" s="12"/>
    </row>
    <row r="2287" spans="1:13" x14ac:dyDescent="0.3">
      <c r="A2287" s="18">
        <v>2285</v>
      </c>
      <c r="B2287" s="18">
        <f t="shared" si="70"/>
        <v>2019</v>
      </c>
      <c r="C2287" s="17">
        <v>43497</v>
      </c>
      <c r="D2287" s="18" t="s">
        <v>130</v>
      </c>
      <c r="E2287" s="18" t="s">
        <v>36</v>
      </c>
      <c r="F2287" s="18" t="str">
        <f t="shared" si="71"/>
        <v>Unitil-Exogenous Cost Adjustment (ECA)-43497</v>
      </c>
      <c r="G2287" s="11" t="s">
        <v>131</v>
      </c>
      <c r="H2287" s="11" t="s">
        <v>49</v>
      </c>
      <c r="I2287" s="11" t="s">
        <v>132</v>
      </c>
      <c r="J2287" s="11" t="s">
        <v>134</v>
      </c>
      <c r="K2287" s="11" t="str">
        <f>IFERROR(INDEX('EDC Component Dictionary'!$C$5:$C$37,MATCH('Rates Database'!J2287,'EDC Component Dictionary'!$B$5:$B$37,0)), "Energy Supply")</f>
        <v>Distribution System</v>
      </c>
      <c r="L2287" s="12">
        <v>0</v>
      </c>
      <c r="M2287" s="12"/>
    </row>
    <row r="2288" spans="1:13" x14ac:dyDescent="0.3">
      <c r="A2288" s="18">
        <v>2286</v>
      </c>
      <c r="B2288" s="18">
        <f t="shared" si="70"/>
        <v>2019</v>
      </c>
      <c r="C2288" s="17">
        <v>43466</v>
      </c>
      <c r="D2288" s="18" t="s">
        <v>130</v>
      </c>
      <c r="E2288" s="18" t="s">
        <v>36</v>
      </c>
      <c r="F2288" s="18" t="str">
        <f t="shared" si="71"/>
        <v>Unitil-Exogenous Cost Adjustment (ECA)-43466</v>
      </c>
      <c r="G2288" s="11" t="s">
        <v>131</v>
      </c>
      <c r="H2288" s="11" t="s">
        <v>49</v>
      </c>
      <c r="I2288" s="11" t="s">
        <v>132</v>
      </c>
      <c r="J2288" s="11" t="s">
        <v>134</v>
      </c>
      <c r="K2288" s="11" t="str">
        <f>IFERROR(INDEX('EDC Component Dictionary'!$C$5:$C$37,MATCH('Rates Database'!J2288,'EDC Component Dictionary'!$B$5:$B$37,0)), "Energy Supply")</f>
        <v>Distribution System</v>
      </c>
      <c r="L2288" s="12">
        <v>0</v>
      </c>
      <c r="M2288" s="12"/>
    </row>
    <row r="2289" spans="1:13" x14ac:dyDescent="0.3">
      <c r="A2289" s="18">
        <v>2287</v>
      </c>
      <c r="B2289" s="18">
        <f t="shared" si="70"/>
        <v>2023</v>
      </c>
      <c r="C2289" s="17">
        <v>45261</v>
      </c>
      <c r="D2289" s="18" t="s">
        <v>130</v>
      </c>
      <c r="E2289" s="18" t="s">
        <v>36</v>
      </c>
      <c r="F2289" s="18" t="str">
        <f t="shared" si="71"/>
        <v>Unitil-Tax Act Credit Factor (TACF)-45261</v>
      </c>
      <c r="G2289" s="11" t="s">
        <v>131</v>
      </c>
      <c r="H2289" s="11" t="s">
        <v>49</v>
      </c>
      <c r="I2289" s="11" t="s">
        <v>132</v>
      </c>
      <c r="J2289" s="11" t="s">
        <v>145</v>
      </c>
      <c r="K2289" s="11" t="str">
        <f>IFERROR(INDEX('EDC Component Dictionary'!$C$5:$C$37,MATCH('Rates Database'!J2289,'EDC Component Dictionary'!$B$5:$B$37,0)), "Energy Supply")</f>
        <v>Distribution System</v>
      </c>
      <c r="L2289" s="12">
        <v>0</v>
      </c>
      <c r="M2289" s="12"/>
    </row>
    <row r="2290" spans="1:13" x14ac:dyDescent="0.3">
      <c r="A2290" s="18">
        <v>2288</v>
      </c>
      <c r="B2290" s="18">
        <f t="shared" si="70"/>
        <v>2023</v>
      </c>
      <c r="C2290" s="17">
        <v>45231</v>
      </c>
      <c r="D2290" s="18" t="s">
        <v>130</v>
      </c>
      <c r="E2290" s="18" t="s">
        <v>36</v>
      </c>
      <c r="F2290" s="18" t="str">
        <f t="shared" si="71"/>
        <v>Unitil-Tax Act Credit Factor (TACF)-45231</v>
      </c>
      <c r="G2290" s="11" t="s">
        <v>131</v>
      </c>
      <c r="H2290" s="11" t="s">
        <v>49</v>
      </c>
      <c r="I2290" s="11" t="s">
        <v>132</v>
      </c>
      <c r="J2290" s="11" t="s">
        <v>145</v>
      </c>
      <c r="K2290" s="11" t="str">
        <f>IFERROR(INDEX('EDC Component Dictionary'!$C$5:$C$37,MATCH('Rates Database'!J2290,'EDC Component Dictionary'!$B$5:$B$37,0)), "Energy Supply")</f>
        <v>Distribution System</v>
      </c>
      <c r="L2290" s="12">
        <v>0</v>
      </c>
      <c r="M2290" s="12"/>
    </row>
    <row r="2291" spans="1:13" x14ac:dyDescent="0.3">
      <c r="A2291" s="18">
        <v>2289</v>
      </c>
      <c r="B2291" s="18">
        <f t="shared" si="70"/>
        <v>2023</v>
      </c>
      <c r="C2291" s="17">
        <v>45200</v>
      </c>
      <c r="D2291" s="18" t="s">
        <v>130</v>
      </c>
      <c r="E2291" s="18" t="s">
        <v>36</v>
      </c>
      <c r="F2291" s="18" t="str">
        <f t="shared" si="71"/>
        <v>Unitil-Tax Act Credit Factor (TACF)-45200</v>
      </c>
      <c r="G2291" s="11" t="s">
        <v>131</v>
      </c>
      <c r="H2291" s="11" t="s">
        <v>49</v>
      </c>
      <c r="I2291" s="11" t="s">
        <v>132</v>
      </c>
      <c r="J2291" s="11" t="s">
        <v>145</v>
      </c>
      <c r="K2291" s="11" t="str">
        <f>IFERROR(INDEX('EDC Component Dictionary'!$C$5:$C$37,MATCH('Rates Database'!J2291,'EDC Component Dictionary'!$B$5:$B$37,0)), "Energy Supply")</f>
        <v>Distribution System</v>
      </c>
      <c r="L2291" s="12">
        <v>0</v>
      </c>
      <c r="M2291" s="12"/>
    </row>
    <row r="2292" spans="1:13" x14ac:dyDescent="0.3">
      <c r="A2292" s="18">
        <v>2290</v>
      </c>
      <c r="B2292" s="18">
        <f t="shared" si="70"/>
        <v>2023</v>
      </c>
      <c r="C2292" s="17">
        <v>45170</v>
      </c>
      <c r="D2292" s="18" t="s">
        <v>130</v>
      </c>
      <c r="E2292" s="18" t="s">
        <v>36</v>
      </c>
      <c r="F2292" s="18" t="str">
        <f t="shared" si="71"/>
        <v>Unitil-Tax Act Credit Factor (TACF)-45170</v>
      </c>
      <c r="G2292" s="11" t="s">
        <v>131</v>
      </c>
      <c r="H2292" s="11" t="s">
        <v>49</v>
      </c>
      <c r="I2292" s="11" t="s">
        <v>132</v>
      </c>
      <c r="J2292" s="11" t="s">
        <v>145</v>
      </c>
      <c r="K2292" s="11" t="str">
        <f>IFERROR(INDEX('EDC Component Dictionary'!$C$5:$C$37,MATCH('Rates Database'!J2292,'EDC Component Dictionary'!$B$5:$B$37,0)), "Energy Supply")</f>
        <v>Distribution System</v>
      </c>
      <c r="L2292" s="12">
        <v>0</v>
      </c>
      <c r="M2292" s="12"/>
    </row>
    <row r="2293" spans="1:13" x14ac:dyDescent="0.3">
      <c r="A2293" s="18">
        <v>2291</v>
      </c>
      <c r="B2293" s="18">
        <f t="shared" si="70"/>
        <v>2023</v>
      </c>
      <c r="C2293" s="17">
        <v>45139</v>
      </c>
      <c r="D2293" s="18" t="s">
        <v>130</v>
      </c>
      <c r="E2293" s="18" t="s">
        <v>36</v>
      </c>
      <c r="F2293" s="18" t="str">
        <f t="shared" si="71"/>
        <v>Unitil-Tax Act Credit Factor (TACF)-45139</v>
      </c>
      <c r="G2293" s="11" t="s">
        <v>131</v>
      </c>
      <c r="H2293" s="11" t="s">
        <v>49</v>
      </c>
      <c r="I2293" s="11" t="s">
        <v>132</v>
      </c>
      <c r="J2293" s="11" t="s">
        <v>145</v>
      </c>
      <c r="K2293" s="11" t="str">
        <f>IFERROR(INDEX('EDC Component Dictionary'!$C$5:$C$37,MATCH('Rates Database'!J2293,'EDC Component Dictionary'!$B$5:$B$37,0)), "Energy Supply")</f>
        <v>Distribution System</v>
      </c>
      <c r="L2293" s="12">
        <v>0</v>
      </c>
      <c r="M2293" s="12"/>
    </row>
    <row r="2294" spans="1:13" x14ac:dyDescent="0.3">
      <c r="A2294" s="18">
        <v>2292</v>
      </c>
      <c r="B2294" s="18">
        <f t="shared" si="70"/>
        <v>2023</v>
      </c>
      <c r="C2294" s="17">
        <v>45108</v>
      </c>
      <c r="D2294" s="18" t="s">
        <v>130</v>
      </c>
      <c r="E2294" s="18" t="s">
        <v>36</v>
      </c>
      <c r="F2294" s="18" t="str">
        <f t="shared" si="71"/>
        <v>Unitil-Tax Act Credit Factor (TACF)-45108</v>
      </c>
      <c r="G2294" s="11" t="s">
        <v>131</v>
      </c>
      <c r="H2294" s="11" t="s">
        <v>49</v>
      </c>
      <c r="I2294" s="11" t="s">
        <v>132</v>
      </c>
      <c r="J2294" s="11" t="s">
        <v>145</v>
      </c>
      <c r="K2294" s="11" t="str">
        <f>IFERROR(INDEX('EDC Component Dictionary'!$C$5:$C$37,MATCH('Rates Database'!J2294,'EDC Component Dictionary'!$B$5:$B$37,0)), "Energy Supply")</f>
        <v>Distribution System</v>
      </c>
      <c r="L2294" s="12">
        <v>0</v>
      </c>
      <c r="M2294" s="12"/>
    </row>
    <row r="2295" spans="1:13" x14ac:dyDescent="0.3">
      <c r="A2295" s="18">
        <v>2293</v>
      </c>
      <c r="B2295" s="18">
        <f t="shared" si="70"/>
        <v>2023</v>
      </c>
      <c r="C2295" s="17">
        <v>45078</v>
      </c>
      <c r="D2295" s="18" t="s">
        <v>130</v>
      </c>
      <c r="E2295" s="18" t="s">
        <v>36</v>
      </c>
      <c r="F2295" s="18" t="str">
        <f t="shared" si="71"/>
        <v>Unitil-Tax Act Credit Factor (TACF)-45078</v>
      </c>
      <c r="G2295" s="11" t="s">
        <v>131</v>
      </c>
      <c r="H2295" s="11" t="s">
        <v>49</v>
      </c>
      <c r="I2295" s="11" t="s">
        <v>132</v>
      </c>
      <c r="J2295" s="11" t="s">
        <v>145</v>
      </c>
      <c r="K2295" s="11" t="str">
        <f>IFERROR(INDEX('EDC Component Dictionary'!$C$5:$C$37,MATCH('Rates Database'!J2295,'EDC Component Dictionary'!$B$5:$B$37,0)), "Energy Supply")</f>
        <v>Distribution System</v>
      </c>
      <c r="L2295" s="12">
        <v>0</v>
      </c>
      <c r="M2295" s="12"/>
    </row>
    <row r="2296" spans="1:13" x14ac:dyDescent="0.3">
      <c r="A2296" s="18">
        <v>2294</v>
      </c>
      <c r="B2296" s="18">
        <f t="shared" si="70"/>
        <v>2023</v>
      </c>
      <c r="C2296" s="17">
        <v>45047</v>
      </c>
      <c r="D2296" s="18" t="s">
        <v>130</v>
      </c>
      <c r="E2296" s="18" t="s">
        <v>36</v>
      </c>
      <c r="F2296" s="18" t="str">
        <f t="shared" si="71"/>
        <v>Unitil-Tax Act Credit Factor (TACF)-45047</v>
      </c>
      <c r="G2296" s="11" t="s">
        <v>131</v>
      </c>
      <c r="H2296" s="11" t="s">
        <v>49</v>
      </c>
      <c r="I2296" s="11" t="s">
        <v>132</v>
      </c>
      <c r="J2296" s="11" t="s">
        <v>145</v>
      </c>
      <c r="K2296" s="11" t="str">
        <f>IFERROR(INDEX('EDC Component Dictionary'!$C$5:$C$37,MATCH('Rates Database'!J2296,'EDC Component Dictionary'!$B$5:$B$37,0)), "Energy Supply")</f>
        <v>Distribution System</v>
      </c>
      <c r="L2296" s="12">
        <v>0</v>
      </c>
      <c r="M2296" s="12"/>
    </row>
    <row r="2297" spans="1:13" x14ac:dyDescent="0.3">
      <c r="A2297" s="18">
        <v>2295</v>
      </c>
      <c r="B2297" s="18">
        <f t="shared" si="70"/>
        <v>2023</v>
      </c>
      <c r="C2297" s="17">
        <v>45017</v>
      </c>
      <c r="D2297" s="18" t="s">
        <v>130</v>
      </c>
      <c r="E2297" s="18" t="s">
        <v>36</v>
      </c>
      <c r="F2297" s="18" t="str">
        <f t="shared" si="71"/>
        <v>Unitil-Tax Act Credit Factor (TACF)-45017</v>
      </c>
      <c r="G2297" s="11" t="s">
        <v>131</v>
      </c>
      <c r="H2297" s="11" t="s">
        <v>49</v>
      </c>
      <c r="I2297" s="11" t="s">
        <v>132</v>
      </c>
      <c r="J2297" s="11" t="s">
        <v>145</v>
      </c>
      <c r="K2297" s="11" t="str">
        <f>IFERROR(INDEX('EDC Component Dictionary'!$C$5:$C$37,MATCH('Rates Database'!J2297,'EDC Component Dictionary'!$B$5:$B$37,0)), "Energy Supply")</f>
        <v>Distribution System</v>
      </c>
      <c r="L2297" s="12">
        <v>0</v>
      </c>
      <c r="M2297" s="12"/>
    </row>
    <row r="2298" spans="1:13" x14ac:dyDescent="0.3">
      <c r="A2298" s="18">
        <v>2296</v>
      </c>
      <c r="B2298" s="18">
        <f t="shared" si="70"/>
        <v>2023</v>
      </c>
      <c r="C2298" s="17">
        <v>44986</v>
      </c>
      <c r="D2298" s="18" t="s">
        <v>130</v>
      </c>
      <c r="E2298" s="18" t="s">
        <v>36</v>
      </c>
      <c r="F2298" s="18" t="str">
        <f t="shared" si="71"/>
        <v>Unitil-Tax Act Credit Factor (TACF)-44986</v>
      </c>
      <c r="G2298" s="11" t="s">
        <v>131</v>
      </c>
      <c r="H2298" s="11" t="s">
        <v>49</v>
      </c>
      <c r="I2298" s="11" t="s">
        <v>132</v>
      </c>
      <c r="J2298" s="11" t="s">
        <v>145</v>
      </c>
      <c r="K2298" s="11" t="str">
        <f>IFERROR(INDEX('EDC Component Dictionary'!$C$5:$C$37,MATCH('Rates Database'!J2298,'EDC Component Dictionary'!$B$5:$B$37,0)), "Energy Supply")</f>
        <v>Distribution System</v>
      </c>
      <c r="L2298" s="12">
        <v>0</v>
      </c>
      <c r="M2298" s="12"/>
    </row>
    <row r="2299" spans="1:13" x14ac:dyDescent="0.3">
      <c r="A2299" s="18">
        <v>2297</v>
      </c>
      <c r="B2299" s="18">
        <f t="shared" si="70"/>
        <v>2023</v>
      </c>
      <c r="C2299" s="17">
        <v>44958</v>
      </c>
      <c r="D2299" s="18" t="s">
        <v>130</v>
      </c>
      <c r="E2299" s="18" t="s">
        <v>36</v>
      </c>
      <c r="F2299" s="18" t="str">
        <f t="shared" si="71"/>
        <v>Unitil-Tax Act Credit Factor (TACF)-44958</v>
      </c>
      <c r="G2299" s="11" t="s">
        <v>131</v>
      </c>
      <c r="H2299" s="11" t="s">
        <v>49</v>
      </c>
      <c r="I2299" s="11" t="s">
        <v>132</v>
      </c>
      <c r="J2299" s="11" t="s">
        <v>145</v>
      </c>
      <c r="K2299" s="11" t="str">
        <f>IFERROR(INDEX('EDC Component Dictionary'!$C$5:$C$37,MATCH('Rates Database'!J2299,'EDC Component Dictionary'!$B$5:$B$37,0)), "Energy Supply")</f>
        <v>Distribution System</v>
      </c>
      <c r="L2299" s="12">
        <v>0</v>
      </c>
      <c r="M2299" s="12"/>
    </row>
    <row r="2300" spans="1:13" x14ac:dyDescent="0.3">
      <c r="A2300" s="18">
        <v>2298</v>
      </c>
      <c r="B2300" s="18">
        <f t="shared" si="70"/>
        <v>2023</v>
      </c>
      <c r="C2300" s="17">
        <v>44927</v>
      </c>
      <c r="D2300" s="18" t="s">
        <v>130</v>
      </c>
      <c r="E2300" s="18" t="s">
        <v>36</v>
      </c>
      <c r="F2300" s="18" t="str">
        <f t="shared" si="71"/>
        <v>Unitil-Tax Act Credit Factor (TACF)-44927</v>
      </c>
      <c r="G2300" s="11" t="s">
        <v>131</v>
      </c>
      <c r="H2300" s="11" t="s">
        <v>49</v>
      </c>
      <c r="I2300" s="11" t="s">
        <v>132</v>
      </c>
      <c r="J2300" s="11" t="s">
        <v>145</v>
      </c>
      <c r="K2300" s="11" t="str">
        <f>IFERROR(INDEX('EDC Component Dictionary'!$C$5:$C$37,MATCH('Rates Database'!J2300,'EDC Component Dictionary'!$B$5:$B$37,0)), "Energy Supply")</f>
        <v>Distribution System</v>
      </c>
      <c r="L2300" s="12">
        <v>0</v>
      </c>
      <c r="M2300" s="12"/>
    </row>
    <row r="2301" spans="1:13" x14ac:dyDescent="0.3">
      <c r="A2301" s="18">
        <v>2299</v>
      </c>
      <c r="B2301" s="18">
        <f t="shared" si="70"/>
        <v>2022</v>
      </c>
      <c r="C2301" s="17">
        <v>44896</v>
      </c>
      <c r="D2301" s="18" t="s">
        <v>130</v>
      </c>
      <c r="E2301" s="18" t="s">
        <v>36</v>
      </c>
      <c r="F2301" s="18" t="str">
        <f t="shared" si="71"/>
        <v>Unitil-Tax Act Credit Factor (TACF)-44896</v>
      </c>
      <c r="G2301" s="11" t="s">
        <v>131</v>
      </c>
      <c r="H2301" s="11" t="s">
        <v>49</v>
      </c>
      <c r="I2301" s="11" t="s">
        <v>132</v>
      </c>
      <c r="J2301" s="11" t="s">
        <v>145</v>
      </c>
      <c r="K2301" s="11" t="str">
        <f>IFERROR(INDEX('EDC Component Dictionary'!$C$5:$C$37,MATCH('Rates Database'!J2301,'EDC Component Dictionary'!$B$5:$B$37,0)), "Energy Supply")</f>
        <v>Distribution System</v>
      </c>
      <c r="L2301" s="12">
        <v>0</v>
      </c>
      <c r="M2301" s="12"/>
    </row>
    <row r="2302" spans="1:13" x14ac:dyDescent="0.3">
      <c r="A2302" s="18">
        <v>2300</v>
      </c>
      <c r="B2302" s="18">
        <f t="shared" si="70"/>
        <v>2022</v>
      </c>
      <c r="C2302" s="17">
        <v>44866</v>
      </c>
      <c r="D2302" s="18" t="s">
        <v>130</v>
      </c>
      <c r="E2302" s="18" t="s">
        <v>36</v>
      </c>
      <c r="F2302" s="18" t="str">
        <f t="shared" si="71"/>
        <v>Unitil-Tax Act Credit Factor (TACF)-44866</v>
      </c>
      <c r="G2302" s="11" t="s">
        <v>131</v>
      </c>
      <c r="H2302" s="11" t="s">
        <v>49</v>
      </c>
      <c r="I2302" s="11" t="s">
        <v>132</v>
      </c>
      <c r="J2302" s="11" t="s">
        <v>145</v>
      </c>
      <c r="K2302" s="11" t="str">
        <f>IFERROR(INDEX('EDC Component Dictionary'!$C$5:$C$37,MATCH('Rates Database'!J2302,'EDC Component Dictionary'!$B$5:$B$37,0)), "Energy Supply")</f>
        <v>Distribution System</v>
      </c>
      <c r="L2302" s="12">
        <v>0</v>
      </c>
      <c r="M2302" s="12"/>
    </row>
    <row r="2303" spans="1:13" x14ac:dyDescent="0.3">
      <c r="A2303" s="18">
        <v>2301</v>
      </c>
      <c r="B2303" s="18">
        <f t="shared" si="70"/>
        <v>2022</v>
      </c>
      <c r="C2303" s="17">
        <v>44835</v>
      </c>
      <c r="D2303" s="18" t="s">
        <v>130</v>
      </c>
      <c r="E2303" s="18" t="s">
        <v>36</v>
      </c>
      <c r="F2303" s="18" t="str">
        <f t="shared" si="71"/>
        <v>Unitil-Tax Act Credit Factor (TACF)-44835</v>
      </c>
      <c r="G2303" s="11" t="s">
        <v>131</v>
      </c>
      <c r="H2303" s="11" t="s">
        <v>49</v>
      </c>
      <c r="I2303" s="11" t="s">
        <v>132</v>
      </c>
      <c r="J2303" s="11" t="s">
        <v>145</v>
      </c>
      <c r="K2303" s="11" t="str">
        <f>IFERROR(INDEX('EDC Component Dictionary'!$C$5:$C$37,MATCH('Rates Database'!J2303,'EDC Component Dictionary'!$B$5:$B$37,0)), "Energy Supply")</f>
        <v>Distribution System</v>
      </c>
      <c r="L2303" s="12">
        <v>0</v>
      </c>
      <c r="M2303" s="12"/>
    </row>
    <row r="2304" spans="1:13" x14ac:dyDescent="0.3">
      <c r="A2304" s="18">
        <v>2302</v>
      </c>
      <c r="B2304" s="18">
        <f t="shared" si="70"/>
        <v>2022</v>
      </c>
      <c r="C2304" s="17">
        <v>44805</v>
      </c>
      <c r="D2304" s="18" t="s">
        <v>130</v>
      </c>
      <c r="E2304" s="18" t="s">
        <v>36</v>
      </c>
      <c r="F2304" s="18" t="str">
        <f t="shared" si="71"/>
        <v>Unitil-Tax Act Credit Factor (TACF)-44805</v>
      </c>
      <c r="G2304" s="11" t="s">
        <v>131</v>
      </c>
      <c r="H2304" s="11" t="s">
        <v>49</v>
      </c>
      <c r="I2304" s="11" t="s">
        <v>132</v>
      </c>
      <c r="J2304" s="11" t="s">
        <v>145</v>
      </c>
      <c r="K2304" s="11" t="str">
        <f>IFERROR(INDEX('EDC Component Dictionary'!$C$5:$C$37,MATCH('Rates Database'!J2304,'EDC Component Dictionary'!$B$5:$B$37,0)), "Energy Supply")</f>
        <v>Distribution System</v>
      </c>
      <c r="L2304" s="12">
        <v>0</v>
      </c>
      <c r="M2304" s="12"/>
    </row>
    <row r="2305" spans="1:13" x14ac:dyDescent="0.3">
      <c r="A2305" s="18">
        <v>2303</v>
      </c>
      <c r="B2305" s="18">
        <f t="shared" si="70"/>
        <v>2022</v>
      </c>
      <c r="C2305" s="17">
        <v>44774</v>
      </c>
      <c r="D2305" s="18" t="s">
        <v>130</v>
      </c>
      <c r="E2305" s="18" t="s">
        <v>36</v>
      </c>
      <c r="F2305" s="18" t="str">
        <f t="shared" si="71"/>
        <v>Unitil-Tax Act Credit Factor (TACF)-44774</v>
      </c>
      <c r="G2305" s="11" t="s">
        <v>131</v>
      </c>
      <c r="H2305" s="11" t="s">
        <v>49</v>
      </c>
      <c r="I2305" s="11" t="s">
        <v>132</v>
      </c>
      <c r="J2305" s="11" t="s">
        <v>145</v>
      </c>
      <c r="K2305" s="11" t="str">
        <f>IFERROR(INDEX('EDC Component Dictionary'!$C$5:$C$37,MATCH('Rates Database'!J2305,'EDC Component Dictionary'!$B$5:$B$37,0)), "Energy Supply")</f>
        <v>Distribution System</v>
      </c>
      <c r="L2305" s="12">
        <v>0</v>
      </c>
      <c r="M2305" s="12"/>
    </row>
    <row r="2306" spans="1:13" x14ac:dyDescent="0.3">
      <c r="A2306" s="18">
        <v>2304</v>
      </c>
      <c r="B2306" s="18">
        <f t="shared" si="70"/>
        <v>2022</v>
      </c>
      <c r="C2306" s="17">
        <v>44743</v>
      </c>
      <c r="D2306" s="18" t="s">
        <v>130</v>
      </c>
      <c r="E2306" s="18" t="s">
        <v>36</v>
      </c>
      <c r="F2306" s="18" t="str">
        <f t="shared" si="71"/>
        <v>Unitil-Tax Act Credit Factor (TACF)-44743</v>
      </c>
      <c r="G2306" s="11" t="s">
        <v>131</v>
      </c>
      <c r="H2306" s="11" t="s">
        <v>49</v>
      </c>
      <c r="I2306" s="11" t="s">
        <v>132</v>
      </c>
      <c r="J2306" s="11" t="s">
        <v>145</v>
      </c>
      <c r="K2306" s="11" t="str">
        <f>IFERROR(INDEX('EDC Component Dictionary'!$C$5:$C$37,MATCH('Rates Database'!J2306,'EDC Component Dictionary'!$B$5:$B$37,0)), "Energy Supply")</f>
        <v>Distribution System</v>
      </c>
      <c r="L2306" s="12">
        <v>0</v>
      </c>
      <c r="M2306" s="12"/>
    </row>
    <row r="2307" spans="1:13" x14ac:dyDescent="0.3">
      <c r="A2307" s="18">
        <v>2305</v>
      </c>
      <c r="B2307" s="18">
        <f t="shared" ref="B2307:B2370" si="72">YEAR(C2307)</f>
        <v>2022</v>
      </c>
      <c r="C2307" s="17">
        <v>44713</v>
      </c>
      <c r="D2307" s="18" t="s">
        <v>130</v>
      </c>
      <c r="E2307" s="18" t="s">
        <v>36</v>
      </c>
      <c r="F2307" s="18" t="str">
        <f t="shared" si="71"/>
        <v>Unitil-Tax Act Credit Factor (TACF)-44713</v>
      </c>
      <c r="G2307" s="11" t="s">
        <v>131</v>
      </c>
      <c r="H2307" s="11" t="s">
        <v>49</v>
      </c>
      <c r="I2307" s="11" t="s">
        <v>132</v>
      </c>
      <c r="J2307" s="11" t="s">
        <v>145</v>
      </c>
      <c r="K2307" s="11" t="str">
        <f>IFERROR(INDEX('EDC Component Dictionary'!$C$5:$C$37,MATCH('Rates Database'!J2307,'EDC Component Dictionary'!$B$5:$B$37,0)), "Energy Supply")</f>
        <v>Distribution System</v>
      </c>
      <c r="L2307" s="12">
        <v>0</v>
      </c>
      <c r="M2307" s="12"/>
    </row>
    <row r="2308" spans="1:13" x14ac:dyDescent="0.3">
      <c r="A2308" s="18">
        <v>2306</v>
      </c>
      <c r="B2308" s="18">
        <f t="shared" si="72"/>
        <v>2022</v>
      </c>
      <c r="C2308" s="17">
        <v>44682</v>
      </c>
      <c r="D2308" s="18" t="s">
        <v>130</v>
      </c>
      <c r="E2308" s="18" t="s">
        <v>36</v>
      </c>
      <c r="F2308" s="18" t="str">
        <f t="shared" ref="F2308:F2371" si="73">_xlfn.CONCAT(E2308,"-",J2308,"-",C2308)</f>
        <v>Unitil-Tax Act Credit Factor (TACF)-44682</v>
      </c>
      <c r="G2308" s="11" t="s">
        <v>131</v>
      </c>
      <c r="H2308" s="11" t="s">
        <v>49</v>
      </c>
      <c r="I2308" s="11" t="s">
        <v>132</v>
      </c>
      <c r="J2308" s="11" t="s">
        <v>145</v>
      </c>
      <c r="K2308" s="11" t="str">
        <f>IFERROR(INDEX('EDC Component Dictionary'!$C$5:$C$37,MATCH('Rates Database'!J2308,'EDC Component Dictionary'!$B$5:$B$37,0)), "Energy Supply")</f>
        <v>Distribution System</v>
      </c>
      <c r="L2308" s="12">
        <v>0</v>
      </c>
      <c r="M2308" s="12"/>
    </row>
    <row r="2309" spans="1:13" x14ac:dyDescent="0.3">
      <c r="A2309" s="18">
        <v>2307</v>
      </c>
      <c r="B2309" s="18">
        <f t="shared" si="72"/>
        <v>2022</v>
      </c>
      <c r="C2309" s="17">
        <v>44652</v>
      </c>
      <c r="D2309" s="18" t="s">
        <v>130</v>
      </c>
      <c r="E2309" s="18" t="s">
        <v>36</v>
      </c>
      <c r="F2309" s="18" t="str">
        <f t="shared" si="73"/>
        <v>Unitil-Tax Act Credit Factor (TACF)-44652</v>
      </c>
      <c r="G2309" s="11" t="s">
        <v>131</v>
      </c>
      <c r="H2309" s="11" t="s">
        <v>49</v>
      </c>
      <c r="I2309" s="11" t="s">
        <v>132</v>
      </c>
      <c r="J2309" s="11" t="s">
        <v>145</v>
      </c>
      <c r="K2309" s="11" t="str">
        <f>IFERROR(INDEX('EDC Component Dictionary'!$C$5:$C$37,MATCH('Rates Database'!J2309,'EDC Component Dictionary'!$B$5:$B$37,0)), "Energy Supply")</f>
        <v>Distribution System</v>
      </c>
      <c r="L2309" s="12">
        <v>0</v>
      </c>
      <c r="M2309" s="12"/>
    </row>
    <row r="2310" spans="1:13" x14ac:dyDescent="0.3">
      <c r="A2310" s="18">
        <v>2308</v>
      </c>
      <c r="B2310" s="18">
        <f t="shared" si="72"/>
        <v>2022</v>
      </c>
      <c r="C2310" s="17">
        <v>44621</v>
      </c>
      <c r="D2310" s="18" t="s">
        <v>130</v>
      </c>
      <c r="E2310" s="18" t="s">
        <v>36</v>
      </c>
      <c r="F2310" s="18" t="str">
        <f t="shared" si="73"/>
        <v>Unitil-Tax Act Credit Factor (TACF)-44621</v>
      </c>
      <c r="G2310" s="11" t="s">
        <v>131</v>
      </c>
      <c r="H2310" s="11" t="s">
        <v>49</v>
      </c>
      <c r="I2310" s="11" t="s">
        <v>132</v>
      </c>
      <c r="J2310" s="11" t="s">
        <v>145</v>
      </c>
      <c r="K2310" s="11" t="str">
        <f>IFERROR(INDEX('EDC Component Dictionary'!$C$5:$C$37,MATCH('Rates Database'!J2310,'EDC Component Dictionary'!$B$5:$B$37,0)), "Energy Supply")</f>
        <v>Distribution System</v>
      </c>
      <c r="L2310" s="12">
        <v>0</v>
      </c>
      <c r="M2310" s="12"/>
    </row>
    <row r="2311" spans="1:13" x14ac:dyDescent="0.3">
      <c r="A2311" s="18">
        <v>2309</v>
      </c>
      <c r="B2311" s="18">
        <f t="shared" si="72"/>
        <v>2022</v>
      </c>
      <c r="C2311" s="17">
        <v>44593</v>
      </c>
      <c r="D2311" s="18" t="s">
        <v>130</v>
      </c>
      <c r="E2311" s="18" t="s">
        <v>36</v>
      </c>
      <c r="F2311" s="18" t="str">
        <f t="shared" si="73"/>
        <v>Unitil-Tax Act Credit Factor (TACF)-44593</v>
      </c>
      <c r="G2311" s="11" t="s">
        <v>131</v>
      </c>
      <c r="H2311" s="11" t="s">
        <v>49</v>
      </c>
      <c r="I2311" s="11" t="s">
        <v>132</v>
      </c>
      <c r="J2311" s="11" t="s">
        <v>145</v>
      </c>
      <c r="K2311" s="11" t="str">
        <f>IFERROR(INDEX('EDC Component Dictionary'!$C$5:$C$37,MATCH('Rates Database'!J2311,'EDC Component Dictionary'!$B$5:$B$37,0)), "Energy Supply")</f>
        <v>Distribution System</v>
      </c>
      <c r="L2311" s="12">
        <v>0</v>
      </c>
      <c r="M2311" s="12"/>
    </row>
    <row r="2312" spans="1:13" x14ac:dyDescent="0.3">
      <c r="A2312" s="18">
        <v>2310</v>
      </c>
      <c r="B2312" s="18">
        <f t="shared" si="72"/>
        <v>2022</v>
      </c>
      <c r="C2312" s="17">
        <v>44562</v>
      </c>
      <c r="D2312" s="18" t="s">
        <v>130</v>
      </c>
      <c r="E2312" s="18" t="s">
        <v>36</v>
      </c>
      <c r="F2312" s="18" t="str">
        <f t="shared" si="73"/>
        <v>Unitil-Tax Act Credit Factor (TACF)-44562</v>
      </c>
      <c r="G2312" s="11" t="s">
        <v>131</v>
      </c>
      <c r="H2312" s="11" t="s">
        <v>49</v>
      </c>
      <c r="I2312" s="11" t="s">
        <v>132</v>
      </c>
      <c r="J2312" s="11" t="s">
        <v>145</v>
      </c>
      <c r="K2312" s="11" t="str">
        <f>IFERROR(INDEX('EDC Component Dictionary'!$C$5:$C$37,MATCH('Rates Database'!J2312,'EDC Component Dictionary'!$B$5:$B$37,0)), "Energy Supply")</f>
        <v>Distribution System</v>
      </c>
      <c r="L2312" s="12">
        <v>0</v>
      </c>
      <c r="M2312" s="12"/>
    </row>
    <row r="2313" spans="1:13" x14ac:dyDescent="0.3">
      <c r="A2313" s="18">
        <v>2311</v>
      </c>
      <c r="B2313" s="18">
        <f t="shared" si="72"/>
        <v>2021</v>
      </c>
      <c r="C2313" s="17">
        <v>44531</v>
      </c>
      <c r="D2313" s="18" t="s">
        <v>130</v>
      </c>
      <c r="E2313" s="18" t="s">
        <v>36</v>
      </c>
      <c r="F2313" s="18" t="str">
        <f t="shared" si="73"/>
        <v>Unitil-Tax Act Credit Factor (TACF)-44531</v>
      </c>
      <c r="G2313" s="11" t="s">
        <v>131</v>
      </c>
      <c r="H2313" s="11" t="s">
        <v>49</v>
      </c>
      <c r="I2313" s="11" t="s">
        <v>132</v>
      </c>
      <c r="J2313" s="11" t="s">
        <v>145</v>
      </c>
      <c r="K2313" s="11" t="str">
        <f>IFERROR(INDEX('EDC Component Dictionary'!$C$5:$C$37,MATCH('Rates Database'!J2313,'EDC Component Dictionary'!$B$5:$B$37,0)), "Energy Supply")</f>
        <v>Distribution System</v>
      </c>
      <c r="L2313" s="12">
        <v>0</v>
      </c>
      <c r="M2313" s="12"/>
    </row>
    <row r="2314" spans="1:13" x14ac:dyDescent="0.3">
      <c r="A2314" s="18">
        <v>2312</v>
      </c>
      <c r="B2314" s="18">
        <f t="shared" si="72"/>
        <v>2021</v>
      </c>
      <c r="C2314" s="17">
        <v>44501</v>
      </c>
      <c r="D2314" s="18" t="s">
        <v>130</v>
      </c>
      <c r="E2314" s="18" t="s">
        <v>36</v>
      </c>
      <c r="F2314" s="18" t="str">
        <f t="shared" si="73"/>
        <v>Unitil-Tax Act Credit Factor (TACF)-44501</v>
      </c>
      <c r="G2314" s="11" t="s">
        <v>131</v>
      </c>
      <c r="H2314" s="11" t="s">
        <v>49</v>
      </c>
      <c r="I2314" s="11" t="s">
        <v>132</v>
      </c>
      <c r="J2314" s="11" t="s">
        <v>145</v>
      </c>
      <c r="K2314" s="11" t="str">
        <f>IFERROR(INDEX('EDC Component Dictionary'!$C$5:$C$37,MATCH('Rates Database'!J2314,'EDC Component Dictionary'!$B$5:$B$37,0)), "Energy Supply")</f>
        <v>Distribution System</v>
      </c>
      <c r="L2314" s="12">
        <v>0</v>
      </c>
      <c r="M2314" s="12"/>
    </row>
    <row r="2315" spans="1:13" x14ac:dyDescent="0.3">
      <c r="A2315" s="18">
        <v>2313</v>
      </c>
      <c r="B2315" s="18">
        <f t="shared" si="72"/>
        <v>2021</v>
      </c>
      <c r="C2315" s="17">
        <v>44470</v>
      </c>
      <c r="D2315" s="18" t="s">
        <v>130</v>
      </c>
      <c r="E2315" s="18" t="s">
        <v>36</v>
      </c>
      <c r="F2315" s="18" t="str">
        <f t="shared" si="73"/>
        <v>Unitil-Tax Act Credit Factor (TACF)-44470</v>
      </c>
      <c r="G2315" s="11" t="s">
        <v>131</v>
      </c>
      <c r="H2315" s="11" t="s">
        <v>49</v>
      </c>
      <c r="I2315" s="11" t="s">
        <v>132</v>
      </c>
      <c r="J2315" s="11" t="s">
        <v>145</v>
      </c>
      <c r="K2315" s="11" t="str">
        <f>IFERROR(INDEX('EDC Component Dictionary'!$C$5:$C$37,MATCH('Rates Database'!J2315,'EDC Component Dictionary'!$B$5:$B$37,0)), "Energy Supply")</f>
        <v>Distribution System</v>
      </c>
      <c r="L2315" s="12">
        <v>0</v>
      </c>
      <c r="M2315" s="12"/>
    </row>
    <row r="2316" spans="1:13" x14ac:dyDescent="0.3">
      <c r="A2316" s="18">
        <v>2314</v>
      </c>
      <c r="B2316" s="18">
        <f t="shared" si="72"/>
        <v>2021</v>
      </c>
      <c r="C2316" s="17">
        <v>44440</v>
      </c>
      <c r="D2316" s="18" t="s">
        <v>130</v>
      </c>
      <c r="E2316" s="18" t="s">
        <v>36</v>
      </c>
      <c r="F2316" s="18" t="str">
        <f t="shared" si="73"/>
        <v>Unitil-Tax Act Credit Factor (TACF)-44440</v>
      </c>
      <c r="G2316" s="11" t="s">
        <v>131</v>
      </c>
      <c r="H2316" s="11" t="s">
        <v>49</v>
      </c>
      <c r="I2316" s="11" t="s">
        <v>132</v>
      </c>
      <c r="J2316" s="11" t="s">
        <v>145</v>
      </c>
      <c r="K2316" s="11" t="str">
        <f>IFERROR(INDEX('EDC Component Dictionary'!$C$5:$C$37,MATCH('Rates Database'!J2316,'EDC Component Dictionary'!$B$5:$B$37,0)), "Energy Supply")</f>
        <v>Distribution System</v>
      </c>
      <c r="L2316" s="12">
        <v>0</v>
      </c>
      <c r="M2316" s="12"/>
    </row>
    <row r="2317" spans="1:13" x14ac:dyDescent="0.3">
      <c r="A2317" s="18">
        <v>2315</v>
      </c>
      <c r="B2317" s="18">
        <f t="shared" si="72"/>
        <v>2021</v>
      </c>
      <c r="C2317" s="17">
        <v>44409</v>
      </c>
      <c r="D2317" s="18" t="s">
        <v>130</v>
      </c>
      <c r="E2317" s="18" t="s">
        <v>36</v>
      </c>
      <c r="F2317" s="18" t="str">
        <f t="shared" si="73"/>
        <v>Unitil-Tax Act Credit Factor (TACF)-44409</v>
      </c>
      <c r="G2317" s="11" t="s">
        <v>131</v>
      </c>
      <c r="H2317" s="11" t="s">
        <v>49</v>
      </c>
      <c r="I2317" s="11" t="s">
        <v>132</v>
      </c>
      <c r="J2317" s="11" t="s">
        <v>145</v>
      </c>
      <c r="K2317" s="11" t="str">
        <f>IFERROR(INDEX('EDC Component Dictionary'!$C$5:$C$37,MATCH('Rates Database'!J2317,'EDC Component Dictionary'!$B$5:$B$37,0)), "Energy Supply")</f>
        <v>Distribution System</v>
      </c>
      <c r="L2317" s="12">
        <v>0</v>
      </c>
      <c r="M2317" s="12"/>
    </row>
    <row r="2318" spans="1:13" x14ac:dyDescent="0.3">
      <c r="A2318" s="18">
        <v>2316</v>
      </c>
      <c r="B2318" s="18">
        <f t="shared" si="72"/>
        <v>2021</v>
      </c>
      <c r="C2318" s="17">
        <v>44378</v>
      </c>
      <c r="D2318" s="18" t="s">
        <v>130</v>
      </c>
      <c r="E2318" s="18" t="s">
        <v>36</v>
      </c>
      <c r="F2318" s="18" t="str">
        <f t="shared" si="73"/>
        <v>Unitil-Tax Act Credit Factor (TACF)-44378</v>
      </c>
      <c r="G2318" s="11" t="s">
        <v>131</v>
      </c>
      <c r="H2318" s="11" t="s">
        <v>49</v>
      </c>
      <c r="I2318" s="11" t="s">
        <v>132</v>
      </c>
      <c r="J2318" s="11" t="s">
        <v>145</v>
      </c>
      <c r="K2318" s="11" t="str">
        <f>IFERROR(INDEX('EDC Component Dictionary'!$C$5:$C$37,MATCH('Rates Database'!J2318,'EDC Component Dictionary'!$B$5:$B$37,0)), "Energy Supply")</f>
        <v>Distribution System</v>
      </c>
      <c r="L2318" s="12">
        <v>0</v>
      </c>
      <c r="M2318" s="12"/>
    </row>
    <row r="2319" spans="1:13" x14ac:dyDescent="0.3">
      <c r="A2319" s="18">
        <v>2317</v>
      </c>
      <c r="B2319" s="18">
        <f t="shared" si="72"/>
        <v>2021</v>
      </c>
      <c r="C2319" s="17">
        <v>44348</v>
      </c>
      <c r="D2319" s="18" t="s">
        <v>130</v>
      </c>
      <c r="E2319" s="18" t="s">
        <v>36</v>
      </c>
      <c r="F2319" s="18" t="str">
        <f t="shared" si="73"/>
        <v>Unitil-Tax Act Credit Factor (TACF)-44348</v>
      </c>
      <c r="G2319" s="11" t="s">
        <v>131</v>
      </c>
      <c r="H2319" s="11" t="s">
        <v>49</v>
      </c>
      <c r="I2319" s="11" t="s">
        <v>132</v>
      </c>
      <c r="J2319" s="11" t="s">
        <v>145</v>
      </c>
      <c r="K2319" s="11" t="str">
        <f>IFERROR(INDEX('EDC Component Dictionary'!$C$5:$C$37,MATCH('Rates Database'!J2319,'EDC Component Dictionary'!$B$5:$B$37,0)), "Energy Supply")</f>
        <v>Distribution System</v>
      </c>
      <c r="L2319" s="12">
        <v>0</v>
      </c>
      <c r="M2319" s="12"/>
    </row>
    <row r="2320" spans="1:13" x14ac:dyDescent="0.3">
      <c r="A2320" s="18">
        <v>2318</v>
      </c>
      <c r="B2320" s="18">
        <f t="shared" si="72"/>
        <v>2021</v>
      </c>
      <c r="C2320" s="17">
        <v>44317</v>
      </c>
      <c r="D2320" s="18" t="s">
        <v>130</v>
      </c>
      <c r="E2320" s="18" t="s">
        <v>36</v>
      </c>
      <c r="F2320" s="18" t="str">
        <f t="shared" si="73"/>
        <v>Unitil-Tax Act Credit Factor (TACF)-44317</v>
      </c>
      <c r="G2320" s="11" t="s">
        <v>131</v>
      </c>
      <c r="H2320" s="11" t="s">
        <v>49</v>
      </c>
      <c r="I2320" s="11" t="s">
        <v>132</v>
      </c>
      <c r="J2320" s="11" t="s">
        <v>145</v>
      </c>
      <c r="K2320" s="11" t="str">
        <f>IFERROR(INDEX('EDC Component Dictionary'!$C$5:$C$37,MATCH('Rates Database'!J2320,'EDC Component Dictionary'!$B$5:$B$37,0)), "Energy Supply")</f>
        <v>Distribution System</v>
      </c>
      <c r="L2320" s="12">
        <v>0</v>
      </c>
      <c r="M2320" s="12"/>
    </row>
    <row r="2321" spans="1:13" x14ac:dyDescent="0.3">
      <c r="A2321" s="18">
        <v>2319</v>
      </c>
      <c r="B2321" s="18">
        <f t="shared" si="72"/>
        <v>2021</v>
      </c>
      <c r="C2321" s="17">
        <v>44287</v>
      </c>
      <c r="D2321" s="18" t="s">
        <v>130</v>
      </c>
      <c r="E2321" s="18" t="s">
        <v>36</v>
      </c>
      <c r="F2321" s="18" t="str">
        <f t="shared" si="73"/>
        <v>Unitil-Tax Act Credit Factor (TACF)-44287</v>
      </c>
      <c r="G2321" s="11" t="s">
        <v>131</v>
      </c>
      <c r="H2321" s="11" t="s">
        <v>49</v>
      </c>
      <c r="I2321" s="11" t="s">
        <v>132</v>
      </c>
      <c r="J2321" s="11" t="s">
        <v>145</v>
      </c>
      <c r="K2321" s="11" t="str">
        <f>IFERROR(INDEX('EDC Component Dictionary'!$C$5:$C$37,MATCH('Rates Database'!J2321,'EDC Component Dictionary'!$B$5:$B$37,0)), "Energy Supply")</f>
        <v>Distribution System</v>
      </c>
      <c r="L2321" s="12">
        <v>0</v>
      </c>
      <c r="M2321" s="12"/>
    </row>
    <row r="2322" spans="1:13" x14ac:dyDescent="0.3">
      <c r="A2322" s="18">
        <v>2320</v>
      </c>
      <c r="B2322" s="18">
        <f t="shared" si="72"/>
        <v>2021</v>
      </c>
      <c r="C2322" s="17">
        <v>44256</v>
      </c>
      <c r="D2322" s="18" t="s">
        <v>130</v>
      </c>
      <c r="E2322" s="18" t="s">
        <v>36</v>
      </c>
      <c r="F2322" s="18" t="str">
        <f t="shared" si="73"/>
        <v>Unitil-Tax Act Credit Factor (TACF)-44256</v>
      </c>
      <c r="G2322" s="11" t="s">
        <v>131</v>
      </c>
      <c r="H2322" s="11" t="s">
        <v>49</v>
      </c>
      <c r="I2322" s="11" t="s">
        <v>132</v>
      </c>
      <c r="J2322" s="11" t="s">
        <v>145</v>
      </c>
      <c r="K2322" s="11" t="str">
        <f>IFERROR(INDEX('EDC Component Dictionary'!$C$5:$C$37,MATCH('Rates Database'!J2322,'EDC Component Dictionary'!$B$5:$B$37,0)), "Energy Supply")</f>
        <v>Distribution System</v>
      </c>
      <c r="L2322" s="12">
        <v>0</v>
      </c>
      <c r="M2322" s="12"/>
    </row>
    <row r="2323" spans="1:13" x14ac:dyDescent="0.3">
      <c r="A2323" s="18">
        <v>2321</v>
      </c>
      <c r="B2323" s="18">
        <f t="shared" si="72"/>
        <v>2021</v>
      </c>
      <c r="C2323" s="17">
        <v>44228</v>
      </c>
      <c r="D2323" s="18" t="s">
        <v>130</v>
      </c>
      <c r="E2323" s="18" t="s">
        <v>36</v>
      </c>
      <c r="F2323" s="18" t="str">
        <f t="shared" si="73"/>
        <v>Unitil-Tax Act Credit Factor (TACF)-44228</v>
      </c>
      <c r="G2323" s="11" t="s">
        <v>131</v>
      </c>
      <c r="H2323" s="11" t="s">
        <v>49</v>
      </c>
      <c r="I2323" s="11" t="s">
        <v>132</v>
      </c>
      <c r="J2323" s="11" t="s">
        <v>145</v>
      </c>
      <c r="K2323" s="11" t="str">
        <f>IFERROR(INDEX('EDC Component Dictionary'!$C$5:$C$37,MATCH('Rates Database'!J2323,'EDC Component Dictionary'!$B$5:$B$37,0)), "Energy Supply")</f>
        <v>Distribution System</v>
      </c>
      <c r="L2323" s="12">
        <v>0</v>
      </c>
      <c r="M2323" s="12"/>
    </row>
    <row r="2324" spans="1:13" x14ac:dyDescent="0.3">
      <c r="A2324" s="18">
        <v>2322</v>
      </c>
      <c r="B2324" s="18">
        <f t="shared" si="72"/>
        <v>2021</v>
      </c>
      <c r="C2324" s="17">
        <v>44197</v>
      </c>
      <c r="D2324" s="18" t="s">
        <v>130</v>
      </c>
      <c r="E2324" s="18" t="s">
        <v>36</v>
      </c>
      <c r="F2324" s="18" t="str">
        <f t="shared" si="73"/>
        <v>Unitil-Tax Act Credit Factor (TACF)-44197</v>
      </c>
      <c r="G2324" s="11" t="s">
        <v>131</v>
      </c>
      <c r="H2324" s="11" t="s">
        <v>49</v>
      </c>
      <c r="I2324" s="11" t="s">
        <v>132</v>
      </c>
      <c r="J2324" s="11" t="s">
        <v>145</v>
      </c>
      <c r="K2324" s="11" t="str">
        <f>IFERROR(INDEX('EDC Component Dictionary'!$C$5:$C$37,MATCH('Rates Database'!J2324,'EDC Component Dictionary'!$B$5:$B$37,0)), "Energy Supply")</f>
        <v>Distribution System</v>
      </c>
      <c r="L2324" s="12">
        <v>0</v>
      </c>
      <c r="M2324" s="12"/>
    </row>
    <row r="2325" spans="1:13" x14ac:dyDescent="0.3">
      <c r="A2325" s="18">
        <v>2323</v>
      </c>
      <c r="B2325" s="18">
        <f t="shared" si="72"/>
        <v>2020</v>
      </c>
      <c r="C2325" s="17">
        <v>44166</v>
      </c>
      <c r="D2325" s="18" t="s">
        <v>130</v>
      </c>
      <c r="E2325" s="18" t="s">
        <v>36</v>
      </c>
      <c r="F2325" s="18" t="str">
        <f t="shared" si="73"/>
        <v>Unitil-Tax Act Credit Factor (TACF)-44166</v>
      </c>
      <c r="G2325" s="11" t="s">
        <v>131</v>
      </c>
      <c r="H2325" s="11" t="s">
        <v>49</v>
      </c>
      <c r="I2325" s="11" t="s">
        <v>132</v>
      </c>
      <c r="J2325" s="11" t="s">
        <v>145</v>
      </c>
      <c r="K2325" s="11" t="str">
        <f>IFERROR(INDEX('EDC Component Dictionary'!$C$5:$C$37,MATCH('Rates Database'!J2325,'EDC Component Dictionary'!$B$5:$B$37,0)), "Energy Supply")</f>
        <v>Distribution System</v>
      </c>
      <c r="L2325" s="12">
        <v>0</v>
      </c>
      <c r="M2325" s="12"/>
    </row>
    <row r="2326" spans="1:13" x14ac:dyDescent="0.3">
      <c r="A2326" s="18">
        <v>2324</v>
      </c>
      <c r="B2326" s="18">
        <f t="shared" si="72"/>
        <v>2020</v>
      </c>
      <c r="C2326" s="17">
        <v>44136</v>
      </c>
      <c r="D2326" s="18" t="s">
        <v>130</v>
      </c>
      <c r="E2326" s="18" t="s">
        <v>36</v>
      </c>
      <c r="F2326" s="18" t="str">
        <f t="shared" si="73"/>
        <v>Unitil-Tax Act Credit Factor (TACF)-44136</v>
      </c>
      <c r="G2326" s="11" t="s">
        <v>131</v>
      </c>
      <c r="H2326" s="11" t="s">
        <v>49</v>
      </c>
      <c r="I2326" s="11" t="s">
        <v>132</v>
      </c>
      <c r="J2326" s="11" t="s">
        <v>145</v>
      </c>
      <c r="K2326" s="11" t="str">
        <f>IFERROR(INDEX('EDC Component Dictionary'!$C$5:$C$37,MATCH('Rates Database'!J2326,'EDC Component Dictionary'!$B$5:$B$37,0)), "Energy Supply")</f>
        <v>Distribution System</v>
      </c>
      <c r="L2326" s="12">
        <v>0</v>
      </c>
      <c r="M2326" s="12"/>
    </row>
    <row r="2327" spans="1:13" x14ac:dyDescent="0.3">
      <c r="A2327" s="18">
        <v>2325</v>
      </c>
      <c r="B2327" s="18">
        <f t="shared" si="72"/>
        <v>2020</v>
      </c>
      <c r="C2327" s="17">
        <v>44105</v>
      </c>
      <c r="D2327" s="18" t="s">
        <v>130</v>
      </c>
      <c r="E2327" s="18" t="s">
        <v>36</v>
      </c>
      <c r="F2327" s="18" t="str">
        <f t="shared" si="73"/>
        <v>Unitil-Tax Act Credit Factor (TACF)-44105</v>
      </c>
      <c r="G2327" s="11" t="s">
        <v>131</v>
      </c>
      <c r="H2327" s="11" t="s">
        <v>49</v>
      </c>
      <c r="I2327" s="11" t="s">
        <v>132</v>
      </c>
      <c r="J2327" s="11" t="s">
        <v>145</v>
      </c>
      <c r="K2327" s="11" t="str">
        <f>IFERROR(INDEX('EDC Component Dictionary'!$C$5:$C$37,MATCH('Rates Database'!J2327,'EDC Component Dictionary'!$B$5:$B$37,0)), "Energy Supply")</f>
        <v>Distribution System</v>
      </c>
      <c r="L2327" s="12">
        <v>-1.49E-3</v>
      </c>
      <c r="M2327" s="12"/>
    </row>
    <row r="2328" spans="1:13" x14ac:dyDescent="0.3">
      <c r="A2328" s="18">
        <v>2326</v>
      </c>
      <c r="B2328" s="18">
        <f t="shared" si="72"/>
        <v>2020</v>
      </c>
      <c r="C2328" s="17">
        <v>44075</v>
      </c>
      <c r="D2328" s="18" t="s">
        <v>130</v>
      </c>
      <c r="E2328" s="18" t="s">
        <v>36</v>
      </c>
      <c r="F2328" s="18" t="str">
        <f t="shared" si="73"/>
        <v>Unitil-Tax Act Credit Factor (TACF)-44075</v>
      </c>
      <c r="G2328" s="11" t="s">
        <v>131</v>
      </c>
      <c r="H2328" s="11" t="s">
        <v>49</v>
      </c>
      <c r="I2328" s="11" t="s">
        <v>132</v>
      </c>
      <c r="J2328" s="11" t="s">
        <v>145</v>
      </c>
      <c r="K2328" s="11" t="str">
        <f>IFERROR(INDEX('EDC Component Dictionary'!$C$5:$C$37,MATCH('Rates Database'!J2328,'EDC Component Dictionary'!$B$5:$B$37,0)), "Energy Supply")</f>
        <v>Distribution System</v>
      </c>
      <c r="L2328" s="12">
        <v>-1.49E-3</v>
      </c>
      <c r="M2328" s="12"/>
    </row>
    <row r="2329" spans="1:13" x14ac:dyDescent="0.3">
      <c r="A2329" s="18">
        <v>2327</v>
      </c>
      <c r="B2329" s="18">
        <f t="shared" si="72"/>
        <v>2020</v>
      </c>
      <c r="C2329" s="17">
        <v>44044</v>
      </c>
      <c r="D2329" s="18" t="s">
        <v>130</v>
      </c>
      <c r="E2329" s="18" t="s">
        <v>36</v>
      </c>
      <c r="F2329" s="18" t="str">
        <f t="shared" si="73"/>
        <v>Unitil-Tax Act Credit Factor (TACF)-44044</v>
      </c>
      <c r="G2329" s="11" t="s">
        <v>131</v>
      </c>
      <c r="H2329" s="11" t="s">
        <v>49</v>
      </c>
      <c r="I2329" s="11" t="s">
        <v>132</v>
      </c>
      <c r="J2329" s="11" t="s">
        <v>145</v>
      </c>
      <c r="K2329" s="11" t="str">
        <f>IFERROR(INDEX('EDC Component Dictionary'!$C$5:$C$37,MATCH('Rates Database'!J2329,'EDC Component Dictionary'!$B$5:$B$37,0)), "Energy Supply")</f>
        <v>Distribution System</v>
      </c>
      <c r="L2329" s="12">
        <v>-1.49E-3</v>
      </c>
      <c r="M2329" s="12"/>
    </row>
    <row r="2330" spans="1:13" x14ac:dyDescent="0.3">
      <c r="A2330" s="18">
        <v>2328</v>
      </c>
      <c r="B2330" s="18">
        <f t="shared" si="72"/>
        <v>2020</v>
      </c>
      <c r="C2330" s="17">
        <v>44013</v>
      </c>
      <c r="D2330" s="18" t="s">
        <v>130</v>
      </c>
      <c r="E2330" s="18" t="s">
        <v>36</v>
      </c>
      <c r="F2330" s="18" t="str">
        <f t="shared" si="73"/>
        <v>Unitil-Tax Act Credit Factor (TACF)-44013</v>
      </c>
      <c r="G2330" s="11" t="s">
        <v>131</v>
      </c>
      <c r="H2330" s="11" t="s">
        <v>49</v>
      </c>
      <c r="I2330" s="11" t="s">
        <v>132</v>
      </c>
      <c r="J2330" s="11" t="s">
        <v>145</v>
      </c>
      <c r="K2330" s="11" t="str">
        <f>IFERROR(INDEX('EDC Component Dictionary'!$C$5:$C$37,MATCH('Rates Database'!J2330,'EDC Component Dictionary'!$B$5:$B$37,0)), "Energy Supply")</f>
        <v>Distribution System</v>
      </c>
      <c r="L2330" s="12">
        <v>-1.49E-3</v>
      </c>
      <c r="M2330" s="12"/>
    </row>
    <row r="2331" spans="1:13" x14ac:dyDescent="0.3">
      <c r="A2331" s="18">
        <v>2329</v>
      </c>
      <c r="B2331" s="18">
        <f t="shared" si="72"/>
        <v>2020</v>
      </c>
      <c r="C2331" s="17">
        <v>43983</v>
      </c>
      <c r="D2331" s="18" t="s">
        <v>130</v>
      </c>
      <c r="E2331" s="18" t="s">
        <v>36</v>
      </c>
      <c r="F2331" s="18" t="str">
        <f t="shared" si="73"/>
        <v>Unitil-Tax Act Credit Factor (TACF)-43983</v>
      </c>
      <c r="G2331" s="11" t="s">
        <v>131</v>
      </c>
      <c r="H2331" s="11" t="s">
        <v>49</v>
      </c>
      <c r="I2331" s="11" t="s">
        <v>132</v>
      </c>
      <c r="J2331" s="11" t="s">
        <v>145</v>
      </c>
      <c r="K2331" s="11" t="str">
        <f>IFERROR(INDEX('EDC Component Dictionary'!$C$5:$C$37,MATCH('Rates Database'!J2331,'EDC Component Dictionary'!$B$5:$B$37,0)), "Energy Supply")</f>
        <v>Distribution System</v>
      </c>
      <c r="L2331" s="12">
        <v>-1.49E-3</v>
      </c>
      <c r="M2331" s="12"/>
    </row>
    <row r="2332" spans="1:13" x14ac:dyDescent="0.3">
      <c r="A2332" s="18">
        <v>2330</v>
      </c>
      <c r="B2332" s="18">
        <f t="shared" si="72"/>
        <v>2020</v>
      </c>
      <c r="C2332" s="17">
        <v>43952</v>
      </c>
      <c r="D2332" s="18" t="s">
        <v>130</v>
      </c>
      <c r="E2332" s="18" t="s">
        <v>36</v>
      </c>
      <c r="F2332" s="18" t="str">
        <f t="shared" si="73"/>
        <v>Unitil-Tax Act Credit Factor (TACF)-43952</v>
      </c>
      <c r="G2332" s="11" t="s">
        <v>131</v>
      </c>
      <c r="H2332" s="11" t="s">
        <v>49</v>
      </c>
      <c r="I2332" s="11" t="s">
        <v>132</v>
      </c>
      <c r="J2332" s="11" t="s">
        <v>145</v>
      </c>
      <c r="K2332" s="11" t="str">
        <f>IFERROR(INDEX('EDC Component Dictionary'!$C$5:$C$37,MATCH('Rates Database'!J2332,'EDC Component Dictionary'!$B$5:$B$37,0)), "Energy Supply")</f>
        <v>Distribution System</v>
      </c>
      <c r="L2332" s="12">
        <v>-1.49E-3</v>
      </c>
      <c r="M2332" s="12"/>
    </row>
    <row r="2333" spans="1:13" x14ac:dyDescent="0.3">
      <c r="A2333" s="18">
        <v>2331</v>
      </c>
      <c r="B2333" s="18">
        <f t="shared" si="72"/>
        <v>2020</v>
      </c>
      <c r="C2333" s="17">
        <v>43922</v>
      </c>
      <c r="D2333" s="18" t="s">
        <v>130</v>
      </c>
      <c r="E2333" s="18" t="s">
        <v>36</v>
      </c>
      <c r="F2333" s="18" t="str">
        <f t="shared" si="73"/>
        <v>Unitil-Tax Act Credit Factor (TACF)-43922</v>
      </c>
      <c r="G2333" s="11" t="s">
        <v>131</v>
      </c>
      <c r="H2333" s="11" t="s">
        <v>49</v>
      </c>
      <c r="I2333" s="11" t="s">
        <v>132</v>
      </c>
      <c r="J2333" s="11" t="s">
        <v>145</v>
      </c>
      <c r="K2333" s="11" t="str">
        <f>IFERROR(INDEX('EDC Component Dictionary'!$C$5:$C$37,MATCH('Rates Database'!J2333,'EDC Component Dictionary'!$B$5:$B$37,0)), "Energy Supply")</f>
        <v>Distribution System</v>
      </c>
      <c r="L2333" s="12">
        <v>-1.49E-3</v>
      </c>
      <c r="M2333" s="12"/>
    </row>
    <row r="2334" spans="1:13" x14ac:dyDescent="0.3">
      <c r="A2334" s="18">
        <v>2332</v>
      </c>
      <c r="B2334" s="18">
        <f t="shared" si="72"/>
        <v>2020</v>
      </c>
      <c r="C2334" s="17">
        <v>43891</v>
      </c>
      <c r="D2334" s="18" t="s">
        <v>130</v>
      </c>
      <c r="E2334" s="18" t="s">
        <v>36</v>
      </c>
      <c r="F2334" s="18" t="str">
        <f t="shared" si="73"/>
        <v>Unitil-Tax Act Credit Factor (TACF)-43891</v>
      </c>
      <c r="G2334" s="11" t="s">
        <v>131</v>
      </c>
      <c r="H2334" s="11" t="s">
        <v>49</v>
      </c>
      <c r="I2334" s="11" t="s">
        <v>132</v>
      </c>
      <c r="J2334" s="11" t="s">
        <v>145</v>
      </c>
      <c r="K2334" s="11" t="str">
        <f>IFERROR(INDEX('EDC Component Dictionary'!$C$5:$C$37,MATCH('Rates Database'!J2334,'EDC Component Dictionary'!$B$5:$B$37,0)), "Energy Supply")</f>
        <v>Distribution System</v>
      </c>
      <c r="L2334" s="12">
        <v>-1.49E-3</v>
      </c>
      <c r="M2334" s="12"/>
    </row>
    <row r="2335" spans="1:13" x14ac:dyDescent="0.3">
      <c r="A2335" s="18">
        <v>2333</v>
      </c>
      <c r="B2335" s="18">
        <f t="shared" si="72"/>
        <v>2020</v>
      </c>
      <c r="C2335" s="17">
        <v>43862</v>
      </c>
      <c r="D2335" s="18" t="s">
        <v>130</v>
      </c>
      <c r="E2335" s="18" t="s">
        <v>36</v>
      </c>
      <c r="F2335" s="18" t="str">
        <f t="shared" si="73"/>
        <v>Unitil-Tax Act Credit Factor (TACF)-43862</v>
      </c>
      <c r="G2335" s="11" t="s">
        <v>131</v>
      </c>
      <c r="H2335" s="11" t="s">
        <v>49</v>
      </c>
      <c r="I2335" s="11" t="s">
        <v>132</v>
      </c>
      <c r="J2335" s="11" t="s">
        <v>145</v>
      </c>
      <c r="K2335" s="11" t="str">
        <f>IFERROR(INDEX('EDC Component Dictionary'!$C$5:$C$37,MATCH('Rates Database'!J2335,'EDC Component Dictionary'!$B$5:$B$37,0)), "Energy Supply")</f>
        <v>Distribution System</v>
      </c>
      <c r="L2335" s="12">
        <v>-1.49E-3</v>
      </c>
      <c r="M2335" s="12"/>
    </row>
    <row r="2336" spans="1:13" x14ac:dyDescent="0.3">
      <c r="A2336" s="18">
        <v>2334</v>
      </c>
      <c r="B2336" s="18">
        <f t="shared" si="72"/>
        <v>2020</v>
      </c>
      <c r="C2336" s="17">
        <v>43831</v>
      </c>
      <c r="D2336" s="18" t="s">
        <v>130</v>
      </c>
      <c r="E2336" s="18" t="s">
        <v>36</v>
      </c>
      <c r="F2336" s="18" t="str">
        <f t="shared" si="73"/>
        <v>Unitil-Tax Act Credit Factor (TACF)-43831</v>
      </c>
      <c r="G2336" s="11" t="s">
        <v>131</v>
      </c>
      <c r="H2336" s="11" t="s">
        <v>49</v>
      </c>
      <c r="I2336" s="11" t="s">
        <v>132</v>
      </c>
      <c r="J2336" s="11" t="s">
        <v>145</v>
      </c>
      <c r="K2336" s="11" t="str">
        <f>IFERROR(INDEX('EDC Component Dictionary'!$C$5:$C$37,MATCH('Rates Database'!J2336,'EDC Component Dictionary'!$B$5:$B$37,0)), "Energy Supply")</f>
        <v>Distribution System</v>
      </c>
      <c r="L2336" s="12">
        <v>-1.49E-3</v>
      </c>
      <c r="M2336" s="12"/>
    </row>
    <row r="2337" spans="1:13" x14ac:dyDescent="0.3">
      <c r="A2337" s="18">
        <v>2335</v>
      </c>
      <c r="B2337" s="18">
        <f t="shared" si="72"/>
        <v>2019</v>
      </c>
      <c r="C2337" s="17">
        <v>43800</v>
      </c>
      <c r="D2337" s="18" t="s">
        <v>130</v>
      </c>
      <c r="E2337" s="18" t="s">
        <v>36</v>
      </c>
      <c r="F2337" s="18" t="str">
        <f t="shared" si="73"/>
        <v>Unitil-Tax Act Credit Factor (TACF)-43800</v>
      </c>
      <c r="G2337" s="11" t="s">
        <v>131</v>
      </c>
      <c r="H2337" s="11" t="s">
        <v>49</v>
      </c>
      <c r="I2337" s="11" t="s">
        <v>132</v>
      </c>
      <c r="J2337" s="11" t="s">
        <v>145</v>
      </c>
      <c r="K2337" s="11" t="str">
        <f>IFERROR(INDEX('EDC Component Dictionary'!$C$5:$C$37,MATCH('Rates Database'!J2337,'EDC Component Dictionary'!$B$5:$B$37,0)), "Energy Supply")</f>
        <v>Distribution System</v>
      </c>
      <c r="L2337" s="12">
        <v>-1.9499999999999999E-3</v>
      </c>
      <c r="M2337" s="12"/>
    </row>
    <row r="2338" spans="1:13" x14ac:dyDescent="0.3">
      <c r="A2338" s="18">
        <v>2336</v>
      </c>
      <c r="B2338" s="18">
        <f t="shared" si="72"/>
        <v>2019</v>
      </c>
      <c r="C2338" s="17">
        <v>43770</v>
      </c>
      <c r="D2338" s="18" t="s">
        <v>130</v>
      </c>
      <c r="E2338" s="18" t="s">
        <v>36</v>
      </c>
      <c r="F2338" s="18" t="str">
        <f t="shared" si="73"/>
        <v>Unitil-Tax Act Credit Factor (TACF)-43770</v>
      </c>
      <c r="G2338" s="11" t="s">
        <v>131</v>
      </c>
      <c r="H2338" s="11" t="s">
        <v>49</v>
      </c>
      <c r="I2338" s="11" t="s">
        <v>132</v>
      </c>
      <c r="J2338" s="11" t="s">
        <v>145</v>
      </c>
      <c r="K2338" s="11" t="str">
        <f>IFERROR(INDEX('EDC Component Dictionary'!$C$5:$C$37,MATCH('Rates Database'!J2338,'EDC Component Dictionary'!$B$5:$B$37,0)), "Energy Supply")</f>
        <v>Distribution System</v>
      </c>
      <c r="L2338" s="12">
        <v>-1.9499999999999999E-3</v>
      </c>
      <c r="M2338" s="12"/>
    </row>
    <row r="2339" spans="1:13" x14ac:dyDescent="0.3">
      <c r="A2339" s="18">
        <v>2337</v>
      </c>
      <c r="B2339" s="18">
        <f t="shared" si="72"/>
        <v>2019</v>
      </c>
      <c r="C2339" s="17">
        <v>43739</v>
      </c>
      <c r="D2339" s="18" t="s">
        <v>130</v>
      </c>
      <c r="E2339" s="18" t="s">
        <v>36</v>
      </c>
      <c r="F2339" s="18" t="str">
        <f t="shared" si="73"/>
        <v>Unitil-Tax Act Credit Factor (TACF)-43739</v>
      </c>
      <c r="G2339" s="11" t="s">
        <v>131</v>
      </c>
      <c r="H2339" s="11" t="s">
        <v>49</v>
      </c>
      <c r="I2339" s="11" t="s">
        <v>132</v>
      </c>
      <c r="J2339" s="11" t="s">
        <v>145</v>
      </c>
      <c r="K2339" s="11" t="str">
        <f>IFERROR(INDEX('EDC Component Dictionary'!$C$5:$C$37,MATCH('Rates Database'!J2339,'EDC Component Dictionary'!$B$5:$B$37,0)), "Energy Supply")</f>
        <v>Distribution System</v>
      </c>
      <c r="L2339" s="12">
        <v>-1.9499999999999999E-3</v>
      </c>
      <c r="M2339" s="12"/>
    </row>
    <row r="2340" spans="1:13" x14ac:dyDescent="0.3">
      <c r="A2340" s="18">
        <v>2338</v>
      </c>
      <c r="B2340" s="18">
        <f t="shared" si="72"/>
        <v>2019</v>
      </c>
      <c r="C2340" s="17">
        <v>43709</v>
      </c>
      <c r="D2340" s="18" t="s">
        <v>130</v>
      </c>
      <c r="E2340" s="18" t="s">
        <v>36</v>
      </c>
      <c r="F2340" s="18" t="str">
        <f t="shared" si="73"/>
        <v>Unitil-Tax Act Credit Factor (TACF)-43709</v>
      </c>
      <c r="G2340" s="11" t="s">
        <v>131</v>
      </c>
      <c r="H2340" s="11" t="s">
        <v>49</v>
      </c>
      <c r="I2340" s="11" t="s">
        <v>132</v>
      </c>
      <c r="J2340" s="11" t="s">
        <v>145</v>
      </c>
      <c r="K2340" s="11" t="str">
        <f>IFERROR(INDEX('EDC Component Dictionary'!$C$5:$C$37,MATCH('Rates Database'!J2340,'EDC Component Dictionary'!$B$5:$B$37,0)), "Energy Supply")</f>
        <v>Distribution System</v>
      </c>
      <c r="L2340" s="12">
        <v>-1.9499999999999999E-3</v>
      </c>
      <c r="M2340" s="12"/>
    </row>
    <row r="2341" spans="1:13" x14ac:dyDescent="0.3">
      <c r="A2341" s="18">
        <v>2339</v>
      </c>
      <c r="B2341" s="18">
        <f t="shared" si="72"/>
        <v>2019</v>
      </c>
      <c r="C2341" s="17">
        <v>43678</v>
      </c>
      <c r="D2341" s="18" t="s">
        <v>130</v>
      </c>
      <c r="E2341" s="18" t="s">
        <v>36</v>
      </c>
      <c r="F2341" s="18" t="str">
        <f t="shared" si="73"/>
        <v>Unitil-Tax Act Credit Factor (TACF)-43678</v>
      </c>
      <c r="G2341" s="11" t="s">
        <v>131</v>
      </c>
      <c r="H2341" s="11" t="s">
        <v>49</v>
      </c>
      <c r="I2341" s="11" t="s">
        <v>132</v>
      </c>
      <c r="J2341" s="11" t="s">
        <v>145</v>
      </c>
      <c r="K2341" s="11" t="str">
        <f>IFERROR(INDEX('EDC Component Dictionary'!$C$5:$C$37,MATCH('Rates Database'!J2341,'EDC Component Dictionary'!$B$5:$B$37,0)), "Energy Supply")</f>
        <v>Distribution System</v>
      </c>
      <c r="L2341" s="12">
        <v>-1.9499999999999999E-3</v>
      </c>
      <c r="M2341" s="12"/>
    </row>
    <row r="2342" spans="1:13" x14ac:dyDescent="0.3">
      <c r="A2342" s="18">
        <v>2340</v>
      </c>
      <c r="B2342" s="18">
        <f t="shared" si="72"/>
        <v>2019</v>
      </c>
      <c r="C2342" s="17">
        <v>43647</v>
      </c>
      <c r="D2342" s="18" t="s">
        <v>130</v>
      </c>
      <c r="E2342" s="18" t="s">
        <v>36</v>
      </c>
      <c r="F2342" s="18" t="str">
        <f t="shared" si="73"/>
        <v>Unitil-Tax Act Credit Factor (TACF)-43647</v>
      </c>
      <c r="G2342" s="11" t="s">
        <v>131</v>
      </c>
      <c r="H2342" s="11" t="s">
        <v>49</v>
      </c>
      <c r="I2342" s="11" t="s">
        <v>132</v>
      </c>
      <c r="J2342" s="11" t="s">
        <v>145</v>
      </c>
      <c r="K2342" s="11" t="str">
        <f>IFERROR(INDEX('EDC Component Dictionary'!$C$5:$C$37,MATCH('Rates Database'!J2342,'EDC Component Dictionary'!$B$5:$B$37,0)), "Energy Supply")</f>
        <v>Distribution System</v>
      </c>
      <c r="L2342" s="12">
        <v>-1.9499999999999999E-3</v>
      </c>
      <c r="M2342" s="12"/>
    </row>
    <row r="2343" spans="1:13" x14ac:dyDescent="0.3">
      <c r="A2343" s="18">
        <v>2341</v>
      </c>
      <c r="B2343" s="18">
        <f t="shared" si="72"/>
        <v>2019</v>
      </c>
      <c r="C2343" s="17">
        <v>43617</v>
      </c>
      <c r="D2343" s="18" t="s">
        <v>130</v>
      </c>
      <c r="E2343" s="18" t="s">
        <v>36</v>
      </c>
      <c r="F2343" s="18" t="str">
        <f t="shared" si="73"/>
        <v>Unitil-Tax Act Credit Factor (TACF)-43617</v>
      </c>
      <c r="G2343" s="11" t="s">
        <v>131</v>
      </c>
      <c r="H2343" s="11" t="s">
        <v>49</v>
      </c>
      <c r="I2343" s="11" t="s">
        <v>132</v>
      </c>
      <c r="J2343" s="11" t="s">
        <v>145</v>
      </c>
      <c r="K2343" s="11" t="str">
        <f>IFERROR(INDEX('EDC Component Dictionary'!$C$5:$C$37,MATCH('Rates Database'!J2343,'EDC Component Dictionary'!$B$5:$B$37,0)), "Energy Supply")</f>
        <v>Distribution System</v>
      </c>
      <c r="L2343" s="12">
        <v>-1.9499999999999999E-3</v>
      </c>
      <c r="M2343" s="12"/>
    </row>
    <row r="2344" spans="1:13" x14ac:dyDescent="0.3">
      <c r="A2344" s="18">
        <v>2342</v>
      </c>
      <c r="B2344" s="18">
        <f t="shared" si="72"/>
        <v>2019</v>
      </c>
      <c r="C2344" s="17">
        <v>43586</v>
      </c>
      <c r="D2344" s="18" t="s">
        <v>130</v>
      </c>
      <c r="E2344" s="18" t="s">
        <v>36</v>
      </c>
      <c r="F2344" s="18" t="str">
        <f t="shared" si="73"/>
        <v>Unitil-Tax Act Credit Factor (TACF)-43586</v>
      </c>
      <c r="G2344" s="11" t="s">
        <v>131</v>
      </c>
      <c r="H2344" s="11" t="s">
        <v>49</v>
      </c>
      <c r="I2344" s="11" t="s">
        <v>132</v>
      </c>
      <c r="J2344" s="11" t="s">
        <v>145</v>
      </c>
      <c r="K2344" s="11" t="str">
        <f>IFERROR(INDEX('EDC Component Dictionary'!$C$5:$C$37,MATCH('Rates Database'!J2344,'EDC Component Dictionary'!$B$5:$B$37,0)), "Energy Supply")</f>
        <v>Distribution System</v>
      </c>
      <c r="L2344" s="12">
        <v>-1.9499999999999999E-3</v>
      </c>
      <c r="M2344" s="12"/>
    </row>
    <row r="2345" spans="1:13" x14ac:dyDescent="0.3">
      <c r="A2345" s="18">
        <v>2343</v>
      </c>
      <c r="B2345" s="18">
        <f t="shared" si="72"/>
        <v>2019</v>
      </c>
      <c r="C2345" s="17">
        <v>43556</v>
      </c>
      <c r="D2345" s="18" t="s">
        <v>130</v>
      </c>
      <c r="E2345" s="18" t="s">
        <v>36</v>
      </c>
      <c r="F2345" s="18" t="str">
        <f t="shared" si="73"/>
        <v>Unitil-Tax Act Credit Factor (TACF)-43556</v>
      </c>
      <c r="G2345" s="11" t="s">
        <v>131</v>
      </c>
      <c r="H2345" s="11" t="s">
        <v>49</v>
      </c>
      <c r="I2345" s="11" t="s">
        <v>132</v>
      </c>
      <c r="J2345" s="11" t="s">
        <v>145</v>
      </c>
      <c r="K2345" s="11" t="str">
        <f>IFERROR(INDEX('EDC Component Dictionary'!$C$5:$C$37,MATCH('Rates Database'!J2345,'EDC Component Dictionary'!$B$5:$B$37,0)), "Energy Supply")</f>
        <v>Distribution System</v>
      </c>
      <c r="L2345" s="12">
        <v>-1.9499999999999999E-3</v>
      </c>
      <c r="M2345" s="12"/>
    </row>
    <row r="2346" spans="1:13" x14ac:dyDescent="0.3">
      <c r="A2346" s="18">
        <v>2344</v>
      </c>
      <c r="B2346" s="18">
        <f t="shared" si="72"/>
        <v>2019</v>
      </c>
      <c r="C2346" s="17">
        <v>43525</v>
      </c>
      <c r="D2346" s="18" t="s">
        <v>130</v>
      </c>
      <c r="E2346" s="18" t="s">
        <v>36</v>
      </c>
      <c r="F2346" s="18" t="str">
        <f t="shared" si="73"/>
        <v>Unitil-Tax Act Credit Factor (TACF)-43525</v>
      </c>
      <c r="G2346" s="11" t="s">
        <v>131</v>
      </c>
      <c r="H2346" s="11" t="s">
        <v>49</v>
      </c>
      <c r="I2346" s="11" t="s">
        <v>132</v>
      </c>
      <c r="J2346" s="11" t="s">
        <v>145</v>
      </c>
      <c r="K2346" s="11" t="str">
        <f>IFERROR(INDEX('EDC Component Dictionary'!$C$5:$C$37,MATCH('Rates Database'!J2346,'EDC Component Dictionary'!$B$5:$B$37,0)), "Energy Supply")</f>
        <v>Distribution System</v>
      </c>
      <c r="L2346" s="12">
        <v>-1.9499999999999999E-3</v>
      </c>
      <c r="M2346" s="12"/>
    </row>
    <row r="2347" spans="1:13" x14ac:dyDescent="0.3">
      <c r="A2347" s="18">
        <v>2345</v>
      </c>
      <c r="B2347" s="18">
        <f t="shared" si="72"/>
        <v>2019</v>
      </c>
      <c r="C2347" s="17">
        <v>43497</v>
      </c>
      <c r="D2347" s="18" t="s">
        <v>130</v>
      </c>
      <c r="E2347" s="18" t="s">
        <v>36</v>
      </c>
      <c r="F2347" s="18" t="str">
        <f t="shared" si="73"/>
        <v>Unitil-Tax Act Credit Factor (TACF)-43497</v>
      </c>
      <c r="G2347" s="11" t="s">
        <v>131</v>
      </c>
      <c r="H2347" s="11" t="s">
        <v>49</v>
      </c>
      <c r="I2347" s="11" t="s">
        <v>132</v>
      </c>
      <c r="J2347" s="11" t="s">
        <v>145</v>
      </c>
      <c r="K2347" s="11" t="str">
        <f>IFERROR(INDEX('EDC Component Dictionary'!$C$5:$C$37,MATCH('Rates Database'!J2347,'EDC Component Dictionary'!$B$5:$B$37,0)), "Energy Supply")</f>
        <v>Distribution System</v>
      </c>
      <c r="L2347" s="12">
        <v>-1.9499999999999999E-3</v>
      </c>
      <c r="M2347" s="12"/>
    </row>
    <row r="2348" spans="1:13" x14ac:dyDescent="0.3">
      <c r="A2348" s="18">
        <v>2346</v>
      </c>
      <c r="B2348" s="18">
        <f t="shared" si="72"/>
        <v>2019</v>
      </c>
      <c r="C2348" s="17">
        <v>43466</v>
      </c>
      <c r="D2348" s="18" t="s">
        <v>130</v>
      </c>
      <c r="E2348" s="18" t="s">
        <v>36</v>
      </c>
      <c r="F2348" s="18" t="str">
        <f t="shared" si="73"/>
        <v>Unitil-Tax Act Credit Factor (TACF)-43466</v>
      </c>
      <c r="G2348" s="11" t="s">
        <v>131</v>
      </c>
      <c r="H2348" s="11" t="s">
        <v>49</v>
      </c>
      <c r="I2348" s="11" t="s">
        <v>132</v>
      </c>
      <c r="J2348" s="11" t="s">
        <v>145</v>
      </c>
      <c r="K2348" s="11" t="str">
        <f>IFERROR(INDEX('EDC Component Dictionary'!$C$5:$C$37,MATCH('Rates Database'!J2348,'EDC Component Dictionary'!$B$5:$B$37,0)), "Energy Supply")</f>
        <v>Distribution System</v>
      </c>
      <c r="L2348" s="12">
        <v>0</v>
      </c>
      <c r="M2348" s="12"/>
    </row>
    <row r="2349" spans="1:13" x14ac:dyDescent="0.3">
      <c r="A2349" s="18">
        <v>2347</v>
      </c>
      <c r="B2349" s="18">
        <f t="shared" si="72"/>
        <v>2023</v>
      </c>
      <c r="C2349" s="17">
        <v>45261</v>
      </c>
      <c r="D2349" s="18" t="s">
        <v>130</v>
      </c>
      <c r="E2349" s="18" t="s">
        <v>36</v>
      </c>
      <c r="F2349" s="18" t="str">
        <f t="shared" si="73"/>
        <v>Unitil-Base Transition-45261</v>
      </c>
      <c r="G2349" s="11" t="s">
        <v>131</v>
      </c>
      <c r="H2349" s="11" t="s">
        <v>49</v>
      </c>
      <c r="I2349" s="11" t="s">
        <v>151</v>
      </c>
      <c r="J2349" s="11" t="s">
        <v>152</v>
      </c>
      <c r="K2349" s="11" t="str">
        <f>IFERROR(INDEX('EDC Component Dictionary'!$C$5:$C$37,MATCH('Rates Database'!J2349,'EDC Component Dictionary'!$B$5:$B$37,0)), "Energy Supply")</f>
        <v>Other</v>
      </c>
      <c r="L2349" s="12">
        <v>0</v>
      </c>
      <c r="M2349" s="12"/>
    </row>
    <row r="2350" spans="1:13" x14ac:dyDescent="0.3">
      <c r="A2350" s="18">
        <v>2348</v>
      </c>
      <c r="B2350" s="18">
        <f t="shared" si="72"/>
        <v>2023</v>
      </c>
      <c r="C2350" s="17">
        <v>45231</v>
      </c>
      <c r="D2350" s="18" t="s">
        <v>130</v>
      </c>
      <c r="E2350" s="18" t="s">
        <v>36</v>
      </c>
      <c r="F2350" s="18" t="str">
        <f t="shared" si="73"/>
        <v>Unitil-Base Transition-45231</v>
      </c>
      <c r="G2350" s="11" t="s">
        <v>131</v>
      </c>
      <c r="H2350" s="11" t="s">
        <v>49</v>
      </c>
      <c r="I2350" s="11" t="s">
        <v>151</v>
      </c>
      <c r="J2350" s="11" t="s">
        <v>152</v>
      </c>
      <c r="K2350" s="11" t="str">
        <f>IFERROR(INDEX('EDC Component Dictionary'!$C$5:$C$37,MATCH('Rates Database'!J2350,'EDC Component Dictionary'!$B$5:$B$37,0)), "Energy Supply")</f>
        <v>Other</v>
      </c>
      <c r="L2350" s="12">
        <v>0</v>
      </c>
      <c r="M2350" s="12"/>
    </row>
    <row r="2351" spans="1:13" x14ac:dyDescent="0.3">
      <c r="A2351" s="18">
        <v>2349</v>
      </c>
      <c r="B2351" s="18">
        <f t="shared" si="72"/>
        <v>2023</v>
      </c>
      <c r="C2351" s="17">
        <v>45200</v>
      </c>
      <c r="D2351" s="18" t="s">
        <v>130</v>
      </c>
      <c r="E2351" s="18" t="s">
        <v>36</v>
      </c>
      <c r="F2351" s="18" t="str">
        <f t="shared" si="73"/>
        <v>Unitil-Base Transition-45200</v>
      </c>
      <c r="G2351" s="11" t="s">
        <v>131</v>
      </c>
      <c r="H2351" s="11" t="s">
        <v>49</v>
      </c>
      <c r="I2351" s="11" t="s">
        <v>151</v>
      </c>
      <c r="J2351" s="11" t="s">
        <v>152</v>
      </c>
      <c r="K2351" s="11" t="str">
        <f>IFERROR(INDEX('EDC Component Dictionary'!$C$5:$C$37,MATCH('Rates Database'!J2351,'EDC Component Dictionary'!$B$5:$B$37,0)), "Energy Supply")</f>
        <v>Other</v>
      </c>
      <c r="L2351" s="12">
        <v>0</v>
      </c>
      <c r="M2351" s="12"/>
    </row>
    <row r="2352" spans="1:13" x14ac:dyDescent="0.3">
      <c r="A2352" s="18">
        <v>2350</v>
      </c>
      <c r="B2352" s="18">
        <f t="shared" si="72"/>
        <v>2023</v>
      </c>
      <c r="C2352" s="17">
        <v>45170</v>
      </c>
      <c r="D2352" s="18" t="s">
        <v>130</v>
      </c>
      <c r="E2352" s="18" t="s">
        <v>36</v>
      </c>
      <c r="F2352" s="18" t="str">
        <f t="shared" si="73"/>
        <v>Unitil-Base Transition-45170</v>
      </c>
      <c r="G2352" s="11" t="s">
        <v>131</v>
      </c>
      <c r="H2352" s="11" t="s">
        <v>49</v>
      </c>
      <c r="I2352" s="11" t="s">
        <v>151</v>
      </c>
      <c r="J2352" s="11" t="s">
        <v>152</v>
      </c>
      <c r="K2352" s="11" t="str">
        <f>IFERROR(INDEX('EDC Component Dictionary'!$C$5:$C$37,MATCH('Rates Database'!J2352,'EDC Component Dictionary'!$B$5:$B$37,0)), "Energy Supply")</f>
        <v>Other</v>
      </c>
      <c r="L2352" s="12">
        <v>0</v>
      </c>
      <c r="M2352" s="12"/>
    </row>
    <row r="2353" spans="1:13" x14ac:dyDescent="0.3">
      <c r="A2353" s="18">
        <v>2351</v>
      </c>
      <c r="B2353" s="18">
        <f t="shared" si="72"/>
        <v>2023</v>
      </c>
      <c r="C2353" s="17">
        <v>45139</v>
      </c>
      <c r="D2353" s="18" t="s">
        <v>130</v>
      </c>
      <c r="E2353" s="18" t="s">
        <v>36</v>
      </c>
      <c r="F2353" s="18" t="str">
        <f t="shared" si="73"/>
        <v>Unitil-Base Transition-45139</v>
      </c>
      <c r="G2353" s="11" t="s">
        <v>131</v>
      </c>
      <c r="H2353" s="11" t="s">
        <v>49</v>
      </c>
      <c r="I2353" s="11" t="s">
        <v>151</v>
      </c>
      <c r="J2353" s="11" t="s">
        <v>152</v>
      </c>
      <c r="K2353" s="11" t="str">
        <f>IFERROR(INDEX('EDC Component Dictionary'!$C$5:$C$37,MATCH('Rates Database'!J2353,'EDC Component Dictionary'!$B$5:$B$37,0)), "Energy Supply")</f>
        <v>Other</v>
      </c>
      <c r="L2353" s="12">
        <v>0</v>
      </c>
      <c r="M2353" s="12"/>
    </row>
    <row r="2354" spans="1:13" x14ac:dyDescent="0.3">
      <c r="A2354" s="18">
        <v>2352</v>
      </c>
      <c r="B2354" s="18">
        <f t="shared" si="72"/>
        <v>2023</v>
      </c>
      <c r="C2354" s="17">
        <v>45108</v>
      </c>
      <c r="D2354" s="18" t="s">
        <v>130</v>
      </c>
      <c r="E2354" s="18" t="s">
        <v>36</v>
      </c>
      <c r="F2354" s="18" t="str">
        <f t="shared" si="73"/>
        <v>Unitil-Base Transition-45108</v>
      </c>
      <c r="G2354" s="11" t="s">
        <v>131</v>
      </c>
      <c r="H2354" s="11" t="s">
        <v>49</v>
      </c>
      <c r="I2354" s="11" t="s">
        <v>151</v>
      </c>
      <c r="J2354" s="11" t="s">
        <v>152</v>
      </c>
      <c r="K2354" s="11" t="str">
        <f>IFERROR(INDEX('EDC Component Dictionary'!$C$5:$C$37,MATCH('Rates Database'!J2354,'EDC Component Dictionary'!$B$5:$B$37,0)), "Energy Supply")</f>
        <v>Other</v>
      </c>
      <c r="L2354" s="12">
        <v>0</v>
      </c>
      <c r="M2354" s="12"/>
    </row>
    <row r="2355" spans="1:13" x14ac:dyDescent="0.3">
      <c r="A2355" s="18">
        <v>2353</v>
      </c>
      <c r="B2355" s="18">
        <f t="shared" si="72"/>
        <v>2023</v>
      </c>
      <c r="C2355" s="17">
        <v>45078</v>
      </c>
      <c r="D2355" s="18" t="s">
        <v>130</v>
      </c>
      <c r="E2355" s="18" t="s">
        <v>36</v>
      </c>
      <c r="F2355" s="18" t="str">
        <f t="shared" si="73"/>
        <v>Unitil-Base Transition-45078</v>
      </c>
      <c r="G2355" s="11" t="s">
        <v>131</v>
      </c>
      <c r="H2355" s="11" t="s">
        <v>49</v>
      </c>
      <c r="I2355" s="11" t="s">
        <v>151</v>
      </c>
      <c r="J2355" s="11" t="s">
        <v>152</v>
      </c>
      <c r="K2355" s="11" t="str">
        <f>IFERROR(INDEX('EDC Component Dictionary'!$C$5:$C$37,MATCH('Rates Database'!J2355,'EDC Component Dictionary'!$B$5:$B$37,0)), "Energy Supply")</f>
        <v>Other</v>
      </c>
      <c r="L2355" s="12">
        <v>0</v>
      </c>
      <c r="M2355" s="12"/>
    </row>
    <row r="2356" spans="1:13" x14ac:dyDescent="0.3">
      <c r="A2356" s="18">
        <v>2354</v>
      </c>
      <c r="B2356" s="18">
        <f t="shared" si="72"/>
        <v>2023</v>
      </c>
      <c r="C2356" s="17">
        <v>45047</v>
      </c>
      <c r="D2356" s="18" t="s">
        <v>130</v>
      </c>
      <c r="E2356" s="18" t="s">
        <v>36</v>
      </c>
      <c r="F2356" s="18" t="str">
        <f t="shared" si="73"/>
        <v>Unitil-Base Transition-45047</v>
      </c>
      <c r="G2356" s="11" t="s">
        <v>131</v>
      </c>
      <c r="H2356" s="11" t="s">
        <v>49</v>
      </c>
      <c r="I2356" s="11" t="s">
        <v>151</v>
      </c>
      <c r="J2356" s="11" t="s">
        <v>152</v>
      </c>
      <c r="K2356" s="11" t="str">
        <f>IFERROR(INDEX('EDC Component Dictionary'!$C$5:$C$37,MATCH('Rates Database'!J2356,'EDC Component Dictionary'!$B$5:$B$37,0)), "Energy Supply")</f>
        <v>Other</v>
      </c>
      <c r="L2356" s="12">
        <v>0</v>
      </c>
      <c r="M2356" s="12"/>
    </row>
    <row r="2357" spans="1:13" x14ac:dyDescent="0.3">
      <c r="A2357" s="18">
        <v>2355</v>
      </c>
      <c r="B2357" s="18">
        <f t="shared" si="72"/>
        <v>2023</v>
      </c>
      <c r="C2357" s="17">
        <v>45017</v>
      </c>
      <c r="D2357" s="18" t="s">
        <v>130</v>
      </c>
      <c r="E2357" s="18" t="s">
        <v>36</v>
      </c>
      <c r="F2357" s="18" t="str">
        <f t="shared" si="73"/>
        <v>Unitil-Base Transition-45017</v>
      </c>
      <c r="G2357" s="11" t="s">
        <v>131</v>
      </c>
      <c r="H2357" s="11" t="s">
        <v>49</v>
      </c>
      <c r="I2357" s="11" t="s">
        <v>151</v>
      </c>
      <c r="J2357" s="11" t="s">
        <v>152</v>
      </c>
      <c r="K2357" s="11" t="str">
        <f>IFERROR(INDEX('EDC Component Dictionary'!$C$5:$C$37,MATCH('Rates Database'!J2357,'EDC Component Dictionary'!$B$5:$B$37,0)), "Energy Supply")</f>
        <v>Other</v>
      </c>
      <c r="L2357" s="12">
        <v>0</v>
      </c>
      <c r="M2357" s="12"/>
    </row>
    <row r="2358" spans="1:13" x14ac:dyDescent="0.3">
      <c r="A2358" s="18">
        <v>2356</v>
      </c>
      <c r="B2358" s="18">
        <f t="shared" si="72"/>
        <v>2023</v>
      </c>
      <c r="C2358" s="17">
        <v>44986</v>
      </c>
      <c r="D2358" s="18" t="s">
        <v>130</v>
      </c>
      <c r="E2358" s="18" t="s">
        <v>36</v>
      </c>
      <c r="F2358" s="18" t="str">
        <f t="shared" si="73"/>
        <v>Unitil-Base Transition-44986</v>
      </c>
      <c r="G2358" s="11" t="s">
        <v>131</v>
      </c>
      <c r="H2358" s="11" t="s">
        <v>49</v>
      </c>
      <c r="I2358" s="11" t="s">
        <v>151</v>
      </c>
      <c r="J2358" s="11" t="s">
        <v>152</v>
      </c>
      <c r="K2358" s="11" t="str">
        <f>IFERROR(INDEX('EDC Component Dictionary'!$C$5:$C$37,MATCH('Rates Database'!J2358,'EDC Component Dictionary'!$B$5:$B$37,0)), "Energy Supply")</f>
        <v>Other</v>
      </c>
      <c r="L2358" s="12">
        <v>0</v>
      </c>
      <c r="M2358" s="12"/>
    </row>
    <row r="2359" spans="1:13" x14ac:dyDescent="0.3">
      <c r="A2359" s="18">
        <v>2357</v>
      </c>
      <c r="B2359" s="18">
        <f t="shared" si="72"/>
        <v>2023</v>
      </c>
      <c r="C2359" s="17">
        <v>44958</v>
      </c>
      <c r="D2359" s="18" t="s">
        <v>130</v>
      </c>
      <c r="E2359" s="18" t="s">
        <v>36</v>
      </c>
      <c r="F2359" s="18" t="str">
        <f t="shared" si="73"/>
        <v>Unitil-Base Transition-44958</v>
      </c>
      <c r="G2359" s="11" t="s">
        <v>131</v>
      </c>
      <c r="H2359" s="11" t="s">
        <v>49</v>
      </c>
      <c r="I2359" s="11" t="s">
        <v>151</v>
      </c>
      <c r="J2359" s="11" t="s">
        <v>152</v>
      </c>
      <c r="K2359" s="11" t="str">
        <f>IFERROR(INDEX('EDC Component Dictionary'!$C$5:$C$37,MATCH('Rates Database'!J2359,'EDC Component Dictionary'!$B$5:$B$37,0)), "Energy Supply")</f>
        <v>Other</v>
      </c>
      <c r="L2359" s="12">
        <v>0</v>
      </c>
      <c r="M2359" s="12"/>
    </row>
    <row r="2360" spans="1:13" x14ac:dyDescent="0.3">
      <c r="A2360" s="18">
        <v>2358</v>
      </c>
      <c r="B2360" s="18">
        <f t="shared" si="72"/>
        <v>2023</v>
      </c>
      <c r="C2360" s="17">
        <v>44927</v>
      </c>
      <c r="D2360" s="18" t="s">
        <v>130</v>
      </c>
      <c r="E2360" s="18" t="s">
        <v>36</v>
      </c>
      <c r="F2360" s="18" t="str">
        <f t="shared" si="73"/>
        <v>Unitil-Base Transition-44927</v>
      </c>
      <c r="G2360" s="11" t="s">
        <v>131</v>
      </c>
      <c r="H2360" s="11" t="s">
        <v>49</v>
      </c>
      <c r="I2360" s="11" t="s">
        <v>151</v>
      </c>
      <c r="J2360" s="11" t="s">
        <v>152</v>
      </c>
      <c r="K2360" s="11" t="str">
        <f>IFERROR(INDEX('EDC Component Dictionary'!$C$5:$C$37,MATCH('Rates Database'!J2360,'EDC Component Dictionary'!$B$5:$B$37,0)), "Energy Supply")</f>
        <v>Other</v>
      </c>
      <c r="L2360" s="12">
        <v>0</v>
      </c>
      <c r="M2360" s="12"/>
    </row>
    <row r="2361" spans="1:13" x14ac:dyDescent="0.3">
      <c r="A2361" s="18">
        <v>2359</v>
      </c>
      <c r="B2361" s="18">
        <f t="shared" si="72"/>
        <v>2022</v>
      </c>
      <c r="C2361" s="17">
        <v>44896</v>
      </c>
      <c r="D2361" s="18" t="s">
        <v>130</v>
      </c>
      <c r="E2361" s="18" t="s">
        <v>36</v>
      </c>
      <c r="F2361" s="18" t="str">
        <f t="shared" si="73"/>
        <v>Unitil-Base Transition-44896</v>
      </c>
      <c r="G2361" s="11" t="s">
        <v>131</v>
      </c>
      <c r="H2361" s="11" t="s">
        <v>49</v>
      </c>
      <c r="I2361" s="11" t="s">
        <v>151</v>
      </c>
      <c r="J2361" s="11" t="s">
        <v>152</v>
      </c>
      <c r="K2361" s="11" t="str">
        <f>IFERROR(INDEX('EDC Component Dictionary'!$C$5:$C$37,MATCH('Rates Database'!J2361,'EDC Component Dictionary'!$B$5:$B$37,0)), "Energy Supply")</f>
        <v>Other</v>
      </c>
      <c r="L2361" s="12">
        <v>0</v>
      </c>
      <c r="M2361" s="12"/>
    </row>
    <row r="2362" spans="1:13" x14ac:dyDescent="0.3">
      <c r="A2362" s="18">
        <v>2360</v>
      </c>
      <c r="B2362" s="18">
        <f t="shared" si="72"/>
        <v>2022</v>
      </c>
      <c r="C2362" s="17">
        <v>44866</v>
      </c>
      <c r="D2362" s="18" t="s">
        <v>130</v>
      </c>
      <c r="E2362" s="18" t="s">
        <v>36</v>
      </c>
      <c r="F2362" s="18" t="str">
        <f t="shared" si="73"/>
        <v>Unitil-Base Transition-44866</v>
      </c>
      <c r="G2362" s="11" t="s">
        <v>131</v>
      </c>
      <c r="H2362" s="11" t="s">
        <v>49</v>
      </c>
      <c r="I2362" s="11" t="s">
        <v>151</v>
      </c>
      <c r="J2362" s="11" t="s">
        <v>152</v>
      </c>
      <c r="K2362" s="11" t="str">
        <f>IFERROR(INDEX('EDC Component Dictionary'!$C$5:$C$37,MATCH('Rates Database'!J2362,'EDC Component Dictionary'!$B$5:$B$37,0)), "Energy Supply")</f>
        <v>Other</v>
      </c>
      <c r="L2362" s="12">
        <v>0</v>
      </c>
      <c r="M2362" s="12"/>
    </row>
    <row r="2363" spans="1:13" x14ac:dyDescent="0.3">
      <c r="A2363" s="18">
        <v>2361</v>
      </c>
      <c r="B2363" s="18">
        <f t="shared" si="72"/>
        <v>2022</v>
      </c>
      <c r="C2363" s="17">
        <v>44835</v>
      </c>
      <c r="D2363" s="18" t="s">
        <v>130</v>
      </c>
      <c r="E2363" s="18" t="s">
        <v>36</v>
      </c>
      <c r="F2363" s="18" t="str">
        <f t="shared" si="73"/>
        <v>Unitil-Base Transition-44835</v>
      </c>
      <c r="G2363" s="11" t="s">
        <v>131</v>
      </c>
      <c r="H2363" s="11" t="s">
        <v>49</v>
      </c>
      <c r="I2363" s="11" t="s">
        <v>151</v>
      </c>
      <c r="J2363" s="11" t="s">
        <v>152</v>
      </c>
      <c r="K2363" s="11" t="str">
        <f>IFERROR(INDEX('EDC Component Dictionary'!$C$5:$C$37,MATCH('Rates Database'!J2363,'EDC Component Dictionary'!$B$5:$B$37,0)), "Energy Supply")</f>
        <v>Other</v>
      </c>
      <c r="L2363" s="12">
        <v>0</v>
      </c>
      <c r="M2363" s="12"/>
    </row>
    <row r="2364" spans="1:13" x14ac:dyDescent="0.3">
      <c r="A2364" s="18">
        <v>2362</v>
      </c>
      <c r="B2364" s="18">
        <f t="shared" si="72"/>
        <v>2022</v>
      </c>
      <c r="C2364" s="17">
        <v>44805</v>
      </c>
      <c r="D2364" s="18" t="s">
        <v>130</v>
      </c>
      <c r="E2364" s="18" t="s">
        <v>36</v>
      </c>
      <c r="F2364" s="18" t="str">
        <f t="shared" si="73"/>
        <v>Unitil-Base Transition-44805</v>
      </c>
      <c r="G2364" s="11" t="s">
        <v>131</v>
      </c>
      <c r="H2364" s="11" t="s">
        <v>49</v>
      </c>
      <c r="I2364" s="11" t="s">
        <v>151</v>
      </c>
      <c r="J2364" s="11" t="s">
        <v>152</v>
      </c>
      <c r="K2364" s="11" t="str">
        <f>IFERROR(INDEX('EDC Component Dictionary'!$C$5:$C$37,MATCH('Rates Database'!J2364,'EDC Component Dictionary'!$B$5:$B$37,0)), "Energy Supply")</f>
        <v>Other</v>
      </c>
      <c r="L2364" s="12">
        <v>0</v>
      </c>
      <c r="M2364" s="12"/>
    </row>
    <row r="2365" spans="1:13" x14ac:dyDescent="0.3">
      <c r="A2365" s="18">
        <v>2363</v>
      </c>
      <c r="B2365" s="18">
        <f t="shared" si="72"/>
        <v>2022</v>
      </c>
      <c r="C2365" s="17">
        <v>44774</v>
      </c>
      <c r="D2365" s="18" t="s">
        <v>130</v>
      </c>
      <c r="E2365" s="18" t="s">
        <v>36</v>
      </c>
      <c r="F2365" s="18" t="str">
        <f t="shared" si="73"/>
        <v>Unitil-Base Transition-44774</v>
      </c>
      <c r="G2365" s="11" t="s">
        <v>131</v>
      </c>
      <c r="H2365" s="11" t="s">
        <v>49</v>
      </c>
      <c r="I2365" s="11" t="s">
        <v>151</v>
      </c>
      <c r="J2365" s="11" t="s">
        <v>152</v>
      </c>
      <c r="K2365" s="11" t="str">
        <f>IFERROR(INDEX('EDC Component Dictionary'!$C$5:$C$37,MATCH('Rates Database'!J2365,'EDC Component Dictionary'!$B$5:$B$37,0)), "Energy Supply")</f>
        <v>Other</v>
      </c>
      <c r="L2365" s="12">
        <v>0</v>
      </c>
      <c r="M2365" s="12"/>
    </row>
    <row r="2366" spans="1:13" x14ac:dyDescent="0.3">
      <c r="A2366" s="18">
        <v>2364</v>
      </c>
      <c r="B2366" s="18">
        <f t="shared" si="72"/>
        <v>2022</v>
      </c>
      <c r="C2366" s="17">
        <v>44743</v>
      </c>
      <c r="D2366" s="18" t="s">
        <v>130</v>
      </c>
      <c r="E2366" s="18" t="s">
        <v>36</v>
      </c>
      <c r="F2366" s="18" t="str">
        <f t="shared" si="73"/>
        <v>Unitil-Base Transition-44743</v>
      </c>
      <c r="G2366" s="11" t="s">
        <v>131</v>
      </c>
      <c r="H2366" s="11" t="s">
        <v>49</v>
      </c>
      <c r="I2366" s="11" t="s">
        <v>151</v>
      </c>
      <c r="J2366" s="11" t="s">
        <v>152</v>
      </c>
      <c r="K2366" s="11" t="str">
        <f>IFERROR(INDEX('EDC Component Dictionary'!$C$5:$C$37,MATCH('Rates Database'!J2366,'EDC Component Dictionary'!$B$5:$B$37,0)), "Energy Supply")</f>
        <v>Other</v>
      </c>
      <c r="L2366" s="12">
        <v>0</v>
      </c>
      <c r="M2366" s="12"/>
    </row>
    <row r="2367" spans="1:13" x14ac:dyDescent="0.3">
      <c r="A2367" s="18">
        <v>2365</v>
      </c>
      <c r="B2367" s="18">
        <f t="shared" si="72"/>
        <v>2022</v>
      </c>
      <c r="C2367" s="17">
        <v>44713</v>
      </c>
      <c r="D2367" s="18" t="s">
        <v>130</v>
      </c>
      <c r="E2367" s="18" t="s">
        <v>36</v>
      </c>
      <c r="F2367" s="18" t="str">
        <f t="shared" si="73"/>
        <v>Unitil-Base Transition-44713</v>
      </c>
      <c r="G2367" s="11" t="s">
        <v>131</v>
      </c>
      <c r="H2367" s="11" t="s">
        <v>49</v>
      </c>
      <c r="I2367" s="11" t="s">
        <v>151</v>
      </c>
      <c r="J2367" s="11" t="s">
        <v>152</v>
      </c>
      <c r="K2367" s="11" t="str">
        <f>IFERROR(INDEX('EDC Component Dictionary'!$C$5:$C$37,MATCH('Rates Database'!J2367,'EDC Component Dictionary'!$B$5:$B$37,0)), "Energy Supply")</f>
        <v>Other</v>
      </c>
      <c r="L2367" s="12">
        <v>0</v>
      </c>
      <c r="M2367" s="12"/>
    </row>
    <row r="2368" spans="1:13" x14ac:dyDescent="0.3">
      <c r="A2368" s="18">
        <v>2366</v>
      </c>
      <c r="B2368" s="18">
        <f t="shared" si="72"/>
        <v>2022</v>
      </c>
      <c r="C2368" s="17">
        <v>44682</v>
      </c>
      <c r="D2368" s="18" t="s">
        <v>130</v>
      </c>
      <c r="E2368" s="18" t="s">
        <v>36</v>
      </c>
      <c r="F2368" s="18" t="str">
        <f t="shared" si="73"/>
        <v>Unitil-Base Transition-44682</v>
      </c>
      <c r="G2368" s="11" t="s">
        <v>131</v>
      </c>
      <c r="H2368" s="11" t="s">
        <v>49</v>
      </c>
      <c r="I2368" s="11" t="s">
        <v>151</v>
      </c>
      <c r="J2368" s="11" t="s">
        <v>152</v>
      </c>
      <c r="K2368" s="11" t="str">
        <f>IFERROR(INDEX('EDC Component Dictionary'!$C$5:$C$37,MATCH('Rates Database'!J2368,'EDC Component Dictionary'!$B$5:$B$37,0)), "Energy Supply")</f>
        <v>Other</v>
      </c>
      <c r="L2368" s="12">
        <v>0</v>
      </c>
      <c r="M2368" s="12"/>
    </row>
    <row r="2369" spans="1:13" x14ac:dyDescent="0.3">
      <c r="A2369" s="18">
        <v>2367</v>
      </c>
      <c r="B2369" s="18">
        <f t="shared" si="72"/>
        <v>2022</v>
      </c>
      <c r="C2369" s="17">
        <v>44652</v>
      </c>
      <c r="D2369" s="18" t="s">
        <v>130</v>
      </c>
      <c r="E2369" s="18" t="s">
        <v>36</v>
      </c>
      <c r="F2369" s="18" t="str">
        <f t="shared" si="73"/>
        <v>Unitil-Base Transition-44652</v>
      </c>
      <c r="G2369" s="11" t="s">
        <v>131</v>
      </c>
      <c r="H2369" s="11" t="s">
        <v>49</v>
      </c>
      <c r="I2369" s="11" t="s">
        <v>151</v>
      </c>
      <c r="J2369" s="11" t="s">
        <v>152</v>
      </c>
      <c r="K2369" s="11" t="str">
        <f>IFERROR(INDEX('EDC Component Dictionary'!$C$5:$C$37,MATCH('Rates Database'!J2369,'EDC Component Dictionary'!$B$5:$B$37,0)), "Energy Supply")</f>
        <v>Other</v>
      </c>
      <c r="L2369" s="12">
        <v>0</v>
      </c>
      <c r="M2369" s="12"/>
    </row>
    <row r="2370" spans="1:13" x14ac:dyDescent="0.3">
      <c r="A2370" s="18">
        <v>2368</v>
      </c>
      <c r="B2370" s="18">
        <f t="shared" si="72"/>
        <v>2022</v>
      </c>
      <c r="C2370" s="17">
        <v>44621</v>
      </c>
      <c r="D2370" s="18" t="s">
        <v>130</v>
      </c>
      <c r="E2370" s="18" t="s">
        <v>36</v>
      </c>
      <c r="F2370" s="18" t="str">
        <f t="shared" si="73"/>
        <v>Unitil-Base Transition-44621</v>
      </c>
      <c r="G2370" s="11" t="s">
        <v>131</v>
      </c>
      <c r="H2370" s="11" t="s">
        <v>49</v>
      </c>
      <c r="I2370" s="11" t="s">
        <v>151</v>
      </c>
      <c r="J2370" s="11" t="s">
        <v>152</v>
      </c>
      <c r="K2370" s="11" t="str">
        <f>IFERROR(INDEX('EDC Component Dictionary'!$C$5:$C$37,MATCH('Rates Database'!J2370,'EDC Component Dictionary'!$B$5:$B$37,0)), "Energy Supply")</f>
        <v>Other</v>
      </c>
      <c r="L2370" s="12">
        <v>0</v>
      </c>
      <c r="M2370" s="12"/>
    </row>
    <row r="2371" spans="1:13" x14ac:dyDescent="0.3">
      <c r="A2371" s="18">
        <v>2369</v>
      </c>
      <c r="B2371" s="18">
        <f t="shared" ref="B2371:B2434" si="74">YEAR(C2371)</f>
        <v>2022</v>
      </c>
      <c r="C2371" s="17">
        <v>44593</v>
      </c>
      <c r="D2371" s="18" t="s">
        <v>130</v>
      </c>
      <c r="E2371" s="18" t="s">
        <v>36</v>
      </c>
      <c r="F2371" s="18" t="str">
        <f t="shared" si="73"/>
        <v>Unitil-Base Transition-44593</v>
      </c>
      <c r="G2371" s="11" t="s">
        <v>131</v>
      </c>
      <c r="H2371" s="11" t="s">
        <v>49</v>
      </c>
      <c r="I2371" s="11" t="s">
        <v>151</v>
      </c>
      <c r="J2371" s="11" t="s">
        <v>152</v>
      </c>
      <c r="K2371" s="11" t="str">
        <f>IFERROR(INDEX('EDC Component Dictionary'!$C$5:$C$37,MATCH('Rates Database'!J2371,'EDC Component Dictionary'!$B$5:$B$37,0)), "Energy Supply")</f>
        <v>Other</v>
      </c>
      <c r="L2371" s="12">
        <v>0</v>
      </c>
      <c r="M2371" s="12"/>
    </row>
    <row r="2372" spans="1:13" x14ac:dyDescent="0.3">
      <c r="A2372" s="18">
        <v>2370</v>
      </c>
      <c r="B2372" s="18">
        <f t="shared" si="74"/>
        <v>2022</v>
      </c>
      <c r="C2372" s="17">
        <v>44562</v>
      </c>
      <c r="D2372" s="18" t="s">
        <v>130</v>
      </c>
      <c r="E2372" s="18" t="s">
        <v>36</v>
      </c>
      <c r="F2372" s="18" t="str">
        <f t="shared" ref="F2372:F2435" si="75">_xlfn.CONCAT(E2372,"-",J2372,"-",C2372)</f>
        <v>Unitil-Base Transition-44562</v>
      </c>
      <c r="G2372" s="11" t="s">
        <v>131</v>
      </c>
      <c r="H2372" s="11" t="s">
        <v>49</v>
      </c>
      <c r="I2372" s="11" t="s">
        <v>151</v>
      </c>
      <c r="J2372" s="11" t="s">
        <v>152</v>
      </c>
      <c r="K2372" s="11" t="str">
        <f>IFERROR(INDEX('EDC Component Dictionary'!$C$5:$C$37,MATCH('Rates Database'!J2372,'EDC Component Dictionary'!$B$5:$B$37,0)), "Energy Supply")</f>
        <v>Other</v>
      </c>
      <c r="L2372" s="12">
        <v>0</v>
      </c>
      <c r="M2372" s="12"/>
    </row>
    <row r="2373" spans="1:13" x14ac:dyDescent="0.3">
      <c r="A2373" s="18">
        <v>2371</v>
      </c>
      <c r="B2373" s="18">
        <f t="shared" si="74"/>
        <v>2021</v>
      </c>
      <c r="C2373" s="17">
        <v>44531</v>
      </c>
      <c r="D2373" s="18" t="s">
        <v>130</v>
      </c>
      <c r="E2373" s="18" t="s">
        <v>36</v>
      </c>
      <c r="F2373" s="18" t="str">
        <f t="shared" si="75"/>
        <v>Unitil-Base Transition-44531</v>
      </c>
      <c r="G2373" s="11" t="s">
        <v>131</v>
      </c>
      <c r="H2373" s="11" t="s">
        <v>49</v>
      </c>
      <c r="I2373" s="11" t="s">
        <v>151</v>
      </c>
      <c r="J2373" s="11" t="s">
        <v>152</v>
      </c>
      <c r="K2373" s="11" t="str">
        <f>IFERROR(INDEX('EDC Component Dictionary'!$C$5:$C$37,MATCH('Rates Database'!J2373,'EDC Component Dictionary'!$B$5:$B$37,0)), "Energy Supply")</f>
        <v>Other</v>
      </c>
      <c r="L2373" s="12">
        <v>0</v>
      </c>
      <c r="M2373" s="12"/>
    </row>
    <row r="2374" spans="1:13" x14ac:dyDescent="0.3">
      <c r="A2374" s="18">
        <v>2372</v>
      </c>
      <c r="B2374" s="18">
        <f t="shared" si="74"/>
        <v>2021</v>
      </c>
      <c r="C2374" s="17">
        <v>44501</v>
      </c>
      <c r="D2374" s="18" t="s">
        <v>130</v>
      </c>
      <c r="E2374" s="18" t="s">
        <v>36</v>
      </c>
      <c r="F2374" s="18" t="str">
        <f t="shared" si="75"/>
        <v>Unitil-Base Transition-44501</v>
      </c>
      <c r="G2374" s="11" t="s">
        <v>131</v>
      </c>
      <c r="H2374" s="11" t="s">
        <v>49</v>
      </c>
      <c r="I2374" s="11" t="s">
        <v>151</v>
      </c>
      <c r="J2374" s="11" t="s">
        <v>152</v>
      </c>
      <c r="K2374" s="11" t="str">
        <f>IFERROR(INDEX('EDC Component Dictionary'!$C$5:$C$37,MATCH('Rates Database'!J2374,'EDC Component Dictionary'!$B$5:$B$37,0)), "Energy Supply")</f>
        <v>Other</v>
      </c>
      <c r="L2374" s="12">
        <v>0</v>
      </c>
      <c r="M2374" s="12"/>
    </row>
    <row r="2375" spans="1:13" x14ac:dyDescent="0.3">
      <c r="A2375" s="18">
        <v>2373</v>
      </c>
      <c r="B2375" s="18">
        <f t="shared" si="74"/>
        <v>2021</v>
      </c>
      <c r="C2375" s="17">
        <v>44470</v>
      </c>
      <c r="D2375" s="18" t="s">
        <v>130</v>
      </c>
      <c r="E2375" s="18" t="s">
        <v>36</v>
      </c>
      <c r="F2375" s="18" t="str">
        <f t="shared" si="75"/>
        <v>Unitil-Base Transition-44470</v>
      </c>
      <c r="G2375" s="11" t="s">
        <v>131</v>
      </c>
      <c r="H2375" s="11" t="s">
        <v>49</v>
      </c>
      <c r="I2375" s="11" t="s">
        <v>151</v>
      </c>
      <c r="J2375" s="11" t="s">
        <v>152</v>
      </c>
      <c r="K2375" s="11" t="str">
        <f>IFERROR(INDEX('EDC Component Dictionary'!$C$5:$C$37,MATCH('Rates Database'!J2375,'EDC Component Dictionary'!$B$5:$B$37,0)), "Energy Supply")</f>
        <v>Other</v>
      </c>
      <c r="L2375" s="12">
        <v>0</v>
      </c>
      <c r="M2375" s="12"/>
    </row>
    <row r="2376" spans="1:13" x14ac:dyDescent="0.3">
      <c r="A2376" s="18">
        <v>2374</v>
      </c>
      <c r="B2376" s="18">
        <f t="shared" si="74"/>
        <v>2021</v>
      </c>
      <c r="C2376" s="17">
        <v>44440</v>
      </c>
      <c r="D2376" s="18" t="s">
        <v>130</v>
      </c>
      <c r="E2376" s="18" t="s">
        <v>36</v>
      </c>
      <c r="F2376" s="18" t="str">
        <f t="shared" si="75"/>
        <v>Unitil-Base Transition-44440</v>
      </c>
      <c r="G2376" s="11" t="s">
        <v>131</v>
      </c>
      <c r="H2376" s="11" t="s">
        <v>49</v>
      </c>
      <c r="I2376" s="11" t="s">
        <v>151</v>
      </c>
      <c r="J2376" s="11" t="s">
        <v>152</v>
      </c>
      <c r="K2376" s="11" t="str">
        <f>IFERROR(INDEX('EDC Component Dictionary'!$C$5:$C$37,MATCH('Rates Database'!J2376,'EDC Component Dictionary'!$B$5:$B$37,0)), "Energy Supply")</f>
        <v>Other</v>
      </c>
      <c r="L2376" s="12">
        <v>0</v>
      </c>
      <c r="M2376" s="12"/>
    </row>
    <row r="2377" spans="1:13" x14ac:dyDescent="0.3">
      <c r="A2377" s="18">
        <v>2375</v>
      </c>
      <c r="B2377" s="18">
        <f t="shared" si="74"/>
        <v>2021</v>
      </c>
      <c r="C2377" s="17">
        <v>44409</v>
      </c>
      <c r="D2377" s="18" t="s">
        <v>130</v>
      </c>
      <c r="E2377" s="18" t="s">
        <v>36</v>
      </c>
      <c r="F2377" s="18" t="str">
        <f t="shared" si="75"/>
        <v>Unitil-Base Transition-44409</v>
      </c>
      <c r="G2377" s="11" t="s">
        <v>131</v>
      </c>
      <c r="H2377" s="11" t="s">
        <v>49</v>
      </c>
      <c r="I2377" s="11" t="s">
        <v>151</v>
      </c>
      <c r="J2377" s="11" t="s">
        <v>152</v>
      </c>
      <c r="K2377" s="11" t="str">
        <f>IFERROR(INDEX('EDC Component Dictionary'!$C$5:$C$37,MATCH('Rates Database'!J2377,'EDC Component Dictionary'!$B$5:$B$37,0)), "Energy Supply")</f>
        <v>Other</v>
      </c>
      <c r="L2377" s="12">
        <v>0</v>
      </c>
      <c r="M2377" s="12"/>
    </row>
    <row r="2378" spans="1:13" x14ac:dyDescent="0.3">
      <c r="A2378" s="18">
        <v>2376</v>
      </c>
      <c r="B2378" s="18">
        <f t="shared" si="74"/>
        <v>2021</v>
      </c>
      <c r="C2378" s="17">
        <v>44378</v>
      </c>
      <c r="D2378" s="18" t="s">
        <v>130</v>
      </c>
      <c r="E2378" s="18" t="s">
        <v>36</v>
      </c>
      <c r="F2378" s="18" t="str">
        <f t="shared" si="75"/>
        <v>Unitil-Base Transition-44378</v>
      </c>
      <c r="G2378" s="11" t="s">
        <v>131</v>
      </c>
      <c r="H2378" s="11" t="s">
        <v>49</v>
      </c>
      <c r="I2378" s="11" t="s">
        <v>151</v>
      </c>
      <c r="J2378" s="11" t="s">
        <v>152</v>
      </c>
      <c r="K2378" s="11" t="str">
        <f>IFERROR(INDEX('EDC Component Dictionary'!$C$5:$C$37,MATCH('Rates Database'!J2378,'EDC Component Dictionary'!$B$5:$B$37,0)), "Energy Supply")</f>
        <v>Other</v>
      </c>
      <c r="L2378" s="12">
        <v>0</v>
      </c>
      <c r="M2378" s="12"/>
    </row>
    <row r="2379" spans="1:13" x14ac:dyDescent="0.3">
      <c r="A2379" s="18">
        <v>2377</v>
      </c>
      <c r="B2379" s="18">
        <f t="shared" si="74"/>
        <v>2021</v>
      </c>
      <c r="C2379" s="17">
        <v>44348</v>
      </c>
      <c r="D2379" s="18" t="s">
        <v>130</v>
      </c>
      <c r="E2379" s="18" t="s">
        <v>36</v>
      </c>
      <c r="F2379" s="18" t="str">
        <f t="shared" si="75"/>
        <v>Unitil-Base Transition-44348</v>
      </c>
      <c r="G2379" s="11" t="s">
        <v>131</v>
      </c>
      <c r="H2379" s="11" t="s">
        <v>49</v>
      </c>
      <c r="I2379" s="11" t="s">
        <v>151</v>
      </c>
      <c r="J2379" s="11" t="s">
        <v>152</v>
      </c>
      <c r="K2379" s="11" t="str">
        <f>IFERROR(INDEX('EDC Component Dictionary'!$C$5:$C$37,MATCH('Rates Database'!J2379,'EDC Component Dictionary'!$B$5:$B$37,0)), "Energy Supply")</f>
        <v>Other</v>
      </c>
      <c r="L2379" s="12">
        <v>0</v>
      </c>
      <c r="M2379" s="12"/>
    </row>
    <row r="2380" spans="1:13" x14ac:dyDescent="0.3">
      <c r="A2380" s="18">
        <v>2378</v>
      </c>
      <c r="B2380" s="18">
        <f t="shared" si="74"/>
        <v>2021</v>
      </c>
      <c r="C2380" s="17">
        <v>44317</v>
      </c>
      <c r="D2380" s="18" t="s">
        <v>130</v>
      </c>
      <c r="E2380" s="18" t="s">
        <v>36</v>
      </c>
      <c r="F2380" s="18" t="str">
        <f t="shared" si="75"/>
        <v>Unitil-Base Transition-44317</v>
      </c>
      <c r="G2380" s="11" t="s">
        <v>131</v>
      </c>
      <c r="H2380" s="11" t="s">
        <v>49</v>
      </c>
      <c r="I2380" s="11" t="s">
        <v>151</v>
      </c>
      <c r="J2380" s="11" t="s">
        <v>152</v>
      </c>
      <c r="K2380" s="11" t="str">
        <f>IFERROR(INDEX('EDC Component Dictionary'!$C$5:$C$37,MATCH('Rates Database'!J2380,'EDC Component Dictionary'!$B$5:$B$37,0)), "Energy Supply")</f>
        <v>Other</v>
      </c>
      <c r="L2380" s="12">
        <v>0</v>
      </c>
      <c r="M2380" s="12"/>
    </row>
    <row r="2381" spans="1:13" x14ac:dyDescent="0.3">
      <c r="A2381" s="18">
        <v>2379</v>
      </c>
      <c r="B2381" s="18">
        <f t="shared" si="74"/>
        <v>2021</v>
      </c>
      <c r="C2381" s="17">
        <v>44287</v>
      </c>
      <c r="D2381" s="18" t="s">
        <v>130</v>
      </c>
      <c r="E2381" s="18" t="s">
        <v>36</v>
      </c>
      <c r="F2381" s="18" t="str">
        <f t="shared" si="75"/>
        <v>Unitil-Base Transition-44287</v>
      </c>
      <c r="G2381" s="11" t="s">
        <v>131</v>
      </c>
      <c r="H2381" s="11" t="s">
        <v>49</v>
      </c>
      <c r="I2381" s="11" t="s">
        <v>151</v>
      </c>
      <c r="J2381" s="11" t="s">
        <v>152</v>
      </c>
      <c r="K2381" s="11" t="str">
        <f>IFERROR(INDEX('EDC Component Dictionary'!$C$5:$C$37,MATCH('Rates Database'!J2381,'EDC Component Dictionary'!$B$5:$B$37,0)), "Energy Supply")</f>
        <v>Other</v>
      </c>
      <c r="L2381" s="12">
        <v>0</v>
      </c>
      <c r="M2381" s="12"/>
    </row>
    <row r="2382" spans="1:13" x14ac:dyDescent="0.3">
      <c r="A2382" s="18">
        <v>2380</v>
      </c>
      <c r="B2382" s="18">
        <f t="shared" si="74"/>
        <v>2021</v>
      </c>
      <c r="C2382" s="17">
        <v>44256</v>
      </c>
      <c r="D2382" s="18" t="s">
        <v>130</v>
      </c>
      <c r="E2382" s="18" t="s">
        <v>36</v>
      </c>
      <c r="F2382" s="18" t="str">
        <f t="shared" si="75"/>
        <v>Unitil-Base Transition-44256</v>
      </c>
      <c r="G2382" s="11" t="s">
        <v>131</v>
      </c>
      <c r="H2382" s="11" t="s">
        <v>49</v>
      </c>
      <c r="I2382" s="11" t="s">
        <v>151</v>
      </c>
      <c r="J2382" s="11" t="s">
        <v>152</v>
      </c>
      <c r="K2382" s="11" t="str">
        <f>IFERROR(INDEX('EDC Component Dictionary'!$C$5:$C$37,MATCH('Rates Database'!J2382,'EDC Component Dictionary'!$B$5:$B$37,0)), "Energy Supply")</f>
        <v>Other</v>
      </c>
      <c r="L2382" s="12">
        <v>0</v>
      </c>
      <c r="M2382" s="12"/>
    </row>
    <row r="2383" spans="1:13" x14ac:dyDescent="0.3">
      <c r="A2383" s="18">
        <v>2381</v>
      </c>
      <c r="B2383" s="18">
        <f t="shared" si="74"/>
        <v>2021</v>
      </c>
      <c r="C2383" s="17">
        <v>44228</v>
      </c>
      <c r="D2383" s="18" t="s">
        <v>130</v>
      </c>
      <c r="E2383" s="18" t="s">
        <v>36</v>
      </c>
      <c r="F2383" s="18" t="str">
        <f t="shared" si="75"/>
        <v>Unitil-Base Transition-44228</v>
      </c>
      <c r="G2383" s="11" t="s">
        <v>131</v>
      </c>
      <c r="H2383" s="11" t="s">
        <v>49</v>
      </c>
      <c r="I2383" s="11" t="s">
        <v>151</v>
      </c>
      <c r="J2383" s="11" t="s">
        <v>152</v>
      </c>
      <c r="K2383" s="11" t="str">
        <f>IFERROR(INDEX('EDC Component Dictionary'!$C$5:$C$37,MATCH('Rates Database'!J2383,'EDC Component Dictionary'!$B$5:$B$37,0)), "Energy Supply")</f>
        <v>Other</v>
      </c>
      <c r="L2383" s="12">
        <v>0</v>
      </c>
      <c r="M2383" s="12"/>
    </row>
    <row r="2384" spans="1:13" x14ac:dyDescent="0.3">
      <c r="A2384" s="18">
        <v>2382</v>
      </c>
      <c r="B2384" s="18">
        <f t="shared" si="74"/>
        <v>2021</v>
      </c>
      <c r="C2384" s="17">
        <v>44197</v>
      </c>
      <c r="D2384" s="18" t="s">
        <v>130</v>
      </c>
      <c r="E2384" s="18" t="s">
        <v>36</v>
      </c>
      <c r="F2384" s="18" t="str">
        <f t="shared" si="75"/>
        <v>Unitil-Base Transition-44197</v>
      </c>
      <c r="G2384" s="11" t="s">
        <v>131</v>
      </c>
      <c r="H2384" s="11" t="s">
        <v>49</v>
      </c>
      <c r="I2384" s="11" t="s">
        <v>151</v>
      </c>
      <c r="J2384" s="11" t="s">
        <v>152</v>
      </c>
      <c r="K2384" s="11" t="str">
        <f>IFERROR(INDEX('EDC Component Dictionary'!$C$5:$C$37,MATCH('Rates Database'!J2384,'EDC Component Dictionary'!$B$5:$B$37,0)), "Energy Supply")</f>
        <v>Other</v>
      </c>
      <c r="L2384" s="12">
        <v>0</v>
      </c>
      <c r="M2384" s="12"/>
    </row>
    <row r="2385" spans="1:13" x14ac:dyDescent="0.3">
      <c r="A2385" s="18">
        <v>2383</v>
      </c>
      <c r="B2385" s="18">
        <f t="shared" si="74"/>
        <v>2020</v>
      </c>
      <c r="C2385" s="17">
        <v>44166</v>
      </c>
      <c r="D2385" s="18" t="s">
        <v>130</v>
      </c>
      <c r="E2385" s="18" t="s">
        <v>36</v>
      </c>
      <c r="F2385" s="18" t="str">
        <f t="shared" si="75"/>
        <v>Unitil-Base Transition-44166</v>
      </c>
      <c r="G2385" s="11" t="s">
        <v>131</v>
      </c>
      <c r="H2385" s="11" t="s">
        <v>49</v>
      </c>
      <c r="I2385" s="11" t="s">
        <v>151</v>
      </c>
      <c r="J2385" s="11" t="s">
        <v>152</v>
      </c>
      <c r="K2385" s="11" t="str">
        <f>IFERROR(INDEX('EDC Component Dictionary'!$C$5:$C$37,MATCH('Rates Database'!J2385,'EDC Component Dictionary'!$B$5:$B$37,0)), "Energy Supply")</f>
        <v>Other</v>
      </c>
      <c r="L2385" s="12">
        <v>-4.8999999999999998E-4</v>
      </c>
      <c r="M2385" s="12"/>
    </row>
    <row r="2386" spans="1:13" x14ac:dyDescent="0.3">
      <c r="A2386" s="18">
        <v>2384</v>
      </c>
      <c r="B2386" s="18">
        <f t="shared" si="74"/>
        <v>2020</v>
      </c>
      <c r="C2386" s="17">
        <v>44136</v>
      </c>
      <c r="D2386" s="18" t="s">
        <v>130</v>
      </c>
      <c r="E2386" s="18" t="s">
        <v>36</v>
      </c>
      <c r="F2386" s="18" t="str">
        <f t="shared" si="75"/>
        <v>Unitil-Base Transition-44136</v>
      </c>
      <c r="G2386" s="11" t="s">
        <v>131</v>
      </c>
      <c r="H2386" s="11" t="s">
        <v>49</v>
      </c>
      <c r="I2386" s="11" t="s">
        <v>151</v>
      </c>
      <c r="J2386" s="11" t="s">
        <v>152</v>
      </c>
      <c r="K2386" s="11" t="str">
        <f>IFERROR(INDEX('EDC Component Dictionary'!$C$5:$C$37,MATCH('Rates Database'!J2386,'EDC Component Dictionary'!$B$5:$B$37,0)), "Energy Supply")</f>
        <v>Other</v>
      </c>
      <c r="L2386" s="12">
        <v>-4.8999999999999998E-4</v>
      </c>
      <c r="M2386" s="12"/>
    </row>
    <row r="2387" spans="1:13" x14ac:dyDescent="0.3">
      <c r="A2387" s="18">
        <v>2385</v>
      </c>
      <c r="B2387" s="18">
        <f t="shared" si="74"/>
        <v>2020</v>
      </c>
      <c r="C2387" s="17">
        <v>44105</v>
      </c>
      <c r="D2387" s="18" t="s">
        <v>130</v>
      </c>
      <c r="E2387" s="18" t="s">
        <v>36</v>
      </c>
      <c r="F2387" s="18" t="str">
        <f t="shared" si="75"/>
        <v>Unitil-Base Transition-44105</v>
      </c>
      <c r="G2387" s="11" t="s">
        <v>131</v>
      </c>
      <c r="H2387" s="11" t="s">
        <v>49</v>
      </c>
      <c r="I2387" s="11" t="s">
        <v>151</v>
      </c>
      <c r="J2387" s="11" t="s">
        <v>152</v>
      </c>
      <c r="K2387" s="11" t="str">
        <f>IFERROR(INDEX('EDC Component Dictionary'!$C$5:$C$37,MATCH('Rates Database'!J2387,'EDC Component Dictionary'!$B$5:$B$37,0)), "Energy Supply")</f>
        <v>Other</v>
      </c>
      <c r="L2387" s="12">
        <v>-4.8999999999999998E-4</v>
      </c>
      <c r="M2387" s="12"/>
    </row>
    <row r="2388" spans="1:13" x14ac:dyDescent="0.3">
      <c r="A2388" s="18">
        <v>2386</v>
      </c>
      <c r="B2388" s="18">
        <f t="shared" si="74"/>
        <v>2020</v>
      </c>
      <c r="C2388" s="17">
        <v>44075</v>
      </c>
      <c r="D2388" s="18" t="s">
        <v>130</v>
      </c>
      <c r="E2388" s="18" t="s">
        <v>36</v>
      </c>
      <c r="F2388" s="18" t="str">
        <f t="shared" si="75"/>
        <v>Unitil-Base Transition-44075</v>
      </c>
      <c r="G2388" s="11" t="s">
        <v>131</v>
      </c>
      <c r="H2388" s="11" t="s">
        <v>49</v>
      </c>
      <c r="I2388" s="11" t="s">
        <v>151</v>
      </c>
      <c r="J2388" s="11" t="s">
        <v>152</v>
      </c>
      <c r="K2388" s="11" t="str">
        <f>IFERROR(INDEX('EDC Component Dictionary'!$C$5:$C$37,MATCH('Rates Database'!J2388,'EDC Component Dictionary'!$B$5:$B$37,0)), "Energy Supply")</f>
        <v>Other</v>
      </c>
      <c r="L2388" s="12">
        <v>-4.8999999999999998E-4</v>
      </c>
      <c r="M2388" s="12"/>
    </row>
    <row r="2389" spans="1:13" x14ac:dyDescent="0.3">
      <c r="A2389" s="18">
        <v>2387</v>
      </c>
      <c r="B2389" s="18">
        <f t="shared" si="74"/>
        <v>2020</v>
      </c>
      <c r="C2389" s="17">
        <v>44044</v>
      </c>
      <c r="D2389" s="18" t="s">
        <v>130</v>
      </c>
      <c r="E2389" s="18" t="s">
        <v>36</v>
      </c>
      <c r="F2389" s="18" t="str">
        <f t="shared" si="75"/>
        <v>Unitil-Base Transition-44044</v>
      </c>
      <c r="G2389" s="11" t="s">
        <v>131</v>
      </c>
      <c r="H2389" s="11" t="s">
        <v>49</v>
      </c>
      <c r="I2389" s="11" t="s">
        <v>151</v>
      </c>
      <c r="J2389" s="11" t="s">
        <v>152</v>
      </c>
      <c r="K2389" s="11" t="str">
        <f>IFERROR(INDEX('EDC Component Dictionary'!$C$5:$C$37,MATCH('Rates Database'!J2389,'EDC Component Dictionary'!$B$5:$B$37,0)), "Energy Supply")</f>
        <v>Other</v>
      </c>
      <c r="L2389" s="12">
        <v>-4.8999999999999998E-4</v>
      </c>
      <c r="M2389" s="12"/>
    </row>
    <row r="2390" spans="1:13" x14ac:dyDescent="0.3">
      <c r="A2390" s="18">
        <v>2388</v>
      </c>
      <c r="B2390" s="18">
        <f t="shared" si="74"/>
        <v>2020</v>
      </c>
      <c r="C2390" s="17">
        <v>44013</v>
      </c>
      <c r="D2390" s="18" t="s">
        <v>130</v>
      </c>
      <c r="E2390" s="18" t="s">
        <v>36</v>
      </c>
      <c r="F2390" s="18" t="str">
        <f t="shared" si="75"/>
        <v>Unitil-Base Transition-44013</v>
      </c>
      <c r="G2390" s="11" t="s">
        <v>131</v>
      </c>
      <c r="H2390" s="11" t="s">
        <v>49</v>
      </c>
      <c r="I2390" s="11" t="s">
        <v>151</v>
      </c>
      <c r="J2390" s="11" t="s">
        <v>152</v>
      </c>
      <c r="K2390" s="11" t="str">
        <f>IFERROR(INDEX('EDC Component Dictionary'!$C$5:$C$37,MATCH('Rates Database'!J2390,'EDC Component Dictionary'!$B$5:$B$37,0)), "Energy Supply")</f>
        <v>Other</v>
      </c>
      <c r="L2390" s="12">
        <v>-4.8999999999999998E-4</v>
      </c>
      <c r="M2390" s="12"/>
    </row>
    <row r="2391" spans="1:13" x14ac:dyDescent="0.3">
      <c r="A2391" s="18">
        <v>2389</v>
      </c>
      <c r="B2391" s="18">
        <f t="shared" si="74"/>
        <v>2020</v>
      </c>
      <c r="C2391" s="17">
        <v>43983</v>
      </c>
      <c r="D2391" s="18" t="s">
        <v>130</v>
      </c>
      <c r="E2391" s="18" t="s">
        <v>36</v>
      </c>
      <c r="F2391" s="18" t="str">
        <f t="shared" si="75"/>
        <v>Unitil-Base Transition-43983</v>
      </c>
      <c r="G2391" s="11" t="s">
        <v>131</v>
      </c>
      <c r="H2391" s="11" t="s">
        <v>49</v>
      </c>
      <c r="I2391" s="11" t="s">
        <v>151</v>
      </c>
      <c r="J2391" s="11" t="s">
        <v>152</v>
      </c>
      <c r="K2391" s="11" t="str">
        <f>IFERROR(INDEX('EDC Component Dictionary'!$C$5:$C$37,MATCH('Rates Database'!J2391,'EDC Component Dictionary'!$B$5:$B$37,0)), "Energy Supply")</f>
        <v>Other</v>
      </c>
      <c r="L2391" s="12">
        <v>-4.8999999999999998E-4</v>
      </c>
      <c r="M2391" s="12"/>
    </row>
    <row r="2392" spans="1:13" x14ac:dyDescent="0.3">
      <c r="A2392" s="18">
        <v>2390</v>
      </c>
      <c r="B2392" s="18">
        <f t="shared" si="74"/>
        <v>2020</v>
      </c>
      <c r="C2392" s="17">
        <v>43952</v>
      </c>
      <c r="D2392" s="18" t="s">
        <v>130</v>
      </c>
      <c r="E2392" s="18" t="s">
        <v>36</v>
      </c>
      <c r="F2392" s="18" t="str">
        <f t="shared" si="75"/>
        <v>Unitil-Base Transition-43952</v>
      </c>
      <c r="G2392" s="11" t="s">
        <v>131</v>
      </c>
      <c r="H2392" s="11" t="s">
        <v>49</v>
      </c>
      <c r="I2392" s="11" t="s">
        <v>151</v>
      </c>
      <c r="J2392" s="11" t="s">
        <v>152</v>
      </c>
      <c r="K2392" s="11" t="str">
        <f>IFERROR(INDEX('EDC Component Dictionary'!$C$5:$C$37,MATCH('Rates Database'!J2392,'EDC Component Dictionary'!$B$5:$B$37,0)), "Energy Supply")</f>
        <v>Other</v>
      </c>
      <c r="L2392" s="12">
        <v>-4.8999999999999998E-4</v>
      </c>
      <c r="M2392" s="12"/>
    </row>
    <row r="2393" spans="1:13" x14ac:dyDescent="0.3">
      <c r="A2393" s="18">
        <v>2391</v>
      </c>
      <c r="B2393" s="18">
        <f t="shared" si="74"/>
        <v>2020</v>
      </c>
      <c r="C2393" s="17">
        <v>43922</v>
      </c>
      <c r="D2393" s="18" t="s">
        <v>130</v>
      </c>
      <c r="E2393" s="18" t="s">
        <v>36</v>
      </c>
      <c r="F2393" s="18" t="str">
        <f t="shared" si="75"/>
        <v>Unitil-Base Transition-43922</v>
      </c>
      <c r="G2393" s="11" t="s">
        <v>131</v>
      </c>
      <c r="H2393" s="11" t="s">
        <v>49</v>
      </c>
      <c r="I2393" s="11" t="s">
        <v>151</v>
      </c>
      <c r="J2393" s="11" t="s">
        <v>152</v>
      </c>
      <c r="K2393" s="11" t="str">
        <f>IFERROR(INDEX('EDC Component Dictionary'!$C$5:$C$37,MATCH('Rates Database'!J2393,'EDC Component Dictionary'!$B$5:$B$37,0)), "Energy Supply")</f>
        <v>Other</v>
      </c>
      <c r="L2393" s="12">
        <v>-4.8999999999999998E-4</v>
      </c>
      <c r="M2393" s="12"/>
    </row>
    <row r="2394" spans="1:13" x14ac:dyDescent="0.3">
      <c r="A2394" s="18">
        <v>2392</v>
      </c>
      <c r="B2394" s="18">
        <f t="shared" si="74"/>
        <v>2020</v>
      </c>
      <c r="C2394" s="17">
        <v>43891</v>
      </c>
      <c r="D2394" s="18" t="s">
        <v>130</v>
      </c>
      <c r="E2394" s="18" t="s">
        <v>36</v>
      </c>
      <c r="F2394" s="18" t="str">
        <f t="shared" si="75"/>
        <v>Unitil-Base Transition-43891</v>
      </c>
      <c r="G2394" s="11" t="s">
        <v>131</v>
      </c>
      <c r="H2394" s="11" t="s">
        <v>49</v>
      </c>
      <c r="I2394" s="11" t="s">
        <v>151</v>
      </c>
      <c r="J2394" s="11" t="s">
        <v>152</v>
      </c>
      <c r="K2394" s="11" t="str">
        <f>IFERROR(INDEX('EDC Component Dictionary'!$C$5:$C$37,MATCH('Rates Database'!J2394,'EDC Component Dictionary'!$B$5:$B$37,0)), "Energy Supply")</f>
        <v>Other</v>
      </c>
      <c r="L2394" s="12">
        <v>-4.8999999999999998E-4</v>
      </c>
      <c r="M2394" s="12"/>
    </row>
    <row r="2395" spans="1:13" x14ac:dyDescent="0.3">
      <c r="A2395" s="18">
        <v>2393</v>
      </c>
      <c r="B2395" s="18">
        <f t="shared" si="74"/>
        <v>2020</v>
      </c>
      <c r="C2395" s="17">
        <v>43862</v>
      </c>
      <c r="D2395" s="18" t="s">
        <v>130</v>
      </c>
      <c r="E2395" s="18" t="s">
        <v>36</v>
      </c>
      <c r="F2395" s="18" t="str">
        <f t="shared" si="75"/>
        <v>Unitil-Base Transition-43862</v>
      </c>
      <c r="G2395" s="11" t="s">
        <v>131</v>
      </c>
      <c r="H2395" s="11" t="s">
        <v>49</v>
      </c>
      <c r="I2395" s="11" t="s">
        <v>151</v>
      </c>
      <c r="J2395" s="11" t="s">
        <v>152</v>
      </c>
      <c r="K2395" s="11" t="str">
        <f>IFERROR(INDEX('EDC Component Dictionary'!$C$5:$C$37,MATCH('Rates Database'!J2395,'EDC Component Dictionary'!$B$5:$B$37,0)), "Energy Supply")</f>
        <v>Other</v>
      </c>
      <c r="L2395" s="12">
        <v>-4.8999999999999998E-4</v>
      </c>
      <c r="M2395" s="12"/>
    </row>
    <row r="2396" spans="1:13" x14ac:dyDescent="0.3">
      <c r="A2396" s="18">
        <v>2394</v>
      </c>
      <c r="B2396" s="18">
        <f t="shared" si="74"/>
        <v>2020</v>
      </c>
      <c r="C2396" s="17">
        <v>43831</v>
      </c>
      <c r="D2396" s="18" t="s">
        <v>130</v>
      </c>
      <c r="E2396" s="18" t="s">
        <v>36</v>
      </c>
      <c r="F2396" s="18" t="str">
        <f t="shared" si="75"/>
        <v>Unitil-Base Transition-43831</v>
      </c>
      <c r="G2396" s="11" t="s">
        <v>131</v>
      </c>
      <c r="H2396" s="11" t="s">
        <v>49</v>
      </c>
      <c r="I2396" s="11" t="s">
        <v>151</v>
      </c>
      <c r="J2396" s="11" t="s">
        <v>152</v>
      </c>
      <c r="K2396" s="11" t="str">
        <f>IFERROR(INDEX('EDC Component Dictionary'!$C$5:$C$37,MATCH('Rates Database'!J2396,'EDC Component Dictionary'!$B$5:$B$37,0)), "Energy Supply")</f>
        <v>Other</v>
      </c>
      <c r="L2396" s="12">
        <v>-4.8999999999999998E-4</v>
      </c>
      <c r="M2396" s="12"/>
    </row>
    <row r="2397" spans="1:13" x14ac:dyDescent="0.3">
      <c r="A2397" s="18">
        <v>2395</v>
      </c>
      <c r="B2397" s="18">
        <f t="shared" si="74"/>
        <v>2019</v>
      </c>
      <c r="C2397" s="17">
        <v>43800</v>
      </c>
      <c r="D2397" s="18" t="s">
        <v>130</v>
      </c>
      <c r="E2397" s="18" t="s">
        <v>36</v>
      </c>
      <c r="F2397" s="18" t="str">
        <f t="shared" si="75"/>
        <v>Unitil-Base Transition-43800</v>
      </c>
      <c r="G2397" s="11" t="s">
        <v>131</v>
      </c>
      <c r="H2397" s="11" t="s">
        <v>49</v>
      </c>
      <c r="I2397" s="11" t="s">
        <v>151</v>
      </c>
      <c r="J2397" s="11" t="s">
        <v>152</v>
      </c>
      <c r="K2397" s="11" t="str">
        <f>IFERROR(INDEX('EDC Component Dictionary'!$C$5:$C$37,MATCH('Rates Database'!J2397,'EDC Component Dictionary'!$B$5:$B$37,0)), "Energy Supply")</f>
        <v>Other</v>
      </c>
      <c r="L2397" s="12">
        <v>-7.2000000000000005E-4</v>
      </c>
      <c r="M2397" s="12"/>
    </row>
    <row r="2398" spans="1:13" x14ac:dyDescent="0.3">
      <c r="A2398" s="18">
        <v>2396</v>
      </c>
      <c r="B2398" s="18">
        <f t="shared" si="74"/>
        <v>2019</v>
      </c>
      <c r="C2398" s="17">
        <v>43770</v>
      </c>
      <c r="D2398" s="18" t="s">
        <v>130</v>
      </c>
      <c r="E2398" s="18" t="s">
        <v>36</v>
      </c>
      <c r="F2398" s="18" t="str">
        <f t="shared" si="75"/>
        <v>Unitil-Base Transition-43770</v>
      </c>
      <c r="G2398" s="11" t="s">
        <v>131</v>
      </c>
      <c r="H2398" s="11" t="s">
        <v>49</v>
      </c>
      <c r="I2398" s="11" t="s">
        <v>151</v>
      </c>
      <c r="J2398" s="11" t="s">
        <v>152</v>
      </c>
      <c r="K2398" s="11" t="str">
        <f>IFERROR(INDEX('EDC Component Dictionary'!$C$5:$C$37,MATCH('Rates Database'!J2398,'EDC Component Dictionary'!$B$5:$B$37,0)), "Energy Supply")</f>
        <v>Other</v>
      </c>
      <c r="L2398" s="12">
        <v>-7.2000000000000005E-4</v>
      </c>
      <c r="M2398" s="12"/>
    </row>
    <row r="2399" spans="1:13" x14ac:dyDescent="0.3">
      <c r="A2399" s="18">
        <v>2397</v>
      </c>
      <c r="B2399" s="18">
        <f t="shared" si="74"/>
        <v>2019</v>
      </c>
      <c r="C2399" s="17">
        <v>43739</v>
      </c>
      <c r="D2399" s="18" t="s">
        <v>130</v>
      </c>
      <c r="E2399" s="18" t="s">
        <v>36</v>
      </c>
      <c r="F2399" s="18" t="str">
        <f t="shared" si="75"/>
        <v>Unitil-Base Transition-43739</v>
      </c>
      <c r="G2399" s="11" t="s">
        <v>131</v>
      </c>
      <c r="H2399" s="11" t="s">
        <v>49</v>
      </c>
      <c r="I2399" s="11" t="s">
        <v>151</v>
      </c>
      <c r="J2399" s="11" t="s">
        <v>152</v>
      </c>
      <c r="K2399" s="11" t="str">
        <f>IFERROR(INDEX('EDC Component Dictionary'!$C$5:$C$37,MATCH('Rates Database'!J2399,'EDC Component Dictionary'!$B$5:$B$37,0)), "Energy Supply")</f>
        <v>Other</v>
      </c>
      <c r="L2399" s="12">
        <v>-7.2000000000000005E-4</v>
      </c>
      <c r="M2399" s="12"/>
    </row>
    <row r="2400" spans="1:13" x14ac:dyDescent="0.3">
      <c r="A2400" s="18">
        <v>2398</v>
      </c>
      <c r="B2400" s="18">
        <f t="shared" si="74"/>
        <v>2019</v>
      </c>
      <c r="C2400" s="17">
        <v>43709</v>
      </c>
      <c r="D2400" s="18" t="s">
        <v>130</v>
      </c>
      <c r="E2400" s="18" t="s">
        <v>36</v>
      </c>
      <c r="F2400" s="18" t="str">
        <f t="shared" si="75"/>
        <v>Unitil-Base Transition-43709</v>
      </c>
      <c r="G2400" s="11" t="s">
        <v>131</v>
      </c>
      <c r="H2400" s="11" t="s">
        <v>49</v>
      </c>
      <c r="I2400" s="11" t="s">
        <v>151</v>
      </c>
      <c r="J2400" s="11" t="s">
        <v>152</v>
      </c>
      <c r="K2400" s="11" t="str">
        <f>IFERROR(INDEX('EDC Component Dictionary'!$C$5:$C$37,MATCH('Rates Database'!J2400,'EDC Component Dictionary'!$B$5:$B$37,0)), "Energy Supply")</f>
        <v>Other</v>
      </c>
      <c r="L2400" s="12">
        <v>-7.2000000000000005E-4</v>
      </c>
      <c r="M2400" s="12"/>
    </row>
    <row r="2401" spans="1:13" x14ac:dyDescent="0.3">
      <c r="A2401" s="18">
        <v>2399</v>
      </c>
      <c r="B2401" s="18">
        <f t="shared" si="74"/>
        <v>2019</v>
      </c>
      <c r="C2401" s="17">
        <v>43678</v>
      </c>
      <c r="D2401" s="18" t="s">
        <v>130</v>
      </c>
      <c r="E2401" s="18" t="s">
        <v>36</v>
      </c>
      <c r="F2401" s="18" t="str">
        <f t="shared" si="75"/>
        <v>Unitil-Base Transition-43678</v>
      </c>
      <c r="G2401" s="11" t="s">
        <v>131</v>
      </c>
      <c r="H2401" s="11" t="s">
        <v>49</v>
      </c>
      <c r="I2401" s="11" t="s">
        <v>151</v>
      </c>
      <c r="J2401" s="11" t="s">
        <v>152</v>
      </c>
      <c r="K2401" s="11" t="str">
        <f>IFERROR(INDEX('EDC Component Dictionary'!$C$5:$C$37,MATCH('Rates Database'!J2401,'EDC Component Dictionary'!$B$5:$B$37,0)), "Energy Supply")</f>
        <v>Other</v>
      </c>
      <c r="L2401" s="12">
        <v>-7.2000000000000005E-4</v>
      </c>
      <c r="M2401" s="12"/>
    </row>
    <row r="2402" spans="1:13" x14ac:dyDescent="0.3">
      <c r="A2402" s="18">
        <v>2400</v>
      </c>
      <c r="B2402" s="18">
        <f t="shared" si="74"/>
        <v>2019</v>
      </c>
      <c r="C2402" s="17">
        <v>43647</v>
      </c>
      <c r="D2402" s="18" t="s">
        <v>130</v>
      </c>
      <c r="E2402" s="18" t="s">
        <v>36</v>
      </c>
      <c r="F2402" s="18" t="str">
        <f t="shared" si="75"/>
        <v>Unitil-Base Transition-43647</v>
      </c>
      <c r="G2402" s="11" t="s">
        <v>131</v>
      </c>
      <c r="H2402" s="11" t="s">
        <v>49</v>
      </c>
      <c r="I2402" s="11" t="s">
        <v>151</v>
      </c>
      <c r="J2402" s="11" t="s">
        <v>152</v>
      </c>
      <c r="K2402" s="11" t="str">
        <f>IFERROR(INDEX('EDC Component Dictionary'!$C$5:$C$37,MATCH('Rates Database'!J2402,'EDC Component Dictionary'!$B$5:$B$37,0)), "Energy Supply")</f>
        <v>Other</v>
      </c>
      <c r="L2402" s="12">
        <v>-7.2000000000000005E-4</v>
      </c>
      <c r="M2402" s="12"/>
    </row>
    <row r="2403" spans="1:13" x14ac:dyDescent="0.3">
      <c r="A2403" s="18">
        <v>2401</v>
      </c>
      <c r="B2403" s="18">
        <f t="shared" si="74"/>
        <v>2019</v>
      </c>
      <c r="C2403" s="17">
        <v>43617</v>
      </c>
      <c r="D2403" s="18" t="s">
        <v>130</v>
      </c>
      <c r="E2403" s="18" t="s">
        <v>36</v>
      </c>
      <c r="F2403" s="18" t="str">
        <f t="shared" si="75"/>
        <v>Unitil-Base Transition-43617</v>
      </c>
      <c r="G2403" s="11" t="s">
        <v>131</v>
      </c>
      <c r="H2403" s="11" t="s">
        <v>49</v>
      </c>
      <c r="I2403" s="11" t="s">
        <v>151</v>
      </c>
      <c r="J2403" s="11" t="s">
        <v>152</v>
      </c>
      <c r="K2403" s="11" t="str">
        <f>IFERROR(INDEX('EDC Component Dictionary'!$C$5:$C$37,MATCH('Rates Database'!J2403,'EDC Component Dictionary'!$B$5:$B$37,0)), "Energy Supply")</f>
        <v>Other</v>
      </c>
      <c r="L2403" s="12">
        <v>-7.2000000000000005E-4</v>
      </c>
      <c r="M2403" s="12"/>
    </row>
    <row r="2404" spans="1:13" x14ac:dyDescent="0.3">
      <c r="A2404" s="18">
        <v>2402</v>
      </c>
      <c r="B2404" s="18">
        <f t="shared" si="74"/>
        <v>2019</v>
      </c>
      <c r="C2404" s="17">
        <v>43586</v>
      </c>
      <c r="D2404" s="18" t="s">
        <v>130</v>
      </c>
      <c r="E2404" s="18" t="s">
        <v>36</v>
      </c>
      <c r="F2404" s="18" t="str">
        <f t="shared" si="75"/>
        <v>Unitil-Base Transition-43586</v>
      </c>
      <c r="G2404" s="11" t="s">
        <v>131</v>
      </c>
      <c r="H2404" s="11" t="s">
        <v>49</v>
      </c>
      <c r="I2404" s="11" t="s">
        <v>151</v>
      </c>
      <c r="J2404" s="11" t="s">
        <v>152</v>
      </c>
      <c r="K2404" s="11" t="str">
        <f>IFERROR(INDEX('EDC Component Dictionary'!$C$5:$C$37,MATCH('Rates Database'!J2404,'EDC Component Dictionary'!$B$5:$B$37,0)), "Energy Supply")</f>
        <v>Other</v>
      </c>
      <c r="L2404" s="12">
        <v>-7.2000000000000005E-4</v>
      </c>
      <c r="M2404" s="12"/>
    </row>
    <row r="2405" spans="1:13" x14ac:dyDescent="0.3">
      <c r="A2405" s="18">
        <v>2403</v>
      </c>
      <c r="B2405" s="18">
        <f t="shared" si="74"/>
        <v>2019</v>
      </c>
      <c r="C2405" s="17">
        <v>43556</v>
      </c>
      <c r="D2405" s="18" t="s">
        <v>130</v>
      </c>
      <c r="E2405" s="18" t="s">
        <v>36</v>
      </c>
      <c r="F2405" s="18" t="str">
        <f t="shared" si="75"/>
        <v>Unitil-Base Transition-43556</v>
      </c>
      <c r="G2405" s="11" t="s">
        <v>131</v>
      </c>
      <c r="H2405" s="11" t="s">
        <v>49</v>
      </c>
      <c r="I2405" s="11" t="s">
        <v>151</v>
      </c>
      <c r="J2405" s="11" t="s">
        <v>152</v>
      </c>
      <c r="K2405" s="11" t="str">
        <f>IFERROR(INDEX('EDC Component Dictionary'!$C$5:$C$37,MATCH('Rates Database'!J2405,'EDC Component Dictionary'!$B$5:$B$37,0)), "Energy Supply")</f>
        <v>Other</v>
      </c>
      <c r="L2405" s="12">
        <v>-7.2000000000000005E-4</v>
      </c>
      <c r="M2405" s="12"/>
    </row>
    <row r="2406" spans="1:13" x14ac:dyDescent="0.3">
      <c r="A2406" s="18">
        <v>2404</v>
      </c>
      <c r="B2406" s="18">
        <f t="shared" si="74"/>
        <v>2019</v>
      </c>
      <c r="C2406" s="17">
        <v>43525</v>
      </c>
      <c r="D2406" s="18" t="s">
        <v>130</v>
      </c>
      <c r="E2406" s="18" t="s">
        <v>36</v>
      </c>
      <c r="F2406" s="18" t="str">
        <f t="shared" si="75"/>
        <v>Unitil-Base Transition-43525</v>
      </c>
      <c r="G2406" s="11" t="s">
        <v>131</v>
      </c>
      <c r="H2406" s="11" t="s">
        <v>49</v>
      </c>
      <c r="I2406" s="11" t="s">
        <v>151</v>
      </c>
      <c r="J2406" s="11" t="s">
        <v>152</v>
      </c>
      <c r="K2406" s="11" t="str">
        <f>IFERROR(INDEX('EDC Component Dictionary'!$C$5:$C$37,MATCH('Rates Database'!J2406,'EDC Component Dictionary'!$B$5:$B$37,0)), "Energy Supply")</f>
        <v>Other</v>
      </c>
      <c r="L2406" s="12">
        <v>-7.2000000000000005E-4</v>
      </c>
      <c r="M2406" s="12"/>
    </row>
    <row r="2407" spans="1:13" x14ac:dyDescent="0.3">
      <c r="A2407" s="18">
        <v>2405</v>
      </c>
      <c r="B2407" s="18">
        <f t="shared" si="74"/>
        <v>2019</v>
      </c>
      <c r="C2407" s="17">
        <v>43497</v>
      </c>
      <c r="D2407" s="18" t="s">
        <v>130</v>
      </c>
      <c r="E2407" s="18" t="s">
        <v>36</v>
      </c>
      <c r="F2407" s="18" t="str">
        <f t="shared" si="75"/>
        <v>Unitil-Base Transition-43497</v>
      </c>
      <c r="G2407" s="11" t="s">
        <v>131</v>
      </c>
      <c r="H2407" s="11" t="s">
        <v>49</v>
      </c>
      <c r="I2407" s="11" t="s">
        <v>151</v>
      </c>
      <c r="J2407" s="11" t="s">
        <v>152</v>
      </c>
      <c r="K2407" s="11" t="str">
        <f>IFERROR(INDEX('EDC Component Dictionary'!$C$5:$C$37,MATCH('Rates Database'!J2407,'EDC Component Dictionary'!$B$5:$B$37,0)), "Energy Supply")</f>
        <v>Other</v>
      </c>
      <c r="L2407" s="12">
        <v>-7.2000000000000005E-4</v>
      </c>
      <c r="M2407" s="12"/>
    </row>
    <row r="2408" spans="1:13" x14ac:dyDescent="0.3">
      <c r="A2408" s="18">
        <v>2406</v>
      </c>
      <c r="B2408" s="18">
        <f t="shared" si="74"/>
        <v>2019</v>
      </c>
      <c r="C2408" s="17">
        <v>43466</v>
      </c>
      <c r="D2408" s="18" t="s">
        <v>130</v>
      </c>
      <c r="E2408" s="18" t="s">
        <v>36</v>
      </c>
      <c r="F2408" s="18" t="str">
        <f t="shared" si="75"/>
        <v>Unitil-Base Transition-43466</v>
      </c>
      <c r="G2408" s="11" t="s">
        <v>131</v>
      </c>
      <c r="H2408" s="11" t="s">
        <v>49</v>
      </c>
      <c r="I2408" s="11" t="s">
        <v>151</v>
      </c>
      <c r="J2408" s="11" t="s">
        <v>152</v>
      </c>
      <c r="K2408" s="11" t="str">
        <f>IFERROR(INDEX('EDC Component Dictionary'!$C$5:$C$37,MATCH('Rates Database'!J2408,'EDC Component Dictionary'!$B$5:$B$37,0)), "Energy Supply")</f>
        <v>Other</v>
      </c>
      <c r="L2408" s="12">
        <v>-7.2000000000000005E-4</v>
      </c>
      <c r="M2408" s="12"/>
    </row>
    <row r="2409" spans="1:13" x14ac:dyDescent="0.3">
      <c r="A2409" s="18">
        <v>2407</v>
      </c>
      <c r="B2409" s="18">
        <f t="shared" si="74"/>
        <v>2023</v>
      </c>
      <c r="C2409" s="17">
        <v>45261</v>
      </c>
      <c r="D2409" s="18" t="s">
        <v>130</v>
      </c>
      <c r="E2409" s="18" t="s">
        <v>36</v>
      </c>
      <c r="F2409" s="18" t="str">
        <f t="shared" si="75"/>
        <v>Unitil-Base Transmission-45261</v>
      </c>
      <c r="G2409" s="11" t="s">
        <v>131</v>
      </c>
      <c r="H2409" s="11" t="s">
        <v>49</v>
      </c>
      <c r="I2409" s="11" t="s">
        <v>153</v>
      </c>
      <c r="J2409" s="11" t="s">
        <v>154</v>
      </c>
      <c r="K2409" s="11" t="str">
        <f>IFERROR(INDEX('EDC Component Dictionary'!$C$5:$C$37,MATCH('Rates Database'!J2409,'EDC Component Dictionary'!$B$5:$B$37,0)), "Energy Supply")</f>
        <v>Transmission System</v>
      </c>
      <c r="L2409" s="12">
        <v>3.9399999999999999E-3</v>
      </c>
      <c r="M2409" s="12"/>
    </row>
    <row r="2410" spans="1:13" x14ac:dyDescent="0.3">
      <c r="A2410" s="18">
        <v>2408</v>
      </c>
      <c r="B2410" s="18">
        <f t="shared" si="74"/>
        <v>2023</v>
      </c>
      <c r="C2410" s="17">
        <v>45231</v>
      </c>
      <c r="D2410" s="18" t="s">
        <v>130</v>
      </c>
      <c r="E2410" s="18" t="s">
        <v>36</v>
      </c>
      <c r="F2410" s="18" t="str">
        <f t="shared" si="75"/>
        <v>Unitil-Base Transmission-45231</v>
      </c>
      <c r="G2410" s="11" t="s">
        <v>131</v>
      </c>
      <c r="H2410" s="11" t="s">
        <v>49</v>
      </c>
      <c r="I2410" s="11" t="s">
        <v>153</v>
      </c>
      <c r="J2410" s="11" t="s">
        <v>154</v>
      </c>
      <c r="K2410" s="11" t="str">
        <f>IFERROR(INDEX('EDC Component Dictionary'!$C$5:$C$37,MATCH('Rates Database'!J2410,'EDC Component Dictionary'!$B$5:$B$37,0)), "Energy Supply")</f>
        <v>Transmission System</v>
      </c>
      <c r="L2410" s="12">
        <v>3.9399999999999999E-3</v>
      </c>
      <c r="M2410" s="12"/>
    </row>
    <row r="2411" spans="1:13" x14ac:dyDescent="0.3">
      <c r="A2411" s="18">
        <v>2409</v>
      </c>
      <c r="B2411" s="18">
        <f t="shared" si="74"/>
        <v>2023</v>
      </c>
      <c r="C2411" s="17">
        <v>45200</v>
      </c>
      <c r="D2411" s="18" t="s">
        <v>130</v>
      </c>
      <c r="E2411" s="18" t="s">
        <v>36</v>
      </c>
      <c r="F2411" s="18" t="str">
        <f t="shared" si="75"/>
        <v>Unitil-Base Transmission-45200</v>
      </c>
      <c r="G2411" s="11" t="s">
        <v>131</v>
      </c>
      <c r="H2411" s="11" t="s">
        <v>49</v>
      </c>
      <c r="I2411" s="11" t="s">
        <v>153</v>
      </c>
      <c r="J2411" s="11" t="s">
        <v>154</v>
      </c>
      <c r="K2411" s="11" t="str">
        <f>IFERROR(INDEX('EDC Component Dictionary'!$C$5:$C$37,MATCH('Rates Database'!J2411,'EDC Component Dictionary'!$B$5:$B$37,0)), "Energy Supply")</f>
        <v>Transmission System</v>
      </c>
      <c r="L2411" s="12">
        <v>3.9399999999999999E-3</v>
      </c>
      <c r="M2411" s="12"/>
    </row>
    <row r="2412" spans="1:13" x14ac:dyDescent="0.3">
      <c r="A2412" s="18">
        <v>2410</v>
      </c>
      <c r="B2412" s="18">
        <f t="shared" si="74"/>
        <v>2023</v>
      </c>
      <c r="C2412" s="17">
        <v>45170</v>
      </c>
      <c r="D2412" s="18" t="s">
        <v>130</v>
      </c>
      <c r="E2412" s="18" t="s">
        <v>36</v>
      </c>
      <c r="F2412" s="18" t="str">
        <f t="shared" si="75"/>
        <v>Unitil-Base Transmission-45170</v>
      </c>
      <c r="G2412" s="11" t="s">
        <v>131</v>
      </c>
      <c r="H2412" s="11" t="s">
        <v>49</v>
      </c>
      <c r="I2412" s="11" t="s">
        <v>153</v>
      </c>
      <c r="J2412" s="11" t="s">
        <v>154</v>
      </c>
      <c r="K2412" s="11" t="str">
        <f>IFERROR(INDEX('EDC Component Dictionary'!$C$5:$C$37,MATCH('Rates Database'!J2412,'EDC Component Dictionary'!$B$5:$B$37,0)), "Energy Supply")</f>
        <v>Transmission System</v>
      </c>
      <c r="L2412" s="12">
        <v>3.9399999999999999E-3</v>
      </c>
      <c r="M2412" s="12"/>
    </row>
    <row r="2413" spans="1:13" x14ac:dyDescent="0.3">
      <c r="A2413" s="18">
        <v>2411</v>
      </c>
      <c r="B2413" s="18">
        <f t="shared" si="74"/>
        <v>2023</v>
      </c>
      <c r="C2413" s="17">
        <v>45139</v>
      </c>
      <c r="D2413" s="18" t="s">
        <v>130</v>
      </c>
      <c r="E2413" s="18" t="s">
        <v>36</v>
      </c>
      <c r="F2413" s="18" t="str">
        <f t="shared" si="75"/>
        <v>Unitil-Base Transmission-45139</v>
      </c>
      <c r="G2413" s="11" t="s">
        <v>131</v>
      </c>
      <c r="H2413" s="11" t="s">
        <v>49</v>
      </c>
      <c r="I2413" s="11" t="s">
        <v>153</v>
      </c>
      <c r="J2413" s="11" t="s">
        <v>154</v>
      </c>
      <c r="K2413" s="11" t="str">
        <f>IFERROR(INDEX('EDC Component Dictionary'!$C$5:$C$37,MATCH('Rates Database'!J2413,'EDC Component Dictionary'!$B$5:$B$37,0)), "Energy Supply")</f>
        <v>Transmission System</v>
      </c>
      <c r="L2413" s="12">
        <v>3.9399999999999999E-3</v>
      </c>
      <c r="M2413" s="12"/>
    </row>
    <row r="2414" spans="1:13" x14ac:dyDescent="0.3">
      <c r="A2414" s="18">
        <v>2412</v>
      </c>
      <c r="B2414" s="18">
        <f t="shared" si="74"/>
        <v>2023</v>
      </c>
      <c r="C2414" s="17">
        <v>45108</v>
      </c>
      <c r="D2414" s="18" t="s">
        <v>130</v>
      </c>
      <c r="E2414" s="18" t="s">
        <v>36</v>
      </c>
      <c r="F2414" s="18" t="str">
        <f t="shared" si="75"/>
        <v>Unitil-Base Transmission-45108</v>
      </c>
      <c r="G2414" s="11" t="s">
        <v>131</v>
      </c>
      <c r="H2414" s="11" t="s">
        <v>49</v>
      </c>
      <c r="I2414" s="11" t="s">
        <v>153</v>
      </c>
      <c r="J2414" s="11" t="s">
        <v>154</v>
      </c>
      <c r="K2414" s="11" t="str">
        <f>IFERROR(INDEX('EDC Component Dictionary'!$C$5:$C$37,MATCH('Rates Database'!J2414,'EDC Component Dictionary'!$B$5:$B$37,0)), "Energy Supply")</f>
        <v>Transmission System</v>
      </c>
      <c r="L2414" s="12">
        <v>3.9399999999999999E-3</v>
      </c>
      <c r="M2414" s="12"/>
    </row>
    <row r="2415" spans="1:13" x14ac:dyDescent="0.3">
      <c r="A2415" s="18">
        <v>2413</v>
      </c>
      <c r="B2415" s="18">
        <f t="shared" si="74"/>
        <v>2023</v>
      </c>
      <c r="C2415" s="17">
        <v>45078</v>
      </c>
      <c r="D2415" s="18" t="s">
        <v>130</v>
      </c>
      <c r="E2415" s="18" t="s">
        <v>36</v>
      </c>
      <c r="F2415" s="18" t="str">
        <f t="shared" si="75"/>
        <v>Unitil-Base Transmission-45078</v>
      </c>
      <c r="G2415" s="11" t="s">
        <v>131</v>
      </c>
      <c r="H2415" s="11" t="s">
        <v>49</v>
      </c>
      <c r="I2415" s="11" t="s">
        <v>153</v>
      </c>
      <c r="J2415" s="11" t="s">
        <v>154</v>
      </c>
      <c r="K2415" s="11" t="str">
        <f>IFERROR(INDEX('EDC Component Dictionary'!$C$5:$C$37,MATCH('Rates Database'!J2415,'EDC Component Dictionary'!$B$5:$B$37,0)), "Energy Supply")</f>
        <v>Transmission System</v>
      </c>
      <c r="L2415" s="12">
        <v>3.9399999999999999E-3</v>
      </c>
      <c r="M2415" s="12"/>
    </row>
    <row r="2416" spans="1:13" x14ac:dyDescent="0.3">
      <c r="A2416" s="18">
        <v>2414</v>
      </c>
      <c r="B2416" s="18">
        <f t="shared" si="74"/>
        <v>2023</v>
      </c>
      <c r="C2416" s="17">
        <v>45047</v>
      </c>
      <c r="D2416" s="18" t="s">
        <v>130</v>
      </c>
      <c r="E2416" s="18" t="s">
        <v>36</v>
      </c>
      <c r="F2416" s="18" t="str">
        <f t="shared" si="75"/>
        <v>Unitil-Base Transmission-45047</v>
      </c>
      <c r="G2416" s="11" t="s">
        <v>131</v>
      </c>
      <c r="H2416" s="11" t="s">
        <v>49</v>
      </c>
      <c r="I2416" s="11" t="s">
        <v>153</v>
      </c>
      <c r="J2416" s="11" t="s">
        <v>154</v>
      </c>
      <c r="K2416" s="11" t="str">
        <f>IFERROR(INDEX('EDC Component Dictionary'!$C$5:$C$37,MATCH('Rates Database'!J2416,'EDC Component Dictionary'!$B$5:$B$37,0)), "Energy Supply")</f>
        <v>Transmission System</v>
      </c>
      <c r="L2416" s="12">
        <v>3.9399999999999999E-3</v>
      </c>
      <c r="M2416" s="12"/>
    </row>
    <row r="2417" spans="1:13" x14ac:dyDescent="0.3">
      <c r="A2417" s="18">
        <v>2415</v>
      </c>
      <c r="B2417" s="18">
        <f t="shared" si="74"/>
        <v>2023</v>
      </c>
      <c r="C2417" s="17">
        <v>45017</v>
      </c>
      <c r="D2417" s="18" t="s">
        <v>130</v>
      </c>
      <c r="E2417" s="18" t="s">
        <v>36</v>
      </c>
      <c r="F2417" s="18" t="str">
        <f t="shared" si="75"/>
        <v>Unitil-Base Transmission-45017</v>
      </c>
      <c r="G2417" s="11" t="s">
        <v>131</v>
      </c>
      <c r="H2417" s="11" t="s">
        <v>49</v>
      </c>
      <c r="I2417" s="11" t="s">
        <v>153</v>
      </c>
      <c r="J2417" s="11" t="s">
        <v>154</v>
      </c>
      <c r="K2417" s="11" t="str">
        <f>IFERROR(INDEX('EDC Component Dictionary'!$C$5:$C$37,MATCH('Rates Database'!J2417,'EDC Component Dictionary'!$B$5:$B$37,0)), "Energy Supply")</f>
        <v>Transmission System</v>
      </c>
      <c r="L2417" s="12">
        <v>3.9399999999999999E-3</v>
      </c>
      <c r="M2417" s="12"/>
    </row>
    <row r="2418" spans="1:13" x14ac:dyDescent="0.3">
      <c r="A2418" s="18">
        <v>2416</v>
      </c>
      <c r="B2418" s="18">
        <f t="shared" si="74"/>
        <v>2023</v>
      </c>
      <c r="C2418" s="17">
        <v>44986</v>
      </c>
      <c r="D2418" s="18" t="s">
        <v>130</v>
      </c>
      <c r="E2418" s="18" t="s">
        <v>36</v>
      </c>
      <c r="F2418" s="18" t="str">
        <f t="shared" si="75"/>
        <v>Unitil-Base Transmission-44986</v>
      </c>
      <c r="G2418" s="11" t="s">
        <v>131</v>
      </c>
      <c r="H2418" s="11" t="s">
        <v>49</v>
      </c>
      <c r="I2418" s="11" t="s">
        <v>153</v>
      </c>
      <c r="J2418" s="11" t="s">
        <v>154</v>
      </c>
      <c r="K2418" s="11" t="str">
        <f>IFERROR(INDEX('EDC Component Dictionary'!$C$5:$C$37,MATCH('Rates Database'!J2418,'EDC Component Dictionary'!$B$5:$B$37,0)), "Energy Supply")</f>
        <v>Transmission System</v>
      </c>
      <c r="L2418" s="12">
        <v>3.9399999999999999E-3</v>
      </c>
      <c r="M2418" s="12"/>
    </row>
    <row r="2419" spans="1:13" x14ac:dyDescent="0.3">
      <c r="A2419" s="18">
        <v>2417</v>
      </c>
      <c r="B2419" s="18">
        <f t="shared" si="74"/>
        <v>2023</v>
      </c>
      <c r="C2419" s="17">
        <v>44958</v>
      </c>
      <c r="D2419" s="18" t="s">
        <v>130</v>
      </c>
      <c r="E2419" s="18" t="s">
        <v>36</v>
      </c>
      <c r="F2419" s="18" t="str">
        <f t="shared" si="75"/>
        <v>Unitil-Base Transmission-44958</v>
      </c>
      <c r="G2419" s="11" t="s">
        <v>131</v>
      </c>
      <c r="H2419" s="11" t="s">
        <v>49</v>
      </c>
      <c r="I2419" s="11" t="s">
        <v>153</v>
      </c>
      <c r="J2419" s="11" t="s">
        <v>154</v>
      </c>
      <c r="K2419" s="11" t="str">
        <f>IFERROR(INDEX('EDC Component Dictionary'!$C$5:$C$37,MATCH('Rates Database'!J2419,'EDC Component Dictionary'!$B$5:$B$37,0)), "Energy Supply")</f>
        <v>Transmission System</v>
      </c>
      <c r="L2419" s="12">
        <v>3.9399999999999999E-3</v>
      </c>
      <c r="M2419" s="12"/>
    </row>
    <row r="2420" spans="1:13" x14ac:dyDescent="0.3">
      <c r="A2420" s="18">
        <v>2418</v>
      </c>
      <c r="B2420" s="18">
        <f t="shared" si="74"/>
        <v>2023</v>
      </c>
      <c r="C2420" s="17">
        <v>44927</v>
      </c>
      <c r="D2420" s="18" t="s">
        <v>130</v>
      </c>
      <c r="E2420" s="18" t="s">
        <v>36</v>
      </c>
      <c r="F2420" s="18" t="str">
        <f t="shared" si="75"/>
        <v>Unitil-Base Transmission-44927</v>
      </c>
      <c r="G2420" s="11" t="s">
        <v>131</v>
      </c>
      <c r="H2420" s="11" t="s">
        <v>49</v>
      </c>
      <c r="I2420" s="11" t="s">
        <v>153</v>
      </c>
      <c r="J2420" s="11" t="s">
        <v>154</v>
      </c>
      <c r="K2420" s="11" t="str">
        <f>IFERROR(INDEX('EDC Component Dictionary'!$C$5:$C$37,MATCH('Rates Database'!J2420,'EDC Component Dictionary'!$B$5:$B$37,0)), "Energy Supply")</f>
        <v>Transmission System</v>
      </c>
      <c r="L2420" s="12">
        <v>3.9399999999999999E-3</v>
      </c>
      <c r="M2420" s="12"/>
    </row>
    <row r="2421" spans="1:13" x14ac:dyDescent="0.3">
      <c r="A2421" s="18">
        <v>2419</v>
      </c>
      <c r="B2421" s="18">
        <f t="shared" si="74"/>
        <v>2022</v>
      </c>
      <c r="C2421" s="17">
        <v>44896</v>
      </c>
      <c r="D2421" s="18" t="s">
        <v>130</v>
      </c>
      <c r="E2421" s="18" t="s">
        <v>36</v>
      </c>
      <c r="F2421" s="18" t="str">
        <f t="shared" si="75"/>
        <v>Unitil-Base Transmission-44896</v>
      </c>
      <c r="G2421" s="11" t="s">
        <v>131</v>
      </c>
      <c r="H2421" s="11" t="s">
        <v>49</v>
      </c>
      <c r="I2421" s="11" t="s">
        <v>153</v>
      </c>
      <c r="J2421" s="11" t="s">
        <v>154</v>
      </c>
      <c r="K2421" s="11" t="str">
        <f>IFERROR(INDEX('EDC Component Dictionary'!$C$5:$C$37,MATCH('Rates Database'!J2421,'EDC Component Dictionary'!$B$5:$B$37,0)), "Energy Supply")</f>
        <v>Transmission System</v>
      </c>
      <c r="L2421" s="12">
        <v>3.9399999999999999E-3</v>
      </c>
      <c r="M2421" s="12"/>
    </row>
    <row r="2422" spans="1:13" x14ac:dyDescent="0.3">
      <c r="A2422" s="18">
        <v>2420</v>
      </c>
      <c r="B2422" s="18">
        <f t="shared" si="74"/>
        <v>2022</v>
      </c>
      <c r="C2422" s="17">
        <v>44866</v>
      </c>
      <c r="D2422" s="18" t="s">
        <v>130</v>
      </c>
      <c r="E2422" s="18" t="s">
        <v>36</v>
      </c>
      <c r="F2422" s="18" t="str">
        <f t="shared" si="75"/>
        <v>Unitil-Base Transmission-44866</v>
      </c>
      <c r="G2422" s="11" t="s">
        <v>131</v>
      </c>
      <c r="H2422" s="11" t="s">
        <v>49</v>
      </c>
      <c r="I2422" s="11" t="s">
        <v>153</v>
      </c>
      <c r="J2422" s="11" t="s">
        <v>154</v>
      </c>
      <c r="K2422" s="11" t="str">
        <f>IFERROR(INDEX('EDC Component Dictionary'!$C$5:$C$37,MATCH('Rates Database'!J2422,'EDC Component Dictionary'!$B$5:$B$37,0)), "Energy Supply")</f>
        <v>Transmission System</v>
      </c>
      <c r="L2422" s="12">
        <v>3.9399999999999999E-3</v>
      </c>
      <c r="M2422" s="12"/>
    </row>
    <row r="2423" spans="1:13" x14ac:dyDescent="0.3">
      <c r="A2423" s="18">
        <v>2421</v>
      </c>
      <c r="B2423" s="18">
        <f t="shared" si="74"/>
        <v>2022</v>
      </c>
      <c r="C2423" s="17">
        <v>44835</v>
      </c>
      <c r="D2423" s="18" t="s">
        <v>130</v>
      </c>
      <c r="E2423" s="18" t="s">
        <v>36</v>
      </c>
      <c r="F2423" s="18" t="str">
        <f t="shared" si="75"/>
        <v>Unitil-Base Transmission-44835</v>
      </c>
      <c r="G2423" s="11" t="s">
        <v>131</v>
      </c>
      <c r="H2423" s="11" t="s">
        <v>49</v>
      </c>
      <c r="I2423" s="11" t="s">
        <v>153</v>
      </c>
      <c r="J2423" s="11" t="s">
        <v>154</v>
      </c>
      <c r="K2423" s="11" t="str">
        <f>IFERROR(INDEX('EDC Component Dictionary'!$C$5:$C$37,MATCH('Rates Database'!J2423,'EDC Component Dictionary'!$B$5:$B$37,0)), "Energy Supply")</f>
        <v>Transmission System</v>
      </c>
      <c r="L2423" s="12">
        <v>3.9399999999999999E-3</v>
      </c>
      <c r="M2423" s="12"/>
    </row>
    <row r="2424" spans="1:13" x14ac:dyDescent="0.3">
      <c r="A2424" s="18">
        <v>2422</v>
      </c>
      <c r="B2424" s="18">
        <f t="shared" si="74"/>
        <v>2022</v>
      </c>
      <c r="C2424" s="17">
        <v>44805</v>
      </c>
      <c r="D2424" s="18" t="s">
        <v>130</v>
      </c>
      <c r="E2424" s="18" t="s">
        <v>36</v>
      </c>
      <c r="F2424" s="18" t="str">
        <f t="shared" si="75"/>
        <v>Unitil-Base Transmission-44805</v>
      </c>
      <c r="G2424" s="11" t="s">
        <v>131</v>
      </c>
      <c r="H2424" s="11" t="s">
        <v>49</v>
      </c>
      <c r="I2424" s="11" t="s">
        <v>153</v>
      </c>
      <c r="J2424" s="11" t="s">
        <v>154</v>
      </c>
      <c r="K2424" s="11" t="str">
        <f>IFERROR(INDEX('EDC Component Dictionary'!$C$5:$C$37,MATCH('Rates Database'!J2424,'EDC Component Dictionary'!$B$5:$B$37,0)), "Energy Supply")</f>
        <v>Transmission System</v>
      </c>
      <c r="L2424" s="12">
        <v>3.9399999999999999E-3</v>
      </c>
      <c r="M2424" s="12"/>
    </row>
    <row r="2425" spans="1:13" x14ac:dyDescent="0.3">
      <c r="A2425" s="18">
        <v>2423</v>
      </c>
      <c r="B2425" s="18">
        <f t="shared" si="74"/>
        <v>2022</v>
      </c>
      <c r="C2425" s="17">
        <v>44774</v>
      </c>
      <c r="D2425" s="18" t="s">
        <v>130</v>
      </c>
      <c r="E2425" s="18" t="s">
        <v>36</v>
      </c>
      <c r="F2425" s="18" t="str">
        <f t="shared" si="75"/>
        <v>Unitil-Base Transmission-44774</v>
      </c>
      <c r="G2425" s="11" t="s">
        <v>131</v>
      </c>
      <c r="H2425" s="11" t="s">
        <v>49</v>
      </c>
      <c r="I2425" s="11" t="s">
        <v>153</v>
      </c>
      <c r="J2425" s="11" t="s">
        <v>154</v>
      </c>
      <c r="K2425" s="11" t="str">
        <f>IFERROR(INDEX('EDC Component Dictionary'!$C$5:$C$37,MATCH('Rates Database'!J2425,'EDC Component Dictionary'!$B$5:$B$37,0)), "Energy Supply")</f>
        <v>Transmission System</v>
      </c>
      <c r="L2425" s="12">
        <v>3.9399999999999999E-3</v>
      </c>
      <c r="M2425" s="12"/>
    </row>
    <row r="2426" spans="1:13" x14ac:dyDescent="0.3">
      <c r="A2426" s="18">
        <v>2424</v>
      </c>
      <c r="B2426" s="18">
        <f t="shared" si="74"/>
        <v>2022</v>
      </c>
      <c r="C2426" s="17">
        <v>44743</v>
      </c>
      <c r="D2426" s="18" t="s">
        <v>130</v>
      </c>
      <c r="E2426" s="18" t="s">
        <v>36</v>
      </c>
      <c r="F2426" s="18" t="str">
        <f t="shared" si="75"/>
        <v>Unitil-Base Transmission-44743</v>
      </c>
      <c r="G2426" s="11" t="s">
        <v>131</v>
      </c>
      <c r="H2426" s="11" t="s">
        <v>49</v>
      </c>
      <c r="I2426" s="11" t="s">
        <v>153</v>
      </c>
      <c r="J2426" s="11" t="s">
        <v>154</v>
      </c>
      <c r="K2426" s="11" t="str">
        <f>IFERROR(INDEX('EDC Component Dictionary'!$C$5:$C$37,MATCH('Rates Database'!J2426,'EDC Component Dictionary'!$B$5:$B$37,0)), "Energy Supply")</f>
        <v>Transmission System</v>
      </c>
      <c r="L2426" s="12">
        <v>3.9399999999999999E-3</v>
      </c>
      <c r="M2426" s="12"/>
    </row>
    <row r="2427" spans="1:13" x14ac:dyDescent="0.3">
      <c r="A2427" s="18">
        <v>2425</v>
      </c>
      <c r="B2427" s="18">
        <f t="shared" si="74"/>
        <v>2022</v>
      </c>
      <c r="C2427" s="17">
        <v>44713</v>
      </c>
      <c r="D2427" s="18" t="s">
        <v>130</v>
      </c>
      <c r="E2427" s="18" t="s">
        <v>36</v>
      </c>
      <c r="F2427" s="18" t="str">
        <f t="shared" si="75"/>
        <v>Unitil-Base Transmission-44713</v>
      </c>
      <c r="G2427" s="11" t="s">
        <v>131</v>
      </c>
      <c r="H2427" s="11" t="s">
        <v>49</v>
      </c>
      <c r="I2427" s="11" t="s">
        <v>153</v>
      </c>
      <c r="J2427" s="11" t="s">
        <v>154</v>
      </c>
      <c r="K2427" s="11" t="str">
        <f>IFERROR(INDEX('EDC Component Dictionary'!$C$5:$C$37,MATCH('Rates Database'!J2427,'EDC Component Dictionary'!$B$5:$B$37,0)), "Energy Supply")</f>
        <v>Transmission System</v>
      </c>
      <c r="L2427" s="12">
        <v>3.9399999999999999E-3</v>
      </c>
      <c r="M2427" s="12"/>
    </row>
    <row r="2428" spans="1:13" x14ac:dyDescent="0.3">
      <c r="A2428" s="18">
        <v>2426</v>
      </c>
      <c r="B2428" s="18">
        <f t="shared" si="74"/>
        <v>2022</v>
      </c>
      <c r="C2428" s="17">
        <v>44682</v>
      </c>
      <c r="D2428" s="18" t="s">
        <v>130</v>
      </c>
      <c r="E2428" s="18" t="s">
        <v>36</v>
      </c>
      <c r="F2428" s="18" t="str">
        <f t="shared" si="75"/>
        <v>Unitil-Base Transmission-44682</v>
      </c>
      <c r="G2428" s="11" t="s">
        <v>131</v>
      </c>
      <c r="H2428" s="11" t="s">
        <v>49</v>
      </c>
      <c r="I2428" s="11" t="s">
        <v>153</v>
      </c>
      <c r="J2428" s="11" t="s">
        <v>154</v>
      </c>
      <c r="K2428" s="11" t="str">
        <f>IFERROR(INDEX('EDC Component Dictionary'!$C$5:$C$37,MATCH('Rates Database'!J2428,'EDC Component Dictionary'!$B$5:$B$37,0)), "Energy Supply")</f>
        <v>Transmission System</v>
      </c>
      <c r="L2428" s="12">
        <v>3.9399999999999999E-3</v>
      </c>
      <c r="M2428" s="12"/>
    </row>
    <row r="2429" spans="1:13" x14ac:dyDescent="0.3">
      <c r="A2429" s="18">
        <v>2427</v>
      </c>
      <c r="B2429" s="18">
        <f t="shared" si="74"/>
        <v>2022</v>
      </c>
      <c r="C2429" s="17">
        <v>44652</v>
      </c>
      <c r="D2429" s="18" t="s">
        <v>130</v>
      </c>
      <c r="E2429" s="18" t="s">
        <v>36</v>
      </c>
      <c r="F2429" s="18" t="str">
        <f t="shared" si="75"/>
        <v>Unitil-Base Transmission-44652</v>
      </c>
      <c r="G2429" s="11" t="s">
        <v>131</v>
      </c>
      <c r="H2429" s="11" t="s">
        <v>49</v>
      </c>
      <c r="I2429" s="11" t="s">
        <v>153</v>
      </c>
      <c r="J2429" s="11" t="s">
        <v>154</v>
      </c>
      <c r="K2429" s="11" t="str">
        <f>IFERROR(INDEX('EDC Component Dictionary'!$C$5:$C$37,MATCH('Rates Database'!J2429,'EDC Component Dictionary'!$B$5:$B$37,0)), "Energy Supply")</f>
        <v>Transmission System</v>
      </c>
      <c r="L2429" s="12">
        <v>3.9399999999999999E-3</v>
      </c>
      <c r="M2429" s="12"/>
    </row>
    <row r="2430" spans="1:13" x14ac:dyDescent="0.3">
      <c r="A2430" s="18">
        <v>2428</v>
      </c>
      <c r="B2430" s="18">
        <f t="shared" si="74"/>
        <v>2022</v>
      </c>
      <c r="C2430" s="17">
        <v>44621</v>
      </c>
      <c r="D2430" s="18" t="s">
        <v>130</v>
      </c>
      <c r="E2430" s="18" t="s">
        <v>36</v>
      </c>
      <c r="F2430" s="18" t="str">
        <f t="shared" si="75"/>
        <v>Unitil-Base Transmission-44621</v>
      </c>
      <c r="G2430" s="11" t="s">
        <v>131</v>
      </c>
      <c r="H2430" s="11" t="s">
        <v>49</v>
      </c>
      <c r="I2430" s="11" t="s">
        <v>153</v>
      </c>
      <c r="J2430" s="11" t="s">
        <v>154</v>
      </c>
      <c r="K2430" s="11" t="str">
        <f>IFERROR(INDEX('EDC Component Dictionary'!$C$5:$C$37,MATCH('Rates Database'!J2430,'EDC Component Dictionary'!$B$5:$B$37,0)), "Energy Supply")</f>
        <v>Transmission System</v>
      </c>
      <c r="L2430" s="12">
        <v>3.9399999999999999E-3</v>
      </c>
      <c r="M2430" s="12"/>
    </row>
    <row r="2431" spans="1:13" x14ac:dyDescent="0.3">
      <c r="A2431" s="18">
        <v>2429</v>
      </c>
      <c r="B2431" s="18">
        <f t="shared" si="74"/>
        <v>2022</v>
      </c>
      <c r="C2431" s="17">
        <v>44593</v>
      </c>
      <c r="D2431" s="18" t="s">
        <v>130</v>
      </c>
      <c r="E2431" s="18" t="s">
        <v>36</v>
      </c>
      <c r="F2431" s="18" t="str">
        <f t="shared" si="75"/>
        <v>Unitil-Base Transmission-44593</v>
      </c>
      <c r="G2431" s="11" t="s">
        <v>131</v>
      </c>
      <c r="H2431" s="11" t="s">
        <v>49</v>
      </c>
      <c r="I2431" s="11" t="s">
        <v>153</v>
      </c>
      <c r="J2431" s="11" t="s">
        <v>154</v>
      </c>
      <c r="K2431" s="11" t="str">
        <f>IFERROR(INDEX('EDC Component Dictionary'!$C$5:$C$37,MATCH('Rates Database'!J2431,'EDC Component Dictionary'!$B$5:$B$37,0)), "Energy Supply")</f>
        <v>Transmission System</v>
      </c>
      <c r="L2431" s="12">
        <v>3.9399999999999999E-3</v>
      </c>
      <c r="M2431" s="12"/>
    </row>
    <row r="2432" spans="1:13" x14ac:dyDescent="0.3">
      <c r="A2432" s="18">
        <v>2430</v>
      </c>
      <c r="B2432" s="18">
        <f t="shared" si="74"/>
        <v>2022</v>
      </c>
      <c r="C2432" s="17">
        <v>44562</v>
      </c>
      <c r="D2432" s="18" t="s">
        <v>130</v>
      </c>
      <c r="E2432" s="18" t="s">
        <v>36</v>
      </c>
      <c r="F2432" s="18" t="str">
        <f t="shared" si="75"/>
        <v>Unitil-Base Transmission-44562</v>
      </c>
      <c r="G2432" s="11" t="s">
        <v>131</v>
      </c>
      <c r="H2432" s="11" t="s">
        <v>49</v>
      </c>
      <c r="I2432" s="11" t="s">
        <v>153</v>
      </c>
      <c r="J2432" s="11" t="s">
        <v>154</v>
      </c>
      <c r="K2432" s="11" t="str">
        <f>IFERROR(INDEX('EDC Component Dictionary'!$C$5:$C$37,MATCH('Rates Database'!J2432,'EDC Component Dictionary'!$B$5:$B$37,0)), "Energy Supply")</f>
        <v>Transmission System</v>
      </c>
      <c r="L2432" s="12">
        <v>3.9399999999999999E-3</v>
      </c>
      <c r="M2432" s="12"/>
    </row>
    <row r="2433" spans="1:13" x14ac:dyDescent="0.3">
      <c r="A2433" s="18">
        <v>2431</v>
      </c>
      <c r="B2433" s="18">
        <f t="shared" si="74"/>
        <v>2021</v>
      </c>
      <c r="C2433" s="17">
        <v>44531</v>
      </c>
      <c r="D2433" s="18" t="s">
        <v>130</v>
      </c>
      <c r="E2433" s="18" t="s">
        <v>36</v>
      </c>
      <c r="F2433" s="18" t="str">
        <f t="shared" si="75"/>
        <v>Unitil-Base Transmission-44531</v>
      </c>
      <c r="G2433" s="11" t="s">
        <v>131</v>
      </c>
      <c r="H2433" s="11" t="s">
        <v>49</v>
      </c>
      <c r="I2433" s="11" t="s">
        <v>153</v>
      </c>
      <c r="J2433" s="11" t="s">
        <v>154</v>
      </c>
      <c r="K2433" s="11" t="str">
        <f>IFERROR(INDEX('EDC Component Dictionary'!$C$5:$C$37,MATCH('Rates Database'!J2433,'EDC Component Dictionary'!$B$5:$B$37,0)), "Energy Supply")</f>
        <v>Transmission System</v>
      </c>
      <c r="L2433" s="12">
        <v>3.9399999999999999E-3</v>
      </c>
      <c r="M2433" s="12"/>
    </row>
    <row r="2434" spans="1:13" x14ac:dyDescent="0.3">
      <c r="A2434" s="18">
        <v>2432</v>
      </c>
      <c r="B2434" s="18">
        <f t="shared" si="74"/>
        <v>2021</v>
      </c>
      <c r="C2434" s="17">
        <v>44501</v>
      </c>
      <c r="D2434" s="18" t="s">
        <v>130</v>
      </c>
      <c r="E2434" s="18" t="s">
        <v>36</v>
      </c>
      <c r="F2434" s="18" t="str">
        <f t="shared" si="75"/>
        <v>Unitil-Base Transmission-44501</v>
      </c>
      <c r="G2434" s="11" t="s">
        <v>131</v>
      </c>
      <c r="H2434" s="11" t="s">
        <v>49</v>
      </c>
      <c r="I2434" s="11" t="s">
        <v>153</v>
      </c>
      <c r="J2434" s="11" t="s">
        <v>154</v>
      </c>
      <c r="K2434" s="11" t="str">
        <f>IFERROR(INDEX('EDC Component Dictionary'!$C$5:$C$37,MATCH('Rates Database'!J2434,'EDC Component Dictionary'!$B$5:$B$37,0)), "Energy Supply")</f>
        <v>Transmission System</v>
      </c>
      <c r="L2434" s="12">
        <v>3.9399999999999999E-3</v>
      </c>
      <c r="M2434" s="12"/>
    </row>
    <row r="2435" spans="1:13" x14ac:dyDescent="0.3">
      <c r="A2435" s="18">
        <v>2433</v>
      </c>
      <c r="B2435" s="18">
        <f t="shared" ref="B2435:B2498" si="76">YEAR(C2435)</f>
        <v>2021</v>
      </c>
      <c r="C2435" s="17">
        <v>44470</v>
      </c>
      <c r="D2435" s="18" t="s">
        <v>130</v>
      </c>
      <c r="E2435" s="18" t="s">
        <v>36</v>
      </c>
      <c r="F2435" s="18" t="str">
        <f t="shared" si="75"/>
        <v>Unitil-Base Transmission-44470</v>
      </c>
      <c r="G2435" s="11" t="s">
        <v>131</v>
      </c>
      <c r="H2435" s="11" t="s">
        <v>49</v>
      </c>
      <c r="I2435" s="11" t="s">
        <v>153</v>
      </c>
      <c r="J2435" s="11" t="s">
        <v>154</v>
      </c>
      <c r="K2435" s="11" t="str">
        <f>IFERROR(INDEX('EDC Component Dictionary'!$C$5:$C$37,MATCH('Rates Database'!J2435,'EDC Component Dictionary'!$B$5:$B$37,0)), "Energy Supply")</f>
        <v>Transmission System</v>
      </c>
      <c r="L2435" s="12">
        <v>3.9399999999999999E-3</v>
      </c>
      <c r="M2435" s="12"/>
    </row>
    <row r="2436" spans="1:13" x14ac:dyDescent="0.3">
      <c r="A2436" s="18">
        <v>2434</v>
      </c>
      <c r="B2436" s="18">
        <f t="shared" si="76"/>
        <v>2021</v>
      </c>
      <c r="C2436" s="17">
        <v>44440</v>
      </c>
      <c r="D2436" s="18" t="s">
        <v>130</v>
      </c>
      <c r="E2436" s="18" t="s">
        <v>36</v>
      </c>
      <c r="F2436" s="18" t="str">
        <f t="shared" ref="F2436:F2499" si="77">_xlfn.CONCAT(E2436,"-",J2436,"-",C2436)</f>
        <v>Unitil-Base Transmission-44440</v>
      </c>
      <c r="G2436" s="11" t="s">
        <v>131</v>
      </c>
      <c r="H2436" s="11" t="s">
        <v>49</v>
      </c>
      <c r="I2436" s="11" t="s">
        <v>153</v>
      </c>
      <c r="J2436" s="11" t="s">
        <v>154</v>
      </c>
      <c r="K2436" s="11" t="str">
        <f>IFERROR(INDEX('EDC Component Dictionary'!$C$5:$C$37,MATCH('Rates Database'!J2436,'EDC Component Dictionary'!$B$5:$B$37,0)), "Energy Supply")</f>
        <v>Transmission System</v>
      </c>
      <c r="L2436" s="12">
        <v>3.9399999999999999E-3</v>
      </c>
      <c r="M2436" s="12"/>
    </row>
    <row r="2437" spans="1:13" x14ac:dyDescent="0.3">
      <c r="A2437" s="18">
        <v>2435</v>
      </c>
      <c r="B2437" s="18">
        <f t="shared" si="76"/>
        <v>2021</v>
      </c>
      <c r="C2437" s="17">
        <v>44409</v>
      </c>
      <c r="D2437" s="18" t="s">
        <v>130</v>
      </c>
      <c r="E2437" s="18" t="s">
        <v>36</v>
      </c>
      <c r="F2437" s="18" t="str">
        <f t="shared" si="77"/>
        <v>Unitil-Base Transmission-44409</v>
      </c>
      <c r="G2437" s="11" t="s">
        <v>131</v>
      </c>
      <c r="H2437" s="11" t="s">
        <v>49</v>
      </c>
      <c r="I2437" s="11" t="s">
        <v>153</v>
      </c>
      <c r="J2437" s="11" t="s">
        <v>154</v>
      </c>
      <c r="K2437" s="11" t="str">
        <f>IFERROR(INDEX('EDC Component Dictionary'!$C$5:$C$37,MATCH('Rates Database'!J2437,'EDC Component Dictionary'!$B$5:$B$37,0)), "Energy Supply")</f>
        <v>Transmission System</v>
      </c>
      <c r="L2437" s="12">
        <v>3.9399999999999999E-3</v>
      </c>
      <c r="M2437" s="12"/>
    </row>
    <row r="2438" spans="1:13" x14ac:dyDescent="0.3">
      <c r="A2438" s="18">
        <v>2436</v>
      </c>
      <c r="B2438" s="18">
        <f t="shared" si="76"/>
        <v>2021</v>
      </c>
      <c r="C2438" s="17">
        <v>44378</v>
      </c>
      <c r="D2438" s="18" t="s">
        <v>130</v>
      </c>
      <c r="E2438" s="18" t="s">
        <v>36</v>
      </c>
      <c r="F2438" s="18" t="str">
        <f t="shared" si="77"/>
        <v>Unitil-Base Transmission-44378</v>
      </c>
      <c r="G2438" s="11" t="s">
        <v>131</v>
      </c>
      <c r="H2438" s="11" t="s">
        <v>49</v>
      </c>
      <c r="I2438" s="11" t="s">
        <v>153</v>
      </c>
      <c r="J2438" s="11" t="s">
        <v>154</v>
      </c>
      <c r="K2438" s="11" t="str">
        <f>IFERROR(INDEX('EDC Component Dictionary'!$C$5:$C$37,MATCH('Rates Database'!J2438,'EDC Component Dictionary'!$B$5:$B$37,0)), "Energy Supply")</f>
        <v>Transmission System</v>
      </c>
      <c r="L2438" s="12">
        <v>3.9399999999999999E-3</v>
      </c>
      <c r="M2438" s="12"/>
    </row>
    <row r="2439" spans="1:13" x14ac:dyDescent="0.3">
      <c r="A2439" s="18">
        <v>2437</v>
      </c>
      <c r="B2439" s="18">
        <f t="shared" si="76"/>
        <v>2021</v>
      </c>
      <c r="C2439" s="17">
        <v>44348</v>
      </c>
      <c r="D2439" s="18" t="s">
        <v>130</v>
      </c>
      <c r="E2439" s="18" t="s">
        <v>36</v>
      </c>
      <c r="F2439" s="18" t="str">
        <f t="shared" si="77"/>
        <v>Unitil-Base Transmission-44348</v>
      </c>
      <c r="G2439" s="11" t="s">
        <v>131</v>
      </c>
      <c r="H2439" s="11" t="s">
        <v>49</v>
      </c>
      <c r="I2439" s="11" t="s">
        <v>153</v>
      </c>
      <c r="J2439" s="11" t="s">
        <v>154</v>
      </c>
      <c r="K2439" s="11" t="str">
        <f>IFERROR(INDEX('EDC Component Dictionary'!$C$5:$C$37,MATCH('Rates Database'!J2439,'EDC Component Dictionary'!$B$5:$B$37,0)), "Energy Supply")</f>
        <v>Transmission System</v>
      </c>
      <c r="L2439" s="12">
        <v>3.9399999999999999E-3</v>
      </c>
      <c r="M2439" s="12"/>
    </row>
    <row r="2440" spans="1:13" x14ac:dyDescent="0.3">
      <c r="A2440" s="18">
        <v>2438</v>
      </c>
      <c r="B2440" s="18">
        <f t="shared" si="76"/>
        <v>2021</v>
      </c>
      <c r="C2440" s="17">
        <v>44317</v>
      </c>
      <c r="D2440" s="18" t="s">
        <v>130</v>
      </c>
      <c r="E2440" s="18" t="s">
        <v>36</v>
      </c>
      <c r="F2440" s="18" t="str">
        <f t="shared" si="77"/>
        <v>Unitil-Base Transmission-44317</v>
      </c>
      <c r="G2440" s="11" t="s">
        <v>131</v>
      </c>
      <c r="H2440" s="11" t="s">
        <v>49</v>
      </c>
      <c r="I2440" s="11" t="s">
        <v>153</v>
      </c>
      <c r="J2440" s="11" t="s">
        <v>154</v>
      </c>
      <c r="K2440" s="11" t="str">
        <f>IFERROR(INDEX('EDC Component Dictionary'!$C$5:$C$37,MATCH('Rates Database'!J2440,'EDC Component Dictionary'!$B$5:$B$37,0)), "Energy Supply")</f>
        <v>Transmission System</v>
      </c>
      <c r="L2440" s="12">
        <v>3.9399999999999999E-3</v>
      </c>
      <c r="M2440" s="12"/>
    </row>
    <row r="2441" spans="1:13" x14ac:dyDescent="0.3">
      <c r="A2441" s="18">
        <v>2439</v>
      </c>
      <c r="B2441" s="18">
        <f t="shared" si="76"/>
        <v>2021</v>
      </c>
      <c r="C2441" s="17">
        <v>44287</v>
      </c>
      <c r="D2441" s="18" t="s">
        <v>130</v>
      </c>
      <c r="E2441" s="18" t="s">
        <v>36</v>
      </c>
      <c r="F2441" s="18" t="str">
        <f t="shared" si="77"/>
        <v>Unitil-Base Transmission-44287</v>
      </c>
      <c r="G2441" s="11" t="s">
        <v>131</v>
      </c>
      <c r="H2441" s="11" t="s">
        <v>49</v>
      </c>
      <c r="I2441" s="11" t="s">
        <v>153</v>
      </c>
      <c r="J2441" s="11" t="s">
        <v>154</v>
      </c>
      <c r="K2441" s="11" t="str">
        <f>IFERROR(INDEX('EDC Component Dictionary'!$C$5:$C$37,MATCH('Rates Database'!J2441,'EDC Component Dictionary'!$B$5:$B$37,0)), "Energy Supply")</f>
        <v>Transmission System</v>
      </c>
      <c r="L2441" s="12">
        <v>3.9399999999999999E-3</v>
      </c>
      <c r="M2441" s="12"/>
    </row>
    <row r="2442" spans="1:13" x14ac:dyDescent="0.3">
      <c r="A2442" s="18">
        <v>2440</v>
      </c>
      <c r="B2442" s="18">
        <f t="shared" si="76"/>
        <v>2021</v>
      </c>
      <c r="C2442" s="17">
        <v>44256</v>
      </c>
      <c r="D2442" s="18" t="s">
        <v>130</v>
      </c>
      <c r="E2442" s="18" t="s">
        <v>36</v>
      </c>
      <c r="F2442" s="18" t="str">
        <f t="shared" si="77"/>
        <v>Unitil-Base Transmission-44256</v>
      </c>
      <c r="G2442" s="11" t="s">
        <v>131</v>
      </c>
      <c r="H2442" s="11" t="s">
        <v>49</v>
      </c>
      <c r="I2442" s="11" t="s">
        <v>153</v>
      </c>
      <c r="J2442" s="11" t="s">
        <v>154</v>
      </c>
      <c r="K2442" s="11" t="str">
        <f>IFERROR(INDEX('EDC Component Dictionary'!$C$5:$C$37,MATCH('Rates Database'!J2442,'EDC Component Dictionary'!$B$5:$B$37,0)), "Energy Supply")</f>
        <v>Transmission System</v>
      </c>
      <c r="L2442" s="12">
        <v>3.9399999999999999E-3</v>
      </c>
      <c r="M2442" s="12"/>
    </row>
    <row r="2443" spans="1:13" x14ac:dyDescent="0.3">
      <c r="A2443" s="18">
        <v>2441</v>
      </c>
      <c r="B2443" s="18">
        <f t="shared" si="76"/>
        <v>2021</v>
      </c>
      <c r="C2443" s="17">
        <v>44228</v>
      </c>
      <c r="D2443" s="18" t="s">
        <v>130</v>
      </c>
      <c r="E2443" s="18" t="s">
        <v>36</v>
      </c>
      <c r="F2443" s="18" t="str">
        <f t="shared" si="77"/>
        <v>Unitil-Base Transmission-44228</v>
      </c>
      <c r="G2443" s="11" t="s">
        <v>131</v>
      </c>
      <c r="H2443" s="11" t="s">
        <v>49</v>
      </c>
      <c r="I2443" s="11" t="s">
        <v>153</v>
      </c>
      <c r="J2443" s="11" t="s">
        <v>154</v>
      </c>
      <c r="K2443" s="11" t="str">
        <f>IFERROR(INDEX('EDC Component Dictionary'!$C$5:$C$37,MATCH('Rates Database'!J2443,'EDC Component Dictionary'!$B$5:$B$37,0)), "Energy Supply")</f>
        <v>Transmission System</v>
      </c>
      <c r="L2443" s="12">
        <v>3.9399999999999999E-3</v>
      </c>
      <c r="M2443" s="12"/>
    </row>
    <row r="2444" spans="1:13" x14ac:dyDescent="0.3">
      <c r="A2444" s="18">
        <v>2442</v>
      </c>
      <c r="B2444" s="18">
        <f t="shared" si="76"/>
        <v>2021</v>
      </c>
      <c r="C2444" s="17">
        <v>44197</v>
      </c>
      <c r="D2444" s="18" t="s">
        <v>130</v>
      </c>
      <c r="E2444" s="18" t="s">
        <v>36</v>
      </c>
      <c r="F2444" s="18" t="str">
        <f t="shared" si="77"/>
        <v>Unitil-Base Transmission-44197</v>
      </c>
      <c r="G2444" s="11" t="s">
        <v>131</v>
      </c>
      <c r="H2444" s="11" t="s">
        <v>49</v>
      </c>
      <c r="I2444" s="11" t="s">
        <v>153</v>
      </c>
      <c r="J2444" s="11" t="s">
        <v>154</v>
      </c>
      <c r="K2444" s="11" t="str">
        <f>IFERROR(INDEX('EDC Component Dictionary'!$C$5:$C$37,MATCH('Rates Database'!J2444,'EDC Component Dictionary'!$B$5:$B$37,0)), "Energy Supply")</f>
        <v>Transmission System</v>
      </c>
      <c r="L2444" s="12">
        <v>3.9399999999999999E-3</v>
      </c>
      <c r="M2444" s="12"/>
    </row>
    <row r="2445" spans="1:13" x14ac:dyDescent="0.3">
      <c r="A2445" s="18">
        <v>2443</v>
      </c>
      <c r="B2445" s="18">
        <f t="shared" si="76"/>
        <v>2020</v>
      </c>
      <c r="C2445" s="17">
        <v>44166</v>
      </c>
      <c r="D2445" s="18" t="s">
        <v>130</v>
      </c>
      <c r="E2445" s="18" t="s">
        <v>36</v>
      </c>
      <c r="F2445" s="18" t="str">
        <f t="shared" si="77"/>
        <v>Unitil-Base Transmission-44166</v>
      </c>
      <c r="G2445" s="11" t="s">
        <v>131</v>
      </c>
      <c r="H2445" s="11" t="s">
        <v>49</v>
      </c>
      <c r="I2445" s="11" t="s">
        <v>153</v>
      </c>
      <c r="J2445" s="11" t="s">
        <v>154</v>
      </c>
      <c r="K2445" s="11" t="str">
        <f>IFERROR(INDEX('EDC Component Dictionary'!$C$5:$C$37,MATCH('Rates Database'!J2445,'EDC Component Dictionary'!$B$5:$B$37,0)), "Energy Supply")</f>
        <v>Transmission System</v>
      </c>
      <c r="L2445" s="12">
        <v>3.9399999999999999E-3</v>
      </c>
      <c r="M2445" s="12"/>
    </row>
    <row r="2446" spans="1:13" x14ac:dyDescent="0.3">
      <c r="A2446" s="18">
        <v>2444</v>
      </c>
      <c r="B2446" s="18">
        <f t="shared" si="76"/>
        <v>2020</v>
      </c>
      <c r="C2446" s="17">
        <v>44136</v>
      </c>
      <c r="D2446" s="18" t="s">
        <v>130</v>
      </c>
      <c r="E2446" s="18" t="s">
        <v>36</v>
      </c>
      <c r="F2446" s="18" t="str">
        <f t="shared" si="77"/>
        <v>Unitil-Base Transmission-44136</v>
      </c>
      <c r="G2446" s="11" t="s">
        <v>131</v>
      </c>
      <c r="H2446" s="11" t="s">
        <v>49</v>
      </c>
      <c r="I2446" s="11" t="s">
        <v>153</v>
      </c>
      <c r="J2446" s="11" t="s">
        <v>154</v>
      </c>
      <c r="K2446" s="11" t="str">
        <f>IFERROR(INDEX('EDC Component Dictionary'!$C$5:$C$37,MATCH('Rates Database'!J2446,'EDC Component Dictionary'!$B$5:$B$37,0)), "Energy Supply")</f>
        <v>Transmission System</v>
      </c>
      <c r="L2446" s="12">
        <v>3.9399999999999999E-3</v>
      </c>
      <c r="M2446" s="12"/>
    </row>
    <row r="2447" spans="1:13" x14ac:dyDescent="0.3">
      <c r="A2447" s="18">
        <v>2445</v>
      </c>
      <c r="B2447" s="18">
        <f t="shared" si="76"/>
        <v>2020</v>
      </c>
      <c r="C2447" s="17">
        <v>44105</v>
      </c>
      <c r="D2447" s="18" t="s">
        <v>130</v>
      </c>
      <c r="E2447" s="18" t="s">
        <v>36</v>
      </c>
      <c r="F2447" s="18" t="str">
        <f t="shared" si="77"/>
        <v>Unitil-Base Transmission-44105</v>
      </c>
      <c r="G2447" s="11" t="s">
        <v>131</v>
      </c>
      <c r="H2447" s="11" t="s">
        <v>49</v>
      </c>
      <c r="I2447" s="11" t="s">
        <v>153</v>
      </c>
      <c r="J2447" s="11" t="s">
        <v>154</v>
      </c>
      <c r="K2447" s="11" t="str">
        <f>IFERROR(INDEX('EDC Component Dictionary'!$C$5:$C$37,MATCH('Rates Database'!J2447,'EDC Component Dictionary'!$B$5:$B$37,0)), "Energy Supply")</f>
        <v>Transmission System</v>
      </c>
      <c r="L2447" s="12">
        <v>3.9399999999999999E-3</v>
      </c>
      <c r="M2447" s="12"/>
    </row>
    <row r="2448" spans="1:13" x14ac:dyDescent="0.3">
      <c r="A2448" s="18">
        <v>2446</v>
      </c>
      <c r="B2448" s="18">
        <f t="shared" si="76"/>
        <v>2020</v>
      </c>
      <c r="C2448" s="17">
        <v>44075</v>
      </c>
      <c r="D2448" s="18" t="s">
        <v>130</v>
      </c>
      <c r="E2448" s="18" t="s">
        <v>36</v>
      </c>
      <c r="F2448" s="18" t="str">
        <f t="shared" si="77"/>
        <v>Unitil-Base Transmission-44075</v>
      </c>
      <c r="G2448" s="11" t="s">
        <v>131</v>
      </c>
      <c r="H2448" s="11" t="s">
        <v>49</v>
      </c>
      <c r="I2448" s="11" t="s">
        <v>153</v>
      </c>
      <c r="J2448" s="11" t="s">
        <v>154</v>
      </c>
      <c r="K2448" s="11" t="str">
        <f>IFERROR(INDEX('EDC Component Dictionary'!$C$5:$C$37,MATCH('Rates Database'!J2448,'EDC Component Dictionary'!$B$5:$B$37,0)), "Energy Supply")</f>
        <v>Transmission System</v>
      </c>
      <c r="L2448" s="12">
        <v>3.9399999999999999E-3</v>
      </c>
      <c r="M2448" s="12"/>
    </row>
    <row r="2449" spans="1:13" x14ac:dyDescent="0.3">
      <c r="A2449" s="18">
        <v>2447</v>
      </c>
      <c r="B2449" s="18">
        <f t="shared" si="76"/>
        <v>2020</v>
      </c>
      <c r="C2449" s="17">
        <v>44044</v>
      </c>
      <c r="D2449" s="18" t="s">
        <v>130</v>
      </c>
      <c r="E2449" s="18" t="s">
        <v>36</v>
      </c>
      <c r="F2449" s="18" t="str">
        <f t="shared" si="77"/>
        <v>Unitil-Base Transmission-44044</v>
      </c>
      <c r="G2449" s="11" t="s">
        <v>131</v>
      </c>
      <c r="H2449" s="11" t="s">
        <v>49</v>
      </c>
      <c r="I2449" s="11" t="s">
        <v>153</v>
      </c>
      <c r="J2449" s="11" t="s">
        <v>154</v>
      </c>
      <c r="K2449" s="11" t="str">
        <f>IFERROR(INDEX('EDC Component Dictionary'!$C$5:$C$37,MATCH('Rates Database'!J2449,'EDC Component Dictionary'!$B$5:$B$37,0)), "Energy Supply")</f>
        <v>Transmission System</v>
      </c>
      <c r="L2449" s="12">
        <v>3.9399999999999999E-3</v>
      </c>
      <c r="M2449" s="12"/>
    </row>
    <row r="2450" spans="1:13" x14ac:dyDescent="0.3">
      <c r="A2450" s="18">
        <v>2448</v>
      </c>
      <c r="B2450" s="18">
        <f t="shared" si="76"/>
        <v>2020</v>
      </c>
      <c r="C2450" s="17">
        <v>44013</v>
      </c>
      <c r="D2450" s="18" t="s">
        <v>130</v>
      </c>
      <c r="E2450" s="18" t="s">
        <v>36</v>
      </c>
      <c r="F2450" s="18" t="str">
        <f t="shared" si="77"/>
        <v>Unitil-Base Transmission-44013</v>
      </c>
      <c r="G2450" s="11" t="s">
        <v>131</v>
      </c>
      <c r="H2450" s="11" t="s">
        <v>49</v>
      </c>
      <c r="I2450" s="11" t="s">
        <v>153</v>
      </c>
      <c r="J2450" s="11" t="s">
        <v>154</v>
      </c>
      <c r="K2450" s="11" t="str">
        <f>IFERROR(INDEX('EDC Component Dictionary'!$C$5:$C$37,MATCH('Rates Database'!J2450,'EDC Component Dictionary'!$B$5:$B$37,0)), "Energy Supply")</f>
        <v>Transmission System</v>
      </c>
      <c r="L2450" s="12">
        <v>3.9399999999999999E-3</v>
      </c>
      <c r="M2450" s="12"/>
    </row>
    <row r="2451" spans="1:13" x14ac:dyDescent="0.3">
      <c r="A2451" s="18">
        <v>2449</v>
      </c>
      <c r="B2451" s="18">
        <f t="shared" si="76"/>
        <v>2020</v>
      </c>
      <c r="C2451" s="17">
        <v>43983</v>
      </c>
      <c r="D2451" s="18" t="s">
        <v>130</v>
      </c>
      <c r="E2451" s="18" t="s">
        <v>36</v>
      </c>
      <c r="F2451" s="18" t="str">
        <f t="shared" si="77"/>
        <v>Unitil-Base Transmission-43983</v>
      </c>
      <c r="G2451" s="11" t="s">
        <v>131</v>
      </c>
      <c r="H2451" s="11" t="s">
        <v>49</v>
      </c>
      <c r="I2451" s="11" t="s">
        <v>153</v>
      </c>
      <c r="J2451" s="11" t="s">
        <v>154</v>
      </c>
      <c r="K2451" s="11" t="str">
        <f>IFERROR(INDEX('EDC Component Dictionary'!$C$5:$C$37,MATCH('Rates Database'!J2451,'EDC Component Dictionary'!$B$5:$B$37,0)), "Energy Supply")</f>
        <v>Transmission System</v>
      </c>
      <c r="L2451" s="12">
        <v>3.9399999999999999E-3</v>
      </c>
      <c r="M2451" s="12"/>
    </row>
    <row r="2452" spans="1:13" x14ac:dyDescent="0.3">
      <c r="A2452" s="18">
        <v>2450</v>
      </c>
      <c r="B2452" s="18">
        <f t="shared" si="76"/>
        <v>2020</v>
      </c>
      <c r="C2452" s="17">
        <v>43952</v>
      </c>
      <c r="D2452" s="18" t="s">
        <v>130</v>
      </c>
      <c r="E2452" s="18" t="s">
        <v>36</v>
      </c>
      <c r="F2452" s="18" t="str">
        <f t="shared" si="77"/>
        <v>Unitil-Base Transmission-43952</v>
      </c>
      <c r="G2452" s="11" t="s">
        <v>131</v>
      </c>
      <c r="H2452" s="11" t="s">
        <v>49</v>
      </c>
      <c r="I2452" s="11" t="s">
        <v>153</v>
      </c>
      <c r="J2452" s="11" t="s">
        <v>154</v>
      </c>
      <c r="K2452" s="11" t="str">
        <f>IFERROR(INDEX('EDC Component Dictionary'!$C$5:$C$37,MATCH('Rates Database'!J2452,'EDC Component Dictionary'!$B$5:$B$37,0)), "Energy Supply")</f>
        <v>Transmission System</v>
      </c>
      <c r="L2452" s="12">
        <v>3.9399999999999999E-3</v>
      </c>
      <c r="M2452" s="12"/>
    </row>
    <row r="2453" spans="1:13" x14ac:dyDescent="0.3">
      <c r="A2453" s="18">
        <v>2451</v>
      </c>
      <c r="B2453" s="18">
        <f t="shared" si="76"/>
        <v>2020</v>
      </c>
      <c r="C2453" s="17">
        <v>43922</v>
      </c>
      <c r="D2453" s="18" t="s">
        <v>130</v>
      </c>
      <c r="E2453" s="18" t="s">
        <v>36</v>
      </c>
      <c r="F2453" s="18" t="str">
        <f t="shared" si="77"/>
        <v>Unitil-Base Transmission-43922</v>
      </c>
      <c r="G2453" s="11" t="s">
        <v>131</v>
      </c>
      <c r="H2453" s="11" t="s">
        <v>49</v>
      </c>
      <c r="I2453" s="11" t="s">
        <v>153</v>
      </c>
      <c r="J2453" s="11" t="s">
        <v>154</v>
      </c>
      <c r="K2453" s="11" t="str">
        <f>IFERROR(INDEX('EDC Component Dictionary'!$C$5:$C$37,MATCH('Rates Database'!J2453,'EDC Component Dictionary'!$B$5:$B$37,0)), "Energy Supply")</f>
        <v>Transmission System</v>
      </c>
      <c r="L2453" s="12">
        <v>3.9399999999999999E-3</v>
      </c>
      <c r="M2453" s="12"/>
    </row>
    <row r="2454" spans="1:13" x14ac:dyDescent="0.3">
      <c r="A2454" s="18">
        <v>2452</v>
      </c>
      <c r="B2454" s="18">
        <f t="shared" si="76"/>
        <v>2020</v>
      </c>
      <c r="C2454" s="17">
        <v>43891</v>
      </c>
      <c r="D2454" s="18" t="s">
        <v>130</v>
      </c>
      <c r="E2454" s="18" t="s">
        <v>36</v>
      </c>
      <c r="F2454" s="18" t="str">
        <f t="shared" si="77"/>
        <v>Unitil-Base Transmission-43891</v>
      </c>
      <c r="G2454" s="11" t="s">
        <v>131</v>
      </c>
      <c r="H2454" s="11" t="s">
        <v>49</v>
      </c>
      <c r="I2454" s="11" t="s">
        <v>153</v>
      </c>
      <c r="J2454" s="11" t="s">
        <v>154</v>
      </c>
      <c r="K2454" s="11" t="str">
        <f>IFERROR(INDEX('EDC Component Dictionary'!$C$5:$C$37,MATCH('Rates Database'!J2454,'EDC Component Dictionary'!$B$5:$B$37,0)), "Energy Supply")</f>
        <v>Transmission System</v>
      </c>
      <c r="L2454" s="12">
        <v>3.9399999999999999E-3</v>
      </c>
      <c r="M2454" s="12"/>
    </row>
    <row r="2455" spans="1:13" x14ac:dyDescent="0.3">
      <c r="A2455" s="18">
        <v>2453</v>
      </c>
      <c r="B2455" s="18">
        <f t="shared" si="76"/>
        <v>2020</v>
      </c>
      <c r="C2455" s="17">
        <v>43862</v>
      </c>
      <c r="D2455" s="18" t="s">
        <v>130</v>
      </c>
      <c r="E2455" s="18" t="s">
        <v>36</v>
      </c>
      <c r="F2455" s="18" t="str">
        <f t="shared" si="77"/>
        <v>Unitil-Base Transmission-43862</v>
      </c>
      <c r="G2455" s="11" t="s">
        <v>131</v>
      </c>
      <c r="H2455" s="11" t="s">
        <v>49</v>
      </c>
      <c r="I2455" s="11" t="s">
        <v>153</v>
      </c>
      <c r="J2455" s="11" t="s">
        <v>154</v>
      </c>
      <c r="K2455" s="11" t="str">
        <f>IFERROR(INDEX('EDC Component Dictionary'!$C$5:$C$37,MATCH('Rates Database'!J2455,'EDC Component Dictionary'!$B$5:$B$37,0)), "Energy Supply")</f>
        <v>Transmission System</v>
      </c>
      <c r="L2455" s="12">
        <v>3.9399999999999999E-3</v>
      </c>
      <c r="M2455" s="12"/>
    </row>
    <row r="2456" spans="1:13" x14ac:dyDescent="0.3">
      <c r="A2456" s="18">
        <v>2454</v>
      </c>
      <c r="B2456" s="18">
        <f t="shared" si="76"/>
        <v>2020</v>
      </c>
      <c r="C2456" s="17">
        <v>43831</v>
      </c>
      <c r="D2456" s="18" t="s">
        <v>130</v>
      </c>
      <c r="E2456" s="18" t="s">
        <v>36</v>
      </c>
      <c r="F2456" s="18" t="str">
        <f t="shared" si="77"/>
        <v>Unitil-Base Transmission-43831</v>
      </c>
      <c r="G2456" s="11" t="s">
        <v>131</v>
      </c>
      <c r="H2456" s="11" t="s">
        <v>49</v>
      </c>
      <c r="I2456" s="11" t="s">
        <v>153</v>
      </c>
      <c r="J2456" s="11" t="s">
        <v>154</v>
      </c>
      <c r="K2456" s="11" t="str">
        <f>IFERROR(INDEX('EDC Component Dictionary'!$C$5:$C$37,MATCH('Rates Database'!J2456,'EDC Component Dictionary'!$B$5:$B$37,0)), "Energy Supply")</f>
        <v>Transmission System</v>
      </c>
      <c r="L2456" s="12">
        <v>3.9399999999999999E-3</v>
      </c>
      <c r="M2456" s="12"/>
    </row>
    <row r="2457" spans="1:13" x14ac:dyDescent="0.3">
      <c r="A2457" s="18">
        <v>2455</v>
      </c>
      <c r="B2457" s="18">
        <f t="shared" si="76"/>
        <v>2019</v>
      </c>
      <c r="C2457" s="17">
        <v>43800</v>
      </c>
      <c r="D2457" s="18" t="s">
        <v>130</v>
      </c>
      <c r="E2457" s="18" t="s">
        <v>36</v>
      </c>
      <c r="F2457" s="18" t="str">
        <f t="shared" si="77"/>
        <v>Unitil-Base Transmission-43800</v>
      </c>
      <c r="G2457" s="11" t="s">
        <v>131</v>
      </c>
      <c r="H2457" s="11" t="s">
        <v>49</v>
      </c>
      <c r="I2457" s="11" t="s">
        <v>153</v>
      </c>
      <c r="J2457" s="11" t="s">
        <v>154</v>
      </c>
      <c r="K2457" s="11" t="str">
        <f>IFERROR(INDEX('EDC Component Dictionary'!$C$5:$C$37,MATCH('Rates Database'!J2457,'EDC Component Dictionary'!$B$5:$B$37,0)), "Energy Supply")</f>
        <v>Transmission System</v>
      </c>
      <c r="L2457" s="12">
        <v>3.9399999999999999E-3</v>
      </c>
      <c r="M2457" s="12"/>
    </row>
    <row r="2458" spans="1:13" x14ac:dyDescent="0.3">
      <c r="A2458" s="18">
        <v>2456</v>
      </c>
      <c r="B2458" s="18">
        <f t="shared" si="76"/>
        <v>2019</v>
      </c>
      <c r="C2458" s="17">
        <v>43770</v>
      </c>
      <c r="D2458" s="18" t="s">
        <v>130</v>
      </c>
      <c r="E2458" s="18" t="s">
        <v>36</v>
      </c>
      <c r="F2458" s="18" t="str">
        <f t="shared" si="77"/>
        <v>Unitil-Base Transmission-43770</v>
      </c>
      <c r="G2458" s="11" t="s">
        <v>131</v>
      </c>
      <c r="H2458" s="11" t="s">
        <v>49</v>
      </c>
      <c r="I2458" s="11" t="s">
        <v>153</v>
      </c>
      <c r="J2458" s="11" t="s">
        <v>154</v>
      </c>
      <c r="K2458" s="11" t="str">
        <f>IFERROR(INDEX('EDC Component Dictionary'!$C$5:$C$37,MATCH('Rates Database'!J2458,'EDC Component Dictionary'!$B$5:$B$37,0)), "Energy Supply")</f>
        <v>Transmission System</v>
      </c>
      <c r="L2458" s="12">
        <v>3.9399999999999999E-3</v>
      </c>
      <c r="M2458" s="12"/>
    </row>
    <row r="2459" spans="1:13" x14ac:dyDescent="0.3">
      <c r="A2459" s="18">
        <v>2457</v>
      </c>
      <c r="B2459" s="18">
        <f t="shared" si="76"/>
        <v>2019</v>
      </c>
      <c r="C2459" s="17">
        <v>43739</v>
      </c>
      <c r="D2459" s="18" t="s">
        <v>130</v>
      </c>
      <c r="E2459" s="18" t="s">
        <v>36</v>
      </c>
      <c r="F2459" s="18" t="str">
        <f t="shared" si="77"/>
        <v>Unitil-Base Transmission-43739</v>
      </c>
      <c r="G2459" s="11" t="s">
        <v>131</v>
      </c>
      <c r="H2459" s="11" t="s">
        <v>49</v>
      </c>
      <c r="I2459" s="11" t="s">
        <v>153</v>
      </c>
      <c r="J2459" s="11" t="s">
        <v>154</v>
      </c>
      <c r="K2459" s="11" t="str">
        <f>IFERROR(INDEX('EDC Component Dictionary'!$C$5:$C$37,MATCH('Rates Database'!J2459,'EDC Component Dictionary'!$B$5:$B$37,0)), "Energy Supply")</f>
        <v>Transmission System</v>
      </c>
      <c r="L2459" s="12">
        <v>3.9399999999999999E-3</v>
      </c>
      <c r="M2459" s="12"/>
    </row>
    <row r="2460" spans="1:13" x14ac:dyDescent="0.3">
      <c r="A2460" s="18">
        <v>2458</v>
      </c>
      <c r="B2460" s="18">
        <f t="shared" si="76"/>
        <v>2019</v>
      </c>
      <c r="C2460" s="17">
        <v>43709</v>
      </c>
      <c r="D2460" s="18" t="s">
        <v>130</v>
      </c>
      <c r="E2460" s="18" t="s">
        <v>36</v>
      </c>
      <c r="F2460" s="18" t="str">
        <f t="shared" si="77"/>
        <v>Unitil-Base Transmission-43709</v>
      </c>
      <c r="G2460" s="11" t="s">
        <v>131</v>
      </c>
      <c r="H2460" s="11" t="s">
        <v>49</v>
      </c>
      <c r="I2460" s="11" t="s">
        <v>153</v>
      </c>
      <c r="J2460" s="11" t="s">
        <v>154</v>
      </c>
      <c r="K2460" s="11" t="str">
        <f>IFERROR(INDEX('EDC Component Dictionary'!$C$5:$C$37,MATCH('Rates Database'!J2460,'EDC Component Dictionary'!$B$5:$B$37,0)), "Energy Supply")</f>
        <v>Transmission System</v>
      </c>
      <c r="L2460" s="12">
        <v>3.9399999999999999E-3</v>
      </c>
      <c r="M2460" s="12"/>
    </row>
    <row r="2461" spans="1:13" x14ac:dyDescent="0.3">
      <c r="A2461" s="18">
        <v>2459</v>
      </c>
      <c r="B2461" s="18">
        <f t="shared" si="76"/>
        <v>2019</v>
      </c>
      <c r="C2461" s="17">
        <v>43678</v>
      </c>
      <c r="D2461" s="18" t="s">
        <v>130</v>
      </c>
      <c r="E2461" s="18" t="s">
        <v>36</v>
      </c>
      <c r="F2461" s="18" t="str">
        <f t="shared" si="77"/>
        <v>Unitil-Base Transmission-43678</v>
      </c>
      <c r="G2461" s="11" t="s">
        <v>131</v>
      </c>
      <c r="H2461" s="11" t="s">
        <v>49</v>
      </c>
      <c r="I2461" s="11" t="s">
        <v>153</v>
      </c>
      <c r="J2461" s="11" t="s">
        <v>154</v>
      </c>
      <c r="K2461" s="11" t="str">
        <f>IFERROR(INDEX('EDC Component Dictionary'!$C$5:$C$37,MATCH('Rates Database'!J2461,'EDC Component Dictionary'!$B$5:$B$37,0)), "Energy Supply")</f>
        <v>Transmission System</v>
      </c>
      <c r="L2461" s="12">
        <v>3.9399999999999999E-3</v>
      </c>
      <c r="M2461" s="12"/>
    </row>
    <row r="2462" spans="1:13" x14ac:dyDescent="0.3">
      <c r="A2462" s="18">
        <v>2460</v>
      </c>
      <c r="B2462" s="18">
        <f t="shared" si="76"/>
        <v>2019</v>
      </c>
      <c r="C2462" s="17">
        <v>43647</v>
      </c>
      <c r="D2462" s="18" t="s">
        <v>130</v>
      </c>
      <c r="E2462" s="18" t="s">
        <v>36</v>
      </c>
      <c r="F2462" s="18" t="str">
        <f t="shared" si="77"/>
        <v>Unitil-Base Transmission-43647</v>
      </c>
      <c r="G2462" s="11" t="s">
        <v>131</v>
      </c>
      <c r="H2462" s="11" t="s">
        <v>49</v>
      </c>
      <c r="I2462" s="11" t="s">
        <v>153</v>
      </c>
      <c r="J2462" s="11" t="s">
        <v>154</v>
      </c>
      <c r="K2462" s="11" t="str">
        <f>IFERROR(INDEX('EDC Component Dictionary'!$C$5:$C$37,MATCH('Rates Database'!J2462,'EDC Component Dictionary'!$B$5:$B$37,0)), "Energy Supply")</f>
        <v>Transmission System</v>
      </c>
      <c r="L2462" s="12">
        <v>3.9399999999999999E-3</v>
      </c>
      <c r="M2462" s="12"/>
    </row>
    <row r="2463" spans="1:13" x14ac:dyDescent="0.3">
      <c r="A2463" s="18">
        <v>2461</v>
      </c>
      <c r="B2463" s="18">
        <f t="shared" si="76"/>
        <v>2019</v>
      </c>
      <c r="C2463" s="17">
        <v>43617</v>
      </c>
      <c r="D2463" s="18" t="s">
        <v>130</v>
      </c>
      <c r="E2463" s="18" t="s">
        <v>36</v>
      </c>
      <c r="F2463" s="18" t="str">
        <f t="shared" si="77"/>
        <v>Unitil-Base Transmission-43617</v>
      </c>
      <c r="G2463" s="11" t="s">
        <v>131</v>
      </c>
      <c r="H2463" s="11" t="s">
        <v>49</v>
      </c>
      <c r="I2463" s="11" t="s">
        <v>153</v>
      </c>
      <c r="J2463" s="11" t="s">
        <v>154</v>
      </c>
      <c r="K2463" s="11" t="str">
        <f>IFERROR(INDEX('EDC Component Dictionary'!$C$5:$C$37,MATCH('Rates Database'!J2463,'EDC Component Dictionary'!$B$5:$B$37,0)), "Energy Supply")</f>
        <v>Transmission System</v>
      </c>
      <c r="L2463" s="12">
        <v>3.9399999999999999E-3</v>
      </c>
      <c r="M2463" s="12"/>
    </row>
    <row r="2464" spans="1:13" x14ac:dyDescent="0.3">
      <c r="A2464" s="18">
        <v>2462</v>
      </c>
      <c r="B2464" s="18">
        <f t="shared" si="76"/>
        <v>2019</v>
      </c>
      <c r="C2464" s="17">
        <v>43586</v>
      </c>
      <c r="D2464" s="18" t="s">
        <v>130</v>
      </c>
      <c r="E2464" s="18" t="s">
        <v>36</v>
      </c>
      <c r="F2464" s="18" t="str">
        <f t="shared" si="77"/>
        <v>Unitil-Base Transmission-43586</v>
      </c>
      <c r="G2464" s="11" t="s">
        <v>131</v>
      </c>
      <c r="H2464" s="11" t="s">
        <v>49</v>
      </c>
      <c r="I2464" s="11" t="s">
        <v>153</v>
      </c>
      <c r="J2464" s="11" t="s">
        <v>154</v>
      </c>
      <c r="K2464" s="11" t="str">
        <f>IFERROR(INDEX('EDC Component Dictionary'!$C$5:$C$37,MATCH('Rates Database'!J2464,'EDC Component Dictionary'!$B$5:$B$37,0)), "Energy Supply")</f>
        <v>Transmission System</v>
      </c>
      <c r="L2464" s="12">
        <v>3.9399999999999999E-3</v>
      </c>
      <c r="M2464" s="12"/>
    </row>
    <row r="2465" spans="1:13" x14ac:dyDescent="0.3">
      <c r="A2465" s="18">
        <v>2463</v>
      </c>
      <c r="B2465" s="18">
        <f t="shared" si="76"/>
        <v>2019</v>
      </c>
      <c r="C2465" s="17">
        <v>43556</v>
      </c>
      <c r="D2465" s="18" t="s">
        <v>130</v>
      </c>
      <c r="E2465" s="18" t="s">
        <v>36</v>
      </c>
      <c r="F2465" s="18" t="str">
        <f t="shared" si="77"/>
        <v>Unitil-Base Transmission-43556</v>
      </c>
      <c r="G2465" s="11" t="s">
        <v>131</v>
      </c>
      <c r="H2465" s="11" t="s">
        <v>49</v>
      </c>
      <c r="I2465" s="11" t="s">
        <v>153</v>
      </c>
      <c r="J2465" s="11" t="s">
        <v>154</v>
      </c>
      <c r="K2465" s="11" t="str">
        <f>IFERROR(INDEX('EDC Component Dictionary'!$C$5:$C$37,MATCH('Rates Database'!J2465,'EDC Component Dictionary'!$B$5:$B$37,0)), "Energy Supply")</f>
        <v>Transmission System</v>
      </c>
      <c r="L2465" s="12">
        <v>3.9399999999999999E-3</v>
      </c>
      <c r="M2465" s="12"/>
    </row>
    <row r="2466" spans="1:13" x14ac:dyDescent="0.3">
      <c r="A2466" s="18">
        <v>2464</v>
      </c>
      <c r="B2466" s="18">
        <f t="shared" si="76"/>
        <v>2019</v>
      </c>
      <c r="C2466" s="17">
        <v>43525</v>
      </c>
      <c r="D2466" s="18" t="s">
        <v>130</v>
      </c>
      <c r="E2466" s="18" t="s">
        <v>36</v>
      </c>
      <c r="F2466" s="18" t="str">
        <f t="shared" si="77"/>
        <v>Unitil-Base Transmission-43525</v>
      </c>
      <c r="G2466" s="11" t="s">
        <v>131</v>
      </c>
      <c r="H2466" s="11" t="s">
        <v>49</v>
      </c>
      <c r="I2466" s="11" t="s">
        <v>153</v>
      </c>
      <c r="J2466" s="11" t="s">
        <v>154</v>
      </c>
      <c r="K2466" s="11" t="str">
        <f>IFERROR(INDEX('EDC Component Dictionary'!$C$5:$C$37,MATCH('Rates Database'!J2466,'EDC Component Dictionary'!$B$5:$B$37,0)), "Energy Supply")</f>
        <v>Transmission System</v>
      </c>
      <c r="L2466" s="12">
        <v>3.9399999999999999E-3</v>
      </c>
      <c r="M2466" s="12"/>
    </row>
    <row r="2467" spans="1:13" x14ac:dyDescent="0.3">
      <c r="A2467" s="18">
        <v>2465</v>
      </c>
      <c r="B2467" s="18">
        <f t="shared" si="76"/>
        <v>2019</v>
      </c>
      <c r="C2467" s="17">
        <v>43497</v>
      </c>
      <c r="D2467" s="18" t="s">
        <v>130</v>
      </c>
      <c r="E2467" s="18" t="s">
        <v>36</v>
      </c>
      <c r="F2467" s="18" t="str">
        <f t="shared" si="77"/>
        <v>Unitil-Base Transmission-43497</v>
      </c>
      <c r="G2467" s="11" t="s">
        <v>131</v>
      </c>
      <c r="H2467" s="11" t="s">
        <v>49</v>
      </c>
      <c r="I2467" s="11" t="s">
        <v>153</v>
      </c>
      <c r="J2467" s="11" t="s">
        <v>154</v>
      </c>
      <c r="K2467" s="11" t="str">
        <f>IFERROR(INDEX('EDC Component Dictionary'!$C$5:$C$37,MATCH('Rates Database'!J2467,'EDC Component Dictionary'!$B$5:$B$37,0)), "Energy Supply")</f>
        <v>Transmission System</v>
      </c>
      <c r="L2467" s="12">
        <v>3.9399999999999999E-3</v>
      </c>
      <c r="M2467" s="12"/>
    </row>
    <row r="2468" spans="1:13" x14ac:dyDescent="0.3">
      <c r="A2468" s="18">
        <v>2466</v>
      </c>
      <c r="B2468" s="18">
        <f t="shared" si="76"/>
        <v>2019</v>
      </c>
      <c r="C2468" s="17">
        <v>43466</v>
      </c>
      <c r="D2468" s="18" t="s">
        <v>130</v>
      </c>
      <c r="E2468" s="18" t="s">
        <v>36</v>
      </c>
      <c r="F2468" s="18" t="str">
        <f t="shared" si="77"/>
        <v>Unitil-Base Transmission-43466</v>
      </c>
      <c r="G2468" s="11" t="s">
        <v>131</v>
      </c>
      <c r="H2468" s="11" t="s">
        <v>49</v>
      </c>
      <c r="I2468" s="11" t="s">
        <v>153</v>
      </c>
      <c r="J2468" s="11" t="s">
        <v>154</v>
      </c>
      <c r="K2468" s="11" t="str">
        <f>IFERROR(INDEX('EDC Component Dictionary'!$C$5:$C$37,MATCH('Rates Database'!J2468,'EDC Component Dictionary'!$B$5:$B$37,0)), "Energy Supply")</f>
        <v>Transmission System</v>
      </c>
      <c r="L2468" s="12">
        <v>3.9399999999999999E-3</v>
      </c>
      <c r="M2468" s="12"/>
    </row>
    <row r="2469" spans="1:13" x14ac:dyDescent="0.3">
      <c r="A2469" s="18">
        <v>2467</v>
      </c>
      <c r="B2469" s="18">
        <f t="shared" si="76"/>
        <v>2023</v>
      </c>
      <c r="C2469" s="17">
        <v>45261</v>
      </c>
      <c r="D2469" s="18" t="s">
        <v>130</v>
      </c>
      <c r="E2469" s="18" t="s">
        <v>36</v>
      </c>
      <c r="F2469" s="18" t="str">
        <f t="shared" si="77"/>
        <v>Unitil-Transmission Service Cost Adjustment (TSCA)-45261</v>
      </c>
      <c r="G2469" s="11" t="s">
        <v>131</v>
      </c>
      <c r="H2469" s="11" t="s">
        <v>49</v>
      </c>
      <c r="I2469" s="11" t="s">
        <v>153</v>
      </c>
      <c r="J2469" s="11" t="s">
        <v>161</v>
      </c>
      <c r="K2469" s="11" t="str">
        <f>IFERROR(INDEX('EDC Component Dictionary'!$C$5:$C$37,MATCH('Rates Database'!J2469,'EDC Component Dictionary'!$B$5:$B$37,0)), "Energy Supply")</f>
        <v>Transmission System</v>
      </c>
      <c r="L2469" s="12">
        <v>1.58E-3</v>
      </c>
      <c r="M2469" s="12"/>
    </row>
    <row r="2470" spans="1:13" x14ac:dyDescent="0.3">
      <c r="A2470" s="18">
        <v>2468</v>
      </c>
      <c r="B2470" s="18">
        <f t="shared" si="76"/>
        <v>2023</v>
      </c>
      <c r="C2470" s="17">
        <v>45231</v>
      </c>
      <c r="D2470" s="18" t="s">
        <v>130</v>
      </c>
      <c r="E2470" s="18" t="s">
        <v>36</v>
      </c>
      <c r="F2470" s="18" t="str">
        <f t="shared" si="77"/>
        <v>Unitil-Transmission Service Cost Adjustment (TSCA)-45231</v>
      </c>
      <c r="G2470" s="11" t="s">
        <v>131</v>
      </c>
      <c r="H2470" s="11" t="s">
        <v>49</v>
      </c>
      <c r="I2470" s="11" t="s">
        <v>153</v>
      </c>
      <c r="J2470" s="11" t="s">
        <v>161</v>
      </c>
      <c r="K2470" s="11" t="str">
        <f>IFERROR(INDEX('EDC Component Dictionary'!$C$5:$C$37,MATCH('Rates Database'!J2470,'EDC Component Dictionary'!$B$5:$B$37,0)), "Energy Supply")</f>
        <v>Transmission System</v>
      </c>
      <c r="L2470" s="12">
        <v>1.58E-3</v>
      </c>
      <c r="M2470" s="12"/>
    </row>
    <row r="2471" spans="1:13" x14ac:dyDescent="0.3">
      <c r="A2471" s="18">
        <v>2469</v>
      </c>
      <c r="B2471" s="18">
        <f t="shared" si="76"/>
        <v>2023</v>
      </c>
      <c r="C2471" s="17">
        <v>45200</v>
      </c>
      <c r="D2471" s="18" t="s">
        <v>130</v>
      </c>
      <c r="E2471" s="18" t="s">
        <v>36</v>
      </c>
      <c r="F2471" s="18" t="str">
        <f t="shared" si="77"/>
        <v>Unitil-Transmission Service Cost Adjustment (TSCA)-45200</v>
      </c>
      <c r="G2471" s="11" t="s">
        <v>131</v>
      </c>
      <c r="H2471" s="11" t="s">
        <v>49</v>
      </c>
      <c r="I2471" s="11" t="s">
        <v>153</v>
      </c>
      <c r="J2471" s="11" t="s">
        <v>161</v>
      </c>
      <c r="K2471" s="11" t="str">
        <f>IFERROR(INDEX('EDC Component Dictionary'!$C$5:$C$37,MATCH('Rates Database'!J2471,'EDC Component Dictionary'!$B$5:$B$37,0)), "Energy Supply")</f>
        <v>Transmission System</v>
      </c>
      <c r="L2471" s="12">
        <v>1.58E-3</v>
      </c>
      <c r="M2471" s="12"/>
    </row>
    <row r="2472" spans="1:13" x14ac:dyDescent="0.3">
      <c r="A2472" s="18">
        <v>2470</v>
      </c>
      <c r="B2472" s="18">
        <f t="shared" si="76"/>
        <v>2023</v>
      </c>
      <c r="C2472" s="17">
        <v>45170</v>
      </c>
      <c r="D2472" s="18" t="s">
        <v>130</v>
      </c>
      <c r="E2472" s="18" t="s">
        <v>36</v>
      </c>
      <c r="F2472" s="18" t="str">
        <f t="shared" si="77"/>
        <v>Unitil-Transmission Service Cost Adjustment (TSCA)-45170</v>
      </c>
      <c r="G2472" s="11" t="s">
        <v>131</v>
      </c>
      <c r="H2472" s="11" t="s">
        <v>49</v>
      </c>
      <c r="I2472" s="11" t="s">
        <v>153</v>
      </c>
      <c r="J2472" s="11" t="s">
        <v>161</v>
      </c>
      <c r="K2472" s="11" t="str">
        <f>IFERROR(INDEX('EDC Component Dictionary'!$C$5:$C$37,MATCH('Rates Database'!J2472,'EDC Component Dictionary'!$B$5:$B$37,0)), "Energy Supply")</f>
        <v>Transmission System</v>
      </c>
      <c r="L2472" s="12">
        <v>1.58E-3</v>
      </c>
      <c r="M2472" s="12"/>
    </row>
    <row r="2473" spans="1:13" x14ac:dyDescent="0.3">
      <c r="A2473" s="18">
        <v>2471</v>
      </c>
      <c r="B2473" s="18">
        <f t="shared" si="76"/>
        <v>2023</v>
      </c>
      <c r="C2473" s="17">
        <v>45139</v>
      </c>
      <c r="D2473" s="18" t="s">
        <v>130</v>
      </c>
      <c r="E2473" s="18" t="s">
        <v>36</v>
      </c>
      <c r="F2473" s="18" t="str">
        <f t="shared" si="77"/>
        <v>Unitil-Transmission Service Cost Adjustment (TSCA)-45139</v>
      </c>
      <c r="G2473" s="11" t="s">
        <v>131</v>
      </c>
      <c r="H2473" s="11" t="s">
        <v>49</v>
      </c>
      <c r="I2473" s="11" t="s">
        <v>153</v>
      </c>
      <c r="J2473" s="11" t="s">
        <v>161</v>
      </c>
      <c r="K2473" s="11" t="str">
        <f>IFERROR(INDEX('EDC Component Dictionary'!$C$5:$C$37,MATCH('Rates Database'!J2473,'EDC Component Dictionary'!$B$5:$B$37,0)), "Energy Supply")</f>
        <v>Transmission System</v>
      </c>
      <c r="L2473" s="12">
        <v>1.58E-3</v>
      </c>
      <c r="M2473" s="12"/>
    </row>
    <row r="2474" spans="1:13" x14ac:dyDescent="0.3">
      <c r="A2474" s="18">
        <v>2472</v>
      </c>
      <c r="B2474" s="18">
        <f t="shared" si="76"/>
        <v>2023</v>
      </c>
      <c r="C2474" s="17">
        <v>45108</v>
      </c>
      <c r="D2474" s="18" t="s">
        <v>130</v>
      </c>
      <c r="E2474" s="18" t="s">
        <v>36</v>
      </c>
      <c r="F2474" s="18" t="str">
        <f t="shared" si="77"/>
        <v>Unitil-Transmission Service Cost Adjustment (TSCA)-45108</v>
      </c>
      <c r="G2474" s="11" t="s">
        <v>131</v>
      </c>
      <c r="H2474" s="11" t="s">
        <v>49</v>
      </c>
      <c r="I2474" s="11" t="s">
        <v>153</v>
      </c>
      <c r="J2474" s="11" t="s">
        <v>161</v>
      </c>
      <c r="K2474" s="11" t="str">
        <f>IFERROR(INDEX('EDC Component Dictionary'!$C$5:$C$37,MATCH('Rates Database'!J2474,'EDC Component Dictionary'!$B$5:$B$37,0)), "Energy Supply")</f>
        <v>Transmission System</v>
      </c>
      <c r="L2474" s="12">
        <v>1.58E-3</v>
      </c>
      <c r="M2474" s="12"/>
    </row>
    <row r="2475" spans="1:13" x14ac:dyDescent="0.3">
      <c r="A2475" s="18">
        <v>2473</v>
      </c>
      <c r="B2475" s="18">
        <f t="shared" si="76"/>
        <v>2023</v>
      </c>
      <c r="C2475" s="17">
        <v>45078</v>
      </c>
      <c r="D2475" s="18" t="s">
        <v>130</v>
      </c>
      <c r="E2475" s="18" t="s">
        <v>36</v>
      </c>
      <c r="F2475" s="18" t="str">
        <f t="shared" si="77"/>
        <v>Unitil-Transmission Service Cost Adjustment (TSCA)-45078</v>
      </c>
      <c r="G2475" s="11" t="s">
        <v>131</v>
      </c>
      <c r="H2475" s="11" t="s">
        <v>49</v>
      </c>
      <c r="I2475" s="11" t="s">
        <v>153</v>
      </c>
      <c r="J2475" s="11" t="s">
        <v>161</v>
      </c>
      <c r="K2475" s="11" t="str">
        <f>IFERROR(INDEX('EDC Component Dictionary'!$C$5:$C$37,MATCH('Rates Database'!J2475,'EDC Component Dictionary'!$B$5:$B$37,0)), "Energy Supply")</f>
        <v>Transmission System</v>
      </c>
      <c r="L2475" s="12">
        <v>1.58E-3</v>
      </c>
      <c r="M2475" s="12"/>
    </row>
    <row r="2476" spans="1:13" x14ac:dyDescent="0.3">
      <c r="A2476" s="18">
        <v>2474</v>
      </c>
      <c r="B2476" s="18">
        <f t="shared" si="76"/>
        <v>2023</v>
      </c>
      <c r="C2476" s="17">
        <v>45047</v>
      </c>
      <c r="D2476" s="18" t="s">
        <v>130</v>
      </c>
      <c r="E2476" s="18" t="s">
        <v>36</v>
      </c>
      <c r="F2476" s="18" t="str">
        <f t="shared" si="77"/>
        <v>Unitil-Transmission Service Cost Adjustment (TSCA)-45047</v>
      </c>
      <c r="G2476" s="11" t="s">
        <v>131</v>
      </c>
      <c r="H2476" s="11" t="s">
        <v>49</v>
      </c>
      <c r="I2476" s="11" t="s">
        <v>153</v>
      </c>
      <c r="J2476" s="11" t="s">
        <v>161</v>
      </c>
      <c r="K2476" s="11" t="str">
        <f>IFERROR(INDEX('EDC Component Dictionary'!$C$5:$C$37,MATCH('Rates Database'!J2476,'EDC Component Dictionary'!$B$5:$B$37,0)), "Energy Supply")</f>
        <v>Transmission System</v>
      </c>
      <c r="L2476" s="12">
        <v>1.58E-3</v>
      </c>
      <c r="M2476" s="12"/>
    </row>
    <row r="2477" spans="1:13" x14ac:dyDescent="0.3">
      <c r="A2477" s="18">
        <v>2475</v>
      </c>
      <c r="B2477" s="18">
        <f t="shared" si="76"/>
        <v>2023</v>
      </c>
      <c r="C2477" s="17">
        <v>45017</v>
      </c>
      <c r="D2477" s="18" t="s">
        <v>130</v>
      </c>
      <c r="E2477" s="18" t="s">
        <v>36</v>
      </c>
      <c r="F2477" s="18" t="str">
        <f t="shared" si="77"/>
        <v>Unitil-Transmission Service Cost Adjustment (TSCA)-45017</v>
      </c>
      <c r="G2477" s="11" t="s">
        <v>131</v>
      </c>
      <c r="H2477" s="11" t="s">
        <v>49</v>
      </c>
      <c r="I2477" s="11" t="s">
        <v>153</v>
      </c>
      <c r="J2477" s="11" t="s">
        <v>161</v>
      </c>
      <c r="K2477" s="11" t="str">
        <f>IFERROR(INDEX('EDC Component Dictionary'!$C$5:$C$37,MATCH('Rates Database'!J2477,'EDC Component Dictionary'!$B$5:$B$37,0)), "Energy Supply")</f>
        <v>Transmission System</v>
      </c>
      <c r="L2477" s="12">
        <v>1.58E-3</v>
      </c>
      <c r="M2477" s="12"/>
    </row>
    <row r="2478" spans="1:13" x14ac:dyDescent="0.3">
      <c r="A2478" s="18">
        <v>2476</v>
      </c>
      <c r="B2478" s="18">
        <f t="shared" si="76"/>
        <v>2023</v>
      </c>
      <c r="C2478" s="17">
        <v>44986</v>
      </c>
      <c r="D2478" s="18" t="s">
        <v>130</v>
      </c>
      <c r="E2478" s="18" t="s">
        <v>36</v>
      </c>
      <c r="F2478" s="18" t="str">
        <f t="shared" si="77"/>
        <v>Unitil-Transmission Service Cost Adjustment (TSCA)-44986</v>
      </c>
      <c r="G2478" s="11" t="s">
        <v>131</v>
      </c>
      <c r="H2478" s="11" t="s">
        <v>49</v>
      </c>
      <c r="I2478" s="11" t="s">
        <v>153</v>
      </c>
      <c r="J2478" s="11" t="s">
        <v>161</v>
      </c>
      <c r="K2478" s="11" t="str">
        <f>IFERROR(INDEX('EDC Component Dictionary'!$C$5:$C$37,MATCH('Rates Database'!J2478,'EDC Component Dictionary'!$B$5:$B$37,0)), "Energy Supply")</f>
        <v>Transmission System</v>
      </c>
      <c r="L2478" s="12">
        <v>1.58E-3</v>
      </c>
      <c r="M2478" s="12"/>
    </row>
    <row r="2479" spans="1:13" x14ac:dyDescent="0.3">
      <c r="A2479" s="18">
        <v>2477</v>
      </c>
      <c r="B2479" s="18">
        <f t="shared" si="76"/>
        <v>2023</v>
      </c>
      <c r="C2479" s="17">
        <v>44958</v>
      </c>
      <c r="D2479" s="18" t="s">
        <v>130</v>
      </c>
      <c r="E2479" s="18" t="s">
        <v>36</v>
      </c>
      <c r="F2479" s="18" t="str">
        <f t="shared" si="77"/>
        <v>Unitil-Transmission Service Cost Adjustment (TSCA)-44958</v>
      </c>
      <c r="G2479" s="11" t="s">
        <v>131</v>
      </c>
      <c r="H2479" s="11" t="s">
        <v>49</v>
      </c>
      <c r="I2479" s="11" t="s">
        <v>153</v>
      </c>
      <c r="J2479" s="11" t="s">
        <v>161</v>
      </c>
      <c r="K2479" s="11" t="str">
        <f>IFERROR(INDEX('EDC Component Dictionary'!$C$5:$C$37,MATCH('Rates Database'!J2479,'EDC Component Dictionary'!$B$5:$B$37,0)), "Energy Supply")</f>
        <v>Transmission System</v>
      </c>
      <c r="L2479" s="12">
        <v>1.58E-3</v>
      </c>
      <c r="M2479" s="12"/>
    </row>
    <row r="2480" spans="1:13" x14ac:dyDescent="0.3">
      <c r="A2480" s="18">
        <v>2478</v>
      </c>
      <c r="B2480" s="18">
        <f t="shared" si="76"/>
        <v>2023</v>
      </c>
      <c r="C2480" s="17">
        <v>44927</v>
      </c>
      <c r="D2480" s="18" t="s">
        <v>130</v>
      </c>
      <c r="E2480" s="18" t="s">
        <v>36</v>
      </c>
      <c r="F2480" s="18" t="str">
        <f t="shared" si="77"/>
        <v>Unitil-Transmission Service Cost Adjustment (TSCA)-44927</v>
      </c>
      <c r="G2480" s="11" t="s">
        <v>131</v>
      </c>
      <c r="H2480" s="11" t="s">
        <v>49</v>
      </c>
      <c r="I2480" s="11" t="s">
        <v>153</v>
      </c>
      <c r="J2480" s="11" t="s">
        <v>161</v>
      </c>
      <c r="K2480" s="11" t="str">
        <f>IFERROR(INDEX('EDC Component Dictionary'!$C$5:$C$37,MATCH('Rates Database'!J2480,'EDC Component Dictionary'!$B$5:$B$37,0)), "Energy Supply")</f>
        <v>Transmission System</v>
      </c>
      <c r="L2480" s="12">
        <v>1.58E-3</v>
      </c>
      <c r="M2480" s="12"/>
    </row>
    <row r="2481" spans="1:13" x14ac:dyDescent="0.3">
      <c r="A2481" s="18">
        <v>2479</v>
      </c>
      <c r="B2481" s="18">
        <f t="shared" si="76"/>
        <v>2022</v>
      </c>
      <c r="C2481" s="17">
        <v>44896</v>
      </c>
      <c r="D2481" s="18" t="s">
        <v>130</v>
      </c>
      <c r="E2481" s="18" t="s">
        <v>36</v>
      </c>
      <c r="F2481" s="18" t="str">
        <f t="shared" si="77"/>
        <v>Unitil-Transmission Service Cost Adjustment (TSCA)-44896</v>
      </c>
      <c r="G2481" s="11" t="s">
        <v>131</v>
      </c>
      <c r="H2481" s="11" t="s">
        <v>49</v>
      </c>
      <c r="I2481" s="11" t="s">
        <v>153</v>
      </c>
      <c r="J2481" s="11" t="s">
        <v>161</v>
      </c>
      <c r="K2481" s="11" t="str">
        <f>IFERROR(INDEX('EDC Component Dictionary'!$C$5:$C$37,MATCH('Rates Database'!J2481,'EDC Component Dictionary'!$B$5:$B$37,0)), "Energy Supply")</f>
        <v>Transmission System</v>
      </c>
      <c r="L2481" s="12">
        <v>-1.0300000000000001E-3</v>
      </c>
      <c r="M2481" s="12"/>
    </row>
    <row r="2482" spans="1:13" x14ac:dyDescent="0.3">
      <c r="A2482" s="18">
        <v>2480</v>
      </c>
      <c r="B2482" s="18">
        <f t="shared" si="76"/>
        <v>2022</v>
      </c>
      <c r="C2482" s="17">
        <v>44866</v>
      </c>
      <c r="D2482" s="18" t="s">
        <v>130</v>
      </c>
      <c r="E2482" s="18" t="s">
        <v>36</v>
      </c>
      <c r="F2482" s="18" t="str">
        <f t="shared" si="77"/>
        <v>Unitil-Transmission Service Cost Adjustment (TSCA)-44866</v>
      </c>
      <c r="G2482" s="11" t="s">
        <v>131</v>
      </c>
      <c r="H2482" s="11" t="s">
        <v>49</v>
      </c>
      <c r="I2482" s="11" t="s">
        <v>153</v>
      </c>
      <c r="J2482" s="11" t="s">
        <v>161</v>
      </c>
      <c r="K2482" s="11" t="str">
        <f>IFERROR(INDEX('EDC Component Dictionary'!$C$5:$C$37,MATCH('Rates Database'!J2482,'EDC Component Dictionary'!$B$5:$B$37,0)), "Energy Supply")</f>
        <v>Transmission System</v>
      </c>
      <c r="L2482" s="12">
        <v>-1.0300000000000001E-3</v>
      </c>
      <c r="M2482" s="12"/>
    </row>
    <row r="2483" spans="1:13" x14ac:dyDescent="0.3">
      <c r="A2483" s="18">
        <v>2481</v>
      </c>
      <c r="B2483" s="18">
        <f t="shared" si="76"/>
        <v>2022</v>
      </c>
      <c r="C2483" s="17">
        <v>44835</v>
      </c>
      <c r="D2483" s="18" t="s">
        <v>130</v>
      </c>
      <c r="E2483" s="18" t="s">
        <v>36</v>
      </c>
      <c r="F2483" s="18" t="str">
        <f t="shared" si="77"/>
        <v>Unitil-Transmission Service Cost Adjustment (TSCA)-44835</v>
      </c>
      <c r="G2483" s="11" t="s">
        <v>131</v>
      </c>
      <c r="H2483" s="11" t="s">
        <v>49</v>
      </c>
      <c r="I2483" s="11" t="s">
        <v>153</v>
      </c>
      <c r="J2483" s="11" t="s">
        <v>161</v>
      </c>
      <c r="K2483" s="11" t="str">
        <f>IFERROR(INDEX('EDC Component Dictionary'!$C$5:$C$37,MATCH('Rates Database'!J2483,'EDC Component Dictionary'!$B$5:$B$37,0)), "Energy Supply")</f>
        <v>Transmission System</v>
      </c>
      <c r="L2483" s="12">
        <v>-1.0300000000000001E-3</v>
      </c>
      <c r="M2483" s="12"/>
    </row>
    <row r="2484" spans="1:13" x14ac:dyDescent="0.3">
      <c r="A2484" s="18">
        <v>2482</v>
      </c>
      <c r="B2484" s="18">
        <f t="shared" si="76"/>
        <v>2022</v>
      </c>
      <c r="C2484" s="17">
        <v>44805</v>
      </c>
      <c r="D2484" s="18" t="s">
        <v>130</v>
      </c>
      <c r="E2484" s="18" t="s">
        <v>36</v>
      </c>
      <c r="F2484" s="18" t="str">
        <f t="shared" si="77"/>
        <v>Unitil-Transmission Service Cost Adjustment (TSCA)-44805</v>
      </c>
      <c r="G2484" s="11" t="s">
        <v>131</v>
      </c>
      <c r="H2484" s="11" t="s">
        <v>49</v>
      </c>
      <c r="I2484" s="11" t="s">
        <v>153</v>
      </c>
      <c r="J2484" s="11" t="s">
        <v>161</v>
      </c>
      <c r="K2484" s="11" t="str">
        <f>IFERROR(INDEX('EDC Component Dictionary'!$C$5:$C$37,MATCH('Rates Database'!J2484,'EDC Component Dictionary'!$B$5:$B$37,0)), "Energy Supply")</f>
        <v>Transmission System</v>
      </c>
      <c r="L2484" s="12">
        <v>-1.0300000000000001E-3</v>
      </c>
      <c r="M2484" s="12"/>
    </row>
    <row r="2485" spans="1:13" x14ac:dyDescent="0.3">
      <c r="A2485" s="18">
        <v>2483</v>
      </c>
      <c r="B2485" s="18">
        <f t="shared" si="76"/>
        <v>2022</v>
      </c>
      <c r="C2485" s="17">
        <v>44774</v>
      </c>
      <c r="D2485" s="18" t="s">
        <v>130</v>
      </c>
      <c r="E2485" s="18" t="s">
        <v>36</v>
      </c>
      <c r="F2485" s="18" t="str">
        <f t="shared" si="77"/>
        <v>Unitil-Transmission Service Cost Adjustment (TSCA)-44774</v>
      </c>
      <c r="G2485" s="11" t="s">
        <v>131</v>
      </c>
      <c r="H2485" s="11" t="s">
        <v>49</v>
      </c>
      <c r="I2485" s="11" t="s">
        <v>153</v>
      </c>
      <c r="J2485" s="11" t="s">
        <v>161</v>
      </c>
      <c r="K2485" s="11" t="str">
        <f>IFERROR(INDEX('EDC Component Dictionary'!$C$5:$C$37,MATCH('Rates Database'!J2485,'EDC Component Dictionary'!$B$5:$B$37,0)), "Energy Supply")</f>
        <v>Transmission System</v>
      </c>
      <c r="L2485" s="12">
        <v>-1.0300000000000001E-3</v>
      </c>
      <c r="M2485" s="12"/>
    </row>
    <row r="2486" spans="1:13" x14ac:dyDescent="0.3">
      <c r="A2486" s="18">
        <v>2484</v>
      </c>
      <c r="B2486" s="18">
        <f t="shared" si="76"/>
        <v>2022</v>
      </c>
      <c r="C2486" s="17">
        <v>44743</v>
      </c>
      <c r="D2486" s="18" t="s">
        <v>130</v>
      </c>
      <c r="E2486" s="18" t="s">
        <v>36</v>
      </c>
      <c r="F2486" s="18" t="str">
        <f t="shared" si="77"/>
        <v>Unitil-Transmission Service Cost Adjustment (TSCA)-44743</v>
      </c>
      <c r="G2486" s="11" t="s">
        <v>131</v>
      </c>
      <c r="H2486" s="11" t="s">
        <v>49</v>
      </c>
      <c r="I2486" s="11" t="s">
        <v>153</v>
      </c>
      <c r="J2486" s="11" t="s">
        <v>161</v>
      </c>
      <c r="K2486" s="11" t="str">
        <f>IFERROR(INDEX('EDC Component Dictionary'!$C$5:$C$37,MATCH('Rates Database'!J2486,'EDC Component Dictionary'!$B$5:$B$37,0)), "Energy Supply")</f>
        <v>Transmission System</v>
      </c>
      <c r="L2486" s="12">
        <v>-1.0300000000000001E-3</v>
      </c>
      <c r="M2486" s="12"/>
    </row>
    <row r="2487" spans="1:13" x14ac:dyDescent="0.3">
      <c r="A2487" s="18">
        <v>2485</v>
      </c>
      <c r="B2487" s="18">
        <f t="shared" si="76"/>
        <v>2022</v>
      </c>
      <c r="C2487" s="17">
        <v>44713</v>
      </c>
      <c r="D2487" s="18" t="s">
        <v>130</v>
      </c>
      <c r="E2487" s="18" t="s">
        <v>36</v>
      </c>
      <c r="F2487" s="18" t="str">
        <f t="shared" si="77"/>
        <v>Unitil-Transmission Service Cost Adjustment (TSCA)-44713</v>
      </c>
      <c r="G2487" s="11" t="s">
        <v>131</v>
      </c>
      <c r="H2487" s="11" t="s">
        <v>49</v>
      </c>
      <c r="I2487" s="11" t="s">
        <v>153</v>
      </c>
      <c r="J2487" s="11" t="s">
        <v>161</v>
      </c>
      <c r="K2487" s="11" t="str">
        <f>IFERROR(INDEX('EDC Component Dictionary'!$C$5:$C$37,MATCH('Rates Database'!J2487,'EDC Component Dictionary'!$B$5:$B$37,0)), "Energy Supply")</f>
        <v>Transmission System</v>
      </c>
      <c r="L2487" s="12">
        <v>-1.0300000000000001E-3</v>
      </c>
      <c r="M2487" s="12"/>
    </row>
    <row r="2488" spans="1:13" x14ac:dyDescent="0.3">
      <c r="A2488" s="18">
        <v>2486</v>
      </c>
      <c r="B2488" s="18">
        <f t="shared" si="76"/>
        <v>2022</v>
      </c>
      <c r="C2488" s="17">
        <v>44682</v>
      </c>
      <c r="D2488" s="18" t="s">
        <v>130</v>
      </c>
      <c r="E2488" s="18" t="s">
        <v>36</v>
      </c>
      <c r="F2488" s="18" t="str">
        <f t="shared" si="77"/>
        <v>Unitil-Transmission Service Cost Adjustment (TSCA)-44682</v>
      </c>
      <c r="G2488" s="11" t="s">
        <v>131</v>
      </c>
      <c r="H2488" s="11" t="s">
        <v>49</v>
      </c>
      <c r="I2488" s="11" t="s">
        <v>153</v>
      </c>
      <c r="J2488" s="11" t="s">
        <v>161</v>
      </c>
      <c r="K2488" s="11" t="str">
        <f>IFERROR(INDEX('EDC Component Dictionary'!$C$5:$C$37,MATCH('Rates Database'!J2488,'EDC Component Dictionary'!$B$5:$B$37,0)), "Energy Supply")</f>
        <v>Transmission System</v>
      </c>
      <c r="L2488" s="12">
        <v>-1.0300000000000001E-3</v>
      </c>
      <c r="M2488" s="12"/>
    </row>
    <row r="2489" spans="1:13" x14ac:dyDescent="0.3">
      <c r="A2489" s="18">
        <v>2487</v>
      </c>
      <c r="B2489" s="18">
        <f t="shared" si="76"/>
        <v>2022</v>
      </c>
      <c r="C2489" s="17">
        <v>44652</v>
      </c>
      <c r="D2489" s="18" t="s">
        <v>130</v>
      </c>
      <c r="E2489" s="18" t="s">
        <v>36</v>
      </c>
      <c r="F2489" s="18" t="str">
        <f t="shared" si="77"/>
        <v>Unitil-Transmission Service Cost Adjustment (TSCA)-44652</v>
      </c>
      <c r="G2489" s="11" t="s">
        <v>131</v>
      </c>
      <c r="H2489" s="11" t="s">
        <v>49</v>
      </c>
      <c r="I2489" s="11" t="s">
        <v>153</v>
      </c>
      <c r="J2489" s="11" t="s">
        <v>161</v>
      </c>
      <c r="K2489" s="11" t="str">
        <f>IFERROR(INDEX('EDC Component Dictionary'!$C$5:$C$37,MATCH('Rates Database'!J2489,'EDC Component Dictionary'!$B$5:$B$37,0)), "Energy Supply")</f>
        <v>Transmission System</v>
      </c>
      <c r="L2489" s="12">
        <v>-1.0300000000000001E-3</v>
      </c>
      <c r="M2489" s="12"/>
    </row>
    <row r="2490" spans="1:13" x14ac:dyDescent="0.3">
      <c r="A2490" s="18">
        <v>2488</v>
      </c>
      <c r="B2490" s="18">
        <f t="shared" si="76"/>
        <v>2022</v>
      </c>
      <c r="C2490" s="17">
        <v>44621</v>
      </c>
      <c r="D2490" s="18" t="s">
        <v>130</v>
      </c>
      <c r="E2490" s="18" t="s">
        <v>36</v>
      </c>
      <c r="F2490" s="18" t="str">
        <f t="shared" si="77"/>
        <v>Unitil-Transmission Service Cost Adjustment (TSCA)-44621</v>
      </c>
      <c r="G2490" s="11" t="s">
        <v>131</v>
      </c>
      <c r="H2490" s="11" t="s">
        <v>49</v>
      </c>
      <c r="I2490" s="11" t="s">
        <v>153</v>
      </c>
      <c r="J2490" s="11" t="s">
        <v>161</v>
      </c>
      <c r="K2490" s="11" t="str">
        <f>IFERROR(INDEX('EDC Component Dictionary'!$C$5:$C$37,MATCH('Rates Database'!J2490,'EDC Component Dictionary'!$B$5:$B$37,0)), "Energy Supply")</f>
        <v>Transmission System</v>
      </c>
      <c r="L2490" s="12">
        <v>-1.0300000000000001E-3</v>
      </c>
      <c r="M2490" s="12"/>
    </row>
    <row r="2491" spans="1:13" x14ac:dyDescent="0.3">
      <c r="A2491" s="18">
        <v>2489</v>
      </c>
      <c r="B2491" s="18">
        <f t="shared" si="76"/>
        <v>2022</v>
      </c>
      <c r="C2491" s="17">
        <v>44593</v>
      </c>
      <c r="D2491" s="18" t="s">
        <v>130</v>
      </c>
      <c r="E2491" s="18" t="s">
        <v>36</v>
      </c>
      <c r="F2491" s="18" t="str">
        <f t="shared" si="77"/>
        <v>Unitil-Transmission Service Cost Adjustment (TSCA)-44593</v>
      </c>
      <c r="G2491" s="11" t="s">
        <v>131</v>
      </c>
      <c r="H2491" s="11" t="s">
        <v>49</v>
      </c>
      <c r="I2491" s="11" t="s">
        <v>153</v>
      </c>
      <c r="J2491" s="11" t="s">
        <v>161</v>
      </c>
      <c r="K2491" s="11" t="str">
        <f>IFERROR(INDEX('EDC Component Dictionary'!$C$5:$C$37,MATCH('Rates Database'!J2491,'EDC Component Dictionary'!$B$5:$B$37,0)), "Energy Supply")</f>
        <v>Transmission System</v>
      </c>
      <c r="L2491" s="12">
        <v>-1.0300000000000001E-3</v>
      </c>
      <c r="M2491" s="12"/>
    </row>
    <row r="2492" spans="1:13" x14ac:dyDescent="0.3">
      <c r="A2492" s="18">
        <v>2490</v>
      </c>
      <c r="B2492" s="18">
        <f t="shared" si="76"/>
        <v>2022</v>
      </c>
      <c r="C2492" s="17">
        <v>44562</v>
      </c>
      <c r="D2492" s="18" t="s">
        <v>130</v>
      </c>
      <c r="E2492" s="18" t="s">
        <v>36</v>
      </c>
      <c r="F2492" s="18" t="str">
        <f t="shared" si="77"/>
        <v>Unitil-Transmission Service Cost Adjustment (TSCA)-44562</v>
      </c>
      <c r="G2492" s="11" t="s">
        <v>131</v>
      </c>
      <c r="H2492" s="11" t="s">
        <v>49</v>
      </c>
      <c r="I2492" s="11" t="s">
        <v>153</v>
      </c>
      <c r="J2492" s="11" t="s">
        <v>161</v>
      </c>
      <c r="K2492" s="11" t="str">
        <f>IFERROR(INDEX('EDC Component Dictionary'!$C$5:$C$37,MATCH('Rates Database'!J2492,'EDC Component Dictionary'!$B$5:$B$37,0)), "Energy Supply")</f>
        <v>Transmission System</v>
      </c>
      <c r="L2492" s="12">
        <v>-1.0300000000000001E-3</v>
      </c>
      <c r="M2492" s="12"/>
    </row>
    <row r="2493" spans="1:13" x14ac:dyDescent="0.3">
      <c r="A2493" s="18">
        <v>2491</v>
      </c>
      <c r="B2493" s="18">
        <f t="shared" si="76"/>
        <v>2021</v>
      </c>
      <c r="C2493" s="17">
        <v>44531</v>
      </c>
      <c r="D2493" s="18" t="s">
        <v>130</v>
      </c>
      <c r="E2493" s="18" t="s">
        <v>36</v>
      </c>
      <c r="F2493" s="18" t="str">
        <f t="shared" si="77"/>
        <v>Unitil-Transmission Service Cost Adjustment (TSCA)-44531</v>
      </c>
      <c r="G2493" s="11" t="s">
        <v>131</v>
      </c>
      <c r="H2493" s="11" t="s">
        <v>49</v>
      </c>
      <c r="I2493" s="11" t="s">
        <v>153</v>
      </c>
      <c r="J2493" s="11" t="s">
        <v>161</v>
      </c>
      <c r="K2493" s="11" t="str">
        <f>IFERROR(INDEX('EDC Component Dictionary'!$C$5:$C$37,MATCH('Rates Database'!J2493,'EDC Component Dictionary'!$B$5:$B$37,0)), "Energy Supply")</f>
        <v>Transmission System</v>
      </c>
      <c r="L2493" s="12">
        <v>-8.9999999999999998E-4</v>
      </c>
      <c r="M2493" s="12"/>
    </row>
    <row r="2494" spans="1:13" x14ac:dyDescent="0.3">
      <c r="A2494" s="18">
        <v>2492</v>
      </c>
      <c r="B2494" s="18">
        <f t="shared" si="76"/>
        <v>2021</v>
      </c>
      <c r="C2494" s="17">
        <v>44501</v>
      </c>
      <c r="D2494" s="18" t="s">
        <v>130</v>
      </c>
      <c r="E2494" s="18" t="s">
        <v>36</v>
      </c>
      <c r="F2494" s="18" t="str">
        <f t="shared" si="77"/>
        <v>Unitil-Transmission Service Cost Adjustment (TSCA)-44501</v>
      </c>
      <c r="G2494" s="11" t="s">
        <v>131</v>
      </c>
      <c r="H2494" s="11" t="s">
        <v>49</v>
      </c>
      <c r="I2494" s="11" t="s">
        <v>153</v>
      </c>
      <c r="J2494" s="11" t="s">
        <v>161</v>
      </c>
      <c r="K2494" s="11" t="str">
        <f>IFERROR(INDEX('EDC Component Dictionary'!$C$5:$C$37,MATCH('Rates Database'!J2494,'EDC Component Dictionary'!$B$5:$B$37,0)), "Energy Supply")</f>
        <v>Transmission System</v>
      </c>
      <c r="L2494" s="12">
        <v>-8.9999999999999998E-4</v>
      </c>
      <c r="M2494" s="12"/>
    </row>
    <row r="2495" spans="1:13" x14ac:dyDescent="0.3">
      <c r="A2495" s="18">
        <v>2493</v>
      </c>
      <c r="B2495" s="18">
        <f t="shared" si="76"/>
        <v>2021</v>
      </c>
      <c r="C2495" s="17">
        <v>44470</v>
      </c>
      <c r="D2495" s="18" t="s">
        <v>130</v>
      </c>
      <c r="E2495" s="18" t="s">
        <v>36</v>
      </c>
      <c r="F2495" s="18" t="str">
        <f t="shared" si="77"/>
        <v>Unitil-Transmission Service Cost Adjustment (TSCA)-44470</v>
      </c>
      <c r="G2495" s="11" t="s">
        <v>131</v>
      </c>
      <c r="H2495" s="11" t="s">
        <v>49</v>
      </c>
      <c r="I2495" s="11" t="s">
        <v>153</v>
      </c>
      <c r="J2495" s="11" t="s">
        <v>161</v>
      </c>
      <c r="K2495" s="11" t="str">
        <f>IFERROR(INDEX('EDC Component Dictionary'!$C$5:$C$37,MATCH('Rates Database'!J2495,'EDC Component Dictionary'!$B$5:$B$37,0)), "Energy Supply")</f>
        <v>Transmission System</v>
      </c>
      <c r="L2495" s="12">
        <v>-8.9999999999999998E-4</v>
      </c>
      <c r="M2495" s="12"/>
    </row>
    <row r="2496" spans="1:13" x14ac:dyDescent="0.3">
      <c r="A2496" s="18">
        <v>2494</v>
      </c>
      <c r="B2496" s="18">
        <f t="shared" si="76"/>
        <v>2021</v>
      </c>
      <c r="C2496" s="17">
        <v>44440</v>
      </c>
      <c r="D2496" s="18" t="s">
        <v>130</v>
      </c>
      <c r="E2496" s="18" t="s">
        <v>36</v>
      </c>
      <c r="F2496" s="18" t="str">
        <f t="shared" si="77"/>
        <v>Unitil-Transmission Service Cost Adjustment (TSCA)-44440</v>
      </c>
      <c r="G2496" s="11" t="s">
        <v>131</v>
      </c>
      <c r="H2496" s="11" t="s">
        <v>49</v>
      </c>
      <c r="I2496" s="11" t="s">
        <v>153</v>
      </c>
      <c r="J2496" s="11" t="s">
        <v>161</v>
      </c>
      <c r="K2496" s="11" t="str">
        <f>IFERROR(INDEX('EDC Component Dictionary'!$C$5:$C$37,MATCH('Rates Database'!J2496,'EDC Component Dictionary'!$B$5:$B$37,0)), "Energy Supply")</f>
        <v>Transmission System</v>
      </c>
      <c r="L2496" s="12">
        <v>-8.9999999999999998E-4</v>
      </c>
      <c r="M2496" s="12"/>
    </row>
    <row r="2497" spans="1:13" x14ac:dyDescent="0.3">
      <c r="A2497" s="18">
        <v>2495</v>
      </c>
      <c r="B2497" s="18">
        <f t="shared" si="76"/>
        <v>2021</v>
      </c>
      <c r="C2497" s="17">
        <v>44409</v>
      </c>
      <c r="D2497" s="18" t="s">
        <v>130</v>
      </c>
      <c r="E2497" s="18" t="s">
        <v>36</v>
      </c>
      <c r="F2497" s="18" t="str">
        <f t="shared" si="77"/>
        <v>Unitil-Transmission Service Cost Adjustment (TSCA)-44409</v>
      </c>
      <c r="G2497" s="11" t="s">
        <v>131</v>
      </c>
      <c r="H2497" s="11" t="s">
        <v>49</v>
      </c>
      <c r="I2497" s="11" t="s">
        <v>153</v>
      </c>
      <c r="J2497" s="11" t="s">
        <v>161</v>
      </c>
      <c r="K2497" s="11" t="str">
        <f>IFERROR(INDEX('EDC Component Dictionary'!$C$5:$C$37,MATCH('Rates Database'!J2497,'EDC Component Dictionary'!$B$5:$B$37,0)), "Energy Supply")</f>
        <v>Transmission System</v>
      </c>
      <c r="L2497" s="12">
        <v>-8.9999999999999998E-4</v>
      </c>
      <c r="M2497" s="12"/>
    </row>
    <row r="2498" spans="1:13" x14ac:dyDescent="0.3">
      <c r="A2498" s="18">
        <v>2496</v>
      </c>
      <c r="B2498" s="18">
        <f t="shared" si="76"/>
        <v>2021</v>
      </c>
      <c r="C2498" s="17">
        <v>44378</v>
      </c>
      <c r="D2498" s="18" t="s">
        <v>130</v>
      </c>
      <c r="E2498" s="18" t="s">
        <v>36</v>
      </c>
      <c r="F2498" s="18" t="str">
        <f t="shared" si="77"/>
        <v>Unitil-Transmission Service Cost Adjustment (TSCA)-44378</v>
      </c>
      <c r="G2498" s="11" t="s">
        <v>131</v>
      </c>
      <c r="H2498" s="11" t="s">
        <v>49</v>
      </c>
      <c r="I2498" s="11" t="s">
        <v>153</v>
      </c>
      <c r="J2498" s="11" t="s">
        <v>161</v>
      </c>
      <c r="K2498" s="11" t="str">
        <f>IFERROR(INDEX('EDC Component Dictionary'!$C$5:$C$37,MATCH('Rates Database'!J2498,'EDC Component Dictionary'!$B$5:$B$37,0)), "Energy Supply")</f>
        <v>Transmission System</v>
      </c>
      <c r="L2498" s="12">
        <v>-8.9999999999999998E-4</v>
      </c>
      <c r="M2498" s="12"/>
    </row>
    <row r="2499" spans="1:13" x14ac:dyDescent="0.3">
      <c r="A2499" s="18">
        <v>2497</v>
      </c>
      <c r="B2499" s="18">
        <f t="shared" ref="B2499:B2562" si="78">YEAR(C2499)</f>
        <v>2021</v>
      </c>
      <c r="C2499" s="17">
        <v>44348</v>
      </c>
      <c r="D2499" s="18" t="s">
        <v>130</v>
      </c>
      <c r="E2499" s="18" t="s">
        <v>36</v>
      </c>
      <c r="F2499" s="18" t="str">
        <f t="shared" si="77"/>
        <v>Unitil-Transmission Service Cost Adjustment (TSCA)-44348</v>
      </c>
      <c r="G2499" s="11" t="s">
        <v>131</v>
      </c>
      <c r="H2499" s="11" t="s">
        <v>49</v>
      </c>
      <c r="I2499" s="11" t="s">
        <v>153</v>
      </c>
      <c r="J2499" s="11" t="s">
        <v>161</v>
      </c>
      <c r="K2499" s="11" t="str">
        <f>IFERROR(INDEX('EDC Component Dictionary'!$C$5:$C$37,MATCH('Rates Database'!J2499,'EDC Component Dictionary'!$B$5:$B$37,0)), "Energy Supply")</f>
        <v>Transmission System</v>
      </c>
      <c r="L2499" s="12">
        <v>-8.9999999999999998E-4</v>
      </c>
      <c r="M2499" s="12"/>
    </row>
    <row r="2500" spans="1:13" x14ac:dyDescent="0.3">
      <c r="A2500" s="18">
        <v>2498</v>
      </c>
      <c r="B2500" s="18">
        <f t="shared" si="78"/>
        <v>2021</v>
      </c>
      <c r="C2500" s="17">
        <v>44317</v>
      </c>
      <c r="D2500" s="18" t="s">
        <v>130</v>
      </c>
      <c r="E2500" s="18" t="s">
        <v>36</v>
      </c>
      <c r="F2500" s="18" t="str">
        <f t="shared" ref="F2500:F2563" si="79">_xlfn.CONCAT(E2500,"-",J2500,"-",C2500)</f>
        <v>Unitil-Transmission Service Cost Adjustment (TSCA)-44317</v>
      </c>
      <c r="G2500" s="11" t="s">
        <v>131</v>
      </c>
      <c r="H2500" s="11" t="s">
        <v>49</v>
      </c>
      <c r="I2500" s="11" t="s">
        <v>153</v>
      </c>
      <c r="J2500" s="11" t="s">
        <v>161</v>
      </c>
      <c r="K2500" s="11" t="str">
        <f>IFERROR(INDEX('EDC Component Dictionary'!$C$5:$C$37,MATCH('Rates Database'!J2500,'EDC Component Dictionary'!$B$5:$B$37,0)), "Energy Supply")</f>
        <v>Transmission System</v>
      </c>
      <c r="L2500" s="12">
        <v>-8.9999999999999998E-4</v>
      </c>
      <c r="M2500" s="12"/>
    </row>
    <row r="2501" spans="1:13" x14ac:dyDescent="0.3">
      <c r="A2501" s="18">
        <v>2499</v>
      </c>
      <c r="B2501" s="18">
        <f t="shared" si="78"/>
        <v>2021</v>
      </c>
      <c r="C2501" s="17">
        <v>44287</v>
      </c>
      <c r="D2501" s="18" t="s">
        <v>130</v>
      </c>
      <c r="E2501" s="18" t="s">
        <v>36</v>
      </c>
      <c r="F2501" s="18" t="str">
        <f t="shared" si="79"/>
        <v>Unitil-Transmission Service Cost Adjustment (TSCA)-44287</v>
      </c>
      <c r="G2501" s="11" t="s">
        <v>131</v>
      </c>
      <c r="H2501" s="11" t="s">
        <v>49</v>
      </c>
      <c r="I2501" s="11" t="s">
        <v>153</v>
      </c>
      <c r="J2501" s="11" t="s">
        <v>161</v>
      </c>
      <c r="K2501" s="11" t="str">
        <f>IFERROR(INDEX('EDC Component Dictionary'!$C$5:$C$37,MATCH('Rates Database'!J2501,'EDC Component Dictionary'!$B$5:$B$37,0)), "Energy Supply")</f>
        <v>Transmission System</v>
      </c>
      <c r="L2501" s="12">
        <v>-8.9999999999999998E-4</v>
      </c>
      <c r="M2501" s="12"/>
    </row>
    <row r="2502" spans="1:13" x14ac:dyDescent="0.3">
      <c r="A2502" s="18">
        <v>2500</v>
      </c>
      <c r="B2502" s="18">
        <f t="shared" si="78"/>
        <v>2021</v>
      </c>
      <c r="C2502" s="17">
        <v>44256</v>
      </c>
      <c r="D2502" s="18" t="s">
        <v>130</v>
      </c>
      <c r="E2502" s="18" t="s">
        <v>36</v>
      </c>
      <c r="F2502" s="18" t="str">
        <f t="shared" si="79"/>
        <v>Unitil-Transmission Service Cost Adjustment (TSCA)-44256</v>
      </c>
      <c r="G2502" s="11" t="s">
        <v>131</v>
      </c>
      <c r="H2502" s="11" t="s">
        <v>49</v>
      </c>
      <c r="I2502" s="11" t="s">
        <v>153</v>
      </c>
      <c r="J2502" s="11" t="s">
        <v>161</v>
      </c>
      <c r="K2502" s="11" t="str">
        <f>IFERROR(INDEX('EDC Component Dictionary'!$C$5:$C$37,MATCH('Rates Database'!J2502,'EDC Component Dictionary'!$B$5:$B$37,0)), "Energy Supply")</f>
        <v>Transmission System</v>
      </c>
      <c r="L2502" s="12">
        <v>-8.9999999999999998E-4</v>
      </c>
      <c r="M2502" s="12"/>
    </row>
    <row r="2503" spans="1:13" x14ac:dyDescent="0.3">
      <c r="A2503" s="18">
        <v>2501</v>
      </c>
      <c r="B2503" s="18">
        <f t="shared" si="78"/>
        <v>2021</v>
      </c>
      <c r="C2503" s="17">
        <v>44228</v>
      </c>
      <c r="D2503" s="18" t="s">
        <v>130</v>
      </c>
      <c r="E2503" s="18" t="s">
        <v>36</v>
      </c>
      <c r="F2503" s="18" t="str">
        <f t="shared" si="79"/>
        <v>Unitil-Transmission Service Cost Adjustment (TSCA)-44228</v>
      </c>
      <c r="G2503" s="11" t="s">
        <v>131</v>
      </c>
      <c r="H2503" s="11" t="s">
        <v>49</v>
      </c>
      <c r="I2503" s="11" t="s">
        <v>153</v>
      </c>
      <c r="J2503" s="11" t="s">
        <v>161</v>
      </c>
      <c r="K2503" s="11" t="str">
        <f>IFERROR(INDEX('EDC Component Dictionary'!$C$5:$C$37,MATCH('Rates Database'!J2503,'EDC Component Dictionary'!$B$5:$B$37,0)), "Energy Supply")</f>
        <v>Transmission System</v>
      </c>
      <c r="L2503" s="12">
        <v>-8.9999999999999998E-4</v>
      </c>
      <c r="M2503" s="12"/>
    </row>
    <row r="2504" spans="1:13" x14ac:dyDescent="0.3">
      <c r="A2504" s="18">
        <v>2502</v>
      </c>
      <c r="B2504" s="18">
        <f t="shared" si="78"/>
        <v>2021</v>
      </c>
      <c r="C2504" s="17">
        <v>44197</v>
      </c>
      <c r="D2504" s="18" t="s">
        <v>130</v>
      </c>
      <c r="E2504" s="18" t="s">
        <v>36</v>
      </c>
      <c r="F2504" s="18" t="str">
        <f t="shared" si="79"/>
        <v>Unitil-Transmission Service Cost Adjustment (TSCA)-44197</v>
      </c>
      <c r="G2504" s="11" t="s">
        <v>131</v>
      </c>
      <c r="H2504" s="11" t="s">
        <v>49</v>
      </c>
      <c r="I2504" s="11" t="s">
        <v>153</v>
      </c>
      <c r="J2504" s="11" t="s">
        <v>161</v>
      </c>
      <c r="K2504" s="11" t="str">
        <f>IFERROR(INDEX('EDC Component Dictionary'!$C$5:$C$37,MATCH('Rates Database'!J2504,'EDC Component Dictionary'!$B$5:$B$37,0)), "Energy Supply")</f>
        <v>Transmission System</v>
      </c>
      <c r="L2504" s="12">
        <v>-8.9999999999999998E-4</v>
      </c>
      <c r="M2504" s="12"/>
    </row>
    <row r="2505" spans="1:13" x14ac:dyDescent="0.3">
      <c r="A2505" s="18">
        <v>2503</v>
      </c>
      <c r="B2505" s="18">
        <f t="shared" si="78"/>
        <v>2020</v>
      </c>
      <c r="C2505" s="17">
        <v>44166</v>
      </c>
      <c r="D2505" s="18" t="s">
        <v>130</v>
      </c>
      <c r="E2505" s="18" t="s">
        <v>36</v>
      </c>
      <c r="F2505" s="18" t="str">
        <f t="shared" si="79"/>
        <v>Unitil-Transmission Service Cost Adjustment (TSCA)-44166</v>
      </c>
      <c r="G2505" s="11" t="s">
        <v>131</v>
      </c>
      <c r="H2505" s="11" t="s">
        <v>49</v>
      </c>
      <c r="I2505" s="11" t="s">
        <v>153</v>
      </c>
      <c r="J2505" s="11" t="s">
        <v>161</v>
      </c>
      <c r="K2505" s="11" t="str">
        <f>IFERROR(INDEX('EDC Component Dictionary'!$C$5:$C$37,MATCH('Rates Database'!J2505,'EDC Component Dictionary'!$B$5:$B$37,0)), "Energy Supply")</f>
        <v>Transmission System</v>
      </c>
      <c r="L2505" s="12">
        <v>-1.09E-3</v>
      </c>
      <c r="M2505" s="12"/>
    </row>
    <row r="2506" spans="1:13" x14ac:dyDescent="0.3">
      <c r="A2506" s="18">
        <v>2504</v>
      </c>
      <c r="B2506" s="18">
        <f t="shared" si="78"/>
        <v>2020</v>
      </c>
      <c r="C2506" s="17">
        <v>44136</v>
      </c>
      <c r="D2506" s="18" t="s">
        <v>130</v>
      </c>
      <c r="E2506" s="18" t="s">
        <v>36</v>
      </c>
      <c r="F2506" s="18" t="str">
        <f t="shared" si="79"/>
        <v>Unitil-Transmission Service Cost Adjustment (TSCA)-44136</v>
      </c>
      <c r="G2506" s="11" t="s">
        <v>131</v>
      </c>
      <c r="H2506" s="11" t="s">
        <v>49</v>
      </c>
      <c r="I2506" s="11" t="s">
        <v>153</v>
      </c>
      <c r="J2506" s="11" t="s">
        <v>161</v>
      </c>
      <c r="K2506" s="11" t="str">
        <f>IFERROR(INDEX('EDC Component Dictionary'!$C$5:$C$37,MATCH('Rates Database'!J2506,'EDC Component Dictionary'!$B$5:$B$37,0)), "Energy Supply")</f>
        <v>Transmission System</v>
      </c>
      <c r="L2506" s="12">
        <v>-1.09E-3</v>
      </c>
      <c r="M2506" s="12"/>
    </row>
    <row r="2507" spans="1:13" x14ac:dyDescent="0.3">
      <c r="A2507" s="18">
        <v>2505</v>
      </c>
      <c r="B2507" s="18">
        <f t="shared" si="78"/>
        <v>2020</v>
      </c>
      <c r="C2507" s="17">
        <v>44105</v>
      </c>
      <c r="D2507" s="18" t="s">
        <v>130</v>
      </c>
      <c r="E2507" s="18" t="s">
        <v>36</v>
      </c>
      <c r="F2507" s="18" t="str">
        <f t="shared" si="79"/>
        <v>Unitil-Transmission Service Cost Adjustment (TSCA)-44105</v>
      </c>
      <c r="G2507" s="11" t="s">
        <v>131</v>
      </c>
      <c r="H2507" s="11" t="s">
        <v>49</v>
      </c>
      <c r="I2507" s="11" t="s">
        <v>153</v>
      </c>
      <c r="J2507" s="11" t="s">
        <v>161</v>
      </c>
      <c r="K2507" s="11" t="str">
        <f>IFERROR(INDEX('EDC Component Dictionary'!$C$5:$C$37,MATCH('Rates Database'!J2507,'EDC Component Dictionary'!$B$5:$B$37,0)), "Energy Supply")</f>
        <v>Transmission System</v>
      </c>
      <c r="L2507" s="12">
        <v>-1.09E-3</v>
      </c>
      <c r="M2507" s="12"/>
    </row>
    <row r="2508" spans="1:13" x14ac:dyDescent="0.3">
      <c r="A2508" s="18">
        <v>2506</v>
      </c>
      <c r="B2508" s="18">
        <f t="shared" si="78"/>
        <v>2020</v>
      </c>
      <c r="C2508" s="17">
        <v>44075</v>
      </c>
      <c r="D2508" s="18" t="s">
        <v>130</v>
      </c>
      <c r="E2508" s="18" t="s">
        <v>36</v>
      </c>
      <c r="F2508" s="18" t="str">
        <f t="shared" si="79"/>
        <v>Unitil-Transmission Service Cost Adjustment (TSCA)-44075</v>
      </c>
      <c r="G2508" s="11" t="s">
        <v>131</v>
      </c>
      <c r="H2508" s="11" t="s">
        <v>49</v>
      </c>
      <c r="I2508" s="11" t="s">
        <v>153</v>
      </c>
      <c r="J2508" s="11" t="s">
        <v>161</v>
      </c>
      <c r="K2508" s="11" t="str">
        <f>IFERROR(INDEX('EDC Component Dictionary'!$C$5:$C$37,MATCH('Rates Database'!J2508,'EDC Component Dictionary'!$B$5:$B$37,0)), "Energy Supply")</f>
        <v>Transmission System</v>
      </c>
      <c r="L2508" s="12">
        <v>-1.09E-3</v>
      </c>
      <c r="M2508" s="12"/>
    </row>
    <row r="2509" spans="1:13" x14ac:dyDescent="0.3">
      <c r="A2509" s="18">
        <v>2507</v>
      </c>
      <c r="B2509" s="18">
        <f t="shared" si="78"/>
        <v>2020</v>
      </c>
      <c r="C2509" s="17">
        <v>44044</v>
      </c>
      <c r="D2509" s="18" t="s">
        <v>130</v>
      </c>
      <c r="E2509" s="18" t="s">
        <v>36</v>
      </c>
      <c r="F2509" s="18" t="str">
        <f t="shared" si="79"/>
        <v>Unitil-Transmission Service Cost Adjustment (TSCA)-44044</v>
      </c>
      <c r="G2509" s="11" t="s">
        <v>131</v>
      </c>
      <c r="H2509" s="11" t="s">
        <v>49</v>
      </c>
      <c r="I2509" s="11" t="s">
        <v>153</v>
      </c>
      <c r="J2509" s="11" t="s">
        <v>161</v>
      </c>
      <c r="K2509" s="11" t="str">
        <f>IFERROR(INDEX('EDC Component Dictionary'!$C$5:$C$37,MATCH('Rates Database'!J2509,'EDC Component Dictionary'!$B$5:$B$37,0)), "Energy Supply")</f>
        <v>Transmission System</v>
      </c>
      <c r="L2509" s="12">
        <v>-1.09E-3</v>
      </c>
      <c r="M2509" s="12"/>
    </row>
    <row r="2510" spans="1:13" x14ac:dyDescent="0.3">
      <c r="A2510" s="18">
        <v>2508</v>
      </c>
      <c r="B2510" s="18">
        <f t="shared" si="78"/>
        <v>2020</v>
      </c>
      <c r="C2510" s="17">
        <v>44013</v>
      </c>
      <c r="D2510" s="18" t="s">
        <v>130</v>
      </c>
      <c r="E2510" s="18" t="s">
        <v>36</v>
      </c>
      <c r="F2510" s="18" t="str">
        <f t="shared" si="79"/>
        <v>Unitil-Transmission Service Cost Adjustment (TSCA)-44013</v>
      </c>
      <c r="G2510" s="11" t="s">
        <v>131</v>
      </c>
      <c r="H2510" s="11" t="s">
        <v>49</v>
      </c>
      <c r="I2510" s="11" t="s">
        <v>153</v>
      </c>
      <c r="J2510" s="11" t="s">
        <v>161</v>
      </c>
      <c r="K2510" s="11" t="str">
        <f>IFERROR(INDEX('EDC Component Dictionary'!$C$5:$C$37,MATCH('Rates Database'!J2510,'EDC Component Dictionary'!$B$5:$B$37,0)), "Energy Supply")</f>
        <v>Transmission System</v>
      </c>
      <c r="L2510" s="12">
        <v>-1.09E-3</v>
      </c>
      <c r="M2510" s="12"/>
    </row>
    <row r="2511" spans="1:13" x14ac:dyDescent="0.3">
      <c r="A2511" s="18">
        <v>2509</v>
      </c>
      <c r="B2511" s="18">
        <f t="shared" si="78"/>
        <v>2020</v>
      </c>
      <c r="C2511" s="17">
        <v>43983</v>
      </c>
      <c r="D2511" s="18" t="s">
        <v>130</v>
      </c>
      <c r="E2511" s="18" t="s">
        <v>36</v>
      </c>
      <c r="F2511" s="18" t="str">
        <f t="shared" si="79"/>
        <v>Unitil-Transmission Service Cost Adjustment (TSCA)-43983</v>
      </c>
      <c r="G2511" s="11" t="s">
        <v>131</v>
      </c>
      <c r="H2511" s="11" t="s">
        <v>49</v>
      </c>
      <c r="I2511" s="11" t="s">
        <v>153</v>
      </c>
      <c r="J2511" s="11" t="s">
        <v>161</v>
      </c>
      <c r="K2511" s="11" t="str">
        <f>IFERROR(INDEX('EDC Component Dictionary'!$C$5:$C$37,MATCH('Rates Database'!J2511,'EDC Component Dictionary'!$B$5:$B$37,0)), "Energy Supply")</f>
        <v>Transmission System</v>
      </c>
      <c r="L2511" s="12">
        <v>-1.09E-3</v>
      </c>
      <c r="M2511" s="12"/>
    </row>
    <row r="2512" spans="1:13" x14ac:dyDescent="0.3">
      <c r="A2512" s="18">
        <v>2510</v>
      </c>
      <c r="B2512" s="18">
        <f t="shared" si="78"/>
        <v>2020</v>
      </c>
      <c r="C2512" s="17">
        <v>43952</v>
      </c>
      <c r="D2512" s="18" t="s">
        <v>130</v>
      </c>
      <c r="E2512" s="18" t="s">
        <v>36</v>
      </c>
      <c r="F2512" s="18" t="str">
        <f t="shared" si="79"/>
        <v>Unitil-Transmission Service Cost Adjustment (TSCA)-43952</v>
      </c>
      <c r="G2512" s="11" t="s">
        <v>131</v>
      </c>
      <c r="H2512" s="11" t="s">
        <v>49</v>
      </c>
      <c r="I2512" s="11" t="s">
        <v>153</v>
      </c>
      <c r="J2512" s="11" t="s">
        <v>161</v>
      </c>
      <c r="K2512" s="11" t="str">
        <f>IFERROR(INDEX('EDC Component Dictionary'!$C$5:$C$37,MATCH('Rates Database'!J2512,'EDC Component Dictionary'!$B$5:$B$37,0)), "Energy Supply")</f>
        <v>Transmission System</v>
      </c>
      <c r="L2512" s="12">
        <v>-1.09E-3</v>
      </c>
      <c r="M2512" s="12"/>
    </row>
    <row r="2513" spans="1:13" x14ac:dyDescent="0.3">
      <c r="A2513" s="18">
        <v>2511</v>
      </c>
      <c r="B2513" s="18">
        <f t="shared" si="78"/>
        <v>2020</v>
      </c>
      <c r="C2513" s="17">
        <v>43922</v>
      </c>
      <c r="D2513" s="18" t="s">
        <v>130</v>
      </c>
      <c r="E2513" s="18" t="s">
        <v>36</v>
      </c>
      <c r="F2513" s="18" t="str">
        <f t="shared" si="79"/>
        <v>Unitil-Transmission Service Cost Adjustment (TSCA)-43922</v>
      </c>
      <c r="G2513" s="11" t="s">
        <v>131</v>
      </c>
      <c r="H2513" s="11" t="s">
        <v>49</v>
      </c>
      <c r="I2513" s="11" t="s">
        <v>153</v>
      </c>
      <c r="J2513" s="11" t="s">
        <v>161</v>
      </c>
      <c r="K2513" s="11" t="str">
        <f>IFERROR(INDEX('EDC Component Dictionary'!$C$5:$C$37,MATCH('Rates Database'!J2513,'EDC Component Dictionary'!$B$5:$B$37,0)), "Energy Supply")</f>
        <v>Transmission System</v>
      </c>
      <c r="L2513" s="12">
        <v>-1.09E-3</v>
      </c>
      <c r="M2513" s="12"/>
    </row>
    <row r="2514" spans="1:13" x14ac:dyDescent="0.3">
      <c r="A2514" s="18">
        <v>2512</v>
      </c>
      <c r="B2514" s="18">
        <f t="shared" si="78"/>
        <v>2020</v>
      </c>
      <c r="C2514" s="17">
        <v>43891</v>
      </c>
      <c r="D2514" s="18" t="s">
        <v>130</v>
      </c>
      <c r="E2514" s="18" t="s">
        <v>36</v>
      </c>
      <c r="F2514" s="18" t="str">
        <f t="shared" si="79"/>
        <v>Unitil-Transmission Service Cost Adjustment (TSCA)-43891</v>
      </c>
      <c r="G2514" s="11" t="s">
        <v>131</v>
      </c>
      <c r="H2514" s="11" t="s">
        <v>49</v>
      </c>
      <c r="I2514" s="11" t="s">
        <v>153</v>
      </c>
      <c r="J2514" s="11" t="s">
        <v>161</v>
      </c>
      <c r="K2514" s="11" t="str">
        <f>IFERROR(INDEX('EDC Component Dictionary'!$C$5:$C$37,MATCH('Rates Database'!J2514,'EDC Component Dictionary'!$B$5:$B$37,0)), "Energy Supply")</f>
        <v>Transmission System</v>
      </c>
      <c r="L2514" s="12">
        <v>-1.09E-3</v>
      </c>
      <c r="M2514" s="12"/>
    </row>
    <row r="2515" spans="1:13" x14ac:dyDescent="0.3">
      <c r="A2515" s="18">
        <v>2513</v>
      </c>
      <c r="B2515" s="18">
        <f t="shared" si="78"/>
        <v>2020</v>
      </c>
      <c r="C2515" s="17">
        <v>43862</v>
      </c>
      <c r="D2515" s="18" t="s">
        <v>130</v>
      </c>
      <c r="E2515" s="18" t="s">
        <v>36</v>
      </c>
      <c r="F2515" s="18" t="str">
        <f t="shared" si="79"/>
        <v>Unitil-Transmission Service Cost Adjustment (TSCA)-43862</v>
      </c>
      <c r="G2515" s="11" t="s">
        <v>131</v>
      </c>
      <c r="H2515" s="11" t="s">
        <v>49</v>
      </c>
      <c r="I2515" s="11" t="s">
        <v>153</v>
      </c>
      <c r="J2515" s="11" t="s">
        <v>161</v>
      </c>
      <c r="K2515" s="11" t="str">
        <f>IFERROR(INDEX('EDC Component Dictionary'!$C$5:$C$37,MATCH('Rates Database'!J2515,'EDC Component Dictionary'!$B$5:$B$37,0)), "Energy Supply")</f>
        <v>Transmission System</v>
      </c>
      <c r="L2515" s="12">
        <v>-1.09E-3</v>
      </c>
      <c r="M2515" s="12"/>
    </row>
    <row r="2516" spans="1:13" x14ac:dyDescent="0.3">
      <c r="A2516" s="18">
        <v>2514</v>
      </c>
      <c r="B2516" s="18">
        <f t="shared" si="78"/>
        <v>2020</v>
      </c>
      <c r="C2516" s="17">
        <v>43831</v>
      </c>
      <c r="D2516" s="18" t="s">
        <v>130</v>
      </c>
      <c r="E2516" s="18" t="s">
        <v>36</v>
      </c>
      <c r="F2516" s="18" t="str">
        <f t="shared" si="79"/>
        <v>Unitil-Transmission Service Cost Adjustment (TSCA)-43831</v>
      </c>
      <c r="G2516" s="11" t="s">
        <v>131</v>
      </c>
      <c r="H2516" s="11" t="s">
        <v>49</v>
      </c>
      <c r="I2516" s="11" t="s">
        <v>153</v>
      </c>
      <c r="J2516" s="11" t="s">
        <v>161</v>
      </c>
      <c r="K2516" s="11" t="str">
        <f>IFERROR(INDEX('EDC Component Dictionary'!$C$5:$C$37,MATCH('Rates Database'!J2516,'EDC Component Dictionary'!$B$5:$B$37,0)), "Energy Supply")</f>
        <v>Transmission System</v>
      </c>
      <c r="L2516" s="12">
        <v>-1.09E-3</v>
      </c>
      <c r="M2516" s="12"/>
    </row>
    <row r="2517" spans="1:13" x14ac:dyDescent="0.3">
      <c r="A2517" s="18">
        <v>2515</v>
      </c>
      <c r="B2517" s="18">
        <f t="shared" si="78"/>
        <v>2019</v>
      </c>
      <c r="C2517" s="17">
        <v>43800</v>
      </c>
      <c r="D2517" s="18" t="s">
        <v>130</v>
      </c>
      <c r="E2517" s="18" t="s">
        <v>36</v>
      </c>
      <c r="F2517" s="18" t="str">
        <f t="shared" si="79"/>
        <v>Unitil-Transmission Service Cost Adjustment (TSCA)-43800</v>
      </c>
      <c r="G2517" s="11" t="s">
        <v>131</v>
      </c>
      <c r="H2517" s="11" t="s">
        <v>49</v>
      </c>
      <c r="I2517" s="11" t="s">
        <v>153</v>
      </c>
      <c r="J2517" s="11" t="s">
        <v>161</v>
      </c>
      <c r="K2517" s="11" t="str">
        <f>IFERROR(INDEX('EDC Component Dictionary'!$C$5:$C$37,MATCH('Rates Database'!J2517,'EDC Component Dictionary'!$B$5:$B$37,0)), "Energy Supply")</f>
        <v>Transmission System</v>
      </c>
      <c r="L2517" s="12">
        <v>-2.4299999999999999E-3</v>
      </c>
      <c r="M2517" s="12"/>
    </row>
    <row r="2518" spans="1:13" x14ac:dyDescent="0.3">
      <c r="A2518" s="18">
        <v>2516</v>
      </c>
      <c r="B2518" s="18">
        <f t="shared" si="78"/>
        <v>2019</v>
      </c>
      <c r="C2518" s="17">
        <v>43770</v>
      </c>
      <c r="D2518" s="18" t="s">
        <v>130</v>
      </c>
      <c r="E2518" s="18" t="s">
        <v>36</v>
      </c>
      <c r="F2518" s="18" t="str">
        <f t="shared" si="79"/>
        <v>Unitil-Transmission Service Cost Adjustment (TSCA)-43770</v>
      </c>
      <c r="G2518" s="11" t="s">
        <v>131</v>
      </c>
      <c r="H2518" s="11" t="s">
        <v>49</v>
      </c>
      <c r="I2518" s="11" t="s">
        <v>153</v>
      </c>
      <c r="J2518" s="11" t="s">
        <v>161</v>
      </c>
      <c r="K2518" s="11" t="str">
        <f>IFERROR(INDEX('EDC Component Dictionary'!$C$5:$C$37,MATCH('Rates Database'!J2518,'EDC Component Dictionary'!$B$5:$B$37,0)), "Energy Supply")</f>
        <v>Transmission System</v>
      </c>
      <c r="L2518" s="12">
        <v>-2.4299999999999999E-3</v>
      </c>
      <c r="M2518" s="12"/>
    </row>
    <row r="2519" spans="1:13" x14ac:dyDescent="0.3">
      <c r="A2519" s="18">
        <v>2517</v>
      </c>
      <c r="B2519" s="18">
        <f t="shared" si="78"/>
        <v>2019</v>
      </c>
      <c r="C2519" s="17">
        <v>43739</v>
      </c>
      <c r="D2519" s="18" t="s">
        <v>130</v>
      </c>
      <c r="E2519" s="18" t="s">
        <v>36</v>
      </c>
      <c r="F2519" s="18" t="str">
        <f t="shared" si="79"/>
        <v>Unitil-Transmission Service Cost Adjustment (TSCA)-43739</v>
      </c>
      <c r="G2519" s="11" t="s">
        <v>131</v>
      </c>
      <c r="H2519" s="11" t="s">
        <v>49</v>
      </c>
      <c r="I2519" s="11" t="s">
        <v>153</v>
      </c>
      <c r="J2519" s="11" t="s">
        <v>161</v>
      </c>
      <c r="K2519" s="11" t="str">
        <f>IFERROR(INDEX('EDC Component Dictionary'!$C$5:$C$37,MATCH('Rates Database'!J2519,'EDC Component Dictionary'!$B$5:$B$37,0)), "Energy Supply")</f>
        <v>Transmission System</v>
      </c>
      <c r="L2519" s="12">
        <v>-2.4299999999999999E-3</v>
      </c>
      <c r="M2519" s="12"/>
    </row>
    <row r="2520" spans="1:13" x14ac:dyDescent="0.3">
      <c r="A2520" s="18">
        <v>2518</v>
      </c>
      <c r="B2520" s="18">
        <f t="shared" si="78"/>
        <v>2019</v>
      </c>
      <c r="C2520" s="17">
        <v>43709</v>
      </c>
      <c r="D2520" s="18" t="s">
        <v>130</v>
      </c>
      <c r="E2520" s="18" t="s">
        <v>36</v>
      </c>
      <c r="F2520" s="18" t="str">
        <f t="shared" si="79"/>
        <v>Unitil-Transmission Service Cost Adjustment (TSCA)-43709</v>
      </c>
      <c r="G2520" s="11" t="s">
        <v>131</v>
      </c>
      <c r="H2520" s="11" t="s">
        <v>49</v>
      </c>
      <c r="I2520" s="11" t="s">
        <v>153</v>
      </c>
      <c r="J2520" s="11" t="s">
        <v>161</v>
      </c>
      <c r="K2520" s="11" t="str">
        <f>IFERROR(INDEX('EDC Component Dictionary'!$C$5:$C$37,MATCH('Rates Database'!J2520,'EDC Component Dictionary'!$B$5:$B$37,0)), "Energy Supply")</f>
        <v>Transmission System</v>
      </c>
      <c r="L2520" s="12">
        <v>-2.4299999999999999E-3</v>
      </c>
      <c r="M2520" s="12"/>
    </row>
    <row r="2521" spans="1:13" x14ac:dyDescent="0.3">
      <c r="A2521" s="18">
        <v>2519</v>
      </c>
      <c r="B2521" s="18">
        <f t="shared" si="78"/>
        <v>2019</v>
      </c>
      <c r="C2521" s="17">
        <v>43678</v>
      </c>
      <c r="D2521" s="18" t="s">
        <v>130</v>
      </c>
      <c r="E2521" s="18" t="s">
        <v>36</v>
      </c>
      <c r="F2521" s="18" t="str">
        <f t="shared" si="79"/>
        <v>Unitil-Transmission Service Cost Adjustment (TSCA)-43678</v>
      </c>
      <c r="G2521" s="11" t="s">
        <v>131</v>
      </c>
      <c r="H2521" s="11" t="s">
        <v>49</v>
      </c>
      <c r="I2521" s="11" t="s">
        <v>153</v>
      </c>
      <c r="J2521" s="11" t="s">
        <v>161</v>
      </c>
      <c r="K2521" s="11" t="str">
        <f>IFERROR(INDEX('EDC Component Dictionary'!$C$5:$C$37,MATCH('Rates Database'!J2521,'EDC Component Dictionary'!$B$5:$B$37,0)), "Energy Supply")</f>
        <v>Transmission System</v>
      </c>
      <c r="L2521" s="12">
        <v>-2.4299999999999999E-3</v>
      </c>
      <c r="M2521" s="12"/>
    </row>
    <row r="2522" spans="1:13" x14ac:dyDescent="0.3">
      <c r="A2522" s="18">
        <v>2520</v>
      </c>
      <c r="B2522" s="18">
        <f t="shared" si="78"/>
        <v>2019</v>
      </c>
      <c r="C2522" s="17">
        <v>43647</v>
      </c>
      <c r="D2522" s="18" t="s">
        <v>130</v>
      </c>
      <c r="E2522" s="18" t="s">
        <v>36</v>
      </c>
      <c r="F2522" s="18" t="str">
        <f t="shared" si="79"/>
        <v>Unitil-Transmission Service Cost Adjustment (TSCA)-43647</v>
      </c>
      <c r="G2522" s="11" t="s">
        <v>131</v>
      </c>
      <c r="H2522" s="11" t="s">
        <v>49</v>
      </c>
      <c r="I2522" s="11" t="s">
        <v>153</v>
      </c>
      <c r="J2522" s="11" t="s">
        <v>161</v>
      </c>
      <c r="K2522" s="11" t="str">
        <f>IFERROR(INDEX('EDC Component Dictionary'!$C$5:$C$37,MATCH('Rates Database'!J2522,'EDC Component Dictionary'!$B$5:$B$37,0)), "Energy Supply")</f>
        <v>Transmission System</v>
      </c>
      <c r="L2522" s="12">
        <v>-2.4299999999999999E-3</v>
      </c>
      <c r="M2522" s="12"/>
    </row>
    <row r="2523" spans="1:13" x14ac:dyDescent="0.3">
      <c r="A2523" s="18">
        <v>2521</v>
      </c>
      <c r="B2523" s="18">
        <f t="shared" si="78"/>
        <v>2019</v>
      </c>
      <c r="C2523" s="17">
        <v>43617</v>
      </c>
      <c r="D2523" s="18" t="s">
        <v>130</v>
      </c>
      <c r="E2523" s="18" t="s">
        <v>36</v>
      </c>
      <c r="F2523" s="18" t="str">
        <f t="shared" si="79"/>
        <v>Unitil-Transmission Service Cost Adjustment (TSCA)-43617</v>
      </c>
      <c r="G2523" s="11" t="s">
        <v>131</v>
      </c>
      <c r="H2523" s="11" t="s">
        <v>49</v>
      </c>
      <c r="I2523" s="11" t="s">
        <v>153</v>
      </c>
      <c r="J2523" s="11" t="s">
        <v>161</v>
      </c>
      <c r="K2523" s="11" t="str">
        <f>IFERROR(INDEX('EDC Component Dictionary'!$C$5:$C$37,MATCH('Rates Database'!J2523,'EDC Component Dictionary'!$B$5:$B$37,0)), "Energy Supply")</f>
        <v>Transmission System</v>
      </c>
      <c r="L2523" s="12">
        <v>-2.4299999999999999E-3</v>
      </c>
      <c r="M2523" s="12"/>
    </row>
    <row r="2524" spans="1:13" x14ac:dyDescent="0.3">
      <c r="A2524" s="18">
        <v>2522</v>
      </c>
      <c r="B2524" s="18">
        <f t="shared" si="78"/>
        <v>2019</v>
      </c>
      <c r="C2524" s="17">
        <v>43586</v>
      </c>
      <c r="D2524" s="18" t="s">
        <v>130</v>
      </c>
      <c r="E2524" s="18" t="s">
        <v>36</v>
      </c>
      <c r="F2524" s="18" t="str">
        <f t="shared" si="79"/>
        <v>Unitil-Transmission Service Cost Adjustment (TSCA)-43586</v>
      </c>
      <c r="G2524" s="11" t="s">
        <v>131</v>
      </c>
      <c r="H2524" s="11" t="s">
        <v>49</v>
      </c>
      <c r="I2524" s="11" t="s">
        <v>153</v>
      </c>
      <c r="J2524" s="11" t="s">
        <v>161</v>
      </c>
      <c r="K2524" s="11" t="str">
        <f>IFERROR(INDEX('EDC Component Dictionary'!$C$5:$C$37,MATCH('Rates Database'!J2524,'EDC Component Dictionary'!$B$5:$B$37,0)), "Energy Supply")</f>
        <v>Transmission System</v>
      </c>
      <c r="L2524" s="12">
        <v>-2.4299999999999999E-3</v>
      </c>
      <c r="M2524" s="12"/>
    </row>
    <row r="2525" spans="1:13" x14ac:dyDescent="0.3">
      <c r="A2525" s="18">
        <v>2523</v>
      </c>
      <c r="B2525" s="18">
        <f t="shared" si="78"/>
        <v>2019</v>
      </c>
      <c r="C2525" s="17">
        <v>43556</v>
      </c>
      <c r="D2525" s="18" t="s">
        <v>130</v>
      </c>
      <c r="E2525" s="18" t="s">
        <v>36</v>
      </c>
      <c r="F2525" s="18" t="str">
        <f t="shared" si="79"/>
        <v>Unitil-Transmission Service Cost Adjustment (TSCA)-43556</v>
      </c>
      <c r="G2525" s="11" t="s">
        <v>131</v>
      </c>
      <c r="H2525" s="11" t="s">
        <v>49</v>
      </c>
      <c r="I2525" s="11" t="s">
        <v>153</v>
      </c>
      <c r="J2525" s="11" t="s">
        <v>161</v>
      </c>
      <c r="K2525" s="11" t="str">
        <f>IFERROR(INDEX('EDC Component Dictionary'!$C$5:$C$37,MATCH('Rates Database'!J2525,'EDC Component Dictionary'!$B$5:$B$37,0)), "Energy Supply")</f>
        <v>Transmission System</v>
      </c>
      <c r="L2525" s="12">
        <v>-2.4299999999999999E-3</v>
      </c>
      <c r="M2525" s="12"/>
    </row>
    <row r="2526" spans="1:13" x14ac:dyDescent="0.3">
      <c r="A2526" s="18">
        <v>2524</v>
      </c>
      <c r="B2526" s="18">
        <f t="shared" si="78"/>
        <v>2019</v>
      </c>
      <c r="C2526" s="17">
        <v>43525</v>
      </c>
      <c r="D2526" s="18" t="s">
        <v>130</v>
      </c>
      <c r="E2526" s="18" t="s">
        <v>36</v>
      </c>
      <c r="F2526" s="18" t="str">
        <f t="shared" si="79"/>
        <v>Unitil-Transmission Service Cost Adjustment (TSCA)-43525</v>
      </c>
      <c r="G2526" s="11" t="s">
        <v>131</v>
      </c>
      <c r="H2526" s="11" t="s">
        <v>49</v>
      </c>
      <c r="I2526" s="11" t="s">
        <v>153</v>
      </c>
      <c r="J2526" s="11" t="s">
        <v>161</v>
      </c>
      <c r="K2526" s="11" t="str">
        <f>IFERROR(INDEX('EDC Component Dictionary'!$C$5:$C$37,MATCH('Rates Database'!J2526,'EDC Component Dictionary'!$B$5:$B$37,0)), "Energy Supply")</f>
        <v>Transmission System</v>
      </c>
      <c r="L2526" s="12">
        <v>-2.4299999999999999E-3</v>
      </c>
      <c r="M2526" s="12"/>
    </row>
    <row r="2527" spans="1:13" x14ac:dyDescent="0.3">
      <c r="A2527" s="18">
        <v>2525</v>
      </c>
      <c r="B2527" s="18">
        <f t="shared" si="78"/>
        <v>2019</v>
      </c>
      <c r="C2527" s="17">
        <v>43497</v>
      </c>
      <c r="D2527" s="18" t="s">
        <v>130</v>
      </c>
      <c r="E2527" s="18" t="s">
        <v>36</v>
      </c>
      <c r="F2527" s="18" t="str">
        <f t="shared" si="79"/>
        <v>Unitil-Transmission Service Cost Adjustment (TSCA)-43497</v>
      </c>
      <c r="G2527" s="11" t="s">
        <v>131</v>
      </c>
      <c r="H2527" s="11" t="s">
        <v>49</v>
      </c>
      <c r="I2527" s="11" t="s">
        <v>153</v>
      </c>
      <c r="J2527" s="11" t="s">
        <v>161</v>
      </c>
      <c r="K2527" s="11" t="str">
        <f>IFERROR(INDEX('EDC Component Dictionary'!$C$5:$C$37,MATCH('Rates Database'!J2527,'EDC Component Dictionary'!$B$5:$B$37,0)), "Energy Supply")</f>
        <v>Transmission System</v>
      </c>
      <c r="L2527" s="12">
        <v>-2.4299999999999999E-3</v>
      </c>
      <c r="M2527" s="12"/>
    </row>
    <row r="2528" spans="1:13" x14ac:dyDescent="0.3">
      <c r="A2528" s="18">
        <v>2526</v>
      </c>
      <c r="B2528" s="18">
        <f t="shared" si="78"/>
        <v>2019</v>
      </c>
      <c r="C2528" s="17">
        <v>43466</v>
      </c>
      <c r="D2528" s="18" t="s">
        <v>130</v>
      </c>
      <c r="E2528" s="18" t="s">
        <v>36</v>
      </c>
      <c r="F2528" s="18" t="str">
        <f t="shared" si="79"/>
        <v>Unitil-Transmission Service Cost Adjustment (TSCA)-43466</v>
      </c>
      <c r="G2528" s="11" t="s">
        <v>131</v>
      </c>
      <c r="H2528" s="11" t="s">
        <v>49</v>
      </c>
      <c r="I2528" s="11" t="s">
        <v>153</v>
      </c>
      <c r="J2528" s="11" t="s">
        <v>161</v>
      </c>
      <c r="K2528" s="11" t="str">
        <f>IFERROR(INDEX('EDC Component Dictionary'!$C$5:$C$37,MATCH('Rates Database'!J2528,'EDC Component Dictionary'!$B$5:$B$37,0)), "Energy Supply")</f>
        <v>Transmission System</v>
      </c>
      <c r="L2528" s="12">
        <v>-2.4299999999999999E-3</v>
      </c>
      <c r="M2528" s="12"/>
    </row>
    <row r="2529" spans="1:13" x14ac:dyDescent="0.3">
      <c r="A2529" s="18">
        <v>2527</v>
      </c>
      <c r="B2529" s="18">
        <f t="shared" si="78"/>
        <v>2023</v>
      </c>
      <c r="C2529" s="17">
        <v>45261</v>
      </c>
      <c r="D2529" s="18" t="s">
        <v>130</v>
      </c>
      <c r="E2529" s="18" t="s">
        <v>36</v>
      </c>
      <c r="F2529" s="18" t="str">
        <f t="shared" si="79"/>
        <v>Unitil-Base Transmission - External-45261</v>
      </c>
      <c r="G2529" s="11" t="s">
        <v>131</v>
      </c>
      <c r="H2529" s="11" t="s">
        <v>49</v>
      </c>
      <c r="I2529" s="11" t="s">
        <v>153</v>
      </c>
      <c r="J2529" s="11" t="s">
        <v>162</v>
      </c>
      <c r="K2529" s="11" t="str">
        <f>IFERROR(INDEX('EDC Component Dictionary'!$C$5:$C$37,MATCH('Rates Database'!J2529,'EDC Component Dictionary'!$B$5:$B$37,0)), "Energy Supply")</f>
        <v>Transmission System</v>
      </c>
      <c r="L2529" s="12">
        <v>2.8049999999999999E-2</v>
      </c>
      <c r="M2529" s="12"/>
    </row>
    <row r="2530" spans="1:13" x14ac:dyDescent="0.3">
      <c r="A2530" s="18">
        <v>2528</v>
      </c>
      <c r="B2530" s="18">
        <f t="shared" si="78"/>
        <v>2023</v>
      </c>
      <c r="C2530" s="17">
        <v>45231</v>
      </c>
      <c r="D2530" s="18" t="s">
        <v>130</v>
      </c>
      <c r="E2530" s="18" t="s">
        <v>36</v>
      </c>
      <c r="F2530" s="18" t="str">
        <f t="shared" si="79"/>
        <v>Unitil-Base Transmission - External-45231</v>
      </c>
      <c r="G2530" s="11" t="s">
        <v>131</v>
      </c>
      <c r="H2530" s="11" t="s">
        <v>49</v>
      </c>
      <c r="I2530" s="11" t="s">
        <v>153</v>
      </c>
      <c r="J2530" s="11" t="s">
        <v>162</v>
      </c>
      <c r="K2530" s="11" t="str">
        <f>IFERROR(INDEX('EDC Component Dictionary'!$C$5:$C$37,MATCH('Rates Database'!J2530,'EDC Component Dictionary'!$B$5:$B$37,0)), "Energy Supply")</f>
        <v>Transmission System</v>
      </c>
      <c r="L2530" s="12">
        <v>2.8049999999999999E-2</v>
      </c>
      <c r="M2530" s="12"/>
    </row>
    <row r="2531" spans="1:13" x14ac:dyDescent="0.3">
      <c r="A2531" s="18">
        <v>2529</v>
      </c>
      <c r="B2531" s="18">
        <f t="shared" si="78"/>
        <v>2023</v>
      </c>
      <c r="C2531" s="17">
        <v>45200</v>
      </c>
      <c r="D2531" s="18" t="s">
        <v>130</v>
      </c>
      <c r="E2531" s="18" t="s">
        <v>36</v>
      </c>
      <c r="F2531" s="18" t="str">
        <f t="shared" si="79"/>
        <v>Unitil-Base Transmission - External-45200</v>
      </c>
      <c r="G2531" s="11" t="s">
        <v>131</v>
      </c>
      <c r="H2531" s="11" t="s">
        <v>49</v>
      </c>
      <c r="I2531" s="11" t="s">
        <v>153</v>
      </c>
      <c r="J2531" s="11" t="s">
        <v>162</v>
      </c>
      <c r="K2531" s="11" t="str">
        <f>IFERROR(INDEX('EDC Component Dictionary'!$C$5:$C$37,MATCH('Rates Database'!J2531,'EDC Component Dictionary'!$B$5:$B$37,0)), "Energy Supply")</f>
        <v>Transmission System</v>
      </c>
      <c r="L2531" s="12">
        <v>2.8049999999999999E-2</v>
      </c>
      <c r="M2531" s="12"/>
    </row>
    <row r="2532" spans="1:13" x14ac:dyDescent="0.3">
      <c r="A2532" s="18">
        <v>2530</v>
      </c>
      <c r="B2532" s="18">
        <f t="shared" si="78"/>
        <v>2023</v>
      </c>
      <c r="C2532" s="17">
        <v>45170</v>
      </c>
      <c r="D2532" s="18" t="s">
        <v>130</v>
      </c>
      <c r="E2532" s="18" t="s">
        <v>36</v>
      </c>
      <c r="F2532" s="18" t="str">
        <f t="shared" si="79"/>
        <v>Unitil-Base Transmission - External-45170</v>
      </c>
      <c r="G2532" s="11" t="s">
        <v>131</v>
      </c>
      <c r="H2532" s="11" t="s">
        <v>49</v>
      </c>
      <c r="I2532" s="11" t="s">
        <v>153</v>
      </c>
      <c r="J2532" s="11" t="s">
        <v>162</v>
      </c>
      <c r="K2532" s="11" t="str">
        <f>IFERROR(INDEX('EDC Component Dictionary'!$C$5:$C$37,MATCH('Rates Database'!J2532,'EDC Component Dictionary'!$B$5:$B$37,0)), "Energy Supply")</f>
        <v>Transmission System</v>
      </c>
      <c r="L2532" s="12">
        <v>2.8049999999999999E-2</v>
      </c>
      <c r="M2532" s="12"/>
    </row>
    <row r="2533" spans="1:13" x14ac:dyDescent="0.3">
      <c r="A2533" s="18">
        <v>2531</v>
      </c>
      <c r="B2533" s="18">
        <f t="shared" si="78"/>
        <v>2023</v>
      </c>
      <c r="C2533" s="17">
        <v>45139</v>
      </c>
      <c r="D2533" s="18" t="s">
        <v>130</v>
      </c>
      <c r="E2533" s="18" t="s">
        <v>36</v>
      </c>
      <c r="F2533" s="18" t="str">
        <f t="shared" si="79"/>
        <v>Unitil-Base Transmission - External-45139</v>
      </c>
      <c r="G2533" s="11" t="s">
        <v>131</v>
      </c>
      <c r="H2533" s="11" t="s">
        <v>49</v>
      </c>
      <c r="I2533" s="11" t="s">
        <v>153</v>
      </c>
      <c r="J2533" s="11" t="s">
        <v>162</v>
      </c>
      <c r="K2533" s="11" t="str">
        <f>IFERROR(INDEX('EDC Component Dictionary'!$C$5:$C$37,MATCH('Rates Database'!J2533,'EDC Component Dictionary'!$B$5:$B$37,0)), "Energy Supply")</f>
        <v>Transmission System</v>
      </c>
      <c r="L2533" s="12">
        <v>2.8049999999999999E-2</v>
      </c>
      <c r="M2533" s="12"/>
    </row>
    <row r="2534" spans="1:13" x14ac:dyDescent="0.3">
      <c r="A2534" s="18">
        <v>2532</v>
      </c>
      <c r="B2534" s="18">
        <f t="shared" si="78"/>
        <v>2023</v>
      </c>
      <c r="C2534" s="17">
        <v>45108</v>
      </c>
      <c r="D2534" s="18" t="s">
        <v>130</v>
      </c>
      <c r="E2534" s="18" t="s">
        <v>36</v>
      </c>
      <c r="F2534" s="18" t="str">
        <f t="shared" si="79"/>
        <v>Unitil-Base Transmission - External-45108</v>
      </c>
      <c r="G2534" s="11" t="s">
        <v>131</v>
      </c>
      <c r="H2534" s="11" t="s">
        <v>49</v>
      </c>
      <c r="I2534" s="11" t="s">
        <v>153</v>
      </c>
      <c r="J2534" s="11" t="s">
        <v>162</v>
      </c>
      <c r="K2534" s="11" t="str">
        <f>IFERROR(INDEX('EDC Component Dictionary'!$C$5:$C$37,MATCH('Rates Database'!J2534,'EDC Component Dictionary'!$B$5:$B$37,0)), "Energy Supply")</f>
        <v>Transmission System</v>
      </c>
      <c r="L2534" s="12">
        <v>2.8049999999999999E-2</v>
      </c>
      <c r="M2534" s="12"/>
    </row>
    <row r="2535" spans="1:13" x14ac:dyDescent="0.3">
      <c r="A2535" s="18">
        <v>2533</v>
      </c>
      <c r="B2535" s="18">
        <f t="shared" si="78"/>
        <v>2023</v>
      </c>
      <c r="C2535" s="17">
        <v>45078</v>
      </c>
      <c r="D2535" s="18" t="s">
        <v>130</v>
      </c>
      <c r="E2535" s="18" t="s">
        <v>36</v>
      </c>
      <c r="F2535" s="18" t="str">
        <f t="shared" si="79"/>
        <v>Unitil-Base Transmission - External-45078</v>
      </c>
      <c r="G2535" s="11" t="s">
        <v>131</v>
      </c>
      <c r="H2535" s="11" t="s">
        <v>49</v>
      </c>
      <c r="I2535" s="11" t="s">
        <v>153</v>
      </c>
      <c r="J2535" s="11" t="s">
        <v>162</v>
      </c>
      <c r="K2535" s="11" t="str">
        <f>IFERROR(INDEX('EDC Component Dictionary'!$C$5:$C$37,MATCH('Rates Database'!J2535,'EDC Component Dictionary'!$B$5:$B$37,0)), "Energy Supply")</f>
        <v>Transmission System</v>
      </c>
      <c r="L2535" s="12">
        <v>2.8049999999999999E-2</v>
      </c>
      <c r="M2535" s="12"/>
    </row>
    <row r="2536" spans="1:13" x14ac:dyDescent="0.3">
      <c r="A2536" s="18">
        <v>2534</v>
      </c>
      <c r="B2536" s="18">
        <f t="shared" si="78"/>
        <v>2023</v>
      </c>
      <c r="C2536" s="17">
        <v>45047</v>
      </c>
      <c r="D2536" s="18" t="s">
        <v>130</v>
      </c>
      <c r="E2536" s="18" t="s">
        <v>36</v>
      </c>
      <c r="F2536" s="18" t="str">
        <f t="shared" si="79"/>
        <v>Unitil-Base Transmission - External-45047</v>
      </c>
      <c r="G2536" s="11" t="s">
        <v>131</v>
      </c>
      <c r="H2536" s="11" t="s">
        <v>49</v>
      </c>
      <c r="I2536" s="11" t="s">
        <v>153</v>
      </c>
      <c r="J2536" s="11" t="s">
        <v>162</v>
      </c>
      <c r="K2536" s="11" t="str">
        <f>IFERROR(INDEX('EDC Component Dictionary'!$C$5:$C$37,MATCH('Rates Database'!J2536,'EDC Component Dictionary'!$B$5:$B$37,0)), "Energy Supply")</f>
        <v>Transmission System</v>
      </c>
      <c r="L2536" s="12">
        <v>2.8049999999999999E-2</v>
      </c>
      <c r="M2536" s="12"/>
    </row>
    <row r="2537" spans="1:13" x14ac:dyDescent="0.3">
      <c r="A2537" s="18">
        <v>2535</v>
      </c>
      <c r="B2537" s="18">
        <f t="shared" si="78"/>
        <v>2023</v>
      </c>
      <c r="C2537" s="17">
        <v>45017</v>
      </c>
      <c r="D2537" s="18" t="s">
        <v>130</v>
      </c>
      <c r="E2537" s="18" t="s">
        <v>36</v>
      </c>
      <c r="F2537" s="18" t="str">
        <f t="shared" si="79"/>
        <v>Unitil-Base Transmission - External-45017</v>
      </c>
      <c r="G2537" s="11" t="s">
        <v>131</v>
      </c>
      <c r="H2537" s="11" t="s">
        <v>49</v>
      </c>
      <c r="I2537" s="11" t="s">
        <v>153</v>
      </c>
      <c r="J2537" s="11" t="s">
        <v>162</v>
      </c>
      <c r="K2537" s="11" t="str">
        <f>IFERROR(INDEX('EDC Component Dictionary'!$C$5:$C$37,MATCH('Rates Database'!J2537,'EDC Component Dictionary'!$B$5:$B$37,0)), "Energy Supply")</f>
        <v>Transmission System</v>
      </c>
      <c r="L2537" s="12">
        <v>2.8049999999999999E-2</v>
      </c>
      <c r="M2537" s="12"/>
    </row>
    <row r="2538" spans="1:13" x14ac:dyDescent="0.3">
      <c r="A2538" s="18">
        <v>2536</v>
      </c>
      <c r="B2538" s="18">
        <f t="shared" si="78"/>
        <v>2023</v>
      </c>
      <c r="C2538" s="17">
        <v>44986</v>
      </c>
      <c r="D2538" s="18" t="s">
        <v>130</v>
      </c>
      <c r="E2538" s="18" t="s">
        <v>36</v>
      </c>
      <c r="F2538" s="18" t="str">
        <f t="shared" si="79"/>
        <v>Unitil-Base Transmission - External-44986</v>
      </c>
      <c r="G2538" s="11" t="s">
        <v>131</v>
      </c>
      <c r="H2538" s="11" t="s">
        <v>49</v>
      </c>
      <c r="I2538" s="11" t="s">
        <v>153</v>
      </c>
      <c r="J2538" s="11" t="s">
        <v>162</v>
      </c>
      <c r="K2538" s="11" t="str">
        <f>IFERROR(INDEX('EDC Component Dictionary'!$C$5:$C$37,MATCH('Rates Database'!J2538,'EDC Component Dictionary'!$B$5:$B$37,0)), "Energy Supply")</f>
        <v>Transmission System</v>
      </c>
      <c r="L2538" s="12">
        <v>2.8049999999999999E-2</v>
      </c>
      <c r="M2538" s="12"/>
    </row>
    <row r="2539" spans="1:13" x14ac:dyDescent="0.3">
      <c r="A2539" s="18">
        <v>2537</v>
      </c>
      <c r="B2539" s="18">
        <f t="shared" si="78"/>
        <v>2023</v>
      </c>
      <c r="C2539" s="17">
        <v>44958</v>
      </c>
      <c r="D2539" s="18" t="s">
        <v>130</v>
      </c>
      <c r="E2539" s="18" t="s">
        <v>36</v>
      </c>
      <c r="F2539" s="18" t="str">
        <f t="shared" si="79"/>
        <v>Unitil-Base Transmission - External-44958</v>
      </c>
      <c r="G2539" s="11" t="s">
        <v>131</v>
      </c>
      <c r="H2539" s="11" t="s">
        <v>49</v>
      </c>
      <c r="I2539" s="11" t="s">
        <v>153</v>
      </c>
      <c r="J2539" s="11" t="s">
        <v>162</v>
      </c>
      <c r="K2539" s="11" t="str">
        <f>IFERROR(INDEX('EDC Component Dictionary'!$C$5:$C$37,MATCH('Rates Database'!J2539,'EDC Component Dictionary'!$B$5:$B$37,0)), "Energy Supply")</f>
        <v>Transmission System</v>
      </c>
      <c r="L2539" s="12">
        <v>2.8049999999999999E-2</v>
      </c>
      <c r="M2539" s="12"/>
    </row>
    <row r="2540" spans="1:13" x14ac:dyDescent="0.3">
      <c r="A2540" s="18">
        <v>2538</v>
      </c>
      <c r="B2540" s="18">
        <f t="shared" si="78"/>
        <v>2023</v>
      </c>
      <c r="C2540" s="17">
        <v>44927</v>
      </c>
      <c r="D2540" s="18" t="s">
        <v>130</v>
      </c>
      <c r="E2540" s="18" t="s">
        <v>36</v>
      </c>
      <c r="F2540" s="18" t="str">
        <f t="shared" si="79"/>
        <v>Unitil-Base Transmission - External-44927</v>
      </c>
      <c r="G2540" s="11" t="s">
        <v>131</v>
      </c>
      <c r="H2540" s="11" t="s">
        <v>49</v>
      </c>
      <c r="I2540" s="11" t="s">
        <v>153</v>
      </c>
      <c r="J2540" s="11" t="s">
        <v>162</v>
      </c>
      <c r="K2540" s="11" t="str">
        <f>IFERROR(INDEX('EDC Component Dictionary'!$C$5:$C$37,MATCH('Rates Database'!J2540,'EDC Component Dictionary'!$B$5:$B$37,0)), "Energy Supply")</f>
        <v>Transmission System</v>
      </c>
      <c r="L2540" s="12">
        <v>2.8049999999999999E-2</v>
      </c>
      <c r="M2540" s="12"/>
    </row>
    <row r="2541" spans="1:13" x14ac:dyDescent="0.3">
      <c r="A2541" s="18">
        <v>2539</v>
      </c>
      <c r="B2541" s="18">
        <f t="shared" si="78"/>
        <v>2022</v>
      </c>
      <c r="C2541" s="17">
        <v>44896</v>
      </c>
      <c r="D2541" s="18" t="s">
        <v>130</v>
      </c>
      <c r="E2541" s="18" t="s">
        <v>36</v>
      </c>
      <c r="F2541" s="18" t="str">
        <f t="shared" si="79"/>
        <v>Unitil-Base Transmission - External-44896</v>
      </c>
      <c r="G2541" s="11" t="s">
        <v>131</v>
      </c>
      <c r="H2541" s="11" t="s">
        <v>49</v>
      </c>
      <c r="I2541" s="11" t="s">
        <v>153</v>
      </c>
      <c r="J2541" s="11" t="s">
        <v>162</v>
      </c>
      <c r="K2541" s="11" t="str">
        <f>IFERROR(INDEX('EDC Component Dictionary'!$C$5:$C$37,MATCH('Rates Database'!J2541,'EDC Component Dictionary'!$B$5:$B$37,0)), "Energy Supply")</f>
        <v>Transmission System</v>
      </c>
      <c r="L2541" s="12">
        <v>3.1269999999999999E-2</v>
      </c>
      <c r="M2541" s="12"/>
    </row>
    <row r="2542" spans="1:13" x14ac:dyDescent="0.3">
      <c r="A2542" s="18">
        <v>2540</v>
      </c>
      <c r="B2542" s="18">
        <f t="shared" si="78"/>
        <v>2022</v>
      </c>
      <c r="C2542" s="17">
        <v>44866</v>
      </c>
      <c r="D2542" s="18" t="s">
        <v>130</v>
      </c>
      <c r="E2542" s="18" t="s">
        <v>36</v>
      </c>
      <c r="F2542" s="18" t="str">
        <f t="shared" si="79"/>
        <v>Unitil-Base Transmission - External-44866</v>
      </c>
      <c r="G2542" s="11" t="s">
        <v>131</v>
      </c>
      <c r="H2542" s="11" t="s">
        <v>49</v>
      </c>
      <c r="I2542" s="11" t="s">
        <v>153</v>
      </c>
      <c r="J2542" s="11" t="s">
        <v>162</v>
      </c>
      <c r="K2542" s="11" t="str">
        <f>IFERROR(INDEX('EDC Component Dictionary'!$C$5:$C$37,MATCH('Rates Database'!J2542,'EDC Component Dictionary'!$B$5:$B$37,0)), "Energy Supply")</f>
        <v>Transmission System</v>
      </c>
      <c r="L2542" s="12">
        <v>3.1269999999999999E-2</v>
      </c>
      <c r="M2542" s="12"/>
    </row>
    <row r="2543" spans="1:13" x14ac:dyDescent="0.3">
      <c r="A2543" s="18">
        <v>2541</v>
      </c>
      <c r="B2543" s="18">
        <f t="shared" si="78"/>
        <v>2022</v>
      </c>
      <c r="C2543" s="17">
        <v>44835</v>
      </c>
      <c r="D2543" s="18" t="s">
        <v>130</v>
      </c>
      <c r="E2543" s="18" t="s">
        <v>36</v>
      </c>
      <c r="F2543" s="18" t="str">
        <f t="shared" si="79"/>
        <v>Unitil-Base Transmission - External-44835</v>
      </c>
      <c r="G2543" s="11" t="s">
        <v>131</v>
      </c>
      <c r="H2543" s="11" t="s">
        <v>49</v>
      </c>
      <c r="I2543" s="11" t="s">
        <v>153</v>
      </c>
      <c r="J2543" s="11" t="s">
        <v>162</v>
      </c>
      <c r="K2543" s="11" t="str">
        <f>IFERROR(INDEX('EDC Component Dictionary'!$C$5:$C$37,MATCH('Rates Database'!J2543,'EDC Component Dictionary'!$B$5:$B$37,0)), "Energy Supply")</f>
        <v>Transmission System</v>
      </c>
      <c r="L2543" s="12">
        <v>3.1269999999999999E-2</v>
      </c>
      <c r="M2543" s="12"/>
    </row>
    <row r="2544" spans="1:13" x14ac:dyDescent="0.3">
      <c r="A2544" s="18">
        <v>2542</v>
      </c>
      <c r="B2544" s="18">
        <f t="shared" si="78"/>
        <v>2022</v>
      </c>
      <c r="C2544" s="17">
        <v>44805</v>
      </c>
      <c r="D2544" s="18" t="s">
        <v>130</v>
      </c>
      <c r="E2544" s="18" t="s">
        <v>36</v>
      </c>
      <c r="F2544" s="18" t="str">
        <f t="shared" si="79"/>
        <v>Unitil-Base Transmission - External-44805</v>
      </c>
      <c r="G2544" s="11" t="s">
        <v>131</v>
      </c>
      <c r="H2544" s="11" t="s">
        <v>49</v>
      </c>
      <c r="I2544" s="11" t="s">
        <v>153</v>
      </c>
      <c r="J2544" s="11" t="s">
        <v>162</v>
      </c>
      <c r="K2544" s="11" t="str">
        <f>IFERROR(INDEX('EDC Component Dictionary'!$C$5:$C$37,MATCH('Rates Database'!J2544,'EDC Component Dictionary'!$B$5:$B$37,0)), "Energy Supply")</f>
        <v>Transmission System</v>
      </c>
      <c r="L2544" s="12">
        <v>3.1269999999999999E-2</v>
      </c>
      <c r="M2544" s="12"/>
    </row>
    <row r="2545" spans="1:13" x14ac:dyDescent="0.3">
      <c r="A2545" s="18">
        <v>2543</v>
      </c>
      <c r="B2545" s="18">
        <f t="shared" si="78"/>
        <v>2022</v>
      </c>
      <c r="C2545" s="17">
        <v>44774</v>
      </c>
      <c r="D2545" s="18" t="s">
        <v>130</v>
      </c>
      <c r="E2545" s="18" t="s">
        <v>36</v>
      </c>
      <c r="F2545" s="18" t="str">
        <f t="shared" si="79"/>
        <v>Unitil-Base Transmission - External-44774</v>
      </c>
      <c r="G2545" s="11" t="s">
        <v>131</v>
      </c>
      <c r="H2545" s="11" t="s">
        <v>49</v>
      </c>
      <c r="I2545" s="11" t="s">
        <v>153</v>
      </c>
      <c r="J2545" s="11" t="s">
        <v>162</v>
      </c>
      <c r="K2545" s="11" t="str">
        <f>IFERROR(INDEX('EDC Component Dictionary'!$C$5:$C$37,MATCH('Rates Database'!J2545,'EDC Component Dictionary'!$B$5:$B$37,0)), "Energy Supply")</f>
        <v>Transmission System</v>
      </c>
      <c r="L2545" s="12">
        <v>3.1269999999999999E-2</v>
      </c>
      <c r="M2545" s="12"/>
    </row>
    <row r="2546" spans="1:13" x14ac:dyDescent="0.3">
      <c r="A2546" s="18">
        <v>2544</v>
      </c>
      <c r="B2546" s="18">
        <f t="shared" si="78"/>
        <v>2022</v>
      </c>
      <c r="C2546" s="17">
        <v>44743</v>
      </c>
      <c r="D2546" s="18" t="s">
        <v>130</v>
      </c>
      <c r="E2546" s="18" t="s">
        <v>36</v>
      </c>
      <c r="F2546" s="18" t="str">
        <f t="shared" si="79"/>
        <v>Unitil-Base Transmission - External-44743</v>
      </c>
      <c r="G2546" s="11" t="s">
        <v>131</v>
      </c>
      <c r="H2546" s="11" t="s">
        <v>49</v>
      </c>
      <c r="I2546" s="11" t="s">
        <v>153</v>
      </c>
      <c r="J2546" s="11" t="s">
        <v>162</v>
      </c>
      <c r="K2546" s="11" t="str">
        <f>IFERROR(INDEX('EDC Component Dictionary'!$C$5:$C$37,MATCH('Rates Database'!J2546,'EDC Component Dictionary'!$B$5:$B$37,0)), "Energy Supply")</f>
        <v>Transmission System</v>
      </c>
      <c r="L2546" s="12">
        <v>3.1269999999999999E-2</v>
      </c>
      <c r="M2546" s="12"/>
    </row>
    <row r="2547" spans="1:13" x14ac:dyDescent="0.3">
      <c r="A2547" s="18">
        <v>2545</v>
      </c>
      <c r="B2547" s="18">
        <f t="shared" si="78"/>
        <v>2022</v>
      </c>
      <c r="C2547" s="17">
        <v>44713</v>
      </c>
      <c r="D2547" s="18" t="s">
        <v>130</v>
      </c>
      <c r="E2547" s="18" t="s">
        <v>36</v>
      </c>
      <c r="F2547" s="18" t="str">
        <f t="shared" si="79"/>
        <v>Unitil-Base Transmission - External-44713</v>
      </c>
      <c r="G2547" s="11" t="s">
        <v>131</v>
      </c>
      <c r="H2547" s="11" t="s">
        <v>49</v>
      </c>
      <c r="I2547" s="11" t="s">
        <v>153</v>
      </c>
      <c r="J2547" s="11" t="s">
        <v>162</v>
      </c>
      <c r="K2547" s="11" t="str">
        <f>IFERROR(INDEX('EDC Component Dictionary'!$C$5:$C$37,MATCH('Rates Database'!J2547,'EDC Component Dictionary'!$B$5:$B$37,0)), "Energy Supply")</f>
        <v>Transmission System</v>
      </c>
      <c r="L2547" s="12">
        <v>3.1269999999999999E-2</v>
      </c>
      <c r="M2547" s="12"/>
    </row>
    <row r="2548" spans="1:13" x14ac:dyDescent="0.3">
      <c r="A2548" s="18">
        <v>2546</v>
      </c>
      <c r="B2548" s="18">
        <f t="shared" si="78"/>
        <v>2022</v>
      </c>
      <c r="C2548" s="17">
        <v>44682</v>
      </c>
      <c r="D2548" s="18" t="s">
        <v>130</v>
      </c>
      <c r="E2548" s="18" t="s">
        <v>36</v>
      </c>
      <c r="F2548" s="18" t="str">
        <f t="shared" si="79"/>
        <v>Unitil-Base Transmission - External-44682</v>
      </c>
      <c r="G2548" s="11" t="s">
        <v>131</v>
      </c>
      <c r="H2548" s="11" t="s">
        <v>49</v>
      </c>
      <c r="I2548" s="11" t="s">
        <v>153</v>
      </c>
      <c r="J2548" s="11" t="s">
        <v>162</v>
      </c>
      <c r="K2548" s="11" t="str">
        <f>IFERROR(INDEX('EDC Component Dictionary'!$C$5:$C$37,MATCH('Rates Database'!J2548,'EDC Component Dictionary'!$B$5:$B$37,0)), "Energy Supply")</f>
        <v>Transmission System</v>
      </c>
      <c r="L2548" s="12">
        <v>3.1269999999999999E-2</v>
      </c>
      <c r="M2548" s="12"/>
    </row>
    <row r="2549" spans="1:13" x14ac:dyDescent="0.3">
      <c r="A2549" s="18">
        <v>2547</v>
      </c>
      <c r="B2549" s="18">
        <f t="shared" si="78"/>
        <v>2022</v>
      </c>
      <c r="C2549" s="17">
        <v>44652</v>
      </c>
      <c r="D2549" s="18" t="s">
        <v>130</v>
      </c>
      <c r="E2549" s="18" t="s">
        <v>36</v>
      </c>
      <c r="F2549" s="18" t="str">
        <f t="shared" si="79"/>
        <v>Unitil-Base Transmission - External-44652</v>
      </c>
      <c r="G2549" s="11" t="s">
        <v>131</v>
      </c>
      <c r="H2549" s="11" t="s">
        <v>49</v>
      </c>
      <c r="I2549" s="11" t="s">
        <v>153</v>
      </c>
      <c r="J2549" s="11" t="s">
        <v>162</v>
      </c>
      <c r="K2549" s="11" t="str">
        <f>IFERROR(INDEX('EDC Component Dictionary'!$C$5:$C$37,MATCH('Rates Database'!J2549,'EDC Component Dictionary'!$B$5:$B$37,0)), "Energy Supply")</f>
        <v>Transmission System</v>
      </c>
      <c r="L2549" s="12">
        <v>3.1269999999999999E-2</v>
      </c>
      <c r="M2549" s="12"/>
    </row>
    <row r="2550" spans="1:13" x14ac:dyDescent="0.3">
      <c r="A2550" s="18">
        <v>2548</v>
      </c>
      <c r="B2550" s="18">
        <f t="shared" si="78"/>
        <v>2022</v>
      </c>
      <c r="C2550" s="17">
        <v>44621</v>
      </c>
      <c r="D2550" s="18" t="s">
        <v>130</v>
      </c>
      <c r="E2550" s="18" t="s">
        <v>36</v>
      </c>
      <c r="F2550" s="18" t="str">
        <f t="shared" si="79"/>
        <v>Unitil-Base Transmission - External-44621</v>
      </c>
      <c r="G2550" s="11" t="s">
        <v>131</v>
      </c>
      <c r="H2550" s="11" t="s">
        <v>49</v>
      </c>
      <c r="I2550" s="11" t="s">
        <v>153</v>
      </c>
      <c r="J2550" s="11" t="s">
        <v>162</v>
      </c>
      <c r="K2550" s="11" t="str">
        <f>IFERROR(INDEX('EDC Component Dictionary'!$C$5:$C$37,MATCH('Rates Database'!J2550,'EDC Component Dictionary'!$B$5:$B$37,0)), "Energy Supply")</f>
        <v>Transmission System</v>
      </c>
      <c r="L2550" s="12">
        <v>3.1269999999999999E-2</v>
      </c>
      <c r="M2550" s="12"/>
    </row>
    <row r="2551" spans="1:13" x14ac:dyDescent="0.3">
      <c r="A2551" s="18">
        <v>2549</v>
      </c>
      <c r="B2551" s="18">
        <f t="shared" si="78"/>
        <v>2022</v>
      </c>
      <c r="C2551" s="17">
        <v>44593</v>
      </c>
      <c r="D2551" s="18" t="s">
        <v>130</v>
      </c>
      <c r="E2551" s="18" t="s">
        <v>36</v>
      </c>
      <c r="F2551" s="18" t="str">
        <f t="shared" si="79"/>
        <v>Unitil-Base Transmission - External-44593</v>
      </c>
      <c r="G2551" s="11" t="s">
        <v>131</v>
      </c>
      <c r="H2551" s="11" t="s">
        <v>49</v>
      </c>
      <c r="I2551" s="11" t="s">
        <v>153</v>
      </c>
      <c r="J2551" s="11" t="s">
        <v>162</v>
      </c>
      <c r="K2551" s="11" t="str">
        <f>IFERROR(INDEX('EDC Component Dictionary'!$C$5:$C$37,MATCH('Rates Database'!J2551,'EDC Component Dictionary'!$B$5:$B$37,0)), "Energy Supply")</f>
        <v>Transmission System</v>
      </c>
      <c r="L2551" s="12">
        <v>3.1269999999999999E-2</v>
      </c>
      <c r="M2551" s="12"/>
    </row>
    <row r="2552" spans="1:13" x14ac:dyDescent="0.3">
      <c r="A2552" s="18">
        <v>2550</v>
      </c>
      <c r="B2552" s="18">
        <f t="shared" si="78"/>
        <v>2022</v>
      </c>
      <c r="C2552" s="17">
        <v>44562</v>
      </c>
      <c r="D2552" s="18" t="s">
        <v>130</v>
      </c>
      <c r="E2552" s="18" t="s">
        <v>36</v>
      </c>
      <c r="F2552" s="18" t="str">
        <f t="shared" si="79"/>
        <v>Unitil-Base Transmission - External-44562</v>
      </c>
      <c r="G2552" s="11" t="s">
        <v>131</v>
      </c>
      <c r="H2552" s="11" t="s">
        <v>49</v>
      </c>
      <c r="I2552" s="11" t="s">
        <v>153</v>
      </c>
      <c r="J2552" s="11" t="s">
        <v>162</v>
      </c>
      <c r="K2552" s="11" t="str">
        <f>IFERROR(INDEX('EDC Component Dictionary'!$C$5:$C$37,MATCH('Rates Database'!J2552,'EDC Component Dictionary'!$B$5:$B$37,0)), "Energy Supply")</f>
        <v>Transmission System</v>
      </c>
      <c r="L2552" s="12">
        <v>3.1269999999999999E-2</v>
      </c>
      <c r="M2552" s="12"/>
    </row>
    <row r="2553" spans="1:13" x14ac:dyDescent="0.3">
      <c r="A2553" s="18">
        <v>2551</v>
      </c>
      <c r="B2553" s="18">
        <f t="shared" si="78"/>
        <v>2021</v>
      </c>
      <c r="C2553" s="17">
        <v>44531</v>
      </c>
      <c r="D2553" s="18" t="s">
        <v>130</v>
      </c>
      <c r="E2553" s="18" t="s">
        <v>36</v>
      </c>
      <c r="F2553" s="18" t="str">
        <f t="shared" si="79"/>
        <v>Unitil-Base Transmission - External-44531</v>
      </c>
      <c r="G2553" s="11" t="s">
        <v>131</v>
      </c>
      <c r="H2553" s="11" t="s">
        <v>49</v>
      </c>
      <c r="I2553" s="11" t="s">
        <v>153</v>
      </c>
      <c r="J2553" s="11" t="s">
        <v>162</v>
      </c>
      <c r="K2553" s="11" t="str">
        <f>IFERROR(INDEX('EDC Component Dictionary'!$C$5:$C$37,MATCH('Rates Database'!J2553,'EDC Component Dictionary'!$B$5:$B$37,0)), "Energy Supply")</f>
        <v>Transmission System</v>
      </c>
      <c r="L2553" s="12">
        <v>2.9270000000000001E-2</v>
      </c>
      <c r="M2553" s="12"/>
    </row>
    <row r="2554" spans="1:13" x14ac:dyDescent="0.3">
      <c r="A2554" s="18">
        <v>2552</v>
      </c>
      <c r="B2554" s="18">
        <f t="shared" si="78"/>
        <v>2021</v>
      </c>
      <c r="C2554" s="17">
        <v>44501</v>
      </c>
      <c r="D2554" s="18" t="s">
        <v>130</v>
      </c>
      <c r="E2554" s="18" t="s">
        <v>36</v>
      </c>
      <c r="F2554" s="18" t="str">
        <f t="shared" si="79"/>
        <v>Unitil-Base Transmission - External-44501</v>
      </c>
      <c r="G2554" s="11" t="s">
        <v>131</v>
      </c>
      <c r="H2554" s="11" t="s">
        <v>49</v>
      </c>
      <c r="I2554" s="11" t="s">
        <v>153</v>
      </c>
      <c r="J2554" s="11" t="s">
        <v>162</v>
      </c>
      <c r="K2554" s="11" t="str">
        <f>IFERROR(INDEX('EDC Component Dictionary'!$C$5:$C$37,MATCH('Rates Database'!J2554,'EDC Component Dictionary'!$B$5:$B$37,0)), "Energy Supply")</f>
        <v>Transmission System</v>
      </c>
      <c r="L2554" s="12">
        <v>2.9270000000000001E-2</v>
      </c>
      <c r="M2554" s="12"/>
    </row>
    <row r="2555" spans="1:13" x14ac:dyDescent="0.3">
      <c r="A2555" s="18">
        <v>2553</v>
      </c>
      <c r="B2555" s="18">
        <f t="shared" si="78"/>
        <v>2021</v>
      </c>
      <c r="C2555" s="17">
        <v>44470</v>
      </c>
      <c r="D2555" s="18" t="s">
        <v>130</v>
      </c>
      <c r="E2555" s="18" t="s">
        <v>36</v>
      </c>
      <c r="F2555" s="18" t="str">
        <f t="shared" si="79"/>
        <v>Unitil-Base Transmission - External-44470</v>
      </c>
      <c r="G2555" s="11" t="s">
        <v>131</v>
      </c>
      <c r="H2555" s="11" t="s">
        <v>49</v>
      </c>
      <c r="I2555" s="11" t="s">
        <v>153</v>
      </c>
      <c r="J2555" s="11" t="s">
        <v>162</v>
      </c>
      <c r="K2555" s="11" t="str">
        <f>IFERROR(INDEX('EDC Component Dictionary'!$C$5:$C$37,MATCH('Rates Database'!J2555,'EDC Component Dictionary'!$B$5:$B$37,0)), "Energy Supply")</f>
        <v>Transmission System</v>
      </c>
      <c r="L2555" s="12">
        <v>2.9270000000000001E-2</v>
      </c>
      <c r="M2555" s="12"/>
    </row>
    <row r="2556" spans="1:13" x14ac:dyDescent="0.3">
      <c r="A2556" s="18">
        <v>2554</v>
      </c>
      <c r="B2556" s="18">
        <f t="shared" si="78"/>
        <v>2021</v>
      </c>
      <c r="C2556" s="17">
        <v>44440</v>
      </c>
      <c r="D2556" s="18" t="s">
        <v>130</v>
      </c>
      <c r="E2556" s="18" t="s">
        <v>36</v>
      </c>
      <c r="F2556" s="18" t="str">
        <f t="shared" si="79"/>
        <v>Unitil-Base Transmission - External-44440</v>
      </c>
      <c r="G2556" s="11" t="s">
        <v>131</v>
      </c>
      <c r="H2556" s="11" t="s">
        <v>49</v>
      </c>
      <c r="I2556" s="11" t="s">
        <v>153</v>
      </c>
      <c r="J2556" s="11" t="s">
        <v>162</v>
      </c>
      <c r="K2556" s="11" t="str">
        <f>IFERROR(INDEX('EDC Component Dictionary'!$C$5:$C$37,MATCH('Rates Database'!J2556,'EDC Component Dictionary'!$B$5:$B$37,0)), "Energy Supply")</f>
        <v>Transmission System</v>
      </c>
      <c r="L2556" s="12">
        <v>2.9270000000000001E-2</v>
      </c>
      <c r="M2556" s="12"/>
    </row>
    <row r="2557" spans="1:13" x14ac:dyDescent="0.3">
      <c r="A2557" s="18">
        <v>2555</v>
      </c>
      <c r="B2557" s="18">
        <f t="shared" si="78"/>
        <v>2021</v>
      </c>
      <c r="C2557" s="17">
        <v>44409</v>
      </c>
      <c r="D2557" s="18" t="s">
        <v>130</v>
      </c>
      <c r="E2557" s="18" t="s">
        <v>36</v>
      </c>
      <c r="F2557" s="18" t="str">
        <f t="shared" si="79"/>
        <v>Unitil-Base Transmission - External-44409</v>
      </c>
      <c r="G2557" s="11" t="s">
        <v>131</v>
      </c>
      <c r="H2557" s="11" t="s">
        <v>49</v>
      </c>
      <c r="I2557" s="11" t="s">
        <v>153</v>
      </c>
      <c r="J2557" s="11" t="s">
        <v>162</v>
      </c>
      <c r="K2557" s="11" t="str">
        <f>IFERROR(INDEX('EDC Component Dictionary'!$C$5:$C$37,MATCH('Rates Database'!J2557,'EDC Component Dictionary'!$B$5:$B$37,0)), "Energy Supply")</f>
        <v>Transmission System</v>
      </c>
      <c r="L2557" s="12">
        <v>2.9270000000000001E-2</v>
      </c>
      <c r="M2557" s="12"/>
    </row>
    <row r="2558" spans="1:13" x14ac:dyDescent="0.3">
      <c r="A2558" s="18">
        <v>2556</v>
      </c>
      <c r="B2558" s="18">
        <f t="shared" si="78"/>
        <v>2021</v>
      </c>
      <c r="C2558" s="17">
        <v>44378</v>
      </c>
      <c r="D2558" s="18" t="s">
        <v>130</v>
      </c>
      <c r="E2558" s="18" t="s">
        <v>36</v>
      </c>
      <c r="F2558" s="18" t="str">
        <f t="shared" si="79"/>
        <v>Unitil-Base Transmission - External-44378</v>
      </c>
      <c r="G2558" s="11" t="s">
        <v>131</v>
      </c>
      <c r="H2558" s="11" t="s">
        <v>49</v>
      </c>
      <c r="I2558" s="11" t="s">
        <v>153</v>
      </c>
      <c r="J2558" s="11" t="s">
        <v>162</v>
      </c>
      <c r="K2558" s="11" t="str">
        <f>IFERROR(INDEX('EDC Component Dictionary'!$C$5:$C$37,MATCH('Rates Database'!J2558,'EDC Component Dictionary'!$B$5:$B$37,0)), "Energy Supply")</f>
        <v>Transmission System</v>
      </c>
      <c r="L2558" s="12">
        <v>2.9270000000000001E-2</v>
      </c>
      <c r="M2558" s="12"/>
    </row>
    <row r="2559" spans="1:13" x14ac:dyDescent="0.3">
      <c r="A2559" s="18">
        <v>2557</v>
      </c>
      <c r="B2559" s="18">
        <f t="shared" si="78"/>
        <v>2021</v>
      </c>
      <c r="C2559" s="17">
        <v>44348</v>
      </c>
      <c r="D2559" s="18" t="s">
        <v>130</v>
      </c>
      <c r="E2559" s="18" t="s">
        <v>36</v>
      </c>
      <c r="F2559" s="18" t="str">
        <f t="shared" si="79"/>
        <v>Unitil-Base Transmission - External-44348</v>
      </c>
      <c r="G2559" s="11" t="s">
        <v>131</v>
      </c>
      <c r="H2559" s="11" t="s">
        <v>49</v>
      </c>
      <c r="I2559" s="11" t="s">
        <v>153</v>
      </c>
      <c r="J2559" s="11" t="s">
        <v>162</v>
      </c>
      <c r="K2559" s="11" t="str">
        <f>IFERROR(INDEX('EDC Component Dictionary'!$C$5:$C$37,MATCH('Rates Database'!J2559,'EDC Component Dictionary'!$B$5:$B$37,0)), "Energy Supply")</f>
        <v>Transmission System</v>
      </c>
      <c r="L2559" s="12">
        <v>2.9270000000000001E-2</v>
      </c>
      <c r="M2559" s="12"/>
    </row>
    <row r="2560" spans="1:13" x14ac:dyDescent="0.3">
      <c r="A2560" s="18">
        <v>2558</v>
      </c>
      <c r="B2560" s="18">
        <f t="shared" si="78"/>
        <v>2021</v>
      </c>
      <c r="C2560" s="17">
        <v>44317</v>
      </c>
      <c r="D2560" s="18" t="s">
        <v>130</v>
      </c>
      <c r="E2560" s="18" t="s">
        <v>36</v>
      </c>
      <c r="F2560" s="18" t="str">
        <f t="shared" si="79"/>
        <v>Unitil-Base Transmission - External-44317</v>
      </c>
      <c r="G2560" s="11" t="s">
        <v>131</v>
      </c>
      <c r="H2560" s="11" t="s">
        <v>49</v>
      </c>
      <c r="I2560" s="11" t="s">
        <v>153</v>
      </c>
      <c r="J2560" s="11" t="s">
        <v>162</v>
      </c>
      <c r="K2560" s="11" t="str">
        <f>IFERROR(INDEX('EDC Component Dictionary'!$C$5:$C$37,MATCH('Rates Database'!J2560,'EDC Component Dictionary'!$B$5:$B$37,0)), "Energy Supply")</f>
        <v>Transmission System</v>
      </c>
      <c r="L2560" s="12">
        <v>2.9270000000000001E-2</v>
      </c>
      <c r="M2560" s="12"/>
    </row>
    <row r="2561" spans="1:13" x14ac:dyDescent="0.3">
      <c r="A2561" s="18">
        <v>2559</v>
      </c>
      <c r="B2561" s="18">
        <f t="shared" si="78"/>
        <v>2021</v>
      </c>
      <c r="C2561" s="17">
        <v>44287</v>
      </c>
      <c r="D2561" s="18" t="s">
        <v>130</v>
      </c>
      <c r="E2561" s="18" t="s">
        <v>36</v>
      </c>
      <c r="F2561" s="18" t="str">
        <f t="shared" si="79"/>
        <v>Unitil-Base Transmission - External-44287</v>
      </c>
      <c r="G2561" s="11" t="s">
        <v>131</v>
      </c>
      <c r="H2561" s="11" t="s">
        <v>49</v>
      </c>
      <c r="I2561" s="11" t="s">
        <v>153</v>
      </c>
      <c r="J2561" s="11" t="s">
        <v>162</v>
      </c>
      <c r="K2561" s="11" t="str">
        <f>IFERROR(INDEX('EDC Component Dictionary'!$C$5:$C$37,MATCH('Rates Database'!J2561,'EDC Component Dictionary'!$B$5:$B$37,0)), "Energy Supply")</f>
        <v>Transmission System</v>
      </c>
      <c r="L2561" s="12">
        <v>2.9270000000000001E-2</v>
      </c>
      <c r="M2561" s="12"/>
    </row>
    <row r="2562" spans="1:13" x14ac:dyDescent="0.3">
      <c r="A2562" s="18">
        <v>2560</v>
      </c>
      <c r="B2562" s="18">
        <f t="shared" si="78"/>
        <v>2021</v>
      </c>
      <c r="C2562" s="17">
        <v>44256</v>
      </c>
      <c r="D2562" s="18" t="s">
        <v>130</v>
      </c>
      <c r="E2562" s="18" t="s">
        <v>36</v>
      </c>
      <c r="F2562" s="18" t="str">
        <f t="shared" si="79"/>
        <v>Unitil-Base Transmission - External-44256</v>
      </c>
      <c r="G2562" s="11" t="s">
        <v>131</v>
      </c>
      <c r="H2562" s="11" t="s">
        <v>49</v>
      </c>
      <c r="I2562" s="11" t="s">
        <v>153</v>
      </c>
      <c r="J2562" s="11" t="s">
        <v>162</v>
      </c>
      <c r="K2562" s="11" t="str">
        <f>IFERROR(INDEX('EDC Component Dictionary'!$C$5:$C$37,MATCH('Rates Database'!J2562,'EDC Component Dictionary'!$B$5:$B$37,0)), "Energy Supply")</f>
        <v>Transmission System</v>
      </c>
      <c r="L2562" s="12">
        <v>2.9270000000000001E-2</v>
      </c>
      <c r="M2562" s="12"/>
    </row>
    <row r="2563" spans="1:13" x14ac:dyDescent="0.3">
      <c r="A2563" s="18">
        <v>2561</v>
      </c>
      <c r="B2563" s="18">
        <f t="shared" ref="B2563:B2626" si="80">YEAR(C2563)</f>
        <v>2021</v>
      </c>
      <c r="C2563" s="17">
        <v>44228</v>
      </c>
      <c r="D2563" s="18" t="s">
        <v>130</v>
      </c>
      <c r="E2563" s="18" t="s">
        <v>36</v>
      </c>
      <c r="F2563" s="18" t="str">
        <f t="shared" si="79"/>
        <v>Unitil-Base Transmission - External-44228</v>
      </c>
      <c r="G2563" s="11" t="s">
        <v>131</v>
      </c>
      <c r="H2563" s="11" t="s">
        <v>49</v>
      </c>
      <c r="I2563" s="11" t="s">
        <v>153</v>
      </c>
      <c r="J2563" s="11" t="s">
        <v>162</v>
      </c>
      <c r="K2563" s="11" t="str">
        <f>IFERROR(INDEX('EDC Component Dictionary'!$C$5:$C$37,MATCH('Rates Database'!J2563,'EDC Component Dictionary'!$B$5:$B$37,0)), "Energy Supply")</f>
        <v>Transmission System</v>
      </c>
      <c r="L2563" s="12">
        <v>2.9270000000000001E-2</v>
      </c>
      <c r="M2563" s="12"/>
    </row>
    <row r="2564" spans="1:13" x14ac:dyDescent="0.3">
      <c r="A2564" s="18">
        <v>2562</v>
      </c>
      <c r="B2564" s="18">
        <f t="shared" si="80"/>
        <v>2021</v>
      </c>
      <c r="C2564" s="17">
        <v>44197</v>
      </c>
      <c r="D2564" s="18" t="s">
        <v>130</v>
      </c>
      <c r="E2564" s="18" t="s">
        <v>36</v>
      </c>
      <c r="F2564" s="18" t="str">
        <f t="shared" ref="F2564:F2627" si="81">_xlfn.CONCAT(E2564,"-",J2564,"-",C2564)</f>
        <v>Unitil-Base Transmission - External-44197</v>
      </c>
      <c r="G2564" s="11" t="s">
        <v>131</v>
      </c>
      <c r="H2564" s="11" t="s">
        <v>49</v>
      </c>
      <c r="I2564" s="11" t="s">
        <v>153</v>
      </c>
      <c r="J2564" s="11" t="s">
        <v>162</v>
      </c>
      <c r="K2564" s="11" t="str">
        <f>IFERROR(INDEX('EDC Component Dictionary'!$C$5:$C$37,MATCH('Rates Database'!J2564,'EDC Component Dictionary'!$B$5:$B$37,0)), "Energy Supply")</f>
        <v>Transmission System</v>
      </c>
      <c r="L2564" s="12">
        <v>2.9270000000000001E-2</v>
      </c>
      <c r="M2564" s="12"/>
    </row>
    <row r="2565" spans="1:13" x14ac:dyDescent="0.3">
      <c r="A2565" s="18">
        <v>2563</v>
      </c>
      <c r="B2565" s="18">
        <f t="shared" si="80"/>
        <v>2020</v>
      </c>
      <c r="C2565" s="17">
        <v>44166</v>
      </c>
      <c r="D2565" s="18" t="s">
        <v>130</v>
      </c>
      <c r="E2565" s="18" t="s">
        <v>36</v>
      </c>
      <c r="F2565" s="18" t="str">
        <f t="shared" si="81"/>
        <v>Unitil-Base Transmission - External-44166</v>
      </c>
      <c r="G2565" s="11" t="s">
        <v>131</v>
      </c>
      <c r="H2565" s="11" t="s">
        <v>49</v>
      </c>
      <c r="I2565" s="11" t="s">
        <v>153</v>
      </c>
      <c r="J2565" s="11" t="s">
        <v>162</v>
      </c>
      <c r="K2565" s="11" t="str">
        <f>IFERROR(INDEX('EDC Component Dictionary'!$C$5:$C$37,MATCH('Rates Database'!J2565,'EDC Component Dictionary'!$B$5:$B$37,0)), "Energy Supply")</f>
        <v>Transmission System</v>
      </c>
      <c r="L2565" s="12">
        <v>2.298E-2</v>
      </c>
      <c r="M2565" s="12"/>
    </row>
    <row r="2566" spans="1:13" x14ac:dyDescent="0.3">
      <c r="A2566" s="18">
        <v>2564</v>
      </c>
      <c r="B2566" s="18">
        <f t="shared" si="80"/>
        <v>2020</v>
      </c>
      <c r="C2566" s="17">
        <v>44136</v>
      </c>
      <c r="D2566" s="18" t="s">
        <v>130</v>
      </c>
      <c r="E2566" s="18" t="s">
        <v>36</v>
      </c>
      <c r="F2566" s="18" t="str">
        <f t="shared" si="81"/>
        <v>Unitil-Base Transmission - External-44136</v>
      </c>
      <c r="G2566" s="11" t="s">
        <v>131</v>
      </c>
      <c r="H2566" s="11" t="s">
        <v>49</v>
      </c>
      <c r="I2566" s="11" t="s">
        <v>153</v>
      </c>
      <c r="J2566" s="11" t="s">
        <v>162</v>
      </c>
      <c r="K2566" s="11" t="str">
        <f>IFERROR(INDEX('EDC Component Dictionary'!$C$5:$C$37,MATCH('Rates Database'!J2566,'EDC Component Dictionary'!$B$5:$B$37,0)), "Energy Supply")</f>
        <v>Transmission System</v>
      </c>
      <c r="L2566" s="12">
        <v>2.298E-2</v>
      </c>
      <c r="M2566" s="12"/>
    </row>
    <row r="2567" spans="1:13" x14ac:dyDescent="0.3">
      <c r="A2567" s="18">
        <v>2565</v>
      </c>
      <c r="B2567" s="18">
        <f t="shared" si="80"/>
        <v>2020</v>
      </c>
      <c r="C2567" s="17">
        <v>44105</v>
      </c>
      <c r="D2567" s="18" t="s">
        <v>130</v>
      </c>
      <c r="E2567" s="18" t="s">
        <v>36</v>
      </c>
      <c r="F2567" s="18" t="str">
        <f t="shared" si="81"/>
        <v>Unitil-Base Transmission - External-44105</v>
      </c>
      <c r="G2567" s="11" t="s">
        <v>131</v>
      </c>
      <c r="H2567" s="11" t="s">
        <v>49</v>
      </c>
      <c r="I2567" s="11" t="s">
        <v>153</v>
      </c>
      <c r="J2567" s="11" t="s">
        <v>162</v>
      </c>
      <c r="K2567" s="11" t="str">
        <f>IFERROR(INDEX('EDC Component Dictionary'!$C$5:$C$37,MATCH('Rates Database'!J2567,'EDC Component Dictionary'!$B$5:$B$37,0)), "Energy Supply")</f>
        <v>Transmission System</v>
      </c>
      <c r="L2567" s="12">
        <v>2.298E-2</v>
      </c>
      <c r="M2567" s="12"/>
    </row>
    <row r="2568" spans="1:13" x14ac:dyDescent="0.3">
      <c r="A2568" s="18">
        <v>2566</v>
      </c>
      <c r="B2568" s="18">
        <f t="shared" si="80"/>
        <v>2020</v>
      </c>
      <c r="C2568" s="17">
        <v>44075</v>
      </c>
      <c r="D2568" s="18" t="s">
        <v>130</v>
      </c>
      <c r="E2568" s="18" t="s">
        <v>36</v>
      </c>
      <c r="F2568" s="18" t="str">
        <f t="shared" si="81"/>
        <v>Unitil-Base Transmission - External-44075</v>
      </c>
      <c r="G2568" s="11" t="s">
        <v>131</v>
      </c>
      <c r="H2568" s="11" t="s">
        <v>49</v>
      </c>
      <c r="I2568" s="11" t="s">
        <v>153</v>
      </c>
      <c r="J2568" s="11" t="s">
        <v>162</v>
      </c>
      <c r="K2568" s="11" t="str">
        <f>IFERROR(INDEX('EDC Component Dictionary'!$C$5:$C$37,MATCH('Rates Database'!J2568,'EDC Component Dictionary'!$B$5:$B$37,0)), "Energy Supply")</f>
        <v>Transmission System</v>
      </c>
      <c r="L2568" s="12">
        <v>2.298E-2</v>
      </c>
      <c r="M2568" s="12"/>
    </row>
    <row r="2569" spans="1:13" x14ac:dyDescent="0.3">
      <c r="A2569" s="18">
        <v>2567</v>
      </c>
      <c r="B2569" s="18">
        <f t="shared" si="80"/>
        <v>2020</v>
      </c>
      <c r="C2569" s="17">
        <v>44044</v>
      </c>
      <c r="D2569" s="18" t="s">
        <v>130</v>
      </c>
      <c r="E2569" s="18" t="s">
        <v>36</v>
      </c>
      <c r="F2569" s="18" t="str">
        <f t="shared" si="81"/>
        <v>Unitil-Base Transmission - External-44044</v>
      </c>
      <c r="G2569" s="11" t="s">
        <v>131</v>
      </c>
      <c r="H2569" s="11" t="s">
        <v>49</v>
      </c>
      <c r="I2569" s="11" t="s">
        <v>153</v>
      </c>
      <c r="J2569" s="11" t="s">
        <v>162</v>
      </c>
      <c r="K2569" s="11" t="str">
        <f>IFERROR(INDEX('EDC Component Dictionary'!$C$5:$C$37,MATCH('Rates Database'!J2569,'EDC Component Dictionary'!$B$5:$B$37,0)), "Energy Supply")</f>
        <v>Transmission System</v>
      </c>
      <c r="L2569" s="12">
        <v>2.298E-2</v>
      </c>
      <c r="M2569" s="12"/>
    </row>
    <row r="2570" spans="1:13" x14ac:dyDescent="0.3">
      <c r="A2570" s="18">
        <v>2568</v>
      </c>
      <c r="B2570" s="18">
        <f t="shared" si="80"/>
        <v>2020</v>
      </c>
      <c r="C2570" s="17">
        <v>44013</v>
      </c>
      <c r="D2570" s="18" t="s">
        <v>130</v>
      </c>
      <c r="E2570" s="18" t="s">
        <v>36</v>
      </c>
      <c r="F2570" s="18" t="str">
        <f t="shared" si="81"/>
        <v>Unitil-Base Transmission - External-44013</v>
      </c>
      <c r="G2570" s="11" t="s">
        <v>131</v>
      </c>
      <c r="H2570" s="11" t="s">
        <v>49</v>
      </c>
      <c r="I2570" s="11" t="s">
        <v>153</v>
      </c>
      <c r="J2570" s="11" t="s">
        <v>162</v>
      </c>
      <c r="K2570" s="11" t="str">
        <f>IFERROR(INDEX('EDC Component Dictionary'!$C$5:$C$37,MATCH('Rates Database'!J2570,'EDC Component Dictionary'!$B$5:$B$37,0)), "Energy Supply")</f>
        <v>Transmission System</v>
      </c>
      <c r="L2570" s="12">
        <v>2.298E-2</v>
      </c>
      <c r="M2570" s="12"/>
    </row>
    <row r="2571" spans="1:13" x14ac:dyDescent="0.3">
      <c r="A2571" s="18">
        <v>2569</v>
      </c>
      <c r="B2571" s="18">
        <f t="shared" si="80"/>
        <v>2020</v>
      </c>
      <c r="C2571" s="17">
        <v>43983</v>
      </c>
      <c r="D2571" s="18" t="s">
        <v>130</v>
      </c>
      <c r="E2571" s="18" t="s">
        <v>36</v>
      </c>
      <c r="F2571" s="18" t="str">
        <f t="shared" si="81"/>
        <v>Unitil-Base Transmission - External-43983</v>
      </c>
      <c r="G2571" s="11" t="s">
        <v>131</v>
      </c>
      <c r="H2571" s="11" t="s">
        <v>49</v>
      </c>
      <c r="I2571" s="11" t="s">
        <v>153</v>
      </c>
      <c r="J2571" s="11" t="s">
        <v>162</v>
      </c>
      <c r="K2571" s="11" t="str">
        <f>IFERROR(INDEX('EDC Component Dictionary'!$C$5:$C$37,MATCH('Rates Database'!J2571,'EDC Component Dictionary'!$B$5:$B$37,0)), "Energy Supply")</f>
        <v>Transmission System</v>
      </c>
      <c r="L2571" s="12">
        <v>2.298E-2</v>
      </c>
      <c r="M2571" s="12"/>
    </row>
    <row r="2572" spans="1:13" x14ac:dyDescent="0.3">
      <c r="A2572" s="18">
        <v>2570</v>
      </c>
      <c r="B2572" s="18">
        <f t="shared" si="80"/>
        <v>2020</v>
      </c>
      <c r="C2572" s="17">
        <v>43952</v>
      </c>
      <c r="D2572" s="18" t="s">
        <v>130</v>
      </c>
      <c r="E2572" s="18" t="s">
        <v>36</v>
      </c>
      <c r="F2572" s="18" t="str">
        <f t="shared" si="81"/>
        <v>Unitil-Base Transmission - External-43952</v>
      </c>
      <c r="G2572" s="11" t="s">
        <v>131</v>
      </c>
      <c r="H2572" s="11" t="s">
        <v>49</v>
      </c>
      <c r="I2572" s="11" t="s">
        <v>153</v>
      </c>
      <c r="J2572" s="11" t="s">
        <v>162</v>
      </c>
      <c r="K2572" s="11" t="str">
        <f>IFERROR(INDEX('EDC Component Dictionary'!$C$5:$C$37,MATCH('Rates Database'!J2572,'EDC Component Dictionary'!$B$5:$B$37,0)), "Energy Supply")</f>
        <v>Transmission System</v>
      </c>
      <c r="L2572" s="12">
        <v>2.298E-2</v>
      </c>
      <c r="M2572" s="12"/>
    </row>
    <row r="2573" spans="1:13" x14ac:dyDescent="0.3">
      <c r="A2573" s="18">
        <v>2571</v>
      </c>
      <c r="B2573" s="18">
        <f t="shared" si="80"/>
        <v>2020</v>
      </c>
      <c r="C2573" s="17">
        <v>43922</v>
      </c>
      <c r="D2573" s="18" t="s">
        <v>130</v>
      </c>
      <c r="E2573" s="18" t="s">
        <v>36</v>
      </c>
      <c r="F2573" s="18" t="str">
        <f t="shared" si="81"/>
        <v>Unitil-Base Transmission - External-43922</v>
      </c>
      <c r="G2573" s="11" t="s">
        <v>131</v>
      </c>
      <c r="H2573" s="11" t="s">
        <v>49</v>
      </c>
      <c r="I2573" s="11" t="s">
        <v>153</v>
      </c>
      <c r="J2573" s="11" t="s">
        <v>162</v>
      </c>
      <c r="K2573" s="11" t="str">
        <f>IFERROR(INDEX('EDC Component Dictionary'!$C$5:$C$37,MATCH('Rates Database'!J2573,'EDC Component Dictionary'!$B$5:$B$37,0)), "Energy Supply")</f>
        <v>Transmission System</v>
      </c>
      <c r="L2573" s="12">
        <v>2.298E-2</v>
      </c>
      <c r="M2573" s="12"/>
    </row>
    <row r="2574" spans="1:13" x14ac:dyDescent="0.3">
      <c r="A2574" s="18">
        <v>2572</v>
      </c>
      <c r="B2574" s="18">
        <f t="shared" si="80"/>
        <v>2020</v>
      </c>
      <c r="C2574" s="17">
        <v>43891</v>
      </c>
      <c r="D2574" s="18" t="s">
        <v>130</v>
      </c>
      <c r="E2574" s="18" t="s">
        <v>36</v>
      </c>
      <c r="F2574" s="18" t="str">
        <f t="shared" si="81"/>
        <v>Unitil-Base Transmission - External-43891</v>
      </c>
      <c r="G2574" s="11" t="s">
        <v>131</v>
      </c>
      <c r="H2574" s="11" t="s">
        <v>49</v>
      </c>
      <c r="I2574" s="11" t="s">
        <v>153</v>
      </c>
      <c r="J2574" s="11" t="s">
        <v>162</v>
      </c>
      <c r="K2574" s="11" t="str">
        <f>IFERROR(INDEX('EDC Component Dictionary'!$C$5:$C$37,MATCH('Rates Database'!J2574,'EDC Component Dictionary'!$B$5:$B$37,0)), "Energy Supply")</f>
        <v>Transmission System</v>
      </c>
      <c r="L2574" s="12">
        <v>2.298E-2</v>
      </c>
      <c r="M2574" s="12"/>
    </row>
    <row r="2575" spans="1:13" x14ac:dyDescent="0.3">
      <c r="A2575" s="18">
        <v>2573</v>
      </c>
      <c r="B2575" s="18">
        <f t="shared" si="80"/>
        <v>2020</v>
      </c>
      <c r="C2575" s="17">
        <v>43862</v>
      </c>
      <c r="D2575" s="18" t="s">
        <v>130</v>
      </c>
      <c r="E2575" s="18" t="s">
        <v>36</v>
      </c>
      <c r="F2575" s="18" t="str">
        <f t="shared" si="81"/>
        <v>Unitil-Base Transmission - External-43862</v>
      </c>
      <c r="G2575" s="11" t="s">
        <v>131</v>
      </c>
      <c r="H2575" s="11" t="s">
        <v>49</v>
      </c>
      <c r="I2575" s="11" t="s">
        <v>153</v>
      </c>
      <c r="J2575" s="11" t="s">
        <v>162</v>
      </c>
      <c r="K2575" s="11" t="str">
        <f>IFERROR(INDEX('EDC Component Dictionary'!$C$5:$C$37,MATCH('Rates Database'!J2575,'EDC Component Dictionary'!$B$5:$B$37,0)), "Energy Supply")</f>
        <v>Transmission System</v>
      </c>
      <c r="L2575" s="12">
        <v>2.298E-2</v>
      </c>
      <c r="M2575" s="12"/>
    </row>
    <row r="2576" spans="1:13" x14ac:dyDescent="0.3">
      <c r="A2576" s="18">
        <v>2574</v>
      </c>
      <c r="B2576" s="18">
        <f t="shared" si="80"/>
        <v>2020</v>
      </c>
      <c r="C2576" s="17">
        <v>43831</v>
      </c>
      <c r="D2576" s="18" t="s">
        <v>130</v>
      </c>
      <c r="E2576" s="18" t="s">
        <v>36</v>
      </c>
      <c r="F2576" s="18" t="str">
        <f t="shared" si="81"/>
        <v>Unitil-Base Transmission - External-43831</v>
      </c>
      <c r="G2576" s="11" t="s">
        <v>131</v>
      </c>
      <c r="H2576" s="11" t="s">
        <v>49</v>
      </c>
      <c r="I2576" s="11" t="s">
        <v>153</v>
      </c>
      <c r="J2576" s="11" t="s">
        <v>162</v>
      </c>
      <c r="K2576" s="11" t="str">
        <f>IFERROR(INDEX('EDC Component Dictionary'!$C$5:$C$37,MATCH('Rates Database'!J2576,'EDC Component Dictionary'!$B$5:$B$37,0)), "Energy Supply")</f>
        <v>Transmission System</v>
      </c>
      <c r="L2576" s="12">
        <v>2.298E-2</v>
      </c>
      <c r="M2576" s="12"/>
    </row>
    <row r="2577" spans="1:13" x14ac:dyDescent="0.3">
      <c r="A2577" s="18">
        <v>2575</v>
      </c>
      <c r="B2577" s="18">
        <f t="shared" si="80"/>
        <v>2019</v>
      </c>
      <c r="C2577" s="17">
        <v>43800</v>
      </c>
      <c r="D2577" s="18" t="s">
        <v>130</v>
      </c>
      <c r="E2577" s="18" t="s">
        <v>36</v>
      </c>
      <c r="F2577" s="18" t="str">
        <f t="shared" si="81"/>
        <v>Unitil-Base Transmission - External-43800</v>
      </c>
      <c r="G2577" s="11" t="s">
        <v>131</v>
      </c>
      <c r="H2577" s="11" t="s">
        <v>49</v>
      </c>
      <c r="I2577" s="11" t="s">
        <v>153</v>
      </c>
      <c r="J2577" s="11" t="s">
        <v>162</v>
      </c>
      <c r="K2577" s="11" t="str">
        <f>IFERROR(INDEX('EDC Component Dictionary'!$C$5:$C$37,MATCH('Rates Database'!J2577,'EDC Component Dictionary'!$B$5:$B$37,0)), "Energy Supply")</f>
        <v>Transmission System</v>
      </c>
      <c r="L2577" s="12">
        <v>2.2499999999999999E-2</v>
      </c>
      <c r="M2577" s="12"/>
    </row>
    <row r="2578" spans="1:13" x14ac:dyDescent="0.3">
      <c r="A2578" s="18">
        <v>2576</v>
      </c>
      <c r="B2578" s="18">
        <f t="shared" si="80"/>
        <v>2019</v>
      </c>
      <c r="C2578" s="17">
        <v>43770</v>
      </c>
      <c r="D2578" s="18" t="s">
        <v>130</v>
      </c>
      <c r="E2578" s="18" t="s">
        <v>36</v>
      </c>
      <c r="F2578" s="18" t="str">
        <f t="shared" si="81"/>
        <v>Unitil-Base Transmission - External-43770</v>
      </c>
      <c r="G2578" s="11" t="s">
        <v>131</v>
      </c>
      <c r="H2578" s="11" t="s">
        <v>49</v>
      </c>
      <c r="I2578" s="11" t="s">
        <v>153</v>
      </c>
      <c r="J2578" s="11" t="s">
        <v>162</v>
      </c>
      <c r="K2578" s="11" t="str">
        <f>IFERROR(INDEX('EDC Component Dictionary'!$C$5:$C$37,MATCH('Rates Database'!J2578,'EDC Component Dictionary'!$B$5:$B$37,0)), "Energy Supply")</f>
        <v>Transmission System</v>
      </c>
      <c r="L2578" s="12">
        <v>2.2499999999999999E-2</v>
      </c>
      <c r="M2578" s="12"/>
    </row>
    <row r="2579" spans="1:13" x14ac:dyDescent="0.3">
      <c r="A2579" s="18">
        <v>2577</v>
      </c>
      <c r="B2579" s="18">
        <f t="shared" si="80"/>
        <v>2019</v>
      </c>
      <c r="C2579" s="17">
        <v>43739</v>
      </c>
      <c r="D2579" s="18" t="s">
        <v>130</v>
      </c>
      <c r="E2579" s="18" t="s">
        <v>36</v>
      </c>
      <c r="F2579" s="18" t="str">
        <f t="shared" si="81"/>
        <v>Unitil-Base Transmission - External-43739</v>
      </c>
      <c r="G2579" s="11" t="s">
        <v>131</v>
      </c>
      <c r="H2579" s="11" t="s">
        <v>49</v>
      </c>
      <c r="I2579" s="11" t="s">
        <v>153</v>
      </c>
      <c r="J2579" s="11" t="s">
        <v>162</v>
      </c>
      <c r="K2579" s="11" t="str">
        <f>IFERROR(INDEX('EDC Component Dictionary'!$C$5:$C$37,MATCH('Rates Database'!J2579,'EDC Component Dictionary'!$B$5:$B$37,0)), "Energy Supply")</f>
        <v>Transmission System</v>
      </c>
      <c r="L2579" s="12">
        <v>2.2499999999999999E-2</v>
      </c>
      <c r="M2579" s="12"/>
    </row>
    <row r="2580" spans="1:13" x14ac:dyDescent="0.3">
      <c r="A2580" s="18">
        <v>2578</v>
      </c>
      <c r="B2580" s="18">
        <f t="shared" si="80"/>
        <v>2019</v>
      </c>
      <c r="C2580" s="17">
        <v>43709</v>
      </c>
      <c r="D2580" s="18" t="s">
        <v>130</v>
      </c>
      <c r="E2580" s="18" t="s">
        <v>36</v>
      </c>
      <c r="F2580" s="18" t="str">
        <f t="shared" si="81"/>
        <v>Unitil-Base Transmission - External-43709</v>
      </c>
      <c r="G2580" s="11" t="s">
        <v>131</v>
      </c>
      <c r="H2580" s="11" t="s">
        <v>49</v>
      </c>
      <c r="I2580" s="11" t="s">
        <v>153</v>
      </c>
      <c r="J2580" s="11" t="s">
        <v>162</v>
      </c>
      <c r="K2580" s="11" t="str">
        <f>IFERROR(INDEX('EDC Component Dictionary'!$C$5:$C$37,MATCH('Rates Database'!J2580,'EDC Component Dictionary'!$B$5:$B$37,0)), "Energy Supply")</f>
        <v>Transmission System</v>
      </c>
      <c r="L2580" s="12">
        <v>2.2499999999999999E-2</v>
      </c>
      <c r="M2580" s="12"/>
    </row>
    <row r="2581" spans="1:13" x14ac:dyDescent="0.3">
      <c r="A2581" s="18">
        <v>2579</v>
      </c>
      <c r="B2581" s="18">
        <f t="shared" si="80"/>
        <v>2019</v>
      </c>
      <c r="C2581" s="17">
        <v>43678</v>
      </c>
      <c r="D2581" s="18" t="s">
        <v>130</v>
      </c>
      <c r="E2581" s="18" t="s">
        <v>36</v>
      </c>
      <c r="F2581" s="18" t="str">
        <f t="shared" si="81"/>
        <v>Unitil-Base Transmission - External-43678</v>
      </c>
      <c r="G2581" s="11" t="s">
        <v>131</v>
      </c>
      <c r="H2581" s="11" t="s">
        <v>49</v>
      </c>
      <c r="I2581" s="11" t="s">
        <v>153</v>
      </c>
      <c r="J2581" s="11" t="s">
        <v>162</v>
      </c>
      <c r="K2581" s="11" t="str">
        <f>IFERROR(INDEX('EDC Component Dictionary'!$C$5:$C$37,MATCH('Rates Database'!J2581,'EDC Component Dictionary'!$B$5:$B$37,0)), "Energy Supply")</f>
        <v>Transmission System</v>
      </c>
      <c r="L2581" s="12">
        <v>2.2499999999999999E-2</v>
      </c>
      <c r="M2581" s="12"/>
    </row>
    <row r="2582" spans="1:13" x14ac:dyDescent="0.3">
      <c r="A2582" s="18">
        <v>2580</v>
      </c>
      <c r="B2582" s="18">
        <f t="shared" si="80"/>
        <v>2019</v>
      </c>
      <c r="C2582" s="17">
        <v>43647</v>
      </c>
      <c r="D2582" s="18" t="s">
        <v>130</v>
      </c>
      <c r="E2582" s="18" t="s">
        <v>36</v>
      </c>
      <c r="F2582" s="18" t="str">
        <f t="shared" si="81"/>
        <v>Unitil-Base Transmission - External-43647</v>
      </c>
      <c r="G2582" s="11" t="s">
        <v>131</v>
      </c>
      <c r="H2582" s="11" t="s">
        <v>49</v>
      </c>
      <c r="I2582" s="11" t="s">
        <v>153</v>
      </c>
      <c r="J2582" s="11" t="s">
        <v>162</v>
      </c>
      <c r="K2582" s="11" t="str">
        <f>IFERROR(INDEX('EDC Component Dictionary'!$C$5:$C$37,MATCH('Rates Database'!J2582,'EDC Component Dictionary'!$B$5:$B$37,0)), "Energy Supply")</f>
        <v>Transmission System</v>
      </c>
      <c r="L2582" s="12">
        <v>2.2499999999999999E-2</v>
      </c>
      <c r="M2582" s="12"/>
    </row>
    <row r="2583" spans="1:13" x14ac:dyDescent="0.3">
      <c r="A2583" s="18">
        <v>2581</v>
      </c>
      <c r="B2583" s="18">
        <f t="shared" si="80"/>
        <v>2019</v>
      </c>
      <c r="C2583" s="17">
        <v>43617</v>
      </c>
      <c r="D2583" s="18" t="s">
        <v>130</v>
      </c>
      <c r="E2583" s="18" t="s">
        <v>36</v>
      </c>
      <c r="F2583" s="18" t="str">
        <f t="shared" si="81"/>
        <v>Unitil-Base Transmission - External-43617</v>
      </c>
      <c r="G2583" s="11" t="s">
        <v>131</v>
      </c>
      <c r="H2583" s="11" t="s">
        <v>49</v>
      </c>
      <c r="I2583" s="11" t="s">
        <v>153</v>
      </c>
      <c r="J2583" s="11" t="s">
        <v>162</v>
      </c>
      <c r="K2583" s="11" t="str">
        <f>IFERROR(INDEX('EDC Component Dictionary'!$C$5:$C$37,MATCH('Rates Database'!J2583,'EDC Component Dictionary'!$B$5:$B$37,0)), "Energy Supply")</f>
        <v>Transmission System</v>
      </c>
      <c r="L2583" s="12">
        <v>2.2499999999999999E-2</v>
      </c>
      <c r="M2583" s="12"/>
    </row>
    <row r="2584" spans="1:13" x14ac:dyDescent="0.3">
      <c r="A2584" s="18">
        <v>2582</v>
      </c>
      <c r="B2584" s="18">
        <f t="shared" si="80"/>
        <v>2019</v>
      </c>
      <c r="C2584" s="17">
        <v>43586</v>
      </c>
      <c r="D2584" s="18" t="s">
        <v>130</v>
      </c>
      <c r="E2584" s="18" t="s">
        <v>36</v>
      </c>
      <c r="F2584" s="18" t="str">
        <f t="shared" si="81"/>
        <v>Unitil-Base Transmission - External-43586</v>
      </c>
      <c r="G2584" s="11" t="s">
        <v>131</v>
      </c>
      <c r="H2584" s="11" t="s">
        <v>49</v>
      </c>
      <c r="I2584" s="11" t="s">
        <v>153</v>
      </c>
      <c r="J2584" s="11" t="s">
        <v>162</v>
      </c>
      <c r="K2584" s="11" t="str">
        <f>IFERROR(INDEX('EDC Component Dictionary'!$C$5:$C$37,MATCH('Rates Database'!J2584,'EDC Component Dictionary'!$B$5:$B$37,0)), "Energy Supply")</f>
        <v>Transmission System</v>
      </c>
      <c r="L2584" s="12">
        <v>2.2499999999999999E-2</v>
      </c>
      <c r="M2584" s="12"/>
    </row>
    <row r="2585" spans="1:13" x14ac:dyDescent="0.3">
      <c r="A2585" s="18">
        <v>2583</v>
      </c>
      <c r="B2585" s="18">
        <f t="shared" si="80"/>
        <v>2019</v>
      </c>
      <c r="C2585" s="17">
        <v>43556</v>
      </c>
      <c r="D2585" s="18" t="s">
        <v>130</v>
      </c>
      <c r="E2585" s="18" t="s">
        <v>36</v>
      </c>
      <c r="F2585" s="18" t="str">
        <f t="shared" si="81"/>
        <v>Unitil-Base Transmission - External-43556</v>
      </c>
      <c r="G2585" s="11" t="s">
        <v>131</v>
      </c>
      <c r="H2585" s="11" t="s">
        <v>49</v>
      </c>
      <c r="I2585" s="11" t="s">
        <v>153</v>
      </c>
      <c r="J2585" s="11" t="s">
        <v>162</v>
      </c>
      <c r="K2585" s="11" t="str">
        <f>IFERROR(INDEX('EDC Component Dictionary'!$C$5:$C$37,MATCH('Rates Database'!J2585,'EDC Component Dictionary'!$B$5:$B$37,0)), "Energy Supply")</f>
        <v>Transmission System</v>
      </c>
      <c r="L2585" s="12">
        <v>2.2499999999999999E-2</v>
      </c>
      <c r="M2585" s="12"/>
    </row>
    <row r="2586" spans="1:13" x14ac:dyDescent="0.3">
      <c r="A2586" s="18">
        <v>2584</v>
      </c>
      <c r="B2586" s="18">
        <f t="shared" si="80"/>
        <v>2019</v>
      </c>
      <c r="C2586" s="17">
        <v>43525</v>
      </c>
      <c r="D2586" s="18" t="s">
        <v>130</v>
      </c>
      <c r="E2586" s="18" t="s">
        <v>36</v>
      </c>
      <c r="F2586" s="18" t="str">
        <f t="shared" si="81"/>
        <v>Unitil-Base Transmission - External-43525</v>
      </c>
      <c r="G2586" s="11" t="s">
        <v>131</v>
      </c>
      <c r="H2586" s="11" t="s">
        <v>49</v>
      </c>
      <c r="I2586" s="11" t="s">
        <v>153</v>
      </c>
      <c r="J2586" s="11" t="s">
        <v>162</v>
      </c>
      <c r="K2586" s="11" t="str">
        <f>IFERROR(INDEX('EDC Component Dictionary'!$C$5:$C$37,MATCH('Rates Database'!J2586,'EDC Component Dictionary'!$B$5:$B$37,0)), "Energy Supply")</f>
        <v>Transmission System</v>
      </c>
      <c r="L2586" s="12">
        <v>2.2499999999999999E-2</v>
      </c>
      <c r="M2586" s="12"/>
    </row>
    <row r="2587" spans="1:13" x14ac:dyDescent="0.3">
      <c r="A2587" s="18">
        <v>2585</v>
      </c>
      <c r="B2587" s="18">
        <f t="shared" si="80"/>
        <v>2019</v>
      </c>
      <c r="C2587" s="17">
        <v>43497</v>
      </c>
      <c r="D2587" s="18" t="s">
        <v>130</v>
      </c>
      <c r="E2587" s="18" t="s">
        <v>36</v>
      </c>
      <c r="F2587" s="18" t="str">
        <f t="shared" si="81"/>
        <v>Unitil-Base Transmission - External-43497</v>
      </c>
      <c r="G2587" s="11" t="s">
        <v>131</v>
      </c>
      <c r="H2587" s="11" t="s">
        <v>49</v>
      </c>
      <c r="I2587" s="11" t="s">
        <v>153</v>
      </c>
      <c r="J2587" s="11" t="s">
        <v>162</v>
      </c>
      <c r="K2587" s="11" t="str">
        <f>IFERROR(INDEX('EDC Component Dictionary'!$C$5:$C$37,MATCH('Rates Database'!J2587,'EDC Component Dictionary'!$B$5:$B$37,0)), "Energy Supply")</f>
        <v>Transmission System</v>
      </c>
      <c r="L2587" s="12">
        <v>2.2499999999999999E-2</v>
      </c>
      <c r="M2587" s="12"/>
    </row>
    <row r="2588" spans="1:13" x14ac:dyDescent="0.3">
      <c r="A2588" s="18">
        <v>2586</v>
      </c>
      <c r="B2588" s="18">
        <f t="shared" si="80"/>
        <v>2019</v>
      </c>
      <c r="C2588" s="17">
        <v>43466</v>
      </c>
      <c r="D2588" s="18" t="s">
        <v>130</v>
      </c>
      <c r="E2588" s="18" t="s">
        <v>36</v>
      </c>
      <c r="F2588" s="18" t="str">
        <f t="shared" si="81"/>
        <v>Unitil-Base Transmission - External-43466</v>
      </c>
      <c r="G2588" s="11" t="s">
        <v>131</v>
      </c>
      <c r="H2588" s="11" t="s">
        <v>49</v>
      </c>
      <c r="I2588" s="11" t="s">
        <v>153</v>
      </c>
      <c r="J2588" s="11" t="s">
        <v>162</v>
      </c>
      <c r="K2588" s="11" t="str">
        <f>IFERROR(INDEX('EDC Component Dictionary'!$C$5:$C$37,MATCH('Rates Database'!J2588,'EDC Component Dictionary'!$B$5:$B$37,0)), "Energy Supply")</f>
        <v>Transmission System</v>
      </c>
      <c r="L2588" s="12">
        <v>2.2499999999999999E-2</v>
      </c>
      <c r="M2588" s="12"/>
    </row>
    <row r="2589" spans="1:13" x14ac:dyDescent="0.3">
      <c r="A2589" s="18">
        <v>2587</v>
      </c>
      <c r="B2589" s="18">
        <f t="shared" si="80"/>
        <v>2023</v>
      </c>
      <c r="C2589" s="17">
        <v>45261</v>
      </c>
      <c r="D2589" s="18" t="s">
        <v>130</v>
      </c>
      <c r="E2589" s="18" t="s">
        <v>36</v>
      </c>
      <c r="F2589" s="18" t="str">
        <f t="shared" si="81"/>
        <v>Unitil-Renewable Energy-45261</v>
      </c>
      <c r="G2589" s="11" t="s">
        <v>131</v>
      </c>
      <c r="H2589" s="11" t="s">
        <v>49</v>
      </c>
      <c r="I2589" s="11" t="s">
        <v>158</v>
      </c>
      <c r="J2589" s="11" t="s">
        <v>158</v>
      </c>
      <c r="K2589" s="11" t="str">
        <f>IFERROR(INDEX('EDC Component Dictionary'!$C$5:$C$37,MATCH('Rates Database'!J2589,'EDC Component Dictionary'!$B$5:$B$37,0)), "Energy Supply")</f>
        <v>Other</v>
      </c>
      <c r="L2589" s="12">
        <v>5.0000000000000001E-4</v>
      </c>
      <c r="M2589" s="12"/>
    </row>
    <row r="2590" spans="1:13" x14ac:dyDescent="0.3">
      <c r="A2590" s="18">
        <v>2588</v>
      </c>
      <c r="B2590" s="18">
        <f t="shared" si="80"/>
        <v>2023</v>
      </c>
      <c r="C2590" s="17">
        <v>45231</v>
      </c>
      <c r="D2590" s="18" t="s">
        <v>130</v>
      </c>
      <c r="E2590" s="18" t="s">
        <v>36</v>
      </c>
      <c r="F2590" s="18" t="str">
        <f t="shared" si="81"/>
        <v>Unitil-Renewable Energy-45231</v>
      </c>
      <c r="G2590" s="11" t="s">
        <v>131</v>
      </c>
      <c r="H2590" s="11" t="s">
        <v>49</v>
      </c>
      <c r="I2590" s="11" t="s">
        <v>158</v>
      </c>
      <c r="J2590" s="11" t="s">
        <v>158</v>
      </c>
      <c r="K2590" s="11" t="str">
        <f>IFERROR(INDEX('EDC Component Dictionary'!$C$5:$C$37,MATCH('Rates Database'!J2590,'EDC Component Dictionary'!$B$5:$B$37,0)), "Energy Supply")</f>
        <v>Other</v>
      </c>
      <c r="L2590" s="12">
        <v>5.0000000000000001E-4</v>
      </c>
      <c r="M2590" s="12"/>
    </row>
    <row r="2591" spans="1:13" x14ac:dyDescent="0.3">
      <c r="A2591" s="18">
        <v>2589</v>
      </c>
      <c r="B2591" s="18">
        <f t="shared" si="80"/>
        <v>2023</v>
      </c>
      <c r="C2591" s="17">
        <v>45200</v>
      </c>
      <c r="D2591" s="18" t="s">
        <v>130</v>
      </c>
      <c r="E2591" s="18" t="s">
        <v>36</v>
      </c>
      <c r="F2591" s="18" t="str">
        <f t="shared" si="81"/>
        <v>Unitil-Renewable Energy-45200</v>
      </c>
      <c r="G2591" s="11" t="s">
        <v>131</v>
      </c>
      <c r="H2591" s="11" t="s">
        <v>49</v>
      </c>
      <c r="I2591" s="11" t="s">
        <v>158</v>
      </c>
      <c r="J2591" s="11" t="s">
        <v>158</v>
      </c>
      <c r="K2591" s="11" t="str">
        <f>IFERROR(INDEX('EDC Component Dictionary'!$C$5:$C$37,MATCH('Rates Database'!J2591,'EDC Component Dictionary'!$B$5:$B$37,0)), "Energy Supply")</f>
        <v>Other</v>
      </c>
      <c r="L2591" s="12">
        <v>5.0000000000000001E-4</v>
      </c>
      <c r="M2591" s="12"/>
    </row>
    <row r="2592" spans="1:13" x14ac:dyDescent="0.3">
      <c r="A2592" s="18">
        <v>2590</v>
      </c>
      <c r="B2592" s="18">
        <f t="shared" si="80"/>
        <v>2023</v>
      </c>
      <c r="C2592" s="17">
        <v>45170</v>
      </c>
      <c r="D2592" s="18" t="s">
        <v>130</v>
      </c>
      <c r="E2592" s="18" t="s">
        <v>36</v>
      </c>
      <c r="F2592" s="18" t="str">
        <f t="shared" si="81"/>
        <v>Unitil-Renewable Energy-45170</v>
      </c>
      <c r="G2592" s="11" t="s">
        <v>131</v>
      </c>
      <c r="H2592" s="11" t="s">
        <v>49</v>
      </c>
      <c r="I2592" s="11" t="s">
        <v>158</v>
      </c>
      <c r="J2592" s="11" t="s">
        <v>158</v>
      </c>
      <c r="K2592" s="11" t="str">
        <f>IFERROR(INDEX('EDC Component Dictionary'!$C$5:$C$37,MATCH('Rates Database'!J2592,'EDC Component Dictionary'!$B$5:$B$37,0)), "Energy Supply")</f>
        <v>Other</v>
      </c>
      <c r="L2592" s="12">
        <v>5.0000000000000001E-4</v>
      </c>
      <c r="M2592" s="12"/>
    </row>
    <row r="2593" spans="1:13" x14ac:dyDescent="0.3">
      <c r="A2593" s="18">
        <v>2591</v>
      </c>
      <c r="B2593" s="18">
        <f t="shared" si="80"/>
        <v>2023</v>
      </c>
      <c r="C2593" s="17">
        <v>45139</v>
      </c>
      <c r="D2593" s="18" t="s">
        <v>130</v>
      </c>
      <c r="E2593" s="18" t="s">
        <v>36</v>
      </c>
      <c r="F2593" s="18" t="str">
        <f t="shared" si="81"/>
        <v>Unitil-Renewable Energy-45139</v>
      </c>
      <c r="G2593" s="11" t="s">
        <v>131</v>
      </c>
      <c r="H2593" s="11" t="s">
        <v>49</v>
      </c>
      <c r="I2593" s="11" t="s">
        <v>158</v>
      </c>
      <c r="J2593" s="11" t="s">
        <v>158</v>
      </c>
      <c r="K2593" s="11" t="str">
        <f>IFERROR(INDEX('EDC Component Dictionary'!$C$5:$C$37,MATCH('Rates Database'!J2593,'EDC Component Dictionary'!$B$5:$B$37,0)), "Energy Supply")</f>
        <v>Other</v>
      </c>
      <c r="L2593" s="12">
        <v>5.0000000000000001E-4</v>
      </c>
      <c r="M2593" s="12"/>
    </row>
    <row r="2594" spans="1:13" x14ac:dyDescent="0.3">
      <c r="A2594" s="18">
        <v>2592</v>
      </c>
      <c r="B2594" s="18">
        <f t="shared" si="80"/>
        <v>2023</v>
      </c>
      <c r="C2594" s="17">
        <v>45108</v>
      </c>
      <c r="D2594" s="18" t="s">
        <v>130</v>
      </c>
      <c r="E2594" s="18" t="s">
        <v>36</v>
      </c>
      <c r="F2594" s="18" t="str">
        <f t="shared" si="81"/>
        <v>Unitil-Renewable Energy-45108</v>
      </c>
      <c r="G2594" s="11" t="s">
        <v>131</v>
      </c>
      <c r="H2594" s="11" t="s">
        <v>49</v>
      </c>
      <c r="I2594" s="11" t="s">
        <v>158</v>
      </c>
      <c r="J2594" s="11" t="s">
        <v>158</v>
      </c>
      <c r="K2594" s="11" t="str">
        <f>IFERROR(INDEX('EDC Component Dictionary'!$C$5:$C$37,MATCH('Rates Database'!J2594,'EDC Component Dictionary'!$B$5:$B$37,0)), "Energy Supply")</f>
        <v>Other</v>
      </c>
      <c r="L2594" s="12">
        <v>5.0000000000000001E-4</v>
      </c>
      <c r="M2594" s="12"/>
    </row>
    <row r="2595" spans="1:13" x14ac:dyDescent="0.3">
      <c r="A2595" s="18">
        <v>2593</v>
      </c>
      <c r="B2595" s="18">
        <f t="shared" si="80"/>
        <v>2023</v>
      </c>
      <c r="C2595" s="17">
        <v>45078</v>
      </c>
      <c r="D2595" s="18" t="s">
        <v>130</v>
      </c>
      <c r="E2595" s="18" t="s">
        <v>36</v>
      </c>
      <c r="F2595" s="18" t="str">
        <f t="shared" si="81"/>
        <v>Unitil-Renewable Energy-45078</v>
      </c>
      <c r="G2595" s="11" t="s">
        <v>131</v>
      </c>
      <c r="H2595" s="11" t="s">
        <v>49</v>
      </c>
      <c r="I2595" s="11" t="s">
        <v>158</v>
      </c>
      <c r="J2595" s="11" t="s">
        <v>158</v>
      </c>
      <c r="K2595" s="11" t="str">
        <f>IFERROR(INDEX('EDC Component Dictionary'!$C$5:$C$37,MATCH('Rates Database'!J2595,'EDC Component Dictionary'!$B$5:$B$37,0)), "Energy Supply")</f>
        <v>Other</v>
      </c>
      <c r="L2595" s="12">
        <v>5.0000000000000001E-4</v>
      </c>
      <c r="M2595" s="12"/>
    </row>
    <row r="2596" spans="1:13" x14ac:dyDescent="0.3">
      <c r="A2596" s="18">
        <v>2594</v>
      </c>
      <c r="B2596" s="18">
        <f t="shared" si="80"/>
        <v>2023</v>
      </c>
      <c r="C2596" s="17">
        <v>45047</v>
      </c>
      <c r="D2596" s="18" t="s">
        <v>130</v>
      </c>
      <c r="E2596" s="18" t="s">
        <v>36</v>
      </c>
      <c r="F2596" s="18" t="str">
        <f t="shared" si="81"/>
        <v>Unitil-Renewable Energy-45047</v>
      </c>
      <c r="G2596" s="11" t="s">
        <v>131</v>
      </c>
      <c r="H2596" s="11" t="s">
        <v>49</v>
      </c>
      <c r="I2596" s="11" t="s">
        <v>158</v>
      </c>
      <c r="J2596" s="11" t="s">
        <v>158</v>
      </c>
      <c r="K2596" s="11" t="str">
        <f>IFERROR(INDEX('EDC Component Dictionary'!$C$5:$C$37,MATCH('Rates Database'!J2596,'EDC Component Dictionary'!$B$5:$B$37,0)), "Energy Supply")</f>
        <v>Other</v>
      </c>
      <c r="L2596" s="12">
        <v>5.0000000000000001E-4</v>
      </c>
      <c r="M2596" s="12"/>
    </row>
    <row r="2597" spans="1:13" x14ac:dyDescent="0.3">
      <c r="A2597" s="18">
        <v>2595</v>
      </c>
      <c r="B2597" s="18">
        <f t="shared" si="80"/>
        <v>2023</v>
      </c>
      <c r="C2597" s="17">
        <v>45017</v>
      </c>
      <c r="D2597" s="18" t="s">
        <v>130</v>
      </c>
      <c r="E2597" s="18" t="s">
        <v>36</v>
      </c>
      <c r="F2597" s="18" t="str">
        <f t="shared" si="81"/>
        <v>Unitil-Renewable Energy-45017</v>
      </c>
      <c r="G2597" s="11" t="s">
        <v>131</v>
      </c>
      <c r="H2597" s="11" t="s">
        <v>49</v>
      </c>
      <c r="I2597" s="11" t="s">
        <v>158</v>
      </c>
      <c r="J2597" s="11" t="s">
        <v>158</v>
      </c>
      <c r="K2597" s="11" t="str">
        <f>IFERROR(INDEX('EDC Component Dictionary'!$C$5:$C$37,MATCH('Rates Database'!J2597,'EDC Component Dictionary'!$B$5:$B$37,0)), "Energy Supply")</f>
        <v>Other</v>
      </c>
      <c r="L2597" s="12">
        <v>5.0000000000000001E-4</v>
      </c>
      <c r="M2597" s="12"/>
    </row>
    <row r="2598" spans="1:13" x14ac:dyDescent="0.3">
      <c r="A2598" s="18">
        <v>2596</v>
      </c>
      <c r="B2598" s="18">
        <f t="shared" si="80"/>
        <v>2023</v>
      </c>
      <c r="C2598" s="17">
        <v>44986</v>
      </c>
      <c r="D2598" s="18" t="s">
        <v>130</v>
      </c>
      <c r="E2598" s="18" t="s">
        <v>36</v>
      </c>
      <c r="F2598" s="18" t="str">
        <f t="shared" si="81"/>
        <v>Unitil-Renewable Energy-44986</v>
      </c>
      <c r="G2598" s="11" t="s">
        <v>131</v>
      </c>
      <c r="H2598" s="11" t="s">
        <v>49</v>
      </c>
      <c r="I2598" s="11" t="s">
        <v>158</v>
      </c>
      <c r="J2598" s="11" t="s">
        <v>158</v>
      </c>
      <c r="K2598" s="11" t="str">
        <f>IFERROR(INDEX('EDC Component Dictionary'!$C$5:$C$37,MATCH('Rates Database'!J2598,'EDC Component Dictionary'!$B$5:$B$37,0)), "Energy Supply")</f>
        <v>Other</v>
      </c>
      <c r="L2598" s="12">
        <v>5.0000000000000001E-4</v>
      </c>
      <c r="M2598" s="12"/>
    </row>
    <row r="2599" spans="1:13" x14ac:dyDescent="0.3">
      <c r="A2599" s="18">
        <v>2597</v>
      </c>
      <c r="B2599" s="18">
        <f t="shared" si="80"/>
        <v>2023</v>
      </c>
      <c r="C2599" s="17">
        <v>44958</v>
      </c>
      <c r="D2599" s="18" t="s">
        <v>130</v>
      </c>
      <c r="E2599" s="18" t="s">
        <v>36</v>
      </c>
      <c r="F2599" s="18" t="str">
        <f t="shared" si="81"/>
        <v>Unitil-Renewable Energy-44958</v>
      </c>
      <c r="G2599" s="11" t="s">
        <v>131</v>
      </c>
      <c r="H2599" s="11" t="s">
        <v>49</v>
      </c>
      <c r="I2599" s="11" t="s">
        <v>158</v>
      </c>
      <c r="J2599" s="11" t="s">
        <v>158</v>
      </c>
      <c r="K2599" s="11" t="str">
        <f>IFERROR(INDEX('EDC Component Dictionary'!$C$5:$C$37,MATCH('Rates Database'!J2599,'EDC Component Dictionary'!$B$5:$B$37,0)), "Energy Supply")</f>
        <v>Other</v>
      </c>
      <c r="L2599" s="12">
        <v>5.0000000000000001E-4</v>
      </c>
      <c r="M2599" s="12"/>
    </row>
    <row r="2600" spans="1:13" x14ac:dyDescent="0.3">
      <c r="A2600" s="18">
        <v>2598</v>
      </c>
      <c r="B2600" s="18">
        <f t="shared" si="80"/>
        <v>2023</v>
      </c>
      <c r="C2600" s="17">
        <v>44927</v>
      </c>
      <c r="D2600" s="18" t="s">
        <v>130</v>
      </c>
      <c r="E2600" s="18" t="s">
        <v>36</v>
      </c>
      <c r="F2600" s="18" t="str">
        <f t="shared" si="81"/>
        <v>Unitil-Renewable Energy-44927</v>
      </c>
      <c r="G2600" s="11" t="s">
        <v>131</v>
      </c>
      <c r="H2600" s="11" t="s">
        <v>49</v>
      </c>
      <c r="I2600" s="11" t="s">
        <v>158</v>
      </c>
      <c r="J2600" s="11" t="s">
        <v>158</v>
      </c>
      <c r="K2600" s="11" t="str">
        <f>IFERROR(INDEX('EDC Component Dictionary'!$C$5:$C$37,MATCH('Rates Database'!J2600,'EDC Component Dictionary'!$B$5:$B$37,0)), "Energy Supply")</f>
        <v>Other</v>
      </c>
      <c r="L2600" s="12">
        <v>5.0000000000000001E-4</v>
      </c>
      <c r="M2600" s="12"/>
    </row>
    <row r="2601" spans="1:13" x14ac:dyDescent="0.3">
      <c r="A2601" s="18">
        <v>2599</v>
      </c>
      <c r="B2601" s="18">
        <f t="shared" si="80"/>
        <v>2022</v>
      </c>
      <c r="C2601" s="17">
        <v>44896</v>
      </c>
      <c r="D2601" s="18" t="s">
        <v>130</v>
      </c>
      <c r="E2601" s="18" t="s">
        <v>36</v>
      </c>
      <c r="F2601" s="18" t="str">
        <f t="shared" si="81"/>
        <v>Unitil-Renewable Energy-44896</v>
      </c>
      <c r="G2601" s="11" t="s">
        <v>131</v>
      </c>
      <c r="H2601" s="11" t="s">
        <v>49</v>
      </c>
      <c r="I2601" s="11" t="s">
        <v>158</v>
      </c>
      <c r="J2601" s="11" t="s">
        <v>158</v>
      </c>
      <c r="K2601" s="11" t="str">
        <f>IFERROR(INDEX('EDC Component Dictionary'!$C$5:$C$37,MATCH('Rates Database'!J2601,'EDC Component Dictionary'!$B$5:$B$37,0)), "Energy Supply")</f>
        <v>Other</v>
      </c>
      <c r="L2601" s="12">
        <v>5.0000000000000001E-4</v>
      </c>
      <c r="M2601" s="12"/>
    </row>
    <row r="2602" spans="1:13" x14ac:dyDescent="0.3">
      <c r="A2602" s="18">
        <v>2600</v>
      </c>
      <c r="B2602" s="18">
        <f t="shared" si="80"/>
        <v>2022</v>
      </c>
      <c r="C2602" s="17">
        <v>44866</v>
      </c>
      <c r="D2602" s="18" t="s">
        <v>130</v>
      </c>
      <c r="E2602" s="18" t="s">
        <v>36</v>
      </c>
      <c r="F2602" s="18" t="str">
        <f t="shared" si="81"/>
        <v>Unitil-Renewable Energy-44866</v>
      </c>
      <c r="G2602" s="11" t="s">
        <v>131</v>
      </c>
      <c r="H2602" s="11" t="s">
        <v>49</v>
      </c>
      <c r="I2602" s="11" t="s">
        <v>158</v>
      </c>
      <c r="J2602" s="11" t="s">
        <v>158</v>
      </c>
      <c r="K2602" s="11" t="str">
        <f>IFERROR(INDEX('EDC Component Dictionary'!$C$5:$C$37,MATCH('Rates Database'!J2602,'EDC Component Dictionary'!$B$5:$B$37,0)), "Energy Supply")</f>
        <v>Other</v>
      </c>
      <c r="L2602" s="12">
        <v>5.0000000000000001E-4</v>
      </c>
      <c r="M2602" s="12"/>
    </row>
    <row r="2603" spans="1:13" x14ac:dyDescent="0.3">
      <c r="A2603" s="18">
        <v>2601</v>
      </c>
      <c r="B2603" s="18">
        <f t="shared" si="80"/>
        <v>2022</v>
      </c>
      <c r="C2603" s="17">
        <v>44835</v>
      </c>
      <c r="D2603" s="18" t="s">
        <v>130</v>
      </c>
      <c r="E2603" s="18" t="s">
        <v>36</v>
      </c>
      <c r="F2603" s="18" t="str">
        <f t="shared" si="81"/>
        <v>Unitil-Renewable Energy-44835</v>
      </c>
      <c r="G2603" s="11" t="s">
        <v>131</v>
      </c>
      <c r="H2603" s="11" t="s">
        <v>49</v>
      </c>
      <c r="I2603" s="11" t="s">
        <v>158</v>
      </c>
      <c r="J2603" s="11" t="s">
        <v>158</v>
      </c>
      <c r="K2603" s="11" t="str">
        <f>IFERROR(INDEX('EDC Component Dictionary'!$C$5:$C$37,MATCH('Rates Database'!J2603,'EDC Component Dictionary'!$B$5:$B$37,0)), "Energy Supply")</f>
        <v>Other</v>
      </c>
      <c r="L2603" s="12">
        <v>5.0000000000000001E-4</v>
      </c>
      <c r="M2603" s="12"/>
    </row>
    <row r="2604" spans="1:13" x14ac:dyDescent="0.3">
      <c r="A2604" s="18">
        <v>2602</v>
      </c>
      <c r="B2604" s="18">
        <f t="shared" si="80"/>
        <v>2022</v>
      </c>
      <c r="C2604" s="17">
        <v>44805</v>
      </c>
      <c r="D2604" s="18" t="s">
        <v>130</v>
      </c>
      <c r="E2604" s="18" t="s">
        <v>36</v>
      </c>
      <c r="F2604" s="18" t="str">
        <f t="shared" si="81"/>
        <v>Unitil-Renewable Energy-44805</v>
      </c>
      <c r="G2604" s="11" t="s">
        <v>131</v>
      </c>
      <c r="H2604" s="11" t="s">
        <v>49</v>
      </c>
      <c r="I2604" s="11" t="s">
        <v>158</v>
      </c>
      <c r="J2604" s="11" t="s">
        <v>158</v>
      </c>
      <c r="K2604" s="11" t="str">
        <f>IFERROR(INDEX('EDC Component Dictionary'!$C$5:$C$37,MATCH('Rates Database'!J2604,'EDC Component Dictionary'!$B$5:$B$37,0)), "Energy Supply")</f>
        <v>Other</v>
      </c>
      <c r="L2604" s="12">
        <v>5.0000000000000001E-4</v>
      </c>
      <c r="M2604" s="12"/>
    </row>
    <row r="2605" spans="1:13" x14ac:dyDescent="0.3">
      <c r="A2605" s="18">
        <v>2603</v>
      </c>
      <c r="B2605" s="18">
        <f t="shared" si="80"/>
        <v>2022</v>
      </c>
      <c r="C2605" s="17">
        <v>44774</v>
      </c>
      <c r="D2605" s="18" t="s">
        <v>130</v>
      </c>
      <c r="E2605" s="18" t="s">
        <v>36</v>
      </c>
      <c r="F2605" s="18" t="str">
        <f t="shared" si="81"/>
        <v>Unitil-Renewable Energy-44774</v>
      </c>
      <c r="G2605" s="11" t="s">
        <v>131</v>
      </c>
      <c r="H2605" s="11" t="s">
        <v>49</v>
      </c>
      <c r="I2605" s="11" t="s">
        <v>158</v>
      </c>
      <c r="J2605" s="11" t="s">
        <v>158</v>
      </c>
      <c r="K2605" s="11" t="str">
        <f>IFERROR(INDEX('EDC Component Dictionary'!$C$5:$C$37,MATCH('Rates Database'!J2605,'EDC Component Dictionary'!$B$5:$B$37,0)), "Energy Supply")</f>
        <v>Other</v>
      </c>
      <c r="L2605" s="12">
        <v>5.0000000000000001E-4</v>
      </c>
      <c r="M2605" s="12"/>
    </row>
    <row r="2606" spans="1:13" x14ac:dyDescent="0.3">
      <c r="A2606" s="18">
        <v>2604</v>
      </c>
      <c r="B2606" s="18">
        <f t="shared" si="80"/>
        <v>2022</v>
      </c>
      <c r="C2606" s="17">
        <v>44743</v>
      </c>
      <c r="D2606" s="18" t="s">
        <v>130</v>
      </c>
      <c r="E2606" s="18" t="s">
        <v>36</v>
      </c>
      <c r="F2606" s="18" t="str">
        <f t="shared" si="81"/>
        <v>Unitil-Renewable Energy-44743</v>
      </c>
      <c r="G2606" s="11" t="s">
        <v>131</v>
      </c>
      <c r="H2606" s="11" t="s">
        <v>49</v>
      </c>
      <c r="I2606" s="11" t="s">
        <v>158</v>
      </c>
      <c r="J2606" s="11" t="s">
        <v>158</v>
      </c>
      <c r="K2606" s="11" t="str">
        <f>IFERROR(INDEX('EDC Component Dictionary'!$C$5:$C$37,MATCH('Rates Database'!J2606,'EDC Component Dictionary'!$B$5:$B$37,0)), "Energy Supply")</f>
        <v>Other</v>
      </c>
      <c r="L2606" s="12">
        <v>5.0000000000000001E-4</v>
      </c>
      <c r="M2606" s="12"/>
    </row>
    <row r="2607" spans="1:13" x14ac:dyDescent="0.3">
      <c r="A2607" s="18">
        <v>2605</v>
      </c>
      <c r="B2607" s="18">
        <f t="shared" si="80"/>
        <v>2022</v>
      </c>
      <c r="C2607" s="17">
        <v>44713</v>
      </c>
      <c r="D2607" s="18" t="s">
        <v>130</v>
      </c>
      <c r="E2607" s="18" t="s">
        <v>36</v>
      </c>
      <c r="F2607" s="18" t="str">
        <f t="shared" si="81"/>
        <v>Unitil-Renewable Energy-44713</v>
      </c>
      <c r="G2607" s="11" t="s">
        <v>131</v>
      </c>
      <c r="H2607" s="11" t="s">
        <v>49</v>
      </c>
      <c r="I2607" s="11" t="s">
        <v>158</v>
      </c>
      <c r="J2607" s="11" t="s">
        <v>158</v>
      </c>
      <c r="K2607" s="11" t="str">
        <f>IFERROR(INDEX('EDC Component Dictionary'!$C$5:$C$37,MATCH('Rates Database'!J2607,'EDC Component Dictionary'!$B$5:$B$37,0)), "Energy Supply")</f>
        <v>Other</v>
      </c>
      <c r="L2607" s="12">
        <v>5.0000000000000001E-4</v>
      </c>
      <c r="M2607" s="12"/>
    </row>
    <row r="2608" spans="1:13" x14ac:dyDescent="0.3">
      <c r="A2608" s="18">
        <v>2606</v>
      </c>
      <c r="B2608" s="18">
        <f t="shared" si="80"/>
        <v>2022</v>
      </c>
      <c r="C2608" s="17">
        <v>44682</v>
      </c>
      <c r="D2608" s="18" t="s">
        <v>130</v>
      </c>
      <c r="E2608" s="18" t="s">
        <v>36</v>
      </c>
      <c r="F2608" s="18" t="str">
        <f t="shared" si="81"/>
        <v>Unitil-Renewable Energy-44682</v>
      </c>
      <c r="G2608" s="11" t="s">
        <v>131</v>
      </c>
      <c r="H2608" s="11" t="s">
        <v>49</v>
      </c>
      <c r="I2608" s="11" t="s">
        <v>158</v>
      </c>
      <c r="J2608" s="11" t="s">
        <v>158</v>
      </c>
      <c r="K2608" s="11" t="str">
        <f>IFERROR(INDEX('EDC Component Dictionary'!$C$5:$C$37,MATCH('Rates Database'!J2608,'EDC Component Dictionary'!$B$5:$B$37,0)), "Energy Supply")</f>
        <v>Other</v>
      </c>
      <c r="L2608" s="12">
        <v>5.0000000000000001E-4</v>
      </c>
      <c r="M2608" s="12"/>
    </row>
    <row r="2609" spans="1:13" x14ac:dyDescent="0.3">
      <c r="A2609" s="18">
        <v>2607</v>
      </c>
      <c r="B2609" s="18">
        <f t="shared" si="80"/>
        <v>2022</v>
      </c>
      <c r="C2609" s="17">
        <v>44652</v>
      </c>
      <c r="D2609" s="18" t="s">
        <v>130</v>
      </c>
      <c r="E2609" s="18" t="s">
        <v>36</v>
      </c>
      <c r="F2609" s="18" t="str">
        <f t="shared" si="81"/>
        <v>Unitil-Renewable Energy-44652</v>
      </c>
      <c r="G2609" s="11" t="s">
        <v>131</v>
      </c>
      <c r="H2609" s="11" t="s">
        <v>49</v>
      </c>
      <c r="I2609" s="11" t="s">
        <v>158</v>
      </c>
      <c r="J2609" s="11" t="s">
        <v>158</v>
      </c>
      <c r="K2609" s="11" t="str">
        <f>IFERROR(INDEX('EDC Component Dictionary'!$C$5:$C$37,MATCH('Rates Database'!J2609,'EDC Component Dictionary'!$B$5:$B$37,0)), "Energy Supply")</f>
        <v>Other</v>
      </c>
      <c r="L2609" s="12">
        <v>5.0000000000000001E-4</v>
      </c>
      <c r="M2609" s="12"/>
    </row>
    <row r="2610" spans="1:13" x14ac:dyDescent="0.3">
      <c r="A2610" s="18">
        <v>2608</v>
      </c>
      <c r="B2610" s="18">
        <f t="shared" si="80"/>
        <v>2022</v>
      </c>
      <c r="C2610" s="17">
        <v>44621</v>
      </c>
      <c r="D2610" s="18" t="s">
        <v>130</v>
      </c>
      <c r="E2610" s="18" t="s">
        <v>36</v>
      </c>
      <c r="F2610" s="18" t="str">
        <f t="shared" si="81"/>
        <v>Unitil-Renewable Energy-44621</v>
      </c>
      <c r="G2610" s="11" t="s">
        <v>131</v>
      </c>
      <c r="H2610" s="11" t="s">
        <v>49</v>
      </c>
      <c r="I2610" s="11" t="s">
        <v>158</v>
      </c>
      <c r="J2610" s="11" t="s">
        <v>158</v>
      </c>
      <c r="K2610" s="11" t="str">
        <f>IFERROR(INDEX('EDC Component Dictionary'!$C$5:$C$37,MATCH('Rates Database'!J2610,'EDC Component Dictionary'!$B$5:$B$37,0)), "Energy Supply")</f>
        <v>Other</v>
      </c>
      <c r="L2610" s="12">
        <v>5.0000000000000001E-4</v>
      </c>
      <c r="M2610" s="12"/>
    </row>
    <row r="2611" spans="1:13" x14ac:dyDescent="0.3">
      <c r="A2611" s="18">
        <v>2609</v>
      </c>
      <c r="B2611" s="18">
        <f t="shared" si="80"/>
        <v>2022</v>
      </c>
      <c r="C2611" s="17">
        <v>44593</v>
      </c>
      <c r="D2611" s="18" t="s">
        <v>130</v>
      </c>
      <c r="E2611" s="18" t="s">
        <v>36</v>
      </c>
      <c r="F2611" s="18" t="str">
        <f t="shared" si="81"/>
        <v>Unitil-Renewable Energy-44593</v>
      </c>
      <c r="G2611" s="11" t="s">
        <v>131</v>
      </c>
      <c r="H2611" s="11" t="s">
        <v>49</v>
      </c>
      <c r="I2611" s="11" t="s">
        <v>158</v>
      </c>
      <c r="J2611" s="11" t="s">
        <v>158</v>
      </c>
      <c r="K2611" s="11" t="str">
        <f>IFERROR(INDEX('EDC Component Dictionary'!$C$5:$C$37,MATCH('Rates Database'!J2611,'EDC Component Dictionary'!$B$5:$B$37,0)), "Energy Supply")</f>
        <v>Other</v>
      </c>
      <c r="L2611" s="12">
        <v>5.0000000000000001E-4</v>
      </c>
      <c r="M2611" s="12"/>
    </row>
    <row r="2612" spans="1:13" x14ac:dyDescent="0.3">
      <c r="A2612" s="18">
        <v>2610</v>
      </c>
      <c r="B2612" s="18">
        <f t="shared" si="80"/>
        <v>2022</v>
      </c>
      <c r="C2612" s="17">
        <v>44562</v>
      </c>
      <c r="D2612" s="18" t="s">
        <v>130</v>
      </c>
      <c r="E2612" s="18" t="s">
        <v>36</v>
      </c>
      <c r="F2612" s="18" t="str">
        <f t="shared" si="81"/>
        <v>Unitil-Renewable Energy-44562</v>
      </c>
      <c r="G2612" s="11" t="s">
        <v>131</v>
      </c>
      <c r="H2612" s="11" t="s">
        <v>49</v>
      </c>
      <c r="I2612" s="11" t="s">
        <v>158</v>
      </c>
      <c r="J2612" s="11" t="s">
        <v>158</v>
      </c>
      <c r="K2612" s="11" t="str">
        <f>IFERROR(INDEX('EDC Component Dictionary'!$C$5:$C$37,MATCH('Rates Database'!J2612,'EDC Component Dictionary'!$B$5:$B$37,0)), "Energy Supply")</f>
        <v>Other</v>
      </c>
      <c r="L2612" s="12">
        <v>5.0000000000000001E-4</v>
      </c>
      <c r="M2612" s="12"/>
    </row>
    <row r="2613" spans="1:13" x14ac:dyDescent="0.3">
      <c r="A2613" s="18">
        <v>2611</v>
      </c>
      <c r="B2613" s="18">
        <f t="shared" si="80"/>
        <v>2021</v>
      </c>
      <c r="C2613" s="17">
        <v>44531</v>
      </c>
      <c r="D2613" s="18" t="s">
        <v>130</v>
      </c>
      <c r="E2613" s="18" t="s">
        <v>36</v>
      </c>
      <c r="F2613" s="18" t="str">
        <f t="shared" si="81"/>
        <v>Unitil-Renewable Energy-44531</v>
      </c>
      <c r="G2613" s="11" t="s">
        <v>131</v>
      </c>
      <c r="H2613" s="11" t="s">
        <v>49</v>
      </c>
      <c r="I2613" s="11" t="s">
        <v>158</v>
      </c>
      <c r="J2613" s="11" t="s">
        <v>158</v>
      </c>
      <c r="K2613" s="11" t="str">
        <f>IFERROR(INDEX('EDC Component Dictionary'!$C$5:$C$37,MATCH('Rates Database'!J2613,'EDC Component Dictionary'!$B$5:$B$37,0)), "Energy Supply")</f>
        <v>Other</v>
      </c>
      <c r="L2613" s="12">
        <v>5.0000000000000001E-4</v>
      </c>
      <c r="M2613" s="12"/>
    </row>
    <row r="2614" spans="1:13" x14ac:dyDescent="0.3">
      <c r="A2614" s="18">
        <v>2612</v>
      </c>
      <c r="B2614" s="18">
        <f t="shared" si="80"/>
        <v>2021</v>
      </c>
      <c r="C2614" s="17">
        <v>44501</v>
      </c>
      <c r="D2614" s="18" t="s">
        <v>130</v>
      </c>
      <c r="E2614" s="18" t="s">
        <v>36</v>
      </c>
      <c r="F2614" s="18" t="str">
        <f t="shared" si="81"/>
        <v>Unitil-Renewable Energy-44501</v>
      </c>
      <c r="G2614" s="11" t="s">
        <v>131</v>
      </c>
      <c r="H2614" s="11" t="s">
        <v>49</v>
      </c>
      <c r="I2614" s="11" t="s">
        <v>158</v>
      </c>
      <c r="J2614" s="11" t="s">
        <v>158</v>
      </c>
      <c r="K2614" s="11" t="str">
        <f>IFERROR(INDEX('EDC Component Dictionary'!$C$5:$C$37,MATCH('Rates Database'!J2614,'EDC Component Dictionary'!$B$5:$B$37,0)), "Energy Supply")</f>
        <v>Other</v>
      </c>
      <c r="L2614" s="12">
        <v>5.0000000000000001E-4</v>
      </c>
      <c r="M2614" s="12"/>
    </row>
    <row r="2615" spans="1:13" x14ac:dyDescent="0.3">
      <c r="A2615" s="18">
        <v>2613</v>
      </c>
      <c r="B2615" s="18">
        <f t="shared" si="80"/>
        <v>2021</v>
      </c>
      <c r="C2615" s="17">
        <v>44470</v>
      </c>
      <c r="D2615" s="18" t="s">
        <v>130</v>
      </c>
      <c r="E2615" s="18" t="s">
        <v>36</v>
      </c>
      <c r="F2615" s="18" t="str">
        <f t="shared" si="81"/>
        <v>Unitil-Renewable Energy-44470</v>
      </c>
      <c r="G2615" s="11" t="s">
        <v>131</v>
      </c>
      <c r="H2615" s="11" t="s">
        <v>49</v>
      </c>
      <c r="I2615" s="11" t="s">
        <v>158</v>
      </c>
      <c r="J2615" s="11" t="s">
        <v>158</v>
      </c>
      <c r="K2615" s="11" t="str">
        <f>IFERROR(INDEX('EDC Component Dictionary'!$C$5:$C$37,MATCH('Rates Database'!J2615,'EDC Component Dictionary'!$B$5:$B$37,0)), "Energy Supply")</f>
        <v>Other</v>
      </c>
      <c r="L2615" s="12">
        <v>5.0000000000000001E-4</v>
      </c>
      <c r="M2615" s="12"/>
    </row>
    <row r="2616" spans="1:13" x14ac:dyDescent="0.3">
      <c r="A2616" s="18">
        <v>2614</v>
      </c>
      <c r="B2616" s="18">
        <f t="shared" si="80"/>
        <v>2021</v>
      </c>
      <c r="C2616" s="17">
        <v>44440</v>
      </c>
      <c r="D2616" s="18" t="s">
        <v>130</v>
      </c>
      <c r="E2616" s="18" t="s">
        <v>36</v>
      </c>
      <c r="F2616" s="18" t="str">
        <f t="shared" si="81"/>
        <v>Unitil-Renewable Energy-44440</v>
      </c>
      <c r="G2616" s="11" t="s">
        <v>131</v>
      </c>
      <c r="H2616" s="11" t="s">
        <v>49</v>
      </c>
      <c r="I2616" s="11" t="s">
        <v>158</v>
      </c>
      <c r="J2616" s="11" t="s">
        <v>158</v>
      </c>
      <c r="K2616" s="11" t="str">
        <f>IFERROR(INDEX('EDC Component Dictionary'!$C$5:$C$37,MATCH('Rates Database'!J2616,'EDC Component Dictionary'!$B$5:$B$37,0)), "Energy Supply")</f>
        <v>Other</v>
      </c>
      <c r="L2616" s="12">
        <v>5.0000000000000001E-4</v>
      </c>
      <c r="M2616" s="12"/>
    </row>
    <row r="2617" spans="1:13" x14ac:dyDescent="0.3">
      <c r="A2617" s="18">
        <v>2615</v>
      </c>
      <c r="B2617" s="18">
        <f t="shared" si="80"/>
        <v>2021</v>
      </c>
      <c r="C2617" s="17">
        <v>44409</v>
      </c>
      <c r="D2617" s="18" t="s">
        <v>130</v>
      </c>
      <c r="E2617" s="18" t="s">
        <v>36</v>
      </c>
      <c r="F2617" s="18" t="str">
        <f t="shared" si="81"/>
        <v>Unitil-Renewable Energy-44409</v>
      </c>
      <c r="G2617" s="11" t="s">
        <v>131</v>
      </c>
      <c r="H2617" s="11" t="s">
        <v>49</v>
      </c>
      <c r="I2617" s="11" t="s">
        <v>158</v>
      </c>
      <c r="J2617" s="11" t="s">
        <v>158</v>
      </c>
      <c r="K2617" s="11" t="str">
        <f>IFERROR(INDEX('EDC Component Dictionary'!$C$5:$C$37,MATCH('Rates Database'!J2617,'EDC Component Dictionary'!$B$5:$B$37,0)), "Energy Supply")</f>
        <v>Other</v>
      </c>
      <c r="L2617" s="12">
        <v>5.0000000000000001E-4</v>
      </c>
      <c r="M2617" s="12"/>
    </row>
    <row r="2618" spans="1:13" x14ac:dyDescent="0.3">
      <c r="A2618" s="18">
        <v>2616</v>
      </c>
      <c r="B2618" s="18">
        <f t="shared" si="80"/>
        <v>2021</v>
      </c>
      <c r="C2618" s="17">
        <v>44378</v>
      </c>
      <c r="D2618" s="18" t="s">
        <v>130</v>
      </c>
      <c r="E2618" s="18" t="s">
        <v>36</v>
      </c>
      <c r="F2618" s="18" t="str">
        <f t="shared" si="81"/>
        <v>Unitil-Renewable Energy-44378</v>
      </c>
      <c r="G2618" s="11" t="s">
        <v>131</v>
      </c>
      <c r="H2618" s="11" t="s">
        <v>49</v>
      </c>
      <c r="I2618" s="11" t="s">
        <v>158</v>
      </c>
      <c r="J2618" s="11" t="s">
        <v>158</v>
      </c>
      <c r="K2618" s="11" t="str">
        <f>IFERROR(INDEX('EDC Component Dictionary'!$C$5:$C$37,MATCH('Rates Database'!J2618,'EDC Component Dictionary'!$B$5:$B$37,0)), "Energy Supply")</f>
        <v>Other</v>
      </c>
      <c r="L2618" s="12">
        <v>5.0000000000000001E-4</v>
      </c>
      <c r="M2618" s="12"/>
    </row>
    <row r="2619" spans="1:13" x14ac:dyDescent="0.3">
      <c r="A2619" s="18">
        <v>2617</v>
      </c>
      <c r="B2619" s="18">
        <f t="shared" si="80"/>
        <v>2021</v>
      </c>
      <c r="C2619" s="17">
        <v>44348</v>
      </c>
      <c r="D2619" s="18" t="s">
        <v>130</v>
      </c>
      <c r="E2619" s="18" t="s">
        <v>36</v>
      </c>
      <c r="F2619" s="18" t="str">
        <f t="shared" si="81"/>
        <v>Unitil-Renewable Energy-44348</v>
      </c>
      <c r="G2619" s="11" t="s">
        <v>131</v>
      </c>
      <c r="H2619" s="11" t="s">
        <v>49</v>
      </c>
      <c r="I2619" s="11" t="s">
        <v>158</v>
      </c>
      <c r="J2619" s="11" t="s">
        <v>158</v>
      </c>
      <c r="K2619" s="11" t="str">
        <f>IFERROR(INDEX('EDC Component Dictionary'!$C$5:$C$37,MATCH('Rates Database'!J2619,'EDC Component Dictionary'!$B$5:$B$37,0)), "Energy Supply")</f>
        <v>Other</v>
      </c>
      <c r="L2619" s="12">
        <v>5.0000000000000001E-4</v>
      </c>
      <c r="M2619" s="12"/>
    </row>
    <row r="2620" spans="1:13" x14ac:dyDescent="0.3">
      <c r="A2620" s="18">
        <v>2618</v>
      </c>
      <c r="B2620" s="18">
        <f t="shared" si="80"/>
        <v>2021</v>
      </c>
      <c r="C2620" s="17">
        <v>44317</v>
      </c>
      <c r="D2620" s="18" t="s">
        <v>130</v>
      </c>
      <c r="E2620" s="18" t="s">
        <v>36</v>
      </c>
      <c r="F2620" s="18" t="str">
        <f t="shared" si="81"/>
        <v>Unitil-Renewable Energy-44317</v>
      </c>
      <c r="G2620" s="11" t="s">
        <v>131</v>
      </c>
      <c r="H2620" s="11" t="s">
        <v>49</v>
      </c>
      <c r="I2620" s="11" t="s">
        <v>158</v>
      </c>
      <c r="J2620" s="11" t="s">
        <v>158</v>
      </c>
      <c r="K2620" s="11" t="str">
        <f>IFERROR(INDEX('EDC Component Dictionary'!$C$5:$C$37,MATCH('Rates Database'!J2620,'EDC Component Dictionary'!$B$5:$B$37,0)), "Energy Supply")</f>
        <v>Other</v>
      </c>
      <c r="L2620" s="12">
        <v>5.0000000000000001E-4</v>
      </c>
      <c r="M2620" s="12"/>
    </row>
    <row r="2621" spans="1:13" x14ac:dyDescent="0.3">
      <c r="A2621" s="18">
        <v>2619</v>
      </c>
      <c r="B2621" s="18">
        <f t="shared" si="80"/>
        <v>2021</v>
      </c>
      <c r="C2621" s="17">
        <v>44287</v>
      </c>
      <c r="D2621" s="18" t="s">
        <v>130</v>
      </c>
      <c r="E2621" s="18" t="s">
        <v>36</v>
      </c>
      <c r="F2621" s="18" t="str">
        <f t="shared" si="81"/>
        <v>Unitil-Renewable Energy-44287</v>
      </c>
      <c r="G2621" s="11" t="s">
        <v>131</v>
      </c>
      <c r="H2621" s="11" t="s">
        <v>49</v>
      </c>
      <c r="I2621" s="11" t="s">
        <v>158</v>
      </c>
      <c r="J2621" s="11" t="s">
        <v>158</v>
      </c>
      <c r="K2621" s="11" t="str">
        <f>IFERROR(INDEX('EDC Component Dictionary'!$C$5:$C$37,MATCH('Rates Database'!J2621,'EDC Component Dictionary'!$B$5:$B$37,0)), "Energy Supply")</f>
        <v>Other</v>
      </c>
      <c r="L2621" s="12">
        <v>5.0000000000000001E-4</v>
      </c>
      <c r="M2621" s="12"/>
    </row>
    <row r="2622" spans="1:13" x14ac:dyDescent="0.3">
      <c r="A2622" s="18">
        <v>2620</v>
      </c>
      <c r="B2622" s="18">
        <f t="shared" si="80"/>
        <v>2021</v>
      </c>
      <c r="C2622" s="17">
        <v>44256</v>
      </c>
      <c r="D2622" s="18" t="s">
        <v>130</v>
      </c>
      <c r="E2622" s="18" t="s">
        <v>36</v>
      </c>
      <c r="F2622" s="18" t="str">
        <f t="shared" si="81"/>
        <v>Unitil-Renewable Energy-44256</v>
      </c>
      <c r="G2622" s="11" t="s">
        <v>131</v>
      </c>
      <c r="H2622" s="11" t="s">
        <v>49</v>
      </c>
      <c r="I2622" s="11" t="s">
        <v>158</v>
      </c>
      <c r="J2622" s="11" t="s">
        <v>158</v>
      </c>
      <c r="K2622" s="11" t="str">
        <f>IFERROR(INDEX('EDC Component Dictionary'!$C$5:$C$37,MATCH('Rates Database'!J2622,'EDC Component Dictionary'!$B$5:$B$37,0)), "Energy Supply")</f>
        <v>Other</v>
      </c>
      <c r="L2622" s="12">
        <v>5.0000000000000001E-4</v>
      </c>
      <c r="M2622" s="12"/>
    </row>
    <row r="2623" spans="1:13" x14ac:dyDescent="0.3">
      <c r="A2623" s="18">
        <v>2621</v>
      </c>
      <c r="B2623" s="18">
        <f t="shared" si="80"/>
        <v>2021</v>
      </c>
      <c r="C2623" s="17">
        <v>44228</v>
      </c>
      <c r="D2623" s="18" t="s">
        <v>130</v>
      </c>
      <c r="E2623" s="18" t="s">
        <v>36</v>
      </c>
      <c r="F2623" s="18" t="str">
        <f t="shared" si="81"/>
        <v>Unitil-Renewable Energy-44228</v>
      </c>
      <c r="G2623" s="11" t="s">
        <v>131</v>
      </c>
      <c r="H2623" s="11" t="s">
        <v>49</v>
      </c>
      <c r="I2623" s="11" t="s">
        <v>158</v>
      </c>
      <c r="J2623" s="11" t="s">
        <v>158</v>
      </c>
      <c r="K2623" s="11" t="str">
        <f>IFERROR(INDEX('EDC Component Dictionary'!$C$5:$C$37,MATCH('Rates Database'!J2623,'EDC Component Dictionary'!$B$5:$B$37,0)), "Energy Supply")</f>
        <v>Other</v>
      </c>
      <c r="L2623" s="12">
        <v>5.0000000000000001E-4</v>
      </c>
      <c r="M2623" s="12"/>
    </row>
    <row r="2624" spans="1:13" x14ac:dyDescent="0.3">
      <c r="A2624" s="18">
        <v>2622</v>
      </c>
      <c r="B2624" s="18">
        <f t="shared" si="80"/>
        <v>2021</v>
      </c>
      <c r="C2624" s="17">
        <v>44197</v>
      </c>
      <c r="D2624" s="18" t="s">
        <v>130</v>
      </c>
      <c r="E2624" s="18" t="s">
        <v>36</v>
      </c>
      <c r="F2624" s="18" t="str">
        <f t="shared" si="81"/>
        <v>Unitil-Renewable Energy-44197</v>
      </c>
      <c r="G2624" s="11" t="s">
        <v>131</v>
      </c>
      <c r="H2624" s="11" t="s">
        <v>49</v>
      </c>
      <c r="I2624" s="11" t="s">
        <v>158</v>
      </c>
      <c r="J2624" s="11" t="s">
        <v>158</v>
      </c>
      <c r="K2624" s="11" t="str">
        <f>IFERROR(INDEX('EDC Component Dictionary'!$C$5:$C$37,MATCH('Rates Database'!J2624,'EDC Component Dictionary'!$B$5:$B$37,0)), "Energy Supply")</f>
        <v>Other</v>
      </c>
      <c r="L2624" s="12">
        <v>5.0000000000000001E-4</v>
      </c>
      <c r="M2624" s="12"/>
    </row>
    <row r="2625" spans="1:13" x14ac:dyDescent="0.3">
      <c r="A2625" s="18">
        <v>2623</v>
      </c>
      <c r="B2625" s="18">
        <f t="shared" si="80"/>
        <v>2020</v>
      </c>
      <c r="C2625" s="17">
        <v>44166</v>
      </c>
      <c r="D2625" s="18" t="s">
        <v>130</v>
      </c>
      <c r="E2625" s="18" t="s">
        <v>36</v>
      </c>
      <c r="F2625" s="18" t="str">
        <f t="shared" si="81"/>
        <v>Unitil-Renewable Energy-44166</v>
      </c>
      <c r="G2625" s="11" t="s">
        <v>131</v>
      </c>
      <c r="H2625" s="11" t="s">
        <v>49</v>
      </c>
      <c r="I2625" s="11" t="s">
        <v>158</v>
      </c>
      <c r="J2625" s="11" t="s">
        <v>158</v>
      </c>
      <c r="K2625" s="11" t="str">
        <f>IFERROR(INDEX('EDC Component Dictionary'!$C$5:$C$37,MATCH('Rates Database'!J2625,'EDC Component Dictionary'!$B$5:$B$37,0)), "Energy Supply")</f>
        <v>Other</v>
      </c>
      <c r="L2625" s="12">
        <v>5.0000000000000001E-4</v>
      </c>
      <c r="M2625" s="12"/>
    </row>
    <row r="2626" spans="1:13" x14ac:dyDescent="0.3">
      <c r="A2626" s="18">
        <v>2624</v>
      </c>
      <c r="B2626" s="18">
        <f t="shared" si="80"/>
        <v>2020</v>
      </c>
      <c r="C2626" s="17">
        <v>44136</v>
      </c>
      <c r="D2626" s="18" t="s">
        <v>130</v>
      </c>
      <c r="E2626" s="18" t="s">
        <v>36</v>
      </c>
      <c r="F2626" s="18" t="str">
        <f t="shared" si="81"/>
        <v>Unitil-Renewable Energy-44136</v>
      </c>
      <c r="G2626" s="11" t="s">
        <v>131</v>
      </c>
      <c r="H2626" s="11" t="s">
        <v>49</v>
      </c>
      <c r="I2626" s="11" t="s">
        <v>158</v>
      </c>
      <c r="J2626" s="11" t="s">
        <v>158</v>
      </c>
      <c r="K2626" s="11" t="str">
        <f>IFERROR(INDEX('EDC Component Dictionary'!$C$5:$C$37,MATCH('Rates Database'!J2626,'EDC Component Dictionary'!$B$5:$B$37,0)), "Energy Supply")</f>
        <v>Other</v>
      </c>
      <c r="L2626" s="12">
        <v>5.0000000000000001E-4</v>
      </c>
      <c r="M2626" s="12"/>
    </row>
    <row r="2627" spans="1:13" x14ac:dyDescent="0.3">
      <c r="A2627" s="18">
        <v>2625</v>
      </c>
      <c r="B2627" s="18">
        <f t="shared" ref="B2627:B2690" si="82">YEAR(C2627)</f>
        <v>2020</v>
      </c>
      <c r="C2627" s="17">
        <v>44105</v>
      </c>
      <c r="D2627" s="18" t="s">
        <v>130</v>
      </c>
      <c r="E2627" s="18" t="s">
        <v>36</v>
      </c>
      <c r="F2627" s="18" t="str">
        <f t="shared" si="81"/>
        <v>Unitil-Renewable Energy-44105</v>
      </c>
      <c r="G2627" s="11" t="s">
        <v>131</v>
      </c>
      <c r="H2627" s="11" t="s">
        <v>49</v>
      </c>
      <c r="I2627" s="11" t="s">
        <v>158</v>
      </c>
      <c r="J2627" s="11" t="s">
        <v>158</v>
      </c>
      <c r="K2627" s="11" t="str">
        <f>IFERROR(INDEX('EDC Component Dictionary'!$C$5:$C$37,MATCH('Rates Database'!J2627,'EDC Component Dictionary'!$B$5:$B$37,0)), "Energy Supply")</f>
        <v>Other</v>
      </c>
      <c r="L2627" s="12">
        <v>5.0000000000000001E-4</v>
      </c>
      <c r="M2627" s="12"/>
    </row>
    <row r="2628" spans="1:13" x14ac:dyDescent="0.3">
      <c r="A2628" s="18">
        <v>2626</v>
      </c>
      <c r="B2628" s="18">
        <f t="shared" si="82"/>
        <v>2020</v>
      </c>
      <c r="C2628" s="17">
        <v>44075</v>
      </c>
      <c r="D2628" s="18" t="s">
        <v>130</v>
      </c>
      <c r="E2628" s="18" t="s">
        <v>36</v>
      </c>
      <c r="F2628" s="18" t="str">
        <f t="shared" ref="F2628:F2691" si="83">_xlfn.CONCAT(E2628,"-",J2628,"-",C2628)</f>
        <v>Unitil-Renewable Energy-44075</v>
      </c>
      <c r="G2628" s="11" t="s">
        <v>131</v>
      </c>
      <c r="H2628" s="11" t="s">
        <v>49</v>
      </c>
      <c r="I2628" s="11" t="s">
        <v>158</v>
      </c>
      <c r="J2628" s="11" t="s">
        <v>158</v>
      </c>
      <c r="K2628" s="11" t="str">
        <f>IFERROR(INDEX('EDC Component Dictionary'!$C$5:$C$37,MATCH('Rates Database'!J2628,'EDC Component Dictionary'!$B$5:$B$37,0)), "Energy Supply")</f>
        <v>Other</v>
      </c>
      <c r="L2628" s="12">
        <v>5.0000000000000001E-4</v>
      </c>
      <c r="M2628" s="12"/>
    </row>
    <row r="2629" spans="1:13" x14ac:dyDescent="0.3">
      <c r="A2629" s="18">
        <v>2627</v>
      </c>
      <c r="B2629" s="18">
        <f t="shared" si="82"/>
        <v>2020</v>
      </c>
      <c r="C2629" s="17">
        <v>44044</v>
      </c>
      <c r="D2629" s="18" t="s">
        <v>130</v>
      </c>
      <c r="E2629" s="18" t="s">
        <v>36</v>
      </c>
      <c r="F2629" s="18" t="str">
        <f t="shared" si="83"/>
        <v>Unitil-Renewable Energy-44044</v>
      </c>
      <c r="G2629" s="11" t="s">
        <v>131</v>
      </c>
      <c r="H2629" s="11" t="s">
        <v>49</v>
      </c>
      <c r="I2629" s="11" t="s">
        <v>158</v>
      </c>
      <c r="J2629" s="11" t="s">
        <v>158</v>
      </c>
      <c r="K2629" s="11" t="str">
        <f>IFERROR(INDEX('EDC Component Dictionary'!$C$5:$C$37,MATCH('Rates Database'!J2629,'EDC Component Dictionary'!$B$5:$B$37,0)), "Energy Supply")</f>
        <v>Other</v>
      </c>
      <c r="L2629" s="12">
        <v>5.0000000000000001E-4</v>
      </c>
      <c r="M2629" s="12"/>
    </row>
    <row r="2630" spans="1:13" x14ac:dyDescent="0.3">
      <c r="A2630" s="18">
        <v>2628</v>
      </c>
      <c r="B2630" s="18">
        <f t="shared" si="82"/>
        <v>2020</v>
      </c>
      <c r="C2630" s="17">
        <v>44013</v>
      </c>
      <c r="D2630" s="18" t="s">
        <v>130</v>
      </c>
      <c r="E2630" s="18" t="s">
        <v>36</v>
      </c>
      <c r="F2630" s="18" t="str">
        <f t="shared" si="83"/>
        <v>Unitil-Renewable Energy-44013</v>
      </c>
      <c r="G2630" s="11" t="s">
        <v>131</v>
      </c>
      <c r="H2630" s="11" t="s">
        <v>49</v>
      </c>
      <c r="I2630" s="11" t="s">
        <v>158</v>
      </c>
      <c r="J2630" s="11" t="s">
        <v>158</v>
      </c>
      <c r="K2630" s="11" t="str">
        <f>IFERROR(INDEX('EDC Component Dictionary'!$C$5:$C$37,MATCH('Rates Database'!J2630,'EDC Component Dictionary'!$B$5:$B$37,0)), "Energy Supply")</f>
        <v>Other</v>
      </c>
      <c r="L2630" s="12">
        <v>5.0000000000000001E-4</v>
      </c>
      <c r="M2630" s="12"/>
    </row>
    <row r="2631" spans="1:13" x14ac:dyDescent="0.3">
      <c r="A2631" s="18">
        <v>2629</v>
      </c>
      <c r="B2631" s="18">
        <f t="shared" si="82"/>
        <v>2020</v>
      </c>
      <c r="C2631" s="17">
        <v>43983</v>
      </c>
      <c r="D2631" s="18" t="s">
        <v>130</v>
      </c>
      <c r="E2631" s="18" t="s">
        <v>36</v>
      </c>
      <c r="F2631" s="18" t="str">
        <f t="shared" si="83"/>
        <v>Unitil-Renewable Energy-43983</v>
      </c>
      <c r="G2631" s="11" t="s">
        <v>131</v>
      </c>
      <c r="H2631" s="11" t="s">
        <v>49</v>
      </c>
      <c r="I2631" s="11" t="s">
        <v>158</v>
      </c>
      <c r="J2631" s="11" t="s">
        <v>158</v>
      </c>
      <c r="K2631" s="11" t="str">
        <f>IFERROR(INDEX('EDC Component Dictionary'!$C$5:$C$37,MATCH('Rates Database'!J2631,'EDC Component Dictionary'!$B$5:$B$37,0)), "Energy Supply")</f>
        <v>Other</v>
      </c>
      <c r="L2631" s="12">
        <v>5.0000000000000001E-4</v>
      </c>
      <c r="M2631" s="12"/>
    </row>
    <row r="2632" spans="1:13" x14ac:dyDescent="0.3">
      <c r="A2632" s="18">
        <v>2630</v>
      </c>
      <c r="B2632" s="18">
        <f t="shared" si="82"/>
        <v>2020</v>
      </c>
      <c r="C2632" s="17">
        <v>43952</v>
      </c>
      <c r="D2632" s="18" t="s">
        <v>130</v>
      </c>
      <c r="E2632" s="18" t="s">
        <v>36</v>
      </c>
      <c r="F2632" s="18" t="str">
        <f t="shared" si="83"/>
        <v>Unitil-Renewable Energy-43952</v>
      </c>
      <c r="G2632" s="11" t="s">
        <v>131</v>
      </c>
      <c r="H2632" s="11" t="s">
        <v>49</v>
      </c>
      <c r="I2632" s="11" t="s">
        <v>158</v>
      </c>
      <c r="J2632" s="11" t="s">
        <v>158</v>
      </c>
      <c r="K2632" s="11" t="str">
        <f>IFERROR(INDEX('EDC Component Dictionary'!$C$5:$C$37,MATCH('Rates Database'!J2632,'EDC Component Dictionary'!$B$5:$B$37,0)), "Energy Supply")</f>
        <v>Other</v>
      </c>
      <c r="L2632" s="12">
        <v>5.0000000000000001E-4</v>
      </c>
      <c r="M2632" s="12"/>
    </row>
    <row r="2633" spans="1:13" x14ac:dyDescent="0.3">
      <c r="A2633" s="18">
        <v>2631</v>
      </c>
      <c r="B2633" s="18">
        <f t="shared" si="82"/>
        <v>2020</v>
      </c>
      <c r="C2633" s="17">
        <v>43922</v>
      </c>
      <c r="D2633" s="18" t="s">
        <v>130</v>
      </c>
      <c r="E2633" s="18" t="s">
        <v>36</v>
      </c>
      <c r="F2633" s="18" t="str">
        <f t="shared" si="83"/>
        <v>Unitil-Renewable Energy-43922</v>
      </c>
      <c r="G2633" s="11" t="s">
        <v>131</v>
      </c>
      <c r="H2633" s="11" t="s">
        <v>49</v>
      </c>
      <c r="I2633" s="11" t="s">
        <v>158</v>
      </c>
      <c r="J2633" s="11" t="s">
        <v>158</v>
      </c>
      <c r="K2633" s="11" t="str">
        <f>IFERROR(INDEX('EDC Component Dictionary'!$C$5:$C$37,MATCH('Rates Database'!J2633,'EDC Component Dictionary'!$B$5:$B$37,0)), "Energy Supply")</f>
        <v>Other</v>
      </c>
      <c r="L2633" s="12">
        <v>5.0000000000000001E-4</v>
      </c>
      <c r="M2633" s="12"/>
    </row>
    <row r="2634" spans="1:13" x14ac:dyDescent="0.3">
      <c r="A2634" s="18">
        <v>2632</v>
      </c>
      <c r="B2634" s="18">
        <f t="shared" si="82"/>
        <v>2020</v>
      </c>
      <c r="C2634" s="17">
        <v>43891</v>
      </c>
      <c r="D2634" s="18" t="s">
        <v>130</v>
      </c>
      <c r="E2634" s="18" t="s">
        <v>36</v>
      </c>
      <c r="F2634" s="18" t="str">
        <f t="shared" si="83"/>
        <v>Unitil-Renewable Energy-43891</v>
      </c>
      <c r="G2634" s="11" t="s">
        <v>131</v>
      </c>
      <c r="H2634" s="11" t="s">
        <v>49</v>
      </c>
      <c r="I2634" s="11" t="s">
        <v>158</v>
      </c>
      <c r="J2634" s="11" t="s">
        <v>158</v>
      </c>
      <c r="K2634" s="11" t="str">
        <f>IFERROR(INDEX('EDC Component Dictionary'!$C$5:$C$37,MATCH('Rates Database'!J2634,'EDC Component Dictionary'!$B$5:$B$37,0)), "Energy Supply")</f>
        <v>Other</v>
      </c>
      <c r="L2634" s="12">
        <v>5.0000000000000001E-4</v>
      </c>
      <c r="M2634" s="12"/>
    </row>
    <row r="2635" spans="1:13" x14ac:dyDescent="0.3">
      <c r="A2635" s="18">
        <v>2633</v>
      </c>
      <c r="B2635" s="18">
        <f t="shared" si="82"/>
        <v>2020</v>
      </c>
      <c r="C2635" s="17">
        <v>43862</v>
      </c>
      <c r="D2635" s="18" t="s">
        <v>130</v>
      </c>
      <c r="E2635" s="18" t="s">
        <v>36</v>
      </c>
      <c r="F2635" s="18" t="str">
        <f t="shared" si="83"/>
        <v>Unitil-Renewable Energy-43862</v>
      </c>
      <c r="G2635" s="11" t="s">
        <v>131</v>
      </c>
      <c r="H2635" s="11" t="s">
        <v>49</v>
      </c>
      <c r="I2635" s="11" t="s">
        <v>158</v>
      </c>
      <c r="J2635" s="11" t="s">
        <v>158</v>
      </c>
      <c r="K2635" s="11" t="str">
        <f>IFERROR(INDEX('EDC Component Dictionary'!$C$5:$C$37,MATCH('Rates Database'!J2635,'EDC Component Dictionary'!$B$5:$B$37,0)), "Energy Supply")</f>
        <v>Other</v>
      </c>
      <c r="L2635" s="12">
        <v>5.0000000000000001E-4</v>
      </c>
      <c r="M2635" s="12"/>
    </row>
    <row r="2636" spans="1:13" x14ac:dyDescent="0.3">
      <c r="A2636" s="18">
        <v>2634</v>
      </c>
      <c r="B2636" s="18">
        <f t="shared" si="82"/>
        <v>2020</v>
      </c>
      <c r="C2636" s="17">
        <v>43831</v>
      </c>
      <c r="D2636" s="18" t="s">
        <v>130</v>
      </c>
      <c r="E2636" s="18" t="s">
        <v>36</v>
      </c>
      <c r="F2636" s="18" t="str">
        <f t="shared" si="83"/>
        <v>Unitil-Renewable Energy-43831</v>
      </c>
      <c r="G2636" s="11" t="s">
        <v>131</v>
      </c>
      <c r="H2636" s="11" t="s">
        <v>49</v>
      </c>
      <c r="I2636" s="11" t="s">
        <v>158</v>
      </c>
      <c r="J2636" s="11" t="s">
        <v>158</v>
      </c>
      <c r="K2636" s="11" t="str">
        <f>IFERROR(INDEX('EDC Component Dictionary'!$C$5:$C$37,MATCH('Rates Database'!J2636,'EDC Component Dictionary'!$B$5:$B$37,0)), "Energy Supply")</f>
        <v>Other</v>
      </c>
      <c r="L2636" s="12">
        <v>5.0000000000000001E-4</v>
      </c>
      <c r="M2636" s="12"/>
    </row>
    <row r="2637" spans="1:13" x14ac:dyDescent="0.3">
      <c r="A2637" s="18">
        <v>2635</v>
      </c>
      <c r="B2637" s="18">
        <f t="shared" si="82"/>
        <v>2019</v>
      </c>
      <c r="C2637" s="17">
        <v>43800</v>
      </c>
      <c r="D2637" s="18" t="s">
        <v>130</v>
      </c>
      <c r="E2637" s="18" t="s">
        <v>36</v>
      </c>
      <c r="F2637" s="18" t="str">
        <f t="shared" si="83"/>
        <v>Unitil-Renewable Energy-43800</v>
      </c>
      <c r="G2637" s="11" t="s">
        <v>131</v>
      </c>
      <c r="H2637" s="11" t="s">
        <v>49</v>
      </c>
      <c r="I2637" s="11" t="s">
        <v>158</v>
      </c>
      <c r="J2637" s="11" t="s">
        <v>158</v>
      </c>
      <c r="K2637" s="11" t="str">
        <f>IFERROR(INDEX('EDC Component Dictionary'!$C$5:$C$37,MATCH('Rates Database'!J2637,'EDC Component Dictionary'!$B$5:$B$37,0)), "Energy Supply")</f>
        <v>Other</v>
      </c>
      <c r="L2637" s="12">
        <v>5.0000000000000001E-4</v>
      </c>
      <c r="M2637" s="12"/>
    </row>
    <row r="2638" spans="1:13" x14ac:dyDescent="0.3">
      <c r="A2638" s="18">
        <v>2636</v>
      </c>
      <c r="B2638" s="18">
        <f t="shared" si="82"/>
        <v>2019</v>
      </c>
      <c r="C2638" s="17">
        <v>43770</v>
      </c>
      <c r="D2638" s="18" t="s">
        <v>130</v>
      </c>
      <c r="E2638" s="18" t="s">
        <v>36</v>
      </c>
      <c r="F2638" s="18" t="str">
        <f t="shared" si="83"/>
        <v>Unitil-Renewable Energy-43770</v>
      </c>
      <c r="G2638" s="11" t="s">
        <v>131</v>
      </c>
      <c r="H2638" s="11" t="s">
        <v>49</v>
      </c>
      <c r="I2638" s="11" t="s">
        <v>158</v>
      </c>
      <c r="J2638" s="11" t="s">
        <v>158</v>
      </c>
      <c r="K2638" s="11" t="str">
        <f>IFERROR(INDEX('EDC Component Dictionary'!$C$5:$C$37,MATCH('Rates Database'!J2638,'EDC Component Dictionary'!$B$5:$B$37,0)), "Energy Supply")</f>
        <v>Other</v>
      </c>
      <c r="L2638" s="12">
        <v>5.0000000000000001E-4</v>
      </c>
      <c r="M2638" s="12"/>
    </row>
    <row r="2639" spans="1:13" x14ac:dyDescent="0.3">
      <c r="A2639" s="18">
        <v>2637</v>
      </c>
      <c r="B2639" s="18">
        <f t="shared" si="82"/>
        <v>2019</v>
      </c>
      <c r="C2639" s="17">
        <v>43739</v>
      </c>
      <c r="D2639" s="18" t="s">
        <v>130</v>
      </c>
      <c r="E2639" s="18" t="s">
        <v>36</v>
      </c>
      <c r="F2639" s="18" t="str">
        <f t="shared" si="83"/>
        <v>Unitil-Renewable Energy-43739</v>
      </c>
      <c r="G2639" s="11" t="s">
        <v>131</v>
      </c>
      <c r="H2639" s="11" t="s">
        <v>49</v>
      </c>
      <c r="I2639" s="11" t="s">
        <v>158</v>
      </c>
      <c r="J2639" s="11" t="s">
        <v>158</v>
      </c>
      <c r="K2639" s="11" t="str">
        <f>IFERROR(INDEX('EDC Component Dictionary'!$C$5:$C$37,MATCH('Rates Database'!J2639,'EDC Component Dictionary'!$B$5:$B$37,0)), "Energy Supply")</f>
        <v>Other</v>
      </c>
      <c r="L2639" s="12">
        <v>5.0000000000000001E-4</v>
      </c>
      <c r="M2639" s="12"/>
    </row>
    <row r="2640" spans="1:13" x14ac:dyDescent="0.3">
      <c r="A2640" s="18">
        <v>2638</v>
      </c>
      <c r="B2640" s="18">
        <f t="shared" si="82"/>
        <v>2019</v>
      </c>
      <c r="C2640" s="17">
        <v>43709</v>
      </c>
      <c r="D2640" s="18" t="s">
        <v>130</v>
      </c>
      <c r="E2640" s="18" t="s">
        <v>36</v>
      </c>
      <c r="F2640" s="18" t="str">
        <f t="shared" si="83"/>
        <v>Unitil-Renewable Energy-43709</v>
      </c>
      <c r="G2640" s="11" t="s">
        <v>131</v>
      </c>
      <c r="H2640" s="11" t="s">
        <v>49</v>
      </c>
      <c r="I2640" s="11" t="s">
        <v>158</v>
      </c>
      <c r="J2640" s="11" t="s">
        <v>158</v>
      </c>
      <c r="K2640" s="11" t="str">
        <f>IFERROR(INDEX('EDC Component Dictionary'!$C$5:$C$37,MATCH('Rates Database'!J2640,'EDC Component Dictionary'!$B$5:$B$37,0)), "Energy Supply")</f>
        <v>Other</v>
      </c>
      <c r="L2640" s="12">
        <v>5.0000000000000001E-4</v>
      </c>
      <c r="M2640" s="12"/>
    </row>
    <row r="2641" spans="1:13" x14ac:dyDescent="0.3">
      <c r="A2641" s="18">
        <v>2639</v>
      </c>
      <c r="B2641" s="18">
        <f t="shared" si="82"/>
        <v>2019</v>
      </c>
      <c r="C2641" s="17">
        <v>43678</v>
      </c>
      <c r="D2641" s="18" t="s">
        <v>130</v>
      </c>
      <c r="E2641" s="18" t="s">
        <v>36</v>
      </c>
      <c r="F2641" s="18" t="str">
        <f t="shared" si="83"/>
        <v>Unitil-Renewable Energy-43678</v>
      </c>
      <c r="G2641" s="11" t="s">
        <v>131</v>
      </c>
      <c r="H2641" s="11" t="s">
        <v>49</v>
      </c>
      <c r="I2641" s="11" t="s">
        <v>158</v>
      </c>
      <c r="J2641" s="11" t="s">
        <v>158</v>
      </c>
      <c r="K2641" s="11" t="str">
        <f>IFERROR(INDEX('EDC Component Dictionary'!$C$5:$C$37,MATCH('Rates Database'!J2641,'EDC Component Dictionary'!$B$5:$B$37,0)), "Energy Supply")</f>
        <v>Other</v>
      </c>
      <c r="L2641" s="12">
        <v>5.0000000000000001E-4</v>
      </c>
      <c r="M2641" s="12"/>
    </row>
    <row r="2642" spans="1:13" x14ac:dyDescent="0.3">
      <c r="A2642" s="18">
        <v>2640</v>
      </c>
      <c r="B2642" s="18">
        <f t="shared" si="82"/>
        <v>2019</v>
      </c>
      <c r="C2642" s="17">
        <v>43647</v>
      </c>
      <c r="D2642" s="18" t="s">
        <v>130</v>
      </c>
      <c r="E2642" s="18" t="s">
        <v>36</v>
      </c>
      <c r="F2642" s="18" t="str">
        <f t="shared" si="83"/>
        <v>Unitil-Renewable Energy-43647</v>
      </c>
      <c r="G2642" s="11" t="s">
        <v>131</v>
      </c>
      <c r="H2642" s="11" t="s">
        <v>49</v>
      </c>
      <c r="I2642" s="11" t="s">
        <v>158</v>
      </c>
      <c r="J2642" s="11" t="s">
        <v>158</v>
      </c>
      <c r="K2642" s="11" t="str">
        <f>IFERROR(INDEX('EDC Component Dictionary'!$C$5:$C$37,MATCH('Rates Database'!J2642,'EDC Component Dictionary'!$B$5:$B$37,0)), "Energy Supply")</f>
        <v>Other</v>
      </c>
      <c r="L2642" s="12">
        <v>5.0000000000000001E-4</v>
      </c>
      <c r="M2642" s="12"/>
    </row>
    <row r="2643" spans="1:13" x14ac:dyDescent="0.3">
      <c r="A2643" s="18">
        <v>2641</v>
      </c>
      <c r="B2643" s="18">
        <f t="shared" si="82"/>
        <v>2019</v>
      </c>
      <c r="C2643" s="17">
        <v>43617</v>
      </c>
      <c r="D2643" s="18" t="s">
        <v>130</v>
      </c>
      <c r="E2643" s="18" t="s">
        <v>36</v>
      </c>
      <c r="F2643" s="18" t="str">
        <f t="shared" si="83"/>
        <v>Unitil-Renewable Energy-43617</v>
      </c>
      <c r="G2643" s="11" t="s">
        <v>131</v>
      </c>
      <c r="H2643" s="11" t="s">
        <v>49</v>
      </c>
      <c r="I2643" s="11" t="s">
        <v>158</v>
      </c>
      <c r="J2643" s="11" t="s">
        <v>158</v>
      </c>
      <c r="K2643" s="11" t="str">
        <f>IFERROR(INDEX('EDC Component Dictionary'!$C$5:$C$37,MATCH('Rates Database'!J2643,'EDC Component Dictionary'!$B$5:$B$37,0)), "Energy Supply")</f>
        <v>Other</v>
      </c>
      <c r="L2643" s="12">
        <v>5.0000000000000001E-4</v>
      </c>
      <c r="M2643" s="12"/>
    </row>
    <row r="2644" spans="1:13" x14ac:dyDescent="0.3">
      <c r="A2644" s="18">
        <v>2642</v>
      </c>
      <c r="B2644" s="18">
        <f t="shared" si="82"/>
        <v>2019</v>
      </c>
      <c r="C2644" s="17">
        <v>43586</v>
      </c>
      <c r="D2644" s="18" t="s">
        <v>130</v>
      </c>
      <c r="E2644" s="18" t="s">
        <v>36</v>
      </c>
      <c r="F2644" s="18" t="str">
        <f t="shared" si="83"/>
        <v>Unitil-Renewable Energy-43586</v>
      </c>
      <c r="G2644" s="11" t="s">
        <v>131</v>
      </c>
      <c r="H2644" s="11" t="s">
        <v>49</v>
      </c>
      <c r="I2644" s="11" t="s">
        <v>158</v>
      </c>
      <c r="J2644" s="11" t="s">
        <v>158</v>
      </c>
      <c r="K2644" s="11" t="str">
        <f>IFERROR(INDEX('EDC Component Dictionary'!$C$5:$C$37,MATCH('Rates Database'!J2644,'EDC Component Dictionary'!$B$5:$B$37,0)), "Energy Supply")</f>
        <v>Other</v>
      </c>
      <c r="L2644" s="12">
        <v>5.0000000000000001E-4</v>
      </c>
      <c r="M2644" s="12"/>
    </row>
    <row r="2645" spans="1:13" x14ac:dyDescent="0.3">
      <c r="A2645" s="18">
        <v>2643</v>
      </c>
      <c r="B2645" s="18">
        <f t="shared" si="82"/>
        <v>2019</v>
      </c>
      <c r="C2645" s="17">
        <v>43556</v>
      </c>
      <c r="D2645" s="18" t="s">
        <v>130</v>
      </c>
      <c r="E2645" s="18" t="s">
        <v>36</v>
      </c>
      <c r="F2645" s="18" t="str">
        <f t="shared" si="83"/>
        <v>Unitil-Renewable Energy-43556</v>
      </c>
      <c r="G2645" s="11" t="s">
        <v>131</v>
      </c>
      <c r="H2645" s="11" t="s">
        <v>49</v>
      </c>
      <c r="I2645" s="11" t="s">
        <v>158</v>
      </c>
      <c r="J2645" s="11" t="s">
        <v>158</v>
      </c>
      <c r="K2645" s="11" t="str">
        <f>IFERROR(INDEX('EDC Component Dictionary'!$C$5:$C$37,MATCH('Rates Database'!J2645,'EDC Component Dictionary'!$B$5:$B$37,0)), "Energy Supply")</f>
        <v>Other</v>
      </c>
      <c r="L2645" s="12">
        <v>5.0000000000000001E-4</v>
      </c>
      <c r="M2645" s="12"/>
    </row>
    <row r="2646" spans="1:13" x14ac:dyDescent="0.3">
      <c r="A2646" s="18">
        <v>2644</v>
      </c>
      <c r="B2646" s="18">
        <f t="shared" si="82"/>
        <v>2019</v>
      </c>
      <c r="C2646" s="17">
        <v>43525</v>
      </c>
      <c r="D2646" s="18" t="s">
        <v>130</v>
      </c>
      <c r="E2646" s="18" t="s">
        <v>36</v>
      </c>
      <c r="F2646" s="18" t="str">
        <f t="shared" si="83"/>
        <v>Unitil-Renewable Energy-43525</v>
      </c>
      <c r="G2646" s="11" t="s">
        <v>131</v>
      </c>
      <c r="H2646" s="11" t="s">
        <v>49</v>
      </c>
      <c r="I2646" s="11" t="s">
        <v>158</v>
      </c>
      <c r="J2646" s="11" t="s">
        <v>158</v>
      </c>
      <c r="K2646" s="11" t="str">
        <f>IFERROR(INDEX('EDC Component Dictionary'!$C$5:$C$37,MATCH('Rates Database'!J2646,'EDC Component Dictionary'!$B$5:$B$37,0)), "Energy Supply")</f>
        <v>Other</v>
      </c>
      <c r="L2646" s="12">
        <v>5.0000000000000001E-4</v>
      </c>
      <c r="M2646" s="12"/>
    </row>
    <row r="2647" spans="1:13" x14ac:dyDescent="0.3">
      <c r="A2647" s="18">
        <v>2645</v>
      </c>
      <c r="B2647" s="18">
        <f t="shared" si="82"/>
        <v>2019</v>
      </c>
      <c r="C2647" s="17">
        <v>43497</v>
      </c>
      <c r="D2647" s="18" t="s">
        <v>130</v>
      </c>
      <c r="E2647" s="18" t="s">
        <v>36</v>
      </c>
      <c r="F2647" s="18" t="str">
        <f t="shared" si="83"/>
        <v>Unitil-Renewable Energy-43497</v>
      </c>
      <c r="G2647" s="11" t="s">
        <v>131</v>
      </c>
      <c r="H2647" s="11" t="s">
        <v>49</v>
      </c>
      <c r="I2647" s="11" t="s">
        <v>158</v>
      </c>
      <c r="J2647" s="11" t="s">
        <v>158</v>
      </c>
      <c r="K2647" s="11" t="str">
        <f>IFERROR(INDEX('EDC Component Dictionary'!$C$5:$C$37,MATCH('Rates Database'!J2647,'EDC Component Dictionary'!$B$5:$B$37,0)), "Energy Supply")</f>
        <v>Other</v>
      </c>
      <c r="L2647" s="12">
        <v>5.0000000000000001E-4</v>
      </c>
      <c r="M2647" s="12"/>
    </row>
    <row r="2648" spans="1:13" x14ac:dyDescent="0.3">
      <c r="A2648" s="18">
        <v>2646</v>
      </c>
      <c r="B2648" s="18">
        <f t="shared" si="82"/>
        <v>2019</v>
      </c>
      <c r="C2648" s="17">
        <v>43466</v>
      </c>
      <c r="D2648" s="18" t="s">
        <v>130</v>
      </c>
      <c r="E2648" s="18" t="s">
        <v>36</v>
      </c>
      <c r="F2648" s="18" t="str">
        <f t="shared" si="83"/>
        <v>Unitil-Renewable Energy-43466</v>
      </c>
      <c r="G2648" s="11" t="s">
        <v>131</v>
      </c>
      <c r="H2648" s="11" t="s">
        <v>49</v>
      </c>
      <c r="I2648" s="11" t="s">
        <v>158</v>
      </c>
      <c r="J2648" s="11" t="s">
        <v>158</v>
      </c>
      <c r="K2648" s="11" t="str">
        <f>IFERROR(INDEX('EDC Component Dictionary'!$C$5:$C$37,MATCH('Rates Database'!J2648,'EDC Component Dictionary'!$B$5:$B$37,0)), "Energy Supply")</f>
        <v>Other</v>
      </c>
      <c r="L2648" s="12">
        <v>5.0000000000000001E-4</v>
      </c>
      <c r="M2648" s="12"/>
    </row>
    <row r="2649" spans="1:13" x14ac:dyDescent="0.3">
      <c r="A2649" s="18">
        <v>2647</v>
      </c>
      <c r="B2649" s="18">
        <f t="shared" si="82"/>
        <v>2023</v>
      </c>
      <c r="C2649" s="17">
        <v>45261</v>
      </c>
      <c r="D2649" s="18" t="s">
        <v>130</v>
      </c>
      <c r="E2649" s="18" t="s">
        <v>36</v>
      </c>
      <c r="F2649" s="18" t="str">
        <f t="shared" si="83"/>
        <v>Unitil-Energy Efficiency System Benefits Charge (EESBC)-45261</v>
      </c>
      <c r="G2649" s="11" t="s">
        <v>131</v>
      </c>
      <c r="H2649" s="11" t="s">
        <v>49</v>
      </c>
      <c r="I2649" s="11" t="s">
        <v>155</v>
      </c>
      <c r="J2649" s="11" t="s">
        <v>156</v>
      </c>
      <c r="K2649" s="11" t="str">
        <f>IFERROR(INDEX('EDC Component Dictionary'!$C$5:$C$37,MATCH('Rates Database'!J2649,'EDC Component Dictionary'!$B$5:$B$37,0)), "Energy Supply")</f>
        <v>Other</v>
      </c>
      <c r="L2649" s="12">
        <v>2.5000000000000001E-3</v>
      </c>
      <c r="M2649" s="12"/>
    </row>
    <row r="2650" spans="1:13" x14ac:dyDescent="0.3">
      <c r="A2650" s="18">
        <v>2648</v>
      </c>
      <c r="B2650" s="18">
        <f t="shared" si="82"/>
        <v>2023</v>
      </c>
      <c r="C2650" s="17">
        <v>45231</v>
      </c>
      <c r="D2650" s="18" t="s">
        <v>130</v>
      </c>
      <c r="E2650" s="18" t="s">
        <v>36</v>
      </c>
      <c r="F2650" s="18" t="str">
        <f t="shared" si="83"/>
        <v>Unitil-Energy Efficiency System Benefits Charge (EESBC)-45231</v>
      </c>
      <c r="G2650" s="11" t="s">
        <v>131</v>
      </c>
      <c r="H2650" s="11" t="s">
        <v>49</v>
      </c>
      <c r="I2650" s="11" t="s">
        <v>155</v>
      </c>
      <c r="J2650" s="11" t="s">
        <v>156</v>
      </c>
      <c r="K2650" s="11" t="str">
        <f>IFERROR(INDEX('EDC Component Dictionary'!$C$5:$C$37,MATCH('Rates Database'!J2650,'EDC Component Dictionary'!$B$5:$B$37,0)), "Energy Supply")</f>
        <v>Other</v>
      </c>
      <c r="L2650" s="12">
        <v>2.5000000000000001E-3</v>
      </c>
      <c r="M2650" s="12"/>
    </row>
    <row r="2651" spans="1:13" x14ac:dyDescent="0.3">
      <c r="A2651" s="18">
        <v>2649</v>
      </c>
      <c r="B2651" s="18">
        <f t="shared" si="82"/>
        <v>2023</v>
      </c>
      <c r="C2651" s="17">
        <v>45200</v>
      </c>
      <c r="D2651" s="18" t="s">
        <v>130</v>
      </c>
      <c r="E2651" s="18" t="s">
        <v>36</v>
      </c>
      <c r="F2651" s="18" t="str">
        <f t="shared" si="83"/>
        <v>Unitil-Energy Efficiency System Benefits Charge (EESBC)-45200</v>
      </c>
      <c r="G2651" s="11" t="s">
        <v>131</v>
      </c>
      <c r="H2651" s="11" t="s">
        <v>49</v>
      </c>
      <c r="I2651" s="11" t="s">
        <v>155</v>
      </c>
      <c r="J2651" s="11" t="s">
        <v>156</v>
      </c>
      <c r="K2651" s="11" t="str">
        <f>IFERROR(INDEX('EDC Component Dictionary'!$C$5:$C$37,MATCH('Rates Database'!J2651,'EDC Component Dictionary'!$B$5:$B$37,0)), "Energy Supply")</f>
        <v>Other</v>
      </c>
      <c r="L2651" s="12">
        <v>2.5000000000000001E-3</v>
      </c>
      <c r="M2651" s="12"/>
    </row>
    <row r="2652" spans="1:13" x14ac:dyDescent="0.3">
      <c r="A2652" s="18">
        <v>2650</v>
      </c>
      <c r="B2652" s="18">
        <f t="shared" si="82"/>
        <v>2023</v>
      </c>
      <c r="C2652" s="17">
        <v>45170</v>
      </c>
      <c r="D2652" s="18" t="s">
        <v>130</v>
      </c>
      <c r="E2652" s="18" t="s">
        <v>36</v>
      </c>
      <c r="F2652" s="18" t="str">
        <f t="shared" si="83"/>
        <v>Unitil-Energy Efficiency System Benefits Charge (EESBC)-45170</v>
      </c>
      <c r="G2652" s="11" t="s">
        <v>131</v>
      </c>
      <c r="H2652" s="11" t="s">
        <v>49</v>
      </c>
      <c r="I2652" s="11" t="s">
        <v>155</v>
      </c>
      <c r="J2652" s="11" t="s">
        <v>156</v>
      </c>
      <c r="K2652" s="11" t="str">
        <f>IFERROR(INDEX('EDC Component Dictionary'!$C$5:$C$37,MATCH('Rates Database'!J2652,'EDC Component Dictionary'!$B$5:$B$37,0)), "Energy Supply")</f>
        <v>Other</v>
      </c>
      <c r="L2652" s="12">
        <v>2.5000000000000001E-3</v>
      </c>
      <c r="M2652" s="12"/>
    </row>
    <row r="2653" spans="1:13" x14ac:dyDescent="0.3">
      <c r="A2653" s="18">
        <v>2651</v>
      </c>
      <c r="B2653" s="18">
        <f t="shared" si="82"/>
        <v>2023</v>
      </c>
      <c r="C2653" s="17">
        <v>45139</v>
      </c>
      <c r="D2653" s="18" t="s">
        <v>130</v>
      </c>
      <c r="E2653" s="18" t="s">
        <v>36</v>
      </c>
      <c r="F2653" s="18" t="str">
        <f t="shared" si="83"/>
        <v>Unitil-Energy Efficiency System Benefits Charge (EESBC)-45139</v>
      </c>
      <c r="G2653" s="11" t="s">
        <v>131</v>
      </c>
      <c r="H2653" s="11" t="s">
        <v>49</v>
      </c>
      <c r="I2653" s="11" t="s">
        <v>155</v>
      </c>
      <c r="J2653" s="11" t="s">
        <v>156</v>
      </c>
      <c r="K2653" s="11" t="str">
        <f>IFERROR(INDEX('EDC Component Dictionary'!$C$5:$C$37,MATCH('Rates Database'!J2653,'EDC Component Dictionary'!$B$5:$B$37,0)), "Energy Supply")</f>
        <v>Other</v>
      </c>
      <c r="L2653" s="12">
        <v>2.5000000000000001E-3</v>
      </c>
      <c r="M2653" s="12"/>
    </row>
    <row r="2654" spans="1:13" x14ac:dyDescent="0.3">
      <c r="A2654" s="18">
        <v>2652</v>
      </c>
      <c r="B2654" s="18">
        <f t="shared" si="82"/>
        <v>2023</v>
      </c>
      <c r="C2654" s="17">
        <v>45108</v>
      </c>
      <c r="D2654" s="18" t="s">
        <v>130</v>
      </c>
      <c r="E2654" s="18" t="s">
        <v>36</v>
      </c>
      <c r="F2654" s="18" t="str">
        <f t="shared" si="83"/>
        <v>Unitil-Energy Efficiency System Benefits Charge (EESBC)-45108</v>
      </c>
      <c r="G2654" s="11" t="s">
        <v>131</v>
      </c>
      <c r="H2654" s="11" t="s">
        <v>49</v>
      </c>
      <c r="I2654" s="11" t="s">
        <v>155</v>
      </c>
      <c r="J2654" s="11" t="s">
        <v>156</v>
      </c>
      <c r="K2654" s="11" t="str">
        <f>IFERROR(INDEX('EDC Component Dictionary'!$C$5:$C$37,MATCH('Rates Database'!J2654,'EDC Component Dictionary'!$B$5:$B$37,0)), "Energy Supply")</f>
        <v>Other</v>
      </c>
      <c r="L2654" s="12">
        <v>2.5000000000000001E-3</v>
      </c>
      <c r="M2654" s="12"/>
    </row>
    <row r="2655" spans="1:13" x14ac:dyDescent="0.3">
      <c r="A2655" s="18">
        <v>2653</v>
      </c>
      <c r="B2655" s="18">
        <f t="shared" si="82"/>
        <v>2023</v>
      </c>
      <c r="C2655" s="17">
        <v>45078</v>
      </c>
      <c r="D2655" s="18" t="s">
        <v>130</v>
      </c>
      <c r="E2655" s="18" t="s">
        <v>36</v>
      </c>
      <c r="F2655" s="18" t="str">
        <f t="shared" si="83"/>
        <v>Unitil-Energy Efficiency System Benefits Charge (EESBC)-45078</v>
      </c>
      <c r="G2655" s="11" t="s">
        <v>131</v>
      </c>
      <c r="H2655" s="11" t="s">
        <v>49</v>
      </c>
      <c r="I2655" s="11" t="s">
        <v>155</v>
      </c>
      <c r="J2655" s="11" t="s">
        <v>156</v>
      </c>
      <c r="K2655" s="11" t="str">
        <f>IFERROR(INDEX('EDC Component Dictionary'!$C$5:$C$37,MATCH('Rates Database'!J2655,'EDC Component Dictionary'!$B$5:$B$37,0)), "Energy Supply")</f>
        <v>Other</v>
      </c>
      <c r="L2655" s="12">
        <v>2.5000000000000001E-3</v>
      </c>
      <c r="M2655" s="12"/>
    </row>
    <row r="2656" spans="1:13" x14ac:dyDescent="0.3">
      <c r="A2656" s="18">
        <v>2654</v>
      </c>
      <c r="B2656" s="18">
        <f t="shared" si="82"/>
        <v>2023</v>
      </c>
      <c r="C2656" s="17">
        <v>45047</v>
      </c>
      <c r="D2656" s="18" t="s">
        <v>130</v>
      </c>
      <c r="E2656" s="18" t="s">
        <v>36</v>
      </c>
      <c r="F2656" s="18" t="str">
        <f t="shared" si="83"/>
        <v>Unitil-Energy Efficiency System Benefits Charge (EESBC)-45047</v>
      </c>
      <c r="G2656" s="11" t="s">
        <v>131</v>
      </c>
      <c r="H2656" s="11" t="s">
        <v>49</v>
      </c>
      <c r="I2656" s="11" t="s">
        <v>155</v>
      </c>
      <c r="J2656" s="11" t="s">
        <v>156</v>
      </c>
      <c r="K2656" s="11" t="str">
        <f>IFERROR(INDEX('EDC Component Dictionary'!$C$5:$C$37,MATCH('Rates Database'!J2656,'EDC Component Dictionary'!$B$5:$B$37,0)), "Energy Supply")</f>
        <v>Other</v>
      </c>
      <c r="L2656" s="12">
        <v>2.5000000000000001E-3</v>
      </c>
      <c r="M2656" s="12"/>
    </row>
    <row r="2657" spans="1:13" x14ac:dyDescent="0.3">
      <c r="A2657" s="18">
        <v>2655</v>
      </c>
      <c r="B2657" s="18">
        <f t="shared" si="82"/>
        <v>2023</v>
      </c>
      <c r="C2657" s="17">
        <v>45017</v>
      </c>
      <c r="D2657" s="18" t="s">
        <v>130</v>
      </c>
      <c r="E2657" s="18" t="s">
        <v>36</v>
      </c>
      <c r="F2657" s="18" t="str">
        <f t="shared" si="83"/>
        <v>Unitil-Energy Efficiency System Benefits Charge (EESBC)-45017</v>
      </c>
      <c r="G2657" s="11" t="s">
        <v>131</v>
      </c>
      <c r="H2657" s="11" t="s">
        <v>49</v>
      </c>
      <c r="I2657" s="11" t="s">
        <v>155</v>
      </c>
      <c r="J2657" s="11" t="s">
        <v>156</v>
      </c>
      <c r="K2657" s="11" t="str">
        <f>IFERROR(INDEX('EDC Component Dictionary'!$C$5:$C$37,MATCH('Rates Database'!J2657,'EDC Component Dictionary'!$B$5:$B$37,0)), "Energy Supply")</f>
        <v>Other</v>
      </c>
      <c r="L2657" s="12">
        <v>2.5000000000000001E-3</v>
      </c>
      <c r="M2657" s="12"/>
    </row>
    <row r="2658" spans="1:13" x14ac:dyDescent="0.3">
      <c r="A2658" s="18">
        <v>2656</v>
      </c>
      <c r="B2658" s="18">
        <f t="shared" si="82"/>
        <v>2023</v>
      </c>
      <c r="C2658" s="17">
        <v>44986</v>
      </c>
      <c r="D2658" s="18" t="s">
        <v>130</v>
      </c>
      <c r="E2658" s="18" t="s">
        <v>36</v>
      </c>
      <c r="F2658" s="18" t="str">
        <f t="shared" si="83"/>
        <v>Unitil-Energy Efficiency System Benefits Charge (EESBC)-44986</v>
      </c>
      <c r="G2658" s="11" t="s">
        <v>131</v>
      </c>
      <c r="H2658" s="11" t="s">
        <v>49</v>
      </c>
      <c r="I2658" s="11" t="s">
        <v>155</v>
      </c>
      <c r="J2658" s="11" t="s">
        <v>156</v>
      </c>
      <c r="K2658" s="11" t="str">
        <f>IFERROR(INDEX('EDC Component Dictionary'!$C$5:$C$37,MATCH('Rates Database'!J2658,'EDC Component Dictionary'!$B$5:$B$37,0)), "Energy Supply")</f>
        <v>Other</v>
      </c>
      <c r="L2658" s="12">
        <v>2.5000000000000001E-3</v>
      </c>
      <c r="M2658" s="12"/>
    </row>
    <row r="2659" spans="1:13" x14ac:dyDescent="0.3">
      <c r="A2659" s="18">
        <v>2657</v>
      </c>
      <c r="B2659" s="18">
        <f t="shared" si="82"/>
        <v>2023</v>
      </c>
      <c r="C2659" s="17">
        <v>44958</v>
      </c>
      <c r="D2659" s="18" t="s">
        <v>130</v>
      </c>
      <c r="E2659" s="18" t="s">
        <v>36</v>
      </c>
      <c r="F2659" s="18" t="str">
        <f t="shared" si="83"/>
        <v>Unitil-Energy Efficiency System Benefits Charge (EESBC)-44958</v>
      </c>
      <c r="G2659" s="11" t="s">
        <v>131</v>
      </c>
      <c r="H2659" s="11" t="s">
        <v>49</v>
      </c>
      <c r="I2659" s="11" t="s">
        <v>155</v>
      </c>
      <c r="J2659" s="11" t="s">
        <v>156</v>
      </c>
      <c r="K2659" s="11" t="str">
        <f>IFERROR(INDEX('EDC Component Dictionary'!$C$5:$C$37,MATCH('Rates Database'!J2659,'EDC Component Dictionary'!$B$5:$B$37,0)), "Energy Supply")</f>
        <v>Other</v>
      </c>
      <c r="L2659" s="12">
        <v>2.5000000000000001E-3</v>
      </c>
      <c r="M2659" s="12"/>
    </row>
    <row r="2660" spans="1:13" x14ac:dyDescent="0.3">
      <c r="A2660" s="18">
        <v>2658</v>
      </c>
      <c r="B2660" s="18">
        <f t="shared" si="82"/>
        <v>2023</v>
      </c>
      <c r="C2660" s="17">
        <v>44927</v>
      </c>
      <c r="D2660" s="18" t="s">
        <v>130</v>
      </c>
      <c r="E2660" s="18" t="s">
        <v>36</v>
      </c>
      <c r="F2660" s="18" t="str">
        <f t="shared" si="83"/>
        <v>Unitil-Energy Efficiency System Benefits Charge (EESBC)-44927</v>
      </c>
      <c r="G2660" s="11" t="s">
        <v>131</v>
      </c>
      <c r="H2660" s="11" t="s">
        <v>49</v>
      </c>
      <c r="I2660" s="11" t="s">
        <v>155</v>
      </c>
      <c r="J2660" s="11" t="s">
        <v>156</v>
      </c>
      <c r="K2660" s="11" t="str">
        <f>IFERROR(INDEX('EDC Component Dictionary'!$C$5:$C$37,MATCH('Rates Database'!J2660,'EDC Component Dictionary'!$B$5:$B$37,0)), "Energy Supply")</f>
        <v>Other</v>
      </c>
      <c r="L2660" s="12">
        <v>2.5000000000000001E-3</v>
      </c>
      <c r="M2660" s="12"/>
    </row>
    <row r="2661" spans="1:13" x14ac:dyDescent="0.3">
      <c r="A2661" s="18">
        <v>2659</v>
      </c>
      <c r="B2661" s="18">
        <f t="shared" si="82"/>
        <v>2022</v>
      </c>
      <c r="C2661" s="17">
        <v>44896</v>
      </c>
      <c r="D2661" s="18" t="s">
        <v>130</v>
      </c>
      <c r="E2661" s="18" t="s">
        <v>36</v>
      </c>
      <c r="F2661" s="18" t="str">
        <f t="shared" si="83"/>
        <v>Unitil-Energy Efficiency System Benefits Charge (EESBC)-44896</v>
      </c>
      <c r="G2661" s="11" t="s">
        <v>131</v>
      </c>
      <c r="H2661" s="11" t="s">
        <v>49</v>
      </c>
      <c r="I2661" s="11" t="s">
        <v>155</v>
      </c>
      <c r="J2661" s="11" t="s">
        <v>156</v>
      </c>
      <c r="K2661" s="11" t="str">
        <f>IFERROR(INDEX('EDC Component Dictionary'!$C$5:$C$37,MATCH('Rates Database'!J2661,'EDC Component Dictionary'!$B$5:$B$37,0)), "Energy Supply")</f>
        <v>Other</v>
      </c>
      <c r="L2661" s="12">
        <v>2.5000000000000001E-3</v>
      </c>
      <c r="M2661" s="12"/>
    </row>
    <row r="2662" spans="1:13" x14ac:dyDescent="0.3">
      <c r="A2662" s="18">
        <v>2660</v>
      </c>
      <c r="B2662" s="18">
        <f t="shared" si="82"/>
        <v>2022</v>
      </c>
      <c r="C2662" s="17">
        <v>44866</v>
      </c>
      <c r="D2662" s="18" t="s">
        <v>130</v>
      </c>
      <c r="E2662" s="18" t="s">
        <v>36</v>
      </c>
      <c r="F2662" s="18" t="str">
        <f t="shared" si="83"/>
        <v>Unitil-Energy Efficiency System Benefits Charge (EESBC)-44866</v>
      </c>
      <c r="G2662" s="11" t="s">
        <v>131</v>
      </c>
      <c r="H2662" s="11" t="s">
        <v>49</v>
      </c>
      <c r="I2662" s="11" t="s">
        <v>155</v>
      </c>
      <c r="J2662" s="11" t="s">
        <v>156</v>
      </c>
      <c r="K2662" s="11" t="str">
        <f>IFERROR(INDEX('EDC Component Dictionary'!$C$5:$C$37,MATCH('Rates Database'!J2662,'EDC Component Dictionary'!$B$5:$B$37,0)), "Energy Supply")</f>
        <v>Other</v>
      </c>
      <c r="L2662" s="12">
        <v>2.5000000000000001E-3</v>
      </c>
      <c r="M2662" s="12"/>
    </row>
    <row r="2663" spans="1:13" x14ac:dyDescent="0.3">
      <c r="A2663" s="18">
        <v>2661</v>
      </c>
      <c r="B2663" s="18">
        <f t="shared" si="82"/>
        <v>2022</v>
      </c>
      <c r="C2663" s="17">
        <v>44835</v>
      </c>
      <c r="D2663" s="18" t="s">
        <v>130</v>
      </c>
      <c r="E2663" s="18" t="s">
        <v>36</v>
      </c>
      <c r="F2663" s="18" t="str">
        <f t="shared" si="83"/>
        <v>Unitil-Energy Efficiency System Benefits Charge (EESBC)-44835</v>
      </c>
      <c r="G2663" s="11" t="s">
        <v>131</v>
      </c>
      <c r="H2663" s="11" t="s">
        <v>49</v>
      </c>
      <c r="I2663" s="11" t="s">
        <v>155</v>
      </c>
      <c r="J2663" s="11" t="s">
        <v>156</v>
      </c>
      <c r="K2663" s="11" t="str">
        <f>IFERROR(INDEX('EDC Component Dictionary'!$C$5:$C$37,MATCH('Rates Database'!J2663,'EDC Component Dictionary'!$B$5:$B$37,0)), "Energy Supply")</f>
        <v>Other</v>
      </c>
      <c r="L2663" s="12">
        <v>2.5000000000000001E-3</v>
      </c>
      <c r="M2663" s="12"/>
    </row>
    <row r="2664" spans="1:13" x14ac:dyDescent="0.3">
      <c r="A2664" s="18">
        <v>2662</v>
      </c>
      <c r="B2664" s="18">
        <f t="shared" si="82"/>
        <v>2022</v>
      </c>
      <c r="C2664" s="17">
        <v>44805</v>
      </c>
      <c r="D2664" s="18" t="s">
        <v>130</v>
      </c>
      <c r="E2664" s="18" t="s">
        <v>36</v>
      </c>
      <c r="F2664" s="18" t="str">
        <f t="shared" si="83"/>
        <v>Unitil-Energy Efficiency System Benefits Charge (EESBC)-44805</v>
      </c>
      <c r="G2664" s="11" t="s">
        <v>131</v>
      </c>
      <c r="H2664" s="11" t="s">
        <v>49</v>
      </c>
      <c r="I2664" s="11" t="s">
        <v>155</v>
      </c>
      <c r="J2664" s="11" t="s">
        <v>156</v>
      </c>
      <c r="K2664" s="11" t="str">
        <f>IFERROR(INDEX('EDC Component Dictionary'!$C$5:$C$37,MATCH('Rates Database'!J2664,'EDC Component Dictionary'!$B$5:$B$37,0)), "Energy Supply")</f>
        <v>Other</v>
      </c>
      <c r="L2664" s="12">
        <v>2.5000000000000001E-3</v>
      </c>
      <c r="M2664" s="12"/>
    </row>
    <row r="2665" spans="1:13" x14ac:dyDescent="0.3">
      <c r="A2665" s="18">
        <v>2663</v>
      </c>
      <c r="B2665" s="18">
        <f t="shared" si="82"/>
        <v>2022</v>
      </c>
      <c r="C2665" s="17">
        <v>44774</v>
      </c>
      <c r="D2665" s="18" t="s">
        <v>130</v>
      </c>
      <c r="E2665" s="18" t="s">
        <v>36</v>
      </c>
      <c r="F2665" s="18" t="str">
        <f t="shared" si="83"/>
        <v>Unitil-Energy Efficiency System Benefits Charge (EESBC)-44774</v>
      </c>
      <c r="G2665" s="11" t="s">
        <v>131</v>
      </c>
      <c r="H2665" s="11" t="s">
        <v>49</v>
      </c>
      <c r="I2665" s="11" t="s">
        <v>155</v>
      </c>
      <c r="J2665" s="11" t="s">
        <v>156</v>
      </c>
      <c r="K2665" s="11" t="str">
        <f>IFERROR(INDEX('EDC Component Dictionary'!$C$5:$C$37,MATCH('Rates Database'!J2665,'EDC Component Dictionary'!$B$5:$B$37,0)), "Energy Supply")</f>
        <v>Other</v>
      </c>
      <c r="L2665" s="12">
        <v>2.5000000000000001E-3</v>
      </c>
      <c r="M2665" s="12"/>
    </row>
    <row r="2666" spans="1:13" x14ac:dyDescent="0.3">
      <c r="A2666" s="18">
        <v>2664</v>
      </c>
      <c r="B2666" s="18">
        <f t="shared" si="82"/>
        <v>2022</v>
      </c>
      <c r="C2666" s="17">
        <v>44743</v>
      </c>
      <c r="D2666" s="18" t="s">
        <v>130</v>
      </c>
      <c r="E2666" s="18" t="s">
        <v>36</v>
      </c>
      <c r="F2666" s="18" t="str">
        <f t="shared" si="83"/>
        <v>Unitil-Energy Efficiency System Benefits Charge (EESBC)-44743</v>
      </c>
      <c r="G2666" s="11" t="s">
        <v>131</v>
      </c>
      <c r="H2666" s="11" t="s">
        <v>49</v>
      </c>
      <c r="I2666" s="11" t="s">
        <v>155</v>
      </c>
      <c r="J2666" s="11" t="s">
        <v>156</v>
      </c>
      <c r="K2666" s="11" t="str">
        <f>IFERROR(INDEX('EDC Component Dictionary'!$C$5:$C$37,MATCH('Rates Database'!J2666,'EDC Component Dictionary'!$B$5:$B$37,0)), "Energy Supply")</f>
        <v>Other</v>
      </c>
      <c r="L2666" s="12">
        <v>2.5000000000000001E-3</v>
      </c>
      <c r="M2666" s="12"/>
    </row>
    <row r="2667" spans="1:13" x14ac:dyDescent="0.3">
      <c r="A2667" s="18">
        <v>2665</v>
      </c>
      <c r="B2667" s="18">
        <f t="shared" si="82"/>
        <v>2022</v>
      </c>
      <c r="C2667" s="17">
        <v>44713</v>
      </c>
      <c r="D2667" s="18" t="s">
        <v>130</v>
      </c>
      <c r="E2667" s="18" t="s">
        <v>36</v>
      </c>
      <c r="F2667" s="18" t="str">
        <f t="shared" si="83"/>
        <v>Unitil-Energy Efficiency System Benefits Charge (EESBC)-44713</v>
      </c>
      <c r="G2667" s="11" t="s">
        <v>131</v>
      </c>
      <c r="H2667" s="11" t="s">
        <v>49</v>
      </c>
      <c r="I2667" s="11" t="s">
        <v>155</v>
      </c>
      <c r="J2667" s="11" t="s">
        <v>156</v>
      </c>
      <c r="K2667" s="11" t="str">
        <f>IFERROR(INDEX('EDC Component Dictionary'!$C$5:$C$37,MATCH('Rates Database'!J2667,'EDC Component Dictionary'!$B$5:$B$37,0)), "Energy Supply")</f>
        <v>Other</v>
      </c>
      <c r="L2667" s="12">
        <v>2.5000000000000001E-3</v>
      </c>
      <c r="M2667" s="12"/>
    </row>
    <row r="2668" spans="1:13" x14ac:dyDescent="0.3">
      <c r="A2668" s="18">
        <v>2666</v>
      </c>
      <c r="B2668" s="18">
        <f t="shared" si="82"/>
        <v>2022</v>
      </c>
      <c r="C2668" s="17">
        <v>44682</v>
      </c>
      <c r="D2668" s="18" t="s">
        <v>130</v>
      </c>
      <c r="E2668" s="18" t="s">
        <v>36</v>
      </c>
      <c r="F2668" s="18" t="str">
        <f t="shared" si="83"/>
        <v>Unitil-Energy Efficiency System Benefits Charge (EESBC)-44682</v>
      </c>
      <c r="G2668" s="11" t="s">
        <v>131</v>
      </c>
      <c r="H2668" s="11" t="s">
        <v>49</v>
      </c>
      <c r="I2668" s="11" t="s">
        <v>155</v>
      </c>
      <c r="J2668" s="11" t="s">
        <v>156</v>
      </c>
      <c r="K2668" s="11" t="str">
        <f>IFERROR(INDEX('EDC Component Dictionary'!$C$5:$C$37,MATCH('Rates Database'!J2668,'EDC Component Dictionary'!$B$5:$B$37,0)), "Energy Supply")</f>
        <v>Other</v>
      </c>
      <c r="L2668" s="12">
        <v>2.5000000000000001E-3</v>
      </c>
      <c r="M2668" s="12"/>
    </row>
    <row r="2669" spans="1:13" x14ac:dyDescent="0.3">
      <c r="A2669" s="18">
        <v>2667</v>
      </c>
      <c r="B2669" s="18">
        <f t="shared" si="82"/>
        <v>2022</v>
      </c>
      <c r="C2669" s="17">
        <v>44652</v>
      </c>
      <c r="D2669" s="18" t="s">
        <v>130</v>
      </c>
      <c r="E2669" s="18" t="s">
        <v>36</v>
      </c>
      <c r="F2669" s="18" t="str">
        <f t="shared" si="83"/>
        <v>Unitil-Energy Efficiency System Benefits Charge (EESBC)-44652</v>
      </c>
      <c r="G2669" s="11" t="s">
        <v>131</v>
      </c>
      <c r="H2669" s="11" t="s">
        <v>49</v>
      </c>
      <c r="I2669" s="11" t="s">
        <v>155</v>
      </c>
      <c r="J2669" s="11" t="s">
        <v>156</v>
      </c>
      <c r="K2669" s="11" t="str">
        <f>IFERROR(INDEX('EDC Component Dictionary'!$C$5:$C$37,MATCH('Rates Database'!J2669,'EDC Component Dictionary'!$B$5:$B$37,0)), "Energy Supply")</f>
        <v>Other</v>
      </c>
      <c r="L2669" s="12">
        <v>2.5000000000000001E-3</v>
      </c>
      <c r="M2669" s="12"/>
    </row>
    <row r="2670" spans="1:13" x14ac:dyDescent="0.3">
      <c r="A2670" s="18">
        <v>2668</v>
      </c>
      <c r="B2670" s="18">
        <f t="shared" si="82"/>
        <v>2022</v>
      </c>
      <c r="C2670" s="17">
        <v>44621</v>
      </c>
      <c r="D2670" s="18" t="s">
        <v>130</v>
      </c>
      <c r="E2670" s="18" t="s">
        <v>36</v>
      </c>
      <c r="F2670" s="18" t="str">
        <f t="shared" si="83"/>
        <v>Unitil-Energy Efficiency System Benefits Charge (EESBC)-44621</v>
      </c>
      <c r="G2670" s="11" t="s">
        <v>131</v>
      </c>
      <c r="H2670" s="11" t="s">
        <v>49</v>
      </c>
      <c r="I2670" s="11" t="s">
        <v>155</v>
      </c>
      <c r="J2670" s="11" t="s">
        <v>156</v>
      </c>
      <c r="K2670" s="11" t="str">
        <f>IFERROR(INDEX('EDC Component Dictionary'!$C$5:$C$37,MATCH('Rates Database'!J2670,'EDC Component Dictionary'!$B$5:$B$37,0)), "Energy Supply")</f>
        <v>Other</v>
      </c>
      <c r="L2670" s="12">
        <v>2.5000000000000001E-3</v>
      </c>
      <c r="M2670" s="12"/>
    </row>
    <row r="2671" spans="1:13" x14ac:dyDescent="0.3">
      <c r="A2671" s="18">
        <v>2669</v>
      </c>
      <c r="B2671" s="18">
        <f t="shared" si="82"/>
        <v>2022</v>
      </c>
      <c r="C2671" s="17">
        <v>44593</v>
      </c>
      <c r="D2671" s="18" t="s">
        <v>130</v>
      </c>
      <c r="E2671" s="18" t="s">
        <v>36</v>
      </c>
      <c r="F2671" s="18" t="str">
        <f t="shared" si="83"/>
        <v>Unitil-Energy Efficiency System Benefits Charge (EESBC)-44593</v>
      </c>
      <c r="G2671" s="11" t="s">
        <v>131</v>
      </c>
      <c r="H2671" s="11" t="s">
        <v>49</v>
      </c>
      <c r="I2671" s="11" t="s">
        <v>155</v>
      </c>
      <c r="J2671" s="11" t="s">
        <v>156</v>
      </c>
      <c r="K2671" s="11" t="str">
        <f>IFERROR(INDEX('EDC Component Dictionary'!$C$5:$C$37,MATCH('Rates Database'!J2671,'EDC Component Dictionary'!$B$5:$B$37,0)), "Energy Supply")</f>
        <v>Other</v>
      </c>
      <c r="L2671" s="12">
        <v>2.5000000000000001E-3</v>
      </c>
      <c r="M2671" s="12"/>
    </row>
    <row r="2672" spans="1:13" x14ac:dyDescent="0.3">
      <c r="A2672" s="18">
        <v>2670</v>
      </c>
      <c r="B2672" s="18">
        <f t="shared" si="82"/>
        <v>2022</v>
      </c>
      <c r="C2672" s="17">
        <v>44562</v>
      </c>
      <c r="D2672" s="18" t="s">
        <v>130</v>
      </c>
      <c r="E2672" s="18" t="s">
        <v>36</v>
      </c>
      <c r="F2672" s="18" t="str">
        <f t="shared" si="83"/>
        <v>Unitil-Energy Efficiency System Benefits Charge (EESBC)-44562</v>
      </c>
      <c r="G2672" s="11" t="s">
        <v>131</v>
      </c>
      <c r="H2672" s="11" t="s">
        <v>49</v>
      </c>
      <c r="I2672" s="11" t="s">
        <v>155</v>
      </c>
      <c r="J2672" s="11" t="s">
        <v>156</v>
      </c>
      <c r="K2672" s="11" t="str">
        <f>IFERROR(INDEX('EDC Component Dictionary'!$C$5:$C$37,MATCH('Rates Database'!J2672,'EDC Component Dictionary'!$B$5:$B$37,0)), "Energy Supply")</f>
        <v>Other</v>
      </c>
      <c r="L2672" s="12">
        <v>2.5000000000000001E-3</v>
      </c>
      <c r="M2672" s="12"/>
    </row>
    <row r="2673" spans="1:13" x14ac:dyDescent="0.3">
      <c r="A2673" s="18">
        <v>2671</v>
      </c>
      <c r="B2673" s="18">
        <f t="shared" si="82"/>
        <v>2021</v>
      </c>
      <c r="C2673" s="17">
        <v>44531</v>
      </c>
      <c r="D2673" s="18" t="s">
        <v>130</v>
      </c>
      <c r="E2673" s="18" t="s">
        <v>36</v>
      </c>
      <c r="F2673" s="18" t="str">
        <f t="shared" si="83"/>
        <v>Unitil-Energy Efficiency System Benefits Charge (EESBC)-44531</v>
      </c>
      <c r="G2673" s="11" t="s">
        <v>131</v>
      </c>
      <c r="H2673" s="11" t="s">
        <v>49</v>
      </c>
      <c r="I2673" s="11" t="s">
        <v>155</v>
      </c>
      <c r="J2673" s="11" t="s">
        <v>156</v>
      </c>
      <c r="K2673" s="11" t="str">
        <f>IFERROR(INDEX('EDC Component Dictionary'!$C$5:$C$37,MATCH('Rates Database'!J2673,'EDC Component Dictionary'!$B$5:$B$37,0)), "Energy Supply")</f>
        <v>Other</v>
      </c>
      <c r="L2673" s="12">
        <v>2.5000000000000001E-3</v>
      </c>
      <c r="M2673" s="12"/>
    </row>
    <row r="2674" spans="1:13" x14ac:dyDescent="0.3">
      <c r="A2674" s="18">
        <v>2672</v>
      </c>
      <c r="B2674" s="18">
        <f t="shared" si="82"/>
        <v>2021</v>
      </c>
      <c r="C2674" s="17">
        <v>44501</v>
      </c>
      <c r="D2674" s="18" t="s">
        <v>130</v>
      </c>
      <c r="E2674" s="18" t="s">
        <v>36</v>
      </c>
      <c r="F2674" s="18" t="str">
        <f t="shared" si="83"/>
        <v>Unitil-Energy Efficiency System Benefits Charge (EESBC)-44501</v>
      </c>
      <c r="G2674" s="11" t="s">
        <v>131</v>
      </c>
      <c r="H2674" s="11" t="s">
        <v>49</v>
      </c>
      <c r="I2674" s="11" t="s">
        <v>155</v>
      </c>
      <c r="J2674" s="11" t="s">
        <v>156</v>
      </c>
      <c r="K2674" s="11" t="str">
        <f>IFERROR(INDEX('EDC Component Dictionary'!$C$5:$C$37,MATCH('Rates Database'!J2674,'EDC Component Dictionary'!$B$5:$B$37,0)), "Energy Supply")</f>
        <v>Other</v>
      </c>
      <c r="L2674" s="12">
        <v>2.5000000000000001E-3</v>
      </c>
      <c r="M2674" s="12"/>
    </row>
    <row r="2675" spans="1:13" x14ac:dyDescent="0.3">
      <c r="A2675" s="18">
        <v>2673</v>
      </c>
      <c r="B2675" s="18">
        <f t="shared" si="82"/>
        <v>2021</v>
      </c>
      <c r="C2675" s="17">
        <v>44470</v>
      </c>
      <c r="D2675" s="18" t="s">
        <v>130</v>
      </c>
      <c r="E2675" s="18" t="s">
        <v>36</v>
      </c>
      <c r="F2675" s="18" t="str">
        <f t="shared" si="83"/>
        <v>Unitil-Energy Efficiency System Benefits Charge (EESBC)-44470</v>
      </c>
      <c r="G2675" s="11" t="s">
        <v>131</v>
      </c>
      <c r="H2675" s="11" t="s">
        <v>49</v>
      </c>
      <c r="I2675" s="11" t="s">
        <v>155</v>
      </c>
      <c r="J2675" s="11" t="s">
        <v>156</v>
      </c>
      <c r="K2675" s="11" t="str">
        <f>IFERROR(INDEX('EDC Component Dictionary'!$C$5:$C$37,MATCH('Rates Database'!J2675,'EDC Component Dictionary'!$B$5:$B$37,0)), "Energy Supply")</f>
        <v>Other</v>
      </c>
      <c r="L2675" s="12">
        <v>2.5000000000000001E-3</v>
      </c>
      <c r="M2675" s="12"/>
    </row>
    <row r="2676" spans="1:13" x14ac:dyDescent="0.3">
      <c r="A2676" s="18">
        <v>2674</v>
      </c>
      <c r="B2676" s="18">
        <f t="shared" si="82"/>
        <v>2021</v>
      </c>
      <c r="C2676" s="17">
        <v>44440</v>
      </c>
      <c r="D2676" s="18" t="s">
        <v>130</v>
      </c>
      <c r="E2676" s="18" t="s">
        <v>36</v>
      </c>
      <c r="F2676" s="18" t="str">
        <f t="shared" si="83"/>
        <v>Unitil-Energy Efficiency System Benefits Charge (EESBC)-44440</v>
      </c>
      <c r="G2676" s="11" t="s">
        <v>131</v>
      </c>
      <c r="H2676" s="11" t="s">
        <v>49</v>
      </c>
      <c r="I2676" s="11" t="s">
        <v>155</v>
      </c>
      <c r="J2676" s="11" t="s">
        <v>156</v>
      </c>
      <c r="K2676" s="11" t="str">
        <f>IFERROR(INDEX('EDC Component Dictionary'!$C$5:$C$37,MATCH('Rates Database'!J2676,'EDC Component Dictionary'!$B$5:$B$37,0)), "Energy Supply")</f>
        <v>Other</v>
      </c>
      <c r="L2676" s="12">
        <v>2.5000000000000001E-3</v>
      </c>
      <c r="M2676" s="12"/>
    </row>
    <row r="2677" spans="1:13" x14ac:dyDescent="0.3">
      <c r="A2677" s="18">
        <v>2675</v>
      </c>
      <c r="B2677" s="18">
        <f t="shared" si="82"/>
        <v>2021</v>
      </c>
      <c r="C2677" s="17">
        <v>44409</v>
      </c>
      <c r="D2677" s="18" t="s">
        <v>130</v>
      </c>
      <c r="E2677" s="18" t="s">
        <v>36</v>
      </c>
      <c r="F2677" s="18" t="str">
        <f t="shared" si="83"/>
        <v>Unitil-Energy Efficiency System Benefits Charge (EESBC)-44409</v>
      </c>
      <c r="G2677" s="11" t="s">
        <v>131</v>
      </c>
      <c r="H2677" s="11" t="s">
        <v>49</v>
      </c>
      <c r="I2677" s="11" t="s">
        <v>155</v>
      </c>
      <c r="J2677" s="11" t="s">
        <v>156</v>
      </c>
      <c r="K2677" s="11" t="str">
        <f>IFERROR(INDEX('EDC Component Dictionary'!$C$5:$C$37,MATCH('Rates Database'!J2677,'EDC Component Dictionary'!$B$5:$B$37,0)), "Energy Supply")</f>
        <v>Other</v>
      </c>
      <c r="L2677" s="12">
        <v>2.5000000000000001E-3</v>
      </c>
      <c r="M2677" s="12"/>
    </row>
    <row r="2678" spans="1:13" x14ac:dyDescent="0.3">
      <c r="A2678" s="18">
        <v>2676</v>
      </c>
      <c r="B2678" s="18">
        <f t="shared" si="82"/>
        <v>2021</v>
      </c>
      <c r="C2678" s="17">
        <v>44378</v>
      </c>
      <c r="D2678" s="18" t="s">
        <v>130</v>
      </c>
      <c r="E2678" s="18" t="s">
        <v>36</v>
      </c>
      <c r="F2678" s="18" t="str">
        <f t="shared" si="83"/>
        <v>Unitil-Energy Efficiency System Benefits Charge (EESBC)-44378</v>
      </c>
      <c r="G2678" s="11" t="s">
        <v>131</v>
      </c>
      <c r="H2678" s="11" t="s">
        <v>49</v>
      </c>
      <c r="I2678" s="11" t="s">
        <v>155</v>
      </c>
      <c r="J2678" s="11" t="s">
        <v>156</v>
      </c>
      <c r="K2678" s="11" t="str">
        <f>IFERROR(INDEX('EDC Component Dictionary'!$C$5:$C$37,MATCH('Rates Database'!J2678,'EDC Component Dictionary'!$B$5:$B$37,0)), "Energy Supply")</f>
        <v>Other</v>
      </c>
      <c r="L2678" s="12">
        <v>2.5000000000000001E-3</v>
      </c>
      <c r="M2678" s="12"/>
    </row>
    <row r="2679" spans="1:13" x14ac:dyDescent="0.3">
      <c r="A2679" s="18">
        <v>2677</v>
      </c>
      <c r="B2679" s="18">
        <f t="shared" si="82"/>
        <v>2021</v>
      </c>
      <c r="C2679" s="17">
        <v>44348</v>
      </c>
      <c r="D2679" s="18" t="s">
        <v>130</v>
      </c>
      <c r="E2679" s="18" t="s">
        <v>36</v>
      </c>
      <c r="F2679" s="18" t="str">
        <f t="shared" si="83"/>
        <v>Unitil-Energy Efficiency System Benefits Charge (EESBC)-44348</v>
      </c>
      <c r="G2679" s="11" t="s">
        <v>131</v>
      </c>
      <c r="H2679" s="11" t="s">
        <v>49</v>
      </c>
      <c r="I2679" s="11" t="s">
        <v>155</v>
      </c>
      <c r="J2679" s="11" t="s">
        <v>156</v>
      </c>
      <c r="K2679" s="11" t="str">
        <f>IFERROR(INDEX('EDC Component Dictionary'!$C$5:$C$37,MATCH('Rates Database'!J2679,'EDC Component Dictionary'!$B$5:$B$37,0)), "Energy Supply")</f>
        <v>Other</v>
      </c>
      <c r="L2679" s="12">
        <v>2.5000000000000001E-3</v>
      </c>
      <c r="M2679" s="12"/>
    </row>
    <row r="2680" spans="1:13" x14ac:dyDescent="0.3">
      <c r="A2680" s="18">
        <v>2678</v>
      </c>
      <c r="B2680" s="18">
        <f t="shared" si="82"/>
        <v>2021</v>
      </c>
      <c r="C2680" s="17">
        <v>44317</v>
      </c>
      <c r="D2680" s="18" t="s">
        <v>130</v>
      </c>
      <c r="E2680" s="18" t="s">
        <v>36</v>
      </c>
      <c r="F2680" s="18" t="str">
        <f t="shared" si="83"/>
        <v>Unitil-Energy Efficiency System Benefits Charge (EESBC)-44317</v>
      </c>
      <c r="G2680" s="11" t="s">
        <v>131</v>
      </c>
      <c r="H2680" s="11" t="s">
        <v>49</v>
      </c>
      <c r="I2680" s="11" t="s">
        <v>155</v>
      </c>
      <c r="J2680" s="11" t="s">
        <v>156</v>
      </c>
      <c r="K2680" s="11" t="str">
        <f>IFERROR(INDEX('EDC Component Dictionary'!$C$5:$C$37,MATCH('Rates Database'!J2680,'EDC Component Dictionary'!$B$5:$B$37,0)), "Energy Supply")</f>
        <v>Other</v>
      </c>
      <c r="L2680" s="12">
        <v>2.5000000000000001E-3</v>
      </c>
      <c r="M2680" s="12"/>
    </row>
    <row r="2681" spans="1:13" x14ac:dyDescent="0.3">
      <c r="A2681" s="18">
        <v>2679</v>
      </c>
      <c r="B2681" s="18">
        <f t="shared" si="82"/>
        <v>2021</v>
      </c>
      <c r="C2681" s="17">
        <v>44287</v>
      </c>
      <c r="D2681" s="18" t="s">
        <v>130</v>
      </c>
      <c r="E2681" s="18" t="s">
        <v>36</v>
      </c>
      <c r="F2681" s="18" t="str">
        <f t="shared" si="83"/>
        <v>Unitil-Energy Efficiency System Benefits Charge (EESBC)-44287</v>
      </c>
      <c r="G2681" s="11" t="s">
        <v>131</v>
      </c>
      <c r="H2681" s="11" t="s">
        <v>49</v>
      </c>
      <c r="I2681" s="11" t="s">
        <v>155</v>
      </c>
      <c r="J2681" s="11" t="s">
        <v>156</v>
      </c>
      <c r="K2681" s="11" t="str">
        <f>IFERROR(INDEX('EDC Component Dictionary'!$C$5:$C$37,MATCH('Rates Database'!J2681,'EDC Component Dictionary'!$B$5:$B$37,0)), "Energy Supply")</f>
        <v>Other</v>
      </c>
      <c r="L2681" s="12">
        <v>2.5000000000000001E-3</v>
      </c>
      <c r="M2681" s="12"/>
    </row>
    <row r="2682" spans="1:13" x14ac:dyDescent="0.3">
      <c r="A2682" s="18">
        <v>2680</v>
      </c>
      <c r="B2682" s="18">
        <f t="shared" si="82"/>
        <v>2021</v>
      </c>
      <c r="C2682" s="17">
        <v>44256</v>
      </c>
      <c r="D2682" s="18" t="s">
        <v>130</v>
      </c>
      <c r="E2682" s="18" t="s">
        <v>36</v>
      </c>
      <c r="F2682" s="18" t="str">
        <f t="shared" si="83"/>
        <v>Unitil-Energy Efficiency System Benefits Charge (EESBC)-44256</v>
      </c>
      <c r="G2682" s="11" t="s">
        <v>131</v>
      </c>
      <c r="H2682" s="11" t="s">
        <v>49</v>
      </c>
      <c r="I2682" s="11" t="s">
        <v>155</v>
      </c>
      <c r="J2682" s="11" t="s">
        <v>156</v>
      </c>
      <c r="K2682" s="11" t="str">
        <f>IFERROR(INDEX('EDC Component Dictionary'!$C$5:$C$37,MATCH('Rates Database'!J2682,'EDC Component Dictionary'!$B$5:$B$37,0)), "Energy Supply")</f>
        <v>Other</v>
      </c>
      <c r="L2682" s="12">
        <v>2.5000000000000001E-3</v>
      </c>
      <c r="M2682" s="12"/>
    </row>
    <row r="2683" spans="1:13" x14ac:dyDescent="0.3">
      <c r="A2683" s="18">
        <v>2681</v>
      </c>
      <c r="B2683" s="18">
        <f t="shared" si="82"/>
        <v>2021</v>
      </c>
      <c r="C2683" s="17">
        <v>44228</v>
      </c>
      <c r="D2683" s="18" t="s">
        <v>130</v>
      </c>
      <c r="E2683" s="18" t="s">
        <v>36</v>
      </c>
      <c r="F2683" s="18" t="str">
        <f t="shared" si="83"/>
        <v>Unitil-Energy Efficiency System Benefits Charge (EESBC)-44228</v>
      </c>
      <c r="G2683" s="11" t="s">
        <v>131</v>
      </c>
      <c r="H2683" s="11" t="s">
        <v>49</v>
      </c>
      <c r="I2683" s="11" t="s">
        <v>155</v>
      </c>
      <c r="J2683" s="11" t="s">
        <v>156</v>
      </c>
      <c r="K2683" s="11" t="str">
        <f>IFERROR(INDEX('EDC Component Dictionary'!$C$5:$C$37,MATCH('Rates Database'!J2683,'EDC Component Dictionary'!$B$5:$B$37,0)), "Energy Supply")</f>
        <v>Other</v>
      </c>
      <c r="L2683" s="12">
        <v>2.5000000000000001E-3</v>
      </c>
      <c r="M2683" s="12"/>
    </row>
    <row r="2684" spans="1:13" x14ac:dyDescent="0.3">
      <c r="A2684" s="18">
        <v>2682</v>
      </c>
      <c r="B2684" s="18">
        <f t="shared" si="82"/>
        <v>2021</v>
      </c>
      <c r="C2684" s="17">
        <v>44197</v>
      </c>
      <c r="D2684" s="18" t="s">
        <v>130</v>
      </c>
      <c r="E2684" s="18" t="s">
        <v>36</v>
      </c>
      <c r="F2684" s="18" t="str">
        <f t="shared" si="83"/>
        <v>Unitil-Energy Efficiency System Benefits Charge (EESBC)-44197</v>
      </c>
      <c r="G2684" s="11" t="s">
        <v>131</v>
      </c>
      <c r="H2684" s="11" t="s">
        <v>49</v>
      </c>
      <c r="I2684" s="11" t="s">
        <v>155</v>
      </c>
      <c r="J2684" s="11" t="s">
        <v>156</v>
      </c>
      <c r="K2684" s="11" t="str">
        <f>IFERROR(INDEX('EDC Component Dictionary'!$C$5:$C$37,MATCH('Rates Database'!J2684,'EDC Component Dictionary'!$B$5:$B$37,0)), "Energy Supply")</f>
        <v>Other</v>
      </c>
      <c r="L2684" s="12">
        <v>2.5000000000000001E-3</v>
      </c>
      <c r="M2684" s="12"/>
    </row>
    <row r="2685" spans="1:13" x14ac:dyDescent="0.3">
      <c r="A2685" s="18">
        <v>2683</v>
      </c>
      <c r="B2685" s="18">
        <f t="shared" si="82"/>
        <v>2020</v>
      </c>
      <c r="C2685" s="17">
        <v>44166</v>
      </c>
      <c r="D2685" s="18" t="s">
        <v>130</v>
      </c>
      <c r="E2685" s="18" t="s">
        <v>36</v>
      </c>
      <c r="F2685" s="18" t="str">
        <f t="shared" si="83"/>
        <v>Unitil-Energy Efficiency System Benefits Charge (EESBC)-44166</v>
      </c>
      <c r="G2685" s="11" t="s">
        <v>131</v>
      </c>
      <c r="H2685" s="11" t="s">
        <v>49</v>
      </c>
      <c r="I2685" s="11" t="s">
        <v>155</v>
      </c>
      <c r="J2685" s="11" t="s">
        <v>156</v>
      </c>
      <c r="K2685" s="11" t="str">
        <f>IFERROR(INDEX('EDC Component Dictionary'!$C$5:$C$37,MATCH('Rates Database'!J2685,'EDC Component Dictionary'!$B$5:$B$37,0)), "Energy Supply")</f>
        <v>Other</v>
      </c>
      <c r="L2685" s="12">
        <v>2.5000000000000001E-3</v>
      </c>
      <c r="M2685" s="12"/>
    </row>
    <row r="2686" spans="1:13" x14ac:dyDescent="0.3">
      <c r="A2686" s="18">
        <v>2684</v>
      </c>
      <c r="B2686" s="18">
        <f t="shared" si="82"/>
        <v>2020</v>
      </c>
      <c r="C2686" s="17">
        <v>44136</v>
      </c>
      <c r="D2686" s="18" t="s">
        <v>130</v>
      </c>
      <c r="E2686" s="18" t="s">
        <v>36</v>
      </c>
      <c r="F2686" s="18" t="str">
        <f t="shared" si="83"/>
        <v>Unitil-Energy Efficiency System Benefits Charge (EESBC)-44136</v>
      </c>
      <c r="G2686" s="11" t="s">
        <v>131</v>
      </c>
      <c r="H2686" s="11" t="s">
        <v>49</v>
      </c>
      <c r="I2686" s="11" t="s">
        <v>155</v>
      </c>
      <c r="J2686" s="11" t="s">
        <v>156</v>
      </c>
      <c r="K2686" s="11" t="str">
        <f>IFERROR(INDEX('EDC Component Dictionary'!$C$5:$C$37,MATCH('Rates Database'!J2686,'EDC Component Dictionary'!$B$5:$B$37,0)), "Energy Supply")</f>
        <v>Other</v>
      </c>
      <c r="L2686" s="12">
        <v>2.5000000000000001E-3</v>
      </c>
      <c r="M2686" s="12"/>
    </row>
    <row r="2687" spans="1:13" x14ac:dyDescent="0.3">
      <c r="A2687" s="18">
        <v>2685</v>
      </c>
      <c r="B2687" s="18">
        <f t="shared" si="82"/>
        <v>2020</v>
      </c>
      <c r="C2687" s="17">
        <v>44105</v>
      </c>
      <c r="D2687" s="18" t="s">
        <v>130</v>
      </c>
      <c r="E2687" s="18" t="s">
        <v>36</v>
      </c>
      <c r="F2687" s="18" t="str">
        <f t="shared" si="83"/>
        <v>Unitil-Energy Efficiency System Benefits Charge (EESBC)-44105</v>
      </c>
      <c r="G2687" s="11" t="s">
        <v>131</v>
      </c>
      <c r="H2687" s="11" t="s">
        <v>49</v>
      </c>
      <c r="I2687" s="11" t="s">
        <v>155</v>
      </c>
      <c r="J2687" s="11" t="s">
        <v>156</v>
      </c>
      <c r="K2687" s="11" t="str">
        <f>IFERROR(INDEX('EDC Component Dictionary'!$C$5:$C$37,MATCH('Rates Database'!J2687,'EDC Component Dictionary'!$B$5:$B$37,0)), "Energy Supply")</f>
        <v>Other</v>
      </c>
      <c r="L2687" s="12">
        <v>2.5000000000000001E-3</v>
      </c>
      <c r="M2687" s="12"/>
    </row>
    <row r="2688" spans="1:13" x14ac:dyDescent="0.3">
      <c r="A2688" s="18">
        <v>2686</v>
      </c>
      <c r="B2688" s="18">
        <f t="shared" si="82"/>
        <v>2020</v>
      </c>
      <c r="C2688" s="17">
        <v>44075</v>
      </c>
      <c r="D2688" s="18" t="s">
        <v>130</v>
      </c>
      <c r="E2688" s="18" t="s">
        <v>36</v>
      </c>
      <c r="F2688" s="18" t="str">
        <f t="shared" si="83"/>
        <v>Unitil-Energy Efficiency System Benefits Charge (EESBC)-44075</v>
      </c>
      <c r="G2688" s="11" t="s">
        <v>131</v>
      </c>
      <c r="H2688" s="11" t="s">
        <v>49</v>
      </c>
      <c r="I2688" s="11" t="s">
        <v>155</v>
      </c>
      <c r="J2688" s="11" t="s">
        <v>156</v>
      </c>
      <c r="K2688" s="11" t="str">
        <f>IFERROR(INDEX('EDC Component Dictionary'!$C$5:$C$37,MATCH('Rates Database'!J2688,'EDC Component Dictionary'!$B$5:$B$37,0)), "Energy Supply")</f>
        <v>Other</v>
      </c>
      <c r="L2688" s="12">
        <v>2.5000000000000001E-3</v>
      </c>
      <c r="M2688" s="12"/>
    </row>
    <row r="2689" spans="1:13" x14ac:dyDescent="0.3">
      <c r="A2689" s="18">
        <v>2687</v>
      </c>
      <c r="B2689" s="18">
        <f t="shared" si="82"/>
        <v>2020</v>
      </c>
      <c r="C2689" s="17">
        <v>44044</v>
      </c>
      <c r="D2689" s="18" t="s">
        <v>130</v>
      </c>
      <c r="E2689" s="18" t="s">
        <v>36</v>
      </c>
      <c r="F2689" s="18" t="str">
        <f t="shared" si="83"/>
        <v>Unitil-Energy Efficiency System Benefits Charge (EESBC)-44044</v>
      </c>
      <c r="G2689" s="11" t="s">
        <v>131</v>
      </c>
      <c r="H2689" s="11" t="s">
        <v>49</v>
      </c>
      <c r="I2689" s="11" t="s">
        <v>155</v>
      </c>
      <c r="J2689" s="11" t="s">
        <v>156</v>
      </c>
      <c r="K2689" s="11" t="str">
        <f>IFERROR(INDEX('EDC Component Dictionary'!$C$5:$C$37,MATCH('Rates Database'!J2689,'EDC Component Dictionary'!$B$5:$B$37,0)), "Energy Supply")</f>
        <v>Other</v>
      </c>
      <c r="L2689" s="12">
        <v>2.5000000000000001E-3</v>
      </c>
      <c r="M2689" s="12"/>
    </row>
    <row r="2690" spans="1:13" x14ac:dyDescent="0.3">
      <c r="A2690" s="18">
        <v>2688</v>
      </c>
      <c r="B2690" s="18">
        <f t="shared" si="82"/>
        <v>2020</v>
      </c>
      <c r="C2690" s="17">
        <v>44013</v>
      </c>
      <c r="D2690" s="18" t="s">
        <v>130</v>
      </c>
      <c r="E2690" s="18" t="s">
        <v>36</v>
      </c>
      <c r="F2690" s="18" t="str">
        <f t="shared" si="83"/>
        <v>Unitil-Energy Efficiency System Benefits Charge (EESBC)-44013</v>
      </c>
      <c r="G2690" s="11" t="s">
        <v>131</v>
      </c>
      <c r="H2690" s="11" t="s">
        <v>49</v>
      </c>
      <c r="I2690" s="11" t="s">
        <v>155</v>
      </c>
      <c r="J2690" s="11" t="s">
        <v>156</v>
      </c>
      <c r="K2690" s="11" t="str">
        <f>IFERROR(INDEX('EDC Component Dictionary'!$C$5:$C$37,MATCH('Rates Database'!J2690,'EDC Component Dictionary'!$B$5:$B$37,0)), "Energy Supply")</f>
        <v>Other</v>
      </c>
      <c r="L2690" s="12">
        <v>2.5000000000000001E-3</v>
      </c>
      <c r="M2690" s="12"/>
    </row>
    <row r="2691" spans="1:13" x14ac:dyDescent="0.3">
      <c r="A2691" s="18">
        <v>2689</v>
      </c>
      <c r="B2691" s="18">
        <f t="shared" ref="B2691:B2754" si="84">YEAR(C2691)</f>
        <v>2020</v>
      </c>
      <c r="C2691" s="17">
        <v>43983</v>
      </c>
      <c r="D2691" s="18" t="s">
        <v>130</v>
      </c>
      <c r="E2691" s="18" t="s">
        <v>36</v>
      </c>
      <c r="F2691" s="18" t="str">
        <f t="shared" si="83"/>
        <v>Unitil-Energy Efficiency System Benefits Charge (EESBC)-43983</v>
      </c>
      <c r="G2691" s="11" t="s">
        <v>131</v>
      </c>
      <c r="H2691" s="11" t="s">
        <v>49</v>
      </c>
      <c r="I2691" s="11" t="s">
        <v>155</v>
      </c>
      <c r="J2691" s="11" t="s">
        <v>156</v>
      </c>
      <c r="K2691" s="11" t="str">
        <f>IFERROR(INDEX('EDC Component Dictionary'!$C$5:$C$37,MATCH('Rates Database'!J2691,'EDC Component Dictionary'!$B$5:$B$37,0)), "Energy Supply")</f>
        <v>Other</v>
      </c>
      <c r="L2691" s="12">
        <v>2.5000000000000001E-3</v>
      </c>
      <c r="M2691" s="12"/>
    </row>
    <row r="2692" spans="1:13" x14ac:dyDescent="0.3">
      <c r="A2692" s="18">
        <v>2690</v>
      </c>
      <c r="B2692" s="18">
        <f t="shared" si="84"/>
        <v>2020</v>
      </c>
      <c r="C2692" s="17">
        <v>43952</v>
      </c>
      <c r="D2692" s="18" t="s">
        <v>130</v>
      </c>
      <c r="E2692" s="18" t="s">
        <v>36</v>
      </c>
      <c r="F2692" s="18" t="str">
        <f t="shared" ref="F2692:F2755" si="85">_xlfn.CONCAT(E2692,"-",J2692,"-",C2692)</f>
        <v>Unitil-Energy Efficiency System Benefits Charge (EESBC)-43952</v>
      </c>
      <c r="G2692" s="11" t="s">
        <v>131</v>
      </c>
      <c r="H2692" s="11" t="s">
        <v>49</v>
      </c>
      <c r="I2692" s="11" t="s">
        <v>155</v>
      </c>
      <c r="J2692" s="11" t="s">
        <v>156</v>
      </c>
      <c r="K2692" s="11" t="str">
        <f>IFERROR(INDEX('EDC Component Dictionary'!$C$5:$C$37,MATCH('Rates Database'!J2692,'EDC Component Dictionary'!$B$5:$B$37,0)), "Energy Supply")</f>
        <v>Other</v>
      </c>
      <c r="L2692" s="12">
        <v>2.5000000000000001E-3</v>
      </c>
      <c r="M2692" s="12"/>
    </row>
    <row r="2693" spans="1:13" x14ac:dyDescent="0.3">
      <c r="A2693" s="18">
        <v>2691</v>
      </c>
      <c r="B2693" s="18">
        <f t="shared" si="84"/>
        <v>2020</v>
      </c>
      <c r="C2693" s="17">
        <v>43922</v>
      </c>
      <c r="D2693" s="18" t="s">
        <v>130</v>
      </c>
      <c r="E2693" s="18" t="s">
        <v>36</v>
      </c>
      <c r="F2693" s="18" t="str">
        <f t="shared" si="85"/>
        <v>Unitil-Energy Efficiency System Benefits Charge (EESBC)-43922</v>
      </c>
      <c r="G2693" s="11" t="s">
        <v>131</v>
      </c>
      <c r="H2693" s="11" t="s">
        <v>49</v>
      </c>
      <c r="I2693" s="11" t="s">
        <v>155</v>
      </c>
      <c r="J2693" s="11" t="s">
        <v>156</v>
      </c>
      <c r="K2693" s="11" t="str">
        <f>IFERROR(INDEX('EDC Component Dictionary'!$C$5:$C$37,MATCH('Rates Database'!J2693,'EDC Component Dictionary'!$B$5:$B$37,0)), "Energy Supply")</f>
        <v>Other</v>
      </c>
      <c r="L2693" s="12">
        <v>2.5000000000000001E-3</v>
      </c>
      <c r="M2693" s="12"/>
    </row>
    <row r="2694" spans="1:13" x14ac:dyDescent="0.3">
      <c r="A2694" s="18">
        <v>2692</v>
      </c>
      <c r="B2694" s="18">
        <f t="shared" si="84"/>
        <v>2020</v>
      </c>
      <c r="C2694" s="17">
        <v>43891</v>
      </c>
      <c r="D2694" s="18" t="s">
        <v>130</v>
      </c>
      <c r="E2694" s="18" t="s">
        <v>36</v>
      </c>
      <c r="F2694" s="18" t="str">
        <f t="shared" si="85"/>
        <v>Unitil-Energy Efficiency System Benefits Charge (EESBC)-43891</v>
      </c>
      <c r="G2694" s="11" t="s">
        <v>131</v>
      </c>
      <c r="H2694" s="11" t="s">
        <v>49</v>
      </c>
      <c r="I2694" s="11" t="s">
        <v>155</v>
      </c>
      <c r="J2694" s="11" t="s">
        <v>156</v>
      </c>
      <c r="K2694" s="11" t="str">
        <f>IFERROR(INDEX('EDC Component Dictionary'!$C$5:$C$37,MATCH('Rates Database'!J2694,'EDC Component Dictionary'!$B$5:$B$37,0)), "Energy Supply")</f>
        <v>Other</v>
      </c>
      <c r="L2694" s="12">
        <v>2.5000000000000001E-3</v>
      </c>
      <c r="M2694" s="12"/>
    </row>
    <row r="2695" spans="1:13" x14ac:dyDescent="0.3">
      <c r="A2695" s="18">
        <v>2693</v>
      </c>
      <c r="B2695" s="18">
        <f t="shared" si="84"/>
        <v>2020</v>
      </c>
      <c r="C2695" s="17">
        <v>43862</v>
      </c>
      <c r="D2695" s="18" t="s">
        <v>130</v>
      </c>
      <c r="E2695" s="18" t="s">
        <v>36</v>
      </c>
      <c r="F2695" s="18" t="str">
        <f t="shared" si="85"/>
        <v>Unitil-Energy Efficiency System Benefits Charge (EESBC)-43862</v>
      </c>
      <c r="G2695" s="11" t="s">
        <v>131</v>
      </c>
      <c r="H2695" s="11" t="s">
        <v>49</v>
      </c>
      <c r="I2695" s="11" t="s">
        <v>155</v>
      </c>
      <c r="J2695" s="11" t="s">
        <v>156</v>
      </c>
      <c r="K2695" s="11" t="str">
        <f>IFERROR(INDEX('EDC Component Dictionary'!$C$5:$C$37,MATCH('Rates Database'!J2695,'EDC Component Dictionary'!$B$5:$B$37,0)), "Energy Supply")</f>
        <v>Other</v>
      </c>
      <c r="L2695" s="12">
        <v>2.5000000000000001E-3</v>
      </c>
      <c r="M2695" s="12"/>
    </row>
    <row r="2696" spans="1:13" x14ac:dyDescent="0.3">
      <c r="A2696" s="18">
        <v>2694</v>
      </c>
      <c r="B2696" s="18">
        <f t="shared" si="84"/>
        <v>2020</v>
      </c>
      <c r="C2696" s="17">
        <v>43831</v>
      </c>
      <c r="D2696" s="18" t="s">
        <v>130</v>
      </c>
      <c r="E2696" s="18" t="s">
        <v>36</v>
      </c>
      <c r="F2696" s="18" t="str">
        <f t="shared" si="85"/>
        <v>Unitil-Energy Efficiency System Benefits Charge (EESBC)-43831</v>
      </c>
      <c r="G2696" s="11" t="s">
        <v>131</v>
      </c>
      <c r="H2696" s="11" t="s">
        <v>49</v>
      </c>
      <c r="I2696" s="11" t="s">
        <v>155</v>
      </c>
      <c r="J2696" s="11" t="s">
        <v>156</v>
      </c>
      <c r="K2696" s="11" t="str">
        <f>IFERROR(INDEX('EDC Component Dictionary'!$C$5:$C$37,MATCH('Rates Database'!J2696,'EDC Component Dictionary'!$B$5:$B$37,0)), "Energy Supply")</f>
        <v>Other</v>
      </c>
      <c r="L2696" s="12">
        <v>2.5000000000000001E-3</v>
      </c>
      <c r="M2696" s="12"/>
    </row>
    <row r="2697" spans="1:13" x14ac:dyDescent="0.3">
      <c r="A2697" s="18">
        <v>2695</v>
      </c>
      <c r="B2697" s="18">
        <f t="shared" si="84"/>
        <v>2019</v>
      </c>
      <c r="C2697" s="17">
        <v>43800</v>
      </c>
      <c r="D2697" s="18" t="s">
        <v>130</v>
      </c>
      <c r="E2697" s="18" t="s">
        <v>36</v>
      </c>
      <c r="F2697" s="18" t="str">
        <f t="shared" si="85"/>
        <v>Unitil-Energy Efficiency System Benefits Charge (EESBC)-43800</v>
      </c>
      <c r="G2697" s="11" t="s">
        <v>131</v>
      </c>
      <c r="H2697" s="11" t="s">
        <v>49</v>
      </c>
      <c r="I2697" s="11" t="s">
        <v>155</v>
      </c>
      <c r="J2697" s="11" t="s">
        <v>156</v>
      </c>
      <c r="K2697" s="11" t="str">
        <f>IFERROR(INDEX('EDC Component Dictionary'!$C$5:$C$37,MATCH('Rates Database'!J2697,'EDC Component Dictionary'!$B$5:$B$37,0)), "Energy Supply")</f>
        <v>Other</v>
      </c>
      <c r="L2697" s="12">
        <v>2.5000000000000001E-3</v>
      </c>
      <c r="M2697" s="12"/>
    </row>
    <row r="2698" spans="1:13" x14ac:dyDescent="0.3">
      <c r="A2698" s="18">
        <v>2696</v>
      </c>
      <c r="B2698" s="18">
        <f t="shared" si="84"/>
        <v>2019</v>
      </c>
      <c r="C2698" s="17">
        <v>43770</v>
      </c>
      <c r="D2698" s="18" t="s">
        <v>130</v>
      </c>
      <c r="E2698" s="18" t="s">
        <v>36</v>
      </c>
      <c r="F2698" s="18" t="str">
        <f t="shared" si="85"/>
        <v>Unitil-Energy Efficiency System Benefits Charge (EESBC)-43770</v>
      </c>
      <c r="G2698" s="11" t="s">
        <v>131</v>
      </c>
      <c r="H2698" s="11" t="s">
        <v>49</v>
      </c>
      <c r="I2698" s="11" t="s">
        <v>155</v>
      </c>
      <c r="J2698" s="11" t="s">
        <v>156</v>
      </c>
      <c r="K2698" s="11" t="str">
        <f>IFERROR(INDEX('EDC Component Dictionary'!$C$5:$C$37,MATCH('Rates Database'!J2698,'EDC Component Dictionary'!$B$5:$B$37,0)), "Energy Supply")</f>
        <v>Other</v>
      </c>
      <c r="L2698" s="12">
        <v>2.5000000000000001E-3</v>
      </c>
      <c r="M2698" s="12"/>
    </row>
    <row r="2699" spans="1:13" x14ac:dyDescent="0.3">
      <c r="A2699" s="18">
        <v>2697</v>
      </c>
      <c r="B2699" s="18">
        <f t="shared" si="84"/>
        <v>2019</v>
      </c>
      <c r="C2699" s="17">
        <v>43739</v>
      </c>
      <c r="D2699" s="18" t="s">
        <v>130</v>
      </c>
      <c r="E2699" s="18" t="s">
        <v>36</v>
      </c>
      <c r="F2699" s="18" t="str">
        <f t="shared" si="85"/>
        <v>Unitil-Energy Efficiency System Benefits Charge (EESBC)-43739</v>
      </c>
      <c r="G2699" s="11" t="s">
        <v>131</v>
      </c>
      <c r="H2699" s="11" t="s">
        <v>49</v>
      </c>
      <c r="I2699" s="11" t="s">
        <v>155</v>
      </c>
      <c r="J2699" s="11" t="s">
        <v>156</v>
      </c>
      <c r="K2699" s="11" t="str">
        <f>IFERROR(INDEX('EDC Component Dictionary'!$C$5:$C$37,MATCH('Rates Database'!J2699,'EDC Component Dictionary'!$B$5:$B$37,0)), "Energy Supply")</f>
        <v>Other</v>
      </c>
      <c r="L2699" s="12">
        <v>2.5000000000000001E-3</v>
      </c>
      <c r="M2699" s="12"/>
    </row>
    <row r="2700" spans="1:13" x14ac:dyDescent="0.3">
      <c r="A2700" s="18">
        <v>2698</v>
      </c>
      <c r="B2700" s="18">
        <f t="shared" si="84"/>
        <v>2019</v>
      </c>
      <c r="C2700" s="17">
        <v>43709</v>
      </c>
      <c r="D2700" s="18" t="s">
        <v>130</v>
      </c>
      <c r="E2700" s="18" t="s">
        <v>36</v>
      </c>
      <c r="F2700" s="18" t="str">
        <f t="shared" si="85"/>
        <v>Unitil-Energy Efficiency System Benefits Charge (EESBC)-43709</v>
      </c>
      <c r="G2700" s="11" t="s">
        <v>131</v>
      </c>
      <c r="H2700" s="11" t="s">
        <v>49</v>
      </c>
      <c r="I2700" s="11" t="s">
        <v>155</v>
      </c>
      <c r="J2700" s="11" t="s">
        <v>156</v>
      </c>
      <c r="K2700" s="11" t="str">
        <f>IFERROR(INDEX('EDC Component Dictionary'!$C$5:$C$37,MATCH('Rates Database'!J2700,'EDC Component Dictionary'!$B$5:$B$37,0)), "Energy Supply")</f>
        <v>Other</v>
      </c>
      <c r="L2700" s="12">
        <v>2.5000000000000001E-3</v>
      </c>
      <c r="M2700" s="12"/>
    </row>
    <row r="2701" spans="1:13" x14ac:dyDescent="0.3">
      <c r="A2701" s="18">
        <v>2699</v>
      </c>
      <c r="B2701" s="18">
        <f t="shared" si="84"/>
        <v>2019</v>
      </c>
      <c r="C2701" s="17">
        <v>43678</v>
      </c>
      <c r="D2701" s="18" t="s">
        <v>130</v>
      </c>
      <c r="E2701" s="18" t="s">
        <v>36</v>
      </c>
      <c r="F2701" s="18" t="str">
        <f t="shared" si="85"/>
        <v>Unitil-Energy Efficiency System Benefits Charge (EESBC)-43678</v>
      </c>
      <c r="G2701" s="11" t="s">
        <v>131</v>
      </c>
      <c r="H2701" s="11" t="s">
        <v>49</v>
      </c>
      <c r="I2701" s="11" t="s">
        <v>155</v>
      </c>
      <c r="J2701" s="11" t="s">
        <v>156</v>
      </c>
      <c r="K2701" s="11" t="str">
        <f>IFERROR(INDEX('EDC Component Dictionary'!$C$5:$C$37,MATCH('Rates Database'!J2701,'EDC Component Dictionary'!$B$5:$B$37,0)), "Energy Supply")</f>
        <v>Other</v>
      </c>
      <c r="L2701" s="12">
        <v>2.5000000000000001E-3</v>
      </c>
      <c r="M2701" s="12"/>
    </row>
    <row r="2702" spans="1:13" x14ac:dyDescent="0.3">
      <c r="A2702" s="18">
        <v>2700</v>
      </c>
      <c r="B2702" s="18">
        <f t="shared" si="84"/>
        <v>2019</v>
      </c>
      <c r="C2702" s="17">
        <v>43647</v>
      </c>
      <c r="D2702" s="18" t="s">
        <v>130</v>
      </c>
      <c r="E2702" s="18" t="s">
        <v>36</v>
      </c>
      <c r="F2702" s="18" t="str">
        <f t="shared" si="85"/>
        <v>Unitil-Energy Efficiency System Benefits Charge (EESBC)-43647</v>
      </c>
      <c r="G2702" s="11" t="s">
        <v>131</v>
      </c>
      <c r="H2702" s="11" t="s">
        <v>49</v>
      </c>
      <c r="I2702" s="11" t="s">
        <v>155</v>
      </c>
      <c r="J2702" s="11" t="s">
        <v>156</v>
      </c>
      <c r="K2702" s="11" t="str">
        <f>IFERROR(INDEX('EDC Component Dictionary'!$C$5:$C$37,MATCH('Rates Database'!J2702,'EDC Component Dictionary'!$B$5:$B$37,0)), "Energy Supply")</f>
        <v>Other</v>
      </c>
      <c r="L2702" s="12">
        <v>2.5000000000000001E-3</v>
      </c>
      <c r="M2702" s="12"/>
    </row>
    <row r="2703" spans="1:13" x14ac:dyDescent="0.3">
      <c r="A2703" s="18">
        <v>2701</v>
      </c>
      <c r="B2703" s="18">
        <f t="shared" si="84"/>
        <v>2019</v>
      </c>
      <c r="C2703" s="17">
        <v>43617</v>
      </c>
      <c r="D2703" s="18" t="s">
        <v>130</v>
      </c>
      <c r="E2703" s="18" t="s">
        <v>36</v>
      </c>
      <c r="F2703" s="18" t="str">
        <f t="shared" si="85"/>
        <v>Unitil-Energy Efficiency System Benefits Charge (EESBC)-43617</v>
      </c>
      <c r="G2703" s="11" t="s">
        <v>131</v>
      </c>
      <c r="H2703" s="11" t="s">
        <v>49</v>
      </c>
      <c r="I2703" s="11" t="s">
        <v>155</v>
      </c>
      <c r="J2703" s="11" t="s">
        <v>156</v>
      </c>
      <c r="K2703" s="11" t="str">
        <f>IFERROR(INDEX('EDC Component Dictionary'!$C$5:$C$37,MATCH('Rates Database'!J2703,'EDC Component Dictionary'!$B$5:$B$37,0)), "Energy Supply")</f>
        <v>Other</v>
      </c>
      <c r="L2703" s="12">
        <v>2.5000000000000001E-3</v>
      </c>
      <c r="M2703" s="12"/>
    </row>
    <row r="2704" spans="1:13" x14ac:dyDescent="0.3">
      <c r="A2704" s="18">
        <v>2702</v>
      </c>
      <c r="B2704" s="18">
        <f t="shared" si="84"/>
        <v>2019</v>
      </c>
      <c r="C2704" s="17">
        <v>43586</v>
      </c>
      <c r="D2704" s="18" t="s">
        <v>130</v>
      </c>
      <c r="E2704" s="18" t="s">
        <v>36</v>
      </c>
      <c r="F2704" s="18" t="str">
        <f t="shared" si="85"/>
        <v>Unitil-Energy Efficiency System Benefits Charge (EESBC)-43586</v>
      </c>
      <c r="G2704" s="11" t="s">
        <v>131</v>
      </c>
      <c r="H2704" s="11" t="s">
        <v>49</v>
      </c>
      <c r="I2704" s="11" t="s">
        <v>155</v>
      </c>
      <c r="J2704" s="11" t="s">
        <v>156</v>
      </c>
      <c r="K2704" s="11" t="str">
        <f>IFERROR(INDEX('EDC Component Dictionary'!$C$5:$C$37,MATCH('Rates Database'!J2704,'EDC Component Dictionary'!$B$5:$B$37,0)), "Energy Supply")</f>
        <v>Other</v>
      </c>
      <c r="L2704" s="12">
        <v>2.5000000000000001E-3</v>
      </c>
      <c r="M2704" s="12"/>
    </row>
    <row r="2705" spans="1:13" x14ac:dyDescent="0.3">
      <c r="A2705" s="18">
        <v>2703</v>
      </c>
      <c r="B2705" s="18">
        <f t="shared" si="84"/>
        <v>2019</v>
      </c>
      <c r="C2705" s="17">
        <v>43556</v>
      </c>
      <c r="D2705" s="18" t="s">
        <v>130</v>
      </c>
      <c r="E2705" s="18" t="s">
        <v>36</v>
      </c>
      <c r="F2705" s="18" t="str">
        <f t="shared" si="85"/>
        <v>Unitil-Energy Efficiency System Benefits Charge (EESBC)-43556</v>
      </c>
      <c r="G2705" s="11" t="s">
        <v>131</v>
      </c>
      <c r="H2705" s="11" t="s">
        <v>49</v>
      </c>
      <c r="I2705" s="11" t="s">
        <v>155</v>
      </c>
      <c r="J2705" s="11" t="s">
        <v>156</v>
      </c>
      <c r="K2705" s="11" t="str">
        <f>IFERROR(INDEX('EDC Component Dictionary'!$C$5:$C$37,MATCH('Rates Database'!J2705,'EDC Component Dictionary'!$B$5:$B$37,0)), "Energy Supply")</f>
        <v>Other</v>
      </c>
      <c r="L2705" s="12">
        <v>2.5000000000000001E-3</v>
      </c>
      <c r="M2705" s="12"/>
    </row>
    <row r="2706" spans="1:13" x14ac:dyDescent="0.3">
      <c r="A2706" s="18">
        <v>2704</v>
      </c>
      <c r="B2706" s="18">
        <f t="shared" si="84"/>
        <v>2019</v>
      </c>
      <c r="C2706" s="17">
        <v>43525</v>
      </c>
      <c r="D2706" s="18" t="s">
        <v>130</v>
      </c>
      <c r="E2706" s="18" t="s">
        <v>36</v>
      </c>
      <c r="F2706" s="18" t="str">
        <f t="shared" si="85"/>
        <v>Unitil-Energy Efficiency System Benefits Charge (EESBC)-43525</v>
      </c>
      <c r="G2706" s="11" t="s">
        <v>131</v>
      </c>
      <c r="H2706" s="11" t="s">
        <v>49</v>
      </c>
      <c r="I2706" s="11" t="s">
        <v>155</v>
      </c>
      <c r="J2706" s="11" t="s">
        <v>156</v>
      </c>
      <c r="K2706" s="11" t="str">
        <f>IFERROR(INDEX('EDC Component Dictionary'!$C$5:$C$37,MATCH('Rates Database'!J2706,'EDC Component Dictionary'!$B$5:$B$37,0)), "Energy Supply")</f>
        <v>Other</v>
      </c>
      <c r="L2706" s="12">
        <v>2.5000000000000001E-3</v>
      </c>
      <c r="M2706" s="12"/>
    </row>
    <row r="2707" spans="1:13" x14ac:dyDescent="0.3">
      <c r="A2707" s="18">
        <v>2705</v>
      </c>
      <c r="B2707" s="18">
        <f t="shared" si="84"/>
        <v>2019</v>
      </c>
      <c r="C2707" s="17">
        <v>43497</v>
      </c>
      <c r="D2707" s="18" t="s">
        <v>130</v>
      </c>
      <c r="E2707" s="18" t="s">
        <v>36</v>
      </c>
      <c r="F2707" s="18" t="str">
        <f t="shared" si="85"/>
        <v>Unitil-Energy Efficiency System Benefits Charge (EESBC)-43497</v>
      </c>
      <c r="G2707" s="11" t="s">
        <v>131</v>
      </c>
      <c r="H2707" s="11" t="s">
        <v>49</v>
      </c>
      <c r="I2707" s="11" t="s">
        <v>155</v>
      </c>
      <c r="J2707" s="11" t="s">
        <v>156</v>
      </c>
      <c r="K2707" s="11" t="str">
        <f>IFERROR(INDEX('EDC Component Dictionary'!$C$5:$C$37,MATCH('Rates Database'!J2707,'EDC Component Dictionary'!$B$5:$B$37,0)), "Energy Supply")</f>
        <v>Other</v>
      </c>
      <c r="L2707" s="12">
        <v>2.5000000000000001E-3</v>
      </c>
      <c r="M2707" s="12"/>
    </row>
    <row r="2708" spans="1:13" x14ac:dyDescent="0.3">
      <c r="A2708" s="18">
        <v>2706</v>
      </c>
      <c r="B2708" s="18">
        <f t="shared" si="84"/>
        <v>2019</v>
      </c>
      <c r="C2708" s="17">
        <v>43466</v>
      </c>
      <c r="D2708" s="18" t="s">
        <v>130</v>
      </c>
      <c r="E2708" s="18" t="s">
        <v>36</v>
      </c>
      <c r="F2708" s="18" t="str">
        <f t="shared" si="85"/>
        <v>Unitil-Energy Efficiency System Benefits Charge (EESBC)-43466</v>
      </c>
      <c r="G2708" s="11" t="s">
        <v>131</v>
      </c>
      <c r="H2708" s="11" t="s">
        <v>49</v>
      </c>
      <c r="I2708" s="11" t="s">
        <v>155</v>
      </c>
      <c r="J2708" s="11" t="s">
        <v>156</v>
      </c>
      <c r="K2708" s="11" t="str">
        <f>IFERROR(INDEX('EDC Component Dictionary'!$C$5:$C$37,MATCH('Rates Database'!J2708,'EDC Component Dictionary'!$B$5:$B$37,0)), "Energy Supply")</f>
        <v>Other</v>
      </c>
      <c r="L2708" s="12">
        <v>2.5000000000000001E-3</v>
      </c>
      <c r="M2708" s="12"/>
    </row>
    <row r="2709" spans="1:13" x14ac:dyDescent="0.3">
      <c r="A2709" s="18">
        <v>2707</v>
      </c>
      <c r="B2709" s="18">
        <f t="shared" si="84"/>
        <v>2023</v>
      </c>
      <c r="C2709" s="17">
        <v>45261</v>
      </c>
      <c r="D2709" s="18" t="s">
        <v>130</v>
      </c>
      <c r="E2709" s="18" t="s">
        <v>36</v>
      </c>
      <c r="F2709" s="18" t="str">
        <f t="shared" si="85"/>
        <v>Unitil-Distributed Solar (SMART)-45261</v>
      </c>
      <c r="G2709" s="11" t="s">
        <v>131</v>
      </c>
      <c r="H2709" s="11" t="s">
        <v>49</v>
      </c>
      <c r="I2709" s="11" t="s">
        <v>150</v>
      </c>
      <c r="J2709" s="11" t="s">
        <v>150</v>
      </c>
      <c r="K2709" s="11" t="str">
        <f>IFERROR(INDEX('EDC Component Dictionary'!$C$5:$C$37,MATCH('Rates Database'!J2709,'EDC Component Dictionary'!$B$5:$B$37,0)), "Energy Supply")</f>
        <v>Other</v>
      </c>
      <c r="L2709" s="12">
        <v>5.6699999999999997E-3</v>
      </c>
      <c r="M2709" s="12"/>
    </row>
    <row r="2710" spans="1:13" x14ac:dyDescent="0.3">
      <c r="A2710" s="18">
        <v>2708</v>
      </c>
      <c r="B2710" s="18">
        <f t="shared" si="84"/>
        <v>2023</v>
      </c>
      <c r="C2710" s="17">
        <v>45231</v>
      </c>
      <c r="D2710" s="18" t="s">
        <v>130</v>
      </c>
      <c r="E2710" s="18" t="s">
        <v>36</v>
      </c>
      <c r="F2710" s="18" t="str">
        <f t="shared" si="85"/>
        <v>Unitil-Distributed Solar (SMART)-45231</v>
      </c>
      <c r="G2710" s="11" t="s">
        <v>131</v>
      </c>
      <c r="H2710" s="11" t="s">
        <v>49</v>
      </c>
      <c r="I2710" s="11" t="s">
        <v>150</v>
      </c>
      <c r="J2710" s="11" t="s">
        <v>150</v>
      </c>
      <c r="K2710" s="11" t="str">
        <f>IFERROR(INDEX('EDC Component Dictionary'!$C$5:$C$37,MATCH('Rates Database'!J2710,'EDC Component Dictionary'!$B$5:$B$37,0)), "Energy Supply")</f>
        <v>Other</v>
      </c>
      <c r="L2710" s="12">
        <v>5.6699999999999997E-3</v>
      </c>
      <c r="M2710" s="12"/>
    </row>
    <row r="2711" spans="1:13" x14ac:dyDescent="0.3">
      <c r="A2711" s="18">
        <v>2709</v>
      </c>
      <c r="B2711" s="18">
        <f t="shared" si="84"/>
        <v>2023</v>
      </c>
      <c r="C2711" s="17">
        <v>45200</v>
      </c>
      <c r="D2711" s="18" t="s">
        <v>130</v>
      </c>
      <c r="E2711" s="18" t="s">
        <v>36</v>
      </c>
      <c r="F2711" s="18" t="str">
        <f t="shared" si="85"/>
        <v>Unitil-Distributed Solar (SMART)-45200</v>
      </c>
      <c r="G2711" s="11" t="s">
        <v>131</v>
      </c>
      <c r="H2711" s="11" t="s">
        <v>49</v>
      </c>
      <c r="I2711" s="11" t="s">
        <v>150</v>
      </c>
      <c r="J2711" s="11" t="s">
        <v>150</v>
      </c>
      <c r="K2711" s="11" t="str">
        <f>IFERROR(INDEX('EDC Component Dictionary'!$C$5:$C$37,MATCH('Rates Database'!J2711,'EDC Component Dictionary'!$B$5:$B$37,0)), "Energy Supply")</f>
        <v>Other</v>
      </c>
      <c r="L2711" s="12">
        <v>5.6699999999999997E-3</v>
      </c>
      <c r="M2711" s="12"/>
    </row>
    <row r="2712" spans="1:13" x14ac:dyDescent="0.3">
      <c r="A2712" s="18">
        <v>2710</v>
      </c>
      <c r="B2712" s="18">
        <f t="shared" si="84"/>
        <v>2023</v>
      </c>
      <c r="C2712" s="17">
        <v>45170</v>
      </c>
      <c r="D2712" s="18" t="s">
        <v>130</v>
      </c>
      <c r="E2712" s="18" t="s">
        <v>36</v>
      </c>
      <c r="F2712" s="18" t="str">
        <f t="shared" si="85"/>
        <v>Unitil-Distributed Solar (SMART)-45170</v>
      </c>
      <c r="G2712" s="11" t="s">
        <v>131</v>
      </c>
      <c r="H2712" s="11" t="s">
        <v>49</v>
      </c>
      <c r="I2712" s="11" t="s">
        <v>150</v>
      </c>
      <c r="J2712" s="11" t="s">
        <v>150</v>
      </c>
      <c r="K2712" s="11" t="str">
        <f>IFERROR(INDEX('EDC Component Dictionary'!$C$5:$C$37,MATCH('Rates Database'!J2712,'EDC Component Dictionary'!$B$5:$B$37,0)), "Energy Supply")</f>
        <v>Other</v>
      </c>
      <c r="L2712" s="12">
        <v>5.6699999999999997E-3</v>
      </c>
      <c r="M2712" s="12"/>
    </row>
    <row r="2713" spans="1:13" x14ac:dyDescent="0.3">
      <c r="A2713" s="18">
        <v>2711</v>
      </c>
      <c r="B2713" s="18">
        <f t="shared" si="84"/>
        <v>2023</v>
      </c>
      <c r="C2713" s="17">
        <v>45139</v>
      </c>
      <c r="D2713" s="18" t="s">
        <v>130</v>
      </c>
      <c r="E2713" s="18" t="s">
        <v>36</v>
      </c>
      <c r="F2713" s="18" t="str">
        <f t="shared" si="85"/>
        <v>Unitil-Distributed Solar (SMART)-45139</v>
      </c>
      <c r="G2713" s="11" t="s">
        <v>131</v>
      </c>
      <c r="H2713" s="11" t="s">
        <v>49</v>
      </c>
      <c r="I2713" s="11" t="s">
        <v>150</v>
      </c>
      <c r="J2713" s="11" t="s">
        <v>150</v>
      </c>
      <c r="K2713" s="11" t="str">
        <f>IFERROR(INDEX('EDC Component Dictionary'!$C$5:$C$37,MATCH('Rates Database'!J2713,'EDC Component Dictionary'!$B$5:$B$37,0)), "Energy Supply")</f>
        <v>Other</v>
      </c>
      <c r="L2713" s="12">
        <v>5.6699999999999997E-3</v>
      </c>
      <c r="M2713" s="12"/>
    </row>
    <row r="2714" spans="1:13" x14ac:dyDescent="0.3">
      <c r="A2714" s="18">
        <v>2712</v>
      </c>
      <c r="B2714" s="18">
        <f t="shared" si="84"/>
        <v>2023</v>
      </c>
      <c r="C2714" s="17">
        <v>45108</v>
      </c>
      <c r="D2714" s="18" t="s">
        <v>130</v>
      </c>
      <c r="E2714" s="18" t="s">
        <v>36</v>
      </c>
      <c r="F2714" s="18" t="str">
        <f t="shared" si="85"/>
        <v>Unitil-Distributed Solar (SMART)-45108</v>
      </c>
      <c r="G2714" s="11" t="s">
        <v>131</v>
      </c>
      <c r="H2714" s="11" t="s">
        <v>49</v>
      </c>
      <c r="I2714" s="11" t="s">
        <v>150</v>
      </c>
      <c r="J2714" s="11" t="s">
        <v>150</v>
      </c>
      <c r="K2714" s="11" t="str">
        <f>IFERROR(INDEX('EDC Component Dictionary'!$C$5:$C$37,MATCH('Rates Database'!J2714,'EDC Component Dictionary'!$B$5:$B$37,0)), "Energy Supply")</f>
        <v>Other</v>
      </c>
      <c r="L2714" s="12">
        <v>5.6699999999999997E-3</v>
      </c>
      <c r="M2714" s="12"/>
    </row>
    <row r="2715" spans="1:13" x14ac:dyDescent="0.3">
      <c r="A2715" s="18">
        <v>2713</v>
      </c>
      <c r="B2715" s="18">
        <f t="shared" si="84"/>
        <v>2023</v>
      </c>
      <c r="C2715" s="17">
        <v>45078</v>
      </c>
      <c r="D2715" s="18" t="s">
        <v>130</v>
      </c>
      <c r="E2715" s="18" t="s">
        <v>36</v>
      </c>
      <c r="F2715" s="18" t="str">
        <f t="shared" si="85"/>
        <v>Unitil-Distributed Solar (SMART)-45078</v>
      </c>
      <c r="G2715" s="11" t="s">
        <v>131</v>
      </c>
      <c r="H2715" s="11" t="s">
        <v>49</v>
      </c>
      <c r="I2715" s="11" t="s">
        <v>150</v>
      </c>
      <c r="J2715" s="11" t="s">
        <v>150</v>
      </c>
      <c r="K2715" s="11" t="str">
        <f>IFERROR(INDEX('EDC Component Dictionary'!$C$5:$C$37,MATCH('Rates Database'!J2715,'EDC Component Dictionary'!$B$5:$B$37,0)), "Energy Supply")</f>
        <v>Other</v>
      </c>
      <c r="L2715" s="12">
        <v>5.6699999999999997E-3</v>
      </c>
      <c r="M2715" s="12"/>
    </row>
    <row r="2716" spans="1:13" x14ac:dyDescent="0.3">
      <c r="A2716" s="18">
        <v>2714</v>
      </c>
      <c r="B2716" s="18">
        <f t="shared" si="84"/>
        <v>2023</v>
      </c>
      <c r="C2716" s="17">
        <v>45047</v>
      </c>
      <c r="D2716" s="18" t="s">
        <v>130</v>
      </c>
      <c r="E2716" s="18" t="s">
        <v>36</v>
      </c>
      <c r="F2716" s="18" t="str">
        <f t="shared" si="85"/>
        <v>Unitil-Distributed Solar (SMART)-45047</v>
      </c>
      <c r="G2716" s="11" t="s">
        <v>131</v>
      </c>
      <c r="H2716" s="11" t="s">
        <v>49</v>
      </c>
      <c r="I2716" s="11" t="s">
        <v>150</v>
      </c>
      <c r="J2716" s="11" t="s">
        <v>150</v>
      </c>
      <c r="K2716" s="11" t="str">
        <f>IFERROR(INDEX('EDC Component Dictionary'!$C$5:$C$37,MATCH('Rates Database'!J2716,'EDC Component Dictionary'!$B$5:$B$37,0)), "Energy Supply")</f>
        <v>Other</v>
      </c>
      <c r="L2716" s="12">
        <v>5.6699999999999997E-3</v>
      </c>
      <c r="M2716" s="12"/>
    </row>
    <row r="2717" spans="1:13" x14ac:dyDescent="0.3">
      <c r="A2717" s="18">
        <v>2715</v>
      </c>
      <c r="B2717" s="18">
        <f t="shared" si="84"/>
        <v>2023</v>
      </c>
      <c r="C2717" s="17">
        <v>45017</v>
      </c>
      <c r="D2717" s="18" t="s">
        <v>130</v>
      </c>
      <c r="E2717" s="18" t="s">
        <v>36</v>
      </c>
      <c r="F2717" s="18" t="str">
        <f t="shared" si="85"/>
        <v>Unitil-Distributed Solar (SMART)-45017</v>
      </c>
      <c r="G2717" s="11" t="s">
        <v>131</v>
      </c>
      <c r="H2717" s="11" t="s">
        <v>49</v>
      </c>
      <c r="I2717" s="11" t="s">
        <v>150</v>
      </c>
      <c r="J2717" s="11" t="s">
        <v>150</v>
      </c>
      <c r="K2717" s="11" t="str">
        <f>IFERROR(INDEX('EDC Component Dictionary'!$C$5:$C$37,MATCH('Rates Database'!J2717,'EDC Component Dictionary'!$B$5:$B$37,0)), "Energy Supply")</f>
        <v>Other</v>
      </c>
      <c r="L2717" s="12">
        <v>5.6699999999999997E-3</v>
      </c>
      <c r="M2717" s="12"/>
    </row>
    <row r="2718" spans="1:13" x14ac:dyDescent="0.3">
      <c r="A2718" s="18">
        <v>2716</v>
      </c>
      <c r="B2718" s="18">
        <f t="shared" si="84"/>
        <v>2023</v>
      </c>
      <c r="C2718" s="17">
        <v>44986</v>
      </c>
      <c r="D2718" s="18" t="s">
        <v>130</v>
      </c>
      <c r="E2718" s="18" t="s">
        <v>36</v>
      </c>
      <c r="F2718" s="18" t="str">
        <f t="shared" si="85"/>
        <v>Unitil-Distributed Solar (SMART)-44986</v>
      </c>
      <c r="G2718" s="11" t="s">
        <v>131</v>
      </c>
      <c r="H2718" s="11" t="s">
        <v>49</v>
      </c>
      <c r="I2718" s="11" t="s">
        <v>150</v>
      </c>
      <c r="J2718" s="11" t="s">
        <v>150</v>
      </c>
      <c r="K2718" s="11" t="str">
        <f>IFERROR(INDEX('EDC Component Dictionary'!$C$5:$C$37,MATCH('Rates Database'!J2718,'EDC Component Dictionary'!$B$5:$B$37,0)), "Energy Supply")</f>
        <v>Other</v>
      </c>
      <c r="L2718" s="12">
        <v>5.6699999999999997E-3</v>
      </c>
      <c r="M2718" s="12"/>
    </row>
    <row r="2719" spans="1:13" x14ac:dyDescent="0.3">
      <c r="A2719" s="18">
        <v>2717</v>
      </c>
      <c r="B2719" s="18">
        <f t="shared" si="84"/>
        <v>2023</v>
      </c>
      <c r="C2719" s="17">
        <v>44958</v>
      </c>
      <c r="D2719" s="18" t="s">
        <v>130</v>
      </c>
      <c r="E2719" s="18" t="s">
        <v>36</v>
      </c>
      <c r="F2719" s="18" t="str">
        <f t="shared" si="85"/>
        <v>Unitil-Distributed Solar (SMART)-44958</v>
      </c>
      <c r="G2719" s="11" t="s">
        <v>131</v>
      </c>
      <c r="H2719" s="11" t="s">
        <v>49</v>
      </c>
      <c r="I2719" s="11" t="s">
        <v>150</v>
      </c>
      <c r="J2719" s="11" t="s">
        <v>150</v>
      </c>
      <c r="K2719" s="11" t="str">
        <f>IFERROR(INDEX('EDC Component Dictionary'!$C$5:$C$37,MATCH('Rates Database'!J2719,'EDC Component Dictionary'!$B$5:$B$37,0)), "Energy Supply")</f>
        <v>Other</v>
      </c>
      <c r="L2719" s="12">
        <v>5.6699999999999997E-3</v>
      </c>
      <c r="M2719" s="12"/>
    </row>
    <row r="2720" spans="1:13" x14ac:dyDescent="0.3">
      <c r="A2720" s="18">
        <v>2718</v>
      </c>
      <c r="B2720" s="18">
        <f t="shared" si="84"/>
        <v>2023</v>
      </c>
      <c r="C2720" s="17">
        <v>44927</v>
      </c>
      <c r="D2720" s="18" t="s">
        <v>130</v>
      </c>
      <c r="E2720" s="18" t="s">
        <v>36</v>
      </c>
      <c r="F2720" s="18" t="str">
        <f t="shared" si="85"/>
        <v>Unitil-Distributed Solar (SMART)-44927</v>
      </c>
      <c r="G2720" s="11" t="s">
        <v>131</v>
      </c>
      <c r="H2720" s="11" t="s">
        <v>49</v>
      </c>
      <c r="I2720" s="11" t="s">
        <v>150</v>
      </c>
      <c r="J2720" s="11" t="s">
        <v>150</v>
      </c>
      <c r="K2720" s="11" t="str">
        <f>IFERROR(INDEX('EDC Component Dictionary'!$C$5:$C$37,MATCH('Rates Database'!J2720,'EDC Component Dictionary'!$B$5:$B$37,0)), "Energy Supply")</f>
        <v>Other</v>
      </c>
      <c r="L2720" s="12">
        <v>5.6699999999999997E-3</v>
      </c>
      <c r="M2720" s="12"/>
    </row>
    <row r="2721" spans="1:13" x14ac:dyDescent="0.3">
      <c r="A2721" s="18">
        <v>2719</v>
      </c>
      <c r="B2721" s="18">
        <f t="shared" si="84"/>
        <v>2022</v>
      </c>
      <c r="C2721" s="17">
        <v>44896</v>
      </c>
      <c r="D2721" s="18" t="s">
        <v>130</v>
      </c>
      <c r="E2721" s="18" t="s">
        <v>36</v>
      </c>
      <c r="F2721" s="18" t="str">
        <f t="shared" si="85"/>
        <v>Unitil-Distributed Solar (SMART)-44896</v>
      </c>
      <c r="G2721" s="11" t="s">
        <v>131</v>
      </c>
      <c r="H2721" s="11" t="s">
        <v>49</v>
      </c>
      <c r="I2721" s="11" t="s">
        <v>150</v>
      </c>
      <c r="J2721" s="11" t="s">
        <v>150</v>
      </c>
      <c r="K2721" s="11" t="str">
        <f>IFERROR(INDEX('EDC Component Dictionary'!$C$5:$C$37,MATCH('Rates Database'!J2721,'EDC Component Dictionary'!$B$5:$B$37,0)), "Energy Supply")</f>
        <v>Other</v>
      </c>
      <c r="L2721" s="12">
        <v>2E-3</v>
      </c>
      <c r="M2721" s="12"/>
    </row>
    <row r="2722" spans="1:13" x14ac:dyDescent="0.3">
      <c r="A2722" s="18">
        <v>2720</v>
      </c>
      <c r="B2722" s="18">
        <f t="shared" si="84"/>
        <v>2022</v>
      </c>
      <c r="C2722" s="17">
        <v>44866</v>
      </c>
      <c r="D2722" s="18" t="s">
        <v>130</v>
      </c>
      <c r="E2722" s="18" t="s">
        <v>36</v>
      </c>
      <c r="F2722" s="18" t="str">
        <f t="shared" si="85"/>
        <v>Unitil-Distributed Solar (SMART)-44866</v>
      </c>
      <c r="G2722" s="11" t="s">
        <v>131</v>
      </c>
      <c r="H2722" s="11" t="s">
        <v>49</v>
      </c>
      <c r="I2722" s="11" t="s">
        <v>150</v>
      </c>
      <c r="J2722" s="11" t="s">
        <v>150</v>
      </c>
      <c r="K2722" s="11" t="str">
        <f>IFERROR(INDEX('EDC Component Dictionary'!$C$5:$C$37,MATCH('Rates Database'!J2722,'EDC Component Dictionary'!$B$5:$B$37,0)), "Energy Supply")</f>
        <v>Other</v>
      </c>
      <c r="L2722" s="12">
        <v>2E-3</v>
      </c>
      <c r="M2722" s="12"/>
    </row>
    <row r="2723" spans="1:13" x14ac:dyDescent="0.3">
      <c r="A2723" s="18">
        <v>2721</v>
      </c>
      <c r="B2723" s="18">
        <f t="shared" si="84"/>
        <v>2022</v>
      </c>
      <c r="C2723" s="17">
        <v>44835</v>
      </c>
      <c r="D2723" s="18" t="s">
        <v>130</v>
      </c>
      <c r="E2723" s="18" t="s">
        <v>36</v>
      </c>
      <c r="F2723" s="18" t="str">
        <f t="shared" si="85"/>
        <v>Unitil-Distributed Solar (SMART)-44835</v>
      </c>
      <c r="G2723" s="11" t="s">
        <v>131</v>
      </c>
      <c r="H2723" s="11" t="s">
        <v>49</v>
      </c>
      <c r="I2723" s="11" t="s">
        <v>150</v>
      </c>
      <c r="J2723" s="11" t="s">
        <v>150</v>
      </c>
      <c r="K2723" s="11" t="str">
        <f>IFERROR(INDEX('EDC Component Dictionary'!$C$5:$C$37,MATCH('Rates Database'!J2723,'EDC Component Dictionary'!$B$5:$B$37,0)), "Energy Supply")</f>
        <v>Other</v>
      </c>
      <c r="L2723" s="12">
        <v>2E-3</v>
      </c>
      <c r="M2723" s="12"/>
    </row>
    <row r="2724" spans="1:13" x14ac:dyDescent="0.3">
      <c r="A2724" s="18">
        <v>2722</v>
      </c>
      <c r="B2724" s="18">
        <f t="shared" si="84"/>
        <v>2022</v>
      </c>
      <c r="C2724" s="17">
        <v>44805</v>
      </c>
      <c r="D2724" s="18" t="s">
        <v>130</v>
      </c>
      <c r="E2724" s="18" t="s">
        <v>36</v>
      </c>
      <c r="F2724" s="18" t="str">
        <f t="shared" si="85"/>
        <v>Unitil-Distributed Solar (SMART)-44805</v>
      </c>
      <c r="G2724" s="11" t="s">
        <v>131</v>
      </c>
      <c r="H2724" s="11" t="s">
        <v>49</v>
      </c>
      <c r="I2724" s="11" t="s">
        <v>150</v>
      </c>
      <c r="J2724" s="11" t="s">
        <v>150</v>
      </c>
      <c r="K2724" s="11" t="str">
        <f>IFERROR(INDEX('EDC Component Dictionary'!$C$5:$C$37,MATCH('Rates Database'!J2724,'EDC Component Dictionary'!$B$5:$B$37,0)), "Energy Supply")</f>
        <v>Other</v>
      </c>
      <c r="L2724" s="12">
        <v>2E-3</v>
      </c>
      <c r="M2724" s="12"/>
    </row>
    <row r="2725" spans="1:13" x14ac:dyDescent="0.3">
      <c r="A2725" s="18">
        <v>2723</v>
      </c>
      <c r="B2725" s="18">
        <f t="shared" si="84"/>
        <v>2022</v>
      </c>
      <c r="C2725" s="17">
        <v>44774</v>
      </c>
      <c r="D2725" s="18" t="s">
        <v>130</v>
      </c>
      <c r="E2725" s="18" t="s">
        <v>36</v>
      </c>
      <c r="F2725" s="18" t="str">
        <f t="shared" si="85"/>
        <v>Unitil-Distributed Solar (SMART)-44774</v>
      </c>
      <c r="G2725" s="11" t="s">
        <v>131</v>
      </c>
      <c r="H2725" s="11" t="s">
        <v>49</v>
      </c>
      <c r="I2725" s="11" t="s">
        <v>150</v>
      </c>
      <c r="J2725" s="11" t="s">
        <v>150</v>
      </c>
      <c r="K2725" s="11" t="str">
        <f>IFERROR(INDEX('EDC Component Dictionary'!$C$5:$C$37,MATCH('Rates Database'!J2725,'EDC Component Dictionary'!$B$5:$B$37,0)), "Energy Supply")</f>
        <v>Other</v>
      </c>
      <c r="L2725" s="12">
        <v>2E-3</v>
      </c>
      <c r="M2725" s="12"/>
    </row>
    <row r="2726" spans="1:13" x14ac:dyDescent="0.3">
      <c r="A2726" s="18">
        <v>2724</v>
      </c>
      <c r="B2726" s="18">
        <f t="shared" si="84"/>
        <v>2022</v>
      </c>
      <c r="C2726" s="17">
        <v>44743</v>
      </c>
      <c r="D2726" s="18" t="s">
        <v>130</v>
      </c>
      <c r="E2726" s="18" t="s">
        <v>36</v>
      </c>
      <c r="F2726" s="18" t="str">
        <f t="shared" si="85"/>
        <v>Unitil-Distributed Solar (SMART)-44743</v>
      </c>
      <c r="G2726" s="11" t="s">
        <v>131</v>
      </c>
      <c r="H2726" s="11" t="s">
        <v>49</v>
      </c>
      <c r="I2726" s="11" t="s">
        <v>150</v>
      </c>
      <c r="J2726" s="11" t="s">
        <v>150</v>
      </c>
      <c r="K2726" s="11" t="str">
        <f>IFERROR(INDEX('EDC Component Dictionary'!$C$5:$C$37,MATCH('Rates Database'!J2726,'EDC Component Dictionary'!$B$5:$B$37,0)), "Energy Supply")</f>
        <v>Other</v>
      </c>
      <c r="L2726" s="12">
        <v>2E-3</v>
      </c>
      <c r="M2726" s="12"/>
    </row>
    <row r="2727" spans="1:13" x14ac:dyDescent="0.3">
      <c r="A2727" s="18">
        <v>2725</v>
      </c>
      <c r="B2727" s="18">
        <f t="shared" si="84"/>
        <v>2022</v>
      </c>
      <c r="C2727" s="17">
        <v>44713</v>
      </c>
      <c r="D2727" s="18" t="s">
        <v>130</v>
      </c>
      <c r="E2727" s="18" t="s">
        <v>36</v>
      </c>
      <c r="F2727" s="18" t="str">
        <f t="shared" si="85"/>
        <v>Unitil-Distributed Solar (SMART)-44713</v>
      </c>
      <c r="G2727" s="11" t="s">
        <v>131</v>
      </c>
      <c r="H2727" s="11" t="s">
        <v>49</v>
      </c>
      <c r="I2727" s="11" t="s">
        <v>150</v>
      </c>
      <c r="J2727" s="11" t="s">
        <v>150</v>
      </c>
      <c r="K2727" s="11" t="str">
        <f>IFERROR(INDEX('EDC Component Dictionary'!$C$5:$C$37,MATCH('Rates Database'!J2727,'EDC Component Dictionary'!$B$5:$B$37,0)), "Energy Supply")</f>
        <v>Other</v>
      </c>
      <c r="L2727" s="12">
        <v>2E-3</v>
      </c>
      <c r="M2727" s="12"/>
    </row>
    <row r="2728" spans="1:13" x14ac:dyDescent="0.3">
      <c r="A2728" s="18">
        <v>2726</v>
      </c>
      <c r="B2728" s="18">
        <f t="shared" si="84"/>
        <v>2022</v>
      </c>
      <c r="C2728" s="17">
        <v>44682</v>
      </c>
      <c r="D2728" s="18" t="s">
        <v>130</v>
      </c>
      <c r="E2728" s="18" t="s">
        <v>36</v>
      </c>
      <c r="F2728" s="18" t="str">
        <f t="shared" si="85"/>
        <v>Unitil-Distributed Solar (SMART)-44682</v>
      </c>
      <c r="G2728" s="11" t="s">
        <v>131</v>
      </c>
      <c r="H2728" s="11" t="s">
        <v>49</v>
      </c>
      <c r="I2728" s="11" t="s">
        <v>150</v>
      </c>
      <c r="J2728" s="11" t="s">
        <v>150</v>
      </c>
      <c r="K2728" s="11" t="str">
        <f>IFERROR(INDEX('EDC Component Dictionary'!$C$5:$C$37,MATCH('Rates Database'!J2728,'EDC Component Dictionary'!$B$5:$B$37,0)), "Energy Supply")</f>
        <v>Other</v>
      </c>
      <c r="L2728" s="12">
        <v>2E-3</v>
      </c>
      <c r="M2728" s="12"/>
    </row>
    <row r="2729" spans="1:13" x14ac:dyDescent="0.3">
      <c r="A2729" s="18">
        <v>2727</v>
      </c>
      <c r="B2729" s="18">
        <f t="shared" si="84"/>
        <v>2022</v>
      </c>
      <c r="C2729" s="17">
        <v>44652</v>
      </c>
      <c r="D2729" s="18" t="s">
        <v>130</v>
      </c>
      <c r="E2729" s="18" t="s">
        <v>36</v>
      </c>
      <c r="F2729" s="18" t="str">
        <f t="shared" si="85"/>
        <v>Unitil-Distributed Solar (SMART)-44652</v>
      </c>
      <c r="G2729" s="11" t="s">
        <v>131</v>
      </c>
      <c r="H2729" s="11" t="s">
        <v>49</v>
      </c>
      <c r="I2729" s="11" t="s">
        <v>150</v>
      </c>
      <c r="J2729" s="11" t="s">
        <v>150</v>
      </c>
      <c r="K2729" s="11" t="str">
        <f>IFERROR(INDEX('EDC Component Dictionary'!$C$5:$C$37,MATCH('Rates Database'!J2729,'EDC Component Dictionary'!$B$5:$B$37,0)), "Energy Supply")</f>
        <v>Other</v>
      </c>
      <c r="L2729" s="12">
        <v>2E-3</v>
      </c>
      <c r="M2729" s="12"/>
    </row>
    <row r="2730" spans="1:13" x14ac:dyDescent="0.3">
      <c r="A2730" s="18">
        <v>2728</v>
      </c>
      <c r="B2730" s="18">
        <f t="shared" si="84"/>
        <v>2022</v>
      </c>
      <c r="C2730" s="17">
        <v>44621</v>
      </c>
      <c r="D2730" s="18" t="s">
        <v>130</v>
      </c>
      <c r="E2730" s="18" t="s">
        <v>36</v>
      </c>
      <c r="F2730" s="18" t="str">
        <f t="shared" si="85"/>
        <v>Unitil-Distributed Solar (SMART)-44621</v>
      </c>
      <c r="G2730" s="11" t="s">
        <v>131</v>
      </c>
      <c r="H2730" s="11" t="s">
        <v>49</v>
      </c>
      <c r="I2730" s="11" t="s">
        <v>150</v>
      </c>
      <c r="J2730" s="11" t="s">
        <v>150</v>
      </c>
      <c r="K2730" s="11" t="str">
        <f>IFERROR(INDEX('EDC Component Dictionary'!$C$5:$C$37,MATCH('Rates Database'!J2730,'EDC Component Dictionary'!$B$5:$B$37,0)), "Energy Supply")</f>
        <v>Other</v>
      </c>
      <c r="L2730" s="12">
        <v>2E-3</v>
      </c>
      <c r="M2730" s="12"/>
    </row>
    <row r="2731" spans="1:13" x14ac:dyDescent="0.3">
      <c r="A2731" s="18">
        <v>2729</v>
      </c>
      <c r="B2731" s="18">
        <f t="shared" si="84"/>
        <v>2022</v>
      </c>
      <c r="C2731" s="17">
        <v>44593</v>
      </c>
      <c r="D2731" s="18" t="s">
        <v>130</v>
      </c>
      <c r="E2731" s="18" t="s">
        <v>36</v>
      </c>
      <c r="F2731" s="18" t="str">
        <f t="shared" si="85"/>
        <v>Unitil-Distributed Solar (SMART)-44593</v>
      </c>
      <c r="G2731" s="11" t="s">
        <v>131</v>
      </c>
      <c r="H2731" s="11" t="s">
        <v>49</v>
      </c>
      <c r="I2731" s="11" t="s">
        <v>150</v>
      </c>
      <c r="J2731" s="11" t="s">
        <v>150</v>
      </c>
      <c r="K2731" s="11" t="str">
        <f>IFERROR(INDEX('EDC Component Dictionary'!$C$5:$C$37,MATCH('Rates Database'!J2731,'EDC Component Dictionary'!$B$5:$B$37,0)), "Energy Supply")</f>
        <v>Other</v>
      </c>
      <c r="L2731" s="12">
        <v>2E-3</v>
      </c>
      <c r="M2731" s="12"/>
    </row>
    <row r="2732" spans="1:13" x14ac:dyDescent="0.3">
      <c r="A2732" s="18">
        <v>2730</v>
      </c>
      <c r="B2732" s="18">
        <f t="shared" si="84"/>
        <v>2022</v>
      </c>
      <c r="C2732" s="17">
        <v>44562</v>
      </c>
      <c r="D2732" s="18" t="s">
        <v>130</v>
      </c>
      <c r="E2732" s="18" t="s">
        <v>36</v>
      </c>
      <c r="F2732" s="18" t="str">
        <f t="shared" si="85"/>
        <v>Unitil-Distributed Solar (SMART)-44562</v>
      </c>
      <c r="G2732" s="11" t="s">
        <v>131</v>
      </c>
      <c r="H2732" s="11" t="s">
        <v>49</v>
      </c>
      <c r="I2732" s="11" t="s">
        <v>150</v>
      </c>
      <c r="J2732" s="11" t="s">
        <v>150</v>
      </c>
      <c r="K2732" s="11" t="str">
        <f>IFERROR(INDEX('EDC Component Dictionary'!$C$5:$C$37,MATCH('Rates Database'!J2732,'EDC Component Dictionary'!$B$5:$B$37,0)), "Energy Supply")</f>
        <v>Other</v>
      </c>
      <c r="L2732" s="12">
        <v>2E-3</v>
      </c>
      <c r="M2732" s="12"/>
    </row>
    <row r="2733" spans="1:13" x14ac:dyDescent="0.3">
      <c r="A2733" s="18">
        <v>2731</v>
      </c>
      <c r="B2733" s="18">
        <f t="shared" si="84"/>
        <v>2021</v>
      </c>
      <c r="C2733" s="17">
        <v>44531</v>
      </c>
      <c r="D2733" s="18" t="s">
        <v>130</v>
      </c>
      <c r="E2733" s="18" t="s">
        <v>36</v>
      </c>
      <c r="F2733" s="18" t="str">
        <f t="shared" si="85"/>
        <v>Unitil-Distributed Solar (SMART)-44531</v>
      </c>
      <c r="G2733" s="11" t="s">
        <v>131</v>
      </c>
      <c r="H2733" s="11" t="s">
        <v>49</v>
      </c>
      <c r="I2733" s="11" t="s">
        <v>150</v>
      </c>
      <c r="J2733" s="11" t="s">
        <v>150</v>
      </c>
      <c r="K2733" s="11" t="str">
        <f>IFERROR(INDEX('EDC Component Dictionary'!$C$5:$C$37,MATCH('Rates Database'!J2733,'EDC Component Dictionary'!$B$5:$B$37,0)), "Energy Supply")</f>
        <v>Other</v>
      </c>
      <c r="L2733" s="12">
        <v>3.3899999999999998E-3</v>
      </c>
      <c r="M2733" s="12"/>
    </row>
    <row r="2734" spans="1:13" x14ac:dyDescent="0.3">
      <c r="A2734" s="18">
        <v>2732</v>
      </c>
      <c r="B2734" s="18">
        <f t="shared" si="84"/>
        <v>2021</v>
      </c>
      <c r="C2734" s="17">
        <v>44501</v>
      </c>
      <c r="D2734" s="18" t="s">
        <v>130</v>
      </c>
      <c r="E2734" s="18" t="s">
        <v>36</v>
      </c>
      <c r="F2734" s="18" t="str">
        <f t="shared" si="85"/>
        <v>Unitil-Distributed Solar (SMART)-44501</v>
      </c>
      <c r="G2734" s="11" t="s">
        <v>131</v>
      </c>
      <c r="H2734" s="11" t="s">
        <v>49</v>
      </c>
      <c r="I2734" s="11" t="s">
        <v>150</v>
      </c>
      <c r="J2734" s="11" t="s">
        <v>150</v>
      </c>
      <c r="K2734" s="11" t="str">
        <f>IFERROR(INDEX('EDC Component Dictionary'!$C$5:$C$37,MATCH('Rates Database'!J2734,'EDC Component Dictionary'!$B$5:$B$37,0)), "Energy Supply")</f>
        <v>Other</v>
      </c>
      <c r="L2734" s="12">
        <v>3.3899999999999998E-3</v>
      </c>
      <c r="M2734" s="12"/>
    </row>
    <row r="2735" spans="1:13" x14ac:dyDescent="0.3">
      <c r="A2735" s="18">
        <v>2733</v>
      </c>
      <c r="B2735" s="18">
        <f t="shared" si="84"/>
        <v>2021</v>
      </c>
      <c r="C2735" s="17">
        <v>44470</v>
      </c>
      <c r="D2735" s="18" t="s">
        <v>130</v>
      </c>
      <c r="E2735" s="18" t="s">
        <v>36</v>
      </c>
      <c r="F2735" s="18" t="str">
        <f t="shared" si="85"/>
        <v>Unitil-Distributed Solar (SMART)-44470</v>
      </c>
      <c r="G2735" s="11" t="s">
        <v>131</v>
      </c>
      <c r="H2735" s="11" t="s">
        <v>49</v>
      </c>
      <c r="I2735" s="11" t="s">
        <v>150</v>
      </c>
      <c r="J2735" s="11" t="s">
        <v>150</v>
      </c>
      <c r="K2735" s="11" t="str">
        <f>IFERROR(INDEX('EDC Component Dictionary'!$C$5:$C$37,MATCH('Rates Database'!J2735,'EDC Component Dictionary'!$B$5:$B$37,0)), "Energy Supply")</f>
        <v>Other</v>
      </c>
      <c r="L2735" s="12">
        <v>3.3899999999999998E-3</v>
      </c>
      <c r="M2735" s="12"/>
    </row>
    <row r="2736" spans="1:13" x14ac:dyDescent="0.3">
      <c r="A2736" s="18">
        <v>2734</v>
      </c>
      <c r="B2736" s="18">
        <f t="shared" si="84"/>
        <v>2021</v>
      </c>
      <c r="C2736" s="17">
        <v>44440</v>
      </c>
      <c r="D2736" s="18" t="s">
        <v>130</v>
      </c>
      <c r="E2736" s="18" t="s">
        <v>36</v>
      </c>
      <c r="F2736" s="18" t="str">
        <f t="shared" si="85"/>
        <v>Unitil-Distributed Solar (SMART)-44440</v>
      </c>
      <c r="G2736" s="11" t="s">
        <v>131</v>
      </c>
      <c r="H2736" s="11" t="s">
        <v>49</v>
      </c>
      <c r="I2736" s="11" t="s">
        <v>150</v>
      </c>
      <c r="J2736" s="11" t="s">
        <v>150</v>
      </c>
      <c r="K2736" s="11" t="str">
        <f>IFERROR(INDEX('EDC Component Dictionary'!$C$5:$C$37,MATCH('Rates Database'!J2736,'EDC Component Dictionary'!$B$5:$B$37,0)), "Energy Supply")</f>
        <v>Other</v>
      </c>
      <c r="L2736" s="12">
        <v>3.3899999999999998E-3</v>
      </c>
      <c r="M2736" s="12"/>
    </row>
    <row r="2737" spans="1:13" x14ac:dyDescent="0.3">
      <c r="A2737" s="18">
        <v>2735</v>
      </c>
      <c r="B2737" s="18">
        <f t="shared" si="84"/>
        <v>2021</v>
      </c>
      <c r="C2737" s="17">
        <v>44409</v>
      </c>
      <c r="D2737" s="18" t="s">
        <v>130</v>
      </c>
      <c r="E2737" s="18" t="s">
        <v>36</v>
      </c>
      <c r="F2737" s="18" t="str">
        <f t="shared" si="85"/>
        <v>Unitil-Distributed Solar (SMART)-44409</v>
      </c>
      <c r="G2737" s="11" t="s">
        <v>131</v>
      </c>
      <c r="H2737" s="11" t="s">
        <v>49</v>
      </c>
      <c r="I2737" s="11" t="s">
        <v>150</v>
      </c>
      <c r="J2737" s="11" t="s">
        <v>150</v>
      </c>
      <c r="K2737" s="11" t="str">
        <f>IFERROR(INDEX('EDC Component Dictionary'!$C$5:$C$37,MATCH('Rates Database'!J2737,'EDC Component Dictionary'!$B$5:$B$37,0)), "Energy Supply")</f>
        <v>Other</v>
      </c>
      <c r="L2737" s="12">
        <v>3.3899999999999998E-3</v>
      </c>
      <c r="M2737" s="12"/>
    </row>
    <row r="2738" spans="1:13" x14ac:dyDescent="0.3">
      <c r="A2738" s="18">
        <v>2736</v>
      </c>
      <c r="B2738" s="18">
        <f t="shared" si="84"/>
        <v>2021</v>
      </c>
      <c r="C2738" s="17">
        <v>44378</v>
      </c>
      <c r="D2738" s="18" t="s">
        <v>130</v>
      </c>
      <c r="E2738" s="18" t="s">
        <v>36</v>
      </c>
      <c r="F2738" s="18" t="str">
        <f t="shared" si="85"/>
        <v>Unitil-Distributed Solar (SMART)-44378</v>
      </c>
      <c r="G2738" s="11" t="s">
        <v>131</v>
      </c>
      <c r="H2738" s="11" t="s">
        <v>49</v>
      </c>
      <c r="I2738" s="11" t="s">
        <v>150</v>
      </c>
      <c r="J2738" s="11" t="s">
        <v>150</v>
      </c>
      <c r="K2738" s="11" t="str">
        <f>IFERROR(INDEX('EDC Component Dictionary'!$C$5:$C$37,MATCH('Rates Database'!J2738,'EDC Component Dictionary'!$B$5:$B$37,0)), "Energy Supply")</f>
        <v>Other</v>
      </c>
      <c r="L2738" s="12">
        <v>3.3899999999999998E-3</v>
      </c>
      <c r="M2738" s="12"/>
    </row>
    <row r="2739" spans="1:13" x14ac:dyDescent="0.3">
      <c r="A2739" s="18">
        <v>2737</v>
      </c>
      <c r="B2739" s="18">
        <f t="shared" si="84"/>
        <v>2021</v>
      </c>
      <c r="C2739" s="17">
        <v>44348</v>
      </c>
      <c r="D2739" s="18" t="s">
        <v>130</v>
      </c>
      <c r="E2739" s="18" t="s">
        <v>36</v>
      </c>
      <c r="F2739" s="18" t="str">
        <f t="shared" si="85"/>
        <v>Unitil-Distributed Solar (SMART)-44348</v>
      </c>
      <c r="G2739" s="11" t="s">
        <v>131</v>
      </c>
      <c r="H2739" s="11" t="s">
        <v>49</v>
      </c>
      <c r="I2739" s="11" t="s">
        <v>150</v>
      </c>
      <c r="J2739" s="11" t="s">
        <v>150</v>
      </c>
      <c r="K2739" s="11" t="str">
        <f>IFERROR(INDEX('EDC Component Dictionary'!$C$5:$C$37,MATCH('Rates Database'!J2739,'EDC Component Dictionary'!$B$5:$B$37,0)), "Energy Supply")</f>
        <v>Other</v>
      </c>
      <c r="L2739" s="12">
        <v>3.3899999999999998E-3</v>
      </c>
      <c r="M2739" s="12"/>
    </row>
    <row r="2740" spans="1:13" x14ac:dyDescent="0.3">
      <c r="A2740" s="18">
        <v>2738</v>
      </c>
      <c r="B2740" s="18">
        <f t="shared" si="84"/>
        <v>2021</v>
      </c>
      <c r="C2740" s="17">
        <v>44317</v>
      </c>
      <c r="D2740" s="18" t="s">
        <v>130</v>
      </c>
      <c r="E2740" s="18" t="s">
        <v>36</v>
      </c>
      <c r="F2740" s="18" t="str">
        <f t="shared" si="85"/>
        <v>Unitil-Distributed Solar (SMART)-44317</v>
      </c>
      <c r="G2740" s="11" t="s">
        <v>131</v>
      </c>
      <c r="H2740" s="11" t="s">
        <v>49</v>
      </c>
      <c r="I2740" s="11" t="s">
        <v>150</v>
      </c>
      <c r="J2740" s="11" t="s">
        <v>150</v>
      </c>
      <c r="K2740" s="11" t="str">
        <f>IFERROR(INDEX('EDC Component Dictionary'!$C$5:$C$37,MATCH('Rates Database'!J2740,'EDC Component Dictionary'!$B$5:$B$37,0)), "Energy Supply")</f>
        <v>Other</v>
      </c>
      <c r="L2740" s="12">
        <v>3.3899999999999998E-3</v>
      </c>
      <c r="M2740" s="12"/>
    </row>
    <row r="2741" spans="1:13" x14ac:dyDescent="0.3">
      <c r="A2741" s="18">
        <v>2739</v>
      </c>
      <c r="B2741" s="18">
        <f t="shared" si="84"/>
        <v>2021</v>
      </c>
      <c r="C2741" s="17">
        <v>44287</v>
      </c>
      <c r="D2741" s="18" t="s">
        <v>130</v>
      </c>
      <c r="E2741" s="18" t="s">
        <v>36</v>
      </c>
      <c r="F2741" s="18" t="str">
        <f t="shared" si="85"/>
        <v>Unitil-Distributed Solar (SMART)-44287</v>
      </c>
      <c r="G2741" s="11" t="s">
        <v>131</v>
      </c>
      <c r="H2741" s="11" t="s">
        <v>49</v>
      </c>
      <c r="I2741" s="11" t="s">
        <v>150</v>
      </c>
      <c r="J2741" s="11" t="s">
        <v>150</v>
      </c>
      <c r="K2741" s="11" t="str">
        <f>IFERROR(INDEX('EDC Component Dictionary'!$C$5:$C$37,MATCH('Rates Database'!J2741,'EDC Component Dictionary'!$B$5:$B$37,0)), "Energy Supply")</f>
        <v>Other</v>
      </c>
      <c r="L2741" s="12">
        <v>3.3899999999999998E-3</v>
      </c>
      <c r="M2741" s="12"/>
    </row>
    <row r="2742" spans="1:13" x14ac:dyDescent="0.3">
      <c r="A2742" s="18">
        <v>2740</v>
      </c>
      <c r="B2742" s="18">
        <f t="shared" si="84"/>
        <v>2021</v>
      </c>
      <c r="C2742" s="17">
        <v>44256</v>
      </c>
      <c r="D2742" s="18" t="s">
        <v>130</v>
      </c>
      <c r="E2742" s="18" t="s">
        <v>36</v>
      </c>
      <c r="F2742" s="18" t="str">
        <f t="shared" si="85"/>
        <v>Unitil-Distributed Solar (SMART)-44256</v>
      </c>
      <c r="G2742" s="11" t="s">
        <v>131</v>
      </c>
      <c r="H2742" s="11" t="s">
        <v>49</v>
      </c>
      <c r="I2742" s="11" t="s">
        <v>150</v>
      </c>
      <c r="J2742" s="11" t="s">
        <v>150</v>
      </c>
      <c r="K2742" s="11" t="str">
        <f>IFERROR(INDEX('EDC Component Dictionary'!$C$5:$C$37,MATCH('Rates Database'!J2742,'EDC Component Dictionary'!$B$5:$B$37,0)), "Energy Supply")</f>
        <v>Other</v>
      </c>
      <c r="L2742" s="12">
        <v>3.3899999999999998E-3</v>
      </c>
      <c r="M2742" s="12"/>
    </row>
    <row r="2743" spans="1:13" x14ac:dyDescent="0.3">
      <c r="A2743" s="18">
        <v>2741</v>
      </c>
      <c r="B2743" s="18">
        <f t="shared" si="84"/>
        <v>2021</v>
      </c>
      <c r="C2743" s="17">
        <v>44228</v>
      </c>
      <c r="D2743" s="18" t="s">
        <v>130</v>
      </c>
      <c r="E2743" s="18" t="s">
        <v>36</v>
      </c>
      <c r="F2743" s="18" t="str">
        <f t="shared" si="85"/>
        <v>Unitil-Distributed Solar (SMART)-44228</v>
      </c>
      <c r="G2743" s="11" t="s">
        <v>131</v>
      </c>
      <c r="H2743" s="11" t="s">
        <v>49</v>
      </c>
      <c r="I2743" s="11" t="s">
        <v>150</v>
      </c>
      <c r="J2743" s="11" t="s">
        <v>150</v>
      </c>
      <c r="K2743" s="11" t="str">
        <f>IFERROR(INDEX('EDC Component Dictionary'!$C$5:$C$37,MATCH('Rates Database'!J2743,'EDC Component Dictionary'!$B$5:$B$37,0)), "Energy Supply")</f>
        <v>Other</v>
      </c>
      <c r="L2743" s="12">
        <v>3.3899999999999998E-3</v>
      </c>
      <c r="M2743" s="12"/>
    </row>
    <row r="2744" spans="1:13" x14ac:dyDescent="0.3">
      <c r="A2744" s="18">
        <v>2742</v>
      </c>
      <c r="B2744" s="18">
        <f t="shared" si="84"/>
        <v>2021</v>
      </c>
      <c r="C2744" s="17">
        <v>44197</v>
      </c>
      <c r="D2744" s="18" t="s">
        <v>130</v>
      </c>
      <c r="E2744" s="18" t="s">
        <v>36</v>
      </c>
      <c r="F2744" s="18" t="str">
        <f t="shared" si="85"/>
        <v>Unitil-Distributed Solar (SMART)-44197</v>
      </c>
      <c r="G2744" s="11" t="s">
        <v>131</v>
      </c>
      <c r="H2744" s="11" t="s">
        <v>49</v>
      </c>
      <c r="I2744" s="11" t="s">
        <v>150</v>
      </c>
      <c r="J2744" s="11" t="s">
        <v>150</v>
      </c>
      <c r="K2744" s="11" t="str">
        <f>IFERROR(INDEX('EDC Component Dictionary'!$C$5:$C$37,MATCH('Rates Database'!J2744,'EDC Component Dictionary'!$B$5:$B$37,0)), "Energy Supply")</f>
        <v>Other</v>
      </c>
      <c r="L2744" s="12">
        <v>3.3899999999999998E-3</v>
      </c>
      <c r="M2744" s="12"/>
    </row>
    <row r="2745" spans="1:13" x14ac:dyDescent="0.3">
      <c r="A2745" s="18">
        <v>2743</v>
      </c>
      <c r="B2745" s="18">
        <f t="shared" si="84"/>
        <v>2020</v>
      </c>
      <c r="C2745" s="17">
        <v>44166</v>
      </c>
      <c r="D2745" s="18" t="s">
        <v>130</v>
      </c>
      <c r="E2745" s="18" t="s">
        <v>36</v>
      </c>
      <c r="F2745" s="18" t="str">
        <f t="shared" si="85"/>
        <v>Unitil-Distributed Solar (SMART)-44166</v>
      </c>
      <c r="G2745" s="11" t="s">
        <v>131</v>
      </c>
      <c r="H2745" s="11" t="s">
        <v>49</v>
      </c>
      <c r="I2745" s="11" t="s">
        <v>150</v>
      </c>
      <c r="J2745" s="11" t="s">
        <v>150</v>
      </c>
      <c r="K2745" s="11" t="str">
        <f>IFERROR(INDEX('EDC Component Dictionary'!$C$5:$C$37,MATCH('Rates Database'!J2745,'EDC Component Dictionary'!$B$5:$B$37,0)), "Energy Supply")</f>
        <v>Other</v>
      </c>
      <c r="L2745" s="12">
        <v>-6.0000000000000002E-5</v>
      </c>
      <c r="M2745" s="12"/>
    </row>
    <row r="2746" spans="1:13" x14ac:dyDescent="0.3">
      <c r="A2746" s="18">
        <v>2744</v>
      </c>
      <c r="B2746" s="18">
        <f t="shared" si="84"/>
        <v>2020</v>
      </c>
      <c r="C2746" s="17">
        <v>44136</v>
      </c>
      <c r="D2746" s="18" t="s">
        <v>130</v>
      </c>
      <c r="E2746" s="18" t="s">
        <v>36</v>
      </c>
      <c r="F2746" s="18" t="str">
        <f t="shared" si="85"/>
        <v>Unitil-Distributed Solar (SMART)-44136</v>
      </c>
      <c r="G2746" s="11" t="s">
        <v>131</v>
      </c>
      <c r="H2746" s="11" t="s">
        <v>49</v>
      </c>
      <c r="I2746" s="11" t="s">
        <v>150</v>
      </c>
      <c r="J2746" s="11" t="s">
        <v>150</v>
      </c>
      <c r="K2746" s="11" t="str">
        <f>IFERROR(INDEX('EDC Component Dictionary'!$C$5:$C$37,MATCH('Rates Database'!J2746,'EDC Component Dictionary'!$B$5:$B$37,0)), "Energy Supply")</f>
        <v>Other</v>
      </c>
      <c r="L2746" s="12">
        <v>-6.0000000000000002E-5</v>
      </c>
      <c r="M2746" s="12"/>
    </row>
    <row r="2747" spans="1:13" x14ac:dyDescent="0.3">
      <c r="A2747" s="18">
        <v>2745</v>
      </c>
      <c r="B2747" s="18">
        <f t="shared" si="84"/>
        <v>2020</v>
      </c>
      <c r="C2747" s="17">
        <v>44105</v>
      </c>
      <c r="D2747" s="18" t="s">
        <v>130</v>
      </c>
      <c r="E2747" s="18" t="s">
        <v>36</v>
      </c>
      <c r="F2747" s="18" t="str">
        <f t="shared" si="85"/>
        <v>Unitil-Distributed Solar (SMART)-44105</v>
      </c>
      <c r="G2747" s="11" t="s">
        <v>131</v>
      </c>
      <c r="H2747" s="11" t="s">
        <v>49</v>
      </c>
      <c r="I2747" s="11" t="s">
        <v>150</v>
      </c>
      <c r="J2747" s="11" t="s">
        <v>150</v>
      </c>
      <c r="K2747" s="11" t="str">
        <f>IFERROR(INDEX('EDC Component Dictionary'!$C$5:$C$37,MATCH('Rates Database'!J2747,'EDC Component Dictionary'!$B$5:$B$37,0)), "Energy Supply")</f>
        <v>Other</v>
      </c>
      <c r="L2747" s="12">
        <v>-6.0000000000000002E-5</v>
      </c>
      <c r="M2747" s="12"/>
    </row>
    <row r="2748" spans="1:13" x14ac:dyDescent="0.3">
      <c r="A2748" s="18">
        <v>2746</v>
      </c>
      <c r="B2748" s="18">
        <f t="shared" si="84"/>
        <v>2020</v>
      </c>
      <c r="C2748" s="17">
        <v>44075</v>
      </c>
      <c r="D2748" s="18" t="s">
        <v>130</v>
      </c>
      <c r="E2748" s="18" t="s">
        <v>36</v>
      </c>
      <c r="F2748" s="18" t="str">
        <f t="shared" si="85"/>
        <v>Unitil-Distributed Solar (SMART)-44075</v>
      </c>
      <c r="G2748" s="11" t="s">
        <v>131</v>
      </c>
      <c r="H2748" s="11" t="s">
        <v>49</v>
      </c>
      <c r="I2748" s="11" t="s">
        <v>150</v>
      </c>
      <c r="J2748" s="11" t="s">
        <v>150</v>
      </c>
      <c r="K2748" s="11" t="str">
        <f>IFERROR(INDEX('EDC Component Dictionary'!$C$5:$C$37,MATCH('Rates Database'!J2748,'EDC Component Dictionary'!$B$5:$B$37,0)), "Energy Supply")</f>
        <v>Other</v>
      </c>
      <c r="L2748" s="12">
        <v>-6.0000000000000002E-5</v>
      </c>
      <c r="M2748" s="12"/>
    </row>
    <row r="2749" spans="1:13" x14ac:dyDescent="0.3">
      <c r="A2749" s="18">
        <v>2747</v>
      </c>
      <c r="B2749" s="18">
        <f t="shared" si="84"/>
        <v>2020</v>
      </c>
      <c r="C2749" s="17">
        <v>44044</v>
      </c>
      <c r="D2749" s="18" t="s">
        <v>130</v>
      </c>
      <c r="E2749" s="18" t="s">
        <v>36</v>
      </c>
      <c r="F2749" s="18" t="str">
        <f t="shared" si="85"/>
        <v>Unitil-Distributed Solar (SMART)-44044</v>
      </c>
      <c r="G2749" s="11" t="s">
        <v>131</v>
      </c>
      <c r="H2749" s="11" t="s">
        <v>49</v>
      </c>
      <c r="I2749" s="11" t="s">
        <v>150</v>
      </c>
      <c r="J2749" s="11" t="s">
        <v>150</v>
      </c>
      <c r="K2749" s="11" t="str">
        <f>IFERROR(INDEX('EDC Component Dictionary'!$C$5:$C$37,MATCH('Rates Database'!J2749,'EDC Component Dictionary'!$B$5:$B$37,0)), "Energy Supply")</f>
        <v>Other</v>
      </c>
      <c r="L2749" s="12">
        <v>-6.0000000000000002E-5</v>
      </c>
      <c r="M2749" s="12"/>
    </row>
    <row r="2750" spans="1:13" x14ac:dyDescent="0.3">
      <c r="A2750" s="18">
        <v>2748</v>
      </c>
      <c r="B2750" s="18">
        <f t="shared" si="84"/>
        <v>2020</v>
      </c>
      <c r="C2750" s="17">
        <v>44013</v>
      </c>
      <c r="D2750" s="18" t="s">
        <v>130</v>
      </c>
      <c r="E2750" s="18" t="s">
        <v>36</v>
      </c>
      <c r="F2750" s="18" t="str">
        <f t="shared" si="85"/>
        <v>Unitil-Distributed Solar (SMART)-44013</v>
      </c>
      <c r="G2750" s="11" t="s">
        <v>131</v>
      </c>
      <c r="H2750" s="11" t="s">
        <v>49</v>
      </c>
      <c r="I2750" s="11" t="s">
        <v>150</v>
      </c>
      <c r="J2750" s="11" t="s">
        <v>150</v>
      </c>
      <c r="K2750" s="11" t="str">
        <f>IFERROR(INDEX('EDC Component Dictionary'!$C$5:$C$37,MATCH('Rates Database'!J2750,'EDC Component Dictionary'!$B$5:$B$37,0)), "Energy Supply")</f>
        <v>Other</v>
      </c>
      <c r="L2750" s="12">
        <v>-6.0000000000000002E-5</v>
      </c>
      <c r="M2750" s="12"/>
    </row>
    <row r="2751" spans="1:13" x14ac:dyDescent="0.3">
      <c r="A2751" s="18">
        <v>2749</v>
      </c>
      <c r="B2751" s="18">
        <f t="shared" si="84"/>
        <v>2020</v>
      </c>
      <c r="C2751" s="17">
        <v>43983</v>
      </c>
      <c r="D2751" s="18" t="s">
        <v>130</v>
      </c>
      <c r="E2751" s="18" t="s">
        <v>36</v>
      </c>
      <c r="F2751" s="18" t="str">
        <f t="shared" si="85"/>
        <v>Unitil-Distributed Solar (SMART)-43983</v>
      </c>
      <c r="G2751" s="11" t="s">
        <v>131</v>
      </c>
      <c r="H2751" s="11" t="s">
        <v>49</v>
      </c>
      <c r="I2751" s="11" t="s">
        <v>150</v>
      </c>
      <c r="J2751" s="11" t="s">
        <v>150</v>
      </c>
      <c r="K2751" s="11" t="str">
        <f>IFERROR(INDEX('EDC Component Dictionary'!$C$5:$C$37,MATCH('Rates Database'!J2751,'EDC Component Dictionary'!$B$5:$B$37,0)), "Energy Supply")</f>
        <v>Other</v>
      </c>
      <c r="L2751" s="12">
        <v>-6.0000000000000002E-5</v>
      </c>
      <c r="M2751" s="12"/>
    </row>
    <row r="2752" spans="1:13" x14ac:dyDescent="0.3">
      <c r="A2752" s="18">
        <v>2750</v>
      </c>
      <c r="B2752" s="18">
        <f t="shared" si="84"/>
        <v>2020</v>
      </c>
      <c r="C2752" s="17">
        <v>43952</v>
      </c>
      <c r="D2752" s="18" t="s">
        <v>130</v>
      </c>
      <c r="E2752" s="18" t="s">
        <v>36</v>
      </c>
      <c r="F2752" s="18" t="str">
        <f t="shared" si="85"/>
        <v>Unitil-Distributed Solar (SMART)-43952</v>
      </c>
      <c r="G2752" s="11" t="s">
        <v>131</v>
      </c>
      <c r="H2752" s="11" t="s">
        <v>49</v>
      </c>
      <c r="I2752" s="11" t="s">
        <v>150</v>
      </c>
      <c r="J2752" s="11" t="s">
        <v>150</v>
      </c>
      <c r="K2752" s="11" t="str">
        <f>IFERROR(INDEX('EDC Component Dictionary'!$C$5:$C$37,MATCH('Rates Database'!J2752,'EDC Component Dictionary'!$B$5:$B$37,0)), "Energy Supply")</f>
        <v>Other</v>
      </c>
      <c r="L2752" s="12">
        <v>-6.0000000000000002E-5</v>
      </c>
      <c r="M2752" s="12"/>
    </row>
    <row r="2753" spans="1:13" x14ac:dyDescent="0.3">
      <c r="A2753" s="18">
        <v>2751</v>
      </c>
      <c r="B2753" s="18">
        <f t="shared" si="84"/>
        <v>2020</v>
      </c>
      <c r="C2753" s="17">
        <v>43922</v>
      </c>
      <c r="D2753" s="18" t="s">
        <v>130</v>
      </c>
      <c r="E2753" s="18" t="s">
        <v>36</v>
      </c>
      <c r="F2753" s="18" t="str">
        <f t="shared" si="85"/>
        <v>Unitil-Distributed Solar (SMART)-43922</v>
      </c>
      <c r="G2753" s="11" t="s">
        <v>131</v>
      </c>
      <c r="H2753" s="11" t="s">
        <v>49</v>
      </c>
      <c r="I2753" s="11" t="s">
        <v>150</v>
      </c>
      <c r="J2753" s="11" t="s">
        <v>150</v>
      </c>
      <c r="K2753" s="11" t="str">
        <f>IFERROR(INDEX('EDC Component Dictionary'!$C$5:$C$37,MATCH('Rates Database'!J2753,'EDC Component Dictionary'!$B$5:$B$37,0)), "Energy Supply")</f>
        <v>Other</v>
      </c>
      <c r="L2753" s="12">
        <v>-6.0000000000000002E-5</v>
      </c>
      <c r="M2753" s="12"/>
    </row>
    <row r="2754" spans="1:13" x14ac:dyDescent="0.3">
      <c r="A2754" s="18">
        <v>2752</v>
      </c>
      <c r="B2754" s="18">
        <f t="shared" si="84"/>
        <v>2020</v>
      </c>
      <c r="C2754" s="17">
        <v>43891</v>
      </c>
      <c r="D2754" s="18" t="s">
        <v>130</v>
      </c>
      <c r="E2754" s="18" t="s">
        <v>36</v>
      </c>
      <c r="F2754" s="18" t="str">
        <f t="shared" si="85"/>
        <v>Unitil-Distributed Solar (SMART)-43891</v>
      </c>
      <c r="G2754" s="11" t="s">
        <v>131</v>
      </c>
      <c r="H2754" s="11" t="s">
        <v>49</v>
      </c>
      <c r="I2754" s="11" t="s">
        <v>150</v>
      </c>
      <c r="J2754" s="11" t="s">
        <v>150</v>
      </c>
      <c r="K2754" s="11" t="str">
        <f>IFERROR(INDEX('EDC Component Dictionary'!$C$5:$C$37,MATCH('Rates Database'!J2754,'EDC Component Dictionary'!$B$5:$B$37,0)), "Energy Supply")</f>
        <v>Other</v>
      </c>
      <c r="L2754" s="12">
        <v>-6.0000000000000002E-5</v>
      </c>
      <c r="M2754" s="12"/>
    </row>
    <row r="2755" spans="1:13" x14ac:dyDescent="0.3">
      <c r="A2755" s="18">
        <v>2753</v>
      </c>
      <c r="B2755" s="18">
        <f t="shared" ref="B2755:B2818" si="86">YEAR(C2755)</f>
        <v>2020</v>
      </c>
      <c r="C2755" s="17">
        <v>43862</v>
      </c>
      <c r="D2755" s="18" t="s">
        <v>130</v>
      </c>
      <c r="E2755" s="18" t="s">
        <v>36</v>
      </c>
      <c r="F2755" s="18" t="str">
        <f t="shared" si="85"/>
        <v>Unitil-Distributed Solar (SMART)-43862</v>
      </c>
      <c r="G2755" s="11" t="s">
        <v>131</v>
      </c>
      <c r="H2755" s="11" t="s">
        <v>49</v>
      </c>
      <c r="I2755" s="11" t="s">
        <v>150</v>
      </c>
      <c r="J2755" s="11" t="s">
        <v>150</v>
      </c>
      <c r="K2755" s="11" t="str">
        <f>IFERROR(INDEX('EDC Component Dictionary'!$C$5:$C$37,MATCH('Rates Database'!J2755,'EDC Component Dictionary'!$B$5:$B$37,0)), "Energy Supply")</f>
        <v>Other</v>
      </c>
      <c r="L2755" s="12">
        <v>-6.0000000000000002E-5</v>
      </c>
      <c r="M2755" s="12"/>
    </row>
    <row r="2756" spans="1:13" x14ac:dyDescent="0.3">
      <c r="A2756" s="18">
        <v>2754</v>
      </c>
      <c r="B2756" s="18">
        <f t="shared" si="86"/>
        <v>2020</v>
      </c>
      <c r="C2756" s="17">
        <v>43831</v>
      </c>
      <c r="D2756" s="18" t="s">
        <v>130</v>
      </c>
      <c r="E2756" s="18" t="s">
        <v>36</v>
      </c>
      <c r="F2756" s="18" t="str">
        <f t="shared" ref="F2756:F2819" si="87">_xlfn.CONCAT(E2756,"-",J2756,"-",C2756)</f>
        <v>Unitil-Distributed Solar (SMART)-43831</v>
      </c>
      <c r="G2756" s="11" t="s">
        <v>131</v>
      </c>
      <c r="H2756" s="11" t="s">
        <v>49</v>
      </c>
      <c r="I2756" s="11" t="s">
        <v>150</v>
      </c>
      <c r="J2756" s="11" t="s">
        <v>150</v>
      </c>
      <c r="K2756" s="11" t="str">
        <f>IFERROR(INDEX('EDC Component Dictionary'!$C$5:$C$37,MATCH('Rates Database'!J2756,'EDC Component Dictionary'!$B$5:$B$37,0)), "Energy Supply")</f>
        <v>Other</v>
      </c>
      <c r="L2756" s="12">
        <v>-6.0000000000000002E-5</v>
      </c>
      <c r="M2756" s="12"/>
    </row>
    <row r="2757" spans="1:13" x14ac:dyDescent="0.3">
      <c r="A2757" s="18">
        <v>2755</v>
      </c>
      <c r="B2757" s="18">
        <f t="shared" si="86"/>
        <v>2019</v>
      </c>
      <c r="C2757" s="17">
        <v>43800</v>
      </c>
      <c r="D2757" s="18" t="s">
        <v>130</v>
      </c>
      <c r="E2757" s="18" t="s">
        <v>36</v>
      </c>
      <c r="F2757" s="18" t="str">
        <f t="shared" si="87"/>
        <v>Unitil-Distributed Solar (SMART)-43800</v>
      </c>
      <c r="G2757" s="11" t="s">
        <v>131</v>
      </c>
      <c r="H2757" s="11" t="s">
        <v>49</v>
      </c>
      <c r="I2757" s="11" t="s">
        <v>150</v>
      </c>
      <c r="J2757" s="11" t="s">
        <v>150</v>
      </c>
      <c r="K2757" s="11" t="str">
        <f>IFERROR(INDEX('EDC Component Dictionary'!$C$5:$C$37,MATCH('Rates Database'!J2757,'EDC Component Dictionary'!$B$5:$B$37,0)), "Energy Supply")</f>
        <v>Other</v>
      </c>
      <c r="L2757" s="12">
        <v>3.5699999999999998E-3</v>
      </c>
      <c r="M2757" s="12"/>
    </row>
    <row r="2758" spans="1:13" x14ac:dyDescent="0.3">
      <c r="A2758" s="18">
        <v>2756</v>
      </c>
      <c r="B2758" s="18">
        <f t="shared" si="86"/>
        <v>2019</v>
      </c>
      <c r="C2758" s="17">
        <v>43770</v>
      </c>
      <c r="D2758" s="18" t="s">
        <v>130</v>
      </c>
      <c r="E2758" s="18" t="s">
        <v>36</v>
      </c>
      <c r="F2758" s="18" t="str">
        <f t="shared" si="87"/>
        <v>Unitil-Distributed Solar (SMART)-43770</v>
      </c>
      <c r="G2758" s="11" t="s">
        <v>131</v>
      </c>
      <c r="H2758" s="11" t="s">
        <v>49</v>
      </c>
      <c r="I2758" s="11" t="s">
        <v>150</v>
      </c>
      <c r="J2758" s="11" t="s">
        <v>150</v>
      </c>
      <c r="K2758" s="11" t="str">
        <f>IFERROR(INDEX('EDC Component Dictionary'!$C$5:$C$37,MATCH('Rates Database'!J2758,'EDC Component Dictionary'!$B$5:$B$37,0)), "Energy Supply")</f>
        <v>Other</v>
      </c>
      <c r="L2758" s="12">
        <v>3.5699999999999998E-3</v>
      </c>
      <c r="M2758" s="12"/>
    </row>
    <row r="2759" spans="1:13" x14ac:dyDescent="0.3">
      <c r="A2759" s="18">
        <v>2757</v>
      </c>
      <c r="B2759" s="18">
        <f t="shared" si="86"/>
        <v>2019</v>
      </c>
      <c r="C2759" s="17">
        <v>43739</v>
      </c>
      <c r="D2759" s="18" t="s">
        <v>130</v>
      </c>
      <c r="E2759" s="18" t="s">
        <v>36</v>
      </c>
      <c r="F2759" s="18" t="str">
        <f t="shared" si="87"/>
        <v>Unitil-Distributed Solar (SMART)-43739</v>
      </c>
      <c r="G2759" s="11" t="s">
        <v>131</v>
      </c>
      <c r="H2759" s="11" t="s">
        <v>49</v>
      </c>
      <c r="I2759" s="11" t="s">
        <v>150</v>
      </c>
      <c r="J2759" s="11" t="s">
        <v>150</v>
      </c>
      <c r="K2759" s="11" t="str">
        <f>IFERROR(INDEX('EDC Component Dictionary'!$C$5:$C$37,MATCH('Rates Database'!J2759,'EDC Component Dictionary'!$B$5:$B$37,0)), "Energy Supply")</f>
        <v>Other</v>
      </c>
      <c r="L2759" s="12">
        <v>3.5699999999999998E-3</v>
      </c>
      <c r="M2759" s="12"/>
    </row>
    <row r="2760" spans="1:13" x14ac:dyDescent="0.3">
      <c r="A2760" s="18">
        <v>2758</v>
      </c>
      <c r="B2760" s="18">
        <f t="shared" si="86"/>
        <v>2019</v>
      </c>
      <c r="C2760" s="17">
        <v>43709</v>
      </c>
      <c r="D2760" s="18" t="s">
        <v>130</v>
      </c>
      <c r="E2760" s="18" t="s">
        <v>36</v>
      </c>
      <c r="F2760" s="18" t="str">
        <f t="shared" si="87"/>
        <v>Unitil-Distributed Solar (SMART)-43709</v>
      </c>
      <c r="G2760" s="11" t="s">
        <v>131</v>
      </c>
      <c r="H2760" s="11" t="s">
        <v>49</v>
      </c>
      <c r="I2760" s="11" t="s">
        <v>150</v>
      </c>
      <c r="J2760" s="11" t="s">
        <v>150</v>
      </c>
      <c r="K2760" s="11" t="str">
        <f>IFERROR(INDEX('EDC Component Dictionary'!$C$5:$C$37,MATCH('Rates Database'!J2760,'EDC Component Dictionary'!$B$5:$B$37,0)), "Energy Supply")</f>
        <v>Other</v>
      </c>
      <c r="L2760" s="12">
        <v>3.5699999999999998E-3</v>
      </c>
      <c r="M2760" s="12"/>
    </row>
    <row r="2761" spans="1:13" x14ac:dyDescent="0.3">
      <c r="A2761" s="18">
        <v>2759</v>
      </c>
      <c r="B2761" s="18">
        <f t="shared" si="86"/>
        <v>2019</v>
      </c>
      <c r="C2761" s="17">
        <v>43678</v>
      </c>
      <c r="D2761" s="18" t="s">
        <v>130</v>
      </c>
      <c r="E2761" s="18" t="s">
        <v>36</v>
      </c>
      <c r="F2761" s="18" t="str">
        <f t="shared" si="87"/>
        <v>Unitil-Distributed Solar (SMART)-43678</v>
      </c>
      <c r="G2761" s="11" t="s">
        <v>131</v>
      </c>
      <c r="H2761" s="11" t="s">
        <v>49</v>
      </c>
      <c r="I2761" s="11" t="s">
        <v>150</v>
      </c>
      <c r="J2761" s="11" t="s">
        <v>150</v>
      </c>
      <c r="K2761" s="11" t="str">
        <f>IFERROR(INDEX('EDC Component Dictionary'!$C$5:$C$37,MATCH('Rates Database'!J2761,'EDC Component Dictionary'!$B$5:$B$37,0)), "Energy Supply")</f>
        <v>Other</v>
      </c>
      <c r="L2761" s="12">
        <v>3.5699999999999998E-3</v>
      </c>
      <c r="M2761" s="12"/>
    </row>
    <row r="2762" spans="1:13" x14ac:dyDescent="0.3">
      <c r="A2762" s="18">
        <v>2760</v>
      </c>
      <c r="B2762" s="18">
        <f t="shared" si="86"/>
        <v>2019</v>
      </c>
      <c r="C2762" s="17">
        <v>43647</v>
      </c>
      <c r="D2762" s="18" t="s">
        <v>130</v>
      </c>
      <c r="E2762" s="18" t="s">
        <v>36</v>
      </c>
      <c r="F2762" s="18" t="str">
        <f t="shared" si="87"/>
        <v>Unitil-Distributed Solar (SMART)-43647</v>
      </c>
      <c r="G2762" s="11" t="s">
        <v>131</v>
      </c>
      <c r="H2762" s="11" t="s">
        <v>49</v>
      </c>
      <c r="I2762" s="11" t="s">
        <v>150</v>
      </c>
      <c r="J2762" s="11" t="s">
        <v>150</v>
      </c>
      <c r="K2762" s="11" t="str">
        <f>IFERROR(INDEX('EDC Component Dictionary'!$C$5:$C$37,MATCH('Rates Database'!J2762,'EDC Component Dictionary'!$B$5:$B$37,0)), "Energy Supply")</f>
        <v>Other</v>
      </c>
      <c r="L2762" s="12">
        <v>3.5699999999999998E-3</v>
      </c>
      <c r="M2762" s="12"/>
    </row>
    <row r="2763" spans="1:13" x14ac:dyDescent="0.3">
      <c r="A2763" s="18">
        <v>2761</v>
      </c>
      <c r="B2763" s="18">
        <f t="shared" si="86"/>
        <v>2019</v>
      </c>
      <c r="C2763" s="17">
        <v>43617</v>
      </c>
      <c r="D2763" s="18" t="s">
        <v>130</v>
      </c>
      <c r="E2763" s="18" t="s">
        <v>36</v>
      </c>
      <c r="F2763" s="18" t="str">
        <f t="shared" si="87"/>
        <v>Unitil-Distributed Solar (SMART)-43617</v>
      </c>
      <c r="G2763" s="11" t="s">
        <v>131</v>
      </c>
      <c r="H2763" s="11" t="s">
        <v>49</v>
      </c>
      <c r="I2763" s="11" t="s">
        <v>150</v>
      </c>
      <c r="J2763" s="11" t="s">
        <v>150</v>
      </c>
      <c r="K2763" s="11" t="str">
        <f>IFERROR(INDEX('EDC Component Dictionary'!$C$5:$C$37,MATCH('Rates Database'!J2763,'EDC Component Dictionary'!$B$5:$B$37,0)), "Energy Supply")</f>
        <v>Other</v>
      </c>
      <c r="L2763" s="12">
        <v>3.5699999999999998E-3</v>
      </c>
      <c r="M2763" s="12"/>
    </row>
    <row r="2764" spans="1:13" x14ac:dyDescent="0.3">
      <c r="A2764" s="18">
        <v>2762</v>
      </c>
      <c r="B2764" s="18">
        <f t="shared" si="86"/>
        <v>2019</v>
      </c>
      <c r="C2764" s="17">
        <v>43586</v>
      </c>
      <c r="D2764" s="18" t="s">
        <v>130</v>
      </c>
      <c r="E2764" s="18" t="s">
        <v>36</v>
      </c>
      <c r="F2764" s="18" t="str">
        <f t="shared" si="87"/>
        <v>Unitil-Distributed Solar (SMART)-43586</v>
      </c>
      <c r="G2764" s="11" t="s">
        <v>131</v>
      </c>
      <c r="H2764" s="11" t="s">
        <v>49</v>
      </c>
      <c r="I2764" s="11" t="s">
        <v>150</v>
      </c>
      <c r="J2764" s="11" t="s">
        <v>150</v>
      </c>
      <c r="K2764" s="11" t="str">
        <f>IFERROR(INDEX('EDC Component Dictionary'!$C$5:$C$37,MATCH('Rates Database'!J2764,'EDC Component Dictionary'!$B$5:$B$37,0)), "Energy Supply")</f>
        <v>Other</v>
      </c>
      <c r="L2764" s="12">
        <v>3.5699999999999998E-3</v>
      </c>
      <c r="M2764" s="12"/>
    </row>
    <row r="2765" spans="1:13" x14ac:dyDescent="0.3">
      <c r="A2765" s="18">
        <v>2763</v>
      </c>
      <c r="B2765" s="18">
        <f t="shared" si="86"/>
        <v>2019</v>
      </c>
      <c r="C2765" s="17">
        <v>43556</v>
      </c>
      <c r="D2765" s="18" t="s">
        <v>130</v>
      </c>
      <c r="E2765" s="18" t="s">
        <v>36</v>
      </c>
      <c r="F2765" s="18" t="str">
        <f t="shared" si="87"/>
        <v>Unitil-Distributed Solar (SMART)-43556</v>
      </c>
      <c r="G2765" s="11" t="s">
        <v>131</v>
      </c>
      <c r="H2765" s="11" t="s">
        <v>49</v>
      </c>
      <c r="I2765" s="11" t="s">
        <v>150</v>
      </c>
      <c r="J2765" s="11" t="s">
        <v>150</v>
      </c>
      <c r="K2765" s="11" t="str">
        <f>IFERROR(INDEX('EDC Component Dictionary'!$C$5:$C$37,MATCH('Rates Database'!J2765,'EDC Component Dictionary'!$B$5:$B$37,0)), "Energy Supply")</f>
        <v>Other</v>
      </c>
      <c r="L2765" s="12">
        <v>3.5699999999999998E-3</v>
      </c>
      <c r="M2765" s="12"/>
    </row>
    <row r="2766" spans="1:13" x14ac:dyDescent="0.3">
      <c r="A2766" s="18">
        <v>2764</v>
      </c>
      <c r="B2766" s="18">
        <f t="shared" si="86"/>
        <v>2019</v>
      </c>
      <c r="C2766" s="17">
        <v>43525</v>
      </c>
      <c r="D2766" s="18" t="s">
        <v>130</v>
      </c>
      <c r="E2766" s="18" t="s">
        <v>36</v>
      </c>
      <c r="F2766" s="18" t="str">
        <f t="shared" si="87"/>
        <v>Unitil-Distributed Solar (SMART)-43525</v>
      </c>
      <c r="G2766" s="11" t="s">
        <v>131</v>
      </c>
      <c r="H2766" s="11" t="s">
        <v>49</v>
      </c>
      <c r="I2766" s="11" t="s">
        <v>150</v>
      </c>
      <c r="J2766" s="11" t="s">
        <v>150</v>
      </c>
      <c r="K2766" s="11" t="str">
        <f>IFERROR(INDEX('EDC Component Dictionary'!$C$5:$C$37,MATCH('Rates Database'!J2766,'EDC Component Dictionary'!$B$5:$B$37,0)), "Energy Supply")</f>
        <v>Other</v>
      </c>
      <c r="L2766" s="12">
        <v>3.5699999999999998E-3</v>
      </c>
      <c r="M2766" s="12"/>
    </row>
    <row r="2767" spans="1:13" x14ac:dyDescent="0.3">
      <c r="A2767" s="18">
        <v>2765</v>
      </c>
      <c r="B2767" s="18">
        <f t="shared" si="86"/>
        <v>2019</v>
      </c>
      <c r="C2767" s="17">
        <v>43497</v>
      </c>
      <c r="D2767" s="18" t="s">
        <v>130</v>
      </c>
      <c r="E2767" s="18" t="s">
        <v>36</v>
      </c>
      <c r="F2767" s="18" t="str">
        <f t="shared" si="87"/>
        <v>Unitil-Distributed Solar (SMART)-43497</v>
      </c>
      <c r="G2767" s="11" t="s">
        <v>131</v>
      </c>
      <c r="H2767" s="11" t="s">
        <v>49</v>
      </c>
      <c r="I2767" s="11" t="s">
        <v>150</v>
      </c>
      <c r="J2767" s="11" t="s">
        <v>150</v>
      </c>
      <c r="K2767" s="11" t="str">
        <f>IFERROR(INDEX('EDC Component Dictionary'!$C$5:$C$37,MATCH('Rates Database'!J2767,'EDC Component Dictionary'!$B$5:$B$37,0)), "Energy Supply")</f>
        <v>Other</v>
      </c>
      <c r="L2767" s="12">
        <v>3.5699999999999998E-3</v>
      </c>
      <c r="M2767" s="12"/>
    </row>
    <row r="2768" spans="1:13" x14ac:dyDescent="0.3">
      <c r="A2768" s="18">
        <v>2766</v>
      </c>
      <c r="B2768" s="18">
        <f t="shared" si="86"/>
        <v>2019</v>
      </c>
      <c r="C2768" s="17">
        <v>43466</v>
      </c>
      <c r="D2768" s="18" t="s">
        <v>130</v>
      </c>
      <c r="E2768" s="18" t="s">
        <v>36</v>
      </c>
      <c r="F2768" s="18" t="str">
        <f t="shared" si="87"/>
        <v>Unitil-Distributed Solar (SMART)-43466</v>
      </c>
      <c r="G2768" s="11" t="s">
        <v>131</v>
      </c>
      <c r="H2768" s="11" t="s">
        <v>49</v>
      </c>
      <c r="I2768" s="11" t="s">
        <v>150</v>
      </c>
      <c r="J2768" s="11" t="s">
        <v>150</v>
      </c>
      <c r="K2768" s="11" t="str">
        <f>IFERROR(INDEX('EDC Component Dictionary'!$C$5:$C$37,MATCH('Rates Database'!J2768,'EDC Component Dictionary'!$B$5:$B$37,0)), "Energy Supply")</f>
        <v>Other</v>
      </c>
      <c r="L2768" s="12">
        <v>3.5699999999999998E-3</v>
      </c>
      <c r="M2768" s="12"/>
    </row>
    <row r="2769" spans="1:13" x14ac:dyDescent="0.3">
      <c r="A2769" s="18">
        <v>2767</v>
      </c>
      <c r="B2769" s="18">
        <f t="shared" si="86"/>
        <v>2024</v>
      </c>
      <c r="C2769" s="17">
        <v>45352</v>
      </c>
      <c r="D2769" s="18" t="s">
        <v>130</v>
      </c>
      <c r="E2769" s="18" t="s">
        <v>163</v>
      </c>
      <c r="F2769" s="18" t="str">
        <f t="shared" si="87"/>
        <v>Eversource_EMA-Base Distribution-45352</v>
      </c>
      <c r="G2769" s="11" t="s">
        <v>131</v>
      </c>
      <c r="H2769" s="11" t="s">
        <v>49</v>
      </c>
      <c r="I2769" s="11" t="s">
        <v>132</v>
      </c>
      <c r="J2769" s="11" t="s">
        <v>133</v>
      </c>
      <c r="K2769" s="11" t="str">
        <f>IFERROR(INDEX('EDC Component Dictionary'!$C$5:$C$37,MATCH('Rates Database'!J2769,'EDC Component Dictionary'!$B$5:$B$37,0)), "Energy Supply")</f>
        <v>Distribution System</v>
      </c>
      <c r="L2769" s="12">
        <v>5.9089999999999997E-2</v>
      </c>
      <c r="M2769" s="12"/>
    </row>
    <row r="2770" spans="1:13" x14ac:dyDescent="0.3">
      <c r="A2770" s="18">
        <v>2768</v>
      </c>
      <c r="B2770" s="18">
        <f t="shared" si="86"/>
        <v>2024</v>
      </c>
      <c r="C2770" s="17">
        <v>45323</v>
      </c>
      <c r="D2770" s="18" t="s">
        <v>130</v>
      </c>
      <c r="E2770" s="18" t="s">
        <v>163</v>
      </c>
      <c r="F2770" s="18" t="str">
        <f t="shared" si="87"/>
        <v>Eversource_EMA-Base Distribution-45323</v>
      </c>
      <c r="G2770" s="11" t="s">
        <v>131</v>
      </c>
      <c r="H2770" s="11" t="s">
        <v>49</v>
      </c>
      <c r="I2770" s="11" t="s">
        <v>132</v>
      </c>
      <c r="J2770" s="11" t="s">
        <v>133</v>
      </c>
      <c r="K2770" s="11" t="str">
        <f>IFERROR(INDEX('EDC Component Dictionary'!$C$5:$C$37,MATCH('Rates Database'!J2770,'EDC Component Dictionary'!$B$5:$B$37,0)), "Energy Supply")</f>
        <v>Distribution System</v>
      </c>
      <c r="L2770" s="12">
        <v>5.9089999999999997E-2</v>
      </c>
      <c r="M2770" s="12"/>
    </row>
    <row r="2771" spans="1:13" x14ac:dyDescent="0.3">
      <c r="A2771" s="18">
        <v>2769</v>
      </c>
      <c r="B2771" s="18">
        <f t="shared" si="86"/>
        <v>2024</v>
      </c>
      <c r="C2771" s="17">
        <v>45292</v>
      </c>
      <c r="D2771" s="18" t="s">
        <v>130</v>
      </c>
      <c r="E2771" s="18" t="s">
        <v>163</v>
      </c>
      <c r="F2771" s="18" t="str">
        <f t="shared" si="87"/>
        <v>Eversource_EMA-Base Distribution-45292</v>
      </c>
      <c r="G2771" s="11" t="s">
        <v>131</v>
      </c>
      <c r="H2771" s="11" t="s">
        <v>49</v>
      </c>
      <c r="I2771" s="11" t="s">
        <v>132</v>
      </c>
      <c r="J2771" s="11" t="s">
        <v>133</v>
      </c>
      <c r="K2771" s="11" t="str">
        <f>IFERROR(INDEX('EDC Component Dictionary'!$C$5:$C$37,MATCH('Rates Database'!J2771,'EDC Component Dictionary'!$B$5:$B$37,0)), "Energy Supply")</f>
        <v>Distribution System</v>
      </c>
      <c r="L2771" s="12">
        <v>5.9089999999999997E-2</v>
      </c>
      <c r="M2771" s="12"/>
    </row>
    <row r="2772" spans="1:13" x14ac:dyDescent="0.3">
      <c r="A2772" s="18">
        <v>2770</v>
      </c>
      <c r="B2772" s="18">
        <f t="shared" si="86"/>
        <v>2023</v>
      </c>
      <c r="C2772" s="17">
        <v>45261</v>
      </c>
      <c r="D2772" s="18" t="s">
        <v>130</v>
      </c>
      <c r="E2772" s="18" t="s">
        <v>163</v>
      </c>
      <c r="F2772" s="18" t="str">
        <f t="shared" si="87"/>
        <v>Eversource_EMA-Base Distribution-45261</v>
      </c>
      <c r="G2772" s="11" t="s">
        <v>131</v>
      </c>
      <c r="H2772" s="11" t="s">
        <v>49</v>
      </c>
      <c r="I2772" s="11" t="s">
        <v>132</v>
      </c>
      <c r="J2772" s="11" t="s">
        <v>133</v>
      </c>
      <c r="K2772" s="11" t="str">
        <f>IFERROR(INDEX('EDC Component Dictionary'!$C$5:$C$37,MATCH('Rates Database'!J2772,'EDC Component Dictionary'!$B$5:$B$37,0)), "Energy Supply")</f>
        <v>Distribution System</v>
      </c>
      <c r="L2772" s="12">
        <v>5.2429999999999997E-2</v>
      </c>
      <c r="M2772" s="12"/>
    </row>
    <row r="2773" spans="1:13" x14ac:dyDescent="0.3">
      <c r="A2773" s="18">
        <v>2771</v>
      </c>
      <c r="B2773" s="18">
        <f t="shared" si="86"/>
        <v>2023</v>
      </c>
      <c r="C2773" s="17">
        <v>45231</v>
      </c>
      <c r="D2773" s="18" t="s">
        <v>130</v>
      </c>
      <c r="E2773" s="18" t="s">
        <v>163</v>
      </c>
      <c r="F2773" s="18" t="str">
        <f t="shared" si="87"/>
        <v>Eversource_EMA-Base Distribution-45231</v>
      </c>
      <c r="G2773" s="11" t="s">
        <v>131</v>
      </c>
      <c r="H2773" s="11" t="s">
        <v>49</v>
      </c>
      <c r="I2773" s="11" t="s">
        <v>132</v>
      </c>
      <c r="J2773" s="11" t="s">
        <v>133</v>
      </c>
      <c r="K2773" s="11" t="str">
        <f>IFERROR(INDEX('EDC Component Dictionary'!$C$5:$C$37,MATCH('Rates Database'!J2773,'EDC Component Dictionary'!$B$5:$B$37,0)), "Energy Supply")</f>
        <v>Distribution System</v>
      </c>
      <c r="L2773" s="12">
        <v>5.2429999999999997E-2</v>
      </c>
      <c r="M2773" s="12"/>
    </row>
    <row r="2774" spans="1:13" x14ac:dyDescent="0.3">
      <c r="A2774" s="18">
        <v>2772</v>
      </c>
      <c r="B2774" s="18">
        <f t="shared" si="86"/>
        <v>2023</v>
      </c>
      <c r="C2774" s="17">
        <v>45200</v>
      </c>
      <c r="D2774" s="18" t="s">
        <v>130</v>
      </c>
      <c r="E2774" s="18" t="s">
        <v>163</v>
      </c>
      <c r="F2774" s="18" t="str">
        <f t="shared" si="87"/>
        <v>Eversource_EMA-Base Distribution-45200</v>
      </c>
      <c r="G2774" s="11" t="s">
        <v>131</v>
      </c>
      <c r="H2774" s="11" t="s">
        <v>49</v>
      </c>
      <c r="I2774" s="11" t="s">
        <v>132</v>
      </c>
      <c r="J2774" s="11" t="s">
        <v>133</v>
      </c>
      <c r="K2774" s="11" t="str">
        <f>IFERROR(INDEX('EDC Component Dictionary'!$C$5:$C$37,MATCH('Rates Database'!J2774,'EDC Component Dictionary'!$B$5:$B$37,0)), "Energy Supply")</f>
        <v>Distribution System</v>
      </c>
      <c r="L2774" s="12">
        <v>5.2429999999999997E-2</v>
      </c>
      <c r="M2774" s="12"/>
    </row>
    <row r="2775" spans="1:13" x14ac:dyDescent="0.3">
      <c r="A2775" s="18">
        <v>2773</v>
      </c>
      <c r="B2775" s="18">
        <f t="shared" si="86"/>
        <v>2023</v>
      </c>
      <c r="C2775" s="17">
        <v>45170</v>
      </c>
      <c r="D2775" s="18" t="s">
        <v>130</v>
      </c>
      <c r="E2775" s="18" t="s">
        <v>163</v>
      </c>
      <c r="F2775" s="18" t="str">
        <f t="shared" si="87"/>
        <v>Eversource_EMA-Base Distribution-45170</v>
      </c>
      <c r="G2775" s="11" t="s">
        <v>131</v>
      </c>
      <c r="H2775" s="11" t="s">
        <v>49</v>
      </c>
      <c r="I2775" s="11" t="s">
        <v>132</v>
      </c>
      <c r="J2775" s="11" t="s">
        <v>133</v>
      </c>
      <c r="K2775" s="11" t="str">
        <f>IFERROR(INDEX('EDC Component Dictionary'!$C$5:$C$37,MATCH('Rates Database'!J2775,'EDC Component Dictionary'!$B$5:$B$37,0)), "Energy Supply")</f>
        <v>Distribution System</v>
      </c>
      <c r="L2775" s="12">
        <v>5.2429999999999997E-2</v>
      </c>
      <c r="M2775" s="12"/>
    </row>
    <row r="2776" spans="1:13" x14ac:dyDescent="0.3">
      <c r="A2776" s="18">
        <v>2774</v>
      </c>
      <c r="B2776" s="18">
        <f t="shared" si="86"/>
        <v>2023</v>
      </c>
      <c r="C2776" s="17">
        <v>45139</v>
      </c>
      <c r="D2776" s="18" t="s">
        <v>130</v>
      </c>
      <c r="E2776" s="18" t="s">
        <v>163</v>
      </c>
      <c r="F2776" s="18" t="str">
        <f t="shared" si="87"/>
        <v>Eversource_EMA-Base Distribution-45139</v>
      </c>
      <c r="G2776" s="11" t="s">
        <v>131</v>
      </c>
      <c r="H2776" s="11" t="s">
        <v>49</v>
      </c>
      <c r="I2776" s="11" t="s">
        <v>132</v>
      </c>
      <c r="J2776" s="11" t="s">
        <v>133</v>
      </c>
      <c r="K2776" s="11" t="str">
        <f>IFERROR(INDEX('EDC Component Dictionary'!$C$5:$C$37,MATCH('Rates Database'!J2776,'EDC Component Dictionary'!$B$5:$B$37,0)), "Energy Supply")</f>
        <v>Distribution System</v>
      </c>
      <c r="L2776" s="12">
        <v>5.2429999999999997E-2</v>
      </c>
      <c r="M2776" s="12"/>
    </row>
    <row r="2777" spans="1:13" x14ac:dyDescent="0.3">
      <c r="A2777" s="18">
        <v>2775</v>
      </c>
      <c r="B2777" s="18">
        <f t="shared" si="86"/>
        <v>2023</v>
      </c>
      <c r="C2777" s="17">
        <v>45108</v>
      </c>
      <c r="D2777" s="18" t="s">
        <v>130</v>
      </c>
      <c r="E2777" s="18" t="s">
        <v>163</v>
      </c>
      <c r="F2777" s="18" t="str">
        <f t="shared" si="87"/>
        <v>Eversource_EMA-Base Distribution-45108</v>
      </c>
      <c r="G2777" s="11" t="s">
        <v>131</v>
      </c>
      <c r="H2777" s="11" t="s">
        <v>49</v>
      </c>
      <c r="I2777" s="11" t="s">
        <v>132</v>
      </c>
      <c r="J2777" s="11" t="s">
        <v>133</v>
      </c>
      <c r="K2777" s="11" t="str">
        <f>IFERROR(INDEX('EDC Component Dictionary'!$C$5:$C$37,MATCH('Rates Database'!J2777,'EDC Component Dictionary'!$B$5:$B$37,0)), "Energy Supply")</f>
        <v>Distribution System</v>
      </c>
      <c r="L2777" s="12">
        <v>5.2429999999999997E-2</v>
      </c>
      <c r="M2777" s="12"/>
    </row>
    <row r="2778" spans="1:13" x14ac:dyDescent="0.3">
      <c r="A2778" s="18">
        <v>2776</v>
      </c>
      <c r="B2778" s="18">
        <f t="shared" si="86"/>
        <v>2023</v>
      </c>
      <c r="C2778" s="17">
        <v>45078</v>
      </c>
      <c r="D2778" s="18" t="s">
        <v>130</v>
      </c>
      <c r="E2778" s="18" t="s">
        <v>163</v>
      </c>
      <c r="F2778" s="18" t="str">
        <f t="shared" si="87"/>
        <v>Eversource_EMA-Base Distribution-45078</v>
      </c>
      <c r="G2778" s="11" t="s">
        <v>131</v>
      </c>
      <c r="H2778" s="11" t="s">
        <v>49</v>
      </c>
      <c r="I2778" s="11" t="s">
        <v>132</v>
      </c>
      <c r="J2778" s="11" t="s">
        <v>133</v>
      </c>
      <c r="K2778" s="11" t="str">
        <f>IFERROR(INDEX('EDC Component Dictionary'!$C$5:$C$37,MATCH('Rates Database'!J2778,'EDC Component Dictionary'!$B$5:$B$37,0)), "Energy Supply")</f>
        <v>Distribution System</v>
      </c>
      <c r="L2778" s="12">
        <v>5.2429999999999997E-2</v>
      </c>
      <c r="M2778" s="12"/>
    </row>
    <row r="2779" spans="1:13" x14ac:dyDescent="0.3">
      <c r="A2779" s="18">
        <v>2777</v>
      </c>
      <c r="B2779" s="18">
        <f t="shared" si="86"/>
        <v>2023</v>
      </c>
      <c r="C2779" s="17">
        <v>45047</v>
      </c>
      <c r="D2779" s="18" t="s">
        <v>130</v>
      </c>
      <c r="E2779" s="18" t="s">
        <v>163</v>
      </c>
      <c r="F2779" s="18" t="str">
        <f t="shared" si="87"/>
        <v>Eversource_EMA-Base Distribution-45047</v>
      </c>
      <c r="G2779" s="11" t="s">
        <v>131</v>
      </c>
      <c r="H2779" s="11" t="s">
        <v>49</v>
      </c>
      <c r="I2779" s="11" t="s">
        <v>132</v>
      </c>
      <c r="J2779" s="11" t="s">
        <v>133</v>
      </c>
      <c r="K2779" s="11" t="str">
        <f>IFERROR(INDEX('EDC Component Dictionary'!$C$5:$C$37,MATCH('Rates Database'!J2779,'EDC Component Dictionary'!$B$5:$B$37,0)), "Energy Supply")</f>
        <v>Distribution System</v>
      </c>
      <c r="L2779" s="12">
        <v>5.2429999999999997E-2</v>
      </c>
      <c r="M2779" s="12"/>
    </row>
    <row r="2780" spans="1:13" x14ac:dyDescent="0.3">
      <c r="A2780" s="18">
        <v>2778</v>
      </c>
      <c r="B2780" s="18">
        <f t="shared" si="86"/>
        <v>2023</v>
      </c>
      <c r="C2780" s="17">
        <v>45017</v>
      </c>
      <c r="D2780" s="18" t="s">
        <v>130</v>
      </c>
      <c r="E2780" s="18" t="s">
        <v>163</v>
      </c>
      <c r="F2780" s="18" t="str">
        <f t="shared" si="87"/>
        <v>Eversource_EMA-Base Distribution-45017</v>
      </c>
      <c r="G2780" s="11" t="s">
        <v>131</v>
      </c>
      <c r="H2780" s="11" t="s">
        <v>49</v>
      </c>
      <c r="I2780" s="11" t="s">
        <v>132</v>
      </c>
      <c r="J2780" s="11" t="s">
        <v>133</v>
      </c>
      <c r="K2780" s="11" t="str">
        <f>IFERROR(INDEX('EDC Component Dictionary'!$C$5:$C$37,MATCH('Rates Database'!J2780,'EDC Component Dictionary'!$B$5:$B$37,0)), "Energy Supply")</f>
        <v>Distribution System</v>
      </c>
      <c r="L2780" s="12">
        <v>5.2429999999999997E-2</v>
      </c>
      <c r="M2780" s="12"/>
    </row>
    <row r="2781" spans="1:13" x14ac:dyDescent="0.3">
      <c r="A2781" s="18">
        <v>2779</v>
      </c>
      <c r="B2781" s="18">
        <f t="shared" si="86"/>
        <v>2023</v>
      </c>
      <c r="C2781" s="17">
        <v>44986</v>
      </c>
      <c r="D2781" s="18" t="s">
        <v>130</v>
      </c>
      <c r="E2781" s="18" t="s">
        <v>163</v>
      </c>
      <c r="F2781" s="18" t="str">
        <f t="shared" si="87"/>
        <v>Eversource_EMA-Base Distribution-44986</v>
      </c>
      <c r="G2781" s="11" t="s">
        <v>131</v>
      </c>
      <c r="H2781" s="11" t="s">
        <v>49</v>
      </c>
      <c r="I2781" s="11" t="s">
        <v>132</v>
      </c>
      <c r="J2781" s="11" t="s">
        <v>133</v>
      </c>
      <c r="K2781" s="11" t="str">
        <f>IFERROR(INDEX('EDC Component Dictionary'!$C$5:$C$37,MATCH('Rates Database'!J2781,'EDC Component Dictionary'!$B$5:$B$37,0)), "Energy Supply")</f>
        <v>Distribution System</v>
      </c>
      <c r="L2781" s="12">
        <v>5.2429999999999997E-2</v>
      </c>
      <c r="M2781" s="12"/>
    </row>
    <row r="2782" spans="1:13" x14ac:dyDescent="0.3">
      <c r="A2782" s="18">
        <v>2780</v>
      </c>
      <c r="B2782" s="18">
        <f t="shared" si="86"/>
        <v>2023</v>
      </c>
      <c r="C2782" s="17">
        <v>44958</v>
      </c>
      <c r="D2782" s="18" t="s">
        <v>130</v>
      </c>
      <c r="E2782" s="18" t="s">
        <v>163</v>
      </c>
      <c r="F2782" s="18" t="str">
        <f t="shared" si="87"/>
        <v>Eversource_EMA-Base Distribution-44958</v>
      </c>
      <c r="G2782" s="11" t="s">
        <v>131</v>
      </c>
      <c r="H2782" s="11" t="s">
        <v>49</v>
      </c>
      <c r="I2782" s="11" t="s">
        <v>132</v>
      </c>
      <c r="J2782" s="11" t="s">
        <v>133</v>
      </c>
      <c r="K2782" s="11" t="str">
        <f>IFERROR(INDEX('EDC Component Dictionary'!$C$5:$C$37,MATCH('Rates Database'!J2782,'EDC Component Dictionary'!$B$5:$B$37,0)), "Energy Supply")</f>
        <v>Distribution System</v>
      </c>
      <c r="L2782" s="12">
        <v>5.2429999999999997E-2</v>
      </c>
      <c r="M2782" s="12"/>
    </row>
    <row r="2783" spans="1:13" x14ac:dyDescent="0.3">
      <c r="A2783" s="18">
        <v>2781</v>
      </c>
      <c r="B2783" s="18">
        <f t="shared" si="86"/>
        <v>2023</v>
      </c>
      <c r="C2783" s="17">
        <v>44927</v>
      </c>
      <c r="D2783" s="18" t="s">
        <v>130</v>
      </c>
      <c r="E2783" s="18" t="s">
        <v>163</v>
      </c>
      <c r="F2783" s="18" t="str">
        <f t="shared" si="87"/>
        <v>Eversource_EMA-Base Distribution-44927</v>
      </c>
      <c r="G2783" s="11" t="s">
        <v>131</v>
      </c>
      <c r="H2783" s="11" t="s">
        <v>49</v>
      </c>
      <c r="I2783" s="11" t="s">
        <v>132</v>
      </c>
      <c r="J2783" s="11" t="s">
        <v>133</v>
      </c>
      <c r="K2783" s="11" t="str">
        <f>IFERROR(INDEX('EDC Component Dictionary'!$C$5:$C$37,MATCH('Rates Database'!J2783,'EDC Component Dictionary'!$B$5:$B$37,0)), "Energy Supply")</f>
        <v>Distribution System</v>
      </c>
      <c r="L2783" s="12">
        <v>5.2429999999999997E-2</v>
      </c>
      <c r="M2783" s="12"/>
    </row>
    <row r="2784" spans="1:13" x14ac:dyDescent="0.3">
      <c r="A2784" s="18">
        <v>2782</v>
      </c>
      <c r="B2784" s="18">
        <f t="shared" si="86"/>
        <v>2022</v>
      </c>
      <c r="C2784" s="17">
        <v>44896</v>
      </c>
      <c r="D2784" s="18" t="s">
        <v>130</v>
      </c>
      <c r="E2784" s="18" t="s">
        <v>163</v>
      </c>
      <c r="F2784" s="18" t="str">
        <f t="shared" si="87"/>
        <v>Eversource_EMA-Base Distribution-44896</v>
      </c>
      <c r="G2784" s="11" t="s">
        <v>131</v>
      </c>
      <c r="H2784" s="11" t="s">
        <v>49</v>
      </c>
      <c r="I2784" s="11" t="s">
        <v>132</v>
      </c>
      <c r="J2784" s="11" t="s">
        <v>133</v>
      </c>
      <c r="K2784" s="11" t="str">
        <f>IFERROR(INDEX('EDC Component Dictionary'!$C$5:$C$37,MATCH('Rates Database'!J2784,'EDC Component Dictionary'!$B$5:$B$37,0)), "Energy Supply")</f>
        <v>Distribution System</v>
      </c>
      <c r="L2784" s="12">
        <v>5.1650000000000001E-2</v>
      </c>
      <c r="M2784" s="12"/>
    </row>
    <row r="2785" spans="1:13" x14ac:dyDescent="0.3">
      <c r="A2785" s="18">
        <v>2783</v>
      </c>
      <c r="B2785" s="18">
        <f t="shared" si="86"/>
        <v>2022</v>
      </c>
      <c r="C2785" s="17">
        <v>44866</v>
      </c>
      <c r="D2785" s="18" t="s">
        <v>130</v>
      </c>
      <c r="E2785" s="18" t="s">
        <v>163</v>
      </c>
      <c r="F2785" s="18" t="str">
        <f t="shared" si="87"/>
        <v>Eversource_EMA-Base Distribution-44866</v>
      </c>
      <c r="G2785" s="11" t="s">
        <v>131</v>
      </c>
      <c r="H2785" s="11" t="s">
        <v>49</v>
      </c>
      <c r="I2785" s="11" t="s">
        <v>132</v>
      </c>
      <c r="J2785" s="11" t="s">
        <v>133</v>
      </c>
      <c r="K2785" s="11" t="str">
        <f>IFERROR(INDEX('EDC Component Dictionary'!$C$5:$C$37,MATCH('Rates Database'!J2785,'EDC Component Dictionary'!$B$5:$B$37,0)), "Energy Supply")</f>
        <v>Distribution System</v>
      </c>
      <c r="L2785" s="12">
        <v>5.1650000000000001E-2</v>
      </c>
      <c r="M2785" s="12"/>
    </row>
    <row r="2786" spans="1:13" x14ac:dyDescent="0.3">
      <c r="A2786" s="18">
        <v>2784</v>
      </c>
      <c r="B2786" s="18">
        <f t="shared" si="86"/>
        <v>2022</v>
      </c>
      <c r="C2786" s="17">
        <v>44835</v>
      </c>
      <c r="D2786" s="18" t="s">
        <v>130</v>
      </c>
      <c r="E2786" s="18" t="s">
        <v>163</v>
      </c>
      <c r="F2786" s="18" t="str">
        <f t="shared" si="87"/>
        <v>Eversource_EMA-Base Distribution-44835</v>
      </c>
      <c r="G2786" s="11" t="s">
        <v>131</v>
      </c>
      <c r="H2786" s="11" t="s">
        <v>49</v>
      </c>
      <c r="I2786" s="11" t="s">
        <v>132</v>
      </c>
      <c r="J2786" s="11" t="s">
        <v>133</v>
      </c>
      <c r="K2786" s="11" t="str">
        <f>IFERROR(INDEX('EDC Component Dictionary'!$C$5:$C$37,MATCH('Rates Database'!J2786,'EDC Component Dictionary'!$B$5:$B$37,0)), "Energy Supply")</f>
        <v>Distribution System</v>
      </c>
      <c r="L2786" s="12">
        <v>5.1650000000000001E-2</v>
      </c>
      <c r="M2786" s="12"/>
    </row>
    <row r="2787" spans="1:13" x14ac:dyDescent="0.3">
      <c r="A2787" s="18">
        <v>2785</v>
      </c>
      <c r="B2787" s="18">
        <f t="shared" si="86"/>
        <v>2022</v>
      </c>
      <c r="C2787" s="17">
        <v>44805</v>
      </c>
      <c r="D2787" s="18" t="s">
        <v>130</v>
      </c>
      <c r="E2787" s="18" t="s">
        <v>163</v>
      </c>
      <c r="F2787" s="18" t="str">
        <f t="shared" si="87"/>
        <v>Eversource_EMA-Base Distribution-44805</v>
      </c>
      <c r="G2787" s="11" t="s">
        <v>131</v>
      </c>
      <c r="H2787" s="11" t="s">
        <v>49</v>
      </c>
      <c r="I2787" s="11" t="s">
        <v>132</v>
      </c>
      <c r="J2787" s="11" t="s">
        <v>133</v>
      </c>
      <c r="K2787" s="11" t="str">
        <f>IFERROR(INDEX('EDC Component Dictionary'!$C$5:$C$37,MATCH('Rates Database'!J2787,'EDC Component Dictionary'!$B$5:$B$37,0)), "Energy Supply")</f>
        <v>Distribution System</v>
      </c>
      <c r="L2787" s="12">
        <v>5.1650000000000001E-2</v>
      </c>
      <c r="M2787" s="12"/>
    </row>
    <row r="2788" spans="1:13" x14ac:dyDescent="0.3">
      <c r="A2788" s="18">
        <v>2786</v>
      </c>
      <c r="B2788" s="18">
        <f t="shared" si="86"/>
        <v>2022</v>
      </c>
      <c r="C2788" s="17">
        <v>44774</v>
      </c>
      <c r="D2788" s="18" t="s">
        <v>130</v>
      </c>
      <c r="E2788" s="18" t="s">
        <v>163</v>
      </c>
      <c r="F2788" s="18" t="str">
        <f t="shared" si="87"/>
        <v>Eversource_EMA-Base Distribution-44774</v>
      </c>
      <c r="G2788" s="11" t="s">
        <v>131</v>
      </c>
      <c r="H2788" s="11" t="s">
        <v>49</v>
      </c>
      <c r="I2788" s="11" t="s">
        <v>132</v>
      </c>
      <c r="J2788" s="11" t="s">
        <v>133</v>
      </c>
      <c r="K2788" s="11" t="str">
        <f>IFERROR(INDEX('EDC Component Dictionary'!$C$5:$C$37,MATCH('Rates Database'!J2788,'EDC Component Dictionary'!$B$5:$B$37,0)), "Energy Supply")</f>
        <v>Distribution System</v>
      </c>
      <c r="L2788" s="12">
        <v>5.1650000000000001E-2</v>
      </c>
      <c r="M2788" s="12"/>
    </row>
    <row r="2789" spans="1:13" x14ac:dyDescent="0.3">
      <c r="A2789" s="18">
        <v>2787</v>
      </c>
      <c r="B2789" s="18">
        <f t="shared" si="86"/>
        <v>2022</v>
      </c>
      <c r="C2789" s="17">
        <v>44743</v>
      </c>
      <c r="D2789" s="18" t="s">
        <v>130</v>
      </c>
      <c r="E2789" s="18" t="s">
        <v>163</v>
      </c>
      <c r="F2789" s="18" t="str">
        <f t="shared" si="87"/>
        <v>Eversource_EMA-Base Distribution-44743</v>
      </c>
      <c r="G2789" s="11" t="s">
        <v>131</v>
      </c>
      <c r="H2789" s="11" t="s">
        <v>49</v>
      </c>
      <c r="I2789" s="11" t="s">
        <v>132</v>
      </c>
      <c r="J2789" s="11" t="s">
        <v>133</v>
      </c>
      <c r="K2789" s="11" t="str">
        <f>IFERROR(INDEX('EDC Component Dictionary'!$C$5:$C$37,MATCH('Rates Database'!J2789,'EDC Component Dictionary'!$B$5:$B$37,0)), "Energy Supply")</f>
        <v>Distribution System</v>
      </c>
      <c r="L2789" s="12">
        <v>5.1650000000000001E-2</v>
      </c>
      <c r="M2789" s="12"/>
    </row>
    <row r="2790" spans="1:13" x14ac:dyDescent="0.3">
      <c r="A2790" s="18">
        <v>2788</v>
      </c>
      <c r="B2790" s="18">
        <f t="shared" si="86"/>
        <v>2022</v>
      </c>
      <c r="C2790" s="17">
        <v>44713</v>
      </c>
      <c r="D2790" s="18" t="s">
        <v>130</v>
      </c>
      <c r="E2790" s="18" t="s">
        <v>163</v>
      </c>
      <c r="F2790" s="18" t="str">
        <f t="shared" si="87"/>
        <v>Eversource_EMA-Base Distribution-44713</v>
      </c>
      <c r="G2790" s="11" t="s">
        <v>131</v>
      </c>
      <c r="H2790" s="11" t="s">
        <v>49</v>
      </c>
      <c r="I2790" s="11" t="s">
        <v>132</v>
      </c>
      <c r="J2790" s="11" t="s">
        <v>133</v>
      </c>
      <c r="K2790" s="11" t="str">
        <f>IFERROR(INDEX('EDC Component Dictionary'!$C$5:$C$37,MATCH('Rates Database'!J2790,'EDC Component Dictionary'!$B$5:$B$37,0)), "Energy Supply")</f>
        <v>Distribution System</v>
      </c>
      <c r="L2790" s="12">
        <v>5.1650000000000001E-2</v>
      </c>
      <c r="M2790" s="12"/>
    </row>
    <row r="2791" spans="1:13" x14ac:dyDescent="0.3">
      <c r="A2791" s="18">
        <v>2789</v>
      </c>
      <c r="B2791" s="18">
        <f t="shared" si="86"/>
        <v>2022</v>
      </c>
      <c r="C2791" s="17">
        <v>44682</v>
      </c>
      <c r="D2791" s="18" t="s">
        <v>130</v>
      </c>
      <c r="E2791" s="18" t="s">
        <v>163</v>
      </c>
      <c r="F2791" s="18" t="str">
        <f t="shared" si="87"/>
        <v>Eversource_EMA-Base Distribution-44682</v>
      </c>
      <c r="G2791" s="11" t="s">
        <v>131</v>
      </c>
      <c r="H2791" s="11" t="s">
        <v>49</v>
      </c>
      <c r="I2791" s="11" t="s">
        <v>132</v>
      </c>
      <c r="J2791" s="11" t="s">
        <v>133</v>
      </c>
      <c r="K2791" s="11" t="str">
        <f>IFERROR(INDEX('EDC Component Dictionary'!$C$5:$C$37,MATCH('Rates Database'!J2791,'EDC Component Dictionary'!$B$5:$B$37,0)), "Energy Supply")</f>
        <v>Distribution System</v>
      </c>
      <c r="L2791" s="12">
        <v>5.1650000000000001E-2</v>
      </c>
      <c r="M2791" s="12"/>
    </row>
    <row r="2792" spans="1:13" x14ac:dyDescent="0.3">
      <c r="A2792" s="18">
        <v>2790</v>
      </c>
      <c r="B2792" s="18">
        <f t="shared" si="86"/>
        <v>2022</v>
      </c>
      <c r="C2792" s="17">
        <v>44652</v>
      </c>
      <c r="D2792" s="18" t="s">
        <v>130</v>
      </c>
      <c r="E2792" s="18" t="s">
        <v>163</v>
      </c>
      <c r="F2792" s="18" t="str">
        <f t="shared" si="87"/>
        <v>Eversource_EMA-Base Distribution-44652</v>
      </c>
      <c r="G2792" s="11" t="s">
        <v>131</v>
      </c>
      <c r="H2792" s="11" t="s">
        <v>49</v>
      </c>
      <c r="I2792" s="11" t="s">
        <v>132</v>
      </c>
      <c r="J2792" s="11" t="s">
        <v>133</v>
      </c>
      <c r="K2792" s="11" t="str">
        <f>IFERROR(INDEX('EDC Component Dictionary'!$C$5:$C$37,MATCH('Rates Database'!J2792,'EDC Component Dictionary'!$B$5:$B$37,0)), "Energy Supply")</f>
        <v>Distribution System</v>
      </c>
      <c r="L2792" s="12">
        <v>5.1650000000000001E-2</v>
      </c>
      <c r="M2792" s="12"/>
    </row>
    <row r="2793" spans="1:13" x14ac:dyDescent="0.3">
      <c r="A2793" s="18">
        <v>2791</v>
      </c>
      <c r="B2793" s="18">
        <f t="shared" si="86"/>
        <v>2022</v>
      </c>
      <c r="C2793" s="17">
        <v>44621</v>
      </c>
      <c r="D2793" s="18" t="s">
        <v>130</v>
      </c>
      <c r="E2793" s="18" t="s">
        <v>163</v>
      </c>
      <c r="F2793" s="18" t="str">
        <f t="shared" si="87"/>
        <v>Eversource_EMA-Base Distribution-44621</v>
      </c>
      <c r="G2793" s="11" t="s">
        <v>131</v>
      </c>
      <c r="H2793" s="11" t="s">
        <v>49</v>
      </c>
      <c r="I2793" s="11" t="s">
        <v>132</v>
      </c>
      <c r="J2793" s="11" t="s">
        <v>133</v>
      </c>
      <c r="K2793" s="11" t="str">
        <f>IFERROR(INDEX('EDC Component Dictionary'!$C$5:$C$37,MATCH('Rates Database'!J2793,'EDC Component Dictionary'!$B$5:$B$37,0)), "Energy Supply")</f>
        <v>Distribution System</v>
      </c>
      <c r="L2793" s="12">
        <v>5.1650000000000001E-2</v>
      </c>
      <c r="M2793" s="12"/>
    </row>
    <row r="2794" spans="1:13" x14ac:dyDescent="0.3">
      <c r="A2794" s="18">
        <v>2792</v>
      </c>
      <c r="B2794" s="18">
        <f t="shared" si="86"/>
        <v>2022</v>
      </c>
      <c r="C2794" s="17">
        <v>44593</v>
      </c>
      <c r="D2794" s="18" t="s">
        <v>130</v>
      </c>
      <c r="E2794" s="18" t="s">
        <v>163</v>
      </c>
      <c r="F2794" s="18" t="str">
        <f t="shared" si="87"/>
        <v>Eversource_EMA-Base Distribution-44593</v>
      </c>
      <c r="G2794" s="11" t="s">
        <v>131</v>
      </c>
      <c r="H2794" s="11" t="s">
        <v>49</v>
      </c>
      <c r="I2794" s="11" t="s">
        <v>132</v>
      </c>
      <c r="J2794" s="11" t="s">
        <v>133</v>
      </c>
      <c r="K2794" s="11" t="str">
        <f>IFERROR(INDEX('EDC Component Dictionary'!$C$5:$C$37,MATCH('Rates Database'!J2794,'EDC Component Dictionary'!$B$5:$B$37,0)), "Energy Supply")</f>
        <v>Distribution System</v>
      </c>
      <c r="L2794" s="12">
        <v>5.1650000000000001E-2</v>
      </c>
      <c r="M2794" s="12"/>
    </row>
    <row r="2795" spans="1:13" x14ac:dyDescent="0.3">
      <c r="A2795" s="18">
        <v>2793</v>
      </c>
      <c r="B2795" s="18">
        <f t="shared" si="86"/>
        <v>2022</v>
      </c>
      <c r="C2795" s="17">
        <v>44562</v>
      </c>
      <c r="D2795" s="18" t="s">
        <v>130</v>
      </c>
      <c r="E2795" s="18" t="s">
        <v>163</v>
      </c>
      <c r="F2795" s="18" t="str">
        <f t="shared" si="87"/>
        <v>Eversource_EMA-Base Distribution-44562</v>
      </c>
      <c r="G2795" s="11" t="s">
        <v>131</v>
      </c>
      <c r="H2795" s="11" t="s">
        <v>49</v>
      </c>
      <c r="I2795" s="11" t="s">
        <v>132</v>
      </c>
      <c r="J2795" s="11" t="s">
        <v>133</v>
      </c>
      <c r="K2795" s="11" t="str">
        <f>IFERROR(INDEX('EDC Component Dictionary'!$C$5:$C$37,MATCH('Rates Database'!J2795,'EDC Component Dictionary'!$B$5:$B$37,0)), "Energy Supply")</f>
        <v>Distribution System</v>
      </c>
      <c r="L2795" s="12">
        <v>5.1650000000000001E-2</v>
      </c>
      <c r="M2795" s="12"/>
    </row>
    <row r="2796" spans="1:13" x14ac:dyDescent="0.3">
      <c r="A2796" s="18">
        <v>2794</v>
      </c>
      <c r="B2796" s="18">
        <f t="shared" si="86"/>
        <v>2021</v>
      </c>
      <c r="C2796" s="17">
        <v>44531</v>
      </c>
      <c r="D2796" s="18" t="s">
        <v>130</v>
      </c>
      <c r="E2796" s="18" t="s">
        <v>163</v>
      </c>
      <c r="F2796" s="18" t="str">
        <f t="shared" si="87"/>
        <v>Eversource_EMA-Base Distribution-44531</v>
      </c>
      <c r="G2796" s="11" t="s">
        <v>131</v>
      </c>
      <c r="H2796" s="11" t="s">
        <v>49</v>
      </c>
      <c r="I2796" s="11" t="s">
        <v>132</v>
      </c>
      <c r="J2796" s="11" t="s">
        <v>133</v>
      </c>
      <c r="K2796" s="11" t="str">
        <f>IFERROR(INDEX('EDC Component Dictionary'!$C$5:$C$37,MATCH('Rates Database'!J2796,'EDC Component Dictionary'!$B$5:$B$37,0)), "Energy Supply")</f>
        <v>Distribution System</v>
      </c>
      <c r="L2796" s="12">
        <v>4.9439999999999998E-2</v>
      </c>
      <c r="M2796" s="12"/>
    </row>
    <row r="2797" spans="1:13" x14ac:dyDescent="0.3">
      <c r="A2797" s="18">
        <v>2795</v>
      </c>
      <c r="B2797" s="18">
        <f t="shared" si="86"/>
        <v>2021</v>
      </c>
      <c r="C2797" s="17">
        <v>44501</v>
      </c>
      <c r="D2797" s="18" t="s">
        <v>130</v>
      </c>
      <c r="E2797" s="18" t="s">
        <v>163</v>
      </c>
      <c r="F2797" s="18" t="str">
        <f t="shared" si="87"/>
        <v>Eversource_EMA-Base Distribution-44501</v>
      </c>
      <c r="G2797" s="11" t="s">
        <v>131</v>
      </c>
      <c r="H2797" s="11" t="s">
        <v>49</v>
      </c>
      <c r="I2797" s="11" t="s">
        <v>132</v>
      </c>
      <c r="J2797" s="11" t="s">
        <v>133</v>
      </c>
      <c r="K2797" s="11" t="str">
        <f>IFERROR(INDEX('EDC Component Dictionary'!$C$5:$C$37,MATCH('Rates Database'!J2797,'EDC Component Dictionary'!$B$5:$B$37,0)), "Energy Supply")</f>
        <v>Distribution System</v>
      </c>
      <c r="L2797" s="12">
        <v>4.9439999999999998E-2</v>
      </c>
      <c r="M2797" s="12"/>
    </row>
    <row r="2798" spans="1:13" x14ac:dyDescent="0.3">
      <c r="A2798" s="18">
        <v>2796</v>
      </c>
      <c r="B2798" s="18">
        <f t="shared" si="86"/>
        <v>2021</v>
      </c>
      <c r="C2798" s="17">
        <v>44470</v>
      </c>
      <c r="D2798" s="18" t="s">
        <v>130</v>
      </c>
      <c r="E2798" s="18" t="s">
        <v>163</v>
      </c>
      <c r="F2798" s="18" t="str">
        <f t="shared" si="87"/>
        <v>Eversource_EMA-Base Distribution-44470</v>
      </c>
      <c r="G2798" s="11" t="s">
        <v>131</v>
      </c>
      <c r="H2798" s="11" t="s">
        <v>49</v>
      </c>
      <c r="I2798" s="11" t="s">
        <v>132</v>
      </c>
      <c r="J2798" s="11" t="s">
        <v>133</v>
      </c>
      <c r="K2798" s="11" t="str">
        <f>IFERROR(INDEX('EDC Component Dictionary'!$C$5:$C$37,MATCH('Rates Database'!J2798,'EDC Component Dictionary'!$B$5:$B$37,0)), "Energy Supply")</f>
        <v>Distribution System</v>
      </c>
      <c r="L2798" s="12">
        <v>4.9439999999999998E-2</v>
      </c>
      <c r="M2798" s="12"/>
    </row>
    <row r="2799" spans="1:13" x14ac:dyDescent="0.3">
      <c r="A2799" s="18">
        <v>2797</v>
      </c>
      <c r="B2799" s="18">
        <f t="shared" si="86"/>
        <v>2021</v>
      </c>
      <c r="C2799" s="17">
        <v>44440</v>
      </c>
      <c r="D2799" s="18" t="s">
        <v>130</v>
      </c>
      <c r="E2799" s="18" t="s">
        <v>163</v>
      </c>
      <c r="F2799" s="18" t="str">
        <f t="shared" si="87"/>
        <v>Eversource_EMA-Base Distribution-44440</v>
      </c>
      <c r="G2799" s="11" t="s">
        <v>131</v>
      </c>
      <c r="H2799" s="11" t="s">
        <v>49</v>
      </c>
      <c r="I2799" s="11" t="s">
        <v>132</v>
      </c>
      <c r="J2799" s="11" t="s">
        <v>133</v>
      </c>
      <c r="K2799" s="11" t="str">
        <f>IFERROR(INDEX('EDC Component Dictionary'!$C$5:$C$37,MATCH('Rates Database'!J2799,'EDC Component Dictionary'!$B$5:$B$37,0)), "Energy Supply")</f>
        <v>Distribution System</v>
      </c>
      <c r="L2799" s="12">
        <v>4.9439999999999998E-2</v>
      </c>
      <c r="M2799" s="12"/>
    </row>
    <row r="2800" spans="1:13" x14ac:dyDescent="0.3">
      <c r="A2800" s="18">
        <v>2798</v>
      </c>
      <c r="B2800" s="18">
        <f t="shared" si="86"/>
        <v>2021</v>
      </c>
      <c r="C2800" s="17">
        <v>44409</v>
      </c>
      <c r="D2800" s="18" t="s">
        <v>130</v>
      </c>
      <c r="E2800" s="18" t="s">
        <v>163</v>
      </c>
      <c r="F2800" s="18" t="str">
        <f t="shared" si="87"/>
        <v>Eversource_EMA-Base Distribution-44409</v>
      </c>
      <c r="G2800" s="11" t="s">
        <v>131</v>
      </c>
      <c r="H2800" s="11" t="s">
        <v>49</v>
      </c>
      <c r="I2800" s="11" t="s">
        <v>132</v>
      </c>
      <c r="J2800" s="11" t="s">
        <v>133</v>
      </c>
      <c r="K2800" s="11" t="str">
        <f>IFERROR(INDEX('EDC Component Dictionary'!$C$5:$C$37,MATCH('Rates Database'!J2800,'EDC Component Dictionary'!$B$5:$B$37,0)), "Energy Supply")</f>
        <v>Distribution System</v>
      </c>
      <c r="L2800" s="12">
        <v>4.9439999999999998E-2</v>
      </c>
      <c r="M2800" s="12"/>
    </row>
    <row r="2801" spans="1:13" x14ac:dyDescent="0.3">
      <c r="A2801" s="18">
        <v>2799</v>
      </c>
      <c r="B2801" s="18">
        <f t="shared" si="86"/>
        <v>2021</v>
      </c>
      <c r="C2801" s="17">
        <v>44378</v>
      </c>
      <c r="D2801" s="18" t="s">
        <v>130</v>
      </c>
      <c r="E2801" s="18" t="s">
        <v>163</v>
      </c>
      <c r="F2801" s="18" t="str">
        <f t="shared" si="87"/>
        <v>Eversource_EMA-Base Distribution-44378</v>
      </c>
      <c r="G2801" s="11" t="s">
        <v>131</v>
      </c>
      <c r="H2801" s="11" t="s">
        <v>49</v>
      </c>
      <c r="I2801" s="11" t="s">
        <v>132</v>
      </c>
      <c r="J2801" s="11" t="s">
        <v>133</v>
      </c>
      <c r="K2801" s="11" t="str">
        <f>IFERROR(INDEX('EDC Component Dictionary'!$C$5:$C$37,MATCH('Rates Database'!J2801,'EDC Component Dictionary'!$B$5:$B$37,0)), "Energy Supply")</f>
        <v>Distribution System</v>
      </c>
      <c r="L2801" s="12">
        <v>4.9439999999999998E-2</v>
      </c>
      <c r="M2801" s="12"/>
    </row>
    <row r="2802" spans="1:13" x14ac:dyDescent="0.3">
      <c r="A2802" s="18">
        <v>2800</v>
      </c>
      <c r="B2802" s="18">
        <f t="shared" si="86"/>
        <v>2021</v>
      </c>
      <c r="C2802" s="17">
        <v>44348</v>
      </c>
      <c r="D2802" s="18" t="s">
        <v>130</v>
      </c>
      <c r="E2802" s="18" t="s">
        <v>163</v>
      </c>
      <c r="F2802" s="18" t="str">
        <f t="shared" si="87"/>
        <v>Eversource_EMA-Base Distribution-44348</v>
      </c>
      <c r="G2802" s="11" t="s">
        <v>131</v>
      </c>
      <c r="H2802" s="11" t="s">
        <v>49</v>
      </c>
      <c r="I2802" s="11" t="s">
        <v>132</v>
      </c>
      <c r="J2802" s="11" t="s">
        <v>133</v>
      </c>
      <c r="K2802" s="11" t="str">
        <f>IFERROR(INDEX('EDC Component Dictionary'!$C$5:$C$37,MATCH('Rates Database'!J2802,'EDC Component Dictionary'!$B$5:$B$37,0)), "Energy Supply")</f>
        <v>Distribution System</v>
      </c>
      <c r="L2802" s="12">
        <v>4.9439999999999998E-2</v>
      </c>
      <c r="M2802" s="12"/>
    </row>
    <row r="2803" spans="1:13" x14ac:dyDescent="0.3">
      <c r="A2803" s="18">
        <v>2801</v>
      </c>
      <c r="B2803" s="18">
        <f t="shared" si="86"/>
        <v>2021</v>
      </c>
      <c r="C2803" s="17">
        <v>44317</v>
      </c>
      <c r="D2803" s="18" t="s">
        <v>130</v>
      </c>
      <c r="E2803" s="18" t="s">
        <v>163</v>
      </c>
      <c r="F2803" s="18" t="str">
        <f t="shared" si="87"/>
        <v>Eversource_EMA-Base Distribution-44317</v>
      </c>
      <c r="G2803" s="11" t="s">
        <v>131</v>
      </c>
      <c r="H2803" s="11" t="s">
        <v>49</v>
      </c>
      <c r="I2803" s="11" t="s">
        <v>132</v>
      </c>
      <c r="J2803" s="11" t="s">
        <v>133</v>
      </c>
      <c r="K2803" s="11" t="str">
        <f>IFERROR(INDEX('EDC Component Dictionary'!$C$5:$C$37,MATCH('Rates Database'!J2803,'EDC Component Dictionary'!$B$5:$B$37,0)), "Energy Supply")</f>
        <v>Distribution System</v>
      </c>
      <c r="L2803" s="12">
        <v>4.9439999999999998E-2</v>
      </c>
      <c r="M2803" s="12"/>
    </row>
    <row r="2804" spans="1:13" x14ac:dyDescent="0.3">
      <c r="A2804" s="18">
        <v>2802</v>
      </c>
      <c r="B2804" s="18">
        <f t="shared" si="86"/>
        <v>2021</v>
      </c>
      <c r="C2804" s="17">
        <v>44287</v>
      </c>
      <c r="D2804" s="18" t="s">
        <v>130</v>
      </c>
      <c r="E2804" s="18" t="s">
        <v>163</v>
      </c>
      <c r="F2804" s="18" t="str">
        <f t="shared" si="87"/>
        <v>Eversource_EMA-Base Distribution-44287</v>
      </c>
      <c r="G2804" s="11" t="s">
        <v>131</v>
      </c>
      <c r="H2804" s="11" t="s">
        <v>49</v>
      </c>
      <c r="I2804" s="11" t="s">
        <v>132</v>
      </c>
      <c r="J2804" s="11" t="s">
        <v>133</v>
      </c>
      <c r="K2804" s="11" t="str">
        <f>IFERROR(INDEX('EDC Component Dictionary'!$C$5:$C$37,MATCH('Rates Database'!J2804,'EDC Component Dictionary'!$B$5:$B$37,0)), "Energy Supply")</f>
        <v>Distribution System</v>
      </c>
      <c r="L2804" s="12">
        <v>4.9439999999999998E-2</v>
      </c>
      <c r="M2804" s="12"/>
    </row>
    <row r="2805" spans="1:13" x14ac:dyDescent="0.3">
      <c r="A2805" s="18">
        <v>2803</v>
      </c>
      <c r="B2805" s="18">
        <f t="shared" si="86"/>
        <v>2021</v>
      </c>
      <c r="C2805" s="17">
        <v>44256</v>
      </c>
      <c r="D2805" s="18" t="s">
        <v>130</v>
      </c>
      <c r="E2805" s="18" t="s">
        <v>163</v>
      </c>
      <c r="F2805" s="18" t="str">
        <f t="shared" si="87"/>
        <v>Eversource_EMA-Base Distribution-44256</v>
      </c>
      <c r="G2805" s="11" t="s">
        <v>131</v>
      </c>
      <c r="H2805" s="11" t="s">
        <v>49</v>
      </c>
      <c r="I2805" s="11" t="s">
        <v>132</v>
      </c>
      <c r="J2805" s="11" t="s">
        <v>133</v>
      </c>
      <c r="K2805" s="11" t="str">
        <f>IFERROR(INDEX('EDC Component Dictionary'!$C$5:$C$37,MATCH('Rates Database'!J2805,'EDC Component Dictionary'!$B$5:$B$37,0)), "Energy Supply")</f>
        <v>Distribution System</v>
      </c>
      <c r="L2805" s="12">
        <v>4.9439999999999998E-2</v>
      </c>
      <c r="M2805" s="12"/>
    </row>
    <row r="2806" spans="1:13" x14ac:dyDescent="0.3">
      <c r="A2806" s="18">
        <v>2804</v>
      </c>
      <c r="B2806" s="18">
        <f t="shared" si="86"/>
        <v>2021</v>
      </c>
      <c r="C2806" s="17">
        <v>44228</v>
      </c>
      <c r="D2806" s="18" t="s">
        <v>130</v>
      </c>
      <c r="E2806" s="18" t="s">
        <v>163</v>
      </c>
      <c r="F2806" s="18" t="str">
        <f t="shared" si="87"/>
        <v>Eversource_EMA-Base Distribution-44228</v>
      </c>
      <c r="G2806" s="11" t="s">
        <v>131</v>
      </c>
      <c r="H2806" s="11" t="s">
        <v>49</v>
      </c>
      <c r="I2806" s="11" t="s">
        <v>132</v>
      </c>
      <c r="J2806" s="11" t="s">
        <v>133</v>
      </c>
      <c r="K2806" s="11" t="str">
        <f>IFERROR(INDEX('EDC Component Dictionary'!$C$5:$C$37,MATCH('Rates Database'!J2806,'EDC Component Dictionary'!$B$5:$B$37,0)), "Energy Supply")</f>
        <v>Distribution System</v>
      </c>
      <c r="L2806" s="12">
        <v>4.9439999999999998E-2</v>
      </c>
      <c r="M2806" s="12"/>
    </row>
    <row r="2807" spans="1:13" x14ac:dyDescent="0.3">
      <c r="A2807" s="18">
        <v>2805</v>
      </c>
      <c r="B2807" s="18">
        <f t="shared" si="86"/>
        <v>2021</v>
      </c>
      <c r="C2807" s="17">
        <v>44197</v>
      </c>
      <c r="D2807" s="18" t="s">
        <v>130</v>
      </c>
      <c r="E2807" s="18" t="s">
        <v>163</v>
      </c>
      <c r="F2807" s="18" t="str">
        <f t="shared" si="87"/>
        <v>Eversource_EMA-Base Distribution-44197</v>
      </c>
      <c r="G2807" s="11" t="s">
        <v>131</v>
      </c>
      <c r="H2807" s="11" t="s">
        <v>49</v>
      </c>
      <c r="I2807" s="11" t="s">
        <v>132</v>
      </c>
      <c r="J2807" s="11" t="s">
        <v>133</v>
      </c>
      <c r="K2807" s="11" t="str">
        <f>IFERROR(INDEX('EDC Component Dictionary'!$C$5:$C$37,MATCH('Rates Database'!J2807,'EDC Component Dictionary'!$B$5:$B$37,0)), "Energy Supply")</f>
        <v>Distribution System</v>
      </c>
      <c r="L2807" s="12">
        <v>4.9439999999999998E-2</v>
      </c>
      <c r="M2807" s="12"/>
    </row>
    <row r="2808" spans="1:13" x14ac:dyDescent="0.3">
      <c r="A2808" s="18">
        <v>2806</v>
      </c>
      <c r="B2808" s="18">
        <f t="shared" si="86"/>
        <v>2020</v>
      </c>
      <c r="C2808" s="17">
        <v>44166</v>
      </c>
      <c r="D2808" s="18" t="s">
        <v>130</v>
      </c>
      <c r="E2808" s="18" t="s">
        <v>163</v>
      </c>
      <c r="F2808" s="18" t="str">
        <f t="shared" si="87"/>
        <v>Eversource_EMA-Base Distribution-44166</v>
      </c>
      <c r="G2808" s="11" t="s">
        <v>131</v>
      </c>
      <c r="H2808" s="11" t="s">
        <v>49</v>
      </c>
      <c r="I2808" s="11" t="s">
        <v>132</v>
      </c>
      <c r="J2808" s="11" t="s">
        <v>133</v>
      </c>
      <c r="K2808" s="11" t="str">
        <f>IFERROR(INDEX('EDC Component Dictionary'!$C$5:$C$37,MATCH('Rates Database'!J2808,'EDC Component Dictionary'!$B$5:$B$37,0)), "Energy Supply")</f>
        <v>Distribution System</v>
      </c>
      <c r="L2808" s="12">
        <v>4.7640000000000002E-2</v>
      </c>
      <c r="M2808" s="12"/>
    </row>
    <row r="2809" spans="1:13" x14ac:dyDescent="0.3">
      <c r="A2809" s="18">
        <v>2807</v>
      </c>
      <c r="B2809" s="18">
        <f t="shared" si="86"/>
        <v>2020</v>
      </c>
      <c r="C2809" s="17">
        <v>44136</v>
      </c>
      <c r="D2809" s="18" t="s">
        <v>130</v>
      </c>
      <c r="E2809" s="18" t="s">
        <v>163</v>
      </c>
      <c r="F2809" s="18" t="str">
        <f t="shared" si="87"/>
        <v>Eversource_EMA-Base Distribution-44136</v>
      </c>
      <c r="G2809" s="11" t="s">
        <v>131</v>
      </c>
      <c r="H2809" s="11" t="s">
        <v>49</v>
      </c>
      <c r="I2809" s="11" t="s">
        <v>132</v>
      </c>
      <c r="J2809" s="11" t="s">
        <v>133</v>
      </c>
      <c r="K2809" s="11" t="str">
        <f>IFERROR(INDEX('EDC Component Dictionary'!$C$5:$C$37,MATCH('Rates Database'!J2809,'EDC Component Dictionary'!$B$5:$B$37,0)), "Energy Supply")</f>
        <v>Distribution System</v>
      </c>
      <c r="L2809" s="12">
        <v>4.7640000000000002E-2</v>
      </c>
      <c r="M2809" s="12"/>
    </row>
    <row r="2810" spans="1:13" x14ac:dyDescent="0.3">
      <c r="A2810" s="18">
        <v>2808</v>
      </c>
      <c r="B2810" s="18">
        <f t="shared" si="86"/>
        <v>2020</v>
      </c>
      <c r="C2810" s="17">
        <v>44105</v>
      </c>
      <c r="D2810" s="18" t="s">
        <v>130</v>
      </c>
      <c r="E2810" s="18" t="s">
        <v>163</v>
      </c>
      <c r="F2810" s="18" t="str">
        <f t="shared" si="87"/>
        <v>Eversource_EMA-Base Distribution-44105</v>
      </c>
      <c r="G2810" s="11" t="s">
        <v>131</v>
      </c>
      <c r="H2810" s="11" t="s">
        <v>49</v>
      </c>
      <c r="I2810" s="11" t="s">
        <v>132</v>
      </c>
      <c r="J2810" s="11" t="s">
        <v>133</v>
      </c>
      <c r="K2810" s="11" t="str">
        <f>IFERROR(INDEX('EDC Component Dictionary'!$C$5:$C$37,MATCH('Rates Database'!J2810,'EDC Component Dictionary'!$B$5:$B$37,0)), "Energy Supply")</f>
        <v>Distribution System</v>
      </c>
      <c r="L2810" s="12">
        <v>4.7640000000000002E-2</v>
      </c>
      <c r="M2810" s="12"/>
    </row>
    <row r="2811" spans="1:13" x14ac:dyDescent="0.3">
      <c r="A2811" s="18">
        <v>2809</v>
      </c>
      <c r="B2811" s="18">
        <f t="shared" si="86"/>
        <v>2020</v>
      </c>
      <c r="C2811" s="17">
        <v>44075</v>
      </c>
      <c r="D2811" s="18" t="s">
        <v>130</v>
      </c>
      <c r="E2811" s="18" t="s">
        <v>163</v>
      </c>
      <c r="F2811" s="18" t="str">
        <f t="shared" si="87"/>
        <v>Eversource_EMA-Base Distribution-44075</v>
      </c>
      <c r="G2811" s="11" t="s">
        <v>131</v>
      </c>
      <c r="H2811" s="11" t="s">
        <v>49</v>
      </c>
      <c r="I2811" s="11" t="s">
        <v>132</v>
      </c>
      <c r="J2811" s="11" t="s">
        <v>133</v>
      </c>
      <c r="K2811" s="11" t="str">
        <f>IFERROR(INDEX('EDC Component Dictionary'!$C$5:$C$37,MATCH('Rates Database'!J2811,'EDC Component Dictionary'!$B$5:$B$37,0)), "Energy Supply")</f>
        <v>Distribution System</v>
      </c>
      <c r="L2811" s="12">
        <v>4.7640000000000002E-2</v>
      </c>
      <c r="M2811" s="12"/>
    </row>
    <row r="2812" spans="1:13" x14ac:dyDescent="0.3">
      <c r="A2812" s="18">
        <v>2810</v>
      </c>
      <c r="B2812" s="18">
        <f t="shared" si="86"/>
        <v>2020</v>
      </c>
      <c r="C2812" s="17">
        <v>44044</v>
      </c>
      <c r="D2812" s="18" t="s">
        <v>130</v>
      </c>
      <c r="E2812" s="18" t="s">
        <v>163</v>
      </c>
      <c r="F2812" s="18" t="str">
        <f t="shared" si="87"/>
        <v>Eversource_EMA-Base Distribution-44044</v>
      </c>
      <c r="G2812" s="11" t="s">
        <v>131</v>
      </c>
      <c r="H2812" s="11" t="s">
        <v>49</v>
      </c>
      <c r="I2812" s="11" t="s">
        <v>132</v>
      </c>
      <c r="J2812" s="11" t="s">
        <v>133</v>
      </c>
      <c r="K2812" s="11" t="str">
        <f>IFERROR(INDEX('EDC Component Dictionary'!$C$5:$C$37,MATCH('Rates Database'!J2812,'EDC Component Dictionary'!$B$5:$B$37,0)), "Energy Supply")</f>
        <v>Distribution System</v>
      </c>
      <c r="L2812" s="12">
        <v>4.7640000000000002E-2</v>
      </c>
      <c r="M2812" s="12"/>
    </row>
    <row r="2813" spans="1:13" x14ac:dyDescent="0.3">
      <c r="A2813" s="18">
        <v>2811</v>
      </c>
      <c r="B2813" s="18">
        <f t="shared" si="86"/>
        <v>2020</v>
      </c>
      <c r="C2813" s="17">
        <v>44013</v>
      </c>
      <c r="D2813" s="18" t="s">
        <v>130</v>
      </c>
      <c r="E2813" s="18" t="s">
        <v>163</v>
      </c>
      <c r="F2813" s="18" t="str">
        <f t="shared" si="87"/>
        <v>Eversource_EMA-Base Distribution-44013</v>
      </c>
      <c r="G2813" s="11" t="s">
        <v>131</v>
      </c>
      <c r="H2813" s="11" t="s">
        <v>49</v>
      </c>
      <c r="I2813" s="11" t="s">
        <v>132</v>
      </c>
      <c r="J2813" s="11" t="s">
        <v>133</v>
      </c>
      <c r="K2813" s="11" t="str">
        <f>IFERROR(INDEX('EDC Component Dictionary'!$C$5:$C$37,MATCH('Rates Database'!J2813,'EDC Component Dictionary'!$B$5:$B$37,0)), "Energy Supply")</f>
        <v>Distribution System</v>
      </c>
      <c r="L2813" s="12">
        <v>4.7640000000000002E-2</v>
      </c>
      <c r="M2813" s="12"/>
    </row>
    <row r="2814" spans="1:13" x14ac:dyDescent="0.3">
      <c r="A2814" s="18">
        <v>2812</v>
      </c>
      <c r="B2814" s="18">
        <f t="shared" si="86"/>
        <v>2020</v>
      </c>
      <c r="C2814" s="17">
        <v>43983</v>
      </c>
      <c r="D2814" s="18" t="s">
        <v>130</v>
      </c>
      <c r="E2814" s="18" t="s">
        <v>163</v>
      </c>
      <c r="F2814" s="18" t="str">
        <f t="shared" si="87"/>
        <v>Eversource_EMA-Base Distribution-43983</v>
      </c>
      <c r="G2814" s="11" t="s">
        <v>131</v>
      </c>
      <c r="H2814" s="11" t="s">
        <v>49</v>
      </c>
      <c r="I2814" s="11" t="s">
        <v>132</v>
      </c>
      <c r="J2814" s="11" t="s">
        <v>133</v>
      </c>
      <c r="K2814" s="11" t="str">
        <f>IFERROR(INDEX('EDC Component Dictionary'!$C$5:$C$37,MATCH('Rates Database'!J2814,'EDC Component Dictionary'!$B$5:$B$37,0)), "Energy Supply")</f>
        <v>Distribution System</v>
      </c>
      <c r="L2814" s="12">
        <v>4.7640000000000002E-2</v>
      </c>
      <c r="M2814" s="12"/>
    </row>
    <row r="2815" spans="1:13" x14ac:dyDescent="0.3">
      <c r="A2815" s="18">
        <v>2813</v>
      </c>
      <c r="B2815" s="18">
        <f t="shared" si="86"/>
        <v>2020</v>
      </c>
      <c r="C2815" s="17">
        <v>43952</v>
      </c>
      <c r="D2815" s="18" t="s">
        <v>130</v>
      </c>
      <c r="E2815" s="18" t="s">
        <v>163</v>
      </c>
      <c r="F2815" s="18" t="str">
        <f t="shared" si="87"/>
        <v>Eversource_EMA-Base Distribution-43952</v>
      </c>
      <c r="G2815" s="11" t="s">
        <v>131</v>
      </c>
      <c r="H2815" s="11" t="s">
        <v>49</v>
      </c>
      <c r="I2815" s="11" t="s">
        <v>132</v>
      </c>
      <c r="J2815" s="11" t="s">
        <v>133</v>
      </c>
      <c r="K2815" s="11" t="str">
        <f>IFERROR(INDEX('EDC Component Dictionary'!$C$5:$C$37,MATCH('Rates Database'!J2815,'EDC Component Dictionary'!$B$5:$B$37,0)), "Energy Supply")</f>
        <v>Distribution System</v>
      </c>
      <c r="L2815" s="12">
        <v>4.7640000000000002E-2</v>
      </c>
      <c r="M2815" s="12"/>
    </row>
    <row r="2816" spans="1:13" x14ac:dyDescent="0.3">
      <c r="A2816" s="18">
        <v>2814</v>
      </c>
      <c r="B2816" s="18">
        <f t="shared" si="86"/>
        <v>2020</v>
      </c>
      <c r="C2816" s="17">
        <v>43922</v>
      </c>
      <c r="D2816" s="18" t="s">
        <v>130</v>
      </c>
      <c r="E2816" s="18" t="s">
        <v>163</v>
      </c>
      <c r="F2816" s="18" t="str">
        <f t="shared" si="87"/>
        <v>Eversource_EMA-Base Distribution-43922</v>
      </c>
      <c r="G2816" s="11" t="s">
        <v>131</v>
      </c>
      <c r="H2816" s="11" t="s">
        <v>49</v>
      </c>
      <c r="I2816" s="11" t="s">
        <v>132</v>
      </c>
      <c r="J2816" s="11" t="s">
        <v>133</v>
      </c>
      <c r="K2816" s="11" t="str">
        <f>IFERROR(INDEX('EDC Component Dictionary'!$C$5:$C$37,MATCH('Rates Database'!J2816,'EDC Component Dictionary'!$B$5:$B$37,0)), "Energy Supply")</f>
        <v>Distribution System</v>
      </c>
      <c r="L2816" s="12">
        <v>4.7640000000000002E-2</v>
      </c>
      <c r="M2816" s="12"/>
    </row>
    <row r="2817" spans="1:13" x14ac:dyDescent="0.3">
      <c r="A2817" s="18">
        <v>2815</v>
      </c>
      <c r="B2817" s="18">
        <f t="shared" si="86"/>
        <v>2020</v>
      </c>
      <c r="C2817" s="17">
        <v>43891</v>
      </c>
      <c r="D2817" s="18" t="s">
        <v>130</v>
      </c>
      <c r="E2817" s="18" t="s">
        <v>163</v>
      </c>
      <c r="F2817" s="18" t="str">
        <f t="shared" si="87"/>
        <v>Eversource_EMA-Base Distribution-43891</v>
      </c>
      <c r="G2817" s="11" t="s">
        <v>131</v>
      </c>
      <c r="H2817" s="11" t="s">
        <v>49</v>
      </c>
      <c r="I2817" s="11" t="s">
        <v>132</v>
      </c>
      <c r="J2817" s="11" t="s">
        <v>133</v>
      </c>
      <c r="K2817" s="11" t="str">
        <f>IFERROR(INDEX('EDC Component Dictionary'!$C$5:$C$37,MATCH('Rates Database'!J2817,'EDC Component Dictionary'!$B$5:$B$37,0)), "Energy Supply")</f>
        <v>Distribution System</v>
      </c>
      <c r="L2817" s="12">
        <v>4.7640000000000002E-2</v>
      </c>
      <c r="M2817" s="12"/>
    </row>
    <row r="2818" spans="1:13" x14ac:dyDescent="0.3">
      <c r="A2818" s="18">
        <v>2816</v>
      </c>
      <c r="B2818" s="18">
        <f t="shared" si="86"/>
        <v>2020</v>
      </c>
      <c r="C2818" s="17">
        <v>43862</v>
      </c>
      <c r="D2818" s="18" t="s">
        <v>130</v>
      </c>
      <c r="E2818" s="18" t="s">
        <v>163</v>
      </c>
      <c r="F2818" s="18" t="str">
        <f t="shared" si="87"/>
        <v>Eversource_EMA-Base Distribution-43862</v>
      </c>
      <c r="G2818" s="11" t="s">
        <v>131</v>
      </c>
      <c r="H2818" s="11" t="s">
        <v>49</v>
      </c>
      <c r="I2818" s="11" t="s">
        <v>132</v>
      </c>
      <c r="J2818" s="11" t="s">
        <v>133</v>
      </c>
      <c r="K2818" s="11" t="str">
        <f>IFERROR(INDEX('EDC Component Dictionary'!$C$5:$C$37,MATCH('Rates Database'!J2818,'EDC Component Dictionary'!$B$5:$B$37,0)), "Energy Supply")</f>
        <v>Distribution System</v>
      </c>
      <c r="L2818" s="12">
        <v>4.7640000000000002E-2</v>
      </c>
      <c r="M2818" s="12"/>
    </row>
    <row r="2819" spans="1:13" x14ac:dyDescent="0.3">
      <c r="A2819" s="18">
        <v>2817</v>
      </c>
      <c r="B2819" s="18">
        <f t="shared" ref="B2819:B2882" si="88">YEAR(C2819)</f>
        <v>2020</v>
      </c>
      <c r="C2819" s="17">
        <v>43831</v>
      </c>
      <c r="D2819" s="18" t="s">
        <v>130</v>
      </c>
      <c r="E2819" s="18" t="s">
        <v>163</v>
      </c>
      <c r="F2819" s="18" t="str">
        <f t="shared" si="87"/>
        <v>Eversource_EMA-Base Distribution-43831</v>
      </c>
      <c r="G2819" s="11" t="s">
        <v>131</v>
      </c>
      <c r="H2819" s="11" t="s">
        <v>49</v>
      </c>
      <c r="I2819" s="11" t="s">
        <v>132</v>
      </c>
      <c r="J2819" s="11" t="s">
        <v>133</v>
      </c>
      <c r="K2819" s="11" t="str">
        <f>IFERROR(INDEX('EDC Component Dictionary'!$C$5:$C$37,MATCH('Rates Database'!J2819,'EDC Component Dictionary'!$B$5:$B$37,0)), "Energy Supply")</f>
        <v>Distribution System</v>
      </c>
      <c r="L2819" s="12">
        <v>4.7640000000000002E-2</v>
      </c>
      <c r="M2819" s="12"/>
    </row>
    <row r="2820" spans="1:13" x14ac:dyDescent="0.3">
      <c r="A2820" s="18">
        <v>2818</v>
      </c>
      <c r="B2820" s="18">
        <f t="shared" si="88"/>
        <v>2019</v>
      </c>
      <c r="C2820" s="17">
        <v>43800</v>
      </c>
      <c r="D2820" s="18" t="s">
        <v>130</v>
      </c>
      <c r="E2820" s="18" t="s">
        <v>163</v>
      </c>
      <c r="F2820" s="18" t="str">
        <f t="shared" ref="F2820:F2883" si="89">_xlfn.CONCAT(E2820,"-",J2820,"-",C2820)</f>
        <v>Eversource_EMA-Base Distribution-43800</v>
      </c>
      <c r="G2820" s="11" t="s">
        <v>131</v>
      </c>
      <c r="H2820" s="11" t="s">
        <v>49</v>
      </c>
      <c r="I2820" s="11" t="s">
        <v>132</v>
      </c>
      <c r="J2820" s="11" t="s">
        <v>133</v>
      </c>
      <c r="K2820" s="11" t="str">
        <f>IFERROR(INDEX('EDC Component Dictionary'!$C$5:$C$37,MATCH('Rates Database'!J2820,'EDC Component Dictionary'!$B$5:$B$37,0)), "Energy Supply")</f>
        <v>Distribution System</v>
      </c>
      <c r="L2820" s="12">
        <v>4.5629999999999997E-2</v>
      </c>
      <c r="M2820" s="12"/>
    </row>
    <row r="2821" spans="1:13" x14ac:dyDescent="0.3">
      <c r="A2821" s="18">
        <v>2819</v>
      </c>
      <c r="B2821" s="18">
        <f t="shared" si="88"/>
        <v>2019</v>
      </c>
      <c r="C2821" s="17">
        <v>43770</v>
      </c>
      <c r="D2821" s="18" t="s">
        <v>130</v>
      </c>
      <c r="E2821" s="18" t="s">
        <v>163</v>
      </c>
      <c r="F2821" s="18" t="str">
        <f t="shared" si="89"/>
        <v>Eversource_EMA-Base Distribution-43770</v>
      </c>
      <c r="G2821" s="11" t="s">
        <v>131</v>
      </c>
      <c r="H2821" s="11" t="s">
        <v>49</v>
      </c>
      <c r="I2821" s="11" t="s">
        <v>132</v>
      </c>
      <c r="J2821" s="11" t="s">
        <v>133</v>
      </c>
      <c r="K2821" s="11" t="str">
        <f>IFERROR(INDEX('EDC Component Dictionary'!$C$5:$C$37,MATCH('Rates Database'!J2821,'EDC Component Dictionary'!$B$5:$B$37,0)), "Energy Supply")</f>
        <v>Distribution System</v>
      </c>
      <c r="L2821" s="12">
        <v>4.5629999999999997E-2</v>
      </c>
      <c r="M2821" s="12"/>
    </row>
    <row r="2822" spans="1:13" x14ac:dyDescent="0.3">
      <c r="A2822" s="18">
        <v>2820</v>
      </c>
      <c r="B2822" s="18">
        <f t="shared" si="88"/>
        <v>2019</v>
      </c>
      <c r="C2822" s="17">
        <v>43739</v>
      </c>
      <c r="D2822" s="18" t="s">
        <v>130</v>
      </c>
      <c r="E2822" s="18" t="s">
        <v>163</v>
      </c>
      <c r="F2822" s="18" t="str">
        <f t="shared" si="89"/>
        <v>Eversource_EMA-Base Distribution-43739</v>
      </c>
      <c r="G2822" s="11" t="s">
        <v>131</v>
      </c>
      <c r="H2822" s="11" t="s">
        <v>49</v>
      </c>
      <c r="I2822" s="11" t="s">
        <v>132</v>
      </c>
      <c r="J2822" s="11" t="s">
        <v>133</v>
      </c>
      <c r="K2822" s="11" t="str">
        <f>IFERROR(INDEX('EDC Component Dictionary'!$C$5:$C$37,MATCH('Rates Database'!J2822,'EDC Component Dictionary'!$B$5:$B$37,0)), "Energy Supply")</f>
        <v>Distribution System</v>
      </c>
      <c r="L2822" s="12">
        <v>4.5629999999999997E-2</v>
      </c>
      <c r="M2822" s="12"/>
    </row>
    <row r="2823" spans="1:13" x14ac:dyDescent="0.3">
      <c r="A2823" s="18">
        <v>2821</v>
      </c>
      <c r="B2823" s="18">
        <f t="shared" si="88"/>
        <v>2019</v>
      </c>
      <c r="C2823" s="17">
        <v>43709</v>
      </c>
      <c r="D2823" s="18" t="s">
        <v>130</v>
      </c>
      <c r="E2823" s="18" t="s">
        <v>163</v>
      </c>
      <c r="F2823" s="18" t="str">
        <f t="shared" si="89"/>
        <v>Eversource_EMA-Base Distribution-43709</v>
      </c>
      <c r="G2823" s="11" t="s">
        <v>131</v>
      </c>
      <c r="H2823" s="11" t="s">
        <v>49</v>
      </c>
      <c r="I2823" s="11" t="s">
        <v>132</v>
      </c>
      <c r="J2823" s="11" t="s">
        <v>133</v>
      </c>
      <c r="K2823" s="11" t="str">
        <f>IFERROR(INDEX('EDC Component Dictionary'!$C$5:$C$37,MATCH('Rates Database'!J2823,'EDC Component Dictionary'!$B$5:$B$37,0)), "Energy Supply")</f>
        <v>Distribution System</v>
      </c>
      <c r="L2823" s="12">
        <v>4.5629999999999997E-2</v>
      </c>
      <c r="M2823" s="12"/>
    </row>
    <row r="2824" spans="1:13" x14ac:dyDescent="0.3">
      <c r="A2824" s="18">
        <v>2822</v>
      </c>
      <c r="B2824" s="18">
        <f t="shared" si="88"/>
        <v>2019</v>
      </c>
      <c r="C2824" s="17">
        <v>43678</v>
      </c>
      <c r="D2824" s="18" t="s">
        <v>130</v>
      </c>
      <c r="E2824" s="18" t="s">
        <v>163</v>
      </c>
      <c r="F2824" s="18" t="str">
        <f t="shared" si="89"/>
        <v>Eversource_EMA-Base Distribution-43678</v>
      </c>
      <c r="G2824" s="11" t="s">
        <v>131</v>
      </c>
      <c r="H2824" s="11" t="s">
        <v>49</v>
      </c>
      <c r="I2824" s="11" t="s">
        <v>132</v>
      </c>
      <c r="J2824" s="11" t="s">
        <v>133</v>
      </c>
      <c r="K2824" s="11" t="str">
        <f>IFERROR(INDEX('EDC Component Dictionary'!$C$5:$C$37,MATCH('Rates Database'!J2824,'EDC Component Dictionary'!$B$5:$B$37,0)), "Energy Supply")</f>
        <v>Distribution System</v>
      </c>
      <c r="L2824" s="12">
        <v>4.5629999999999997E-2</v>
      </c>
      <c r="M2824" s="12"/>
    </row>
    <row r="2825" spans="1:13" x14ac:dyDescent="0.3">
      <c r="A2825" s="18">
        <v>2823</v>
      </c>
      <c r="B2825" s="18">
        <f t="shared" si="88"/>
        <v>2019</v>
      </c>
      <c r="C2825" s="17">
        <v>43647</v>
      </c>
      <c r="D2825" s="18" t="s">
        <v>130</v>
      </c>
      <c r="E2825" s="18" t="s">
        <v>163</v>
      </c>
      <c r="F2825" s="18" t="str">
        <f t="shared" si="89"/>
        <v>Eversource_EMA-Base Distribution-43647</v>
      </c>
      <c r="G2825" s="11" t="s">
        <v>131</v>
      </c>
      <c r="H2825" s="11" t="s">
        <v>49</v>
      </c>
      <c r="I2825" s="11" t="s">
        <v>132</v>
      </c>
      <c r="J2825" s="11" t="s">
        <v>133</v>
      </c>
      <c r="K2825" s="11" t="str">
        <f>IFERROR(INDEX('EDC Component Dictionary'!$C$5:$C$37,MATCH('Rates Database'!J2825,'EDC Component Dictionary'!$B$5:$B$37,0)), "Energy Supply")</f>
        <v>Distribution System</v>
      </c>
      <c r="L2825" s="12">
        <v>4.5629999999999997E-2</v>
      </c>
      <c r="M2825" s="12"/>
    </row>
    <row r="2826" spans="1:13" x14ac:dyDescent="0.3">
      <c r="A2826" s="18">
        <v>2824</v>
      </c>
      <c r="B2826" s="18">
        <f t="shared" si="88"/>
        <v>2019</v>
      </c>
      <c r="C2826" s="17">
        <v>43617</v>
      </c>
      <c r="D2826" s="18" t="s">
        <v>130</v>
      </c>
      <c r="E2826" s="18" t="s">
        <v>163</v>
      </c>
      <c r="F2826" s="18" t="str">
        <f t="shared" si="89"/>
        <v>Eversource_EMA-Base Distribution-43617</v>
      </c>
      <c r="G2826" s="11" t="s">
        <v>131</v>
      </c>
      <c r="H2826" s="11" t="s">
        <v>49</v>
      </c>
      <c r="I2826" s="11" t="s">
        <v>132</v>
      </c>
      <c r="J2826" s="11" t="s">
        <v>133</v>
      </c>
      <c r="K2826" s="11" t="str">
        <f>IFERROR(INDEX('EDC Component Dictionary'!$C$5:$C$37,MATCH('Rates Database'!J2826,'EDC Component Dictionary'!$B$5:$B$37,0)), "Energy Supply")</f>
        <v>Distribution System</v>
      </c>
      <c r="L2826" s="12">
        <v>4.5629999999999997E-2</v>
      </c>
      <c r="M2826" s="12"/>
    </row>
    <row r="2827" spans="1:13" x14ac:dyDescent="0.3">
      <c r="A2827" s="18">
        <v>2825</v>
      </c>
      <c r="B2827" s="18">
        <f t="shared" si="88"/>
        <v>2019</v>
      </c>
      <c r="C2827" s="17">
        <v>43586</v>
      </c>
      <c r="D2827" s="18" t="s">
        <v>130</v>
      </c>
      <c r="E2827" s="18" t="s">
        <v>163</v>
      </c>
      <c r="F2827" s="18" t="str">
        <f t="shared" si="89"/>
        <v>Eversource_EMA-Base Distribution-43586</v>
      </c>
      <c r="G2827" s="11" t="s">
        <v>131</v>
      </c>
      <c r="H2827" s="11" t="s">
        <v>49</v>
      </c>
      <c r="I2827" s="11" t="s">
        <v>132</v>
      </c>
      <c r="J2827" s="11" t="s">
        <v>133</v>
      </c>
      <c r="K2827" s="11" t="str">
        <f>IFERROR(INDEX('EDC Component Dictionary'!$C$5:$C$37,MATCH('Rates Database'!J2827,'EDC Component Dictionary'!$B$5:$B$37,0)), "Energy Supply")</f>
        <v>Distribution System</v>
      </c>
      <c r="L2827" s="12">
        <v>4.5629999999999997E-2</v>
      </c>
      <c r="M2827" s="12"/>
    </row>
    <row r="2828" spans="1:13" x14ac:dyDescent="0.3">
      <c r="A2828" s="18">
        <v>2826</v>
      </c>
      <c r="B2828" s="18">
        <f t="shared" si="88"/>
        <v>2019</v>
      </c>
      <c r="C2828" s="17">
        <v>43556</v>
      </c>
      <c r="D2828" s="18" t="s">
        <v>130</v>
      </c>
      <c r="E2828" s="18" t="s">
        <v>163</v>
      </c>
      <c r="F2828" s="18" t="str">
        <f t="shared" si="89"/>
        <v>Eversource_EMA-Base Distribution-43556</v>
      </c>
      <c r="G2828" s="11" t="s">
        <v>131</v>
      </c>
      <c r="H2828" s="11" t="s">
        <v>49</v>
      </c>
      <c r="I2828" s="11" t="s">
        <v>132</v>
      </c>
      <c r="J2828" s="11" t="s">
        <v>133</v>
      </c>
      <c r="K2828" s="11" t="str">
        <f>IFERROR(INDEX('EDC Component Dictionary'!$C$5:$C$37,MATCH('Rates Database'!J2828,'EDC Component Dictionary'!$B$5:$B$37,0)), "Energy Supply")</f>
        <v>Distribution System</v>
      </c>
      <c r="L2828" s="12">
        <v>4.5629999999999997E-2</v>
      </c>
      <c r="M2828" s="12"/>
    </row>
    <row r="2829" spans="1:13" x14ac:dyDescent="0.3">
      <c r="A2829" s="18">
        <v>2827</v>
      </c>
      <c r="B2829" s="18">
        <f t="shared" si="88"/>
        <v>2019</v>
      </c>
      <c r="C2829" s="17">
        <v>43525</v>
      </c>
      <c r="D2829" s="18" t="s">
        <v>130</v>
      </c>
      <c r="E2829" s="18" t="s">
        <v>163</v>
      </c>
      <c r="F2829" s="18" t="str">
        <f t="shared" si="89"/>
        <v>Eversource_EMA-Base Distribution-43525</v>
      </c>
      <c r="G2829" s="11" t="s">
        <v>131</v>
      </c>
      <c r="H2829" s="11" t="s">
        <v>49</v>
      </c>
      <c r="I2829" s="11" t="s">
        <v>132</v>
      </c>
      <c r="J2829" s="11" t="s">
        <v>133</v>
      </c>
      <c r="K2829" s="11" t="str">
        <f>IFERROR(INDEX('EDC Component Dictionary'!$C$5:$C$37,MATCH('Rates Database'!J2829,'EDC Component Dictionary'!$B$5:$B$37,0)), "Energy Supply")</f>
        <v>Distribution System</v>
      </c>
      <c r="L2829" s="12">
        <v>4.5629999999999997E-2</v>
      </c>
      <c r="M2829" s="12"/>
    </row>
    <row r="2830" spans="1:13" x14ac:dyDescent="0.3">
      <c r="A2830" s="18">
        <v>2828</v>
      </c>
      <c r="B2830" s="18">
        <f t="shared" si="88"/>
        <v>2019</v>
      </c>
      <c r="C2830" s="17">
        <v>43497</v>
      </c>
      <c r="D2830" s="18" t="s">
        <v>130</v>
      </c>
      <c r="E2830" s="18" t="s">
        <v>163</v>
      </c>
      <c r="F2830" s="18" t="str">
        <f t="shared" si="89"/>
        <v>Eversource_EMA-Base Distribution-43497</v>
      </c>
      <c r="G2830" s="11" t="s">
        <v>131</v>
      </c>
      <c r="H2830" s="11" t="s">
        <v>49</v>
      </c>
      <c r="I2830" s="11" t="s">
        <v>132</v>
      </c>
      <c r="J2830" s="11" t="s">
        <v>133</v>
      </c>
      <c r="K2830" s="11" t="str">
        <f>IFERROR(INDEX('EDC Component Dictionary'!$C$5:$C$37,MATCH('Rates Database'!J2830,'EDC Component Dictionary'!$B$5:$B$37,0)), "Energy Supply")</f>
        <v>Distribution System</v>
      </c>
      <c r="L2830" s="12">
        <v>4.5629999999999997E-2</v>
      </c>
      <c r="M2830" s="12"/>
    </row>
    <row r="2831" spans="1:13" x14ac:dyDescent="0.3">
      <c r="A2831" s="18">
        <v>2829</v>
      </c>
      <c r="B2831" s="18">
        <f t="shared" si="88"/>
        <v>2019</v>
      </c>
      <c r="C2831" s="17">
        <v>43466</v>
      </c>
      <c r="D2831" s="18" t="s">
        <v>130</v>
      </c>
      <c r="E2831" s="18" t="s">
        <v>163</v>
      </c>
      <c r="F2831" s="18" t="str">
        <f t="shared" si="89"/>
        <v>Eversource_EMA-Base Distribution-43466</v>
      </c>
      <c r="G2831" s="11" t="s">
        <v>131</v>
      </c>
      <c r="H2831" s="11" t="s">
        <v>49</v>
      </c>
      <c r="I2831" s="11" t="s">
        <v>132</v>
      </c>
      <c r="J2831" s="11" t="s">
        <v>133</v>
      </c>
      <c r="K2831" s="11" t="str">
        <f>IFERROR(INDEX('EDC Component Dictionary'!$C$5:$C$37,MATCH('Rates Database'!J2831,'EDC Component Dictionary'!$B$5:$B$37,0)), "Energy Supply")</f>
        <v>Distribution System</v>
      </c>
      <c r="L2831" s="12">
        <v>4.5629999999999997E-2</v>
      </c>
      <c r="M2831" s="12"/>
    </row>
    <row r="2832" spans="1:13" x14ac:dyDescent="0.3">
      <c r="A2832" s="18">
        <v>2830</v>
      </c>
      <c r="B2832" s="18">
        <f t="shared" si="88"/>
        <v>2024</v>
      </c>
      <c r="C2832" s="17">
        <v>45352</v>
      </c>
      <c r="D2832" s="18" t="s">
        <v>130</v>
      </c>
      <c r="E2832" s="18" t="s">
        <v>163</v>
      </c>
      <c r="F2832" s="18" t="str">
        <f t="shared" si="89"/>
        <v>Eversource_EMA-Exogenous Cost Adjustment (ECA)-45352</v>
      </c>
      <c r="G2832" s="11" t="s">
        <v>131</v>
      </c>
      <c r="H2832" s="11" t="s">
        <v>49</v>
      </c>
      <c r="I2832" s="11" t="s">
        <v>132</v>
      </c>
      <c r="J2832" s="11" t="s">
        <v>134</v>
      </c>
      <c r="K2832" s="11" t="str">
        <f>IFERROR(INDEX('EDC Component Dictionary'!$C$5:$C$37,MATCH('Rates Database'!J2832,'EDC Component Dictionary'!$B$5:$B$37,0)), "Energy Supply")</f>
        <v>Distribution System</v>
      </c>
      <c r="L2832" s="12">
        <v>1.01E-3</v>
      </c>
      <c r="M2832" s="12"/>
    </row>
    <row r="2833" spans="1:13" x14ac:dyDescent="0.3">
      <c r="A2833" s="18">
        <v>2831</v>
      </c>
      <c r="B2833" s="18">
        <f t="shared" si="88"/>
        <v>2024</v>
      </c>
      <c r="C2833" s="17">
        <v>45323</v>
      </c>
      <c r="D2833" s="18" t="s">
        <v>130</v>
      </c>
      <c r="E2833" s="18" t="s">
        <v>163</v>
      </c>
      <c r="F2833" s="18" t="str">
        <f t="shared" si="89"/>
        <v>Eversource_EMA-Exogenous Cost Adjustment (ECA)-45323</v>
      </c>
      <c r="G2833" s="11" t="s">
        <v>131</v>
      </c>
      <c r="H2833" s="11" t="s">
        <v>49</v>
      </c>
      <c r="I2833" s="11" t="s">
        <v>132</v>
      </c>
      <c r="J2833" s="11" t="s">
        <v>134</v>
      </c>
      <c r="K2833" s="11" t="str">
        <f>IFERROR(INDEX('EDC Component Dictionary'!$C$5:$C$37,MATCH('Rates Database'!J2833,'EDC Component Dictionary'!$B$5:$B$37,0)), "Energy Supply")</f>
        <v>Distribution System</v>
      </c>
      <c r="L2833" s="12">
        <v>1.01E-3</v>
      </c>
      <c r="M2833" s="12"/>
    </row>
    <row r="2834" spans="1:13" x14ac:dyDescent="0.3">
      <c r="A2834" s="18">
        <v>2832</v>
      </c>
      <c r="B2834" s="18">
        <f t="shared" si="88"/>
        <v>2024</v>
      </c>
      <c r="C2834" s="17">
        <v>45292</v>
      </c>
      <c r="D2834" s="18" t="s">
        <v>130</v>
      </c>
      <c r="E2834" s="18" t="s">
        <v>163</v>
      </c>
      <c r="F2834" s="18" t="str">
        <f t="shared" si="89"/>
        <v>Eversource_EMA-Exogenous Cost Adjustment (ECA)-45292</v>
      </c>
      <c r="G2834" s="11" t="s">
        <v>131</v>
      </c>
      <c r="H2834" s="11" t="s">
        <v>49</v>
      </c>
      <c r="I2834" s="11" t="s">
        <v>132</v>
      </c>
      <c r="J2834" s="11" t="s">
        <v>134</v>
      </c>
      <c r="K2834" s="11" t="str">
        <f>IFERROR(INDEX('EDC Component Dictionary'!$C$5:$C$37,MATCH('Rates Database'!J2834,'EDC Component Dictionary'!$B$5:$B$37,0)), "Energy Supply")</f>
        <v>Distribution System</v>
      </c>
      <c r="L2834" s="12">
        <v>1.01E-3</v>
      </c>
      <c r="M2834" s="12"/>
    </row>
    <row r="2835" spans="1:13" x14ac:dyDescent="0.3">
      <c r="A2835" s="18">
        <v>2833</v>
      </c>
      <c r="B2835" s="18">
        <f t="shared" si="88"/>
        <v>2023</v>
      </c>
      <c r="C2835" s="17">
        <v>45261</v>
      </c>
      <c r="D2835" s="18" t="s">
        <v>130</v>
      </c>
      <c r="E2835" s="18" t="s">
        <v>163</v>
      </c>
      <c r="F2835" s="18" t="str">
        <f t="shared" si="89"/>
        <v>Eversource_EMA-Exogenous Cost Adjustment (ECA)-45261</v>
      </c>
      <c r="G2835" s="11" t="s">
        <v>131</v>
      </c>
      <c r="H2835" s="11" t="s">
        <v>49</v>
      </c>
      <c r="I2835" s="11" t="s">
        <v>132</v>
      </c>
      <c r="J2835" s="11" t="s">
        <v>134</v>
      </c>
      <c r="K2835" s="11" t="str">
        <f>IFERROR(INDEX('EDC Component Dictionary'!$C$5:$C$37,MATCH('Rates Database'!J2835,'EDC Component Dictionary'!$B$5:$B$37,0)), "Energy Supply")</f>
        <v>Distribution System</v>
      </c>
      <c r="L2835" s="12">
        <v>1E-3</v>
      </c>
      <c r="M2835" s="12"/>
    </row>
    <row r="2836" spans="1:13" x14ac:dyDescent="0.3">
      <c r="A2836" s="18">
        <v>2834</v>
      </c>
      <c r="B2836" s="18">
        <f t="shared" si="88"/>
        <v>2023</v>
      </c>
      <c r="C2836" s="17">
        <v>45231</v>
      </c>
      <c r="D2836" s="18" t="s">
        <v>130</v>
      </c>
      <c r="E2836" s="18" t="s">
        <v>163</v>
      </c>
      <c r="F2836" s="18" t="str">
        <f t="shared" si="89"/>
        <v>Eversource_EMA-Exogenous Cost Adjustment (ECA)-45231</v>
      </c>
      <c r="G2836" s="11" t="s">
        <v>131</v>
      </c>
      <c r="H2836" s="11" t="s">
        <v>49</v>
      </c>
      <c r="I2836" s="11" t="s">
        <v>132</v>
      </c>
      <c r="J2836" s="11" t="s">
        <v>134</v>
      </c>
      <c r="K2836" s="11" t="str">
        <f>IFERROR(INDEX('EDC Component Dictionary'!$C$5:$C$37,MATCH('Rates Database'!J2836,'EDC Component Dictionary'!$B$5:$B$37,0)), "Energy Supply")</f>
        <v>Distribution System</v>
      </c>
      <c r="L2836" s="12">
        <v>1E-3</v>
      </c>
      <c r="M2836" s="12"/>
    </row>
    <row r="2837" spans="1:13" x14ac:dyDescent="0.3">
      <c r="A2837" s="18">
        <v>2835</v>
      </c>
      <c r="B2837" s="18">
        <f t="shared" si="88"/>
        <v>2023</v>
      </c>
      <c r="C2837" s="17">
        <v>45200</v>
      </c>
      <c r="D2837" s="18" t="s">
        <v>130</v>
      </c>
      <c r="E2837" s="18" t="s">
        <v>163</v>
      </c>
      <c r="F2837" s="18" t="str">
        <f t="shared" si="89"/>
        <v>Eversource_EMA-Exogenous Cost Adjustment (ECA)-45200</v>
      </c>
      <c r="G2837" s="11" t="s">
        <v>131</v>
      </c>
      <c r="H2837" s="11" t="s">
        <v>49</v>
      </c>
      <c r="I2837" s="11" t="s">
        <v>132</v>
      </c>
      <c r="J2837" s="11" t="s">
        <v>134</v>
      </c>
      <c r="K2837" s="11" t="str">
        <f>IFERROR(INDEX('EDC Component Dictionary'!$C$5:$C$37,MATCH('Rates Database'!J2837,'EDC Component Dictionary'!$B$5:$B$37,0)), "Energy Supply")</f>
        <v>Distribution System</v>
      </c>
      <c r="L2837" s="12">
        <v>1E-3</v>
      </c>
      <c r="M2837" s="12"/>
    </row>
    <row r="2838" spans="1:13" x14ac:dyDescent="0.3">
      <c r="A2838" s="18">
        <v>2836</v>
      </c>
      <c r="B2838" s="18">
        <f t="shared" si="88"/>
        <v>2023</v>
      </c>
      <c r="C2838" s="17">
        <v>45170</v>
      </c>
      <c r="D2838" s="18" t="s">
        <v>130</v>
      </c>
      <c r="E2838" s="18" t="s">
        <v>163</v>
      </c>
      <c r="F2838" s="18" t="str">
        <f t="shared" si="89"/>
        <v>Eversource_EMA-Exogenous Cost Adjustment (ECA)-45170</v>
      </c>
      <c r="G2838" s="11" t="s">
        <v>131</v>
      </c>
      <c r="H2838" s="11" t="s">
        <v>49</v>
      </c>
      <c r="I2838" s="11" t="s">
        <v>132</v>
      </c>
      <c r="J2838" s="11" t="s">
        <v>134</v>
      </c>
      <c r="K2838" s="11" t="str">
        <f>IFERROR(INDEX('EDC Component Dictionary'!$C$5:$C$37,MATCH('Rates Database'!J2838,'EDC Component Dictionary'!$B$5:$B$37,0)), "Energy Supply")</f>
        <v>Distribution System</v>
      </c>
      <c r="L2838" s="12">
        <v>1E-3</v>
      </c>
      <c r="M2838" s="12"/>
    </row>
    <row r="2839" spans="1:13" x14ac:dyDescent="0.3">
      <c r="A2839" s="18">
        <v>2837</v>
      </c>
      <c r="B2839" s="18">
        <f t="shared" si="88"/>
        <v>2023</v>
      </c>
      <c r="C2839" s="17">
        <v>45139</v>
      </c>
      <c r="D2839" s="18" t="s">
        <v>130</v>
      </c>
      <c r="E2839" s="18" t="s">
        <v>163</v>
      </c>
      <c r="F2839" s="18" t="str">
        <f t="shared" si="89"/>
        <v>Eversource_EMA-Exogenous Cost Adjustment (ECA)-45139</v>
      </c>
      <c r="G2839" s="11" t="s">
        <v>131</v>
      </c>
      <c r="H2839" s="11" t="s">
        <v>49</v>
      </c>
      <c r="I2839" s="11" t="s">
        <v>132</v>
      </c>
      <c r="J2839" s="11" t="s">
        <v>134</v>
      </c>
      <c r="K2839" s="11" t="str">
        <f>IFERROR(INDEX('EDC Component Dictionary'!$C$5:$C$37,MATCH('Rates Database'!J2839,'EDC Component Dictionary'!$B$5:$B$37,0)), "Energy Supply")</f>
        <v>Distribution System</v>
      </c>
      <c r="L2839" s="12">
        <v>1E-3</v>
      </c>
      <c r="M2839" s="12"/>
    </row>
    <row r="2840" spans="1:13" x14ac:dyDescent="0.3">
      <c r="A2840" s="18">
        <v>2838</v>
      </c>
      <c r="B2840" s="18">
        <f t="shared" si="88"/>
        <v>2023</v>
      </c>
      <c r="C2840" s="17">
        <v>45108</v>
      </c>
      <c r="D2840" s="18" t="s">
        <v>130</v>
      </c>
      <c r="E2840" s="18" t="s">
        <v>163</v>
      </c>
      <c r="F2840" s="18" t="str">
        <f t="shared" si="89"/>
        <v>Eversource_EMA-Exogenous Cost Adjustment (ECA)-45108</v>
      </c>
      <c r="G2840" s="11" t="s">
        <v>131</v>
      </c>
      <c r="H2840" s="11" t="s">
        <v>49</v>
      </c>
      <c r="I2840" s="11" t="s">
        <v>132</v>
      </c>
      <c r="J2840" s="11" t="s">
        <v>134</v>
      </c>
      <c r="K2840" s="11" t="str">
        <f>IFERROR(INDEX('EDC Component Dictionary'!$C$5:$C$37,MATCH('Rates Database'!J2840,'EDC Component Dictionary'!$B$5:$B$37,0)), "Energy Supply")</f>
        <v>Distribution System</v>
      </c>
      <c r="L2840" s="12">
        <v>1E-3</v>
      </c>
      <c r="M2840" s="12"/>
    </row>
    <row r="2841" spans="1:13" x14ac:dyDescent="0.3">
      <c r="A2841" s="18">
        <v>2839</v>
      </c>
      <c r="B2841" s="18">
        <f t="shared" si="88"/>
        <v>2023</v>
      </c>
      <c r="C2841" s="17">
        <v>45078</v>
      </c>
      <c r="D2841" s="18" t="s">
        <v>130</v>
      </c>
      <c r="E2841" s="18" t="s">
        <v>163</v>
      </c>
      <c r="F2841" s="18" t="str">
        <f t="shared" si="89"/>
        <v>Eversource_EMA-Exogenous Cost Adjustment (ECA)-45078</v>
      </c>
      <c r="G2841" s="11" t="s">
        <v>131</v>
      </c>
      <c r="H2841" s="11" t="s">
        <v>49</v>
      </c>
      <c r="I2841" s="11" t="s">
        <v>132</v>
      </c>
      <c r="J2841" s="11" t="s">
        <v>134</v>
      </c>
      <c r="K2841" s="11" t="str">
        <f>IFERROR(INDEX('EDC Component Dictionary'!$C$5:$C$37,MATCH('Rates Database'!J2841,'EDC Component Dictionary'!$B$5:$B$37,0)), "Energy Supply")</f>
        <v>Distribution System</v>
      </c>
      <c r="L2841" s="12">
        <v>1E-3</v>
      </c>
      <c r="M2841" s="12"/>
    </row>
    <row r="2842" spans="1:13" x14ac:dyDescent="0.3">
      <c r="A2842" s="18">
        <v>2840</v>
      </c>
      <c r="B2842" s="18">
        <f t="shared" si="88"/>
        <v>2023</v>
      </c>
      <c r="C2842" s="17">
        <v>45047</v>
      </c>
      <c r="D2842" s="18" t="s">
        <v>130</v>
      </c>
      <c r="E2842" s="18" t="s">
        <v>163</v>
      </c>
      <c r="F2842" s="18" t="str">
        <f t="shared" si="89"/>
        <v>Eversource_EMA-Exogenous Cost Adjustment (ECA)-45047</v>
      </c>
      <c r="G2842" s="11" t="s">
        <v>131</v>
      </c>
      <c r="H2842" s="11" t="s">
        <v>49</v>
      </c>
      <c r="I2842" s="11" t="s">
        <v>132</v>
      </c>
      <c r="J2842" s="11" t="s">
        <v>134</v>
      </c>
      <c r="K2842" s="11" t="str">
        <f>IFERROR(INDEX('EDC Component Dictionary'!$C$5:$C$37,MATCH('Rates Database'!J2842,'EDC Component Dictionary'!$B$5:$B$37,0)), "Energy Supply")</f>
        <v>Distribution System</v>
      </c>
      <c r="L2842" s="12">
        <v>1E-3</v>
      </c>
      <c r="M2842" s="12"/>
    </row>
    <row r="2843" spans="1:13" x14ac:dyDescent="0.3">
      <c r="A2843" s="18">
        <v>2841</v>
      </c>
      <c r="B2843" s="18">
        <f t="shared" si="88"/>
        <v>2023</v>
      </c>
      <c r="C2843" s="17">
        <v>45017</v>
      </c>
      <c r="D2843" s="18" t="s">
        <v>130</v>
      </c>
      <c r="E2843" s="18" t="s">
        <v>163</v>
      </c>
      <c r="F2843" s="18" t="str">
        <f t="shared" si="89"/>
        <v>Eversource_EMA-Exogenous Cost Adjustment (ECA)-45017</v>
      </c>
      <c r="G2843" s="11" t="s">
        <v>131</v>
      </c>
      <c r="H2843" s="11" t="s">
        <v>49</v>
      </c>
      <c r="I2843" s="11" t="s">
        <v>132</v>
      </c>
      <c r="J2843" s="11" t="s">
        <v>134</v>
      </c>
      <c r="K2843" s="11" t="str">
        <f>IFERROR(INDEX('EDC Component Dictionary'!$C$5:$C$37,MATCH('Rates Database'!J2843,'EDC Component Dictionary'!$B$5:$B$37,0)), "Energy Supply")</f>
        <v>Distribution System</v>
      </c>
      <c r="L2843" s="12">
        <v>1E-3</v>
      </c>
      <c r="M2843" s="12"/>
    </row>
    <row r="2844" spans="1:13" x14ac:dyDescent="0.3">
      <c r="A2844" s="18">
        <v>2842</v>
      </c>
      <c r="B2844" s="18">
        <f t="shared" si="88"/>
        <v>2023</v>
      </c>
      <c r="C2844" s="17">
        <v>44986</v>
      </c>
      <c r="D2844" s="18" t="s">
        <v>130</v>
      </c>
      <c r="E2844" s="18" t="s">
        <v>163</v>
      </c>
      <c r="F2844" s="18" t="str">
        <f t="shared" si="89"/>
        <v>Eversource_EMA-Exogenous Cost Adjustment (ECA)-44986</v>
      </c>
      <c r="G2844" s="11" t="s">
        <v>131</v>
      </c>
      <c r="H2844" s="11" t="s">
        <v>49</v>
      </c>
      <c r="I2844" s="11" t="s">
        <v>132</v>
      </c>
      <c r="J2844" s="11" t="s">
        <v>134</v>
      </c>
      <c r="K2844" s="11" t="str">
        <f>IFERROR(INDEX('EDC Component Dictionary'!$C$5:$C$37,MATCH('Rates Database'!J2844,'EDC Component Dictionary'!$B$5:$B$37,0)), "Energy Supply")</f>
        <v>Distribution System</v>
      </c>
      <c r="L2844" s="12">
        <v>1E-3</v>
      </c>
      <c r="M2844" s="12"/>
    </row>
    <row r="2845" spans="1:13" x14ac:dyDescent="0.3">
      <c r="A2845" s="18">
        <v>2843</v>
      </c>
      <c r="B2845" s="18">
        <f t="shared" si="88"/>
        <v>2023</v>
      </c>
      <c r="C2845" s="17">
        <v>44958</v>
      </c>
      <c r="D2845" s="18" t="s">
        <v>130</v>
      </c>
      <c r="E2845" s="18" t="s">
        <v>163</v>
      </c>
      <c r="F2845" s="18" t="str">
        <f t="shared" si="89"/>
        <v>Eversource_EMA-Exogenous Cost Adjustment (ECA)-44958</v>
      </c>
      <c r="G2845" s="11" t="s">
        <v>131</v>
      </c>
      <c r="H2845" s="11" t="s">
        <v>49</v>
      </c>
      <c r="I2845" s="11" t="s">
        <v>132</v>
      </c>
      <c r="J2845" s="11" t="s">
        <v>134</v>
      </c>
      <c r="K2845" s="11" t="str">
        <f>IFERROR(INDEX('EDC Component Dictionary'!$C$5:$C$37,MATCH('Rates Database'!J2845,'EDC Component Dictionary'!$B$5:$B$37,0)), "Energy Supply")</f>
        <v>Distribution System</v>
      </c>
      <c r="L2845" s="12">
        <v>1E-3</v>
      </c>
      <c r="M2845" s="12"/>
    </row>
    <row r="2846" spans="1:13" x14ac:dyDescent="0.3">
      <c r="A2846" s="18">
        <v>2844</v>
      </c>
      <c r="B2846" s="18">
        <f t="shared" si="88"/>
        <v>2023</v>
      </c>
      <c r="C2846" s="17">
        <v>44927</v>
      </c>
      <c r="D2846" s="18" t="s">
        <v>130</v>
      </c>
      <c r="E2846" s="18" t="s">
        <v>163</v>
      </c>
      <c r="F2846" s="18" t="str">
        <f t="shared" si="89"/>
        <v>Eversource_EMA-Exogenous Cost Adjustment (ECA)-44927</v>
      </c>
      <c r="G2846" s="11" t="s">
        <v>131</v>
      </c>
      <c r="H2846" s="11" t="s">
        <v>49</v>
      </c>
      <c r="I2846" s="11" t="s">
        <v>132</v>
      </c>
      <c r="J2846" s="11" t="s">
        <v>134</v>
      </c>
      <c r="K2846" s="11" t="str">
        <f>IFERROR(INDEX('EDC Component Dictionary'!$C$5:$C$37,MATCH('Rates Database'!J2846,'EDC Component Dictionary'!$B$5:$B$37,0)), "Energy Supply")</f>
        <v>Distribution System</v>
      </c>
      <c r="L2846" s="12">
        <v>1E-3</v>
      </c>
      <c r="M2846" s="12"/>
    </row>
    <row r="2847" spans="1:13" x14ac:dyDescent="0.3">
      <c r="A2847" s="18">
        <v>2845</v>
      </c>
      <c r="B2847" s="18">
        <f t="shared" si="88"/>
        <v>2022</v>
      </c>
      <c r="C2847" s="17">
        <v>44896</v>
      </c>
      <c r="D2847" s="18" t="s">
        <v>130</v>
      </c>
      <c r="E2847" s="18" t="s">
        <v>163</v>
      </c>
      <c r="F2847" s="18" t="str">
        <f t="shared" si="89"/>
        <v>Eversource_EMA-Exogenous Cost Adjustment (ECA)-44896</v>
      </c>
      <c r="G2847" s="11" t="s">
        <v>131</v>
      </c>
      <c r="H2847" s="11" t="s">
        <v>49</v>
      </c>
      <c r="I2847" s="11" t="s">
        <v>132</v>
      </c>
      <c r="J2847" s="11" t="s">
        <v>134</v>
      </c>
      <c r="K2847" s="11" t="str">
        <f>IFERROR(INDEX('EDC Component Dictionary'!$C$5:$C$37,MATCH('Rates Database'!J2847,'EDC Component Dictionary'!$B$5:$B$37,0)), "Energy Supply")</f>
        <v>Distribution System</v>
      </c>
      <c r="L2847" s="12">
        <v>0</v>
      </c>
      <c r="M2847" s="12"/>
    </row>
    <row r="2848" spans="1:13" x14ac:dyDescent="0.3">
      <c r="A2848" s="18">
        <v>2846</v>
      </c>
      <c r="B2848" s="18">
        <f t="shared" si="88"/>
        <v>2022</v>
      </c>
      <c r="C2848" s="17">
        <v>44866</v>
      </c>
      <c r="D2848" s="18" t="s">
        <v>130</v>
      </c>
      <c r="E2848" s="18" t="s">
        <v>163</v>
      </c>
      <c r="F2848" s="18" t="str">
        <f t="shared" si="89"/>
        <v>Eversource_EMA-Exogenous Cost Adjustment (ECA)-44866</v>
      </c>
      <c r="G2848" s="11" t="s">
        <v>131</v>
      </c>
      <c r="H2848" s="11" t="s">
        <v>49</v>
      </c>
      <c r="I2848" s="11" t="s">
        <v>132</v>
      </c>
      <c r="J2848" s="11" t="s">
        <v>134</v>
      </c>
      <c r="K2848" s="11" t="str">
        <f>IFERROR(INDEX('EDC Component Dictionary'!$C$5:$C$37,MATCH('Rates Database'!J2848,'EDC Component Dictionary'!$B$5:$B$37,0)), "Energy Supply")</f>
        <v>Distribution System</v>
      </c>
      <c r="L2848" s="12">
        <v>0</v>
      </c>
      <c r="M2848" s="12"/>
    </row>
    <row r="2849" spans="1:13" x14ac:dyDescent="0.3">
      <c r="A2849" s="18">
        <v>2847</v>
      </c>
      <c r="B2849" s="18">
        <f t="shared" si="88"/>
        <v>2022</v>
      </c>
      <c r="C2849" s="17">
        <v>44835</v>
      </c>
      <c r="D2849" s="18" t="s">
        <v>130</v>
      </c>
      <c r="E2849" s="18" t="s">
        <v>163</v>
      </c>
      <c r="F2849" s="18" t="str">
        <f t="shared" si="89"/>
        <v>Eversource_EMA-Exogenous Cost Adjustment (ECA)-44835</v>
      </c>
      <c r="G2849" s="11" t="s">
        <v>131</v>
      </c>
      <c r="H2849" s="11" t="s">
        <v>49</v>
      </c>
      <c r="I2849" s="11" t="s">
        <v>132</v>
      </c>
      <c r="J2849" s="11" t="s">
        <v>134</v>
      </c>
      <c r="K2849" s="11" t="str">
        <f>IFERROR(INDEX('EDC Component Dictionary'!$C$5:$C$37,MATCH('Rates Database'!J2849,'EDC Component Dictionary'!$B$5:$B$37,0)), "Energy Supply")</f>
        <v>Distribution System</v>
      </c>
      <c r="L2849" s="12">
        <v>0</v>
      </c>
      <c r="M2849" s="12"/>
    </row>
    <row r="2850" spans="1:13" x14ac:dyDescent="0.3">
      <c r="A2850" s="18">
        <v>2848</v>
      </c>
      <c r="B2850" s="18">
        <f t="shared" si="88"/>
        <v>2022</v>
      </c>
      <c r="C2850" s="17">
        <v>44805</v>
      </c>
      <c r="D2850" s="18" t="s">
        <v>130</v>
      </c>
      <c r="E2850" s="18" t="s">
        <v>163</v>
      </c>
      <c r="F2850" s="18" t="str">
        <f t="shared" si="89"/>
        <v>Eversource_EMA-Exogenous Cost Adjustment (ECA)-44805</v>
      </c>
      <c r="G2850" s="11" t="s">
        <v>131</v>
      </c>
      <c r="H2850" s="11" t="s">
        <v>49</v>
      </c>
      <c r="I2850" s="11" t="s">
        <v>132</v>
      </c>
      <c r="J2850" s="11" t="s">
        <v>134</v>
      </c>
      <c r="K2850" s="11" t="str">
        <f>IFERROR(INDEX('EDC Component Dictionary'!$C$5:$C$37,MATCH('Rates Database'!J2850,'EDC Component Dictionary'!$B$5:$B$37,0)), "Energy Supply")</f>
        <v>Distribution System</v>
      </c>
      <c r="L2850" s="12">
        <v>0</v>
      </c>
      <c r="M2850" s="12"/>
    </row>
    <row r="2851" spans="1:13" x14ac:dyDescent="0.3">
      <c r="A2851" s="18">
        <v>2849</v>
      </c>
      <c r="B2851" s="18">
        <f t="shared" si="88"/>
        <v>2022</v>
      </c>
      <c r="C2851" s="17">
        <v>44774</v>
      </c>
      <c r="D2851" s="18" t="s">
        <v>130</v>
      </c>
      <c r="E2851" s="18" t="s">
        <v>163</v>
      </c>
      <c r="F2851" s="18" t="str">
        <f t="shared" si="89"/>
        <v>Eversource_EMA-Exogenous Cost Adjustment (ECA)-44774</v>
      </c>
      <c r="G2851" s="11" t="s">
        <v>131</v>
      </c>
      <c r="H2851" s="11" t="s">
        <v>49</v>
      </c>
      <c r="I2851" s="11" t="s">
        <v>132</v>
      </c>
      <c r="J2851" s="11" t="s">
        <v>134</v>
      </c>
      <c r="K2851" s="11" t="str">
        <f>IFERROR(INDEX('EDC Component Dictionary'!$C$5:$C$37,MATCH('Rates Database'!J2851,'EDC Component Dictionary'!$B$5:$B$37,0)), "Energy Supply")</f>
        <v>Distribution System</v>
      </c>
      <c r="L2851" s="12">
        <v>0</v>
      </c>
      <c r="M2851" s="12"/>
    </row>
    <row r="2852" spans="1:13" x14ac:dyDescent="0.3">
      <c r="A2852" s="18">
        <v>2850</v>
      </c>
      <c r="B2852" s="18">
        <f t="shared" si="88"/>
        <v>2022</v>
      </c>
      <c r="C2852" s="17">
        <v>44743</v>
      </c>
      <c r="D2852" s="18" t="s">
        <v>130</v>
      </c>
      <c r="E2852" s="18" t="s">
        <v>163</v>
      </c>
      <c r="F2852" s="18" t="str">
        <f t="shared" si="89"/>
        <v>Eversource_EMA-Exogenous Cost Adjustment (ECA)-44743</v>
      </c>
      <c r="G2852" s="11" t="s">
        <v>131</v>
      </c>
      <c r="H2852" s="11" t="s">
        <v>49</v>
      </c>
      <c r="I2852" s="11" t="s">
        <v>132</v>
      </c>
      <c r="J2852" s="11" t="s">
        <v>134</v>
      </c>
      <c r="K2852" s="11" t="str">
        <f>IFERROR(INDEX('EDC Component Dictionary'!$C$5:$C$37,MATCH('Rates Database'!J2852,'EDC Component Dictionary'!$B$5:$B$37,0)), "Energy Supply")</f>
        <v>Distribution System</v>
      </c>
      <c r="L2852" s="12">
        <v>0</v>
      </c>
      <c r="M2852" s="12"/>
    </row>
    <row r="2853" spans="1:13" x14ac:dyDescent="0.3">
      <c r="A2853" s="18">
        <v>2851</v>
      </c>
      <c r="B2853" s="18">
        <f t="shared" si="88"/>
        <v>2022</v>
      </c>
      <c r="C2853" s="17">
        <v>44713</v>
      </c>
      <c r="D2853" s="18" t="s">
        <v>130</v>
      </c>
      <c r="E2853" s="18" t="s">
        <v>163</v>
      </c>
      <c r="F2853" s="18" t="str">
        <f t="shared" si="89"/>
        <v>Eversource_EMA-Exogenous Cost Adjustment (ECA)-44713</v>
      </c>
      <c r="G2853" s="11" t="s">
        <v>131</v>
      </c>
      <c r="H2853" s="11" t="s">
        <v>49</v>
      </c>
      <c r="I2853" s="11" t="s">
        <v>132</v>
      </c>
      <c r="J2853" s="11" t="s">
        <v>134</v>
      </c>
      <c r="K2853" s="11" t="str">
        <f>IFERROR(INDEX('EDC Component Dictionary'!$C$5:$C$37,MATCH('Rates Database'!J2853,'EDC Component Dictionary'!$B$5:$B$37,0)), "Energy Supply")</f>
        <v>Distribution System</v>
      </c>
      <c r="L2853" s="12">
        <v>0</v>
      </c>
      <c r="M2853" s="12"/>
    </row>
    <row r="2854" spans="1:13" x14ac:dyDescent="0.3">
      <c r="A2854" s="18">
        <v>2852</v>
      </c>
      <c r="B2854" s="18">
        <f t="shared" si="88"/>
        <v>2022</v>
      </c>
      <c r="C2854" s="17">
        <v>44682</v>
      </c>
      <c r="D2854" s="18" t="s">
        <v>130</v>
      </c>
      <c r="E2854" s="18" t="s">
        <v>163</v>
      </c>
      <c r="F2854" s="18" t="str">
        <f t="shared" si="89"/>
        <v>Eversource_EMA-Exogenous Cost Adjustment (ECA)-44682</v>
      </c>
      <c r="G2854" s="11" t="s">
        <v>131</v>
      </c>
      <c r="H2854" s="11" t="s">
        <v>49</v>
      </c>
      <c r="I2854" s="11" t="s">
        <v>132</v>
      </c>
      <c r="J2854" s="11" t="s">
        <v>134</v>
      </c>
      <c r="K2854" s="11" t="str">
        <f>IFERROR(INDEX('EDC Component Dictionary'!$C$5:$C$37,MATCH('Rates Database'!J2854,'EDC Component Dictionary'!$B$5:$B$37,0)), "Energy Supply")</f>
        <v>Distribution System</v>
      </c>
      <c r="L2854" s="12">
        <v>0</v>
      </c>
      <c r="M2854" s="12"/>
    </row>
    <row r="2855" spans="1:13" x14ac:dyDescent="0.3">
      <c r="A2855" s="18">
        <v>2853</v>
      </c>
      <c r="B2855" s="18">
        <f t="shared" si="88"/>
        <v>2022</v>
      </c>
      <c r="C2855" s="17">
        <v>44652</v>
      </c>
      <c r="D2855" s="18" t="s">
        <v>130</v>
      </c>
      <c r="E2855" s="18" t="s">
        <v>163</v>
      </c>
      <c r="F2855" s="18" t="str">
        <f t="shared" si="89"/>
        <v>Eversource_EMA-Exogenous Cost Adjustment (ECA)-44652</v>
      </c>
      <c r="G2855" s="11" t="s">
        <v>131</v>
      </c>
      <c r="H2855" s="11" t="s">
        <v>49</v>
      </c>
      <c r="I2855" s="11" t="s">
        <v>132</v>
      </c>
      <c r="J2855" s="11" t="s">
        <v>134</v>
      </c>
      <c r="K2855" s="11" t="str">
        <f>IFERROR(INDEX('EDC Component Dictionary'!$C$5:$C$37,MATCH('Rates Database'!J2855,'EDC Component Dictionary'!$B$5:$B$37,0)), "Energy Supply")</f>
        <v>Distribution System</v>
      </c>
      <c r="L2855" s="12">
        <v>0</v>
      </c>
      <c r="M2855" s="12"/>
    </row>
    <row r="2856" spans="1:13" x14ac:dyDescent="0.3">
      <c r="A2856" s="18">
        <v>2854</v>
      </c>
      <c r="B2856" s="18">
        <f t="shared" si="88"/>
        <v>2022</v>
      </c>
      <c r="C2856" s="17">
        <v>44621</v>
      </c>
      <c r="D2856" s="18" t="s">
        <v>130</v>
      </c>
      <c r="E2856" s="18" t="s">
        <v>163</v>
      </c>
      <c r="F2856" s="18" t="str">
        <f t="shared" si="89"/>
        <v>Eversource_EMA-Exogenous Cost Adjustment (ECA)-44621</v>
      </c>
      <c r="G2856" s="11" t="s">
        <v>131</v>
      </c>
      <c r="H2856" s="11" t="s">
        <v>49</v>
      </c>
      <c r="I2856" s="11" t="s">
        <v>132</v>
      </c>
      <c r="J2856" s="11" t="s">
        <v>134</v>
      </c>
      <c r="K2856" s="11" t="str">
        <f>IFERROR(INDEX('EDC Component Dictionary'!$C$5:$C$37,MATCH('Rates Database'!J2856,'EDC Component Dictionary'!$B$5:$B$37,0)), "Energy Supply")</f>
        <v>Distribution System</v>
      </c>
      <c r="L2856" s="12">
        <v>0</v>
      </c>
      <c r="M2856" s="12"/>
    </row>
    <row r="2857" spans="1:13" x14ac:dyDescent="0.3">
      <c r="A2857" s="18">
        <v>2855</v>
      </c>
      <c r="B2857" s="18">
        <f t="shared" si="88"/>
        <v>2022</v>
      </c>
      <c r="C2857" s="17">
        <v>44593</v>
      </c>
      <c r="D2857" s="18" t="s">
        <v>130</v>
      </c>
      <c r="E2857" s="18" t="s">
        <v>163</v>
      </c>
      <c r="F2857" s="18" t="str">
        <f t="shared" si="89"/>
        <v>Eversource_EMA-Exogenous Cost Adjustment (ECA)-44593</v>
      </c>
      <c r="G2857" s="11" t="s">
        <v>131</v>
      </c>
      <c r="H2857" s="11" t="s">
        <v>49</v>
      </c>
      <c r="I2857" s="11" t="s">
        <v>132</v>
      </c>
      <c r="J2857" s="11" t="s">
        <v>134</v>
      </c>
      <c r="K2857" s="11" t="str">
        <f>IFERROR(INDEX('EDC Component Dictionary'!$C$5:$C$37,MATCH('Rates Database'!J2857,'EDC Component Dictionary'!$B$5:$B$37,0)), "Energy Supply")</f>
        <v>Distribution System</v>
      </c>
      <c r="L2857" s="12">
        <v>0</v>
      </c>
      <c r="M2857" s="12"/>
    </row>
    <row r="2858" spans="1:13" x14ac:dyDescent="0.3">
      <c r="A2858" s="18">
        <v>2856</v>
      </c>
      <c r="B2858" s="18">
        <f t="shared" si="88"/>
        <v>2022</v>
      </c>
      <c r="C2858" s="17">
        <v>44562</v>
      </c>
      <c r="D2858" s="18" t="s">
        <v>130</v>
      </c>
      <c r="E2858" s="18" t="s">
        <v>163</v>
      </c>
      <c r="F2858" s="18" t="str">
        <f t="shared" si="89"/>
        <v>Eversource_EMA-Exogenous Cost Adjustment (ECA)-44562</v>
      </c>
      <c r="G2858" s="11" t="s">
        <v>131</v>
      </c>
      <c r="H2858" s="11" t="s">
        <v>49</v>
      </c>
      <c r="I2858" s="11" t="s">
        <v>132</v>
      </c>
      <c r="J2858" s="11" t="s">
        <v>134</v>
      </c>
      <c r="K2858" s="11" t="str">
        <f>IFERROR(INDEX('EDC Component Dictionary'!$C$5:$C$37,MATCH('Rates Database'!J2858,'EDC Component Dictionary'!$B$5:$B$37,0)), "Energy Supply")</f>
        <v>Distribution System</v>
      </c>
      <c r="L2858" s="12">
        <v>0</v>
      </c>
      <c r="M2858" s="12"/>
    </row>
    <row r="2859" spans="1:13" x14ac:dyDescent="0.3">
      <c r="A2859" s="18">
        <v>2857</v>
      </c>
      <c r="B2859" s="18">
        <f t="shared" si="88"/>
        <v>2021</v>
      </c>
      <c r="C2859" s="17">
        <v>44531</v>
      </c>
      <c r="D2859" s="18" t="s">
        <v>130</v>
      </c>
      <c r="E2859" s="18" t="s">
        <v>163</v>
      </c>
      <c r="F2859" s="18" t="str">
        <f t="shared" si="89"/>
        <v>Eversource_EMA-Exogenous Cost Adjustment (ECA)-44531</v>
      </c>
      <c r="G2859" s="11" t="s">
        <v>131</v>
      </c>
      <c r="H2859" s="11" t="s">
        <v>49</v>
      </c>
      <c r="I2859" s="11" t="s">
        <v>132</v>
      </c>
      <c r="J2859" s="11" t="s">
        <v>134</v>
      </c>
      <c r="K2859" s="11" t="str">
        <f>IFERROR(INDEX('EDC Component Dictionary'!$C$5:$C$37,MATCH('Rates Database'!J2859,'EDC Component Dictionary'!$B$5:$B$37,0)), "Energy Supply")</f>
        <v>Distribution System</v>
      </c>
      <c r="L2859" s="12">
        <v>0</v>
      </c>
      <c r="M2859" s="12"/>
    </row>
    <row r="2860" spans="1:13" x14ac:dyDescent="0.3">
      <c r="A2860" s="18">
        <v>2858</v>
      </c>
      <c r="B2860" s="18">
        <f t="shared" si="88"/>
        <v>2021</v>
      </c>
      <c r="C2860" s="17">
        <v>44501</v>
      </c>
      <c r="D2860" s="18" t="s">
        <v>130</v>
      </c>
      <c r="E2860" s="18" t="s">
        <v>163</v>
      </c>
      <c r="F2860" s="18" t="str">
        <f t="shared" si="89"/>
        <v>Eversource_EMA-Exogenous Cost Adjustment (ECA)-44501</v>
      </c>
      <c r="G2860" s="11" t="s">
        <v>131</v>
      </c>
      <c r="H2860" s="11" t="s">
        <v>49</v>
      </c>
      <c r="I2860" s="11" t="s">
        <v>132</v>
      </c>
      <c r="J2860" s="11" t="s">
        <v>134</v>
      </c>
      <c r="K2860" s="11" t="str">
        <f>IFERROR(INDEX('EDC Component Dictionary'!$C$5:$C$37,MATCH('Rates Database'!J2860,'EDC Component Dictionary'!$B$5:$B$37,0)), "Energy Supply")</f>
        <v>Distribution System</v>
      </c>
      <c r="L2860" s="12">
        <v>0</v>
      </c>
      <c r="M2860" s="12"/>
    </row>
    <row r="2861" spans="1:13" x14ac:dyDescent="0.3">
      <c r="A2861" s="18">
        <v>2859</v>
      </c>
      <c r="B2861" s="18">
        <f t="shared" si="88"/>
        <v>2021</v>
      </c>
      <c r="C2861" s="17">
        <v>44470</v>
      </c>
      <c r="D2861" s="18" t="s">
        <v>130</v>
      </c>
      <c r="E2861" s="18" t="s">
        <v>163</v>
      </c>
      <c r="F2861" s="18" t="str">
        <f t="shared" si="89"/>
        <v>Eversource_EMA-Exogenous Cost Adjustment (ECA)-44470</v>
      </c>
      <c r="G2861" s="11" t="s">
        <v>131</v>
      </c>
      <c r="H2861" s="11" t="s">
        <v>49</v>
      </c>
      <c r="I2861" s="11" t="s">
        <v>132</v>
      </c>
      <c r="J2861" s="11" t="s">
        <v>134</v>
      </c>
      <c r="K2861" s="11" t="str">
        <f>IFERROR(INDEX('EDC Component Dictionary'!$C$5:$C$37,MATCH('Rates Database'!J2861,'EDC Component Dictionary'!$B$5:$B$37,0)), "Energy Supply")</f>
        <v>Distribution System</v>
      </c>
      <c r="L2861" s="12">
        <v>0</v>
      </c>
      <c r="M2861" s="12"/>
    </row>
    <row r="2862" spans="1:13" x14ac:dyDescent="0.3">
      <c r="A2862" s="18">
        <v>2860</v>
      </c>
      <c r="B2862" s="18">
        <f t="shared" si="88"/>
        <v>2021</v>
      </c>
      <c r="C2862" s="17">
        <v>44440</v>
      </c>
      <c r="D2862" s="18" t="s">
        <v>130</v>
      </c>
      <c r="E2862" s="18" t="s">
        <v>163</v>
      </c>
      <c r="F2862" s="18" t="str">
        <f t="shared" si="89"/>
        <v>Eversource_EMA-Exogenous Cost Adjustment (ECA)-44440</v>
      </c>
      <c r="G2862" s="11" t="s">
        <v>131</v>
      </c>
      <c r="H2862" s="11" t="s">
        <v>49</v>
      </c>
      <c r="I2862" s="11" t="s">
        <v>132</v>
      </c>
      <c r="J2862" s="11" t="s">
        <v>134</v>
      </c>
      <c r="K2862" s="11" t="str">
        <f>IFERROR(INDEX('EDC Component Dictionary'!$C$5:$C$37,MATCH('Rates Database'!J2862,'EDC Component Dictionary'!$B$5:$B$37,0)), "Energy Supply")</f>
        <v>Distribution System</v>
      </c>
      <c r="L2862" s="12">
        <v>0</v>
      </c>
      <c r="M2862" s="12"/>
    </row>
    <row r="2863" spans="1:13" x14ac:dyDescent="0.3">
      <c r="A2863" s="18">
        <v>2861</v>
      </c>
      <c r="B2863" s="18">
        <f t="shared" si="88"/>
        <v>2021</v>
      </c>
      <c r="C2863" s="17">
        <v>44409</v>
      </c>
      <c r="D2863" s="18" t="s">
        <v>130</v>
      </c>
      <c r="E2863" s="18" t="s">
        <v>163</v>
      </c>
      <c r="F2863" s="18" t="str">
        <f t="shared" si="89"/>
        <v>Eversource_EMA-Exogenous Cost Adjustment (ECA)-44409</v>
      </c>
      <c r="G2863" s="11" t="s">
        <v>131</v>
      </c>
      <c r="H2863" s="11" t="s">
        <v>49</v>
      </c>
      <c r="I2863" s="11" t="s">
        <v>132</v>
      </c>
      <c r="J2863" s="11" t="s">
        <v>134</v>
      </c>
      <c r="K2863" s="11" t="str">
        <f>IFERROR(INDEX('EDC Component Dictionary'!$C$5:$C$37,MATCH('Rates Database'!J2863,'EDC Component Dictionary'!$B$5:$B$37,0)), "Energy Supply")</f>
        <v>Distribution System</v>
      </c>
      <c r="L2863" s="12">
        <v>0</v>
      </c>
      <c r="M2863" s="12"/>
    </row>
    <row r="2864" spans="1:13" x14ac:dyDescent="0.3">
      <c r="A2864" s="18">
        <v>2862</v>
      </c>
      <c r="B2864" s="18">
        <f t="shared" si="88"/>
        <v>2021</v>
      </c>
      <c r="C2864" s="17">
        <v>44378</v>
      </c>
      <c r="D2864" s="18" t="s">
        <v>130</v>
      </c>
      <c r="E2864" s="18" t="s">
        <v>163</v>
      </c>
      <c r="F2864" s="18" t="str">
        <f t="shared" si="89"/>
        <v>Eversource_EMA-Exogenous Cost Adjustment (ECA)-44378</v>
      </c>
      <c r="G2864" s="11" t="s">
        <v>131</v>
      </c>
      <c r="H2864" s="11" t="s">
        <v>49</v>
      </c>
      <c r="I2864" s="11" t="s">
        <v>132</v>
      </c>
      <c r="J2864" s="11" t="s">
        <v>134</v>
      </c>
      <c r="K2864" s="11" t="str">
        <f>IFERROR(INDEX('EDC Component Dictionary'!$C$5:$C$37,MATCH('Rates Database'!J2864,'EDC Component Dictionary'!$B$5:$B$37,0)), "Energy Supply")</f>
        <v>Distribution System</v>
      </c>
      <c r="L2864" s="12">
        <v>0</v>
      </c>
      <c r="M2864" s="12"/>
    </row>
    <row r="2865" spans="1:13" x14ac:dyDescent="0.3">
      <c r="A2865" s="18">
        <v>2863</v>
      </c>
      <c r="B2865" s="18">
        <f t="shared" si="88"/>
        <v>2021</v>
      </c>
      <c r="C2865" s="17">
        <v>44348</v>
      </c>
      <c r="D2865" s="18" t="s">
        <v>130</v>
      </c>
      <c r="E2865" s="18" t="s">
        <v>163</v>
      </c>
      <c r="F2865" s="18" t="str">
        <f t="shared" si="89"/>
        <v>Eversource_EMA-Exogenous Cost Adjustment (ECA)-44348</v>
      </c>
      <c r="G2865" s="11" t="s">
        <v>131</v>
      </c>
      <c r="H2865" s="11" t="s">
        <v>49</v>
      </c>
      <c r="I2865" s="11" t="s">
        <v>132</v>
      </c>
      <c r="J2865" s="11" t="s">
        <v>134</v>
      </c>
      <c r="K2865" s="11" t="str">
        <f>IFERROR(INDEX('EDC Component Dictionary'!$C$5:$C$37,MATCH('Rates Database'!J2865,'EDC Component Dictionary'!$B$5:$B$37,0)), "Energy Supply")</f>
        <v>Distribution System</v>
      </c>
      <c r="L2865" s="12">
        <v>0</v>
      </c>
      <c r="M2865" s="12"/>
    </row>
    <row r="2866" spans="1:13" x14ac:dyDescent="0.3">
      <c r="A2866" s="18">
        <v>2864</v>
      </c>
      <c r="B2866" s="18">
        <f t="shared" si="88"/>
        <v>2021</v>
      </c>
      <c r="C2866" s="17">
        <v>44317</v>
      </c>
      <c r="D2866" s="18" t="s">
        <v>130</v>
      </c>
      <c r="E2866" s="18" t="s">
        <v>163</v>
      </c>
      <c r="F2866" s="18" t="str">
        <f t="shared" si="89"/>
        <v>Eversource_EMA-Exogenous Cost Adjustment (ECA)-44317</v>
      </c>
      <c r="G2866" s="11" t="s">
        <v>131</v>
      </c>
      <c r="H2866" s="11" t="s">
        <v>49</v>
      </c>
      <c r="I2866" s="11" t="s">
        <v>132</v>
      </c>
      <c r="J2866" s="11" t="s">
        <v>134</v>
      </c>
      <c r="K2866" s="11" t="str">
        <f>IFERROR(INDEX('EDC Component Dictionary'!$C$5:$C$37,MATCH('Rates Database'!J2866,'EDC Component Dictionary'!$B$5:$B$37,0)), "Energy Supply")</f>
        <v>Distribution System</v>
      </c>
      <c r="L2866" s="12">
        <v>0</v>
      </c>
      <c r="M2866" s="12"/>
    </row>
    <row r="2867" spans="1:13" x14ac:dyDescent="0.3">
      <c r="A2867" s="18">
        <v>2865</v>
      </c>
      <c r="B2867" s="18">
        <f t="shared" si="88"/>
        <v>2021</v>
      </c>
      <c r="C2867" s="17">
        <v>44287</v>
      </c>
      <c r="D2867" s="18" t="s">
        <v>130</v>
      </c>
      <c r="E2867" s="18" t="s">
        <v>163</v>
      </c>
      <c r="F2867" s="18" t="str">
        <f t="shared" si="89"/>
        <v>Eversource_EMA-Exogenous Cost Adjustment (ECA)-44287</v>
      </c>
      <c r="G2867" s="11" t="s">
        <v>131</v>
      </c>
      <c r="H2867" s="11" t="s">
        <v>49</v>
      </c>
      <c r="I2867" s="11" t="s">
        <v>132</v>
      </c>
      <c r="J2867" s="11" t="s">
        <v>134</v>
      </c>
      <c r="K2867" s="11" t="str">
        <f>IFERROR(INDEX('EDC Component Dictionary'!$C$5:$C$37,MATCH('Rates Database'!J2867,'EDC Component Dictionary'!$B$5:$B$37,0)), "Energy Supply")</f>
        <v>Distribution System</v>
      </c>
      <c r="L2867" s="12">
        <v>0</v>
      </c>
      <c r="M2867" s="12"/>
    </row>
    <row r="2868" spans="1:13" x14ac:dyDescent="0.3">
      <c r="A2868" s="18">
        <v>2866</v>
      </c>
      <c r="B2868" s="18">
        <f t="shared" si="88"/>
        <v>2021</v>
      </c>
      <c r="C2868" s="17">
        <v>44256</v>
      </c>
      <c r="D2868" s="18" t="s">
        <v>130</v>
      </c>
      <c r="E2868" s="18" t="s">
        <v>163</v>
      </c>
      <c r="F2868" s="18" t="str">
        <f t="shared" si="89"/>
        <v>Eversource_EMA-Exogenous Cost Adjustment (ECA)-44256</v>
      </c>
      <c r="G2868" s="11" t="s">
        <v>131</v>
      </c>
      <c r="H2868" s="11" t="s">
        <v>49</v>
      </c>
      <c r="I2868" s="11" t="s">
        <v>132</v>
      </c>
      <c r="J2868" s="11" t="s">
        <v>134</v>
      </c>
      <c r="K2868" s="11" t="str">
        <f>IFERROR(INDEX('EDC Component Dictionary'!$C$5:$C$37,MATCH('Rates Database'!J2868,'EDC Component Dictionary'!$B$5:$B$37,0)), "Energy Supply")</f>
        <v>Distribution System</v>
      </c>
      <c r="L2868" s="12">
        <v>0</v>
      </c>
      <c r="M2868" s="12"/>
    </row>
    <row r="2869" spans="1:13" x14ac:dyDescent="0.3">
      <c r="A2869" s="18">
        <v>2867</v>
      </c>
      <c r="B2869" s="18">
        <f t="shared" si="88"/>
        <v>2021</v>
      </c>
      <c r="C2869" s="17">
        <v>44228</v>
      </c>
      <c r="D2869" s="18" t="s">
        <v>130</v>
      </c>
      <c r="E2869" s="18" t="s">
        <v>163</v>
      </c>
      <c r="F2869" s="18" t="str">
        <f t="shared" si="89"/>
        <v>Eversource_EMA-Exogenous Cost Adjustment (ECA)-44228</v>
      </c>
      <c r="G2869" s="11" t="s">
        <v>131</v>
      </c>
      <c r="H2869" s="11" t="s">
        <v>49</v>
      </c>
      <c r="I2869" s="11" t="s">
        <v>132</v>
      </c>
      <c r="J2869" s="11" t="s">
        <v>134</v>
      </c>
      <c r="K2869" s="11" t="str">
        <f>IFERROR(INDEX('EDC Component Dictionary'!$C$5:$C$37,MATCH('Rates Database'!J2869,'EDC Component Dictionary'!$B$5:$B$37,0)), "Energy Supply")</f>
        <v>Distribution System</v>
      </c>
      <c r="L2869" s="12">
        <v>0</v>
      </c>
      <c r="M2869" s="12"/>
    </row>
    <row r="2870" spans="1:13" x14ac:dyDescent="0.3">
      <c r="A2870" s="18">
        <v>2868</v>
      </c>
      <c r="B2870" s="18">
        <f t="shared" si="88"/>
        <v>2021</v>
      </c>
      <c r="C2870" s="17">
        <v>44197</v>
      </c>
      <c r="D2870" s="18" t="s">
        <v>130</v>
      </c>
      <c r="E2870" s="18" t="s">
        <v>163</v>
      </c>
      <c r="F2870" s="18" t="str">
        <f t="shared" si="89"/>
        <v>Eversource_EMA-Exogenous Cost Adjustment (ECA)-44197</v>
      </c>
      <c r="G2870" s="11" t="s">
        <v>131</v>
      </c>
      <c r="H2870" s="11" t="s">
        <v>49</v>
      </c>
      <c r="I2870" s="11" t="s">
        <v>132</v>
      </c>
      <c r="J2870" s="11" t="s">
        <v>134</v>
      </c>
      <c r="K2870" s="11" t="str">
        <f>IFERROR(INDEX('EDC Component Dictionary'!$C$5:$C$37,MATCH('Rates Database'!J2870,'EDC Component Dictionary'!$B$5:$B$37,0)), "Energy Supply")</f>
        <v>Distribution System</v>
      </c>
      <c r="L2870" s="12">
        <v>0</v>
      </c>
      <c r="M2870" s="12"/>
    </row>
    <row r="2871" spans="1:13" x14ac:dyDescent="0.3">
      <c r="A2871" s="18">
        <v>2869</v>
      </c>
      <c r="B2871" s="18">
        <f t="shared" si="88"/>
        <v>2020</v>
      </c>
      <c r="C2871" s="17">
        <v>44166</v>
      </c>
      <c r="D2871" s="18" t="s">
        <v>130</v>
      </c>
      <c r="E2871" s="18" t="s">
        <v>163</v>
      </c>
      <c r="F2871" s="18" t="str">
        <f t="shared" si="89"/>
        <v>Eversource_EMA-Exogenous Cost Adjustment (ECA)-44166</v>
      </c>
      <c r="G2871" s="11" t="s">
        <v>131</v>
      </c>
      <c r="H2871" s="11" t="s">
        <v>49</v>
      </c>
      <c r="I2871" s="11" t="s">
        <v>132</v>
      </c>
      <c r="J2871" s="11" t="s">
        <v>134</v>
      </c>
      <c r="K2871" s="11" t="str">
        <f>IFERROR(INDEX('EDC Component Dictionary'!$C$5:$C$37,MATCH('Rates Database'!J2871,'EDC Component Dictionary'!$B$5:$B$37,0)), "Energy Supply")</f>
        <v>Distribution System</v>
      </c>
      <c r="L2871" s="12">
        <v>0</v>
      </c>
      <c r="M2871" s="12"/>
    </row>
    <row r="2872" spans="1:13" x14ac:dyDescent="0.3">
      <c r="A2872" s="18">
        <v>2870</v>
      </c>
      <c r="B2872" s="18">
        <f t="shared" si="88"/>
        <v>2020</v>
      </c>
      <c r="C2872" s="17">
        <v>44136</v>
      </c>
      <c r="D2872" s="18" t="s">
        <v>130</v>
      </c>
      <c r="E2872" s="18" t="s">
        <v>163</v>
      </c>
      <c r="F2872" s="18" t="str">
        <f t="shared" si="89"/>
        <v>Eversource_EMA-Exogenous Cost Adjustment (ECA)-44136</v>
      </c>
      <c r="G2872" s="11" t="s">
        <v>131</v>
      </c>
      <c r="H2872" s="11" t="s">
        <v>49</v>
      </c>
      <c r="I2872" s="11" t="s">
        <v>132</v>
      </c>
      <c r="J2872" s="11" t="s">
        <v>134</v>
      </c>
      <c r="K2872" s="11" t="str">
        <f>IFERROR(INDEX('EDC Component Dictionary'!$C$5:$C$37,MATCH('Rates Database'!J2872,'EDC Component Dictionary'!$B$5:$B$37,0)), "Energy Supply")</f>
        <v>Distribution System</v>
      </c>
      <c r="L2872" s="12">
        <v>0</v>
      </c>
      <c r="M2872" s="12"/>
    </row>
    <row r="2873" spans="1:13" x14ac:dyDescent="0.3">
      <c r="A2873" s="18">
        <v>2871</v>
      </c>
      <c r="B2873" s="18">
        <f t="shared" si="88"/>
        <v>2020</v>
      </c>
      <c r="C2873" s="17">
        <v>44105</v>
      </c>
      <c r="D2873" s="18" t="s">
        <v>130</v>
      </c>
      <c r="E2873" s="18" t="s">
        <v>163</v>
      </c>
      <c r="F2873" s="18" t="str">
        <f t="shared" si="89"/>
        <v>Eversource_EMA-Exogenous Cost Adjustment (ECA)-44105</v>
      </c>
      <c r="G2873" s="11" t="s">
        <v>131</v>
      </c>
      <c r="H2873" s="11" t="s">
        <v>49</v>
      </c>
      <c r="I2873" s="11" t="s">
        <v>132</v>
      </c>
      <c r="J2873" s="11" t="s">
        <v>134</v>
      </c>
      <c r="K2873" s="11" t="str">
        <f>IFERROR(INDEX('EDC Component Dictionary'!$C$5:$C$37,MATCH('Rates Database'!J2873,'EDC Component Dictionary'!$B$5:$B$37,0)), "Energy Supply")</f>
        <v>Distribution System</v>
      </c>
      <c r="L2873" s="12">
        <v>0</v>
      </c>
      <c r="M2873" s="12"/>
    </row>
    <row r="2874" spans="1:13" x14ac:dyDescent="0.3">
      <c r="A2874" s="18">
        <v>2872</v>
      </c>
      <c r="B2874" s="18">
        <f t="shared" si="88"/>
        <v>2020</v>
      </c>
      <c r="C2874" s="17">
        <v>44075</v>
      </c>
      <c r="D2874" s="18" t="s">
        <v>130</v>
      </c>
      <c r="E2874" s="18" t="s">
        <v>163</v>
      </c>
      <c r="F2874" s="18" t="str">
        <f t="shared" si="89"/>
        <v>Eversource_EMA-Exogenous Cost Adjustment (ECA)-44075</v>
      </c>
      <c r="G2874" s="11" t="s">
        <v>131</v>
      </c>
      <c r="H2874" s="11" t="s">
        <v>49</v>
      </c>
      <c r="I2874" s="11" t="s">
        <v>132</v>
      </c>
      <c r="J2874" s="11" t="s">
        <v>134</v>
      </c>
      <c r="K2874" s="11" t="str">
        <f>IFERROR(INDEX('EDC Component Dictionary'!$C$5:$C$37,MATCH('Rates Database'!J2874,'EDC Component Dictionary'!$B$5:$B$37,0)), "Energy Supply")</f>
        <v>Distribution System</v>
      </c>
      <c r="L2874" s="12">
        <v>0</v>
      </c>
      <c r="M2874" s="12"/>
    </row>
    <row r="2875" spans="1:13" x14ac:dyDescent="0.3">
      <c r="A2875" s="18">
        <v>2873</v>
      </c>
      <c r="B2875" s="18">
        <f t="shared" si="88"/>
        <v>2020</v>
      </c>
      <c r="C2875" s="17">
        <v>44044</v>
      </c>
      <c r="D2875" s="18" t="s">
        <v>130</v>
      </c>
      <c r="E2875" s="18" t="s">
        <v>163</v>
      </c>
      <c r="F2875" s="18" t="str">
        <f t="shared" si="89"/>
        <v>Eversource_EMA-Exogenous Cost Adjustment (ECA)-44044</v>
      </c>
      <c r="G2875" s="11" t="s">
        <v>131</v>
      </c>
      <c r="H2875" s="11" t="s">
        <v>49</v>
      </c>
      <c r="I2875" s="11" t="s">
        <v>132</v>
      </c>
      <c r="J2875" s="11" t="s">
        <v>134</v>
      </c>
      <c r="K2875" s="11" t="str">
        <f>IFERROR(INDEX('EDC Component Dictionary'!$C$5:$C$37,MATCH('Rates Database'!J2875,'EDC Component Dictionary'!$B$5:$B$37,0)), "Energy Supply")</f>
        <v>Distribution System</v>
      </c>
      <c r="L2875" s="12">
        <v>0</v>
      </c>
      <c r="M2875" s="12"/>
    </row>
    <row r="2876" spans="1:13" x14ac:dyDescent="0.3">
      <c r="A2876" s="18">
        <v>2874</v>
      </c>
      <c r="B2876" s="18">
        <f t="shared" si="88"/>
        <v>2020</v>
      </c>
      <c r="C2876" s="17">
        <v>44013</v>
      </c>
      <c r="D2876" s="18" t="s">
        <v>130</v>
      </c>
      <c r="E2876" s="18" t="s">
        <v>163</v>
      </c>
      <c r="F2876" s="18" t="str">
        <f t="shared" si="89"/>
        <v>Eversource_EMA-Exogenous Cost Adjustment (ECA)-44013</v>
      </c>
      <c r="G2876" s="11" t="s">
        <v>131</v>
      </c>
      <c r="H2876" s="11" t="s">
        <v>49</v>
      </c>
      <c r="I2876" s="11" t="s">
        <v>132</v>
      </c>
      <c r="J2876" s="11" t="s">
        <v>134</v>
      </c>
      <c r="K2876" s="11" t="str">
        <f>IFERROR(INDEX('EDC Component Dictionary'!$C$5:$C$37,MATCH('Rates Database'!J2876,'EDC Component Dictionary'!$B$5:$B$37,0)), "Energy Supply")</f>
        <v>Distribution System</v>
      </c>
      <c r="L2876" s="12">
        <v>0</v>
      </c>
      <c r="M2876" s="12"/>
    </row>
    <row r="2877" spans="1:13" x14ac:dyDescent="0.3">
      <c r="A2877" s="18">
        <v>2875</v>
      </c>
      <c r="B2877" s="18">
        <f t="shared" si="88"/>
        <v>2020</v>
      </c>
      <c r="C2877" s="17">
        <v>43983</v>
      </c>
      <c r="D2877" s="18" t="s">
        <v>130</v>
      </c>
      <c r="E2877" s="18" t="s">
        <v>163</v>
      </c>
      <c r="F2877" s="18" t="str">
        <f t="shared" si="89"/>
        <v>Eversource_EMA-Exogenous Cost Adjustment (ECA)-43983</v>
      </c>
      <c r="G2877" s="11" t="s">
        <v>131</v>
      </c>
      <c r="H2877" s="11" t="s">
        <v>49</v>
      </c>
      <c r="I2877" s="11" t="s">
        <v>132</v>
      </c>
      <c r="J2877" s="11" t="s">
        <v>134</v>
      </c>
      <c r="K2877" s="11" t="str">
        <f>IFERROR(INDEX('EDC Component Dictionary'!$C$5:$C$37,MATCH('Rates Database'!J2877,'EDC Component Dictionary'!$B$5:$B$37,0)), "Energy Supply")</f>
        <v>Distribution System</v>
      </c>
      <c r="L2877" s="12">
        <v>0</v>
      </c>
      <c r="M2877" s="12"/>
    </row>
    <row r="2878" spans="1:13" x14ac:dyDescent="0.3">
      <c r="A2878" s="18">
        <v>2876</v>
      </c>
      <c r="B2878" s="18">
        <f t="shared" si="88"/>
        <v>2020</v>
      </c>
      <c r="C2878" s="17">
        <v>43952</v>
      </c>
      <c r="D2878" s="18" t="s">
        <v>130</v>
      </c>
      <c r="E2878" s="18" t="s">
        <v>163</v>
      </c>
      <c r="F2878" s="18" t="str">
        <f t="shared" si="89"/>
        <v>Eversource_EMA-Exogenous Cost Adjustment (ECA)-43952</v>
      </c>
      <c r="G2878" s="11" t="s">
        <v>131</v>
      </c>
      <c r="H2878" s="11" t="s">
        <v>49</v>
      </c>
      <c r="I2878" s="11" t="s">
        <v>132</v>
      </c>
      <c r="J2878" s="11" t="s">
        <v>134</v>
      </c>
      <c r="K2878" s="11" t="str">
        <f>IFERROR(INDEX('EDC Component Dictionary'!$C$5:$C$37,MATCH('Rates Database'!J2878,'EDC Component Dictionary'!$B$5:$B$37,0)), "Energy Supply")</f>
        <v>Distribution System</v>
      </c>
      <c r="L2878" s="12">
        <v>0</v>
      </c>
      <c r="M2878" s="12"/>
    </row>
    <row r="2879" spans="1:13" x14ac:dyDescent="0.3">
      <c r="A2879" s="18">
        <v>2877</v>
      </c>
      <c r="B2879" s="18">
        <f t="shared" si="88"/>
        <v>2020</v>
      </c>
      <c r="C2879" s="17">
        <v>43922</v>
      </c>
      <c r="D2879" s="18" t="s">
        <v>130</v>
      </c>
      <c r="E2879" s="18" t="s">
        <v>163</v>
      </c>
      <c r="F2879" s="18" t="str">
        <f t="shared" si="89"/>
        <v>Eversource_EMA-Exogenous Cost Adjustment (ECA)-43922</v>
      </c>
      <c r="G2879" s="11" t="s">
        <v>131</v>
      </c>
      <c r="H2879" s="11" t="s">
        <v>49</v>
      </c>
      <c r="I2879" s="11" t="s">
        <v>132</v>
      </c>
      <c r="J2879" s="11" t="s">
        <v>134</v>
      </c>
      <c r="K2879" s="11" t="str">
        <f>IFERROR(INDEX('EDC Component Dictionary'!$C$5:$C$37,MATCH('Rates Database'!J2879,'EDC Component Dictionary'!$B$5:$B$37,0)), "Energy Supply")</f>
        <v>Distribution System</v>
      </c>
      <c r="L2879" s="12">
        <v>0</v>
      </c>
      <c r="M2879" s="12"/>
    </row>
    <row r="2880" spans="1:13" x14ac:dyDescent="0.3">
      <c r="A2880" s="18">
        <v>2878</v>
      </c>
      <c r="B2880" s="18">
        <f t="shared" si="88"/>
        <v>2020</v>
      </c>
      <c r="C2880" s="17">
        <v>43891</v>
      </c>
      <c r="D2880" s="18" t="s">
        <v>130</v>
      </c>
      <c r="E2880" s="18" t="s">
        <v>163</v>
      </c>
      <c r="F2880" s="18" t="str">
        <f t="shared" si="89"/>
        <v>Eversource_EMA-Exogenous Cost Adjustment (ECA)-43891</v>
      </c>
      <c r="G2880" s="11" t="s">
        <v>131</v>
      </c>
      <c r="H2880" s="11" t="s">
        <v>49</v>
      </c>
      <c r="I2880" s="11" t="s">
        <v>132</v>
      </c>
      <c r="J2880" s="11" t="s">
        <v>134</v>
      </c>
      <c r="K2880" s="11" t="str">
        <f>IFERROR(INDEX('EDC Component Dictionary'!$C$5:$C$37,MATCH('Rates Database'!J2880,'EDC Component Dictionary'!$B$5:$B$37,0)), "Energy Supply")</f>
        <v>Distribution System</v>
      </c>
      <c r="L2880" s="12">
        <v>0</v>
      </c>
      <c r="M2880" s="12"/>
    </row>
    <row r="2881" spans="1:13" x14ac:dyDescent="0.3">
      <c r="A2881" s="18">
        <v>2879</v>
      </c>
      <c r="B2881" s="18">
        <f t="shared" si="88"/>
        <v>2020</v>
      </c>
      <c r="C2881" s="17">
        <v>43862</v>
      </c>
      <c r="D2881" s="18" t="s">
        <v>130</v>
      </c>
      <c r="E2881" s="18" t="s">
        <v>163</v>
      </c>
      <c r="F2881" s="18" t="str">
        <f t="shared" si="89"/>
        <v>Eversource_EMA-Exogenous Cost Adjustment (ECA)-43862</v>
      </c>
      <c r="G2881" s="11" t="s">
        <v>131</v>
      </c>
      <c r="H2881" s="11" t="s">
        <v>49</v>
      </c>
      <c r="I2881" s="11" t="s">
        <v>132</v>
      </c>
      <c r="J2881" s="11" t="s">
        <v>134</v>
      </c>
      <c r="K2881" s="11" t="str">
        <f>IFERROR(INDEX('EDC Component Dictionary'!$C$5:$C$37,MATCH('Rates Database'!J2881,'EDC Component Dictionary'!$B$5:$B$37,0)), "Energy Supply")</f>
        <v>Distribution System</v>
      </c>
      <c r="L2881" s="12">
        <v>0</v>
      </c>
      <c r="M2881" s="12"/>
    </row>
    <row r="2882" spans="1:13" x14ac:dyDescent="0.3">
      <c r="A2882" s="18">
        <v>2880</v>
      </c>
      <c r="B2882" s="18">
        <f t="shared" si="88"/>
        <v>2020</v>
      </c>
      <c r="C2882" s="17">
        <v>43831</v>
      </c>
      <c r="D2882" s="18" t="s">
        <v>130</v>
      </c>
      <c r="E2882" s="18" t="s">
        <v>163</v>
      </c>
      <c r="F2882" s="18" t="str">
        <f t="shared" si="89"/>
        <v>Eversource_EMA-Exogenous Cost Adjustment (ECA)-43831</v>
      </c>
      <c r="G2882" s="11" t="s">
        <v>131</v>
      </c>
      <c r="H2882" s="11" t="s">
        <v>49</v>
      </c>
      <c r="I2882" s="11" t="s">
        <v>132</v>
      </c>
      <c r="J2882" s="11" t="s">
        <v>134</v>
      </c>
      <c r="K2882" s="11" t="str">
        <f>IFERROR(INDEX('EDC Component Dictionary'!$C$5:$C$37,MATCH('Rates Database'!J2882,'EDC Component Dictionary'!$B$5:$B$37,0)), "Energy Supply")</f>
        <v>Distribution System</v>
      </c>
      <c r="L2882" s="12">
        <v>0</v>
      </c>
      <c r="M2882" s="12"/>
    </row>
    <row r="2883" spans="1:13" x14ac:dyDescent="0.3">
      <c r="A2883" s="18">
        <v>2881</v>
      </c>
      <c r="B2883" s="18">
        <f t="shared" ref="B2883:B2946" si="90">YEAR(C2883)</f>
        <v>2019</v>
      </c>
      <c r="C2883" s="17">
        <v>43800</v>
      </c>
      <c r="D2883" s="18" t="s">
        <v>130</v>
      </c>
      <c r="E2883" s="18" t="s">
        <v>163</v>
      </c>
      <c r="F2883" s="18" t="str">
        <f t="shared" si="89"/>
        <v>Eversource_EMA-Exogenous Cost Adjustment (ECA)-43800</v>
      </c>
      <c r="G2883" s="11" t="s">
        <v>131</v>
      </c>
      <c r="H2883" s="11" t="s">
        <v>49</v>
      </c>
      <c r="I2883" s="11" t="s">
        <v>132</v>
      </c>
      <c r="J2883" s="11" t="s">
        <v>134</v>
      </c>
      <c r="K2883" s="11" t="str">
        <f>IFERROR(INDEX('EDC Component Dictionary'!$C$5:$C$37,MATCH('Rates Database'!J2883,'EDC Component Dictionary'!$B$5:$B$37,0)), "Energy Supply")</f>
        <v>Distribution System</v>
      </c>
      <c r="L2883" s="12">
        <v>0</v>
      </c>
      <c r="M2883" s="12"/>
    </row>
    <row r="2884" spans="1:13" x14ac:dyDescent="0.3">
      <c r="A2884" s="18">
        <v>2882</v>
      </c>
      <c r="B2884" s="18">
        <f t="shared" si="90"/>
        <v>2019</v>
      </c>
      <c r="C2884" s="17">
        <v>43770</v>
      </c>
      <c r="D2884" s="18" t="s">
        <v>130</v>
      </c>
      <c r="E2884" s="18" t="s">
        <v>163</v>
      </c>
      <c r="F2884" s="18" t="str">
        <f t="shared" ref="F2884:F2947" si="91">_xlfn.CONCAT(E2884,"-",J2884,"-",C2884)</f>
        <v>Eversource_EMA-Exogenous Cost Adjustment (ECA)-43770</v>
      </c>
      <c r="G2884" s="11" t="s">
        <v>131</v>
      </c>
      <c r="H2884" s="11" t="s">
        <v>49</v>
      </c>
      <c r="I2884" s="11" t="s">
        <v>132</v>
      </c>
      <c r="J2884" s="11" t="s">
        <v>134</v>
      </c>
      <c r="K2884" s="11" t="str">
        <f>IFERROR(INDEX('EDC Component Dictionary'!$C$5:$C$37,MATCH('Rates Database'!J2884,'EDC Component Dictionary'!$B$5:$B$37,0)), "Energy Supply")</f>
        <v>Distribution System</v>
      </c>
      <c r="L2884" s="12">
        <v>0</v>
      </c>
      <c r="M2884" s="12"/>
    </row>
    <row r="2885" spans="1:13" x14ac:dyDescent="0.3">
      <c r="A2885" s="18">
        <v>2883</v>
      </c>
      <c r="B2885" s="18">
        <f t="shared" si="90"/>
        <v>2019</v>
      </c>
      <c r="C2885" s="17">
        <v>43739</v>
      </c>
      <c r="D2885" s="18" t="s">
        <v>130</v>
      </c>
      <c r="E2885" s="18" t="s">
        <v>163</v>
      </c>
      <c r="F2885" s="18" t="str">
        <f t="shared" si="91"/>
        <v>Eversource_EMA-Exogenous Cost Adjustment (ECA)-43739</v>
      </c>
      <c r="G2885" s="11" t="s">
        <v>131</v>
      </c>
      <c r="H2885" s="11" t="s">
        <v>49</v>
      </c>
      <c r="I2885" s="11" t="s">
        <v>132</v>
      </c>
      <c r="J2885" s="11" t="s">
        <v>134</v>
      </c>
      <c r="K2885" s="11" t="str">
        <f>IFERROR(INDEX('EDC Component Dictionary'!$C$5:$C$37,MATCH('Rates Database'!J2885,'EDC Component Dictionary'!$B$5:$B$37,0)), "Energy Supply")</f>
        <v>Distribution System</v>
      </c>
      <c r="L2885" s="12">
        <v>0</v>
      </c>
      <c r="M2885" s="12"/>
    </row>
    <row r="2886" spans="1:13" x14ac:dyDescent="0.3">
      <c r="A2886" s="18">
        <v>2884</v>
      </c>
      <c r="B2886" s="18">
        <f t="shared" si="90"/>
        <v>2019</v>
      </c>
      <c r="C2886" s="17">
        <v>43709</v>
      </c>
      <c r="D2886" s="18" t="s">
        <v>130</v>
      </c>
      <c r="E2886" s="18" t="s">
        <v>163</v>
      </c>
      <c r="F2886" s="18" t="str">
        <f t="shared" si="91"/>
        <v>Eversource_EMA-Exogenous Cost Adjustment (ECA)-43709</v>
      </c>
      <c r="G2886" s="11" t="s">
        <v>131</v>
      </c>
      <c r="H2886" s="11" t="s">
        <v>49</v>
      </c>
      <c r="I2886" s="11" t="s">
        <v>132</v>
      </c>
      <c r="J2886" s="11" t="s">
        <v>134</v>
      </c>
      <c r="K2886" s="11" t="str">
        <f>IFERROR(INDEX('EDC Component Dictionary'!$C$5:$C$37,MATCH('Rates Database'!J2886,'EDC Component Dictionary'!$B$5:$B$37,0)), "Energy Supply")</f>
        <v>Distribution System</v>
      </c>
      <c r="L2886" s="12">
        <v>0</v>
      </c>
      <c r="M2886" s="12"/>
    </row>
    <row r="2887" spans="1:13" x14ac:dyDescent="0.3">
      <c r="A2887" s="18">
        <v>2885</v>
      </c>
      <c r="B2887" s="18">
        <f t="shared" si="90"/>
        <v>2019</v>
      </c>
      <c r="C2887" s="17">
        <v>43678</v>
      </c>
      <c r="D2887" s="18" t="s">
        <v>130</v>
      </c>
      <c r="E2887" s="18" t="s">
        <v>163</v>
      </c>
      <c r="F2887" s="18" t="str">
        <f t="shared" si="91"/>
        <v>Eversource_EMA-Exogenous Cost Adjustment (ECA)-43678</v>
      </c>
      <c r="G2887" s="11" t="s">
        <v>131</v>
      </c>
      <c r="H2887" s="11" t="s">
        <v>49</v>
      </c>
      <c r="I2887" s="11" t="s">
        <v>132</v>
      </c>
      <c r="J2887" s="11" t="s">
        <v>134</v>
      </c>
      <c r="K2887" s="11" t="str">
        <f>IFERROR(INDEX('EDC Component Dictionary'!$C$5:$C$37,MATCH('Rates Database'!J2887,'EDC Component Dictionary'!$B$5:$B$37,0)), "Energy Supply")</f>
        <v>Distribution System</v>
      </c>
      <c r="L2887" s="12">
        <v>0</v>
      </c>
      <c r="M2887" s="12"/>
    </row>
    <row r="2888" spans="1:13" x14ac:dyDescent="0.3">
      <c r="A2888" s="18">
        <v>2886</v>
      </c>
      <c r="B2888" s="18">
        <f t="shared" si="90"/>
        <v>2019</v>
      </c>
      <c r="C2888" s="17">
        <v>43647</v>
      </c>
      <c r="D2888" s="18" t="s">
        <v>130</v>
      </c>
      <c r="E2888" s="18" t="s">
        <v>163</v>
      </c>
      <c r="F2888" s="18" t="str">
        <f t="shared" si="91"/>
        <v>Eversource_EMA-Exogenous Cost Adjustment (ECA)-43647</v>
      </c>
      <c r="G2888" s="11" t="s">
        <v>131</v>
      </c>
      <c r="H2888" s="11" t="s">
        <v>49</v>
      </c>
      <c r="I2888" s="11" t="s">
        <v>132</v>
      </c>
      <c r="J2888" s="11" t="s">
        <v>134</v>
      </c>
      <c r="K2888" s="11" t="str">
        <f>IFERROR(INDEX('EDC Component Dictionary'!$C$5:$C$37,MATCH('Rates Database'!J2888,'EDC Component Dictionary'!$B$5:$B$37,0)), "Energy Supply")</f>
        <v>Distribution System</v>
      </c>
      <c r="L2888" s="12">
        <v>0</v>
      </c>
      <c r="M2888" s="12"/>
    </row>
    <row r="2889" spans="1:13" x14ac:dyDescent="0.3">
      <c r="A2889" s="18">
        <v>2887</v>
      </c>
      <c r="B2889" s="18">
        <f t="shared" si="90"/>
        <v>2019</v>
      </c>
      <c r="C2889" s="17">
        <v>43617</v>
      </c>
      <c r="D2889" s="18" t="s">
        <v>130</v>
      </c>
      <c r="E2889" s="18" t="s">
        <v>163</v>
      </c>
      <c r="F2889" s="18" t="str">
        <f t="shared" si="91"/>
        <v>Eversource_EMA-Exogenous Cost Adjustment (ECA)-43617</v>
      </c>
      <c r="G2889" s="11" t="s">
        <v>131</v>
      </c>
      <c r="H2889" s="11" t="s">
        <v>49</v>
      </c>
      <c r="I2889" s="11" t="s">
        <v>132</v>
      </c>
      <c r="J2889" s="11" t="s">
        <v>134</v>
      </c>
      <c r="K2889" s="11" t="str">
        <f>IFERROR(INDEX('EDC Component Dictionary'!$C$5:$C$37,MATCH('Rates Database'!J2889,'EDC Component Dictionary'!$B$5:$B$37,0)), "Energy Supply")</f>
        <v>Distribution System</v>
      </c>
      <c r="L2889" s="12">
        <v>0</v>
      </c>
      <c r="M2889" s="12"/>
    </row>
    <row r="2890" spans="1:13" x14ac:dyDescent="0.3">
      <c r="A2890" s="18">
        <v>2888</v>
      </c>
      <c r="B2890" s="18">
        <f t="shared" si="90"/>
        <v>2019</v>
      </c>
      <c r="C2890" s="17">
        <v>43586</v>
      </c>
      <c r="D2890" s="18" t="s">
        <v>130</v>
      </c>
      <c r="E2890" s="18" t="s">
        <v>163</v>
      </c>
      <c r="F2890" s="18" t="str">
        <f t="shared" si="91"/>
        <v>Eversource_EMA-Exogenous Cost Adjustment (ECA)-43586</v>
      </c>
      <c r="G2890" s="11" t="s">
        <v>131</v>
      </c>
      <c r="H2890" s="11" t="s">
        <v>49</v>
      </c>
      <c r="I2890" s="11" t="s">
        <v>132</v>
      </c>
      <c r="J2890" s="11" t="s">
        <v>134</v>
      </c>
      <c r="K2890" s="11" t="str">
        <f>IFERROR(INDEX('EDC Component Dictionary'!$C$5:$C$37,MATCH('Rates Database'!J2890,'EDC Component Dictionary'!$B$5:$B$37,0)), "Energy Supply")</f>
        <v>Distribution System</v>
      </c>
      <c r="L2890" s="12">
        <v>0</v>
      </c>
      <c r="M2890" s="12"/>
    </row>
    <row r="2891" spans="1:13" x14ac:dyDescent="0.3">
      <c r="A2891" s="18">
        <v>2889</v>
      </c>
      <c r="B2891" s="18">
        <f t="shared" si="90"/>
        <v>2019</v>
      </c>
      <c r="C2891" s="17">
        <v>43556</v>
      </c>
      <c r="D2891" s="18" t="s">
        <v>130</v>
      </c>
      <c r="E2891" s="18" t="s">
        <v>163</v>
      </c>
      <c r="F2891" s="18" t="str">
        <f t="shared" si="91"/>
        <v>Eversource_EMA-Exogenous Cost Adjustment (ECA)-43556</v>
      </c>
      <c r="G2891" s="11" t="s">
        <v>131</v>
      </c>
      <c r="H2891" s="11" t="s">
        <v>49</v>
      </c>
      <c r="I2891" s="11" t="s">
        <v>132</v>
      </c>
      <c r="J2891" s="11" t="s">
        <v>134</v>
      </c>
      <c r="K2891" s="11" t="str">
        <f>IFERROR(INDEX('EDC Component Dictionary'!$C$5:$C$37,MATCH('Rates Database'!J2891,'EDC Component Dictionary'!$B$5:$B$37,0)), "Energy Supply")</f>
        <v>Distribution System</v>
      </c>
      <c r="L2891" s="12">
        <v>0</v>
      </c>
      <c r="M2891" s="12"/>
    </row>
    <row r="2892" spans="1:13" x14ac:dyDescent="0.3">
      <c r="A2892" s="18">
        <v>2890</v>
      </c>
      <c r="B2892" s="18">
        <f t="shared" si="90"/>
        <v>2019</v>
      </c>
      <c r="C2892" s="17">
        <v>43525</v>
      </c>
      <c r="D2892" s="18" t="s">
        <v>130</v>
      </c>
      <c r="E2892" s="18" t="s">
        <v>163</v>
      </c>
      <c r="F2892" s="18" t="str">
        <f t="shared" si="91"/>
        <v>Eversource_EMA-Exogenous Cost Adjustment (ECA)-43525</v>
      </c>
      <c r="G2892" s="11" t="s">
        <v>131</v>
      </c>
      <c r="H2892" s="11" t="s">
        <v>49</v>
      </c>
      <c r="I2892" s="11" t="s">
        <v>132</v>
      </c>
      <c r="J2892" s="11" t="s">
        <v>134</v>
      </c>
      <c r="K2892" s="11" t="str">
        <f>IFERROR(INDEX('EDC Component Dictionary'!$C$5:$C$37,MATCH('Rates Database'!J2892,'EDC Component Dictionary'!$B$5:$B$37,0)), "Energy Supply")</f>
        <v>Distribution System</v>
      </c>
      <c r="L2892" s="12">
        <v>0</v>
      </c>
      <c r="M2892" s="12"/>
    </row>
    <row r="2893" spans="1:13" x14ac:dyDescent="0.3">
      <c r="A2893" s="18">
        <v>2891</v>
      </c>
      <c r="B2893" s="18">
        <f t="shared" si="90"/>
        <v>2019</v>
      </c>
      <c r="C2893" s="17">
        <v>43497</v>
      </c>
      <c r="D2893" s="18" t="s">
        <v>130</v>
      </c>
      <c r="E2893" s="18" t="s">
        <v>163</v>
      </c>
      <c r="F2893" s="18" t="str">
        <f t="shared" si="91"/>
        <v>Eversource_EMA-Exogenous Cost Adjustment (ECA)-43497</v>
      </c>
      <c r="G2893" s="11" t="s">
        <v>131</v>
      </c>
      <c r="H2893" s="11" t="s">
        <v>49</v>
      </c>
      <c r="I2893" s="11" t="s">
        <v>132</v>
      </c>
      <c r="J2893" s="11" t="s">
        <v>134</v>
      </c>
      <c r="K2893" s="11" t="str">
        <f>IFERROR(INDEX('EDC Component Dictionary'!$C$5:$C$37,MATCH('Rates Database'!J2893,'EDC Component Dictionary'!$B$5:$B$37,0)), "Energy Supply")</f>
        <v>Distribution System</v>
      </c>
      <c r="L2893" s="12">
        <v>0</v>
      </c>
      <c r="M2893" s="12"/>
    </row>
    <row r="2894" spans="1:13" x14ac:dyDescent="0.3">
      <c r="A2894" s="18">
        <v>2892</v>
      </c>
      <c r="B2894" s="18">
        <f t="shared" si="90"/>
        <v>2019</v>
      </c>
      <c r="C2894" s="17">
        <v>43466</v>
      </c>
      <c r="D2894" s="18" t="s">
        <v>130</v>
      </c>
      <c r="E2894" s="18" t="s">
        <v>163</v>
      </c>
      <c r="F2894" s="18" t="str">
        <f t="shared" si="91"/>
        <v>Eversource_EMA-Exogenous Cost Adjustment (ECA)-43466</v>
      </c>
      <c r="G2894" s="11" t="s">
        <v>131</v>
      </c>
      <c r="H2894" s="11" t="s">
        <v>49</v>
      </c>
      <c r="I2894" s="11" t="s">
        <v>132</v>
      </c>
      <c r="J2894" s="11" t="s">
        <v>134</v>
      </c>
      <c r="K2894" s="11" t="str">
        <f>IFERROR(INDEX('EDC Component Dictionary'!$C$5:$C$37,MATCH('Rates Database'!J2894,'EDC Component Dictionary'!$B$5:$B$37,0)), "Energy Supply")</f>
        <v>Distribution System</v>
      </c>
      <c r="L2894" s="12">
        <v>0</v>
      </c>
      <c r="M2894" s="12"/>
    </row>
    <row r="2895" spans="1:13" x14ac:dyDescent="0.3">
      <c r="A2895" s="18">
        <v>2893</v>
      </c>
      <c r="B2895" s="18">
        <f t="shared" si="90"/>
        <v>2024</v>
      </c>
      <c r="C2895" s="17">
        <v>45352</v>
      </c>
      <c r="D2895" s="18" t="s">
        <v>130</v>
      </c>
      <c r="E2895" s="18" t="s">
        <v>163</v>
      </c>
      <c r="F2895" s="18" t="str">
        <f t="shared" si="91"/>
        <v>Eversource_EMA-Pension Adjustment Factor (PCA)-45352</v>
      </c>
      <c r="G2895" s="11" t="s">
        <v>131</v>
      </c>
      <c r="H2895" s="11" t="s">
        <v>49</v>
      </c>
      <c r="I2895" s="11" t="s">
        <v>132</v>
      </c>
      <c r="J2895" s="11" t="s">
        <v>135</v>
      </c>
      <c r="K2895" s="11" t="str">
        <f>IFERROR(INDEX('EDC Component Dictionary'!$C$5:$C$37,MATCH('Rates Database'!J2895,'EDC Component Dictionary'!$B$5:$B$37,0)), "Energy Supply")</f>
        <v>Distribution System</v>
      </c>
      <c r="L2895" s="12">
        <v>8.5999999999999998E-4</v>
      </c>
      <c r="M2895" s="12"/>
    </row>
    <row r="2896" spans="1:13" x14ac:dyDescent="0.3">
      <c r="A2896" s="18">
        <v>2894</v>
      </c>
      <c r="B2896" s="18">
        <f t="shared" si="90"/>
        <v>2024</v>
      </c>
      <c r="C2896" s="17">
        <v>45323</v>
      </c>
      <c r="D2896" s="18" t="s">
        <v>130</v>
      </c>
      <c r="E2896" s="18" t="s">
        <v>163</v>
      </c>
      <c r="F2896" s="18" t="str">
        <f t="shared" si="91"/>
        <v>Eversource_EMA-Pension Adjustment Factor (PCA)-45323</v>
      </c>
      <c r="G2896" s="11" t="s">
        <v>131</v>
      </c>
      <c r="H2896" s="11" t="s">
        <v>49</v>
      </c>
      <c r="I2896" s="11" t="s">
        <v>132</v>
      </c>
      <c r="J2896" s="11" t="s">
        <v>135</v>
      </c>
      <c r="K2896" s="11" t="str">
        <f>IFERROR(INDEX('EDC Component Dictionary'!$C$5:$C$37,MATCH('Rates Database'!J2896,'EDC Component Dictionary'!$B$5:$B$37,0)), "Energy Supply")</f>
        <v>Distribution System</v>
      </c>
      <c r="L2896" s="12">
        <v>8.5999999999999998E-4</v>
      </c>
      <c r="M2896" s="12"/>
    </row>
    <row r="2897" spans="1:13" x14ac:dyDescent="0.3">
      <c r="A2897" s="18">
        <v>2895</v>
      </c>
      <c r="B2897" s="18">
        <f t="shared" si="90"/>
        <v>2024</v>
      </c>
      <c r="C2897" s="17">
        <v>45292</v>
      </c>
      <c r="D2897" s="18" t="s">
        <v>130</v>
      </c>
      <c r="E2897" s="18" t="s">
        <v>163</v>
      </c>
      <c r="F2897" s="18" t="str">
        <f t="shared" si="91"/>
        <v>Eversource_EMA-Pension Adjustment Factor (PCA)-45292</v>
      </c>
      <c r="G2897" s="11" t="s">
        <v>131</v>
      </c>
      <c r="H2897" s="11" t="s">
        <v>49</v>
      </c>
      <c r="I2897" s="11" t="s">
        <v>132</v>
      </c>
      <c r="J2897" s="11" t="s">
        <v>135</v>
      </c>
      <c r="K2897" s="11" t="str">
        <f>IFERROR(INDEX('EDC Component Dictionary'!$C$5:$C$37,MATCH('Rates Database'!J2897,'EDC Component Dictionary'!$B$5:$B$37,0)), "Energy Supply")</f>
        <v>Distribution System</v>
      </c>
      <c r="L2897" s="12">
        <v>8.5999999999999998E-4</v>
      </c>
      <c r="M2897" s="12"/>
    </row>
    <row r="2898" spans="1:13" x14ac:dyDescent="0.3">
      <c r="A2898" s="18">
        <v>2896</v>
      </c>
      <c r="B2898" s="18">
        <f t="shared" si="90"/>
        <v>2023</v>
      </c>
      <c r="C2898" s="17">
        <v>45261</v>
      </c>
      <c r="D2898" s="18" t="s">
        <v>130</v>
      </c>
      <c r="E2898" s="18" t="s">
        <v>163</v>
      </c>
      <c r="F2898" s="18" t="str">
        <f t="shared" si="91"/>
        <v>Eversource_EMA-Pension Adjustment Factor (PCA)-45261</v>
      </c>
      <c r="G2898" s="11" t="s">
        <v>131</v>
      </c>
      <c r="H2898" s="11" t="s">
        <v>49</v>
      </c>
      <c r="I2898" s="11" t="s">
        <v>132</v>
      </c>
      <c r="J2898" s="11" t="s">
        <v>135</v>
      </c>
      <c r="K2898" s="11" t="str">
        <f>IFERROR(INDEX('EDC Component Dictionary'!$C$5:$C$37,MATCH('Rates Database'!J2898,'EDC Component Dictionary'!$B$5:$B$37,0)), "Energy Supply")</f>
        <v>Distribution System</v>
      </c>
      <c r="L2898" s="12">
        <v>-9.1E-4</v>
      </c>
      <c r="M2898" s="12"/>
    </row>
    <row r="2899" spans="1:13" x14ac:dyDescent="0.3">
      <c r="A2899" s="18">
        <v>2897</v>
      </c>
      <c r="B2899" s="18">
        <f t="shared" si="90"/>
        <v>2023</v>
      </c>
      <c r="C2899" s="17">
        <v>45231</v>
      </c>
      <c r="D2899" s="18" t="s">
        <v>130</v>
      </c>
      <c r="E2899" s="18" t="s">
        <v>163</v>
      </c>
      <c r="F2899" s="18" t="str">
        <f t="shared" si="91"/>
        <v>Eversource_EMA-Pension Adjustment Factor (PCA)-45231</v>
      </c>
      <c r="G2899" s="11" t="s">
        <v>131</v>
      </c>
      <c r="H2899" s="11" t="s">
        <v>49</v>
      </c>
      <c r="I2899" s="11" t="s">
        <v>132</v>
      </c>
      <c r="J2899" s="11" t="s">
        <v>135</v>
      </c>
      <c r="K2899" s="11" t="str">
        <f>IFERROR(INDEX('EDC Component Dictionary'!$C$5:$C$37,MATCH('Rates Database'!J2899,'EDC Component Dictionary'!$B$5:$B$37,0)), "Energy Supply")</f>
        <v>Distribution System</v>
      </c>
      <c r="L2899" s="12">
        <v>-9.1E-4</v>
      </c>
      <c r="M2899" s="12"/>
    </row>
    <row r="2900" spans="1:13" x14ac:dyDescent="0.3">
      <c r="A2900" s="18">
        <v>2898</v>
      </c>
      <c r="B2900" s="18">
        <f t="shared" si="90"/>
        <v>2023</v>
      </c>
      <c r="C2900" s="17">
        <v>45200</v>
      </c>
      <c r="D2900" s="18" t="s">
        <v>130</v>
      </c>
      <c r="E2900" s="18" t="s">
        <v>163</v>
      </c>
      <c r="F2900" s="18" t="str">
        <f t="shared" si="91"/>
        <v>Eversource_EMA-Pension Adjustment Factor (PCA)-45200</v>
      </c>
      <c r="G2900" s="11" t="s">
        <v>131</v>
      </c>
      <c r="H2900" s="11" t="s">
        <v>49</v>
      </c>
      <c r="I2900" s="11" t="s">
        <v>132</v>
      </c>
      <c r="J2900" s="11" t="s">
        <v>135</v>
      </c>
      <c r="K2900" s="11" t="str">
        <f>IFERROR(INDEX('EDC Component Dictionary'!$C$5:$C$37,MATCH('Rates Database'!J2900,'EDC Component Dictionary'!$B$5:$B$37,0)), "Energy Supply")</f>
        <v>Distribution System</v>
      </c>
      <c r="L2900" s="12">
        <v>-9.1E-4</v>
      </c>
      <c r="M2900" s="12"/>
    </row>
    <row r="2901" spans="1:13" x14ac:dyDescent="0.3">
      <c r="A2901" s="18">
        <v>2899</v>
      </c>
      <c r="B2901" s="18">
        <f t="shared" si="90"/>
        <v>2023</v>
      </c>
      <c r="C2901" s="17">
        <v>45170</v>
      </c>
      <c r="D2901" s="18" t="s">
        <v>130</v>
      </c>
      <c r="E2901" s="18" t="s">
        <v>163</v>
      </c>
      <c r="F2901" s="18" t="str">
        <f t="shared" si="91"/>
        <v>Eversource_EMA-Pension Adjustment Factor (PCA)-45170</v>
      </c>
      <c r="G2901" s="11" t="s">
        <v>131</v>
      </c>
      <c r="H2901" s="11" t="s">
        <v>49</v>
      </c>
      <c r="I2901" s="11" t="s">
        <v>132</v>
      </c>
      <c r="J2901" s="11" t="s">
        <v>135</v>
      </c>
      <c r="K2901" s="11" t="str">
        <f>IFERROR(INDEX('EDC Component Dictionary'!$C$5:$C$37,MATCH('Rates Database'!J2901,'EDC Component Dictionary'!$B$5:$B$37,0)), "Energy Supply")</f>
        <v>Distribution System</v>
      </c>
      <c r="L2901" s="12">
        <v>-9.1E-4</v>
      </c>
      <c r="M2901" s="12"/>
    </row>
    <row r="2902" spans="1:13" x14ac:dyDescent="0.3">
      <c r="A2902" s="18">
        <v>2900</v>
      </c>
      <c r="B2902" s="18">
        <f t="shared" si="90"/>
        <v>2023</v>
      </c>
      <c r="C2902" s="17">
        <v>45139</v>
      </c>
      <c r="D2902" s="18" t="s">
        <v>130</v>
      </c>
      <c r="E2902" s="18" t="s">
        <v>163</v>
      </c>
      <c r="F2902" s="18" t="str">
        <f t="shared" si="91"/>
        <v>Eversource_EMA-Pension Adjustment Factor (PCA)-45139</v>
      </c>
      <c r="G2902" s="11" t="s">
        <v>131</v>
      </c>
      <c r="H2902" s="11" t="s">
        <v>49</v>
      </c>
      <c r="I2902" s="11" t="s">
        <v>132</v>
      </c>
      <c r="J2902" s="11" t="s">
        <v>135</v>
      </c>
      <c r="K2902" s="11" t="str">
        <f>IFERROR(INDEX('EDC Component Dictionary'!$C$5:$C$37,MATCH('Rates Database'!J2902,'EDC Component Dictionary'!$B$5:$B$37,0)), "Energy Supply")</f>
        <v>Distribution System</v>
      </c>
      <c r="L2902" s="12">
        <v>-9.1E-4</v>
      </c>
      <c r="M2902" s="12"/>
    </row>
    <row r="2903" spans="1:13" x14ac:dyDescent="0.3">
      <c r="A2903" s="18">
        <v>2901</v>
      </c>
      <c r="B2903" s="18">
        <f t="shared" si="90"/>
        <v>2023</v>
      </c>
      <c r="C2903" s="17">
        <v>45108</v>
      </c>
      <c r="D2903" s="18" t="s">
        <v>130</v>
      </c>
      <c r="E2903" s="18" t="s">
        <v>163</v>
      </c>
      <c r="F2903" s="18" t="str">
        <f t="shared" si="91"/>
        <v>Eversource_EMA-Pension Adjustment Factor (PCA)-45108</v>
      </c>
      <c r="G2903" s="11" t="s">
        <v>131</v>
      </c>
      <c r="H2903" s="11" t="s">
        <v>49</v>
      </c>
      <c r="I2903" s="11" t="s">
        <v>132</v>
      </c>
      <c r="J2903" s="11" t="s">
        <v>135</v>
      </c>
      <c r="K2903" s="11" t="str">
        <f>IFERROR(INDEX('EDC Component Dictionary'!$C$5:$C$37,MATCH('Rates Database'!J2903,'EDC Component Dictionary'!$B$5:$B$37,0)), "Energy Supply")</f>
        <v>Distribution System</v>
      </c>
      <c r="L2903" s="12">
        <v>-9.1E-4</v>
      </c>
      <c r="M2903" s="12"/>
    </row>
    <row r="2904" spans="1:13" x14ac:dyDescent="0.3">
      <c r="A2904" s="18">
        <v>2902</v>
      </c>
      <c r="B2904" s="18">
        <f t="shared" si="90"/>
        <v>2023</v>
      </c>
      <c r="C2904" s="17">
        <v>45078</v>
      </c>
      <c r="D2904" s="18" t="s">
        <v>130</v>
      </c>
      <c r="E2904" s="18" t="s">
        <v>163</v>
      </c>
      <c r="F2904" s="18" t="str">
        <f t="shared" si="91"/>
        <v>Eversource_EMA-Pension Adjustment Factor (PCA)-45078</v>
      </c>
      <c r="G2904" s="11" t="s">
        <v>131</v>
      </c>
      <c r="H2904" s="11" t="s">
        <v>49</v>
      </c>
      <c r="I2904" s="11" t="s">
        <v>132</v>
      </c>
      <c r="J2904" s="11" t="s">
        <v>135</v>
      </c>
      <c r="K2904" s="11" t="str">
        <f>IFERROR(INDEX('EDC Component Dictionary'!$C$5:$C$37,MATCH('Rates Database'!J2904,'EDC Component Dictionary'!$B$5:$B$37,0)), "Energy Supply")</f>
        <v>Distribution System</v>
      </c>
      <c r="L2904" s="12">
        <v>-9.1E-4</v>
      </c>
      <c r="M2904" s="12"/>
    </row>
    <row r="2905" spans="1:13" x14ac:dyDescent="0.3">
      <c r="A2905" s="18">
        <v>2903</v>
      </c>
      <c r="B2905" s="18">
        <f t="shared" si="90"/>
        <v>2023</v>
      </c>
      <c r="C2905" s="17">
        <v>45047</v>
      </c>
      <c r="D2905" s="18" t="s">
        <v>130</v>
      </c>
      <c r="E2905" s="18" t="s">
        <v>163</v>
      </c>
      <c r="F2905" s="18" t="str">
        <f t="shared" si="91"/>
        <v>Eversource_EMA-Pension Adjustment Factor (PCA)-45047</v>
      </c>
      <c r="G2905" s="11" t="s">
        <v>131</v>
      </c>
      <c r="H2905" s="11" t="s">
        <v>49</v>
      </c>
      <c r="I2905" s="11" t="s">
        <v>132</v>
      </c>
      <c r="J2905" s="11" t="s">
        <v>135</v>
      </c>
      <c r="K2905" s="11" t="str">
        <f>IFERROR(INDEX('EDC Component Dictionary'!$C$5:$C$37,MATCH('Rates Database'!J2905,'EDC Component Dictionary'!$B$5:$B$37,0)), "Energy Supply")</f>
        <v>Distribution System</v>
      </c>
      <c r="L2905" s="12">
        <v>-9.1E-4</v>
      </c>
      <c r="M2905" s="12"/>
    </row>
    <row r="2906" spans="1:13" x14ac:dyDescent="0.3">
      <c r="A2906" s="18">
        <v>2904</v>
      </c>
      <c r="B2906" s="18">
        <f t="shared" si="90"/>
        <v>2023</v>
      </c>
      <c r="C2906" s="17">
        <v>45017</v>
      </c>
      <c r="D2906" s="18" t="s">
        <v>130</v>
      </c>
      <c r="E2906" s="18" t="s">
        <v>163</v>
      </c>
      <c r="F2906" s="18" t="str">
        <f t="shared" si="91"/>
        <v>Eversource_EMA-Pension Adjustment Factor (PCA)-45017</v>
      </c>
      <c r="G2906" s="11" t="s">
        <v>131</v>
      </c>
      <c r="H2906" s="11" t="s">
        <v>49</v>
      </c>
      <c r="I2906" s="11" t="s">
        <v>132</v>
      </c>
      <c r="J2906" s="11" t="s">
        <v>135</v>
      </c>
      <c r="K2906" s="11" t="str">
        <f>IFERROR(INDEX('EDC Component Dictionary'!$C$5:$C$37,MATCH('Rates Database'!J2906,'EDC Component Dictionary'!$B$5:$B$37,0)), "Energy Supply")</f>
        <v>Distribution System</v>
      </c>
      <c r="L2906" s="12">
        <v>-9.1E-4</v>
      </c>
      <c r="M2906" s="12"/>
    </row>
    <row r="2907" spans="1:13" x14ac:dyDescent="0.3">
      <c r="A2907" s="18">
        <v>2905</v>
      </c>
      <c r="B2907" s="18">
        <f t="shared" si="90"/>
        <v>2023</v>
      </c>
      <c r="C2907" s="17">
        <v>44986</v>
      </c>
      <c r="D2907" s="18" t="s">
        <v>130</v>
      </c>
      <c r="E2907" s="18" t="s">
        <v>163</v>
      </c>
      <c r="F2907" s="18" t="str">
        <f t="shared" si="91"/>
        <v>Eversource_EMA-Pension Adjustment Factor (PCA)-44986</v>
      </c>
      <c r="G2907" s="11" t="s">
        <v>131</v>
      </c>
      <c r="H2907" s="11" t="s">
        <v>49</v>
      </c>
      <c r="I2907" s="11" t="s">
        <v>132</v>
      </c>
      <c r="J2907" s="11" t="s">
        <v>135</v>
      </c>
      <c r="K2907" s="11" t="str">
        <f>IFERROR(INDEX('EDC Component Dictionary'!$C$5:$C$37,MATCH('Rates Database'!J2907,'EDC Component Dictionary'!$B$5:$B$37,0)), "Energy Supply")</f>
        <v>Distribution System</v>
      </c>
      <c r="L2907" s="12">
        <v>-9.1E-4</v>
      </c>
      <c r="M2907" s="12"/>
    </row>
    <row r="2908" spans="1:13" x14ac:dyDescent="0.3">
      <c r="A2908" s="18">
        <v>2906</v>
      </c>
      <c r="B2908" s="18">
        <f t="shared" si="90"/>
        <v>2023</v>
      </c>
      <c r="C2908" s="17">
        <v>44958</v>
      </c>
      <c r="D2908" s="18" t="s">
        <v>130</v>
      </c>
      <c r="E2908" s="18" t="s">
        <v>163</v>
      </c>
      <c r="F2908" s="18" t="str">
        <f t="shared" si="91"/>
        <v>Eversource_EMA-Pension Adjustment Factor (PCA)-44958</v>
      </c>
      <c r="G2908" s="11" t="s">
        <v>131</v>
      </c>
      <c r="H2908" s="11" t="s">
        <v>49</v>
      </c>
      <c r="I2908" s="11" t="s">
        <v>132</v>
      </c>
      <c r="J2908" s="11" t="s">
        <v>135</v>
      </c>
      <c r="K2908" s="11" t="str">
        <f>IFERROR(INDEX('EDC Component Dictionary'!$C$5:$C$37,MATCH('Rates Database'!J2908,'EDC Component Dictionary'!$B$5:$B$37,0)), "Energy Supply")</f>
        <v>Distribution System</v>
      </c>
      <c r="L2908" s="12">
        <v>-9.1E-4</v>
      </c>
      <c r="M2908" s="12"/>
    </row>
    <row r="2909" spans="1:13" x14ac:dyDescent="0.3">
      <c r="A2909" s="18">
        <v>2907</v>
      </c>
      <c r="B2909" s="18">
        <f t="shared" si="90"/>
        <v>2023</v>
      </c>
      <c r="C2909" s="17">
        <v>44927</v>
      </c>
      <c r="D2909" s="18" t="s">
        <v>130</v>
      </c>
      <c r="E2909" s="18" t="s">
        <v>163</v>
      </c>
      <c r="F2909" s="18" t="str">
        <f t="shared" si="91"/>
        <v>Eversource_EMA-Pension Adjustment Factor (PCA)-44927</v>
      </c>
      <c r="G2909" s="11" t="s">
        <v>131</v>
      </c>
      <c r="H2909" s="11" t="s">
        <v>49</v>
      </c>
      <c r="I2909" s="11" t="s">
        <v>132</v>
      </c>
      <c r="J2909" s="11" t="s">
        <v>135</v>
      </c>
      <c r="K2909" s="11" t="str">
        <f>IFERROR(INDEX('EDC Component Dictionary'!$C$5:$C$37,MATCH('Rates Database'!J2909,'EDC Component Dictionary'!$B$5:$B$37,0)), "Energy Supply")</f>
        <v>Distribution System</v>
      </c>
      <c r="L2909" s="12">
        <v>-9.1E-4</v>
      </c>
      <c r="M2909" s="12"/>
    </row>
    <row r="2910" spans="1:13" x14ac:dyDescent="0.3">
      <c r="A2910" s="18">
        <v>2908</v>
      </c>
      <c r="B2910" s="18">
        <f t="shared" si="90"/>
        <v>2022</v>
      </c>
      <c r="C2910" s="17">
        <v>44896</v>
      </c>
      <c r="D2910" s="18" t="s">
        <v>130</v>
      </c>
      <c r="E2910" s="18" t="s">
        <v>163</v>
      </c>
      <c r="F2910" s="18" t="str">
        <f t="shared" si="91"/>
        <v>Eversource_EMA-Pension Adjustment Factor (PCA)-44896</v>
      </c>
      <c r="G2910" s="11" t="s">
        <v>131</v>
      </c>
      <c r="H2910" s="11" t="s">
        <v>49</v>
      </c>
      <c r="I2910" s="11" t="s">
        <v>132</v>
      </c>
      <c r="J2910" s="11" t="s">
        <v>135</v>
      </c>
      <c r="K2910" s="11" t="str">
        <f>IFERROR(INDEX('EDC Component Dictionary'!$C$5:$C$37,MATCH('Rates Database'!J2910,'EDC Component Dictionary'!$B$5:$B$37,0)), "Energy Supply")</f>
        <v>Distribution System</v>
      </c>
      <c r="L2910" s="12">
        <v>1.1999999999999999E-3</v>
      </c>
      <c r="M2910" s="12"/>
    </row>
    <row r="2911" spans="1:13" x14ac:dyDescent="0.3">
      <c r="A2911" s="18">
        <v>2909</v>
      </c>
      <c r="B2911" s="18">
        <f t="shared" si="90"/>
        <v>2022</v>
      </c>
      <c r="C2911" s="17">
        <v>44866</v>
      </c>
      <c r="D2911" s="18" t="s">
        <v>130</v>
      </c>
      <c r="E2911" s="18" t="s">
        <v>163</v>
      </c>
      <c r="F2911" s="18" t="str">
        <f t="shared" si="91"/>
        <v>Eversource_EMA-Pension Adjustment Factor (PCA)-44866</v>
      </c>
      <c r="G2911" s="11" t="s">
        <v>131</v>
      </c>
      <c r="H2911" s="11" t="s">
        <v>49</v>
      </c>
      <c r="I2911" s="11" t="s">
        <v>132</v>
      </c>
      <c r="J2911" s="11" t="s">
        <v>135</v>
      </c>
      <c r="K2911" s="11" t="str">
        <f>IFERROR(INDEX('EDC Component Dictionary'!$C$5:$C$37,MATCH('Rates Database'!J2911,'EDC Component Dictionary'!$B$5:$B$37,0)), "Energy Supply")</f>
        <v>Distribution System</v>
      </c>
      <c r="L2911" s="12">
        <v>1.1999999999999999E-3</v>
      </c>
      <c r="M2911" s="12"/>
    </row>
    <row r="2912" spans="1:13" x14ac:dyDescent="0.3">
      <c r="A2912" s="18">
        <v>2910</v>
      </c>
      <c r="B2912" s="18">
        <f t="shared" si="90"/>
        <v>2022</v>
      </c>
      <c r="C2912" s="17">
        <v>44835</v>
      </c>
      <c r="D2912" s="18" t="s">
        <v>130</v>
      </c>
      <c r="E2912" s="18" t="s">
        <v>163</v>
      </c>
      <c r="F2912" s="18" t="str">
        <f t="shared" si="91"/>
        <v>Eversource_EMA-Pension Adjustment Factor (PCA)-44835</v>
      </c>
      <c r="G2912" s="11" t="s">
        <v>131</v>
      </c>
      <c r="H2912" s="11" t="s">
        <v>49</v>
      </c>
      <c r="I2912" s="11" t="s">
        <v>132</v>
      </c>
      <c r="J2912" s="11" t="s">
        <v>135</v>
      </c>
      <c r="K2912" s="11" t="str">
        <f>IFERROR(INDEX('EDC Component Dictionary'!$C$5:$C$37,MATCH('Rates Database'!J2912,'EDC Component Dictionary'!$B$5:$B$37,0)), "Energy Supply")</f>
        <v>Distribution System</v>
      </c>
      <c r="L2912" s="12">
        <v>1.1999999999999999E-3</v>
      </c>
      <c r="M2912" s="12"/>
    </row>
    <row r="2913" spans="1:13" x14ac:dyDescent="0.3">
      <c r="A2913" s="18">
        <v>2911</v>
      </c>
      <c r="B2913" s="18">
        <f t="shared" si="90"/>
        <v>2022</v>
      </c>
      <c r="C2913" s="17">
        <v>44805</v>
      </c>
      <c r="D2913" s="18" t="s">
        <v>130</v>
      </c>
      <c r="E2913" s="18" t="s">
        <v>163</v>
      </c>
      <c r="F2913" s="18" t="str">
        <f t="shared" si="91"/>
        <v>Eversource_EMA-Pension Adjustment Factor (PCA)-44805</v>
      </c>
      <c r="G2913" s="11" t="s">
        <v>131</v>
      </c>
      <c r="H2913" s="11" t="s">
        <v>49</v>
      </c>
      <c r="I2913" s="11" t="s">
        <v>132</v>
      </c>
      <c r="J2913" s="11" t="s">
        <v>135</v>
      </c>
      <c r="K2913" s="11" t="str">
        <f>IFERROR(INDEX('EDC Component Dictionary'!$C$5:$C$37,MATCH('Rates Database'!J2913,'EDC Component Dictionary'!$B$5:$B$37,0)), "Energy Supply")</f>
        <v>Distribution System</v>
      </c>
      <c r="L2913" s="12">
        <v>1.1999999999999999E-3</v>
      </c>
      <c r="M2913" s="12"/>
    </row>
    <row r="2914" spans="1:13" x14ac:dyDescent="0.3">
      <c r="A2914" s="18">
        <v>2912</v>
      </c>
      <c r="B2914" s="18">
        <f t="shared" si="90"/>
        <v>2022</v>
      </c>
      <c r="C2914" s="17">
        <v>44774</v>
      </c>
      <c r="D2914" s="18" t="s">
        <v>130</v>
      </c>
      <c r="E2914" s="18" t="s">
        <v>163</v>
      </c>
      <c r="F2914" s="18" t="str">
        <f t="shared" si="91"/>
        <v>Eversource_EMA-Pension Adjustment Factor (PCA)-44774</v>
      </c>
      <c r="G2914" s="11" t="s">
        <v>131</v>
      </c>
      <c r="H2914" s="11" t="s">
        <v>49</v>
      </c>
      <c r="I2914" s="11" t="s">
        <v>132</v>
      </c>
      <c r="J2914" s="11" t="s">
        <v>135</v>
      </c>
      <c r="K2914" s="11" t="str">
        <f>IFERROR(INDEX('EDC Component Dictionary'!$C$5:$C$37,MATCH('Rates Database'!J2914,'EDC Component Dictionary'!$B$5:$B$37,0)), "Energy Supply")</f>
        <v>Distribution System</v>
      </c>
      <c r="L2914" s="12">
        <v>1.1999999999999999E-3</v>
      </c>
      <c r="M2914" s="12"/>
    </row>
    <row r="2915" spans="1:13" x14ac:dyDescent="0.3">
      <c r="A2915" s="18">
        <v>2913</v>
      </c>
      <c r="B2915" s="18">
        <f t="shared" si="90"/>
        <v>2022</v>
      </c>
      <c r="C2915" s="17">
        <v>44743</v>
      </c>
      <c r="D2915" s="18" t="s">
        <v>130</v>
      </c>
      <c r="E2915" s="18" t="s">
        <v>163</v>
      </c>
      <c r="F2915" s="18" t="str">
        <f t="shared" si="91"/>
        <v>Eversource_EMA-Pension Adjustment Factor (PCA)-44743</v>
      </c>
      <c r="G2915" s="11" t="s">
        <v>131</v>
      </c>
      <c r="H2915" s="11" t="s">
        <v>49</v>
      </c>
      <c r="I2915" s="11" t="s">
        <v>132</v>
      </c>
      <c r="J2915" s="11" t="s">
        <v>135</v>
      </c>
      <c r="K2915" s="11" t="str">
        <f>IFERROR(INDEX('EDC Component Dictionary'!$C$5:$C$37,MATCH('Rates Database'!J2915,'EDC Component Dictionary'!$B$5:$B$37,0)), "Energy Supply")</f>
        <v>Distribution System</v>
      </c>
      <c r="L2915" s="12">
        <v>1.1999999999999999E-3</v>
      </c>
      <c r="M2915" s="12"/>
    </row>
    <row r="2916" spans="1:13" x14ac:dyDescent="0.3">
      <c r="A2916" s="18">
        <v>2914</v>
      </c>
      <c r="B2916" s="18">
        <f t="shared" si="90"/>
        <v>2022</v>
      </c>
      <c r="C2916" s="17">
        <v>44713</v>
      </c>
      <c r="D2916" s="18" t="s">
        <v>130</v>
      </c>
      <c r="E2916" s="18" t="s">
        <v>163</v>
      </c>
      <c r="F2916" s="18" t="str">
        <f t="shared" si="91"/>
        <v>Eversource_EMA-Pension Adjustment Factor (PCA)-44713</v>
      </c>
      <c r="G2916" s="11" t="s">
        <v>131</v>
      </c>
      <c r="H2916" s="11" t="s">
        <v>49</v>
      </c>
      <c r="I2916" s="11" t="s">
        <v>132</v>
      </c>
      <c r="J2916" s="11" t="s">
        <v>135</v>
      </c>
      <c r="K2916" s="11" t="str">
        <f>IFERROR(INDEX('EDC Component Dictionary'!$C$5:$C$37,MATCH('Rates Database'!J2916,'EDC Component Dictionary'!$B$5:$B$37,0)), "Energy Supply")</f>
        <v>Distribution System</v>
      </c>
      <c r="L2916" s="12">
        <v>1.1999999999999999E-3</v>
      </c>
      <c r="M2916" s="12"/>
    </row>
    <row r="2917" spans="1:13" x14ac:dyDescent="0.3">
      <c r="A2917" s="18">
        <v>2915</v>
      </c>
      <c r="B2917" s="18">
        <f t="shared" si="90"/>
        <v>2022</v>
      </c>
      <c r="C2917" s="17">
        <v>44682</v>
      </c>
      <c r="D2917" s="18" t="s">
        <v>130</v>
      </c>
      <c r="E2917" s="18" t="s">
        <v>163</v>
      </c>
      <c r="F2917" s="18" t="str">
        <f t="shared" si="91"/>
        <v>Eversource_EMA-Pension Adjustment Factor (PCA)-44682</v>
      </c>
      <c r="G2917" s="11" t="s">
        <v>131</v>
      </c>
      <c r="H2917" s="11" t="s">
        <v>49</v>
      </c>
      <c r="I2917" s="11" t="s">
        <v>132</v>
      </c>
      <c r="J2917" s="11" t="s">
        <v>135</v>
      </c>
      <c r="K2917" s="11" t="str">
        <f>IFERROR(INDEX('EDC Component Dictionary'!$C$5:$C$37,MATCH('Rates Database'!J2917,'EDC Component Dictionary'!$B$5:$B$37,0)), "Energy Supply")</f>
        <v>Distribution System</v>
      </c>
      <c r="L2917" s="12">
        <v>1.1999999999999999E-3</v>
      </c>
      <c r="M2917" s="12"/>
    </row>
    <row r="2918" spans="1:13" x14ac:dyDescent="0.3">
      <c r="A2918" s="18">
        <v>2916</v>
      </c>
      <c r="B2918" s="18">
        <f t="shared" si="90"/>
        <v>2022</v>
      </c>
      <c r="C2918" s="17">
        <v>44652</v>
      </c>
      <c r="D2918" s="18" t="s">
        <v>130</v>
      </c>
      <c r="E2918" s="18" t="s">
        <v>163</v>
      </c>
      <c r="F2918" s="18" t="str">
        <f t="shared" si="91"/>
        <v>Eversource_EMA-Pension Adjustment Factor (PCA)-44652</v>
      </c>
      <c r="G2918" s="11" t="s">
        <v>131</v>
      </c>
      <c r="H2918" s="11" t="s">
        <v>49</v>
      </c>
      <c r="I2918" s="11" t="s">
        <v>132</v>
      </c>
      <c r="J2918" s="11" t="s">
        <v>135</v>
      </c>
      <c r="K2918" s="11" t="str">
        <f>IFERROR(INDEX('EDC Component Dictionary'!$C$5:$C$37,MATCH('Rates Database'!J2918,'EDC Component Dictionary'!$B$5:$B$37,0)), "Energy Supply")</f>
        <v>Distribution System</v>
      </c>
      <c r="L2918" s="12">
        <v>1.1999999999999999E-3</v>
      </c>
      <c r="M2918" s="12"/>
    </row>
    <row r="2919" spans="1:13" x14ac:dyDescent="0.3">
      <c r="A2919" s="18">
        <v>2917</v>
      </c>
      <c r="B2919" s="18">
        <f t="shared" si="90"/>
        <v>2022</v>
      </c>
      <c r="C2919" s="17">
        <v>44621</v>
      </c>
      <c r="D2919" s="18" t="s">
        <v>130</v>
      </c>
      <c r="E2919" s="18" t="s">
        <v>163</v>
      </c>
      <c r="F2919" s="18" t="str">
        <f t="shared" si="91"/>
        <v>Eversource_EMA-Pension Adjustment Factor (PCA)-44621</v>
      </c>
      <c r="G2919" s="11" t="s">
        <v>131</v>
      </c>
      <c r="H2919" s="11" t="s">
        <v>49</v>
      </c>
      <c r="I2919" s="11" t="s">
        <v>132</v>
      </c>
      <c r="J2919" s="11" t="s">
        <v>135</v>
      </c>
      <c r="K2919" s="11" t="str">
        <f>IFERROR(INDEX('EDC Component Dictionary'!$C$5:$C$37,MATCH('Rates Database'!J2919,'EDC Component Dictionary'!$B$5:$B$37,0)), "Energy Supply")</f>
        <v>Distribution System</v>
      </c>
      <c r="L2919" s="12">
        <v>1.1999999999999999E-3</v>
      </c>
      <c r="M2919" s="12"/>
    </row>
    <row r="2920" spans="1:13" x14ac:dyDescent="0.3">
      <c r="A2920" s="18">
        <v>2918</v>
      </c>
      <c r="B2920" s="18">
        <f t="shared" si="90"/>
        <v>2022</v>
      </c>
      <c r="C2920" s="17">
        <v>44593</v>
      </c>
      <c r="D2920" s="18" t="s">
        <v>130</v>
      </c>
      <c r="E2920" s="18" t="s">
        <v>163</v>
      </c>
      <c r="F2920" s="18" t="str">
        <f t="shared" si="91"/>
        <v>Eversource_EMA-Pension Adjustment Factor (PCA)-44593</v>
      </c>
      <c r="G2920" s="11" t="s">
        <v>131</v>
      </c>
      <c r="H2920" s="11" t="s">
        <v>49</v>
      </c>
      <c r="I2920" s="11" t="s">
        <v>132</v>
      </c>
      <c r="J2920" s="11" t="s">
        <v>135</v>
      </c>
      <c r="K2920" s="11" t="str">
        <f>IFERROR(INDEX('EDC Component Dictionary'!$C$5:$C$37,MATCH('Rates Database'!J2920,'EDC Component Dictionary'!$B$5:$B$37,0)), "Energy Supply")</f>
        <v>Distribution System</v>
      </c>
      <c r="L2920" s="12">
        <v>1.1999999999999999E-3</v>
      </c>
      <c r="M2920" s="12"/>
    </row>
    <row r="2921" spans="1:13" x14ac:dyDescent="0.3">
      <c r="A2921" s="18">
        <v>2919</v>
      </c>
      <c r="B2921" s="18">
        <f t="shared" si="90"/>
        <v>2022</v>
      </c>
      <c r="C2921" s="17">
        <v>44562</v>
      </c>
      <c r="D2921" s="18" t="s">
        <v>130</v>
      </c>
      <c r="E2921" s="18" t="s">
        <v>163</v>
      </c>
      <c r="F2921" s="18" t="str">
        <f t="shared" si="91"/>
        <v>Eversource_EMA-Pension Adjustment Factor (PCA)-44562</v>
      </c>
      <c r="G2921" s="11" t="s">
        <v>131</v>
      </c>
      <c r="H2921" s="11" t="s">
        <v>49</v>
      </c>
      <c r="I2921" s="11" t="s">
        <v>132</v>
      </c>
      <c r="J2921" s="11" t="s">
        <v>135</v>
      </c>
      <c r="K2921" s="11" t="str">
        <f>IFERROR(INDEX('EDC Component Dictionary'!$C$5:$C$37,MATCH('Rates Database'!J2921,'EDC Component Dictionary'!$B$5:$B$37,0)), "Energy Supply")</f>
        <v>Distribution System</v>
      </c>
      <c r="L2921" s="12">
        <v>1.1999999999999999E-3</v>
      </c>
      <c r="M2921" s="12"/>
    </row>
    <row r="2922" spans="1:13" x14ac:dyDescent="0.3">
      <c r="A2922" s="18">
        <v>2920</v>
      </c>
      <c r="B2922" s="18">
        <f t="shared" si="90"/>
        <v>2021</v>
      </c>
      <c r="C2922" s="17">
        <v>44531</v>
      </c>
      <c r="D2922" s="18" t="s">
        <v>130</v>
      </c>
      <c r="E2922" s="18" t="s">
        <v>163</v>
      </c>
      <c r="F2922" s="18" t="str">
        <f t="shared" si="91"/>
        <v>Eversource_EMA-Pension Adjustment Factor (PCA)-44531</v>
      </c>
      <c r="G2922" s="11" t="s">
        <v>131</v>
      </c>
      <c r="H2922" s="11" t="s">
        <v>49</v>
      </c>
      <c r="I2922" s="11" t="s">
        <v>132</v>
      </c>
      <c r="J2922" s="11" t="s">
        <v>135</v>
      </c>
      <c r="K2922" s="11" t="str">
        <f>IFERROR(INDEX('EDC Component Dictionary'!$C$5:$C$37,MATCH('Rates Database'!J2922,'EDC Component Dictionary'!$B$5:$B$37,0)), "Energy Supply")</f>
        <v>Distribution System</v>
      </c>
      <c r="L2922" s="12">
        <v>1.33E-3</v>
      </c>
      <c r="M2922" s="12"/>
    </row>
    <row r="2923" spans="1:13" x14ac:dyDescent="0.3">
      <c r="A2923" s="18">
        <v>2921</v>
      </c>
      <c r="B2923" s="18">
        <f t="shared" si="90"/>
        <v>2021</v>
      </c>
      <c r="C2923" s="17">
        <v>44501</v>
      </c>
      <c r="D2923" s="18" t="s">
        <v>130</v>
      </c>
      <c r="E2923" s="18" t="s">
        <v>163</v>
      </c>
      <c r="F2923" s="18" t="str">
        <f t="shared" si="91"/>
        <v>Eversource_EMA-Pension Adjustment Factor (PCA)-44501</v>
      </c>
      <c r="G2923" s="11" t="s">
        <v>131</v>
      </c>
      <c r="H2923" s="11" t="s">
        <v>49</v>
      </c>
      <c r="I2923" s="11" t="s">
        <v>132</v>
      </c>
      <c r="J2923" s="11" t="s">
        <v>135</v>
      </c>
      <c r="K2923" s="11" t="str">
        <f>IFERROR(INDEX('EDC Component Dictionary'!$C$5:$C$37,MATCH('Rates Database'!J2923,'EDC Component Dictionary'!$B$5:$B$37,0)), "Energy Supply")</f>
        <v>Distribution System</v>
      </c>
      <c r="L2923" s="12">
        <v>1.33E-3</v>
      </c>
      <c r="M2923" s="12"/>
    </row>
    <row r="2924" spans="1:13" x14ac:dyDescent="0.3">
      <c r="A2924" s="18">
        <v>2922</v>
      </c>
      <c r="B2924" s="18">
        <f t="shared" si="90"/>
        <v>2021</v>
      </c>
      <c r="C2924" s="17">
        <v>44470</v>
      </c>
      <c r="D2924" s="18" t="s">
        <v>130</v>
      </c>
      <c r="E2924" s="18" t="s">
        <v>163</v>
      </c>
      <c r="F2924" s="18" t="str">
        <f t="shared" si="91"/>
        <v>Eversource_EMA-Pension Adjustment Factor (PCA)-44470</v>
      </c>
      <c r="G2924" s="11" t="s">
        <v>131</v>
      </c>
      <c r="H2924" s="11" t="s">
        <v>49</v>
      </c>
      <c r="I2924" s="11" t="s">
        <v>132</v>
      </c>
      <c r="J2924" s="11" t="s">
        <v>135</v>
      </c>
      <c r="K2924" s="11" t="str">
        <f>IFERROR(INDEX('EDC Component Dictionary'!$C$5:$C$37,MATCH('Rates Database'!J2924,'EDC Component Dictionary'!$B$5:$B$37,0)), "Energy Supply")</f>
        <v>Distribution System</v>
      </c>
      <c r="L2924" s="12">
        <v>1.33E-3</v>
      </c>
      <c r="M2924" s="12"/>
    </row>
    <row r="2925" spans="1:13" x14ac:dyDescent="0.3">
      <c r="A2925" s="18">
        <v>2923</v>
      </c>
      <c r="B2925" s="18">
        <f t="shared" si="90"/>
        <v>2021</v>
      </c>
      <c r="C2925" s="17">
        <v>44440</v>
      </c>
      <c r="D2925" s="18" t="s">
        <v>130</v>
      </c>
      <c r="E2925" s="18" t="s">
        <v>163</v>
      </c>
      <c r="F2925" s="18" t="str">
        <f t="shared" si="91"/>
        <v>Eversource_EMA-Pension Adjustment Factor (PCA)-44440</v>
      </c>
      <c r="G2925" s="11" t="s">
        <v>131</v>
      </c>
      <c r="H2925" s="11" t="s">
        <v>49</v>
      </c>
      <c r="I2925" s="11" t="s">
        <v>132</v>
      </c>
      <c r="J2925" s="11" t="s">
        <v>135</v>
      </c>
      <c r="K2925" s="11" t="str">
        <f>IFERROR(INDEX('EDC Component Dictionary'!$C$5:$C$37,MATCH('Rates Database'!J2925,'EDC Component Dictionary'!$B$5:$B$37,0)), "Energy Supply")</f>
        <v>Distribution System</v>
      </c>
      <c r="L2925" s="12">
        <v>1.33E-3</v>
      </c>
      <c r="M2925" s="12"/>
    </row>
    <row r="2926" spans="1:13" x14ac:dyDescent="0.3">
      <c r="A2926" s="18">
        <v>2924</v>
      </c>
      <c r="B2926" s="18">
        <f t="shared" si="90"/>
        <v>2021</v>
      </c>
      <c r="C2926" s="17">
        <v>44409</v>
      </c>
      <c r="D2926" s="18" t="s">
        <v>130</v>
      </c>
      <c r="E2926" s="18" t="s">
        <v>163</v>
      </c>
      <c r="F2926" s="18" t="str">
        <f t="shared" si="91"/>
        <v>Eversource_EMA-Pension Adjustment Factor (PCA)-44409</v>
      </c>
      <c r="G2926" s="11" t="s">
        <v>131</v>
      </c>
      <c r="H2926" s="11" t="s">
        <v>49</v>
      </c>
      <c r="I2926" s="11" t="s">
        <v>132</v>
      </c>
      <c r="J2926" s="11" t="s">
        <v>135</v>
      </c>
      <c r="K2926" s="11" t="str">
        <f>IFERROR(INDEX('EDC Component Dictionary'!$C$5:$C$37,MATCH('Rates Database'!J2926,'EDC Component Dictionary'!$B$5:$B$37,0)), "Energy Supply")</f>
        <v>Distribution System</v>
      </c>
      <c r="L2926" s="12">
        <v>1.33E-3</v>
      </c>
      <c r="M2926" s="12"/>
    </row>
    <row r="2927" spans="1:13" x14ac:dyDescent="0.3">
      <c r="A2927" s="18">
        <v>2925</v>
      </c>
      <c r="B2927" s="18">
        <f t="shared" si="90"/>
        <v>2021</v>
      </c>
      <c r="C2927" s="17">
        <v>44378</v>
      </c>
      <c r="D2927" s="18" t="s">
        <v>130</v>
      </c>
      <c r="E2927" s="18" t="s">
        <v>163</v>
      </c>
      <c r="F2927" s="18" t="str">
        <f t="shared" si="91"/>
        <v>Eversource_EMA-Pension Adjustment Factor (PCA)-44378</v>
      </c>
      <c r="G2927" s="11" t="s">
        <v>131</v>
      </c>
      <c r="H2927" s="11" t="s">
        <v>49</v>
      </c>
      <c r="I2927" s="11" t="s">
        <v>132</v>
      </c>
      <c r="J2927" s="11" t="s">
        <v>135</v>
      </c>
      <c r="K2927" s="11" t="str">
        <f>IFERROR(INDEX('EDC Component Dictionary'!$C$5:$C$37,MATCH('Rates Database'!J2927,'EDC Component Dictionary'!$B$5:$B$37,0)), "Energy Supply")</f>
        <v>Distribution System</v>
      </c>
      <c r="L2927" s="12">
        <v>1.33E-3</v>
      </c>
      <c r="M2927" s="12"/>
    </row>
    <row r="2928" spans="1:13" x14ac:dyDescent="0.3">
      <c r="A2928" s="18">
        <v>2926</v>
      </c>
      <c r="B2928" s="18">
        <f t="shared" si="90"/>
        <v>2021</v>
      </c>
      <c r="C2928" s="17">
        <v>44348</v>
      </c>
      <c r="D2928" s="18" t="s">
        <v>130</v>
      </c>
      <c r="E2928" s="18" t="s">
        <v>163</v>
      </c>
      <c r="F2928" s="18" t="str">
        <f t="shared" si="91"/>
        <v>Eversource_EMA-Pension Adjustment Factor (PCA)-44348</v>
      </c>
      <c r="G2928" s="11" t="s">
        <v>131</v>
      </c>
      <c r="H2928" s="11" t="s">
        <v>49</v>
      </c>
      <c r="I2928" s="11" t="s">
        <v>132</v>
      </c>
      <c r="J2928" s="11" t="s">
        <v>135</v>
      </c>
      <c r="K2928" s="11" t="str">
        <f>IFERROR(INDEX('EDC Component Dictionary'!$C$5:$C$37,MATCH('Rates Database'!J2928,'EDC Component Dictionary'!$B$5:$B$37,0)), "Energy Supply")</f>
        <v>Distribution System</v>
      </c>
      <c r="L2928" s="12">
        <v>1.33E-3</v>
      </c>
      <c r="M2928" s="12"/>
    </row>
    <row r="2929" spans="1:13" x14ac:dyDescent="0.3">
      <c r="A2929" s="18">
        <v>2927</v>
      </c>
      <c r="B2929" s="18">
        <f t="shared" si="90"/>
        <v>2021</v>
      </c>
      <c r="C2929" s="17">
        <v>44317</v>
      </c>
      <c r="D2929" s="18" t="s">
        <v>130</v>
      </c>
      <c r="E2929" s="18" t="s">
        <v>163</v>
      </c>
      <c r="F2929" s="18" t="str">
        <f t="shared" si="91"/>
        <v>Eversource_EMA-Pension Adjustment Factor (PCA)-44317</v>
      </c>
      <c r="G2929" s="11" t="s">
        <v>131</v>
      </c>
      <c r="H2929" s="11" t="s">
        <v>49</v>
      </c>
      <c r="I2929" s="11" t="s">
        <v>132</v>
      </c>
      <c r="J2929" s="11" t="s">
        <v>135</v>
      </c>
      <c r="K2929" s="11" t="str">
        <f>IFERROR(INDEX('EDC Component Dictionary'!$C$5:$C$37,MATCH('Rates Database'!J2929,'EDC Component Dictionary'!$B$5:$B$37,0)), "Energy Supply")</f>
        <v>Distribution System</v>
      </c>
      <c r="L2929" s="12">
        <v>1.33E-3</v>
      </c>
      <c r="M2929" s="12"/>
    </row>
    <row r="2930" spans="1:13" x14ac:dyDescent="0.3">
      <c r="A2930" s="18">
        <v>2928</v>
      </c>
      <c r="B2930" s="18">
        <f t="shared" si="90"/>
        <v>2021</v>
      </c>
      <c r="C2930" s="17">
        <v>44287</v>
      </c>
      <c r="D2930" s="18" t="s">
        <v>130</v>
      </c>
      <c r="E2930" s="18" t="s">
        <v>163</v>
      </c>
      <c r="F2930" s="18" t="str">
        <f t="shared" si="91"/>
        <v>Eversource_EMA-Pension Adjustment Factor (PCA)-44287</v>
      </c>
      <c r="G2930" s="11" t="s">
        <v>131</v>
      </c>
      <c r="H2930" s="11" t="s">
        <v>49</v>
      </c>
      <c r="I2930" s="11" t="s">
        <v>132</v>
      </c>
      <c r="J2930" s="11" t="s">
        <v>135</v>
      </c>
      <c r="K2930" s="11" t="str">
        <f>IFERROR(INDEX('EDC Component Dictionary'!$C$5:$C$37,MATCH('Rates Database'!J2930,'EDC Component Dictionary'!$B$5:$B$37,0)), "Energy Supply")</f>
        <v>Distribution System</v>
      </c>
      <c r="L2930" s="12">
        <v>1.33E-3</v>
      </c>
      <c r="M2930" s="12"/>
    </row>
    <row r="2931" spans="1:13" x14ac:dyDescent="0.3">
      <c r="A2931" s="18">
        <v>2929</v>
      </c>
      <c r="B2931" s="18">
        <f t="shared" si="90"/>
        <v>2021</v>
      </c>
      <c r="C2931" s="17">
        <v>44256</v>
      </c>
      <c r="D2931" s="18" t="s">
        <v>130</v>
      </c>
      <c r="E2931" s="18" t="s">
        <v>163</v>
      </c>
      <c r="F2931" s="18" t="str">
        <f t="shared" si="91"/>
        <v>Eversource_EMA-Pension Adjustment Factor (PCA)-44256</v>
      </c>
      <c r="G2931" s="11" t="s">
        <v>131</v>
      </c>
      <c r="H2931" s="11" t="s">
        <v>49</v>
      </c>
      <c r="I2931" s="11" t="s">
        <v>132</v>
      </c>
      <c r="J2931" s="11" t="s">
        <v>135</v>
      </c>
      <c r="K2931" s="11" t="str">
        <f>IFERROR(INDEX('EDC Component Dictionary'!$C$5:$C$37,MATCH('Rates Database'!J2931,'EDC Component Dictionary'!$B$5:$B$37,0)), "Energy Supply")</f>
        <v>Distribution System</v>
      </c>
      <c r="L2931" s="12">
        <v>1.33E-3</v>
      </c>
      <c r="M2931" s="12"/>
    </row>
    <row r="2932" spans="1:13" x14ac:dyDescent="0.3">
      <c r="A2932" s="18">
        <v>2930</v>
      </c>
      <c r="B2932" s="18">
        <f t="shared" si="90"/>
        <v>2021</v>
      </c>
      <c r="C2932" s="17">
        <v>44228</v>
      </c>
      <c r="D2932" s="18" t="s">
        <v>130</v>
      </c>
      <c r="E2932" s="18" t="s">
        <v>163</v>
      </c>
      <c r="F2932" s="18" t="str">
        <f t="shared" si="91"/>
        <v>Eversource_EMA-Pension Adjustment Factor (PCA)-44228</v>
      </c>
      <c r="G2932" s="11" t="s">
        <v>131</v>
      </c>
      <c r="H2932" s="11" t="s">
        <v>49</v>
      </c>
      <c r="I2932" s="11" t="s">
        <v>132</v>
      </c>
      <c r="J2932" s="11" t="s">
        <v>135</v>
      </c>
      <c r="K2932" s="11" t="str">
        <f>IFERROR(INDEX('EDC Component Dictionary'!$C$5:$C$37,MATCH('Rates Database'!J2932,'EDC Component Dictionary'!$B$5:$B$37,0)), "Energy Supply")</f>
        <v>Distribution System</v>
      </c>
      <c r="L2932" s="12">
        <v>1.33E-3</v>
      </c>
      <c r="M2932" s="12"/>
    </row>
    <row r="2933" spans="1:13" x14ac:dyDescent="0.3">
      <c r="A2933" s="18">
        <v>2931</v>
      </c>
      <c r="B2933" s="18">
        <f t="shared" si="90"/>
        <v>2021</v>
      </c>
      <c r="C2933" s="17">
        <v>44197</v>
      </c>
      <c r="D2933" s="18" t="s">
        <v>130</v>
      </c>
      <c r="E2933" s="18" t="s">
        <v>163</v>
      </c>
      <c r="F2933" s="18" t="str">
        <f t="shared" si="91"/>
        <v>Eversource_EMA-Pension Adjustment Factor (PCA)-44197</v>
      </c>
      <c r="G2933" s="11" t="s">
        <v>131</v>
      </c>
      <c r="H2933" s="11" t="s">
        <v>49</v>
      </c>
      <c r="I2933" s="11" t="s">
        <v>132</v>
      </c>
      <c r="J2933" s="11" t="s">
        <v>135</v>
      </c>
      <c r="K2933" s="11" t="str">
        <f>IFERROR(INDEX('EDC Component Dictionary'!$C$5:$C$37,MATCH('Rates Database'!J2933,'EDC Component Dictionary'!$B$5:$B$37,0)), "Energy Supply")</f>
        <v>Distribution System</v>
      </c>
      <c r="L2933" s="12">
        <v>1.33E-3</v>
      </c>
      <c r="M2933" s="12"/>
    </row>
    <row r="2934" spans="1:13" x14ac:dyDescent="0.3">
      <c r="A2934" s="18">
        <v>2932</v>
      </c>
      <c r="B2934" s="18">
        <f t="shared" si="90"/>
        <v>2020</v>
      </c>
      <c r="C2934" s="17">
        <v>44166</v>
      </c>
      <c r="D2934" s="18" t="s">
        <v>130</v>
      </c>
      <c r="E2934" s="18" t="s">
        <v>163</v>
      </c>
      <c r="F2934" s="18" t="str">
        <f t="shared" si="91"/>
        <v>Eversource_EMA-Pension Adjustment Factor (PCA)-44166</v>
      </c>
      <c r="G2934" s="11" t="s">
        <v>131</v>
      </c>
      <c r="H2934" s="11" t="s">
        <v>49</v>
      </c>
      <c r="I2934" s="11" t="s">
        <v>132</v>
      </c>
      <c r="J2934" s="11" t="s">
        <v>135</v>
      </c>
      <c r="K2934" s="11" t="str">
        <f>IFERROR(INDEX('EDC Component Dictionary'!$C$5:$C$37,MATCH('Rates Database'!J2934,'EDC Component Dictionary'!$B$5:$B$37,0)), "Energy Supply")</f>
        <v>Distribution System</v>
      </c>
      <c r="L2934" s="12">
        <v>7.7999999999999999E-4</v>
      </c>
      <c r="M2934" s="12"/>
    </row>
    <row r="2935" spans="1:13" x14ac:dyDescent="0.3">
      <c r="A2935" s="18">
        <v>2933</v>
      </c>
      <c r="B2935" s="18">
        <f t="shared" si="90"/>
        <v>2020</v>
      </c>
      <c r="C2935" s="17">
        <v>44136</v>
      </c>
      <c r="D2935" s="18" t="s">
        <v>130</v>
      </c>
      <c r="E2935" s="18" t="s">
        <v>163</v>
      </c>
      <c r="F2935" s="18" t="str">
        <f t="shared" si="91"/>
        <v>Eversource_EMA-Pension Adjustment Factor (PCA)-44136</v>
      </c>
      <c r="G2935" s="11" t="s">
        <v>131</v>
      </c>
      <c r="H2935" s="11" t="s">
        <v>49</v>
      </c>
      <c r="I2935" s="11" t="s">
        <v>132</v>
      </c>
      <c r="J2935" s="11" t="s">
        <v>135</v>
      </c>
      <c r="K2935" s="11" t="str">
        <f>IFERROR(INDEX('EDC Component Dictionary'!$C$5:$C$37,MATCH('Rates Database'!J2935,'EDC Component Dictionary'!$B$5:$B$37,0)), "Energy Supply")</f>
        <v>Distribution System</v>
      </c>
      <c r="L2935" s="12">
        <v>7.7999999999999999E-4</v>
      </c>
      <c r="M2935" s="12"/>
    </row>
    <row r="2936" spans="1:13" x14ac:dyDescent="0.3">
      <c r="A2936" s="18">
        <v>2934</v>
      </c>
      <c r="B2936" s="18">
        <f t="shared" si="90"/>
        <v>2020</v>
      </c>
      <c r="C2936" s="17">
        <v>44105</v>
      </c>
      <c r="D2936" s="18" t="s">
        <v>130</v>
      </c>
      <c r="E2936" s="18" t="s">
        <v>163</v>
      </c>
      <c r="F2936" s="18" t="str">
        <f t="shared" si="91"/>
        <v>Eversource_EMA-Pension Adjustment Factor (PCA)-44105</v>
      </c>
      <c r="G2936" s="11" t="s">
        <v>131</v>
      </c>
      <c r="H2936" s="11" t="s">
        <v>49</v>
      </c>
      <c r="I2936" s="11" t="s">
        <v>132</v>
      </c>
      <c r="J2936" s="11" t="s">
        <v>135</v>
      </c>
      <c r="K2936" s="11" t="str">
        <f>IFERROR(INDEX('EDC Component Dictionary'!$C$5:$C$37,MATCH('Rates Database'!J2936,'EDC Component Dictionary'!$B$5:$B$37,0)), "Energy Supply")</f>
        <v>Distribution System</v>
      </c>
      <c r="L2936" s="12">
        <v>7.7999999999999999E-4</v>
      </c>
      <c r="M2936" s="12"/>
    </row>
    <row r="2937" spans="1:13" x14ac:dyDescent="0.3">
      <c r="A2937" s="18">
        <v>2935</v>
      </c>
      <c r="B2937" s="18">
        <f t="shared" si="90"/>
        <v>2020</v>
      </c>
      <c r="C2937" s="17">
        <v>44075</v>
      </c>
      <c r="D2937" s="18" t="s">
        <v>130</v>
      </c>
      <c r="E2937" s="18" t="s">
        <v>163</v>
      </c>
      <c r="F2937" s="18" t="str">
        <f t="shared" si="91"/>
        <v>Eversource_EMA-Pension Adjustment Factor (PCA)-44075</v>
      </c>
      <c r="G2937" s="11" t="s">
        <v>131</v>
      </c>
      <c r="H2937" s="11" t="s">
        <v>49</v>
      </c>
      <c r="I2937" s="11" t="s">
        <v>132</v>
      </c>
      <c r="J2937" s="11" t="s">
        <v>135</v>
      </c>
      <c r="K2937" s="11" t="str">
        <f>IFERROR(INDEX('EDC Component Dictionary'!$C$5:$C$37,MATCH('Rates Database'!J2937,'EDC Component Dictionary'!$B$5:$B$37,0)), "Energy Supply")</f>
        <v>Distribution System</v>
      </c>
      <c r="L2937" s="12">
        <v>7.7999999999999999E-4</v>
      </c>
      <c r="M2937" s="12"/>
    </row>
    <row r="2938" spans="1:13" x14ac:dyDescent="0.3">
      <c r="A2938" s="18">
        <v>2936</v>
      </c>
      <c r="B2938" s="18">
        <f t="shared" si="90"/>
        <v>2020</v>
      </c>
      <c r="C2938" s="17">
        <v>44044</v>
      </c>
      <c r="D2938" s="18" t="s">
        <v>130</v>
      </c>
      <c r="E2938" s="18" t="s">
        <v>163</v>
      </c>
      <c r="F2938" s="18" t="str">
        <f t="shared" si="91"/>
        <v>Eversource_EMA-Pension Adjustment Factor (PCA)-44044</v>
      </c>
      <c r="G2938" s="11" t="s">
        <v>131</v>
      </c>
      <c r="H2938" s="11" t="s">
        <v>49</v>
      </c>
      <c r="I2938" s="11" t="s">
        <v>132</v>
      </c>
      <c r="J2938" s="11" t="s">
        <v>135</v>
      </c>
      <c r="K2938" s="11" t="str">
        <f>IFERROR(INDEX('EDC Component Dictionary'!$C$5:$C$37,MATCH('Rates Database'!J2938,'EDC Component Dictionary'!$B$5:$B$37,0)), "Energy Supply")</f>
        <v>Distribution System</v>
      </c>
      <c r="L2938" s="12">
        <v>7.7999999999999999E-4</v>
      </c>
      <c r="M2938" s="12"/>
    </row>
    <row r="2939" spans="1:13" x14ac:dyDescent="0.3">
      <c r="A2939" s="18">
        <v>2937</v>
      </c>
      <c r="B2939" s="18">
        <f t="shared" si="90"/>
        <v>2020</v>
      </c>
      <c r="C2939" s="17">
        <v>44013</v>
      </c>
      <c r="D2939" s="18" t="s">
        <v>130</v>
      </c>
      <c r="E2939" s="18" t="s">
        <v>163</v>
      </c>
      <c r="F2939" s="18" t="str">
        <f t="shared" si="91"/>
        <v>Eversource_EMA-Pension Adjustment Factor (PCA)-44013</v>
      </c>
      <c r="G2939" s="11" t="s">
        <v>131</v>
      </c>
      <c r="H2939" s="11" t="s">
        <v>49</v>
      </c>
      <c r="I2939" s="11" t="s">
        <v>132</v>
      </c>
      <c r="J2939" s="11" t="s">
        <v>135</v>
      </c>
      <c r="K2939" s="11" t="str">
        <f>IFERROR(INDEX('EDC Component Dictionary'!$C$5:$C$37,MATCH('Rates Database'!J2939,'EDC Component Dictionary'!$B$5:$B$37,0)), "Energy Supply")</f>
        <v>Distribution System</v>
      </c>
      <c r="L2939" s="12">
        <v>7.7999999999999999E-4</v>
      </c>
      <c r="M2939" s="12"/>
    </row>
    <row r="2940" spans="1:13" x14ac:dyDescent="0.3">
      <c r="A2940" s="18">
        <v>2938</v>
      </c>
      <c r="B2940" s="18">
        <f t="shared" si="90"/>
        <v>2020</v>
      </c>
      <c r="C2940" s="17">
        <v>43983</v>
      </c>
      <c r="D2940" s="18" t="s">
        <v>130</v>
      </c>
      <c r="E2940" s="18" t="s">
        <v>163</v>
      </c>
      <c r="F2940" s="18" t="str">
        <f t="shared" si="91"/>
        <v>Eversource_EMA-Pension Adjustment Factor (PCA)-43983</v>
      </c>
      <c r="G2940" s="11" t="s">
        <v>131</v>
      </c>
      <c r="H2940" s="11" t="s">
        <v>49</v>
      </c>
      <c r="I2940" s="11" t="s">
        <v>132</v>
      </c>
      <c r="J2940" s="11" t="s">
        <v>135</v>
      </c>
      <c r="K2940" s="11" t="str">
        <f>IFERROR(INDEX('EDC Component Dictionary'!$C$5:$C$37,MATCH('Rates Database'!J2940,'EDC Component Dictionary'!$B$5:$B$37,0)), "Energy Supply")</f>
        <v>Distribution System</v>
      </c>
      <c r="L2940" s="12">
        <v>7.7999999999999999E-4</v>
      </c>
      <c r="M2940" s="12"/>
    </row>
    <row r="2941" spans="1:13" x14ac:dyDescent="0.3">
      <c r="A2941" s="18">
        <v>2939</v>
      </c>
      <c r="B2941" s="18">
        <f t="shared" si="90"/>
        <v>2020</v>
      </c>
      <c r="C2941" s="17">
        <v>43952</v>
      </c>
      <c r="D2941" s="18" t="s">
        <v>130</v>
      </c>
      <c r="E2941" s="18" t="s">
        <v>163</v>
      </c>
      <c r="F2941" s="18" t="str">
        <f t="shared" si="91"/>
        <v>Eversource_EMA-Pension Adjustment Factor (PCA)-43952</v>
      </c>
      <c r="G2941" s="11" t="s">
        <v>131</v>
      </c>
      <c r="H2941" s="11" t="s">
        <v>49</v>
      </c>
      <c r="I2941" s="11" t="s">
        <v>132</v>
      </c>
      <c r="J2941" s="11" t="s">
        <v>135</v>
      </c>
      <c r="K2941" s="11" t="str">
        <f>IFERROR(INDEX('EDC Component Dictionary'!$C$5:$C$37,MATCH('Rates Database'!J2941,'EDC Component Dictionary'!$B$5:$B$37,0)), "Energy Supply")</f>
        <v>Distribution System</v>
      </c>
      <c r="L2941" s="12">
        <v>7.7999999999999999E-4</v>
      </c>
      <c r="M2941" s="12"/>
    </row>
    <row r="2942" spans="1:13" x14ac:dyDescent="0.3">
      <c r="A2942" s="18">
        <v>2940</v>
      </c>
      <c r="B2942" s="18">
        <f t="shared" si="90"/>
        <v>2020</v>
      </c>
      <c r="C2942" s="17">
        <v>43922</v>
      </c>
      <c r="D2942" s="18" t="s">
        <v>130</v>
      </c>
      <c r="E2942" s="18" t="s">
        <v>163</v>
      </c>
      <c r="F2942" s="18" t="str">
        <f t="shared" si="91"/>
        <v>Eversource_EMA-Pension Adjustment Factor (PCA)-43922</v>
      </c>
      <c r="G2942" s="11" t="s">
        <v>131</v>
      </c>
      <c r="H2942" s="11" t="s">
        <v>49</v>
      </c>
      <c r="I2942" s="11" t="s">
        <v>132</v>
      </c>
      <c r="J2942" s="11" t="s">
        <v>135</v>
      </c>
      <c r="K2942" s="11" t="str">
        <f>IFERROR(INDEX('EDC Component Dictionary'!$C$5:$C$37,MATCH('Rates Database'!J2942,'EDC Component Dictionary'!$B$5:$B$37,0)), "Energy Supply")</f>
        <v>Distribution System</v>
      </c>
      <c r="L2942" s="12">
        <v>7.7999999999999999E-4</v>
      </c>
      <c r="M2942" s="12"/>
    </row>
    <row r="2943" spans="1:13" x14ac:dyDescent="0.3">
      <c r="A2943" s="18">
        <v>2941</v>
      </c>
      <c r="B2943" s="18">
        <f t="shared" si="90"/>
        <v>2020</v>
      </c>
      <c r="C2943" s="17">
        <v>43891</v>
      </c>
      <c r="D2943" s="18" t="s">
        <v>130</v>
      </c>
      <c r="E2943" s="18" t="s">
        <v>163</v>
      </c>
      <c r="F2943" s="18" t="str">
        <f t="shared" si="91"/>
        <v>Eversource_EMA-Pension Adjustment Factor (PCA)-43891</v>
      </c>
      <c r="G2943" s="11" t="s">
        <v>131</v>
      </c>
      <c r="H2943" s="11" t="s">
        <v>49</v>
      </c>
      <c r="I2943" s="11" t="s">
        <v>132</v>
      </c>
      <c r="J2943" s="11" t="s">
        <v>135</v>
      </c>
      <c r="K2943" s="11" t="str">
        <f>IFERROR(INDEX('EDC Component Dictionary'!$C$5:$C$37,MATCH('Rates Database'!J2943,'EDC Component Dictionary'!$B$5:$B$37,0)), "Energy Supply")</f>
        <v>Distribution System</v>
      </c>
      <c r="L2943" s="12">
        <v>7.7999999999999999E-4</v>
      </c>
      <c r="M2943" s="12"/>
    </row>
    <row r="2944" spans="1:13" x14ac:dyDescent="0.3">
      <c r="A2944" s="18">
        <v>2942</v>
      </c>
      <c r="B2944" s="18">
        <f t="shared" si="90"/>
        <v>2020</v>
      </c>
      <c r="C2944" s="17">
        <v>43862</v>
      </c>
      <c r="D2944" s="18" t="s">
        <v>130</v>
      </c>
      <c r="E2944" s="18" t="s">
        <v>163</v>
      </c>
      <c r="F2944" s="18" t="str">
        <f t="shared" si="91"/>
        <v>Eversource_EMA-Pension Adjustment Factor (PCA)-43862</v>
      </c>
      <c r="G2944" s="11" t="s">
        <v>131</v>
      </c>
      <c r="H2944" s="11" t="s">
        <v>49</v>
      </c>
      <c r="I2944" s="11" t="s">
        <v>132</v>
      </c>
      <c r="J2944" s="11" t="s">
        <v>135</v>
      </c>
      <c r="K2944" s="11" t="str">
        <f>IFERROR(INDEX('EDC Component Dictionary'!$C$5:$C$37,MATCH('Rates Database'!J2944,'EDC Component Dictionary'!$B$5:$B$37,0)), "Energy Supply")</f>
        <v>Distribution System</v>
      </c>
      <c r="L2944" s="12">
        <v>7.7999999999999999E-4</v>
      </c>
      <c r="M2944" s="12"/>
    </row>
    <row r="2945" spans="1:13" x14ac:dyDescent="0.3">
      <c r="A2945" s="18">
        <v>2943</v>
      </c>
      <c r="B2945" s="18">
        <f t="shared" si="90"/>
        <v>2020</v>
      </c>
      <c r="C2945" s="17">
        <v>43831</v>
      </c>
      <c r="D2945" s="18" t="s">
        <v>130</v>
      </c>
      <c r="E2945" s="18" t="s">
        <v>163</v>
      </c>
      <c r="F2945" s="18" t="str">
        <f t="shared" si="91"/>
        <v>Eversource_EMA-Pension Adjustment Factor (PCA)-43831</v>
      </c>
      <c r="G2945" s="11" t="s">
        <v>131</v>
      </c>
      <c r="H2945" s="11" t="s">
        <v>49</v>
      </c>
      <c r="I2945" s="11" t="s">
        <v>132</v>
      </c>
      <c r="J2945" s="11" t="s">
        <v>135</v>
      </c>
      <c r="K2945" s="11" t="str">
        <f>IFERROR(INDEX('EDC Component Dictionary'!$C$5:$C$37,MATCH('Rates Database'!J2945,'EDC Component Dictionary'!$B$5:$B$37,0)), "Energy Supply")</f>
        <v>Distribution System</v>
      </c>
      <c r="L2945" s="12">
        <v>7.7999999999999999E-4</v>
      </c>
      <c r="M2945" s="12"/>
    </row>
    <row r="2946" spans="1:13" x14ac:dyDescent="0.3">
      <c r="A2946" s="18">
        <v>2944</v>
      </c>
      <c r="B2946" s="18">
        <f t="shared" si="90"/>
        <v>2019</v>
      </c>
      <c r="C2946" s="17">
        <v>43800</v>
      </c>
      <c r="D2946" s="18" t="s">
        <v>130</v>
      </c>
      <c r="E2946" s="18" t="s">
        <v>163</v>
      </c>
      <c r="F2946" s="18" t="str">
        <f t="shared" si="91"/>
        <v>Eversource_EMA-Pension Adjustment Factor (PCA)-43800</v>
      </c>
      <c r="G2946" s="11" t="s">
        <v>131</v>
      </c>
      <c r="H2946" s="11" t="s">
        <v>49</v>
      </c>
      <c r="I2946" s="11" t="s">
        <v>132</v>
      </c>
      <c r="J2946" s="11" t="s">
        <v>135</v>
      </c>
      <c r="K2946" s="11" t="str">
        <f>IFERROR(INDEX('EDC Component Dictionary'!$C$5:$C$37,MATCH('Rates Database'!J2946,'EDC Component Dictionary'!$B$5:$B$37,0)), "Energy Supply")</f>
        <v>Distribution System</v>
      </c>
      <c r="L2946" s="12">
        <v>9.3000000000000005E-4</v>
      </c>
      <c r="M2946" s="12"/>
    </row>
    <row r="2947" spans="1:13" x14ac:dyDescent="0.3">
      <c r="A2947" s="18">
        <v>2945</v>
      </c>
      <c r="B2947" s="18">
        <f t="shared" ref="B2947:B3010" si="92">YEAR(C2947)</f>
        <v>2019</v>
      </c>
      <c r="C2947" s="17">
        <v>43770</v>
      </c>
      <c r="D2947" s="18" t="s">
        <v>130</v>
      </c>
      <c r="E2947" s="18" t="s">
        <v>163</v>
      </c>
      <c r="F2947" s="18" t="str">
        <f t="shared" si="91"/>
        <v>Eversource_EMA-Pension Adjustment Factor (PCA)-43770</v>
      </c>
      <c r="G2947" s="11" t="s">
        <v>131</v>
      </c>
      <c r="H2947" s="11" t="s">
        <v>49</v>
      </c>
      <c r="I2947" s="11" t="s">
        <v>132</v>
      </c>
      <c r="J2947" s="11" t="s">
        <v>135</v>
      </c>
      <c r="K2947" s="11" t="str">
        <f>IFERROR(INDEX('EDC Component Dictionary'!$C$5:$C$37,MATCH('Rates Database'!J2947,'EDC Component Dictionary'!$B$5:$B$37,0)), "Energy Supply")</f>
        <v>Distribution System</v>
      </c>
      <c r="L2947" s="12">
        <v>9.3000000000000005E-4</v>
      </c>
      <c r="M2947" s="12"/>
    </row>
    <row r="2948" spans="1:13" x14ac:dyDescent="0.3">
      <c r="A2948" s="18">
        <v>2946</v>
      </c>
      <c r="B2948" s="18">
        <f t="shared" si="92"/>
        <v>2019</v>
      </c>
      <c r="C2948" s="17">
        <v>43739</v>
      </c>
      <c r="D2948" s="18" t="s">
        <v>130</v>
      </c>
      <c r="E2948" s="18" t="s">
        <v>163</v>
      </c>
      <c r="F2948" s="18" t="str">
        <f t="shared" ref="F2948:F3011" si="93">_xlfn.CONCAT(E2948,"-",J2948,"-",C2948)</f>
        <v>Eversource_EMA-Pension Adjustment Factor (PCA)-43739</v>
      </c>
      <c r="G2948" s="11" t="s">
        <v>131</v>
      </c>
      <c r="H2948" s="11" t="s">
        <v>49</v>
      </c>
      <c r="I2948" s="11" t="s">
        <v>132</v>
      </c>
      <c r="J2948" s="11" t="s">
        <v>135</v>
      </c>
      <c r="K2948" s="11" t="str">
        <f>IFERROR(INDEX('EDC Component Dictionary'!$C$5:$C$37,MATCH('Rates Database'!J2948,'EDC Component Dictionary'!$B$5:$B$37,0)), "Energy Supply")</f>
        <v>Distribution System</v>
      </c>
      <c r="L2948" s="12">
        <v>9.3000000000000005E-4</v>
      </c>
      <c r="M2948" s="12"/>
    </row>
    <row r="2949" spans="1:13" x14ac:dyDescent="0.3">
      <c r="A2949" s="18">
        <v>2947</v>
      </c>
      <c r="B2949" s="18">
        <f t="shared" si="92"/>
        <v>2019</v>
      </c>
      <c r="C2949" s="17">
        <v>43709</v>
      </c>
      <c r="D2949" s="18" t="s">
        <v>130</v>
      </c>
      <c r="E2949" s="18" t="s">
        <v>163</v>
      </c>
      <c r="F2949" s="18" t="str">
        <f t="shared" si="93"/>
        <v>Eversource_EMA-Pension Adjustment Factor (PCA)-43709</v>
      </c>
      <c r="G2949" s="11" t="s">
        <v>131</v>
      </c>
      <c r="H2949" s="11" t="s">
        <v>49</v>
      </c>
      <c r="I2949" s="11" t="s">
        <v>132</v>
      </c>
      <c r="J2949" s="11" t="s">
        <v>135</v>
      </c>
      <c r="K2949" s="11" t="str">
        <f>IFERROR(INDEX('EDC Component Dictionary'!$C$5:$C$37,MATCH('Rates Database'!J2949,'EDC Component Dictionary'!$B$5:$B$37,0)), "Energy Supply")</f>
        <v>Distribution System</v>
      </c>
      <c r="L2949" s="12">
        <v>9.3000000000000005E-4</v>
      </c>
      <c r="M2949" s="12"/>
    </row>
    <row r="2950" spans="1:13" x14ac:dyDescent="0.3">
      <c r="A2950" s="18">
        <v>2948</v>
      </c>
      <c r="B2950" s="18">
        <f t="shared" si="92"/>
        <v>2019</v>
      </c>
      <c r="C2950" s="17">
        <v>43678</v>
      </c>
      <c r="D2950" s="18" t="s">
        <v>130</v>
      </c>
      <c r="E2950" s="18" t="s">
        <v>163</v>
      </c>
      <c r="F2950" s="18" t="str">
        <f t="shared" si="93"/>
        <v>Eversource_EMA-Pension Adjustment Factor (PCA)-43678</v>
      </c>
      <c r="G2950" s="11" t="s">
        <v>131</v>
      </c>
      <c r="H2950" s="11" t="s">
        <v>49</v>
      </c>
      <c r="I2950" s="11" t="s">
        <v>132</v>
      </c>
      <c r="J2950" s="11" t="s">
        <v>135</v>
      </c>
      <c r="K2950" s="11" t="str">
        <f>IFERROR(INDEX('EDC Component Dictionary'!$C$5:$C$37,MATCH('Rates Database'!J2950,'EDC Component Dictionary'!$B$5:$B$37,0)), "Energy Supply")</f>
        <v>Distribution System</v>
      </c>
      <c r="L2950" s="12">
        <v>9.3000000000000005E-4</v>
      </c>
      <c r="M2950" s="12"/>
    </row>
    <row r="2951" spans="1:13" x14ac:dyDescent="0.3">
      <c r="A2951" s="18">
        <v>2949</v>
      </c>
      <c r="B2951" s="18">
        <f t="shared" si="92"/>
        <v>2019</v>
      </c>
      <c r="C2951" s="17">
        <v>43647</v>
      </c>
      <c r="D2951" s="18" t="s">
        <v>130</v>
      </c>
      <c r="E2951" s="18" t="s">
        <v>163</v>
      </c>
      <c r="F2951" s="18" t="str">
        <f t="shared" si="93"/>
        <v>Eversource_EMA-Pension Adjustment Factor (PCA)-43647</v>
      </c>
      <c r="G2951" s="11" t="s">
        <v>131</v>
      </c>
      <c r="H2951" s="11" t="s">
        <v>49</v>
      </c>
      <c r="I2951" s="11" t="s">
        <v>132</v>
      </c>
      <c r="J2951" s="11" t="s">
        <v>135</v>
      </c>
      <c r="K2951" s="11" t="str">
        <f>IFERROR(INDEX('EDC Component Dictionary'!$C$5:$C$37,MATCH('Rates Database'!J2951,'EDC Component Dictionary'!$B$5:$B$37,0)), "Energy Supply")</f>
        <v>Distribution System</v>
      </c>
      <c r="L2951" s="12">
        <v>9.3000000000000005E-4</v>
      </c>
      <c r="M2951" s="12"/>
    </row>
    <row r="2952" spans="1:13" x14ac:dyDescent="0.3">
      <c r="A2952" s="18">
        <v>2950</v>
      </c>
      <c r="B2952" s="18">
        <f t="shared" si="92"/>
        <v>2019</v>
      </c>
      <c r="C2952" s="17">
        <v>43617</v>
      </c>
      <c r="D2952" s="18" t="s">
        <v>130</v>
      </c>
      <c r="E2952" s="18" t="s">
        <v>163</v>
      </c>
      <c r="F2952" s="18" t="str">
        <f t="shared" si="93"/>
        <v>Eversource_EMA-Pension Adjustment Factor (PCA)-43617</v>
      </c>
      <c r="G2952" s="11" t="s">
        <v>131</v>
      </c>
      <c r="H2952" s="11" t="s">
        <v>49</v>
      </c>
      <c r="I2952" s="11" t="s">
        <v>132</v>
      </c>
      <c r="J2952" s="11" t="s">
        <v>135</v>
      </c>
      <c r="K2952" s="11" t="str">
        <f>IFERROR(INDEX('EDC Component Dictionary'!$C$5:$C$37,MATCH('Rates Database'!J2952,'EDC Component Dictionary'!$B$5:$B$37,0)), "Energy Supply")</f>
        <v>Distribution System</v>
      </c>
      <c r="L2952" s="12">
        <v>9.3000000000000005E-4</v>
      </c>
      <c r="M2952" s="12"/>
    </row>
    <row r="2953" spans="1:13" x14ac:dyDescent="0.3">
      <c r="A2953" s="18">
        <v>2951</v>
      </c>
      <c r="B2953" s="18">
        <f t="shared" si="92"/>
        <v>2019</v>
      </c>
      <c r="C2953" s="17">
        <v>43586</v>
      </c>
      <c r="D2953" s="18" t="s">
        <v>130</v>
      </c>
      <c r="E2953" s="18" t="s">
        <v>163</v>
      </c>
      <c r="F2953" s="18" t="str">
        <f t="shared" si="93"/>
        <v>Eversource_EMA-Pension Adjustment Factor (PCA)-43586</v>
      </c>
      <c r="G2953" s="11" t="s">
        <v>131</v>
      </c>
      <c r="H2953" s="11" t="s">
        <v>49</v>
      </c>
      <c r="I2953" s="11" t="s">
        <v>132</v>
      </c>
      <c r="J2953" s="11" t="s">
        <v>135</v>
      </c>
      <c r="K2953" s="11" t="str">
        <f>IFERROR(INDEX('EDC Component Dictionary'!$C$5:$C$37,MATCH('Rates Database'!J2953,'EDC Component Dictionary'!$B$5:$B$37,0)), "Energy Supply")</f>
        <v>Distribution System</v>
      </c>
      <c r="L2953" s="12">
        <v>9.3000000000000005E-4</v>
      </c>
      <c r="M2953" s="12"/>
    </row>
    <row r="2954" spans="1:13" x14ac:dyDescent="0.3">
      <c r="A2954" s="18">
        <v>2952</v>
      </c>
      <c r="B2954" s="18">
        <f t="shared" si="92"/>
        <v>2019</v>
      </c>
      <c r="C2954" s="17">
        <v>43556</v>
      </c>
      <c r="D2954" s="18" t="s">
        <v>130</v>
      </c>
      <c r="E2954" s="18" t="s">
        <v>163</v>
      </c>
      <c r="F2954" s="18" t="str">
        <f t="shared" si="93"/>
        <v>Eversource_EMA-Pension Adjustment Factor (PCA)-43556</v>
      </c>
      <c r="G2954" s="11" t="s">
        <v>131</v>
      </c>
      <c r="H2954" s="11" t="s">
        <v>49</v>
      </c>
      <c r="I2954" s="11" t="s">
        <v>132</v>
      </c>
      <c r="J2954" s="11" t="s">
        <v>135</v>
      </c>
      <c r="K2954" s="11" t="str">
        <f>IFERROR(INDEX('EDC Component Dictionary'!$C$5:$C$37,MATCH('Rates Database'!J2954,'EDC Component Dictionary'!$B$5:$B$37,0)), "Energy Supply")</f>
        <v>Distribution System</v>
      </c>
      <c r="L2954" s="12">
        <v>9.3000000000000005E-4</v>
      </c>
      <c r="M2954" s="12"/>
    </row>
    <row r="2955" spans="1:13" x14ac:dyDescent="0.3">
      <c r="A2955" s="18">
        <v>2953</v>
      </c>
      <c r="B2955" s="18">
        <f t="shared" si="92"/>
        <v>2019</v>
      </c>
      <c r="C2955" s="17">
        <v>43525</v>
      </c>
      <c r="D2955" s="18" t="s">
        <v>130</v>
      </c>
      <c r="E2955" s="18" t="s">
        <v>163</v>
      </c>
      <c r="F2955" s="18" t="str">
        <f t="shared" si="93"/>
        <v>Eversource_EMA-Pension Adjustment Factor (PCA)-43525</v>
      </c>
      <c r="G2955" s="11" t="s">
        <v>131</v>
      </c>
      <c r="H2955" s="11" t="s">
        <v>49</v>
      </c>
      <c r="I2955" s="11" t="s">
        <v>132</v>
      </c>
      <c r="J2955" s="11" t="s">
        <v>135</v>
      </c>
      <c r="K2955" s="11" t="str">
        <f>IFERROR(INDEX('EDC Component Dictionary'!$C$5:$C$37,MATCH('Rates Database'!J2955,'EDC Component Dictionary'!$B$5:$B$37,0)), "Energy Supply")</f>
        <v>Distribution System</v>
      </c>
      <c r="L2955" s="12">
        <v>9.3000000000000005E-4</v>
      </c>
      <c r="M2955" s="12"/>
    </row>
    <row r="2956" spans="1:13" x14ac:dyDescent="0.3">
      <c r="A2956" s="18">
        <v>2954</v>
      </c>
      <c r="B2956" s="18">
        <f t="shared" si="92"/>
        <v>2019</v>
      </c>
      <c r="C2956" s="17">
        <v>43497</v>
      </c>
      <c r="D2956" s="18" t="s">
        <v>130</v>
      </c>
      <c r="E2956" s="18" t="s">
        <v>163</v>
      </c>
      <c r="F2956" s="18" t="str">
        <f t="shared" si="93"/>
        <v>Eversource_EMA-Pension Adjustment Factor (PCA)-43497</v>
      </c>
      <c r="G2956" s="11" t="s">
        <v>131</v>
      </c>
      <c r="H2956" s="11" t="s">
        <v>49</v>
      </c>
      <c r="I2956" s="11" t="s">
        <v>132</v>
      </c>
      <c r="J2956" s="11" t="s">
        <v>135</v>
      </c>
      <c r="K2956" s="11" t="str">
        <f>IFERROR(INDEX('EDC Component Dictionary'!$C$5:$C$37,MATCH('Rates Database'!J2956,'EDC Component Dictionary'!$B$5:$B$37,0)), "Energy Supply")</f>
        <v>Distribution System</v>
      </c>
      <c r="L2956" s="12">
        <v>9.3000000000000005E-4</v>
      </c>
      <c r="M2956" s="12"/>
    </row>
    <row r="2957" spans="1:13" x14ac:dyDescent="0.3">
      <c r="A2957" s="18">
        <v>2955</v>
      </c>
      <c r="B2957" s="18">
        <f t="shared" si="92"/>
        <v>2019</v>
      </c>
      <c r="C2957" s="17">
        <v>43466</v>
      </c>
      <c r="D2957" s="18" t="s">
        <v>130</v>
      </c>
      <c r="E2957" s="18" t="s">
        <v>163</v>
      </c>
      <c r="F2957" s="18" t="str">
        <f t="shared" si="93"/>
        <v>Eversource_EMA-Pension Adjustment Factor (PCA)-43466</v>
      </c>
      <c r="G2957" s="11" t="s">
        <v>131</v>
      </c>
      <c r="H2957" s="11" t="s">
        <v>49</v>
      </c>
      <c r="I2957" s="11" t="s">
        <v>132</v>
      </c>
      <c r="J2957" s="11" t="s">
        <v>135</v>
      </c>
      <c r="K2957" s="11" t="str">
        <f>IFERROR(INDEX('EDC Component Dictionary'!$C$5:$C$37,MATCH('Rates Database'!J2957,'EDC Component Dictionary'!$B$5:$B$37,0)), "Energy Supply")</f>
        <v>Distribution System</v>
      </c>
      <c r="L2957" s="12">
        <v>9.3000000000000005E-4</v>
      </c>
      <c r="M2957" s="12"/>
    </row>
    <row r="2958" spans="1:13" x14ac:dyDescent="0.3">
      <c r="A2958" s="18">
        <v>2956</v>
      </c>
      <c r="B2958" s="18">
        <f t="shared" si="92"/>
        <v>2024</v>
      </c>
      <c r="C2958" s="17">
        <v>45352</v>
      </c>
      <c r="D2958" s="18" t="s">
        <v>130</v>
      </c>
      <c r="E2958" s="18" t="s">
        <v>163</v>
      </c>
      <c r="F2958" s="18" t="str">
        <f t="shared" si="93"/>
        <v>Eversource_EMA-Residential Assistance Adjustment Factor (RAAF)-45352</v>
      </c>
      <c r="G2958" s="11" t="s">
        <v>131</v>
      </c>
      <c r="H2958" s="11" t="s">
        <v>49</v>
      </c>
      <c r="I2958" s="11" t="s">
        <v>132</v>
      </c>
      <c r="J2958" s="11" t="s">
        <v>136</v>
      </c>
      <c r="K2958" s="11" t="str">
        <f>IFERROR(INDEX('EDC Component Dictionary'!$C$5:$C$37,MATCH('Rates Database'!J2958,'EDC Component Dictionary'!$B$5:$B$37,0)), "Energy Supply")</f>
        <v>Distribution System</v>
      </c>
      <c r="L2958" s="12">
        <v>8.1600000000000006E-3</v>
      </c>
      <c r="M2958" s="12"/>
    </row>
    <row r="2959" spans="1:13" x14ac:dyDescent="0.3">
      <c r="A2959" s="18">
        <v>2957</v>
      </c>
      <c r="B2959" s="18">
        <f t="shared" si="92"/>
        <v>2024</v>
      </c>
      <c r="C2959" s="17">
        <v>45323</v>
      </c>
      <c r="D2959" s="18" t="s">
        <v>130</v>
      </c>
      <c r="E2959" s="18" t="s">
        <v>163</v>
      </c>
      <c r="F2959" s="18" t="str">
        <f t="shared" si="93"/>
        <v>Eversource_EMA-Residential Assistance Adjustment Factor (RAAF)-45323</v>
      </c>
      <c r="G2959" s="11" t="s">
        <v>131</v>
      </c>
      <c r="H2959" s="11" t="s">
        <v>49</v>
      </c>
      <c r="I2959" s="11" t="s">
        <v>132</v>
      </c>
      <c r="J2959" s="11" t="s">
        <v>136</v>
      </c>
      <c r="K2959" s="11" t="str">
        <f>IFERROR(INDEX('EDC Component Dictionary'!$C$5:$C$37,MATCH('Rates Database'!J2959,'EDC Component Dictionary'!$B$5:$B$37,0)), "Energy Supply")</f>
        <v>Distribution System</v>
      </c>
      <c r="L2959" s="12">
        <v>8.1600000000000006E-3</v>
      </c>
      <c r="M2959" s="12"/>
    </row>
    <row r="2960" spans="1:13" x14ac:dyDescent="0.3">
      <c r="A2960" s="18">
        <v>2958</v>
      </c>
      <c r="B2960" s="18">
        <f t="shared" si="92"/>
        <v>2024</v>
      </c>
      <c r="C2960" s="17">
        <v>45292</v>
      </c>
      <c r="D2960" s="18" t="s">
        <v>130</v>
      </c>
      <c r="E2960" s="18" t="s">
        <v>163</v>
      </c>
      <c r="F2960" s="18" t="str">
        <f t="shared" si="93"/>
        <v>Eversource_EMA-Residential Assistance Adjustment Factor (RAAF)-45292</v>
      </c>
      <c r="G2960" s="11" t="s">
        <v>131</v>
      </c>
      <c r="H2960" s="11" t="s">
        <v>49</v>
      </c>
      <c r="I2960" s="11" t="s">
        <v>132</v>
      </c>
      <c r="J2960" s="11" t="s">
        <v>136</v>
      </c>
      <c r="K2960" s="11" t="str">
        <f>IFERROR(INDEX('EDC Component Dictionary'!$C$5:$C$37,MATCH('Rates Database'!J2960,'EDC Component Dictionary'!$B$5:$B$37,0)), "Energy Supply")</f>
        <v>Distribution System</v>
      </c>
      <c r="L2960" s="12">
        <v>8.1600000000000006E-3</v>
      </c>
      <c r="M2960" s="12"/>
    </row>
    <row r="2961" spans="1:13" x14ac:dyDescent="0.3">
      <c r="A2961" s="18">
        <v>2959</v>
      </c>
      <c r="B2961" s="18">
        <f t="shared" si="92"/>
        <v>2023</v>
      </c>
      <c r="C2961" s="17">
        <v>45261</v>
      </c>
      <c r="D2961" s="18" t="s">
        <v>130</v>
      </c>
      <c r="E2961" s="18" t="s">
        <v>163</v>
      </c>
      <c r="F2961" s="18" t="str">
        <f t="shared" si="93"/>
        <v>Eversource_EMA-Residential Assistance Adjustment Factor (RAAF)-45261</v>
      </c>
      <c r="G2961" s="11" t="s">
        <v>131</v>
      </c>
      <c r="H2961" s="11" t="s">
        <v>49</v>
      </c>
      <c r="I2961" s="11" t="s">
        <v>132</v>
      </c>
      <c r="J2961" s="11" t="s">
        <v>136</v>
      </c>
      <c r="K2961" s="11" t="str">
        <f>IFERROR(INDEX('EDC Component Dictionary'!$C$5:$C$37,MATCH('Rates Database'!J2961,'EDC Component Dictionary'!$B$5:$B$37,0)), "Energy Supply")</f>
        <v>Distribution System</v>
      </c>
      <c r="L2961" s="12">
        <v>1.376E-2</v>
      </c>
      <c r="M2961" s="12"/>
    </row>
    <row r="2962" spans="1:13" x14ac:dyDescent="0.3">
      <c r="A2962" s="18">
        <v>2960</v>
      </c>
      <c r="B2962" s="18">
        <f t="shared" si="92"/>
        <v>2023</v>
      </c>
      <c r="C2962" s="17">
        <v>45231</v>
      </c>
      <c r="D2962" s="18" t="s">
        <v>130</v>
      </c>
      <c r="E2962" s="18" t="s">
        <v>163</v>
      </c>
      <c r="F2962" s="18" t="str">
        <f t="shared" si="93"/>
        <v>Eversource_EMA-Residential Assistance Adjustment Factor (RAAF)-45231</v>
      </c>
      <c r="G2962" s="11" t="s">
        <v>131</v>
      </c>
      <c r="H2962" s="11" t="s">
        <v>49</v>
      </c>
      <c r="I2962" s="11" t="s">
        <v>132</v>
      </c>
      <c r="J2962" s="11" t="s">
        <v>136</v>
      </c>
      <c r="K2962" s="11" t="str">
        <f>IFERROR(INDEX('EDC Component Dictionary'!$C$5:$C$37,MATCH('Rates Database'!J2962,'EDC Component Dictionary'!$B$5:$B$37,0)), "Energy Supply")</f>
        <v>Distribution System</v>
      </c>
      <c r="L2962" s="12">
        <v>1.376E-2</v>
      </c>
      <c r="M2962" s="12"/>
    </row>
    <row r="2963" spans="1:13" x14ac:dyDescent="0.3">
      <c r="A2963" s="18">
        <v>2961</v>
      </c>
      <c r="B2963" s="18">
        <f t="shared" si="92"/>
        <v>2023</v>
      </c>
      <c r="C2963" s="17">
        <v>45200</v>
      </c>
      <c r="D2963" s="18" t="s">
        <v>130</v>
      </c>
      <c r="E2963" s="18" t="s">
        <v>163</v>
      </c>
      <c r="F2963" s="18" t="str">
        <f t="shared" si="93"/>
        <v>Eversource_EMA-Residential Assistance Adjustment Factor (RAAF)-45200</v>
      </c>
      <c r="G2963" s="11" t="s">
        <v>131</v>
      </c>
      <c r="H2963" s="11" t="s">
        <v>49</v>
      </c>
      <c r="I2963" s="11" t="s">
        <v>132</v>
      </c>
      <c r="J2963" s="11" t="s">
        <v>136</v>
      </c>
      <c r="K2963" s="11" t="str">
        <f>IFERROR(INDEX('EDC Component Dictionary'!$C$5:$C$37,MATCH('Rates Database'!J2963,'EDC Component Dictionary'!$B$5:$B$37,0)), "Energy Supply")</f>
        <v>Distribution System</v>
      </c>
      <c r="L2963" s="12">
        <v>1.376E-2</v>
      </c>
      <c r="M2963" s="12"/>
    </row>
    <row r="2964" spans="1:13" x14ac:dyDescent="0.3">
      <c r="A2964" s="18">
        <v>2962</v>
      </c>
      <c r="B2964" s="18">
        <f t="shared" si="92"/>
        <v>2023</v>
      </c>
      <c r="C2964" s="17">
        <v>45170</v>
      </c>
      <c r="D2964" s="18" t="s">
        <v>130</v>
      </c>
      <c r="E2964" s="18" t="s">
        <v>163</v>
      </c>
      <c r="F2964" s="18" t="str">
        <f t="shared" si="93"/>
        <v>Eversource_EMA-Residential Assistance Adjustment Factor (RAAF)-45170</v>
      </c>
      <c r="G2964" s="11" t="s">
        <v>131</v>
      </c>
      <c r="H2964" s="11" t="s">
        <v>49</v>
      </c>
      <c r="I2964" s="11" t="s">
        <v>132</v>
      </c>
      <c r="J2964" s="11" t="s">
        <v>136</v>
      </c>
      <c r="K2964" s="11" t="str">
        <f>IFERROR(INDEX('EDC Component Dictionary'!$C$5:$C$37,MATCH('Rates Database'!J2964,'EDC Component Dictionary'!$B$5:$B$37,0)), "Energy Supply")</f>
        <v>Distribution System</v>
      </c>
      <c r="L2964" s="12">
        <v>1.376E-2</v>
      </c>
      <c r="M2964" s="12"/>
    </row>
    <row r="2965" spans="1:13" x14ac:dyDescent="0.3">
      <c r="A2965" s="18">
        <v>2963</v>
      </c>
      <c r="B2965" s="18">
        <f t="shared" si="92"/>
        <v>2023</v>
      </c>
      <c r="C2965" s="17">
        <v>45139</v>
      </c>
      <c r="D2965" s="18" t="s">
        <v>130</v>
      </c>
      <c r="E2965" s="18" t="s">
        <v>163</v>
      </c>
      <c r="F2965" s="18" t="str">
        <f t="shared" si="93"/>
        <v>Eversource_EMA-Residential Assistance Adjustment Factor (RAAF)-45139</v>
      </c>
      <c r="G2965" s="11" t="s">
        <v>131</v>
      </c>
      <c r="H2965" s="11" t="s">
        <v>49</v>
      </c>
      <c r="I2965" s="11" t="s">
        <v>132</v>
      </c>
      <c r="J2965" s="11" t="s">
        <v>136</v>
      </c>
      <c r="K2965" s="11" t="str">
        <f>IFERROR(INDEX('EDC Component Dictionary'!$C$5:$C$37,MATCH('Rates Database'!J2965,'EDC Component Dictionary'!$B$5:$B$37,0)), "Energy Supply")</f>
        <v>Distribution System</v>
      </c>
      <c r="L2965" s="12">
        <v>1.376E-2</v>
      </c>
      <c r="M2965" s="12"/>
    </row>
    <row r="2966" spans="1:13" x14ac:dyDescent="0.3">
      <c r="A2966" s="18">
        <v>2964</v>
      </c>
      <c r="B2966" s="18">
        <f t="shared" si="92"/>
        <v>2023</v>
      </c>
      <c r="C2966" s="17">
        <v>45108</v>
      </c>
      <c r="D2966" s="18" t="s">
        <v>130</v>
      </c>
      <c r="E2966" s="18" t="s">
        <v>163</v>
      </c>
      <c r="F2966" s="18" t="str">
        <f t="shared" si="93"/>
        <v>Eversource_EMA-Residential Assistance Adjustment Factor (RAAF)-45108</v>
      </c>
      <c r="G2966" s="11" t="s">
        <v>131</v>
      </c>
      <c r="H2966" s="11" t="s">
        <v>49</v>
      </c>
      <c r="I2966" s="11" t="s">
        <v>132</v>
      </c>
      <c r="J2966" s="11" t="s">
        <v>136</v>
      </c>
      <c r="K2966" s="11" t="str">
        <f>IFERROR(INDEX('EDC Component Dictionary'!$C$5:$C$37,MATCH('Rates Database'!J2966,'EDC Component Dictionary'!$B$5:$B$37,0)), "Energy Supply")</f>
        <v>Distribution System</v>
      </c>
      <c r="L2966" s="12">
        <v>1.376E-2</v>
      </c>
      <c r="M2966" s="12"/>
    </row>
    <row r="2967" spans="1:13" x14ac:dyDescent="0.3">
      <c r="A2967" s="18">
        <v>2965</v>
      </c>
      <c r="B2967" s="18">
        <f t="shared" si="92"/>
        <v>2023</v>
      </c>
      <c r="C2967" s="17">
        <v>45078</v>
      </c>
      <c r="D2967" s="18" t="s">
        <v>130</v>
      </c>
      <c r="E2967" s="18" t="s">
        <v>163</v>
      </c>
      <c r="F2967" s="18" t="str">
        <f t="shared" si="93"/>
        <v>Eversource_EMA-Residential Assistance Adjustment Factor (RAAF)-45078</v>
      </c>
      <c r="G2967" s="11" t="s">
        <v>131</v>
      </c>
      <c r="H2967" s="11" t="s">
        <v>49</v>
      </c>
      <c r="I2967" s="11" t="s">
        <v>132</v>
      </c>
      <c r="J2967" s="11" t="s">
        <v>136</v>
      </c>
      <c r="K2967" s="11" t="str">
        <f>IFERROR(INDEX('EDC Component Dictionary'!$C$5:$C$37,MATCH('Rates Database'!J2967,'EDC Component Dictionary'!$B$5:$B$37,0)), "Energy Supply")</f>
        <v>Distribution System</v>
      </c>
      <c r="L2967" s="12">
        <v>1.376E-2</v>
      </c>
      <c r="M2967" s="12"/>
    </row>
    <row r="2968" spans="1:13" x14ac:dyDescent="0.3">
      <c r="A2968" s="18">
        <v>2966</v>
      </c>
      <c r="B2968" s="18">
        <f t="shared" si="92"/>
        <v>2023</v>
      </c>
      <c r="C2968" s="17">
        <v>45047</v>
      </c>
      <c r="D2968" s="18" t="s">
        <v>130</v>
      </c>
      <c r="E2968" s="18" t="s">
        <v>163</v>
      </c>
      <c r="F2968" s="18" t="str">
        <f t="shared" si="93"/>
        <v>Eversource_EMA-Residential Assistance Adjustment Factor (RAAF)-45047</v>
      </c>
      <c r="G2968" s="11" t="s">
        <v>131</v>
      </c>
      <c r="H2968" s="11" t="s">
        <v>49</v>
      </c>
      <c r="I2968" s="11" t="s">
        <v>132</v>
      </c>
      <c r="J2968" s="11" t="s">
        <v>136</v>
      </c>
      <c r="K2968" s="11" t="str">
        <f>IFERROR(INDEX('EDC Component Dictionary'!$C$5:$C$37,MATCH('Rates Database'!J2968,'EDC Component Dictionary'!$B$5:$B$37,0)), "Energy Supply")</f>
        <v>Distribution System</v>
      </c>
      <c r="L2968" s="12">
        <v>1.376E-2</v>
      </c>
      <c r="M2968" s="12"/>
    </row>
    <row r="2969" spans="1:13" x14ac:dyDescent="0.3">
      <c r="A2969" s="18">
        <v>2967</v>
      </c>
      <c r="B2969" s="18">
        <f t="shared" si="92"/>
        <v>2023</v>
      </c>
      <c r="C2969" s="17">
        <v>45017</v>
      </c>
      <c r="D2969" s="18" t="s">
        <v>130</v>
      </c>
      <c r="E2969" s="18" t="s">
        <v>163</v>
      </c>
      <c r="F2969" s="18" t="str">
        <f t="shared" si="93"/>
        <v>Eversource_EMA-Residential Assistance Adjustment Factor (RAAF)-45017</v>
      </c>
      <c r="G2969" s="11" t="s">
        <v>131</v>
      </c>
      <c r="H2969" s="11" t="s">
        <v>49</v>
      </c>
      <c r="I2969" s="11" t="s">
        <v>132</v>
      </c>
      <c r="J2969" s="11" t="s">
        <v>136</v>
      </c>
      <c r="K2969" s="11" t="str">
        <f>IFERROR(INDEX('EDC Component Dictionary'!$C$5:$C$37,MATCH('Rates Database'!J2969,'EDC Component Dictionary'!$B$5:$B$37,0)), "Energy Supply")</f>
        <v>Distribution System</v>
      </c>
      <c r="L2969" s="12">
        <v>1.376E-2</v>
      </c>
      <c r="M2969" s="12"/>
    </row>
    <row r="2970" spans="1:13" x14ac:dyDescent="0.3">
      <c r="A2970" s="18">
        <v>2968</v>
      </c>
      <c r="B2970" s="18">
        <f t="shared" si="92"/>
        <v>2023</v>
      </c>
      <c r="C2970" s="17">
        <v>44986</v>
      </c>
      <c r="D2970" s="18" t="s">
        <v>130</v>
      </c>
      <c r="E2970" s="18" t="s">
        <v>163</v>
      </c>
      <c r="F2970" s="18" t="str">
        <f t="shared" si="93"/>
        <v>Eversource_EMA-Residential Assistance Adjustment Factor (RAAF)-44986</v>
      </c>
      <c r="G2970" s="11" t="s">
        <v>131</v>
      </c>
      <c r="H2970" s="11" t="s">
        <v>49</v>
      </c>
      <c r="I2970" s="11" t="s">
        <v>132</v>
      </c>
      <c r="J2970" s="11" t="s">
        <v>136</v>
      </c>
      <c r="K2970" s="11" t="str">
        <f>IFERROR(INDEX('EDC Component Dictionary'!$C$5:$C$37,MATCH('Rates Database'!J2970,'EDC Component Dictionary'!$B$5:$B$37,0)), "Energy Supply")</f>
        <v>Distribution System</v>
      </c>
      <c r="L2970" s="12">
        <v>1.376E-2</v>
      </c>
      <c r="M2970" s="12"/>
    </row>
    <row r="2971" spans="1:13" x14ac:dyDescent="0.3">
      <c r="A2971" s="18">
        <v>2969</v>
      </c>
      <c r="B2971" s="18">
        <f t="shared" si="92"/>
        <v>2023</v>
      </c>
      <c r="C2971" s="17">
        <v>44958</v>
      </c>
      <c r="D2971" s="18" t="s">
        <v>130</v>
      </c>
      <c r="E2971" s="18" t="s">
        <v>163</v>
      </c>
      <c r="F2971" s="18" t="str">
        <f t="shared" si="93"/>
        <v>Eversource_EMA-Residential Assistance Adjustment Factor (RAAF)-44958</v>
      </c>
      <c r="G2971" s="11" t="s">
        <v>131</v>
      </c>
      <c r="H2971" s="11" t="s">
        <v>49</v>
      </c>
      <c r="I2971" s="11" t="s">
        <v>132</v>
      </c>
      <c r="J2971" s="11" t="s">
        <v>136</v>
      </c>
      <c r="K2971" s="11" t="str">
        <f>IFERROR(INDEX('EDC Component Dictionary'!$C$5:$C$37,MATCH('Rates Database'!J2971,'EDC Component Dictionary'!$B$5:$B$37,0)), "Energy Supply")</f>
        <v>Distribution System</v>
      </c>
      <c r="L2971" s="12">
        <v>1.376E-2</v>
      </c>
      <c r="M2971" s="12"/>
    </row>
    <row r="2972" spans="1:13" x14ac:dyDescent="0.3">
      <c r="A2972" s="18">
        <v>2970</v>
      </c>
      <c r="B2972" s="18">
        <f t="shared" si="92"/>
        <v>2023</v>
      </c>
      <c r="C2972" s="17">
        <v>44927</v>
      </c>
      <c r="D2972" s="18" t="s">
        <v>130</v>
      </c>
      <c r="E2972" s="18" t="s">
        <v>163</v>
      </c>
      <c r="F2972" s="18" t="str">
        <f t="shared" si="93"/>
        <v>Eversource_EMA-Residential Assistance Adjustment Factor (RAAF)-44927</v>
      </c>
      <c r="G2972" s="11" t="s">
        <v>131</v>
      </c>
      <c r="H2972" s="11" t="s">
        <v>49</v>
      </c>
      <c r="I2972" s="11" t="s">
        <v>132</v>
      </c>
      <c r="J2972" s="11" t="s">
        <v>136</v>
      </c>
      <c r="K2972" s="11" t="str">
        <f>IFERROR(INDEX('EDC Component Dictionary'!$C$5:$C$37,MATCH('Rates Database'!J2972,'EDC Component Dictionary'!$B$5:$B$37,0)), "Energy Supply")</f>
        <v>Distribution System</v>
      </c>
      <c r="L2972" s="12">
        <v>1.376E-2</v>
      </c>
      <c r="M2972" s="12"/>
    </row>
    <row r="2973" spans="1:13" x14ac:dyDescent="0.3">
      <c r="A2973" s="18">
        <v>2971</v>
      </c>
      <c r="B2973" s="18">
        <f t="shared" si="92"/>
        <v>2022</v>
      </c>
      <c r="C2973" s="17">
        <v>44896</v>
      </c>
      <c r="D2973" s="18" t="s">
        <v>130</v>
      </c>
      <c r="E2973" s="18" t="s">
        <v>163</v>
      </c>
      <c r="F2973" s="18" t="str">
        <f t="shared" si="93"/>
        <v>Eversource_EMA-Residential Assistance Adjustment Factor (RAAF)-44896</v>
      </c>
      <c r="G2973" s="11" t="s">
        <v>131</v>
      </c>
      <c r="H2973" s="11" t="s">
        <v>49</v>
      </c>
      <c r="I2973" s="11" t="s">
        <v>132</v>
      </c>
      <c r="J2973" s="11" t="s">
        <v>136</v>
      </c>
      <c r="K2973" s="11" t="str">
        <f>IFERROR(INDEX('EDC Component Dictionary'!$C$5:$C$37,MATCH('Rates Database'!J2973,'EDC Component Dictionary'!$B$5:$B$37,0)), "Energy Supply")</f>
        <v>Distribution System</v>
      </c>
      <c r="L2973" s="12">
        <v>5.7200000000000003E-3</v>
      </c>
      <c r="M2973" s="12"/>
    </row>
    <row r="2974" spans="1:13" x14ac:dyDescent="0.3">
      <c r="A2974" s="18">
        <v>2972</v>
      </c>
      <c r="B2974" s="18">
        <f t="shared" si="92"/>
        <v>2022</v>
      </c>
      <c r="C2974" s="17">
        <v>44866</v>
      </c>
      <c r="D2974" s="18" t="s">
        <v>130</v>
      </c>
      <c r="E2974" s="18" t="s">
        <v>163</v>
      </c>
      <c r="F2974" s="18" t="str">
        <f t="shared" si="93"/>
        <v>Eversource_EMA-Residential Assistance Adjustment Factor (RAAF)-44866</v>
      </c>
      <c r="G2974" s="11" t="s">
        <v>131</v>
      </c>
      <c r="H2974" s="11" t="s">
        <v>49</v>
      </c>
      <c r="I2974" s="11" t="s">
        <v>132</v>
      </c>
      <c r="J2974" s="11" t="s">
        <v>136</v>
      </c>
      <c r="K2974" s="11" t="str">
        <f>IFERROR(INDEX('EDC Component Dictionary'!$C$5:$C$37,MATCH('Rates Database'!J2974,'EDC Component Dictionary'!$B$5:$B$37,0)), "Energy Supply")</f>
        <v>Distribution System</v>
      </c>
      <c r="L2974" s="12">
        <v>5.7200000000000003E-3</v>
      </c>
      <c r="M2974" s="12"/>
    </row>
    <row r="2975" spans="1:13" x14ac:dyDescent="0.3">
      <c r="A2975" s="18">
        <v>2973</v>
      </c>
      <c r="B2975" s="18">
        <f t="shared" si="92"/>
        <v>2022</v>
      </c>
      <c r="C2975" s="17">
        <v>44835</v>
      </c>
      <c r="D2975" s="18" t="s">
        <v>130</v>
      </c>
      <c r="E2975" s="18" t="s">
        <v>163</v>
      </c>
      <c r="F2975" s="18" t="str">
        <f t="shared" si="93"/>
        <v>Eversource_EMA-Residential Assistance Adjustment Factor (RAAF)-44835</v>
      </c>
      <c r="G2975" s="11" t="s">
        <v>131</v>
      </c>
      <c r="H2975" s="11" t="s">
        <v>49</v>
      </c>
      <c r="I2975" s="11" t="s">
        <v>132</v>
      </c>
      <c r="J2975" s="11" t="s">
        <v>136</v>
      </c>
      <c r="K2975" s="11" t="str">
        <f>IFERROR(INDEX('EDC Component Dictionary'!$C$5:$C$37,MATCH('Rates Database'!J2975,'EDC Component Dictionary'!$B$5:$B$37,0)), "Energy Supply")</f>
        <v>Distribution System</v>
      </c>
      <c r="L2975" s="12">
        <v>5.7200000000000003E-3</v>
      </c>
      <c r="M2975" s="12"/>
    </row>
    <row r="2976" spans="1:13" x14ac:dyDescent="0.3">
      <c r="A2976" s="18">
        <v>2974</v>
      </c>
      <c r="B2976" s="18">
        <f t="shared" si="92"/>
        <v>2022</v>
      </c>
      <c r="C2976" s="17">
        <v>44805</v>
      </c>
      <c r="D2976" s="18" t="s">
        <v>130</v>
      </c>
      <c r="E2976" s="18" t="s">
        <v>163</v>
      </c>
      <c r="F2976" s="18" t="str">
        <f t="shared" si="93"/>
        <v>Eversource_EMA-Residential Assistance Adjustment Factor (RAAF)-44805</v>
      </c>
      <c r="G2976" s="11" t="s">
        <v>131</v>
      </c>
      <c r="H2976" s="11" t="s">
        <v>49</v>
      </c>
      <c r="I2976" s="11" t="s">
        <v>132</v>
      </c>
      <c r="J2976" s="11" t="s">
        <v>136</v>
      </c>
      <c r="K2976" s="11" t="str">
        <f>IFERROR(INDEX('EDC Component Dictionary'!$C$5:$C$37,MATCH('Rates Database'!J2976,'EDC Component Dictionary'!$B$5:$B$37,0)), "Energy Supply")</f>
        <v>Distribution System</v>
      </c>
      <c r="L2976" s="12">
        <v>5.7200000000000003E-3</v>
      </c>
      <c r="M2976" s="12"/>
    </row>
    <row r="2977" spans="1:13" x14ac:dyDescent="0.3">
      <c r="A2977" s="18">
        <v>2975</v>
      </c>
      <c r="B2977" s="18">
        <f t="shared" si="92"/>
        <v>2022</v>
      </c>
      <c r="C2977" s="17">
        <v>44774</v>
      </c>
      <c r="D2977" s="18" t="s">
        <v>130</v>
      </c>
      <c r="E2977" s="18" t="s">
        <v>163</v>
      </c>
      <c r="F2977" s="18" t="str">
        <f t="shared" si="93"/>
        <v>Eversource_EMA-Residential Assistance Adjustment Factor (RAAF)-44774</v>
      </c>
      <c r="G2977" s="11" t="s">
        <v>131</v>
      </c>
      <c r="H2977" s="11" t="s">
        <v>49</v>
      </c>
      <c r="I2977" s="11" t="s">
        <v>132</v>
      </c>
      <c r="J2977" s="11" t="s">
        <v>136</v>
      </c>
      <c r="K2977" s="11" t="str">
        <f>IFERROR(INDEX('EDC Component Dictionary'!$C$5:$C$37,MATCH('Rates Database'!J2977,'EDC Component Dictionary'!$B$5:$B$37,0)), "Energy Supply")</f>
        <v>Distribution System</v>
      </c>
      <c r="L2977" s="12">
        <v>5.7200000000000003E-3</v>
      </c>
      <c r="M2977" s="12"/>
    </row>
    <row r="2978" spans="1:13" x14ac:dyDescent="0.3">
      <c r="A2978" s="18">
        <v>2976</v>
      </c>
      <c r="B2978" s="18">
        <f t="shared" si="92"/>
        <v>2022</v>
      </c>
      <c r="C2978" s="17">
        <v>44743</v>
      </c>
      <c r="D2978" s="18" t="s">
        <v>130</v>
      </c>
      <c r="E2978" s="18" t="s">
        <v>163</v>
      </c>
      <c r="F2978" s="18" t="str">
        <f t="shared" si="93"/>
        <v>Eversource_EMA-Residential Assistance Adjustment Factor (RAAF)-44743</v>
      </c>
      <c r="G2978" s="11" t="s">
        <v>131</v>
      </c>
      <c r="H2978" s="11" t="s">
        <v>49</v>
      </c>
      <c r="I2978" s="11" t="s">
        <v>132</v>
      </c>
      <c r="J2978" s="11" t="s">
        <v>136</v>
      </c>
      <c r="K2978" s="11" t="str">
        <f>IFERROR(INDEX('EDC Component Dictionary'!$C$5:$C$37,MATCH('Rates Database'!J2978,'EDC Component Dictionary'!$B$5:$B$37,0)), "Energy Supply")</f>
        <v>Distribution System</v>
      </c>
      <c r="L2978" s="12">
        <v>5.7200000000000003E-3</v>
      </c>
      <c r="M2978" s="12"/>
    </row>
    <row r="2979" spans="1:13" x14ac:dyDescent="0.3">
      <c r="A2979" s="18">
        <v>2977</v>
      </c>
      <c r="B2979" s="18">
        <f t="shared" si="92"/>
        <v>2022</v>
      </c>
      <c r="C2979" s="17">
        <v>44713</v>
      </c>
      <c r="D2979" s="18" t="s">
        <v>130</v>
      </c>
      <c r="E2979" s="18" t="s">
        <v>163</v>
      </c>
      <c r="F2979" s="18" t="str">
        <f t="shared" si="93"/>
        <v>Eversource_EMA-Residential Assistance Adjustment Factor (RAAF)-44713</v>
      </c>
      <c r="G2979" s="11" t="s">
        <v>131</v>
      </c>
      <c r="H2979" s="11" t="s">
        <v>49</v>
      </c>
      <c r="I2979" s="11" t="s">
        <v>132</v>
      </c>
      <c r="J2979" s="11" t="s">
        <v>136</v>
      </c>
      <c r="K2979" s="11" t="str">
        <f>IFERROR(INDEX('EDC Component Dictionary'!$C$5:$C$37,MATCH('Rates Database'!J2979,'EDC Component Dictionary'!$B$5:$B$37,0)), "Energy Supply")</f>
        <v>Distribution System</v>
      </c>
      <c r="L2979" s="12">
        <v>5.7200000000000003E-3</v>
      </c>
      <c r="M2979" s="12"/>
    </row>
    <row r="2980" spans="1:13" x14ac:dyDescent="0.3">
      <c r="A2980" s="18">
        <v>2978</v>
      </c>
      <c r="B2980" s="18">
        <f t="shared" si="92"/>
        <v>2022</v>
      </c>
      <c r="C2980" s="17">
        <v>44682</v>
      </c>
      <c r="D2980" s="18" t="s">
        <v>130</v>
      </c>
      <c r="E2980" s="18" t="s">
        <v>163</v>
      </c>
      <c r="F2980" s="18" t="str">
        <f t="shared" si="93"/>
        <v>Eversource_EMA-Residential Assistance Adjustment Factor (RAAF)-44682</v>
      </c>
      <c r="G2980" s="11" t="s">
        <v>131</v>
      </c>
      <c r="H2980" s="11" t="s">
        <v>49</v>
      </c>
      <c r="I2980" s="11" t="s">
        <v>132</v>
      </c>
      <c r="J2980" s="11" t="s">
        <v>136</v>
      </c>
      <c r="K2980" s="11" t="str">
        <f>IFERROR(INDEX('EDC Component Dictionary'!$C$5:$C$37,MATCH('Rates Database'!J2980,'EDC Component Dictionary'!$B$5:$B$37,0)), "Energy Supply")</f>
        <v>Distribution System</v>
      </c>
      <c r="L2980" s="12">
        <v>5.7200000000000003E-3</v>
      </c>
      <c r="M2980" s="12"/>
    </row>
    <row r="2981" spans="1:13" x14ac:dyDescent="0.3">
      <c r="A2981" s="18">
        <v>2979</v>
      </c>
      <c r="B2981" s="18">
        <f t="shared" si="92"/>
        <v>2022</v>
      </c>
      <c r="C2981" s="17">
        <v>44652</v>
      </c>
      <c r="D2981" s="18" t="s">
        <v>130</v>
      </c>
      <c r="E2981" s="18" t="s">
        <v>163</v>
      </c>
      <c r="F2981" s="18" t="str">
        <f t="shared" si="93"/>
        <v>Eversource_EMA-Residential Assistance Adjustment Factor (RAAF)-44652</v>
      </c>
      <c r="G2981" s="11" t="s">
        <v>131</v>
      </c>
      <c r="H2981" s="11" t="s">
        <v>49</v>
      </c>
      <c r="I2981" s="11" t="s">
        <v>132</v>
      </c>
      <c r="J2981" s="11" t="s">
        <v>136</v>
      </c>
      <c r="K2981" s="11" t="str">
        <f>IFERROR(INDEX('EDC Component Dictionary'!$C$5:$C$37,MATCH('Rates Database'!J2981,'EDC Component Dictionary'!$B$5:$B$37,0)), "Energy Supply")</f>
        <v>Distribution System</v>
      </c>
      <c r="L2981" s="12">
        <v>5.7200000000000003E-3</v>
      </c>
      <c r="M2981" s="12"/>
    </row>
    <row r="2982" spans="1:13" x14ac:dyDescent="0.3">
      <c r="A2982" s="18">
        <v>2980</v>
      </c>
      <c r="B2982" s="18">
        <f t="shared" si="92"/>
        <v>2022</v>
      </c>
      <c r="C2982" s="17">
        <v>44621</v>
      </c>
      <c r="D2982" s="18" t="s">
        <v>130</v>
      </c>
      <c r="E2982" s="18" t="s">
        <v>163</v>
      </c>
      <c r="F2982" s="18" t="str">
        <f t="shared" si="93"/>
        <v>Eversource_EMA-Residential Assistance Adjustment Factor (RAAF)-44621</v>
      </c>
      <c r="G2982" s="11" t="s">
        <v>131</v>
      </c>
      <c r="H2982" s="11" t="s">
        <v>49</v>
      </c>
      <c r="I2982" s="11" t="s">
        <v>132</v>
      </c>
      <c r="J2982" s="11" t="s">
        <v>136</v>
      </c>
      <c r="K2982" s="11" t="str">
        <f>IFERROR(INDEX('EDC Component Dictionary'!$C$5:$C$37,MATCH('Rates Database'!J2982,'EDC Component Dictionary'!$B$5:$B$37,0)), "Energy Supply")</f>
        <v>Distribution System</v>
      </c>
      <c r="L2982" s="12">
        <v>5.7200000000000003E-3</v>
      </c>
      <c r="M2982" s="12"/>
    </row>
    <row r="2983" spans="1:13" x14ac:dyDescent="0.3">
      <c r="A2983" s="18">
        <v>2981</v>
      </c>
      <c r="B2983" s="18">
        <f t="shared" si="92"/>
        <v>2022</v>
      </c>
      <c r="C2983" s="17">
        <v>44593</v>
      </c>
      <c r="D2983" s="18" t="s">
        <v>130</v>
      </c>
      <c r="E2983" s="18" t="s">
        <v>163</v>
      </c>
      <c r="F2983" s="18" t="str">
        <f t="shared" si="93"/>
        <v>Eversource_EMA-Residential Assistance Adjustment Factor (RAAF)-44593</v>
      </c>
      <c r="G2983" s="11" t="s">
        <v>131</v>
      </c>
      <c r="H2983" s="11" t="s">
        <v>49</v>
      </c>
      <c r="I2983" s="11" t="s">
        <v>132</v>
      </c>
      <c r="J2983" s="11" t="s">
        <v>136</v>
      </c>
      <c r="K2983" s="11" t="str">
        <f>IFERROR(INDEX('EDC Component Dictionary'!$C$5:$C$37,MATCH('Rates Database'!J2983,'EDC Component Dictionary'!$B$5:$B$37,0)), "Energy Supply")</f>
        <v>Distribution System</v>
      </c>
      <c r="L2983" s="12">
        <v>5.7200000000000003E-3</v>
      </c>
      <c r="M2983" s="12"/>
    </row>
    <row r="2984" spans="1:13" x14ac:dyDescent="0.3">
      <c r="A2984" s="18">
        <v>2982</v>
      </c>
      <c r="B2984" s="18">
        <f t="shared" si="92"/>
        <v>2022</v>
      </c>
      <c r="C2984" s="17">
        <v>44562</v>
      </c>
      <c r="D2984" s="18" t="s">
        <v>130</v>
      </c>
      <c r="E2984" s="18" t="s">
        <v>163</v>
      </c>
      <c r="F2984" s="18" t="str">
        <f t="shared" si="93"/>
        <v>Eversource_EMA-Residential Assistance Adjustment Factor (RAAF)-44562</v>
      </c>
      <c r="G2984" s="11" t="s">
        <v>131</v>
      </c>
      <c r="H2984" s="11" t="s">
        <v>49</v>
      </c>
      <c r="I2984" s="11" t="s">
        <v>132</v>
      </c>
      <c r="J2984" s="11" t="s">
        <v>136</v>
      </c>
      <c r="K2984" s="11" t="str">
        <f>IFERROR(INDEX('EDC Component Dictionary'!$C$5:$C$37,MATCH('Rates Database'!J2984,'EDC Component Dictionary'!$B$5:$B$37,0)), "Energy Supply")</f>
        <v>Distribution System</v>
      </c>
      <c r="L2984" s="12">
        <v>5.7200000000000003E-3</v>
      </c>
      <c r="M2984" s="12"/>
    </row>
    <row r="2985" spans="1:13" x14ac:dyDescent="0.3">
      <c r="A2985" s="18">
        <v>2983</v>
      </c>
      <c r="B2985" s="18">
        <f t="shared" si="92"/>
        <v>2021</v>
      </c>
      <c r="C2985" s="17">
        <v>44531</v>
      </c>
      <c r="D2985" s="18" t="s">
        <v>130</v>
      </c>
      <c r="E2985" s="18" t="s">
        <v>163</v>
      </c>
      <c r="F2985" s="18" t="str">
        <f t="shared" si="93"/>
        <v>Eversource_EMA-Residential Assistance Adjustment Factor (RAAF)-44531</v>
      </c>
      <c r="G2985" s="11" t="s">
        <v>131</v>
      </c>
      <c r="H2985" s="11" t="s">
        <v>49</v>
      </c>
      <c r="I2985" s="11" t="s">
        <v>132</v>
      </c>
      <c r="J2985" s="11" t="s">
        <v>136</v>
      </c>
      <c r="K2985" s="11" t="str">
        <f>IFERROR(INDEX('EDC Component Dictionary'!$C$5:$C$37,MATCH('Rates Database'!J2985,'EDC Component Dictionary'!$B$5:$B$37,0)), "Energy Supply")</f>
        <v>Distribution System</v>
      </c>
      <c r="L2985" s="12">
        <v>4.7800000000000004E-3</v>
      </c>
      <c r="M2985" s="12"/>
    </row>
    <row r="2986" spans="1:13" x14ac:dyDescent="0.3">
      <c r="A2986" s="18">
        <v>2984</v>
      </c>
      <c r="B2986" s="18">
        <f t="shared" si="92"/>
        <v>2021</v>
      </c>
      <c r="C2986" s="17">
        <v>44501</v>
      </c>
      <c r="D2986" s="18" t="s">
        <v>130</v>
      </c>
      <c r="E2986" s="18" t="s">
        <v>163</v>
      </c>
      <c r="F2986" s="18" t="str">
        <f t="shared" si="93"/>
        <v>Eversource_EMA-Residential Assistance Adjustment Factor (RAAF)-44501</v>
      </c>
      <c r="G2986" s="11" t="s">
        <v>131</v>
      </c>
      <c r="H2986" s="11" t="s">
        <v>49</v>
      </c>
      <c r="I2986" s="11" t="s">
        <v>132</v>
      </c>
      <c r="J2986" s="11" t="s">
        <v>136</v>
      </c>
      <c r="K2986" s="11" t="str">
        <f>IFERROR(INDEX('EDC Component Dictionary'!$C$5:$C$37,MATCH('Rates Database'!J2986,'EDC Component Dictionary'!$B$5:$B$37,0)), "Energy Supply")</f>
        <v>Distribution System</v>
      </c>
      <c r="L2986" s="12">
        <v>4.7800000000000004E-3</v>
      </c>
      <c r="M2986" s="12"/>
    </row>
    <row r="2987" spans="1:13" x14ac:dyDescent="0.3">
      <c r="A2987" s="18">
        <v>2985</v>
      </c>
      <c r="B2987" s="18">
        <f t="shared" si="92"/>
        <v>2021</v>
      </c>
      <c r="C2987" s="17">
        <v>44470</v>
      </c>
      <c r="D2987" s="18" t="s">
        <v>130</v>
      </c>
      <c r="E2987" s="18" t="s">
        <v>163</v>
      </c>
      <c r="F2987" s="18" t="str">
        <f t="shared" si="93"/>
        <v>Eversource_EMA-Residential Assistance Adjustment Factor (RAAF)-44470</v>
      </c>
      <c r="G2987" s="11" t="s">
        <v>131</v>
      </c>
      <c r="H2987" s="11" t="s">
        <v>49</v>
      </c>
      <c r="I2987" s="11" t="s">
        <v>132</v>
      </c>
      <c r="J2987" s="11" t="s">
        <v>136</v>
      </c>
      <c r="K2987" s="11" t="str">
        <f>IFERROR(INDEX('EDC Component Dictionary'!$C$5:$C$37,MATCH('Rates Database'!J2987,'EDC Component Dictionary'!$B$5:$B$37,0)), "Energy Supply")</f>
        <v>Distribution System</v>
      </c>
      <c r="L2987" s="12">
        <v>4.7800000000000004E-3</v>
      </c>
      <c r="M2987" s="12"/>
    </row>
    <row r="2988" spans="1:13" x14ac:dyDescent="0.3">
      <c r="A2988" s="18">
        <v>2986</v>
      </c>
      <c r="B2988" s="18">
        <f t="shared" si="92"/>
        <v>2021</v>
      </c>
      <c r="C2988" s="17">
        <v>44440</v>
      </c>
      <c r="D2988" s="18" t="s">
        <v>130</v>
      </c>
      <c r="E2988" s="18" t="s">
        <v>163</v>
      </c>
      <c r="F2988" s="18" t="str">
        <f t="shared" si="93"/>
        <v>Eversource_EMA-Residential Assistance Adjustment Factor (RAAF)-44440</v>
      </c>
      <c r="G2988" s="11" t="s">
        <v>131</v>
      </c>
      <c r="H2988" s="11" t="s">
        <v>49</v>
      </c>
      <c r="I2988" s="11" t="s">
        <v>132</v>
      </c>
      <c r="J2988" s="11" t="s">
        <v>136</v>
      </c>
      <c r="K2988" s="11" t="str">
        <f>IFERROR(INDEX('EDC Component Dictionary'!$C$5:$C$37,MATCH('Rates Database'!J2988,'EDC Component Dictionary'!$B$5:$B$37,0)), "Energy Supply")</f>
        <v>Distribution System</v>
      </c>
      <c r="L2988" s="12">
        <v>4.7800000000000004E-3</v>
      </c>
      <c r="M2988" s="12"/>
    </row>
    <row r="2989" spans="1:13" x14ac:dyDescent="0.3">
      <c r="A2989" s="18">
        <v>2987</v>
      </c>
      <c r="B2989" s="18">
        <f t="shared" si="92"/>
        <v>2021</v>
      </c>
      <c r="C2989" s="17">
        <v>44409</v>
      </c>
      <c r="D2989" s="18" t="s">
        <v>130</v>
      </c>
      <c r="E2989" s="18" t="s">
        <v>163</v>
      </c>
      <c r="F2989" s="18" t="str">
        <f t="shared" si="93"/>
        <v>Eversource_EMA-Residential Assistance Adjustment Factor (RAAF)-44409</v>
      </c>
      <c r="G2989" s="11" t="s">
        <v>131</v>
      </c>
      <c r="H2989" s="11" t="s">
        <v>49</v>
      </c>
      <c r="I2989" s="11" t="s">
        <v>132</v>
      </c>
      <c r="J2989" s="11" t="s">
        <v>136</v>
      </c>
      <c r="K2989" s="11" t="str">
        <f>IFERROR(INDEX('EDC Component Dictionary'!$C$5:$C$37,MATCH('Rates Database'!J2989,'EDC Component Dictionary'!$B$5:$B$37,0)), "Energy Supply")</f>
        <v>Distribution System</v>
      </c>
      <c r="L2989" s="12">
        <v>4.7800000000000004E-3</v>
      </c>
      <c r="M2989" s="12"/>
    </row>
    <row r="2990" spans="1:13" x14ac:dyDescent="0.3">
      <c r="A2990" s="18">
        <v>2988</v>
      </c>
      <c r="B2990" s="18">
        <f t="shared" si="92"/>
        <v>2021</v>
      </c>
      <c r="C2990" s="17">
        <v>44378</v>
      </c>
      <c r="D2990" s="18" t="s">
        <v>130</v>
      </c>
      <c r="E2990" s="18" t="s">
        <v>163</v>
      </c>
      <c r="F2990" s="18" t="str">
        <f t="shared" si="93"/>
        <v>Eversource_EMA-Residential Assistance Adjustment Factor (RAAF)-44378</v>
      </c>
      <c r="G2990" s="11" t="s">
        <v>131</v>
      </c>
      <c r="H2990" s="11" t="s">
        <v>49</v>
      </c>
      <c r="I2990" s="11" t="s">
        <v>132</v>
      </c>
      <c r="J2990" s="11" t="s">
        <v>136</v>
      </c>
      <c r="K2990" s="11" t="str">
        <f>IFERROR(INDEX('EDC Component Dictionary'!$C$5:$C$37,MATCH('Rates Database'!J2990,'EDC Component Dictionary'!$B$5:$B$37,0)), "Energy Supply")</f>
        <v>Distribution System</v>
      </c>
      <c r="L2990" s="12">
        <v>4.7800000000000004E-3</v>
      </c>
      <c r="M2990" s="12"/>
    </row>
    <row r="2991" spans="1:13" x14ac:dyDescent="0.3">
      <c r="A2991" s="18">
        <v>2989</v>
      </c>
      <c r="B2991" s="18">
        <f t="shared" si="92"/>
        <v>2021</v>
      </c>
      <c r="C2991" s="17">
        <v>44348</v>
      </c>
      <c r="D2991" s="18" t="s">
        <v>130</v>
      </c>
      <c r="E2991" s="18" t="s">
        <v>163</v>
      </c>
      <c r="F2991" s="18" t="str">
        <f t="shared" si="93"/>
        <v>Eversource_EMA-Residential Assistance Adjustment Factor (RAAF)-44348</v>
      </c>
      <c r="G2991" s="11" t="s">
        <v>131</v>
      </c>
      <c r="H2991" s="11" t="s">
        <v>49</v>
      </c>
      <c r="I2991" s="11" t="s">
        <v>132</v>
      </c>
      <c r="J2991" s="11" t="s">
        <v>136</v>
      </c>
      <c r="K2991" s="11" t="str">
        <f>IFERROR(INDEX('EDC Component Dictionary'!$C$5:$C$37,MATCH('Rates Database'!J2991,'EDC Component Dictionary'!$B$5:$B$37,0)), "Energy Supply")</f>
        <v>Distribution System</v>
      </c>
      <c r="L2991" s="12">
        <v>4.7800000000000004E-3</v>
      </c>
      <c r="M2991" s="12"/>
    </row>
    <row r="2992" spans="1:13" x14ac:dyDescent="0.3">
      <c r="A2992" s="18">
        <v>2990</v>
      </c>
      <c r="B2992" s="18">
        <f t="shared" si="92"/>
        <v>2021</v>
      </c>
      <c r="C2992" s="17">
        <v>44317</v>
      </c>
      <c r="D2992" s="18" t="s">
        <v>130</v>
      </c>
      <c r="E2992" s="18" t="s">
        <v>163</v>
      </c>
      <c r="F2992" s="18" t="str">
        <f t="shared" si="93"/>
        <v>Eversource_EMA-Residential Assistance Adjustment Factor (RAAF)-44317</v>
      </c>
      <c r="G2992" s="11" t="s">
        <v>131</v>
      </c>
      <c r="H2992" s="11" t="s">
        <v>49</v>
      </c>
      <c r="I2992" s="11" t="s">
        <v>132</v>
      </c>
      <c r="J2992" s="11" t="s">
        <v>136</v>
      </c>
      <c r="K2992" s="11" t="str">
        <f>IFERROR(INDEX('EDC Component Dictionary'!$C$5:$C$37,MATCH('Rates Database'!J2992,'EDC Component Dictionary'!$B$5:$B$37,0)), "Energy Supply")</f>
        <v>Distribution System</v>
      </c>
      <c r="L2992" s="12">
        <v>4.7800000000000004E-3</v>
      </c>
      <c r="M2992" s="12"/>
    </row>
    <row r="2993" spans="1:13" x14ac:dyDescent="0.3">
      <c r="A2993" s="18">
        <v>2991</v>
      </c>
      <c r="B2993" s="18">
        <f t="shared" si="92"/>
        <v>2021</v>
      </c>
      <c r="C2993" s="17">
        <v>44287</v>
      </c>
      <c r="D2993" s="18" t="s">
        <v>130</v>
      </c>
      <c r="E2993" s="18" t="s">
        <v>163</v>
      </c>
      <c r="F2993" s="18" t="str">
        <f t="shared" si="93"/>
        <v>Eversource_EMA-Residential Assistance Adjustment Factor (RAAF)-44287</v>
      </c>
      <c r="G2993" s="11" t="s">
        <v>131</v>
      </c>
      <c r="H2993" s="11" t="s">
        <v>49</v>
      </c>
      <c r="I2993" s="11" t="s">
        <v>132</v>
      </c>
      <c r="J2993" s="11" t="s">
        <v>136</v>
      </c>
      <c r="K2993" s="11" t="str">
        <f>IFERROR(INDEX('EDC Component Dictionary'!$C$5:$C$37,MATCH('Rates Database'!J2993,'EDC Component Dictionary'!$B$5:$B$37,0)), "Energy Supply")</f>
        <v>Distribution System</v>
      </c>
      <c r="L2993" s="12">
        <v>4.7800000000000004E-3</v>
      </c>
      <c r="M2993" s="12"/>
    </row>
    <row r="2994" spans="1:13" x14ac:dyDescent="0.3">
      <c r="A2994" s="18">
        <v>2992</v>
      </c>
      <c r="B2994" s="18">
        <f t="shared" si="92"/>
        <v>2021</v>
      </c>
      <c r="C2994" s="17">
        <v>44256</v>
      </c>
      <c r="D2994" s="18" t="s">
        <v>130</v>
      </c>
      <c r="E2994" s="18" t="s">
        <v>163</v>
      </c>
      <c r="F2994" s="18" t="str">
        <f t="shared" si="93"/>
        <v>Eversource_EMA-Residential Assistance Adjustment Factor (RAAF)-44256</v>
      </c>
      <c r="G2994" s="11" t="s">
        <v>131</v>
      </c>
      <c r="H2994" s="11" t="s">
        <v>49</v>
      </c>
      <c r="I2994" s="11" t="s">
        <v>132</v>
      </c>
      <c r="J2994" s="11" t="s">
        <v>136</v>
      </c>
      <c r="K2994" s="11" t="str">
        <f>IFERROR(INDEX('EDC Component Dictionary'!$C$5:$C$37,MATCH('Rates Database'!J2994,'EDC Component Dictionary'!$B$5:$B$37,0)), "Energy Supply")</f>
        <v>Distribution System</v>
      </c>
      <c r="L2994" s="12">
        <v>4.7800000000000004E-3</v>
      </c>
      <c r="M2994" s="12"/>
    </row>
    <row r="2995" spans="1:13" x14ac:dyDescent="0.3">
      <c r="A2995" s="18">
        <v>2993</v>
      </c>
      <c r="B2995" s="18">
        <f t="shared" si="92"/>
        <v>2021</v>
      </c>
      <c r="C2995" s="17">
        <v>44228</v>
      </c>
      <c r="D2995" s="18" t="s">
        <v>130</v>
      </c>
      <c r="E2995" s="18" t="s">
        <v>163</v>
      </c>
      <c r="F2995" s="18" t="str">
        <f t="shared" si="93"/>
        <v>Eversource_EMA-Residential Assistance Adjustment Factor (RAAF)-44228</v>
      </c>
      <c r="G2995" s="11" t="s">
        <v>131</v>
      </c>
      <c r="H2995" s="11" t="s">
        <v>49</v>
      </c>
      <c r="I2995" s="11" t="s">
        <v>132</v>
      </c>
      <c r="J2995" s="11" t="s">
        <v>136</v>
      </c>
      <c r="K2995" s="11" t="str">
        <f>IFERROR(INDEX('EDC Component Dictionary'!$C$5:$C$37,MATCH('Rates Database'!J2995,'EDC Component Dictionary'!$B$5:$B$37,0)), "Energy Supply")</f>
        <v>Distribution System</v>
      </c>
      <c r="L2995" s="12">
        <v>4.7800000000000004E-3</v>
      </c>
      <c r="M2995" s="12"/>
    </row>
    <row r="2996" spans="1:13" x14ac:dyDescent="0.3">
      <c r="A2996" s="18">
        <v>2994</v>
      </c>
      <c r="B2996" s="18">
        <f t="shared" si="92"/>
        <v>2021</v>
      </c>
      <c r="C2996" s="17">
        <v>44197</v>
      </c>
      <c r="D2996" s="18" t="s">
        <v>130</v>
      </c>
      <c r="E2996" s="18" t="s">
        <v>163</v>
      </c>
      <c r="F2996" s="18" t="str">
        <f t="shared" si="93"/>
        <v>Eversource_EMA-Residential Assistance Adjustment Factor (RAAF)-44197</v>
      </c>
      <c r="G2996" s="11" t="s">
        <v>131</v>
      </c>
      <c r="H2996" s="11" t="s">
        <v>49</v>
      </c>
      <c r="I2996" s="11" t="s">
        <v>132</v>
      </c>
      <c r="J2996" s="11" t="s">
        <v>136</v>
      </c>
      <c r="K2996" s="11" t="str">
        <f>IFERROR(INDEX('EDC Component Dictionary'!$C$5:$C$37,MATCH('Rates Database'!J2996,'EDC Component Dictionary'!$B$5:$B$37,0)), "Energy Supply")</f>
        <v>Distribution System</v>
      </c>
      <c r="L2996" s="12">
        <v>4.7800000000000004E-3</v>
      </c>
      <c r="M2996" s="12"/>
    </row>
    <row r="2997" spans="1:13" x14ac:dyDescent="0.3">
      <c r="A2997" s="18">
        <v>2995</v>
      </c>
      <c r="B2997" s="18">
        <f t="shared" si="92"/>
        <v>2020</v>
      </c>
      <c r="C2997" s="17">
        <v>44166</v>
      </c>
      <c r="D2997" s="18" t="s">
        <v>130</v>
      </c>
      <c r="E2997" s="18" t="s">
        <v>163</v>
      </c>
      <c r="F2997" s="18" t="str">
        <f t="shared" si="93"/>
        <v>Eversource_EMA-Residential Assistance Adjustment Factor (RAAF)-44166</v>
      </c>
      <c r="G2997" s="11" t="s">
        <v>131</v>
      </c>
      <c r="H2997" s="11" t="s">
        <v>49</v>
      </c>
      <c r="I2997" s="11" t="s">
        <v>132</v>
      </c>
      <c r="J2997" s="11" t="s">
        <v>136</v>
      </c>
      <c r="K2997" s="11" t="str">
        <f>IFERROR(INDEX('EDC Component Dictionary'!$C$5:$C$37,MATCH('Rates Database'!J2997,'EDC Component Dictionary'!$B$5:$B$37,0)), "Energy Supply")</f>
        <v>Distribution System</v>
      </c>
      <c r="L2997" s="12">
        <v>4.81E-3</v>
      </c>
      <c r="M2997" s="12"/>
    </row>
    <row r="2998" spans="1:13" x14ac:dyDescent="0.3">
      <c r="A2998" s="18">
        <v>2996</v>
      </c>
      <c r="B2998" s="18">
        <f t="shared" si="92"/>
        <v>2020</v>
      </c>
      <c r="C2998" s="17">
        <v>44136</v>
      </c>
      <c r="D2998" s="18" t="s">
        <v>130</v>
      </c>
      <c r="E2998" s="18" t="s">
        <v>163</v>
      </c>
      <c r="F2998" s="18" t="str">
        <f t="shared" si="93"/>
        <v>Eversource_EMA-Residential Assistance Adjustment Factor (RAAF)-44136</v>
      </c>
      <c r="G2998" s="11" t="s">
        <v>131</v>
      </c>
      <c r="H2998" s="11" t="s">
        <v>49</v>
      </c>
      <c r="I2998" s="11" t="s">
        <v>132</v>
      </c>
      <c r="J2998" s="11" t="s">
        <v>136</v>
      </c>
      <c r="K2998" s="11" t="str">
        <f>IFERROR(INDEX('EDC Component Dictionary'!$C$5:$C$37,MATCH('Rates Database'!J2998,'EDC Component Dictionary'!$B$5:$B$37,0)), "Energy Supply")</f>
        <v>Distribution System</v>
      </c>
      <c r="L2998" s="12">
        <v>4.81E-3</v>
      </c>
      <c r="M2998" s="12"/>
    </row>
    <row r="2999" spans="1:13" x14ac:dyDescent="0.3">
      <c r="A2999" s="18">
        <v>2997</v>
      </c>
      <c r="B2999" s="18">
        <f t="shared" si="92"/>
        <v>2020</v>
      </c>
      <c r="C2999" s="17">
        <v>44105</v>
      </c>
      <c r="D2999" s="18" t="s">
        <v>130</v>
      </c>
      <c r="E2999" s="18" t="s">
        <v>163</v>
      </c>
      <c r="F2999" s="18" t="str">
        <f t="shared" si="93"/>
        <v>Eversource_EMA-Residential Assistance Adjustment Factor (RAAF)-44105</v>
      </c>
      <c r="G2999" s="11" t="s">
        <v>131</v>
      </c>
      <c r="H2999" s="11" t="s">
        <v>49</v>
      </c>
      <c r="I2999" s="11" t="s">
        <v>132</v>
      </c>
      <c r="J2999" s="11" t="s">
        <v>136</v>
      </c>
      <c r="K2999" s="11" t="str">
        <f>IFERROR(INDEX('EDC Component Dictionary'!$C$5:$C$37,MATCH('Rates Database'!J2999,'EDC Component Dictionary'!$B$5:$B$37,0)), "Energy Supply")</f>
        <v>Distribution System</v>
      </c>
      <c r="L2999" s="12">
        <v>4.81E-3</v>
      </c>
      <c r="M2999" s="12"/>
    </row>
    <row r="3000" spans="1:13" x14ac:dyDescent="0.3">
      <c r="A3000" s="18">
        <v>2998</v>
      </c>
      <c r="B3000" s="18">
        <f t="shared" si="92"/>
        <v>2020</v>
      </c>
      <c r="C3000" s="17">
        <v>44075</v>
      </c>
      <c r="D3000" s="18" t="s">
        <v>130</v>
      </c>
      <c r="E3000" s="18" t="s">
        <v>163</v>
      </c>
      <c r="F3000" s="18" t="str">
        <f t="shared" si="93"/>
        <v>Eversource_EMA-Residential Assistance Adjustment Factor (RAAF)-44075</v>
      </c>
      <c r="G3000" s="11" t="s">
        <v>131</v>
      </c>
      <c r="H3000" s="11" t="s">
        <v>49</v>
      </c>
      <c r="I3000" s="11" t="s">
        <v>132</v>
      </c>
      <c r="J3000" s="11" t="s">
        <v>136</v>
      </c>
      <c r="K3000" s="11" t="str">
        <f>IFERROR(INDEX('EDC Component Dictionary'!$C$5:$C$37,MATCH('Rates Database'!J3000,'EDC Component Dictionary'!$B$5:$B$37,0)), "Energy Supply")</f>
        <v>Distribution System</v>
      </c>
      <c r="L3000" s="12">
        <v>4.81E-3</v>
      </c>
      <c r="M3000" s="12"/>
    </row>
    <row r="3001" spans="1:13" x14ac:dyDescent="0.3">
      <c r="A3001" s="18">
        <v>2999</v>
      </c>
      <c r="B3001" s="18">
        <f t="shared" si="92"/>
        <v>2020</v>
      </c>
      <c r="C3001" s="17">
        <v>44044</v>
      </c>
      <c r="D3001" s="18" t="s">
        <v>130</v>
      </c>
      <c r="E3001" s="18" t="s">
        <v>163</v>
      </c>
      <c r="F3001" s="18" t="str">
        <f t="shared" si="93"/>
        <v>Eversource_EMA-Residential Assistance Adjustment Factor (RAAF)-44044</v>
      </c>
      <c r="G3001" s="11" t="s">
        <v>131</v>
      </c>
      <c r="H3001" s="11" t="s">
        <v>49</v>
      </c>
      <c r="I3001" s="11" t="s">
        <v>132</v>
      </c>
      <c r="J3001" s="11" t="s">
        <v>136</v>
      </c>
      <c r="K3001" s="11" t="str">
        <f>IFERROR(INDEX('EDC Component Dictionary'!$C$5:$C$37,MATCH('Rates Database'!J3001,'EDC Component Dictionary'!$B$5:$B$37,0)), "Energy Supply")</f>
        <v>Distribution System</v>
      </c>
      <c r="L3001" s="12">
        <v>4.81E-3</v>
      </c>
      <c r="M3001" s="12"/>
    </row>
    <row r="3002" spans="1:13" x14ac:dyDescent="0.3">
      <c r="A3002" s="18">
        <v>3000</v>
      </c>
      <c r="B3002" s="18">
        <f t="shared" si="92"/>
        <v>2020</v>
      </c>
      <c r="C3002" s="17">
        <v>44013</v>
      </c>
      <c r="D3002" s="18" t="s">
        <v>130</v>
      </c>
      <c r="E3002" s="18" t="s">
        <v>163</v>
      </c>
      <c r="F3002" s="18" t="str">
        <f t="shared" si="93"/>
        <v>Eversource_EMA-Residential Assistance Adjustment Factor (RAAF)-44013</v>
      </c>
      <c r="G3002" s="11" t="s">
        <v>131</v>
      </c>
      <c r="H3002" s="11" t="s">
        <v>49</v>
      </c>
      <c r="I3002" s="11" t="s">
        <v>132</v>
      </c>
      <c r="J3002" s="11" t="s">
        <v>136</v>
      </c>
      <c r="K3002" s="11" t="str">
        <f>IFERROR(INDEX('EDC Component Dictionary'!$C$5:$C$37,MATCH('Rates Database'!J3002,'EDC Component Dictionary'!$B$5:$B$37,0)), "Energy Supply")</f>
        <v>Distribution System</v>
      </c>
      <c r="L3002" s="12">
        <v>4.81E-3</v>
      </c>
      <c r="M3002" s="12"/>
    </row>
    <row r="3003" spans="1:13" x14ac:dyDescent="0.3">
      <c r="A3003" s="18">
        <v>3001</v>
      </c>
      <c r="B3003" s="18">
        <f t="shared" si="92"/>
        <v>2020</v>
      </c>
      <c r="C3003" s="17">
        <v>43983</v>
      </c>
      <c r="D3003" s="18" t="s">
        <v>130</v>
      </c>
      <c r="E3003" s="18" t="s">
        <v>163</v>
      </c>
      <c r="F3003" s="18" t="str">
        <f t="shared" si="93"/>
        <v>Eversource_EMA-Residential Assistance Adjustment Factor (RAAF)-43983</v>
      </c>
      <c r="G3003" s="11" t="s">
        <v>131</v>
      </c>
      <c r="H3003" s="11" t="s">
        <v>49</v>
      </c>
      <c r="I3003" s="11" t="s">
        <v>132</v>
      </c>
      <c r="J3003" s="11" t="s">
        <v>136</v>
      </c>
      <c r="K3003" s="11" t="str">
        <f>IFERROR(INDEX('EDC Component Dictionary'!$C$5:$C$37,MATCH('Rates Database'!J3003,'EDC Component Dictionary'!$B$5:$B$37,0)), "Energy Supply")</f>
        <v>Distribution System</v>
      </c>
      <c r="L3003" s="12">
        <v>4.81E-3</v>
      </c>
      <c r="M3003" s="12"/>
    </row>
    <row r="3004" spans="1:13" x14ac:dyDescent="0.3">
      <c r="A3004" s="18">
        <v>3002</v>
      </c>
      <c r="B3004" s="18">
        <f t="shared" si="92"/>
        <v>2020</v>
      </c>
      <c r="C3004" s="17">
        <v>43952</v>
      </c>
      <c r="D3004" s="18" t="s">
        <v>130</v>
      </c>
      <c r="E3004" s="18" t="s">
        <v>163</v>
      </c>
      <c r="F3004" s="18" t="str">
        <f t="shared" si="93"/>
        <v>Eversource_EMA-Residential Assistance Adjustment Factor (RAAF)-43952</v>
      </c>
      <c r="G3004" s="11" t="s">
        <v>131</v>
      </c>
      <c r="H3004" s="11" t="s">
        <v>49</v>
      </c>
      <c r="I3004" s="11" t="s">
        <v>132</v>
      </c>
      <c r="J3004" s="11" t="s">
        <v>136</v>
      </c>
      <c r="K3004" s="11" t="str">
        <f>IFERROR(INDEX('EDC Component Dictionary'!$C$5:$C$37,MATCH('Rates Database'!J3004,'EDC Component Dictionary'!$B$5:$B$37,0)), "Energy Supply")</f>
        <v>Distribution System</v>
      </c>
      <c r="L3004" s="12">
        <v>4.81E-3</v>
      </c>
      <c r="M3004" s="12"/>
    </row>
    <row r="3005" spans="1:13" x14ac:dyDescent="0.3">
      <c r="A3005" s="18">
        <v>3003</v>
      </c>
      <c r="B3005" s="18">
        <f t="shared" si="92"/>
        <v>2020</v>
      </c>
      <c r="C3005" s="17">
        <v>43922</v>
      </c>
      <c r="D3005" s="18" t="s">
        <v>130</v>
      </c>
      <c r="E3005" s="18" t="s">
        <v>163</v>
      </c>
      <c r="F3005" s="18" t="str">
        <f t="shared" si="93"/>
        <v>Eversource_EMA-Residential Assistance Adjustment Factor (RAAF)-43922</v>
      </c>
      <c r="G3005" s="11" t="s">
        <v>131</v>
      </c>
      <c r="H3005" s="11" t="s">
        <v>49</v>
      </c>
      <c r="I3005" s="11" t="s">
        <v>132</v>
      </c>
      <c r="J3005" s="11" t="s">
        <v>136</v>
      </c>
      <c r="K3005" s="11" t="str">
        <f>IFERROR(INDEX('EDC Component Dictionary'!$C$5:$C$37,MATCH('Rates Database'!J3005,'EDC Component Dictionary'!$B$5:$B$37,0)), "Energy Supply")</f>
        <v>Distribution System</v>
      </c>
      <c r="L3005" s="12">
        <v>4.81E-3</v>
      </c>
      <c r="M3005" s="12"/>
    </row>
    <row r="3006" spans="1:13" x14ac:dyDescent="0.3">
      <c r="A3006" s="18">
        <v>3004</v>
      </c>
      <c r="B3006" s="18">
        <f t="shared" si="92"/>
        <v>2020</v>
      </c>
      <c r="C3006" s="17">
        <v>43891</v>
      </c>
      <c r="D3006" s="18" t="s">
        <v>130</v>
      </c>
      <c r="E3006" s="18" t="s">
        <v>163</v>
      </c>
      <c r="F3006" s="18" t="str">
        <f t="shared" si="93"/>
        <v>Eversource_EMA-Residential Assistance Adjustment Factor (RAAF)-43891</v>
      </c>
      <c r="G3006" s="11" t="s">
        <v>131</v>
      </c>
      <c r="H3006" s="11" t="s">
        <v>49</v>
      </c>
      <c r="I3006" s="11" t="s">
        <v>132</v>
      </c>
      <c r="J3006" s="11" t="s">
        <v>136</v>
      </c>
      <c r="K3006" s="11" t="str">
        <f>IFERROR(INDEX('EDC Component Dictionary'!$C$5:$C$37,MATCH('Rates Database'!J3006,'EDC Component Dictionary'!$B$5:$B$37,0)), "Energy Supply")</f>
        <v>Distribution System</v>
      </c>
      <c r="L3006" s="12">
        <v>4.81E-3</v>
      </c>
      <c r="M3006" s="12"/>
    </row>
    <row r="3007" spans="1:13" x14ac:dyDescent="0.3">
      <c r="A3007" s="18">
        <v>3005</v>
      </c>
      <c r="B3007" s="18">
        <f t="shared" si="92"/>
        <v>2020</v>
      </c>
      <c r="C3007" s="17">
        <v>43862</v>
      </c>
      <c r="D3007" s="18" t="s">
        <v>130</v>
      </c>
      <c r="E3007" s="18" t="s">
        <v>163</v>
      </c>
      <c r="F3007" s="18" t="str">
        <f t="shared" si="93"/>
        <v>Eversource_EMA-Residential Assistance Adjustment Factor (RAAF)-43862</v>
      </c>
      <c r="G3007" s="11" t="s">
        <v>131</v>
      </c>
      <c r="H3007" s="11" t="s">
        <v>49</v>
      </c>
      <c r="I3007" s="11" t="s">
        <v>132</v>
      </c>
      <c r="J3007" s="11" t="s">
        <v>136</v>
      </c>
      <c r="K3007" s="11" t="str">
        <f>IFERROR(INDEX('EDC Component Dictionary'!$C$5:$C$37,MATCH('Rates Database'!J3007,'EDC Component Dictionary'!$B$5:$B$37,0)), "Energy Supply")</f>
        <v>Distribution System</v>
      </c>
      <c r="L3007" s="12">
        <v>4.81E-3</v>
      </c>
      <c r="M3007" s="12"/>
    </row>
    <row r="3008" spans="1:13" x14ac:dyDescent="0.3">
      <c r="A3008" s="18">
        <v>3006</v>
      </c>
      <c r="B3008" s="18">
        <f t="shared" si="92"/>
        <v>2020</v>
      </c>
      <c r="C3008" s="17">
        <v>43831</v>
      </c>
      <c r="D3008" s="18" t="s">
        <v>130</v>
      </c>
      <c r="E3008" s="18" t="s">
        <v>163</v>
      </c>
      <c r="F3008" s="18" t="str">
        <f t="shared" si="93"/>
        <v>Eversource_EMA-Residential Assistance Adjustment Factor (RAAF)-43831</v>
      </c>
      <c r="G3008" s="11" t="s">
        <v>131</v>
      </c>
      <c r="H3008" s="11" t="s">
        <v>49</v>
      </c>
      <c r="I3008" s="11" t="s">
        <v>132</v>
      </c>
      <c r="J3008" s="11" t="s">
        <v>136</v>
      </c>
      <c r="K3008" s="11" t="str">
        <f>IFERROR(INDEX('EDC Component Dictionary'!$C$5:$C$37,MATCH('Rates Database'!J3008,'EDC Component Dictionary'!$B$5:$B$37,0)), "Energy Supply")</f>
        <v>Distribution System</v>
      </c>
      <c r="L3008" s="12">
        <v>4.81E-3</v>
      </c>
      <c r="M3008" s="12"/>
    </row>
    <row r="3009" spans="1:13" x14ac:dyDescent="0.3">
      <c r="A3009" s="18">
        <v>3007</v>
      </c>
      <c r="B3009" s="18">
        <f t="shared" si="92"/>
        <v>2019</v>
      </c>
      <c r="C3009" s="17">
        <v>43800</v>
      </c>
      <c r="D3009" s="18" t="s">
        <v>130</v>
      </c>
      <c r="E3009" s="18" t="s">
        <v>163</v>
      </c>
      <c r="F3009" s="18" t="str">
        <f t="shared" si="93"/>
        <v>Eversource_EMA-Residential Assistance Adjustment Factor (RAAF)-43800</v>
      </c>
      <c r="G3009" s="11" t="s">
        <v>131</v>
      </c>
      <c r="H3009" s="11" t="s">
        <v>49</v>
      </c>
      <c r="I3009" s="11" t="s">
        <v>132</v>
      </c>
      <c r="J3009" s="11" t="s">
        <v>136</v>
      </c>
      <c r="K3009" s="11" t="str">
        <f>IFERROR(INDEX('EDC Component Dictionary'!$C$5:$C$37,MATCH('Rates Database'!J3009,'EDC Component Dictionary'!$B$5:$B$37,0)), "Energy Supply")</f>
        <v>Distribution System</v>
      </c>
      <c r="L3009" s="12">
        <v>4.8199999999999996E-3</v>
      </c>
      <c r="M3009" s="12"/>
    </row>
    <row r="3010" spans="1:13" x14ac:dyDescent="0.3">
      <c r="A3010" s="18">
        <v>3008</v>
      </c>
      <c r="B3010" s="18">
        <f t="shared" si="92"/>
        <v>2019</v>
      </c>
      <c r="C3010" s="17">
        <v>43770</v>
      </c>
      <c r="D3010" s="18" t="s">
        <v>130</v>
      </c>
      <c r="E3010" s="18" t="s">
        <v>163</v>
      </c>
      <c r="F3010" s="18" t="str">
        <f t="shared" si="93"/>
        <v>Eversource_EMA-Residential Assistance Adjustment Factor (RAAF)-43770</v>
      </c>
      <c r="G3010" s="11" t="s">
        <v>131</v>
      </c>
      <c r="H3010" s="11" t="s">
        <v>49</v>
      </c>
      <c r="I3010" s="11" t="s">
        <v>132</v>
      </c>
      <c r="J3010" s="11" t="s">
        <v>136</v>
      </c>
      <c r="K3010" s="11" t="str">
        <f>IFERROR(INDEX('EDC Component Dictionary'!$C$5:$C$37,MATCH('Rates Database'!J3010,'EDC Component Dictionary'!$B$5:$B$37,0)), "Energy Supply")</f>
        <v>Distribution System</v>
      </c>
      <c r="L3010" s="12">
        <v>4.8199999999999996E-3</v>
      </c>
      <c r="M3010" s="12"/>
    </row>
    <row r="3011" spans="1:13" x14ac:dyDescent="0.3">
      <c r="A3011" s="18">
        <v>3009</v>
      </c>
      <c r="B3011" s="18">
        <f t="shared" ref="B3011:B3074" si="94">YEAR(C3011)</f>
        <v>2019</v>
      </c>
      <c r="C3011" s="17">
        <v>43739</v>
      </c>
      <c r="D3011" s="18" t="s">
        <v>130</v>
      </c>
      <c r="E3011" s="18" t="s">
        <v>163</v>
      </c>
      <c r="F3011" s="18" t="str">
        <f t="shared" si="93"/>
        <v>Eversource_EMA-Residential Assistance Adjustment Factor (RAAF)-43739</v>
      </c>
      <c r="G3011" s="11" t="s">
        <v>131</v>
      </c>
      <c r="H3011" s="11" t="s">
        <v>49</v>
      </c>
      <c r="I3011" s="11" t="s">
        <v>132</v>
      </c>
      <c r="J3011" s="11" t="s">
        <v>136</v>
      </c>
      <c r="K3011" s="11" t="str">
        <f>IFERROR(INDEX('EDC Component Dictionary'!$C$5:$C$37,MATCH('Rates Database'!J3011,'EDC Component Dictionary'!$B$5:$B$37,0)), "Energy Supply")</f>
        <v>Distribution System</v>
      </c>
      <c r="L3011" s="12">
        <v>4.8199999999999996E-3</v>
      </c>
      <c r="M3011" s="12"/>
    </row>
    <row r="3012" spans="1:13" x14ac:dyDescent="0.3">
      <c r="A3012" s="18">
        <v>3010</v>
      </c>
      <c r="B3012" s="18">
        <f t="shared" si="94"/>
        <v>2019</v>
      </c>
      <c r="C3012" s="17">
        <v>43709</v>
      </c>
      <c r="D3012" s="18" t="s">
        <v>130</v>
      </c>
      <c r="E3012" s="18" t="s">
        <v>163</v>
      </c>
      <c r="F3012" s="18" t="str">
        <f t="shared" ref="F3012:F3075" si="95">_xlfn.CONCAT(E3012,"-",J3012,"-",C3012)</f>
        <v>Eversource_EMA-Residential Assistance Adjustment Factor (RAAF)-43709</v>
      </c>
      <c r="G3012" s="11" t="s">
        <v>131</v>
      </c>
      <c r="H3012" s="11" t="s">
        <v>49</v>
      </c>
      <c r="I3012" s="11" t="s">
        <v>132</v>
      </c>
      <c r="J3012" s="11" t="s">
        <v>136</v>
      </c>
      <c r="K3012" s="11" t="str">
        <f>IFERROR(INDEX('EDC Component Dictionary'!$C$5:$C$37,MATCH('Rates Database'!J3012,'EDC Component Dictionary'!$B$5:$B$37,0)), "Energy Supply")</f>
        <v>Distribution System</v>
      </c>
      <c r="L3012" s="12">
        <v>4.8199999999999996E-3</v>
      </c>
      <c r="M3012" s="12"/>
    </row>
    <row r="3013" spans="1:13" x14ac:dyDescent="0.3">
      <c r="A3013" s="18">
        <v>3011</v>
      </c>
      <c r="B3013" s="18">
        <f t="shared" si="94"/>
        <v>2019</v>
      </c>
      <c r="C3013" s="17">
        <v>43678</v>
      </c>
      <c r="D3013" s="18" t="s">
        <v>130</v>
      </c>
      <c r="E3013" s="18" t="s">
        <v>163</v>
      </c>
      <c r="F3013" s="18" t="str">
        <f t="shared" si="95"/>
        <v>Eversource_EMA-Residential Assistance Adjustment Factor (RAAF)-43678</v>
      </c>
      <c r="G3013" s="11" t="s">
        <v>131</v>
      </c>
      <c r="H3013" s="11" t="s">
        <v>49</v>
      </c>
      <c r="I3013" s="11" t="s">
        <v>132</v>
      </c>
      <c r="J3013" s="11" t="s">
        <v>136</v>
      </c>
      <c r="K3013" s="11" t="str">
        <f>IFERROR(INDEX('EDC Component Dictionary'!$C$5:$C$37,MATCH('Rates Database'!J3013,'EDC Component Dictionary'!$B$5:$B$37,0)), "Energy Supply")</f>
        <v>Distribution System</v>
      </c>
      <c r="L3013" s="12">
        <v>4.8199999999999996E-3</v>
      </c>
      <c r="M3013" s="12"/>
    </row>
    <row r="3014" spans="1:13" x14ac:dyDescent="0.3">
      <c r="A3014" s="18">
        <v>3012</v>
      </c>
      <c r="B3014" s="18">
        <f t="shared" si="94"/>
        <v>2019</v>
      </c>
      <c r="C3014" s="17">
        <v>43647</v>
      </c>
      <c r="D3014" s="18" t="s">
        <v>130</v>
      </c>
      <c r="E3014" s="18" t="s">
        <v>163</v>
      </c>
      <c r="F3014" s="18" t="str">
        <f t="shared" si="95"/>
        <v>Eversource_EMA-Residential Assistance Adjustment Factor (RAAF)-43647</v>
      </c>
      <c r="G3014" s="11" t="s">
        <v>131</v>
      </c>
      <c r="H3014" s="11" t="s">
        <v>49</v>
      </c>
      <c r="I3014" s="11" t="s">
        <v>132</v>
      </c>
      <c r="J3014" s="11" t="s">
        <v>136</v>
      </c>
      <c r="K3014" s="11" t="str">
        <f>IFERROR(INDEX('EDC Component Dictionary'!$C$5:$C$37,MATCH('Rates Database'!J3014,'EDC Component Dictionary'!$B$5:$B$37,0)), "Energy Supply")</f>
        <v>Distribution System</v>
      </c>
      <c r="L3014" s="12">
        <v>4.8199999999999996E-3</v>
      </c>
      <c r="M3014" s="12"/>
    </row>
    <row r="3015" spans="1:13" x14ac:dyDescent="0.3">
      <c r="A3015" s="18">
        <v>3013</v>
      </c>
      <c r="B3015" s="18">
        <f t="shared" si="94"/>
        <v>2019</v>
      </c>
      <c r="C3015" s="17">
        <v>43617</v>
      </c>
      <c r="D3015" s="18" t="s">
        <v>130</v>
      </c>
      <c r="E3015" s="18" t="s">
        <v>163</v>
      </c>
      <c r="F3015" s="18" t="str">
        <f t="shared" si="95"/>
        <v>Eversource_EMA-Residential Assistance Adjustment Factor (RAAF)-43617</v>
      </c>
      <c r="G3015" s="11" t="s">
        <v>131</v>
      </c>
      <c r="H3015" s="11" t="s">
        <v>49</v>
      </c>
      <c r="I3015" s="11" t="s">
        <v>132</v>
      </c>
      <c r="J3015" s="11" t="s">
        <v>136</v>
      </c>
      <c r="K3015" s="11" t="str">
        <f>IFERROR(INDEX('EDC Component Dictionary'!$C$5:$C$37,MATCH('Rates Database'!J3015,'EDC Component Dictionary'!$B$5:$B$37,0)), "Energy Supply")</f>
        <v>Distribution System</v>
      </c>
      <c r="L3015" s="12">
        <v>4.8199999999999996E-3</v>
      </c>
      <c r="M3015" s="12"/>
    </row>
    <row r="3016" spans="1:13" x14ac:dyDescent="0.3">
      <c r="A3016" s="18">
        <v>3014</v>
      </c>
      <c r="B3016" s="18">
        <f t="shared" si="94"/>
        <v>2019</v>
      </c>
      <c r="C3016" s="17">
        <v>43586</v>
      </c>
      <c r="D3016" s="18" t="s">
        <v>130</v>
      </c>
      <c r="E3016" s="18" t="s">
        <v>163</v>
      </c>
      <c r="F3016" s="18" t="str">
        <f t="shared" si="95"/>
        <v>Eversource_EMA-Residential Assistance Adjustment Factor (RAAF)-43586</v>
      </c>
      <c r="G3016" s="11" t="s">
        <v>131</v>
      </c>
      <c r="H3016" s="11" t="s">
        <v>49</v>
      </c>
      <c r="I3016" s="11" t="s">
        <v>132</v>
      </c>
      <c r="J3016" s="11" t="s">
        <v>136</v>
      </c>
      <c r="K3016" s="11" t="str">
        <f>IFERROR(INDEX('EDC Component Dictionary'!$C$5:$C$37,MATCH('Rates Database'!J3016,'EDC Component Dictionary'!$B$5:$B$37,0)), "Energy Supply")</f>
        <v>Distribution System</v>
      </c>
      <c r="L3016" s="12">
        <v>4.8199999999999996E-3</v>
      </c>
      <c r="M3016" s="12"/>
    </row>
    <row r="3017" spans="1:13" x14ac:dyDescent="0.3">
      <c r="A3017" s="18">
        <v>3015</v>
      </c>
      <c r="B3017" s="18">
        <f t="shared" si="94"/>
        <v>2019</v>
      </c>
      <c r="C3017" s="17">
        <v>43556</v>
      </c>
      <c r="D3017" s="18" t="s">
        <v>130</v>
      </c>
      <c r="E3017" s="18" t="s">
        <v>163</v>
      </c>
      <c r="F3017" s="18" t="str">
        <f t="shared" si="95"/>
        <v>Eversource_EMA-Residential Assistance Adjustment Factor (RAAF)-43556</v>
      </c>
      <c r="G3017" s="11" t="s">
        <v>131</v>
      </c>
      <c r="H3017" s="11" t="s">
        <v>49</v>
      </c>
      <c r="I3017" s="11" t="s">
        <v>132</v>
      </c>
      <c r="J3017" s="11" t="s">
        <v>136</v>
      </c>
      <c r="K3017" s="11" t="str">
        <f>IFERROR(INDEX('EDC Component Dictionary'!$C$5:$C$37,MATCH('Rates Database'!J3017,'EDC Component Dictionary'!$B$5:$B$37,0)), "Energy Supply")</f>
        <v>Distribution System</v>
      </c>
      <c r="L3017" s="12">
        <v>4.8199999999999996E-3</v>
      </c>
      <c r="M3017" s="12"/>
    </row>
    <row r="3018" spans="1:13" x14ac:dyDescent="0.3">
      <c r="A3018" s="18">
        <v>3016</v>
      </c>
      <c r="B3018" s="18">
        <f t="shared" si="94"/>
        <v>2019</v>
      </c>
      <c r="C3018" s="17">
        <v>43525</v>
      </c>
      <c r="D3018" s="18" t="s">
        <v>130</v>
      </c>
      <c r="E3018" s="18" t="s">
        <v>163</v>
      </c>
      <c r="F3018" s="18" t="str">
        <f t="shared" si="95"/>
        <v>Eversource_EMA-Residential Assistance Adjustment Factor (RAAF)-43525</v>
      </c>
      <c r="G3018" s="11" t="s">
        <v>131</v>
      </c>
      <c r="H3018" s="11" t="s">
        <v>49</v>
      </c>
      <c r="I3018" s="11" t="s">
        <v>132</v>
      </c>
      <c r="J3018" s="11" t="s">
        <v>136</v>
      </c>
      <c r="K3018" s="11" t="str">
        <f>IFERROR(INDEX('EDC Component Dictionary'!$C$5:$C$37,MATCH('Rates Database'!J3018,'EDC Component Dictionary'!$B$5:$B$37,0)), "Energy Supply")</f>
        <v>Distribution System</v>
      </c>
      <c r="L3018" s="12">
        <v>4.8199999999999996E-3</v>
      </c>
      <c r="M3018" s="12"/>
    </row>
    <row r="3019" spans="1:13" x14ac:dyDescent="0.3">
      <c r="A3019" s="18">
        <v>3017</v>
      </c>
      <c r="B3019" s="18">
        <f t="shared" si="94"/>
        <v>2019</v>
      </c>
      <c r="C3019" s="17">
        <v>43497</v>
      </c>
      <c r="D3019" s="18" t="s">
        <v>130</v>
      </c>
      <c r="E3019" s="18" t="s">
        <v>163</v>
      </c>
      <c r="F3019" s="18" t="str">
        <f t="shared" si="95"/>
        <v>Eversource_EMA-Residential Assistance Adjustment Factor (RAAF)-43497</v>
      </c>
      <c r="G3019" s="11" t="s">
        <v>131</v>
      </c>
      <c r="H3019" s="11" t="s">
        <v>49</v>
      </c>
      <c r="I3019" s="11" t="s">
        <v>132</v>
      </c>
      <c r="J3019" s="11" t="s">
        <v>136</v>
      </c>
      <c r="K3019" s="11" t="str">
        <f>IFERROR(INDEX('EDC Component Dictionary'!$C$5:$C$37,MATCH('Rates Database'!J3019,'EDC Component Dictionary'!$B$5:$B$37,0)), "Energy Supply")</f>
        <v>Distribution System</v>
      </c>
      <c r="L3019" s="12">
        <v>4.8199999999999996E-3</v>
      </c>
      <c r="M3019" s="12"/>
    </row>
    <row r="3020" spans="1:13" x14ac:dyDescent="0.3">
      <c r="A3020" s="18">
        <v>3018</v>
      </c>
      <c r="B3020" s="18">
        <f t="shared" si="94"/>
        <v>2019</v>
      </c>
      <c r="C3020" s="17">
        <v>43466</v>
      </c>
      <c r="D3020" s="18" t="s">
        <v>130</v>
      </c>
      <c r="E3020" s="18" t="s">
        <v>163</v>
      </c>
      <c r="F3020" s="18" t="str">
        <f t="shared" si="95"/>
        <v>Eversource_EMA-Residential Assistance Adjustment Factor (RAAF)-43466</v>
      </c>
      <c r="G3020" s="11" t="s">
        <v>131</v>
      </c>
      <c r="H3020" s="11" t="s">
        <v>49</v>
      </c>
      <c r="I3020" s="11" t="s">
        <v>132</v>
      </c>
      <c r="J3020" s="11" t="s">
        <v>136</v>
      </c>
      <c r="K3020" s="11" t="str">
        <f>IFERROR(INDEX('EDC Component Dictionary'!$C$5:$C$37,MATCH('Rates Database'!J3020,'EDC Component Dictionary'!$B$5:$B$37,0)), "Energy Supply")</f>
        <v>Distribution System</v>
      </c>
      <c r="L3020" s="12">
        <v>4.8199999999999996E-3</v>
      </c>
      <c r="M3020" s="12"/>
    </row>
    <row r="3021" spans="1:13" x14ac:dyDescent="0.3">
      <c r="A3021" s="18">
        <v>3019</v>
      </c>
      <c r="B3021" s="18">
        <f t="shared" si="94"/>
        <v>2024</v>
      </c>
      <c r="C3021" s="17">
        <v>45352</v>
      </c>
      <c r="D3021" s="18" t="s">
        <v>130</v>
      </c>
      <c r="E3021" s="18" t="s">
        <v>163</v>
      </c>
      <c r="F3021" s="18" t="str">
        <f t="shared" si="95"/>
        <v>Eversource_EMA-Net Metering Recovery Surcharge (NMRS)-45352</v>
      </c>
      <c r="G3021" s="11" t="s">
        <v>131</v>
      </c>
      <c r="H3021" s="11" t="s">
        <v>49</v>
      </c>
      <c r="I3021" s="11" t="s">
        <v>132</v>
      </c>
      <c r="J3021" s="11" t="s">
        <v>137</v>
      </c>
      <c r="K3021" s="11" t="str">
        <f>IFERROR(INDEX('EDC Component Dictionary'!$C$5:$C$37,MATCH('Rates Database'!J3021,'EDC Component Dictionary'!$B$5:$B$37,0)), "Energy Supply")</f>
        <v>Distribution System</v>
      </c>
      <c r="L3021" s="12">
        <v>1.6219999999999998E-2</v>
      </c>
      <c r="M3021" s="12"/>
    </row>
    <row r="3022" spans="1:13" x14ac:dyDescent="0.3">
      <c r="A3022" s="18">
        <v>3020</v>
      </c>
      <c r="B3022" s="18">
        <f t="shared" si="94"/>
        <v>2024</v>
      </c>
      <c r="C3022" s="17">
        <v>45323</v>
      </c>
      <c r="D3022" s="18" t="s">
        <v>130</v>
      </c>
      <c r="E3022" s="18" t="s">
        <v>163</v>
      </c>
      <c r="F3022" s="18" t="str">
        <f t="shared" si="95"/>
        <v>Eversource_EMA-Net Metering Recovery Surcharge (NMRS)-45323</v>
      </c>
      <c r="G3022" s="11" t="s">
        <v>131</v>
      </c>
      <c r="H3022" s="11" t="s">
        <v>49</v>
      </c>
      <c r="I3022" s="11" t="s">
        <v>132</v>
      </c>
      <c r="J3022" s="11" t="s">
        <v>137</v>
      </c>
      <c r="K3022" s="11" t="str">
        <f>IFERROR(INDEX('EDC Component Dictionary'!$C$5:$C$37,MATCH('Rates Database'!J3022,'EDC Component Dictionary'!$B$5:$B$37,0)), "Energy Supply")</f>
        <v>Distribution System</v>
      </c>
      <c r="L3022" s="12">
        <v>1.6219999999999998E-2</v>
      </c>
      <c r="M3022" s="12"/>
    </row>
    <row r="3023" spans="1:13" x14ac:dyDescent="0.3">
      <c r="A3023" s="18">
        <v>3021</v>
      </c>
      <c r="B3023" s="18">
        <f t="shared" si="94"/>
        <v>2024</v>
      </c>
      <c r="C3023" s="17">
        <v>45292</v>
      </c>
      <c r="D3023" s="18" t="s">
        <v>130</v>
      </c>
      <c r="E3023" s="18" t="s">
        <v>163</v>
      </c>
      <c r="F3023" s="18" t="str">
        <f t="shared" si="95"/>
        <v>Eversource_EMA-Net Metering Recovery Surcharge (NMRS)-45292</v>
      </c>
      <c r="G3023" s="11" t="s">
        <v>131</v>
      </c>
      <c r="H3023" s="11" t="s">
        <v>49</v>
      </c>
      <c r="I3023" s="11" t="s">
        <v>132</v>
      </c>
      <c r="J3023" s="11" t="s">
        <v>137</v>
      </c>
      <c r="K3023" s="11" t="str">
        <f>IFERROR(INDEX('EDC Component Dictionary'!$C$5:$C$37,MATCH('Rates Database'!J3023,'EDC Component Dictionary'!$B$5:$B$37,0)), "Energy Supply")</f>
        <v>Distribution System</v>
      </c>
      <c r="L3023" s="12">
        <v>1.6219999999999998E-2</v>
      </c>
      <c r="M3023" s="12"/>
    </row>
    <row r="3024" spans="1:13" x14ac:dyDescent="0.3">
      <c r="A3024" s="18">
        <v>3022</v>
      </c>
      <c r="B3024" s="18">
        <f t="shared" si="94"/>
        <v>2023</v>
      </c>
      <c r="C3024" s="17">
        <v>45261</v>
      </c>
      <c r="D3024" s="18" t="s">
        <v>130</v>
      </c>
      <c r="E3024" s="18" t="s">
        <v>163</v>
      </c>
      <c r="F3024" s="18" t="str">
        <f t="shared" si="95"/>
        <v>Eversource_EMA-Net Metering Recovery Surcharge (NMRS)-45261</v>
      </c>
      <c r="G3024" s="11" t="s">
        <v>131</v>
      </c>
      <c r="H3024" s="11" t="s">
        <v>49</v>
      </c>
      <c r="I3024" s="11" t="s">
        <v>132</v>
      </c>
      <c r="J3024" s="11" t="s">
        <v>137</v>
      </c>
      <c r="K3024" s="11" t="str">
        <f>IFERROR(INDEX('EDC Component Dictionary'!$C$5:$C$37,MATCH('Rates Database'!J3024,'EDC Component Dictionary'!$B$5:$B$37,0)), "Energy Supply")</f>
        <v>Distribution System</v>
      </c>
      <c r="L3024" s="12">
        <v>7.4999999999999997E-3</v>
      </c>
      <c r="M3024" s="12"/>
    </row>
    <row r="3025" spans="1:13" x14ac:dyDescent="0.3">
      <c r="A3025" s="18">
        <v>3023</v>
      </c>
      <c r="B3025" s="18">
        <f t="shared" si="94"/>
        <v>2023</v>
      </c>
      <c r="C3025" s="17">
        <v>45231</v>
      </c>
      <c r="D3025" s="18" t="s">
        <v>130</v>
      </c>
      <c r="E3025" s="18" t="s">
        <v>163</v>
      </c>
      <c r="F3025" s="18" t="str">
        <f t="shared" si="95"/>
        <v>Eversource_EMA-Net Metering Recovery Surcharge (NMRS)-45231</v>
      </c>
      <c r="G3025" s="11" t="s">
        <v>131</v>
      </c>
      <c r="H3025" s="11" t="s">
        <v>49</v>
      </c>
      <c r="I3025" s="11" t="s">
        <v>132</v>
      </c>
      <c r="J3025" s="11" t="s">
        <v>137</v>
      </c>
      <c r="K3025" s="11" t="str">
        <f>IFERROR(INDEX('EDC Component Dictionary'!$C$5:$C$37,MATCH('Rates Database'!J3025,'EDC Component Dictionary'!$B$5:$B$37,0)), "Energy Supply")</f>
        <v>Distribution System</v>
      </c>
      <c r="L3025" s="12">
        <v>7.4999999999999997E-3</v>
      </c>
      <c r="M3025" s="12"/>
    </row>
    <row r="3026" spans="1:13" x14ac:dyDescent="0.3">
      <c r="A3026" s="18">
        <v>3024</v>
      </c>
      <c r="B3026" s="18">
        <f t="shared" si="94"/>
        <v>2023</v>
      </c>
      <c r="C3026" s="17">
        <v>45200</v>
      </c>
      <c r="D3026" s="18" t="s">
        <v>130</v>
      </c>
      <c r="E3026" s="18" t="s">
        <v>163</v>
      </c>
      <c r="F3026" s="18" t="str">
        <f t="shared" si="95"/>
        <v>Eversource_EMA-Net Metering Recovery Surcharge (NMRS)-45200</v>
      </c>
      <c r="G3026" s="11" t="s">
        <v>131</v>
      </c>
      <c r="H3026" s="11" t="s">
        <v>49</v>
      </c>
      <c r="I3026" s="11" t="s">
        <v>132</v>
      </c>
      <c r="J3026" s="11" t="s">
        <v>137</v>
      </c>
      <c r="K3026" s="11" t="str">
        <f>IFERROR(INDEX('EDC Component Dictionary'!$C$5:$C$37,MATCH('Rates Database'!J3026,'EDC Component Dictionary'!$B$5:$B$37,0)), "Energy Supply")</f>
        <v>Distribution System</v>
      </c>
      <c r="L3026" s="12">
        <v>7.4999999999999997E-3</v>
      </c>
      <c r="M3026" s="12"/>
    </row>
    <row r="3027" spans="1:13" x14ac:dyDescent="0.3">
      <c r="A3027" s="18">
        <v>3025</v>
      </c>
      <c r="B3027" s="18">
        <f t="shared" si="94"/>
        <v>2023</v>
      </c>
      <c r="C3027" s="17">
        <v>45170</v>
      </c>
      <c r="D3027" s="18" t="s">
        <v>130</v>
      </c>
      <c r="E3027" s="18" t="s">
        <v>163</v>
      </c>
      <c r="F3027" s="18" t="str">
        <f t="shared" si="95"/>
        <v>Eversource_EMA-Net Metering Recovery Surcharge (NMRS)-45170</v>
      </c>
      <c r="G3027" s="11" t="s">
        <v>131</v>
      </c>
      <c r="H3027" s="11" t="s">
        <v>49</v>
      </c>
      <c r="I3027" s="11" t="s">
        <v>132</v>
      </c>
      <c r="J3027" s="11" t="s">
        <v>137</v>
      </c>
      <c r="K3027" s="11" t="str">
        <f>IFERROR(INDEX('EDC Component Dictionary'!$C$5:$C$37,MATCH('Rates Database'!J3027,'EDC Component Dictionary'!$B$5:$B$37,0)), "Energy Supply")</f>
        <v>Distribution System</v>
      </c>
      <c r="L3027" s="12">
        <v>7.4999999999999997E-3</v>
      </c>
      <c r="M3027" s="12"/>
    </row>
    <row r="3028" spans="1:13" x14ac:dyDescent="0.3">
      <c r="A3028" s="18">
        <v>3026</v>
      </c>
      <c r="B3028" s="18">
        <f t="shared" si="94"/>
        <v>2023</v>
      </c>
      <c r="C3028" s="17">
        <v>45139</v>
      </c>
      <c r="D3028" s="18" t="s">
        <v>130</v>
      </c>
      <c r="E3028" s="18" t="s">
        <v>163</v>
      </c>
      <c r="F3028" s="18" t="str">
        <f t="shared" si="95"/>
        <v>Eversource_EMA-Net Metering Recovery Surcharge (NMRS)-45139</v>
      </c>
      <c r="G3028" s="11" t="s">
        <v>131</v>
      </c>
      <c r="H3028" s="11" t="s">
        <v>49</v>
      </c>
      <c r="I3028" s="11" t="s">
        <v>132</v>
      </c>
      <c r="J3028" s="11" t="s">
        <v>137</v>
      </c>
      <c r="K3028" s="11" t="str">
        <f>IFERROR(INDEX('EDC Component Dictionary'!$C$5:$C$37,MATCH('Rates Database'!J3028,'EDC Component Dictionary'!$B$5:$B$37,0)), "Energy Supply")</f>
        <v>Distribution System</v>
      </c>
      <c r="L3028" s="12">
        <v>7.4999999999999997E-3</v>
      </c>
      <c r="M3028" s="12"/>
    </row>
    <row r="3029" spans="1:13" x14ac:dyDescent="0.3">
      <c r="A3029" s="18">
        <v>3027</v>
      </c>
      <c r="B3029" s="18">
        <f t="shared" si="94"/>
        <v>2023</v>
      </c>
      <c r="C3029" s="17">
        <v>45108</v>
      </c>
      <c r="D3029" s="18" t="s">
        <v>130</v>
      </c>
      <c r="E3029" s="18" t="s">
        <v>163</v>
      </c>
      <c r="F3029" s="18" t="str">
        <f t="shared" si="95"/>
        <v>Eversource_EMA-Net Metering Recovery Surcharge (NMRS)-45108</v>
      </c>
      <c r="G3029" s="11" t="s">
        <v>131</v>
      </c>
      <c r="H3029" s="11" t="s">
        <v>49</v>
      </c>
      <c r="I3029" s="11" t="s">
        <v>132</v>
      </c>
      <c r="J3029" s="11" t="s">
        <v>137</v>
      </c>
      <c r="K3029" s="11" t="str">
        <f>IFERROR(INDEX('EDC Component Dictionary'!$C$5:$C$37,MATCH('Rates Database'!J3029,'EDC Component Dictionary'!$B$5:$B$37,0)), "Energy Supply")</f>
        <v>Distribution System</v>
      </c>
      <c r="L3029" s="12">
        <v>7.4999999999999997E-3</v>
      </c>
      <c r="M3029" s="12"/>
    </row>
    <row r="3030" spans="1:13" x14ac:dyDescent="0.3">
      <c r="A3030" s="18">
        <v>3028</v>
      </c>
      <c r="B3030" s="18">
        <f t="shared" si="94"/>
        <v>2023</v>
      </c>
      <c r="C3030" s="17">
        <v>45078</v>
      </c>
      <c r="D3030" s="18" t="s">
        <v>130</v>
      </c>
      <c r="E3030" s="18" t="s">
        <v>163</v>
      </c>
      <c r="F3030" s="18" t="str">
        <f t="shared" si="95"/>
        <v>Eversource_EMA-Net Metering Recovery Surcharge (NMRS)-45078</v>
      </c>
      <c r="G3030" s="11" t="s">
        <v>131</v>
      </c>
      <c r="H3030" s="11" t="s">
        <v>49</v>
      </c>
      <c r="I3030" s="11" t="s">
        <v>132</v>
      </c>
      <c r="J3030" s="11" t="s">
        <v>137</v>
      </c>
      <c r="K3030" s="11" t="str">
        <f>IFERROR(INDEX('EDC Component Dictionary'!$C$5:$C$37,MATCH('Rates Database'!J3030,'EDC Component Dictionary'!$B$5:$B$37,0)), "Energy Supply")</f>
        <v>Distribution System</v>
      </c>
      <c r="L3030" s="12">
        <v>7.4999999999999997E-3</v>
      </c>
      <c r="M3030" s="12"/>
    </row>
    <row r="3031" spans="1:13" x14ac:dyDescent="0.3">
      <c r="A3031" s="18">
        <v>3029</v>
      </c>
      <c r="B3031" s="18">
        <f t="shared" si="94"/>
        <v>2023</v>
      </c>
      <c r="C3031" s="17">
        <v>45047</v>
      </c>
      <c r="D3031" s="18" t="s">
        <v>130</v>
      </c>
      <c r="E3031" s="18" t="s">
        <v>163</v>
      </c>
      <c r="F3031" s="18" t="str">
        <f t="shared" si="95"/>
        <v>Eversource_EMA-Net Metering Recovery Surcharge (NMRS)-45047</v>
      </c>
      <c r="G3031" s="11" t="s">
        <v>131</v>
      </c>
      <c r="H3031" s="11" t="s">
        <v>49</v>
      </c>
      <c r="I3031" s="11" t="s">
        <v>132</v>
      </c>
      <c r="J3031" s="11" t="s">
        <v>137</v>
      </c>
      <c r="K3031" s="11" t="str">
        <f>IFERROR(INDEX('EDC Component Dictionary'!$C$5:$C$37,MATCH('Rates Database'!J3031,'EDC Component Dictionary'!$B$5:$B$37,0)), "Energy Supply")</f>
        <v>Distribution System</v>
      </c>
      <c r="L3031" s="12">
        <v>7.4999999999999997E-3</v>
      </c>
      <c r="M3031" s="12"/>
    </row>
    <row r="3032" spans="1:13" x14ac:dyDescent="0.3">
      <c r="A3032" s="18">
        <v>3030</v>
      </c>
      <c r="B3032" s="18">
        <f t="shared" si="94"/>
        <v>2023</v>
      </c>
      <c r="C3032" s="17">
        <v>45017</v>
      </c>
      <c r="D3032" s="18" t="s">
        <v>130</v>
      </c>
      <c r="E3032" s="18" t="s">
        <v>163</v>
      </c>
      <c r="F3032" s="18" t="str">
        <f t="shared" si="95"/>
        <v>Eversource_EMA-Net Metering Recovery Surcharge (NMRS)-45017</v>
      </c>
      <c r="G3032" s="11" t="s">
        <v>131</v>
      </c>
      <c r="H3032" s="11" t="s">
        <v>49</v>
      </c>
      <c r="I3032" s="11" t="s">
        <v>132</v>
      </c>
      <c r="J3032" s="11" t="s">
        <v>137</v>
      </c>
      <c r="K3032" s="11" t="str">
        <f>IFERROR(INDEX('EDC Component Dictionary'!$C$5:$C$37,MATCH('Rates Database'!J3032,'EDC Component Dictionary'!$B$5:$B$37,0)), "Energy Supply")</f>
        <v>Distribution System</v>
      </c>
      <c r="L3032" s="12">
        <v>7.4999999999999997E-3</v>
      </c>
      <c r="M3032" s="12"/>
    </row>
    <row r="3033" spans="1:13" x14ac:dyDescent="0.3">
      <c r="A3033" s="18">
        <v>3031</v>
      </c>
      <c r="B3033" s="18">
        <f t="shared" si="94"/>
        <v>2023</v>
      </c>
      <c r="C3033" s="17">
        <v>44986</v>
      </c>
      <c r="D3033" s="18" t="s">
        <v>130</v>
      </c>
      <c r="E3033" s="18" t="s">
        <v>163</v>
      </c>
      <c r="F3033" s="18" t="str">
        <f t="shared" si="95"/>
        <v>Eversource_EMA-Net Metering Recovery Surcharge (NMRS)-44986</v>
      </c>
      <c r="G3033" s="11" t="s">
        <v>131</v>
      </c>
      <c r="H3033" s="11" t="s">
        <v>49</v>
      </c>
      <c r="I3033" s="11" t="s">
        <v>132</v>
      </c>
      <c r="J3033" s="11" t="s">
        <v>137</v>
      </c>
      <c r="K3033" s="11" t="str">
        <f>IFERROR(INDEX('EDC Component Dictionary'!$C$5:$C$37,MATCH('Rates Database'!J3033,'EDC Component Dictionary'!$B$5:$B$37,0)), "Energy Supply")</f>
        <v>Distribution System</v>
      </c>
      <c r="L3033" s="12">
        <v>7.4999999999999997E-3</v>
      </c>
      <c r="M3033" s="12"/>
    </row>
    <row r="3034" spans="1:13" x14ac:dyDescent="0.3">
      <c r="A3034" s="18">
        <v>3032</v>
      </c>
      <c r="B3034" s="18">
        <f t="shared" si="94"/>
        <v>2023</v>
      </c>
      <c r="C3034" s="17">
        <v>44958</v>
      </c>
      <c r="D3034" s="18" t="s">
        <v>130</v>
      </c>
      <c r="E3034" s="18" t="s">
        <v>163</v>
      </c>
      <c r="F3034" s="18" t="str">
        <f t="shared" si="95"/>
        <v>Eversource_EMA-Net Metering Recovery Surcharge (NMRS)-44958</v>
      </c>
      <c r="G3034" s="11" t="s">
        <v>131</v>
      </c>
      <c r="H3034" s="11" t="s">
        <v>49</v>
      </c>
      <c r="I3034" s="11" t="s">
        <v>132</v>
      </c>
      <c r="J3034" s="11" t="s">
        <v>137</v>
      </c>
      <c r="K3034" s="11" t="str">
        <f>IFERROR(INDEX('EDC Component Dictionary'!$C$5:$C$37,MATCH('Rates Database'!J3034,'EDC Component Dictionary'!$B$5:$B$37,0)), "Energy Supply")</f>
        <v>Distribution System</v>
      </c>
      <c r="L3034" s="12">
        <v>7.4999999999999997E-3</v>
      </c>
      <c r="M3034" s="12"/>
    </row>
    <row r="3035" spans="1:13" x14ac:dyDescent="0.3">
      <c r="A3035" s="18">
        <v>3033</v>
      </c>
      <c r="B3035" s="18">
        <f t="shared" si="94"/>
        <v>2023</v>
      </c>
      <c r="C3035" s="17">
        <v>44927</v>
      </c>
      <c r="D3035" s="18" t="s">
        <v>130</v>
      </c>
      <c r="E3035" s="18" t="s">
        <v>163</v>
      </c>
      <c r="F3035" s="18" t="str">
        <f t="shared" si="95"/>
        <v>Eversource_EMA-Net Metering Recovery Surcharge (NMRS)-44927</v>
      </c>
      <c r="G3035" s="11" t="s">
        <v>131</v>
      </c>
      <c r="H3035" s="11" t="s">
        <v>49</v>
      </c>
      <c r="I3035" s="11" t="s">
        <v>132</v>
      </c>
      <c r="J3035" s="11" t="s">
        <v>137</v>
      </c>
      <c r="K3035" s="11" t="str">
        <f>IFERROR(INDEX('EDC Component Dictionary'!$C$5:$C$37,MATCH('Rates Database'!J3035,'EDC Component Dictionary'!$B$5:$B$37,0)), "Energy Supply")</f>
        <v>Distribution System</v>
      </c>
      <c r="L3035" s="12">
        <v>7.4999999999999997E-3</v>
      </c>
      <c r="M3035" s="12"/>
    </row>
    <row r="3036" spans="1:13" x14ac:dyDescent="0.3">
      <c r="A3036" s="18">
        <v>3034</v>
      </c>
      <c r="B3036" s="18">
        <f t="shared" si="94"/>
        <v>2022</v>
      </c>
      <c r="C3036" s="17">
        <v>44896</v>
      </c>
      <c r="D3036" s="18" t="s">
        <v>130</v>
      </c>
      <c r="E3036" s="18" t="s">
        <v>163</v>
      </c>
      <c r="F3036" s="18" t="str">
        <f t="shared" si="95"/>
        <v>Eversource_EMA-Net Metering Recovery Surcharge (NMRS)-44896</v>
      </c>
      <c r="G3036" s="11" t="s">
        <v>131</v>
      </c>
      <c r="H3036" s="11" t="s">
        <v>49</v>
      </c>
      <c r="I3036" s="11" t="s">
        <v>132</v>
      </c>
      <c r="J3036" s="11" t="s">
        <v>137</v>
      </c>
      <c r="K3036" s="11" t="str">
        <f>IFERROR(INDEX('EDC Component Dictionary'!$C$5:$C$37,MATCH('Rates Database'!J3036,'EDC Component Dictionary'!$B$5:$B$37,0)), "Energy Supply")</f>
        <v>Distribution System</v>
      </c>
      <c r="L3036" s="12">
        <v>7.5599999999999999E-3</v>
      </c>
      <c r="M3036" s="12"/>
    </row>
    <row r="3037" spans="1:13" x14ac:dyDescent="0.3">
      <c r="A3037" s="18">
        <v>3035</v>
      </c>
      <c r="B3037" s="18">
        <f t="shared" si="94"/>
        <v>2022</v>
      </c>
      <c r="C3037" s="17">
        <v>44866</v>
      </c>
      <c r="D3037" s="18" t="s">
        <v>130</v>
      </c>
      <c r="E3037" s="18" t="s">
        <v>163</v>
      </c>
      <c r="F3037" s="18" t="str">
        <f t="shared" si="95"/>
        <v>Eversource_EMA-Net Metering Recovery Surcharge (NMRS)-44866</v>
      </c>
      <c r="G3037" s="11" t="s">
        <v>131</v>
      </c>
      <c r="H3037" s="11" t="s">
        <v>49</v>
      </c>
      <c r="I3037" s="11" t="s">
        <v>132</v>
      </c>
      <c r="J3037" s="11" t="s">
        <v>137</v>
      </c>
      <c r="K3037" s="11" t="str">
        <f>IFERROR(INDEX('EDC Component Dictionary'!$C$5:$C$37,MATCH('Rates Database'!J3037,'EDC Component Dictionary'!$B$5:$B$37,0)), "Energy Supply")</f>
        <v>Distribution System</v>
      </c>
      <c r="L3037" s="12">
        <v>7.5599999999999999E-3</v>
      </c>
      <c r="M3037" s="12"/>
    </row>
    <row r="3038" spans="1:13" x14ac:dyDescent="0.3">
      <c r="A3038" s="18">
        <v>3036</v>
      </c>
      <c r="B3038" s="18">
        <f t="shared" si="94"/>
        <v>2022</v>
      </c>
      <c r="C3038" s="17">
        <v>44835</v>
      </c>
      <c r="D3038" s="18" t="s">
        <v>130</v>
      </c>
      <c r="E3038" s="18" t="s">
        <v>163</v>
      </c>
      <c r="F3038" s="18" t="str">
        <f t="shared" si="95"/>
        <v>Eversource_EMA-Net Metering Recovery Surcharge (NMRS)-44835</v>
      </c>
      <c r="G3038" s="11" t="s">
        <v>131</v>
      </c>
      <c r="H3038" s="11" t="s">
        <v>49</v>
      </c>
      <c r="I3038" s="11" t="s">
        <v>132</v>
      </c>
      <c r="J3038" s="11" t="s">
        <v>137</v>
      </c>
      <c r="K3038" s="11" t="str">
        <f>IFERROR(INDEX('EDC Component Dictionary'!$C$5:$C$37,MATCH('Rates Database'!J3038,'EDC Component Dictionary'!$B$5:$B$37,0)), "Energy Supply")</f>
        <v>Distribution System</v>
      </c>
      <c r="L3038" s="12">
        <v>7.5599999999999999E-3</v>
      </c>
      <c r="M3038" s="12"/>
    </row>
    <row r="3039" spans="1:13" x14ac:dyDescent="0.3">
      <c r="A3039" s="18">
        <v>3037</v>
      </c>
      <c r="B3039" s="18">
        <f t="shared" si="94"/>
        <v>2022</v>
      </c>
      <c r="C3039" s="17">
        <v>44805</v>
      </c>
      <c r="D3039" s="18" t="s">
        <v>130</v>
      </c>
      <c r="E3039" s="18" t="s">
        <v>163</v>
      </c>
      <c r="F3039" s="18" t="str">
        <f t="shared" si="95"/>
        <v>Eversource_EMA-Net Metering Recovery Surcharge (NMRS)-44805</v>
      </c>
      <c r="G3039" s="11" t="s">
        <v>131</v>
      </c>
      <c r="H3039" s="11" t="s">
        <v>49</v>
      </c>
      <c r="I3039" s="11" t="s">
        <v>132</v>
      </c>
      <c r="J3039" s="11" t="s">
        <v>137</v>
      </c>
      <c r="K3039" s="11" t="str">
        <f>IFERROR(INDEX('EDC Component Dictionary'!$C$5:$C$37,MATCH('Rates Database'!J3039,'EDC Component Dictionary'!$B$5:$B$37,0)), "Energy Supply")</f>
        <v>Distribution System</v>
      </c>
      <c r="L3039" s="12">
        <v>7.5599999999999999E-3</v>
      </c>
      <c r="M3039" s="12"/>
    </row>
    <row r="3040" spans="1:13" x14ac:dyDescent="0.3">
      <c r="A3040" s="18">
        <v>3038</v>
      </c>
      <c r="B3040" s="18">
        <f t="shared" si="94"/>
        <v>2022</v>
      </c>
      <c r="C3040" s="17">
        <v>44774</v>
      </c>
      <c r="D3040" s="18" t="s">
        <v>130</v>
      </c>
      <c r="E3040" s="18" t="s">
        <v>163</v>
      </c>
      <c r="F3040" s="18" t="str">
        <f t="shared" si="95"/>
        <v>Eversource_EMA-Net Metering Recovery Surcharge (NMRS)-44774</v>
      </c>
      <c r="G3040" s="11" t="s">
        <v>131</v>
      </c>
      <c r="H3040" s="11" t="s">
        <v>49</v>
      </c>
      <c r="I3040" s="11" t="s">
        <v>132</v>
      </c>
      <c r="J3040" s="11" t="s">
        <v>137</v>
      </c>
      <c r="K3040" s="11" t="str">
        <f>IFERROR(INDEX('EDC Component Dictionary'!$C$5:$C$37,MATCH('Rates Database'!J3040,'EDC Component Dictionary'!$B$5:$B$37,0)), "Energy Supply")</f>
        <v>Distribution System</v>
      </c>
      <c r="L3040" s="12">
        <v>7.5599999999999999E-3</v>
      </c>
      <c r="M3040" s="12"/>
    </row>
    <row r="3041" spans="1:13" x14ac:dyDescent="0.3">
      <c r="A3041" s="18">
        <v>3039</v>
      </c>
      <c r="B3041" s="18">
        <f t="shared" si="94"/>
        <v>2022</v>
      </c>
      <c r="C3041" s="17">
        <v>44743</v>
      </c>
      <c r="D3041" s="18" t="s">
        <v>130</v>
      </c>
      <c r="E3041" s="18" t="s">
        <v>163</v>
      </c>
      <c r="F3041" s="18" t="str">
        <f t="shared" si="95"/>
        <v>Eversource_EMA-Net Metering Recovery Surcharge (NMRS)-44743</v>
      </c>
      <c r="G3041" s="11" t="s">
        <v>131</v>
      </c>
      <c r="H3041" s="11" t="s">
        <v>49</v>
      </c>
      <c r="I3041" s="11" t="s">
        <v>132</v>
      </c>
      <c r="J3041" s="11" t="s">
        <v>137</v>
      </c>
      <c r="K3041" s="11" t="str">
        <f>IFERROR(INDEX('EDC Component Dictionary'!$C$5:$C$37,MATCH('Rates Database'!J3041,'EDC Component Dictionary'!$B$5:$B$37,0)), "Energy Supply")</f>
        <v>Distribution System</v>
      </c>
      <c r="L3041" s="12">
        <v>7.5599999999999999E-3</v>
      </c>
      <c r="M3041" s="12"/>
    </row>
    <row r="3042" spans="1:13" x14ac:dyDescent="0.3">
      <c r="A3042" s="18">
        <v>3040</v>
      </c>
      <c r="B3042" s="18">
        <f t="shared" si="94"/>
        <v>2022</v>
      </c>
      <c r="C3042" s="17">
        <v>44713</v>
      </c>
      <c r="D3042" s="18" t="s">
        <v>130</v>
      </c>
      <c r="E3042" s="18" t="s">
        <v>163</v>
      </c>
      <c r="F3042" s="18" t="str">
        <f t="shared" si="95"/>
        <v>Eversource_EMA-Net Metering Recovery Surcharge (NMRS)-44713</v>
      </c>
      <c r="G3042" s="11" t="s">
        <v>131</v>
      </c>
      <c r="H3042" s="11" t="s">
        <v>49</v>
      </c>
      <c r="I3042" s="11" t="s">
        <v>132</v>
      </c>
      <c r="J3042" s="11" t="s">
        <v>137</v>
      </c>
      <c r="K3042" s="11" t="str">
        <f>IFERROR(INDEX('EDC Component Dictionary'!$C$5:$C$37,MATCH('Rates Database'!J3042,'EDC Component Dictionary'!$B$5:$B$37,0)), "Energy Supply")</f>
        <v>Distribution System</v>
      </c>
      <c r="L3042" s="12">
        <v>7.5599999999999999E-3</v>
      </c>
      <c r="M3042" s="12"/>
    </row>
    <row r="3043" spans="1:13" x14ac:dyDescent="0.3">
      <c r="A3043" s="18">
        <v>3041</v>
      </c>
      <c r="B3043" s="18">
        <f t="shared" si="94"/>
        <v>2022</v>
      </c>
      <c r="C3043" s="17">
        <v>44682</v>
      </c>
      <c r="D3043" s="18" t="s">
        <v>130</v>
      </c>
      <c r="E3043" s="18" t="s">
        <v>163</v>
      </c>
      <c r="F3043" s="18" t="str">
        <f t="shared" si="95"/>
        <v>Eversource_EMA-Net Metering Recovery Surcharge (NMRS)-44682</v>
      </c>
      <c r="G3043" s="11" t="s">
        <v>131</v>
      </c>
      <c r="H3043" s="11" t="s">
        <v>49</v>
      </c>
      <c r="I3043" s="11" t="s">
        <v>132</v>
      </c>
      <c r="J3043" s="11" t="s">
        <v>137</v>
      </c>
      <c r="K3043" s="11" t="str">
        <f>IFERROR(INDEX('EDC Component Dictionary'!$C$5:$C$37,MATCH('Rates Database'!J3043,'EDC Component Dictionary'!$B$5:$B$37,0)), "Energy Supply")</f>
        <v>Distribution System</v>
      </c>
      <c r="L3043" s="12">
        <v>7.5599999999999999E-3</v>
      </c>
      <c r="M3043" s="12"/>
    </row>
    <row r="3044" spans="1:13" x14ac:dyDescent="0.3">
      <c r="A3044" s="18">
        <v>3042</v>
      </c>
      <c r="B3044" s="18">
        <f t="shared" si="94"/>
        <v>2022</v>
      </c>
      <c r="C3044" s="17">
        <v>44652</v>
      </c>
      <c r="D3044" s="18" t="s">
        <v>130</v>
      </c>
      <c r="E3044" s="18" t="s">
        <v>163</v>
      </c>
      <c r="F3044" s="18" t="str">
        <f t="shared" si="95"/>
        <v>Eversource_EMA-Net Metering Recovery Surcharge (NMRS)-44652</v>
      </c>
      <c r="G3044" s="11" t="s">
        <v>131</v>
      </c>
      <c r="H3044" s="11" t="s">
        <v>49</v>
      </c>
      <c r="I3044" s="11" t="s">
        <v>132</v>
      </c>
      <c r="J3044" s="11" t="s">
        <v>137</v>
      </c>
      <c r="K3044" s="11" t="str">
        <f>IFERROR(INDEX('EDC Component Dictionary'!$C$5:$C$37,MATCH('Rates Database'!J3044,'EDC Component Dictionary'!$B$5:$B$37,0)), "Energy Supply")</f>
        <v>Distribution System</v>
      </c>
      <c r="L3044" s="12">
        <v>7.5599999999999999E-3</v>
      </c>
      <c r="M3044" s="12"/>
    </row>
    <row r="3045" spans="1:13" x14ac:dyDescent="0.3">
      <c r="A3045" s="18">
        <v>3043</v>
      </c>
      <c r="B3045" s="18">
        <f t="shared" si="94"/>
        <v>2022</v>
      </c>
      <c r="C3045" s="17">
        <v>44621</v>
      </c>
      <c r="D3045" s="18" t="s">
        <v>130</v>
      </c>
      <c r="E3045" s="18" t="s">
        <v>163</v>
      </c>
      <c r="F3045" s="18" t="str">
        <f t="shared" si="95"/>
        <v>Eversource_EMA-Net Metering Recovery Surcharge (NMRS)-44621</v>
      </c>
      <c r="G3045" s="11" t="s">
        <v>131</v>
      </c>
      <c r="H3045" s="11" t="s">
        <v>49</v>
      </c>
      <c r="I3045" s="11" t="s">
        <v>132</v>
      </c>
      <c r="J3045" s="11" t="s">
        <v>137</v>
      </c>
      <c r="K3045" s="11" t="str">
        <f>IFERROR(INDEX('EDC Component Dictionary'!$C$5:$C$37,MATCH('Rates Database'!J3045,'EDC Component Dictionary'!$B$5:$B$37,0)), "Energy Supply")</f>
        <v>Distribution System</v>
      </c>
      <c r="L3045" s="12">
        <v>7.5599999999999999E-3</v>
      </c>
      <c r="M3045" s="12"/>
    </row>
    <row r="3046" spans="1:13" x14ac:dyDescent="0.3">
      <c r="A3046" s="18">
        <v>3044</v>
      </c>
      <c r="B3046" s="18">
        <f t="shared" si="94"/>
        <v>2022</v>
      </c>
      <c r="C3046" s="17">
        <v>44593</v>
      </c>
      <c r="D3046" s="18" t="s">
        <v>130</v>
      </c>
      <c r="E3046" s="18" t="s">
        <v>163</v>
      </c>
      <c r="F3046" s="18" t="str">
        <f t="shared" si="95"/>
        <v>Eversource_EMA-Net Metering Recovery Surcharge (NMRS)-44593</v>
      </c>
      <c r="G3046" s="11" t="s">
        <v>131</v>
      </c>
      <c r="H3046" s="11" t="s">
        <v>49</v>
      </c>
      <c r="I3046" s="11" t="s">
        <v>132</v>
      </c>
      <c r="J3046" s="11" t="s">
        <v>137</v>
      </c>
      <c r="K3046" s="11" t="str">
        <f>IFERROR(INDEX('EDC Component Dictionary'!$C$5:$C$37,MATCH('Rates Database'!J3046,'EDC Component Dictionary'!$B$5:$B$37,0)), "Energy Supply")</f>
        <v>Distribution System</v>
      </c>
      <c r="L3046" s="12">
        <v>7.5599999999999999E-3</v>
      </c>
      <c r="M3046" s="12"/>
    </row>
    <row r="3047" spans="1:13" x14ac:dyDescent="0.3">
      <c r="A3047" s="18">
        <v>3045</v>
      </c>
      <c r="B3047" s="18">
        <f t="shared" si="94"/>
        <v>2022</v>
      </c>
      <c r="C3047" s="17">
        <v>44562</v>
      </c>
      <c r="D3047" s="18" t="s">
        <v>130</v>
      </c>
      <c r="E3047" s="18" t="s">
        <v>163</v>
      </c>
      <c r="F3047" s="18" t="str">
        <f t="shared" si="95"/>
        <v>Eversource_EMA-Net Metering Recovery Surcharge (NMRS)-44562</v>
      </c>
      <c r="G3047" s="11" t="s">
        <v>131</v>
      </c>
      <c r="H3047" s="11" t="s">
        <v>49</v>
      </c>
      <c r="I3047" s="11" t="s">
        <v>132</v>
      </c>
      <c r="J3047" s="11" t="s">
        <v>137</v>
      </c>
      <c r="K3047" s="11" t="str">
        <f>IFERROR(INDEX('EDC Component Dictionary'!$C$5:$C$37,MATCH('Rates Database'!J3047,'EDC Component Dictionary'!$B$5:$B$37,0)), "Energy Supply")</f>
        <v>Distribution System</v>
      </c>
      <c r="L3047" s="12">
        <v>7.5599999999999999E-3</v>
      </c>
      <c r="M3047" s="12"/>
    </row>
    <row r="3048" spans="1:13" x14ac:dyDescent="0.3">
      <c r="A3048" s="18">
        <v>3046</v>
      </c>
      <c r="B3048" s="18">
        <f t="shared" si="94"/>
        <v>2021</v>
      </c>
      <c r="C3048" s="17">
        <v>44531</v>
      </c>
      <c r="D3048" s="18" t="s">
        <v>130</v>
      </c>
      <c r="E3048" s="18" t="s">
        <v>163</v>
      </c>
      <c r="F3048" s="18" t="str">
        <f t="shared" si="95"/>
        <v>Eversource_EMA-Net Metering Recovery Surcharge (NMRS)-44531</v>
      </c>
      <c r="G3048" s="11" t="s">
        <v>131</v>
      </c>
      <c r="H3048" s="11" t="s">
        <v>49</v>
      </c>
      <c r="I3048" s="11" t="s">
        <v>132</v>
      </c>
      <c r="J3048" s="11" t="s">
        <v>137</v>
      </c>
      <c r="K3048" s="11" t="str">
        <f>IFERROR(INDEX('EDC Component Dictionary'!$C$5:$C$37,MATCH('Rates Database'!J3048,'EDC Component Dictionary'!$B$5:$B$37,0)), "Energy Supply")</f>
        <v>Distribution System</v>
      </c>
      <c r="L3048" s="12">
        <v>7.6299999999999996E-3</v>
      </c>
      <c r="M3048" s="12"/>
    </row>
    <row r="3049" spans="1:13" x14ac:dyDescent="0.3">
      <c r="A3049" s="18">
        <v>3047</v>
      </c>
      <c r="B3049" s="18">
        <f t="shared" si="94"/>
        <v>2021</v>
      </c>
      <c r="C3049" s="17">
        <v>44501</v>
      </c>
      <c r="D3049" s="18" t="s">
        <v>130</v>
      </c>
      <c r="E3049" s="18" t="s">
        <v>163</v>
      </c>
      <c r="F3049" s="18" t="str">
        <f t="shared" si="95"/>
        <v>Eversource_EMA-Net Metering Recovery Surcharge (NMRS)-44501</v>
      </c>
      <c r="G3049" s="11" t="s">
        <v>131</v>
      </c>
      <c r="H3049" s="11" t="s">
        <v>49</v>
      </c>
      <c r="I3049" s="11" t="s">
        <v>132</v>
      </c>
      <c r="J3049" s="11" t="s">
        <v>137</v>
      </c>
      <c r="K3049" s="11" t="str">
        <f>IFERROR(INDEX('EDC Component Dictionary'!$C$5:$C$37,MATCH('Rates Database'!J3049,'EDC Component Dictionary'!$B$5:$B$37,0)), "Energy Supply")</f>
        <v>Distribution System</v>
      </c>
      <c r="L3049" s="12">
        <v>7.6299999999999996E-3</v>
      </c>
      <c r="M3049" s="12"/>
    </row>
    <row r="3050" spans="1:13" x14ac:dyDescent="0.3">
      <c r="A3050" s="18">
        <v>3048</v>
      </c>
      <c r="B3050" s="18">
        <f t="shared" si="94"/>
        <v>2021</v>
      </c>
      <c r="C3050" s="17">
        <v>44470</v>
      </c>
      <c r="D3050" s="18" t="s">
        <v>130</v>
      </c>
      <c r="E3050" s="18" t="s">
        <v>163</v>
      </c>
      <c r="F3050" s="18" t="str">
        <f t="shared" si="95"/>
        <v>Eversource_EMA-Net Metering Recovery Surcharge (NMRS)-44470</v>
      </c>
      <c r="G3050" s="11" t="s">
        <v>131</v>
      </c>
      <c r="H3050" s="11" t="s">
        <v>49</v>
      </c>
      <c r="I3050" s="11" t="s">
        <v>132</v>
      </c>
      <c r="J3050" s="11" t="s">
        <v>137</v>
      </c>
      <c r="K3050" s="11" t="str">
        <f>IFERROR(INDEX('EDC Component Dictionary'!$C$5:$C$37,MATCH('Rates Database'!J3050,'EDC Component Dictionary'!$B$5:$B$37,0)), "Energy Supply")</f>
        <v>Distribution System</v>
      </c>
      <c r="L3050" s="12">
        <v>7.6299999999999996E-3</v>
      </c>
      <c r="M3050" s="12"/>
    </row>
    <row r="3051" spans="1:13" x14ac:dyDescent="0.3">
      <c r="A3051" s="18">
        <v>3049</v>
      </c>
      <c r="B3051" s="18">
        <f t="shared" si="94"/>
        <v>2021</v>
      </c>
      <c r="C3051" s="17">
        <v>44440</v>
      </c>
      <c r="D3051" s="18" t="s">
        <v>130</v>
      </c>
      <c r="E3051" s="18" t="s">
        <v>163</v>
      </c>
      <c r="F3051" s="18" t="str">
        <f t="shared" si="95"/>
        <v>Eversource_EMA-Net Metering Recovery Surcharge (NMRS)-44440</v>
      </c>
      <c r="G3051" s="11" t="s">
        <v>131</v>
      </c>
      <c r="H3051" s="11" t="s">
        <v>49</v>
      </c>
      <c r="I3051" s="11" t="s">
        <v>132</v>
      </c>
      <c r="J3051" s="11" t="s">
        <v>137</v>
      </c>
      <c r="K3051" s="11" t="str">
        <f>IFERROR(INDEX('EDC Component Dictionary'!$C$5:$C$37,MATCH('Rates Database'!J3051,'EDC Component Dictionary'!$B$5:$B$37,0)), "Energy Supply")</f>
        <v>Distribution System</v>
      </c>
      <c r="L3051" s="12">
        <v>7.6299999999999996E-3</v>
      </c>
      <c r="M3051" s="12"/>
    </row>
    <row r="3052" spans="1:13" x14ac:dyDescent="0.3">
      <c r="A3052" s="18">
        <v>3050</v>
      </c>
      <c r="B3052" s="18">
        <f t="shared" si="94"/>
        <v>2021</v>
      </c>
      <c r="C3052" s="17">
        <v>44409</v>
      </c>
      <c r="D3052" s="18" t="s">
        <v>130</v>
      </c>
      <c r="E3052" s="18" t="s">
        <v>163</v>
      </c>
      <c r="F3052" s="18" t="str">
        <f t="shared" si="95"/>
        <v>Eversource_EMA-Net Metering Recovery Surcharge (NMRS)-44409</v>
      </c>
      <c r="G3052" s="11" t="s">
        <v>131</v>
      </c>
      <c r="H3052" s="11" t="s">
        <v>49</v>
      </c>
      <c r="I3052" s="11" t="s">
        <v>132</v>
      </c>
      <c r="J3052" s="11" t="s">
        <v>137</v>
      </c>
      <c r="K3052" s="11" t="str">
        <f>IFERROR(INDEX('EDC Component Dictionary'!$C$5:$C$37,MATCH('Rates Database'!J3052,'EDC Component Dictionary'!$B$5:$B$37,0)), "Energy Supply")</f>
        <v>Distribution System</v>
      </c>
      <c r="L3052" s="12">
        <v>7.6299999999999996E-3</v>
      </c>
      <c r="M3052" s="12"/>
    </row>
    <row r="3053" spans="1:13" x14ac:dyDescent="0.3">
      <c r="A3053" s="18">
        <v>3051</v>
      </c>
      <c r="B3053" s="18">
        <f t="shared" si="94"/>
        <v>2021</v>
      </c>
      <c r="C3053" s="17">
        <v>44378</v>
      </c>
      <c r="D3053" s="18" t="s">
        <v>130</v>
      </c>
      <c r="E3053" s="18" t="s">
        <v>163</v>
      </c>
      <c r="F3053" s="18" t="str">
        <f t="shared" si="95"/>
        <v>Eversource_EMA-Net Metering Recovery Surcharge (NMRS)-44378</v>
      </c>
      <c r="G3053" s="11" t="s">
        <v>131</v>
      </c>
      <c r="H3053" s="11" t="s">
        <v>49</v>
      </c>
      <c r="I3053" s="11" t="s">
        <v>132</v>
      </c>
      <c r="J3053" s="11" t="s">
        <v>137</v>
      </c>
      <c r="K3053" s="11" t="str">
        <f>IFERROR(INDEX('EDC Component Dictionary'!$C$5:$C$37,MATCH('Rates Database'!J3053,'EDC Component Dictionary'!$B$5:$B$37,0)), "Energy Supply")</f>
        <v>Distribution System</v>
      </c>
      <c r="L3053" s="12">
        <v>7.6299999999999996E-3</v>
      </c>
      <c r="M3053" s="12"/>
    </row>
    <row r="3054" spans="1:13" x14ac:dyDescent="0.3">
      <c r="A3054" s="18">
        <v>3052</v>
      </c>
      <c r="B3054" s="18">
        <f t="shared" si="94"/>
        <v>2021</v>
      </c>
      <c r="C3054" s="17">
        <v>44348</v>
      </c>
      <c r="D3054" s="18" t="s">
        <v>130</v>
      </c>
      <c r="E3054" s="18" t="s">
        <v>163</v>
      </c>
      <c r="F3054" s="18" t="str">
        <f t="shared" si="95"/>
        <v>Eversource_EMA-Net Metering Recovery Surcharge (NMRS)-44348</v>
      </c>
      <c r="G3054" s="11" t="s">
        <v>131</v>
      </c>
      <c r="H3054" s="11" t="s">
        <v>49</v>
      </c>
      <c r="I3054" s="11" t="s">
        <v>132</v>
      </c>
      <c r="J3054" s="11" t="s">
        <v>137</v>
      </c>
      <c r="K3054" s="11" t="str">
        <f>IFERROR(INDEX('EDC Component Dictionary'!$C$5:$C$37,MATCH('Rates Database'!J3054,'EDC Component Dictionary'!$B$5:$B$37,0)), "Energy Supply")</f>
        <v>Distribution System</v>
      </c>
      <c r="L3054" s="12">
        <v>7.6299999999999996E-3</v>
      </c>
      <c r="M3054" s="12"/>
    </row>
    <row r="3055" spans="1:13" x14ac:dyDescent="0.3">
      <c r="A3055" s="18">
        <v>3053</v>
      </c>
      <c r="B3055" s="18">
        <f t="shared" si="94"/>
        <v>2021</v>
      </c>
      <c r="C3055" s="17">
        <v>44317</v>
      </c>
      <c r="D3055" s="18" t="s">
        <v>130</v>
      </c>
      <c r="E3055" s="18" t="s">
        <v>163</v>
      </c>
      <c r="F3055" s="18" t="str">
        <f t="shared" si="95"/>
        <v>Eversource_EMA-Net Metering Recovery Surcharge (NMRS)-44317</v>
      </c>
      <c r="G3055" s="11" t="s">
        <v>131</v>
      </c>
      <c r="H3055" s="11" t="s">
        <v>49</v>
      </c>
      <c r="I3055" s="11" t="s">
        <v>132</v>
      </c>
      <c r="J3055" s="11" t="s">
        <v>137</v>
      </c>
      <c r="K3055" s="11" t="str">
        <f>IFERROR(INDEX('EDC Component Dictionary'!$C$5:$C$37,MATCH('Rates Database'!J3055,'EDC Component Dictionary'!$B$5:$B$37,0)), "Energy Supply")</f>
        <v>Distribution System</v>
      </c>
      <c r="L3055" s="12">
        <v>7.6299999999999996E-3</v>
      </c>
      <c r="M3055" s="12"/>
    </row>
    <row r="3056" spans="1:13" x14ac:dyDescent="0.3">
      <c r="A3056" s="18">
        <v>3054</v>
      </c>
      <c r="B3056" s="18">
        <f t="shared" si="94"/>
        <v>2021</v>
      </c>
      <c r="C3056" s="17">
        <v>44287</v>
      </c>
      <c r="D3056" s="18" t="s">
        <v>130</v>
      </c>
      <c r="E3056" s="18" t="s">
        <v>163</v>
      </c>
      <c r="F3056" s="18" t="str">
        <f t="shared" si="95"/>
        <v>Eversource_EMA-Net Metering Recovery Surcharge (NMRS)-44287</v>
      </c>
      <c r="G3056" s="11" t="s">
        <v>131</v>
      </c>
      <c r="H3056" s="11" t="s">
        <v>49</v>
      </c>
      <c r="I3056" s="11" t="s">
        <v>132</v>
      </c>
      <c r="J3056" s="11" t="s">
        <v>137</v>
      </c>
      <c r="K3056" s="11" t="str">
        <f>IFERROR(INDEX('EDC Component Dictionary'!$C$5:$C$37,MATCH('Rates Database'!J3056,'EDC Component Dictionary'!$B$5:$B$37,0)), "Energy Supply")</f>
        <v>Distribution System</v>
      </c>
      <c r="L3056" s="12">
        <v>7.6299999999999996E-3</v>
      </c>
      <c r="M3056" s="12"/>
    </row>
    <row r="3057" spans="1:13" x14ac:dyDescent="0.3">
      <c r="A3057" s="18">
        <v>3055</v>
      </c>
      <c r="B3057" s="18">
        <f t="shared" si="94"/>
        <v>2021</v>
      </c>
      <c r="C3057" s="17">
        <v>44256</v>
      </c>
      <c r="D3057" s="18" t="s">
        <v>130</v>
      </c>
      <c r="E3057" s="18" t="s">
        <v>163</v>
      </c>
      <c r="F3057" s="18" t="str">
        <f t="shared" si="95"/>
        <v>Eversource_EMA-Net Metering Recovery Surcharge (NMRS)-44256</v>
      </c>
      <c r="G3057" s="11" t="s">
        <v>131</v>
      </c>
      <c r="H3057" s="11" t="s">
        <v>49</v>
      </c>
      <c r="I3057" s="11" t="s">
        <v>132</v>
      </c>
      <c r="J3057" s="11" t="s">
        <v>137</v>
      </c>
      <c r="K3057" s="11" t="str">
        <f>IFERROR(INDEX('EDC Component Dictionary'!$C$5:$C$37,MATCH('Rates Database'!J3057,'EDC Component Dictionary'!$B$5:$B$37,0)), "Energy Supply")</f>
        <v>Distribution System</v>
      </c>
      <c r="L3057" s="12">
        <v>7.6299999999999996E-3</v>
      </c>
      <c r="M3057" s="12"/>
    </row>
    <row r="3058" spans="1:13" x14ac:dyDescent="0.3">
      <c r="A3058" s="18">
        <v>3056</v>
      </c>
      <c r="B3058" s="18">
        <f t="shared" si="94"/>
        <v>2021</v>
      </c>
      <c r="C3058" s="17">
        <v>44228</v>
      </c>
      <c r="D3058" s="18" t="s">
        <v>130</v>
      </c>
      <c r="E3058" s="18" t="s">
        <v>163</v>
      </c>
      <c r="F3058" s="18" t="str">
        <f t="shared" si="95"/>
        <v>Eversource_EMA-Net Metering Recovery Surcharge (NMRS)-44228</v>
      </c>
      <c r="G3058" s="11" t="s">
        <v>131</v>
      </c>
      <c r="H3058" s="11" t="s">
        <v>49</v>
      </c>
      <c r="I3058" s="11" t="s">
        <v>132</v>
      </c>
      <c r="J3058" s="11" t="s">
        <v>137</v>
      </c>
      <c r="K3058" s="11" t="str">
        <f>IFERROR(INDEX('EDC Component Dictionary'!$C$5:$C$37,MATCH('Rates Database'!J3058,'EDC Component Dictionary'!$B$5:$B$37,0)), "Energy Supply")</f>
        <v>Distribution System</v>
      </c>
      <c r="L3058" s="12">
        <v>7.6299999999999996E-3</v>
      </c>
      <c r="M3058" s="12"/>
    </row>
    <row r="3059" spans="1:13" x14ac:dyDescent="0.3">
      <c r="A3059" s="18">
        <v>3057</v>
      </c>
      <c r="B3059" s="18">
        <f t="shared" si="94"/>
        <v>2021</v>
      </c>
      <c r="C3059" s="17">
        <v>44197</v>
      </c>
      <c r="D3059" s="18" t="s">
        <v>130</v>
      </c>
      <c r="E3059" s="18" t="s">
        <v>163</v>
      </c>
      <c r="F3059" s="18" t="str">
        <f t="shared" si="95"/>
        <v>Eversource_EMA-Net Metering Recovery Surcharge (NMRS)-44197</v>
      </c>
      <c r="G3059" s="11" t="s">
        <v>131</v>
      </c>
      <c r="H3059" s="11" t="s">
        <v>49</v>
      </c>
      <c r="I3059" s="11" t="s">
        <v>132</v>
      </c>
      <c r="J3059" s="11" t="s">
        <v>137</v>
      </c>
      <c r="K3059" s="11" t="str">
        <f>IFERROR(INDEX('EDC Component Dictionary'!$C$5:$C$37,MATCH('Rates Database'!J3059,'EDC Component Dictionary'!$B$5:$B$37,0)), "Energy Supply")</f>
        <v>Distribution System</v>
      </c>
      <c r="L3059" s="12">
        <v>7.6299999999999996E-3</v>
      </c>
      <c r="M3059" s="12"/>
    </row>
    <row r="3060" spans="1:13" x14ac:dyDescent="0.3">
      <c r="A3060" s="18">
        <v>3058</v>
      </c>
      <c r="B3060" s="18">
        <f t="shared" si="94"/>
        <v>2020</v>
      </c>
      <c r="C3060" s="17">
        <v>44166</v>
      </c>
      <c r="D3060" s="18" t="s">
        <v>130</v>
      </c>
      <c r="E3060" s="18" t="s">
        <v>163</v>
      </c>
      <c r="F3060" s="18" t="str">
        <f t="shared" si="95"/>
        <v>Eversource_EMA-Net Metering Recovery Surcharge (NMRS)-44166</v>
      </c>
      <c r="G3060" s="11" t="s">
        <v>131</v>
      </c>
      <c r="H3060" s="11" t="s">
        <v>49</v>
      </c>
      <c r="I3060" s="11" t="s">
        <v>132</v>
      </c>
      <c r="J3060" s="11" t="s">
        <v>137</v>
      </c>
      <c r="K3060" s="11" t="str">
        <f>IFERROR(INDEX('EDC Component Dictionary'!$C$5:$C$37,MATCH('Rates Database'!J3060,'EDC Component Dictionary'!$B$5:$B$37,0)), "Energy Supply")</f>
        <v>Distribution System</v>
      </c>
      <c r="L3060" s="12">
        <v>6.2500000000000003E-3</v>
      </c>
      <c r="M3060" s="12"/>
    </row>
    <row r="3061" spans="1:13" x14ac:dyDescent="0.3">
      <c r="A3061" s="18">
        <v>3059</v>
      </c>
      <c r="B3061" s="18">
        <f t="shared" si="94"/>
        <v>2020</v>
      </c>
      <c r="C3061" s="17">
        <v>44136</v>
      </c>
      <c r="D3061" s="18" t="s">
        <v>130</v>
      </c>
      <c r="E3061" s="18" t="s">
        <v>163</v>
      </c>
      <c r="F3061" s="18" t="str">
        <f t="shared" si="95"/>
        <v>Eversource_EMA-Net Metering Recovery Surcharge (NMRS)-44136</v>
      </c>
      <c r="G3061" s="11" t="s">
        <v>131</v>
      </c>
      <c r="H3061" s="11" t="s">
        <v>49</v>
      </c>
      <c r="I3061" s="11" t="s">
        <v>132</v>
      </c>
      <c r="J3061" s="11" t="s">
        <v>137</v>
      </c>
      <c r="K3061" s="11" t="str">
        <f>IFERROR(INDEX('EDC Component Dictionary'!$C$5:$C$37,MATCH('Rates Database'!J3061,'EDC Component Dictionary'!$B$5:$B$37,0)), "Energy Supply")</f>
        <v>Distribution System</v>
      </c>
      <c r="L3061" s="12">
        <v>6.2500000000000003E-3</v>
      </c>
      <c r="M3061" s="12"/>
    </row>
    <row r="3062" spans="1:13" x14ac:dyDescent="0.3">
      <c r="A3062" s="18">
        <v>3060</v>
      </c>
      <c r="B3062" s="18">
        <f t="shared" si="94"/>
        <v>2020</v>
      </c>
      <c r="C3062" s="17">
        <v>44105</v>
      </c>
      <c r="D3062" s="18" t="s">
        <v>130</v>
      </c>
      <c r="E3062" s="18" t="s">
        <v>163</v>
      </c>
      <c r="F3062" s="18" t="str">
        <f t="shared" si="95"/>
        <v>Eversource_EMA-Net Metering Recovery Surcharge (NMRS)-44105</v>
      </c>
      <c r="G3062" s="11" t="s">
        <v>131</v>
      </c>
      <c r="H3062" s="11" t="s">
        <v>49</v>
      </c>
      <c r="I3062" s="11" t="s">
        <v>132</v>
      </c>
      <c r="J3062" s="11" t="s">
        <v>137</v>
      </c>
      <c r="K3062" s="11" t="str">
        <f>IFERROR(INDEX('EDC Component Dictionary'!$C$5:$C$37,MATCH('Rates Database'!J3062,'EDC Component Dictionary'!$B$5:$B$37,0)), "Energy Supply")</f>
        <v>Distribution System</v>
      </c>
      <c r="L3062" s="12">
        <v>6.2500000000000003E-3</v>
      </c>
      <c r="M3062" s="12"/>
    </row>
    <row r="3063" spans="1:13" x14ac:dyDescent="0.3">
      <c r="A3063" s="18">
        <v>3061</v>
      </c>
      <c r="B3063" s="18">
        <f t="shared" si="94"/>
        <v>2020</v>
      </c>
      <c r="C3063" s="17">
        <v>44075</v>
      </c>
      <c r="D3063" s="18" t="s">
        <v>130</v>
      </c>
      <c r="E3063" s="18" t="s">
        <v>163</v>
      </c>
      <c r="F3063" s="18" t="str">
        <f t="shared" si="95"/>
        <v>Eversource_EMA-Net Metering Recovery Surcharge (NMRS)-44075</v>
      </c>
      <c r="G3063" s="11" t="s">
        <v>131</v>
      </c>
      <c r="H3063" s="11" t="s">
        <v>49</v>
      </c>
      <c r="I3063" s="11" t="s">
        <v>132</v>
      </c>
      <c r="J3063" s="11" t="s">
        <v>137</v>
      </c>
      <c r="K3063" s="11" t="str">
        <f>IFERROR(INDEX('EDC Component Dictionary'!$C$5:$C$37,MATCH('Rates Database'!J3063,'EDC Component Dictionary'!$B$5:$B$37,0)), "Energy Supply")</f>
        <v>Distribution System</v>
      </c>
      <c r="L3063" s="12">
        <v>6.2500000000000003E-3</v>
      </c>
      <c r="M3063" s="12"/>
    </row>
    <row r="3064" spans="1:13" x14ac:dyDescent="0.3">
      <c r="A3064" s="18">
        <v>3062</v>
      </c>
      <c r="B3064" s="18">
        <f t="shared" si="94"/>
        <v>2020</v>
      </c>
      <c r="C3064" s="17">
        <v>44044</v>
      </c>
      <c r="D3064" s="18" t="s">
        <v>130</v>
      </c>
      <c r="E3064" s="18" t="s">
        <v>163</v>
      </c>
      <c r="F3064" s="18" t="str">
        <f t="shared" si="95"/>
        <v>Eversource_EMA-Net Metering Recovery Surcharge (NMRS)-44044</v>
      </c>
      <c r="G3064" s="11" t="s">
        <v>131</v>
      </c>
      <c r="H3064" s="11" t="s">
        <v>49</v>
      </c>
      <c r="I3064" s="11" t="s">
        <v>132</v>
      </c>
      <c r="J3064" s="11" t="s">
        <v>137</v>
      </c>
      <c r="K3064" s="11" t="str">
        <f>IFERROR(INDEX('EDC Component Dictionary'!$C$5:$C$37,MATCH('Rates Database'!J3064,'EDC Component Dictionary'!$B$5:$B$37,0)), "Energy Supply")</f>
        <v>Distribution System</v>
      </c>
      <c r="L3064" s="12">
        <v>6.2500000000000003E-3</v>
      </c>
      <c r="M3064" s="12"/>
    </row>
    <row r="3065" spans="1:13" x14ac:dyDescent="0.3">
      <c r="A3065" s="18">
        <v>3063</v>
      </c>
      <c r="B3065" s="18">
        <f t="shared" si="94"/>
        <v>2020</v>
      </c>
      <c r="C3065" s="17">
        <v>44013</v>
      </c>
      <c r="D3065" s="18" t="s">
        <v>130</v>
      </c>
      <c r="E3065" s="18" t="s">
        <v>163</v>
      </c>
      <c r="F3065" s="18" t="str">
        <f t="shared" si="95"/>
        <v>Eversource_EMA-Net Metering Recovery Surcharge (NMRS)-44013</v>
      </c>
      <c r="G3065" s="11" t="s">
        <v>131</v>
      </c>
      <c r="H3065" s="11" t="s">
        <v>49</v>
      </c>
      <c r="I3065" s="11" t="s">
        <v>132</v>
      </c>
      <c r="J3065" s="11" t="s">
        <v>137</v>
      </c>
      <c r="K3065" s="11" t="str">
        <f>IFERROR(INDEX('EDC Component Dictionary'!$C$5:$C$37,MATCH('Rates Database'!J3065,'EDC Component Dictionary'!$B$5:$B$37,0)), "Energy Supply")</f>
        <v>Distribution System</v>
      </c>
      <c r="L3065" s="12">
        <v>6.2500000000000003E-3</v>
      </c>
      <c r="M3065" s="12"/>
    </row>
    <row r="3066" spans="1:13" x14ac:dyDescent="0.3">
      <c r="A3066" s="18">
        <v>3064</v>
      </c>
      <c r="B3066" s="18">
        <f t="shared" si="94"/>
        <v>2020</v>
      </c>
      <c r="C3066" s="17">
        <v>43983</v>
      </c>
      <c r="D3066" s="18" t="s">
        <v>130</v>
      </c>
      <c r="E3066" s="18" t="s">
        <v>163</v>
      </c>
      <c r="F3066" s="18" t="str">
        <f t="shared" si="95"/>
        <v>Eversource_EMA-Net Metering Recovery Surcharge (NMRS)-43983</v>
      </c>
      <c r="G3066" s="11" t="s">
        <v>131</v>
      </c>
      <c r="H3066" s="11" t="s">
        <v>49</v>
      </c>
      <c r="I3066" s="11" t="s">
        <v>132</v>
      </c>
      <c r="J3066" s="11" t="s">
        <v>137</v>
      </c>
      <c r="K3066" s="11" t="str">
        <f>IFERROR(INDEX('EDC Component Dictionary'!$C$5:$C$37,MATCH('Rates Database'!J3066,'EDC Component Dictionary'!$B$5:$B$37,0)), "Energy Supply")</f>
        <v>Distribution System</v>
      </c>
      <c r="L3066" s="12">
        <v>6.2500000000000003E-3</v>
      </c>
      <c r="M3066" s="12"/>
    </row>
    <row r="3067" spans="1:13" x14ac:dyDescent="0.3">
      <c r="A3067" s="18">
        <v>3065</v>
      </c>
      <c r="B3067" s="18">
        <f t="shared" si="94"/>
        <v>2020</v>
      </c>
      <c r="C3067" s="17">
        <v>43952</v>
      </c>
      <c r="D3067" s="18" t="s">
        <v>130</v>
      </c>
      <c r="E3067" s="18" t="s">
        <v>163</v>
      </c>
      <c r="F3067" s="18" t="str">
        <f t="shared" si="95"/>
        <v>Eversource_EMA-Net Metering Recovery Surcharge (NMRS)-43952</v>
      </c>
      <c r="G3067" s="11" t="s">
        <v>131</v>
      </c>
      <c r="H3067" s="11" t="s">
        <v>49</v>
      </c>
      <c r="I3067" s="11" t="s">
        <v>132</v>
      </c>
      <c r="J3067" s="11" t="s">
        <v>137</v>
      </c>
      <c r="K3067" s="11" t="str">
        <f>IFERROR(INDEX('EDC Component Dictionary'!$C$5:$C$37,MATCH('Rates Database'!J3067,'EDC Component Dictionary'!$B$5:$B$37,0)), "Energy Supply")</f>
        <v>Distribution System</v>
      </c>
      <c r="L3067" s="12">
        <v>6.2500000000000003E-3</v>
      </c>
      <c r="M3067" s="12"/>
    </row>
    <row r="3068" spans="1:13" x14ac:dyDescent="0.3">
      <c r="A3068" s="18">
        <v>3066</v>
      </c>
      <c r="B3068" s="18">
        <f t="shared" si="94"/>
        <v>2020</v>
      </c>
      <c r="C3068" s="17">
        <v>43922</v>
      </c>
      <c r="D3068" s="18" t="s">
        <v>130</v>
      </c>
      <c r="E3068" s="18" t="s">
        <v>163</v>
      </c>
      <c r="F3068" s="18" t="str">
        <f t="shared" si="95"/>
        <v>Eversource_EMA-Net Metering Recovery Surcharge (NMRS)-43922</v>
      </c>
      <c r="G3068" s="11" t="s">
        <v>131</v>
      </c>
      <c r="H3068" s="11" t="s">
        <v>49</v>
      </c>
      <c r="I3068" s="11" t="s">
        <v>132</v>
      </c>
      <c r="J3068" s="11" t="s">
        <v>137</v>
      </c>
      <c r="K3068" s="11" t="str">
        <f>IFERROR(INDEX('EDC Component Dictionary'!$C$5:$C$37,MATCH('Rates Database'!J3068,'EDC Component Dictionary'!$B$5:$B$37,0)), "Energy Supply")</f>
        <v>Distribution System</v>
      </c>
      <c r="L3068" s="12">
        <v>6.2500000000000003E-3</v>
      </c>
      <c r="M3068" s="12"/>
    </row>
    <row r="3069" spans="1:13" x14ac:dyDescent="0.3">
      <c r="A3069" s="18">
        <v>3067</v>
      </c>
      <c r="B3069" s="18">
        <f t="shared" si="94"/>
        <v>2020</v>
      </c>
      <c r="C3069" s="17">
        <v>43891</v>
      </c>
      <c r="D3069" s="18" t="s">
        <v>130</v>
      </c>
      <c r="E3069" s="18" t="s">
        <v>163</v>
      </c>
      <c r="F3069" s="18" t="str">
        <f t="shared" si="95"/>
        <v>Eversource_EMA-Net Metering Recovery Surcharge (NMRS)-43891</v>
      </c>
      <c r="G3069" s="11" t="s">
        <v>131</v>
      </c>
      <c r="H3069" s="11" t="s">
        <v>49</v>
      </c>
      <c r="I3069" s="11" t="s">
        <v>132</v>
      </c>
      <c r="J3069" s="11" t="s">
        <v>137</v>
      </c>
      <c r="K3069" s="11" t="str">
        <f>IFERROR(INDEX('EDC Component Dictionary'!$C$5:$C$37,MATCH('Rates Database'!J3069,'EDC Component Dictionary'!$B$5:$B$37,0)), "Energy Supply")</f>
        <v>Distribution System</v>
      </c>
      <c r="L3069" s="12">
        <v>6.2500000000000003E-3</v>
      </c>
      <c r="M3069" s="12"/>
    </row>
    <row r="3070" spans="1:13" x14ac:dyDescent="0.3">
      <c r="A3070" s="18">
        <v>3068</v>
      </c>
      <c r="B3070" s="18">
        <f t="shared" si="94"/>
        <v>2020</v>
      </c>
      <c r="C3070" s="17">
        <v>43862</v>
      </c>
      <c r="D3070" s="18" t="s">
        <v>130</v>
      </c>
      <c r="E3070" s="18" t="s">
        <v>163</v>
      </c>
      <c r="F3070" s="18" t="str">
        <f t="shared" si="95"/>
        <v>Eversource_EMA-Net Metering Recovery Surcharge (NMRS)-43862</v>
      </c>
      <c r="G3070" s="11" t="s">
        <v>131</v>
      </c>
      <c r="H3070" s="11" t="s">
        <v>49</v>
      </c>
      <c r="I3070" s="11" t="s">
        <v>132</v>
      </c>
      <c r="J3070" s="11" t="s">
        <v>137</v>
      </c>
      <c r="K3070" s="11" t="str">
        <f>IFERROR(INDEX('EDC Component Dictionary'!$C$5:$C$37,MATCH('Rates Database'!J3070,'EDC Component Dictionary'!$B$5:$B$37,0)), "Energy Supply")</f>
        <v>Distribution System</v>
      </c>
      <c r="L3070" s="12">
        <v>6.2500000000000003E-3</v>
      </c>
      <c r="M3070" s="12"/>
    </row>
    <row r="3071" spans="1:13" x14ac:dyDescent="0.3">
      <c r="A3071" s="18">
        <v>3069</v>
      </c>
      <c r="B3071" s="18">
        <f t="shared" si="94"/>
        <v>2020</v>
      </c>
      <c r="C3071" s="17">
        <v>43831</v>
      </c>
      <c r="D3071" s="18" t="s">
        <v>130</v>
      </c>
      <c r="E3071" s="18" t="s">
        <v>163</v>
      </c>
      <c r="F3071" s="18" t="str">
        <f t="shared" si="95"/>
        <v>Eversource_EMA-Net Metering Recovery Surcharge (NMRS)-43831</v>
      </c>
      <c r="G3071" s="11" t="s">
        <v>131</v>
      </c>
      <c r="H3071" s="11" t="s">
        <v>49</v>
      </c>
      <c r="I3071" s="11" t="s">
        <v>132</v>
      </c>
      <c r="J3071" s="11" t="s">
        <v>137</v>
      </c>
      <c r="K3071" s="11" t="str">
        <f>IFERROR(INDEX('EDC Component Dictionary'!$C$5:$C$37,MATCH('Rates Database'!J3071,'EDC Component Dictionary'!$B$5:$B$37,0)), "Energy Supply")</f>
        <v>Distribution System</v>
      </c>
      <c r="L3071" s="12">
        <v>6.2500000000000003E-3</v>
      </c>
      <c r="M3071" s="12"/>
    </row>
    <row r="3072" spans="1:13" x14ac:dyDescent="0.3">
      <c r="A3072" s="18">
        <v>3070</v>
      </c>
      <c r="B3072" s="18">
        <f t="shared" si="94"/>
        <v>2019</v>
      </c>
      <c r="C3072" s="17">
        <v>43800</v>
      </c>
      <c r="D3072" s="18" t="s">
        <v>130</v>
      </c>
      <c r="E3072" s="18" t="s">
        <v>163</v>
      </c>
      <c r="F3072" s="18" t="str">
        <f t="shared" si="95"/>
        <v>Eversource_EMA-Net Metering Recovery Surcharge (NMRS)-43800</v>
      </c>
      <c r="G3072" s="11" t="s">
        <v>131</v>
      </c>
      <c r="H3072" s="11" t="s">
        <v>49</v>
      </c>
      <c r="I3072" s="11" t="s">
        <v>132</v>
      </c>
      <c r="J3072" s="11" t="s">
        <v>137</v>
      </c>
      <c r="K3072" s="11" t="str">
        <f>IFERROR(INDEX('EDC Component Dictionary'!$C$5:$C$37,MATCH('Rates Database'!J3072,'EDC Component Dictionary'!$B$5:$B$37,0)), "Energy Supply")</f>
        <v>Distribution System</v>
      </c>
      <c r="L3072" s="12">
        <v>6.2899999999999996E-3</v>
      </c>
      <c r="M3072" s="12"/>
    </row>
    <row r="3073" spans="1:13" x14ac:dyDescent="0.3">
      <c r="A3073" s="18">
        <v>3071</v>
      </c>
      <c r="B3073" s="18">
        <f t="shared" si="94"/>
        <v>2019</v>
      </c>
      <c r="C3073" s="17">
        <v>43770</v>
      </c>
      <c r="D3073" s="18" t="s">
        <v>130</v>
      </c>
      <c r="E3073" s="18" t="s">
        <v>163</v>
      </c>
      <c r="F3073" s="18" t="str">
        <f t="shared" si="95"/>
        <v>Eversource_EMA-Net Metering Recovery Surcharge (NMRS)-43770</v>
      </c>
      <c r="G3073" s="11" t="s">
        <v>131</v>
      </c>
      <c r="H3073" s="11" t="s">
        <v>49</v>
      </c>
      <c r="I3073" s="11" t="s">
        <v>132</v>
      </c>
      <c r="J3073" s="11" t="s">
        <v>137</v>
      </c>
      <c r="K3073" s="11" t="str">
        <f>IFERROR(INDEX('EDC Component Dictionary'!$C$5:$C$37,MATCH('Rates Database'!J3073,'EDC Component Dictionary'!$B$5:$B$37,0)), "Energy Supply")</f>
        <v>Distribution System</v>
      </c>
      <c r="L3073" s="12">
        <v>6.2899999999999996E-3</v>
      </c>
      <c r="M3073" s="12"/>
    </row>
    <row r="3074" spans="1:13" x14ac:dyDescent="0.3">
      <c r="A3074" s="18">
        <v>3072</v>
      </c>
      <c r="B3074" s="18">
        <f t="shared" si="94"/>
        <v>2019</v>
      </c>
      <c r="C3074" s="17">
        <v>43739</v>
      </c>
      <c r="D3074" s="18" t="s">
        <v>130</v>
      </c>
      <c r="E3074" s="18" t="s">
        <v>163</v>
      </c>
      <c r="F3074" s="18" t="str">
        <f t="shared" si="95"/>
        <v>Eversource_EMA-Net Metering Recovery Surcharge (NMRS)-43739</v>
      </c>
      <c r="G3074" s="11" t="s">
        <v>131</v>
      </c>
      <c r="H3074" s="11" t="s">
        <v>49</v>
      </c>
      <c r="I3074" s="11" t="s">
        <v>132</v>
      </c>
      <c r="J3074" s="11" t="s">
        <v>137</v>
      </c>
      <c r="K3074" s="11" t="str">
        <f>IFERROR(INDEX('EDC Component Dictionary'!$C$5:$C$37,MATCH('Rates Database'!J3074,'EDC Component Dictionary'!$B$5:$B$37,0)), "Energy Supply")</f>
        <v>Distribution System</v>
      </c>
      <c r="L3074" s="12">
        <v>6.2899999999999996E-3</v>
      </c>
      <c r="M3074" s="12"/>
    </row>
    <row r="3075" spans="1:13" x14ac:dyDescent="0.3">
      <c r="A3075" s="18">
        <v>3073</v>
      </c>
      <c r="B3075" s="18">
        <f t="shared" ref="B3075:B3138" si="96">YEAR(C3075)</f>
        <v>2019</v>
      </c>
      <c r="C3075" s="17">
        <v>43709</v>
      </c>
      <c r="D3075" s="18" t="s">
        <v>130</v>
      </c>
      <c r="E3075" s="18" t="s">
        <v>163</v>
      </c>
      <c r="F3075" s="18" t="str">
        <f t="shared" si="95"/>
        <v>Eversource_EMA-Net Metering Recovery Surcharge (NMRS)-43709</v>
      </c>
      <c r="G3075" s="11" t="s">
        <v>131</v>
      </c>
      <c r="H3075" s="11" t="s">
        <v>49</v>
      </c>
      <c r="I3075" s="11" t="s">
        <v>132</v>
      </c>
      <c r="J3075" s="11" t="s">
        <v>137</v>
      </c>
      <c r="K3075" s="11" t="str">
        <f>IFERROR(INDEX('EDC Component Dictionary'!$C$5:$C$37,MATCH('Rates Database'!J3075,'EDC Component Dictionary'!$B$5:$B$37,0)), "Energy Supply")</f>
        <v>Distribution System</v>
      </c>
      <c r="L3075" s="12">
        <v>6.2899999999999996E-3</v>
      </c>
      <c r="M3075" s="12"/>
    </row>
    <row r="3076" spans="1:13" x14ac:dyDescent="0.3">
      <c r="A3076" s="18">
        <v>3074</v>
      </c>
      <c r="B3076" s="18">
        <f t="shared" si="96"/>
        <v>2019</v>
      </c>
      <c r="C3076" s="17">
        <v>43678</v>
      </c>
      <c r="D3076" s="18" t="s">
        <v>130</v>
      </c>
      <c r="E3076" s="18" t="s">
        <v>163</v>
      </c>
      <c r="F3076" s="18" t="str">
        <f t="shared" ref="F3076:F3139" si="97">_xlfn.CONCAT(E3076,"-",J3076,"-",C3076)</f>
        <v>Eversource_EMA-Net Metering Recovery Surcharge (NMRS)-43678</v>
      </c>
      <c r="G3076" s="11" t="s">
        <v>131</v>
      </c>
      <c r="H3076" s="11" t="s">
        <v>49</v>
      </c>
      <c r="I3076" s="11" t="s">
        <v>132</v>
      </c>
      <c r="J3076" s="11" t="s">
        <v>137</v>
      </c>
      <c r="K3076" s="11" t="str">
        <f>IFERROR(INDEX('EDC Component Dictionary'!$C$5:$C$37,MATCH('Rates Database'!J3076,'EDC Component Dictionary'!$B$5:$B$37,0)), "Energy Supply")</f>
        <v>Distribution System</v>
      </c>
      <c r="L3076" s="12">
        <v>6.2899999999999996E-3</v>
      </c>
      <c r="M3076" s="12"/>
    </row>
    <row r="3077" spans="1:13" x14ac:dyDescent="0.3">
      <c r="A3077" s="18">
        <v>3075</v>
      </c>
      <c r="B3077" s="18">
        <f t="shared" si="96"/>
        <v>2019</v>
      </c>
      <c r="C3077" s="17">
        <v>43647</v>
      </c>
      <c r="D3077" s="18" t="s">
        <v>130</v>
      </c>
      <c r="E3077" s="18" t="s">
        <v>163</v>
      </c>
      <c r="F3077" s="18" t="str">
        <f t="shared" si="97"/>
        <v>Eversource_EMA-Net Metering Recovery Surcharge (NMRS)-43647</v>
      </c>
      <c r="G3077" s="11" t="s">
        <v>131</v>
      </c>
      <c r="H3077" s="11" t="s">
        <v>49</v>
      </c>
      <c r="I3077" s="11" t="s">
        <v>132</v>
      </c>
      <c r="J3077" s="11" t="s">
        <v>137</v>
      </c>
      <c r="K3077" s="11" t="str">
        <f>IFERROR(INDEX('EDC Component Dictionary'!$C$5:$C$37,MATCH('Rates Database'!J3077,'EDC Component Dictionary'!$B$5:$B$37,0)), "Energy Supply")</f>
        <v>Distribution System</v>
      </c>
      <c r="L3077" s="12">
        <v>6.2899999999999996E-3</v>
      </c>
      <c r="M3077" s="12"/>
    </row>
    <row r="3078" spans="1:13" x14ac:dyDescent="0.3">
      <c r="A3078" s="18">
        <v>3076</v>
      </c>
      <c r="B3078" s="18">
        <f t="shared" si="96"/>
        <v>2019</v>
      </c>
      <c r="C3078" s="17">
        <v>43617</v>
      </c>
      <c r="D3078" s="18" t="s">
        <v>130</v>
      </c>
      <c r="E3078" s="18" t="s">
        <v>163</v>
      </c>
      <c r="F3078" s="18" t="str">
        <f t="shared" si="97"/>
        <v>Eversource_EMA-Net Metering Recovery Surcharge (NMRS)-43617</v>
      </c>
      <c r="G3078" s="11" t="s">
        <v>131</v>
      </c>
      <c r="H3078" s="11" t="s">
        <v>49</v>
      </c>
      <c r="I3078" s="11" t="s">
        <v>132</v>
      </c>
      <c r="J3078" s="11" t="s">
        <v>137</v>
      </c>
      <c r="K3078" s="11" t="str">
        <f>IFERROR(INDEX('EDC Component Dictionary'!$C$5:$C$37,MATCH('Rates Database'!J3078,'EDC Component Dictionary'!$B$5:$B$37,0)), "Energy Supply")</f>
        <v>Distribution System</v>
      </c>
      <c r="L3078" s="12">
        <v>6.2899999999999996E-3</v>
      </c>
      <c r="M3078" s="12"/>
    </row>
    <row r="3079" spans="1:13" x14ac:dyDescent="0.3">
      <c r="A3079" s="18">
        <v>3077</v>
      </c>
      <c r="B3079" s="18">
        <f t="shared" si="96"/>
        <v>2019</v>
      </c>
      <c r="C3079" s="17">
        <v>43586</v>
      </c>
      <c r="D3079" s="18" t="s">
        <v>130</v>
      </c>
      <c r="E3079" s="18" t="s">
        <v>163</v>
      </c>
      <c r="F3079" s="18" t="str">
        <f t="shared" si="97"/>
        <v>Eversource_EMA-Net Metering Recovery Surcharge (NMRS)-43586</v>
      </c>
      <c r="G3079" s="11" t="s">
        <v>131</v>
      </c>
      <c r="H3079" s="11" t="s">
        <v>49</v>
      </c>
      <c r="I3079" s="11" t="s">
        <v>132</v>
      </c>
      <c r="J3079" s="11" t="s">
        <v>137</v>
      </c>
      <c r="K3079" s="11" t="str">
        <f>IFERROR(INDEX('EDC Component Dictionary'!$C$5:$C$37,MATCH('Rates Database'!J3079,'EDC Component Dictionary'!$B$5:$B$37,0)), "Energy Supply")</f>
        <v>Distribution System</v>
      </c>
      <c r="L3079" s="12">
        <v>6.2899999999999996E-3</v>
      </c>
      <c r="M3079" s="12"/>
    </row>
    <row r="3080" spans="1:13" x14ac:dyDescent="0.3">
      <c r="A3080" s="18">
        <v>3078</v>
      </c>
      <c r="B3080" s="18">
        <f t="shared" si="96"/>
        <v>2019</v>
      </c>
      <c r="C3080" s="17">
        <v>43556</v>
      </c>
      <c r="D3080" s="18" t="s">
        <v>130</v>
      </c>
      <c r="E3080" s="18" t="s">
        <v>163</v>
      </c>
      <c r="F3080" s="18" t="str">
        <f t="shared" si="97"/>
        <v>Eversource_EMA-Net Metering Recovery Surcharge (NMRS)-43556</v>
      </c>
      <c r="G3080" s="11" t="s">
        <v>131</v>
      </c>
      <c r="H3080" s="11" t="s">
        <v>49</v>
      </c>
      <c r="I3080" s="11" t="s">
        <v>132</v>
      </c>
      <c r="J3080" s="11" t="s">
        <v>137</v>
      </c>
      <c r="K3080" s="11" t="str">
        <f>IFERROR(INDEX('EDC Component Dictionary'!$C$5:$C$37,MATCH('Rates Database'!J3080,'EDC Component Dictionary'!$B$5:$B$37,0)), "Energy Supply")</f>
        <v>Distribution System</v>
      </c>
      <c r="L3080" s="12">
        <v>6.2899999999999996E-3</v>
      </c>
      <c r="M3080" s="12"/>
    </row>
    <row r="3081" spans="1:13" x14ac:dyDescent="0.3">
      <c r="A3081" s="18">
        <v>3079</v>
      </c>
      <c r="B3081" s="18">
        <f t="shared" si="96"/>
        <v>2019</v>
      </c>
      <c r="C3081" s="17">
        <v>43525</v>
      </c>
      <c r="D3081" s="18" t="s">
        <v>130</v>
      </c>
      <c r="E3081" s="18" t="s">
        <v>163</v>
      </c>
      <c r="F3081" s="18" t="str">
        <f t="shared" si="97"/>
        <v>Eversource_EMA-Net Metering Recovery Surcharge (NMRS)-43525</v>
      </c>
      <c r="G3081" s="11" t="s">
        <v>131</v>
      </c>
      <c r="H3081" s="11" t="s">
        <v>49</v>
      </c>
      <c r="I3081" s="11" t="s">
        <v>132</v>
      </c>
      <c r="J3081" s="11" t="s">
        <v>137</v>
      </c>
      <c r="K3081" s="11" t="str">
        <f>IFERROR(INDEX('EDC Component Dictionary'!$C$5:$C$37,MATCH('Rates Database'!J3081,'EDC Component Dictionary'!$B$5:$B$37,0)), "Energy Supply")</f>
        <v>Distribution System</v>
      </c>
      <c r="L3081" s="12">
        <v>6.2899999999999996E-3</v>
      </c>
      <c r="M3081" s="12"/>
    </row>
    <row r="3082" spans="1:13" x14ac:dyDescent="0.3">
      <c r="A3082" s="18">
        <v>3080</v>
      </c>
      <c r="B3082" s="18">
        <f t="shared" si="96"/>
        <v>2019</v>
      </c>
      <c r="C3082" s="17">
        <v>43497</v>
      </c>
      <c r="D3082" s="18" t="s">
        <v>130</v>
      </c>
      <c r="E3082" s="18" t="s">
        <v>163</v>
      </c>
      <c r="F3082" s="18" t="str">
        <f t="shared" si="97"/>
        <v>Eversource_EMA-Net Metering Recovery Surcharge (NMRS)-43497</v>
      </c>
      <c r="G3082" s="11" t="s">
        <v>131</v>
      </c>
      <c r="H3082" s="11" t="s">
        <v>49</v>
      </c>
      <c r="I3082" s="11" t="s">
        <v>132</v>
      </c>
      <c r="J3082" s="11" t="s">
        <v>137</v>
      </c>
      <c r="K3082" s="11" t="str">
        <f>IFERROR(INDEX('EDC Component Dictionary'!$C$5:$C$37,MATCH('Rates Database'!J3082,'EDC Component Dictionary'!$B$5:$B$37,0)), "Energy Supply")</f>
        <v>Distribution System</v>
      </c>
      <c r="L3082" s="12">
        <v>6.2899999999999996E-3</v>
      </c>
      <c r="M3082" s="12"/>
    </row>
    <row r="3083" spans="1:13" x14ac:dyDescent="0.3">
      <c r="A3083" s="18">
        <v>3081</v>
      </c>
      <c r="B3083" s="18">
        <f t="shared" si="96"/>
        <v>2019</v>
      </c>
      <c r="C3083" s="17">
        <v>43466</v>
      </c>
      <c r="D3083" s="18" t="s">
        <v>130</v>
      </c>
      <c r="E3083" s="18" t="s">
        <v>163</v>
      </c>
      <c r="F3083" s="18" t="str">
        <f t="shared" si="97"/>
        <v>Eversource_EMA-Net Metering Recovery Surcharge (NMRS)-43466</v>
      </c>
      <c r="G3083" s="11" t="s">
        <v>131</v>
      </c>
      <c r="H3083" s="11" t="s">
        <v>49</v>
      </c>
      <c r="I3083" s="11" t="s">
        <v>132</v>
      </c>
      <c r="J3083" s="11" t="s">
        <v>137</v>
      </c>
      <c r="K3083" s="11" t="str">
        <f>IFERROR(INDEX('EDC Component Dictionary'!$C$5:$C$37,MATCH('Rates Database'!J3083,'EDC Component Dictionary'!$B$5:$B$37,0)), "Energy Supply")</f>
        <v>Distribution System</v>
      </c>
      <c r="L3083" s="12">
        <v>6.2899999999999996E-3</v>
      </c>
      <c r="M3083" s="12"/>
    </row>
    <row r="3084" spans="1:13" x14ac:dyDescent="0.3">
      <c r="A3084" s="18">
        <v>3082</v>
      </c>
      <c r="B3084" s="18">
        <f t="shared" si="96"/>
        <v>2024</v>
      </c>
      <c r="C3084" s="17">
        <v>45352</v>
      </c>
      <c r="D3084" s="18" t="s">
        <v>130</v>
      </c>
      <c r="E3084" s="18" t="s">
        <v>163</v>
      </c>
      <c r="F3084" s="18" t="str">
        <f t="shared" si="97"/>
        <v>Eversource_EMA-Attorney General Consulting Expense (AGCE)-45352</v>
      </c>
      <c r="G3084" s="11" t="s">
        <v>131</v>
      </c>
      <c r="H3084" s="11" t="s">
        <v>49</v>
      </c>
      <c r="I3084" s="11" t="s">
        <v>132</v>
      </c>
      <c r="J3084" s="11" t="s">
        <v>138</v>
      </c>
      <c r="K3084" s="11" t="str">
        <f>IFERROR(INDEX('EDC Component Dictionary'!$C$5:$C$37,MATCH('Rates Database'!J3084,'EDC Component Dictionary'!$B$5:$B$37,0)), "Energy Supply")</f>
        <v>Distribution System</v>
      </c>
      <c r="L3084" s="12">
        <v>5.0000000000000002E-5</v>
      </c>
      <c r="M3084" s="12"/>
    </row>
    <row r="3085" spans="1:13" x14ac:dyDescent="0.3">
      <c r="A3085" s="18">
        <v>3083</v>
      </c>
      <c r="B3085" s="18">
        <f t="shared" si="96"/>
        <v>2024</v>
      </c>
      <c r="C3085" s="17">
        <v>45323</v>
      </c>
      <c r="D3085" s="18" t="s">
        <v>130</v>
      </c>
      <c r="E3085" s="18" t="s">
        <v>163</v>
      </c>
      <c r="F3085" s="18" t="str">
        <f t="shared" si="97"/>
        <v>Eversource_EMA-Attorney General Consulting Expense (AGCE)-45323</v>
      </c>
      <c r="G3085" s="11" t="s">
        <v>131</v>
      </c>
      <c r="H3085" s="11" t="s">
        <v>49</v>
      </c>
      <c r="I3085" s="11" t="s">
        <v>132</v>
      </c>
      <c r="J3085" s="11" t="s">
        <v>138</v>
      </c>
      <c r="K3085" s="11" t="str">
        <f>IFERROR(INDEX('EDC Component Dictionary'!$C$5:$C$37,MATCH('Rates Database'!J3085,'EDC Component Dictionary'!$B$5:$B$37,0)), "Energy Supply")</f>
        <v>Distribution System</v>
      </c>
      <c r="L3085" s="12">
        <v>5.0000000000000002E-5</v>
      </c>
      <c r="M3085" s="12"/>
    </row>
    <row r="3086" spans="1:13" x14ac:dyDescent="0.3">
      <c r="A3086" s="18">
        <v>3084</v>
      </c>
      <c r="B3086" s="18">
        <f t="shared" si="96"/>
        <v>2024</v>
      </c>
      <c r="C3086" s="17">
        <v>45292</v>
      </c>
      <c r="D3086" s="18" t="s">
        <v>130</v>
      </c>
      <c r="E3086" s="18" t="s">
        <v>163</v>
      </c>
      <c r="F3086" s="18" t="str">
        <f t="shared" si="97"/>
        <v>Eversource_EMA-Attorney General Consulting Expense (AGCE)-45292</v>
      </c>
      <c r="G3086" s="11" t="s">
        <v>131</v>
      </c>
      <c r="H3086" s="11" t="s">
        <v>49</v>
      </c>
      <c r="I3086" s="11" t="s">
        <v>132</v>
      </c>
      <c r="J3086" s="11" t="s">
        <v>138</v>
      </c>
      <c r="K3086" s="11" t="str">
        <f>IFERROR(INDEX('EDC Component Dictionary'!$C$5:$C$37,MATCH('Rates Database'!J3086,'EDC Component Dictionary'!$B$5:$B$37,0)), "Energy Supply")</f>
        <v>Distribution System</v>
      </c>
      <c r="L3086" s="12">
        <v>5.0000000000000002E-5</v>
      </c>
      <c r="M3086" s="12"/>
    </row>
    <row r="3087" spans="1:13" x14ac:dyDescent="0.3">
      <c r="A3087" s="18">
        <v>3085</v>
      </c>
      <c r="B3087" s="18">
        <f t="shared" si="96"/>
        <v>2023</v>
      </c>
      <c r="C3087" s="17">
        <v>45261</v>
      </c>
      <c r="D3087" s="18" t="s">
        <v>130</v>
      </c>
      <c r="E3087" s="18" t="s">
        <v>163</v>
      </c>
      <c r="F3087" s="18" t="str">
        <f t="shared" si="97"/>
        <v>Eversource_EMA-Attorney General Consulting Expense (AGCE)-45261</v>
      </c>
      <c r="G3087" s="11" t="s">
        <v>131</v>
      </c>
      <c r="H3087" s="11" t="s">
        <v>49</v>
      </c>
      <c r="I3087" s="11" t="s">
        <v>132</v>
      </c>
      <c r="J3087" s="11" t="s">
        <v>138</v>
      </c>
      <c r="K3087" s="11" t="str">
        <f>IFERROR(INDEX('EDC Component Dictionary'!$C$5:$C$37,MATCH('Rates Database'!J3087,'EDC Component Dictionary'!$B$5:$B$37,0)), "Energy Supply")</f>
        <v>Distribution System</v>
      </c>
      <c r="L3087" s="12">
        <v>3.0000000000000001E-5</v>
      </c>
      <c r="M3087" s="12"/>
    </row>
    <row r="3088" spans="1:13" x14ac:dyDescent="0.3">
      <c r="A3088" s="18">
        <v>3086</v>
      </c>
      <c r="B3088" s="18">
        <f t="shared" si="96"/>
        <v>2023</v>
      </c>
      <c r="C3088" s="17">
        <v>45231</v>
      </c>
      <c r="D3088" s="18" t="s">
        <v>130</v>
      </c>
      <c r="E3088" s="18" t="s">
        <v>163</v>
      </c>
      <c r="F3088" s="18" t="str">
        <f t="shared" si="97"/>
        <v>Eversource_EMA-Attorney General Consulting Expense (AGCE)-45231</v>
      </c>
      <c r="G3088" s="11" t="s">
        <v>131</v>
      </c>
      <c r="H3088" s="11" t="s">
        <v>49</v>
      </c>
      <c r="I3088" s="11" t="s">
        <v>132</v>
      </c>
      <c r="J3088" s="11" t="s">
        <v>138</v>
      </c>
      <c r="K3088" s="11" t="str">
        <f>IFERROR(INDEX('EDC Component Dictionary'!$C$5:$C$37,MATCH('Rates Database'!J3088,'EDC Component Dictionary'!$B$5:$B$37,0)), "Energy Supply")</f>
        <v>Distribution System</v>
      </c>
      <c r="L3088" s="12">
        <v>3.0000000000000001E-5</v>
      </c>
      <c r="M3088" s="12"/>
    </row>
    <row r="3089" spans="1:13" x14ac:dyDescent="0.3">
      <c r="A3089" s="18">
        <v>3087</v>
      </c>
      <c r="B3089" s="18">
        <f t="shared" si="96"/>
        <v>2023</v>
      </c>
      <c r="C3089" s="17">
        <v>45200</v>
      </c>
      <c r="D3089" s="18" t="s">
        <v>130</v>
      </c>
      <c r="E3089" s="18" t="s">
        <v>163</v>
      </c>
      <c r="F3089" s="18" t="str">
        <f t="shared" si="97"/>
        <v>Eversource_EMA-Attorney General Consulting Expense (AGCE)-45200</v>
      </c>
      <c r="G3089" s="11" t="s">
        <v>131</v>
      </c>
      <c r="H3089" s="11" t="s">
        <v>49</v>
      </c>
      <c r="I3089" s="11" t="s">
        <v>132</v>
      </c>
      <c r="J3089" s="11" t="s">
        <v>138</v>
      </c>
      <c r="K3089" s="11" t="str">
        <f>IFERROR(INDEX('EDC Component Dictionary'!$C$5:$C$37,MATCH('Rates Database'!J3089,'EDC Component Dictionary'!$B$5:$B$37,0)), "Energy Supply")</f>
        <v>Distribution System</v>
      </c>
      <c r="L3089" s="12">
        <v>3.0000000000000001E-5</v>
      </c>
      <c r="M3089" s="12"/>
    </row>
    <row r="3090" spans="1:13" x14ac:dyDescent="0.3">
      <c r="A3090" s="18">
        <v>3088</v>
      </c>
      <c r="B3090" s="18">
        <f t="shared" si="96"/>
        <v>2023</v>
      </c>
      <c r="C3090" s="17">
        <v>45170</v>
      </c>
      <c r="D3090" s="18" t="s">
        <v>130</v>
      </c>
      <c r="E3090" s="18" t="s">
        <v>163</v>
      </c>
      <c r="F3090" s="18" t="str">
        <f t="shared" si="97"/>
        <v>Eversource_EMA-Attorney General Consulting Expense (AGCE)-45170</v>
      </c>
      <c r="G3090" s="11" t="s">
        <v>131</v>
      </c>
      <c r="H3090" s="11" t="s">
        <v>49</v>
      </c>
      <c r="I3090" s="11" t="s">
        <v>132</v>
      </c>
      <c r="J3090" s="11" t="s">
        <v>138</v>
      </c>
      <c r="K3090" s="11" t="str">
        <f>IFERROR(INDEX('EDC Component Dictionary'!$C$5:$C$37,MATCH('Rates Database'!J3090,'EDC Component Dictionary'!$B$5:$B$37,0)), "Energy Supply")</f>
        <v>Distribution System</v>
      </c>
      <c r="L3090" s="12">
        <v>3.0000000000000001E-5</v>
      </c>
      <c r="M3090" s="12"/>
    </row>
    <row r="3091" spans="1:13" x14ac:dyDescent="0.3">
      <c r="A3091" s="18">
        <v>3089</v>
      </c>
      <c r="B3091" s="18">
        <f t="shared" si="96"/>
        <v>2023</v>
      </c>
      <c r="C3091" s="17">
        <v>45139</v>
      </c>
      <c r="D3091" s="18" t="s">
        <v>130</v>
      </c>
      <c r="E3091" s="18" t="s">
        <v>163</v>
      </c>
      <c r="F3091" s="18" t="str">
        <f t="shared" si="97"/>
        <v>Eversource_EMA-Attorney General Consulting Expense (AGCE)-45139</v>
      </c>
      <c r="G3091" s="11" t="s">
        <v>131</v>
      </c>
      <c r="H3091" s="11" t="s">
        <v>49</v>
      </c>
      <c r="I3091" s="11" t="s">
        <v>132</v>
      </c>
      <c r="J3091" s="11" t="s">
        <v>138</v>
      </c>
      <c r="K3091" s="11" t="str">
        <f>IFERROR(INDEX('EDC Component Dictionary'!$C$5:$C$37,MATCH('Rates Database'!J3091,'EDC Component Dictionary'!$B$5:$B$37,0)), "Energy Supply")</f>
        <v>Distribution System</v>
      </c>
      <c r="L3091" s="12">
        <v>3.0000000000000001E-5</v>
      </c>
      <c r="M3091" s="12"/>
    </row>
    <row r="3092" spans="1:13" x14ac:dyDescent="0.3">
      <c r="A3092" s="18">
        <v>3090</v>
      </c>
      <c r="B3092" s="18">
        <f t="shared" si="96"/>
        <v>2023</v>
      </c>
      <c r="C3092" s="17">
        <v>45108</v>
      </c>
      <c r="D3092" s="18" t="s">
        <v>130</v>
      </c>
      <c r="E3092" s="18" t="s">
        <v>163</v>
      </c>
      <c r="F3092" s="18" t="str">
        <f t="shared" si="97"/>
        <v>Eversource_EMA-Attorney General Consulting Expense (AGCE)-45108</v>
      </c>
      <c r="G3092" s="11" t="s">
        <v>131</v>
      </c>
      <c r="H3092" s="11" t="s">
        <v>49</v>
      </c>
      <c r="I3092" s="11" t="s">
        <v>132</v>
      </c>
      <c r="J3092" s="11" t="s">
        <v>138</v>
      </c>
      <c r="K3092" s="11" t="str">
        <f>IFERROR(INDEX('EDC Component Dictionary'!$C$5:$C$37,MATCH('Rates Database'!J3092,'EDC Component Dictionary'!$B$5:$B$37,0)), "Energy Supply")</f>
        <v>Distribution System</v>
      </c>
      <c r="L3092" s="12">
        <v>3.0000000000000001E-5</v>
      </c>
      <c r="M3092" s="12"/>
    </row>
    <row r="3093" spans="1:13" x14ac:dyDescent="0.3">
      <c r="A3093" s="18">
        <v>3091</v>
      </c>
      <c r="B3093" s="18">
        <f t="shared" si="96"/>
        <v>2023</v>
      </c>
      <c r="C3093" s="17">
        <v>45078</v>
      </c>
      <c r="D3093" s="18" t="s">
        <v>130</v>
      </c>
      <c r="E3093" s="18" t="s">
        <v>163</v>
      </c>
      <c r="F3093" s="18" t="str">
        <f t="shared" si="97"/>
        <v>Eversource_EMA-Attorney General Consulting Expense (AGCE)-45078</v>
      </c>
      <c r="G3093" s="11" t="s">
        <v>131</v>
      </c>
      <c r="H3093" s="11" t="s">
        <v>49</v>
      </c>
      <c r="I3093" s="11" t="s">
        <v>132</v>
      </c>
      <c r="J3093" s="11" t="s">
        <v>138</v>
      </c>
      <c r="K3093" s="11" t="str">
        <f>IFERROR(INDEX('EDC Component Dictionary'!$C$5:$C$37,MATCH('Rates Database'!J3093,'EDC Component Dictionary'!$B$5:$B$37,0)), "Energy Supply")</f>
        <v>Distribution System</v>
      </c>
      <c r="L3093" s="12">
        <v>3.0000000000000001E-5</v>
      </c>
      <c r="M3093" s="12"/>
    </row>
    <row r="3094" spans="1:13" x14ac:dyDescent="0.3">
      <c r="A3094" s="18">
        <v>3092</v>
      </c>
      <c r="B3094" s="18">
        <f t="shared" si="96"/>
        <v>2023</v>
      </c>
      <c r="C3094" s="17">
        <v>45047</v>
      </c>
      <c r="D3094" s="18" t="s">
        <v>130</v>
      </c>
      <c r="E3094" s="18" t="s">
        <v>163</v>
      </c>
      <c r="F3094" s="18" t="str">
        <f t="shared" si="97"/>
        <v>Eversource_EMA-Attorney General Consulting Expense (AGCE)-45047</v>
      </c>
      <c r="G3094" s="11" t="s">
        <v>131</v>
      </c>
      <c r="H3094" s="11" t="s">
        <v>49</v>
      </c>
      <c r="I3094" s="11" t="s">
        <v>132</v>
      </c>
      <c r="J3094" s="11" t="s">
        <v>138</v>
      </c>
      <c r="K3094" s="11" t="str">
        <f>IFERROR(INDEX('EDC Component Dictionary'!$C$5:$C$37,MATCH('Rates Database'!J3094,'EDC Component Dictionary'!$B$5:$B$37,0)), "Energy Supply")</f>
        <v>Distribution System</v>
      </c>
      <c r="L3094" s="12">
        <v>3.0000000000000001E-5</v>
      </c>
      <c r="M3094" s="12"/>
    </row>
    <row r="3095" spans="1:13" x14ac:dyDescent="0.3">
      <c r="A3095" s="18">
        <v>3093</v>
      </c>
      <c r="B3095" s="18">
        <f t="shared" si="96"/>
        <v>2023</v>
      </c>
      <c r="C3095" s="17">
        <v>45017</v>
      </c>
      <c r="D3095" s="18" t="s">
        <v>130</v>
      </c>
      <c r="E3095" s="18" t="s">
        <v>163</v>
      </c>
      <c r="F3095" s="18" t="str">
        <f t="shared" si="97"/>
        <v>Eversource_EMA-Attorney General Consulting Expense (AGCE)-45017</v>
      </c>
      <c r="G3095" s="11" t="s">
        <v>131</v>
      </c>
      <c r="H3095" s="11" t="s">
        <v>49</v>
      </c>
      <c r="I3095" s="11" t="s">
        <v>132</v>
      </c>
      <c r="J3095" s="11" t="s">
        <v>138</v>
      </c>
      <c r="K3095" s="11" t="str">
        <f>IFERROR(INDEX('EDC Component Dictionary'!$C$5:$C$37,MATCH('Rates Database'!J3095,'EDC Component Dictionary'!$B$5:$B$37,0)), "Energy Supply")</f>
        <v>Distribution System</v>
      </c>
      <c r="L3095" s="12">
        <v>3.0000000000000001E-5</v>
      </c>
      <c r="M3095" s="12"/>
    </row>
    <row r="3096" spans="1:13" x14ac:dyDescent="0.3">
      <c r="A3096" s="18">
        <v>3094</v>
      </c>
      <c r="B3096" s="18">
        <f t="shared" si="96"/>
        <v>2023</v>
      </c>
      <c r="C3096" s="17">
        <v>44986</v>
      </c>
      <c r="D3096" s="18" t="s">
        <v>130</v>
      </c>
      <c r="E3096" s="18" t="s">
        <v>163</v>
      </c>
      <c r="F3096" s="18" t="str">
        <f t="shared" si="97"/>
        <v>Eversource_EMA-Attorney General Consulting Expense (AGCE)-44986</v>
      </c>
      <c r="G3096" s="11" t="s">
        <v>131</v>
      </c>
      <c r="H3096" s="11" t="s">
        <v>49</v>
      </c>
      <c r="I3096" s="11" t="s">
        <v>132</v>
      </c>
      <c r="J3096" s="11" t="s">
        <v>138</v>
      </c>
      <c r="K3096" s="11" t="str">
        <f>IFERROR(INDEX('EDC Component Dictionary'!$C$5:$C$37,MATCH('Rates Database'!J3096,'EDC Component Dictionary'!$B$5:$B$37,0)), "Energy Supply")</f>
        <v>Distribution System</v>
      </c>
      <c r="L3096" s="12">
        <v>3.0000000000000001E-5</v>
      </c>
      <c r="M3096" s="12"/>
    </row>
    <row r="3097" spans="1:13" x14ac:dyDescent="0.3">
      <c r="A3097" s="18">
        <v>3095</v>
      </c>
      <c r="B3097" s="18">
        <f t="shared" si="96"/>
        <v>2023</v>
      </c>
      <c r="C3097" s="17">
        <v>44958</v>
      </c>
      <c r="D3097" s="18" t="s">
        <v>130</v>
      </c>
      <c r="E3097" s="18" t="s">
        <v>163</v>
      </c>
      <c r="F3097" s="18" t="str">
        <f t="shared" si="97"/>
        <v>Eversource_EMA-Attorney General Consulting Expense (AGCE)-44958</v>
      </c>
      <c r="G3097" s="11" t="s">
        <v>131</v>
      </c>
      <c r="H3097" s="11" t="s">
        <v>49</v>
      </c>
      <c r="I3097" s="11" t="s">
        <v>132</v>
      </c>
      <c r="J3097" s="11" t="s">
        <v>138</v>
      </c>
      <c r="K3097" s="11" t="str">
        <f>IFERROR(INDEX('EDC Component Dictionary'!$C$5:$C$37,MATCH('Rates Database'!J3097,'EDC Component Dictionary'!$B$5:$B$37,0)), "Energy Supply")</f>
        <v>Distribution System</v>
      </c>
      <c r="L3097" s="12">
        <v>3.0000000000000001E-5</v>
      </c>
      <c r="M3097" s="12"/>
    </row>
    <row r="3098" spans="1:13" x14ac:dyDescent="0.3">
      <c r="A3098" s="18">
        <v>3096</v>
      </c>
      <c r="B3098" s="18">
        <f t="shared" si="96"/>
        <v>2023</v>
      </c>
      <c r="C3098" s="17">
        <v>44927</v>
      </c>
      <c r="D3098" s="18" t="s">
        <v>130</v>
      </c>
      <c r="E3098" s="18" t="s">
        <v>163</v>
      </c>
      <c r="F3098" s="18" t="str">
        <f t="shared" si="97"/>
        <v>Eversource_EMA-Attorney General Consulting Expense (AGCE)-44927</v>
      </c>
      <c r="G3098" s="11" t="s">
        <v>131</v>
      </c>
      <c r="H3098" s="11" t="s">
        <v>49</v>
      </c>
      <c r="I3098" s="11" t="s">
        <v>132</v>
      </c>
      <c r="J3098" s="11" t="s">
        <v>138</v>
      </c>
      <c r="K3098" s="11" t="str">
        <f>IFERROR(INDEX('EDC Component Dictionary'!$C$5:$C$37,MATCH('Rates Database'!J3098,'EDC Component Dictionary'!$B$5:$B$37,0)), "Energy Supply")</f>
        <v>Distribution System</v>
      </c>
      <c r="L3098" s="12">
        <v>3.0000000000000001E-5</v>
      </c>
      <c r="M3098" s="12"/>
    </row>
    <row r="3099" spans="1:13" x14ac:dyDescent="0.3">
      <c r="A3099" s="18">
        <v>3097</v>
      </c>
      <c r="B3099" s="18">
        <f t="shared" si="96"/>
        <v>2022</v>
      </c>
      <c r="C3099" s="17">
        <v>44896</v>
      </c>
      <c r="D3099" s="18" t="s">
        <v>130</v>
      </c>
      <c r="E3099" s="18" t="s">
        <v>163</v>
      </c>
      <c r="F3099" s="18" t="str">
        <f t="shared" si="97"/>
        <v>Eversource_EMA-Attorney General Consulting Expense (AGCE)-44896</v>
      </c>
      <c r="G3099" s="11" t="s">
        <v>131</v>
      </c>
      <c r="H3099" s="11" t="s">
        <v>49</v>
      </c>
      <c r="I3099" s="11" t="s">
        <v>132</v>
      </c>
      <c r="J3099" s="11" t="s">
        <v>138</v>
      </c>
      <c r="K3099" s="11" t="str">
        <f>IFERROR(INDEX('EDC Component Dictionary'!$C$5:$C$37,MATCH('Rates Database'!J3099,'EDC Component Dictionary'!$B$5:$B$37,0)), "Energy Supply")</f>
        <v>Distribution System</v>
      </c>
      <c r="L3099" s="12">
        <v>0</v>
      </c>
      <c r="M3099" s="12"/>
    </row>
    <row r="3100" spans="1:13" x14ac:dyDescent="0.3">
      <c r="A3100" s="18">
        <v>3098</v>
      </c>
      <c r="B3100" s="18">
        <f t="shared" si="96"/>
        <v>2022</v>
      </c>
      <c r="C3100" s="17">
        <v>44866</v>
      </c>
      <c r="D3100" s="18" t="s">
        <v>130</v>
      </c>
      <c r="E3100" s="18" t="s">
        <v>163</v>
      </c>
      <c r="F3100" s="18" t="str">
        <f t="shared" si="97"/>
        <v>Eversource_EMA-Attorney General Consulting Expense (AGCE)-44866</v>
      </c>
      <c r="G3100" s="11" t="s">
        <v>131</v>
      </c>
      <c r="H3100" s="11" t="s">
        <v>49</v>
      </c>
      <c r="I3100" s="11" t="s">
        <v>132</v>
      </c>
      <c r="J3100" s="11" t="s">
        <v>138</v>
      </c>
      <c r="K3100" s="11" t="str">
        <f>IFERROR(INDEX('EDC Component Dictionary'!$C$5:$C$37,MATCH('Rates Database'!J3100,'EDC Component Dictionary'!$B$5:$B$37,0)), "Energy Supply")</f>
        <v>Distribution System</v>
      </c>
      <c r="L3100" s="12">
        <v>0</v>
      </c>
      <c r="M3100" s="12"/>
    </row>
    <row r="3101" spans="1:13" x14ac:dyDescent="0.3">
      <c r="A3101" s="18">
        <v>3099</v>
      </c>
      <c r="B3101" s="18">
        <f t="shared" si="96"/>
        <v>2022</v>
      </c>
      <c r="C3101" s="17">
        <v>44835</v>
      </c>
      <c r="D3101" s="18" t="s">
        <v>130</v>
      </c>
      <c r="E3101" s="18" t="s">
        <v>163</v>
      </c>
      <c r="F3101" s="18" t="str">
        <f t="shared" si="97"/>
        <v>Eversource_EMA-Attorney General Consulting Expense (AGCE)-44835</v>
      </c>
      <c r="G3101" s="11" t="s">
        <v>131</v>
      </c>
      <c r="H3101" s="11" t="s">
        <v>49</v>
      </c>
      <c r="I3101" s="11" t="s">
        <v>132</v>
      </c>
      <c r="J3101" s="11" t="s">
        <v>138</v>
      </c>
      <c r="K3101" s="11" t="str">
        <f>IFERROR(INDEX('EDC Component Dictionary'!$C$5:$C$37,MATCH('Rates Database'!J3101,'EDC Component Dictionary'!$B$5:$B$37,0)), "Energy Supply")</f>
        <v>Distribution System</v>
      </c>
      <c r="L3101" s="12">
        <v>0</v>
      </c>
      <c r="M3101" s="12"/>
    </row>
    <row r="3102" spans="1:13" x14ac:dyDescent="0.3">
      <c r="A3102" s="18">
        <v>3100</v>
      </c>
      <c r="B3102" s="18">
        <f t="shared" si="96"/>
        <v>2022</v>
      </c>
      <c r="C3102" s="17">
        <v>44805</v>
      </c>
      <c r="D3102" s="18" t="s">
        <v>130</v>
      </c>
      <c r="E3102" s="18" t="s">
        <v>163</v>
      </c>
      <c r="F3102" s="18" t="str">
        <f t="shared" si="97"/>
        <v>Eversource_EMA-Attorney General Consulting Expense (AGCE)-44805</v>
      </c>
      <c r="G3102" s="11" t="s">
        <v>131</v>
      </c>
      <c r="H3102" s="11" t="s">
        <v>49</v>
      </c>
      <c r="I3102" s="11" t="s">
        <v>132</v>
      </c>
      <c r="J3102" s="11" t="s">
        <v>138</v>
      </c>
      <c r="K3102" s="11" t="str">
        <f>IFERROR(INDEX('EDC Component Dictionary'!$C$5:$C$37,MATCH('Rates Database'!J3102,'EDC Component Dictionary'!$B$5:$B$37,0)), "Energy Supply")</f>
        <v>Distribution System</v>
      </c>
      <c r="L3102" s="12">
        <v>0</v>
      </c>
      <c r="M3102" s="12"/>
    </row>
    <row r="3103" spans="1:13" x14ac:dyDescent="0.3">
      <c r="A3103" s="18">
        <v>3101</v>
      </c>
      <c r="B3103" s="18">
        <f t="shared" si="96"/>
        <v>2022</v>
      </c>
      <c r="C3103" s="17">
        <v>44774</v>
      </c>
      <c r="D3103" s="18" t="s">
        <v>130</v>
      </c>
      <c r="E3103" s="18" t="s">
        <v>163</v>
      </c>
      <c r="F3103" s="18" t="str">
        <f t="shared" si="97"/>
        <v>Eversource_EMA-Attorney General Consulting Expense (AGCE)-44774</v>
      </c>
      <c r="G3103" s="11" t="s">
        <v>131</v>
      </c>
      <c r="H3103" s="11" t="s">
        <v>49</v>
      </c>
      <c r="I3103" s="11" t="s">
        <v>132</v>
      </c>
      <c r="J3103" s="11" t="s">
        <v>138</v>
      </c>
      <c r="K3103" s="11" t="str">
        <f>IFERROR(INDEX('EDC Component Dictionary'!$C$5:$C$37,MATCH('Rates Database'!J3103,'EDC Component Dictionary'!$B$5:$B$37,0)), "Energy Supply")</f>
        <v>Distribution System</v>
      </c>
      <c r="L3103" s="12">
        <v>0</v>
      </c>
      <c r="M3103" s="12"/>
    </row>
    <row r="3104" spans="1:13" x14ac:dyDescent="0.3">
      <c r="A3104" s="18">
        <v>3102</v>
      </c>
      <c r="B3104" s="18">
        <f t="shared" si="96"/>
        <v>2022</v>
      </c>
      <c r="C3104" s="17">
        <v>44743</v>
      </c>
      <c r="D3104" s="18" t="s">
        <v>130</v>
      </c>
      <c r="E3104" s="18" t="s">
        <v>163</v>
      </c>
      <c r="F3104" s="18" t="str">
        <f t="shared" si="97"/>
        <v>Eversource_EMA-Attorney General Consulting Expense (AGCE)-44743</v>
      </c>
      <c r="G3104" s="11" t="s">
        <v>131</v>
      </c>
      <c r="H3104" s="11" t="s">
        <v>49</v>
      </c>
      <c r="I3104" s="11" t="s">
        <v>132</v>
      </c>
      <c r="J3104" s="11" t="s">
        <v>138</v>
      </c>
      <c r="K3104" s="11" t="str">
        <f>IFERROR(INDEX('EDC Component Dictionary'!$C$5:$C$37,MATCH('Rates Database'!J3104,'EDC Component Dictionary'!$B$5:$B$37,0)), "Energy Supply")</f>
        <v>Distribution System</v>
      </c>
      <c r="L3104" s="12">
        <v>0</v>
      </c>
      <c r="M3104" s="12"/>
    </row>
    <row r="3105" spans="1:13" x14ac:dyDescent="0.3">
      <c r="A3105" s="18">
        <v>3103</v>
      </c>
      <c r="B3105" s="18">
        <f t="shared" si="96"/>
        <v>2022</v>
      </c>
      <c r="C3105" s="17">
        <v>44713</v>
      </c>
      <c r="D3105" s="18" t="s">
        <v>130</v>
      </c>
      <c r="E3105" s="18" t="s">
        <v>163</v>
      </c>
      <c r="F3105" s="18" t="str">
        <f t="shared" si="97"/>
        <v>Eversource_EMA-Attorney General Consulting Expense (AGCE)-44713</v>
      </c>
      <c r="G3105" s="11" t="s">
        <v>131</v>
      </c>
      <c r="H3105" s="11" t="s">
        <v>49</v>
      </c>
      <c r="I3105" s="11" t="s">
        <v>132</v>
      </c>
      <c r="J3105" s="11" t="s">
        <v>138</v>
      </c>
      <c r="K3105" s="11" t="str">
        <f>IFERROR(INDEX('EDC Component Dictionary'!$C$5:$C$37,MATCH('Rates Database'!J3105,'EDC Component Dictionary'!$B$5:$B$37,0)), "Energy Supply")</f>
        <v>Distribution System</v>
      </c>
      <c r="L3105" s="12">
        <v>0</v>
      </c>
      <c r="M3105" s="12"/>
    </row>
    <row r="3106" spans="1:13" x14ac:dyDescent="0.3">
      <c r="A3106" s="18">
        <v>3104</v>
      </c>
      <c r="B3106" s="18">
        <f t="shared" si="96"/>
        <v>2022</v>
      </c>
      <c r="C3106" s="17">
        <v>44682</v>
      </c>
      <c r="D3106" s="18" t="s">
        <v>130</v>
      </c>
      <c r="E3106" s="18" t="s">
        <v>163</v>
      </c>
      <c r="F3106" s="18" t="str">
        <f t="shared" si="97"/>
        <v>Eversource_EMA-Attorney General Consulting Expense (AGCE)-44682</v>
      </c>
      <c r="G3106" s="11" t="s">
        <v>131</v>
      </c>
      <c r="H3106" s="11" t="s">
        <v>49</v>
      </c>
      <c r="I3106" s="11" t="s">
        <v>132</v>
      </c>
      <c r="J3106" s="11" t="s">
        <v>138</v>
      </c>
      <c r="K3106" s="11" t="str">
        <f>IFERROR(INDEX('EDC Component Dictionary'!$C$5:$C$37,MATCH('Rates Database'!J3106,'EDC Component Dictionary'!$B$5:$B$37,0)), "Energy Supply")</f>
        <v>Distribution System</v>
      </c>
      <c r="L3106" s="12">
        <v>0</v>
      </c>
      <c r="M3106" s="12"/>
    </row>
    <row r="3107" spans="1:13" x14ac:dyDescent="0.3">
      <c r="A3107" s="18">
        <v>3105</v>
      </c>
      <c r="B3107" s="18">
        <f t="shared" si="96"/>
        <v>2022</v>
      </c>
      <c r="C3107" s="17">
        <v>44652</v>
      </c>
      <c r="D3107" s="18" t="s">
        <v>130</v>
      </c>
      <c r="E3107" s="18" t="s">
        <v>163</v>
      </c>
      <c r="F3107" s="18" t="str">
        <f t="shared" si="97"/>
        <v>Eversource_EMA-Attorney General Consulting Expense (AGCE)-44652</v>
      </c>
      <c r="G3107" s="11" t="s">
        <v>131</v>
      </c>
      <c r="H3107" s="11" t="s">
        <v>49</v>
      </c>
      <c r="I3107" s="11" t="s">
        <v>132</v>
      </c>
      <c r="J3107" s="11" t="s">
        <v>138</v>
      </c>
      <c r="K3107" s="11" t="str">
        <f>IFERROR(INDEX('EDC Component Dictionary'!$C$5:$C$37,MATCH('Rates Database'!J3107,'EDC Component Dictionary'!$B$5:$B$37,0)), "Energy Supply")</f>
        <v>Distribution System</v>
      </c>
      <c r="L3107" s="12">
        <v>0</v>
      </c>
      <c r="M3107" s="12"/>
    </row>
    <row r="3108" spans="1:13" x14ac:dyDescent="0.3">
      <c r="A3108" s="18">
        <v>3106</v>
      </c>
      <c r="B3108" s="18">
        <f t="shared" si="96"/>
        <v>2022</v>
      </c>
      <c r="C3108" s="17">
        <v>44621</v>
      </c>
      <c r="D3108" s="18" t="s">
        <v>130</v>
      </c>
      <c r="E3108" s="18" t="s">
        <v>163</v>
      </c>
      <c r="F3108" s="18" t="str">
        <f t="shared" si="97"/>
        <v>Eversource_EMA-Attorney General Consulting Expense (AGCE)-44621</v>
      </c>
      <c r="G3108" s="11" t="s">
        <v>131</v>
      </c>
      <c r="H3108" s="11" t="s">
        <v>49</v>
      </c>
      <c r="I3108" s="11" t="s">
        <v>132</v>
      </c>
      <c r="J3108" s="11" t="s">
        <v>138</v>
      </c>
      <c r="K3108" s="11" t="str">
        <f>IFERROR(INDEX('EDC Component Dictionary'!$C$5:$C$37,MATCH('Rates Database'!J3108,'EDC Component Dictionary'!$B$5:$B$37,0)), "Energy Supply")</f>
        <v>Distribution System</v>
      </c>
      <c r="L3108" s="12">
        <v>0</v>
      </c>
      <c r="M3108" s="12"/>
    </row>
    <row r="3109" spans="1:13" x14ac:dyDescent="0.3">
      <c r="A3109" s="18">
        <v>3107</v>
      </c>
      <c r="B3109" s="18">
        <f t="shared" si="96"/>
        <v>2022</v>
      </c>
      <c r="C3109" s="17">
        <v>44593</v>
      </c>
      <c r="D3109" s="18" t="s">
        <v>130</v>
      </c>
      <c r="E3109" s="18" t="s">
        <v>163</v>
      </c>
      <c r="F3109" s="18" t="str">
        <f t="shared" si="97"/>
        <v>Eversource_EMA-Attorney General Consulting Expense (AGCE)-44593</v>
      </c>
      <c r="G3109" s="11" t="s">
        <v>131</v>
      </c>
      <c r="H3109" s="11" t="s">
        <v>49</v>
      </c>
      <c r="I3109" s="11" t="s">
        <v>132</v>
      </c>
      <c r="J3109" s="11" t="s">
        <v>138</v>
      </c>
      <c r="K3109" s="11" t="str">
        <f>IFERROR(INDEX('EDC Component Dictionary'!$C$5:$C$37,MATCH('Rates Database'!J3109,'EDC Component Dictionary'!$B$5:$B$37,0)), "Energy Supply")</f>
        <v>Distribution System</v>
      </c>
      <c r="L3109" s="12">
        <v>0</v>
      </c>
      <c r="M3109" s="12"/>
    </row>
    <row r="3110" spans="1:13" x14ac:dyDescent="0.3">
      <c r="A3110" s="18">
        <v>3108</v>
      </c>
      <c r="B3110" s="18">
        <f t="shared" si="96"/>
        <v>2022</v>
      </c>
      <c r="C3110" s="17">
        <v>44562</v>
      </c>
      <c r="D3110" s="18" t="s">
        <v>130</v>
      </c>
      <c r="E3110" s="18" t="s">
        <v>163</v>
      </c>
      <c r="F3110" s="18" t="str">
        <f t="shared" si="97"/>
        <v>Eversource_EMA-Attorney General Consulting Expense (AGCE)-44562</v>
      </c>
      <c r="G3110" s="11" t="s">
        <v>131</v>
      </c>
      <c r="H3110" s="11" t="s">
        <v>49</v>
      </c>
      <c r="I3110" s="11" t="s">
        <v>132</v>
      </c>
      <c r="J3110" s="11" t="s">
        <v>138</v>
      </c>
      <c r="K3110" s="11" t="str">
        <f>IFERROR(INDEX('EDC Component Dictionary'!$C$5:$C$37,MATCH('Rates Database'!J3110,'EDC Component Dictionary'!$B$5:$B$37,0)), "Energy Supply")</f>
        <v>Distribution System</v>
      </c>
      <c r="L3110" s="12">
        <v>0</v>
      </c>
      <c r="M3110" s="12"/>
    </row>
    <row r="3111" spans="1:13" x14ac:dyDescent="0.3">
      <c r="A3111" s="18">
        <v>3109</v>
      </c>
      <c r="B3111" s="18">
        <f t="shared" si="96"/>
        <v>2021</v>
      </c>
      <c r="C3111" s="17">
        <v>44531</v>
      </c>
      <c r="D3111" s="18" t="s">
        <v>130</v>
      </c>
      <c r="E3111" s="18" t="s">
        <v>163</v>
      </c>
      <c r="F3111" s="18" t="str">
        <f t="shared" si="97"/>
        <v>Eversource_EMA-Attorney General Consulting Expense (AGCE)-44531</v>
      </c>
      <c r="G3111" s="11" t="s">
        <v>131</v>
      </c>
      <c r="H3111" s="11" t="s">
        <v>49</v>
      </c>
      <c r="I3111" s="11" t="s">
        <v>132</v>
      </c>
      <c r="J3111" s="11" t="s">
        <v>138</v>
      </c>
      <c r="K3111" s="11" t="str">
        <f>IFERROR(INDEX('EDC Component Dictionary'!$C$5:$C$37,MATCH('Rates Database'!J3111,'EDC Component Dictionary'!$B$5:$B$37,0)), "Energy Supply")</f>
        <v>Distribution System</v>
      </c>
      <c r="L3111" s="12">
        <v>3.0000000000000001E-5</v>
      </c>
      <c r="M3111" s="12"/>
    </row>
    <row r="3112" spans="1:13" x14ac:dyDescent="0.3">
      <c r="A3112" s="18">
        <v>3110</v>
      </c>
      <c r="B3112" s="18">
        <f t="shared" si="96"/>
        <v>2021</v>
      </c>
      <c r="C3112" s="17">
        <v>44501</v>
      </c>
      <c r="D3112" s="18" t="s">
        <v>130</v>
      </c>
      <c r="E3112" s="18" t="s">
        <v>163</v>
      </c>
      <c r="F3112" s="18" t="str">
        <f t="shared" si="97"/>
        <v>Eversource_EMA-Attorney General Consulting Expense (AGCE)-44501</v>
      </c>
      <c r="G3112" s="11" t="s">
        <v>131</v>
      </c>
      <c r="H3112" s="11" t="s">
        <v>49</v>
      </c>
      <c r="I3112" s="11" t="s">
        <v>132</v>
      </c>
      <c r="J3112" s="11" t="s">
        <v>138</v>
      </c>
      <c r="K3112" s="11" t="str">
        <f>IFERROR(INDEX('EDC Component Dictionary'!$C$5:$C$37,MATCH('Rates Database'!J3112,'EDC Component Dictionary'!$B$5:$B$37,0)), "Energy Supply")</f>
        <v>Distribution System</v>
      </c>
      <c r="L3112" s="12">
        <v>3.0000000000000001E-5</v>
      </c>
      <c r="M3112" s="12"/>
    </row>
    <row r="3113" spans="1:13" x14ac:dyDescent="0.3">
      <c r="A3113" s="18">
        <v>3111</v>
      </c>
      <c r="B3113" s="18">
        <f t="shared" si="96"/>
        <v>2021</v>
      </c>
      <c r="C3113" s="17">
        <v>44470</v>
      </c>
      <c r="D3113" s="18" t="s">
        <v>130</v>
      </c>
      <c r="E3113" s="18" t="s">
        <v>163</v>
      </c>
      <c r="F3113" s="18" t="str">
        <f t="shared" si="97"/>
        <v>Eversource_EMA-Attorney General Consulting Expense (AGCE)-44470</v>
      </c>
      <c r="G3113" s="11" t="s">
        <v>131</v>
      </c>
      <c r="H3113" s="11" t="s">
        <v>49</v>
      </c>
      <c r="I3113" s="11" t="s">
        <v>132</v>
      </c>
      <c r="J3113" s="11" t="s">
        <v>138</v>
      </c>
      <c r="K3113" s="11" t="str">
        <f>IFERROR(INDEX('EDC Component Dictionary'!$C$5:$C$37,MATCH('Rates Database'!J3113,'EDC Component Dictionary'!$B$5:$B$37,0)), "Energy Supply")</f>
        <v>Distribution System</v>
      </c>
      <c r="L3113" s="12">
        <v>3.0000000000000001E-5</v>
      </c>
      <c r="M3113" s="12"/>
    </row>
    <row r="3114" spans="1:13" x14ac:dyDescent="0.3">
      <c r="A3114" s="18">
        <v>3112</v>
      </c>
      <c r="B3114" s="18">
        <f t="shared" si="96"/>
        <v>2021</v>
      </c>
      <c r="C3114" s="17">
        <v>44440</v>
      </c>
      <c r="D3114" s="18" t="s">
        <v>130</v>
      </c>
      <c r="E3114" s="18" t="s">
        <v>163</v>
      </c>
      <c r="F3114" s="18" t="str">
        <f t="shared" si="97"/>
        <v>Eversource_EMA-Attorney General Consulting Expense (AGCE)-44440</v>
      </c>
      <c r="G3114" s="11" t="s">
        <v>131</v>
      </c>
      <c r="H3114" s="11" t="s">
        <v>49</v>
      </c>
      <c r="I3114" s="11" t="s">
        <v>132</v>
      </c>
      <c r="J3114" s="11" t="s">
        <v>138</v>
      </c>
      <c r="K3114" s="11" t="str">
        <f>IFERROR(INDEX('EDC Component Dictionary'!$C$5:$C$37,MATCH('Rates Database'!J3114,'EDC Component Dictionary'!$B$5:$B$37,0)), "Energy Supply")</f>
        <v>Distribution System</v>
      </c>
      <c r="L3114" s="12">
        <v>3.0000000000000001E-5</v>
      </c>
      <c r="M3114" s="12"/>
    </row>
    <row r="3115" spans="1:13" x14ac:dyDescent="0.3">
      <c r="A3115" s="18">
        <v>3113</v>
      </c>
      <c r="B3115" s="18">
        <f t="shared" si="96"/>
        <v>2021</v>
      </c>
      <c r="C3115" s="17">
        <v>44409</v>
      </c>
      <c r="D3115" s="18" t="s">
        <v>130</v>
      </c>
      <c r="E3115" s="18" t="s">
        <v>163</v>
      </c>
      <c r="F3115" s="18" t="str">
        <f t="shared" si="97"/>
        <v>Eversource_EMA-Attorney General Consulting Expense (AGCE)-44409</v>
      </c>
      <c r="G3115" s="11" t="s">
        <v>131</v>
      </c>
      <c r="H3115" s="11" t="s">
        <v>49</v>
      </c>
      <c r="I3115" s="11" t="s">
        <v>132</v>
      </c>
      <c r="J3115" s="11" t="s">
        <v>138</v>
      </c>
      <c r="K3115" s="11" t="str">
        <f>IFERROR(INDEX('EDC Component Dictionary'!$C$5:$C$37,MATCH('Rates Database'!J3115,'EDC Component Dictionary'!$B$5:$B$37,0)), "Energy Supply")</f>
        <v>Distribution System</v>
      </c>
      <c r="L3115" s="12">
        <v>3.0000000000000001E-5</v>
      </c>
      <c r="M3115" s="12"/>
    </row>
    <row r="3116" spans="1:13" x14ac:dyDescent="0.3">
      <c r="A3116" s="18">
        <v>3114</v>
      </c>
      <c r="B3116" s="18">
        <f t="shared" si="96"/>
        <v>2021</v>
      </c>
      <c r="C3116" s="17">
        <v>44378</v>
      </c>
      <c r="D3116" s="18" t="s">
        <v>130</v>
      </c>
      <c r="E3116" s="18" t="s">
        <v>163</v>
      </c>
      <c r="F3116" s="18" t="str">
        <f t="shared" si="97"/>
        <v>Eversource_EMA-Attorney General Consulting Expense (AGCE)-44378</v>
      </c>
      <c r="G3116" s="11" t="s">
        <v>131</v>
      </c>
      <c r="H3116" s="11" t="s">
        <v>49</v>
      </c>
      <c r="I3116" s="11" t="s">
        <v>132</v>
      </c>
      <c r="J3116" s="11" t="s">
        <v>138</v>
      </c>
      <c r="K3116" s="11" t="str">
        <f>IFERROR(INDEX('EDC Component Dictionary'!$C$5:$C$37,MATCH('Rates Database'!J3116,'EDC Component Dictionary'!$B$5:$B$37,0)), "Energy Supply")</f>
        <v>Distribution System</v>
      </c>
      <c r="L3116" s="12">
        <v>3.0000000000000001E-5</v>
      </c>
      <c r="M3116" s="12"/>
    </row>
    <row r="3117" spans="1:13" x14ac:dyDescent="0.3">
      <c r="A3117" s="18">
        <v>3115</v>
      </c>
      <c r="B3117" s="18">
        <f t="shared" si="96"/>
        <v>2021</v>
      </c>
      <c r="C3117" s="17">
        <v>44348</v>
      </c>
      <c r="D3117" s="18" t="s">
        <v>130</v>
      </c>
      <c r="E3117" s="18" t="s">
        <v>163</v>
      </c>
      <c r="F3117" s="18" t="str">
        <f t="shared" si="97"/>
        <v>Eversource_EMA-Attorney General Consulting Expense (AGCE)-44348</v>
      </c>
      <c r="G3117" s="11" t="s">
        <v>131</v>
      </c>
      <c r="H3117" s="11" t="s">
        <v>49</v>
      </c>
      <c r="I3117" s="11" t="s">
        <v>132</v>
      </c>
      <c r="J3117" s="11" t="s">
        <v>138</v>
      </c>
      <c r="K3117" s="11" t="str">
        <f>IFERROR(INDEX('EDC Component Dictionary'!$C$5:$C$37,MATCH('Rates Database'!J3117,'EDC Component Dictionary'!$B$5:$B$37,0)), "Energy Supply")</f>
        <v>Distribution System</v>
      </c>
      <c r="L3117" s="12">
        <v>3.0000000000000001E-5</v>
      </c>
      <c r="M3117" s="12"/>
    </row>
    <row r="3118" spans="1:13" x14ac:dyDescent="0.3">
      <c r="A3118" s="18">
        <v>3116</v>
      </c>
      <c r="B3118" s="18">
        <f t="shared" si="96"/>
        <v>2021</v>
      </c>
      <c r="C3118" s="17">
        <v>44317</v>
      </c>
      <c r="D3118" s="18" t="s">
        <v>130</v>
      </c>
      <c r="E3118" s="18" t="s">
        <v>163</v>
      </c>
      <c r="F3118" s="18" t="str">
        <f t="shared" si="97"/>
        <v>Eversource_EMA-Attorney General Consulting Expense (AGCE)-44317</v>
      </c>
      <c r="G3118" s="11" t="s">
        <v>131</v>
      </c>
      <c r="H3118" s="11" t="s">
        <v>49</v>
      </c>
      <c r="I3118" s="11" t="s">
        <v>132</v>
      </c>
      <c r="J3118" s="11" t="s">
        <v>138</v>
      </c>
      <c r="K3118" s="11" t="str">
        <f>IFERROR(INDEX('EDC Component Dictionary'!$C$5:$C$37,MATCH('Rates Database'!J3118,'EDC Component Dictionary'!$B$5:$B$37,0)), "Energy Supply")</f>
        <v>Distribution System</v>
      </c>
      <c r="L3118" s="12">
        <v>3.0000000000000001E-5</v>
      </c>
      <c r="M3118" s="12"/>
    </row>
    <row r="3119" spans="1:13" x14ac:dyDescent="0.3">
      <c r="A3119" s="18">
        <v>3117</v>
      </c>
      <c r="B3119" s="18">
        <f t="shared" si="96"/>
        <v>2021</v>
      </c>
      <c r="C3119" s="17">
        <v>44287</v>
      </c>
      <c r="D3119" s="18" t="s">
        <v>130</v>
      </c>
      <c r="E3119" s="18" t="s">
        <v>163</v>
      </c>
      <c r="F3119" s="18" t="str">
        <f t="shared" si="97"/>
        <v>Eversource_EMA-Attorney General Consulting Expense (AGCE)-44287</v>
      </c>
      <c r="G3119" s="11" t="s">
        <v>131</v>
      </c>
      <c r="H3119" s="11" t="s">
        <v>49</v>
      </c>
      <c r="I3119" s="11" t="s">
        <v>132</v>
      </c>
      <c r="J3119" s="11" t="s">
        <v>138</v>
      </c>
      <c r="K3119" s="11" t="str">
        <f>IFERROR(INDEX('EDC Component Dictionary'!$C$5:$C$37,MATCH('Rates Database'!J3119,'EDC Component Dictionary'!$B$5:$B$37,0)), "Energy Supply")</f>
        <v>Distribution System</v>
      </c>
      <c r="L3119" s="12">
        <v>3.0000000000000001E-5</v>
      </c>
      <c r="M3119" s="12"/>
    </row>
    <row r="3120" spans="1:13" x14ac:dyDescent="0.3">
      <c r="A3120" s="18">
        <v>3118</v>
      </c>
      <c r="B3120" s="18">
        <f t="shared" si="96"/>
        <v>2021</v>
      </c>
      <c r="C3120" s="17">
        <v>44256</v>
      </c>
      <c r="D3120" s="18" t="s">
        <v>130</v>
      </c>
      <c r="E3120" s="18" t="s">
        <v>163</v>
      </c>
      <c r="F3120" s="18" t="str">
        <f t="shared" si="97"/>
        <v>Eversource_EMA-Attorney General Consulting Expense (AGCE)-44256</v>
      </c>
      <c r="G3120" s="11" t="s">
        <v>131</v>
      </c>
      <c r="H3120" s="11" t="s">
        <v>49</v>
      </c>
      <c r="I3120" s="11" t="s">
        <v>132</v>
      </c>
      <c r="J3120" s="11" t="s">
        <v>138</v>
      </c>
      <c r="K3120" s="11" t="str">
        <f>IFERROR(INDEX('EDC Component Dictionary'!$C$5:$C$37,MATCH('Rates Database'!J3120,'EDC Component Dictionary'!$B$5:$B$37,0)), "Energy Supply")</f>
        <v>Distribution System</v>
      </c>
      <c r="L3120" s="12">
        <v>3.0000000000000001E-5</v>
      </c>
      <c r="M3120" s="12"/>
    </row>
    <row r="3121" spans="1:13" x14ac:dyDescent="0.3">
      <c r="A3121" s="18">
        <v>3119</v>
      </c>
      <c r="B3121" s="18">
        <f t="shared" si="96"/>
        <v>2021</v>
      </c>
      <c r="C3121" s="17">
        <v>44228</v>
      </c>
      <c r="D3121" s="18" t="s">
        <v>130</v>
      </c>
      <c r="E3121" s="18" t="s">
        <v>163</v>
      </c>
      <c r="F3121" s="18" t="str">
        <f t="shared" si="97"/>
        <v>Eversource_EMA-Attorney General Consulting Expense (AGCE)-44228</v>
      </c>
      <c r="G3121" s="11" t="s">
        <v>131</v>
      </c>
      <c r="H3121" s="11" t="s">
        <v>49</v>
      </c>
      <c r="I3121" s="11" t="s">
        <v>132</v>
      </c>
      <c r="J3121" s="11" t="s">
        <v>138</v>
      </c>
      <c r="K3121" s="11" t="str">
        <f>IFERROR(INDEX('EDC Component Dictionary'!$C$5:$C$37,MATCH('Rates Database'!J3121,'EDC Component Dictionary'!$B$5:$B$37,0)), "Energy Supply")</f>
        <v>Distribution System</v>
      </c>
      <c r="L3121" s="12">
        <v>3.0000000000000001E-5</v>
      </c>
      <c r="M3121" s="12"/>
    </row>
    <row r="3122" spans="1:13" x14ac:dyDescent="0.3">
      <c r="A3122" s="18">
        <v>3120</v>
      </c>
      <c r="B3122" s="18">
        <f t="shared" si="96"/>
        <v>2021</v>
      </c>
      <c r="C3122" s="17">
        <v>44197</v>
      </c>
      <c r="D3122" s="18" t="s">
        <v>130</v>
      </c>
      <c r="E3122" s="18" t="s">
        <v>163</v>
      </c>
      <c r="F3122" s="18" t="str">
        <f t="shared" si="97"/>
        <v>Eversource_EMA-Attorney General Consulting Expense (AGCE)-44197</v>
      </c>
      <c r="G3122" s="11" t="s">
        <v>131</v>
      </c>
      <c r="H3122" s="11" t="s">
        <v>49</v>
      </c>
      <c r="I3122" s="11" t="s">
        <v>132</v>
      </c>
      <c r="J3122" s="11" t="s">
        <v>138</v>
      </c>
      <c r="K3122" s="11" t="str">
        <f>IFERROR(INDEX('EDC Component Dictionary'!$C$5:$C$37,MATCH('Rates Database'!J3122,'EDC Component Dictionary'!$B$5:$B$37,0)), "Energy Supply")</f>
        <v>Distribution System</v>
      </c>
      <c r="L3122" s="12">
        <v>3.0000000000000001E-5</v>
      </c>
      <c r="M3122" s="12"/>
    </row>
    <row r="3123" spans="1:13" x14ac:dyDescent="0.3">
      <c r="A3123" s="18">
        <v>3121</v>
      </c>
      <c r="B3123" s="18">
        <f t="shared" si="96"/>
        <v>2020</v>
      </c>
      <c r="C3123" s="17">
        <v>44166</v>
      </c>
      <c r="D3123" s="18" t="s">
        <v>130</v>
      </c>
      <c r="E3123" s="18" t="s">
        <v>163</v>
      </c>
      <c r="F3123" s="18" t="str">
        <f t="shared" si="97"/>
        <v>Eversource_EMA-Attorney General Consulting Expense (AGCE)-44166</v>
      </c>
      <c r="G3123" s="11" t="s">
        <v>131</v>
      </c>
      <c r="H3123" s="11" t="s">
        <v>49</v>
      </c>
      <c r="I3123" s="11" t="s">
        <v>132</v>
      </c>
      <c r="J3123" s="11" t="s">
        <v>138</v>
      </c>
      <c r="K3123" s="11" t="str">
        <f>IFERROR(INDEX('EDC Component Dictionary'!$C$5:$C$37,MATCH('Rates Database'!J3123,'EDC Component Dictionary'!$B$5:$B$37,0)), "Energy Supply")</f>
        <v>Distribution System</v>
      </c>
      <c r="L3123" s="12">
        <v>0</v>
      </c>
      <c r="M3123" s="12"/>
    </row>
    <row r="3124" spans="1:13" x14ac:dyDescent="0.3">
      <c r="A3124" s="18">
        <v>3122</v>
      </c>
      <c r="B3124" s="18">
        <f t="shared" si="96"/>
        <v>2020</v>
      </c>
      <c r="C3124" s="17">
        <v>44136</v>
      </c>
      <c r="D3124" s="18" t="s">
        <v>130</v>
      </c>
      <c r="E3124" s="18" t="s">
        <v>163</v>
      </c>
      <c r="F3124" s="18" t="str">
        <f t="shared" si="97"/>
        <v>Eversource_EMA-Attorney General Consulting Expense (AGCE)-44136</v>
      </c>
      <c r="G3124" s="11" t="s">
        <v>131</v>
      </c>
      <c r="H3124" s="11" t="s">
        <v>49</v>
      </c>
      <c r="I3124" s="11" t="s">
        <v>132</v>
      </c>
      <c r="J3124" s="11" t="s">
        <v>138</v>
      </c>
      <c r="K3124" s="11" t="str">
        <f>IFERROR(INDEX('EDC Component Dictionary'!$C$5:$C$37,MATCH('Rates Database'!J3124,'EDC Component Dictionary'!$B$5:$B$37,0)), "Energy Supply")</f>
        <v>Distribution System</v>
      </c>
      <c r="L3124" s="12">
        <v>0</v>
      </c>
      <c r="M3124" s="12"/>
    </row>
    <row r="3125" spans="1:13" x14ac:dyDescent="0.3">
      <c r="A3125" s="18">
        <v>3123</v>
      </c>
      <c r="B3125" s="18">
        <f t="shared" si="96"/>
        <v>2020</v>
      </c>
      <c r="C3125" s="17">
        <v>44105</v>
      </c>
      <c r="D3125" s="18" t="s">
        <v>130</v>
      </c>
      <c r="E3125" s="18" t="s">
        <v>163</v>
      </c>
      <c r="F3125" s="18" t="str">
        <f t="shared" si="97"/>
        <v>Eversource_EMA-Attorney General Consulting Expense (AGCE)-44105</v>
      </c>
      <c r="G3125" s="11" t="s">
        <v>131</v>
      </c>
      <c r="H3125" s="11" t="s">
        <v>49</v>
      </c>
      <c r="I3125" s="11" t="s">
        <v>132</v>
      </c>
      <c r="J3125" s="11" t="s">
        <v>138</v>
      </c>
      <c r="K3125" s="11" t="str">
        <f>IFERROR(INDEX('EDC Component Dictionary'!$C$5:$C$37,MATCH('Rates Database'!J3125,'EDC Component Dictionary'!$B$5:$B$37,0)), "Energy Supply")</f>
        <v>Distribution System</v>
      </c>
      <c r="L3125" s="12">
        <v>0</v>
      </c>
      <c r="M3125" s="12"/>
    </row>
    <row r="3126" spans="1:13" x14ac:dyDescent="0.3">
      <c r="A3126" s="18">
        <v>3124</v>
      </c>
      <c r="B3126" s="18">
        <f t="shared" si="96"/>
        <v>2020</v>
      </c>
      <c r="C3126" s="17">
        <v>44075</v>
      </c>
      <c r="D3126" s="18" t="s">
        <v>130</v>
      </c>
      <c r="E3126" s="18" t="s">
        <v>163</v>
      </c>
      <c r="F3126" s="18" t="str">
        <f t="shared" si="97"/>
        <v>Eversource_EMA-Attorney General Consulting Expense (AGCE)-44075</v>
      </c>
      <c r="G3126" s="11" t="s">
        <v>131</v>
      </c>
      <c r="H3126" s="11" t="s">
        <v>49</v>
      </c>
      <c r="I3126" s="11" t="s">
        <v>132</v>
      </c>
      <c r="J3126" s="11" t="s">
        <v>138</v>
      </c>
      <c r="K3126" s="11" t="str">
        <f>IFERROR(INDEX('EDC Component Dictionary'!$C$5:$C$37,MATCH('Rates Database'!J3126,'EDC Component Dictionary'!$B$5:$B$37,0)), "Energy Supply")</f>
        <v>Distribution System</v>
      </c>
      <c r="L3126" s="12">
        <v>0</v>
      </c>
      <c r="M3126" s="12"/>
    </row>
    <row r="3127" spans="1:13" x14ac:dyDescent="0.3">
      <c r="A3127" s="18">
        <v>3125</v>
      </c>
      <c r="B3127" s="18">
        <f t="shared" si="96"/>
        <v>2020</v>
      </c>
      <c r="C3127" s="17">
        <v>44044</v>
      </c>
      <c r="D3127" s="18" t="s">
        <v>130</v>
      </c>
      <c r="E3127" s="18" t="s">
        <v>163</v>
      </c>
      <c r="F3127" s="18" t="str">
        <f t="shared" si="97"/>
        <v>Eversource_EMA-Attorney General Consulting Expense (AGCE)-44044</v>
      </c>
      <c r="G3127" s="11" t="s">
        <v>131</v>
      </c>
      <c r="H3127" s="11" t="s">
        <v>49</v>
      </c>
      <c r="I3127" s="11" t="s">
        <v>132</v>
      </c>
      <c r="J3127" s="11" t="s">
        <v>138</v>
      </c>
      <c r="K3127" s="11" t="str">
        <f>IFERROR(INDEX('EDC Component Dictionary'!$C$5:$C$37,MATCH('Rates Database'!J3127,'EDC Component Dictionary'!$B$5:$B$37,0)), "Energy Supply")</f>
        <v>Distribution System</v>
      </c>
      <c r="L3127" s="12">
        <v>0</v>
      </c>
      <c r="M3127" s="12"/>
    </row>
    <row r="3128" spans="1:13" x14ac:dyDescent="0.3">
      <c r="A3128" s="18">
        <v>3126</v>
      </c>
      <c r="B3128" s="18">
        <f t="shared" si="96"/>
        <v>2020</v>
      </c>
      <c r="C3128" s="17">
        <v>44013</v>
      </c>
      <c r="D3128" s="18" t="s">
        <v>130</v>
      </c>
      <c r="E3128" s="18" t="s">
        <v>163</v>
      </c>
      <c r="F3128" s="18" t="str">
        <f t="shared" si="97"/>
        <v>Eversource_EMA-Attorney General Consulting Expense (AGCE)-44013</v>
      </c>
      <c r="G3128" s="11" t="s">
        <v>131</v>
      </c>
      <c r="H3128" s="11" t="s">
        <v>49</v>
      </c>
      <c r="I3128" s="11" t="s">
        <v>132</v>
      </c>
      <c r="J3128" s="11" t="s">
        <v>138</v>
      </c>
      <c r="K3128" s="11" t="str">
        <f>IFERROR(INDEX('EDC Component Dictionary'!$C$5:$C$37,MATCH('Rates Database'!J3128,'EDC Component Dictionary'!$B$5:$B$37,0)), "Energy Supply")</f>
        <v>Distribution System</v>
      </c>
      <c r="L3128" s="12">
        <v>0</v>
      </c>
      <c r="M3128" s="12"/>
    </row>
    <row r="3129" spans="1:13" x14ac:dyDescent="0.3">
      <c r="A3129" s="18">
        <v>3127</v>
      </c>
      <c r="B3129" s="18">
        <f t="shared" si="96"/>
        <v>2020</v>
      </c>
      <c r="C3129" s="17">
        <v>43983</v>
      </c>
      <c r="D3129" s="18" t="s">
        <v>130</v>
      </c>
      <c r="E3129" s="18" t="s">
        <v>163</v>
      </c>
      <c r="F3129" s="18" t="str">
        <f t="shared" si="97"/>
        <v>Eversource_EMA-Attorney General Consulting Expense (AGCE)-43983</v>
      </c>
      <c r="G3129" s="11" t="s">
        <v>131</v>
      </c>
      <c r="H3129" s="11" t="s">
        <v>49</v>
      </c>
      <c r="I3129" s="11" t="s">
        <v>132</v>
      </c>
      <c r="J3129" s="11" t="s">
        <v>138</v>
      </c>
      <c r="K3129" s="11" t="str">
        <f>IFERROR(INDEX('EDC Component Dictionary'!$C$5:$C$37,MATCH('Rates Database'!J3129,'EDC Component Dictionary'!$B$5:$B$37,0)), "Energy Supply")</f>
        <v>Distribution System</v>
      </c>
      <c r="L3129" s="12">
        <v>0</v>
      </c>
      <c r="M3129" s="12"/>
    </row>
    <row r="3130" spans="1:13" x14ac:dyDescent="0.3">
      <c r="A3130" s="18">
        <v>3128</v>
      </c>
      <c r="B3130" s="18">
        <f t="shared" si="96"/>
        <v>2020</v>
      </c>
      <c r="C3130" s="17">
        <v>43952</v>
      </c>
      <c r="D3130" s="18" t="s">
        <v>130</v>
      </c>
      <c r="E3130" s="18" t="s">
        <v>163</v>
      </c>
      <c r="F3130" s="18" t="str">
        <f t="shared" si="97"/>
        <v>Eversource_EMA-Attorney General Consulting Expense (AGCE)-43952</v>
      </c>
      <c r="G3130" s="11" t="s">
        <v>131</v>
      </c>
      <c r="H3130" s="11" t="s">
        <v>49</v>
      </c>
      <c r="I3130" s="11" t="s">
        <v>132</v>
      </c>
      <c r="J3130" s="11" t="s">
        <v>138</v>
      </c>
      <c r="K3130" s="11" t="str">
        <f>IFERROR(INDEX('EDC Component Dictionary'!$C$5:$C$37,MATCH('Rates Database'!J3130,'EDC Component Dictionary'!$B$5:$B$37,0)), "Energy Supply")</f>
        <v>Distribution System</v>
      </c>
      <c r="L3130" s="12">
        <v>0</v>
      </c>
      <c r="M3130" s="12"/>
    </row>
    <row r="3131" spans="1:13" x14ac:dyDescent="0.3">
      <c r="A3131" s="18">
        <v>3129</v>
      </c>
      <c r="B3131" s="18">
        <f t="shared" si="96"/>
        <v>2020</v>
      </c>
      <c r="C3131" s="17">
        <v>43922</v>
      </c>
      <c r="D3131" s="18" t="s">
        <v>130</v>
      </c>
      <c r="E3131" s="18" t="s">
        <v>163</v>
      </c>
      <c r="F3131" s="18" t="str">
        <f t="shared" si="97"/>
        <v>Eversource_EMA-Attorney General Consulting Expense (AGCE)-43922</v>
      </c>
      <c r="G3131" s="11" t="s">
        <v>131</v>
      </c>
      <c r="H3131" s="11" t="s">
        <v>49</v>
      </c>
      <c r="I3131" s="11" t="s">
        <v>132</v>
      </c>
      <c r="J3131" s="11" t="s">
        <v>138</v>
      </c>
      <c r="K3131" s="11" t="str">
        <f>IFERROR(INDEX('EDC Component Dictionary'!$C$5:$C$37,MATCH('Rates Database'!J3131,'EDC Component Dictionary'!$B$5:$B$37,0)), "Energy Supply")</f>
        <v>Distribution System</v>
      </c>
      <c r="L3131" s="12">
        <v>0</v>
      </c>
      <c r="M3131" s="12"/>
    </row>
    <row r="3132" spans="1:13" x14ac:dyDescent="0.3">
      <c r="A3132" s="18">
        <v>3130</v>
      </c>
      <c r="B3132" s="18">
        <f t="shared" si="96"/>
        <v>2020</v>
      </c>
      <c r="C3132" s="17">
        <v>43891</v>
      </c>
      <c r="D3132" s="18" t="s">
        <v>130</v>
      </c>
      <c r="E3132" s="18" t="s">
        <v>163</v>
      </c>
      <c r="F3132" s="18" t="str">
        <f t="shared" si="97"/>
        <v>Eversource_EMA-Attorney General Consulting Expense (AGCE)-43891</v>
      </c>
      <c r="G3132" s="11" t="s">
        <v>131</v>
      </c>
      <c r="H3132" s="11" t="s">
        <v>49</v>
      </c>
      <c r="I3132" s="11" t="s">
        <v>132</v>
      </c>
      <c r="J3132" s="11" t="s">
        <v>138</v>
      </c>
      <c r="K3132" s="11" t="str">
        <f>IFERROR(INDEX('EDC Component Dictionary'!$C$5:$C$37,MATCH('Rates Database'!J3132,'EDC Component Dictionary'!$B$5:$B$37,0)), "Energy Supply")</f>
        <v>Distribution System</v>
      </c>
      <c r="L3132" s="12">
        <v>0</v>
      </c>
      <c r="M3132" s="12"/>
    </row>
    <row r="3133" spans="1:13" x14ac:dyDescent="0.3">
      <c r="A3133" s="18">
        <v>3131</v>
      </c>
      <c r="B3133" s="18">
        <f t="shared" si="96"/>
        <v>2020</v>
      </c>
      <c r="C3133" s="17">
        <v>43862</v>
      </c>
      <c r="D3133" s="18" t="s">
        <v>130</v>
      </c>
      <c r="E3133" s="18" t="s">
        <v>163</v>
      </c>
      <c r="F3133" s="18" t="str">
        <f t="shared" si="97"/>
        <v>Eversource_EMA-Attorney General Consulting Expense (AGCE)-43862</v>
      </c>
      <c r="G3133" s="11" t="s">
        <v>131</v>
      </c>
      <c r="H3133" s="11" t="s">
        <v>49</v>
      </c>
      <c r="I3133" s="11" t="s">
        <v>132</v>
      </c>
      <c r="J3133" s="11" t="s">
        <v>138</v>
      </c>
      <c r="K3133" s="11" t="str">
        <f>IFERROR(INDEX('EDC Component Dictionary'!$C$5:$C$37,MATCH('Rates Database'!J3133,'EDC Component Dictionary'!$B$5:$B$37,0)), "Energy Supply")</f>
        <v>Distribution System</v>
      </c>
      <c r="L3133" s="12">
        <v>0</v>
      </c>
      <c r="M3133" s="12"/>
    </row>
    <row r="3134" spans="1:13" x14ac:dyDescent="0.3">
      <c r="A3134" s="18">
        <v>3132</v>
      </c>
      <c r="B3134" s="18">
        <f t="shared" si="96"/>
        <v>2020</v>
      </c>
      <c r="C3134" s="17">
        <v>43831</v>
      </c>
      <c r="D3134" s="18" t="s">
        <v>130</v>
      </c>
      <c r="E3134" s="18" t="s">
        <v>163</v>
      </c>
      <c r="F3134" s="18" t="str">
        <f t="shared" si="97"/>
        <v>Eversource_EMA-Attorney General Consulting Expense (AGCE)-43831</v>
      </c>
      <c r="G3134" s="11" t="s">
        <v>131</v>
      </c>
      <c r="H3134" s="11" t="s">
        <v>49</v>
      </c>
      <c r="I3134" s="11" t="s">
        <v>132</v>
      </c>
      <c r="J3134" s="11" t="s">
        <v>138</v>
      </c>
      <c r="K3134" s="11" t="str">
        <f>IFERROR(INDEX('EDC Component Dictionary'!$C$5:$C$37,MATCH('Rates Database'!J3134,'EDC Component Dictionary'!$B$5:$B$37,0)), "Energy Supply")</f>
        <v>Distribution System</v>
      </c>
      <c r="L3134" s="12">
        <v>0</v>
      </c>
      <c r="M3134" s="12"/>
    </row>
    <row r="3135" spans="1:13" x14ac:dyDescent="0.3">
      <c r="A3135" s="18">
        <v>3133</v>
      </c>
      <c r="B3135" s="18">
        <f t="shared" si="96"/>
        <v>2019</v>
      </c>
      <c r="C3135" s="17">
        <v>43800</v>
      </c>
      <c r="D3135" s="18" t="s">
        <v>130</v>
      </c>
      <c r="E3135" s="18" t="s">
        <v>163</v>
      </c>
      <c r="F3135" s="18" t="str">
        <f t="shared" si="97"/>
        <v>Eversource_EMA-Attorney General Consulting Expense (AGCE)-43800</v>
      </c>
      <c r="G3135" s="11" t="s">
        <v>131</v>
      </c>
      <c r="H3135" s="11" t="s">
        <v>49</v>
      </c>
      <c r="I3135" s="11" t="s">
        <v>132</v>
      </c>
      <c r="J3135" s="11" t="s">
        <v>138</v>
      </c>
      <c r="K3135" s="11" t="str">
        <f>IFERROR(INDEX('EDC Component Dictionary'!$C$5:$C$37,MATCH('Rates Database'!J3135,'EDC Component Dictionary'!$B$5:$B$37,0)), "Energy Supply")</f>
        <v>Distribution System</v>
      </c>
      <c r="L3135" s="12">
        <v>1.0000000000000001E-5</v>
      </c>
      <c r="M3135" s="12"/>
    </row>
    <row r="3136" spans="1:13" x14ac:dyDescent="0.3">
      <c r="A3136" s="18">
        <v>3134</v>
      </c>
      <c r="B3136" s="18">
        <f t="shared" si="96"/>
        <v>2019</v>
      </c>
      <c r="C3136" s="17">
        <v>43770</v>
      </c>
      <c r="D3136" s="18" t="s">
        <v>130</v>
      </c>
      <c r="E3136" s="18" t="s">
        <v>163</v>
      </c>
      <c r="F3136" s="18" t="str">
        <f t="shared" si="97"/>
        <v>Eversource_EMA-Attorney General Consulting Expense (AGCE)-43770</v>
      </c>
      <c r="G3136" s="11" t="s">
        <v>131</v>
      </c>
      <c r="H3136" s="11" t="s">
        <v>49</v>
      </c>
      <c r="I3136" s="11" t="s">
        <v>132</v>
      </c>
      <c r="J3136" s="11" t="s">
        <v>138</v>
      </c>
      <c r="K3136" s="11" t="str">
        <f>IFERROR(INDEX('EDC Component Dictionary'!$C$5:$C$37,MATCH('Rates Database'!J3136,'EDC Component Dictionary'!$B$5:$B$37,0)), "Energy Supply")</f>
        <v>Distribution System</v>
      </c>
      <c r="L3136" s="12">
        <v>1.0000000000000001E-5</v>
      </c>
      <c r="M3136" s="12"/>
    </row>
    <row r="3137" spans="1:13" x14ac:dyDescent="0.3">
      <c r="A3137" s="18">
        <v>3135</v>
      </c>
      <c r="B3137" s="18">
        <f t="shared" si="96"/>
        <v>2019</v>
      </c>
      <c r="C3137" s="17">
        <v>43739</v>
      </c>
      <c r="D3137" s="18" t="s">
        <v>130</v>
      </c>
      <c r="E3137" s="18" t="s">
        <v>163</v>
      </c>
      <c r="F3137" s="18" t="str">
        <f t="shared" si="97"/>
        <v>Eversource_EMA-Attorney General Consulting Expense (AGCE)-43739</v>
      </c>
      <c r="G3137" s="11" t="s">
        <v>131</v>
      </c>
      <c r="H3137" s="11" t="s">
        <v>49</v>
      </c>
      <c r="I3137" s="11" t="s">
        <v>132</v>
      </c>
      <c r="J3137" s="11" t="s">
        <v>138</v>
      </c>
      <c r="K3137" s="11" t="str">
        <f>IFERROR(INDEX('EDC Component Dictionary'!$C$5:$C$37,MATCH('Rates Database'!J3137,'EDC Component Dictionary'!$B$5:$B$37,0)), "Energy Supply")</f>
        <v>Distribution System</v>
      </c>
      <c r="L3137" s="12">
        <v>1.0000000000000001E-5</v>
      </c>
      <c r="M3137" s="12"/>
    </row>
    <row r="3138" spans="1:13" x14ac:dyDescent="0.3">
      <c r="A3138" s="18">
        <v>3136</v>
      </c>
      <c r="B3138" s="18">
        <f t="shared" si="96"/>
        <v>2019</v>
      </c>
      <c r="C3138" s="17">
        <v>43709</v>
      </c>
      <c r="D3138" s="18" t="s">
        <v>130</v>
      </c>
      <c r="E3138" s="18" t="s">
        <v>163</v>
      </c>
      <c r="F3138" s="18" t="str">
        <f t="shared" si="97"/>
        <v>Eversource_EMA-Attorney General Consulting Expense (AGCE)-43709</v>
      </c>
      <c r="G3138" s="11" t="s">
        <v>131</v>
      </c>
      <c r="H3138" s="11" t="s">
        <v>49</v>
      </c>
      <c r="I3138" s="11" t="s">
        <v>132</v>
      </c>
      <c r="J3138" s="11" t="s">
        <v>138</v>
      </c>
      <c r="K3138" s="11" t="str">
        <f>IFERROR(INDEX('EDC Component Dictionary'!$C$5:$C$37,MATCH('Rates Database'!J3138,'EDC Component Dictionary'!$B$5:$B$37,0)), "Energy Supply")</f>
        <v>Distribution System</v>
      </c>
      <c r="L3138" s="12">
        <v>1.0000000000000001E-5</v>
      </c>
      <c r="M3138" s="12"/>
    </row>
    <row r="3139" spans="1:13" x14ac:dyDescent="0.3">
      <c r="A3139" s="18">
        <v>3137</v>
      </c>
      <c r="B3139" s="18">
        <f t="shared" ref="B3139:B3202" si="98">YEAR(C3139)</f>
        <v>2019</v>
      </c>
      <c r="C3139" s="17">
        <v>43678</v>
      </c>
      <c r="D3139" s="18" t="s">
        <v>130</v>
      </c>
      <c r="E3139" s="18" t="s">
        <v>163</v>
      </c>
      <c r="F3139" s="18" t="str">
        <f t="shared" si="97"/>
        <v>Eversource_EMA-Attorney General Consulting Expense (AGCE)-43678</v>
      </c>
      <c r="G3139" s="11" t="s">
        <v>131</v>
      </c>
      <c r="H3139" s="11" t="s">
        <v>49</v>
      </c>
      <c r="I3139" s="11" t="s">
        <v>132</v>
      </c>
      <c r="J3139" s="11" t="s">
        <v>138</v>
      </c>
      <c r="K3139" s="11" t="str">
        <f>IFERROR(INDEX('EDC Component Dictionary'!$C$5:$C$37,MATCH('Rates Database'!J3139,'EDC Component Dictionary'!$B$5:$B$37,0)), "Energy Supply")</f>
        <v>Distribution System</v>
      </c>
      <c r="L3139" s="12">
        <v>1.0000000000000001E-5</v>
      </c>
      <c r="M3139" s="12"/>
    </row>
    <row r="3140" spans="1:13" x14ac:dyDescent="0.3">
      <c r="A3140" s="18">
        <v>3138</v>
      </c>
      <c r="B3140" s="18">
        <f t="shared" si="98"/>
        <v>2019</v>
      </c>
      <c r="C3140" s="17">
        <v>43647</v>
      </c>
      <c r="D3140" s="18" t="s">
        <v>130</v>
      </c>
      <c r="E3140" s="18" t="s">
        <v>163</v>
      </c>
      <c r="F3140" s="18" t="str">
        <f t="shared" ref="F3140:F3203" si="99">_xlfn.CONCAT(E3140,"-",J3140,"-",C3140)</f>
        <v>Eversource_EMA-Attorney General Consulting Expense (AGCE)-43647</v>
      </c>
      <c r="G3140" s="11" t="s">
        <v>131</v>
      </c>
      <c r="H3140" s="11" t="s">
        <v>49</v>
      </c>
      <c r="I3140" s="11" t="s">
        <v>132</v>
      </c>
      <c r="J3140" s="11" t="s">
        <v>138</v>
      </c>
      <c r="K3140" s="11" t="str">
        <f>IFERROR(INDEX('EDC Component Dictionary'!$C$5:$C$37,MATCH('Rates Database'!J3140,'EDC Component Dictionary'!$B$5:$B$37,0)), "Energy Supply")</f>
        <v>Distribution System</v>
      </c>
      <c r="L3140" s="12">
        <v>1.0000000000000001E-5</v>
      </c>
      <c r="M3140" s="12"/>
    </row>
    <row r="3141" spans="1:13" x14ac:dyDescent="0.3">
      <c r="A3141" s="18">
        <v>3139</v>
      </c>
      <c r="B3141" s="18">
        <f t="shared" si="98"/>
        <v>2019</v>
      </c>
      <c r="C3141" s="17">
        <v>43617</v>
      </c>
      <c r="D3141" s="18" t="s">
        <v>130</v>
      </c>
      <c r="E3141" s="18" t="s">
        <v>163</v>
      </c>
      <c r="F3141" s="18" t="str">
        <f t="shared" si="99"/>
        <v>Eversource_EMA-Attorney General Consulting Expense (AGCE)-43617</v>
      </c>
      <c r="G3141" s="11" t="s">
        <v>131</v>
      </c>
      <c r="H3141" s="11" t="s">
        <v>49</v>
      </c>
      <c r="I3141" s="11" t="s">
        <v>132</v>
      </c>
      <c r="J3141" s="11" t="s">
        <v>138</v>
      </c>
      <c r="K3141" s="11" t="str">
        <f>IFERROR(INDEX('EDC Component Dictionary'!$C$5:$C$37,MATCH('Rates Database'!J3141,'EDC Component Dictionary'!$B$5:$B$37,0)), "Energy Supply")</f>
        <v>Distribution System</v>
      </c>
      <c r="L3141" s="12">
        <v>1.0000000000000001E-5</v>
      </c>
      <c r="M3141" s="12"/>
    </row>
    <row r="3142" spans="1:13" x14ac:dyDescent="0.3">
      <c r="A3142" s="18">
        <v>3140</v>
      </c>
      <c r="B3142" s="18">
        <f t="shared" si="98"/>
        <v>2019</v>
      </c>
      <c r="C3142" s="17">
        <v>43586</v>
      </c>
      <c r="D3142" s="18" t="s">
        <v>130</v>
      </c>
      <c r="E3142" s="18" t="s">
        <v>163</v>
      </c>
      <c r="F3142" s="18" t="str">
        <f t="shared" si="99"/>
        <v>Eversource_EMA-Attorney General Consulting Expense (AGCE)-43586</v>
      </c>
      <c r="G3142" s="11" t="s">
        <v>131</v>
      </c>
      <c r="H3142" s="11" t="s">
        <v>49</v>
      </c>
      <c r="I3142" s="11" t="s">
        <v>132</v>
      </c>
      <c r="J3142" s="11" t="s">
        <v>138</v>
      </c>
      <c r="K3142" s="11" t="str">
        <f>IFERROR(INDEX('EDC Component Dictionary'!$C$5:$C$37,MATCH('Rates Database'!J3142,'EDC Component Dictionary'!$B$5:$B$37,0)), "Energy Supply")</f>
        <v>Distribution System</v>
      </c>
      <c r="L3142" s="12">
        <v>1.0000000000000001E-5</v>
      </c>
      <c r="M3142" s="12"/>
    </row>
    <row r="3143" spans="1:13" x14ac:dyDescent="0.3">
      <c r="A3143" s="18">
        <v>3141</v>
      </c>
      <c r="B3143" s="18">
        <f t="shared" si="98"/>
        <v>2019</v>
      </c>
      <c r="C3143" s="17">
        <v>43556</v>
      </c>
      <c r="D3143" s="18" t="s">
        <v>130</v>
      </c>
      <c r="E3143" s="18" t="s">
        <v>163</v>
      </c>
      <c r="F3143" s="18" t="str">
        <f t="shared" si="99"/>
        <v>Eversource_EMA-Attorney General Consulting Expense (AGCE)-43556</v>
      </c>
      <c r="G3143" s="11" t="s">
        <v>131</v>
      </c>
      <c r="H3143" s="11" t="s">
        <v>49</v>
      </c>
      <c r="I3143" s="11" t="s">
        <v>132</v>
      </c>
      <c r="J3143" s="11" t="s">
        <v>138</v>
      </c>
      <c r="K3143" s="11" t="str">
        <f>IFERROR(INDEX('EDC Component Dictionary'!$C$5:$C$37,MATCH('Rates Database'!J3143,'EDC Component Dictionary'!$B$5:$B$37,0)), "Energy Supply")</f>
        <v>Distribution System</v>
      </c>
      <c r="L3143" s="12">
        <v>1.0000000000000001E-5</v>
      </c>
      <c r="M3143" s="12"/>
    </row>
    <row r="3144" spans="1:13" x14ac:dyDescent="0.3">
      <c r="A3144" s="18">
        <v>3142</v>
      </c>
      <c r="B3144" s="18">
        <f t="shared" si="98"/>
        <v>2019</v>
      </c>
      <c r="C3144" s="17">
        <v>43525</v>
      </c>
      <c r="D3144" s="18" t="s">
        <v>130</v>
      </c>
      <c r="E3144" s="18" t="s">
        <v>163</v>
      </c>
      <c r="F3144" s="18" t="str">
        <f t="shared" si="99"/>
        <v>Eversource_EMA-Attorney General Consulting Expense (AGCE)-43525</v>
      </c>
      <c r="G3144" s="11" t="s">
        <v>131</v>
      </c>
      <c r="H3144" s="11" t="s">
        <v>49</v>
      </c>
      <c r="I3144" s="11" t="s">
        <v>132</v>
      </c>
      <c r="J3144" s="11" t="s">
        <v>138</v>
      </c>
      <c r="K3144" s="11" t="str">
        <f>IFERROR(INDEX('EDC Component Dictionary'!$C$5:$C$37,MATCH('Rates Database'!J3144,'EDC Component Dictionary'!$B$5:$B$37,0)), "Energy Supply")</f>
        <v>Distribution System</v>
      </c>
      <c r="L3144" s="12">
        <v>1.0000000000000001E-5</v>
      </c>
      <c r="M3144" s="12"/>
    </row>
    <row r="3145" spans="1:13" x14ac:dyDescent="0.3">
      <c r="A3145" s="18">
        <v>3143</v>
      </c>
      <c r="B3145" s="18">
        <f t="shared" si="98"/>
        <v>2019</v>
      </c>
      <c r="C3145" s="17">
        <v>43497</v>
      </c>
      <c r="D3145" s="18" t="s">
        <v>130</v>
      </c>
      <c r="E3145" s="18" t="s">
        <v>163</v>
      </c>
      <c r="F3145" s="18" t="str">
        <f t="shared" si="99"/>
        <v>Eversource_EMA-Attorney General Consulting Expense (AGCE)-43497</v>
      </c>
      <c r="G3145" s="11" t="s">
        <v>131</v>
      </c>
      <c r="H3145" s="11" t="s">
        <v>49</v>
      </c>
      <c r="I3145" s="11" t="s">
        <v>132</v>
      </c>
      <c r="J3145" s="11" t="s">
        <v>138</v>
      </c>
      <c r="K3145" s="11" t="str">
        <f>IFERROR(INDEX('EDC Component Dictionary'!$C$5:$C$37,MATCH('Rates Database'!J3145,'EDC Component Dictionary'!$B$5:$B$37,0)), "Energy Supply")</f>
        <v>Distribution System</v>
      </c>
      <c r="L3145" s="12">
        <v>1.0000000000000001E-5</v>
      </c>
      <c r="M3145" s="12"/>
    </row>
    <row r="3146" spans="1:13" x14ac:dyDescent="0.3">
      <c r="A3146" s="18">
        <v>3144</v>
      </c>
      <c r="B3146" s="18">
        <f t="shared" si="98"/>
        <v>2019</v>
      </c>
      <c r="C3146" s="17">
        <v>43466</v>
      </c>
      <c r="D3146" s="18" t="s">
        <v>130</v>
      </c>
      <c r="E3146" s="18" t="s">
        <v>163</v>
      </c>
      <c r="F3146" s="18" t="str">
        <f t="shared" si="99"/>
        <v>Eversource_EMA-Attorney General Consulting Expense (AGCE)-43466</v>
      </c>
      <c r="G3146" s="11" t="s">
        <v>131</v>
      </c>
      <c r="H3146" s="11" t="s">
        <v>49</v>
      </c>
      <c r="I3146" s="11" t="s">
        <v>132</v>
      </c>
      <c r="J3146" s="11" t="s">
        <v>138</v>
      </c>
      <c r="K3146" s="11" t="str">
        <f>IFERROR(INDEX('EDC Component Dictionary'!$C$5:$C$37,MATCH('Rates Database'!J3146,'EDC Component Dictionary'!$B$5:$B$37,0)), "Energy Supply")</f>
        <v>Distribution System</v>
      </c>
      <c r="L3146" s="12">
        <v>1.0000000000000001E-5</v>
      </c>
      <c r="M3146" s="12"/>
    </row>
    <row r="3147" spans="1:13" x14ac:dyDescent="0.3">
      <c r="A3147" s="18">
        <v>3145</v>
      </c>
      <c r="B3147" s="18">
        <f t="shared" si="98"/>
        <v>2024</v>
      </c>
      <c r="C3147" s="17">
        <v>45352</v>
      </c>
      <c r="D3147" s="18" t="s">
        <v>130</v>
      </c>
      <c r="E3147" s="18" t="s">
        <v>163</v>
      </c>
      <c r="F3147" s="18" t="str">
        <f t="shared" si="99"/>
        <v>Eversource_EMA-Long-Term Rewable Contract Adjustment (LTRCA)-45352</v>
      </c>
      <c r="G3147" s="11" t="s">
        <v>131</v>
      </c>
      <c r="H3147" s="11" t="s">
        <v>49</v>
      </c>
      <c r="I3147" s="11" t="s">
        <v>132</v>
      </c>
      <c r="J3147" s="11" t="s">
        <v>139</v>
      </c>
      <c r="K3147" s="11" t="str">
        <f>IFERROR(INDEX('EDC Component Dictionary'!$C$5:$C$37,MATCH('Rates Database'!J3147,'EDC Component Dictionary'!$B$5:$B$37,0)), "Energy Supply")</f>
        <v>Distribution System</v>
      </c>
      <c r="L3147" s="12">
        <v>-1.9300000000000001E-3</v>
      </c>
      <c r="M3147" s="12"/>
    </row>
    <row r="3148" spans="1:13" x14ac:dyDescent="0.3">
      <c r="A3148" s="18">
        <v>3146</v>
      </c>
      <c r="B3148" s="18">
        <f t="shared" si="98"/>
        <v>2024</v>
      </c>
      <c r="C3148" s="17">
        <v>45323</v>
      </c>
      <c r="D3148" s="18" t="s">
        <v>130</v>
      </c>
      <c r="E3148" s="18" t="s">
        <v>163</v>
      </c>
      <c r="F3148" s="18" t="str">
        <f t="shared" si="99"/>
        <v>Eversource_EMA-Long-Term Rewable Contract Adjustment (LTRCA)-45323</v>
      </c>
      <c r="G3148" s="11" t="s">
        <v>131</v>
      </c>
      <c r="H3148" s="11" t="s">
        <v>49</v>
      </c>
      <c r="I3148" s="11" t="s">
        <v>132</v>
      </c>
      <c r="J3148" s="11" t="s">
        <v>139</v>
      </c>
      <c r="K3148" s="11" t="str">
        <f>IFERROR(INDEX('EDC Component Dictionary'!$C$5:$C$37,MATCH('Rates Database'!J3148,'EDC Component Dictionary'!$B$5:$B$37,0)), "Energy Supply")</f>
        <v>Distribution System</v>
      </c>
      <c r="L3148" s="12">
        <v>-1.9300000000000001E-3</v>
      </c>
      <c r="M3148" s="12"/>
    </row>
    <row r="3149" spans="1:13" x14ac:dyDescent="0.3">
      <c r="A3149" s="18">
        <v>3147</v>
      </c>
      <c r="B3149" s="18">
        <f t="shared" si="98"/>
        <v>2024</v>
      </c>
      <c r="C3149" s="17">
        <v>45292</v>
      </c>
      <c r="D3149" s="18" t="s">
        <v>130</v>
      </c>
      <c r="E3149" s="18" t="s">
        <v>163</v>
      </c>
      <c r="F3149" s="18" t="str">
        <f t="shared" si="99"/>
        <v>Eversource_EMA-Long-Term Rewable Contract Adjustment (LTRCA)-45292</v>
      </c>
      <c r="G3149" s="11" t="s">
        <v>131</v>
      </c>
      <c r="H3149" s="11" t="s">
        <v>49</v>
      </c>
      <c r="I3149" s="11" t="s">
        <v>132</v>
      </c>
      <c r="J3149" s="11" t="s">
        <v>139</v>
      </c>
      <c r="K3149" s="11" t="str">
        <f>IFERROR(INDEX('EDC Component Dictionary'!$C$5:$C$37,MATCH('Rates Database'!J3149,'EDC Component Dictionary'!$B$5:$B$37,0)), "Energy Supply")</f>
        <v>Distribution System</v>
      </c>
      <c r="L3149" s="12">
        <v>-1.9300000000000001E-3</v>
      </c>
      <c r="M3149" s="12"/>
    </row>
    <row r="3150" spans="1:13" x14ac:dyDescent="0.3">
      <c r="A3150" s="18">
        <v>3148</v>
      </c>
      <c r="B3150" s="18">
        <f t="shared" si="98"/>
        <v>2023</v>
      </c>
      <c r="C3150" s="17">
        <v>45261</v>
      </c>
      <c r="D3150" s="18" t="s">
        <v>130</v>
      </c>
      <c r="E3150" s="18" t="s">
        <v>163</v>
      </c>
      <c r="F3150" s="18" t="str">
        <f t="shared" si="99"/>
        <v>Eversource_EMA-Long-Term Rewable Contract Adjustment (LTRCA)-45261</v>
      </c>
      <c r="G3150" s="11" t="s">
        <v>131</v>
      </c>
      <c r="H3150" s="11" t="s">
        <v>49</v>
      </c>
      <c r="I3150" s="11" t="s">
        <v>132</v>
      </c>
      <c r="J3150" s="11" t="s">
        <v>139</v>
      </c>
      <c r="K3150" s="11" t="str">
        <f>IFERROR(INDEX('EDC Component Dictionary'!$C$5:$C$37,MATCH('Rates Database'!J3150,'EDC Component Dictionary'!$B$5:$B$37,0)), "Energy Supply")</f>
        <v>Distribution System</v>
      </c>
      <c r="L3150" s="12">
        <v>-3.0599999999999998E-3</v>
      </c>
      <c r="M3150" s="12"/>
    </row>
    <row r="3151" spans="1:13" x14ac:dyDescent="0.3">
      <c r="A3151" s="18">
        <v>3149</v>
      </c>
      <c r="B3151" s="18">
        <f t="shared" si="98"/>
        <v>2023</v>
      </c>
      <c r="C3151" s="17">
        <v>45231</v>
      </c>
      <c r="D3151" s="18" t="s">
        <v>130</v>
      </c>
      <c r="E3151" s="18" t="s">
        <v>163</v>
      </c>
      <c r="F3151" s="18" t="str">
        <f t="shared" si="99"/>
        <v>Eversource_EMA-Long-Term Rewable Contract Adjustment (LTRCA)-45231</v>
      </c>
      <c r="G3151" s="11" t="s">
        <v>131</v>
      </c>
      <c r="H3151" s="11" t="s">
        <v>49</v>
      </c>
      <c r="I3151" s="11" t="s">
        <v>132</v>
      </c>
      <c r="J3151" s="11" t="s">
        <v>139</v>
      </c>
      <c r="K3151" s="11" t="str">
        <f>IFERROR(INDEX('EDC Component Dictionary'!$C$5:$C$37,MATCH('Rates Database'!J3151,'EDC Component Dictionary'!$B$5:$B$37,0)), "Energy Supply")</f>
        <v>Distribution System</v>
      </c>
      <c r="L3151" s="12">
        <v>-3.0599999999999998E-3</v>
      </c>
      <c r="M3151" s="12"/>
    </row>
    <row r="3152" spans="1:13" x14ac:dyDescent="0.3">
      <c r="A3152" s="18">
        <v>3150</v>
      </c>
      <c r="B3152" s="18">
        <f t="shared" si="98"/>
        <v>2023</v>
      </c>
      <c r="C3152" s="17">
        <v>45200</v>
      </c>
      <c r="D3152" s="18" t="s">
        <v>130</v>
      </c>
      <c r="E3152" s="18" t="s">
        <v>163</v>
      </c>
      <c r="F3152" s="18" t="str">
        <f t="shared" si="99"/>
        <v>Eversource_EMA-Long-Term Rewable Contract Adjustment (LTRCA)-45200</v>
      </c>
      <c r="G3152" s="11" t="s">
        <v>131</v>
      </c>
      <c r="H3152" s="11" t="s">
        <v>49</v>
      </c>
      <c r="I3152" s="11" t="s">
        <v>132</v>
      </c>
      <c r="J3152" s="11" t="s">
        <v>139</v>
      </c>
      <c r="K3152" s="11" t="str">
        <f>IFERROR(INDEX('EDC Component Dictionary'!$C$5:$C$37,MATCH('Rates Database'!J3152,'EDC Component Dictionary'!$B$5:$B$37,0)), "Energy Supply")</f>
        <v>Distribution System</v>
      </c>
      <c r="L3152" s="12">
        <v>-3.0599999999999998E-3</v>
      </c>
      <c r="M3152" s="12"/>
    </row>
    <row r="3153" spans="1:13" x14ac:dyDescent="0.3">
      <c r="A3153" s="18">
        <v>3151</v>
      </c>
      <c r="B3153" s="18">
        <f t="shared" si="98"/>
        <v>2023</v>
      </c>
      <c r="C3153" s="17">
        <v>45170</v>
      </c>
      <c r="D3153" s="18" t="s">
        <v>130</v>
      </c>
      <c r="E3153" s="18" t="s">
        <v>163</v>
      </c>
      <c r="F3153" s="18" t="str">
        <f t="shared" si="99"/>
        <v>Eversource_EMA-Long-Term Rewable Contract Adjustment (LTRCA)-45170</v>
      </c>
      <c r="G3153" s="11" t="s">
        <v>131</v>
      </c>
      <c r="H3153" s="11" t="s">
        <v>49</v>
      </c>
      <c r="I3153" s="11" t="s">
        <v>132</v>
      </c>
      <c r="J3153" s="11" t="s">
        <v>139</v>
      </c>
      <c r="K3153" s="11" t="str">
        <f>IFERROR(INDEX('EDC Component Dictionary'!$C$5:$C$37,MATCH('Rates Database'!J3153,'EDC Component Dictionary'!$B$5:$B$37,0)), "Energy Supply")</f>
        <v>Distribution System</v>
      </c>
      <c r="L3153" s="12">
        <v>-3.0599999999999998E-3</v>
      </c>
      <c r="M3153" s="12"/>
    </row>
    <row r="3154" spans="1:13" x14ac:dyDescent="0.3">
      <c r="A3154" s="18">
        <v>3152</v>
      </c>
      <c r="B3154" s="18">
        <f t="shared" si="98"/>
        <v>2023</v>
      </c>
      <c r="C3154" s="17">
        <v>45139</v>
      </c>
      <c r="D3154" s="18" t="s">
        <v>130</v>
      </c>
      <c r="E3154" s="18" t="s">
        <v>163</v>
      </c>
      <c r="F3154" s="18" t="str">
        <f t="shared" si="99"/>
        <v>Eversource_EMA-Long-Term Rewable Contract Adjustment (LTRCA)-45139</v>
      </c>
      <c r="G3154" s="11" t="s">
        <v>131</v>
      </c>
      <c r="H3154" s="11" t="s">
        <v>49</v>
      </c>
      <c r="I3154" s="11" t="s">
        <v>132</v>
      </c>
      <c r="J3154" s="11" t="s">
        <v>139</v>
      </c>
      <c r="K3154" s="11" t="str">
        <f>IFERROR(INDEX('EDC Component Dictionary'!$C$5:$C$37,MATCH('Rates Database'!J3154,'EDC Component Dictionary'!$B$5:$B$37,0)), "Energy Supply")</f>
        <v>Distribution System</v>
      </c>
      <c r="L3154" s="12">
        <v>-3.0599999999999998E-3</v>
      </c>
      <c r="M3154" s="12"/>
    </row>
    <row r="3155" spans="1:13" x14ac:dyDescent="0.3">
      <c r="A3155" s="18">
        <v>3153</v>
      </c>
      <c r="B3155" s="18">
        <f t="shared" si="98"/>
        <v>2023</v>
      </c>
      <c r="C3155" s="17">
        <v>45108</v>
      </c>
      <c r="D3155" s="18" t="s">
        <v>130</v>
      </c>
      <c r="E3155" s="18" t="s">
        <v>163</v>
      </c>
      <c r="F3155" s="18" t="str">
        <f t="shared" si="99"/>
        <v>Eversource_EMA-Long-Term Rewable Contract Adjustment (LTRCA)-45108</v>
      </c>
      <c r="G3155" s="11" t="s">
        <v>131</v>
      </c>
      <c r="H3155" s="11" t="s">
        <v>49</v>
      </c>
      <c r="I3155" s="11" t="s">
        <v>132</v>
      </c>
      <c r="J3155" s="11" t="s">
        <v>139</v>
      </c>
      <c r="K3155" s="11" t="str">
        <f>IFERROR(INDEX('EDC Component Dictionary'!$C$5:$C$37,MATCH('Rates Database'!J3155,'EDC Component Dictionary'!$B$5:$B$37,0)), "Energy Supply")</f>
        <v>Distribution System</v>
      </c>
      <c r="L3155" s="12">
        <v>-3.0599999999999998E-3</v>
      </c>
      <c r="M3155" s="12"/>
    </row>
    <row r="3156" spans="1:13" x14ac:dyDescent="0.3">
      <c r="A3156" s="18">
        <v>3154</v>
      </c>
      <c r="B3156" s="18">
        <f t="shared" si="98"/>
        <v>2023</v>
      </c>
      <c r="C3156" s="17">
        <v>45078</v>
      </c>
      <c r="D3156" s="18" t="s">
        <v>130</v>
      </c>
      <c r="E3156" s="18" t="s">
        <v>163</v>
      </c>
      <c r="F3156" s="18" t="str">
        <f t="shared" si="99"/>
        <v>Eversource_EMA-Long-Term Rewable Contract Adjustment (LTRCA)-45078</v>
      </c>
      <c r="G3156" s="11" t="s">
        <v>131</v>
      </c>
      <c r="H3156" s="11" t="s">
        <v>49</v>
      </c>
      <c r="I3156" s="11" t="s">
        <v>132</v>
      </c>
      <c r="J3156" s="11" t="s">
        <v>139</v>
      </c>
      <c r="K3156" s="11" t="str">
        <f>IFERROR(INDEX('EDC Component Dictionary'!$C$5:$C$37,MATCH('Rates Database'!J3156,'EDC Component Dictionary'!$B$5:$B$37,0)), "Energy Supply")</f>
        <v>Distribution System</v>
      </c>
      <c r="L3156" s="12">
        <v>-3.0599999999999998E-3</v>
      </c>
      <c r="M3156" s="12"/>
    </row>
    <row r="3157" spans="1:13" x14ac:dyDescent="0.3">
      <c r="A3157" s="18">
        <v>3155</v>
      </c>
      <c r="B3157" s="18">
        <f t="shared" si="98"/>
        <v>2023</v>
      </c>
      <c r="C3157" s="17">
        <v>45047</v>
      </c>
      <c r="D3157" s="18" t="s">
        <v>130</v>
      </c>
      <c r="E3157" s="18" t="s">
        <v>163</v>
      </c>
      <c r="F3157" s="18" t="str">
        <f t="shared" si="99"/>
        <v>Eversource_EMA-Long-Term Rewable Contract Adjustment (LTRCA)-45047</v>
      </c>
      <c r="G3157" s="11" t="s">
        <v>131</v>
      </c>
      <c r="H3157" s="11" t="s">
        <v>49</v>
      </c>
      <c r="I3157" s="11" t="s">
        <v>132</v>
      </c>
      <c r="J3157" s="11" t="s">
        <v>139</v>
      </c>
      <c r="K3157" s="11" t="str">
        <f>IFERROR(INDEX('EDC Component Dictionary'!$C$5:$C$37,MATCH('Rates Database'!J3157,'EDC Component Dictionary'!$B$5:$B$37,0)), "Energy Supply")</f>
        <v>Distribution System</v>
      </c>
      <c r="L3157" s="12">
        <v>-3.0599999999999998E-3</v>
      </c>
      <c r="M3157" s="12"/>
    </row>
    <row r="3158" spans="1:13" x14ac:dyDescent="0.3">
      <c r="A3158" s="18">
        <v>3156</v>
      </c>
      <c r="B3158" s="18">
        <f t="shared" si="98"/>
        <v>2023</v>
      </c>
      <c r="C3158" s="17">
        <v>45017</v>
      </c>
      <c r="D3158" s="18" t="s">
        <v>130</v>
      </c>
      <c r="E3158" s="18" t="s">
        <v>163</v>
      </c>
      <c r="F3158" s="18" t="str">
        <f t="shared" si="99"/>
        <v>Eversource_EMA-Long-Term Rewable Contract Adjustment (LTRCA)-45017</v>
      </c>
      <c r="G3158" s="11" t="s">
        <v>131</v>
      </c>
      <c r="H3158" s="11" t="s">
        <v>49</v>
      </c>
      <c r="I3158" s="11" t="s">
        <v>132</v>
      </c>
      <c r="J3158" s="11" t="s">
        <v>139</v>
      </c>
      <c r="K3158" s="11" t="str">
        <f>IFERROR(INDEX('EDC Component Dictionary'!$C$5:$C$37,MATCH('Rates Database'!J3158,'EDC Component Dictionary'!$B$5:$B$37,0)), "Energy Supply")</f>
        <v>Distribution System</v>
      </c>
      <c r="L3158" s="12">
        <v>-3.0599999999999998E-3</v>
      </c>
      <c r="M3158" s="12"/>
    </row>
    <row r="3159" spans="1:13" x14ac:dyDescent="0.3">
      <c r="A3159" s="18">
        <v>3157</v>
      </c>
      <c r="B3159" s="18">
        <f t="shared" si="98"/>
        <v>2023</v>
      </c>
      <c r="C3159" s="17">
        <v>44986</v>
      </c>
      <c r="D3159" s="18" t="s">
        <v>130</v>
      </c>
      <c r="E3159" s="18" t="s">
        <v>163</v>
      </c>
      <c r="F3159" s="18" t="str">
        <f t="shared" si="99"/>
        <v>Eversource_EMA-Long-Term Rewable Contract Adjustment (LTRCA)-44986</v>
      </c>
      <c r="G3159" s="11" t="s">
        <v>131</v>
      </c>
      <c r="H3159" s="11" t="s">
        <v>49</v>
      </c>
      <c r="I3159" s="11" t="s">
        <v>132</v>
      </c>
      <c r="J3159" s="11" t="s">
        <v>139</v>
      </c>
      <c r="K3159" s="11" t="str">
        <f>IFERROR(INDEX('EDC Component Dictionary'!$C$5:$C$37,MATCH('Rates Database'!J3159,'EDC Component Dictionary'!$B$5:$B$37,0)), "Energy Supply")</f>
        <v>Distribution System</v>
      </c>
      <c r="L3159" s="12">
        <v>-3.0599999999999998E-3</v>
      </c>
      <c r="M3159" s="12"/>
    </row>
    <row r="3160" spans="1:13" x14ac:dyDescent="0.3">
      <c r="A3160" s="18">
        <v>3158</v>
      </c>
      <c r="B3160" s="18">
        <f t="shared" si="98"/>
        <v>2023</v>
      </c>
      <c r="C3160" s="17">
        <v>44958</v>
      </c>
      <c r="D3160" s="18" t="s">
        <v>130</v>
      </c>
      <c r="E3160" s="18" t="s">
        <v>163</v>
      </c>
      <c r="F3160" s="18" t="str">
        <f t="shared" si="99"/>
        <v>Eversource_EMA-Long-Term Rewable Contract Adjustment (LTRCA)-44958</v>
      </c>
      <c r="G3160" s="11" t="s">
        <v>131</v>
      </c>
      <c r="H3160" s="11" t="s">
        <v>49</v>
      </c>
      <c r="I3160" s="11" t="s">
        <v>132</v>
      </c>
      <c r="J3160" s="11" t="s">
        <v>139</v>
      </c>
      <c r="K3160" s="11" t="str">
        <f>IFERROR(INDEX('EDC Component Dictionary'!$C$5:$C$37,MATCH('Rates Database'!J3160,'EDC Component Dictionary'!$B$5:$B$37,0)), "Energy Supply")</f>
        <v>Distribution System</v>
      </c>
      <c r="L3160" s="12">
        <v>-3.0599999999999998E-3</v>
      </c>
      <c r="M3160" s="12"/>
    </row>
    <row r="3161" spans="1:13" x14ac:dyDescent="0.3">
      <c r="A3161" s="18">
        <v>3159</v>
      </c>
      <c r="B3161" s="18">
        <f t="shared" si="98"/>
        <v>2023</v>
      </c>
      <c r="C3161" s="17">
        <v>44927</v>
      </c>
      <c r="D3161" s="18" t="s">
        <v>130</v>
      </c>
      <c r="E3161" s="18" t="s">
        <v>163</v>
      </c>
      <c r="F3161" s="18" t="str">
        <f t="shared" si="99"/>
        <v>Eversource_EMA-Long-Term Rewable Contract Adjustment (LTRCA)-44927</v>
      </c>
      <c r="G3161" s="11" t="s">
        <v>131</v>
      </c>
      <c r="H3161" s="11" t="s">
        <v>49</v>
      </c>
      <c r="I3161" s="11" t="s">
        <v>132</v>
      </c>
      <c r="J3161" s="11" t="s">
        <v>139</v>
      </c>
      <c r="K3161" s="11" t="str">
        <f>IFERROR(INDEX('EDC Component Dictionary'!$C$5:$C$37,MATCH('Rates Database'!J3161,'EDC Component Dictionary'!$B$5:$B$37,0)), "Energy Supply")</f>
        <v>Distribution System</v>
      </c>
      <c r="L3161" s="12">
        <v>-3.0599999999999998E-3</v>
      </c>
      <c r="M3161" s="12"/>
    </row>
    <row r="3162" spans="1:13" x14ac:dyDescent="0.3">
      <c r="A3162" s="18">
        <v>3160</v>
      </c>
      <c r="B3162" s="18">
        <f t="shared" si="98"/>
        <v>2022</v>
      </c>
      <c r="C3162" s="17">
        <v>44896</v>
      </c>
      <c r="D3162" s="18" t="s">
        <v>130</v>
      </c>
      <c r="E3162" s="18" t="s">
        <v>163</v>
      </c>
      <c r="F3162" s="18" t="str">
        <f t="shared" si="99"/>
        <v>Eversource_EMA-Long-Term Rewable Contract Adjustment (LTRCA)-44896</v>
      </c>
      <c r="G3162" s="11" t="s">
        <v>131</v>
      </c>
      <c r="H3162" s="11" t="s">
        <v>49</v>
      </c>
      <c r="I3162" s="11" t="s">
        <v>132</v>
      </c>
      <c r="J3162" s="11" t="s">
        <v>139</v>
      </c>
      <c r="K3162" s="11" t="str">
        <f>IFERROR(INDEX('EDC Component Dictionary'!$C$5:$C$37,MATCH('Rates Database'!J3162,'EDC Component Dictionary'!$B$5:$B$37,0)), "Energy Supply")</f>
        <v>Distribution System</v>
      </c>
      <c r="L3162" s="12">
        <v>-4.4999999999999999E-4</v>
      </c>
      <c r="M3162" s="12"/>
    </row>
    <row r="3163" spans="1:13" x14ac:dyDescent="0.3">
      <c r="A3163" s="18">
        <v>3161</v>
      </c>
      <c r="B3163" s="18">
        <f t="shared" si="98"/>
        <v>2022</v>
      </c>
      <c r="C3163" s="17">
        <v>44866</v>
      </c>
      <c r="D3163" s="18" t="s">
        <v>130</v>
      </c>
      <c r="E3163" s="18" t="s">
        <v>163</v>
      </c>
      <c r="F3163" s="18" t="str">
        <f t="shared" si="99"/>
        <v>Eversource_EMA-Long-Term Rewable Contract Adjustment (LTRCA)-44866</v>
      </c>
      <c r="G3163" s="11" t="s">
        <v>131</v>
      </c>
      <c r="H3163" s="11" t="s">
        <v>49</v>
      </c>
      <c r="I3163" s="11" t="s">
        <v>132</v>
      </c>
      <c r="J3163" s="11" t="s">
        <v>139</v>
      </c>
      <c r="K3163" s="11" t="str">
        <f>IFERROR(INDEX('EDC Component Dictionary'!$C$5:$C$37,MATCH('Rates Database'!J3163,'EDC Component Dictionary'!$B$5:$B$37,0)), "Energy Supply")</f>
        <v>Distribution System</v>
      </c>
      <c r="L3163" s="12">
        <v>-4.4999999999999999E-4</v>
      </c>
      <c r="M3163" s="12"/>
    </row>
    <row r="3164" spans="1:13" x14ac:dyDescent="0.3">
      <c r="A3164" s="18">
        <v>3162</v>
      </c>
      <c r="B3164" s="18">
        <f t="shared" si="98"/>
        <v>2022</v>
      </c>
      <c r="C3164" s="17">
        <v>44835</v>
      </c>
      <c r="D3164" s="18" t="s">
        <v>130</v>
      </c>
      <c r="E3164" s="18" t="s">
        <v>163</v>
      </c>
      <c r="F3164" s="18" t="str">
        <f t="shared" si="99"/>
        <v>Eversource_EMA-Long-Term Rewable Contract Adjustment (LTRCA)-44835</v>
      </c>
      <c r="G3164" s="11" t="s">
        <v>131</v>
      </c>
      <c r="H3164" s="11" t="s">
        <v>49</v>
      </c>
      <c r="I3164" s="11" t="s">
        <v>132</v>
      </c>
      <c r="J3164" s="11" t="s">
        <v>139</v>
      </c>
      <c r="K3164" s="11" t="str">
        <f>IFERROR(INDEX('EDC Component Dictionary'!$C$5:$C$37,MATCH('Rates Database'!J3164,'EDC Component Dictionary'!$B$5:$B$37,0)), "Energy Supply")</f>
        <v>Distribution System</v>
      </c>
      <c r="L3164" s="12">
        <v>-4.4999999999999999E-4</v>
      </c>
      <c r="M3164" s="12"/>
    </row>
    <row r="3165" spans="1:13" x14ac:dyDescent="0.3">
      <c r="A3165" s="18">
        <v>3163</v>
      </c>
      <c r="B3165" s="18">
        <f t="shared" si="98"/>
        <v>2022</v>
      </c>
      <c r="C3165" s="17">
        <v>44805</v>
      </c>
      <c r="D3165" s="18" t="s">
        <v>130</v>
      </c>
      <c r="E3165" s="18" t="s">
        <v>163</v>
      </c>
      <c r="F3165" s="18" t="str">
        <f t="shared" si="99"/>
        <v>Eversource_EMA-Long-Term Rewable Contract Adjustment (LTRCA)-44805</v>
      </c>
      <c r="G3165" s="11" t="s">
        <v>131</v>
      </c>
      <c r="H3165" s="11" t="s">
        <v>49</v>
      </c>
      <c r="I3165" s="11" t="s">
        <v>132</v>
      </c>
      <c r="J3165" s="11" t="s">
        <v>139</v>
      </c>
      <c r="K3165" s="11" t="str">
        <f>IFERROR(INDEX('EDC Component Dictionary'!$C$5:$C$37,MATCH('Rates Database'!J3165,'EDC Component Dictionary'!$B$5:$B$37,0)), "Energy Supply")</f>
        <v>Distribution System</v>
      </c>
      <c r="L3165" s="12">
        <v>-4.4999999999999999E-4</v>
      </c>
      <c r="M3165" s="12"/>
    </row>
    <row r="3166" spans="1:13" x14ac:dyDescent="0.3">
      <c r="A3166" s="18">
        <v>3164</v>
      </c>
      <c r="B3166" s="18">
        <f t="shared" si="98"/>
        <v>2022</v>
      </c>
      <c r="C3166" s="17">
        <v>44774</v>
      </c>
      <c r="D3166" s="18" t="s">
        <v>130</v>
      </c>
      <c r="E3166" s="18" t="s">
        <v>163</v>
      </c>
      <c r="F3166" s="18" t="str">
        <f t="shared" si="99"/>
        <v>Eversource_EMA-Long-Term Rewable Contract Adjustment (LTRCA)-44774</v>
      </c>
      <c r="G3166" s="11" t="s">
        <v>131</v>
      </c>
      <c r="H3166" s="11" t="s">
        <v>49</v>
      </c>
      <c r="I3166" s="11" t="s">
        <v>132</v>
      </c>
      <c r="J3166" s="11" t="s">
        <v>139</v>
      </c>
      <c r="K3166" s="11" t="str">
        <f>IFERROR(INDEX('EDC Component Dictionary'!$C$5:$C$37,MATCH('Rates Database'!J3166,'EDC Component Dictionary'!$B$5:$B$37,0)), "Energy Supply")</f>
        <v>Distribution System</v>
      </c>
      <c r="L3166" s="12">
        <v>-4.4999999999999999E-4</v>
      </c>
      <c r="M3166" s="12"/>
    </row>
    <row r="3167" spans="1:13" x14ac:dyDescent="0.3">
      <c r="A3167" s="18">
        <v>3165</v>
      </c>
      <c r="B3167" s="18">
        <f t="shared" si="98"/>
        <v>2022</v>
      </c>
      <c r="C3167" s="17">
        <v>44743</v>
      </c>
      <c r="D3167" s="18" t="s">
        <v>130</v>
      </c>
      <c r="E3167" s="18" t="s">
        <v>163</v>
      </c>
      <c r="F3167" s="18" t="str">
        <f t="shared" si="99"/>
        <v>Eversource_EMA-Long-Term Rewable Contract Adjustment (LTRCA)-44743</v>
      </c>
      <c r="G3167" s="11" t="s">
        <v>131</v>
      </c>
      <c r="H3167" s="11" t="s">
        <v>49</v>
      </c>
      <c r="I3167" s="11" t="s">
        <v>132</v>
      </c>
      <c r="J3167" s="11" t="s">
        <v>139</v>
      </c>
      <c r="K3167" s="11" t="str">
        <f>IFERROR(INDEX('EDC Component Dictionary'!$C$5:$C$37,MATCH('Rates Database'!J3167,'EDC Component Dictionary'!$B$5:$B$37,0)), "Energy Supply")</f>
        <v>Distribution System</v>
      </c>
      <c r="L3167" s="12">
        <v>-4.4999999999999999E-4</v>
      </c>
      <c r="M3167" s="12"/>
    </row>
    <row r="3168" spans="1:13" x14ac:dyDescent="0.3">
      <c r="A3168" s="18">
        <v>3166</v>
      </c>
      <c r="B3168" s="18">
        <f t="shared" si="98"/>
        <v>2022</v>
      </c>
      <c r="C3168" s="17">
        <v>44713</v>
      </c>
      <c r="D3168" s="18" t="s">
        <v>130</v>
      </c>
      <c r="E3168" s="18" t="s">
        <v>163</v>
      </c>
      <c r="F3168" s="18" t="str">
        <f t="shared" si="99"/>
        <v>Eversource_EMA-Long-Term Rewable Contract Adjustment (LTRCA)-44713</v>
      </c>
      <c r="G3168" s="11" t="s">
        <v>131</v>
      </c>
      <c r="H3168" s="11" t="s">
        <v>49</v>
      </c>
      <c r="I3168" s="11" t="s">
        <v>132</v>
      </c>
      <c r="J3168" s="11" t="s">
        <v>139</v>
      </c>
      <c r="K3168" s="11" t="str">
        <f>IFERROR(INDEX('EDC Component Dictionary'!$C$5:$C$37,MATCH('Rates Database'!J3168,'EDC Component Dictionary'!$B$5:$B$37,0)), "Energy Supply")</f>
        <v>Distribution System</v>
      </c>
      <c r="L3168" s="12">
        <v>-4.4999999999999999E-4</v>
      </c>
      <c r="M3168" s="12"/>
    </row>
    <row r="3169" spans="1:13" x14ac:dyDescent="0.3">
      <c r="A3169" s="18">
        <v>3167</v>
      </c>
      <c r="B3169" s="18">
        <f t="shared" si="98"/>
        <v>2022</v>
      </c>
      <c r="C3169" s="17">
        <v>44682</v>
      </c>
      <c r="D3169" s="18" t="s">
        <v>130</v>
      </c>
      <c r="E3169" s="18" t="s">
        <v>163</v>
      </c>
      <c r="F3169" s="18" t="str">
        <f t="shared" si="99"/>
        <v>Eversource_EMA-Long-Term Rewable Contract Adjustment (LTRCA)-44682</v>
      </c>
      <c r="G3169" s="11" t="s">
        <v>131</v>
      </c>
      <c r="H3169" s="11" t="s">
        <v>49</v>
      </c>
      <c r="I3169" s="11" t="s">
        <v>132</v>
      </c>
      <c r="J3169" s="11" t="s">
        <v>139</v>
      </c>
      <c r="K3169" s="11" t="str">
        <f>IFERROR(INDEX('EDC Component Dictionary'!$C$5:$C$37,MATCH('Rates Database'!J3169,'EDC Component Dictionary'!$B$5:$B$37,0)), "Energy Supply")</f>
        <v>Distribution System</v>
      </c>
      <c r="L3169" s="12">
        <v>-4.4999999999999999E-4</v>
      </c>
      <c r="M3169" s="12"/>
    </row>
    <row r="3170" spans="1:13" x14ac:dyDescent="0.3">
      <c r="A3170" s="18">
        <v>3168</v>
      </c>
      <c r="B3170" s="18">
        <f t="shared" si="98"/>
        <v>2022</v>
      </c>
      <c r="C3170" s="17">
        <v>44652</v>
      </c>
      <c r="D3170" s="18" t="s">
        <v>130</v>
      </c>
      <c r="E3170" s="18" t="s">
        <v>163</v>
      </c>
      <c r="F3170" s="18" t="str">
        <f t="shared" si="99"/>
        <v>Eversource_EMA-Long-Term Rewable Contract Adjustment (LTRCA)-44652</v>
      </c>
      <c r="G3170" s="11" t="s">
        <v>131</v>
      </c>
      <c r="H3170" s="11" t="s">
        <v>49</v>
      </c>
      <c r="I3170" s="11" t="s">
        <v>132</v>
      </c>
      <c r="J3170" s="11" t="s">
        <v>139</v>
      </c>
      <c r="K3170" s="11" t="str">
        <f>IFERROR(INDEX('EDC Component Dictionary'!$C$5:$C$37,MATCH('Rates Database'!J3170,'EDC Component Dictionary'!$B$5:$B$37,0)), "Energy Supply")</f>
        <v>Distribution System</v>
      </c>
      <c r="L3170" s="12">
        <v>-4.4999999999999999E-4</v>
      </c>
      <c r="M3170" s="12"/>
    </row>
    <row r="3171" spans="1:13" x14ac:dyDescent="0.3">
      <c r="A3171" s="18">
        <v>3169</v>
      </c>
      <c r="B3171" s="18">
        <f t="shared" si="98"/>
        <v>2022</v>
      </c>
      <c r="C3171" s="17">
        <v>44621</v>
      </c>
      <c r="D3171" s="18" t="s">
        <v>130</v>
      </c>
      <c r="E3171" s="18" t="s">
        <v>163</v>
      </c>
      <c r="F3171" s="18" t="str">
        <f t="shared" si="99"/>
        <v>Eversource_EMA-Long-Term Rewable Contract Adjustment (LTRCA)-44621</v>
      </c>
      <c r="G3171" s="11" t="s">
        <v>131</v>
      </c>
      <c r="H3171" s="11" t="s">
        <v>49</v>
      </c>
      <c r="I3171" s="11" t="s">
        <v>132</v>
      </c>
      <c r="J3171" s="11" t="s">
        <v>139</v>
      </c>
      <c r="K3171" s="11" t="str">
        <f>IFERROR(INDEX('EDC Component Dictionary'!$C$5:$C$37,MATCH('Rates Database'!J3171,'EDC Component Dictionary'!$B$5:$B$37,0)), "Energy Supply")</f>
        <v>Distribution System</v>
      </c>
      <c r="L3171" s="12">
        <v>-4.4999999999999999E-4</v>
      </c>
      <c r="M3171" s="12"/>
    </row>
    <row r="3172" spans="1:13" x14ac:dyDescent="0.3">
      <c r="A3172" s="18">
        <v>3170</v>
      </c>
      <c r="B3172" s="18">
        <f t="shared" si="98"/>
        <v>2022</v>
      </c>
      <c r="C3172" s="17">
        <v>44593</v>
      </c>
      <c r="D3172" s="18" t="s">
        <v>130</v>
      </c>
      <c r="E3172" s="18" t="s">
        <v>163</v>
      </c>
      <c r="F3172" s="18" t="str">
        <f t="shared" si="99"/>
        <v>Eversource_EMA-Long-Term Rewable Contract Adjustment (LTRCA)-44593</v>
      </c>
      <c r="G3172" s="11" t="s">
        <v>131</v>
      </c>
      <c r="H3172" s="11" t="s">
        <v>49</v>
      </c>
      <c r="I3172" s="11" t="s">
        <v>132</v>
      </c>
      <c r="J3172" s="11" t="s">
        <v>139</v>
      </c>
      <c r="K3172" s="11" t="str">
        <f>IFERROR(INDEX('EDC Component Dictionary'!$C$5:$C$37,MATCH('Rates Database'!J3172,'EDC Component Dictionary'!$B$5:$B$37,0)), "Energy Supply")</f>
        <v>Distribution System</v>
      </c>
      <c r="L3172" s="12">
        <v>-4.4999999999999999E-4</v>
      </c>
      <c r="M3172" s="12"/>
    </row>
    <row r="3173" spans="1:13" x14ac:dyDescent="0.3">
      <c r="A3173" s="18">
        <v>3171</v>
      </c>
      <c r="B3173" s="18">
        <f t="shared" si="98"/>
        <v>2022</v>
      </c>
      <c r="C3173" s="17">
        <v>44562</v>
      </c>
      <c r="D3173" s="18" t="s">
        <v>130</v>
      </c>
      <c r="E3173" s="18" t="s">
        <v>163</v>
      </c>
      <c r="F3173" s="18" t="str">
        <f t="shared" si="99"/>
        <v>Eversource_EMA-Long-Term Rewable Contract Adjustment (LTRCA)-44562</v>
      </c>
      <c r="G3173" s="11" t="s">
        <v>131</v>
      </c>
      <c r="H3173" s="11" t="s">
        <v>49</v>
      </c>
      <c r="I3173" s="11" t="s">
        <v>132</v>
      </c>
      <c r="J3173" s="11" t="s">
        <v>139</v>
      </c>
      <c r="K3173" s="11" t="str">
        <f>IFERROR(INDEX('EDC Component Dictionary'!$C$5:$C$37,MATCH('Rates Database'!J3173,'EDC Component Dictionary'!$B$5:$B$37,0)), "Energy Supply")</f>
        <v>Distribution System</v>
      </c>
      <c r="L3173" s="12">
        <v>-4.4999999999999999E-4</v>
      </c>
      <c r="M3173" s="12"/>
    </row>
    <row r="3174" spans="1:13" x14ac:dyDescent="0.3">
      <c r="A3174" s="18">
        <v>3172</v>
      </c>
      <c r="B3174" s="18">
        <f t="shared" si="98"/>
        <v>2021</v>
      </c>
      <c r="C3174" s="17">
        <v>44531</v>
      </c>
      <c r="D3174" s="18" t="s">
        <v>130</v>
      </c>
      <c r="E3174" s="18" t="s">
        <v>163</v>
      </c>
      <c r="F3174" s="18" t="str">
        <f t="shared" si="99"/>
        <v>Eversource_EMA-Long-Term Rewable Contract Adjustment (LTRCA)-44531</v>
      </c>
      <c r="G3174" s="11" t="s">
        <v>131</v>
      </c>
      <c r="H3174" s="11" t="s">
        <v>49</v>
      </c>
      <c r="I3174" s="11" t="s">
        <v>132</v>
      </c>
      <c r="J3174" s="11" t="s">
        <v>139</v>
      </c>
      <c r="K3174" s="11" t="str">
        <f>IFERROR(INDEX('EDC Component Dictionary'!$C$5:$C$37,MATCH('Rates Database'!J3174,'EDC Component Dictionary'!$B$5:$B$37,0)), "Energy Supply")</f>
        <v>Distribution System</v>
      </c>
      <c r="L3174" s="12">
        <v>6.9999999999999999E-4</v>
      </c>
      <c r="M3174" s="12"/>
    </row>
    <row r="3175" spans="1:13" x14ac:dyDescent="0.3">
      <c r="A3175" s="18">
        <v>3173</v>
      </c>
      <c r="B3175" s="18">
        <f t="shared" si="98"/>
        <v>2021</v>
      </c>
      <c r="C3175" s="17">
        <v>44501</v>
      </c>
      <c r="D3175" s="18" t="s">
        <v>130</v>
      </c>
      <c r="E3175" s="18" t="s">
        <v>163</v>
      </c>
      <c r="F3175" s="18" t="str">
        <f t="shared" si="99"/>
        <v>Eversource_EMA-Long-Term Rewable Contract Adjustment (LTRCA)-44501</v>
      </c>
      <c r="G3175" s="11" t="s">
        <v>131</v>
      </c>
      <c r="H3175" s="11" t="s">
        <v>49</v>
      </c>
      <c r="I3175" s="11" t="s">
        <v>132</v>
      </c>
      <c r="J3175" s="11" t="s">
        <v>139</v>
      </c>
      <c r="K3175" s="11" t="str">
        <f>IFERROR(INDEX('EDC Component Dictionary'!$C$5:$C$37,MATCH('Rates Database'!J3175,'EDC Component Dictionary'!$B$5:$B$37,0)), "Energy Supply")</f>
        <v>Distribution System</v>
      </c>
      <c r="L3175" s="12">
        <v>6.9999999999999999E-4</v>
      </c>
      <c r="M3175" s="12"/>
    </row>
    <row r="3176" spans="1:13" x14ac:dyDescent="0.3">
      <c r="A3176" s="18">
        <v>3174</v>
      </c>
      <c r="B3176" s="18">
        <f t="shared" si="98"/>
        <v>2021</v>
      </c>
      <c r="C3176" s="17">
        <v>44470</v>
      </c>
      <c r="D3176" s="18" t="s">
        <v>130</v>
      </c>
      <c r="E3176" s="18" t="s">
        <v>163</v>
      </c>
      <c r="F3176" s="18" t="str">
        <f t="shared" si="99"/>
        <v>Eversource_EMA-Long-Term Rewable Contract Adjustment (LTRCA)-44470</v>
      </c>
      <c r="G3176" s="11" t="s">
        <v>131</v>
      </c>
      <c r="H3176" s="11" t="s">
        <v>49</v>
      </c>
      <c r="I3176" s="11" t="s">
        <v>132</v>
      </c>
      <c r="J3176" s="11" t="s">
        <v>139</v>
      </c>
      <c r="K3176" s="11" t="str">
        <f>IFERROR(INDEX('EDC Component Dictionary'!$C$5:$C$37,MATCH('Rates Database'!J3176,'EDC Component Dictionary'!$B$5:$B$37,0)), "Energy Supply")</f>
        <v>Distribution System</v>
      </c>
      <c r="L3176" s="12">
        <v>6.9999999999999999E-4</v>
      </c>
      <c r="M3176" s="12"/>
    </row>
    <row r="3177" spans="1:13" x14ac:dyDescent="0.3">
      <c r="A3177" s="18">
        <v>3175</v>
      </c>
      <c r="B3177" s="18">
        <f t="shared" si="98"/>
        <v>2021</v>
      </c>
      <c r="C3177" s="17">
        <v>44440</v>
      </c>
      <c r="D3177" s="18" t="s">
        <v>130</v>
      </c>
      <c r="E3177" s="18" t="s">
        <v>163</v>
      </c>
      <c r="F3177" s="18" t="str">
        <f t="shared" si="99"/>
        <v>Eversource_EMA-Long-Term Rewable Contract Adjustment (LTRCA)-44440</v>
      </c>
      <c r="G3177" s="11" t="s">
        <v>131</v>
      </c>
      <c r="H3177" s="11" t="s">
        <v>49</v>
      </c>
      <c r="I3177" s="11" t="s">
        <v>132</v>
      </c>
      <c r="J3177" s="11" t="s">
        <v>139</v>
      </c>
      <c r="K3177" s="11" t="str">
        <f>IFERROR(INDEX('EDC Component Dictionary'!$C$5:$C$37,MATCH('Rates Database'!J3177,'EDC Component Dictionary'!$B$5:$B$37,0)), "Energy Supply")</f>
        <v>Distribution System</v>
      </c>
      <c r="L3177" s="12">
        <v>6.9999999999999999E-4</v>
      </c>
      <c r="M3177" s="12"/>
    </row>
    <row r="3178" spans="1:13" x14ac:dyDescent="0.3">
      <c r="A3178" s="18">
        <v>3176</v>
      </c>
      <c r="B3178" s="18">
        <f t="shared" si="98"/>
        <v>2021</v>
      </c>
      <c r="C3178" s="17">
        <v>44409</v>
      </c>
      <c r="D3178" s="18" t="s">
        <v>130</v>
      </c>
      <c r="E3178" s="18" t="s">
        <v>163</v>
      </c>
      <c r="F3178" s="18" t="str">
        <f t="shared" si="99"/>
        <v>Eversource_EMA-Long-Term Rewable Contract Adjustment (LTRCA)-44409</v>
      </c>
      <c r="G3178" s="11" t="s">
        <v>131</v>
      </c>
      <c r="H3178" s="11" t="s">
        <v>49</v>
      </c>
      <c r="I3178" s="11" t="s">
        <v>132</v>
      </c>
      <c r="J3178" s="11" t="s">
        <v>139</v>
      </c>
      <c r="K3178" s="11" t="str">
        <f>IFERROR(INDEX('EDC Component Dictionary'!$C$5:$C$37,MATCH('Rates Database'!J3178,'EDC Component Dictionary'!$B$5:$B$37,0)), "Energy Supply")</f>
        <v>Distribution System</v>
      </c>
      <c r="L3178" s="12">
        <v>6.9999999999999999E-4</v>
      </c>
      <c r="M3178" s="12"/>
    </row>
    <row r="3179" spans="1:13" x14ac:dyDescent="0.3">
      <c r="A3179" s="18">
        <v>3177</v>
      </c>
      <c r="B3179" s="18">
        <f t="shared" si="98"/>
        <v>2021</v>
      </c>
      <c r="C3179" s="17">
        <v>44378</v>
      </c>
      <c r="D3179" s="18" t="s">
        <v>130</v>
      </c>
      <c r="E3179" s="18" t="s">
        <v>163</v>
      </c>
      <c r="F3179" s="18" t="str">
        <f t="shared" si="99"/>
        <v>Eversource_EMA-Long-Term Rewable Contract Adjustment (LTRCA)-44378</v>
      </c>
      <c r="G3179" s="11" t="s">
        <v>131</v>
      </c>
      <c r="H3179" s="11" t="s">
        <v>49</v>
      </c>
      <c r="I3179" s="11" t="s">
        <v>132</v>
      </c>
      <c r="J3179" s="11" t="s">
        <v>139</v>
      </c>
      <c r="K3179" s="11" t="str">
        <f>IFERROR(INDEX('EDC Component Dictionary'!$C$5:$C$37,MATCH('Rates Database'!J3179,'EDC Component Dictionary'!$B$5:$B$37,0)), "Energy Supply")</f>
        <v>Distribution System</v>
      </c>
      <c r="L3179" s="12">
        <v>6.9999999999999999E-4</v>
      </c>
      <c r="M3179" s="12"/>
    </row>
    <row r="3180" spans="1:13" x14ac:dyDescent="0.3">
      <c r="A3180" s="18">
        <v>3178</v>
      </c>
      <c r="B3180" s="18">
        <f t="shared" si="98"/>
        <v>2021</v>
      </c>
      <c r="C3180" s="17">
        <v>44348</v>
      </c>
      <c r="D3180" s="18" t="s">
        <v>130</v>
      </c>
      <c r="E3180" s="18" t="s">
        <v>163</v>
      </c>
      <c r="F3180" s="18" t="str">
        <f t="shared" si="99"/>
        <v>Eversource_EMA-Long-Term Rewable Contract Adjustment (LTRCA)-44348</v>
      </c>
      <c r="G3180" s="11" t="s">
        <v>131</v>
      </c>
      <c r="H3180" s="11" t="s">
        <v>49</v>
      </c>
      <c r="I3180" s="11" t="s">
        <v>132</v>
      </c>
      <c r="J3180" s="11" t="s">
        <v>139</v>
      </c>
      <c r="K3180" s="11" t="str">
        <f>IFERROR(INDEX('EDC Component Dictionary'!$C$5:$C$37,MATCH('Rates Database'!J3180,'EDC Component Dictionary'!$B$5:$B$37,0)), "Energy Supply")</f>
        <v>Distribution System</v>
      </c>
      <c r="L3180" s="12">
        <v>6.9999999999999999E-4</v>
      </c>
      <c r="M3180" s="12"/>
    </row>
    <row r="3181" spans="1:13" x14ac:dyDescent="0.3">
      <c r="A3181" s="18">
        <v>3179</v>
      </c>
      <c r="B3181" s="18">
        <f t="shared" si="98"/>
        <v>2021</v>
      </c>
      <c r="C3181" s="17">
        <v>44317</v>
      </c>
      <c r="D3181" s="18" t="s">
        <v>130</v>
      </c>
      <c r="E3181" s="18" t="s">
        <v>163</v>
      </c>
      <c r="F3181" s="18" t="str">
        <f t="shared" si="99"/>
        <v>Eversource_EMA-Long-Term Rewable Contract Adjustment (LTRCA)-44317</v>
      </c>
      <c r="G3181" s="11" t="s">
        <v>131</v>
      </c>
      <c r="H3181" s="11" t="s">
        <v>49</v>
      </c>
      <c r="I3181" s="11" t="s">
        <v>132</v>
      </c>
      <c r="J3181" s="11" t="s">
        <v>139</v>
      </c>
      <c r="K3181" s="11" t="str">
        <f>IFERROR(INDEX('EDC Component Dictionary'!$C$5:$C$37,MATCH('Rates Database'!J3181,'EDC Component Dictionary'!$B$5:$B$37,0)), "Energy Supply")</f>
        <v>Distribution System</v>
      </c>
      <c r="L3181" s="12">
        <v>6.9999999999999999E-4</v>
      </c>
      <c r="M3181" s="12"/>
    </row>
    <row r="3182" spans="1:13" x14ac:dyDescent="0.3">
      <c r="A3182" s="18">
        <v>3180</v>
      </c>
      <c r="B3182" s="18">
        <f t="shared" si="98"/>
        <v>2021</v>
      </c>
      <c r="C3182" s="17">
        <v>44287</v>
      </c>
      <c r="D3182" s="18" t="s">
        <v>130</v>
      </c>
      <c r="E3182" s="18" t="s">
        <v>163</v>
      </c>
      <c r="F3182" s="18" t="str">
        <f t="shared" si="99"/>
        <v>Eversource_EMA-Long-Term Rewable Contract Adjustment (LTRCA)-44287</v>
      </c>
      <c r="G3182" s="11" t="s">
        <v>131</v>
      </c>
      <c r="H3182" s="11" t="s">
        <v>49</v>
      </c>
      <c r="I3182" s="11" t="s">
        <v>132</v>
      </c>
      <c r="J3182" s="11" t="s">
        <v>139</v>
      </c>
      <c r="K3182" s="11" t="str">
        <f>IFERROR(INDEX('EDC Component Dictionary'!$C$5:$C$37,MATCH('Rates Database'!J3182,'EDC Component Dictionary'!$B$5:$B$37,0)), "Energy Supply")</f>
        <v>Distribution System</v>
      </c>
      <c r="L3182" s="12">
        <v>6.9999999999999999E-4</v>
      </c>
      <c r="M3182" s="12"/>
    </row>
    <row r="3183" spans="1:13" x14ac:dyDescent="0.3">
      <c r="A3183" s="18">
        <v>3181</v>
      </c>
      <c r="B3183" s="18">
        <f t="shared" si="98"/>
        <v>2021</v>
      </c>
      <c r="C3183" s="17">
        <v>44256</v>
      </c>
      <c r="D3183" s="18" t="s">
        <v>130</v>
      </c>
      <c r="E3183" s="18" t="s">
        <v>163</v>
      </c>
      <c r="F3183" s="18" t="str">
        <f t="shared" si="99"/>
        <v>Eversource_EMA-Long-Term Rewable Contract Adjustment (LTRCA)-44256</v>
      </c>
      <c r="G3183" s="11" t="s">
        <v>131</v>
      </c>
      <c r="H3183" s="11" t="s">
        <v>49</v>
      </c>
      <c r="I3183" s="11" t="s">
        <v>132</v>
      </c>
      <c r="J3183" s="11" t="s">
        <v>139</v>
      </c>
      <c r="K3183" s="11" t="str">
        <f>IFERROR(INDEX('EDC Component Dictionary'!$C$5:$C$37,MATCH('Rates Database'!J3183,'EDC Component Dictionary'!$B$5:$B$37,0)), "Energy Supply")</f>
        <v>Distribution System</v>
      </c>
      <c r="L3183" s="12">
        <v>6.9999999999999999E-4</v>
      </c>
      <c r="M3183" s="12"/>
    </row>
    <row r="3184" spans="1:13" x14ac:dyDescent="0.3">
      <c r="A3184" s="18">
        <v>3182</v>
      </c>
      <c r="B3184" s="18">
        <f t="shared" si="98"/>
        <v>2021</v>
      </c>
      <c r="C3184" s="17">
        <v>44228</v>
      </c>
      <c r="D3184" s="18" t="s">
        <v>130</v>
      </c>
      <c r="E3184" s="18" t="s">
        <v>163</v>
      </c>
      <c r="F3184" s="18" t="str">
        <f t="shared" si="99"/>
        <v>Eversource_EMA-Long-Term Rewable Contract Adjustment (LTRCA)-44228</v>
      </c>
      <c r="G3184" s="11" t="s">
        <v>131</v>
      </c>
      <c r="H3184" s="11" t="s">
        <v>49</v>
      </c>
      <c r="I3184" s="11" t="s">
        <v>132</v>
      </c>
      <c r="J3184" s="11" t="s">
        <v>139</v>
      </c>
      <c r="K3184" s="11" t="str">
        <f>IFERROR(INDEX('EDC Component Dictionary'!$C$5:$C$37,MATCH('Rates Database'!J3184,'EDC Component Dictionary'!$B$5:$B$37,0)), "Energy Supply")</f>
        <v>Distribution System</v>
      </c>
      <c r="L3184" s="12">
        <v>6.9999999999999999E-4</v>
      </c>
      <c r="M3184" s="12"/>
    </row>
    <row r="3185" spans="1:13" x14ac:dyDescent="0.3">
      <c r="A3185" s="18">
        <v>3183</v>
      </c>
      <c r="B3185" s="18">
        <f t="shared" si="98"/>
        <v>2021</v>
      </c>
      <c r="C3185" s="17">
        <v>44197</v>
      </c>
      <c r="D3185" s="18" t="s">
        <v>130</v>
      </c>
      <c r="E3185" s="18" t="s">
        <v>163</v>
      </c>
      <c r="F3185" s="18" t="str">
        <f t="shared" si="99"/>
        <v>Eversource_EMA-Long-Term Rewable Contract Adjustment (LTRCA)-44197</v>
      </c>
      <c r="G3185" s="11" t="s">
        <v>131</v>
      </c>
      <c r="H3185" s="11" t="s">
        <v>49</v>
      </c>
      <c r="I3185" s="11" t="s">
        <v>132</v>
      </c>
      <c r="J3185" s="11" t="s">
        <v>139</v>
      </c>
      <c r="K3185" s="11" t="str">
        <f>IFERROR(INDEX('EDC Component Dictionary'!$C$5:$C$37,MATCH('Rates Database'!J3185,'EDC Component Dictionary'!$B$5:$B$37,0)), "Energy Supply")</f>
        <v>Distribution System</v>
      </c>
      <c r="L3185" s="12">
        <v>6.9999999999999999E-4</v>
      </c>
      <c r="M3185" s="12"/>
    </row>
    <row r="3186" spans="1:13" x14ac:dyDescent="0.3">
      <c r="A3186" s="18">
        <v>3184</v>
      </c>
      <c r="B3186" s="18">
        <f t="shared" si="98"/>
        <v>2020</v>
      </c>
      <c r="C3186" s="17">
        <v>44166</v>
      </c>
      <c r="D3186" s="18" t="s">
        <v>130</v>
      </c>
      <c r="E3186" s="18" t="s">
        <v>163</v>
      </c>
      <c r="F3186" s="18" t="str">
        <f t="shared" si="99"/>
        <v>Eversource_EMA-Long-Term Rewable Contract Adjustment (LTRCA)-44166</v>
      </c>
      <c r="G3186" s="11" t="s">
        <v>131</v>
      </c>
      <c r="H3186" s="11" t="s">
        <v>49</v>
      </c>
      <c r="I3186" s="11" t="s">
        <v>132</v>
      </c>
      <c r="J3186" s="11" t="s">
        <v>139</v>
      </c>
      <c r="K3186" s="11" t="str">
        <f>IFERROR(INDEX('EDC Component Dictionary'!$C$5:$C$37,MATCH('Rates Database'!J3186,'EDC Component Dictionary'!$B$5:$B$37,0)), "Energy Supply")</f>
        <v>Distribution System</v>
      </c>
      <c r="L3186" s="12">
        <v>4.8999999999999998E-4</v>
      </c>
      <c r="M3186" s="12"/>
    </row>
    <row r="3187" spans="1:13" x14ac:dyDescent="0.3">
      <c r="A3187" s="18">
        <v>3185</v>
      </c>
      <c r="B3187" s="18">
        <f t="shared" si="98"/>
        <v>2020</v>
      </c>
      <c r="C3187" s="17">
        <v>44136</v>
      </c>
      <c r="D3187" s="18" t="s">
        <v>130</v>
      </c>
      <c r="E3187" s="18" t="s">
        <v>163</v>
      </c>
      <c r="F3187" s="18" t="str">
        <f t="shared" si="99"/>
        <v>Eversource_EMA-Long-Term Rewable Contract Adjustment (LTRCA)-44136</v>
      </c>
      <c r="G3187" s="11" t="s">
        <v>131</v>
      </c>
      <c r="H3187" s="11" t="s">
        <v>49</v>
      </c>
      <c r="I3187" s="11" t="s">
        <v>132</v>
      </c>
      <c r="J3187" s="11" t="s">
        <v>139</v>
      </c>
      <c r="K3187" s="11" t="str">
        <f>IFERROR(INDEX('EDC Component Dictionary'!$C$5:$C$37,MATCH('Rates Database'!J3187,'EDC Component Dictionary'!$B$5:$B$37,0)), "Energy Supply")</f>
        <v>Distribution System</v>
      </c>
      <c r="L3187" s="12">
        <v>4.8999999999999998E-4</v>
      </c>
      <c r="M3187" s="12"/>
    </row>
    <row r="3188" spans="1:13" x14ac:dyDescent="0.3">
      <c r="A3188" s="18">
        <v>3186</v>
      </c>
      <c r="B3188" s="18">
        <f t="shared" si="98"/>
        <v>2020</v>
      </c>
      <c r="C3188" s="17">
        <v>44105</v>
      </c>
      <c r="D3188" s="18" t="s">
        <v>130</v>
      </c>
      <c r="E3188" s="18" t="s">
        <v>163</v>
      </c>
      <c r="F3188" s="18" t="str">
        <f t="shared" si="99"/>
        <v>Eversource_EMA-Long-Term Rewable Contract Adjustment (LTRCA)-44105</v>
      </c>
      <c r="G3188" s="11" t="s">
        <v>131</v>
      </c>
      <c r="H3188" s="11" t="s">
        <v>49</v>
      </c>
      <c r="I3188" s="11" t="s">
        <v>132</v>
      </c>
      <c r="J3188" s="11" t="s">
        <v>139</v>
      </c>
      <c r="K3188" s="11" t="str">
        <f>IFERROR(INDEX('EDC Component Dictionary'!$C$5:$C$37,MATCH('Rates Database'!J3188,'EDC Component Dictionary'!$B$5:$B$37,0)), "Energy Supply")</f>
        <v>Distribution System</v>
      </c>
      <c r="L3188" s="12">
        <v>4.8999999999999998E-4</v>
      </c>
      <c r="M3188" s="12"/>
    </row>
    <row r="3189" spans="1:13" x14ac:dyDescent="0.3">
      <c r="A3189" s="18">
        <v>3187</v>
      </c>
      <c r="B3189" s="18">
        <f t="shared" si="98"/>
        <v>2020</v>
      </c>
      <c r="C3189" s="17">
        <v>44075</v>
      </c>
      <c r="D3189" s="18" t="s">
        <v>130</v>
      </c>
      <c r="E3189" s="18" t="s">
        <v>163</v>
      </c>
      <c r="F3189" s="18" t="str">
        <f t="shared" si="99"/>
        <v>Eversource_EMA-Long-Term Rewable Contract Adjustment (LTRCA)-44075</v>
      </c>
      <c r="G3189" s="11" t="s">
        <v>131</v>
      </c>
      <c r="H3189" s="11" t="s">
        <v>49</v>
      </c>
      <c r="I3189" s="11" t="s">
        <v>132</v>
      </c>
      <c r="J3189" s="11" t="s">
        <v>139</v>
      </c>
      <c r="K3189" s="11" t="str">
        <f>IFERROR(INDEX('EDC Component Dictionary'!$C$5:$C$37,MATCH('Rates Database'!J3189,'EDC Component Dictionary'!$B$5:$B$37,0)), "Energy Supply")</f>
        <v>Distribution System</v>
      </c>
      <c r="L3189" s="12">
        <v>4.8999999999999998E-4</v>
      </c>
      <c r="M3189" s="12"/>
    </row>
    <row r="3190" spans="1:13" x14ac:dyDescent="0.3">
      <c r="A3190" s="18">
        <v>3188</v>
      </c>
      <c r="B3190" s="18">
        <f t="shared" si="98"/>
        <v>2020</v>
      </c>
      <c r="C3190" s="17">
        <v>44044</v>
      </c>
      <c r="D3190" s="18" t="s">
        <v>130</v>
      </c>
      <c r="E3190" s="18" t="s">
        <v>163</v>
      </c>
      <c r="F3190" s="18" t="str">
        <f t="shared" si="99"/>
        <v>Eversource_EMA-Long-Term Rewable Contract Adjustment (LTRCA)-44044</v>
      </c>
      <c r="G3190" s="11" t="s">
        <v>131</v>
      </c>
      <c r="H3190" s="11" t="s">
        <v>49</v>
      </c>
      <c r="I3190" s="11" t="s">
        <v>132</v>
      </c>
      <c r="J3190" s="11" t="s">
        <v>139</v>
      </c>
      <c r="K3190" s="11" t="str">
        <f>IFERROR(INDEX('EDC Component Dictionary'!$C$5:$C$37,MATCH('Rates Database'!J3190,'EDC Component Dictionary'!$B$5:$B$37,0)), "Energy Supply")</f>
        <v>Distribution System</v>
      </c>
      <c r="L3190" s="12">
        <v>4.8999999999999998E-4</v>
      </c>
      <c r="M3190" s="12"/>
    </row>
    <row r="3191" spans="1:13" x14ac:dyDescent="0.3">
      <c r="A3191" s="18">
        <v>3189</v>
      </c>
      <c r="B3191" s="18">
        <f t="shared" si="98"/>
        <v>2020</v>
      </c>
      <c r="C3191" s="17">
        <v>44013</v>
      </c>
      <c r="D3191" s="18" t="s">
        <v>130</v>
      </c>
      <c r="E3191" s="18" t="s">
        <v>163</v>
      </c>
      <c r="F3191" s="18" t="str">
        <f t="shared" si="99"/>
        <v>Eversource_EMA-Long-Term Rewable Contract Adjustment (LTRCA)-44013</v>
      </c>
      <c r="G3191" s="11" t="s">
        <v>131</v>
      </c>
      <c r="H3191" s="11" t="s">
        <v>49</v>
      </c>
      <c r="I3191" s="11" t="s">
        <v>132</v>
      </c>
      <c r="J3191" s="11" t="s">
        <v>139</v>
      </c>
      <c r="K3191" s="11" t="str">
        <f>IFERROR(INDEX('EDC Component Dictionary'!$C$5:$C$37,MATCH('Rates Database'!J3191,'EDC Component Dictionary'!$B$5:$B$37,0)), "Energy Supply")</f>
        <v>Distribution System</v>
      </c>
      <c r="L3191" s="12">
        <v>4.8999999999999998E-4</v>
      </c>
      <c r="M3191" s="12"/>
    </row>
    <row r="3192" spans="1:13" x14ac:dyDescent="0.3">
      <c r="A3192" s="18">
        <v>3190</v>
      </c>
      <c r="B3192" s="18">
        <f t="shared" si="98"/>
        <v>2020</v>
      </c>
      <c r="C3192" s="17">
        <v>43983</v>
      </c>
      <c r="D3192" s="18" t="s">
        <v>130</v>
      </c>
      <c r="E3192" s="18" t="s">
        <v>163</v>
      </c>
      <c r="F3192" s="18" t="str">
        <f t="shared" si="99"/>
        <v>Eversource_EMA-Long-Term Rewable Contract Adjustment (LTRCA)-43983</v>
      </c>
      <c r="G3192" s="11" t="s">
        <v>131</v>
      </c>
      <c r="H3192" s="11" t="s">
        <v>49</v>
      </c>
      <c r="I3192" s="11" t="s">
        <v>132</v>
      </c>
      <c r="J3192" s="11" t="s">
        <v>139</v>
      </c>
      <c r="K3192" s="11" t="str">
        <f>IFERROR(INDEX('EDC Component Dictionary'!$C$5:$C$37,MATCH('Rates Database'!J3192,'EDC Component Dictionary'!$B$5:$B$37,0)), "Energy Supply")</f>
        <v>Distribution System</v>
      </c>
      <c r="L3192" s="12">
        <v>4.8999999999999998E-4</v>
      </c>
      <c r="M3192" s="12"/>
    </row>
    <row r="3193" spans="1:13" x14ac:dyDescent="0.3">
      <c r="A3193" s="18">
        <v>3191</v>
      </c>
      <c r="B3193" s="18">
        <f t="shared" si="98"/>
        <v>2020</v>
      </c>
      <c r="C3193" s="17">
        <v>43952</v>
      </c>
      <c r="D3193" s="18" t="s">
        <v>130</v>
      </c>
      <c r="E3193" s="18" t="s">
        <v>163</v>
      </c>
      <c r="F3193" s="18" t="str">
        <f t="shared" si="99"/>
        <v>Eversource_EMA-Long-Term Rewable Contract Adjustment (LTRCA)-43952</v>
      </c>
      <c r="G3193" s="11" t="s">
        <v>131</v>
      </c>
      <c r="H3193" s="11" t="s">
        <v>49</v>
      </c>
      <c r="I3193" s="11" t="s">
        <v>132</v>
      </c>
      <c r="J3193" s="11" t="s">
        <v>139</v>
      </c>
      <c r="K3193" s="11" t="str">
        <f>IFERROR(INDEX('EDC Component Dictionary'!$C$5:$C$37,MATCH('Rates Database'!J3193,'EDC Component Dictionary'!$B$5:$B$37,0)), "Energy Supply")</f>
        <v>Distribution System</v>
      </c>
      <c r="L3193" s="12">
        <v>4.8999999999999998E-4</v>
      </c>
      <c r="M3193" s="12"/>
    </row>
    <row r="3194" spans="1:13" x14ac:dyDescent="0.3">
      <c r="A3194" s="18">
        <v>3192</v>
      </c>
      <c r="B3194" s="18">
        <f t="shared" si="98"/>
        <v>2020</v>
      </c>
      <c r="C3194" s="17">
        <v>43922</v>
      </c>
      <c r="D3194" s="18" t="s">
        <v>130</v>
      </c>
      <c r="E3194" s="18" t="s">
        <v>163</v>
      </c>
      <c r="F3194" s="18" t="str">
        <f t="shared" si="99"/>
        <v>Eversource_EMA-Long-Term Rewable Contract Adjustment (LTRCA)-43922</v>
      </c>
      <c r="G3194" s="11" t="s">
        <v>131</v>
      </c>
      <c r="H3194" s="11" t="s">
        <v>49</v>
      </c>
      <c r="I3194" s="11" t="s">
        <v>132</v>
      </c>
      <c r="J3194" s="11" t="s">
        <v>139</v>
      </c>
      <c r="K3194" s="11" t="str">
        <f>IFERROR(INDEX('EDC Component Dictionary'!$C$5:$C$37,MATCH('Rates Database'!J3194,'EDC Component Dictionary'!$B$5:$B$37,0)), "Energy Supply")</f>
        <v>Distribution System</v>
      </c>
      <c r="L3194" s="12">
        <v>4.8999999999999998E-4</v>
      </c>
      <c r="M3194" s="12"/>
    </row>
    <row r="3195" spans="1:13" x14ac:dyDescent="0.3">
      <c r="A3195" s="18">
        <v>3193</v>
      </c>
      <c r="B3195" s="18">
        <f t="shared" si="98"/>
        <v>2020</v>
      </c>
      <c r="C3195" s="17">
        <v>43891</v>
      </c>
      <c r="D3195" s="18" t="s">
        <v>130</v>
      </c>
      <c r="E3195" s="18" t="s">
        <v>163</v>
      </c>
      <c r="F3195" s="18" t="str">
        <f t="shared" si="99"/>
        <v>Eversource_EMA-Long-Term Rewable Contract Adjustment (LTRCA)-43891</v>
      </c>
      <c r="G3195" s="11" t="s">
        <v>131</v>
      </c>
      <c r="H3195" s="11" t="s">
        <v>49</v>
      </c>
      <c r="I3195" s="11" t="s">
        <v>132</v>
      </c>
      <c r="J3195" s="11" t="s">
        <v>139</v>
      </c>
      <c r="K3195" s="11" t="str">
        <f>IFERROR(INDEX('EDC Component Dictionary'!$C$5:$C$37,MATCH('Rates Database'!J3195,'EDC Component Dictionary'!$B$5:$B$37,0)), "Energy Supply")</f>
        <v>Distribution System</v>
      </c>
      <c r="L3195" s="12">
        <v>4.8999999999999998E-4</v>
      </c>
      <c r="M3195" s="12"/>
    </row>
    <row r="3196" spans="1:13" x14ac:dyDescent="0.3">
      <c r="A3196" s="18">
        <v>3194</v>
      </c>
      <c r="B3196" s="18">
        <f t="shared" si="98"/>
        <v>2020</v>
      </c>
      <c r="C3196" s="17">
        <v>43862</v>
      </c>
      <c r="D3196" s="18" t="s">
        <v>130</v>
      </c>
      <c r="E3196" s="18" t="s">
        <v>163</v>
      </c>
      <c r="F3196" s="18" t="str">
        <f t="shared" si="99"/>
        <v>Eversource_EMA-Long-Term Rewable Contract Adjustment (LTRCA)-43862</v>
      </c>
      <c r="G3196" s="11" t="s">
        <v>131</v>
      </c>
      <c r="H3196" s="11" t="s">
        <v>49</v>
      </c>
      <c r="I3196" s="11" t="s">
        <v>132</v>
      </c>
      <c r="J3196" s="11" t="s">
        <v>139</v>
      </c>
      <c r="K3196" s="11" t="str">
        <f>IFERROR(INDEX('EDC Component Dictionary'!$C$5:$C$37,MATCH('Rates Database'!J3196,'EDC Component Dictionary'!$B$5:$B$37,0)), "Energy Supply")</f>
        <v>Distribution System</v>
      </c>
      <c r="L3196" s="12">
        <v>4.8999999999999998E-4</v>
      </c>
      <c r="M3196" s="12"/>
    </row>
    <row r="3197" spans="1:13" x14ac:dyDescent="0.3">
      <c r="A3197" s="18">
        <v>3195</v>
      </c>
      <c r="B3197" s="18">
        <f t="shared" si="98"/>
        <v>2020</v>
      </c>
      <c r="C3197" s="17">
        <v>43831</v>
      </c>
      <c r="D3197" s="18" t="s">
        <v>130</v>
      </c>
      <c r="E3197" s="18" t="s">
        <v>163</v>
      </c>
      <c r="F3197" s="18" t="str">
        <f t="shared" si="99"/>
        <v>Eversource_EMA-Long-Term Rewable Contract Adjustment (LTRCA)-43831</v>
      </c>
      <c r="G3197" s="11" t="s">
        <v>131</v>
      </c>
      <c r="H3197" s="11" t="s">
        <v>49</v>
      </c>
      <c r="I3197" s="11" t="s">
        <v>132</v>
      </c>
      <c r="J3197" s="11" t="s">
        <v>139</v>
      </c>
      <c r="K3197" s="11" t="str">
        <f>IFERROR(INDEX('EDC Component Dictionary'!$C$5:$C$37,MATCH('Rates Database'!J3197,'EDC Component Dictionary'!$B$5:$B$37,0)), "Energy Supply")</f>
        <v>Distribution System</v>
      </c>
      <c r="L3197" s="12">
        <v>4.8999999999999998E-4</v>
      </c>
      <c r="M3197" s="12"/>
    </row>
    <row r="3198" spans="1:13" x14ac:dyDescent="0.3">
      <c r="A3198" s="18">
        <v>3196</v>
      </c>
      <c r="B3198" s="18">
        <f t="shared" si="98"/>
        <v>2019</v>
      </c>
      <c r="C3198" s="17">
        <v>43800</v>
      </c>
      <c r="D3198" s="18" t="s">
        <v>130</v>
      </c>
      <c r="E3198" s="18" t="s">
        <v>163</v>
      </c>
      <c r="F3198" s="18" t="str">
        <f t="shared" si="99"/>
        <v>Eversource_EMA-Long-Term Rewable Contract Adjustment (LTRCA)-43800</v>
      </c>
      <c r="G3198" s="11" t="s">
        <v>131</v>
      </c>
      <c r="H3198" s="11" t="s">
        <v>49</v>
      </c>
      <c r="I3198" s="11" t="s">
        <v>132</v>
      </c>
      <c r="J3198" s="11" t="s">
        <v>139</v>
      </c>
      <c r="K3198" s="11" t="str">
        <f>IFERROR(INDEX('EDC Component Dictionary'!$C$5:$C$37,MATCH('Rates Database'!J3198,'EDC Component Dictionary'!$B$5:$B$37,0)), "Energy Supply")</f>
        <v>Distribution System</v>
      </c>
      <c r="L3198" s="12">
        <v>1.74E-3</v>
      </c>
      <c r="M3198" s="12"/>
    </row>
    <row r="3199" spans="1:13" x14ac:dyDescent="0.3">
      <c r="A3199" s="18">
        <v>3197</v>
      </c>
      <c r="B3199" s="18">
        <f t="shared" si="98"/>
        <v>2019</v>
      </c>
      <c r="C3199" s="17">
        <v>43770</v>
      </c>
      <c r="D3199" s="18" t="s">
        <v>130</v>
      </c>
      <c r="E3199" s="18" t="s">
        <v>163</v>
      </c>
      <c r="F3199" s="18" t="str">
        <f t="shared" si="99"/>
        <v>Eversource_EMA-Long-Term Rewable Contract Adjustment (LTRCA)-43770</v>
      </c>
      <c r="G3199" s="11" t="s">
        <v>131</v>
      </c>
      <c r="H3199" s="11" t="s">
        <v>49</v>
      </c>
      <c r="I3199" s="11" t="s">
        <v>132</v>
      </c>
      <c r="J3199" s="11" t="s">
        <v>139</v>
      </c>
      <c r="K3199" s="11" t="str">
        <f>IFERROR(INDEX('EDC Component Dictionary'!$C$5:$C$37,MATCH('Rates Database'!J3199,'EDC Component Dictionary'!$B$5:$B$37,0)), "Energy Supply")</f>
        <v>Distribution System</v>
      </c>
      <c r="L3199" s="12">
        <v>1.74E-3</v>
      </c>
      <c r="M3199" s="12"/>
    </row>
    <row r="3200" spans="1:13" x14ac:dyDescent="0.3">
      <c r="A3200" s="18">
        <v>3198</v>
      </c>
      <c r="B3200" s="18">
        <f t="shared" si="98"/>
        <v>2019</v>
      </c>
      <c r="C3200" s="17">
        <v>43739</v>
      </c>
      <c r="D3200" s="18" t="s">
        <v>130</v>
      </c>
      <c r="E3200" s="18" t="s">
        <v>163</v>
      </c>
      <c r="F3200" s="18" t="str">
        <f t="shared" si="99"/>
        <v>Eversource_EMA-Long-Term Rewable Contract Adjustment (LTRCA)-43739</v>
      </c>
      <c r="G3200" s="11" t="s">
        <v>131</v>
      </c>
      <c r="H3200" s="11" t="s">
        <v>49</v>
      </c>
      <c r="I3200" s="11" t="s">
        <v>132</v>
      </c>
      <c r="J3200" s="11" t="s">
        <v>139</v>
      </c>
      <c r="K3200" s="11" t="str">
        <f>IFERROR(INDEX('EDC Component Dictionary'!$C$5:$C$37,MATCH('Rates Database'!J3200,'EDC Component Dictionary'!$B$5:$B$37,0)), "Energy Supply")</f>
        <v>Distribution System</v>
      </c>
      <c r="L3200" s="12">
        <v>1.74E-3</v>
      </c>
      <c r="M3200" s="12"/>
    </row>
    <row r="3201" spans="1:13" x14ac:dyDescent="0.3">
      <c r="A3201" s="18">
        <v>3199</v>
      </c>
      <c r="B3201" s="18">
        <f t="shared" si="98"/>
        <v>2019</v>
      </c>
      <c r="C3201" s="17">
        <v>43709</v>
      </c>
      <c r="D3201" s="18" t="s">
        <v>130</v>
      </c>
      <c r="E3201" s="18" t="s">
        <v>163</v>
      </c>
      <c r="F3201" s="18" t="str">
        <f t="shared" si="99"/>
        <v>Eversource_EMA-Long-Term Rewable Contract Adjustment (LTRCA)-43709</v>
      </c>
      <c r="G3201" s="11" t="s">
        <v>131</v>
      </c>
      <c r="H3201" s="11" t="s">
        <v>49</v>
      </c>
      <c r="I3201" s="11" t="s">
        <v>132</v>
      </c>
      <c r="J3201" s="11" t="s">
        <v>139</v>
      </c>
      <c r="K3201" s="11" t="str">
        <f>IFERROR(INDEX('EDC Component Dictionary'!$C$5:$C$37,MATCH('Rates Database'!J3201,'EDC Component Dictionary'!$B$5:$B$37,0)), "Energy Supply")</f>
        <v>Distribution System</v>
      </c>
      <c r="L3201" s="12">
        <v>1.74E-3</v>
      </c>
      <c r="M3201" s="12"/>
    </row>
    <row r="3202" spans="1:13" x14ac:dyDescent="0.3">
      <c r="A3202" s="18">
        <v>3200</v>
      </c>
      <c r="B3202" s="18">
        <f t="shared" si="98"/>
        <v>2019</v>
      </c>
      <c r="C3202" s="17">
        <v>43678</v>
      </c>
      <c r="D3202" s="18" t="s">
        <v>130</v>
      </c>
      <c r="E3202" s="18" t="s">
        <v>163</v>
      </c>
      <c r="F3202" s="18" t="str">
        <f t="shared" si="99"/>
        <v>Eversource_EMA-Long-Term Rewable Contract Adjustment (LTRCA)-43678</v>
      </c>
      <c r="G3202" s="11" t="s">
        <v>131</v>
      </c>
      <c r="H3202" s="11" t="s">
        <v>49</v>
      </c>
      <c r="I3202" s="11" t="s">
        <v>132</v>
      </c>
      <c r="J3202" s="11" t="s">
        <v>139</v>
      </c>
      <c r="K3202" s="11" t="str">
        <f>IFERROR(INDEX('EDC Component Dictionary'!$C$5:$C$37,MATCH('Rates Database'!J3202,'EDC Component Dictionary'!$B$5:$B$37,0)), "Energy Supply")</f>
        <v>Distribution System</v>
      </c>
      <c r="L3202" s="12">
        <v>1.74E-3</v>
      </c>
      <c r="M3202" s="12"/>
    </row>
    <row r="3203" spans="1:13" x14ac:dyDescent="0.3">
      <c r="A3203" s="18">
        <v>3201</v>
      </c>
      <c r="B3203" s="18">
        <f t="shared" ref="B3203:B3266" si="100">YEAR(C3203)</f>
        <v>2019</v>
      </c>
      <c r="C3203" s="17">
        <v>43647</v>
      </c>
      <c r="D3203" s="18" t="s">
        <v>130</v>
      </c>
      <c r="E3203" s="18" t="s">
        <v>163</v>
      </c>
      <c r="F3203" s="18" t="str">
        <f t="shared" si="99"/>
        <v>Eversource_EMA-Long-Term Rewable Contract Adjustment (LTRCA)-43647</v>
      </c>
      <c r="G3203" s="11" t="s">
        <v>131</v>
      </c>
      <c r="H3203" s="11" t="s">
        <v>49</v>
      </c>
      <c r="I3203" s="11" t="s">
        <v>132</v>
      </c>
      <c r="J3203" s="11" t="s">
        <v>139</v>
      </c>
      <c r="K3203" s="11" t="str">
        <f>IFERROR(INDEX('EDC Component Dictionary'!$C$5:$C$37,MATCH('Rates Database'!J3203,'EDC Component Dictionary'!$B$5:$B$37,0)), "Energy Supply")</f>
        <v>Distribution System</v>
      </c>
      <c r="L3203" s="12">
        <v>1.74E-3</v>
      </c>
      <c r="M3203" s="12"/>
    </row>
    <row r="3204" spans="1:13" x14ac:dyDescent="0.3">
      <c r="A3204" s="18">
        <v>3202</v>
      </c>
      <c r="B3204" s="18">
        <f t="shared" si="100"/>
        <v>2019</v>
      </c>
      <c r="C3204" s="17">
        <v>43617</v>
      </c>
      <c r="D3204" s="18" t="s">
        <v>130</v>
      </c>
      <c r="E3204" s="18" t="s">
        <v>163</v>
      </c>
      <c r="F3204" s="18" t="str">
        <f t="shared" ref="F3204:F3267" si="101">_xlfn.CONCAT(E3204,"-",J3204,"-",C3204)</f>
        <v>Eversource_EMA-Long-Term Rewable Contract Adjustment (LTRCA)-43617</v>
      </c>
      <c r="G3204" s="11" t="s">
        <v>131</v>
      </c>
      <c r="H3204" s="11" t="s">
        <v>49</v>
      </c>
      <c r="I3204" s="11" t="s">
        <v>132</v>
      </c>
      <c r="J3204" s="11" t="s">
        <v>139</v>
      </c>
      <c r="K3204" s="11" t="str">
        <f>IFERROR(INDEX('EDC Component Dictionary'!$C$5:$C$37,MATCH('Rates Database'!J3204,'EDC Component Dictionary'!$B$5:$B$37,0)), "Energy Supply")</f>
        <v>Distribution System</v>
      </c>
      <c r="L3204" s="12">
        <v>1.74E-3</v>
      </c>
      <c r="M3204" s="12"/>
    </row>
    <row r="3205" spans="1:13" x14ac:dyDescent="0.3">
      <c r="A3205" s="18">
        <v>3203</v>
      </c>
      <c r="B3205" s="18">
        <f t="shared" si="100"/>
        <v>2019</v>
      </c>
      <c r="C3205" s="17">
        <v>43586</v>
      </c>
      <c r="D3205" s="18" t="s">
        <v>130</v>
      </c>
      <c r="E3205" s="18" t="s">
        <v>163</v>
      </c>
      <c r="F3205" s="18" t="str">
        <f t="shared" si="101"/>
        <v>Eversource_EMA-Long-Term Rewable Contract Adjustment (LTRCA)-43586</v>
      </c>
      <c r="G3205" s="11" t="s">
        <v>131</v>
      </c>
      <c r="H3205" s="11" t="s">
        <v>49</v>
      </c>
      <c r="I3205" s="11" t="s">
        <v>132</v>
      </c>
      <c r="J3205" s="11" t="s">
        <v>139</v>
      </c>
      <c r="K3205" s="11" t="str">
        <f>IFERROR(INDEX('EDC Component Dictionary'!$C$5:$C$37,MATCH('Rates Database'!J3205,'EDC Component Dictionary'!$B$5:$B$37,0)), "Energy Supply")</f>
        <v>Distribution System</v>
      </c>
      <c r="L3205" s="12">
        <v>1.74E-3</v>
      </c>
      <c r="M3205" s="12"/>
    </row>
    <row r="3206" spans="1:13" x14ac:dyDescent="0.3">
      <c r="A3206" s="18">
        <v>3204</v>
      </c>
      <c r="B3206" s="18">
        <f t="shared" si="100"/>
        <v>2019</v>
      </c>
      <c r="C3206" s="17">
        <v>43556</v>
      </c>
      <c r="D3206" s="18" t="s">
        <v>130</v>
      </c>
      <c r="E3206" s="18" t="s">
        <v>163</v>
      </c>
      <c r="F3206" s="18" t="str">
        <f t="shared" si="101"/>
        <v>Eversource_EMA-Long-Term Rewable Contract Adjustment (LTRCA)-43556</v>
      </c>
      <c r="G3206" s="11" t="s">
        <v>131</v>
      </c>
      <c r="H3206" s="11" t="s">
        <v>49</v>
      </c>
      <c r="I3206" s="11" t="s">
        <v>132</v>
      </c>
      <c r="J3206" s="11" t="s">
        <v>139</v>
      </c>
      <c r="K3206" s="11" t="str">
        <f>IFERROR(INDEX('EDC Component Dictionary'!$C$5:$C$37,MATCH('Rates Database'!J3206,'EDC Component Dictionary'!$B$5:$B$37,0)), "Energy Supply")</f>
        <v>Distribution System</v>
      </c>
      <c r="L3206" s="12">
        <v>1.74E-3</v>
      </c>
      <c r="M3206" s="12"/>
    </row>
    <row r="3207" spans="1:13" x14ac:dyDescent="0.3">
      <c r="A3207" s="18">
        <v>3205</v>
      </c>
      <c r="B3207" s="18">
        <f t="shared" si="100"/>
        <v>2019</v>
      </c>
      <c r="C3207" s="17">
        <v>43525</v>
      </c>
      <c r="D3207" s="18" t="s">
        <v>130</v>
      </c>
      <c r="E3207" s="18" t="s">
        <v>163</v>
      </c>
      <c r="F3207" s="18" t="str">
        <f t="shared" si="101"/>
        <v>Eversource_EMA-Long-Term Rewable Contract Adjustment (LTRCA)-43525</v>
      </c>
      <c r="G3207" s="11" t="s">
        <v>131</v>
      </c>
      <c r="H3207" s="11" t="s">
        <v>49</v>
      </c>
      <c r="I3207" s="11" t="s">
        <v>132</v>
      </c>
      <c r="J3207" s="11" t="s">
        <v>139</v>
      </c>
      <c r="K3207" s="11" t="str">
        <f>IFERROR(INDEX('EDC Component Dictionary'!$C$5:$C$37,MATCH('Rates Database'!J3207,'EDC Component Dictionary'!$B$5:$B$37,0)), "Energy Supply")</f>
        <v>Distribution System</v>
      </c>
      <c r="L3207" s="12">
        <v>1.74E-3</v>
      </c>
      <c r="M3207" s="12"/>
    </row>
    <row r="3208" spans="1:13" x14ac:dyDescent="0.3">
      <c r="A3208" s="18">
        <v>3206</v>
      </c>
      <c r="B3208" s="18">
        <f t="shared" si="100"/>
        <v>2019</v>
      </c>
      <c r="C3208" s="17">
        <v>43497</v>
      </c>
      <c r="D3208" s="18" t="s">
        <v>130</v>
      </c>
      <c r="E3208" s="18" t="s">
        <v>163</v>
      </c>
      <c r="F3208" s="18" t="str">
        <f t="shared" si="101"/>
        <v>Eversource_EMA-Long-Term Rewable Contract Adjustment (LTRCA)-43497</v>
      </c>
      <c r="G3208" s="11" t="s">
        <v>131</v>
      </c>
      <c r="H3208" s="11" t="s">
        <v>49</v>
      </c>
      <c r="I3208" s="11" t="s">
        <v>132</v>
      </c>
      <c r="J3208" s="11" t="s">
        <v>139</v>
      </c>
      <c r="K3208" s="11" t="str">
        <f>IFERROR(INDEX('EDC Component Dictionary'!$C$5:$C$37,MATCH('Rates Database'!J3208,'EDC Component Dictionary'!$B$5:$B$37,0)), "Energy Supply")</f>
        <v>Distribution System</v>
      </c>
      <c r="L3208" s="12">
        <v>1.74E-3</v>
      </c>
      <c r="M3208" s="12"/>
    </row>
    <row r="3209" spans="1:13" x14ac:dyDescent="0.3">
      <c r="A3209" s="18">
        <v>3207</v>
      </c>
      <c r="B3209" s="18">
        <f t="shared" si="100"/>
        <v>2019</v>
      </c>
      <c r="C3209" s="17">
        <v>43466</v>
      </c>
      <c r="D3209" s="18" t="s">
        <v>130</v>
      </c>
      <c r="E3209" s="18" t="s">
        <v>163</v>
      </c>
      <c r="F3209" s="18" t="str">
        <f t="shared" si="101"/>
        <v>Eversource_EMA-Long-Term Rewable Contract Adjustment (LTRCA)-43466</v>
      </c>
      <c r="G3209" s="11" t="s">
        <v>131</v>
      </c>
      <c r="H3209" s="11" t="s">
        <v>49</v>
      </c>
      <c r="I3209" s="11" t="s">
        <v>132</v>
      </c>
      <c r="J3209" s="11" t="s">
        <v>139</v>
      </c>
      <c r="K3209" s="11" t="str">
        <f>IFERROR(INDEX('EDC Component Dictionary'!$C$5:$C$37,MATCH('Rates Database'!J3209,'EDC Component Dictionary'!$B$5:$B$37,0)), "Energy Supply")</f>
        <v>Distribution System</v>
      </c>
      <c r="L3209" s="12">
        <v>1.74E-3</v>
      </c>
      <c r="M3209" s="12"/>
    </row>
    <row r="3210" spans="1:13" x14ac:dyDescent="0.3">
      <c r="A3210" s="18">
        <v>3208</v>
      </c>
      <c r="B3210" s="18">
        <f t="shared" si="100"/>
        <v>2024</v>
      </c>
      <c r="C3210" s="17">
        <v>45352</v>
      </c>
      <c r="D3210" s="18" t="s">
        <v>130</v>
      </c>
      <c r="E3210" s="18" t="s">
        <v>163</v>
      </c>
      <c r="F3210" s="18" t="str">
        <f t="shared" si="101"/>
        <v>Eversource_EMA-Solar Cost Adjustment Factor (SCAF)-45352</v>
      </c>
      <c r="G3210" s="11" t="s">
        <v>131</v>
      </c>
      <c r="H3210" s="11" t="s">
        <v>49</v>
      </c>
      <c r="I3210" s="11" t="s">
        <v>132</v>
      </c>
      <c r="J3210" s="11" t="s">
        <v>140</v>
      </c>
      <c r="K3210" s="11" t="str">
        <f>IFERROR(INDEX('EDC Component Dictionary'!$C$5:$C$37,MATCH('Rates Database'!J3210,'EDC Component Dictionary'!$B$5:$B$37,0)), "Energy Supply")</f>
        <v>Distribution System</v>
      </c>
      <c r="L3210" s="12">
        <v>2.0000000000000002E-5</v>
      </c>
      <c r="M3210" s="12"/>
    </row>
    <row r="3211" spans="1:13" x14ac:dyDescent="0.3">
      <c r="A3211" s="18">
        <v>3209</v>
      </c>
      <c r="B3211" s="18">
        <f t="shared" si="100"/>
        <v>2024</v>
      </c>
      <c r="C3211" s="17">
        <v>45323</v>
      </c>
      <c r="D3211" s="18" t="s">
        <v>130</v>
      </c>
      <c r="E3211" s="18" t="s">
        <v>163</v>
      </c>
      <c r="F3211" s="18" t="str">
        <f t="shared" si="101"/>
        <v>Eversource_EMA-Solar Cost Adjustment Factor (SCAF)-45323</v>
      </c>
      <c r="G3211" s="11" t="s">
        <v>131</v>
      </c>
      <c r="H3211" s="11" t="s">
        <v>49</v>
      </c>
      <c r="I3211" s="11" t="s">
        <v>132</v>
      </c>
      <c r="J3211" s="11" t="s">
        <v>140</v>
      </c>
      <c r="K3211" s="11" t="str">
        <f>IFERROR(INDEX('EDC Component Dictionary'!$C$5:$C$37,MATCH('Rates Database'!J3211,'EDC Component Dictionary'!$B$5:$B$37,0)), "Energy Supply")</f>
        <v>Distribution System</v>
      </c>
      <c r="L3211" s="12">
        <v>2.0000000000000002E-5</v>
      </c>
      <c r="M3211" s="12"/>
    </row>
    <row r="3212" spans="1:13" x14ac:dyDescent="0.3">
      <c r="A3212" s="18">
        <v>3210</v>
      </c>
      <c r="B3212" s="18">
        <f t="shared" si="100"/>
        <v>2024</v>
      </c>
      <c r="C3212" s="17">
        <v>45292</v>
      </c>
      <c r="D3212" s="18" t="s">
        <v>130</v>
      </c>
      <c r="E3212" s="18" t="s">
        <v>163</v>
      </c>
      <c r="F3212" s="18" t="str">
        <f t="shared" si="101"/>
        <v>Eversource_EMA-Solar Cost Adjustment Factor (SCAF)-45292</v>
      </c>
      <c r="G3212" s="11" t="s">
        <v>131</v>
      </c>
      <c r="H3212" s="11" t="s">
        <v>49</v>
      </c>
      <c r="I3212" s="11" t="s">
        <v>132</v>
      </c>
      <c r="J3212" s="11" t="s">
        <v>140</v>
      </c>
      <c r="K3212" s="11" t="str">
        <f>IFERROR(INDEX('EDC Component Dictionary'!$C$5:$C$37,MATCH('Rates Database'!J3212,'EDC Component Dictionary'!$B$5:$B$37,0)), "Energy Supply")</f>
        <v>Distribution System</v>
      </c>
      <c r="L3212" s="12">
        <v>2.0000000000000002E-5</v>
      </c>
      <c r="M3212" s="12"/>
    </row>
    <row r="3213" spans="1:13" x14ac:dyDescent="0.3">
      <c r="A3213" s="18">
        <v>3211</v>
      </c>
      <c r="B3213" s="18">
        <f t="shared" si="100"/>
        <v>2023</v>
      </c>
      <c r="C3213" s="17">
        <v>45261</v>
      </c>
      <c r="D3213" s="18" t="s">
        <v>130</v>
      </c>
      <c r="E3213" s="18" t="s">
        <v>163</v>
      </c>
      <c r="F3213" s="18" t="str">
        <f t="shared" si="101"/>
        <v>Eversource_EMA-Solar Cost Adjustment Factor (SCAF)-45261</v>
      </c>
      <c r="G3213" s="11" t="s">
        <v>131</v>
      </c>
      <c r="H3213" s="11" t="s">
        <v>49</v>
      </c>
      <c r="I3213" s="11" t="s">
        <v>132</v>
      </c>
      <c r="J3213" s="11" t="s">
        <v>140</v>
      </c>
      <c r="K3213" s="11" t="str">
        <f>IFERROR(INDEX('EDC Component Dictionary'!$C$5:$C$37,MATCH('Rates Database'!J3213,'EDC Component Dictionary'!$B$5:$B$37,0)), "Energy Supply")</f>
        <v>Distribution System</v>
      </c>
      <c r="L3213" s="12">
        <v>-5.0000000000000002E-5</v>
      </c>
      <c r="M3213" s="12"/>
    </row>
    <row r="3214" spans="1:13" x14ac:dyDescent="0.3">
      <c r="A3214" s="18">
        <v>3212</v>
      </c>
      <c r="B3214" s="18">
        <f t="shared" si="100"/>
        <v>2023</v>
      </c>
      <c r="C3214" s="17">
        <v>45231</v>
      </c>
      <c r="D3214" s="18" t="s">
        <v>130</v>
      </c>
      <c r="E3214" s="18" t="s">
        <v>163</v>
      </c>
      <c r="F3214" s="18" t="str">
        <f t="shared" si="101"/>
        <v>Eversource_EMA-Solar Cost Adjustment Factor (SCAF)-45231</v>
      </c>
      <c r="G3214" s="11" t="s">
        <v>131</v>
      </c>
      <c r="H3214" s="11" t="s">
        <v>49</v>
      </c>
      <c r="I3214" s="11" t="s">
        <v>132</v>
      </c>
      <c r="J3214" s="11" t="s">
        <v>140</v>
      </c>
      <c r="K3214" s="11" t="str">
        <f>IFERROR(INDEX('EDC Component Dictionary'!$C$5:$C$37,MATCH('Rates Database'!J3214,'EDC Component Dictionary'!$B$5:$B$37,0)), "Energy Supply")</f>
        <v>Distribution System</v>
      </c>
      <c r="L3214" s="12">
        <v>-5.0000000000000002E-5</v>
      </c>
      <c r="M3214" s="12"/>
    </row>
    <row r="3215" spans="1:13" x14ac:dyDescent="0.3">
      <c r="A3215" s="18">
        <v>3213</v>
      </c>
      <c r="B3215" s="18">
        <f t="shared" si="100"/>
        <v>2023</v>
      </c>
      <c r="C3215" s="17">
        <v>45200</v>
      </c>
      <c r="D3215" s="18" t="s">
        <v>130</v>
      </c>
      <c r="E3215" s="18" t="s">
        <v>163</v>
      </c>
      <c r="F3215" s="18" t="str">
        <f t="shared" si="101"/>
        <v>Eversource_EMA-Solar Cost Adjustment Factor (SCAF)-45200</v>
      </c>
      <c r="G3215" s="11" t="s">
        <v>131</v>
      </c>
      <c r="H3215" s="11" t="s">
        <v>49</v>
      </c>
      <c r="I3215" s="11" t="s">
        <v>132</v>
      </c>
      <c r="J3215" s="11" t="s">
        <v>140</v>
      </c>
      <c r="K3215" s="11" t="str">
        <f>IFERROR(INDEX('EDC Component Dictionary'!$C$5:$C$37,MATCH('Rates Database'!J3215,'EDC Component Dictionary'!$B$5:$B$37,0)), "Energy Supply")</f>
        <v>Distribution System</v>
      </c>
      <c r="L3215" s="12">
        <v>-5.0000000000000002E-5</v>
      </c>
      <c r="M3215" s="12"/>
    </row>
    <row r="3216" spans="1:13" x14ac:dyDescent="0.3">
      <c r="A3216" s="18">
        <v>3214</v>
      </c>
      <c r="B3216" s="18">
        <f t="shared" si="100"/>
        <v>2023</v>
      </c>
      <c r="C3216" s="17">
        <v>45170</v>
      </c>
      <c r="D3216" s="18" t="s">
        <v>130</v>
      </c>
      <c r="E3216" s="18" t="s">
        <v>163</v>
      </c>
      <c r="F3216" s="18" t="str">
        <f t="shared" si="101"/>
        <v>Eversource_EMA-Solar Cost Adjustment Factor (SCAF)-45170</v>
      </c>
      <c r="G3216" s="11" t="s">
        <v>131</v>
      </c>
      <c r="H3216" s="11" t="s">
        <v>49</v>
      </c>
      <c r="I3216" s="11" t="s">
        <v>132</v>
      </c>
      <c r="J3216" s="11" t="s">
        <v>140</v>
      </c>
      <c r="K3216" s="11" t="str">
        <f>IFERROR(INDEX('EDC Component Dictionary'!$C$5:$C$37,MATCH('Rates Database'!J3216,'EDC Component Dictionary'!$B$5:$B$37,0)), "Energy Supply")</f>
        <v>Distribution System</v>
      </c>
      <c r="L3216" s="12">
        <v>-5.0000000000000002E-5</v>
      </c>
      <c r="M3216" s="12"/>
    </row>
    <row r="3217" spans="1:13" x14ac:dyDescent="0.3">
      <c r="A3217" s="18">
        <v>3215</v>
      </c>
      <c r="B3217" s="18">
        <f t="shared" si="100"/>
        <v>2023</v>
      </c>
      <c r="C3217" s="17">
        <v>45139</v>
      </c>
      <c r="D3217" s="18" t="s">
        <v>130</v>
      </c>
      <c r="E3217" s="18" t="s">
        <v>163</v>
      </c>
      <c r="F3217" s="18" t="str">
        <f t="shared" si="101"/>
        <v>Eversource_EMA-Solar Cost Adjustment Factor (SCAF)-45139</v>
      </c>
      <c r="G3217" s="11" t="s">
        <v>131</v>
      </c>
      <c r="H3217" s="11" t="s">
        <v>49</v>
      </c>
      <c r="I3217" s="11" t="s">
        <v>132</v>
      </c>
      <c r="J3217" s="11" t="s">
        <v>140</v>
      </c>
      <c r="K3217" s="11" t="str">
        <f>IFERROR(INDEX('EDC Component Dictionary'!$C$5:$C$37,MATCH('Rates Database'!J3217,'EDC Component Dictionary'!$B$5:$B$37,0)), "Energy Supply")</f>
        <v>Distribution System</v>
      </c>
      <c r="L3217" s="12">
        <v>-5.0000000000000002E-5</v>
      </c>
      <c r="M3217" s="12"/>
    </row>
    <row r="3218" spans="1:13" x14ac:dyDescent="0.3">
      <c r="A3218" s="18">
        <v>3216</v>
      </c>
      <c r="B3218" s="18">
        <f t="shared" si="100"/>
        <v>2023</v>
      </c>
      <c r="C3218" s="17">
        <v>45108</v>
      </c>
      <c r="D3218" s="18" t="s">
        <v>130</v>
      </c>
      <c r="E3218" s="18" t="s">
        <v>163</v>
      </c>
      <c r="F3218" s="18" t="str">
        <f t="shared" si="101"/>
        <v>Eversource_EMA-Solar Cost Adjustment Factor (SCAF)-45108</v>
      </c>
      <c r="G3218" s="11" t="s">
        <v>131</v>
      </c>
      <c r="H3218" s="11" t="s">
        <v>49</v>
      </c>
      <c r="I3218" s="11" t="s">
        <v>132</v>
      </c>
      <c r="J3218" s="11" t="s">
        <v>140</v>
      </c>
      <c r="K3218" s="11" t="str">
        <f>IFERROR(INDEX('EDC Component Dictionary'!$C$5:$C$37,MATCH('Rates Database'!J3218,'EDC Component Dictionary'!$B$5:$B$37,0)), "Energy Supply")</f>
        <v>Distribution System</v>
      </c>
      <c r="L3218" s="12">
        <v>-5.0000000000000002E-5</v>
      </c>
      <c r="M3218" s="12"/>
    </row>
    <row r="3219" spans="1:13" x14ac:dyDescent="0.3">
      <c r="A3219" s="18">
        <v>3217</v>
      </c>
      <c r="B3219" s="18">
        <f t="shared" si="100"/>
        <v>2023</v>
      </c>
      <c r="C3219" s="17">
        <v>45078</v>
      </c>
      <c r="D3219" s="18" t="s">
        <v>130</v>
      </c>
      <c r="E3219" s="18" t="s">
        <v>163</v>
      </c>
      <c r="F3219" s="18" t="str">
        <f t="shared" si="101"/>
        <v>Eversource_EMA-Solar Cost Adjustment Factor (SCAF)-45078</v>
      </c>
      <c r="G3219" s="11" t="s">
        <v>131</v>
      </c>
      <c r="H3219" s="11" t="s">
        <v>49</v>
      </c>
      <c r="I3219" s="11" t="s">
        <v>132</v>
      </c>
      <c r="J3219" s="11" t="s">
        <v>140</v>
      </c>
      <c r="K3219" s="11" t="str">
        <f>IFERROR(INDEX('EDC Component Dictionary'!$C$5:$C$37,MATCH('Rates Database'!J3219,'EDC Component Dictionary'!$B$5:$B$37,0)), "Energy Supply")</f>
        <v>Distribution System</v>
      </c>
      <c r="L3219" s="12">
        <v>-5.0000000000000002E-5</v>
      </c>
      <c r="M3219" s="12"/>
    </row>
    <row r="3220" spans="1:13" x14ac:dyDescent="0.3">
      <c r="A3220" s="18">
        <v>3218</v>
      </c>
      <c r="B3220" s="18">
        <f t="shared" si="100"/>
        <v>2023</v>
      </c>
      <c r="C3220" s="17">
        <v>45047</v>
      </c>
      <c r="D3220" s="18" t="s">
        <v>130</v>
      </c>
      <c r="E3220" s="18" t="s">
        <v>163</v>
      </c>
      <c r="F3220" s="18" t="str">
        <f t="shared" si="101"/>
        <v>Eversource_EMA-Solar Cost Adjustment Factor (SCAF)-45047</v>
      </c>
      <c r="G3220" s="11" t="s">
        <v>131</v>
      </c>
      <c r="H3220" s="11" t="s">
        <v>49</v>
      </c>
      <c r="I3220" s="11" t="s">
        <v>132</v>
      </c>
      <c r="J3220" s="11" t="s">
        <v>140</v>
      </c>
      <c r="K3220" s="11" t="str">
        <f>IFERROR(INDEX('EDC Component Dictionary'!$C$5:$C$37,MATCH('Rates Database'!J3220,'EDC Component Dictionary'!$B$5:$B$37,0)), "Energy Supply")</f>
        <v>Distribution System</v>
      </c>
      <c r="L3220" s="12">
        <v>-5.0000000000000002E-5</v>
      </c>
      <c r="M3220" s="12"/>
    </row>
    <row r="3221" spans="1:13" x14ac:dyDescent="0.3">
      <c r="A3221" s="18">
        <v>3219</v>
      </c>
      <c r="B3221" s="18">
        <f t="shared" si="100"/>
        <v>2023</v>
      </c>
      <c r="C3221" s="17">
        <v>45017</v>
      </c>
      <c r="D3221" s="18" t="s">
        <v>130</v>
      </c>
      <c r="E3221" s="18" t="s">
        <v>163</v>
      </c>
      <c r="F3221" s="18" t="str">
        <f t="shared" si="101"/>
        <v>Eversource_EMA-Solar Cost Adjustment Factor (SCAF)-45017</v>
      </c>
      <c r="G3221" s="11" t="s">
        <v>131</v>
      </c>
      <c r="H3221" s="11" t="s">
        <v>49</v>
      </c>
      <c r="I3221" s="11" t="s">
        <v>132</v>
      </c>
      <c r="J3221" s="11" t="s">
        <v>140</v>
      </c>
      <c r="K3221" s="11" t="str">
        <f>IFERROR(INDEX('EDC Component Dictionary'!$C$5:$C$37,MATCH('Rates Database'!J3221,'EDC Component Dictionary'!$B$5:$B$37,0)), "Energy Supply")</f>
        <v>Distribution System</v>
      </c>
      <c r="L3221" s="12">
        <v>-5.0000000000000002E-5</v>
      </c>
      <c r="M3221" s="12"/>
    </row>
    <row r="3222" spans="1:13" x14ac:dyDescent="0.3">
      <c r="A3222" s="18">
        <v>3220</v>
      </c>
      <c r="B3222" s="18">
        <f t="shared" si="100"/>
        <v>2023</v>
      </c>
      <c r="C3222" s="17">
        <v>44986</v>
      </c>
      <c r="D3222" s="18" t="s">
        <v>130</v>
      </c>
      <c r="E3222" s="18" t="s">
        <v>163</v>
      </c>
      <c r="F3222" s="18" t="str">
        <f t="shared" si="101"/>
        <v>Eversource_EMA-Solar Cost Adjustment Factor (SCAF)-44986</v>
      </c>
      <c r="G3222" s="11" t="s">
        <v>131</v>
      </c>
      <c r="H3222" s="11" t="s">
        <v>49</v>
      </c>
      <c r="I3222" s="11" t="s">
        <v>132</v>
      </c>
      <c r="J3222" s="11" t="s">
        <v>140</v>
      </c>
      <c r="K3222" s="11" t="str">
        <f>IFERROR(INDEX('EDC Component Dictionary'!$C$5:$C$37,MATCH('Rates Database'!J3222,'EDC Component Dictionary'!$B$5:$B$37,0)), "Energy Supply")</f>
        <v>Distribution System</v>
      </c>
      <c r="L3222" s="12">
        <v>-5.0000000000000002E-5</v>
      </c>
      <c r="M3222" s="12"/>
    </row>
    <row r="3223" spans="1:13" x14ac:dyDescent="0.3">
      <c r="A3223" s="18">
        <v>3221</v>
      </c>
      <c r="B3223" s="18">
        <f t="shared" si="100"/>
        <v>2023</v>
      </c>
      <c r="C3223" s="17">
        <v>44958</v>
      </c>
      <c r="D3223" s="18" t="s">
        <v>130</v>
      </c>
      <c r="E3223" s="18" t="s">
        <v>163</v>
      </c>
      <c r="F3223" s="18" t="str">
        <f t="shared" si="101"/>
        <v>Eversource_EMA-Solar Cost Adjustment Factor (SCAF)-44958</v>
      </c>
      <c r="G3223" s="11" t="s">
        <v>131</v>
      </c>
      <c r="H3223" s="11" t="s">
        <v>49</v>
      </c>
      <c r="I3223" s="11" t="s">
        <v>132</v>
      </c>
      <c r="J3223" s="11" t="s">
        <v>140</v>
      </c>
      <c r="K3223" s="11" t="str">
        <f>IFERROR(INDEX('EDC Component Dictionary'!$C$5:$C$37,MATCH('Rates Database'!J3223,'EDC Component Dictionary'!$B$5:$B$37,0)), "Energy Supply")</f>
        <v>Distribution System</v>
      </c>
      <c r="L3223" s="12">
        <v>-5.0000000000000002E-5</v>
      </c>
      <c r="M3223" s="12"/>
    </row>
    <row r="3224" spans="1:13" x14ac:dyDescent="0.3">
      <c r="A3224" s="18">
        <v>3222</v>
      </c>
      <c r="B3224" s="18">
        <f t="shared" si="100"/>
        <v>2023</v>
      </c>
      <c r="C3224" s="17">
        <v>44927</v>
      </c>
      <c r="D3224" s="18" t="s">
        <v>130</v>
      </c>
      <c r="E3224" s="18" t="s">
        <v>163</v>
      </c>
      <c r="F3224" s="18" t="str">
        <f t="shared" si="101"/>
        <v>Eversource_EMA-Solar Cost Adjustment Factor (SCAF)-44927</v>
      </c>
      <c r="G3224" s="11" t="s">
        <v>131</v>
      </c>
      <c r="H3224" s="11" t="s">
        <v>49</v>
      </c>
      <c r="I3224" s="11" t="s">
        <v>132</v>
      </c>
      <c r="J3224" s="11" t="s">
        <v>140</v>
      </c>
      <c r="K3224" s="11" t="str">
        <f>IFERROR(INDEX('EDC Component Dictionary'!$C$5:$C$37,MATCH('Rates Database'!J3224,'EDC Component Dictionary'!$B$5:$B$37,0)), "Energy Supply")</f>
        <v>Distribution System</v>
      </c>
      <c r="L3224" s="12">
        <v>-5.0000000000000002E-5</v>
      </c>
      <c r="M3224" s="12"/>
    </row>
    <row r="3225" spans="1:13" x14ac:dyDescent="0.3">
      <c r="A3225" s="18">
        <v>3223</v>
      </c>
      <c r="B3225" s="18">
        <f t="shared" si="100"/>
        <v>2022</v>
      </c>
      <c r="C3225" s="17">
        <v>44896</v>
      </c>
      <c r="D3225" s="18" t="s">
        <v>130</v>
      </c>
      <c r="E3225" s="18" t="s">
        <v>163</v>
      </c>
      <c r="F3225" s="18" t="str">
        <f t="shared" si="101"/>
        <v>Eversource_EMA-Solar Cost Adjustment Factor (SCAF)-44896</v>
      </c>
      <c r="G3225" s="11" t="s">
        <v>131</v>
      </c>
      <c r="H3225" s="11" t="s">
        <v>49</v>
      </c>
      <c r="I3225" s="11" t="s">
        <v>132</v>
      </c>
      <c r="J3225" s="11" t="s">
        <v>140</v>
      </c>
      <c r="K3225" s="11" t="str">
        <f>IFERROR(INDEX('EDC Component Dictionary'!$C$5:$C$37,MATCH('Rates Database'!J3225,'EDC Component Dictionary'!$B$5:$B$37,0)), "Energy Supply")</f>
        <v>Distribution System</v>
      </c>
      <c r="L3225" s="12">
        <v>-1.0000000000000001E-5</v>
      </c>
      <c r="M3225" s="12"/>
    </row>
    <row r="3226" spans="1:13" x14ac:dyDescent="0.3">
      <c r="A3226" s="18">
        <v>3224</v>
      </c>
      <c r="B3226" s="18">
        <f t="shared" si="100"/>
        <v>2022</v>
      </c>
      <c r="C3226" s="17">
        <v>44866</v>
      </c>
      <c r="D3226" s="18" t="s">
        <v>130</v>
      </c>
      <c r="E3226" s="18" t="s">
        <v>163</v>
      </c>
      <c r="F3226" s="18" t="str">
        <f t="shared" si="101"/>
        <v>Eversource_EMA-Solar Cost Adjustment Factor (SCAF)-44866</v>
      </c>
      <c r="G3226" s="11" t="s">
        <v>131</v>
      </c>
      <c r="H3226" s="11" t="s">
        <v>49</v>
      </c>
      <c r="I3226" s="11" t="s">
        <v>132</v>
      </c>
      <c r="J3226" s="11" t="s">
        <v>140</v>
      </c>
      <c r="K3226" s="11" t="str">
        <f>IFERROR(INDEX('EDC Component Dictionary'!$C$5:$C$37,MATCH('Rates Database'!J3226,'EDC Component Dictionary'!$B$5:$B$37,0)), "Energy Supply")</f>
        <v>Distribution System</v>
      </c>
      <c r="L3226" s="12">
        <v>-1.0000000000000001E-5</v>
      </c>
      <c r="M3226" s="12"/>
    </row>
    <row r="3227" spans="1:13" x14ac:dyDescent="0.3">
      <c r="A3227" s="18">
        <v>3225</v>
      </c>
      <c r="B3227" s="18">
        <f t="shared" si="100"/>
        <v>2022</v>
      </c>
      <c r="C3227" s="17">
        <v>44835</v>
      </c>
      <c r="D3227" s="18" t="s">
        <v>130</v>
      </c>
      <c r="E3227" s="18" t="s">
        <v>163</v>
      </c>
      <c r="F3227" s="18" t="str">
        <f t="shared" si="101"/>
        <v>Eversource_EMA-Solar Cost Adjustment Factor (SCAF)-44835</v>
      </c>
      <c r="G3227" s="11" t="s">
        <v>131</v>
      </c>
      <c r="H3227" s="11" t="s">
        <v>49</v>
      </c>
      <c r="I3227" s="11" t="s">
        <v>132</v>
      </c>
      <c r="J3227" s="11" t="s">
        <v>140</v>
      </c>
      <c r="K3227" s="11" t="str">
        <f>IFERROR(INDEX('EDC Component Dictionary'!$C$5:$C$37,MATCH('Rates Database'!J3227,'EDC Component Dictionary'!$B$5:$B$37,0)), "Energy Supply")</f>
        <v>Distribution System</v>
      </c>
      <c r="L3227" s="12">
        <v>-1.0000000000000001E-5</v>
      </c>
      <c r="M3227" s="12"/>
    </row>
    <row r="3228" spans="1:13" x14ac:dyDescent="0.3">
      <c r="A3228" s="18">
        <v>3226</v>
      </c>
      <c r="B3228" s="18">
        <f t="shared" si="100"/>
        <v>2022</v>
      </c>
      <c r="C3228" s="17">
        <v>44805</v>
      </c>
      <c r="D3228" s="18" t="s">
        <v>130</v>
      </c>
      <c r="E3228" s="18" t="s">
        <v>163</v>
      </c>
      <c r="F3228" s="18" t="str">
        <f t="shared" si="101"/>
        <v>Eversource_EMA-Solar Cost Adjustment Factor (SCAF)-44805</v>
      </c>
      <c r="G3228" s="11" t="s">
        <v>131</v>
      </c>
      <c r="H3228" s="11" t="s">
        <v>49</v>
      </c>
      <c r="I3228" s="11" t="s">
        <v>132</v>
      </c>
      <c r="J3228" s="11" t="s">
        <v>140</v>
      </c>
      <c r="K3228" s="11" t="str">
        <f>IFERROR(INDEX('EDC Component Dictionary'!$C$5:$C$37,MATCH('Rates Database'!J3228,'EDC Component Dictionary'!$B$5:$B$37,0)), "Energy Supply")</f>
        <v>Distribution System</v>
      </c>
      <c r="L3228" s="12">
        <v>-1.0000000000000001E-5</v>
      </c>
      <c r="M3228" s="12"/>
    </row>
    <row r="3229" spans="1:13" x14ac:dyDescent="0.3">
      <c r="A3229" s="18">
        <v>3227</v>
      </c>
      <c r="B3229" s="18">
        <f t="shared" si="100"/>
        <v>2022</v>
      </c>
      <c r="C3229" s="17">
        <v>44774</v>
      </c>
      <c r="D3229" s="18" t="s">
        <v>130</v>
      </c>
      <c r="E3229" s="18" t="s">
        <v>163</v>
      </c>
      <c r="F3229" s="18" t="str">
        <f t="shared" si="101"/>
        <v>Eversource_EMA-Solar Cost Adjustment Factor (SCAF)-44774</v>
      </c>
      <c r="G3229" s="11" t="s">
        <v>131</v>
      </c>
      <c r="H3229" s="11" t="s">
        <v>49</v>
      </c>
      <c r="I3229" s="11" t="s">
        <v>132</v>
      </c>
      <c r="J3229" s="11" t="s">
        <v>140</v>
      </c>
      <c r="K3229" s="11" t="str">
        <f>IFERROR(INDEX('EDC Component Dictionary'!$C$5:$C$37,MATCH('Rates Database'!J3229,'EDC Component Dictionary'!$B$5:$B$37,0)), "Energy Supply")</f>
        <v>Distribution System</v>
      </c>
      <c r="L3229" s="12">
        <v>-1.0000000000000001E-5</v>
      </c>
      <c r="M3229" s="12"/>
    </row>
    <row r="3230" spans="1:13" x14ac:dyDescent="0.3">
      <c r="A3230" s="18">
        <v>3228</v>
      </c>
      <c r="B3230" s="18">
        <f t="shared" si="100"/>
        <v>2022</v>
      </c>
      <c r="C3230" s="17">
        <v>44743</v>
      </c>
      <c r="D3230" s="18" t="s">
        <v>130</v>
      </c>
      <c r="E3230" s="18" t="s">
        <v>163</v>
      </c>
      <c r="F3230" s="18" t="str">
        <f t="shared" si="101"/>
        <v>Eversource_EMA-Solar Cost Adjustment Factor (SCAF)-44743</v>
      </c>
      <c r="G3230" s="11" t="s">
        <v>131</v>
      </c>
      <c r="H3230" s="11" t="s">
        <v>49</v>
      </c>
      <c r="I3230" s="11" t="s">
        <v>132</v>
      </c>
      <c r="J3230" s="11" t="s">
        <v>140</v>
      </c>
      <c r="K3230" s="11" t="str">
        <f>IFERROR(INDEX('EDC Component Dictionary'!$C$5:$C$37,MATCH('Rates Database'!J3230,'EDC Component Dictionary'!$B$5:$B$37,0)), "Energy Supply")</f>
        <v>Distribution System</v>
      </c>
      <c r="L3230" s="12">
        <v>-1.0000000000000001E-5</v>
      </c>
      <c r="M3230" s="12"/>
    </row>
    <row r="3231" spans="1:13" x14ac:dyDescent="0.3">
      <c r="A3231" s="18">
        <v>3229</v>
      </c>
      <c r="B3231" s="18">
        <f t="shared" si="100"/>
        <v>2022</v>
      </c>
      <c r="C3231" s="17">
        <v>44713</v>
      </c>
      <c r="D3231" s="18" t="s">
        <v>130</v>
      </c>
      <c r="E3231" s="18" t="s">
        <v>163</v>
      </c>
      <c r="F3231" s="18" t="str">
        <f t="shared" si="101"/>
        <v>Eversource_EMA-Solar Cost Adjustment Factor (SCAF)-44713</v>
      </c>
      <c r="G3231" s="11" t="s">
        <v>131</v>
      </c>
      <c r="H3231" s="11" t="s">
        <v>49</v>
      </c>
      <c r="I3231" s="11" t="s">
        <v>132</v>
      </c>
      <c r="J3231" s="11" t="s">
        <v>140</v>
      </c>
      <c r="K3231" s="11" t="str">
        <f>IFERROR(INDEX('EDC Component Dictionary'!$C$5:$C$37,MATCH('Rates Database'!J3231,'EDC Component Dictionary'!$B$5:$B$37,0)), "Energy Supply")</f>
        <v>Distribution System</v>
      </c>
      <c r="L3231" s="12">
        <v>-1.0000000000000001E-5</v>
      </c>
      <c r="M3231" s="12"/>
    </row>
    <row r="3232" spans="1:13" x14ac:dyDescent="0.3">
      <c r="A3232" s="18">
        <v>3230</v>
      </c>
      <c r="B3232" s="18">
        <f t="shared" si="100"/>
        <v>2022</v>
      </c>
      <c r="C3232" s="17">
        <v>44682</v>
      </c>
      <c r="D3232" s="18" t="s">
        <v>130</v>
      </c>
      <c r="E3232" s="18" t="s">
        <v>163</v>
      </c>
      <c r="F3232" s="18" t="str">
        <f t="shared" si="101"/>
        <v>Eversource_EMA-Solar Cost Adjustment Factor (SCAF)-44682</v>
      </c>
      <c r="G3232" s="11" t="s">
        <v>131</v>
      </c>
      <c r="H3232" s="11" t="s">
        <v>49</v>
      </c>
      <c r="I3232" s="11" t="s">
        <v>132</v>
      </c>
      <c r="J3232" s="11" t="s">
        <v>140</v>
      </c>
      <c r="K3232" s="11" t="str">
        <f>IFERROR(INDEX('EDC Component Dictionary'!$C$5:$C$37,MATCH('Rates Database'!J3232,'EDC Component Dictionary'!$B$5:$B$37,0)), "Energy Supply")</f>
        <v>Distribution System</v>
      </c>
      <c r="L3232" s="12">
        <v>-1.0000000000000001E-5</v>
      </c>
      <c r="M3232" s="12"/>
    </row>
    <row r="3233" spans="1:13" x14ac:dyDescent="0.3">
      <c r="A3233" s="18">
        <v>3231</v>
      </c>
      <c r="B3233" s="18">
        <f t="shared" si="100"/>
        <v>2022</v>
      </c>
      <c r="C3233" s="17">
        <v>44652</v>
      </c>
      <c r="D3233" s="18" t="s">
        <v>130</v>
      </c>
      <c r="E3233" s="18" t="s">
        <v>163</v>
      </c>
      <c r="F3233" s="18" t="str">
        <f t="shared" si="101"/>
        <v>Eversource_EMA-Solar Cost Adjustment Factor (SCAF)-44652</v>
      </c>
      <c r="G3233" s="11" t="s">
        <v>131</v>
      </c>
      <c r="H3233" s="11" t="s">
        <v>49</v>
      </c>
      <c r="I3233" s="11" t="s">
        <v>132</v>
      </c>
      <c r="J3233" s="11" t="s">
        <v>140</v>
      </c>
      <c r="K3233" s="11" t="str">
        <f>IFERROR(INDEX('EDC Component Dictionary'!$C$5:$C$37,MATCH('Rates Database'!J3233,'EDC Component Dictionary'!$B$5:$B$37,0)), "Energy Supply")</f>
        <v>Distribution System</v>
      </c>
      <c r="L3233" s="12">
        <v>-1.0000000000000001E-5</v>
      </c>
      <c r="M3233" s="12"/>
    </row>
    <row r="3234" spans="1:13" x14ac:dyDescent="0.3">
      <c r="A3234" s="18">
        <v>3232</v>
      </c>
      <c r="B3234" s="18">
        <f t="shared" si="100"/>
        <v>2022</v>
      </c>
      <c r="C3234" s="17">
        <v>44621</v>
      </c>
      <c r="D3234" s="18" t="s">
        <v>130</v>
      </c>
      <c r="E3234" s="18" t="s">
        <v>163</v>
      </c>
      <c r="F3234" s="18" t="str">
        <f t="shared" si="101"/>
        <v>Eversource_EMA-Solar Cost Adjustment Factor (SCAF)-44621</v>
      </c>
      <c r="G3234" s="11" t="s">
        <v>131</v>
      </c>
      <c r="H3234" s="11" t="s">
        <v>49</v>
      </c>
      <c r="I3234" s="11" t="s">
        <v>132</v>
      </c>
      <c r="J3234" s="11" t="s">
        <v>140</v>
      </c>
      <c r="K3234" s="11" t="str">
        <f>IFERROR(INDEX('EDC Component Dictionary'!$C$5:$C$37,MATCH('Rates Database'!J3234,'EDC Component Dictionary'!$B$5:$B$37,0)), "Energy Supply")</f>
        <v>Distribution System</v>
      </c>
      <c r="L3234" s="12">
        <v>-1.0000000000000001E-5</v>
      </c>
      <c r="M3234" s="12"/>
    </row>
    <row r="3235" spans="1:13" x14ac:dyDescent="0.3">
      <c r="A3235" s="18">
        <v>3233</v>
      </c>
      <c r="B3235" s="18">
        <f t="shared" si="100"/>
        <v>2022</v>
      </c>
      <c r="C3235" s="17">
        <v>44593</v>
      </c>
      <c r="D3235" s="18" t="s">
        <v>130</v>
      </c>
      <c r="E3235" s="18" t="s">
        <v>163</v>
      </c>
      <c r="F3235" s="18" t="str">
        <f t="shared" si="101"/>
        <v>Eversource_EMA-Solar Cost Adjustment Factor (SCAF)-44593</v>
      </c>
      <c r="G3235" s="11" t="s">
        <v>131</v>
      </c>
      <c r="H3235" s="11" t="s">
        <v>49</v>
      </c>
      <c r="I3235" s="11" t="s">
        <v>132</v>
      </c>
      <c r="J3235" s="11" t="s">
        <v>140</v>
      </c>
      <c r="K3235" s="11" t="str">
        <f>IFERROR(INDEX('EDC Component Dictionary'!$C$5:$C$37,MATCH('Rates Database'!J3235,'EDC Component Dictionary'!$B$5:$B$37,0)), "Energy Supply")</f>
        <v>Distribution System</v>
      </c>
      <c r="L3235" s="12">
        <v>-1.0000000000000001E-5</v>
      </c>
      <c r="M3235" s="12"/>
    </row>
    <row r="3236" spans="1:13" x14ac:dyDescent="0.3">
      <c r="A3236" s="18">
        <v>3234</v>
      </c>
      <c r="B3236" s="18">
        <f t="shared" si="100"/>
        <v>2022</v>
      </c>
      <c r="C3236" s="17">
        <v>44562</v>
      </c>
      <c r="D3236" s="18" t="s">
        <v>130</v>
      </c>
      <c r="E3236" s="18" t="s">
        <v>163</v>
      </c>
      <c r="F3236" s="18" t="str">
        <f t="shared" si="101"/>
        <v>Eversource_EMA-Solar Cost Adjustment Factor (SCAF)-44562</v>
      </c>
      <c r="G3236" s="11" t="s">
        <v>131</v>
      </c>
      <c r="H3236" s="11" t="s">
        <v>49</v>
      </c>
      <c r="I3236" s="11" t="s">
        <v>132</v>
      </c>
      <c r="J3236" s="11" t="s">
        <v>140</v>
      </c>
      <c r="K3236" s="11" t="str">
        <f>IFERROR(INDEX('EDC Component Dictionary'!$C$5:$C$37,MATCH('Rates Database'!J3236,'EDC Component Dictionary'!$B$5:$B$37,0)), "Energy Supply")</f>
        <v>Distribution System</v>
      </c>
      <c r="L3236" s="12">
        <v>-1.0000000000000001E-5</v>
      </c>
      <c r="M3236" s="12"/>
    </row>
    <row r="3237" spans="1:13" x14ac:dyDescent="0.3">
      <c r="A3237" s="18">
        <v>3235</v>
      </c>
      <c r="B3237" s="18">
        <f t="shared" si="100"/>
        <v>2021</v>
      </c>
      <c r="C3237" s="17">
        <v>44531</v>
      </c>
      <c r="D3237" s="18" t="s">
        <v>130</v>
      </c>
      <c r="E3237" s="18" t="s">
        <v>163</v>
      </c>
      <c r="F3237" s="18" t="str">
        <f t="shared" si="101"/>
        <v>Eversource_EMA-Solar Cost Adjustment Factor (SCAF)-44531</v>
      </c>
      <c r="G3237" s="11" t="s">
        <v>131</v>
      </c>
      <c r="H3237" s="11" t="s">
        <v>49</v>
      </c>
      <c r="I3237" s="11" t="s">
        <v>132</v>
      </c>
      <c r="J3237" s="11" t="s">
        <v>140</v>
      </c>
      <c r="K3237" s="11" t="str">
        <f>IFERROR(INDEX('EDC Component Dictionary'!$C$5:$C$37,MATCH('Rates Database'!J3237,'EDC Component Dictionary'!$B$5:$B$37,0)), "Energy Supply")</f>
        <v>Distribution System</v>
      </c>
      <c r="L3237" s="12">
        <v>1.0000000000000001E-5</v>
      </c>
      <c r="M3237" s="12"/>
    </row>
    <row r="3238" spans="1:13" x14ac:dyDescent="0.3">
      <c r="A3238" s="18">
        <v>3236</v>
      </c>
      <c r="B3238" s="18">
        <f t="shared" si="100"/>
        <v>2021</v>
      </c>
      <c r="C3238" s="17">
        <v>44501</v>
      </c>
      <c r="D3238" s="18" t="s">
        <v>130</v>
      </c>
      <c r="E3238" s="18" t="s">
        <v>163</v>
      </c>
      <c r="F3238" s="18" t="str">
        <f t="shared" si="101"/>
        <v>Eversource_EMA-Solar Cost Adjustment Factor (SCAF)-44501</v>
      </c>
      <c r="G3238" s="11" t="s">
        <v>131</v>
      </c>
      <c r="H3238" s="11" t="s">
        <v>49</v>
      </c>
      <c r="I3238" s="11" t="s">
        <v>132</v>
      </c>
      <c r="J3238" s="11" t="s">
        <v>140</v>
      </c>
      <c r="K3238" s="11" t="str">
        <f>IFERROR(INDEX('EDC Component Dictionary'!$C$5:$C$37,MATCH('Rates Database'!J3238,'EDC Component Dictionary'!$B$5:$B$37,0)), "Energy Supply")</f>
        <v>Distribution System</v>
      </c>
      <c r="L3238" s="12">
        <v>1.0000000000000001E-5</v>
      </c>
      <c r="M3238" s="12"/>
    </row>
    <row r="3239" spans="1:13" x14ac:dyDescent="0.3">
      <c r="A3239" s="18">
        <v>3237</v>
      </c>
      <c r="B3239" s="18">
        <f t="shared" si="100"/>
        <v>2021</v>
      </c>
      <c r="C3239" s="17">
        <v>44470</v>
      </c>
      <c r="D3239" s="18" t="s">
        <v>130</v>
      </c>
      <c r="E3239" s="18" t="s">
        <v>163</v>
      </c>
      <c r="F3239" s="18" t="str">
        <f t="shared" si="101"/>
        <v>Eversource_EMA-Solar Cost Adjustment Factor (SCAF)-44470</v>
      </c>
      <c r="G3239" s="11" t="s">
        <v>131</v>
      </c>
      <c r="H3239" s="11" t="s">
        <v>49</v>
      </c>
      <c r="I3239" s="11" t="s">
        <v>132</v>
      </c>
      <c r="J3239" s="11" t="s">
        <v>140</v>
      </c>
      <c r="K3239" s="11" t="str">
        <f>IFERROR(INDEX('EDC Component Dictionary'!$C$5:$C$37,MATCH('Rates Database'!J3239,'EDC Component Dictionary'!$B$5:$B$37,0)), "Energy Supply")</f>
        <v>Distribution System</v>
      </c>
      <c r="L3239" s="12">
        <v>1.0000000000000001E-5</v>
      </c>
      <c r="M3239" s="12"/>
    </row>
    <row r="3240" spans="1:13" x14ac:dyDescent="0.3">
      <c r="A3240" s="18">
        <v>3238</v>
      </c>
      <c r="B3240" s="18">
        <f t="shared" si="100"/>
        <v>2021</v>
      </c>
      <c r="C3240" s="17">
        <v>44440</v>
      </c>
      <c r="D3240" s="18" t="s">
        <v>130</v>
      </c>
      <c r="E3240" s="18" t="s">
        <v>163</v>
      </c>
      <c r="F3240" s="18" t="str">
        <f t="shared" si="101"/>
        <v>Eversource_EMA-Solar Cost Adjustment Factor (SCAF)-44440</v>
      </c>
      <c r="G3240" s="11" t="s">
        <v>131</v>
      </c>
      <c r="H3240" s="11" t="s">
        <v>49</v>
      </c>
      <c r="I3240" s="11" t="s">
        <v>132</v>
      </c>
      <c r="J3240" s="11" t="s">
        <v>140</v>
      </c>
      <c r="K3240" s="11" t="str">
        <f>IFERROR(INDEX('EDC Component Dictionary'!$C$5:$C$37,MATCH('Rates Database'!J3240,'EDC Component Dictionary'!$B$5:$B$37,0)), "Energy Supply")</f>
        <v>Distribution System</v>
      </c>
      <c r="L3240" s="12">
        <v>1.0000000000000001E-5</v>
      </c>
      <c r="M3240" s="12"/>
    </row>
    <row r="3241" spans="1:13" x14ac:dyDescent="0.3">
      <c r="A3241" s="18">
        <v>3239</v>
      </c>
      <c r="B3241" s="18">
        <f t="shared" si="100"/>
        <v>2021</v>
      </c>
      <c r="C3241" s="17">
        <v>44409</v>
      </c>
      <c r="D3241" s="18" t="s">
        <v>130</v>
      </c>
      <c r="E3241" s="18" t="s">
        <v>163</v>
      </c>
      <c r="F3241" s="18" t="str">
        <f t="shared" si="101"/>
        <v>Eversource_EMA-Solar Cost Adjustment Factor (SCAF)-44409</v>
      </c>
      <c r="G3241" s="11" t="s">
        <v>131</v>
      </c>
      <c r="H3241" s="11" t="s">
        <v>49</v>
      </c>
      <c r="I3241" s="11" t="s">
        <v>132</v>
      </c>
      <c r="J3241" s="11" t="s">
        <v>140</v>
      </c>
      <c r="K3241" s="11" t="str">
        <f>IFERROR(INDEX('EDC Component Dictionary'!$C$5:$C$37,MATCH('Rates Database'!J3241,'EDC Component Dictionary'!$B$5:$B$37,0)), "Energy Supply")</f>
        <v>Distribution System</v>
      </c>
      <c r="L3241" s="12">
        <v>1.0000000000000001E-5</v>
      </c>
      <c r="M3241" s="12"/>
    </row>
    <row r="3242" spans="1:13" x14ac:dyDescent="0.3">
      <c r="A3242" s="18">
        <v>3240</v>
      </c>
      <c r="B3242" s="18">
        <f t="shared" si="100"/>
        <v>2021</v>
      </c>
      <c r="C3242" s="17">
        <v>44378</v>
      </c>
      <c r="D3242" s="18" t="s">
        <v>130</v>
      </c>
      <c r="E3242" s="18" t="s">
        <v>163</v>
      </c>
      <c r="F3242" s="18" t="str">
        <f t="shared" si="101"/>
        <v>Eversource_EMA-Solar Cost Adjustment Factor (SCAF)-44378</v>
      </c>
      <c r="G3242" s="11" t="s">
        <v>131</v>
      </c>
      <c r="H3242" s="11" t="s">
        <v>49</v>
      </c>
      <c r="I3242" s="11" t="s">
        <v>132</v>
      </c>
      <c r="J3242" s="11" t="s">
        <v>140</v>
      </c>
      <c r="K3242" s="11" t="str">
        <f>IFERROR(INDEX('EDC Component Dictionary'!$C$5:$C$37,MATCH('Rates Database'!J3242,'EDC Component Dictionary'!$B$5:$B$37,0)), "Energy Supply")</f>
        <v>Distribution System</v>
      </c>
      <c r="L3242" s="12">
        <v>1.0000000000000001E-5</v>
      </c>
      <c r="M3242" s="12"/>
    </row>
    <row r="3243" spans="1:13" x14ac:dyDescent="0.3">
      <c r="A3243" s="18">
        <v>3241</v>
      </c>
      <c r="B3243" s="18">
        <f t="shared" si="100"/>
        <v>2021</v>
      </c>
      <c r="C3243" s="17">
        <v>44348</v>
      </c>
      <c r="D3243" s="18" t="s">
        <v>130</v>
      </c>
      <c r="E3243" s="18" t="s">
        <v>163</v>
      </c>
      <c r="F3243" s="18" t="str">
        <f t="shared" si="101"/>
        <v>Eversource_EMA-Solar Cost Adjustment Factor (SCAF)-44348</v>
      </c>
      <c r="G3243" s="11" t="s">
        <v>131</v>
      </c>
      <c r="H3243" s="11" t="s">
        <v>49</v>
      </c>
      <c r="I3243" s="11" t="s">
        <v>132</v>
      </c>
      <c r="J3243" s="11" t="s">
        <v>140</v>
      </c>
      <c r="K3243" s="11" t="str">
        <f>IFERROR(INDEX('EDC Component Dictionary'!$C$5:$C$37,MATCH('Rates Database'!J3243,'EDC Component Dictionary'!$B$5:$B$37,0)), "Energy Supply")</f>
        <v>Distribution System</v>
      </c>
      <c r="L3243" s="12">
        <v>1.0000000000000001E-5</v>
      </c>
      <c r="M3243" s="12"/>
    </row>
    <row r="3244" spans="1:13" x14ac:dyDescent="0.3">
      <c r="A3244" s="18">
        <v>3242</v>
      </c>
      <c r="B3244" s="18">
        <f t="shared" si="100"/>
        <v>2021</v>
      </c>
      <c r="C3244" s="17">
        <v>44317</v>
      </c>
      <c r="D3244" s="18" t="s">
        <v>130</v>
      </c>
      <c r="E3244" s="18" t="s">
        <v>163</v>
      </c>
      <c r="F3244" s="18" t="str">
        <f t="shared" si="101"/>
        <v>Eversource_EMA-Solar Cost Adjustment Factor (SCAF)-44317</v>
      </c>
      <c r="G3244" s="11" t="s">
        <v>131</v>
      </c>
      <c r="H3244" s="11" t="s">
        <v>49</v>
      </c>
      <c r="I3244" s="11" t="s">
        <v>132</v>
      </c>
      <c r="J3244" s="11" t="s">
        <v>140</v>
      </c>
      <c r="K3244" s="11" t="str">
        <f>IFERROR(INDEX('EDC Component Dictionary'!$C$5:$C$37,MATCH('Rates Database'!J3244,'EDC Component Dictionary'!$B$5:$B$37,0)), "Energy Supply")</f>
        <v>Distribution System</v>
      </c>
      <c r="L3244" s="12">
        <v>1.0000000000000001E-5</v>
      </c>
      <c r="M3244" s="12"/>
    </row>
    <row r="3245" spans="1:13" x14ac:dyDescent="0.3">
      <c r="A3245" s="18">
        <v>3243</v>
      </c>
      <c r="B3245" s="18">
        <f t="shared" si="100"/>
        <v>2021</v>
      </c>
      <c r="C3245" s="17">
        <v>44287</v>
      </c>
      <c r="D3245" s="18" t="s">
        <v>130</v>
      </c>
      <c r="E3245" s="18" t="s">
        <v>163</v>
      </c>
      <c r="F3245" s="18" t="str">
        <f t="shared" si="101"/>
        <v>Eversource_EMA-Solar Cost Adjustment Factor (SCAF)-44287</v>
      </c>
      <c r="G3245" s="11" t="s">
        <v>131</v>
      </c>
      <c r="H3245" s="11" t="s">
        <v>49</v>
      </c>
      <c r="I3245" s="11" t="s">
        <v>132</v>
      </c>
      <c r="J3245" s="11" t="s">
        <v>140</v>
      </c>
      <c r="K3245" s="11" t="str">
        <f>IFERROR(INDEX('EDC Component Dictionary'!$C$5:$C$37,MATCH('Rates Database'!J3245,'EDC Component Dictionary'!$B$5:$B$37,0)), "Energy Supply")</f>
        <v>Distribution System</v>
      </c>
      <c r="L3245" s="12">
        <v>1.0000000000000001E-5</v>
      </c>
      <c r="M3245" s="12"/>
    </row>
    <row r="3246" spans="1:13" x14ac:dyDescent="0.3">
      <c r="A3246" s="18">
        <v>3244</v>
      </c>
      <c r="B3246" s="18">
        <f t="shared" si="100"/>
        <v>2021</v>
      </c>
      <c r="C3246" s="17">
        <v>44256</v>
      </c>
      <c r="D3246" s="18" t="s">
        <v>130</v>
      </c>
      <c r="E3246" s="18" t="s">
        <v>163</v>
      </c>
      <c r="F3246" s="18" t="str">
        <f t="shared" si="101"/>
        <v>Eversource_EMA-Solar Cost Adjustment Factor (SCAF)-44256</v>
      </c>
      <c r="G3246" s="11" t="s">
        <v>131</v>
      </c>
      <c r="H3246" s="11" t="s">
        <v>49</v>
      </c>
      <c r="I3246" s="11" t="s">
        <v>132</v>
      </c>
      <c r="J3246" s="11" t="s">
        <v>140</v>
      </c>
      <c r="K3246" s="11" t="str">
        <f>IFERROR(INDEX('EDC Component Dictionary'!$C$5:$C$37,MATCH('Rates Database'!J3246,'EDC Component Dictionary'!$B$5:$B$37,0)), "Energy Supply")</f>
        <v>Distribution System</v>
      </c>
      <c r="L3246" s="12">
        <v>1.0000000000000001E-5</v>
      </c>
      <c r="M3246" s="12"/>
    </row>
    <row r="3247" spans="1:13" x14ac:dyDescent="0.3">
      <c r="A3247" s="18">
        <v>3245</v>
      </c>
      <c r="B3247" s="18">
        <f t="shared" si="100"/>
        <v>2021</v>
      </c>
      <c r="C3247" s="17">
        <v>44228</v>
      </c>
      <c r="D3247" s="18" t="s">
        <v>130</v>
      </c>
      <c r="E3247" s="18" t="s">
        <v>163</v>
      </c>
      <c r="F3247" s="18" t="str">
        <f t="shared" si="101"/>
        <v>Eversource_EMA-Solar Cost Adjustment Factor (SCAF)-44228</v>
      </c>
      <c r="G3247" s="11" t="s">
        <v>131</v>
      </c>
      <c r="H3247" s="11" t="s">
        <v>49</v>
      </c>
      <c r="I3247" s="11" t="s">
        <v>132</v>
      </c>
      <c r="J3247" s="11" t="s">
        <v>140</v>
      </c>
      <c r="K3247" s="11" t="str">
        <f>IFERROR(INDEX('EDC Component Dictionary'!$C$5:$C$37,MATCH('Rates Database'!J3247,'EDC Component Dictionary'!$B$5:$B$37,0)), "Energy Supply")</f>
        <v>Distribution System</v>
      </c>
      <c r="L3247" s="12">
        <v>1.0000000000000001E-5</v>
      </c>
      <c r="M3247" s="12"/>
    </row>
    <row r="3248" spans="1:13" x14ac:dyDescent="0.3">
      <c r="A3248" s="18">
        <v>3246</v>
      </c>
      <c r="B3248" s="18">
        <f t="shared" si="100"/>
        <v>2021</v>
      </c>
      <c r="C3248" s="17">
        <v>44197</v>
      </c>
      <c r="D3248" s="18" t="s">
        <v>130</v>
      </c>
      <c r="E3248" s="18" t="s">
        <v>163</v>
      </c>
      <c r="F3248" s="18" t="str">
        <f t="shared" si="101"/>
        <v>Eversource_EMA-Solar Cost Adjustment Factor (SCAF)-44197</v>
      </c>
      <c r="G3248" s="11" t="s">
        <v>131</v>
      </c>
      <c r="H3248" s="11" t="s">
        <v>49</v>
      </c>
      <c r="I3248" s="11" t="s">
        <v>132</v>
      </c>
      <c r="J3248" s="11" t="s">
        <v>140</v>
      </c>
      <c r="K3248" s="11" t="str">
        <f>IFERROR(INDEX('EDC Component Dictionary'!$C$5:$C$37,MATCH('Rates Database'!J3248,'EDC Component Dictionary'!$B$5:$B$37,0)), "Energy Supply")</f>
        <v>Distribution System</v>
      </c>
      <c r="L3248" s="12">
        <v>1.0000000000000001E-5</v>
      </c>
      <c r="M3248" s="12"/>
    </row>
    <row r="3249" spans="1:13" x14ac:dyDescent="0.3">
      <c r="A3249" s="18">
        <v>3247</v>
      </c>
      <c r="B3249" s="18">
        <f t="shared" si="100"/>
        <v>2020</v>
      </c>
      <c r="C3249" s="17">
        <v>44166</v>
      </c>
      <c r="D3249" s="18" t="s">
        <v>130</v>
      </c>
      <c r="E3249" s="18" t="s">
        <v>163</v>
      </c>
      <c r="F3249" s="18" t="str">
        <f t="shared" si="101"/>
        <v>Eversource_EMA-Solar Cost Adjustment Factor (SCAF)-44166</v>
      </c>
      <c r="G3249" s="11" t="s">
        <v>131</v>
      </c>
      <c r="H3249" s="11" t="s">
        <v>49</v>
      </c>
      <c r="I3249" s="11" t="s">
        <v>132</v>
      </c>
      <c r="J3249" s="11" t="s">
        <v>140</v>
      </c>
      <c r="K3249" s="11" t="str">
        <f>IFERROR(INDEX('EDC Component Dictionary'!$C$5:$C$37,MATCH('Rates Database'!J3249,'EDC Component Dictionary'!$B$5:$B$37,0)), "Energy Supply")</f>
        <v>Distribution System</v>
      </c>
      <c r="L3249" s="12">
        <v>0</v>
      </c>
      <c r="M3249" s="12"/>
    </row>
    <row r="3250" spans="1:13" x14ac:dyDescent="0.3">
      <c r="A3250" s="18">
        <v>3248</v>
      </c>
      <c r="B3250" s="18">
        <f t="shared" si="100"/>
        <v>2020</v>
      </c>
      <c r="C3250" s="17">
        <v>44136</v>
      </c>
      <c r="D3250" s="18" t="s">
        <v>130</v>
      </c>
      <c r="E3250" s="18" t="s">
        <v>163</v>
      </c>
      <c r="F3250" s="18" t="str">
        <f t="shared" si="101"/>
        <v>Eversource_EMA-Solar Cost Adjustment Factor (SCAF)-44136</v>
      </c>
      <c r="G3250" s="11" t="s">
        <v>131</v>
      </c>
      <c r="H3250" s="11" t="s">
        <v>49</v>
      </c>
      <c r="I3250" s="11" t="s">
        <v>132</v>
      </c>
      <c r="J3250" s="11" t="s">
        <v>140</v>
      </c>
      <c r="K3250" s="11" t="str">
        <f>IFERROR(INDEX('EDC Component Dictionary'!$C$5:$C$37,MATCH('Rates Database'!J3250,'EDC Component Dictionary'!$B$5:$B$37,0)), "Energy Supply")</f>
        <v>Distribution System</v>
      </c>
      <c r="L3250" s="12">
        <v>0</v>
      </c>
      <c r="M3250" s="12"/>
    </row>
    <row r="3251" spans="1:13" x14ac:dyDescent="0.3">
      <c r="A3251" s="18">
        <v>3249</v>
      </c>
      <c r="B3251" s="18">
        <f t="shared" si="100"/>
        <v>2020</v>
      </c>
      <c r="C3251" s="17">
        <v>44105</v>
      </c>
      <c r="D3251" s="18" t="s">
        <v>130</v>
      </c>
      <c r="E3251" s="18" t="s">
        <v>163</v>
      </c>
      <c r="F3251" s="18" t="str">
        <f t="shared" si="101"/>
        <v>Eversource_EMA-Solar Cost Adjustment Factor (SCAF)-44105</v>
      </c>
      <c r="G3251" s="11" t="s">
        <v>131</v>
      </c>
      <c r="H3251" s="11" t="s">
        <v>49</v>
      </c>
      <c r="I3251" s="11" t="s">
        <v>132</v>
      </c>
      <c r="J3251" s="11" t="s">
        <v>140</v>
      </c>
      <c r="K3251" s="11" t="str">
        <f>IFERROR(INDEX('EDC Component Dictionary'!$C$5:$C$37,MATCH('Rates Database'!J3251,'EDC Component Dictionary'!$B$5:$B$37,0)), "Energy Supply")</f>
        <v>Distribution System</v>
      </c>
      <c r="L3251" s="12">
        <v>0</v>
      </c>
      <c r="M3251" s="12"/>
    </row>
    <row r="3252" spans="1:13" x14ac:dyDescent="0.3">
      <c r="A3252" s="18">
        <v>3250</v>
      </c>
      <c r="B3252" s="18">
        <f t="shared" si="100"/>
        <v>2020</v>
      </c>
      <c r="C3252" s="17">
        <v>44075</v>
      </c>
      <c r="D3252" s="18" t="s">
        <v>130</v>
      </c>
      <c r="E3252" s="18" t="s">
        <v>163</v>
      </c>
      <c r="F3252" s="18" t="str">
        <f t="shared" si="101"/>
        <v>Eversource_EMA-Solar Cost Adjustment Factor (SCAF)-44075</v>
      </c>
      <c r="G3252" s="11" t="s">
        <v>131</v>
      </c>
      <c r="H3252" s="11" t="s">
        <v>49</v>
      </c>
      <c r="I3252" s="11" t="s">
        <v>132</v>
      </c>
      <c r="J3252" s="11" t="s">
        <v>140</v>
      </c>
      <c r="K3252" s="11" t="str">
        <f>IFERROR(INDEX('EDC Component Dictionary'!$C$5:$C$37,MATCH('Rates Database'!J3252,'EDC Component Dictionary'!$B$5:$B$37,0)), "Energy Supply")</f>
        <v>Distribution System</v>
      </c>
      <c r="L3252" s="12">
        <v>0</v>
      </c>
      <c r="M3252" s="12"/>
    </row>
    <row r="3253" spans="1:13" x14ac:dyDescent="0.3">
      <c r="A3253" s="18">
        <v>3251</v>
      </c>
      <c r="B3253" s="18">
        <f t="shared" si="100"/>
        <v>2020</v>
      </c>
      <c r="C3253" s="17">
        <v>44044</v>
      </c>
      <c r="D3253" s="18" t="s">
        <v>130</v>
      </c>
      <c r="E3253" s="18" t="s">
        <v>163</v>
      </c>
      <c r="F3253" s="18" t="str">
        <f t="shared" si="101"/>
        <v>Eversource_EMA-Solar Cost Adjustment Factor (SCAF)-44044</v>
      </c>
      <c r="G3253" s="11" t="s">
        <v>131</v>
      </c>
      <c r="H3253" s="11" t="s">
        <v>49</v>
      </c>
      <c r="I3253" s="11" t="s">
        <v>132</v>
      </c>
      <c r="J3253" s="11" t="s">
        <v>140</v>
      </c>
      <c r="K3253" s="11" t="str">
        <f>IFERROR(INDEX('EDC Component Dictionary'!$C$5:$C$37,MATCH('Rates Database'!J3253,'EDC Component Dictionary'!$B$5:$B$37,0)), "Energy Supply")</f>
        <v>Distribution System</v>
      </c>
      <c r="L3253" s="12">
        <v>0</v>
      </c>
      <c r="M3253" s="12"/>
    </row>
    <row r="3254" spans="1:13" x14ac:dyDescent="0.3">
      <c r="A3254" s="18">
        <v>3252</v>
      </c>
      <c r="B3254" s="18">
        <f t="shared" si="100"/>
        <v>2020</v>
      </c>
      <c r="C3254" s="17">
        <v>44013</v>
      </c>
      <c r="D3254" s="18" t="s">
        <v>130</v>
      </c>
      <c r="E3254" s="18" t="s">
        <v>163</v>
      </c>
      <c r="F3254" s="18" t="str">
        <f t="shared" si="101"/>
        <v>Eversource_EMA-Solar Cost Adjustment Factor (SCAF)-44013</v>
      </c>
      <c r="G3254" s="11" t="s">
        <v>131</v>
      </c>
      <c r="H3254" s="11" t="s">
        <v>49</v>
      </c>
      <c r="I3254" s="11" t="s">
        <v>132</v>
      </c>
      <c r="J3254" s="11" t="s">
        <v>140</v>
      </c>
      <c r="K3254" s="11" t="str">
        <f>IFERROR(INDEX('EDC Component Dictionary'!$C$5:$C$37,MATCH('Rates Database'!J3254,'EDC Component Dictionary'!$B$5:$B$37,0)), "Energy Supply")</f>
        <v>Distribution System</v>
      </c>
      <c r="L3254" s="12">
        <v>0</v>
      </c>
      <c r="M3254" s="12"/>
    </row>
    <row r="3255" spans="1:13" x14ac:dyDescent="0.3">
      <c r="A3255" s="18">
        <v>3253</v>
      </c>
      <c r="B3255" s="18">
        <f t="shared" si="100"/>
        <v>2020</v>
      </c>
      <c r="C3255" s="17">
        <v>43983</v>
      </c>
      <c r="D3255" s="18" t="s">
        <v>130</v>
      </c>
      <c r="E3255" s="18" t="s">
        <v>163</v>
      </c>
      <c r="F3255" s="18" t="str">
        <f t="shared" si="101"/>
        <v>Eversource_EMA-Solar Cost Adjustment Factor (SCAF)-43983</v>
      </c>
      <c r="G3255" s="11" t="s">
        <v>131</v>
      </c>
      <c r="H3255" s="11" t="s">
        <v>49</v>
      </c>
      <c r="I3255" s="11" t="s">
        <v>132</v>
      </c>
      <c r="J3255" s="11" t="s">
        <v>140</v>
      </c>
      <c r="K3255" s="11" t="str">
        <f>IFERROR(INDEX('EDC Component Dictionary'!$C$5:$C$37,MATCH('Rates Database'!J3255,'EDC Component Dictionary'!$B$5:$B$37,0)), "Energy Supply")</f>
        <v>Distribution System</v>
      </c>
      <c r="L3255" s="12">
        <v>0</v>
      </c>
      <c r="M3255" s="12"/>
    </row>
    <row r="3256" spans="1:13" x14ac:dyDescent="0.3">
      <c r="A3256" s="18">
        <v>3254</v>
      </c>
      <c r="B3256" s="18">
        <f t="shared" si="100"/>
        <v>2020</v>
      </c>
      <c r="C3256" s="17">
        <v>43952</v>
      </c>
      <c r="D3256" s="18" t="s">
        <v>130</v>
      </c>
      <c r="E3256" s="18" t="s">
        <v>163</v>
      </c>
      <c r="F3256" s="18" t="str">
        <f t="shared" si="101"/>
        <v>Eversource_EMA-Solar Cost Adjustment Factor (SCAF)-43952</v>
      </c>
      <c r="G3256" s="11" t="s">
        <v>131</v>
      </c>
      <c r="H3256" s="11" t="s">
        <v>49</v>
      </c>
      <c r="I3256" s="11" t="s">
        <v>132</v>
      </c>
      <c r="J3256" s="11" t="s">
        <v>140</v>
      </c>
      <c r="K3256" s="11" t="str">
        <f>IFERROR(INDEX('EDC Component Dictionary'!$C$5:$C$37,MATCH('Rates Database'!J3256,'EDC Component Dictionary'!$B$5:$B$37,0)), "Energy Supply")</f>
        <v>Distribution System</v>
      </c>
      <c r="L3256" s="12">
        <v>0</v>
      </c>
      <c r="M3256" s="12"/>
    </row>
    <row r="3257" spans="1:13" x14ac:dyDescent="0.3">
      <c r="A3257" s="18">
        <v>3255</v>
      </c>
      <c r="B3257" s="18">
        <f t="shared" si="100"/>
        <v>2020</v>
      </c>
      <c r="C3257" s="17">
        <v>43922</v>
      </c>
      <c r="D3257" s="18" t="s">
        <v>130</v>
      </c>
      <c r="E3257" s="18" t="s">
        <v>163</v>
      </c>
      <c r="F3257" s="18" t="str">
        <f t="shared" si="101"/>
        <v>Eversource_EMA-Solar Cost Adjustment Factor (SCAF)-43922</v>
      </c>
      <c r="G3257" s="11" t="s">
        <v>131</v>
      </c>
      <c r="H3257" s="11" t="s">
        <v>49</v>
      </c>
      <c r="I3257" s="11" t="s">
        <v>132</v>
      </c>
      <c r="J3257" s="11" t="s">
        <v>140</v>
      </c>
      <c r="K3257" s="11" t="str">
        <f>IFERROR(INDEX('EDC Component Dictionary'!$C$5:$C$37,MATCH('Rates Database'!J3257,'EDC Component Dictionary'!$B$5:$B$37,0)), "Energy Supply")</f>
        <v>Distribution System</v>
      </c>
      <c r="L3257" s="12">
        <v>0</v>
      </c>
      <c r="M3257" s="12"/>
    </row>
    <row r="3258" spans="1:13" x14ac:dyDescent="0.3">
      <c r="A3258" s="18">
        <v>3256</v>
      </c>
      <c r="B3258" s="18">
        <f t="shared" si="100"/>
        <v>2020</v>
      </c>
      <c r="C3258" s="17">
        <v>43891</v>
      </c>
      <c r="D3258" s="18" t="s">
        <v>130</v>
      </c>
      <c r="E3258" s="18" t="s">
        <v>163</v>
      </c>
      <c r="F3258" s="18" t="str">
        <f t="shared" si="101"/>
        <v>Eversource_EMA-Solar Cost Adjustment Factor (SCAF)-43891</v>
      </c>
      <c r="G3258" s="11" t="s">
        <v>131</v>
      </c>
      <c r="H3258" s="11" t="s">
        <v>49</v>
      </c>
      <c r="I3258" s="11" t="s">
        <v>132</v>
      </c>
      <c r="J3258" s="11" t="s">
        <v>140</v>
      </c>
      <c r="K3258" s="11" t="str">
        <f>IFERROR(INDEX('EDC Component Dictionary'!$C$5:$C$37,MATCH('Rates Database'!J3258,'EDC Component Dictionary'!$B$5:$B$37,0)), "Energy Supply")</f>
        <v>Distribution System</v>
      </c>
      <c r="L3258" s="12">
        <v>0</v>
      </c>
      <c r="M3258" s="12"/>
    </row>
    <row r="3259" spans="1:13" x14ac:dyDescent="0.3">
      <c r="A3259" s="18">
        <v>3257</v>
      </c>
      <c r="B3259" s="18">
        <f t="shared" si="100"/>
        <v>2020</v>
      </c>
      <c r="C3259" s="17">
        <v>43862</v>
      </c>
      <c r="D3259" s="18" t="s">
        <v>130</v>
      </c>
      <c r="E3259" s="18" t="s">
        <v>163</v>
      </c>
      <c r="F3259" s="18" t="str">
        <f t="shared" si="101"/>
        <v>Eversource_EMA-Solar Cost Adjustment Factor (SCAF)-43862</v>
      </c>
      <c r="G3259" s="11" t="s">
        <v>131</v>
      </c>
      <c r="H3259" s="11" t="s">
        <v>49</v>
      </c>
      <c r="I3259" s="11" t="s">
        <v>132</v>
      </c>
      <c r="J3259" s="11" t="s">
        <v>140</v>
      </c>
      <c r="K3259" s="11" t="str">
        <f>IFERROR(INDEX('EDC Component Dictionary'!$C$5:$C$37,MATCH('Rates Database'!J3259,'EDC Component Dictionary'!$B$5:$B$37,0)), "Energy Supply")</f>
        <v>Distribution System</v>
      </c>
      <c r="L3259" s="12">
        <v>0</v>
      </c>
      <c r="M3259" s="12"/>
    </row>
    <row r="3260" spans="1:13" x14ac:dyDescent="0.3">
      <c r="A3260" s="18">
        <v>3258</v>
      </c>
      <c r="B3260" s="18">
        <f t="shared" si="100"/>
        <v>2020</v>
      </c>
      <c r="C3260" s="17">
        <v>43831</v>
      </c>
      <c r="D3260" s="18" t="s">
        <v>130</v>
      </c>
      <c r="E3260" s="18" t="s">
        <v>163</v>
      </c>
      <c r="F3260" s="18" t="str">
        <f t="shared" si="101"/>
        <v>Eversource_EMA-Solar Cost Adjustment Factor (SCAF)-43831</v>
      </c>
      <c r="G3260" s="11" t="s">
        <v>131</v>
      </c>
      <c r="H3260" s="11" t="s">
        <v>49</v>
      </c>
      <c r="I3260" s="11" t="s">
        <v>132</v>
      </c>
      <c r="J3260" s="11" t="s">
        <v>140</v>
      </c>
      <c r="K3260" s="11" t="str">
        <f>IFERROR(INDEX('EDC Component Dictionary'!$C$5:$C$37,MATCH('Rates Database'!J3260,'EDC Component Dictionary'!$B$5:$B$37,0)), "Energy Supply")</f>
        <v>Distribution System</v>
      </c>
      <c r="L3260" s="12">
        <v>0</v>
      </c>
      <c r="M3260" s="12"/>
    </row>
    <row r="3261" spans="1:13" x14ac:dyDescent="0.3">
      <c r="A3261" s="18">
        <v>3259</v>
      </c>
      <c r="B3261" s="18">
        <f t="shared" si="100"/>
        <v>2019</v>
      </c>
      <c r="C3261" s="17">
        <v>43800</v>
      </c>
      <c r="D3261" s="18" t="s">
        <v>130</v>
      </c>
      <c r="E3261" s="18" t="s">
        <v>163</v>
      </c>
      <c r="F3261" s="18" t="str">
        <f t="shared" si="101"/>
        <v>Eversource_EMA-Solar Cost Adjustment Factor (SCAF)-43800</v>
      </c>
      <c r="G3261" s="11" t="s">
        <v>131</v>
      </c>
      <c r="H3261" s="11" t="s">
        <v>49</v>
      </c>
      <c r="I3261" s="11" t="s">
        <v>132</v>
      </c>
      <c r="J3261" s="11" t="s">
        <v>140</v>
      </c>
      <c r="K3261" s="11" t="str">
        <f>IFERROR(INDEX('EDC Component Dictionary'!$C$5:$C$37,MATCH('Rates Database'!J3261,'EDC Component Dictionary'!$B$5:$B$37,0)), "Energy Supply")</f>
        <v>Distribution System</v>
      </c>
      <c r="L3261" s="12">
        <v>4.0000000000000003E-5</v>
      </c>
      <c r="M3261" s="12"/>
    </row>
    <row r="3262" spans="1:13" x14ac:dyDescent="0.3">
      <c r="A3262" s="18">
        <v>3260</v>
      </c>
      <c r="B3262" s="18">
        <f t="shared" si="100"/>
        <v>2019</v>
      </c>
      <c r="C3262" s="17">
        <v>43770</v>
      </c>
      <c r="D3262" s="18" t="s">
        <v>130</v>
      </c>
      <c r="E3262" s="18" t="s">
        <v>163</v>
      </c>
      <c r="F3262" s="18" t="str">
        <f t="shared" si="101"/>
        <v>Eversource_EMA-Solar Cost Adjustment Factor (SCAF)-43770</v>
      </c>
      <c r="G3262" s="11" t="s">
        <v>131</v>
      </c>
      <c r="H3262" s="11" t="s">
        <v>49</v>
      </c>
      <c r="I3262" s="11" t="s">
        <v>132</v>
      </c>
      <c r="J3262" s="11" t="s">
        <v>140</v>
      </c>
      <c r="K3262" s="11" t="str">
        <f>IFERROR(INDEX('EDC Component Dictionary'!$C$5:$C$37,MATCH('Rates Database'!J3262,'EDC Component Dictionary'!$B$5:$B$37,0)), "Energy Supply")</f>
        <v>Distribution System</v>
      </c>
      <c r="L3262" s="12">
        <v>4.0000000000000003E-5</v>
      </c>
      <c r="M3262" s="12"/>
    </row>
    <row r="3263" spans="1:13" x14ac:dyDescent="0.3">
      <c r="A3263" s="18">
        <v>3261</v>
      </c>
      <c r="B3263" s="18">
        <f t="shared" si="100"/>
        <v>2019</v>
      </c>
      <c r="C3263" s="17">
        <v>43739</v>
      </c>
      <c r="D3263" s="18" t="s">
        <v>130</v>
      </c>
      <c r="E3263" s="18" t="s">
        <v>163</v>
      </c>
      <c r="F3263" s="18" t="str">
        <f t="shared" si="101"/>
        <v>Eversource_EMA-Solar Cost Adjustment Factor (SCAF)-43739</v>
      </c>
      <c r="G3263" s="11" t="s">
        <v>131</v>
      </c>
      <c r="H3263" s="11" t="s">
        <v>49</v>
      </c>
      <c r="I3263" s="11" t="s">
        <v>132</v>
      </c>
      <c r="J3263" s="11" t="s">
        <v>140</v>
      </c>
      <c r="K3263" s="11" t="str">
        <f>IFERROR(INDEX('EDC Component Dictionary'!$C$5:$C$37,MATCH('Rates Database'!J3263,'EDC Component Dictionary'!$B$5:$B$37,0)), "Energy Supply")</f>
        <v>Distribution System</v>
      </c>
      <c r="L3263" s="12">
        <v>4.0000000000000003E-5</v>
      </c>
      <c r="M3263" s="12"/>
    </row>
    <row r="3264" spans="1:13" x14ac:dyDescent="0.3">
      <c r="A3264" s="18">
        <v>3262</v>
      </c>
      <c r="B3264" s="18">
        <f t="shared" si="100"/>
        <v>2019</v>
      </c>
      <c r="C3264" s="17">
        <v>43709</v>
      </c>
      <c r="D3264" s="18" t="s">
        <v>130</v>
      </c>
      <c r="E3264" s="18" t="s">
        <v>163</v>
      </c>
      <c r="F3264" s="18" t="str">
        <f t="shared" si="101"/>
        <v>Eversource_EMA-Solar Cost Adjustment Factor (SCAF)-43709</v>
      </c>
      <c r="G3264" s="11" t="s">
        <v>131</v>
      </c>
      <c r="H3264" s="11" t="s">
        <v>49</v>
      </c>
      <c r="I3264" s="11" t="s">
        <v>132</v>
      </c>
      <c r="J3264" s="11" t="s">
        <v>140</v>
      </c>
      <c r="K3264" s="11" t="str">
        <f>IFERROR(INDEX('EDC Component Dictionary'!$C$5:$C$37,MATCH('Rates Database'!J3264,'EDC Component Dictionary'!$B$5:$B$37,0)), "Energy Supply")</f>
        <v>Distribution System</v>
      </c>
      <c r="L3264" s="12">
        <v>4.0000000000000003E-5</v>
      </c>
      <c r="M3264" s="12"/>
    </row>
    <row r="3265" spans="1:13" x14ac:dyDescent="0.3">
      <c r="A3265" s="18">
        <v>3263</v>
      </c>
      <c r="B3265" s="18">
        <f t="shared" si="100"/>
        <v>2019</v>
      </c>
      <c r="C3265" s="17">
        <v>43678</v>
      </c>
      <c r="D3265" s="18" t="s">
        <v>130</v>
      </c>
      <c r="E3265" s="18" t="s">
        <v>163</v>
      </c>
      <c r="F3265" s="18" t="str">
        <f t="shared" si="101"/>
        <v>Eversource_EMA-Solar Cost Adjustment Factor (SCAF)-43678</v>
      </c>
      <c r="G3265" s="11" t="s">
        <v>131</v>
      </c>
      <c r="H3265" s="11" t="s">
        <v>49</v>
      </c>
      <c r="I3265" s="11" t="s">
        <v>132</v>
      </c>
      <c r="J3265" s="11" t="s">
        <v>140</v>
      </c>
      <c r="K3265" s="11" t="str">
        <f>IFERROR(INDEX('EDC Component Dictionary'!$C$5:$C$37,MATCH('Rates Database'!J3265,'EDC Component Dictionary'!$B$5:$B$37,0)), "Energy Supply")</f>
        <v>Distribution System</v>
      </c>
      <c r="L3265" s="12">
        <v>4.0000000000000003E-5</v>
      </c>
      <c r="M3265" s="12"/>
    </row>
    <row r="3266" spans="1:13" x14ac:dyDescent="0.3">
      <c r="A3266" s="18">
        <v>3264</v>
      </c>
      <c r="B3266" s="18">
        <f t="shared" si="100"/>
        <v>2019</v>
      </c>
      <c r="C3266" s="17">
        <v>43647</v>
      </c>
      <c r="D3266" s="18" t="s">
        <v>130</v>
      </c>
      <c r="E3266" s="18" t="s">
        <v>163</v>
      </c>
      <c r="F3266" s="18" t="str">
        <f t="shared" si="101"/>
        <v>Eversource_EMA-Solar Cost Adjustment Factor (SCAF)-43647</v>
      </c>
      <c r="G3266" s="11" t="s">
        <v>131</v>
      </c>
      <c r="H3266" s="11" t="s">
        <v>49</v>
      </c>
      <c r="I3266" s="11" t="s">
        <v>132</v>
      </c>
      <c r="J3266" s="11" t="s">
        <v>140</v>
      </c>
      <c r="K3266" s="11" t="str">
        <f>IFERROR(INDEX('EDC Component Dictionary'!$C$5:$C$37,MATCH('Rates Database'!J3266,'EDC Component Dictionary'!$B$5:$B$37,0)), "Energy Supply")</f>
        <v>Distribution System</v>
      </c>
      <c r="L3266" s="12">
        <v>4.0000000000000003E-5</v>
      </c>
      <c r="M3266" s="12"/>
    </row>
    <row r="3267" spans="1:13" x14ac:dyDescent="0.3">
      <c r="A3267" s="18">
        <v>3265</v>
      </c>
      <c r="B3267" s="18">
        <f t="shared" ref="B3267:B3330" si="102">YEAR(C3267)</f>
        <v>2019</v>
      </c>
      <c r="C3267" s="17">
        <v>43617</v>
      </c>
      <c r="D3267" s="18" t="s">
        <v>130</v>
      </c>
      <c r="E3267" s="18" t="s">
        <v>163</v>
      </c>
      <c r="F3267" s="18" t="str">
        <f t="shared" si="101"/>
        <v>Eversource_EMA-Solar Cost Adjustment Factor (SCAF)-43617</v>
      </c>
      <c r="G3267" s="11" t="s">
        <v>131</v>
      </c>
      <c r="H3267" s="11" t="s">
        <v>49</v>
      </c>
      <c r="I3267" s="11" t="s">
        <v>132</v>
      </c>
      <c r="J3267" s="11" t="s">
        <v>140</v>
      </c>
      <c r="K3267" s="11" t="str">
        <f>IFERROR(INDEX('EDC Component Dictionary'!$C$5:$C$37,MATCH('Rates Database'!J3267,'EDC Component Dictionary'!$B$5:$B$37,0)), "Energy Supply")</f>
        <v>Distribution System</v>
      </c>
      <c r="L3267" s="12">
        <v>4.0000000000000003E-5</v>
      </c>
      <c r="M3267" s="12"/>
    </row>
    <row r="3268" spans="1:13" x14ac:dyDescent="0.3">
      <c r="A3268" s="18">
        <v>3266</v>
      </c>
      <c r="B3268" s="18">
        <f t="shared" si="102"/>
        <v>2019</v>
      </c>
      <c r="C3268" s="17">
        <v>43586</v>
      </c>
      <c r="D3268" s="18" t="s">
        <v>130</v>
      </c>
      <c r="E3268" s="18" t="s">
        <v>163</v>
      </c>
      <c r="F3268" s="18" t="str">
        <f t="shared" ref="F3268:F3331" si="103">_xlfn.CONCAT(E3268,"-",J3268,"-",C3268)</f>
        <v>Eversource_EMA-Solar Cost Adjustment Factor (SCAF)-43586</v>
      </c>
      <c r="G3268" s="11" t="s">
        <v>131</v>
      </c>
      <c r="H3268" s="11" t="s">
        <v>49</v>
      </c>
      <c r="I3268" s="11" t="s">
        <v>132</v>
      </c>
      <c r="J3268" s="11" t="s">
        <v>140</v>
      </c>
      <c r="K3268" s="11" t="str">
        <f>IFERROR(INDEX('EDC Component Dictionary'!$C$5:$C$37,MATCH('Rates Database'!J3268,'EDC Component Dictionary'!$B$5:$B$37,0)), "Energy Supply")</f>
        <v>Distribution System</v>
      </c>
      <c r="L3268" s="12">
        <v>4.0000000000000003E-5</v>
      </c>
      <c r="M3268" s="12"/>
    </row>
    <row r="3269" spans="1:13" x14ac:dyDescent="0.3">
      <c r="A3269" s="18">
        <v>3267</v>
      </c>
      <c r="B3269" s="18">
        <f t="shared" si="102"/>
        <v>2019</v>
      </c>
      <c r="C3269" s="17">
        <v>43556</v>
      </c>
      <c r="D3269" s="18" t="s">
        <v>130</v>
      </c>
      <c r="E3269" s="18" t="s">
        <v>163</v>
      </c>
      <c r="F3269" s="18" t="str">
        <f t="shared" si="103"/>
        <v>Eversource_EMA-Solar Cost Adjustment Factor (SCAF)-43556</v>
      </c>
      <c r="G3269" s="11" t="s">
        <v>131</v>
      </c>
      <c r="H3269" s="11" t="s">
        <v>49</v>
      </c>
      <c r="I3269" s="11" t="s">
        <v>132</v>
      </c>
      <c r="J3269" s="11" t="s">
        <v>140</v>
      </c>
      <c r="K3269" s="11" t="str">
        <f>IFERROR(INDEX('EDC Component Dictionary'!$C$5:$C$37,MATCH('Rates Database'!J3269,'EDC Component Dictionary'!$B$5:$B$37,0)), "Energy Supply")</f>
        <v>Distribution System</v>
      </c>
      <c r="L3269" s="12">
        <v>4.0000000000000003E-5</v>
      </c>
      <c r="M3269" s="12"/>
    </row>
    <row r="3270" spans="1:13" x14ac:dyDescent="0.3">
      <c r="A3270" s="18">
        <v>3268</v>
      </c>
      <c r="B3270" s="18">
        <f t="shared" si="102"/>
        <v>2019</v>
      </c>
      <c r="C3270" s="17">
        <v>43525</v>
      </c>
      <c r="D3270" s="18" t="s">
        <v>130</v>
      </c>
      <c r="E3270" s="18" t="s">
        <v>163</v>
      </c>
      <c r="F3270" s="18" t="str">
        <f t="shared" si="103"/>
        <v>Eversource_EMA-Solar Cost Adjustment Factor (SCAF)-43525</v>
      </c>
      <c r="G3270" s="11" t="s">
        <v>131</v>
      </c>
      <c r="H3270" s="11" t="s">
        <v>49</v>
      </c>
      <c r="I3270" s="11" t="s">
        <v>132</v>
      </c>
      <c r="J3270" s="11" t="s">
        <v>140</v>
      </c>
      <c r="K3270" s="11" t="str">
        <f>IFERROR(INDEX('EDC Component Dictionary'!$C$5:$C$37,MATCH('Rates Database'!J3270,'EDC Component Dictionary'!$B$5:$B$37,0)), "Energy Supply")</f>
        <v>Distribution System</v>
      </c>
      <c r="L3270" s="12">
        <v>4.0000000000000003E-5</v>
      </c>
      <c r="M3270" s="12"/>
    </row>
    <row r="3271" spans="1:13" x14ac:dyDescent="0.3">
      <c r="A3271" s="18">
        <v>3269</v>
      </c>
      <c r="B3271" s="18">
        <f t="shared" si="102"/>
        <v>2019</v>
      </c>
      <c r="C3271" s="17">
        <v>43497</v>
      </c>
      <c r="D3271" s="18" t="s">
        <v>130</v>
      </c>
      <c r="E3271" s="18" t="s">
        <v>163</v>
      </c>
      <c r="F3271" s="18" t="str">
        <f t="shared" si="103"/>
        <v>Eversource_EMA-Solar Cost Adjustment Factor (SCAF)-43497</v>
      </c>
      <c r="G3271" s="11" t="s">
        <v>131</v>
      </c>
      <c r="H3271" s="11" t="s">
        <v>49</v>
      </c>
      <c r="I3271" s="11" t="s">
        <v>132</v>
      </c>
      <c r="J3271" s="11" t="s">
        <v>140</v>
      </c>
      <c r="K3271" s="11" t="str">
        <f>IFERROR(INDEX('EDC Component Dictionary'!$C$5:$C$37,MATCH('Rates Database'!J3271,'EDC Component Dictionary'!$B$5:$B$37,0)), "Energy Supply")</f>
        <v>Distribution System</v>
      </c>
      <c r="L3271" s="12">
        <v>4.0000000000000003E-5</v>
      </c>
      <c r="M3271" s="12"/>
    </row>
    <row r="3272" spans="1:13" x14ac:dyDescent="0.3">
      <c r="A3272" s="18">
        <v>3270</v>
      </c>
      <c r="B3272" s="18">
        <f t="shared" si="102"/>
        <v>2019</v>
      </c>
      <c r="C3272" s="17">
        <v>43466</v>
      </c>
      <c r="D3272" s="18" t="s">
        <v>130</v>
      </c>
      <c r="E3272" s="18" t="s">
        <v>163</v>
      </c>
      <c r="F3272" s="18" t="str">
        <f t="shared" si="103"/>
        <v>Eversource_EMA-Solar Cost Adjustment Factor (SCAF)-43466</v>
      </c>
      <c r="G3272" s="11" t="s">
        <v>131</v>
      </c>
      <c r="H3272" s="11" t="s">
        <v>49</v>
      </c>
      <c r="I3272" s="11" t="s">
        <v>132</v>
      </c>
      <c r="J3272" s="11" t="s">
        <v>140</v>
      </c>
      <c r="K3272" s="11" t="str">
        <f>IFERROR(INDEX('EDC Component Dictionary'!$C$5:$C$37,MATCH('Rates Database'!J3272,'EDC Component Dictionary'!$B$5:$B$37,0)), "Energy Supply")</f>
        <v>Distribution System</v>
      </c>
      <c r="L3272" s="12">
        <v>4.0000000000000003E-5</v>
      </c>
      <c r="M3272" s="12"/>
    </row>
    <row r="3273" spans="1:13" x14ac:dyDescent="0.3">
      <c r="A3273" s="18">
        <v>3271</v>
      </c>
      <c r="B3273" s="18">
        <f t="shared" si="102"/>
        <v>2024</v>
      </c>
      <c r="C3273" s="17">
        <v>45352</v>
      </c>
      <c r="D3273" s="18" t="s">
        <v>130</v>
      </c>
      <c r="E3273" s="18" t="s">
        <v>163</v>
      </c>
      <c r="F3273" s="18" t="str">
        <f t="shared" si="103"/>
        <v>Eversource_EMA-Basic Service Adjustment Factor (BSAF)-45352</v>
      </c>
      <c r="G3273" s="11" t="s">
        <v>131</v>
      </c>
      <c r="H3273" s="11" t="s">
        <v>49</v>
      </c>
      <c r="I3273" s="11" t="s">
        <v>132</v>
      </c>
      <c r="J3273" s="11" t="s">
        <v>141</v>
      </c>
      <c r="K3273" s="11" t="str">
        <f>IFERROR(INDEX('EDC Component Dictionary'!$C$5:$C$37,MATCH('Rates Database'!J3273,'EDC Component Dictionary'!$B$5:$B$37,0)), "Energy Supply")</f>
        <v>Distribution System</v>
      </c>
      <c r="L3273" s="12">
        <v>-4.6000000000000001E-4</v>
      </c>
      <c r="M3273" s="12"/>
    </row>
    <row r="3274" spans="1:13" x14ac:dyDescent="0.3">
      <c r="A3274" s="18">
        <v>3272</v>
      </c>
      <c r="B3274" s="18">
        <f t="shared" si="102"/>
        <v>2024</v>
      </c>
      <c r="C3274" s="17">
        <v>45323</v>
      </c>
      <c r="D3274" s="18" t="s">
        <v>130</v>
      </c>
      <c r="E3274" s="18" t="s">
        <v>163</v>
      </c>
      <c r="F3274" s="18" t="str">
        <f t="shared" si="103"/>
        <v>Eversource_EMA-Basic Service Adjustment Factor (BSAF)-45323</v>
      </c>
      <c r="G3274" s="11" t="s">
        <v>131</v>
      </c>
      <c r="H3274" s="11" t="s">
        <v>49</v>
      </c>
      <c r="I3274" s="11" t="s">
        <v>132</v>
      </c>
      <c r="J3274" s="11" t="s">
        <v>141</v>
      </c>
      <c r="K3274" s="11" t="str">
        <f>IFERROR(INDEX('EDC Component Dictionary'!$C$5:$C$37,MATCH('Rates Database'!J3274,'EDC Component Dictionary'!$B$5:$B$37,0)), "Energy Supply")</f>
        <v>Distribution System</v>
      </c>
      <c r="L3274" s="12">
        <v>-4.6000000000000001E-4</v>
      </c>
      <c r="M3274" s="12"/>
    </row>
    <row r="3275" spans="1:13" x14ac:dyDescent="0.3">
      <c r="A3275" s="18">
        <v>3273</v>
      </c>
      <c r="B3275" s="18">
        <f t="shared" si="102"/>
        <v>2024</v>
      </c>
      <c r="C3275" s="17">
        <v>45292</v>
      </c>
      <c r="D3275" s="18" t="s">
        <v>130</v>
      </c>
      <c r="E3275" s="18" t="s">
        <v>163</v>
      </c>
      <c r="F3275" s="18" t="str">
        <f t="shared" si="103"/>
        <v>Eversource_EMA-Basic Service Adjustment Factor (BSAF)-45292</v>
      </c>
      <c r="G3275" s="11" t="s">
        <v>131</v>
      </c>
      <c r="H3275" s="11" t="s">
        <v>49</v>
      </c>
      <c r="I3275" s="11" t="s">
        <v>132</v>
      </c>
      <c r="J3275" s="11" t="s">
        <v>141</v>
      </c>
      <c r="K3275" s="11" t="str">
        <f>IFERROR(INDEX('EDC Component Dictionary'!$C$5:$C$37,MATCH('Rates Database'!J3275,'EDC Component Dictionary'!$B$5:$B$37,0)), "Energy Supply")</f>
        <v>Distribution System</v>
      </c>
      <c r="L3275" s="12">
        <v>-4.6000000000000001E-4</v>
      </c>
      <c r="M3275" s="12"/>
    </row>
    <row r="3276" spans="1:13" x14ac:dyDescent="0.3">
      <c r="A3276" s="18">
        <v>3274</v>
      </c>
      <c r="B3276" s="18">
        <f t="shared" si="102"/>
        <v>2023</v>
      </c>
      <c r="C3276" s="17">
        <v>45261</v>
      </c>
      <c r="D3276" s="18" t="s">
        <v>130</v>
      </c>
      <c r="E3276" s="18" t="s">
        <v>163</v>
      </c>
      <c r="F3276" s="18" t="str">
        <f t="shared" si="103"/>
        <v>Eversource_EMA-Basic Service Adjustment Factor (BSAF)-45261</v>
      </c>
      <c r="G3276" s="11" t="s">
        <v>131</v>
      </c>
      <c r="H3276" s="11" t="s">
        <v>49</v>
      </c>
      <c r="I3276" s="11" t="s">
        <v>132</v>
      </c>
      <c r="J3276" s="11" t="s">
        <v>141</v>
      </c>
      <c r="K3276" s="11" t="str">
        <f>IFERROR(INDEX('EDC Component Dictionary'!$C$5:$C$37,MATCH('Rates Database'!J3276,'EDC Component Dictionary'!$B$5:$B$37,0)), "Energy Supply")</f>
        <v>Distribution System</v>
      </c>
      <c r="L3276" s="12">
        <v>3.1800000000000001E-3</v>
      </c>
      <c r="M3276" s="12"/>
    </row>
    <row r="3277" spans="1:13" x14ac:dyDescent="0.3">
      <c r="A3277" s="18">
        <v>3275</v>
      </c>
      <c r="B3277" s="18">
        <f t="shared" si="102"/>
        <v>2023</v>
      </c>
      <c r="C3277" s="17">
        <v>45231</v>
      </c>
      <c r="D3277" s="18" t="s">
        <v>130</v>
      </c>
      <c r="E3277" s="18" t="s">
        <v>163</v>
      </c>
      <c r="F3277" s="18" t="str">
        <f t="shared" si="103"/>
        <v>Eversource_EMA-Basic Service Adjustment Factor (BSAF)-45231</v>
      </c>
      <c r="G3277" s="11" t="s">
        <v>131</v>
      </c>
      <c r="H3277" s="11" t="s">
        <v>49</v>
      </c>
      <c r="I3277" s="11" t="s">
        <v>132</v>
      </c>
      <c r="J3277" s="11" t="s">
        <v>141</v>
      </c>
      <c r="K3277" s="11" t="str">
        <f>IFERROR(INDEX('EDC Component Dictionary'!$C$5:$C$37,MATCH('Rates Database'!J3277,'EDC Component Dictionary'!$B$5:$B$37,0)), "Energy Supply")</f>
        <v>Distribution System</v>
      </c>
      <c r="L3277" s="12">
        <v>3.1800000000000001E-3</v>
      </c>
      <c r="M3277" s="12"/>
    </row>
    <row r="3278" spans="1:13" x14ac:dyDescent="0.3">
      <c r="A3278" s="18">
        <v>3276</v>
      </c>
      <c r="B3278" s="18">
        <f t="shared" si="102"/>
        <v>2023</v>
      </c>
      <c r="C3278" s="17">
        <v>45200</v>
      </c>
      <c r="D3278" s="18" t="s">
        <v>130</v>
      </c>
      <c r="E3278" s="18" t="s">
        <v>163</v>
      </c>
      <c r="F3278" s="18" t="str">
        <f t="shared" si="103"/>
        <v>Eversource_EMA-Basic Service Adjustment Factor (BSAF)-45200</v>
      </c>
      <c r="G3278" s="11" t="s">
        <v>131</v>
      </c>
      <c r="H3278" s="11" t="s">
        <v>49</v>
      </c>
      <c r="I3278" s="11" t="s">
        <v>132</v>
      </c>
      <c r="J3278" s="11" t="s">
        <v>141</v>
      </c>
      <c r="K3278" s="11" t="str">
        <f>IFERROR(INDEX('EDC Component Dictionary'!$C$5:$C$37,MATCH('Rates Database'!J3278,'EDC Component Dictionary'!$B$5:$B$37,0)), "Energy Supply")</f>
        <v>Distribution System</v>
      </c>
      <c r="L3278" s="12">
        <v>3.1800000000000001E-3</v>
      </c>
      <c r="M3278" s="12"/>
    </row>
    <row r="3279" spans="1:13" x14ac:dyDescent="0.3">
      <c r="A3279" s="18">
        <v>3277</v>
      </c>
      <c r="B3279" s="18">
        <f t="shared" si="102"/>
        <v>2023</v>
      </c>
      <c r="C3279" s="17">
        <v>45170</v>
      </c>
      <c r="D3279" s="18" t="s">
        <v>130</v>
      </c>
      <c r="E3279" s="18" t="s">
        <v>163</v>
      </c>
      <c r="F3279" s="18" t="str">
        <f t="shared" si="103"/>
        <v>Eversource_EMA-Basic Service Adjustment Factor (BSAF)-45170</v>
      </c>
      <c r="G3279" s="11" t="s">
        <v>131</v>
      </c>
      <c r="H3279" s="11" t="s">
        <v>49</v>
      </c>
      <c r="I3279" s="11" t="s">
        <v>132</v>
      </c>
      <c r="J3279" s="11" t="s">
        <v>141</v>
      </c>
      <c r="K3279" s="11" t="str">
        <f>IFERROR(INDEX('EDC Component Dictionary'!$C$5:$C$37,MATCH('Rates Database'!J3279,'EDC Component Dictionary'!$B$5:$B$37,0)), "Energy Supply")</f>
        <v>Distribution System</v>
      </c>
      <c r="L3279" s="12">
        <v>3.1800000000000001E-3</v>
      </c>
      <c r="M3279" s="12"/>
    </row>
    <row r="3280" spans="1:13" x14ac:dyDescent="0.3">
      <c r="A3280" s="18">
        <v>3278</v>
      </c>
      <c r="B3280" s="18">
        <f t="shared" si="102"/>
        <v>2023</v>
      </c>
      <c r="C3280" s="17">
        <v>45139</v>
      </c>
      <c r="D3280" s="18" t="s">
        <v>130</v>
      </c>
      <c r="E3280" s="18" t="s">
        <v>163</v>
      </c>
      <c r="F3280" s="18" t="str">
        <f t="shared" si="103"/>
        <v>Eversource_EMA-Basic Service Adjustment Factor (BSAF)-45139</v>
      </c>
      <c r="G3280" s="11" t="s">
        <v>131</v>
      </c>
      <c r="H3280" s="11" t="s">
        <v>49</v>
      </c>
      <c r="I3280" s="11" t="s">
        <v>132</v>
      </c>
      <c r="J3280" s="11" t="s">
        <v>141</v>
      </c>
      <c r="K3280" s="11" t="str">
        <f>IFERROR(INDEX('EDC Component Dictionary'!$C$5:$C$37,MATCH('Rates Database'!J3280,'EDC Component Dictionary'!$B$5:$B$37,0)), "Energy Supply")</f>
        <v>Distribution System</v>
      </c>
      <c r="L3280" s="12">
        <v>3.1800000000000001E-3</v>
      </c>
      <c r="M3280" s="12"/>
    </row>
    <row r="3281" spans="1:13" x14ac:dyDescent="0.3">
      <c r="A3281" s="18">
        <v>3279</v>
      </c>
      <c r="B3281" s="18">
        <f t="shared" si="102"/>
        <v>2023</v>
      </c>
      <c r="C3281" s="17">
        <v>45108</v>
      </c>
      <c r="D3281" s="18" t="s">
        <v>130</v>
      </c>
      <c r="E3281" s="18" t="s">
        <v>163</v>
      </c>
      <c r="F3281" s="18" t="str">
        <f t="shared" si="103"/>
        <v>Eversource_EMA-Basic Service Adjustment Factor (BSAF)-45108</v>
      </c>
      <c r="G3281" s="11" t="s">
        <v>131</v>
      </c>
      <c r="H3281" s="11" t="s">
        <v>49</v>
      </c>
      <c r="I3281" s="11" t="s">
        <v>132</v>
      </c>
      <c r="J3281" s="11" t="s">
        <v>141</v>
      </c>
      <c r="K3281" s="11" t="str">
        <f>IFERROR(INDEX('EDC Component Dictionary'!$C$5:$C$37,MATCH('Rates Database'!J3281,'EDC Component Dictionary'!$B$5:$B$37,0)), "Energy Supply")</f>
        <v>Distribution System</v>
      </c>
      <c r="L3281" s="12">
        <v>3.1800000000000001E-3</v>
      </c>
      <c r="M3281" s="12"/>
    </row>
    <row r="3282" spans="1:13" x14ac:dyDescent="0.3">
      <c r="A3282" s="18">
        <v>3280</v>
      </c>
      <c r="B3282" s="18">
        <f t="shared" si="102"/>
        <v>2023</v>
      </c>
      <c r="C3282" s="17">
        <v>45078</v>
      </c>
      <c r="D3282" s="18" t="s">
        <v>130</v>
      </c>
      <c r="E3282" s="18" t="s">
        <v>163</v>
      </c>
      <c r="F3282" s="18" t="str">
        <f t="shared" si="103"/>
        <v>Eversource_EMA-Basic Service Adjustment Factor (BSAF)-45078</v>
      </c>
      <c r="G3282" s="11" t="s">
        <v>131</v>
      </c>
      <c r="H3282" s="11" t="s">
        <v>49</v>
      </c>
      <c r="I3282" s="11" t="s">
        <v>132</v>
      </c>
      <c r="J3282" s="11" t="s">
        <v>141</v>
      </c>
      <c r="K3282" s="11" t="str">
        <f>IFERROR(INDEX('EDC Component Dictionary'!$C$5:$C$37,MATCH('Rates Database'!J3282,'EDC Component Dictionary'!$B$5:$B$37,0)), "Energy Supply")</f>
        <v>Distribution System</v>
      </c>
      <c r="L3282" s="12">
        <v>3.1800000000000001E-3</v>
      </c>
      <c r="M3282" s="12"/>
    </row>
    <row r="3283" spans="1:13" x14ac:dyDescent="0.3">
      <c r="A3283" s="18">
        <v>3281</v>
      </c>
      <c r="B3283" s="18">
        <f t="shared" si="102"/>
        <v>2023</v>
      </c>
      <c r="C3283" s="17">
        <v>45047</v>
      </c>
      <c r="D3283" s="18" t="s">
        <v>130</v>
      </c>
      <c r="E3283" s="18" t="s">
        <v>163</v>
      </c>
      <c r="F3283" s="18" t="str">
        <f t="shared" si="103"/>
        <v>Eversource_EMA-Basic Service Adjustment Factor (BSAF)-45047</v>
      </c>
      <c r="G3283" s="11" t="s">
        <v>131</v>
      </c>
      <c r="H3283" s="11" t="s">
        <v>49</v>
      </c>
      <c r="I3283" s="11" t="s">
        <v>132</v>
      </c>
      <c r="J3283" s="11" t="s">
        <v>141</v>
      </c>
      <c r="K3283" s="11" t="str">
        <f>IFERROR(INDEX('EDC Component Dictionary'!$C$5:$C$37,MATCH('Rates Database'!J3283,'EDC Component Dictionary'!$B$5:$B$37,0)), "Energy Supply")</f>
        <v>Distribution System</v>
      </c>
      <c r="L3283" s="12">
        <v>3.1800000000000001E-3</v>
      </c>
      <c r="M3283" s="12"/>
    </row>
    <row r="3284" spans="1:13" x14ac:dyDescent="0.3">
      <c r="A3284" s="18">
        <v>3282</v>
      </c>
      <c r="B3284" s="18">
        <f t="shared" si="102"/>
        <v>2023</v>
      </c>
      <c r="C3284" s="17">
        <v>45017</v>
      </c>
      <c r="D3284" s="18" t="s">
        <v>130</v>
      </c>
      <c r="E3284" s="18" t="s">
        <v>163</v>
      </c>
      <c r="F3284" s="18" t="str">
        <f t="shared" si="103"/>
        <v>Eversource_EMA-Basic Service Adjustment Factor (BSAF)-45017</v>
      </c>
      <c r="G3284" s="11" t="s">
        <v>131</v>
      </c>
      <c r="H3284" s="11" t="s">
        <v>49</v>
      </c>
      <c r="I3284" s="11" t="s">
        <v>132</v>
      </c>
      <c r="J3284" s="11" t="s">
        <v>141</v>
      </c>
      <c r="K3284" s="11" t="str">
        <f>IFERROR(INDEX('EDC Component Dictionary'!$C$5:$C$37,MATCH('Rates Database'!J3284,'EDC Component Dictionary'!$B$5:$B$37,0)), "Energy Supply")</f>
        <v>Distribution System</v>
      </c>
      <c r="L3284" s="12">
        <v>3.1800000000000001E-3</v>
      </c>
      <c r="M3284" s="12"/>
    </row>
    <row r="3285" spans="1:13" x14ac:dyDescent="0.3">
      <c r="A3285" s="18">
        <v>3283</v>
      </c>
      <c r="B3285" s="18">
        <f t="shared" si="102"/>
        <v>2023</v>
      </c>
      <c r="C3285" s="17">
        <v>44986</v>
      </c>
      <c r="D3285" s="18" t="s">
        <v>130</v>
      </c>
      <c r="E3285" s="18" t="s">
        <v>163</v>
      </c>
      <c r="F3285" s="18" t="str">
        <f t="shared" si="103"/>
        <v>Eversource_EMA-Basic Service Adjustment Factor (BSAF)-44986</v>
      </c>
      <c r="G3285" s="11" t="s">
        <v>131</v>
      </c>
      <c r="H3285" s="11" t="s">
        <v>49</v>
      </c>
      <c r="I3285" s="11" t="s">
        <v>132</v>
      </c>
      <c r="J3285" s="11" t="s">
        <v>141</v>
      </c>
      <c r="K3285" s="11" t="str">
        <f>IFERROR(INDEX('EDC Component Dictionary'!$C$5:$C$37,MATCH('Rates Database'!J3285,'EDC Component Dictionary'!$B$5:$B$37,0)), "Energy Supply")</f>
        <v>Distribution System</v>
      </c>
      <c r="L3285" s="12">
        <v>3.1800000000000001E-3</v>
      </c>
      <c r="M3285" s="12"/>
    </row>
    <row r="3286" spans="1:13" x14ac:dyDescent="0.3">
      <c r="A3286" s="18">
        <v>3284</v>
      </c>
      <c r="B3286" s="18">
        <f t="shared" si="102"/>
        <v>2023</v>
      </c>
      <c r="C3286" s="17">
        <v>44958</v>
      </c>
      <c r="D3286" s="18" t="s">
        <v>130</v>
      </c>
      <c r="E3286" s="18" t="s">
        <v>163</v>
      </c>
      <c r="F3286" s="18" t="str">
        <f t="shared" si="103"/>
        <v>Eversource_EMA-Basic Service Adjustment Factor (BSAF)-44958</v>
      </c>
      <c r="G3286" s="11" t="s">
        <v>131</v>
      </c>
      <c r="H3286" s="11" t="s">
        <v>49</v>
      </c>
      <c r="I3286" s="11" t="s">
        <v>132</v>
      </c>
      <c r="J3286" s="11" t="s">
        <v>141</v>
      </c>
      <c r="K3286" s="11" t="str">
        <f>IFERROR(INDEX('EDC Component Dictionary'!$C$5:$C$37,MATCH('Rates Database'!J3286,'EDC Component Dictionary'!$B$5:$B$37,0)), "Energy Supply")</f>
        <v>Distribution System</v>
      </c>
      <c r="L3286" s="12">
        <v>3.1800000000000001E-3</v>
      </c>
      <c r="M3286" s="12"/>
    </row>
    <row r="3287" spans="1:13" x14ac:dyDescent="0.3">
      <c r="A3287" s="18">
        <v>3285</v>
      </c>
      <c r="B3287" s="18">
        <f t="shared" si="102"/>
        <v>2023</v>
      </c>
      <c r="C3287" s="17">
        <v>44927</v>
      </c>
      <c r="D3287" s="18" t="s">
        <v>130</v>
      </c>
      <c r="E3287" s="18" t="s">
        <v>163</v>
      </c>
      <c r="F3287" s="18" t="str">
        <f t="shared" si="103"/>
        <v>Eversource_EMA-Basic Service Adjustment Factor (BSAF)-44927</v>
      </c>
      <c r="G3287" s="11" t="s">
        <v>131</v>
      </c>
      <c r="H3287" s="11" t="s">
        <v>49</v>
      </c>
      <c r="I3287" s="11" t="s">
        <v>132</v>
      </c>
      <c r="J3287" s="11" t="s">
        <v>141</v>
      </c>
      <c r="K3287" s="11" t="str">
        <f>IFERROR(INDEX('EDC Component Dictionary'!$C$5:$C$37,MATCH('Rates Database'!J3287,'EDC Component Dictionary'!$B$5:$B$37,0)), "Energy Supply")</f>
        <v>Distribution System</v>
      </c>
      <c r="L3287" s="12">
        <v>3.1800000000000001E-3</v>
      </c>
      <c r="M3287" s="12"/>
    </row>
    <row r="3288" spans="1:13" x14ac:dyDescent="0.3">
      <c r="A3288" s="18">
        <v>3286</v>
      </c>
      <c r="B3288" s="18">
        <f t="shared" si="102"/>
        <v>2022</v>
      </c>
      <c r="C3288" s="17">
        <v>44896</v>
      </c>
      <c r="D3288" s="18" t="s">
        <v>130</v>
      </c>
      <c r="E3288" s="18" t="s">
        <v>163</v>
      </c>
      <c r="F3288" s="18" t="str">
        <f t="shared" si="103"/>
        <v>Eversource_EMA-Basic Service Adjustment Factor (BSAF)-44896</v>
      </c>
      <c r="G3288" s="11" t="s">
        <v>131</v>
      </c>
      <c r="H3288" s="11" t="s">
        <v>49</v>
      </c>
      <c r="I3288" s="11" t="s">
        <v>132</v>
      </c>
      <c r="J3288" s="11" t="s">
        <v>141</v>
      </c>
      <c r="K3288" s="11" t="str">
        <f>IFERROR(INDEX('EDC Component Dictionary'!$C$5:$C$37,MATCH('Rates Database'!J3288,'EDC Component Dictionary'!$B$5:$B$37,0)), "Energy Supply")</f>
        <v>Distribution System</v>
      </c>
      <c r="L3288" s="12">
        <v>-1.1E-4</v>
      </c>
      <c r="M3288" s="12"/>
    </row>
    <row r="3289" spans="1:13" x14ac:dyDescent="0.3">
      <c r="A3289" s="18">
        <v>3287</v>
      </c>
      <c r="B3289" s="18">
        <f t="shared" si="102"/>
        <v>2022</v>
      </c>
      <c r="C3289" s="17">
        <v>44866</v>
      </c>
      <c r="D3289" s="18" t="s">
        <v>130</v>
      </c>
      <c r="E3289" s="18" t="s">
        <v>163</v>
      </c>
      <c r="F3289" s="18" t="str">
        <f t="shared" si="103"/>
        <v>Eversource_EMA-Basic Service Adjustment Factor (BSAF)-44866</v>
      </c>
      <c r="G3289" s="11" t="s">
        <v>131</v>
      </c>
      <c r="H3289" s="11" t="s">
        <v>49</v>
      </c>
      <c r="I3289" s="11" t="s">
        <v>132</v>
      </c>
      <c r="J3289" s="11" t="s">
        <v>141</v>
      </c>
      <c r="K3289" s="11" t="str">
        <f>IFERROR(INDEX('EDC Component Dictionary'!$C$5:$C$37,MATCH('Rates Database'!J3289,'EDC Component Dictionary'!$B$5:$B$37,0)), "Energy Supply")</f>
        <v>Distribution System</v>
      </c>
      <c r="L3289" s="12">
        <v>-1.1E-4</v>
      </c>
      <c r="M3289" s="12"/>
    </row>
    <row r="3290" spans="1:13" x14ac:dyDescent="0.3">
      <c r="A3290" s="18">
        <v>3288</v>
      </c>
      <c r="B3290" s="18">
        <f t="shared" si="102"/>
        <v>2022</v>
      </c>
      <c r="C3290" s="17">
        <v>44835</v>
      </c>
      <c r="D3290" s="18" t="s">
        <v>130</v>
      </c>
      <c r="E3290" s="18" t="s">
        <v>163</v>
      </c>
      <c r="F3290" s="18" t="str">
        <f t="shared" si="103"/>
        <v>Eversource_EMA-Basic Service Adjustment Factor (BSAF)-44835</v>
      </c>
      <c r="G3290" s="11" t="s">
        <v>131</v>
      </c>
      <c r="H3290" s="11" t="s">
        <v>49</v>
      </c>
      <c r="I3290" s="11" t="s">
        <v>132</v>
      </c>
      <c r="J3290" s="11" t="s">
        <v>141</v>
      </c>
      <c r="K3290" s="11" t="str">
        <f>IFERROR(INDEX('EDC Component Dictionary'!$C$5:$C$37,MATCH('Rates Database'!J3290,'EDC Component Dictionary'!$B$5:$B$37,0)), "Energy Supply")</f>
        <v>Distribution System</v>
      </c>
      <c r="L3290" s="12">
        <v>-1.1E-4</v>
      </c>
      <c r="M3290" s="12"/>
    </row>
    <row r="3291" spans="1:13" x14ac:dyDescent="0.3">
      <c r="A3291" s="18">
        <v>3289</v>
      </c>
      <c r="B3291" s="18">
        <f t="shared" si="102"/>
        <v>2022</v>
      </c>
      <c r="C3291" s="17">
        <v>44805</v>
      </c>
      <c r="D3291" s="18" t="s">
        <v>130</v>
      </c>
      <c r="E3291" s="18" t="s">
        <v>163</v>
      </c>
      <c r="F3291" s="18" t="str">
        <f t="shared" si="103"/>
        <v>Eversource_EMA-Basic Service Adjustment Factor (BSAF)-44805</v>
      </c>
      <c r="G3291" s="11" t="s">
        <v>131</v>
      </c>
      <c r="H3291" s="11" t="s">
        <v>49</v>
      </c>
      <c r="I3291" s="11" t="s">
        <v>132</v>
      </c>
      <c r="J3291" s="11" t="s">
        <v>141</v>
      </c>
      <c r="K3291" s="11" t="str">
        <f>IFERROR(INDEX('EDC Component Dictionary'!$C$5:$C$37,MATCH('Rates Database'!J3291,'EDC Component Dictionary'!$B$5:$B$37,0)), "Energy Supply")</f>
        <v>Distribution System</v>
      </c>
      <c r="L3291" s="12">
        <v>-1.1E-4</v>
      </c>
      <c r="M3291" s="12"/>
    </row>
    <row r="3292" spans="1:13" x14ac:dyDescent="0.3">
      <c r="A3292" s="18">
        <v>3290</v>
      </c>
      <c r="B3292" s="18">
        <f t="shared" si="102"/>
        <v>2022</v>
      </c>
      <c r="C3292" s="17">
        <v>44774</v>
      </c>
      <c r="D3292" s="18" t="s">
        <v>130</v>
      </c>
      <c r="E3292" s="18" t="s">
        <v>163</v>
      </c>
      <c r="F3292" s="18" t="str">
        <f t="shared" si="103"/>
        <v>Eversource_EMA-Basic Service Adjustment Factor (BSAF)-44774</v>
      </c>
      <c r="G3292" s="11" t="s">
        <v>131</v>
      </c>
      <c r="H3292" s="11" t="s">
        <v>49</v>
      </c>
      <c r="I3292" s="11" t="s">
        <v>132</v>
      </c>
      <c r="J3292" s="11" t="s">
        <v>141</v>
      </c>
      <c r="K3292" s="11" t="str">
        <f>IFERROR(INDEX('EDC Component Dictionary'!$C$5:$C$37,MATCH('Rates Database'!J3292,'EDC Component Dictionary'!$B$5:$B$37,0)), "Energy Supply")</f>
        <v>Distribution System</v>
      </c>
      <c r="L3292" s="12">
        <v>-1.1E-4</v>
      </c>
      <c r="M3292" s="12"/>
    </row>
    <row r="3293" spans="1:13" x14ac:dyDescent="0.3">
      <c r="A3293" s="18">
        <v>3291</v>
      </c>
      <c r="B3293" s="18">
        <f t="shared" si="102"/>
        <v>2022</v>
      </c>
      <c r="C3293" s="17">
        <v>44743</v>
      </c>
      <c r="D3293" s="18" t="s">
        <v>130</v>
      </c>
      <c r="E3293" s="18" t="s">
        <v>163</v>
      </c>
      <c r="F3293" s="18" t="str">
        <f t="shared" si="103"/>
        <v>Eversource_EMA-Basic Service Adjustment Factor (BSAF)-44743</v>
      </c>
      <c r="G3293" s="11" t="s">
        <v>131</v>
      </c>
      <c r="H3293" s="11" t="s">
        <v>49</v>
      </c>
      <c r="I3293" s="11" t="s">
        <v>132</v>
      </c>
      <c r="J3293" s="11" t="s">
        <v>141</v>
      </c>
      <c r="K3293" s="11" t="str">
        <f>IFERROR(INDEX('EDC Component Dictionary'!$C$5:$C$37,MATCH('Rates Database'!J3293,'EDC Component Dictionary'!$B$5:$B$37,0)), "Energy Supply")</f>
        <v>Distribution System</v>
      </c>
      <c r="L3293" s="12">
        <v>-1.1E-4</v>
      </c>
      <c r="M3293" s="12"/>
    </row>
    <row r="3294" spans="1:13" x14ac:dyDescent="0.3">
      <c r="A3294" s="18">
        <v>3292</v>
      </c>
      <c r="B3294" s="18">
        <f t="shared" si="102"/>
        <v>2022</v>
      </c>
      <c r="C3294" s="17">
        <v>44713</v>
      </c>
      <c r="D3294" s="18" t="s">
        <v>130</v>
      </c>
      <c r="E3294" s="18" t="s">
        <v>163</v>
      </c>
      <c r="F3294" s="18" t="str">
        <f t="shared" si="103"/>
        <v>Eversource_EMA-Basic Service Adjustment Factor (BSAF)-44713</v>
      </c>
      <c r="G3294" s="11" t="s">
        <v>131</v>
      </c>
      <c r="H3294" s="11" t="s">
        <v>49</v>
      </c>
      <c r="I3294" s="11" t="s">
        <v>132</v>
      </c>
      <c r="J3294" s="11" t="s">
        <v>141</v>
      </c>
      <c r="K3294" s="11" t="str">
        <f>IFERROR(INDEX('EDC Component Dictionary'!$C$5:$C$37,MATCH('Rates Database'!J3294,'EDC Component Dictionary'!$B$5:$B$37,0)), "Energy Supply")</f>
        <v>Distribution System</v>
      </c>
      <c r="L3294" s="12">
        <v>-1.1E-4</v>
      </c>
      <c r="M3294" s="12"/>
    </row>
    <row r="3295" spans="1:13" x14ac:dyDescent="0.3">
      <c r="A3295" s="18">
        <v>3293</v>
      </c>
      <c r="B3295" s="18">
        <f t="shared" si="102"/>
        <v>2022</v>
      </c>
      <c r="C3295" s="17">
        <v>44682</v>
      </c>
      <c r="D3295" s="18" t="s">
        <v>130</v>
      </c>
      <c r="E3295" s="18" t="s">
        <v>163</v>
      </c>
      <c r="F3295" s="18" t="str">
        <f t="shared" si="103"/>
        <v>Eversource_EMA-Basic Service Adjustment Factor (BSAF)-44682</v>
      </c>
      <c r="G3295" s="11" t="s">
        <v>131</v>
      </c>
      <c r="H3295" s="11" t="s">
        <v>49</v>
      </c>
      <c r="I3295" s="11" t="s">
        <v>132</v>
      </c>
      <c r="J3295" s="11" t="s">
        <v>141</v>
      </c>
      <c r="K3295" s="11" t="str">
        <f>IFERROR(INDEX('EDC Component Dictionary'!$C$5:$C$37,MATCH('Rates Database'!J3295,'EDC Component Dictionary'!$B$5:$B$37,0)), "Energy Supply")</f>
        <v>Distribution System</v>
      </c>
      <c r="L3295" s="12">
        <v>-1.1E-4</v>
      </c>
      <c r="M3295" s="12"/>
    </row>
    <row r="3296" spans="1:13" x14ac:dyDescent="0.3">
      <c r="A3296" s="18">
        <v>3294</v>
      </c>
      <c r="B3296" s="18">
        <f t="shared" si="102"/>
        <v>2022</v>
      </c>
      <c r="C3296" s="17">
        <v>44652</v>
      </c>
      <c r="D3296" s="18" t="s">
        <v>130</v>
      </c>
      <c r="E3296" s="18" t="s">
        <v>163</v>
      </c>
      <c r="F3296" s="18" t="str">
        <f t="shared" si="103"/>
        <v>Eversource_EMA-Basic Service Adjustment Factor (BSAF)-44652</v>
      </c>
      <c r="G3296" s="11" t="s">
        <v>131</v>
      </c>
      <c r="H3296" s="11" t="s">
        <v>49</v>
      </c>
      <c r="I3296" s="11" t="s">
        <v>132</v>
      </c>
      <c r="J3296" s="11" t="s">
        <v>141</v>
      </c>
      <c r="K3296" s="11" t="str">
        <f>IFERROR(INDEX('EDC Component Dictionary'!$C$5:$C$37,MATCH('Rates Database'!J3296,'EDC Component Dictionary'!$B$5:$B$37,0)), "Energy Supply")</f>
        <v>Distribution System</v>
      </c>
      <c r="L3296" s="12">
        <v>-1.1E-4</v>
      </c>
      <c r="M3296" s="12"/>
    </row>
    <row r="3297" spans="1:13" x14ac:dyDescent="0.3">
      <c r="A3297" s="18">
        <v>3295</v>
      </c>
      <c r="B3297" s="18">
        <f t="shared" si="102"/>
        <v>2022</v>
      </c>
      <c r="C3297" s="17">
        <v>44621</v>
      </c>
      <c r="D3297" s="18" t="s">
        <v>130</v>
      </c>
      <c r="E3297" s="18" t="s">
        <v>163</v>
      </c>
      <c r="F3297" s="18" t="str">
        <f t="shared" si="103"/>
        <v>Eversource_EMA-Basic Service Adjustment Factor (BSAF)-44621</v>
      </c>
      <c r="G3297" s="11" t="s">
        <v>131</v>
      </c>
      <c r="H3297" s="11" t="s">
        <v>49</v>
      </c>
      <c r="I3297" s="11" t="s">
        <v>132</v>
      </c>
      <c r="J3297" s="11" t="s">
        <v>141</v>
      </c>
      <c r="K3297" s="11" t="str">
        <f>IFERROR(INDEX('EDC Component Dictionary'!$C$5:$C$37,MATCH('Rates Database'!J3297,'EDC Component Dictionary'!$B$5:$B$37,0)), "Energy Supply")</f>
        <v>Distribution System</v>
      </c>
      <c r="L3297" s="12">
        <v>-1.1E-4</v>
      </c>
      <c r="M3297" s="12"/>
    </row>
    <row r="3298" spans="1:13" x14ac:dyDescent="0.3">
      <c r="A3298" s="18">
        <v>3296</v>
      </c>
      <c r="B3298" s="18">
        <f t="shared" si="102"/>
        <v>2022</v>
      </c>
      <c r="C3298" s="17">
        <v>44593</v>
      </c>
      <c r="D3298" s="18" t="s">
        <v>130</v>
      </c>
      <c r="E3298" s="18" t="s">
        <v>163</v>
      </c>
      <c r="F3298" s="18" t="str">
        <f t="shared" si="103"/>
        <v>Eversource_EMA-Basic Service Adjustment Factor (BSAF)-44593</v>
      </c>
      <c r="G3298" s="11" t="s">
        <v>131</v>
      </c>
      <c r="H3298" s="11" t="s">
        <v>49</v>
      </c>
      <c r="I3298" s="11" t="s">
        <v>132</v>
      </c>
      <c r="J3298" s="11" t="s">
        <v>141</v>
      </c>
      <c r="K3298" s="11" t="str">
        <f>IFERROR(INDEX('EDC Component Dictionary'!$C$5:$C$37,MATCH('Rates Database'!J3298,'EDC Component Dictionary'!$B$5:$B$37,0)), "Energy Supply")</f>
        <v>Distribution System</v>
      </c>
      <c r="L3298" s="12">
        <v>-1.1E-4</v>
      </c>
      <c r="M3298" s="12"/>
    </row>
    <row r="3299" spans="1:13" x14ac:dyDescent="0.3">
      <c r="A3299" s="18">
        <v>3297</v>
      </c>
      <c r="B3299" s="18">
        <f t="shared" si="102"/>
        <v>2022</v>
      </c>
      <c r="C3299" s="17">
        <v>44562</v>
      </c>
      <c r="D3299" s="18" t="s">
        <v>130</v>
      </c>
      <c r="E3299" s="18" t="s">
        <v>163</v>
      </c>
      <c r="F3299" s="18" t="str">
        <f t="shared" si="103"/>
        <v>Eversource_EMA-Basic Service Adjustment Factor (BSAF)-44562</v>
      </c>
      <c r="G3299" s="11" t="s">
        <v>131</v>
      </c>
      <c r="H3299" s="11" t="s">
        <v>49</v>
      </c>
      <c r="I3299" s="11" t="s">
        <v>132</v>
      </c>
      <c r="J3299" s="11" t="s">
        <v>141</v>
      </c>
      <c r="K3299" s="11" t="str">
        <f>IFERROR(INDEX('EDC Component Dictionary'!$C$5:$C$37,MATCH('Rates Database'!J3299,'EDC Component Dictionary'!$B$5:$B$37,0)), "Energy Supply")</f>
        <v>Distribution System</v>
      </c>
      <c r="L3299" s="12">
        <v>-1.1E-4</v>
      </c>
      <c r="M3299" s="12"/>
    </row>
    <row r="3300" spans="1:13" x14ac:dyDescent="0.3">
      <c r="A3300" s="18">
        <v>3298</v>
      </c>
      <c r="B3300" s="18">
        <f t="shared" si="102"/>
        <v>2021</v>
      </c>
      <c r="C3300" s="17">
        <v>44531</v>
      </c>
      <c r="D3300" s="18" t="s">
        <v>130</v>
      </c>
      <c r="E3300" s="18" t="s">
        <v>163</v>
      </c>
      <c r="F3300" s="18" t="str">
        <f t="shared" si="103"/>
        <v>Eversource_EMA-Basic Service Adjustment Factor (BSAF)-44531</v>
      </c>
      <c r="G3300" s="11" t="s">
        <v>131</v>
      </c>
      <c r="H3300" s="11" t="s">
        <v>49</v>
      </c>
      <c r="I3300" s="11" t="s">
        <v>132</v>
      </c>
      <c r="J3300" s="11" t="s">
        <v>141</v>
      </c>
      <c r="K3300" s="11" t="str">
        <f>IFERROR(INDEX('EDC Component Dictionary'!$C$5:$C$37,MATCH('Rates Database'!J3300,'EDC Component Dictionary'!$B$5:$B$37,0)), "Energy Supply")</f>
        <v>Distribution System</v>
      </c>
      <c r="L3300" s="12">
        <v>8.9999999999999998E-4</v>
      </c>
      <c r="M3300" s="12"/>
    </row>
    <row r="3301" spans="1:13" x14ac:dyDescent="0.3">
      <c r="A3301" s="18">
        <v>3299</v>
      </c>
      <c r="B3301" s="18">
        <f t="shared" si="102"/>
        <v>2021</v>
      </c>
      <c r="C3301" s="17">
        <v>44501</v>
      </c>
      <c r="D3301" s="18" t="s">
        <v>130</v>
      </c>
      <c r="E3301" s="18" t="s">
        <v>163</v>
      </c>
      <c r="F3301" s="18" t="str">
        <f t="shared" si="103"/>
        <v>Eversource_EMA-Basic Service Adjustment Factor (BSAF)-44501</v>
      </c>
      <c r="G3301" s="11" t="s">
        <v>131</v>
      </c>
      <c r="H3301" s="11" t="s">
        <v>49</v>
      </c>
      <c r="I3301" s="11" t="s">
        <v>132</v>
      </c>
      <c r="J3301" s="11" t="s">
        <v>141</v>
      </c>
      <c r="K3301" s="11" t="str">
        <f>IFERROR(INDEX('EDC Component Dictionary'!$C$5:$C$37,MATCH('Rates Database'!J3301,'EDC Component Dictionary'!$B$5:$B$37,0)), "Energy Supply")</f>
        <v>Distribution System</v>
      </c>
      <c r="L3301" s="12">
        <v>8.9999999999999998E-4</v>
      </c>
      <c r="M3301" s="12"/>
    </row>
    <row r="3302" spans="1:13" x14ac:dyDescent="0.3">
      <c r="A3302" s="18">
        <v>3300</v>
      </c>
      <c r="B3302" s="18">
        <f t="shared" si="102"/>
        <v>2021</v>
      </c>
      <c r="C3302" s="17">
        <v>44470</v>
      </c>
      <c r="D3302" s="18" t="s">
        <v>130</v>
      </c>
      <c r="E3302" s="18" t="s">
        <v>163</v>
      </c>
      <c r="F3302" s="18" t="str">
        <f t="shared" si="103"/>
        <v>Eversource_EMA-Basic Service Adjustment Factor (BSAF)-44470</v>
      </c>
      <c r="G3302" s="11" t="s">
        <v>131</v>
      </c>
      <c r="H3302" s="11" t="s">
        <v>49</v>
      </c>
      <c r="I3302" s="11" t="s">
        <v>132</v>
      </c>
      <c r="J3302" s="11" t="s">
        <v>141</v>
      </c>
      <c r="K3302" s="11" t="str">
        <f>IFERROR(INDEX('EDC Component Dictionary'!$C$5:$C$37,MATCH('Rates Database'!J3302,'EDC Component Dictionary'!$B$5:$B$37,0)), "Energy Supply")</f>
        <v>Distribution System</v>
      </c>
      <c r="L3302" s="12">
        <v>8.9999999999999998E-4</v>
      </c>
      <c r="M3302" s="12"/>
    </row>
    <row r="3303" spans="1:13" x14ac:dyDescent="0.3">
      <c r="A3303" s="18">
        <v>3301</v>
      </c>
      <c r="B3303" s="18">
        <f t="shared" si="102"/>
        <v>2021</v>
      </c>
      <c r="C3303" s="17">
        <v>44440</v>
      </c>
      <c r="D3303" s="18" t="s">
        <v>130</v>
      </c>
      <c r="E3303" s="18" t="s">
        <v>163</v>
      </c>
      <c r="F3303" s="18" t="str">
        <f t="shared" si="103"/>
        <v>Eversource_EMA-Basic Service Adjustment Factor (BSAF)-44440</v>
      </c>
      <c r="G3303" s="11" t="s">
        <v>131</v>
      </c>
      <c r="H3303" s="11" t="s">
        <v>49</v>
      </c>
      <c r="I3303" s="11" t="s">
        <v>132</v>
      </c>
      <c r="J3303" s="11" t="s">
        <v>141</v>
      </c>
      <c r="K3303" s="11" t="str">
        <f>IFERROR(INDEX('EDC Component Dictionary'!$C$5:$C$37,MATCH('Rates Database'!J3303,'EDC Component Dictionary'!$B$5:$B$37,0)), "Energy Supply")</f>
        <v>Distribution System</v>
      </c>
      <c r="L3303" s="12">
        <v>8.9999999999999998E-4</v>
      </c>
      <c r="M3303" s="12"/>
    </row>
    <row r="3304" spans="1:13" x14ac:dyDescent="0.3">
      <c r="A3304" s="18">
        <v>3302</v>
      </c>
      <c r="B3304" s="18">
        <f t="shared" si="102"/>
        <v>2021</v>
      </c>
      <c r="C3304" s="17">
        <v>44409</v>
      </c>
      <c r="D3304" s="18" t="s">
        <v>130</v>
      </c>
      <c r="E3304" s="18" t="s">
        <v>163</v>
      </c>
      <c r="F3304" s="18" t="str">
        <f t="shared" si="103"/>
        <v>Eversource_EMA-Basic Service Adjustment Factor (BSAF)-44409</v>
      </c>
      <c r="G3304" s="11" t="s">
        <v>131</v>
      </c>
      <c r="H3304" s="11" t="s">
        <v>49</v>
      </c>
      <c r="I3304" s="11" t="s">
        <v>132</v>
      </c>
      <c r="J3304" s="11" t="s">
        <v>141</v>
      </c>
      <c r="K3304" s="11" t="str">
        <f>IFERROR(INDEX('EDC Component Dictionary'!$C$5:$C$37,MATCH('Rates Database'!J3304,'EDC Component Dictionary'!$B$5:$B$37,0)), "Energy Supply")</f>
        <v>Distribution System</v>
      </c>
      <c r="L3304" s="12">
        <v>8.9999999999999998E-4</v>
      </c>
      <c r="M3304" s="12"/>
    </row>
    <row r="3305" spans="1:13" x14ac:dyDescent="0.3">
      <c r="A3305" s="18">
        <v>3303</v>
      </c>
      <c r="B3305" s="18">
        <f t="shared" si="102"/>
        <v>2021</v>
      </c>
      <c r="C3305" s="17">
        <v>44378</v>
      </c>
      <c r="D3305" s="18" t="s">
        <v>130</v>
      </c>
      <c r="E3305" s="18" t="s">
        <v>163</v>
      </c>
      <c r="F3305" s="18" t="str">
        <f t="shared" si="103"/>
        <v>Eversource_EMA-Basic Service Adjustment Factor (BSAF)-44378</v>
      </c>
      <c r="G3305" s="11" t="s">
        <v>131</v>
      </c>
      <c r="H3305" s="11" t="s">
        <v>49</v>
      </c>
      <c r="I3305" s="11" t="s">
        <v>132</v>
      </c>
      <c r="J3305" s="11" t="s">
        <v>141</v>
      </c>
      <c r="K3305" s="11" t="str">
        <f>IFERROR(INDEX('EDC Component Dictionary'!$C$5:$C$37,MATCH('Rates Database'!J3305,'EDC Component Dictionary'!$B$5:$B$37,0)), "Energy Supply")</f>
        <v>Distribution System</v>
      </c>
      <c r="L3305" s="12">
        <v>8.9999999999999998E-4</v>
      </c>
      <c r="M3305" s="12"/>
    </row>
    <row r="3306" spans="1:13" x14ac:dyDescent="0.3">
      <c r="A3306" s="18">
        <v>3304</v>
      </c>
      <c r="B3306" s="18">
        <f t="shared" si="102"/>
        <v>2021</v>
      </c>
      <c r="C3306" s="17">
        <v>44348</v>
      </c>
      <c r="D3306" s="18" t="s">
        <v>130</v>
      </c>
      <c r="E3306" s="18" t="s">
        <v>163</v>
      </c>
      <c r="F3306" s="18" t="str">
        <f t="shared" si="103"/>
        <v>Eversource_EMA-Basic Service Adjustment Factor (BSAF)-44348</v>
      </c>
      <c r="G3306" s="11" t="s">
        <v>131</v>
      </c>
      <c r="H3306" s="11" t="s">
        <v>49</v>
      </c>
      <c r="I3306" s="11" t="s">
        <v>132</v>
      </c>
      <c r="J3306" s="11" t="s">
        <v>141</v>
      </c>
      <c r="K3306" s="11" t="str">
        <f>IFERROR(INDEX('EDC Component Dictionary'!$C$5:$C$37,MATCH('Rates Database'!J3306,'EDC Component Dictionary'!$B$5:$B$37,0)), "Energy Supply")</f>
        <v>Distribution System</v>
      </c>
      <c r="L3306" s="12">
        <v>8.9999999999999998E-4</v>
      </c>
      <c r="M3306" s="12"/>
    </row>
    <row r="3307" spans="1:13" x14ac:dyDescent="0.3">
      <c r="A3307" s="18">
        <v>3305</v>
      </c>
      <c r="B3307" s="18">
        <f t="shared" si="102"/>
        <v>2021</v>
      </c>
      <c r="C3307" s="17">
        <v>44317</v>
      </c>
      <c r="D3307" s="18" t="s">
        <v>130</v>
      </c>
      <c r="E3307" s="18" t="s">
        <v>163</v>
      </c>
      <c r="F3307" s="18" t="str">
        <f t="shared" si="103"/>
        <v>Eversource_EMA-Basic Service Adjustment Factor (BSAF)-44317</v>
      </c>
      <c r="G3307" s="11" t="s">
        <v>131</v>
      </c>
      <c r="H3307" s="11" t="s">
        <v>49</v>
      </c>
      <c r="I3307" s="11" t="s">
        <v>132</v>
      </c>
      <c r="J3307" s="11" t="s">
        <v>141</v>
      </c>
      <c r="K3307" s="11" t="str">
        <f>IFERROR(INDEX('EDC Component Dictionary'!$C$5:$C$37,MATCH('Rates Database'!J3307,'EDC Component Dictionary'!$B$5:$B$37,0)), "Energy Supply")</f>
        <v>Distribution System</v>
      </c>
      <c r="L3307" s="12">
        <v>8.9999999999999998E-4</v>
      </c>
      <c r="M3307" s="12"/>
    </row>
    <row r="3308" spans="1:13" x14ac:dyDescent="0.3">
      <c r="A3308" s="18">
        <v>3306</v>
      </c>
      <c r="B3308" s="18">
        <f t="shared" si="102"/>
        <v>2021</v>
      </c>
      <c r="C3308" s="17">
        <v>44287</v>
      </c>
      <c r="D3308" s="18" t="s">
        <v>130</v>
      </c>
      <c r="E3308" s="18" t="s">
        <v>163</v>
      </c>
      <c r="F3308" s="18" t="str">
        <f t="shared" si="103"/>
        <v>Eversource_EMA-Basic Service Adjustment Factor (BSAF)-44287</v>
      </c>
      <c r="G3308" s="11" t="s">
        <v>131</v>
      </c>
      <c r="H3308" s="11" t="s">
        <v>49</v>
      </c>
      <c r="I3308" s="11" t="s">
        <v>132</v>
      </c>
      <c r="J3308" s="11" t="s">
        <v>141</v>
      </c>
      <c r="K3308" s="11" t="str">
        <f>IFERROR(INDEX('EDC Component Dictionary'!$C$5:$C$37,MATCH('Rates Database'!J3308,'EDC Component Dictionary'!$B$5:$B$37,0)), "Energy Supply")</f>
        <v>Distribution System</v>
      </c>
      <c r="L3308" s="12">
        <v>8.9999999999999998E-4</v>
      </c>
      <c r="M3308" s="12"/>
    </row>
    <row r="3309" spans="1:13" x14ac:dyDescent="0.3">
      <c r="A3309" s="18">
        <v>3307</v>
      </c>
      <c r="B3309" s="18">
        <f t="shared" si="102"/>
        <v>2021</v>
      </c>
      <c r="C3309" s="17">
        <v>44256</v>
      </c>
      <c r="D3309" s="18" t="s">
        <v>130</v>
      </c>
      <c r="E3309" s="18" t="s">
        <v>163</v>
      </c>
      <c r="F3309" s="18" t="str">
        <f t="shared" si="103"/>
        <v>Eversource_EMA-Basic Service Adjustment Factor (BSAF)-44256</v>
      </c>
      <c r="G3309" s="11" t="s">
        <v>131</v>
      </c>
      <c r="H3309" s="11" t="s">
        <v>49</v>
      </c>
      <c r="I3309" s="11" t="s">
        <v>132</v>
      </c>
      <c r="J3309" s="11" t="s">
        <v>141</v>
      </c>
      <c r="K3309" s="11" t="str">
        <f>IFERROR(INDEX('EDC Component Dictionary'!$C$5:$C$37,MATCH('Rates Database'!J3309,'EDC Component Dictionary'!$B$5:$B$37,0)), "Energy Supply")</f>
        <v>Distribution System</v>
      </c>
      <c r="L3309" s="12">
        <v>8.9999999999999998E-4</v>
      </c>
      <c r="M3309" s="12"/>
    </row>
    <row r="3310" spans="1:13" x14ac:dyDescent="0.3">
      <c r="A3310" s="18">
        <v>3308</v>
      </c>
      <c r="B3310" s="18">
        <f t="shared" si="102"/>
        <v>2021</v>
      </c>
      <c r="C3310" s="17">
        <v>44228</v>
      </c>
      <c r="D3310" s="18" t="s">
        <v>130</v>
      </c>
      <c r="E3310" s="18" t="s">
        <v>163</v>
      </c>
      <c r="F3310" s="18" t="str">
        <f t="shared" si="103"/>
        <v>Eversource_EMA-Basic Service Adjustment Factor (BSAF)-44228</v>
      </c>
      <c r="G3310" s="11" t="s">
        <v>131</v>
      </c>
      <c r="H3310" s="11" t="s">
        <v>49</v>
      </c>
      <c r="I3310" s="11" t="s">
        <v>132</v>
      </c>
      <c r="J3310" s="11" t="s">
        <v>141</v>
      </c>
      <c r="K3310" s="11" t="str">
        <f>IFERROR(INDEX('EDC Component Dictionary'!$C$5:$C$37,MATCH('Rates Database'!J3310,'EDC Component Dictionary'!$B$5:$B$37,0)), "Energy Supply")</f>
        <v>Distribution System</v>
      </c>
      <c r="L3310" s="12">
        <v>8.9999999999999998E-4</v>
      </c>
      <c r="M3310" s="12"/>
    </row>
    <row r="3311" spans="1:13" x14ac:dyDescent="0.3">
      <c r="A3311" s="18">
        <v>3309</v>
      </c>
      <c r="B3311" s="18">
        <f t="shared" si="102"/>
        <v>2021</v>
      </c>
      <c r="C3311" s="17">
        <v>44197</v>
      </c>
      <c r="D3311" s="18" t="s">
        <v>130</v>
      </c>
      <c r="E3311" s="18" t="s">
        <v>163</v>
      </c>
      <c r="F3311" s="18" t="str">
        <f t="shared" si="103"/>
        <v>Eversource_EMA-Basic Service Adjustment Factor (BSAF)-44197</v>
      </c>
      <c r="G3311" s="11" t="s">
        <v>131</v>
      </c>
      <c r="H3311" s="11" t="s">
        <v>49</v>
      </c>
      <c r="I3311" s="11" t="s">
        <v>132</v>
      </c>
      <c r="J3311" s="11" t="s">
        <v>141</v>
      </c>
      <c r="K3311" s="11" t="str">
        <f>IFERROR(INDEX('EDC Component Dictionary'!$C$5:$C$37,MATCH('Rates Database'!J3311,'EDC Component Dictionary'!$B$5:$B$37,0)), "Energy Supply")</f>
        <v>Distribution System</v>
      </c>
      <c r="L3311" s="12">
        <v>8.9999999999999998E-4</v>
      </c>
      <c r="M3311" s="12"/>
    </row>
    <row r="3312" spans="1:13" x14ac:dyDescent="0.3">
      <c r="A3312" s="18">
        <v>3310</v>
      </c>
      <c r="B3312" s="18">
        <f t="shared" si="102"/>
        <v>2020</v>
      </c>
      <c r="C3312" s="17">
        <v>44166</v>
      </c>
      <c r="D3312" s="18" t="s">
        <v>130</v>
      </c>
      <c r="E3312" s="18" t="s">
        <v>163</v>
      </c>
      <c r="F3312" s="18" t="str">
        <f t="shared" si="103"/>
        <v>Eversource_EMA-Basic Service Adjustment Factor (BSAF)-44166</v>
      </c>
      <c r="G3312" s="11" t="s">
        <v>131</v>
      </c>
      <c r="H3312" s="11" t="s">
        <v>49</v>
      </c>
      <c r="I3312" s="11" t="s">
        <v>132</v>
      </c>
      <c r="J3312" s="11" t="s">
        <v>141</v>
      </c>
      <c r="K3312" s="11" t="str">
        <f>IFERROR(INDEX('EDC Component Dictionary'!$C$5:$C$37,MATCH('Rates Database'!J3312,'EDC Component Dictionary'!$B$5:$B$37,0)), "Energy Supply")</f>
        <v>Distribution System</v>
      </c>
      <c r="L3312" s="12">
        <v>2.9E-4</v>
      </c>
      <c r="M3312" s="12"/>
    </row>
    <row r="3313" spans="1:13" x14ac:dyDescent="0.3">
      <c r="A3313" s="18">
        <v>3311</v>
      </c>
      <c r="B3313" s="18">
        <f t="shared" si="102"/>
        <v>2020</v>
      </c>
      <c r="C3313" s="17">
        <v>44136</v>
      </c>
      <c r="D3313" s="18" t="s">
        <v>130</v>
      </c>
      <c r="E3313" s="18" t="s">
        <v>163</v>
      </c>
      <c r="F3313" s="18" t="str">
        <f t="shared" si="103"/>
        <v>Eversource_EMA-Basic Service Adjustment Factor (BSAF)-44136</v>
      </c>
      <c r="G3313" s="11" t="s">
        <v>131</v>
      </c>
      <c r="H3313" s="11" t="s">
        <v>49</v>
      </c>
      <c r="I3313" s="11" t="s">
        <v>132</v>
      </c>
      <c r="J3313" s="11" t="s">
        <v>141</v>
      </c>
      <c r="K3313" s="11" t="str">
        <f>IFERROR(INDEX('EDC Component Dictionary'!$C$5:$C$37,MATCH('Rates Database'!J3313,'EDC Component Dictionary'!$B$5:$B$37,0)), "Energy Supply")</f>
        <v>Distribution System</v>
      </c>
      <c r="L3313" s="12">
        <v>2.9E-4</v>
      </c>
      <c r="M3313" s="12"/>
    </row>
    <row r="3314" spans="1:13" x14ac:dyDescent="0.3">
      <c r="A3314" s="18">
        <v>3312</v>
      </c>
      <c r="B3314" s="18">
        <f t="shared" si="102"/>
        <v>2020</v>
      </c>
      <c r="C3314" s="17">
        <v>44105</v>
      </c>
      <c r="D3314" s="18" t="s">
        <v>130</v>
      </c>
      <c r="E3314" s="18" t="s">
        <v>163</v>
      </c>
      <c r="F3314" s="18" t="str">
        <f t="shared" si="103"/>
        <v>Eversource_EMA-Basic Service Adjustment Factor (BSAF)-44105</v>
      </c>
      <c r="G3314" s="11" t="s">
        <v>131</v>
      </c>
      <c r="H3314" s="11" t="s">
        <v>49</v>
      </c>
      <c r="I3314" s="11" t="s">
        <v>132</v>
      </c>
      <c r="J3314" s="11" t="s">
        <v>141</v>
      </c>
      <c r="K3314" s="11" t="str">
        <f>IFERROR(INDEX('EDC Component Dictionary'!$C$5:$C$37,MATCH('Rates Database'!J3314,'EDC Component Dictionary'!$B$5:$B$37,0)), "Energy Supply")</f>
        <v>Distribution System</v>
      </c>
      <c r="L3314" s="12">
        <v>2.9E-4</v>
      </c>
      <c r="M3314" s="12"/>
    </row>
    <row r="3315" spans="1:13" x14ac:dyDescent="0.3">
      <c r="A3315" s="18">
        <v>3313</v>
      </c>
      <c r="B3315" s="18">
        <f t="shared" si="102"/>
        <v>2020</v>
      </c>
      <c r="C3315" s="17">
        <v>44075</v>
      </c>
      <c r="D3315" s="18" t="s">
        <v>130</v>
      </c>
      <c r="E3315" s="18" t="s">
        <v>163</v>
      </c>
      <c r="F3315" s="18" t="str">
        <f t="shared" si="103"/>
        <v>Eversource_EMA-Basic Service Adjustment Factor (BSAF)-44075</v>
      </c>
      <c r="G3315" s="11" t="s">
        <v>131</v>
      </c>
      <c r="H3315" s="11" t="s">
        <v>49</v>
      </c>
      <c r="I3315" s="11" t="s">
        <v>132</v>
      </c>
      <c r="J3315" s="11" t="s">
        <v>141</v>
      </c>
      <c r="K3315" s="11" t="str">
        <f>IFERROR(INDEX('EDC Component Dictionary'!$C$5:$C$37,MATCH('Rates Database'!J3315,'EDC Component Dictionary'!$B$5:$B$37,0)), "Energy Supply")</f>
        <v>Distribution System</v>
      </c>
      <c r="L3315" s="12">
        <v>2.9E-4</v>
      </c>
      <c r="M3315" s="12"/>
    </row>
    <row r="3316" spans="1:13" x14ac:dyDescent="0.3">
      <c r="A3316" s="18">
        <v>3314</v>
      </c>
      <c r="B3316" s="18">
        <f t="shared" si="102"/>
        <v>2020</v>
      </c>
      <c r="C3316" s="17">
        <v>44044</v>
      </c>
      <c r="D3316" s="18" t="s">
        <v>130</v>
      </c>
      <c r="E3316" s="18" t="s">
        <v>163</v>
      </c>
      <c r="F3316" s="18" t="str">
        <f t="shared" si="103"/>
        <v>Eversource_EMA-Basic Service Adjustment Factor (BSAF)-44044</v>
      </c>
      <c r="G3316" s="11" t="s">
        <v>131</v>
      </c>
      <c r="H3316" s="11" t="s">
        <v>49</v>
      </c>
      <c r="I3316" s="11" t="s">
        <v>132</v>
      </c>
      <c r="J3316" s="11" t="s">
        <v>141</v>
      </c>
      <c r="K3316" s="11" t="str">
        <f>IFERROR(INDEX('EDC Component Dictionary'!$C$5:$C$37,MATCH('Rates Database'!J3316,'EDC Component Dictionary'!$B$5:$B$37,0)), "Energy Supply")</f>
        <v>Distribution System</v>
      </c>
      <c r="L3316" s="12">
        <v>2.9E-4</v>
      </c>
      <c r="M3316" s="12"/>
    </row>
    <row r="3317" spans="1:13" x14ac:dyDescent="0.3">
      <c r="A3317" s="18">
        <v>3315</v>
      </c>
      <c r="B3317" s="18">
        <f t="shared" si="102"/>
        <v>2020</v>
      </c>
      <c r="C3317" s="17">
        <v>44013</v>
      </c>
      <c r="D3317" s="18" t="s">
        <v>130</v>
      </c>
      <c r="E3317" s="18" t="s">
        <v>163</v>
      </c>
      <c r="F3317" s="18" t="str">
        <f t="shared" si="103"/>
        <v>Eversource_EMA-Basic Service Adjustment Factor (BSAF)-44013</v>
      </c>
      <c r="G3317" s="11" t="s">
        <v>131</v>
      </c>
      <c r="H3317" s="11" t="s">
        <v>49</v>
      </c>
      <c r="I3317" s="11" t="s">
        <v>132</v>
      </c>
      <c r="J3317" s="11" t="s">
        <v>141</v>
      </c>
      <c r="K3317" s="11" t="str">
        <f>IFERROR(INDEX('EDC Component Dictionary'!$C$5:$C$37,MATCH('Rates Database'!J3317,'EDC Component Dictionary'!$B$5:$B$37,0)), "Energy Supply")</f>
        <v>Distribution System</v>
      </c>
      <c r="L3317" s="12">
        <v>2.9E-4</v>
      </c>
      <c r="M3317" s="12"/>
    </row>
    <row r="3318" spans="1:13" x14ac:dyDescent="0.3">
      <c r="A3318" s="18">
        <v>3316</v>
      </c>
      <c r="B3318" s="18">
        <f t="shared" si="102"/>
        <v>2020</v>
      </c>
      <c r="C3318" s="17">
        <v>43983</v>
      </c>
      <c r="D3318" s="18" t="s">
        <v>130</v>
      </c>
      <c r="E3318" s="18" t="s">
        <v>163</v>
      </c>
      <c r="F3318" s="18" t="str">
        <f t="shared" si="103"/>
        <v>Eversource_EMA-Basic Service Adjustment Factor (BSAF)-43983</v>
      </c>
      <c r="G3318" s="11" t="s">
        <v>131</v>
      </c>
      <c r="H3318" s="11" t="s">
        <v>49</v>
      </c>
      <c r="I3318" s="11" t="s">
        <v>132</v>
      </c>
      <c r="J3318" s="11" t="s">
        <v>141</v>
      </c>
      <c r="K3318" s="11" t="str">
        <f>IFERROR(INDEX('EDC Component Dictionary'!$C$5:$C$37,MATCH('Rates Database'!J3318,'EDC Component Dictionary'!$B$5:$B$37,0)), "Energy Supply")</f>
        <v>Distribution System</v>
      </c>
      <c r="L3318" s="12">
        <v>2.9E-4</v>
      </c>
      <c r="M3318" s="12"/>
    </row>
    <row r="3319" spans="1:13" x14ac:dyDescent="0.3">
      <c r="A3319" s="18">
        <v>3317</v>
      </c>
      <c r="B3319" s="18">
        <f t="shared" si="102"/>
        <v>2020</v>
      </c>
      <c r="C3319" s="17">
        <v>43952</v>
      </c>
      <c r="D3319" s="18" t="s">
        <v>130</v>
      </c>
      <c r="E3319" s="18" t="s">
        <v>163</v>
      </c>
      <c r="F3319" s="18" t="str">
        <f t="shared" si="103"/>
        <v>Eversource_EMA-Basic Service Adjustment Factor (BSAF)-43952</v>
      </c>
      <c r="G3319" s="11" t="s">
        <v>131</v>
      </c>
      <c r="H3319" s="11" t="s">
        <v>49</v>
      </c>
      <c r="I3319" s="11" t="s">
        <v>132</v>
      </c>
      <c r="J3319" s="11" t="s">
        <v>141</v>
      </c>
      <c r="K3319" s="11" t="str">
        <f>IFERROR(INDEX('EDC Component Dictionary'!$C$5:$C$37,MATCH('Rates Database'!J3319,'EDC Component Dictionary'!$B$5:$B$37,0)), "Energy Supply")</f>
        <v>Distribution System</v>
      </c>
      <c r="L3319" s="12">
        <v>2.9E-4</v>
      </c>
      <c r="M3319" s="12"/>
    </row>
    <row r="3320" spans="1:13" x14ac:dyDescent="0.3">
      <c r="A3320" s="18">
        <v>3318</v>
      </c>
      <c r="B3320" s="18">
        <f t="shared" si="102"/>
        <v>2020</v>
      </c>
      <c r="C3320" s="17">
        <v>43922</v>
      </c>
      <c r="D3320" s="18" t="s">
        <v>130</v>
      </c>
      <c r="E3320" s="18" t="s">
        <v>163</v>
      </c>
      <c r="F3320" s="18" t="str">
        <f t="shared" si="103"/>
        <v>Eversource_EMA-Basic Service Adjustment Factor (BSAF)-43922</v>
      </c>
      <c r="G3320" s="11" t="s">
        <v>131</v>
      </c>
      <c r="H3320" s="11" t="s">
        <v>49</v>
      </c>
      <c r="I3320" s="11" t="s">
        <v>132</v>
      </c>
      <c r="J3320" s="11" t="s">
        <v>141</v>
      </c>
      <c r="K3320" s="11" t="str">
        <f>IFERROR(INDEX('EDC Component Dictionary'!$C$5:$C$37,MATCH('Rates Database'!J3320,'EDC Component Dictionary'!$B$5:$B$37,0)), "Energy Supply")</f>
        <v>Distribution System</v>
      </c>
      <c r="L3320" s="12">
        <v>2.9E-4</v>
      </c>
      <c r="M3320" s="12"/>
    </row>
    <row r="3321" spans="1:13" x14ac:dyDescent="0.3">
      <c r="A3321" s="18">
        <v>3319</v>
      </c>
      <c r="B3321" s="18">
        <f t="shared" si="102"/>
        <v>2020</v>
      </c>
      <c r="C3321" s="17">
        <v>43891</v>
      </c>
      <c r="D3321" s="18" t="s">
        <v>130</v>
      </c>
      <c r="E3321" s="18" t="s">
        <v>163</v>
      </c>
      <c r="F3321" s="18" t="str">
        <f t="shared" si="103"/>
        <v>Eversource_EMA-Basic Service Adjustment Factor (BSAF)-43891</v>
      </c>
      <c r="G3321" s="11" t="s">
        <v>131</v>
      </c>
      <c r="H3321" s="11" t="s">
        <v>49</v>
      </c>
      <c r="I3321" s="11" t="s">
        <v>132</v>
      </c>
      <c r="J3321" s="11" t="s">
        <v>141</v>
      </c>
      <c r="K3321" s="11" t="str">
        <f>IFERROR(INDEX('EDC Component Dictionary'!$C$5:$C$37,MATCH('Rates Database'!J3321,'EDC Component Dictionary'!$B$5:$B$37,0)), "Energy Supply")</f>
        <v>Distribution System</v>
      </c>
      <c r="L3321" s="12">
        <v>2.9E-4</v>
      </c>
      <c r="M3321" s="12"/>
    </row>
    <row r="3322" spans="1:13" x14ac:dyDescent="0.3">
      <c r="A3322" s="18">
        <v>3320</v>
      </c>
      <c r="B3322" s="18">
        <f t="shared" si="102"/>
        <v>2020</v>
      </c>
      <c r="C3322" s="17">
        <v>43862</v>
      </c>
      <c r="D3322" s="18" t="s">
        <v>130</v>
      </c>
      <c r="E3322" s="18" t="s">
        <v>163</v>
      </c>
      <c r="F3322" s="18" t="str">
        <f t="shared" si="103"/>
        <v>Eversource_EMA-Basic Service Adjustment Factor (BSAF)-43862</v>
      </c>
      <c r="G3322" s="11" t="s">
        <v>131</v>
      </c>
      <c r="H3322" s="11" t="s">
        <v>49</v>
      </c>
      <c r="I3322" s="11" t="s">
        <v>132</v>
      </c>
      <c r="J3322" s="11" t="s">
        <v>141</v>
      </c>
      <c r="K3322" s="11" t="str">
        <f>IFERROR(INDEX('EDC Component Dictionary'!$C$5:$C$37,MATCH('Rates Database'!J3322,'EDC Component Dictionary'!$B$5:$B$37,0)), "Energy Supply")</f>
        <v>Distribution System</v>
      </c>
      <c r="L3322" s="12">
        <v>2.9E-4</v>
      </c>
      <c r="M3322" s="12"/>
    </row>
    <row r="3323" spans="1:13" x14ac:dyDescent="0.3">
      <c r="A3323" s="18">
        <v>3321</v>
      </c>
      <c r="B3323" s="18">
        <f t="shared" si="102"/>
        <v>2020</v>
      </c>
      <c r="C3323" s="17">
        <v>43831</v>
      </c>
      <c r="D3323" s="18" t="s">
        <v>130</v>
      </c>
      <c r="E3323" s="18" t="s">
        <v>163</v>
      </c>
      <c r="F3323" s="18" t="str">
        <f t="shared" si="103"/>
        <v>Eversource_EMA-Basic Service Adjustment Factor (BSAF)-43831</v>
      </c>
      <c r="G3323" s="11" t="s">
        <v>131</v>
      </c>
      <c r="H3323" s="11" t="s">
        <v>49</v>
      </c>
      <c r="I3323" s="11" t="s">
        <v>132</v>
      </c>
      <c r="J3323" s="11" t="s">
        <v>141</v>
      </c>
      <c r="K3323" s="11" t="str">
        <f>IFERROR(INDEX('EDC Component Dictionary'!$C$5:$C$37,MATCH('Rates Database'!J3323,'EDC Component Dictionary'!$B$5:$B$37,0)), "Energy Supply")</f>
        <v>Distribution System</v>
      </c>
      <c r="L3323" s="12">
        <v>2.9E-4</v>
      </c>
      <c r="M3323" s="12"/>
    </row>
    <row r="3324" spans="1:13" x14ac:dyDescent="0.3">
      <c r="A3324" s="18">
        <v>3322</v>
      </c>
      <c r="B3324" s="18">
        <f t="shared" si="102"/>
        <v>2019</v>
      </c>
      <c r="C3324" s="17">
        <v>43800</v>
      </c>
      <c r="D3324" s="18" t="s">
        <v>130</v>
      </c>
      <c r="E3324" s="18" t="s">
        <v>163</v>
      </c>
      <c r="F3324" s="18" t="str">
        <f t="shared" si="103"/>
        <v>Eversource_EMA-Basic Service Adjustment Factor (BSAF)-43800</v>
      </c>
      <c r="G3324" s="11" t="s">
        <v>131</v>
      </c>
      <c r="H3324" s="11" t="s">
        <v>49</v>
      </c>
      <c r="I3324" s="11" t="s">
        <v>132</v>
      </c>
      <c r="J3324" s="11" t="s">
        <v>141</v>
      </c>
      <c r="K3324" s="11" t="str">
        <f>IFERROR(INDEX('EDC Component Dictionary'!$C$5:$C$37,MATCH('Rates Database'!J3324,'EDC Component Dictionary'!$B$5:$B$37,0)), "Energy Supply")</f>
        <v>Distribution System</v>
      </c>
      <c r="L3324" s="12">
        <v>-2.4000000000000001E-4</v>
      </c>
      <c r="M3324" s="12"/>
    </row>
    <row r="3325" spans="1:13" x14ac:dyDescent="0.3">
      <c r="A3325" s="18">
        <v>3323</v>
      </c>
      <c r="B3325" s="18">
        <f t="shared" si="102"/>
        <v>2019</v>
      </c>
      <c r="C3325" s="17">
        <v>43770</v>
      </c>
      <c r="D3325" s="18" t="s">
        <v>130</v>
      </c>
      <c r="E3325" s="18" t="s">
        <v>163</v>
      </c>
      <c r="F3325" s="18" t="str">
        <f t="shared" si="103"/>
        <v>Eversource_EMA-Basic Service Adjustment Factor (BSAF)-43770</v>
      </c>
      <c r="G3325" s="11" t="s">
        <v>131</v>
      </c>
      <c r="H3325" s="11" t="s">
        <v>49</v>
      </c>
      <c r="I3325" s="11" t="s">
        <v>132</v>
      </c>
      <c r="J3325" s="11" t="s">
        <v>141</v>
      </c>
      <c r="K3325" s="11" t="str">
        <f>IFERROR(INDEX('EDC Component Dictionary'!$C$5:$C$37,MATCH('Rates Database'!J3325,'EDC Component Dictionary'!$B$5:$B$37,0)), "Energy Supply")</f>
        <v>Distribution System</v>
      </c>
      <c r="L3325" s="12">
        <v>-2.4000000000000001E-4</v>
      </c>
      <c r="M3325" s="12"/>
    </row>
    <row r="3326" spans="1:13" x14ac:dyDescent="0.3">
      <c r="A3326" s="18">
        <v>3324</v>
      </c>
      <c r="B3326" s="18">
        <f t="shared" si="102"/>
        <v>2019</v>
      </c>
      <c r="C3326" s="17">
        <v>43739</v>
      </c>
      <c r="D3326" s="18" t="s">
        <v>130</v>
      </c>
      <c r="E3326" s="18" t="s">
        <v>163</v>
      </c>
      <c r="F3326" s="18" t="str">
        <f t="shared" si="103"/>
        <v>Eversource_EMA-Basic Service Adjustment Factor (BSAF)-43739</v>
      </c>
      <c r="G3326" s="11" t="s">
        <v>131</v>
      </c>
      <c r="H3326" s="11" t="s">
        <v>49</v>
      </c>
      <c r="I3326" s="11" t="s">
        <v>132</v>
      </c>
      <c r="J3326" s="11" t="s">
        <v>141</v>
      </c>
      <c r="K3326" s="11" t="str">
        <f>IFERROR(INDEX('EDC Component Dictionary'!$C$5:$C$37,MATCH('Rates Database'!J3326,'EDC Component Dictionary'!$B$5:$B$37,0)), "Energy Supply")</f>
        <v>Distribution System</v>
      </c>
      <c r="L3326" s="12">
        <v>-2.4000000000000001E-4</v>
      </c>
      <c r="M3326" s="12"/>
    </row>
    <row r="3327" spans="1:13" x14ac:dyDescent="0.3">
      <c r="A3327" s="18">
        <v>3325</v>
      </c>
      <c r="B3327" s="18">
        <f t="shared" si="102"/>
        <v>2019</v>
      </c>
      <c r="C3327" s="17">
        <v>43709</v>
      </c>
      <c r="D3327" s="18" t="s">
        <v>130</v>
      </c>
      <c r="E3327" s="18" t="s">
        <v>163</v>
      </c>
      <c r="F3327" s="18" t="str">
        <f t="shared" si="103"/>
        <v>Eversource_EMA-Basic Service Adjustment Factor (BSAF)-43709</v>
      </c>
      <c r="G3327" s="11" t="s">
        <v>131</v>
      </c>
      <c r="H3327" s="11" t="s">
        <v>49</v>
      </c>
      <c r="I3327" s="11" t="s">
        <v>132</v>
      </c>
      <c r="J3327" s="11" t="s">
        <v>141</v>
      </c>
      <c r="K3327" s="11" t="str">
        <f>IFERROR(INDEX('EDC Component Dictionary'!$C$5:$C$37,MATCH('Rates Database'!J3327,'EDC Component Dictionary'!$B$5:$B$37,0)), "Energy Supply")</f>
        <v>Distribution System</v>
      </c>
      <c r="L3327" s="12">
        <v>-2.4000000000000001E-4</v>
      </c>
      <c r="M3327" s="12"/>
    </row>
    <row r="3328" spans="1:13" x14ac:dyDescent="0.3">
      <c r="A3328" s="18">
        <v>3326</v>
      </c>
      <c r="B3328" s="18">
        <f t="shared" si="102"/>
        <v>2019</v>
      </c>
      <c r="C3328" s="17">
        <v>43678</v>
      </c>
      <c r="D3328" s="18" t="s">
        <v>130</v>
      </c>
      <c r="E3328" s="18" t="s">
        <v>163</v>
      </c>
      <c r="F3328" s="18" t="str">
        <f t="shared" si="103"/>
        <v>Eversource_EMA-Basic Service Adjustment Factor (BSAF)-43678</v>
      </c>
      <c r="G3328" s="11" t="s">
        <v>131</v>
      </c>
      <c r="H3328" s="11" t="s">
        <v>49</v>
      </c>
      <c r="I3328" s="11" t="s">
        <v>132</v>
      </c>
      <c r="J3328" s="11" t="s">
        <v>141</v>
      </c>
      <c r="K3328" s="11" t="str">
        <f>IFERROR(INDEX('EDC Component Dictionary'!$C$5:$C$37,MATCH('Rates Database'!J3328,'EDC Component Dictionary'!$B$5:$B$37,0)), "Energy Supply")</f>
        <v>Distribution System</v>
      </c>
      <c r="L3328" s="12">
        <v>-2.4000000000000001E-4</v>
      </c>
      <c r="M3328" s="12"/>
    </row>
    <row r="3329" spans="1:13" x14ac:dyDescent="0.3">
      <c r="A3329" s="18">
        <v>3327</v>
      </c>
      <c r="B3329" s="18">
        <f t="shared" si="102"/>
        <v>2019</v>
      </c>
      <c r="C3329" s="17">
        <v>43647</v>
      </c>
      <c r="D3329" s="18" t="s">
        <v>130</v>
      </c>
      <c r="E3329" s="18" t="s">
        <v>163</v>
      </c>
      <c r="F3329" s="18" t="str">
        <f t="shared" si="103"/>
        <v>Eversource_EMA-Basic Service Adjustment Factor (BSAF)-43647</v>
      </c>
      <c r="G3329" s="11" t="s">
        <v>131</v>
      </c>
      <c r="H3329" s="11" t="s">
        <v>49</v>
      </c>
      <c r="I3329" s="11" t="s">
        <v>132</v>
      </c>
      <c r="J3329" s="11" t="s">
        <v>141</v>
      </c>
      <c r="K3329" s="11" t="str">
        <f>IFERROR(INDEX('EDC Component Dictionary'!$C$5:$C$37,MATCH('Rates Database'!J3329,'EDC Component Dictionary'!$B$5:$B$37,0)), "Energy Supply")</f>
        <v>Distribution System</v>
      </c>
      <c r="L3329" s="12">
        <v>-2.4000000000000001E-4</v>
      </c>
      <c r="M3329" s="12"/>
    </row>
    <row r="3330" spans="1:13" x14ac:dyDescent="0.3">
      <c r="A3330" s="18">
        <v>3328</v>
      </c>
      <c r="B3330" s="18">
        <f t="shared" si="102"/>
        <v>2019</v>
      </c>
      <c r="C3330" s="17">
        <v>43617</v>
      </c>
      <c r="D3330" s="18" t="s">
        <v>130</v>
      </c>
      <c r="E3330" s="18" t="s">
        <v>163</v>
      </c>
      <c r="F3330" s="18" t="str">
        <f t="shared" si="103"/>
        <v>Eversource_EMA-Basic Service Adjustment Factor (BSAF)-43617</v>
      </c>
      <c r="G3330" s="11" t="s">
        <v>131</v>
      </c>
      <c r="H3330" s="11" t="s">
        <v>49</v>
      </c>
      <c r="I3330" s="11" t="s">
        <v>132</v>
      </c>
      <c r="J3330" s="11" t="s">
        <v>141</v>
      </c>
      <c r="K3330" s="11" t="str">
        <f>IFERROR(INDEX('EDC Component Dictionary'!$C$5:$C$37,MATCH('Rates Database'!J3330,'EDC Component Dictionary'!$B$5:$B$37,0)), "Energy Supply")</f>
        <v>Distribution System</v>
      </c>
      <c r="L3330" s="12">
        <v>-2.4000000000000001E-4</v>
      </c>
      <c r="M3330" s="12"/>
    </row>
    <row r="3331" spans="1:13" x14ac:dyDescent="0.3">
      <c r="A3331" s="18">
        <v>3329</v>
      </c>
      <c r="B3331" s="18">
        <f t="shared" ref="B3331:B3394" si="104">YEAR(C3331)</f>
        <v>2019</v>
      </c>
      <c r="C3331" s="17">
        <v>43586</v>
      </c>
      <c r="D3331" s="18" t="s">
        <v>130</v>
      </c>
      <c r="E3331" s="18" t="s">
        <v>163</v>
      </c>
      <c r="F3331" s="18" t="str">
        <f t="shared" si="103"/>
        <v>Eversource_EMA-Basic Service Adjustment Factor (BSAF)-43586</v>
      </c>
      <c r="G3331" s="11" t="s">
        <v>131</v>
      </c>
      <c r="H3331" s="11" t="s">
        <v>49</v>
      </c>
      <c r="I3331" s="11" t="s">
        <v>132</v>
      </c>
      <c r="J3331" s="11" t="s">
        <v>141</v>
      </c>
      <c r="K3331" s="11" t="str">
        <f>IFERROR(INDEX('EDC Component Dictionary'!$C$5:$C$37,MATCH('Rates Database'!J3331,'EDC Component Dictionary'!$B$5:$B$37,0)), "Energy Supply")</f>
        <v>Distribution System</v>
      </c>
      <c r="L3331" s="12">
        <v>-2.4000000000000001E-4</v>
      </c>
      <c r="M3331" s="12"/>
    </row>
    <row r="3332" spans="1:13" x14ac:dyDescent="0.3">
      <c r="A3332" s="18">
        <v>3330</v>
      </c>
      <c r="B3332" s="18">
        <f t="shared" si="104"/>
        <v>2019</v>
      </c>
      <c r="C3332" s="17">
        <v>43556</v>
      </c>
      <c r="D3332" s="18" t="s">
        <v>130</v>
      </c>
      <c r="E3332" s="18" t="s">
        <v>163</v>
      </c>
      <c r="F3332" s="18" t="str">
        <f t="shared" ref="F3332:F3395" si="105">_xlfn.CONCAT(E3332,"-",J3332,"-",C3332)</f>
        <v>Eversource_EMA-Basic Service Adjustment Factor (BSAF)-43556</v>
      </c>
      <c r="G3332" s="11" t="s">
        <v>131</v>
      </c>
      <c r="H3332" s="11" t="s">
        <v>49</v>
      </c>
      <c r="I3332" s="11" t="s">
        <v>132</v>
      </c>
      <c r="J3332" s="11" t="s">
        <v>141</v>
      </c>
      <c r="K3332" s="11" t="str">
        <f>IFERROR(INDEX('EDC Component Dictionary'!$C$5:$C$37,MATCH('Rates Database'!J3332,'EDC Component Dictionary'!$B$5:$B$37,0)), "Energy Supply")</f>
        <v>Distribution System</v>
      </c>
      <c r="L3332" s="12">
        <v>-2.4000000000000001E-4</v>
      </c>
      <c r="M3332" s="12"/>
    </row>
    <row r="3333" spans="1:13" x14ac:dyDescent="0.3">
      <c r="A3333" s="18">
        <v>3331</v>
      </c>
      <c r="B3333" s="18">
        <f t="shared" si="104"/>
        <v>2019</v>
      </c>
      <c r="C3333" s="17">
        <v>43525</v>
      </c>
      <c r="D3333" s="18" t="s">
        <v>130</v>
      </c>
      <c r="E3333" s="18" t="s">
        <v>163</v>
      </c>
      <c r="F3333" s="18" t="str">
        <f t="shared" si="105"/>
        <v>Eversource_EMA-Basic Service Adjustment Factor (BSAF)-43525</v>
      </c>
      <c r="G3333" s="11" t="s">
        <v>131</v>
      </c>
      <c r="H3333" s="11" t="s">
        <v>49</v>
      </c>
      <c r="I3333" s="11" t="s">
        <v>132</v>
      </c>
      <c r="J3333" s="11" t="s">
        <v>141</v>
      </c>
      <c r="K3333" s="11" t="str">
        <f>IFERROR(INDEX('EDC Component Dictionary'!$C$5:$C$37,MATCH('Rates Database'!J3333,'EDC Component Dictionary'!$B$5:$B$37,0)), "Energy Supply")</f>
        <v>Distribution System</v>
      </c>
      <c r="L3333" s="12">
        <v>-2.4000000000000001E-4</v>
      </c>
      <c r="M3333" s="12"/>
    </row>
    <row r="3334" spans="1:13" x14ac:dyDescent="0.3">
      <c r="A3334" s="18">
        <v>3332</v>
      </c>
      <c r="B3334" s="18">
        <f t="shared" si="104"/>
        <v>2019</v>
      </c>
      <c r="C3334" s="17">
        <v>43497</v>
      </c>
      <c r="D3334" s="18" t="s">
        <v>130</v>
      </c>
      <c r="E3334" s="18" t="s">
        <v>163</v>
      </c>
      <c r="F3334" s="18" t="str">
        <f t="shared" si="105"/>
        <v>Eversource_EMA-Basic Service Adjustment Factor (BSAF)-43497</v>
      </c>
      <c r="G3334" s="11" t="s">
        <v>131</v>
      </c>
      <c r="H3334" s="11" t="s">
        <v>49</v>
      </c>
      <c r="I3334" s="11" t="s">
        <v>132</v>
      </c>
      <c r="J3334" s="11" t="s">
        <v>141</v>
      </c>
      <c r="K3334" s="11" t="str">
        <f>IFERROR(INDEX('EDC Component Dictionary'!$C$5:$C$37,MATCH('Rates Database'!J3334,'EDC Component Dictionary'!$B$5:$B$37,0)), "Energy Supply")</f>
        <v>Distribution System</v>
      </c>
      <c r="L3334" s="12">
        <v>-2.4000000000000001E-4</v>
      </c>
      <c r="M3334" s="12"/>
    </row>
    <row r="3335" spans="1:13" x14ac:dyDescent="0.3">
      <c r="A3335" s="18">
        <v>3333</v>
      </c>
      <c r="B3335" s="18">
        <f t="shared" si="104"/>
        <v>2019</v>
      </c>
      <c r="C3335" s="17">
        <v>43466</v>
      </c>
      <c r="D3335" s="18" t="s">
        <v>130</v>
      </c>
      <c r="E3335" s="18" t="s">
        <v>163</v>
      </c>
      <c r="F3335" s="18" t="str">
        <f t="shared" si="105"/>
        <v>Eversource_EMA-Basic Service Adjustment Factor (BSAF)-43466</v>
      </c>
      <c r="G3335" s="11" t="s">
        <v>131</v>
      </c>
      <c r="H3335" s="11" t="s">
        <v>49</v>
      </c>
      <c r="I3335" s="11" t="s">
        <v>132</v>
      </c>
      <c r="J3335" s="11" t="s">
        <v>141</v>
      </c>
      <c r="K3335" s="11" t="str">
        <f>IFERROR(INDEX('EDC Component Dictionary'!$C$5:$C$37,MATCH('Rates Database'!J3335,'EDC Component Dictionary'!$B$5:$B$37,0)), "Energy Supply")</f>
        <v>Distribution System</v>
      </c>
      <c r="L3335" s="12">
        <v>-2.4000000000000001E-4</v>
      </c>
      <c r="M3335" s="12"/>
    </row>
    <row r="3336" spans="1:13" x14ac:dyDescent="0.3">
      <c r="A3336" s="18">
        <v>3334</v>
      </c>
      <c r="B3336" s="18">
        <f t="shared" si="104"/>
        <v>2024</v>
      </c>
      <c r="C3336" s="17">
        <v>45352</v>
      </c>
      <c r="D3336" s="18" t="s">
        <v>130</v>
      </c>
      <c r="E3336" s="18" t="s">
        <v>163</v>
      </c>
      <c r="F3336" s="18" t="str">
        <f t="shared" si="105"/>
        <v>Eversource_EMA-Solar Expansion Cost Recovery Factor (SECRF)-45352</v>
      </c>
      <c r="G3336" s="11" t="s">
        <v>131</v>
      </c>
      <c r="H3336" s="11" t="s">
        <v>49</v>
      </c>
      <c r="I3336" s="11" t="s">
        <v>132</v>
      </c>
      <c r="J3336" s="11" t="s">
        <v>142</v>
      </c>
      <c r="K3336" s="11" t="str">
        <f>IFERROR(INDEX('EDC Component Dictionary'!$C$5:$C$37,MATCH('Rates Database'!J3336,'EDC Component Dictionary'!$B$5:$B$37,0)), "Energy Supply")</f>
        <v>Distribution System</v>
      </c>
      <c r="L3336" s="12">
        <v>-5.1000000000000004E-4</v>
      </c>
      <c r="M3336" s="12"/>
    </row>
    <row r="3337" spans="1:13" x14ac:dyDescent="0.3">
      <c r="A3337" s="18">
        <v>3335</v>
      </c>
      <c r="B3337" s="18">
        <f t="shared" si="104"/>
        <v>2024</v>
      </c>
      <c r="C3337" s="17">
        <v>45323</v>
      </c>
      <c r="D3337" s="18" t="s">
        <v>130</v>
      </c>
      <c r="E3337" s="18" t="s">
        <v>163</v>
      </c>
      <c r="F3337" s="18" t="str">
        <f t="shared" si="105"/>
        <v>Eversource_EMA-Solar Expansion Cost Recovery Factor (SECRF)-45323</v>
      </c>
      <c r="G3337" s="11" t="s">
        <v>131</v>
      </c>
      <c r="H3337" s="11" t="s">
        <v>49</v>
      </c>
      <c r="I3337" s="11" t="s">
        <v>132</v>
      </c>
      <c r="J3337" s="11" t="s">
        <v>142</v>
      </c>
      <c r="K3337" s="11" t="str">
        <f>IFERROR(INDEX('EDC Component Dictionary'!$C$5:$C$37,MATCH('Rates Database'!J3337,'EDC Component Dictionary'!$B$5:$B$37,0)), "Energy Supply")</f>
        <v>Distribution System</v>
      </c>
      <c r="L3337" s="12">
        <v>-5.1000000000000004E-4</v>
      </c>
      <c r="M3337" s="12"/>
    </row>
    <row r="3338" spans="1:13" x14ac:dyDescent="0.3">
      <c r="A3338" s="18">
        <v>3336</v>
      </c>
      <c r="B3338" s="18">
        <f t="shared" si="104"/>
        <v>2024</v>
      </c>
      <c r="C3338" s="17">
        <v>45292</v>
      </c>
      <c r="D3338" s="18" t="s">
        <v>130</v>
      </c>
      <c r="E3338" s="18" t="s">
        <v>163</v>
      </c>
      <c r="F3338" s="18" t="str">
        <f t="shared" si="105"/>
        <v>Eversource_EMA-Solar Expansion Cost Recovery Factor (SECRF)-45292</v>
      </c>
      <c r="G3338" s="11" t="s">
        <v>131</v>
      </c>
      <c r="H3338" s="11" t="s">
        <v>49</v>
      </c>
      <c r="I3338" s="11" t="s">
        <v>132</v>
      </c>
      <c r="J3338" s="11" t="s">
        <v>142</v>
      </c>
      <c r="K3338" s="11" t="str">
        <f>IFERROR(INDEX('EDC Component Dictionary'!$C$5:$C$37,MATCH('Rates Database'!J3338,'EDC Component Dictionary'!$B$5:$B$37,0)), "Energy Supply")</f>
        <v>Distribution System</v>
      </c>
      <c r="L3338" s="12">
        <v>-5.1000000000000004E-4</v>
      </c>
      <c r="M3338" s="12"/>
    </row>
    <row r="3339" spans="1:13" x14ac:dyDescent="0.3">
      <c r="A3339" s="18">
        <v>3337</v>
      </c>
      <c r="B3339" s="18">
        <f t="shared" si="104"/>
        <v>2023</v>
      </c>
      <c r="C3339" s="17">
        <v>45261</v>
      </c>
      <c r="D3339" s="18" t="s">
        <v>130</v>
      </c>
      <c r="E3339" s="18" t="s">
        <v>163</v>
      </c>
      <c r="F3339" s="18" t="str">
        <f t="shared" si="105"/>
        <v>Eversource_EMA-Solar Expansion Cost Recovery Factor (SECRF)-45261</v>
      </c>
      <c r="G3339" s="11" t="s">
        <v>131</v>
      </c>
      <c r="H3339" s="11" t="s">
        <v>49</v>
      </c>
      <c r="I3339" s="11" t="s">
        <v>132</v>
      </c>
      <c r="J3339" s="11" t="s">
        <v>142</v>
      </c>
      <c r="K3339" s="11" t="str">
        <f>IFERROR(INDEX('EDC Component Dictionary'!$C$5:$C$37,MATCH('Rates Database'!J3339,'EDC Component Dictionary'!$B$5:$B$37,0)), "Energy Supply")</f>
        <v>Distribution System</v>
      </c>
      <c r="L3339" s="12">
        <v>-3.8999999999999999E-4</v>
      </c>
      <c r="M3339" s="12"/>
    </row>
    <row r="3340" spans="1:13" x14ac:dyDescent="0.3">
      <c r="A3340" s="18">
        <v>3338</v>
      </c>
      <c r="B3340" s="18">
        <f t="shared" si="104"/>
        <v>2023</v>
      </c>
      <c r="C3340" s="17">
        <v>45231</v>
      </c>
      <c r="D3340" s="18" t="s">
        <v>130</v>
      </c>
      <c r="E3340" s="18" t="s">
        <v>163</v>
      </c>
      <c r="F3340" s="18" t="str">
        <f t="shared" si="105"/>
        <v>Eversource_EMA-Solar Expansion Cost Recovery Factor (SECRF)-45231</v>
      </c>
      <c r="G3340" s="11" t="s">
        <v>131</v>
      </c>
      <c r="H3340" s="11" t="s">
        <v>49</v>
      </c>
      <c r="I3340" s="11" t="s">
        <v>132</v>
      </c>
      <c r="J3340" s="11" t="s">
        <v>142</v>
      </c>
      <c r="K3340" s="11" t="str">
        <f>IFERROR(INDEX('EDC Component Dictionary'!$C$5:$C$37,MATCH('Rates Database'!J3340,'EDC Component Dictionary'!$B$5:$B$37,0)), "Energy Supply")</f>
        <v>Distribution System</v>
      </c>
      <c r="L3340" s="12">
        <v>-3.8999999999999999E-4</v>
      </c>
      <c r="M3340" s="12"/>
    </row>
    <row r="3341" spans="1:13" x14ac:dyDescent="0.3">
      <c r="A3341" s="18">
        <v>3339</v>
      </c>
      <c r="B3341" s="18">
        <f t="shared" si="104"/>
        <v>2023</v>
      </c>
      <c r="C3341" s="17">
        <v>45200</v>
      </c>
      <c r="D3341" s="18" t="s">
        <v>130</v>
      </c>
      <c r="E3341" s="18" t="s">
        <v>163</v>
      </c>
      <c r="F3341" s="18" t="str">
        <f t="shared" si="105"/>
        <v>Eversource_EMA-Solar Expansion Cost Recovery Factor (SECRF)-45200</v>
      </c>
      <c r="G3341" s="11" t="s">
        <v>131</v>
      </c>
      <c r="H3341" s="11" t="s">
        <v>49</v>
      </c>
      <c r="I3341" s="11" t="s">
        <v>132</v>
      </c>
      <c r="J3341" s="11" t="s">
        <v>142</v>
      </c>
      <c r="K3341" s="11" t="str">
        <f>IFERROR(INDEX('EDC Component Dictionary'!$C$5:$C$37,MATCH('Rates Database'!J3341,'EDC Component Dictionary'!$B$5:$B$37,0)), "Energy Supply")</f>
        <v>Distribution System</v>
      </c>
      <c r="L3341" s="12">
        <v>-3.8999999999999999E-4</v>
      </c>
      <c r="M3341" s="12"/>
    </row>
    <row r="3342" spans="1:13" x14ac:dyDescent="0.3">
      <c r="A3342" s="18">
        <v>3340</v>
      </c>
      <c r="B3342" s="18">
        <f t="shared" si="104"/>
        <v>2023</v>
      </c>
      <c r="C3342" s="17">
        <v>45170</v>
      </c>
      <c r="D3342" s="18" t="s">
        <v>130</v>
      </c>
      <c r="E3342" s="18" t="s">
        <v>163</v>
      </c>
      <c r="F3342" s="18" t="str">
        <f t="shared" si="105"/>
        <v>Eversource_EMA-Solar Expansion Cost Recovery Factor (SECRF)-45170</v>
      </c>
      <c r="G3342" s="11" t="s">
        <v>131</v>
      </c>
      <c r="H3342" s="11" t="s">
        <v>49</v>
      </c>
      <c r="I3342" s="11" t="s">
        <v>132</v>
      </c>
      <c r="J3342" s="11" t="s">
        <v>142</v>
      </c>
      <c r="K3342" s="11" t="str">
        <f>IFERROR(INDEX('EDC Component Dictionary'!$C$5:$C$37,MATCH('Rates Database'!J3342,'EDC Component Dictionary'!$B$5:$B$37,0)), "Energy Supply")</f>
        <v>Distribution System</v>
      </c>
      <c r="L3342" s="12">
        <v>-3.8999999999999999E-4</v>
      </c>
      <c r="M3342" s="12"/>
    </row>
    <row r="3343" spans="1:13" x14ac:dyDescent="0.3">
      <c r="A3343" s="18">
        <v>3341</v>
      </c>
      <c r="B3343" s="18">
        <f t="shared" si="104"/>
        <v>2023</v>
      </c>
      <c r="C3343" s="17">
        <v>45139</v>
      </c>
      <c r="D3343" s="18" t="s">
        <v>130</v>
      </c>
      <c r="E3343" s="18" t="s">
        <v>163</v>
      </c>
      <c r="F3343" s="18" t="str">
        <f t="shared" si="105"/>
        <v>Eversource_EMA-Solar Expansion Cost Recovery Factor (SECRF)-45139</v>
      </c>
      <c r="G3343" s="11" t="s">
        <v>131</v>
      </c>
      <c r="H3343" s="11" t="s">
        <v>49</v>
      </c>
      <c r="I3343" s="11" t="s">
        <v>132</v>
      </c>
      <c r="J3343" s="11" t="s">
        <v>142</v>
      </c>
      <c r="K3343" s="11" t="str">
        <f>IFERROR(INDEX('EDC Component Dictionary'!$C$5:$C$37,MATCH('Rates Database'!J3343,'EDC Component Dictionary'!$B$5:$B$37,0)), "Energy Supply")</f>
        <v>Distribution System</v>
      </c>
      <c r="L3343" s="12">
        <v>-3.8999999999999999E-4</v>
      </c>
      <c r="M3343" s="12"/>
    </row>
    <row r="3344" spans="1:13" x14ac:dyDescent="0.3">
      <c r="A3344" s="18">
        <v>3342</v>
      </c>
      <c r="B3344" s="18">
        <f t="shared" si="104"/>
        <v>2023</v>
      </c>
      <c r="C3344" s="17">
        <v>45108</v>
      </c>
      <c r="D3344" s="18" t="s">
        <v>130</v>
      </c>
      <c r="E3344" s="18" t="s">
        <v>163</v>
      </c>
      <c r="F3344" s="18" t="str">
        <f t="shared" si="105"/>
        <v>Eversource_EMA-Solar Expansion Cost Recovery Factor (SECRF)-45108</v>
      </c>
      <c r="G3344" s="11" t="s">
        <v>131</v>
      </c>
      <c r="H3344" s="11" t="s">
        <v>49</v>
      </c>
      <c r="I3344" s="11" t="s">
        <v>132</v>
      </c>
      <c r="J3344" s="11" t="s">
        <v>142</v>
      </c>
      <c r="K3344" s="11" t="str">
        <f>IFERROR(INDEX('EDC Component Dictionary'!$C$5:$C$37,MATCH('Rates Database'!J3344,'EDC Component Dictionary'!$B$5:$B$37,0)), "Energy Supply")</f>
        <v>Distribution System</v>
      </c>
      <c r="L3344" s="12">
        <v>-3.8999999999999999E-4</v>
      </c>
      <c r="M3344" s="12"/>
    </row>
    <row r="3345" spans="1:13" x14ac:dyDescent="0.3">
      <c r="A3345" s="18">
        <v>3343</v>
      </c>
      <c r="B3345" s="18">
        <f t="shared" si="104"/>
        <v>2023</v>
      </c>
      <c r="C3345" s="17">
        <v>45078</v>
      </c>
      <c r="D3345" s="18" t="s">
        <v>130</v>
      </c>
      <c r="E3345" s="18" t="s">
        <v>163</v>
      </c>
      <c r="F3345" s="18" t="str">
        <f t="shared" si="105"/>
        <v>Eversource_EMA-Solar Expansion Cost Recovery Factor (SECRF)-45078</v>
      </c>
      <c r="G3345" s="11" t="s">
        <v>131</v>
      </c>
      <c r="H3345" s="11" t="s">
        <v>49</v>
      </c>
      <c r="I3345" s="11" t="s">
        <v>132</v>
      </c>
      <c r="J3345" s="11" t="s">
        <v>142</v>
      </c>
      <c r="K3345" s="11" t="str">
        <f>IFERROR(INDEX('EDC Component Dictionary'!$C$5:$C$37,MATCH('Rates Database'!J3345,'EDC Component Dictionary'!$B$5:$B$37,0)), "Energy Supply")</f>
        <v>Distribution System</v>
      </c>
      <c r="L3345" s="12">
        <v>-3.8999999999999999E-4</v>
      </c>
      <c r="M3345" s="12"/>
    </row>
    <row r="3346" spans="1:13" x14ac:dyDescent="0.3">
      <c r="A3346" s="18">
        <v>3344</v>
      </c>
      <c r="B3346" s="18">
        <f t="shared" si="104"/>
        <v>2023</v>
      </c>
      <c r="C3346" s="17">
        <v>45047</v>
      </c>
      <c r="D3346" s="18" t="s">
        <v>130</v>
      </c>
      <c r="E3346" s="18" t="s">
        <v>163</v>
      </c>
      <c r="F3346" s="18" t="str">
        <f t="shared" si="105"/>
        <v>Eversource_EMA-Solar Expansion Cost Recovery Factor (SECRF)-45047</v>
      </c>
      <c r="G3346" s="11" t="s">
        <v>131</v>
      </c>
      <c r="H3346" s="11" t="s">
        <v>49</v>
      </c>
      <c r="I3346" s="11" t="s">
        <v>132</v>
      </c>
      <c r="J3346" s="11" t="s">
        <v>142</v>
      </c>
      <c r="K3346" s="11" t="str">
        <f>IFERROR(INDEX('EDC Component Dictionary'!$C$5:$C$37,MATCH('Rates Database'!J3346,'EDC Component Dictionary'!$B$5:$B$37,0)), "Energy Supply")</f>
        <v>Distribution System</v>
      </c>
      <c r="L3346" s="12">
        <v>-3.8999999999999999E-4</v>
      </c>
      <c r="M3346" s="12"/>
    </row>
    <row r="3347" spans="1:13" x14ac:dyDescent="0.3">
      <c r="A3347" s="18">
        <v>3345</v>
      </c>
      <c r="B3347" s="18">
        <f t="shared" si="104"/>
        <v>2023</v>
      </c>
      <c r="C3347" s="17">
        <v>45017</v>
      </c>
      <c r="D3347" s="18" t="s">
        <v>130</v>
      </c>
      <c r="E3347" s="18" t="s">
        <v>163</v>
      </c>
      <c r="F3347" s="18" t="str">
        <f t="shared" si="105"/>
        <v>Eversource_EMA-Solar Expansion Cost Recovery Factor (SECRF)-45017</v>
      </c>
      <c r="G3347" s="11" t="s">
        <v>131</v>
      </c>
      <c r="H3347" s="11" t="s">
        <v>49</v>
      </c>
      <c r="I3347" s="11" t="s">
        <v>132</v>
      </c>
      <c r="J3347" s="11" t="s">
        <v>142</v>
      </c>
      <c r="K3347" s="11" t="str">
        <f>IFERROR(INDEX('EDC Component Dictionary'!$C$5:$C$37,MATCH('Rates Database'!J3347,'EDC Component Dictionary'!$B$5:$B$37,0)), "Energy Supply")</f>
        <v>Distribution System</v>
      </c>
      <c r="L3347" s="12">
        <v>-3.8999999999999999E-4</v>
      </c>
      <c r="M3347" s="12"/>
    </row>
    <row r="3348" spans="1:13" x14ac:dyDescent="0.3">
      <c r="A3348" s="18">
        <v>3346</v>
      </c>
      <c r="B3348" s="18">
        <f t="shared" si="104"/>
        <v>2023</v>
      </c>
      <c r="C3348" s="17">
        <v>44986</v>
      </c>
      <c r="D3348" s="18" t="s">
        <v>130</v>
      </c>
      <c r="E3348" s="18" t="s">
        <v>163</v>
      </c>
      <c r="F3348" s="18" t="str">
        <f t="shared" si="105"/>
        <v>Eversource_EMA-Solar Expansion Cost Recovery Factor (SECRF)-44986</v>
      </c>
      <c r="G3348" s="11" t="s">
        <v>131</v>
      </c>
      <c r="H3348" s="11" t="s">
        <v>49</v>
      </c>
      <c r="I3348" s="11" t="s">
        <v>132</v>
      </c>
      <c r="J3348" s="11" t="s">
        <v>142</v>
      </c>
      <c r="K3348" s="11" t="str">
        <f>IFERROR(INDEX('EDC Component Dictionary'!$C$5:$C$37,MATCH('Rates Database'!J3348,'EDC Component Dictionary'!$B$5:$B$37,0)), "Energy Supply")</f>
        <v>Distribution System</v>
      </c>
      <c r="L3348" s="12">
        <v>-3.8999999999999999E-4</v>
      </c>
      <c r="M3348" s="12"/>
    </row>
    <row r="3349" spans="1:13" x14ac:dyDescent="0.3">
      <c r="A3349" s="18">
        <v>3347</v>
      </c>
      <c r="B3349" s="18">
        <f t="shared" si="104"/>
        <v>2023</v>
      </c>
      <c r="C3349" s="17">
        <v>44958</v>
      </c>
      <c r="D3349" s="18" t="s">
        <v>130</v>
      </c>
      <c r="E3349" s="18" t="s">
        <v>163</v>
      </c>
      <c r="F3349" s="18" t="str">
        <f t="shared" si="105"/>
        <v>Eversource_EMA-Solar Expansion Cost Recovery Factor (SECRF)-44958</v>
      </c>
      <c r="G3349" s="11" t="s">
        <v>131</v>
      </c>
      <c r="H3349" s="11" t="s">
        <v>49</v>
      </c>
      <c r="I3349" s="11" t="s">
        <v>132</v>
      </c>
      <c r="J3349" s="11" t="s">
        <v>142</v>
      </c>
      <c r="K3349" s="11" t="str">
        <f>IFERROR(INDEX('EDC Component Dictionary'!$C$5:$C$37,MATCH('Rates Database'!J3349,'EDC Component Dictionary'!$B$5:$B$37,0)), "Energy Supply")</f>
        <v>Distribution System</v>
      </c>
      <c r="L3349" s="12">
        <v>-3.8999999999999999E-4</v>
      </c>
      <c r="M3349" s="12"/>
    </row>
    <row r="3350" spans="1:13" x14ac:dyDescent="0.3">
      <c r="A3350" s="18">
        <v>3348</v>
      </c>
      <c r="B3350" s="18">
        <f t="shared" si="104"/>
        <v>2023</v>
      </c>
      <c r="C3350" s="17">
        <v>44927</v>
      </c>
      <c r="D3350" s="18" t="s">
        <v>130</v>
      </c>
      <c r="E3350" s="18" t="s">
        <v>163</v>
      </c>
      <c r="F3350" s="18" t="str">
        <f t="shared" si="105"/>
        <v>Eversource_EMA-Solar Expansion Cost Recovery Factor (SECRF)-44927</v>
      </c>
      <c r="G3350" s="11" t="s">
        <v>131</v>
      </c>
      <c r="H3350" s="11" t="s">
        <v>49</v>
      </c>
      <c r="I3350" s="11" t="s">
        <v>132</v>
      </c>
      <c r="J3350" s="11" t="s">
        <v>142</v>
      </c>
      <c r="K3350" s="11" t="str">
        <f>IFERROR(INDEX('EDC Component Dictionary'!$C$5:$C$37,MATCH('Rates Database'!J3350,'EDC Component Dictionary'!$B$5:$B$37,0)), "Energy Supply")</f>
        <v>Distribution System</v>
      </c>
      <c r="L3350" s="12">
        <v>-3.8999999999999999E-4</v>
      </c>
      <c r="M3350" s="12"/>
    </row>
    <row r="3351" spans="1:13" x14ac:dyDescent="0.3">
      <c r="A3351" s="18">
        <v>3349</v>
      </c>
      <c r="B3351" s="18">
        <f t="shared" si="104"/>
        <v>2022</v>
      </c>
      <c r="C3351" s="17">
        <v>44896</v>
      </c>
      <c r="D3351" s="18" t="s">
        <v>130</v>
      </c>
      <c r="E3351" s="18" t="s">
        <v>163</v>
      </c>
      <c r="F3351" s="18" t="str">
        <f t="shared" si="105"/>
        <v>Eversource_EMA-Solar Expansion Cost Recovery Factor (SECRF)-44896</v>
      </c>
      <c r="G3351" s="11" t="s">
        <v>131</v>
      </c>
      <c r="H3351" s="11" t="s">
        <v>49</v>
      </c>
      <c r="I3351" s="11" t="s">
        <v>132</v>
      </c>
      <c r="J3351" s="11" t="s">
        <v>142</v>
      </c>
      <c r="K3351" s="11" t="str">
        <f>IFERROR(INDEX('EDC Component Dictionary'!$C$5:$C$37,MATCH('Rates Database'!J3351,'EDC Component Dictionary'!$B$5:$B$37,0)), "Energy Supply")</f>
        <v>Distribution System</v>
      </c>
      <c r="L3351" s="12">
        <v>1.01E-3</v>
      </c>
      <c r="M3351" s="12"/>
    </row>
    <row r="3352" spans="1:13" x14ac:dyDescent="0.3">
      <c r="A3352" s="18">
        <v>3350</v>
      </c>
      <c r="B3352" s="18">
        <f t="shared" si="104"/>
        <v>2022</v>
      </c>
      <c r="C3352" s="17">
        <v>44866</v>
      </c>
      <c r="D3352" s="18" t="s">
        <v>130</v>
      </c>
      <c r="E3352" s="18" t="s">
        <v>163</v>
      </c>
      <c r="F3352" s="18" t="str">
        <f t="shared" si="105"/>
        <v>Eversource_EMA-Solar Expansion Cost Recovery Factor (SECRF)-44866</v>
      </c>
      <c r="G3352" s="11" t="s">
        <v>131</v>
      </c>
      <c r="H3352" s="11" t="s">
        <v>49</v>
      </c>
      <c r="I3352" s="11" t="s">
        <v>132</v>
      </c>
      <c r="J3352" s="11" t="s">
        <v>142</v>
      </c>
      <c r="K3352" s="11" t="str">
        <f>IFERROR(INDEX('EDC Component Dictionary'!$C$5:$C$37,MATCH('Rates Database'!J3352,'EDC Component Dictionary'!$B$5:$B$37,0)), "Energy Supply")</f>
        <v>Distribution System</v>
      </c>
      <c r="L3352" s="12">
        <v>1.01E-3</v>
      </c>
      <c r="M3352" s="12"/>
    </row>
    <row r="3353" spans="1:13" x14ac:dyDescent="0.3">
      <c r="A3353" s="18">
        <v>3351</v>
      </c>
      <c r="B3353" s="18">
        <f t="shared" si="104"/>
        <v>2022</v>
      </c>
      <c r="C3353" s="17">
        <v>44835</v>
      </c>
      <c r="D3353" s="18" t="s">
        <v>130</v>
      </c>
      <c r="E3353" s="18" t="s">
        <v>163</v>
      </c>
      <c r="F3353" s="18" t="str">
        <f t="shared" si="105"/>
        <v>Eversource_EMA-Solar Expansion Cost Recovery Factor (SECRF)-44835</v>
      </c>
      <c r="G3353" s="11" t="s">
        <v>131</v>
      </c>
      <c r="H3353" s="11" t="s">
        <v>49</v>
      </c>
      <c r="I3353" s="11" t="s">
        <v>132</v>
      </c>
      <c r="J3353" s="11" t="s">
        <v>142</v>
      </c>
      <c r="K3353" s="11" t="str">
        <f>IFERROR(INDEX('EDC Component Dictionary'!$C$5:$C$37,MATCH('Rates Database'!J3353,'EDC Component Dictionary'!$B$5:$B$37,0)), "Energy Supply")</f>
        <v>Distribution System</v>
      </c>
      <c r="L3353" s="12">
        <v>1.01E-3</v>
      </c>
      <c r="M3353" s="12"/>
    </row>
    <row r="3354" spans="1:13" x14ac:dyDescent="0.3">
      <c r="A3354" s="18">
        <v>3352</v>
      </c>
      <c r="B3354" s="18">
        <f t="shared" si="104"/>
        <v>2022</v>
      </c>
      <c r="C3354" s="17">
        <v>44805</v>
      </c>
      <c r="D3354" s="18" t="s">
        <v>130</v>
      </c>
      <c r="E3354" s="18" t="s">
        <v>163</v>
      </c>
      <c r="F3354" s="18" t="str">
        <f t="shared" si="105"/>
        <v>Eversource_EMA-Solar Expansion Cost Recovery Factor (SECRF)-44805</v>
      </c>
      <c r="G3354" s="11" t="s">
        <v>131</v>
      </c>
      <c r="H3354" s="11" t="s">
        <v>49</v>
      </c>
      <c r="I3354" s="11" t="s">
        <v>132</v>
      </c>
      <c r="J3354" s="11" t="s">
        <v>142</v>
      </c>
      <c r="K3354" s="11" t="str">
        <f>IFERROR(INDEX('EDC Component Dictionary'!$C$5:$C$37,MATCH('Rates Database'!J3354,'EDC Component Dictionary'!$B$5:$B$37,0)), "Energy Supply")</f>
        <v>Distribution System</v>
      </c>
      <c r="L3354" s="12">
        <v>1.01E-3</v>
      </c>
      <c r="M3354" s="12"/>
    </row>
    <row r="3355" spans="1:13" x14ac:dyDescent="0.3">
      <c r="A3355" s="18">
        <v>3353</v>
      </c>
      <c r="B3355" s="18">
        <f t="shared" si="104"/>
        <v>2022</v>
      </c>
      <c r="C3355" s="17">
        <v>44774</v>
      </c>
      <c r="D3355" s="18" t="s">
        <v>130</v>
      </c>
      <c r="E3355" s="18" t="s">
        <v>163</v>
      </c>
      <c r="F3355" s="18" t="str">
        <f t="shared" si="105"/>
        <v>Eversource_EMA-Solar Expansion Cost Recovery Factor (SECRF)-44774</v>
      </c>
      <c r="G3355" s="11" t="s">
        <v>131</v>
      </c>
      <c r="H3355" s="11" t="s">
        <v>49</v>
      </c>
      <c r="I3355" s="11" t="s">
        <v>132</v>
      </c>
      <c r="J3355" s="11" t="s">
        <v>142</v>
      </c>
      <c r="K3355" s="11" t="str">
        <f>IFERROR(INDEX('EDC Component Dictionary'!$C$5:$C$37,MATCH('Rates Database'!J3355,'EDC Component Dictionary'!$B$5:$B$37,0)), "Energy Supply")</f>
        <v>Distribution System</v>
      </c>
      <c r="L3355" s="12">
        <v>1.01E-3</v>
      </c>
      <c r="M3355" s="12"/>
    </row>
    <row r="3356" spans="1:13" x14ac:dyDescent="0.3">
      <c r="A3356" s="18">
        <v>3354</v>
      </c>
      <c r="B3356" s="18">
        <f t="shared" si="104"/>
        <v>2022</v>
      </c>
      <c r="C3356" s="17">
        <v>44743</v>
      </c>
      <c r="D3356" s="18" t="s">
        <v>130</v>
      </c>
      <c r="E3356" s="18" t="s">
        <v>163</v>
      </c>
      <c r="F3356" s="18" t="str">
        <f t="shared" si="105"/>
        <v>Eversource_EMA-Solar Expansion Cost Recovery Factor (SECRF)-44743</v>
      </c>
      <c r="G3356" s="11" t="s">
        <v>131</v>
      </c>
      <c r="H3356" s="11" t="s">
        <v>49</v>
      </c>
      <c r="I3356" s="11" t="s">
        <v>132</v>
      </c>
      <c r="J3356" s="11" t="s">
        <v>142</v>
      </c>
      <c r="K3356" s="11" t="str">
        <f>IFERROR(INDEX('EDC Component Dictionary'!$C$5:$C$37,MATCH('Rates Database'!J3356,'EDC Component Dictionary'!$B$5:$B$37,0)), "Energy Supply")</f>
        <v>Distribution System</v>
      </c>
      <c r="L3356" s="12">
        <v>1.01E-3</v>
      </c>
      <c r="M3356" s="12"/>
    </row>
    <row r="3357" spans="1:13" x14ac:dyDescent="0.3">
      <c r="A3357" s="18">
        <v>3355</v>
      </c>
      <c r="B3357" s="18">
        <f t="shared" si="104"/>
        <v>2022</v>
      </c>
      <c r="C3357" s="17">
        <v>44713</v>
      </c>
      <c r="D3357" s="18" t="s">
        <v>130</v>
      </c>
      <c r="E3357" s="18" t="s">
        <v>163</v>
      </c>
      <c r="F3357" s="18" t="str">
        <f t="shared" si="105"/>
        <v>Eversource_EMA-Solar Expansion Cost Recovery Factor (SECRF)-44713</v>
      </c>
      <c r="G3357" s="11" t="s">
        <v>131</v>
      </c>
      <c r="H3357" s="11" t="s">
        <v>49</v>
      </c>
      <c r="I3357" s="11" t="s">
        <v>132</v>
      </c>
      <c r="J3357" s="11" t="s">
        <v>142</v>
      </c>
      <c r="K3357" s="11" t="str">
        <f>IFERROR(INDEX('EDC Component Dictionary'!$C$5:$C$37,MATCH('Rates Database'!J3357,'EDC Component Dictionary'!$B$5:$B$37,0)), "Energy Supply")</f>
        <v>Distribution System</v>
      </c>
      <c r="L3357" s="12">
        <v>1.01E-3</v>
      </c>
      <c r="M3357" s="12"/>
    </row>
    <row r="3358" spans="1:13" x14ac:dyDescent="0.3">
      <c r="A3358" s="18">
        <v>3356</v>
      </c>
      <c r="B3358" s="18">
        <f t="shared" si="104"/>
        <v>2022</v>
      </c>
      <c r="C3358" s="17">
        <v>44682</v>
      </c>
      <c r="D3358" s="18" t="s">
        <v>130</v>
      </c>
      <c r="E3358" s="18" t="s">
        <v>163</v>
      </c>
      <c r="F3358" s="18" t="str">
        <f t="shared" si="105"/>
        <v>Eversource_EMA-Solar Expansion Cost Recovery Factor (SECRF)-44682</v>
      </c>
      <c r="G3358" s="11" t="s">
        <v>131</v>
      </c>
      <c r="H3358" s="11" t="s">
        <v>49</v>
      </c>
      <c r="I3358" s="11" t="s">
        <v>132</v>
      </c>
      <c r="J3358" s="11" t="s">
        <v>142</v>
      </c>
      <c r="K3358" s="11" t="str">
        <f>IFERROR(INDEX('EDC Component Dictionary'!$C$5:$C$37,MATCH('Rates Database'!J3358,'EDC Component Dictionary'!$B$5:$B$37,0)), "Energy Supply")</f>
        <v>Distribution System</v>
      </c>
      <c r="L3358" s="12">
        <v>1.01E-3</v>
      </c>
      <c r="M3358" s="12"/>
    </row>
    <row r="3359" spans="1:13" x14ac:dyDescent="0.3">
      <c r="A3359" s="18">
        <v>3357</v>
      </c>
      <c r="B3359" s="18">
        <f t="shared" si="104"/>
        <v>2022</v>
      </c>
      <c r="C3359" s="17">
        <v>44652</v>
      </c>
      <c r="D3359" s="18" t="s">
        <v>130</v>
      </c>
      <c r="E3359" s="18" t="s">
        <v>163</v>
      </c>
      <c r="F3359" s="18" t="str">
        <f t="shared" si="105"/>
        <v>Eversource_EMA-Solar Expansion Cost Recovery Factor (SECRF)-44652</v>
      </c>
      <c r="G3359" s="11" t="s">
        <v>131</v>
      </c>
      <c r="H3359" s="11" t="s">
        <v>49</v>
      </c>
      <c r="I3359" s="11" t="s">
        <v>132</v>
      </c>
      <c r="J3359" s="11" t="s">
        <v>142</v>
      </c>
      <c r="K3359" s="11" t="str">
        <f>IFERROR(INDEX('EDC Component Dictionary'!$C$5:$C$37,MATCH('Rates Database'!J3359,'EDC Component Dictionary'!$B$5:$B$37,0)), "Energy Supply")</f>
        <v>Distribution System</v>
      </c>
      <c r="L3359" s="12">
        <v>1.01E-3</v>
      </c>
      <c r="M3359" s="12"/>
    </row>
    <row r="3360" spans="1:13" x14ac:dyDescent="0.3">
      <c r="A3360" s="18">
        <v>3358</v>
      </c>
      <c r="B3360" s="18">
        <f t="shared" si="104"/>
        <v>2022</v>
      </c>
      <c r="C3360" s="17">
        <v>44621</v>
      </c>
      <c r="D3360" s="18" t="s">
        <v>130</v>
      </c>
      <c r="E3360" s="18" t="s">
        <v>163</v>
      </c>
      <c r="F3360" s="18" t="str">
        <f t="shared" si="105"/>
        <v>Eversource_EMA-Solar Expansion Cost Recovery Factor (SECRF)-44621</v>
      </c>
      <c r="G3360" s="11" t="s">
        <v>131</v>
      </c>
      <c r="H3360" s="11" t="s">
        <v>49</v>
      </c>
      <c r="I3360" s="11" t="s">
        <v>132</v>
      </c>
      <c r="J3360" s="11" t="s">
        <v>142</v>
      </c>
      <c r="K3360" s="11" t="str">
        <f>IFERROR(INDEX('EDC Component Dictionary'!$C$5:$C$37,MATCH('Rates Database'!J3360,'EDC Component Dictionary'!$B$5:$B$37,0)), "Energy Supply")</f>
        <v>Distribution System</v>
      </c>
      <c r="L3360" s="12">
        <v>1.01E-3</v>
      </c>
      <c r="M3360" s="12"/>
    </row>
    <row r="3361" spans="1:13" x14ac:dyDescent="0.3">
      <c r="A3361" s="18">
        <v>3359</v>
      </c>
      <c r="B3361" s="18">
        <f t="shared" si="104"/>
        <v>2022</v>
      </c>
      <c r="C3361" s="17">
        <v>44593</v>
      </c>
      <c r="D3361" s="18" t="s">
        <v>130</v>
      </c>
      <c r="E3361" s="18" t="s">
        <v>163</v>
      </c>
      <c r="F3361" s="18" t="str">
        <f t="shared" si="105"/>
        <v>Eversource_EMA-Solar Expansion Cost Recovery Factor (SECRF)-44593</v>
      </c>
      <c r="G3361" s="11" t="s">
        <v>131</v>
      </c>
      <c r="H3361" s="11" t="s">
        <v>49</v>
      </c>
      <c r="I3361" s="11" t="s">
        <v>132</v>
      </c>
      <c r="J3361" s="11" t="s">
        <v>142</v>
      </c>
      <c r="K3361" s="11" t="str">
        <f>IFERROR(INDEX('EDC Component Dictionary'!$C$5:$C$37,MATCH('Rates Database'!J3361,'EDC Component Dictionary'!$B$5:$B$37,0)), "Energy Supply")</f>
        <v>Distribution System</v>
      </c>
      <c r="L3361" s="12">
        <v>1.01E-3</v>
      </c>
      <c r="M3361" s="12"/>
    </row>
    <row r="3362" spans="1:13" x14ac:dyDescent="0.3">
      <c r="A3362" s="18">
        <v>3360</v>
      </c>
      <c r="B3362" s="18">
        <f t="shared" si="104"/>
        <v>2022</v>
      </c>
      <c r="C3362" s="17">
        <v>44562</v>
      </c>
      <c r="D3362" s="18" t="s">
        <v>130</v>
      </c>
      <c r="E3362" s="18" t="s">
        <v>163</v>
      </c>
      <c r="F3362" s="18" t="str">
        <f t="shared" si="105"/>
        <v>Eversource_EMA-Solar Expansion Cost Recovery Factor (SECRF)-44562</v>
      </c>
      <c r="G3362" s="11" t="s">
        <v>131</v>
      </c>
      <c r="H3362" s="11" t="s">
        <v>49</v>
      </c>
      <c r="I3362" s="11" t="s">
        <v>132</v>
      </c>
      <c r="J3362" s="11" t="s">
        <v>142</v>
      </c>
      <c r="K3362" s="11" t="str">
        <f>IFERROR(INDEX('EDC Component Dictionary'!$C$5:$C$37,MATCH('Rates Database'!J3362,'EDC Component Dictionary'!$B$5:$B$37,0)), "Energy Supply")</f>
        <v>Distribution System</v>
      </c>
      <c r="L3362" s="12">
        <v>1.01E-3</v>
      </c>
      <c r="M3362" s="12"/>
    </row>
    <row r="3363" spans="1:13" x14ac:dyDescent="0.3">
      <c r="A3363" s="18">
        <v>3361</v>
      </c>
      <c r="B3363" s="18">
        <f t="shared" si="104"/>
        <v>2021</v>
      </c>
      <c r="C3363" s="17">
        <v>44531</v>
      </c>
      <c r="D3363" s="18" t="s">
        <v>130</v>
      </c>
      <c r="E3363" s="18" t="s">
        <v>163</v>
      </c>
      <c r="F3363" s="18" t="str">
        <f t="shared" si="105"/>
        <v>Eversource_EMA-Solar Expansion Cost Recovery Factor (SECRF)-44531</v>
      </c>
      <c r="G3363" s="11" t="s">
        <v>131</v>
      </c>
      <c r="H3363" s="11" t="s">
        <v>49</v>
      </c>
      <c r="I3363" s="11" t="s">
        <v>132</v>
      </c>
      <c r="J3363" s="11" t="s">
        <v>142</v>
      </c>
      <c r="K3363" s="11" t="str">
        <f>IFERROR(INDEX('EDC Component Dictionary'!$C$5:$C$37,MATCH('Rates Database'!J3363,'EDC Component Dictionary'!$B$5:$B$37,0)), "Energy Supply")</f>
        <v>Distribution System</v>
      </c>
      <c r="L3363" s="12">
        <v>1.6000000000000001E-3</v>
      </c>
      <c r="M3363" s="12"/>
    </row>
    <row r="3364" spans="1:13" x14ac:dyDescent="0.3">
      <c r="A3364" s="18">
        <v>3362</v>
      </c>
      <c r="B3364" s="18">
        <f t="shared" si="104"/>
        <v>2021</v>
      </c>
      <c r="C3364" s="17">
        <v>44501</v>
      </c>
      <c r="D3364" s="18" t="s">
        <v>130</v>
      </c>
      <c r="E3364" s="18" t="s">
        <v>163</v>
      </c>
      <c r="F3364" s="18" t="str">
        <f t="shared" si="105"/>
        <v>Eversource_EMA-Solar Expansion Cost Recovery Factor (SECRF)-44501</v>
      </c>
      <c r="G3364" s="11" t="s">
        <v>131</v>
      </c>
      <c r="H3364" s="11" t="s">
        <v>49</v>
      </c>
      <c r="I3364" s="11" t="s">
        <v>132</v>
      </c>
      <c r="J3364" s="11" t="s">
        <v>142</v>
      </c>
      <c r="K3364" s="11" t="str">
        <f>IFERROR(INDEX('EDC Component Dictionary'!$C$5:$C$37,MATCH('Rates Database'!J3364,'EDC Component Dictionary'!$B$5:$B$37,0)), "Energy Supply")</f>
        <v>Distribution System</v>
      </c>
      <c r="L3364" s="12">
        <v>1.6000000000000001E-3</v>
      </c>
      <c r="M3364" s="12"/>
    </row>
    <row r="3365" spans="1:13" x14ac:dyDescent="0.3">
      <c r="A3365" s="18">
        <v>3363</v>
      </c>
      <c r="B3365" s="18">
        <f t="shared" si="104"/>
        <v>2021</v>
      </c>
      <c r="C3365" s="17">
        <v>44470</v>
      </c>
      <c r="D3365" s="18" t="s">
        <v>130</v>
      </c>
      <c r="E3365" s="18" t="s">
        <v>163</v>
      </c>
      <c r="F3365" s="18" t="str">
        <f t="shared" si="105"/>
        <v>Eversource_EMA-Solar Expansion Cost Recovery Factor (SECRF)-44470</v>
      </c>
      <c r="G3365" s="11" t="s">
        <v>131</v>
      </c>
      <c r="H3365" s="11" t="s">
        <v>49</v>
      </c>
      <c r="I3365" s="11" t="s">
        <v>132</v>
      </c>
      <c r="J3365" s="11" t="s">
        <v>142</v>
      </c>
      <c r="K3365" s="11" t="str">
        <f>IFERROR(INDEX('EDC Component Dictionary'!$C$5:$C$37,MATCH('Rates Database'!J3365,'EDC Component Dictionary'!$B$5:$B$37,0)), "Energy Supply")</f>
        <v>Distribution System</v>
      </c>
      <c r="L3365" s="12">
        <v>1.6000000000000001E-3</v>
      </c>
      <c r="M3365" s="12"/>
    </row>
    <row r="3366" spans="1:13" x14ac:dyDescent="0.3">
      <c r="A3366" s="18">
        <v>3364</v>
      </c>
      <c r="B3366" s="18">
        <f t="shared" si="104"/>
        <v>2021</v>
      </c>
      <c r="C3366" s="17">
        <v>44440</v>
      </c>
      <c r="D3366" s="18" t="s">
        <v>130</v>
      </c>
      <c r="E3366" s="18" t="s">
        <v>163</v>
      </c>
      <c r="F3366" s="18" t="str">
        <f t="shared" si="105"/>
        <v>Eversource_EMA-Solar Expansion Cost Recovery Factor (SECRF)-44440</v>
      </c>
      <c r="G3366" s="11" t="s">
        <v>131</v>
      </c>
      <c r="H3366" s="11" t="s">
        <v>49</v>
      </c>
      <c r="I3366" s="11" t="s">
        <v>132</v>
      </c>
      <c r="J3366" s="11" t="s">
        <v>142</v>
      </c>
      <c r="K3366" s="11" t="str">
        <f>IFERROR(INDEX('EDC Component Dictionary'!$C$5:$C$37,MATCH('Rates Database'!J3366,'EDC Component Dictionary'!$B$5:$B$37,0)), "Energy Supply")</f>
        <v>Distribution System</v>
      </c>
      <c r="L3366" s="12">
        <v>1.6000000000000001E-3</v>
      </c>
      <c r="M3366" s="12"/>
    </row>
    <row r="3367" spans="1:13" x14ac:dyDescent="0.3">
      <c r="A3367" s="18">
        <v>3365</v>
      </c>
      <c r="B3367" s="18">
        <f t="shared" si="104"/>
        <v>2021</v>
      </c>
      <c r="C3367" s="17">
        <v>44409</v>
      </c>
      <c r="D3367" s="18" t="s">
        <v>130</v>
      </c>
      <c r="E3367" s="18" t="s">
        <v>163</v>
      </c>
      <c r="F3367" s="18" t="str">
        <f t="shared" si="105"/>
        <v>Eversource_EMA-Solar Expansion Cost Recovery Factor (SECRF)-44409</v>
      </c>
      <c r="G3367" s="11" t="s">
        <v>131</v>
      </c>
      <c r="H3367" s="11" t="s">
        <v>49</v>
      </c>
      <c r="I3367" s="11" t="s">
        <v>132</v>
      </c>
      <c r="J3367" s="11" t="s">
        <v>142</v>
      </c>
      <c r="K3367" s="11" t="str">
        <f>IFERROR(INDEX('EDC Component Dictionary'!$C$5:$C$37,MATCH('Rates Database'!J3367,'EDC Component Dictionary'!$B$5:$B$37,0)), "Energy Supply")</f>
        <v>Distribution System</v>
      </c>
      <c r="L3367" s="12">
        <v>1.6000000000000001E-3</v>
      </c>
      <c r="M3367" s="12"/>
    </row>
    <row r="3368" spans="1:13" x14ac:dyDescent="0.3">
      <c r="A3368" s="18">
        <v>3366</v>
      </c>
      <c r="B3368" s="18">
        <f t="shared" si="104"/>
        <v>2021</v>
      </c>
      <c r="C3368" s="17">
        <v>44378</v>
      </c>
      <c r="D3368" s="18" t="s">
        <v>130</v>
      </c>
      <c r="E3368" s="18" t="s">
        <v>163</v>
      </c>
      <c r="F3368" s="18" t="str">
        <f t="shared" si="105"/>
        <v>Eversource_EMA-Solar Expansion Cost Recovery Factor (SECRF)-44378</v>
      </c>
      <c r="G3368" s="11" t="s">
        <v>131</v>
      </c>
      <c r="H3368" s="11" t="s">
        <v>49</v>
      </c>
      <c r="I3368" s="11" t="s">
        <v>132</v>
      </c>
      <c r="J3368" s="11" t="s">
        <v>142</v>
      </c>
      <c r="K3368" s="11" t="str">
        <f>IFERROR(INDEX('EDC Component Dictionary'!$C$5:$C$37,MATCH('Rates Database'!J3368,'EDC Component Dictionary'!$B$5:$B$37,0)), "Energy Supply")</f>
        <v>Distribution System</v>
      </c>
      <c r="L3368" s="12">
        <v>1.6000000000000001E-3</v>
      </c>
      <c r="M3368" s="12"/>
    </row>
    <row r="3369" spans="1:13" x14ac:dyDescent="0.3">
      <c r="A3369" s="18">
        <v>3367</v>
      </c>
      <c r="B3369" s="18">
        <f t="shared" si="104"/>
        <v>2021</v>
      </c>
      <c r="C3369" s="17">
        <v>44348</v>
      </c>
      <c r="D3369" s="18" t="s">
        <v>130</v>
      </c>
      <c r="E3369" s="18" t="s">
        <v>163</v>
      </c>
      <c r="F3369" s="18" t="str">
        <f t="shared" si="105"/>
        <v>Eversource_EMA-Solar Expansion Cost Recovery Factor (SECRF)-44348</v>
      </c>
      <c r="G3369" s="11" t="s">
        <v>131</v>
      </c>
      <c r="H3369" s="11" t="s">
        <v>49</v>
      </c>
      <c r="I3369" s="11" t="s">
        <v>132</v>
      </c>
      <c r="J3369" s="11" t="s">
        <v>142</v>
      </c>
      <c r="K3369" s="11" t="str">
        <f>IFERROR(INDEX('EDC Component Dictionary'!$C$5:$C$37,MATCH('Rates Database'!J3369,'EDC Component Dictionary'!$B$5:$B$37,0)), "Energy Supply")</f>
        <v>Distribution System</v>
      </c>
      <c r="L3369" s="12">
        <v>1.6000000000000001E-3</v>
      </c>
      <c r="M3369" s="12"/>
    </row>
    <row r="3370" spans="1:13" x14ac:dyDescent="0.3">
      <c r="A3370" s="18">
        <v>3368</v>
      </c>
      <c r="B3370" s="18">
        <f t="shared" si="104"/>
        <v>2021</v>
      </c>
      <c r="C3370" s="17">
        <v>44317</v>
      </c>
      <c r="D3370" s="18" t="s">
        <v>130</v>
      </c>
      <c r="E3370" s="18" t="s">
        <v>163</v>
      </c>
      <c r="F3370" s="18" t="str">
        <f t="shared" si="105"/>
        <v>Eversource_EMA-Solar Expansion Cost Recovery Factor (SECRF)-44317</v>
      </c>
      <c r="G3370" s="11" t="s">
        <v>131</v>
      </c>
      <c r="H3370" s="11" t="s">
        <v>49</v>
      </c>
      <c r="I3370" s="11" t="s">
        <v>132</v>
      </c>
      <c r="J3370" s="11" t="s">
        <v>142</v>
      </c>
      <c r="K3370" s="11" t="str">
        <f>IFERROR(INDEX('EDC Component Dictionary'!$C$5:$C$37,MATCH('Rates Database'!J3370,'EDC Component Dictionary'!$B$5:$B$37,0)), "Energy Supply")</f>
        <v>Distribution System</v>
      </c>
      <c r="L3370" s="12">
        <v>1.6000000000000001E-3</v>
      </c>
      <c r="M3370" s="12"/>
    </row>
    <row r="3371" spans="1:13" x14ac:dyDescent="0.3">
      <c r="A3371" s="18">
        <v>3369</v>
      </c>
      <c r="B3371" s="18">
        <f t="shared" si="104"/>
        <v>2021</v>
      </c>
      <c r="C3371" s="17">
        <v>44287</v>
      </c>
      <c r="D3371" s="18" t="s">
        <v>130</v>
      </c>
      <c r="E3371" s="18" t="s">
        <v>163</v>
      </c>
      <c r="F3371" s="18" t="str">
        <f t="shared" si="105"/>
        <v>Eversource_EMA-Solar Expansion Cost Recovery Factor (SECRF)-44287</v>
      </c>
      <c r="G3371" s="11" t="s">
        <v>131</v>
      </c>
      <c r="H3371" s="11" t="s">
        <v>49</v>
      </c>
      <c r="I3371" s="11" t="s">
        <v>132</v>
      </c>
      <c r="J3371" s="11" t="s">
        <v>142</v>
      </c>
      <c r="K3371" s="11" t="str">
        <f>IFERROR(INDEX('EDC Component Dictionary'!$C$5:$C$37,MATCH('Rates Database'!J3371,'EDC Component Dictionary'!$B$5:$B$37,0)), "Energy Supply")</f>
        <v>Distribution System</v>
      </c>
      <c r="L3371" s="12">
        <v>1.6000000000000001E-3</v>
      </c>
      <c r="M3371" s="12"/>
    </row>
    <row r="3372" spans="1:13" x14ac:dyDescent="0.3">
      <c r="A3372" s="18">
        <v>3370</v>
      </c>
      <c r="B3372" s="18">
        <f t="shared" si="104"/>
        <v>2021</v>
      </c>
      <c r="C3372" s="17">
        <v>44256</v>
      </c>
      <c r="D3372" s="18" t="s">
        <v>130</v>
      </c>
      <c r="E3372" s="18" t="s">
        <v>163</v>
      </c>
      <c r="F3372" s="18" t="str">
        <f t="shared" si="105"/>
        <v>Eversource_EMA-Solar Expansion Cost Recovery Factor (SECRF)-44256</v>
      </c>
      <c r="G3372" s="11" t="s">
        <v>131</v>
      </c>
      <c r="H3372" s="11" t="s">
        <v>49</v>
      </c>
      <c r="I3372" s="11" t="s">
        <v>132</v>
      </c>
      <c r="J3372" s="11" t="s">
        <v>142</v>
      </c>
      <c r="K3372" s="11" t="str">
        <f>IFERROR(INDEX('EDC Component Dictionary'!$C$5:$C$37,MATCH('Rates Database'!J3372,'EDC Component Dictionary'!$B$5:$B$37,0)), "Energy Supply")</f>
        <v>Distribution System</v>
      </c>
      <c r="L3372" s="12">
        <v>1.6000000000000001E-3</v>
      </c>
      <c r="M3372" s="12"/>
    </row>
    <row r="3373" spans="1:13" x14ac:dyDescent="0.3">
      <c r="A3373" s="18">
        <v>3371</v>
      </c>
      <c r="B3373" s="18">
        <f t="shared" si="104"/>
        <v>2021</v>
      </c>
      <c r="C3373" s="17">
        <v>44228</v>
      </c>
      <c r="D3373" s="18" t="s">
        <v>130</v>
      </c>
      <c r="E3373" s="18" t="s">
        <v>163</v>
      </c>
      <c r="F3373" s="18" t="str">
        <f t="shared" si="105"/>
        <v>Eversource_EMA-Solar Expansion Cost Recovery Factor (SECRF)-44228</v>
      </c>
      <c r="G3373" s="11" t="s">
        <v>131</v>
      </c>
      <c r="H3373" s="11" t="s">
        <v>49</v>
      </c>
      <c r="I3373" s="11" t="s">
        <v>132</v>
      </c>
      <c r="J3373" s="11" t="s">
        <v>142</v>
      </c>
      <c r="K3373" s="11" t="str">
        <f>IFERROR(INDEX('EDC Component Dictionary'!$C$5:$C$37,MATCH('Rates Database'!J3373,'EDC Component Dictionary'!$B$5:$B$37,0)), "Energy Supply")</f>
        <v>Distribution System</v>
      </c>
      <c r="L3373" s="12">
        <v>1.6000000000000001E-3</v>
      </c>
      <c r="M3373" s="12"/>
    </row>
    <row r="3374" spans="1:13" x14ac:dyDescent="0.3">
      <c r="A3374" s="18">
        <v>3372</v>
      </c>
      <c r="B3374" s="18">
        <f t="shared" si="104"/>
        <v>2021</v>
      </c>
      <c r="C3374" s="17">
        <v>44197</v>
      </c>
      <c r="D3374" s="18" t="s">
        <v>130</v>
      </c>
      <c r="E3374" s="18" t="s">
        <v>163</v>
      </c>
      <c r="F3374" s="18" t="str">
        <f t="shared" si="105"/>
        <v>Eversource_EMA-Solar Expansion Cost Recovery Factor (SECRF)-44197</v>
      </c>
      <c r="G3374" s="11" t="s">
        <v>131</v>
      </c>
      <c r="H3374" s="11" t="s">
        <v>49</v>
      </c>
      <c r="I3374" s="11" t="s">
        <v>132</v>
      </c>
      <c r="J3374" s="11" t="s">
        <v>142</v>
      </c>
      <c r="K3374" s="11" t="str">
        <f>IFERROR(INDEX('EDC Component Dictionary'!$C$5:$C$37,MATCH('Rates Database'!J3374,'EDC Component Dictionary'!$B$5:$B$37,0)), "Energy Supply")</f>
        <v>Distribution System</v>
      </c>
      <c r="L3374" s="12">
        <v>1.6000000000000001E-3</v>
      </c>
      <c r="M3374" s="12"/>
    </row>
    <row r="3375" spans="1:13" x14ac:dyDescent="0.3">
      <c r="A3375" s="18">
        <v>3373</v>
      </c>
      <c r="B3375" s="18">
        <f t="shared" si="104"/>
        <v>2020</v>
      </c>
      <c r="C3375" s="17">
        <v>44166</v>
      </c>
      <c r="D3375" s="18" t="s">
        <v>130</v>
      </c>
      <c r="E3375" s="18" t="s">
        <v>163</v>
      </c>
      <c r="F3375" s="18" t="str">
        <f t="shared" si="105"/>
        <v>Eversource_EMA-Solar Expansion Cost Recovery Factor (SECRF)-44166</v>
      </c>
      <c r="G3375" s="11" t="s">
        <v>131</v>
      </c>
      <c r="H3375" s="11" t="s">
        <v>49</v>
      </c>
      <c r="I3375" s="11" t="s">
        <v>132</v>
      </c>
      <c r="J3375" s="11" t="s">
        <v>142</v>
      </c>
      <c r="K3375" s="11" t="str">
        <f>IFERROR(INDEX('EDC Component Dictionary'!$C$5:$C$37,MATCH('Rates Database'!J3375,'EDC Component Dictionary'!$B$5:$B$37,0)), "Energy Supply")</f>
        <v>Distribution System</v>
      </c>
      <c r="L3375" s="12">
        <v>1.06E-3</v>
      </c>
      <c r="M3375" s="12"/>
    </row>
    <row r="3376" spans="1:13" x14ac:dyDescent="0.3">
      <c r="A3376" s="18">
        <v>3374</v>
      </c>
      <c r="B3376" s="18">
        <f t="shared" si="104"/>
        <v>2020</v>
      </c>
      <c r="C3376" s="17">
        <v>44136</v>
      </c>
      <c r="D3376" s="18" t="s">
        <v>130</v>
      </c>
      <c r="E3376" s="18" t="s">
        <v>163</v>
      </c>
      <c r="F3376" s="18" t="str">
        <f t="shared" si="105"/>
        <v>Eversource_EMA-Solar Expansion Cost Recovery Factor (SECRF)-44136</v>
      </c>
      <c r="G3376" s="11" t="s">
        <v>131</v>
      </c>
      <c r="H3376" s="11" t="s">
        <v>49</v>
      </c>
      <c r="I3376" s="11" t="s">
        <v>132</v>
      </c>
      <c r="J3376" s="11" t="s">
        <v>142</v>
      </c>
      <c r="K3376" s="11" t="str">
        <f>IFERROR(INDEX('EDC Component Dictionary'!$C$5:$C$37,MATCH('Rates Database'!J3376,'EDC Component Dictionary'!$B$5:$B$37,0)), "Energy Supply")</f>
        <v>Distribution System</v>
      </c>
      <c r="L3376" s="12">
        <v>1.06E-3</v>
      </c>
      <c r="M3376" s="12"/>
    </row>
    <row r="3377" spans="1:13" x14ac:dyDescent="0.3">
      <c r="A3377" s="18">
        <v>3375</v>
      </c>
      <c r="B3377" s="18">
        <f t="shared" si="104"/>
        <v>2020</v>
      </c>
      <c r="C3377" s="17">
        <v>44105</v>
      </c>
      <c r="D3377" s="18" t="s">
        <v>130</v>
      </c>
      <c r="E3377" s="18" t="s">
        <v>163</v>
      </c>
      <c r="F3377" s="18" t="str">
        <f t="shared" si="105"/>
        <v>Eversource_EMA-Solar Expansion Cost Recovery Factor (SECRF)-44105</v>
      </c>
      <c r="G3377" s="11" t="s">
        <v>131</v>
      </c>
      <c r="H3377" s="11" t="s">
        <v>49</v>
      </c>
      <c r="I3377" s="11" t="s">
        <v>132</v>
      </c>
      <c r="J3377" s="11" t="s">
        <v>142</v>
      </c>
      <c r="K3377" s="11" t="str">
        <f>IFERROR(INDEX('EDC Component Dictionary'!$C$5:$C$37,MATCH('Rates Database'!J3377,'EDC Component Dictionary'!$B$5:$B$37,0)), "Energy Supply")</f>
        <v>Distribution System</v>
      </c>
      <c r="L3377" s="12">
        <v>1.06E-3</v>
      </c>
      <c r="M3377" s="12"/>
    </row>
    <row r="3378" spans="1:13" x14ac:dyDescent="0.3">
      <c r="A3378" s="18">
        <v>3376</v>
      </c>
      <c r="B3378" s="18">
        <f t="shared" si="104"/>
        <v>2020</v>
      </c>
      <c r="C3378" s="17">
        <v>44075</v>
      </c>
      <c r="D3378" s="18" t="s">
        <v>130</v>
      </c>
      <c r="E3378" s="18" t="s">
        <v>163</v>
      </c>
      <c r="F3378" s="18" t="str">
        <f t="shared" si="105"/>
        <v>Eversource_EMA-Solar Expansion Cost Recovery Factor (SECRF)-44075</v>
      </c>
      <c r="G3378" s="11" t="s">
        <v>131</v>
      </c>
      <c r="H3378" s="11" t="s">
        <v>49</v>
      </c>
      <c r="I3378" s="11" t="s">
        <v>132</v>
      </c>
      <c r="J3378" s="11" t="s">
        <v>142</v>
      </c>
      <c r="K3378" s="11" t="str">
        <f>IFERROR(INDEX('EDC Component Dictionary'!$C$5:$C$37,MATCH('Rates Database'!J3378,'EDC Component Dictionary'!$B$5:$B$37,0)), "Energy Supply")</f>
        <v>Distribution System</v>
      </c>
      <c r="L3378" s="12">
        <v>1.06E-3</v>
      </c>
      <c r="M3378" s="12"/>
    </row>
    <row r="3379" spans="1:13" x14ac:dyDescent="0.3">
      <c r="A3379" s="18">
        <v>3377</v>
      </c>
      <c r="B3379" s="18">
        <f t="shared" si="104"/>
        <v>2020</v>
      </c>
      <c r="C3379" s="17">
        <v>44044</v>
      </c>
      <c r="D3379" s="18" t="s">
        <v>130</v>
      </c>
      <c r="E3379" s="18" t="s">
        <v>163</v>
      </c>
      <c r="F3379" s="18" t="str">
        <f t="shared" si="105"/>
        <v>Eversource_EMA-Solar Expansion Cost Recovery Factor (SECRF)-44044</v>
      </c>
      <c r="G3379" s="11" t="s">
        <v>131</v>
      </c>
      <c r="H3379" s="11" t="s">
        <v>49</v>
      </c>
      <c r="I3379" s="11" t="s">
        <v>132</v>
      </c>
      <c r="J3379" s="11" t="s">
        <v>142</v>
      </c>
      <c r="K3379" s="11" t="str">
        <f>IFERROR(INDEX('EDC Component Dictionary'!$C$5:$C$37,MATCH('Rates Database'!J3379,'EDC Component Dictionary'!$B$5:$B$37,0)), "Energy Supply")</f>
        <v>Distribution System</v>
      </c>
      <c r="L3379" s="12">
        <v>1.06E-3</v>
      </c>
      <c r="M3379" s="12"/>
    </row>
    <row r="3380" spans="1:13" x14ac:dyDescent="0.3">
      <c r="A3380" s="18">
        <v>3378</v>
      </c>
      <c r="B3380" s="18">
        <f t="shared" si="104"/>
        <v>2020</v>
      </c>
      <c r="C3380" s="17">
        <v>44013</v>
      </c>
      <c r="D3380" s="18" t="s">
        <v>130</v>
      </c>
      <c r="E3380" s="18" t="s">
        <v>163</v>
      </c>
      <c r="F3380" s="18" t="str">
        <f t="shared" si="105"/>
        <v>Eversource_EMA-Solar Expansion Cost Recovery Factor (SECRF)-44013</v>
      </c>
      <c r="G3380" s="11" t="s">
        <v>131</v>
      </c>
      <c r="H3380" s="11" t="s">
        <v>49</v>
      </c>
      <c r="I3380" s="11" t="s">
        <v>132</v>
      </c>
      <c r="J3380" s="11" t="s">
        <v>142</v>
      </c>
      <c r="K3380" s="11" t="str">
        <f>IFERROR(INDEX('EDC Component Dictionary'!$C$5:$C$37,MATCH('Rates Database'!J3380,'EDC Component Dictionary'!$B$5:$B$37,0)), "Energy Supply")</f>
        <v>Distribution System</v>
      </c>
      <c r="L3380" s="12">
        <v>1.06E-3</v>
      </c>
      <c r="M3380" s="12"/>
    </row>
    <row r="3381" spans="1:13" x14ac:dyDescent="0.3">
      <c r="A3381" s="18">
        <v>3379</v>
      </c>
      <c r="B3381" s="18">
        <f t="shared" si="104"/>
        <v>2020</v>
      </c>
      <c r="C3381" s="17">
        <v>43983</v>
      </c>
      <c r="D3381" s="18" t="s">
        <v>130</v>
      </c>
      <c r="E3381" s="18" t="s">
        <v>163</v>
      </c>
      <c r="F3381" s="18" t="str">
        <f t="shared" si="105"/>
        <v>Eversource_EMA-Solar Expansion Cost Recovery Factor (SECRF)-43983</v>
      </c>
      <c r="G3381" s="11" t="s">
        <v>131</v>
      </c>
      <c r="H3381" s="11" t="s">
        <v>49</v>
      </c>
      <c r="I3381" s="11" t="s">
        <v>132</v>
      </c>
      <c r="J3381" s="11" t="s">
        <v>142</v>
      </c>
      <c r="K3381" s="11" t="str">
        <f>IFERROR(INDEX('EDC Component Dictionary'!$C$5:$C$37,MATCH('Rates Database'!J3381,'EDC Component Dictionary'!$B$5:$B$37,0)), "Energy Supply")</f>
        <v>Distribution System</v>
      </c>
      <c r="L3381" s="12">
        <v>1.06E-3</v>
      </c>
      <c r="M3381" s="12"/>
    </row>
    <row r="3382" spans="1:13" x14ac:dyDescent="0.3">
      <c r="A3382" s="18">
        <v>3380</v>
      </c>
      <c r="B3382" s="18">
        <f t="shared" si="104"/>
        <v>2020</v>
      </c>
      <c r="C3382" s="17">
        <v>43952</v>
      </c>
      <c r="D3382" s="18" t="s">
        <v>130</v>
      </c>
      <c r="E3382" s="18" t="s">
        <v>163</v>
      </c>
      <c r="F3382" s="18" t="str">
        <f t="shared" si="105"/>
        <v>Eversource_EMA-Solar Expansion Cost Recovery Factor (SECRF)-43952</v>
      </c>
      <c r="G3382" s="11" t="s">
        <v>131</v>
      </c>
      <c r="H3382" s="11" t="s">
        <v>49</v>
      </c>
      <c r="I3382" s="11" t="s">
        <v>132</v>
      </c>
      <c r="J3382" s="11" t="s">
        <v>142</v>
      </c>
      <c r="K3382" s="11" t="str">
        <f>IFERROR(INDEX('EDC Component Dictionary'!$C$5:$C$37,MATCH('Rates Database'!J3382,'EDC Component Dictionary'!$B$5:$B$37,0)), "Energy Supply")</f>
        <v>Distribution System</v>
      </c>
      <c r="L3382" s="12">
        <v>1.06E-3</v>
      </c>
      <c r="M3382" s="12"/>
    </row>
    <row r="3383" spans="1:13" x14ac:dyDescent="0.3">
      <c r="A3383" s="18">
        <v>3381</v>
      </c>
      <c r="B3383" s="18">
        <f t="shared" si="104"/>
        <v>2020</v>
      </c>
      <c r="C3383" s="17">
        <v>43922</v>
      </c>
      <c r="D3383" s="18" t="s">
        <v>130</v>
      </c>
      <c r="E3383" s="18" t="s">
        <v>163</v>
      </c>
      <c r="F3383" s="18" t="str">
        <f t="shared" si="105"/>
        <v>Eversource_EMA-Solar Expansion Cost Recovery Factor (SECRF)-43922</v>
      </c>
      <c r="G3383" s="11" t="s">
        <v>131</v>
      </c>
      <c r="H3383" s="11" t="s">
        <v>49</v>
      </c>
      <c r="I3383" s="11" t="s">
        <v>132</v>
      </c>
      <c r="J3383" s="11" t="s">
        <v>142</v>
      </c>
      <c r="K3383" s="11" t="str">
        <f>IFERROR(INDEX('EDC Component Dictionary'!$C$5:$C$37,MATCH('Rates Database'!J3383,'EDC Component Dictionary'!$B$5:$B$37,0)), "Energy Supply")</f>
        <v>Distribution System</v>
      </c>
      <c r="L3383" s="12">
        <v>1.06E-3</v>
      </c>
      <c r="M3383" s="12"/>
    </row>
    <row r="3384" spans="1:13" x14ac:dyDescent="0.3">
      <c r="A3384" s="18">
        <v>3382</v>
      </c>
      <c r="B3384" s="18">
        <f t="shared" si="104"/>
        <v>2020</v>
      </c>
      <c r="C3384" s="17">
        <v>43891</v>
      </c>
      <c r="D3384" s="18" t="s">
        <v>130</v>
      </c>
      <c r="E3384" s="18" t="s">
        <v>163</v>
      </c>
      <c r="F3384" s="18" t="str">
        <f t="shared" si="105"/>
        <v>Eversource_EMA-Solar Expansion Cost Recovery Factor (SECRF)-43891</v>
      </c>
      <c r="G3384" s="11" t="s">
        <v>131</v>
      </c>
      <c r="H3384" s="11" t="s">
        <v>49</v>
      </c>
      <c r="I3384" s="11" t="s">
        <v>132</v>
      </c>
      <c r="J3384" s="11" t="s">
        <v>142</v>
      </c>
      <c r="K3384" s="11" t="str">
        <f>IFERROR(INDEX('EDC Component Dictionary'!$C$5:$C$37,MATCH('Rates Database'!J3384,'EDC Component Dictionary'!$B$5:$B$37,0)), "Energy Supply")</f>
        <v>Distribution System</v>
      </c>
      <c r="L3384" s="12">
        <v>1.06E-3</v>
      </c>
      <c r="M3384" s="12"/>
    </row>
    <row r="3385" spans="1:13" x14ac:dyDescent="0.3">
      <c r="A3385" s="18">
        <v>3383</v>
      </c>
      <c r="B3385" s="18">
        <f t="shared" si="104"/>
        <v>2020</v>
      </c>
      <c r="C3385" s="17">
        <v>43862</v>
      </c>
      <c r="D3385" s="18" t="s">
        <v>130</v>
      </c>
      <c r="E3385" s="18" t="s">
        <v>163</v>
      </c>
      <c r="F3385" s="18" t="str">
        <f t="shared" si="105"/>
        <v>Eversource_EMA-Solar Expansion Cost Recovery Factor (SECRF)-43862</v>
      </c>
      <c r="G3385" s="11" t="s">
        <v>131</v>
      </c>
      <c r="H3385" s="11" t="s">
        <v>49</v>
      </c>
      <c r="I3385" s="11" t="s">
        <v>132</v>
      </c>
      <c r="J3385" s="11" t="s">
        <v>142</v>
      </c>
      <c r="K3385" s="11" t="str">
        <f>IFERROR(INDEX('EDC Component Dictionary'!$C$5:$C$37,MATCH('Rates Database'!J3385,'EDC Component Dictionary'!$B$5:$B$37,0)), "Energy Supply")</f>
        <v>Distribution System</v>
      </c>
      <c r="L3385" s="12">
        <v>1.06E-3</v>
      </c>
      <c r="M3385" s="12"/>
    </row>
    <row r="3386" spans="1:13" x14ac:dyDescent="0.3">
      <c r="A3386" s="18">
        <v>3384</v>
      </c>
      <c r="B3386" s="18">
        <f t="shared" si="104"/>
        <v>2020</v>
      </c>
      <c r="C3386" s="17">
        <v>43831</v>
      </c>
      <c r="D3386" s="18" t="s">
        <v>130</v>
      </c>
      <c r="E3386" s="18" t="s">
        <v>163</v>
      </c>
      <c r="F3386" s="18" t="str">
        <f t="shared" si="105"/>
        <v>Eversource_EMA-Solar Expansion Cost Recovery Factor (SECRF)-43831</v>
      </c>
      <c r="G3386" s="11" t="s">
        <v>131</v>
      </c>
      <c r="H3386" s="11" t="s">
        <v>49</v>
      </c>
      <c r="I3386" s="11" t="s">
        <v>132</v>
      </c>
      <c r="J3386" s="11" t="s">
        <v>142</v>
      </c>
      <c r="K3386" s="11" t="str">
        <f>IFERROR(INDEX('EDC Component Dictionary'!$C$5:$C$37,MATCH('Rates Database'!J3386,'EDC Component Dictionary'!$B$5:$B$37,0)), "Energy Supply")</f>
        <v>Distribution System</v>
      </c>
      <c r="L3386" s="12">
        <v>1.06E-3</v>
      </c>
      <c r="M3386" s="12"/>
    </row>
    <row r="3387" spans="1:13" x14ac:dyDescent="0.3">
      <c r="A3387" s="18">
        <v>3385</v>
      </c>
      <c r="B3387" s="18">
        <f t="shared" si="104"/>
        <v>2019</v>
      </c>
      <c r="C3387" s="17">
        <v>43800</v>
      </c>
      <c r="D3387" s="18" t="s">
        <v>130</v>
      </c>
      <c r="E3387" s="18" t="s">
        <v>163</v>
      </c>
      <c r="F3387" s="18" t="str">
        <f t="shared" si="105"/>
        <v>Eversource_EMA-Solar Expansion Cost Recovery Factor (SECRF)-43800</v>
      </c>
      <c r="G3387" s="11" t="s">
        <v>131</v>
      </c>
      <c r="H3387" s="11" t="s">
        <v>49</v>
      </c>
      <c r="I3387" s="11" t="s">
        <v>132</v>
      </c>
      <c r="J3387" s="11" t="s">
        <v>142</v>
      </c>
      <c r="K3387" s="11" t="str">
        <f>IFERROR(INDEX('EDC Component Dictionary'!$C$5:$C$37,MATCH('Rates Database'!J3387,'EDC Component Dictionary'!$B$5:$B$37,0)), "Energy Supply")</f>
        <v>Distribution System</v>
      </c>
      <c r="L3387" s="12">
        <v>1.7899999999999999E-3</v>
      </c>
      <c r="M3387" s="12"/>
    </row>
    <row r="3388" spans="1:13" x14ac:dyDescent="0.3">
      <c r="A3388" s="18">
        <v>3386</v>
      </c>
      <c r="B3388" s="18">
        <f t="shared" si="104"/>
        <v>2019</v>
      </c>
      <c r="C3388" s="17">
        <v>43770</v>
      </c>
      <c r="D3388" s="18" t="s">
        <v>130</v>
      </c>
      <c r="E3388" s="18" t="s">
        <v>163</v>
      </c>
      <c r="F3388" s="18" t="str">
        <f t="shared" si="105"/>
        <v>Eversource_EMA-Solar Expansion Cost Recovery Factor (SECRF)-43770</v>
      </c>
      <c r="G3388" s="11" t="s">
        <v>131</v>
      </c>
      <c r="H3388" s="11" t="s">
        <v>49</v>
      </c>
      <c r="I3388" s="11" t="s">
        <v>132</v>
      </c>
      <c r="J3388" s="11" t="s">
        <v>142</v>
      </c>
      <c r="K3388" s="11" t="str">
        <f>IFERROR(INDEX('EDC Component Dictionary'!$C$5:$C$37,MATCH('Rates Database'!J3388,'EDC Component Dictionary'!$B$5:$B$37,0)), "Energy Supply")</f>
        <v>Distribution System</v>
      </c>
      <c r="L3388" s="12">
        <v>1.7899999999999999E-3</v>
      </c>
      <c r="M3388" s="12"/>
    </row>
    <row r="3389" spans="1:13" x14ac:dyDescent="0.3">
      <c r="A3389" s="18">
        <v>3387</v>
      </c>
      <c r="B3389" s="18">
        <f t="shared" si="104"/>
        <v>2019</v>
      </c>
      <c r="C3389" s="17">
        <v>43739</v>
      </c>
      <c r="D3389" s="18" t="s">
        <v>130</v>
      </c>
      <c r="E3389" s="18" t="s">
        <v>163</v>
      </c>
      <c r="F3389" s="18" t="str">
        <f t="shared" si="105"/>
        <v>Eversource_EMA-Solar Expansion Cost Recovery Factor (SECRF)-43739</v>
      </c>
      <c r="G3389" s="11" t="s">
        <v>131</v>
      </c>
      <c r="H3389" s="11" t="s">
        <v>49</v>
      </c>
      <c r="I3389" s="11" t="s">
        <v>132</v>
      </c>
      <c r="J3389" s="11" t="s">
        <v>142</v>
      </c>
      <c r="K3389" s="11" t="str">
        <f>IFERROR(INDEX('EDC Component Dictionary'!$C$5:$C$37,MATCH('Rates Database'!J3389,'EDC Component Dictionary'!$B$5:$B$37,0)), "Energy Supply")</f>
        <v>Distribution System</v>
      </c>
      <c r="L3389" s="12">
        <v>1.7899999999999999E-3</v>
      </c>
      <c r="M3389" s="12"/>
    </row>
    <row r="3390" spans="1:13" x14ac:dyDescent="0.3">
      <c r="A3390" s="18">
        <v>3388</v>
      </c>
      <c r="B3390" s="18">
        <f t="shared" si="104"/>
        <v>2019</v>
      </c>
      <c r="C3390" s="17">
        <v>43709</v>
      </c>
      <c r="D3390" s="18" t="s">
        <v>130</v>
      </c>
      <c r="E3390" s="18" t="s">
        <v>163</v>
      </c>
      <c r="F3390" s="18" t="str">
        <f t="shared" si="105"/>
        <v>Eversource_EMA-Solar Expansion Cost Recovery Factor (SECRF)-43709</v>
      </c>
      <c r="G3390" s="11" t="s">
        <v>131</v>
      </c>
      <c r="H3390" s="11" t="s">
        <v>49</v>
      </c>
      <c r="I3390" s="11" t="s">
        <v>132</v>
      </c>
      <c r="J3390" s="11" t="s">
        <v>142</v>
      </c>
      <c r="K3390" s="11" t="str">
        <f>IFERROR(INDEX('EDC Component Dictionary'!$C$5:$C$37,MATCH('Rates Database'!J3390,'EDC Component Dictionary'!$B$5:$B$37,0)), "Energy Supply")</f>
        <v>Distribution System</v>
      </c>
      <c r="L3390" s="12">
        <v>1.7899999999999999E-3</v>
      </c>
      <c r="M3390" s="12"/>
    </row>
    <row r="3391" spans="1:13" x14ac:dyDescent="0.3">
      <c r="A3391" s="18">
        <v>3389</v>
      </c>
      <c r="B3391" s="18">
        <f t="shared" si="104"/>
        <v>2019</v>
      </c>
      <c r="C3391" s="17">
        <v>43678</v>
      </c>
      <c r="D3391" s="18" t="s">
        <v>130</v>
      </c>
      <c r="E3391" s="18" t="s">
        <v>163</v>
      </c>
      <c r="F3391" s="18" t="str">
        <f t="shared" si="105"/>
        <v>Eversource_EMA-Solar Expansion Cost Recovery Factor (SECRF)-43678</v>
      </c>
      <c r="G3391" s="11" t="s">
        <v>131</v>
      </c>
      <c r="H3391" s="11" t="s">
        <v>49</v>
      </c>
      <c r="I3391" s="11" t="s">
        <v>132</v>
      </c>
      <c r="J3391" s="11" t="s">
        <v>142</v>
      </c>
      <c r="K3391" s="11" t="str">
        <f>IFERROR(INDEX('EDC Component Dictionary'!$C$5:$C$37,MATCH('Rates Database'!J3391,'EDC Component Dictionary'!$B$5:$B$37,0)), "Energy Supply")</f>
        <v>Distribution System</v>
      </c>
      <c r="L3391" s="12">
        <v>1.7899999999999999E-3</v>
      </c>
      <c r="M3391" s="12"/>
    </row>
    <row r="3392" spans="1:13" x14ac:dyDescent="0.3">
      <c r="A3392" s="18">
        <v>3390</v>
      </c>
      <c r="B3392" s="18">
        <f t="shared" si="104"/>
        <v>2019</v>
      </c>
      <c r="C3392" s="17">
        <v>43647</v>
      </c>
      <c r="D3392" s="18" t="s">
        <v>130</v>
      </c>
      <c r="E3392" s="18" t="s">
        <v>163</v>
      </c>
      <c r="F3392" s="18" t="str">
        <f t="shared" si="105"/>
        <v>Eversource_EMA-Solar Expansion Cost Recovery Factor (SECRF)-43647</v>
      </c>
      <c r="G3392" s="11" t="s">
        <v>131</v>
      </c>
      <c r="H3392" s="11" t="s">
        <v>49</v>
      </c>
      <c r="I3392" s="11" t="s">
        <v>132</v>
      </c>
      <c r="J3392" s="11" t="s">
        <v>142</v>
      </c>
      <c r="K3392" s="11" t="str">
        <f>IFERROR(INDEX('EDC Component Dictionary'!$C$5:$C$37,MATCH('Rates Database'!J3392,'EDC Component Dictionary'!$B$5:$B$37,0)), "Energy Supply")</f>
        <v>Distribution System</v>
      </c>
      <c r="L3392" s="12">
        <v>1.7899999999999999E-3</v>
      </c>
      <c r="M3392" s="12"/>
    </row>
    <row r="3393" spans="1:13" x14ac:dyDescent="0.3">
      <c r="A3393" s="18">
        <v>3391</v>
      </c>
      <c r="B3393" s="18">
        <f t="shared" si="104"/>
        <v>2019</v>
      </c>
      <c r="C3393" s="17">
        <v>43617</v>
      </c>
      <c r="D3393" s="18" t="s">
        <v>130</v>
      </c>
      <c r="E3393" s="18" t="s">
        <v>163</v>
      </c>
      <c r="F3393" s="18" t="str">
        <f t="shared" si="105"/>
        <v>Eversource_EMA-Solar Expansion Cost Recovery Factor (SECRF)-43617</v>
      </c>
      <c r="G3393" s="11" t="s">
        <v>131</v>
      </c>
      <c r="H3393" s="11" t="s">
        <v>49</v>
      </c>
      <c r="I3393" s="11" t="s">
        <v>132</v>
      </c>
      <c r="J3393" s="11" t="s">
        <v>142</v>
      </c>
      <c r="K3393" s="11" t="str">
        <f>IFERROR(INDEX('EDC Component Dictionary'!$C$5:$C$37,MATCH('Rates Database'!J3393,'EDC Component Dictionary'!$B$5:$B$37,0)), "Energy Supply")</f>
        <v>Distribution System</v>
      </c>
      <c r="L3393" s="12">
        <v>7.5000000000000002E-4</v>
      </c>
      <c r="M3393" s="12"/>
    </row>
    <row r="3394" spans="1:13" x14ac:dyDescent="0.3">
      <c r="A3394" s="18">
        <v>3392</v>
      </c>
      <c r="B3394" s="18">
        <f t="shared" si="104"/>
        <v>2019</v>
      </c>
      <c r="C3394" s="17">
        <v>43586</v>
      </c>
      <c r="D3394" s="18" t="s">
        <v>130</v>
      </c>
      <c r="E3394" s="18" t="s">
        <v>163</v>
      </c>
      <c r="F3394" s="18" t="str">
        <f t="shared" si="105"/>
        <v>Eversource_EMA-Solar Expansion Cost Recovery Factor (SECRF)-43586</v>
      </c>
      <c r="G3394" s="11" t="s">
        <v>131</v>
      </c>
      <c r="H3394" s="11" t="s">
        <v>49</v>
      </c>
      <c r="I3394" s="11" t="s">
        <v>132</v>
      </c>
      <c r="J3394" s="11" t="s">
        <v>142</v>
      </c>
      <c r="K3394" s="11" t="str">
        <f>IFERROR(INDEX('EDC Component Dictionary'!$C$5:$C$37,MATCH('Rates Database'!J3394,'EDC Component Dictionary'!$B$5:$B$37,0)), "Energy Supply")</f>
        <v>Distribution System</v>
      </c>
      <c r="L3394" s="12">
        <v>7.5000000000000002E-4</v>
      </c>
      <c r="M3394" s="12"/>
    </row>
    <row r="3395" spans="1:13" x14ac:dyDescent="0.3">
      <c r="A3395" s="18">
        <v>3393</v>
      </c>
      <c r="B3395" s="18">
        <f t="shared" ref="B3395:B3458" si="106">YEAR(C3395)</f>
        <v>2019</v>
      </c>
      <c r="C3395" s="17">
        <v>43556</v>
      </c>
      <c r="D3395" s="18" t="s">
        <v>130</v>
      </c>
      <c r="E3395" s="18" t="s">
        <v>163</v>
      </c>
      <c r="F3395" s="18" t="str">
        <f t="shared" si="105"/>
        <v>Eversource_EMA-Solar Expansion Cost Recovery Factor (SECRF)-43556</v>
      </c>
      <c r="G3395" s="11" t="s">
        <v>131</v>
      </c>
      <c r="H3395" s="11" t="s">
        <v>49</v>
      </c>
      <c r="I3395" s="11" t="s">
        <v>132</v>
      </c>
      <c r="J3395" s="11" t="s">
        <v>142</v>
      </c>
      <c r="K3395" s="11" t="str">
        <f>IFERROR(INDEX('EDC Component Dictionary'!$C$5:$C$37,MATCH('Rates Database'!J3395,'EDC Component Dictionary'!$B$5:$B$37,0)), "Energy Supply")</f>
        <v>Distribution System</v>
      </c>
      <c r="L3395" s="12">
        <v>7.5000000000000002E-4</v>
      </c>
      <c r="M3395" s="12"/>
    </row>
    <row r="3396" spans="1:13" x14ac:dyDescent="0.3">
      <c r="A3396" s="18">
        <v>3394</v>
      </c>
      <c r="B3396" s="18">
        <f t="shared" si="106"/>
        <v>2019</v>
      </c>
      <c r="C3396" s="17">
        <v>43525</v>
      </c>
      <c r="D3396" s="18" t="s">
        <v>130</v>
      </c>
      <c r="E3396" s="18" t="s">
        <v>163</v>
      </c>
      <c r="F3396" s="18" t="str">
        <f t="shared" ref="F3396:F3459" si="107">_xlfn.CONCAT(E3396,"-",J3396,"-",C3396)</f>
        <v>Eversource_EMA-Solar Expansion Cost Recovery Factor (SECRF)-43525</v>
      </c>
      <c r="G3396" s="11" t="s">
        <v>131</v>
      </c>
      <c r="H3396" s="11" t="s">
        <v>49</v>
      </c>
      <c r="I3396" s="11" t="s">
        <v>132</v>
      </c>
      <c r="J3396" s="11" t="s">
        <v>142</v>
      </c>
      <c r="K3396" s="11" t="str">
        <f>IFERROR(INDEX('EDC Component Dictionary'!$C$5:$C$37,MATCH('Rates Database'!J3396,'EDC Component Dictionary'!$B$5:$B$37,0)), "Energy Supply")</f>
        <v>Distribution System</v>
      </c>
      <c r="L3396" s="12">
        <v>7.5000000000000002E-4</v>
      </c>
      <c r="M3396" s="12"/>
    </row>
    <row r="3397" spans="1:13" x14ac:dyDescent="0.3">
      <c r="A3397" s="18">
        <v>3395</v>
      </c>
      <c r="B3397" s="18">
        <f t="shared" si="106"/>
        <v>2019</v>
      </c>
      <c r="C3397" s="17">
        <v>43497</v>
      </c>
      <c r="D3397" s="18" t="s">
        <v>130</v>
      </c>
      <c r="E3397" s="18" t="s">
        <v>163</v>
      </c>
      <c r="F3397" s="18" t="str">
        <f t="shared" si="107"/>
        <v>Eversource_EMA-Solar Expansion Cost Recovery Factor (SECRF)-43497</v>
      </c>
      <c r="G3397" s="11" t="s">
        <v>131</v>
      </c>
      <c r="H3397" s="11" t="s">
        <v>49</v>
      </c>
      <c r="I3397" s="11" t="s">
        <v>132</v>
      </c>
      <c r="J3397" s="11" t="s">
        <v>142</v>
      </c>
      <c r="K3397" s="11" t="str">
        <f>IFERROR(INDEX('EDC Component Dictionary'!$C$5:$C$37,MATCH('Rates Database'!J3397,'EDC Component Dictionary'!$B$5:$B$37,0)), "Energy Supply")</f>
        <v>Distribution System</v>
      </c>
      <c r="L3397" s="12">
        <v>7.5000000000000002E-4</v>
      </c>
      <c r="M3397" s="12"/>
    </row>
    <row r="3398" spans="1:13" x14ac:dyDescent="0.3">
      <c r="A3398" s="18">
        <v>3396</v>
      </c>
      <c r="B3398" s="18">
        <f t="shared" si="106"/>
        <v>2019</v>
      </c>
      <c r="C3398" s="17">
        <v>43466</v>
      </c>
      <c r="D3398" s="18" t="s">
        <v>130</v>
      </c>
      <c r="E3398" s="18" t="s">
        <v>163</v>
      </c>
      <c r="F3398" s="18" t="str">
        <f t="shared" si="107"/>
        <v>Eversource_EMA-Solar Expansion Cost Recovery Factor (SECRF)-43466</v>
      </c>
      <c r="G3398" s="11" t="s">
        <v>131</v>
      </c>
      <c r="H3398" s="11" t="s">
        <v>49</v>
      </c>
      <c r="I3398" s="11" t="s">
        <v>132</v>
      </c>
      <c r="J3398" s="11" t="s">
        <v>142</v>
      </c>
      <c r="K3398" s="11" t="str">
        <f>IFERROR(INDEX('EDC Component Dictionary'!$C$5:$C$37,MATCH('Rates Database'!J3398,'EDC Component Dictionary'!$B$5:$B$37,0)), "Energy Supply")</f>
        <v>Distribution System</v>
      </c>
      <c r="L3398" s="12">
        <v>7.5000000000000002E-4</v>
      </c>
      <c r="M3398" s="12"/>
    </row>
    <row r="3399" spans="1:13" x14ac:dyDescent="0.3">
      <c r="A3399" s="18">
        <v>3397</v>
      </c>
      <c r="B3399" s="18">
        <f t="shared" si="106"/>
        <v>2024</v>
      </c>
      <c r="C3399" s="17">
        <v>45352</v>
      </c>
      <c r="D3399" s="18" t="s">
        <v>130</v>
      </c>
      <c r="E3399" s="18" t="s">
        <v>163</v>
      </c>
      <c r="F3399" s="18" t="str">
        <f t="shared" si="107"/>
        <v>Eversource_EMA-Vegetation Management Factor (VMF)-45352</v>
      </c>
      <c r="G3399" s="11" t="s">
        <v>131</v>
      </c>
      <c r="H3399" s="11" t="s">
        <v>49</v>
      </c>
      <c r="I3399" s="11" t="s">
        <v>132</v>
      </c>
      <c r="J3399" s="11" t="s">
        <v>143</v>
      </c>
      <c r="K3399" s="11" t="str">
        <f>IFERROR(INDEX('EDC Component Dictionary'!$C$5:$C$37,MATCH('Rates Database'!J3399,'EDC Component Dictionary'!$B$5:$B$37,0)), "Energy Supply")</f>
        <v>Distribution System</v>
      </c>
      <c r="L3399" s="12">
        <v>1.9300000000000001E-3</v>
      </c>
      <c r="M3399" s="12"/>
    </row>
    <row r="3400" spans="1:13" x14ac:dyDescent="0.3">
      <c r="A3400" s="18">
        <v>3398</v>
      </c>
      <c r="B3400" s="18">
        <f t="shared" si="106"/>
        <v>2024</v>
      </c>
      <c r="C3400" s="17">
        <v>45323</v>
      </c>
      <c r="D3400" s="18" t="s">
        <v>130</v>
      </c>
      <c r="E3400" s="18" t="s">
        <v>163</v>
      </c>
      <c r="F3400" s="18" t="str">
        <f t="shared" si="107"/>
        <v>Eversource_EMA-Vegetation Management Factor (VMF)-45323</v>
      </c>
      <c r="G3400" s="11" t="s">
        <v>131</v>
      </c>
      <c r="H3400" s="11" t="s">
        <v>49</v>
      </c>
      <c r="I3400" s="11" t="s">
        <v>132</v>
      </c>
      <c r="J3400" s="11" t="s">
        <v>143</v>
      </c>
      <c r="K3400" s="11" t="str">
        <f>IFERROR(INDEX('EDC Component Dictionary'!$C$5:$C$37,MATCH('Rates Database'!J3400,'EDC Component Dictionary'!$B$5:$B$37,0)), "Energy Supply")</f>
        <v>Distribution System</v>
      </c>
      <c r="L3400" s="12">
        <v>1.9300000000000001E-3</v>
      </c>
      <c r="M3400" s="12"/>
    </row>
    <row r="3401" spans="1:13" x14ac:dyDescent="0.3">
      <c r="A3401" s="18">
        <v>3399</v>
      </c>
      <c r="B3401" s="18">
        <f t="shared" si="106"/>
        <v>2024</v>
      </c>
      <c r="C3401" s="17">
        <v>45292</v>
      </c>
      <c r="D3401" s="18" t="s">
        <v>130</v>
      </c>
      <c r="E3401" s="18" t="s">
        <v>163</v>
      </c>
      <c r="F3401" s="18" t="str">
        <f t="shared" si="107"/>
        <v>Eversource_EMA-Vegetation Management Factor (VMF)-45292</v>
      </c>
      <c r="G3401" s="11" t="s">
        <v>131</v>
      </c>
      <c r="H3401" s="11" t="s">
        <v>49</v>
      </c>
      <c r="I3401" s="11" t="s">
        <v>132</v>
      </c>
      <c r="J3401" s="11" t="s">
        <v>143</v>
      </c>
      <c r="K3401" s="11" t="str">
        <f>IFERROR(INDEX('EDC Component Dictionary'!$C$5:$C$37,MATCH('Rates Database'!J3401,'EDC Component Dictionary'!$B$5:$B$37,0)), "Energy Supply")</f>
        <v>Distribution System</v>
      </c>
      <c r="L3401" s="12">
        <v>1.9300000000000001E-3</v>
      </c>
      <c r="M3401" s="12"/>
    </row>
    <row r="3402" spans="1:13" x14ac:dyDescent="0.3">
      <c r="A3402" s="18">
        <v>3400</v>
      </c>
      <c r="B3402" s="18">
        <f t="shared" si="106"/>
        <v>2023</v>
      </c>
      <c r="C3402" s="17">
        <v>45261</v>
      </c>
      <c r="D3402" s="18" t="s">
        <v>130</v>
      </c>
      <c r="E3402" s="18" t="s">
        <v>163</v>
      </c>
      <c r="F3402" s="18" t="str">
        <f t="shared" si="107"/>
        <v>Eversource_EMA-Vegetation Management Factor (VMF)-45261</v>
      </c>
      <c r="G3402" s="11" t="s">
        <v>131</v>
      </c>
      <c r="H3402" s="11" t="s">
        <v>49</v>
      </c>
      <c r="I3402" s="11" t="s">
        <v>132</v>
      </c>
      <c r="J3402" s="11" t="s">
        <v>143</v>
      </c>
      <c r="K3402" s="11" t="str">
        <f>IFERROR(INDEX('EDC Component Dictionary'!$C$5:$C$37,MATCH('Rates Database'!J3402,'EDC Component Dictionary'!$B$5:$B$37,0)), "Energy Supply")</f>
        <v>Distribution System</v>
      </c>
      <c r="L3402" s="12">
        <v>1.4E-3</v>
      </c>
      <c r="M3402" s="12"/>
    </row>
    <row r="3403" spans="1:13" x14ac:dyDescent="0.3">
      <c r="A3403" s="18">
        <v>3401</v>
      </c>
      <c r="B3403" s="18">
        <f t="shared" si="106"/>
        <v>2023</v>
      </c>
      <c r="C3403" s="17">
        <v>45231</v>
      </c>
      <c r="D3403" s="18" t="s">
        <v>130</v>
      </c>
      <c r="E3403" s="18" t="s">
        <v>163</v>
      </c>
      <c r="F3403" s="18" t="str">
        <f t="shared" si="107"/>
        <v>Eversource_EMA-Vegetation Management Factor (VMF)-45231</v>
      </c>
      <c r="G3403" s="11" t="s">
        <v>131</v>
      </c>
      <c r="H3403" s="11" t="s">
        <v>49</v>
      </c>
      <c r="I3403" s="11" t="s">
        <v>132</v>
      </c>
      <c r="J3403" s="11" t="s">
        <v>143</v>
      </c>
      <c r="K3403" s="11" t="str">
        <f>IFERROR(INDEX('EDC Component Dictionary'!$C$5:$C$37,MATCH('Rates Database'!J3403,'EDC Component Dictionary'!$B$5:$B$37,0)), "Energy Supply")</f>
        <v>Distribution System</v>
      </c>
      <c r="L3403" s="12">
        <v>1.4E-3</v>
      </c>
      <c r="M3403" s="12"/>
    </row>
    <row r="3404" spans="1:13" x14ac:dyDescent="0.3">
      <c r="A3404" s="18">
        <v>3402</v>
      </c>
      <c r="B3404" s="18">
        <f t="shared" si="106"/>
        <v>2023</v>
      </c>
      <c r="C3404" s="17">
        <v>45200</v>
      </c>
      <c r="D3404" s="18" t="s">
        <v>130</v>
      </c>
      <c r="E3404" s="18" t="s">
        <v>163</v>
      </c>
      <c r="F3404" s="18" t="str">
        <f t="shared" si="107"/>
        <v>Eversource_EMA-Vegetation Management Factor (VMF)-45200</v>
      </c>
      <c r="G3404" s="11" t="s">
        <v>131</v>
      </c>
      <c r="H3404" s="11" t="s">
        <v>49</v>
      </c>
      <c r="I3404" s="11" t="s">
        <v>132</v>
      </c>
      <c r="J3404" s="11" t="s">
        <v>143</v>
      </c>
      <c r="K3404" s="11" t="str">
        <f>IFERROR(INDEX('EDC Component Dictionary'!$C$5:$C$37,MATCH('Rates Database'!J3404,'EDC Component Dictionary'!$B$5:$B$37,0)), "Energy Supply")</f>
        <v>Distribution System</v>
      </c>
      <c r="L3404" s="12">
        <v>1.4E-3</v>
      </c>
      <c r="M3404" s="12"/>
    </row>
    <row r="3405" spans="1:13" x14ac:dyDescent="0.3">
      <c r="A3405" s="18">
        <v>3403</v>
      </c>
      <c r="B3405" s="18">
        <f t="shared" si="106"/>
        <v>2023</v>
      </c>
      <c r="C3405" s="17">
        <v>45170</v>
      </c>
      <c r="D3405" s="18" t="s">
        <v>130</v>
      </c>
      <c r="E3405" s="18" t="s">
        <v>163</v>
      </c>
      <c r="F3405" s="18" t="str">
        <f t="shared" si="107"/>
        <v>Eversource_EMA-Vegetation Management Factor (VMF)-45170</v>
      </c>
      <c r="G3405" s="11" t="s">
        <v>131</v>
      </c>
      <c r="H3405" s="11" t="s">
        <v>49</v>
      </c>
      <c r="I3405" s="11" t="s">
        <v>132</v>
      </c>
      <c r="J3405" s="11" t="s">
        <v>143</v>
      </c>
      <c r="K3405" s="11" t="str">
        <f>IFERROR(INDEX('EDC Component Dictionary'!$C$5:$C$37,MATCH('Rates Database'!J3405,'EDC Component Dictionary'!$B$5:$B$37,0)), "Energy Supply")</f>
        <v>Distribution System</v>
      </c>
      <c r="L3405" s="12">
        <v>1.4E-3</v>
      </c>
      <c r="M3405" s="12"/>
    </row>
    <row r="3406" spans="1:13" x14ac:dyDescent="0.3">
      <c r="A3406" s="18">
        <v>3404</v>
      </c>
      <c r="B3406" s="18">
        <f t="shared" si="106"/>
        <v>2023</v>
      </c>
      <c r="C3406" s="17">
        <v>45139</v>
      </c>
      <c r="D3406" s="18" t="s">
        <v>130</v>
      </c>
      <c r="E3406" s="18" t="s">
        <v>163</v>
      </c>
      <c r="F3406" s="18" t="str">
        <f t="shared" si="107"/>
        <v>Eversource_EMA-Vegetation Management Factor (VMF)-45139</v>
      </c>
      <c r="G3406" s="11" t="s">
        <v>131</v>
      </c>
      <c r="H3406" s="11" t="s">
        <v>49</v>
      </c>
      <c r="I3406" s="11" t="s">
        <v>132</v>
      </c>
      <c r="J3406" s="11" t="s">
        <v>143</v>
      </c>
      <c r="K3406" s="11" t="str">
        <f>IFERROR(INDEX('EDC Component Dictionary'!$C$5:$C$37,MATCH('Rates Database'!J3406,'EDC Component Dictionary'!$B$5:$B$37,0)), "Energy Supply")</f>
        <v>Distribution System</v>
      </c>
      <c r="L3406" s="12">
        <v>1.4E-3</v>
      </c>
      <c r="M3406" s="12"/>
    </row>
    <row r="3407" spans="1:13" x14ac:dyDescent="0.3">
      <c r="A3407" s="18">
        <v>3405</v>
      </c>
      <c r="B3407" s="18">
        <f t="shared" si="106"/>
        <v>2023</v>
      </c>
      <c r="C3407" s="17">
        <v>45108</v>
      </c>
      <c r="D3407" s="18" t="s">
        <v>130</v>
      </c>
      <c r="E3407" s="18" t="s">
        <v>163</v>
      </c>
      <c r="F3407" s="18" t="str">
        <f t="shared" si="107"/>
        <v>Eversource_EMA-Vegetation Management Factor (VMF)-45108</v>
      </c>
      <c r="G3407" s="11" t="s">
        <v>131</v>
      </c>
      <c r="H3407" s="11" t="s">
        <v>49</v>
      </c>
      <c r="I3407" s="11" t="s">
        <v>132</v>
      </c>
      <c r="J3407" s="11" t="s">
        <v>143</v>
      </c>
      <c r="K3407" s="11" t="str">
        <f>IFERROR(INDEX('EDC Component Dictionary'!$C$5:$C$37,MATCH('Rates Database'!J3407,'EDC Component Dictionary'!$B$5:$B$37,0)), "Energy Supply")</f>
        <v>Distribution System</v>
      </c>
      <c r="L3407" s="12">
        <v>1.4E-3</v>
      </c>
      <c r="M3407" s="12"/>
    </row>
    <row r="3408" spans="1:13" x14ac:dyDescent="0.3">
      <c r="A3408" s="18">
        <v>3406</v>
      </c>
      <c r="B3408" s="18">
        <f t="shared" si="106"/>
        <v>2023</v>
      </c>
      <c r="C3408" s="17">
        <v>45078</v>
      </c>
      <c r="D3408" s="18" t="s">
        <v>130</v>
      </c>
      <c r="E3408" s="18" t="s">
        <v>163</v>
      </c>
      <c r="F3408" s="18" t="str">
        <f t="shared" si="107"/>
        <v>Eversource_EMA-Vegetation Management Factor (VMF)-45078</v>
      </c>
      <c r="G3408" s="11" t="s">
        <v>131</v>
      </c>
      <c r="H3408" s="11" t="s">
        <v>49</v>
      </c>
      <c r="I3408" s="11" t="s">
        <v>132</v>
      </c>
      <c r="J3408" s="11" t="s">
        <v>143</v>
      </c>
      <c r="K3408" s="11" t="str">
        <f>IFERROR(INDEX('EDC Component Dictionary'!$C$5:$C$37,MATCH('Rates Database'!J3408,'EDC Component Dictionary'!$B$5:$B$37,0)), "Energy Supply")</f>
        <v>Distribution System</v>
      </c>
      <c r="L3408" s="12">
        <v>1.4E-3</v>
      </c>
      <c r="M3408" s="12"/>
    </row>
    <row r="3409" spans="1:13" x14ac:dyDescent="0.3">
      <c r="A3409" s="18">
        <v>3407</v>
      </c>
      <c r="B3409" s="18">
        <f t="shared" si="106"/>
        <v>2023</v>
      </c>
      <c r="C3409" s="17">
        <v>45047</v>
      </c>
      <c r="D3409" s="18" t="s">
        <v>130</v>
      </c>
      <c r="E3409" s="18" t="s">
        <v>163</v>
      </c>
      <c r="F3409" s="18" t="str">
        <f t="shared" si="107"/>
        <v>Eversource_EMA-Vegetation Management Factor (VMF)-45047</v>
      </c>
      <c r="G3409" s="11" t="s">
        <v>131</v>
      </c>
      <c r="H3409" s="11" t="s">
        <v>49</v>
      </c>
      <c r="I3409" s="11" t="s">
        <v>132</v>
      </c>
      <c r="J3409" s="11" t="s">
        <v>143</v>
      </c>
      <c r="K3409" s="11" t="str">
        <f>IFERROR(INDEX('EDC Component Dictionary'!$C$5:$C$37,MATCH('Rates Database'!J3409,'EDC Component Dictionary'!$B$5:$B$37,0)), "Energy Supply")</f>
        <v>Distribution System</v>
      </c>
      <c r="L3409" s="12">
        <v>1.4E-3</v>
      </c>
      <c r="M3409" s="12"/>
    </row>
    <row r="3410" spans="1:13" x14ac:dyDescent="0.3">
      <c r="A3410" s="18">
        <v>3408</v>
      </c>
      <c r="B3410" s="18">
        <f t="shared" si="106"/>
        <v>2023</v>
      </c>
      <c r="C3410" s="17">
        <v>45017</v>
      </c>
      <c r="D3410" s="18" t="s">
        <v>130</v>
      </c>
      <c r="E3410" s="18" t="s">
        <v>163</v>
      </c>
      <c r="F3410" s="18" t="str">
        <f t="shared" si="107"/>
        <v>Eversource_EMA-Vegetation Management Factor (VMF)-45017</v>
      </c>
      <c r="G3410" s="11" t="s">
        <v>131</v>
      </c>
      <c r="H3410" s="11" t="s">
        <v>49</v>
      </c>
      <c r="I3410" s="11" t="s">
        <v>132</v>
      </c>
      <c r="J3410" s="11" t="s">
        <v>143</v>
      </c>
      <c r="K3410" s="11" t="str">
        <f>IFERROR(INDEX('EDC Component Dictionary'!$C$5:$C$37,MATCH('Rates Database'!J3410,'EDC Component Dictionary'!$B$5:$B$37,0)), "Energy Supply")</f>
        <v>Distribution System</v>
      </c>
      <c r="L3410" s="12">
        <v>1.4E-3</v>
      </c>
      <c r="M3410" s="12"/>
    </row>
    <row r="3411" spans="1:13" x14ac:dyDescent="0.3">
      <c r="A3411" s="18">
        <v>3409</v>
      </c>
      <c r="B3411" s="18">
        <f t="shared" si="106"/>
        <v>2023</v>
      </c>
      <c r="C3411" s="17">
        <v>44986</v>
      </c>
      <c r="D3411" s="18" t="s">
        <v>130</v>
      </c>
      <c r="E3411" s="18" t="s">
        <v>163</v>
      </c>
      <c r="F3411" s="18" t="str">
        <f t="shared" si="107"/>
        <v>Eversource_EMA-Vegetation Management Factor (VMF)-44986</v>
      </c>
      <c r="G3411" s="11" t="s">
        <v>131</v>
      </c>
      <c r="H3411" s="11" t="s">
        <v>49</v>
      </c>
      <c r="I3411" s="11" t="s">
        <v>132</v>
      </c>
      <c r="J3411" s="11" t="s">
        <v>143</v>
      </c>
      <c r="K3411" s="11" t="str">
        <f>IFERROR(INDEX('EDC Component Dictionary'!$C$5:$C$37,MATCH('Rates Database'!J3411,'EDC Component Dictionary'!$B$5:$B$37,0)), "Energy Supply")</f>
        <v>Distribution System</v>
      </c>
      <c r="L3411" s="12">
        <v>1.4E-3</v>
      </c>
      <c r="M3411" s="12"/>
    </row>
    <row r="3412" spans="1:13" x14ac:dyDescent="0.3">
      <c r="A3412" s="18">
        <v>3410</v>
      </c>
      <c r="B3412" s="18">
        <f t="shared" si="106"/>
        <v>2023</v>
      </c>
      <c r="C3412" s="17">
        <v>44958</v>
      </c>
      <c r="D3412" s="18" t="s">
        <v>130</v>
      </c>
      <c r="E3412" s="18" t="s">
        <v>163</v>
      </c>
      <c r="F3412" s="18" t="str">
        <f t="shared" si="107"/>
        <v>Eversource_EMA-Vegetation Management Factor (VMF)-44958</v>
      </c>
      <c r="G3412" s="11" t="s">
        <v>131</v>
      </c>
      <c r="H3412" s="11" t="s">
        <v>49</v>
      </c>
      <c r="I3412" s="11" t="s">
        <v>132</v>
      </c>
      <c r="J3412" s="11" t="s">
        <v>143</v>
      </c>
      <c r="K3412" s="11" t="str">
        <f>IFERROR(INDEX('EDC Component Dictionary'!$C$5:$C$37,MATCH('Rates Database'!J3412,'EDC Component Dictionary'!$B$5:$B$37,0)), "Energy Supply")</f>
        <v>Distribution System</v>
      </c>
      <c r="L3412" s="12">
        <v>1.4E-3</v>
      </c>
      <c r="M3412" s="12"/>
    </row>
    <row r="3413" spans="1:13" x14ac:dyDescent="0.3">
      <c r="A3413" s="18">
        <v>3411</v>
      </c>
      <c r="B3413" s="18">
        <f t="shared" si="106"/>
        <v>2023</v>
      </c>
      <c r="C3413" s="17">
        <v>44927</v>
      </c>
      <c r="D3413" s="18" t="s">
        <v>130</v>
      </c>
      <c r="E3413" s="18" t="s">
        <v>163</v>
      </c>
      <c r="F3413" s="18" t="str">
        <f t="shared" si="107"/>
        <v>Eversource_EMA-Vegetation Management Factor (VMF)-44927</v>
      </c>
      <c r="G3413" s="11" t="s">
        <v>131</v>
      </c>
      <c r="H3413" s="11" t="s">
        <v>49</v>
      </c>
      <c r="I3413" s="11" t="s">
        <v>132</v>
      </c>
      <c r="J3413" s="11" t="s">
        <v>143</v>
      </c>
      <c r="K3413" s="11" t="str">
        <f>IFERROR(INDEX('EDC Component Dictionary'!$C$5:$C$37,MATCH('Rates Database'!J3413,'EDC Component Dictionary'!$B$5:$B$37,0)), "Energy Supply")</f>
        <v>Distribution System</v>
      </c>
      <c r="L3413" s="12">
        <v>1.4E-3</v>
      </c>
      <c r="M3413" s="12"/>
    </row>
    <row r="3414" spans="1:13" x14ac:dyDescent="0.3">
      <c r="A3414" s="18">
        <v>3412</v>
      </c>
      <c r="B3414" s="18">
        <f t="shared" si="106"/>
        <v>2022</v>
      </c>
      <c r="C3414" s="17">
        <v>44896</v>
      </c>
      <c r="D3414" s="18" t="s">
        <v>130</v>
      </c>
      <c r="E3414" s="18" t="s">
        <v>163</v>
      </c>
      <c r="F3414" s="18" t="str">
        <f t="shared" si="107"/>
        <v>Eversource_EMA-Vegetation Management Factor (VMF)-44896</v>
      </c>
      <c r="G3414" s="11" t="s">
        <v>131</v>
      </c>
      <c r="H3414" s="11" t="s">
        <v>49</v>
      </c>
      <c r="I3414" s="11" t="s">
        <v>132</v>
      </c>
      <c r="J3414" s="11" t="s">
        <v>143</v>
      </c>
      <c r="K3414" s="11" t="str">
        <f>IFERROR(INDEX('EDC Component Dictionary'!$C$5:$C$37,MATCH('Rates Database'!J3414,'EDC Component Dictionary'!$B$5:$B$37,0)), "Energy Supply")</f>
        <v>Distribution System</v>
      </c>
      <c r="L3414" s="12">
        <v>1.5900000000000001E-3</v>
      </c>
      <c r="M3414" s="12"/>
    </row>
    <row r="3415" spans="1:13" x14ac:dyDescent="0.3">
      <c r="A3415" s="18">
        <v>3413</v>
      </c>
      <c r="B3415" s="18">
        <f t="shared" si="106"/>
        <v>2022</v>
      </c>
      <c r="C3415" s="17">
        <v>44866</v>
      </c>
      <c r="D3415" s="18" t="s">
        <v>130</v>
      </c>
      <c r="E3415" s="18" t="s">
        <v>163</v>
      </c>
      <c r="F3415" s="18" t="str">
        <f t="shared" si="107"/>
        <v>Eversource_EMA-Vegetation Management Factor (VMF)-44866</v>
      </c>
      <c r="G3415" s="11" t="s">
        <v>131</v>
      </c>
      <c r="H3415" s="11" t="s">
        <v>49</v>
      </c>
      <c r="I3415" s="11" t="s">
        <v>132</v>
      </c>
      <c r="J3415" s="11" t="s">
        <v>143</v>
      </c>
      <c r="K3415" s="11" t="str">
        <f>IFERROR(INDEX('EDC Component Dictionary'!$C$5:$C$37,MATCH('Rates Database'!J3415,'EDC Component Dictionary'!$B$5:$B$37,0)), "Energy Supply")</f>
        <v>Distribution System</v>
      </c>
      <c r="L3415" s="12">
        <v>1.5900000000000001E-3</v>
      </c>
      <c r="M3415" s="12"/>
    </row>
    <row r="3416" spans="1:13" x14ac:dyDescent="0.3">
      <c r="A3416" s="18">
        <v>3414</v>
      </c>
      <c r="B3416" s="18">
        <f t="shared" si="106"/>
        <v>2022</v>
      </c>
      <c r="C3416" s="17">
        <v>44835</v>
      </c>
      <c r="D3416" s="18" t="s">
        <v>130</v>
      </c>
      <c r="E3416" s="18" t="s">
        <v>163</v>
      </c>
      <c r="F3416" s="18" t="str">
        <f t="shared" si="107"/>
        <v>Eversource_EMA-Vegetation Management Factor (VMF)-44835</v>
      </c>
      <c r="G3416" s="11" t="s">
        <v>131</v>
      </c>
      <c r="H3416" s="11" t="s">
        <v>49</v>
      </c>
      <c r="I3416" s="11" t="s">
        <v>132</v>
      </c>
      <c r="J3416" s="11" t="s">
        <v>143</v>
      </c>
      <c r="K3416" s="11" t="str">
        <f>IFERROR(INDEX('EDC Component Dictionary'!$C$5:$C$37,MATCH('Rates Database'!J3416,'EDC Component Dictionary'!$B$5:$B$37,0)), "Energy Supply")</f>
        <v>Distribution System</v>
      </c>
      <c r="L3416" s="12">
        <v>1.5900000000000001E-3</v>
      </c>
      <c r="M3416" s="12"/>
    </row>
    <row r="3417" spans="1:13" x14ac:dyDescent="0.3">
      <c r="A3417" s="18">
        <v>3415</v>
      </c>
      <c r="B3417" s="18">
        <f t="shared" si="106"/>
        <v>2022</v>
      </c>
      <c r="C3417" s="17">
        <v>44805</v>
      </c>
      <c r="D3417" s="18" t="s">
        <v>130</v>
      </c>
      <c r="E3417" s="18" t="s">
        <v>163</v>
      </c>
      <c r="F3417" s="18" t="str">
        <f t="shared" si="107"/>
        <v>Eversource_EMA-Vegetation Management Factor (VMF)-44805</v>
      </c>
      <c r="G3417" s="11" t="s">
        <v>131</v>
      </c>
      <c r="H3417" s="11" t="s">
        <v>49</v>
      </c>
      <c r="I3417" s="11" t="s">
        <v>132</v>
      </c>
      <c r="J3417" s="11" t="s">
        <v>143</v>
      </c>
      <c r="K3417" s="11" t="str">
        <f>IFERROR(INDEX('EDC Component Dictionary'!$C$5:$C$37,MATCH('Rates Database'!J3417,'EDC Component Dictionary'!$B$5:$B$37,0)), "Energy Supply")</f>
        <v>Distribution System</v>
      </c>
      <c r="L3417" s="12">
        <v>1.5900000000000001E-3</v>
      </c>
      <c r="M3417" s="12"/>
    </row>
    <row r="3418" spans="1:13" x14ac:dyDescent="0.3">
      <c r="A3418" s="18">
        <v>3416</v>
      </c>
      <c r="B3418" s="18">
        <f t="shared" si="106"/>
        <v>2022</v>
      </c>
      <c r="C3418" s="17">
        <v>44774</v>
      </c>
      <c r="D3418" s="18" t="s">
        <v>130</v>
      </c>
      <c r="E3418" s="18" t="s">
        <v>163</v>
      </c>
      <c r="F3418" s="18" t="str">
        <f t="shared" si="107"/>
        <v>Eversource_EMA-Vegetation Management Factor (VMF)-44774</v>
      </c>
      <c r="G3418" s="11" t="s">
        <v>131</v>
      </c>
      <c r="H3418" s="11" t="s">
        <v>49</v>
      </c>
      <c r="I3418" s="11" t="s">
        <v>132</v>
      </c>
      <c r="J3418" s="11" t="s">
        <v>143</v>
      </c>
      <c r="K3418" s="11" t="str">
        <f>IFERROR(INDEX('EDC Component Dictionary'!$C$5:$C$37,MATCH('Rates Database'!J3418,'EDC Component Dictionary'!$B$5:$B$37,0)), "Energy Supply")</f>
        <v>Distribution System</v>
      </c>
      <c r="L3418" s="12">
        <v>1.5900000000000001E-3</v>
      </c>
      <c r="M3418" s="12"/>
    </row>
    <row r="3419" spans="1:13" x14ac:dyDescent="0.3">
      <c r="A3419" s="18">
        <v>3417</v>
      </c>
      <c r="B3419" s="18">
        <f t="shared" si="106"/>
        <v>2022</v>
      </c>
      <c r="C3419" s="17">
        <v>44743</v>
      </c>
      <c r="D3419" s="18" t="s">
        <v>130</v>
      </c>
      <c r="E3419" s="18" t="s">
        <v>163</v>
      </c>
      <c r="F3419" s="18" t="str">
        <f t="shared" si="107"/>
        <v>Eversource_EMA-Vegetation Management Factor (VMF)-44743</v>
      </c>
      <c r="G3419" s="11" t="s">
        <v>131</v>
      </c>
      <c r="H3419" s="11" t="s">
        <v>49</v>
      </c>
      <c r="I3419" s="11" t="s">
        <v>132</v>
      </c>
      <c r="J3419" s="11" t="s">
        <v>143</v>
      </c>
      <c r="K3419" s="11" t="str">
        <f>IFERROR(INDEX('EDC Component Dictionary'!$C$5:$C$37,MATCH('Rates Database'!J3419,'EDC Component Dictionary'!$B$5:$B$37,0)), "Energy Supply")</f>
        <v>Distribution System</v>
      </c>
      <c r="L3419" s="12">
        <v>1.5900000000000001E-3</v>
      </c>
      <c r="M3419" s="12"/>
    </row>
    <row r="3420" spans="1:13" x14ac:dyDescent="0.3">
      <c r="A3420" s="18">
        <v>3418</v>
      </c>
      <c r="B3420" s="18">
        <f t="shared" si="106"/>
        <v>2022</v>
      </c>
      <c r="C3420" s="17">
        <v>44713</v>
      </c>
      <c r="D3420" s="18" t="s">
        <v>130</v>
      </c>
      <c r="E3420" s="18" t="s">
        <v>163</v>
      </c>
      <c r="F3420" s="18" t="str">
        <f t="shared" si="107"/>
        <v>Eversource_EMA-Vegetation Management Factor (VMF)-44713</v>
      </c>
      <c r="G3420" s="11" t="s">
        <v>131</v>
      </c>
      <c r="H3420" s="11" t="s">
        <v>49</v>
      </c>
      <c r="I3420" s="11" t="s">
        <v>132</v>
      </c>
      <c r="J3420" s="11" t="s">
        <v>143</v>
      </c>
      <c r="K3420" s="11" t="str">
        <f>IFERROR(INDEX('EDC Component Dictionary'!$C$5:$C$37,MATCH('Rates Database'!J3420,'EDC Component Dictionary'!$B$5:$B$37,0)), "Energy Supply")</f>
        <v>Distribution System</v>
      </c>
      <c r="L3420" s="12">
        <v>1.5900000000000001E-3</v>
      </c>
      <c r="M3420" s="12"/>
    </row>
    <row r="3421" spans="1:13" x14ac:dyDescent="0.3">
      <c r="A3421" s="18">
        <v>3419</v>
      </c>
      <c r="B3421" s="18">
        <f t="shared" si="106"/>
        <v>2022</v>
      </c>
      <c r="C3421" s="17">
        <v>44682</v>
      </c>
      <c r="D3421" s="18" t="s">
        <v>130</v>
      </c>
      <c r="E3421" s="18" t="s">
        <v>163</v>
      </c>
      <c r="F3421" s="18" t="str">
        <f t="shared" si="107"/>
        <v>Eversource_EMA-Vegetation Management Factor (VMF)-44682</v>
      </c>
      <c r="G3421" s="11" t="s">
        <v>131</v>
      </c>
      <c r="H3421" s="11" t="s">
        <v>49</v>
      </c>
      <c r="I3421" s="11" t="s">
        <v>132</v>
      </c>
      <c r="J3421" s="11" t="s">
        <v>143</v>
      </c>
      <c r="K3421" s="11" t="str">
        <f>IFERROR(INDEX('EDC Component Dictionary'!$C$5:$C$37,MATCH('Rates Database'!J3421,'EDC Component Dictionary'!$B$5:$B$37,0)), "Energy Supply")</f>
        <v>Distribution System</v>
      </c>
      <c r="L3421" s="12">
        <v>1.5900000000000001E-3</v>
      </c>
      <c r="M3421" s="12"/>
    </row>
    <row r="3422" spans="1:13" x14ac:dyDescent="0.3">
      <c r="A3422" s="18">
        <v>3420</v>
      </c>
      <c r="B3422" s="18">
        <f t="shared" si="106"/>
        <v>2022</v>
      </c>
      <c r="C3422" s="17">
        <v>44652</v>
      </c>
      <c r="D3422" s="18" t="s">
        <v>130</v>
      </c>
      <c r="E3422" s="18" t="s">
        <v>163</v>
      </c>
      <c r="F3422" s="18" t="str">
        <f t="shared" si="107"/>
        <v>Eversource_EMA-Vegetation Management Factor (VMF)-44652</v>
      </c>
      <c r="G3422" s="11" t="s">
        <v>131</v>
      </c>
      <c r="H3422" s="11" t="s">
        <v>49</v>
      </c>
      <c r="I3422" s="11" t="s">
        <v>132</v>
      </c>
      <c r="J3422" s="11" t="s">
        <v>143</v>
      </c>
      <c r="K3422" s="11" t="str">
        <f>IFERROR(INDEX('EDC Component Dictionary'!$C$5:$C$37,MATCH('Rates Database'!J3422,'EDC Component Dictionary'!$B$5:$B$37,0)), "Energy Supply")</f>
        <v>Distribution System</v>
      </c>
      <c r="L3422" s="12">
        <v>1.5900000000000001E-3</v>
      </c>
      <c r="M3422" s="12"/>
    </row>
    <row r="3423" spans="1:13" x14ac:dyDescent="0.3">
      <c r="A3423" s="18">
        <v>3421</v>
      </c>
      <c r="B3423" s="18">
        <f t="shared" si="106"/>
        <v>2022</v>
      </c>
      <c r="C3423" s="17">
        <v>44621</v>
      </c>
      <c r="D3423" s="18" t="s">
        <v>130</v>
      </c>
      <c r="E3423" s="18" t="s">
        <v>163</v>
      </c>
      <c r="F3423" s="18" t="str">
        <f t="shared" si="107"/>
        <v>Eversource_EMA-Vegetation Management Factor (VMF)-44621</v>
      </c>
      <c r="G3423" s="11" t="s">
        <v>131</v>
      </c>
      <c r="H3423" s="11" t="s">
        <v>49</v>
      </c>
      <c r="I3423" s="11" t="s">
        <v>132</v>
      </c>
      <c r="J3423" s="11" t="s">
        <v>143</v>
      </c>
      <c r="K3423" s="11" t="str">
        <f>IFERROR(INDEX('EDC Component Dictionary'!$C$5:$C$37,MATCH('Rates Database'!J3423,'EDC Component Dictionary'!$B$5:$B$37,0)), "Energy Supply")</f>
        <v>Distribution System</v>
      </c>
      <c r="L3423" s="12">
        <v>1.5900000000000001E-3</v>
      </c>
      <c r="M3423" s="12"/>
    </row>
    <row r="3424" spans="1:13" x14ac:dyDescent="0.3">
      <c r="A3424" s="18">
        <v>3422</v>
      </c>
      <c r="B3424" s="18">
        <f t="shared" si="106"/>
        <v>2022</v>
      </c>
      <c r="C3424" s="17">
        <v>44593</v>
      </c>
      <c r="D3424" s="18" t="s">
        <v>130</v>
      </c>
      <c r="E3424" s="18" t="s">
        <v>163</v>
      </c>
      <c r="F3424" s="18" t="str">
        <f t="shared" si="107"/>
        <v>Eversource_EMA-Vegetation Management Factor (VMF)-44593</v>
      </c>
      <c r="G3424" s="11" t="s">
        <v>131</v>
      </c>
      <c r="H3424" s="11" t="s">
        <v>49</v>
      </c>
      <c r="I3424" s="11" t="s">
        <v>132</v>
      </c>
      <c r="J3424" s="11" t="s">
        <v>143</v>
      </c>
      <c r="K3424" s="11" t="str">
        <f>IFERROR(INDEX('EDC Component Dictionary'!$C$5:$C$37,MATCH('Rates Database'!J3424,'EDC Component Dictionary'!$B$5:$B$37,0)), "Energy Supply")</f>
        <v>Distribution System</v>
      </c>
      <c r="L3424" s="12">
        <v>1.5900000000000001E-3</v>
      </c>
      <c r="M3424" s="12"/>
    </row>
    <row r="3425" spans="1:13" x14ac:dyDescent="0.3">
      <c r="A3425" s="18">
        <v>3423</v>
      </c>
      <c r="B3425" s="18">
        <f t="shared" si="106"/>
        <v>2022</v>
      </c>
      <c r="C3425" s="17">
        <v>44562</v>
      </c>
      <c r="D3425" s="18" t="s">
        <v>130</v>
      </c>
      <c r="E3425" s="18" t="s">
        <v>163</v>
      </c>
      <c r="F3425" s="18" t="str">
        <f t="shared" si="107"/>
        <v>Eversource_EMA-Vegetation Management Factor (VMF)-44562</v>
      </c>
      <c r="G3425" s="11" t="s">
        <v>131</v>
      </c>
      <c r="H3425" s="11" t="s">
        <v>49</v>
      </c>
      <c r="I3425" s="11" t="s">
        <v>132</v>
      </c>
      <c r="J3425" s="11" t="s">
        <v>143</v>
      </c>
      <c r="K3425" s="11" t="str">
        <f>IFERROR(INDEX('EDC Component Dictionary'!$C$5:$C$37,MATCH('Rates Database'!J3425,'EDC Component Dictionary'!$B$5:$B$37,0)), "Energy Supply")</f>
        <v>Distribution System</v>
      </c>
      <c r="L3425" s="12">
        <v>1.5900000000000001E-3</v>
      </c>
      <c r="M3425" s="12"/>
    </row>
    <row r="3426" spans="1:13" x14ac:dyDescent="0.3">
      <c r="A3426" s="18">
        <v>3424</v>
      </c>
      <c r="B3426" s="18">
        <f t="shared" si="106"/>
        <v>2021</v>
      </c>
      <c r="C3426" s="17">
        <v>44531</v>
      </c>
      <c r="D3426" s="18" t="s">
        <v>130</v>
      </c>
      <c r="E3426" s="18" t="s">
        <v>163</v>
      </c>
      <c r="F3426" s="18" t="str">
        <f t="shared" si="107"/>
        <v>Eversource_EMA-Vegetation Management Factor (VMF)-44531</v>
      </c>
      <c r="G3426" s="11" t="s">
        <v>131</v>
      </c>
      <c r="H3426" s="11" t="s">
        <v>49</v>
      </c>
      <c r="I3426" s="11" t="s">
        <v>132</v>
      </c>
      <c r="J3426" s="11" t="s">
        <v>143</v>
      </c>
      <c r="K3426" s="11" t="str">
        <f>IFERROR(INDEX('EDC Component Dictionary'!$C$5:$C$37,MATCH('Rates Database'!J3426,'EDC Component Dictionary'!$B$5:$B$37,0)), "Energy Supply")</f>
        <v>Distribution System</v>
      </c>
      <c r="L3426" s="12">
        <v>1.74E-3</v>
      </c>
      <c r="M3426" s="12"/>
    </row>
    <row r="3427" spans="1:13" x14ac:dyDescent="0.3">
      <c r="A3427" s="18">
        <v>3425</v>
      </c>
      <c r="B3427" s="18">
        <f t="shared" si="106"/>
        <v>2021</v>
      </c>
      <c r="C3427" s="17">
        <v>44501</v>
      </c>
      <c r="D3427" s="18" t="s">
        <v>130</v>
      </c>
      <c r="E3427" s="18" t="s">
        <v>163</v>
      </c>
      <c r="F3427" s="18" t="str">
        <f t="shared" si="107"/>
        <v>Eversource_EMA-Vegetation Management Factor (VMF)-44501</v>
      </c>
      <c r="G3427" s="11" t="s">
        <v>131</v>
      </c>
      <c r="H3427" s="11" t="s">
        <v>49</v>
      </c>
      <c r="I3427" s="11" t="s">
        <v>132</v>
      </c>
      <c r="J3427" s="11" t="s">
        <v>143</v>
      </c>
      <c r="K3427" s="11" t="str">
        <f>IFERROR(INDEX('EDC Component Dictionary'!$C$5:$C$37,MATCH('Rates Database'!J3427,'EDC Component Dictionary'!$B$5:$B$37,0)), "Energy Supply")</f>
        <v>Distribution System</v>
      </c>
      <c r="L3427" s="12">
        <v>1.74E-3</v>
      </c>
      <c r="M3427" s="12"/>
    </row>
    <row r="3428" spans="1:13" x14ac:dyDescent="0.3">
      <c r="A3428" s="18">
        <v>3426</v>
      </c>
      <c r="B3428" s="18">
        <f t="shared" si="106"/>
        <v>2021</v>
      </c>
      <c r="C3428" s="17">
        <v>44470</v>
      </c>
      <c r="D3428" s="18" t="s">
        <v>130</v>
      </c>
      <c r="E3428" s="18" t="s">
        <v>163</v>
      </c>
      <c r="F3428" s="18" t="str">
        <f t="shared" si="107"/>
        <v>Eversource_EMA-Vegetation Management Factor (VMF)-44470</v>
      </c>
      <c r="G3428" s="11" t="s">
        <v>131</v>
      </c>
      <c r="H3428" s="11" t="s">
        <v>49</v>
      </c>
      <c r="I3428" s="11" t="s">
        <v>132</v>
      </c>
      <c r="J3428" s="11" t="s">
        <v>143</v>
      </c>
      <c r="K3428" s="11" t="str">
        <f>IFERROR(INDEX('EDC Component Dictionary'!$C$5:$C$37,MATCH('Rates Database'!J3428,'EDC Component Dictionary'!$B$5:$B$37,0)), "Energy Supply")</f>
        <v>Distribution System</v>
      </c>
      <c r="L3428" s="12">
        <v>1.74E-3</v>
      </c>
      <c r="M3428" s="12"/>
    </row>
    <row r="3429" spans="1:13" x14ac:dyDescent="0.3">
      <c r="A3429" s="18">
        <v>3427</v>
      </c>
      <c r="B3429" s="18">
        <f t="shared" si="106"/>
        <v>2021</v>
      </c>
      <c r="C3429" s="17">
        <v>44440</v>
      </c>
      <c r="D3429" s="18" t="s">
        <v>130</v>
      </c>
      <c r="E3429" s="18" t="s">
        <v>163</v>
      </c>
      <c r="F3429" s="18" t="str">
        <f t="shared" si="107"/>
        <v>Eversource_EMA-Vegetation Management Factor (VMF)-44440</v>
      </c>
      <c r="G3429" s="11" t="s">
        <v>131</v>
      </c>
      <c r="H3429" s="11" t="s">
        <v>49</v>
      </c>
      <c r="I3429" s="11" t="s">
        <v>132</v>
      </c>
      <c r="J3429" s="11" t="s">
        <v>143</v>
      </c>
      <c r="K3429" s="11" t="str">
        <f>IFERROR(INDEX('EDC Component Dictionary'!$C$5:$C$37,MATCH('Rates Database'!J3429,'EDC Component Dictionary'!$B$5:$B$37,0)), "Energy Supply")</f>
        <v>Distribution System</v>
      </c>
      <c r="L3429" s="12">
        <v>1.74E-3</v>
      </c>
      <c r="M3429" s="12"/>
    </row>
    <row r="3430" spans="1:13" x14ac:dyDescent="0.3">
      <c r="A3430" s="18">
        <v>3428</v>
      </c>
      <c r="B3430" s="18">
        <f t="shared" si="106"/>
        <v>2021</v>
      </c>
      <c r="C3430" s="17">
        <v>44409</v>
      </c>
      <c r="D3430" s="18" t="s">
        <v>130</v>
      </c>
      <c r="E3430" s="18" t="s">
        <v>163</v>
      </c>
      <c r="F3430" s="18" t="str">
        <f t="shared" si="107"/>
        <v>Eversource_EMA-Vegetation Management Factor (VMF)-44409</v>
      </c>
      <c r="G3430" s="11" t="s">
        <v>131</v>
      </c>
      <c r="H3430" s="11" t="s">
        <v>49</v>
      </c>
      <c r="I3430" s="11" t="s">
        <v>132</v>
      </c>
      <c r="J3430" s="11" t="s">
        <v>143</v>
      </c>
      <c r="K3430" s="11" t="str">
        <f>IFERROR(INDEX('EDC Component Dictionary'!$C$5:$C$37,MATCH('Rates Database'!J3430,'EDC Component Dictionary'!$B$5:$B$37,0)), "Energy Supply")</f>
        <v>Distribution System</v>
      </c>
      <c r="L3430" s="12">
        <v>1.74E-3</v>
      </c>
      <c r="M3430" s="12"/>
    </row>
    <row r="3431" spans="1:13" x14ac:dyDescent="0.3">
      <c r="A3431" s="18">
        <v>3429</v>
      </c>
      <c r="B3431" s="18">
        <f t="shared" si="106"/>
        <v>2021</v>
      </c>
      <c r="C3431" s="17">
        <v>44378</v>
      </c>
      <c r="D3431" s="18" t="s">
        <v>130</v>
      </c>
      <c r="E3431" s="18" t="s">
        <v>163</v>
      </c>
      <c r="F3431" s="18" t="str">
        <f t="shared" si="107"/>
        <v>Eversource_EMA-Vegetation Management Factor (VMF)-44378</v>
      </c>
      <c r="G3431" s="11" t="s">
        <v>131</v>
      </c>
      <c r="H3431" s="11" t="s">
        <v>49</v>
      </c>
      <c r="I3431" s="11" t="s">
        <v>132</v>
      </c>
      <c r="J3431" s="11" t="s">
        <v>143</v>
      </c>
      <c r="K3431" s="11" t="str">
        <f>IFERROR(INDEX('EDC Component Dictionary'!$C$5:$C$37,MATCH('Rates Database'!J3431,'EDC Component Dictionary'!$B$5:$B$37,0)), "Energy Supply")</f>
        <v>Distribution System</v>
      </c>
      <c r="L3431" s="12">
        <v>1.74E-3</v>
      </c>
      <c r="M3431" s="12"/>
    </row>
    <row r="3432" spans="1:13" x14ac:dyDescent="0.3">
      <c r="A3432" s="18">
        <v>3430</v>
      </c>
      <c r="B3432" s="18">
        <f t="shared" si="106"/>
        <v>2021</v>
      </c>
      <c r="C3432" s="17">
        <v>44348</v>
      </c>
      <c r="D3432" s="18" t="s">
        <v>130</v>
      </c>
      <c r="E3432" s="18" t="s">
        <v>163</v>
      </c>
      <c r="F3432" s="18" t="str">
        <f t="shared" si="107"/>
        <v>Eversource_EMA-Vegetation Management Factor (VMF)-44348</v>
      </c>
      <c r="G3432" s="11" t="s">
        <v>131</v>
      </c>
      <c r="H3432" s="11" t="s">
        <v>49</v>
      </c>
      <c r="I3432" s="11" t="s">
        <v>132</v>
      </c>
      <c r="J3432" s="11" t="s">
        <v>143</v>
      </c>
      <c r="K3432" s="11" t="str">
        <f>IFERROR(INDEX('EDC Component Dictionary'!$C$5:$C$37,MATCH('Rates Database'!J3432,'EDC Component Dictionary'!$B$5:$B$37,0)), "Energy Supply")</f>
        <v>Distribution System</v>
      </c>
      <c r="L3432" s="12">
        <v>1.74E-3</v>
      </c>
      <c r="M3432" s="12"/>
    </row>
    <row r="3433" spans="1:13" x14ac:dyDescent="0.3">
      <c r="A3433" s="18">
        <v>3431</v>
      </c>
      <c r="B3433" s="18">
        <f t="shared" si="106"/>
        <v>2021</v>
      </c>
      <c r="C3433" s="17">
        <v>44317</v>
      </c>
      <c r="D3433" s="18" t="s">
        <v>130</v>
      </c>
      <c r="E3433" s="18" t="s">
        <v>163</v>
      </c>
      <c r="F3433" s="18" t="str">
        <f t="shared" si="107"/>
        <v>Eversource_EMA-Vegetation Management Factor (VMF)-44317</v>
      </c>
      <c r="G3433" s="11" t="s">
        <v>131</v>
      </c>
      <c r="H3433" s="11" t="s">
        <v>49</v>
      </c>
      <c r="I3433" s="11" t="s">
        <v>132</v>
      </c>
      <c r="J3433" s="11" t="s">
        <v>143</v>
      </c>
      <c r="K3433" s="11" t="str">
        <f>IFERROR(INDEX('EDC Component Dictionary'!$C$5:$C$37,MATCH('Rates Database'!J3433,'EDC Component Dictionary'!$B$5:$B$37,0)), "Energy Supply")</f>
        <v>Distribution System</v>
      </c>
      <c r="L3433" s="12">
        <v>1.74E-3</v>
      </c>
      <c r="M3433" s="12"/>
    </row>
    <row r="3434" spans="1:13" x14ac:dyDescent="0.3">
      <c r="A3434" s="18">
        <v>3432</v>
      </c>
      <c r="B3434" s="18">
        <f t="shared" si="106"/>
        <v>2021</v>
      </c>
      <c r="C3434" s="17">
        <v>44287</v>
      </c>
      <c r="D3434" s="18" t="s">
        <v>130</v>
      </c>
      <c r="E3434" s="18" t="s">
        <v>163</v>
      </c>
      <c r="F3434" s="18" t="str">
        <f t="shared" si="107"/>
        <v>Eversource_EMA-Vegetation Management Factor (VMF)-44287</v>
      </c>
      <c r="G3434" s="11" t="s">
        <v>131</v>
      </c>
      <c r="H3434" s="11" t="s">
        <v>49</v>
      </c>
      <c r="I3434" s="11" t="s">
        <v>132</v>
      </c>
      <c r="J3434" s="11" t="s">
        <v>143</v>
      </c>
      <c r="K3434" s="11" t="str">
        <f>IFERROR(INDEX('EDC Component Dictionary'!$C$5:$C$37,MATCH('Rates Database'!J3434,'EDC Component Dictionary'!$B$5:$B$37,0)), "Energy Supply")</f>
        <v>Distribution System</v>
      </c>
      <c r="L3434" s="12">
        <v>1.74E-3</v>
      </c>
      <c r="M3434" s="12"/>
    </row>
    <row r="3435" spans="1:13" x14ac:dyDescent="0.3">
      <c r="A3435" s="18">
        <v>3433</v>
      </c>
      <c r="B3435" s="18">
        <f t="shared" si="106"/>
        <v>2021</v>
      </c>
      <c r="C3435" s="17">
        <v>44256</v>
      </c>
      <c r="D3435" s="18" t="s">
        <v>130</v>
      </c>
      <c r="E3435" s="18" t="s">
        <v>163</v>
      </c>
      <c r="F3435" s="18" t="str">
        <f t="shared" si="107"/>
        <v>Eversource_EMA-Vegetation Management Factor (VMF)-44256</v>
      </c>
      <c r="G3435" s="11" t="s">
        <v>131</v>
      </c>
      <c r="H3435" s="11" t="s">
        <v>49</v>
      </c>
      <c r="I3435" s="11" t="s">
        <v>132</v>
      </c>
      <c r="J3435" s="11" t="s">
        <v>143</v>
      </c>
      <c r="K3435" s="11" t="str">
        <f>IFERROR(INDEX('EDC Component Dictionary'!$C$5:$C$37,MATCH('Rates Database'!J3435,'EDC Component Dictionary'!$B$5:$B$37,0)), "Energy Supply")</f>
        <v>Distribution System</v>
      </c>
      <c r="L3435" s="12">
        <v>1.74E-3</v>
      </c>
      <c r="M3435" s="12"/>
    </row>
    <row r="3436" spans="1:13" x14ac:dyDescent="0.3">
      <c r="A3436" s="18">
        <v>3434</v>
      </c>
      <c r="B3436" s="18">
        <f t="shared" si="106"/>
        <v>2021</v>
      </c>
      <c r="C3436" s="17">
        <v>44228</v>
      </c>
      <c r="D3436" s="18" t="s">
        <v>130</v>
      </c>
      <c r="E3436" s="18" t="s">
        <v>163</v>
      </c>
      <c r="F3436" s="18" t="str">
        <f t="shared" si="107"/>
        <v>Eversource_EMA-Vegetation Management Factor (VMF)-44228</v>
      </c>
      <c r="G3436" s="11" t="s">
        <v>131</v>
      </c>
      <c r="H3436" s="11" t="s">
        <v>49</v>
      </c>
      <c r="I3436" s="11" t="s">
        <v>132</v>
      </c>
      <c r="J3436" s="11" t="s">
        <v>143</v>
      </c>
      <c r="K3436" s="11" t="str">
        <f>IFERROR(INDEX('EDC Component Dictionary'!$C$5:$C$37,MATCH('Rates Database'!J3436,'EDC Component Dictionary'!$B$5:$B$37,0)), "Energy Supply")</f>
        <v>Distribution System</v>
      </c>
      <c r="L3436" s="12">
        <v>1.74E-3</v>
      </c>
      <c r="M3436" s="12"/>
    </row>
    <row r="3437" spans="1:13" x14ac:dyDescent="0.3">
      <c r="A3437" s="18">
        <v>3435</v>
      </c>
      <c r="B3437" s="18">
        <f t="shared" si="106"/>
        <v>2021</v>
      </c>
      <c r="C3437" s="17">
        <v>44197</v>
      </c>
      <c r="D3437" s="18" t="s">
        <v>130</v>
      </c>
      <c r="E3437" s="18" t="s">
        <v>163</v>
      </c>
      <c r="F3437" s="18" t="str">
        <f t="shared" si="107"/>
        <v>Eversource_EMA-Vegetation Management Factor (VMF)-44197</v>
      </c>
      <c r="G3437" s="11" t="s">
        <v>131</v>
      </c>
      <c r="H3437" s="11" t="s">
        <v>49</v>
      </c>
      <c r="I3437" s="11" t="s">
        <v>132</v>
      </c>
      <c r="J3437" s="11" t="s">
        <v>143</v>
      </c>
      <c r="K3437" s="11" t="str">
        <f>IFERROR(INDEX('EDC Component Dictionary'!$C$5:$C$37,MATCH('Rates Database'!J3437,'EDC Component Dictionary'!$B$5:$B$37,0)), "Energy Supply")</f>
        <v>Distribution System</v>
      </c>
      <c r="L3437" s="12">
        <v>1.74E-3</v>
      </c>
      <c r="M3437" s="12"/>
    </row>
    <row r="3438" spans="1:13" x14ac:dyDescent="0.3">
      <c r="A3438" s="18">
        <v>3436</v>
      </c>
      <c r="B3438" s="18">
        <f t="shared" si="106"/>
        <v>2020</v>
      </c>
      <c r="C3438" s="17">
        <v>44166</v>
      </c>
      <c r="D3438" s="18" t="s">
        <v>130</v>
      </c>
      <c r="E3438" s="18" t="s">
        <v>163</v>
      </c>
      <c r="F3438" s="18" t="str">
        <f t="shared" si="107"/>
        <v>Eversource_EMA-Vegetation Management Factor (VMF)-44166</v>
      </c>
      <c r="G3438" s="11" t="s">
        <v>131</v>
      </c>
      <c r="H3438" s="11" t="s">
        <v>49</v>
      </c>
      <c r="I3438" s="11" t="s">
        <v>132</v>
      </c>
      <c r="J3438" s="11" t="s">
        <v>143</v>
      </c>
      <c r="K3438" s="11" t="str">
        <f>IFERROR(INDEX('EDC Component Dictionary'!$C$5:$C$37,MATCH('Rates Database'!J3438,'EDC Component Dictionary'!$B$5:$B$37,0)), "Energy Supply")</f>
        <v>Distribution System</v>
      </c>
      <c r="L3438" s="12">
        <v>1.5E-3</v>
      </c>
      <c r="M3438" s="12"/>
    </row>
    <row r="3439" spans="1:13" x14ac:dyDescent="0.3">
      <c r="A3439" s="18">
        <v>3437</v>
      </c>
      <c r="B3439" s="18">
        <f t="shared" si="106"/>
        <v>2020</v>
      </c>
      <c r="C3439" s="17">
        <v>44136</v>
      </c>
      <c r="D3439" s="18" t="s">
        <v>130</v>
      </c>
      <c r="E3439" s="18" t="s">
        <v>163</v>
      </c>
      <c r="F3439" s="18" t="str">
        <f t="shared" si="107"/>
        <v>Eversource_EMA-Vegetation Management Factor (VMF)-44136</v>
      </c>
      <c r="G3439" s="11" t="s">
        <v>131</v>
      </c>
      <c r="H3439" s="11" t="s">
        <v>49</v>
      </c>
      <c r="I3439" s="11" t="s">
        <v>132</v>
      </c>
      <c r="J3439" s="11" t="s">
        <v>143</v>
      </c>
      <c r="K3439" s="11" t="str">
        <f>IFERROR(INDEX('EDC Component Dictionary'!$C$5:$C$37,MATCH('Rates Database'!J3439,'EDC Component Dictionary'!$B$5:$B$37,0)), "Energy Supply")</f>
        <v>Distribution System</v>
      </c>
      <c r="L3439" s="12">
        <v>1.5E-3</v>
      </c>
      <c r="M3439" s="12"/>
    </row>
    <row r="3440" spans="1:13" x14ac:dyDescent="0.3">
      <c r="A3440" s="18">
        <v>3438</v>
      </c>
      <c r="B3440" s="18">
        <f t="shared" si="106"/>
        <v>2020</v>
      </c>
      <c r="C3440" s="17">
        <v>44105</v>
      </c>
      <c r="D3440" s="18" t="s">
        <v>130</v>
      </c>
      <c r="E3440" s="18" t="s">
        <v>163</v>
      </c>
      <c r="F3440" s="18" t="str">
        <f t="shared" si="107"/>
        <v>Eversource_EMA-Vegetation Management Factor (VMF)-44105</v>
      </c>
      <c r="G3440" s="11" t="s">
        <v>131</v>
      </c>
      <c r="H3440" s="11" t="s">
        <v>49</v>
      </c>
      <c r="I3440" s="11" t="s">
        <v>132</v>
      </c>
      <c r="J3440" s="11" t="s">
        <v>143</v>
      </c>
      <c r="K3440" s="11" t="str">
        <f>IFERROR(INDEX('EDC Component Dictionary'!$C$5:$C$37,MATCH('Rates Database'!J3440,'EDC Component Dictionary'!$B$5:$B$37,0)), "Energy Supply")</f>
        <v>Distribution System</v>
      </c>
      <c r="L3440" s="12">
        <v>1.5E-3</v>
      </c>
      <c r="M3440" s="12"/>
    </row>
    <row r="3441" spans="1:13" x14ac:dyDescent="0.3">
      <c r="A3441" s="18">
        <v>3439</v>
      </c>
      <c r="B3441" s="18">
        <f t="shared" si="106"/>
        <v>2020</v>
      </c>
      <c r="C3441" s="17">
        <v>44075</v>
      </c>
      <c r="D3441" s="18" t="s">
        <v>130</v>
      </c>
      <c r="E3441" s="18" t="s">
        <v>163</v>
      </c>
      <c r="F3441" s="18" t="str">
        <f t="shared" si="107"/>
        <v>Eversource_EMA-Vegetation Management Factor (VMF)-44075</v>
      </c>
      <c r="G3441" s="11" t="s">
        <v>131</v>
      </c>
      <c r="H3441" s="11" t="s">
        <v>49</v>
      </c>
      <c r="I3441" s="11" t="s">
        <v>132</v>
      </c>
      <c r="J3441" s="11" t="s">
        <v>143</v>
      </c>
      <c r="K3441" s="11" t="str">
        <f>IFERROR(INDEX('EDC Component Dictionary'!$C$5:$C$37,MATCH('Rates Database'!J3441,'EDC Component Dictionary'!$B$5:$B$37,0)), "Energy Supply")</f>
        <v>Distribution System</v>
      </c>
      <c r="L3441" s="12">
        <v>1.5E-3</v>
      </c>
      <c r="M3441" s="12"/>
    </row>
    <row r="3442" spans="1:13" x14ac:dyDescent="0.3">
      <c r="A3442" s="18">
        <v>3440</v>
      </c>
      <c r="B3442" s="18">
        <f t="shared" si="106"/>
        <v>2020</v>
      </c>
      <c r="C3442" s="17">
        <v>44044</v>
      </c>
      <c r="D3442" s="18" t="s">
        <v>130</v>
      </c>
      <c r="E3442" s="18" t="s">
        <v>163</v>
      </c>
      <c r="F3442" s="18" t="str">
        <f t="shared" si="107"/>
        <v>Eversource_EMA-Vegetation Management Factor (VMF)-44044</v>
      </c>
      <c r="G3442" s="11" t="s">
        <v>131</v>
      </c>
      <c r="H3442" s="11" t="s">
        <v>49</v>
      </c>
      <c r="I3442" s="11" t="s">
        <v>132</v>
      </c>
      <c r="J3442" s="11" t="s">
        <v>143</v>
      </c>
      <c r="K3442" s="11" t="str">
        <f>IFERROR(INDEX('EDC Component Dictionary'!$C$5:$C$37,MATCH('Rates Database'!J3442,'EDC Component Dictionary'!$B$5:$B$37,0)), "Energy Supply")</f>
        <v>Distribution System</v>
      </c>
      <c r="L3442" s="12">
        <v>1.5E-3</v>
      </c>
      <c r="M3442" s="12"/>
    </row>
    <row r="3443" spans="1:13" x14ac:dyDescent="0.3">
      <c r="A3443" s="18">
        <v>3441</v>
      </c>
      <c r="B3443" s="18">
        <f t="shared" si="106"/>
        <v>2020</v>
      </c>
      <c r="C3443" s="17">
        <v>44013</v>
      </c>
      <c r="D3443" s="18" t="s">
        <v>130</v>
      </c>
      <c r="E3443" s="18" t="s">
        <v>163</v>
      </c>
      <c r="F3443" s="18" t="str">
        <f t="shared" si="107"/>
        <v>Eversource_EMA-Vegetation Management Factor (VMF)-44013</v>
      </c>
      <c r="G3443" s="11" t="s">
        <v>131</v>
      </c>
      <c r="H3443" s="11" t="s">
        <v>49</v>
      </c>
      <c r="I3443" s="11" t="s">
        <v>132</v>
      </c>
      <c r="J3443" s="11" t="s">
        <v>143</v>
      </c>
      <c r="K3443" s="11" t="str">
        <f>IFERROR(INDEX('EDC Component Dictionary'!$C$5:$C$37,MATCH('Rates Database'!J3443,'EDC Component Dictionary'!$B$5:$B$37,0)), "Energy Supply")</f>
        <v>Distribution System</v>
      </c>
      <c r="L3443" s="12">
        <v>1.5E-3</v>
      </c>
      <c r="M3443" s="12"/>
    </row>
    <row r="3444" spans="1:13" x14ac:dyDescent="0.3">
      <c r="A3444" s="18">
        <v>3442</v>
      </c>
      <c r="B3444" s="18">
        <f t="shared" si="106"/>
        <v>2020</v>
      </c>
      <c r="C3444" s="17">
        <v>43983</v>
      </c>
      <c r="D3444" s="18" t="s">
        <v>130</v>
      </c>
      <c r="E3444" s="18" t="s">
        <v>163</v>
      </c>
      <c r="F3444" s="18" t="str">
        <f t="shared" si="107"/>
        <v>Eversource_EMA-Vegetation Management Factor (VMF)-43983</v>
      </c>
      <c r="G3444" s="11" t="s">
        <v>131</v>
      </c>
      <c r="H3444" s="11" t="s">
        <v>49</v>
      </c>
      <c r="I3444" s="11" t="s">
        <v>132</v>
      </c>
      <c r="J3444" s="11" t="s">
        <v>143</v>
      </c>
      <c r="K3444" s="11" t="str">
        <f>IFERROR(INDEX('EDC Component Dictionary'!$C$5:$C$37,MATCH('Rates Database'!J3444,'EDC Component Dictionary'!$B$5:$B$37,0)), "Energy Supply")</f>
        <v>Distribution System</v>
      </c>
      <c r="L3444" s="12">
        <v>1.5E-3</v>
      </c>
      <c r="M3444" s="12"/>
    </row>
    <row r="3445" spans="1:13" x14ac:dyDescent="0.3">
      <c r="A3445" s="18">
        <v>3443</v>
      </c>
      <c r="B3445" s="18">
        <f t="shared" si="106"/>
        <v>2020</v>
      </c>
      <c r="C3445" s="17">
        <v>43952</v>
      </c>
      <c r="D3445" s="18" t="s">
        <v>130</v>
      </c>
      <c r="E3445" s="18" t="s">
        <v>163</v>
      </c>
      <c r="F3445" s="18" t="str">
        <f t="shared" si="107"/>
        <v>Eversource_EMA-Vegetation Management Factor (VMF)-43952</v>
      </c>
      <c r="G3445" s="11" t="s">
        <v>131</v>
      </c>
      <c r="H3445" s="11" t="s">
        <v>49</v>
      </c>
      <c r="I3445" s="11" t="s">
        <v>132</v>
      </c>
      <c r="J3445" s="11" t="s">
        <v>143</v>
      </c>
      <c r="K3445" s="11" t="str">
        <f>IFERROR(INDEX('EDC Component Dictionary'!$C$5:$C$37,MATCH('Rates Database'!J3445,'EDC Component Dictionary'!$B$5:$B$37,0)), "Energy Supply")</f>
        <v>Distribution System</v>
      </c>
      <c r="L3445" s="12">
        <v>1.5E-3</v>
      </c>
      <c r="M3445" s="12"/>
    </row>
    <row r="3446" spans="1:13" x14ac:dyDescent="0.3">
      <c r="A3446" s="18">
        <v>3444</v>
      </c>
      <c r="B3446" s="18">
        <f t="shared" si="106"/>
        <v>2020</v>
      </c>
      <c r="C3446" s="17">
        <v>43922</v>
      </c>
      <c r="D3446" s="18" t="s">
        <v>130</v>
      </c>
      <c r="E3446" s="18" t="s">
        <v>163</v>
      </c>
      <c r="F3446" s="18" t="str">
        <f t="shared" si="107"/>
        <v>Eversource_EMA-Vegetation Management Factor (VMF)-43922</v>
      </c>
      <c r="G3446" s="11" t="s">
        <v>131</v>
      </c>
      <c r="H3446" s="11" t="s">
        <v>49</v>
      </c>
      <c r="I3446" s="11" t="s">
        <v>132</v>
      </c>
      <c r="J3446" s="11" t="s">
        <v>143</v>
      </c>
      <c r="K3446" s="11" t="str">
        <f>IFERROR(INDEX('EDC Component Dictionary'!$C$5:$C$37,MATCH('Rates Database'!J3446,'EDC Component Dictionary'!$B$5:$B$37,0)), "Energy Supply")</f>
        <v>Distribution System</v>
      </c>
      <c r="L3446" s="12">
        <v>1.5E-3</v>
      </c>
      <c r="M3446" s="12"/>
    </row>
    <row r="3447" spans="1:13" x14ac:dyDescent="0.3">
      <c r="A3447" s="18">
        <v>3445</v>
      </c>
      <c r="B3447" s="18">
        <f t="shared" si="106"/>
        <v>2020</v>
      </c>
      <c r="C3447" s="17">
        <v>43891</v>
      </c>
      <c r="D3447" s="18" t="s">
        <v>130</v>
      </c>
      <c r="E3447" s="18" t="s">
        <v>163</v>
      </c>
      <c r="F3447" s="18" t="str">
        <f t="shared" si="107"/>
        <v>Eversource_EMA-Vegetation Management Factor (VMF)-43891</v>
      </c>
      <c r="G3447" s="11" t="s">
        <v>131</v>
      </c>
      <c r="H3447" s="11" t="s">
        <v>49</v>
      </c>
      <c r="I3447" s="11" t="s">
        <v>132</v>
      </c>
      <c r="J3447" s="11" t="s">
        <v>143</v>
      </c>
      <c r="K3447" s="11" t="str">
        <f>IFERROR(INDEX('EDC Component Dictionary'!$C$5:$C$37,MATCH('Rates Database'!J3447,'EDC Component Dictionary'!$B$5:$B$37,0)), "Energy Supply")</f>
        <v>Distribution System</v>
      </c>
      <c r="L3447" s="12">
        <v>1.5E-3</v>
      </c>
      <c r="M3447" s="12"/>
    </row>
    <row r="3448" spans="1:13" x14ac:dyDescent="0.3">
      <c r="A3448" s="18">
        <v>3446</v>
      </c>
      <c r="B3448" s="18">
        <f t="shared" si="106"/>
        <v>2020</v>
      </c>
      <c r="C3448" s="17">
        <v>43862</v>
      </c>
      <c r="D3448" s="18" t="s">
        <v>130</v>
      </c>
      <c r="E3448" s="18" t="s">
        <v>163</v>
      </c>
      <c r="F3448" s="18" t="str">
        <f t="shared" si="107"/>
        <v>Eversource_EMA-Vegetation Management Factor (VMF)-43862</v>
      </c>
      <c r="G3448" s="11" t="s">
        <v>131</v>
      </c>
      <c r="H3448" s="11" t="s">
        <v>49</v>
      </c>
      <c r="I3448" s="11" t="s">
        <v>132</v>
      </c>
      <c r="J3448" s="11" t="s">
        <v>143</v>
      </c>
      <c r="K3448" s="11" t="str">
        <f>IFERROR(INDEX('EDC Component Dictionary'!$C$5:$C$37,MATCH('Rates Database'!J3448,'EDC Component Dictionary'!$B$5:$B$37,0)), "Energy Supply")</f>
        <v>Distribution System</v>
      </c>
      <c r="L3448" s="12">
        <v>1.5E-3</v>
      </c>
      <c r="M3448" s="12"/>
    </row>
    <row r="3449" spans="1:13" x14ac:dyDescent="0.3">
      <c r="A3449" s="18">
        <v>3447</v>
      </c>
      <c r="B3449" s="18">
        <f t="shared" si="106"/>
        <v>2020</v>
      </c>
      <c r="C3449" s="17">
        <v>43831</v>
      </c>
      <c r="D3449" s="18" t="s">
        <v>130</v>
      </c>
      <c r="E3449" s="18" t="s">
        <v>163</v>
      </c>
      <c r="F3449" s="18" t="str">
        <f t="shared" si="107"/>
        <v>Eversource_EMA-Vegetation Management Factor (VMF)-43831</v>
      </c>
      <c r="G3449" s="11" t="s">
        <v>131</v>
      </c>
      <c r="H3449" s="11" t="s">
        <v>49</v>
      </c>
      <c r="I3449" s="11" t="s">
        <v>132</v>
      </c>
      <c r="J3449" s="11" t="s">
        <v>143</v>
      </c>
      <c r="K3449" s="11" t="str">
        <f>IFERROR(INDEX('EDC Component Dictionary'!$C$5:$C$37,MATCH('Rates Database'!J3449,'EDC Component Dictionary'!$B$5:$B$37,0)), "Energy Supply")</f>
        <v>Distribution System</v>
      </c>
      <c r="L3449" s="12">
        <v>1.5E-3</v>
      </c>
      <c r="M3449" s="12"/>
    </row>
    <row r="3450" spans="1:13" x14ac:dyDescent="0.3">
      <c r="A3450" s="18">
        <v>3448</v>
      </c>
      <c r="B3450" s="18">
        <f t="shared" si="106"/>
        <v>2019</v>
      </c>
      <c r="C3450" s="17">
        <v>43800</v>
      </c>
      <c r="D3450" s="18" t="s">
        <v>130</v>
      </c>
      <c r="E3450" s="18" t="s">
        <v>163</v>
      </c>
      <c r="F3450" s="18" t="str">
        <f t="shared" si="107"/>
        <v>Eversource_EMA-Vegetation Management Factor (VMF)-43800</v>
      </c>
      <c r="G3450" s="11" t="s">
        <v>131</v>
      </c>
      <c r="H3450" s="11" t="s">
        <v>49</v>
      </c>
      <c r="I3450" s="11" t="s">
        <v>132</v>
      </c>
      <c r="J3450" s="11" t="s">
        <v>143</v>
      </c>
      <c r="K3450" s="11" t="str">
        <f>IFERROR(INDEX('EDC Component Dictionary'!$C$5:$C$37,MATCH('Rates Database'!J3450,'EDC Component Dictionary'!$B$5:$B$37,0)), "Energy Supply")</f>
        <v>Distribution System</v>
      </c>
      <c r="L3450" s="12">
        <v>1.67E-3</v>
      </c>
      <c r="M3450" s="12"/>
    </row>
    <row r="3451" spans="1:13" x14ac:dyDescent="0.3">
      <c r="A3451" s="18">
        <v>3449</v>
      </c>
      <c r="B3451" s="18">
        <f t="shared" si="106"/>
        <v>2019</v>
      </c>
      <c r="C3451" s="17">
        <v>43770</v>
      </c>
      <c r="D3451" s="18" t="s">
        <v>130</v>
      </c>
      <c r="E3451" s="18" t="s">
        <v>163</v>
      </c>
      <c r="F3451" s="18" t="str">
        <f t="shared" si="107"/>
        <v>Eversource_EMA-Vegetation Management Factor (VMF)-43770</v>
      </c>
      <c r="G3451" s="11" t="s">
        <v>131</v>
      </c>
      <c r="H3451" s="11" t="s">
        <v>49</v>
      </c>
      <c r="I3451" s="11" t="s">
        <v>132</v>
      </c>
      <c r="J3451" s="11" t="s">
        <v>143</v>
      </c>
      <c r="K3451" s="11" t="str">
        <f>IFERROR(INDEX('EDC Component Dictionary'!$C$5:$C$37,MATCH('Rates Database'!J3451,'EDC Component Dictionary'!$B$5:$B$37,0)), "Energy Supply")</f>
        <v>Distribution System</v>
      </c>
      <c r="L3451" s="12">
        <v>1.67E-3</v>
      </c>
      <c r="M3451" s="12"/>
    </row>
    <row r="3452" spans="1:13" x14ac:dyDescent="0.3">
      <c r="A3452" s="18">
        <v>3450</v>
      </c>
      <c r="B3452" s="18">
        <f t="shared" si="106"/>
        <v>2019</v>
      </c>
      <c r="C3452" s="17">
        <v>43739</v>
      </c>
      <c r="D3452" s="18" t="s">
        <v>130</v>
      </c>
      <c r="E3452" s="18" t="s">
        <v>163</v>
      </c>
      <c r="F3452" s="18" t="str">
        <f t="shared" si="107"/>
        <v>Eversource_EMA-Vegetation Management Factor (VMF)-43739</v>
      </c>
      <c r="G3452" s="11" t="s">
        <v>131</v>
      </c>
      <c r="H3452" s="11" t="s">
        <v>49</v>
      </c>
      <c r="I3452" s="11" t="s">
        <v>132</v>
      </c>
      <c r="J3452" s="11" t="s">
        <v>143</v>
      </c>
      <c r="K3452" s="11" t="str">
        <f>IFERROR(INDEX('EDC Component Dictionary'!$C$5:$C$37,MATCH('Rates Database'!J3452,'EDC Component Dictionary'!$B$5:$B$37,0)), "Energy Supply")</f>
        <v>Distribution System</v>
      </c>
      <c r="L3452" s="12">
        <v>1.67E-3</v>
      </c>
      <c r="M3452" s="12"/>
    </row>
    <row r="3453" spans="1:13" x14ac:dyDescent="0.3">
      <c r="A3453" s="18">
        <v>3451</v>
      </c>
      <c r="B3453" s="18">
        <f t="shared" si="106"/>
        <v>2019</v>
      </c>
      <c r="C3453" s="17">
        <v>43709</v>
      </c>
      <c r="D3453" s="18" t="s">
        <v>130</v>
      </c>
      <c r="E3453" s="18" t="s">
        <v>163</v>
      </c>
      <c r="F3453" s="18" t="str">
        <f t="shared" si="107"/>
        <v>Eversource_EMA-Vegetation Management Factor (VMF)-43709</v>
      </c>
      <c r="G3453" s="11" t="s">
        <v>131</v>
      </c>
      <c r="H3453" s="11" t="s">
        <v>49</v>
      </c>
      <c r="I3453" s="11" t="s">
        <v>132</v>
      </c>
      <c r="J3453" s="11" t="s">
        <v>143</v>
      </c>
      <c r="K3453" s="11" t="str">
        <f>IFERROR(INDEX('EDC Component Dictionary'!$C$5:$C$37,MATCH('Rates Database'!J3453,'EDC Component Dictionary'!$B$5:$B$37,0)), "Energy Supply")</f>
        <v>Distribution System</v>
      </c>
      <c r="L3453" s="12">
        <v>1.67E-3</v>
      </c>
      <c r="M3453" s="12"/>
    </row>
    <row r="3454" spans="1:13" x14ac:dyDescent="0.3">
      <c r="A3454" s="18">
        <v>3452</v>
      </c>
      <c r="B3454" s="18">
        <f t="shared" si="106"/>
        <v>2019</v>
      </c>
      <c r="C3454" s="17">
        <v>43678</v>
      </c>
      <c r="D3454" s="18" t="s">
        <v>130</v>
      </c>
      <c r="E3454" s="18" t="s">
        <v>163</v>
      </c>
      <c r="F3454" s="18" t="str">
        <f t="shared" si="107"/>
        <v>Eversource_EMA-Vegetation Management Factor (VMF)-43678</v>
      </c>
      <c r="G3454" s="11" t="s">
        <v>131</v>
      </c>
      <c r="H3454" s="11" t="s">
        <v>49</v>
      </c>
      <c r="I3454" s="11" t="s">
        <v>132</v>
      </c>
      <c r="J3454" s="11" t="s">
        <v>143</v>
      </c>
      <c r="K3454" s="11" t="str">
        <f>IFERROR(INDEX('EDC Component Dictionary'!$C$5:$C$37,MATCH('Rates Database'!J3454,'EDC Component Dictionary'!$B$5:$B$37,0)), "Energy Supply")</f>
        <v>Distribution System</v>
      </c>
      <c r="L3454" s="12">
        <v>1.67E-3</v>
      </c>
      <c r="M3454" s="12"/>
    </row>
    <row r="3455" spans="1:13" x14ac:dyDescent="0.3">
      <c r="A3455" s="18">
        <v>3453</v>
      </c>
      <c r="B3455" s="18">
        <f t="shared" si="106"/>
        <v>2019</v>
      </c>
      <c r="C3455" s="17">
        <v>43647</v>
      </c>
      <c r="D3455" s="18" t="s">
        <v>130</v>
      </c>
      <c r="E3455" s="18" t="s">
        <v>163</v>
      </c>
      <c r="F3455" s="18" t="str">
        <f t="shared" si="107"/>
        <v>Eversource_EMA-Vegetation Management Factor (VMF)-43647</v>
      </c>
      <c r="G3455" s="11" t="s">
        <v>131</v>
      </c>
      <c r="H3455" s="11" t="s">
        <v>49</v>
      </c>
      <c r="I3455" s="11" t="s">
        <v>132</v>
      </c>
      <c r="J3455" s="11" t="s">
        <v>143</v>
      </c>
      <c r="K3455" s="11" t="str">
        <f>IFERROR(INDEX('EDC Component Dictionary'!$C$5:$C$37,MATCH('Rates Database'!J3455,'EDC Component Dictionary'!$B$5:$B$37,0)), "Energy Supply")</f>
        <v>Distribution System</v>
      </c>
      <c r="L3455" s="12">
        <v>1.67E-3</v>
      </c>
      <c r="M3455" s="12"/>
    </row>
    <row r="3456" spans="1:13" x14ac:dyDescent="0.3">
      <c r="A3456" s="18">
        <v>3454</v>
      </c>
      <c r="B3456" s="18">
        <f t="shared" si="106"/>
        <v>2019</v>
      </c>
      <c r="C3456" s="17">
        <v>43617</v>
      </c>
      <c r="D3456" s="18" t="s">
        <v>130</v>
      </c>
      <c r="E3456" s="18" t="s">
        <v>163</v>
      </c>
      <c r="F3456" s="18" t="str">
        <f t="shared" si="107"/>
        <v>Eversource_EMA-Vegetation Management Factor (VMF)-43617</v>
      </c>
      <c r="G3456" s="11" t="s">
        <v>131</v>
      </c>
      <c r="H3456" s="11" t="s">
        <v>49</v>
      </c>
      <c r="I3456" s="11" t="s">
        <v>132</v>
      </c>
      <c r="J3456" s="11" t="s">
        <v>143</v>
      </c>
      <c r="K3456" s="11" t="str">
        <f>IFERROR(INDEX('EDC Component Dictionary'!$C$5:$C$37,MATCH('Rates Database'!J3456,'EDC Component Dictionary'!$B$5:$B$37,0)), "Energy Supply")</f>
        <v>Distribution System</v>
      </c>
      <c r="L3456" s="12">
        <v>1.67E-3</v>
      </c>
      <c r="M3456" s="12"/>
    </row>
    <row r="3457" spans="1:13" x14ac:dyDescent="0.3">
      <c r="A3457" s="18">
        <v>3455</v>
      </c>
      <c r="B3457" s="18">
        <f t="shared" si="106"/>
        <v>2019</v>
      </c>
      <c r="C3457" s="17">
        <v>43586</v>
      </c>
      <c r="D3457" s="18" t="s">
        <v>130</v>
      </c>
      <c r="E3457" s="18" t="s">
        <v>163</v>
      </c>
      <c r="F3457" s="18" t="str">
        <f t="shared" si="107"/>
        <v>Eversource_EMA-Vegetation Management Factor (VMF)-43586</v>
      </c>
      <c r="G3457" s="11" t="s">
        <v>131</v>
      </c>
      <c r="H3457" s="11" t="s">
        <v>49</v>
      </c>
      <c r="I3457" s="11" t="s">
        <v>132</v>
      </c>
      <c r="J3457" s="11" t="s">
        <v>143</v>
      </c>
      <c r="K3457" s="11" t="str">
        <f>IFERROR(INDEX('EDC Component Dictionary'!$C$5:$C$37,MATCH('Rates Database'!J3457,'EDC Component Dictionary'!$B$5:$B$37,0)), "Energy Supply")</f>
        <v>Distribution System</v>
      </c>
      <c r="L3457" s="12">
        <v>1.67E-3</v>
      </c>
      <c r="M3457" s="12"/>
    </row>
    <row r="3458" spans="1:13" x14ac:dyDescent="0.3">
      <c r="A3458" s="18">
        <v>3456</v>
      </c>
      <c r="B3458" s="18">
        <f t="shared" si="106"/>
        <v>2019</v>
      </c>
      <c r="C3458" s="17">
        <v>43556</v>
      </c>
      <c r="D3458" s="18" t="s">
        <v>130</v>
      </c>
      <c r="E3458" s="18" t="s">
        <v>163</v>
      </c>
      <c r="F3458" s="18" t="str">
        <f t="shared" si="107"/>
        <v>Eversource_EMA-Vegetation Management Factor (VMF)-43556</v>
      </c>
      <c r="G3458" s="11" t="s">
        <v>131</v>
      </c>
      <c r="H3458" s="11" t="s">
        <v>49</v>
      </c>
      <c r="I3458" s="11" t="s">
        <v>132</v>
      </c>
      <c r="J3458" s="11" t="s">
        <v>143</v>
      </c>
      <c r="K3458" s="11" t="str">
        <f>IFERROR(INDEX('EDC Component Dictionary'!$C$5:$C$37,MATCH('Rates Database'!J3458,'EDC Component Dictionary'!$B$5:$B$37,0)), "Energy Supply")</f>
        <v>Distribution System</v>
      </c>
      <c r="L3458" s="12">
        <v>1.67E-3</v>
      </c>
      <c r="M3458" s="12"/>
    </row>
    <row r="3459" spans="1:13" x14ac:dyDescent="0.3">
      <c r="A3459" s="18">
        <v>3457</v>
      </c>
      <c r="B3459" s="18">
        <f t="shared" ref="B3459:B3522" si="108">YEAR(C3459)</f>
        <v>2019</v>
      </c>
      <c r="C3459" s="17">
        <v>43525</v>
      </c>
      <c r="D3459" s="18" t="s">
        <v>130</v>
      </c>
      <c r="E3459" s="18" t="s">
        <v>163</v>
      </c>
      <c r="F3459" s="18" t="str">
        <f t="shared" si="107"/>
        <v>Eversource_EMA-Vegetation Management Factor (VMF)-43525</v>
      </c>
      <c r="G3459" s="11" t="s">
        <v>131</v>
      </c>
      <c r="H3459" s="11" t="s">
        <v>49</v>
      </c>
      <c r="I3459" s="11" t="s">
        <v>132</v>
      </c>
      <c r="J3459" s="11" t="s">
        <v>143</v>
      </c>
      <c r="K3459" s="11" t="str">
        <f>IFERROR(INDEX('EDC Component Dictionary'!$C$5:$C$37,MATCH('Rates Database'!J3459,'EDC Component Dictionary'!$B$5:$B$37,0)), "Energy Supply")</f>
        <v>Distribution System</v>
      </c>
      <c r="L3459" s="12">
        <v>1.67E-3</v>
      </c>
      <c r="M3459" s="12"/>
    </row>
    <row r="3460" spans="1:13" x14ac:dyDescent="0.3">
      <c r="A3460" s="18">
        <v>3458</v>
      </c>
      <c r="B3460" s="18">
        <f t="shared" si="108"/>
        <v>2019</v>
      </c>
      <c r="C3460" s="17">
        <v>43497</v>
      </c>
      <c r="D3460" s="18" t="s">
        <v>130</v>
      </c>
      <c r="E3460" s="18" t="s">
        <v>163</v>
      </c>
      <c r="F3460" s="18" t="str">
        <f t="shared" ref="F3460:F3523" si="109">_xlfn.CONCAT(E3460,"-",J3460,"-",C3460)</f>
        <v>Eversource_EMA-Vegetation Management Factor (VMF)-43497</v>
      </c>
      <c r="G3460" s="11" t="s">
        <v>131</v>
      </c>
      <c r="H3460" s="11" t="s">
        <v>49</v>
      </c>
      <c r="I3460" s="11" t="s">
        <v>132</v>
      </c>
      <c r="J3460" s="11" t="s">
        <v>143</v>
      </c>
      <c r="K3460" s="11" t="str">
        <f>IFERROR(INDEX('EDC Component Dictionary'!$C$5:$C$37,MATCH('Rates Database'!J3460,'EDC Component Dictionary'!$B$5:$B$37,0)), "Energy Supply")</f>
        <v>Distribution System</v>
      </c>
      <c r="L3460" s="12">
        <v>1.67E-3</v>
      </c>
      <c r="M3460" s="12"/>
    </row>
    <row r="3461" spans="1:13" x14ac:dyDescent="0.3">
      <c r="A3461" s="18">
        <v>3459</v>
      </c>
      <c r="B3461" s="18">
        <f t="shared" si="108"/>
        <v>2019</v>
      </c>
      <c r="C3461" s="17">
        <v>43466</v>
      </c>
      <c r="D3461" s="18" t="s">
        <v>130</v>
      </c>
      <c r="E3461" s="18" t="s">
        <v>163</v>
      </c>
      <c r="F3461" s="18" t="str">
        <f t="shared" si="109"/>
        <v>Eversource_EMA-Vegetation Management Factor (VMF)-43466</v>
      </c>
      <c r="G3461" s="11" t="s">
        <v>131</v>
      </c>
      <c r="H3461" s="11" t="s">
        <v>49</v>
      </c>
      <c r="I3461" s="11" t="s">
        <v>132</v>
      </c>
      <c r="J3461" s="11" t="s">
        <v>143</v>
      </c>
      <c r="K3461" s="11" t="str">
        <f>IFERROR(INDEX('EDC Component Dictionary'!$C$5:$C$37,MATCH('Rates Database'!J3461,'EDC Component Dictionary'!$B$5:$B$37,0)), "Energy Supply")</f>
        <v>Distribution System</v>
      </c>
      <c r="L3461" s="12">
        <v>1.67E-3</v>
      </c>
      <c r="M3461" s="12"/>
    </row>
    <row r="3462" spans="1:13" x14ac:dyDescent="0.3">
      <c r="A3462" s="18">
        <v>3460</v>
      </c>
      <c r="B3462" s="18">
        <f t="shared" si="108"/>
        <v>2024</v>
      </c>
      <c r="C3462" s="17">
        <v>45352</v>
      </c>
      <c r="D3462" s="18" t="s">
        <v>130</v>
      </c>
      <c r="E3462" s="18" t="s">
        <v>163</v>
      </c>
      <c r="F3462" s="18" t="str">
        <f t="shared" si="109"/>
        <v>Eversource_EMA-Grid Modernization Factor (GMF)-45352</v>
      </c>
      <c r="G3462" s="11" t="s">
        <v>131</v>
      </c>
      <c r="H3462" s="11" t="s">
        <v>49</v>
      </c>
      <c r="I3462" s="11" t="s">
        <v>132</v>
      </c>
      <c r="J3462" s="11" t="s">
        <v>144</v>
      </c>
      <c r="K3462" s="11" t="str">
        <f>IFERROR(INDEX('EDC Component Dictionary'!$C$5:$C$37,MATCH('Rates Database'!J3462,'EDC Component Dictionary'!$B$5:$B$37,0)), "Energy Supply")</f>
        <v>Distribution System</v>
      </c>
      <c r="L3462" s="12">
        <v>1.89E-3</v>
      </c>
      <c r="M3462" s="12"/>
    </row>
    <row r="3463" spans="1:13" x14ac:dyDescent="0.3">
      <c r="A3463" s="18">
        <v>3461</v>
      </c>
      <c r="B3463" s="18">
        <f t="shared" si="108"/>
        <v>2024</v>
      </c>
      <c r="C3463" s="17">
        <v>45323</v>
      </c>
      <c r="D3463" s="18" t="s">
        <v>130</v>
      </c>
      <c r="E3463" s="18" t="s">
        <v>163</v>
      </c>
      <c r="F3463" s="18" t="str">
        <f t="shared" si="109"/>
        <v>Eversource_EMA-Grid Modernization Factor (GMF)-45323</v>
      </c>
      <c r="G3463" s="11" t="s">
        <v>131</v>
      </c>
      <c r="H3463" s="11" t="s">
        <v>49</v>
      </c>
      <c r="I3463" s="11" t="s">
        <v>132</v>
      </c>
      <c r="J3463" s="11" t="s">
        <v>144</v>
      </c>
      <c r="K3463" s="11" t="str">
        <f>IFERROR(INDEX('EDC Component Dictionary'!$C$5:$C$37,MATCH('Rates Database'!J3463,'EDC Component Dictionary'!$B$5:$B$37,0)), "Energy Supply")</f>
        <v>Distribution System</v>
      </c>
      <c r="L3463" s="12">
        <v>1.89E-3</v>
      </c>
      <c r="M3463" s="12"/>
    </row>
    <row r="3464" spans="1:13" x14ac:dyDescent="0.3">
      <c r="A3464" s="18">
        <v>3462</v>
      </c>
      <c r="B3464" s="18">
        <f t="shared" si="108"/>
        <v>2024</v>
      </c>
      <c r="C3464" s="17">
        <v>45292</v>
      </c>
      <c r="D3464" s="18" t="s">
        <v>130</v>
      </c>
      <c r="E3464" s="18" t="s">
        <v>163</v>
      </c>
      <c r="F3464" s="18" t="str">
        <f t="shared" si="109"/>
        <v>Eversource_EMA-Grid Modernization Factor (GMF)-45292</v>
      </c>
      <c r="G3464" s="11" t="s">
        <v>131</v>
      </c>
      <c r="H3464" s="11" t="s">
        <v>49</v>
      </c>
      <c r="I3464" s="11" t="s">
        <v>132</v>
      </c>
      <c r="J3464" s="11" t="s">
        <v>144</v>
      </c>
      <c r="K3464" s="11" t="str">
        <f>IFERROR(INDEX('EDC Component Dictionary'!$C$5:$C$37,MATCH('Rates Database'!J3464,'EDC Component Dictionary'!$B$5:$B$37,0)), "Energy Supply")</f>
        <v>Distribution System</v>
      </c>
      <c r="L3464" s="12">
        <v>1.89E-3</v>
      </c>
      <c r="M3464" s="12"/>
    </row>
    <row r="3465" spans="1:13" x14ac:dyDescent="0.3">
      <c r="A3465" s="18">
        <v>3463</v>
      </c>
      <c r="B3465" s="18">
        <f t="shared" si="108"/>
        <v>2023</v>
      </c>
      <c r="C3465" s="17">
        <v>45261</v>
      </c>
      <c r="D3465" s="18" t="s">
        <v>130</v>
      </c>
      <c r="E3465" s="18" t="s">
        <v>163</v>
      </c>
      <c r="F3465" s="18" t="str">
        <f t="shared" si="109"/>
        <v>Eversource_EMA-Grid Modernization Factor (GMF)-45261</v>
      </c>
      <c r="G3465" s="11" t="s">
        <v>131</v>
      </c>
      <c r="H3465" s="11" t="s">
        <v>49</v>
      </c>
      <c r="I3465" s="11" t="s">
        <v>132</v>
      </c>
      <c r="J3465" s="11" t="s">
        <v>144</v>
      </c>
      <c r="K3465" s="11" t="str">
        <f>IFERROR(INDEX('EDC Component Dictionary'!$C$5:$C$37,MATCH('Rates Database'!J3465,'EDC Component Dictionary'!$B$5:$B$37,0)), "Energy Supply")</f>
        <v>Distribution System</v>
      </c>
      <c r="L3465" s="12">
        <v>1.89E-3</v>
      </c>
      <c r="M3465" s="12"/>
    </row>
    <row r="3466" spans="1:13" x14ac:dyDescent="0.3">
      <c r="A3466" s="18">
        <v>3464</v>
      </c>
      <c r="B3466" s="18">
        <f t="shared" si="108"/>
        <v>2023</v>
      </c>
      <c r="C3466" s="17">
        <v>45231</v>
      </c>
      <c r="D3466" s="18" t="s">
        <v>130</v>
      </c>
      <c r="E3466" s="18" t="s">
        <v>163</v>
      </c>
      <c r="F3466" s="18" t="str">
        <f t="shared" si="109"/>
        <v>Eversource_EMA-Grid Modernization Factor (GMF)-45231</v>
      </c>
      <c r="G3466" s="11" t="s">
        <v>131</v>
      </c>
      <c r="H3466" s="11" t="s">
        <v>49</v>
      </c>
      <c r="I3466" s="11" t="s">
        <v>132</v>
      </c>
      <c r="J3466" s="11" t="s">
        <v>144</v>
      </c>
      <c r="K3466" s="11" t="str">
        <f>IFERROR(INDEX('EDC Component Dictionary'!$C$5:$C$37,MATCH('Rates Database'!J3466,'EDC Component Dictionary'!$B$5:$B$37,0)), "Energy Supply")</f>
        <v>Distribution System</v>
      </c>
      <c r="L3466" s="12">
        <v>1.89E-3</v>
      </c>
      <c r="M3466" s="12"/>
    </row>
    <row r="3467" spans="1:13" x14ac:dyDescent="0.3">
      <c r="A3467" s="18">
        <v>3465</v>
      </c>
      <c r="B3467" s="18">
        <f t="shared" si="108"/>
        <v>2023</v>
      </c>
      <c r="C3467" s="17">
        <v>45200</v>
      </c>
      <c r="D3467" s="18" t="s">
        <v>130</v>
      </c>
      <c r="E3467" s="18" t="s">
        <v>163</v>
      </c>
      <c r="F3467" s="18" t="str">
        <f t="shared" si="109"/>
        <v>Eversource_EMA-Grid Modernization Factor (GMF)-45200</v>
      </c>
      <c r="G3467" s="11" t="s">
        <v>131</v>
      </c>
      <c r="H3467" s="11" t="s">
        <v>49</v>
      </c>
      <c r="I3467" s="11" t="s">
        <v>132</v>
      </c>
      <c r="J3467" s="11" t="s">
        <v>144</v>
      </c>
      <c r="K3467" s="11" t="str">
        <f>IFERROR(INDEX('EDC Component Dictionary'!$C$5:$C$37,MATCH('Rates Database'!J3467,'EDC Component Dictionary'!$B$5:$B$37,0)), "Energy Supply")</f>
        <v>Distribution System</v>
      </c>
      <c r="L3467" s="12">
        <v>1.89E-3</v>
      </c>
      <c r="M3467" s="12"/>
    </row>
    <row r="3468" spans="1:13" x14ac:dyDescent="0.3">
      <c r="A3468" s="18">
        <v>3466</v>
      </c>
      <c r="B3468" s="18">
        <f t="shared" si="108"/>
        <v>2023</v>
      </c>
      <c r="C3468" s="17">
        <v>45170</v>
      </c>
      <c r="D3468" s="18" t="s">
        <v>130</v>
      </c>
      <c r="E3468" s="18" t="s">
        <v>163</v>
      </c>
      <c r="F3468" s="18" t="str">
        <f t="shared" si="109"/>
        <v>Eversource_EMA-Grid Modernization Factor (GMF)-45170</v>
      </c>
      <c r="G3468" s="11" t="s">
        <v>131</v>
      </c>
      <c r="H3468" s="11" t="s">
        <v>49</v>
      </c>
      <c r="I3468" s="11" t="s">
        <v>132</v>
      </c>
      <c r="J3468" s="11" t="s">
        <v>144</v>
      </c>
      <c r="K3468" s="11" t="str">
        <f>IFERROR(INDEX('EDC Component Dictionary'!$C$5:$C$37,MATCH('Rates Database'!J3468,'EDC Component Dictionary'!$B$5:$B$37,0)), "Energy Supply")</f>
        <v>Distribution System</v>
      </c>
      <c r="L3468" s="12">
        <v>1.89E-3</v>
      </c>
      <c r="M3468" s="12"/>
    </row>
    <row r="3469" spans="1:13" x14ac:dyDescent="0.3">
      <c r="A3469" s="18">
        <v>3467</v>
      </c>
      <c r="B3469" s="18">
        <f t="shared" si="108"/>
        <v>2023</v>
      </c>
      <c r="C3469" s="17">
        <v>45139</v>
      </c>
      <c r="D3469" s="18" t="s">
        <v>130</v>
      </c>
      <c r="E3469" s="18" t="s">
        <v>163</v>
      </c>
      <c r="F3469" s="18" t="str">
        <f t="shared" si="109"/>
        <v>Eversource_EMA-Grid Modernization Factor (GMF)-45139</v>
      </c>
      <c r="G3469" s="11" t="s">
        <v>131</v>
      </c>
      <c r="H3469" s="11" t="s">
        <v>49</v>
      </c>
      <c r="I3469" s="11" t="s">
        <v>132</v>
      </c>
      <c r="J3469" s="11" t="s">
        <v>144</v>
      </c>
      <c r="K3469" s="11" t="str">
        <f>IFERROR(INDEX('EDC Component Dictionary'!$C$5:$C$37,MATCH('Rates Database'!J3469,'EDC Component Dictionary'!$B$5:$B$37,0)), "Energy Supply")</f>
        <v>Distribution System</v>
      </c>
      <c r="L3469" s="12">
        <v>1.89E-3</v>
      </c>
      <c r="M3469" s="12"/>
    </row>
    <row r="3470" spans="1:13" x14ac:dyDescent="0.3">
      <c r="A3470" s="18">
        <v>3468</v>
      </c>
      <c r="B3470" s="18">
        <f t="shared" si="108"/>
        <v>2023</v>
      </c>
      <c r="C3470" s="17">
        <v>45108</v>
      </c>
      <c r="D3470" s="18" t="s">
        <v>130</v>
      </c>
      <c r="E3470" s="18" t="s">
        <v>163</v>
      </c>
      <c r="F3470" s="18" t="str">
        <f t="shared" si="109"/>
        <v>Eversource_EMA-Grid Modernization Factor (GMF)-45108</v>
      </c>
      <c r="G3470" s="11" t="s">
        <v>131</v>
      </c>
      <c r="H3470" s="11" t="s">
        <v>49</v>
      </c>
      <c r="I3470" s="11" t="s">
        <v>132</v>
      </c>
      <c r="J3470" s="11" t="s">
        <v>144</v>
      </c>
      <c r="K3470" s="11" t="str">
        <f>IFERROR(INDEX('EDC Component Dictionary'!$C$5:$C$37,MATCH('Rates Database'!J3470,'EDC Component Dictionary'!$B$5:$B$37,0)), "Energy Supply")</f>
        <v>Distribution System</v>
      </c>
      <c r="L3470" s="12">
        <v>1.89E-3</v>
      </c>
      <c r="M3470" s="12"/>
    </row>
    <row r="3471" spans="1:13" x14ac:dyDescent="0.3">
      <c r="A3471" s="18">
        <v>3469</v>
      </c>
      <c r="B3471" s="18">
        <f t="shared" si="108"/>
        <v>2023</v>
      </c>
      <c r="C3471" s="17">
        <v>45078</v>
      </c>
      <c r="D3471" s="18" t="s">
        <v>130</v>
      </c>
      <c r="E3471" s="18" t="s">
        <v>163</v>
      </c>
      <c r="F3471" s="18" t="str">
        <f t="shared" si="109"/>
        <v>Eversource_EMA-Grid Modernization Factor (GMF)-45078</v>
      </c>
      <c r="G3471" s="11" t="s">
        <v>131</v>
      </c>
      <c r="H3471" s="11" t="s">
        <v>49</v>
      </c>
      <c r="I3471" s="11" t="s">
        <v>132</v>
      </c>
      <c r="J3471" s="11" t="s">
        <v>144</v>
      </c>
      <c r="K3471" s="11" t="str">
        <f>IFERROR(INDEX('EDC Component Dictionary'!$C$5:$C$37,MATCH('Rates Database'!J3471,'EDC Component Dictionary'!$B$5:$B$37,0)), "Energy Supply")</f>
        <v>Distribution System</v>
      </c>
      <c r="L3471" s="12">
        <v>1.8600000000000001E-3</v>
      </c>
      <c r="M3471" s="12"/>
    </row>
    <row r="3472" spans="1:13" x14ac:dyDescent="0.3">
      <c r="A3472" s="18">
        <v>3470</v>
      </c>
      <c r="B3472" s="18">
        <f t="shared" si="108"/>
        <v>2023</v>
      </c>
      <c r="C3472" s="17">
        <v>45047</v>
      </c>
      <c r="D3472" s="18" t="s">
        <v>130</v>
      </c>
      <c r="E3472" s="18" t="s">
        <v>163</v>
      </c>
      <c r="F3472" s="18" t="str">
        <f t="shared" si="109"/>
        <v>Eversource_EMA-Grid Modernization Factor (GMF)-45047</v>
      </c>
      <c r="G3472" s="11" t="s">
        <v>131</v>
      </c>
      <c r="H3472" s="11" t="s">
        <v>49</v>
      </c>
      <c r="I3472" s="11" t="s">
        <v>132</v>
      </c>
      <c r="J3472" s="11" t="s">
        <v>144</v>
      </c>
      <c r="K3472" s="11" t="str">
        <f>IFERROR(INDEX('EDC Component Dictionary'!$C$5:$C$37,MATCH('Rates Database'!J3472,'EDC Component Dictionary'!$B$5:$B$37,0)), "Energy Supply")</f>
        <v>Distribution System</v>
      </c>
      <c r="L3472" s="12">
        <v>1.8600000000000001E-3</v>
      </c>
      <c r="M3472" s="12"/>
    </row>
    <row r="3473" spans="1:13" x14ac:dyDescent="0.3">
      <c r="A3473" s="18">
        <v>3471</v>
      </c>
      <c r="B3473" s="18">
        <f t="shared" si="108"/>
        <v>2023</v>
      </c>
      <c r="C3473" s="17">
        <v>45017</v>
      </c>
      <c r="D3473" s="18" t="s">
        <v>130</v>
      </c>
      <c r="E3473" s="18" t="s">
        <v>163</v>
      </c>
      <c r="F3473" s="18" t="str">
        <f t="shared" si="109"/>
        <v>Eversource_EMA-Grid Modernization Factor (GMF)-45017</v>
      </c>
      <c r="G3473" s="11" t="s">
        <v>131</v>
      </c>
      <c r="H3473" s="11" t="s">
        <v>49</v>
      </c>
      <c r="I3473" s="11" t="s">
        <v>132</v>
      </c>
      <c r="J3473" s="11" t="s">
        <v>144</v>
      </c>
      <c r="K3473" s="11" t="str">
        <f>IFERROR(INDEX('EDC Component Dictionary'!$C$5:$C$37,MATCH('Rates Database'!J3473,'EDC Component Dictionary'!$B$5:$B$37,0)), "Energy Supply")</f>
        <v>Distribution System</v>
      </c>
      <c r="L3473" s="12">
        <v>1.8600000000000001E-3</v>
      </c>
      <c r="M3473" s="12"/>
    </row>
    <row r="3474" spans="1:13" x14ac:dyDescent="0.3">
      <c r="A3474" s="18">
        <v>3472</v>
      </c>
      <c r="B3474" s="18">
        <f t="shared" si="108"/>
        <v>2023</v>
      </c>
      <c r="C3474" s="17">
        <v>44986</v>
      </c>
      <c r="D3474" s="18" t="s">
        <v>130</v>
      </c>
      <c r="E3474" s="18" t="s">
        <v>163</v>
      </c>
      <c r="F3474" s="18" t="str">
        <f t="shared" si="109"/>
        <v>Eversource_EMA-Grid Modernization Factor (GMF)-44986</v>
      </c>
      <c r="G3474" s="11" t="s">
        <v>131</v>
      </c>
      <c r="H3474" s="11" t="s">
        <v>49</v>
      </c>
      <c r="I3474" s="11" t="s">
        <v>132</v>
      </c>
      <c r="J3474" s="11" t="s">
        <v>144</v>
      </c>
      <c r="K3474" s="11" t="str">
        <f>IFERROR(INDEX('EDC Component Dictionary'!$C$5:$C$37,MATCH('Rates Database'!J3474,'EDC Component Dictionary'!$B$5:$B$37,0)), "Energy Supply")</f>
        <v>Distribution System</v>
      </c>
      <c r="L3474" s="12">
        <v>1.8600000000000001E-3</v>
      </c>
      <c r="M3474" s="12"/>
    </row>
    <row r="3475" spans="1:13" x14ac:dyDescent="0.3">
      <c r="A3475" s="18">
        <v>3473</v>
      </c>
      <c r="B3475" s="18">
        <f t="shared" si="108"/>
        <v>2023</v>
      </c>
      <c r="C3475" s="17">
        <v>44958</v>
      </c>
      <c r="D3475" s="18" t="s">
        <v>130</v>
      </c>
      <c r="E3475" s="18" t="s">
        <v>163</v>
      </c>
      <c r="F3475" s="18" t="str">
        <f t="shared" si="109"/>
        <v>Eversource_EMA-Grid Modernization Factor (GMF)-44958</v>
      </c>
      <c r="G3475" s="11" t="s">
        <v>131</v>
      </c>
      <c r="H3475" s="11" t="s">
        <v>49</v>
      </c>
      <c r="I3475" s="11" t="s">
        <v>132</v>
      </c>
      <c r="J3475" s="11" t="s">
        <v>144</v>
      </c>
      <c r="K3475" s="11" t="str">
        <f>IFERROR(INDEX('EDC Component Dictionary'!$C$5:$C$37,MATCH('Rates Database'!J3475,'EDC Component Dictionary'!$B$5:$B$37,0)), "Energy Supply")</f>
        <v>Distribution System</v>
      </c>
      <c r="L3475" s="12">
        <v>1.8600000000000001E-3</v>
      </c>
      <c r="M3475" s="12"/>
    </row>
    <row r="3476" spans="1:13" x14ac:dyDescent="0.3">
      <c r="A3476" s="18">
        <v>3474</v>
      </c>
      <c r="B3476" s="18">
        <f t="shared" si="108"/>
        <v>2023</v>
      </c>
      <c r="C3476" s="17">
        <v>44927</v>
      </c>
      <c r="D3476" s="18" t="s">
        <v>130</v>
      </c>
      <c r="E3476" s="18" t="s">
        <v>163</v>
      </c>
      <c r="F3476" s="18" t="str">
        <f t="shared" si="109"/>
        <v>Eversource_EMA-Grid Modernization Factor (GMF)-44927</v>
      </c>
      <c r="G3476" s="11" t="s">
        <v>131</v>
      </c>
      <c r="H3476" s="11" t="s">
        <v>49</v>
      </c>
      <c r="I3476" s="11" t="s">
        <v>132</v>
      </c>
      <c r="J3476" s="11" t="s">
        <v>144</v>
      </c>
      <c r="K3476" s="11" t="str">
        <f>IFERROR(INDEX('EDC Component Dictionary'!$C$5:$C$37,MATCH('Rates Database'!J3476,'EDC Component Dictionary'!$B$5:$B$37,0)), "Energy Supply")</f>
        <v>Distribution System</v>
      </c>
      <c r="L3476" s="12">
        <v>1.8600000000000001E-3</v>
      </c>
      <c r="M3476" s="12"/>
    </row>
    <row r="3477" spans="1:13" x14ac:dyDescent="0.3">
      <c r="A3477" s="18">
        <v>3475</v>
      </c>
      <c r="B3477" s="18">
        <f t="shared" si="108"/>
        <v>2022</v>
      </c>
      <c r="C3477" s="17">
        <v>44896</v>
      </c>
      <c r="D3477" s="18" t="s">
        <v>130</v>
      </c>
      <c r="E3477" s="18" t="s">
        <v>163</v>
      </c>
      <c r="F3477" s="18" t="str">
        <f t="shared" si="109"/>
        <v>Eversource_EMA-Grid Modernization Factor (GMF)-44896</v>
      </c>
      <c r="G3477" s="11" t="s">
        <v>131</v>
      </c>
      <c r="H3477" s="11" t="s">
        <v>49</v>
      </c>
      <c r="I3477" s="11" t="s">
        <v>132</v>
      </c>
      <c r="J3477" s="11" t="s">
        <v>144</v>
      </c>
      <c r="K3477" s="11" t="str">
        <f>IFERROR(INDEX('EDC Component Dictionary'!$C$5:$C$37,MATCH('Rates Database'!J3477,'EDC Component Dictionary'!$B$5:$B$37,0)), "Energy Supply")</f>
        <v>Distribution System</v>
      </c>
      <c r="L3477" s="12">
        <v>1.72E-3</v>
      </c>
      <c r="M3477" s="12"/>
    </row>
    <row r="3478" spans="1:13" x14ac:dyDescent="0.3">
      <c r="A3478" s="18">
        <v>3476</v>
      </c>
      <c r="B3478" s="18">
        <f t="shared" si="108"/>
        <v>2022</v>
      </c>
      <c r="C3478" s="17">
        <v>44866</v>
      </c>
      <c r="D3478" s="18" t="s">
        <v>130</v>
      </c>
      <c r="E3478" s="18" t="s">
        <v>163</v>
      </c>
      <c r="F3478" s="18" t="str">
        <f t="shared" si="109"/>
        <v>Eversource_EMA-Grid Modernization Factor (GMF)-44866</v>
      </c>
      <c r="G3478" s="11" t="s">
        <v>131</v>
      </c>
      <c r="H3478" s="11" t="s">
        <v>49</v>
      </c>
      <c r="I3478" s="11" t="s">
        <v>132</v>
      </c>
      <c r="J3478" s="11" t="s">
        <v>144</v>
      </c>
      <c r="K3478" s="11" t="str">
        <f>IFERROR(INDEX('EDC Component Dictionary'!$C$5:$C$37,MATCH('Rates Database'!J3478,'EDC Component Dictionary'!$B$5:$B$37,0)), "Energy Supply")</f>
        <v>Distribution System</v>
      </c>
      <c r="L3478" s="12">
        <v>1.72E-3</v>
      </c>
      <c r="M3478" s="12"/>
    </row>
    <row r="3479" spans="1:13" x14ac:dyDescent="0.3">
      <c r="A3479" s="18">
        <v>3477</v>
      </c>
      <c r="B3479" s="18">
        <f t="shared" si="108"/>
        <v>2022</v>
      </c>
      <c r="C3479" s="17">
        <v>44835</v>
      </c>
      <c r="D3479" s="18" t="s">
        <v>130</v>
      </c>
      <c r="E3479" s="18" t="s">
        <v>163</v>
      </c>
      <c r="F3479" s="18" t="str">
        <f t="shared" si="109"/>
        <v>Eversource_EMA-Grid Modernization Factor (GMF)-44835</v>
      </c>
      <c r="G3479" s="11" t="s">
        <v>131</v>
      </c>
      <c r="H3479" s="11" t="s">
        <v>49</v>
      </c>
      <c r="I3479" s="11" t="s">
        <v>132</v>
      </c>
      <c r="J3479" s="11" t="s">
        <v>144</v>
      </c>
      <c r="K3479" s="11" t="str">
        <f>IFERROR(INDEX('EDC Component Dictionary'!$C$5:$C$37,MATCH('Rates Database'!J3479,'EDC Component Dictionary'!$B$5:$B$37,0)), "Energy Supply")</f>
        <v>Distribution System</v>
      </c>
      <c r="L3479" s="12">
        <v>1.72E-3</v>
      </c>
      <c r="M3479" s="12"/>
    </row>
    <row r="3480" spans="1:13" x14ac:dyDescent="0.3">
      <c r="A3480" s="18">
        <v>3478</v>
      </c>
      <c r="B3480" s="18">
        <f t="shared" si="108"/>
        <v>2022</v>
      </c>
      <c r="C3480" s="17">
        <v>44805</v>
      </c>
      <c r="D3480" s="18" t="s">
        <v>130</v>
      </c>
      <c r="E3480" s="18" t="s">
        <v>163</v>
      </c>
      <c r="F3480" s="18" t="str">
        <f t="shared" si="109"/>
        <v>Eversource_EMA-Grid Modernization Factor (GMF)-44805</v>
      </c>
      <c r="G3480" s="11" t="s">
        <v>131</v>
      </c>
      <c r="H3480" s="11" t="s">
        <v>49</v>
      </c>
      <c r="I3480" s="11" t="s">
        <v>132</v>
      </c>
      <c r="J3480" s="11" t="s">
        <v>144</v>
      </c>
      <c r="K3480" s="11" t="str">
        <f>IFERROR(INDEX('EDC Component Dictionary'!$C$5:$C$37,MATCH('Rates Database'!J3480,'EDC Component Dictionary'!$B$5:$B$37,0)), "Energy Supply")</f>
        <v>Distribution System</v>
      </c>
      <c r="L3480" s="12">
        <v>1.72E-3</v>
      </c>
      <c r="M3480" s="12"/>
    </row>
    <row r="3481" spans="1:13" x14ac:dyDescent="0.3">
      <c r="A3481" s="18">
        <v>3479</v>
      </c>
      <c r="B3481" s="18">
        <f t="shared" si="108"/>
        <v>2022</v>
      </c>
      <c r="C3481" s="17">
        <v>44774</v>
      </c>
      <c r="D3481" s="18" t="s">
        <v>130</v>
      </c>
      <c r="E3481" s="18" t="s">
        <v>163</v>
      </c>
      <c r="F3481" s="18" t="str">
        <f t="shared" si="109"/>
        <v>Eversource_EMA-Grid Modernization Factor (GMF)-44774</v>
      </c>
      <c r="G3481" s="11" t="s">
        <v>131</v>
      </c>
      <c r="H3481" s="11" t="s">
        <v>49</v>
      </c>
      <c r="I3481" s="11" t="s">
        <v>132</v>
      </c>
      <c r="J3481" s="11" t="s">
        <v>144</v>
      </c>
      <c r="K3481" s="11" t="str">
        <f>IFERROR(INDEX('EDC Component Dictionary'!$C$5:$C$37,MATCH('Rates Database'!J3481,'EDC Component Dictionary'!$B$5:$B$37,0)), "Energy Supply")</f>
        <v>Distribution System</v>
      </c>
      <c r="L3481" s="12">
        <v>1.72E-3</v>
      </c>
      <c r="M3481" s="12"/>
    </row>
    <row r="3482" spans="1:13" x14ac:dyDescent="0.3">
      <c r="A3482" s="18">
        <v>3480</v>
      </c>
      <c r="B3482" s="18">
        <f t="shared" si="108"/>
        <v>2022</v>
      </c>
      <c r="C3482" s="17">
        <v>44743</v>
      </c>
      <c r="D3482" s="18" t="s">
        <v>130</v>
      </c>
      <c r="E3482" s="18" t="s">
        <v>163</v>
      </c>
      <c r="F3482" s="18" t="str">
        <f t="shared" si="109"/>
        <v>Eversource_EMA-Grid Modernization Factor (GMF)-44743</v>
      </c>
      <c r="G3482" s="11" t="s">
        <v>131</v>
      </c>
      <c r="H3482" s="11" t="s">
        <v>49</v>
      </c>
      <c r="I3482" s="11" t="s">
        <v>132</v>
      </c>
      <c r="J3482" s="11" t="s">
        <v>144</v>
      </c>
      <c r="K3482" s="11" t="str">
        <f>IFERROR(INDEX('EDC Component Dictionary'!$C$5:$C$37,MATCH('Rates Database'!J3482,'EDC Component Dictionary'!$B$5:$B$37,0)), "Energy Supply")</f>
        <v>Distribution System</v>
      </c>
      <c r="L3482" s="12">
        <v>1.72E-3</v>
      </c>
      <c r="M3482" s="12"/>
    </row>
    <row r="3483" spans="1:13" x14ac:dyDescent="0.3">
      <c r="A3483" s="18">
        <v>3481</v>
      </c>
      <c r="B3483" s="18">
        <f t="shared" si="108"/>
        <v>2022</v>
      </c>
      <c r="C3483" s="17">
        <v>44713</v>
      </c>
      <c r="D3483" s="18" t="s">
        <v>130</v>
      </c>
      <c r="E3483" s="18" t="s">
        <v>163</v>
      </c>
      <c r="F3483" s="18" t="str">
        <f t="shared" si="109"/>
        <v>Eversource_EMA-Grid Modernization Factor (GMF)-44713</v>
      </c>
      <c r="G3483" s="11" t="s">
        <v>131</v>
      </c>
      <c r="H3483" s="11" t="s">
        <v>49</v>
      </c>
      <c r="I3483" s="11" t="s">
        <v>132</v>
      </c>
      <c r="J3483" s="11" t="s">
        <v>144</v>
      </c>
      <c r="K3483" s="11" t="str">
        <f>IFERROR(INDEX('EDC Component Dictionary'!$C$5:$C$37,MATCH('Rates Database'!J3483,'EDC Component Dictionary'!$B$5:$B$37,0)), "Energy Supply")</f>
        <v>Distribution System</v>
      </c>
      <c r="L3483" s="12">
        <v>8.0999999999999996E-4</v>
      </c>
      <c r="M3483" s="12"/>
    </row>
    <row r="3484" spans="1:13" x14ac:dyDescent="0.3">
      <c r="A3484" s="18">
        <v>3482</v>
      </c>
      <c r="B3484" s="18">
        <f t="shared" si="108"/>
        <v>2022</v>
      </c>
      <c r="C3484" s="17">
        <v>44682</v>
      </c>
      <c r="D3484" s="18" t="s">
        <v>130</v>
      </c>
      <c r="E3484" s="18" t="s">
        <v>163</v>
      </c>
      <c r="F3484" s="18" t="str">
        <f t="shared" si="109"/>
        <v>Eversource_EMA-Grid Modernization Factor (GMF)-44682</v>
      </c>
      <c r="G3484" s="11" t="s">
        <v>131</v>
      </c>
      <c r="H3484" s="11" t="s">
        <v>49</v>
      </c>
      <c r="I3484" s="11" t="s">
        <v>132</v>
      </c>
      <c r="J3484" s="11" t="s">
        <v>144</v>
      </c>
      <c r="K3484" s="11" t="str">
        <f>IFERROR(INDEX('EDC Component Dictionary'!$C$5:$C$37,MATCH('Rates Database'!J3484,'EDC Component Dictionary'!$B$5:$B$37,0)), "Energy Supply")</f>
        <v>Distribution System</v>
      </c>
      <c r="L3484" s="12">
        <v>8.0999999999999996E-4</v>
      </c>
      <c r="M3484" s="12"/>
    </row>
    <row r="3485" spans="1:13" x14ac:dyDescent="0.3">
      <c r="A3485" s="18">
        <v>3483</v>
      </c>
      <c r="B3485" s="18">
        <f t="shared" si="108"/>
        <v>2022</v>
      </c>
      <c r="C3485" s="17">
        <v>44652</v>
      </c>
      <c r="D3485" s="18" t="s">
        <v>130</v>
      </c>
      <c r="E3485" s="18" t="s">
        <v>163</v>
      </c>
      <c r="F3485" s="18" t="str">
        <f t="shared" si="109"/>
        <v>Eversource_EMA-Grid Modernization Factor (GMF)-44652</v>
      </c>
      <c r="G3485" s="11" t="s">
        <v>131</v>
      </c>
      <c r="H3485" s="11" t="s">
        <v>49</v>
      </c>
      <c r="I3485" s="11" t="s">
        <v>132</v>
      </c>
      <c r="J3485" s="11" t="s">
        <v>144</v>
      </c>
      <c r="K3485" s="11" t="str">
        <f>IFERROR(INDEX('EDC Component Dictionary'!$C$5:$C$37,MATCH('Rates Database'!J3485,'EDC Component Dictionary'!$B$5:$B$37,0)), "Energy Supply")</f>
        <v>Distribution System</v>
      </c>
      <c r="L3485" s="12">
        <v>8.0999999999999996E-4</v>
      </c>
      <c r="M3485" s="12"/>
    </row>
    <row r="3486" spans="1:13" x14ac:dyDescent="0.3">
      <c r="A3486" s="18">
        <v>3484</v>
      </c>
      <c r="B3486" s="18">
        <f t="shared" si="108"/>
        <v>2022</v>
      </c>
      <c r="C3486" s="17">
        <v>44621</v>
      </c>
      <c r="D3486" s="18" t="s">
        <v>130</v>
      </c>
      <c r="E3486" s="18" t="s">
        <v>163</v>
      </c>
      <c r="F3486" s="18" t="str">
        <f t="shared" si="109"/>
        <v>Eversource_EMA-Grid Modernization Factor (GMF)-44621</v>
      </c>
      <c r="G3486" s="11" t="s">
        <v>131</v>
      </c>
      <c r="H3486" s="11" t="s">
        <v>49</v>
      </c>
      <c r="I3486" s="11" t="s">
        <v>132</v>
      </c>
      <c r="J3486" s="11" t="s">
        <v>144</v>
      </c>
      <c r="K3486" s="11" t="str">
        <f>IFERROR(INDEX('EDC Component Dictionary'!$C$5:$C$37,MATCH('Rates Database'!J3486,'EDC Component Dictionary'!$B$5:$B$37,0)), "Energy Supply")</f>
        <v>Distribution System</v>
      </c>
      <c r="L3486" s="12">
        <v>8.0999999999999996E-4</v>
      </c>
      <c r="M3486" s="12"/>
    </row>
    <row r="3487" spans="1:13" x14ac:dyDescent="0.3">
      <c r="A3487" s="18">
        <v>3485</v>
      </c>
      <c r="B3487" s="18">
        <f t="shared" si="108"/>
        <v>2022</v>
      </c>
      <c r="C3487" s="17">
        <v>44593</v>
      </c>
      <c r="D3487" s="18" t="s">
        <v>130</v>
      </c>
      <c r="E3487" s="18" t="s">
        <v>163</v>
      </c>
      <c r="F3487" s="18" t="str">
        <f t="shared" si="109"/>
        <v>Eversource_EMA-Grid Modernization Factor (GMF)-44593</v>
      </c>
      <c r="G3487" s="11" t="s">
        <v>131</v>
      </c>
      <c r="H3487" s="11" t="s">
        <v>49</v>
      </c>
      <c r="I3487" s="11" t="s">
        <v>132</v>
      </c>
      <c r="J3487" s="11" t="s">
        <v>144</v>
      </c>
      <c r="K3487" s="11" t="str">
        <f>IFERROR(INDEX('EDC Component Dictionary'!$C$5:$C$37,MATCH('Rates Database'!J3487,'EDC Component Dictionary'!$B$5:$B$37,0)), "Energy Supply")</f>
        <v>Distribution System</v>
      </c>
      <c r="L3487" s="12">
        <v>8.0999999999999996E-4</v>
      </c>
      <c r="M3487" s="12"/>
    </row>
    <row r="3488" spans="1:13" x14ac:dyDescent="0.3">
      <c r="A3488" s="18">
        <v>3486</v>
      </c>
      <c r="B3488" s="18">
        <f t="shared" si="108"/>
        <v>2022</v>
      </c>
      <c r="C3488" s="17">
        <v>44562</v>
      </c>
      <c r="D3488" s="18" t="s">
        <v>130</v>
      </c>
      <c r="E3488" s="18" t="s">
        <v>163</v>
      </c>
      <c r="F3488" s="18" t="str">
        <f t="shared" si="109"/>
        <v>Eversource_EMA-Grid Modernization Factor (GMF)-44562</v>
      </c>
      <c r="G3488" s="11" t="s">
        <v>131</v>
      </c>
      <c r="H3488" s="11" t="s">
        <v>49</v>
      </c>
      <c r="I3488" s="11" t="s">
        <v>132</v>
      </c>
      <c r="J3488" s="11" t="s">
        <v>144</v>
      </c>
      <c r="K3488" s="11" t="str">
        <f>IFERROR(INDEX('EDC Component Dictionary'!$C$5:$C$37,MATCH('Rates Database'!J3488,'EDC Component Dictionary'!$B$5:$B$37,0)), "Energy Supply")</f>
        <v>Distribution System</v>
      </c>
      <c r="L3488" s="12">
        <v>8.0999999999999996E-4</v>
      </c>
      <c r="M3488" s="12"/>
    </row>
    <row r="3489" spans="1:13" x14ac:dyDescent="0.3">
      <c r="A3489" s="18">
        <v>3487</v>
      </c>
      <c r="B3489" s="18">
        <f t="shared" si="108"/>
        <v>2021</v>
      </c>
      <c r="C3489" s="17">
        <v>44531</v>
      </c>
      <c r="D3489" s="18" t="s">
        <v>130</v>
      </c>
      <c r="E3489" s="18" t="s">
        <v>163</v>
      </c>
      <c r="F3489" s="18" t="str">
        <f t="shared" si="109"/>
        <v>Eversource_EMA-Grid Modernization Factor (GMF)-44531</v>
      </c>
      <c r="G3489" s="11" t="s">
        <v>131</v>
      </c>
      <c r="H3489" s="11" t="s">
        <v>49</v>
      </c>
      <c r="I3489" s="11" t="s">
        <v>132</v>
      </c>
      <c r="J3489" s="11" t="s">
        <v>144</v>
      </c>
      <c r="K3489" s="11" t="str">
        <f>IFERROR(INDEX('EDC Component Dictionary'!$C$5:$C$37,MATCH('Rates Database'!J3489,'EDC Component Dictionary'!$B$5:$B$37,0)), "Energy Supply")</f>
        <v>Distribution System</v>
      </c>
      <c r="L3489" s="12">
        <v>8.0999999999999996E-4</v>
      </c>
      <c r="M3489" s="12"/>
    </row>
    <row r="3490" spans="1:13" x14ac:dyDescent="0.3">
      <c r="A3490" s="18">
        <v>3488</v>
      </c>
      <c r="B3490" s="18">
        <f t="shared" si="108"/>
        <v>2021</v>
      </c>
      <c r="C3490" s="17">
        <v>44501</v>
      </c>
      <c r="D3490" s="18" t="s">
        <v>130</v>
      </c>
      <c r="E3490" s="18" t="s">
        <v>163</v>
      </c>
      <c r="F3490" s="18" t="str">
        <f t="shared" si="109"/>
        <v>Eversource_EMA-Grid Modernization Factor (GMF)-44501</v>
      </c>
      <c r="G3490" s="11" t="s">
        <v>131</v>
      </c>
      <c r="H3490" s="11" t="s">
        <v>49</v>
      </c>
      <c r="I3490" s="11" t="s">
        <v>132</v>
      </c>
      <c r="J3490" s="11" t="s">
        <v>144</v>
      </c>
      <c r="K3490" s="11" t="str">
        <f>IFERROR(INDEX('EDC Component Dictionary'!$C$5:$C$37,MATCH('Rates Database'!J3490,'EDC Component Dictionary'!$B$5:$B$37,0)), "Energy Supply")</f>
        <v>Distribution System</v>
      </c>
      <c r="L3490" s="12">
        <v>8.0999999999999996E-4</v>
      </c>
      <c r="M3490" s="12"/>
    </row>
    <row r="3491" spans="1:13" x14ac:dyDescent="0.3">
      <c r="A3491" s="18">
        <v>3489</v>
      </c>
      <c r="B3491" s="18">
        <f t="shared" si="108"/>
        <v>2021</v>
      </c>
      <c r="C3491" s="17">
        <v>44470</v>
      </c>
      <c r="D3491" s="18" t="s">
        <v>130</v>
      </c>
      <c r="E3491" s="18" t="s">
        <v>163</v>
      </c>
      <c r="F3491" s="18" t="str">
        <f t="shared" si="109"/>
        <v>Eversource_EMA-Grid Modernization Factor (GMF)-44470</v>
      </c>
      <c r="G3491" s="11" t="s">
        <v>131</v>
      </c>
      <c r="H3491" s="11" t="s">
        <v>49</v>
      </c>
      <c r="I3491" s="11" t="s">
        <v>132</v>
      </c>
      <c r="J3491" s="11" t="s">
        <v>144</v>
      </c>
      <c r="K3491" s="11" t="str">
        <f>IFERROR(INDEX('EDC Component Dictionary'!$C$5:$C$37,MATCH('Rates Database'!J3491,'EDC Component Dictionary'!$B$5:$B$37,0)), "Energy Supply")</f>
        <v>Distribution System</v>
      </c>
      <c r="L3491" s="12">
        <v>8.0999999999999996E-4</v>
      </c>
      <c r="M3491" s="12"/>
    </row>
    <row r="3492" spans="1:13" x14ac:dyDescent="0.3">
      <c r="A3492" s="18">
        <v>3490</v>
      </c>
      <c r="B3492" s="18">
        <f t="shared" si="108"/>
        <v>2021</v>
      </c>
      <c r="C3492" s="17">
        <v>44440</v>
      </c>
      <c r="D3492" s="18" t="s">
        <v>130</v>
      </c>
      <c r="E3492" s="18" t="s">
        <v>163</v>
      </c>
      <c r="F3492" s="18" t="str">
        <f t="shared" si="109"/>
        <v>Eversource_EMA-Grid Modernization Factor (GMF)-44440</v>
      </c>
      <c r="G3492" s="11" t="s">
        <v>131</v>
      </c>
      <c r="H3492" s="11" t="s">
        <v>49</v>
      </c>
      <c r="I3492" s="11" t="s">
        <v>132</v>
      </c>
      <c r="J3492" s="11" t="s">
        <v>144</v>
      </c>
      <c r="K3492" s="11" t="str">
        <f>IFERROR(INDEX('EDC Component Dictionary'!$C$5:$C$37,MATCH('Rates Database'!J3492,'EDC Component Dictionary'!$B$5:$B$37,0)), "Energy Supply")</f>
        <v>Distribution System</v>
      </c>
      <c r="L3492" s="12">
        <v>8.0999999999999996E-4</v>
      </c>
      <c r="M3492" s="12"/>
    </row>
    <row r="3493" spans="1:13" x14ac:dyDescent="0.3">
      <c r="A3493" s="18">
        <v>3491</v>
      </c>
      <c r="B3493" s="18">
        <f t="shared" si="108"/>
        <v>2021</v>
      </c>
      <c r="C3493" s="17">
        <v>44409</v>
      </c>
      <c r="D3493" s="18" t="s">
        <v>130</v>
      </c>
      <c r="E3493" s="18" t="s">
        <v>163</v>
      </c>
      <c r="F3493" s="18" t="str">
        <f t="shared" si="109"/>
        <v>Eversource_EMA-Grid Modernization Factor (GMF)-44409</v>
      </c>
      <c r="G3493" s="11" t="s">
        <v>131</v>
      </c>
      <c r="H3493" s="11" t="s">
        <v>49</v>
      </c>
      <c r="I3493" s="11" t="s">
        <v>132</v>
      </c>
      <c r="J3493" s="11" t="s">
        <v>144</v>
      </c>
      <c r="K3493" s="11" t="str">
        <f>IFERROR(INDEX('EDC Component Dictionary'!$C$5:$C$37,MATCH('Rates Database'!J3493,'EDC Component Dictionary'!$B$5:$B$37,0)), "Energy Supply")</f>
        <v>Distribution System</v>
      </c>
      <c r="L3493" s="12">
        <v>8.0999999999999996E-4</v>
      </c>
      <c r="M3493" s="12"/>
    </row>
    <row r="3494" spans="1:13" x14ac:dyDescent="0.3">
      <c r="A3494" s="18">
        <v>3492</v>
      </c>
      <c r="B3494" s="18">
        <f t="shared" si="108"/>
        <v>2021</v>
      </c>
      <c r="C3494" s="17">
        <v>44378</v>
      </c>
      <c r="D3494" s="18" t="s">
        <v>130</v>
      </c>
      <c r="E3494" s="18" t="s">
        <v>163</v>
      </c>
      <c r="F3494" s="18" t="str">
        <f t="shared" si="109"/>
        <v>Eversource_EMA-Grid Modernization Factor (GMF)-44378</v>
      </c>
      <c r="G3494" s="11" t="s">
        <v>131</v>
      </c>
      <c r="H3494" s="11" t="s">
        <v>49</v>
      </c>
      <c r="I3494" s="11" t="s">
        <v>132</v>
      </c>
      <c r="J3494" s="11" t="s">
        <v>144</v>
      </c>
      <c r="K3494" s="11" t="str">
        <f>IFERROR(INDEX('EDC Component Dictionary'!$C$5:$C$37,MATCH('Rates Database'!J3494,'EDC Component Dictionary'!$B$5:$B$37,0)), "Energy Supply")</f>
        <v>Distribution System</v>
      </c>
      <c r="L3494" s="12">
        <v>8.0999999999999996E-4</v>
      </c>
      <c r="M3494" s="12"/>
    </row>
    <row r="3495" spans="1:13" x14ac:dyDescent="0.3">
      <c r="A3495" s="18">
        <v>3493</v>
      </c>
      <c r="B3495" s="18">
        <f t="shared" si="108"/>
        <v>2021</v>
      </c>
      <c r="C3495" s="17">
        <v>44348</v>
      </c>
      <c r="D3495" s="18" t="s">
        <v>130</v>
      </c>
      <c r="E3495" s="18" t="s">
        <v>163</v>
      </c>
      <c r="F3495" s="18" t="str">
        <f t="shared" si="109"/>
        <v>Eversource_EMA-Grid Modernization Factor (GMF)-44348</v>
      </c>
      <c r="G3495" s="11" t="s">
        <v>131</v>
      </c>
      <c r="H3495" s="11" t="s">
        <v>49</v>
      </c>
      <c r="I3495" s="11" t="s">
        <v>132</v>
      </c>
      <c r="J3495" s="11" t="s">
        <v>144</v>
      </c>
      <c r="K3495" s="11" t="str">
        <f>IFERROR(INDEX('EDC Component Dictionary'!$C$5:$C$37,MATCH('Rates Database'!J3495,'EDC Component Dictionary'!$B$5:$B$37,0)), "Energy Supply")</f>
        <v>Distribution System</v>
      </c>
      <c r="L3495" s="12">
        <v>6.4999999999999997E-4</v>
      </c>
      <c r="M3495" s="12"/>
    </row>
    <row r="3496" spans="1:13" x14ac:dyDescent="0.3">
      <c r="A3496" s="18">
        <v>3494</v>
      </c>
      <c r="B3496" s="18">
        <f t="shared" si="108"/>
        <v>2021</v>
      </c>
      <c r="C3496" s="17">
        <v>44317</v>
      </c>
      <c r="D3496" s="18" t="s">
        <v>130</v>
      </c>
      <c r="E3496" s="18" t="s">
        <v>163</v>
      </c>
      <c r="F3496" s="18" t="str">
        <f t="shared" si="109"/>
        <v>Eversource_EMA-Grid Modernization Factor (GMF)-44317</v>
      </c>
      <c r="G3496" s="11" t="s">
        <v>131</v>
      </c>
      <c r="H3496" s="11" t="s">
        <v>49</v>
      </c>
      <c r="I3496" s="11" t="s">
        <v>132</v>
      </c>
      <c r="J3496" s="11" t="s">
        <v>144</v>
      </c>
      <c r="K3496" s="11" t="str">
        <f>IFERROR(INDEX('EDC Component Dictionary'!$C$5:$C$37,MATCH('Rates Database'!J3496,'EDC Component Dictionary'!$B$5:$B$37,0)), "Energy Supply")</f>
        <v>Distribution System</v>
      </c>
      <c r="L3496" s="12">
        <v>6.4999999999999997E-4</v>
      </c>
      <c r="M3496" s="12"/>
    </row>
    <row r="3497" spans="1:13" x14ac:dyDescent="0.3">
      <c r="A3497" s="18">
        <v>3495</v>
      </c>
      <c r="B3497" s="18">
        <f t="shared" si="108"/>
        <v>2021</v>
      </c>
      <c r="C3497" s="17">
        <v>44287</v>
      </c>
      <c r="D3497" s="18" t="s">
        <v>130</v>
      </c>
      <c r="E3497" s="18" t="s">
        <v>163</v>
      </c>
      <c r="F3497" s="18" t="str">
        <f t="shared" si="109"/>
        <v>Eversource_EMA-Grid Modernization Factor (GMF)-44287</v>
      </c>
      <c r="G3497" s="11" t="s">
        <v>131</v>
      </c>
      <c r="H3497" s="11" t="s">
        <v>49</v>
      </c>
      <c r="I3497" s="11" t="s">
        <v>132</v>
      </c>
      <c r="J3497" s="11" t="s">
        <v>144</v>
      </c>
      <c r="K3497" s="11" t="str">
        <f>IFERROR(INDEX('EDC Component Dictionary'!$C$5:$C$37,MATCH('Rates Database'!J3497,'EDC Component Dictionary'!$B$5:$B$37,0)), "Energy Supply")</f>
        <v>Distribution System</v>
      </c>
      <c r="L3497" s="12">
        <v>6.4999999999999997E-4</v>
      </c>
      <c r="M3497" s="12"/>
    </row>
    <row r="3498" spans="1:13" x14ac:dyDescent="0.3">
      <c r="A3498" s="18">
        <v>3496</v>
      </c>
      <c r="B3498" s="18">
        <f t="shared" si="108"/>
        <v>2021</v>
      </c>
      <c r="C3498" s="17">
        <v>44256</v>
      </c>
      <c r="D3498" s="18" t="s">
        <v>130</v>
      </c>
      <c r="E3498" s="18" t="s">
        <v>163</v>
      </c>
      <c r="F3498" s="18" t="str">
        <f t="shared" si="109"/>
        <v>Eversource_EMA-Grid Modernization Factor (GMF)-44256</v>
      </c>
      <c r="G3498" s="11" t="s">
        <v>131</v>
      </c>
      <c r="H3498" s="11" t="s">
        <v>49</v>
      </c>
      <c r="I3498" s="11" t="s">
        <v>132</v>
      </c>
      <c r="J3498" s="11" t="s">
        <v>144</v>
      </c>
      <c r="K3498" s="11" t="str">
        <f>IFERROR(INDEX('EDC Component Dictionary'!$C$5:$C$37,MATCH('Rates Database'!J3498,'EDC Component Dictionary'!$B$5:$B$37,0)), "Energy Supply")</f>
        <v>Distribution System</v>
      </c>
      <c r="L3498" s="12">
        <v>6.4999999999999997E-4</v>
      </c>
      <c r="M3498" s="12"/>
    </row>
    <row r="3499" spans="1:13" x14ac:dyDescent="0.3">
      <c r="A3499" s="18">
        <v>3497</v>
      </c>
      <c r="B3499" s="18">
        <f t="shared" si="108"/>
        <v>2021</v>
      </c>
      <c r="C3499" s="17">
        <v>44228</v>
      </c>
      <c r="D3499" s="18" t="s">
        <v>130</v>
      </c>
      <c r="E3499" s="18" t="s">
        <v>163</v>
      </c>
      <c r="F3499" s="18" t="str">
        <f t="shared" si="109"/>
        <v>Eversource_EMA-Grid Modernization Factor (GMF)-44228</v>
      </c>
      <c r="G3499" s="11" t="s">
        <v>131</v>
      </c>
      <c r="H3499" s="11" t="s">
        <v>49</v>
      </c>
      <c r="I3499" s="11" t="s">
        <v>132</v>
      </c>
      <c r="J3499" s="11" t="s">
        <v>144</v>
      </c>
      <c r="K3499" s="11" t="str">
        <f>IFERROR(INDEX('EDC Component Dictionary'!$C$5:$C$37,MATCH('Rates Database'!J3499,'EDC Component Dictionary'!$B$5:$B$37,0)), "Energy Supply")</f>
        <v>Distribution System</v>
      </c>
      <c r="L3499" s="12">
        <v>6.4999999999999997E-4</v>
      </c>
      <c r="M3499" s="12"/>
    </row>
    <row r="3500" spans="1:13" x14ac:dyDescent="0.3">
      <c r="A3500" s="18">
        <v>3498</v>
      </c>
      <c r="B3500" s="18">
        <f t="shared" si="108"/>
        <v>2021</v>
      </c>
      <c r="C3500" s="17">
        <v>44197</v>
      </c>
      <c r="D3500" s="18" t="s">
        <v>130</v>
      </c>
      <c r="E3500" s="18" t="s">
        <v>163</v>
      </c>
      <c r="F3500" s="18" t="str">
        <f t="shared" si="109"/>
        <v>Eversource_EMA-Grid Modernization Factor (GMF)-44197</v>
      </c>
      <c r="G3500" s="11" t="s">
        <v>131</v>
      </c>
      <c r="H3500" s="11" t="s">
        <v>49</v>
      </c>
      <c r="I3500" s="11" t="s">
        <v>132</v>
      </c>
      <c r="J3500" s="11" t="s">
        <v>144</v>
      </c>
      <c r="K3500" s="11" t="str">
        <f>IFERROR(INDEX('EDC Component Dictionary'!$C$5:$C$37,MATCH('Rates Database'!J3500,'EDC Component Dictionary'!$B$5:$B$37,0)), "Energy Supply")</f>
        <v>Distribution System</v>
      </c>
      <c r="L3500" s="12">
        <v>6.4999999999999997E-4</v>
      </c>
      <c r="M3500" s="12"/>
    </row>
    <row r="3501" spans="1:13" x14ac:dyDescent="0.3">
      <c r="A3501" s="18">
        <v>3499</v>
      </c>
      <c r="B3501" s="18">
        <f t="shared" si="108"/>
        <v>2020</v>
      </c>
      <c r="C3501" s="17">
        <v>44166</v>
      </c>
      <c r="D3501" s="18" t="s">
        <v>130</v>
      </c>
      <c r="E3501" s="18" t="s">
        <v>163</v>
      </c>
      <c r="F3501" s="18" t="str">
        <f t="shared" si="109"/>
        <v>Eversource_EMA-Grid Modernization Factor (GMF)-44166</v>
      </c>
      <c r="G3501" s="11" t="s">
        <v>131</v>
      </c>
      <c r="H3501" s="11" t="s">
        <v>49</v>
      </c>
      <c r="I3501" s="11" t="s">
        <v>132</v>
      </c>
      <c r="J3501" s="11" t="s">
        <v>144</v>
      </c>
      <c r="K3501" s="11" t="str">
        <f>IFERROR(INDEX('EDC Component Dictionary'!$C$5:$C$37,MATCH('Rates Database'!J3501,'EDC Component Dictionary'!$B$5:$B$37,0)), "Energy Supply")</f>
        <v>Distribution System</v>
      </c>
      <c r="L3501" s="12">
        <v>6.4999999999999997E-4</v>
      </c>
      <c r="M3501" s="12"/>
    </row>
    <row r="3502" spans="1:13" x14ac:dyDescent="0.3">
      <c r="A3502" s="18">
        <v>3500</v>
      </c>
      <c r="B3502" s="18">
        <f t="shared" si="108"/>
        <v>2020</v>
      </c>
      <c r="C3502" s="17">
        <v>44136</v>
      </c>
      <c r="D3502" s="18" t="s">
        <v>130</v>
      </c>
      <c r="E3502" s="18" t="s">
        <v>163</v>
      </c>
      <c r="F3502" s="18" t="str">
        <f t="shared" si="109"/>
        <v>Eversource_EMA-Grid Modernization Factor (GMF)-44136</v>
      </c>
      <c r="G3502" s="11" t="s">
        <v>131</v>
      </c>
      <c r="H3502" s="11" t="s">
        <v>49</v>
      </c>
      <c r="I3502" s="11" t="s">
        <v>132</v>
      </c>
      <c r="J3502" s="11" t="s">
        <v>144</v>
      </c>
      <c r="K3502" s="11" t="str">
        <f>IFERROR(INDEX('EDC Component Dictionary'!$C$5:$C$37,MATCH('Rates Database'!J3502,'EDC Component Dictionary'!$B$5:$B$37,0)), "Energy Supply")</f>
        <v>Distribution System</v>
      </c>
      <c r="L3502" s="12">
        <v>6.4999999999999997E-4</v>
      </c>
      <c r="M3502" s="12"/>
    </row>
    <row r="3503" spans="1:13" x14ac:dyDescent="0.3">
      <c r="A3503" s="18">
        <v>3501</v>
      </c>
      <c r="B3503" s="18">
        <f t="shared" si="108"/>
        <v>2020</v>
      </c>
      <c r="C3503" s="17">
        <v>44105</v>
      </c>
      <c r="D3503" s="18" t="s">
        <v>130</v>
      </c>
      <c r="E3503" s="18" t="s">
        <v>163</v>
      </c>
      <c r="F3503" s="18" t="str">
        <f t="shared" si="109"/>
        <v>Eversource_EMA-Grid Modernization Factor (GMF)-44105</v>
      </c>
      <c r="G3503" s="11" t="s">
        <v>131</v>
      </c>
      <c r="H3503" s="11" t="s">
        <v>49</v>
      </c>
      <c r="I3503" s="11" t="s">
        <v>132</v>
      </c>
      <c r="J3503" s="11" t="s">
        <v>144</v>
      </c>
      <c r="K3503" s="11" t="str">
        <f>IFERROR(INDEX('EDC Component Dictionary'!$C$5:$C$37,MATCH('Rates Database'!J3503,'EDC Component Dictionary'!$B$5:$B$37,0)), "Energy Supply")</f>
        <v>Distribution System</v>
      </c>
      <c r="L3503" s="12">
        <v>6.4999999999999997E-4</v>
      </c>
      <c r="M3503" s="12"/>
    </row>
    <row r="3504" spans="1:13" x14ac:dyDescent="0.3">
      <c r="A3504" s="18">
        <v>3502</v>
      </c>
      <c r="B3504" s="18">
        <f t="shared" si="108"/>
        <v>2020</v>
      </c>
      <c r="C3504" s="17">
        <v>44075</v>
      </c>
      <c r="D3504" s="18" t="s">
        <v>130</v>
      </c>
      <c r="E3504" s="18" t="s">
        <v>163</v>
      </c>
      <c r="F3504" s="18" t="str">
        <f t="shared" si="109"/>
        <v>Eversource_EMA-Grid Modernization Factor (GMF)-44075</v>
      </c>
      <c r="G3504" s="11" t="s">
        <v>131</v>
      </c>
      <c r="H3504" s="11" t="s">
        <v>49</v>
      </c>
      <c r="I3504" s="11" t="s">
        <v>132</v>
      </c>
      <c r="J3504" s="11" t="s">
        <v>144</v>
      </c>
      <c r="K3504" s="11" t="str">
        <f>IFERROR(INDEX('EDC Component Dictionary'!$C$5:$C$37,MATCH('Rates Database'!J3504,'EDC Component Dictionary'!$B$5:$B$37,0)), "Energy Supply")</f>
        <v>Distribution System</v>
      </c>
      <c r="L3504" s="12">
        <v>6.4999999999999997E-4</v>
      </c>
      <c r="M3504" s="12"/>
    </row>
    <row r="3505" spans="1:13" x14ac:dyDescent="0.3">
      <c r="A3505" s="18">
        <v>3503</v>
      </c>
      <c r="B3505" s="18">
        <f t="shared" si="108"/>
        <v>2020</v>
      </c>
      <c r="C3505" s="17">
        <v>44044</v>
      </c>
      <c r="D3505" s="18" t="s">
        <v>130</v>
      </c>
      <c r="E3505" s="18" t="s">
        <v>163</v>
      </c>
      <c r="F3505" s="18" t="str">
        <f t="shared" si="109"/>
        <v>Eversource_EMA-Grid Modernization Factor (GMF)-44044</v>
      </c>
      <c r="G3505" s="11" t="s">
        <v>131</v>
      </c>
      <c r="H3505" s="11" t="s">
        <v>49</v>
      </c>
      <c r="I3505" s="11" t="s">
        <v>132</v>
      </c>
      <c r="J3505" s="11" t="s">
        <v>144</v>
      </c>
      <c r="K3505" s="11" t="str">
        <f>IFERROR(INDEX('EDC Component Dictionary'!$C$5:$C$37,MATCH('Rates Database'!J3505,'EDC Component Dictionary'!$B$5:$B$37,0)), "Energy Supply")</f>
        <v>Distribution System</v>
      </c>
      <c r="L3505" s="12">
        <v>6.4999999999999997E-4</v>
      </c>
      <c r="M3505" s="12"/>
    </row>
    <row r="3506" spans="1:13" x14ac:dyDescent="0.3">
      <c r="A3506" s="18">
        <v>3504</v>
      </c>
      <c r="B3506" s="18">
        <f t="shared" si="108"/>
        <v>2020</v>
      </c>
      <c r="C3506" s="17">
        <v>44013</v>
      </c>
      <c r="D3506" s="18" t="s">
        <v>130</v>
      </c>
      <c r="E3506" s="18" t="s">
        <v>163</v>
      </c>
      <c r="F3506" s="18" t="str">
        <f t="shared" si="109"/>
        <v>Eversource_EMA-Grid Modernization Factor (GMF)-44013</v>
      </c>
      <c r="G3506" s="11" t="s">
        <v>131</v>
      </c>
      <c r="H3506" s="11" t="s">
        <v>49</v>
      </c>
      <c r="I3506" s="11" t="s">
        <v>132</v>
      </c>
      <c r="J3506" s="11" t="s">
        <v>144</v>
      </c>
      <c r="K3506" s="11" t="str">
        <f>IFERROR(INDEX('EDC Component Dictionary'!$C$5:$C$37,MATCH('Rates Database'!J3506,'EDC Component Dictionary'!$B$5:$B$37,0)), "Energy Supply")</f>
        <v>Distribution System</v>
      </c>
      <c r="L3506" s="12">
        <v>6.4999999999999997E-4</v>
      </c>
      <c r="M3506" s="12"/>
    </row>
    <row r="3507" spans="1:13" x14ac:dyDescent="0.3">
      <c r="A3507" s="18">
        <v>3505</v>
      </c>
      <c r="B3507" s="18">
        <f t="shared" si="108"/>
        <v>2020</v>
      </c>
      <c r="C3507" s="17">
        <v>43983</v>
      </c>
      <c r="D3507" s="18" t="s">
        <v>130</v>
      </c>
      <c r="E3507" s="18" t="s">
        <v>163</v>
      </c>
      <c r="F3507" s="18" t="str">
        <f t="shared" si="109"/>
        <v>Eversource_EMA-Grid Modernization Factor (GMF)-43983</v>
      </c>
      <c r="G3507" s="11" t="s">
        <v>131</v>
      </c>
      <c r="H3507" s="11" t="s">
        <v>49</v>
      </c>
      <c r="I3507" s="11" t="s">
        <v>132</v>
      </c>
      <c r="J3507" s="11" t="s">
        <v>144</v>
      </c>
      <c r="K3507" s="11" t="str">
        <f>IFERROR(INDEX('EDC Component Dictionary'!$C$5:$C$37,MATCH('Rates Database'!J3507,'EDC Component Dictionary'!$B$5:$B$37,0)), "Energy Supply")</f>
        <v>Distribution System</v>
      </c>
      <c r="L3507" s="12">
        <v>6.9999999999999994E-5</v>
      </c>
      <c r="M3507" s="12"/>
    </row>
    <row r="3508" spans="1:13" x14ac:dyDescent="0.3">
      <c r="A3508" s="18">
        <v>3506</v>
      </c>
      <c r="B3508" s="18">
        <f t="shared" si="108"/>
        <v>2020</v>
      </c>
      <c r="C3508" s="17">
        <v>43952</v>
      </c>
      <c r="D3508" s="18" t="s">
        <v>130</v>
      </c>
      <c r="E3508" s="18" t="s">
        <v>163</v>
      </c>
      <c r="F3508" s="18" t="str">
        <f t="shared" si="109"/>
        <v>Eversource_EMA-Grid Modernization Factor (GMF)-43952</v>
      </c>
      <c r="G3508" s="11" t="s">
        <v>131</v>
      </c>
      <c r="H3508" s="11" t="s">
        <v>49</v>
      </c>
      <c r="I3508" s="11" t="s">
        <v>132</v>
      </c>
      <c r="J3508" s="11" t="s">
        <v>144</v>
      </c>
      <c r="K3508" s="11" t="str">
        <f>IFERROR(INDEX('EDC Component Dictionary'!$C$5:$C$37,MATCH('Rates Database'!J3508,'EDC Component Dictionary'!$B$5:$B$37,0)), "Energy Supply")</f>
        <v>Distribution System</v>
      </c>
      <c r="L3508" s="12">
        <v>6.9999999999999994E-5</v>
      </c>
      <c r="M3508" s="12"/>
    </row>
    <row r="3509" spans="1:13" x14ac:dyDescent="0.3">
      <c r="A3509" s="18">
        <v>3507</v>
      </c>
      <c r="B3509" s="18">
        <f t="shared" si="108"/>
        <v>2020</v>
      </c>
      <c r="C3509" s="17">
        <v>43922</v>
      </c>
      <c r="D3509" s="18" t="s">
        <v>130</v>
      </c>
      <c r="E3509" s="18" t="s">
        <v>163</v>
      </c>
      <c r="F3509" s="18" t="str">
        <f t="shared" si="109"/>
        <v>Eversource_EMA-Grid Modernization Factor (GMF)-43922</v>
      </c>
      <c r="G3509" s="11" t="s">
        <v>131</v>
      </c>
      <c r="H3509" s="11" t="s">
        <v>49</v>
      </c>
      <c r="I3509" s="11" t="s">
        <v>132</v>
      </c>
      <c r="J3509" s="11" t="s">
        <v>144</v>
      </c>
      <c r="K3509" s="11" t="str">
        <f>IFERROR(INDEX('EDC Component Dictionary'!$C$5:$C$37,MATCH('Rates Database'!J3509,'EDC Component Dictionary'!$B$5:$B$37,0)), "Energy Supply")</f>
        <v>Distribution System</v>
      </c>
      <c r="L3509" s="12">
        <v>6.9999999999999994E-5</v>
      </c>
      <c r="M3509" s="12"/>
    </row>
    <row r="3510" spans="1:13" x14ac:dyDescent="0.3">
      <c r="A3510" s="18">
        <v>3508</v>
      </c>
      <c r="B3510" s="18">
        <f t="shared" si="108"/>
        <v>2020</v>
      </c>
      <c r="C3510" s="17">
        <v>43891</v>
      </c>
      <c r="D3510" s="18" t="s">
        <v>130</v>
      </c>
      <c r="E3510" s="18" t="s">
        <v>163</v>
      </c>
      <c r="F3510" s="18" t="str">
        <f t="shared" si="109"/>
        <v>Eversource_EMA-Grid Modernization Factor (GMF)-43891</v>
      </c>
      <c r="G3510" s="11" t="s">
        <v>131</v>
      </c>
      <c r="H3510" s="11" t="s">
        <v>49</v>
      </c>
      <c r="I3510" s="11" t="s">
        <v>132</v>
      </c>
      <c r="J3510" s="11" t="s">
        <v>144</v>
      </c>
      <c r="K3510" s="11" t="str">
        <f>IFERROR(INDEX('EDC Component Dictionary'!$C$5:$C$37,MATCH('Rates Database'!J3510,'EDC Component Dictionary'!$B$5:$B$37,0)), "Energy Supply")</f>
        <v>Distribution System</v>
      </c>
      <c r="L3510" s="12">
        <v>6.9999999999999994E-5</v>
      </c>
      <c r="M3510" s="12"/>
    </row>
    <row r="3511" spans="1:13" x14ac:dyDescent="0.3">
      <c r="A3511" s="18">
        <v>3509</v>
      </c>
      <c r="B3511" s="18">
        <f t="shared" si="108"/>
        <v>2020</v>
      </c>
      <c r="C3511" s="17">
        <v>43862</v>
      </c>
      <c r="D3511" s="18" t="s">
        <v>130</v>
      </c>
      <c r="E3511" s="18" t="s">
        <v>163</v>
      </c>
      <c r="F3511" s="18" t="str">
        <f t="shared" si="109"/>
        <v>Eversource_EMA-Grid Modernization Factor (GMF)-43862</v>
      </c>
      <c r="G3511" s="11" t="s">
        <v>131</v>
      </c>
      <c r="H3511" s="11" t="s">
        <v>49</v>
      </c>
      <c r="I3511" s="11" t="s">
        <v>132</v>
      </c>
      <c r="J3511" s="11" t="s">
        <v>144</v>
      </c>
      <c r="K3511" s="11" t="str">
        <f>IFERROR(INDEX('EDC Component Dictionary'!$C$5:$C$37,MATCH('Rates Database'!J3511,'EDC Component Dictionary'!$B$5:$B$37,0)), "Energy Supply")</f>
        <v>Distribution System</v>
      </c>
      <c r="L3511" s="12">
        <v>6.9999999999999994E-5</v>
      </c>
      <c r="M3511" s="12"/>
    </row>
    <row r="3512" spans="1:13" x14ac:dyDescent="0.3">
      <c r="A3512" s="18">
        <v>3510</v>
      </c>
      <c r="B3512" s="18">
        <f t="shared" si="108"/>
        <v>2020</v>
      </c>
      <c r="C3512" s="17">
        <v>43831</v>
      </c>
      <c r="D3512" s="18" t="s">
        <v>130</v>
      </c>
      <c r="E3512" s="18" t="s">
        <v>163</v>
      </c>
      <c r="F3512" s="18" t="str">
        <f t="shared" si="109"/>
        <v>Eversource_EMA-Grid Modernization Factor (GMF)-43831</v>
      </c>
      <c r="G3512" s="11" t="s">
        <v>131</v>
      </c>
      <c r="H3512" s="11" t="s">
        <v>49</v>
      </c>
      <c r="I3512" s="11" t="s">
        <v>132</v>
      </c>
      <c r="J3512" s="11" t="s">
        <v>144</v>
      </c>
      <c r="K3512" s="11" t="str">
        <f>IFERROR(INDEX('EDC Component Dictionary'!$C$5:$C$37,MATCH('Rates Database'!J3512,'EDC Component Dictionary'!$B$5:$B$37,0)), "Energy Supply")</f>
        <v>Distribution System</v>
      </c>
      <c r="L3512" s="12">
        <v>6.9999999999999994E-5</v>
      </c>
      <c r="M3512" s="12"/>
    </row>
    <row r="3513" spans="1:13" x14ac:dyDescent="0.3">
      <c r="A3513" s="18">
        <v>3511</v>
      </c>
      <c r="B3513" s="18">
        <f t="shared" si="108"/>
        <v>2019</v>
      </c>
      <c r="C3513" s="17">
        <v>43800</v>
      </c>
      <c r="D3513" s="18" t="s">
        <v>130</v>
      </c>
      <c r="E3513" s="18" t="s">
        <v>163</v>
      </c>
      <c r="F3513" s="18" t="str">
        <f t="shared" si="109"/>
        <v>Eversource_EMA-Grid Modernization Factor (GMF)-43800</v>
      </c>
      <c r="G3513" s="11" t="s">
        <v>131</v>
      </c>
      <c r="H3513" s="11" t="s">
        <v>49</v>
      </c>
      <c r="I3513" s="11" t="s">
        <v>132</v>
      </c>
      <c r="J3513" s="11" t="s">
        <v>144</v>
      </c>
      <c r="K3513" s="11" t="str">
        <f>IFERROR(INDEX('EDC Component Dictionary'!$C$5:$C$37,MATCH('Rates Database'!J3513,'EDC Component Dictionary'!$B$5:$B$37,0)), "Energy Supply")</f>
        <v>Distribution System</v>
      </c>
      <c r="L3513" s="12">
        <v>6.9999999999999994E-5</v>
      </c>
      <c r="M3513" s="12"/>
    </row>
    <row r="3514" spans="1:13" x14ac:dyDescent="0.3">
      <c r="A3514" s="18">
        <v>3512</v>
      </c>
      <c r="B3514" s="18">
        <f t="shared" si="108"/>
        <v>2019</v>
      </c>
      <c r="C3514" s="17">
        <v>43770</v>
      </c>
      <c r="D3514" s="18" t="s">
        <v>130</v>
      </c>
      <c r="E3514" s="18" t="s">
        <v>163</v>
      </c>
      <c r="F3514" s="18" t="str">
        <f t="shared" si="109"/>
        <v>Eversource_EMA-Grid Modernization Factor (GMF)-43770</v>
      </c>
      <c r="G3514" s="11" t="s">
        <v>131</v>
      </c>
      <c r="H3514" s="11" t="s">
        <v>49</v>
      </c>
      <c r="I3514" s="11" t="s">
        <v>132</v>
      </c>
      <c r="J3514" s="11" t="s">
        <v>144</v>
      </c>
      <c r="K3514" s="11" t="str">
        <f>IFERROR(INDEX('EDC Component Dictionary'!$C$5:$C$37,MATCH('Rates Database'!J3514,'EDC Component Dictionary'!$B$5:$B$37,0)), "Energy Supply")</f>
        <v>Distribution System</v>
      </c>
      <c r="L3514" s="12">
        <v>6.9999999999999994E-5</v>
      </c>
      <c r="M3514" s="12"/>
    </row>
    <row r="3515" spans="1:13" x14ac:dyDescent="0.3">
      <c r="A3515" s="18">
        <v>3513</v>
      </c>
      <c r="B3515" s="18">
        <f t="shared" si="108"/>
        <v>2019</v>
      </c>
      <c r="C3515" s="17">
        <v>43739</v>
      </c>
      <c r="D3515" s="18" t="s">
        <v>130</v>
      </c>
      <c r="E3515" s="18" t="s">
        <v>163</v>
      </c>
      <c r="F3515" s="18" t="str">
        <f t="shared" si="109"/>
        <v>Eversource_EMA-Grid Modernization Factor (GMF)-43739</v>
      </c>
      <c r="G3515" s="11" t="s">
        <v>131</v>
      </c>
      <c r="H3515" s="11" t="s">
        <v>49</v>
      </c>
      <c r="I3515" s="11" t="s">
        <v>132</v>
      </c>
      <c r="J3515" s="11" t="s">
        <v>144</v>
      </c>
      <c r="K3515" s="11" t="str">
        <f>IFERROR(INDEX('EDC Component Dictionary'!$C$5:$C$37,MATCH('Rates Database'!J3515,'EDC Component Dictionary'!$B$5:$B$37,0)), "Energy Supply")</f>
        <v>Distribution System</v>
      </c>
      <c r="L3515" s="12">
        <v>6.9999999999999994E-5</v>
      </c>
      <c r="M3515" s="12"/>
    </row>
    <row r="3516" spans="1:13" x14ac:dyDescent="0.3">
      <c r="A3516" s="18">
        <v>3514</v>
      </c>
      <c r="B3516" s="18">
        <f t="shared" si="108"/>
        <v>2019</v>
      </c>
      <c r="C3516" s="17">
        <v>43709</v>
      </c>
      <c r="D3516" s="18" t="s">
        <v>130</v>
      </c>
      <c r="E3516" s="18" t="s">
        <v>163</v>
      </c>
      <c r="F3516" s="18" t="str">
        <f t="shared" si="109"/>
        <v>Eversource_EMA-Grid Modernization Factor (GMF)-43709</v>
      </c>
      <c r="G3516" s="11" t="s">
        <v>131</v>
      </c>
      <c r="H3516" s="11" t="s">
        <v>49</v>
      </c>
      <c r="I3516" s="11" t="s">
        <v>132</v>
      </c>
      <c r="J3516" s="11" t="s">
        <v>144</v>
      </c>
      <c r="K3516" s="11" t="str">
        <f>IFERROR(INDEX('EDC Component Dictionary'!$C$5:$C$37,MATCH('Rates Database'!J3516,'EDC Component Dictionary'!$B$5:$B$37,0)), "Energy Supply")</f>
        <v>Distribution System</v>
      </c>
      <c r="L3516" s="12">
        <v>6.9999999999999994E-5</v>
      </c>
      <c r="M3516" s="12"/>
    </row>
    <row r="3517" spans="1:13" x14ac:dyDescent="0.3">
      <c r="A3517" s="18">
        <v>3515</v>
      </c>
      <c r="B3517" s="18">
        <f t="shared" si="108"/>
        <v>2019</v>
      </c>
      <c r="C3517" s="17">
        <v>43678</v>
      </c>
      <c r="D3517" s="18" t="s">
        <v>130</v>
      </c>
      <c r="E3517" s="18" t="s">
        <v>163</v>
      </c>
      <c r="F3517" s="18" t="str">
        <f t="shared" si="109"/>
        <v>Eversource_EMA-Grid Modernization Factor (GMF)-43678</v>
      </c>
      <c r="G3517" s="11" t="s">
        <v>131</v>
      </c>
      <c r="H3517" s="11" t="s">
        <v>49</v>
      </c>
      <c r="I3517" s="11" t="s">
        <v>132</v>
      </c>
      <c r="J3517" s="11" t="s">
        <v>144</v>
      </c>
      <c r="K3517" s="11" t="str">
        <f>IFERROR(INDEX('EDC Component Dictionary'!$C$5:$C$37,MATCH('Rates Database'!J3517,'EDC Component Dictionary'!$B$5:$B$37,0)), "Energy Supply")</f>
        <v>Distribution System</v>
      </c>
      <c r="L3517" s="12">
        <v>0</v>
      </c>
      <c r="M3517" s="12"/>
    </row>
    <row r="3518" spans="1:13" x14ac:dyDescent="0.3">
      <c r="A3518" s="18">
        <v>3516</v>
      </c>
      <c r="B3518" s="18">
        <f t="shared" si="108"/>
        <v>2019</v>
      </c>
      <c r="C3518" s="17">
        <v>43647</v>
      </c>
      <c r="D3518" s="18" t="s">
        <v>130</v>
      </c>
      <c r="E3518" s="18" t="s">
        <v>163</v>
      </c>
      <c r="F3518" s="18" t="str">
        <f t="shared" si="109"/>
        <v>Eversource_EMA-Grid Modernization Factor (GMF)-43647</v>
      </c>
      <c r="G3518" s="11" t="s">
        <v>131</v>
      </c>
      <c r="H3518" s="11" t="s">
        <v>49</v>
      </c>
      <c r="I3518" s="11" t="s">
        <v>132</v>
      </c>
      <c r="J3518" s="11" t="s">
        <v>144</v>
      </c>
      <c r="K3518" s="11" t="str">
        <f>IFERROR(INDEX('EDC Component Dictionary'!$C$5:$C$37,MATCH('Rates Database'!J3518,'EDC Component Dictionary'!$B$5:$B$37,0)), "Energy Supply")</f>
        <v>Distribution System</v>
      </c>
      <c r="L3518" s="12">
        <v>0</v>
      </c>
      <c r="M3518" s="12"/>
    </row>
    <row r="3519" spans="1:13" x14ac:dyDescent="0.3">
      <c r="A3519" s="18">
        <v>3517</v>
      </c>
      <c r="B3519" s="18">
        <f t="shared" si="108"/>
        <v>2019</v>
      </c>
      <c r="C3519" s="17">
        <v>43617</v>
      </c>
      <c r="D3519" s="18" t="s">
        <v>130</v>
      </c>
      <c r="E3519" s="18" t="s">
        <v>163</v>
      </c>
      <c r="F3519" s="18" t="str">
        <f t="shared" si="109"/>
        <v>Eversource_EMA-Grid Modernization Factor (GMF)-43617</v>
      </c>
      <c r="G3519" s="11" t="s">
        <v>131</v>
      </c>
      <c r="H3519" s="11" t="s">
        <v>49</v>
      </c>
      <c r="I3519" s="11" t="s">
        <v>132</v>
      </c>
      <c r="J3519" s="11" t="s">
        <v>144</v>
      </c>
      <c r="K3519" s="11" t="str">
        <f>IFERROR(INDEX('EDC Component Dictionary'!$C$5:$C$37,MATCH('Rates Database'!J3519,'EDC Component Dictionary'!$B$5:$B$37,0)), "Energy Supply")</f>
        <v>Distribution System</v>
      </c>
      <c r="L3519" s="12">
        <v>0</v>
      </c>
      <c r="M3519" s="12"/>
    </row>
    <row r="3520" spans="1:13" x14ac:dyDescent="0.3">
      <c r="A3520" s="18">
        <v>3518</v>
      </c>
      <c r="B3520" s="18">
        <f t="shared" si="108"/>
        <v>2019</v>
      </c>
      <c r="C3520" s="17">
        <v>43586</v>
      </c>
      <c r="D3520" s="18" t="s">
        <v>130</v>
      </c>
      <c r="E3520" s="18" t="s">
        <v>163</v>
      </c>
      <c r="F3520" s="18" t="str">
        <f t="shared" si="109"/>
        <v>Eversource_EMA-Grid Modernization Factor (GMF)-43586</v>
      </c>
      <c r="G3520" s="11" t="s">
        <v>131</v>
      </c>
      <c r="H3520" s="11" t="s">
        <v>49</v>
      </c>
      <c r="I3520" s="11" t="s">
        <v>132</v>
      </c>
      <c r="J3520" s="11" t="s">
        <v>144</v>
      </c>
      <c r="K3520" s="11" t="str">
        <f>IFERROR(INDEX('EDC Component Dictionary'!$C$5:$C$37,MATCH('Rates Database'!J3520,'EDC Component Dictionary'!$B$5:$B$37,0)), "Energy Supply")</f>
        <v>Distribution System</v>
      </c>
      <c r="L3520" s="12">
        <v>0</v>
      </c>
      <c r="M3520" s="12"/>
    </row>
    <row r="3521" spans="1:13" x14ac:dyDescent="0.3">
      <c r="A3521" s="18">
        <v>3519</v>
      </c>
      <c r="B3521" s="18">
        <f t="shared" si="108"/>
        <v>2019</v>
      </c>
      <c r="C3521" s="17">
        <v>43556</v>
      </c>
      <c r="D3521" s="18" t="s">
        <v>130</v>
      </c>
      <c r="E3521" s="18" t="s">
        <v>163</v>
      </c>
      <c r="F3521" s="18" t="str">
        <f t="shared" si="109"/>
        <v>Eversource_EMA-Grid Modernization Factor (GMF)-43556</v>
      </c>
      <c r="G3521" s="11" t="s">
        <v>131</v>
      </c>
      <c r="H3521" s="11" t="s">
        <v>49</v>
      </c>
      <c r="I3521" s="11" t="s">
        <v>132</v>
      </c>
      <c r="J3521" s="11" t="s">
        <v>144</v>
      </c>
      <c r="K3521" s="11" t="str">
        <f>IFERROR(INDEX('EDC Component Dictionary'!$C$5:$C$37,MATCH('Rates Database'!J3521,'EDC Component Dictionary'!$B$5:$B$37,0)), "Energy Supply")</f>
        <v>Distribution System</v>
      </c>
      <c r="L3521" s="12">
        <v>0</v>
      </c>
      <c r="M3521" s="12"/>
    </row>
    <row r="3522" spans="1:13" x14ac:dyDescent="0.3">
      <c r="A3522" s="18">
        <v>3520</v>
      </c>
      <c r="B3522" s="18">
        <f t="shared" si="108"/>
        <v>2019</v>
      </c>
      <c r="C3522" s="17">
        <v>43525</v>
      </c>
      <c r="D3522" s="18" t="s">
        <v>130</v>
      </c>
      <c r="E3522" s="18" t="s">
        <v>163</v>
      </c>
      <c r="F3522" s="18" t="str">
        <f t="shared" si="109"/>
        <v>Eversource_EMA-Grid Modernization Factor (GMF)-43525</v>
      </c>
      <c r="G3522" s="11" t="s">
        <v>131</v>
      </c>
      <c r="H3522" s="11" t="s">
        <v>49</v>
      </c>
      <c r="I3522" s="11" t="s">
        <v>132</v>
      </c>
      <c r="J3522" s="11" t="s">
        <v>144</v>
      </c>
      <c r="K3522" s="11" t="str">
        <f>IFERROR(INDEX('EDC Component Dictionary'!$C$5:$C$37,MATCH('Rates Database'!J3522,'EDC Component Dictionary'!$B$5:$B$37,0)), "Energy Supply")</f>
        <v>Distribution System</v>
      </c>
      <c r="L3522" s="12">
        <v>0</v>
      </c>
      <c r="M3522" s="12"/>
    </row>
    <row r="3523" spans="1:13" x14ac:dyDescent="0.3">
      <c r="A3523" s="18">
        <v>3521</v>
      </c>
      <c r="B3523" s="18">
        <f t="shared" ref="B3523:B3586" si="110">YEAR(C3523)</f>
        <v>2019</v>
      </c>
      <c r="C3523" s="17">
        <v>43497</v>
      </c>
      <c r="D3523" s="18" t="s">
        <v>130</v>
      </c>
      <c r="E3523" s="18" t="s">
        <v>163</v>
      </c>
      <c r="F3523" s="18" t="str">
        <f t="shared" si="109"/>
        <v>Eversource_EMA-Grid Modernization Factor (GMF)-43497</v>
      </c>
      <c r="G3523" s="11" t="s">
        <v>131</v>
      </c>
      <c r="H3523" s="11" t="s">
        <v>49</v>
      </c>
      <c r="I3523" s="11" t="s">
        <v>132</v>
      </c>
      <c r="J3523" s="11" t="s">
        <v>144</v>
      </c>
      <c r="K3523" s="11" t="str">
        <f>IFERROR(INDEX('EDC Component Dictionary'!$C$5:$C$37,MATCH('Rates Database'!J3523,'EDC Component Dictionary'!$B$5:$B$37,0)), "Energy Supply")</f>
        <v>Distribution System</v>
      </c>
      <c r="L3523" s="12">
        <v>0</v>
      </c>
      <c r="M3523" s="12"/>
    </row>
    <row r="3524" spans="1:13" x14ac:dyDescent="0.3">
      <c r="A3524" s="18">
        <v>3522</v>
      </c>
      <c r="B3524" s="18">
        <f t="shared" si="110"/>
        <v>2019</v>
      </c>
      <c r="C3524" s="17">
        <v>43466</v>
      </c>
      <c r="D3524" s="18" t="s">
        <v>130</v>
      </c>
      <c r="E3524" s="18" t="s">
        <v>163</v>
      </c>
      <c r="F3524" s="18" t="str">
        <f t="shared" ref="F3524:F3587" si="111">_xlfn.CONCAT(E3524,"-",J3524,"-",C3524)</f>
        <v>Eversource_EMA-Grid Modernization Factor (GMF)-43466</v>
      </c>
      <c r="G3524" s="11" t="s">
        <v>131</v>
      </c>
      <c r="H3524" s="11" t="s">
        <v>49</v>
      </c>
      <c r="I3524" s="11" t="s">
        <v>132</v>
      </c>
      <c r="J3524" s="11" t="s">
        <v>144</v>
      </c>
      <c r="K3524" s="11" t="str">
        <f>IFERROR(INDEX('EDC Component Dictionary'!$C$5:$C$37,MATCH('Rates Database'!J3524,'EDC Component Dictionary'!$B$5:$B$37,0)), "Energy Supply")</f>
        <v>Distribution System</v>
      </c>
      <c r="L3524" s="12">
        <v>0</v>
      </c>
      <c r="M3524" s="12"/>
    </row>
    <row r="3525" spans="1:13" x14ac:dyDescent="0.3">
      <c r="A3525" s="18">
        <v>3523</v>
      </c>
      <c r="B3525" s="18">
        <f t="shared" si="110"/>
        <v>2024</v>
      </c>
      <c r="C3525" s="17">
        <v>45352</v>
      </c>
      <c r="D3525" s="18" t="s">
        <v>130</v>
      </c>
      <c r="E3525" s="18" t="s">
        <v>163</v>
      </c>
      <c r="F3525" s="18" t="str">
        <f t="shared" si="111"/>
        <v>Eversource_EMA-Tax Act Credit Factor (TACF)-45352</v>
      </c>
      <c r="G3525" s="11" t="s">
        <v>131</v>
      </c>
      <c r="H3525" s="11" t="s">
        <v>49</v>
      </c>
      <c r="I3525" s="11" t="s">
        <v>132</v>
      </c>
      <c r="J3525" s="11" t="s">
        <v>145</v>
      </c>
      <c r="K3525" s="11" t="str">
        <f>IFERROR(INDEX('EDC Component Dictionary'!$C$5:$C$37,MATCH('Rates Database'!J3525,'EDC Component Dictionary'!$B$5:$B$37,0)), "Energy Supply")</f>
        <v>Distribution System</v>
      </c>
      <c r="L3525" s="12">
        <v>-1.8E-3</v>
      </c>
      <c r="M3525" s="12"/>
    </row>
    <row r="3526" spans="1:13" x14ac:dyDescent="0.3">
      <c r="A3526" s="18">
        <v>3524</v>
      </c>
      <c r="B3526" s="18">
        <f t="shared" si="110"/>
        <v>2024</v>
      </c>
      <c r="C3526" s="17">
        <v>45323</v>
      </c>
      <c r="D3526" s="18" t="s">
        <v>130</v>
      </c>
      <c r="E3526" s="18" t="s">
        <v>163</v>
      </c>
      <c r="F3526" s="18" t="str">
        <f t="shared" si="111"/>
        <v>Eversource_EMA-Tax Act Credit Factor (TACF)-45323</v>
      </c>
      <c r="G3526" s="11" t="s">
        <v>131</v>
      </c>
      <c r="H3526" s="11" t="s">
        <v>49</v>
      </c>
      <c r="I3526" s="11" t="s">
        <v>132</v>
      </c>
      <c r="J3526" s="11" t="s">
        <v>145</v>
      </c>
      <c r="K3526" s="11" t="str">
        <f>IFERROR(INDEX('EDC Component Dictionary'!$C$5:$C$37,MATCH('Rates Database'!J3526,'EDC Component Dictionary'!$B$5:$B$37,0)), "Energy Supply")</f>
        <v>Distribution System</v>
      </c>
      <c r="L3526" s="12">
        <v>-1.8E-3</v>
      </c>
      <c r="M3526" s="12"/>
    </row>
    <row r="3527" spans="1:13" x14ac:dyDescent="0.3">
      <c r="A3527" s="18">
        <v>3525</v>
      </c>
      <c r="B3527" s="18">
        <f t="shared" si="110"/>
        <v>2024</v>
      </c>
      <c r="C3527" s="17">
        <v>45292</v>
      </c>
      <c r="D3527" s="18" t="s">
        <v>130</v>
      </c>
      <c r="E3527" s="18" t="s">
        <v>163</v>
      </c>
      <c r="F3527" s="18" t="str">
        <f t="shared" si="111"/>
        <v>Eversource_EMA-Tax Act Credit Factor (TACF)-45292</v>
      </c>
      <c r="G3527" s="11" t="s">
        <v>131</v>
      </c>
      <c r="H3527" s="11" t="s">
        <v>49</v>
      </c>
      <c r="I3527" s="11" t="s">
        <v>132</v>
      </c>
      <c r="J3527" s="11" t="s">
        <v>145</v>
      </c>
      <c r="K3527" s="11" t="str">
        <f>IFERROR(INDEX('EDC Component Dictionary'!$C$5:$C$37,MATCH('Rates Database'!J3527,'EDC Component Dictionary'!$B$5:$B$37,0)), "Energy Supply")</f>
        <v>Distribution System</v>
      </c>
      <c r="L3527" s="12">
        <v>-1.8E-3</v>
      </c>
      <c r="M3527" s="12"/>
    </row>
    <row r="3528" spans="1:13" x14ac:dyDescent="0.3">
      <c r="A3528" s="18">
        <v>3526</v>
      </c>
      <c r="B3528" s="18">
        <f t="shared" si="110"/>
        <v>2023</v>
      </c>
      <c r="C3528" s="17">
        <v>45261</v>
      </c>
      <c r="D3528" s="18" t="s">
        <v>130</v>
      </c>
      <c r="E3528" s="18" t="s">
        <v>163</v>
      </c>
      <c r="F3528" s="18" t="str">
        <f t="shared" si="111"/>
        <v>Eversource_EMA-Tax Act Credit Factor (TACF)-45261</v>
      </c>
      <c r="G3528" s="11" t="s">
        <v>131</v>
      </c>
      <c r="H3528" s="11" t="s">
        <v>49</v>
      </c>
      <c r="I3528" s="11" t="s">
        <v>132</v>
      </c>
      <c r="J3528" s="11" t="s">
        <v>145</v>
      </c>
      <c r="K3528" s="11" t="str">
        <f>IFERROR(INDEX('EDC Component Dictionary'!$C$5:$C$37,MATCH('Rates Database'!J3528,'EDC Component Dictionary'!$B$5:$B$37,0)), "Energy Supply")</f>
        <v>Distribution System</v>
      </c>
      <c r="L3528" s="12">
        <v>-1.6100000000000001E-3</v>
      </c>
      <c r="M3528" s="12"/>
    </row>
    <row r="3529" spans="1:13" x14ac:dyDescent="0.3">
      <c r="A3529" s="18">
        <v>3527</v>
      </c>
      <c r="B3529" s="18">
        <f t="shared" si="110"/>
        <v>2023</v>
      </c>
      <c r="C3529" s="17">
        <v>45231</v>
      </c>
      <c r="D3529" s="18" t="s">
        <v>130</v>
      </c>
      <c r="E3529" s="18" t="s">
        <v>163</v>
      </c>
      <c r="F3529" s="18" t="str">
        <f t="shared" si="111"/>
        <v>Eversource_EMA-Tax Act Credit Factor (TACF)-45231</v>
      </c>
      <c r="G3529" s="11" t="s">
        <v>131</v>
      </c>
      <c r="H3529" s="11" t="s">
        <v>49</v>
      </c>
      <c r="I3529" s="11" t="s">
        <v>132</v>
      </c>
      <c r="J3529" s="11" t="s">
        <v>145</v>
      </c>
      <c r="K3529" s="11" t="str">
        <f>IFERROR(INDEX('EDC Component Dictionary'!$C$5:$C$37,MATCH('Rates Database'!J3529,'EDC Component Dictionary'!$B$5:$B$37,0)), "Energy Supply")</f>
        <v>Distribution System</v>
      </c>
      <c r="L3529" s="12">
        <v>-1.6100000000000001E-3</v>
      </c>
      <c r="M3529" s="12"/>
    </row>
    <row r="3530" spans="1:13" x14ac:dyDescent="0.3">
      <c r="A3530" s="18">
        <v>3528</v>
      </c>
      <c r="B3530" s="18">
        <f t="shared" si="110"/>
        <v>2023</v>
      </c>
      <c r="C3530" s="17">
        <v>45200</v>
      </c>
      <c r="D3530" s="18" t="s">
        <v>130</v>
      </c>
      <c r="E3530" s="18" t="s">
        <v>163</v>
      </c>
      <c r="F3530" s="18" t="str">
        <f t="shared" si="111"/>
        <v>Eversource_EMA-Tax Act Credit Factor (TACF)-45200</v>
      </c>
      <c r="G3530" s="11" t="s">
        <v>131</v>
      </c>
      <c r="H3530" s="11" t="s">
        <v>49</v>
      </c>
      <c r="I3530" s="11" t="s">
        <v>132</v>
      </c>
      <c r="J3530" s="11" t="s">
        <v>145</v>
      </c>
      <c r="K3530" s="11" t="str">
        <f>IFERROR(INDEX('EDC Component Dictionary'!$C$5:$C$37,MATCH('Rates Database'!J3530,'EDC Component Dictionary'!$B$5:$B$37,0)), "Energy Supply")</f>
        <v>Distribution System</v>
      </c>
      <c r="L3530" s="12">
        <v>-1.6100000000000001E-3</v>
      </c>
      <c r="M3530" s="12"/>
    </row>
    <row r="3531" spans="1:13" x14ac:dyDescent="0.3">
      <c r="A3531" s="18">
        <v>3529</v>
      </c>
      <c r="B3531" s="18">
        <f t="shared" si="110"/>
        <v>2023</v>
      </c>
      <c r="C3531" s="17">
        <v>45170</v>
      </c>
      <c r="D3531" s="18" t="s">
        <v>130</v>
      </c>
      <c r="E3531" s="18" t="s">
        <v>163</v>
      </c>
      <c r="F3531" s="18" t="str">
        <f t="shared" si="111"/>
        <v>Eversource_EMA-Tax Act Credit Factor (TACF)-45170</v>
      </c>
      <c r="G3531" s="11" t="s">
        <v>131</v>
      </c>
      <c r="H3531" s="11" t="s">
        <v>49</v>
      </c>
      <c r="I3531" s="11" t="s">
        <v>132</v>
      </c>
      <c r="J3531" s="11" t="s">
        <v>145</v>
      </c>
      <c r="K3531" s="11" t="str">
        <f>IFERROR(INDEX('EDC Component Dictionary'!$C$5:$C$37,MATCH('Rates Database'!J3531,'EDC Component Dictionary'!$B$5:$B$37,0)), "Energy Supply")</f>
        <v>Distribution System</v>
      </c>
      <c r="L3531" s="12">
        <v>-1.6100000000000001E-3</v>
      </c>
      <c r="M3531" s="12"/>
    </row>
    <row r="3532" spans="1:13" x14ac:dyDescent="0.3">
      <c r="A3532" s="18">
        <v>3530</v>
      </c>
      <c r="B3532" s="18">
        <f t="shared" si="110"/>
        <v>2023</v>
      </c>
      <c r="C3532" s="17">
        <v>45139</v>
      </c>
      <c r="D3532" s="18" t="s">
        <v>130</v>
      </c>
      <c r="E3532" s="18" t="s">
        <v>163</v>
      </c>
      <c r="F3532" s="18" t="str">
        <f t="shared" si="111"/>
        <v>Eversource_EMA-Tax Act Credit Factor (TACF)-45139</v>
      </c>
      <c r="G3532" s="11" t="s">
        <v>131</v>
      </c>
      <c r="H3532" s="11" t="s">
        <v>49</v>
      </c>
      <c r="I3532" s="11" t="s">
        <v>132</v>
      </c>
      <c r="J3532" s="11" t="s">
        <v>145</v>
      </c>
      <c r="K3532" s="11" t="str">
        <f>IFERROR(INDEX('EDC Component Dictionary'!$C$5:$C$37,MATCH('Rates Database'!J3532,'EDC Component Dictionary'!$B$5:$B$37,0)), "Energy Supply")</f>
        <v>Distribution System</v>
      </c>
      <c r="L3532" s="12">
        <v>-1.6100000000000001E-3</v>
      </c>
      <c r="M3532" s="12"/>
    </row>
    <row r="3533" spans="1:13" x14ac:dyDescent="0.3">
      <c r="A3533" s="18">
        <v>3531</v>
      </c>
      <c r="B3533" s="18">
        <f t="shared" si="110"/>
        <v>2023</v>
      </c>
      <c r="C3533" s="17">
        <v>45108</v>
      </c>
      <c r="D3533" s="18" t="s">
        <v>130</v>
      </c>
      <c r="E3533" s="18" t="s">
        <v>163</v>
      </c>
      <c r="F3533" s="18" t="str">
        <f t="shared" si="111"/>
        <v>Eversource_EMA-Tax Act Credit Factor (TACF)-45108</v>
      </c>
      <c r="G3533" s="11" t="s">
        <v>131</v>
      </c>
      <c r="H3533" s="11" t="s">
        <v>49</v>
      </c>
      <c r="I3533" s="11" t="s">
        <v>132</v>
      </c>
      <c r="J3533" s="11" t="s">
        <v>145</v>
      </c>
      <c r="K3533" s="11" t="str">
        <f>IFERROR(INDEX('EDC Component Dictionary'!$C$5:$C$37,MATCH('Rates Database'!J3533,'EDC Component Dictionary'!$B$5:$B$37,0)), "Energy Supply")</f>
        <v>Distribution System</v>
      </c>
      <c r="L3533" s="12">
        <v>-1.6100000000000001E-3</v>
      </c>
      <c r="M3533" s="12"/>
    </row>
    <row r="3534" spans="1:13" x14ac:dyDescent="0.3">
      <c r="A3534" s="18">
        <v>3532</v>
      </c>
      <c r="B3534" s="18">
        <f t="shared" si="110"/>
        <v>2023</v>
      </c>
      <c r="C3534" s="17">
        <v>45078</v>
      </c>
      <c r="D3534" s="18" t="s">
        <v>130</v>
      </c>
      <c r="E3534" s="18" t="s">
        <v>163</v>
      </c>
      <c r="F3534" s="18" t="str">
        <f t="shared" si="111"/>
        <v>Eversource_EMA-Tax Act Credit Factor (TACF)-45078</v>
      </c>
      <c r="G3534" s="11" t="s">
        <v>131</v>
      </c>
      <c r="H3534" s="11" t="s">
        <v>49</v>
      </c>
      <c r="I3534" s="11" t="s">
        <v>132</v>
      </c>
      <c r="J3534" s="11" t="s">
        <v>145</v>
      </c>
      <c r="K3534" s="11" t="str">
        <f>IFERROR(INDEX('EDC Component Dictionary'!$C$5:$C$37,MATCH('Rates Database'!J3534,'EDC Component Dictionary'!$B$5:$B$37,0)), "Energy Supply")</f>
        <v>Distribution System</v>
      </c>
      <c r="L3534" s="12">
        <v>-1.6100000000000001E-3</v>
      </c>
      <c r="M3534" s="12"/>
    </row>
    <row r="3535" spans="1:13" x14ac:dyDescent="0.3">
      <c r="A3535" s="18">
        <v>3533</v>
      </c>
      <c r="B3535" s="18">
        <f t="shared" si="110"/>
        <v>2023</v>
      </c>
      <c r="C3535" s="17">
        <v>45047</v>
      </c>
      <c r="D3535" s="18" t="s">
        <v>130</v>
      </c>
      <c r="E3535" s="18" t="s">
        <v>163</v>
      </c>
      <c r="F3535" s="18" t="str">
        <f t="shared" si="111"/>
        <v>Eversource_EMA-Tax Act Credit Factor (TACF)-45047</v>
      </c>
      <c r="G3535" s="11" t="s">
        <v>131</v>
      </c>
      <c r="H3535" s="11" t="s">
        <v>49</v>
      </c>
      <c r="I3535" s="11" t="s">
        <v>132</v>
      </c>
      <c r="J3535" s="11" t="s">
        <v>145</v>
      </c>
      <c r="K3535" s="11" t="str">
        <f>IFERROR(INDEX('EDC Component Dictionary'!$C$5:$C$37,MATCH('Rates Database'!J3535,'EDC Component Dictionary'!$B$5:$B$37,0)), "Energy Supply")</f>
        <v>Distribution System</v>
      </c>
      <c r="L3535" s="12">
        <v>-1.6100000000000001E-3</v>
      </c>
      <c r="M3535" s="12"/>
    </row>
    <row r="3536" spans="1:13" x14ac:dyDescent="0.3">
      <c r="A3536" s="18">
        <v>3534</v>
      </c>
      <c r="B3536" s="18">
        <f t="shared" si="110"/>
        <v>2023</v>
      </c>
      <c r="C3536" s="17">
        <v>45017</v>
      </c>
      <c r="D3536" s="18" t="s">
        <v>130</v>
      </c>
      <c r="E3536" s="18" t="s">
        <v>163</v>
      </c>
      <c r="F3536" s="18" t="str">
        <f t="shared" si="111"/>
        <v>Eversource_EMA-Tax Act Credit Factor (TACF)-45017</v>
      </c>
      <c r="G3536" s="11" t="s">
        <v>131</v>
      </c>
      <c r="H3536" s="11" t="s">
        <v>49</v>
      </c>
      <c r="I3536" s="11" t="s">
        <v>132</v>
      </c>
      <c r="J3536" s="11" t="s">
        <v>145</v>
      </c>
      <c r="K3536" s="11" t="str">
        <f>IFERROR(INDEX('EDC Component Dictionary'!$C$5:$C$37,MATCH('Rates Database'!J3536,'EDC Component Dictionary'!$B$5:$B$37,0)), "Energy Supply")</f>
        <v>Distribution System</v>
      </c>
      <c r="L3536" s="12">
        <v>-1.6100000000000001E-3</v>
      </c>
      <c r="M3536" s="12"/>
    </row>
    <row r="3537" spans="1:13" x14ac:dyDescent="0.3">
      <c r="A3537" s="18">
        <v>3535</v>
      </c>
      <c r="B3537" s="18">
        <f t="shared" si="110"/>
        <v>2023</v>
      </c>
      <c r="C3537" s="17">
        <v>44986</v>
      </c>
      <c r="D3537" s="18" t="s">
        <v>130</v>
      </c>
      <c r="E3537" s="18" t="s">
        <v>163</v>
      </c>
      <c r="F3537" s="18" t="str">
        <f t="shared" si="111"/>
        <v>Eversource_EMA-Tax Act Credit Factor (TACF)-44986</v>
      </c>
      <c r="G3537" s="11" t="s">
        <v>131</v>
      </c>
      <c r="H3537" s="11" t="s">
        <v>49</v>
      </c>
      <c r="I3537" s="11" t="s">
        <v>132</v>
      </c>
      <c r="J3537" s="11" t="s">
        <v>145</v>
      </c>
      <c r="K3537" s="11" t="str">
        <f>IFERROR(INDEX('EDC Component Dictionary'!$C$5:$C$37,MATCH('Rates Database'!J3537,'EDC Component Dictionary'!$B$5:$B$37,0)), "Energy Supply")</f>
        <v>Distribution System</v>
      </c>
      <c r="L3537" s="12">
        <v>-1.6100000000000001E-3</v>
      </c>
      <c r="M3537" s="12"/>
    </row>
    <row r="3538" spans="1:13" x14ac:dyDescent="0.3">
      <c r="A3538" s="18">
        <v>3536</v>
      </c>
      <c r="B3538" s="18">
        <f t="shared" si="110"/>
        <v>2023</v>
      </c>
      <c r="C3538" s="17">
        <v>44958</v>
      </c>
      <c r="D3538" s="18" t="s">
        <v>130</v>
      </c>
      <c r="E3538" s="18" t="s">
        <v>163</v>
      </c>
      <c r="F3538" s="18" t="str">
        <f t="shared" si="111"/>
        <v>Eversource_EMA-Tax Act Credit Factor (TACF)-44958</v>
      </c>
      <c r="G3538" s="11" t="s">
        <v>131</v>
      </c>
      <c r="H3538" s="11" t="s">
        <v>49</v>
      </c>
      <c r="I3538" s="11" t="s">
        <v>132</v>
      </c>
      <c r="J3538" s="11" t="s">
        <v>145</v>
      </c>
      <c r="K3538" s="11" t="str">
        <f>IFERROR(INDEX('EDC Component Dictionary'!$C$5:$C$37,MATCH('Rates Database'!J3538,'EDC Component Dictionary'!$B$5:$B$37,0)), "Energy Supply")</f>
        <v>Distribution System</v>
      </c>
      <c r="L3538" s="12">
        <v>-1.6100000000000001E-3</v>
      </c>
      <c r="M3538" s="12"/>
    </row>
    <row r="3539" spans="1:13" x14ac:dyDescent="0.3">
      <c r="A3539" s="18">
        <v>3537</v>
      </c>
      <c r="B3539" s="18">
        <f t="shared" si="110"/>
        <v>2023</v>
      </c>
      <c r="C3539" s="17">
        <v>44927</v>
      </c>
      <c r="D3539" s="18" t="s">
        <v>130</v>
      </c>
      <c r="E3539" s="18" t="s">
        <v>163</v>
      </c>
      <c r="F3539" s="18" t="str">
        <f t="shared" si="111"/>
        <v>Eversource_EMA-Tax Act Credit Factor (TACF)-44927</v>
      </c>
      <c r="G3539" s="11" t="s">
        <v>131</v>
      </c>
      <c r="H3539" s="11" t="s">
        <v>49</v>
      </c>
      <c r="I3539" s="11" t="s">
        <v>132</v>
      </c>
      <c r="J3539" s="11" t="s">
        <v>145</v>
      </c>
      <c r="K3539" s="11" t="str">
        <f>IFERROR(INDEX('EDC Component Dictionary'!$C$5:$C$37,MATCH('Rates Database'!J3539,'EDC Component Dictionary'!$B$5:$B$37,0)), "Energy Supply")</f>
        <v>Distribution System</v>
      </c>
      <c r="L3539" s="12">
        <v>-1.6100000000000001E-3</v>
      </c>
      <c r="M3539" s="12"/>
    </row>
    <row r="3540" spans="1:13" x14ac:dyDescent="0.3">
      <c r="A3540" s="18">
        <v>3538</v>
      </c>
      <c r="B3540" s="18">
        <f t="shared" si="110"/>
        <v>2022</v>
      </c>
      <c r="C3540" s="17">
        <v>44896</v>
      </c>
      <c r="D3540" s="18" t="s">
        <v>130</v>
      </c>
      <c r="E3540" s="18" t="s">
        <v>163</v>
      </c>
      <c r="F3540" s="18" t="str">
        <f t="shared" si="111"/>
        <v>Eversource_EMA-Tax Act Credit Factor (TACF)-44896</v>
      </c>
      <c r="G3540" s="11" t="s">
        <v>131</v>
      </c>
      <c r="H3540" s="11" t="s">
        <v>49</v>
      </c>
      <c r="I3540" s="11" t="s">
        <v>132</v>
      </c>
      <c r="J3540" s="11" t="s">
        <v>145</v>
      </c>
      <c r="K3540" s="11" t="str">
        <f>IFERROR(INDEX('EDC Component Dictionary'!$C$5:$C$37,MATCH('Rates Database'!J3540,'EDC Component Dictionary'!$B$5:$B$37,0)), "Energy Supply")</f>
        <v>Distribution System</v>
      </c>
      <c r="L3540" s="12">
        <v>-1.6299999999999999E-3</v>
      </c>
      <c r="M3540" s="12"/>
    </row>
    <row r="3541" spans="1:13" x14ac:dyDescent="0.3">
      <c r="A3541" s="18">
        <v>3539</v>
      </c>
      <c r="B3541" s="18">
        <f t="shared" si="110"/>
        <v>2022</v>
      </c>
      <c r="C3541" s="17">
        <v>44866</v>
      </c>
      <c r="D3541" s="18" t="s">
        <v>130</v>
      </c>
      <c r="E3541" s="18" t="s">
        <v>163</v>
      </c>
      <c r="F3541" s="18" t="str">
        <f t="shared" si="111"/>
        <v>Eversource_EMA-Tax Act Credit Factor (TACF)-44866</v>
      </c>
      <c r="G3541" s="11" t="s">
        <v>131</v>
      </c>
      <c r="H3541" s="11" t="s">
        <v>49</v>
      </c>
      <c r="I3541" s="11" t="s">
        <v>132</v>
      </c>
      <c r="J3541" s="11" t="s">
        <v>145</v>
      </c>
      <c r="K3541" s="11" t="str">
        <f>IFERROR(INDEX('EDC Component Dictionary'!$C$5:$C$37,MATCH('Rates Database'!J3541,'EDC Component Dictionary'!$B$5:$B$37,0)), "Energy Supply")</f>
        <v>Distribution System</v>
      </c>
      <c r="L3541" s="12">
        <v>-1.6299999999999999E-3</v>
      </c>
      <c r="M3541" s="12"/>
    </row>
    <row r="3542" spans="1:13" x14ac:dyDescent="0.3">
      <c r="A3542" s="18">
        <v>3540</v>
      </c>
      <c r="B3542" s="18">
        <f t="shared" si="110"/>
        <v>2022</v>
      </c>
      <c r="C3542" s="17">
        <v>44835</v>
      </c>
      <c r="D3542" s="18" t="s">
        <v>130</v>
      </c>
      <c r="E3542" s="18" t="s">
        <v>163</v>
      </c>
      <c r="F3542" s="18" t="str">
        <f t="shared" si="111"/>
        <v>Eversource_EMA-Tax Act Credit Factor (TACF)-44835</v>
      </c>
      <c r="G3542" s="11" t="s">
        <v>131</v>
      </c>
      <c r="H3542" s="11" t="s">
        <v>49</v>
      </c>
      <c r="I3542" s="11" t="s">
        <v>132</v>
      </c>
      <c r="J3542" s="11" t="s">
        <v>145</v>
      </c>
      <c r="K3542" s="11" t="str">
        <f>IFERROR(INDEX('EDC Component Dictionary'!$C$5:$C$37,MATCH('Rates Database'!J3542,'EDC Component Dictionary'!$B$5:$B$37,0)), "Energy Supply")</f>
        <v>Distribution System</v>
      </c>
      <c r="L3542" s="12">
        <v>-1.6299999999999999E-3</v>
      </c>
      <c r="M3542" s="12"/>
    </row>
    <row r="3543" spans="1:13" x14ac:dyDescent="0.3">
      <c r="A3543" s="18">
        <v>3541</v>
      </c>
      <c r="B3543" s="18">
        <f t="shared" si="110"/>
        <v>2022</v>
      </c>
      <c r="C3543" s="17">
        <v>44805</v>
      </c>
      <c r="D3543" s="18" t="s">
        <v>130</v>
      </c>
      <c r="E3543" s="18" t="s">
        <v>163</v>
      </c>
      <c r="F3543" s="18" t="str">
        <f t="shared" si="111"/>
        <v>Eversource_EMA-Tax Act Credit Factor (TACF)-44805</v>
      </c>
      <c r="G3543" s="11" t="s">
        <v>131</v>
      </c>
      <c r="H3543" s="11" t="s">
        <v>49</v>
      </c>
      <c r="I3543" s="11" t="s">
        <v>132</v>
      </c>
      <c r="J3543" s="11" t="s">
        <v>145</v>
      </c>
      <c r="K3543" s="11" t="str">
        <f>IFERROR(INDEX('EDC Component Dictionary'!$C$5:$C$37,MATCH('Rates Database'!J3543,'EDC Component Dictionary'!$B$5:$B$37,0)), "Energy Supply")</f>
        <v>Distribution System</v>
      </c>
      <c r="L3543" s="12">
        <v>-1.6299999999999999E-3</v>
      </c>
      <c r="M3543" s="12"/>
    </row>
    <row r="3544" spans="1:13" x14ac:dyDescent="0.3">
      <c r="A3544" s="18">
        <v>3542</v>
      </c>
      <c r="B3544" s="18">
        <f t="shared" si="110"/>
        <v>2022</v>
      </c>
      <c r="C3544" s="17">
        <v>44774</v>
      </c>
      <c r="D3544" s="18" t="s">
        <v>130</v>
      </c>
      <c r="E3544" s="18" t="s">
        <v>163</v>
      </c>
      <c r="F3544" s="18" t="str">
        <f t="shared" si="111"/>
        <v>Eversource_EMA-Tax Act Credit Factor (TACF)-44774</v>
      </c>
      <c r="G3544" s="11" t="s">
        <v>131</v>
      </c>
      <c r="H3544" s="11" t="s">
        <v>49</v>
      </c>
      <c r="I3544" s="11" t="s">
        <v>132</v>
      </c>
      <c r="J3544" s="11" t="s">
        <v>145</v>
      </c>
      <c r="K3544" s="11" t="str">
        <f>IFERROR(INDEX('EDC Component Dictionary'!$C$5:$C$37,MATCH('Rates Database'!J3544,'EDC Component Dictionary'!$B$5:$B$37,0)), "Energy Supply")</f>
        <v>Distribution System</v>
      </c>
      <c r="L3544" s="12">
        <v>-1.6299999999999999E-3</v>
      </c>
      <c r="M3544" s="12"/>
    </row>
    <row r="3545" spans="1:13" x14ac:dyDescent="0.3">
      <c r="A3545" s="18">
        <v>3543</v>
      </c>
      <c r="B3545" s="18">
        <f t="shared" si="110"/>
        <v>2022</v>
      </c>
      <c r="C3545" s="17">
        <v>44743</v>
      </c>
      <c r="D3545" s="18" t="s">
        <v>130</v>
      </c>
      <c r="E3545" s="18" t="s">
        <v>163</v>
      </c>
      <c r="F3545" s="18" t="str">
        <f t="shared" si="111"/>
        <v>Eversource_EMA-Tax Act Credit Factor (TACF)-44743</v>
      </c>
      <c r="G3545" s="11" t="s">
        <v>131</v>
      </c>
      <c r="H3545" s="11" t="s">
        <v>49</v>
      </c>
      <c r="I3545" s="11" t="s">
        <v>132</v>
      </c>
      <c r="J3545" s="11" t="s">
        <v>145</v>
      </c>
      <c r="K3545" s="11" t="str">
        <f>IFERROR(INDEX('EDC Component Dictionary'!$C$5:$C$37,MATCH('Rates Database'!J3545,'EDC Component Dictionary'!$B$5:$B$37,0)), "Energy Supply")</f>
        <v>Distribution System</v>
      </c>
      <c r="L3545" s="12">
        <v>-1.6299999999999999E-3</v>
      </c>
      <c r="M3545" s="12"/>
    </row>
    <row r="3546" spans="1:13" x14ac:dyDescent="0.3">
      <c r="A3546" s="18">
        <v>3544</v>
      </c>
      <c r="B3546" s="18">
        <f t="shared" si="110"/>
        <v>2022</v>
      </c>
      <c r="C3546" s="17">
        <v>44713</v>
      </c>
      <c r="D3546" s="18" t="s">
        <v>130</v>
      </c>
      <c r="E3546" s="18" t="s">
        <v>163</v>
      </c>
      <c r="F3546" s="18" t="str">
        <f t="shared" si="111"/>
        <v>Eversource_EMA-Tax Act Credit Factor (TACF)-44713</v>
      </c>
      <c r="G3546" s="11" t="s">
        <v>131</v>
      </c>
      <c r="H3546" s="11" t="s">
        <v>49</v>
      </c>
      <c r="I3546" s="11" t="s">
        <v>132</v>
      </c>
      <c r="J3546" s="11" t="s">
        <v>145</v>
      </c>
      <c r="K3546" s="11" t="str">
        <f>IFERROR(INDEX('EDC Component Dictionary'!$C$5:$C$37,MATCH('Rates Database'!J3546,'EDC Component Dictionary'!$B$5:$B$37,0)), "Energy Supply")</f>
        <v>Distribution System</v>
      </c>
      <c r="L3546" s="12">
        <v>-1.6299999999999999E-3</v>
      </c>
      <c r="M3546" s="12"/>
    </row>
    <row r="3547" spans="1:13" x14ac:dyDescent="0.3">
      <c r="A3547" s="18">
        <v>3545</v>
      </c>
      <c r="B3547" s="18">
        <f t="shared" si="110"/>
        <v>2022</v>
      </c>
      <c r="C3547" s="17">
        <v>44682</v>
      </c>
      <c r="D3547" s="18" t="s">
        <v>130</v>
      </c>
      <c r="E3547" s="18" t="s">
        <v>163</v>
      </c>
      <c r="F3547" s="18" t="str">
        <f t="shared" si="111"/>
        <v>Eversource_EMA-Tax Act Credit Factor (TACF)-44682</v>
      </c>
      <c r="G3547" s="11" t="s">
        <v>131</v>
      </c>
      <c r="H3547" s="11" t="s">
        <v>49</v>
      </c>
      <c r="I3547" s="11" t="s">
        <v>132</v>
      </c>
      <c r="J3547" s="11" t="s">
        <v>145</v>
      </c>
      <c r="K3547" s="11" t="str">
        <f>IFERROR(INDEX('EDC Component Dictionary'!$C$5:$C$37,MATCH('Rates Database'!J3547,'EDC Component Dictionary'!$B$5:$B$37,0)), "Energy Supply")</f>
        <v>Distribution System</v>
      </c>
      <c r="L3547" s="12">
        <v>-1.6299999999999999E-3</v>
      </c>
      <c r="M3547" s="12"/>
    </row>
    <row r="3548" spans="1:13" x14ac:dyDescent="0.3">
      <c r="A3548" s="18">
        <v>3546</v>
      </c>
      <c r="B3548" s="18">
        <f t="shared" si="110"/>
        <v>2022</v>
      </c>
      <c r="C3548" s="17">
        <v>44652</v>
      </c>
      <c r="D3548" s="18" t="s">
        <v>130</v>
      </c>
      <c r="E3548" s="18" t="s">
        <v>163</v>
      </c>
      <c r="F3548" s="18" t="str">
        <f t="shared" si="111"/>
        <v>Eversource_EMA-Tax Act Credit Factor (TACF)-44652</v>
      </c>
      <c r="G3548" s="11" t="s">
        <v>131</v>
      </c>
      <c r="H3548" s="11" t="s">
        <v>49</v>
      </c>
      <c r="I3548" s="11" t="s">
        <v>132</v>
      </c>
      <c r="J3548" s="11" t="s">
        <v>145</v>
      </c>
      <c r="K3548" s="11" t="str">
        <f>IFERROR(INDEX('EDC Component Dictionary'!$C$5:$C$37,MATCH('Rates Database'!J3548,'EDC Component Dictionary'!$B$5:$B$37,0)), "Energy Supply")</f>
        <v>Distribution System</v>
      </c>
      <c r="L3548" s="12">
        <v>-1.6299999999999999E-3</v>
      </c>
      <c r="M3548" s="12"/>
    </row>
    <row r="3549" spans="1:13" x14ac:dyDescent="0.3">
      <c r="A3549" s="18">
        <v>3547</v>
      </c>
      <c r="B3549" s="18">
        <f t="shared" si="110"/>
        <v>2022</v>
      </c>
      <c r="C3549" s="17">
        <v>44621</v>
      </c>
      <c r="D3549" s="18" t="s">
        <v>130</v>
      </c>
      <c r="E3549" s="18" t="s">
        <v>163</v>
      </c>
      <c r="F3549" s="18" t="str">
        <f t="shared" si="111"/>
        <v>Eversource_EMA-Tax Act Credit Factor (TACF)-44621</v>
      </c>
      <c r="G3549" s="11" t="s">
        <v>131</v>
      </c>
      <c r="H3549" s="11" t="s">
        <v>49</v>
      </c>
      <c r="I3549" s="11" t="s">
        <v>132</v>
      </c>
      <c r="J3549" s="11" t="s">
        <v>145</v>
      </c>
      <c r="K3549" s="11" t="str">
        <f>IFERROR(INDEX('EDC Component Dictionary'!$C$5:$C$37,MATCH('Rates Database'!J3549,'EDC Component Dictionary'!$B$5:$B$37,0)), "Energy Supply")</f>
        <v>Distribution System</v>
      </c>
      <c r="L3549" s="12">
        <v>-1.6299999999999999E-3</v>
      </c>
      <c r="M3549" s="12"/>
    </row>
    <row r="3550" spans="1:13" x14ac:dyDescent="0.3">
      <c r="A3550" s="18">
        <v>3548</v>
      </c>
      <c r="B3550" s="18">
        <f t="shared" si="110"/>
        <v>2022</v>
      </c>
      <c r="C3550" s="17">
        <v>44593</v>
      </c>
      <c r="D3550" s="18" t="s">
        <v>130</v>
      </c>
      <c r="E3550" s="18" t="s">
        <v>163</v>
      </c>
      <c r="F3550" s="18" t="str">
        <f t="shared" si="111"/>
        <v>Eversource_EMA-Tax Act Credit Factor (TACF)-44593</v>
      </c>
      <c r="G3550" s="11" t="s">
        <v>131</v>
      </c>
      <c r="H3550" s="11" t="s">
        <v>49</v>
      </c>
      <c r="I3550" s="11" t="s">
        <v>132</v>
      </c>
      <c r="J3550" s="11" t="s">
        <v>145</v>
      </c>
      <c r="K3550" s="11" t="str">
        <f>IFERROR(INDEX('EDC Component Dictionary'!$C$5:$C$37,MATCH('Rates Database'!J3550,'EDC Component Dictionary'!$B$5:$B$37,0)), "Energy Supply")</f>
        <v>Distribution System</v>
      </c>
      <c r="L3550" s="12">
        <v>-1.6299999999999999E-3</v>
      </c>
      <c r="M3550" s="12"/>
    </row>
    <row r="3551" spans="1:13" x14ac:dyDescent="0.3">
      <c r="A3551" s="18">
        <v>3549</v>
      </c>
      <c r="B3551" s="18">
        <f t="shared" si="110"/>
        <v>2022</v>
      </c>
      <c r="C3551" s="17">
        <v>44562</v>
      </c>
      <c r="D3551" s="18" t="s">
        <v>130</v>
      </c>
      <c r="E3551" s="18" t="s">
        <v>163</v>
      </c>
      <c r="F3551" s="18" t="str">
        <f t="shared" si="111"/>
        <v>Eversource_EMA-Tax Act Credit Factor (TACF)-44562</v>
      </c>
      <c r="G3551" s="11" t="s">
        <v>131</v>
      </c>
      <c r="H3551" s="11" t="s">
        <v>49</v>
      </c>
      <c r="I3551" s="11" t="s">
        <v>132</v>
      </c>
      <c r="J3551" s="11" t="s">
        <v>145</v>
      </c>
      <c r="K3551" s="11" t="str">
        <f>IFERROR(INDEX('EDC Component Dictionary'!$C$5:$C$37,MATCH('Rates Database'!J3551,'EDC Component Dictionary'!$B$5:$B$37,0)), "Energy Supply")</f>
        <v>Distribution System</v>
      </c>
      <c r="L3551" s="12">
        <v>-1.6299999999999999E-3</v>
      </c>
      <c r="M3551" s="12"/>
    </row>
    <row r="3552" spans="1:13" x14ac:dyDescent="0.3">
      <c r="A3552" s="18">
        <v>3550</v>
      </c>
      <c r="B3552" s="18">
        <f t="shared" si="110"/>
        <v>2021</v>
      </c>
      <c r="C3552" s="17">
        <v>44531</v>
      </c>
      <c r="D3552" s="18" t="s">
        <v>130</v>
      </c>
      <c r="E3552" s="18" t="s">
        <v>163</v>
      </c>
      <c r="F3552" s="18" t="str">
        <f t="shared" si="111"/>
        <v>Eversource_EMA-Tax Act Credit Factor (TACF)-44531</v>
      </c>
      <c r="G3552" s="11" t="s">
        <v>131</v>
      </c>
      <c r="H3552" s="11" t="s">
        <v>49</v>
      </c>
      <c r="I3552" s="11" t="s">
        <v>132</v>
      </c>
      <c r="J3552" s="11" t="s">
        <v>145</v>
      </c>
      <c r="K3552" s="11" t="str">
        <f>IFERROR(INDEX('EDC Component Dictionary'!$C$5:$C$37,MATCH('Rates Database'!J3552,'EDC Component Dictionary'!$B$5:$B$37,0)), "Energy Supply")</f>
        <v>Distribution System</v>
      </c>
      <c r="L3552" s="12">
        <v>-1.92E-3</v>
      </c>
      <c r="M3552" s="12"/>
    </row>
    <row r="3553" spans="1:13" x14ac:dyDescent="0.3">
      <c r="A3553" s="18">
        <v>3551</v>
      </c>
      <c r="B3553" s="18">
        <f t="shared" si="110"/>
        <v>2021</v>
      </c>
      <c r="C3553" s="17">
        <v>44501</v>
      </c>
      <c r="D3553" s="18" t="s">
        <v>130</v>
      </c>
      <c r="E3553" s="18" t="s">
        <v>163</v>
      </c>
      <c r="F3553" s="18" t="str">
        <f t="shared" si="111"/>
        <v>Eversource_EMA-Tax Act Credit Factor (TACF)-44501</v>
      </c>
      <c r="G3553" s="11" t="s">
        <v>131</v>
      </c>
      <c r="H3553" s="11" t="s">
        <v>49</v>
      </c>
      <c r="I3553" s="11" t="s">
        <v>132</v>
      </c>
      <c r="J3553" s="11" t="s">
        <v>145</v>
      </c>
      <c r="K3553" s="11" t="str">
        <f>IFERROR(INDEX('EDC Component Dictionary'!$C$5:$C$37,MATCH('Rates Database'!J3553,'EDC Component Dictionary'!$B$5:$B$37,0)), "Energy Supply")</f>
        <v>Distribution System</v>
      </c>
      <c r="L3553" s="12">
        <v>-1.92E-3</v>
      </c>
      <c r="M3553" s="12"/>
    </row>
    <row r="3554" spans="1:13" x14ac:dyDescent="0.3">
      <c r="A3554" s="18">
        <v>3552</v>
      </c>
      <c r="B3554" s="18">
        <f t="shared" si="110"/>
        <v>2021</v>
      </c>
      <c r="C3554" s="17">
        <v>44470</v>
      </c>
      <c r="D3554" s="18" t="s">
        <v>130</v>
      </c>
      <c r="E3554" s="18" t="s">
        <v>163</v>
      </c>
      <c r="F3554" s="18" t="str">
        <f t="shared" si="111"/>
        <v>Eversource_EMA-Tax Act Credit Factor (TACF)-44470</v>
      </c>
      <c r="G3554" s="11" t="s">
        <v>131</v>
      </c>
      <c r="H3554" s="11" t="s">
        <v>49</v>
      </c>
      <c r="I3554" s="11" t="s">
        <v>132</v>
      </c>
      <c r="J3554" s="11" t="s">
        <v>145</v>
      </c>
      <c r="K3554" s="11" t="str">
        <f>IFERROR(INDEX('EDC Component Dictionary'!$C$5:$C$37,MATCH('Rates Database'!J3554,'EDC Component Dictionary'!$B$5:$B$37,0)), "Energy Supply")</f>
        <v>Distribution System</v>
      </c>
      <c r="L3554" s="12">
        <v>-1.92E-3</v>
      </c>
      <c r="M3554" s="12"/>
    </row>
    <row r="3555" spans="1:13" x14ac:dyDescent="0.3">
      <c r="A3555" s="18">
        <v>3553</v>
      </c>
      <c r="B3555" s="18">
        <f t="shared" si="110"/>
        <v>2021</v>
      </c>
      <c r="C3555" s="17">
        <v>44440</v>
      </c>
      <c r="D3555" s="18" t="s">
        <v>130</v>
      </c>
      <c r="E3555" s="18" t="s">
        <v>163</v>
      </c>
      <c r="F3555" s="18" t="str">
        <f t="shared" si="111"/>
        <v>Eversource_EMA-Tax Act Credit Factor (TACF)-44440</v>
      </c>
      <c r="G3555" s="11" t="s">
        <v>131</v>
      </c>
      <c r="H3555" s="11" t="s">
        <v>49</v>
      </c>
      <c r="I3555" s="11" t="s">
        <v>132</v>
      </c>
      <c r="J3555" s="11" t="s">
        <v>145</v>
      </c>
      <c r="K3555" s="11" t="str">
        <f>IFERROR(INDEX('EDC Component Dictionary'!$C$5:$C$37,MATCH('Rates Database'!J3555,'EDC Component Dictionary'!$B$5:$B$37,0)), "Energy Supply")</f>
        <v>Distribution System</v>
      </c>
      <c r="L3555" s="12">
        <v>-1.92E-3</v>
      </c>
      <c r="M3555" s="12"/>
    </row>
    <row r="3556" spans="1:13" x14ac:dyDescent="0.3">
      <c r="A3556" s="18">
        <v>3554</v>
      </c>
      <c r="B3556" s="18">
        <f t="shared" si="110"/>
        <v>2021</v>
      </c>
      <c r="C3556" s="17">
        <v>44409</v>
      </c>
      <c r="D3556" s="18" t="s">
        <v>130</v>
      </c>
      <c r="E3556" s="18" t="s">
        <v>163</v>
      </c>
      <c r="F3556" s="18" t="str">
        <f t="shared" si="111"/>
        <v>Eversource_EMA-Tax Act Credit Factor (TACF)-44409</v>
      </c>
      <c r="G3556" s="11" t="s">
        <v>131</v>
      </c>
      <c r="H3556" s="11" t="s">
        <v>49</v>
      </c>
      <c r="I3556" s="11" t="s">
        <v>132</v>
      </c>
      <c r="J3556" s="11" t="s">
        <v>145</v>
      </c>
      <c r="K3556" s="11" t="str">
        <f>IFERROR(INDEX('EDC Component Dictionary'!$C$5:$C$37,MATCH('Rates Database'!J3556,'EDC Component Dictionary'!$B$5:$B$37,0)), "Energy Supply")</f>
        <v>Distribution System</v>
      </c>
      <c r="L3556" s="12">
        <v>-1.92E-3</v>
      </c>
      <c r="M3556" s="12"/>
    </row>
    <row r="3557" spans="1:13" x14ac:dyDescent="0.3">
      <c r="A3557" s="18">
        <v>3555</v>
      </c>
      <c r="B3557" s="18">
        <f t="shared" si="110"/>
        <v>2021</v>
      </c>
      <c r="C3557" s="17">
        <v>44378</v>
      </c>
      <c r="D3557" s="18" t="s">
        <v>130</v>
      </c>
      <c r="E3557" s="18" t="s">
        <v>163</v>
      </c>
      <c r="F3557" s="18" t="str">
        <f t="shared" si="111"/>
        <v>Eversource_EMA-Tax Act Credit Factor (TACF)-44378</v>
      </c>
      <c r="G3557" s="11" t="s">
        <v>131</v>
      </c>
      <c r="H3557" s="11" t="s">
        <v>49</v>
      </c>
      <c r="I3557" s="11" t="s">
        <v>132</v>
      </c>
      <c r="J3557" s="11" t="s">
        <v>145</v>
      </c>
      <c r="K3557" s="11" t="str">
        <f>IFERROR(INDEX('EDC Component Dictionary'!$C$5:$C$37,MATCH('Rates Database'!J3557,'EDC Component Dictionary'!$B$5:$B$37,0)), "Energy Supply")</f>
        <v>Distribution System</v>
      </c>
      <c r="L3557" s="12">
        <v>-1.92E-3</v>
      </c>
      <c r="M3557" s="12"/>
    </row>
    <row r="3558" spans="1:13" x14ac:dyDescent="0.3">
      <c r="A3558" s="18">
        <v>3556</v>
      </c>
      <c r="B3558" s="18">
        <f t="shared" si="110"/>
        <v>2021</v>
      </c>
      <c r="C3558" s="17">
        <v>44348</v>
      </c>
      <c r="D3558" s="18" t="s">
        <v>130</v>
      </c>
      <c r="E3558" s="18" t="s">
        <v>163</v>
      </c>
      <c r="F3558" s="18" t="str">
        <f t="shared" si="111"/>
        <v>Eversource_EMA-Tax Act Credit Factor (TACF)-44348</v>
      </c>
      <c r="G3558" s="11" t="s">
        <v>131</v>
      </c>
      <c r="H3558" s="11" t="s">
        <v>49</v>
      </c>
      <c r="I3558" s="11" t="s">
        <v>132</v>
      </c>
      <c r="J3558" s="11" t="s">
        <v>145</v>
      </c>
      <c r="K3558" s="11" t="str">
        <f>IFERROR(INDEX('EDC Component Dictionary'!$C$5:$C$37,MATCH('Rates Database'!J3558,'EDC Component Dictionary'!$B$5:$B$37,0)), "Energy Supply")</f>
        <v>Distribution System</v>
      </c>
      <c r="L3558" s="12">
        <v>-1.92E-3</v>
      </c>
      <c r="M3558" s="12"/>
    </row>
    <row r="3559" spans="1:13" x14ac:dyDescent="0.3">
      <c r="A3559" s="18">
        <v>3557</v>
      </c>
      <c r="B3559" s="18">
        <f t="shared" si="110"/>
        <v>2021</v>
      </c>
      <c r="C3559" s="17">
        <v>44317</v>
      </c>
      <c r="D3559" s="18" t="s">
        <v>130</v>
      </c>
      <c r="E3559" s="18" t="s">
        <v>163</v>
      </c>
      <c r="F3559" s="18" t="str">
        <f t="shared" si="111"/>
        <v>Eversource_EMA-Tax Act Credit Factor (TACF)-44317</v>
      </c>
      <c r="G3559" s="11" t="s">
        <v>131</v>
      </c>
      <c r="H3559" s="11" t="s">
        <v>49</v>
      </c>
      <c r="I3559" s="11" t="s">
        <v>132</v>
      </c>
      <c r="J3559" s="11" t="s">
        <v>145</v>
      </c>
      <c r="K3559" s="11" t="str">
        <f>IFERROR(INDEX('EDC Component Dictionary'!$C$5:$C$37,MATCH('Rates Database'!J3559,'EDC Component Dictionary'!$B$5:$B$37,0)), "Energy Supply")</f>
        <v>Distribution System</v>
      </c>
      <c r="L3559" s="12">
        <v>-1.92E-3</v>
      </c>
      <c r="M3559" s="12"/>
    </row>
    <row r="3560" spans="1:13" x14ac:dyDescent="0.3">
      <c r="A3560" s="18">
        <v>3558</v>
      </c>
      <c r="B3560" s="18">
        <f t="shared" si="110"/>
        <v>2021</v>
      </c>
      <c r="C3560" s="17">
        <v>44287</v>
      </c>
      <c r="D3560" s="18" t="s">
        <v>130</v>
      </c>
      <c r="E3560" s="18" t="s">
        <v>163</v>
      </c>
      <c r="F3560" s="18" t="str">
        <f t="shared" si="111"/>
        <v>Eversource_EMA-Tax Act Credit Factor (TACF)-44287</v>
      </c>
      <c r="G3560" s="11" t="s">
        <v>131</v>
      </c>
      <c r="H3560" s="11" t="s">
        <v>49</v>
      </c>
      <c r="I3560" s="11" t="s">
        <v>132</v>
      </c>
      <c r="J3560" s="11" t="s">
        <v>145</v>
      </c>
      <c r="K3560" s="11" t="str">
        <f>IFERROR(INDEX('EDC Component Dictionary'!$C$5:$C$37,MATCH('Rates Database'!J3560,'EDC Component Dictionary'!$B$5:$B$37,0)), "Energy Supply")</f>
        <v>Distribution System</v>
      </c>
      <c r="L3560" s="12">
        <v>-1.92E-3</v>
      </c>
      <c r="M3560" s="12"/>
    </row>
    <row r="3561" spans="1:13" x14ac:dyDescent="0.3">
      <c r="A3561" s="18">
        <v>3559</v>
      </c>
      <c r="B3561" s="18">
        <f t="shared" si="110"/>
        <v>2021</v>
      </c>
      <c r="C3561" s="17">
        <v>44256</v>
      </c>
      <c r="D3561" s="18" t="s">
        <v>130</v>
      </c>
      <c r="E3561" s="18" t="s">
        <v>163</v>
      </c>
      <c r="F3561" s="18" t="str">
        <f t="shared" si="111"/>
        <v>Eversource_EMA-Tax Act Credit Factor (TACF)-44256</v>
      </c>
      <c r="G3561" s="11" t="s">
        <v>131</v>
      </c>
      <c r="H3561" s="11" t="s">
        <v>49</v>
      </c>
      <c r="I3561" s="11" t="s">
        <v>132</v>
      </c>
      <c r="J3561" s="11" t="s">
        <v>145</v>
      </c>
      <c r="K3561" s="11" t="str">
        <f>IFERROR(INDEX('EDC Component Dictionary'!$C$5:$C$37,MATCH('Rates Database'!J3561,'EDC Component Dictionary'!$B$5:$B$37,0)), "Energy Supply")</f>
        <v>Distribution System</v>
      </c>
      <c r="L3561" s="12">
        <v>-1.92E-3</v>
      </c>
      <c r="M3561" s="12"/>
    </row>
    <row r="3562" spans="1:13" x14ac:dyDescent="0.3">
      <c r="A3562" s="18">
        <v>3560</v>
      </c>
      <c r="B3562" s="18">
        <f t="shared" si="110"/>
        <v>2021</v>
      </c>
      <c r="C3562" s="17">
        <v>44228</v>
      </c>
      <c r="D3562" s="18" t="s">
        <v>130</v>
      </c>
      <c r="E3562" s="18" t="s">
        <v>163</v>
      </c>
      <c r="F3562" s="18" t="str">
        <f t="shared" si="111"/>
        <v>Eversource_EMA-Tax Act Credit Factor (TACF)-44228</v>
      </c>
      <c r="G3562" s="11" t="s">
        <v>131</v>
      </c>
      <c r="H3562" s="11" t="s">
        <v>49</v>
      </c>
      <c r="I3562" s="11" t="s">
        <v>132</v>
      </c>
      <c r="J3562" s="11" t="s">
        <v>145</v>
      </c>
      <c r="K3562" s="11" t="str">
        <f>IFERROR(INDEX('EDC Component Dictionary'!$C$5:$C$37,MATCH('Rates Database'!J3562,'EDC Component Dictionary'!$B$5:$B$37,0)), "Energy Supply")</f>
        <v>Distribution System</v>
      </c>
      <c r="L3562" s="12">
        <v>-1.92E-3</v>
      </c>
      <c r="M3562" s="12"/>
    </row>
    <row r="3563" spans="1:13" x14ac:dyDescent="0.3">
      <c r="A3563" s="18">
        <v>3561</v>
      </c>
      <c r="B3563" s="18">
        <f t="shared" si="110"/>
        <v>2021</v>
      </c>
      <c r="C3563" s="17">
        <v>44197</v>
      </c>
      <c r="D3563" s="18" t="s">
        <v>130</v>
      </c>
      <c r="E3563" s="18" t="s">
        <v>163</v>
      </c>
      <c r="F3563" s="18" t="str">
        <f t="shared" si="111"/>
        <v>Eversource_EMA-Tax Act Credit Factor (TACF)-44197</v>
      </c>
      <c r="G3563" s="11" t="s">
        <v>131</v>
      </c>
      <c r="H3563" s="11" t="s">
        <v>49</v>
      </c>
      <c r="I3563" s="11" t="s">
        <v>132</v>
      </c>
      <c r="J3563" s="11" t="s">
        <v>145</v>
      </c>
      <c r="K3563" s="11" t="str">
        <f>IFERROR(INDEX('EDC Component Dictionary'!$C$5:$C$37,MATCH('Rates Database'!J3563,'EDC Component Dictionary'!$B$5:$B$37,0)), "Energy Supply")</f>
        <v>Distribution System</v>
      </c>
      <c r="L3563" s="12">
        <v>-1.92E-3</v>
      </c>
      <c r="M3563" s="12"/>
    </row>
    <row r="3564" spans="1:13" x14ac:dyDescent="0.3">
      <c r="A3564" s="18">
        <v>3562</v>
      </c>
      <c r="B3564" s="18">
        <f t="shared" si="110"/>
        <v>2020</v>
      </c>
      <c r="C3564" s="17">
        <v>44166</v>
      </c>
      <c r="D3564" s="18" t="s">
        <v>130</v>
      </c>
      <c r="E3564" s="18" t="s">
        <v>163</v>
      </c>
      <c r="F3564" s="18" t="str">
        <f t="shared" si="111"/>
        <v>Eversource_EMA-Tax Act Credit Factor (TACF)-44166</v>
      </c>
      <c r="G3564" s="11" t="s">
        <v>131</v>
      </c>
      <c r="H3564" s="11" t="s">
        <v>49</v>
      </c>
      <c r="I3564" s="11" t="s">
        <v>132</v>
      </c>
      <c r="J3564" s="11" t="s">
        <v>145</v>
      </c>
      <c r="K3564" s="11" t="str">
        <f>IFERROR(INDEX('EDC Component Dictionary'!$C$5:$C$37,MATCH('Rates Database'!J3564,'EDC Component Dictionary'!$B$5:$B$37,0)), "Energy Supply")</f>
        <v>Distribution System</v>
      </c>
      <c r="L3564" s="12">
        <v>-2.0500000000000002E-3</v>
      </c>
      <c r="M3564" s="12"/>
    </row>
    <row r="3565" spans="1:13" x14ac:dyDescent="0.3">
      <c r="A3565" s="18">
        <v>3563</v>
      </c>
      <c r="B3565" s="18">
        <f t="shared" si="110"/>
        <v>2020</v>
      </c>
      <c r="C3565" s="17">
        <v>44136</v>
      </c>
      <c r="D3565" s="18" t="s">
        <v>130</v>
      </c>
      <c r="E3565" s="18" t="s">
        <v>163</v>
      </c>
      <c r="F3565" s="18" t="str">
        <f t="shared" si="111"/>
        <v>Eversource_EMA-Tax Act Credit Factor (TACF)-44136</v>
      </c>
      <c r="G3565" s="11" t="s">
        <v>131</v>
      </c>
      <c r="H3565" s="11" t="s">
        <v>49</v>
      </c>
      <c r="I3565" s="11" t="s">
        <v>132</v>
      </c>
      <c r="J3565" s="11" t="s">
        <v>145</v>
      </c>
      <c r="K3565" s="11" t="str">
        <f>IFERROR(INDEX('EDC Component Dictionary'!$C$5:$C$37,MATCH('Rates Database'!J3565,'EDC Component Dictionary'!$B$5:$B$37,0)), "Energy Supply")</f>
        <v>Distribution System</v>
      </c>
      <c r="L3565" s="12">
        <v>-2.0500000000000002E-3</v>
      </c>
      <c r="M3565" s="12"/>
    </row>
    <row r="3566" spans="1:13" x14ac:dyDescent="0.3">
      <c r="A3566" s="18">
        <v>3564</v>
      </c>
      <c r="B3566" s="18">
        <f t="shared" si="110"/>
        <v>2020</v>
      </c>
      <c r="C3566" s="17">
        <v>44105</v>
      </c>
      <c r="D3566" s="18" t="s">
        <v>130</v>
      </c>
      <c r="E3566" s="18" t="s">
        <v>163</v>
      </c>
      <c r="F3566" s="18" t="str">
        <f t="shared" si="111"/>
        <v>Eversource_EMA-Tax Act Credit Factor (TACF)-44105</v>
      </c>
      <c r="G3566" s="11" t="s">
        <v>131</v>
      </c>
      <c r="H3566" s="11" t="s">
        <v>49</v>
      </c>
      <c r="I3566" s="11" t="s">
        <v>132</v>
      </c>
      <c r="J3566" s="11" t="s">
        <v>145</v>
      </c>
      <c r="K3566" s="11" t="str">
        <f>IFERROR(INDEX('EDC Component Dictionary'!$C$5:$C$37,MATCH('Rates Database'!J3566,'EDC Component Dictionary'!$B$5:$B$37,0)), "Energy Supply")</f>
        <v>Distribution System</v>
      </c>
      <c r="L3566" s="12">
        <v>-2.0500000000000002E-3</v>
      </c>
      <c r="M3566" s="12"/>
    </row>
    <row r="3567" spans="1:13" x14ac:dyDescent="0.3">
      <c r="A3567" s="18">
        <v>3565</v>
      </c>
      <c r="B3567" s="18">
        <f t="shared" si="110"/>
        <v>2020</v>
      </c>
      <c r="C3567" s="17">
        <v>44075</v>
      </c>
      <c r="D3567" s="18" t="s">
        <v>130</v>
      </c>
      <c r="E3567" s="18" t="s">
        <v>163</v>
      </c>
      <c r="F3567" s="18" t="str">
        <f t="shared" si="111"/>
        <v>Eversource_EMA-Tax Act Credit Factor (TACF)-44075</v>
      </c>
      <c r="G3567" s="11" t="s">
        <v>131</v>
      </c>
      <c r="H3567" s="11" t="s">
        <v>49</v>
      </c>
      <c r="I3567" s="11" t="s">
        <v>132</v>
      </c>
      <c r="J3567" s="11" t="s">
        <v>145</v>
      </c>
      <c r="K3567" s="11" t="str">
        <f>IFERROR(INDEX('EDC Component Dictionary'!$C$5:$C$37,MATCH('Rates Database'!J3567,'EDC Component Dictionary'!$B$5:$B$37,0)), "Energy Supply")</f>
        <v>Distribution System</v>
      </c>
      <c r="L3567" s="12">
        <v>-2.0500000000000002E-3</v>
      </c>
      <c r="M3567" s="12"/>
    </row>
    <row r="3568" spans="1:13" x14ac:dyDescent="0.3">
      <c r="A3568" s="18">
        <v>3566</v>
      </c>
      <c r="B3568" s="18">
        <f t="shared" si="110"/>
        <v>2020</v>
      </c>
      <c r="C3568" s="17">
        <v>44044</v>
      </c>
      <c r="D3568" s="18" t="s">
        <v>130</v>
      </c>
      <c r="E3568" s="18" t="s">
        <v>163</v>
      </c>
      <c r="F3568" s="18" t="str">
        <f t="shared" si="111"/>
        <v>Eversource_EMA-Tax Act Credit Factor (TACF)-44044</v>
      </c>
      <c r="G3568" s="11" t="s">
        <v>131</v>
      </c>
      <c r="H3568" s="11" t="s">
        <v>49</v>
      </c>
      <c r="I3568" s="11" t="s">
        <v>132</v>
      </c>
      <c r="J3568" s="11" t="s">
        <v>145</v>
      </c>
      <c r="K3568" s="11" t="str">
        <f>IFERROR(INDEX('EDC Component Dictionary'!$C$5:$C$37,MATCH('Rates Database'!J3568,'EDC Component Dictionary'!$B$5:$B$37,0)), "Energy Supply")</f>
        <v>Distribution System</v>
      </c>
      <c r="L3568" s="12">
        <v>-2.0500000000000002E-3</v>
      </c>
      <c r="M3568" s="12"/>
    </row>
    <row r="3569" spans="1:13" x14ac:dyDescent="0.3">
      <c r="A3569" s="18">
        <v>3567</v>
      </c>
      <c r="B3569" s="18">
        <f t="shared" si="110"/>
        <v>2020</v>
      </c>
      <c r="C3569" s="17">
        <v>44013</v>
      </c>
      <c r="D3569" s="18" t="s">
        <v>130</v>
      </c>
      <c r="E3569" s="18" t="s">
        <v>163</v>
      </c>
      <c r="F3569" s="18" t="str">
        <f t="shared" si="111"/>
        <v>Eversource_EMA-Tax Act Credit Factor (TACF)-44013</v>
      </c>
      <c r="G3569" s="11" t="s">
        <v>131</v>
      </c>
      <c r="H3569" s="11" t="s">
        <v>49</v>
      </c>
      <c r="I3569" s="11" t="s">
        <v>132</v>
      </c>
      <c r="J3569" s="11" t="s">
        <v>145</v>
      </c>
      <c r="K3569" s="11" t="str">
        <f>IFERROR(INDEX('EDC Component Dictionary'!$C$5:$C$37,MATCH('Rates Database'!J3569,'EDC Component Dictionary'!$B$5:$B$37,0)), "Energy Supply")</f>
        <v>Distribution System</v>
      </c>
      <c r="L3569" s="12">
        <v>-2.0500000000000002E-3</v>
      </c>
      <c r="M3569" s="12"/>
    </row>
    <row r="3570" spans="1:13" x14ac:dyDescent="0.3">
      <c r="A3570" s="18">
        <v>3568</v>
      </c>
      <c r="B3570" s="18">
        <f t="shared" si="110"/>
        <v>2020</v>
      </c>
      <c r="C3570" s="17">
        <v>43983</v>
      </c>
      <c r="D3570" s="18" t="s">
        <v>130</v>
      </c>
      <c r="E3570" s="18" t="s">
        <v>163</v>
      </c>
      <c r="F3570" s="18" t="str">
        <f t="shared" si="111"/>
        <v>Eversource_EMA-Tax Act Credit Factor (TACF)-43983</v>
      </c>
      <c r="G3570" s="11" t="s">
        <v>131</v>
      </c>
      <c r="H3570" s="11" t="s">
        <v>49</v>
      </c>
      <c r="I3570" s="11" t="s">
        <v>132</v>
      </c>
      <c r="J3570" s="11" t="s">
        <v>145</v>
      </c>
      <c r="K3570" s="11" t="str">
        <f>IFERROR(INDEX('EDC Component Dictionary'!$C$5:$C$37,MATCH('Rates Database'!J3570,'EDC Component Dictionary'!$B$5:$B$37,0)), "Energy Supply")</f>
        <v>Distribution System</v>
      </c>
      <c r="L3570" s="12">
        <v>-2.0500000000000002E-3</v>
      </c>
      <c r="M3570" s="12"/>
    </row>
    <row r="3571" spans="1:13" x14ac:dyDescent="0.3">
      <c r="A3571" s="18">
        <v>3569</v>
      </c>
      <c r="B3571" s="18">
        <f t="shared" si="110"/>
        <v>2020</v>
      </c>
      <c r="C3571" s="17">
        <v>43952</v>
      </c>
      <c r="D3571" s="18" t="s">
        <v>130</v>
      </c>
      <c r="E3571" s="18" t="s">
        <v>163</v>
      </c>
      <c r="F3571" s="18" t="str">
        <f t="shared" si="111"/>
        <v>Eversource_EMA-Tax Act Credit Factor (TACF)-43952</v>
      </c>
      <c r="G3571" s="11" t="s">
        <v>131</v>
      </c>
      <c r="H3571" s="11" t="s">
        <v>49</v>
      </c>
      <c r="I3571" s="11" t="s">
        <v>132</v>
      </c>
      <c r="J3571" s="11" t="s">
        <v>145</v>
      </c>
      <c r="K3571" s="11" t="str">
        <f>IFERROR(INDEX('EDC Component Dictionary'!$C$5:$C$37,MATCH('Rates Database'!J3571,'EDC Component Dictionary'!$B$5:$B$37,0)), "Energy Supply")</f>
        <v>Distribution System</v>
      </c>
      <c r="L3571" s="12">
        <v>-2.0500000000000002E-3</v>
      </c>
      <c r="M3571" s="12"/>
    </row>
    <row r="3572" spans="1:13" x14ac:dyDescent="0.3">
      <c r="A3572" s="18">
        <v>3570</v>
      </c>
      <c r="B3572" s="18">
        <f t="shared" si="110"/>
        <v>2020</v>
      </c>
      <c r="C3572" s="17">
        <v>43922</v>
      </c>
      <c r="D3572" s="18" t="s">
        <v>130</v>
      </c>
      <c r="E3572" s="18" t="s">
        <v>163</v>
      </c>
      <c r="F3572" s="18" t="str">
        <f t="shared" si="111"/>
        <v>Eversource_EMA-Tax Act Credit Factor (TACF)-43922</v>
      </c>
      <c r="G3572" s="11" t="s">
        <v>131</v>
      </c>
      <c r="H3572" s="11" t="s">
        <v>49</v>
      </c>
      <c r="I3572" s="11" t="s">
        <v>132</v>
      </c>
      <c r="J3572" s="11" t="s">
        <v>145</v>
      </c>
      <c r="K3572" s="11" t="str">
        <f>IFERROR(INDEX('EDC Component Dictionary'!$C$5:$C$37,MATCH('Rates Database'!J3572,'EDC Component Dictionary'!$B$5:$B$37,0)), "Energy Supply")</f>
        <v>Distribution System</v>
      </c>
      <c r="L3572" s="12">
        <v>-2.0500000000000002E-3</v>
      </c>
      <c r="M3572" s="12"/>
    </row>
    <row r="3573" spans="1:13" x14ac:dyDescent="0.3">
      <c r="A3573" s="18">
        <v>3571</v>
      </c>
      <c r="B3573" s="18">
        <f t="shared" si="110"/>
        <v>2020</v>
      </c>
      <c r="C3573" s="17">
        <v>43891</v>
      </c>
      <c r="D3573" s="18" t="s">
        <v>130</v>
      </c>
      <c r="E3573" s="18" t="s">
        <v>163</v>
      </c>
      <c r="F3573" s="18" t="str">
        <f t="shared" si="111"/>
        <v>Eversource_EMA-Tax Act Credit Factor (TACF)-43891</v>
      </c>
      <c r="G3573" s="11" t="s">
        <v>131</v>
      </c>
      <c r="H3573" s="11" t="s">
        <v>49</v>
      </c>
      <c r="I3573" s="11" t="s">
        <v>132</v>
      </c>
      <c r="J3573" s="11" t="s">
        <v>145</v>
      </c>
      <c r="K3573" s="11" t="str">
        <f>IFERROR(INDEX('EDC Component Dictionary'!$C$5:$C$37,MATCH('Rates Database'!J3573,'EDC Component Dictionary'!$B$5:$B$37,0)), "Energy Supply")</f>
        <v>Distribution System</v>
      </c>
      <c r="L3573" s="12">
        <v>-2.0500000000000002E-3</v>
      </c>
      <c r="M3573" s="12"/>
    </row>
    <row r="3574" spans="1:13" x14ac:dyDescent="0.3">
      <c r="A3574" s="18">
        <v>3572</v>
      </c>
      <c r="B3574" s="18">
        <f t="shared" si="110"/>
        <v>2020</v>
      </c>
      <c r="C3574" s="17">
        <v>43862</v>
      </c>
      <c r="D3574" s="18" t="s">
        <v>130</v>
      </c>
      <c r="E3574" s="18" t="s">
        <v>163</v>
      </c>
      <c r="F3574" s="18" t="str">
        <f t="shared" si="111"/>
        <v>Eversource_EMA-Tax Act Credit Factor (TACF)-43862</v>
      </c>
      <c r="G3574" s="11" t="s">
        <v>131</v>
      </c>
      <c r="H3574" s="11" t="s">
        <v>49</v>
      </c>
      <c r="I3574" s="11" t="s">
        <v>132</v>
      </c>
      <c r="J3574" s="11" t="s">
        <v>145</v>
      </c>
      <c r="K3574" s="11" t="str">
        <f>IFERROR(INDEX('EDC Component Dictionary'!$C$5:$C$37,MATCH('Rates Database'!J3574,'EDC Component Dictionary'!$B$5:$B$37,0)), "Energy Supply")</f>
        <v>Distribution System</v>
      </c>
      <c r="L3574" s="12">
        <v>-2.0500000000000002E-3</v>
      </c>
      <c r="M3574" s="12"/>
    </row>
    <row r="3575" spans="1:13" x14ac:dyDescent="0.3">
      <c r="A3575" s="18">
        <v>3573</v>
      </c>
      <c r="B3575" s="18">
        <f t="shared" si="110"/>
        <v>2020</v>
      </c>
      <c r="C3575" s="17">
        <v>43831</v>
      </c>
      <c r="D3575" s="18" t="s">
        <v>130</v>
      </c>
      <c r="E3575" s="18" t="s">
        <v>163</v>
      </c>
      <c r="F3575" s="18" t="str">
        <f t="shared" si="111"/>
        <v>Eversource_EMA-Tax Act Credit Factor (TACF)-43831</v>
      </c>
      <c r="G3575" s="11" t="s">
        <v>131</v>
      </c>
      <c r="H3575" s="11" t="s">
        <v>49</v>
      </c>
      <c r="I3575" s="11" t="s">
        <v>132</v>
      </c>
      <c r="J3575" s="11" t="s">
        <v>145</v>
      </c>
      <c r="K3575" s="11" t="str">
        <f>IFERROR(INDEX('EDC Component Dictionary'!$C$5:$C$37,MATCH('Rates Database'!J3575,'EDC Component Dictionary'!$B$5:$B$37,0)), "Energy Supply")</f>
        <v>Distribution System</v>
      </c>
      <c r="L3575" s="12">
        <v>-2.0500000000000002E-3</v>
      </c>
      <c r="M3575" s="12"/>
    </row>
    <row r="3576" spans="1:13" x14ac:dyDescent="0.3">
      <c r="A3576" s="18">
        <v>3574</v>
      </c>
      <c r="B3576" s="18">
        <f t="shared" si="110"/>
        <v>2019</v>
      </c>
      <c r="C3576" s="17">
        <v>43800</v>
      </c>
      <c r="D3576" s="18" t="s">
        <v>130</v>
      </c>
      <c r="E3576" s="18" t="s">
        <v>163</v>
      </c>
      <c r="F3576" s="18" t="str">
        <f t="shared" si="111"/>
        <v>Eversource_EMA-Tax Act Credit Factor (TACF)-43800</v>
      </c>
      <c r="G3576" s="11" t="s">
        <v>131</v>
      </c>
      <c r="H3576" s="11" t="s">
        <v>49</v>
      </c>
      <c r="I3576" s="11" t="s">
        <v>132</v>
      </c>
      <c r="J3576" s="11" t="s">
        <v>145</v>
      </c>
      <c r="K3576" s="11" t="str">
        <f>IFERROR(INDEX('EDC Component Dictionary'!$C$5:$C$37,MATCH('Rates Database'!J3576,'EDC Component Dictionary'!$B$5:$B$37,0)), "Energy Supply")</f>
        <v>Distribution System</v>
      </c>
      <c r="L3576" s="12">
        <v>-1.33E-3</v>
      </c>
      <c r="M3576" s="12"/>
    </row>
    <row r="3577" spans="1:13" x14ac:dyDescent="0.3">
      <c r="A3577" s="18">
        <v>3575</v>
      </c>
      <c r="B3577" s="18">
        <f t="shared" si="110"/>
        <v>2019</v>
      </c>
      <c r="C3577" s="17">
        <v>43770</v>
      </c>
      <c r="D3577" s="18" t="s">
        <v>130</v>
      </c>
      <c r="E3577" s="18" t="s">
        <v>163</v>
      </c>
      <c r="F3577" s="18" t="str">
        <f t="shared" si="111"/>
        <v>Eversource_EMA-Tax Act Credit Factor (TACF)-43770</v>
      </c>
      <c r="G3577" s="11" t="s">
        <v>131</v>
      </c>
      <c r="H3577" s="11" t="s">
        <v>49</v>
      </c>
      <c r="I3577" s="11" t="s">
        <v>132</v>
      </c>
      <c r="J3577" s="11" t="s">
        <v>145</v>
      </c>
      <c r="K3577" s="11" t="str">
        <f>IFERROR(INDEX('EDC Component Dictionary'!$C$5:$C$37,MATCH('Rates Database'!J3577,'EDC Component Dictionary'!$B$5:$B$37,0)), "Energy Supply")</f>
        <v>Distribution System</v>
      </c>
      <c r="L3577" s="12">
        <v>-1.33E-3</v>
      </c>
      <c r="M3577" s="12"/>
    </row>
    <row r="3578" spans="1:13" x14ac:dyDescent="0.3">
      <c r="A3578" s="18">
        <v>3576</v>
      </c>
      <c r="B3578" s="18">
        <f t="shared" si="110"/>
        <v>2019</v>
      </c>
      <c r="C3578" s="17">
        <v>43739</v>
      </c>
      <c r="D3578" s="18" t="s">
        <v>130</v>
      </c>
      <c r="E3578" s="18" t="s">
        <v>163</v>
      </c>
      <c r="F3578" s="18" t="str">
        <f t="shared" si="111"/>
        <v>Eversource_EMA-Tax Act Credit Factor (TACF)-43739</v>
      </c>
      <c r="G3578" s="11" t="s">
        <v>131</v>
      </c>
      <c r="H3578" s="11" t="s">
        <v>49</v>
      </c>
      <c r="I3578" s="11" t="s">
        <v>132</v>
      </c>
      <c r="J3578" s="11" t="s">
        <v>145</v>
      </c>
      <c r="K3578" s="11" t="str">
        <f>IFERROR(INDEX('EDC Component Dictionary'!$C$5:$C$37,MATCH('Rates Database'!J3578,'EDC Component Dictionary'!$B$5:$B$37,0)), "Energy Supply")</f>
        <v>Distribution System</v>
      </c>
      <c r="L3578" s="12">
        <v>-1.33E-3</v>
      </c>
      <c r="M3578" s="12"/>
    </row>
    <row r="3579" spans="1:13" x14ac:dyDescent="0.3">
      <c r="A3579" s="18">
        <v>3577</v>
      </c>
      <c r="B3579" s="18">
        <f t="shared" si="110"/>
        <v>2019</v>
      </c>
      <c r="C3579" s="17">
        <v>43709</v>
      </c>
      <c r="D3579" s="18" t="s">
        <v>130</v>
      </c>
      <c r="E3579" s="18" t="s">
        <v>163</v>
      </c>
      <c r="F3579" s="18" t="str">
        <f t="shared" si="111"/>
        <v>Eversource_EMA-Tax Act Credit Factor (TACF)-43709</v>
      </c>
      <c r="G3579" s="11" t="s">
        <v>131</v>
      </c>
      <c r="H3579" s="11" t="s">
        <v>49</v>
      </c>
      <c r="I3579" s="11" t="s">
        <v>132</v>
      </c>
      <c r="J3579" s="11" t="s">
        <v>145</v>
      </c>
      <c r="K3579" s="11" t="str">
        <f>IFERROR(INDEX('EDC Component Dictionary'!$C$5:$C$37,MATCH('Rates Database'!J3579,'EDC Component Dictionary'!$B$5:$B$37,0)), "Energy Supply")</f>
        <v>Distribution System</v>
      </c>
      <c r="L3579" s="12">
        <v>-1.33E-3</v>
      </c>
      <c r="M3579" s="12"/>
    </row>
    <row r="3580" spans="1:13" x14ac:dyDescent="0.3">
      <c r="A3580" s="18">
        <v>3578</v>
      </c>
      <c r="B3580" s="18">
        <f t="shared" si="110"/>
        <v>2019</v>
      </c>
      <c r="C3580" s="17">
        <v>43678</v>
      </c>
      <c r="D3580" s="18" t="s">
        <v>130</v>
      </c>
      <c r="E3580" s="18" t="s">
        <v>163</v>
      </c>
      <c r="F3580" s="18" t="str">
        <f t="shared" si="111"/>
        <v>Eversource_EMA-Tax Act Credit Factor (TACF)-43678</v>
      </c>
      <c r="G3580" s="11" t="s">
        <v>131</v>
      </c>
      <c r="H3580" s="11" t="s">
        <v>49</v>
      </c>
      <c r="I3580" s="11" t="s">
        <v>132</v>
      </c>
      <c r="J3580" s="11" t="s">
        <v>145</v>
      </c>
      <c r="K3580" s="11" t="str">
        <f>IFERROR(INDEX('EDC Component Dictionary'!$C$5:$C$37,MATCH('Rates Database'!J3580,'EDC Component Dictionary'!$B$5:$B$37,0)), "Energy Supply")</f>
        <v>Distribution System</v>
      </c>
      <c r="L3580" s="12">
        <v>-1.33E-3</v>
      </c>
      <c r="M3580" s="12"/>
    </row>
    <row r="3581" spans="1:13" x14ac:dyDescent="0.3">
      <c r="A3581" s="18">
        <v>3579</v>
      </c>
      <c r="B3581" s="18">
        <f t="shared" si="110"/>
        <v>2019</v>
      </c>
      <c r="C3581" s="17">
        <v>43647</v>
      </c>
      <c r="D3581" s="18" t="s">
        <v>130</v>
      </c>
      <c r="E3581" s="18" t="s">
        <v>163</v>
      </c>
      <c r="F3581" s="18" t="str">
        <f t="shared" si="111"/>
        <v>Eversource_EMA-Tax Act Credit Factor (TACF)-43647</v>
      </c>
      <c r="G3581" s="11" t="s">
        <v>131</v>
      </c>
      <c r="H3581" s="11" t="s">
        <v>49</v>
      </c>
      <c r="I3581" s="11" t="s">
        <v>132</v>
      </c>
      <c r="J3581" s="11" t="s">
        <v>145</v>
      </c>
      <c r="K3581" s="11" t="str">
        <f>IFERROR(INDEX('EDC Component Dictionary'!$C$5:$C$37,MATCH('Rates Database'!J3581,'EDC Component Dictionary'!$B$5:$B$37,0)), "Energy Supply")</f>
        <v>Distribution System</v>
      </c>
      <c r="L3581" s="12">
        <v>-1.33E-3</v>
      </c>
      <c r="M3581" s="12"/>
    </row>
    <row r="3582" spans="1:13" x14ac:dyDescent="0.3">
      <c r="A3582" s="18">
        <v>3580</v>
      </c>
      <c r="B3582" s="18">
        <f t="shared" si="110"/>
        <v>2019</v>
      </c>
      <c r="C3582" s="17">
        <v>43617</v>
      </c>
      <c r="D3582" s="18" t="s">
        <v>130</v>
      </c>
      <c r="E3582" s="18" t="s">
        <v>163</v>
      </c>
      <c r="F3582" s="18" t="str">
        <f t="shared" si="111"/>
        <v>Eversource_EMA-Tax Act Credit Factor (TACF)-43617</v>
      </c>
      <c r="G3582" s="11" t="s">
        <v>131</v>
      </c>
      <c r="H3582" s="11" t="s">
        <v>49</v>
      </c>
      <c r="I3582" s="11" t="s">
        <v>132</v>
      </c>
      <c r="J3582" s="11" t="s">
        <v>145</v>
      </c>
      <c r="K3582" s="11" t="str">
        <f>IFERROR(INDEX('EDC Component Dictionary'!$C$5:$C$37,MATCH('Rates Database'!J3582,'EDC Component Dictionary'!$B$5:$B$37,0)), "Energy Supply")</f>
        <v>Distribution System</v>
      </c>
      <c r="L3582" s="12">
        <v>-1.33E-3</v>
      </c>
      <c r="M3582" s="12"/>
    </row>
    <row r="3583" spans="1:13" x14ac:dyDescent="0.3">
      <c r="A3583" s="18">
        <v>3581</v>
      </c>
      <c r="B3583" s="18">
        <f t="shared" si="110"/>
        <v>2019</v>
      </c>
      <c r="C3583" s="17">
        <v>43586</v>
      </c>
      <c r="D3583" s="18" t="s">
        <v>130</v>
      </c>
      <c r="E3583" s="18" t="s">
        <v>163</v>
      </c>
      <c r="F3583" s="18" t="str">
        <f t="shared" si="111"/>
        <v>Eversource_EMA-Tax Act Credit Factor (TACF)-43586</v>
      </c>
      <c r="G3583" s="11" t="s">
        <v>131</v>
      </c>
      <c r="H3583" s="11" t="s">
        <v>49</v>
      </c>
      <c r="I3583" s="11" t="s">
        <v>132</v>
      </c>
      <c r="J3583" s="11" t="s">
        <v>145</v>
      </c>
      <c r="K3583" s="11" t="str">
        <f>IFERROR(INDEX('EDC Component Dictionary'!$C$5:$C$37,MATCH('Rates Database'!J3583,'EDC Component Dictionary'!$B$5:$B$37,0)), "Energy Supply")</f>
        <v>Distribution System</v>
      </c>
      <c r="L3583" s="12">
        <v>-1.33E-3</v>
      </c>
      <c r="M3583" s="12"/>
    </row>
    <row r="3584" spans="1:13" x14ac:dyDescent="0.3">
      <c r="A3584" s="18">
        <v>3582</v>
      </c>
      <c r="B3584" s="18">
        <f t="shared" si="110"/>
        <v>2019</v>
      </c>
      <c r="C3584" s="17">
        <v>43556</v>
      </c>
      <c r="D3584" s="18" t="s">
        <v>130</v>
      </c>
      <c r="E3584" s="18" t="s">
        <v>163</v>
      </c>
      <c r="F3584" s="18" t="str">
        <f t="shared" si="111"/>
        <v>Eversource_EMA-Tax Act Credit Factor (TACF)-43556</v>
      </c>
      <c r="G3584" s="11" t="s">
        <v>131</v>
      </c>
      <c r="H3584" s="11" t="s">
        <v>49</v>
      </c>
      <c r="I3584" s="11" t="s">
        <v>132</v>
      </c>
      <c r="J3584" s="11" t="s">
        <v>145</v>
      </c>
      <c r="K3584" s="11" t="str">
        <f>IFERROR(INDEX('EDC Component Dictionary'!$C$5:$C$37,MATCH('Rates Database'!J3584,'EDC Component Dictionary'!$B$5:$B$37,0)), "Energy Supply")</f>
        <v>Distribution System</v>
      </c>
      <c r="L3584" s="12">
        <v>-1.33E-3</v>
      </c>
      <c r="M3584" s="12"/>
    </row>
    <row r="3585" spans="1:13" x14ac:dyDescent="0.3">
      <c r="A3585" s="18">
        <v>3583</v>
      </c>
      <c r="B3585" s="18">
        <f t="shared" si="110"/>
        <v>2019</v>
      </c>
      <c r="C3585" s="17">
        <v>43525</v>
      </c>
      <c r="D3585" s="18" t="s">
        <v>130</v>
      </c>
      <c r="E3585" s="18" t="s">
        <v>163</v>
      </c>
      <c r="F3585" s="18" t="str">
        <f t="shared" si="111"/>
        <v>Eversource_EMA-Tax Act Credit Factor (TACF)-43525</v>
      </c>
      <c r="G3585" s="11" t="s">
        <v>131</v>
      </c>
      <c r="H3585" s="11" t="s">
        <v>49</v>
      </c>
      <c r="I3585" s="11" t="s">
        <v>132</v>
      </c>
      <c r="J3585" s="11" t="s">
        <v>145</v>
      </c>
      <c r="K3585" s="11" t="str">
        <f>IFERROR(INDEX('EDC Component Dictionary'!$C$5:$C$37,MATCH('Rates Database'!J3585,'EDC Component Dictionary'!$B$5:$B$37,0)), "Energy Supply")</f>
        <v>Distribution System</v>
      </c>
      <c r="L3585" s="12">
        <v>-1.33E-3</v>
      </c>
      <c r="M3585" s="12"/>
    </row>
    <row r="3586" spans="1:13" x14ac:dyDescent="0.3">
      <c r="A3586" s="18">
        <v>3584</v>
      </c>
      <c r="B3586" s="18">
        <f t="shared" si="110"/>
        <v>2019</v>
      </c>
      <c r="C3586" s="17">
        <v>43497</v>
      </c>
      <c r="D3586" s="18" t="s">
        <v>130</v>
      </c>
      <c r="E3586" s="18" t="s">
        <v>163</v>
      </c>
      <c r="F3586" s="18" t="str">
        <f t="shared" si="111"/>
        <v>Eversource_EMA-Tax Act Credit Factor (TACF)-43497</v>
      </c>
      <c r="G3586" s="11" t="s">
        <v>131</v>
      </c>
      <c r="H3586" s="11" t="s">
        <v>49</v>
      </c>
      <c r="I3586" s="11" t="s">
        <v>132</v>
      </c>
      <c r="J3586" s="11" t="s">
        <v>145</v>
      </c>
      <c r="K3586" s="11" t="str">
        <f>IFERROR(INDEX('EDC Component Dictionary'!$C$5:$C$37,MATCH('Rates Database'!J3586,'EDC Component Dictionary'!$B$5:$B$37,0)), "Energy Supply")</f>
        <v>Distribution System</v>
      </c>
      <c r="L3586" s="12">
        <v>-1.33E-3</v>
      </c>
      <c r="M3586" s="12"/>
    </row>
    <row r="3587" spans="1:13" x14ac:dyDescent="0.3">
      <c r="A3587" s="18">
        <v>3585</v>
      </c>
      <c r="B3587" s="18">
        <f t="shared" ref="B3587:B3650" si="112">YEAR(C3587)</f>
        <v>2019</v>
      </c>
      <c r="C3587" s="17">
        <v>43466</v>
      </c>
      <c r="D3587" s="18" t="s">
        <v>130</v>
      </c>
      <c r="E3587" s="18" t="s">
        <v>163</v>
      </c>
      <c r="F3587" s="18" t="str">
        <f t="shared" si="111"/>
        <v>Eversource_EMA-Tax Act Credit Factor (TACF)-43466</v>
      </c>
      <c r="G3587" s="11" t="s">
        <v>131</v>
      </c>
      <c r="H3587" s="11" t="s">
        <v>49</v>
      </c>
      <c r="I3587" s="11" t="s">
        <v>132</v>
      </c>
      <c r="J3587" s="11" t="s">
        <v>145</v>
      </c>
      <c r="K3587" s="11" t="str">
        <f>IFERROR(INDEX('EDC Component Dictionary'!$C$5:$C$37,MATCH('Rates Database'!J3587,'EDC Component Dictionary'!$B$5:$B$37,0)), "Energy Supply")</f>
        <v>Distribution System</v>
      </c>
      <c r="L3587" s="12">
        <v>-1.33E-3</v>
      </c>
      <c r="M3587" s="12"/>
    </row>
    <row r="3588" spans="1:13" x14ac:dyDescent="0.3">
      <c r="A3588" s="18">
        <v>3586</v>
      </c>
      <c r="B3588" s="18">
        <f t="shared" si="112"/>
        <v>2024</v>
      </c>
      <c r="C3588" s="17">
        <v>45352</v>
      </c>
      <c r="D3588" s="18" t="s">
        <v>130</v>
      </c>
      <c r="E3588" s="18" t="s">
        <v>163</v>
      </c>
      <c r="F3588" s="18" t="str">
        <f t="shared" ref="F3588:F3651" si="113">_xlfn.CONCAT(E3588,"-",J3588,"-",C3588)</f>
        <v>Eversource_EMA-Advanced Metering Infrastructure (AMI)-45352</v>
      </c>
      <c r="G3588" s="11" t="s">
        <v>131</v>
      </c>
      <c r="H3588" s="11" t="s">
        <v>49</v>
      </c>
      <c r="I3588" s="11" t="s">
        <v>132</v>
      </c>
      <c r="J3588" s="11" t="s">
        <v>146</v>
      </c>
      <c r="K3588" s="11" t="str">
        <f>IFERROR(INDEX('EDC Component Dictionary'!$C$5:$C$37,MATCH('Rates Database'!J3588,'EDC Component Dictionary'!$B$5:$B$37,0)), "Energy Supply")</f>
        <v>Distribution System</v>
      </c>
      <c r="L3588" s="12">
        <v>3.1800000000000001E-3</v>
      </c>
      <c r="M3588" s="12"/>
    </row>
    <row r="3589" spans="1:13" x14ac:dyDescent="0.3">
      <c r="A3589" s="18">
        <v>3587</v>
      </c>
      <c r="B3589" s="18">
        <f t="shared" si="112"/>
        <v>2024</v>
      </c>
      <c r="C3589" s="17">
        <v>45323</v>
      </c>
      <c r="D3589" s="18" t="s">
        <v>130</v>
      </c>
      <c r="E3589" s="18" t="s">
        <v>163</v>
      </c>
      <c r="F3589" s="18" t="str">
        <f t="shared" si="113"/>
        <v>Eversource_EMA-Advanced Metering Infrastructure (AMI)-45323</v>
      </c>
      <c r="G3589" s="11" t="s">
        <v>131</v>
      </c>
      <c r="H3589" s="11" t="s">
        <v>49</v>
      </c>
      <c r="I3589" s="11" t="s">
        <v>132</v>
      </c>
      <c r="J3589" s="11" t="s">
        <v>146</v>
      </c>
      <c r="K3589" s="11" t="str">
        <f>IFERROR(INDEX('EDC Component Dictionary'!$C$5:$C$37,MATCH('Rates Database'!J3589,'EDC Component Dictionary'!$B$5:$B$37,0)), "Energy Supply")</f>
        <v>Distribution System</v>
      </c>
      <c r="L3589" s="12">
        <v>3.1800000000000001E-3</v>
      </c>
      <c r="M3589" s="12"/>
    </row>
    <row r="3590" spans="1:13" x14ac:dyDescent="0.3">
      <c r="A3590" s="18">
        <v>3588</v>
      </c>
      <c r="B3590" s="18">
        <f t="shared" si="112"/>
        <v>2024</v>
      </c>
      <c r="C3590" s="17">
        <v>45292</v>
      </c>
      <c r="D3590" s="18" t="s">
        <v>130</v>
      </c>
      <c r="E3590" s="18" t="s">
        <v>163</v>
      </c>
      <c r="F3590" s="18" t="str">
        <f t="shared" si="113"/>
        <v>Eversource_EMA-Advanced Metering Infrastructure (AMI)-45292</v>
      </c>
      <c r="G3590" s="11" t="s">
        <v>131</v>
      </c>
      <c r="H3590" s="11" t="s">
        <v>49</v>
      </c>
      <c r="I3590" s="11" t="s">
        <v>132</v>
      </c>
      <c r="J3590" s="11" t="s">
        <v>146</v>
      </c>
      <c r="K3590" s="11" t="str">
        <f>IFERROR(INDEX('EDC Component Dictionary'!$C$5:$C$37,MATCH('Rates Database'!J3590,'EDC Component Dictionary'!$B$5:$B$37,0)), "Energy Supply")</f>
        <v>Distribution System</v>
      </c>
      <c r="L3590" s="12">
        <v>3.1800000000000001E-3</v>
      </c>
      <c r="M3590" s="12"/>
    </row>
    <row r="3591" spans="1:13" x14ac:dyDescent="0.3">
      <c r="A3591" s="18">
        <v>3589</v>
      </c>
      <c r="B3591" s="18">
        <f t="shared" si="112"/>
        <v>2023</v>
      </c>
      <c r="C3591" s="17">
        <v>45261</v>
      </c>
      <c r="D3591" s="18" t="s">
        <v>130</v>
      </c>
      <c r="E3591" s="18" t="s">
        <v>163</v>
      </c>
      <c r="F3591" s="18" t="str">
        <f t="shared" si="113"/>
        <v>Eversource_EMA-Advanced Metering Infrastructure (AMI)-45261</v>
      </c>
      <c r="G3591" s="11" t="s">
        <v>131</v>
      </c>
      <c r="H3591" s="11" t="s">
        <v>49</v>
      </c>
      <c r="I3591" s="11" t="s">
        <v>132</v>
      </c>
      <c r="J3591" s="11" t="s">
        <v>146</v>
      </c>
      <c r="K3591" s="11" t="str">
        <f>IFERROR(INDEX('EDC Component Dictionary'!$C$5:$C$37,MATCH('Rates Database'!J3591,'EDC Component Dictionary'!$B$5:$B$37,0)), "Energy Supply")</f>
        <v>Distribution System</v>
      </c>
      <c r="L3591" s="12">
        <v>3.1800000000000001E-3</v>
      </c>
      <c r="M3591" s="12"/>
    </row>
    <row r="3592" spans="1:13" x14ac:dyDescent="0.3">
      <c r="A3592" s="18">
        <v>3590</v>
      </c>
      <c r="B3592" s="18">
        <f t="shared" si="112"/>
        <v>2023</v>
      </c>
      <c r="C3592" s="17">
        <v>45231</v>
      </c>
      <c r="D3592" s="18" t="s">
        <v>130</v>
      </c>
      <c r="E3592" s="18" t="s">
        <v>163</v>
      </c>
      <c r="F3592" s="18" t="str">
        <f t="shared" si="113"/>
        <v>Eversource_EMA-Advanced Metering Infrastructure (AMI)-45231</v>
      </c>
      <c r="G3592" s="11" t="s">
        <v>131</v>
      </c>
      <c r="H3592" s="11" t="s">
        <v>49</v>
      </c>
      <c r="I3592" s="11" t="s">
        <v>132</v>
      </c>
      <c r="J3592" s="11" t="s">
        <v>146</v>
      </c>
      <c r="K3592" s="11" t="str">
        <f>IFERROR(INDEX('EDC Component Dictionary'!$C$5:$C$37,MATCH('Rates Database'!J3592,'EDC Component Dictionary'!$B$5:$B$37,0)), "Energy Supply")</f>
        <v>Distribution System</v>
      </c>
      <c r="L3592" s="12">
        <v>3.1800000000000001E-3</v>
      </c>
      <c r="M3592" s="12"/>
    </row>
    <row r="3593" spans="1:13" x14ac:dyDescent="0.3">
      <c r="A3593" s="18">
        <v>3591</v>
      </c>
      <c r="B3593" s="18">
        <f t="shared" si="112"/>
        <v>2023</v>
      </c>
      <c r="C3593" s="17">
        <v>45200</v>
      </c>
      <c r="D3593" s="18" t="s">
        <v>130</v>
      </c>
      <c r="E3593" s="18" t="s">
        <v>163</v>
      </c>
      <c r="F3593" s="18" t="str">
        <f t="shared" si="113"/>
        <v>Eversource_EMA-Advanced Metering Infrastructure (AMI)-45200</v>
      </c>
      <c r="G3593" s="11" t="s">
        <v>131</v>
      </c>
      <c r="H3593" s="11" t="s">
        <v>49</v>
      </c>
      <c r="I3593" s="11" t="s">
        <v>132</v>
      </c>
      <c r="J3593" s="11" t="s">
        <v>146</v>
      </c>
      <c r="K3593" s="11" t="str">
        <f>IFERROR(INDEX('EDC Component Dictionary'!$C$5:$C$37,MATCH('Rates Database'!J3593,'EDC Component Dictionary'!$B$5:$B$37,0)), "Energy Supply")</f>
        <v>Distribution System</v>
      </c>
      <c r="L3593" s="12">
        <v>3.1800000000000001E-3</v>
      </c>
      <c r="M3593" s="12"/>
    </row>
    <row r="3594" spans="1:13" x14ac:dyDescent="0.3">
      <c r="A3594" s="18">
        <v>3592</v>
      </c>
      <c r="B3594" s="18">
        <f t="shared" si="112"/>
        <v>2023</v>
      </c>
      <c r="C3594" s="17">
        <v>45170</v>
      </c>
      <c r="D3594" s="18" t="s">
        <v>130</v>
      </c>
      <c r="E3594" s="18" t="s">
        <v>163</v>
      </c>
      <c r="F3594" s="18" t="str">
        <f t="shared" si="113"/>
        <v>Eversource_EMA-Advanced Metering Infrastructure (AMI)-45170</v>
      </c>
      <c r="G3594" s="11" t="s">
        <v>131</v>
      </c>
      <c r="H3594" s="11" t="s">
        <v>49</v>
      </c>
      <c r="I3594" s="11" t="s">
        <v>132</v>
      </c>
      <c r="J3594" s="11" t="s">
        <v>146</v>
      </c>
      <c r="K3594" s="11" t="str">
        <f>IFERROR(INDEX('EDC Component Dictionary'!$C$5:$C$37,MATCH('Rates Database'!J3594,'EDC Component Dictionary'!$B$5:$B$37,0)), "Energy Supply")</f>
        <v>Distribution System</v>
      </c>
      <c r="L3594" s="12">
        <v>3.1800000000000001E-3</v>
      </c>
      <c r="M3594" s="12"/>
    </row>
    <row r="3595" spans="1:13" x14ac:dyDescent="0.3">
      <c r="A3595" s="18">
        <v>3593</v>
      </c>
      <c r="B3595" s="18">
        <f t="shared" si="112"/>
        <v>2023</v>
      </c>
      <c r="C3595" s="17">
        <v>45139</v>
      </c>
      <c r="D3595" s="18" t="s">
        <v>130</v>
      </c>
      <c r="E3595" s="18" t="s">
        <v>163</v>
      </c>
      <c r="F3595" s="18" t="str">
        <f t="shared" si="113"/>
        <v>Eversource_EMA-Advanced Metering Infrastructure (AMI)-45139</v>
      </c>
      <c r="G3595" s="11" t="s">
        <v>131</v>
      </c>
      <c r="H3595" s="11" t="s">
        <v>49</v>
      </c>
      <c r="I3595" s="11" t="s">
        <v>132</v>
      </c>
      <c r="J3595" s="11" t="s">
        <v>146</v>
      </c>
      <c r="K3595" s="11" t="str">
        <f>IFERROR(INDEX('EDC Component Dictionary'!$C$5:$C$37,MATCH('Rates Database'!J3595,'EDC Component Dictionary'!$B$5:$B$37,0)), "Energy Supply")</f>
        <v>Distribution System</v>
      </c>
      <c r="L3595" s="12">
        <v>3.1800000000000001E-3</v>
      </c>
      <c r="M3595" s="12"/>
    </row>
    <row r="3596" spans="1:13" x14ac:dyDescent="0.3">
      <c r="A3596" s="18">
        <v>3594</v>
      </c>
      <c r="B3596" s="18">
        <f t="shared" si="112"/>
        <v>2023</v>
      </c>
      <c r="C3596" s="17">
        <v>45108</v>
      </c>
      <c r="D3596" s="18" t="s">
        <v>130</v>
      </c>
      <c r="E3596" s="18" t="s">
        <v>163</v>
      </c>
      <c r="F3596" s="18" t="str">
        <f t="shared" si="113"/>
        <v>Eversource_EMA-Advanced Metering Infrastructure (AMI)-45108</v>
      </c>
      <c r="G3596" s="11" t="s">
        <v>131</v>
      </c>
      <c r="H3596" s="11" t="s">
        <v>49</v>
      </c>
      <c r="I3596" s="11" t="s">
        <v>132</v>
      </c>
      <c r="J3596" s="11" t="s">
        <v>146</v>
      </c>
      <c r="K3596" s="11" t="str">
        <f>IFERROR(INDEX('EDC Component Dictionary'!$C$5:$C$37,MATCH('Rates Database'!J3596,'EDC Component Dictionary'!$B$5:$B$37,0)), "Energy Supply")</f>
        <v>Distribution System</v>
      </c>
      <c r="L3596" s="12">
        <v>3.1800000000000001E-3</v>
      </c>
      <c r="M3596" s="12"/>
    </row>
    <row r="3597" spans="1:13" x14ac:dyDescent="0.3">
      <c r="A3597" s="18">
        <v>3595</v>
      </c>
      <c r="B3597" s="18">
        <f t="shared" si="112"/>
        <v>2023</v>
      </c>
      <c r="C3597" s="17">
        <v>45078</v>
      </c>
      <c r="D3597" s="18" t="s">
        <v>130</v>
      </c>
      <c r="E3597" s="18" t="s">
        <v>163</v>
      </c>
      <c r="F3597" s="18" t="str">
        <f t="shared" si="113"/>
        <v>Eversource_EMA-Advanced Metering Infrastructure (AMI)-45078</v>
      </c>
      <c r="G3597" s="11" t="s">
        <v>131</v>
      </c>
      <c r="H3597" s="11" t="s">
        <v>49</v>
      </c>
      <c r="I3597" s="11" t="s">
        <v>132</v>
      </c>
      <c r="J3597" s="11" t="s">
        <v>146</v>
      </c>
      <c r="K3597" s="11" t="str">
        <f>IFERROR(INDEX('EDC Component Dictionary'!$C$5:$C$37,MATCH('Rates Database'!J3597,'EDC Component Dictionary'!$B$5:$B$37,0)), "Energy Supply")</f>
        <v>Distribution System</v>
      </c>
      <c r="L3597" s="12">
        <v>3.1800000000000001E-3</v>
      </c>
      <c r="M3597" s="12"/>
    </row>
    <row r="3598" spans="1:13" x14ac:dyDescent="0.3">
      <c r="A3598" s="18">
        <v>3596</v>
      </c>
      <c r="B3598" s="18">
        <f t="shared" si="112"/>
        <v>2023</v>
      </c>
      <c r="C3598" s="17">
        <v>45047</v>
      </c>
      <c r="D3598" s="18" t="s">
        <v>130</v>
      </c>
      <c r="E3598" s="18" t="s">
        <v>163</v>
      </c>
      <c r="F3598" s="18" t="str">
        <f t="shared" si="113"/>
        <v>Eversource_EMA-Advanced Metering Infrastructure (AMI)-45047</v>
      </c>
      <c r="G3598" s="11" t="s">
        <v>131</v>
      </c>
      <c r="H3598" s="11" t="s">
        <v>49</v>
      </c>
      <c r="I3598" s="11" t="s">
        <v>132</v>
      </c>
      <c r="J3598" s="11" t="s">
        <v>146</v>
      </c>
      <c r="K3598" s="11" t="str">
        <f>IFERROR(INDEX('EDC Component Dictionary'!$C$5:$C$37,MATCH('Rates Database'!J3598,'EDC Component Dictionary'!$B$5:$B$37,0)), "Energy Supply")</f>
        <v>Distribution System</v>
      </c>
      <c r="L3598" s="12">
        <v>3.1800000000000001E-3</v>
      </c>
      <c r="M3598" s="12"/>
    </row>
    <row r="3599" spans="1:13" x14ac:dyDescent="0.3">
      <c r="A3599" s="18">
        <v>3597</v>
      </c>
      <c r="B3599" s="18">
        <f t="shared" si="112"/>
        <v>2023</v>
      </c>
      <c r="C3599" s="17">
        <v>45017</v>
      </c>
      <c r="D3599" s="18" t="s">
        <v>130</v>
      </c>
      <c r="E3599" s="18" t="s">
        <v>163</v>
      </c>
      <c r="F3599" s="18" t="str">
        <f t="shared" si="113"/>
        <v>Eversource_EMA-Advanced Metering Infrastructure (AMI)-45017</v>
      </c>
      <c r="G3599" s="11" t="s">
        <v>131</v>
      </c>
      <c r="H3599" s="11" t="s">
        <v>49</v>
      </c>
      <c r="I3599" s="11" t="s">
        <v>132</v>
      </c>
      <c r="J3599" s="11" t="s">
        <v>146</v>
      </c>
      <c r="K3599" s="11" t="str">
        <f>IFERROR(INDEX('EDC Component Dictionary'!$C$5:$C$37,MATCH('Rates Database'!J3599,'EDC Component Dictionary'!$B$5:$B$37,0)), "Energy Supply")</f>
        <v>Distribution System</v>
      </c>
      <c r="L3599" s="12">
        <v>3.1800000000000001E-3</v>
      </c>
      <c r="M3599" s="12"/>
    </row>
    <row r="3600" spans="1:13" x14ac:dyDescent="0.3">
      <c r="A3600" s="18">
        <v>3598</v>
      </c>
      <c r="B3600" s="18">
        <f t="shared" si="112"/>
        <v>2023</v>
      </c>
      <c r="C3600" s="17">
        <v>44986</v>
      </c>
      <c r="D3600" s="18" t="s">
        <v>130</v>
      </c>
      <c r="E3600" s="18" t="s">
        <v>163</v>
      </c>
      <c r="F3600" s="18" t="str">
        <f t="shared" si="113"/>
        <v>Eversource_EMA-Advanced Metering Infrastructure (AMI)-44986</v>
      </c>
      <c r="G3600" s="11" t="s">
        <v>131</v>
      </c>
      <c r="H3600" s="11" t="s">
        <v>49</v>
      </c>
      <c r="I3600" s="11" t="s">
        <v>132</v>
      </c>
      <c r="J3600" s="11" t="s">
        <v>146</v>
      </c>
      <c r="K3600" s="11" t="str">
        <f>IFERROR(INDEX('EDC Component Dictionary'!$C$5:$C$37,MATCH('Rates Database'!J3600,'EDC Component Dictionary'!$B$5:$B$37,0)), "Energy Supply")</f>
        <v>Distribution System</v>
      </c>
      <c r="L3600" s="12">
        <v>3.1800000000000001E-3</v>
      </c>
      <c r="M3600" s="12"/>
    </row>
    <row r="3601" spans="1:13" x14ac:dyDescent="0.3">
      <c r="A3601" s="18">
        <v>3599</v>
      </c>
      <c r="B3601" s="18">
        <f t="shared" si="112"/>
        <v>2023</v>
      </c>
      <c r="C3601" s="17">
        <v>44958</v>
      </c>
      <c r="D3601" s="18" t="s">
        <v>130</v>
      </c>
      <c r="E3601" s="18" t="s">
        <v>163</v>
      </c>
      <c r="F3601" s="18" t="str">
        <f t="shared" si="113"/>
        <v>Eversource_EMA-Advanced Metering Infrastructure (AMI)-44958</v>
      </c>
      <c r="G3601" s="11" t="s">
        <v>131</v>
      </c>
      <c r="H3601" s="11" t="s">
        <v>49</v>
      </c>
      <c r="I3601" s="11" t="s">
        <v>132</v>
      </c>
      <c r="J3601" s="11" t="s">
        <v>146</v>
      </c>
      <c r="K3601" s="11" t="str">
        <f>IFERROR(INDEX('EDC Component Dictionary'!$C$5:$C$37,MATCH('Rates Database'!J3601,'EDC Component Dictionary'!$B$5:$B$37,0)), "Energy Supply")</f>
        <v>Distribution System</v>
      </c>
      <c r="L3601" s="12">
        <v>3.1800000000000001E-3</v>
      </c>
      <c r="M3601" s="12"/>
    </row>
    <row r="3602" spans="1:13" x14ac:dyDescent="0.3">
      <c r="A3602" s="18">
        <v>3600</v>
      </c>
      <c r="B3602" s="18">
        <f t="shared" si="112"/>
        <v>2023</v>
      </c>
      <c r="C3602" s="17">
        <v>44927</v>
      </c>
      <c r="D3602" s="18" t="s">
        <v>130</v>
      </c>
      <c r="E3602" s="18" t="s">
        <v>163</v>
      </c>
      <c r="F3602" s="18" t="str">
        <f t="shared" si="113"/>
        <v>Eversource_EMA-Advanced Metering Infrastructure (AMI)-44927</v>
      </c>
      <c r="G3602" s="11" t="s">
        <v>131</v>
      </c>
      <c r="H3602" s="11" t="s">
        <v>49</v>
      </c>
      <c r="I3602" s="11" t="s">
        <v>132</v>
      </c>
      <c r="J3602" s="11" t="s">
        <v>146</v>
      </c>
      <c r="K3602" s="11" t="str">
        <f>IFERROR(INDEX('EDC Component Dictionary'!$C$5:$C$37,MATCH('Rates Database'!J3602,'EDC Component Dictionary'!$B$5:$B$37,0)), "Energy Supply")</f>
        <v>Distribution System</v>
      </c>
      <c r="L3602" s="12">
        <v>3.1800000000000001E-3</v>
      </c>
      <c r="M3602" s="12"/>
    </row>
    <row r="3603" spans="1:13" x14ac:dyDescent="0.3">
      <c r="A3603" s="18">
        <v>3601</v>
      </c>
      <c r="B3603" s="18">
        <f t="shared" si="112"/>
        <v>2022</v>
      </c>
      <c r="C3603" s="17">
        <v>44896</v>
      </c>
      <c r="D3603" s="18" t="s">
        <v>130</v>
      </c>
      <c r="E3603" s="18" t="s">
        <v>163</v>
      </c>
      <c r="F3603" s="18" t="str">
        <f t="shared" si="113"/>
        <v>Eversource_EMA-Advanced Metering Infrastructure (AMI)-44896</v>
      </c>
      <c r="G3603" s="11" t="s">
        <v>131</v>
      </c>
      <c r="H3603" s="11" t="s">
        <v>49</v>
      </c>
      <c r="I3603" s="11" t="s">
        <v>132</v>
      </c>
      <c r="J3603" s="11" t="s">
        <v>146</v>
      </c>
      <c r="K3603" s="11" t="str">
        <f>IFERROR(INDEX('EDC Component Dictionary'!$C$5:$C$37,MATCH('Rates Database'!J3603,'EDC Component Dictionary'!$B$5:$B$37,0)), "Energy Supply")</f>
        <v>Distribution System</v>
      </c>
      <c r="L3603" s="12">
        <v>0</v>
      </c>
      <c r="M3603" s="12"/>
    </row>
    <row r="3604" spans="1:13" x14ac:dyDescent="0.3">
      <c r="A3604" s="18">
        <v>3602</v>
      </c>
      <c r="B3604" s="18">
        <f t="shared" si="112"/>
        <v>2022</v>
      </c>
      <c r="C3604" s="17">
        <v>44866</v>
      </c>
      <c r="D3604" s="18" t="s">
        <v>130</v>
      </c>
      <c r="E3604" s="18" t="s">
        <v>163</v>
      </c>
      <c r="F3604" s="18" t="str">
        <f t="shared" si="113"/>
        <v>Eversource_EMA-Advanced Metering Infrastructure (AMI)-44866</v>
      </c>
      <c r="G3604" s="11" t="s">
        <v>131</v>
      </c>
      <c r="H3604" s="11" t="s">
        <v>49</v>
      </c>
      <c r="I3604" s="11" t="s">
        <v>132</v>
      </c>
      <c r="J3604" s="11" t="s">
        <v>146</v>
      </c>
      <c r="K3604" s="11" t="str">
        <f>IFERROR(INDEX('EDC Component Dictionary'!$C$5:$C$37,MATCH('Rates Database'!J3604,'EDC Component Dictionary'!$B$5:$B$37,0)), "Energy Supply")</f>
        <v>Distribution System</v>
      </c>
      <c r="L3604" s="12">
        <v>0</v>
      </c>
      <c r="M3604" s="12"/>
    </row>
    <row r="3605" spans="1:13" x14ac:dyDescent="0.3">
      <c r="A3605" s="18">
        <v>3603</v>
      </c>
      <c r="B3605" s="18">
        <f t="shared" si="112"/>
        <v>2022</v>
      </c>
      <c r="C3605" s="17">
        <v>44835</v>
      </c>
      <c r="D3605" s="18" t="s">
        <v>130</v>
      </c>
      <c r="E3605" s="18" t="s">
        <v>163</v>
      </c>
      <c r="F3605" s="18" t="str">
        <f t="shared" si="113"/>
        <v>Eversource_EMA-Advanced Metering Infrastructure (AMI)-44835</v>
      </c>
      <c r="G3605" s="11" t="s">
        <v>131</v>
      </c>
      <c r="H3605" s="11" t="s">
        <v>49</v>
      </c>
      <c r="I3605" s="11" t="s">
        <v>132</v>
      </c>
      <c r="J3605" s="11" t="s">
        <v>146</v>
      </c>
      <c r="K3605" s="11" t="str">
        <f>IFERROR(INDEX('EDC Component Dictionary'!$C$5:$C$37,MATCH('Rates Database'!J3605,'EDC Component Dictionary'!$B$5:$B$37,0)), "Energy Supply")</f>
        <v>Distribution System</v>
      </c>
      <c r="L3605" s="12">
        <v>0</v>
      </c>
      <c r="M3605" s="12"/>
    </row>
    <row r="3606" spans="1:13" x14ac:dyDescent="0.3">
      <c r="A3606" s="18">
        <v>3604</v>
      </c>
      <c r="B3606" s="18">
        <f t="shared" si="112"/>
        <v>2022</v>
      </c>
      <c r="C3606" s="17">
        <v>44805</v>
      </c>
      <c r="D3606" s="18" t="s">
        <v>130</v>
      </c>
      <c r="E3606" s="18" t="s">
        <v>163</v>
      </c>
      <c r="F3606" s="18" t="str">
        <f t="shared" si="113"/>
        <v>Eversource_EMA-Advanced Metering Infrastructure (AMI)-44805</v>
      </c>
      <c r="G3606" s="11" t="s">
        <v>131</v>
      </c>
      <c r="H3606" s="11" t="s">
        <v>49</v>
      </c>
      <c r="I3606" s="11" t="s">
        <v>132</v>
      </c>
      <c r="J3606" s="11" t="s">
        <v>146</v>
      </c>
      <c r="K3606" s="11" t="str">
        <f>IFERROR(INDEX('EDC Component Dictionary'!$C$5:$C$37,MATCH('Rates Database'!J3606,'EDC Component Dictionary'!$B$5:$B$37,0)), "Energy Supply")</f>
        <v>Distribution System</v>
      </c>
      <c r="L3606" s="12">
        <v>0</v>
      </c>
      <c r="M3606" s="12"/>
    </row>
    <row r="3607" spans="1:13" x14ac:dyDescent="0.3">
      <c r="A3607" s="18">
        <v>3605</v>
      </c>
      <c r="B3607" s="18">
        <f t="shared" si="112"/>
        <v>2022</v>
      </c>
      <c r="C3607" s="17">
        <v>44774</v>
      </c>
      <c r="D3607" s="18" t="s">
        <v>130</v>
      </c>
      <c r="E3607" s="18" t="s">
        <v>163</v>
      </c>
      <c r="F3607" s="18" t="str">
        <f t="shared" si="113"/>
        <v>Eversource_EMA-Advanced Metering Infrastructure (AMI)-44774</v>
      </c>
      <c r="G3607" s="11" t="s">
        <v>131</v>
      </c>
      <c r="H3607" s="11" t="s">
        <v>49</v>
      </c>
      <c r="I3607" s="11" t="s">
        <v>132</v>
      </c>
      <c r="J3607" s="11" t="s">
        <v>146</v>
      </c>
      <c r="K3607" s="11" t="str">
        <f>IFERROR(INDEX('EDC Component Dictionary'!$C$5:$C$37,MATCH('Rates Database'!J3607,'EDC Component Dictionary'!$B$5:$B$37,0)), "Energy Supply")</f>
        <v>Distribution System</v>
      </c>
      <c r="L3607" s="12">
        <v>0</v>
      </c>
      <c r="M3607" s="12"/>
    </row>
    <row r="3608" spans="1:13" x14ac:dyDescent="0.3">
      <c r="A3608" s="18">
        <v>3606</v>
      </c>
      <c r="B3608" s="18">
        <f t="shared" si="112"/>
        <v>2022</v>
      </c>
      <c r="C3608" s="17">
        <v>44743</v>
      </c>
      <c r="D3608" s="18" t="s">
        <v>130</v>
      </c>
      <c r="E3608" s="18" t="s">
        <v>163</v>
      </c>
      <c r="F3608" s="18" t="str">
        <f t="shared" si="113"/>
        <v>Eversource_EMA-Advanced Metering Infrastructure (AMI)-44743</v>
      </c>
      <c r="G3608" s="11" t="s">
        <v>131</v>
      </c>
      <c r="H3608" s="11" t="s">
        <v>49</v>
      </c>
      <c r="I3608" s="11" t="s">
        <v>132</v>
      </c>
      <c r="J3608" s="11" t="s">
        <v>146</v>
      </c>
      <c r="K3608" s="11" t="str">
        <f>IFERROR(INDEX('EDC Component Dictionary'!$C$5:$C$37,MATCH('Rates Database'!J3608,'EDC Component Dictionary'!$B$5:$B$37,0)), "Energy Supply")</f>
        <v>Distribution System</v>
      </c>
      <c r="L3608" s="12">
        <v>0</v>
      </c>
      <c r="M3608" s="12"/>
    </row>
    <row r="3609" spans="1:13" x14ac:dyDescent="0.3">
      <c r="A3609" s="18">
        <v>3607</v>
      </c>
      <c r="B3609" s="18">
        <f t="shared" si="112"/>
        <v>2022</v>
      </c>
      <c r="C3609" s="17">
        <v>44713</v>
      </c>
      <c r="D3609" s="18" t="s">
        <v>130</v>
      </c>
      <c r="E3609" s="18" t="s">
        <v>163</v>
      </c>
      <c r="F3609" s="18" t="str">
        <f t="shared" si="113"/>
        <v>Eversource_EMA-Advanced Metering Infrastructure (AMI)-44713</v>
      </c>
      <c r="G3609" s="11" t="s">
        <v>131</v>
      </c>
      <c r="H3609" s="11" t="s">
        <v>49</v>
      </c>
      <c r="I3609" s="11" t="s">
        <v>132</v>
      </c>
      <c r="J3609" s="11" t="s">
        <v>146</v>
      </c>
      <c r="K3609" s="11" t="str">
        <f>IFERROR(INDEX('EDC Component Dictionary'!$C$5:$C$37,MATCH('Rates Database'!J3609,'EDC Component Dictionary'!$B$5:$B$37,0)), "Energy Supply")</f>
        <v>Distribution System</v>
      </c>
      <c r="L3609" s="12">
        <v>0</v>
      </c>
      <c r="M3609" s="12"/>
    </row>
    <row r="3610" spans="1:13" x14ac:dyDescent="0.3">
      <c r="A3610" s="18">
        <v>3608</v>
      </c>
      <c r="B3610" s="18">
        <f t="shared" si="112"/>
        <v>2022</v>
      </c>
      <c r="C3610" s="17">
        <v>44682</v>
      </c>
      <c r="D3610" s="18" t="s">
        <v>130</v>
      </c>
      <c r="E3610" s="18" t="s">
        <v>163</v>
      </c>
      <c r="F3610" s="18" t="str">
        <f t="shared" si="113"/>
        <v>Eversource_EMA-Advanced Metering Infrastructure (AMI)-44682</v>
      </c>
      <c r="G3610" s="11" t="s">
        <v>131</v>
      </c>
      <c r="H3610" s="11" t="s">
        <v>49</v>
      </c>
      <c r="I3610" s="11" t="s">
        <v>132</v>
      </c>
      <c r="J3610" s="11" t="s">
        <v>146</v>
      </c>
      <c r="K3610" s="11" t="str">
        <f>IFERROR(INDEX('EDC Component Dictionary'!$C$5:$C$37,MATCH('Rates Database'!J3610,'EDC Component Dictionary'!$B$5:$B$37,0)), "Energy Supply")</f>
        <v>Distribution System</v>
      </c>
      <c r="L3610" s="12">
        <v>0</v>
      </c>
      <c r="M3610" s="12"/>
    </row>
    <row r="3611" spans="1:13" x14ac:dyDescent="0.3">
      <c r="A3611" s="18">
        <v>3609</v>
      </c>
      <c r="B3611" s="18">
        <f t="shared" si="112"/>
        <v>2022</v>
      </c>
      <c r="C3611" s="17">
        <v>44652</v>
      </c>
      <c r="D3611" s="18" t="s">
        <v>130</v>
      </c>
      <c r="E3611" s="18" t="s">
        <v>163</v>
      </c>
      <c r="F3611" s="18" t="str">
        <f t="shared" si="113"/>
        <v>Eversource_EMA-Advanced Metering Infrastructure (AMI)-44652</v>
      </c>
      <c r="G3611" s="11" t="s">
        <v>131</v>
      </c>
      <c r="H3611" s="11" t="s">
        <v>49</v>
      </c>
      <c r="I3611" s="11" t="s">
        <v>132</v>
      </c>
      <c r="J3611" s="11" t="s">
        <v>146</v>
      </c>
      <c r="K3611" s="11" t="str">
        <f>IFERROR(INDEX('EDC Component Dictionary'!$C$5:$C$37,MATCH('Rates Database'!J3611,'EDC Component Dictionary'!$B$5:$B$37,0)), "Energy Supply")</f>
        <v>Distribution System</v>
      </c>
      <c r="L3611" s="12">
        <v>0</v>
      </c>
      <c r="M3611" s="12"/>
    </row>
    <row r="3612" spans="1:13" x14ac:dyDescent="0.3">
      <c r="A3612" s="18">
        <v>3610</v>
      </c>
      <c r="B3612" s="18">
        <f t="shared" si="112"/>
        <v>2022</v>
      </c>
      <c r="C3612" s="17">
        <v>44621</v>
      </c>
      <c r="D3612" s="18" t="s">
        <v>130</v>
      </c>
      <c r="E3612" s="18" t="s">
        <v>163</v>
      </c>
      <c r="F3612" s="18" t="str">
        <f t="shared" si="113"/>
        <v>Eversource_EMA-Advanced Metering Infrastructure (AMI)-44621</v>
      </c>
      <c r="G3612" s="11" t="s">
        <v>131</v>
      </c>
      <c r="H3612" s="11" t="s">
        <v>49</v>
      </c>
      <c r="I3612" s="11" t="s">
        <v>132</v>
      </c>
      <c r="J3612" s="11" t="s">
        <v>146</v>
      </c>
      <c r="K3612" s="11" t="str">
        <f>IFERROR(INDEX('EDC Component Dictionary'!$C$5:$C$37,MATCH('Rates Database'!J3612,'EDC Component Dictionary'!$B$5:$B$37,0)), "Energy Supply")</f>
        <v>Distribution System</v>
      </c>
      <c r="L3612" s="12">
        <v>0</v>
      </c>
      <c r="M3612" s="12"/>
    </row>
    <row r="3613" spans="1:13" x14ac:dyDescent="0.3">
      <c r="A3613" s="18">
        <v>3611</v>
      </c>
      <c r="B3613" s="18">
        <f t="shared" si="112"/>
        <v>2022</v>
      </c>
      <c r="C3613" s="17">
        <v>44593</v>
      </c>
      <c r="D3613" s="18" t="s">
        <v>130</v>
      </c>
      <c r="E3613" s="18" t="s">
        <v>163</v>
      </c>
      <c r="F3613" s="18" t="str">
        <f t="shared" si="113"/>
        <v>Eversource_EMA-Advanced Metering Infrastructure (AMI)-44593</v>
      </c>
      <c r="G3613" s="11" t="s">
        <v>131</v>
      </c>
      <c r="H3613" s="11" t="s">
        <v>49</v>
      </c>
      <c r="I3613" s="11" t="s">
        <v>132</v>
      </c>
      <c r="J3613" s="11" t="s">
        <v>146</v>
      </c>
      <c r="K3613" s="11" t="str">
        <f>IFERROR(INDEX('EDC Component Dictionary'!$C$5:$C$37,MATCH('Rates Database'!J3613,'EDC Component Dictionary'!$B$5:$B$37,0)), "Energy Supply")</f>
        <v>Distribution System</v>
      </c>
      <c r="L3613" s="12">
        <v>0</v>
      </c>
      <c r="M3613" s="12"/>
    </row>
    <row r="3614" spans="1:13" x14ac:dyDescent="0.3">
      <c r="A3614" s="18">
        <v>3612</v>
      </c>
      <c r="B3614" s="18">
        <f t="shared" si="112"/>
        <v>2022</v>
      </c>
      <c r="C3614" s="17">
        <v>44562</v>
      </c>
      <c r="D3614" s="18" t="s">
        <v>130</v>
      </c>
      <c r="E3614" s="18" t="s">
        <v>163</v>
      </c>
      <c r="F3614" s="18" t="str">
        <f t="shared" si="113"/>
        <v>Eversource_EMA-Advanced Metering Infrastructure (AMI)-44562</v>
      </c>
      <c r="G3614" s="11" t="s">
        <v>131</v>
      </c>
      <c r="H3614" s="11" t="s">
        <v>49</v>
      </c>
      <c r="I3614" s="11" t="s">
        <v>132</v>
      </c>
      <c r="J3614" s="11" t="s">
        <v>146</v>
      </c>
      <c r="K3614" s="11" t="str">
        <f>IFERROR(INDEX('EDC Component Dictionary'!$C$5:$C$37,MATCH('Rates Database'!J3614,'EDC Component Dictionary'!$B$5:$B$37,0)), "Energy Supply")</f>
        <v>Distribution System</v>
      </c>
      <c r="L3614" s="12">
        <v>0</v>
      </c>
      <c r="M3614" s="12"/>
    </row>
    <row r="3615" spans="1:13" x14ac:dyDescent="0.3">
      <c r="A3615" s="18">
        <v>3613</v>
      </c>
      <c r="B3615" s="18">
        <f t="shared" si="112"/>
        <v>2021</v>
      </c>
      <c r="C3615" s="17">
        <v>44531</v>
      </c>
      <c r="D3615" s="18" t="s">
        <v>130</v>
      </c>
      <c r="E3615" s="18" t="s">
        <v>163</v>
      </c>
      <c r="F3615" s="18" t="str">
        <f t="shared" si="113"/>
        <v>Eversource_EMA-Advanced Metering Infrastructure (AMI)-44531</v>
      </c>
      <c r="G3615" s="11" t="s">
        <v>131</v>
      </c>
      <c r="H3615" s="11" t="s">
        <v>49</v>
      </c>
      <c r="I3615" s="11" t="s">
        <v>132</v>
      </c>
      <c r="J3615" s="11" t="s">
        <v>146</v>
      </c>
      <c r="K3615" s="11" t="str">
        <f>IFERROR(INDEX('EDC Component Dictionary'!$C$5:$C$37,MATCH('Rates Database'!J3615,'EDC Component Dictionary'!$B$5:$B$37,0)), "Energy Supply")</f>
        <v>Distribution System</v>
      </c>
      <c r="L3615" s="12">
        <v>0</v>
      </c>
      <c r="M3615" s="12"/>
    </row>
    <row r="3616" spans="1:13" x14ac:dyDescent="0.3">
      <c r="A3616" s="18">
        <v>3614</v>
      </c>
      <c r="B3616" s="18">
        <f t="shared" si="112"/>
        <v>2021</v>
      </c>
      <c r="C3616" s="17">
        <v>44501</v>
      </c>
      <c r="D3616" s="18" t="s">
        <v>130</v>
      </c>
      <c r="E3616" s="18" t="s">
        <v>163</v>
      </c>
      <c r="F3616" s="18" t="str">
        <f t="shared" si="113"/>
        <v>Eversource_EMA-Advanced Metering Infrastructure (AMI)-44501</v>
      </c>
      <c r="G3616" s="11" t="s">
        <v>131</v>
      </c>
      <c r="H3616" s="11" t="s">
        <v>49</v>
      </c>
      <c r="I3616" s="11" t="s">
        <v>132</v>
      </c>
      <c r="J3616" s="11" t="s">
        <v>146</v>
      </c>
      <c r="K3616" s="11" t="str">
        <f>IFERROR(INDEX('EDC Component Dictionary'!$C$5:$C$37,MATCH('Rates Database'!J3616,'EDC Component Dictionary'!$B$5:$B$37,0)), "Energy Supply")</f>
        <v>Distribution System</v>
      </c>
      <c r="L3616" s="12">
        <v>0</v>
      </c>
      <c r="M3616" s="12"/>
    </row>
    <row r="3617" spans="1:13" x14ac:dyDescent="0.3">
      <c r="A3617" s="18">
        <v>3615</v>
      </c>
      <c r="B3617" s="18">
        <f t="shared" si="112"/>
        <v>2021</v>
      </c>
      <c r="C3617" s="17">
        <v>44470</v>
      </c>
      <c r="D3617" s="18" t="s">
        <v>130</v>
      </c>
      <c r="E3617" s="18" t="s">
        <v>163</v>
      </c>
      <c r="F3617" s="18" t="str">
        <f t="shared" si="113"/>
        <v>Eversource_EMA-Advanced Metering Infrastructure (AMI)-44470</v>
      </c>
      <c r="G3617" s="11" t="s">
        <v>131</v>
      </c>
      <c r="H3617" s="11" t="s">
        <v>49</v>
      </c>
      <c r="I3617" s="11" t="s">
        <v>132</v>
      </c>
      <c r="J3617" s="11" t="s">
        <v>146</v>
      </c>
      <c r="K3617" s="11" t="str">
        <f>IFERROR(INDEX('EDC Component Dictionary'!$C$5:$C$37,MATCH('Rates Database'!J3617,'EDC Component Dictionary'!$B$5:$B$37,0)), "Energy Supply")</f>
        <v>Distribution System</v>
      </c>
      <c r="L3617" s="12">
        <v>0</v>
      </c>
      <c r="M3617" s="12"/>
    </row>
    <row r="3618" spans="1:13" x14ac:dyDescent="0.3">
      <c r="A3618" s="18">
        <v>3616</v>
      </c>
      <c r="B3618" s="18">
        <f t="shared" si="112"/>
        <v>2021</v>
      </c>
      <c r="C3618" s="17">
        <v>44440</v>
      </c>
      <c r="D3618" s="18" t="s">
        <v>130</v>
      </c>
      <c r="E3618" s="18" t="s">
        <v>163</v>
      </c>
      <c r="F3618" s="18" t="str">
        <f t="shared" si="113"/>
        <v>Eversource_EMA-Advanced Metering Infrastructure (AMI)-44440</v>
      </c>
      <c r="G3618" s="11" t="s">
        <v>131</v>
      </c>
      <c r="H3618" s="11" t="s">
        <v>49</v>
      </c>
      <c r="I3618" s="11" t="s">
        <v>132</v>
      </c>
      <c r="J3618" s="11" t="s">
        <v>146</v>
      </c>
      <c r="K3618" s="11" t="str">
        <f>IFERROR(INDEX('EDC Component Dictionary'!$C$5:$C$37,MATCH('Rates Database'!J3618,'EDC Component Dictionary'!$B$5:$B$37,0)), "Energy Supply")</f>
        <v>Distribution System</v>
      </c>
      <c r="L3618" s="12">
        <v>0</v>
      </c>
      <c r="M3618" s="12"/>
    </row>
    <row r="3619" spans="1:13" x14ac:dyDescent="0.3">
      <c r="A3619" s="18">
        <v>3617</v>
      </c>
      <c r="B3619" s="18">
        <f t="shared" si="112"/>
        <v>2021</v>
      </c>
      <c r="C3619" s="17">
        <v>44409</v>
      </c>
      <c r="D3619" s="18" t="s">
        <v>130</v>
      </c>
      <c r="E3619" s="18" t="s">
        <v>163</v>
      </c>
      <c r="F3619" s="18" t="str">
        <f t="shared" si="113"/>
        <v>Eversource_EMA-Advanced Metering Infrastructure (AMI)-44409</v>
      </c>
      <c r="G3619" s="11" t="s">
        <v>131</v>
      </c>
      <c r="H3619" s="11" t="s">
        <v>49</v>
      </c>
      <c r="I3619" s="11" t="s">
        <v>132</v>
      </c>
      <c r="J3619" s="11" t="s">
        <v>146</v>
      </c>
      <c r="K3619" s="11" t="str">
        <f>IFERROR(INDEX('EDC Component Dictionary'!$C$5:$C$37,MATCH('Rates Database'!J3619,'EDC Component Dictionary'!$B$5:$B$37,0)), "Energy Supply")</f>
        <v>Distribution System</v>
      </c>
      <c r="L3619" s="12">
        <v>0</v>
      </c>
      <c r="M3619" s="12"/>
    </row>
    <row r="3620" spans="1:13" x14ac:dyDescent="0.3">
      <c r="A3620" s="18">
        <v>3618</v>
      </c>
      <c r="B3620" s="18">
        <f t="shared" si="112"/>
        <v>2021</v>
      </c>
      <c r="C3620" s="17">
        <v>44378</v>
      </c>
      <c r="D3620" s="18" t="s">
        <v>130</v>
      </c>
      <c r="E3620" s="18" t="s">
        <v>163</v>
      </c>
      <c r="F3620" s="18" t="str">
        <f t="shared" si="113"/>
        <v>Eversource_EMA-Advanced Metering Infrastructure (AMI)-44378</v>
      </c>
      <c r="G3620" s="11" t="s">
        <v>131</v>
      </c>
      <c r="H3620" s="11" t="s">
        <v>49</v>
      </c>
      <c r="I3620" s="11" t="s">
        <v>132</v>
      </c>
      <c r="J3620" s="11" t="s">
        <v>146</v>
      </c>
      <c r="K3620" s="11" t="str">
        <f>IFERROR(INDEX('EDC Component Dictionary'!$C$5:$C$37,MATCH('Rates Database'!J3620,'EDC Component Dictionary'!$B$5:$B$37,0)), "Energy Supply")</f>
        <v>Distribution System</v>
      </c>
      <c r="L3620" s="12">
        <v>0</v>
      </c>
      <c r="M3620" s="12"/>
    </row>
    <row r="3621" spans="1:13" x14ac:dyDescent="0.3">
      <c r="A3621" s="18">
        <v>3619</v>
      </c>
      <c r="B3621" s="18">
        <f t="shared" si="112"/>
        <v>2021</v>
      </c>
      <c r="C3621" s="17">
        <v>44348</v>
      </c>
      <c r="D3621" s="18" t="s">
        <v>130</v>
      </c>
      <c r="E3621" s="18" t="s">
        <v>163</v>
      </c>
      <c r="F3621" s="18" t="str">
        <f t="shared" si="113"/>
        <v>Eversource_EMA-Advanced Metering Infrastructure (AMI)-44348</v>
      </c>
      <c r="G3621" s="11" t="s">
        <v>131</v>
      </c>
      <c r="H3621" s="11" t="s">
        <v>49</v>
      </c>
      <c r="I3621" s="11" t="s">
        <v>132</v>
      </c>
      <c r="J3621" s="11" t="s">
        <v>146</v>
      </c>
      <c r="K3621" s="11" t="str">
        <f>IFERROR(INDEX('EDC Component Dictionary'!$C$5:$C$37,MATCH('Rates Database'!J3621,'EDC Component Dictionary'!$B$5:$B$37,0)), "Energy Supply")</f>
        <v>Distribution System</v>
      </c>
      <c r="L3621" s="12">
        <v>0</v>
      </c>
      <c r="M3621" s="12"/>
    </row>
    <row r="3622" spans="1:13" x14ac:dyDescent="0.3">
      <c r="A3622" s="18">
        <v>3620</v>
      </c>
      <c r="B3622" s="18">
        <f t="shared" si="112"/>
        <v>2021</v>
      </c>
      <c r="C3622" s="17">
        <v>44317</v>
      </c>
      <c r="D3622" s="18" t="s">
        <v>130</v>
      </c>
      <c r="E3622" s="18" t="s">
        <v>163</v>
      </c>
      <c r="F3622" s="18" t="str">
        <f t="shared" si="113"/>
        <v>Eversource_EMA-Advanced Metering Infrastructure (AMI)-44317</v>
      </c>
      <c r="G3622" s="11" t="s">
        <v>131</v>
      </c>
      <c r="H3622" s="11" t="s">
        <v>49</v>
      </c>
      <c r="I3622" s="11" t="s">
        <v>132</v>
      </c>
      <c r="J3622" s="11" t="s">
        <v>146</v>
      </c>
      <c r="K3622" s="11" t="str">
        <f>IFERROR(INDEX('EDC Component Dictionary'!$C$5:$C$37,MATCH('Rates Database'!J3622,'EDC Component Dictionary'!$B$5:$B$37,0)), "Energy Supply")</f>
        <v>Distribution System</v>
      </c>
      <c r="L3622" s="12">
        <v>0</v>
      </c>
      <c r="M3622" s="12"/>
    </row>
    <row r="3623" spans="1:13" x14ac:dyDescent="0.3">
      <c r="A3623" s="18">
        <v>3621</v>
      </c>
      <c r="B3623" s="18">
        <f t="shared" si="112"/>
        <v>2021</v>
      </c>
      <c r="C3623" s="17">
        <v>44287</v>
      </c>
      <c r="D3623" s="18" t="s">
        <v>130</v>
      </c>
      <c r="E3623" s="18" t="s">
        <v>163</v>
      </c>
      <c r="F3623" s="18" t="str">
        <f t="shared" si="113"/>
        <v>Eversource_EMA-Advanced Metering Infrastructure (AMI)-44287</v>
      </c>
      <c r="G3623" s="11" t="s">
        <v>131</v>
      </c>
      <c r="H3623" s="11" t="s">
        <v>49</v>
      </c>
      <c r="I3623" s="11" t="s">
        <v>132</v>
      </c>
      <c r="J3623" s="11" t="s">
        <v>146</v>
      </c>
      <c r="K3623" s="11" t="str">
        <f>IFERROR(INDEX('EDC Component Dictionary'!$C$5:$C$37,MATCH('Rates Database'!J3623,'EDC Component Dictionary'!$B$5:$B$37,0)), "Energy Supply")</f>
        <v>Distribution System</v>
      </c>
      <c r="L3623" s="12">
        <v>0</v>
      </c>
      <c r="M3623" s="12"/>
    </row>
    <row r="3624" spans="1:13" x14ac:dyDescent="0.3">
      <c r="A3624" s="18">
        <v>3622</v>
      </c>
      <c r="B3624" s="18">
        <f t="shared" si="112"/>
        <v>2021</v>
      </c>
      <c r="C3624" s="17">
        <v>44256</v>
      </c>
      <c r="D3624" s="18" t="s">
        <v>130</v>
      </c>
      <c r="E3624" s="18" t="s">
        <v>163</v>
      </c>
      <c r="F3624" s="18" t="str">
        <f t="shared" si="113"/>
        <v>Eversource_EMA-Advanced Metering Infrastructure (AMI)-44256</v>
      </c>
      <c r="G3624" s="11" t="s">
        <v>131</v>
      </c>
      <c r="H3624" s="11" t="s">
        <v>49</v>
      </c>
      <c r="I3624" s="11" t="s">
        <v>132</v>
      </c>
      <c r="J3624" s="11" t="s">
        <v>146</v>
      </c>
      <c r="K3624" s="11" t="str">
        <f>IFERROR(INDEX('EDC Component Dictionary'!$C$5:$C$37,MATCH('Rates Database'!J3624,'EDC Component Dictionary'!$B$5:$B$37,0)), "Energy Supply")</f>
        <v>Distribution System</v>
      </c>
      <c r="L3624" s="12">
        <v>0</v>
      </c>
      <c r="M3624" s="12"/>
    </row>
    <row r="3625" spans="1:13" x14ac:dyDescent="0.3">
      <c r="A3625" s="18">
        <v>3623</v>
      </c>
      <c r="B3625" s="18">
        <f t="shared" si="112"/>
        <v>2021</v>
      </c>
      <c r="C3625" s="17">
        <v>44228</v>
      </c>
      <c r="D3625" s="18" t="s">
        <v>130</v>
      </c>
      <c r="E3625" s="18" t="s">
        <v>163</v>
      </c>
      <c r="F3625" s="18" t="str">
        <f t="shared" si="113"/>
        <v>Eversource_EMA-Advanced Metering Infrastructure (AMI)-44228</v>
      </c>
      <c r="G3625" s="11" t="s">
        <v>131</v>
      </c>
      <c r="H3625" s="11" t="s">
        <v>49</v>
      </c>
      <c r="I3625" s="11" t="s">
        <v>132</v>
      </c>
      <c r="J3625" s="11" t="s">
        <v>146</v>
      </c>
      <c r="K3625" s="11" t="str">
        <f>IFERROR(INDEX('EDC Component Dictionary'!$C$5:$C$37,MATCH('Rates Database'!J3625,'EDC Component Dictionary'!$B$5:$B$37,0)), "Energy Supply")</f>
        <v>Distribution System</v>
      </c>
      <c r="L3625" s="12">
        <v>0</v>
      </c>
      <c r="M3625" s="12"/>
    </row>
    <row r="3626" spans="1:13" x14ac:dyDescent="0.3">
      <c r="A3626" s="18">
        <v>3624</v>
      </c>
      <c r="B3626" s="18">
        <f t="shared" si="112"/>
        <v>2021</v>
      </c>
      <c r="C3626" s="17">
        <v>44197</v>
      </c>
      <c r="D3626" s="18" t="s">
        <v>130</v>
      </c>
      <c r="E3626" s="18" t="s">
        <v>163</v>
      </c>
      <c r="F3626" s="18" t="str">
        <f t="shared" si="113"/>
        <v>Eversource_EMA-Advanced Metering Infrastructure (AMI)-44197</v>
      </c>
      <c r="G3626" s="11" t="s">
        <v>131</v>
      </c>
      <c r="H3626" s="11" t="s">
        <v>49</v>
      </c>
      <c r="I3626" s="11" t="s">
        <v>132</v>
      </c>
      <c r="J3626" s="11" t="s">
        <v>146</v>
      </c>
      <c r="K3626" s="11" t="str">
        <f>IFERROR(INDEX('EDC Component Dictionary'!$C$5:$C$37,MATCH('Rates Database'!J3626,'EDC Component Dictionary'!$B$5:$B$37,0)), "Energy Supply")</f>
        <v>Distribution System</v>
      </c>
      <c r="L3626" s="12">
        <v>0</v>
      </c>
      <c r="M3626" s="12"/>
    </row>
    <row r="3627" spans="1:13" x14ac:dyDescent="0.3">
      <c r="A3627" s="18">
        <v>3625</v>
      </c>
      <c r="B3627" s="18">
        <f t="shared" si="112"/>
        <v>2020</v>
      </c>
      <c r="C3627" s="17">
        <v>44166</v>
      </c>
      <c r="D3627" s="18" t="s">
        <v>130</v>
      </c>
      <c r="E3627" s="18" t="s">
        <v>163</v>
      </c>
      <c r="F3627" s="18" t="str">
        <f t="shared" si="113"/>
        <v>Eversource_EMA-Advanced Metering Infrastructure (AMI)-44166</v>
      </c>
      <c r="G3627" s="11" t="s">
        <v>131</v>
      </c>
      <c r="H3627" s="11" t="s">
        <v>49</v>
      </c>
      <c r="I3627" s="11" t="s">
        <v>132</v>
      </c>
      <c r="J3627" s="11" t="s">
        <v>146</v>
      </c>
      <c r="K3627" s="11" t="str">
        <f>IFERROR(INDEX('EDC Component Dictionary'!$C$5:$C$37,MATCH('Rates Database'!J3627,'EDC Component Dictionary'!$B$5:$B$37,0)), "Energy Supply")</f>
        <v>Distribution System</v>
      </c>
      <c r="L3627" s="12">
        <v>0</v>
      </c>
      <c r="M3627" s="12"/>
    </row>
    <row r="3628" spans="1:13" x14ac:dyDescent="0.3">
      <c r="A3628" s="18">
        <v>3626</v>
      </c>
      <c r="B3628" s="18">
        <f t="shared" si="112"/>
        <v>2020</v>
      </c>
      <c r="C3628" s="17">
        <v>44136</v>
      </c>
      <c r="D3628" s="18" t="s">
        <v>130</v>
      </c>
      <c r="E3628" s="18" t="s">
        <v>163</v>
      </c>
      <c r="F3628" s="18" t="str">
        <f t="shared" si="113"/>
        <v>Eversource_EMA-Advanced Metering Infrastructure (AMI)-44136</v>
      </c>
      <c r="G3628" s="11" t="s">
        <v>131</v>
      </c>
      <c r="H3628" s="11" t="s">
        <v>49</v>
      </c>
      <c r="I3628" s="11" t="s">
        <v>132</v>
      </c>
      <c r="J3628" s="11" t="s">
        <v>146</v>
      </c>
      <c r="K3628" s="11" t="str">
        <f>IFERROR(INDEX('EDC Component Dictionary'!$C$5:$C$37,MATCH('Rates Database'!J3628,'EDC Component Dictionary'!$B$5:$B$37,0)), "Energy Supply")</f>
        <v>Distribution System</v>
      </c>
      <c r="L3628" s="12">
        <v>0</v>
      </c>
      <c r="M3628" s="12"/>
    </row>
    <row r="3629" spans="1:13" x14ac:dyDescent="0.3">
      <c r="A3629" s="18">
        <v>3627</v>
      </c>
      <c r="B3629" s="18">
        <f t="shared" si="112"/>
        <v>2020</v>
      </c>
      <c r="C3629" s="17">
        <v>44105</v>
      </c>
      <c r="D3629" s="18" t="s">
        <v>130</v>
      </c>
      <c r="E3629" s="18" t="s">
        <v>163</v>
      </c>
      <c r="F3629" s="18" t="str">
        <f t="shared" si="113"/>
        <v>Eversource_EMA-Advanced Metering Infrastructure (AMI)-44105</v>
      </c>
      <c r="G3629" s="11" t="s">
        <v>131</v>
      </c>
      <c r="H3629" s="11" t="s">
        <v>49</v>
      </c>
      <c r="I3629" s="11" t="s">
        <v>132</v>
      </c>
      <c r="J3629" s="11" t="s">
        <v>146</v>
      </c>
      <c r="K3629" s="11" t="str">
        <f>IFERROR(INDEX('EDC Component Dictionary'!$C$5:$C$37,MATCH('Rates Database'!J3629,'EDC Component Dictionary'!$B$5:$B$37,0)), "Energy Supply")</f>
        <v>Distribution System</v>
      </c>
      <c r="L3629" s="12">
        <v>0</v>
      </c>
      <c r="M3629" s="12"/>
    </row>
    <row r="3630" spans="1:13" x14ac:dyDescent="0.3">
      <c r="A3630" s="18">
        <v>3628</v>
      </c>
      <c r="B3630" s="18">
        <f t="shared" si="112"/>
        <v>2020</v>
      </c>
      <c r="C3630" s="17">
        <v>44075</v>
      </c>
      <c r="D3630" s="18" t="s">
        <v>130</v>
      </c>
      <c r="E3630" s="18" t="s">
        <v>163</v>
      </c>
      <c r="F3630" s="18" t="str">
        <f t="shared" si="113"/>
        <v>Eversource_EMA-Advanced Metering Infrastructure (AMI)-44075</v>
      </c>
      <c r="G3630" s="11" t="s">
        <v>131</v>
      </c>
      <c r="H3630" s="11" t="s">
        <v>49</v>
      </c>
      <c r="I3630" s="11" t="s">
        <v>132</v>
      </c>
      <c r="J3630" s="11" t="s">
        <v>146</v>
      </c>
      <c r="K3630" s="11" t="str">
        <f>IFERROR(INDEX('EDC Component Dictionary'!$C$5:$C$37,MATCH('Rates Database'!J3630,'EDC Component Dictionary'!$B$5:$B$37,0)), "Energy Supply")</f>
        <v>Distribution System</v>
      </c>
      <c r="L3630" s="12">
        <v>0</v>
      </c>
      <c r="M3630" s="12"/>
    </row>
    <row r="3631" spans="1:13" x14ac:dyDescent="0.3">
      <c r="A3631" s="18">
        <v>3629</v>
      </c>
      <c r="B3631" s="18">
        <f t="shared" si="112"/>
        <v>2020</v>
      </c>
      <c r="C3631" s="17">
        <v>44044</v>
      </c>
      <c r="D3631" s="18" t="s">
        <v>130</v>
      </c>
      <c r="E3631" s="18" t="s">
        <v>163</v>
      </c>
      <c r="F3631" s="18" t="str">
        <f t="shared" si="113"/>
        <v>Eversource_EMA-Advanced Metering Infrastructure (AMI)-44044</v>
      </c>
      <c r="G3631" s="11" t="s">
        <v>131</v>
      </c>
      <c r="H3631" s="11" t="s">
        <v>49</v>
      </c>
      <c r="I3631" s="11" t="s">
        <v>132</v>
      </c>
      <c r="J3631" s="11" t="s">
        <v>146</v>
      </c>
      <c r="K3631" s="11" t="str">
        <f>IFERROR(INDEX('EDC Component Dictionary'!$C$5:$C$37,MATCH('Rates Database'!J3631,'EDC Component Dictionary'!$B$5:$B$37,0)), "Energy Supply")</f>
        <v>Distribution System</v>
      </c>
      <c r="L3631" s="12">
        <v>0</v>
      </c>
      <c r="M3631" s="12"/>
    </row>
    <row r="3632" spans="1:13" x14ac:dyDescent="0.3">
      <c r="A3632" s="18">
        <v>3630</v>
      </c>
      <c r="B3632" s="18">
        <f t="shared" si="112"/>
        <v>2020</v>
      </c>
      <c r="C3632" s="17">
        <v>44013</v>
      </c>
      <c r="D3632" s="18" t="s">
        <v>130</v>
      </c>
      <c r="E3632" s="18" t="s">
        <v>163</v>
      </c>
      <c r="F3632" s="18" t="str">
        <f t="shared" si="113"/>
        <v>Eversource_EMA-Advanced Metering Infrastructure (AMI)-44013</v>
      </c>
      <c r="G3632" s="11" t="s">
        <v>131</v>
      </c>
      <c r="H3632" s="11" t="s">
        <v>49</v>
      </c>
      <c r="I3632" s="11" t="s">
        <v>132</v>
      </c>
      <c r="J3632" s="11" t="s">
        <v>146</v>
      </c>
      <c r="K3632" s="11" t="str">
        <f>IFERROR(INDEX('EDC Component Dictionary'!$C$5:$C$37,MATCH('Rates Database'!J3632,'EDC Component Dictionary'!$B$5:$B$37,0)), "Energy Supply")</f>
        <v>Distribution System</v>
      </c>
      <c r="L3632" s="12">
        <v>0</v>
      </c>
      <c r="M3632" s="12"/>
    </row>
    <row r="3633" spans="1:13" x14ac:dyDescent="0.3">
      <c r="A3633" s="18">
        <v>3631</v>
      </c>
      <c r="B3633" s="18">
        <f t="shared" si="112"/>
        <v>2020</v>
      </c>
      <c r="C3633" s="17">
        <v>43983</v>
      </c>
      <c r="D3633" s="18" t="s">
        <v>130</v>
      </c>
      <c r="E3633" s="18" t="s">
        <v>163</v>
      </c>
      <c r="F3633" s="18" t="str">
        <f t="shared" si="113"/>
        <v>Eversource_EMA-Advanced Metering Infrastructure (AMI)-43983</v>
      </c>
      <c r="G3633" s="11" t="s">
        <v>131</v>
      </c>
      <c r="H3633" s="11" t="s">
        <v>49</v>
      </c>
      <c r="I3633" s="11" t="s">
        <v>132</v>
      </c>
      <c r="J3633" s="11" t="s">
        <v>146</v>
      </c>
      <c r="K3633" s="11" t="str">
        <f>IFERROR(INDEX('EDC Component Dictionary'!$C$5:$C$37,MATCH('Rates Database'!J3633,'EDC Component Dictionary'!$B$5:$B$37,0)), "Energy Supply")</f>
        <v>Distribution System</v>
      </c>
      <c r="L3633" s="12">
        <v>0</v>
      </c>
      <c r="M3633" s="12"/>
    </row>
    <row r="3634" spans="1:13" x14ac:dyDescent="0.3">
      <c r="A3634" s="18">
        <v>3632</v>
      </c>
      <c r="B3634" s="18">
        <f t="shared" si="112"/>
        <v>2020</v>
      </c>
      <c r="C3634" s="17">
        <v>43952</v>
      </c>
      <c r="D3634" s="18" t="s">
        <v>130</v>
      </c>
      <c r="E3634" s="18" t="s">
        <v>163</v>
      </c>
      <c r="F3634" s="18" t="str">
        <f t="shared" si="113"/>
        <v>Eversource_EMA-Advanced Metering Infrastructure (AMI)-43952</v>
      </c>
      <c r="G3634" s="11" t="s">
        <v>131</v>
      </c>
      <c r="H3634" s="11" t="s">
        <v>49</v>
      </c>
      <c r="I3634" s="11" t="s">
        <v>132</v>
      </c>
      <c r="J3634" s="11" t="s">
        <v>146</v>
      </c>
      <c r="K3634" s="11" t="str">
        <f>IFERROR(INDEX('EDC Component Dictionary'!$C$5:$C$37,MATCH('Rates Database'!J3634,'EDC Component Dictionary'!$B$5:$B$37,0)), "Energy Supply")</f>
        <v>Distribution System</v>
      </c>
      <c r="L3634" s="12">
        <v>0</v>
      </c>
      <c r="M3634" s="12"/>
    </row>
    <row r="3635" spans="1:13" x14ac:dyDescent="0.3">
      <c r="A3635" s="18">
        <v>3633</v>
      </c>
      <c r="B3635" s="18">
        <f t="shared" si="112"/>
        <v>2020</v>
      </c>
      <c r="C3635" s="17">
        <v>43922</v>
      </c>
      <c r="D3635" s="18" t="s">
        <v>130</v>
      </c>
      <c r="E3635" s="18" t="s">
        <v>163</v>
      </c>
      <c r="F3635" s="18" t="str">
        <f t="shared" si="113"/>
        <v>Eversource_EMA-Advanced Metering Infrastructure (AMI)-43922</v>
      </c>
      <c r="G3635" s="11" t="s">
        <v>131</v>
      </c>
      <c r="H3635" s="11" t="s">
        <v>49</v>
      </c>
      <c r="I3635" s="11" t="s">
        <v>132</v>
      </c>
      <c r="J3635" s="11" t="s">
        <v>146</v>
      </c>
      <c r="K3635" s="11" t="str">
        <f>IFERROR(INDEX('EDC Component Dictionary'!$C$5:$C$37,MATCH('Rates Database'!J3635,'EDC Component Dictionary'!$B$5:$B$37,0)), "Energy Supply")</f>
        <v>Distribution System</v>
      </c>
      <c r="L3635" s="12">
        <v>0</v>
      </c>
      <c r="M3635" s="12"/>
    </row>
    <row r="3636" spans="1:13" x14ac:dyDescent="0.3">
      <c r="A3636" s="18">
        <v>3634</v>
      </c>
      <c r="B3636" s="18">
        <f t="shared" si="112"/>
        <v>2020</v>
      </c>
      <c r="C3636" s="17">
        <v>43891</v>
      </c>
      <c r="D3636" s="18" t="s">
        <v>130</v>
      </c>
      <c r="E3636" s="18" t="s">
        <v>163</v>
      </c>
      <c r="F3636" s="18" t="str">
        <f t="shared" si="113"/>
        <v>Eversource_EMA-Advanced Metering Infrastructure (AMI)-43891</v>
      </c>
      <c r="G3636" s="11" t="s">
        <v>131</v>
      </c>
      <c r="H3636" s="11" t="s">
        <v>49</v>
      </c>
      <c r="I3636" s="11" t="s">
        <v>132</v>
      </c>
      <c r="J3636" s="11" t="s">
        <v>146</v>
      </c>
      <c r="K3636" s="11" t="str">
        <f>IFERROR(INDEX('EDC Component Dictionary'!$C$5:$C$37,MATCH('Rates Database'!J3636,'EDC Component Dictionary'!$B$5:$B$37,0)), "Energy Supply")</f>
        <v>Distribution System</v>
      </c>
      <c r="L3636" s="12">
        <v>0</v>
      </c>
      <c r="M3636" s="12"/>
    </row>
    <row r="3637" spans="1:13" x14ac:dyDescent="0.3">
      <c r="A3637" s="18">
        <v>3635</v>
      </c>
      <c r="B3637" s="18">
        <f t="shared" si="112"/>
        <v>2020</v>
      </c>
      <c r="C3637" s="17">
        <v>43862</v>
      </c>
      <c r="D3637" s="18" t="s">
        <v>130</v>
      </c>
      <c r="E3637" s="18" t="s">
        <v>163</v>
      </c>
      <c r="F3637" s="18" t="str">
        <f t="shared" si="113"/>
        <v>Eversource_EMA-Advanced Metering Infrastructure (AMI)-43862</v>
      </c>
      <c r="G3637" s="11" t="s">
        <v>131</v>
      </c>
      <c r="H3637" s="11" t="s">
        <v>49</v>
      </c>
      <c r="I3637" s="11" t="s">
        <v>132</v>
      </c>
      <c r="J3637" s="11" t="s">
        <v>146</v>
      </c>
      <c r="K3637" s="11" t="str">
        <f>IFERROR(INDEX('EDC Component Dictionary'!$C$5:$C$37,MATCH('Rates Database'!J3637,'EDC Component Dictionary'!$B$5:$B$37,0)), "Energy Supply")</f>
        <v>Distribution System</v>
      </c>
      <c r="L3637" s="12">
        <v>0</v>
      </c>
      <c r="M3637" s="12"/>
    </row>
    <row r="3638" spans="1:13" x14ac:dyDescent="0.3">
      <c r="A3638" s="18">
        <v>3636</v>
      </c>
      <c r="B3638" s="18">
        <f t="shared" si="112"/>
        <v>2020</v>
      </c>
      <c r="C3638" s="17">
        <v>43831</v>
      </c>
      <c r="D3638" s="18" t="s">
        <v>130</v>
      </c>
      <c r="E3638" s="18" t="s">
        <v>163</v>
      </c>
      <c r="F3638" s="18" t="str">
        <f t="shared" si="113"/>
        <v>Eversource_EMA-Advanced Metering Infrastructure (AMI)-43831</v>
      </c>
      <c r="G3638" s="11" t="s">
        <v>131</v>
      </c>
      <c r="H3638" s="11" t="s">
        <v>49</v>
      </c>
      <c r="I3638" s="11" t="s">
        <v>132</v>
      </c>
      <c r="J3638" s="11" t="s">
        <v>146</v>
      </c>
      <c r="K3638" s="11" t="str">
        <f>IFERROR(INDEX('EDC Component Dictionary'!$C$5:$C$37,MATCH('Rates Database'!J3638,'EDC Component Dictionary'!$B$5:$B$37,0)), "Energy Supply")</f>
        <v>Distribution System</v>
      </c>
      <c r="L3638" s="12">
        <v>0</v>
      </c>
      <c r="M3638" s="12"/>
    </row>
    <row r="3639" spans="1:13" x14ac:dyDescent="0.3">
      <c r="A3639" s="18">
        <v>3637</v>
      </c>
      <c r="B3639" s="18">
        <f t="shared" si="112"/>
        <v>2019</v>
      </c>
      <c r="C3639" s="17">
        <v>43800</v>
      </c>
      <c r="D3639" s="18" t="s">
        <v>130</v>
      </c>
      <c r="E3639" s="18" t="s">
        <v>163</v>
      </c>
      <c r="F3639" s="18" t="str">
        <f t="shared" si="113"/>
        <v>Eversource_EMA-Advanced Metering Infrastructure (AMI)-43800</v>
      </c>
      <c r="G3639" s="11" t="s">
        <v>131</v>
      </c>
      <c r="H3639" s="11" t="s">
        <v>49</v>
      </c>
      <c r="I3639" s="11" t="s">
        <v>132</v>
      </c>
      <c r="J3639" s="11" t="s">
        <v>146</v>
      </c>
      <c r="K3639" s="11" t="str">
        <f>IFERROR(INDEX('EDC Component Dictionary'!$C$5:$C$37,MATCH('Rates Database'!J3639,'EDC Component Dictionary'!$B$5:$B$37,0)), "Energy Supply")</f>
        <v>Distribution System</v>
      </c>
      <c r="L3639" s="12">
        <v>0</v>
      </c>
      <c r="M3639" s="12"/>
    </row>
    <row r="3640" spans="1:13" x14ac:dyDescent="0.3">
      <c r="A3640" s="18">
        <v>3638</v>
      </c>
      <c r="B3640" s="18">
        <f t="shared" si="112"/>
        <v>2019</v>
      </c>
      <c r="C3640" s="17">
        <v>43770</v>
      </c>
      <c r="D3640" s="18" t="s">
        <v>130</v>
      </c>
      <c r="E3640" s="18" t="s">
        <v>163</v>
      </c>
      <c r="F3640" s="18" t="str">
        <f t="shared" si="113"/>
        <v>Eversource_EMA-Advanced Metering Infrastructure (AMI)-43770</v>
      </c>
      <c r="G3640" s="11" t="s">
        <v>131</v>
      </c>
      <c r="H3640" s="11" t="s">
        <v>49</v>
      </c>
      <c r="I3640" s="11" t="s">
        <v>132</v>
      </c>
      <c r="J3640" s="11" t="s">
        <v>146</v>
      </c>
      <c r="K3640" s="11" t="str">
        <f>IFERROR(INDEX('EDC Component Dictionary'!$C$5:$C$37,MATCH('Rates Database'!J3640,'EDC Component Dictionary'!$B$5:$B$37,0)), "Energy Supply")</f>
        <v>Distribution System</v>
      </c>
      <c r="L3640" s="12">
        <v>0</v>
      </c>
      <c r="M3640" s="12"/>
    </row>
    <row r="3641" spans="1:13" x14ac:dyDescent="0.3">
      <c r="A3641" s="18">
        <v>3639</v>
      </c>
      <c r="B3641" s="18">
        <f t="shared" si="112"/>
        <v>2019</v>
      </c>
      <c r="C3641" s="17">
        <v>43739</v>
      </c>
      <c r="D3641" s="18" t="s">
        <v>130</v>
      </c>
      <c r="E3641" s="18" t="s">
        <v>163</v>
      </c>
      <c r="F3641" s="18" t="str">
        <f t="shared" si="113"/>
        <v>Eversource_EMA-Advanced Metering Infrastructure (AMI)-43739</v>
      </c>
      <c r="G3641" s="11" t="s">
        <v>131</v>
      </c>
      <c r="H3641" s="11" t="s">
        <v>49</v>
      </c>
      <c r="I3641" s="11" t="s">
        <v>132</v>
      </c>
      <c r="J3641" s="11" t="s">
        <v>146</v>
      </c>
      <c r="K3641" s="11" t="str">
        <f>IFERROR(INDEX('EDC Component Dictionary'!$C$5:$C$37,MATCH('Rates Database'!J3641,'EDC Component Dictionary'!$B$5:$B$37,0)), "Energy Supply")</f>
        <v>Distribution System</v>
      </c>
      <c r="L3641" s="12">
        <v>0</v>
      </c>
      <c r="M3641" s="12"/>
    </row>
    <row r="3642" spans="1:13" x14ac:dyDescent="0.3">
      <c r="A3642" s="18">
        <v>3640</v>
      </c>
      <c r="B3642" s="18">
        <f t="shared" si="112"/>
        <v>2019</v>
      </c>
      <c r="C3642" s="17">
        <v>43709</v>
      </c>
      <c r="D3642" s="18" t="s">
        <v>130</v>
      </c>
      <c r="E3642" s="18" t="s">
        <v>163</v>
      </c>
      <c r="F3642" s="18" t="str">
        <f t="shared" si="113"/>
        <v>Eversource_EMA-Advanced Metering Infrastructure (AMI)-43709</v>
      </c>
      <c r="G3642" s="11" t="s">
        <v>131</v>
      </c>
      <c r="H3642" s="11" t="s">
        <v>49</v>
      </c>
      <c r="I3642" s="11" t="s">
        <v>132</v>
      </c>
      <c r="J3642" s="11" t="s">
        <v>146</v>
      </c>
      <c r="K3642" s="11" t="str">
        <f>IFERROR(INDEX('EDC Component Dictionary'!$C$5:$C$37,MATCH('Rates Database'!J3642,'EDC Component Dictionary'!$B$5:$B$37,0)), "Energy Supply")</f>
        <v>Distribution System</v>
      </c>
      <c r="L3642" s="12">
        <v>0</v>
      </c>
      <c r="M3642" s="12"/>
    </row>
    <row r="3643" spans="1:13" x14ac:dyDescent="0.3">
      <c r="A3643" s="18">
        <v>3641</v>
      </c>
      <c r="B3643" s="18">
        <f t="shared" si="112"/>
        <v>2019</v>
      </c>
      <c r="C3643" s="17">
        <v>43678</v>
      </c>
      <c r="D3643" s="18" t="s">
        <v>130</v>
      </c>
      <c r="E3643" s="18" t="s">
        <v>163</v>
      </c>
      <c r="F3643" s="18" t="str">
        <f t="shared" si="113"/>
        <v>Eversource_EMA-Advanced Metering Infrastructure (AMI)-43678</v>
      </c>
      <c r="G3643" s="11" t="s">
        <v>131</v>
      </c>
      <c r="H3643" s="11" t="s">
        <v>49</v>
      </c>
      <c r="I3643" s="11" t="s">
        <v>132</v>
      </c>
      <c r="J3643" s="11" t="s">
        <v>146</v>
      </c>
      <c r="K3643" s="11" t="str">
        <f>IFERROR(INDEX('EDC Component Dictionary'!$C$5:$C$37,MATCH('Rates Database'!J3643,'EDC Component Dictionary'!$B$5:$B$37,0)), "Energy Supply")</f>
        <v>Distribution System</v>
      </c>
      <c r="L3643" s="12">
        <v>0</v>
      </c>
      <c r="M3643" s="12"/>
    </row>
    <row r="3644" spans="1:13" x14ac:dyDescent="0.3">
      <c r="A3644" s="18">
        <v>3642</v>
      </c>
      <c r="B3644" s="18">
        <f t="shared" si="112"/>
        <v>2019</v>
      </c>
      <c r="C3644" s="17">
        <v>43647</v>
      </c>
      <c r="D3644" s="18" t="s">
        <v>130</v>
      </c>
      <c r="E3644" s="18" t="s">
        <v>163</v>
      </c>
      <c r="F3644" s="18" t="str">
        <f t="shared" si="113"/>
        <v>Eversource_EMA-Advanced Metering Infrastructure (AMI)-43647</v>
      </c>
      <c r="G3644" s="11" t="s">
        <v>131</v>
      </c>
      <c r="H3644" s="11" t="s">
        <v>49</v>
      </c>
      <c r="I3644" s="11" t="s">
        <v>132</v>
      </c>
      <c r="J3644" s="11" t="s">
        <v>146</v>
      </c>
      <c r="K3644" s="11" t="str">
        <f>IFERROR(INDEX('EDC Component Dictionary'!$C$5:$C$37,MATCH('Rates Database'!J3644,'EDC Component Dictionary'!$B$5:$B$37,0)), "Energy Supply")</f>
        <v>Distribution System</v>
      </c>
      <c r="L3644" s="12">
        <v>0</v>
      </c>
      <c r="M3644" s="12"/>
    </row>
    <row r="3645" spans="1:13" x14ac:dyDescent="0.3">
      <c r="A3645" s="18">
        <v>3643</v>
      </c>
      <c r="B3645" s="18">
        <f t="shared" si="112"/>
        <v>2019</v>
      </c>
      <c r="C3645" s="17">
        <v>43617</v>
      </c>
      <c r="D3645" s="18" t="s">
        <v>130</v>
      </c>
      <c r="E3645" s="18" t="s">
        <v>163</v>
      </c>
      <c r="F3645" s="18" t="str">
        <f t="shared" si="113"/>
        <v>Eversource_EMA-Advanced Metering Infrastructure (AMI)-43617</v>
      </c>
      <c r="G3645" s="11" t="s">
        <v>131</v>
      </c>
      <c r="H3645" s="11" t="s">
        <v>49</v>
      </c>
      <c r="I3645" s="11" t="s">
        <v>132</v>
      </c>
      <c r="J3645" s="11" t="s">
        <v>146</v>
      </c>
      <c r="K3645" s="11" t="str">
        <f>IFERROR(INDEX('EDC Component Dictionary'!$C$5:$C$37,MATCH('Rates Database'!J3645,'EDC Component Dictionary'!$B$5:$B$37,0)), "Energy Supply")</f>
        <v>Distribution System</v>
      </c>
      <c r="L3645" s="12">
        <v>0</v>
      </c>
      <c r="M3645" s="12"/>
    </row>
    <row r="3646" spans="1:13" x14ac:dyDescent="0.3">
      <c r="A3646" s="18">
        <v>3644</v>
      </c>
      <c r="B3646" s="18">
        <f t="shared" si="112"/>
        <v>2019</v>
      </c>
      <c r="C3646" s="17">
        <v>43586</v>
      </c>
      <c r="D3646" s="18" t="s">
        <v>130</v>
      </c>
      <c r="E3646" s="18" t="s">
        <v>163</v>
      </c>
      <c r="F3646" s="18" t="str">
        <f t="shared" si="113"/>
        <v>Eversource_EMA-Advanced Metering Infrastructure (AMI)-43586</v>
      </c>
      <c r="G3646" s="11" t="s">
        <v>131</v>
      </c>
      <c r="H3646" s="11" t="s">
        <v>49</v>
      </c>
      <c r="I3646" s="11" t="s">
        <v>132</v>
      </c>
      <c r="J3646" s="11" t="s">
        <v>146</v>
      </c>
      <c r="K3646" s="11" t="str">
        <f>IFERROR(INDEX('EDC Component Dictionary'!$C$5:$C$37,MATCH('Rates Database'!J3646,'EDC Component Dictionary'!$B$5:$B$37,0)), "Energy Supply")</f>
        <v>Distribution System</v>
      </c>
      <c r="L3646" s="12">
        <v>0</v>
      </c>
      <c r="M3646" s="12"/>
    </row>
    <row r="3647" spans="1:13" x14ac:dyDescent="0.3">
      <c r="A3647" s="18">
        <v>3645</v>
      </c>
      <c r="B3647" s="18">
        <f t="shared" si="112"/>
        <v>2019</v>
      </c>
      <c r="C3647" s="17">
        <v>43556</v>
      </c>
      <c r="D3647" s="18" t="s">
        <v>130</v>
      </c>
      <c r="E3647" s="18" t="s">
        <v>163</v>
      </c>
      <c r="F3647" s="18" t="str">
        <f t="shared" si="113"/>
        <v>Eversource_EMA-Advanced Metering Infrastructure (AMI)-43556</v>
      </c>
      <c r="G3647" s="11" t="s">
        <v>131</v>
      </c>
      <c r="H3647" s="11" t="s">
        <v>49</v>
      </c>
      <c r="I3647" s="11" t="s">
        <v>132</v>
      </c>
      <c r="J3647" s="11" t="s">
        <v>146</v>
      </c>
      <c r="K3647" s="11" t="str">
        <f>IFERROR(INDEX('EDC Component Dictionary'!$C$5:$C$37,MATCH('Rates Database'!J3647,'EDC Component Dictionary'!$B$5:$B$37,0)), "Energy Supply")</f>
        <v>Distribution System</v>
      </c>
      <c r="L3647" s="12">
        <v>0</v>
      </c>
      <c r="M3647" s="12"/>
    </row>
    <row r="3648" spans="1:13" x14ac:dyDescent="0.3">
      <c r="A3648" s="18">
        <v>3646</v>
      </c>
      <c r="B3648" s="18">
        <f t="shared" si="112"/>
        <v>2019</v>
      </c>
      <c r="C3648" s="17">
        <v>43525</v>
      </c>
      <c r="D3648" s="18" t="s">
        <v>130</v>
      </c>
      <c r="E3648" s="18" t="s">
        <v>163</v>
      </c>
      <c r="F3648" s="18" t="str">
        <f t="shared" si="113"/>
        <v>Eversource_EMA-Advanced Metering Infrastructure (AMI)-43525</v>
      </c>
      <c r="G3648" s="11" t="s">
        <v>131</v>
      </c>
      <c r="H3648" s="11" t="s">
        <v>49</v>
      </c>
      <c r="I3648" s="11" t="s">
        <v>132</v>
      </c>
      <c r="J3648" s="11" t="s">
        <v>146</v>
      </c>
      <c r="K3648" s="11" t="str">
        <f>IFERROR(INDEX('EDC Component Dictionary'!$C$5:$C$37,MATCH('Rates Database'!J3648,'EDC Component Dictionary'!$B$5:$B$37,0)), "Energy Supply")</f>
        <v>Distribution System</v>
      </c>
      <c r="L3648" s="12">
        <v>0</v>
      </c>
      <c r="M3648" s="12"/>
    </row>
    <row r="3649" spans="1:13" x14ac:dyDescent="0.3">
      <c r="A3649" s="18">
        <v>3647</v>
      </c>
      <c r="B3649" s="18">
        <f t="shared" si="112"/>
        <v>2019</v>
      </c>
      <c r="C3649" s="17">
        <v>43497</v>
      </c>
      <c r="D3649" s="18" t="s">
        <v>130</v>
      </c>
      <c r="E3649" s="18" t="s">
        <v>163</v>
      </c>
      <c r="F3649" s="18" t="str">
        <f t="shared" si="113"/>
        <v>Eversource_EMA-Advanced Metering Infrastructure (AMI)-43497</v>
      </c>
      <c r="G3649" s="11" t="s">
        <v>131</v>
      </c>
      <c r="H3649" s="11" t="s">
        <v>49</v>
      </c>
      <c r="I3649" s="11" t="s">
        <v>132</v>
      </c>
      <c r="J3649" s="11" t="s">
        <v>146</v>
      </c>
      <c r="K3649" s="11" t="str">
        <f>IFERROR(INDEX('EDC Component Dictionary'!$C$5:$C$37,MATCH('Rates Database'!J3649,'EDC Component Dictionary'!$B$5:$B$37,0)), "Energy Supply")</f>
        <v>Distribution System</v>
      </c>
      <c r="L3649" s="12">
        <v>0</v>
      </c>
      <c r="M3649" s="12"/>
    </row>
    <row r="3650" spans="1:13" x14ac:dyDescent="0.3">
      <c r="A3650" s="18">
        <v>3648</v>
      </c>
      <c r="B3650" s="18">
        <f t="shared" si="112"/>
        <v>2019</v>
      </c>
      <c r="C3650" s="17">
        <v>43466</v>
      </c>
      <c r="D3650" s="18" t="s">
        <v>130</v>
      </c>
      <c r="E3650" s="18" t="s">
        <v>163</v>
      </c>
      <c r="F3650" s="18" t="str">
        <f t="shared" si="113"/>
        <v>Eversource_EMA-Advanced Metering Infrastructure (AMI)-43466</v>
      </c>
      <c r="G3650" s="11" t="s">
        <v>131</v>
      </c>
      <c r="H3650" s="11" t="s">
        <v>49</v>
      </c>
      <c r="I3650" s="11" t="s">
        <v>132</v>
      </c>
      <c r="J3650" s="11" t="s">
        <v>146</v>
      </c>
      <c r="K3650" s="11" t="str">
        <f>IFERROR(INDEX('EDC Component Dictionary'!$C$5:$C$37,MATCH('Rates Database'!J3650,'EDC Component Dictionary'!$B$5:$B$37,0)), "Energy Supply")</f>
        <v>Distribution System</v>
      </c>
      <c r="L3650" s="12">
        <v>0</v>
      </c>
      <c r="M3650" s="12"/>
    </row>
    <row r="3651" spans="1:13" x14ac:dyDescent="0.3">
      <c r="A3651" s="18">
        <v>3649</v>
      </c>
      <c r="B3651" s="18">
        <f t="shared" ref="B3651:B3714" si="114">YEAR(C3651)</f>
        <v>2024</v>
      </c>
      <c r="C3651" s="17">
        <v>45352</v>
      </c>
      <c r="D3651" s="18" t="s">
        <v>130</v>
      </c>
      <c r="E3651" s="18" t="s">
        <v>163</v>
      </c>
      <c r="F3651" s="18" t="str">
        <f t="shared" si="113"/>
        <v>Eversource_EMA-Storm Cost Recovery Adjustment Factor (SCRAF)-45352</v>
      </c>
      <c r="G3651" s="11" t="s">
        <v>131</v>
      </c>
      <c r="H3651" s="11" t="s">
        <v>49</v>
      </c>
      <c r="I3651" s="11" t="s">
        <v>132</v>
      </c>
      <c r="J3651" s="11" t="s">
        <v>147</v>
      </c>
      <c r="K3651" s="11" t="str">
        <f>IFERROR(INDEX('EDC Component Dictionary'!$C$5:$C$37,MATCH('Rates Database'!J3651,'EDC Component Dictionary'!$B$5:$B$37,0)), "Energy Supply")</f>
        <v>Distribution System</v>
      </c>
      <c r="L3651" s="12">
        <v>6.6299999999999996E-3</v>
      </c>
      <c r="M3651" s="12"/>
    </row>
    <row r="3652" spans="1:13" x14ac:dyDescent="0.3">
      <c r="A3652" s="18">
        <v>3650</v>
      </c>
      <c r="B3652" s="18">
        <f t="shared" si="114"/>
        <v>2024</v>
      </c>
      <c r="C3652" s="17">
        <v>45323</v>
      </c>
      <c r="D3652" s="18" t="s">
        <v>130</v>
      </c>
      <c r="E3652" s="18" t="s">
        <v>163</v>
      </c>
      <c r="F3652" s="18" t="str">
        <f t="shared" ref="F3652:F3715" si="115">_xlfn.CONCAT(E3652,"-",J3652,"-",C3652)</f>
        <v>Eversource_EMA-Storm Cost Recovery Adjustment Factor (SCRAF)-45323</v>
      </c>
      <c r="G3652" s="11" t="s">
        <v>131</v>
      </c>
      <c r="H3652" s="11" t="s">
        <v>49</v>
      </c>
      <c r="I3652" s="11" t="s">
        <v>132</v>
      </c>
      <c r="J3652" s="11" t="s">
        <v>147</v>
      </c>
      <c r="K3652" s="11" t="str">
        <f>IFERROR(INDEX('EDC Component Dictionary'!$C$5:$C$37,MATCH('Rates Database'!J3652,'EDC Component Dictionary'!$B$5:$B$37,0)), "Energy Supply")</f>
        <v>Distribution System</v>
      </c>
      <c r="L3652" s="12">
        <v>6.6299999999999996E-3</v>
      </c>
      <c r="M3652" s="12"/>
    </row>
    <row r="3653" spans="1:13" x14ac:dyDescent="0.3">
      <c r="A3653" s="18">
        <v>3651</v>
      </c>
      <c r="B3653" s="18">
        <f t="shared" si="114"/>
        <v>2024</v>
      </c>
      <c r="C3653" s="17">
        <v>45292</v>
      </c>
      <c r="D3653" s="18" t="s">
        <v>130</v>
      </c>
      <c r="E3653" s="18" t="s">
        <v>163</v>
      </c>
      <c r="F3653" s="18" t="str">
        <f t="shared" si="115"/>
        <v>Eversource_EMA-Storm Cost Recovery Adjustment Factor (SCRAF)-45292</v>
      </c>
      <c r="G3653" s="11" t="s">
        <v>131</v>
      </c>
      <c r="H3653" s="11" t="s">
        <v>49</v>
      </c>
      <c r="I3653" s="11" t="s">
        <v>132</v>
      </c>
      <c r="J3653" s="11" t="s">
        <v>147</v>
      </c>
      <c r="K3653" s="11" t="str">
        <f>IFERROR(INDEX('EDC Component Dictionary'!$C$5:$C$37,MATCH('Rates Database'!J3653,'EDC Component Dictionary'!$B$5:$B$37,0)), "Energy Supply")</f>
        <v>Distribution System</v>
      </c>
      <c r="L3653" s="12">
        <v>6.6299999999999996E-3</v>
      </c>
      <c r="M3653" s="12"/>
    </row>
    <row r="3654" spans="1:13" x14ac:dyDescent="0.3">
      <c r="A3654" s="18">
        <v>3652</v>
      </c>
      <c r="B3654" s="18">
        <f t="shared" si="114"/>
        <v>2023</v>
      </c>
      <c r="C3654" s="17">
        <v>45261</v>
      </c>
      <c r="D3654" s="18" t="s">
        <v>130</v>
      </c>
      <c r="E3654" s="18" t="s">
        <v>163</v>
      </c>
      <c r="F3654" s="18" t="str">
        <f t="shared" si="115"/>
        <v>Eversource_EMA-Storm Cost Recovery Adjustment Factor (SCRAF)-45261</v>
      </c>
      <c r="G3654" s="11" t="s">
        <v>131</v>
      </c>
      <c r="H3654" s="11" t="s">
        <v>49</v>
      </c>
      <c r="I3654" s="11" t="s">
        <v>132</v>
      </c>
      <c r="J3654" s="11" t="s">
        <v>147</v>
      </c>
      <c r="K3654" s="11" t="str">
        <f>IFERROR(INDEX('EDC Component Dictionary'!$C$5:$C$37,MATCH('Rates Database'!J3654,'EDC Component Dictionary'!$B$5:$B$37,0)), "Energy Supply")</f>
        <v>Distribution System</v>
      </c>
      <c r="L3654" s="12">
        <v>3.1199999999999999E-3</v>
      </c>
      <c r="M3654" s="12"/>
    </row>
    <row r="3655" spans="1:13" x14ac:dyDescent="0.3">
      <c r="A3655" s="18">
        <v>3653</v>
      </c>
      <c r="B3655" s="18">
        <f t="shared" si="114"/>
        <v>2023</v>
      </c>
      <c r="C3655" s="17">
        <v>45231</v>
      </c>
      <c r="D3655" s="18" t="s">
        <v>130</v>
      </c>
      <c r="E3655" s="18" t="s">
        <v>163</v>
      </c>
      <c r="F3655" s="18" t="str">
        <f t="shared" si="115"/>
        <v>Eversource_EMA-Storm Cost Recovery Adjustment Factor (SCRAF)-45231</v>
      </c>
      <c r="G3655" s="11" t="s">
        <v>131</v>
      </c>
      <c r="H3655" s="11" t="s">
        <v>49</v>
      </c>
      <c r="I3655" s="11" t="s">
        <v>132</v>
      </c>
      <c r="J3655" s="11" t="s">
        <v>147</v>
      </c>
      <c r="K3655" s="11" t="str">
        <f>IFERROR(INDEX('EDC Component Dictionary'!$C$5:$C$37,MATCH('Rates Database'!J3655,'EDC Component Dictionary'!$B$5:$B$37,0)), "Energy Supply")</f>
        <v>Distribution System</v>
      </c>
      <c r="L3655" s="12">
        <v>3.1199999999999999E-3</v>
      </c>
      <c r="M3655" s="12"/>
    </row>
    <row r="3656" spans="1:13" x14ac:dyDescent="0.3">
      <c r="A3656" s="18">
        <v>3654</v>
      </c>
      <c r="B3656" s="18">
        <f t="shared" si="114"/>
        <v>2023</v>
      </c>
      <c r="C3656" s="17">
        <v>45200</v>
      </c>
      <c r="D3656" s="18" t="s">
        <v>130</v>
      </c>
      <c r="E3656" s="18" t="s">
        <v>163</v>
      </c>
      <c r="F3656" s="18" t="str">
        <f t="shared" si="115"/>
        <v>Eversource_EMA-Storm Cost Recovery Adjustment Factor (SCRAF)-45200</v>
      </c>
      <c r="G3656" s="11" t="s">
        <v>131</v>
      </c>
      <c r="H3656" s="11" t="s">
        <v>49</v>
      </c>
      <c r="I3656" s="11" t="s">
        <v>132</v>
      </c>
      <c r="J3656" s="11" t="s">
        <v>147</v>
      </c>
      <c r="K3656" s="11" t="str">
        <f>IFERROR(INDEX('EDC Component Dictionary'!$C$5:$C$37,MATCH('Rates Database'!J3656,'EDC Component Dictionary'!$B$5:$B$37,0)), "Energy Supply")</f>
        <v>Distribution System</v>
      </c>
      <c r="L3656" s="12">
        <v>3.1199999999999999E-3</v>
      </c>
      <c r="M3656" s="12"/>
    </row>
    <row r="3657" spans="1:13" x14ac:dyDescent="0.3">
      <c r="A3657" s="18">
        <v>3655</v>
      </c>
      <c r="B3657" s="18">
        <f t="shared" si="114"/>
        <v>2023</v>
      </c>
      <c r="C3657" s="17">
        <v>45170</v>
      </c>
      <c r="D3657" s="18" t="s">
        <v>130</v>
      </c>
      <c r="E3657" s="18" t="s">
        <v>163</v>
      </c>
      <c r="F3657" s="18" t="str">
        <f t="shared" si="115"/>
        <v>Eversource_EMA-Storm Cost Recovery Adjustment Factor (SCRAF)-45170</v>
      </c>
      <c r="G3657" s="11" t="s">
        <v>131</v>
      </c>
      <c r="H3657" s="11" t="s">
        <v>49</v>
      </c>
      <c r="I3657" s="11" t="s">
        <v>132</v>
      </c>
      <c r="J3657" s="11" t="s">
        <v>147</v>
      </c>
      <c r="K3657" s="11" t="str">
        <f>IFERROR(INDEX('EDC Component Dictionary'!$C$5:$C$37,MATCH('Rates Database'!J3657,'EDC Component Dictionary'!$B$5:$B$37,0)), "Energy Supply")</f>
        <v>Distribution System</v>
      </c>
      <c r="L3657" s="12">
        <v>3.1199999999999999E-3</v>
      </c>
      <c r="M3657" s="12"/>
    </row>
    <row r="3658" spans="1:13" x14ac:dyDescent="0.3">
      <c r="A3658" s="18">
        <v>3656</v>
      </c>
      <c r="B3658" s="18">
        <f t="shared" si="114"/>
        <v>2023</v>
      </c>
      <c r="C3658" s="17">
        <v>45139</v>
      </c>
      <c r="D3658" s="18" t="s">
        <v>130</v>
      </c>
      <c r="E3658" s="18" t="s">
        <v>163</v>
      </c>
      <c r="F3658" s="18" t="str">
        <f t="shared" si="115"/>
        <v>Eversource_EMA-Storm Cost Recovery Adjustment Factor (SCRAF)-45139</v>
      </c>
      <c r="G3658" s="11" t="s">
        <v>131</v>
      </c>
      <c r="H3658" s="11" t="s">
        <v>49</v>
      </c>
      <c r="I3658" s="11" t="s">
        <v>132</v>
      </c>
      <c r="J3658" s="11" t="s">
        <v>147</v>
      </c>
      <c r="K3658" s="11" t="str">
        <f>IFERROR(INDEX('EDC Component Dictionary'!$C$5:$C$37,MATCH('Rates Database'!J3658,'EDC Component Dictionary'!$B$5:$B$37,0)), "Energy Supply")</f>
        <v>Distribution System</v>
      </c>
      <c r="L3658" s="12">
        <v>3.1199999999999999E-3</v>
      </c>
      <c r="M3658" s="12"/>
    </row>
    <row r="3659" spans="1:13" x14ac:dyDescent="0.3">
      <c r="A3659" s="18">
        <v>3657</v>
      </c>
      <c r="B3659" s="18">
        <f t="shared" si="114"/>
        <v>2023</v>
      </c>
      <c r="C3659" s="17">
        <v>45108</v>
      </c>
      <c r="D3659" s="18" t="s">
        <v>130</v>
      </c>
      <c r="E3659" s="18" t="s">
        <v>163</v>
      </c>
      <c r="F3659" s="18" t="str">
        <f t="shared" si="115"/>
        <v>Eversource_EMA-Storm Cost Recovery Adjustment Factor (SCRAF)-45108</v>
      </c>
      <c r="G3659" s="11" t="s">
        <v>131</v>
      </c>
      <c r="H3659" s="11" t="s">
        <v>49</v>
      </c>
      <c r="I3659" s="11" t="s">
        <v>132</v>
      </c>
      <c r="J3659" s="11" t="s">
        <v>147</v>
      </c>
      <c r="K3659" s="11" t="str">
        <f>IFERROR(INDEX('EDC Component Dictionary'!$C$5:$C$37,MATCH('Rates Database'!J3659,'EDC Component Dictionary'!$B$5:$B$37,0)), "Energy Supply")</f>
        <v>Distribution System</v>
      </c>
      <c r="L3659" s="12">
        <v>3.1199999999999999E-3</v>
      </c>
      <c r="M3659" s="12"/>
    </row>
    <row r="3660" spans="1:13" x14ac:dyDescent="0.3">
      <c r="A3660" s="18">
        <v>3658</v>
      </c>
      <c r="B3660" s="18">
        <f t="shared" si="114"/>
        <v>2023</v>
      </c>
      <c r="C3660" s="17">
        <v>45078</v>
      </c>
      <c r="D3660" s="18" t="s">
        <v>130</v>
      </c>
      <c r="E3660" s="18" t="s">
        <v>163</v>
      </c>
      <c r="F3660" s="18" t="str">
        <f t="shared" si="115"/>
        <v>Eversource_EMA-Storm Cost Recovery Adjustment Factor (SCRAF)-45078</v>
      </c>
      <c r="G3660" s="11" t="s">
        <v>131</v>
      </c>
      <c r="H3660" s="11" t="s">
        <v>49</v>
      </c>
      <c r="I3660" s="11" t="s">
        <v>132</v>
      </c>
      <c r="J3660" s="11" t="s">
        <v>147</v>
      </c>
      <c r="K3660" s="11" t="str">
        <f>IFERROR(INDEX('EDC Component Dictionary'!$C$5:$C$37,MATCH('Rates Database'!J3660,'EDC Component Dictionary'!$B$5:$B$37,0)), "Energy Supply")</f>
        <v>Distribution System</v>
      </c>
      <c r="L3660" s="12">
        <v>3.1199999999999999E-3</v>
      </c>
      <c r="M3660" s="12"/>
    </row>
    <row r="3661" spans="1:13" x14ac:dyDescent="0.3">
      <c r="A3661" s="18">
        <v>3659</v>
      </c>
      <c r="B3661" s="18">
        <f t="shared" si="114"/>
        <v>2023</v>
      </c>
      <c r="C3661" s="17">
        <v>45047</v>
      </c>
      <c r="D3661" s="18" t="s">
        <v>130</v>
      </c>
      <c r="E3661" s="18" t="s">
        <v>163</v>
      </c>
      <c r="F3661" s="18" t="str">
        <f t="shared" si="115"/>
        <v>Eversource_EMA-Storm Cost Recovery Adjustment Factor (SCRAF)-45047</v>
      </c>
      <c r="G3661" s="11" t="s">
        <v>131</v>
      </c>
      <c r="H3661" s="11" t="s">
        <v>49</v>
      </c>
      <c r="I3661" s="11" t="s">
        <v>132</v>
      </c>
      <c r="J3661" s="11" t="s">
        <v>147</v>
      </c>
      <c r="K3661" s="11" t="str">
        <f>IFERROR(INDEX('EDC Component Dictionary'!$C$5:$C$37,MATCH('Rates Database'!J3661,'EDC Component Dictionary'!$B$5:$B$37,0)), "Energy Supply")</f>
        <v>Distribution System</v>
      </c>
      <c r="L3661" s="12">
        <v>3.1199999999999999E-3</v>
      </c>
      <c r="M3661" s="12"/>
    </row>
    <row r="3662" spans="1:13" x14ac:dyDescent="0.3">
      <c r="A3662" s="18">
        <v>3660</v>
      </c>
      <c r="B3662" s="18">
        <f t="shared" si="114"/>
        <v>2023</v>
      </c>
      <c r="C3662" s="17">
        <v>45017</v>
      </c>
      <c r="D3662" s="18" t="s">
        <v>130</v>
      </c>
      <c r="E3662" s="18" t="s">
        <v>163</v>
      </c>
      <c r="F3662" s="18" t="str">
        <f t="shared" si="115"/>
        <v>Eversource_EMA-Storm Cost Recovery Adjustment Factor (SCRAF)-45017</v>
      </c>
      <c r="G3662" s="11" t="s">
        <v>131</v>
      </c>
      <c r="H3662" s="11" t="s">
        <v>49</v>
      </c>
      <c r="I3662" s="11" t="s">
        <v>132</v>
      </c>
      <c r="J3662" s="11" t="s">
        <v>147</v>
      </c>
      <c r="K3662" s="11" t="str">
        <f>IFERROR(INDEX('EDC Component Dictionary'!$C$5:$C$37,MATCH('Rates Database'!J3662,'EDC Component Dictionary'!$B$5:$B$37,0)), "Energy Supply")</f>
        <v>Distribution System</v>
      </c>
      <c r="L3662" s="12">
        <v>3.1199999999999999E-3</v>
      </c>
      <c r="M3662" s="12"/>
    </row>
    <row r="3663" spans="1:13" x14ac:dyDescent="0.3">
      <c r="A3663" s="18">
        <v>3661</v>
      </c>
      <c r="B3663" s="18">
        <f t="shared" si="114"/>
        <v>2023</v>
      </c>
      <c r="C3663" s="17">
        <v>44986</v>
      </c>
      <c r="D3663" s="18" t="s">
        <v>130</v>
      </c>
      <c r="E3663" s="18" t="s">
        <v>163</v>
      </c>
      <c r="F3663" s="18" t="str">
        <f t="shared" si="115"/>
        <v>Eversource_EMA-Storm Cost Recovery Adjustment Factor (SCRAF)-44986</v>
      </c>
      <c r="G3663" s="11" t="s">
        <v>131</v>
      </c>
      <c r="H3663" s="11" t="s">
        <v>49</v>
      </c>
      <c r="I3663" s="11" t="s">
        <v>132</v>
      </c>
      <c r="J3663" s="11" t="s">
        <v>147</v>
      </c>
      <c r="K3663" s="11" t="str">
        <f>IFERROR(INDEX('EDC Component Dictionary'!$C$5:$C$37,MATCH('Rates Database'!J3663,'EDC Component Dictionary'!$B$5:$B$37,0)), "Energy Supply")</f>
        <v>Distribution System</v>
      </c>
      <c r="L3663" s="12">
        <v>3.1199999999999999E-3</v>
      </c>
      <c r="M3663" s="12"/>
    </row>
    <row r="3664" spans="1:13" x14ac:dyDescent="0.3">
      <c r="A3664" s="18">
        <v>3662</v>
      </c>
      <c r="B3664" s="18">
        <f t="shared" si="114"/>
        <v>2023</v>
      </c>
      <c r="C3664" s="17">
        <v>44958</v>
      </c>
      <c r="D3664" s="18" t="s">
        <v>130</v>
      </c>
      <c r="E3664" s="18" t="s">
        <v>163</v>
      </c>
      <c r="F3664" s="18" t="str">
        <f t="shared" si="115"/>
        <v>Eversource_EMA-Storm Cost Recovery Adjustment Factor (SCRAF)-44958</v>
      </c>
      <c r="G3664" s="11" t="s">
        <v>131</v>
      </c>
      <c r="H3664" s="11" t="s">
        <v>49</v>
      </c>
      <c r="I3664" s="11" t="s">
        <v>132</v>
      </c>
      <c r="J3664" s="11" t="s">
        <v>147</v>
      </c>
      <c r="K3664" s="11" t="str">
        <f>IFERROR(INDEX('EDC Component Dictionary'!$C$5:$C$37,MATCH('Rates Database'!J3664,'EDC Component Dictionary'!$B$5:$B$37,0)), "Energy Supply")</f>
        <v>Distribution System</v>
      </c>
      <c r="L3664" s="12">
        <v>3.1199999999999999E-3</v>
      </c>
      <c r="M3664" s="12"/>
    </row>
    <row r="3665" spans="1:13" x14ac:dyDescent="0.3">
      <c r="A3665" s="18">
        <v>3663</v>
      </c>
      <c r="B3665" s="18">
        <f t="shared" si="114"/>
        <v>2023</v>
      </c>
      <c r="C3665" s="17">
        <v>44927</v>
      </c>
      <c r="D3665" s="18" t="s">
        <v>130</v>
      </c>
      <c r="E3665" s="18" t="s">
        <v>163</v>
      </c>
      <c r="F3665" s="18" t="str">
        <f t="shared" si="115"/>
        <v>Eversource_EMA-Storm Cost Recovery Adjustment Factor (SCRAF)-44927</v>
      </c>
      <c r="G3665" s="11" t="s">
        <v>131</v>
      </c>
      <c r="H3665" s="11" t="s">
        <v>49</v>
      </c>
      <c r="I3665" s="11" t="s">
        <v>132</v>
      </c>
      <c r="J3665" s="11" t="s">
        <v>147</v>
      </c>
      <c r="K3665" s="11" t="str">
        <f>IFERROR(INDEX('EDC Component Dictionary'!$C$5:$C$37,MATCH('Rates Database'!J3665,'EDC Component Dictionary'!$B$5:$B$37,0)), "Energy Supply")</f>
        <v>Distribution System</v>
      </c>
      <c r="L3665" s="12">
        <v>3.1199999999999999E-3</v>
      </c>
      <c r="M3665" s="12"/>
    </row>
    <row r="3666" spans="1:13" x14ac:dyDescent="0.3">
      <c r="A3666" s="18">
        <v>3664</v>
      </c>
      <c r="B3666" s="18">
        <f t="shared" si="114"/>
        <v>2022</v>
      </c>
      <c r="C3666" s="17">
        <v>44896</v>
      </c>
      <c r="D3666" s="18" t="s">
        <v>130</v>
      </c>
      <c r="E3666" s="18" t="s">
        <v>163</v>
      </c>
      <c r="F3666" s="18" t="str">
        <f t="shared" si="115"/>
        <v>Eversource_EMA-Storm Cost Recovery Adjustment Factor (SCRAF)-44896</v>
      </c>
      <c r="G3666" s="11" t="s">
        <v>131</v>
      </c>
      <c r="H3666" s="11" t="s">
        <v>49</v>
      </c>
      <c r="I3666" s="11" t="s">
        <v>132</v>
      </c>
      <c r="J3666" s="11" t="s">
        <v>147</v>
      </c>
      <c r="K3666" s="11" t="str">
        <f>IFERROR(INDEX('EDC Component Dictionary'!$C$5:$C$37,MATCH('Rates Database'!J3666,'EDC Component Dictionary'!$B$5:$B$37,0)), "Energy Supply")</f>
        <v>Distribution System</v>
      </c>
      <c r="L3666" s="12">
        <v>3.2200000000000002E-3</v>
      </c>
      <c r="M3666" s="12"/>
    </row>
    <row r="3667" spans="1:13" x14ac:dyDescent="0.3">
      <c r="A3667" s="18">
        <v>3665</v>
      </c>
      <c r="B3667" s="18">
        <f t="shared" si="114"/>
        <v>2022</v>
      </c>
      <c r="C3667" s="17">
        <v>44866</v>
      </c>
      <c r="D3667" s="18" t="s">
        <v>130</v>
      </c>
      <c r="E3667" s="18" t="s">
        <v>163</v>
      </c>
      <c r="F3667" s="18" t="str">
        <f t="shared" si="115"/>
        <v>Eversource_EMA-Storm Cost Recovery Adjustment Factor (SCRAF)-44866</v>
      </c>
      <c r="G3667" s="11" t="s">
        <v>131</v>
      </c>
      <c r="H3667" s="11" t="s">
        <v>49</v>
      </c>
      <c r="I3667" s="11" t="s">
        <v>132</v>
      </c>
      <c r="J3667" s="11" t="s">
        <v>147</v>
      </c>
      <c r="K3667" s="11" t="str">
        <f>IFERROR(INDEX('EDC Component Dictionary'!$C$5:$C$37,MATCH('Rates Database'!J3667,'EDC Component Dictionary'!$B$5:$B$37,0)), "Energy Supply")</f>
        <v>Distribution System</v>
      </c>
      <c r="L3667" s="12">
        <v>3.2200000000000002E-3</v>
      </c>
      <c r="M3667" s="12"/>
    </row>
    <row r="3668" spans="1:13" x14ac:dyDescent="0.3">
      <c r="A3668" s="18">
        <v>3666</v>
      </c>
      <c r="B3668" s="18">
        <f t="shared" si="114"/>
        <v>2022</v>
      </c>
      <c r="C3668" s="17">
        <v>44835</v>
      </c>
      <c r="D3668" s="18" t="s">
        <v>130</v>
      </c>
      <c r="E3668" s="18" t="s">
        <v>163</v>
      </c>
      <c r="F3668" s="18" t="str">
        <f t="shared" si="115"/>
        <v>Eversource_EMA-Storm Cost Recovery Adjustment Factor (SCRAF)-44835</v>
      </c>
      <c r="G3668" s="11" t="s">
        <v>131</v>
      </c>
      <c r="H3668" s="11" t="s">
        <v>49</v>
      </c>
      <c r="I3668" s="11" t="s">
        <v>132</v>
      </c>
      <c r="J3668" s="11" t="s">
        <v>147</v>
      </c>
      <c r="K3668" s="11" t="str">
        <f>IFERROR(INDEX('EDC Component Dictionary'!$C$5:$C$37,MATCH('Rates Database'!J3668,'EDC Component Dictionary'!$B$5:$B$37,0)), "Energy Supply")</f>
        <v>Distribution System</v>
      </c>
      <c r="L3668" s="12">
        <v>3.2200000000000002E-3</v>
      </c>
      <c r="M3668" s="12"/>
    </row>
    <row r="3669" spans="1:13" x14ac:dyDescent="0.3">
      <c r="A3669" s="18">
        <v>3667</v>
      </c>
      <c r="B3669" s="18">
        <f t="shared" si="114"/>
        <v>2022</v>
      </c>
      <c r="C3669" s="17">
        <v>44805</v>
      </c>
      <c r="D3669" s="18" t="s">
        <v>130</v>
      </c>
      <c r="E3669" s="18" t="s">
        <v>163</v>
      </c>
      <c r="F3669" s="18" t="str">
        <f t="shared" si="115"/>
        <v>Eversource_EMA-Storm Cost Recovery Adjustment Factor (SCRAF)-44805</v>
      </c>
      <c r="G3669" s="11" t="s">
        <v>131</v>
      </c>
      <c r="H3669" s="11" t="s">
        <v>49</v>
      </c>
      <c r="I3669" s="11" t="s">
        <v>132</v>
      </c>
      <c r="J3669" s="11" t="s">
        <v>147</v>
      </c>
      <c r="K3669" s="11" t="str">
        <f>IFERROR(INDEX('EDC Component Dictionary'!$C$5:$C$37,MATCH('Rates Database'!J3669,'EDC Component Dictionary'!$B$5:$B$37,0)), "Energy Supply")</f>
        <v>Distribution System</v>
      </c>
      <c r="L3669" s="12">
        <v>3.2200000000000002E-3</v>
      </c>
      <c r="M3669" s="12"/>
    </row>
    <row r="3670" spans="1:13" x14ac:dyDescent="0.3">
      <c r="A3670" s="18">
        <v>3668</v>
      </c>
      <c r="B3670" s="18">
        <f t="shared" si="114"/>
        <v>2022</v>
      </c>
      <c r="C3670" s="17">
        <v>44774</v>
      </c>
      <c r="D3670" s="18" t="s">
        <v>130</v>
      </c>
      <c r="E3670" s="18" t="s">
        <v>163</v>
      </c>
      <c r="F3670" s="18" t="str">
        <f t="shared" si="115"/>
        <v>Eversource_EMA-Storm Cost Recovery Adjustment Factor (SCRAF)-44774</v>
      </c>
      <c r="G3670" s="11" t="s">
        <v>131</v>
      </c>
      <c r="H3670" s="11" t="s">
        <v>49</v>
      </c>
      <c r="I3670" s="11" t="s">
        <v>132</v>
      </c>
      <c r="J3670" s="11" t="s">
        <v>147</v>
      </c>
      <c r="K3670" s="11" t="str">
        <f>IFERROR(INDEX('EDC Component Dictionary'!$C$5:$C$37,MATCH('Rates Database'!J3670,'EDC Component Dictionary'!$B$5:$B$37,0)), "Energy Supply")</f>
        <v>Distribution System</v>
      </c>
      <c r="L3670" s="12">
        <v>3.2200000000000002E-3</v>
      </c>
      <c r="M3670" s="12"/>
    </row>
    <row r="3671" spans="1:13" x14ac:dyDescent="0.3">
      <c r="A3671" s="18">
        <v>3669</v>
      </c>
      <c r="B3671" s="18">
        <f t="shared" si="114"/>
        <v>2022</v>
      </c>
      <c r="C3671" s="17">
        <v>44743</v>
      </c>
      <c r="D3671" s="18" t="s">
        <v>130</v>
      </c>
      <c r="E3671" s="18" t="s">
        <v>163</v>
      </c>
      <c r="F3671" s="18" t="str">
        <f t="shared" si="115"/>
        <v>Eversource_EMA-Storm Cost Recovery Adjustment Factor (SCRAF)-44743</v>
      </c>
      <c r="G3671" s="11" t="s">
        <v>131</v>
      </c>
      <c r="H3671" s="11" t="s">
        <v>49</v>
      </c>
      <c r="I3671" s="11" t="s">
        <v>132</v>
      </c>
      <c r="J3671" s="11" t="s">
        <v>147</v>
      </c>
      <c r="K3671" s="11" t="str">
        <f>IFERROR(INDEX('EDC Component Dictionary'!$C$5:$C$37,MATCH('Rates Database'!J3671,'EDC Component Dictionary'!$B$5:$B$37,0)), "Energy Supply")</f>
        <v>Distribution System</v>
      </c>
      <c r="L3671" s="12">
        <v>3.2200000000000002E-3</v>
      </c>
      <c r="M3671" s="12"/>
    </row>
    <row r="3672" spans="1:13" x14ac:dyDescent="0.3">
      <c r="A3672" s="18">
        <v>3670</v>
      </c>
      <c r="B3672" s="18">
        <f t="shared" si="114"/>
        <v>2022</v>
      </c>
      <c r="C3672" s="17">
        <v>44713</v>
      </c>
      <c r="D3672" s="18" t="s">
        <v>130</v>
      </c>
      <c r="E3672" s="18" t="s">
        <v>163</v>
      </c>
      <c r="F3672" s="18" t="str">
        <f t="shared" si="115"/>
        <v>Eversource_EMA-Storm Cost Recovery Adjustment Factor (SCRAF)-44713</v>
      </c>
      <c r="G3672" s="11" t="s">
        <v>131</v>
      </c>
      <c r="H3672" s="11" t="s">
        <v>49</v>
      </c>
      <c r="I3672" s="11" t="s">
        <v>132</v>
      </c>
      <c r="J3672" s="11" t="s">
        <v>147</v>
      </c>
      <c r="K3672" s="11" t="str">
        <f>IFERROR(INDEX('EDC Component Dictionary'!$C$5:$C$37,MATCH('Rates Database'!J3672,'EDC Component Dictionary'!$B$5:$B$37,0)), "Energy Supply")</f>
        <v>Distribution System</v>
      </c>
      <c r="L3672" s="12">
        <v>3.2200000000000002E-3</v>
      </c>
      <c r="M3672" s="12"/>
    </row>
    <row r="3673" spans="1:13" x14ac:dyDescent="0.3">
      <c r="A3673" s="18">
        <v>3671</v>
      </c>
      <c r="B3673" s="18">
        <f t="shared" si="114"/>
        <v>2022</v>
      </c>
      <c r="C3673" s="17">
        <v>44682</v>
      </c>
      <c r="D3673" s="18" t="s">
        <v>130</v>
      </c>
      <c r="E3673" s="18" t="s">
        <v>163</v>
      </c>
      <c r="F3673" s="18" t="str">
        <f t="shared" si="115"/>
        <v>Eversource_EMA-Storm Cost Recovery Adjustment Factor (SCRAF)-44682</v>
      </c>
      <c r="G3673" s="11" t="s">
        <v>131</v>
      </c>
      <c r="H3673" s="11" t="s">
        <v>49</v>
      </c>
      <c r="I3673" s="11" t="s">
        <v>132</v>
      </c>
      <c r="J3673" s="11" t="s">
        <v>147</v>
      </c>
      <c r="K3673" s="11" t="str">
        <f>IFERROR(INDEX('EDC Component Dictionary'!$C$5:$C$37,MATCH('Rates Database'!J3673,'EDC Component Dictionary'!$B$5:$B$37,0)), "Energy Supply")</f>
        <v>Distribution System</v>
      </c>
      <c r="L3673" s="12">
        <v>3.2200000000000002E-3</v>
      </c>
      <c r="M3673" s="12"/>
    </row>
    <row r="3674" spans="1:13" x14ac:dyDescent="0.3">
      <c r="A3674" s="18">
        <v>3672</v>
      </c>
      <c r="B3674" s="18">
        <f t="shared" si="114"/>
        <v>2022</v>
      </c>
      <c r="C3674" s="17">
        <v>44652</v>
      </c>
      <c r="D3674" s="18" t="s">
        <v>130</v>
      </c>
      <c r="E3674" s="18" t="s">
        <v>163</v>
      </c>
      <c r="F3674" s="18" t="str">
        <f t="shared" si="115"/>
        <v>Eversource_EMA-Storm Cost Recovery Adjustment Factor (SCRAF)-44652</v>
      </c>
      <c r="G3674" s="11" t="s">
        <v>131</v>
      </c>
      <c r="H3674" s="11" t="s">
        <v>49</v>
      </c>
      <c r="I3674" s="11" t="s">
        <v>132</v>
      </c>
      <c r="J3674" s="11" t="s">
        <v>147</v>
      </c>
      <c r="K3674" s="11" t="str">
        <f>IFERROR(INDEX('EDC Component Dictionary'!$C$5:$C$37,MATCH('Rates Database'!J3674,'EDC Component Dictionary'!$B$5:$B$37,0)), "Energy Supply")</f>
        <v>Distribution System</v>
      </c>
      <c r="L3674" s="12">
        <v>3.2200000000000002E-3</v>
      </c>
      <c r="M3674" s="12"/>
    </row>
    <row r="3675" spans="1:13" x14ac:dyDescent="0.3">
      <c r="A3675" s="18">
        <v>3673</v>
      </c>
      <c r="B3675" s="18">
        <f t="shared" si="114"/>
        <v>2022</v>
      </c>
      <c r="C3675" s="17">
        <v>44621</v>
      </c>
      <c r="D3675" s="18" t="s">
        <v>130</v>
      </c>
      <c r="E3675" s="18" t="s">
        <v>163</v>
      </c>
      <c r="F3675" s="18" t="str">
        <f t="shared" si="115"/>
        <v>Eversource_EMA-Storm Cost Recovery Adjustment Factor (SCRAF)-44621</v>
      </c>
      <c r="G3675" s="11" t="s">
        <v>131</v>
      </c>
      <c r="H3675" s="11" t="s">
        <v>49</v>
      </c>
      <c r="I3675" s="11" t="s">
        <v>132</v>
      </c>
      <c r="J3675" s="11" t="s">
        <v>147</v>
      </c>
      <c r="K3675" s="11" t="str">
        <f>IFERROR(INDEX('EDC Component Dictionary'!$C$5:$C$37,MATCH('Rates Database'!J3675,'EDC Component Dictionary'!$B$5:$B$37,0)), "Energy Supply")</f>
        <v>Distribution System</v>
      </c>
      <c r="L3675" s="12">
        <v>3.2200000000000002E-3</v>
      </c>
      <c r="M3675" s="12"/>
    </row>
    <row r="3676" spans="1:13" x14ac:dyDescent="0.3">
      <c r="A3676" s="18">
        <v>3674</v>
      </c>
      <c r="B3676" s="18">
        <f t="shared" si="114"/>
        <v>2022</v>
      </c>
      <c r="C3676" s="17">
        <v>44593</v>
      </c>
      <c r="D3676" s="18" t="s">
        <v>130</v>
      </c>
      <c r="E3676" s="18" t="s">
        <v>163</v>
      </c>
      <c r="F3676" s="18" t="str">
        <f t="shared" si="115"/>
        <v>Eversource_EMA-Storm Cost Recovery Adjustment Factor (SCRAF)-44593</v>
      </c>
      <c r="G3676" s="11" t="s">
        <v>131</v>
      </c>
      <c r="H3676" s="11" t="s">
        <v>49</v>
      </c>
      <c r="I3676" s="11" t="s">
        <v>132</v>
      </c>
      <c r="J3676" s="11" t="s">
        <v>147</v>
      </c>
      <c r="K3676" s="11" t="str">
        <f>IFERROR(INDEX('EDC Component Dictionary'!$C$5:$C$37,MATCH('Rates Database'!J3676,'EDC Component Dictionary'!$B$5:$B$37,0)), "Energy Supply")</f>
        <v>Distribution System</v>
      </c>
      <c r="L3676" s="12">
        <v>3.2200000000000002E-3</v>
      </c>
      <c r="M3676" s="12"/>
    </row>
    <row r="3677" spans="1:13" x14ac:dyDescent="0.3">
      <c r="A3677" s="18">
        <v>3675</v>
      </c>
      <c r="B3677" s="18">
        <f t="shared" si="114"/>
        <v>2022</v>
      </c>
      <c r="C3677" s="17">
        <v>44562</v>
      </c>
      <c r="D3677" s="18" t="s">
        <v>130</v>
      </c>
      <c r="E3677" s="18" t="s">
        <v>163</v>
      </c>
      <c r="F3677" s="18" t="str">
        <f t="shared" si="115"/>
        <v>Eversource_EMA-Storm Cost Recovery Adjustment Factor (SCRAF)-44562</v>
      </c>
      <c r="G3677" s="11" t="s">
        <v>131</v>
      </c>
      <c r="H3677" s="11" t="s">
        <v>49</v>
      </c>
      <c r="I3677" s="11" t="s">
        <v>132</v>
      </c>
      <c r="J3677" s="11" t="s">
        <v>147</v>
      </c>
      <c r="K3677" s="11" t="str">
        <f>IFERROR(INDEX('EDC Component Dictionary'!$C$5:$C$37,MATCH('Rates Database'!J3677,'EDC Component Dictionary'!$B$5:$B$37,0)), "Energy Supply")</f>
        <v>Distribution System</v>
      </c>
      <c r="L3677" s="12">
        <v>3.2200000000000002E-3</v>
      </c>
      <c r="M3677" s="12"/>
    </row>
    <row r="3678" spans="1:13" x14ac:dyDescent="0.3">
      <c r="A3678" s="18">
        <v>3676</v>
      </c>
      <c r="B3678" s="18">
        <f t="shared" si="114"/>
        <v>2021</v>
      </c>
      <c r="C3678" s="17">
        <v>44531</v>
      </c>
      <c r="D3678" s="18" t="s">
        <v>130</v>
      </c>
      <c r="E3678" s="18" t="s">
        <v>163</v>
      </c>
      <c r="F3678" s="18" t="str">
        <f t="shared" si="115"/>
        <v>Eversource_EMA-Storm Cost Recovery Adjustment Factor (SCRAF)-44531</v>
      </c>
      <c r="G3678" s="11" t="s">
        <v>131</v>
      </c>
      <c r="H3678" s="11" t="s">
        <v>49</v>
      </c>
      <c r="I3678" s="11" t="s">
        <v>132</v>
      </c>
      <c r="J3678" s="11" t="s">
        <v>147</v>
      </c>
      <c r="K3678" s="11" t="str">
        <f>IFERROR(INDEX('EDC Component Dictionary'!$C$5:$C$37,MATCH('Rates Database'!J3678,'EDC Component Dictionary'!$B$5:$B$37,0)), "Energy Supply")</f>
        <v>Distribution System</v>
      </c>
      <c r="L3678" s="12">
        <v>3.3E-3</v>
      </c>
      <c r="M3678" s="12"/>
    </row>
    <row r="3679" spans="1:13" x14ac:dyDescent="0.3">
      <c r="A3679" s="18">
        <v>3677</v>
      </c>
      <c r="B3679" s="18">
        <f t="shared" si="114"/>
        <v>2021</v>
      </c>
      <c r="C3679" s="17">
        <v>44501</v>
      </c>
      <c r="D3679" s="18" t="s">
        <v>130</v>
      </c>
      <c r="E3679" s="18" t="s">
        <v>163</v>
      </c>
      <c r="F3679" s="18" t="str">
        <f t="shared" si="115"/>
        <v>Eversource_EMA-Storm Cost Recovery Adjustment Factor (SCRAF)-44501</v>
      </c>
      <c r="G3679" s="11" t="s">
        <v>131</v>
      </c>
      <c r="H3679" s="11" t="s">
        <v>49</v>
      </c>
      <c r="I3679" s="11" t="s">
        <v>132</v>
      </c>
      <c r="J3679" s="11" t="s">
        <v>147</v>
      </c>
      <c r="K3679" s="11" t="str">
        <f>IFERROR(INDEX('EDC Component Dictionary'!$C$5:$C$37,MATCH('Rates Database'!J3679,'EDC Component Dictionary'!$B$5:$B$37,0)), "Energy Supply")</f>
        <v>Distribution System</v>
      </c>
      <c r="L3679" s="12">
        <v>3.3E-3</v>
      </c>
      <c r="M3679" s="12"/>
    </row>
    <row r="3680" spans="1:13" x14ac:dyDescent="0.3">
      <c r="A3680" s="18">
        <v>3678</v>
      </c>
      <c r="B3680" s="18">
        <f t="shared" si="114"/>
        <v>2021</v>
      </c>
      <c r="C3680" s="17">
        <v>44470</v>
      </c>
      <c r="D3680" s="18" t="s">
        <v>130</v>
      </c>
      <c r="E3680" s="18" t="s">
        <v>163</v>
      </c>
      <c r="F3680" s="18" t="str">
        <f t="shared" si="115"/>
        <v>Eversource_EMA-Storm Cost Recovery Adjustment Factor (SCRAF)-44470</v>
      </c>
      <c r="G3680" s="11" t="s">
        <v>131</v>
      </c>
      <c r="H3680" s="11" t="s">
        <v>49</v>
      </c>
      <c r="I3680" s="11" t="s">
        <v>132</v>
      </c>
      <c r="J3680" s="11" t="s">
        <v>147</v>
      </c>
      <c r="K3680" s="11" t="str">
        <f>IFERROR(INDEX('EDC Component Dictionary'!$C$5:$C$37,MATCH('Rates Database'!J3680,'EDC Component Dictionary'!$B$5:$B$37,0)), "Energy Supply")</f>
        <v>Distribution System</v>
      </c>
      <c r="L3680" s="12">
        <v>3.3E-3</v>
      </c>
      <c r="M3680" s="12"/>
    </row>
    <row r="3681" spans="1:13" x14ac:dyDescent="0.3">
      <c r="A3681" s="18">
        <v>3679</v>
      </c>
      <c r="B3681" s="18">
        <f t="shared" si="114"/>
        <v>2021</v>
      </c>
      <c r="C3681" s="17">
        <v>44440</v>
      </c>
      <c r="D3681" s="18" t="s">
        <v>130</v>
      </c>
      <c r="E3681" s="18" t="s">
        <v>163</v>
      </c>
      <c r="F3681" s="18" t="str">
        <f t="shared" si="115"/>
        <v>Eversource_EMA-Storm Cost Recovery Adjustment Factor (SCRAF)-44440</v>
      </c>
      <c r="G3681" s="11" t="s">
        <v>131</v>
      </c>
      <c r="H3681" s="11" t="s">
        <v>49</v>
      </c>
      <c r="I3681" s="11" t="s">
        <v>132</v>
      </c>
      <c r="J3681" s="11" t="s">
        <v>147</v>
      </c>
      <c r="K3681" s="11" t="str">
        <f>IFERROR(INDEX('EDC Component Dictionary'!$C$5:$C$37,MATCH('Rates Database'!J3681,'EDC Component Dictionary'!$B$5:$B$37,0)), "Energy Supply")</f>
        <v>Distribution System</v>
      </c>
      <c r="L3681" s="12">
        <v>3.3E-3</v>
      </c>
      <c r="M3681" s="12"/>
    </row>
    <row r="3682" spans="1:13" x14ac:dyDescent="0.3">
      <c r="A3682" s="18">
        <v>3680</v>
      </c>
      <c r="B3682" s="18">
        <f t="shared" si="114"/>
        <v>2021</v>
      </c>
      <c r="C3682" s="17">
        <v>44409</v>
      </c>
      <c r="D3682" s="18" t="s">
        <v>130</v>
      </c>
      <c r="E3682" s="18" t="s">
        <v>163</v>
      </c>
      <c r="F3682" s="18" t="str">
        <f t="shared" si="115"/>
        <v>Eversource_EMA-Storm Cost Recovery Adjustment Factor (SCRAF)-44409</v>
      </c>
      <c r="G3682" s="11" t="s">
        <v>131</v>
      </c>
      <c r="H3682" s="11" t="s">
        <v>49</v>
      </c>
      <c r="I3682" s="11" t="s">
        <v>132</v>
      </c>
      <c r="J3682" s="11" t="s">
        <v>147</v>
      </c>
      <c r="K3682" s="11" t="str">
        <f>IFERROR(INDEX('EDC Component Dictionary'!$C$5:$C$37,MATCH('Rates Database'!J3682,'EDC Component Dictionary'!$B$5:$B$37,0)), "Energy Supply")</f>
        <v>Distribution System</v>
      </c>
      <c r="L3682" s="12">
        <v>3.3E-3</v>
      </c>
      <c r="M3682" s="12"/>
    </row>
    <row r="3683" spans="1:13" x14ac:dyDescent="0.3">
      <c r="A3683" s="18">
        <v>3681</v>
      </c>
      <c r="B3683" s="18">
        <f t="shared" si="114"/>
        <v>2021</v>
      </c>
      <c r="C3683" s="17">
        <v>44378</v>
      </c>
      <c r="D3683" s="18" t="s">
        <v>130</v>
      </c>
      <c r="E3683" s="18" t="s">
        <v>163</v>
      </c>
      <c r="F3683" s="18" t="str">
        <f t="shared" si="115"/>
        <v>Eversource_EMA-Storm Cost Recovery Adjustment Factor (SCRAF)-44378</v>
      </c>
      <c r="G3683" s="11" t="s">
        <v>131</v>
      </c>
      <c r="H3683" s="11" t="s">
        <v>49</v>
      </c>
      <c r="I3683" s="11" t="s">
        <v>132</v>
      </c>
      <c r="J3683" s="11" t="s">
        <v>147</v>
      </c>
      <c r="K3683" s="11" t="str">
        <f>IFERROR(INDEX('EDC Component Dictionary'!$C$5:$C$37,MATCH('Rates Database'!J3683,'EDC Component Dictionary'!$B$5:$B$37,0)), "Energy Supply")</f>
        <v>Distribution System</v>
      </c>
      <c r="L3683" s="12">
        <v>3.3E-3</v>
      </c>
      <c r="M3683" s="12"/>
    </row>
    <row r="3684" spans="1:13" x14ac:dyDescent="0.3">
      <c r="A3684" s="18">
        <v>3682</v>
      </c>
      <c r="B3684" s="18">
        <f t="shared" si="114"/>
        <v>2021</v>
      </c>
      <c r="C3684" s="17">
        <v>44348</v>
      </c>
      <c r="D3684" s="18" t="s">
        <v>130</v>
      </c>
      <c r="E3684" s="18" t="s">
        <v>163</v>
      </c>
      <c r="F3684" s="18" t="str">
        <f t="shared" si="115"/>
        <v>Eversource_EMA-Storm Cost Recovery Adjustment Factor (SCRAF)-44348</v>
      </c>
      <c r="G3684" s="11" t="s">
        <v>131</v>
      </c>
      <c r="H3684" s="11" t="s">
        <v>49</v>
      </c>
      <c r="I3684" s="11" t="s">
        <v>132</v>
      </c>
      <c r="J3684" s="11" t="s">
        <v>147</v>
      </c>
      <c r="K3684" s="11" t="str">
        <f>IFERROR(INDEX('EDC Component Dictionary'!$C$5:$C$37,MATCH('Rates Database'!J3684,'EDC Component Dictionary'!$B$5:$B$37,0)), "Energy Supply")</f>
        <v>Distribution System</v>
      </c>
      <c r="L3684" s="12">
        <v>3.3E-3</v>
      </c>
      <c r="M3684" s="12"/>
    </row>
    <row r="3685" spans="1:13" x14ac:dyDescent="0.3">
      <c r="A3685" s="18">
        <v>3683</v>
      </c>
      <c r="B3685" s="18">
        <f t="shared" si="114"/>
        <v>2021</v>
      </c>
      <c r="C3685" s="17">
        <v>44317</v>
      </c>
      <c r="D3685" s="18" t="s">
        <v>130</v>
      </c>
      <c r="E3685" s="18" t="s">
        <v>163</v>
      </c>
      <c r="F3685" s="18" t="str">
        <f t="shared" si="115"/>
        <v>Eversource_EMA-Storm Cost Recovery Adjustment Factor (SCRAF)-44317</v>
      </c>
      <c r="G3685" s="11" t="s">
        <v>131</v>
      </c>
      <c r="H3685" s="11" t="s">
        <v>49</v>
      </c>
      <c r="I3685" s="11" t="s">
        <v>132</v>
      </c>
      <c r="J3685" s="11" t="s">
        <v>147</v>
      </c>
      <c r="K3685" s="11" t="str">
        <f>IFERROR(INDEX('EDC Component Dictionary'!$C$5:$C$37,MATCH('Rates Database'!J3685,'EDC Component Dictionary'!$B$5:$B$37,0)), "Energy Supply")</f>
        <v>Distribution System</v>
      </c>
      <c r="L3685" s="12">
        <v>3.3E-3</v>
      </c>
      <c r="M3685" s="12"/>
    </row>
    <row r="3686" spans="1:13" x14ac:dyDescent="0.3">
      <c r="A3686" s="18">
        <v>3684</v>
      </c>
      <c r="B3686" s="18">
        <f t="shared" si="114"/>
        <v>2021</v>
      </c>
      <c r="C3686" s="17">
        <v>44287</v>
      </c>
      <c r="D3686" s="18" t="s">
        <v>130</v>
      </c>
      <c r="E3686" s="18" t="s">
        <v>163</v>
      </c>
      <c r="F3686" s="18" t="str">
        <f t="shared" si="115"/>
        <v>Eversource_EMA-Storm Cost Recovery Adjustment Factor (SCRAF)-44287</v>
      </c>
      <c r="G3686" s="11" t="s">
        <v>131</v>
      </c>
      <c r="H3686" s="11" t="s">
        <v>49</v>
      </c>
      <c r="I3686" s="11" t="s">
        <v>132</v>
      </c>
      <c r="J3686" s="11" t="s">
        <v>147</v>
      </c>
      <c r="K3686" s="11" t="str">
        <f>IFERROR(INDEX('EDC Component Dictionary'!$C$5:$C$37,MATCH('Rates Database'!J3686,'EDC Component Dictionary'!$B$5:$B$37,0)), "Energy Supply")</f>
        <v>Distribution System</v>
      </c>
      <c r="L3686" s="12">
        <v>3.3E-3</v>
      </c>
      <c r="M3686" s="12"/>
    </row>
    <row r="3687" spans="1:13" x14ac:dyDescent="0.3">
      <c r="A3687" s="18">
        <v>3685</v>
      </c>
      <c r="B3687" s="18">
        <f t="shared" si="114"/>
        <v>2021</v>
      </c>
      <c r="C3687" s="17">
        <v>44256</v>
      </c>
      <c r="D3687" s="18" t="s">
        <v>130</v>
      </c>
      <c r="E3687" s="18" t="s">
        <v>163</v>
      </c>
      <c r="F3687" s="18" t="str">
        <f t="shared" si="115"/>
        <v>Eversource_EMA-Storm Cost Recovery Adjustment Factor (SCRAF)-44256</v>
      </c>
      <c r="G3687" s="11" t="s">
        <v>131</v>
      </c>
      <c r="H3687" s="11" t="s">
        <v>49</v>
      </c>
      <c r="I3687" s="11" t="s">
        <v>132</v>
      </c>
      <c r="J3687" s="11" t="s">
        <v>147</v>
      </c>
      <c r="K3687" s="11" t="str">
        <f>IFERROR(INDEX('EDC Component Dictionary'!$C$5:$C$37,MATCH('Rates Database'!J3687,'EDC Component Dictionary'!$B$5:$B$37,0)), "Energy Supply")</f>
        <v>Distribution System</v>
      </c>
      <c r="L3687" s="12">
        <v>3.3E-3</v>
      </c>
      <c r="M3687" s="12"/>
    </row>
    <row r="3688" spans="1:13" x14ac:dyDescent="0.3">
      <c r="A3688" s="18">
        <v>3686</v>
      </c>
      <c r="B3688" s="18">
        <f t="shared" si="114"/>
        <v>2021</v>
      </c>
      <c r="C3688" s="17">
        <v>44228</v>
      </c>
      <c r="D3688" s="18" t="s">
        <v>130</v>
      </c>
      <c r="E3688" s="18" t="s">
        <v>163</v>
      </c>
      <c r="F3688" s="18" t="str">
        <f t="shared" si="115"/>
        <v>Eversource_EMA-Storm Cost Recovery Adjustment Factor (SCRAF)-44228</v>
      </c>
      <c r="G3688" s="11" t="s">
        <v>131</v>
      </c>
      <c r="H3688" s="11" t="s">
        <v>49</v>
      </c>
      <c r="I3688" s="11" t="s">
        <v>132</v>
      </c>
      <c r="J3688" s="11" t="s">
        <v>147</v>
      </c>
      <c r="K3688" s="11" t="str">
        <f>IFERROR(INDEX('EDC Component Dictionary'!$C$5:$C$37,MATCH('Rates Database'!J3688,'EDC Component Dictionary'!$B$5:$B$37,0)), "Energy Supply")</f>
        <v>Distribution System</v>
      </c>
      <c r="L3688" s="12">
        <v>3.3E-3</v>
      </c>
      <c r="M3688" s="12"/>
    </row>
    <row r="3689" spans="1:13" x14ac:dyDescent="0.3">
      <c r="A3689" s="18">
        <v>3687</v>
      </c>
      <c r="B3689" s="18">
        <f t="shared" si="114"/>
        <v>2021</v>
      </c>
      <c r="C3689" s="17">
        <v>44197</v>
      </c>
      <c r="D3689" s="18" t="s">
        <v>130</v>
      </c>
      <c r="E3689" s="18" t="s">
        <v>163</v>
      </c>
      <c r="F3689" s="18" t="str">
        <f t="shared" si="115"/>
        <v>Eversource_EMA-Storm Cost Recovery Adjustment Factor (SCRAF)-44197</v>
      </c>
      <c r="G3689" s="11" t="s">
        <v>131</v>
      </c>
      <c r="H3689" s="11" t="s">
        <v>49</v>
      </c>
      <c r="I3689" s="11" t="s">
        <v>132</v>
      </c>
      <c r="J3689" s="11" t="s">
        <v>147</v>
      </c>
      <c r="K3689" s="11" t="str">
        <f>IFERROR(INDEX('EDC Component Dictionary'!$C$5:$C$37,MATCH('Rates Database'!J3689,'EDC Component Dictionary'!$B$5:$B$37,0)), "Energy Supply")</f>
        <v>Distribution System</v>
      </c>
      <c r="L3689" s="12">
        <v>3.3E-3</v>
      </c>
      <c r="M3689" s="12"/>
    </row>
    <row r="3690" spans="1:13" x14ac:dyDescent="0.3">
      <c r="A3690" s="18">
        <v>3688</v>
      </c>
      <c r="B3690" s="18">
        <f t="shared" si="114"/>
        <v>2020</v>
      </c>
      <c r="C3690" s="17">
        <v>44166</v>
      </c>
      <c r="D3690" s="18" t="s">
        <v>130</v>
      </c>
      <c r="E3690" s="18" t="s">
        <v>163</v>
      </c>
      <c r="F3690" s="18" t="str">
        <f t="shared" si="115"/>
        <v>Eversource_EMA-Storm Cost Recovery Adjustment Factor (SCRAF)-44166</v>
      </c>
      <c r="G3690" s="11" t="s">
        <v>131</v>
      </c>
      <c r="H3690" s="11" t="s">
        <v>49</v>
      </c>
      <c r="I3690" s="11" t="s">
        <v>132</v>
      </c>
      <c r="J3690" s="11" t="s">
        <v>147</v>
      </c>
      <c r="K3690" s="11" t="str">
        <f>IFERROR(INDEX('EDC Component Dictionary'!$C$5:$C$37,MATCH('Rates Database'!J3690,'EDC Component Dictionary'!$B$5:$B$37,0)), "Energy Supply")</f>
        <v>Distribution System</v>
      </c>
      <c r="L3690" s="12">
        <v>3.5899999999999999E-3</v>
      </c>
      <c r="M3690" s="12"/>
    </row>
    <row r="3691" spans="1:13" x14ac:dyDescent="0.3">
      <c r="A3691" s="18">
        <v>3689</v>
      </c>
      <c r="B3691" s="18">
        <f t="shared" si="114"/>
        <v>2020</v>
      </c>
      <c r="C3691" s="17">
        <v>44136</v>
      </c>
      <c r="D3691" s="18" t="s">
        <v>130</v>
      </c>
      <c r="E3691" s="18" t="s">
        <v>163</v>
      </c>
      <c r="F3691" s="18" t="str">
        <f t="shared" si="115"/>
        <v>Eversource_EMA-Storm Cost Recovery Adjustment Factor (SCRAF)-44136</v>
      </c>
      <c r="G3691" s="11" t="s">
        <v>131</v>
      </c>
      <c r="H3691" s="11" t="s">
        <v>49</v>
      </c>
      <c r="I3691" s="11" t="s">
        <v>132</v>
      </c>
      <c r="J3691" s="11" t="s">
        <v>147</v>
      </c>
      <c r="K3691" s="11" t="str">
        <f>IFERROR(INDEX('EDC Component Dictionary'!$C$5:$C$37,MATCH('Rates Database'!J3691,'EDC Component Dictionary'!$B$5:$B$37,0)), "Energy Supply")</f>
        <v>Distribution System</v>
      </c>
      <c r="L3691" s="12">
        <v>3.5899999999999999E-3</v>
      </c>
      <c r="M3691" s="12"/>
    </row>
    <row r="3692" spans="1:13" x14ac:dyDescent="0.3">
      <c r="A3692" s="18">
        <v>3690</v>
      </c>
      <c r="B3692" s="18">
        <f t="shared" si="114"/>
        <v>2020</v>
      </c>
      <c r="C3692" s="17">
        <v>44105</v>
      </c>
      <c r="D3692" s="18" t="s">
        <v>130</v>
      </c>
      <c r="E3692" s="18" t="s">
        <v>163</v>
      </c>
      <c r="F3692" s="18" t="str">
        <f t="shared" si="115"/>
        <v>Eversource_EMA-Storm Cost Recovery Adjustment Factor (SCRAF)-44105</v>
      </c>
      <c r="G3692" s="11" t="s">
        <v>131</v>
      </c>
      <c r="H3692" s="11" t="s">
        <v>49</v>
      </c>
      <c r="I3692" s="11" t="s">
        <v>132</v>
      </c>
      <c r="J3692" s="11" t="s">
        <v>147</v>
      </c>
      <c r="K3692" s="11" t="str">
        <f>IFERROR(INDEX('EDC Component Dictionary'!$C$5:$C$37,MATCH('Rates Database'!J3692,'EDC Component Dictionary'!$B$5:$B$37,0)), "Energy Supply")</f>
        <v>Distribution System</v>
      </c>
      <c r="L3692" s="12">
        <v>3.5899999999999999E-3</v>
      </c>
      <c r="M3692" s="12"/>
    </row>
    <row r="3693" spans="1:13" x14ac:dyDescent="0.3">
      <c r="A3693" s="18">
        <v>3691</v>
      </c>
      <c r="B3693" s="18">
        <f t="shared" si="114"/>
        <v>2020</v>
      </c>
      <c r="C3693" s="17">
        <v>44075</v>
      </c>
      <c r="D3693" s="18" t="s">
        <v>130</v>
      </c>
      <c r="E3693" s="18" t="s">
        <v>163</v>
      </c>
      <c r="F3693" s="18" t="str">
        <f t="shared" si="115"/>
        <v>Eversource_EMA-Storm Cost Recovery Adjustment Factor (SCRAF)-44075</v>
      </c>
      <c r="G3693" s="11" t="s">
        <v>131</v>
      </c>
      <c r="H3693" s="11" t="s">
        <v>49</v>
      </c>
      <c r="I3693" s="11" t="s">
        <v>132</v>
      </c>
      <c r="J3693" s="11" t="s">
        <v>147</v>
      </c>
      <c r="K3693" s="11" t="str">
        <f>IFERROR(INDEX('EDC Component Dictionary'!$C$5:$C$37,MATCH('Rates Database'!J3693,'EDC Component Dictionary'!$B$5:$B$37,0)), "Energy Supply")</f>
        <v>Distribution System</v>
      </c>
      <c r="L3693" s="12">
        <v>3.5899999999999999E-3</v>
      </c>
      <c r="M3693" s="12"/>
    </row>
    <row r="3694" spans="1:13" x14ac:dyDescent="0.3">
      <c r="A3694" s="18">
        <v>3692</v>
      </c>
      <c r="B3694" s="18">
        <f t="shared" si="114"/>
        <v>2020</v>
      </c>
      <c r="C3694" s="17">
        <v>44044</v>
      </c>
      <c r="D3694" s="18" t="s">
        <v>130</v>
      </c>
      <c r="E3694" s="18" t="s">
        <v>163</v>
      </c>
      <c r="F3694" s="18" t="str">
        <f t="shared" si="115"/>
        <v>Eversource_EMA-Storm Cost Recovery Adjustment Factor (SCRAF)-44044</v>
      </c>
      <c r="G3694" s="11" t="s">
        <v>131</v>
      </c>
      <c r="H3694" s="11" t="s">
        <v>49</v>
      </c>
      <c r="I3694" s="11" t="s">
        <v>132</v>
      </c>
      <c r="J3694" s="11" t="s">
        <v>147</v>
      </c>
      <c r="K3694" s="11" t="str">
        <f>IFERROR(INDEX('EDC Component Dictionary'!$C$5:$C$37,MATCH('Rates Database'!J3694,'EDC Component Dictionary'!$B$5:$B$37,0)), "Energy Supply")</f>
        <v>Distribution System</v>
      </c>
      <c r="L3694" s="12">
        <v>3.5899999999999999E-3</v>
      </c>
      <c r="M3694" s="12"/>
    </row>
    <row r="3695" spans="1:13" x14ac:dyDescent="0.3">
      <c r="A3695" s="18">
        <v>3693</v>
      </c>
      <c r="B3695" s="18">
        <f t="shared" si="114"/>
        <v>2020</v>
      </c>
      <c r="C3695" s="17">
        <v>44013</v>
      </c>
      <c r="D3695" s="18" t="s">
        <v>130</v>
      </c>
      <c r="E3695" s="18" t="s">
        <v>163</v>
      </c>
      <c r="F3695" s="18" t="str">
        <f t="shared" si="115"/>
        <v>Eversource_EMA-Storm Cost Recovery Adjustment Factor (SCRAF)-44013</v>
      </c>
      <c r="G3695" s="11" t="s">
        <v>131</v>
      </c>
      <c r="H3695" s="11" t="s">
        <v>49</v>
      </c>
      <c r="I3695" s="11" t="s">
        <v>132</v>
      </c>
      <c r="J3695" s="11" t="s">
        <v>147</v>
      </c>
      <c r="K3695" s="11" t="str">
        <f>IFERROR(INDEX('EDC Component Dictionary'!$C$5:$C$37,MATCH('Rates Database'!J3695,'EDC Component Dictionary'!$B$5:$B$37,0)), "Energy Supply")</f>
        <v>Distribution System</v>
      </c>
      <c r="L3695" s="12">
        <v>3.5899999999999999E-3</v>
      </c>
      <c r="M3695" s="12"/>
    </row>
    <row r="3696" spans="1:13" x14ac:dyDescent="0.3">
      <c r="A3696" s="18">
        <v>3694</v>
      </c>
      <c r="B3696" s="18">
        <f t="shared" si="114"/>
        <v>2020</v>
      </c>
      <c r="C3696" s="17">
        <v>43983</v>
      </c>
      <c r="D3696" s="18" t="s">
        <v>130</v>
      </c>
      <c r="E3696" s="18" t="s">
        <v>163</v>
      </c>
      <c r="F3696" s="18" t="str">
        <f t="shared" si="115"/>
        <v>Eversource_EMA-Storm Cost Recovery Adjustment Factor (SCRAF)-43983</v>
      </c>
      <c r="G3696" s="11" t="s">
        <v>131</v>
      </c>
      <c r="H3696" s="11" t="s">
        <v>49</v>
      </c>
      <c r="I3696" s="11" t="s">
        <v>132</v>
      </c>
      <c r="J3696" s="11" t="s">
        <v>147</v>
      </c>
      <c r="K3696" s="11" t="str">
        <f>IFERROR(INDEX('EDC Component Dictionary'!$C$5:$C$37,MATCH('Rates Database'!J3696,'EDC Component Dictionary'!$B$5:$B$37,0)), "Energy Supply")</f>
        <v>Distribution System</v>
      </c>
      <c r="L3696" s="12">
        <v>3.5899999999999999E-3</v>
      </c>
      <c r="M3696" s="12"/>
    </row>
    <row r="3697" spans="1:13" x14ac:dyDescent="0.3">
      <c r="A3697" s="18">
        <v>3695</v>
      </c>
      <c r="B3697" s="18">
        <f t="shared" si="114"/>
        <v>2020</v>
      </c>
      <c r="C3697" s="17">
        <v>43952</v>
      </c>
      <c r="D3697" s="18" t="s">
        <v>130</v>
      </c>
      <c r="E3697" s="18" t="s">
        <v>163</v>
      </c>
      <c r="F3697" s="18" t="str">
        <f t="shared" si="115"/>
        <v>Eversource_EMA-Storm Cost Recovery Adjustment Factor (SCRAF)-43952</v>
      </c>
      <c r="G3697" s="11" t="s">
        <v>131</v>
      </c>
      <c r="H3697" s="11" t="s">
        <v>49</v>
      </c>
      <c r="I3697" s="11" t="s">
        <v>132</v>
      </c>
      <c r="J3697" s="11" t="s">
        <v>147</v>
      </c>
      <c r="K3697" s="11" t="str">
        <f>IFERROR(INDEX('EDC Component Dictionary'!$C$5:$C$37,MATCH('Rates Database'!J3697,'EDC Component Dictionary'!$B$5:$B$37,0)), "Energy Supply")</f>
        <v>Distribution System</v>
      </c>
      <c r="L3697" s="12">
        <v>3.5899999999999999E-3</v>
      </c>
      <c r="M3697" s="12"/>
    </row>
    <row r="3698" spans="1:13" x14ac:dyDescent="0.3">
      <c r="A3698" s="18">
        <v>3696</v>
      </c>
      <c r="B3698" s="18">
        <f t="shared" si="114"/>
        <v>2020</v>
      </c>
      <c r="C3698" s="17">
        <v>43922</v>
      </c>
      <c r="D3698" s="18" t="s">
        <v>130</v>
      </c>
      <c r="E3698" s="18" t="s">
        <v>163</v>
      </c>
      <c r="F3698" s="18" t="str">
        <f t="shared" si="115"/>
        <v>Eversource_EMA-Storm Cost Recovery Adjustment Factor (SCRAF)-43922</v>
      </c>
      <c r="G3698" s="11" t="s">
        <v>131</v>
      </c>
      <c r="H3698" s="11" t="s">
        <v>49</v>
      </c>
      <c r="I3698" s="11" t="s">
        <v>132</v>
      </c>
      <c r="J3698" s="11" t="s">
        <v>147</v>
      </c>
      <c r="K3698" s="11" t="str">
        <f>IFERROR(INDEX('EDC Component Dictionary'!$C$5:$C$37,MATCH('Rates Database'!J3698,'EDC Component Dictionary'!$B$5:$B$37,0)), "Energy Supply")</f>
        <v>Distribution System</v>
      </c>
      <c r="L3698" s="12">
        <v>3.5899999999999999E-3</v>
      </c>
      <c r="M3698" s="12"/>
    </row>
    <row r="3699" spans="1:13" x14ac:dyDescent="0.3">
      <c r="A3699" s="18">
        <v>3697</v>
      </c>
      <c r="B3699" s="18">
        <f t="shared" si="114"/>
        <v>2020</v>
      </c>
      <c r="C3699" s="17">
        <v>43891</v>
      </c>
      <c r="D3699" s="18" t="s">
        <v>130</v>
      </c>
      <c r="E3699" s="18" t="s">
        <v>163</v>
      </c>
      <c r="F3699" s="18" t="str">
        <f t="shared" si="115"/>
        <v>Eversource_EMA-Storm Cost Recovery Adjustment Factor (SCRAF)-43891</v>
      </c>
      <c r="G3699" s="11" t="s">
        <v>131</v>
      </c>
      <c r="H3699" s="11" t="s">
        <v>49</v>
      </c>
      <c r="I3699" s="11" t="s">
        <v>132</v>
      </c>
      <c r="J3699" s="11" t="s">
        <v>147</v>
      </c>
      <c r="K3699" s="11" t="str">
        <f>IFERROR(INDEX('EDC Component Dictionary'!$C$5:$C$37,MATCH('Rates Database'!J3699,'EDC Component Dictionary'!$B$5:$B$37,0)), "Energy Supply")</f>
        <v>Distribution System</v>
      </c>
      <c r="L3699" s="12">
        <v>3.5899999999999999E-3</v>
      </c>
      <c r="M3699" s="12"/>
    </row>
    <row r="3700" spans="1:13" x14ac:dyDescent="0.3">
      <c r="A3700" s="18">
        <v>3698</v>
      </c>
      <c r="B3700" s="18">
        <f t="shared" si="114"/>
        <v>2020</v>
      </c>
      <c r="C3700" s="17">
        <v>43862</v>
      </c>
      <c r="D3700" s="18" t="s">
        <v>130</v>
      </c>
      <c r="E3700" s="18" t="s">
        <v>163</v>
      </c>
      <c r="F3700" s="18" t="str">
        <f t="shared" si="115"/>
        <v>Eversource_EMA-Storm Cost Recovery Adjustment Factor (SCRAF)-43862</v>
      </c>
      <c r="G3700" s="11" t="s">
        <v>131</v>
      </c>
      <c r="H3700" s="11" t="s">
        <v>49</v>
      </c>
      <c r="I3700" s="11" t="s">
        <v>132</v>
      </c>
      <c r="J3700" s="11" t="s">
        <v>147</v>
      </c>
      <c r="K3700" s="11" t="str">
        <f>IFERROR(INDEX('EDC Component Dictionary'!$C$5:$C$37,MATCH('Rates Database'!J3700,'EDC Component Dictionary'!$B$5:$B$37,0)), "Energy Supply")</f>
        <v>Distribution System</v>
      </c>
      <c r="L3700" s="12">
        <v>3.5899999999999999E-3</v>
      </c>
      <c r="M3700" s="12"/>
    </row>
    <row r="3701" spans="1:13" x14ac:dyDescent="0.3">
      <c r="A3701" s="18">
        <v>3699</v>
      </c>
      <c r="B3701" s="18">
        <f t="shared" si="114"/>
        <v>2020</v>
      </c>
      <c r="C3701" s="17">
        <v>43831</v>
      </c>
      <c r="D3701" s="18" t="s">
        <v>130</v>
      </c>
      <c r="E3701" s="18" t="s">
        <v>163</v>
      </c>
      <c r="F3701" s="18" t="str">
        <f t="shared" si="115"/>
        <v>Eversource_EMA-Storm Cost Recovery Adjustment Factor (SCRAF)-43831</v>
      </c>
      <c r="G3701" s="11" t="s">
        <v>131</v>
      </c>
      <c r="H3701" s="11" t="s">
        <v>49</v>
      </c>
      <c r="I3701" s="11" t="s">
        <v>132</v>
      </c>
      <c r="J3701" s="11" t="s">
        <v>147</v>
      </c>
      <c r="K3701" s="11" t="str">
        <f>IFERROR(INDEX('EDC Component Dictionary'!$C$5:$C$37,MATCH('Rates Database'!J3701,'EDC Component Dictionary'!$B$5:$B$37,0)), "Energy Supply")</f>
        <v>Distribution System</v>
      </c>
      <c r="L3701" s="12">
        <v>3.5899999999999999E-3</v>
      </c>
      <c r="M3701" s="12"/>
    </row>
    <row r="3702" spans="1:13" x14ac:dyDescent="0.3">
      <c r="A3702" s="18">
        <v>3700</v>
      </c>
      <c r="B3702" s="18">
        <f t="shared" si="114"/>
        <v>2019</v>
      </c>
      <c r="C3702" s="17">
        <v>43800</v>
      </c>
      <c r="D3702" s="18" t="s">
        <v>130</v>
      </c>
      <c r="E3702" s="18" t="s">
        <v>163</v>
      </c>
      <c r="F3702" s="18" t="str">
        <f t="shared" si="115"/>
        <v>Eversource_EMA-Storm Cost Recovery Adjustment Factor (SCRAF)-43800</v>
      </c>
      <c r="G3702" s="11" t="s">
        <v>131</v>
      </c>
      <c r="H3702" s="11" t="s">
        <v>49</v>
      </c>
      <c r="I3702" s="11" t="s">
        <v>132</v>
      </c>
      <c r="J3702" s="11" t="s">
        <v>147</v>
      </c>
      <c r="K3702" s="11" t="str">
        <f>IFERROR(INDEX('EDC Component Dictionary'!$C$5:$C$37,MATCH('Rates Database'!J3702,'EDC Component Dictionary'!$B$5:$B$37,0)), "Energy Supply")</f>
        <v>Distribution System</v>
      </c>
      <c r="L3702" s="12">
        <v>3.65E-3</v>
      </c>
      <c r="M3702" s="12"/>
    </row>
    <row r="3703" spans="1:13" x14ac:dyDescent="0.3">
      <c r="A3703" s="18">
        <v>3701</v>
      </c>
      <c r="B3703" s="18">
        <f t="shared" si="114"/>
        <v>2019</v>
      </c>
      <c r="C3703" s="17">
        <v>43770</v>
      </c>
      <c r="D3703" s="18" t="s">
        <v>130</v>
      </c>
      <c r="E3703" s="18" t="s">
        <v>163</v>
      </c>
      <c r="F3703" s="18" t="str">
        <f t="shared" si="115"/>
        <v>Eversource_EMA-Storm Cost Recovery Adjustment Factor (SCRAF)-43770</v>
      </c>
      <c r="G3703" s="11" t="s">
        <v>131</v>
      </c>
      <c r="H3703" s="11" t="s">
        <v>49</v>
      </c>
      <c r="I3703" s="11" t="s">
        <v>132</v>
      </c>
      <c r="J3703" s="11" t="s">
        <v>147</v>
      </c>
      <c r="K3703" s="11" t="str">
        <f>IFERROR(INDEX('EDC Component Dictionary'!$C$5:$C$37,MATCH('Rates Database'!J3703,'EDC Component Dictionary'!$B$5:$B$37,0)), "Energy Supply")</f>
        <v>Distribution System</v>
      </c>
      <c r="L3703" s="12">
        <v>3.65E-3</v>
      </c>
      <c r="M3703" s="12"/>
    </row>
    <row r="3704" spans="1:13" x14ac:dyDescent="0.3">
      <c r="A3704" s="18">
        <v>3702</v>
      </c>
      <c r="B3704" s="18">
        <f t="shared" si="114"/>
        <v>2019</v>
      </c>
      <c r="C3704" s="17">
        <v>43739</v>
      </c>
      <c r="D3704" s="18" t="s">
        <v>130</v>
      </c>
      <c r="E3704" s="18" t="s">
        <v>163</v>
      </c>
      <c r="F3704" s="18" t="str">
        <f t="shared" si="115"/>
        <v>Eversource_EMA-Storm Cost Recovery Adjustment Factor (SCRAF)-43739</v>
      </c>
      <c r="G3704" s="11" t="s">
        <v>131</v>
      </c>
      <c r="H3704" s="11" t="s">
        <v>49</v>
      </c>
      <c r="I3704" s="11" t="s">
        <v>132</v>
      </c>
      <c r="J3704" s="11" t="s">
        <v>147</v>
      </c>
      <c r="K3704" s="11" t="str">
        <f>IFERROR(INDEX('EDC Component Dictionary'!$C$5:$C$37,MATCH('Rates Database'!J3704,'EDC Component Dictionary'!$B$5:$B$37,0)), "Energy Supply")</f>
        <v>Distribution System</v>
      </c>
      <c r="L3704" s="12">
        <v>3.65E-3</v>
      </c>
      <c r="M3704" s="12"/>
    </row>
    <row r="3705" spans="1:13" x14ac:dyDescent="0.3">
      <c r="A3705" s="18">
        <v>3703</v>
      </c>
      <c r="B3705" s="18">
        <f t="shared" si="114"/>
        <v>2019</v>
      </c>
      <c r="C3705" s="17">
        <v>43709</v>
      </c>
      <c r="D3705" s="18" t="s">
        <v>130</v>
      </c>
      <c r="E3705" s="18" t="s">
        <v>163</v>
      </c>
      <c r="F3705" s="18" t="str">
        <f t="shared" si="115"/>
        <v>Eversource_EMA-Storm Cost Recovery Adjustment Factor (SCRAF)-43709</v>
      </c>
      <c r="G3705" s="11" t="s">
        <v>131</v>
      </c>
      <c r="H3705" s="11" t="s">
        <v>49</v>
      </c>
      <c r="I3705" s="11" t="s">
        <v>132</v>
      </c>
      <c r="J3705" s="11" t="s">
        <v>147</v>
      </c>
      <c r="K3705" s="11" t="str">
        <f>IFERROR(INDEX('EDC Component Dictionary'!$C$5:$C$37,MATCH('Rates Database'!J3705,'EDC Component Dictionary'!$B$5:$B$37,0)), "Energy Supply")</f>
        <v>Distribution System</v>
      </c>
      <c r="L3705" s="12">
        <v>3.65E-3</v>
      </c>
      <c r="M3705" s="12"/>
    </row>
    <row r="3706" spans="1:13" x14ac:dyDescent="0.3">
      <c r="A3706" s="18">
        <v>3704</v>
      </c>
      <c r="B3706" s="18">
        <f t="shared" si="114"/>
        <v>2019</v>
      </c>
      <c r="C3706" s="17">
        <v>43678</v>
      </c>
      <c r="D3706" s="18" t="s">
        <v>130</v>
      </c>
      <c r="E3706" s="18" t="s">
        <v>163</v>
      </c>
      <c r="F3706" s="18" t="str">
        <f t="shared" si="115"/>
        <v>Eversource_EMA-Storm Cost Recovery Adjustment Factor (SCRAF)-43678</v>
      </c>
      <c r="G3706" s="11" t="s">
        <v>131</v>
      </c>
      <c r="H3706" s="11" t="s">
        <v>49</v>
      </c>
      <c r="I3706" s="11" t="s">
        <v>132</v>
      </c>
      <c r="J3706" s="11" t="s">
        <v>147</v>
      </c>
      <c r="K3706" s="11" t="str">
        <f>IFERROR(INDEX('EDC Component Dictionary'!$C$5:$C$37,MATCH('Rates Database'!J3706,'EDC Component Dictionary'!$B$5:$B$37,0)), "Energy Supply")</f>
        <v>Distribution System</v>
      </c>
      <c r="L3706" s="12">
        <v>3.65E-3</v>
      </c>
      <c r="M3706" s="12"/>
    </row>
    <row r="3707" spans="1:13" x14ac:dyDescent="0.3">
      <c r="A3707" s="18">
        <v>3705</v>
      </c>
      <c r="B3707" s="18">
        <f t="shared" si="114"/>
        <v>2019</v>
      </c>
      <c r="C3707" s="17">
        <v>43647</v>
      </c>
      <c r="D3707" s="18" t="s">
        <v>130</v>
      </c>
      <c r="E3707" s="18" t="s">
        <v>163</v>
      </c>
      <c r="F3707" s="18" t="str">
        <f t="shared" si="115"/>
        <v>Eversource_EMA-Storm Cost Recovery Adjustment Factor (SCRAF)-43647</v>
      </c>
      <c r="G3707" s="11" t="s">
        <v>131</v>
      </c>
      <c r="H3707" s="11" t="s">
        <v>49</v>
      </c>
      <c r="I3707" s="11" t="s">
        <v>132</v>
      </c>
      <c r="J3707" s="11" t="s">
        <v>147</v>
      </c>
      <c r="K3707" s="11" t="str">
        <f>IFERROR(INDEX('EDC Component Dictionary'!$C$5:$C$37,MATCH('Rates Database'!J3707,'EDC Component Dictionary'!$B$5:$B$37,0)), "Energy Supply")</f>
        <v>Distribution System</v>
      </c>
      <c r="L3707" s="12">
        <v>3.65E-3</v>
      </c>
      <c r="M3707" s="12"/>
    </row>
    <row r="3708" spans="1:13" x14ac:dyDescent="0.3">
      <c r="A3708" s="18">
        <v>3706</v>
      </c>
      <c r="B3708" s="18">
        <f t="shared" si="114"/>
        <v>2019</v>
      </c>
      <c r="C3708" s="17">
        <v>43617</v>
      </c>
      <c r="D3708" s="18" t="s">
        <v>130</v>
      </c>
      <c r="E3708" s="18" t="s">
        <v>163</v>
      </c>
      <c r="F3708" s="18" t="str">
        <f t="shared" si="115"/>
        <v>Eversource_EMA-Storm Cost Recovery Adjustment Factor (SCRAF)-43617</v>
      </c>
      <c r="G3708" s="11" t="s">
        <v>131</v>
      </c>
      <c r="H3708" s="11" t="s">
        <v>49</v>
      </c>
      <c r="I3708" s="11" t="s">
        <v>132</v>
      </c>
      <c r="J3708" s="11" t="s">
        <v>147</v>
      </c>
      <c r="K3708" s="11" t="str">
        <f>IFERROR(INDEX('EDC Component Dictionary'!$C$5:$C$37,MATCH('Rates Database'!J3708,'EDC Component Dictionary'!$B$5:$B$37,0)), "Energy Supply")</f>
        <v>Distribution System</v>
      </c>
      <c r="L3708" s="12">
        <v>3.65E-3</v>
      </c>
      <c r="M3708" s="12"/>
    </row>
    <row r="3709" spans="1:13" x14ac:dyDescent="0.3">
      <c r="A3709" s="18">
        <v>3707</v>
      </c>
      <c r="B3709" s="18">
        <f t="shared" si="114"/>
        <v>2019</v>
      </c>
      <c r="C3709" s="17">
        <v>43586</v>
      </c>
      <c r="D3709" s="18" t="s">
        <v>130</v>
      </c>
      <c r="E3709" s="18" t="s">
        <v>163</v>
      </c>
      <c r="F3709" s="18" t="str">
        <f t="shared" si="115"/>
        <v>Eversource_EMA-Storm Cost Recovery Adjustment Factor (SCRAF)-43586</v>
      </c>
      <c r="G3709" s="11" t="s">
        <v>131</v>
      </c>
      <c r="H3709" s="11" t="s">
        <v>49</v>
      </c>
      <c r="I3709" s="11" t="s">
        <v>132</v>
      </c>
      <c r="J3709" s="11" t="s">
        <v>147</v>
      </c>
      <c r="K3709" s="11" t="str">
        <f>IFERROR(INDEX('EDC Component Dictionary'!$C$5:$C$37,MATCH('Rates Database'!J3709,'EDC Component Dictionary'!$B$5:$B$37,0)), "Energy Supply")</f>
        <v>Distribution System</v>
      </c>
      <c r="L3709" s="12">
        <v>3.65E-3</v>
      </c>
      <c r="M3709" s="12"/>
    </row>
    <row r="3710" spans="1:13" x14ac:dyDescent="0.3">
      <c r="A3710" s="18">
        <v>3708</v>
      </c>
      <c r="B3710" s="18">
        <f t="shared" si="114"/>
        <v>2019</v>
      </c>
      <c r="C3710" s="17">
        <v>43556</v>
      </c>
      <c r="D3710" s="18" t="s">
        <v>130</v>
      </c>
      <c r="E3710" s="18" t="s">
        <v>163</v>
      </c>
      <c r="F3710" s="18" t="str">
        <f t="shared" si="115"/>
        <v>Eversource_EMA-Storm Cost Recovery Adjustment Factor (SCRAF)-43556</v>
      </c>
      <c r="G3710" s="11" t="s">
        <v>131</v>
      </c>
      <c r="H3710" s="11" t="s">
        <v>49</v>
      </c>
      <c r="I3710" s="11" t="s">
        <v>132</v>
      </c>
      <c r="J3710" s="11" t="s">
        <v>147</v>
      </c>
      <c r="K3710" s="11" t="str">
        <f>IFERROR(INDEX('EDC Component Dictionary'!$C$5:$C$37,MATCH('Rates Database'!J3710,'EDC Component Dictionary'!$B$5:$B$37,0)), "Energy Supply")</f>
        <v>Distribution System</v>
      </c>
      <c r="L3710" s="12">
        <v>3.65E-3</v>
      </c>
      <c r="M3710" s="12"/>
    </row>
    <row r="3711" spans="1:13" x14ac:dyDescent="0.3">
      <c r="A3711" s="18">
        <v>3709</v>
      </c>
      <c r="B3711" s="18">
        <f t="shared" si="114"/>
        <v>2019</v>
      </c>
      <c r="C3711" s="17">
        <v>43525</v>
      </c>
      <c r="D3711" s="18" t="s">
        <v>130</v>
      </c>
      <c r="E3711" s="18" t="s">
        <v>163</v>
      </c>
      <c r="F3711" s="18" t="str">
        <f t="shared" si="115"/>
        <v>Eversource_EMA-Storm Cost Recovery Adjustment Factor (SCRAF)-43525</v>
      </c>
      <c r="G3711" s="11" t="s">
        <v>131</v>
      </c>
      <c r="H3711" s="11" t="s">
        <v>49</v>
      </c>
      <c r="I3711" s="11" t="s">
        <v>132</v>
      </c>
      <c r="J3711" s="11" t="s">
        <v>147</v>
      </c>
      <c r="K3711" s="11" t="str">
        <f>IFERROR(INDEX('EDC Component Dictionary'!$C$5:$C$37,MATCH('Rates Database'!J3711,'EDC Component Dictionary'!$B$5:$B$37,0)), "Energy Supply")</f>
        <v>Distribution System</v>
      </c>
      <c r="L3711" s="12">
        <v>3.65E-3</v>
      </c>
      <c r="M3711" s="12"/>
    </row>
    <row r="3712" spans="1:13" x14ac:dyDescent="0.3">
      <c r="A3712" s="18">
        <v>3710</v>
      </c>
      <c r="B3712" s="18">
        <f t="shared" si="114"/>
        <v>2019</v>
      </c>
      <c r="C3712" s="17">
        <v>43497</v>
      </c>
      <c r="D3712" s="18" t="s">
        <v>130</v>
      </c>
      <c r="E3712" s="18" t="s">
        <v>163</v>
      </c>
      <c r="F3712" s="18" t="str">
        <f t="shared" si="115"/>
        <v>Eversource_EMA-Storm Cost Recovery Adjustment Factor (SCRAF)-43497</v>
      </c>
      <c r="G3712" s="11" t="s">
        <v>131</v>
      </c>
      <c r="H3712" s="11" t="s">
        <v>49</v>
      </c>
      <c r="I3712" s="11" t="s">
        <v>132</v>
      </c>
      <c r="J3712" s="11" t="s">
        <v>147</v>
      </c>
      <c r="K3712" s="11" t="str">
        <f>IFERROR(INDEX('EDC Component Dictionary'!$C$5:$C$37,MATCH('Rates Database'!J3712,'EDC Component Dictionary'!$B$5:$B$37,0)), "Energy Supply")</f>
        <v>Distribution System</v>
      </c>
      <c r="L3712" s="12">
        <v>3.65E-3</v>
      </c>
      <c r="M3712" s="12"/>
    </row>
    <row r="3713" spans="1:13" x14ac:dyDescent="0.3">
      <c r="A3713" s="18">
        <v>3711</v>
      </c>
      <c r="B3713" s="18">
        <f t="shared" si="114"/>
        <v>2019</v>
      </c>
      <c r="C3713" s="17">
        <v>43466</v>
      </c>
      <c r="D3713" s="18" t="s">
        <v>130</v>
      </c>
      <c r="E3713" s="18" t="s">
        <v>163</v>
      </c>
      <c r="F3713" s="18" t="str">
        <f t="shared" si="115"/>
        <v>Eversource_EMA-Storm Cost Recovery Adjustment Factor (SCRAF)-43466</v>
      </c>
      <c r="G3713" s="11" t="s">
        <v>131</v>
      </c>
      <c r="H3713" s="11" t="s">
        <v>49</v>
      </c>
      <c r="I3713" s="11" t="s">
        <v>132</v>
      </c>
      <c r="J3713" s="11" t="s">
        <v>147</v>
      </c>
      <c r="K3713" s="11" t="str">
        <f>IFERROR(INDEX('EDC Component Dictionary'!$C$5:$C$37,MATCH('Rates Database'!J3713,'EDC Component Dictionary'!$B$5:$B$37,0)), "Energy Supply")</f>
        <v>Distribution System</v>
      </c>
      <c r="L3713" s="12">
        <v>3.65E-3</v>
      </c>
      <c r="M3713" s="12"/>
    </row>
    <row r="3714" spans="1:13" x14ac:dyDescent="0.3">
      <c r="A3714" s="18">
        <v>3712</v>
      </c>
      <c r="B3714" s="18">
        <f t="shared" si="114"/>
        <v>2024</v>
      </c>
      <c r="C3714" s="17">
        <v>45352</v>
      </c>
      <c r="D3714" s="18" t="s">
        <v>130</v>
      </c>
      <c r="E3714" s="18" t="s">
        <v>163</v>
      </c>
      <c r="F3714" s="18" t="str">
        <f t="shared" si="115"/>
        <v>Eversource_EMA-Revenue Decoupling Adjustment Factor (RDAF)-45352</v>
      </c>
      <c r="G3714" s="11" t="s">
        <v>131</v>
      </c>
      <c r="H3714" s="11" t="s">
        <v>49</v>
      </c>
      <c r="I3714" s="11" t="s">
        <v>148</v>
      </c>
      <c r="J3714" s="11" t="s">
        <v>149</v>
      </c>
      <c r="K3714" s="11" t="str">
        <f>IFERROR(INDEX('EDC Component Dictionary'!$C$5:$C$37,MATCH('Rates Database'!J3714,'EDC Component Dictionary'!$B$5:$B$37,0)), "Energy Supply")</f>
        <v>Other</v>
      </c>
      <c r="L3714" s="12">
        <v>6.0000000000000002E-5</v>
      </c>
      <c r="M3714" s="12"/>
    </row>
    <row r="3715" spans="1:13" x14ac:dyDescent="0.3">
      <c r="A3715" s="18">
        <v>3713</v>
      </c>
      <c r="B3715" s="18">
        <f t="shared" ref="B3715:B3778" si="116">YEAR(C3715)</f>
        <v>2024</v>
      </c>
      <c r="C3715" s="17">
        <v>45323</v>
      </c>
      <c r="D3715" s="18" t="s">
        <v>130</v>
      </c>
      <c r="E3715" s="18" t="s">
        <v>163</v>
      </c>
      <c r="F3715" s="18" t="str">
        <f t="shared" si="115"/>
        <v>Eversource_EMA-Revenue Decoupling Adjustment Factor (RDAF)-45323</v>
      </c>
      <c r="G3715" s="11" t="s">
        <v>131</v>
      </c>
      <c r="H3715" s="11" t="s">
        <v>49</v>
      </c>
      <c r="I3715" s="11" t="s">
        <v>148</v>
      </c>
      <c r="J3715" s="11" t="s">
        <v>149</v>
      </c>
      <c r="K3715" s="11" t="str">
        <f>IFERROR(INDEX('EDC Component Dictionary'!$C$5:$C$37,MATCH('Rates Database'!J3715,'EDC Component Dictionary'!$B$5:$B$37,0)), "Energy Supply")</f>
        <v>Other</v>
      </c>
      <c r="L3715" s="12">
        <v>6.0000000000000002E-5</v>
      </c>
      <c r="M3715" s="12"/>
    </row>
    <row r="3716" spans="1:13" x14ac:dyDescent="0.3">
      <c r="A3716" s="18">
        <v>3714</v>
      </c>
      <c r="B3716" s="18">
        <f t="shared" si="116"/>
        <v>2024</v>
      </c>
      <c r="C3716" s="17">
        <v>45292</v>
      </c>
      <c r="D3716" s="18" t="s">
        <v>130</v>
      </c>
      <c r="E3716" s="18" t="s">
        <v>163</v>
      </c>
      <c r="F3716" s="18" t="str">
        <f t="shared" ref="F3716:F3779" si="117">_xlfn.CONCAT(E3716,"-",J3716,"-",C3716)</f>
        <v>Eversource_EMA-Revenue Decoupling Adjustment Factor (RDAF)-45292</v>
      </c>
      <c r="G3716" s="11" t="s">
        <v>131</v>
      </c>
      <c r="H3716" s="11" t="s">
        <v>49</v>
      </c>
      <c r="I3716" s="11" t="s">
        <v>148</v>
      </c>
      <c r="J3716" s="11" t="s">
        <v>149</v>
      </c>
      <c r="K3716" s="11" t="str">
        <f>IFERROR(INDEX('EDC Component Dictionary'!$C$5:$C$37,MATCH('Rates Database'!J3716,'EDC Component Dictionary'!$B$5:$B$37,0)), "Energy Supply")</f>
        <v>Other</v>
      </c>
      <c r="L3716" s="12">
        <v>6.0000000000000002E-5</v>
      </c>
      <c r="M3716" s="12"/>
    </row>
    <row r="3717" spans="1:13" x14ac:dyDescent="0.3">
      <c r="A3717" s="18">
        <v>3715</v>
      </c>
      <c r="B3717" s="18">
        <f t="shared" si="116"/>
        <v>2023</v>
      </c>
      <c r="C3717" s="17">
        <v>45261</v>
      </c>
      <c r="D3717" s="18" t="s">
        <v>130</v>
      </c>
      <c r="E3717" s="18" t="s">
        <v>163</v>
      </c>
      <c r="F3717" s="18" t="str">
        <f t="shared" si="117"/>
        <v>Eversource_EMA-Revenue Decoupling Adjustment Factor (RDAF)-45261</v>
      </c>
      <c r="G3717" s="11" t="s">
        <v>131</v>
      </c>
      <c r="H3717" s="11" t="s">
        <v>49</v>
      </c>
      <c r="I3717" s="11" t="s">
        <v>148</v>
      </c>
      <c r="J3717" s="11" t="s">
        <v>149</v>
      </c>
      <c r="K3717" s="11" t="str">
        <f>IFERROR(INDEX('EDC Component Dictionary'!$C$5:$C$37,MATCH('Rates Database'!J3717,'EDC Component Dictionary'!$B$5:$B$37,0)), "Energy Supply")</f>
        <v>Other</v>
      </c>
      <c r="L3717" s="12">
        <v>3.0400000000000002E-3</v>
      </c>
      <c r="M3717" s="12"/>
    </row>
    <row r="3718" spans="1:13" x14ac:dyDescent="0.3">
      <c r="A3718" s="18">
        <v>3716</v>
      </c>
      <c r="B3718" s="18">
        <f t="shared" si="116"/>
        <v>2023</v>
      </c>
      <c r="C3718" s="17">
        <v>45231</v>
      </c>
      <c r="D3718" s="18" t="s">
        <v>130</v>
      </c>
      <c r="E3718" s="18" t="s">
        <v>163</v>
      </c>
      <c r="F3718" s="18" t="str">
        <f t="shared" si="117"/>
        <v>Eversource_EMA-Revenue Decoupling Adjustment Factor (RDAF)-45231</v>
      </c>
      <c r="G3718" s="11" t="s">
        <v>131</v>
      </c>
      <c r="H3718" s="11" t="s">
        <v>49</v>
      </c>
      <c r="I3718" s="11" t="s">
        <v>148</v>
      </c>
      <c r="J3718" s="11" t="s">
        <v>149</v>
      </c>
      <c r="K3718" s="11" t="str">
        <f>IFERROR(INDEX('EDC Component Dictionary'!$C$5:$C$37,MATCH('Rates Database'!J3718,'EDC Component Dictionary'!$B$5:$B$37,0)), "Energy Supply")</f>
        <v>Other</v>
      </c>
      <c r="L3718" s="12">
        <v>3.0400000000000002E-3</v>
      </c>
      <c r="M3718" s="12"/>
    </row>
    <row r="3719" spans="1:13" x14ac:dyDescent="0.3">
      <c r="A3719" s="18">
        <v>3717</v>
      </c>
      <c r="B3719" s="18">
        <f t="shared" si="116"/>
        <v>2023</v>
      </c>
      <c r="C3719" s="17">
        <v>45200</v>
      </c>
      <c r="D3719" s="18" t="s">
        <v>130</v>
      </c>
      <c r="E3719" s="18" t="s">
        <v>163</v>
      </c>
      <c r="F3719" s="18" t="str">
        <f t="shared" si="117"/>
        <v>Eversource_EMA-Revenue Decoupling Adjustment Factor (RDAF)-45200</v>
      </c>
      <c r="G3719" s="11" t="s">
        <v>131</v>
      </c>
      <c r="H3719" s="11" t="s">
        <v>49</v>
      </c>
      <c r="I3719" s="11" t="s">
        <v>148</v>
      </c>
      <c r="J3719" s="11" t="s">
        <v>149</v>
      </c>
      <c r="K3719" s="11" t="str">
        <f>IFERROR(INDEX('EDC Component Dictionary'!$C$5:$C$37,MATCH('Rates Database'!J3719,'EDC Component Dictionary'!$B$5:$B$37,0)), "Energy Supply")</f>
        <v>Other</v>
      </c>
      <c r="L3719" s="12">
        <v>3.0400000000000002E-3</v>
      </c>
      <c r="M3719" s="12"/>
    </row>
    <row r="3720" spans="1:13" x14ac:dyDescent="0.3">
      <c r="A3720" s="18">
        <v>3718</v>
      </c>
      <c r="B3720" s="18">
        <f t="shared" si="116"/>
        <v>2023</v>
      </c>
      <c r="C3720" s="17">
        <v>45170</v>
      </c>
      <c r="D3720" s="18" t="s">
        <v>130</v>
      </c>
      <c r="E3720" s="18" t="s">
        <v>163</v>
      </c>
      <c r="F3720" s="18" t="str">
        <f t="shared" si="117"/>
        <v>Eversource_EMA-Revenue Decoupling Adjustment Factor (RDAF)-45170</v>
      </c>
      <c r="G3720" s="11" t="s">
        <v>131</v>
      </c>
      <c r="H3720" s="11" t="s">
        <v>49</v>
      </c>
      <c r="I3720" s="11" t="s">
        <v>148</v>
      </c>
      <c r="J3720" s="11" t="s">
        <v>149</v>
      </c>
      <c r="K3720" s="11" t="str">
        <f>IFERROR(INDEX('EDC Component Dictionary'!$C$5:$C$37,MATCH('Rates Database'!J3720,'EDC Component Dictionary'!$B$5:$B$37,0)), "Energy Supply")</f>
        <v>Other</v>
      </c>
      <c r="L3720" s="12">
        <v>3.0400000000000002E-3</v>
      </c>
      <c r="M3720" s="12"/>
    </row>
    <row r="3721" spans="1:13" x14ac:dyDescent="0.3">
      <c r="A3721" s="18">
        <v>3719</v>
      </c>
      <c r="B3721" s="18">
        <f t="shared" si="116"/>
        <v>2023</v>
      </c>
      <c r="C3721" s="17">
        <v>45139</v>
      </c>
      <c r="D3721" s="18" t="s">
        <v>130</v>
      </c>
      <c r="E3721" s="18" t="s">
        <v>163</v>
      </c>
      <c r="F3721" s="18" t="str">
        <f t="shared" si="117"/>
        <v>Eversource_EMA-Revenue Decoupling Adjustment Factor (RDAF)-45139</v>
      </c>
      <c r="G3721" s="11" t="s">
        <v>131</v>
      </c>
      <c r="H3721" s="11" t="s">
        <v>49</v>
      </c>
      <c r="I3721" s="11" t="s">
        <v>148</v>
      </c>
      <c r="J3721" s="11" t="s">
        <v>149</v>
      </c>
      <c r="K3721" s="11" t="str">
        <f>IFERROR(INDEX('EDC Component Dictionary'!$C$5:$C$37,MATCH('Rates Database'!J3721,'EDC Component Dictionary'!$B$5:$B$37,0)), "Energy Supply")</f>
        <v>Other</v>
      </c>
      <c r="L3721" s="12">
        <v>3.0400000000000002E-3</v>
      </c>
      <c r="M3721" s="12"/>
    </row>
    <row r="3722" spans="1:13" x14ac:dyDescent="0.3">
      <c r="A3722" s="18">
        <v>3720</v>
      </c>
      <c r="B3722" s="18">
        <f t="shared" si="116"/>
        <v>2023</v>
      </c>
      <c r="C3722" s="17">
        <v>45108</v>
      </c>
      <c r="D3722" s="18" t="s">
        <v>130</v>
      </c>
      <c r="E3722" s="18" t="s">
        <v>163</v>
      </c>
      <c r="F3722" s="18" t="str">
        <f t="shared" si="117"/>
        <v>Eversource_EMA-Revenue Decoupling Adjustment Factor (RDAF)-45108</v>
      </c>
      <c r="G3722" s="11" t="s">
        <v>131</v>
      </c>
      <c r="H3722" s="11" t="s">
        <v>49</v>
      </c>
      <c r="I3722" s="11" t="s">
        <v>148</v>
      </c>
      <c r="J3722" s="11" t="s">
        <v>149</v>
      </c>
      <c r="K3722" s="11" t="str">
        <f>IFERROR(INDEX('EDC Component Dictionary'!$C$5:$C$37,MATCH('Rates Database'!J3722,'EDC Component Dictionary'!$B$5:$B$37,0)), "Energy Supply")</f>
        <v>Other</v>
      </c>
      <c r="L3722" s="12">
        <v>3.0400000000000002E-3</v>
      </c>
      <c r="M3722" s="12"/>
    </row>
    <row r="3723" spans="1:13" x14ac:dyDescent="0.3">
      <c r="A3723" s="18">
        <v>3721</v>
      </c>
      <c r="B3723" s="18">
        <f t="shared" si="116"/>
        <v>2023</v>
      </c>
      <c r="C3723" s="17">
        <v>45078</v>
      </c>
      <c r="D3723" s="18" t="s">
        <v>130</v>
      </c>
      <c r="E3723" s="18" t="s">
        <v>163</v>
      </c>
      <c r="F3723" s="18" t="str">
        <f t="shared" si="117"/>
        <v>Eversource_EMA-Revenue Decoupling Adjustment Factor (RDAF)-45078</v>
      </c>
      <c r="G3723" s="11" t="s">
        <v>131</v>
      </c>
      <c r="H3723" s="11" t="s">
        <v>49</v>
      </c>
      <c r="I3723" s="11" t="s">
        <v>148</v>
      </c>
      <c r="J3723" s="11" t="s">
        <v>149</v>
      </c>
      <c r="K3723" s="11" t="str">
        <f>IFERROR(INDEX('EDC Component Dictionary'!$C$5:$C$37,MATCH('Rates Database'!J3723,'EDC Component Dictionary'!$B$5:$B$37,0)), "Energy Supply")</f>
        <v>Other</v>
      </c>
      <c r="L3723" s="12">
        <v>3.0400000000000002E-3</v>
      </c>
      <c r="M3723" s="12"/>
    </row>
    <row r="3724" spans="1:13" x14ac:dyDescent="0.3">
      <c r="A3724" s="18">
        <v>3722</v>
      </c>
      <c r="B3724" s="18">
        <f t="shared" si="116"/>
        <v>2023</v>
      </c>
      <c r="C3724" s="17">
        <v>45047</v>
      </c>
      <c r="D3724" s="18" t="s">
        <v>130</v>
      </c>
      <c r="E3724" s="18" t="s">
        <v>163</v>
      </c>
      <c r="F3724" s="18" t="str">
        <f t="shared" si="117"/>
        <v>Eversource_EMA-Revenue Decoupling Adjustment Factor (RDAF)-45047</v>
      </c>
      <c r="G3724" s="11" t="s">
        <v>131</v>
      </c>
      <c r="H3724" s="11" t="s">
        <v>49</v>
      </c>
      <c r="I3724" s="11" t="s">
        <v>148</v>
      </c>
      <c r="J3724" s="11" t="s">
        <v>149</v>
      </c>
      <c r="K3724" s="11" t="str">
        <f>IFERROR(INDEX('EDC Component Dictionary'!$C$5:$C$37,MATCH('Rates Database'!J3724,'EDC Component Dictionary'!$B$5:$B$37,0)), "Energy Supply")</f>
        <v>Other</v>
      </c>
      <c r="L3724" s="12">
        <v>3.0400000000000002E-3</v>
      </c>
      <c r="M3724" s="12"/>
    </row>
    <row r="3725" spans="1:13" x14ac:dyDescent="0.3">
      <c r="A3725" s="18">
        <v>3723</v>
      </c>
      <c r="B3725" s="18">
        <f t="shared" si="116"/>
        <v>2023</v>
      </c>
      <c r="C3725" s="17">
        <v>45017</v>
      </c>
      <c r="D3725" s="18" t="s">
        <v>130</v>
      </c>
      <c r="E3725" s="18" t="s">
        <v>163</v>
      </c>
      <c r="F3725" s="18" t="str">
        <f t="shared" si="117"/>
        <v>Eversource_EMA-Revenue Decoupling Adjustment Factor (RDAF)-45017</v>
      </c>
      <c r="G3725" s="11" t="s">
        <v>131</v>
      </c>
      <c r="H3725" s="11" t="s">
        <v>49</v>
      </c>
      <c r="I3725" s="11" t="s">
        <v>148</v>
      </c>
      <c r="J3725" s="11" t="s">
        <v>149</v>
      </c>
      <c r="K3725" s="11" t="str">
        <f>IFERROR(INDEX('EDC Component Dictionary'!$C$5:$C$37,MATCH('Rates Database'!J3725,'EDC Component Dictionary'!$B$5:$B$37,0)), "Energy Supply")</f>
        <v>Other</v>
      </c>
      <c r="L3725" s="12">
        <v>3.0400000000000002E-3</v>
      </c>
      <c r="M3725" s="12"/>
    </row>
    <row r="3726" spans="1:13" x14ac:dyDescent="0.3">
      <c r="A3726" s="18">
        <v>3724</v>
      </c>
      <c r="B3726" s="18">
        <f t="shared" si="116"/>
        <v>2023</v>
      </c>
      <c r="C3726" s="17">
        <v>44986</v>
      </c>
      <c r="D3726" s="18" t="s">
        <v>130</v>
      </c>
      <c r="E3726" s="18" t="s">
        <v>163</v>
      </c>
      <c r="F3726" s="18" t="str">
        <f t="shared" si="117"/>
        <v>Eversource_EMA-Revenue Decoupling Adjustment Factor (RDAF)-44986</v>
      </c>
      <c r="G3726" s="11" t="s">
        <v>131</v>
      </c>
      <c r="H3726" s="11" t="s">
        <v>49</v>
      </c>
      <c r="I3726" s="11" t="s">
        <v>148</v>
      </c>
      <c r="J3726" s="11" t="s">
        <v>149</v>
      </c>
      <c r="K3726" s="11" t="str">
        <f>IFERROR(INDEX('EDC Component Dictionary'!$C$5:$C$37,MATCH('Rates Database'!J3726,'EDC Component Dictionary'!$B$5:$B$37,0)), "Energy Supply")</f>
        <v>Other</v>
      </c>
      <c r="L3726" s="12">
        <v>3.0400000000000002E-3</v>
      </c>
      <c r="M3726" s="12"/>
    </row>
    <row r="3727" spans="1:13" x14ac:dyDescent="0.3">
      <c r="A3727" s="18">
        <v>3725</v>
      </c>
      <c r="B3727" s="18">
        <f t="shared" si="116"/>
        <v>2023</v>
      </c>
      <c r="C3727" s="17">
        <v>44958</v>
      </c>
      <c r="D3727" s="18" t="s">
        <v>130</v>
      </c>
      <c r="E3727" s="18" t="s">
        <v>163</v>
      </c>
      <c r="F3727" s="18" t="str">
        <f t="shared" si="117"/>
        <v>Eversource_EMA-Revenue Decoupling Adjustment Factor (RDAF)-44958</v>
      </c>
      <c r="G3727" s="11" t="s">
        <v>131</v>
      </c>
      <c r="H3727" s="11" t="s">
        <v>49</v>
      </c>
      <c r="I3727" s="11" t="s">
        <v>148</v>
      </c>
      <c r="J3727" s="11" t="s">
        <v>149</v>
      </c>
      <c r="K3727" s="11" t="str">
        <f>IFERROR(INDEX('EDC Component Dictionary'!$C$5:$C$37,MATCH('Rates Database'!J3727,'EDC Component Dictionary'!$B$5:$B$37,0)), "Energy Supply")</f>
        <v>Other</v>
      </c>
      <c r="L3727" s="12">
        <v>3.0400000000000002E-3</v>
      </c>
      <c r="M3727" s="12"/>
    </row>
    <row r="3728" spans="1:13" x14ac:dyDescent="0.3">
      <c r="A3728" s="18">
        <v>3726</v>
      </c>
      <c r="B3728" s="18">
        <f t="shared" si="116"/>
        <v>2023</v>
      </c>
      <c r="C3728" s="17">
        <v>44927</v>
      </c>
      <c r="D3728" s="18" t="s">
        <v>130</v>
      </c>
      <c r="E3728" s="18" t="s">
        <v>163</v>
      </c>
      <c r="F3728" s="18" t="str">
        <f t="shared" si="117"/>
        <v>Eversource_EMA-Revenue Decoupling Adjustment Factor (RDAF)-44927</v>
      </c>
      <c r="G3728" s="11" t="s">
        <v>131</v>
      </c>
      <c r="H3728" s="11" t="s">
        <v>49</v>
      </c>
      <c r="I3728" s="11" t="s">
        <v>148</v>
      </c>
      <c r="J3728" s="11" t="s">
        <v>149</v>
      </c>
      <c r="K3728" s="11" t="str">
        <f>IFERROR(INDEX('EDC Component Dictionary'!$C$5:$C$37,MATCH('Rates Database'!J3728,'EDC Component Dictionary'!$B$5:$B$37,0)), "Energy Supply")</f>
        <v>Other</v>
      </c>
      <c r="L3728" s="12">
        <v>3.0400000000000002E-3</v>
      </c>
      <c r="M3728" s="12"/>
    </row>
    <row r="3729" spans="1:13" x14ac:dyDescent="0.3">
      <c r="A3729" s="18">
        <v>3727</v>
      </c>
      <c r="B3729" s="18">
        <f t="shared" si="116"/>
        <v>2022</v>
      </c>
      <c r="C3729" s="17">
        <v>44896</v>
      </c>
      <c r="D3729" s="18" t="s">
        <v>130</v>
      </c>
      <c r="E3729" s="18" t="s">
        <v>163</v>
      </c>
      <c r="F3729" s="18" t="str">
        <f t="shared" si="117"/>
        <v>Eversource_EMA-Revenue Decoupling Adjustment Factor (RDAF)-44896</v>
      </c>
      <c r="G3729" s="11" t="s">
        <v>131</v>
      </c>
      <c r="H3729" s="11" t="s">
        <v>49</v>
      </c>
      <c r="I3729" s="11" t="s">
        <v>148</v>
      </c>
      <c r="J3729" s="11" t="s">
        <v>149</v>
      </c>
      <c r="K3729" s="11" t="str">
        <f>IFERROR(INDEX('EDC Component Dictionary'!$C$5:$C$37,MATCH('Rates Database'!J3729,'EDC Component Dictionary'!$B$5:$B$37,0)), "Energy Supply")</f>
        <v>Other</v>
      </c>
      <c r="L3729" s="12">
        <v>2.6700000000000001E-3</v>
      </c>
      <c r="M3729" s="12"/>
    </row>
    <row r="3730" spans="1:13" x14ac:dyDescent="0.3">
      <c r="A3730" s="18">
        <v>3728</v>
      </c>
      <c r="B3730" s="18">
        <f t="shared" si="116"/>
        <v>2022</v>
      </c>
      <c r="C3730" s="17">
        <v>44866</v>
      </c>
      <c r="D3730" s="18" t="s">
        <v>130</v>
      </c>
      <c r="E3730" s="18" t="s">
        <v>163</v>
      </c>
      <c r="F3730" s="18" t="str">
        <f t="shared" si="117"/>
        <v>Eversource_EMA-Revenue Decoupling Adjustment Factor (RDAF)-44866</v>
      </c>
      <c r="G3730" s="11" t="s">
        <v>131</v>
      </c>
      <c r="H3730" s="11" t="s">
        <v>49</v>
      </c>
      <c r="I3730" s="11" t="s">
        <v>148</v>
      </c>
      <c r="J3730" s="11" t="s">
        <v>149</v>
      </c>
      <c r="K3730" s="11" t="str">
        <f>IFERROR(INDEX('EDC Component Dictionary'!$C$5:$C$37,MATCH('Rates Database'!J3730,'EDC Component Dictionary'!$B$5:$B$37,0)), "Energy Supply")</f>
        <v>Other</v>
      </c>
      <c r="L3730" s="12">
        <v>2.6700000000000001E-3</v>
      </c>
      <c r="M3730" s="12"/>
    </row>
    <row r="3731" spans="1:13" x14ac:dyDescent="0.3">
      <c r="A3731" s="18">
        <v>3729</v>
      </c>
      <c r="B3731" s="18">
        <f t="shared" si="116"/>
        <v>2022</v>
      </c>
      <c r="C3731" s="17">
        <v>44835</v>
      </c>
      <c r="D3731" s="18" t="s">
        <v>130</v>
      </c>
      <c r="E3731" s="18" t="s">
        <v>163</v>
      </c>
      <c r="F3731" s="18" t="str">
        <f t="shared" si="117"/>
        <v>Eversource_EMA-Revenue Decoupling Adjustment Factor (RDAF)-44835</v>
      </c>
      <c r="G3731" s="11" t="s">
        <v>131</v>
      </c>
      <c r="H3731" s="11" t="s">
        <v>49</v>
      </c>
      <c r="I3731" s="11" t="s">
        <v>148</v>
      </c>
      <c r="J3731" s="11" t="s">
        <v>149</v>
      </c>
      <c r="K3731" s="11" t="str">
        <f>IFERROR(INDEX('EDC Component Dictionary'!$C$5:$C$37,MATCH('Rates Database'!J3731,'EDC Component Dictionary'!$B$5:$B$37,0)), "Energy Supply")</f>
        <v>Other</v>
      </c>
      <c r="L3731" s="12">
        <v>2.6700000000000001E-3</v>
      </c>
      <c r="M3731" s="12"/>
    </row>
    <row r="3732" spans="1:13" x14ac:dyDescent="0.3">
      <c r="A3732" s="18">
        <v>3730</v>
      </c>
      <c r="B3732" s="18">
        <f t="shared" si="116"/>
        <v>2022</v>
      </c>
      <c r="C3732" s="17">
        <v>44805</v>
      </c>
      <c r="D3732" s="18" t="s">
        <v>130</v>
      </c>
      <c r="E3732" s="18" t="s">
        <v>163</v>
      </c>
      <c r="F3732" s="18" t="str">
        <f t="shared" si="117"/>
        <v>Eversource_EMA-Revenue Decoupling Adjustment Factor (RDAF)-44805</v>
      </c>
      <c r="G3732" s="11" t="s">
        <v>131</v>
      </c>
      <c r="H3732" s="11" t="s">
        <v>49</v>
      </c>
      <c r="I3732" s="11" t="s">
        <v>148</v>
      </c>
      <c r="J3732" s="11" t="s">
        <v>149</v>
      </c>
      <c r="K3732" s="11" t="str">
        <f>IFERROR(INDEX('EDC Component Dictionary'!$C$5:$C$37,MATCH('Rates Database'!J3732,'EDC Component Dictionary'!$B$5:$B$37,0)), "Energy Supply")</f>
        <v>Other</v>
      </c>
      <c r="L3732" s="12">
        <v>2.6700000000000001E-3</v>
      </c>
      <c r="M3732" s="12"/>
    </row>
    <row r="3733" spans="1:13" x14ac:dyDescent="0.3">
      <c r="A3733" s="18">
        <v>3731</v>
      </c>
      <c r="B3733" s="18">
        <f t="shared" si="116"/>
        <v>2022</v>
      </c>
      <c r="C3733" s="17">
        <v>44774</v>
      </c>
      <c r="D3733" s="18" t="s">
        <v>130</v>
      </c>
      <c r="E3733" s="18" t="s">
        <v>163</v>
      </c>
      <c r="F3733" s="18" t="str">
        <f t="shared" si="117"/>
        <v>Eversource_EMA-Revenue Decoupling Adjustment Factor (RDAF)-44774</v>
      </c>
      <c r="G3733" s="11" t="s">
        <v>131</v>
      </c>
      <c r="H3733" s="11" t="s">
        <v>49</v>
      </c>
      <c r="I3733" s="11" t="s">
        <v>148</v>
      </c>
      <c r="J3733" s="11" t="s">
        <v>149</v>
      </c>
      <c r="K3733" s="11" t="str">
        <f>IFERROR(INDEX('EDC Component Dictionary'!$C$5:$C$37,MATCH('Rates Database'!J3733,'EDC Component Dictionary'!$B$5:$B$37,0)), "Energy Supply")</f>
        <v>Other</v>
      </c>
      <c r="L3733" s="12">
        <v>2.6700000000000001E-3</v>
      </c>
      <c r="M3733" s="12"/>
    </row>
    <row r="3734" spans="1:13" x14ac:dyDescent="0.3">
      <c r="A3734" s="18">
        <v>3732</v>
      </c>
      <c r="B3734" s="18">
        <f t="shared" si="116"/>
        <v>2022</v>
      </c>
      <c r="C3734" s="17">
        <v>44743</v>
      </c>
      <c r="D3734" s="18" t="s">
        <v>130</v>
      </c>
      <c r="E3734" s="18" t="s">
        <v>163</v>
      </c>
      <c r="F3734" s="18" t="str">
        <f t="shared" si="117"/>
        <v>Eversource_EMA-Revenue Decoupling Adjustment Factor (RDAF)-44743</v>
      </c>
      <c r="G3734" s="11" t="s">
        <v>131</v>
      </c>
      <c r="H3734" s="11" t="s">
        <v>49</v>
      </c>
      <c r="I3734" s="11" t="s">
        <v>148</v>
      </c>
      <c r="J3734" s="11" t="s">
        <v>149</v>
      </c>
      <c r="K3734" s="11" t="str">
        <f>IFERROR(INDEX('EDC Component Dictionary'!$C$5:$C$37,MATCH('Rates Database'!J3734,'EDC Component Dictionary'!$B$5:$B$37,0)), "Energy Supply")</f>
        <v>Other</v>
      </c>
      <c r="L3734" s="12">
        <v>2.6700000000000001E-3</v>
      </c>
      <c r="M3734" s="12"/>
    </row>
    <row r="3735" spans="1:13" x14ac:dyDescent="0.3">
      <c r="A3735" s="18">
        <v>3733</v>
      </c>
      <c r="B3735" s="18">
        <f t="shared" si="116"/>
        <v>2022</v>
      </c>
      <c r="C3735" s="17">
        <v>44713</v>
      </c>
      <c r="D3735" s="18" t="s">
        <v>130</v>
      </c>
      <c r="E3735" s="18" t="s">
        <v>163</v>
      </c>
      <c r="F3735" s="18" t="str">
        <f t="shared" si="117"/>
        <v>Eversource_EMA-Revenue Decoupling Adjustment Factor (RDAF)-44713</v>
      </c>
      <c r="G3735" s="11" t="s">
        <v>131</v>
      </c>
      <c r="H3735" s="11" t="s">
        <v>49</v>
      </c>
      <c r="I3735" s="11" t="s">
        <v>148</v>
      </c>
      <c r="J3735" s="11" t="s">
        <v>149</v>
      </c>
      <c r="K3735" s="11" t="str">
        <f>IFERROR(INDEX('EDC Component Dictionary'!$C$5:$C$37,MATCH('Rates Database'!J3735,'EDC Component Dictionary'!$B$5:$B$37,0)), "Energy Supply")</f>
        <v>Other</v>
      </c>
      <c r="L3735" s="12">
        <v>2.6700000000000001E-3</v>
      </c>
      <c r="M3735" s="12"/>
    </row>
    <row r="3736" spans="1:13" x14ac:dyDescent="0.3">
      <c r="A3736" s="18">
        <v>3734</v>
      </c>
      <c r="B3736" s="18">
        <f t="shared" si="116"/>
        <v>2022</v>
      </c>
      <c r="C3736" s="17">
        <v>44682</v>
      </c>
      <c r="D3736" s="18" t="s">
        <v>130</v>
      </c>
      <c r="E3736" s="18" t="s">
        <v>163</v>
      </c>
      <c r="F3736" s="18" t="str">
        <f t="shared" si="117"/>
        <v>Eversource_EMA-Revenue Decoupling Adjustment Factor (RDAF)-44682</v>
      </c>
      <c r="G3736" s="11" t="s">
        <v>131</v>
      </c>
      <c r="H3736" s="11" t="s">
        <v>49</v>
      </c>
      <c r="I3736" s="11" t="s">
        <v>148</v>
      </c>
      <c r="J3736" s="11" t="s">
        <v>149</v>
      </c>
      <c r="K3736" s="11" t="str">
        <f>IFERROR(INDEX('EDC Component Dictionary'!$C$5:$C$37,MATCH('Rates Database'!J3736,'EDC Component Dictionary'!$B$5:$B$37,0)), "Energy Supply")</f>
        <v>Other</v>
      </c>
      <c r="L3736" s="12">
        <v>2.6700000000000001E-3</v>
      </c>
      <c r="M3736" s="12"/>
    </row>
    <row r="3737" spans="1:13" x14ac:dyDescent="0.3">
      <c r="A3737" s="18">
        <v>3735</v>
      </c>
      <c r="B3737" s="18">
        <f t="shared" si="116"/>
        <v>2022</v>
      </c>
      <c r="C3737" s="17">
        <v>44652</v>
      </c>
      <c r="D3737" s="18" t="s">
        <v>130</v>
      </c>
      <c r="E3737" s="18" t="s">
        <v>163</v>
      </c>
      <c r="F3737" s="18" t="str">
        <f t="shared" si="117"/>
        <v>Eversource_EMA-Revenue Decoupling Adjustment Factor (RDAF)-44652</v>
      </c>
      <c r="G3737" s="11" t="s">
        <v>131</v>
      </c>
      <c r="H3737" s="11" t="s">
        <v>49</v>
      </c>
      <c r="I3737" s="11" t="s">
        <v>148</v>
      </c>
      <c r="J3737" s="11" t="s">
        <v>149</v>
      </c>
      <c r="K3737" s="11" t="str">
        <f>IFERROR(INDEX('EDC Component Dictionary'!$C$5:$C$37,MATCH('Rates Database'!J3737,'EDC Component Dictionary'!$B$5:$B$37,0)), "Energy Supply")</f>
        <v>Other</v>
      </c>
      <c r="L3737" s="12">
        <v>2.6700000000000001E-3</v>
      </c>
      <c r="M3737" s="12"/>
    </row>
    <row r="3738" spans="1:13" x14ac:dyDescent="0.3">
      <c r="A3738" s="18">
        <v>3736</v>
      </c>
      <c r="B3738" s="18">
        <f t="shared" si="116"/>
        <v>2022</v>
      </c>
      <c r="C3738" s="17">
        <v>44621</v>
      </c>
      <c r="D3738" s="18" t="s">
        <v>130</v>
      </c>
      <c r="E3738" s="18" t="s">
        <v>163</v>
      </c>
      <c r="F3738" s="18" t="str">
        <f t="shared" si="117"/>
        <v>Eversource_EMA-Revenue Decoupling Adjustment Factor (RDAF)-44621</v>
      </c>
      <c r="G3738" s="11" t="s">
        <v>131</v>
      </c>
      <c r="H3738" s="11" t="s">
        <v>49</v>
      </c>
      <c r="I3738" s="11" t="s">
        <v>148</v>
      </c>
      <c r="J3738" s="11" t="s">
        <v>149</v>
      </c>
      <c r="K3738" s="11" t="str">
        <f>IFERROR(INDEX('EDC Component Dictionary'!$C$5:$C$37,MATCH('Rates Database'!J3738,'EDC Component Dictionary'!$B$5:$B$37,0)), "Energy Supply")</f>
        <v>Other</v>
      </c>
      <c r="L3738" s="12">
        <v>2.6700000000000001E-3</v>
      </c>
      <c r="M3738" s="12"/>
    </row>
    <row r="3739" spans="1:13" x14ac:dyDescent="0.3">
      <c r="A3739" s="18">
        <v>3737</v>
      </c>
      <c r="B3739" s="18">
        <f t="shared" si="116"/>
        <v>2022</v>
      </c>
      <c r="C3739" s="17">
        <v>44593</v>
      </c>
      <c r="D3739" s="18" t="s">
        <v>130</v>
      </c>
      <c r="E3739" s="18" t="s">
        <v>163</v>
      </c>
      <c r="F3739" s="18" t="str">
        <f t="shared" si="117"/>
        <v>Eversource_EMA-Revenue Decoupling Adjustment Factor (RDAF)-44593</v>
      </c>
      <c r="G3739" s="11" t="s">
        <v>131</v>
      </c>
      <c r="H3739" s="11" t="s">
        <v>49</v>
      </c>
      <c r="I3739" s="11" t="s">
        <v>148</v>
      </c>
      <c r="J3739" s="11" t="s">
        <v>149</v>
      </c>
      <c r="K3739" s="11" t="str">
        <f>IFERROR(INDEX('EDC Component Dictionary'!$C$5:$C$37,MATCH('Rates Database'!J3739,'EDC Component Dictionary'!$B$5:$B$37,0)), "Energy Supply")</f>
        <v>Other</v>
      </c>
      <c r="L3739" s="12">
        <v>2.6700000000000001E-3</v>
      </c>
      <c r="M3739" s="12"/>
    </row>
    <row r="3740" spans="1:13" x14ac:dyDescent="0.3">
      <c r="A3740" s="18">
        <v>3738</v>
      </c>
      <c r="B3740" s="18">
        <f t="shared" si="116"/>
        <v>2022</v>
      </c>
      <c r="C3740" s="17">
        <v>44562</v>
      </c>
      <c r="D3740" s="18" t="s">
        <v>130</v>
      </c>
      <c r="E3740" s="18" t="s">
        <v>163</v>
      </c>
      <c r="F3740" s="18" t="str">
        <f t="shared" si="117"/>
        <v>Eversource_EMA-Revenue Decoupling Adjustment Factor (RDAF)-44562</v>
      </c>
      <c r="G3740" s="11" t="s">
        <v>131</v>
      </c>
      <c r="H3740" s="11" t="s">
        <v>49</v>
      </c>
      <c r="I3740" s="11" t="s">
        <v>148</v>
      </c>
      <c r="J3740" s="11" t="s">
        <v>149</v>
      </c>
      <c r="K3740" s="11" t="str">
        <f>IFERROR(INDEX('EDC Component Dictionary'!$C$5:$C$37,MATCH('Rates Database'!J3740,'EDC Component Dictionary'!$B$5:$B$37,0)), "Energy Supply")</f>
        <v>Other</v>
      </c>
      <c r="L3740" s="12">
        <v>2.6700000000000001E-3</v>
      </c>
      <c r="M3740" s="12"/>
    </row>
    <row r="3741" spans="1:13" x14ac:dyDescent="0.3">
      <c r="A3741" s="18">
        <v>3739</v>
      </c>
      <c r="B3741" s="18">
        <f t="shared" si="116"/>
        <v>2021</v>
      </c>
      <c r="C3741" s="17">
        <v>44531</v>
      </c>
      <c r="D3741" s="18" t="s">
        <v>130</v>
      </c>
      <c r="E3741" s="18" t="s">
        <v>163</v>
      </c>
      <c r="F3741" s="18" t="str">
        <f t="shared" si="117"/>
        <v>Eversource_EMA-Revenue Decoupling Adjustment Factor (RDAF)-44531</v>
      </c>
      <c r="G3741" s="11" t="s">
        <v>131</v>
      </c>
      <c r="H3741" s="11" t="s">
        <v>49</v>
      </c>
      <c r="I3741" s="11" t="s">
        <v>148</v>
      </c>
      <c r="J3741" s="11" t="s">
        <v>149</v>
      </c>
      <c r="K3741" s="11" t="str">
        <f>IFERROR(INDEX('EDC Component Dictionary'!$C$5:$C$37,MATCH('Rates Database'!J3741,'EDC Component Dictionary'!$B$5:$B$37,0)), "Energy Supply")</f>
        <v>Other</v>
      </c>
      <c r="L3741" s="12">
        <v>2.99E-3</v>
      </c>
      <c r="M3741" s="12"/>
    </row>
    <row r="3742" spans="1:13" x14ac:dyDescent="0.3">
      <c r="A3742" s="18">
        <v>3740</v>
      </c>
      <c r="B3742" s="18">
        <f t="shared" si="116"/>
        <v>2021</v>
      </c>
      <c r="C3742" s="17">
        <v>44501</v>
      </c>
      <c r="D3742" s="18" t="s">
        <v>130</v>
      </c>
      <c r="E3742" s="18" t="s">
        <v>163</v>
      </c>
      <c r="F3742" s="18" t="str">
        <f t="shared" si="117"/>
        <v>Eversource_EMA-Revenue Decoupling Adjustment Factor (RDAF)-44501</v>
      </c>
      <c r="G3742" s="11" t="s">
        <v>131</v>
      </c>
      <c r="H3742" s="11" t="s">
        <v>49</v>
      </c>
      <c r="I3742" s="11" t="s">
        <v>148</v>
      </c>
      <c r="J3742" s="11" t="s">
        <v>149</v>
      </c>
      <c r="K3742" s="11" t="str">
        <f>IFERROR(INDEX('EDC Component Dictionary'!$C$5:$C$37,MATCH('Rates Database'!J3742,'EDC Component Dictionary'!$B$5:$B$37,0)), "Energy Supply")</f>
        <v>Other</v>
      </c>
      <c r="L3742" s="12">
        <v>2.99E-3</v>
      </c>
      <c r="M3742" s="12"/>
    </row>
    <row r="3743" spans="1:13" x14ac:dyDescent="0.3">
      <c r="A3743" s="18">
        <v>3741</v>
      </c>
      <c r="B3743" s="18">
        <f t="shared" si="116"/>
        <v>2021</v>
      </c>
      <c r="C3743" s="17">
        <v>44470</v>
      </c>
      <c r="D3743" s="18" t="s">
        <v>130</v>
      </c>
      <c r="E3743" s="18" t="s">
        <v>163</v>
      </c>
      <c r="F3743" s="18" t="str">
        <f t="shared" si="117"/>
        <v>Eversource_EMA-Revenue Decoupling Adjustment Factor (RDAF)-44470</v>
      </c>
      <c r="G3743" s="11" t="s">
        <v>131</v>
      </c>
      <c r="H3743" s="11" t="s">
        <v>49</v>
      </c>
      <c r="I3743" s="11" t="s">
        <v>148</v>
      </c>
      <c r="J3743" s="11" t="s">
        <v>149</v>
      </c>
      <c r="K3743" s="11" t="str">
        <f>IFERROR(INDEX('EDC Component Dictionary'!$C$5:$C$37,MATCH('Rates Database'!J3743,'EDC Component Dictionary'!$B$5:$B$37,0)), "Energy Supply")</f>
        <v>Other</v>
      </c>
      <c r="L3743" s="12">
        <v>2.99E-3</v>
      </c>
      <c r="M3743" s="12"/>
    </row>
    <row r="3744" spans="1:13" x14ac:dyDescent="0.3">
      <c r="A3744" s="18">
        <v>3742</v>
      </c>
      <c r="B3744" s="18">
        <f t="shared" si="116"/>
        <v>2021</v>
      </c>
      <c r="C3744" s="17">
        <v>44440</v>
      </c>
      <c r="D3744" s="18" t="s">
        <v>130</v>
      </c>
      <c r="E3744" s="18" t="s">
        <v>163</v>
      </c>
      <c r="F3744" s="18" t="str">
        <f t="shared" si="117"/>
        <v>Eversource_EMA-Revenue Decoupling Adjustment Factor (RDAF)-44440</v>
      </c>
      <c r="G3744" s="11" t="s">
        <v>131</v>
      </c>
      <c r="H3744" s="11" t="s">
        <v>49</v>
      </c>
      <c r="I3744" s="11" t="s">
        <v>148</v>
      </c>
      <c r="J3744" s="11" t="s">
        <v>149</v>
      </c>
      <c r="K3744" s="11" t="str">
        <f>IFERROR(INDEX('EDC Component Dictionary'!$C$5:$C$37,MATCH('Rates Database'!J3744,'EDC Component Dictionary'!$B$5:$B$37,0)), "Energy Supply")</f>
        <v>Other</v>
      </c>
      <c r="L3744" s="12">
        <v>2.99E-3</v>
      </c>
      <c r="M3744" s="12"/>
    </row>
    <row r="3745" spans="1:13" x14ac:dyDescent="0.3">
      <c r="A3745" s="18">
        <v>3743</v>
      </c>
      <c r="B3745" s="18">
        <f t="shared" si="116"/>
        <v>2021</v>
      </c>
      <c r="C3745" s="17">
        <v>44409</v>
      </c>
      <c r="D3745" s="18" t="s">
        <v>130</v>
      </c>
      <c r="E3745" s="18" t="s">
        <v>163</v>
      </c>
      <c r="F3745" s="18" t="str">
        <f t="shared" si="117"/>
        <v>Eversource_EMA-Revenue Decoupling Adjustment Factor (RDAF)-44409</v>
      </c>
      <c r="G3745" s="11" t="s">
        <v>131</v>
      </c>
      <c r="H3745" s="11" t="s">
        <v>49</v>
      </c>
      <c r="I3745" s="11" t="s">
        <v>148</v>
      </c>
      <c r="J3745" s="11" t="s">
        <v>149</v>
      </c>
      <c r="K3745" s="11" t="str">
        <f>IFERROR(INDEX('EDC Component Dictionary'!$C$5:$C$37,MATCH('Rates Database'!J3745,'EDC Component Dictionary'!$B$5:$B$37,0)), "Energy Supply")</f>
        <v>Other</v>
      </c>
      <c r="L3745" s="12">
        <v>2.99E-3</v>
      </c>
      <c r="M3745" s="12"/>
    </row>
    <row r="3746" spans="1:13" x14ac:dyDescent="0.3">
      <c r="A3746" s="18">
        <v>3744</v>
      </c>
      <c r="B3746" s="18">
        <f t="shared" si="116"/>
        <v>2021</v>
      </c>
      <c r="C3746" s="17">
        <v>44378</v>
      </c>
      <c r="D3746" s="18" t="s">
        <v>130</v>
      </c>
      <c r="E3746" s="18" t="s">
        <v>163</v>
      </c>
      <c r="F3746" s="18" t="str">
        <f t="shared" si="117"/>
        <v>Eversource_EMA-Revenue Decoupling Adjustment Factor (RDAF)-44378</v>
      </c>
      <c r="G3746" s="11" t="s">
        <v>131</v>
      </c>
      <c r="H3746" s="11" t="s">
        <v>49</v>
      </c>
      <c r="I3746" s="11" t="s">
        <v>148</v>
      </c>
      <c r="J3746" s="11" t="s">
        <v>149</v>
      </c>
      <c r="K3746" s="11" t="str">
        <f>IFERROR(INDEX('EDC Component Dictionary'!$C$5:$C$37,MATCH('Rates Database'!J3746,'EDC Component Dictionary'!$B$5:$B$37,0)), "Energy Supply")</f>
        <v>Other</v>
      </c>
      <c r="L3746" s="12">
        <v>2.99E-3</v>
      </c>
      <c r="M3746" s="12"/>
    </row>
    <row r="3747" spans="1:13" x14ac:dyDescent="0.3">
      <c r="A3747" s="18">
        <v>3745</v>
      </c>
      <c r="B3747" s="18">
        <f t="shared" si="116"/>
        <v>2021</v>
      </c>
      <c r="C3747" s="17">
        <v>44348</v>
      </c>
      <c r="D3747" s="18" t="s">
        <v>130</v>
      </c>
      <c r="E3747" s="18" t="s">
        <v>163</v>
      </c>
      <c r="F3747" s="18" t="str">
        <f t="shared" si="117"/>
        <v>Eversource_EMA-Revenue Decoupling Adjustment Factor (RDAF)-44348</v>
      </c>
      <c r="G3747" s="11" t="s">
        <v>131</v>
      </c>
      <c r="H3747" s="11" t="s">
        <v>49</v>
      </c>
      <c r="I3747" s="11" t="s">
        <v>148</v>
      </c>
      <c r="J3747" s="11" t="s">
        <v>149</v>
      </c>
      <c r="K3747" s="11" t="str">
        <f>IFERROR(INDEX('EDC Component Dictionary'!$C$5:$C$37,MATCH('Rates Database'!J3747,'EDC Component Dictionary'!$B$5:$B$37,0)), "Energy Supply")</f>
        <v>Other</v>
      </c>
      <c r="L3747" s="12">
        <v>2.99E-3</v>
      </c>
      <c r="M3747" s="12"/>
    </row>
    <row r="3748" spans="1:13" x14ac:dyDescent="0.3">
      <c r="A3748" s="18">
        <v>3746</v>
      </c>
      <c r="B3748" s="18">
        <f t="shared" si="116"/>
        <v>2021</v>
      </c>
      <c r="C3748" s="17">
        <v>44317</v>
      </c>
      <c r="D3748" s="18" t="s">
        <v>130</v>
      </c>
      <c r="E3748" s="18" t="s">
        <v>163</v>
      </c>
      <c r="F3748" s="18" t="str">
        <f t="shared" si="117"/>
        <v>Eversource_EMA-Revenue Decoupling Adjustment Factor (RDAF)-44317</v>
      </c>
      <c r="G3748" s="11" t="s">
        <v>131</v>
      </c>
      <c r="H3748" s="11" t="s">
        <v>49</v>
      </c>
      <c r="I3748" s="11" t="s">
        <v>148</v>
      </c>
      <c r="J3748" s="11" t="s">
        <v>149</v>
      </c>
      <c r="K3748" s="11" t="str">
        <f>IFERROR(INDEX('EDC Component Dictionary'!$C$5:$C$37,MATCH('Rates Database'!J3748,'EDC Component Dictionary'!$B$5:$B$37,0)), "Energy Supply")</f>
        <v>Other</v>
      </c>
      <c r="L3748" s="12">
        <v>2.99E-3</v>
      </c>
      <c r="M3748" s="12"/>
    </row>
    <row r="3749" spans="1:13" x14ac:dyDescent="0.3">
      <c r="A3749" s="18">
        <v>3747</v>
      </c>
      <c r="B3749" s="18">
        <f t="shared" si="116"/>
        <v>2021</v>
      </c>
      <c r="C3749" s="17">
        <v>44287</v>
      </c>
      <c r="D3749" s="18" t="s">
        <v>130</v>
      </c>
      <c r="E3749" s="18" t="s">
        <v>163</v>
      </c>
      <c r="F3749" s="18" t="str">
        <f t="shared" si="117"/>
        <v>Eversource_EMA-Revenue Decoupling Adjustment Factor (RDAF)-44287</v>
      </c>
      <c r="G3749" s="11" t="s">
        <v>131</v>
      </c>
      <c r="H3749" s="11" t="s">
        <v>49</v>
      </c>
      <c r="I3749" s="11" t="s">
        <v>148</v>
      </c>
      <c r="J3749" s="11" t="s">
        <v>149</v>
      </c>
      <c r="K3749" s="11" t="str">
        <f>IFERROR(INDEX('EDC Component Dictionary'!$C$5:$C$37,MATCH('Rates Database'!J3749,'EDC Component Dictionary'!$B$5:$B$37,0)), "Energy Supply")</f>
        <v>Other</v>
      </c>
      <c r="L3749" s="12">
        <v>2.99E-3</v>
      </c>
      <c r="M3749" s="12"/>
    </row>
    <row r="3750" spans="1:13" x14ac:dyDescent="0.3">
      <c r="A3750" s="18">
        <v>3748</v>
      </c>
      <c r="B3750" s="18">
        <f t="shared" si="116"/>
        <v>2021</v>
      </c>
      <c r="C3750" s="17">
        <v>44256</v>
      </c>
      <c r="D3750" s="18" t="s">
        <v>130</v>
      </c>
      <c r="E3750" s="18" t="s">
        <v>163</v>
      </c>
      <c r="F3750" s="18" t="str">
        <f t="shared" si="117"/>
        <v>Eversource_EMA-Revenue Decoupling Adjustment Factor (RDAF)-44256</v>
      </c>
      <c r="G3750" s="11" t="s">
        <v>131</v>
      </c>
      <c r="H3750" s="11" t="s">
        <v>49</v>
      </c>
      <c r="I3750" s="11" t="s">
        <v>148</v>
      </c>
      <c r="J3750" s="11" t="s">
        <v>149</v>
      </c>
      <c r="K3750" s="11" t="str">
        <f>IFERROR(INDEX('EDC Component Dictionary'!$C$5:$C$37,MATCH('Rates Database'!J3750,'EDC Component Dictionary'!$B$5:$B$37,0)), "Energy Supply")</f>
        <v>Other</v>
      </c>
      <c r="L3750" s="12">
        <v>8.8999999999999995E-4</v>
      </c>
      <c r="M3750" s="12"/>
    </row>
    <row r="3751" spans="1:13" x14ac:dyDescent="0.3">
      <c r="A3751" s="18">
        <v>3749</v>
      </c>
      <c r="B3751" s="18">
        <f t="shared" si="116"/>
        <v>2021</v>
      </c>
      <c r="C3751" s="17">
        <v>44228</v>
      </c>
      <c r="D3751" s="18" t="s">
        <v>130</v>
      </c>
      <c r="E3751" s="18" t="s">
        <v>163</v>
      </c>
      <c r="F3751" s="18" t="str">
        <f t="shared" si="117"/>
        <v>Eversource_EMA-Revenue Decoupling Adjustment Factor (RDAF)-44228</v>
      </c>
      <c r="G3751" s="11" t="s">
        <v>131</v>
      </c>
      <c r="H3751" s="11" t="s">
        <v>49</v>
      </c>
      <c r="I3751" s="11" t="s">
        <v>148</v>
      </c>
      <c r="J3751" s="11" t="s">
        <v>149</v>
      </c>
      <c r="K3751" s="11" t="str">
        <f>IFERROR(INDEX('EDC Component Dictionary'!$C$5:$C$37,MATCH('Rates Database'!J3751,'EDC Component Dictionary'!$B$5:$B$37,0)), "Energy Supply")</f>
        <v>Other</v>
      </c>
      <c r="L3751" s="12">
        <v>8.8999999999999995E-4</v>
      </c>
      <c r="M3751" s="12"/>
    </row>
    <row r="3752" spans="1:13" x14ac:dyDescent="0.3">
      <c r="A3752" s="18">
        <v>3750</v>
      </c>
      <c r="B3752" s="18">
        <f t="shared" si="116"/>
        <v>2021</v>
      </c>
      <c r="C3752" s="17">
        <v>44197</v>
      </c>
      <c r="D3752" s="18" t="s">
        <v>130</v>
      </c>
      <c r="E3752" s="18" t="s">
        <v>163</v>
      </c>
      <c r="F3752" s="18" t="str">
        <f t="shared" si="117"/>
        <v>Eversource_EMA-Revenue Decoupling Adjustment Factor (RDAF)-44197</v>
      </c>
      <c r="G3752" s="11" t="s">
        <v>131</v>
      </c>
      <c r="H3752" s="11" t="s">
        <v>49</v>
      </c>
      <c r="I3752" s="11" t="s">
        <v>148</v>
      </c>
      <c r="J3752" s="11" t="s">
        <v>149</v>
      </c>
      <c r="K3752" s="11" t="str">
        <f>IFERROR(INDEX('EDC Component Dictionary'!$C$5:$C$37,MATCH('Rates Database'!J3752,'EDC Component Dictionary'!$B$5:$B$37,0)), "Energy Supply")</f>
        <v>Other</v>
      </c>
      <c r="L3752" s="12">
        <v>8.8999999999999995E-4</v>
      </c>
      <c r="M3752" s="12"/>
    </row>
    <row r="3753" spans="1:13" x14ac:dyDescent="0.3">
      <c r="A3753" s="18">
        <v>3751</v>
      </c>
      <c r="B3753" s="18">
        <f t="shared" si="116"/>
        <v>2020</v>
      </c>
      <c r="C3753" s="17">
        <v>44166</v>
      </c>
      <c r="D3753" s="18" t="s">
        <v>130</v>
      </c>
      <c r="E3753" s="18" t="s">
        <v>163</v>
      </c>
      <c r="F3753" s="18" t="str">
        <f t="shared" si="117"/>
        <v>Eversource_EMA-Revenue Decoupling Adjustment Factor (RDAF)-44166</v>
      </c>
      <c r="G3753" s="11" t="s">
        <v>131</v>
      </c>
      <c r="H3753" s="11" t="s">
        <v>49</v>
      </c>
      <c r="I3753" s="11" t="s">
        <v>148</v>
      </c>
      <c r="J3753" s="11" t="s">
        <v>149</v>
      </c>
      <c r="K3753" s="11" t="str">
        <f>IFERROR(INDEX('EDC Component Dictionary'!$C$5:$C$37,MATCH('Rates Database'!J3753,'EDC Component Dictionary'!$B$5:$B$37,0)), "Energy Supply")</f>
        <v>Other</v>
      </c>
      <c r="L3753" s="12">
        <v>8.8999999999999995E-4</v>
      </c>
      <c r="M3753" s="12"/>
    </row>
    <row r="3754" spans="1:13" x14ac:dyDescent="0.3">
      <c r="A3754" s="18">
        <v>3752</v>
      </c>
      <c r="B3754" s="18">
        <f t="shared" si="116"/>
        <v>2020</v>
      </c>
      <c r="C3754" s="17">
        <v>44136</v>
      </c>
      <c r="D3754" s="18" t="s">
        <v>130</v>
      </c>
      <c r="E3754" s="18" t="s">
        <v>163</v>
      </c>
      <c r="F3754" s="18" t="str">
        <f t="shared" si="117"/>
        <v>Eversource_EMA-Revenue Decoupling Adjustment Factor (RDAF)-44136</v>
      </c>
      <c r="G3754" s="11" t="s">
        <v>131</v>
      </c>
      <c r="H3754" s="11" t="s">
        <v>49</v>
      </c>
      <c r="I3754" s="11" t="s">
        <v>148</v>
      </c>
      <c r="J3754" s="11" t="s">
        <v>149</v>
      </c>
      <c r="K3754" s="11" t="str">
        <f>IFERROR(INDEX('EDC Component Dictionary'!$C$5:$C$37,MATCH('Rates Database'!J3754,'EDC Component Dictionary'!$B$5:$B$37,0)), "Energy Supply")</f>
        <v>Other</v>
      </c>
      <c r="L3754" s="12">
        <v>8.8999999999999995E-4</v>
      </c>
      <c r="M3754" s="12"/>
    </row>
    <row r="3755" spans="1:13" x14ac:dyDescent="0.3">
      <c r="A3755" s="18">
        <v>3753</v>
      </c>
      <c r="B3755" s="18">
        <f t="shared" si="116"/>
        <v>2020</v>
      </c>
      <c r="C3755" s="17">
        <v>44105</v>
      </c>
      <c r="D3755" s="18" t="s">
        <v>130</v>
      </c>
      <c r="E3755" s="18" t="s">
        <v>163</v>
      </c>
      <c r="F3755" s="18" t="str">
        <f t="shared" si="117"/>
        <v>Eversource_EMA-Revenue Decoupling Adjustment Factor (RDAF)-44105</v>
      </c>
      <c r="G3755" s="11" t="s">
        <v>131</v>
      </c>
      <c r="H3755" s="11" t="s">
        <v>49</v>
      </c>
      <c r="I3755" s="11" t="s">
        <v>148</v>
      </c>
      <c r="J3755" s="11" t="s">
        <v>149</v>
      </c>
      <c r="K3755" s="11" t="str">
        <f>IFERROR(INDEX('EDC Component Dictionary'!$C$5:$C$37,MATCH('Rates Database'!J3755,'EDC Component Dictionary'!$B$5:$B$37,0)), "Energy Supply")</f>
        <v>Other</v>
      </c>
      <c r="L3755" s="12">
        <v>8.8999999999999995E-4</v>
      </c>
      <c r="M3755" s="12"/>
    </row>
    <row r="3756" spans="1:13" x14ac:dyDescent="0.3">
      <c r="A3756" s="18">
        <v>3754</v>
      </c>
      <c r="B3756" s="18">
        <f t="shared" si="116"/>
        <v>2020</v>
      </c>
      <c r="C3756" s="17">
        <v>44075</v>
      </c>
      <c r="D3756" s="18" t="s">
        <v>130</v>
      </c>
      <c r="E3756" s="18" t="s">
        <v>163</v>
      </c>
      <c r="F3756" s="18" t="str">
        <f t="shared" si="117"/>
        <v>Eversource_EMA-Revenue Decoupling Adjustment Factor (RDAF)-44075</v>
      </c>
      <c r="G3756" s="11" t="s">
        <v>131</v>
      </c>
      <c r="H3756" s="11" t="s">
        <v>49</v>
      </c>
      <c r="I3756" s="11" t="s">
        <v>148</v>
      </c>
      <c r="J3756" s="11" t="s">
        <v>149</v>
      </c>
      <c r="K3756" s="11" t="str">
        <f>IFERROR(INDEX('EDC Component Dictionary'!$C$5:$C$37,MATCH('Rates Database'!J3756,'EDC Component Dictionary'!$B$5:$B$37,0)), "Energy Supply")</f>
        <v>Other</v>
      </c>
      <c r="L3756" s="12">
        <v>8.8999999999999995E-4</v>
      </c>
      <c r="M3756" s="12"/>
    </row>
    <row r="3757" spans="1:13" x14ac:dyDescent="0.3">
      <c r="A3757" s="18">
        <v>3755</v>
      </c>
      <c r="B3757" s="18">
        <f t="shared" si="116"/>
        <v>2020</v>
      </c>
      <c r="C3757" s="17">
        <v>44044</v>
      </c>
      <c r="D3757" s="18" t="s">
        <v>130</v>
      </c>
      <c r="E3757" s="18" t="s">
        <v>163</v>
      </c>
      <c r="F3757" s="18" t="str">
        <f t="shared" si="117"/>
        <v>Eversource_EMA-Revenue Decoupling Adjustment Factor (RDAF)-44044</v>
      </c>
      <c r="G3757" s="11" t="s">
        <v>131</v>
      </c>
      <c r="H3757" s="11" t="s">
        <v>49</v>
      </c>
      <c r="I3757" s="11" t="s">
        <v>148</v>
      </c>
      <c r="J3757" s="11" t="s">
        <v>149</v>
      </c>
      <c r="K3757" s="11" t="str">
        <f>IFERROR(INDEX('EDC Component Dictionary'!$C$5:$C$37,MATCH('Rates Database'!J3757,'EDC Component Dictionary'!$B$5:$B$37,0)), "Energy Supply")</f>
        <v>Other</v>
      </c>
      <c r="L3757" s="12">
        <v>8.8999999999999995E-4</v>
      </c>
      <c r="M3757" s="12"/>
    </row>
    <row r="3758" spans="1:13" x14ac:dyDescent="0.3">
      <c r="A3758" s="18">
        <v>3756</v>
      </c>
      <c r="B3758" s="18">
        <f t="shared" si="116"/>
        <v>2020</v>
      </c>
      <c r="C3758" s="17">
        <v>44013</v>
      </c>
      <c r="D3758" s="18" t="s">
        <v>130</v>
      </c>
      <c r="E3758" s="18" t="s">
        <v>163</v>
      </c>
      <c r="F3758" s="18" t="str">
        <f t="shared" si="117"/>
        <v>Eversource_EMA-Revenue Decoupling Adjustment Factor (RDAF)-44013</v>
      </c>
      <c r="G3758" s="11" t="s">
        <v>131</v>
      </c>
      <c r="H3758" s="11" t="s">
        <v>49</v>
      </c>
      <c r="I3758" s="11" t="s">
        <v>148</v>
      </c>
      <c r="J3758" s="11" t="s">
        <v>149</v>
      </c>
      <c r="K3758" s="11" t="str">
        <f>IFERROR(INDEX('EDC Component Dictionary'!$C$5:$C$37,MATCH('Rates Database'!J3758,'EDC Component Dictionary'!$B$5:$B$37,0)), "Energy Supply")</f>
        <v>Other</v>
      </c>
      <c r="L3758" s="12">
        <v>8.8999999999999995E-4</v>
      </c>
      <c r="M3758" s="12"/>
    </row>
    <row r="3759" spans="1:13" x14ac:dyDescent="0.3">
      <c r="A3759" s="18">
        <v>3757</v>
      </c>
      <c r="B3759" s="18">
        <f t="shared" si="116"/>
        <v>2020</v>
      </c>
      <c r="C3759" s="17">
        <v>43983</v>
      </c>
      <c r="D3759" s="18" t="s">
        <v>130</v>
      </c>
      <c r="E3759" s="18" t="s">
        <v>163</v>
      </c>
      <c r="F3759" s="18" t="str">
        <f t="shared" si="117"/>
        <v>Eversource_EMA-Revenue Decoupling Adjustment Factor (RDAF)-43983</v>
      </c>
      <c r="G3759" s="11" t="s">
        <v>131</v>
      </c>
      <c r="H3759" s="11" t="s">
        <v>49</v>
      </c>
      <c r="I3759" s="11" t="s">
        <v>148</v>
      </c>
      <c r="J3759" s="11" t="s">
        <v>149</v>
      </c>
      <c r="K3759" s="11" t="str">
        <f>IFERROR(INDEX('EDC Component Dictionary'!$C$5:$C$37,MATCH('Rates Database'!J3759,'EDC Component Dictionary'!$B$5:$B$37,0)), "Energy Supply")</f>
        <v>Other</v>
      </c>
      <c r="L3759" s="12">
        <v>8.8999999999999995E-4</v>
      </c>
      <c r="M3759" s="12"/>
    </row>
    <row r="3760" spans="1:13" x14ac:dyDescent="0.3">
      <c r="A3760" s="18">
        <v>3758</v>
      </c>
      <c r="B3760" s="18">
        <f t="shared" si="116"/>
        <v>2020</v>
      </c>
      <c r="C3760" s="17">
        <v>43952</v>
      </c>
      <c r="D3760" s="18" t="s">
        <v>130</v>
      </c>
      <c r="E3760" s="18" t="s">
        <v>163</v>
      </c>
      <c r="F3760" s="18" t="str">
        <f t="shared" si="117"/>
        <v>Eversource_EMA-Revenue Decoupling Adjustment Factor (RDAF)-43952</v>
      </c>
      <c r="G3760" s="11" t="s">
        <v>131</v>
      </c>
      <c r="H3760" s="11" t="s">
        <v>49</v>
      </c>
      <c r="I3760" s="11" t="s">
        <v>148</v>
      </c>
      <c r="J3760" s="11" t="s">
        <v>149</v>
      </c>
      <c r="K3760" s="11" t="str">
        <f>IFERROR(INDEX('EDC Component Dictionary'!$C$5:$C$37,MATCH('Rates Database'!J3760,'EDC Component Dictionary'!$B$5:$B$37,0)), "Energy Supply")</f>
        <v>Other</v>
      </c>
      <c r="L3760" s="12">
        <v>8.8999999999999995E-4</v>
      </c>
      <c r="M3760" s="12"/>
    </row>
    <row r="3761" spans="1:13" x14ac:dyDescent="0.3">
      <c r="A3761" s="18">
        <v>3759</v>
      </c>
      <c r="B3761" s="18">
        <f t="shared" si="116"/>
        <v>2020</v>
      </c>
      <c r="C3761" s="17">
        <v>43922</v>
      </c>
      <c r="D3761" s="18" t="s">
        <v>130</v>
      </c>
      <c r="E3761" s="18" t="s">
        <v>163</v>
      </c>
      <c r="F3761" s="18" t="str">
        <f t="shared" si="117"/>
        <v>Eversource_EMA-Revenue Decoupling Adjustment Factor (RDAF)-43922</v>
      </c>
      <c r="G3761" s="11" t="s">
        <v>131</v>
      </c>
      <c r="H3761" s="11" t="s">
        <v>49</v>
      </c>
      <c r="I3761" s="11" t="s">
        <v>148</v>
      </c>
      <c r="J3761" s="11" t="s">
        <v>149</v>
      </c>
      <c r="K3761" s="11" t="str">
        <f>IFERROR(INDEX('EDC Component Dictionary'!$C$5:$C$37,MATCH('Rates Database'!J3761,'EDC Component Dictionary'!$B$5:$B$37,0)), "Energy Supply")</f>
        <v>Other</v>
      </c>
      <c r="L3761" s="12">
        <v>8.8999999999999995E-4</v>
      </c>
      <c r="M3761" s="12"/>
    </row>
    <row r="3762" spans="1:13" x14ac:dyDescent="0.3">
      <c r="A3762" s="18">
        <v>3760</v>
      </c>
      <c r="B3762" s="18">
        <f t="shared" si="116"/>
        <v>2020</v>
      </c>
      <c r="C3762" s="17">
        <v>43891</v>
      </c>
      <c r="D3762" s="18" t="s">
        <v>130</v>
      </c>
      <c r="E3762" s="18" t="s">
        <v>163</v>
      </c>
      <c r="F3762" s="18" t="str">
        <f t="shared" si="117"/>
        <v>Eversource_EMA-Revenue Decoupling Adjustment Factor (RDAF)-43891</v>
      </c>
      <c r="G3762" s="11" t="s">
        <v>131</v>
      </c>
      <c r="H3762" s="11" t="s">
        <v>49</v>
      </c>
      <c r="I3762" s="11" t="s">
        <v>148</v>
      </c>
      <c r="J3762" s="11" t="s">
        <v>149</v>
      </c>
      <c r="K3762" s="11" t="str">
        <f>IFERROR(INDEX('EDC Component Dictionary'!$C$5:$C$37,MATCH('Rates Database'!J3762,'EDC Component Dictionary'!$B$5:$B$37,0)), "Energy Supply")</f>
        <v>Other</v>
      </c>
      <c r="L3762" s="12">
        <v>8.8999999999999995E-4</v>
      </c>
      <c r="M3762" s="12"/>
    </row>
    <row r="3763" spans="1:13" x14ac:dyDescent="0.3">
      <c r="A3763" s="18">
        <v>3761</v>
      </c>
      <c r="B3763" s="18">
        <f t="shared" si="116"/>
        <v>2020</v>
      </c>
      <c r="C3763" s="17">
        <v>43862</v>
      </c>
      <c r="D3763" s="18" t="s">
        <v>130</v>
      </c>
      <c r="E3763" s="18" t="s">
        <v>163</v>
      </c>
      <c r="F3763" s="18" t="str">
        <f t="shared" si="117"/>
        <v>Eversource_EMA-Revenue Decoupling Adjustment Factor (RDAF)-43862</v>
      </c>
      <c r="G3763" s="11" t="s">
        <v>131</v>
      </c>
      <c r="H3763" s="11" t="s">
        <v>49</v>
      </c>
      <c r="I3763" s="11" t="s">
        <v>148</v>
      </c>
      <c r="J3763" s="11" t="s">
        <v>149</v>
      </c>
      <c r="K3763" s="11" t="str">
        <f>IFERROR(INDEX('EDC Component Dictionary'!$C$5:$C$37,MATCH('Rates Database'!J3763,'EDC Component Dictionary'!$B$5:$B$37,0)), "Energy Supply")</f>
        <v>Other</v>
      </c>
      <c r="L3763" s="12">
        <v>8.8999999999999995E-4</v>
      </c>
      <c r="M3763" s="12"/>
    </row>
    <row r="3764" spans="1:13" x14ac:dyDescent="0.3">
      <c r="A3764" s="18">
        <v>3762</v>
      </c>
      <c r="B3764" s="18">
        <f t="shared" si="116"/>
        <v>2020</v>
      </c>
      <c r="C3764" s="17">
        <v>43831</v>
      </c>
      <c r="D3764" s="18" t="s">
        <v>130</v>
      </c>
      <c r="E3764" s="18" t="s">
        <v>163</v>
      </c>
      <c r="F3764" s="18" t="str">
        <f t="shared" si="117"/>
        <v>Eversource_EMA-Revenue Decoupling Adjustment Factor (RDAF)-43831</v>
      </c>
      <c r="G3764" s="11" t="s">
        <v>131</v>
      </c>
      <c r="H3764" s="11" t="s">
        <v>49</v>
      </c>
      <c r="I3764" s="11" t="s">
        <v>148</v>
      </c>
      <c r="J3764" s="11" t="s">
        <v>149</v>
      </c>
      <c r="K3764" s="11" t="str">
        <f>IFERROR(INDEX('EDC Component Dictionary'!$C$5:$C$37,MATCH('Rates Database'!J3764,'EDC Component Dictionary'!$B$5:$B$37,0)), "Energy Supply")</f>
        <v>Other</v>
      </c>
      <c r="L3764" s="12">
        <v>8.8999999999999995E-4</v>
      </c>
      <c r="M3764" s="12"/>
    </row>
    <row r="3765" spans="1:13" x14ac:dyDescent="0.3">
      <c r="A3765" s="18">
        <v>3763</v>
      </c>
      <c r="B3765" s="18">
        <f t="shared" si="116"/>
        <v>2019</v>
      </c>
      <c r="C3765" s="17">
        <v>43800</v>
      </c>
      <c r="D3765" s="18" t="s">
        <v>130</v>
      </c>
      <c r="E3765" s="18" t="s">
        <v>163</v>
      </c>
      <c r="F3765" s="18" t="str">
        <f t="shared" si="117"/>
        <v>Eversource_EMA-Revenue Decoupling Adjustment Factor (RDAF)-43800</v>
      </c>
      <c r="G3765" s="11" t="s">
        <v>131</v>
      </c>
      <c r="H3765" s="11" t="s">
        <v>49</v>
      </c>
      <c r="I3765" s="11" t="s">
        <v>148</v>
      </c>
      <c r="J3765" s="11" t="s">
        <v>149</v>
      </c>
      <c r="K3765" s="11" t="str">
        <f>IFERROR(INDEX('EDC Component Dictionary'!$C$5:$C$37,MATCH('Rates Database'!J3765,'EDC Component Dictionary'!$B$5:$B$37,0)), "Energy Supply")</f>
        <v>Other</v>
      </c>
      <c r="L3765" s="12">
        <v>-5.6999999999999998E-4</v>
      </c>
      <c r="M3765" s="12"/>
    </row>
    <row r="3766" spans="1:13" x14ac:dyDescent="0.3">
      <c r="A3766" s="18">
        <v>3764</v>
      </c>
      <c r="B3766" s="18">
        <f t="shared" si="116"/>
        <v>2019</v>
      </c>
      <c r="C3766" s="17">
        <v>43770</v>
      </c>
      <c r="D3766" s="18" t="s">
        <v>130</v>
      </c>
      <c r="E3766" s="18" t="s">
        <v>163</v>
      </c>
      <c r="F3766" s="18" t="str">
        <f t="shared" si="117"/>
        <v>Eversource_EMA-Revenue Decoupling Adjustment Factor (RDAF)-43770</v>
      </c>
      <c r="G3766" s="11" t="s">
        <v>131</v>
      </c>
      <c r="H3766" s="11" t="s">
        <v>49</v>
      </c>
      <c r="I3766" s="11" t="s">
        <v>148</v>
      </c>
      <c r="J3766" s="11" t="s">
        <v>149</v>
      </c>
      <c r="K3766" s="11" t="str">
        <f>IFERROR(INDEX('EDC Component Dictionary'!$C$5:$C$37,MATCH('Rates Database'!J3766,'EDC Component Dictionary'!$B$5:$B$37,0)), "Energy Supply")</f>
        <v>Other</v>
      </c>
      <c r="L3766" s="12">
        <v>-5.6999999999999998E-4</v>
      </c>
      <c r="M3766" s="12"/>
    </row>
    <row r="3767" spans="1:13" x14ac:dyDescent="0.3">
      <c r="A3767" s="18">
        <v>3765</v>
      </c>
      <c r="B3767" s="18">
        <f t="shared" si="116"/>
        <v>2019</v>
      </c>
      <c r="C3767" s="17">
        <v>43739</v>
      </c>
      <c r="D3767" s="18" t="s">
        <v>130</v>
      </c>
      <c r="E3767" s="18" t="s">
        <v>163</v>
      </c>
      <c r="F3767" s="18" t="str">
        <f t="shared" si="117"/>
        <v>Eversource_EMA-Revenue Decoupling Adjustment Factor (RDAF)-43739</v>
      </c>
      <c r="G3767" s="11" t="s">
        <v>131</v>
      </c>
      <c r="H3767" s="11" t="s">
        <v>49</v>
      </c>
      <c r="I3767" s="11" t="s">
        <v>148</v>
      </c>
      <c r="J3767" s="11" t="s">
        <v>149</v>
      </c>
      <c r="K3767" s="11" t="str">
        <f>IFERROR(INDEX('EDC Component Dictionary'!$C$5:$C$37,MATCH('Rates Database'!J3767,'EDC Component Dictionary'!$B$5:$B$37,0)), "Energy Supply")</f>
        <v>Other</v>
      </c>
      <c r="L3767" s="12">
        <v>-5.6999999999999998E-4</v>
      </c>
      <c r="M3767" s="12"/>
    </row>
    <row r="3768" spans="1:13" x14ac:dyDescent="0.3">
      <c r="A3768" s="18">
        <v>3766</v>
      </c>
      <c r="B3768" s="18">
        <f t="shared" si="116"/>
        <v>2019</v>
      </c>
      <c r="C3768" s="17">
        <v>43709</v>
      </c>
      <c r="D3768" s="18" t="s">
        <v>130</v>
      </c>
      <c r="E3768" s="18" t="s">
        <v>163</v>
      </c>
      <c r="F3768" s="18" t="str">
        <f t="shared" si="117"/>
        <v>Eversource_EMA-Revenue Decoupling Adjustment Factor (RDAF)-43709</v>
      </c>
      <c r="G3768" s="11" t="s">
        <v>131</v>
      </c>
      <c r="H3768" s="11" t="s">
        <v>49</v>
      </c>
      <c r="I3768" s="11" t="s">
        <v>148</v>
      </c>
      <c r="J3768" s="11" t="s">
        <v>149</v>
      </c>
      <c r="K3768" s="11" t="str">
        <f>IFERROR(INDEX('EDC Component Dictionary'!$C$5:$C$37,MATCH('Rates Database'!J3768,'EDC Component Dictionary'!$B$5:$B$37,0)), "Energy Supply")</f>
        <v>Other</v>
      </c>
      <c r="L3768" s="12">
        <v>-5.6999999999999998E-4</v>
      </c>
      <c r="M3768" s="12"/>
    </row>
    <row r="3769" spans="1:13" x14ac:dyDescent="0.3">
      <c r="A3769" s="18">
        <v>3767</v>
      </c>
      <c r="B3769" s="18">
        <f t="shared" si="116"/>
        <v>2019</v>
      </c>
      <c r="C3769" s="17">
        <v>43678</v>
      </c>
      <c r="D3769" s="18" t="s">
        <v>130</v>
      </c>
      <c r="E3769" s="18" t="s">
        <v>163</v>
      </c>
      <c r="F3769" s="18" t="str">
        <f t="shared" si="117"/>
        <v>Eversource_EMA-Revenue Decoupling Adjustment Factor (RDAF)-43678</v>
      </c>
      <c r="G3769" s="11" t="s">
        <v>131</v>
      </c>
      <c r="H3769" s="11" t="s">
        <v>49</v>
      </c>
      <c r="I3769" s="11" t="s">
        <v>148</v>
      </c>
      <c r="J3769" s="11" t="s">
        <v>149</v>
      </c>
      <c r="K3769" s="11" t="str">
        <f>IFERROR(INDEX('EDC Component Dictionary'!$C$5:$C$37,MATCH('Rates Database'!J3769,'EDC Component Dictionary'!$B$5:$B$37,0)), "Energy Supply")</f>
        <v>Other</v>
      </c>
      <c r="L3769" s="12">
        <v>-5.6999999999999998E-4</v>
      </c>
      <c r="M3769" s="12"/>
    </row>
    <row r="3770" spans="1:13" x14ac:dyDescent="0.3">
      <c r="A3770" s="18">
        <v>3768</v>
      </c>
      <c r="B3770" s="18">
        <f t="shared" si="116"/>
        <v>2019</v>
      </c>
      <c r="C3770" s="17">
        <v>43647</v>
      </c>
      <c r="D3770" s="18" t="s">
        <v>130</v>
      </c>
      <c r="E3770" s="18" t="s">
        <v>163</v>
      </c>
      <c r="F3770" s="18" t="str">
        <f t="shared" si="117"/>
        <v>Eversource_EMA-Revenue Decoupling Adjustment Factor (RDAF)-43647</v>
      </c>
      <c r="G3770" s="11" t="s">
        <v>131</v>
      </c>
      <c r="H3770" s="11" t="s">
        <v>49</v>
      </c>
      <c r="I3770" s="11" t="s">
        <v>148</v>
      </c>
      <c r="J3770" s="11" t="s">
        <v>149</v>
      </c>
      <c r="K3770" s="11" t="str">
        <f>IFERROR(INDEX('EDC Component Dictionary'!$C$5:$C$37,MATCH('Rates Database'!J3770,'EDC Component Dictionary'!$B$5:$B$37,0)), "Energy Supply")</f>
        <v>Other</v>
      </c>
      <c r="L3770" s="12">
        <v>-5.6999999999999998E-4</v>
      </c>
      <c r="M3770" s="12"/>
    </row>
    <row r="3771" spans="1:13" x14ac:dyDescent="0.3">
      <c r="A3771" s="18">
        <v>3769</v>
      </c>
      <c r="B3771" s="18">
        <f t="shared" si="116"/>
        <v>2019</v>
      </c>
      <c r="C3771" s="17">
        <v>43617</v>
      </c>
      <c r="D3771" s="18" t="s">
        <v>130</v>
      </c>
      <c r="E3771" s="18" t="s">
        <v>163</v>
      </c>
      <c r="F3771" s="18" t="str">
        <f t="shared" si="117"/>
        <v>Eversource_EMA-Revenue Decoupling Adjustment Factor (RDAF)-43617</v>
      </c>
      <c r="G3771" s="11" t="s">
        <v>131</v>
      </c>
      <c r="H3771" s="11" t="s">
        <v>49</v>
      </c>
      <c r="I3771" s="11" t="s">
        <v>148</v>
      </c>
      <c r="J3771" s="11" t="s">
        <v>149</v>
      </c>
      <c r="K3771" s="11" t="str">
        <f>IFERROR(INDEX('EDC Component Dictionary'!$C$5:$C$37,MATCH('Rates Database'!J3771,'EDC Component Dictionary'!$B$5:$B$37,0)), "Energy Supply")</f>
        <v>Other</v>
      </c>
      <c r="L3771" s="12">
        <v>-5.6999999999999998E-4</v>
      </c>
      <c r="M3771" s="12"/>
    </row>
    <row r="3772" spans="1:13" x14ac:dyDescent="0.3">
      <c r="A3772" s="18">
        <v>3770</v>
      </c>
      <c r="B3772" s="18">
        <f t="shared" si="116"/>
        <v>2019</v>
      </c>
      <c r="C3772" s="17">
        <v>43586</v>
      </c>
      <c r="D3772" s="18" t="s">
        <v>130</v>
      </c>
      <c r="E3772" s="18" t="s">
        <v>163</v>
      </c>
      <c r="F3772" s="18" t="str">
        <f t="shared" si="117"/>
        <v>Eversource_EMA-Revenue Decoupling Adjustment Factor (RDAF)-43586</v>
      </c>
      <c r="G3772" s="11" t="s">
        <v>131</v>
      </c>
      <c r="H3772" s="11" t="s">
        <v>49</v>
      </c>
      <c r="I3772" s="11" t="s">
        <v>148</v>
      </c>
      <c r="J3772" s="11" t="s">
        <v>149</v>
      </c>
      <c r="K3772" s="11" t="str">
        <f>IFERROR(INDEX('EDC Component Dictionary'!$C$5:$C$37,MATCH('Rates Database'!J3772,'EDC Component Dictionary'!$B$5:$B$37,0)), "Energy Supply")</f>
        <v>Other</v>
      </c>
      <c r="L3772" s="12">
        <v>-5.6999999999999998E-4</v>
      </c>
      <c r="M3772" s="12"/>
    </row>
    <row r="3773" spans="1:13" x14ac:dyDescent="0.3">
      <c r="A3773" s="18">
        <v>3771</v>
      </c>
      <c r="B3773" s="18">
        <f t="shared" si="116"/>
        <v>2019</v>
      </c>
      <c r="C3773" s="17">
        <v>43556</v>
      </c>
      <c r="D3773" s="18" t="s">
        <v>130</v>
      </c>
      <c r="E3773" s="18" t="s">
        <v>163</v>
      </c>
      <c r="F3773" s="18" t="str">
        <f t="shared" si="117"/>
        <v>Eversource_EMA-Revenue Decoupling Adjustment Factor (RDAF)-43556</v>
      </c>
      <c r="G3773" s="11" t="s">
        <v>131</v>
      </c>
      <c r="H3773" s="11" t="s">
        <v>49</v>
      </c>
      <c r="I3773" s="11" t="s">
        <v>148</v>
      </c>
      <c r="J3773" s="11" t="s">
        <v>149</v>
      </c>
      <c r="K3773" s="11" t="str">
        <f>IFERROR(INDEX('EDC Component Dictionary'!$C$5:$C$37,MATCH('Rates Database'!J3773,'EDC Component Dictionary'!$B$5:$B$37,0)), "Energy Supply")</f>
        <v>Other</v>
      </c>
      <c r="L3773" s="12">
        <v>-5.6999999999999998E-4</v>
      </c>
      <c r="M3773" s="12"/>
    </row>
    <row r="3774" spans="1:13" x14ac:dyDescent="0.3">
      <c r="A3774" s="18">
        <v>3772</v>
      </c>
      <c r="B3774" s="18">
        <f t="shared" si="116"/>
        <v>2019</v>
      </c>
      <c r="C3774" s="17">
        <v>43525</v>
      </c>
      <c r="D3774" s="18" t="s">
        <v>130</v>
      </c>
      <c r="E3774" s="18" t="s">
        <v>163</v>
      </c>
      <c r="F3774" s="18" t="str">
        <f t="shared" si="117"/>
        <v>Eversource_EMA-Revenue Decoupling Adjustment Factor (RDAF)-43525</v>
      </c>
      <c r="G3774" s="11" t="s">
        <v>131</v>
      </c>
      <c r="H3774" s="11" t="s">
        <v>49</v>
      </c>
      <c r="I3774" s="11" t="s">
        <v>148</v>
      </c>
      <c r="J3774" s="11" t="s">
        <v>149</v>
      </c>
      <c r="K3774" s="11" t="str">
        <f>IFERROR(INDEX('EDC Component Dictionary'!$C$5:$C$37,MATCH('Rates Database'!J3774,'EDC Component Dictionary'!$B$5:$B$37,0)), "Energy Supply")</f>
        <v>Other</v>
      </c>
      <c r="L3774" s="12">
        <v>-5.6999999999999998E-4</v>
      </c>
      <c r="M3774" s="12"/>
    </row>
    <row r="3775" spans="1:13" x14ac:dyDescent="0.3">
      <c r="A3775" s="18">
        <v>3773</v>
      </c>
      <c r="B3775" s="18">
        <f t="shared" si="116"/>
        <v>2019</v>
      </c>
      <c r="C3775" s="17">
        <v>43497</v>
      </c>
      <c r="D3775" s="18" t="s">
        <v>130</v>
      </c>
      <c r="E3775" s="18" t="s">
        <v>163</v>
      </c>
      <c r="F3775" s="18" t="str">
        <f t="shared" si="117"/>
        <v>Eversource_EMA-Revenue Decoupling Adjustment Factor (RDAF)-43497</v>
      </c>
      <c r="G3775" s="11" t="s">
        <v>131</v>
      </c>
      <c r="H3775" s="11" t="s">
        <v>49</v>
      </c>
      <c r="I3775" s="11" t="s">
        <v>148</v>
      </c>
      <c r="J3775" s="11" t="s">
        <v>149</v>
      </c>
      <c r="K3775" s="11" t="str">
        <f>IFERROR(INDEX('EDC Component Dictionary'!$C$5:$C$37,MATCH('Rates Database'!J3775,'EDC Component Dictionary'!$B$5:$B$37,0)), "Energy Supply")</f>
        <v>Other</v>
      </c>
      <c r="L3775" s="12">
        <v>-5.6999999999999998E-4</v>
      </c>
      <c r="M3775" s="12"/>
    </row>
    <row r="3776" spans="1:13" x14ac:dyDescent="0.3">
      <c r="A3776" s="18">
        <v>3774</v>
      </c>
      <c r="B3776" s="18">
        <f t="shared" si="116"/>
        <v>2019</v>
      </c>
      <c r="C3776" s="17">
        <v>43466</v>
      </c>
      <c r="D3776" s="18" t="s">
        <v>130</v>
      </c>
      <c r="E3776" s="18" t="s">
        <v>163</v>
      </c>
      <c r="F3776" s="18" t="str">
        <f t="shared" si="117"/>
        <v>Eversource_EMA-Revenue Decoupling Adjustment Factor (RDAF)-43466</v>
      </c>
      <c r="G3776" s="11" t="s">
        <v>131</v>
      </c>
      <c r="H3776" s="11" t="s">
        <v>49</v>
      </c>
      <c r="I3776" s="11" t="s">
        <v>148</v>
      </c>
      <c r="J3776" s="11" t="s">
        <v>149</v>
      </c>
      <c r="K3776" s="11" t="str">
        <f>IFERROR(INDEX('EDC Component Dictionary'!$C$5:$C$37,MATCH('Rates Database'!J3776,'EDC Component Dictionary'!$B$5:$B$37,0)), "Energy Supply")</f>
        <v>Other</v>
      </c>
      <c r="L3776" s="12">
        <v>-5.6999999999999998E-4</v>
      </c>
      <c r="M3776" s="12"/>
    </row>
    <row r="3777" spans="1:13" x14ac:dyDescent="0.3">
      <c r="A3777" s="18">
        <v>3775</v>
      </c>
      <c r="B3777" s="18">
        <f t="shared" si="116"/>
        <v>2024</v>
      </c>
      <c r="C3777" s="17">
        <v>45352</v>
      </c>
      <c r="D3777" s="18" t="s">
        <v>130</v>
      </c>
      <c r="E3777" s="18" t="s">
        <v>163</v>
      </c>
      <c r="F3777" s="18" t="str">
        <f t="shared" si="117"/>
        <v>Eversource_EMA-Distributed Solar (SMART)-45352</v>
      </c>
      <c r="G3777" s="11" t="s">
        <v>131</v>
      </c>
      <c r="H3777" s="11" t="s">
        <v>49</v>
      </c>
      <c r="I3777" s="11" t="s">
        <v>150</v>
      </c>
      <c r="J3777" s="11" t="s">
        <v>150</v>
      </c>
      <c r="K3777" s="11" t="str">
        <f>IFERROR(INDEX('EDC Component Dictionary'!$C$5:$C$37,MATCH('Rates Database'!J3777,'EDC Component Dictionary'!$B$5:$B$37,0)), "Energy Supply")</f>
        <v>Other</v>
      </c>
      <c r="L3777" s="12">
        <v>8.0000000000000002E-3</v>
      </c>
      <c r="M3777" s="12"/>
    </row>
    <row r="3778" spans="1:13" x14ac:dyDescent="0.3">
      <c r="A3778" s="18">
        <v>3776</v>
      </c>
      <c r="B3778" s="18">
        <f t="shared" si="116"/>
        <v>2024</v>
      </c>
      <c r="C3778" s="17">
        <v>45323</v>
      </c>
      <c r="D3778" s="18" t="s">
        <v>130</v>
      </c>
      <c r="E3778" s="18" t="s">
        <v>163</v>
      </c>
      <c r="F3778" s="18" t="str">
        <f t="shared" si="117"/>
        <v>Eversource_EMA-Distributed Solar (SMART)-45323</v>
      </c>
      <c r="G3778" s="11" t="s">
        <v>131</v>
      </c>
      <c r="H3778" s="11" t="s">
        <v>49</v>
      </c>
      <c r="I3778" s="11" t="s">
        <v>150</v>
      </c>
      <c r="J3778" s="11" t="s">
        <v>150</v>
      </c>
      <c r="K3778" s="11" t="str">
        <f>IFERROR(INDEX('EDC Component Dictionary'!$C$5:$C$37,MATCH('Rates Database'!J3778,'EDC Component Dictionary'!$B$5:$B$37,0)), "Energy Supply")</f>
        <v>Other</v>
      </c>
      <c r="L3778" s="12">
        <v>8.0000000000000002E-3</v>
      </c>
      <c r="M3778" s="12"/>
    </row>
    <row r="3779" spans="1:13" x14ac:dyDescent="0.3">
      <c r="A3779" s="18">
        <v>3777</v>
      </c>
      <c r="B3779" s="18">
        <f t="shared" ref="B3779:B3842" si="118">YEAR(C3779)</f>
        <v>2024</v>
      </c>
      <c r="C3779" s="17">
        <v>45292</v>
      </c>
      <c r="D3779" s="18" t="s">
        <v>130</v>
      </c>
      <c r="E3779" s="18" t="s">
        <v>163</v>
      </c>
      <c r="F3779" s="18" t="str">
        <f t="shared" si="117"/>
        <v>Eversource_EMA-Distributed Solar (SMART)-45292</v>
      </c>
      <c r="G3779" s="11" t="s">
        <v>131</v>
      </c>
      <c r="H3779" s="11" t="s">
        <v>49</v>
      </c>
      <c r="I3779" s="11" t="s">
        <v>150</v>
      </c>
      <c r="J3779" s="11" t="s">
        <v>150</v>
      </c>
      <c r="K3779" s="11" t="str">
        <f>IFERROR(INDEX('EDC Component Dictionary'!$C$5:$C$37,MATCH('Rates Database'!J3779,'EDC Component Dictionary'!$B$5:$B$37,0)), "Energy Supply")</f>
        <v>Other</v>
      </c>
      <c r="L3779" s="12">
        <v>8.0000000000000002E-3</v>
      </c>
      <c r="M3779" s="12"/>
    </row>
    <row r="3780" spans="1:13" x14ac:dyDescent="0.3">
      <c r="A3780" s="18">
        <v>3778</v>
      </c>
      <c r="B3780" s="18">
        <f t="shared" si="118"/>
        <v>2023</v>
      </c>
      <c r="C3780" s="17">
        <v>45261</v>
      </c>
      <c r="D3780" s="18" t="s">
        <v>130</v>
      </c>
      <c r="E3780" s="18" t="s">
        <v>163</v>
      </c>
      <c r="F3780" s="18" t="str">
        <f t="shared" ref="F3780:F3843" si="119">_xlfn.CONCAT(E3780,"-",J3780,"-",C3780)</f>
        <v>Eversource_EMA-Distributed Solar (SMART)-45261</v>
      </c>
      <c r="G3780" s="11" t="s">
        <v>131</v>
      </c>
      <c r="H3780" s="11" t="s">
        <v>49</v>
      </c>
      <c r="I3780" s="11" t="s">
        <v>150</v>
      </c>
      <c r="J3780" s="11" t="s">
        <v>150</v>
      </c>
      <c r="K3780" s="11" t="str">
        <f>IFERROR(INDEX('EDC Component Dictionary'!$C$5:$C$37,MATCH('Rates Database'!J3780,'EDC Component Dictionary'!$B$5:$B$37,0)), "Energy Supply")</f>
        <v>Other</v>
      </c>
      <c r="L3780" s="12">
        <v>4.6899999999999997E-3</v>
      </c>
      <c r="M3780" s="12"/>
    </row>
    <row r="3781" spans="1:13" x14ac:dyDescent="0.3">
      <c r="A3781" s="18">
        <v>3779</v>
      </c>
      <c r="B3781" s="18">
        <f t="shared" si="118"/>
        <v>2023</v>
      </c>
      <c r="C3781" s="17">
        <v>45231</v>
      </c>
      <c r="D3781" s="18" t="s">
        <v>130</v>
      </c>
      <c r="E3781" s="18" t="s">
        <v>163</v>
      </c>
      <c r="F3781" s="18" t="str">
        <f t="shared" si="119"/>
        <v>Eversource_EMA-Distributed Solar (SMART)-45231</v>
      </c>
      <c r="G3781" s="11" t="s">
        <v>131</v>
      </c>
      <c r="H3781" s="11" t="s">
        <v>49</v>
      </c>
      <c r="I3781" s="11" t="s">
        <v>150</v>
      </c>
      <c r="J3781" s="11" t="s">
        <v>150</v>
      </c>
      <c r="K3781" s="11" t="str">
        <f>IFERROR(INDEX('EDC Component Dictionary'!$C$5:$C$37,MATCH('Rates Database'!J3781,'EDC Component Dictionary'!$B$5:$B$37,0)), "Energy Supply")</f>
        <v>Other</v>
      </c>
      <c r="L3781" s="12">
        <v>4.6899999999999997E-3</v>
      </c>
      <c r="M3781" s="12"/>
    </row>
    <row r="3782" spans="1:13" x14ac:dyDescent="0.3">
      <c r="A3782" s="18">
        <v>3780</v>
      </c>
      <c r="B3782" s="18">
        <f t="shared" si="118"/>
        <v>2023</v>
      </c>
      <c r="C3782" s="17">
        <v>45200</v>
      </c>
      <c r="D3782" s="18" t="s">
        <v>130</v>
      </c>
      <c r="E3782" s="18" t="s">
        <v>163</v>
      </c>
      <c r="F3782" s="18" t="str">
        <f t="shared" si="119"/>
        <v>Eversource_EMA-Distributed Solar (SMART)-45200</v>
      </c>
      <c r="G3782" s="11" t="s">
        <v>131</v>
      </c>
      <c r="H3782" s="11" t="s">
        <v>49</v>
      </c>
      <c r="I3782" s="11" t="s">
        <v>150</v>
      </c>
      <c r="J3782" s="11" t="s">
        <v>150</v>
      </c>
      <c r="K3782" s="11" t="str">
        <f>IFERROR(INDEX('EDC Component Dictionary'!$C$5:$C$37,MATCH('Rates Database'!J3782,'EDC Component Dictionary'!$B$5:$B$37,0)), "Energy Supply")</f>
        <v>Other</v>
      </c>
      <c r="L3782" s="12">
        <v>4.6899999999999997E-3</v>
      </c>
      <c r="M3782" s="12"/>
    </row>
    <row r="3783" spans="1:13" x14ac:dyDescent="0.3">
      <c r="A3783" s="18">
        <v>3781</v>
      </c>
      <c r="B3783" s="18">
        <f t="shared" si="118"/>
        <v>2023</v>
      </c>
      <c r="C3783" s="17">
        <v>45170</v>
      </c>
      <c r="D3783" s="18" t="s">
        <v>130</v>
      </c>
      <c r="E3783" s="18" t="s">
        <v>163</v>
      </c>
      <c r="F3783" s="18" t="str">
        <f t="shared" si="119"/>
        <v>Eversource_EMA-Distributed Solar (SMART)-45170</v>
      </c>
      <c r="G3783" s="11" t="s">
        <v>131</v>
      </c>
      <c r="H3783" s="11" t="s">
        <v>49</v>
      </c>
      <c r="I3783" s="11" t="s">
        <v>150</v>
      </c>
      <c r="J3783" s="11" t="s">
        <v>150</v>
      </c>
      <c r="K3783" s="11" t="str">
        <f>IFERROR(INDEX('EDC Component Dictionary'!$C$5:$C$37,MATCH('Rates Database'!J3783,'EDC Component Dictionary'!$B$5:$B$37,0)), "Energy Supply")</f>
        <v>Other</v>
      </c>
      <c r="L3783" s="12">
        <v>4.6899999999999997E-3</v>
      </c>
      <c r="M3783" s="12"/>
    </row>
    <row r="3784" spans="1:13" x14ac:dyDescent="0.3">
      <c r="A3784" s="18">
        <v>3782</v>
      </c>
      <c r="B3784" s="18">
        <f t="shared" si="118"/>
        <v>2023</v>
      </c>
      <c r="C3784" s="17">
        <v>45139</v>
      </c>
      <c r="D3784" s="18" t="s">
        <v>130</v>
      </c>
      <c r="E3784" s="18" t="s">
        <v>163</v>
      </c>
      <c r="F3784" s="18" t="str">
        <f t="shared" si="119"/>
        <v>Eversource_EMA-Distributed Solar (SMART)-45139</v>
      </c>
      <c r="G3784" s="11" t="s">
        <v>131</v>
      </c>
      <c r="H3784" s="11" t="s">
        <v>49</v>
      </c>
      <c r="I3784" s="11" t="s">
        <v>150</v>
      </c>
      <c r="J3784" s="11" t="s">
        <v>150</v>
      </c>
      <c r="K3784" s="11" t="str">
        <f>IFERROR(INDEX('EDC Component Dictionary'!$C$5:$C$37,MATCH('Rates Database'!J3784,'EDC Component Dictionary'!$B$5:$B$37,0)), "Energy Supply")</f>
        <v>Other</v>
      </c>
      <c r="L3784" s="12">
        <v>4.6899999999999997E-3</v>
      </c>
      <c r="M3784" s="12"/>
    </row>
    <row r="3785" spans="1:13" x14ac:dyDescent="0.3">
      <c r="A3785" s="18">
        <v>3783</v>
      </c>
      <c r="B3785" s="18">
        <f t="shared" si="118"/>
        <v>2023</v>
      </c>
      <c r="C3785" s="17">
        <v>45108</v>
      </c>
      <c r="D3785" s="18" t="s">
        <v>130</v>
      </c>
      <c r="E3785" s="18" t="s">
        <v>163</v>
      </c>
      <c r="F3785" s="18" t="str">
        <f t="shared" si="119"/>
        <v>Eversource_EMA-Distributed Solar (SMART)-45108</v>
      </c>
      <c r="G3785" s="11" t="s">
        <v>131</v>
      </c>
      <c r="H3785" s="11" t="s">
        <v>49</v>
      </c>
      <c r="I3785" s="11" t="s">
        <v>150</v>
      </c>
      <c r="J3785" s="11" t="s">
        <v>150</v>
      </c>
      <c r="K3785" s="11" t="str">
        <f>IFERROR(INDEX('EDC Component Dictionary'!$C$5:$C$37,MATCH('Rates Database'!J3785,'EDC Component Dictionary'!$B$5:$B$37,0)), "Energy Supply")</f>
        <v>Other</v>
      </c>
      <c r="L3785" s="12">
        <v>4.6899999999999997E-3</v>
      </c>
      <c r="M3785" s="12"/>
    </row>
    <row r="3786" spans="1:13" x14ac:dyDescent="0.3">
      <c r="A3786" s="18">
        <v>3784</v>
      </c>
      <c r="B3786" s="18">
        <f t="shared" si="118"/>
        <v>2023</v>
      </c>
      <c r="C3786" s="17">
        <v>45078</v>
      </c>
      <c r="D3786" s="18" t="s">
        <v>130</v>
      </c>
      <c r="E3786" s="18" t="s">
        <v>163</v>
      </c>
      <c r="F3786" s="18" t="str">
        <f t="shared" si="119"/>
        <v>Eversource_EMA-Distributed Solar (SMART)-45078</v>
      </c>
      <c r="G3786" s="11" t="s">
        <v>131</v>
      </c>
      <c r="H3786" s="11" t="s">
        <v>49</v>
      </c>
      <c r="I3786" s="11" t="s">
        <v>150</v>
      </c>
      <c r="J3786" s="11" t="s">
        <v>150</v>
      </c>
      <c r="K3786" s="11" t="str">
        <f>IFERROR(INDEX('EDC Component Dictionary'!$C$5:$C$37,MATCH('Rates Database'!J3786,'EDC Component Dictionary'!$B$5:$B$37,0)), "Energy Supply")</f>
        <v>Other</v>
      </c>
      <c r="L3786" s="12">
        <v>4.6899999999999997E-3</v>
      </c>
      <c r="M3786" s="12"/>
    </row>
    <row r="3787" spans="1:13" x14ac:dyDescent="0.3">
      <c r="A3787" s="18">
        <v>3785</v>
      </c>
      <c r="B3787" s="18">
        <f t="shared" si="118"/>
        <v>2023</v>
      </c>
      <c r="C3787" s="17">
        <v>45047</v>
      </c>
      <c r="D3787" s="18" t="s">
        <v>130</v>
      </c>
      <c r="E3787" s="18" t="s">
        <v>163</v>
      </c>
      <c r="F3787" s="18" t="str">
        <f t="shared" si="119"/>
        <v>Eversource_EMA-Distributed Solar (SMART)-45047</v>
      </c>
      <c r="G3787" s="11" t="s">
        <v>131</v>
      </c>
      <c r="H3787" s="11" t="s">
        <v>49</v>
      </c>
      <c r="I3787" s="11" t="s">
        <v>150</v>
      </c>
      <c r="J3787" s="11" t="s">
        <v>150</v>
      </c>
      <c r="K3787" s="11" t="str">
        <f>IFERROR(INDEX('EDC Component Dictionary'!$C$5:$C$37,MATCH('Rates Database'!J3787,'EDC Component Dictionary'!$B$5:$B$37,0)), "Energy Supply")</f>
        <v>Other</v>
      </c>
      <c r="L3787" s="12">
        <v>4.6899999999999997E-3</v>
      </c>
      <c r="M3787" s="12"/>
    </row>
    <row r="3788" spans="1:13" x14ac:dyDescent="0.3">
      <c r="A3788" s="18">
        <v>3786</v>
      </c>
      <c r="B3788" s="18">
        <f t="shared" si="118"/>
        <v>2023</v>
      </c>
      <c r="C3788" s="17">
        <v>45017</v>
      </c>
      <c r="D3788" s="18" t="s">
        <v>130</v>
      </c>
      <c r="E3788" s="18" t="s">
        <v>163</v>
      </c>
      <c r="F3788" s="18" t="str">
        <f t="shared" si="119"/>
        <v>Eversource_EMA-Distributed Solar (SMART)-45017</v>
      </c>
      <c r="G3788" s="11" t="s">
        <v>131</v>
      </c>
      <c r="H3788" s="11" t="s">
        <v>49</v>
      </c>
      <c r="I3788" s="11" t="s">
        <v>150</v>
      </c>
      <c r="J3788" s="11" t="s">
        <v>150</v>
      </c>
      <c r="K3788" s="11" t="str">
        <f>IFERROR(INDEX('EDC Component Dictionary'!$C$5:$C$37,MATCH('Rates Database'!J3788,'EDC Component Dictionary'!$B$5:$B$37,0)), "Energy Supply")</f>
        <v>Other</v>
      </c>
      <c r="L3788" s="12">
        <v>4.6899999999999997E-3</v>
      </c>
      <c r="M3788" s="12"/>
    </row>
    <row r="3789" spans="1:13" x14ac:dyDescent="0.3">
      <c r="A3789" s="18">
        <v>3787</v>
      </c>
      <c r="B3789" s="18">
        <f t="shared" si="118"/>
        <v>2023</v>
      </c>
      <c r="C3789" s="17">
        <v>44986</v>
      </c>
      <c r="D3789" s="18" t="s">
        <v>130</v>
      </c>
      <c r="E3789" s="18" t="s">
        <v>163</v>
      </c>
      <c r="F3789" s="18" t="str">
        <f t="shared" si="119"/>
        <v>Eversource_EMA-Distributed Solar (SMART)-44986</v>
      </c>
      <c r="G3789" s="11" t="s">
        <v>131</v>
      </c>
      <c r="H3789" s="11" t="s">
        <v>49</v>
      </c>
      <c r="I3789" s="11" t="s">
        <v>150</v>
      </c>
      <c r="J3789" s="11" t="s">
        <v>150</v>
      </c>
      <c r="K3789" s="11" t="str">
        <f>IFERROR(INDEX('EDC Component Dictionary'!$C$5:$C$37,MATCH('Rates Database'!J3789,'EDC Component Dictionary'!$B$5:$B$37,0)), "Energy Supply")</f>
        <v>Other</v>
      </c>
      <c r="L3789" s="12">
        <v>4.6899999999999997E-3</v>
      </c>
      <c r="M3789" s="12"/>
    </row>
    <row r="3790" spans="1:13" x14ac:dyDescent="0.3">
      <c r="A3790" s="18">
        <v>3788</v>
      </c>
      <c r="B3790" s="18">
        <f t="shared" si="118"/>
        <v>2023</v>
      </c>
      <c r="C3790" s="17">
        <v>44958</v>
      </c>
      <c r="D3790" s="18" t="s">
        <v>130</v>
      </c>
      <c r="E3790" s="18" t="s">
        <v>163</v>
      </c>
      <c r="F3790" s="18" t="str">
        <f t="shared" si="119"/>
        <v>Eversource_EMA-Distributed Solar (SMART)-44958</v>
      </c>
      <c r="G3790" s="11" t="s">
        <v>131</v>
      </c>
      <c r="H3790" s="11" t="s">
        <v>49</v>
      </c>
      <c r="I3790" s="11" t="s">
        <v>150</v>
      </c>
      <c r="J3790" s="11" t="s">
        <v>150</v>
      </c>
      <c r="K3790" s="11" t="str">
        <f>IFERROR(INDEX('EDC Component Dictionary'!$C$5:$C$37,MATCH('Rates Database'!J3790,'EDC Component Dictionary'!$B$5:$B$37,0)), "Energy Supply")</f>
        <v>Other</v>
      </c>
      <c r="L3790" s="12">
        <v>4.6899999999999997E-3</v>
      </c>
      <c r="M3790" s="12"/>
    </row>
    <row r="3791" spans="1:13" x14ac:dyDescent="0.3">
      <c r="A3791" s="18">
        <v>3789</v>
      </c>
      <c r="B3791" s="18">
        <f t="shared" si="118"/>
        <v>2023</v>
      </c>
      <c r="C3791" s="17">
        <v>44927</v>
      </c>
      <c r="D3791" s="18" t="s">
        <v>130</v>
      </c>
      <c r="E3791" s="18" t="s">
        <v>163</v>
      </c>
      <c r="F3791" s="18" t="str">
        <f t="shared" si="119"/>
        <v>Eversource_EMA-Distributed Solar (SMART)-44927</v>
      </c>
      <c r="G3791" s="11" t="s">
        <v>131</v>
      </c>
      <c r="H3791" s="11" t="s">
        <v>49</v>
      </c>
      <c r="I3791" s="11" t="s">
        <v>150</v>
      </c>
      <c r="J3791" s="11" t="s">
        <v>150</v>
      </c>
      <c r="K3791" s="11" t="str">
        <f>IFERROR(INDEX('EDC Component Dictionary'!$C$5:$C$37,MATCH('Rates Database'!J3791,'EDC Component Dictionary'!$B$5:$B$37,0)), "Energy Supply")</f>
        <v>Other</v>
      </c>
      <c r="L3791" s="12">
        <v>4.6899999999999997E-3</v>
      </c>
      <c r="M3791" s="12"/>
    </row>
    <row r="3792" spans="1:13" x14ac:dyDescent="0.3">
      <c r="A3792" s="18">
        <v>3790</v>
      </c>
      <c r="B3792" s="18">
        <f t="shared" si="118"/>
        <v>2022</v>
      </c>
      <c r="C3792" s="17">
        <v>44896</v>
      </c>
      <c r="D3792" s="18" t="s">
        <v>130</v>
      </c>
      <c r="E3792" s="18" t="s">
        <v>163</v>
      </c>
      <c r="F3792" s="18" t="str">
        <f t="shared" si="119"/>
        <v>Eversource_EMA-Distributed Solar (SMART)-44896</v>
      </c>
      <c r="G3792" s="11" t="s">
        <v>131</v>
      </c>
      <c r="H3792" s="11" t="s">
        <v>49</v>
      </c>
      <c r="I3792" s="11" t="s">
        <v>150</v>
      </c>
      <c r="J3792" s="11" t="s">
        <v>150</v>
      </c>
      <c r="K3792" s="11" t="str">
        <f>IFERROR(INDEX('EDC Component Dictionary'!$C$5:$C$37,MATCH('Rates Database'!J3792,'EDC Component Dictionary'!$B$5:$B$37,0)), "Energy Supply")</f>
        <v>Other</v>
      </c>
      <c r="L3792" s="12">
        <v>3.4099999999999998E-3</v>
      </c>
      <c r="M3792" s="12"/>
    </row>
    <row r="3793" spans="1:13" x14ac:dyDescent="0.3">
      <c r="A3793" s="18">
        <v>3791</v>
      </c>
      <c r="B3793" s="18">
        <f t="shared" si="118"/>
        <v>2022</v>
      </c>
      <c r="C3793" s="17">
        <v>44866</v>
      </c>
      <c r="D3793" s="18" t="s">
        <v>130</v>
      </c>
      <c r="E3793" s="18" t="s">
        <v>163</v>
      </c>
      <c r="F3793" s="18" t="str">
        <f t="shared" si="119"/>
        <v>Eversource_EMA-Distributed Solar (SMART)-44866</v>
      </c>
      <c r="G3793" s="11" t="s">
        <v>131</v>
      </c>
      <c r="H3793" s="11" t="s">
        <v>49</v>
      </c>
      <c r="I3793" s="11" t="s">
        <v>150</v>
      </c>
      <c r="J3793" s="11" t="s">
        <v>150</v>
      </c>
      <c r="K3793" s="11" t="str">
        <f>IFERROR(INDEX('EDC Component Dictionary'!$C$5:$C$37,MATCH('Rates Database'!J3793,'EDC Component Dictionary'!$B$5:$B$37,0)), "Energy Supply")</f>
        <v>Other</v>
      </c>
      <c r="L3793" s="12">
        <v>3.4099999999999998E-3</v>
      </c>
      <c r="M3793" s="12"/>
    </row>
    <row r="3794" spans="1:13" x14ac:dyDescent="0.3">
      <c r="A3794" s="18">
        <v>3792</v>
      </c>
      <c r="B3794" s="18">
        <f t="shared" si="118"/>
        <v>2022</v>
      </c>
      <c r="C3794" s="17">
        <v>44835</v>
      </c>
      <c r="D3794" s="18" t="s">
        <v>130</v>
      </c>
      <c r="E3794" s="18" t="s">
        <v>163</v>
      </c>
      <c r="F3794" s="18" t="str">
        <f t="shared" si="119"/>
        <v>Eversource_EMA-Distributed Solar (SMART)-44835</v>
      </c>
      <c r="G3794" s="11" t="s">
        <v>131</v>
      </c>
      <c r="H3794" s="11" t="s">
        <v>49</v>
      </c>
      <c r="I3794" s="11" t="s">
        <v>150</v>
      </c>
      <c r="J3794" s="11" t="s">
        <v>150</v>
      </c>
      <c r="K3794" s="11" t="str">
        <f>IFERROR(INDEX('EDC Component Dictionary'!$C$5:$C$37,MATCH('Rates Database'!J3794,'EDC Component Dictionary'!$B$5:$B$37,0)), "Energy Supply")</f>
        <v>Other</v>
      </c>
      <c r="L3794" s="12">
        <v>3.4099999999999998E-3</v>
      </c>
      <c r="M3794" s="12"/>
    </row>
    <row r="3795" spans="1:13" x14ac:dyDescent="0.3">
      <c r="A3795" s="18">
        <v>3793</v>
      </c>
      <c r="B3795" s="18">
        <f t="shared" si="118"/>
        <v>2022</v>
      </c>
      <c r="C3795" s="17">
        <v>44805</v>
      </c>
      <c r="D3795" s="18" t="s">
        <v>130</v>
      </c>
      <c r="E3795" s="18" t="s">
        <v>163</v>
      </c>
      <c r="F3795" s="18" t="str">
        <f t="shared" si="119"/>
        <v>Eversource_EMA-Distributed Solar (SMART)-44805</v>
      </c>
      <c r="G3795" s="11" t="s">
        <v>131</v>
      </c>
      <c r="H3795" s="11" t="s">
        <v>49</v>
      </c>
      <c r="I3795" s="11" t="s">
        <v>150</v>
      </c>
      <c r="J3795" s="11" t="s">
        <v>150</v>
      </c>
      <c r="K3795" s="11" t="str">
        <f>IFERROR(INDEX('EDC Component Dictionary'!$C$5:$C$37,MATCH('Rates Database'!J3795,'EDC Component Dictionary'!$B$5:$B$37,0)), "Energy Supply")</f>
        <v>Other</v>
      </c>
      <c r="L3795" s="12">
        <v>3.4099999999999998E-3</v>
      </c>
      <c r="M3795" s="12"/>
    </row>
    <row r="3796" spans="1:13" x14ac:dyDescent="0.3">
      <c r="A3796" s="18">
        <v>3794</v>
      </c>
      <c r="B3796" s="18">
        <f t="shared" si="118"/>
        <v>2022</v>
      </c>
      <c r="C3796" s="17">
        <v>44774</v>
      </c>
      <c r="D3796" s="18" t="s">
        <v>130</v>
      </c>
      <c r="E3796" s="18" t="s">
        <v>163</v>
      </c>
      <c r="F3796" s="18" t="str">
        <f t="shared" si="119"/>
        <v>Eversource_EMA-Distributed Solar (SMART)-44774</v>
      </c>
      <c r="G3796" s="11" t="s">
        <v>131</v>
      </c>
      <c r="H3796" s="11" t="s">
        <v>49</v>
      </c>
      <c r="I3796" s="11" t="s">
        <v>150</v>
      </c>
      <c r="J3796" s="11" t="s">
        <v>150</v>
      </c>
      <c r="K3796" s="11" t="str">
        <f>IFERROR(INDEX('EDC Component Dictionary'!$C$5:$C$37,MATCH('Rates Database'!J3796,'EDC Component Dictionary'!$B$5:$B$37,0)), "Energy Supply")</f>
        <v>Other</v>
      </c>
      <c r="L3796" s="12">
        <v>3.4099999999999998E-3</v>
      </c>
      <c r="M3796" s="12"/>
    </row>
    <row r="3797" spans="1:13" x14ac:dyDescent="0.3">
      <c r="A3797" s="18">
        <v>3795</v>
      </c>
      <c r="B3797" s="18">
        <f t="shared" si="118"/>
        <v>2022</v>
      </c>
      <c r="C3797" s="17">
        <v>44743</v>
      </c>
      <c r="D3797" s="18" t="s">
        <v>130</v>
      </c>
      <c r="E3797" s="18" t="s">
        <v>163</v>
      </c>
      <c r="F3797" s="18" t="str">
        <f t="shared" si="119"/>
        <v>Eversource_EMA-Distributed Solar (SMART)-44743</v>
      </c>
      <c r="G3797" s="11" t="s">
        <v>131</v>
      </c>
      <c r="H3797" s="11" t="s">
        <v>49</v>
      </c>
      <c r="I3797" s="11" t="s">
        <v>150</v>
      </c>
      <c r="J3797" s="11" t="s">
        <v>150</v>
      </c>
      <c r="K3797" s="11" t="str">
        <f>IFERROR(INDEX('EDC Component Dictionary'!$C$5:$C$37,MATCH('Rates Database'!J3797,'EDC Component Dictionary'!$B$5:$B$37,0)), "Energy Supply")</f>
        <v>Other</v>
      </c>
      <c r="L3797" s="12">
        <v>3.4099999999999998E-3</v>
      </c>
      <c r="M3797" s="12"/>
    </row>
    <row r="3798" spans="1:13" x14ac:dyDescent="0.3">
      <c r="A3798" s="18">
        <v>3796</v>
      </c>
      <c r="B3798" s="18">
        <f t="shared" si="118"/>
        <v>2022</v>
      </c>
      <c r="C3798" s="17">
        <v>44713</v>
      </c>
      <c r="D3798" s="18" t="s">
        <v>130</v>
      </c>
      <c r="E3798" s="18" t="s">
        <v>163</v>
      </c>
      <c r="F3798" s="18" t="str">
        <f t="shared" si="119"/>
        <v>Eversource_EMA-Distributed Solar (SMART)-44713</v>
      </c>
      <c r="G3798" s="11" t="s">
        <v>131</v>
      </c>
      <c r="H3798" s="11" t="s">
        <v>49</v>
      </c>
      <c r="I3798" s="11" t="s">
        <v>150</v>
      </c>
      <c r="J3798" s="11" t="s">
        <v>150</v>
      </c>
      <c r="K3798" s="11" t="str">
        <f>IFERROR(INDEX('EDC Component Dictionary'!$C$5:$C$37,MATCH('Rates Database'!J3798,'EDC Component Dictionary'!$B$5:$B$37,0)), "Energy Supply")</f>
        <v>Other</v>
      </c>
      <c r="L3798" s="12">
        <v>3.4099999999999998E-3</v>
      </c>
      <c r="M3798" s="12"/>
    </row>
    <row r="3799" spans="1:13" x14ac:dyDescent="0.3">
      <c r="A3799" s="18">
        <v>3797</v>
      </c>
      <c r="B3799" s="18">
        <f t="shared" si="118"/>
        <v>2022</v>
      </c>
      <c r="C3799" s="17">
        <v>44682</v>
      </c>
      <c r="D3799" s="18" t="s">
        <v>130</v>
      </c>
      <c r="E3799" s="18" t="s">
        <v>163</v>
      </c>
      <c r="F3799" s="18" t="str">
        <f t="shared" si="119"/>
        <v>Eversource_EMA-Distributed Solar (SMART)-44682</v>
      </c>
      <c r="G3799" s="11" t="s">
        <v>131</v>
      </c>
      <c r="H3799" s="11" t="s">
        <v>49</v>
      </c>
      <c r="I3799" s="11" t="s">
        <v>150</v>
      </c>
      <c r="J3799" s="11" t="s">
        <v>150</v>
      </c>
      <c r="K3799" s="11" t="str">
        <f>IFERROR(INDEX('EDC Component Dictionary'!$C$5:$C$37,MATCH('Rates Database'!J3799,'EDC Component Dictionary'!$B$5:$B$37,0)), "Energy Supply")</f>
        <v>Other</v>
      </c>
      <c r="L3799" s="12">
        <v>3.4099999999999998E-3</v>
      </c>
      <c r="M3799" s="12"/>
    </row>
    <row r="3800" spans="1:13" x14ac:dyDescent="0.3">
      <c r="A3800" s="18">
        <v>3798</v>
      </c>
      <c r="B3800" s="18">
        <f t="shared" si="118"/>
        <v>2022</v>
      </c>
      <c r="C3800" s="17">
        <v>44652</v>
      </c>
      <c r="D3800" s="18" t="s">
        <v>130</v>
      </c>
      <c r="E3800" s="18" t="s">
        <v>163</v>
      </c>
      <c r="F3800" s="18" t="str">
        <f t="shared" si="119"/>
        <v>Eversource_EMA-Distributed Solar (SMART)-44652</v>
      </c>
      <c r="G3800" s="11" t="s">
        <v>131</v>
      </c>
      <c r="H3800" s="11" t="s">
        <v>49</v>
      </c>
      <c r="I3800" s="11" t="s">
        <v>150</v>
      </c>
      <c r="J3800" s="11" t="s">
        <v>150</v>
      </c>
      <c r="K3800" s="11" t="str">
        <f>IFERROR(INDEX('EDC Component Dictionary'!$C$5:$C$37,MATCH('Rates Database'!J3800,'EDC Component Dictionary'!$B$5:$B$37,0)), "Energy Supply")</f>
        <v>Other</v>
      </c>
      <c r="L3800" s="12">
        <v>3.4099999999999998E-3</v>
      </c>
      <c r="M3800" s="12"/>
    </row>
    <row r="3801" spans="1:13" x14ac:dyDescent="0.3">
      <c r="A3801" s="18">
        <v>3799</v>
      </c>
      <c r="B3801" s="18">
        <f t="shared" si="118"/>
        <v>2022</v>
      </c>
      <c r="C3801" s="17">
        <v>44621</v>
      </c>
      <c r="D3801" s="18" t="s">
        <v>130</v>
      </c>
      <c r="E3801" s="18" t="s">
        <v>163</v>
      </c>
      <c r="F3801" s="18" t="str">
        <f t="shared" si="119"/>
        <v>Eversource_EMA-Distributed Solar (SMART)-44621</v>
      </c>
      <c r="G3801" s="11" t="s">
        <v>131</v>
      </c>
      <c r="H3801" s="11" t="s">
        <v>49</v>
      </c>
      <c r="I3801" s="11" t="s">
        <v>150</v>
      </c>
      <c r="J3801" s="11" t="s">
        <v>150</v>
      </c>
      <c r="K3801" s="11" t="str">
        <f>IFERROR(INDEX('EDC Component Dictionary'!$C$5:$C$37,MATCH('Rates Database'!J3801,'EDC Component Dictionary'!$B$5:$B$37,0)), "Energy Supply")</f>
        <v>Other</v>
      </c>
      <c r="L3801" s="12">
        <v>3.4099999999999998E-3</v>
      </c>
      <c r="M3801" s="12"/>
    </row>
    <row r="3802" spans="1:13" x14ac:dyDescent="0.3">
      <c r="A3802" s="18">
        <v>3800</v>
      </c>
      <c r="B3802" s="18">
        <f t="shared" si="118"/>
        <v>2022</v>
      </c>
      <c r="C3802" s="17">
        <v>44593</v>
      </c>
      <c r="D3802" s="18" t="s">
        <v>130</v>
      </c>
      <c r="E3802" s="18" t="s">
        <v>163</v>
      </c>
      <c r="F3802" s="18" t="str">
        <f t="shared" si="119"/>
        <v>Eversource_EMA-Distributed Solar (SMART)-44593</v>
      </c>
      <c r="G3802" s="11" t="s">
        <v>131</v>
      </c>
      <c r="H3802" s="11" t="s">
        <v>49</v>
      </c>
      <c r="I3802" s="11" t="s">
        <v>150</v>
      </c>
      <c r="J3802" s="11" t="s">
        <v>150</v>
      </c>
      <c r="K3802" s="11" t="str">
        <f>IFERROR(INDEX('EDC Component Dictionary'!$C$5:$C$37,MATCH('Rates Database'!J3802,'EDC Component Dictionary'!$B$5:$B$37,0)), "Energy Supply")</f>
        <v>Other</v>
      </c>
      <c r="L3802" s="12">
        <v>3.4099999999999998E-3</v>
      </c>
      <c r="M3802" s="12"/>
    </row>
    <row r="3803" spans="1:13" x14ac:dyDescent="0.3">
      <c r="A3803" s="18">
        <v>3801</v>
      </c>
      <c r="B3803" s="18">
        <f t="shared" si="118"/>
        <v>2022</v>
      </c>
      <c r="C3803" s="17">
        <v>44562</v>
      </c>
      <c r="D3803" s="18" t="s">
        <v>130</v>
      </c>
      <c r="E3803" s="18" t="s">
        <v>163</v>
      </c>
      <c r="F3803" s="18" t="str">
        <f t="shared" si="119"/>
        <v>Eversource_EMA-Distributed Solar (SMART)-44562</v>
      </c>
      <c r="G3803" s="11" t="s">
        <v>131</v>
      </c>
      <c r="H3803" s="11" t="s">
        <v>49</v>
      </c>
      <c r="I3803" s="11" t="s">
        <v>150</v>
      </c>
      <c r="J3803" s="11" t="s">
        <v>150</v>
      </c>
      <c r="K3803" s="11" t="str">
        <f>IFERROR(INDEX('EDC Component Dictionary'!$C$5:$C$37,MATCH('Rates Database'!J3803,'EDC Component Dictionary'!$B$5:$B$37,0)), "Energy Supply")</f>
        <v>Other</v>
      </c>
      <c r="L3803" s="12">
        <v>3.4099999999999998E-3</v>
      </c>
      <c r="M3803" s="12"/>
    </row>
    <row r="3804" spans="1:13" x14ac:dyDescent="0.3">
      <c r="A3804" s="18">
        <v>3802</v>
      </c>
      <c r="B3804" s="18">
        <f t="shared" si="118"/>
        <v>2021</v>
      </c>
      <c r="C3804" s="17">
        <v>44531</v>
      </c>
      <c r="D3804" s="18" t="s">
        <v>130</v>
      </c>
      <c r="E3804" s="18" t="s">
        <v>163</v>
      </c>
      <c r="F3804" s="18" t="str">
        <f t="shared" si="119"/>
        <v>Eversource_EMA-Distributed Solar (SMART)-44531</v>
      </c>
      <c r="G3804" s="11" t="s">
        <v>131</v>
      </c>
      <c r="H3804" s="11" t="s">
        <v>49</v>
      </c>
      <c r="I3804" s="11" t="s">
        <v>150</v>
      </c>
      <c r="J3804" s="11" t="s">
        <v>150</v>
      </c>
      <c r="K3804" s="11" t="str">
        <f>IFERROR(INDEX('EDC Component Dictionary'!$C$5:$C$37,MATCH('Rates Database'!J3804,'EDC Component Dictionary'!$B$5:$B$37,0)), "Energy Supply")</f>
        <v>Other</v>
      </c>
      <c r="L3804" s="12">
        <v>1.23E-3</v>
      </c>
      <c r="M3804" s="12"/>
    </row>
    <row r="3805" spans="1:13" x14ac:dyDescent="0.3">
      <c r="A3805" s="18">
        <v>3803</v>
      </c>
      <c r="B3805" s="18">
        <f t="shared" si="118"/>
        <v>2021</v>
      </c>
      <c r="C3805" s="17">
        <v>44501</v>
      </c>
      <c r="D3805" s="18" t="s">
        <v>130</v>
      </c>
      <c r="E3805" s="18" t="s">
        <v>163</v>
      </c>
      <c r="F3805" s="18" t="str">
        <f t="shared" si="119"/>
        <v>Eversource_EMA-Distributed Solar (SMART)-44501</v>
      </c>
      <c r="G3805" s="11" t="s">
        <v>131</v>
      </c>
      <c r="H3805" s="11" t="s">
        <v>49</v>
      </c>
      <c r="I3805" s="11" t="s">
        <v>150</v>
      </c>
      <c r="J3805" s="11" t="s">
        <v>150</v>
      </c>
      <c r="K3805" s="11" t="str">
        <f>IFERROR(INDEX('EDC Component Dictionary'!$C$5:$C$37,MATCH('Rates Database'!J3805,'EDC Component Dictionary'!$B$5:$B$37,0)), "Energy Supply")</f>
        <v>Other</v>
      </c>
      <c r="L3805" s="12">
        <v>1.23E-3</v>
      </c>
      <c r="M3805" s="12"/>
    </row>
    <row r="3806" spans="1:13" x14ac:dyDescent="0.3">
      <c r="A3806" s="18">
        <v>3804</v>
      </c>
      <c r="B3806" s="18">
        <f t="shared" si="118"/>
        <v>2021</v>
      </c>
      <c r="C3806" s="17">
        <v>44470</v>
      </c>
      <c r="D3806" s="18" t="s">
        <v>130</v>
      </c>
      <c r="E3806" s="18" t="s">
        <v>163</v>
      </c>
      <c r="F3806" s="18" t="str">
        <f t="shared" si="119"/>
        <v>Eversource_EMA-Distributed Solar (SMART)-44470</v>
      </c>
      <c r="G3806" s="11" t="s">
        <v>131</v>
      </c>
      <c r="H3806" s="11" t="s">
        <v>49</v>
      </c>
      <c r="I3806" s="11" t="s">
        <v>150</v>
      </c>
      <c r="J3806" s="11" t="s">
        <v>150</v>
      </c>
      <c r="K3806" s="11" t="str">
        <f>IFERROR(INDEX('EDC Component Dictionary'!$C$5:$C$37,MATCH('Rates Database'!J3806,'EDC Component Dictionary'!$B$5:$B$37,0)), "Energy Supply")</f>
        <v>Other</v>
      </c>
      <c r="L3806" s="12">
        <v>1.23E-3</v>
      </c>
      <c r="M3806" s="12"/>
    </row>
    <row r="3807" spans="1:13" x14ac:dyDescent="0.3">
      <c r="A3807" s="18">
        <v>3805</v>
      </c>
      <c r="B3807" s="18">
        <f t="shared" si="118"/>
        <v>2021</v>
      </c>
      <c r="C3807" s="17">
        <v>44440</v>
      </c>
      <c r="D3807" s="18" t="s">
        <v>130</v>
      </c>
      <c r="E3807" s="18" t="s">
        <v>163</v>
      </c>
      <c r="F3807" s="18" t="str">
        <f t="shared" si="119"/>
        <v>Eversource_EMA-Distributed Solar (SMART)-44440</v>
      </c>
      <c r="G3807" s="11" t="s">
        <v>131</v>
      </c>
      <c r="H3807" s="11" t="s">
        <v>49</v>
      </c>
      <c r="I3807" s="11" t="s">
        <v>150</v>
      </c>
      <c r="J3807" s="11" t="s">
        <v>150</v>
      </c>
      <c r="K3807" s="11" t="str">
        <f>IFERROR(INDEX('EDC Component Dictionary'!$C$5:$C$37,MATCH('Rates Database'!J3807,'EDC Component Dictionary'!$B$5:$B$37,0)), "Energy Supply")</f>
        <v>Other</v>
      </c>
      <c r="L3807" s="12">
        <v>1.23E-3</v>
      </c>
      <c r="M3807" s="12"/>
    </row>
    <row r="3808" spans="1:13" x14ac:dyDescent="0.3">
      <c r="A3808" s="18">
        <v>3806</v>
      </c>
      <c r="B3808" s="18">
        <f t="shared" si="118"/>
        <v>2021</v>
      </c>
      <c r="C3808" s="17">
        <v>44409</v>
      </c>
      <c r="D3808" s="18" t="s">
        <v>130</v>
      </c>
      <c r="E3808" s="18" t="s">
        <v>163</v>
      </c>
      <c r="F3808" s="18" t="str">
        <f t="shared" si="119"/>
        <v>Eversource_EMA-Distributed Solar (SMART)-44409</v>
      </c>
      <c r="G3808" s="11" t="s">
        <v>131</v>
      </c>
      <c r="H3808" s="11" t="s">
        <v>49</v>
      </c>
      <c r="I3808" s="11" t="s">
        <v>150</v>
      </c>
      <c r="J3808" s="11" t="s">
        <v>150</v>
      </c>
      <c r="K3808" s="11" t="str">
        <f>IFERROR(INDEX('EDC Component Dictionary'!$C$5:$C$37,MATCH('Rates Database'!J3808,'EDC Component Dictionary'!$B$5:$B$37,0)), "Energy Supply")</f>
        <v>Other</v>
      </c>
      <c r="L3808" s="12">
        <v>1.23E-3</v>
      </c>
      <c r="M3808" s="12"/>
    </row>
    <row r="3809" spans="1:13" x14ac:dyDescent="0.3">
      <c r="A3809" s="18">
        <v>3807</v>
      </c>
      <c r="B3809" s="18">
        <f t="shared" si="118"/>
        <v>2021</v>
      </c>
      <c r="C3809" s="17">
        <v>44378</v>
      </c>
      <c r="D3809" s="18" t="s">
        <v>130</v>
      </c>
      <c r="E3809" s="18" t="s">
        <v>163</v>
      </c>
      <c r="F3809" s="18" t="str">
        <f t="shared" si="119"/>
        <v>Eversource_EMA-Distributed Solar (SMART)-44378</v>
      </c>
      <c r="G3809" s="11" t="s">
        <v>131</v>
      </c>
      <c r="H3809" s="11" t="s">
        <v>49</v>
      </c>
      <c r="I3809" s="11" t="s">
        <v>150</v>
      </c>
      <c r="J3809" s="11" t="s">
        <v>150</v>
      </c>
      <c r="K3809" s="11" t="str">
        <f>IFERROR(INDEX('EDC Component Dictionary'!$C$5:$C$37,MATCH('Rates Database'!J3809,'EDC Component Dictionary'!$B$5:$B$37,0)), "Energy Supply")</f>
        <v>Other</v>
      </c>
      <c r="L3809" s="12">
        <v>1.23E-3</v>
      </c>
      <c r="M3809" s="12"/>
    </row>
    <row r="3810" spans="1:13" x14ac:dyDescent="0.3">
      <c r="A3810" s="18">
        <v>3808</v>
      </c>
      <c r="B3810" s="18">
        <f t="shared" si="118"/>
        <v>2021</v>
      </c>
      <c r="C3810" s="17">
        <v>44348</v>
      </c>
      <c r="D3810" s="18" t="s">
        <v>130</v>
      </c>
      <c r="E3810" s="18" t="s">
        <v>163</v>
      </c>
      <c r="F3810" s="18" t="str">
        <f t="shared" si="119"/>
        <v>Eversource_EMA-Distributed Solar (SMART)-44348</v>
      </c>
      <c r="G3810" s="11" t="s">
        <v>131</v>
      </c>
      <c r="H3810" s="11" t="s">
        <v>49</v>
      </c>
      <c r="I3810" s="11" t="s">
        <v>150</v>
      </c>
      <c r="J3810" s="11" t="s">
        <v>150</v>
      </c>
      <c r="K3810" s="11" t="str">
        <f>IFERROR(INDEX('EDC Component Dictionary'!$C$5:$C$37,MATCH('Rates Database'!J3810,'EDC Component Dictionary'!$B$5:$B$37,0)), "Energy Supply")</f>
        <v>Other</v>
      </c>
      <c r="L3810" s="12">
        <v>1.23E-3</v>
      </c>
      <c r="M3810" s="12"/>
    </row>
    <row r="3811" spans="1:13" x14ac:dyDescent="0.3">
      <c r="A3811" s="18">
        <v>3809</v>
      </c>
      <c r="B3811" s="18">
        <f t="shared" si="118"/>
        <v>2021</v>
      </c>
      <c r="C3811" s="17">
        <v>44317</v>
      </c>
      <c r="D3811" s="18" t="s">
        <v>130</v>
      </c>
      <c r="E3811" s="18" t="s">
        <v>163</v>
      </c>
      <c r="F3811" s="18" t="str">
        <f t="shared" si="119"/>
        <v>Eversource_EMA-Distributed Solar (SMART)-44317</v>
      </c>
      <c r="G3811" s="11" t="s">
        <v>131</v>
      </c>
      <c r="H3811" s="11" t="s">
        <v>49</v>
      </c>
      <c r="I3811" s="11" t="s">
        <v>150</v>
      </c>
      <c r="J3811" s="11" t="s">
        <v>150</v>
      </c>
      <c r="K3811" s="11" t="str">
        <f>IFERROR(INDEX('EDC Component Dictionary'!$C$5:$C$37,MATCH('Rates Database'!J3811,'EDC Component Dictionary'!$B$5:$B$37,0)), "Energy Supply")</f>
        <v>Other</v>
      </c>
      <c r="L3811" s="12">
        <v>1.23E-3</v>
      </c>
      <c r="M3811" s="12"/>
    </row>
    <row r="3812" spans="1:13" x14ac:dyDescent="0.3">
      <c r="A3812" s="18">
        <v>3810</v>
      </c>
      <c r="B3812" s="18">
        <f t="shared" si="118"/>
        <v>2021</v>
      </c>
      <c r="C3812" s="17">
        <v>44287</v>
      </c>
      <c r="D3812" s="18" t="s">
        <v>130</v>
      </c>
      <c r="E3812" s="18" t="s">
        <v>163</v>
      </c>
      <c r="F3812" s="18" t="str">
        <f t="shared" si="119"/>
        <v>Eversource_EMA-Distributed Solar (SMART)-44287</v>
      </c>
      <c r="G3812" s="11" t="s">
        <v>131</v>
      </c>
      <c r="H3812" s="11" t="s">
        <v>49</v>
      </c>
      <c r="I3812" s="11" t="s">
        <v>150</v>
      </c>
      <c r="J3812" s="11" t="s">
        <v>150</v>
      </c>
      <c r="K3812" s="11" t="str">
        <f>IFERROR(INDEX('EDC Component Dictionary'!$C$5:$C$37,MATCH('Rates Database'!J3812,'EDC Component Dictionary'!$B$5:$B$37,0)), "Energy Supply")</f>
        <v>Other</v>
      </c>
      <c r="L3812" s="12">
        <v>1.23E-3</v>
      </c>
      <c r="M3812" s="12"/>
    </row>
    <row r="3813" spans="1:13" x14ac:dyDescent="0.3">
      <c r="A3813" s="18">
        <v>3811</v>
      </c>
      <c r="B3813" s="18">
        <f t="shared" si="118"/>
        <v>2021</v>
      </c>
      <c r="C3813" s="17">
        <v>44256</v>
      </c>
      <c r="D3813" s="18" t="s">
        <v>130</v>
      </c>
      <c r="E3813" s="18" t="s">
        <v>163</v>
      </c>
      <c r="F3813" s="18" t="str">
        <f t="shared" si="119"/>
        <v>Eversource_EMA-Distributed Solar (SMART)-44256</v>
      </c>
      <c r="G3813" s="11" t="s">
        <v>131</v>
      </c>
      <c r="H3813" s="11" t="s">
        <v>49</v>
      </c>
      <c r="I3813" s="11" t="s">
        <v>150</v>
      </c>
      <c r="J3813" s="11" t="s">
        <v>150</v>
      </c>
      <c r="K3813" s="11" t="str">
        <f>IFERROR(INDEX('EDC Component Dictionary'!$C$5:$C$37,MATCH('Rates Database'!J3813,'EDC Component Dictionary'!$B$5:$B$37,0)), "Energy Supply")</f>
        <v>Other</v>
      </c>
      <c r="L3813" s="12">
        <v>1.23E-3</v>
      </c>
      <c r="M3813" s="12"/>
    </row>
    <row r="3814" spans="1:13" x14ac:dyDescent="0.3">
      <c r="A3814" s="18">
        <v>3812</v>
      </c>
      <c r="B3814" s="18">
        <f t="shared" si="118"/>
        <v>2021</v>
      </c>
      <c r="C3814" s="17">
        <v>44228</v>
      </c>
      <c r="D3814" s="18" t="s">
        <v>130</v>
      </c>
      <c r="E3814" s="18" t="s">
        <v>163</v>
      </c>
      <c r="F3814" s="18" t="str">
        <f t="shared" si="119"/>
        <v>Eversource_EMA-Distributed Solar (SMART)-44228</v>
      </c>
      <c r="G3814" s="11" t="s">
        <v>131</v>
      </c>
      <c r="H3814" s="11" t="s">
        <v>49</v>
      </c>
      <c r="I3814" s="11" t="s">
        <v>150</v>
      </c>
      <c r="J3814" s="11" t="s">
        <v>150</v>
      </c>
      <c r="K3814" s="11" t="str">
        <f>IFERROR(INDEX('EDC Component Dictionary'!$C$5:$C$37,MATCH('Rates Database'!J3814,'EDC Component Dictionary'!$B$5:$B$37,0)), "Energy Supply")</f>
        <v>Other</v>
      </c>
      <c r="L3814" s="12">
        <v>1.23E-3</v>
      </c>
      <c r="M3814" s="12"/>
    </row>
    <row r="3815" spans="1:13" x14ac:dyDescent="0.3">
      <c r="A3815" s="18">
        <v>3813</v>
      </c>
      <c r="B3815" s="18">
        <f t="shared" si="118"/>
        <v>2021</v>
      </c>
      <c r="C3815" s="17">
        <v>44197</v>
      </c>
      <c r="D3815" s="18" t="s">
        <v>130</v>
      </c>
      <c r="E3815" s="18" t="s">
        <v>163</v>
      </c>
      <c r="F3815" s="18" t="str">
        <f t="shared" si="119"/>
        <v>Eversource_EMA-Distributed Solar (SMART)-44197</v>
      </c>
      <c r="G3815" s="11" t="s">
        <v>131</v>
      </c>
      <c r="H3815" s="11" t="s">
        <v>49</v>
      </c>
      <c r="I3815" s="11" t="s">
        <v>150</v>
      </c>
      <c r="J3815" s="11" t="s">
        <v>150</v>
      </c>
      <c r="K3815" s="11" t="str">
        <f>IFERROR(INDEX('EDC Component Dictionary'!$C$5:$C$37,MATCH('Rates Database'!J3815,'EDC Component Dictionary'!$B$5:$B$37,0)), "Energy Supply")</f>
        <v>Other</v>
      </c>
      <c r="L3815" s="12">
        <v>1.23E-3</v>
      </c>
      <c r="M3815" s="12"/>
    </row>
    <row r="3816" spans="1:13" x14ac:dyDescent="0.3">
      <c r="A3816" s="18">
        <v>3814</v>
      </c>
      <c r="B3816" s="18">
        <f t="shared" si="118"/>
        <v>2020</v>
      </c>
      <c r="C3816" s="17">
        <v>44166</v>
      </c>
      <c r="D3816" s="18" t="s">
        <v>130</v>
      </c>
      <c r="E3816" s="18" t="s">
        <v>163</v>
      </c>
      <c r="F3816" s="18" t="str">
        <f t="shared" si="119"/>
        <v>Eversource_EMA-Distributed Solar (SMART)-44166</v>
      </c>
      <c r="G3816" s="11" t="s">
        <v>131</v>
      </c>
      <c r="H3816" s="11" t="s">
        <v>49</v>
      </c>
      <c r="I3816" s="11" t="s">
        <v>150</v>
      </c>
      <c r="J3816" s="11" t="s">
        <v>150</v>
      </c>
      <c r="K3816" s="11" t="str">
        <f>IFERROR(INDEX('EDC Component Dictionary'!$C$5:$C$37,MATCH('Rates Database'!J3816,'EDC Component Dictionary'!$B$5:$B$37,0)), "Energy Supply")</f>
        <v>Other</v>
      </c>
      <c r="L3816" s="12">
        <v>-2.0000000000000001E-4</v>
      </c>
      <c r="M3816" s="12"/>
    </row>
    <row r="3817" spans="1:13" x14ac:dyDescent="0.3">
      <c r="A3817" s="18">
        <v>3815</v>
      </c>
      <c r="B3817" s="18">
        <f t="shared" si="118"/>
        <v>2020</v>
      </c>
      <c r="C3817" s="17">
        <v>44136</v>
      </c>
      <c r="D3817" s="18" t="s">
        <v>130</v>
      </c>
      <c r="E3817" s="18" t="s">
        <v>163</v>
      </c>
      <c r="F3817" s="18" t="str">
        <f t="shared" si="119"/>
        <v>Eversource_EMA-Distributed Solar (SMART)-44136</v>
      </c>
      <c r="G3817" s="11" t="s">
        <v>131</v>
      </c>
      <c r="H3817" s="11" t="s">
        <v>49</v>
      </c>
      <c r="I3817" s="11" t="s">
        <v>150</v>
      </c>
      <c r="J3817" s="11" t="s">
        <v>150</v>
      </c>
      <c r="K3817" s="11" t="str">
        <f>IFERROR(INDEX('EDC Component Dictionary'!$C$5:$C$37,MATCH('Rates Database'!J3817,'EDC Component Dictionary'!$B$5:$B$37,0)), "Energy Supply")</f>
        <v>Other</v>
      </c>
      <c r="L3817" s="12">
        <v>-2.0000000000000001E-4</v>
      </c>
      <c r="M3817" s="12"/>
    </row>
    <row r="3818" spans="1:13" x14ac:dyDescent="0.3">
      <c r="A3818" s="18">
        <v>3816</v>
      </c>
      <c r="B3818" s="18">
        <f t="shared" si="118"/>
        <v>2020</v>
      </c>
      <c r="C3818" s="17">
        <v>44105</v>
      </c>
      <c r="D3818" s="18" t="s">
        <v>130</v>
      </c>
      <c r="E3818" s="18" t="s">
        <v>163</v>
      </c>
      <c r="F3818" s="18" t="str">
        <f t="shared" si="119"/>
        <v>Eversource_EMA-Distributed Solar (SMART)-44105</v>
      </c>
      <c r="G3818" s="11" t="s">
        <v>131</v>
      </c>
      <c r="H3818" s="11" t="s">
        <v>49</v>
      </c>
      <c r="I3818" s="11" t="s">
        <v>150</v>
      </c>
      <c r="J3818" s="11" t="s">
        <v>150</v>
      </c>
      <c r="K3818" s="11" t="str">
        <f>IFERROR(INDEX('EDC Component Dictionary'!$C$5:$C$37,MATCH('Rates Database'!J3818,'EDC Component Dictionary'!$B$5:$B$37,0)), "Energy Supply")</f>
        <v>Other</v>
      </c>
      <c r="L3818" s="12">
        <v>-2.0000000000000001E-4</v>
      </c>
      <c r="M3818" s="12"/>
    </row>
    <row r="3819" spans="1:13" x14ac:dyDescent="0.3">
      <c r="A3819" s="18">
        <v>3817</v>
      </c>
      <c r="B3819" s="18">
        <f t="shared" si="118"/>
        <v>2020</v>
      </c>
      <c r="C3819" s="17">
        <v>44075</v>
      </c>
      <c r="D3819" s="18" t="s">
        <v>130</v>
      </c>
      <c r="E3819" s="18" t="s">
        <v>163</v>
      </c>
      <c r="F3819" s="18" t="str">
        <f t="shared" si="119"/>
        <v>Eversource_EMA-Distributed Solar (SMART)-44075</v>
      </c>
      <c r="G3819" s="11" t="s">
        <v>131</v>
      </c>
      <c r="H3819" s="11" t="s">
        <v>49</v>
      </c>
      <c r="I3819" s="11" t="s">
        <v>150</v>
      </c>
      <c r="J3819" s="11" t="s">
        <v>150</v>
      </c>
      <c r="K3819" s="11" t="str">
        <f>IFERROR(INDEX('EDC Component Dictionary'!$C$5:$C$37,MATCH('Rates Database'!J3819,'EDC Component Dictionary'!$B$5:$B$37,0)), "Energy Supply")</f>
        <v>Other</v>
      </c>
      <c r="L3819" s="12">
        <v>-2.0000000000000001E-4</v>
      </c>
      <c r="M3819" s="12"/>
    </row>
    <row r="3820" spans="1:13" x14ac:dyDescent="0.3">
      <c r="A3820" s="18">
        <v>3818</v>
      </c>
      <c r="B3820" s="18">
        <f t="shared" si="118"/>
        <v>2020</v>
      </c>
      <c r="C3820" s="17">
        <v>44044</v>
      </c>
      <c r="D3820" s="18" t="s">
        <v>130</v>
      </c>
      <c r="E3820" s="18" t="s">
        <v>163</v>
      </c>
      <c r="F3820" s="18" t="str">
        <f t="shared" si="119"/>
        <v>Eversource_EMA-Distributed Solar (SMART)-44044</v>
      </c>
      <c r="G3820" s="11" t="s">
        <v>131</v>
      </c>
      <c r="H3820" s="11" t="s">
        <v>49</v>
      </c>
      <c r="I3820" s="11" t="s">
        <v>150</v>
      </c>
      <c r="J3820" s="11" t="s">
        <v>150</v>
      </c>
      <c r="K3820" s="11" t="str">
        <f>IFERROR(INDEX('EDC Component Dictionary'!$C$5:$C$37,MATCH('Rates Database'!J3820,'EDC Component Dictionary'!$B$5:$B$37,0)), "Energy Supply")</f>
        <v>Other</v>
      </c>
      <c r="L3820" s="12">
        <v>-2.0000000000000001E-4</v>
      </c>
      <c r="M3820" s="12"/>
    </row>
    <row r="3821" spans="1:13" x14ac:dyDescent="0.3">
      <c r="A3821" s="18">
        <v>3819</v>
      </c>
      <c r="B3821" s="18">
        <f t="shared" si="118"/>
        <v>2020</v>
      </c>
      <c r="C3821" s="17">
        <v>44013</v>
      </c>
      <c r="D3821" s="18" t="s">
        <v>130</v>
      </c>
      <c r="E3821" s="18" t="s">
        <v>163</v>
      </c>
      <c r="F3821" s="18" t="str">
        <f t="shared" si="119"/>
        <v>Eversource_EMA-Distributed Solar (SMART)-44013</v>
      </c>
      <c r="G3821" s="11" t="s">
        <v>131</v>
      </c>
      <c r="H3821" s="11" t="s">
        <v>49</v>
      </c>
      <c r="I3821" s="11" t="s">
        <v>150</v>
      </c>
      <c r="J3821" s="11" t="s">
        <v>150</v>
      </c>
      <c r="K3821" s="11" t="str">
        <f>IFERROR(INDEX('EDC Component Dictionary'!$C$5:$C$37,MATCH('Rates Database'!J3821,'EDC Component Dictionary'!$B$5:$B$37,0)), "Energy Supply")</f>
        <v>Other</v>
      </c>
      <c r="L3821" s="12">
        <v>1.92E-3</v>
      </c>
      <c r="M3821" s="12"/>
    </row>
    <row r="3822" spans="1:13" x14ac:dyDescent="0.3">
      <c r="A3822" s="18">
        <v>3820</v>
      </c>
      <c r="B3822" s="18">
        <f t="shared" si="118"/>
        <v>2020</v>
      </c>
      <c r="C3822" s="17">
        <v>43983</v>
      </c>
      <c r="D3822" s="18" t="s">
        <v>130</v>
      </c>
      <c r="E3822" s="18" t="s">
        <v>163</v>
      </c>
      <c r="F3822" s="18" t="str">
        <f t="shared" si="119"/>
        <v>Eversource_EMA-Distributed Solar (SMART)-43983</v>
      </c>
      <c r="G3822" s="11" t="s">
        <v>131</v>
      </c>
      <c r="H3822" s="11" t="s">
        <v>49</v>
      </c>
      <c r="I3822" s="11" t="s">
        <v>150</v>
      </c>
      <c r="J3822" s="11" t="s">
        <v>150</v>
      </c>
      <c r="K3822" s="11" t="str">
        <f>IFERROR(INDEX('EDC Component Dictionary'!$C$5:$C$37,MATCH('Rates Database'!J3822,'EDC Component Dictionary'!$B$5:$B$37,0)), "Energy Supply")</f>
        <v>Other</v>
      </c>
      <c r="L3822" s="12">
        <v>1.92E-3</v>
      </c>
      <c r="M3822" s="12"/>
    </row>
    <row r="3823" spans="1:13" x14ac:dyDescent="0.3">
      <c r="A3823" s="18">
        <v>3821</v>
      </c>
      <c r="B3823" s="18">
        <f t="shared" si="118"/>
        <v>2020</v>
      </c>
      <c r="C3823" s="17">
        <v>43952</v>
      </c>
      <c r="D3823" s="18" t="s">
        <v>130</v>
      </c>
      <c r="E3823" s="18" t="s">
        <v>163</v>
      </c>
      <c r="F3823" s="18" t="str">
        <f t="shared" si="119"/>
        <v>Eversource_EMA-Distributed Solar (SMART)-43952</v>
      </c>
      <c r="G3823" s="11" t="s">
        <v>131</v>
      </c>
      <c r="H3823" s="11" t="s">
        <v>49</v>
      </c>
      <c r="I3823" s="11" t="s">
        <v>150</v>
      </c>
      <c r="J3823" s="11" t="s">
        <v>150</v>
      </c>
      <c r="K3823" s="11" t="str">
        <f>IFERROR(INDEX('EDC Component Dictionary'!$C$5:$C$37,MATCH('Rates Database'!J3823,'EDC Component Dictionary'!$B$5:$B$37,0)), "Energy Supply")</f>
        <v>Other</v>
      </c>
      <c r="L3823" s="12">
        <v>1.92E-3</v>
      </c>
      <c r="M3823" s="12"/>
    </row>
    <row r="3824" spans="1:13" x14ac:dyDescent="0.3">
      <c r="A3824" s="18">
        <v>3822</v>
      </c>
      <c r="B3824" s="18">
        <f t="shared" si="118"/>
        <v>2020</v>
      </c>
      <c r="C3824" s="17">
        <v>43922</v>
      </c>
      <c r="D3824" s="18" t="s">
        <v>130</v>
      </c>
      <c r="E3824" s="18" t="s">
        <v>163</v>
      </c>
      <c r="F3824" s="18" t="str">
        <f t="shared" si="119"/>
        <v>Eversource_EMA-Distributed Solar (SMART)-43922</v>
      </c>
      <c r="G3824" s="11" t="s">
        <v>131</v>
      </c>
      <c r="H3824" s="11" t="s">
        <v>49</v>
      </c>
      <c r="I3824" s="11" t="s">
        <v>150</v>
      </c>
      <c r="J3824" s="11" t="s">
        <v>150</v>
      </c>
      <c r="K3824" s="11" t="str">
        <f>IFERROR(INDEX('EDC Component Dictionary'!$C$5:$C$37,MATCH('Rates Database'!J3824,'EDC Component Dictionary'!$B$5:$B$37,0)), "Energy Supply")</f>
        <v>Other</v>
      </c>
      <c r="L3824" s="12">
        <v>1.92E-3</v>
      </c>
      <c r="M3824" s="12"/>
    </row>
    <row r="3825" spans="1:13" x14ac:dyDescent="0.3">
      <c r="A3825" s="18">
        <v>3823</v>
      </c>
      <c r="B3825" s="18">
        <f t="shared" si="118"/>
        <v>2020</v>
      </c>
      <c r="C3825" s="17">
        <v>43891</v>
      </c>
      <c r="D3825" s="18" t="s">
        <v>130</v>
      </c>
      <c r="E3825" s="18" t="s">
        <v>163</v>
      </c>
      <c r="F3825" s="18" t="str">
        <f t="shared" si="119"/>
        <v>Eversource_EMA-Distributed Solar (SMART)-43891</v>
      </c>
      <c r="G3825" s="11" t="s">
        <v>131</v>
      </c>
      <c r="H3825" s="11" t="s">
        <v>49</v>
      </c>
      <c r="I3825" s="11" t="s">
        <v>150</v>
      </c>
      <c r="J3825" s="11" t="s">
        <v>150</v>
      </c>
      <c r="K3825" s="11" t="str">
        <f>IFERROR(INDEX('EDC Component Dictionary'!$C$5:$C$37,MATCH('Rates Database'!J3825,'EDC Component Dictionary'!$B$5:$B$37,0)), "Energy Supply")</f>
        <v>Other</v>
      </c>
      <c r="L3825" s="12">
        <v>1.92E-3</v>
      </c>
      <c r="M3825" s="12"/>
    </row>
    <row r="3826" spans="1:13" x14ac:dyDescent="0.3">
      <c r="A3826" s="18">
        <v>3824</v>
      </c>
      <c r="B3826" s="18">
        <f t="shared" si="118"/>
        <v>2020</v>
      </c>
      <c r="C3826" s="17">
        <v>43862</v>
      </c>
      <c r="D3826" s="18" t="s">
        <v>130</v>
      </c>
      <c r="E3826" s="18" t="s">
        <v>163</v>
      </c>
      <c r="F3826" s="18" t="str">
        <f t="shared" si="119"/>
        <v>Eversource_EMA-Distributed Solar (SMART)-43862</v>
      </c>
      <c r="G3826" s="11" t="s">
        <v>131</v>
      </c>
      <c r="H3826" s="11" t="s">
        <v>49</v>
      </c>
      <c r="I3826" s="11" t="s">
        <v>150</v>
      </c>
      <c r="J3826" s="11" t="s">
        <v>150</v>
      </c>
      <c r="K3826" s="11" t="str">
        <f>IFERROR(INDEX('EDC Component Dictionary'!$C$5:$C$37,MATCH('Rates Database'!J3826,'EDC Component Dictionary'!$B$5:$B$37,0)), "Energy Supply")</f>
        <v>Other</v>
      </c>
      <c r="L3826" s="12">
        <v>1.92E-3</v>
      </c>
      <c r="M3826" s="12"/>
    </row>
    <row r="3827" spans="1:13" x14ac:dyDescent="0.3">
      <c r="A3827" s="18">
        <v>3825</v>
      </c>
      <c r="B3827" s="18">
        <f t="shared" si="118"/>
        <v>2020</v>
      </c>
      <c r="C3827" s="17">
        <v>43831</v>
      </c>
      <c r="D3827" s="18" t="s">
        <v>130</v>
      </c>
      <c r="E3827" s="18" t="s">
        <v>163</v>
      </c>
      <c r="F3827" s="18" t="str">
        <f t="shared" si="119"/>
        <v>Eversource_EMA-Distributed Solar (SMART)-43831</v>
      </c>
      <c r="G3827" s="11" t="s">
        <v>131</v>
      </c>
      <c r="H3827" s="11" t="s">
        <v>49</v>
      </c>
      <c r="I3827" s="11" t="s">
        <v>150</v>
      </c>
      <c r="J3827" s="11" t="s">
        <v>150</v>
      </c>
      <c r="K3827" s="11" t="str">
        <f>IFERROR(INDEX('EDC Component Dictionary'!$C$5:$C$37,MATCH('Rates Database'!J3827,'EDC Component Dictionary'!$B$5:$B$37,0)), "Energy Supply")</f>
        <v>Other</v>
      </c>
      <c r="L3827" s="12">
        <v>1.92E-3</v>
      </c>
      <c r="M3827" s="12"/>
    </row>
    <row r="3828" spans="1:13" x14ac:dyDescent="0.3">
      <c r="A3828" s="18">
        <v>3826</v>
      </c>
      <c r="B3828" s="18">
        <f t="shared" si="118"/>
        <v>2019</v>
      </c>
      <c r="C3828" s="17">
        <v>43800</v>
      </c>
      <c r="D3828" s="18" t="s">
        <v>130</v>
      </c>
      <c r="E3828" s="18" t="s">
        <v>163</v>
      </c>
      <c r="F3828" s="18" t="str">
        <f t="shared" si="119"/>
        <v>Eversource_EMA-Distributed Solar (SMART)-43800</v>
      </c>
      <c r="G3828" s="11" t="s">
        <v>131</v>
      </c>
      <c r="H3828" s="11" t="s">
        <v>49</v>
      </c>
      <c r="I3828" s="11" t="s">
        <v>150</v>
      </c>
      <c r="J3828" s="11" t="s">
        <v>150</v>
      </c>
      <c r="K3828" s="11" t="str">
        <f>IFERROR(INDEX('EDC Component Dictionary'!$C$5:$C$37,MATCH('Rates Database'!J3828,'EDC Component Dictionary'!$B$5:$B$37,0)), "Energy Supply")</f>
        <v>Other</v>
      </c>
      <c r="L3828" s="12">
        <v>8.8000000000000003E-4</v>
      </c>
      <c r="M3828" s="12"/>
    </row>
    <row r="3829" spans="1:13" x14ac:dyDescent="0.3">
      <c r="A3829" s="18">
        <v>3827</v>
      </c>
      <c r="B3829" s="18">
        <f t="shared" si="118"/>
        <v>2019</v>
      </c>
      <c r="C3829" s="17">
        <v>43770</v>
      </c>
      <c r="D3829" s="18" t="s">
        <v>130</v>
      </c>
      <c r="E3829" s="18" t="s">
        <v>163</v>
      </c>
      <c r="F3829" s="18" t="str">
        <f t="shared" si="119"/>
        <v>Eversource_EMA-Distributed Solar (SMART)-43770</v>
      </c>
      <c r="G3829" s="11" t="s">
        <v>131</v>
      </c>
      <c r="H3829" s="11" t="s">
        <v>49</v>
      </c>
      <c r="I3829" s="11" t="s">
        <v>150</v>
      </c>
      <c r="J3829" s="11" t="s">
        <v>150</v>
      </c>
      <c r="K3829" s="11" t="str">
        <f>IFERROR(INDEX('EDC Component Dictionary'!$C$5:$C$37,MATCH('Rates Database'!J3829,'EDC Component Dictionary'!$B$5:$B$37,0)), "Energy Supply")</f>
        <v>Other</v>
      </c>
      <c r="L3829" s="12">
        <v>8.8000000000000003E-4</v>
      </c>
      <c r="M3829" s="12"/>
    </row>
    <row r="3830" spans="1:13" x14ac:dyDescent="0.3">
      <c r="A3830" s="18">
        <v>3828</v>
      </c>
      <c r="B3830" s="18">
        <f t="shared" si="118"/>
        <v>2019</v>
      </c>
      <c r="C3830" s="17">
        <v>43739</v>
      </c>
      <c r="D3830" s="18" t="s">
        <v>130</v>
      </c>
      <c r="E3830" s="18" t="s">
        <v>163</v>
      </c>
      <c r="F3830" s="18" t="str">
        <f t="shared" si="119"/>
        <v>Eversource_EMA-Distributed Solar (SMART)-43739</v>
      </c>
      <c r="G3830" s="11" t="s">
        <v>131</v>
      </c>
      <c r="H3830" s="11" t="s">
        <v>49</v>
      </c>
      <c r="I3830" s="11" t="s">
        <v>150</v>
      </c>
      <c r="J3830" s="11" t="s">
        <v>150</v>
      </c>
      <c r="K3830" s="11" t="str">
        <f>IFERROR(INDEX('EDC Component Dictionary'!$C$5:$C$37,MATCH('Rates Database'!J3830,'EDC Component Dictionary'!$B$5:$B$37,0)), "Energy Supply")</f>
        <v>Other</v>
      </c>
      <c r="L3830" s="12">
        <v>8.8000000000000003E-4</v>
      </c>
      <c r="M3830" s="12"/>
    </row>
    <row r="3831" spans="1:13" x14ac:dyDescent="0.3">
      <c r="A3831" s="18">
        <v>3829</v>
      </c>
      <c r="B3831" s="18">
        <f t="shared" si="118"/>
        <v>2019</v>
      </c>
      <c r="C3831" s="17">
        <v>43709</v>
      </c>
      <c r="D3831" s="18" t="s">
        <v>130</v>
      </c>
      <c r="E3831" s="18" t="s">
        <v>163</v>
      </c>
      <c r="F3831" s="18" t="str">
        <f t="shared" si="119"/>
        <v>Eversource_EMA-Distributed Solar (SMART)-43709</v>
      </c>
      <c r="G3831" s="11" t="s">
        <v>131</v>
      </c>
      <c r="H3831" s="11" t="s">
        <v>49</v>
      </c>
      <c r="I3831" s="11" t="s">
        <v>150</v>
      </c>
      <c r="J3831" s="11" t="s">
        <v>150</v>
      </c>
      <c r="K3831" s="11" t="str">
        <f>IFERROR(INDEX('EDC Component Dictionary'!$C$5:$C$37,MATCH('Rates Database'!J3831,'EDC Component Dictionary'!$B$5:$B$37,0)), "Energy Supply")</f>
        <v>Other</v>
      </c>
      <c r="L3831" s="12">
        <v>8.8000000000000003E-4</v>
      </c>
      <c r="M3831" s="12"/>
    </row>
    <row r="3832" spans="1:13" x14ac:dyDescent="0.3">
      <c r="A3832" s="18">
        <v>3830</v>
      </c>
      <c r="B3832" s="18">
        <f t="shared" si="118"/>
        <v>2019</v>
      </c>
      <c r="C3832" s="17">
        <v>43678</v>
      </c>
      <c r="D3832" s="18" t="s">
        <v>130</v>
      </c>
      <c r="E3832" s="18" t="s">
        <v>163</v>
      </c>
      <c r="F3832" s="18" t="str">
        <f t="shared" si="119"/>
        <v>Eversource_EMA-Distributed Solar (SMART)-43678</v>
      </c>
      <c r="G3832" s="11" t="s">
        <v>131</v>
      </c>
      <c r="H3832" s="11" t="s">
        <v>49</v>
      </c>
      <c r="I3832" s="11" t="s">
        <v>150</v>
      </c>
      <c r="J3832" s="11" t="s">
        <v>150</v>
      </c>
      <c r="K3832" s="11" t="str">
        <f>IFERROR(INDEX('EDC Component Dictionary'!$C$5:$C$37,MATCH('Rates Database'!J3832,'EDC Component Dictionary'!$B$5:$B$37,0)), "Energy Supply")</f>
        <v>Other</v>
      </c>
      <c r="L3832" s="12">
        <v>8.8000000000000003E-4</v>
      </c>
      <c r="M3832" s="12"/>
    </row>
    <row r="3833" spans="1:13" x14ac:dyDescent="0.3">
      <c r="A3833" s="18">
        <v>3831</v>
      </c>
      <c r="B3833" s="18">
        <f t="shared" si="118"/>
        <v>2019</v>
      </c>
      <c r="C3833" s="17">
        <v>43647</v>
      </c>
      <c r="D3833" s="18" t="s">
        <v>130</v>
      </c>
      <c r="E3833" s="18" t="s">
        <v>163</v>
      </c>
      <c r="F3833" s="18" t="str">
        <f t="shared" si="119"/>
        <v>Eversource_EMA-Distributed Solar (SMART)-43647</v>
      </c>
      <c r="G3833" s="11" t="s">
        <v>131</v>
      </c>
      <c r="H3833" s="11" t="s">
        <v>49</v>
      </c>
      <c r="I3833" s="11" t="s">
        <v>150</v>
      </c>
      <c r="J3833" s="11" t="s">
        <v>150</v>
      </c>
      <c r="K3833" s="11" t="str">
        <f>IFERROR(INDEX('EDC Component Dictionary'!$C$5:$C$37,MATCH('Rates Database'!J3833,'EDC Component Dictionary'!$B$5:$B$37,0)), "Energy Supply")</f>
        <v>Other</v>
      </c>
      <c r="L3833" s="12">
        <v>8.8000000000000003E-4</v>
      </c>
      <c r="M3833" s="12"/>
    </row>
    <row r="3834" spans="1:13" x14ac:dyDescent="0.3">
      <c r="A3834" s="18">
        <v>3832</v>
      </c>
      <c r="B3834" s="18">
        <f t="shared" si="118"/>
        <v>2019</v>
      </c>
      <c r="C3834" s="17">
        <v>43617</v>
      </c>
      <c r="D3834" s="18" t="s">
        <v>130</v>
      </c>
      <c r="E3834" s="18" t="s">
        <v>163</v>
      </c>
      <c r="F3834" s="18" t="str">
        <f t="shared" si="119"/>
        <v>Eversource_EMA-Distributed Solar (SMART)-43617</v>
      </c>
      <c r="G3834" s="11" t="s">
        <v>131</v>
      </c>
      <c r="H3834" s="11" t="s">
        <v>49</v>
      </c>
      <c r="I3834" s="11" t="s">
        <v>150</v>
      </c>
      <c r="J3834" s="11" t="s">
        <v>150</v>
      </c>
      <c r="K3834" s="11" t="str">
        <f>IFERROR(INDEX('EDC Component Dictionary'!$C$5:$C$37,MATCH('Rates Database'!J3834,'EDC Component Dictionary'!$B$5:$B$37,0)), "Energy Supply")</f>
        <v>Other</v>
      </c>
      <c r="L3834" s="12">
        <v>8.8000000000000003E-4</v>
      </c>
      <c r="M3834" s="12"/>
    </row>
    <row r="3835" spans="1:13" x14ac:dyDescent="0.3">
      <c r="A3835" s="18">
        <v>3833</v>
      </c>
      <c r="B3835" s="18">
        <f t="shared" si="118"/>
        <v>2019</v>
      </c>
      <c r="C3835" s="17">
        <v>43586</v>
      </c>
      <c r="D3835" s="18" t="s">
        <v>130</v>
      </c>
      <c r="E3835" s="18" t="s">
        <v>163</v>
      </c>
      <c r="F3835" s="18" t="str">
        <f t="shared" si="119"/>
        <v>Eversource_EMA-Distributed Solar (SMART)-43586</v>
      </c>
      <c r="G3835" s="11" t="s">
        <v>131</v>
      </c>
      <c r="H3835" s="11" t="s">
        <v>49</v>
      </c>
      <c r="I3835" s="11" t="s">
        <v>150</v>
      </c>
      <c r="J3835" s="11" t="s">
        <v>150</v>
      </c>
      <c r="K3835" s="11" t="str">
        <f>IFERROR(INDEX('EDC Component Dictionary'!$C$5:$C$37,MATCH('Rates Database'!J3835,'EDC Component Dictionary'!$B$5:$B$37,0)), "Energy Supply")</f>
        <v>Other</v>
      </c>
      <c r="L3835" s="12">
        <v>8.8000000000000003E-4</v>
      </c>
      <c r="M3835" s="12"/>
    </row>
    <row r="3836" spans="1:13" x14ac:dyDescent="0.3">
      <c r="A3836" s="18">
        <v>3834</v>
      </c>
      <c r="B3836" s="18">
        <f t="shared" si="118"/>
        <v>2019</v>
      </c>
      <c r="C3836" s="17">
        <v>43556</v>
      </c>
      <c r="D3836" s="18" t="s">
        <v>130</v>
      </c>
      <c r="E3836" s="18" t="s">
        <v>163</v>
      </c>
      <c r="F3836" s="18" t="str">
        <f t="shared" si="119"/>
        <v>Eversource_EMA-Distributed Solar (SMART)-43556</v>
      </c>
      <c r="G3836" s="11" t="s">
        <v>131</v>
      </c>
      <c r="H3836" s="11" t="s">
        <v>49</v>
      </c>
      <c r="I3836" s="11" t="s">
        <v>150</v>
      </c>
      <c r="J3836" s="11" t="s">
        <v>150</v>
      </c>
      <c r="K3836" s="11" t="str">
        <f>IFERROR(INDEX('EDC Component Dictionary'!$C$5:$C$37,MATCH('Rates Database'!J3836,'EDC Component Dictionary'!$B$5:$B$37,0)), "Energy Supply")</f>
        <v>Other</v>
      </c>
      <c r="L3836" s="12">
        <v>8.8000000000000003E-4</v>
      </c>
      <c r="M3836" s="12"/>
    </row>
    <row r="3837" spans="1:13" x14ac:dyDescent="0.3">
      <c r="A3837" s="18">
        <v>3835</v>
      </c>
      <c r="B3837" s="18">
        <f t="shared" si="118"/>
        <v>2019</v>
      </c>
      <c r="C3837" s="17">
        <v>43525</v>
      </c>
      <c r="D3837" s="18" t="s">
        <v>130</v>
      </c>
      <c r="E3837" s="18" t="s">
        <v>163</v>
      </c>
      <c r="F3837" s="18" t="str">
        <f t="shared" si="119"/>
        <v>Eversource_EMA-Distributed Solar (SMART)-43525</v>
      </c>
      <c r="G3837" s="11" t="s">
        <v>131</v>
      </c>
      <c r="H3837" s="11" t="s">
        <v>49</v>
      </c>
      <c r="I3837" s="11" t="s">
        <v>150</v>
      </c>
      <c r="J3837" s="11" t="s">
        <v>150</v>
      </c>
      <c r="K3837" s="11" t="str">
        <f>IFERROR(INDEX('EDC Component Dictionary'!$C$5:$C$37,MATCH('Rates Database'!J3837,'EDC Component Dictionary'!$B$5:$B$37,0)), "Energy Supply")</f>
        <v>Other</v>
      </c>
      <c r="L3837" s="12">
        <v>8.8000000000000003E-4</v>
      </c>
      <c r="M3837" s="12"/>
    </row>
    <row r="3838" spans="1:13" x14ac:dyDescent="0.3">
      <c r="A3838" s="18">
        <v>3836</v>
      </c>
      <c r="B3838" s="18">
        <f t="shared" si="118"/>
        <v>2019</v>
      </c>
      <c r="C3838" s="17">
        <v>43497</v>
      </c>
      <c r="D3838" s="18" t="s">
        <v>130</v>
      </c>
      <c r="E3838" s="18" t="s">
        <v>163</v>
      </c>
      <c r="F3838" s="18" t="str">
        <f t="shared" si="119"/>
        <v>Eversource_EMA-Distributed Solar (SMART)-43497</v>
      </c>
      <c r="G3838" s="11" t="s">
        <v>131</v>
      </c>
      <c r="H3838" s="11" t="s">
        <v>49</v>
      </c>
      <c r="I3838" s="11" t="s">
        <v>150</v>
      </c>
      <c r="J3838" s="11" t="s">
        <v>150</v>
      </c>
      <c r="K3838" s="11" t="str">
        <f>IFERROR(INDEX('EDC Component Dictionary'!$C$5:$C$37,MATCH('Rates Database'!J3838,'EDC Component Dictionary'!$B$5:$B$37,0)), "Energy Supply")</f>
        <v>Other</v>
      </c>
      <c r="L3838" s="12">
        <v>8.8000000000000003E-4</v>
      </c>
      <c r="M3838" s="12"/>
    </row>
    <row r="3839" spans="1:13" x14ac:dyDescent="0.3">
      <c r="A3839" s="18">
        <v>3837</v>
      </c>
      <c r="B3839" s="18">
        <f t="shared" si="118"/>
        <v>2019</v>
      </c>
      <c r="C3839" s="17">
        <v>43466</v>
      </c>
      <c r="D3839" s="18" t="s">
        <v>130</v>
      </c>
      <c r="E3839" s="18" t="s">
        <v>163</v>
      </c>
      <c r="F3839" s="18" t="str">
        <f t="shared" si="119"/>
        <v>Eversource_EMA-Distributed Solar (SMART)-43466</v>
      </c>
      <c r="G3839" s="11" t="s">
        <v>131</v>
      </c>
      <c r="H3839" s="11" t="s">
        <v>49</v>
      </c>
      <c r="I3839" s="11" t="s">
        <v>150</v>
      </c>
      <c r="J3839" s="11" t="s">
        <v>150</v>
      </c>
      <c r="K3839" s="11" t="str">
        <f>IFERROR(INDEX('EDC Component Dictionary'!$C$5:$C$37,MATCH('Rates Database'!J3839,'EDC Component Dictionary'!$B$5:$B$37,0)), "Energy Supply")</f>
        <v>Other</v>
      </c>
      <c r="L3839" s="12">
        <v>8.8000000000000003E-4</v>
      </c>
      <c r="M3839" s="12"/>
    </row>
    <row r="3840" spans="1:13" x14ac:dyDescent="0.3">
      <c r="A3840" s="18">
        <v>3838</v>
      </c>
      <c r="B3840" s="18">
        <f t="shared" si="118"/>
        <v>2024</v>
      </c>
      <c r="C3840" s="17">
        <v>45352</v>
      </c>
      <c r="D3840" s="18" t="s">
        <v>130</v>
      </c>
      <c r="E3840" s="18" t="s">
        <v>163</v>
      </c>
      <c r="F3840" s="18" t="str">
        <f t="shared" si="119"/>
        <v>Eversource_EMA-Base Transition-45352</v>
      </c>
      <c r="G3840" s="11" t="s">
        <v>131</v>
      </c>
      <c r="H3840" s="11" t="s">
        <v>49</v>
      </c>
      <c r="I3840" s="11" t="s">
        <v>151</v>
      </c>
      <c r="J3840" s="11" t="s">
        <v>152</v>
      </c>
      <c r="K3840" s="11" t="str">
        <f>IFERROR(INDEX('EDC Component Dictionary'!$C$5:$C$37,MATCH('Rates Database'!J3840,'EDC Component Dictionary'!$B$5:$B$37,0)), "Energy Supply")</f>
        <v>Other</v>
      </c>
      <c r="L3840" s="12">
        <v>-3.6999999999999999E-4</v>
      </c>
      <c r="M3840" s="12"/>
    </row>
    <row r="3841" spans="1:13" x14ac:dyDescent="0.3">
      <c r="A3841" s="18">
        <v>3839</v>
      </c>
      <c r="B3841" s="18">
        <f t="shared" si="118"/>
        <v>2024</v>
      </c>
      <c r="C3841" s="17">
        <v>45323</v>
      </c>
      <c r="D3841" s="18" t="s">
        <v>130</v>
      </c>
      <c r="E3841" s="18" t="s">
        <v>163</v>
      </c>
      <c r="F3841" s="18" t="str">
        <f t="shared" si="119"/>
        <v>Eversource_EMA-Base Transition-45323</v>
      </c>
      <c r="G3841" s="11" t="s">
        <v>131</v>
      </c>
      <c r="H3841" s="11" t="s">
        <v>49</v>
      </c>
      <c r="I3841" s="11" t="s">
        <v>151</v>
      </c>
      <c r="J3841" s="11" t="s">
        <v>152</v>
      </c>
      <c r="K3841" s="11" t="str">
        <f>IFERROR(INDEX('EDC Component Dictionary'!$C$5:$C$37,MATCH('Rates Database'!J3841,'EDC Component Dictionary'!$B$5:$B$37,0)), "Energy Supply")</f>
        <v>Other</v>
      </c>
      <c r="L3841" s="12">
        <v>-3.6999999999999999E-4</v>
      </c>
      <c r="M3841" s="12"/>
    </row>
    <row r="3842" spans="1:13" x14ac:dyDescent="0.3">
      <c r="A3842" s="18">
        <v>3840</v>
      </c>
      <c r="B3842" s="18">
        <f t="shared" si="118"/>
        <v>2024</v>
      </c>
      <c r="C3842" s="17">
        <v>45292</v>
      </c>
      <c r="D3842" s="18" t="s">
        <v>130</v>
      </c>
      <c r="E3842" s="18" t="s">
        <v>163</v>
      </c>
      <c r="F3842" s="18" t="str">
        <f t="shared" si="119"/>
        <v>Eversource_EMA-Base Transition-45292</v>
      </c>
      <c r="G3842" s="11" t="s">
        <v>131</v>
      </c>
      <c r="H3842" s="11" t="s">
        <v>49</v>
      </c>
      <c r="I3842" s="11" t="s">
        <v>151</v>
      </c>
      <c r="J3842" s="11" t="s">
        <v>152</v>
      </c>
      <c r="K3842" s="11" t="str">
        <f>IFERROR(INDEX('EDC Component Dictionary'!$C$5:$C$37,MATCH('Rates Database'!J3842,'EDC Component Dictionary'!$B$5:$B$37,0)), "Energy Supply")</f>
        <v>Other</v>
      </c>
      <c r="L3842" s="12">
        <v>-3.6999999999999999E-4</v>
      </c>
      <c r="M3842" s="12"/>
    </row>
    <row r="3843" spans="1:13" x14ac:dyDescent="0.3">
      <c r="A3843" s="18">
        <v>3841</v>
      </c>
      <c r="B3843" s="18">
        <f t="shared" ref="B3843:B3906" si="120">YEAR(C3843)</f>
        <v>2023</v>
      </c>
      <c r="C3843" s="17">
        <v>45261</v>
      </c>
      <c r="D3843" s="18" t="s">
        <v>130</v>
      </c>
      <c r="E3843" s="18" t="s">
        <v>163</v>
      </c>
      <c r="F3843" s="18" t="str">
        <f t="shared" si="119"/>
        <v>Eversource_EMA-Base Transition-45261</v>
      </c>
      <c r="G3843" s="11" t="s">
        <v>131</v>
      </c>
      <c r="H3843" s="11" t="s">
        <v>49</v>
      </c>
      <c r="I3843" s="11" t="s">
        <v>151</v>
      </c>
      <c r="J3843" s="11" t="s">
        <v>152</v>
      </c>
      <c r="K3843" s="11" t="str">
        <f>IFERROR(INDEX('EDC Component Dictionary'!$C$5:$C$37,MATCH('Rates Database'!J3843,'EDC Component Dictionary'!$B$5:$B$37,0)), "Energy Supply")</f>
        <v>Other</v>
      </c>
      <c r="L3843" s="12">
        <v>-4.1099999999999999E-3</v>
      </c>
      <c r="M3843" s="12"/>
    </row>
    <row r="3844" spans="1:13" x14ac:dyDescent="0.3">
      <c r="A3844" s="18">
        <v>3842</v>
      </c>
      <c r="B3844" s="18">
        <f t="shared" si="120"/>
        <v>2023</v>
      </c>
      <c r="C3844" s="17">
        <v>45231</v>
      </c>
      <c r="D3844" s="18" t="s">
        <v>130</v>
      </c>
      <c r="E3844" s="18" t="s">
        <v>163</v>
      </c>
      <c r="F3844" s="18" t="str">
        <f t="shared" ref="F3844:F3907" si="121">_xlfn.CONCAT(E3844,"-",J3844,"-",C3844)</f>
        <v>Eversource_EMA-Base Transition-45231</v>
      </c>
      <c r="G3844" s="11" t="s">
        <v>131</v>
      </c>
      <c r="H3844" s="11" t="s">
        <v>49</v>
      </c>
      <c r="I3844" s="11" t="s">
        <v>151</v>
      </c>
      <c r="J3844" s="11" t="s">
        <v>152</v>
      </c>
      <c r="K3844" s="11" t="str">
        <f>IFERROR(INDEX('EDC Component Dictionary'!$C$5:$C$37,MATCH('Rates Database'!J3844,'EDC Component Dictionary'!$B$5:$B$37,0)), "Energy Supply")</f>
        <v>Other</v>
      </c>
      <c r="L3844" s="12">
        <v>-4.1099999999999999E-3</v>
      </c>
      <c r="M3844" s="12"/>
    </row>
    <row r="3845" spans="1:13" x14ac:dyDescent="0.3">
      <c r="A3845" s="18">
        <v>3843</v>
      </c>
      <c r="B3845" s="18">
        <f t="shared" si="120"/>
        <v>2023</v>
      </c>
      <c r="C3845" s="17">
        <v>45200</v>
      </c>
      <c r="D3845" s="18" t="s">
        <v>130</v>
      </c>
      <c r="E3845" s="18" t="s">
        <v>163</v>
      </c>
      <c r="F3845" s="18" t="str">
        <f t="shared" si="121"/>
        <v>Eversource_EMA-Base Transition-45200</v>
      </c>
      <c r="G3845" s="11" t="s">
        <v>131</v>
      </c>
      <c r="H3845" s="11" t="s">
        <v>49</v>
      </c>
      <c r="I3845" s="11" t="s">
        <v>151</v>
      </c>
      <c r="J3845" s="11" t="s">
        <v>152</v>
      </c>
      <c r="K3845" s="11" t="str">
        <f>IFERROR(INDEX('EDC Component Dictionary'!$C$5:$C$37,MATCH('Rates Database'!J3845,'EDC Component Dictionary'!$B$5:$B$37,0)), "Energy Supply")</f>
        <v>Other</v>
      </c>
      <c r="L3845" s="12">
        <v>-4.1099999999999999E-3</v>
      </c>
      <c r="M3845" s="12"/>
    </row>
    <row r="3846" spans="1:13" x14ac:dyDescent="0.3">
      <c r="A3846" s="18">
        <v>3844</v>
      </c>
      <c r="B3846" s="18">
        <f t="shared" si="120"/>
        <v>2023</v>
      </c>
      <c r="C3846" s="17">
        <v>45170</v>
      </c>
      <c r="D3846" s="18" t="s">
        <v>130</v>
      </c>
      <c r="E3846" s="18" t="s">
        <v>163</v>
      </c>
      <c r="F3846" s="18" t="str">
        <f t="shared" si="121"/>
        <v>Eversource_EMA-Base Transition-45170</v>
      </c>
      <c r="G3846" s="11" t="s">
        <v>131</v>
      </c>
      <c r="H3846" s="11" t="s">
        <v>49</v>
      </c>
      <c r="I3846" s="11" t="s">
        <v>151</v>
      </c>
      <c r="J3846" s="11" t="s">
        <v>152</v>
      </c>
      <c r="K3846" s="11" t="str">
        <f>IFERROR(INDEX('EDC Component Dictionary'!$C$5:$C$37,MATCH('Rates Database'!J3846,'EDC Component Dictionary'!$B$5:$B$37,0)), "Energy Supply")</f>
        <v>Other</v>
      </c>
      <c r="L3846" s="12">
        <v>-4.1099999999999999E-3</v>
      </c>
      <c r="M3846" s="12"/>
    </row>
    <row r="3847" spans="1:13" x14ac:dyDescent="0.3">
      <c r="A3847" s="18">
        <v>3845</v>
      </c>
      <c r="B3847" s="18">
        <f t="shared" si="120"/>
        <v>2023</v>
      </c>
      <c r="C3847" s="17">
        <v>45139</v>
      </c>
      <c r="D3847" s="18" t="s">
        <v>130</v>
      </c>
      <c r="E3847" s="18" t="s">
        <v>163</v>
      </c>
      <c r="F3847" s="18" t="str">
        <f t="shared" si="121"/>
        <v>Eversource_EMA-Base Transition-45139</v>
      </c>
      <c r="G3847" s="11" t="s">
        <v>131</v>
      </c>
      <c r="H3847" s="11" t="s">
        <v>49</v>
      </c>
      <c r="I3847" s="11" t="s">
        <v>151</v>
      </c>
      <c r="J3847" s="11" t="s">
        <v>152</v>
      </c>
      <c r="K3847" s="11" t="str">
        <f>IFERROR(INDEX('EDC Component Dictionary'!$C$5:$C$37,MATCH('Rates Database'!J3847,'EDC Component Dictionary'!$B$5:$B$37,0)), "Energy Supply")</f>
        <v>Other</v>
      </c>
      <c r="L3847" s="12">
        <v>-4.1099999999999999E-3</v>
      </c>
      <c r="M3847" s="12"/>
    </row>
    <row r="3848" spans="1:13" x14ac:dyDescent="0.3">
      <c r="A3848" s="18">
        <v>3846</v>
      </c>
      <c r="B3848" s="18">
        <f t="shared" si="120"/>
        <v>2023</v>
      </c>
      <c r="C3848" s="17">
        <v>45108</v>
      </c>
      <c r="D3848" s="18" t="s">
        <v>130</v>
      </c>
      <c r="E3848" s="18" t="s">
        <v>163</v>
      </c>
      <c r="F3848" s="18" t="str">
        <f t="shared" si="121"/>
        <v>Eversource_EMA-Base Transition-45108</v>
      </c>
      <c r="G3848" s="11" t="s">
        <v>131</v>
      </c>
      <c r="H3848" s="11" t="s">
        <v>49</v>
      </c>
      <c r="I3848" s="11" t="s">
        <v>151</v>
      </c>
      <c r="J3848" s="11" t="s">
        <v>152</v>
      </c>
      <c r="K3848" s="11" t="str">
        <f>IFERROR(INDEX('EDC Component Dictionary'!$C$5:$C$37,MATCH('Rates Database'!J3848,'EDC Component Dictionary'!$B$5:$B$37,0)), "Energy Supply")</f>
        <v>Other</v>
      </c>
      <c r="L3848" s="12">
        <v>-4.1099999999999999E-3</v>
      </c>
      <c r="M3848" s="12"/>
    </row>
    <row r="3849" spans="1:13" x14ac:dyDescent="0.3">
      <c r="A3849" s="18">
        <v>3847</v>
      </c>
      <c r="B3849" s="18">
        <f t="shared" si="120"/>
        <v>2023</v>
      </c>
      <c r="C3849" s="17">
        <v>45078</v>
      </c>
      <c r="D3849" s="18" t="s">
        <v>130</v>
      </c>
      <c r="E3849" s="18" t="s">
        <v>163</v>
      </c>
      <c r="F3849" s="18" t="str">
        <f t="shared" si="121"/>
        <v>Eversource_EMA-Base Transition-45078</v>
      </c>
      <c r="G3849" s="11" t="s">
        <v>131</v>
      </c>
      <c r="H3849" s="11" t="s">
        <v>49</v>
      </c>
      <c r="I3849" s="11" t="s">
        <v>151</v>
      </c>
      <c r="J3849" s="11" t="s">
        <v>152</v>
      </c>
      <c r="K3849" s="11" t="str">
        <f>IFERROR(INDEX('EDC Component Dictionary'!$C$5:$C$37,MATCH('Rates Database'!J3849,'EDC Component Dictionary'!$B$5:$B$37,0)), "Energy Supply")</f>
        <v>Other</v>
      </c>
      <c r="L3849" s="12">
        <v>-4.1099999999999999E-3</v>
      </c>
      <c r="M3849" s="12"/>
    </row>
    <row r="3850" spans="1:13" x14ac:dyDescent="0.3">
      <c r="A3850" s="18">
        <v>3848</v>
      </c>
      <c r="B3850" s="18">
        <f t="shared" si="120"/>
        <v>2023</v>
      </c>
      <c r="C3850" s="17">
        <v>45047</v>
      </c>
      <c r="D3850" s="18" t="s">
        <v>130</v>
      </c>
      <c r="E3850" s="18" t="s">
        <v>163</v>
      </c>
      <c r="F3850" s="18" t="str">
        <f t="shared" si="121"/>
        <v>Eversource_EMA-Base Transition-45047</v>
      </c>
      <c r="G3850" s="11" t="s">
        <v>131</v>
      </c>
      <c r="H3850" s="11" t="s">
        <v>49</v>
      </c>
      <c r="I3850" s="11" t="s">
        <v>151</v>
      </c>
      <c r="J3850" s="11" t="s">
        <v>152</v>
      </c>
      <c r="K3850" s="11" t="str">
        <f>IFERROR(INDEX('EDC Component Dictionary'!$C$5:$C$37,MATCH('Rates Database'!J3850,'EDC Component Dictionary'!$B$5:$B$37,0)), "Energy Supply")</f>
        <v>Other</v>
      </c>
      <c r="L3850" s="12">
        <v>-4.1099999999999999E-3</v>
      </c>
      <c r="M3850" s="12"/>
    </row>
    <row r="3851" spans="1:13" x14ac:dyDescent="0.3">
      <c r="A3851" s="18">
        <v>3849</v>
      </c>
      <c r="B3851" s="18">
        <f t="shared" si="120"/>
        <v>2023</v>
      </c>
      <c r="C3851" s="17">
        <v>45017</v>
      </c>
      <c r="D3851" s="18" t="s">
        <v>130</v>
      </c>
      <c r="E3851" s="18" t="s">
        <v>163</v>
      </c>
      <c r="F3851" s="18" t="str">
        <f t="shared" si="121"/>
        <v>Eversource_EMA-Base Transition-45017</v>
      </c>
      <c r="G3851" s="11" t="s">
        <v>131</v>
      </c>
      <c r="H3851" s="11" t="s">
        <v>49</v>
      </c>
      <c r="I3851" s="11" t="s">
        <v>151</v>
      </c>
      <c r="J3851" s="11" t="s">
        <v>152</v>
      </c>
      <c r="K3851" s="11" t="str">
        <f>IFERROR(INDEX('EDC Component Dictionary'!$C$5:$C$37,MATCH('Rates Database'!J3851,'EDC Component Dictionary'!$B$5:$B$37,0)), "Energy Supply")</f>
        <v>Other</v>
      </c>
      <c r="L3851" s="12">
        <v>-4.1099999999999999E-3</v>
      </c>
      <c r="M3851" s="12"/>
    </row>
    <row r="3852" spans="1:13" x14ac:dyDescent="0.3">
      <c r="A3852" s="18">
        <v>3850</v>
      </c>
      <c r="B3852" s="18">
        <f t="shared" si="120"/>
        <v>2023</v>
      </c>
      <c r="C3852" s="17">
        <v>44986</v>
      </c>
      <c r="D3852" s="18" t="s">
        <v>130</v>
      </c>
      <c r="E3852" s="18" t="s">
        <v>163</v>
      </c>
      <c r="F3852" s="18" t="str">
        <f t="shared" si="121"/>
        <v>Eversource_EMA-Base Transition-44986</v>
      </c>
      <c r="G3852" s="11" t="s">
        <v>131</v>
      </c>
      <c r="H3852" s="11" t="s">
        <v>49</v>
      </c>
      <c r="I3852" s="11" t="s">
        <v>151</v>
      </c>
      <c r="J3852" s="11" t="s">
        <v>152</v>
      </c>
      <c r="K3852" s="11" t="str">
        <f>IFERROR(INDEX('EDC Component Dictionary'!$C$5:$C$37,MATCH('Rates Database'!J3852,'EDC Component Dictionary'!$B$5:$B$37,0)), "Energy Supply")</f>
        <v>Other</v>
      </c>
      <c r="L3852" s="12">
        <v>-4.1099999999999999E-3</v>
      </c>
      <c r="M3852" s="12"/>
    </row>
    <row r="3853" spans="1:13" x14ac:dyDescent="0.3">
      <c r="A3853" s="18">
        <v>3851</v>
      </c>
      <c r="B3853" s="18">
        <f t="shared" si="120"/>
        <v>2023</v>
      </c>
      <c r="C3853" s="17">
        <v>44958</v>
      </c>
      <c r="D3853" s="18" t="s">
        <v>130</v>
      </c>
      <c r="E3853" s="18" t="s">
        <v>163</v>
      </c>
      <c r="F3853" s="18" t="str">
        <f t="shared" si="121"/>
        <v>Eversource_EMA-Base Transition-44958</v>
      </c>
      <c r="G3853" s="11" t="s">
        <v>131</v>
      </c>
      <c r="H3853" s="11" t="s">
        <v>49</v>
      </c>
      <c r="I3853" s="11" t="s">
        <v>151</v>
      </c>
      <c r="J3853" s="11" t="s">
        <v>152</v>
      </c>
      <c r="K3853" s="11" t="str">
        <f>IFERROR(INDEX('EDC Component Dictionary'!$C$5:$C$37,MATCH('Rates Database'!J3853,'EDC Component Dictionary'!$B$5:$B$37,0)), "Energy Supply")</f>
        <v>Other</v>
      </c>
      <c r="L3853" s="12">
        <v>-4.1099999999999999E-3</v>
      </c>
      <c r="M3853" s="12"/>
    </row>
    <row r="3854" spans="1:13" x14ac:dyDescent="0.3">
      <c r="A3854" s="18">
        <v>3852</v>
      </c>
      <c r="B3854" s="18">
        <f t="shared" si="120"/>
        <v>2023</v>
      </c>
      <c r="C3854" s="17">
        <v>44927</v>
      </c>
      <c r="D3854" s="18" t="s">
        <v>130</v>
      </c>
      <c r="E3854" s="18" t="s">
        <v>163</v>
      </c>
      <c r="F3854" s="18" t="str">
        <f t="shared" si="121"/>
        <v>Eversource_EMA-Base Transition-44927</v>
      </c>
      <c r="G3854" s="11" t="s">
        <v>131</v>
      </c>
      <c r="H3854" s="11" t="s">
        <v>49</v>
      </c>
      <c r="I3854" s="11" t="s">
        <v>151</v>
      </c>
      <c r="J3854" s="11" t="s">
        <v>152</v>
      </c>
      <c r="K3854" s="11" t="str">
        <f>IFERROR(INDEX('EDC Component Dictionary'!$C$5:$C$37,MATCH('Rates Database'!J3854,'EDC Component Dictionary'!$B$5:$B$37,0)), "Energy Supply")</f>
        <v>Other</v>
      </c>
      <c r="L3854" s="12">
        <v>-4.1099999999999999E-3</v>
      </c>
      <c r="M3854" s="12"/>
    </row>
    <row r="3855" spans="1:13" x14ac:dyDescent="0.3">
      <c r="A3855" s="18">
        <v>3853</v>
      </c>
      <c r="B3855" s="18">
        <f t="shared" si="120"/>
        <v>2022</v>
      </c>
      <c r="C3855" s="17">
        <v>44896</v>
      </c>
      <c r="D3855" s="18" t="s">
        <v>130</v>
      </c>
      <c r="E3855" s="18" t="s">
        <v>163</v>
      </c>
      <c r="F3855" s="18" t="str">
        <f t="shared" si="121"/>
        <v>Eversource_EMA-Base Transition-44896</v>
      </c>
      <c r="G3855" s="11" t="s">
        <v>131</v>
      </c>
      <c r="H3855" s="11" t="s">
        <v>49</v>
      </c>
      <c r="I3855" s="11" t="s">
        <v>151</v>
      </c>
      <c r="J3855" s="11" t="s">
        <v>152</v>
      </c>
      <c r="K3855" s="11" t="str">
        <f>IFERROR(INDEX('EDC Component Dictionary'!$C$5:$C$37,MATCH('Rates Database'!J3855,'EDC Component Dictionary'!$B$5:$B$37,0)), "Energy Supply")</f>
        <v>Other</v>
      </c>
      <c r="L3855" s="12">
        <v>-1.7700000000000001E-3</v>
      </c>
      <c r="M3855" s="12"/>
    </row>
    <row r="3856" spans="1:13" x14ac:dyDescent="0.3">
      <c r="A3856" s="18">
        <v>3854</v>
      </c>
      <c r="B3856" s="18">
        <f t="shared" si="120"/>
        <v>2022</v>
      </c>
      <c r="C3856" s="17">
        <v>44866</v>
      </c>
      <c r="D3856" s="18" t="s">
        <v>130</v>
      </c>
      <c r="E3856" s="18" t="s">
        <v>163</v>
      </c>
      <c r="F3856" s="18" t="str">
        <f t="shared" si="121"/>
        <v>Eversource_EMA-Base Transition-44866</v>
      </c>
      <c r="G3856" s="11" t="s">
        <v>131</v>
      </c>
      <c r="H3856" s="11" t="s">
        <v>49</v>
      </c>
      <c r="I3856" s="11" t="s">
        <v>151</v>
      </c>
      <c r="J3856" s="11" t="s">
        <v>152</v>
      </c>
      <c r="K3856" s="11" t="str">
        <f>IFERROR(INDEX('EDC Component Dictionary'!$C$5:$C$37,MATCH('Rates Database'!J3856,'EDC Component Dictionary'!$B$5:$B$37,0)), "Energy Supply")</f>
        <v>Other</v>
      </c>
      <c r="L3856" s="12">
        <v>-1.7700000000000001E-3</v>
      </c>
      <c r="M3856" s="12"/>
    </row>
    <row r="3857" spans="1:13" x14ac:dyDescent="0.3">
      <c r="A3857" s="18">
        <v>3855</v>
      </c>
      <c r="B3857" s="18">
        <f t="shared" si="120"/>
        <v>2022</v>
      </c>
      <c r="C3857" s="17">
        <v>44835</v>
      </c>
      <c r="D3857" s="18" t="s">
        <v>130</v>
      </c>
      <c r="E3857" s="18" t="s">
        <v>163</v>
      </c>
      <c r="F3857" s="18" t="str">
        <f t="shared" si="121"/>
        <v>Eversource_EMA-Base Transition-44835</v>
      </c>
      <c r="G3857" s="11" t="s">
        <v>131</v>
      </c>
      <c r="H3857" s="11" t="s">
        <v>49</v>
      </c>
      <c r="I3857" s="11" t="s">
        <v>151</v>
      </c>
      <c r="J3857" s="11" t="s">
        <v>152</v>
      </c>
      <c r="K3857" s="11" t="str">
        <f>IFERROR(INDEX('EDC Component Dictionary'!$C$5:$C$37,MATCH('Rates Database'!J3857,'EDC Component Dictionary'!$B$5:$B$37,0)), "Energy Supply")</f>
        <v>Other</v>
      </c>
      <c r="L3857" s="12">
        <v>-1.7700000000000001E-3</v>
      </c>
      <c r="M3857" s="12"/>
    </row>
    <row r="3858" spans="1:13" x14ac:dyDescent="0.3">
      <c r="A3858" s="18">
        <v>3856</v>
      </c>
      <c r="B3858" s="18">
        <f t="shared" si="120"/>
        <v>2022</v>
      </c>
      <c r="C3858" s="17">
        <v>44805</v>
      </c>
      <c r="D3858" s="18" t="s">
        <v>130</v>
      </c>
      <c r="E3858" s="18" t="s">
        <v>163</v>
      </c>
      <c r="F3858" s="18" t="str">
        <f t="shared" si="121"/>
        <v>Eversource_EMA-Base Transition-44805</v>
      </c>
      <c r="G3858" s="11" t="s">
        <v>131</v>
      </c>
      <c r="H3858" s="11" t="s">
        <v>49</v>
      </c>
      <c r="I3858" s="11" t="s">
        <v>151</v>
      </c>
      <c r="J3858" s="11" t="s">
        <v>152</v>
      </c>
      <c r="K3858" s="11" t="str">
        <f>IFERROR(INDEX('EDC Component Dictionary'!$C$5:$C$37,MATCH('Rates Database'!J3858,'EDC Component Dictionary'!$B$5:$B$37,0)), "Energy Supply")</f>
        <v>Other</v>
      </c>
      <c r="L3858" s="12">
        <v>-1.7700000000000001E-3</v>
      </c>
      <c r="M3858" s="12"/>
    </row>
    <row r="3859" spans="1:13" x14ac:dyDescent="0.3">
      <c r="A3859" s="18">
        <v>3857</v>
      </c>
      <c r="B3859" s="18">
        <f t="shared" si="120"/>
        <v>2022</v>
      </c>
      <c r="C3859" s="17">
        <v>44774</v>
      </c>
      <c r="D3859" s="18" t="s">
        <v>130</v>
      </c>
      <c r="E3859" s="18" t="s">
        <v>163</v>
      </c>
      <c r="F3859" s="18" t="str">
        <f t="shared" si="121"/>
        <v>Eversource_EMA-Base Transition-44774</v>
      </c>
      <c r="G3859" s="11" t="s">
        <v>131</v>
      </c>
      <c r="H3859" s="11" t="s">
        <v>49</v>
      </c>
      <c r="I3859" s="11" t="s">
        <v>151</v>
      </c>
      <c r="J3859" s="11" t="s">
        <v>152</v>
      </c>
      <c r="K3859" s="11" t="str">
        <f>IFERROR(INDEX('EDC Component Dictionary'!$C$5:$C$37,MATCH('Rates Database'!J3859,'EDC Component Dictionary'!$B$5:$B$37,0)), "Energy Supply")</f>
        <v>Other</v>
      </c>
      <c r="L3859" s="12">
        <v>-1.7700000000000001E-3</v>
      </c>
      <c r="M3859" s="12"/>
    </row>
    <row r="3860" spans="1:13" x14ac:dyDescent="0.3">
      <c r="A3860" s="18">
        <v>3858</v>
      </c>
      <c r="B3860" s="18">
        <f t="shared" si="120"/>
        <v>2022</v>
      </c>
      <c r="C3860" s="17">
        <v>44743</v>
      </c>
      <c r="D3860" s="18" t="s">
        <v>130</v>
      </c>
      <c r="E3860" s="18" t="s">
        <v>163</v>
      </c>
      <c r="F3860" s="18" t="str">
        <f t="shared" si="121"/>
        <v>Eversource_EMA-Base Transition-44743</v>
      </c>
      <c r="G3860" s="11" t="s">
        <v>131</v>
      </c>
      <c r="H3860" s="11" t="s">
        <v>49</v>
      </c>
      <c r="I3860" s="11" t="s">
        <v>151</v>
      </c>
      <c r="J3860" s="11" t="s">
        <v>152</v>
      </c>
      <c r="K3860" s="11" t="str">
        <f>IFERROR(INDEX('EDC Component Dictionary'!$C$5:$C$37,MATCH('Rates Database'!J3860,'EDC Component Dictionary'!$B$5:$B$37,0)), "Energy Supply")</f>
        <v>Other</v>
      </c>
      <c r="L3860" s="12">
        <v>-1.7700000000000001E-3</v>
      </c>
      <c r="M3860" s="12"/>
    </row>
    <row r="3861" spans="1:13" x14ac:dyDescent="0.3">
      <c r="A3861" s="18">
        <v>3859</v>
      </c>
      <c r="B3861" s="18">
        <f t="shared" si="120"/>
        <v>2022</v>
      </c>
      <c r="C3861" s="17">
        <v>44713</v>
      </c>
      <c r="D3861" s="18" t="s">
        <v>130</v>
      </c>
      <c r="E3861" s="18" t="s">
        <v>163</v>
      </c>
      <c r="F3861" s="18" t="str">
        <f t="shared" si="121"/>
        <v>Eversource_EMA-Base Transition-44713</v>
      </c>
      <c r="G3861" s="11" t="s">
        <v>131</v>
      </c>
      <c r="H3861" s="11" t="s">
        <v>49</v>
      </c>
      <c r="I3861" s="11" t="s">
        <v>151</v>
      </c>
      <c r="J3861" s="11" t="s">
        <v>152</v>
      </c>
      <c r="K3861" s="11" t="str">
        <f>IFERROR(INDEX('EDC Component Dictionary'!$C$5:$C$37,MATCH('Rates Database'!J3861,'EDC Component Dictionary'!$B$5:$B$37,0)), "Energy Supply")</f>
        <v>Other</v>
      </c>
      <c r="L3861" s="12">
        <v>-1.7700000000000001E-3</v>
      </c>
      <c r="M3861" s="12"/>
    </row>
    <row r="3862" spans="1:13" x14ac:dyDescent="0.3">
      <c r="A3862" s="18">
        <v>3860</v>
      </c>
      <c r="B3862" s="18">
        <f t="shared" si="120"/>
        <v>2022</v>
      </c>
      <c r="C3862" s="17">
        <v>44682</v>
      </c>
      <c r="D3862" s="18" t="s">
        <v>130</v>
      </c>
      <c r="E3862" s="18" t="s">
        <v>163</v>
      </c>
      <c r="F3862" s="18" t="str">
        <f t="shared" si="121"/>
        <v>Eversource_EMA-Base Transition-44682</v>
      </c>
      <c r="G3862" s="11" t="s">
        <v>131</v>
      </c>
      <c r="H3862" s="11" t="s">
        <v>49</v>
      </c>
      <c r="I3862" s="11" t="s">
        <v>151</v>
      </c>
      <c r="J3862" s="11" t="s">
        <v>152</v>
      </c>
      <c r="K3862" s="11" t="str">
        <f>IFERROR(INDEX('EDC Component Dictionary'!$C$5:$C$37,MATCH('Rates Database'!J3862,'EDC Component Dictionary'!$B$5:$B$37,0)), "Energy Supply")</f>
        <v>Other</v>
      </c>
      <c r="L3862" s="12">
        <v>-1.7700000000000001E-3</v>
      </c>
      <c r="M3862" s="12"/>
    </row>
    <row r="3863" spans="1:13" x14ac:dyDescent="0.3">
      <c r="A3863" s="18">
        <v>3861</v>
      </c>
      <c r="B3863" s="18">
        <f t="shared" si="120"/>
        <v>2022</v>
      </c>
      <c r="C3863" s="17">
        <v>44652</v>
      </c>
      <c r="D3863" s="18" t="s">
        <v>130</v>
      </c>
      <c r="E3863" s="18" t="s">
        <v>163</v>
      </c>
      <c r="F3863" s="18" t="str">
        <f t="shared" si="121"/>
        <v>Eversource_EMA-Base Transition-44652</v>
      </c>
      <c r="G3863" s="11" t="s">
        <v>131</v>
      </c>
      <c r="H3863" s="11" t="s">
        <v>49</v>
      </c>
      <c r="I3863" s="11" t="s">
        <v>151</v>
      </c>
      <c r="J3863" s="11" t="s">
        <v>152</v>
      </c>
      <c r="K3863" s="11" t="str">
        <f>IFERROR(INDEX('EDC Component Dictionary'!$C$5:$C$37,MATCH('Rates Database'!J3863,'EDC Component Dictionary'!$B$5:$B$37,0)), "Energy Supply")</f>
        <v>Other</v>
      </c>
      <c r="L3863" s="12">
        <v>-1.7700000000000001E-3</v>
      </c>
      <c r="M3863" s="12"/>
    </row>
    <row r="3864" spans="1:13" x14ac:dyDescent="0.3">
      <c r="A3864" s="18">
        <v>3862</v>
      </c>
      <c r="B3864" s="18">
        <f t="shared" si="120"/>
        <v>2022</v>
      </c>
      <c r="C3864" s="17">
        <v>44621</v>
      </c>
      <c r="D3864" s="18" t="s">
        <v>130</v>
      </c>
      <c r="E3864" s="18" t="s">
        <v>163</v>
      </c>
      <c r="F3864" s="18" t="str">
        <f t="shared" si="121"/>
        <v>Eversource_EMA-Base Transition-44621</v>
      </c>
      <c r="G3864" s="11" t="s">
        <v>131</v>
      </c>
      <c r="H3864" s="11" t="s">
        <v>49</v>
      </c>
      <c r="I3864" s="11" t="s">
        <v>151</v>
      </c>
      <c r="J3864" s="11" t="s">
        <v>152</v>
      </c>
      <c r="K3864" s="11" t="str">
        <f>IFERROR(INDEX('EDC Component Dictionary'!$C$5:$C$37,MATCH('Rates Database'!J3864,'EDC Component Dictionary'!$B$5:$B$37,0)), "Energy Supply")</f>
        <v>Other</v>
      </c>
      <c r="L3864" s="12">
        <v>-1.7700000000000001E-3</v>
      </c>
      <c r="M3864" s="12"/>
    </row>
    <row r="3865" spans="1:13" x14ac:dyDescent="0.3">
      <c r="A3865" s="18">
        <v>3863</v>
      </c>
      <c r="B3865" s="18">
        <f t="shared" si="120"/>
        <v>2022</v>
      </c>
      <c r="C3865" s="17">
        <v>44593</v>
      </c>
      <c r="D3865" s="18" t="s">
        <v>130</v>
      </c>
      <c r="E3865" s="18" t="s">
        <v>163</v>
      </c>
      <c r="F3865" s="18" t="str">
        <f t="shared" si="121"/>
        <v>Eversource_EMA-Base Transition-44593</v>
      </c>
      <c r="G3865" s="11" t="s">
        <v>131</v>
      </c>
      <c r="H3865" s="11" t="s">
        <v>49</v>
      </c>
      <c r="I3865" s="11" t="s">
        <v>151</v>
      </c>
      <c r="J3865" s="11" t="s">
        <v>152</v>
      </c>
      <c r="K3865" s="11" t="str">
        <f>IFERROR(INDEX('EDC Component Dictionary'!$C$5:$C$37,MATCH('Rates Database'!J3865,'EDC Component Dictionary'!$B$5:$B$37,0)), "Energy Supply")</f>
        <v>Other</v>
      </c>
      <c r="L3865" s="12">
        <v>-1.7700000000000001E-3</v>
      </c>
      <c r="M3865" s="12"/>
    </row>
    <row r="3866" spans="1:13" x14ac:dyDescent="0.3">
      <c r="A3866" s="18">
        <v>3864</v>
      </c>
      <c r="B3866" s="18">
        <f t="shared" si="120"/>
        <v>2022</v>
      </c>
      <c r="C3866" s="17">
        <v>44562</v>
      </c>
      <c r="D3866" s="18" t="s">
        <v>130</v>
      </c>
      <c r="E3866" s="18" t="s">
        <v>163</v>
      </c>
      <c r="F3866" s="18" t="str">
        <f t="shared" si="121"/>
        <v>Eversource_EMA-Base Transition-44562</v>
      </c>
      <c r="G3866" s="11" t="s">
        <v>131</v>
      </c>
      <c r="H3866" s="11" t="s">
        <v>49</v>
      </c>
      <c r="I3866" s="11" t="s">
        <v>151</v>
      </c>
      <c r="J3866" s="11" t="s">
        <v>152</v>
      </c>
      <c r="K3866" s="11" t="str">
        <f>IFERROR(INDEX('EDC Component Dictionary'!$C$5:$C$37,MATCH('Rates Database'!J3866,'EDC Component Dictionary'!$B$5:$B$37,0)), "Energy Supply")</f>
        <v>Other</v>
      </c>
      <c r="L3866" s="12">
        <v>-1.7700000000000001E-3</v>
      </c>
      <c r="M3866" s="12"/>
    </row>
    <row r="3867" spans="1:13" x14ac:dyDescent="0.3">
      <c r="A3867" s="18">
        <v>3865</v>
      </c>
      <c r="B3867" s="18">
        <f t="shared" si="120"/>
        <v>2021</v>
      </c>
      <c r="C3867" s="17">
        <v>44531</v>
      </c>
      <c r="D3867" s="18" t="s">
        <v>130</v>
      </c>
      <c r="E3867" s="18" t="s">
        <v>163</v>
      </c>
      <c r="F3867" s="18" t="str">
        <f t="shared" si="121"/>
        <v>Eversource_EMA-Base Transition-44531</v>
      </c>
      <c r="G3867" s="11" t="s">
        <v>131</v>
      </c>
      <c r="H3867" s="11" t="s">
        <v>49</v>
      </c>
      <c r="I3867" s="11" t="s">
        <v>151</v>
      </c>
      <c r="J3867" s="11" t="s">
        <v>152</v>
      </c>
      <c r="K3867" s="11" t="str">
        <f>IFERROR(INDEX('EDC Component Dictionary'!$C$5:$C$37,MATCH('Rates Database'!J3867,'EDC Component Dictionary'!$B$5:$B$37,0)), "Energy Supply")</f>
        <v>Other</v>
      </c>
      <c r="L3867" s="12">
        <v>-1.17E-3</v>
      </c>
      <c r="M3867" s="12"/>
    </row>
    <row r="3868" spans="1:13" x14ac:dyDescent="0.3">
      <c r="A3868" s="18">
        <v>3866</v>
      </c>
      <c r="B3868" s="18">
        <f t="shared" si="120"/>
        <v>2021</v>
      </c>
      <c r="C3868" s="17">
        <v>44501</v>
      </c>
      <c r="D3868" s="18" t="s">
        <v>130</v>
      </c>
      <c r="E3868" s="18" t="s">
        <v>163</v>
      </c>
      <c r="F3868" s="18" t="str">
        <f t="shared" si="121"/>
        <v>Eversource_EMA-Base Transition-44501</v>
      </c>
      <c r="G3868" s="11" t="s">
        <v>131</v>
      </c>
      <c r="H3868" s="11" t="s">
        <v>49</v>
      </c>
      <c r="I3868" s="11" t="s">
        <v>151</v>
      </c>
      <c r="J3868" s="11" t="s">
        <v>152</v>
      </c>
      <c r="K3868" s="11" t="str">
        <f>IFERROR(INDEX('EDC Component Dictionary'!$C$5:$C$37,MATCH('Rates Database'!J3868,'EDC Component Dictionary'!$B$5:$B$37,0)), "Energy Supply")</f>
        <v>Other</v>
      </c>
      <c r="L3868" s="12">
        <v>-1.17E-3</v>
      </c>
      <c r="M3868" s="12"/>
    </row>
    <row r="3869" spans="1:13" x14ac:dyDescent="0.3">
      <c r="A3869" s="18">
        <v>3867</v>
      </c>
      <c r="B3869" s="18">
        <f t="shared" si="120"/>
        <v>2021</v>
      </c>
      <c r="C3869" s="17">
        <v>44470</v>
      </c>
      <c r="D3869" s="18" t="s">
        <v>130</v>
      </c>
      <c r="E3869" s="18" t="s">
        <v>163</v>
      </c>
      <c r="F3869" s="18" t="str">
        <f t="shared" si="121"/>
        <v>Eversource_EMA-Base Transition-44470</v>
      </c>
      <c r="G3869" s="11" t="s">
        <v>131</v>
      </c>
      <c r="H3869" s="11" t="s">
        <v>49</v>
      </c>
      <c r="I3869" s="11" t="s">
        <v>151</v>
      </c>
      <c r="J3869" s="11" t="s">
        <v>152</v>
      </c>
      <c r="K3869" s="11" t="str">
        <f>IFERROR(INDEX('EDC Component Dictionary'!$C$5:$C$37,MATCH('Rates Database'!J3869,'EDC Component Dictionary'!$B$5:$B$37,0)), "Energy Supply")</f>
        <v>Other</v>
      </c>
      <c r="L3869" s="12">
        <v>-1.17E-3</v>
      </c>
      <c r="M3869" s="12"/>
    </row>
    <row r="3870" spans="1:13" x14ac:dyDescent="0.3">
      <c r="A3870" s="18">
        <v>3868</v>
      </c>
      <c r="B3870" s="18">
        <f t="shared" si="120"/>
        <v>2021</v>
      </c>
      <c r="C3870" s="17">
        <v>44440</v>
      </c>
      <c r="D3870" s="18" t="s">
        <v>130</v>
      </c>
      <c r="E3870" s="18" t="s">
        <v>163</v>
      </c>
      <c r="F3870" s="18" t="str">
        <f t="shared" si="121"/>
        <v>Eversource_EMA-Base Transition-44440</v>
      </c>
      <c r="G3870" s="11" t="s">
        <v>131</v>
      </c>
      <c r="H3870" s="11" t="s">
        <v>49</v>
      </c>
      <c r="I3870" s="11" t="s">
        <v>151</v>
      </c>
      <c r="J3870" s="11" t="s">
        <v>152</v>
      </c>
      <c r="K3870" s="11" t="str">
        <f>IFERROR(INDEX('EDC Component Dictionary'!$C$5:$C$37,MATCH('Rates Database'!J3870,'EDC Component Dictionary'!$B$5:$B$37,0)), "Energy Supply")</f>
        <v>Other</v>
      </c>
      <c r="L3870" s="12">
        <v>-1.17E-3</v>
      </c>
      <c r="M3870" s="12"/>
    </row>
    <row r="3871" spans="1:13" x14ac:dyDescent="0.3">
      <c r="A3871" s="18">
        <v>3869</v>
      </c>
      <c r="B3871" s="18">
        <f t="shared" si="120"/>
        <v>2021</v>
      </c>
      <c r="C3871" s="17">
        <v>44409</v>
      </c>
      <c r="D3871" s="18" t="s">
        <v>130</v>
      </c>
      <c r="E3871" s="18" t="s">
        <v>163</v>
      </c>
      <c r="F3871" s="18" t="str">
        <f t="shared" si="121"/>
        <v>Eversource_EMA-Base Transition-44409</v>
      </c>
      <c r="G3871" s="11" t="s">
        <v>131</v>
      </c>
      <c r="H3871" s="11" t="s">
        <v>49</v>
      </c>
      <c r="I3871" s="11" t="s">
        <v>151</v>
      </c>
      <c r="J3871" s="11" t="s">
        <v>152</v>
      </c>
      <c r="K3871" s="11" t="str">
        <f>IFERROR(INDEX('EDC Component Dictionary'!$C$5:$C$37,MATCH('Rates Database'!J3871,'EDC Component Dictionary'!$B$5:$B$37,0)), "Energy Supply")</f>
        <v>Other</v>
      </c>
      <c r="L3871" s="12">
        <v>-1.17E-3</v>
      </c>
      <c r="M3871" s="12"/>
    </row>
    <row r="3872" spans="1:13" x14ac:dyDescent="0.3">
      <c r="A3872" s="18">
        <v>3870</v>
      </c>
      <c r="B3872" s="18">
        <f t="shared" si="120"/>
        <v>2021</v>
      </c>
      <c r="C3872" s="17">
        <v>44378</v>
      </c>
      <c r="D3872" s="18" t="s">
        <v>130</v>
      </c>
      <c r="E3872" s="18" t="s">
        <v>163</v>
      </c>
      <c r="F3872" s="18" t="str">
        <f t="shared" si="121"/>
        <v>Eversource_EMA-Base Transition-44378</v>
      </c>
      <c r="G3872" s="11" t="s">
        <v>131</v>
      </c>
      <c r="H3872" s="11" t="s">
        <v>49</v>
      </c>
      <c r="I3872" s="11" t="s">
        <v>151</v>
      </c>
      <c r="J3872" s="11" t="s">
        <v>152</v>
      </c>
      <c r="K3872" s="11" t="str">
        <f>IFERROR(INDEX('EDC Component Dictionary'!$C$5:$C$37,MATCH('Rates Database'!J3872,'EDC Component Dictionary'!$B$5:$B$37,0)), "Energy Supply")</f>
        <v>Other</v>
      </c>
      <c r="L3872" s="12">
        <v>-1.17E-3</v>
      </c>
      <c r="M3872" s="12"/>
    </row>
    <row r="3873" spans="1:13" x14ac:dyDescent="0.3">
      <c r="A3873" s="18">
        <v>3871</v>
      </c>
      <c r="B3873" s="18">
        <f t="shared" si="120"/>
        <v>2021</v>
      </c>
      <c r="C3873" s="17">
        <v>44348</v>
      </c>
      <c r="D3873" s="18" t="s">
        <v>130</v>
      </c>
      <c r="E3873" s="18" t="s">
        <v>163</v>
      </c>
      <c r="F3873" s="18" t="str">
        <f t="shared" si="121"/>
        <v>Eversource_EMA-Base Transition-44348</v>
      </c>
      <c r="G3873" s="11" t="s">
        <v>131</v>
      </c>
      <c r="H3873" s="11" t="s">
        <v>49</v>
      </c>
      <c r="I3873" s="11" t="s">
        <v>151</v>
      </c>
      <c r="J3873" s="11" t="s">
        <v>152</v>
      </c>
      <c r="K3873" s="11" t="str">
        <f>IFERROR(INDEX('EDC Component Dictionary'!$C$5:$C$37,MATCH('Rates Database'!J3873,'EDC Component Dictionary'!$B$5:$B$37,0)), "Energy Supply")</f>
        <v>Other</v>
      </c>
      <c r="L3873" s="12">
        <v>-1.17E-3</v>
      </c>
      <c r="M3873" s="12"/>
    </row>
    <row r="3874" spans="1:13" x14ac:dyDescent="0.3">
      <c r="A3874" s="18">
        <v>3872</v>
      </c>
      <c r="B3874" s="18">
        <f t="shared" si="120"/>
        <v>2021</v>
      </c>
      <c r="C3874" s="17">
        <v>44317</v>
      </c>
      <c r="D3874" s="18" t="s">
        <v>130</v>
      </c>
      <c r="E3874" s="18" t="s">
        <v>163</v>
      </c>
      <c r="F3874" s="18" t="str">
        <f t="shared" si="121"/>
        <v>Eversource_EMA-Base Transition-44317</v>
      </c>
      <c r="G3874" s="11" t="s">
        <v>131</v>
      </c>
      <c r="H3874" s="11" t="s">
        <v>49</v>
      </c>
      <c r="I3874" s="11" t="s">
        <v>151</v>
      </c>
      <c r="J3874" s="11" t="s">
        <v>152</v>
      </c>
      <c r="K3874" s="11" t="str">
        <f>IFERROR(INDEX('EDC Component Dictionary'!$C$5:$C$37,MATCH('Rates Database'!J3874,'EDC Component Dictionary'!$B$5:$B$37,0)), "Energy Supply")</f>
        <v>Other</v>
      </c>
      <c r="L3874" s="12">
        <v>-1.17E-3</v>
      </c>
      <c r="M3874" s="12"/>
    </row>
    <row r="3875" spans="1:13" x14ac:dyDescent="0.3">
      <c r="A3875" s="18">
        <v>3873</v>
      </c>
      <c r="B3875" s="18">
        <f t="shared" si="120"/>
        <v>2021</v>
      </c>
      <c r="C3875" s="17">
        <v>44287</v>
      </c>
      <c r="D3875" s="18" t="s">
        <v>130</v>
      </c>
      <c r="E3875" s="18" t="s">
        <v>163</v>
      </c>
      <c r="F3875" s="18" t="str">
        <f t="shared" si="121"/>
        <v>Eversource_EMA-Base Transition-44287</v>
      </c>
      <c r="G3875" s="11" t="s">
        <v>131</v>
      </c>
      <c r="H3875" s="11" t="s">
        <v>49</v>
      </c>
      <c r="I3875" s="11" t="s">
        <v>151</v>
      </c>
      <c r="J3875" s="11" t="s">
        <v>152</v>
      </c>
      <c r="K3875" s="11" t="str">
        <f>IFERROR(INDEX('EDC Component Dictionary'!$C$5:$C$37,MATCH('Rates Database'!J3875,'EDC Component Dictionary'!$B$5:$B$37,0)), "Energy Supply")</f>
        <v>Other</v>
      </c>
      <c r="L3875" s="12">
        <v>-1.17E-3</v>
      </c>
      <c r="M3875" s="12"/>
    </row>
    <row r="3876" spans="1:13" x14ac:dyDescent="0.3">
      <c r="A3876" s="18">
        <v>3874</v>
      </c>
      <c r="B3876" s="18">
        <f t="shared" si="120"/>
        <v>2021</v>
      </c>
      <c r="C3876" s="17">
        <v>44256</v>
      </c>
      <c r="D3876" s="18" t="s">
        <v>130</v>
      </c>
      <c r="E3876" s="18" t="s">
        <v>163</v>
      </c>
      <c r="F3876" s="18" t="str">
        <f t="shared" si="121"/>
        <v>Eversource_EMA-Base Transition-44256</v>
      </c>
      <c r="G3876" s="11" t="s">
        <v>131</v>
      </c>
      <c r="H3876" s="11" t="s">
        <v>49</v>
      </c>
      <c r="I3876" s="11" t="s">
        <v>151</v>
      </c>
      <c r="J3876" s="11" t="s">
        <v>152</v>
      </c>
      <c r="K3876" s="11" t="str">
        <f>IFERROR(INDEX('EDC Component Dictionary'!$C$5:$C$37,MATCH('Rates Database'!J3876,'EDC Component Dictionary'!$B$5:$B$37,0)), "Energy Supply")</f>
        <v>Other</v>
      </c>
      <c r="L3876" s="12">
        <v>-1.17E-3</v>
      </c>
      <c r="M3876" s="12"/>
    </row>
    <row r="3877" spans="1:13" x14ac:dyDescent="0.3">
      <c r="A3877" s="18">
        <v>3875</v>
      </c>
      <c r="B3877" s="18">
        <f t="shared" si="120"/>
        <v>2021</v>
      </c>
      <c r="C3877" s="17">
        <v>44228</v>
      </c>
      <c r="D3877" s="18" t="s">
        <v>130</v>
      </c>
      <c r="E3877" s="18" t="s">
        <v>163</v>
      </c>
      <c r="F3877" s="18" t="str">
        <f t="shared" si="121"/>
        <v>Eversource_EMA-Base Transition-44228</v>
      </c>
      <c r="G3877" s="11" t="s">
        <v>131</v>
      </c>
      <c r="H3877" s="11" t="s">
        <v>49</v>
      </c>
      <c r="I3877" s="11" t="s">
        <v>151</v>
      </c>
      <c r="J3877" s="11" t="s">
        <v>152</v>
      </c>
      <c r="K3877" s="11" t="str">
        <f>IFERROR(INDEX('EDC Component Dictionary'!$C$5:$C$37,MATCH('Rates Database'!J3877,'EDC Component Dictionary'!$B$5:$B$37,0)), "Energy Supply")</f>
        <v>Other</v>
      </c>
      <c r="L3877" s="12">
        <v>-1.17E-3</v>
      </c>
      <c r="M3877" s="12"/>
    </row>
    <row r="3878" spans="1:13" x14ac:dyDescent="0.3">
      <c r="A3878" s="18">
        <v>3876</v>
      </c>
      <c r="B3878" s="18">
        <f t="shared" si="120"/>
        <v>2021</v>
      </c>
      <c r="C3878" s="17">
        <v>44197</v>
      </c>
      <c r="D3878" s="18" t="s">
        <v>130</v>
      </c>
      <c r="E3878" s="18" t="s">
        <v>163</v>
      </c>
      <c r="F3878" s="18" t="str">
        <f t="shared" si="121"/>
        <v>Eversource_EMA-Base Transition-44197</v>
      </c>
      <c r="G3878" s="11" t="s">
        <v>131</v>
      </c>
      <c r="H3878" s="11" t="s">
        <v>49</v>
      </c>
      <c r="I3878" s="11" t="s">
        <v>151</v>
      </c>
      <c r="J3878" s="11" t="s">
        <v>152</v>
      </c>
      <c r="K3878" s="11" t="str">
        <f>IFERROR(INDEX('EDC Component Dictionary'!$C$5:$C$37,MATCH('Rates Database'!J3878,'EDC Component Dictionary'!$B$5:$B$37,0)), "Energy Supply")</f>
        <v>Other</v>
      </c>
      <c r="L3878" s="12">
        <v>-1.17E-3</v>
      </c>
      <c r="M3878" s="12"/>
    </row>
    <row r="3879" spans="1:13" x14ac:dyDescent="0.3">
      <c r="A3879" s="18">
        <v>3877</v>
      </c>
      <c r="B3879" s="18">
        <f t="shared" si="120"/>
        <v>2020</v>
      </c>
      <c r="C3879" s="17">
        <v>44166</v>
      </c>
      <c r="D3879" s="18" t="s">
        <v>130</v>
      </c>
      <c r="E3879" s="18" t="s">
        <v>163</v>
      </c>
      <c r="F3879" s="18" t="str">
        <f t="shared" si="121"/>
        <v>Eversource_EMA-Base Transition-44166</v>
      </c>
      <c r="G3879" s="11" t="s">
        <v>131</v>
      </c>
      <c r="H3879" s="11" t="s">
        <v>49</v>
      </c>
      <c r="I3879" s="11" t="s">
        <v>151</v>
      </c>
      <c r="J3879" s="11" t="s">
        <v>152</v>
      </c>
      <c r="K3879" s="11" t="str">
        <f>IFERROR(INDEX('EDC Component Dictionary'!$C$5:$C$37,MATCH('Rates Database'!J3879,'EDC Component Dictionary'!$B$5:$B$37,0)), "Energy Supply")</f>
        <v>Other</v>
      </c>
      <c r="L3879" s="12">
        <v>2.0000000000000002E-5</v>
      </c>
      <c r="M3879" s="12"/>
    </row>
    <row r="3880" spans="1:13" x14ac:dyDescent="0.3">
      <c r="A3880" s="18">
        <v>3878</v>
      </c>
      <c r="B3880" s="18">
        <f t="shared" si="120"/>
        <v>2020</v>
      </c>
      <c r="C3880" s="17">
        <v>44136</v>
      </c>
      <c r="D3880" s="18" t="s">
        <v>130</v>
      </c>
      <c r="E3880" s="18" t="s">
        <v>163</v>
      </c>
      <c r="F3880" s="18" t="str">
        <f t="shared" si="121"/>
        <v>Eversource_EMA-Base Transition-44136</v>
      </c>
      <c r="G3880" s="11" t="s">
        <v>131</v>
      </c>
      <c r="H3880" s="11" t="s">
        <v>49</v>
      </c>
      <c r="I3880" s="11" t="s">
        <v>151</v>
      </c>
      <c r="J3880" s="11" t="s">
        <v>152</v>
      </c>
      <c r="K3880" s="11" t="str">
        <f>IFERROR(INDEX('EDC Component Dictionary'!$C$5:$C$37,MATCH('Rates Database'!J3880,'EDC Component Dictionary'!$B$5:$B$37,0)), "Energy Supply")</f>
        <v>Other</v>
      </c>
      <c r="L3880" s="12">
        <v>2.0000000000000002E-5</v>
      </c>
      <c r="M3880" s="12"/>
    </row>
    <row r="3881" spans="1:13" x14ac:dyDescent="0.3">
      <c r="A3881" s="18">
        <v>3879</v>
      </c>
      <c r="B3881" s="18">
        <f t="shared" si="120"/>
        <v>2020</v>
      </c>
      <c r="C3881" s="17">
        <v>44105</v>
      </c>
      <c r="D3881" s="18" t="s">
        <v>130</v>
      </c>
      <c r="E3881" s="18" t="s">
        <v>163</v>
      </c>
      <c r="F3881" s="18" t="str">
        <f t="shared" si="121"/>
        <v>Eversource_EMA-Base Transition-44105</v>
      </c>
      <c r="G3881" s="11" t="s">
        <v>131</v>
      </c>
      <c r="H3881" s="11" t="s">
        <v>49</v>
      </c>
      <c r="I3881" s="11" t="s">
        <v>151</v>
      </c>
      <c r="J3881" s="11" t="s">
        <v>152</v>
      </c>
      <c r="K3881" s="11" t="str">
        <f>IFERROR(INDEX('EDC Component Dictionary'!$C$5:$C$37,MATCH('Rates Database'!J3881,'EDC Component Dictionary'!$B$5:$B$37,0)), "Energy Supply")</f>
        <v>Other</v>
      </c>
      <c r="L3881" s="12">
        <v>2.0000000000000002E-5</v>
      </c>
      <c r="M3881" s="12"/>
    </row>
    <row r="3882" spans="1:13" x14ac:dyDescent="0.3">
      <c r="A3882" s="18">
        <v>3880</v>
      </c>
      <c r="B3882" s="18">
        <f t="shared" si="120"/>
        <v>2020</v>
      </c>
      <c r="C3882" s="17">
        <v>44075</v>
      </c>
      <c r="D3882" s="18" t="s">
        <v>130</v>
      </c>
      <c r="E3882" s="18" t="s">
        <v>163</v>
      </c>
      <c r="F3882" s="18" t="str">
        <f t="shared" si="121"/>
        <v>Eversource_EMA-Base Transition-44075</v>
      </c>
      <c r="G3882" s="11" t="s">
        <v>131</v>
      </c>
      <c r="H3882" s="11" t="s">
        <v>49</v>
      </c>
      <c r="I3882" s="11" t="s">
        <v>151</v>
      </c>
      <c r="J3882" s="11" t="s">
        <v>152</v>
      </c>
      <c r="K3882" s="11" t="str">
        <f>IFERROR(INDEX('EDC Component Dictionary'!$C$5:$C$37,MATCH('Rates Database'!J3882,'EDC Component Dictionary'!$B$5:$B$37,0)), "Energy Supply")</f>
        <v>Other</v>
      </c>
      <c r="L3882" s="12">
        <v>2.0000000000000002E-5</v>
      </c>
      <c r="M3882" s="12"/>
    </row>
    <row r="3883" spans="1:13" x14ac:dyDescent="0.3">
      <c r="A3883" s="18">
        <v>3881</v>
      </c>
      <c r="B3883" s="18">
        <f t="shared" si="120"/>
        <v>2020</v>
      </c>
      <c r="C3883" s="17">
        <v>44044</v>
      </c>
      <c r="D3883" s="18" t="s">
        <v>130</v>
      </c>
      <c r="E3883" s="18" t="s">
        <v>163</v>
      </c>
      <c r="F3883" s="18" t="str">
        <f t="shared" si="121"/>
        <v>Eversource_EMA-Base Transition-44044</v>
      </c>
      <c r="G3883" s="11" t="s">
        <v>131</v>
      </c>
      <c r="H3883" s="11" t="s">
        <v>49</v>
      </c>
      <c r="I3883" s="11" t="s">
        <v>151</v>
      </c>
      <c r="J3883" s="11" t="s">
        <v>152</v>
      </c>
      <c r="K3883" s="11" t="str">
        <f>IFERROR(INDEX('EDC Component Dictionary'!$C$5:$C$37,MATCH('Rates Database'!J3883,'EDC Component Dictionary'!$B$5:$B$37,0)), "Energy Supply")</f>
        <v>Other</v>
      </c>
      <c r="L3883" s="12">
        <v>2.0000000000000002E-5</v>
      </c>
      <c r="M3883" s="12"/>
    </row>
    <row r="3884" spans="1:13" x14ac:dyDescent="0.3">
      <c r="A3884" s="18">
        <v>3882</v>
      </c>
      <c r="B3884" s="18">
        <f t="shared" si="120"/>
        <v>2020</v>
      </c>
      <c r="C3884" s="17">
        <v>44013</v>
      </c>
      <c r="D3884" s="18" t="s">
        <v>130</v>
      </c>
      <c r="E3884" s="18" t="s">
        <v>163</v>
      </c>
      <c r="F3884" s="18" t="str">
        <f t="shared" si="121"/>
        <v>Eversource_EMA-Base Transition-44013</v>
      </c>
      <c r="G3884" s="11" t="s">
        <v>131</v>
      </c>
      <c r="H3884" s="11" t="s">
        <v>49</v>
      </c>
      <c r="I3884" s="11" t="s">
        <v>151</v>
      </c>
      <c r="J3884" s="11" t="s">
        <v>152</v>
      </c>
      <c r="K3884" s="11" t="str">
        <f>IFERROR(INDEX('EDC Component Dictionary'!$C$5:$C$37,MATCH('Rates Database'!J3884,'EDC Component Dictionary'!$B$5:$B$37,0)), "Energy Supply")</f>
        <v>Other</v>
      </c>
      <c r="L3884" s="12">
        <v>2.0000000000000002E-5</v>
      </c>
      <c r="M3884" s="12"/>
    </row>
    <row r="3885" spans="1:13" x14ac:dyDescent="0.3">
      <c r="A3885" s="18">
        <v>3883</v>
      </c>
      <c r="B3885" s="18">
        <f t="shared" si="120"/>
        <v>2020</v>
      </c>
      <c r="C3885" s="17">
        <v>43983</v>
      </c>
      <c r="D3885" s="18" t="s">
        <v>130</v>
      </c>
      <c r="E3885" s="18" t="s">
        <v>163</v>
      </c>
      <c r="F3885" s="18" t="str">
        <f t="shared" si="121"/>
        <v>Eversource_EMA-Base Transition-43983</v>
      </c>
      <c r="G3885" s="11" t="s">
        <v>131</v>
      </c>
      <c r="H3885" s="11" t="s">
        <v>49</v>
      </c>
      <c r="I3885" s="11" t="s">
        <v>151</v>
      </c>
      <c r="J3885" s="11" t="s">
        <v>152</v>
      </c>
      <c r="K3885" s="11" t="str">
        <f>IFERROR(INDEX('EDC Component Dictionary'!$C$5:$C$37,MATCH('Rates Database'!J3885,'EDC Component Dictionary'!$B$5:$B$37,0)), "Energy Supply")</f>
        <v>Other</v>
      </c>
      <c r="L3885" s="12">
        <v>2.0000000000000002E-5</v>
      </c>
      <c r="M3885" s="12"/>
    </row>
    <row r="3886" spans="1:13" x14ac:dyDescent="0.3">
      <c r="A3886" s="18">
        <v>3884</v>
      </c>
      <c r="B3886" s="18">
        <f t="shared" si="120"/>
        <v>2020</v>
      </c>
      <c r="C3886" s="17">
        <v>43952</v>
      </c>
      <c r="D3886" s="18" t="s">
        <v>130</v>
      </c>
      <c r="E3886" s="18" t="s">
        <v>163</v>
      </c>
      <c r="F3886" s="18" t="str">
        <f t="shared" si="121"/>
        <v>Eversource_EMA-Base Transition-43952</v>
      </c>
      <c r="G3886" s="11" t="s">
        <v>131</v>
      </c>
      <c r="H3886" s="11" t="s">
        <v>49</v>
      </c>
      <c r="I3886" s="11" t="s">
        <v>151</v>
      </c>
      <c r="J3886" s="11" t="s">
        <v>152</v>
      </c>
      <c r="K3886" s="11" t="str">
        <f>IFERROR(INDEX('EDC Component Dictionary'!$C$5:$C$37,MATCH('Rates Database'!J3886,'EDC Component Dictionary'!$B$5:$B$37,0)), "Energy Supply")</f>
        <v>Other</v>
      </c>
      <c r="L3886" s="12">
        <v>2.0000000000000002E-5</v>
      </c>
      <c r="M3886" s="12"/>
    </row>
    <row r="3887" spans="1:13" x14ac:dyDescent="0.3">
      <c r="A3887" s="18">
        <v>3885</v>
      </c>
      <c r="B3887" s="18">
        <f t="shared" si="120"/>
        <v>2020</v>
      </c>
      <c r="C3887" s="17">
        <v>43922</v>
      </c>
      <c r="D3887" s="18" t="s">
        <v>130</v>
      </c>
      <c r="E3887" s="18" t="s">
        <v>163</v>
      </c>
      <c r="F3887" s="18" t="str">
        <f t="shared" si="121"/>
        <v>Eversource_EMA-Base Transition-43922</v>
      </c>
      <c r="G3887" s="11" t="s">
        <v>131</v>
      </c>
      <c r="H3887" s="11" t="s">
        <v>49</v>
      </c>
      <c r="I3887" s="11" t="s">
        <v>151</v>
      </c>
      <c r="J3887" s="11" t="s">
        <v>152</v>
      </c>
      <c r="K3887" s="11" t="str">
        <f>IFERROR(INDEX('EDC Component Dictionary'!$C$5:$C$37,MATCH('Rates Database'!J3887,'EDC Component Dictionary'!$B$5:$B$37,0)), "Energy Supply")</f>
        <v>Other</v>
      </c>
      <c r="L3887" s="12">
        <v>2.0000000000000002E-5</v>
      </c>
      <c r="M3887" s="12"/>
    </row>
    <row r="3888" spans="1:13" x14ac:dyDescent="0.3">
      <c r="A3888" s="18">
        <v>3886</v>
      </c>
      <c r="B3888" s="18">
        <f t="shared" si="120"/>
        <v>2020</v>
      </c>
      <c r="C3888" s="17">
        <v>43891</v>
      </c>
      <c r="D3888" s="18" t="s">
        <v>130</v>
      </c>
      <c r="E3888" s="18" t="s">
        <v>163</v>
      </c>
      <c r="F3888" s="18" t="str">
        <f t="shared" si="121"/>
        <v>Eversource_EMA-Base Transition-43891</v>
      </c>
      <c r="G3888" s="11" t="s">
        <v>131</v>
      </c>
      <c r="H3888" s="11" t="s">
        <v>49</v>
      </c>
      <c r="I3888" s="11" t="s">
        <v>151</v>
      </c>
      <c r="J3888" s="11" t="s">
        <v>152</v>
      </c>
      <c r="K3888" s="11" t="str">
        <f>IFERROR(INDEX('EDC Component Dictionary'!$C$5:$C$37,MATCH('Rates Database'!J3888,'EDC Component Dictionary'!$B$5:$B$37,0)), "Energy Supply")</f>
        <v>Other</v>
      </c>
      <c r="L3888" s="12">
        <v>2.0000000000000002E-5</v>
      </c>
      <c r="M3888" s="12"/>
    </row>
    <row r="3889" spans="1:13" x14ac:dyDescent="0.3">
      <c r="A3889" s="18">
        <v>3887</v>
      </c>
      <c r="B3889" s="18">
        <f t="shared" si="120"/>
        <v>2020</v>
      </c>
      <c r="C3889" s="17">
        <v>43862</v>
      </c>
      <c r="D3889" s="18" t="s">
        <v>130</v>
      </c>
      <c r="E3889" s="18" t="s">
        <v>163</v>
      </c>
      <c r="F3889" s="18" t="str">
        <f t="shared" si="121"/>
        <v>Eversource_EMA-Base Transition-43862</v>
      </c>
      <c r="G3889" s="11" t="s">
        <v>131</v>
      </c>
      <c r="H3889" s="11" t="s">
        <v>49</v>
      </c>
      <c r="I3889" s="11" t="s">
        <v>151</v>
      </c>
      <c r="J3889" s="11" t="s">
        <v>152</v>
      </c>
      <c r="K3889" s="11" t="str">
        <f>IFERROR(INDEX('EDC Component Dictionary'!$C$5:$C$37,MATCH('Rates Database'!J3889,'EDC Component Dictionary'!$B$5:$B$37,0)), "Energy Supply")</f>
        <v>Other</v>
      </c>
      <c r="L3889" s="12">
        <v>2.0000000000000002E-5</v>
      </c>
      <c r="M3889" s="12"/>
    </row>
    <row r="3890" spans="1:13" x14ac:dyDescent="0.3">
      <c r="A3890" s="18">
        <v>3888</v>
      </c>
      <c r="B3890" s="18">
        <f t="shared" si="120"/>
        <v>2020</v>
      </c>
      <c r="C3890" s="17">
        <v>43831</v>
      </c>
      <c r="D3890" s="18" t="s">
        <v>130</v>
      </c>
      <c r="E3890" s="18" t="s">
        <v>163</v>
      </c>
      <c r="F3890" s="18" t="str">
        <f t="shared" si="121"/>
        <v>Eversource_EMA-Base Transition-43831</v>
      </c>
      <c r="G3890" s="11" t="s">
        <v>131</v>
      </c>
      <c r="H3890" s="11" t="s">
        <v>49</v>
      </c>
      <c r="I3890" s="11" t="s">
        <v>151</v>
      </c>
      <c r="J3890" s="11" t="s">
        <v>152</v>
      </c>
      <c r="K3890" s="11" t="str">
        <f>IFERROR(INDEX('EDC Component Dictionary'!$C$5:$C$37,MATCH('Rates Database'!J3890,'EDC Component Dictionary'!$B$5:$B$37,0)), "Energy Supply")</f>
        <v>Other</v>
      </c>
      <c r="L3890" s="12">
        <v>2.0000000000000002E-5</v>
      </c>
      <c r="M3890" s="12"/>
    </row>
    <row r="3891" spans="1:13" x14ac:dyDescent="0.3">
      <c r="A3891" s="18">
        <v>3889</v>
      </c>
      <c r="B3891" s="18">
        <f t="shared" si="120"/>
        <v>2019</v>
      </c>
      <c r="C3891" s="17">
        <v>43800</v>
      </c>
      <c r="D3891" s="18" t="s">
        <v>130</v>
      </c>
      <c r="E3891" s="18" t="s">
        <v>163</v>
      </c>
      <c r="F3891" s="18" t="str">
        <f t="shared" si="121"/>
        <v>Eversource_EMA-Base Transition-43800</v>
      </c>
      <c r="G3891" s="11" t="s">
        <v>131</v>
      </c>
      <c r="H3891" s="11" t="s">
        <v>49</v>
      </c>
      <c r="I3891" s="11" t="s">
        <v>151</v>
      </c>
      <c r="J3891" s="11" t="s">
        <v>152</v>
      </c>
      <c r="K3891" s="11" t="str">
        <f>IFERROR(INDEX('EDC Component Dictionary'!$C$5:$C$37,MATCH('Rates Database'!J3891,'EDC Component Dictionary'!$B$5:$B$37,0)), "Energy Supply")</f>
        <v>Other</v>
      </c>
      <c r="L3891" s="12">
        <v>-5.1999999999999995E-4</v>
      </c>
      <c r="M3891" s="12"/>
    </row>
    <row r="3892" spans="1:13" x14ac:dyDescent="0.3">
      <c r="A3892" s="18">
        <v>3890</v>
      </c>
      <c r="B3892" s="18">
        <f t="shared" si="120"/>
        <v>2019</v>
      </c>
      <c r="C3892" s="17">
        <v>43770</v>
      </c>
      <c r="D3892" s="18" t="s">
        <v>130</v>
      </c>
      <c r="E3892" s="18" t="s">
        <v>163</v>
      </c>
      <c r="F3892" s="18" t="str">
        <f t="shared" si="121"/>
        <v>Eversource_EMA-Base Transition-43770</v>
      </c>
      <c r="G3892" s="11" t="s">
        <v>131</v>
      </c>
      <c r="H3892" s="11" t="s">
        <v>49</v>
      </c>
      <c r="I3892" s="11" t="s">
        <v>151</v>
      </c>
      <c r="J3892" s="11" t="s">
        <v>152</v>
      </c>
      <c r="K3892" s="11" t="str">
        <f>IFERROR(INDEX('EDC Component Dictionary'!$C$5:$C$37,MATCH('Rates Database'!J3892,'EDC Component Dictionary'!$B$5:$B$37,0)), "Energy Supply")</f>
        <v>Other</v>
      </c>
      <c r="L3892" s="12">
        <v>-5.1999999999999995E-4</v>
      </c>
      <c r="M3892" s="12"/>
    </row>
    <row r="3893" spans="1:13" x14ac:dyDescent="0.3">
      <c r="A3893" s="18">
        <v>3891</v>
      </c>
      <c r="B3893" s="18">
        <f t="shared" si="120"/>
        <v>2019</v>
      </c>
      <c r="C3893" s="17">
        <v>43739</v>
      </c>
      <c r="D3893" s="18" t="s">
        <v>130</v>
      </c>
      <c r="E3893" s="18" t="s">
        <v>163</v>
      </c>
      <c r="F3893" s="18" t="str">
        <f t="shared" si="121"/>
        <v>Eversource_EMA-Base Transition-43739</v>
      </c>
      <c r="G3893" s="11" t="s">
        <v>131</v>
      </c>
      <c r="H3893" s="11" t="s">
        <v>49</v>
      </c>
      <c r="I3893" s="11" t="s">
        <v>151</v>
      </c>
      <c r="J3893" s="11" t="s">
        <v>152</v>
      </c>
      <c r="K3893" s="11" t="str">
        <f>IFERROR(INDEX('EDC Component Dictionary'!$C$5:$C$37,MATCH('Rates Database'!J3893,'EDC Component Dictionary'!$B$5:$B$37,0)), "Energy Supply")</f>
        <v>Other</v>
      </c>
      <c r="L3893" s="12">
        <v>-5.1999999999999995E-4</v>
      </c>
      <c r="M3893" s="12"/>
    </row>
    <row r="3894" spans="1:13" x14ac:dyDescent="0.3">
      <c r="A3894" s="18">
        <v>3892</v>
      </c>
      <c r="B3894" s="18">
        <f t="shared" si="120"/>
        <v>2019</v>
      </c>
      <c r="C3894" s="17">
        <v>43709</v>
      </c>
      <c r="D3894" s="18" t="s">
        <v>130</v>
      </c>
      <c r="E3894" s="18" t="s">
        <v>163</v>
      </c>
      <c r="F3894" s="18" t="str">
        <f t="shared" si="121"/>
        <v>Eversource_EMA-Base Transition-43709</v>
      </c>
      <c r="G3894" s="11" t="s">
        <v>131</v>
      </c>
      <c r="H3894" s="11" t="s">
        <v>49</v>
      </c>
      <c r="I3894" s="11" t="s">
        <v>151</v>
      </c>
      <c r="J3894" s="11" t="s">
        <v>152</v>
      </c>
      <c r="K3894" s="11" t="str">
        <f>IFERROR(INDEX('EDC Component Dictionary'!$C$5:$C$37,MATCH('Rates Database'!J3894,'EDC Component Dictionary'!$B$5:$B$37,0)), "Energy Supply")</f>
        <v>Other</v>
      </c>
      <c r="L3894" s="12">
        <v>-5.1999999999999995E-4</v>
      </c>
      <c r="M3894" s="12"/>
    </row>
    <row r="3895" spans="1:13" x14ac:dyDescent="0.3">
      <c r="A3895" s="18">
        <v>3893</v>
      </c>
      <c r="B3895" s="18">
        <f t="shared" si="120"/>
        <v>2019</v>
      </c>
      <c r="C3895" s="17">
        <v>43678</v>
      </c>
      <c r="D3895" s="18" t="s">
        <v>130</v>
      </c>
      <c r="E3895" s="18" t="s">
        <v>163</v>
      </c>
      <c r="F3895" s="18" t="str">
        <f t="shared" si="121"/>
        <v>Eversource_EMA-Base Transition-43678</v>
      </c>
      <c r="G3895" s="11" t="s">
        <v>131</v>
      </c>
      <c r="H3895" s="11" t="s">
        <v>49</v>
      </c>
      <c r="I3895" s="11" t="s">
        <v>151</v>
      </c>
      <c r="J3895" s="11" t="s">
        <v>152</v>
      </c>
      <c r="K3895" s="11" t="str">
        <f>IFERROR(INDEX('EDC Component Dictionary'!$C$5:$C$37,MATCH('Rates Database'!J3895,'EDC Component Dictionary'!$B$5:$B$37,0)), "Energy Supply")</f>
        <v>Other</v>
      </c>
      <c r="L3895" s="12">
        <v>-5.1999999999999995E-4</v>
      </c>
      <c r="M3895" s="12"/>
    </row>
    <row r="3896" spans="1:13" x14ac:dyDescent="0.3">
      <c r="A3896" s="18">
        <v>3894</v>
      </c>
      <c r="B3896" s="18">
        <f t="shared" si="120"/>
        <v>2019</v>
      </c>
      <c r="C3896" s="17">
        <v>43647</v>
      </c>
      <c r="D3896" s="18" t="s">
        <v>130</v>
      </c>
      <c r="E3896" s="18" t="s">
        <v>163</v>
      </c>
      <c r="F3896" s="18" t="str">
        <f t="shared" si="121"/>
        <v>Eversource_EMA-Base Transition-43647</v>
      </c>
      <c r="G3896" s="11" t="s">
        <v>131</v>
      </c>
      <c r="H3896" s="11" t="s">
        <v>49</v>
      </c>
      <c r="I3896" s="11" t="s">
        <v>151</v>
      </c>
      <c r="J3896" s="11" t="s">
        <v>152</v>
      </c>
      <c r="K3896" s="11" t="str">
        <f>IFERROR(INDEX('EDC Component Dictionary'!$C$5:$C$37,MATCH('Rates Database'!J3896,'EDC Component Dictionary'!$B$5:$B$37,0)), "Energy Supply")</f>
        <v>Other</v>
      </c>
      <c r="L3896" s="12">
        <v>-5.1999999999999995E-4</v>
      </c>
      <c r="M3896" s="12"/>
    </row>
    <row r="3897" spans="1:13" x14ac:dyDescent="0.3">
      <c r="A3897" s="18">
        <v>3895</v>
      </c>
      <c r="B3897" s="18">
        <f t="shared" si="120"/>
        <v>2019</v>
      </c>
      <c r="C3897" s="17">
        <v>43617</v>
      </c>
      <c r="D3897" s="18" t="s">
        <v>130</v>
      </c>
      <c r="E3897" s="18" t="s">
        <v>163</v>
      </c>
      <c r="F3897" s="18" t="str">
        <f t="shared" si="121"/>
        <v>Eversource_EMA-Base Transition-43617</v>
      </c>
      <c r="G3897" s="11" t="s">
        <v>131</v>
      </c>
      <c r="H3897" s="11" t="s">
        <v>49</v>
      </c>
      <c r="I3897" s="11" t="s">
        <v>151</v>
      </c>
      <c r="J3897" s="11" t="s">
        <v>152</v>
      </c>
      <c r="K3897" s="11" t="str">
        <f>IFERROR(INDEX('EDC Component Dictionary'!$C$5:$C$37,MATCH('Rates Database'!J3897,'EDC Component Dictionary'!$B$5:$B$37,0)), "Energy Supply")</f>
        <v>Other</v>
      </c>
      <c r="L3897" s="12">
        <v>-5.1999999999999995E-4</v>
      </c>
      <c r="M3897" s="12"/>
    </row>
    <row r="3898" spans="1:13" x14ac:dyDescent="0.3">
      <c r="A3898" s="18">
        <v>3896</v>
      </c>
      <c r="B3898" s="18">
        <f t="shared" si="120"/>
        <v>2019</v>
      </c>
      <c r="C3898" s="17">
        <v>43586</v>
      </c>
      <c r="D3898" s="18" t="s">
        <v>130</v>
      </c>
      <c r="E3898" s="18" t="s">
        <v>163</v>
      </c>
      <c r="F3898" s="18" t="str">
        <f t="shared" si="121"/>
        <v>Eversource_EMA-Base Transition-43586</v>
      </c>
      <c r="G3898" s="11" t="s">
        <v>131</v>
      </c>
      <c r="H3898" s="11" t="s">
        <v>49</v>
      </c>
      <c r="I3898" s="11" t="s">
        <v>151</v>
      </c>
      <c r="J3898" s="11" t="s">
        <v>152</v>
      </c>
      <c r="K3898" s="11" t="str">
        <f>IFERROR(INDEX('EDC Component Dictionary'!$C$5:$C$37,MATCH('Rates Database'!J3898,'EDC Component Dictionary'!$B$5:$B$37,0)), "Energy Supply")</f>
        <v>Other</v>
      </c>
      <c r="L3898" s="12">
        <v>-5.1999999999999995E-4</v>
      </c>
      <c r="M3898" s="12"/>
    </row>
    <row r="3899" spans="1:13" x14ac:dyDescent="0.3">
      <c r="A3899" s="18">
        <v>3897</v>
      </c>
      <c r="B3899" s="18">
        <f t="shared" si="120"/>
        <v>2019</v>
      </c>
      <c r="C3899" s="17">
        <v>43556</v>
      </c>
      <c r="D3899" s="18" t="s">
        <v>130</v>
      </c>
      <c r="E3899" s="18" t="s">
        <v>163</v>
      </c>
      <c r="F3899" s="18" t="str">
        <f t="shared" si="121"/>
        <v>Eversource_EMA-Base Transition-43556</v>
      </c>
      <c r="G3899" s="11" t="s">
        <v>131</v>
      </c>
      <c r="H3899" s="11" t="s">
        <v>49</v>
      </c>
      <c r="I3899" s="11" t="s">
        <v>151</v>
      </c>
      <c r="J3899" s="11" t="s">
        <v>152</v>
      </c>
      <c r="K3899" s="11" t="str">
        <f>IFERROR(INDEX('EDC Component Dictionary'!$C$5:$C$37,MATCH('Rates Database'!J3899,'EDC Component Dictionary'!$B$5:$B$37,0)), "Energy Supply")</f>
        <v>Other</v>
      </c>
      <c r="L3899" s="12">
        <v>-5.1999999999999995E-4</v>
      </c>
      <c r="M3899" s="12"/>
    </row>
    <row r="3900" spans="1:13" x14ac:dyDescent="0.3">
      <c r="A3900" s="18">
        <v>3898</v>
      </c>
      <c r="B3900" s="18">
        <f t="shared" si="120"/>
        <v>2019</v>
      </c>
      <c r="C3900" s="17">
        <v>43525</v>
      </c>
      <c r="D3900" s="18" t="s">
        <v>130</v>
      </c>
      <c r="E3900" s="18" t="s">
        <v>163</v>
      </c>
      <c r="F3900" s="18" t="str">
        <f t="shared" si="121"/>
        <v>Eversource_EMA-Base Transition-43525</v>
      </c>
      <c r="G3900" s="11" t="s">
        <v>131</v>
      </c>
      <c r="H3900" s="11" t="s">
        <v>49</v>
      </c>
      <c r="I3900" s="11" t="s">
        <v>151</v>
      </c>
      <c r="J3900" s="11" t="s">
        <v>152</v>
      </c>
      <c r="K3900" s="11" t="str">
        <f>IFERROR(INDEX('EDC Component Dictionary'!$C$5:$C$37,MATCH('Rates Database'!J3900,'EDC Component Dictionary'!$B$5:$B$37,0)), "Energy Supply")</f>
        <v>Other</v>
      </c>
      <c r="L3900" s="12">
        <v>-5.1999999999999995E-4</v>
      </c>
      <c r="M3900" s="12"/>
    </row>
    <row r="3901" spans="1:13" x14ac:dyDescent="0.3">
      <c r="A3901" s="18">
        <v>3899</v>
      </c>
      <c r="B3901" s="18">
        <f t="shared" si="120"/>
        <v>2019</v>
      </c>
      <c r="C3901" s="17">
        <v>43497</v>
      </c>
      <c r="D3901" s="18" t="s">
        <v>130</v>
      </c>
      <c r="E3901" s="18" t="s">
        <v>163</v>
      </c>
      <c r="F3901" s="18" t="str">
        <f t="shared" si="121"/>
        <v>Eversource_EMA-Base Transition-43497</v>
      </c>
      <c r="G3901" s="11" t="s">
        <v>131</v>
      </c>
      <c r="H3901" s="11" t="s">
        <v>49</v>
      </c>
      <c r="I3901" s="11" t="s">
        <v>151</v>
      </c>
      <c r="J3901" s="11" t="s">
        <v>152</v>
      </c>
      <c r="K3901" s="11" t="str">
        <f>IFERROR(INDEX('EDC Component Dictionary'!$C$5:$C$37,MATCH('Rates Database'!J3901,'EDC Component Dictionary'!$B$5:$B$37,0)), "Energy Supply")</f>
        <v>Other</v>
      </c>
      <c r="L3901" s="12">
        <v>-5.1999999999999995E-4</v>
      </c>
      <c r="M3901" s="12"/>
    </row>
    <row r="3902" spans="1:13" x14ac:dyDescent="0.3">
      <c r="A3902" s="18">
        <v>3900</v>
      </c>
      <c r="B3902" s="18">
        <f t="shared" si="120"/>
        <v>2019</v>
      </c>
      <c r="C3902" s="17">
        <v>43466</v>
      </c>
      <c r="D3902" s="18" t="s">
        <v>130</v>
      </c>
      <c r="E3902" s="18" t="s">
        <v>163</v>
      </c>
      <c r="F3902" s="18" t="str">
        <f t="shared" si="121"/>
        <v>Eversource_EMA-Base Transition-43466</v>
      </c>
      <c r="G3902" s="11" t="s">
        <v>131</v>
      </c>
      <c r="H3902" s="11" t="s">
        <v>49</v>
      </c>
      <c r="I3902" s="11" t="s">
        <v>151</v>
      </c>
      <c r="J3902" s="11" t="s">
        <v>152</v>
      </c>
      <c r="K3902" s="11" t="str">
        <f>IFERROR(INDEX('EDC Component Dictionary'!$C$5:$C$37,MATCH('Rates Database'!J3902,'EDC Component Dictionary'!$B$5:$B$37,0)), "Energy Supply")</f>
        <v>Other</v>
      </c>
      <c r="L3902" s="12">
        <v>-5.1999999999999995E-4</v>
      </c>
      <c r="M3902" s="12"/>
    </row>
    <row r="3903" spans="1:13" x14ac:dyDescent="0.3">
      <c r="A3903" s="18">
        <v>3901</v>
      </c>
      <c r="B3903" s="18">
        <f t="shared" si="120"/>
        <v>2024</v>
      </c>
      <c r="C3903" s="17">
        <v>45352</v>
      </c>
      <c r="D3903" s="18" t="s">
        <v>130</v>
      </c>
      <c r="E3903" s="18" t="s">
        <v>163</v>
      </c>
      <c r="F3903" s="18" t="str">
        <f t="shared" si="121"/>
        <v>Eversource_EMA-Base Transmission-45352</v>
      </c>
      <c r="G3903" s="11" t="s">
        <v>131</v>
      </c>
      <c r="H3903" s="11" t="s">
        <v>49</v>
      </c>
      <c r="I3903" s="11" t="s">
        <v>153</v>
      </c>
      <c r="J3903" s="11" t="s">
        <v>154</v>
      </c>
      <c r="K3903" s="11" t="str">
        <f>IFERROR(INDEX('EDC Component Dictionary'!$C$5:$C$37,MATCH('Rates Database'!J3903,'EDC Component Dictionary'!$B$5:$B$37,0)), "Energy Supply")</f>
        <v>Transmission System</v>
      </c>
      <c r="L3903" s="12">
        <v>4.052E-2</v>
      </c>
      <c r="M3903" s="12"/>
    </row>
    <row r="3904" spans="1:13" x14ac:dyDescent="0.3">
      <c r="A3904" s="18">
        <v>3902</v>
      </c>
      <c r="B3904" s="18">
        <f t="shared" si="120"/>
        <v>2024</v>
      </c>
      <c r="C3904" s="17">
        <v>45323</v>
      </c>
      <c r="D3904" s="18" t="s">
        <v>130</v>
      </c>
      <c r="E3904" s="18" t="s">
        <v>163</v>
      </c>
      <c r="F3904" s="18" t="str">
        <f t="shared" si="121"/>
        <v>Eversource_EMA-Base Transmission-45323</v>
      </c>
      <c r="G3904" s="11" t="s">
        <v>131</v>
      </c>
      <c r="H3904" s="11" t="s">
        <v>49</v>
      </c>
      <c r="I3904" s="11" t="s">
        <v>153</v>
      </c>
      <c r="J3904" s="11" t="s">
        <v>154</v>
      </c>
      <c r="K3904" s="11" t="str">
        <f>IFERROR(INDEX('EDC Component Dictionary'!$C$5:$C$37,MATCH('Rates Database'!J3904,'EDC Component Dictionary'!$B$5:$B$37,0)), "Energy Supply")</f>
        <v>Transmission System</v>
      </c>
      <c r="L3904" s="12">
        <v>4.052E-2</v>
      </c>
      <c r="M3904" s="12"/>
    </row>
    <row r="3905" spans="1:13" x14ac:dyDescent="0.3">
      <c r="A3905" s="18">
        <v>3903</v>
      </c>
      <c r="B3905" s="18">
        <f t="shared" si="120"/>
        <v>2024</v>
      </c>
      <c r="C3905" s="17">
        <v>45292</v>
      </c>
      <c r="D3905" s="18" t="s">
        <v>130</v>
      </c>
      <c r="E3905" s="18" t="s">
        <v>163</v>
      </c>
      <c r="F3905" s="18" t="str">
        <f t="shared" si="121"/>
        <v>Eversource_EMA-Base Transmission-45292</v>
      </c>
      <c r="G3905" s="11" t="s">
        <v>131</v>
      </c>
      <c r="H3905" s="11" t="s">
        <v>49</v>
      </c>
      <c r="I3905" s="11" t="s">
        <v>153</v>
      </c>
      <c r="J3905" s="11" t="s">
        <v>154</v>
      </c>
      <c r="K3905" s="11" t="str">
        <f>IFERROR(INDEX('EDC Component Dictionary'!$C$5:$C$37,MATCH('Rates Database'!J3905,'EDC Component Dictionary'!$B$5:$B$37,0)), "Energy Supply")</f>
        <v>Transmission System</v>
      </c>
      <c r="L3905" s="12">
        <v>4.052E-2</v>
      </c>
      <c r="M3905" s="12"/>
    </row>
    <row r="3906" spans="1:13" x14ac:dyDescent="0.3">
      <c r="A3906" s="18">
        <v>3904</v>
      </c>
      <c r="B3906" s="18">
        <f t="shared" si="120"/>
        <v>2023</v>
      </c>
      <c r="C3906" s="17">
        <v>45261</v>
      </c>
      <c r="D3906" s="18" t="s">
        <v>130</v>
      </c>
      <c r="E3906" s="18" t="s">
        <v>163</v>
      </c>
      <c r="F3906" s="18" t="str">
        <f t="shared" si="121"/>
        <v>Eversource_EMA-Base Transmission-45261</v>
      </c>
      <c r="G3906" s="11" t="s">
        <v>131</v>
      </c>
      <c r="H3906" s="11" t="s">
        <v>49</v>
      </c>
      <c r="I3906" s="11" t="s">
        <v>153</v>
      </c>
      <c r="J3906" s="11" t="s">
        <v>154</v>
      </c>
      <c r="K3906" s="11" t="str">
        <f>IFERROR(INDEX('EDC Component Dictionary'!$C$5:$C$37,MATCH('Rates Database'!J3906,'EDC Component Dictionary'!$B$5:$B$37,0)), "Energy Supply")</f>
        <v>Transmission System</v>
      </c>
      <c r="L3906" s="12">
        <v>3.8120000000000001E-2</v>
      </c>
      <c r="M3906" s="12"/>
    </row>
    <row r="3907" spans="1:13" x14ac:dyDescent="0.3">
      <c r="A3907" s="18">
        <v>3905</v>
      </c>
      <c r="B3907" s="18">
        <f t="shared" ref="B3907:B3970" si="122">YEAR(C3907)</f>
        <v>2023</v>
      </c>
      <c r="C3907" s="17">
        <v>45231</v>
      </c>
      <c r="D3907" s="18" t="s">
        <v>130</v>
      </c>
      <c r="E3907" s="18" t="s">
        <v>163</v>
      </c>
      <c r="F3907" s="18" t="str">
        <f t="shared" si="121"/>
        <v>Eversource_EMA-Base Transmission-45231</v>
      </c>
      <c r="G3907" s="11" t="s">
        <v>131</v>
      </c>
      <c r="H3907" s="11" t="s">
        <v>49</v>
      </c>
      <c r="I3907" s="11" t="s">
        <v>153</v>
      </c>
      <c r="J3907" s="11" t="s">
        <v>154</v>
      </c>
      <c r="K3907" s="11" t="str">
        <f>IFERROR(INDEX('EDC Component Dictionary'!$C$5:$C$37,MATCH('Rates Database'!J3907,'EDC Component Dictionary'!$B$5:$B$37,0)), "Energy Supply")</f>
        <v>Transmission System</v>
      </c>
      <c r="L3907" s="12">
        <v>3.8120000000000001E-2</v>
      </c>
      <c r="M3907" s="12"/>
    </row>
    <row r="3908" spans="1:13" x14ac:dyDescent="0.3">
      <c r="A3908" s="18">
        <v>3906</v>
      </c>
      <c r="B3908" s="18">
        <f t="shared" si="122"/>
        <v>2023</v>
      </c>
      <c r="C3908" s="17">
        <v>45200</v>
      </c>
      <c r="D3908" s="18" t="s">
        <v>130</v>
      </c>
      <c r="E3908" s="18" t="s">
        <v>163</v>
      </c>
      <c r="F3908" s="18" t="str">
        <f t="shared" ref="F3908:F3971" si="123">_xlfn.CONCAT(E3908,"-",J3908,"-",C3908)</f>
        <v>Eversource_EMA-Base Transmission-45200</v>
      </c>
      <c r="G3908" s="11" t="s">
        <v>131</v>
      </c>
      <c r="H3908" s="11" t="s">
        <v>49</v>
      </c>
      <c r="I3908" s="11" t="s">
        <v>153</v>
      </c>
      <c r="J3908" s="11" t="s">
        <v>154</v>
      </c>
      <c r="K3908" s="11" t="str">
        <f>IFERROR(INDEX('EDC Component Dictionary'!$C$5:$C$37,MATCH('Rates Database'!J3908,'EDC Component Dictionary'!$B$5:$B$37,0)), "Energy Supply")</f>
        <v>Transmission System</v>
      </c>
      <c r="L3908" s="12">
        <v>3.8120000000000001E-2</v>
      </c>
      <c r="M3908" s="12"/>
    </row>
    <row r="3909" spans="1:13" x14ac:dyDescent="0.3">
      <c r="A3909" s="18">
        <v>3907</v>
      </c>
      <c r="B3909" s="18">
        <f t="shared" si="122"/>
        <v>2023</v>
      </c>
      <c r="C3909" s="17">
        <v>45170</v>
      </c>
      <c r="D3909" s="18" t="s">
        <v>130</v>
      </c>
      <c r="E3909" s="18" t="s">
        <v>163</v>
      </c>
      <c r="F3909" s="18" t="str">
        <f t="shared" si="123"/>
        <v>Eversource_EMA-Base Transmission-45170</v>
      </c>
      <c r="G3909" s="11" t="s">
        <v>131</v>
      </c>
      <c r="H3909" s="11" t="s">
        <v>49</v>
      </c>
      <c r="I3909" s="11" t="s">
        <v>153</v>
      </c>
      <c r="J3909" s="11" t="s">
        <v>154</v>
      </c>
      <c r="K3909" s="11" t="str">
        <f>IFERROR(INDEX('EDC Component Dictionary'!$C$5:$C$37,MATCH('Rates Database'!J3909,'EDC Component Dictionary'!$B$5:$B$37,0)), "Energy Supply")</f>
        <v>Transmission System</v>
      </c>
      <c r="L3909" s="12">
        <v>3.8120000000000001E-2</v>
      </c>
      <c r="M3909" s="12"/>
    </row>
    <row r="3910" spans="1:13" x14ac:dyDescent="0.3">
      <c r="A3910" s="18">
        <v>3908</v>
      </c>
      <c r="B3910" s="18">
        <f t="shared" si="122"/>
        <v>2023</v>
      </c>
      <c r="C3910" s="17">
        <v>45139</v>
      </c>
      <c r="D3910" s="18" t="s">
        <v>130</v>
      </c>
      <c r="E3910" s="18" t="s">
        <v>163</v>
      </c>
      <c r="F3910" s="18" t="str">
        <f t="shared" si="123"/>
        <v>Eversource_EMA-Base Transmission-45139</v>
      </c>
      <c r="G3910" s="11" t="s">
        <v>131</v>
      </c>
      <c r="H3910" s="11" t="s">
        <v>49</v>
      </c>
      <c r="I3910" s="11" t="s">
        <v>153</v>
      </c>
      <c r="J3910" s="11" t="s">
        <v>154</v>
      </c>
      <c r="K3910" s="11" t="str">
        <f>IFERROR(INDEX('EDC Component Dictionary'!$C$5:$C$37,MATCH('Rates Database'!J3910,'EDC Component Dictionary'!$B$5:$B$37,0)), "Energy Supply")</f>
        <v>Transmission System</v>
      </c>
      <c r="L3910" s="12">
        <v>3.8120000000000001E-2</v>
      </c>
      <c r="M3910" s="12"/>
    </row>
    <row r="3911" spans="1:13" x14ac:dyDescent="0.3">
      <c r="A3911" s="18">
        <v>3909</v>
      </c>
      <c r="B3911" s="18">
        <f t="shared" si="122"/>
        <v>2023</v>
      </c>
      <c r="C3911" s="17">
        <v>45108</v>
      </c>
      <c r="D3911" s="18" t="s">
        <v>130</v>
      </c>
      <c r="E3911" s="18" t="s">
        <v>163</v>
      </c>
      <c r="F3911" s="18" t="str">
        <f t="shared" si="123"/>
        <v>Eversource_EMA-Base Transmission-45108</v>
      </c>
      <c r="G3911" s="11" t="s">
        <v>131</v>
      </c>
      <c r="H3911" s="11" t="s">
        <v>49</v>
      </c>
      <c r="I3911" s="11" t="s">
        <v>153</v>
      </c>
      <c r="J3911" s="11" t="s">
        <v>154</v>
      </c>
      <c r="K3911" s="11" t="str">
        <f>IFERROR(INDEX('EDC Component Dictionary'!$C$5:$C$37,MATCH('Rates Database'!J3911,'EDC Component Dictionary'!$B$5:$B$37,0)), "Energy Supply")</f>
        <v>Transmission System</v>
      </c>
      <c r="L3911" s="12">
        <v>3.8120000000000001E-2</v>
      </c>
      <c r="M3911" s="12"/>
    </row>
    <row r="3912" spans="1:13" x14ac:dyDescent="0.3">
      <c r="A3912" s="18">
        <v>3910</v>
      </c>
      <c r="B3912" s="18">
        <f t="shared" si="122"/>
        <v>2023</v>
      </c>
      <c r="C3912" s="17">
        <v>45078</v>
      </c>
      <c r="D3912" s="18" t="s">
        <v>130</v>
      </c>
      <c r="E3912" s="18" t="s">
        <v>163</v>
      </c>
      <c r="F3912" s="18" t="str">
        <f t="shared" si="123"/>
        <v>Eversource_EMA-Base Transmission-45078</v>
      </c>
      <c r="G3912" s="11" t="s">
        <v>131</v>
      </c>
      <c r="H3912" s="11" t="s">
        <v>49</v>
      </c>
      <c r="I3912" s="11" t="s">
        <v>153</v>
      </c>
      <c r="J3912" s="11" t="s">
        <v>154</v>
      </c>
      <c r="K3912" s="11" t="str">
        <f>IFERROR(INDEX('EDC Component Dictionary'!$C$5:$C$37,MATCH('Rates Database'!J3912,'EDC Component Dictionary'!$B$5:$B$37,0)), "Energy Supply")</f>
        <v>Transmission System</v>
      </c>
      <c r="L3912" s="12">
        <v>3.8120000000000001E-2</v>
      </c>
      <c r="M3912" s="12"/>
    </row>
    <row r="3913" spans="1:13" x14ac:dyDescent="0.3">
      <c r="A3913" s="18">
        <v>3911</v>
      </c>
      <c r="B3913" s="18">
        <f t="shared" si="122"/>
        <v>2023</v>
      </c>
      <c r="C3913" s="17">
        <v>45047</v>
      </c>
      <c r="D3913" s="18" t="s">
        <v>130</v>
      </c>
      <c r="E3913" s="18" t="s">
        <v>163</v>
      </c>
      <c r="F3913" s="18" t="str">
        <f t="shared" si="123"/>
        <v>Eversource_EMA-Base Transmission-45047</v>
      </c>
      <c r="G3913" s="11" t="s">
        <v>131</v>
      </c>
      <c r="H3913" s="11" t="s">
        <v>49</v>
      </c>
      <c r="I3913" s="11" t="s">
        <v>153</v>
      </c>
      <c r="J3913" s="11" t="s">
        <v>154</v>
      </c>
      <c r="K3913" s="11" t="str">
        <f>IFERROR(INDEX('EDC Component Dictionary'!$C$5:$C$37,MATCH('Rates Database'!J3913,'EDC Component Dictionary'!$B$5:$B$37,0)), "Energy Supply")</f>
        <v>Transmission System</v>
      </c>
      <c r="L3913" s="12">
        <v>3.8120000000000001E-2</v>
      </c>
      <c r="M3913" s="12"/>
    </row>
    <row r="3914" spans="1:13" x14ac:dyDescent="0.3">
      <c r="A3914" s="18">
        <v>3912</v>
      </c>
      <c r="B3914" s="18">
        <f t="shared" si="122"/>
        <v>2023</v>
      </c>
      <c r="C3914" s="17">
        <v>45017</v>
      </c>
      <c r="D3914" s="18" t="s">
        <v>130</v>
      </c>
      <c r="E3914" s="18" t="s">
        <v>163</v>
      </c>
      <c r="F3914" s="18" t="str">
        <f t="shared" si="123"/>
        <v>Eversource_EMA-Base Transmission-45017</v>
      </c>
      <c r="G3914" s="11" t="s">
        <v>131</v>
      </c>
      <c r="H3914" s="11" t="s">
        <v>49</v>
      </c>
      <c r="I3914" s="11" t="s">
        <v>153</v>
      </c>
      <c r="J3914" s="11" t="s">
        <v>154</v>
      </c>
      <c r="K3914" s="11" t="str">
        <f>IFERROR(INDEX('EDC Component Dictionary'!$C$5:$C$37,MATCH('Rates Database'!J3914,'EDC Component Dictionary'!$B$5:$B$37,0)), "Energy Supply")</f>
        <v>Transmission System</v>
      </c>
      <c r="L3914" s="12">
        <v>3.8120000000000001E-2</v>
      </c>
      <c r="M3914" s="12"/>
    </row>
    <row r="3915" spans="1:13" x14ac:dyDescent="0.3">
      <c r="A3915" s="18">
        <v>3913</v>
      </c>
      <c r="B3915" s="18">
        <f t="shared" si="122"/>
        <v>2023</v>
      </c>
      <c r="C3915" s="17">
        <v>44986</v>
      </c>
      <c r="D3915" s="18" t="s">
        <v>130</v>
      </c>
      <c r="E3915" s="18" t="s">
        <v>163</v>
      </c>
      <c r="F3915" s="18" t="str">
        <f t="shared" si="123"/>
        <v>Eversource_EMA-Base Transmission-44986</v>
      </c>
      <c r="G3915" s="11" t="s">
        <v>131</v>
      </c>
      <c r="H3915" s="11" t="s">
        <v>49</v>
      </c>
      <c r="I3915" s="11" t="s">
        <v>153</v>
      </c>
      <c r="J3915" s="11" t="s">
        <v>154</v>
      </c>
      <c r="K3915" s="11" t="str">
        <f>IFERROR(INDEX('EDC Component Dictionary'!$C$5:$C$37,MATCH('Rates Database'!J3915,'EDC Component Dictionary'!$B$5:$B$37,0)), "Energy Supply")</f>
        <v>Transmission System</v>
      </c>
      <c r="L3915" s="12">
        <v>3.8120000000000001E-2</v>
      </c>
      <c r="M3915" s="12"/>
    </row>
    <row r="3916" spans="1:13" x14ac:dyDescent="0.3">
      <c r="A3916" s="18">
        <v>3914</v>
      </c>
      <c r="B3916" s="18">
        <f t="shared" si="122"/>
        <v>2023</v>
      </c>
      <c r="C3916" s="17">
        <v>44958</v>
      </c>
      <c r="D3916" s="18" t="s">
        <v>130</v>
      </c>
      <c r="E3916" s="18" t="s">
        <v>163</v>
      </c>
      <c r="F3916" s="18" t="str">
        <f t="shared" si="123"/>
        <v>Eversource_EMA-Base Transmission-44958</v>
      </c>
      <c r="G3916" s="11" t="s">
        <v>131</v>
      </c>
      <c r="H3916" s="11" t="s">
        <v>49</v>
      </c>
      <c r="I3916" s="11" t="s">
        <v>153</v>
      </c>
      <c r="J3916" s="11" t="s">
        <v>154</v>
      </c>
      <c r="K3916" s="11" t="str">
        <f>IFERROR(INDEX('EDC Component Dictionary'!$C$5:$C$37,MATCH('Rates Database'!J3916,'EDC Component Dictionary'!$B$5:$B$37,0)), "Energy Supply")</f>
        <v>Transmission System</v>
      </c>
      <c r="L3916" s="12">
        <v>3.8120000000000001E-2</v>
      </c>
      <c r="M3916" s="12"/>
    </row>
    <row r="3917" spans="1:13" x14ac:dyDescent="0.3">
      <c r="A3917" s="18">
        <v>3915</v>
      </c>
      <c r="B3917" s="18">
        <f t="shared" si="122"/>
        <v>2023</v>
      </c>
      <c r="C3917" s="17">
        <v>44927</v>
      </c>
      <c r="D3917" s="18" t="s">
        <v>130</v>
      </c>
      <c r="E3917" s="18" t="s">
        <v>163</v>
      </c>
      <c r="F3917" s="18" t="str">
        <f t="shared" si="123"/>
        <v>Eversource_EMA-Base Transmission-44927</v>
      </c>
      <c r="G3917" s="11" t="s">
        <v>131</v>
      </c>
      <c r="H3917" s="11" t="s">
        <v>49</v>
      </c>
      <c r="I3917" s="11" t="s">
        <v>153</v>
      </c>
      <c r="J3917" s="11" t="s">
        <v>154</v>
      </c>
      <c r="K3917" s="11" t="str">
        <f>IFERROR(INDEX('EDC Component Dictionary'!$C$5:$C$37,MATCH('Rates Database'!J3917,'EDC Component Dictionary'!$B$5:$B$37,0)), "Energy Supply")</f>
        <v>Transmission System</v>
      </c>
      <c r="L3917" s="12">
        <v>3.8120000000000001E-2</v>
      </c>
      <c r="M3917" s="12"/>
    </row>
    <row r="3918" spans="1:13" x14ac:dyDescent="0.3">
      <c r="A3918" s="18">
        <v>3916</v>
      </c>
      <c r="B3918" s="18">
        <f t="shared" si="122"/>
        <v>2022</v>
      </c>
      <c r="C3918" s="17">
        <v>44896</v>
      </c>
      <c r="D3918" s="18" t="s">
        <v>130</v>
      </c>
      <c r="E3918" s="18" t="s">
        <v>163</v>
      </c>
      <c r="F3918" s="18" t="str">
        <f t="shared" si="123"/>
        <v>Eversource_EMA-Base Transmission-44896</v>
      </c>
      <c r="G3918" s="11" t="s">
        <v>131</v>
      </c>
      <c r="H3918" s="11" t="s">
        <v>49</v>
      </c>
      <c r="I3918" s="11" t="s">
        <v>153</v>
      </c>
      <c r="J3918" s="11" t="s">
        <v>154</v>
      </c>
      <c r="K3918" s="11" t="str">
        <f>IFERROR(INDEX('EDC Component Dictionary'!$C$5:$C$37,MATCH('Rates Database'!J3918,'EDC Component Dictionary'!$B$5:$B$37,0)), "Energy Supply")</f>
        <v>Transmission System</v>
      </c>
      <c r="L3918" s="12">
        <v>4.437E-2</v>
      </c>
      <c r="M3918" s="12"/>
    </row>
    <row r="3919" spans="1:13" x14ac:dyDescent="0.3">
      <c r="A3919" s="18">
        <v>3917</v>
      </c>
      <c r="B3919" s="18">
        <f t="shared" si="122"/>
        <v>2022</v>
      </c>
      <c r="C3919" s="17">
        <v>44866</v>
      </c>
      <c r="D3919" s="18" t="s">
        <v>130</v>
      </c>
      <c r="E3919" s="18" t="s">
        <v>163</v>
      </c>
      <c r="F3919" s="18" t="str">
        <f t="shared" si="123"/>
        <v>Eversource_EMA-Base Transmission-44866</v>
      </c>
      <c r="G3919" s="11" t="s">
        <v>131</v>
      </c>
      <c r="H3919" s="11" t="s">
        <v>49</v>
      </c>
      <c r="I3919" s="11" t="s">
        <v>153</v>
      </c>
      <c r="J3919" s="11" t="s">
        <v>154</v>
      </c>
      <c r="K3919" s="11" t="str">
        <f>IFERROR(INDEX('EDC Component Dictionary'!$C$5:$C$37,MATCH('Rates Database'!J3919,'EDC Component Dictionary'!$B$5:$B$37,0)), "Energy Supply")</f>
        <v>Transmission System</v>
      </c>
      <c r="L3919" s="12">
        <v>4.437E-2</v>
      </c>
      <c r="M3919" s="12"/>
    </row>
    <row r="3920" spans="1:13" x14ac:dyDescent="0.3">
      <c r="A3920" s="18">
        <v>3918</v>
      </c>
      <c r="B3920" s="18">
        <f t="shared" si="122"/>
        <v>2022</v>
      </c>
      <c r="C3920" s="17">
        <v>44835</v>
      </c>
      <c r="D3920" s="18" t="s">
        <v>130</v>
      </c>
      <c r="E3920" s="18" t="s">
        <v>163</v>
      </c>
      <c r="F3920" s="18" t="str">
        <f t="shared" si="123"/>
        <v>Eversource_EMA-Base Transmission-44835</v>
      </c>
      <c r="G3920" s="11" t="s">
        <v>131</v>
      </c>
      <c r="H3920" s="11" t="s">
        <v>49</v>
      </c>
      <c r="I3920" s="11" t="s">
        <v>153</v>
      </c>
      <c r="J3920" s="11" t="s">
        <v>154</v>
      </c>
      <c r="K3920" s="11" t="str">
        <f>IFERROR(INDEX('EDC Component Dictionary'!$C$5:$C$37,MATCH('Rates Database'!J3920,'EDC Component Dictionary'!$B$5:$B$37,0)), "Energy Supply")</f>
        <v>Transmission System</v>
      </c>
      <c r="L3920" s="12">
        <v>4.437E-2</v>
      </c>
      <c r="M3920" s="12"/>
    </row>
    <row r="3921" spans="1:13" x14ac:dyDescent="0.3">
      <c r="A3921" s="18">
        <v>3919</v>
      </c>
      <c r="B3921" s="18">
        <f t="shared" si="122"/>
        <v>2022</v>
      </c>
      <c r="C3921" s="17">
        <v>44805</v>
      </c>
      <c r="D3921" s="18" t="s">
        <v>130</v>
      </c>
      <c r="E3921" s="18" t="s">
        <v>163</v>
      </c>
      <c r="F3921" s="18" t="str">
        <f t="shared" si="123"/>
        <v>Eversource_EMA-Base Transmission-44805</v>
      </c>
      <c r="G3921" s="11" t="s">
        <v>131</v>
      </c>
      <c r="H3921" s="11" t="s">
        <v>49</v>
      </c>
      <c r="I3921" s="11" t="s">
        <v>153</v>
      </c>
      <c r="J3921" s="11" t="s">
        <v>154</v>
      </c>
      <c r="K3921" s="11" t="str">
        <f>IFERROR(INDEX('EDC Component Dictionary'!$C$5:$C$37,MATCH('Rates Database'!J3921,'EDC Component Dictionary'!$B$5:$B$37,0)), "Energy Supply")</f>
        <v>Transmission System</v>
      </c>
      <c r="L3921" s="12">
        <v>4.437E-2</v>
      </c>
      <c r="M3921" s="12"/>
    </row>
    <row r="3922" spans="1:13" x14ac:dyDescent="0.3">
      <c r="A3922" s="18">
        <v>3920</v>
      </c>
      <c r="B3922" s="18">
        <f t="shared" si="122"/>
        <v>2022</v>
      </c>
      <c r="C3922" s="17">
        <v>44774</v>
      </c>
      <c r="D3922" s="18" t="s">
        <v>130</v>
      </c>
      <c r="E3922" s="18" t="s">
        <v>163</v>
      </c>
      <c r="F3922" s="18" t="str">
        <f t="shared" si="123"/>
        <v>Eversource_EMA-Base Transmission-44774</v>
      </c>
      <c r="G3922" s="11" t="s">
        <v>131</v>
      </c>
      <c r="H3922" s="11" t="s">
        <v>49</v>
      </c>
      <c r="I3922" s="11" t="s">
        <v>153</v>
      </c>
      <c r="J3922" s="11" t="s">
        <v>154</v>
      </c>
      <c r="K3922" s="11" t="str">
        <f>IFERROR(INDEX('EDC Component Dictionary'!$C$5:$C$37,MATCH('Rates Database'!J3922,'EDC Component Dictionary'!$B$5:$B$37,0)), "Energy Supply")</f>
        <v>Transmission System</v>
      </c>
      <c r="L3922" s="12">
        <v>4.437E-2</v>
      </c>
      <c r="M3922" s="12"/>
    </row>
    <row r="3923" spans="1:13" x14ac:dyDescent="0.3">
      <c r="A3923" s="18">
        <v>3921</v>
      </c>
      <c r="B3923" s="18">
        <f t="shared" si="122"/>
        <v>2022</v>
      </c>
      <c r="C3923" s="17">
        <v>44743</v>
      </c>
      <c r="D3923" s="18" t="s">
        <v>130</v>
      </c>
      <c r="E3923" s="18" t="s">
        <v>163</v>
      </c>
      <c r="F3923" s="18" t="str">
        <f t="shared" si="123"/>
        <v>Eversource_EMA-Base Transmission-44743</v>
      </c>
      <c r="G3923" s="11" t="s">
        <v>131</v>
      </c>
      <c r="H3923" s="11" t="s">
        <v>49</v>
      </c>
      <c r="I3923" s="11" t="s">
        <v>153</v>
      </c>
      <c r="J3923" s="11" t="s">
        <v>154</v>
      </c>
      <c r="K3923" s="11" t="str">
        <f>IFERROR(INDEX('EDC Component Dictionary'!$C$5:$C$37,MATCH('Rates Database'!J3923,'EDC Component Dictionary'!$B$5:$B$37,0)), "Energy Supply")</f>
        <v>Transmission System</v>
      </c>
      <c r="L3923" s="12">
        <v>4.437E-2</v>
      </c>
      <c r="M3923" s="12"/>
    </row>
    <row r="3924" spans="1:13" x14ac:dyDescent="0.3">
      <c r="A3924" s="18">
        <v>3922</v>
      </c>
      <c r="B3924" s="18">
        <f t="shared" si="122"/>
        <v>2022</v>
      </c>
      <c r="C3924" s="17">
        <v>44713</v>
      </c>
      <c r="D3924" s="18" t="s">
        <v>130</v>
      </c>
      <c r="E3924" s="18" t="s">
        <v>163</v>
      </c>
      <c r="F3924" s="18" t="str">
        <f t="shared" si="123"/>
        <v>Eversource_EMA-Base Transmission-44713</v>
      </c>
      <c r="G3924" s="11" t="s">
        <v>131</v>
      </c>
      <c r="H3924" s="11" t="s">
        <v>49</v>
      </c>
      <c r="I3924" s="11" t="s">
        <v>153</v>
      </c>
      <c r="J3924" s="11" t="s">
        <v>154</v>
      </c>
      <c r="K3924" s="11" t="str">
        <f>IFERROR(INDEX('EDC Component Dictionary'!$C$5:$C$37,MATCH('Rates Database'!J3924,'EDC Component Dictionary'!$B$5:$B$37,0)), "Energy Supply")</f>
        <v>Transmission System</v>
      </c>
      <c r="L3924" s="12">
        <v>4.437E-2</v>
      </c>
      <c r="M3924" s="12"/>
    </row>
    <row r="3925" spans="1:13" x14ac:dyDescent="0.3">
      <c r="A3925" s="18">
        <v>3923</v>
      </c>
      <c r="B3925" s="18">
        <f t="shared" si="122"/>
        <v>2022</v>
      </c>
      <c r="C3925" s="17">
        <v>44682</v>
      </c>
      <c r="D3925" s="18" t="s">
        <v>130</v>
      </c>
      <c r="E3925" s="18" t="s">
        <v>163</v>
      </c>
      <c r="F3925" s="18" t="str">
        <f t="shared" si="123"/>
        <v>Eversource_EMA-Base Transmission-44682</v>
      </c>
      <c r="G3925" s="11" t="s">
        <v>131</v>
      </c>
      <c r="H3925" s="11" t="s">
        <v>49</v>
      </c>
      <c r="I3925" s="11" t="s">
        <v>153</v>
      </c>
      <c r="J3925" s="11" t="s">
        <v>154</v>
      </c>
      <c r="K3925" s="11" t="str">
        <f>IFERROR(INDEX('EDC Component Dictionary'!$C$5:$C$37,MATCH('Rates Database'!J3925,'EDC Component Dictionary'!$B$5:$B$37,0)), "Energy Supply")</f>
        <v>Transmission System</v>
      </c>
      <c r="L3925" s="12">
        <v>4.437E-2</v>
      </c>
      <c r="M3925" s="12"/>
    </row>
    <row r="3926" spans="1:13" x14ac:dyDescent="0.3">
      <c r="A3926" s="18">
        <v>3924</v>
      </c>
      <c r="B3926" s="18">
        <f t="shared" si="122"/>
        <v>2022</v>
      </c>
      <c r="C3926" s="17">
        <v>44652</v>
      </c>
      <c r="D3926" s="18" t="s">
        <v>130</v>
      </c>
      <c r="E3926" s="18" t="s">
        <v>163</v>
      </c>
      <c r="F3926" s="18" t="str">
        <f t="shared" si="123"/>
        <v>Eversource_EMA-Base Transmission-44652</v>
      </c>
      <c r="G3926" s="11" t="s">
        <v>131</v>
      </c>
      <c r="H3926" s="11" t="s">
        <v>49</v>
      </c>
      <c r="I3926" s="11" t="s">
        <v>153</v>
      </c>
      <c r="J3926" s="11" t="s">
        <v>154</v>
      </c>
      <c r="K3926" s="11" t="str">
        <f>IFERROR(INDEX('EDC Component Dictionary'!$C$5:$C$37,MATCH('Rates Database'!J3926,'EDC Component Dictionary'!$B$5:$B$37,0)), "Energy Supply")</f>
        <v>Transmission System</v>
      </c>
      <c r="L3926" s="12">
        <v>4.437E-2</v>
      </c>
      <c r="M3926" s="12"/>
    </row>
    <row r="3927" spans="1:13" x14ac:dyDescent="0.3">
      <c r="A3927" s="18">
        <v>3925</v>
      </c>
      <c r="B3927" s="18">
        <f t="shared" si="122"/>
        <v>2022</v>
      </c>
      <c r="C3927" s="17">
        <v>44621</v>
      </c>
      <c r="D3927" s="18" t="s">
        <v>130</v>
      </c>
      <c r="E3927" s="18" t="s">
        <v>163</v>
      </c>
      <c r="F3927" s="18" t="str">
        <f t="shared" si="123"/>
        <v>Eversource_EMA-Base Transmission-44621</v>
      </c>
      <c r="G3927" s="11" t="s">
        <v>131</v>
      </c>
      <c r="H3927" s="11" t="s">
        <v>49</v>
      </c>
      <c r="I3927" s="11" t="s">
        <v>153</v>
      </c>
      <c r="J3927" s="11" t="s">
        <v>154</v>
      </c>
      <c r="K3927" s="11" t="str">
        <f>IFERROR(INDEX('EDC Component Dictionary'!$C$5:$C$37,MATCH('Rates Database'!J3927,'EDC Component Dictionary'!$B$5:$B$37,0)), "Energy Supply")</f>
        <v>Transmission System</v>
      </c>
      <c r="L3927" s="12">
        <v>4.437E-2</v>
      </c>
      <c r="M3927" s="12"/>
    </row>
    <row r="3928" spans="1:13" x14ac:dyDescent="0.3">
      <c r="A3928" s="18">
        <v>3926</v>
      </c>
      <c r="B3928" s="18">
        <f t="shared" si="122"/>
        <v>2022</v>
      </c>
      <c r="C3928" s="17">
        <v>44593</v>
      </c>
      <c r="D3928" s="18" t="s">
        <v>130</v>
      </c>
      <c r="E3928" s="18" t="s">
        <v>163</v>
      </c>
      <c r="F3928" s="18" t="str">
        <f t="shared" si="123"/>
        <v>Eversource_EMA-Base Transmission-44593</v>
      </c>
      <c r="G3928" s="11" t="s">
        <v>131</v>
      </c>
      <c r="H3928" s="11" t="s">
        <v>49</v>
      </c>
      <c r="I3928" s="11" t="s">
        <v>153</v>
      </c>
      <c r="J3928" s="11" t="s">
        <v>154</v>
      </c>
      <c r="K3928" s="11" t="str">
        <f>IFERROR(INDEX('EDC Component Dictionary'!$C$5:$C$37,MATCH('Rates Database'!J3928,'EDC Component Dictionary'!$B$5:$B$37,0)), "Energy Supply")</f>
        <v>Transmission System</v>
      </c>
      <c r="L3928" s="12">
        <v>4.437E-2</v>
      </c>
      <c r="M3928" s="12"/>
    </row>
    <row r="3929" spans="1:13" x14ac:dyDescent="0.3">
      <c r="A3929" s="18">
        <v>3927</v>
      </c>
      <c r="B3929" s="18">
        <f t="shared" si="122"/>
        <v>2022</v>
      </c>
      <c r="C3929" s="17">
        <v>44562</v>
      </c>
      <c r="D3929" s="18" t="s">
        <v>130</v>
      </c>
      <c r="E3929" s="18" t="s">
        <v>163</v>
      </c>
      <c r="F3929" s="18" t="str">
        <f t="shared" si="123"/>
        <v>Eversource_EMA-Base Transmission-44562</v>
      </c>
      <c r="G3929" s="11" t="s">
        <v>131</v>
      </c>
      <c r="H3929" s="11" t="s">
        <v>49</v>
      </c>
      <c r="I3929" s="11" t="s">
        <v>153</v>
      </c>
      <c r="J3929" s="11" t="s">
        <v>154</v>
      </c>
      <c r="K3929" s="11" t="str">
        <f>IFERROR(INDEX('EDC Component Dictionary'!$C$5:$C$37,MATCH('Rates Database'!J3929,'EDC Component Dictionary'!$B$5:$B$37,0)), "Energy Supply")</f>
        <v>Transmission System</v>
      </c>
      <c r="L3929" s="12">
        <v>4.437E-2</v>
      </c>
      <c r="M3929" s="12"/>
    </row>
    <row r="3930" spans="1:13" x14ac:dyDescent="0.3">
      <c r="A3930" s="18">
        <v>3928</v>
      </c>
      <c r="B3930" s="18">
        <f t="shared" si="122"/>
        <v>2021</v>
      </c>
      <c r="C3930" s="17">
        <v>44531</v>
      </c>
      <c r="D3930" s="18" t="s">
        <v>130</v>
      </c>
      <c r="E3930" s="18" t="s">
        <v>163</v>
      </c>
      <c r="F3930" s="18" t="str">
        <f t="shared" si="123"/>
        <v>Eversource_EMA-Base Transmission-44531</v>
      </c>
      <c r="G3930" s="11" t="s">
        <v>131</v>
      </c>
      <c r="H3930" s="11" t="s">
        <v>49</v>
      </c>
      <c r="I3930" s="11" t="s">
        <v>153</v>
      </c>
      <c r="J3930" s="11" t="s">
        <v>154</v>
      </c>
      <c r="K3930" s="11" t="str">
        <f>IFERROR(INDEX('EDC Component Dictionary'!$C$5:$C$37,MATCH('Rates Database'!J3930,'EDC Component Dictionary'!$B$5:$B$37,0)), "Energy Supply")</f>
        <v>Transmission System</v>
      </c>
      <c r="L3930" s="12">
        <v>3.524E-2</v>
      </c>
      <c r="M3930" s="12"/>
    </row>
    <row r="3931" spans="1:13" x14ac:dyDescent="0.3">
      <c r="A3931" s="18">
        <v>3929</v>
      </c>
      <c r="B3931" s="18">
        <f t="shared" si="122"/>
        <v>2021</v>
      </c>
      <c r="C3931" s="17">
        <v>44501</v>
      </c>
      <c r="D3931" s="18" t="s">
        <v>130</v>
      </c>
      <c r="E3931" s="18" t="s">
        <v>163</v>
      </c>
      <c r="F3931" s="18" t="str">
        <f t="shared" si="123"/>
        <v>Eversource_EMA-Base Transmission-44501</v>
      </c>
      <c r="G3931" s="11" t="s">
        <v>131</v>
      </c>
      <c r="H3931" s="11" t="s">
        <v>49</v>
      </c>
      <c r="I3931" s="11" t="s">
        <v>153</v>
      </c>
      <c r="J3931" s="11" t="s">
        <v>154</v>
      </c>
      <c r="K3931" s="11" t="str">
        <f>IFERROR(INDEX('EDC Component Dictionary'!$C$5:$C$37,MATCH('Rates Database'!J3931,'EDC Component Dictionary'!$B$5:$B$37,0)), "Energy Supply")</f>
        <v>Transmission System</v>
      </c>
      <c r="L3931" s="12">
        <v>3.524E-2</v>
      </c>
      <c r="M3931" s="12"/>
    </row>
    <row r="3932" spans="1:13" x14ac:dyDescent="0.3">
      <c r="A3932" s="18">
        <v>3930</v>
      </c>
      <c r="B3932" s="18">
        <f t="shared" si="122"/>
        <v>2021</v>
      </c>
      <c r="C3932" s="17">
        <v>44470</v>
      </c>
      <c r="D3932" s="18" t="s">
        <v>130</v>
      </c>
      <c r="E3932" s="18" t="s">
        <v>163</v>
      </c>
      <c r="F3932" s="18" t="str">
        <f t="shared" si="123"/>
        <v>Eversource_EMA-Base Transmission-44470</v>
      </c>
      <c r="G3932" s="11" t="s">
        <v>131</v>
      </c>
      <c r="H3932" s="11" t="s">
        <v>49</v>
      </c>
      <c r="I3932" s="11" t="s">
        <v>153</v>
      </c>
      <c r="J3932" s="11" t="s">
        <v>154</v>
      </c>
      <c r="K3932" s="11" t="str">
        <f>IFERROR(INDEX('EDC Component Dictionary'!$C$5:$C$37,MATCH('Rates Database'!J3932,'EDC Component Dictionary'!$B$5:$B$37,0)), "Energy Supply")</f>
        <v>Transmission System</v>
      </c>
      <c r="L3932" s="12">
        <v>3.524E-2</v>
      </c>
      <c r="M3932" s="12"/>
    </row>
    <row r="3933" spans="1:13" x14ac:dyDescent="0.3">
      <c r="A3933" s="18">
        <v>3931</v>
      </c>
      <c r="B3933" s="18">
        <f t="shared" si="122"/>
        <v>2021</v>
      </c>
      <c r="C3933" s="17">
        <v>44440</v>
      </c>
      <c r="D3933" s="18" t="s">
        <v>130</v>
      </c>
      <c r="E3933" s="18" t="s">
        <v>163</v>
      </c>
      <c r="F3933" s="18" t="str">
        <f t="shared" si="123"/>
        <v>Eversource_EMA-Base Transmission-44440</v>
      </c>
      <c r="G3933" s="11" t="s">
        <v>131</v>
      </c>
      <c r="H3933" s="11" t="s">
        <v>49</v>
      </c>
      <c r="I3933" s="11" t="s">
        <v>153</v>
      </c>
      <c r="J3933" s="11" t="s">
        <v>154</v>
      </c>
      <c r="K3933" s="11" t="str">
        <f>IFERROR(INDEX('EDC Component Dictionary'!$C$5:$C$37,MATCH('Rates Database'!J3933,'EDC Component Dictionary'!$B$5:$B$37,0)), "Energy Supply")</f>
        <v>Transmission System</v>
      </c>
      <c r="L3933" s="12">
        <v>3.524E-2</v>
      </c>
      <c r="M3933" s="12"/>
    </row>
    <row r="3934" spans="1:13" x14ac:dyDescent="0.3">
      <c r="A3934" s="18">
        <v>3932</v>
      </c>
      <c r="B3934" s="18">
        <f t="shared" si="122"/>
        <v>2021</v>
      </c>
      <c r="C3934" s="17">
        <v>44409</v>
      </c>
      <c r="D3934" s="18" t="s">
        <v>130</v>
      </c>
      <c r="E3934" s="18" t="s">
        <v>163</v>
      </c>
      <c r="F3934" s="18" t="str">
        <f t="shared" si="123"/>
        <v>Eversource_EMA-Base Transmission-44409</v>
      </c>
      <c r="G3934" s="11" t="s">
        <v>131</v>
      </c>
      <c r="H3934" s="11" t="s">
        <v>49</v>
      </c>
      <c r="I3934" s="11" t="s">
        <v>153</v>
      </c>
      <c r="J3934" s="11" t="s">
        <v>154</v>
      </c>
      <c r="K3934" s="11" t="str">
        <f>IFERROR(INDEX('EDC Component Dictionary'!$C$5:$C$37,MATCH('Rates Database'!J3934,'EDC Component Dictionary'!$B$5:$B$37,0)), "Energy Supply")</f>
        <v>Transmission System</v>
      </c>
      <c r="L3934" s="12">
        <v>3.524E-2</v>
      </c>
      <c r="M3934" s="12"/>
    </row>
    <row r="3935" spans="1:13" x14ac:dyDescent="0.3">
      <c r="A3935" s="18">
        <v>3933</v>
      </c>
      <c r="B3935" s="18">
        <f t="shared" si="122"/>
        <v>2021</v>
      </c>
      <c r="C3935" s="17">
        <v>44378</v>
      </c>
      <c r="D3935" s="18" t="s">
        <v>130</v>
      </c>
      <c r="E3935" s="18" t="s">
        <v>163</v>
      </c>
      <c r="F3935" s="18" t="str">
        <f t="shared" si="123"/>
        <v>Eversource_EMA-Base Transmission-44378</v>
      </c>
      <c r="G3935" s="11" t="s">
        <v>131</v>
      </c>
      <c r="H3935" s="11" t="s">
        <v>49</v>
      </c>
      <c r="I3935" s="11" t="s">
        <v>153</v>
      </c>
      <c r="J3935" s="11" t="s">
        <v>154</v>
      </c>
      <c r="K3935" s="11" t="str">
        <f>IFERROR(INDEX('EDC Component Dictionary'!$C$5:$C$37,MATCH('Rates Database'!J3935,'EDC Component Dictionary'!$B$5:$B$37,0)), "Energy Supply")</f>
        <v>Transmission System</v>
      </c>
      <c r="L3935" s="12">
        <v>3.524E-2</v>
      </c>
      <c r="M3935" s="12"/>
    </row>
    <row r="3936" spans="1:13" x14ac:dyDescent="0.3">
      <c r="A3936" s="18">
        <v>3934</v>
      </c>
      <c r="B3936" s="18">
        <f t="shared" si="122"/>
        <v>2021</v>
      </c>
      <c r="C3936" s="17">
        <v>44348</v>
      </c>
      <c r="D3936" s="18" t="s">
        <v>130</v>
      </c>
      <c r="E3936" s="18" t="s">
        <v>163</v>
      </c>
      <c r="F3936" s="18" t="str">
        <f t="shared" si="123"/>
        <v>Eversource_EMA-Base Transmission-44348</v>
      </c>
      <c r="G3936" s="11" t="s">
        <v>131</v>
      </c>
      <c r="H3936" s="11" t="s">
        <v>49</v>
      </c>
      <c r="I3936" s="11" t="s">
        <v>153</v>
      </c>
      <c r="J3936" s="11" t="s">
        <v>154</v>
      </c>
      <c r="K3936" s="11" t="str">
        <f>IFERROR(INDEX('EDC Component Dictionary'!$C$5:$C$37,MATCH('Rates Database'!J3936,'EDC Component Dictionary'!$B$5:$B$37,0)), "Energy Supply")</f>
        <v>Transmission System</v>
      </c>
      <c r="L3936" s="12">
        <v>3.524E-2</v>
      </c>
      <c r="M3936" s="12"/>
    </row>
    <row r="3937" spans="1:13" x14ac:dyDescent="0.3">
      <c r="A3937" s="18">
        <v>3935</v>
      </c>
      <c r="B3937" s="18">
        <f t="shared" si="122"/>
        <v>2021</v>
      </c>
      <c r="C3937" s="17">
        <v>44317</v>
      </c>
      <c r="D3937" s="18" t="s">
        <v>130</v>
      </c>
      <c r="E3937" s="18" t="s">
        <v>163</v>
      </c>
      <c r="F3937" s="18" t="str">
        <f t="shared" si="123"/>
        <v>Eversource_EMA-Base Transmission-44317</v>
      </c>
      <c r="G3937" s="11" t="s">
        <v>131</v>
      </c>
      <c r="H3937" s="11" t="s">
        <v>49</v>
      </c>
      <c r="I3937" s="11" t="s">
        <v>153</v>
      </c>
      <c r="J3937" s="11" t="s">
        <v>154</v>
      </c>
      <c r="K3937" s="11" t="str">
        <f>IFERROR(INDEX('EDC Component Dictionary'!$C$5:$C$37,MATCH('Rates Database'!J3937,'EDC Component Dictionary'!$B$5:$B$37,0)), "Energy Supply")</f>
        <v>Transmission System</v>
      </c>
      <c r="L3937" s="12">
        <v>3.524E-2</v>
      </c>
      <c r="M3937" s="12"/>
    </row>
    <row r="3938" spans="1:13" x14ac:dyDescent="0.3">
      <c r="A3938" s="18">
        <v>3936</v>
      </c>
      <c r="B3938" s="18">
        <f t="shared" si="122"/>
        <v>2021</v>
      </c>
      <c r="C3938" s="17">
        <v>44287</v>
      </c>
      <c r="D3938" s="18" t="s">
        <v>130</v>
      </c>
      <c r="E3938" s="18" t="s">
        <v>163</v>
      </c>
      <c r="F3938" s="18" t="str">
        <f t="shared" si="123"/>
        <v>Eversource_EMA-Base Transmission-44287</v>
      </c>
      <c r="G3938" s="11" t="s">
        <v>131</v>
      </c>
      <c r="H3938" s="11" t="s">
        <v>49</v>
      </c>
      <c r="I3938" s="11" t="s">
        <v>153</v>
      </c>
      <c r="J3938" s="11" t="s">
        <v>154</v>
      </c>
      <c r="K3938" s="11" t="str">
        <f>IFERROR(INDEX('EDC Component Dictionary'!$C$5:$C$37,MATCH('Rates Database'!J3938,'EDC Component Dictionary'!$B$5:$B$37,0)), "Energy Supply")</f>
        <v>Transmission System</v>
      </c>
      <c r="L3938" s="12">
        <v>3.524E-2</v>
      </c>
      <c r="M3938" s="12"/>
    </row>
    <row r="3939" spans="1:13" x14ac:dyDescent="0.3">
      <c r="A3939" s="18">
        <v>3937</v>
      </c>
      <c r="B3939" s="18">
        <f t="shared" si="122"/>
        <v>2021</v>
      </c>
      <c r="C3939" s="17">
        <v>44256</v>
      </c>
      <c r="D3939" s="18" t="s">
        <v>130</v>
      </c>
      <c r="E3939" s="18" t="s">
        <v>163</v>
      </c>
      <c r="F3939" s="18" t="str">
        <f t="shared" si="123"/>
        <v>Eversource_EMA-Base Transmission-44256</v>
      </c>
      <c r="G3939" s="11" t="s">
        <v>131</v>
      </c>
      <c r="H3939" s="11" t="s">
        <v>49</v>
      </c>
      <c r="I3939" s="11" t="s">
        <v>153</v>
      </c>
      <c r="J3939" s="11" t="s">
        <v>154</v>
      </c>
      <c r="K3939" s="11" t="str">
        <f>IFERROR(INDEX('EDC Component Dictionary'!$C$5:$C$37,MATCH('Rates Database'!J3939,'EDC Component Dictionary'!$B$5:$B$37,0)), "Energy Supply")</f>
        <v>Transmission System</v>
      </c>
      <c r="L3939" s="12">
        <v>2.7300000000000001E-2</v>
      </c>
      <c r="M3939" s="12"/>
    </row>
    <row r="3940" spans="1:13" x14ac:dyDescent="0.3">
      <c r="A3940" s="18">
        <v>3938</v>
      </c>
      <c r="B3940" s="18">
        <f t="shared" si="122"/>
        <v>2021</v>
      </c>
      <c r="C3940" s="17">
        <v>44228</v>
      </c>
      <c r="D3940" s="18" t="s">
        <v>130</v>
      </c>
      <c r="E3940" s="18" t="s">
        <v>163</v>
      </c>
      <c r="F3940" s="18" t="str">
        <f t="shared" si="123"/>
        <v>Eversource_EMA-Base Transmission-44228</v>
      </c>
      <c r="G3940" s="11" t="s">
        <v>131</v>
      </c>
      <c r="H3940" s="11" t="s">
        <v>49</v>
      </c>
      <c r="I3940" s="11" t="s">
        <v>153</v>
      </c>
      <c r="J3940" s="11" t="s">
        <v>154</v>
      </c>
      <c r="K3940" s="11" t="str">
        <f>IFERROR(INDEX('EDC Component Dictionary'!$C$5:$C$37,MATCH('Rates Database'!J3940,'EDC Component Dictionary'!$B$5:$B$37,0)), "Energy Supply")</f>
        <v>Transmission System</v>
      </c>
      <c r="L3940" s="12">
        <v>2.7300000000000001E-2</v>
      </c>
      <c r="M3940" s="12"/>
    </row>
    <row r="3941" spans="1:13" x14ac:dyDescent="0.3">
      <c r="A3941" s="18">
        <v>3939</v>
      </c>
      <c r="B3941" s="18">
        <f t="shared" si="122"/>
        <v>2021</v>
      </c>
      <c r="C3941" s="17">
        <v>44197</v>
      </c>
      <c r="D3941" s="18" t="s">
        <v>130</v>
      </c>
      <c r="E3941" s="18" t="s">
        <v>163</v>
      </c>
      <c r="F3941" s="18" t="str">
        <f t="shared" si="123"/>
        <v>Eversource_EMA-Base Transmission-44197</v>
      </c>
      <c r="G3941" s="11" t="s">
        <v>131</v>
      </c>
      <c r="H3941" s="11" t="s">
        <v>49</v>
      </c>
      <c r="I3941" s="11" t="s">
        <v>153</v>
      </c>
      <c r="J3941" s="11" t="s">
        <v>154</v>
      </c>
      <c r="K3941" s="11" t="str">
        <f>IFERROR(INDEX('EDC Component Dictionary'!$C$5:$C$37,MATCH('Rates Database'!J3941,'EDC Component Dictionary'!$B$5:$B$37,0)), "Energy Supply")</f>
        <v>Transmission System</v>
      </c>
      <c r="L3941" s="12">
        <v>2.7300000000000001E-2</v>
      </c>
      <c r="M3941" s="12"/>
    </row>
    <row r="3942" spans="1:13" x14ac:dyDescent="0.3">
      <c r="A3942" s="18">
        <v>3940</v>
      </c>
      <c r="B3942" s="18">
        <f t="shared" si="122"/>
        <v>2020</v>
      </c>
      <c r="C3942" s="17">
        <v>44166</v>
      </c>
      <c r="D3942" s="18" t="s">
        <v>130</v>
      </c>
      <c r="E3942" s="18" t="s">
        <v>163</v>
      </c>
      <c r="F3942" s="18" t="str">
        <f t="shared" si="123"/>
        <v>Eversource_EMA-Base Transmission-44166</v>
      </c>
      <c r="G3942" s="11" t="s">
        <v>131</v>
      </c>
      <c r="H3942" s="11" t="s">
        <v>49</v>
      </c>
      <c r="I3942" s="11" t="s">
        <v>153</v>
      </c>
      <c r="J3942" s="11" t="s">
        <v>154</v>
      </c>
      <c r="K3942" s="11" t="str">
        <f>IFERROR(INDEX('EDC Component Dictionary'!$C$5:$C$37,MATCH('Rates Database'!J3942,'EDC Component Dictionary'!$B$5:$B$37,0)), "Energy Supply")</f>
        <v>Transmission System</v>
      </c>
      <c r="L3942" s="12">
        <v>2.7300000000000001E-2</v>
      </c>
      <c r="M3942" s="12"/>
    </row>
    <row r="3943" spans="1:13" x14ac:dyDescent="0.3">
      <c r="A3943" s="18">
        <v>3941</v>
      </c>
      <c r="B3943" s="18">
        <f t="shared" si="122"/>
        <v>2020</v>
      </c>
      <c r="C3943" s="17">
        <v>44136</v>
      </c>
      <c r="D3943" s="18" t="s">
        <v>130</v>
      </c>
      <c r="E3943" s="18" t="s">
        <v>163</v>
      </c>
      <c r="F3943" s="18" t="str">
        <f t="shared" si="123"/>
        <v>Eversource_EMA-Base Transmission-44136</v>
      </c>
      <c r="G3943" s="11" t="s">
        <v>131</v>
      </c>
      <c r="H3943" s="11" t="s">
        <v>49</v>
      </c>
      <c r="I3943" s="11" t="s">
        <v>153</v>
      </c>
      <c r="J3943" s="11" t="s">
        <v>154</v>
      </c>
      <c r="K3943" s="11" t="str">
        <f>IFERROR(INDEX('EDC Component Dictionary'!$C$5:$C$37,MATCH('Rates Database'!J3943,'EDC Component Dictionary'!$B$5:$B$37,0)), "Energy Supply")</f>
        <v>Transmission System</v>
      </c>
      <c r="L3943" s="12">
        <v>2.7300000000000001E-2</v>
      </c>
      <c r="M3943" s="12"/>
    </row>
    <row r="3944" spans="1:13" x14ac:dyDescent="0.3">
      <c r="A3944" s="18">
        <v>3942</v>
      </c>
      <c r="B3944" s="18">
        <f t="shared" si="122"/>
        <v>2020</v>
      </c>
      <c r="C3944" s="17">
        <v>44105</v>
      </c>
      <c r="D3944" s="18" t="s">
        <v>130</v>
      </c>
      <c r="E3944" s="18" t="s">
        <v>163</v>
      </c>
      <c r="F3944" s="18" t="str">
        <f t="shared" si="123"/>
        <v>Eversource_EMA-Base Transmission-44105</v>
      </c>
      <c r="G3944" s="11" t="s">
        <v>131</v>
      </c>
      <c r="H3944" s="11" t="s">
        <v>49</v>
      </c>
      <c r="I3944" s="11" t="s">
        <v>153</v>
      </c>
      <c r="J3944" s="11" t="s">
        <v>154</v>
      </c>
      <c r="K3944" s="11" t="str">
        <f>IFERROR(INDEX('EDC Component Dictionary'!$C$5:$C$37,MATCH('Rates Database'!J3944,'EDC Component Dictionary'!$B$5:$B$37,0)), "Energy Supply")</f>
        <v>Transmission System</v>
      </c>
      <c r="L3944" s="12">
        <v>2.7300000000000001E-2</v>
      </c>
      <c r="M3944" s="12"/>
    </row>
    <row r="3945" spans="1:13" x14ac:dyDescent="0.3">
      <c r="A3945" s="18">
        <v>3943</v>
      </c>
      <c r="B3945" s="18">
        <f t="shared" si="122"/>
        <v>2020</v>
      </c>
      <c r="C3945" s="17">
        <v>44075</v>
      </c>
      <c r="D3945" s="18" t="s">
        <v>130</v>
      </c>
      <c r="E3945" s="18" t="s">
        <v>163</v>
      </c>
      <c r="F3945" s="18" t="str">
        <f t="shared" si="123"/>
        <v>Eversource_EMA-Base Transmission-44075</v>
      </c>
      <c r="G3945" s="11" t="s">
        <v>131</v>
      </c>
      <c r="H3945" s="11" t="s">
        <v>49</v>
      </c>
      <c r="I3945" s="11" t="s">
        <v>153</v>
      </c>
      <c r="J3945" s="11" t="s">
        <v>154</v>
      </c>
      <c r="K3945" s="11" t="str">
        <f>IFERROR(INDEX('EDC Component Dictionary'!$C$5:$C$37,MATCH('Rates Database'!J3945,'EDC Component Dictionary'!$B$5:$B$37,0)), "Energy Supply")</f>
        <v>Transmission System</v>
      </c>
      <c r="L3945" s="12">
        <v>2.7300000000000001E-2</v>
      </c>
      <c r="M3945" s="12"/>
    </row>
    <row r="3946" spans="1:13" x14ac:dyDescent="0.3">
      <c r="A3946" s="18">
        <v>3944</v>
      </c>
      <c r="B3946" s="18">
        <f t="shared" si="122"/>
        <v>2020</v>
      </c>
      <c r="C3946" s="17">
        <v>44044</v>
      </c>
      <c r="D3946" s="18" t="s">
        <v>130</v>
      </c>
      <c r="E3946" s="18" t="s">
        <v>163</v>
      </c>
      <c r="F3946" s="18" t="str">
        <f t="shared" si="123"/>
        <v>Eversource_EMA-Base Transmission-44044</v>
      </c>
      <c r="G3946" s="11" t="s">
        <v>131</v>
      </c>
      <c r="H3946" s="11" t="s">
        <v>49</v>
      </c>
      <c r="I3946" s="11" t="s">
        <v>153</v>
      </c>
      <c r="J3946" s="11" t="s">
        <v>154</v>
      </c>
      <c r="K3946" s="11" t="str">
        <f>IFERROR(INDEX('EDC Component Dictionary'!$C$5:$C$37,MATCH('Rates Database'!J3946,'EDC Component Dictionary'!$B$5:$B$37,0)), "Energy Supply")</f>
        <v>Transmission System</v>
      </c>
      <c r="L3946" s="12">
        <v>2.7300000000000001E-2</v>
      </c>
      <c r="M3946" s="12"/>
    </row>
    <row r="3947" spans="1:13" x14ac:dyDescent="0.3">
      <c r="A3947" s="18">
        <v>3945</v>
      </c>
      <c r="B3947" s="18">
        <f t="shared" si="122"/>
        <v>2020</v>
      </c>
      <c r="C3947" s="17">
        <v>44013</v>
      </c>
      <c r="D3947" s="18" t="s">
        <v>130</v>
      </c>
      <c r="E3947" s="18" t="s">
        <v>163</v>
      </c>
      <c r="F3947" s="18" t="str">
        <f t="shared" si="123"/>
        <v>Eversource_EMA-Base Transmission-44013</v>
      </c>
      <c r="G3947" s="11" t="s">
        <v>131</v>
      </c>
      <c r="H3947" s="11" t="s">
        <v>49</v>
      </c>
      <c r="I3947" s="11" t="s">
        <v>153</v>
      </c>
      <c r="J3947" s="11" t="s">
        <v>154</v>
      </c>
      <c r="K3947" s="11" t="str">
        <f>IFERROR(INDEX('EDC Component Dictionary'!$C$5:$C$37,MATCH('Rates Database'!J3947,'EDC Component Dictionary'!$B$5:$B$37,0)), "Energy Supply")</f>
        <v>Transmission System</v>
      </c>
      <c r="L3947" s="12">
        <v>2.7300000000000001E-2</v>
      </c>
      <c r="M3947" s="12"/>
    </row>
    <row r="3948" spans="1:13" x14ac:dyDescent="0.3">
      <c r="A3948" s="18">
        <v>3946</v>
      </c>
      <c r="B3948" s="18">
        <f t="shared" si="122"/>
        <v>2020</v>
      </c>
      <c r="C3948" s="17">
        <v>43983</v>
      </c>
      <c r="D3948" s="18" t="s">
        <v>130</v>
      </c>
      <c r="E3948" s="18" t="s">
        <v>163</v>
      </c>
      <c r="F3948" s="18" t="str">
        <f t="shared" si="123"/>
        <v>Eversource_EMA-Base Transmission-43983</v>
      </c>
      <c r="G3948" s="11" t="s">
        <v>131</v>
      </c>
      <c r="H3948" s="11" t="s">
        <v>49</v>
      </c>
      <c r="I3948" s="11" t="s">
        <v>153</v>
      </c>
      <c r="J3948" s="11" t="s">
        <v>154</v>
      </c>
      <c r="K3948" s="11" t="str">
        <f>IFERROR(INDEX('EDC Component Dictionary'!$C$5:$C$37,MATCH('Rates Database'!J3948,'EDC Component Dictionary'!$B$5:$B$37,0)), "Energy Supply")</f>
        <v>Transmission System</v>
      </c>
      <c r="L3948" s="12">
        <v>2.7300000000000001E-2</v>
      </c>
      <c r="M3948" s="12"/>
    </row>
    <row r="3949" spans="1:13" x14ac:dyDescent="0.3">
      <c r="A3949" s="18">
        <v>3947</v>
      </c>
      <c r="B3949" s="18">
        <f t="shared" si="122"/>
        <v>2020</v>
      </c>
      <c r="C3949" s="17">
        <v>43952</v>
      </c>
      <c r="D3949" s="18" t="s">
        <v>130</v>
      </c>
      <c r="E3949" s="18" t="s">
        <v>163</v>
      </c>
      <c r="F3949" s="18" t="str">
        <f t="shared" si="123"/>
        <v>Eversource_EMA-Base Transmission-43952</v>
      </c>
      <c r="G3949" s="11" t="s">
        <v>131</v>
      </c>
      <c r="H3949" s="11" t="s">
        <v>49</v>
      </c>
      <c r="I3949" s="11" t="s">
        <v>153</v>
      </c>
      <c r="J3949" s="11" t="s">
        <v>154</v>
      </c>
      <c r="K3949" s="11" t="str">
        <f>IFERROR(INDEX('EDC Component Dictionary'!$C$5:$C$37,MATCH('Rates Database'!J3949,'EDC Component Dictionary'!$B$5:$B$37,0)), "Energy Supply")</f>
        <v>Transmission System</v>
      </c>
      <c r="L3949" s="12">
        <v>2.7300000000000001E-2</v>
      </c>
      <c r="M3949" s="12"/>
    </row>
    <row r="3950" spans="1:13" x14ac:dyDescent="0.3">
      <c r="A3950" s="18">
        <v>3948</v>
      </c>
      <c r="B3950" s="18">
        <f t="shared" si="122"/>
        <v>2020</v>
      </c>
      <c r="C3950" s="17">
        <v>43922</v>
      </c>
      <c r="D3950" s="18" t="s">
        <v>130</v>
      </c>
      <c r="E3950" s="18" t="s">
        <v>163</v>
      </c>
      <c r="F3950" s="18" t="str">
        <f t="shared" si="123"/>
        <v>Eversource_EMA-Base Transmission-43922</v>
      </c>
      <c r="G3950" s="11" t="s">
        <v>131</v>
      </c>
      <c r="H3950" s="11" t="s">
        <v>49</v>
      </c>
      <c r="I3950" s="11" t="s">
        <v>153</v>
      </c>
      <c r="J3950" s="11" t="s">
        <v>154</v>
      </c>
      <c r="K3950" s="11" t="str">
        <f>IFERROR(INDEX('EDC Component Dictionary'!$C$5:$C$37,MATCH('Rates Database'!J3950,'EDC Component Dictionary'!$B$5:$B$37,0)), "Energy Supply")</f>
        <v>Transmission System</v>
      </c>
      <c r="L3950" s="12">
        <v>2.7300000000000001E-2</v>
      </c>
      <c r="M3950" s="12"/>
    </row>
    <row r="3951" spans="1:13" x14ac:dyDescent="0.3">
      <c r="A3951" s="18">
        <v>3949</v>
      </c>
      <c r="B3951" s="18">
        <f t="shared" si="122"/>
        <v>2020</v>
      </c>
      <c r="C3951" s="17">
        <v>43891</v>
      </c>
      <c r="D3951" s="18" t="s">
        <v>130</v>
      </c>
      <c r="E3951" s="18" t="s">
        <v>163</v>
      </c>
      <c r="F3951" s="18" t="str">
        <f t="shared" si="123"/>
        <v>Eversource_EMA-Base Transmission-43891</v>
      </c>
      <c r="G3951" s="11" t="s">
        <v>131</v>
      </c>
      <c r="H3951" s="11" t="s">
        <v>49</v>
      </c>
      <c r="I3951" s="11" t="s">
        <v>153</v>
      </c>
      <c r="J3951" s="11" t="s">
        <v>154</v>
      </c>
      <c r="K3951" s="11" t="str">
        <f>IFERROR(INDEX('EDC Component Dictionary'!$C$5:$C$37,MATCH('Rates Database'!J3951,'EDC Component Dictionary'!$B$5:$B$37,0)), "Energy Supply")</f>
        <v>Transmission System</v>
      </c>
      <c r="L3951" s="12">
        <v>2.7300000000000001E-2</v>
      </c>
      <c r="M3951" s="12"/>
    </row>
    <row r="3952" spans="1:13" x14ac:dyDescent="0.3">
      <c r="A3952" s="18">
        <v>3950</v>
      </c>
      <c r="B3952" s="18">
        <f t="shared" si="122"/>
        <v>2020</v>
      </c>
      <c r="C3952" s="17">
        <v>43862</v>
      </c>
      <c r="D3952" s="18" t="s">
        <v>130</v>
      </c>
      <c r="E3952" s="18" t="s">
        <v>163</v>
      </c>
      <c r="F3952" s="18" t="str">
        <f t="shared" si="123"/>
        <v>Eversource_EMA-Base Transmission-43862</v>
      </c>
      <c r="G3952" s="11" t="s">
        <v>131</v>
      </c>
      <c r="H3952" s="11" t="s">
        <v>49</v>
      </c>
      <c r="I3952" s="11" t="s">
        <v>153</v>
      </c>
      <c r="J3952" s="11" t="s">
        <v>154</v>
      </c>
      <c r="K3952" s="11" t="str">
        <f>IFERROR(INDEX('EDC Component Dictionary'!$C$5:$C$37,MATCH('Rates Database'!J3952,'EDC Component Dictionary'!$B$5:$B$37,0)), "Energy Supply")</f>
        <v>Transmission System</v>
      </c>
      <c r="L3952" s="12">
        <v>2.7300000000000001E-2</v>
      </c>
      <c r="M3952" s="12"/>
    </row>
    <row r="3953" spans="1:13" x14ac:dyDescent="0.3">
      <c r="A3953" s="18">
        <v>3951</v>
      </c>
      <c r="B3953" s="18">
        <f t="shared" si="122"/>
        <v>2020</v>
      </c>
      <c r="C3953" s="17">
        <v>43831</v>
      </c>
      <c r="D3953" s="18" t="s">
        <v>130</v>
      </c>
      <c r="E3953" s="18" t="s">
        <v>163</v>
      </c>
      <c r="F3953" s="18" t="str">
        <f t="shared" si="123"/>
        <v>Eversource_EMA-Base Transmission-43831</v>
      </c>
      <c r="G3953" s="11" t="s">
        <v>131</v>
      </c>
      <c r="H3953" s="11" t="s">
        <v>49</v>
      </c>
      <c r="I3953" s="11" t="s">
        <v>153</v>
      </c>
      <c r="J3953" s="11" t="s">
        <v>154</v>
      </c>
      <c r="K3953" s="11" t="str">
        <f>IFERROR(INDEX('EDC Component Dictionary'!$C$5:$C$37,MATCH('Rates Database'!J3953,'EDC Component Dictionary'!$B$5:$B$37,0)), "Energy Supply")</f>
        <v>Transmission System</v>
      </c>
      <c r="L3953" s="12">
        <v>2.7300000000000001E-2</v>
      </c>
      <c r="M3953" s="12"/>
    </row>
    <row r="3954" spans="1:13" x14ac:dyDescent="0.3">
      <c r="A3954" s="18">
        <v>3952</v>
      </c>
      <c r="B3954" s="18">
        <f t="shared" si="122"/>
        <v>2019</v>
      </c>
      <c r="C3954" s="17">
        <v>43800</v>
      </c>
      <c r="D3954" s="18" t="s">
        <v>130</v>
      </c>
      <c r="E3954" s="18" t="s">
        <v>163</v>
      </c>
      <c r="F3954" s="18" t="str">
        <f t="shared" si="123"/>
        <v>Eversource_EMA-Base Transmission-43800</v>
      </c>
      <c r="G3954" s="11" t="s">
        <v>131</v>
      </c>
      <c r="H3954" s="11" t="s">
        <v>49</v>
      </c>
      <c r="I3954" s="11" t="s">
        <v>153</v>
      </c>
      <c r="J3954" s="11" t="s">
        <v>154</v>
      </c>
      <c r="K3954" s="11" t="str">
        <f>IFERROR(INDEX('EDC Component Dictionary'!$C$5:$C$37,MATCH('Rates Database'!J3954,'EDC Component Dictionary'!$B$5:$B$37,0)), "Energy Supply")</f>
        <v>Transmission System</v>
      </c>
      <c r="L3954" s="12">
        <v>2.5850000000000001E-2</v>
      </c>
      <c r="M3954" s="12"/>
    </row>
    <row r="3955" spans="1:13" x14ac:dyDescent="0.3">
      <c r="A3955" s="18">
        <v>3953</v>
      </c>
      <c r="B3955" s="18">
        <f t="shared" si="122"/>
        <v>2019</v>
      </c>
      <c r="C3955" s="17">
        <v>43770</v>
      </c>
      <c r="D3955" s="18" t="s">
        <v>130</v>
      </c>
      <c r="E3955" s="18" t="s">
        <v>163</v>
      </c>
      <c r="F3955" s="18" t="str">
        <f t="shared" si="123"/>
        <v>Eversource_EMA-Base Transmission-43770</v>
      </c>
      <c r="G3955" s="11" t="s">
        <v>131</v>
      </c>
      <c r="H3955" s="11" t="s">
        <v>49</v>
      </c>
      <c r="I3955" s="11" t="s">
        <v>153</v>
      </c>
      <c r="J3955" s="11" t="s">
        <v>154</v>
      </c>
      <c r="K3955" s="11" t="str">
        <f>IFERROR(INDEX('EDC Component Dictionary'!$C$5:$C$37,MATCH('Rates Database'!J3955,'EDC Component Dictionary'!$B$5:$B$37,0)), "Energy Supply")</f>
        <v>Transmission System</v>
      </c>
      <c r="L3955" s="12">
        <v>2.5850000000000001E-2</v>
      </c>
      <c r="M3955" s="12"/>
    </row>
    <row r="3956" spans="1:13" x14ac:dyDescent="0.3">
      <c r="A3956" s="18">
        <v>3954</v>
      </c>
      <c r="B3956" s="18">
        <f t="shared" si="122"/>
        <v>2019</v>
      </c>
      <c r="C3956" s="17">
        <v>43739</v>
      </c>
      <c r="D3956" s="18" t="s">
        <v>130</v>
      </c>
      <c r="E3956" s="18" t="s">
        <v>163</v>
      </c>
      <c r="F3956" s="18" t="str">
        <f t="shared" si="123"/>
        <v>Eversource_EMA-Base Transmission-43739</v>
      </c>
      <c r="G3956" s="11" t="s">
        <v>131</v>
      </c>
      <c r="H3956" s="11" t="s">
        <v>49</v>
      </c>
      <c r="I3956" s="11" t="s">
        <v>153</v>
      </c>
      <c r="J3956" s="11" t="s">
        <v>154</v>
      </c>
      <c r="K3956" s="11" t="str">
        <f>IFERROR(INDEX('EDC Component Dictionary'!$C$5:$C$37,MATCH('Rates Database'!J3956,'EDC Component Dictionary'!$B$5:$B$37,0)), "Energy Supply")</f>
        <v>Transmission System</v>
      </c>
      <c r="L3956" s="12">
        <v>2.5850000000000001E-2</v>
      </c>
      <c r="M3956" s="12"/>
    </row>
    <row r="3957" spans="1:13" x14ac:dyDescent="0.3">
      <c r="A3957" s="18">
        <v>3955</v>
      </c>
      <c r="B3957" s="18">
        <f t="shared" si="122"/>
        <v>2019</v>
      </c>
      <c r="C3957" s="17">
        <v>43709</v>
      </c>
      <c r="D3957" s="18" t="s">
        <v>130</v>
      </c>
      <c r="E3957" s="18" t="s">
        <v>163</v>
      </c>
      <c r="F3957" s="18" t="str">
        <f t="shared" si="123"/>
        <v>Eversource_EMA-Base Transmission-43709</v>
      </c>
      <c r="G3957" s="11" t="s">
        <v>131</v>
      </c>
      <c r="H3957" s="11" t="s">
        <v>49</v>
      </c>
      <c r="I3957" s="11" t="s">
        <v>153</v>
      </c>
      <c r="J3957" s="11" t="s">
        <v>154</v>
      </c>
      <c r="K3957" s="11" t="str">
        <f>IFERROR(INDEX('EDC Component Dictionary'!$C$5:$C$37,MATCH('Rates Database'!J3957,'EDC Component Dictionary'!$B$5:$B$37,0)), "Energy Supply")</f>
        <v>Transmission System</v>
      </c>
      <c r="L3957" s="12">
        <v>2.5850000000000001E-2</v>
      </c>
      <c r="M3957" s="12"/>
    </row>
    <row r="3958" spans="1:13" x14ac:dyDescent="0.3">
      <c r="A3958" s="18">
        <v>3956</v>
      </c>
      <c r="B3958" s="18">
        <f t="shared" si="122"/>
        <v>2019</v>
      </c>
      <c r="C3958" s="17">
        <v>43678</v>
      </c>
      <c r="D3958" s="18" t="s">
        <v>130</v>
      </c>
      <c r="E3958" s="18" t="s">
        <v>163</v>
      </c>
      <c r="F3958" s="18" t="str">
        <f t="shared" si="123"/>
        <v>Eversource_EMA-Base Transmission-43678</v>
      </c>
      <c r="G3958" s="11" t="s">
        <v>131</v>
      </c>
      <c r="H3958" s="11" t="s">
        <v>49</v>
      </c>
      <c r="I3958" s="11" t="s">
        <v>153</v>
      </c>
      <c r="J3958" s="11" t="s">
        <v>154</v>
      </c>
      <c r="K3958" s="11" t="str">
        <f>IFERROR(INDEX('EDC Component Dictionary'!$C$5:$C$37,MATCH('Rates Database'!J3958,'EDC Component Dictionary'!$B$5:$B$37,0)), "Energy Supply")</f>
        <v>Transmission System</v>
      </c>
      <c r="L3958" s="12">
        <v>2.5850000000000001E-2</v>
      </c>
      <c r="M3958" s="12"/>
    </row>
    <row r="3959" spans="1:13" x14ac:dyDescent="0.3">
      <c r="A3959" s="18">
        <v>3957</v>
      </c>
      <c r="B3959" s="18">
        <f t="shared" si="122"/>
        <v>2019</v>
      </c>
      <c r="C3959" s="17">
        <v>43647</v>
      </c>
      <c r="D3959" s="18" t="s">
        <v>130</v>
      </c>
      <c r="E3959" s="18" t="s">
        <v>163</v>
      </c>
      <c r="F3959" s="18" t="str">
        <f t="shared" si="123"/>
        <v>Eversource_EMA-Base Transmission-43647</v>
      </c>
      <c r="G3959" s="11" t="s">
        <v>131</v>
      </c>
      <c r="H3959" s="11" t="s">
        <v>49</v>
      </c>
      <c r="I3959" s="11" t="s">
        <v>153</v>
      </c>
      <c r="J3959" s="11" t="s">
        <v>154</v>
      </c>
      <c r="K3959" s="11" t="str">
        <f>IFERROR(INDEX('EDC Component Dictionary'!$C$5:$C$37,MATCH('Rates Database'!J3959,'EDC Component Dictionary'!$B$5:$B$37,0)), "Energy Supply")</f>
        <v>Transmission System</v>
      </c>
      <c r="L3959" s="12">
        <v>2.5850000000000001E-2</v>
      </c>
      <c r="M3959" s="12"/>
    </row>
    <row r="3960" spans="1:13" x14ac:dyDescent="0.3">
      <c r="A3960" s="18">
        <v>3958</v>
      </c>
      <c r="B3960" s="18">
        <f t="shared" si="122"/>
        <v>2019</v>
      </c>
      <c r="C3960" s="17">
        <v>43617</v>
      </c>
      <c r="D3960" s="18" t="s">
        <v>130</v>
      </c>
      <c r="E3960" s="18" t="s">
        <v>163</v>
      </c>
      <c r="F3960" s="18" t="str">
        <f t="shared" si="123"/>
        <v>Eversource_EMA-Base Transmission-43617</v>
      </c>
      <c r="G3960" s="11" t="s">
        <v>131</v>
      </c>
      <c r="H3960" s="11" t="s">
        <v>49</v>
      </c>
      <c r="I3960" s="11" t="s">
        <v>153</v>
      </c>
      <c r="J3960" s="11" t="s">
        <v>154</v>
      </c>
      <c r="K3960" s="11" t="str">
        <f>IFERROR(INDEX('EDC Component Dictionary'!$C$5:$C$37,MATCH('Rates Database'!J3960,'EDC Component Dictionary'!$B$5:$B$37,0)), "Energy Supply")</f>
        <v>Transmission System</v>
      </c>
      <c r="L3960" s="12">
        <v>2.5850000000000001E-2</v>
      </c>
      <c r="M3960" s="12"/>
    </row>
    <row r="3961" spans="1:13" x14ac:dyDescent="0.3">
      <c r="A3961" s="18">
        <v>3959</v>
      </c>
      <c r="B3961" s="18">
        <f t="shared" si="122"/>
        <v>2019</v>
      </c>
      <c r="C3961" s="17">
        <v>43586</v>
      </c>
      <c r="D3961" s="18" t="s">
        <v>130</v>
      </c>
      <c r="E3961" s="18" t="s">
        <v>163</v>
      </c>
      <c r="F3961" s="18" t="str">
        <f t="shared" si="123"/>
        <v>Eversource_EMA-Base Transmission-43586</v>
      </c>
      <c r="G3961" s="11" t="s">
        <v>131</v>
      </c>
      <c r="H3961" s="11" t="s">
        <v>49</v>
      </c>
      <c r="I3961" s="11" t="s">
        <v>153</v>
      </c>
      <c r="J3961" s="11" t="s">
        <v>154</v>
      </c>
      <c r="K3961" s="11" t="str">
        <f>IFERROR(INDEX('EDC Component Dictionary'!$C$5:$C$37,MATCH('Rates Database'!J3961,'EDC Component Dictionary'!$B$5:$B$37,0)), "Energy Supply")</f>
        <v>Transmission System</v>
      </c>
      <c r="L3961" s="12">
        <v>2.5850000000000001E-2</v>
      </c>
      <c r="M3961" s="12"/>
    </row>
    <row r="3962" spans="1:13" x14ac:dyDescent="0.3">
      <c r="A3962" s="18">
        <v>3960</v>
      </c>
      <c r="B3962" s="18">
        <f t="shared" si="122"/>
        <v>2019</v>
      </c>
      <c r="C3962" s="17">
        <v>43556</v>
      </c>
      <c r="D3962" s="18" t="s">
        <v>130</v>
      </c>
      <c r="E3962" s="18" t="s">
        <v>163</v>
      </c>
      <c r="F3962" s="18" t="str">
        <f t="shared" si="123"/>
        <v>Eversource_EMA-Base Transmission-43556</v>
      </c>
      <c r="G3962" s="11" t="s">
        <v>131</v>
      </c>
      <c r="H3962" s="11" t="s">
        <v>49</v>
      </c>
      <c r="I3962" s="11" t="s">
        <v>153</v>
      </c>
      <c r="J3962" s="11" t="s">
        <v>154</v>
      </c>
      <c r="K3962" s="11" t="str">
        <f>IFERROR(INDEX('EDC Component Dictionary'!$C$5:$C$37,MATCH('Rates Database'!J3962,'EDC Component Dictionary'!$B$5:$B$37,0)), "Energy Supply")</f>
        <v>Transmission System</v>
      </c>
      <c r="L3962" s="12">
        <v>2.5850000000000001E-2</v>
      </c>
      <c r="M3962" s="12"/>
    </row>
    <row r="3963" spans="1:13" x14ac:dyDescent="0.3">
      <c r="A3963" s="18">
        <v>3961</v>
      </c>
      <c r="B3963" s="18">
        <f t="shared" si="122"/>
        <v>2019</v>
      </c>
      <c r="C3963" s="17">
        <v>43525</v>
      </c>
      <c r="D3963" s="18" t="s">
        <v>130</v>
      </c>
      <c r="E3963" s="18" t="s">
        <v>163</v>
      </c>
      <c r="F3963" s="18" t="str">
        <f t="shared" si="123"/>
        <v>Eversource_EMA-Base Transmission-43525</v>
      </c>
      <c r="G3963" s="11" t="s">
        <v>131</v>
      </c>
      <c r="H3963" s="11" t="s">
        <v>49</v>
      </c>
      <c r="I3963" s="11" t="s">
        <v>153</v>
      </c>
      <c r="J3963" s="11" t="s">
        <v>154</v>
      </c>
      <c r="K3963" s="11" t="str">
        <f>IFERROR(INDEX('EDC Component Dictionary'!$C$5:$C$37,MATCH('Rates Database'!J3963,'EDC Component Dictionary'!$B$5:$B$37,0)), "Energy Supply")</f>
        <v>Transmission System</v>
      </c>
      <c r="L3963" s="12">
        <v>2.5850000000000001E-2</v>
      </c>
      <c r="M3963" s="12"/>
    </row>
    <row r="3964" spans="1:13" x14ac:dyDescent="0.3">
      <c r="A3964" s="18">
        <v>3962</v>
      </c>
      <c r="B3964" s="18">
        <f t="shared" si="122"/>
        <v>2019</v>
      </c>
      <c r="C3964" s="17">
        <v>43497</v>
      </c>
      <c r="D3964" s="18" t="s">
        <v>130</v>
      </c>
      <c r="E3964" s="18" t="s">
        <v>163</v>
      </c>
      <c r="F3964" s="18" t="str">
        <f t="shared" si="123"/>
        <v>Eversource_EMA-Base Transmission-43497</v>
      </c>
      <c r="G3964" s="11" t="s">
        <v>131</v>
      </c>
      <c r="H3964" s="11" t="s">
        <v>49</v>
      </c>
      <c r="I3964" s="11" t="s">
        <v>153</v>
      </c>
      <c r="J3964" s="11" t="s">
        <v>154</v>
      </c>
      <c r="K3964" s="11" t="str">
        <f>IFERROR(INDEX('EDC Component Dictionary'!$C$5:$C$37,MATCH('Rates Database'!J3964,'EDC Component Dictionary'!$B$5:$B$37,0)), "Energy Supply")</f>
        <v>Transmission System</v>
      </c>
      <c r="L3964" s="12">
        <v>2.5850000000000001E-2</v>
      </c>
      <c r="M3964" s="12"/>
    </row>
    <row r="3965" spans="1:13" x14ac:dyDescent="0.3">
      <c r="A3965" s="18">
        <v>3963</v>
      </c>
      <c r="B3965" s="18">
        <f t="shared" si="122"/>
        <v>2019</v>
      </c>
      <c r="C3965" s="17">
        <v>43466</v>
      </c>
      <c r="D3965" s="18" t="s">
        <v>130</v>
      </c>
      <c r="E3965" s="18" t="s">
        <v>163</v>
      </c>
      <c r="F3965" s="18" t="str">
        <f t="shared" si="123"/>
        <v>Eversource_EMA-Base Transmission-43466</v>
      </c>
      <c r="G3965" s="11" t="s">
        <v>131</v>
      </c>
      <c r="H3965" s="11" t="s">
        <v>49</v>
      </c>
      <c r="I3965" s="11" t="s">
        <v>153</v>
      </c>
      <c r="J3965" s="11" t="s">
        <v>154</v>
      </c>
      <c r="K3965" s="11" t="str">
        <f>IFERROR(INDEX('EDC Component Dictionary'!$C$5:$C$37,MATCH('Rates Database'!J3965,'EDC Component Dictionary'!$B$5:$B$37,0)), "Energy Supply")</f>
        <v>Transmission System</v>
      </c>
      <c r="L3965" s="12">
        <v>2.5850000000000001E-2</v>
      </c>
      <c r="M3965" s="12"/>
    </row>
    <row r="3966" spans="1:13" x14ac:dyDescent="0.3">
      <c r="A3966" s="18">
        <v>3964</v>
      </c>
      <c r="B3966" s="18">
        <f t="shared" si="122"/>
        <v>2024</v>
      </c>
      <c r="C3966" s="17">
        <v>45352</v>
      </c>
      <c r="D3966" s="18" t="s">
        <v>130</v>
      </c>
      <c r="E3966" s="18" t="s">
        <v>163</v>
      </c>
      <c r="F3966" s="18" t="str">
        <f t="shared" si="123"/>
        <v>Eversource_EMA-Energy Efficiency System Benefits Charge (EESBC)-45352</v>
      </c>
      <c r="G3966" s="11" t="s">
        <v>131</v>
      </c>
      <c r="H3966" s="11" t="s">
        <v>49</v>
      </c>
      <c r="I3966" s="11" t="s">
        <v>155</v>
      </c>
      <c r="J3966" s="11" t="s">
        <v>156</v>
      </c>
      <c r="K3966" s="11" t="str">
        <f>IFERROR(INDEX('EDC Component Dictionary'!$C$5:$C$37,MATCH('Rates Database'!J3966,'EDC Component Dictionary'!$B$5:$B$37,0)), "Energy Supply")</f>
        <v>Other</v>
      </c>
      <c r="L3966" s="12">
        <v>2.5000000000000001E-3</v>
      </c>
      <c r="M3966" s="12"/>
    </row>
    <row r="3967" spans="1:13" x14ac:dyDescent="0.3">
      <c r="A3967" s="18">
        <v>3965</v>
      </c>
      <c r="B3967" s="18">
        <f t="shared" si="122"/>
        <v>2024</v>
      </c>
      <c r="C3967" s="17">
        <v>45323</v>
      </c>
      <c r="D3967" s="18" t="s">
        <v>130</v>
      </c>
      <c r="E3967" s="18" t="s">
        <v>163</v>
      </c>
      <c r="F3967" s="18" t="str">
        <f t="shared" si="123"/>
        <v>Eversource_EMA-Energy Efficiency System Benefits Charge (EESBC)-45323</v>
      </c>
      <c r="G3967" s="11" t="s">
        <v>131</v>
      </c>
      <c r="H3967" s="11" t="s">
        <v>49</v>
      </c>
      <c r="I3967" s="11" t="s">
        <v>155</v>
      </c>
      <c r="J3967" s="11" t="s">
        <v>156</v>
      </c>
      <c r="K3967" s="11" t="str">
        <f>IFERROR(INDEX('EDC Component Dictionary'!$C$5:$C$37,MATCH('Rates Database'!J3967,'EDC Component Dictionary'!$B$5:$B$37,0)), "Energy Supply")</f>
        <v>Other</v>
      </c>
      <c r="L3967" s="12">
        <v>2.5000000000000001E-3</v>
      </c>
      <c r="M3967" s="12"/>
    </row>
    <row r="3968" spans="1:13" x14ac:dyDescent="0.3">
      <c r="A3968" s="18">
        <v>3966</v>
      </c>
      <c r="B3968" s="18">
        <f t="shared" si="122"/>
        <v>2024</v>
      </c>
      <c r="C3968" s="17">
        <v>45292</v>
      </c>
      <c r="D3968" s="18" t="s">
        <v>130</v>
      </c>
      <c r="E3968" s="18" t="s">
        <v>163</v>
      </c>
      <c r="F3968" s="18" t="str">
        <f t="shared" si="123"/>
        <v>Eversource_EMA-Energy Efficiency System Benefits Charge (EESBC)-45292</v>
      </c>
      <c r="G3968" s="11" t="s">
        <v>131</v>
      </c>
      <c r="H3968" s="11" t="s">
        <v>49</v>
      </c>
      <c r="I3968" s="11" t="s">
        <v>155</v>
      </c>
      <c r="J3968" s="11" t="s">
        <v>156</v>
      </c>
      <c r="K3968" s="11" t="str">
        <f>IFERROR(INDEX('EDC Component Dictionary'!$C$5:$C$37,MATCH('Rates Database'!J3968,'EDC Component Dictionary'!$B$5:$B$37,0)), "Energy Supply")</f>
        <v>Other</v>
      </c>
      <c r="L3968" s="12">
        <v>2.5000000000000001E-3</v>
      </c>
      <c r="M3968" s="12"/>
    </row>
    <row r="3969" spans="1:13" x14ac:dyDescent="0.3">
      <c r="A3969" s="18">
        <v>3967</v>
      </c>
      <c r="B3969" s="18">
        <f t="shared" si="122"/>
        <v>2023</v>
      </c>
      <c r="C3969" s="17">
        <v>45261</v>
      </c>
      <c r="D3969" s="18" t="s">
        <v>130</v>
      </c>
      <c r="E3969" s="18" t="s">
        <v>163</v>
      </c>
      <c r="F3969" s="18" t="str">
        <f t="shared" si="123"/>
        <v>Eversource_EMA-Energy Efficiency System Benefits Charge (EESBC)-45261</v>
      </c>
      <c r="G3969" s="11" t="s">
        <v>131</v>
      </c>
      <c r="H3969" s="11" t="s">
        <v>49</v>
      </c>
      <c r="I3969" s="11" t="s">
        <v>155</v>
      </c>
      <c r="J3969" s="11" t="s">
        <v>156</v>
      </c>
      <c r="K3969" s="11" t="str">
        <f>IFERROR(INDEX('EDC Component Dictionary'!$C$5:$C$37,MATCH('Rates Database'!J3969,'EDC Component Dictionary'!$B$5:$B$37,0)), "Energy Supply")</f>
        <v>Other</v>
      </c>
      <c r="L3969" s="12">
        <v>2.5000000000000001E-3</v>
      </c>
      <c r="M3969" s="12"/>
    </row>
    <row r="3970" spans="1:13" x14ac:dyDescent="0.3">
      <c r="A3970" s="18">
        <v>3968</v>
      </c>
      <c r="B3970" s="18">
        <f t="shared" si="122"/>
        <v>2023</v>
      </c>
      <c r="C3970" s="17">
        <v>45231</v>
      </c>
      <c r="D3970" s="18" t="s">
        <v>130</v>
      </c>
      <c r="E3970" s="18" t="s">
        <v>163</v>
      </c>
      <c r="F3970" s="18" t="str">
        <f t="shared" si="123"/>
        <v>Eversource_EMA-Energy Efficiency System Benefits Charge (EESBC)-45231</v>
      </c>
      <c r="G3970" s="11" t="s">
        <v>131</v>
      </c>
      <c r="H3970" s="11" t="s">
        <v>49</v>
      </c>
      <c r="I3970" s="11" t="s">
        <v>155</v>
      </c>
      <c r="J3970" s="11" t="s">
        <v>156</v>
      </c>
      <c r="K3970" s="11" t="str">
        <f>IFERROR(INDEX('EDC Component Dictionary'!$C$5:$C$37,MATCH('Rates Database'!J3970,'EDC Component Dictionary'!$B$5:$B$37,0)), "Energy Supply")</f>
        <v>Other</v>
      </c>
      <c r="L3970" s="12">
        <v>2.5000000000000001E-3</v>
      </c>
      <c r="M3970" s="12"/>
    </row>
    <row r="3971" spans="1:13" x14ac:dyDescent="0.3">
      <c r="A3971" s="18">
        <v>3969</v>
      </c>
      <c r="B3971" s="18">
        <f t="shared" ref="B3971:B4034" si="124">YEAR(C3971)</f>
        <v>2023</v>
      </c>
      <c r="C3971" s="17">
        <v>45200</v>
      </c>
      <c r="D3971" s="18" t="s">
        <v>130</v>
      </c>
      <c r="E3971" s="18" t="s">
        <v>163</v>
      </c>
      <c r="F3971" s="18" t="str">
        <f t="shared" si="123"/>
        <v>Eversource_EMA-Energy Efficiency System Benefits Charge (EESBC)-45200</v>
      </c>
      <c r="G3971" s="11" t="s">
        <v>131</v>
      </c>
      <c r="H3971" s="11" t="s">
        <v>49</v>
      </c>
      <c r="I3971" s="11" t="s">
        <v>155</v>
      </c>
      <c r="J3971" s="11" t="s">
        <v>156</v>
      </c>
      <c r="K3971" s="11" t="str">
        <f>IFERROR(INDEX('EDC Component Dictionary'!$C$5:$C$37,MATCH('Rates Database'!J3971,'EDC Component Dictionary'!$B$5:$B$37,0)), "Energy Supply")</f>
        <v>Other</v>
      </c>
      <c r="L3971" s="12">
        <v>2.5000000000000001E-3</v>
      </c>
      <c r="M3971" s="12"/>
    </row>
    <row r="3972" spans="1:13" x14ac:dyDescent="0.3">
      <c r="A3972" s="18">
        <v>3970</v>
      </c>
      <c r="B3972" s="18">
        <f t="shared" si="124"/>
        <v>2023</v>
      </c>
      <c r="C3972" s="17">
        <v>45170</v>
      </c>
      <c r="D3972" s="18" t="s">
        <v>130</v>
      </c>
      <c r="E3972" s="18" t="s">
        <v>163</v>
      </c>
      <c r="F3972" s="18" t="str">
        <f t="shared" ref="F3972:F4035" si="125">_xlfn.CONCAT(E3972,"-",J3972,"-",C3972)</f>
        <v>Eversource_EMA-Energy Efficiency System Benefits Charge (EESBC)-45170</v>
      </c>
      <c r="G3972" s="11" t="s">
        <v>131</v>
      </c>
      <c r="H3972" s="11" t="s">
        <v>49</v>
      </c>
      <c r="I3972" s="11" t="s">
        <v>155</v>
      </c>
      <c r="J3972" s="11" t="s">
        <v>156</v>
      </c>
      <c r="K3972" s="11" t="str">
        <f>IFERROR(INDEX('EDC Component Dictionary'!$C$5:$C$37,MATCH('Rates Database'!J3972,'EDC Component Dictionary'!$B$5:$B$37,0)), "Energy Supply")</f>
        <v>Other</v>
      </c>
      <c r="L3972" s="12">
        <v>2.5000000000000001E-3</v>
      </c>
      <c r="M3972" s="12"/>
    </row>
    <row r="3973" spans="1:13" x14ac:dyDescent="0.3">
      <c r="A3973" s="18">
        <v>3971</v>
      </c>
      <c r="B3973" s="18">
        <f t="shared" si="124"/>
        <v>2023</v>
      </c>
      <c r="C3973" s="17">
        <v>45139</v>
      </c>
      <c r="D3973" s="18" t="s">
        <v>130</v>
      </c>
      <c r="E3973" s="18" t="s">
        <v>163</v>
      </c>
      <c r="F3973" s="18" t="str">
        <f t="shared" si="125"/>
        <v>Eversource_EMA-Energy Efficiency System Benefits Charge (EESBC)-45139</v>
      </c>
      <c r="G3973" s="11" t="s">
        <v>131</v>
      </c>
      <c r="H3973" s="11" t="s">
        <v>49</v>
      </c>
      <c r="I3973" s="11" t="s">
        <v>155</v>
      </c>
      <c r="J3973" s="11" t="s">
        <v>156</v>
      </c>
      <c r="K3973" s="11" t="str">
        <f>IFERROR(INDEX('EDC Component Dictionary'!$C$5:$C$37,MATCH('Rates Database'!J3973,'EDC Component Dictionary'!$B$5:$B$37,0)), "Energy Supply")</f>
        <v>Other</v>
      </c>
      <c r="L3973" s="12">
        <v>2.5000000000000001E-3</v>
      </c>
      <c r="M3973" s="12"/>
    </row>
    <row r="3974" spans="1:13" x14ac:dyDescent="0.3">
      <c r="A3974" s="18">
        <v>3972</v>
      </c>
      <c r="B3974" s="18">
        <f t="shared" si="124"/>
        <v>2023</v>
      </c>
      <c r="C3974" s="17">
        <v>45108</v>
      </c>
      <c r="D3974" s="18" t="s">
        <v>130</v>
      </c>
      <c r="E3974" s="18" t="s">
        <v>163</v>
      </c>
      <c r="F3974" s="18" t="str">
        <f t="shared" si="125"/>
        <v>Eversource_EMA-Energy Efficiency System Benefits Charge (EESBC)-45108</v>
      </c>
      <c r="G3974" s="11" t="s">
        <v>131</v>
      </c>
      <c r="H3974" s="11" t="s">
        <v>49</v>
      </c>
      <c r="I3974" s="11" t="s">
        <v>155</v>
      </c>
      <c r="J3974" s="11" t="s">
        <v>156</v>
      </c>
      <c r="K3974" s="11" t="str">
        <f>IFERROR(INDEX('EDC Component Dictionary'!$C$5:$C$37,MATCH('Rates Database'!J3974,'EDC Component Dictionary'!$B$5:$B$37,0)), "Energy Supply")</f>
        <v>Other</v>
      </c>
      <c r="L3974" s="12">
        <v>2.5000000000000001E-3</v>
      </c>
      <c r="M3974" s="12"/>
    </row>
    <row r="3975" spans="1:13" x14ac:dyDescent="0.3">
      <c r="A3975" s="18">
        <v>3973</v>
      </c>
      <c r="B3975" s="18">
        <f t="shared" si="124"/>
        <v>2023</v>
      </c>
      <c r="C3975" s="17">
        <v>45078</v>
      </c>
      <c r="D3975" s="18" t="s">
        <v>130</v>
      </c>
      <c r="E3975" s="18" t="s">
        <v>163</v>
      </c>
      <c r="F3975" s="18" t="str">
        <f t="shared" si="125"/>
        <v>Eversource_EMA-Energy Efficiency System Benefits Charge (EESBC)-45078</v>
      </c>
      <c r="G3975" s="11" t="s">
        <v>131</v>
      </c>
      <c r="H3975" s="11" t="s">
        <v>49</v>
      </c>
      <c r="I3975" s="11" t="s">
        <v>155</v>
      </c>
      <c r="J3975" s="11" t="s">
        <v>156</v>
      </c>
      <c r="K3975" s="11" t="str">
        <f>IFERROR(INDEX('EDC Component Dictionary'!$C$5:$C$37,MATCH('Rates Database'!J3975,'EDC Component Dictionary'!$B$5:$B$37,0)), "Energy Supply")</f>
        <v>Other</v>
      </c>
      <c r="L3975" s="12">
        <v>2.5000000000000001E-3</v>
      </c>
      <c r="M3975" s="12"/>
    </row>
    <row r="3976" spans="1:13" x14ac:dyDescent="0.3">
      <c r="A3976" s="18">
        <v>3974</v>
      </c>
      <c r="B3976" s="18">
        <f t="shared" si="124"/>
        <v>2023</v>
      </c>
      <c r="C3976" s="17">
        <v>45047</v>
      </c>
      <c r="D3976" s="18" t="s">
        <v>130</v>
      </c>
      <c r="E3976" s="18" t="s">
        <v>163</v>
      </c>
      <c r="F3976" s="18" t="str">
        <f t="shared" si="125"/>
        <v>Eversource_EMA-Energy Efficiency System Benefits Charge (EESBC)-45047</v>
      </c>
      <c r="G3976" s="11" t="s">
        <v>131</v>
      </c>
      <c r="H3976" s="11" t="s">
        <v>49</v>
      </c>
      <c r="I3976" s="11" t="s">
        <v>155</v>
      </c>
      <c r="J3976" s="11" t="s">
        <v>156</v>
      </c>
      <c r="K3976" s="11" t="str">
        <f>IFERROR(INDEX('EDC Component Dictionary'!$C$5:$C$37,MATCH('Rates Database'!J3976,'EDC Component Dictionary'!$B$5:$B$37,0)), "Energy Supply")</f>
        <v>Other</v>
      </c>
      <c r="L3976" s="12">
        <v>2.5000000000000001E-3</v>
      </c>
      <c r="M3976" s="12"/>
    </row>
    <row r="3977" spans="1:13" x14ac:dyDescent="0.3">
      <c r="A3977" s="18">
        <v>3975</v>
      </c>
      <c r="B3977" s="18">
        <f t="shared" si="124"/>
        <v>2023</v>
      </c>
      <c r="C3977" s="17">
        <v>45017</v>
      </c>
      <c r="D3977" s="18" t="s">
        <v>130</v>
      </c>
      <c r="E3977" s="18" t="s">
        <v>163</v>
      </c>
      <c r="F3977" s="18" t="str">
        <f t="shared" si="125"/>
        <v>Eversource_EMA-Energy Efficiency System Benefits Charge (EESBC)-45017</v>
      </c>
      <c r="G3977" s="11" t="s">
        <v>131</v>
      </c>
      <c r="H3977" s="11" t="s">
        <v>49</v>
      </c>
      <c r="I3977" s="11" t="s">
        <v>155</v>
      </c>
      <c r="J3977" s="11" t="s">
        <v>156</v>
      </c>
      <c r="K3977" s="11" t="str">
        <f>IFERROR(INDEX('EDC Component Dictionary'!$C$5:$C$37,MATCH('Rates Database'!J3977,'EDC Component Dictionary'!$B$5:$B$37,0)), "Energy Supply")</f>
        <v>Other</v>
      </c>
      <c r="L3977" s="12">
        <v>2.5000000000000001E-3</v>
      </c>
      <c r="M3977" s="12"/>
    </row>
    <row r="3978" spans="1:13" x14ac:dyDescent="0.3">
      <c r="A3978" s="18">
        <v>3976</v>
      </c>
      <c r="B3978" s="18">
        <f t="shared" si="124"/>
        <v>2023</v>
      </c>
      <c r="C3978" s="17">
        <v>44986</v>
      </c>
      <c r="D3978" s="18" t="s">
        <v>130</v>
      </c>
      <c r="E3978" s="18" t="s">
        <v>163</v>
      </c>
      <c r="F3978" s="18" t="str">
        <f t="shared" si="125"/>
        <v>Eversource_EMA-Energy Efficiency System Benefits Charge (EESBC)-44986</v>
      </c>
      <c r="G3978" s="11" t="s">
        <v>131</v>
      </c>
      <c r="H3978" s="11" t="s">
        <v>49</v>
      </c>
      <c r="I3978" s="11" t="s">
        <v>155</v>
      </c>
      <c r="J3978" s="11" t="s">
        <v>156</v>
      </c>
      <c r="K3978" s="11" t="str">
        <f>IFERROR(INDEX('EDC Component Dictionary'!$C$5:$C$37,MATCH('Rates Database'!J3978,'EDC Component Dictionary'!$B$5:$B$37,0)), "Energy Supply")</f>
        <v>Other</v>
      </c>
      <c r="L3978" s="12">
        <v>2.5000000000000001E-3</v>
      </c>
      <c r="M3978" s="12"/>
    </row>
    <row r="3979" spans="1:13" x14ac:dyDescent="0.3">
      <c r="A3979" s="18">
        <v>3977</v>
      </c>
      <c r="B3979" s="18">
        <f t="shared" si="124"/>
        <v>2023</v>
      </c>
      <c r="C3979" s="17">
        <v>44958</v>
      </c>
      <c r="D3979" s="18" t="s">
        <v>130</v>
      </c>
      <c r="E3979" s="18" t="s">
        <v>163</v>
      </c>
      <c r="F3979" s="18" t="str">
        <f t="shared" si="125"/>
        <v>Eversource_EMA-Energy Efficiency System Benefits Charge (EESBC)-44958</v>
      </c>
      <c r="G3979" s="11" t="s">
        <v>131</v>
      </c>
      <c r="H3979" s="11" t="s">
        <v>49</v>
      </c>
      <c r="I3979" s="11" t="s">
        <v>155</v>
      </c>
      <c r="J3979" s="11" t="s">
        <v>156</v>
      </c>
      <c r="K3979" s="11" t="str">
        <f>IFERROR(INDEX('EDC Component Dictionary'!$C$5:$C$37,MATCH('Rates Database'!J3979,'EDC Component Dictionary'!$B$5:$B$37,0)), "Energy Supply")</f>
        <v>Other</v>
      </c>
      <c r="L3979" s="12">
        <v>2.5000000000000001E-3</v>
      </c>
      <c r="M3979" s="12"/>
    </row>
    <row r="3980" spans="1:13" x14ac:dyDescent="0.3">
      <c r="A3980" s="18">
        <v>3978</v>
      </c>
      <c r="B3980" s="18">
        <f t="shared" si="124"/>
        <v>2023</v>
      </c>
      <c r="C3980" s="17">
        <v>44927</v>
      </c>
      <c r="D3980" s="18" t="s">
        <v>130</v>
      </c>
      <c r="E3980" s="18" t="s">
        <v>163</v>
      </c>
      <c r="F3980" s="18" t="str">
        <f t="shared" si="125"/>
        <v>Eversource_EMA-Energy Efficiency System Benefits Charge (EESBC)-44927</v>
      </c>
      <c r="G3980" s="11" t="s">
        <v>131</v>
      </c>
      <c r="H3980" s="11" t="s">
        <v>49</v>
      </c>
      <c r="I3980" s="11" t="s">
        <v>155</v>
      </c>
      <c r="J3980" s="11" t="s">
        <v>156</v>
      </c>
      <c r="K3980" s="11" t="str">
        <f>IFERROR(INDEX('EDC Component Dictionary'!$C$5:$C$37,MATCH('Rates Database'!J3980,'EDC Component Dictionary'!$B$5:$B$37,0)), "Energy Supply")</f>
        <v>Other</v>
      </c>
      <c r="L3980" s="12">
        <v>2.5000000000000001E-3</v>
      </c>
      <c r="M3980" s="12"/>
    </row>
    <row r="3981" spans="1:13" x14ac:dyDescent="0.3">
      <c r="A3981" s="18">
        <v>3979</v>
      </c>
      <c r="B3981" s="18">
        <f t="shared" si="124"/>
        <v>2022</v>
      </c>
      <c r="C3981" s="17">
        <v>44896</v>
      </c>
      <c r="D3981" s="18" t="s">
        <v>130</v>
      </c>
      <c r="E3981" s="18" t="s">
        <v>163</v>
      </c>
      <c r="F3981" s="18" t="str">
        <f t="shared" si="125"/>
        <v>Eversource_EMA-Energy Efficiency System Benefits Charge (EESBC)-44896</v>
      </c>
      <c r="G3981" s="11" t="s">
        <v>131</v>
      </c>
      <c r="H3981" s="11" t="s">
        <v>49</v>
      </c>
      <c r="I3981" s="11" t="s">
        <v>155</v>
      </c>
      <c r="J3981" s="11" t="s">
        <v>156</v>
      </c>
      <c r="K3981" s="11" t="str">
        <f>IFERROR(INDEX('EDC Component Dictionary'!$C$5:$C$37,MATCH('Rates Database'!J3981,'EDC Component Dictionary'!$B$5:$B$37,0)), "Energy Supply")</f>
        <v>Other</v>
      </c>
      <c r="L3981" s="12">
        <v>2.5000000000000001E-3</v>
      </c>
      <c r="M3981" s="12"/>
    </row>
    <row r="3982" spans="1:13" x14ac:dyDescent="0.3">
      <c r="A3982" s="18">
        <v>3980</v>
      </c>
      <c r="B3982" s="18">
        <f t="shared" si="124"/>
        <v>2022</v>
      </c>
      <c r="C3982" s="17">
        <v>44866</v>
      </c>
      <c r="D3982" s="18" t="s">
        <v>130</v>
      </c>
      <c r="E3982" s="18" t="s">
        <v>163</v>
      </c>
      <c r="F3982" s="18" t="str">
        <f t="shared" si="125"/>
        <v>Eversource_EMA-Energy Efficiency System Benefits Charge (EESBC)-44866</v>
      </c>
      <c r="G3982" s="11" t="s">
        <v>131</v>
      </c>
      <c r="H3982" s="11" t="s">
        <v>49</v>
      </c>
      <c r="I3982" s="11" t="s">
        <v>155</v>
      </c>
      <c r="J3982" s="11" t="s">
        <v>156</v>
      </c>
      <c r="K3982" s="11" t="str">
        <f>IFERROR(INDEX('EDC Component Dictionary'!$C$5:$C$37,MATCH('Rates Database'!J3982,'EDC Component Dictionary'!$B$5:$B$37,0)), "Energy Supply")</f>
        <v>Other</v>
      </c>
      <c r="L3982" s="12">
        <v>2.5000000000000001E-3</v>
      </c>
      <c r="M3982" s="12"/>
    </row>
    <row r="3983" spans="1:13" x14ac:dyDescent="0.3">
      <c r="A3983" s="18">
        <v>3981</v>
      </c>
      <c r="B3983" s="18">
        <f t="shared" si="124"/>
        <v>2022</v>
      </c>
      <c r="C3983" s="17">
        <v>44835</v>
      </c>
      <c r="D3983" s="18" t="s">
        <v>130</v>
      </c>
      <c r="E3983" s="18" t="s">
        <v>163</v>
      </c>
      <c r="F3983" s="18" t="str">
        <f t="shared" si="125"/>
        <v>Eversource_EMA-Energy Efficiency System Benefits Charge (EESBC)-44835</v>
      </c>
      <c r="G3983" s="11" t="s">
        <v>131</v>
      </c>
      <c r="H3983" s="11" t="s">
        <v>49</v>
      </c>
      <c r="I3983" s="11" t="s">
        <v>155</v>
      </c>
      <c r="J3983" s="11" t="s">
        <v>156</v>
      </c>
      <c r="K3983" s="11" t="str">
        <f>IFERROR(INDEX('EDC Component Dictionary'!$C$5:$C$37,MATCH('Rates Database'!J3983,'EDC Component Dictionary'!$B$5:$B$37,0)), "Energy Supply")</f>
        <v>Other</v>
      </c>
      <c r="L3983" s="12">
        <v>2.5000000000000001E-3</v>
      </c>
      <c r="M3983" s="12"/>
    </row>
    <row r="3984" spans="1:13" x14ac:dyDescent="0.3">
      <c r="A3984" s="18">
        <v>3982</v>
      </c>
      <c r="B3984" s="18">
        <f t="shared" si="124"/>
        <v>2022</v>
      </c>
      <c r="C3984" s="17">
        <v>44805</v>
      </c>
      <c r="D3984" s="18" t="s">
        <v>130</v>
      </c>
      <c r="E3984" s="18" t="s">
        <v>163</v>
      </c>
      <c r="F3984" s="18" t="str">
        <f t="shared" si="125"/>
        <v>Eversource_EMA-Energy Efficiency System Benefits Charge (EESBC)-44805</v>
      </c>
      <c r="G3984" s="11" t="s">
        <v>131</v>
      </c>
      <c r="H3984" s="11" t="s">
        <v>49</v>
      </c>
      <c r="I3984" s="11" t="s">
        <v>155</v>
      </c>
      <c r="J3984" s="11" t="s">
        <v>156</v>
      </c>
      <c r="K3984" s="11" t="str">
        <f>IFERROR(INDEX('EDC Component Dictionary'!$C$5:$C$37,MATCH('Rates Database'!J3984,'EDC Component Dictionary'!$B$5:$B$37,0)), "Energy Supply")</f>
        <v>Other</v>
      </c>
      <c r="L3984" s="12">
        <v>2.5000000000000001E-3</v>
      </c>
      <c r="M3984" s="12"/>
    </row>
    <row r="3985" spans="1:13" x14ac:dyDescent="0.3">
      <c r="A3985" s="18">
        <v>3983</v>
      </c>
      <c r="B3985" s="18">
        <f t="shared" si="124"/>
        <v>2022</v>
      </c>
      <c r="C3985" s="17">
        <v>44774</v>
      </c>
      <c r="D3985" s="18" t="s">
        <v>130</v>
      </c>
      <c r="E3985" s="18" t="s">
        <v>163</v>
      </c>
      <c r="F3985" s="18" t="str">
        <f t="shared" si="125"/>
        <v>Eversource_EMA-Energy Efficiency System Benefits Charge (EESBC)-44774</v>
      </c>
      <c r="G3985" s="11" t="s">
        <v>131</v>
      </c>
      <c r="H3985" s="11" t="s">
        <v>49</v>
      </c>
      <c r="I3985" s="11" t="s">
        <v>155</v>
      </c>
      <c r="J3985" s="11" t="s">
        <v>156</v>
      </c>
      <c r="K3985" s="11" t="str">
        <f>IFERROR(INDEX('EDC Component Dictionary'!$C$5:$C$37,MATCH('Rates Database'!J3985,'EDC Component Dictionary'!$B$5:$B$37,0)), "Energy Supply")</f>
        <v>Other</v>
      </c>
      <c r="L3985" s="12">
        <v>2.5000000000000001E-3</v>
      </c>
      <c r="M3985" s="12"/>
    </row>
    <row r="3986" spans="1:13" x14ac:dyDescent="0.3">
      <c r="A3986" s="18">
        <v>3984</v>
      </c>
      <c r="B3986" s="18">
        <f t="shared" si="124"/>
        <v>2022</v>
      </c>
      <c r="C3986" s="17">
        <v>44743</v>
      </c>
      <c r="D3986" s="18" t="s">
        <v>130</v>
      </c>
      <c r="E3986" s="18" t="s">
        <v>163</v>
      </c>
      <c r="F3986" s="18" t="str">
        <f t="shared" si="125"/>
        <v>Eversource_EMA-Energy Efficiency System Benefits Charge (EESBC)-44743</v>
      </c>
      <c r="G3986" s="11" t="s">
        <v>131</v>
      </c>
      <c r="H3986" s="11" t="s">
        <v>49</v>
      </c>
      <c r="I3986" s="11" t="s">
        <v>155</v>
      </c>
      <c r="J3986" s="11" t="s">
        <v>156</v>
      </c>
      <c r="K3986" s="11" t="str">
        <f>IFERROR(INDEX('EDC Component Dictionary'!$C$5:$C$37,MATCH('Rates Database'!J3986,'EDC Component Dictionary'!$B$5:$B$37,0)), "Energy Supply")</f>
        <v>Other</v>
      </c>
      <c r="L3986" s="12">
        <v>2.5000000000000001E-3</v>
      </c>
      <c r="M3986" s="12"/>
    </row>
    <row r="3987" spans="1:13" x14ac:dyDescent="0.3">
      <c r="A3987" s="18">
        <v>3985</v>
      </c>
      <c r="B3987" s="18">
        <f t="shared" si="124"/>
        <v>2022</v>
      </c>
      <c r="C3987" s="17">
        <v>44713</v>
      </c>
      <c r="D3987" s="18" t="s">
        <v>130</v>
      </c>
      <c r="E3987" s="18" t="s">
        <v>163</v>
      </c>
      <c r="F3987" s="18" t="str">
        <f t="shared" si="125"/>
        <v>Eversource_EMA-Energy Efficiency System Benefits Charge (EESBC)-44713</v>
      </c>
      <c r="G3987" s="11" t="s">
        <v>131</v>
      </c>
      <c r="H3987" s="11" t="s">
        <v>49</v>
      </c>
      <c r="I3987" s="11" t="s">
        <v>155</v>
      </c>
      <c r="J3987" s="11" t="s">
        <v>156</v>
      </c>
      <c r="K3987" s="11" t="str">
        <f>IFERROR(INDEX('EDC Component Dictionary'!$C$5:$C$37,MATCH('Rates Database'!J3987,'EDC Component Dictionary'!$B$5:$B$37,0)), "Energy Supply")</f>
        <v>Other</v>
      </c>
      <c r="L3987" s="12">
        <v>2.5000000000000001E-3</v>
      </c>
      <c r="M3987" s="12"/>
    </row>
    <row r="3988" spans="1:13" x14ac:dyDescent="0.3">
      <c r="A3988" s="18">
        <v>3986</v>
      </c>
      <c r="B3988" s="18">
        <f t="shared" si="124"/>
        <v>2022</v>
      </c>
      <c r="C3988" s="17">
        <v>44682</v>
      </c>
      <c r="D3988" s="18" t="s">
        <v>130</v>
      </c>
      <c r="E3988" s="18" t="s">
        <v>163</v>
      </c>
      <c r="F3988" s="18" t="str">
        <f t="shared" si="125"/>
        <v>Eversource_EMA-Energy Efficiency System Benefits Charge (EESBC)-44682</v>
      </c>
      <c r="G3988" s="11" t="s">
        <v>131</v>
      </c>
      <c r="H3988" s="11" t="s">
        <v>49</v>
      </c>
      <c r="I3988" s="11" t="s">
        <v>155</v>
      </c>
      <c r="J3988" s="11" t="s">
        <v>156</v>
      </c>
      <c r="K3988" s="11" t="str">
        <f>IFERROR(INDEX('EDC Component Dictionary'!$C$5:$C$37,MATCH('Rates Database'!J3988,'EDC Component Dictionary'!$B$5:$B$37,0)), "Energy Supply")</f>
        <v>Other</v>
      </c>
      <c r="L3988" s="12">
        <v>2.5000000000000001E-3</v>
      </c>
      <c r="M3988" s="12"/>
    </row>
    <row r="3989" spans="1:13" x14ac:dyDescent="0.3">
      <c r="A3989" s="18">
        <v>3987</v>
      </c>
      <c r="B3989" s="18">
        <f t="shared" si="124"/>
        <v>2022</v>
      </c>
      <c r="C3989" s="17">
        <v>44652</v>
      </c>
      <c r="D3989" s="18" t="s">
        <v>130</v>
      </c>
      <c r="E3989" s="18" t="s">
        <v>163</v>
      </c>
      <c r="F3989" s="18" t="str">
        <f t="shared" si="125"/>
        <v>Eversource_EMA-Energy Efficiency System Benefits Charge (EESBC)-44652</v>
      </c>
      <c r="G3989" s="11" t="s">
        <v>131</v>
      </c>
      <c r="H3989" s="11" t="s">
        <v>49</v>
      </c>
      <c r="I3989" s="11" t="s">
        <v>155</v>
      </c>
      <c r="J3989" s="11" t="s">
        <v>156</v>
      </c>
      <c r="K3989" s="11" t="str">
        <f>IFERROR(INDEX('EDC Component Dictionary'!$C$5:$C$37,MATCH('Rates Database'!J3989,'EDC Component Dictionary'!$B$5:$B$37,0)), "Energy Supply")</f>
        <v>Other</v>
      </c>
      <c r="L3989" s="12">
        <v>2.5000000000000001E-3</v>
      </c>
      <c r="M3989" s="12"/>
    </row>
    <row r="3990" spans="1:13" x14ac:dyDescent="0.3">
      <c r="A3990" s="18">
        <v>3988</v>
      </c>
      <c r="B3990" s="18">
        <f t="shared" si="124"/>
        <v>2022</v>
      </c>
      <c r="C3990" s="17">
        <v>44621</v>
      </c>
      <c r="D3990" s="18" t="s">
        <v>130</v>
      </c>
      <c r="E3990" s="18" t="s">
        <v>163</v>
      </c>
      <c r="F3990" s="18" t="str">
        <f t="shared" si="125"/>
        <v>Eversource_EMA-Energy Efficiency System Benefits Charge (EESBC)-44621</v>
      </c>
      <c r="G3990" s="11" t="s">
        <v>131</v>
      </c>
      <c r="H3990" s="11" t="s">
        <v>49</v>
      </c>
      <c r="I3990" s="11" t="s">
        <v>155</v>
      </c>
      <c r="J3990" s="11" t="s">
        <v>156</v>
      </c>
      <c r="K3990" s="11" t="str">
        <f>IFERROR(INDEX('EDC Component Dictionary'!$C$5:$C$37,MATCH('Rates Database'!J3990,'EDC Component Dictionary'!$B$5:$B$37,0)), "Energy Supply")</f>
        <v>Other</v>
      </c>
      <c r="L3990" s="12">
        <v>2.5000000000000001E-3</v>
      </c>
      <c r="M3990" s="12"/>
    </row>
    <row r="3991" spans="1:13" x14ac:dyDescent="0.3">
      <c r="A3991" s="18">
        <v>3989</v>
      </c>
      <c r="B3991" s="18">
        <f t="shared" si="124"/>
        <v>2022</v>
      </c>
      <c r="C3991" s="17">
        <v>44593</v>
      </c>
      <c r="D3991" s="18" t="s">
        <v>130</v>
      </c>
      <c r="E3991" s="18" t="s">
        <v>163</v>
      </c>
      <c r="F3991" s="18" t="str">
        <f t="shared" si="125"/>
        <v>Eversource_EMA-Energy Efficiency System Benefits Charge (EESBC)-44593</v>
      </c>
      <c r="G3991" s="11" t="s">
        <v>131</v>
      </c>
      <c r="H3991" s="11" t="s">
        <v>49</v>
      </c>
      <c r="I3991" s="11" t="s">
        <v>155</v>
      </c>
      <c r="J3991" s="11" t="s">
        <v>156</v>
      </c>
      <c r="K3991" s="11" t="str">
        <f>IFERROR(INDEX('EDC Component Dictionary'!$C$5:$C$37,MATCH('Rates Database'!J3991,'EDC Component Dictionary'!$B$5:$B$37,0)), "Energy Supply")</f>
        <v>Other</v>
      </c>
      <c r="L3991" s="12">
        <v>2.5000000000000001E-3</v>
      </c>
      <c r="M3991" s="12"/>
    </row>
    <row r="3992" spans="1:13" x14ac:dyDescent="0.3">
      <c r="A3992" s="18">
        <v>3990</v>
      </c>
      <c r="B3992" s="18">
        <f t="shared" si="124"/>
        <v>2022</v>
      </c>
      <c r="C3992" s="17">
        <v>44562</v>
      </c>
      <c r="D3992" s="18" t="s">
        <v>130</v>
      </c>
      <c r="E3992" s="18" t="s">
        <v>163</v>
      </c>
      <c r="F3992" s="18" t="str">
        <f t="shared" si="125"/>
        <v>Eversource_EMA-Energy Efficiency System Benefits Charge (EESBC)-44562</v>
      </c>
      <c r="G3992" s="11" t="s">
        <v>131</v>
      </c>
      <c r="H3992" s="11" t="s">
        <v>49</v>
      </c>
      <c r="I3992" s="11" t="s">
        <v>155</v>
      </c>
      <c r="J3992" s="11" t="s">
        <v>156</v>
      </c>
      <c r="K3992" s="11" t="str">
        <f>IFERROR(INDEX('EDC Component Dictionary'!$C$5:$C$37,MATCH('Rates Database'!J3992,'EDC Component Dictionary'!$B$5:$B$37,0)), "Energy Supply")</f>
        <v>Other</v>
      </c>
      <c r="L3992" s="12">
        <v>2.5000000000000001E-3</v>
      </c>
      <c r="M3992" s="12"/>
    </row>
    <row r="3993" spans="1:13" x14ac:dyDescent="0.3">
      <c r="A3993" s="18">
        <v>3991</v>
      </c>
      <c r="B3993" s="18">
        <f t="shared" si="124"/>
        <v>2021</v>
      </c>
      <c r="C3993" s="17">
        <v>44531</v>
      </c>
      <c r="D3993" s="18" t="s">
        <v>130</v>
      </c>
      <c r="E3993" s="18" t="s">
        <v>163</v>
      </c>
      <c r="F3993" s="18" t="str">
        <f t="shared" si="125"/>
        <v>Eversource_EMA-Energy Efficiency System Benefits Charge (EESBC)-44531</v>
      </c>
      <c r="G3993" s="11" t="s">
        <v>131</v>
      </c>
      <c r="H3993" s="11" t="s">
        <v>49</v>
      </c>
      <c r="I3993" s="11" t="s">
        <v>155</v>
      </c>
      <c r="J3993" s="11" t="s">
        <v>156</v>
      </c>
      <c r="K3993" s="11" t="str">
        <f>IFERROR(INDEX('EDC Component Dictionary'!$C$5:$C$37,MATCH('Rates Database'!J3993,'EDC Component Dictionary'!$B$5:$B$37,0)), "Energy Supply")</f>
        <v>Other</v>
      </c>
      <c r="L3993" s="12">
        <v>2.5000000000000001E-3</v>
      </c>
      <c r="M3993" s="12"/>
    </row>
    <row r="3994" spans="1:13" x14ac:dyDescent="0.3">
      <c r="A3994" s="18">
        <v>3992</v>
      </c>
      <c r="B3994" s="18">
        <f t="shared" si="124"/>
        <v>2021</v>
      </c>
      <c r="C3994" s="17">
        <v>44501</v>
      </c>
      <c r="D3994" s="18" t="s">
        <v>130</v>
      </c>
      <c r="E3994" s="18" t="s">
        <v>163</v>
      </c>
      <c r="F3994" s="18" t="str">
        <f t="shared" si="125"/>
        <v>Eversource_EMA-Energy Efficiency System Benefits Charge (EESBC)-44501</v>
      </c>
      <c r="G3994" s="11" t="s">
        <v>131</v>
      </c>
      <c r="H3994" s="11" t="s">
        <v>49</v>
      </c>
      <c r="I3994" s="11" t="s">
        <v>155</v>
      </c>
      <c r="J3994" s="11" t="s">
        <v>156</v>
      </c>
      <c r="K3994" s="11" t="str">
        <f>IFERROR(INDEX('EDC Component Dictionary'!$C$5:$C$37,MATCH('Rates Database'!J3994,'EDC Component Dictionary'!$B$5:$B$37,0)), "Energy Supply")</f>
        <v>Other</v>
      </c>
      <c r="L3994" s="12">
        <v>2.5000000000000001E-3</v>
      </c>
      <c r="M3994" s="12"/>
    </row>
    <row r="3995" spans="1:13" x14ac:dyDescent="0.3">
      <c r="A3995" s="18">
        <v>3993</v>
      </c>
      <c r="B3995" s="18">
        <f t="shared" si="124"/>
        <v>2021</v>
      </c>
      <c r="C3995" s="17">
        <v>44470</v>
      </c>
      <c r="D3995" s="18" t="s">
        <v>130</v>
      </c>
      <c r="E3995" s="18" t="s">
        <v>163</v>
      </c>
      <c r="F3995" s="18" t="str">
        <f t="shared" si="125"/>
        <v>Eversource_EMA-Energy Efficiency System Benefits Charge (EESBC)-44470</v>
      </c>
      <c r="G3995" s="11" t="s">
        <v>131</v>
      </c>
      <c r="H3995" s="11" t="s">
        <v>49</v>
      </c>
      <c r="I3995" s="11" t="s">
        <v>155</v>
      </c>
      <c r="J3995" s="11" t="s">
        <v>156</v>
      </c>
      <c r="K3995" s="11" t="str">
        <f>IFERROR(INDEX('EDC Component Dictionary'!$C$5:$C$37,MATCH('Rates Database'!J3995,'EDC Component Dictionary'!$B$5:$B$37,0)), "Energy Supply")</f>
        <v>Other</v>
      </c>
      <c r="L3995" s="12">
        <v>2.5000000000000001E-3</v>
      </c>
      <c r="M3995" s="12"/>
    </row>
    <row r="3996" spans="1:13" x14ac:dyDescent="0.3">
      <c r="A3996" s="18">
        <v>3994</v>
      </c>
      <c r="B3996" s="18">
        <f t="shared" si="124"/>
        <v>2021</v>
      </c>
      <c r="C3996" s="17">
        <v>44440</v>
      </c>
      <c r="D3996" s="18" t="s">
        <v>130</v>
      </c>
      <c r="E3996" s="18" t="s">
        <v>163</v>
      </c>
      <c r="F3996" s="18" t="str">
        <f t="shared" si="125"/>
        <v>Eversource_EMA-Energy Efficiency System Benefits Charge (EESBC)-44440</v>
      </c>
      <c r="G3996" s="11" t="s">
        <v>131</v>
      </c>
      <c r="H3996" s="11" t="s">
        <v>49</v>
      </c>
      <c r="I3996" s="11" t="s">
        <v>155</v>
      </c>
      <c r="J3996" s="11" t="s">
        <v>156</v>
      </c>
      <c r="K3996" s="11" t="str">
        <f>IFERROR(INDEX('EDC Component Dictionary'!$C$5:$C$37,MATCH('Rates Database'!J3996,'EDC Component Dictionary'!$B$5:$B$37,0)), "Energy Supply")</f>
        <v>Other</v>
      </c>
      <c r="L3996" s="12">
        <v>2.5000000000000001E-3</v>
      </c>
      <c r="M3996" s="12"/>
    </row>
    <row r="3997" spans="1:13" x14ac:dyDescent="0.3">
      <c r="A3997" s="18">
        <v>3995</v>
      </c>
      <c r="B3997" s="18">
        <f t="shared" si="124"/>
        <v>2021</v>
      </c>
      <c r="C3997" s="17">
        <v>44409</v>
      </c>
      <c r="D3997" s="18" t="s">
        <v>130</v>
      </c>
      <c r="E3997" s="18" t="s">
        <v>163</v>
      </c>
      <c r="F3997" s="18" t="str">
        <f t="shared" si="125"/>
        <v>Eversource_EMA-Energy Efficiency System Benefits Charge (EESBC)-44409</v>
      </c>
      <c r="G3997" s="11" t="s">
        <v>131</v>
      </c>
      <c r="H3997" s="11" t="s">
        <v>49</v>
      </c>
      <c r="I3997" s="11" t="s">
        <v>155</v>
      </c>
      <c r="J3997" s="11" t="s">
        <v>156</v>
      </c>
      <c r="K3997" s="11" t="str">
        <f>IFERROR(INDEX('EDC Component Dictionary'!$C$5:$C$37,MATCH('Rates Database'!J3997,'EDC Component Dictionary'!$B$5:$B$37,0)), "Energy Supply")</f>
        <v>Other</v>
      </c>
      <c r="L3997" s="12">
        <v>2.5000000000000001E-3</v>
      </c>
      <c r="M3997" s="12"/>
    </row>
    <row r="3998" spans="1:13" x14ac:dyDescent="0.3">
      <c r="A3998" s="18">
        <v>3996</v>
      </c>
      <c r="B3998" s="18">
        <f t="shared" si="124"/>
        <v>2021</v>
      </c>
      <c r="C3998" s="17">
        <v>44378</v>
      </c>
      <c r="D3998" s="18" t="s">
        <v>130</v>
      </c>
      <c r="E3998" s="18" t="s">
        <v>163</v>
      </c>
      <c r="F3998" s="18" t="str">
        <f t="shared" si="125"/>
        <v>Eversource_EMA-Energy Efficiency System Benefits Charge (EESBC)-44378</v>
      </c>
      <c r="G3998" s="11" t="s">
        <v>131</v>
      </c>
      <c r="H3998" s="11" t="s">
        <v>49</v>
      </c>
      <c r="I3998" s="11" t="s">
        <v>155</v>
      </c>
      <c r="J3998" s="11" t="s">
        <v>156</v>
      </c>
      <c r="K3998" s="11" t="str">
        <f>IFERROR(INDEX('EDC Component Dictionary'!$C$5:$C$37,MATCH('Rates Database'!J3998,'EDC Component Dictionary'!$B$5:$B$37,0)), "Energy Supply")</f>
        <v>Other</v>
      </c>
      <c r="L3998" s="12">
        <v>2.5000000000000001E-3</v>
      </c>
      <c r="M3998" s="12"/>
    </row>
    <row r="3999" spans="1:13" x14ac:dyDescent="0.3">
      <c r="A3999" s="18">
        <v>3997</v>
      </c>
      <c r="B3999" s="18">
        <f t="shared" si="124"/>
        <v>2021</v>
      </c>
      <c r="C3999" s="17">
        <v>44348</v>
      </c>
      <c r="D3999" s="18" t="s">
        <v>130</v>
      </c>
      <c r="E3999" s="18" t="s">
        <v>163</v>
      </c>
      <c r="F3999" s="18" t="str">
        <f t="shared" si="125"/>
        <v>Eversource_EMA-Energy Efficiency System Benefits Charge (EESBC)-44348</v>
      </c>
      <c r="G3999" s="11" t="s">
        <v>131</v>
      </c>
      <c r="H3999" s="11" t="s">
        <v>49</v>
      </c>
      <c r="I3999" s="11" t="s">
        <v>155</v>
      </c>
      <c r="J3999" s="11" t="s">
        <v>156</v>
      </c>
      <c r="K3999" s="11" t="str">
        <f>IFERROR(INDEX('EDC Component Dictionary'!$C$5:$C$37,MATCH('Rates Database'!J3999,'EDC Component Dictionary'!$B$5:$B$37,0)), "Energy Supply")</f>
        <v>Other</v>
      </c>
      <c r="L3999" s="12">
        <v>2.5000000000000001E-3</v>
      </c>
      <c r="M3999" s="12"/>
    </row>
    <row r="4000" spans="1:13" x14ac:dyDescent="0.3">
      <c r="A4000" s="18">
        <v>3998</v>
      </c>
      <c r="B4000" s="18">
        <f t="shared" si="124"/>
        <v>2021</v>
      </c>
      <c r="C4000" s="17">
        <v>44317</v>
      </c>
      <c r="D4000" s="18" t="s">
        <v>130</v>
      </c>
      <c r="E4000" s="18" t="s">
        <v>163</v>
      </c>
      <c r="F4000" s="18" t="str">
        <f t="shared" si="125"/>
        <v>Eversource_EMA-Energy Efficiency System Benefits Charge (EESBC)-44317</v>
      </c>
      <c r="G4000" s="11" t="s">
        <v>131</v>
      </c>
      <c r="H4000" s="11" t="s">
        <v>49</v>
      </c>
      <c r="I4000" s="11" t="s">
        <v>155</v>
      </c>
      <c r="J4000" s="11" t="s">
        <v>156</v>
      </c>
      <c r="K4000" s="11" t="str">
        <f>IFERROR(INDEX('EDC Component Dictionary'!$C$5:$C$37,MATCH('Rates Database'!J4000,'EDC Component Dictionary'!$B$5:$B$37,0)), "Energy Supply")</f>
        <v>Other</v>
      </c>
      <c r="L4000" s="12">
        <v>2.5000000000000001E-3</v>
      </c>
      <c r="M4000" s="12"/>
    </row>
    <row r="4001" spans="1:13" x14ac:dyDescent="0.3">
      <c r="A4001" s="18">
        <v>3999</v>
      </c>
      <c r="B4001" s="18">
        <f t="shared" si="124"/>
        <v>2021</v>
      </c>
      <c r="C4001" s="17">
        <v>44287</v>
      </c>
      <c r="D4001" s="18" t="s">
        <v>130</v>
      </c>
      <c r="E4001" s="18" t="s">
        <v>163</v>
      </c>
      <c r="F4001" s="18" t="str">
        <f t="shared" si="125"/>
        <v>Eversource_EMA-Energy Efficiency System Benefits Charge (EESBC)-44287</v>
      </c>
      <c r="G4001" s="11" t="s">
        <v>131</v>
      </c>
      <c r="H4001" s="11" t="s">
        <v>49</v>
      </c>
      <c r="I4001" s="11" t="s">
        <v>155</v>
      </c>
      <c r="J4001" s="11" t="s">
        <v>156</v>
      </c>
      <c r="K4001" s="11" t="str">
        <f>IFERROR(INDEX('EDC Component Dictionary'!$C$5:$C$37,MATCH('Rates Database'!J4001,'EDC Component Dictionary'!$B$5:$B$37,0)), "Energy Supply")</f>
        <v>Other</v>
      </c>
      <c r="L4001" s="12">
        <v>2.5000000000000001E-3</v>
      </c>
      <c r="M4001" s="12"/>
    </row>
    <row r="4002" spans="1:13" x14ac:dyDescent="0.3">
      <c r="A4002" s="18">
        <v>4000</v>
      </c>
      <c r="B4002" s="18">
        <f t="shared" si="124"/>
        <v>2021</v>
      </c>
      <c r="C4002" s="17">
        <v>44256</v>
      </c>
      <c r="D4002" s="18" t="s">
        <v>130</v>
      </c>
      <c r="E4002" s="18" t="s">
        <v>163</v>
      </c>
      <c r="F4002" s="18" t="str">
        <f t="shared" si="125"/>
        <v>Eversource_EMA-Energy Efficiency System Benefits Charge (EESBC)-44256</v>
      </c>
      <c r="G4002" s="11" t="s">
        <v>131</v>
      </c>
      <c r="H4002" s="11" t="s">
        <v>49</v>
      </c>
      <c r="I4002" s="11" t="s">
        <v>155</v>
      </c>
      <c r="J4002" s="11" t="s">
        <v>156</v>
      </c>
      <c r="K4002" s="11" t="str">
        <f>IFERROR(INDEX('EDC Component Dictionary'!$C$5:$C$37,MATCH('Rates Database'!J4002,'EDC Component Dictionary'!$B$5:$B$37,0)), "Energy Supply")</f>
        <v>Other</v>
      </c>
      <c r="L4002" s="12">
        <v>2.5000000000000001E-3</v>
      </c>
      <c r="M4002" s="12"/>
    </row>
    <row r="4003" spans="1:13" x14ac:dyDescent="0.3">
      <c r="A4003" s="18">
        <v>4001</v>
      </c>
      <c r="B4003" s="18">
        <f t="shared" si="124"/>
        <v>2021</v>
      </c>
      <c r="C4003" s="17">
        <v>44228</v>
      </c>
      <c r="D4003" s="18" t="s">
        <v>130</v>
      </c>
      <c r="E4003" s="18" t="s">
        <v>163</v>
      </c>
      <c r="F4003" s="18" t="str">
        <f t="shared" si="125"/>
        <v>Eversource_EMA-Energy Efficiency System Benefits Charge (EESBC)-44228</v>
      </c>
      <c r="G4003" s="11" t="s">
        <v>131</v>
      </c>
      <c r="H4003" s="11" t="s">
        <v>49</v>
      </c>
      <c r="I4003" s="11" t="s">
        <v>155</v>
      </c>
      <c r="J4003" s="11" t="s">
        <v>156</v>
      </c>
      <c r="K4003" s="11" t="str">
        <f>IFERROR(INDEX('EDC Component Dictionary'!$C$5:$C$37,MATCH('Rates Database'!J4003,'EDC Component Dictionary'!$B$5:$B$37,0)), "Energy Supply")</f>
        <v>Other</v>
      </c>
      <c r="L4003" s="12">
        <v>2.5000000000000001E-3</v>
      </c>
      <c r="M4003" s="12"/>
    </row>
    <row r="4004" spans="1:13" x14ac:dyDescent="0.3">
      <c r="A4004" s="18">
        <v>4002</v>
      </c>
      <c r="B4004" s="18">
        <f t="shared" si="124"/>
        <v>2021</v>
      </c>
      <c r="C4004" s="17">
        <v>44197</v>
      </c>
      <c r="D4004" s="18" t="s">
        <v>130</v>
      </c>
      <c r="E4004" s="18" t="s">
        <v>163</v>
      </c>
      <c r="F4004" s="18" t="str">
        <f t="shared" si="125"/>
        <v>Eversource_EMA-Energy Efficiency System Benefits Charge (EESBC)-44197</v>
      </c>
      <c r="G4004" s="11" t="s">
        <v>131</v>
      </c>
      <c r="H4004" s="11" t="s">
        <v>49</v>
      </c>
      <c r="I4004" s="11" t="s">
        <v>155</v>
      </c>
      <c r="J4004" s="11" t="s">
        <v>156</v>
      </c>
      <c r="K4004" s="11" t="str">
        <f>IFERROR(INDEX('EDC Component Dictionary'!$C$5:$C$37,MATCH('Rates Database'!J4004,'EDC Component Dictionary'!$B$5:$B$37,0)), "Energy Supply")</f>
        <v>Other</v>
      </c>
      <c r="L4004" s="12">
        <v>2.5000000000000001E-3</v>
      </c>
      <c r="M4004" s="12"/>
    </row>
    <row r="4005" spans="1:13" x14ac:dyDescent="0.3">
      <c r="A4005" s="18">
        <v>4003</v>
      </c>
      <c r="B4005" s="18">
        <f t="shared" si="124"/>
        <v>2020</v>
      </c>
      <c r="C4005" s="17">
        <v>44166</v>
      </c>
      <c r="D4005" s="18" t="s">
        <v>130</v>
      </c>
      <c r="E4005" s="18" t="s">
        <v>163</v>
      </c>
      <c r="F4005" s="18" t="str">
        <f t="shared" si="125"/>
        <v>Eversource_EMA-Energy Efficiency System Benefits Charge (EESBC)-44166</v>
      </c>
      <c r="G4005" s="11" t="s">
        <v>131</v>
      </c>
      <c r="H4005" s="11" t="s">
        <v>49</v>
      </c>
      <c r="I4005" s="11" t="s">
        <v>155</v>
      </c>
      <c r="J4005" s="11" t="s">
        <v>156</v>
      </c>
      <c r="K4005" s="11" t="str">
        <f>IFERROR(INDEX('EDC Component Dictionary'!$C$5:$C$37,MATCH('Rates Database'!J4005,'EDC Component Dictionary'!$B$5:$B$37,0)), "Energy Supply")</f>
        <v>Other</v>
      </c>
      <c r="L4005" s="12">
        <v>2.5000000000000001E-3</v>
      </c>
      <c r="M4005" s="12"/>
    </row>
    <row r="4006" spans="1:13" x14ac:dyDescent="0.3">
      <c r="A4006" s="18">
        <v>4004</v>
      </c>
      <c r="B4006" s="18">
        <f t="shared" si="124"/>
        <v>2020</v>
      </c>
      <c r="C4006" s="17">
        <v>44136</v>
      </c>
      <c r="D4006" s="18" t="s">
        <v>130</v>
      </c>
      <c r="E4006" s="18" t="s">
        <v>163</v>
      </c>
      <c r="F4006" s="18" t="str">
        <f t="shared" si="125"/>
        <v>Eversource_EMA-Energy Efficiency System Benefits Charge (EESBC)-44136</v>
      </c>
      <c r="G4006" s="11" t="s">
        <v>131</v>
      </c>
      <c r="H4006" s="11" t="s">
        <v>49</v>
      </c>
      <c r="I4006" s="11" t="s">
        <v>155</v>
      </c>
      <c r="J4006" s="11" t="s">
        <v>156</v>
      </c>
      <c r="K4006" s="11" t="str">
        <f>IFERROR(INDEX('EDC Component Dictionary'!$C$5:$C$37,MATCH('Rates Database'!J4006,'EDC Component Dictionary'!$B$5:$B$37,0)), "Energy Supply")</f>
        <v>Other</v>
      </c>
      <c r="L4006" s="12">
        <v>2.5000000000000001E-3</v>
      </c>
      <c r="M4006" s="12"/>
    </row>
    <row r="4007" spans="1:13" x14ac:dyDescent="0.3">
      <c r="A4007" s="18">
        <v>4005</v>
      </c>
      <c r="B4007" s="18">
        <f t="shared" si="124"/>
        <v>2020</v>
      </c>
      <c r="C4007" s="17">
        <v>44105</v>
      </c>
      <c r="D4007" s="18" t="s">
        <v>130</v>
      </c>
      <c r="E4007" s="18" t="s">
        <v>163</v>
      </c>
      <c r="F4007" s="18" t="str">
        <f t="shared" si="125"/>
        <v>Eversource_EMA-Energy Efficiency System Benefits Charge (EESBC)-44105</v>
      </c>
      <c r="G4007" s="11" t="s">
        <v>131</v>
      </c>
      <c r="H4007" s="11" t="s">
        <v>49</v>
      </c>
      <c r="I4007" s="11" t="s">
        <v>155</v>
      </c>
      <c r="J4007" s="11" t="s">
        <v>156</v>
      </c>
      <c r="K4007" s="11" t="str">
        <f>IFERROR(INDEX('EDC Component Dictionary'!$C$5:$C$37,MATCH('Rates Database'!J4007,'EDC Component Dictionary'!$B$5:$B$37,0)), "Energy Supply")</f>
        <v>Other</v>
      </c>
      <c r="L4007" s="12">
        <v>2.5000000000000001E-3</v>
      </c>
      <c r="M4007" s="12"/>
    </row>
    <row r="4008" spans="1:13" x14ac:dyDescent="0.3">
      <c r="A4008" s="18">
        <v>4006</v>
      </c>
      <c r="B4008" s="18">
        <f t="shared" si="124"/>
        <v>2020</v>
      </c>
      <c r="C4008" s="17">
        <v>44075</v>
      </c>
      <c r="D4008" s="18" t="s">
        <v>130</v>
      </c>
      <c r="E4008" s="18" t="s">
        <v>163</v>
      </c>
      <c r="F4008" s="18" t="str">
        <f t="shared" si="125"/>
        <v>Eversource_EMA-Energy Efficiency System Benefits Charge (EESBC)-44075</v>
      </c>
      <c r="G4008" s="11" t="s">
        <v>131</v>
      </c>
      <c r="H4008" s="11" t="s">
        <v>49</v>
      </c>
      <c r="I4008" s="11" t="s">
        <v>155</v>
      </c>
      <c r="J4008" s="11" t="s">
        <v>156</v>
      </c>
      <c r="K4008" s="11" t="str">
        <f>IFERROR(INDEX('EDC Component Dictionary'!$C$5:$C$37,MATCH('Rates Database'!J4008,'EDC Component Dictionary'!$B$5:$B$37,0)), "Energy Supply")</f>
        <v>Other</v>
      </c>
      <c r="L4008" s="12">
        <v>2.5000000000000001E-3</v>
      </c>
      <c r="M4008" s="12"/>
    </row>
    <row r="4009" spans="1:13" x14ac:dyDescent="0.3">
      <c r="A4009" s="18">
        <v>4007</v>
      </c>
      <c r="B4009" s="18">
        <f t="shared" si="124"/>
        <v>2020</v>
      </c>
      <c r="C4009" s="17">
        <v>44044</v>
      </c>
      <c r="D4009" s="18" t="s">
        <v>130</v>
      </c>
      <c r="E4009" s="18" t="s">
        <v>163</v>
      </c>
      <c r="F4009" s="18" t="str">
        <f t="shared" si="125"/>
        <v>Eversource_EMA-Energy Efficiency System Benefits Charge (EESBC)-44044</v>
      </c>
      <c r="G4009" s="11" t="s">
        <v>131</v>
      </c>
      <c r="H4009" s="11" t="s">
        <v>49</v>
      </c>
      <c r="I4009" s="11" t="s">
        <v>155</v>
      </c>
      <c r="J4009" s="11" t="s">
        <v>156</v>
      </c>
      <c r="K4009" s="11" t="str">
        <f>IFERROR(INDEX('EDC Component Dictionary'!$C$5:$C$37,MATCH('Rates Database'!J4009,'EDC Component Dictionary'!$B$5:$B$37,0)), "Energy Supply")</f>
        <v>Other</v>
      </c>
      <c r="L4009" s="12">
        <v>2.5000000000000001E-3</v>
      </c>
      <c r="M4009" s="12"/>
    </row>
    <row r="4010" spans="1:13" x14ac:dyDescent="0.3">
      <c r="A4010" s="18">
        <v>4008</v>
      </c>
      <c r="B4010" s="18">
        <f t="shared" si="124"/>
        <v>2020</v>
      </c>
      <c r="C4010" s="17">
        <v>44013</v>
      </c>
      <c r="D4010" s="18" t="s">
        <v>130</v>
      </c>
      <c r="E4010" s="18" t="s">
        <v>163</v>
      </c>
      <c r="F4010" s="18" t="str">
        <f t="shared" si="125"/>
        <v>Eversource_EMA-Energy Efficiency System Benefits Charge (EESBC)-44013</v>
      </c>
      <c r="G4010" s="11" t="s">
        <v>131</v>
      </c>
      <c r="H4010" s="11" t="s">
        <v>49</v>
      </c>
      <c r="I4010" s="11" t="s">
        <v>155</v>
      </c>
      <c r="J4010" s="11" t="s">
        <v>156</v>
      </c>
      <c r="K4010" s="11" t="str">
        <f>IFERROR(INDEX('EDC Component Dictionary'!$C$5:$C$37,MATCH('Rates Database'!J4010,'EDC Component Dictionary'!$B$5:$B$37,0)), "Energy Supply")</f>
        <v>Other</v>
      </c>
      <c r="L4010" s="12">
        <v>2.5000000000000001E-3</v>
      </c>
      <c r="M4010" s="12"/>
    </row>
    <row r="4011" spans="1:13" x14ac:dyDescent="0.3">
      <c r="A4011" s="18">
        <v>4009</v>
      </c>
      <c r="B4011" s="18">
        <f t="shared" si="124"/>
        <v>2020</v>
      </c>
      <c r="C4011" s="17">
        <v>43983</v>
      </c>
      <c r="D4011" s="18" t="s">
        <v>130</v>
      </c>
      <c r="E4011" s="18" t="s">
        <v>163</v>
      </c>
      <c r="F4011" s="18" t="str">
        <f t="shared" si="125"/>
        <v>Eversource_EMA-Energy Efficiency System Benefits Charge (EESBC)-43983</v>
      </c>
      <c r="G4011" s="11" t="s">
        <v>131</v>
      </c>
      <c r="H4011" s="11" t="s">
        <v>49</v>
      </c>
      <c r="I4011" s="11" t="s">
        <v>155</v>
      </c>
      <c r="J4011" s="11" t="s">
        <v>156</v>
      </c>
      <c r="K4011" s="11" t="str">
        <f>IFERROR(INDEX('EDC Component Dictionary'!$C$5:$C$37,MATCH('Rates Database'!J4011,'EDC Component Dictionary'!$B$5:$B$37,0)), "Energy Supply")</f>
        <v>Other</v>
      </c>
      <c r="L4011" s="12">
        <v>2.5000000000000001E-3</v>
      </c>
      <c r="M4011" s="12"/>
    </row>
    <row r="4012" spans="1:13" x14ac:dyDescent="0.3">
      <c r="A4012" s="18">
        <v>4010</v>
      </c>
      <c r="B4012" s="18">
        <f t="shared" si="124"/>
        <v>2020</v>
      </c>
      <c r="C4012" s="17">
        <v>43952</v>
      </c>
      <c r="D4012" s="18" t="s">
        <v>130</v>
      </c>
      <c r="E4012" s="18" t="s">
        <v>163</v>
      </c>
      <c r="F4012" s="18" t="str">
        <f t="shared" si="125"/>
        <v>Eversource_EMA-Energy Efficiency System Benefits Charge (EESBC)-43952</v>
      </c>
      <c r="G4012" s="11" t="s">
        <v>131</v>
      </c>
      <c r="H4012" s="11" t="s">
        <v>49</v>
      </c>
      <c r="I4012" s="11" t="s">
        <v>155</v>
      </c>
      <c r="J4012" s="11" t="s">
        <v>156</v>
      </c>
      <c r="K4012" s="11" t="str">
        <f>IFERROR(INDEX('EDC Component Dictionary'!$C$5:$C$37,MATCH('Rates Database'!J4012,'EDC Component Dictionary'!$B$5:$B$37,0)), "Energy Supply")</f>
        <v>Other</v>
      </c>
      <c r="L4012" s="12">
        <v>2.5000000000000001E-3</v>
      </c>
      <c r="M4012" s="12"/>
    </row>
    <row r="4013" spans="1:13" x14ac:dyDescent="0.3">
      <c r="A4013" s="18">
        <v>4011</v>
      </c>
      <c r="B4013" s="18">
        <f t="shared" si="124"/>
        <v>2020</v>
      </c>
      <c r="C4013" s="17">
        <v>43922</v>
      </c>
      <c r="D4013" s="18" t="s">
        <v>130</v>
      </c>
      <c r="E4013" s="18" t="s">
        <v>163</v>
      </c>
      <c r="F4013" s="18" t="str">
        <f t="shared" si="125"/>
        <v>Eversource_EMA-Energy Efficiency System Benefits Charge (EESBC)-43922</v>
      </c>
      <c r="G4013" s="11" t="s">
        <v>131</v>
      </c>
      <c r="H4013" s="11" t="s">
        <v>49</v>
      </c>
      <c r="I4013" s="11" t="s">
        <v>155</v>
      </c>
      <c r="J4013" s="11" t="s">
        <v>156</v>
      </c>
      <c r="K4013" s="11" t="str">
        <f>IFERROR(INDEX('EDC Component Dictionary'!$C$5:$C$37,MATCH('Rates Database'!J4013,'EDC Component Dictionary'!$B$5:$B$37,0)), "Energy Supply")</f>
        <v>Other</v>
      </c>
      <c r="L4013" s="12">
        <v>2.5000000000000001E-3</v>
      </c>
      <c r="M4013" s="12"/>
    </row>
    <row r="4014" spans="1:13" x14ac:dyDescent="0.3">
      <c r="A4014" s="18">
        <v>4012</v>
      </c>
      <c r="B4014" s="18">
        <f t="shared" si="124"/>
        <v>2020</v>
      </c>
      <c r="C4014" s="17">
        <v>43891</v>
      </c>
      <c r="D4014" s="18" t="s">
        <v>130</v>
      </c>
      <c r="E4014" s="18" t="s">
        <v>163</v>
      </c>
      <c r="F4014" s="18" t="str">
        <f t="shared" si="125"/>
        <v>Eversource_EMA-Energy Efficiency System Benefits Charge (EESBC)-43891</v>
      </c>
      <c r="G4014" s="11" t="s">
        <v>131</v>
      </c>
      <c r="H4014" s="11" t="s">
        <v>49</v>
      </c>
      <c r="I4014" s="11" t="s">
        <v>155</v>
      </c>
      <c r="J4014" s="11" t="s">
        <v>156</v>
      </c>
      <c r="K4014" s="11" t="str">
        <f>IFERROR(INDEX('EDC Component Dictionary'!$C$5:$C$37,MATCH('Rates Database'!J4014,'EDC Component Dictionary'!$B$5:$B$37,0)), "Energy Supply")</f>
        <v>Other</v>
      </c>
      <c r="L4014" s="12">
        <v>2.5000000000000001E-3</v>
      </c>
      <c r="M4014" s="12"/>
    </row>
    <row r="4015" spans="1:13" x14ac:dyDescent="0.3">
      <c r="A4015" s="18">
        <v>4013</v>
      </c>
      <c r="B4015" s="18">
        <f t="shared" si="124"/>
        <v>2020</v>
      </c>
      <c r="C4015" s="17">
        <v>43862</v>
      </c>
      <c r="D4015" s="18" t="s">
        <v>130</v>
      </c>
      <c r="E4015" s="18" t="s">
        <v>163</v>
      </c>
      <c r="F4015" s="18" t="str">
        <f t="shared" si="125"/>
        <v>Eversource_EMA-Energy Efficiency System Benefits Charge (EESBC)-43862</v>
      </c>
      <c r="G4015" s="11" t="s">
        <v>131</v>
      </c>
      <c r="H4015" s="11" t="s">
        <v>49</v>
      </c>
      <c r="I4015" s="11" t="s">
        <v>155</v>
      </c>
      <c r="J4015" s="11" t="s">
        <v>156</v>
      </c>
      <c r="K4015" s="11" t="str">
        <f>IFERROR(INDEX('EDC Component Dictionary'!$C$5:$C$37,MATCH('Rates Database'!J4015,'EDC Component Dictionary'!$B$5:$B$37,0)), "Energy Supply")</f>
        <v>Other</v>
      </c>
      <c r="L4015" s="12">
        <v>2.5000000000000001E-3</v>
      </c>
      <c r="M4015" s="12"/>
    </row>
    <row r="4016" spans="1:13" x14ac:dyDescent="0.3">
      <c r="A4016" s="18">
        <v>4014</v>
      </c>
      <c r="B4016" s="18">
        <f t="shared" si="124"/>
        <v>2020</v>
      </c>
      <c r="C4016" s="17">
        <v>43831</v>
      </c>
      <c r="D4016" s="18" t="s">
        <v>130</v>
      </c>
      <c r="E4016" s="18" t="s">
        <v>163</v>
      </c>
      <c r="F4016" s="18" t="str">
        <f t="shared" si="125"/>
        <v>Eversource_EMA-Energy Efficiency System Benefits Charge (EESBC)-43831</v>
      </c>
      <c r="G4016" s="11" t="s">
        <v>131</v>
      </c>
      <c r="H4016" s="11" t="s">
        <v>49</v>
      </c>
      <c r="I4016" s="11" t="s">
        <v>155</v>
      </c>
      <c r="J4016" s="11" t="s">
        <v>156</v>
      </c>
      <c r="K4016" s="11" t="str">
        <f>IFERROR(INDEX('EDC Component Dictionary'!$C$5:$C$37,MATCH('Rates Database'!J4016,'EDC Component Dictionary'!$B$5:$B$37,0)), "Energy Supply")</f>
        <v>Other</v>
      </c>
      <c r="L4016" s="12">
        <v>2.5000000000000001E-3</v>
      </c>
      <c r="M4016" s="12"/>
    </row>
    <row r="4017" spans="1:13" x14ac:dyDescent="0.3">
      <c r="A4017" s="18">
        <v>4015</v>
      </c>
      <c r="B4017" s="18">
        <f t="shared" si="124"/>
        <v>2019</v>
      </c>
      <c r="C4017" s="17">
        <v>43800</v>
      </c>
      <c r="D4017" s="18" t="s">
        <v>130</v>
      </c>
      <c r="E4017" s="18" t="s">
        <v>163</v>
      </c>
      <c r="F4017" s="18" t="str">
        <f t="shared" si="125"/>
        <v>Eversource_EMA-Energy Efficiency System Benefits Charge (EESBC)-43800</v>
      </c>
      <c r="G4017" s="11" t="s">
        <v>131</v>
      </c>
      <c r="H4017" s="11" t="s">
        <v>49</v>
      </c>
      <c r="I4017" s="11" t="s">
        <v>155</v>
      </c>
      <c r="J4017" s="11" t="s">
        <v>156</v>
      </c>
      <c r="K4017" s="11" t="str">
        <f>IFERROR(INDEX('EDC Component Dictionary'!$C$5:$C$37,MATCH('Rates Database'!J4017,'EDC Component Dictionary'!$B$5:$B$37,0)), "Energy Supply")</f>
        <v>Other</v>
      </c>
      <c r="L4017" s="12">
        <v>2.5000000000000001E-3</v>
      </c>
      <c r="M4017" s="12"/>
    </row>
    <row r="4018" spans="1:13" x14ac:dyDescent="0.3">
      <c r="A4018" s="18">
        <v>4016</v>
      </c>
      <c r="B4018" s="18">
        <f t="shared" si="124"/>
        <v>2019</v>
      </c>
      <c r="C4018" s="17">
        <v>43770</v>
      </c>
      <c r="D4018" s="18" t="s">
        <v>130</v>
      </c>
      <c r="E4018" s="18" t="s">
        <v>163</v>
      </c>
      <c r="F4018" s="18" t="str">
        <f t="shared" si="125"/>
        <v>Eversource_EMA-Energy Efficiency System Benefits Charge (EESBC)-43770</v>
      </c>
      <c r="G4018" s="11" t="s">
        <v>131</v>
      </c>
      <c r="H4018" s="11" t="s">
        <v>49</v>
      </c>
      <c r="I4018" s="11" t="s">
        <v>155</v>
      </c>
      <c r="J4018" s="11" t="s">
        <v>156</v>
      </c>
      <c r="K4018" s="11" t="str">
        <f>IFERROR(INDEX('EDC Component Dictionary'!$C$5:$C$37,MATCH('Rates Database'!J4018,'EDC Component Dictionary'!$B$5:$B$37,0)), "Energy Supply")</f>
        <v>Other</v>
      </c>
      <c r="L4018" s="12">
        <v>2.5000000000000001E-3</v>
      </c>
      <c r="M4018" s="12"/>
    </row>
    <row r="4019" spans="1:13" x14ac:dyDescent="0.3">
      <c r="A4019" s="18">
        <v>4017</v>
      </c>
      <c r="B4019" s="18">
        <f t="shared" si="124"/>
        <v>2019</v>
      </c>
      <c r="C4019" s="17">
        <v>43739</v>
      </c>
      <c r="D4019" s="18" t="s">
        <v>130</v>
      </c>
      <c r="E4019" s="18" t="s">
        <v>163</v>
      </c>
      <c r="F4019" s="18" t="str">
        <f t="shared" si="125"/>
        <v>Eversource_EMA-Energy Efficiency System Benefits Charge (EESBC)-43739</v>
      </c>
      <c r="G4019" s="11" t="s">
        <v>131</v>
      </c>
      <c r="H4019" s="11" t="s">
        <v>49</v>
      </c>
      <c r="I4019" s="11" t="s">
        <v>155</v>
      </c>
      <c r="J4019" s="11" t="s">
        <v>156</v>
      </c>
      <c r="K4019" s="11" t="str">
        <f>IFERROR(INDEX('EDC Component Dictionary'!$C$5:$C$37,MATCH('Rates Database'!J4019,'EDC Component Dictionary'!$B$5:$B$37,0)), "Energy Supply")</f>
        <v>Other</v>
      </c>
      <c r="L4019" s="12">
        <v>2.5000000000000001E-3</v>
      </c>
      <c r="M4019" s="12"/>
    </row>
    <row r="4020" spans="1:13" x14ac:dyDescent="0.3">
      <c r="A4020" s="18">
        <v>4018</v>
      </c>
      <c r="B4020" s="18">
        <f t="shared" si="124"/>
        <v>2019</v>
      </c>
      <c r="C4020" s="17">
        <v>43709</v>
      </c>
      <c r="D4020" s="18" t="s">
        <v>130</v>
      </c>
      <c r="E4020" s="18" t="s">
        <v>163</v>
      </c>
      <c r="F4020" s="18" t="str">
        <f t="shared" si="125"/>
        <v>Eversource_EMA-Energy Efficiency System Benefits Charge (EESBC)-43709</v>
      </c>
      <c r="G4020" s="11" t="s">
        <v>131</v>
      </c>
      <c r="H4020" s="11" t="s">
        <v>49</v>
      </c>
      <c r="I4020" s="11" t="s">
        <v>155</v>
      </c>
      <c r="J4020" s="11" t="s">
        <v>156</v>
      </c>
      <c r="K4020" s="11" t="str">
        <f>IFERROR(INDEX('EDC Component Dictionary'!$C$5:$C$37,MATCH('Rates Database'!J4020,'EDC Component Dictionary'!$B$5:$B$37,0)), "Energy Supply")</f>
        <v>Other</v>
      </c>
      <c r="L4020" s="12">
        <v>2.5000000000000001E-3</v>
      </c>
      <c r="M4020" s="12"/>
    </row>
    <row r="4021" spans="1:13" x14ac:dyDescent="0.3">
      <c r="A4021" s="18">
        <v>4019</v>
      </c>
      <c r="B4021" s="18">
        <f t="shared" si="124"/>
        <v>2019</v>
      </c>
      <c r="C4021" s="17">
        <v>43678</v>
      </c>
      <c r="D4021" s="18" t="s">
        <v>130</v>
      </c>
      <c r="E4021" s="18" t="s">
        <v>163</v>
      </c>
      <c r="F4021" s="18" t="str">
        <f t="shared" si="125"/>
        <v>Eversource_EMA-Energy Efficiency System Benefits Charge (EESBC)-43678</v>
      </c>
      <c r="G4021" s="11" t="s">
        <v>131</v>
      </c>
      <c r="H4021" s="11" t="s">
        <v>49</v>
      </c>
      <c r="I4021" s="11" t="s">
        <v>155</v>
      </c>
      <c r="J4021" s="11" t="s">
        <v>156</v>
      </c>
      <c r="K4021" s="11" t="str">
        <f>IFERROR(INDEX('EDC Component Dictionary'!$C$5:$C$37,MATCH('Rates Database'!J4021,'EDC Component Dictionary'!$B$5:$B$37,0)), "Energy Supply")</f>
        <v>Other</v>
      </c>
      <c r="L4021" s="12">
        <v>2.5000000000000001E-3</v>
      </c>
      <c r="M4021" s="12"/>
    </row>
    <row r="4022" spans="1:13" x14ac:dyDescent="0.3">
      <c r="A4022" s="18">
        <v>4020</v>
      </c>
      <c r="B4022" s="18">
        <f t="shared" si="124"/>
        <v>2019</v>
      </c>
      <c r="C4022" s="17">
        <v>43647</v>
      </c>
      <c r="D4022" s="18" t="s">
        <v>130</v>
      </c>
      <c r="E4022" s="18" t="s">
        <v>163</v>
      </c>
      <c r="F4022" s="18" t="str">
        <f t="shared" si="125"/>
        <v>Eversource_EMA-Energy Efficiency System Benefits Charge (EESBC)-43647</v>
      </c>
      <c r="G4022" s="11" t="s">
        <v>131</v>
      </c>
      <c r="H4022" s="11" t="s">
        <v>49</v>
      </c>
      <c r="I4022" s="11" t="s">
        <v>155</v>
      </c>
      <c r="J4022" s="11" t="s">
        <v>156</v>
      </c>
      <c r="K4022" s="11" t="str">
        <f>IFERROR(INDEX('EDC Component Dictionary'!$C$5:$C$37,MATCH('Rates Database'!J4022,'EDC Component Dictionary'!$B$5:$B$37,0)), "Energy Supply")</f>
        <v>Other</v>
      </c>
      <c r="L4022" s="12">
        <v>2.5000000000000001E-3</v>
      </c>
      <c r="M4022" s="12"/>
    </row>
    <row r="4023" spans="1:13" x14ac:dyDescent="0.3">
      <c r="A4023" s="18">
        <v>4021</v>
      </c>
      <c r="B4023" s="18">
        <f t="shared" si="124"/>
        <v>2019</v>
      </c>
      <c r="C4023" s="17">
        <v>43617</v>
      </c>
      <c r="D4023" s="18" t="s">
        <v>130</v>
      </c>
      <c r="E4023" s="18" t="s">
        <v>163</v>
      </c>
      <c r="F4023" s="18" t="str">
        <f t="shared" si="125"/>
        <v>Eversource_EMA-Energy Efficiency System Benefits Charge (EESBC)-43617</v>
      </c>
      <c r="G4023" s="11" t="s">
        <v>131</v>
      </c>
      <c r="H4023" s="11" t="s">
        <v>49</v>
      </c>
      <c r="I4023" s="11" t="s">
        <v>155</v>
      </c>
      <c r="J4023" s="11" t="s">
        <v>156</v>
      </c>
      <c r="K4023" s="11" t="str">
        <f>IFERROR(INDEX('EDC Component Dictionary'!$C$5:$C$37,MATCH('Rates Database'!J4023,'EDC Component Dictionary'!$B$5:$B$37,0)), "Energy Supply")</f>
        <v>Other</v>
      </c>
      <c r="L4023" s="12">
        <v>2.5000000000000001E-3</v>
      </c>
      <c r="M4023" s="12"/>
    </row>
    <row r="4024" spans="1:13" x14ac:dyDescent="0.3">
      <c r="A4024" s="18">
        <v>4022</v>
      </c>
      <c r="B4024" s="18">
        <f t="shared" si="124"/>
        <v>2019</v>
      </c>
      <c r="C4024" s="17">
        <v>43586</v>
      </c>
      <c r="D4024" s="18" t="s">
        <v>130</v>
      </c>
      <c r="E4024" s="18" t="s">
        <v>163</v>
      </c>
      <c r="F4024" s="18" t="str">
        <f t="shared" si="125"/>
        <v>Eversource_EMA-Energy Efficiency System Benefits Charge (EESBC)-43586</v>
      </c>
      <c r="G4024" s="11" t="s">
        <v>131</v>
      </c>
      <c r="H4024" s="11" t="s">
        <v>49</v>
      </c>
      <c r="I4024" s="11" t="s">
        <v>155</v>
      </c>
      <c r="J4024" s="11" t="s">
        <v>156</v>
      </c>
      <c r="K4024" s="11" t="str">
        <f>IFERROR(INDEX('EDC Component Dictionary'!$C$5:$C$37,MATCH('Rates Database'!J4024,'EDC Component Dictionary'!$B$5:$B$37,0)), "Energy Supply")</f>
        <v>Other</v>
      </c>
      <c r="L4024" s="12">
        <v>2.5000000000000001E-3</v>
      </c>
      <c r="M4024" s="12"/>
    </row>
    <row r="4025" spans="1:13" x14ac:dyDescent="0.3">
      <c r="A4025" s="18">
        <v>4023</v>
      </c>
      <c r="B4025" s="18">
        <f t="shared" si="124"/>
        <v>2019</v>
      </c>
      <c r="C4025" s="17">
        <v>43556</v>
      </c>
      <c r="D4025" s="18" t="s">
        <v>130</v>
      </c>
      <c r="E4025" s="18" t="s">
        <v>163</v>
      </c>
      <c r="F4025" s="18" t="str">
        <f t="shared" si="125"/>
        <v>Eversource_EMA-Energy Efficiency System Benefits Charge (EESBC)-43556</v>
      </c>
      <c r="G4025" s="11" t="s">
        <v>131</v>
      </c>
      <c r="H4025" s="11" t="s">
        <v>49</v>
      </c>
      <c r="I4025" s="11" t="s">
        <v>155</v>
      </c>
      <c r="J4025" s="11" t="s">
        <v>156</v>
      </c>
      <c r="K4025" s="11" t="str">
        <f>IFERROR(INDEX('EDC Component Dictionary'!$C$5:$C$37,MATCH('Rates Database'!J4025,'EDC Component Dictionary'!$B$5:$B$37,0)), "Energy Supply")</f>
        <v>Other</v>
      </c>
      <c r="L4025" s="12">
        <v>2.5000000000000001E-3</v>
      </c>
      <c r="M4025" s="12"/>
    </row>
    <row r="4026" spans="1:13" x14ac:dyDescent="0.3">
      <c r="A4026" s="18">
        <v>4024</v>
      </c>
      <c r="B4026" s="18">
        <f t="shared" si="124"/>
        <v>2019</v>
      </c>
      <c r="C4026" s="17">
        <v>43525</v>
      </c>
      <c r="D4026" s="18" t="s">
        <v>130</v>
      </c>
      <c r="E4026" s="18" t="s">
        <v>163</v>
      </c>
      <c r="F4026" s="18" t="str">
        <f t="shared" si="125"/>
        <v>Eversource_EMA-Energy Efficiency System Benefits Charge (EESBC)-43525</v>
      </c>
      <c r="G4026" s="11" t="s">
        <v>131</v>
      </c>
      <c r="H4026" s="11" t="s">
        <v>49</v>
      </c>
      <c r="I4026" s="11" t="s">
        <v>155</v>
      </c>
      <c r="J4026" s="11" t="s">
        <v>156</v>
      </c>
      <c r="K4026" s="11" t="str">
        <f>IFERROR(INDEX('EDC Component Dictionary'!$C$5:$C$37,MATCH('Rates Database'!J4026,'EDC Component Dictionary'!$B$5:$B$37,0)), "Energy Supply")</f>
        <v>Other</v>
      </c>
      <c r="L4026" s="12">
        <v>2.5000000000000001E-3</v>
      </c>
      <c r="M4026" s="12"/>
    </row>
    <row r="4027" spans="1:13" x14ac:dyDescent="0.3">
      <c r="A4027" s="18">
        <v>4025</v>
      </c>
      <c r="B4027" s="18">
        <f t="shared" si="124"/>
        <v>2019</v>
      </c>
      <c r="C4027" s="17">
        <v>43497</v>
      </c>
      <c r="D4027" s="18" t="s">
        <v>130</v>
      </c>
      <c r="E4027" s="18" t="s">
        <v>163</v>
      </c>
      <c r="F4027" s="18" t="str">
        <f t="shared" si="125"/>
        <v>Eversource_EMA-Energy Efficiency System Benefits Charge (EESBC)-43497</v>
      </c>
      <c r="G4027" s="11" t="s">
        <v>131</v>
      </c>
      <c r="H4027" s="11" t="s">
        <v>49</v>
      </c>
      <c r="I4027" s="11" t="s">
        <v>155</v>
      </c>
      <c r="J4027" s="11" t="s">
        <v>156</v>
      </c>
      <c r="K4027" s="11" t="str">
        <f>IFERROR(INDEX('EDC Component Dictionary'!$C$5:$C$37,MATCH('Rates Database'!J4027,'EDC Component Dictionary'!$B$5:$B$37,0)), "Energy Supply")</f>
        <v>Other</v>
      </c>
      <c r="L4027" s="12">
        <v>2.5000000000000001E-3</v>
      </c>
      <c r="M4027" s="12"/>
    </row>
    <row r="4028" spans="1:13" x14ac:dyDescent="0.3">
      <c r="A4028" s="18">
        <v>4026</v>
      </c>
      <c r="B4028" s="18">
        <f t="shared" si="124"/>
        <v>2019</v>
      </c>
      <c r="C4028" s="17">
        <v>43466</v>
      </c>
      <c r="D4028" s="18" t="s">
        <v>130</v>
      </c>
      <c r="E4028" s="18" t="s">
        <v>163</v>
      </c>
      <c r="F4028" s="18" t="str">
        <f t="shared" si="125"/>
        <v>Eversource_EMA-Energy Efficiency System Benefits Charge (EESBC)-43466</v>
      </c>
      <c r="G4028" s="11" t="s">
        <v>131</v>
      </c>
      <c r="H4028" s="11" t="s">
        <v>49</v>
      </c>
      <c r="I4028" s="11" t="s">
        <v>155</v>
      </c>
      <c r="J4028" s="11" t="s">
        <v>156</v>
      </c>
      <c r="K4028" s="11" t="str">
        <f>IFERROR(INDEX('EDC Component Dictionary'!$C$5:$C$37,MATCH('Rates Database'!J4028,'EDC Component Dictionary'!$B$5:$B$37,0)), "Energy Supply")</f>
        <v>Other</v>
      </c>
      <c r="L4028" s="12">
        <v>2.5000000000000001E-3</v>
      </c>
      <c r="M4028" s="12"/>
    </row>
    <row r="4029" spans="1:13" x14ac:dyDescent="0.3">
      <c r="A4029" s="18">
        <v>4027</v>
      </c>
      <c r="B4029" s="18">
        <f t="shared" si="124"/>
        <v>2024</v>
      </c>
      <c r="C4029" s="17">
        <v>45352</v>
      </c>
      <c r="D4029" s="18" t="s">
        <v>130</v>
      </c>
      <c r="E4029" s="18" t="s">
        <v>163</v>
      </c>
      <c r="F4029" s="18" t="str">
        <f t="shared" si="125"/>
        <v>Eversource_EMA-Energy Efficiency Reconciliation Factor (EERF)-45352</v>
      </c>
      <c r="G4029" s="11" t="s">
        <v>131</v>
      </c>
      <c r="H4029" s="11" t="s">
        <v>49</v>
      </c>
      <c r="I4029" s="11" t="s">
        <v>155</v>
      </c>
      <c r="J4029" s="11" t="s">
        <v>157</v>
      </c>
      <c r="K4029" s="11" t="str">
        <f>IFERROR(INDEX('EDC Component Dictionary'!$C$5:$C$37,MATCH('Rates Database'!J4029,'EDC Component Dictionary'!$B$5:$B$37,0)), "Energy Supply")</f>
        <v>Other</v>
      </c>
      <c r="L4029" s="12">
        <v>2.0840000000000001E-2</v>
      </c>
      <c r="M4029" s="12"/>
    </row>
    <row r="4030" spans="1:13" x14ac:dyDescent="0.3">
      <c r="A4030" s="18">
        <v>4028</v>
      </c>
      <c r="B4030" s="18">
        <f t="shared" si="124"/>
        <v>2024</v>
      </c>
      <c r="C4030" s="17">
        <v>45323</v>
      </c>
      <c r="D4030" s="18" t="s">
        <v>130</v>
      </c>
      <c r="E4030" s="18" t="s">
        <v>163</v>
      </c>
      <c r="F4030" s="18" t="str">
        <f t="shared" si="125"/>
        <v>Eversource_EMA-Energy Efficiency Reconciliation Factor (EERF)-45323</v>
      </c>
      <c r="G4030" s="11" t="s">
        <v>131</v>
      </c>
      <c r="H4030" s="11" t="s">
        <v>49</v>
      </c>
      <c r="I4030" s="11" t="s">
        <v>155</v>
      </c>
      <c r="J4030" s="11" t="s">
        <v>157</v>
      </c>
      <c r="K4030" s="11" t="str">
        <f>IFERROR(INDEX('EDC Component Dictionary'!$C$5:$C$37,MATCH('Rates Database'!J4030,'EDC Component Dictionary'!$B$5:$B$37,0)), "Energy Supply")</f>
        <v>Other</v>
      </c>
      <c r="L4030" s="12">
        <v>2.0840000000000001E-2</v>
      </c>
      <c r="M4030" s="12"/>
    </row>
    <row r="4031" spans="1:13" x14ac:dyDescent="0.3">
      <c r="A4031" s="18">
        <v>4029</v>
      </c>
      <c r="B4031" s="18">
        <f t="shared" si="124"/>
        <v>2024</v>
      </c>
      <c r="C4031" s="17">
        <v>45292</v>
      </c>
      <c r="D4031" s="18" t="s">
        <v>130</v>
      </c>
      <c r="E4031" s="18" t="s">
        <v>163</v>
      </c>
      <c r="F4031" s="18" t="str">
        <f t="shared" si="125"/>
        <v>Eversource_EMA-Energy Efficiency Reconciliation Factor (EERF)-45292</v>
      </c>
      <c r="G4031" s="11" t="s">
        <v>131</v>
      </c>
      <c r="H4031" s="11" t="s">
        <v>49</v>
      </c>
      <c r="I4031" s="11" t="s">
        <v>155</v>
      </c>
      <c r="J4031" s="11" t="s">
        <v>157</v>
      </c>
      <c r="K4031" s="11" t="str">
        <f>IFERROR(INDEX('EDC Component Dictionary'!$C$5:$C$37,MATCH('Rates Database'!J4031,'EDC Component Dictionary'!$B$5:$B$37,0)), "Energy Supply")</f>
        <v>Other</v>
      </c>
      <c r="L4031" s="12">
        <v>2.0840000000000001E-2</v>
      </c>
      <c r="M4031" s="12"/>
    </row>
    <row r="4032" spans="1:13" x14ac:dyDescent="0.3">
      <c r="A4032" s="18">
        <v>4030</v>
      </c>
      <c r="B4032" s="18">
        <f t="shared" si="124"/>
        <v>2023</v>
      </c>
      <c r="C4032" s="17">
        <v>45261</v>
      </c>
      <c r="D4032" s="18" t="s">
        <v>130</v>
      </c>
      <c r="E4032" s="18" t="s">
        <v>163</v>
      </c>
      <c r="F4032" s="18" t="str">
        <f t="shared" si="125"/>
        <v>Eversource_EMA-Energy Efficiency Reconciliation Factor (EERF)-45261</v>
      </c>
      <c r="G4032" s="11" t="s">
        <v>131</v>
      </c>
      <c r="H4032" s="11" t="s">
        <v>49</v>
      </c>
      <c r="I4032" s="11" t="s">
        <v>155</v>
      </c>
      <c r="J4032" s="11" t="s">
        <v>157</v>
      </c>
      <c r="K4032" s="11" t="str">
        <f>IFERROR(INDEX('EDC Component Dictionary'!$C$5:$C$37,MATCH('Rates Database'!J4032,'EDC Component Dictionary'!$B$5:$B$37,0)), "Energy Supply")</f>
        <v>Other</v>
      </c>
      <c r="L4032" s="12">
        <v>2.0840000000000001E-2</v>
      </c>
      <c r="M4032" s="12"/>
    </row>
    <row r="4033" spans="1:13" x14ac:dyDescent="0.3">
      <c r="A4033" s="18">
        <v>4031</v>
      </c>
      <c r="B4033" s="18">
        <f t="shared" si="124"/>
        <v>2023</v>
      </c>
      <c r="C4033" s="17">
        <v>45231</v>
      </c>
      <c r="D4033" s="18" t="s">
        <v>130</v>
      </c>
      <c r="E4033" s="18" t="s">
        <v>163</v>
      </c>
      <c r="F4033" s="18" t="str">
        <f t="shared" si="125"/>
        <v>Eversource_EMA-Energy Efficiency Reconciliation Factor (EERF)-45231</v>
      </c>
      <c r="G4033" s="11" t="s">
        <v>131</v>
      </c>
      <c r="H4033" s="11" t="s">
        <v>49</v>
      </c>
      <c r="I4033" s="11" t="s">
        <v>155</v>
      </c>
      <c r="J4033" s="11" t="s">
        <v>157</v>
      </c>
      <c r="K4033" s="11" t="str">
        <f>IFERROR(INDEX('EDC Component Dictionary'!$C$5:$C$37,MATCH('Rates Database'!J4033,'EDC Component Dictionary'!$B$5:$B$37,0)), "Energy Supply")</f>
        <v>Other</v>
      </c>
      <c r="L4033" s="12">
        <v>2.0840000000000001E-2</v>
      </c>
      <c r="M4033" s="12"/>
    </row>
    <row r="4034" spans="1:13" x14ac:dyDescent="0.3">
      <c r="A4034" s="18">
        <v>4032</v>
      </c>
      <c r="B4034" s="18">
        <f t="shared" si="124"/>
        <v>2023</v>
      </c>
      <c r="C4034" s="17">
        <v>45200</v>
      </c>
      <c r="D4034" s="18" t="s">
        <v>130</v>
      </c>
      <c r="E4034" s="18" t="s">
        <v>163</v>
      </c>
      <c r="F4034" s="18" t="str">
        <f t="shared" si="125"/>
        <v>Eversource_EMA-Energy Efficiency Reconciliation Factor (EERF)-45200</v>
      </c>
      <c r="G4034" s="11" t="s">
        <v>131</v>
      </c>
      <c r="H4034" s="11" t="s">
        <v>49</v>
      </c>
      <c r="I4034" s="11" t="s">
        <v>155</v>
      </c>
      <c r="J4034" s="11" t="s">
        <v>157</v>
      </c>
      <c r="K4034" s="11" t="str">
        <f>IFERROR(INDEX('EDC Component Dictionary'!$C$5:$C$37,MATCH('Rates Database'!J4034,'EDC Component Dictionary'!$B$5:$B$37,0)), "Energy Supply")</f>
        <v>Other</v>
      </c>
      <c r="L4034" s="12">
        <v>2.0840000000000001E-2</v>
      </c>
      <c r="M4034" s="12"/>
    </row>
    <row r="4035" spans="1:13" x14ac:dyDescent="0.3">
      <c r="A4035" s="18">
        <v>4033</v>
      </c>
      <c r="B4035" s="18">
        <f t="shared" ref="B4035:B4098" si="126">YEAR(C4035)</f>
        <v>2023</v>
      </c>
      <c r="C4035" s="17">
        <v>45170</v>
      </c>
      <c r="D4035" s="18" t="s">
        <v>130</v>
      </c>
      <c r="E4035" s="18" t="s">
        <v>163</v>
      </c>
      <c r="F4035" s="18" t="str">
        <f t="shared" si="125"/>
        <v>Eversource_EMA-Energy Efficiency Reconciliation Factor (EERF)-45170</v>
      </c>
      <c r="G4035" s="11" t="s">
        <v>131</v>
      </c>
      <c r="H4035" s="11" t="s">
        <v>49</v>
      </c>
      <c r="I4035" s="11" t="s">
        <v>155</v>
      </c>
      <c r="J4035" s="11" t="s">
        <v>157</v>
      </c>
      <c r="K4035" s="11" t="str">
        <f>IFERROR(INDEX('EDC Component Dictionary'!$C$5:$C$37,MATCH('Rates Database'!J4035,'EDC Component Dictionary'!$B$5:$B$37,0)), "Energy Supply")</f>
        <v>Other</v>
      </c>
      <c r="L4035" s="12">
        <v>2.0840000000000001E-2</v>
      </c>
      <c r="M4035" s="12"/>
    </row>
    <row r="4036" spans="1:13" x14ac:dyDescent="0.3">
      <c r="A4036" s="18">
        <v>4034</v>
      </c>
      <c r="B4036" s="18">
        <f t="shared" si="126"/>
        <v>2023</v>
      </c>
      <c r="C4036" s="17">
        <v>45139</v>
      </c>
      <c r="D4036" s="18" t="s">
        <v>130</v>
      </c>
      <c r="E4036" s="18" t="s">
        <v>163</v>
      </c>
      <c r="F4036" s="18" t="str">
        <f t="shared" ref="F4036:F4099" si="127">_xlfn.CONCAT(E4036,"-",J4036,"-",C4036)</f>
        <v>Eversource_EMA-Energy Efficiency Reconciliation Factor (EERF)-45139</v>
      </c>
      <c r="G4036" s="11" t="s">
        <v>131</v>
      </c>
      <c r="H4036" s="11" t="s">
        <v>49</v>
      </c>
      <c r="I4036" s="11" t="s">
        <v>155</v>
      </c>
      <c r="J4036" s="11" t="s">
        <v>157</v>
      </c>
      <c r="K4036" s="11" t="str">
        <f>IFERROR(INDEX('EDC Component Dictionary'!$C$5:$C$37,MATCH('Rates Database'!J4036,'EDC Component Dictionary'!$B$5:$B$37,0)), "Energy Supply")</f>
        <v>Other</v>
      </c>
      <c r="L4036" s="12">
        <v>2.0840000000000001E-2</v>
      </c>
      <c r="M4036" s="12"/>
    </row>
    <row r="4037" spans="1:13" x14ac:dyDescent="0.3">
      <c r="A4037" s="18">
        <v>4035</v>
      </c>
      <c r="B4037" s="18">
        <f t="shared" si="126"/>
        <v>2023</v>
      </c>
      <c r="C4037" s="17">
        <v>45108</v>
      </c>
      <c r="D4037" s="18" t="s">
        <v>130</v>
      </c>
      <c r="E4037" s="18" t="s">
        <v>163</v>
      </c>
      <c r="F4037" s="18" t="str">
        <f t="shared" si="127"/>
        <v>Eversource_EMA-Energy Efficiency Reconciliation Factor (EERF)-45108</v>
      </c>
      <c r="G4037" s="11" t="s">
        <v>131</v>
      </c>
      <c r="H4037" s="11" t="s">
        <v>49</v>
      </c>
      <c r="I4037" s="11" t="s">
        <v>155</v>
      </c>
      <c r="J4037" s="11" t="s">
        <v>157</v>
      </c>
      <c r="K4037" s="11" t="str">
        <f>IFERROR(INDEX('EDC Component Dictionary'!$C$5:$C$37,MATCH('Rates Database'!J4037,'EDC Component Dictionary'!$B$5:$B$37,0)), "Energy Supply")</f>
        <v>Other</v>
      </c>
      <c r="L4037" s="12">
        <v>2.0840000000000001E-2</v>
      </c>
      <c r="M4037" s="12"/>
    </row>
    <row r="4038" spans="1:13" x14ac:dyDescent="0.3">
      <c r="A4038" s="18">
        <v>4036</v>
      </c>
      <c r="B4038" s="18">
        <f t="shared" si="126"/>
        <v>2023</v>
      </c>
      <c r="C4038" s="17">
        <v>45078</v>
      </c>
      <c r="D4038" s="18" t="s">
        <v>130</v>
      </c>
      <c r="E4038" s="18" t="s">
        <v>163</v>
      </c>
      <c r="F4038" s="18" t="str">
        <f t="shared" si="127"/>
        <v>Eversource_EMA-Energy Efficiency Reconciliation Factor (EERF)-45078</v>
      </c>
      <c r="G4038" s="11" t="s">
        <v>131</v>
      </c>
      <c r="H4038" s="11" t="s">
        <v>49</v>
      </c>
      <c r="I4038" s="11" t="s">
        <v>155</v>
      </c>
      <c r="J4038" s="11" t="s">
        <v>157</v>
      </c>
      <c r="K4038" s="11" t="str">
        <f>IFERROR(INDEX('EDC Component Dictionary'!$C$5:$C$37,MATCH('Rates Database'!J4038,'EDC Component Dictionary'!$B$5:$B$37,0)), "Energy Supply")</f>
        <v>Other</v>
      </c>
      <c r="L4038" s="12">
        <v>2.0039999999999999E-2</v>
      </c>
      <c r="M4038" s="12"/>
    </row>
    <row r="4039" spans="1:13" x14ac:dyDescent="0.3">
      <c r="A4039" s="18">
        <v>4037</v>
      </c>
      <c r="B4039" s="18">
        <f t="shared" si="126"/>
        <v>2023</v>
      </c>
      <c r="C4039" s="17">
        <v>45047</v>
      </c>
      <c r="D4039" s="18" t="s">
        <v>130</v>
      </c>
      <c r="E4039" s="18" t="s">
        <v>163</v>
      </c>
      <c r="F4039" s="18" t="str">
        <f t="shared" si="127"/>
        <v>Eversource_EMA-Energy Efficiency Reconciliation Factor (EERF)-45047</v>
      </c>
      <c r="G4039" s="11" t="s">
        <v>131</v>
      </c>
      <c r="H4039" s="11" t="s">
        <v>49</v>
      </c>
      <c r="I4039" s="11" t="s">
        <v>155</v>
      </c>
      <c r="J4039" s="11" t="s">
        <v>157</v>
      </c>
      <c r="K4039" s="11" t="str">
        <f>IFERROR(INDEX('EDC Component Dictionary'!$C$5:$C$37,MATCH('Rates Database'!J4039,'EDC Component Dictionary'!$B$5:$B$37,0)), "Energy Supply")</f>
        <v>Other</v>
      </c>
      <c r="L4039" s="12">
        <v>2.0039999999999999E-2</v>
      </c>
      <c r="M4039" s="12"/>
    </row>
    <row r="4040" spans="1:13" x14ac:dyDescent="0.3">
      <c r="A4040" s="18">
        <v>4038</v>
      </c>
      <c r="B4040" s="18">
        <f t="shared" si="126"/>
        <v>2023</v>
      </c>
      <c r="C4040" s="17">
        <v>45017</v>
      </c>
      <c r="D4040" s="18" t="s">
        <v>130</v>
      </c>
      <c r="E4040" s="18" t="s">
        <v>163</v>
      </c>
      <c r="F4040" s="18" t="str">
        <f t="shared" si="127"/>
        <v>Eversource_EMA-Energy Efficiency Reconciliation Factor (EERF)-45017</v>
      </c>
      <c r="G4040" s="11" t="s">
        <v>131</v>
      </c>
      <c r="H4040" s="11" t="s">
        <v>49</v>
      </c>
      <c r="I4040" s="11" t="s">
        <v>155</v>
      </c>
      <c r="J4040" s="11" t="s">
        <v>157</v>
      </c>
      <c r="K4040" s="11" t="str">
        <f>IFERROR(INDEX('EDC Component Dictionary'!$C$5:$C$37,MATCH('Rates Database'!J4040,'EDC Component Dictionary'!$B$5:$B$37,0)), "Energy Supply")</f>
        <v>Other</v>
      </c>
      <c r="L4040" s="12">
        <v>2.0039999999999999E-2</v>
      </c>
      <c r="M4040" s="12"/>
    </row>
    <row r="4041" spans="1:13" x14ac:dyDescent="0.3">
      <c r="A4041" s="18">
        <v>4039</v>
      </c>
      <c r="B4041" s="18">
        <f t="shared" si="126"/>
        <v>2023</v>
      </c>
      <c r="C4041" s="17">
        <v>44986</v>
      </c>
      <c r="D4041" s="18" t="s">
        <v>130</v>
      </c>
      <c r="E4041" s="18" t="s">
        <v>163</v>
      </c>
      <c r="F4041" s="18" t="str">
        <f t="shared" si="127"/>
        <v>Eversource_EMA-Energy Efficiency Reconciliation Factor (EERF)-44986</v>
      </c>
      <c r="G4041" s="11" t="s">
        <v>131</v>
      </c>
      <c r="H4041" s="11" t="s">
        <v>49</v>
      </c>
      <c r="I4041" s="11" t="s">
        <v>155</v>
      </c>
      <c r="J4041" s="11" t="s">
        <v>157</v>
      </c>
      <c r="K4041" s="11" t="str">
        <f>IFERROR(INDEX('EDC Component Dictionary'!$C$5:$C$37,MATCH('Rates Database'!J4041,'EDC Component Dictionary'!$B$5:$B$37,0)), "Energy Supply")</f>
        <v>Other</v>
      </c>
      <c r="L4041" s="12">
        <v>2.0039999999999999E-2</v>
      </c>
      <c r="M4041" s="12"/>
    </row>
    <row r="4042" spans="1:13" x14ac:dyDescent="0.3">
      <c r="A4042" s="18">
        <v>4040</v>
      </c>
      <c r="B4042" s="18">
        <f t="shared" si="126"/>
        <v>2023</v>
      </c>
      <c r="C4042" s="17">
        <v>44958</v>
      </c>
      <c r="D4042" s="18" t="s">
        <v>130</v>
      </c>
      <c r="E4042" s="18" t="s">
        <v>163</v>
      </c>
      <c r="F4042" s="18" t="str">
        <f t="shared" si="127"/>
        <v>Eversource_EMA-Energy Efficiency Reconciliation Factor (EERF)-44958</v>
      </c>
      <c r="G4042" s="11" t="s">
        <v>131</v>
      </c>
      <c r="H4042" s="11" t="s">
        <v>49</v>
      </c>
      <c r="I4042" s="11" t="s">
        <v>155</v>
      </c>
      <c r="J4042" s="11" t="s">
        <v>157</v>
      </c>
      <c r="K4042" s="11" t="str">
        <f>IFERROR(INDEX('EDC Component Dictionary'!$C$5:$C$37,MATCH('Rates Database'!J4042,'EDC Component Dictionary'!$B$5:$B$37,0)), "Energy Supply")</f>
        <v>Other</v>
      </c>
      <c r="L4042" s="12">
        <v>2.0039999999999999E-2</v>
      </c>
      <c r="M4042" s="12"/>
    </row>
    <row r="4043" spans="1:13" x14ac:dyDescent="0.3">
      <c r="A4043" s="18">
        <v>4041</v>
      </c>
      <c r="B4043" s="18">
        <f t="shared" si="126"/>
        <v>2023</v>
      </c>
      <c r="C4043" s="17">
        <v>44927</v>
      </c>
      <c r="D4043" s="18" t="s">
        <v>130</v>
      </c>
      <c r="E4043" s="18" t="s">
        <v>163</v>
      </c>
      <c r="F4043" s="18" t="str">
        <f t="shared" si="127"/>
        <v>Eversource_EMA-Energy Efficiency Reconciliation Factor (EERF)-44927</v>
      </c>
      <c r="G4043" s="11" t="s">
        <v>131</v>
      </c>
      <c r="H4043" s="11" t="s">
        <v>49</v>
      </c>
      <c r="I4043" s="11" t="s">
        <v>155</v>
      </c>
      <c r="J4043" s="11" t="s">
        <v>157</v>
      </c>
      <c r="K4043" s="11" t="str">
        <f>IFERROR(INDEX('EDC Component Dictionary'!$C$5:$C$37,MATCH('Rates Database'!J4043,'EDC Component Dictionary'!$B$5:$B$37,0)), "Energy Supply")</f>
        <v>Other</v>
      </c>
      <c r="L4043" s="12">
        <v>2.0039999999999999E-2</v>
      </c>
      <c r="M4043" s="12"/>
    </row>
    <row r="4044" spans="1:13" x14ac:dyDescent="0.3">
      <c r="A4044" s="18">
        <v>4042</v>
      </c>
      <c r="B4044" s="18">
        <f t="shared" si="126"/>
        <v>2022</v>
      </c>
      <c r="C4044" s="17">
        <v>44896</v>
      </c>
      <c r="D4044" s="18" t="s">
        <v>130</v>
      </c>
      <c r="E4044" s="18" t="s">
        <v>163</v>
      </c>
      <c r="F4044" s="18" t="str">
        <f t="shared" si="127"/>
        <v>Eversource_EMA-Energy Efficiency Reconciliation Factor (EERF)-44896</v>
      </c>
      <c r="G4044" s="11" t="s">
        <v>131</v>
      </c>
      <c r="H4044" s="11" t="s">
        <v>49</v>
      </c>
      <c r="I4044" s="11" t="s">
        <v>155</v>
      </c>
      <c r="J4044" s="11" t="s">
        <v>157</v>
      </c>
      <c r="K4044" s="11" t="str">
        <f>IFERROR(INDEX('EDC Component Dictionary'!$C$5:$C$37,MATCH('Rates Database'!J4044,'EDC Component Dictionary'!$B$5:$B$37,0)), "Energy Supply")</f>
        <v>Other</v>
      </c>
      <c r="L4044" s="12">
        <v>2.0039999999999999E-2</v>
      </c>
      <c r="M4044" s="12"/>
    </row>
    <row r="4045" spans="1:13" x14ac:dyDescent="0.3">
      <c r="A4045" s="18">
        <v>4043</v>
      </c>
      <c r="B4045" s="18">
        <f t="shared" si="126"/>
        <v>2022</v>
      </c>
      <c r="C4045" s="17">
        <v>44866</v>
      </c>
      <c r="D4045" s="18" t="s">
        <v>130</v>
      </c>
      <c r="E4045" s="18" t="s">
        <v>163</v>
      </c>
      <c r="F4045" s="18" t="str">
        <f t="shared" si="127"/>
        <v>Eversource_EMA-Energy Efficiency Reconciliation Factor (EERF)-44866</v>
      </c>
      <c r="G4045" s="11" t="s">
        <v>131</v>
      </c>
      <c r="H4045" s="11" t="s">
        <v>49</v>
      </c>
      <c r="I4045" s="11" t="s">
        <v>155</v>
      </c>
      <c r="J4045" s="11" t="s">
        <v>157</v>
      </c>
      <c r="K4045" s="11" t="str">
        <f>IFERROR(INDEX('EDC Component Dictionary'!$C$5:$C$37,MATCH('Rates Database'!J4045,'EDC Component Dictionary'!$B$5:$B$37,0)), "Energy Supply")</f>
        <v>Other</v>
      </c>
      <c r="L4045" s="12">
        <v>2.0039999999999999E-2</v>
      </c>
      <c r="M4045" s="12"/>
    </row>
    <row r="4046" spans="1:13" x14ac:dyDescent="0.3">
      <c r="A4046" s="18">
        <v>4044</v>
      </c>
      <c r="B4046" s="18">
        <f t="shared" si="126"/>
        <v>2022</v>
      </c>
      <c r="C4046" s="17">
        <v>44835</v>
      </c>
      <c r="D4046" s="18" t="s">
        <v>130</v>
      </c>
      <c r="E4046" s="18" t="s">
        <v>163</v>
      </c>
      <c r="F4046" s="18" t="str">
        <f t="shared" si="127"/>
        <v>Eversource_EMA-Energy Efficiency Reconciliation Factor (EERF)-44835</v>
      </c>
      <c r="G4046" s="11" t="s">
        <v>131</v>
      </c>
      <c r="H4046" s="11" t="s">
        <v>49</v>
      </c>
      <c r="I4046" s="11" t="s">
        <v>155</v>
      </c>
      <c r="J4046" s="11" t="s">
        <v>157</v>
      </c>
      <c r="K4046" s="11" t="str">
        <f>IFERROR(INDEX('EDC Component Dictionary'!$C$5:$C$37,MATCH('Rates Database'!J4046,'EDC Component Dictionary'!$B$5:$B$37,0)), "Energy Supply")</f>
        <v>Other</v>
      </c>
      <c r="L4046" s="12">
        <v>2.0039999999999999E-2</v>
      </c>
      <c r="M4046" s="12"/>
    </row>
    <row r="4047" spans="1:13" x14ac:dyDescent="0.3">
      <c r="A4047" s="18">
        <v>4045</v>
      </c>
      <c r="B4047" s="18">
        <f t="shared" si="126"/>
        <v>2022</v>
      </c>
      <c r="C4047" s="17">
        <v>44805</v>
      </c>
      <c r="D4047" s="18" t="s">
        <v>130</v>
      </c>
      <c r="E4047" s="18" t="s">
        <v>163</v>
      </c>
      <c r="F4047" s="18" t="str">
        <f t="shared" si="127"/>
        <v>Eversource_EMA-Energy Efficiency Reconciliation Factor (EERF)-44805</v>
      </c>
      <c r="G4047" s="11" t="s">
        <v>131</v>
      </c>
      <c r="H4047" s="11" t="s">
        <v>49</v>
      </c>
      <c r="I4047" s="11" t="s">
        <v>155</v>
      </c>
      <c r="J4047" s="11" t="s">
        <v>157</v>
      </c>
      <c r="K4047" s="11" t="str">
        <f>IFERROR(INDEX('EDC Component Dictionary'!$C$5:$C$37,MATCH('Rates Database'!J4047,'EDC Component Dictionary'!$B$5:$B$37,0)), "Energy Supply")</f>
        <v>Other</v>
      </c>
      <c r="L4047" s="12">
        <v>2.0039999999999999E-2</v>
      </c>
      <c r="M4047" s="12"/>
    </row>
    <row r="4048" spans="1:13" x14ac:dyDescent="0.3">
      <c r="A4048" s="18">
        <v>4046</v>
      </c>
      <c r="B4048" s="18">
        <f t="shared" si="126"/>
        <v>2022</v>
      </c>
      <c r="C4048" s="17">
        <v>44774</v>
      </c>
      <c r="D4048" s="18" t="s">
        <v>130</v>
      </c>
      <c r="E4048" s="18" t="s">
        <v>163</v>
      </c>
      <c r="F4048" s="18" t="str">
        <f t="shared" si="127"/>
        <v>Eversource_EMA-Energy Efficiency Reconciliation Factor (EERF)-44774</v>
      </c>
      <c r="G4048" s="11" t="s">
        <v>131</v>
      </c>
      <c r="H4048" s="11" t="s">
        <v>49</v>
      </c>
      <c r="I4048" s="11" t="s">
        <v>155</v>
      </c>
      <c r="J4048" s="11" t="s">
        <v>157</v>
      </c>
      <c r="K4048" s="11" t="str">
        <f>IFERROR(INDEX('EDC Component Dictionary'!$C$5:$C$37,MATCH('Rates Database'!J4048,'EDC Component Dictionary'!$B$5:$B$37,0)), "Energy Supply")</f>
        <v>Other</v>
      </c>
      <c r="L4048" s="12">
        <v>2.0039999999999999E-2</v>
      </c>
      <c r="M4048" s="12"/>
    </row>
    <row r="4049" spans="1:13" x14ac:dyDescent="0.3">
      <c r="A4049" s="18">
        <v>4047</v>
      </c>
      <c r="B4049" s="18">
        <f t="shared" si="126"/>
        <v>2022</v>
      </c>
      <c r="C4049" s="17">
        <v>44743</v>
      </c>
      <c r="D4049" s="18" t="s">
        <v>130</v>
      </c>
      <c r="E4049" s="18" t="s">
        <v>163</v>
      </c>
      <c r="F4049" s="18" t="str">
        <f t="shared" si="127"/>
        <v>Eversource_EMA-Energy Efficiency Reconciliation Factor (EERF)-44743</v>
      </c>
      <c r="G4049" s="11" t="s">
        <v>131</v>
      </c>
      <c r="H4049" s="11" t="s">
        <v>49</v>
      </c>
      <c r="I4049" s="11" t="s">
        <v>155</v>
      </c>
      <c r="J4049" s="11" t="s">
        <v>157</v>
      </c>
      <c r="K4049" s="11" t="str">
        <f>IFERROR(INDEX('EDC Component Dictionary'!$C$5:$C$37,MATCH('Rates Database'!J4049,'EDC Component Dictionary'!$B$5:$B$37,0)), "Energy Supply")</f>
        <v>Other</v>
      </c>
      <c r="L4049" s="12">
        <v>2.0039999999999999E-2</v>
      </c>
      <c r="M4049" s="12"/>
    </row>
    <row r="4050" spans="1:13" x14ac:dyDescent="0.3">
      <c r="A4050" s="18">
        <v>4048</v>
      </c>
      <c r="B4050" s="18">
        <f t="shared" si="126"/>
        <v>2022</v>
      </c>
      <c r="C4050" s="17">
        <v>44713</v>
      </c>
      <c r="D4050" s="18" t="s">
        <v>130</v>
      </c>
      <c r="E4050" s="18" t="s">
        <v>163</v>
      </c>
      <c r="F4050" s="18" t="str">
        <f t="shared" si="127"/>
        <v>Eversource_EMA-Energy Efficiency Reconciliation Factor (EERF)-44713</v>
      </c>
      <c r="G4050" s="11" t="s">
        <v>131</v>
      </c>
      <c r="H4050" s="11" t="s">
        <v>49</v>
      </c>
      <c r="I4050" s="11" t="s">
        <v>155</v>
      </c>
      <c r="J4050" s="11" t="s">
        <v>157</v>
      </c>
      <c r="K4050" s="11" t="str">
        <f>IFERROR(INDEX('EDC Component Dictionary'!$C$5:$C$37,MATCH('Rates Database'!J4050,'EDC Component Dictionary'!$B$5:$B$37,0)), "Energy Supply")</f>
        <v>Other</v>
      </c>
      <c r="L4050" s="12">
        <v>1.464E-2</v>
      </c>
      <c r="M4050" s="12"/>
    </row>
    <row r="4051" spans="1:13" x14ac:dyDescent="0.3">
      <c r="A4051" s="18">
        <v>4049</v>
      </c>
      <c r="B4051" s="18">
        <f t="shared" si="126"/>
        <v>2022</v>
      </c>
      <c r="C4051" s="17">
        <v>44682</v>
      </c>
      <c r="D4051" s="18" t="s">
        <v>130</v>
      </c>
      <c r="E4051" s="18" t="s">
        <v>163</v>
      </c>
      <c r="F4051" s="18" t="str">
        <f t="shared" si="127"/>
        <v>Eversource_EMA-Energy Efficiency Reconciliation Factor (EERF)-44682</v>
      </c>
      <c r="G4051" s="11" t="s">
        <v>131</v>
      </c>
      <c r="H4051" s="11" t="s">
        <v>49</v>
      </c>
      <c r="I4051" s="11" t="s">
        <v>155</v>
      </c>
      <c r="J4051" s="11" t="s">
        <v>157</v>
      </c>
      <c r="K4051" s="11" t="str">
        <f>IFERROR(INDEX('EDC Component Dictionary'!$C$5:$C$37,MATCH('Rates Database'!J4051,'EDC Component Dictionary'!$B$5:$B$37,0)), "Energy Supply")</f>
        <v>Other</v>
      </c>
      <c r="L4051" s="12">
        <v>1.464E-2</v>
      </c>
      <c r="M4051" s="12"/>
    </row>
    <row r="4052" spans="1:13" x14ac:dyDescent="0.3">
      <c r="A4052" s="18">
        <v>4050</v>
      </c>
      <c r="B4052" s="18">
        <f t="shared" si="126"/>
        <v>2022</v>
      </c>
      <c r="C4052" s="17">
        <v>44652</v>
      </c>
      <c r="D4052" s="18" t="s">
        <v>130</v>
      </c>
      <c r="E4052" s="18" t="s">
        <v>163</v>
      </c>
      <c r="F4052" s="18" t="str">
        <f t="shared" si="127"/>
        <v>Eversource_EMA-Energy Efficiency Reconciliation Factor (EERF)-44652</v>
      </c>
      <c r="G4052" s="11" t="s">
        <v>131</v>
      </c>
      <c r="H4052" s="11" t="s">
        <v>49</v>
      </c>
      <c r="I4052" s="11" t="s">
        <v>155</v>
      </c>
      <c r="J4052" s="11" t="s">
        <v>157</v>
      </c>
      <c r="K4052" s="11" t="str">
        <f>IFERROR(INDEX('EDC Component Dictionary'!$C$5:$C$37,MATCH('Rates Database'!J4052,'EDC Component Dictionary'!$B$5:$B$37,0)), "Energy Supply")</f>
        <v>Other</v>
      </c>
      <c r="L4052" s="12">
        <v>1.464E-2</v>
      </c>
      <c r="M4052" s="12"/>
    </row>
    <row r="4053" spans="1:13" x14ac:dyDescent="0.3">
      <c r="A4053" s="18">
        <v>4051</v>
      </c>
      <c r="B4053" s="18">
        <f t="shared" si="126"/>
        <v>2022</v>
      </c>
      <c r="C4053" s="17">
        <v>44621</v>
      </c>
      <c r="D4053" s="18" t="s">
        <v>130</v>
      </c>
      <c r="E4053" s="18" t="s">
        <v>163</v>
      </c>
      <c r="F4053" s="18" t="str">
        <f t="shared" si="127"/>
        <v>Eversource_EMA-Energy Efficiency Reconciliation Factor (EERF)-44621</v>
      </c>
      <c r="G4053" s="11" t="s">
        <v>131</v>
      </c>
      <c r="H4053" s="11" t="s">
        <v>49</v>
      </c>
      <c r="I4053" s="11" t="s">
        <v>155</v>
      </c>
      <c r="J4053" s="11" t="s">
        <v>157</v>
      </c>
      <c r="K4053" s="11" t="str">
        <f>IFERROR(INDEX('EDC Component Dictionary'!$C$5:$C$37,MATCH('Rates Database'!J4053,'EDC Component Dictionary'!$B$5:$B$37,0)), "Energy Supply")</f>
        <v>Other</v>
      </c>
      <c r="L4053" s="12">
        <v>1.464E-2</v>
      </c>
      <c r="M4053" s="12"/>
    </row>
    <row r="4054" spans="1:13" x14ac:dyDescent="0.3">
      <c r="A4054" s="18">
        <v>4052</v>
      </c>
      <c r="B4054" s="18">
        <f t="shared" si="126"/>
        <v>2022</v>
      </c>
      <c r="C4054" s="17">
        <v>44593</v>
      </c>
      <c r="D4054" s="18" t="s">
        <v>130</v>
      </c>
      <c r="E4054" s="18" t="s">
        <v>163</v>
      </c>
      <c r="F4054" s="18" t="str">
        <f t="shared" si="127"/>
        <v>Eversource_EMA-Energy Efficiency Reconciliation Factor (EERF)-44593</v>
      </c>
      <c r="G4054" s="11" t="s">
        <v>131</v>
      </c>
      <c r="H4054" s="11" t="s">
        <v>49</v>
      </c>
      <c r="I4054" s="11" t="s">
        <v>155</v>
      </c>
      <c r="J4054" s="11" t="s">
        <v>157</v>
      </c>
      <c r="K4054" s="11" t="str">
        <f>IFERROR(INDEX('EDC Component Dictionary'!$C$5:$C$37,MATCH('Rates Database'!J4054,'EDC Component Dictionary'!$B$5:$B$37,0)), "Energy Supply")</f>
        <v>Other</v>
      </c>
      <c r="L4054" s="12">
        <v>1.464E-2</v>
      </c>
      <c r="M4054" s="12"/>
    </row>
    <row r="4055" spans="1:13" x14ac:dyDescent="0.3">
      <c r="A4055" s="18">
        <v>4053</v>
      </c>
      <c r="B4055" s="18">
        <f t="shared" si="126"/>
        <v>2022</v>
      </c>
      <c r="C4055" s="17">
        <v>44562</v>
      </c>
      <c r="D4055" s="18" t="s">
        <v>130</v>
      </c>
      <c r="E4055" s="18" t="s">
        <v>163</v>
      </c>
      <c r="F4055" s="18" t="str">
        <f t="shared" si="127"/>
        <v>Eversource_EMA-Energy Efficiency Reconciliation Factor (EERF)-44562</v>
      </c>
      <c r="G4055" s="11" t="s">
        <v>131</v>
      </c>
      <c r="H4055" s="11" t="s">
        <v>49</v>
      </c>
      <c r="I4055" s="11" t="s">
        <v>155</v>
      </c>
      <c r="J4055" s="11" t="s">
        <v>157</v>
      </c>
      <c r="K4055" s="11" t="str">
        <f>IFERROR(INDEX('EDC Component Dictionary'!$C$5:$C$37,MATCH('Rates Database'!J4055,'EDC Component Dictionary'!$B$5:$B$37,0)), "Energy Supply")</f>
        <v>Other</v>
      </c>
      <c r="L4055" s="12">
        <v>1.464E-2</v>
      </c>
      <c r="M4055" s="12"/>
    </row>
    <row r="4056" spans="1:13" x14ac:dyDescent="0.3">
      <c r="A4056" s="18">
        <v>4054</v>
      </c>
      <c r="B4056" s="18">
        <f t="shared" si="126"/>
        <v>2021</v>
      </c>
      <c r="C4056" s="17">
        <v>44531</v>
      </c>
      <c r="D4056" s="18" t="s">
        <v>130</v>
      </c>
      <c r="E4056" s="18" t="s">
        <v>163</v>
      </c>
      <c r="F4056" s="18" t="str">
        <f t="shared" si="127"/>
        <v>Eversource_EMA-Energy Efficiency Reconciliation Factor (EERF)-44531</v>
      </c>
      <c r="G4056" s="11" t="s">
        <v>131</v>
      </c>
      <c r="H4056" s="11" t="s">
        <v>49</v>
      </c>
      <c r="I4056" s="11" t="s">
        <v>155</v>
      </c>
      <c r="J4056" s="11" t="s">
        <v>157</v>
      </c>
      <c r="K4056" s="11" t="str">
        <f>IFERROR(INDEX('EDC Component Dictionary'!$C$5:$C$37,MATCH('Rates Database'!J4056,'EDC Component Dictionary'!$B$5:$B$37,0)), "Energy Supply")</f>
        <v>Other</v>
      </c>
      <c r="L4056" s="12">
        <v>1.464E-2</v>
      </c>
      <c r="M4056" s="12"/>
    </row>
    <row r="4057" spans="1:13" x14ac:dyDescent="0.3">
      <c r="A4057" s="18">
        <v>4055</v>
      </c>
      <c r="B4057" s="18">
        <f t="shared" si="126"/>
        <v>2021</v>
      </c>
      <c r="C4057" s="17">
        <v>44501</v>
      </c>
      <c r="D4057" s="18" t="s">
        <v>130</v>
      </c>
      <c r="E4057" s="18" t="s">
        <v>163</v>
      </c>
      <c r="F4057" s="18" t="str">
        <f t="shared" si="127"/>
        <v>Eversource_EMA-Energy Efficiency Reconciliation Factor (EERF)-44501</v>
      </c>
      <c r="G4057" s="11" t="s">
        <v>131</v>
      </c>
      <c r="H4057" s="11" t="s">
        <v>49</v>
      </c>
      <c r="I4057" s="11" t="s">
        <v>155</v>
      </c>
      <c r="J4057" s="11" t="s">
        <v>157</v>
      </c>
      <c r="K4057" s="11" t="str">
        <f>IFERROR(INDEX('EDC Component Dictionary'!$C$5:$C$37,MATCH('Rates Database'!J4057,'EDC Component Dictionary'!$B$5:$B$37,0)), "Energy Supply")</f>
        <v>Other</v>
      </c>
      <c r="L4057" s="12">
        <v>1.464E-2</v>
      </c>
      <c r="M4057" s="12"/>
    </row>
    <row r="4058" spans="1:13" x14ac:dyDescent="0.3">
      <c r="A4058" s="18">
        <v>4056</v>
      </c>
      <c r="B4058" s="18">
        <f t="shared" si="126"/>
        <v>2021</v>
      </c>
      <c r="C4058" s="17">
        <v>44470</v>
      </c>
      <c r="D4058" s="18" t="s">
        <v>130</v>
      </c>
      <c r="E4058" s="18" t="s">
        <v>163</v>
      </c>
      <c r="F4058" s="18" t="str">
        <f t="shared" si="127"/>
        <v>Eversource_EMA-Energy Efficiency Reconciliation Factor (EERF)-44470</v>
      </c>
      <c r="G4058" s="11" t="s">
        <v>131</v>
      </c>
      <c r="H4058" s="11" t="s">
        <v>49</v>
      </c>
      <c r="I4058" s="11" t="s">
        <v>155</v>
      </c>
      <c r="J4058" s="11" t="s">
        <v>157</v>
      </c>
      <c r="K4058" s="11" t="str">
        <f>IFERROR(INDEX('EDC Component Dictionary'!$C$5:$C$37,MATCH('Rates Database'!J4058,'EDC Component Dictionary'!$B$5:$B$37,0)), "Energy Supply")</f>
        <v>Other</v>
      </c>
      <c r="L4058" s="12">
        <v>1.464E-2</v>
      </c>
      <c r="M4058" s="12"/>
    </row>
    <row r="4059" spans="1:13" x14ac:dyDescent="0.3">
      <c r="A4059" s="18">
        <v>4057</v>
      </c>
      <c r="B4059" s="18">
        <f t="shared" si="126"/>
        <v>2021</v>
      </c>
      <c r="C4059" s="17">
        <v>44440</v>
      </c>
      <c r="D4059" s="18" t="s">
        <v>130</v>
      </c>
      <c r="E4059" s="18" t="s">
        <v>163</v>
      </c>
      <c r="F4059" s="18" t="str">
        <f t="shared" si="127"/>
        <v>Eversource_EMA-Energy Efficiency Reconciliation Factor (EERF)-44440</v>
      </c>
      <c r="G4059" s="11" t="s">
        <v>131</v>
      </c>
      <c r="H4059" s="11" t="s">
        <v>49</v>
      </c>
      <c r="I4059" s="11" t="s">
        <v>155</v>
      </c>
      <c r="J4059" s="11" t="s">
        <v>157</v>
      </c>
      <c r="K4059" s="11" t="str">
        <f>IFERROR(INDEX('EDC Component Dictionary'!$C$5:$C$37,MATCH('Rates Database'!J4059,'EDC Component Dictionary'!$B$5:$B$37,0)), "Energy Supply")</f>
        <v>Other</v>
      </c>
      <c r="L4059" s="12">
        <v>1.464E-2</v>
      </c>
      <c r="M4059" s="12"/>
    </row>
    <row r="4060" spans="1:13" x14ac:dyDescent="0.3">
      <c r="A4060" s="18">
        <v>4058</v>
      </c>
      <c r="B4060" s="18">
        <f t="shared" si="126"/>
        <v>2021</v>
      </c>
      <c r="C4060" s="17">
        <v>44409</v>
      </c>
      <c r="D4060" s="18" t="s">
        <v>130</v>
      </c>
      <c r="E4060" s="18" t="s">
        <v>163</v>
      </c>
      <c r="F4060" s="18" t="str">
        <f t="shared" si="127"/>
        <v>Eversource_EMA-Energy Efficiency Reconciliation Factor (EERF)-44409</v>
      </c>
      <c r="G4060" s="11" t="s">
        <v>131</v>
      </c>
      <c r="H4060" s="11" t="s">
        <v>49</v>
      </c>
      <c r="I4060" s="11" t="s">
        <v>155</v>
      </c>
      <c r="J4060" s="11" t="s">
        <v>157</v>
      </c>
      <c r="K4060" s="11" t="str">
        <f>IFERROR(INDEX('EDC Component Dictionary'!$C$5:$C$37,MATCH('Rates Database'!J4060,'EDC Component Dictionary'!$B$5:$B$37,0)), "Energy Supply")</f>
        <v>Other</v>
      </c>
      <c r="L4060" s="12">
        <v>1.464E-2</v>
      </c>
      <c r="M4060" s="12"/>
    </row>
    <row r="4061" spans="1:13" x14ac:dyDescent="0.3">
      <c r="A4061" s="18">
        <v>4059</v>
      </c>
      <c r="B4061" s="18">
        <f t="shared" si="126"/>
        <v>2021</v>
      </c>
      <c r="C4061" s="17">
        <v>44378</v>
      </c>
      <c r="D4061" s="18" t="s">
        <v>130</v>
      </c>
      <c r="E4061" s="18" t="s">
        <v>163</v>
      </c>
      <c r="F4061" s="18" t="str">
        <f t="shared" si="127"/>
        <v>Eversource_EMA-Energy Efficiency Reconciliation Factor (EERF)-44378</v>
      </c>
      <c r="G4061" s="11" t="s">
        <v>131</v>
      </c>
      <c r="H4061" s="11" t="s">
        <v>49</v>
      </c>
      <c r="I4061" s="11" t="s">
        <v>155</v>
      </c>
      <c r="J4061" s="11" t="s">
        <v>157</v>
      </c>
      <c r="K4061" s="11" t="str">
        <f>IFERROR(INDEX('EDC Component Dictionary'!$C$5:$C$37,MATCH('Rates Database'!J4061,'EDC Component Dictionary'!$B$5:$B$37,0)), "Energy Supply")</f>
        <v>Other</v>
      </c>
      <c r="L4061" s="12">
        <v>1.464E-2</v>
      </c>
      <c r="M4061" s="12"/>
    </row>
    <row r="4062" spans="1:13" x14ac:dyDescent="0.3">
      <c r="A4062" s="18">
        <v>4060</v>
      </c>
      <c r="B4062" s="18">
        <f t="shared" si="126"/>
        <v>2021</v>
      </c>
      <c r="C4062" s="17">
        <v>44348</v>
      </c>
      <c r="D4062" s="18" t="s">
        <v>130</v>
      </c>
      <c r="E4062" s="18" t="s">
        <v>163</v>
      </c>
      <c r="F4062" s="18" t="str">
        <f t="shared" si="127"/>
        <v>Eversource_EMA-Energy Efficiency Reconciliation Factor (EERF)-44348</v>
      </c>
      <c r="G4062" s="11" t="s">
        <v>131</v>
      </c>
      <c r="H4062" s="11" t="s">
        <v>49</v>
      </c>
      <c r="I4062" s="11" t="s">
        <v>155</v>
      </c>
      <c r="J4062" s="11" t="s">
        <v>157</v>
      </c>
      <c r="K4062" s="11" t="str">
        <f>IFERROR(INDEX('EDC Component Dictionary'!$C$5:$C$37,MATCH('Rates Database'!J4062,'EDC Component Dictionary'!$B$5:$B$37,0)), "Energy Supply")</f>
        <v>Other</v>
      </c>
      <c r="L4062" s="12">
        <v>1.6789999999999999E-2</v>
      </c>
      <c r="M4062" s="12"/>
    </row>
    <row r="4063" spans="1:13" x14ac:dyDescent="0.3">
      <c r="A4063" s="18">
        <v>4061</v>
      </c>
      <c r="B4063" s="18">
        <f t="shared" si="126"/>
        <v>2021</v>
      </c>
      <c r="C4063" s="17">
        <v>44317</v>
      </c>
      <c r="D4063" s="18" t="s">
        <v>130</v>
      </c>
      <c r="E4063" s="18" t="s">
        <v>163</v>
      </c>
      <c r="F4063" s="18" t="str">
        <f t="shared" si="127"/>
        <v>Eversource_EMA-Energy Efficiency Reconciliation Factor (EERF)-44317</v>
      </c>
      <c r="G4063" s="11" t="s">
        <v>131</v>
      </c>
      <c r="H4063" s="11" t="s">
        <v>49</v>
      </c>
      <c r="I4063" s="11" t="s">
        <v>155</v>
      </c>
      <c r="J4063" s="11" t="s">
        <v>157</v>
      </c>
      <c r="K4063" s="11" t="str">
        <f>IFERROR(INDEX('EDC Component Dictionary'!$C$5:$C$37,MATCH('Rates Database'!J4063,'EDC Component Dictionary'!$B$5:$B$37,0)), "Energy Supply")</f>
        <v>Other</v>
      </c>
      <c r="L4063" s="12">
        <v>1.6789999999999999E-2</v>
      </c>
      <c r="M4063" s="12"/>
    </row>
    <row r="4064" spans="1:13" x14ac:dyDescent="0.3">
      <c r="A4064" s="18">
        <v>4062</v>
      </c>
      <c r="B4064" s="18">
        <f t="shared" si="126"/>
        <v>2021</v>
      </c>
      <c r="C4064" s="17">
        <v>44287</v>
      </c>
      <c r="D4064" s="18" t="s">
        <v>130</v>
      </c>
      <c r="E4064" s="18" t="s">
        <v>163</v>
      </c>
      <c r="F4064" s="18" t="str">
        <f t="shared" si="127"/>
        <v>Eversource_EMA-Energy Efficiency Reconciliation Factor (EERF)-44287</v>
      </c>
      <c r="G4064" s="11" t="s">
        <v>131</v>
      </c>
      <c r="H4064" s="11" t="s">
        <v>49</v>
      </c>
      <c r="I4064" s="11" t="s">
        <v>155</v>
      </c>
      <c r="J4064" s="11" t="s">
        <v>157</v>
      </c>
      <c r="K4064" s="11" t="str">
        <f>IFERROR(INDEX('EDC Component Dictionary'!$C$5:$C$37,MATCH('Rates Database'!J4064,'EDC Component Dictionary'!$B$5:$B$37,0)), "Energy Supply")</f>
        <v>Other</v>
      </c>
      <c r="L4064" s="12">
        <v>1.6789999999999999E-2</v>
      </c>
      <c r="M4064" s="12"/>
    </row>
    <row r="4065" spans="1:13" x14ac:dyDescent="0.3">
      <c r="A4065" s="18">
        <v>4063</v>
      </c>
      <c r="B4065" s="18">
        <f t="shared" si="126"/>
        <v>2021</v>
      </c>
      <c r="C4065" s="17">
        <v>44256</v>
      </c>
      <c r="D4065" s="18" t="s">
        <v>130</v>
      </c>
      <c r="E4065" s="18" t="s">
        <v>163</v>
      </c>
      <c r="F4065" s="18" t="str">
        <f t="shared" si="127"/>
        <v>Eversource_EMA-Energy Efficiency Reconciliation Factor (EERF)-44256</v>
      </c>
      <c r="G4065" s="11" t="s">
        <v>131</v>
      </c>
      <c r="H4065" s="11" t="s">
        <v>49</v>
      </c>
      <c r="I4065" s="11" t="s">
        <v>155</v>
      </c>
      <c r="J4065" s="11" t="s">
        <v>157</v>
      </c>
      <c r="K4065" s="11" t="str">
        <f>IFERROR(INDEX('EDC Component Dictionary'!$C$5:$C$37,MATCH('Rates Database'!J4065,'EDC Component Dictionary'!$B$5:$B$37,0)), "Energy Supply")</f>
        <v>Other</v>
      </c>
      <c r="L4065" s="12">
        <v>1.6789999999999999E-2</v>
      </c>
      <c r="M4065" s="12"/>
    </row>
    <row r="4066" spans="1:13" x14ac:dyDescent="0.3">
      <c r="A4066" s="18">
        <v>4064</v>
      </c>
      <c r="B4066" s="18">
        <f t="shared" si="126"/>
        <v>2021</v>
      </c>
      <c r="C4066" s="17">
        <v>44228</v>
      </c>
      <c r="D4066" s="18" t="s">
        <v>130</v>
      </c>
      <c r="E4066" s="18" t="s">
        <v>163</v>
      </c>
      <c r="F4066" s="18" t="str">
        <f t="shared" si="127"/>
        <v>Eversource_EMA-Energy Efficiency Reconciliation Factor (EERF)-44228</v>
      </c>
      <c r="G4066" s="11" t="s">
        <v>131</v>
      </c>
      <c r="H4066" s="11" t="s">
        <v>49</v>
      </c>
      <c r="I4066" s="11" t="s">
        <v>155</v>
      </c>
      <c r="J4066" s="11" t="s">
        <v>157</v>
      </c>
      <c r="K4066" s="11" t="str">
        <f>IFERROR(INDEX('EDC Component Dictionary'!$C$5:$C$37,MATCH('Rates Database'!J4066,'EDC Component Dictionary'!$B$5:$B$37,0)), "Energy Supply")</f>
        <v>Other</v>
      </c>
      <c r="L4066" s="12">
        <v>1.6789999999999999E-2</v>
      </c>
      <c r="M4066" s="12"/>
    </row>
    <row r="4067" spans="1:13" x14ac:dyDescent="0.3">
      <c r="A4067" s="18">
        <v>4065</v>
      </c>
      <c r="B4067" s="18">
        <f t="shared" si="126"/>
        <v>2021</v>
      </c>
      <c r="C4067" s="17">
        <v>44197</v>
      </c>
      <c r="D4067" s="18" t="s">
        <v>130</v>
      </c>
      <c r="E4067" s="18" t="s">
        <v>163</v>
      </c>
      <c r="F4067" s="18" t="str">
        <f t="shared" si="127"/>
        <v>Eversource_EMA-Energy Efficiency Reconciliation Factor (EERF)-44197</v>
      </c>
      <c r="G4067" s="11" t="s">
        <v>131</v>
      </c>
      <c r="H4067" s="11" t="s">
        <v>49</v>
      </c>
      <c r="I4067" s="11" t="s">
        <v>155</v>
      </c>
      <c r="J4067" s="11" t="s">
        <v>157</v>
      </c>
      <c r="K4067" s="11" t="str">
        <f>IFERROR(INDEX('EDC Component Dictionary'!$C$5:$C$37,MATCH('Rates Database'!J4067,'EDC Component Dictionary'!$B$5:$B$37,0)), "Energy Supply")</f>
        <v>Other</v>
      </c>
      <c r="L4067" s="12">
        <v>1.6789999999999999E-2</v>
      </c>
      <c r="M4067" s="12"/>
    </row>
    <row r="4068" spans="1:13" x14ac:dyDescent="0.3">
      <c r="A4068" s="18">
        <v>4066</v>
      </c>
      <c r="B4068" s="18">
        <f t="shared" si="126"/>
        <v>2020</v>
      </c>
      <c r="C4068" s="17">
        <v>44166</v>
      </c>
      <c r="D4068" s="18" t="s">
        <v>130</v>
      </c>
      <c r="E4068" s="18" t="s">
        <v>163</v>
      </c>
      <c r="F4068" s="18" t="str">
        <f t="shared" si="127"/>
        <v>Eversource_EMA-Energy Efficiency Reconciliation Factor (EERF)-44166</v>
      </c>
      <c r="G4068" s="11" t="s">
        <v>131</v>
      </c>
      <c r="H4068" s="11" t="s">
        <v>49</v>
      </c>
      <c r="I4068" s="11" t="s">
        <v>155</v>
      </c>
      <c r="J4068" s="11" t="s">
        <v>157</v>
      </c>
      <c r="K4068" s="11" t="str">
        <f>IFERROR(INDEX('EDC Component Dictionary'!$C$5:$C$37,MATCH('Rates Database'!J4068,'EDC Component Dictionary'!$B$5:$B$37,0)), "Energy Supply")</f>
        <v>Other</v>
      </c>
      <c r="L4068" s="12">
        <v>1.6789999999999999E-2</v>
      </c>
      <c r="M4068" s="12"/>
    </row>
    <row r="4069" spans="1:13" x14ac:dyDescent="0.3">
      <c r="A4069" s="18">
        <v>4067</v>
      </c>
      <c r="B4069" s="18">
        <f t="shared" si="126"/>
        <v>2020</v>
      </c>
      <c r="C4069" s="17">
        <v>44136</v>
      </c>
      <c r="D4069" s="18" t="s">
        <v>130</v>
      </c>
      <c r="E4069" s="18" t="s">
        <v>163</v>
      </c>
      <c r="F4069" s="18" t="str">
        <f t="shared" si="127"/>
        <v>Eversource_EMA-Energy Efficiency Reconciliation Factor (EERF)-44136</v>
      </c>
      <c r="G4069" s="11" t="s">
        <v>131</v>
      </c>
      <c r="H4069" s="11" t="s">
        <v>49</v>
      </c>
      <c r="I4069" s="11" t="s">
        <v>155</v>
      </c>
      <c r="J4069" s="11" t="s">
        <v>157</v>
      </c>
      <c r="K4069" s="11" t="str">
        <f>IFERROR(INDEX('EDC Component Dictionary'!$C$5:$C$37,MATCH('Rates Database'!J4069,'EDC Component Dictionary'!$B$5:$B$37,0)), "Energy Supply")</f>
        <v>Other</v>
      </c>
      <c r="L4069" s="12">
        <v>1.6789999999999999E-2</v>
      </c>
      <c r="M4069" s="12"/>
    </row>
    <row r="4070" spans="1:13" x14ac:dyDescent="0.3">
      <c r="A4070" s="18">
        <v>4068</v>
      </c>
      <c r="B4070" s="18">
        <f t="shared" si="126"/>
        <v>2020</v>
      </c>
      <c r="C4070" s="17">
        <v>44105</v>
      </c>
      <c r="D4070" s="18" t="s">
        <v>130</v>
      </c>
      <c r="E4070" s="18" t="s">
        <v>163</v>
      </c>
      <c r="F4070" s="18" t="str">
        <f t="shared" si="127"/>
        <v>Eversource_EMA-Energy Efficiency Reconciliation Factor (EERF)-44105</v>
      </c>
      <c r="G4070" s="11" t="s">
        <v>131</v>
      </c>
      <c r="H4070" s="11" t="s">
        <v>49</v>
      </c>
      <c r="I4070" s="11" t="s">
        <v>155</v>
      </c>
      <c r="J4070" s="11" t="s">
        <v>157</v>
      </c>
      <c r="K4070" s="11" t="str">
        <f>IFERROR(INDEX('EDC Component Dictionary'!$C$5:$C$37,MATCH('Rates Database'!J4070,'EDC Component Dictionary'!$B$5:$B$37,0)), "Energy Supply")</f>
        <v>Other</v>
      </c>
      <c r="L4070" s="12">
        <v>1.6789999999999999E-2</v>
      </c>
      <c r="M4070" s="12"/>
    </row>
    <row r="4071" spans="1:13" x14ac:dyDescent="0.3">
      <c r="A4071" s="18">
        <v>4069</v>
      </c>
      <c r="B4071" s="18">
        <f t="shared" si="126"/>
        <v>2020</v>
      </c>
      <c r="C4071" s="17">
        <v>44075</v>
      </c>
      <c r="D4071" s="18" t="s">
        <v>130</v>
      </c>
      <c r="E4071" s="18" t="s">
        <v>163</v>
      </c>
      <c r="F4071" s="18" t="str">
        <f t="shared" si="127"/>
        <v>Eversource_EMA-Energy Efficiency Reconciliation Factor (EERF)-44075</v>
      </c>
      <c r="G4071" s="11" t="s">
        <v>131</v>
      </c>
      <c r="H4071" s="11" t="s">
        <v>49</v>
      </c>
      <c r="I4071" s="11" t="s">
        <v>155</v>
      </c>
      <c r="J4071" s="11" t="s">
        <v>157</v>
      </c>
      <c r="K4071" s="11" t="str">
        <f>IFERROR(INDEX('EDC Component Dictionary'!$C$5:$C$37,MATCH('Rates Database'!J4071,'EDC Component Dictionary'!$B$5:$B$37,0)), "Energy Supply")</f>
        <v>Other</v>
      </c>
      <c r="L4071" s="12">
        <v>1.6789999999999999E-2</v>
      </c>
      <c r="M4071" s="12"/>
    </row>
    <row r="4072" spans="1:13" x14ac:dyDescent="0.3">
      <c r="A4072" s="18">
        <v>4070</v>
      </c>
      <c r="B4072" s="18">
        <f t="shared" si="126"/>
        <v>2020</v>
      </c>
      <c r="C4072" s="17">
        <v>44044</v>
      </c>
      <c r="D4072" s="18" t="s">
        <v>130</v>
      </c>
      <c r="E4072" s="18" t="s">
        <v>163</v>
      </c>
      <c r="F4072" s="18" t="str">
        <f t="shared" si="127"/>
        <v>Eversource_EMA-Energy Efficiency Reconciliation Factor (EERF)-44044</v>
      </c>
      <c r="G4072" s="11" t="s">
        <v>131</v>
      </c>
      <c r="H4072" s="11" t="s">
        <v>49</v>
      </c>
      <c r="I4072" s="11" t="s">
        <v>155</v>
      </c>
      <c r="J4072" s="11" t="s">
        <v>157</v>
      </c>
      <c r="K4072" s="11" t="str">
        <f>IFERROR(INDEX('EDC Component Dictionary'!$C$5:$C$37,MATCH('Rates Database'!J4072,'EDC Component Dictionary'!$B$5:$B$37,0)), "Energy Supply")</f>
        <v>Other</v>
      </c>
      <c r="L4072" s="12">
        <v>1.6789999999999999E-2</v>
      </c>
      <c r="M4072" s="12"/>
    </row>
    <row r="4073" spans="1:13" x14ac:dyDescent="0.3">
      <c r="A4073" s="18">
        <v>4071</v>
      </c>
      <c r="B4073" s="18">
        <f t="shared" si="126"/>
        <v>2020</v>
      </c>
      <c r="C4073" s="17">
        <v>44013</v>
      </c>
      <c r="D4073" s="18" t="s">
        <v>130</v>
      </c>
      <c r="E4073" s="18" t="s">
        <v>163</v>
      </c>
      <c r="F4073" s="18" t="str">
        <f t="shared" si="127"/>
        <v>Eversource_EMA-Energy Efficiency Reconciliation Factor (EERF)-44013</v>
      </c>
      <c r="G4073" s="11" t="s">
        <v>131</v>
      </c>
      <c r="H4073" s="11" t="s">
        <v>49</v>
      </c>
      <c r="I4073" s="11" t="s">
        <v>155</v>
      </c>
      <c r="J4073" s="11" t="s">
        <v>157</v>
      </c>
      <c r="K4073" s="11" t="str">
        <f>IFERROR(INDEX('EDC Component Dictionary'!$C$5:$C$37,MATCH('Rates Database'!J4073,'EDC Component Dictionary'!$B$5:$B$37,0)), "Energy Supply")</f>
        <v>Other</v>
      </c>
      <c r="L4073" s="12">
        <v>1.6789999999999999E-2</v>
      </c>
      <c r="M4073" s="12"/>
    </row>
    <row r="4074" spans="1:13" x14ac:dyDescent="0.3">
      <c r="A4074" s="18">
        <v>4072</v>
      </c>
      <c r="B4074" s="18">
        <f t="shared" si="126"/>
        <v>2020</v>
      </c>
      <c r="C4074" s="17">
        <v>43983</v>
      </c>
      <c r="D4074" s="18" t="s">
        <v>130</v>
      </c>
      <c r="E4074" s="18" t="s">
        <v>163</v>
      </c>
      <c r="F4074" s="18" t="str">
        <f t="shared" si="127"/>
        <v>Eversource_EMA-Energy Efficiency Reconciliation Factor (EERF)-43983</v>
      </c>
      <c r="G4074" s="11" t="s">
        <v>131</v>
      </c>
      <c r="H4074" s="11" t="s">
        <v>49</v>
      </c>
      <c r="I4074" s="11" t="s">
        <v>155</v>
      </c>
      <c r="J4074" s="11" t="s">
        <v>157</v>
      </c>
      <c r="K4074" s="11" t="str">
        <f>IFERROR(INDEX('EDC Component Dictionary'!$C$5:$C$37,MATCH('Rates Database'!J4074,'EDC Component Dictionary'!$B$5:$B$37,0)), "Energy Supply")</f>
        <v>Other</v>
      </c>
      <c r="L4074" s="12">
        <v>1.14E-2</v>
      </c>
      <c r="M4074" s="12"/>
    </row>
    <row r="4075" spans="1:13" x14ac:dyDescent="0.3">
      <c r="A4075" s="18">
        <v>4073</v>
      </c>
      <c r="B4075" s="18">
        <f t="shared" si="126"/>
        <v>2020</v>
      </c>
      <c r="C4075" s="17">
        <v>43952</v>
      </c>
      <c r="D4075" s="18" t="s">
        <v>130</v>
      </c>
      <c r="E4075" s="18" t="s">
        <v>163</v>
      </c>
      <c r="F4075" s="18" t="str">
        <f t="shared" si="127"/>
        <v>Eversource_EMA-Energy Efficiency Reconciliation Factor (EERF)-43952</v>
      </c>
      <c r="G4075" s="11" t="s">
        <v>131</v>
      </c>
      <c r="H4075" s="11" t="s">
        <v>49</v>
      </c>
      <c r="I4075" s="11" t="s">
        <v>155</v>
      </c>
      <c r="J4075" s="11" t="s">
        <v>157</v>
      </c>
      <c r="K4075" s="11" t="str">
        <f>IFERROR(INDEX('EDC Component Dictionary'!$C$5:$C$37,MATCH('Rates Database'!J4075,'EDC Component Dictionary'!$B$5:$B$37,0)), "Energy Supply")</f>
        <v>Other</v>
      </c>
      <c r="L4075" s="12">
        <v>1.14E-2</v>
      </c>
      <c r="M4075" s="12"/>
    </row>
    <row r="4076" spans="1:13" x14ac:dyDescent="0.3">
      <c r="A4076" s="18">
        <v>4074</v>
      </c>
      <c r="B4076" s="18">
        <f t="shared" si="126"/>
        <v>2020</v>
      </c>
      <c r="C4076" s="17">
        <v>43922</v>
      </c>
      <c r="D4076" s="18" t="s">
        <v>130</v>
      </c>
      <c r="E4076" s="18" t="s">
        <v>163</v>
      </c>
      <c r="F4076" s="18" t="str">
        <f t="shared" si="127"/>
        <v>Eversource_EMA-Energy Efficiency Reconciliation Factor (EERF)-43922</v>
      </c>
      <c r="G4076" s="11" t="s">
        <v>131</v>
      </c>
      <c r="H4076" s="11" t="s">
        <v>49</v>
      </c>
      <c r="I4076" s="11" t="s">
        <v>155</v>
      </c>
      <c r="J4076" s="11" t="s">
        <v>157</v>
      </c>
      <c r="K4076" s="11" t="str">
        <f>IFERROR(INDEX('EDC Component Dictionary'!$C$5:$C$37,MATCH('Rates Database'!J4076,'EDC Component Dictionary'!$B$5:$B$37,0)), "Energy Supply")</f>
        <v>Other</v>
      </c>
      <c r="L4076" s="12">
        <v>1.14E-2</v>
      </c>
      <c r="M4076" s="12"/>
    </row>
    <row r="4077" spans="1:13" x14ac:dyDescent="0.3">
      <c r="A4077" s="18">
        <v>4075</v>
      </c>
      <c r="B4077" s="18">
        <f t="shared" si="126"/>
        <v>2020</v>
      </c>
      <c r="C4077" s="17">
        <v>43891</v>
      </c>
      <c r="D4077" s="18" t="s">
        <v>130</v>
      </c>
      <c r="E4077" s="18" t="s">
        <v>163</v>
      </c>
      <c r="F4077" s="18" t="str">
        <f t="shared" si="127"/>
        <v>Eversource_EMA-Energy Efficiency Reconciliation Factor (EERF)-43891</v>
      </c>
      <c r="G4077" s="11" t="s">
        <v>131</v>
      </c>
      <c r="H4077" s="11" t="s">
        <v>49</v>
      </c>
      <c r="I4077" s="11" t="s">
        <v>155</v>
      </c>
      <c r="J4077" s="11" t="s">
        <v>157</v>
      </c>
      <c r="K4077" s="11" t="str">
        <f>IFERROR(INDEX('EDC Component Dictionary'!$C$5:$C$37,MATCH('Rates Database'!J4077,'EDC Component Dictionary'!$B$5:$B$37,0)), "Energy Supply")</f>
        <v>Other</v>
      </c>
      <c r="L4077" s="12">
        <v>1.14E-2</v>
      </c>
      <c r="M4077" s="12"/>
    </row>
    <row r="4078" spans="1:13" x14ac:dyDescent="0.3">
      <c r="A4078" s="18">
        <v>4076</v>
      </c>
      <c r="B4078" s="18">
        <f t="shared" si="126"/>
        <v>2020</v>
      </c>
      <c r="C4078" s="17">
        <v>43862</v>
      </c>
      <c r="D4078" s="18" t="s">
        <v>130</v>
      </c>
      <c r="E4078" s="18" t="s">
        <v>163</v>
      </c>
      <c r="F4078" s="18" t="str">
        <f t="shared" si="127"/>
        <v>Eversource_EMA-Energy Efficiency Reconciliation Factor (EERF)-43862</v>
      </c>
      <c r="G4078" s="11" t="s">
        <v>131</v>
      </c>
      <c r="H4078" s="11" t="s">
        <v>49</v>
      </c>
      <c r="I4078" s="11" t="s">
        <v>155</v>
      </c>
      <c r="J4078" s="11" t="s">
        <v>157</v>
      </c>
      <c r="K4078" s="11" t="str">
        <f>IFERROR(INDEX('EDC Component Dictionary'!$C$5:$C$37,MATCH('Rates Database'!J4078,'EDC Component Dictionary'!$B$5:$B$37,0)), "Energy Supply")</f>
        <v>Other</v>
      </c>
      <c r="L4078" s="12">
        <v>1.14E-2</v>
      </c>
      <c r="M4078" s="12"/>
    </row>
    <row r="4079" spans="1:13" x14ac:dyDescent="0.3">
      <c r="A4079" s="18">
        <v>4077</v>
      </c>
      <c r="B4079" s="18">
        <f t="shared" si="126"/>
        <v>2020</v>
      </c>
      <c r="C4079" s="17">
        <v>43831</v>
      </c>
      <c r="D4079" s="18" t="s">
        <v>130</v>
      </c>
      <c r="E4079" s="18" t="s">
        <v>163</v>
      </c>
      <c r="F4079" s="18" t="str">
        <f t="shared" si="127"/>
        <v>Eversource_EMA-Energy Efficiency Reconciliation Factor (EERF)-43831</v>
      </c>
      <c r="G4079" s="11" t="s">
        <v>131</v>
      </c>
      <c r="H4079" s="11" t="s">
        <v>49</v>
      </c>
      <c r="I4079" s="11" t="s">
        <v>155</v>
      </c>
      <c r="J4079" s="11" t="s">
        <v>157</v>
      </c>
      <c r="K4079" s="11" t="str">
        <f>IFERROR(INDEX('EDC Component Dictionary'!$C$5:$C$37,MATCH('Rates Database'!J4079,'EDC Component Dictionary'!$B$5:$B$37,0)), "Energy Supply")</f>
        <v>Other</v>
      </c>
      <c r="L4079" s="12">
        <v>1.14E-2</v>
      </c>
      <c r="M4079" s="12"/>
    </row>
    <row r="4080" spans="1:13" x14ac:dyDescent="0.3">
      <c r="A4080" s="18">
        <v>4078</v>
      </c>
      <c r="B4080" s="18">
        <f t="shared" si="126"/>
        <v>2019</v>
      </c>
      <c r="C4080" s="17">
        <v>43800</v>
      </c>
      <c r="D4080" s="18" t="s">
        <v>130</v>
      </c>
      <c r="E4080" s="18" t="s">
        <v>163</v>
      </c>
      <c r="F4080" s="18" t="str">
        <f t="shared" si="127"/>
        <v>Eversource_EMA-Energy Efficiency Reconciliation Factor (EERF)-43800</v>
      </c>
      <c r="G4080" s="11" t="s">
        <v>131</v>
      </c>
      <c r="H4080" s="11" t="s">
        <v>49</v>
      </c>
      <c r="I4080" s="11" t="s">
        <v>155</v>
      </c>
      <c r="J4080" s="11" t="s">
        <v>157</v>
      </c>
      <c r="K4080" s="11" t="str">
        <f>IFERROR(INDEX('EDC Component Dictionary'!$C$5:$C$37,MATCH('Rates Database'!J4080,'EDC Component Dictionary'!$B$5:$B$37,0)), "Energy Supply")</f>
        <v>Other</v>
      </c>
      <c r="L4080" s="12">
        <v>1.4749999999999999E-2</v>
      </c>
      <c r="M4080" s="12"/>
    </row>
    <row r="4081" spans="1:13" x14ac:dyDescent="0.3">
      <c r="A4081" s="18">
        <v>4079</v>
      </c>
      <c r="B4081" s="18">
        <f t="shared" si="126"/>
        <v>2019</v>
      </c>
      <c r="C4081" s="17">
        <v>43770</v>
      </c>
      <c r="D4081" s="18" t="s">
        <v>130</v>
      </c>
      <c r="E4081" s="18" t="s">
        <v>163</v>
      </c>
      <c r="F4081" s="18" t="str">
        <f t="shared" si="127"/>
        <v>Eversource_EMA-Energy Efficiency Reconciliation Factor (EERF)-43770</v>
      </c>
      <c r="G4081" s="11" t="s">
        <v>131</v>
      </c>
      <c r="H4081" s="11" t="s">
        <v>49</v>
      </c>
      <c r="I4081" s="11" t="s">
        <v>155</v>
      </c>
      <c r="J4081" s="11" t="s">
        <v>157</v>
      </c>
      <c r="K4081" s="11" t="str">
        <f>IFERROR(INDEX('EDC Component Dictionary'!$C$5:$C$37,MATCH('Rates Database'!J4081,'EDC Component Dictionary'!$B$5:$B$37,0)), "Energy Supply")</f>
        <v>Other</v>
      </c>
      <c r="L4081" s="12">
        <v>1.4749999999999999E-2</v>
      </c>
      <c r="M4081" s="12"/>
    </row>
    <row r="4082" spans="1:13" x14ac:dyDescent="0.3">
      <c r="A4082" s="18">
        <v>4080</v>
      </c>
      <c r="B4082" s="18">
        <f t="shared" si="126"/>
        <v>2019</v>
      </c>
      <c r="C4082" s="17">
        <v>43739</v>
      </c>
      <c r="D4082" s="18" t="s">
        <v>130</v>
      </c>
      <c r="E4082" s="18" t="s">
        <v>163</v>
      </c>
      <c r="F4082" s="18" t="str">
        <f t="shared" si="127"/>
        <v>Eversource_EMA-Energy Efficiency Reconciliation Factor (EERF)-43739</v>
      </c>
      <c r="G4082" s="11" t="s">
        <v>131</v>
      </c>
      <c r="H4082" s="11" t="s">
        <v>49</v>
      </c>
      <c r="I4082" s="11" t="s">
        <v>155</v>
      </c>
      <c r="J4082" s="11" t="s">
        <v>157</v>
      </c>
      <c r="K4082" s="11" t="str">
        <f>IFERROR(INDEX('EDC Component Dictionary'!$C$5:$C$37,MATCH('Rates Database'!J4082,'EDC Component Dictionary'!$B$5:$B$37,0)), "Energy Supply")</f>
        <v>Other</v>
      </c>
      <c r="L4082" s="12">
        <v>1.4749999999999999E-2</v>
      </c>
      <c r="M4082" s="12"/>
    </row>
    <row r="4083" spans="1:13" x14ac:dyDescent="0.3">
      <c r="A4083" s="18">
        <v>4081</v>
      </c>
      <c r="B4083" s="18">
        <f t="shared" si="126"/>
        <v>2019</v>
      </c>
      <c r="C4083" s="17">
        <v>43709</v>
      </c>
      <c r="D4083" s="18" t="s">
        <v>130</v>
      </c>
      <c r="E4083" s="18" t="s">
        <v>163</v>
      </c>
      <c r="F4083" s="18" t="str">
        <f t="shared" si="127"/>
        <v>Eversource_EMA-Energy Efficiency Reconciliation Factor (EERF)-43709</v>
      </c>
      <c r="G4083" s="11" t="s">
        <v>131</v>
      </c>
      <c r="H4083" s="11" t="s">
        <v>49</v>
      </c>
      <c r="I4083" s="11" t="s">
        <v>155</v>
      </c>
      <c r="J4083" s="11" t="s">
        <v>157</v>
      </c>
      <c r="K4083" s="11" t="str">
        <f>IFERROR(INDEX('EDC Component Dictionary'!$C$5:$C$37,MATCH('Rates Database'!J4083,'EDC Component Dictionary'!$B$5:$B$37,0)), "Energy Supply")</f>
        <v>Other</v>
      </c>
      <c r="L4083" s="12">
        <v>1.4749999999999999E-2</v>
      </c>
      <c r="M4083" s="12"/>
    </row>
    <row r="4084" spans="1:13" x14ac:dyDescent="0.3">
      <c r="A4084" s="18">
        <v>4082</v>
      </c>
      <c r="B4084" s="18">
        <f t="shared" si="126"/>
        <v>2019</v>
      </c>
      <c r="C4084" s="17">
        <v>43678</v>
      </c>
      <c r="D4084" s="18" t="s">
        <v>130</v>
      </c>
      <c r="E4084" s="18" t="s">
        <v>163</v>
      </c>
      <c r="F4084" s="18" t="str">
        <f t="shared" si="127"/>
        <v>Eversource_EMA-Energy Efficiency Reconciliation Factor (EERF)-43678</v>
      </c>
      <c r="G4084" s="11" t="s">
        <v>131</v>
      </c>
      <c r="H4084" s="11" t="s">
        <v>49</v>
      </c>
      <c r="I4084" s="11" t="s">
        <v>155</v>
      </c>
      <c r="J4084" s="11" t="s">
        <v>157</v>
      </c>
      <c r="K4084" s="11" t="str">
        <f>IFERROR(INDEX('EDC Component Dictionary'!$C$5:$C$37,MATCH('Rates Database'!J4084,'EDC Component Dictionary'!$B$5:$B$37,0)), "Energy Supply")</f>
        <v>Other</v>
      </c>
      <c r="L4084" s="12">
        <v>1.4749999999999999E-2</v>
      </c>
      <c r="M4084" s="12"/>
    </row>
    <row r="4085" spans="1:13" x14ac:dyDescent="0.3">
      <c r="A4085" s="18">
        <v>4083</v>
      </c>
      <c r="B4085" s="18">
        <f t="shared" si="126"/>
        <v>2019</v>
      </c>
      <c r="C4085" s="17">
        <v>43647</v>
      </c>
      <c r="D4085" s="18" t="s">
        <v>130</v>
      </c>
      <c r="E4085" s="18" t="s">
        <v>163</v>
      </c>
      <c r="F4085" s="18" t="str">
        <f t="shared" si="127"/>
        <v>Eversource_EMA-Energy Efficiency Reconciliation Factor (EERF)-43647</v>
      </c>
      <c r="G4085" s="11" t="s">
        <v>131</v>
      </c>
      <c r="H4085" s="11" t="s">
        <v>49</v>
      </c>
      <c r="I4085" s="11" t="s">
        <v>155</v>
      </c>
      <c r="J4085" s="11" t="s">
        <v>157</v>
      </c>
      <c r="K4085" s="11" t="str">
        <f>IFERROR(INDEX('EDC Component Dictionary'!$C$5:$C$37,MATCH('Rates Database'!J4085,'EDC Component Dictionary'!$B$5:$B$37,0)), "Energy Supply")</f>
        <v>Other</v>
      </c>
      <c r="L4085" s="12">
        <v>1.4749999999999999E-2</v>
      </c>
      <c r="M4085" s="12"/>
    </row>
    <row r="4086" spans="1:13" x14ac:dyDescent="0.3">
      <c r="A4086" s="18">
        <v>4084</v>
      </c>
      <c r="B4086" s="18">
        <f t="shared" si="126"/>
        <v>2019</v>
      </c>
      <c r="C4086" s="17">
        <v>43617</v>
      </c>
      <c r="D4086" s="18" t="s">
        <v>130</v>
      </c>
      <c r="E4086" s="18" t="s">
        <v>163</v>
      </c>
      <c r="F4086" s="18" t="str">
        <f t="shared" si="127"/>
        <v>Eversource_EMA-Energy Efficiency Reconciliation Factor (EERF)-43617</v>
      </c>
      <c r="G4086" s="11" t="s">
        <v>131</v>
      </c>
      <c r="H4086" s="11" t="s">
        <v>49</v>
      </c>
      <c r="I4086" s="11" t="s">
        <v>155</v>
      </c>
      <c r="J4086" s="11" t="s">
        <v>157</v>
      </c>
      <c r="K4086" s="11" t="str">
        <f>IFERROR(INDEX('EDC Component Dictionary'!$C$5:$C$37,MATCH('Rates Database'!J4086,'EDC Component Dictionary'!$B$5:$B$37,0)), "Energy Supply")</f>
        <v>Other</v>
      </c>
      <c r="L4086" s="12">
        <v>1.4749999999999999E-2</v>
      </c>
      <c r="M4086" s="12"/>
    </row>
    <row r="4087" spans="1:13" x14ac:dyDescent="0.3">
      <c r="A4087" s="18">
        <v>4085</v>
      </c>
      <c r="B4087" s="18">
        <f t="shared" si="126"/>
        <v>2019</v>
      </c>
      <c r="C4087" s="17">
        <v>43586</v>
      </c>
      <c r="D4087" s="18" t="s">
        <v>130</v>
      </c>
      <c r="E4087" s="18" t="s">
        <v>163</v>
      </c>
      <c r="F4087" s="18" t="str">
        <f t="shared" si="127"/>
        <v>Eversource_EMA-Energy Efficiency Reconciliation Factor (EERF)-43586</v>
      </c>
      <c r="G4087" s="11" t="s">
        <v>131</v>
      </c>
      <c r="H4087" s="11" t="s">
        <v>49</v>
      </c>
      <c r="I4087" s="11" t="s">
        <v>155</v>
      </c>
      <c r="J4087" s="11" t="s">
        <v>157</v>
      </c>
      <c r="K4087" s="11" t="str">
        <f>IFERROR(INDEX('EDC Component Dictionary'!$C$5:$C$37,MATCH('Rates Database'!J4087,'EDC Component Dictionary'!$B$5:$B$37,0)), "Energy Supply")</f>
        <v>Other</v>
      </c>
      <c r="L4087" s="12">
        <v>1.4749999999999999E-2</v>
      </c>
      <c r="M4087" s="12"/>
    </row>
    <row r="4088" spans="1:13" x14ac:dyDescent="0.3">
      <c r="A4088" s="18">
        <v>4086</v>
      </c>
      <c r="B4088" s="18">
        <f t="shared" si="126"/>
        <v>2019</v>
      </c>
      <c r="C4088" s="17">
        <v>43556</v>
      </c>
      <c r="D4088" s="18" t="s">
        <v>130</v>
      </c>
      <c r="E4088" s="18" t="s">
        <v>163</v>
      </c>
      <c r="F4088" s="18" t="str">
        <f t="shared" si="127"/>
        <v>Eversource_EMA-Energy Efficiency Reconciliation Factor (EERF)-43556</v>
      </c>
      <c r="G4088" s="11" t="s">
        <v>131</v>
      </c>
      <c r="H4088" s="11" t="s">
        <v>49</v>
      </c>
      <c r="I4088" s="11" t="s">
        <v>155</v>
      </c>
      <c r="J4088" s="11" t="s">
        <v>157</v>
      </c>
      <c r="K4088" s="11" t="str">
        <f>IFERROR(INDEX('EDC Component Dictionary'!$C$5:$C$37,MATCH('Rates Database'!J4088,'EDC Component Dictionary'!$B$5:$B$37,0)), "Energy Supply")</f>
        <v>Other</v>
      </c>
      <c r="L4088" s="12">
        <v>1.4749999999999999E-2</v>
      </c>
      <c r="M4088" s="12"/>
    </row>
    <row r="4089" spans="1:13" x14ac:dyDescent="0.3">
      <c r="A4089" s="18">
        <v>4087</v>
      </c>
      <c r="B4089" s="18">
        <f t="shared" si="126"/>
        <v>2019</v>
      </c>
      <c r="C4089" s="17">
        <v>43525</v>
      </c>
      <c r="D4089" s="18" t="s">
        <v>130</v>
      </c>
      <c r="E4089" s="18" t="s">
        <v>163</v>
      </c>
      <c r="F4089" s="18" t="str">
        <f t="shared" si="127"/>
        <v>Eversource_EMA-Energy Efficiency Reconciliation Factor (EERF)-43525</v>
      </c>
      <c r="G4089" s="11" t="s">
        <v>131</v>
      </c>
      <c r="H4089" s="11" t="s">
        <v>49</v>
      </c>
      <c r="I4089" s="11" t="s">
        <v>155</v>
      </c>
      <c r="J4089" s="11" t="s">
        <v>157</v>
      </c>
      <c r="K4089" s="11" t="str">
        <f>IFERROR(INDEX('EDC Component Dictionary'!$C$5:$C$37,MATCH('Rates Database'!J4089,'EDC Component Dictionary'!$B$5:$B$37,0)), "Energy Supply")</f>
        <v>Other</v>
      </c>
      <c r="L4089" s="12">
        <v>1.4749999999999999E-2</v>
      </c>
      <c r="M4089" s="12"/>
    </row>
    <row r="4090" spans="1:13" x14ac:dyDescent="0.3">
      <c r="A4090" s="18">
        <v>4088</v>
      </c>
      <c r="B4090" s="18">
        <f t="shared" si="126"/>
        <v>2019</v>
      </c>
      <c r="C4090" s="17">
        <v>43497</v>
      </c>
      <c r="D4090" s="18" t="s">
        <v>130</v>
      </c>
      <c r="E4090" s="18" t="s">
        <v>163</v>
      </c>
      <c r="F4090" s="18" t="str">
        <f t="shared" si="127"/>
        <v>Eversource_EMA-Energy Efficiency Reconciliation Factor (EERF)-43497</v>
      </c>
      <c r="G4090" s="11" t="s">
        <v>131</v>
      </c>
      <c r="H4090" s="11" t="s">
        <v>49</v>
      </c>
      <c r="I4090" s="11" t="s">
        <v>155</v>
      </c>
      <c r="J4090" s="11" t="s">
        <v>157</v>
      </c>
      <c r="K4090" s="11" t="str">
        <f>IFERROR(INDEX('EDC Component Dictionary'!$C$5:$C$37,MATCH('Rates Database'!J4090,'EDC Component Dictionary'!$B$5:$B$37,0)), "Energy Supply")</f>
        <v>Other</v>
      </c>
      <c r="L4090" s="12">
        <v>1.4749999999999999E-2</v>
      </c>
      <c r="M4090" s="12"/>
    </row>
    <row r="4091" spans="1:13" x14ac:dyDescent="0.3">
      <c r="A4091" s="18">
        <v>4089</v>
      </c>
      <c r="B4091" s="18">
        <f t="shared" si="126"/>
        <v>2019</v>
      </c>
      <c r="C4091" s="17">
        <v>43466</v>
      </c>
      <c r="D4091" s="18" t="s">
        <v>130</v>
      </c>
      <c r="E4091" s="18" t="s">
        <v>163</v>
      </c>
      <c r="F4091" s="18" t="str">
        <f t="shared" si="127"/>
        <v>Eversource_EMA-Energy Efficiency Reconciliation Factor (EERF)-43466</v>
      </c>
      <c r="G4091" s="11" t="s">
        <v>131</v>
      </c>
      <c r="H4091" s="11" t="s">
        <v>49</v>
      </c>
      <c r="I4091" s="11" t="s">
        <v>155</v>
      </c>
      <c r="J4091" s="11" t="s">
        <v>157</v>
      </c>
      <c r="K4091" s="11" t="str">
        <f>IFERROR(INDEX('EDC Component Dictionary'!$C$5:$C$37,MATCH('Rates Database'!J4091,'EDC Component Dictionary'!$B$5:$B$37,0)), "Energy Supply")</f>
        <v>Other</v>
      </c>
      <c r="L4091" s="12">
        <v>1.4749999999999999E-2</v>
      </c>
      <c r="M4091" s="12"/>
    </row>
    <row r="4092" spans="1:13" x14ac:dyDescent="0.3">
      <c r="A4092" s="18">
        <v>4090</v>
      </c>
      <c r="B4092" s="18">
        <f t="shared" si="126"/>
        <v>2024</v>
      </c>
      <c r="C4092" s="17">
        <v>45352</v>
      </c>
      <c r="D4092" s="18" t="s">
        <v>130</v>
      </c>
      <c r="E4092" s="18" t="s">
        <v>163</v>
      </c>
      <c r="F4092" s="18" t="str">
        <f t="shared" si="127"/>
        <v>Eversource_EMA-Renewable Energy-45352</v>
      </c>
      <c r="G4092" s="11" t="s">
        <v>131</v>
      </c>
      <c r="H4092" s="11" t="s">
        <v>49</v>
      </c>
      <c r="I4092" s="11" t="s">
        <v>158</v>
      </c>
      <c r="J4092" s="11" t="s">
        <v>158</v>
      </c>
      <c r="K4092" s="11" t="str">
        <f>IFERROR(INDEX('EDC Component Dictionary'!$C$5:$C$37,MATCH('Rates Database'!J4092,'EDC Component Dictionary'!$B$5:$B$37,0)), "Energy Supply")</f>
        <v>Other</v>
      </c>
      <c r="L4092" s="12">
        <v>5.0000000000000001E-4</v>
      </c>
      <c r="M4092" s="12"/>
    </row>
    <row r="4093" spans="1:13" x14ac:dyDescent="0.3">
      <c r="A4093" s="18">
        <v>4091</v>
      </c>
      <c r="B4093" s="18">
        <f t="shared" si="126"/>
        <v>2024</v>
      </c>
      <c r="C4093" s="17">
        <v>45323</v>
      </c>
      <c r="D4093" s="18" t="s">
        <v>130</v>
      </c>
      <c r="E4093" s="18" t="s">
        <v>163</v>
      </c>
      <c r="F4093" s="18" t="str">
        <f t="shared" si="127"/>
        <v>Eversource_EMA-Renewable Energy-45323</v>
      </c>
      <c r="G4093" s="11" t="s">
        <v>131</v>
      </c>
      <c r="H4093" s="11" t="s">
        <v>49</v>
      </c>
      <c r="I4093" s="11" t="s">
        <v>158</v>
      </c>
      <c r="J4093" s="11" t="s">
        <v>158</v>
      </c>
      <c r="K4093" s="11" t="str">
        <f>IFERROR(INDEX('EDC Component Dictionary'!$C$5:$C$37,MATCH('Rates Database'!J4093,'EDC Component Dictionary'!$B$5:$B$37,0)), "Energy Supply")</f>
        <v>Other</v>
      </c>
      <c r="L4093" s="12">
        <v>5.0000000000000001E-4</v>
      </c>
      <c r="M4093" s="12"/>
    </row>
    <row r="4094" spans="1:13" x14ac:dyDescent="0.3">
      <c r="A4094" s="18">
        <v>4092</v>
      </c>
      <c r="B4094" s="18">
        <f t="shared" si="126"/>
        <v>2024</v>
      </c>
      <c r="C4094" s="17">
        <v>45292</v>
      </c>
      <c r="D4094" s="18" t="s">
        <v>130</v>
      </c>
      <c r="E4094" s="18" t="s">
        <v>163</v>
      </c>
      <c r="F4094" s="18" t="str">
        <f t="shared" si="127"/>
        <v>Eversource_EMA-Renewable Energy-45292</v>
      </c>
      <c r="G4094" s="11" t="s">
        <v>131</v>
      </c>
      <c r="H4094" s="11" t="s">
        <v>49</v>
      </c>
      <c r="I4094" s="11" t="s">
        <v>158</v>
      </c>
      <c r="J4094" s="11" t="s">
        <v>158</v>
      </c>
      <c r="K4094" s="11" t="str">
        <f>IFERROR(INDEX('EDC Component Dictionary'!$C$5:$C$37,MATCH('Rates Database'!J4094,'EDC Component Dictionary'!$B$5:$B$37,0)), "Energy Supply")</f>
        <v>Other</v>
      </c>
      <c r="L4094" s="12">
        <v>5.0000000000000001E-4</v>
      </c>
      <c r="M4094" s="12"/>
    </row>
    <row r="4095" spans="1:13" x14ac:dyDescent="0.3">
      <c r="A4095" s="18">
        <v>4093</v>
      </c>
      <c r="B4095" s="18">
        <f t="shared" si="126"/>
        <v>2023</v>
      </c>
      <c r="C4095" s="17">
        <v>45261</v>
      </c>
      <c r="D4095" s="18" t="s">
        <v>130</v>
      </c>
      <c r="E4095" s="18" t="s">
        <v>163</v>
      </c>
      <c r="F4095" s="18" t="str">
        <f t="shared" si="127"/>
        <v>Eversource_EMA-Renewable Energy-45261</v>
      </c>
      <c r="G4095" s="11" t="s">
        <v>131</v>
      </c>
      <c r="H4095" s="11" t="s">
        <v>49</v>
      </c>
      <c r="I4095" s="11" t="s">
        <v>158</v>
      </c>
      <c r="J4095" s="11" t="s">
        <v>158</v>
      </c>
      <c r="K4095" s="11" t="str">
        <f>IFERROR(INDEX('EDC Component Dictionary'!$C$5:$C$37,MATCH('Rates Database'!J4095,'EDC Component Dictionary'!$B$5:$B$37,0)), "Energy Supply")</f>
        <v>Other</v>
      </c>
      <c r="L4095" s="12">
        <v>5.0000000000000001E-4</v>
      </c>
      <c r="M4095" s="12"/>
    </row>
    <row r="4096" spans="1:13" x14ac:dyDescent="0.3">
      <c r="A4096" s="18">
        <v>4094</v>
      </c>
      <c r="B4096" s="18">
        <f t="shared" si="126"/>
        <v>2023</v>
      </c>
      <c r="C4096" s="17">
        <v>45231</v>
      </c>
      <c r="D4096" s="18" t="s">
        <v>130</v>
      </c>
      <c r="E4096" s="18" t="s">
        <v>163</v>
      </c>
      <c r="F4096" s="18" t="str">
        <f t="shared" si="127"/>
        <v>Eversource_EMA-Renewable Energy-45231</v>
      </c>
      <c r="G4096" s="11" t="s">
        <v>131</v>
      </c>
      <c r="H4096" s="11" t="s">
        <v>49</v>
      </c>
      <c r="I4096" s="11" t="s">
        <v>158</v>
      </c>
      <c r="J4096" s="11" t="s">
        <v>158</v>
      </c>
      <c r="K4096" s="11" t="str">
        <f>IFERROR(INDEX('EDC Component Dictionary'!$C$5:$C$37,MATCH('Rates Database'!J4096,'EDC Component Dictionary'!$B$5:$B$37,0)), "Energy Supply")</f>
        <v>Other</v>
      </c>
      <c r="L4096" s="12">
        <v>5.0000000000000001E-4</v>
      </c>
      <c r="M4096" s="12"/>
    </row>
    <row r="4097" spans="1:13" x14ac:dyDescent="0.3">
      <c r="A4097" s="18">
        <v>4095</v>
      </c>
      <c r="B4097" s="18">
        <f t="shared" si="126"/>
        <v>2023</v>
      </c>
      <c r="C4097" s="17">
        <v>45200</v>
      </c>
      <c r="D4097" s="18" t="s">
        <v>130</v>
      </c>
      <c r="E4097" s="18" t="s">
        <v>163</v>
      </c>
      <c r="F4097" s="18" t="str">
        <f t="shared" si="127"/>
        <v>Eversource_EMA-Renewable Energy-45200</v>
      </c>
      <c r="G4097" s="11" t="s">
        <v>131</v>
      </c>
      <c r="H4097" s="11" t="s">
        <v>49</v>
      </c>
      <c r="I4097" s="11" t="s">
        <v>158</v>
      </c>
      <c r="J4097" s="11" t="s">
        <v>158</v>
      </c>
      <c r="K4097" s="11" t="str">
        <f>IFERROR(INDEX('EDC Component Dictionary'!$C$5:$C$37,MATCH('Rates Database'!J4097,'EDC Component Dictionary'!$B$5:$B$37,0)), "Energy Supply")</f>
        <v>Other</v>
      </c>
      <c r="L4097" s="12">
        <v>5.0000000000000001E-4</v>
      </c>
      <c r="M4097" s="12"/>
    </row>
    <row r="4098" spans="1:13" x14ac:dyDescent="0.3">
      <c r="A4098" s="18">
        <v>4096</v>
      </c>
      <c r="B4098" s="18">
        <f t="shared" si="126"/>
        <v>2023</v>
      </c>
      <c r="C4098" s="17">
        <v>45170</v>
      </c>
      <c r="D4098" s="18" t="s">
        <v>130</v>
      </c>
      <c r="E4098" s="18" t="s">
        <v>163</v>
      </c>
      <c r="F4098" s="18" t="str">
        <f t="shared" si="127"/>
        <v>Eversource_EMA-Renewable Energy-45170</v>
      </c>
      <c r="G4098" s="11" t="s">
        <v>131</v>
      </c>
      <c r="H4098" s="11" t="s">
        <v>49</v>
      </c>
      <c r="I4098" s="11" t="s">
        <v>158</v>
      </c>
      <c r="J4098" s="11" t="s">
        <v>158</v>
      </c>
      <c r="K4098" s="11" t="str">
        <f>IFERROR(INDEX('EDC Component Dictionary'!$C$5:$C$37,MATCH('Rates Database'!J4098,'EDC Component Dictionary'!$B$5:$B$37,0)), "Energy Supply")</f>
        <v>Other</v>
      </c>
      <c r="L4098" s="12">
        <v>5.0000000000000001E-4</v>
      </c>
      <c r="M4098" s="12"/>
    </row>
    <row r="4099" spans="1:13" x14ac:dyDescent="0.3">
      <c r="A4099" s="18">
        <v>4097</v>
      </c>
      <c r="B4099" s="18">
        <f t="shared" ref="B4099:B4162" si="128">YEAR(C4099)</f>
        <v>2023</v>
      </c>
      <c r="C4099" s="17">
        <v>45139</v>
      </c>
      <c r="D4099" s="18" t="s">
        <v>130</v>
      </c>
      <c r="E4099" s="18" t="s">
        <v>163</v>
      </c>
      <c r="F4099" s="18" t="str">
        <f t="shared" si="127"/>
        <v>Eversource_EMA-Renewable Energy-45139</v>
      </c>
      <c r="G4099" s="11" t="s">
        <v>131</v>
      </c>
      <c r="H4099" s="11" t="s">
        <v>49</v>
      </c>
      <c r="I4099" s="11" t="s">
        <v>158</v>
      </c>
      <c r="J4099" s="11" t="s">
        <v>158</v>
      </c>
      <c r="K4099" s="11" t="str">
        <f>IFERROR(INDEX('EDC Component Dictionary'!$C$5:$C$37,MATCH('Rates Database'!J4099,'EDC Component Dictionary'!$B$5:$B$37,0)), "Energy Supply")</f>
        <v>Other</v>
      </c>
      <c r="L4099" s="12">
        <v>5.0000000000000001E-4</v>
      </c>
      <c r="M4099" s="12"/>
    </row>
    <row r="4100" spans="1:13" x14ac:dyDescent="0.3">
      <c r="A4100" s="18">
        <v>4098</v>
      </c>
      <c r="B4100" s="18">
        <f t="shared" si="128"/>
        <v>2023</v>
      </c>
      <c r="C4100" s="17">
        <v>45108</v>
      </c>
      <c r="D4100" s="18" t="s">
        <v>130</v>
      </c>
      <c r="E4100" s="18" t="s">
        <v>163</v>
      </c>
      <c r="F4100" s="18" t="str">
        <f t="shared" ref="F4100:F4163" si="129">_xlfn.CONCAT(E4100,"-",J4100,"-",C4100)</f>
        <v>Eversource_EMA-Renewable Energy-45108</v>
      </c>
      <c r="G4100" s="11" t="s">
        <v>131</v>
      </c>
      <c r="H4100" s="11" t="s">
        <v>49</v>
      </c>
      <c r="I4100" s="11" t="s">
        <v>158</v>
      </c>
      <c r="J4100" s="11" t="s">
        <v>158</v>
      </c>
      <c r="K4100" s="11" t="str">
        <f>IFERROR(INDEX('EDC Component Dictionary'!$C$5:$C$37,MATCH('Rates Database'!J4100,'EDC Component Dictionary'!$B$5:$B$37,0)), "Energy Supply")</f>
        <v>Other</v>
      </c>
      <c r="L4100" s="12">
        <v>5.0000000000000001E-4</v>
      </c>
      <c r="M4100" s="12"/>
    </row>
    <row r="4101" spans="1:13" x14ac:dyDescent="0.3">
      <c r="A4101" s="18">
        <v>4099</v>
      </c>
      <c r="B4101" s="18">
        <f t="shared" si="128"/>
        <v>2023</v>
      </c>
      <c r="C4101" s="17">
        <v>45078</v>
      </c>
      <c r="D4101" s="18" t="s">
        <v>130</v>
      </c>
      <c r="E4101" s="18" t="s">
        <v>163</v>
      </c>
      <c r="F4101" s="18" t="str">
        <f t="shared" si="129"/>
        <v>Eversource_EMA-Renewable Energy-45078</v>
      </c>
      <c r="G4101" s="11" t="s">
        <v>131</v>
      </c>
      <c r="H4101" s="11" t="s">
        <v>49</v>
      </c>
      <c r="I4101" s="11" t="s">
        <v>158</v>
      </c>
      <c r="J4101" s="11" t="s">
        <v>158</v>
      </c>
      <c r="K4101" s="11" t="str">
        <f>IFERROR(INDEX('EDC Component Dictionary'!$C$5:$C$37,MATCH('Rates Database'!J4101,'EDC Component Dictionary'!$B$5:$B$37,0)), "Energy Supply")</f>
        <v>Other</v>
      </c>
      <c r="L4101" s="12">
        <v>5.0000000000000001E-4</v>
      </c>
      <c r="M4101" s="12"/>
    </row>
    <row r="4102" spans="1:13" x14ac:dyDescent="0.3">
      <c r="A4102" s="18">
        <v>4100</v>
      </c>
      <c r="B4102" s="18">
        <f t="shared" si="128"/>
        <v>2023</v>
      </c>
      <c r="C4102" s="17">
        <v>45047</v>
      </c>
      <c r="D4102" s="18" t="s">
        <v>130</v>
      </c>
      <c r="E4102" s="18" t="s">
        <v>163</v>
      </c>
      <c r="F4102" s="18" t="str">
        <f t="shared" si="129"/>
        <v>Eversource_EMA-Renewable Energy-45047</v>
      </c>
      <c r="G4102" s="11" t="s">
        <v>131</v>
      </c>
      <c r="H4102" s="11" t="s">
        <v>49</v>
      </c>
      <c r="I4102" s="11" t="s">
        <v>158</v>
      </c>
      <c r="J4102" s="11" t="s">
        <v>158</v>
      </c>
      <c r="K4102" s="11" t="str">
        <f>IFERROR(INDEX('EDC Component Dictionary'!$C$5:$C$37,MATCH('Rates Database'!J4102,'EDC Component Dictionary'!$B$5:$B$37,0)), "Energy Supply")</f>
        <v>Other</v>
      </c>
      <c r="L4102" s="12">
        <v>5.0000000000000001E-4</v>
      </c>
      <c r="M4102" s="12"/>
    </row>
    <row r="4103" spans="1:13" x14ac:dyDescent="0.3">
      <c r="A4103" s="18">
        <v>4101</v>
      </c>
      <c r="B4103" s="18">
        <f t="shared" si="128"/>
        <v>2023</v>
      </c>
      <c r="C4103" s="17">
        <v>45017</v>
      </c>
      <c r="D4103" s="18" t="s">
        <v>130</v>
      </c>
      <c r="E4103" s="18" t="s">
        <v>163</v>
      </c>
      <c r="F4103" s="18" t="str">
        <f t="shared" si="129"/>
        <v>Eversource_EMA-Renewable Energy-45017</v>
      </c>
      <c r="G4103" s="11" t="s">
        <v>131</v>
      </c>
      <c r="H4103" s="11" t="s">
        <v>49</v>
      </c>
      <c r="I4103" s="11" t="s">
        <v>158</v>
      </c>
      <c r="J4103" s="11" t="s">
        <v>158</v>
      </c>
      <c r="K4103" s="11" t="str">
        <f>IFERROR(INDEX('EDC Component Dictionary'!$C$5:$C$37,MATCH('Rates Database'!J4103,'EDC Component Dictionary'!$B$5:$B$37,0)), "Energy Supply")</f>
        <v>Other</v>
      </c>
      <c r="L4103" s="12">
        <v>5.0000000000000001E-4</v>
      </c>
      <c r="M4103" s="12"/>
    </row>
    <row r="4104" spans="1:13" x14ac:dyDescent="0.3">
      <c r="A4104" s="18">
        <v>4102</v>
      </c>
      <c r="B4104" s="18">
        <f t="shared" si="128"/>
        <v>2023</v>
      </c>
      <c r="C4104" s="17">
        <v>44986</v>
      </c>
      <c r="D4104" s="18" t="s">
        <v>130</v>
      </c>
      <c r="E4104" s="18" t="s">
        <v>163</v>
      </c>
      <c r="F4104" s="18" t="str">
        <f t="shared" si="129"/>
        <v>Eversource_EMA-Renewable Energy-44986</v>
      </c>
      <c r="G4104" s="11" t="s">
        <v>131</v>
      </c>
      <c r="H4104" s="11" t="s">
        <v>49</v>
      </c>
      <c r="I4104" s="11" t="s">
        <v>158</v>
      </c>
      <c r="J4104" s="11" t="s">
        <v>158</v>
      </c>
      <c r="K4104" s="11" t="str">
        <f>IFERROR(INDEX('EDC Component Dictionary'!$C$5:$C$37,MATCH('Rates Database'!J4104,'EDC Component Dictionary'!$B$5:$B$37,0)), "Energy Supply")</f>
        <v>Other</v>
      </c>
      <c r="L4104" s="12">
        <v>5.0000000000000001E-4</v>
      </c>
      <c r="M4104" s="12"/>
    </row>
    <row r="4105" spans="1:13" x14ac:dyDescent="0.3">
      <c r="A4105" s="18">
        <v>4103</v>
      </c>
      <c r="B4105" s="18">
        <f t="shared" si="128"/>
        <v>2023</v>
      </c>
      <c r="C4105" s="17">
        <v>44958</v>
      </c>
      <c r="D4105" s="18" t="s">
        <v>130</v>
      </c>
      <c r="E4105" s="18" t="s">
        <v>163</v>
      </c>
      <c r="F4105" s="18" t="str">
        <f t="shared" si="129"/>
        <v>Eversource_EMA-Renewable Energy-44958</v>
      </c>
      <c r="G4105" s="11" t="s">
        <v>131</v>
      </c>
      <c r="H4105" s="11" t="s">
        <v>49</v>
      </c>
      <c r="I4105" s="11" t="s">
        <v>158</v>
      </c>
      <c r="J4105" s="11" t="s">
        <v>158</v>
      </c>
      <c r="K4105" s="11" t="str">
        <f>IFERROR(INDEX('EDC Component Dictionary'!$C$5:$C$37,MATCH('Rates Database'!J4105,'EDC Component Dictionary'!$B$5:$B$37,0)), "Energy Supply")</f>
        <v>Other</v>
      </c>
      <c r="L4105" s="12">
        <v>5.0000000000000001E-4</v>
      </c>
      <c r="M4105" s="12"/>
    </row>
    <row r="4106" spans="1:13" x14ac:dyDescent="0.3">
      <c r="A4106" s="18">
        <v>4104</v>
      </c>
      <c r="B4106" s="18">
        <f t="shared" si="128"/>
        <v>2023</v>
      </c>
      <c r="C4106" s="17">
        <v>44927</v>
      </c>
      <c r="D4106" s="18" t="s">
        <v>130</v>
      </c>
      <c r="E4106" s="18" t="s">
        <v>163</v>
      </c>
      <c r="F4106" s="18" t="str">
        <f t="shared" si="129"/>
        <v>Eversource_EMA-Renewable Energy-44927</v>
      </c>
      <c r="G4106" s="11" t="s">
        <v>131</v>
      </c>
      <c r="H4106" s="11" t="s">
        <v>49</v>
      </c>
      <c r="I4106" s="11" t="s">
        <v>158</v>
      </c>
      <c r="J4106" s="11" t="s">
        <v>158</v>
      </c>
      <c r="K4106" s="11" t="str">
        <f>IFERROR(INDEX('EDC Component Dictionary'!$C$5:$C$37,MATCH('Rates Database'!J4106,'EDC Component Dictionary'!$B$5:$B$37,0)), "Energy Supply")</f>
        <v>Other</v>
      </c>
      <c r="L4106" s="12">
        <v>5.0000000000000001E-4</v>
      </c>
      <c r="M4106" s="12"/>
    </row>
    <row r="4107" spans="1:13" x14ac:dyDescent="0.3">
      <c r="A4107" s="18">
        <v>4105</v>
      </c>
      <c r="B4107" s="18">
        <f t="shared" si="128"/>
        <v>2022</v>
      </c>
      <c r="C4107" s="17">
        <v>44896</v>
      </c>
      <c r="D4107" s="18" t="s">
        <v>130</v>
      </c>
      <c r="E4107" s="18" t="s">
        <v>163</v>
      </c>
      <c r="F4107" s="18" t="str">
        <f t="shared" si="129"/>
        <v>Eversource_EMA-Renewable Energy-44896</v>
      </c>
      <c r="G4107" s="11" t="s">
        <v>131</v>
      </c>
      <c r="H4107" s="11" t="s">
        <v>49</v>
      </c>
      <c r="I4107" s="11" t="s">
        <v>158</v>
      </c>
      <c r="J4107" s="11" t="s">
        <v>158</v>
      </c>
      <c r="K4107" s="11" t="str">
        <f>IFERROR(INDEX('EDC Component Dictionary'!$C$5:$C$37,MATCH('Rates Database'!J4107,'EDC Component Dictionary'!$B$5:$B$37,0)), "Energy Supply")</f>
        <v>Other</v>
      </c>
      <c r="L4107" s="12">
        <v>5.0000000000000001E-4</v>
      </c>
      <c r="M4107" s="12"/>
    </row>
    <row r="4108" spans="1:13" x14ac:dyDescent="0.3">
      <c r="A4108" s="18">
        <v>4106</v>
      </c>
      <c r="B4108" s="18">
        <f t="shared" si="128"/>
        <v>2022</v>
      </c>
      <c r="C4108" s="17">
        <v>44866</v>
      </c>
      <c r="D4108" s="18" t="s">
        <v>130</v>
      </c>
      <c r="E4108" s="18" t="s">
        <v>163</v>
      </c>
      <c r="F4108" s="18" t="str">
        <f t="shared" si="129"/>
        <v>Eversource_EMA-Renewable Energy-44866</v>
      </c>
      <c r="G4108" s="11" t="s">
        <v>131</v>
      </c>
      <c r="H4108" s="11" t="s">
        <v>49</v>
      </c>
      <c r="I4108" s="11" t="s">
        <v>158</v>
      </c>
      <c r="J4108" s="11" t="s">
        <v>158</v>
      </c>
      <c r="K4108" s="11" t="str">
        <f>IFERROR(INDEX('EDC Component Dictionary'!$C$5:$C$37,MATCH('Rates Database'!J4108,'EDC Component Dictionary'!$B$5:$B$37,0)), "Energy Supply")</f>
        <v>Other</v>
      </c>
      <c r="L4108" s="12">
        <v>5.0000000000000001E-4</v>
      </c>
      <c r="M4108" s="12"/>
    </row>
    <row r="4109" spans="1:13" x14ac:dyDescent="0.3">
      <c r="A4109" s="18">
        <v>4107</v>
      </c>
      <c r="B4109" s="18">
        <f t="shared" si="128"/>
        <v>2022</v>
      </c>
      <c r="C4109" s="17">
        <v>44835</v>
      </c>
      <c r="D4109" s="18" t="s">
        <v>130</v>
      </c>
      <c r="E4109" s="18" t="s">
        <v>163</v>
      </c>
      <c r="F4109" s="18" t="str">
        <f t="shared" si="129"/>
        <v>Eversource_EMA-Renewable Energy-44835</v>
      </c>
      <c r="G4109" s="11" t="s">
        <v>131</v>
      </c>
      <c r="H4109" s="11" t="s">
        <v>49</v>
      </c>
      <c r="I4109" s="11" t="s">
        <v>158</v>
      </c>
      <c r="J4109" s="11" t="s">
        <v>158</v>
      </c>
      <c r="K4109" s="11" t="str">
        <f>IFERROR(INDEX('EDC Component Dictionary'!$C$5:$C$37,MATCH('Rates Database'!J4109,'EDC Component Dictionary'!$B$5:$B$37,0)), "Energy Supply")</f>
        <v>Other</v>
      </c>
      <c r="L4109" s="12">
        <v>5.0000000000000001E-4</v>
      </c>
      <c r="M4109" s="12"/>
    </row>
    <row r="4110" spans="1:13" x14ac:dyDescent="0.3">
      <c r="A4110" s="18">
        <v>4108</v>
      </c>
      <c r="B4110" s="18">
        <f t="shared" si="128"/>
        <v>2022</v>
      </c>
      <c r="C4110" s="17">
        <v>44805</v>
      </c>
      <c r="D4110" s="18" t="s">
        <v>130</v>
      </c>
      <c r="E4110" s="18" t="s">
        <v>163</v>
      </c>
      <c r="F4110" s="18" t="str">
        <f t="shared" si="129"/>
        <v>Eversource_EMA-Renewable Energy-44805</v>
      </c>
      <c r="G4110" s="11" t="s">
        <v>131</v>
      </c>
      <c r="H4110" s="11" t="s">
        <v>49</v>
      </c>
      <c r="I4110" s="11" t="s">
        <v>158</v>
      </c>
      <c r="J4110" s="11" t="s">
        <v>158</v>
      </c>
      <c r="K4110" s="11" t="str">
        <f>IFERROR(INDEX('EDC Component Dictionary'!$C$5:$C$37,MATCH('Rates Database'!J4110,'EDC Component Dictionary'!$B$5:$B$37,0)), "Energy Supply")</f>
        <v>Other</v>
      </c>
      <c r="L4110" s="12">
        <v>5.0000000000000001E-4</v>
      </c>
      <c r="M4110" s="12"/>
    </row>
    <row r="4111" spans="1:13" x14ac:dyDescent="0.3">
      <c r="A4111" s="18">
        <v>4109</v>
      </c>
      <c r="B4111" s="18">
        <f t="shared" si="128"/>
        <v>2022</v>
      </c>
      <c r="C4111" s="17">
        <v>44774</v>
      </c>
      <c r="D4111" s="18" t="s">
        <v>130</v>
      </c>
      <c r="E4111" s="18" t="s">
        <v>163</v>
      </c>
      <c r="F4111" s="18" t="str">
        <f t="shared" si="129"/>
        <v>Eversource_EMA-Renewable Energy-44774</v>
      </c>
      <c r="G4111" s="11" t="s">
        <v>131</v>
      </c>
      <c r="H4111" s="11" t="s">
        <v>49</v>
      </c>
      <c r="I4111" s="11" t="s">
        <v>158</v>
      </c>
      <c r="J4111" s="11" t="s">
        <v>158</v>
      </c>
      <c r="K4111" s="11" t="str">
        <f>IFERROR(INDEX('EDC Component Dictionary'!$C$5:$C$37,MATCH('Rates Database'!J4111,'EDC Component Dictionary'!$B$5:$B$37,0)), "Energy Supply")</f>
        <v>Other</v>
      </c>
      <c r="L4111" s="12">
        <v>5.0000000000000001E-4</v>
      </c>
      <c r="M4111" s="12"/>
    </row>
    <row r="4112" spans="1:13" x14ac:dyDescent="0.3">
      <c r="A4112" s="18">
        <v>4110</v>
      </c>
      <c r="B4112" s="18">
        <f t="shared" si="128"/>
        <v>2022</v>
      </c>
      <c r="C4112" s="17">
        <v>44743</v>
      </c>
      <c r="D4112" s="18" t="s">
        <v>130</v>
      </c>
      <c r="E4112" s="18" t="s">
        <v>163</v>
      </c>
      <c r="F4112" s="18" t="str">
        <f t="shared" si="129"/>
        <v>Eversource_EMA-Renewable Energy-44743</v>
      </c>
      <c r="G4112" s="11" t="s">
        <v>131</v>
      </c>
      <c r="H4112" s="11" t="s">
        <v>49</v>
      </c>
      <c r="I4112" s="11" t="s">
        <v>158</v>
      </c>
      <c r="J4112" s="11" t="s">
        <v>158</v>
      </c>
      <c r="K4112" s="11" t="str">
        <f>IFERROR(INDEX('EDC Component Dictionary'!$C$5:$C$37,MATCH('Rates Database'!J4112,'EDC Component Dictionary'!$B$5:$B$37,0)), "Energy Supply")</f>
        <v>Other</v>
      </c>
      <c r="L4112" s="12">
        <v>5.0000000000000001E-4</v>
      </c>
      <c r="M4112" s="12"/>
    </row>
    <row r="4113" spans="1:13" x14ac:dyDescent="0.3">
      <c r="A4113" s="18">
        <v>4111</v>
      </c>
      <c r="B4113" s="18">
        <f t="shared" si="128"/>
        <v>2022</v>
      </c>
      <c r="C4113" s="17">
        <v>44713</v>
      </c>
      <c r="D4113" s="18" t="s">
        <v>130</v>
      </c>
      <c r="E4113" s="18" t="s">
        <v>163</v>
      </c>
      <c r="F4113" s="18" t="str">
        <f t="shared" si="129"/>
        <v>Eversource_EMA-Renewable Energy-44713</v>
      </c>
      <c r="G4113" s="11" t="s">
        <v>131</v>
      </c>
      <c r="H4113" s="11" t="s">
        <v>49</v>
      </c>
      <c r="I4113" s="11" t="s">
        <v>158</v>
      </c>
      <c r="J4113" s="11" t="s">
        <v>158</v>
      </c>
      <c r="K4113" s="11" t="str">
        <f>IFERROR(INDEX('EDC Component Dictionary'!$C$5:$C$37,MATCH('Rates Database'!J4113,'EDC Component Dictionary'!$B$5:$B$37,0)), "Energy Supply")</f>
        <v>Other</v>
      </c>
      <c r="L4113" s="12">
        <v>5.0000000000000001E-4</v>
      </c>
      <c r="M4113" s="12"/>
    </row>
    <row r="4114" spans="1:13" x14ac:dyDescent="0.3">
      <c r="A4114" s="18">
        <v>4112</v>
      </c>
      <c r="B4114" s="18">
        <f t="shared" si="128"/>
        <v>2022</v>
      </c>
      <c r="C4114" s="17">
        <v>44682</v>
      </c>
      <c r="D4114" s="18" t="s">
        <v>130</v>
      </c>
      <c r="E4114" s="18" t="s">
        <v>163</v>
      </c>
      <c r="F4114" s="18" t="str">
        <f t="shared" si="129"/>
        <v>Eversource_EMA-Renewable Energy-44682</v>
      </c>
      <c r="G4114" s="11" t="s">
        <v>131</v>
      </c>
      <c r="H4114" s="11" t="s">
        <v>49</v>
      </c>
      <c r="I4114" s="11" t="s">
        <v>158</v>
      </c>
      <c r="J4114" s="11" t="s">
        <v>158</v>
      </c>
      <c r="K4114" s="11" t="str">
        <f>IFERROR(INDEX('EDC Component Dictionary'!$C$5:$C$37,MATCH('Rates Database'!J4114,'EDC Component Dictionary'!$B$5:$B$37,0)), "Energy Supply")</f>
        <v>Other</v>
      </c>
      <c r="L4114" s="12">
        <v>5.0000000000000001E-4</v>
      </c>
      <c r="M4114" s="12"/>
    </row>
    <row r="4115" spans="1:13" x14ac:dyDescent="0.3">
      <c r="A4115" s="18">
        <v>4113</v>
      </c>
      <c r="B4115" s="18">
        <f t="shared" si="128"/>
        <v>2022</v>
      </c>
      <c r="C4115" s="17">
        <v>44652</v>
      </c>
      <c r="D4115" s="18" t="s">
        <v>130</v>
      </c>
      <c r="E4115" s="18" t="s">
        <v>163</v>
      </c>
      <c r="F4115" s="18" t="str">
        <f t="shared" si="129"/>
        <v>Eversource_EMA-Renewable Energy-44652</v>
      </c>
      <c r="G4115" s="11" t="s">
        <v>131</v>
      </c>
      <c r="H4115" s="11" t="s">
        <v>49</v>
      </c>
      <c r="I4115" s="11" t="s">
        <v>158</v>
      </c>
      <c r="J4115" s="11" t="s">
        <v>158</v>
      </c>
      <c r="K4115" s="11" t="str">
        <f>IFERROR(INDEX('EDC Component Dictionary'!$C$5:$C$37,MATCH('Rates Database'!J4115,'EDC Component Dictionary'!$B$5:$B$37,0)), "Energy Supply")</f>
        <v>Other</v>
      </c>
      <c r="L4115" s="12">
        <v>5.0000000000000001E-4</v>
      </c>
      <c r="M4115" s="12"/>
    </row>
    <row r="4116" spans="1:13" x14ac:dyDescent="0.3">
      <c r="A4116" s="18">
        <v>4114</v>
      </c>
      <c r="B4116" s="18">
        <f t="shared" si="128"/>
        <v>2022</v>
      </c>
      <c r="C4116" s="17">
        <v>44621</v>
      </c>
      <c r="D4116" s="18" t="s">
        <v>130</v>
      </c>
      <c r="E4116" s="18" t="s">
        <v>163</v>
      </c>
      <c r="F4116" s="18" t="str">
        <f t="shared" si="129"/>
        <v>Eversource_EMA-Renewable Energy-44621</v>
      </c>
      <c r="G4116" s="11" t="s">
        <v>131</v>
      </c>
      <c r="H4116" s="11" t="s">
        <v>49</v>
      </c>
      <c r="I4116" s="11" t="s">
        <v>158</v>
      </c>
      <c r="J4116" s="11" t="s">
        <v>158</v>
      </c>
      <c r="K4116" s="11" t="str">
        <f>IFERROR(INDEX('EDC Component Dictionary'!$C$5:$C$37,MATCH('Rates Database'!J4116,'EDC Component Dictionary'!$B$5:$B$37,0)), "Energy Supply")</f>
        <v>Other</v>
      </c>
      <c r="L4116" s="12">
        <v>5.0000000000000001E-4</v>
      </c>
      <c r="M4116" s="12"/>
    </row>
    <row r="4117" spans="1:13" x14ac:dyDescent="0.3">
      <c r="A4117" s="18">
        <v>4115</v>
      </c>
      <c r="B4117" s="18">
        <f t="shared" si="128"/>
        <v>2022</v>
      </c>
      <c r="C4117" s="17">
        <v>44593</v>
      </c>
      <c r="D4117" s="18" t="s">
        <v>130</v>
      </c>
      <c r="E4117" s="18" t="s">
        <v>163</v>
      </c>
      <c r="F4117" s="18" t="str">
        <f t="shared" si="129"/>
        <v>Eversource_EMA-Renewable Energy-44593</v>
      </c>
      <c r="G4117" s="11" t="s">
        <v>131</v>
      </c>
      <c r="H4117" s="11" t="s">
        <v>49</v>
      </c>
      <c r="I4117" s="11" t="s">
        <v>158</v>
      </c>
      <c r="J4117" s="11" t="s">
        <v>158</v>
      </c>
      <c r="K4117" s="11" t="str">
        <f>IFERROR(INDEX('EDC Component Dictionary'!$C$5:$C$37,MATCH('Rates Database'!J4117,'EDC Component Dictionary'!$B$5:$B$37,0)), "Energy Supply")</f>
        <v>Other</v>
      </c>
      <c r="L4117" s="12">
        <v>5.0000000000000001E-4</v>
      </c>
      <c r="M4117" s="12"/>
    </row>
    <row r="4118" spans="1:13" x14ac:dyDescent="0.3">
      <c r="A4118" s="18">
        <v>4116</v>
      </c>
      <c r="B4118" s="18">
        <f t="shared" si="128"/>
        <v>2022</v>
      </c>
      <c r="C4118" s="17">
        <v>44562</v>
      </c>
      <c r="D4118" s="18" t="s">
        <v>130</v>
      </c>
      <c r="E4118" s="18" t="s">
        <v>163</v>
      </c>
      <c r="F4118" s="18" t="str">
        <f t="shared" si="129"/>
        <v>Eversource_EMA-Renewable Energy-44562</v>
      </c>
      <c r="G4118" s="11" t="s">
        <v>131</v>
      </c>
      <c r="H4118" s="11" t="s">
        <v>49</v>
      </c>
      <c r="I4118" s="11" t="s">
        <v>158</v>
      </c>
      <c r="J4118" s="11" t="s">
        <v>158</v>
      </c>
      <c r="K4118" s="11" t="str">
        <f>IFERROR(INDEX('EDC Component Dictionary'!$C$5:$C$37,MATCH('Rates Database'!J4118,'EDC Component Dictionary'!$B$5:$B$37,0)), "Energy Supply")</f>
        <v>Other</v>
      </c>
      <c r="L4118" s="12">
        <v>5.0000000000000001E-4</v>
      </c>
      <c r="M4118" s="12"/>
    </row>
    <row r="4119" spans="1:13" x14ac:dyDescent="0.3">
      <c r="A4119" s="18">
        <v>4117</v>
      </c>
      <c r="B4119" s="18">
        <f t="shared" si="128"/>
        <v>2021</v>
      </c>
      <c r="C4119" s="17">
        <v>44531</v>
      </c>
      <c r="D4119" s="18" t="s">
        <v>130</v>
      </c>
      <c r="E4119" s="18" t="s">
        <v>163</v>
      </c>
      <c r="F4119" s="18" t="str">
        <f t="shared" si="129"/>
        <v>Eversource_EMA-Renewable Energy-44531</v>
      </c>
      <c r="G4119" s="11" t="s">
        <v>131</v>
      </c>
      <c r="H4119" s="11" t="s">
        <v>49</v>
      </c>
      <c r="I4119" s="11" t="s">
        <v>158</v>
      </c>
      <c r="J4119" s="11" t="s">
        <v>158</v>
      </c>
      <c r="K4119" s="11" t="str">
        <f>IFERROR(INDEX('EDC Component Dictionary'!$C$5:$C$37,MATCH('Rates Database'!J4119,'EDC Component Dictionary'!$B$5:$B$37,0)), "Energy Supply")</f>
        <v>Other</v>
      </c>
      <c r="L4119" s="12">
        <v>5.0000000000000001E-4</v>
      </c>
      <c r="M4119" s="12"/>
    </row>
    <row r="4120" spans="1:13" x14ac:dyDescent="0.3">
      <c r="A4120" s="18">
        <v>4118</v>
      </c>
      <c r="B4120" s="18">
        <f t="shared" si="128"/>
        <v>2021</v>
      </c>
      <c r="C4120" s="17">
        <v>44501</v>
      </c>
      <c r="D4120" s="18" t="s">
        <v>130</v>
      </c>
      <c r="E4120" s="18" t="s">
        <v>163</v>
      </c>
      <c r="F4120" s="18" t="str">
        <f t="shared" si="129"/>
        <v>Eversource_EMA-Renewable Energy-44501</v>
      </c>
      <c r="G4120" s="11" t="s">
        <v>131</v>
      </c>
      <c r="H4120" s="11" t="s">
        <v>49</v>
      </c>
      <c r="I4120" s="11" t="s">
        <v>158</v>
      </c>
      <c r="J4120" s="11" t="s">
        <v>158</v>
      </c>
      <c r="K4120" s="11" t="str">
        <f>IFERROR(INDEX('EDC Component Dictionary'!$C$5:$C$37,MATCH('Rates Database'!J4120,'EDC Component Dictionary'!$B$5:$B$37,0)), "Energy Supply")</f>
        <v>Other</v>
      </c>
      <c r="L4120" s="12">
        <v>5.0000000000000001E-4</v>
      </c>
      <c r="M4120" s="12"/>
    </row>
    <row r="4121" spans="1:13" x14ac:dyDescent="0.3">
      <c r="A4121" s="18">
        <v>4119</v>
      </c>
      <c r="B4121" s="18">
        <f t="shared" si="128"/>
        <v>2021</v>
      </c>
      <c r="C4121" s="17">
        <v>44470</v>
      </c>
      <c r="D4121" s="18" t="s">
        <v>130</v>
      </c>
      <c r="E4121" s="18" t="s">
        <v>163</v>
      </c>
      <c r="F4121" s="18" t="str">
        <f t="shared" si="129"/>
        <v>Eversource_EMA-Renewable Energy-44470</v>
      </c>
      <c r="G4121" s="11" t="s">
        <v>131</v>
      </c>
      <c r="H4121" s="11" t="s">
        <v>49</v>
      </c>
      <c r="I4121" s="11" t="s">
        <v>158</v>
      </c>
      <c r="J4121" s="11" t="s">
        <v>158</v>
      </c>
      <c r="K4121" s="11" t="str">
        <f>IFERROR(INDEX('EDC Component Dictionary'!$C$5:$C$37,MATCH('Rates Database'!J4121,'EDC Component Dictionary'!$B$5:$B$37,0)), "Energy Supply")</f>
        <v>Other</v>
      </c>
      <c r="L4121" s="12">
        <v>5.0000000000000001E-4</v>
      </c>
      <c r="M4121" s="12"/>
    </row>
    <row r="4122" spans="1:13" x14ac:dyDescent="0.3">
      <c r="A4122" s="18">
        <v>4120</v>
      </c>
      <c r="B4122" s="18">
        <f t="shared" si="128"/>
        <v>2021</v>
      </c>
      <c r="C4122" s="17">
        <v>44440</v>
      </c>
      <c r="D4122" s="18" t="s">
        <v>130</v>
      </c>
      <c r="E4122" s="18" t="s">
        <v>163</v>
      </c>
      <c r="F4122" s="18" t="str">
        <f t="shared" si="129"/>
        <v>Eversource_EMA-Renewable Energy-44440</v>
      </c>
      <c r="G4122" s="11" t="s">
        <v>131</v>
      </c>
      <c r="H4122" s="11" t="s">
        <v>49</v>
      </c>
      <c r="I4122" s="11" t="s">
        <v>158</v>
      </c>
      <c r="J4122" s="11" t="s">
        <v>158</v>
      </c>
      <c r="K4122" s="11" t="str">
        <f>IFERROR(INDEX('EDC Component Dictionary'!$C$5:$C$37,MATCH('Rates Database'!J4122,'EDC Component Dictionary'!$B$5:$B$37,0)), "Energy Supply")</f>
        <v>Other</v>
      </c>
      <c r="L4122" s="12">
        <v>5.0000000000000001E-4</v>
      </c>
      <c r="M4122" s="12"/>
    </row>
    <row r="4123" spans="1:13" x14ac:dyDescent="0.3">
      <c r="A4123" s="18">
        <v>4121</v>
      </c>
      <c r="B4123" s="18">
        <f t="shared" si="128"/>
        <v>2021</v>
      </c>
      <c r="C4123" s="17">
        <v>44409</v>
      </c>
      <c r="D4123" s="18" t="s">
        <v>130</v>
      </c>
      <c r="E4123" s="18" t="s">
        <v>163</v>
      </c>
      <c r="F4123" s="18" t="str">
        <f t="shared" si="129"/>
        <v>Eversource_EMA-Renewable Energy-44409</v>
      </c>
      <c r="G4123" s="11" t="s">
        <v>131</v>
      </c>
      <c r="H4123" s="11" t="s">
        <v>49</v>
      </c>
      <c r="I4123" s="11" t="s">
        <v>158</v>
      </c>
      <c r="J4123" s="11" t="s">
        <v>158</v>
      </c>
      <c r="K4123" s="11" t="str">
        <f>IFERROR(INDEX('EDC Component Dictionary'!$C$5:$C$37,MATCH('Rates Database'!J4123,'EDC Component Dictionary'!$B$5:$B$37,0)), "Energy Supply")</f>
        <v>Other</v>
      </c>
      <c r="L4123" s="12">
        <v>5.0000000000000001E-4</v>
      </c>
      <c r="M4123" s="12"/>
    </row>
    <row r="4124" spans="1:13" x14ac:dyDescent="0.3">
      <c r="A4124" s="18">
        <v>4122</v>
      </c>
      <c r="B4124" s="18">
        <f t="shared" si="128"/>
        <v>2021</v>
      </c>
      <c r="C4124" s="17">
        <v>44378</v>
      </c>
      <c r="D4124" s="18" t="s">
        <v>130</v>
      </c>
      <c r="E4124" s="18" t="s">
        <v>163</v>
      </c>
      <c r="F4124" s="18" t="str">
        <f t="shared" si="129"/>
        <v>Eversource_EMA-Renewable Energy-44378</v>
      </c>
      <c r="G4124" s="11" t="s">
        <v>131</v>
      </c>
      <c r="H4124" s="11" t="s">
        <v>49</v>
      </c>
      <c r="I4124" s="11" t="s">
        <v>158</v>
      </c>
      <c r="J4124" s="11" t="s">
        <v>158</v>
      </c>
      <c r="K4124" s="11" t="str">
        <f>IFERROR(INDEX('EDC Component Dictionary'!$C$5:$C$37,MATCH('Rates Database'!J4124,'EDC Component Dictionary'!$B$5:$B$37,0)), "Energy Supply")</f>
        <v>Other</v>
      </c>
      <c r="L4124" s="12">
        <v>5.0000000000000001E-4</v>
      </c>
      <c r="M4124" s="12"/>
    </row>
    <row r="4125" spans="1:13" x14ac:dyDescent="0.3">
      <c r="A4125" s="18">
        <v>4123</v>
      </c>
      <c r="B4125" s="18">
        <f t="shared" si="128"/>
        <v>2021</v>
      </c>
      <c r="C4125" s="17">
        <v>44348</v>
      </c>
      <c r="D4125" s="18" t="s">
        <v>130</v>
      </c>
      <c r="E4125" s="18" t="s">
        <v>163</v>
      </c>
      <c r="F4125" s="18" t="str">
        <f t="shared" si="129"/>
        <v>Eversource_EMA-Renewable Energy-44348</v>
      </c>
      <c r="G4125" s="11" t="s">
        <v>131</v>
      </c>
      <c r="H4125" s="11" t="s">
        <v>49</v>
      </c>
      <c r="I4125" s="11" t="s">
        <v>158</v>
      </c>
      <c r="J4125" s="11" t="s">
        <v>158</v>
      </c>
      <c r="K4125" s="11" t="str">
        <f>IFERROR(INDEX('EDC Component Dictionary'!$C$5:$C$37,MATCH('Rates Database'!J4125,'EDC Component Dictionary'!$B$5:$B$37,0)), "Energy Supply")</f>
        <v>Other</v>
      </c>
      <c r="L4125" s="12">
        <v>5.0000000000000001E-4</v>
      </c>
      <c r="M4125" s="12"/>
    </row>
    <row r="4126" spans="1:13" x14ac:dyDescent="0.3">
      <c r="A4126" s="18">
        <v>4124</v>
      </c>
      <c r="B4126" s="18">
        <f t="shared" si="128"/>
        <v>2021</v>
      </c>
      <c r="C4126" s="17">
        <v>44317</v>
      </c>
      <c r="D4126" s="18" t="s">
        <v>130</v>
      </c>
      <c r="E4126" s="18" t="s">
        <v>163</v>
      </c>
      <c r="F4126" s="18" t="str">
        <f t="shared" si="129"/>
        <v>Eversource_EMA-Renewable Energy-44317</v>
      </c>
      <c r="G4126" s="11" t="s">
        <v>131</v>
      </c>
      <c r="H4126" s="11" t="s">
        <v>49</v>
      </c>
      <c r="I4126" s="11" t="s">
        <v>158</v>
      </c>
      <c r="J4126" s="11" t="s">
        <v>158</v>
      </c>
      <c r="K4126" s="11" t="str">
        <f>IFERROR(INDEX('EDC Component Dictionary'!$C$5:$C$37,MATCH('Rates Database'!J4126,'EDC Component Dictionary'!$B$5:$B$37,0)), "Energy Supply")</f>
        <v>Other</v>
      </c>
      <c r="L4126" s="12">
        <v>5.0000000000000001E-4</v>
      </c>
      <c r="M4126" s="12"/>
    </row>
    <row r="4127" spans="1:13" x14ac:dyDescent="0.3">
      <c r="A4127" s="18">
        <v>4125</v>
      </c>
      <c r="B4127" s="18">
        <f t="shared" si="128"/>
        <v>2021</v>
      </c>
      <c r="C4127" s="17">
        <v>44287</v>
      </c>
      <c r="D4127" s="18" t="s">
        <v>130</v>
      </c>
      <c r="E4127" s="18" t="s">
        <v>163</v>
      </c>
      <c r="F4127" s="18" t="str">
        <f t="shared" si="129"/>
        <v>Eversource_EMA-Renewable Energy-44287</v>
      </c>
      <c r="G4127" s="11" t="s">
        <v>131</v>
      </c>
      <c r="H4127" s="11" t="s">
        <v>49</v>
      </c>
      <c r="I4127" s="11" t="s">
        <v>158</v>
      </c>
      <c r="J4127" s="11" t="s">
        <v>158</v>
      </c>
      <c r="K4127" s="11" t="str">
        <f>IFERROR(INDEX('EDC Component Dictionary'!$C$5:$C$37,MATCH('Rates Database'!J4127,'EDC Component Dictionary'!$B$5:$B$37,0)), "Energy Supply")</f>
        <v>Other</v>
      </c>
      <c r="L4127" s="12">
        <v>5.0000000000000001E-4</v>
      </c>
      <c r="M4127" s="12"/>
    </row>
    <row r="4128" spans="1:13" x14ac:dyDescent="0.3">
      <c r="A4128" s="18">
        <v>4126</v>
      </c>
      <c r="B4128" s="18">
        <f t="shared" si="128"/>
        <v>2021</v>
      </c>
      <c r="C4128" s="17">
        <v>44256</v>
      </c>
      <c r="D4128" s="18" t="s">
        <v>130</v>
      </c>
      <c r="E4128" s="18" t="s">
        <v>163</v>
      </c>
      <c r="F4128" s="18" t="str">
        <f t="shared" si="129"/>
        <v>Eversource_EMA-Renewable Energy-44256</v>
      </c>
      <c r="G4128" s="11" t="s">
        <v>131</v>
      </c>
      <c r="H4128" s="11" t="s">
        <v>49</v>
      </c>
      <c r="I4128" s="11" t="s">
        <v>158</v>
      </c>
      <c r="J4128" s="11" t="s">
        <v>158</v>
      </c>
      <c r="K4128" s="11" t="str">
        <f>IFERROR(INDEX('EDC Component Dictionary'!$C$5:$C$37,MATCH('Rates Database'!J4128,'EDC Component Dictionary'!$B$5:$B$37,0)), "Energy Supply")</f>
        <v>Other</v>
      </c>
      <c r="L4128" s="12">
        <v>5.0000000000000001E-4</v>
      </c>
      <c r="M4128" s="12"/>
    </row>
    <row r="4129" spans="1:13" x14ac:dyDescent="0.3">
      <c r="A4129" s="18">
        <v>4127</v>
      </c>
      <c r="B4129" s="18">
        <f t="shared" si="128"/>
        <v>2021</v>
      </c>
      <c r="C4129" s="17">
        <v>44228</v>
      </c>
      <c r="D4129" s="18" t="s">
        <v>130</v>
      </c>
      <c r="E4129" s="18" t="s">
        <v>163</v>
      </c>
      <c r="F4129" s="18" t="str">
        <f t="shared" si="129"/>
        <v>Eversource_EMA-Renewable Energy-44228</v>
      </c>
      <c r="G4129" s="11" t="s">
        <v>131</v>
      </c>
      <c r="H4129" s="11" t="s">
        <v>49</v>
      </c>
      <c r="I4129" s="11" t="s">
        <v>158</v>
      </c>
      <c r="J4129" s="11" t="s">
        <v>158</v>
      </c>
      <c r="K4129" s="11" t="str">
        <f>IFERROR(INDEX('EDC Component Dictionary'!$C$5:$C$37,MATCH('Rates Database'!J4129,'EDC Component Dictionary'!$B$5:$B$37,0)), "Energy Supply")</f>
        <v>Other</v>
      </c>
      <c r="L4129" s="12">
        <v>5.0000000000000001E-4</v>
      </c>
      <c r="M4129" s="12"/>
    </row>
    <row r="4130" spans="1:13" x14ac:dyDescent="0.3">
      <c r="A4130" s="18">
        <v>4128</v>
      </c>
      <c r="B4130" s="18">
        <f t="shared" si="128"/>
        <v>2021</v>
      </c>
      <c r="C4130" s="17">
        <v>44197</v>
      </c>
      <c r="D4130" s="18" t="s">
        <v>130</v>
      </c>
      <c r="E4130" s="18" t="s">
        <v>163</v>
      </c>
      <c r="F4130" s="18" t="str">
        <f t="shared" si="129"/>
        <v>Eversource_EMA-Renewable Energy-44197</v>
      </c>
      <c r="G4130" s="11" t="s">
        <v>131</v>
      </c>
      <c r="H4130" s="11" t="s">
        <v>49</v>
      </c>
      <c r="I4130" s="11" t="s">
        <v>158</v>
      </c>
      <c r="J4130" s="11" t="s">
        <v>158</v>
      </c>
      <c r="K4130" s="11" t="str">
        <f>IFERROR(INDEX('EDC Component Dictionary'!$C$5:$C$37,MATCH('Rates Database'!J4130,'EDC Component Dictionary'!$B$5:$B$37,0)), "Energy Supply")</f>
        <v>Other</v>
      </c>
      <c r="L4130" s="12">
        <v>5.0000000000000001E-4</v>
      </c>
      <c r="M4130" s="12"/>
    </row>
    <row r="4131" spans="1:13" x14ac:dyDescent="0.3">
      <c r="A4131" s="18">
        <v>4129</v>
      </c>
      <c r="B4131" s="18">
        <f t="shared" si="128"/>
        <v>2020</v>
      </c>
      <c r="C4131" s="17">
        <v>44166</v>
      </c>
      <c r="D4131" s="18" t="s">
        <v>130</v>
      </c>
      <c r="E4131" s="18" t="s">
        <v>163</v>
      </c>
      <c r="F4131" s="18" t="str">
        <f t="shared" si="129"/>
        <v>Eversource_EMA-Renewable Energy-44166</v>
      </c>
      <c r="G4131" s="11" t="s">
        <v>131</v>
      </c>
      <c r="H4131" s="11" t="s">
        <v>49</v>
      </c>
      <c r="I4131" s="11" t="s">
        <v>158</v>
      </c>
      <c r="J4131" s="11" t="s">
        <v>158</v>
      </c>
      <c r="K4131" s="11" t="str">
        <f>IFERROR(INDEX('EDC Component Dictionary'!$C$5:$C$37,MATCH('Rates Database'!J4131,'EDC Component Dictionary'!$B$5:$B$37,0)), "Energy Supply")</f>
        <v>Other</v>
      </c>
      <c r="L4131" s="12">
        <v>5.0000000000000001E-4</v>
      </c>
      <c r="M4131" s="12"/>
    </row>
    <row r="4132" spans="1:13" x14ac:dyDescent="0.3">
      <c r="A4132" s="18">
        <v>4130</v>
      </c>
      <c r="B4132" s="18">
        <f t="shared" si="128"/>
        <v>2020</v>
      </c>
      <c r="C4132" s="17">
        <v>44136</v>
      </c>
      <c r="D4132" s="18" t="s">
        <v>130</v>
      </c>
      <c r="E4132" s="18" t="s">
        <v>163</v>
      </c>
      <c r="F4132" s="18" t="str">
        <f t="shared" si="129"/>
        <v>Eversource_EMA-Renewable Energy-44136</v>
      </c>
      <c r="G4132" s="11" t="s">
        <v>131</v>
      </c>
      <c r="H4132" s="11" t="s">
        <v>49</v>
      </c>
      <c r="I4132" s="11" t="s">
        <v>158</v>
      </c>
      <c r="J4132" s="11" t="s">
        <v>158</v>
      </c>
      <c r="K4132" s="11" t="str">
        <f>IFERROR(INDEX('EDC Component Dictionary'!$C$5:$C$37,MATCH('Rates Database'!J4132,'EDC Component Dictionary'!$B$5:$B$37,0)), "Energy Supply")</f>
        <v>Other</v>
      </c>
      <c r="L4132" s="12">
        <v>5.0000000000000001E-4</v>
      </c>
      <c r="M4132" s="12"/>
    </row>
    <row r="4133" spans="1:13" x14ac:dyDescent="0.3">
      <c r="A4133" s="18">
        <v>4131</v>
      </c>
      <c r="B4133" s="18">
        <f t="shared" si="128"/>
        <v>2020</v>
      </c>
      <c r="C4133" s="17">
        <v>44105</v>
      </c>
      <c r="D4133" s="18" t="s">
        <v>130</v>
      </c>
      <c r="E4133" s="18" t="s">
        <v>163</v>
      </c>
      <c r="F4133" s="18" t="str">
        <f t="shared" si="129"/>
        <v>Eversource_EMA-Renewable Energy-44105</v>
      </c>
      <c r="G4133" s="11" t="s">
        <v>131</v>
      </c>
      <c r="H4133" s="11" t="s">
        <v>49</v>
      </c>
      <c r="I4133" s="11" t="s">
        <v>158</v>
      </c>
      <c r="J4133" s="11" t="s">
        <v>158</v>
      </c>
      <c r="K4133" s="11" t="str">
        <f>IFERROR(INDEX('EDC Component Dictionary'!$C$5:$C$37,MATCH('Rates Database'!J4133,'EDC Component Dictionary'!$B$5:$B$37,0)), "Energy Supply")</f>
        <v>Other</v>
      </c>
      <c r="L4133" s="12">
        <v>5.0000000000000001E-4</v>
      </c>
      <c r="M4133" s="12"/>
    </row>
    <row r="4134" spans="1:13" x14ac:dyDescent="0.3">
      <c r="A4134" s="18">
        <v>4132</v>
      </c>
      <c r="B4134" s="18">
        <f t="shared" si="128"/>
        <v>2020</v>
      </c>
      <c r="C4134" s="17">
        <v>44075</v>
      </c>
      <c r="D4134" s="18" t="s">
        <v>130</v>
      </c>
      <c r="E4134" s="18" t="s">
        <v>163</v>
      </c>
      <c r="F4134" s="18" t="str">
        <f t="shared" si="129"/>
        <v>Eversource_EMA-Renewable Energy-44075</v>
      </c>
      <c r="G4134" s="11" t="s">
        <v>131</v>
      </c>
      <c r="H4134" s="11" t="s">
        <v>49</v>
      </c>
      <c r="I4134" s="11" t="s">
        <v>158</v>
      </c>
      <c r="J4134" s="11" t="s">
        <v>158</v>
      </c>
      <c r="K4134" s="11" t="str">
        <f>IFERROR(INDEX('EDC Component Dictionary'!$C$5:$C$37,MATCH('Rates Database'!J4134,'EDC Component Dictionary'!$B$5:$B$37,0)), "Energy Supply")</f>
        <v>Other</v>
      </c>
      <c r="L4134" s="12">
        <v>5.0000000000000001E-4</v>
      </c>
      <c r="M4134" s="12"/>
    </row>
    <row r="4135" spans="1:13" x14ac:dyDescent="0.3">
      <c r="A4135" s="18">
        <v>4133</v>
      </c>
      <c r="B4135" s="18">
        <f t="shared" si="128"/>
        <v>2020</v>
      </c>
      <c r="C4135" s="17">
        <v>44044</v>
      </c>
      <c r="D4135" s="18" t="s">
        <v>130</v>
      </c>
      <c r="E4135" s="18" t="s">
        <v>163</v>
      </c>
      <c r="F4135" s="18" t="str">
        <f t="shared" si="129"/>
        <v>Eversource_EMA-Renewable Energy-44044</v>
      </c>
      <c r="G4135" s="11" t="s">
        <v>131</v>
      </c>
      <c r="H4135" s="11" t="s">
        <v>49</v>
      </c>
      <c r="I4135" s="11" t="s">
        <v>158</v>
      </c>
      <c r="J4135" s="11" t="s">
        <v>158</v>
      </c>
      <c r="K4135" s="11" t="str">
        <f>IFERROR(INDEX('EDC Component Dictionary'!$C$5:$C$37,MATCH('Rates Database'!J4135,'EDC Component Dictionary'!$B$5:$B$37,0)), "Energy Supply")</f>
        <v>Other</v>
      </c>
      <c r="L4135" s="12">
        <v>5.0000000000000001E-4</v>
      </c>
      <c r="M4135" s="12"/>
    </row>
    <row r="4136" spans="1:13" x14ac:dyDescent="0.3">
      <c r="A4136" s="18">
        <v>4134</v>
      </c>
      <c r="B4136" s="18">
        <f t="shared" si="128"/>
        <v>2020</v>
      </c>
      <c r="C4136" s="17">
        <v>44013</v>
      </c>
      <c r="D4136" s="18" t="s">
        <v>130</v>
      </c>
      <c r="E4136" s="18" t="s">
        <v>163</v>
      </c>
      <c r="F4136" s="18" t="str">
        <f t="shared" si="129"/>
        <v>Eversource_EMA-Renewable Energy-44013</v>
      </c>
      <c r="G4136" s="11" t="s">
        <v>131</v>
      </c>
      <c r="H4136" s="11" t="s">
        <v>49</v>
      </c>
      <c r="I4136" s="11" t="s">
        <v>158</v>
      </c>
      <c r="J4136" s="11" t="s">
        <v>158</v>
      </c>
      <c r="K4136" s="11" t="str">
        <f>IFERROR(INDEX('EDC Component Dictionary'!$C$5:$C$37,MATCH('Rates Database'!J4136,'EDC Component Dictionary'!$B$5:$B$37,0)), "Energy Supply")</f>
        <v>Other</v>
      </c>
      <c r="L4136" s="12">
        <v>5.0000000000000001E-4</v>
      </c>
      <c r="M4136" s="12"/>
    </row>
    <row r="4137" spans="1:13" x14ac:dyDescent="0.3">
      <c r="A4137" s="18">
        <v>4135</v>
      </c>
      <c r="B4137" s="18">
        <f t="shared" si="128"/>
        <v>2020</v>
      </c>
      <c r="C4137" s="17">
        <v>43983</v>
      </c>
      <c r="D4137" s="18" t="s">
        <v>130</v>
      </c>
      <c r="E4137" s="18" t="s">
        <v>163</v>
      </c>
      <c r="F4137" s="18" t="str">
        <f t="shared" si="129"/>
        <v>Eversource_EMA-Renewable Energy-43983</v>
      </c>
      <c r="G4137" s="11" t="s">
        <v>131</v>
      </c>
      <c r="H4137" s="11" t="s">
        <v>49</v>
      </c>
      <c r="I4137" s="11" t="s">
        <v>158</v>
      </c>
      <c r="J4137" s="11" t="s">
        <v>158</v>
      </c>
      <c r="K4137" s="11" t="str">
        <f>IFERROR(INDEX('EDC Component Dictionary'!$C$5:$C$37,MATCH('Rates Database'!J4137,'EDC Component Dictionary'!$B$5:$B$37,0)), "Energy Supply")</f>
        <v>Other</v>
      </c>
      <c r="L4137" s="12">
        <v>5.0000000000000001E-4</v>
      </c>
      <c r="M4137" s="12"/>
    </row>
    <row r="4138" spans="1:13" x14ac:dyDescent="0.3">
      <c r="A4138" s="18">
        <v>4136</v>
      </c>
      <c r="B4138" s="18">
        <f t="shared" si="128"/>
        <v>2020</v>
      </c>
      <c r="C4138" s="17">
        <v>43952</v>
      </c>
      <c r="D4138" s="18" t="s">
        <v>130</v>
      </c>
      <c r="E4138" s="18" t="s">
        <v>163</v>
      </c>
      <c r="F4138" s="18" t="str">
        <f t="shared" si="129"/>
        <v>Eversource_EMA-Renewable Energy-43952</v>
      </c>
      <c r="G4138" s="11" t="s">
        <v>131</v>
      </c>
      <c r="H4138" s="11" t="s">
        <v>49</v>
      </c>
      <c r="I4138" s="11" t="s">
        <v>158</v>
      </c>
      <c r="J4138" s="11" t="s">
        <v>158</v>
      </c>
      <c r="K4138" s="11" t="str">
        <f>IFERROR(INDEX('EDC Component Dictionary'!$C$5:$C$37,MATCH('Rates Database'!J4138,'EDC Component Dictionary'!$B$5:$B$37,0)), "Energy Supply")</f>
        <v>Other</v>
      </c>
      <c r="L4138" s="12">
        <v>5.0000000000000001E-4</v>
      </c>
      <c r="M4138" s="12"/>
    </row>
    <row r="4139" spans="1:13" x14ac:dyDescent="0.3">
      <c r="A4139" s="18">
        <v>4137</v>
      </c>
      <c r="B4139" s="18">
        <f t="shared" si="128"/>
        <v>2020</v>
      </c>
      <c r="C4139" s="17">
        <v>43922</v>
      </c>
      <c r="D4139" s="18" t="s">
        <v>130</v>
      </c>
      <c r="E4139" s="18" t="s">
        <v>163</v>
      </c>
      <c r="F4139" s="18" t="str">
        <f t="shared" si="129"/>
        <v>Eversource_EMA-Renewable Energy-43922</v>
      </c>
      <c r="G4139" s="11" t="s">
        <v>131</v>
      </c>
      <c r="H4139" s="11" t="s">
        <v>49</v>
      </c>
      <c r="I4139" s="11" t="s">
        <v>158</v>
      </c>
      <c r="J4139" s="11" t="s">
        <v>158</v>
      </c>
      <c r="K4139" s="11" t="str">
        <f>IFERROR(INDEX('EDC Component Dictionary'!$C$5:$C$37,MATCH('Rates Database'!J4139,'EDC Component Dictionary'!$B$5:$B$37,0)), "Energy Supply")</f>
        <v>Other</v>
      </c>
      <c r="L4139" s="12">
        <v>5.0000000000000001E-4</v>
      </c>
      <c r="M4139" s="12"/>
    </row>
    <row r="4140" spans="1:13" x14ac:dyDescent="0.3">
      <c r="A4140" s="18">
        <v>4138</v>
      </c>
      <c r="B4140" s="18">
        <f t="shared" si="128"/>
        <v>2020</v>
      </c>
      <c r="C4140" s="17">
        <v>43891</v>
      </c>
      <c r="D4140" s="18" t="s">
        <v>130</v>
      </c>
      <c r="E4140" s="18" t="s">
        <v>163</v>
      </c>
      <c r="F4140" s="18" t="str">
        <f t="shared" si="129"/>
        <v>Eversource_EMA-Renewable Energy-43891</v>
      </c>
      <c r="G4140" s="11" t="s">
        <v>131</v>
      </c>
      <c r="H4140" s="11" t="s">
        <v>49</v>
      </c>
      <c r="I4140" s="11" t="s">
        <v>158</v>
      </c>
      <c r="J4140" s="11" t="s">
        <v>158</v>
      </c>
      <c r="K4140" s="11" t="str">
        <f>IFERROR(INDEX('EDC Component Dictionary'!$C$5:$C$37,MATCH('Rates Database'!J4140,'EDC Component Dictionary'!$B$5:$B$37,0)), "Energy Supply")</f>
        <v>Other</v>
      </c>
      <c r="L4140" s="12">
        <v>5.0000000000000001E-4</v>
      </c>
      <c r="M4140" s="12"/>
    </row>
    <row r="4141" spans="1:13" x14ac:dyDescent="0.3">
      <c r="A4141" s="18">
        <v>4139</v>
      </c>
      <c r="B4141" s="18">
        <f t="shared" si="128"/>
        <v>2020</v>
      </c>
      <c r="C4141" s="17">
        <v>43862</v>
      </c>
      <c r="D4141" s="18" t="s">
        <v>130</v>
      </c>
      <c r="E4141" s="18" t="s">
        <v>163</v>
      </c>
      <c r="F4141" s="18" t="str">
        <f t="shared" si="129"/>
        <v>Eversource_EMA-Renewable Energy-43862</v>
      </c>
      <c r="G4141" s="11" t="s">
        <v>131</v>
      </c>
      <c r="H4141" s="11" t="s">
        <v>49</v>
      </c>
      <c r="I4141" s="11" t="s">
        <v>158</v>
      </c>
      <c r="J4141" s="11" t="s">
        <v>158</v>
      </c>
      <c r="K4141" s="11" t="str">
        <f>IFERROR(INDEX('EDC Component Dictionary'!$C$5:$C$37,MATCH('Rates Database'!J4141,'EDC Component Dictionary'!$B$5:$B$37,0)), "Energy Supply")</f>
        <v>Other</v>
      </c>
      <c r="L4141" s="12">
        <v>5.0000000000000001E-4</v>
      </c>
      <c r="M4141" s="12"/>
    </row>
    <row r="4142" spans="1:13" x14ac:dyDescent="0.3">
      <c r="A4142" s="18">
        <v>4140</v>
      </c>
      <c r="B4142" s="18">
        <f t="shared" si="128"/>
        <v>2020</v>
      </c>
      <c r="C4142" s="17">
        <v>43831</v>
      </c>
      <c r="D4142" s="18" t="s">
        <v>130</v>
      </c>
      <c r="E4142" s="18" t="s">
        <v>163</v>
      </c>
      <c r="F4142" s="18" t="str">
        <f t="shared" si="129"/>
        <v>Eversource_EMA-Renewable Energy-43831</v>
      </c>
      <c r="G4142" s="11" t="s">
        <v>131</v>
      </c>
      <c r="H4142" s="11" t="s">
        <v>49</v>
      </c>
      <c r="I4142" s="11" t="s">
        <v>158</v>
      </c>
      <c r="J4142" s="11" t="s">
        <v>158</v>
      </c>
      <c r="K4142" s="11" t="str">
        <f>IFERROR(INDEX('EDC Component Dictionary'!$C$5:$C$37,MATCH('Rates Database'!J4142,'EDC Component Dictionary'!$B$5:$B$37,0)), "Energy Supply")</f>
        <v>Other</v>
      </c>
      <c r="L4142" s="12">
        <v>5.0000000000000001E-4</v>
      </c>
      <c r="M4142" s="12"/>
    </row>
    <row r="4143" spans="1:13" x14ac:dyDescent="0.3">
      <c r="A4143" s="18">
        <v>4141</v>
      </c>
      <c r="B4143" s="18">
        <f t="shared" si="128"/>
        <v>2019</v>
      </c>
      <c r="C4143" s="17">
        <v>43800</v>
      </c>
      <c r="D4143" s="18" t="s">
        <v>130</v>
      </c>
      <c r="E4143" s="18" t="s">
        <v>163</v>
      </c>
      <c r="F4143" s="18" t="str">
        <f t="shared" si="129"/>
        <v>Eversource_EMA-Renewable Energy-43800</v>
      </c>
      <c r="G4143" s="11" t="s">
        <v>131</v>
      </c>
      <c r="H4143" s="11" t="s">
        <v>49</v>
      </c>
      <c r="I4143" s="11" t="s">
        <v>158</v>
      </c>
      <c r="J4143" s="11" t="s">
        <v>158</v>
      </c>
      <c r="K4143" s="11" t="str">
        <f>IFERROR(INDEX('EDC Component Dictionary'!$C$5:$C$37,MATCH('Rates Database'!J4143,'EDC Component Dictionary'!$B$5:$B$37,0)), "Energy Supply")</f>
        <v>Other</v>
      </c>
      <c r="L4143" s="12">
        <v>5.0000000000000001E-4</v>
      </c>
      <c r="M4143" s="12"/>
    </row>
    <row r="4144" spans="1:13" x14ac:dyDescent="0.3">
      <c r="A4144" s="18">
        <v>4142</v>
      </c>
      <c r="B4144" s="18">
        <f t="shared" si="128"/>
        <v>2019</v>
      </c>
      <c r="C4144" s="17">
        <v>43770</v>
      </c>
      <c r="D4144" s="18" t="s">
        <v>130</v>
      </c>
      <c r="E4144" s="18" t="s">
        <v>163</v>
      </c>
      <c r="F4144" s="18" t="str">
        <f t="shared" si="129"/>
        <v>Eversource_EMA-Renewable Energy-43770</v>
      </c>
      <c r="G4144" s="11" t="s">
        <v>131</v>
      </c>
      <c r="H4144" s="11" t="s">
        <v>49</v>
      </c>
      <c r="I4144" s="11" t="s">
        <v>158</v>
      </c>
      <c r="J4144" s="11" t="s">
        <v>158</v>
      </c>
      <c r="K4144" s="11" t="str">
        <f>IFERROR(INDEX('EDC Component Dictionary'!$C$5:$C$37,MATCH('Rates Database'!J4144,'EDC Component Dictionary'!$B$5:$B$37,0)), "Energy Supply")</f>
        <v>Other</v>
      </c>
      <c r="L4144" s="12">
        <v>5.0000000000000001E-4</v>
      </c>
      <c r="M4144" s="12"/>
    </row>
    <row r="4145" spans="1:13" x14ac:dyDescent="0.3">
      <c r="A4145" s="18">
        <v>4143</v>
      </c>
      <c r="B4145" s="18">
        <f t="shared" si="128"/>
        <v>2019</v>
      </c>
      <c r="C4145" s="17">
        <v>43739</v>
      </c>
      <c r="D4145" s="18" t="s">
        <v>130</v>
      </c>
      <c r="E4145" s="18" t="s">
        <v>163</v>
      </c>
      <c r="F4145" s="18" t="str">
        <f t="shared" si="129"/>
        <v>Eversource_EMA-Renewable Energy-43739</v>
      </c>
      <c r="G4145" s="11" t="s">
        <v>131</v>
      </c>
      <c r="H4145" s="11" t="s">
        <v>49</v>
      </c>
      <c r="I4145" s="11" t="s">
        <v>158</v>
      </c>
      <c r="J4145" s="11" t="s">
        <v>158</v>
      </c>
      <c r="K4145" s="11" t="str">
        <f>IFERROR(INDEX('EDC Component Dictionary'!$C$5:$C$37,MATCH('Rates Database'!J4145,'EDC Component Dictionary'!$B$5:$B$37,0)), "Energy Supply")</f>
        <v>Other</v>
      </c>
      <c r="L4145" s="12">
        <v>5.0000000000000001E-4</v>
      </c>
      <c r="M4145" s="12"/>
    </row>
    <row r="4146" spans="1:13" x14ac:dyDescent="0.3">
      <c r="A4146" s="18">
        <v>4144</v>
      </c>
      <c r="B4146" s="18">
        <f t="shared" si="128"/>
        <v>2019</v>
      </c>
      <c r="C4146" s="17">
        <v>43709</v>
      </c>
      <c r="D4146" s="18" t="s">
        <v>130</v>
      </c>
      <c r="E4146" s="18" t="s">
        <v>163</v>
      </c>
      <c r="F4146" s="18" t="str">
        <f t="shared" si="129"/>
        <v>Eversource_EMA-Renewable Energy-43709</v>
      </c>
      <c r="G4146" s="11" t="s">
        <v>131</v>
      </c>
      <c r="H4146" s="11" t="s">
        <v>49</v>
      </c>
      <c r="I4146" s="11" t="s">
        <v>158</v>
      </c>
      <c r="J4146" s="11" t="s">
        <v>158</v>
      </c>
      <c r="K4146" s="11" t="str">
        <f>IFERROR(INDEX('EDC Component Dictionary'!$C$5:$C$37,MATCH('Rates Database'!J4146,'EDC Component Dictionary'!$B$5:$B$37,0)), "Energy Supply")</f>
        <v>Other</v>
      </c>
      <c r="L4146" s="12">
        <v>5.0000000000000001E-4</v>
      </c>
      <c r="M4146" s="12"/>
    </row>
    <row r="4147" spans="1:13" x14ac:dyDescent="0.3">
      <c r="A4147" s="18">
        <v>4145</v>
      </c>
      <c r="B4147" s="18">
        <f t="shared" si="128"/>
        <v>2019</v>
      </c>
      <c r="C4147" s="17">
        <v>43678</v>
      </c>
      <c r="D4147" s="18" t="s">
        <v>130</v>
      </c>
      <c r="E4147" s="18" t="s">
        <v>163</v>
      </c>
      <c r="F4147" s="18" t="str">
        <f t="shared" si="129"/>
        <v>Eversource_EMA-Renewable Energy-43678</v>
      </c>
      <c r="G4147" s="11" t="s">
        <v>131</v>
      </c>
      <c r="H4147" s="11" t="s">
        <v>49</v>
      </c>
      <c r="I4147" s="11" t="s">
        <v>158</v>
      </c>
      <c r="J4147" s="11" t="s">
        <v>158</v>
      </c>
      <c r="K4147" s="11" t="str">
        <f>IFERROR(INDEX('EDC Component Dictionary'!$C$5:$C$37,MATCH('Rates Database'!J4147,'EDC Component Dictionary'!$B$5:$B$37,0)), "Energy Supply")</f>
        <v>Other</v>
      </c>
      <c r="L4147" s="12">
        <v>5.0000000000000001E-4</v>
      </c>
      <c r="M4147" s="12"/>
    </row>
    <row r="4148" spans="1:13" x14ac:dyDescent="0.3">
      <c r="A4148" s="18">
        <v>4146</v>
      </c>
      <c r="B4148" s="18">
        <f t="shared" si="128"/>
        <v>2019</v>
      </c>
      <c r="C4148" s="17">
        <v>43647</v>
      </c>
      <c r="D4148" s="18" t="s">
        <v>130</v>
      </c>
      <c r="E4148" s="18" t="s">
        <v>163</v>
      </c>
      <c r="F4148" s="18" t="str">
        <f t="shared" si="129"/>
        <v>Eversource_EMA-Renewable Energy-43647</v>
      </c>
      <c r="G4148" s="11" t="s">
        <v>131</v>
      </c>
      <c r="H4148" s="11" t="s">
        <v>49</v>
      </c>
      <c r="I4148" s="11" t="s">
        <v>158</v>
      </c>
      <c r="J4148" s="11" t="s">
        <v>158</v>
      </c>
      <c r="K4148" s="11" t="str">
        <f>IFERROR(INDEX('EDC Component Dictionary'!$C$5:$C$37,MATCH('Rates Database'!J4148,'EDC Component Dictionary'!$B$5:$B$37,0)), "Energy Supply")</f>
        <v>Other</v>
      </c>
      <c r="L4148" s="12">
        <v>5.0000000000000001E-4</v>
      </c>
      <c r="M4148" s="12"/>
    </row>
    <row r="4149" spans="1:13" x14ac:dyDescent="0.3">
      <c r="A4149" s="18">
        <v>4147</v>
      </c>
      <c r="B4149" s="18">
        <f t="shared" si="128"/>
        <v>2019</v>
      </c>
      <c r="C4149" s="17">
        <v>43617</v>
      </c>
      <c r="D4149" s="18" t="s">
        <v>130</v>
      </c>
      <c r="E4149" s="18" t="s">
        <v>163</v>
      </c>
      <c r="F4149" s="18" t="str">
        <f t="shared" si="129"/>
        <v>Eversource_EMA-Renewable Energy-43617</v>
      </c>
      <c r="G4149" s="11" t="s">
        <v>131</v>
      </c>
      <c r="H4149" s="11" t="s">
        <v>49</v>
      </c>
      <c r="I4149" s="11" t="s">
        <v>158</v>
      </c>
      <c r="J4149" s="11" t="s">
        <v>158</v>
      </c>
      <c r="K4149" s="11" t="str">
        <f>IFERROR(INDEX('EDC Component Dictionary'!$C$5:$C$37,MATCH('Rates Database'!J4149,'EDC Component Dictionary'!$B$5:$B$37,0)), "Energy Supply")</f>
        <v>Other</v>
      </c>
      <c r="L4149" s="12">
        <v>5.0000000000000001E-4</v>
      </c>
      <c r="M4149" s="12"/>
    </row>
    <row r="4150" spans="1:13" x14ac:dyDescent="0.3">
      <c r="A4150" s="18">
        <v>4148</v>
      </c>
      <c r="B4150" s="18">
        <f t="shared" si="128"/>
        <v>2019</v>
      </c>
      <c r="C4150" s="17">
        <v>43586</v>
      </c>
      <c r="D4150" s="18" t="s">
        <v>130</v>
      </c>
      <c r="E4150" s="18" t="s">
        <v>163</v>
      </c>
      <c r="F4150" s="18" t="str">
        <f t="shared" si="129"/>
        <v>Eversource_EMA-Renewable Energy-43586</v>
      </c>
      <c r="G4150" s="11" t="s">
        <v>131</v>
      </c>
      <c r="H4150" s="11" t="s">
        <v>49</v>
      </c>
      <c r="I4150" s="11" t="s">
        <v>158</v>
      </c>
      <c r="J4150" s="11" t="s">
        <v>158</v>
      </c>
      <c r="K4150" s="11" t="str">
        <f>IFERROR(INDEX('EDC Component Dictionary'!$C$5:$C$37,MATCH('Rates Database'!J4150,'EDC Component Dictionary'!$B$5:$B$37,0)), "Energy Supply")</f>
        <v>Other</v>
      </c>
      <c r="L4150" s="12">
        <v>5.0000000000000001E-4</v>
      </c>
      <c r="M4150" s="12"/>
    </row>
    <row r="4151" spans="1:13" x14ac:dyDescent="0.3">
      <c r="A4151" s="18">
        <v>4149</v>
      </c>
      <c r="B4151" s="18">
        <f t="shared" si="128"/>
        <v>2019</v>
      </c>
      <c r="C4151" s="17">
        <v>43556</v>
      </c>
      <c r="D4151" s="18" t="s">
        <v>130</v>
      </c>
      <c r="E4151" s="18" t="s">
        <v>163</v>
      </c>
      <c r="F4151" s="18" t="str">
        <f t="shared" si="129"/>
        <v>Eversource_EMA-Renewable Energy-43556</v>
      </c>
      <c r="G4151" s="11" t="s">
        <v>131</v>
      </c>
      <c r="H4151" s="11" t="s">
        <v>49</v>
      </c>
      <c r="I4151" s="11" t="s">
        <v>158</v>
      </c>
      <c r="J4151" s="11" t="s">
        <v>158</v>
      </c>
      <c r="K4151" s="11" t="str">
        <f>IFERROR(INDEX('EDC Component Dictionary'!$C$5:$C$37,MATCH('Rates Database'!J4151,'EDC Component Dictionary'!$B$5:$B$37,0)), "Energy Supply")</f>
        <v>Other</v>
      </c>
      <c r="L4151" s="12">
        <v>5.0000000000000001E-4</v>
      </c>
      <c r="M4151" s="12"/>
    </row>
    <row r="4152" spans="1:13" x14ac:dyDescent="0.3">
      <c r="A4152" s="18">
        <v>4150</v>
      </c>
      <c r="B4152" s="18">
        <f t="shared" si="128"/>
        <v>2019</v>
      </c>
      <c r="C4152" s="17">
        <v>43525</v>
      </c>
      <c r="D4152" s="18" t="s">
        <v>130</v>
      </c>
      <c r="E4152" s="18" t="s">
        <v>163</v>
      </c>
      <c r="F4152" s="18" t="str">
        <f t="shared" si="129"/>
        <v>Eversource_EMA-Renewable Energy-43525</v>
      </c>
      <c r="G4152" s="11" t="s">
        <v>131</v>
      </c>
      <c r="H4152" s="11" t="s">
        <v>49</v>
      </c>
      <c r="I4152" s="11" t="s">
        <v>158</v>
      </c>
      <c r="J4152" s="11" t="s">
        <v>158</v>
      </c>
      <c r="K4152" s="11" t="str">
        <f>IFERROR(INDEX('EDC Component Dictionary'!$C$5:$C$37,MATCH('Rates Database'!J4152,'EDC Component Dictionary'!$B$5:$B$37,0)), "Energy Supply")</f>
        <v>Other</v>
      </c>
      <c r="L4152" s="12">
        <v>5.0000000000000001E-4</v>
      </c>
      <c r="M4152" s="12"/>
    </row>
    <row r="4153" spans="1:13" x14ac:dyDescent="0.3">
      <c r="A4153" s="18">
        <v>4151</v>
      </c>
      <c r="B4153" s="18">
        <f t="shared" si="128"/>
        <v>2019</v>
      </c>
      <c r="C4153" s="17">
        <v>43497</v>
      </c>
      <c r="D4153" s="18" t="s">
        <v>130</v>
      </c>
      <c r="E4153" s="18" t="s">
        <v>163</v>
      </c>
      <c r="F4153" s="18" t="str">
        <f t="shared" si="129"/>
        <v>Eversource_EMA-Renewable Energy-43497</v>
      </c>
      <c r="G4153" s="11" t="s">
        <v>131</v>
      </c>
      <c r="H4153" s="11" t="s">
        <v>49</v>
      </c>
      <c r="I4153" s="11" t="s">
        <v>158</v>
      </c>
      <c r="J4153" s="11" t="s">
        <v>158</v>
      </c>
      <c r="K4153" s="11" t="str">
        <f>IFERROR(INDEX('EDC Component Dictionary'!$C$5:$C$37,MATCH('Rates Database'!J4153,'EDC Component Dictionary'!$B$5:$B$37,0)), "Energy Supply")</f>
        <v>Other</v>
      </c>
      <c r="L4153" s="12">
        <v>5.0000000000000001E-4</v>
      </c>
      <c r="M4153" s="12"/>
    </row>
    <row r="4154" spans="1:13" x14ac:dyDescent="0.3">
      <c r="A4154" s="18">
        <v>4152</v>
      </c>
      <c r="B4154" s="18">
        <f t="shared" si="128"/>
        <v>2019</v>
      </c>
      <c r="C4154" s="17">
        <v>43466</v>
      </c>
      <c r="D4154" s="18" t="s">
        <v>130</v>
      </c>
      <c r="E4154" s="18" t="s">
        <v>163</v>
      </c>
      <c r="F4154" s="18" t="str">
        <f t="shared" si="129"/>
        <v>Eversource_EMA-Renewable Energy-43466</v>
      </c>
      <c r="G4154" s="11" t="s">
        <v>131</v>
      </c>
      <c r="H4154" s="11" t="s">
        <v>49</v>
      </c>
      <c r="I4154" s="11" t="s">
        <v>158</v>
      </c>
      <c r="J4154" s="11" t="s">
        <v>158</v>
      </c>
      <c r="K4154" s="11" t="str">
        <f>IFERROR(INDEX('EDC Component Dictionary'!$C$5:$C$37,MATCH('Rates Database'!J4154,'EDC Component Dictionary'!$B$5:$B$37,0)), "Energy Supply")</f>
        <v>Other</v>
      </c>
      <c r="L4154" s="12">
        <v>5.0000000000000001E-4</v>
      </c>
      <c r="M4154" s="12"/>
    </row>
    <row r="4155" spans="1:13" x14ac:dyDescent="0.3">
      <c r="A4155" s="18">
        <v>4153</v>
      </c>
      <c r="B4155" s="18">
        <f t="shared" si="128"/>
        <v>2024</v>
      </c>
      <c r="C4155" s="17">
        <v>45352</v>
      </c>
      <c r="D4155" s="18" t="s">
        <v>130</v>
      </c>
      <c r="E4155" s="18" t="s">
        <v>164</v>
      </c>
      <c r="F4155" s="18" t="str">
        <f t="shared" si="129"/>
        <v>National Grid-Base Distribution-45352</v>
      </c>
      <c r="G4155" s="11" t="s">
        <v>131</v>
      </c>
      <c r="H4155" s="11" t="s">
        <v>49</v>
      </c>
      <c r="I4155" s="11" t="s">
        <v>132</v>
      </c>
      <c r="J4155" s="11" t="s">
        <v>133</v>
      </c>
      <c r="K4155" s="11" t="str">
        <f>IFERROR(INDEX('EDC Component Dictionary'!$C$5:$C$37,MATCH('Rates Database'!J4155,'EDC Component Dictionary'!$B$5:$B$37,0)), "Energy Supply")</f>
        <v>Distribution System</v>
      </c>
      <c r="L4155" s="12">
        <v>6.0429999999999998E-2</v>
      </c>
      <c r="M4155" s="12"/>
    </row>
    <row r="4156" spans="1:13" x14ac:dyDescent="0.3">
      <c r="A4156" s="18">
        <v>4154</v>
      </c>
      <c r="B4156" s="18">
        <f t="shared" si="128"/>
        <v>2024</v>
      </c>
      <c r="C4156" s="17">
        <v>45323</v>
      </c>
      <c r="D4156" s="18" t="s">
        <v>130</v>
      </c>
      <c r="E4156" s="18" t="s">
        <v>164</v>
      </c>
      <c r="F4156" s="18" t="str">
        <f t="shared" si="129"/>
        <v>National Grid-Base Distribution-45323</v>
      </c>
      <c r="G4156" s="11" t="s">
        <v>131</v>
      </c>
      <c r="H4156" s="11" t="s">
        <v>49</v>
      </c>
      <c r="I4156" s="11" t="s">
        <v>132</v>
      </c>
      <c r="J4156" s="11" t="s">
        <v>133</v>
      </c>
      <c r="K4156" s="11" t="str">
        <f>IFERROR(INDEX('EDC Component Dictionary'!$C$5:$C$37,MATCH('Rates Database'!J4156,'EDC Component Dictionary'!$B$5:$B$37,0)), "Energy Supply")</f>
        <v>Distribution System</v>
      </c>
      <c r="L4156" s="12">
        <v>6.0429999999999998E-2</v>
      </c>
      <c r="M4156" s="12"/>
    </row>
    <row r="4157" spans="1:13" x14ac:dyDescent="0.3">
      <c r="A4157" s="18">
        <v>4155</v>
      </c>
      <c r="B4157" s="18">
        <f t="shared" si="128"/>
        <v>2024</v>
      </c>
      <c r="C4157" s="17">
        <v>45292</v>
      </c>
      <c r="D4157" s="18" t="s">
        <v>130</v>
      </c>
      <c r="E4157" s="18" t="s">
        <v>164</v>
      </c>
      <c r="F4157" s="18" t="str">
        <f t="shared" si="129"/>
        <v>National Grid-Base Distribution-45292</v>
      </c>
      <c r="G4157" s="11" t="s">
        <v>131</v>
      </c>
      <c r="H4157" s="11" t="s">
        <v>49</v>
      </c>
      <c r="I4157" s="11" t="s">
        <v>132</v>
      </c>
      <c r="J4157" s="11" t="s">
        <v>133</v>
      </c>
      <c r="K4157" s="11" t="str">
        <f>IFERROR(INDEX('EDC Component Dictionary'!$C$5:$C$37,MATCH('Rates Database'!J4157,'EDC Component Dictionary'!$B$5:$B$37,0)), "Energy Supply")</f>
        <v>Distribution System</v>
      </c>
      <c r="L4157" s="12">
        <v>6.0429999999999998E-2</v>
      </c>
      <c r="M4157" s="12"/>
    </row>
    <row r="4158" spans="1:13" x14ac:dyDescent="0.3">
      <c r="A4158" s="18">
        <v>4156</v>
      </c>
      <c r="B4158" s="18">
        <f t="shared" si="128"/>
        <v>2023</v>
      </c>
      <c r="C4158" s="17">
        <v>45261</v>
      </c>
      <c r="D4158" s="18" t="s">
        <v>130</v>
      </c>
      <c r="E4158" s="18" t="s">
        <v>164</v>
      </c>
      <c r="F4158" s="18" t="str">
        <f t="shared" si="129"/>
        <v>National Grid-Base Distribution-45261</v>
      </c>
      <c r="G4158" s="11" t="s">
        <v>131</v>
      </c>
      <c r="H4158" s="11" t="s">
        <v>49</v>
      </c>
      <c r="I4158" s="11" t="s">
        <v>132</v>
      </c>
      <c r="J4158" s="11" t="s">
        <v>133</v>
      </c>
      <c r="K4158" s="11" t="str">
        <f>IFERROR(INDEX('EDC Component Dictionary'!$C$5:$C$37,MATCH('Rates Database'!J4158,'EDC Component Dictionary'!$B$5:$B$37,0)), "Energy Supply")</f>
        <v>Distribution System</v>
      </c>
      <c r="L4158" s="12">
        <v>6.0429999999999998E-2</v>
      </c>
      <c r="M4158" s="12"/>
    </row>
    <row r="4159" spans="1:13" x14ac:dyDescent="0.3">
      <c r="A4159" s="18">
        <v>4157</v>
      </c>
      <c r="B4159" s="18">
        <f t="shared" si="128"/>
        <v>2023</v>
      </c>
      <c r="C4159" s="17">
        <v>45231</v>
      </c>
      <c r="D4159" s="18" t="s">
        <v>130</v>
      </c>
      <c r="E4159" s="18" t="s">
        <v>164</v>
      </c>
      <c r="F4159" s="18" t="str">
        <f t="shared" si="129"/>
        <v>National Grid-Base Distribution-45231</v>
      </c>
      <c r="G4159" s="11" t="s">
        <v>131</v>
      </c>
      <c r="H4159" s="11" t="s">
        <v>49</v>
      </c>
      <c r="I4159" s="11" t="s">
        <v>132</v>
      </c>
      <c r="J4159" s="11" t="s">
        <v>133</v>
      </c>
      <c r="K4159" s="11" t="str">
        <f>IFERROR(INDEX('EDC Component Dictionary'!$C$5:$C$37,MATCH('Rates Database'!J4159,'EDC Component Dictionary'!$B$5:$B$37,0)), "Energy Supply")</f>
        <v>Distribution System</v>
      </c>
      <c r="L4159" s="12">
        <v>6.0429999999999998E-2</v>
      </c>
      <c r="M4159" s="12"/>
    </row>
    <row r="4160" spans="1:13" x14ac:dyDescent="0.3">
      <c r="A4160" s="18">
        <v>4158</v>
      </c>
      <c r="B4160" s="18">
        <f t="shared" si="128"/>
        <v>2023</v>
      </c>
      <c r="C4160" s="17">
        <v>45200</v>
      </c>
      <c r="D4160" s="18" t="s">
        <v>130</v>
      </c>
      <c r="E4160" s="18" t="s">
        <v>164</v>
      </c>
      <c r="F4160" s="18" t="str">
        <f t="shared" si="129"/>
        <v>National Grid-Base Distribution-45200</v>
      </c>
      <c r="G4160" s="11" t="s">
        <v>131</v>
      </c>
      <c r="H4160" s="11" t="s">
        <v>49</v>
      </c>
      <c r="I4160" s="11" t="s">
        <v>132</v>
      </c>
      <c r="J4160" s="11" t="s">
        <v>133</v>
      </c>
      <c r="K4160" s="11" t="str">
        <f>IFERROR(INDEX('EDC Component Dictionary'!$C$5:$C$37,MATCH('Rates Database'!J4160,'EDC Component Dictionary'!$B$5:$B$37,0)), "Energy Supply")</f>
        <v>Distribution System</v>
      </c>
      <c r="L4160" s="12">
        <v>6.0429999999999998E-2</v>
      </c>
      <c r="M4160" s="12"/>
    </row>
    <row r="4161" spans="1:13" x14ac:dyDescent="0.3">
      <c r="A4161" s="18">
        <v>4159</v>
      </c>
      <c r="B4161" s="18">
        <f t="shared" si="128"/>
        <v>2023</v>
      </c>
      <c r="C4161" s="17">
        <v>45170</v>
      </c>
      <c r="D4161" s="18" t="s">
        <v>130</v>
      </c>
      <c r="E4161" s="18" t="s">
        <v>164</v>
      </c>
      <c r="F4161" s="18" t="str">
        <f t="shared" si="129"/>
        <v>National Grid-Base Distribution-45170</v>
      </c>
      <c r="G4161" s="11" t="s">
        <v>131</v>
      </c>
      <c r="H4161" s="11" t="s">
        <v>49</v>
      </c>
      <c r="I4161" s="11" t="s">
        <v>132</v>
      </c>
      <c r="J4161" s="11" t="s">
        <v>133</v>
      </c>
      <c r="K4161" s="11" t="str">
        <f>IFERROR(INDEX('EDC Component Dictionary'!$C$5:$C$37,MATCH('Rates Database'!J4161,'EDC Component Dictionary'!$B$5:$B$37,0)), "Energy Supply")</f>
        <v>Distribution System</v>
      </c>
      <c r="L4161" s="12">
        <v>5.5750000000000001E-2</v>
      </c>
      <c r="M4161" s="12"/>
    </row>
    <row r="4162" spans="1:13" x14ac:dyDescent="0.3">
      <c r="A4162" s="18">
        <v>4160</v>
      </c>
      <c r="B4162" s="18">
        <f t="shared" si="128"/>
        <v>2023</v>
      </c>
      <c r="C4162" s="17">
        <v>45139</v>
      </c>
      <c r="D4162" s="18" t="s">
        <v>130</v>
      </c>
      <c r="E4162" s="18" t="s">
        <v>164</v>
      </c>
      <c r="F4162" s="18" t="str">
        <f t="shared" si="129"/>
        <v>National Grid-Base Distribution-45139</v>
      </c>
      <c r="G4162" s="11" t="s">
        <v>131</v>
      </c>
      <c r="H4162" s="11" t="s">
        <v>49</v>
      </c>
      <c r="I4162" s="11" t="s">
        <v>132</v>
      </c>
      <c r="J4162" s="11" t="s">
        <v>133</v>
      </c>
      <c r="K4162" s="11" t="str">
        <f>IFERROR(INDEX('EDC Component Dictionary'!$C$5:$C$37,MATCH('Rates Database'!J4162,'EDC Component Dictionary'!$B$5:$B$37,0)), "Energy Supply")</f>
        <v>Distribution System</v>
      </c>
      <c r="L4162" s="12">
        <v>5.5750000000000001E-2</v>
      </c>
      <c r="M4162" s="12"/>
    </row>
    <row r="4163" spans="1:13" x14ac:dyDescent="0.3">
      <c r="A4163" s="18">
        <v>4161</v>
      </c>
      <c r="B4163" s="18">
        <f t="shared" ref="B4163:B4226" si="130">YEAR(C4163)</f>
        <v>2023</v>
      </c>
      <c r="C4163" s="17">
        <v>45108</v>
      </c>
      <c r="D4163" s="18" t="s">
        <v>130</v>
      </c>
      <c r="E4163" s="18" t="s">
        <v>164</v>
      </c>
      <c r="F4163" s="18" t="str">
        <f t="shared" si="129"/>
        <v>National Grid-Base Distribution-45108</v>
      </c>
      <c r="G4163" s="11" t="s">
        <v>131</v>
      </c>
      <c r="H4163" s="11" t="s">
        <v>49</v>
      </c>
      <c r="I4163" s="11" t="s">
        <v>132</v>
      </c>
      <c r="J4163" s="11" t="s">
        <v>133</v>
      </c>
      <c r="K4163" s="11" t="str">
        <f>IFERROR(INDEX('EDC Component Dictionary'!$C$5:$C$37,MATCH('Rates Database'!J4163,'EDC Component Dictionary'!$B$5:$B$37,0)), "Energy Supply")</f>
        <v>Distribution System</v>
      </c>
      <c r="L4163" s="12">
        <v>5.5750000000000001E-2</v>
      </c>
      <c r="M4163" s="12"/>
    </row>
    <row r="4164" spans="1:13" x14ac:dyDescent="0.3">
      <c r="A4164" s="18">
        <v>4162</v>
      </c>
      <c r="B4164" s="18">
        <f t="shared" si="130"/>
        <v>2023</v>
      </c>
      <c r="C4164" s="17">
        <v>45078</v>
      </c>
      <c r="D4164" s="18" t="s">
        <v>130</v>
      </c>
      <c r="E4164" s="18" t="s">
        <v>164</v>
      </c>
      <c r="F4164" s="18" t="str">
        <f t="shared" ref="F4164:F4227" si="131">_xlfn.CONCAT(E4164,"-",J4164,"-",C4164)</f>
        <v>National Grid-Base Distribution-45078</v>
      </c>
      <c r="G4164" s="11" t="s">
        <v>131</v>
      </c>
      <c r="H4164" s="11" t="s">
        <v>49</v>
      </c>
      <c r="I4164" s="11" t="s">
        <v>132</v>
      </c>
      <c r="J4164" s="11" t="s">
        <v>133</v>
      </c>
      <c r="K4164" s="11" t="str">
        <f>IFERROR(INDEX('EDC Component Dictionary'!$C$5:$C$37,MATCH('Rates Database'!J4164,'EDC Component Dictionary'!$B$5:$B$37,0)), "Energy Supply")</f>
        <v>Distribution System</v>
      </c>
      <c r="L4164" s="12">
        <v>5.5750000000000001E-2</v>
      </c>
      <c r="M4164" s="12"/>
    </row>
    <row r="4165" spans="1:13" x14ac:dyDescent="0.3">
      <c r="A4165" s="18">
        <v>4163</v>
      </c>
      <c r="B4165" s="18">
        <f t="shared" si="130"/>
        <v>2023</v>
      </c>
      <c r="C4165" s="17">
        <v>45047</v>
      </c>
      <c r="D4165" s="18" t="s">
        <v>130</v>
      </c>
      <c r="E4165" s="18" t="s">
        <v>164</v>
      </c>
      <c r="F4165" s="18" t="str">
        <f t="shared" si="131"/>
        <v>National Grid-Base Distribution-45047</v>
      </c>
      <c r="G4165" s="11" t="s">
        <v>131</v>
      </c>
      <c r="H4165" s="11" t="s">
        <v>49</v>
      </c>
      <c r="I4165" s="11" t="s">
        <v>132</v>
      </c>
      <c r="J4165" s="11" t="s">
        <v>133</v>
      </c>
      <c r="K4165" s="11" t="str">
        <f>IFERROR(INDEX('EDC Component Dictionary'!$C$5:$C$37,MATCH('Rates Database'!J4165,'EDC Component Dictionary'!$B$5:$B$37,0)), "Energy Supply")</f>
        <v>Distribution System</v>
      </c>
      <c r="L4165" s="12">
        <v>5.5750000000000001E-2</v>
      </c>
      <c r="M4165" s="12"/>
    </row>
    <row r="4166" spans="1:13" x14ac:dyDescent="0.3">
      <c r="A4166" s="18">
        <v>4164</v>
      </c>
      <c r="B4166" s="18">
        <f t="shared" si="130"/>
        <v>2023</v>
      </c>
      <c r="C4166" s="17">
        <v>45017</v>
      </c>
      <c r="D4166" s="18" t="s">
        <v>130</v>
      </c>
      <c r="E4166" s="18" t="s">
        <v>164</v>
      </c>
      <c r="F4166" s="18" t="str">
        <f t="shared" si="131"/>
        <v>National Grid-Base Distribution-45017</v>
      </c>
      <c r="G4166" s="11" t="s">
        <v>131</v>
      </c>
      <c r="H4166" s="11" t="s">
        <v>49</v>
      </c>
      <c r="I4166" s="11" t="s">
        <v>132</v>
      </c>
      <c r="J4166" s="11" t="s">
        <v>133</v>
      </c>
      <c r="K4166" s="11" t="str">
        <f>IFERROR(INDEX('EDC Component Dictionary'!$C$5:$C$37,MATCH('Rates Database'!J4166,'EDC Component Dictionary'!$B$5:$B$37,0)), "Energy Supply")</f>
        <v>Distribution System</v>
      </c>
      <c r="L4166" s="12">
        <v>5.5750000000000001E-2</v>
      </c>
      <c r="M4166" s="12"/>
    </row>
    <row r="4167" spans="1:13" x14ac:dyDescent="0.3">
      <c r="A4167" s="18">
        <v>4165</v>
      </c>
      <c r="B4167" s="18">
        <f t="shared" si="130"/>
        <v>2023</v>
      </c>
      <c r="C4167" s="17">
        <v>44986</v>
      </c>
      <c r="D4167" s="18" t="s">
        <v>130</v>
      </c>
      <c r="E4167" s="18" t="s">
        <v>164</v>
      </c>
      <c r="F4167" s="18" t="str">
        <f t="shared" si="131"/>
        <v>National Grid-Base Distribution-44986</v>
      </c>
      <c r="G4167" s="11" t="s">
        <v>131</v>
      </c>
      <c r="H4167" s="11" t="s">
        <v>49</v>
      </c>
      <c r="I4167" s="11" t="s">
        <v>132</v>
      </c>
      <c r="J4167" s="11" t="s">
        <v>133</v>
      </c>
      <c r="K4167" s="11" t="str">
        <f>IFERROR(INDEX('EDC Component Dictionary'!$C$5:$C$37,MATCH('Rates Database'!J4167,'EDC Component Dictionary'!$B$5:$B$37,0)), "Energy Supply")</f>
        <v>Distribution System</v>
      </c>
      <c r="L4167" s="12">
        <v>5.5750000000000001E-2</v>
      </c>
      <c r="M4167" s="12"/>
    </row>
    <row r="4168" spans="1:13" x14ac:dyDescent="0.3">
      <c r="A4168" s="18">
        <v>4166</v>
      </c>
      <c r="B4168" s="18">
        <f t="shared" si="130"/>
        <v>2023</v>
      </c>
      <c r="C4168" s="17">
        <v>44958</v>
      </c>
      <c r="D4168" s="18" t="s">
        <v>130</v>
      </c>
      <c r="E4168" s="18" t="s">
        <v>164</v>
      </c>
      <c r="F4168" s="18" t="str">
        <f t="shared" si="131"/>
        <v>National Grid-Base Distribution-44958</v>
      </c>
      <c r="G4168" s="11" t="s">
        <v>131</v>
      </c>
      <c r="H4168" s="11" t="s">
        <v>49</v>
      </c>
      <c r="I4168" s="11" t="s">
        <v>132</v>
      </c>
      <c r="J4168" s="11" t="s">
        <v>133</v>
      </c>
      <c r="K4168" s="11" t="str">
        <f>IFERROR(INDEX('EDC Component Dictionary'!$C$5:$C$37,MATCH('Rates Database'!J4168,'EDC Component Dictionary'!$B$5:$B$37,0)), "Energy Supply")</f>
        <v>Distribution System</v>
      </c>
      <c r="L4168" s="12">
        <v>5.5750000000000001E-2</v>
      </c>
      <c r="M4168" s="12"/>
    </row>
    <row r="4169" spans="1:13" x14ac:dyDescent="0.3">
      <c r="A4169" s="18">
        <v>4167</v>
      </c>
      <c r="B4169" s="18">
        <f t="shared" si="130"/>
        <v>2023</v>
      </c>
      <c r="C4169" s="17">
        <v>44927</v>
      </c>
      <c r="D4169" s="18" t="s">
        <v>130</v>
      </c>
      <c r="E4169" s="18" t="s">
        <v>164</v>
      </c>
      <c r="F4169" s="18" t="str">
        <f t="shared" si="131"/>
        <v>National Grid-Base Distribution-44927</v>
      </c>
      <c r="G4169" s="11" t="s">
        <v>131</v>
      </c>
      <c r="H4169" s="11" t="s">
        <v>49</v>
      </c>
      <c r="I4169" s="11" t="s">
        <v>132</v>
      </c>
      <c r="J4169" s="11" t="s">
        <v>133</v>
      </c>
      <c r="K4169" s="11" t="str">
        <f>IFERROR(INDEX('EDC Component Dictionary'!$C$5:$C$37,MATCH('Rates Database'!J4169,'EDC Component Dictionary'!$B$5:$B$37,0)), "Energy Supply")</f>
        <v>Distribution System</v>
      </c>
      <c r="L4169" s="12">
        <v>5.5750000000000001E-2</v>
      </c>
      <c r="M4169" s="12"/>
    </row>
    <row r="4170" spans="1:13" x14ac:dyDescent="0.3">
      <c r="A4170" s="18">
        <v>4168</v>
      </c>
      <c r="B4170" s="18">
        <f t="shared" si="130"/>
        <v>2022</v>
      </c>
      <c r="C4170" s="17">
        <v>44896</v>
      </c>
      <c r="D4170" s="18" t="s">
        <v>130</v>
      </c>
      <c r="E4170" s="18" t="s">
        <v>164</v>
      </c>
      <c r="F4170" s="18" t="str">
        <f t="shared" si="131"/>
        <v>National Grid-Base Distribution-44896</v>
      </c>
      <c r="G4170" s="11" t="s">
        <v>131</v>
      </c>
      <c r="H4170" s="11" t="s">
        <v>49</v>
      </c>
      <c r="I4170" s="11" t="s">
        <v>132</v>
      </c>
      <c r="J4170" s="11" t="s">
        <v>133</v>
      </c>
      <c r="K4170" s="11" t="str">
        <f>IFERROR(INDEX('EDC Component Dictionary'!$C$5:$C$37,MATCH('Rates Database'!J4170,'EDC Component Dictionary'!$B$5:$B$37,0)), "Energy Supply")</f>
        <v>Distribution System</v>
      </c>
      <c r="L4170" s="12">
        <v>5.5750000000000001E-2</v>
      </c>
      <c r="M4170" s="12"/>
    </row>
    <row r="4171" spans="1:13" x14ac:dyDescent="0.3">
      <c r="A4171" s="18">
        <v>4169</v>
      </c>
      <c r="B4171" s="18">
        <f t="shared" si="130"/>
        <v>2022</v>
      </c>
      <c r="C4171" s="17">
        <v>44866</v>
      </c>
      <c r="D4171" s="18" t="s">
        <v>130</v>
      </c>
      <c r="E4171" s="18" t="s">
        <v>164</v>
      </c>
      <c r="F4171" s="18" t="str">
        <f t="shared" si="131"/>
        <v>National Grid-Base Distribution-44866</v>
      </c>
      <c r="G4171" s="11" t="s">
        <v>131</v>
      </c>
      <c r="H4171" s="11" t="s">
        <v>49</v>
      </c>
      <c r="I4171" s="11" t="s">
        <v>132</v>
      </c>
      <c r="J4171" s="11" t="s">
        <v>133</v>
      </c>
      <c r="K4171" s="11" t="str">
        <f>IFERROR(INDEX('EDC Component Dictionary'!$C$5:$C$37,MATCH('Rates Database'!J4171,'EDC Component Dictionary'!$B$5:$B$37,0)), "Energy Supply")</f>
        <v>Distribution System</v>
      </c>
      <c r="L4171" s="12">
        <v>5.5750000000000001E-2</v>
      </c>
      <c r="M4171" s="12"/>
    </row>
    <row r="4172" spans="1:13" x14ac:dyDescent="0.3">
      <c r="A4172" s="18">
        <v>4170</v>
      </c>
      <c r="B4172" s="18">
        <f t="shared" si="130"/>
        <v>2022</v>
      </c>
      <c r="C4172" s="17">
        <v>44835</v>
      </c>
      <c r="D4172" s="18" t="s">
        <v>130</v>
      </c>
      <c r="E4172" s="18" t="s">
        <v>164</v>
      </c>
      <c r="F4172" s="18" t="str">
        <f t="shared" si="131"/>
        <v>National Grid-Base Distribution-44835</v>
      </c>
      <c r="G4172" s="11" t="s">
        <v>131</v>
      </c>
      <c r="H4172" s="11" t="s">
        <v>49</v>
      </c>
      <c r="I4172" s="11" t="s">
        <v>132</v>
      </c>
      <c r="J4172" s="11" t="s">
        <v>133</v>
      </c>
      <c r="K4172" s="11" t="str">
        <f>IFERROR(INDEX('EDC Component Dictionary'!$C$5:$C$37,MATCH('Rates Database'!J4172,'EDC Component Dictionary'!$B$5:$B$37,0)), "Energy Supply")</f>
        <v>Distribution System</v>
      </c>
      <c r="L4172" s="12">
        <v>5.2670000000000002E-2</v>
      </c>
      <c r="M4172" s="12"/>
    </row>
    <row r="4173" spans="1:13" x14ac:dyDescent="0.3">
      <c r="A4173" s="18">
        <v>4171</v>
      </c>
      <c r="B4173" s="18">
        <f t="shared" si="130"/>
        <v>2022</v>
      </c>
      <c r="C4173" s="17">
        <v>44805</v>
      </c>
      <c r="D4173" s="18" t="s">
        <v>130</v>
      </c>
      <c r="E4173" s="18" t="s">
        <v>164</v>
      </c>
      <c r="F4173" s="18" t="str">
        <f t="shared" si="131"/>
        <v>National Grid-Base Distribution-44805</v>
      </c>
      <c r="G4173" s="11" t="s">
        <v>131</v>
      </c>
      <c r="H4173" s="11" t="s">
        <v>49</v>
      </c>
      <c r="I4173" s="11" t="s">
        <v>132</v>
      </c>
      <c r="J4173" s="11" t="s">
        <v>133</v>
      </c>
      <c r="K4173" s="11" t="str">
        <f>IFERROR(INDEX('EDC Component Dictionary'!$C$5:$C$37,MATCH('Rates Database'!J4173,'EDC Component Dictionary'!$B$5:$B$37,0)), "Energy Supply")</f>
        <v>Distribution System</v>
      </c>
      <c r="L4173" s="12">
        <v>5.2670000000000002E-2</v>
      </c>
      <c r="M4173" s="12"/>
    </row>
    <row r="4174" spans="1:13" x14ac:dyDescent="0.3">
      <c r="A4174" s="18">
        <v>4172</v>
      </c>
      <c r="B4174" s="18">
        <f t="shared" si="130"/>
        <v>2022</v>
      </c>
      <c r="C4174" s="17">
        <v>44774</v>
      </c>
      <c r="D4174" s="18" t="s">
        <v>130</v>
      </c>
      <c r="E4174" s="18" t="s">
        <v>164</v>
      </c>
      <c r="F4174" s="18" t="str">
        <f t="shared" si="131"/>
        <v>National Grid-Base Distribution-44774</v>
      </c>
      <c r="G4174" s="11" t="s">
        <v>131</v>
      </c>
      <c r="H4174" s="11" t="s">
        <v>49</v>
      </c>
      <c r="I4174" s="11" t="s">
        <v>132</v>
      </c>
      <c r="J4174" s="11" t="s">
        <v>133</v>
      </c>
      <c r="K4174" s="11" t="str">
        <f>IFERROR(INDEX('EDC Component Dictionary'!$C$5:$C$37,MATCH('Rates Database'!J4174,'EDC Component Dictionary'!$B$5:$B$37,0)), "Energy Supply")</f>
        <v>Distribution System</v>
      </c>
      <c r="L4174" s="12">
        <v>5.2670000000000002E-2</v>
      </c>
      <c r="M4174" s="12"/>
    </row>
    <row r="4175" spans="1:13" x14ac:dyDescent="0.3">
      <c r="A4175" s="18">
        <v>4173</v>
      </c>
      <c r="B4175" s="18">
        <f t="shared" si="130"/>
        <v>2022</v>
      </c>
      <c r="C4175" s="17">
        <v>44743</v>
      </c>
      <c r="D4175" s="18" t="s">
        <v>130</v>
      </c>
      <c r="E4175" s="18" t="s">
        <v>164</v>
      </c>
      <c r="F4175" s="18" t="str">
        <f t="shared" si="131"/>
        <v>National Grid-Base Distribution-44743</v>
      </c>
      <c r="G4175" s="11" t="s">
        <v>131</v>
      </c>
      <c r="H4175" s="11" t="s">
        <v>49</v>
      </c>
      <c r="I4175" s="11" t="s">
        <v>132</v>
      </c>
      <c r="J4175" s="11" t="s">
        <v>133</v>
      </c>
      <c r="K4175" s="11" t="str">
        <f>IFERROR(INDEX('EDC Component Dictionary'!$C$5:$C$37,MATCH('Rates Database'!J4175,'EDC Component Dictionary'!$B$5:$B$37,0)), "Energy Supply")</f>
        <v>Distribution System</v>
      </c>
      <c r="L4175" s="12">
        <v>5.2670000000000002E-2</v>
      </c>
      <c r="M4175" s="12"/>
    </row>
    <row r="4176" spans="1:13" x14ac:dyDescent="0.3">
      <c r="A4176" s="18">
        <v>4174</v>
      </c>
      <c r="B4176" s="18">
        <f t="shared" si="130"/>
        <v>2022</v>
      </c>
      <c r="C4176" s="17">
        <v>44713</v>
      </c>
      <c r="D4176" s="18" t="s">
        <v>130</v>
      </c>
      <c r="E4176" s="18" t="s">
        <v>164</v>
      </c>
      <c r="F4176" s="18" t="str">
        <f t="shared" si="131"/>
        <v>National Grid-Base Distribution-44713</v>
      </c>
      <c r="G4176" s="11" t="s">
        <v>131</v>
      </c>
      <c r="H4176" s="11" t="s">
        <v>49</v>
      </c>
      <c r="I4176" s="11" t="s">
        <v>132</v>
      </c>
      <c r="J4176" s="11" t="s">
        <v>133</v>
      </c>
      <c r="K4176" s="11" t="str">
        <f>IFERROR(INDEX('EDC Component Dictionary'!$C$5:$C$37,MATCH('Rates Database'!J4176,'EDC Component Dictionary'!$B$5:$B$37,0)), "Energy Supply")</f>
        <v>Distribution System</v>
      </c>
      <c r="L4176" s="12">
        <v>5.2670000000000002E-2</v>
      </c>
      <c r="M4176" s="12"/>
    </row>
    <row r="4177" spans="1:13" x14ac:dyDescent="0.3">
      <c r="A4177" s="18">
        <v>4175</v>
      </c>
      <c r="B4177" s="18">
        <f t="shared" si="130"/>
        <v>2022</v>
      </c>
      <c r="C4177" s="17">
        <v>44682</v>
      </c>
      <c r="D4177" s="18" t="s">
        <v>130</v>
      </c>
      <c r="E4177" s="18" t="s">
        <v>164</v>
      </c>
      <c r="F4177" s="18" t="str">
        <f t="shared" si="131"/>
        <v>National Grid-Base Distribution-44682</v>
      </c>
      <c r="G4177" s="11" t="s">
        <v>131</v>
      </c>
      <c r="H4177" s="11" t="s">
        <v>49</v>
      </c>
      <c r="I4177" s="11" t="s">
        <v>132</v>
      </c>
      <c r="J4177" s="11" t="s">
        <v>133</v>
      </c>
      <c r="K4177" s="11" t="str">
        <f>IFERROR(INDEX('EDC Component Dictionary'!$C$5:$C$37,MATCH('Rates Database'!J4177,'EDC Component Dictionary'!$B$5:$B$37,0)), "Energy Supply")</f>
        <v>Distribution System</v>
      </c>
      <c r="L4177" s="12">
        <v>5.2670000000000002E-2</v>
      </c>
      <c r="M4177" s="12"/>
    </row>
    <row r="4178" spans="1:13" x14ac:dyDescent="0.3">
      <c r="A4178" s="18">
        <v>4176</v>
      </c>
      <c r="B4178" s="18">
        <f t="shared" si="130"/>
        <v>2022</v>
      </c>
      <c r="C4178" s="17">
        <v>44652</v>
      </c>
      <c r="D4178" s="18" t="s">
        <v>130</v>
      </c>
      <c r="E4178" s="18" t="s">
        <v>164</v>
      </c>
      <c r="F4178" s="18" t="str">
        <f t="shared" si="131"/>
        <v>National Grid-Base Distribution-44652</v>
      </c>
      <c r="G4178" s="11" t="s">
        <v>131</v>
      </c>
      <c r="H4178" s="11" t="s">
        <v>49</v>
      </c>
      <c r="I4178" s="11" t="s">
        <v>132</v>
      </c>
      <c r="J4178" s="11" t="s">
        <v>133</v>
      </c>
      <c r="K4178" s="11" t="str">
        <f>IFERROR(INDEX('EDC Component Dictionary'!$C$5:$C$37,MATCH('Rates Database'!J4178,'EDC Component Dictionary'!$B$5:$B$37,0)), "Energy Supply")</f>
        <v>Distribution System</v>
      </c>
      <c r="L4178" s="12">
        <v>5.2670000000000002E-2</v>
      </c>
      <c r="M4178" s="12"/>
    </row>
    <row r="4179" spans="1:13" x14ac:dyDescent="0.3">
      <c r="A4179" s="18">
        <v>4177</v>
      </c>
      <c r="B4179" s="18">
        <f t="shared" si="130"/>
        <v>2022</v>
      </c>
      <c r="C4179" s="17">
        <v>44621</v>
      </c>
      <c r="D4179" s="18" t="s">
        <v>130</v>
      </c>
      <c r="E4179" s="18" t="s">
        <v>164</v>
      </c>
      <c r="F4179" s="18" t="str">
        <f t="shared" si="131"/>
        <v>National Grid-Base Distribution-44621</v>
      </c>
      <c r="G4179" s="11" t="s">
        <v>131</v>
      </c>
      <c r="H4179" s="11" t="s">
        <v>49</v>
      </c>
      <c r="I4179" s="11" t="s">
        <v>132</v>
      </c>
      <c r="J4179" s="11" t="s">
        <v>133</v>
      </c>
      <c r="K4179" s="11" t="str">
        <f>IFERROR(INDEX('EDC Component Dictionary'!$C$5:$C$37,MATCH('Rates Database'!J4179,'EDC Component Dictionary'!$B$5:$B$37,0)), "Energy Supply")</f>
        <v>Distribution System</v>
      </c>
      <c r="L4179" s="12">
        <v>5.2670000000000002E-2</v>
      </c>
      <c r="M4179" s="12"/>
    </row>
    <row r="4180" spans="1:13" x14ac:dyDescent="0.3">
      <c r="A4180" s="18">
        <v>4178</v>
      </c>
      <c r="B4180" s="18">
        <f t="shared" si="130"/>
        <v>2022</v>
      </c>
      <c r="C4180" s="17">
        <v>44593</v>
      </c>
      <c r="D4180" s="18" t="s">
        <v>130</v>
      </c>
      <c r="E4180" s="18" t="s">
        <v>164</v>
      </c>
      <c r="F4180" s="18" t="str">
        <f t="shared" si="131"/>
        <v>National Grid-Base Distribution-44593</v>
      </c>
      <c r="G4180" s="11" t="s">
        <v>131</v>
      </c>
      <c r="H4180" s="11" t="s">
        <v>49</v>
      </c>
      <c r="I4180" s="11" t="s">
        <v>132</v>
      </c>
      <c r="J4180" s="11" t="s">
        <v>133</v>
      </c>
      <c r="K4180" s="11" t="str">
        <f>IFERROR(INDEX('EDC Component Dictionary'!$C$5:$C$37,MATCH('Rates Database'!J4180,'EDC Component Dictionary'!$B$5:$B$37,0)), "Energy Supply")</f>
        <v>Distribution System</v>
      </c>
      <c r="L4180" s="12">
        <v>5.2670000000000002E-2</v>
      </c>
      <c r="M4180" s="12"/>
    </row>
    <row r="4181" spans="1:13" x14ac:dyDescent="0.3">
      <c r="A4181" s="18">
        <v>4179</v>
      </c>
      <c r="B4181" s="18">
        <f t="shared" si="130"/>
        <v>2022</v>
      </c>
      <c r="C4181" s="17">
        <v>44562</v>
      </c>
      <c r="D4181" s="18" t="s">
        <v>130</v>
      </c>
      <c r="E4181" s="18" t="s">
        <v>164</v>
      </c>
      <c r="F4181" s="18" t="str">
        <f t="shared" si="131"/>
        <v>National Grid-Base Distribution-44562</v>
      </c>
      <c r="G4181" s="11" t="s">
        <v>131</v>
      </c>
      <c r="H4181" s="11" t="s">
        <v>49</v>
      </c>
      <c r="I4181" s="11" t="s">
        <v>132</v>
      </c>
      <c r="J4181" s="11" t="s">
        <v>133</v>
      </c>
      <c r="K4181" s="11" t="str">
        <f>IFERROR(INDEX('EDC Component Dictionary'!$C$5:$C$37,MATCH('Rates Database'!J4181,'EDC Component Dictionary'!$B$5:$B$37,0)), "Energy Supply")</f>
        <v>Distribution System</v>
      </c>
      <c r="L4181" s="12">
        <v>5.2670000000000002E-2</v>
      </c>
      <c r="M4181" s="12"/>
    </row>
    <row r="4182" spans="1:13" x14ac:dyDescent="0.3">
      <c r="A4182" s="18">
        <v>4180</v>
      </c>
      <c r="B4182" s="18">
        <f t="shared" si="130"/>
        <v>2021</v>
      </c>
      <c r="C4182" s="17">
        <v>44531</v>
      </c>
      <c r="D4182" s="18" t="s">
        <v>130</v>
      </c>
      <c r="E4182" s="18" t="s">
        <v>164</v>
      </c>
      <c r="F4182" s="18" t="str">
        <f t="shared" si="131"/>
        <v>National Grid-Base Distribution-44531</v>
      </c>
      <c r="G4182" s="11" t="s">
        <v>131</v>
      </c>
      <c r="H4182" s="11" t="s">
        <v>49</v>
      </c>
      <c r="I4182" s="11" t="s">
        <v>132</v>
      </c>
      <c r="J4182" s="11" t="s">
        <v>133</v>
      </c>
      <c r="K4182" s="11" t="str">
        <f>IFERROR(INDEX('EDC Component Dictionary'!$C$5:$C$37,MATCH('Rates Database'!J4182,'EDC Component Dictionary'!$B$5:$B$37,0)), "Energy Supply")</f>
        <v>Distribution System</v>
      </c>
      <c r="L4182" s="12">
        <v>5.2670000000000002E-2</v>
      </c>
      <c r="M4182" s="12"/>
    </row>
    <row r="4183" spans="1:13" x14ac:dyDescent="0.3">
      <c r="A4183" s="18">
        <v>4181</v>
      </c>
      <c r="B4183" s="18">
        <f t="shared" si="130"/>
        <v>2021</v>
      </c>
      <c r="C4183" s="17">
        <v>44501</v>
      </c>
      <c r="D4183" s="18" t="s">
        <v>130</v>
      </c>
      <c r="E4183" s="18" t="s">
        <v>164</v>
      </c>
      <c r="F4183" s="18" t="str">
        <f t="shared" si="131"/>
        <v>National Grid-Base Distribution-44501</v>
      </c>
      <c r="G4183" s="11" t="s">
        <v>131</v>
      </c>
      <c r="H4183" s="11" t="s">
        <v>49</v>
      </c>
      <c r="I4183" s="11" t="s">
        <v>132</v>
      </c>
      <c r="J4183" s="11" t="s">
        <v>133</v>
      </c>
      <c r="K4183" s="11" t="str">
        <f>IFERROR(INDEX('EDC Component Dictionary'!$C$5:$C$37,MATCH('Rates Database'!J4183,'EDC Component Dictionary'!$B$5:$B$37,0)), "Energy Supply")</f>
        <v>Distribution System</v>
      </c>
      <c r="L4183" s="12">
        <v>5.2670000000000002E-2</v>
      </c>
      <c r="M4183" s="12"/>
    </row>
    <row r="4184" spans="1:13" x14ac:dyDescent="0.3">
      <c r="A4184" s="18">
        <v>4182</v>
      </c>
      <c r="B4184" s="18">
        <f t="shared" si="130"/>
        <v>2021</v>
      </c>
      <c r="C4184" s="17">
        <v>44470</v>
      </c>
      <c r="D4184" s="18" t="s">
        <v>130</v>
      </c>
      <c r="E4184" s="18" t="s">
        <v>164</v>
      </c>
      <c r="F4184" s="18" t="str">
        <f t="shared" si="131"/>
        <v>National Grid-Base Distribution-44470</v>
      </c>
      <c r="G4184" s="11" t="s">
        <v>131</v>
      </c>
      <c r="H4184" s="11" t="s">
        <v>49</v>
      </c>
      <c r="I4184" s="11" t="s">
        <v>132</v>
      </c>
      <c r="J4184" s="11" t="s">
        <v>133</v>
      </c>
      <c r="K4184" s="11" t="str">
        <f>IFERROR(INDEX('EDC Component Dictionary'!$C$5:$C$37,MATCH('Rates Database'!J4184,'EDC Component Dictionary'!$B$5:$B$37,0)), "Energy Supply")</f>
        <v>Distribution System</v>
      </c>
      <c r="L4184" s="12">
        <v>5.2670000000000002E-2</v>
      </c>
      <c r="M4184" s="12"/>
    </row>
    <row r="4185" spans="1:13" x14ac:dyDescent="0.3">
      <c r="A4185" s="18">
        <v>4183</v>
      </c>
      <c r="B4185" s="18">
        <f t="shared" si="130"/>
        <v>2021</v>
      </c>
      <c r="C4185" s="17">
        <v>44440</v>
      </c>
      <c r="D4185" s="18" t="s">
        <v>130</v>
      </c>
      <c r="E4185" s="18" t="s">
        <v>164</v>
      </c>
      <c r="F4185" s="18" t="str">
        <f t="shared" si="131"/>
        <v>National Grid-Base Distribution-44440</v>
      </c>
      <c r="G4185" s="11" t="s">
        <v>131</v>
      </c>
      <c r="H4185" s="11" t="s">
        <v>49</v>
      </c>
      <c r="I4185" s="11" t="s">
        <v>132</v>
      </c>
      <c r="J4185" s="11" t="s">
        <v>133</v>
      </c>
      <c r="K4185" s="11" t="str">
        <f>IFERROR(INDEX('EDC Component Dictionary'!$C$5:$C$37,MATCH('Rates Database'!J4185,'EDC Component Dictionary'!$B$5:$B$37,0)), "Energy Supply")</f>
        <v>Distribution System</v>
      </c>
      <c r="L4185" s="12">
        <v>4.9059999999999999E-2</v>
      </c>
      <c r="M4185" s="12"/>
    </row>
    <row r="4186" spans="1:13" x14ac:dyDescent="0.3">
      <c r="A4186" s="18">
        <v>4184</v>
      </c>
      <c r="B4186" s="18">
        <f t="shared" si="130"/>
        <v>2021</v>
      </c>
      <c r="C4186" s="17">
        <v>44409</v>
      </c>
      <c r="D4186" s="18" t="s">
        <v>130</v>
      </c>
      <c r="E4186" s="18" t="s">
        <v>164</v>
      </c>
      <c r="F4186" s="18" t="str">
        <f t="shared" si="131"/>
        <v>National Grid-Base Distribution-44409</v>
      </c>
      <c r="G4186" s="11" t="s">
        <v>131</v>
      </c>
      <c r="H4186" s="11" t="s">
        <v>49</v>
      </c>
      <c r="I4186" s="11" t="s">
        <v>132</v>
      </c>
      <c r="J4186" s="11" t="s">
        <v>133</v>
      </c>
      <c r="K4186" s="11" t="str">
        <f>IFERROR(INDEX('EDC Component Dictionary'!$C$5:$C$37,MATCH('Rates Database'!J4186,'EDC Component Dictionary'!$B$5:$B$37,0)), "Energy Supply")</f>
        <v>Distribution System</v>
      </c>
      <c r="L4186" s="12">
        <v>4.9059999999999999E-2</v>
      </c>
      <c r="M4186" s="12"/>
    </row>
    <row r="4187" spans="1:13" x14ac:dyDescent="0.3">
      <c r="A4187" s="18">
        <v>4185</v>
      </c>
      <c r="B4187" s="18">
        <f t="shared" si="130"/>
        <v>2021</v>
      </c>
      <c r="C4187" s="17">
        <v>44378</v>
      </c>
      <c r="D4187" s="18" t="s">
        <v>130</v>
      </c>
      <c r="E4187" s="18" t="s">
        <v>164</v>
      </c>
      <c r="F4187" s="18" t="str">
        <f t="shared" si="131"/>
        <v>National Grid-Base Distribution-44378</v>
      </c>
      <c r="G4187" s="11" t="s">
        <v>131</v>
      </c>
      <c r="H4187" s="11" t="s">
        <v>49</v>
      </c>
      <c r="I4187" s="11" t="s">
        <v>132</v>
      </c>
      <c r="J4187" s="11" t="s">
        <v>133</v>
      </c>
      <c r="K4187" s="11" t="str">
        <f>IFERROR(INDEX('EDC Component Dictionary'!$C$5:$C$37,MATCH('Rates Database'!J4187,'EDC Component Dictionary'!$B$5:$B$37,0)), "Energy Supply")</f>
        <v>Distribution System</v>
      </c>
      <c r="L4187" s="12">
        <v>4.9059999999999999E-2</v>
      </c>
      <c r="M4187" s="12"/>
    </row>
    <row r="4188" spans="1:13" x14ac:dyDescent="0.3">
      <c r="A4188" s="18">
        <v>4186</v>
      </c>
      <c r="B4188" s="18">
        <f t="shared" si="130"/>
        <v>2021</v>
      </c>
      <c r="C4188" s="17">
        <v>44348</v>
      </c>
      <c r="D4188" s="18" t="s">
        <v>130</v>
      </c>
      <c r="E4188" s="18" t="s">
        <v>164</v>
      </c>
      <c r="F4188" s="18" t="str">
        <f t="shared" si="131"/>
        <v>National Grid-Base Distribution-44348</v>
      </c>
      <c r="G4188" s="11" t="s">
        <v>131</v>
      </c>
      <c r="H4188" s="11" t="s">
        <v>49</v>
      </c>
      <c r="I4188" s="11" t="s">
        <v>132</v>
      </c>
      <c r="J4188" s="11" t="s">
        <v>133</v>
      </c>
      <c r="K4188" s="11" t="str">
        <f>IFERROR(INDEX('EDC Component Dictionary'!$C$5:$C$37,MATCH('Rates Database'!J4188,'EDC Component Dictionary'!$B$5:$B$37,0)), "Energy Supply")</f>
        <v>Distribution System</v>
      </c>
      <c r="L4188" s="12">
        <v>4.9059999999999999E-2</v>
      </c>
      <c r="M4188" s="12"/>
    </row>
    <row r="4189" spans="1:13" x14ac:dyDescent="0.3">
      <c r="A4189" s="18">
        <v>4187</v>
      </c>
      <c r="B4189" s="18">
        <f t="shared" si="130"/>
        <v>2021</v>
      </c>
      <c r="C4189" s="17">
        <v>44317</v>
      </c>
      <c r="D4189" s="18" t="s">
        <v>130</v>
      </c>
      <c r="E4189" s="18" t="s">
        <v>164</v>
      </c>
      <c r="F4189" s="18" t="str">
        <f t="shared" si="131"/>
        <v>National Grid-Base Distribution-44317</v>
      </c>
      <c r="G4189" s="11" t="s">
        <v>131</v>
      </c>
      <c r="H4189" s="11" t="s">
        <v>49</v>
      </c>
      <c r="I4189" s="11" t="s">
        <v>132</v>
      </c>
      <c r="J4189" s="11" t="s">
        <v>133</v>
      </c>
      <c r="K4189" s="11" t="str">
        <f>IFERROR(INDEX('EDC Component Dictionary'!$C$5:$C$37,MATCH('Rates Database'!J4189,'EDC Component Dictionary'!$B$5:$B$37,0)), "Energy Supply")</f>
        <v>Distribution System</v>
      </c>
      <c r="L4189" s="12">
        <v>4.9059999999999999E-2</v>
      </c>
      <c r="M4189" s="12"/>
    </row>
    <row r="4190" spans="1:13" x14ac:dyDescent="0.3">
      <c r="A4190" s="18">
        <v>4188</v>
      </c>
      <c r="B4190" s="18">
        <f t="shared" si="130"/>
        <v>2021</v>
      </c>
      <c r="C4190" s="17">
        <v>44287</v>
      </c>
      <c r="D4190" s="18" t="s">
        <v>130</v>
      </c>
      <c r="E4190" s="18" t="s">
        <v>164</v>
      </c>
      <c r="F4190" s="18" t="str">
        <f t="shared" si="131"/>
        <v>National Grid-Base Distribution-44287</v>
      </c>
      <c r="G4190" s="11" t="s">
        <v>131</v>
      </c>
      <c r="H4190" s="11" t="s">
        <v>49</v>
      </c>
      <c r="I4190" s="11" t="s">
        <v>132</v>
      </c>
      <c r="J4190" s="11" t="s">
        <v>133</v>
      </c>
      <c r="K4190" s="11" t="str">
        <f>IFERROR(INDEX('EDC Component Dictionary'!$C$5:$C$37,MATCH('Rates Database'!J4190,'EDC Component Dictionary'!$B$5:$B$37,0)), "Energy Supply")</f>
        <v>Distribution System</v>
      </c>
      <c r="L4190" s="12">
        <v>4.9059999999999999E-2</v>
      </c>
      <c r="M4190" s="12"/>
    </row>
    <row r="4191" spans="1:13" x14ac:dyDescent="0.3">
      <c r="A4191" s="18">
        <v>4189</v>
      </c>
      <c r="B4191" s="18">
        <f t="shared" si="130"/>
        <v>2021</v>
      </c>
      <c r="C4191" s="17">
        <v>44256</v>
      </c>
      <c r="D4191" s="18" t="s">
        <v>130</v>
      </c>
      <c r="E4191" s="18" t="s">
        <v>164</v>
      </c>
      <c r="F4191" s="18" t="str">
        <f t="shared" si="131"/>
        <v>National Grid-Base Distribution-44256</v>
      </c>
      <c r="G4191" s="11" t="s">
        <v>131</v>
      </c>
      <c r="H4191" s="11" t="s">
        <v>49</v>
      </c>
      <c r="I4191" s="11" t="s">
        <v>132</v>
      </c>
      <c r="J4191" s="11" t="s">
        <v>133</v>
      </c>
      <c r="K4191" s="11" t="str">
        <f>IFERROR(INDEX('EDC Component Dictionary'!$C$5:$C$37,MATCH('Rates Database'!J4191,'EDC Component Dictionary'!$B$5:$B$37,0)), "Energy Supply")</f>
        <v>Distribution System</v>
      </c>
      <c r="L4191" s="12">
        <v>4.9059999999999999E-2</v>
      </c>
      <c r="M4191" s="12"/>
    </row>
    <row r="4192" spans="1:13" x14ac:dyDescent="0.3">
      <c r="A4192" s="18">
        <v>4190</v>
      </c>
      <c r="B4192" s="18">
        <f t="shared" si="130"/>
        <v>2021</v>
      </c>
      <c r="C4192" s="17">
        <v>44228</v>
      </c>
      <c r="D4192" s="18" t="s">
        <v>130</v>
      </c>
      <c r="E4192" s="18" t="s">
        <v>164</v>
      </c>
      <c r="F4192" s="18" t="str">
        <f t="shared" si="131"/>
        <v>National Grid-Base Distribution-44228</v>
      </c>
      <c r="G4192" s="11" t="s">
        <v>131</v>
      </c>
      <c r="H4192" s="11" t="s">
        <v>49</v>
      </c>
      <c r="I4192" s="11" t="s">
        <v>132</v>
      </c>
      <c r="J4192" s="11" t="s">
        <v>133</v>
      </c>
      <c r="K4192" s="11" t="str">
        <f>IFERROR(INDEX('EDC Component Dictionary'!$C$5:$C$37,MATCH('Rates Database'!J4192,'EDC Component Dictionary'!$B$5:$B$37,0)), "Energy Supply")</f>
        <v>Distribution System</v>
      </c>
      <c r="L4192" s="12">
        <v>4.9059999999999999E-2</v>
      </c>
      <c r="M4192" s="12"/>
    </row>
    <row r="4193" spans="1:13" x14ac:dyDescent="0.3">
      <c r="A4193" s="18">
        <v>4191</v>
      </c>
      <c r="B4193" s="18">
        <f t="shared" si="130"/>
        <v>2021</v>
      </c>
      <c r="C4193" s="17">
        <v>44197</v>
      </c>
      <c r="D4193" s="18" t="s">
        <v>130</v>
      </c>
      <c r="E4193" s="18" t="s">
        <v>164</v>
      </c>
      <c r="F4193" s="18" t="str">
        <f t="shared" si="131"/>
        <v>National Grid-Base Distribution-44197</v>
      </c>
      <c r="G4193" s="11" t="s">
        <v>131</v>
      </c>
      <c r="H4193" s="11" t="s">
        <v>49</v>
      </c>
      <c r="I4193" s="11" t="s">
        <v>132</v>
      </c>
      <c r="J4193" s="11" t="s">
        <v>133</v>
      </c>
      <c r="K4193" s="11" t="str">
        <f>IFERROR(INDEX('EDC Component Dictionary'!$C$5:$C$37,MATCH('Rates Database'!J4193,'EDC Component Dictionary'!$B$5:$B$37,0)), "Energy Supply")</f>
        <v>Distribution System</v>
      </c>
      <c r="L4193" s="12">
        <v>4.9059999999999999E-2</v>
      </c>
      <c r="M4193" s="12"/>
    </row>
    <row r="4194" spans="1:13" x14ac:dyDescent="0.3">
      <c r="A4194" s="18">
        <v>4192</v>
      </c>
      <c r="B4194" s="18">
        <f t="shared" si="130"/>
        <v>2020</v>
      </c>
      <c r="C4194" s="17">
        <v>44166</v>
      </c>
      <c r="D4194" s="18" t="s">
        <v>130</v>
      </c>
      <c r="E4194" s="18" t="s">
        <v>164</v>
      </c>
      <c r="F4194" s="18" t="str">
        <f t="shared" si="131"/>
        <v>National Grid-Base Distribution-44166</v>
      </c>
      <c r="G4194" s="11" t="s">
        <v>131</v>
      </c>
      <c r="H4194" s="11" t="s">
        <v>49</v>
      </c>
      <c r="I4194" s="11" t="s">
        <v>132</v>
      </c>
      <c r="J4194" s="11" t="s">
        <v>133</v>
      </c>
      <c r="K4194" s="11" t="str">
        <f>IFERROR(INDEX('EDC Component Dictionary'!$C$5:$C$37,MATCH('Rates Database'!J4194,'EDC Component Dictionary'!$B$5:$B$37,0)), "Energy Supply")</f>
        <v>Distribution System</v>
      </c>
      <c r="L4194" s="12">
        <v>4.9059999999999999E-2</v>
      </c>
      <c r="M4194" s="12"/>
    </row>
    <row r="4195" spans="1:13" x14ac:dyDescent="0.3">
      <c r="A4195" s="18">
        <v>4193</v>
      </c>
      <c r="B4195" s="18">
        <f t="shared" si="130"/>
        <v>2020</v>
      </c>
      <c r="C4195" s="17">
        <v>44136</v>
      </c>
      <c r="D4195" s="18" t="s">
        <v>130</v>
      </c>
      <c r="E4195" s="18" t="s">
        <v>164</v>
      </c>
      <c r="F4195" s="18" t="str">
        <f t="shared" si="131"/>
        <v>National Grid-Base Distribution-44136</v>
      </c>
      <c r="G4195" s="11" t="s">
        <v>131</v>
      </c>
      <c r="H4195" s="11" t="s">
        <v>49</v>
      </c>
      <c r="I4195" s="11" t="s">
        <v>132</v>
      </c>
      <c r="J4195" s="11" t="s">
        <v>133</v>
      </c>
      <c r="K4195" s="11" t="str">
        <f>IFERROR(INDEX('EDC Component Dictionary'!$C$5:$C$37,MATCH('Rates Database'!J4195,'EDC Component Dictionary'!$B$5:$B$37,0)), "Energy Supply")</f>
        <v>Distribution System</v>
      </c>
      <c r="L4195" s="12">
        <v>4.9059999999999999E-2</v>
      </c>
      <c r="M4195" s="12"/>
    </row>
    <row r="4196" spans="1:13" x14ac:dyDescent="0.3">
      <c r="A4196" s="18">
        <v>4194</v>
      </c>
      <c r="B4196" s="18">
        <f t="shared" si="130"/>
        <v>2020</v>
      </c>
      <c r="C4196" s="17">
        <v>44105</v>
      </c>
      <c r="D4196" s="18" t="s">
        <v>130</v>
      </c>
      <c r="E4196" s="18" t="s">
        <v>164</v>
      </c>
      <c r="F4196" s="18" t="str">
        <f t="shared" si="131"/>
        <v>National Grid-Base Distribution-44105</v>
      </c>
      <c r="G4196" s="11" t="s">
        <v>131</v>
      </c>
      <c r="H4196" s="11" t="s">
        <v>49</v>
      </c>
      <c r="I4196" s="11" t="s">
        <v>132</v>
      </c>
      <c r="J4196" s="11" t="s">
        <v>133</v>
      </c>
      <c r="K4196" s="11" t="str">
        <f>IFERROR(INDEX('EDC Component Dictionary'!$C$5:$C$37,MATCH('Rates Database'!J4196,'EDC Component Dictionary'!$B$5:$B$37,0)), "Energy Supply")</f>
        <v>Distribution System</v>
      </c>
      <c r="L4196" s="12">
        <v>4.9059999999999999E-2</v>
      </c>
      <c r="M4196" s="12"/>
    </row>
    <row r="4197" spans="1:13" x14ac:dyDescent="0.3">
      <c r="A4197" s="18">
        <v>4195</v>
      </c>
      <c r="B4197" s="18">
        <f t="shared" si="130"/>
        <v>2020</v>
      </c>
      <c r="C4197" s="17">
        <v>44075</v>
      </c>
      <c r="D4197" s="18" t="s">
        <v>130</v>
      </c>
      <c r="E4197" s="18" t="s">
        <v>164</v>
      </c>
      <c r="F4197" s="18" t="str">
        <f t="shared" si="131"/>
        <v>National Grid-Base Distribution-44075</v>
      </c>
      <c r="G4197" s="11" t="s">
        <v>131</v>
      </c>
      <c r="H4197" s="11" t="s">
        <v>49</v>
      </c>
      <c r="I4197" s="11" t="s">
        <v>132</v>
      </c>
      <c r="J4197" s="11" t="s">
        <v>133</v>
      </c>
      <c r="K4197" s="11" t="str">
        <f>IFERROR(INDEX('EDC Component Dictionary'!$C$5:$C$37,MATCH('Rates Database'!J4197,'EDC Component Dictionary'!$B$5:$B$37,0)), "Energy Supply")</f>
        <v>Distribution System</v>
      </c>
      <c r="L4197" s="12">
        <v>4.5830000000000003E-2</v>
      </c>
      <c r="M4197" s="12"/>
    </row>
    <row r="4198" spans="1:13" x14ac:dyDescent="0.3">
      <c r="A4198" s="18">
        <v>4196</v>
      </c>
      <c r="B4198" s="18">
        <f t="shared" si="130"/>
        <v>2020</v>
      </c>
      <c r="C4198" s="17">
        <v>44044</v>
      </c>
      <c r="D4198" s="18" t="s">
        <v>130</v>
      </c>
      <c r="E4198" s="18" t="s">
        <v>164</v>
      </c>
      <c r="F4198" s="18" t="str">
        <f t="shared" si="131"/>
        <v>National Grid-Base Distribution-44044</v>
      </c>
      <c r="G4198" s="11" t="s">
        <v>131</v>
      </c>
      <c r="H4198" s="11" t="s">
        <v>49</v>
      </c>
      <c r="I4198" s="11" t="s">
        <v>132</v>
      </c>
      <c r="J4198" s="11" t="s">
        <v>133</v>
      </c>
      <c r="K4198" s="11" t="str">
        <f>IFERROR(INDEX('EDC Component Dictionary'!$C$5:$C$37,MATCH('Rates Database'!J4198,'EDC Component Dictionary'!$B$5:$B$37,0)), "Energy Supply")</f>
        <v>Distribution System</v>
      </c>
      <c r="L4198" s="12">
        <v>4.5830000000000003E-2</v>
      </c>
      <c r="M4198" s="12"/>
    </row>
    <row r="4199" spans="1:13" x14ac:dyDescent="0.3">
      <c r="A4199" s="18">
        <v>4197</v>
      </c>
      <c r="B4199" s="18">
        <f t="shared" si="130"/>
        <v>2020</v>
      </c>
      <c r="C4199" s="17">
        <v>44013</v>
      </c>
      <c r="D4199" s="18" t="s">
        <v>130</v>
      </c>
      <c r="E4199" s="18" t="s">
        <v>164</v>
      </c>
      <c r="F4199" s="18" t="str">
        <f t="shared" si="131"/>
        <v>National Grid-Base Distribution-44013</v>
      </c>
      <c r="G4199" s="11" t="s">
        <v>131</v>
      </c>
      <c r="H4199" s="11" t="s">
        <v>49</v>
      </c>
      <c r="I4199" s="11" t="s">
        <v>132</v>
      </c>
      <c r="J4199" s="11" t="s">
        <v>133</v>
      </c>
      <c r="K4199" s="11" t="str">
        <f>IFERROR(INDEX('EDC Component Dictionary'!$C$5:$C$37,MATCH('Rates Database'!J4199,'EDC Component Dictionary'!$B$5:$B$37,0)), "Energy Supply")</f>
        <v>Distribution System</v>
      </c>
      <c r="L4199" s="12">
        <v>4.5830000000000003E-2</v>
      </c>
      <c r="M4199" s="12"/>
    </row>
    <row r="4200" spans="1:13" x14ac:dyDescent="0.3">
      <c r="A4200" s="18">
        <v>4198</v>
      </c>
      <c r="B4200" s="18">
        <f t="shared" si="130"/>
        <v>2020</v>
      </c>
      <c r="C4200" s="17">
        <v>43983</v>
      </c>
      <c r="D4200" s="18" t="s">
        <v>130</v>
      </c>
      <c r="E4200" s="18" t="s">
        <v>164</v>
      </c>
      <c r="F4200" s="18" t="str">
        <f t="shared" si="131"/>
        <v>National Grid-Base Distribution-43983</v>
      </c>
      <c r="G4200" s="11" t="s">
        <v>131</v>
      </c>
      <c r="H4200" s="11" t="s">
        <v>49</v>
      </c>
      <c r="I4200" s="11" t="s">
        <v>132</v>
      </c>
      <c r="J4200" s="11" t="s">
        <v>133</v>
      </c>
      <c r="K4200" s="11" t="str">
        <f>IFERROR(INDEX('EDC Component Dictionary'!$C$5:$C$37,MATCH('Rates Database'!J4200,'EDC Component Dictionary'!$B$5:$B$37,0)), "Energy Supply")</f>
        <v>Distribution System</v>
      </c>
      <c r="L4200" s="12">
        <v>4.5830000000000003E-2</v>
      </c>
      <c r="M4200" s="12"/>
    </row>
    <row r="4201" spans="1:13" x14ac:dyDescent="0.3">
      <c r="A4201" s="18">
        <v>4199</v>
      </c>
      <c r="B4201" s="18">
        <f t="shared" si="130"/>
        <v>2020</v>
      </c>
      <c r="C4201" s="17">
        <v>43952</v>
      </c>
      <c r="D4201" s="18" t="s">
        <v>130</v>
      </c>
      <c r="E4201" s="18" t="s">
        <v>164</v>
      </c>
      <c r="F4201" s="18" t="str">
        <f t="shared" si="131"/>
        <v>National Grid-Base Distribution-43952</v>
      </c>
      <c r="G4201" s="11" t="s">
        <v>131</v>
      </c>
      <c r="H4201" s="11" t="s">
        <v>49</v>
      </c>
      <c r="I4201" s="11" t="s">
        <v>132</v>
      </c>
      <c r="J4201" s="11" t="s">
        <v>133</v>
      </c>
      <c r="K4201" s="11" t="str">
        <f>IFERROR(INDEX('EDC Component Dictionary'!$C$5:$C$37,MATCH('Rates Database'!J4201,'EDC Component Dictionary'!$B$5:$B$37,0)), "Energy Supply")</f>
        <v>Distribution System</v>
      </c>
      <c r="L4201" s="12">
        <v>4.5830000000000003E-2</v>
      </c>
      <c r="M4201" s="12"/>
    </row>
    <row r="4202" spans="1:13" x14ac:dyDescent="0.3">
      <c r="A4202" s="18">
        <v>4200</v>
      </c>
      <c r="B4202" s="18">
        <f t="shared" si="130"/>
        <v>2020</v>
      </c>
      <c r="C4202" s="17">
        <v>43922</v>
      </c>
      <c r="D4202" s="18" t="s">
        <v>130</v>
      </c>
      <c r="E4202" s="18" t="s">
        <v>164</v>
      </c>
      <c r="F4202" s="18" t="str">
        <f t="shared" si="131"/>
        <v>National Grid-Base Distribution-43922</v>
      </c>
      <c r="G4202" s="11" t="s">
        <v>131</v>
      </c>
      <c r="H4202" s="11" t="s">
        <v>49</v>
      </c>
      <c r="I4202" s="11" t="s">
        <v>132</v>
      </c>
      <c r="J4202" s="11" t="s">
        <v>133</v>
      </c>
      <c r="K4202" s="11" t="str">
        <f>IFERROR(INDEX('EDC Component Dictionary'!$C$5:$C$37,MATCH('Rates Database'!J4202,'EDC Component Dictionary'!$B$5:$B$37,0)), "Energy Supply")</f>
        <v>Distribution System</v>
      </c>
      <c r="L4202" s="12">
        <v>4.5830000000000003E-2</v>
      </c>
      <c r="M4202" s="12"/>
    </row>
    <row r="4203" spans="1:13" x14ac:dyDescent="0.3">
      <c r="A4203" s="18">
        <v>4201</v>
      </c>
      <c r="B4203" s="18">
        <f t="shared" si="130"/>
        <v>2020</v>
      </c>
      <c r="C4203" s="17">
        <v>43891</v>
      </c>
      <c r="D4203" s="18" t="s">
        <v>130</v>
      </c>
      <c r="E4203" s="18" t="s">
        <v>164</v>
      </c>
      <c r="F4203" s="18" t="str">
        <f t="shared" si="131"/>
        <v>National Grid-Base Distribution-43891</v>
      </c>
      <c r="G4203" s="11" t="s">
        <v>131</v>
      </c>
      <c r="H4203" s="11" t="s">
        <v>49</v>
      </c>
      <c r="I4203" s="11" t="s">
        <v>132</v>
      </c>
      <c r="J4203" s="11" t="s">
        <v>133</v>
      </c>
      <c r="K4203" s="11" t="str">
        <f>IFERROR(INDEX('EDC Component Dictionary'!$C$5:$C$37,MATCH('Rates Database'!J4203,'EDC Component Dictionary'!$B$5:$B$37,0)), "Energy Supply")</f>
        <v>Distribution System</v>
      </c>
      <c r="L4203" s="12">
        <v>4.5830000000000003E-2</v>
      </c>
      <c r="M4203" s="12"/>
    </row>
    <row r="4204" spans="1:13" x14ac:dyDescent="0.3">
      <c r="A4204" s="18">
        <v>4202</v>
      </c>
      <c r="B4204" s="18">
        <f t="shared" si="130"/>
        <v>2020</v>
      </c>
      <c r="C4204" s="17">
        <v>43862</v>
      </c>
      <c r="D4204" s="18" t="s">
        <v>130</v>
      </c>
      <c r="E4204" s="18" t="s">
        <v>164</v>
      </c>
      <c r="F4204" s="18" t="str">
        <f t="shared" si="131"/>
        <v>National Grid-Base Distribution-43862</v>
      </c>
      <c r="G4204" s="11" t="s">
        <v>131</v>
      </c>
      <c r="H4204" s="11" t="s">
        <v>49</v>
      </c>
      <c r="I4204" s="11" t="s">
        <v>132</v>
      </c>
      <c r="J4204" s="11" t="s">
        <v>133</v>
      </c>
      <c r="K4204" s="11" t="str">
        <f>IFERROR(INDEX('EDC Component Dictionary'!$C$5:$C$37,MATCH('Rates Database'!J4204,'EDC Component Dictionary'!$B$5:$B$37,0)), "Energy Supply")</f>
        <v>Distribution System</v>
      </c>
      <c r="L4204" s="12">
        <v>4.5830000000000003E-2</v>
      </c>
      <c r="M4204" s="12"/>
    </row>
    <row r="4205" spans="1:13" x14ac:dyDescent="0.3">
      <c r="A4205" s="18">
        <v>4203</v>
      </c>
      <c r="B4205" s="18">
        <f t="shared" si="130"/>
        <v>2020</v>
      </c>
      <c r="C4205" s="17">
        <v>43831</v>
      </c>
      <c r="D4205" s="18" t="s">
        <v>130</v>
      </c>
      <c r="E4205" s="18" t="s">
        <v>164</v>
      </c>
      <c r="F4205" s="18" t="str">
        <f t="shared" si="131"/>
        <v>National Grid-Base Distribution-43831</v>
      </c>
      <c r="G4205" s="11" t="s">
        <v>131</v>
      </c>
      <c r="H4205" s="11" t="s">
        <v>49</v>
      </c>
      <c r="I4205" s="11" t="s">
        <v>132</v>
      </c>
      <c r="J4205" s="11" t="s">
        <v>133</v>
      </c>
      <c r="K4205" s="11" t="str">
        <f>IFERROR(INDEX('EDC Component Dictionary'!$C$5:$C$37,MATCH('Rates Database'!J4205,'EDC Component Dictionary'!$B$5:$B$37,0)), "Energy Supply")</f>
        <v>Distribution System</v>
      </c>
      <c r="L4205" s="12">
        <v>4.5830000000000003E-2</v>
      </c>
      <c r="M4205" s="12"/>
    </row>
    <row r="4206" spans="1:13" x14ac:dyDescent="0.3">
      <c r="A4206" s="18">
        <v>4204</v>
      </c>
      <c r="B4206" s="18">
        <f t="shared" si="130"/>
        <v>2019</v>
      </c>
      <c r="C4206" s="17">
        <v>43800</v>
      </c>
      <c r="D4206" s="18" t="s">
        <v>130</v>
      </c>
      <c r="E4206" s="18" t="s">
        <v>164</v>
      </c>
      <c r="F4206" s="18" t="str">
        <f t="shared" si="131"/>
        <v>National Grid-Base Distribution-43800</v>
      </c>
      <c r="G4206" s="11" t="s">
        <v>131</v>
      </c>
      <c r="H4206" s="11" t="s">
        <v>49</v>
      </c>
      <c r="I4206" s="11" t="s">
        <v>132</v>
      </c>
      <c r="J4206" s="11" t="s">
        <v>133</v>
      </c>
      <c r="K4206" s="11" t="str">
        <f>IFERROR(INDEX('EDC Component Dictionary'!$C$5:$C$37,MATCH('Rates Database'!J4206,'EDC Component Dictionary'!$B$5:$B$37,0)), "Energy Supply")</f>
        <v>Distribution System</v>
      </c>
      <c r="L4206" s="12">
        <v>4.5830000000000003E-2</v>
      </c>
      <c r="M4206" s="12"/>
    </row>
    <row r="4207" spans="1:13" x14ac:dyDescent="0.3">
      <c r="A4207" s="18">
        <v>4205</v>
      </c>
      <c r="B4207" s="18">
        <f t="shared" si="130"/>
        <v>2019</v>
      </c>
      <c r="C4207" s="17">
        <v>43770</v>
      </c>
      <c r="D4207" s="18" t="s">
        <v>130</v>
      </c>
      <c r="E4207" s="18" t="s">
        <v>164</v>
      </c>
      <c r="F4207" s="18" t="str">
        <f t="shared" si="131"/>
        <v>National Grid-Base Distribution-43770</v>
      </c>
      <c r="G4207" s="11" t="s">
        <v>131</v>
      </c>
      <c r="H4207" s="11" t="s">
        <v>49</v>
      </c>
      <c r="I4207" s="11" t="s">
        <v>132</v>
      </c>
      <c r="J4207" s="11" t="s">
        <v>133</v>
      </c>
      <c r="K4207" s="11" t="str">
        <f>IFERROR(INDEX('EDC Component Dictionary'!$C$5:$C$37,MATCH('Rates Database'!J4207,'EDC Component Dictionary'!$B$5:$B$37,0)), "Energy Supply")</f>
        <v>Distribution System</v>
      </c>
      <c r="L4207" s="12">
        <v>4.5830000000000003E-2</v>
      </c>
      <c r="M4207" s="12"/>
    </row>
    <row r="4208" spans="1:13" x14ac:dyDescent="0.3">
      <c r="A4208" s="18">
        <v>4206</v>
      </c>
      <c r="B4208" s="18">
        <f t="shared" si="130"/>
        <v>2019</v>
      </c>
      <c r="C4208" s="17">
        <v>43739</v>
      </c>
      <c r="D4208" s="18" t="s">
        <v>130</v>
      </c>
      <c r="E4208" s="18" t="s">
        <v>164</v>
      </c>
      <c r="F4208" s="18" t="str">
        <f t="shared" si="131"/>
        <v>National Grid-Base Distribution-43739</v>
      </c>
      <c r="G4208" s="11" t="s">
        <v>131</v>
      </c>
      <c r="H4208" s="11" t="s">
        <v>49</v>
      </c>
      <c r="I4208" s="11" t="s">
        <v>132</v>
      </c>
      <c r="J4208" s="11" t="s">
        <v>133</v>
      </c>
      <c r="K4208" s="11" t="str">
        <f>IFERROR(INDEX('EDC Component Dictionary'!$C$5:$C$37,MATCH('Rates Database'!J4208,'EDC Component Dictionary'!$B$5:$B$37,0)), "Energy Supply")</f>
        <v>Distribution System</v>
      </c>
      <c r="L4208" s="12">
        <v>3.8890000000000001E-2</v>
      </c>
      <c r="M4208" s="12"/>
    </row>
    <row r="4209" spans="1:13" x14ac:dyDescent="0.3">
      <c r="A4209" s="18">
        <v>4207</v>
      </c>
      <c r="B4209" s="18">
        <f t="shared" si="130"/>
        <v>2019</v>
      </c>
      <c r="C4209" s="17">
        <v>43709</v>
      </c>
      <c r="D4209" s="18" t="s">
        <v>130</v>
      </c>
      <c r="E4209" s="18" t="s">
        <v>164</v>
      </c>
      <c r="F4209" s="18" t="str">
        <f t="shared" si="131"/>
        <v>National Grid-Base Distribution-43709</v>
      </c>
      <c r="G4209" s="11" t="s">
        <v>131</v>
      </c>
      <c r="H4209" s="11" t="s">
        <v>49</v>
      </c>
      <c r="I4209" s="11" t="s">
        <v>132</v>
      </c>
      <c r="J4209" s="11" t="s">
        <v>133</v>
      </c>
      <c r="K4209" s="11" t="str">
        <f>IFERROR(INDEX('EDC Component Dictionary'!$C$5:$C$37,MATCH('Rates Database'!J4209,'EDC Component Dictionary'!$B$5:$B$37,0)), "Energy Supply")</f>
        <v>Distribution System</v>
      </c>
      <c r="L4209" s="12">
        <v>3.8890000000000001E-2</v>
      </c>
      <c r="M4209" s="12"/>
    </row>
    <row r="4210" spans="1:13" x14ac:dyDescent="0.3">
      <c r="A4210" s="18">
        <v>4208</v>
      </c>
      <c r="B4210" s="18">
        <f t="shared" si="130"/>
        <v>2019</v>
      </c>
      <c r="C4210" s="17">
        <v>43678</v>
      </c>
      <c r="D4210" s="18" t="s">
        <v>130</v>
      </c>
      <c r="E4210" s="18" t="s">
        <v>164</v>
      </c>
      <c r="F4210" s="18" t="str">
        <f t="shared" si="131"/>
        <v>National Grid-Base Distribution-43678</v>
      </c>
      <c r="G4210" s="11" t="s">
        <v>131</v>
      </c>
      <c r="H4210" s="11" t="s">
        <v>49</v>
      </c>
      <c r="I4210" s="11" t="s">
        <v>132</v>
      </c>
      <c r="J4210" s="11" t="s">
        <v>133</v>
      </c>
      <c r="K4210" s="11" t="str">
        <f>IFERROR(INDEX('EDC Component Dictionary'!$C$5:$C$37,MATCH('Rates Database'!J4210,'EDC Component Dictionary'!$B$5:$B$37,0)), "Energy Supply")</f>
        <v>Distribution System</v>
      </c>
      <c r="L4210" s="12">
        <v>3.8890000000000001E-2</v>
      </c>
      <c r="M4210" s="12"/>
    </row>
    <row r="4211" spans="1:13" x14ac:dyDescent="0.3">
      <c r="A4211" s="18">
        <v>4209</v>
      </c>
      <c r="B4211" s="18">
        <f t="shared" si="130"/>
        <v>2019</v>
      </c>
      <c r="C4211" s="17">
        <v>43647</v>
      </c>
      <c r="D4211" s="18" t="s">
        <v>130</v>
      </c>
      <c r="E4211" s="18" t="s">
        <v>164</v>
      </c>
      <c r="F4211" s="18" t="str">
        <f t="shared" si="131"/>
        <v>National Grid-Base Distribution-43647</v>
      </c>
      <c r="G4211" s="11" t="s">
        <v>131</v>
      </c>
      <c r="H4211" s="11" t="s">
        <v>49</v>
      </c>
      <c r="I4211" s="11" t="s">
        <v>132</v>
      </c>
      <c r="J4211" s="11" t="s">
        <v>133</v>
      </c>
      <c r="K4211" s="11" t="str">
        <f>IFERROR(INDEX('EDC Component Dictionary'!$C$5:$C$37,MATCH('Rates Database'!J4211,'EDC Component Dictionary'!$B$5:$B$37,0)), "Energy Supply")</f>
        <v>Distribution System</v>
      </c>
      <c r="L4211" s="12">
        <v>3.8890000000000001E-2</v>
      </c>
      <c r="M4211" s="12"/>
    </row>
    <row r="4212" spans="1:13" x14ac:dyDescent="0.3">
      <c r="A4212" s="18">
        <v>4210</v>
      </c>
      <c r="B4212" s="18">
        <f t="shared" si="130"/>
        <v>2019</v>
      </c>
      <c r="C4212" s="17">
        <v>43617</v>
      </c>
      <c r="D4212" s="18" t="s">
        <v>130</v>
      </c>
      <c r="E4212" s="18" t="s">
        <v>164</v>
      </c>
      <c r="F4212" s="18" t="str">
        <f t="shared" si="131"/>
        <v>National Grid-Base Distribution-43617</v>
      </c>
      <c r="G4212" s="11" t="s">
        <v>131</v>
      </c>
      <c r="H4212" s="11" t="s">
        <v>49</v>
      </c>
      <c r="I4212" s="11" t="s">
        <v>132</v>
      </c>
      <c r="J4212" s="11" t="s">
        <v>133</v>
      </c>
      <c r="K4212" s="11" t="str">
        <f>IFERROR(INDEX('EDC Component Dictionary'!$C$5:$C$37,MATCH('Rates Database'!J4212,'EDC Component Dictionary'!$B$5:$B$37,0)), "Energy Supply")</f>
        <v>Distribution System</v>
      </c>
      <c r="L4212" s="12">
        <v>3.8890000000000001E-2</v>
      </c>
      <c r="M4212" s="12"/>
    </row>
    <row r="4213" spans="1:13" x14ac:dyDescent="0.3">
      <c r="A4213" s="18">
        <v>4211</v>
      </c>
      <c r="B4213" s="18">
        <f t="shared" si="130"/>
        <v>2019</v>
      </c>
      <c r="C4213" s="17">
        <v>43586</v>
      </c>
      <c r="D4213" s="18" t="s">
        <v>130</v>
      </c>
      <c r="E4213" s="18" t="s">
        <v>164</v>
      </c>
      <c r="F4213" s="18" t="str">
        <f t="shared" si="131"/>
        <v>National Grid-Base Distribution-43586</v>
      </c>
      <c r="G4213" s="11" t="s">
        <v>131</v>
      </c>
      <c r="H4213" s="11" t="s">
        <v>49</v>
      </c>
      <c r="I4213" s="11" t="s">
        <v>132</v>
      </c>
      <c r="J4213" s="11" t="s">
        <v>133</v>
      </c>
      <c r="K4213" s="11" t="str">
        <f>IFERROR(INDEX('EDC Component Dictionary'!$C$5:$C$37,MATCH('Rates Database'!J4213,'EDC Component Dictionary'!$B$5:$B$37,0)), "Energy Supply")</f>
        <v>Distribution System</v>
      </c>
      <c r="L4213" s="12">
        <v>3.8890000000000001E-2</v>
      </c>
      <c r="M4213" s="12"/>
    </row>
    <row r="4214" spans="1:13" x14ac:dyDescent="0.3">
      <c r="A4214" s="18">
        <v>4212</v>
      </c>
      <c r="B4214" s="18">
        <f t="shared" si="130"/>
        <v>2019</v>
      </c>
      <c r="C4214" s="17">
        <v>43556</v>
      </c>
      <c r="D4214" s="18" t="s">
        <v>130</v>
      </c>
      <c r="E4214" s="18" t="s">
        <v>164</v>
      </c>
      <c r="F4214" s="18" t="str">
        <f t="shared" si="131"/>
        <v>National Grid-Base Distribution-43556</v>
      </c>
      <c r="G4214" s="11" t="s">
        <v>131</v>
      </c>
      <c r="H4214" s="11" t="s">
        <v>49</v>
      </c>
      <c r="I4214" s="11" t="s">
        <v>132</v>
      </c>
      <c r="J4214" s="11" t="s">
        <v>133</v>
      </c>
      <c r="K4214" s="11" t="str">
        <f>IFERROR(INDEX('EDC Component Dictionary'!$C$5:$C$37,MATCH('Rates Database'!J4214,'EDC Component Dictionary'!$B$5:$B$37,0)), "Energy Supply")</f>
        <v>Distribution System</v>
      </c>
      <c r="L4214" s="12">
        <v>3.8890000000000001E-2</v>
      </c>
      <c r="M4214" s="12"/>
    </row>
    <row r="4215" spans="1:13" x14ac:dyDescent="0.3">
      <c r="A4215" s="18">
        <v>4213</v>
      </c>
      <c r="B4215" s="18">
        <f t="shared" si="130"/>
        <v>2019</v>
      </c>
      <c r="C4215" s="17">
        <v>43525</v>
      </c>
      <c r="D4215" s="18" t="s">
        <v>130</v>
      </c>
      <c r="E4215" s="18" t="s">
        <v>164</v>
      </c>
      <c r="F4215" s="18" t="str">
        <f t="shared" si="131"/>
        <v>National Grid-Base Distribution-43525</v>
      </c>
      <c r="G4215" s="11" t="s">
        <v>131</v>
      </c>
      <c r="H4215" s="11" t="s">
        <v>49</v>
      </c>
      <c r="I4215" s="11" t="s">
        <v>132</v>
      </c>
      <c r="J4215" s="11" t="s">
        <v>133</v>
      </c>
      <c r="K4215" s="11" t="str">
        <f>IFERROR(INDEX('EDC Component Dictionary'!$C$5:$C$37,MATCH('Rates Database'!J4215,'EDC Component Dictionary'!$B$5:$B$37,0)), "Energy Supply")</f>
        <v>Distribution System</v>
      </c>
      <c r="L4215" s="12">
        <v>3.8890000000000001E-2</v>
      </c>
      <c r="M4215" s="12"/>
    </row>
    <row r="4216" spans="1:13" x14ac:dyDescent="0.3">
      <c r="A4216" s="18">
        <v>4214</v>
      </c>
      <c r="B4216" s="18">
        <f t="shared" si="130"/>
        <v>2019</v>
      </c>
      <c r="C4216" s="17">
        <v>43497</v>
      </c>
      <c r="D4216" s="18" t="s">
        <v>130</v>
      </c>
      <c r="E4216" s="18" t="s">
        <v>164</v>
      </c>
      <c r="F4216" s="18" t="str">
        <f t="shared" si="131"/>
        <v>National Grid-Base Distribution-43497</v>
      </c>
      <c r="G4216" s="11" t="s">
        <v>131</v>
      </c>
      <c r="H4216" s="11" t="s">
        <v>49</v>
      </c>
      <c r="I4216" s="11" t="s">
        <v>132</v>
      </c>
      <c r="J4216" s="11" t="s">
        <v>133</v>
      </c>
      <c r="K4216" s="11" t="str">
        <f>IFERROR(INDEX('EDC Component Dictionary'!$C$5:$C$37,MATCH('Rates Database'!J4216,'EDC Component Dictionary'!$B$5:$B$37,0)), "Energy Supply")</f>
        <v>Distribution System</v>
      </c>
      <c r="L4216" s="12">
        <v>3.8890000000000001E-2</v>
      </c>
      <c r="M4216" s="12"/>
    </row>
    <row r="4217" spans="1:13" x14ac:dyDescent="0.3">
      <c r="A4217" s="18">
        <v>4215</v>
      </c>
      <c r="B4217" s="18">
        <f t="shared" si="130"/>
        <v>2019</v>
      </c>
      <c r="C4217" s="17">
        <v>43466</v>
      </c>
      <c r="D4217" s="18" t="s">
        <v>130</v>
      </c>
      <c r="E4217" s="18" t="s">
        <v>164</v>
      </c>
      <c r="F4217" s="18" t="str">
        <f t="shared" si="131"/>
        <v>National Grid-Base Distribution-43466</v>
      </c>
      <c r="G4217" s="11" t="s">
        <v>131</v>
      </c>
      <c r="H4217" s="11" t="s">
        <v>49</v>
      </c>
      <c r="I4217" s="11" t="s">
        <v>132</v>
      </c>
      <c r="J4217" s="11" t="s">
        <v>133</v>
      </c>
      <c r="K4217" s="11" t="str">
        <f>IFERROR(INDEX('EDC Component Dictionary'!$C$5:$C$37,MATCH('Rates Database'!J4217,'EDC Component Dictionary'!$B$5:$B$37,0)), "Energy Supply")</f>
        <v>Distribution System</v>
      </c>
      <c r="L4217" s="12">
        <v>3.8890000000000001E-2</v>
      </c>
      <c r="M4217" s="12"/>
    </row>
    <row r="4218" spans="1:13" x14ac:dyDescent="0.3">
      <c r="A4218" s="18">
        <v>4216</v>
      </c>
      <c r="B4218" s="18">
        <f t="shared" si="130"/>
        <v>2024</v>
      </c>
      <c r="C4218" s="17">
        <v>45352</v>
      </c>
      <c r="D4218" s="18" t="s">
        <v>130</v>
      </c>
      <c r="E4218" s="18" t="s">
        <v>164</v>
      </c>
      <c r="F4218" s="18" t="str">
        <f t="shared" si="131"/>
        <v>National Grid-Capital Cost Adjustment (CCA)-45352</v>
      </c>
      <c r="G4218" s="11" t="s">
        <v>131</v>
      </c>
      <c r="H4218" s="11" t="s">
        <v>49</v>
      </c>
      <c r="I4218" s="11" t="s">
        <v>132</v>
      </c>
      <c r="J4218" s="11" t="s">
        <v>160</v>
      </c>
      <c r="K4218" s="11" t="str">
        <f>IFERROR(INDEX('EDC Component Dictionary'!$C$5:$C$37,MATCH('Rates Database'!J4218,'EDC Component Dictionary'!$B$5:$B$37,0)), "Energy Supply")</f>
        <v>Distribution System</v>
      </c>
      <c r="L4218" s="12">
        <v>0</v>
      </c>
      <c r="M4218" s="12"/>
    </row>
    <row r="4219" spans="1:13" x14ac:dyDescent="0.3">
      <c r="A4219" s="18">
        <v>4217</v>
      </c>
      <c r="B4219" s="18">
        <f t="shared" si="130"/>
        <v>2024</v>
      </c>
      <c r="C4219" s="17">
        <v>45323</v>
      </c>
      <c r="D4219" s="18" t="s">
        <v>130</v>
      </c>
      <c r="E4219" s="18" t="s">
        <v>164</v>
      </c>
      <c r="F4219" s="18" t="str">
        <f t="shared" si="131"/>
        <v>National Grid-Capital Cost Adjustment (CCA)-45323</v>
      </c>
      <c r="G4219" s="11" t="s">
        <v>131</v>
      </c>
      <c r="H4219" s="11" t="s">
        <v>49</v>
      </c>
      <c r="I4219" s="11" t="s">
        <v>132</v>
      </c>
      <c r="J4219" s="11" t="s">
        <v>160</v>
      </c>
      <c r="K4219" s="11" t="str">
        <f>IFERROR(INDEX('EDC Component Dictionary'!$C$5:$C$37,MATCH('Rates Database'!J4219,'EDC Component Dictionary'!$B$5:$B$37,0)), "Energy Supply")</f>
        <v>Distribution System</v>
      </c>
      <c r="L4219" s="12">
        <v>0</v>
      </c>
      <c r="M4219" s="12"/>
    </row>
    <row r="4220" spans="1:13" x14ac:dyDescent="0.3">
      <c r="A4220" s="18">
        <v>4218</v>
      </c>
      <c r="B4220" s="18">
        <f t="shared" si="130"/>
        <v>2024</v>
      </c>
      <c r="C4220" s="17">
        <v>45292</v>
      </c>
      <c r="D4220" s="18" t="s">
        <v>130</v>
      </c>
      <c r="E4220" s="18" t="s">
        <v>164</v>
      </c>
      <c r="F4220" s="18" t="str">
        <f t="shared" si="131"/>
        <v>National Grid-Capital Cost Adjustment (CCA)-45292</v>
      </c>
      <c r="G4220" s="11" t="s">
        <v>131</v>
      </c>
      <c r="H4220" s="11" t="s">
        <v>49</v>
      </c>
      <c r="I4220" s="11" t="s">
        <v>132</v>
      </c>
      <c r="J4220" s="11" t="s">
        <v>160</v>
      </c>
      <c r="K4220" s="11" t="str">
        <f>IFERROR(INDEX('EDC Component Dictionary'!$C$5:$C$37,MATCH('Rates Database'!J4220,'EDC Component Dictionary'!$B$5:$B$37,0)), "Energy Supply")</f>
        <v>Distribution System</v>
      </c>
      <c r="L4220" s="12">
        <v>0</v>
      </c>
      <c r="M4220" s="12"/>
    </row>
    <row r="4221" spans="1:13" x14ac:dyDescent="0.3">
      <c r="A4221" s="18">
        <v>4219</v>
      </c>
      <c r="B4221" s="18">
        <f t="shared" si="130"/>
        <v>2023</v>
      </c>
      <c r="C4221" s="17">
        <v>45261</v>
      </c>
      <c r="D4221" s="18" t="s">
        <v>130</v>
      </c>
      <c r="E4221" s="18" t="s">
        <v>164</v>
      </c>
      <c r="F4221" s="18" t="str">
        <f t="shared" si="131"/>
        <v>National Grid-Capital Cost Adjustment (CCA)-45261</v>
      </c>
      <c r="G4221" s="11" t="s">
        <v>131</v>
      </c>
      <c r="H4221" s="11" t="s">
        <v>49</v>
      </c>
      <c r="I4221" s="11" t="s">
        <v>132</v>
      </c>
      <c r="J4221" s="11" t="s">
        <v>160</v>
      </c>
      <c r="K4221" s="11" t="str">
        <f>IFERROR(INDEX('EDC Component Dictionary'!$C$5:$C$37,MATCH('Rates Database'!J4221,'EDC Component Dictionary'!$B$5:$B$37,0)), "Energy Supply")</f>
        <v>Distribution System</v>
      </c>
      <c r="L4221" s="12">
        <v>0</v>
      </c>
      <c r="M4221" s="12"/>
    </row>
    <row r="4222" spans="1:13" x14ac:dyDescent="0.3">
      <c r="A4222" s="18">
        <v>4220</v>
      </c>
      <c r="B4222" s="18">
        <f t="shared" si="130"/>
        <v>2023</v>
      </c>
      <c r="C4222" s="17">
        <v>45231</v>
      </c>
      <c r="D4222" s="18" t="s">
        <v>130</v>
      </c>
      <c r="E4222" s="18" t="s">
        <v>164</v>
      </c>
      <c r="F4222" s="18" t="str">
        <f t="shared" si="131"/>
        <v>National Grid-Capital Cost Adjustment (CCA)-45231</v>
      </c>
      <c r="G4222" s="11" t="s">
        <v>131</v>
      </c>
      <c r="H4222" s="11" t="s">
        <v>49</v>
      </c>
      <c r="I4222" s="11" t="s">
        <v>132</v>
      </c>
      <c r="J4222" s="11" t="s">
        <v>160</v>
      </c>
      <c r="K4222" s="11" t="str">
        <f>IFERROR(INDEX('EDC Component Dictionary'!$C$5:$C$37,MATCH('Rates Database'!J4222,'EDC Component Dictionary'!$B$5:$B$37,0)), "Energy Supply")</f>
        <v>Distribution System</v>
      </c>
      <c r="L4222" s="12">
        <v>0</v>
      </c>
      <c r="M4222" s="12"/>
    </row>
    <row r="4223" spans="1:13" x14ac:dyDescent="0.3">
      <c r="A4223" s="18">
        <v>4221</v>
      </c>
      <c r="B4223" s="18">
        <f t="shared" si="130"/>
        <v>2023</v>
      </c>
      <c r="C4223" s="17">
        <v>45200</v>
      </c>
      <c r="D4223" s="18" t="s">
        <v>130</v>
      </c>
      <c r="E4223" s="18" t="s">
        <v>164</v>
      </c>
      <c r="F4223" s="18" t="str">
        <f t="shared" si="131"/>
        <v>National Grid-Capital Cost Adjustment (CCA)-45200</v>
      </c>
      <c r="G4223" s="11" t="s">
        <v>131</v>
      </c>
      <c r="H4223" s="11" t="s">
        <v>49</v>
      </c>
      <c r="I4223" s="11" t="s">
        <v>132</v>
      </c>
      <c r="J4223" s="11" t="s">
        <v>160</v>
      </c>
      <c r="K4223" s="11" t="str">
        <f>IFERROR(INDEX('EDC Component Dictionary'!$C$5:$C$37,MATCH('Rates Database'!J4223,'EDC Component Dictionary'!$B$5:$B$37,0)), "Energy Supply")</f>
        <v>Distribution System</v>
      </c>
      <c r="L4223" s="12">
        <v>0</v>
      </c>
      <c r="M4223" s="12"/>
    </row>
    <row r="4224" spans="1:13" x14ac:dyDescent="0.3">
      <c r="A4224" s="18">
        <v>4222</v>
      </c>
      <c r="B4224" s="18">
        <f t="shared" si="130"/>
        <v>2023</v>
      </c>
      <c r="C4224" s="17">
        <v>45170</v>
      </c>
      <c r="D4224" s="18" t="s">
        <v>130</v>
      </c>
      <c r="E4224" s="18" t="s">
        <v>164</v>
      </c>
      <c r="F4224" s="18" t="str">
        <f t="shared" si="131"/>
        <v>National Grid-Capital Cost Adjustment (CCA)-45170</v>
      </c>
      <c r="G4224" s="11" t="s">
        <v>131</v>
      </c>
      <c r="H4224" s="11" t="s">
        <v>49</v>
      </c>
      <c r="I4224" s="11" t="s">
        <v>132</v>
      </c>
      <c r="J4224" s="11" t="s">
        <v>160</v>
      </c>
      <c r="K4224" s="11" t="str">
        <f>IFERROR(INDEX('EDC Component Dictionary'!$C$5:$C$37,MATCH('Rates Database'!J4224,'EDC Component Dictionary'!$B$5:$B$37,0)), "Energy Supply")</f>
        <v>Distribution System</v>
      </c>
      <c r="L4224" s="12">
        <v>0</v>
      </c>
      <c r="M4224" s="12"/>
    </row>
    <row r="4225" spans="1:13" x14ac:dyDescent="0.3">
      <c r="A4225" s="18">
        <v>4223</v>
      </c>
      <c r="B4225" s="18">
        <f t="shared" si="130"/>
        <v>2023</v>
      </c>
      <c r="C4225" s="17">
        <v>45139</v>
      </c>
      <c r="D4225" s="18" t="s">
        <v>130</v>
      </c>
      <c r="E4225" s="18" t="s">
        <v>164</v>
      </c>
      <c r="F4225" s="18" t="str">
        <f t="shared" si="131"/>
        <v>National Grid-Capital Cost Adjustment (CCA)-45139</v>
      </c>
      <c r="G4225" s="11" t="s">
        <v>131</v>
      </c>
      <c r="H4225" s="11" t="s">
        <v>49</v>
      </c>
      <c r="I4225" s="11" t="s">
        <v>132</v>
      </c>
      <c r="J4225" s="11" t="s">
        <v>160</v>
      </c>
      <c r="K4225" s="11" t="str">
        <f>IFERROR(INDEX('EDC Component Dictionary'!$C$5:$C$37,MATCH('Rates Database'!J4225,'EDC Component Dictionary'!$B$5:$B$37,0)), "Energy Supply")</f>
        <v>Distribution System</v>
      </c>
      <c r="L4225" s="12">
        <v>0</v>
      </c>
      <c r="M4225" s="12"/>
    </row>
    <row r="4226" spans="1:13" x14ac:dyDescent="0.3">
      <c r="A4226" s="18">
        <v>4224</v>
      </c>
      <c r="B4226" s="18">
        <f t="shared" si="130"/>
        <v>2023</v>
      </c>
      <c r="C4226" s="17">
        <v>45108</v>
      </c>
      <c r="D4226" s="18" t="s">
        <v>130</v>
      </c>
      <c r="E4226" s="18" t="s">
        <v>164</v>
      </c>
      <c r="F4226" s="18" t="str">
        <f t="shared" si="131"/>
        <v>National Grid-Capital Cost Adjustment (CCA)-45108</v>
      </c>
      <c r="G4226" s="11" t="s">
        <v>131</v>
      </c>
      <c r="H4226" s="11" t="s">
        <v>49</v>
      </c>
      <c r="I4226" s="11" t="s">
        <v>132</v>
      </c>
      <c r="J4226" s="11" t="s">
        <v>160</v>
      </c>
      <c r="K4226" s="11" t="str">
        <f>IFERROR(INDEX('EDC Component Dictionary'!$C$5:$C$37,MATCH('Rates Database'!J4226,'EDC Component Dictionary'!$B$5:$B$37,0)), "Energy Supply")</f>
        <v>Distribution System</v>
      </c>
      <c r="L4226" s="12">
        <v>0</v>
      </c>
      <c r="M4226" s="12"/>
    </row>
    <row r="4227" spans="1:13" x14ac:dyDescent="0.3">
      <c r="A4227" s="18">
        <v>4225</v>
      </c>
      <c r="B4227" s="18">
        <f t="shared" ref="B4227:B4290" si="132">YEAR(C4227)</f>
        <v>2023</v>
      </c>
      <c r="C4227" s="17">
        <v>45078</v>
      </c>
      <c r="D4227" s="18" t="s">
        <v>130</v>
      </c>
      <c r="E4227" s="18" t="s">
        <v>164</v>
      </c>
      <c r="F4227" s="18" t="str">
        <f t="shared" si="131"/>
        <v>National Grid-Capital Cost Adjustment (CCA)-45078</v>
      </c>
      <c r="G4227" s="11" t="s">
        <v>131</v>
      </c>
      <c r="H4227" s="11" t="s">
        <v>49</v>
      </c>
      <c r="I4227" s="11" t="s">
        <v>132</v>
      </c>
      <c r="J4227" s="11" t="s">
        <v>160</v>
      </c>
      <c r="K4227" s="11" t="str">
        <f>IFERROR(INDEX('EDC Component Dictionary'!$C$5:$C$37,MATCH('Rates Database'!J4227,'EDC Component Dictionary'!$B$5:$B$37,0)), "Energy Supply")</f>
        <v>Distribution System</v>
      </c>
      <c r="L4227" s="12">
        <v>0</v>
      </c>
      <c r="M4227" s="12"/>
    </row>
    <row r="4228" spans="1:13" x14ac:dyDescent="0.3">
      <c r="A4228" s="18">
        <v>4226</v>
      </c>
      <c r="B4228" s="18">
        <f t="shared" si="132"/>
        <v>2023</v>
      </c>
      <c r="C4228" s="17">
        <v>45047</v>
      </c>
      <c r="D4228" s="18" t="s">
        <v>130</v>
      </c>
      <c r="E4228" s="18" t="s">
        <v>164</v>
      </c>
      <c r="F4228" s="18" t="str">
        <f t="shared" ref="F4228:F4291" si="133">_xlfn.CONCAT(E4228,"-",J4228,"-",C4228)</f>
        <v>National Grid-Capital Cost Adjustment (CCA)-45047</v>
      </c>
      <c r="G4228" s="11" t="s">
        <v>131</v>
      </c>
      <c r="H4228" s="11" t="s">
        <v>49</v>
      </c>
      <c r="I4228" s="11" t="s">
        <v>132</v>
      </c>
      <c r="J4228" s="11" t="s">
        <v>160</v>
      </c>
      <c r="K4228" s="11" t="str">
        <f>IFERROR(INDEX('EDC Component Dictionary'!$C$5:$C$37,MATCH('Rates Database'!J4228,'EDC Component Dictionary'!$B$5:$B$37,0)), "Energy Supply")</f>
        <v>Distribution System</v>
      </c>
      <c r="L4228" s="12">
        <v>0</v>
      </c>
      <c r="M4228" s="12"/>
    </row>
    <row r="4229" spans="1:13" x14ac:dyDescent="0.3">
      <c r="A4229" s="18">
        <v>4227</v>
      </c>
      <c r="B4229" s="18">
        <f t="shared" si="132"/>
        <v>2023</v>
      </c>
      <c r="C4229" s="17">
        <v>45017</v>
      </c>
      <c r="D4229" s="18" t="s">
        <v>130</v>
      </c>
      <c r="E4229" s="18" t="s">
        <v>164</v>
      </c>
      <c r="F4229" s="18" t="str">
        <f t="shared" si="133"/>
        <v>National Grid-Capital Cost Adjustment (CCA)-45017</v>
      </c>
      <c r="G4229" s="11" t="s">
        <v>131</v>
      </c>
      <c r="H4229" s="11" t="s">
        <v>49</v>
      </c>
      <c r="I4229" s="11" t="s">
        <v>132</v>
      </c>
      <c r="J4229" s="11" t="s">
        <v>160</v>
      </c>
      <c r="K4229" s="11" t="str">
        <f>IFERROR(INDEX('EDC Component Dictionary'!$C$5:$C$37,MATCH('Rates Database'!J4229,'EDC Component Dictionary'!$B$5:$B$37,0)), "Energy Supply")</f>
        <v>Distribution System</v>
      </c>
      <c r="L4229" s="12">
        <v>0</v>
      </c>
      <c r="M4229" s="12"/>
    </row>
    <row r="4230" spans="1:13" x14ac:dyDescent="0.3">
      <c r="A4230" s="18">
        <v>4228</v>
      </c>
      <c r="B4230" s="18">
        <f t="shared" si="132"/>
        <v>2023</v>
      </c>
      <c r="C4230" s="17">
        <v>44986</v>
      </c>
      <c r="D4230" s="18" t="s">
        <v>130</v>
      </c>
      <c r="E4230" s="18" t="s">
        <v>164</v>
      </c>
      <c r="F4230" s="18" t="str">
        <f t="shared" si="133"/>
        <v>National Grid-Capital Cost Adjustment (CCA)-44986</v>
      </c>
      <c r="G4230" s="11" t="s">
        <v>131</v>
      </c>
      <c r="H4230" s="11" t="s">
        <v>49</v>
      </c>
      <c r="I4230" s="11" t="s">
        <v>132</v>
      </c>
      <c r="J4230" s="11" t="s">
        <v>160</v>
      </c>
      <c r="K4230" s="11" t="str">
        <f>IFERROR(INDEX('EDC Component Dictionary'!$C$5:$C$37,MATCH('Rates Database'!J4230,'EDC Component Dictionary'!$B$5:$B$37,0)), "Energy Supply")</f>
        <v>Distribution System</v>
      </c>
      <c r="L4230" s="12">
        <v>0</v>
      </c>
      <c r="M4230" s="12"/>
    </row>
    <row r="4231" spans="1:13" x14ac:dyDescent="0.3">
      <c r="A4231" s="18">
        <v>4229</v>
      </c>
      <c r="B4231" s="18">
        <f t="shared" si="132"/>
        <v>2023</v>
      </c>
      <c r="C4231" s="17">
        <v>44958</v>
      </c>
      <c r="D4231" s="18" t="s">
        <v>130</v>
      </c>
      <c r="E4231" s="18" t="s">
        <v>164</v>
      </c>
      <c r="F4231" s="18" t="str">
        <f t="shared" si="133"/>
        <v>National Grid-Capital Cost Adjustment (CCA)-44958</v>
      </c>
      <c r="G4231" s="11" t="s">
        <v>131</v>
      </c>
      <c r="H4231" s="11" t="s">
        <v>49</v>
      </c>
      <c r="I4231" s="11" t="s">
        <v>132</v>
      </c>
      <c r="J4231" s="11" t="s">
        <v>160</v>
      </c>
      <c r="K4231" s="11" t="str">
        <f>IFERROR(INDEX('EDC Component Dictionary'!$C$5:$C$37,MATCH('Rates Database'!J4231,'EDC Component Dictionary'!$B$5:$B$37,0)), "Energy Supply")</f>
        <v>Distribution System</v>
      </c>
      <c r="L4231" s="12">
        <v>0</v>
      </c>
      <c r="M4231" s="12"/>
    </row>
    <row r="4232" spans="1:13" x14ac:dyDescent="0.3">
      <c r="A4232" s="18">
        <v>4230</v>
      </c>
      <c r="B4232" s="18">
        <f t="shared" si="132"/>
        <v>2023</v>
      </c>
      <c r="C4232" s="17">
        <v>44927</v>
      </c>
      <c r="D4232" s="18" t="s">
        <v>130</v>
      </c>
      <c r="E4232" s="18" t="s">
        <v>164</v>
      </c>
      <c r="F4232" s="18" t="str">
        <f t="shared" si="133"/>
        <v>National Grid-Capital Cost Adjustment (CCA)-44927</v>
      </c>
      <c r="G4232" s="11" t="s">
        <v>131</v>
      </c>
      <c r="H4232" s="11" t="s">
        <v>49</v>
      </c>
      <c r="I4232" s="11" t="s">
        <v>132</v>
      </c>
      <c r="J4232" s="11" t="s">
        <v>160</v>
      </c>
      <c r="K4232" s="11" t="str">
        <f>IFERROR(INDEX('EDC Component Dictionary'!$C$5:$C$37,MATCH('Rates Database'!J4232,'EDC Component Dictionary'!$B$5:$B$37,0)), "Energy Supply")</f>
        <v>Distribution System</v>
      </c>
      <c r="L4232" s="12">
        <v>0</v>
      </c>
      <c r="M4232" s="12"/>
    </row>
    <row r="4233" spans="1:13" x14ac:dyDescent="0.3">
      <c r="A4233" s="18">
        <v>4231</v>
      </c>
      <c r="B4233" s="18">
        <f t="shared" si="132"/>
        <v>2022</v>
      </c>
      <c r="C4233" s="17">
        <v>44896</v>
      </c>
      <c r="D4233" s="18" t="s">
        <v>130</v>
      </c>
      <c r="E4233" s="18" t="s">
        <v>164</v>
      </c>
      <c r="F4233" s="18" t="str">
        <f t="shared" si="133"/>
        <v>National Grid-Capital Cost Adjustment (CCA)-44896</v>
      </c>
      <c r="G4233" s="11" t="s">
        <v>131</v>
      </c>
      <c r="H4233" s="11" t="s">
        <v>49</v>
      </c>
      <c r="I4233" s="11" t="s">
        <v>132</v>
      </c>
      <c r="J4233" s="11" t="s">
        <v>160</v>
      </c>
      <c r="K4233" s="11" t="str">
        <f>IFERROR(INDEX('EDC Component Dictionary'!$C$5:$C$37,MATCH('Rates Database'!J4233,'EDC Component Dictionary'!$B$5:$B$37,0)), "Energy Supply")</f>
        <v>Distribution System</v>
      </c>
      <c r="L4233" s="12">
        <v>0</v>
      </c>
      <c r="M4233" s="12"/>
    </row>
    <row r="4234" spans="1:13" x14ac:dyDescent="0.3">
      <c r="A4234" s="18">
        <v>4232</v>
      </c>
      <c r="B4234" s="18">
        <f t="shared" si="132"/>
        <v>2022</v>
      </c>
      <c r="C4234" s="17">
        <v>44866</v>
      </c>
      <c r="D4234" s="18" t="s">
        <v>130</v>
      </c>
      <c r="E4234" s="18" t="s">
        <v>164</v>
      </c>
      <c r="F4234" s="18" t="str">
        <f t="shared" si="133"/>
        <v>National Grid-Capital Cost Adjustment (CCA)-44866</v>
      </c>
      <c r="G4234" s="11" t="s">
        <v>131</v>
      </c>
      <c r="H4234" s="11" t="s">
        <v>49</v>
      </c>
      <c r="I4234" s="11" t="s">
        <v>132</v>
      </c>
      <c r="J4234" s="11" t="s">
        <v>160</v>
      </c>
      <c r="K4234" s="11" t="str">
        <f>IFERROR(INDEX('EDC Component Dictionary'!$C$5:$C$37,MATCH('Rates Database'!J4234,'EDC Component Dictionary'!$B$5:$B$37,0)), "Energy Supply")</f>
        <v>Distribution System</v>
      </c>
      <c r="L4234" s="12">
        <v>0</v>
      </c>
      <c r="M4234" s="12"/>
    </row>
    <row r="4235" spans="1:13" x14ac:dyDescent="0.3">
      <c r="A4235" s="18">
        <v>4233</v>
      </c>
      <c r="B4235" s="18">
        <f t="shared" si="132"/>
        <v>2022</v>
      </c>
      <c r="C4235" s="17">
        <v>44835</v>
      </c>
      <c r="D4235" s="18" t="s">
        <v>130</v>
      </c>
      <c r="E4235" s="18" t="s">
        <v>164</v>
      </c>
      <c r="F4235" s="18" t="str">
        <f t="shared" si="133"/>
        <v>National Grid-Capital Cost Adjustment (CCA)-44835</v>
      </c>
      <c r="G4235" s="11" t="s">
        <v>131</v>
      </c>
      <c r="H4235" s="11" t="s">
        <v>49</v>
      </c>
      <c r="I4235" s="11" t="s">
        <v>132</v>
      </c>
      <c r="J4235" s="11" t="s">
        <v>160</v>
      </c>
      <c r="K4235" s="11" t="str">
        <f>IFERROR(INDEX('EDC Component Dictionary'!$C$5:$C$37,MATCH('Rates Database'!J4235,'EDC Component Dictionary'!$B$5:$B$37,0)), "Energy Supply")</f>
        <v>Distribution System</v>
      </c>
      <c r="L4235" s="12">
        <v>0</v>
      </c>
      <c r="M4235" s="12"/>
    </row>
    <row r="4236" spans="1:13" x14ac:dyDescent="0.3">
      <c r="A4236" s="18">
        <v>4234</v>
      </c>
      <c r="B4236" s="18">
        <f t="shared" si="132"/>
        <v>2022</v>
      </c>
      <c r="C4236" s="17">
        <v>44805</v>
      </c>
      <c r="D4236" s="18" t="s">
        <v>130</v>
      </c>
      <c r="E4236" s="18" t="s">
        <v>164</v>
      </c>
      <c r="F4236" s="18" t="str">
        <f t="shared" si="133"/>
        <v>National Grid-Capital Cost Adjustment (CCA)-44805</v>
      </c>
      <c r="G4236" s="11" t="s">
        <v>131</v>
      </c>
      <c r="H4236" s="11" t="s">
        <v>49</v>
      </c>
      <c r="I4236" s="11" t="s">
        <v>132</v>
      </c>
      <c r="J4236" s="11" t="s">
        <v>160</v>
      </c>
      <c r="K4236" s="11" t="str">
        <f>IFERROR(INDEX('EDC Component Dictionary'!$C$5:$C$37,MATCH('Rates Database'!J4236,'EDC Component Dictionary'!$B$5:$B$37,0)), "Energy Supply")</f>
        <v>Distribution System</v>
      </c>
      <c r="L4236" s="12">
        <v>0</v>
      </c>
      <c r="M4236" s="12"/>
    </row>
    <row r="4237" spans="1:13" x14ac:dyDescent="0.3">
      <c r="A4237" s="18">
        <v>4235</v>
      </c>
      <c r="B4237" s="18">
        <f t="shared" si="132"/>
        <v>2022</v>
      </c>
      <c r="C4237" s="17">
        <v>44774</v>
      </c>
      <c r="D4237" s="18" t="s">
        <v>130</v>
      </c>
      <c r="E4237" s="18" t="s">
        <v>164</v>
      </c>
      <c r="F4237" s="18" t="str">
        <f t="shared" si="133"/>
        <v>National Grid-Capital Cost Adjustment (CCA)-44774</v>
      </c>
      <c r="G4237" s="11" t="s">
        <v>131</v>
      </c>
      <c r="H4237" s="11" t="s">
        <v>49</v>
      </c>
      <c r="I4237" s="11" t="s">
        <v>132</v>
      </c>
      <c r="J4237" s="11" t="s">
        <v>160</v>
      </c>
      <c r="K4237" s="11" t="str">
        <f>IFERROR(INDEX('EDC Component Dictionary'!$C$5:$C$37,MATCH('Rates Database'!J4237,'EDC Component Dictionary'!$B$5:$B$37,0)), "Energy Supply")</f>
        <v>Distribution System</v>
      </c>
      <c r="L4237" s="12">
        <v>0</v>
      </c>
      <c r="M4237" s="12"/>
    </row>
    <row r="4238" spans="1:13" x14ac:dyDescent="0.3">
      <c r="A4238" s="18">
        <v>4236</v>
      </c>
      <c r="B4238" s="18">
        <f t="shared" si="132"/>
        <v>2022</v>
      </c>
      <c r="C4238" s="17">
        <v>44743</v>
      </c>
      <c r="D4238" s="18" t="s">
        <v>130</v>
      </c>
      <c r="E4238" s="18" t="s">
        <v>164</v>
      </c>
      <c r="F4238" s="18" t="str">
        <f t="shared" si="133"/>
        <v>National Grid-Capital Cost Adjustment (CCA)-44743</v>
      </c>
      <c r="G4238" s="11" t="s">
        <v>131</v>
      </c>
      <c r="H4238" s="11" t="s">
        <v>49</v>
      </c>
      <c r="I4238" s="11" t="s">
        <v>132</v>
      </c>
      <c r="J4238" s="11" t="s">
        <v>160</v>
      </c>
      <c r="K4238" s="11" t="str">
        <f>IFERROR(INDEX('EDC Component Dictionary'!$C$5:$C$37,MATCH('Rates Database'!J4238,'EDC Component Dictionary'!$B$5:$B$37,0)), "Energy Supply")</f>
        <v>Distribution System</v>
      </c>
      <c r="L4238" s="12">
        <v>0</v>
      </c>
      <c r="M4238" s="12"/>
    </row>
    <row r="4239" spans="1:13" x14ac:dyDescent="0.3">
      <c r="A4239" s="18">
        <v>4237</v>
      </c>
      <c r="B4239" s="18">
        <f t="shared" si="132"/>
        <v>2022</v>
      </c>
      <c r="C4239" s="17">
        <v>44713</v>
      </c>
      <c r="D4239" s="18" t="s">
        <v>130</v>
      </c>
      <c r="E4239" s="18" t="s">
        <v>164</v>
      </c>
      <c r="F4239" s="18" t="str">
        <f t="shared" si="133"/>
        <v>National Grid-Capital Cost Adjustment (CCA)-44713</v>
      </c>
      <c r="G4239" s="11" t="s">
        <v>131</v>
      </c>
      <c r="H4239" s="11" t="s">
        <v>49</v>
      </c>
      <c r="I4239" s="11" t="s">
        <v>132</v>
      </c>
      <c r="J4239" s="11" t="s">
        <v>160</v>
      </c>
      <c r="K4239" s="11" t="str">
        <f>IFERROR(INDEX('EDC Component Dictionary'!$C$5:$C$37,MATCH('Rates Database'!J4239,'EDC Component Dictionary'!$B$5:$B$37,0)), "Energy Supply")</f>
        <v>Distribution System</v>
      </c>
      <c r="L4239" s="12">
        <v>0</v>
      </c>
      <c r="M4239" s="12"/>
    </row>
    <row r="4240" spans="1:13" x14ac:dyDescent="0.3">
      <c r="A4240" s="18">
        <v>4238</v>
      </c>
      <c r="B4240" s="18">
        <f t="shared" si="132"/>
        <v>2022</v>
      </c>
      <c r="C4240" s="17">
        <v>44682</v>
      </c>
      <c r="D4240" s="18" t="s">
        <v>130</v>
      </c>
      <c r="E4240" s="18" t="s">
        <v>164</v>
      </c>
      <c r="F4240" s="18" t="str">
        <f t="shared" si="133"/>
        <v>National Grid-Capital Cost Adjustment (CCA)-44682</v>
      </c>
      <c r="G4240" s="11" t="s">
        <v>131</v>
      </c>
      <c r="H4240" s="11" t="s">
        <v>49</v>
      </c>
      <c r="I4240" s="11" t="s">
        <v>132</v>
      </c>
      <c r="J4240" s="11" t="s">
        <v>160</v>
      </c>
      <c r="K4240" s="11" t="str">
        <f>IFERROR(INDEX('EDC Component Dictionary'!$C$5:$C$37,MATCH('Rates Database'!J4240,'EDC Component Dictionary'!$B$5:$B$37,0)), "Energy Supply")</f>
        <v>Distribution System</v>
      </c>
      <c r="L4240" s="12">
        <v>0</v>
      </c>
      <c r="M4240" s="12"/>
    </row>
    <row r="4241" spans="1:13" x14ac:dyDescent="0.3">
      <c r="A4241" s="18">
        <v>4239</v>
      </c>
      <c r="B4241" s="18">
        <f t="shared" si="132"/>
        <v>2022</v>
      </c>
      <c r="C4241" s="17">
        <v>44652</v>
      </c>
      <c r="D4241" s="18" t="s">
        <v>130</v>
      </c>
      <c r="E4241" s="18" t="s">
        <v>164</v>
      </c>
      <c r="F4241" s="18" t="str">
        <f t="shared" si="133"/>
        <v>National Grid-Capital Cost Adjustment (CCA)-44652</v>
      </c>
      <c r="G4241" s="11" t="s">
        <v>131</v>
      </c>
      <c r="H4241" s="11" t="s">
        <v>49</v>
      </c>
      <c r="I4241" s="11" t="s">
        <v>132</v>
      </c>
      <c r="J4241" s="11" t="s">
        <v>160</v>
      </c>
      <c r="K4241" s="11" t="str">
        <f>IFERROR(INDEX('EDC Component Dictionary'!$C$5:$C$37,MATCH('Rates Database'!J4241,'EDC Component Dictionary'!$B$5:$B$37,0)), "Energy Supply")</f>
        <v>Distribution System</v>
      </c>
      <c r="L4241" s="12">
        <v>-8.0999999999999996E-4</v>
      </c>
      <c r="M4241" s="12"/>
    </row>
    <row r="4242" spans="1:13" x14ac:dyDescent="0.3">
      <c r="A4242" s="18">
        <v>4240</v>
      </c>
      <c r="B4242" s="18">
        <f t="shared" si="132"/>
        <v>2022</v>
      </c>
      <c r="C4242" s="17">
        <v>44621</v>
      </c>
      <c r="D4242" s="18" t="s">
        <v>130</v>
      </c>
      <c r="E4242" s="18" t="s">
        <v>164</v>
      </c>
      <c r="F4242" s="18" t="str">
        <f t="shared" si="133"/>
        <v>National Grid-Capital Cost Adjustment (CCA)-44621</v>
      </c>
      <c r="G4242" s="11" t="s">
        <v>131</v>
      </c>
      <c r="H4242" s="11" t="s">
        <v>49</v>
      </c>
      <c r="I4242" s="11" t="s">
        <v>132</v>
      </c>
      <c r="J4242" s="11" t="s">
        <v>160</v>
      </c>
      <c r="K4242" s="11" t="str">
        <f>IFERROR(INDEX('EDC Component Dictionary'!$C$5:$C$37,MATCH('Rates Database'!J4242,'EDC Component Dictionary'!$B$5:$B$37,0)), "Energy Supply")</f>
        <v>Distribution System</v>
      </c>
      <c r="L4242" s="12">
        <v>-8.0999999999999996E-4</v>
      </c>
      <c r="M4242" s="12"/>
    </row>
    <row r="4243" spans="1:13" x14ac:dyDescent="0.3">
      <c r="A4243" s="18">
        <v>4241</v>
      </c>
      <c r="B4243" s="18">
        <f t="shared" si="132"/>
        <v>2022</v>
      </c>
      <c r="C4243" s="17">
        <v>44593</v>
      </c>
      <c r="D4243" s="18" t="s">
        <v>130</v>
      </c>
      <c r="E4243" s="18" t="s">
        <v>164</v>
      </c>
      <c r="F4243" s="18" t="str">
        <f t="shared" si="133"/>
        <v>National Grid-Capital Cost Adjustment (CCA)-44593</v>
      </c>
      <c r="G4243" s="11" t="s">
        <v>131</v>
      </c>
      <c r="H4243" s="11" t="s">
        <v>49</v>
      </c>
      <c r="I4243" s="11" t="s">
        <v>132</v>
      </c>
      <c r="J4243" s="11" t="s">
        <v>160</v>
      </c>
      <c r="K4243" s="11" t="str">
        <f>IFERROR(INDEX('EDC Component Dictionary'!$C$5:$C$37,MATCH('Rates Database'!J4243,'EDC Component Dictionary'!$B$5:$B$37,0)), "Energy Supply")</f>
        <v>Distribution System</v>
      </c>
      <c r="L4243" s="12">
        <v>0</v>
      </c>
      <c r="M4243" s="12"/>
    </row>
    <row r="4244" spans="1:13" x14ac:dyDescent="0.3">
      <c r="A4244" s="18">
        <v>4242</v>
      </c>
      <c r="B4244" s="18">
        <f t="shared" si="132"/>
        <v>2022</v>
      </c>
      <c r="C4244" s="17">
        <v>44562</v>
      </c>
      <c r="D4244" s="18" t="s">
        <v>130</v>
      </c>
      <c r="E4244" s="18" t="s">
        <v>164</v>
      </c>
      <c r="F4244" s="18" t="str">
        <f t="shared" si="133"/>
        <v>National Grid-Capital Cost Adjustment (CCA)-44562</v>
      </c>
      <c r="G4244" s="11" t="s">
        <v>131</v>
      </c>
      <c r="H4244" s="11" t="s">
        <v>49</v>
      </c>
      <c r="I4244" s="11" t="s">
        <v>132</v>
      </c>
      <c r="J4244" s="11" t="s">
        <v>160</v>
      </c>
      <c r="K4244" s="11" t="str">
        <f>IFERROR(INDEX('EDC Component Dictionary'!$C$5:$C$37,MATCH('Rates Database'!J4244,'EDC Component Dictionary'!$B$5:$B$37,0)), "Energy Supply")</f>
        <v>Distribution System</v>
      </c>
      <c r="L4244" s="12">
        <v>0</v>
      </c>
      <c r="M4244" s="12"/>
    </row>
    <row r="4245" spans="1:13" x14ac:dyDescent="0.3">
      <c r="A4245" s="18">
        <v>4243</v>
      </c>
      <c r="B4245" s="18">
        <f t="shared" si="132"/>
        <v>2021</v>
      </c>
      <c r="C4245" s="17">
        <v>44531</v>
      </c>
      <c r="D4245" s="18" t="s">
        <v>130</v>
      </c>
      <c r="E4245" s="18" t="s">
        <v>164</v>
      </c>
      <c r="F4245" s="18" t="str">
        <f t="shared" si="133"/>
        <v>National Grid-Capital Cost Adjustment (CCA)-44531</v>
      </c>
      <c r="G4245" s="11" t="s">
        <v>131</v>
      </c>
      <c r="H4245" s="11" t="s">
        <v>49</v>
      </c>
      <c r="I4245" s="11" t="s">
        <v>132</v>
      </c>
      <c r="J4245" s="11" t="s">
        <v>160</v>
      </c>
      <c r="K4245" s="11" t="str">
        <f>IFERROR(INDEX('EDC Component Dictionary'!$C$5:$C$37,MATCH('Rates Database'!J4245,'EDC Component Dictionary'!$B$5:$B$37,0)), "Energy Supply")</f>
        <v>Distribution System</v>
      </c>
      <c r="L4245" s="12">
        <v>0</v>
      </c>
      <c r="M4245" s="12"/>
    </row>
    <row r="4246" spans="1:13" x14ac:dyDescent="0.3">
      <c r="A4246" s="18">
        <v>4244</v>
      </c>
      <c r="B4246" s="18">
        <f t="shared" si="132"/>
        <v>2021</v>
      </c>
      <c r="C4246" s="17">
        <v>44501</v>
      </c>
      <c r="D4246" s="18" t="s">
        <v>130</v>
      </c>
      <c r="E4246" s="18" t="s">
        <v>164</v>
      </c>
      <c r="F4246" s="18" t="str">
        <f t="shared" si="133"/>
        <v>National Grid-Capital Cost Adjustment (CCA)-44501</v>
      </c>
      <c r="G4246" s="11" t="s">
        <v>131</v>
      </c>
      <c r="H4246" s="11" t="s">
        <v>49</v>
      </c>
      <c r="I4246" s="11" t="s">
        <v>132</v>
      </c>
      <c r="J4246" s="11" t="s">
        <v>160</v>
      </c>
      <c r="K4246" s="11" t="str">
        <f>IFERROR(INDEX('EDC Component Dictionary'!$C$5:$C$37,MATCH('Rates Database'!J4246,'EDC Component Dictionary'!$B$5:$B$37,0)), "Energy Supply")</f>
        <v>Distribution System</v>
      </c>
      <c r="L4246" s="12">
        <v>0</v>
      </c>
      <c r="M4246" s="12"/>
    </row>
    <row r="4247" spans="1:13" x14ac:dyDescent="0.3">
      <c r="A4247" s="18">
        <v>4245</v>
      </c>
      <c r="B4247" s="18">
        <f t="shared" si="132"/>
        <v>2021</v>
      </c>
      <c r="C4247" s="17">
        <v>44470</v>
      </c>
      <c r="D4247" s="18" t="s">
        <v>130</v>
      </c>
      <c r="E4247" s="18" t="s">
        <v>164</v>
      </c>
      <c r="F4247" s="18" t="str">
        <f t="shared" si="133"/>
        <v>National Grid-Capital Cost Adjustment (CCA)-44470</v>
      </c>
      <c r="G4247" s="11" t="s">
        <v>131</v>
      </c>
      <c r="H4247" s="11" t="s">
        <v>49</v>
      </c>
      <c r="I4247" s="11" t="s">
        <v>132</v>
      </c>
      <c r="J4247" s="11" t="s">
        <v>160</v>
      </c>
      <c r="K4247" s="11" t="str">
        <f>IFERROR(INDEX('EDC Component Dictionary'!$C$5:$C$37,MATCH('Rates Database'!J4247,'EDC Component Dictionary'!$B$5:$B$37,0)), "Energy Supply")</f>
        <v>Distribution System</v>
      </c>
      <c r="L4247" s="12">
        <v>0</v>
      </c>
      <c r="M4247" s="12"/>
    </row>
    <row r="4248" spans="1:13" x14ac:dyDescent="0.3">
      <c r="A4248" s="18">
        <v>4246</v>
      </c>
      <c r="B4248" s="18">
        <f t="shared" si="132"/>
        <v>2021</v>
      </c>
      <c r="C4248" s="17">
        <v>44440</v>
      </c>
      <c r="D4248" s="18" t="s">
        <v>130</v>
      </c>
      <c r="E4248" s="18" t="s">
        <v>164</v>
      </c>
      <c r="F4248" s="18" t="str">
        <f t="shared" si="133"/>
        <v>National Grid-Capital Cost Adjustment (CCA)-44440</v>
      </c>
      <c r="G4248" s="11" t="s">
        <v>131</v>
      </c>
      <c r="H4248" s="11" t="s">
        <v>49</v>
      </c>
      <c r="I4248" s="11" t="s">
        <v>132</v>
      </c>
      <c r="J4248" s="11" t="s">
        <v>160</v>
      </c>
      <c r="K4248" s="11" t="str">
        <f>IFERROR(INDEX('EDC Component Dictionary'!$C$5:$C$37,MATCH('Rates Database'!J4248,'EDC Component Dictionary'!$B$5:$B$37,0)), "Energy Supply")</f>
        <v>Distribution System</v>
      </c>
      <c r="L4248" s="12">
        <v>3.5200000000000001E-3</v>
      </c>
      <c r="M4248" s="12"/>
    </row>
    <row r="4249" spans="1:13" x14ac:dyDescent="0.3">
      <c r="A4249" s="18">
        <v>4247</v>
      </c>
      <c r="B4249" s="18">
        <f t="shared" si="132"/>
        <v>2021</v>
      </c>
      <c r="C4249" s="17">
        <v>44409</v>
      </c>
      <c r="D4249" s="18" t="s">
        <v>130</v>
      </c>
      <c r="E4249" s="18" t="s">
        <v>164</v>
      </c>
      <c r="F4249" s="18" t="str">
        <f t="shared" si="133"/>
        <v>National Grid-Capital Cost Adjustment (CCA)-44409</v>
      </c>
      <c r="G4249" s="11" t="s">
        <v>131</v>
      </c>
      <c r="H4249" s="11" t="s">
        <v>49</v>
      </c>
      <c r="I4249" s="11" t="s">
        <v>132</v>
      </c>
      <c r="J4249" s="11" t="s">
        <v>160</v>
      </c>
      <c r="K4249" s="11" t="str">
        <f>IFERROR(INDEX('EDC Component Dictionary'!$C$5:$C$37,MATCH('Rates Database'!J4249,'EDC Component Dictionary'!$B$5:$B$37,0)), "Energy Supply")</f>
        <v>Distribution System</v>
      </c>
      <c r="L4249" s="12">
        <v>3.5200000000000001E-3</v>
      </c>
      <c r="M4249" s="12"/>
    </row>
    <row r="4250" spans="1:13" x14ac:dyDescent="0.3">
      <c r="A4250" s="18">
        <v>4248</v>
      </c>
      <c r="B4250" s="18">
        <f t="shared" si="132"/>
        <v>2021</v>
      </c>
      <c r="C4250" s="17">
        <v>44378</v>
      </c>
      <c r="D4250" s="18" t="s">
        <v>130</v>
      </c>
      <c r="E4250" s="18" t="s">
        <v>164</v>
      </c>
      <c r="F4250" s="18" t="str">
        <f t="shared" si="133"/>
        <v>National Grid-Capital Cost Adjustment (CCA)-44378</v>
      </c>
      <c r="G4250" s="11" t="s">
        <v>131</v>
      </c>
      <c r="H4250" s="11" t="s">
        <v>49</v>
      </c>
      <c r="I4250" s="11" t="s">
        <v>132</v>
      </c>
      <c r="J4250" s="11" t="s">
        <v>160</v>
      </c>
      <c r="K4250" s="11" t="str">
        <f>IFERROR(INDEX('EDC Component Dictionary'!$C$5:$C$37,MATCH('Rates Database'!J4250,'EDC Component Dictionary'!$B$5:$B$37,0)), "Energy Supply")</f>
        <v>Distribution System</v>
      </c>
      <c r="L4250" s="12">
        <v>3.5200000000000001E-3</v>
      </c>
      <c r="M4250" s="12"/>
    </row>
    <row r="4251" spans="1:13" x14ac:dyDescent="0.3">
      <c r="A4251" s="18">
        <v>4249</v>
      </c>
      <c r="B4251" s="18">
        <f t="shared" si="132"/>
        <v>2021</v>
      </c>
      <c r="C4251" s="17">
        <v>44348</v>
      </c>
      <c r="D4251" s="18" t="s">
        <v>130</v>
      </c>
      <c r="E4251" s="18" t="s">
        <v>164</v>
      </c>
      <c r="F4251" s="18" t="str">
        <f t="shared" si="133"/>
        <v>National Grid-Capital Cost Adjustment (CCA)-44348</v>
      </c>
      <c r="G4251" s="11" t="s">
        <v>131</v>
      </c>
      <c r="H4251" s="11" t="s">
        <v>49</v>
      </c>
      <c r="I4251" s="11" t="s">
        <v>132</v>
      </c>
      <c r="J4251" s="11" t="s">
        <v>160</v>
      </c>
      <c r="K4251" s="11" t="str">
        <f>IFERROR(INDEX('EDC Component Dictionary'!$C$5:$C$37,MATCH('Rates Database'!J4251,'EDC Component Dictionary'!$B$5:$B$37,0)), "Energy Supply")</f>
        <v>Distribution System</v>
      </c>
      <c r="L4251" s="12">
        <v>3.5200000000000001E-3</v>
      </c>
      <c r="M4251" s="12"/>
    </row>
    <row r="4252" spans="1:13" x14ac:dyDescent="0.3">
      <c r="A4252" s="18">
        <v>4250</v>
      </c>
      <c r="B4252" s="18">
        <f t="shared" si="132"/>
        <v>2021</v>
      </c>
      <c r="C4252" s="17">
        <v>44317</v>
      </c>
      <c r="D4252" s="18" t="s">
        <v>130</v>
      </c>
      <c r="E4252" s="18" t="s">
        <v>164</v>
      </c>
      <c r="F4252" s="18" t="str">
        <f t="shared" si="133"/>
        <v>National Grid-Capital Cost Adjustment (CCA)-44317</v>
      </c>
      <c r="G4252" s="11" t="s">
        <v>131</v>
      </c>
      <c r="H4252" s="11" t="s">
        <v>49</v>
      </c>
      <c r="I4252" s="11" t="s">
        <v>132</v>
      </c>
      <c r="J4252" s="11" t="s">
        <v>160</v>
      </c>
      <c r="K4252" s="11" t="str">
        <f>IFERROR(INDEX('EDC Component Dictionary'!$C$5:$C$37,MATCH('Rates Database'!J4252,'EDC Component Dictionary'!$B$5:$B$37,0)), "Energy Supply")</f>
        <v>Distribution System</v>
      </c>
      <c r="L4252" s="12">
        <v>3.5200000000000001E-3</v>
      </c>
      <c r="M4252" s="12"/>
    </row>
    <row r="4253" spans="1:13" x14ac:dyDescent="0.3">
      <c r="A4253" s="18">
        <v>4251</v>
      </c>
      <c r="B4253" s="18">
        <f t="shared" si="132"/>
        <v>2021</v>
      </c>
      <c r="C4253" s="17">
        <v>44287</v>
      </c>
      <c r="D4253" s="18" t="s">
        <v>130</v>
      </c>
      <c r="E4253" s="18" t="s">
        <v>164</v>
      </c>
      <c r="F4253" s="18" t="str">
        <f t="shared" si="133"/>
        <v>National Grid-Capital Cost Adjustment (CCA)-44287</v>
      </c>
      <c r="G4253" s="11" t="s">
        <v>131</v>
      </c>
      <c r="H4253" s="11" t="s">
        <v>49</v>
      </c>
      <c r="I4253" s="11" t="s">
        <v>132</v>
      </c>
      <c r="J4253" s="11" t="s">
        <v>160</v>
      </c>
      <c r="K4253" s="11" t="str">
        <f>IFERROR(INDEX('EDC Component Dictionary'!$C$5:$C$37,MATCH('Rates Database'!J4253,'EDC Component Dictionary'!$B$5:$B$37,0)), "Energy Supply")</f>
        <v>Distribution System</v>
      </c>
      <c r="L4253" s="12">
        <v>3.5200000000000001E-3</v>
      </c>
      <c r="M4253" s="12"/>
    </row>
    <row r="4254" spans="1:13" x14ac:dyDescent="0.3">
      <c r="A4254" s="18">
        <v>4252</v>
      </c>
      <c r="B4254" s="18">
        <f t="shared" si="132"/>
        <v>2021</v>
      </c>
      <c r="C4254" s="17">
        <v>44256</v>
      </c>
      <c r="D4254" s="18" t="s">
        <v>130</v>
      </c>
      <c r="E4254" s="18" t="s">
        <v>164</v>
      </c>
      <c r="F4254" s="18" t="str">
        <f t="shared" si="133"/>
        <v>National Grid-Capital Cost Adjustment (CCA)-44256</v>
      </c>
      <c r="G4254" s="11" t="s">
        <v>131</v>
      </c>
      <c r="H4254" s="11" t="s">
        <v>49</v>
      </c>
      <c r="I4254" s="11" t="s">
        <v>132</v>
      </c>
      <c r="J4254" s="11" t="s">
        <v>160</v>
      </c>
      <c r="K4254" s="11" t="str">
        <f>IFERROR(INDEX('EDC Component Dictionary'!$C$5:$C$37,MATCH('Rates Database'!J4254,'EDC Component Dictionary'!$B$5:$B$37,0)), "Energy Supply")</f>
        <v>Distribution System</v>
      </c>
      <c r="L4254" s="12">
        <v>3.5200000000000001E-3</v>
      </c>
      <c r="M4254" s="12"/>
    </row>
    <row r="4255" spans="1:13" x14ac:dyDescent="0.3">
      <c r="A4255" s="18">
        <v>4253</v>
      </c>
      <c r="B4255" s="18">
        <f t="shared" si="132"/>
        <v>2021</v>
      </c>
      <c r="C4255" s="17">
        <v>44228</v>
      </c>
      <c r="D4255" s="18" t="s">
        <v>130</v>
      </c>
      <c r="E4255" s="18" t="s">
        <v>164</v>
      </c>
      <c r="F4255" s="18" t="str">
        <f t="shared" si="133"/>
        <v>National Grid-Capital Cost Adjustment (CCA)-44228</v>
      </c>
      <c r="G4255" s="11" t="s">
        <v>131</v>
      </c>
      <c r="H4255" s="11" t="s">
        <v>49</v>
      </c>
      <c r="I4255" s="11" t="s">
        <v>132</v>
      </c>
      <c r="J4255" s="11" t="s">
        <v>160</v>
      </c>
      <c r="K4255" s="11" t="str">
        <f>IFERROR(INDEX('EDC Component Dictionary'!$C$5:$C$37,MATCH('Rates Database'!J4255,'EDC Component Dictionary'!$B$5:$B$37,0)), "Energy Supply")</f>
        <v>Distribution System</v>
      </c>
      <c r="L4255" s="12">
        <v>0</v>
      </c>
      <c r="M4255" s="12"/>
    </row>
    <row r="4256" spans="1:13" x14ac:dyDescent="0.3">
      <c r="A4256" s="18">
        <v>4254</v>
      </c>
      <c r="B4256" s="18">
        <f t="shared" si="132"/>
        <v>2021</v>
      </c>
      <c r="C4256" s="17">
        <v>44197</v>
      </c>
      <c r="D4256" s="18" t="s">
        <v>130</v>
      </c>
      <c r="E4256" s="18" t="s">
        <v>164</v>
      </c>
      <c r="F4256" s="18" t="str">
        <f t="shared" si="133"/>
        <v>National Grid-Capital Cost Adjustment (CCA)-44197</v>
      </c>
      <c r="G4256" s="11" t="s">
        <v>131</v>
      </c>
      <c r="H4256" s="11" t="s">
        <v>49</v>
      </c>
      <c r="I4256" s="11" t="s">
        <v>132</v>
      </c>
      <c r="J4256" s="11" t="s">
        <v>160</v>
      </c>
      <c r="K4256" s="11" t="str">
        <f>IFERROR(INDEX('EDC Component Dictionary'!$C$5:$C$37,MATCH('Rates Database'!J4256,'EDC Component Dictionary'!$B$5:$B$37,0)), "Energy Supply")</f>
        <v>Distribution System</v>
      </c>
      <c r="L4256" s="12">
        <v>0</v>
      </c>
      <c r="M4256" s="12"/>
    </row>
    <row r="4257" spans="1:13" x14ac:dyDescent="0.3">
      <c r="A4257" s="18">
        <v>4255</v>
      </c>
      <c r="B4257" s="18">
        <f t="shared" si="132"/>
        <v>2020</v>
      </c>
      <c r="C4257" s="17">
        <v>44166</v>
      </c>
      <c r="D4257" s="18" t="s">
        <v>130</v>
      </c>
      <c r="E4257" s="18" t="s">
        <v>164</v>
      </c>
      <c r="F4257" s="18" t="str">
        <f t="shared" si="133"/>
        <v>National Grid-Capital Cost Adjustment (CCA)-44166</v>
      </c>
      <c r="G4257" s="11" t="s">
        <v>131</v>
      </c>
      <c r="H4257" s="11" t="s">
        <v>49</v>
      </c>
      <c r="I4257" s="11" t="s">
        <v>132</v>
      </c>
      <c r="J4257" s="11" t="s">
        <v>160</v>
      </c>
      <c r="K4257" s="11" t="str">
        <f>IFERROR(INDEX('EDC Component Dictionary'!$C$5:$C$37,MATCH('Rates Database'!J4257,'EDC Component Dictionary'!$B$5:$B$37,0)), "Energy Supply")</f>
        <v>Distribution System</v>
      </c>
      <c r="L4257" s="12">
        <v>0</v>
      </c>
      <c r="M4257" s="12"/>
    </row>
    <row r="4258" spans="1:13" x14ac:dyDescent="0.3">
      <c r="A4258" s="18">
        <v>4256</v>
      </c>
      <c r="B4258" s="18">
        <f t="shared" si="132"/>
        <v>2020</v>
      </c>
      <c r="C4258" s="17">
        <v>44136</v>
      </c>
      <c r="D4258" s="18" t="s">
        <v>130</v>
      </c>
      <c r="E4258" s="18" t="s">
        <v>164</v>
      </c>
      <c r="F4258" s="18" t="str">
        <f t="shared" si="133"/>
        <v>National Grid-Capital Cost Adjustment (CCA)-44136</v>
      </c>
      <c r="G4258" s="11" t="s">
        <v>131</v>
      </c>
      <c r="H4258" s="11" t="s">
        <v>49</v>
      </c>
      <c r="I4258" s="11" t="s">
        <v>132</v>
      </c>
      <c r="J4258" s="11" t="s">
        <v>160</v>
      </c>
      <c r="K4258" s="11" t="str">
        <f>IFERROR(INDEX('EDC Component Dictionary'!$C$5:$C$37,MATCH('Rates Database'!J4258,'EDC Component Dictionary'!$B$5:$B$37,0)), "Energy Supply")</f>
        <v>Distribution System</v>
      </c>
      <c r="L4258" s="12">
        <v>0</v>
      </c>
      <c r="M4258" s="12"/>
    </row>
    <row r="4259" spans="1:13" x14ac:dyDescent="0.3">
      <c r="A4259" s="18">
        <v>4257</v>
      </c>
      <c r="B4259" s="18">
        <f t="shared" si="132"/>
        <v>2020</v>
      </c>
      <c r="C4259" s="17">
        <v>44105</v>
      </c>
      <c r="D4259" s="18" t="s">
        <v>130</v>
      </c>
      <c r="E4259" s="18" t="s">
        <v>164</v>
      </c>
      <c r="F4259" s="18" t="str">
        <f t="shared" si="133"/>
        <v>National Grid-Capital Cost Adjustment (CCA)-44105</v>
      </c>
      <c r="G4259" s="11" t="s">
        <v>131</v>
      </c>
      <c r="H4259" s="11" t="s">
        <v>49</v>
      </c>
      <c r="I4259" s="11" t="s">
        <v>132</v>
      </c>
      <c r="J4259" s="11" t="s">
        <v>160</v>
      </c>
      <c r="K4259" s="11" t="str">
        <f>IFERROR(INDEX('EDC Component Dictionary'!$C$5:$C$37,MATCH('Rates Database'!J4259,'EDC Component Dictionary'!$B$5:$B$37,0)), "Energy Supply")</f>
        <v>Distribution System</v>
      </c>
      <c r="L4259" s="12">
        <v>0</v>
      </c>
      <c r="M4259" s="12"/>
    </row>
    <row r="4260" spans="1:13" x14ac:dyDescent="0.3">
      <c r="A4260" s="18">
        <v>4258</v>
      </c>
      <c r="B4260" s="18">
        <f t="shared" si="132"/>
        <v>2020</v>
      </c>
      <c r="C4260" s="17">
        <v>44075</v>
      </c>
      <c r="D4260" s="18" t="s">
        <v>130</v>
      </c>
      <c r="E4260" s="18" t="s">
        <v>164</v>
      </c>
      <c r="F4260" s="18" t="str">
        <f t="shared" si="133"/>
        <v>National Grid-Capital Cost Adjustment (CCA)-44075</v>
      </c>
      <c r="G4260" s="11" t="s">
        <v>131</v>
      </c>
      <c r="H4260" s="11" t="s">
        <v>49</v>
      </c>
      <c r="I4260" s="11" t="s">
        <v>132</v>
      </c>
      <c r="J4260" s="11" t="s">
        <v>160</v>
      </c>
      <c r="K4260" s="11" t="str">
        <f>IFERROR(INDEX('EDC Component Dictionary'!$C$5:$C$37,MATCH('Rates Database'!J4260,'EDC Component Dictionary'!$B$5:$B$37,0)), "Energy Supply")</f>
        <v>Distribution System</v>
      </c>
      <c r="L4260" s="12">
        <v>4.1000000000000003E-3</v>
      </c>
      <c r="M4260" s="12"/>
    </row>
    <row r="4261" spans="1:13" x14ac:dyDescent="0.3">
      <c r="A4261" s="18">
        <v>4259</v>
      </c>
      <c r="B4261" s="18">
        <f t="shared" si="132"/>
        <v>2020</v>
      </c>
      <c r="C4261" s="17">
        <v>44044</v>
      </c>
      <c r="D4261" s="18" t="s">
        <v>130</v>
      </c>
      <c r="E4261" s="18" t="s">
        <v>164</v>
      </c>
      <c r="F4261" s="18" t="str">
        <f t="shared" si="133"/>
        <v>National Grid-Capital Cost Adjustment (CCA)-44044</v>
      </c>
      <c r="G4261" s="11" t="s">
        <v>131</v>
      </c>
      <c r="H4261" s="11" t="s">
        <v>49</v>
      </c>
      <c r="I4261" s="11" t="s">
        <v>132</v>
      </c>
      <c r="J4261" s="11" t="s">
        <v>160</v>
      </c>
      <c r="K4261" s="11" t="str">
        <f>IFERROR(INDEX('EDC Component Dictionary'!$C$5:$C$37,MATCH('Rates Database'!J4261,'EDC Component Dictionary'!$B$5:$B$37,0)), "Energy Supply")</f>
        <v>Distribution System</v>
      </c>
      <c r="L4261" s="12">
        <v>4.1000000000000003E-3</v>
      </c>
      <c r="M4261" s="12"/>
    </row>
    <row r="4262" spans="1:13" x14ac:dyDescent="0.3">
      <c r="A4262" s="18">
        <v>4260</v>
      </c>
      <c r="B4262" s="18">
        <f t="shared" si="132"/>
        <v>2020</v>
      </c>
      <c r="C4262" s="17">
        <v>44013</v>
      </c>
      <c r="D4262" s="18" t="s">
        <v>130</v>
      </c>
      <c r="E4262" s="18" t="s">
        <v>164</v>
      </c>
      <c r="F4262" s="18" t="str">
        <f t="shared" si="133"/>
        <v>National Grid-Capital Cost Adjustment (CCA)-44013</v>
      </c>
      <c r="G4262" s="11" t="s">
        <v>131</v>
      </c>
      <c r="H4262" s="11" t="s">
        <v>49</v>
      </c>
      <c r="I4262" s="11" t="s">
        <v>132</v>
      </c>
      <c r="J4262" s="11" t="s">
        <v>160</v>
      </c>
      <c r="K4262" s="11" t="str">
        <f>IFERROR(INDEX('EDC Component Dictionary'!$C$5:$C$37,MATCH('Rates Database'!J4262,'EDC Component Dictionary'!$B$5:$B$37,0)), "Energy Supply")</f>
        <v>Distribution System</v>
      </c>
      <c r="L4262" s="12">
        <v>4.1000000000000003E-3</v>
      </c>
      <c r="M4262" s="12"/>
    </row>
    <row r="4263" spans="1:13" x14ac:dyDescent="0.3">
      <c r="A4263" s="18">
        <v>4261</v>
      </c>
      <c r="B4263" s="18">
        <f t="shared" si="132"/>
        <v>2020</v>
      </c>
      <c r="C4263" s="17">
        <v>43983</v>
      </c>
      <c r="D4263" s="18" t="s">
        <v>130</v>
      </c>
      <c r="E4263" s="18" t="s">
        <v>164</v>
      </c>
      <c r="F4263" s="18" t="str">
        <f t="shared" si="133"/>
        <v>National Grid-Capital Cost Adjustment (CCA)-43983</v>
      </c>
      <c r="G4263" s="11" t="s">
        <v>131</v>
      </c>
      <c r="H4263" s="11" t="s">
        <v>49</v>
      </c>
      <c r="I4263" s="11" t="s">
        <v>132</v>
      </c>
      <c r="J4263" s="11" t="s">
        <v>160</v>
      </c>
      <c r="K4263" s="11" t="str">
        <f>IFERROR(INDEX('EDC Component Dictionary'!$C$5:$C$37,MATCH('Rates Database'!J4263,'EDC Component Dictionary'!$B$5:$B$37,0)), "Energy Supply")</f>
        <v>Distribution System</v>
      </c>
      <c r="L4263" s="12">
        <v>4.1000000000000003E-3</v>
      </c>
      <c r="M4263" s="12"/>
    </row>
    <row r="4264" spans="1:13" x14ac:dyDescent="0.3">
      <c r="A4264" s="18">
        <v>4262</v>
      </c>
      <c r="B4264" s="18">
        <f t="shared" si="132"/>
        <v>2020</v>
      </c>
      <c r="C4264" s="17">
        <v>43952</v>
      </c>
      <c r="D4264" s="18" t="s">
        <v>130</v>
      </c>
      <c r="E4264" s="18" t="s">
        <v>164</v>
      </c>
      <c r="F4264" s="18" t="str">
        <f t="shared" si="133"/>
        <v>National Grid-Capital Cost Adjustment (CCA)-43952</v>
      </c>
      <c r="G4264" s="11" t="s">
        <v>131</v>
      </c>
      <c r="H4264" s="11" t="s">
        <v>49</v>
      </c>
      <c r="I4264" s="11" t="s">
        <v>132</v>
      </c>
      <c r="J4264" s="11" t="s">
        <v>160</v>
      </c>
      <c r="K4264" s="11" t="str">
        <f>IFERROR(INDEX('EDC Component Dictionary'!$C$5:$C$37,MATCH('Rates Database'!J4264,'EDC Component Dictionary'!$B$5:$B$37,0)), "Energy Supply")</f>
        <v>Distribution System</v>
      </c>
      <c r="L4264" s="12">
        <v>4.1000000000000003E-3</v>
      </c>
      <c r="M4264" s="12"/>
    </row>
    <row r="4265" spans="1:13" x14ac:dyDescent="0.3">
      <c r="A4265" s="18">
        <v>4263</v>
      </c>
      <c r="B4265" s="18">
        <f t="shared" si="132"/>
        <v>2020</v>
      </c>
      <c r="C4265" s="17">
        <v>43922</v>
      </c>
      <c r="D4265" s="18" t="s">
        <v>130</v>
      </c>
      <c r="E4265" s="18" t="s">
        <v>164</v>
      </c>
      <c r="F4265" s="18" t="str">
        <f t="shared" si="133"/>
        <v>National Grid-Capital Cost Adjustment (CCA)-43922</v>
      </c>
      <c r="G4265" s="11" t="s">
        <v>131</v>
      </c>
      <c r="H4265" s="11" t="s">
        <v>49</v>
      </c>
      <c r="I4265" s="11" t="s">
        <v>132</v>
      </c>
      <c r="J4265" s="11" t="s">
        <v>160</v>
      </c>
      <c r="K4265" s="11" t="str">
        <f>IFERROR(INDEX('EDC Component Dictionary'!$C$5:$C$37,MATCH('Rates Database'!J4265,'EDC Component Dictionary'!$B$5:$B$37,0)), "Energy Supply")</f>
        <v>Distribution System</v>
      </c>
      <c r="L4265" s="12">
        <v>4.1000000000000003E-3</v>
      </c>
      <c r="M4265" s="12"/>
    </row>
    <row r="4266" spans="1:13" x14ac:dyDescent="0.3">
      <c r="A4266" s="18">
        <v>4264</v>
      </c>
      <c r="B4266" s="18">
        <f t="shared" si="132"/>
        <v>2020</v>
      </c>
      <c r="C4266" s="17">
        <v>43891</v>
      </c>
      <c r="D4266" s="18" t="s">
        <v>130</v>
      </c>
      <c r="E4266" s="18" t="s">
        <v>164</v>
      </c>
      <c r="F4266" s="18" t="str">
        <f t="shared" si="133"/>
        <v>National Grid-Capital Cost Adjustment (CCA)-43891</v>
      </c>
      <c r="G4266" s="11" t="s">
        <v>131</v>
      </c>
      <c r="H4266" s="11" t="s">
        <v>49</v>
      </c>
      <c r="I4266" s="11" t="s">
        <v>132</v>
      </c>
      <c r="J4266" s="11" t="s">
        <v>160</v>
      </c>
      <c r="K4266" s="11" t="str">
        <f>IFERROR(INDEX('EDC Component Dictionary'!$C$5:$C$37,MATCH('Rates Database'!J4266,'EDC Component Dictionary'!$B$5:$B$37,0)), "Energy Supply")</f>
        <v>Distribution System</v>
      </c>
      <c r="L4266" s="12">
        <v>4.1000000000000003E-3</v>
      </c>
      <c r="M4266" s="12"/>
    </row>
    <row r="4267" spans="1:13" x14ac:dyDescent="0.3">
      <c r="A4267" s="18">
        <v>4265</v>
      </c>
      <c r="B4267" s="18">
        <f t="shared" si="132"/>
        <v>2020</v>
      </c>
      <c r="C4267" s="17">
        <v>43862</v>
      </c>
      <c r="D4267" s="18" t="s">
        <v>130</v>
      </c>
      <c r="E4267" s="18" t="s">
        <v>164</v>
      </c>
      <c r="F4267" s="18" t="str">
        <f t="shared" si="133"/>
        <v>National Grid-Capital Cost Adjustment (CCA)-43862</v>
      </c>
      <c r="G4267" s="11" t="s">
        <v>131</v>
      </c>
      <c r="H4267" s="11" t="s">
        <v>49</v>
      </c>
      <c r="I4267" s="11" t="s">
        <v>132</v>
      </c>
      <c r="J4267" s="11" t="s">
        <v>160</v>
      </c>
      <c r="K4267" s="11" t="str">
        <f>IFERROR(INDEX('EDC Component Dictionary'!$C$5:$C$37,MATCH('Rates Database'!J4267,'EDC Component Dictionary'!$B$5:$B$37,0)), "Energy Supply")</f>
        <v>Distribution System</v>
      </c>
      <c r="L4267" s="12">
        <v>0</v>
      </c>
      <c r="M4267" s="12"/>
    </row>
    <row r="4268" spans="1:13" x14ac:dyDescent="0.3">
      <c r="A4268" s="18">
        <v>4266</v>
      </c>
      <c r="B4268" s="18">
        <f t="shared" si="132"/>
        <v>2020</v>
      </c>
      <c r="C4268" s="17">
        <v>43831</v>
      </c>
      <c r="D4268" s="18" t="s">
        <v>130</v>
      </c>
      <c r="E4268" s="18" t="s">
        <v>164</v>
      </c>
      <c r="F4268" s="18" t="str">
        <f t="shared" si="133"/>
        <v>National Grid-Capital Cost Adjustment (CCA)-43831</v>
      </c>
      <c r="G4268" s="11" t="s">
        <v>131</v>
      </c>
      <c r="H4268" s="11" t="s">
        <v>49</v>
      </c>
      <c r="I4268" s="11" t="s">
        <v>132</v>
      </c>
      <c r="J4268" s="11" t="s">
        <v>160</v>
      </c>
      <c r="K4268" s="11" t="str">
        <f>IFERROR(INDEX('EDC Component Dictionary'!$C$5:$C$37,MATCH('Rates Database'!J4268,'EDC Component Dictionary'!$B$5:$B$37,0)), "Energy Supply")</f>
        <v>Distribution System</v>
      </c>
      <c r="L4268" s="12">
        <v>0</v>
      </c>
      <c r="M4268" s="12"/>
    </row>
    <row r="4269" spans="1:13" x14ac:dyDescent="0.3">
      <c r="A4269" s="18">
        <v>4267</v>
      </c>
      <c r="B4269" s="18">
        <f t="shared" si="132"/>
        <v>2019</v>
      </c>
      <c r="C4269" s="17">
        <v>43800</v>
      </c>
      <c r="D4269" s="18" t="s">
        <v>130</v>
      </c>
      <c r="E4269" s="18" t="s">
        <v>164</v>
      </c>
      <c r="F4269" s="18" t="str">
        <f t="shared" si="133"/>
        <v>National Grid-Capital Cost Adjustment (CCA)-43800</v>
      </c>
      <c r="G4269" s="11" t="s">
        <v>131</v>
      </c>
      <c r="H4269" s="11" t="s">
        <v>49</v>
      </c>
      <c r="I4269" s="11" t="s">
        <v>132</v>
      </c>
      <c r="J4269" s="11" t="s">
        <v>160</v>
      </c>
      <c r="K4269" s="11" t="str">
        <f>IFERROR(INDEX('EDC Component Dictionary'!$C$5:$C$37,MATCH('Rates Database'!J4269,'EDC Component Dictionary'!$B$5:$B$37,0)), "Energy Supply")</f>
        <v>Distribution System</v>
      </c>
      <c r="L4269" s="12">
        <v>0</v>
      </c>
      <c r="M4269" s="12"/>
    </row>
    <row r="4270" spans="1:13" x14ac:dyDescent="0.3">
      <c r="A4270" s="18">
        <v>4268</v>
      </c>
      <c r="B4270" s="18">
        <f t="shared" si="132"/>
        <v>2019</v>
      </c>
      <c r="C4270" s="17">
        <v>43770</v>
      </c>
      <c r="D4270" s="18" t="s">
        <v>130</v>
      </c>
      <c r="E4270" s="18" t="s">
        <v>164</v>
      </c>
      <c r="F4270" s="18" t="str">
        <f t="shared" si="133"/>
        <v>National Grid-Capital Cost Adjustment (CCA)-43770</v>
      </c>
      <c r="G4270" s="11" t="s">
        <v>131</v>
      </c>
      <c r="H4270" s="11" t="s">
        <v>49</v>
      </c>
      <c r="I4270" s="11" t="s">
        <v>132</v>
      </c>
      <c r="J4270" s="11" t="s">
        <v>160</v>
      </c>
      <c r="K4270" s="11" t="str">
        <f>IFERROR(INDEX('EDC Component Dictionary'!$C$5:$C$37,MATCH('Rates Database'!J4270,'EDC Component Dictionary'!$B$5:$B$37,0)), "Energy Supply")</f>
        <v>Distribution System</v>
      </c>
      <c r="L4270" s="12">
        <v>0</v>
      </c>
      <c r="M4270" s="12"/>
    </row>
    <row r="4271" spans="1:13" x14ac:dyDescent="0.3">
      <c r="A4271" s="18">
        <v>4269</v>
      </c>
      <c r="B4271" s="18">
        <f t="shared" si="132"/>
        <v>2019</v>
      </c>
      <c r="C4271" s="17">
        <v>43739</v>
      </c>
      <c r="D4271" s="18" t="s">
        <v>130</v>
      </c>
      <c r="E4271" s="18" t="s">
        <v>164</v>
      </c>
      <c r="F4271" s="18" t="str">
        <f t="shared" si="133"/>
        <v>National Grid-Capital Cost Adjustment (CCA)-43739</v>
      </c>
      <c r="G4271" s="11" t="s">
        <v>131</v>
      </c>
      <c r="H4271" s="11" t="s">
        <v>49</v>
      </c>
      <c r="I4271" s="11" t="s">
        <v>132</v>
      </c>
      <c r="J4271" s="11" t="s">
        <v>160</v>
      </c>
      <c r="K4271" s="11" t="str">
        <f>IFERROR(INDEX('EDC Component Dictionary'!$C$5:$C$37,MATCH('Rates Database'!J4271,'EDC Component Dictionary'!$B$5:$B$37,0)), "Energy Supply")</f>
        <v>Distribution System</v>
      </c>
      <c r="L4271" s="12">
        <v>5.8999999999999999E-3</v>
      </c>
      <c r="M4271" s="12"/>
    </row>
    <row r="4272" spans="1:13" x14ac:dyDescent="0.3">
      <c r="A4272" s="18">
        <v>4270</v>
      </c>
      <c r="B4272" s="18">
        <f t="shared" si="132"/>
        <v>2019</v>
      </c>
      <c r="C4272" s="17">
        <v>43709</v>
      </c>
      <c r="D4272" s="18" t="s">
        <v>130</v>
      </c>
      <c r="E4272" s="18" t="s">
        <v>164</v>
      </c>
      <c r="F4272" s="18" t="str">
        <f t="shared" si="133"/>
        <v>National Grid-Capital Cost Adjustment (CCA)-43709</v>
      </c>
      <c r="G4272" s="11" t="s">
        <v>131</v>
      </c>
      <c r="H4272" s="11" t="s">
        <v>49</v>
      </c>
      <c r="I4272" s="11" t="s">
        <v>132</v>
      </c>
      <c r="J4272" s="11" t="s">
        <v>160</v>
      </c>
      <c r="K4272" s="11" t="str">
        <f>IFERROR(INDEX('EDC Component Dictionary'!$C$5:$C$37,MATCH('Rates Database'!J4272,'EDC Component Dictionary'!$B$5:$B$37,0)), "Energy Supply")</f>
        <v>Distribution System</v>
      </c>
      <c r="L4272" s="12">
        <v>5.8999999999999999E-3</v>
      </c>
      <c r="M4272" s="12"/>
    </row>
    <row r="4273" spans="1:13" x14ac:dyDescent="0.3">
      <c r="A4273" s="18">
        <v>4271</v>
      </c>
      <c r="B4273" s="18">
        <f t="shared" si="132"/>
        <v>2019</v>
      </c>
      <c r="C4273" s="17">
        <v>43678</v>
      </c>
      <c r="D4273" s="18" t="s">
        <v>130</v>
      </c>
      <c r="E4273" s="18" t="s">
        <v>164</v>
      </c>
      <c r="F4273" s="18" t="str">
        <f t="shared" si="133"/>
        <v>National Grid-Capital Cost Adjustment (CCA)-43678</v>
      </c>
      <c r="G4273" s="11" t="s">
        <v>131</v>
      </c>
      <c r="H4273" s="11" t="s">
        <v>49</v>
      </c>
      <c r="I4273" s="11" t="s">
        <v>132</v>
      </c>
      <c r="J4273" s="11" t="s">
        <v>160</v>
      </c>
      <c r="K4273" s="11" t="str">
        <f>IFERROR(INDEX('EDC Component Dictionary'!$C$5:$C$37,MATCH('Rates Database'!J4273,'EDC Component Dictionary'!$B$5:$B$37,0)), "Energy Supply")</f>
        <v>Distribution System</v>
      </c>
      <c r="L4273" s="12">
        <v>5.8999999999999999E-3</v>
      </c>
      <c r="M4273" s="12"/>
    </row>
    <row r="4274" spans="1:13" x14ac:dyDescent="0.3">
      <c r="A4274" s="18">
        <v>4272</v>
      </c>
      <c r="B4274" s="18">
        <f t="shared" si="132"/>
        <v>2019</v>
      </c>
      <c r="C4274" s="17">
        <v>43647</v>
      </c>
      <c r="D4274" s="18" t="s">
        <v>130</v>
      </c>
      <c r="E4274" s="18" t="s">
        <v>164</v>
      </c>
      <c r="F4274" s="18" t="str">
        <f t="shared" si="133"/>
        <v>National Grid-Capital Cost Adjustment (CCA)-43647</v>
      </c>
      <c r="G4274" s="11" t="s">
        <v>131</v>
      </c>
      <c r="H4274" s="11" t="s">
        <v>49</v>
      </c>
      <c r="I4274" s="11" t="s">
        <v>132</v>
      </c>
      <c r="J4274" s="11" t="s">
        <v>160</v>
      </c>
      <c r="K4274" s="11" t="str">
        <f>IFERROR(INDEX('EDC Component Dictionary'!$C$5:$C$37,MATCH('Rates Database'!J4274,'EDC Component Dictionary'!$B$5:$B$37,0)), "Energy Supply")</f>
        <v>Distribution System</v>
      </c>
      <c r="L4274" s="12">
        <v>5.8999999999999999E-3</v>
      </c>
      <c r="M4274" s="12"/>
    </row>
    <row r="4275" spans="1:13" x14ac:dyDescent="0.3">
      <c r="A4275" s="18">
        <v>4273</v>
      </c>
      <c r="B4275" s="18">
        <f t="shared" si="132"/>
        <v>2019</v>
      </c>
      <c r="C4275" s="17">
        <v>43617</v>
      </c>
      <c r="D4275" s="18" t="s">
        <v>130</v>
      </c>
      <c r="E4275" s="18" t="s">
        <v>164</v>
      </c>
      <c r="F4275" s="18" t="str">
        <f t="shared" si="133"/>
        <v>National Grid-Capital Cost Adjustment (CCA)-43617</v>
      </c>
      <c r="G4275" s="11" t="s">
        <v>131</v>
      </c>
      <c r="H4275" s="11" t="s">
        <v>49</v>
      </c>
      <c r="I4275" s="11" t="s">
        <v>132</v>
      </c>
      <c r="J4275" s="11" t="s">
        <v>160</v>
      </c>
      <c r="K4275" s="11" t="str">
        <f>IFERROR(INDEX('EDC Component Dictionary'!$C$5:$C$37,MATCH('Rates Database'!J4275,'EDC Component Dictionary'!$B$5:$B$37,0)), "Energy Supply")</f>
        <v>Distribution System</v>
      </c>
      <c r="L4275" s="12">
        <v>5.8999999999999999E-3</v>
      </c>
      <c r="M4275" s="12"/>
    </row>
    <row r="4276" spans="1:13" x14ac:dyDescent="0.3">
      <c r="A4276" s="18">
        <v>4274</v>
      </c>
      <c r="B4276" s="18">
        <f t="shared" si="132"/>
        <v>2019</v>
      </c>
      <c r="C4276" s="17">
        <v>43586</v>
      </c>
      <c r="D4276" s="18" t="s">
        <v>130</v>
      </c>
      <c r="E4276" s="18" t="s">
        <v>164</v>
      </c>
      <c r="F4276" s="18" t="str">
        <f t="shared" si="133"/>
        <v>National Grid-Capital Cost Adjustment (CCA)-43586</v>
      </c>
      <c r="G4276" s="11" t="s">
        <v>131</v>
      </c>
      <c r="H4276" s="11" t="s">
        <v>49</v>
      </c>
      <c r="I4276" s="11" t="s">
        <v>132</v>
      </c>
      <c r="J4276" s="11" t="s">
        <v>160</v>
      </c>
      <c r="K4276" s="11" t="str">
        <f>IFERROR(INDEX('EDC Component Dictionary'!$C$5:$C$37,MATCH('Rates Database'!J4276,'EDC Component Dictionary'!$B$5:$B$37,0)), "Energy Supply")</f>
        <v>Distribution System</v>
      </c>
      <c r="L4276" s="12">
        <v>5.8999999999999999E-3</v>
      </c>
      <c r="M4276" s="12"/>
    </row>
    <row r="4277" spans="1:13" x14ac:dyDescent="0.3">
      <c r="A4277" s="18">
        <v>4275</v>
      </c>
      <c r="B4277" s="18">
        <f t="shared" si="132"/>
        <v>2019</v>
      </c>
      <c r="C4277" s="17">
        <v>43556</v>
      </c>
      <c r="D4277" s="18" t="s">
        <v>130</v>
      </c>
      <c r="E4277" s="18" t="s">
        <v>164</v>
      </c>
      <c r="F4277" s="18" t="str">
        <f t="shared" si="133"/>
        <v>National Grid-Capital Cost Adjustment (CCA)-43556</v>
      </c>
      <c r="G4277" s="11" t="s">
        <v>131</v>
      </c>
      <c r="H4277" s="11" t="s">
        <v>49</v>
      </c>
      <c r="I4277" s="11" t="s">
        <v>132</v>
      </c>
      <c r="J4277" s="11" t="s">
        <v>160</v>
      </c>
      <c r="K4277" s="11" t="str">
        <f>IFERROR(INDEX('EDC Component Dictionary'!$C$5:$C$37,MATCH('Rates Database'!J4277,'EDC Component Dictionary'!$B$5:$B$37,0)), "Energy Supply")</f>
        <v>Distribution System</v>
      </c>
      <c r="L4277" s="12">
        <v>5.8999999999999999E-3</v>
      </c>
      <c r="M4277" s="12"/>
    </row>
    <row r="4278" spans="1:13" x14ac:dyDescent="0.3">
      <c r="A4278" s="18">
        <v>4276</v>
      </c>
      <c r="B4278" s="18">
        <f t="shared" si="132"/>
        <v>2019</v>
      </c>
      <c r="C4278" s="17">
        <v>43525</v>
      </c>
      <c r="D4278" s="18" t="s">
        <v>130</v>
      </c>
      <c r="E4278" s="18" t="s">
        <v>164</v>
      </c>
      <c r="F4278" s="18" t="str">
        <f t="shared" si="133"/>
        <v>National Grid-Capital Cost Adjustment (CCA)-43525</v>
      </c>
      <c r="G4278" s="11" t="s">
        <v>131</v>
      </c>
      <c r="H4278" s="11" t="s">
        <v>49</v>
      </c>
      <c r="I4278" s="11" t="s">
        <v>132</v>
      </c>
      <c r="J4278" s="11" t="s">
        <v>160</v>
      </c>
      <c r="K4278" s="11" t="str">
        <f>IFERROR(INDEX('EDC Component Dictionary'!$C$5:$C$37,MATCH('Rates Database'!J4278,'EDC Component Dictionary'!$B$5:$B$37,0)), "Energy Supply")</f>
        <v>Distribution System</v>
      </c>
      <c r="L4278" s="12">
        <v>5.8999999999999999E-3</v>
      </c>
      <c r="M4278" s="12"/>
    </row>
    <row r="4279" spans="1:13" x14ac:dyDescent="0.3">
      <c r="A4279" s="18">
        <v>4277</v>
      </c>
      <c r="B4279" s="18">
        <f t="shared" si="132"/>
        <v>2019</v>
      </c>
      <c r="C4279" s="17">
        <v>43497</v>
      </c>
      <c r="D4279" s="18" t="s">
        <v>130</v>
      </c>
      <c r="E4279" s="18" t="s">
        <v>164</v>
      </c>
      <c r="F4279" s="18" t="str">
        <f t="shared" si="133"/>
        <v>National Grid-Capital Cost Adjustment (CCA)-43497</v>
      </c>
      <c r="G4279" s="11" t="s">
        <v>131</v>
      </c>
      <c r="H4279" s="11" t="s">
        <v>49</v>
      </c>
      <c r="I4279" s="11" t="s">
        <v>132</v>
      </c>
      <c r="J4279" s="11" t="s">
        <v>160</v>
      </c>
      <c r="K4279" s="11" t="str">
        <f>IFERROR(INDEX('EDC Component Dictionary'!$C$5:$C$37,MATCH('Rates Database'!J4279,'EDC Component Dictionary'!$B$5:$B$37,0)), "Energy Supply")</f>
        <v>Distribution System</v>
      </c>
      <c r="L4279" s="12">
        <v>3.63E-3</v>
      </c>
      <c r="M4279" s="12"/>
    </row>
    <row r="4280" spans="1:13" x14ac:dyDescent="0.3">
      <c r="A4280" s="18">
        <v>4278</v>
      </c>
      <c r="B4280" s="18">
        <f t="shared" si="132"/>
        <v>2019</v>
      </c>
      <c r="C4280" s="17">
        <v>43466</v>
      </c>
      <c r="D4280" s="18" t="s">
        <v>130</v>
      </c>
      <c r="E4280" s="18" t="s">
        <v>164</v>
      </c>
      <c r="F4280" s="18" t="str">
        <f t="shared" si="133"/>
        <v>National Grid-Capital Cost Adjustment (CCA)-43466</v>
      </c>
      <c r="G4280" s="11" t="s">
        <v>131</v>
      </c>
      <c r="H4280" s="11" t="s">
        <v>49</v>
      </c>
      <c r="I4280" s="11" t="s">
        <v>132</v>
      </c>
      <c r="J4280" s="11" t="s">
        <v>160</v>
      </c>
      <c r="K4280" s="11" t="str">
        <f>IFERROR(INDEX('EDC Component Dictionary'!$C$5:$C$37,MATCH('Rates Database'!J4280,'EDC Component Dictionary'!$B$5:$B$37,0)), "Energy Supply")</f>
        <v>Distribution System</v>
      </c>
      <c r="L4280" s="12">
        <v>3.63E-3</v>
      </c>
      <c r="M4280" s="12"/>
    </row>
    <row r="4281" spans="1:13" x14ac:dyDescent="0.3">
      <c r="A4281" s="18">
        <v>4279</v>
      </c>
      <c r="B4281" s="18">
        <f t="shared" si="132"/>
        <v>2024</v>
      </c>
      <c r="C4281" s="17">
        <v>45352</v>
      </c>
      <c r="D4281" s="18" t="s">
        <v>130</v>
      </c>
      <c r="E4281" s="18" t="s">
        <v>164</v>
      </c>
      <c r="F4281" s="18" t="str">
        <f t="shared" si="133"/>
        <v>National Grid-Basic Service Adjustment Factor (BSAF)-45352</v>
      </c>
      <c r="G4281" s="11" t="s">
        <v>131</v>
      </c>
      <c r="H4281" s="11" t="s">
        <v>49</v>
      </c>
      <c r="I4281" s="11" t="s">
        <v>132</v>
      </c>
      <c r="J4281" s="11" t="s">
        <v>141</v>
      </c>
      <c r="K4281" s="11" t="str">
        <f>IFERROR(INDEX('EDC Component Dictionary'!$C$5:$C$37,MATCH('Rates Database'!J4281,'EDC Component Dictionary'!$B$5:$B$37,0)), "Energy Supply")</f>
        <v>Distribution System</v>
      </c>
      <c r="L4281" s="12">
        <v>-5.6999999999999998E-4</v>
      </c>
      <c r="M4281" s="12"/>
    </row>
    <row r="4282" spans="1:13" x14ac:dyDescent="0.3">
      <c r="A4282" s="18">
        <v>4280</v>
      </c>
      <c r="B4282" s="18">
        <f t="shared" si="132"/>
        <v>2024</v>
      </c>
      <c r="C4282" s="17">
        <v>45323</v>
      </c>
      <c r="D4282" s="18" t="s">
        <v>130</v>
      </c>
      <c r="E4282" s="18" t="s">
        <v>164</v>
      </c>
      <c r="F4282" s="18" t="str">
        <f t="shared" si="133"/>
        <v>National Grid-Basic Service Adjustment Factor (BSAF)-45323</v>
      </c>
      <c r="G4282" s="11" t="s">
        <v>131</v>
      </c>
      <c r="H4282" s="11" t="s">
        <v>49</v>
      </c>
      <c r="I4282" s="11" t="s">
        <v>132</v>
      </c>
      <c r="J4282" s="11" t="s">
        <v>141</v>
      </c>
      <c r="K4282" s="11" t="str">
        <f>IFERROR(INDEX('EDC Component Dictionary'!$C$5:$C$37,MATCH('Rates Database'!J4282,'EDC Component Dictionary'!$B$5:$B$37,0)), "Energy Supply")</f>
        <v>Distribution System</v>
      </c>
      <c r="L4282" s="12">
        <v>-8.3000000000000001E-4</v>
      </c>
      <c r="M4282" s="12"/>
    </row>
    <row r="4283" spans="1:13" x14ac:dyDescent="0.3">
      <c r="A4283" s="18">
        <v>4281</v>
      </c>
      <c r="B4283" s="18">
        <f t="shared" si="132"/>
        <v>2024</v>
      </c>
      <c r="C4283" s="17">
        <v>45292</v>
      </c>
      <c r="D4283" s="18" t="s">
        <v>130</v>
      </c>
      <c r="E4283" s="18" t="s">
        <v>164</v>
      </c>
      <c r="F4283" s="18" t="str">
        <f t="shared" si="133"/>
        <v>National Grid-Basic Service Adjustment Factor (BSAF)-45292</v>
      </c>
      <c r="G4283" s="11" t="s">
        <v>131</v>
      </c>
      <c r="H4283" s="11" t="s">
        <v>49</v>
      </c>
      <c r="I4283" s="11" t="s">
        <v>132</v>
      </c>
      <c r="J4283" s="11" t="s">
        <v>141</v>
      </c>
      <c r="K4283" s="11" t="str">
        <f>IFERROR(INDEX('EDC Component Dictionary'!$C$5:$C$37,MATCH('Rates Database'!J4283,'EDC Component Dictionary'!$B$5:$B$37,0)), "Energy Supply")</f>
        <v>Distribution System</v>
      </c>
      <c r="L4283" s="12">
        <v>-8.3000000000000001E-4</v>
      </c>
      <c r="M4283" s="12"/>
    </row>
    <row r="4284" spans="1:13" x14ac:dyDescent="0.3">
      <c r="A4284" s="18">
        <v>4282</v>
      </c>
      <c r="B4284" s="18">
        <f t="shared" si="132"/>
        <v>2023</v>
      </c>
      <c r="C4284" s="17">
        <v>45261</v>
      </c>
      <c r="D4284" s="18" t="s">
        <v>130</v>
      </c>
      <c r="E4284" s="18" t="s">
        <v>164</v>
      </c>
      <c r="F4284" s="18" t="str">
        <f t="shared" si="133"/>
        <v>National Grid-Basic Service Adjustment Factor (BSAF)-45261</v>
      </c>
      <c r="G4284" s="11" t="s">
        <v>131</v>
      </c>
      <c r="H4284" s="11" t="s">
        <v>49</v>
      </c>
      <c r="I4284" s="11" t="s">
        <v>132</v>
      </c>
      <c r="J4284" s="11" t="s">
        <v>141</v>
      </c>
      <c r="K4284" s="11" t="str">
        <f>IFERROR(INDEX('EDC Component Dictionary'!$C$5:$C$37,MATCH('Rates Database'!J4284,'EDC Component Dictionary'!$B$5:$B$37,0)), "Energy Supply")</f>
        <v>Distribution System</v>
      </c>
      <c r="L4284" s="12">
        <v>-8.3000000000000001E-4</v>
      </c>
      <c r="M4284" s="12"/>
    </row>
    <row r="4285" spans="1:13" x14ac:dyDescent="0.3">
      <c r="A4285" s="18">
        <v>4283</v>
      </c>
      <c r="B4285" s="18">
        <f t="shared" si="132"/>
        <v>2023</v>
      </c>
      <c r="C4285" s="17">
        <v>45231</v>
      </c>
      <c r="D4285" s="18" t="s">
        <v>130</v>
      </c>
      <c r="E4285" s="18" t="s">
        <v>164</v>
      </c>
      <c r="F4285" s="18" t="str">
        <f t="shared" si="133"/>
        <v>National Grid-Basic Service Adjustment Factor (BSAF)-45231</v>
      </c>
      <c r="G4285" s="11" t="s">
        <v>131</v>
      </c>
      <c r="H4285" s="11" t="s">
        <v>49</v>
      </c>
      <c r="I4285" s="11" t="s">
        <v>132</v>
      </c>
      <c r="J4285" s="11" t="s">
        <v>141</v>
      </c>
      <c r="K4285" s="11" t="str">
        <f>IFERROR(INDEX('EDC Component Dictionary'!$C$5:$C$37,MATCH('Rates Database'!J4285,'EDC Component Dictionary'!$B$5:$B$37,0)), "Energy Supply")</f>
        <v>Distribution System</v>
      </c>
      <c r="L4285" s="12">
        <v>-8.3000000000000001E-4</v>
      </c>
      <c r="M4285" s="12"/>
    </row>
    <row r="4286" spans="1:13" x14ac:dyDescent="0.3">
      <c r="A4286" s="18">
        <v>4284</v>
      </c>
      <c r="B4286" s="18">
        <f t="shared" si="132"/>
        <v>2023</v>
      </c>
      <c r="C4286" s="17">
        <v>45200</v>
      </c>
      <c r="D4286" s="18" t="s">
        <v>130</v>
      </c>
      <c r="E4286" s="18" t="s">
        <v>164</v>
      </c>
      <c r="F4286" s="18" t="str">
        <f t="shared" si="133"/>
        <v>National Grid-Basic Service Adjustment Factor (BSAF)-45200</v>
      </c>
      <c r="G4286" s="11" t="s">
        <v>131</v>
      </c>
      <c r="H4286" s="11" t="s">
        <v>49</v>
      </c>
      <c r="I4286" s="11" t="s">
        <v>132</v>
      </c>
      <c r="J4286" s="11" t="s">
        <v>141</v>
      </c>
      <c r="K4286" s="11" t="str">
        <f>IFERROR(INDEX('EDC Component Dictionary'!$C$5:$C$37,MATCH('Rates Database'!J4286,'EDC Component Dictionary'!$B$5:$B$37,0)), "Energy Supply")</f>
        <v>Distribution System</v>
      </c>
      <c r="L4286" s="12">
        <v>-8.3000000000000001E-4</v>
      </c>
      <c r="M4286" s="12"/>
    </row>
    <row r="4287" spans="1:13" x14ac:dyDescent="0.3">
      <c r="A4287" s="18">
        <v>4285</v>
      </c>
      <c r="B4287" s="18">
        <f t="shared" si="132"/>
        <v>2023</v>
      </c>
      <c r="C4287" s="17">
        <v>45170</v>
      </c>
      <c r="D4287" s="18" t="s">
        <v>130</v>
      </c>
      <c r="E4287" s="18" t="s">
        <v>164</v>
      </c>
      <c r="F4287" s="18" t="str">
        <f t="shared" si="133"/>
        <v>National Grid-Basic Service Adjustment Factor (BSAF)-45170</v>
      </c>
      <c r="G4287" s="11" t="s">
        <v>131</v>
      </c>
      <c r="H4287" s="11" t="s">
        <v>49</v>
      </c>
      <c r="I4287" s="11" t="s">
        <v>132</v>
      </c>
      <c r="J4287" s="11" t="s">
        <v>141</v>
      </c>
      <c r="K4287" s="11" t="str">
        <f>IFERROR(INDEX('EDC Component Dictionary'!$C$5:$C$37,MATCH('Rates Database'!J4287,'EDC Component Dictionary'!$B$5:$B$37,0)), "Energy Supply")</f>
        <v>Distribution System</v>
      </c>
      <c r="L4287" s="12">
        <v>-8.3000000000000001E-4</v>
      </c>
      <c r="M4287" s="12"/>
    </row>
    <row r="4288" spans="1:13" x14ac:dyDescent="0.3">
      <c r="A4288" s="18">
        <v>4286</v>
      </c>
      <c r="B4288" s="18">
        <f t="shared" si="132"/>
        <v>2023</v>
      </c>
      <c r="C4288" s="17">
        <v>45139</v>
      </c>
      <c r="D4288" s="18" t="s">
        <v>130</v>
      </c>
      <c r="E4288" s="18" t="s">
        <v>164</v>
      </c>
      <c r="F4288" s="18" t="str">
        <f t="shared" si="133"/>
        <v>National Grid-Basic Service Adjustment Factor (BSAF)-45139</v>
      </c>
      <c r="G4288" s="11" t="s">
        <v>131</v>
      </c>
      <c r="H4288" s="11" t="s">
        <v>49</v>
      </c>
      <c r="I4288" s="11" t="s">
        <v>132</v>
      </c>
      <c r="J4288" s="11" t="s">
        <v>141</v>
      </c>
      <c r="K4288" s="11" t="str">
        <f>IFERROR(INDEX('EDC Component Dictionary'!$C$5:$C$37,MATCH('Rates Database'!J4288,'EDC Component Dictionary'!$B$5:$B$37,0)), "Energy Supply")</f>
        <v>Distribution System</v>
      </c>
      <c r="L4288" s="12">
        <v>-8.3000000000000001E-4</v>
      </c>
      <c r="M4288" s="12"/>
    </row>
    <row r="4289" spans="1:13" x14ac:dyDescent="0.3">
      <c r="A4289" s="18">
        <v>4287</v>
      </c>
      <c r="B4289" s="18">
        <f t="shared" si="132"/>
        <v>2023</v>
      </c>
      <c r="C4289" s="17">
        <v>45108</v>
      </c>
      <c r="D4289" s="18" t="s">
        <v>130</v>
      </c>
      <c r="E4289" s="18" t="s">
        <v>164</v>
      </c>
      <c r="F4289" s="18" t="str">
        <f t="shared" si="133"/>
        <v>National Grid-Basic Service Adjustment Factor (BSAF)-45108</v>
      </c>
      <c r="G4289" s="11" t="s">
        <v>131</v>
      </c>
      <c r="H4289" s="11" t="s">
        <v>49</v>
      </c>
      <c r="I4289" s="11" t="s">
        <v>132</v>
      </c>
      <c r="J4289" s="11" t="s">
        <v>141</v>
      </c>
      <c r="K4289" s="11" t="str">
        <f>IFERROR(INDEX('EDC Component Dictionary'!$C$5:$C$37,MATCH('Rates Database'!J4289,'EDC Component Dictionary'!$B$5:$B$37,0)), "Energy Supply")</f>
        <v>Distribution System</v>
      </c>
      <c r="L4289" s="12">
        <v>-8.3000000000000001E-4</v>
      </c>
      <c r="M4289" s="12"/>
    </row>
    <row r="4290" spans="1:13" x14ac:dyDescent="0.3">
      <c r="A4290" s="18">
        <v>4288</v>
      </c>
      <c r="B4290" s="18">
        <f t="shared" si="132"/>
        <v>2023</v>
      </c>
      <c r="C4290" s="17">
        <v>45078</v>
      </c>
      <c r="D4290" s="18" t="s">
        <v>130</v>
      </c>
      <c r="E4290" s="18" t="s">
        <v>164</v>
      </c>
      <c r="F4290" s="18" t="str">
        <f t="shared" si="133"/>
        <v>National Grid-Basic Service Adjustment Factor (BSAF)-45078</v>
      </c>
      <c r="G4290" s="11" t="s">
        <v>131</v>
      </c>
      <c r="H4290" s="11" t="s">
        <v>49</v>
      </c>
      <c r="I4290" s="11" t="s">
        <v>132</v>
      </c>
      <c r="J4290" s="11" t="s">
        <v>141</v>
      </c>
      <c r="K4290" s="11" t="str">
        <f>IFERROR(INDEX('EDC Component Dictionary'!$C$5:$C$37,MATCH('Rates Database'!J4290,'EDC Component Dictionary'!$B$5:$B$37,0)), "Energy Supply")</f>
        <v>Distribution System</v>
      </c>
      <c r="L4290" s="12">
        <v>-8.3000000000000001E-4</v>
      </c>
      <c r="M4290" s="12"/>
    </row>
    <row r="4291" spans="1:13" x14ac:dyDescent="0.3">
      <c r="A4291" s="18">
        <v>4289</v>
      </c>
      <c r="B4291" s="18">
        <f t="shared" ref="B4291:B4354" si="134">YEAR(C4291)</f>
        <v>2023</v>
      </c>
      <c r="C4291" s="17">
        <v>45047</v>
      </c>
      <c r="D4291" s="18" t="s">
        <v>130</v>
      </c>
      <c r="E4291" s="18" t="s">
        <v>164</v>
      </c>
      <c r="F4291" s="18" t="str">
        <f t="shared" si="133"/>
        <v>National Grid-Basic Service Adjustment Factor (BSAF)-45047</v>
      </c>
      <c r="G4291" s="11" t="s">
        <v>131</v>
      </c>
      <c r="H4291" s="11" t="s">
        <v>49</v>
      </c>
      <c r="I4291" s="11" t="s">
        <v>132</v>
      </c>
      <c r="J4291" s="11" t="s">
        <v>141</v>
      </c>
      <c r="K4291" s="11" t="str">
        <f>IFERROR(INDEX('EDC Component Dictionary'!$C$5:$C$37,MATCH('Rates Database'!J4291,'EDC Component Dictionary'!$B$5:$B$37,0)), "Energy Supply")</f>
        <v>Distribution System</v>
      </c>
      <c r="L4291" s="12">
        <v>-8.3000000000000001E-4</v>
      </c>
      <c r="M4291" s="12"/>
    </row>
    <row r="4292" spans="1:13" x14ac:dyDescent="0.3">
      <c r="A4292" s="18">
        <v>4290</v>
      </c>
      <c r="B4292" s="18">
        <f t="shared" si="134"/>
        <v>2023</v>
      </c>
      <c r="C4292" s="17">
        <v>45017</v>
      </c>
      <c r="D4292" s="18" t="s">
        <v>130</v>
      </c>
      <c r="E4292" s="18" t="s">
        <v>164</v>
      </c>
      <c r="F4292" s="18" t="str">
        <f t="shared" ref="F4292:F4355" si="135">_xlfn.CONCAT(E4292,"-",J4292,"-",C4292)</f>
        <v>National Grid-Basic Service Adjustment Factor (BSAF)-45017</v>
      </c>
      <c r="G4292" s="11" t="s">
        <v>131</v>
      </c>
      <c r="H4292" s="11" t="s">
        <v>49</v>
      </c>
      <c r="I4292" s="11" t="s">
        <v>132</v>
      </c>
      <c r="J4292" s="11" t="s">
        <v>141</v>
      </c>
      <c r="K4292" s="11" t="str">
        <f>IFERROR(INDEX('EDC Component Dictionary'!$C$5:$C$37,MATCH('Rates Database'!J4292,'EDC Component Dictionary'!$B$5:$B$37,0)), "Energy Supply")</f>
        <v>Distribution System</v>
      </c>
      <c r="L4292" s="12">
        <v>-8.3000000000000001E-4</v>
      </c>
      <c r="M4292" s="12"/>
    </row>
    <row r="4293" spans="1:13" x14ac:dyDescent="0.3">
      <c r="A4293" s="18">
        <v>4291</v>
      </c>
      <c r="B4293" s="18">
        <f t="shared" si="134"/>
        <v>2023</v>
      </c>
      <c r="C4293" s="17">
        <v>44986</v>
      </c>
      <c r="D4293" s="18" t="s">
        <v>130</v>
      </c>
      <c r="E4293" s="18" t="s">
        <v>164</v>
      </c>
      <c r="F4293" s="18" t="str">
        <f t="shared" si="135"/>
        <v>National Grid-Basic Service Adjustment Factor (BSAF)-44986</v>
      </c>
      <c r="G4293" s="11" t="s">
        <v>131</v>
      </c>
      <c r="H4293" s="11" t="s">
        <v>49</v>
      </c>
      <c r="I4293" s="11" t="s">
        <v>132</v>
      </c>
      <c r="J4293" s="11" t="s">
        <v>141</v>
      </c>
      <c r="K4293" s="11" t="str">
        <f>IFERROR(INDEX('EDC Component Dictionary'!$C$5:$C$37,MATCH('Rates Database'!J4293,'EDC Component Dictionary'!$B$5:$B$37,0)), "Energy Supply")</f>
        <v>Distribution System</v>
      </c>
      <c r="L4293" s="12">
        <v>-8.3000000000000001E-4</v>
      </c>
      <c r="M4293" s="12"/>
    </row>
    <row r="4294" spans="1:13" x14ac:dyDescent="0.3">
      <c r="A4294" s="18">
        <v>4292</v>
      </c>
      <c r="B4294" s="18">
        <f t="shared" si="134"/>
        <v>2023</v>
      </c>
      <c r="C4294" s="17">
        <v>44958</v>
      </c>
      <c r="D4294" s="18" t="s">
        <v>130</v>
      </c>
      <c r="E4294" s="18" t="s">
        <v>164</v>
      </c>
      <c r="F4294" s="18" t="str">
        <f t="shared" si="135"/>
        <v>National Grid-Basic Service Adjustment Factor (BSAF)-44958</v>
      </c>
      <c r="G4294" s="11" t="s">
        <v>131</v>
      </c>
      <c r="H4294" s="11" t="s">
        <v>49</v>
      </c>
      <c r="I4294" s="11" t="s">
        <v>132</v>
      </c>
      <c r="J4294" s="11" t="s">
        <v>141</v>
      </c>
      <c r="K4294" s="11" t="str">
        <f>IFERROR(INDEX('EDC Component Dictionary'!$C$5:$C$37,MATCH('Rates Database'!J4294,'EDC Component Dictionary'!$B$5:$B$37,0)), "Energy Supply")</f>
        <v>Distribution System</v>
      </c>
      <c r="L4294" s="12">
        <v>2.1000000000000001E-4</v>
      </c>
      <c r="M4294" s="12"/>
    </row>
    <row r="4295" spans="1:13" x14ac:dyDescent="0.3">
      <c r="A4295" s="18">
        <v>4293</v>
      </c>
      <c r="B4295" s="18">
        <f t="shared" si="134"/>
        <v>2023</v>
      </c>
      <c r="C4295" s="17">
        <v>44927</v>
      </c>
      <c r="D4295" s="18" t="s">
        <v>130</v>
      </c>
      <c r="E4295" s="18" t="s">
        <v>164</v>
      </c>
      <c r="F4295" s="18" t="str">
        <f t="shared" si="135"/>
        <v>National Grid-Basic Service Adjustment Factor (BSAF)-44927</v>
      </c>
      <c r="G4295" s="11" t="s">
        <v>131</v>
      </c>
      <c r="H4295" s="11" t="s">
        <v>49</v>
      </c>
      <c r="I4295" s="11" t="s">
        <v>132</v>
      </c>
      <c r="J4295" s="11" t="s">
        <v>141</v>
      </c>
      <c r="K4295" s="11" t="str">
        <f>IFERROR(INDEX('EDC Component Dictionary'!$C$5:$C$37,MATCH('Rates Database'!J4295,'EDC Component Dictionary'!$B$5:$B$37,0)), "Energy Supply")</f>
        <v>Distribution System</v>
      </c>
      <c r="L4295" s="12">
        <v>2.1000000000000001E-4</v>
      </c>
      <c r="M4295" s="12"/>
    </row>
    <row r="4296" spans="1:13" x14ac:dyDescent="0.3">
      <c r="A4296" s="18">
        <v>4294</v>
      </c>
      <c r="B4296" s="18">
        <f t="shared" si="134"/>
        <v>2022</v>
      </c>
      <c r="C4296" s="17">
        <v>44896</v>
      </c>
      <c r="D4296" s="18" t="s">
        <v>130</v>
      </c>
      <c r="E4296" s="18" t="s">
        <v>164</v>
      </c>
      <c r="F4296" s="18" t="str">
        <f t="shared" si="135"/>
        <v>National Grid-Basic Service Adjustment Factor (BSAF)-44896</v>
      </c>
      <c r="G4296" s="11" t="s">
        <v>131</v>
      </c>
      <c r="H4296" s="11" t="s">
        <v>49</v>
      </c>
      <c r="I4296" s="11" t="s">
        <v>132</v>
      </c>
      <c r="J4296" s="11" t="s">
        <v>141</v>
      </c>
      <c r="K4296" s="11" t="str">
        <f>IFERROR(INDEX('EDC Component Dictionary'!$C$5:$C$37,MATCH('Rates Database'!J4296,'EDC Component Dictionary'!$B$5:$B$37,0)), "Energy Supply")</f>
        <v>Distribution System</v>
      </c>
      <c r="L4296" s="12">
        <v>2.1000000000000001E-4</v>
      </c>
      <c r="M4296" s="12"/>
    </row>
    <row r="4297" spans="1:13" x14ac:dyDescent="0.3">
      <c r="A4297" s="18">
        <v>4295</v>
      </c>
      <c r="B4297" s="18">
        <f t="shared" si="134"/>
        <v>2022</v>
      </c>
      <c r="C4297" s="17">
        <v>44866</v>
      </c>
      <c r="D4297" s="18" t="s">
        <v>130</v>
      </c>
      <c r="E4297" s="18" t="s">
        <v>164</v>
      </c>
      <c r="F4297" s="18" t="str">
        <f t="shared" si="135"/>
        <v>National Grid-Basic Service Adjustment Factor (BSAF)-44866</v>
      </c>
      <c r="G4297" s="11" t="s">
        <v>131</v>
      </c>
      <c r="H4297" s="11" t="s">
        <v>49</v>
      </c>
      <c r="I4297" s="11" t="s">
        <v>132</v>
      </c>
      <c r="J4297" s="11" t="s">
        <v>141</v>
      </c>
      <c r="K4297" s="11" t="str">
        <f>IFERROR(INDEX('EDC Component Dictionary'!$C$5:$C$37,MATCH('Rates Database'!J4297,'EDC Component Dictionary'!$B$5:$B$37,0)), "Energy Supply")</f>
        <v>Distribution System</v>
      </c>
      <c r="L4297" s="12">
        <v>2.1000000000000001E-4</v>
      </c>
      <c r="M4297" s="12"/>
    </row>
    <row r="4298" spans="1:13" x14ac:dyDescent="0.3">
      <c r="A4298" s="18">
        <v>4296</v>
      </c>
      <c r="B4298" s="18">
        <f t="shared" si="134"/>
        <v>2022</v>
      </c>
      <c r="C4298" s="17">
        <v>44835</v>
      </c>
      <c r="D4298" s="18" t="s">
        <v>130</v>
      </c>
      <c r="E4298" s="18" t="s">
        <v>164</v>
      </c>
      <c r="F4298" s="18" t="str">
        <f t="shared" si="135"/>
        <v>National Grid-Basic Service Adjustment Factor (BSAF)-44835</v>
      </c>
      <c r="G4298" s="11" t="s">
        <v>131</v>
      </c>
      <c r="H4298" s="11" t="s">
        <v>49</v>
      </c>
      <c r="I4298" s="11" t="s">
        <v>132</v>
      </c>
      <c r="J4298" s="11" t="s">
        <v>141</v>
      </c>
      <c r="K4298" s="11" t="str">
        <f>IFERROR(INDEX('EDC Component Dictionary'!$C$5:$C$37,MATCH('Rates Database'!J4298,'EDC Component Dictionary'!$B$5:$B$37,0)), "Energy Supply")</f>
        <v>Distribution System</v>
      </c>
      <c r="L4298" s="12">
        <v>2.1000000000000001E-4</v>
      </c>
      <c r="M4298" s="12"/>
    </row>
    <row r="4299" spans="1:13" x14ac:dyDescent="0.3">
      <c r="A4299" s="18">
        <v>4297</v>
      </c>
      <c r="B4299" s="18">
        <f t="shared" si="134"/>
        <v>2022</v>
      </c>
      <c r="C4299" s="17">
        <v>44805</v>
      </c>
      <c r="D4299" s="18" t="s">
        <v>130</v>
      </c>
      <c r="E4299" s="18" t="s">
        <v>164</v>
      </c>
      <c r="F4299" s="18" t="str">
        <f t="shared" si="135"/>
        <v>National Grid-Basic Service Adjustment Factor (BSAF)-44805</v>
      </c>
      <c r="G4299" s="11" t="s">
        <v>131</v>
      </c>
      <c r="H4299" s="11" t="s">
        <v>49</v>
      </c>
      <c r="I4299" s="11" t="s">
        <v>132</v>
      </c>
      <c r="J4299" s="11" t="s">
        <v>141</v>
      </c>
      <c r="K4299" s="11" t="str">
        <f>IFERROR(INDEX('EDC Component Dictionary'!$C$5:$C$37,MATCH('Rates Database'!J4299,'EDC Component Dictionary'!$B$5:$B$37,0)), "Energy Supply")</f>
        <v>Distribution System</v>
      </c>
      <c r="L4299" s="12">
        <v>2.1000000000000001E-4</v>
      </c>
      <c r="M4299" s="12"/>
    </row>
    <row r="4300" spans="1:13" x14ac:dyDescent="0.3">
      <c r="A4300" s="18">
        <v>4298</v>
      </c>
      <c r="B4300" s="18">
        <f t="shared" si="134"/>
        <v>2022</v>
      </c>
      <c r="C4300" s="17">
        <v>44774</v>
      </c>
      <c r="D4300" s="18" t="s">
        <v>130</v>
      </c>
      <c r="E4300" s="18" t="s">
        <v>164</v>
      </c>
      <c r="F4300" s="18" t="str">
        <f t="shared" si="135"/>
        <v>National Grid-Basic Service Adjustment Factor (BSAF)-44774</v>
      </c>
      <c r="G4300" s="11" t="s">
        <v>131</v>
      </c>
      <c r="H4300" s="11" t="s">
        <v>49</v>
      </c>
      <c r="I4300" s="11" t="s">
        <v>132</v>
      </c>
      <c r="J4300" s="11" t="s">
        <v>141</v>
      </c>
      <c r="K4300" s="11" t="str">
        <f>IFERROR(INDEX('EDC Component Dictionary'!$C$5:$C$37,MATCH('Rates Database'!J4300,'EDC Component Dictionary'!$B$5:$B$37,0)), "Energy Supply")</f>
        <v>Distribution System</v>
      </c>
      <c r="L4300" s="12">
        <v>2.1000000000000001E-4</v>
      </c>
      <c r="M4300" s="12"/>
    </row>
    <row r="4301" spans="1:13" x14ac:dyDescent="0.3">
      <c r="A4301" s="18">
        <v>4299</v>
      </c>
      <c r="B4301" s="18">
        <f t="shared" si="134"/>
        <v>2022</v>
      </c>
      <c r="C4301" s="17">
        <v>44743</v>
      </c>
      <c r="D4301" s="18" t="s">
        <v>130</v>
      </c>
      <c r="E4301" s="18" t="s">
        <v>164</v>
      </c>
      <c r="F4301" s="18" t="str">
        <f t="shared" si="135"/>
        <v>National Grid-Basic Service Adjustment Factor (BSAF)-44743</v>
      </c>
      <c r="G4301" s="11" t="s">
        <v>131</v>
      </c>
      <c r="H4301" s="11" t="s">
        <v>49</v>
      </c>
      <c r="I4301" s="11" t="s">
        <v>132</v>
      </c>
      <c r="J4301" s="11" t="s">
        <v>141</v>
      </c>
      <c r="K4301" s="11" t="str">
        <f>IFERROR(INDEX('EDC Component Dictionary'!$C$5:$C$37,MATCH('Rates Database'!J4301,'EDC Component Dictionary'!$B$5:$B$37,0)), "Energy Supply")</f>
        <v>Distribution System</v>
      </c>
      <c r="L4301" s="12">
        <v>2.1000000000000001E-4</v>
      </c>
      <c r="M4301" s="12"/>
    </row>
    <row r="4302" spans="1:13" x14ac:dyDescent="0.3">
      <c r="A4302" s="18">
        <v>4300</v>
      </c>
      <c r="B4302" s="18">
        <f t="shared" si="134"/>
        <v>2022</v>
      </c>
      <c r="C4302" s="17">
        <v>44713</v>
      </c>
      <c r="D4302" s="18" t="s">
        <v>130</v>
      </c>
      <c r="E4302" s="18" t="s">
        <v>164</v>
      </c>
      <c r="F4302" s="18" t="str">
        <f t="shared" si="135"/>
        <v>National Grid-Basic Service Adjustment Factor (BSAF)-44713</v>
      </c>
      <c r="G4302" s="11" t="s">
        <v>131</v>
      </c>
      <c r="H4302" s="11" t="s">
        <v>49</v>
      </c>
      <c r="I4302" s="11" t="s">
        <v>132</v>
      </c>
      <c r="J4302" s="11" t="s">
        <v>141</v>
      </c>
      <c r="K4302" s="11" t="str">
        <f>IFERROR(INDEX('EDC Component Dictionary'!$C$5:$C$37,MATCH('Rates Database'!J4302,'EDC Component Dictionary'!$B$5:$B$37,0)), "Energy Supply")</f>
        <v>Distribution System</v>
      </c>
      <c r="L4302" s="12">
        <v>2.1000000000000001E-4</v>
      </c>
      <c r="M4302" s="12"/>
    </row>
    <row r="4303" spans="1:13" x14ac:dyDescent="0.3">
      <c r="A4303" s="18">
        <v>4301</v>
      </c>
      <c r="B4303" s="18">
        <f t="shared" si="134"/>
        <v>2022</v>
      </c>
      <c r="C4303" s="17">
        <v>44682</v>
      </c>
      <c r="D4303" s="18" t="s">
        <v>130</v>
      </c>
      <c r="E4303" s="18" t="s">
        <v>164</v>
      </c>
      <c r="F4303" s="18" t="str">
        <f t="shared" si="135"/>
        <v>National Grid-Basic Service Adjustment Factor (BSAF)-44682</v>
      </c>
      <c r="G4303" s="11" t="s">
        <v>131</v>
      </c>
      <c r="H4303" s="11" t="s">
        <v>49</v>
      </c>
      <c r="I4303" s="11" t="s">
        <v>132</v>
      </c>
      <c r="J4303" s="11" t="s">
        <v>141</v>
      </c>
      <c r="K4303" s="11" t="str">
        <f>IFERROR(INDEX('EDC Component Dictionary'!$C$5:$C$37,MATCH('Rates Database'!J4303,'EDC Component Dictionary'!$B$5:$B$37,0)), "Energy Supply")</f>
        <v>Distribution System</v>
      </c>
      <c r="L4303" s="12">
        <v>2.1000000000000001E-4</v>
      </c>
      <c r="M4303" s="12"/>
    </row>
    <row r="4304" spans="1:13" x14ac:dyDescent="0.3">
      <c r="A4304" s="18">
        <v>4302</v>
      </c>
      <c r="B4304" s="18">
        <f t="shared" si="134"/>
        <v>2022</v>
      </c>
      <c r="C4304" s="17">
        <v>44652</v>
      </c>
      <c r="D4304" s="18" t="s">
        <v>130</v>
      </c>
      <c r="E4304" s="18" t="s">
        <v>164</v>
      </c>
      <c r="F4304" s="18" t="str">
        <f t="shared" si="135"/>
        <v>National Grid-Basic Service Adjustment Factor (BSAF)-44652</v>
      </c>
      <c r="G4304" s="11" t="s">
        <v>131</v>
      </c>
      <c r="H4304" s="11" t="s">
        <v>49</v>
      </c>
      <c r="I4304" s="11" t="s">
        <v>132</v>
      </c>
      <c r="J4304" s="11" t="s">
        <v>141</v>
      </c>
      <c r="K4304" s="11" t="str">
        <f>IFERROR(INDEX('EDC Component Dictionary'!$C$5:$C$37,MATCH('Rates Database'!J4304,'EDC Component Dictionary'!$B$5:$B$37,0)), "Energy Supply")</f>
        <v>Distribution System</v>
      </c>
      <c r="L4304" s="12">
        <v>2.1000000000000001E-4</v>
      </c>
      <c r="M4304" s="12"/>
    </row>
    <row r="4305" spans="1:13" x14ac:dyDescent="0.3">
      <c r="A4305" s="18">
        <v>4303</v>
      </c>
      <c r="B4305" s="18">
        <f t="shared" si="134"/>
        <v>2022</v>
      </c>
      <c r="C4305" s="17">
        <v>44621</v>
      </c>
      <c r="D4305" s="18" t="s">
        <v>130</v>
      </c>
      <c r="E4305" s="18" t="s">
        <v>164</v>
      </c>
      <c r="F4305" s="18" t="str">
        <f t="shared" si="135"/>
        <v>National Grid-Basic Service Adjustment Factor (BSAF)-44621</v>
      </c>
      <c r="G4305" s="11" t="s">
        <v>131</v>
      </c>
      <c r="H4305" s="11" t="s">
        <v>49</v>
      </c>
      <c r="I4305" s="11" t="s">
        <v>132</v>
      </c>
      <c r="J4305" s="11" t="s">
        <v>141</v>
      </c>
      <c r="K4305" s="11" t="str">
        <f>IFERROR(INDEX('EDC Component Dictionary'!$C$5:$C$37,MATCH('Rates Database'!J4305,'EDC Component Dictionary'!$B$5:$B$37,0)), "Energy Supply")</f>
        <v>Distribution System</v>
      </c>
      <c r="L4305" s="12">
        <v>2.1000000000000001E-4</v>
      </c>
      <c r="M4305" s="12"/>
    </row>
    <row r="4306" spans="1:13" x14ac:dyDescent="0.3">
      <c r="A4306" s="18">
        <v>4304</v>
      </c>
      <c r="B4306" s="18">
        <f t="shared" si="134"/>
        <v>2022</v>
      </c>
      <c r="C4306" s="17">
        <v>44593</v>
      </c>
      <c r="D4306" s="18" t="s">
        <v>130</v>
      </c>
      <c r="E4306" s="18" t="s">
        <v>164</v>
      </c>
      <c r="F4306" s="18" t="str">
        <f t="shared" si="135"/>
        <v>National Grid-Basic Service Adjustment Factor (BSAF)-44593</v>
      </c>
      <c r="G4306" s="11" t="s">
        <v>131</v>
      </c>
      <c r="H4306" s="11" t="s">
        <v>49</v>
      </c>
      <c r="I4306" s="11" t="s">
        <v>132</v>
      </c>
      <c r="J4306" s="11" t="s">
        <v>141</v>
      </c>
      <c r="K4306" s="11" t="str">
        <f>IFERROR(INDEX('EDC Component Dictionary'!$C$5:$C$37,MATCH('Rates Database'!J4306,'EDC Component Dictionary'!$B$5:$B$37,0)), "Energy Supply")</f>
        <v>Distribution System</v>
      </c>
      <c r="L4306" s="12">
        <v>1.0499999999999999E-3</v>
      </c>
      <c r="M4306" s="12"/>
    </row>
    <row r="4307" spans="1:13" x14ac:dyDescent="0.3">
      <c r="A4307" s="18">
        <v>4305</v>
      </c>
      <c r="B4307" s="18">
        <f t="shared" si="134"/>
        <v>2022</v>
      </c>
      <c r="C4307" s="17">
        <v>44562</v>
      </c>
      <c r="D4307" s="18" t="s">
        <v>130</v>
      </c>
      <c r="E4307" s="18" t="s">
        <v>164</v>
      </c>
      <c r="F4307" s="18" t="str">
        <f t="shared" si="135"/>
        <v>National Grid-Basic Service Adjustment Factor (BSAF)-44562</v>
      </c>
      <c r="G4307" s="11" t="s">
        <v>131</v>
      </c>
      <c r="H4307" s="11" t="s">
        <v>49</v>
      </c>
      <c r="I4307" s="11" t="s">
        <v>132</v>
      </c>
      <c r="J4307" s="11" t="s">
        <v>141</v>
      </c>
      <c r="K4307" s="11" t="str">
        <f>IFERROR(INDEX('EDC Component Dictionary'!$C$5:$C$37,MATCH('Rates Database'!J4307,'EDC Component Dictionary'!$B$5:$B$37,0)), "Energy Supply")</f>
        <v>Distribution System</v>
      </c>
      <c r="L4307" s="12">
        <v>1.0499999999999999E-3</v>
      </c>
      <c r="M4307" s="12"/>
    </row>
    <row r="4308" spans="1:13" x14ac:dyDescent="0.3">
      <c r="A4308" s="18">
        <v>4306</v>
      </c>
      <c r="B4308" s="18">
        <f t="shared" si="134"/>
        <v>2021</v>
      </c>
      <c r="C4308" s="17">
        <v>44531</v>
      </c>
      <c r="D4308" s="18" t="s">
        <v>130</v>
      </c>
      <c r="E4308" s="18" t="s">
        <v>164</v>
      </c>
      <c r="F4308" s="18" t="str">
        <f t="shared" si="135"/>
        <v>National Grid-Basic Service Adjustment Factor (BSAF)-44531</v>
      </c>
      <c r="G4308" s="11" t="s">
        <v>131</v>
      </c>
      <c r="H4308" s="11" t="s">
        <v>49</v>
      </c>
      <c r="I4308" s="11" t="s">
        <v>132</v>
      </c>
      <c r="J4308" s="11" t="s">
        <v>141</v>
      </c>
      <c r="K4308" s="11" t="str">
        <f>IFERROR(INDEX('EDC Component Dictionary'!$C$5:$C$37,MATCH('Rates Database'!J4308,'EDC Component Dictionary'!$B$5:$B$37,0)), "Energy Supply")</f>
        <v>Distribution System</v>
      </c>
      <c r="L4308" s="12">
        <v>1.0499999999999999E-3</v>
      </c>
      <c r="M4308" s="12"/>
    </row>
    <row r="4309" spans="1:13" x14ac:dyDescent="0.3">
      <c r="A4309" s="18">
        <v>4307</v>
      </c>
      <c r="B4309" s="18">
        <f t="shared" si="134"/>
        <v>2021</v>
      </c>
      <c r="C4309" s="17">
        <v>44501</v>
      </c>
      <c r="D4309" s="18" t="s">
        <v>130</v>
      </c>
      <c r="E4309" s="18" t="s">
        <v>164</v>
      </c>
      <c r="F4309" s="18" t="str">
        <f t="shared" si="135"/>
        <v>National Grid-Basic Service Adjustment Factor (BSAF)-44501</v>
      </c>
      <c r="G4309" s="11" t="s">
        <v>131</v>
      </c>
      <c r="H4309" s="11" t="s">
        <v>49</v>
      </c>
      <c r="I4309" s="11" t="s">
        <v>132</v>
      </c>
      <c r="J4309" s="11" t="s">
        <v>141</v>
      </c>
      <c r="K4309" s="11" t="str">
        <f>IFERROR(INDEX('EDC Component Dictionary'!$C$5:$C$37,MATCH('Rates Database'!J4309,'EDC Component Dictionary'!$B$5:$B$37,0)), "Energy Supply")</f>
        <v>Distribution System</v>
      </c>
      <c r="L4309" s="12">
        <v>1.0499999999999999E-3</v>
      </c>
      <c r="M4309" s="12"/>
    </row>
    <row r="4310" spans="1:13" x14ac:dyDescent="0.3">
      <c r="A4310" s="18">
        <v>4308</v>
      </c>
      <c r="B4310" s="18">
        <f t="shared" si="134"/>
        <v>2021</v>
      </c>
      <c r="C4310" s="17">
        <v>44470</v>
      </c>
      <c r="D4310" s="18" t="s">
        <v>130</v>
      </c>
      <c r="E4310" s="18" t="s">
        <v>164</v>
      </c>
      <c r="F4310" s="18" t="str">
        <f t="shared" si="135"/>
        <v>National Grid-Basic Service Adjustment Factor (BSAF)-44470</v>
      </c>
      <c r="G4310" s="11" t="s">
        <v>131</v>
      </c>
      <c r="H4310" s="11" t="s">
        <v>49</v>
      </c>
      <c r="I4310" s="11" t="s">
        <v>132</v>
      </c>
      <c r="J4310" s="11" t="s">
        <v>141</v>
      </c>
      <c r="K4310" s="11" t="str">
        <f>IFERROR(INDEX('EDC Component Dictionary'!$C$5:$C$37,MATCH('Rates Database'!J4310,'EDC Component Dictionary'!$B$5:$B$37,0)), "Energy Supply")</f>
        <v>Distribution System</v>
      </c>
      <c r="L4310" s="12">
        <v>1.0499999999999999E-3</v>
      </c>
      <c r="M4310" s="12"/>
    </row>
    <row r="4311" spans="1:13" x14ac:dyDescent="0.3">
      <c r="A4311" s="18">
        <v>4309</v>
      </c>
      <c r="B4311" s="18">
        <f t="shared" si="134"/>
        <v>2021</v>
      </c>
      <c r="C4311" s="17">
        <v>44440</v>
      </c>
      <c r="D4311" s="18" t="s">
        <v>130</v>
      </c>
      <c r="E4311" s="18" t="s">
        <v>164</v>
      </c>
      <c r="F4311" s="18" t="str">
        <f t="shared" si="135"/>
        <v>National Grid-Basic Service Adjustment Factor (BSAF)-44440</v>
      </c>
      <c r="G4311" s="11" t="s">
        <v>131</v>
      </c>
      <c r="H4311" s="11" t="s">
        <v>49</v>
      </c>
      <c r="I4311" s="11" t="s">
        <v>132</v>
      </c>
      <c r="J4311" s="11" t="s">
        <v>141</v>
      </c>
      <c r="K4311" s="11" t="str">
        <f>IFERROR(INDEX('EDC Component Dictionary'!$C$5:$C$37,MATCH('Rates Database'!J4311,'EDC Component Dictionary'!$B$5:$B$37,0)), "Energy Supply")</f>
        <v>Distribution System</v>
      </c>
      <c r="L4311" s="12">
        <v>1.0499999999999999E-3</v>
      </c>
      <c r="M4311" s="12"/>
    </row>
    <row r="4312" spans="1:13" x14ac:dyDescent="0.3">
      <c r="A4312" s="18">
        <v>4310</v>
      </c>
      <c r="B4312" s="18">
        <f t="shared" si="134"/>
        <v>2021</v>
      </c>
      <c r="C4312" s="17">
        <v>44409</v>
      </c>
      <c r="D4312" s="18" t="s">
        <v>130</v>
      </c>
      <c r="E4312" s="18" t="s">
        <v>164</v>
      </c>
      <c r="F4312" s="18" t="str">
        <f t="shared" si="135"/>
        <v>National Grid-Basic Service Adjustment Factor (BSAF)-44409</v>
      </c>
      <c r="G4312" s="11" t="s">
        <v>131</v>
      </c>
      <c r="H4312" s="11" t="s">
        <v>49</v>
      </c>
      <c r="I4312" s="11" t="s">
        <v>132</v>
      </c>
      <c r="J4312" s="11" t="s">
        <v>141</v>
      </c>
      <c r="K4312" s="11" t="str">
        <f>IFERROR(INDEX('EDC Component Dictionary'!$C$5:$C$37,MATCH('Rates Database'!J4312,'EDC Component Dictionary'!$B$5:$B$37,0)), "Energy Supply")</f>
        <v>Distribution System</v>
      </c>
      <c r="L4312" s="12">
        <v>1.0499999999999999E-3</v>
      </c>
      <c r="M4312" s="12"/>
    </row>
    <row r="4313" spans="1:13" x14ac:dyDescent="0.3">
      <c r="A4313" s="18">
        <v>4311</v>
      </c>
      <c r="B4313" s="18">
        <f t="shared" si="134"/>
        <v>2021</v>
      </c>
      <c r="C4313" s="17">
        <v>44378</v>
      </c>
      <c r="D4313" s="18" t="s">
        <v>130</v>
      </c>
      <c r="E4313" s="18" t="s">
        <v>164</v>
      </c>
      <c r="F4313" s="18" t="str">
        <f t="shared" si="135"/>
        <v>National Grid-Basic Service Adjustment Factor (BSAF)-44378</v>
      </c>
      <c r="G4313" s="11" t="s">
        <v>131</v>
      </c>
      <c r="H4313" s="11" t="s">
        <v>49</v>
      </c>
      <c r="I4313" s="11" t="s">
        <v>132</v>
      </c>
      <c r="J4313" s="11" t="s">
        <v>141</v>
      </c>
      <c r="K4313" s="11" t="str">
        <f>IFERROR(INDEX('EDC Component Dictionary'!$C$5:$C$37,MATCH('Rates Database'!J4313,'EDC Component Dictionary'!$B$5:$B$37,0)), "Energy Supply")</f>
        <v>Distribution System</v>
      </c>
      <c r="L4313" s="12">
        <v>1.0499999999999999E-3</v>
      </c>
      <c r="M4313" s="12"/>
    </row>
    <row r="4314" spans="1:13" x14ac:dyDescent="0.3">
      <c r="A4314" s="18">
        <v>4312</v>
      </c>
      <c r="B4314" s="18">
        <f t="shared" si="134"/>
        <v>2021</v>
      </c>
      <c r="C4314" s="17">
        <v>44348</v>
      </c>
      <c r="D4314" s="18" t="s">
        <v>130</v>
      </c>
      <c r="E4314" s="18" t="s">
        <v>164</v>
      </c>
      <c r="F4314" s="18" t="str">
        <f t="shared" si="135"/>
        <v>National Grid-Basic Service Adjustment Factor (BSAF)-44348</v>
      </c>
      <c r="G4314" s="11" t="s">
        <v>131</v>
      </c>
      <c r="H4314" s="11" t="s">
        <v>49</v>
      </c>
      <c r="I4314" s="11" t="s">
        <v>132</v>
      </c>
      <c r="J4314" s="11" t="s">
        <v>141</v>
      </c>
      <c r="K4314" s="11" t="str">
        <f>IFERROR(INDEX('EDC Component Dictionary'!$C$5:$C$37,MATCH('Rates Database'!J4314,'EDC Component Dictionary'!$B$5:$B$37,0)), "Energy Supply")</f>
        <v>Distribution System</v>
      </c>
      <c r="L4314" s="12">
        <v>1.0499999999999999E-3</v>
      </c>
      <c r="M4314" s="12"/>
    </row>
    <row r="4315" spans="1:13" x14ac:dyDescent="0.3">
      <c r="A4315" s="18">
        <v>4313</v>
      </c>
      <c r="B4315" s="18">
        <f t="shared" si="134"/>
        <v>2021</v>
      </c>
      <c r="C4315" s="17">
        <v>44317</v>
      </c>
      <c r="D4315" s="18" t="s">
        <v>130</v>
      </c>
      <c r="E4315" s="18" t="s">
        <v>164</v>
      </c>
      <c r="F4315" s="18" t="str">
        <f t="shared" si="135"/>
        <v>National Grid-Basic Service Adjustment Factor (BSAF)-44317</v>
      </c>
      <c r="G4315" s="11" t="s">
        <v>131</v>
      </c>
      <c r="H4315" s="11" t="s">
        <v>49</v>
      </c>
      <c r="I4315" s="11" t="s">
        <v>132</v>
      </c>
      <c r="J4315" s="11" t="s">
        <v>141</v>
      </c>
      <c r="K4315" s="11" t="str">
        <f>IFERROR(INDEX('EDC Component Dictionary'!$C$5:$C$37,MATCH('Rates Database'!J4315,'EDC Component Dictionary'!$B$5:$B$37,0)), "Energy Supply")</f>
        <v>Distribution System</v>
      </c>
      <c r="L4315" s="12">
        <v>1.0499999999999999E-3</v>
      </c>
      <c r="M4315" s="12"/>
    </row>
    <row r="4316" spans="1:13" x14ac:dyDescent="0.3">
      <c r="A4316" s="18">
        <v>4314</v>
      </c>
      <c r="B4316" s="18">
        <f t="shared" si="134"/>
        <v>2021</v>
      </c>
      <c r="C4316" s="17">
        <v>44287</v>
      </c>
      <c r="D4316" s="18" t="s">
        <v>130</v>
      </c>
      <c r="E4316" s="18" t="s">
        <v>164</v>
      </c>
      <c r="F4316" s="18" t="str">
        <f t="shared" si="135"/>
        <v>National Grid-Basic Service Adjustment Factor (BSAF)-44287</v>
      </c>
      <c r="G4316" s="11" t="s">
        <v>131</v>
      </c>
      <c r="H4316" s="11" t="s">
        <v>49</v>
      </c>
      <c r="I4316" s="11" t="s">
        <v>132</v>
      </c>
      <c r="J4316" s="11" t="s">
        <v>141</v>
      </c>
      <c r="K4316" s="11" t="str">
        <f>IFERROR(INDEX('EDC Component Dictionary'!$C$5:$C$37,MATCH('Rates Database'!J4316,'EDC Component Dictionary'!$B$5:$B$37,0)), "Energy Supply")</f>
        <v>Distribution System</v>
      </c>
      <c r="L4316" s="12">
        <v>1.0499999999999999E-3</v>
      </c>
      <c r="M4316" s="12"/>
    </row>
    <row r="4317" spans="1:13" x14ac:dyDescent="0.3">
      <c r="A4317" s="18">
        <v>4315</v>
      </c>
      <c r="B4317" s="18">
        <f t="shared" si="134"/>
        <v>2021</v>
      </c>
      <c r="C4317" s="17">
        <v>44256</v>
      </c>
      <c r="D4317" s="18" t="s">
        <v>130</v>
      </c>
      <c r="E4317" s="18" t="s">
        <v>164</v>
      </c>
      <c r="F4317" s="18" t="str">
        <f t="shared" si="135"/>
        <v>National Grid-Basic Service Adjustment Factor (BSAF)-44256</v>
      </c>
      <c r="G4317" s="11" t="s">
        <v>131</v>
      </c>
      <c r="H4317" s="11" t="s">
        <v>49</v>
      </c>
      <c r="I4317" s="11" t="s">
        <v>132</v>
      </c>
      <c r="J4317" s="11" t="s">
        <v>141</v>
      </c>
      <c r="K4317" s="11" t="str">
        <f>IFERROR(INDEX('EDC Component Dictionary'!$C$5:$C$37,MATCH('Rates Database'!J4317,'EDC Component Dictionary'!$B$5:$B$37,0)), "Energy Supply")</f>
        <v>Distribution System</v>
      </c>
      <c r="L4317" s="12">
        <v>1.0499999999999999E-3</v>
      </c>
      <c r="M4317" s="12"/>
    </row>
    <row r="4318" spans="1:13" x14ac:dyDescent="0.3">
      <c r="A4318" s="18">
        <v>4316</v>
      </c>
      <c r="B4318" s="18">
        <f t="shared" si="134"/>
        <v>2021</v>
      </c>
      <c r="C4318" s="17">
        <v>44228</v>
      </c>
      <c r="D4318" s="18" t="s">
        <v>130</v>
      </c>
      <c r="E4318" s="18" t="s">
        <v>164</v>
      </c>
      <c r="F4318" s="18" t="str">
        <f t="shared" si="135"/>
        <v>National Grid-Basic Service Adjustment Factor (BSAF)-44228</v>
      </c>
      <c r="G4318" s="11" t="s">
        <v>131</v>
      </c>
      <c r="H4318" s="11" t="s">
        <v>49</v>
      </c>
      <c r="I4318" s="11" t="s">
        <v>132</v>
      </c>
      <c r="J4318" s="11" t="s">
        <v>141</v>
      </c>
      <c r="K4318" s="11" t="str">
        <f>IFERROR(INDEX('EDC Component Dictionary'!$C$5:$C$37,MATCH('Rates Database'!J4318,'EDC Component Dictionary'!$B$5:$B$37,0)), "Energy Supply")</f>
        <v>Distribution System</v>
      </c>
      <c r="L4318" s="12">
        <v>-3.3E-4</v>
      </c>
      <c r="M4318" s="12"/>
    </row>
    <row r="4319" spans="1:13" x14ac:dyDescent="0.3">
      <c r="A4319" s="18">
        <v>4317</v>
      </c>
      <c r="B4319" s="18">
        <f t="shared" si="134"/>
        <v>2021</v>
      </c>
      <c r="C4319" s="17">
        <v>44197</v>
      </c>
      <c r="D4319" s="18" t="s">
        <v>130</v>
      </c>
      <c r="E4319" s="18" t="s">
        <v>164</v>
      </c>
      <c r="F4319" s="18" t="str">
        <f t="shared" si="135"/>
        <v>National Grid-Basic Service Adjustment Factor (BSAF)-44197</v>
      </c>
      <c r="G4319" s="11" t="s">
        <v>131</v>
      </c>
      <c r="H4319" s="11" t="s">
        <v>49</v>
      </c>
      <c r="I4319" s="11" t="s">
        <v>132</v>
      </c>
      <c r="J4319" s="11" t="s">
        <v>141</v>
      </c>
      <c r="K4319" s="11" t="str">
        <f>IFERROR(INDEX('EDC Component Dictionary'!$C$5:$C$37,MATCH('Rates Database'!J4319,'EDC Component Dictionary'!$B$5:$B$37,0)), "Energy Supply")</f>
        <v>Distribution System</v>
      </c>
      <c r="L4319" s="12">
        <v>-3.3E-4</v>
      </c>
      <c r="M4319" s="12"/>
    </row>
    <row r="4320" spans="1:13" x14ac:dyDescent="0.3">
      <c r="A4320" s="18">
        <v>4318</v>
      </c>
      <c r="B4320" s="18">
        <f t="shared" si="134"/>
        <v>2020</v>
      </c>
      <c r="C4320" s="17">
        <v>44166</v>
      </c>
      <c r="D4320" s="18" t="s">
        <v>130</v>
      </c>
      <c r="E4320" s="18" t="s">
        <v>164</v>
      </c>
      <c r="F4320" s="18" t="str">
        <f t="shared" si="135"/>
        <v>National Grid-Basic Service Adjustment Factor (BSAF)-44166</v>
      </c>
      <c r="G4320" s="11" t="s">
        <v>131</v>
      </c>
      <c r="H4320" s="11" t="s">
        <v>49</v>
      </c>
      <c r="I4320" s="11" t="s">
        <v>132</v>
      </c>
      <c r="J4320" s="11" t="s">
        <v>141</v>
      </c>
      <c r="K4320" s="11" t="str">
        <f>IFERROR(INDEX('EDC Component Dictionary'!$C$5:$C$37,MATCH('Rates Database'!J4320,'EDC Component Dictionary'!$B$5:$B$37,0)), "Energy Supply")</f>
        <v>Distribution System</v>
      </c>
      <c r="L4320" s="12">
        <v>-3.3E-4</v>
      </c>
      <c r="M4320" s="12"/>
    </row>
    <row r="4321" spans="1:13" x14ac:dyDescent="0.3">
      <c r="A4321" s="18">
        <v>4319</v>
      </c>
      <c r="B4321" s="18">
        <f t="shared" si="134"/>
        <v>2020</v>
      </c>
      <c r="C4321" s="17">
        <v>44136</v>
      </c>
      <c r="D4321" s="18" t="s">
        <v>130</v>
      </c>
      <c r="E4321" s="18" t="s">
        <v>164</v>
      </c>
      <c r="F4321" s="18" t="str">
        <f t="shared" si="135"/>
        <v>National Grid-Basic Service Adjustment Factor (BSAF)-44136</v>
      </c>
      <c r="G4321" s="11" t="s">
        <v>131</v>
      </c>
      <c r="H4321" s="11" t="s">
        <v>49</v>
      </c>
      <c r="I4321" s="11" t="s">
        <v>132</v>
      </c>
      <c r="J4321" s="11" t="s">
        <v>141</v>
      </c>
      <c r="K4321" s="11" t="str">
        <f>IFERROR(INDEX('EDC Component Dictionary'!$C$5:$C$37,MATCH('Rates Database'!J4321,'EDC Component Dictionary'!$B$5:$B$37,0)), "Energy Supply")</f>
        <v>Distribution System</v>
      </c>
      <c r="L4321" s="12">
        <v>-3.3E-4</v>
      </c>
      <c r="M4321" s="12"/>
    </row>
    <row r="4322" spans="1:13" x14ac:dyDescent="0.3">
      <c r="A4322" s="18">
        <v>4320</v>
      </c>
      <c r="B4322" s="18">
        <f t="shared" si="134"/>
        <v>2020</v>
      </c>
      <c r="C4322" s="17">
        <v>44105</v>
      </c>
      <c r="D4322" s="18" t="s">
        <v>130</v>
      </c>
      <c r="E4322" s="18" t="s">
        <v>164</v>
      </c>
      <c r="F4322" s="18" t="str">
        <f t="shared" si="135"/>
        <v>National Grid-Basic Service Adjustment Factor (BSAF)-44105</v>
      </c>
      <c r="G4322" s="11" t="s">
        <v>131</v>
      </c>
      <c r="H4322" s="11" t="s">
        <v>49</v>
      </c>
      <c r="I4322" s="11" t="s">
        <v>132</v>
      </c>
      <c r="J4322" s="11" t="s">
        <v>141</v>
      </c>
      <c r="K4322" s="11" t="str">
        <f>IFERROR(INDEX('EDC Component Dictionary'!$C$5:$C$37,MATCH('Rates Database'!J4322,'EDC Component Dictionary'!$B$5:$B$37,0)), "Energy Supply")</f>
        <v>Distribution System</v>
      </c>
      <c r="L4322" s="12">
        <v>-3.3E-4</v>
      </c>
      <c r="M4322" s="12"/>
    </row>
    <row r="4323" spans="1:13" x14ac:dyDescent="0.3">
      <c r="A4323" s="18">
        <v>4321</v>
      </c>
      <c r="B4323" s="18">
        <f t="shared" si="134"/>
        <v>2020</v>
      </c>
      <c r="C4323" s="17">
        <v>44075</v>
      </c>
      <c r="D4323" s="18" t="s">
        <v>130</v>
      </c>
      <c r="E4323" s="18" t="s">
        <v>164</v>
      </c>
      <c r="F4323" s="18" t="str">
        <f t="shared" si="135"/>
        <v>National Grid-Basic Service Adjustment Factor (BSAF)-44075</v>
      </c>
      <c r="G4323" s="11" t="s">
        <v>131</v>
      </c>
      <c r="H4323" s="11" t="s">
        <v>49</v>
      </c>
      <c r="I4323" s="11" t="s">
        <v>132</v>
      </c>
      <c r="J4323" s="11" t="s">
        <v>141</v>
      </c>
      <c r="K4323" s="11" t="str">
        <f>IFERROR(INDEX('EDC Component Dictionary'!$C$5:$C$37,MATCH('Rates Database'!J4323,'EDC Component Dictionary'!$B$5:$B$37,0)), "Energy Supply")</f>
        <v>Distribution System</v>
      </c>
      <c r="L4323" s="12">
        <v>-3.3E-4</v>
      </c>
      <c r="M4323" s="12"/>
    </row>
    <row r="4324" spans="1:13" x14ac:dyDescent="0.3">
      <c r="A4324" s="18">
        <v>4322</v>
      </c>
      <c r="B4324" s="18">
        <f t="shared" si="134"/>
        <v>2020</v>
      </c>
      <c r="C4324" s="17">
        <v>44044</v>
      </c>
      <c r="D4324" s="18" t="s">
        <v>130</v>
      </c>
      <c r="E4324" s="18" t="s">
        <v>164</v>
      </c>
      <c r="F4324" s="18" t="str">
        <f t="shared" si="135"/>
        <v>National Grid-Basic Service Adjustment Factor (BSAF)-44044</v>
      </c>
      <c r="G4324" s="11" t="s">
        <v>131</v>
      </c>
      <c r="H4324" s="11" t="s">
        <v>49</v>
      </c>
      <c r="I4324" s="11" t="s">
        <v>132</v>
      </c>
      <c r="J4324" s="11" t="s">
        <v>141</v>
      </c>
      <c r="K4324" s="11" t="str">
        <f>IFERROR(INDEX('EDC Component Dictionary'!$C$5:$C$37,MATCH('Rates Database'!J4324,'EDC Component Dictionary'!$B$5:$B$37,0)), "Energy Supply")</f>
        <v>Distribution System</v>
      </c>
      <c r="L4324" s="12">
        <v>-3.3E-4</v>
      </c>
      <c r="M4324" s="12"/>
    </row>
    <row r="4325" spans="1:13" x14ac:dyDescent="0.3">
      <c r="A4325" s="18">
        <v>4323</v>
      </c>
      <c r="B4325" s="18">
        <f t="shared" si="134"/>
        <v>2020</v>
      </c>
      <c r="C4325" s="17">
        <v>44013</v>
      </c>
      <c r="D4325" s="18" t="s">
        <v>130</v>
      </c>
      <c r="E4325" s="18" t="s">
        <v>164</v>
      </c>
      <c r="F4325" s="18" t="str">
        <f t="shared" si="135"/>
        <v>National Grid-Basic Service Adjustment Factor (BSAF)-44013</v>
      </c>
      <c r="G4325" s="11" t="s">
        <v>131</v>
      </c>
      <c r="H4325" s="11" t="s">
        <v>49</v>
      </c>
      <c r="I4325" s="11" t="s">
        <v>132</v>
      </c>
      <c r="J4325" s="11" t="s">
        <v>141</v>
      </c>
      <c r="K4325" s="11" t="str">
        <f>IFERROR(INDEX('EDC Component Dictionary'!$C$5:$C$37,MATCH('Rates Database'!J4325,'EDC Component Dictionary'!$B$5:$B$37,0)), "Energy Supply")</f>
        <v>Distribution System</v>
      </c>
      <c r="L4325" s="12">
        <v>-3.3E-4</v>
      </c>
      <c r="M4325" s="12"/>
    </row>
    <row r="4326" spans="1:13" x14ac:dyDescent="0.3">
      <c r="A4326" s="18">
        <v>4324</v>
      </c>
      <c r="B4326" s="18">
        <f t="shared" si="134"/>
        <v>2020</v>
      </c>
      <c r="C4326" s="17">
        <v>43983</v>
      </c>
      <c r="D4326" s="18" t="s">
        <v>130</v>
      </c>
      <c r="E4326" s="18" t="s">
        <v>164</v>
      </c>
      <c r="F4326" s="18" t="str">
        <f t="shared" si="135"/>
        <v>National Grid-Basic Service Adjustment Factor (BSAF)-43983</v>
      </c>
      <c r="G4326" s="11" t="s">
        <v>131</v>
      </c>
      <c r="H4326" s="11" t="s">
        <v>49</v>
      </c>
      <c r="I4326" s="11" t="s">
        <v>132</v>
      </c>
      <c r="J4326" s="11" t="s">
        <v>141</v>
      </c>
      <c r="K4326" s="11" t="str">
        <f>IFERROR(INDEX('EDC Component Dictionary'!$C$5:$C$37,MATCH('Rates Database'!J4326,'EDC Component Dictionary'!$B$5:$B$37,0)), "Energy Supply")</f>
        <v>Distribution System</v>
      </c>
      <c r="L4326" s="12">
        <v>-3.3E-4</v>
      </c>
      <c r="M4326" s="12"/>
    </row>
    <row r="4327" spans="1:13" x14ac:dyDescent="0.3">
      <c r="A4327" s="18">
        <v>4325</v>
      </c>
      <c r="B4327" s="18">
        <f t="shared" si="134"/>
        <v>2020</v>
      </c>
      <c r="C4327" s="17">
        <v>43952</v>
      </c>
      <c r="D4327" s="18" t="s">
        <v>130</v>
      </c>
      <c r="E4327" s="18" t="s">
        <v>164</v>
      </c>
      <c r="F4327" s="18" t="str">
        <f t="shared" si="135"/>
        <v>National Grid-Basic Service Adjustment Factor (BSAF)-43952</v>
      </c>
      <c r="G4327" s="11" t="s">
        <v>131</v>
      </c>
      <c r="H4327" s="11" t="s">
        <v>49</v>
      </c>
      <c r="I4327" s="11" t="s">
        <v>132</v>
      </c>
      <c r="J4327" s="11" t="s">
        <v>141</v>
      </c>
      <c r="K4327" s="11" t="str">
        <f>IFERROR(INDEX('EDC Component Dictionary'!$C$5:$C$37,MATCH('Rates Database'!J4327,'EDC Component Dictionary'!$B$5:$B$37,0)), "Energy Supply")</f>
        <v>Distribution System</v>
      </c>
      <c r="L4327" s="12">
        <v>-3.3E-4</v>
      </c>
      <c r="M4327" s="12"/>
    </row>
    <row r="4328" spans="1:13" x14ac:dyDescent="0.3">
      <c r="A4328" s="18">
        <v>4326</v>
      </c>
      <c r="B4328" s="18">
        <f t="shared" si="134"/>
        <v>2020</v>
      </c>
      <c r="C4328" s="17">
        <v>43922</v>
      </c>
      <c r="D4328" s="18" t="s">
        <v>130</v>
      </c>
      <c r="E4328" s="18" t="s">
        <v>164</v>
      </c>
      <c r="F4328" s="18" t="str">
        <f t="shared" si="135"/>
        <v>National Grid-Basic Service Adjustment Factor (BSAF)-43922</v>
      </c>
      <c r="G4328" s="11" t="s">
        <v>131</v>
      </c>
      <c r="H4328" s="11" t="s">
        <v>49</v>
      </c>
      <c r="I4328" s="11" t="s">
        <v>132</v>
      </c>
      <c r="J4328" s="11" t="s">
        <v>141</v>
      </c>
      <c r="K4328" s="11" t="str">
        <f>IFERROR(INDEX('EDC Component Dictionary'!$C$5:$C$37,MATCH('Rates Database'!J4328,'EDC Component Dictionary'!$B$5:$B$37,0)), "Energy Supply")</f>
        <v>Distribution System</v>
      </c>
      <c r="L4328" s="12">
        <v>-3.3E-4</v>
      </c>
      <c r="M4328" s="12"/>
    </row>
    <row r="4329" spans="1:13" x14ac:dyDescent="0.3">
      <c r="A4329" s="18">
        <v>4327</v>
      </c>
      <c r="B4329" s="18">
        <f t="shared" si="134"/>
        <v>2020</v>
      </c>
      <c r="C4329" s="17">
        <v>43891</v>
      </c>
      <c r="D4329" s="18" t="s">
        <v>130</v>
      </c>
      <c r="E4329" s="18" t="s">
        <v>164</v>
      </c>
      <c r="F4329" s="18" t="str">
        <f t="shared" si="135"/>
        <v>National Grid-Basic Service Adjustment Factor (BSAF)-43891</v>
      </c>
      <c r="G4329" s="11" t="s">
        <v>131</v>
      </c>
      <c r="H4329" s="11" t="s">
        <v>49</v>
      </c>
      <c r="I4329" s="11" t="s">
        <v>132</v>
      </c>
      <c r="J4329" s="11" t="s">
        <v>141</v>
      </c>
      <c r="K4329" s="11" t="str">
        <f>IFERROR(INDEX('EDC Component Dictionary'!$C$5:$C$37,MATCH('Rates Database'!J4329,'EDC Component Dictionary'!$B$5:$B$37,0)), "Energy Supply")</f>
        <v>Distribution System</v>
      </c>
      <c r="L4329" s="12">
        <v>-3.3E-4</v>
      </c>
      <c r="M4329" s="12"/>
    </row>
    <row r="4330" spans="1:13" x14ac:dyDescent="0.3">
      <c r="A4330" s="18">
        <v>4328</v>
      </c>
      <c r="B4330" s="18">
        <f t="shared" si="134"/>
        <v>2020</v>
      </c>
      <c r="C4330" s="17">
        <v>43862</v>
      </c>
      <c r="D4330" s="18" t="s">
        <v>130</v>
      </c>
      <c r="E4330" s="18" t="s">
        <v>164</v>
      </c>
      <c r="F4330" s="18" t="str">
        <f t="shared" si="135"/>
        <v>National Grid-Basic Service Adjustment Factor (BSAF)-43862</v>
      </c>
      <c r="G4330" s="11" t="s">
        <v>131</v>
      </c>
      <c r="H4330" s="11" t="s">
        <v>49</v>
      </c>
      <c r="I4330" s="11" t="s">
        <v>132</v>
      </c>
      <c r="J4330" s="11" t="s">
        <v>141</v>
      </c>
      <c r="K4330" s="11" t="str">
        <f>IFERROR(INDEX('EDC Component Dictionary'!$C$5:$C$37,MATCH('Rates Database'!J4330,'EDC Component Dictionary'!$B$5:$B$37,0)), "Energy Supply")</f>
        <v>Distribution System</v>
      </c>
      <c r="L4330" s="12">
        <v>-1.4499999999999999E-3</v>
      </c>
      <c r="M4330" s="12"/>
    </row>
    <row r="4331" spans="1:13" x14ac:dyDescent="0.3">
      <c r="A4331" s="18">
        <v>4329</v>
      </c>
      <c r="B4331" s="18">
        <f t="shared" si="134"/>
        <v>2020</v>
      </c>
      <c r="C4331" s="17">
        <v>43831</v>
      </c>
      <c r="D4331" s="18" t="s">
        <v>130</v>
      </c>
      <c r="E4331" s="18" t="s">
        <v>164</v>
      </c>
      <c r="F4331" s="18" t="str">
        <f t="shared" si="135"/>
        <v>National Grid-Basic Service Adjustment Factor (BSAF)-43831</v>
      </c>
      <c r="G4331" s="11" t="s">
        <v>131</v>
      </c>
      <c r="H4331" s="11" t="s">
        <v>49</v>
      </c>
      <c r="I4331" s="11" t="s">
        <v>132</v>
      </c>
      <c r="J4331" s="11" t="s">
        <v>141</v>
      </c>
      <c r="K4331" s="11" t="str">
        <f>IFERROR(INDEX('EDC Component Dictionary'!$C$5:$C$37,MATCH('Rates Database'!J4331,'EDC Component Dictionary'!$B$5:$B$37,0)), "Energy Supply")</f>
        <v>Distribution System</v>
      </c>
      <c r="L4331" s="12">
        <v>-1.4499999999999999E-3</v>
      </c>
      <c r="M4331" s="12"/>
    </row>
    <row r="4332" spans="1:13" x14ac:dyDescent="0.3">
      <c r="A4332" s="18">
        <v>4330</v>
      </c>
      <c r="B4332" s="18">
        <f t="shared" si="134"/>
        <v>2019</v>
      </c>
      <c r="C4332" s="17">
        <v>43800</v>
      </c>
      <c r="D4332" s="18" t="s">
        <v>130</v>
      </c>
      <c r="E4332" s="18" t="s">
        <v>164</v>
      </c>
      <c r="F4332" s="18" t="str">
        <f t="shared" si="135"/>
        <v>National Grid-Basic Service Adjustment Factor (BSAF)-43800</v>
      </c>
      <c r="G4332" s="11" t="s">
        <v>131</v>
      </c>
      <c r="H4332" s="11" t="s">
        <v>49</v>
      </c>
      <c r="I4332" s="11" t="s">
        <v>132</v>
      </c>
      <c r="J4332" s="11" t="s">
        <v>141</v>
      </c>
      <c r="K4332" s="11" t="str">
        <f>IFERROR(INDEX('EDC Component Dictionary'!$C$5:$C$37,MATCH('Rates Database'!J4332,'EDC Component Dictionary'!$B$5:$B$37,0)), "Energy Supply")</f>
        <v>Distribution System</v>
      </c>
      <c r="L4332" s="12">
        <v>-1.4499999999999999E-3</v>
      </c>
      <c r="M4332" s="12"/>
    </row>
    <row r="4333" spans="1:13" x14ac:dyDescent="0.3">
      <c r="A4333" s="18">
        <v>4331</v>
      </c>
      <c r="B4333" s="18">
        <f t="shared" si="134"/>
        <v>2019</v>
      </c>
      <c r="C4333" s="17">
        <v>43770</v>
      </c>
      <c r="D4333" s="18" t="s">
        <v>130</v>
      </c>
      <c r="E4333" s="18" t="s">
        <v>164</v>
      </c>
      <c r="F4333" s="18" t="str">
        <f t="shared" si="135"/>
        <v>National Grid-Basic Service Adjustment Factor (BSAF)-43770</v>
      </c>
      <c r="G4333" s="11" t="s">
        <v>131</v>
      </c>
      <c r="H4333" s="11" t="s">
        <v>49</v>
      </c>
      <c r="I4333" s="11" t="s">
        <v>132</v>
      </c>
      <c r="J4333" s="11" t="s">
        <v>141</v>
      </c>
      <c r="K4333" s="11" t="str">
        <f>IFERROR(INDEX('EDC Component Dictionary'!$C$5:$C$37,MATCH('Rates Database'!J4333,'EDC Component Dictionary'!$B$5:$B$37,0)), "Energy Supply")</f>
        <v>Distribution System</v>
      </c>
      <c r="L4333" s="12">
        <v>-1.4499999999999999E-3</v>
      </c>
      <c r="M4333" s="12"/>
    </row>
    <row r="4334" spans="1:13" x14ac:dyDescent="0.3">
      <c r="A4334" s="18">
        <v>4332</v>
      </c>
      <c r="B4334" s="18">
        <f t="shared" si="134"/>
        <v>2019</v>
      </c>
      <c r="C4334" s="17">
        <v>43739</v>
      </c>
      <c r="D4334" s="18" t="s">
        <v>130</v>
      </c>
      <c r="E4334" s="18" t="s">
        <v>164</v>
      </c>
      <c r="F4334" s="18" t="str">
        <f t="shared" si="135"/>
        <v>National Grid-Basic Service Adjustment Factor (BSAF)-43739</v>
      </c>
      <c r="G4334" s="11" t="s">
        <v>131</v>
      </c>
      <c r="H4334" s="11" t="s">
        <v>49</v>
      </c>
      <c r="I4334" s="11" t="s">
        <v>132</v>
      </c>
      <c r="J4334" s="11" t="s">
        <v>141</v>
      </c>
      <c r="K4334" s="11" t="str">
        <f>IFERROR(INDEX('EDC Component Dictionary'!$C$5:$C$37,MATCH('Rates Database'!J4334,'EDC Component Dictionary'!$B$5:$B$37,0)), "Energy Supply")</f>
        <v>Distribution System</v>
      </c>
      <c r="L4334" s="12">
        <v>-1.4499999999999999E-3</v>
      </c>
      <c r="M4334" s="12"/>
    </row>
    <row r="4335" spans="1:13" x14ac:dyDescent="0.3">
      <c r="A4335" s="18">
        <v>4333</v>
      </c>
      <c r="B4335" s="18">
        <f t="shared" si="134"/>
        <v>2019</v>
      </c>
      <c r="C4335" s="17">
        <v>43709</v>
      </c>
      <c r="D4335" s="18" t="s">
        <v>130</v>
      </c>
      <c r="E4335" s="18" t="s">
        <v>164</v>
      </c>
      <c r="F4335" s="18" t="str">
        <f t="shared" si="135"/>
        <v>National Grid-Basic Service Adjustment Factor (BSAF)-43709</v>
      </c>
      <c r="G4335" s="11" t="s">
        <v>131</v>
      </c>
      <c r="H4335" s="11" t="s">
        <v>49</v>
      </c>
      <c r="I4335" s="11" t="s">
        <v>132</v>
      </c>
      <c r="J4335" s="11" t="s">
        <v>141</v>
      </c>
      <c r="K4335" s="11" t="str">
        <f>IFERROR(INDEX('EDC Component Dictionary'!$C$5:$C$37,MATCH('Rates Database'!J4335,'EDC Component Dictionary'!$B$5:$B$37,0)), "Energy Supply")</f>
        <v>Distribution System</v>
      </c>
      <c r="L4335" s="12">
        <v>-1.4499999999999999E-3</v>
      </c>
      <c r="M4335" s="12"/>
    </row>
    <row r="4336" spans="1:13" x14ac:dyDescent="0.3">
      <c r="A4336" s="18">
        <v>4334</v>
      </c>
      <c r="B4336" s="18">
        <f t="shared" si="134"/>
        <v>2019</v>
      </c>
      <c r="C4336" s="17">
        <v>43678</v>
      </c>
      <c r="D4336" s="18" t="s">
        <v>130</v>
      </c>
      <c r="E4336" s="18" t="s">
        <v>164</v>
      </c>
      <c r="F4336" s="18" t="str">
        <f t="shared" si="135"/>
        <v>National Grid-Basic Service Adjustment Factor (BSAF)-43678</v>
      </c>
      <c r="G4336" s="11" t="s">
        <v>131</v>
      </c>
      <c r="H4336" s="11" t="s">
        <v>49</v>
      </c>
      <c r="I4336" s="11" t="s">
        <v>132</v>
      </c>
      <c r="J4336" s="11" t="s">
        <v>141</v>
      </c>
      <c r="K4336" s="11" t="str">
        <f>IFERROR(INDEX('EDC Component Dictionary'!$C$5:$C$37,MATCH('Rates Database'!J4336,'EDC Component Dictionary'!$B$5:$B$37,0)), "Energy Supply")</f>
        <v>Distribution System</v>
      </c>
      <c r="L4336" s="12">
        <v>-1.4499999999999999E-3</v>
      </c>
      <c r="M4336" s="12"/>
    </row>
    <row r="4337" spans="1:13" x14ac:dyDescent="0.3">
      <c r="A4337" s="18">
        <v>4335</v>
      </c>
      <c r="B4337" s="18">
        <f t="shared" si="134"/>
        <v>2019</v>
      </c>
      <c r="C4337" s="17">
        <v>43647</v>
      </c>
      <c r="D4337" s="18" t="s">
        <v>130</v>
      </c>
      <c r="E4337" s="18" t="s">
        <v>164</v>
      </c>
      <c r="F4337" s="18" t="str">
        <f t="shared" si="135"/>
        <v>National Grid-Basic Service Adjustment Factor (BSAF)-43647</v>
      </c>
      <c r="G4337" s="11" t="s">
        <v>131</v>
      </c>
      <c r="H4337" s="11" t="s">
        <v>49</v>
      </c>
      <c r="I4337" s="11" t="s">
        <v>132</v>
      </c>
      <c r="J4337" s="11" t="s">
        <v>141</v>
      </c>
      <c r="K4337" s="11" t="str">
        <f>IFERROR(INDEX('EDC Component Dictionary'!$C$5:$C$37,MATCH('Rates Database'!J4337,'EDC Component Dictionary'!$B$5:$B$37,0)), "Energy Supply")</f>
        <v>Distribution System</v>
      </c>
      <c r="L4337" s="12">
        <v>-1.4499999999999999E-3</v>
      </c>
      <c r="M4337" s="12"/>
    </row>
    <row r="4338" spans="1:13" x14ac:dyDescent="0.3">
      <c r="A4338" s="18">
        <v>4336</v>
      </c>
      <c r="B4338" s="18">
        <f t="shared" si="134"/>
        <v>2019</v>
      </c>
      <c r="C4338" s="17">
        <v>43617</v>
      </c>
      <c r="D4338" s="18" t="s">
        <v>130</v>
      </c>
      <c r="E4338" s="18" t="s">
        <v>164</v>
      </c>
      <c r="F4338" s="18" t="str">
        <f t="shared" si="135"/>
        <v>National Grid-Basic Service Adjustment Factor (BSAF)-43617</v>
      </c>
      <c r="G4338" s="11" t="s">
        <v>131</v>
      </c>
      <c r="H4338" s="11" t="s">
        <v>49</v>
      </c>
      <c r="I4338" s="11" t="s">
        <v>132</v>
      </c>
      <c r="J4338" s="11" t="s">
        <v>141</v>
      </c>
      <c r="K4338" s="11" t="str">
        <f>IFERROR(INDEX('EDC Component Dictionary'!$C$5:$C$37,MATCH('Rates Database'!J4338,'EDC Component Dictionary'!$B$5:$B$37,0)), "Energy Supply")</f>
        <v>Distribution System</v>
      </c>
      <c r="L4338" s="12">
        <v>-1.4499999999999999E-3</v>
      </c>
      <c r="M4338" s="12"/>
    </row>
    <row r="4339" spans="1:13" x14ac:dyDescent="0.3">
      <c r="A4339" s="18">
        <v>4337</v>
      </c>
      <c r="B4339" s="18">
        <f t="shared" si="134"/>
        <v>2019</v>
      </c>
      <c r="C4339" s="17">
        <v>43586</v>
      </c>
      <c r="D4339" s="18" t="s">
        <v>130</v>
      </c>
      <c r="E4339" s="18" t="s">
        <v>164</v>
      </c>
      <c r="F4339" s="18" t="str">
        <f t="shared" si="135"/>
        <v>National Grid-Basic Service Adjustment Factor (BSAF)-43586</v>
      </c>
      <c r="G4339" s="11" t="s">
        <v>131</v>
      </c>
      <c r="H4339" s="11" t="s">
        <v>49</v>
      </c>
      <c r="I4339" s="11" t="s">
        <v>132</v>
      </c>
      <c r="J4339" s="11" t="s">
        <v>141</v>
      </c>
      <c r="K4339" s="11" t="str">
        <f>IFERROR(INDEX('EDC Component Dictionary'!$C$5:$C$37,MATCH('Rates Database'!J4339,'EDC Component Dictionary'!$B$5:$B$37,0)), "Energy Supply")</f>
        <v>Distribution System</v>
      </c>
      <c r="L4339" s="12">
        <v>-1.4499999999999999E-3</v>
      </c>
      <c r="M4339" s="12"/>
    </row>
    <row r="4340" spans="1:13" x14ac:dyDescent="0.3">
      <c r="A4340" s="18">
        <v>4338</v>
      </c>
      <c r="B4340" s="18">
        <f t="shared" si="134"/>
        <v>2019</v>
      </c>
      <c r="C4340" s="17">
        <v>43556</v>
      </c>
      <c r="D4340" s="18" t="s">
        <v>130</v>
      </c>
      <c r="E4340" s="18" t="s">
        <v>164</v>
      </c>
      <c r="F4340" s="18" t="str">
        <f t="shared" si="135"/>
        <v>National Grid-Basic Service Adjustment Factor (BSAF)-43556</v>
      </c>
      <c r="G4340" s="11" t="s">
        <v>131</v>
      </c>
      <c r="H4340" s="11" t="s">
        <v>49</v>
      </c>
      <c r="I4340" s="11" t="s">
        <v>132</v>
      </c>
      <c r="J4340" s="11" t="s">
        <v>141</v>
      </c>
      <c r="K4340" s="11" t="str">
        <f>IFERROR(INDEX('EDC Component Dictionary'!$C$5:$C$37,MATCH('Rates Database'!J4340,'EDC Component Dictionary'!$B$5:$B$37,0)), "Energy Supply")</f>
        <v>Distribution System</v>
      </c>
      <c r="L4340" s="12">
        <v>-1.4499999999999999E-3</v>
      </c>
      <c r="M4340" s="12"/>
    </row>
    <row r="4341" spans="1:13" x14ac:dyDescent="0.3">
      <c r="A4341" s="18">
        <v>4339</v>
      </c>
      <c r="B4341" s="18">
        <f t="shared" si="134"/>
        <v>2019</v>
      </c>
      <c r="C4341" s="17">
        <v>43525</v>
      </c>
      <c r="D4341" s="18" t="s">
        <v>130</v>
      </c>
      <c r="E4341" s="18" t="s">
        <v>164</v>
      </c>
      <c r="F4341" s="18" t="str">
        <f t="shared" si="135"/>
        <v>National Grid-Basic Service Adjustment Factor (BSAF)-43525</v>
      </c>
      <c r="G4341" s="11" t="s">
        <v>131</v>
      </c>
      <c r="H4341" s="11" t="s">
        <v>49</v>
      </c>
      <c r="I4341" s="11" t="s">
        <v>132</v>
      </c>
      <c r="J4341" s="11" t="s">
        <v>141</v>
      </c>
      <c r="K4341" s="11" t="str">
        <f>IFERROR(INDEX('EDC Component Dictionary'!$C$5:$C$37,MATCH('Rates Database'!J4341,'EDC Component Dictionary'!$B$5:$B$37,0)), "Energy Supply")</f>
        <v>Distribution System</v>
      </c>
      <c r="L4341" s="12">
        <v>-1.4499999999999999E-3</v>
      </c>
      <c r="M4341" s="12"/>
    </row>
    <row r="4342" spans="1:13" x14ac:dyDescent="0.3">
      <c r="A4342" s="18">
        <v>4340</v>
      </c>
      <c r="B4342" s="18">
        <f t="shared" si="134"/>
        <v>2019</v>
      </c>
      <c r="C4342" s="17">
        <v>43497</v>
      </c>
      <c r="D4342" s="18" t="s">
        <v>130</v>
      </c>
      <c r="E4342" s="18" t="s">
        <v>164</v>
      </c>
      <c r="F4342" s="18" t="str">
        <f t="shared" si="135"/>
        <v>National Grid-Basic Service Adjustment Factor (BSAF)-43497</v>
      </c>
      <c r="G4342" s="11" t="s">
        <v>131</v>
      </c>
      <c r="H4342" s="11" t="s">
        <v>49</v>
      </c>
      <c r="I4342" s="11" t="s">
        <v>132</v>
      </c>
      <c r="J4342" s="11" t="s">
        <v>141</v>
      </c>
      <c r="K4342" s="11" t="str">
        <f>IFERROR(INDEX('EDC Component Dictionary'!$C$5:$C$37,MATCH('Rates Database'!J4342,'EDC Component Dictionary'!$B$5:$B$37,0)), "Energy Supply")</f>
        <v>Distribution System</v>
      </c>
      <c r="L4342" s="12">
        <v>-7.1000000000000002E-4</v>
      </c>
      <c r="M4342" s="12"/>
    </row>
    <row r="4343" spans="1:13" x14ac:dyDescent="0.3">
      <c r="A4343" s="18">
        <v>4341</v>
      </c>
      <c r="B4343" s="18">
        <f t="shared" si="134"/>
        <v>2019</v>
      </c>
      <c r="C4343" s="17">
        <v>43466</v>
      </c>
      <c r="D4343" s="18" t="s">
        <v>130</v>
      </c>
      <c r="E4343" s="18" t="s">
        <v>164</v>
      </c>
      <c r="F4343" s="18" t="str">
        <f t="shared" si="135"/>
        <v>National Grid-Basic Service Adjustment Factor (BSAF)-43466</v>
      </c>
      <c r="G4343" s="11" t="s">
        <v>131</v>
      </c>
      <c r="H4343" s="11" t="s">
        <v>49</v>
      </c>
      <c r="I4343" s="11" t="s">
        <v>132</v>
      </c>
      <c r="J4343" s="11" t="s">
        <v>141</v>
      </c>
      <c r="K4343" s="11" t="str">
        <f>IFERROR(INDEX('EDC Component Dictionary'!$C$5:$C$37,MATCH('Rates Database'!J4343,'EDC Component Dictionary'!$B$5:$B$37,0)), "Energy Supply")</f>
        <v>Distribution System</v>
      </c>
      <c r="L4343" s="12">
        <v>-7.1000000000000002E-4</v>
      </c>
      <c r="M4343" s="12"/>
    </row>
    <row r="4344" spans="1:13" x14ac:dyDescent="0.3">
      <c r="A4344" s="18">
        <v>4342</v>
      </c>
      <c r="B4344" s="18">
        <f t="shared" si="134"/>
        <v>2024</v>
      </c>
      <c r="C4344" s="17">
        <v>45352</v>
      </c>
      <c r="D4344" s="18" t="s">
        <v>130</v>
      </c>
      <c r="E4344" s="18" t="s">
        <v>164</v>
      </c>
      <c r="F4344" s="18" t="str">
        <f t="shared" si="135"/>
        <v>National Grid-Residential Assistance Adjustment Factor (RAAF)-45352</v>
      </c>
      <c r="G4344" s="11" t="s">
        <v>131</v>
      </c>
      <c r="H4344" s="11" t="s">
        <v>49</v>
      </c>
      <c r="I4344" s="11" t="s">
        <v>132</v>
      </c>
      <c r="J4344" s="11" t="s">
        <v>136</v>
      </c>
      <c r="K4344" s="11" t="str">
        <f>IFERROR(INDEX('EDC Component Dictionary'!$C$5:$C$37,MATCH('Rates Database'!J4344,'EDC Component Dictionary'!$B$5:$B$37,0)), "Energy Supply")</f>
        <v>Distribution System</v>
      </c>
      <c r="L4344" s="12">
        <v>9.7599999999999996E-3</v>
      </c>
      <c r="M4344" s="12"/>
    </row>
    <row r="4345" spans="1:13" x14ac:dyDescent="0.3">
      <c r="A4345" s="18">
        <v>4343</v>
      </c>
      <c r="B4345" s="18">
        <f t="shared" si="134"/>
        <v>2024</v>
      </c>
      <c r="C4345" s="17">
        <v>45323</v>
      </c>
      <c r="D4345" s="18" t="s">
        <v>130</v>
      </c>
      <c r="E4345" s="18" t="s">
        <v>164</v>
      </c>
      <c r="F4345" s="18" t="str">
        <f t="shared" si="135"/>
        <v>National Grid-Residential Assistance Adjustment Factor (RAAF)-45323</v>
      </c>
      <c r="G4345" s="11" t="s">
        <v>131</v>
      </c>
      <c r="H4345" s="11" t="s">
        <v>49</v>
      </c>
      <c r="I4345" s="11" t="s">
        <v>132</v>
      </c>
      <c r="J4345" s="11" t="s">
        <v>136</v>
      </c>
      <c r="K4345" s="11" t="str">
        <f>IFERROR(INDEX('EDC Component Dictionary'!$C$5:$C$37,MATCH('Rates Database'!J4345,'EDC Component Dictionary'!$B$5:$B$37,0)), "Energy Supply")</f>
        <v>Distribution System</v>
      </c>
      <c r="L4345" s="12">
        <v>1.214E-2</v>
      </c>
      <c r="M4345" s="12"/>
    </row>
    <row r="4346" spans="1:13" x14ac:dyDescent="0.3">
      <c r="A4346" s="18">
        <v>4344</v>
      </c>
      <c r="B4346" s="18">
        <f t="shared" si="134"/>
        <v>2024</v>
      </c>
      <c r="C4346" s="17">
        <v>45292</v>
      </c>
      <c r="D4346" s="18" t="s">
        <v>130</v>
      </c>
      <c r="E4346" s="18" t="s">
        <v>164</v>
      </c>
      <c r="F4346" s="18" t="str">
        <f t="shared" si="135"/>
        <v>National Grid-Residential Assistance Adjustment Factor (RAAF)-45292</v>
      </c>
      <c r="G4346" s="11" t="s">
        <v>131</v>
      </c>
      <c r="H4346" s="11" t="s">
        <v>49</v>
      </c>
      <c r="I4346" s="11" t="s">
        <v>132</v>
      </c>
      <c r="J4346" s="11" t="s">
        <v>136</v>
      </c>
      <c r="K4346" s="11" t="str">
        <f>IFERROR(INDEX('EDC Component Dictionary'!$C$5:$C$37,MATCH('Rates Database'!J4346,'EDC Component Dictionary'!$B$5:$B$37,0)), "Energy Supply")</f>
        <v>Distribution System</v>
      </c>
      <c r="L4346" s="12">
        <v>1.214E-2</v>
      </c>
      <c r="M4346" s="12"/>
    </row>
    <row r="4347" spans="1:13" x14ac:dyDescent="0.3">
      <c r="A4347" s="18">
        <v>4345</v>
      </c>
      <c r="B4347" s="18">
        <f t="shared" si="134"/>
        <v>2023</v>
      </c>
      <c r="C4347" s="17">
        <v>45261</v>
      </c>
      <c r="D4347" s="18" t="s">
        <v>130</v>
      </c>
      <c r="E4347" s="18" t="s">
        <v>164</v>
      </c>
      <c r="F4347" s="18" t="str">
        <f t="shared" si="135"/>
        <v>National Grid-Residential Assistance Adjustment Factor (RAAF)-45261</v>
      </c>
      <c r="G4347" s="11" t="s">
        <v>131</v>
      </c>
      <c r="H4347" s="11" t="s">
        <v>49</v>
      </c>
      <c r="I4347" s="11" t="s">
        <v>132</v>
      </c>
      <c r="J4347" s="11" t="s">
        <v>136</v>
      </c>
      <c r="K4347" s="11" t="str">
        <f>IFERROR(INDEX('EDC Component Dictionary'!$C$5:$C$37,MATCH('Rates Database'!J4347,'EDC Component Dictionary'!$B$5:$B$37,0)), "Energy Supply")</f>
        <v>Distribution System</v>
      </c>
      <c r="L4347" s="12">
        <v>1.214E-2</v>
      </c>
      <c r="M4347" s="12"/>
    </row>
    <row r="4348" spans="1:13" x14ac:dyDescent="0.3">
      <c r="A4348" s="18">
        <v>4346</v>
      </c>
      <c r="B4348" s="18">
        <f t="shared" si="134"/>
        <v>2023</v>
      </c>
      <c r="C4348" s="17">
        <v>45231</v>
      </c>
      <c r="D4348" s="18" t="s">
        <v>130</v>
      </c>
      <c r="E4348" s="18" t="s">
        <v>164</v>
      </c>
      <c r="F4348" s="18" t="str">
        <f t="shared" si="135"/>
        <v>National Grid-Residential Assistance Adjustment Factor (RAAF)-45231</v>
      </c>
      <c r="G4348" s="11" t="s">
        <v>131</v>
      </c>
      <c r="H4348" s="11" t="s">
        <v>49</v>
      </c>
      <c r="I4348" s="11" t="s">
        <v>132</v>
      </c>
      <c r="J4348" s="11" t="s">
        <v>136</v>
      </c>
      <c r="K4348" s="11" t="str">
        <f>IFERROR(INDEX('EDC Component Dictionary'!$C$5:$C$37,MATCH('Rates Database'!J4348,'EDC Component Dictionary'!$B$5:$B$37,0)), "Energy Supply")</f>
        <v>Distribution System</v>
      </c>
      <c r="L4348" s="12">
        <v>1.214E-2</v>
      </c>
      <c r="M4348" s="12"/>
    </row>
    <row r="4349" spans="1:13" x14ac:dyDescent="0.3">
      <c r="A4349" s="18">
        <v>4347</v>
      </c>
      <c r="B4349" s="18">
        <f t="shared" si="134"/>
        <v>2023</v>
      </c>
      <c r="C4349" s="17">
        <v>45200</v>
      </c>
      <c r="D4349" s="18" t="s">
        <v>130</v>
      </c>
      <c r="E4349" s="18" t="s">
        <v>164</v>
      </c>
      <c r="F4349" s="18" t="str">
        <f t="shared" si="135"/>
        <v>National Grid-Residential Assistance Adjustment Factor (RAAF)-45200</v>
      </c>
      <c r="G4349" s="11" t="s">
        <v>131</v>
      </c>
      <c r="H4349" s="11" t="s">
        <v>49</v>
      </c>
      <c r="I4349" s="11" t="s">
        <v>132</v>
      </c>
      <c r="J4349" s="11" t="s">
        <v>136</v>
      </c>
      <c r="K4349" s="11" t="str">
        <f>IFERROR(INDEX('EDC Component Dictionary'!$C$5:$C$37,MATCH('Rates Database'!J4349,'EDC Component Dictionary'!$B$5:$B$37,0)), "Energy Supply")</f>
        <v>Distribution System</v>
      </c>
      <c r="L4349" s="12">
        <v>1.214E-2</v>
      </c>
      <c r="M4349" s="12"/>
    </row>
    <row r="4350" spans="1:13" x14ac:dyDescent="0.3">
      <c r="A4350" s="18">
        <v>4348</v>
      </c>
      <c r="B4350" s="18">
        <f t="shared" si="134"/>
        <v>2023</v>
      </c>
      <c r="C4350" s="17">
        <v>45170</v>
      </c>
      <c r="D4350" s="18" t="s">
        <v>130</v>
      </c>
      <c r="E4350" s="18" t="s">
        <v>164</v>
      </c>
      <c r="F4350" s="18" t="str">
        <f t="shared" si="135"/>
        <v>National Grid-Residential Assistance Adjustment Factor (RAAF)-45170</v>
      </c>
      <c r="G4350" s="11" t="s">
        <v>131</v>
      </c>
      <c r="H4350" s="11" t="s">
        <v>49</v>
      </c>
      <c r="I4350" s="11" t="s">
        <v>132</v>
      </c>
      <c r="J4350" s="11" t="s">
        <v>136</v>
      </c>
      <c r="K4350" s="11" t="str">
        <f>IFERROR(INDEX('EDC Component Dictionary'!$C$5:$C$37,MATCH('Rates Database'!J4350,'EDC Component Dictionary'!$B$5:$B$37,0)), "Energy Supply")</f>
        <v>Distribution System</v>
      </c>
      <c r="L4350" s="12">
        <v>1.214E-2</v>
      </c>
      <c r="M4350" s="12"/>
    </row>
    <row r="4351" spans="1:13" x14ac:dyDescent="0.3">
      <c r="A4351" s="18">
        <v>4349</v>
      </c>
      <c r="B4351" s="18">
        <f t="shared" si="134"/>
        <v>2023</v>
      </c>
      <c r="C4351" s="17">
        <v>45139</v>
      </c>
      <c r="D4351" s="18" t="s">
        <v>130</v>
      </c>
      <c r="E4351" s="18" t="s">
        <v>164</v>
      </c>
      <c r="F4351" s="18" t="str">
        <f t="shared" si="135"/>
        <v>National Grid-Residential Assistance Adjustment Factor (RAAF)-45139</v>
      </c>
      <c r="G4351" s="11" t="s">
        <v>131</v>
      </c>
      <c r="H4351" s="11" t="s">
        <v>49</v>
      </c>
      <c r="I4351" s="11" t="s">
        <v>132</v>
      </c>
      <c r="J4351" s="11" t="s">
        <v>136</v>
      </c>
      <c r="K4351" s="11" t="str">
        <f>IFERROR(INDEX('EDC Component Dictionary'!$C$5:$C$37,MATCH('Rates Database'!J4351,'EDC Component Dictionary'!$B$5:$B$37,0)), "Energy Supply")</f>
        <v>Distribution System</v>
      </c>
      <c r="L4351" s="12">
        <v>1.214E-2</v>
      </c>
      <c r="M4351" s="12"/>
    </row>
    <row r="4352" spans="1:13" x14ac:dyDescent="0.3">
      <c r="A4352" s="18">
        <v>4350</v>
      </c>
      <c r="B4352" s="18">
        <f t="shared" si="134"/>
        <v>2023</v>
      </c>
      <c r="C4352" s="17">
        <v>45108</v>
      </c>
      <c r="D4352" s="18" t="s">
        <v>130</v>
      </c>
      <c r="E4352" s="18" t="s">
        <v>164</v>
      </c>
      <c r="F4352" s="18" t="str">
        <f t="shared" si="135"/>
        <v>National Grid-Residential Assistance Adjustment Factor (RAAF)-45108</v>
      </c>
      <c r="G4352" s="11" t="s">
        <v>131</v>
      </c>
      <c r="H4352" s="11" t="s">
        <v>49</v>
      </c>
      <c r="I4352" s="11" t="s">
        <v>132</v>
      </c>
      <c r="J4352" s="11" t="s">
        <v>136</v>
      </c>
      <c r="K4352" s="11" t="str">
        <f>IFERROR(INDEX('EDC Component Dictionary'!$C$5:$C$37,MATCH('Rates Database'!J4352,'EDC Component Dictionary'!$B$5:$B$37,0)), "Energy Supply")</f>
        <v>Distribution System</v>
      </c>
      <c r="L4352" s="12">
        <v>1.214E-2</v>
      </c>
      <c r="M4352" s="12"/>
    </row>
    <row r="4353" spans="1:13" x14ac:dyDescent="0.3">
      <c r="A4353" s="18">
        <v>4351</v>
      </c>
      <c r="B4353" s="18">
        <f t="shared" si="134"/>
        <v>2023</v>
      </c>
      <c r="C4353" s="17">
        <v>45078</v>
      </c>
      <c r="D4353" s="18" t="s">
        <v>130</v>
      </c>
      <c r="E4353" s="18" t="s">
        <v>164</v>
      </c>
      <c r="F4353" s="18" t="str">
        <f t="shared" si="135"/>
        <v>National Grid-Residential Assistance Adjustment Factor (RAAF)-45078</v>
      </c>
      <c r="G4353" s="11" t="s">
        <v>131</v>
      </c>
      <c r="H4353" s="11" t="s">
        <v>49</v>
      </c>
      <c r="I4353" s="11" t="s">
        <v>132</v>
      </c>
      <c r="J4353" s="11" t="s">
        <v>136</v>
      </c>
      <c r="K4353" s="11" t="str">
        <f>IFERROR(INDEX('EDC Component Dictionary'!$C$5:$C$37,MATCH('Rates Database'!J4353,'EDC Component Dictionary'!$B$5:$B$37,0)), "Energy Supply")</f>
        <v>Distribution System</v>
      </c>
      <c r="L4353" s="12">
        <v>1.214E-2</v>
      </c>
      <c r="M4353" s="12"/>
    </row>
    <row r="4354" spans="1:13" x14ac:dyDescent="0.3">
      <c r="A4354" s="18">
        <v>4352</v>
      </c>
      <c r="B4354" s="18">
        <f t="shared" si="134"/>
        <v>2023</v>
      </c>
      <c r="C4354" s="17">
        <v>45047</v>
      </c>
      <c r="D4354" s="18" t="s">
        <v>130</v>
      </c>
      <c r="E4354" s="18" t="s">
        <v>164</v>
      </c>
      <c r="F4354" s="18" t="str">
        <f t="shared" si="135"/>
        <v>National Grid-Residential Assistance Adjustment Factor (RAAF)-45047</v>
      </c>
      <c r="G4354" s="11" t="s">
        <v>131</v>
      </c>
      <c r="H4354" s="11" t="s">
        <v>49</v>
      </c>
      <c r="I4354" s="11" t="s">
        <v>132</v>
      </c>
      <c r="J4354" s="11" t="s">
        <v>136</v>
      </c>
      <c r="K4354" s="11" t="str">
        <f>IFERROR(INDEX('EDC Component Dictionary'!$C$5:$C$37,MATCH('Rates Database'!J4354,'EDC Component Dictionary'!$B$5:$B$37,0)), "Energy Supply")</f>
        <v>Distribution System</v>
      </c>
      <c r="L4354" s="12">
        <v>1.214E-2</v>
      </c>
      <c r="M4354" s="12"/>
    </row>
    <row r="4355" spans="1:13" x14ac:dyDescent="0.3">
      <c r="A4355" s="18">
        <v>4353</v>
      </c>
      <c r="B4355" s="18">
        <f t="shared" ref="B4355:B4418" si="136">YEAR(C4355)</f>
        <v>2023</v>
      </c>
      <c r="C4355" s="17">
        <v>45017</v>
      </c>
      <c r="D4355" s="18" t="s">
        <v>130</v>
      </c>
      <c r="E4355" s="18" t="s">
        <v>164</v>
      </c>
      <c r="F4355" s="18" t="str">
        <f t="shared" si="135"/>
        <v>National Grid-Residential Assistance Adjustment Factor (RAAF)-45017</v>
      </c>
      <c r="G4355" s="11" t="s">
        <v>131</v>
      </c>
      <c r="H4355" s="11" t="s">
        <v>49</v>
      </c>
      <c r="I4355" s="11" t="s">
        <v>132</v>
      </c>
      <c r="J4355" s="11" t="s">
        <v>136</v>
      </c>
      <c r="K4355" s="11" t="str">
        <f>IFERROR(INDEX('EDC Component Dictionary'!$C$5:$C$37,MATCH('Rates Database'!J4355,'EDC Component Dictionary'!$B$5:$B$37,0)), "Energy Supply")</f>
        <v>Distribution System</v>
      </c>
      <c r="L4355" s="12">
        <v>1.214E-2</v>
      </c>
      <c r="M4355" s="12"/>
    </row>
    <row r="4356" spans="1:13" x14ac:dyDescent="0.3">
      <c r="A4356" s="18">
        <v>4354</v>
      </c>
      <c r="B4356" s="18">
        <f t="shared" si="136"/>
        <v>2023</v>
      </c>
      <c r="C4356" s="17">
        <v>44986</v>
      </c>
      <c r="D4356" s="18" t="s">
        <v>130</v>
      </c>
      <c r="E4356" s="18" t="s">
        <v>164</v>
      </c>
      <c r="F4356" s="18" t="str">
        <f t="shared" ref="F4356:F4419" si="137">_xlfn.CONCAT(E4356,"-",J4356,"-",C4356)</f>
        <v>National Grid-Residential Assistance Adjustment Factor (RAAF)-44986</v>
      </c>
      <c r="G4356" s="11" t="s">
        <v>131</v>
      </c>
      <c r="H4356" s="11" t="s">
        <v>49</v>
      </c>
      <c r="I4356" s="11" t="s">
        <v>132</v>
      </c>
      <c r="J4356" s="11" t="s">
        <v>136</v>
      </c>
      <c r="K4356" s="11" t="str">
        <f>IFERROR(INDEX('EDC Component Dictionary'!$C$5:$C$37,MATCH('Rates Database'!J4356,'EDC Component Dictionary'!$B$5:$B$37,0)), "Energy Supply")</f>
        <v>Distribution System</v>
      </c>
      <c r="L4356" s="12">
        <v>1.214E-2</v>
      </c>
      <c r="M4356" s="12"/>
    </row>
    <row r="4357" spans="1:13" x14ac:dyDescent="0.3">
      <c r="A4357" s="18">
        <v>4355</v>
      </c>
      <c r="B4357" s="18">
        <f t="shared" si="136"/>
        <v>2023</v>
      </c>
      <c r="C4357" s="17">
        <v>44958</v>
      </c>
      <c r="D4357" s="18" t="s">
        <v>130</v>
      </c>
      <c r="E4357" s="18" t="s">
        <v>164</v>
      </c>
      <c r="F4357" s="18" t="str">
        <f t="shared" si="137"/>
        <v>National Grid-Residential Assistance Adjustment Factor (RAAF)-44958</v>
      </c>
      <c r="G4357" s="11" t="s">
        <v>131</v>
      </c>
      <c r="H4357" s="11" t="s">
        <v>49</v>
      </c>
      <c r="I4357" s="11" t="s">
        <v>132</v>
      </c>
      <c r="J4357" s="11" t="s">
        <v>136</v>
      </c>
      <c r="K4357" s="11" t="str">
        <f>IFERROR(INDEX('EDC Component Dictionary'!$C$5:$C$37,MATCH('Rates Database'!J4357,'EDC Component Dictionary'!$B$5:$B$37,0)), "Energy Supply")</f>
        <v>Distribution System</v>
      </c>
      <c r="L4357" s="12">
        <v>8.7100000000000007E-3</v>
      </c>
      <c r="M4357" s="12"/>
    </row>
    <row r="4358" spans="1:13" x14ac:dyDescent="0.3">
      <c r="A4358" s="18">
        <v>4356</v>
      </c>
      <c r="B4358" s="18">
        <f t="shared" si="136"/>
        <v>2023</v>
      </c>
      <c r="C4358" s="17">
        <v>44927</v>
      </c>
      <c r="D4358" s="18" t="s">
        <v>130</v>
      </c>
      <c r="E4358" s="18" t="s">
        <v>164</v>
      </c>
      <c r="F4358" s="18" t="str">
        <f t="shared" si="137"/>
        <v>National Grid-Residential Assistance Adjustment Factor (RAAF)-44927</v>
      </c>
      <c r="G4358" s="11" t="s">
        <v>131</v>
      </c>
      <c r="H4358" s="11" t="s">
        <v>49</v>
      </c>
      <c r="I4358" s="11" t="s">
        <v>132</v>
      </c>
      <c r="J4358" s="11" t="s">
        <v>136</v>
      </c>
      <c r="K4358" s="11" t="str">
        <f>IFERROR(INDEX('EDC Component Dictionary'!$C$5:$C$37,MATCH('Rates Database'!J4358,'EDC Component Dictionary'!$B$5:$B$37,0)), "Energy Supply")</f>
        <v>Distribution System</v>
      </c>
      <c r="L4358" s="12">
        <v>8.7100000000000007E-3</v>
      </c>
      <c r="M4358" s="12"/>
    </row>
    <row r="4359" spans="1:13" x14ac:dyDescent="0.3">
      <c r="A4359" s="18">
        <v>4357</v>
      </c>
      <c r="B4359" s="18">
        <f t="shared" si="136"/>
        <v>2022</v>
      </c>
      <c r="C4359" s="17">
        <v>44896</v>
      </c>
      <c r="D4359" s="18" t="s">
        <v>130</v>
      </c>
      <c r="E4359" s="18" t="s">
        <v>164</v>
      </c>
      <c r="F4359" s="18" t="str">
        <f t="shared" si="137"/>
        <v>National Grid-Residential Assistance Adjustment Factor (RAAF)-44896</v>
      </c>
      <c r="G4359" s="11" t="s">
        <v>131</v>
      </c>
      <c r="H4359" s="11" t="s">
        <v>49</v>
      </c>
      <c r="I4359" s="11" t="s">
        <v>132</v>
      </c>
      <c r="J4359" s="11" t="s">
        <v>136</v>
      </c>
      <c r="K4359" s="11" t="str">
        <f>IFERROR(INDEX('EDC Component Dictionary'!$C$5:$C$37,MATCH('Rates Database'!J4359,'EDC Component Dictionary'!$B$5:$B$37,0)), "Energy Supply")</f>
        <v>Distribution System</v>
      </c>
      <c r="L4359" s="12">
        <v>8.7100000000000007E-3</v>
      </c>
      <c r="M4359" s="12"/>
    </row>
    <row r="4360" spans="1:13" x14ac:dyDescent="0.3">
      <c r="A4360" s="18">
        <v>4358</v>
      </c>
      <c r="B4360" s="18">
        <f t="shared" si="136"/>
        <v>2022</v>
      </c>
      <c r="C4360" s="17">
        <v>44866</v>
      </c>
      <c r="D4360" s="18" t="s">
        <v>130</v>
      </c>
      <c r="E4360" s="18" t="s">
        <v>164</v>
      </c>
      <c r="F4360" s="18" t="str">
        <f t="shared" si="137"/>
        <v>National Grid-Residential Assistance Adjustment Factor (RAAF)-44866</v>
      </c>
      <c r="G4360" s="11" t="s">
        <v>131</v>
      </c>
      <c r="H4360" s="11" t="s">
        <v>49</v>
      </c>
      <c r="I4360" s="11" t="s">
        <v>132</v>
      </c>
      <c r="J4360" s="11" t="s">
        <v>136</v>
      </c>
      <c r="K4360" s="11" t="str">
        <f>IFERROR(INDEX('EDC Component Dictionary'!$C$5:$C$37,MATCH('Rates Database'!J4360,'EDC Component Dictionary'!$B$5:$B$37,0)), "Energy Supply")</f>
        <v>Distribution System</v>
      </c>
      <c r="L4360" s="12">
        <v>8.7100000000000007E-3</v>
      </c>
      <c r="M4360" s="12"/>
    </row>
    <row r="4361" spans="1:13" x14ac:dyDescent="0.3">
      <c r="A4361" s="18">
        <v>4359</v>
      </c>
      <c r="B4361" s="18">
        <f t="shared" si="136"/>
        <v>2022</v>
      </c>
      <c r="C4361" s="17">
        <v>44835</v>
      </c>
      <c r="D4361" s="18" t="s">
        <v>130</v>
      </c>
      <c r="E4361" s="18" t="s">
        <v>164</v>
      </c>
      <c r="F4361" s="18" t="str">
        <f t="shared" si="137"/>
        <v>National Grid-Residential Assistance Adjustment Factor (RAAF)-44835</v>
      </c>
      <c r="G4361" s="11" t="s">
        <v>131</v>
      </c>
      <c r="H4361" s="11" t="s">
        <v>49</v>
      </c>
      <c r="I4361" s="11" t="s">
        <v>132</v>
      </c>
      <c r="J4361" s="11" t="s">
        <v>136</v>
      </c>
      <c r="K4361" s="11" t="str">
        <f>IFERROR(INDEX('EDC Component Dictionary'!$C$5:$C$37,MATCH('Rates Database'!J4361,'EDC Component Dictionary'!$B$5:$B$37,0)), "Energy Supply")</f>
        <v>Distribution System</v>
      </c>
      <c r="L4361" s="12">
        <v>8.7100000000000007E-3</v>
      </c>
      <c r="M4361" s="12"/>
    </row>
    <row r="4362" spans="1:13" x14ac:dyDescent="0.3">
      <c r="A4362" s="18">
        <v>4360</v>
      </c>
      <c r="B4362" s="18">
        <f t="shared" si="136"/>
        <v>2022</v>
      </c>
      <c r="C4362" s="17">
        <v>44805</v>
      </c>
      <c r="D4362" s="18" t="s">
        <v>130</v>
      </c>
      <c r="E4362" s="18" t="s">
        <v>164</v>
      </c>
      <c r="F4362" s="18" t="str">
        <f t="shared" si="137"/>
        <v>National Grid-Residential Assistance Adjustment Factor (RAAF)-44805</v>
      </c>
      <c r="G4362" s="11" t="s">
        <v>131</v>
      </c>
      <c r="H4362" s="11" t="s">
        <v>49</v>
      </c>
      <c r="I4362" s="11" t="s">
        <v>132</v>
      </c>
      <c r="J4362" s="11" t="s">
        <v>136</v>
      </c>
      <c r="K4362" s="11" t="str">
        <f>IFERROR(INDEX('EDC Component Dictionary'!$C$5:$C$37,MATCH('Rates Database'!J4362,'EDC Component Dictionary'!$B$5:$B$37,0)), "Energy Supply")</f>
        <v>Distribution System</v>
      </c>
      <c r="L4362" s="12">
        <v>8.7100000000000007E-3</v>
      </c>
      <c r="M4362" s="12"/>
    </row>
    <row r="4363" spans="1:13" x14ac:dyDescent="0.3">
      <c r="A4363" s="18">
        <v>4361</v>
      </c>
      <c r="B4363" s="18">
        <f t="shared" si="136"/>
        <v>2022</v>
      </c>
      <c r="C4363" s="17">
        <v>44774</v>
      </c>
      <c r="D4363" s="18" t="s">
        <v>130</v>
      </c>
      <c r="E4363" s="18" t="s">
        <v>164</v>
      </c>
      <c r="F4363" s="18" t="str">
        <f t="shared" si="137"/>
        <v>National Grid-Residential Assistance Adjustment Factor (RAAF)-44774</v>
      </c>
      <c r="G4363" s="11" t="s">
        <v>131</v>
      </c>
      <c r="H4363" s="11" t="s">
        <v>49</v>
      </c>
      <c r="I4363" s="11" t="s">
        <v>132</v>
      </c>
      <c r="J4363" s="11" t="s">
        <v>136</v>
      </c>
      <c r="K4363" s="11" t="str">
        <f>IFERROR(INDEX('EDC Component Dictionary'!$C$5:$C$37,MATCH('Rates Database'!J4363,'EDC Component Dictionary'!$B$5:$B$37,0)), "Energy Supply")</f>
        <v>Distribution System</v>
      </c>
      <c r="L4363" s="12">
        <v>8.7100000000000007E-3</v>
      </c>
      <c r="M4363" s="12"/>
    </row>
    <row r="4364" spans="1:13" x14ac:dyDescent="0.3">
      <c r="A4364" s="18">
        <v>4362</v>
      </c>
      <c r="B4364" s="18">
        <f t="shared" si="136"/>
        <v>2022</v>
      </c>
      <c r="C4364" s="17">
        <v>44743</v>
      </c>
      <c r="D4364" s="18" t="s">
        <v>130</v>
      </c>
      <c r="E4364" s="18" t="s">
        <v>164</v>
      </c>
      <c r="F4364" s="18" t="str">
        <f t="shared" si="137"/>
        <v>National Grid-Residential Assistance Adjustment Factor (RAAF)-44743</v>
      </c>
      <c r="G4364" s="11" t="s">
        <v>131</v>
      </c>
      <c r="H4364" s="11" t="s">
        <v>49</v>
      </c>
      <c r="I4364" s="11" t="s">
        <v>132</v>
      </c>
      <c r="J4364" s="11" t="s">
        <v>136</v>
      </c>
      <c r="K4364" s="11" t="str">
        <f>IFERROR(INDEX('EDC Component Dictionary'!$C$5:$C$37,MATCH('Rates Database'!J4364,'EDC Component Dictionary'!$B$5:$B$37,0)), "Energy Supply")</f>
        <v>Distribution System</v>
      </c>
      <c r="L4364" s="12">
        <v>8.7100000000000007E-3</v>
      </c>
      <c r="M4364" s="12"/>
    </row>
    <row r="4365" spans="1:13" x14ac:dyDescent="0.3">
      <c r="A4365" s="18">
        <v>4363</v>
      </c>
      <c r="B4365" s="18">
        <f t="shared" si="136"/>
        <v>2022</v>
      </c>
      <c r="C4365" s="17">
        <v>44713</v>
      </c>
      <c r="D4365" s="18" t="s">
        <v>130</v>
      </c>
      <c r="E4365" s="18" t="s">
        <v>164</v>
      </c>
      <c r="F4365" s="18" t="str">
        <f t="shared" si="137"/>
        <v>National Grid-Residential Assistance Adjustment Factor (RAAF)-44713</v>
      </c>
      <c r="G4365" s="11" t="s">
        <v>131</v>
      </c>
      <c r="H4365" s="11" t="s">
        <v>49</v>
      </c>
      <c r="I4365" s="11" t="s">
        <v>132</v>
      </c>
      <c r="J4365" s="11" t="s">
        <v>136</v>
      </c>
      <c r="K4365" s="11" t="str">
        <f>IFERROR(INDEX('EDC Component Dictionary'!$C$5:$C$37,MATCH('Rates Database'!J4365,'EDC Component Dictionary'!$B$5:$B$37,0)), "Energy Supply")</f>
        <v>Distribution System</v>
      </c>
      <c r="L4365" s="12">
        <v>8.7100000000000007E-3</v>
      </c>
      <c r="M4365" s="12"/>
    </row>
    <row r="4366" spans="1:13" x14ac:dyDescent="0.3">
      <c r="A4366" s="18">
        <v>4364</v>
      </c>
      <c r="B4366" s="18">
        <f t="shared" si="136"/>
        <v>2022</v>
      </c>
      <c r="C4366" s="17">
        <v>44682</v>
      </c>
      <c r="D4366" s="18" t="s">
        <v>130</v>
      </c>
      <c r="E4366" s="18" t="s">
        <v>164</v>
      </c>
      <c r="F4366" s="18" t="str">
        <f t="shared" si="137"/>
        <v>National Grid-Residential Assistance Adjustment Factor (RAAF)-44682</v>
      </c>
      <c r="G4366" s="11" t="s">
        <v>131</v>
      </c>
      <c r="H4366" s="11" t="s">
        <v>49</v>
      </c>
      <c r="I4366" s="11" t="s">
        <v>132</v>
      </c>
      <c r="J4366" s="11" t="s">
        <v>136</v>
      </c>
      <c r="K4366" s="11" t="str">
        <f>IFERROR(INDEX('EDC Component Dictionary'!$C$5:$C$37,MATCH('Rates Database'!J4366,'EDC Component Dictionary'!$B$5:$B$37,0)), "Energy Supply")</f>
        <v>Distribution System</v>
      </c>
      <c r="L4366" s="12">
        <v>8.7100000000000007E-3</v>
      </c>
      <c r="M4366" s="12"/>
    </row>
    <row r="4367" spans="1:13" x14ac:dyDescent="0.3">
      <c r="A4367" s="18">
        <v>4365</v>
      </c>
      <c r="B4367" s="18">
        <f t="shared" si="136"/>
        <v>2022</v>
      </c>
      <c r="C4367" s="17">
        <v>44652</v>
      </c>
      <c r="D4367" s="18" t="s">
        <v>130</v>
      </c>
      <c r="E4367" s="18" t="s">
        <v>164</v>
      </c>
      <c r="F4367" s="18" t="str">
        <f t="shared" si="137"/>
        <v>National Grid-Residential Assistance Adjustment Factor (RAAF)-44652</v>
      </c>
      <c r="G4367" s="11" t="s">
        <v>131</v>
      </c>
      <c r="H4367" s="11" t="s">
        <v>49</v>
      </c>
      <c r="I4367" s="11" t="s">
        <v>132</v>
      </c>
      <c r="J4367" s="11" t="s">
        <v>136</v>
      </c>
      <c r="K4367" s="11" t="str">
        <f>IFERROR(INDEX('EDC Component Dictionary'!$C$5:$C$37,MATCH('Rates Database'!J4367,'EDC Component Dictionary'!$B$5:$B$37,0)), "Energy Supply")</f>
        <v>Distribution System</v>
      </c>
      <c r="L4367" s="12">
        <v>8.7100000000000007E-3</v>
      </c>
      <c r="M4367" s="12"/>
    </row>
    <row r="4368" spans="1:13" x14ac:dyDescent="0.3">
      <c r="A4368" s="18">
        <v>4366</v>
      </c>
      <c r="B4368" s="18">
        <f t="shared" si="136"/>
        <v>2022</v>
      </c>
      <c r="C4368" s="17">
        <v>44621</v>
      </c>
      <c r="D4368" s="18" t="s">
        <v>130</v>
      </c>
      <c r="E4368" s="18" t="s">
        <v>164</v>
      </c>
      <c r="F4368" s="18" t="str">
        <f t="shared" si="137"/>
        <v>National Grid-Residential Assistance Adjustment Factor (RAAF)-44621</v>
      </c>
      <c r="G4368" s="11" t="s">
        <v>131</v>
      </c>
      <c r="H4368" s="11" t="s">
        <v>49</v>
      </c>
      <c r="I4368" s="11" t="s">
        <v>132</v>
      </c>
      <c r="J4368" s="11" t="s">
        <v>136</v>
      </c>
      <c r="K4368" s="11" t="str">
        <f>IFERROR(INDEX('EDC Component Dictionary'!$C$5:$C$37,MATCH('Rates Database'!J4368,'EDC Component Dictionary'!$B$5:$B$37,0)), "Energy Supply")</f>
        <v>Distribution System</v>
      </c>
      <c r="L4368" s="12">
        <v>8.7100000000000007E-3</v>
      </c>
      <c r="M4368" s="12"/>
    </row>
    <row r="4369" spans="1:13" x14ac:dyDescent="0.3">
      <c r="A4369" s="18">
        <v>4367</v>
      </c>
      <c r="B4369" s="18">
        <f t="shared" si="136"/>
        <v>2022</v>
      </c>
      <c r="C4369" s="17">
        <v>44593</v>
      </c>
      <c r="D4369" s="18" t="s">
        <v>130</v>
      </c>
      <c r="E4369" s="18" t="s">
        <v>164</v>
      </c>
      <c r="F4369" s="18" t="str">
        <f t="shared" si="137"/>
        <v>National Grid-Residential Assistance Adjustment Factor (RAAF)-44593</v>
      </c>
      <c r="G4369" s="11" t="s">
        <v>131</v>
      </c>
      <c r="H4369" s="11" t="s">
        <v>49</v>
      </c>
      <c r="I4369" s="11" t="s">
        <v>132</v>
      </c>
      <c r="J4369" s="11" t="s">
        <v>136</v>
      </c>
      <c r="K4369" s="11" t="str">
        <f>IFERROR(INDEX('EDC Component Dictionary'!$C$5:$C$37,MATCH('Rates Database'!J4369,'EDC Component Dictionary'!$B$5:$B$37,0)), "Energy Supply")</f>
        <v>Distribution System</v>
      </c>
      <c r="L4369" s="12">
        <v>4.8799999999999998E-3</v>
      </c>
      <c r="M4369" s="12"/>
    </row>
    <row r="4370" spans="1:13" x14ac:dyDescent="0.3">
      <c r="A4370" s="18">
        <v>4368</v>
      </c>
      <c r="B4370" s="18">
        <f t="shared" si="136"/>
        <v>2022</v>
      </c>
      <c r="C4370" s="17">
        <v>44562</v>
      </c>
      <c r="D4370" s="18" t="s">
        <v>130</v>
      </c>
      <c r="E4370" s="18" t="s">
        <v>164</v>
      </c>
      <c r="F4370" s="18" t="str">
        <f t="shared" si="137"/>
        <v>National Grid-Residential Assistance Adjustment Factor (RAAF)-44562</v>
      </c>
      <c r="G4370" s="11" t="s">
        <v>131</v>
      </c>
      <c r="H4370" s="11" t="s">
        <v>49</v>
      </c>
      <c r="I4370" s="11" t="s">
        <v>132</v>
      </c>
      <c r="J4370" s="11" t="s">
        <v>136</v>
      </c>
      <c r="K4370" s="11" t="str">
        <f>IFERROR(INDEX('EDC Component Dictionary'!$C$5:$C$37,MATCH('Rates Database'!J4370,'EDC Component Dictionary'!$B$5:$B$37,0)), "Energy Supply")</f>
        <v>Distribution System</v>
      </c>
      <c r="L4370" s="12">
        <v>4.8799999999999998E-3</v>
      </c>
      <c r="M4370" s="12"/>
    </row>
    <row r="4371" spans="1:13" x14ac:dyDescent="0.3">
      <c r="A4371" s="18">
        <v>4369</v>
      </c>
      <c r="B4371" s="18">
        <f t="shared" si="136"/>
        <v>2021</v>
      </c>
      <c r="C4371" s="17">
        <v>44531</v>
      </c>
      <c r="D4371" s="18" t="s">
        <v>130</v>
      </c>
      <c r="E4371" s="18" t="s">
        <v>164</v>
      </c>
      <c r="F4371" s="18" t="str">
        <f t="shared" si="137"/>
        <v>National Grid-Residential Assistance Adjustment Factor (RAAF)-44531</v>
      </c>
      <c r="G4371" s="11" t="s">
        <v>131</v>
      </c>
      <c r="H4371" s="11" t="s">
        <v>49</v>
      </c>
      <c r="I4371" s="11" t="s">
        <v>132</v>
      </c>
      <c r="J4371" s="11" t="s">
        <v>136</v>
      </c>
      <c r="K4371" s="11" t="str">
        <f>IFERROR(INDEX('EDC Component Dictionary'!$C$5:$C$37,MATCH('Rates Database'!J4371,'EDC Component Dictionary'!$B$5:$B$37,0)), "Energy Supply")</f>
        <v>Distribution System</v>
      </c>
      <c r="L4371" s="12">
        <v>4.8799999999999998E-3</v>
      </c>
      <c r="M4371" s="12"/>
    </row>
    <row r="4372" spans="1:13" x14ac:dyDescent="0.3">
      <c r="A4372" s="18">
        <v>4370</v>
      </c>
      <c r="B4372" s="18">
        <f t="shared" si="136"/>
        <v>2021</v>
      </c>
      <c r="C4372" s="17">
        <v>44501</v>
      </c>
      <c r="D4372" s="18" t="s">
        <v>130</v>
      </c>
      <c r="E4372" s="18" t="s">
        <v>164</v>
      </c>
      <c r="F4372" s="18" t="str">
        <f t="shared" si="137"/>
        <v>National Grid-Residential Assistance Adjustment Factor (RAAF)-44501</v>
      </c>
      <c r="G4372" s="11" t="s">
        <v>131</v>
      </c>
      <c r="H4372" s="11" t="s">
        <v>49</v>
      </c>
      <c r="I4372" s="11" t="s">
        <v>132</v>
      </c>
      <c r="J4372" s="11" t="s">
        <v>136</v>
      </c>
      <c r="K4372" s="11" t="str">
        <f>IFERROR(INDEX('EDC Component Dictionary'!$C$5:$C$37,MATCH('Rates Database'!J4372,'EDC Component Dictionary'!$B$5:$B$37,0)), "Energy Supply")</f>
        <v>Distribution System</v>
      </c>
      <c r="L4372" s="12">
        <v>4.8799999999999998E-3</v>
      </c>
      <c r="M4372" s="12"/>
    </row>
    <row r="4373" spans="1:13" x14ac:dyDescent="0.3">
      <c r="A4373" s="18">
        <v>4371</v>
      </c>
      <c r="B4373" s="18">
        <f t="shared" si="136"/>
        <v>2021</v>
      </c>
      <c r="C4373" s="17">
        <v>44470</v>
      </c>
      <c r="D4373" s="18" t="s">
        <v>130</v>
      </c>
      <c r="E4373" s="18" t="s">
        <v>164</v>
      </c>
      <c r="F4373" s="18" t="str">
        <f t="shared" si="137"/>
        <v>National Grid-Residential Assistance Adjustment Factor (RAAF)-44470</v>
      </c>
      <c r="G4373" s="11" t="s">
        <v>131</v>
      </c>
      <c r="H4373" s="11" t="s">
        <v>49</v>
      </c>
      <c r="I4373" s="11" t="s">
        <v>132</v>
      </c>
      <c r="J4373" s="11" t="s">
        <v>136</v>
      </c>
      <c r="K4373" s="11" t="str">
        <f>IFERROR(INDEX('EDC Component Dictionary'!$C$5:$C$37,MATCH('Rates Database'!J4373,'EDC Component Dictionary'!$B$5:$B$37,0)), "Energy Supply")</f>
        <v>Distribution System</v>
      </c>
      <c r="L4373" s="12">
        <v>4.8799999999999998E-3</v>
      </c>
      <c r="M4373" s="12"/>
    </row>
    <row r="4374" spans="1:13" x14ac:dyDescent="0.3">
      <c r="A4374" s="18">
        <v>4372</v>
      </c>
      <c r="B4374" s="18">
        <f t="shared" si="136"/>
        <v>2021</v>
      </c>
      <c r="C4374" s="17">
        <v>44440</v>
      </c>
      <c r="D4374" s="18" t="s">
        <v>130</v>
      </c>
      <c r="E4374" s="18" t="s">
        <v>164</v>
      </c>
      <c r="F4374" s="18" t="str">
        <f t="shared" si="137"/>
        <v>National Grid-Residential Assistance Adjustment Factor (RAAF)-44440</v>
      </c>
      <c r="G4374" s="11" t="s">
        <v>131</v>
      </c>
      <c r="H4374" s="11" t="s">
        <v>49</v>
      </c>
      <c r="I4374" s="11" t="s">
        <v>132</v>
      </c>
      <c r="J4374" s="11" t="s">
        <v>136</v>
      </c>
      <c r="K4374" s="11" t="str">
        <f>IFERROR(INDEX('EDC Component Dictionary'!$C$5:$C$37,MATCH('Rates Database'!J4374,'EDC Component Dictionary'!$B$5:$B$37,0)), "Energy Supply")</f>
        <v>Distribution System</v>
      </c>
      <c r="L4374" s="12">
        <v>4.8799999999999998E-3</v>
      </c>
      <c r="M4374" s="12"/>
    </row>
    <row r="4375" spans="1:13" x14ac:dyDescent="0.3">
      <c r="A4375" s="18">
        <v>4373</v>
      </c>
      <c r="B4375" s="18">
        <f t="shared" si="136"/>
        <v>2021</v>
      </c>
      <c r="C4375" s="17">
        <v>44409</v>
      </c>
      <c r="D4375" s="18" t="s">
        <v>130</v>
      </c>
      <c r="E4375" s="18" t="s">
        <v>164</v>
      </c>
      <c r="F4375" s="18" t="str">
        <f t="shared" si="137"/>
        <v>National Grid-Residential Assistance Adjustment Factor (RAAF)-44409</v>
      </c>
      <c r="G4375" s="11" t="s">
        <v>131</v>
      </c>
      <c r="H4375" s="11" t="s">
        <v>49</v>
      </c>
      <c r="I4375" s="11" t="s">
        <v>132</v>
      </c>
      <c r="J4375" s="11" t="s">
        <v>136</v>
      </c>
      <c r="K4375" s="11" t="str">
        <f>IFERROR(INDEX('EDC Component Dictionary'!$C$5:$C$37,MATCH('Rates Database'!J4375,'EDC Component Dictionary'!$B$5:$B$37,0)), "Energy Supply")</f>
        <v>Distribution System</v>
      </c>
      <c r="L4375" s="12">
        <v>4.8799999999999998E-3</v>
      </c>
      <c r="M4375" s="12"/>
    </row>
    <row r="4376" spans="1:13" x14ac:dyDescent="0.3">
      <c r="A4376" s="18">
        <v>4374</v>
      </c>
      <c r="B4376" s="18">
        <f t="shared" si="136"/>
        <v>2021</v>
      </c>
      <c r="C4376" s="17">
        <v>44378</v>
      </c>
      <c r="D4376" s="18" t="s">
        <v>130</v>
      </c>
      <c r="E4376" s="18" t="s">
        <v>164</v>
      </c>
      <c r="F4376" s="18" t="str">
        <f t="shared" si="137"/>
        <v>National Grid-Residential Assistance Adjustment Factor (RAAF)-44378</v>
      </c>
      <c r="G4376" s="11" t="s">
        <v>131</v>
      </c>
      <c r="H4376" s="11" t="s">
        <v>49</v>
      </c>
      <c r="I4376" s="11" t="s">
        <v>132</v>
      </c>
      <c r="J4376" s="11" t="s">
        <v>136</v>
      </c>
      <c r="K4376" s="11" t="str">
        <f>IFERROR(INDEX('EDC Component Dictionary'!$C$5:$C$37,MATCH('Rates Database'!J4376,'EDC Component Dictionary'!$B$5:$B$37,0)), "Energy Supply")</f>
        <v>Distribution System</v>
      </c>
      <c r="L4376" s="12">
        <v>4.8799999999999998E-3</v>
      </c>
      <c r="M4376" s="12"/>
    </row>
    <row r="4377" spans="1:13" x14ac:dyDescent="0.3">
      <c r="A4377" s="18">
        <v>4375</v>
      </c>
      <c r="B4377" s="18">
        <f t="shared" si="136"/>
        <v>2021</v>
      </c>
      <c r="C4377" s="17">
        <v>44348</v>
      </c>
      <c r="D4377" s="18" t="s">
        <v>130</v>
      </c>
      <c r="E4377" s="18" t="s">
        <v>164</v>
      </c>
      <c r="F4377" s="18" t="str">
        <f t="shared" si="137"/>
        <v>National Grid-Residential Assistance Adjustment Factor (RAAF)-44348</v>
      </c>
      <c r="G4377" s="11" t="s">
        <v>131</v>
      </c>
      <c r="H4377" s="11" t="s">
        <v>49</v>
      </c>
      <c r="I4377" s="11" t="s">
        <v>132</v>
      </c>
      <c r="J4377" s="11" t="s">
        <v>136</v>
      </c>
      <c r="K4377" s="11" t="str">
        <f>IFERROR(INDEX('EDC Component Dictionary'!$C$5:$C$37,MATCH('Rates Database'!J4377,'EDC Component Dictionary'!$B$5:$B$37,0)), "Energy Supply")</f>
        <v>Distribution System</v>
      </c>
      <c r="L4377" s="12">
        <v>4.8799999999999998E-3</v>
      </c>
      <c r="M4377" s="12"/>
    </row>
    <row r="4378" spans="1:13" x14ac:dyDescent="0.3">
      <c r="A4378" s="18">
        <v>4376</v>
      </c>
      <c r="B4378" s="18">
        <f t="shared" si="136"/>
        <v>2021</v>
      </c>
      <c r="C4378" s="17">
        <v>44317</v>
      </c>
      <c r="D4378" s="18" t="s">
        <v>130</v>
      </c>
      <c r="E4378" s="18" t="s">
        <v>164</v>
      </c>
      <c r="F4378" s="18" t="str">
        <f t="shared" si="137"/>
        <v>National Grid-Residential Assistance Adjustment Factor (RAAF)-44317</v>
      </c>
      <c r="G4378" s="11" t="s">
        <v>131</v>
      </c>
      <c r="H4378" s="11" t="s">
        <v>49</v>
      </c>
      <c r="I4378" s="11" t="s">
        <v>132</v>
      </c>
      <c r="J4378" s="11" t="s">
        <v>136</v>
      </c>
      <c r="K4378" s="11" t="str">
        <f>IFERROR(INDEX('EDC Component Dictionary'!$C$5:$C$37,MATCH('Rates Database'!J4378,'EDC Component Dictionary'!$B$5:$B$37,0)), "Energy Supply")</f>
        <v>Distribution System</v>
      </c>
      <c r="L4378" s="12">
        <v>4.8799999999999998E-3</v>
      </c>
      <c r="M4378" s="12"/>
    </row>
    <row r="4379" spans="1:13" x14ac:dyDescent="0.3">
      <c r="A4379" s="18">
        <v>4377</v>
      </c>
      <c r="B4379" s="18">
        <f t="shared" si="136"/>
        <v>2021</v>
      </c>
      <c r="C4379" s="17">
        <v>44287</v>
      </c>
      <c r="D4379" s="18" t="s">
        <v>130</v>
      </c>
      <c r="E4379" s="18" t="s">
        <v>164</v>
      </c>
      <c r="F4379" s="18" t="str">
        <f t="shared" si="137"/>
        <v>National Grid-Residential Assistance Adjustment Factor (RAAF)-44287</v>
      </c>
      <c r="G4379" s="11" t="s">
        <v>131</v>
      </c>
      <c r="H4379" s="11" t="s">
        <v>49</v>
      </c>
      <c r="I4379" s="11" t="s">
        <v>132</v>
      </c>
      <c r="J4379" s="11" t="s">
        <v>136</v>
      </c>
      <c r="K4379" s="11" t="str">
        <f>IFERROR(INDEX('EDC Component Dictionary'!$C$5:$C$37,MATCH('Rates Database'!J4379,'EDC Component Dictionary'!$B$5:$B$37,0)), "Energy Supply")</f>
        <v>Distribution System</v>
      </c>
      <c r="L4379" s="12">
        <v>4.8799999999999998E-3</v>
      </c>
      <c r="M4379" s="12"/>
    </row>
    <row r="4380" spans="1:13" x14ac:dyDescent="0.3">
      <c r="A4380" s="18">
        <v>4378</v>
      </c>
      <c r="B4380" s="18">
        <f t="shared" si="136"/>
        <v>2021</v>
      </c>
      <c r="C4380" s="17">
        <v>44256</v>
      </c>
      <c r="D4380" s="18" t="s">
        <v>130</v>
      </c>
      <c r="E4380" s="18" t="s">
        <v>164</v>
      </c>
      <c r="F4380" s="18" t="str">
        <f t="shared" si="137"/>
        <v>National Grid-Residential Assistance Adjustment Factor (RAAF)-44256</v>
      </c>
      <c r="G4380" s="11" t="s">
        <v>131</v>
      </c>
      <c r="H4380" s="11" t="s">
        <v>49</v>
      </c>
      <c r="I4380" s="11" t="s">
        <v>132</v>
      </c>
      <c r="J4380" s="11" t="s">
        <v>136</v>
      </c>
      <c r="K4380" s="11" t="str">
        <f>IFERROR(INDEX('EDC Component Dictionary'!$C$5:$C$37,MATCH('Rates Database'!J4380,'EDC Component Dictionary'!$B$5:$B$37,0)), "Energy Supply")</f>
        <v>Distribution System</v>
      </c>
      <c r="L4380" s="12">
        <v>4.8799999999999998E-3</v>
      </c>
      <c r="M4380" s="12"/>
    </row>
    <row r="4381" spans="1:13" x14ac:dyDescent="0.3">
      <c r="A4381" s="18">
        <v>4379</v>
      </c>
      <c r="B4381" s="18">
        <f t="shared" si="136"/>
        <v>2021</v>
      </c>
      <c r="C4381" s="17">
        <v>44228</v>
      </c>
      <c r="D4381" s="18" t="s">
        <v>130</v>
      </c>
      <c r="E4381" s="18" t="s">
        <v>164</v>
      </c>
      <c r="F4381" s="18" t="str">
        <f t="shared" si="137"/>
        <v>National Grid-Residential Assistance Adjustment Factor (RAAF)-44228</v>
      </c>
      <c r="G4381" s="11" t="s">
        <v>131</v>
      </c>
      <c r="H4381" s="11" t="s">
        <v>49</v>
      </c>
      <c r="I4381" s="11" t="s">
        <v>132</v>
      </c>
      <c r="J4381" s="11" t="s">
        <v>136</v>
      </c>
      <c r="K4381" s="11" t="str">
        <f>IFERROR(INDEX('EDC Component Dictionary'!$C$5:$C$37,MATCH('Rates Database'!J4381,'EDC Component Dictionary'!$B$5:$B$37,0)), "Energy Supply")</f>
        <v>Distribution System</v>
      </c>
      <c r="L4381" s="12">
        <v>6.1399999999999996E-3</v>
      </c>
      <c r="M4381" s="12"/>
    </row>
    <row r="4382" spans="1:13" x14ac:dyDescent="0.3">
      <c r="A4382" s="18">
        <v>4380</v>
      </c>
      <c r="B4382" s="18">
        <f t="shared" si="136"/>
        <v>2021</v>
      </c>
      <c r="C4382" s="17">
        <v>44197</v>
      </c>
      <c r="D4382" s="18" t="s">
        <v>130</v>
      </c>
      <c r="E4382" s="18" t="s">
        <v>164</v>
      </c>
      <c r="F4382" s="18" t="str">
        <f t="shared" si="137"/>
        <v>National Grid-Residential Assistance Adjustment Factor (RAAF)-44197</v>
      </c>
      <c r="G4382" s="11" t="s">
        <v>131</v>
      </c>
      <c r="H4382" s="11" t="s">
        <v>49</v>
      </c>
      <c r="I4382" s="11" t="s">
        <v>132</v>
      </c>
      <c r="J4382" s="11" t="s">
        <v>136</v>
      </c>
      <c r="K4382" s="11" t="str">
        <f>IFERROR(INDEX('EDC Component Dictionary'!$C$5:$C$37,MATCH('Rates Database'!J4382,'EDC Component Dictionary'!$B$5:$B$37,0)), "Energy Supply")</f>
        <v>Distribution System</v>
      </c>
      <c r="L4382" s="12">
        <v>6.1399999999999996E-3</v>
      </c>
      <c r="M4382" s="12"/>
    </row>
    <row r="4383" spans="1:13" x14ac:dyDescent="0.3">
      <c r="A4383" s="18">
        <v>4381</v>
      </c>
      <c r="B4383" s="18">
        <f t="shared" si="136"/>
        <v>2020</v>
      </c>
      <c r="C4383" s="17">
        <v>44166</v>
      </c>
      <c r="D4383" s="18" t="s">
        <v>130</v>
      </c>
      <c r="E4383" s="18" t="s">
        <v>164</v>
      </c>
      <c r="F4383" s="18" t="str">
        <f t="shared" si="137"/>
        <v>National Grid-Residential Assistance Adjustment Factor (RAAF)-44166</v>
      </c>
      <c r="G4383" s="11" t="s">
        <v>131</v>
      </c>
      <c r="H4383" s="11" t="s">
        <v>49</v>
      </c>
      <c r="I4383" s="11" t="s">
        <v>132</v>
      </c>
      <c r="J4383" s="11" t="s">
        <v>136</v>
      </c>
      <c r="K4383" s="11" t="str">
        <f>IFERROR(INDEX('EDC Component Dictionary'!$C$5:$C$37,MATCH('Rates Database'!J4383,'EDC Component Dictionary'!$B$5:$B$37,0)), "Energy Supply")</f>
        <v>Distribution System</v>
      </c>
      <c r="L4383" s="12">
        <v>6.1399999999999996E-3</v>
      </c>
      <c r="M4383" s="12"/>
    </row>
    <row r="4384" spans="1:13" x14ac:dyDescent="0.3">
      <c r="A4384" s="18">
        <v>4382</v>
      </c>
      <c r="B4384" s="18">
        <f t="shared" si="136"/>
        <v>2020</v>
      </c>
      <c r="C4384" s="17">
        <v>44136</v>
      </c>
      <c r="D4384" s="18" t="s">
        <v>130</v>
      </c>
      <c r="E4384" s="18" t="s">
        <v>164</v>
      </c>
      <c r="F4384" s="18" t="str">
        <f t="shared" si="137"/>
        <v>National Grid-Residential Assistance Adjustment Factor (RAAF)-44136</v>
      </c>
      <c r="G4384" s="11" t="s">
        <v>131</v>
      </c>
      <c r="H4384" s="11" t="s">
        <v>49</v>
      </c>
      <c r="I4384" s="11" t="s">
        <v>132</v>
      </c>
      <c r="J4384" s="11" t="s">
        <v>136</v>
      </c>
      <c r="K4384" s="11" t="str">
        <f>IFERROR(INDEX('EDC Component Dictionary'!$C$5:$C$37,MATCH('Rates Database'!J4384,'EDC Component Dictionary'!$B$5:$B$37,0)), "Energy Supply")</f>
        <v>Distribution System</v>
      </c>
      <c r="L4384" s="12">
        <v>6.1399999999999996E-3</v>
      </c>
      <c r="M4384" s="12"/>
    </row>
    <row r="4385" spans="1:13" x14ac:dyDescent="0.3">
      <c r="A4385" s="18">
        <v>4383</v>
      </c>
      <c r="B4385" s="18">
        <f t="shared" si="136"/>
        <v>2020</v>
      </c>
      <c r="C4385" s="17">
        <v>44105</v>
      </c>
      <c r="D4385" s="18" t="s">
        <v>130</v>
      </c>
      <c r="E4385" s="18" t="s">
        <v>164</v>
      </c>
      <c r="F4385" s="18" t="str">
        <f t="shared" si="137"/>
        <v>National Grid-Residential Assistance Adjustment Factor (RAAF)-44105</v>
      </c>
      <c r="G4385" s="11" t="s">
        <v>131</v>
      </c>
      <c r="H4385" s="11" t="s">
        <v>49</v>
      </c>
      <c r="I4385" s="11" t="s">
        <v>132</v>
      </c>
      <c r="J4385" s="11" t="s">
        <v>136</v>
      </c>
      <c r="K4385" s="11" t="str">
        <f>IFERROR(INDEX('EDC Component Dictionary'!$C$5:$C$37,MATCH('Rates Database'!J4385,'EDC Component Dictionary'!$B$5:$B$37,0)), "Energy Supply")</f>
        <v>Distribution System</v>
      </c>
      <c r="L4385" s="12">
        <v>6.1399999999999996E-3</v>
      </c>
      <c r="M4385" s="12"/>
    </row>
    <row r="4386" spans="1:13" x14ac:dyDescent="0.3">
      <c r="A4386" s="18">
        <v>4384</v>
      </c>
      <c r="B4386" s="18">
        <f t="shared" si="136"/>
        <v>2020</v>
      </c>
      <c r="C4386" s="17">
        <v>44075</v>
      </c>
      <c r="D4386" s="18" t="s">
        <v>130</v>
      </c>
      <c r="E4386" s="18" t="s">
        <v>164</v>
      </c>
      <c r="F4386" s="18" t="str">
        <f t="shared" si="137"/>
        <v>National Grid-Residential Assistance Adjustment Factor (RAAF)-44075</v>
      </c>
      <c r="G4386" s="11" t="s">
        <v>131</v>
      </c>
      <c r="H4386" s="11" t="s">
        <v>49</v>
      </c>
      <c r="I4386" s="11" t="s">
        <v>132</v>
      </c>
      <c r="J4386" s="11" t="s">
        <v>136</v>
      </c>
      <c r="K4386" s="11" t="str">
        <f>IFERROR(INDEX('EDC Component Dictionary'!$C$5:$C$37,MATCH('Rates Database'!J4386,'EDC Component Dictionary'!$B$5:$B$37,0)), "Energy Supply")</f>
        <v>Distribution System</v>
      </c>
      <c r="L4386" s="12">
        <v>6.1399999999999996E-3</v>
      </c>
      <c r="M4386" s="12"/>
    </row>
    <row r="4387" spans="1:13" x14ac:dyDescent="0.3">
      <c r="A4387" s="18">
        <v>4385</v>
      </c>
      <c r="B4387" s="18">
        <f t="shared" si="136"/>
        <v>2020</v>
      </c>
      <c r="C4387" s="17">
        <v>44044</v>
      </c>
      <c r="D4387" s="18" t="s">
        <v>130</v>
      </c>
      <c r="E4387" s="18" t="s">
        <v>164</v>
      </c>
      <c r="F4387" s="18" t="str">
        <f t="shared" si="137"/>
        <v>National Grid-Residential Assistance Adjustment Factor (RAAF)-44044</v>
      </c>
      <c r="G4387" s="11" t="s">
        <v>131</v>
      </c>
      <c r="H4387" s="11" t="s">
        <v>49</v>
      </c>
      <c r="I4387" s="11" t="s">
        <v>132</v>
      </c>
      <c r="J4387" s="11" t="s">
        <v>136</v>
      </c>
      <c r="K4387" s="11" t="str">
        <f>IFERROR(INDEX('EDC Component Dictionary'!$C$5:$C$37,MATCH('Rates Database'!J4387,'EDC Component Dictionary'!$B$5:$B$37,0)), "Energy Supply")</f>
        <v>Distribution System</v>
      </c>
      <c r="L4387" s="12">
        <v>6.1399999999999996E-3</v>
      </c>
      <c r="M4387" s="12"/>
    </row>
    <row r="4388" spans="1:13" x14ac:dyDescent="0.3">
      <c r="A4388" s="18">
        <v>4386</v>
      </c>
      <c r="B4388" s="18">
        <f t="shared" si="136"/>
        <v>2020</v>
      </c>
      <c r="C4388" s="17">
        <v>44013</v>
      </c>
      <c r="D4388" s="18" t="s">
        <v>130</v>
      </c>
      <c r="E4388" s="18" t="s">
        <v>164</v>
      </c>
      <c r="F4388" s="18" t="str">
        <f t="shared" si="137"/>
        <v>National Grid-Residential Assistance Adjustment Factor (RAAF)-44013</v>
      </c>
      <c r="G4388" s="11" t="s">
        <v>131</v>
      </c>
      <c r="H4388" s="11" t="s">
        <v>49</v>
      </c>
      <c r="I4388" s="11" t="s">
        <v>132</v>
      </c>
      <c r="J4388" s="11" t="s">
        <v>136</v>
      </c>
      <c r="K4388" s="11" t="str">
        <f>IFERROR(INDEX('EDC Component Dictionary'!$C$5:$C$37,MATCH('Rates Database'!J4388,'EDC Component Dictionary'!$B$5:$B$37,0)), "Energy Supply")</f>
        <v>Distribution System</v>
      </c>
      <c r="L4388" s="12">
        <v>6.1399999999999996E-3</v>
      </c>
      <c r="M4388" s="12"/>
    </row>
    <row r="4389" spans="1:13" x14ac:dyDescent="0.3">
      <c r="A4389" s="18">
        <v>4387</v>
      </c>
      <c r="B4389" s="18">
        <f t="shared" si="136"/>
        <v>2020</v>
      </c>
      <c r="C4389" s="17">
        <v>43983</v>
      </c>
      <c r="D4389" s="18" t="s">
        <v>130</v>
      </c>
      <c r="E4389" s="18" t="s">
        <v>164</v>
      </c>
      <c r="F4389" s="18" t="str">
        <f t="shared" si="137"/>
        <v>National Grid-Residential Assistance Adjustment Factor (RAAF)-43983</v>
      </c>
      <c r="G4389" s="11" t="s">
        <v>131</v>
      </c>
      <c r="H4389" s="11" t="s">
        <v>49</v>
      </c>
      <c r="I4389" s="11" t="s">
        <v>132</v>
      </c>
      <c r="J4389" s="11" t="s">
        <v>136</v>
      </c>
      <c r="K4389" s="11" t="str">
        <f>IFERROR(INDEX('EDC Component Dictionary'!$C$5:$C$37,MATCH('Rates Database'!J4389,'EDC Component Dictionary'!$B$5:$B$37,0)), "Energy Supply")</f>
        <v>Distribution System</v>
      </c>
      <c r="L4389" s="12">
        <v>6.1399999999999996E-3</v>
      </c>
      <c r="M4389" s="12"/>
    </row>
    <row r="4390" spans="1:13" x14ac:dyDescent="0.3">
      <c r="A4390" s="18">
        <v>4388</v>
      </c>
      <c r="B4390" s="18">
        <f t="shared" si="136"/>
        <v>2020</v>
      </c>
      <c r="C4390" s="17">
        <v>43952</v>
      </c>
      <c r="D4390" s="18" t="s">
        <v>130</v>
      </c>
      <c r="E4390" s="18" t="s">
        <v>164</v>
      </c>
      <c r="F4390" s="18" t="str">
        <f t="shared" si="137"/>
        <v>National Grid-Residential Assistance Adjustment Factor (RAAF)-43952</v>
      </c>
      <c r="G4390" s="11" t="s">
        <v>131</v>
      </c>
      <c r="H4390" s="11" t="s">
        <v>49</v>
      </c>
      <c r="I4390" s="11" t="s">
        <v>132</v>
      </c>
      <c r="J4390" s="11" t="s">
        <v>136</v>
      </c>
      <c r="K4390" s="11" t="str">
        <f>IFERROR(INDEX('EDC Component Dictionary'!$C$5:$C$37,MATCH('Rates Database'!J4390,'EDC Component Dictionary'!$B$5:$B$37,0)), "Energy Supply")</f>
        <v>Distribution System</v>
      </c>
      <c r="L4390" s="12">
        <v>6.1399999999999996E-3</v>
      </c>
      <c r="M4390" s="12"/>
    </row>
    <row r="4391" spans="1:13" x14ac:dyDescent="0.3">
      <c r="A4391" s="18">
        <v>4389</v>
      </c>
      <c r="B4391" s="18">
        <f t="shared" si="136"/>
        <v>2020</v>
      </c>
      <c r="C4391" s="17">
        <v>43922</v>
      </c>
      <c r="D4391" s="18" t="s">
        <v>130</v>
      </c>
      <c r="E4391" s="18" t="s">
        <v>164</v>
      </c>
      <c r="F4391" s="18" t="str">
        <f t="shared" si="137"/>
        <v>National Grid-Residential Assistance Adjustment Factor (RAAF)-43922</v>
      </c>
      <c r="G4391" s="11" t="s">
        <v>131</v>
      </c>
      <c r="H4391" s="11" t="s">
        <v>49</v>
      </c>
      <c r="I4391" s="11" t="s">
        <v>132</v>
      </c>
      <c r="J4391" s="11" t="s">
        <v>136</v>
      </c>
      <c r="K4391" s="11" t="str">
        <f>IFERROR(INDEX('EDC Component Dictionary'!$C$5:$C$37,MATCH('Rates Database'!J4391,'EDC Component Dictionary'!$B$5:$B$37,0)), "Energy Supply")</f>
        <v>Distribution System</v>
      </c>
      <c r="L4391" s="12">
        <v>6.1399999999999996E-3</v>
      </c>
      <c r="M4391" s="12"/>
    </row>
    <row r="4392" spans="1:13" x14ac:dyDescent="0.3">
      <c r="A4392" s="18">
        <v>4390</v>
      </c>
      <c r="B4392" s="18">
        <f t="shared" si="136"/>
        <v>2020</v>
      </c>
      <c r="C4392" s="17">
        <v>43891</v>
      </c>
      <c r="D4392" s="18" t="s">
        <v>130</v>
      </c>
      <c r="E4392" s="18" t="s">
        <v>164</v>
      </c>
      <c r="F4392" s="18" t="str">
        <f t="shared" si="137"/>
        <v>National Grid-Residential Assistance Adjustment Factor (RAAF)-43891</v>
      </c>
      <c r="G4392" s="11" t="s">
        <v>131</v>
      </c>
      <c r="H4392" s="11" t="s">
        <v>49</v>
      </c>
      <c r="I4392" s="11" t="s">
        <v>132</v>
      </c>
      <c r="J4392" s="11" t="s">
        <v>136</v>
      </c>
      <c r="K4392" s="11" t="str">
        <f>IFERROR(INDEX('EDC Component Dictionary'!$C$5:$C$37,MATCH('Rates Database'!J4392,'EDC Component Dictionary'!$B$5:$B$37,0)), "Energy Supply")</f>
        <v>Distribution System</v>
      </c>
      <c r="L4392" s="12">
        <v>6.1399999999999996E-3</v>
      </c>
      <c r="M4392" s="12"/>
    </row>
    <row r="4393" spans="1:13" x14ac:dyDescent="0.3">
      <c r="A4393" s="18">
        <v>4391</v>
      </c>
      <c r="B4393" s="18">
        <f t="shared" si="136"/>
        <v>2020</v>
      </c>
      <c r="C4393" s="17">
        <v>43862</v>
      </c>
      <c r="D4393" s="18" t="s">
        <v>130</v>
      </c>
      <c r="E4393" s="18" t="s">
        <v>164</v>
      </c>
      <c r="F4393" s="18" t="str">
        <f t="shared" si="137"/>
        <v>National Grid-Residential Assistance Adjustment Factor (RAAF)-43862</v>
      </c>
      <c r="G4393" s="11" t="s">
        <v>131</v>
      </c>
      <c r="H4393" s="11" t="s">
        <v>49</v>
      </c>
      <c r="I4393" s="11" t="s">
        <v>132</v>
      </c>
      <c r="J4393" s="11" t="s">
        <v>136</v>
      </c>
      <c r="K4393" s="11" t="str">
        <f>IFERROR(INDEX('EDC Component Dictionary'!$C$5:$C$37,MATCH('Rates Database'!J4393,'EDC Component Dictionary'!$B$5:$B$37,0)), "Energy Supply")</f>
        <v>Distribution System</v>
      </c>
      <c r="L4393" s="12">
        <v>6.11E-3</v>
      </c>
      <c r="M4393" s="12"/>
    </row>
    <row r="4394" spans="1:13" x14ac:dyDescent="0.3">
      <c r="A4394" s="18">
        <v>4392</v>
      </c>
      <c r="B4394" s="18">
        <f t="shared" si="136"/>
        <v>2020</v>
      </c>
      <c r="C4394" s="17">
        <v>43831</v>
      </c>
      <c r="D4394" s="18" t="s">
        <v>130</v>
      </c>
      <c r="E4394" s="18" t="s">
        <v>164</v>
      </c>
      <c r="F4394" s="18" t="str">
        <f t="shared" si="137"/>
        <v>National Grid-Residential Assistance Adjustment Factor (RAAF)-43831</v>
      </c>
      <c r="G4394" s="11" t="s">
        <v>131</v>
      </c>
      <c r="H4394" s="11" t="s">
        <v>49</v>
      </c>
      <c r="I4394" s="11" t="s">
        <v>132</v>
      </c>
      <c r="J4394" s="11" t="s">
        <v>136</v>
      </c>
      <c r="K4394" s="11" t="str">
        <f>IFERROR(INDEX('EDC Component Dictionary'!$C$5:$C$37,MATCH('Rates Database'!J4394,'EDC Component Dictionary'!$B$5:$B$37,0)), "Energy Supply")</f>
        <v>Distribution System</v>
      </c>
      <c r="L4394" s="12">
        <v>6.11E-3</v>
      </c>
      <c r="M4394" s="12"/>
    </row>
    <row r="4395" spans="1:13" x14ac:dyDescent="0.3">
      <c r="A4395" s="18">
        <v>4393</v>
      </c>
      <c r="B4395" s="18">
        <f t="shared" si="136"/>
        <v>2019</v>
      </c>
      <c r="C4395" s="17">
        <v>43800</v>
      </c>
      <c r="D4395" s="18" t="s">
        <v>130</v>
      </c>
      <c r="E4395" s="18" t="s">
        <v>164</v>
      </c>
      <c r="F4395" s="18" t="str">
        <f t="shared" si="137"/>
        <v>National Grid-Residential Assistance Adjustment Factor (RAAF)-43800</v>
      </c>
      <c r="G4395" s="11" t="s">
        <v>131</v>
      </c>
      <c r="H4395" s="11" t="s">
        <v>49</v>
      </c>
      <c r="I4395" s="11" t="s">
        <v>132</v>
      </c>
      <c r="J4395" s="11" t="s">
        <v>136</v>
      </c>
      <c r="K4395" s="11" t="str">
        <f>IFERROR(INDEX('EDC Component Dictionary'!$C$5:$C$37,MATCH('Rates Database'!J4395,'EDC Component Dictionary'!$B$5:$B$37,0)), "Energy Supply")</f>
        <v>Distribution System</v>
      </c>
      <c r="L4395" s="12">
        <v>6.11E-3</v>
      </c>
      <c r="M4395" s="12"/>
    </row>
    <row r="4396" spans="1:13" x14ac:dyDescent="0.3">
      <c r="A4396" s="18">
        <v>4394</v>
      </c>
      <c r="B4396" s="18">
        <f t="shared" si="136"/>
        <v>2019</v>
      </c>
      <c r="C4396" s="17">
        <v>43770</v>
      </c>
      <c r="D4396" s="18" t="s">
        <v>130</v>
      </c>
      <c r="E4396" s="18" t="s">
        <v>164</v>
      </c>
      <c r="F4396" s="18" t="str">
        <f t="shared" si="137"/>
        <v>National Grid-Residential Assistance Adjustment Factor (RAAF)-43770</v>
      </c>
      <c r="G4396" s="11" t="s">
        <v>131</v>
      </c>
      <c r="H4396" s="11" t="s">
        <v>49</v>
      </c>
      <c r="I4396" s="11" t="s">
        <v>132</v>
      </c>
      <c r="J4396" s="11" t="s">
        <v>136</v>
      </c>
      <c r="K4396" s="11" t="str">
        <f>IFERROR(INDEX('EDC Component Dictionary'!$C$5:$C$37,MATCH('Rates Database'!J4396,'EDC Component Dictionary'!$B$5:$B$37,0)), "Energy Supply")</f>
        <v>Distribution System</v>
      </c>
      <c r="L4396" s="12">
        <v>6.11E-3</v>
      </c>
      <c r="M4396" s="12"/>
    </row>
    <row r="4397" spans="1:13" x14ac:dyDescent="0.3">
      <c r="A4397" s="18">
        <v>4395</v>
      </c>
      <c r="B4397" s="18">
        <f t="shared" si="136"/>
        <v>2019</v>
      </c>
      <c r="C4397" s="17">
        <v>43739</v>
      </c>
      <c r="D4397" s="18" t="s">
        <v>130</v>
      </c>
      <c r="E4397" s="18" t="s">
        <v>164</v>
      </c>
      <c r="F4397" s="18" t="str">
        <f t="shared" si="137"/>
        <v>National Grid-Residential Assistance Adjustment Factor (RAAF)-43739</v>
      </c>
      <c r="G4397" s="11" t="s">
        <v>131</v>
      </c>
      <c r="H4397" s="11" t="s">
        <v>49</v>
      </c>
      <c r="I4397" s="11" t="s">
        <v>132</v>
      </c>
      <c r="J4397" s="11" t="s">
        <v>136</v>
      </c>
      <c r="K4397" s="11" t="str">
        <f>IFERROR(INDEX('EDC Component Dictionary'!$C$5:$C$37,MATCH('Rates Database'!J4397,'EDC Component Dictionary'!$B$5:$B$37,0)), "Energy Supply")</f>
        <v>Distribution System</v>
      </c>
      <c r="L4397" s="12">
        <v>5.5999999999999999E-3</v>
      </c>
      <c r="M4397" s="12"/>
    </row>
    <row r="4398" spans="1:13" x14ac:dyDescent="0.3">
      <c r="A4398" s="18">
        <v>4396</v>
      </c>
      <c r="B4398" s="18">
        <f t="shared" si="136"/>
        <v>2019</v>
      </c>
      <c r="C4398" s="17">
        <v>43709</v>
      </c>
      <c r="D4398" s="18" t="s">
        <v>130</v>
      </c>
      <c r="E4398" s="18" t="s">
        <v>164</v>
      </c>
      <c r="F4398" s="18" t="str">
        <f t="shared" si="137"/>
        <v>National Grid-Residential Assistance Adjustment Factor (RAAF)-43709</v>
      </c>
      <c r="G4398" s="11" t="s">
        <v>131</v>
      </c>
      <c r="H4398" s="11" t="s">
        <v>49</v>
      </c>
      <c r="I4398" s="11" t="s">
        <v>132</v>
      </c>
      <c r="J4398" s="11" t="s">
        <v>136</v>
      </c>
      <c r="K4398" s="11" t="str">
        <f>IFERROR(INDEX('EDC Component Dictionary'!$C$5:$C$37,MATCH('Rates Database'!J4398,'EDC Component Dictionary'!$B$5:$B$37,0)), "Energy Supply")</f>
        <v>Distribution System</v>
      </c>
      <c r="L4398" s="12">
        <v>5.5999999999999999E-3</v>
      </c>
      <c r="M4398" s="12"/>
    </row>
    <row r="4399" spans="1:13" x14ac:dyDescent="0.3">
      <c r="A4399" s="18">
        <v>4397</v>
      </c>
      <c r="B4399" s="18">
        <f t="shared" si="136"/>
        <v>2019</v>
      </c>
      <c r="C4399" s="17">
        <v>43678</v>
      </c>
      <c r="D4399" s="18" t="s">
        <v>130</v>
      </c>
      <c r="E4399" s="18" t="s">
        <v>164</v>
      </c>
      <c r="F4399" s="18" t="str">
        <f t="shared" si="137"/>
        <v>National Grid-Residential Assistance Adjustment Factor (RAAF)-43678</v>
      </c>
      <c r="G4399" s="11" t="s">
        <v>131</v>
      </c>
      <c r="H4399" s="11" t="s">
        <v>49</v>
      </c>
      <c r="I4399" s="11" t="s">
        <v>132</v>
      </c>
      <c r="J4399" s="11" t="s">
        <v>136</v>
      </c>
      <c r="K4399" s="11" t="str">
        <f>IFERROR(INDEX('EDC Component Dictionary'!$C$5:$C$37,MATCH('Rates Database'!J4399,'EDC Component Dictionary'!$B$5:$B$37,0)), "Energy Supply")</f>
        <v>Distribution System</v>
      </c>
      <c r="L4399" s="12">
        <v>5.5999999999999999E-3</v>
      </c>
      <c r="M4399" s="12"/>
    </row>
    <row r="4400" spans="1:13" x14ac:dyDescent="0.3">
      <c r="A4400" s="18">
        <v>4398</v>
      </c>
      <c r="B4400" s="18">
        <f t="shared" si="136"/>
        <v>2019</v>
      </c>
      <c r="C4400" s="17">
        <v>43647</v>
      </c>
      <c r="D4400" s="18" t="s">
        <v>130</v>
      </c>
      <c r="E4400" s="18" t="s">
        <v>164</v>
      </c>
      <c r="F4400" s="18" t="str">
        <f t="shared" si="137"/>
        <v>National Grid-Residential Assistance Adjustment Factor (RAAF)-43647</v>
      </c>
      <c r="G4400" s="11" t="s">
        <v>131</v>
      </c>
      <c r="H4400" s="11" t="s">
        <v>49</v>
      </c>
      <c r="I4400" s="11" t="s">
        <v>132</v>
      </c>
      <c r="J4400" s="11" t="s">
        <v>136</v>
      </c>
      <c r="K4400" s="11" t="str">
        <f>IFERROR(INDEX('EDC Component Dictionary'!$C$5:$C$37,MATCH('Rates Database'!J4400,'EDC Component Dictionary'!$B$5:$B$37,0)), "Energy Supply")</f>
        <v>Distribution System</v>
      </c>
      <c r="L4400" s="12">
        <v>5.5999999999999999E-3</v>
      </c>
      <c r="M4400" s="12"/>
    </row>
    <row r="4401" spans="1:13" x14ac:dyDescent="0.3">
      <c r="A4401" s="18">
        <v>4399</v>
      </c>
      <c r="B4401" s="18">
        <f t="shared" si="136"/>
        <v>2019</v>
      </c>
      <c r="C4401" s="17">
        <v>43617</v>
      </c>
      <c r="D4401" s="18" t="s">
        <v>130</v>
      </c>
      <c r="E4401" s="18" t="s">
        <v>164</v>
      </c>
      <c r="F4401" s="18" t="str">
        <f t="shared" si="137"/>
        <v>National Grid-Residential Assistance Adjustment Factor (RAAF)-43617</v>
      </c>
      <c r="G4401" s="11" t="s">
        <v>131</v>
      </c>
      <c r="H4401" s="11" t="s">
        <v>49</v>
      </c>
      <c r="I4401" s="11" t="s">
        <v>132</v>
      </c>
      <c r="J4401" s="11" t="s">
        <v>136</v>
      </c>
      <c r="K4401" s="11" t="str">
        <f>IFERROR(INDEX('EDC Component Dictionary'!$C$5:$C$37,MATCH('Rates Database'!J4401,'EDC Component Dictionary'!$B$5:$B$37,0)), "Energy Supply")</f>
        <v>Distribution System</v>
      </c>
      <c r="L4401" s="12">
        <v>5.5999999999999999E-3</v>
      </c>
      <c r="M4401" s="12"/>
    </row>
    <row r="4402" spans="1:13" x14ac:dyDescent="0.3">
      <c r="A4402" s="18">
        <v>4400</v>
      </c>
      <c r="B4402" s="18">
        <f t="shared" si="136"/>
        <v>2019</v>
      </c>
      <c r="C4402" s="17">
        <v>43586</v>
      </c>
      <c r="D4402" s="18" t="s">
        <v>130</v>
      </c>
      <c r="E4402" s="18" t="s">
        <v>164</v>
      </c>
      <c r="F4402" s="18" t="str">
        <f t="shared" si="137"/>
        <v>National Grid-Residential Assistance Adjustment Factor (RAAF)-43586</v>
      </c>
      <c r="G4402" s="11" t="s">
        <v>131</v>
      </c>
      <c r="H4402" s="11" t="s">
        <v>49</v>
      </c>
      <c r="I4402" s="11" t="s">
        <v>132</v>
      </c>
      <c r="J4402" s="11" t="s">
        <v>136</v>
      </c>
      <c r="K4402" s="11" t="str">
        <f>IFERROR(INDEX('EDC Component Dictionary'!$C$5:$C$37,MATCH('Rates Database'!J4402,'EDC Component Dictionary'!$B$5:$B$37,0)), "Energy Supply")</f>
        <v>Distribution System</v>
      </c>
      <c r="L4402" s="12">
        <v>5.5999999999999999E-3</v>
      </c>
      <c r="M4402" s="12"/>
    </row>
    <row r="4403" spans="1:13" x14ac:dyDescent="0.3">
      <c r="A4403" s="18">
        <v>4401</v>
      </c>
      <c r="B4403" s="18">
        <f t="shared" si="136"/>
        <v>2019</v>
      </c>
      <c r="C4403" s="17">
        <v>43556</v>
      </c>
      <c r="D4403" s="18" t="s">
        <v>130</v>
      </c>
      <c r="E4403" s="18" t="s">
        <v>164</v>
      </c>
      <c r="F4403" s="18" t="str">
        <f t="shared" si="137"/>
        <v>National Grid-Residential Assistance Adjustment Factor (RAAF)-43556</v>
      </c>
      <c r="G4403" s="11" t="s">
        <v>131</v>
      </c>
      <c r="H4403" s="11" t="s">
        <v>49</v>
      </c>
      <c r="I4403" s="11" t="s">
        <v>132</v>
      </c>
      <c r="J4403" s="11" t="s">
        <v>136</v>
      </c>
      <c r="K4403" s="11" t="str">
        <f>IFERROR(INDEX('EDC Component Dictionary'!$C$5:$C$37,MATCH('Rates Database'!J4403,'EDC Component Dictionary'!$B$5:$B$37,0)), "Energy Supply")</f>
        <v>Distribution System</v>
      </c>
      <c r="L4403" s="12">
        <v>5.5999999999999999E-3</v>
      </c>
      <c r="M4403" s="12"/>
    </row>
    <row r="4404" spans="1:13" x14ac:dyDescent="0.3">
      <c r="A4404" s="18">
        <v>4402</v>
      </c>
      <c r="B4404" s="18">
        <f t="shared" si="136"/>
        <v>2019</v>
      </c>
      <c r="C4404" s="17">
        <v>43525</v>
      </c>
      <c r="D4404" s="18" t="s">
        <v>130</v>
      </c>
      <c r="E4404" s="18" t="s">
        <v>164</v>
      </c>
      <c r="F4404" s="18" t="str">
        <f t="shared" si="137"/>
        <v>National Grid-Residential Assistance Adjustment Factor (RAAF)-43525</v>
      </c>
      <c r="G4404" s="11" t="s">
        <v>131</v>
      </c>
      <c r="H4404" s="11" t="s">
        <v>49</v>
      </c>
      <c r="I4404" s="11" t="s">
        <v>132</v>
      </c>
      <c r="J4404" s="11" t="s">
        <v>136</v>
      </c>
      <c r="K4404" s="11" t="str">
        <f>IFERROR(INDEX('EDC Component Dictionary'!$C$5:$C$37,MATCH('Rates Database'!J4404,'EDC Component Dictionary'!$B$5:$B$37,0)), "Energy Supply")</f>
        <v>Distribution System</v>
      </c>
      <c r="L4404" s="12">
        <v>5.5999999999999999E-3</v>
      </c>
      <c r="M4404" s="12"/>
    </row>
    <row r="4405" spans="1:13" x14ac:dyDescent="0.3">
      <c r="A4405" s="18">
        <v>4403</v>
      </c>
      <c r="B4405" s="18">
        <f t="shared" si="136"/>
        <v>2019</v>
      </c>
      <c r="C4405" s="17">
        <v>43497</v>
      </c>
      <c r="D4405" s="18" t="s">
        <v>130</v>
      </c>
      <c r="E4405" s="18" t="s">
        <v>164</v>
      </c>
      <c r="F4405" s="18" t="str">
        <f t="shared" si="137"/>
        <v>National Grid-Residential Assistance Adjustment Factor (RAAF)-43497</v>
      </c>
      <c r="G4405" s="11" t="s">
        <v>131</v>
      </c>
      <c r="H4405" s="11" t="s">
        <v>49</v>
      </c>
      <c r="I4405" s="11" t="s">
        <v>132</v>
      </c>
      <c r="J4405" s="11" t="s">
        <v>136</v>
      </c>
      <c r="K4405" s="11" t="str">
        <f>IFERROR(INDEX('EDC Component Dictionary'!$C$5:$C$37,MATCH('Rates Database'!J4405,'EDC Component Dictionary'!$B$5:$B$37,0)), "Energy Supply")</f>
        <v>Distribution System</v>
      </c>
      <c r="L4405" s="12">
        <v>4.3699999999999998E-3</v>
      </c>
      <c r="M4405" s="12"/>
    </row>
    <row r="4406" spans="1:13" x14ac:dyDescent="0.3">
      <c r="A4406" s="18">
        <v>4404</v>
      </c>
      <c r="B4406" s="18">
        <f t="shared" si="136"/>
        <v>2019</v>
      </c>
      <c r="C4406" s="17">
        <v>43466</v>
      </c>
      <c r="D4406" s="18" t="s">
        <v>130</v>
      </c>
      <c r="E4406" s="18" t="s">
        <v>164</v>
      </c>
      <c r="F4406" s="18" t="str">
        <f t="shared" si="137"/>
        <v>National Grid-Residential Assistance Adjustment Factor (RAAF)-43466</v>
      </c>
      <c r="G4406" s="11" t="s">
        <v>131</v>
      </c>
      <c r="H4406" s="11" t="s">
        <v>49</v>
      </c>
      <c r="I4406" s="11" t="s">
        <v>132</v>
      </c>
      <c r="J4406" s="11" t="s">
        <v>136</v>
      </c>
      <c r="K4406" s="11" t="str">
        <f>IFERROR(INDEX('EDC Component Dictionary'!$C$5:$C$37,MATCH('Rates Database'!J4406,'EDC Component Dictionary'!$B$5:$B$37,0)), "Energy Supply")</f>
        <v>Distribution System</v>
      </c>
      <c r="L4406" s="12">
        <v>4.3699999999999998E-3</v>
      </c>
      <c r="M4406" s="12"/>
    </row>
    <row r="4407" spans="1:13" x14ac:dyDescent="0.3">
      <c r="A4407" s="18">
        <v>4405</v>
      </c>
      <c r="B4407" s="18">
        <f t="shared" si="136"/>
        <v>2024</v>
      </c>
      <c r="C4407" s="17">
        <v>45352</v>
      </c>
      <c r="D4407" s="18" t="s">
        <v>130</v>
      </c>
      <c r="E4407" s="18" t="s">
        <v>164</v>
      </c>
      <c r="F4407" s="18" t="str">
        <f t="shared" si="137"/>
        <v>National Grid-Storm Cost Recovery Adjustment Factor (SCRAF)-45352</v>
      </c>
      <c r="G4407" s="11" t="s">
        <v>131</v>
      </c>
      <c r="H4407" s="11" t="s">
        <v>49</v>
      </c>
      <c r="I4407" s="11" t="s">
        <v>132</v>
      </c>
      <c r="J4407" s="11" t="s">
        <v>147</v>
      </c>
      <c r="K4407" s="11" t="str">
        <f>IFERROR(INDEX('EDC Component Dictionary'!$C$5:$C$37,MATCH('Rates Database'!J4407,'EDC Component Dictionary'!$B$5:$B$37,0)), "Energy Supply")</f>
        <v>Distribution System</v>
      </c>
      <c r="L4407" s="12">
        <v>3.0100000000000001E-3</v>
      </c>
      <c r="M4407" s="12"/>
    </row>
    <row r="4408" spans="1:13" x14ac:dyDescent="0.3">
      <c r="A4408" s="18">
        <v>4406</v>
      </c>
      <c r="B4408" s="18">
        <f t="shared" si="136"/>
        <v>2024</v>
      </c>
      <c r="C4408" s="17">
        <v>45323</v>
      </c>
      <c r="D4408" s="18" t="s">
        <v>130</v>
      </c>
      <c r="E4408" s="18" t="s">
        <v>164</v>
      </c>
      <c r="F4408" s="18" t="str">
        <f t="shared" si="137"/>
        <v>National Grid-Storm Cost Recovery Adjustment Factor (SCRAF)-45323</v>
      </c>
      <c r="G4408" s="11" t="s">
        <v>131</v>
      </c>
      <c r="H4408" s="11" t="s">
        <v>49</v>
      </c>
      <c r="I4408" s="11" t="s">
        <v>132</v>
      </c>
      <c r="J4408" s="11" t="s">
        <v>147</v>
      </c>
      <c r="K4408" s="11" t="str">
        <f>IFERROR(INDEX('EDC Component Dictionary'!$C$5:$C$37,MATCH('Rates Database'!J4408,'EDC Component Dictionary'!$B$5:$B$37,0)), "Energy Supply")</f>
        <v>Distribution System</v>
      </c>
      <c r="L4408" s="12">
        <v>3.0100000000000001E-3</v>
      </c>
      <c r="M4408" s="12"/>
    </row>
    <row r="4409" spans="1:13" x14ac:dyDescent="0.3">
      <c r="A4409" s="18">
        <v>4407</v>
      </c>
      <c r="B4409" s="18">
        <f t="shared" si="136"/>
        <v>2024</v>
      </c>
      <c r="C4409" s="17">
        <v>45292</v>
      </c>
      <c r="D4409" s="18" t="s">
        <v>130</v>
      </c>
      <c r="E4409" s="18" t="s">
        <v>164</v>
      </c>
      <c r="F4409" s="18" t="str">
        <f t="shared" si="137"/>
        <v>National Grid-Storm Cost Recovery Adjustment Factor (SCRAF)-45292</v>
      </c>
      <c r="G4409" s="11" t="s">
        <v>131</v>
      </c>
      <c r="H4409" s="11" t="s">
        <v>49</v>
      </c>
      <c r="I4409" s="11" t="s">
        <v>132</v>
      </c>
      <c r="J4409" s="11" t="s">
        <v>147</v>
      </c>
      <c r="K4409" s="11" t="str">
        <f>IFERROR(INDEX('EDC Component Dictionary'!$C$5:$C$37,MATCH('Rates Database'!J4409,'EDC Component Dictionary'!$B$5:$B$37,0)), "Energy Supply")</f>
        <v>Distribution System</v>
      </c>
      <c r="L4409" s="12">
        <v>3.0100000000000001E-3</v>
      </c>
      <c r="M4409" s="12"/>
    </row>
    <row r="4410" spans="1:13" x14ac:dyDescent="0.3">
      <c r="A4410" s="18">
        <v>4408</v>
      </c>
      <c r="B4410" s="18">
        <f t="shared" si="136"/>
        <v>2023</v>
      </c>
      <c r="C4410" s="17">
        <v>45261</v>
      </c>
      <c r="D4410" s="18" t="s">
        <v>130</v>
      </c>
      <c r="E4410" s="18" t="s">
        <v>164</v>
      </c>
      <c r="F4410" s="18" t="str">
        <f t="shared" si="137"/>
        <v>National Grid-Storm Cost Recovery Adjustment Factor (SCRAF)-45261</v>
      </c>
      <c r="G4410" s="11" t="s">
        <v>131</v>
      </c>
      <c r="H4410" s="11" t="s">
        <v>49</v>
      </c>
      <c r="I4410" s="11" t="s">
        <v>132</v>
      </c>
      <c r="J4410" s="11" t="s">
        <v>147</v>
      </c>
      <c r="K4410" s="11" t="str">
        <f>IFERROR(INDEX('EDC Component Dictionary'!$C$5:$C$37,MATCH('Rates Database'!J4410,'EDC Component Dictionary'!$B$5:$B$37,0)), "Energy Supply")</f>
        <v>Distribution System</v>
      </c>
      <c r="L4410" s="12">
        <v>3.0100000000000001E-3</v>
      </c>
      <c r="M4410" s="12"/>
    </row>
    <row r="4411" spans="1:13" x14ac:dyDescent="0.3">
      <c r="A4411" s="18">
        <v>4409</v>
      </c>
      <c r="B4411" s="18">
        <f t="shared" si="136"/>
        <v>2023</v>
      </c>
      <c r="C4411" s="17">
        <v>45231</v>
      </c>
      <c r="D4411" s="18" t="s">
        <v>130</v>
      </c>
      <c r="E4411" s="18" t="s">
        <v>164</v>
      </c>
      <c r="F4411" s="18" t="str">
        <f t="shared" si="137"/>
        <v>National Grid-Storm Cost Recovery Adjustment Factor (SCRAF)-45231</v>
      </c>
      <c r="G4411" s="11" t="s">
        <v>131</v>
      </c>
      <c r="H4411" s="11" t="s">
        <v>49</v>
      </c>
      <c r="I4411" s="11" t="s">
        <v>132</v>
      </c>
      <c r="J4411" s="11" t="s">
        <v>147</v>
      </c>
      <c r="K4411" s="11" t="str">
        <f>IFERROR(INDEX('EDC Component Dictionary'!$C$5:$C$37,MATCH('Rates Database'!J4411,'EDC Component Dictionary'!$B$5:$B$37,0)), "Energy Supply")</f>
        <v>Distribution System</v>
      </c>
      <c r="L4411" s="12">
        <v>3.0100000000000001E-3</v>
      </c>
      <c r="M4411" s="12"/>
    </row>
    <row r="4412" spans="1:13" x14ac:dyDescent="0.3">
      <c r="A4412" s="18">
        <v>4410</v>
      </c>
      <c r="B4412" s="18">
        <f t="shared" si="136"/>
        <v>2023</v>
      </c>
      <c r="C4412" s="17">
        <v>45200</v>
      </c>
      <c r="D4412" s="18" t="s">
        <v>130</v>
      </c>
      <c r="E4412" s="18" t="s">
        <v>164</v>
      </c>
      <c r="F4412" s="18" t="str">
        <f t="shared" si="137"/>
        <v>National Grid-Storm Cost Recovery Adjustment Factor (SCRAF)-45200</v>
      </c>
      <c r="G4412" s="11" t="s">
        <v>131</v>
      </c>
      <c r="H4412" s="11" t="s">
        <v>49</v>
      </c>
      <c r="I4412" s="11" t="s">
        <v>132</v>
      </c>
      <c r="J4412" s="11" t="s">
        <v>147</v>
      </c>
      <c r="K4412" s="11" t="str">
        <f>IFERROR(INDEX('EDC Component Dictionary'!$C$5:$C$37,MATCH('Rates Database'!J4412,'EDC Component Dictionary'!$B$5:$B$37,0)), "Energy Supply")</f>
        <v>Distribution System</v>
      </c>
      <c r="L4412" s="12">
        <v>3.0100000000000001E-3</v>
      </c>
      <c r="M4412" s="12"/>
    </row>
    <row r="4413" spans="1:13" x14ac:dyDescent="0.3">
      <c r="A4413" s="18">
        <v>4411</v>
      </c>
      <c r="B4413" s="18">
        <f t="shared" si="136"/>
        <v>2023</v>
      </c>
      <c r="C4413" s="17">
        <v>45170</v>
      </c>
      <c r="D4413" s="18" t="s">
        <v>130</v>
      </c>
      <c r="E4413" s="18" t="s">
        <v>164</v>
      </c>
      <c r="F4413" s="18" t="str">
        <f t="shared" si="137"/>
        <v>National Grid-Storm Cost Recovery Adjustment Factor (SCRAF)-45170</v>
      </c>
      <c r="G4413" s="11" t="s">
        <v>131</v>
      </c>
      <c r="H4413" s="11" t="s">
        <v>49</v>
      </c>
      <c r="I4413" s="11" t="s">
        <v>132</v>
      </c>
      <c r="J4413" s="11" t="s">
        <v>147</v>
      </c>
      <c r="K4413" s="11" t="str">
        <f>IFERROR(INDEX('EDC Component Dictionary'!$C$5:$C$37,MATCH('Rates Database'!J4413,'EDC Component Dictionary'!$B$5:$B$37,0)), "Energy Supply")</f>
        <v>Distribution System</v>
      </c>
      <c r="L4413" s="12">
        <v>3.0100000000000001E-3</v>
      </c>
      <c r="M4413" s="12"/>
    </row>
    <row r="4414" spans="1:13" x14ac:dyDescent="0.3">
      <c r="A4414" s="18">
        <v>4412</v>
      </c>
      <c r="B4414" s="18">
        <f t="shared" si="136"/>
        <v>2023</v>
      </c>
      <c r="C4414" s="17">
        <v>45139</v>
      </c>
      <c r="D4414" s="18" t="s">
        <v>130</v>
      </c>
      <c r="E4414" s="18" t="s">
        <v>164</v>
      </c>
      <c r="F4414" s="18" t="str">
        <f t="shared" si="137"/>
        <v>National Grid-Storm Cost Recovery Adjustment Factor (SCRAF)-45139</v>
      </c>
      <c r="G4414" s="11" t="s">
        <v>131</v>
      </c>
      <c r="H4414" s="11" t="s">
        <v>49</v>
      </c>
      <c r="I4414" s="11" t="s">
        <v>132</v>
      </c>
      <c r="J4414" s="11" t="s">
        <v>147</v>
      </c>
      <c r="K4414" s="11" t="str">
        <f>IFERROR(INDEX('EDC Component Dictionary'!$C$5:$C$37,MATCH('Rates Database'!J4414,'EDC Component Dictionary'!$B$5:$B$37,0)), "Energy Supply")</f>
        <v>Distribution System</v>
      </c>
      <c r="L4414" s="12">
        <v>3.0100000000000001E-3</v>
      </c>
      <c r="M4414" s="12"/>
    </row>
    <row r="4415" spans="1:13" x14ac:dyDescent="0.3">
      <c r="A4415" s="18">
        <v>4413</v>
      </c>
      <c r="B4415" s="18">
        <f t="shared" si="136"/>
        <v>2023</v>
      </c>
      <c r="C4415" s="17">
        <v>45108</v>
      </c>
      <c r="D4415" s="18" t="s">
        <v>130</v>
      </c>
      <c r="E4415" s="18" t="s">
        <v>164</v>
      </c>
      <c r="F4415" s="18" t="str">
        <f t="shared" si="137"/>
        <v>National Grid-Storm Cost Recovery Adjustment Factor (SCRAF)-45108</v>
      </c>
      <c r="G4415" s="11" t="s">
        <v>131</v>
      </c>
      <c r="H4415" s="11" t="s">
        <v>49</v>
      </c>
      <c r="I4415" s="11" t="s">
        <v>132</v>
      </c>
      <c r="J4415" s="11" t="s">
        <v>147</v>
      </c>
      <c r="K4415" s="11" t="str">
        <f>IFERROR(INDEX('EDC Component Dictionary'!$C$5:$C$37,MATCH('Rates Database'!J4415,'EDC Component Dictionary'!$B$5:$B$37,0)), "Energy Supply")</f>
        <v>Distribution System</v>
      </c>
      <c r="L4415" s="12">
        <v>3.0100000000000001E-3</v>
      </c>
      <c r="M4415" s="12"/>
    </row>
    <row r="4416" spans="1:13" x14ac:dyDescent="0.3">
      <c r="A4416" s="18">
        <v>4414</v>
      </c>
      <c r="B4416" s="18">
        <f t="shared" si="136"/>
        <v>2023</v>
      </c>
      <c r="C4416" s="17">
        <v>45078</v>
      </c>
      <c r="D4416" s="18" t="s">
        <v>130</v>
      </c>
      <c r="E4416" s="18" t="s">
        <v>164</v>
      </c>
      <c r="F4416" s="18" t="str">
        <f t="shared" si="137"/>
        <v>National Grid-Storm Cost Recovery Adjustment Factor (SCRAF)-45078</v>
      </c>
      <c r="G4416" s="11" t="s">
        <v>131</v>
      </c>
      <c r="H4416" s="11" t="s">
        <v>49</v>
      </c>
      <c r="I4416" s="11" t="s">
        <v>132</v>
      </c>
      <c r="J4416" s="11" t="s">
        <v>147</v>
      </c>
      <c r="K4416" s="11" t="str">
        <f>IFERROR(INDEX('EDC Component Dictionary'!$C$5:$C$37,MATCH('Rates Database'!J4416,'EDC Component Dictionary'!$B$5:$B$37,0)), "Energy Supply")</f>
        <v>Distribution System</v>
      </c>
      <c r="L4416" s="12">
        <v>3.0100000000000001E-3</v>
      </c>
      <c r="M4416" s="12"/>
    </row>
    <row r="4417" spans="1:13" x14ac:dyDescent="0.3">
      <c r="A4417" s="18">
        <v>4415</v>
      </c>
      <c r="B4417" s="18">
        <f t="shared" si="136"/>
        <v>2023</v>
      </c>
      <c r="C4417" s="17">
        <v>45047</v>
      </c>
      <c r="D4417" s="18" t="s">
        <v>130</v>
      </c>
      <c r="E4417" s="18" t="s">
        <v>164</v>
      </c>
      <c r="F4417" s="18" t="str">
        <f t="shared" si="137"/>
        <v>National Grid-Storm Cost Recovery Adjustment Factor (SCRAF)-45047</v>
      </c>
      <c r="G4417" s="11" t="s">
        <v>131</v>
      </c>
      <c r="H4417" s="11" t="s">
        <v>49</v>
      </c>
      <c r="I4417" s="11" t="s">
        <v>132</v>
      </c>
      <c r="J4417" s="11" t="s">
        <v>147</v>
      </c>
      <c r="K4417" s="11" t="str">
        <f>IFERROR(INDEX('EDC Component Dictionary'!$C$5:$C$37,MATCH('Rates Database'!J4417,'EDC Component Dictionary'!$B$5:$B$37,0)), "Energy Supply")</f>
        <v>Distribution System</v>
      </c>
      <c r="L4417" s="12">
        <v>3.0100000000000001E-3</v>
      </c>
      <c r="M4417" s="12"/>
    </row>
    <row r="4418" spans="1:13" x14ac:dyDescent="0.3">
      <c r="A4418" s="18">
        <v>4416</v>
      </c>
      <c r="B4418" s="18">
        <f t="shared" si="136"/>
        <v>2023</v>
      </c>
      <c r="C4418" s="17">
        <v>45017</v>
      </c>
      <c r="D4418" s="18" t="s">
        <v>130</v>
      </c>
      <c r="E4418" s="18" t="s">
        <v>164</v>
      </c>
      <c r="F4418" s="18" t="str">
        <f t="shared" si="137"/>
        <v>National Grid-Storm Cost Recovery Adjustment Factor (SCRAF)-45017</v>
      </c>
      <c r="G4418" s="11" t="s">
        <v>131</v>
      </c>
      <c r="H4418" s="11" t="s">
        <v>49</v>
      </c>
      <c r="I4418" s="11" t="s">
        <v>132</v>
      </c>
      <c r="J4418" s="11" t="s">
        <v>147</v>
      </c>
      <c r="K4418" s="11" t="str">
        <f>IFERROR(INDEX('EDC Component Dictionary'!$C$5:$C$37,MATCH('Rates Database'!J4418,'EDC Component Dictionary'!$B$5:$B$37,0)), "Energy Supply")</f>
        <v>Distribution System</v>
      </c>
      <c r="L4418" s="12">
        <v>3.0100000000000001E-3</v>
      </c>
      <c r="M4418" s="12"/>
    </row>
    <row r="4419" spans="1:13" x14ac:dyDescent="0.3">
      <c r="A4419" s="18">
        <v>4417</v>
      </c>
      <c r="B4419" s="18">
        <f t="shared" ref="B4419:B4482" si="138">YEAR(C4419)</f>
        <v>2023</v>
      </c>
      <c r="C4419" s="17">
        <v>44986</v>
      </c>
      <c r="D4419" s="18" t="s">
        <v>130</v>
      </c>
      <c r="E4419" s="18" t="s">
        <v>164</v>
      </c>
      <c r="F4419" s="18" t="str">
        <f t="shared" si="137"/>
        <v>National Grid-Storm Cost Recovery Adjustment Factor (SCRAF)-44986</v>
      </c>
      <c r="G4419" s="11" t="s">
        <v>131</v>
      </c>
      <c r="H4419" s="11" t="s">
        <v>49</v>
      </c>
      <c r="I4419" s="11" t="s">
        <v>132</v>
      </c>
      <c r="J4419" s="11" t="s">
        <v>147</v>
      </c>
      <c r="K4419" s="11" t="str">
        <f>IFERROR(INDEX('EDC Component Dictionary'!$C$5:$C$37,MATCH('Rates Database'!J4419,'EDC Component Dictionary'!$B$5:$B$37,0)), "Energy Supply")</f>
        <v>Distribution System</v>
      </c>
      <c r="L4419" s="12">
        <v>3.0100000000000001E-3</v>
      </c>
      <c r="M4419" s="12"/>
    </row>
    <row r="4420" spans="1:13" x14ac:dyDescent="0.3">
      <c r="A4420" s="18">
        <v>4418</v>
      </c>
      <c r="B4420" s="18">
        <f t="shared" si="138"/>
        <v>2023</v>
      </c>
      <c r="C4420" s="17">
        <v>44958</v>
      </c>
      <c r="D4420" s="18" t="s">
        <v>130</v>
      </c>
      <c r="E4420" s="18" t="s">
        <v>164</v>
      </c>
      <c r="F4420" s="18" t="str">
        <f t="shared" ref="F4420:F4483" si="139">_xlfn.CONCAT(E4420,"-",J4420,"-",C4420)</f>
        <v>National Grid-Storm Cost Recovery Adjustment Factor (SCRAF)-44958</v>
      </c>
      <c r="G4420" s="11" t="s">
        <v>131</v>
      </c>
      <c r="H4420" s="11" t="s">
        <v>49</v>
      </c>
      <c r="I4420" s="11" t="s">
        <v>132</v>
      </c>
      <c r="J4420" s="11" t="s">
        <v>147</v>
      </c>
      <c r="K4420" s="11" t="str">
        <f>IFERROR(INDEX('EDC Component Dictionary'!$C$5:$C$37,MATCH('Rates Database'!J4420,'EDC Component Dictionary'!$B$5:$B$37,0)), "Energy Supply")</f>
        <v>Distribution System</v>
      </c>
      <c r="L4420" s="12">
        <v>3.0100000000000001E-3</v>
      </c>
      <c r="M4420" s="12"/>
    </row>
    <row r="4421" spans="1:13" x14ac:dyDescent="0.3">
      <c r="A4421" s="18">
        <v>4419</v>
      </c>
      <c r="B4421" s="18">
        <f t="shared" si="138"/>
        <v>2023</v>
      </c>
      <c r="C4421" s="17">
        <v>44927</v>
      </c>
      <c r="D4421" s="18" t="s">
        <v>130</v>
      </c>
      <c r="E4421" s="18" t="s">
        <v>164</v>
      </c>
      <c r="F4421" s="18" t="str">
        <f t="shared" si="139"/>
        <v>National Grid-Storm Cost Recovery Adjustment Factor (SCRAF)-44927</v>
      </c>
      <c r="G4421" s="11" t="s">
        <v>131</v>
      </c>
      <c r="H4421" s="11" t="s">
        <v>49</v>
      </c>
      <c r="I4421" s="11" t="s">
        <v>132</v>
      </c>
      <c r="J4421" s="11" t="s">
        <v>147</v>
      </c>
      <c r="K4421" s="11" t="str">
        <f>IFERROR(INDEX('EDC Component Dictionary'!$C$5:$C$37,MATCH('Rates Database'!J4421,'EDC Component Dictionary'!$B$5:$B$37,0)), "Energy Supply")</f>
        <v>Distribution System</v>
      </c>
      <c r="L4421" s="12">
        <v>3.0100000000000001E-3</v>
      </c>
      <c r="M4421" s="12"/>
    </row>
    <row r="4422" spans="1:13" x14ac:dyDescent="0.3">
      <c r="A4422" s="18">
        <v>4420</v>
      </c>
      <c r="B4422" s="18">
        <f t="shared" si="138"/>
        <v>2022</v>
      </c>
      <c r="C4422" s="17">
        <v>44896</v>
      </c>
      <c r="D4422" s="18" t="s">
        <v>130</v>
      </c>
      <c r="E4422" s="18" t="s">
        <v>164</v>
      </c>
      <c r="F4422" s="18" t="str">
        <f t="shared" si="139"/>
        <v>National Grid-Storm Cost Recovery Adjustment Factor (SCRAF)-44896</v>
      </c>
      <c r="G4422" s="11" t="s">
        <v>131</v>
      </c>
      <c r="H4422" s="11" t="s">
        <v>49</v>
      </c>
      <c r="I4422" s="11" t="s">
        <v>132</v>
      </c>
      <c r="J4422" s="11" t="s">
        <v>147</v>
      </c>
      <c r="K4422" s="11" t="str">
        <f>IFERROR(INDEX('EDC Component Dictionary'!$C$5:$C$37,MATCH('Rates Database'!J4422,'EDC Component Dictionary'!$B$5:$B$37,0)), "Energy Supply")</f>
        <v>Distribution System</v>
      </c>
      <c r="L4422" s="12">
        <v>3.0100000000000001E-3</v>
      </c>
      <c r="M4422" s="12"/>
    </row>
    <row r="4423" spans="1:13" x14ac:dyDescent="0.3">
      <c r="A4423" s="18">
        <v>4421</v>
      </c>
      <c r="B4423" s="18">
        <f t="shared" si="138"/>
        <v>2022</v>
      </c>
      <c r="C4423" s="17">
        <v>44866</v>
      </c>
      <c r="D4423" s="18" t="s">
        <v>130</v>
      </c>
      <c r="E4423" s="18" t="s">
        <v>164</v>
      </c>
      <c r="F4423" s="18" t="str">
        <f t="shared" si="139"/>
        <v>National Grid-Storm Cost Recovery Adjustment Factor (SCRAF)-44866</v>
      </c>
      <c r="G4423" s="11" t="s">
        <v>131</v>
      </c>
      <c r="H4423" s="11" t="s">
        <v>49</v>
      </c>
      <c r="I4423" s="11" t="s">
        <v>132</v>
      </c>
      <c r="J4423" s="11" t="s">
        <v>147</v>
      </c>
      <c r="K4423" s="11" t="str">
        <f>IFERROR(INDEX('EDC Component Dictionary'!$C$5:$C$37,MATCH('Rates Database'!J4423,'EDC Component Dictionary'!$B$5:$B$37,0)), "Energy Supply")</f>
        <v>Distribution System</v>
      </c>
      <c r="L4423" s="12">
        <v>3.0100000000000001E-3</v>
      </c>
      <c r="M4423" s="12"/>
    </row>
    <row r="4424" spans="1:13" x14ac:dyDescent="0.3">
      <c r="A4424" s="18">
        <v>4422</v>
      </c>
      <c r="B4424" s="18">
        <f t="shared" si="138"/>
        <v>2022</v>
      </c>
      <c r="C4424" s="17">
        <v>44835</v>
      </c>
      <c r="D4424" s="18" t="s">
        <v>130</v>
      </c>
      <c r="E4424" s="18" t="s">
        <v>164</v>
      </c>
      <c r="F4424" s="18" t="str">
        <f t="shared" si="139"/>
        <v>National Grid-Storm Cost Recovery Adjustment Factor (SCRAF)-44835</v>
      </c>
      <c r="G4424" s="11" t="s">
        <v>131</v>
      </c>
      <c r="H4424" s="11" t="s">
        <v>49</v>
      </c>
      <c r="I4424" s="11" t="s">
        <v>132</v>
      </c>
      <c r="J4424" s="11" t="s">
        <v>147</v>
      </c>
      <c r="K4424" s="11" t="str">
        <f>IFERROR(INDEX('EDC Component Dictionary'!$C$5:$C$37,MATCH('Rates Database'!J4424,'EDC Component Dictionary'!$B$5:$B$37,0)), "Energy Supply")</f>
        <v>Distribution System</v>
      </c>
      <c r="L4424" s="12">
        <v>3.0100000000000001E-3</v>
      </c>
      <c r="M4424" s="12"/>
    </row>
    <row r="4425" spans="1:13" x14ac:dyDescent="0.3">
      <c r="A4425" s="18">
        <v>4423</v>
      </c>
      <c r="B4425" s="18">
        <f t="shared" si="138"/>
        <v>2022</v>
      </c>
      <c r="C4425" s="17">
        <v>44805</v>
      </c>
      <c r="D4425" s="18" t="s">
        <v>130</v>
      </c>
      <c r="E4425" s="18" t="s">
        <v>164</v>
      </c>
      <c r="F4425" s="18" t="str">
        <f t="shared" si="139"/>
        <v>National Grid-Storm Cost Recovery Adjustment Factor (SCRAF)-44805</v>
      </c>
      <c r="G4425" s="11" t="s">
        <v>131</v>
      </c>
      <c r="H4425" s="11" t="s">
        <v>49</v>
      </c>
      <c r="I4425" s="11" t="s">
        <v>132</v>
      </c>
      <c r="J4425" s="11" t="s">
        <v>147</v>
      </c>
      <c r="K4425" s="11" t="str">
        <f>IFERROR(INDEX('EDC Component Dictionary'!$C$5:$C$37,MATCH('Rates Database'!J4425,'EDC Component Dictionary'!$B$5:$B$37,0)), "Energy Supply")</f>
        <v>Distribution System</v>
      </c>
      <c r="L4425" s="12">
        <v>3.0100000000000001E-3</v>
      </c>
      <c r="M4425" s="12"/>
    </row>
    <row r="4426" spans="1:13" x14ac:dyDescent="0.3">
      <c r="A4426" s="18">
        <v>4424</v>
      </c>
      <c r="B4426" s="18">
        <f t="shared" si="138"/>
        <v>2022</v>
      </c>
      <c r="C4426" s="17">
        <v>44774</v>
      </c>
      <c r="D4426" s="18" t="s">
        <v>130</v>
      </c>
      <c r="E4426" s="18" t="s">
        <v>164</v>
      </c>
      <c r="F4426" s="18" t="str">
        <f t="shared" si="139"/>
        <v>National Grid-Storm Cost Recovery Adjustment Factor (SCRAF)-44774</v>
      </c>
      <c r="G4426" s="11" t="s">
        <v>131</v>
      </c>
      <c r="H4426" s="11" t="s">
        <v>49</v>
      </c>
      <c r="I4426" s="11" t="s">
        <v>132</v>
      </c>
      <c r="J4426" s="11" t="s">
        <v>147</v>
      </c>
      <c r="K4426" s="11" t="str">
        <f>IFERROR(INDEX('EDC Component Dictionary'!$C$5:$C$37,MATCH('Rates Database'!J4426,'EDC Component Dictionary'!$B$5:$B$37,0)), "Energy Supply")</f>
        <v>Distribution System</v>
      </c>
      <c r="L4426" s="12">
        <v>3.0100000000000001E-3</v>
      </c>
      <c r="M4426" s="12"/>
    </row>
    <row r="4427" spans="1:13" x14ac:dyDescent="0.3">
      <c r="A4427" s="18">
        <v>4425</v>
      </c>
      <c r="B4427" s="18">
        <f t="shared" si="138"/>
        <v>2022</v>
      </c>
      <c r="C4427" s="17">
        <v>44743</v>
      </c>
      <c r="D4427" s="18" t="s">
        <v>130</v>
      </c>
      <c r="E4427" s="18" t="s">
        <v>164</v>
      </c>
      <c r="F4427" s="18" t="str">
        <f t="shared" si="139"/>
        <v>National Grid-Storm Cost Recovery Adjustment Factor (SCRAF)-44743</v>
      </c>
      <c r="G4427" s="11" t="s">
        <v>131</v>
      </c>
      <c r="H4427" s="11" t="s">
        <v>49</v>
      </c>
      <c r="I4427" s="11" t="s">
        <v>132</v>
      </c>
      <c r="J4427" s="11" t="s">
        <v>147</v>
      </c>
      <c r="K4427" s="11" t="str">
        <f>IFERROR(INDEX('EDC Component Dictionary'!$C$5:$C$37,MATCH('Rates Database'!J4427,'EDC Component Dictionary'!$B$5:$B$37,0)), "Energy Supply")</f>
        <v>Distribution System</v>
      </c>
      <c r="L4427" s="12">
        <v>3.0100000000000001E-3</v>
      </c>
      <c r="M4427" s="12"/>
    </row>
    <row r="4428" spans="1:13" x14ac:dyDescent="0.3">
      <c r="A4428" s="18">
        <v>4426</v>
      </c>
      <c r="B4428" s="18">
        <f t="shared" si="138"/>
        <v>2022</v>
      </c>
      <c r="C4428" s="17">
        <v>44713</v>
      </c>
      <c r="D4428" s="18" t="s">
        <v>130</v>
      </c>
      <c r="E4428" s="18" t="s">
        <v>164</v>
      </c>
      <c r="F4428" s="18" t="str">
        <f t="shared" si="139"/>
        <v>National Grid-Storm Cost Recovery Adjustment Factor (SCRAF)-44713</v>
      </c>
      <c r="G4428" s="11" t="s">
        <v>131</v>
      </c>
      <c r="H4428" s="11" t="s">
        <v>49</v>
      </c>
      <c r="I4428" s="11" t="s">
        <v>132</v>
      </c>
      <c r="J4428" s="11" t="s">
        <v>147</v>
      </c>
      <c r="K4428" s="11" t="str">
        <f>IFERROR(INDEX('EDC Component Dictionary'!$C$5:$C$37,MATCH('Rates Database'!J4428,'EDC Component Dictionary'!$B$5:$B$37,0)), "Energy Supply")</f>
        <v>Distribution System</v>
      </c>
      <c r="L4428" s="12">
        <v>3.0100000000000001E-3</v>
      </c>
      <c r="M4428" s="12"/>
    </row>
    <row r="4429" spans="1:13" x14ac:dyDescent="0.3">
      <c r="A4429" s="18">
        <v>4427</v>
      </c>
      <c r="B4429" s="18">
        <f t="shared" si="138"/>
        <v>2022</v>
      </c>
      <c r="C4429" s="17">
        <v>44682</v>
      </c>
      <c r="D4429" s="18" t="s">
        <v>130</v>
      </c>
      <c r="E4429" s="18" t="s">
        <v>164</v>
      </c>
      <c r="F4429" s="18" t="str">
        <f t="shared" si="139"/>
        <v>National Grid-Storm Cost Recovery Adjustment Factor (SCRAF)-44682</v>
      </c>
      <c r="G4429" s="11" t="s">
        <v>131</v>
      </c>
      <c r="H4429" s="11" t="s">
        <v>49</v>
      </c>
      <c r="I4429" s="11" t="s">
        <v>132</v>
      </c>
      <c r="J4429" s="11" t="s">
        <v>147</v>
      </c>
      <c r="K4429" s="11" t="str">
        <f>IFERROR(INDEX('EDC Component Dictionary'!$C$5:$C$37,MATCH('Rates Database'!J4429,'EDC Component Dictionary'!$B$5:$B$37,0)), "Energy Supply")</f>
        <v>Distribution System</v>
      </c>
      <c r="L4429" s="12">
        <v>3.0100000000000001E-3</v>
      </c>
      <c r="M4429" s="12"/>
    </row>
    <row r="4430" spans="1:13" x14ac:dyDescent="0.3">
      <c r="A4430" s="18">
        <v>4428</v>
      </c>
      <c r="B4430" s="18">
        <f t="shared" si="138"/>
        <v>2022</v>
      </c>
      <c r="C4430" s="17">
        <v>44652</v>
      </c>
      <c r="D4430" s="18" t="s">
        <v>130</v>
      </c>
      <c r="E4430" s="18" t="s">
        <v>164</v>
      </c>
      <c r="F4430" s="18" t="str">
        <f t="shared" si="139"/>
        <v>National Grid-Storm Cost Recovery Adjustment Factor (SCRAF)-44652</v>
      </c>
      <c r="G4430" s="11" t="s">
        <v>131</v>
      </c>
      <c r="H4430" s="11" t="s">
        <v>49</v>
      </c>
      <c r="I4430" s="11" t="s">
        <v>132</v>
      </c>
      <c r="J4430" s="11" t="s">
        <v>147</v>
      </c>
      <c r="K4430" s="11" t="str">
        <f>IFERROR(INDEX('EDC Component Dictionary'!$C$5:$C$37,MATCH('Rates Database'!J4430,'EDC Component Dictionary'!$B$5:$B$37,0)), "Energy Supply")</f>
        <v>Distribution System</v>
      </c>
      <c r="L4430" s="12">
        <v>3.0100000000000001E-3</v>
      </c>
      <c r="M4430" s="12"/>
    </row>
    <row r="4431" spans="1:13" x14ac:dyDescent="0.3">
      <c r="A4431" s="18">
        <v>4429</v>
      </c>
      <c r="B4431" s="18">
        <f t="shared" si="138"/>
        <v>2022</v>
      </c>
      <c r="C4431" s="17">
        <v>44621</v>
      </c>
      <c r="D4431" s="18" t="s">
        <v>130</v>
      </c>
      <c r="E4431" s="18" t="s">
        <v>164</v>
      </c>
      <c r="F4431" s="18" t="str">
        <f t="shared" si="139"/>
        <v>National Grid-Storm Cost Recovery Adjustment Factor (SCRAF)-44621</v>
      </c>
      <c r="G4431" s="11" t="s">
        <v>131</v>
      </c>
      <c r="H4431" s="11" t="s">
        <v>49</v>
      </c>
      <c r="I4431" s="11" t="s">
        <v>132</v>
      </c>
      <c r="J4431" s="11" t="s">
        <v>147</v>
      </c>
      <c r="K4431" s="11" t="str">
        <f>IFERROR(INDEX('EDC Component Dictionary'!$C$5:$C$37,MATCH('Rates Database'!J4431,'EDC Component Dictionary'!$B$5:$B$37,0)), "Energy Supply")</f>
        <v>Distribution System</v>
      </c>
      <c r="L4431" s="12">
        <v>3.0100000000000001E-3</v>
      </c>
      <c r="M4431" s="12"/>
    </row>
    <row r="4432" spans="1:13" x14ac:dyDescent="0.3">
      <c r="A4432" s="18">
        <v>4430</v>
      </c>
      <c r="B4432" s="18">
        <f t="shared" si="138"/>
        <v>2022</v>
      </c>
      <c r="C4432" s="17">
        <v>44593</v>
      </c>
      <c r="D4432" s="18" t="s">
        <v>130</v>
      </c>
      <c r="E4432" s="18" t="s">
        <v>164</v>
      </c>
      <c r="F4432" s="18" t="str">
        <f t="shared" si="139"/>
        <v>National Grid-Storm Cost Recovery Adjustment Factor (SCRAF)-44593</v>
      </c>
      <c r="G4432" s="11" t="s">
        <v>131</v>
      </c>
      <c r="H4432" s="11" t="s">
        <v>49</v>
      </c>
      <c r="I4432" s="11" t="s">
        <v>132</v>
      </c>
      <c r="J4432" s="11" t="s">
        <v>147</v>
      </c>
      <c r="K4432" s="11" t="str">
        <f>IFERROR(INDEX('EDC Component Dictionary'!$C$5:$C$37,MATCH('Rates Database'!J4432,'EDC Component Dictionary'!$B$5:$B$37,0)), "Energy Supply")</f>
        <v>Distribution System</v>
      </c>
      <c r="L4432" s="12">
        <v>3.0100000000000001E-3</v>
      </c>
      <c r="M4432" s="12"/>
    </row>
    <row r="4433" spans="1:13" x14ac:dyDescent="0.3">
      <c r="A4433" s="18">
        <v>4431</v>
      </c>
      <c r="B4433" s="18">
        <f t="shared" si="138"/>
        <v>2022</v>
      </c>
      <c r="C4433" s="17">
        <v>44562</v>
      </c>
      <c r="D4433" s="18" t="s">
        <v>130</v>
      </c>
      <c r="E4433" s="18" t="s">
        <v>164</v>
      </c>
      <c r="F4433" s="18" t="str">
        <f t="shared" si="139"/>
        <v>National Grid-Storm Cost Recovery Adjustment Factor (SCRAF)-44562</v>
      </c>
      <c r="G4433" s="11" t="s">
        <v>131</v>
      </c>
      <c r="H4433" s="11" t="s">
        <v>49</v>
      </c>
      <c r="I4433" s="11" t="s">
        <v>132</v>
      </c>
      <c r="J4433" s="11" t="s">
        <v>147</v>
      </c>
      <c r="K4433" s="11" t="str">
        <f>IFERROR(INDEX('EDC Component Dictionary'!$C$5:$C$37,MATCH('Rates Database'!J4433,'EDC Component Dictionary'!$B$5:$B$37,0)), "Energy Supply")</f>
        <v>Distribution System</v>
      </c>
      <c r="L4433" s="12">
        <v>3.0100000000000001E-3</v>
      </c>
      <c r="M4433" s="12"/>
    </row>
    <row r="4434" spans="1:13" x14ac:dyDescent="0.3">
      <c r="A4434" s="18">
        <v>4432</v>
      </c>
      <c r="B4434" s="18">
        <f t="shared" si="138"/>
        <v>2021</v>
      </c>
      <c r="C4434" s="17">
        <v>44531</v>
      </c>
      <c r="D4434" s="18" t="s">
        <v>130</v>
      </c>
      <c r="E4434" s="18" t="s">
        <v>164</v>
      </c>
      <c r="F4434" s="18" t="str">
        <f t="shared" si="139"/>
        <v>National Grid-Storm Cost Recovery Adjustment Factor (SCRAF)-44531</v>
      </c>
      <c r="G4434" s="11" t="s">
        <v>131</v>
      </c>
      <c r="H4434" s="11" t="s">
        <v>49</v>
      </c>
      <c r="I4434" s="11" t="s">
        <v>132</v>
      </c>
      <c r="J4434" s="11" t="s">
        <v>147</v>
      </c>
      <c r="K4434" s="11" t="str">
        <f>IFERROR(INDEX('EDC Component Dictionary'!$C$5:$C$37,MATCH('Rates Database'!J4434,'EDC Component Dictionary'!$B$5:$B$37,0)), "Energy Supply")</f>
        <v>Distribution System</v>
      </c>
      <c r="L4434" s="12">
        <v>3.0100000000000001E-3</v>
      </c>
      <c r="M4434" s="12"/>
    </row>
    <row r="4435" spans="1:13" x14ac:dyDescent="0.3">
      <c r="A4435" s="18">
        <v>4433</v>
      </c>
      <c r="B4435" s="18">
        <f t="shared" si="138"/>
        <v>2021</v>
      </c>
      <c r="C4435" s="17">
        <v>44501</v>
      </c>
      <c r="D4435" s="18" t="s">
        <v>130</v>
      </c>
      <c r="E4435" s="18" t="s">
        <v>164</v>
      </c>
      <c r="F4435" s="18" t="str">
        <f t="shared" si="139"/>
        <v>National Grid-Storm Cost Recovery Adjustment Factor (SCRAF)-44501</v>
      </c>
      <c r="G4435" s="11" t="s">
        <v>131</v>
      </c>
      <c r="H4435" s="11" t="s">
        <v>49</v>
      </c>
      <c r="I4435" s="11" t="s">
        <v>132</v>
      </c>
      <c r="J4435" s="11" t="s">
        <v>147</v>
      </c>
      <c r="K4435" s="11" t="str">
        <f>IFERROR(INDEX('EDC Component Dictionary'!$C$5:$C$37,MATCH('Rates Database'!J4435,'EDC Component Dictionary'!$B$5:$B$37,0)), "Energy Supply")</f>
        <v>Distribution System</v>
      </c>
      <c r="L4435" s="12">
        <v>3.0100000000000001E-3</v>
      </c>
      <c r="M4435" s="12"/>
    </row>
    <row r="4436" spans="1:13" x14ac:dyDescent="0.3">
      <c r="A4436" s="18">
        <v>4434</v>
      </c>
      <c r="B4436" s="18">
        <f t="shared" si="138"/>
        <v>2021</v>
      </c>
      <c r="C4436" s="17">
        <v>44470</v>
      </c>
      <c r="D4436" s="18" t="s">
        <v>130</v>
      </c>
      <c r="E4436" s="18" t="s">
        <v>164</v>
      </c>
      <c r="F4436" s="18" t="str">
        <f t="shared" si="139"/>
        <v>National Grid-Storm Cost Recovery Adjustment Factor (SCRAF)-44470</v>
      </c>
      <c r="G4436" s="11" t="s">
        <v>131</v>
      </c>
      <c r="H4436" s="11" t="s">
        <v>49</v>
      </c>
      <c r="I4436" s="11" t="s">
        <v>132</v>
      </c>
      <c r="J4436" s="11" t="s">
        <v>147</v>
      </c>
      <c r="K4436" s="11" t="str">
        <f>IFERROR(INDEX('EDC Component Dictionary'!$C$5:$C$37,MATCH('Rates Database'!J4436,'EDC Component Dictionary'!$B$5:$B$37,0)), "Energy Supply")</f>
        <v>Distribution System</v>
      </c>
      <c r="L4436" s="12">
        <v>3.0100000000000001E-3</v>
      </c>
      <c r="M4436" s="12"/>
    </row>
    <row r="4437" spans="1:13" x14ac:dyDescent="0.3">
      <c r="A4437" s="18">
        <v>4435</v>
      </c>
      <c r="B4437" s="18">
        <f t="shared" si="138"/>
        <v>2021</v>
      </c>
      <c r="C4437" s="17">
        <v>44440</v>
      </c>
      <c r="D4437" s="18" t="s">
        <v>130</v>
      </c>
      <c r="E4437" s="18" t="s">
        <v>164</v>
      </c>
      <c r="F4437" s="18" t="str">
        <f t="shared" si="139"/>
        <v>National Grid-Storm Cost Recovery Adjustment Factor (SCRAF)-44440</v>
      </c>
      <c r="G4437" s="11" t="s">
        <v>131</v>
      </c>
      <c r="H4437" s="11" t="s">
        <v>49</v>
      </c>
      <c r="I4437" s="11" t="s">
        <v>132</v>
      </c>
      <c r="J4437" s="11" t="s">
        <v>147</v>
      </c>
      <c r="K4437" s="11" t="str">
        <f>IFERROR(INDEX('EDC Component Dictionary'!$C$5:$C$37,MATCH('Rates Database'!J4437,'EDC Component Dictionary'!$B$5:$B$37,0)), "Energy Supply")</f>
        <v>Distribution System</v>
      </c>
      <c r="L4437" s="12">
        <v>3.0100000000000001E-3</v>
      </c>
      <c r="M4437" s="12"/>
    </row>
    <row r="4438" spans="1:13" x14ac:dyDescent="0.3">
      <c r="A4438" s="18">
        <v>4436</v>
      </c>
      <c r="B4438" s="18">
        <f t="shared" si="138"/>
        <v>2021</v>
      </c>
      <c r="C4438" s="17">
        <v>44409</v>
      </c>
      <c r="D4438" s="18" t="s">
        <v>130</v>
      </c>
      <c r="E4438" s="18" t="s">
        <v>164</v>
      </c>
      <c r="F4438" s="18" t="str">
        <f t="shared" si="139"/>
        <v>National Grid-Storm Cost Recovery Adjustment Factor (SCRAF)-44409</v>
      </c>
      <c r="G4438" s="11" t="s">
        <v>131</v>
      </c>
      <c r="H4438" s="11" t="s">
        <v>49</v>
      </c>
      <c r="I4438" s="11" t="s">
        <v>132</v>
      </c>
      <c r="J4438" s="11" t="s">
        <v>147</v>
      </c>
      <c r="K4438" s="11" t="str">
        <f>IFERROR(INDEX('EDC Component Dictionary'!$C$5:$C$37,MATCH('Rates Database'!J4438,'EDC Component Dictionary'!$B$5:$B$37,0)), "Energy Supply")</f>
        <v>Distribution System</v>
      </c>
      <c r="L4438" s="12">
        <v>3.0100000000000001E-3</v>
      </c>
      <c r="M4438" s="12"/>
    </row>
    <row r="4439" spans="1:13" x14ac:dyDescent="0.3">
      <c r="A4439" s="18">
        <v>4437</v>
      </c>
      <c r="B4439" s="18">
        <f t="shared" si="138"/>
        <v>2021</v>
      </c>
      <c r="C4439" s="17">
        <v>44378</v>
      </c>
      <c r="D4439" s="18" t="s">
        <v>130</v>
      </c>
      <c r="E4439" s="18" t="s">
        <v>164</v>
      </c>
      <c r="F4439" s="18" t="str">
        <f t="shared" si="139"/>
        <v>National Grid-Storm Cost Recovery Adjustment Factor (SCRAF)-44378</v>
      </c>
      <c r="G4439" s="11" t="s">
        <v>131</v>
      </c>
      <c r="H4439" s="11" t="s">
        <v>49</v>
      </c>
      <c r="I4439" s="11" t="s">
        <v>132</v>
      </c>
      <c r="J4439" s="11" t="s">
        <v>147</v>
      </c>
      <c r="K4439" s="11" t="str">
        <f>IFERROR(INDEX('EDC Component Dictionary'!$C$5:$C$37,MATCH('Rates Database'!J4439,'EDC Component Dictionary'!$B$5:$B$37,0)), "Energy Supply")</f>
        <v>Distribution System</v>
      </c>
      <c r="L4439" s="12">
        <v>3.0100000000000001E-3</v>
      </c>
      <c r="M4439" s="12"/>
    </row>
    <row r="4440" spans="1:13" x14ac:dyDescent="0.3">
      <c r="A4440" s="18">
        <v>4438</v>
      </c>
      <c r="B4440" s="18">
        <f t="shared" si="138"/>
        <v>2021</v>
      </c>
      <c r="C4440" s="17">
        <v>44348</v>
      </c>
      <c r="D4440" s="18" t="s">
        <v>130</v>
      </c>
      <c r="E4440" s="18" t="s">
        <v>164</v>
      </c>
      <c r="F4440" s="18" t="str">
        <f t="shared" si="139"/>
        <v>National Grid-Storm Cost Recovery Adjustment Factor (SCRAF)-44348</v>
      </c>
      <c r="G4440" s="11" t="s">
        <v>131</v>
      </c>
      <c r="H4440" s="11" t="s">
        <v>49</v>
      </c>
      <c r="I4440" s="11" t="s">
        <v>132</v>
      </c>
      <c r="J4440" s="11" t="s">
        <v>147</v>
      </c>
      <c r="K4440" s="11" t="str">
        <f>IFERROR(INDEX('EDC Component Dictionary'!$C$5:$C$37,MATCH('Rates Database'!J4440,'EDC Component Dictionary'!$B$5:$B$37,0)), "Energy Supply")</f>
        <v>Distribution System</v>
      </c>
      <c r="L4440" s="12">
        <v>3.0100000000000001E-3</v>
      </c>
      <c r="M4440" s="12"/>
    </row>
    <row r="4441" spans="1:13" x14ac:dyDescent="0.3">
      <c r="A4441" s="18">
        <v>4439</v>
      </c>
      <c r="B4441" s="18">
        <f t="shared" si="138"/>
        <v>2021</v>
      </c>
      <c r="C4441" s="17">
        <v>44317</v>
      </c>
      <c r="D4441" s="18" t="s">
        <v>130</v>
      </c>
      <c r="E4441" s="18" t="s">
        <v>164</v>
      </c>
      <c r="F4441" s="18" t="str">
        <f t="shared" si="139"/>
        <v>National Grid-Storm Cost Recovery Adjustment Factor (SCRAF)-44317</v>
      </c>
      <c r="G4441" s="11" t="s">
        <v>131</v>
      </c>
      <c r="H4441" s="11" t="s">
        <v>49</v>
      </c>
      <c r="I4441" s="11" t="s">
        <v>132</v>
      </c>
      <c r="J4441" s="11" t="s">
        <v>147</v>
      </c>
      <c r="K4441" s="11" t="str">
        <f>IFERROR(INDEX('EDC Component Dictionary'!$C$5:$C$37,MATCH('Rates Database'!J4441,'EDC Component Dictionary'!$B$5:$B$37,0)), "Energy Supply")</f>
        <v>Distribution System</v>
      </c>
      <c r="L4441" s="12">
        <v>3.0100000000000001E-3</v>
      </c>
      <c r="M4441" s="12"/>
    </row>
    <row r="4442" spans="1:13" x14ac:dyDescent="0.3">
      <c r="A4442" s="18">
        <v>4440</v>
      </c>
      <c r="B4442" s="18">
        <f t="shared" si="138"/>
        <v>2021</v>
      </c>
      <c r="C4442" s="17">
        <v>44287</v>
      </c>
      <c r="D4442" s="18" t="s">
        <v>130</v>
      </c>
      <c r="E4442" s="18" t="s">
        <v>164</v>
      </c>
      <c r="F4442" s="18" t="str">
        <f t="shared" si="139"/>
        <v>National Grid-Storm Cost Recovery Adjustment Factor (SCRAF)-44287</v>
      </c>
      <c r="G4442" s="11" t="s">
        <v>131</v>
      </c>
      <c r="H4442" s="11" t="s">
        <v>49</v>
      </c>
      <c r="I4442" s="11" t="s">
        <v>132</v>
      </c>
      <c r="J4442" s="11" t="s">
        <v>147</v>
      </c>
      <c r="K4442" s="11" t="str">
        <f>IFERROR(INDEX('EDC Component Dictionary'!$C$5:$C$37,MATCH('Rates Database'!J4442,'EDC Component Dictionary'!$B$5:$B$37,0)), "Energy Supply")</f>
        <v>Distribution System</v>
      </c>
      <c r="L4442" s="12">
        <v>3.0100000000000001E-3</v>
      </c>
      <c r="M4442" s="12"/>
    </row>
    <row r="4443" spans="1:13" x14ac:dyDescent="0.3">
      <c r="A4443" s="18">
        <v>4441</v>
      </c>
      <c r="B4443" s="18">
        <f t="shared" si="138"/>
        <v>2021</v>
      </c>
      <c r="C4443" s="17">
        <v>44256</v>
      </c>
      <c r="D4443" s="18" t="s">
        <v>130</v>
      </c>
      <c r="E4443" s="18" t="s">
        <v>164</v>
      </c>
      <c r="F4443" s="18" t="str">
        <f t="shared" si="139"/>
        <v>National Grid-Storm Cost Recovery Adjustment Factor (SCRAF)-44256</v>
      </c>
      <c r="G4443" s="11" t="s">
        <v>131</v>
      </c>
      <c r="H4443" s="11" t="s">
        <v>49</v>
      </c>
      <c r="I4443" s="11" t="s">
        <v>132</v>
      </c>
      <c r="J4443" s="11" t="s">
        <v>147</v>
      </c>
      <c r="K4443" s="11" t="str">
        <f>IFERROR(INDEX('EDC Component Dictionary'!$C$5:$C$37,MATCH('Rates Database'!J4443,'EDC Component Dictionary'!$B$5:$B$37,0)), "Energy Supply")</f>
        <v>Distribution System</v>
      </c>
      <c r="L4443" s="12">
        <v>3.0100000000000001E-3</v>
      </c>
      <c r="M4443" s="12"/>
    </row>
    <row r="4444" spans="1:13" x14ac:dyDescent="0.3">
      <c r="A4444" s="18">
        <v>4442</v>
      </c>
      <c r="B4444" s="18">
        <f t="shared" si="138"/>
        <v>2021</v>
      </c>
      <c r="C4444" s="17">
        <v>44228</v>
      </c>
      <c r="D4444" s="18" t="s">
        <v>130</v>
      </c>
      <c r="E4444" s="18" t="s">
        <v>164</v>
      </c>
      <c r="F4444" s="18" t="str">
        <f t="shared" si="139"/>
        <v>National Grid-Storm Cost Recovery Adjustment Factor (SCRAF)-44228</v>
      </c>
      <c r="G4444" s="11" t="s">
        <v>131</v>
      </c>
      <c r="H4444" s="11" t="s">
        <v>49</v>
      </c>
      <c r="I4444" s="11" t="s">
        <v>132</v>
      </c>
      <c r="J4444" s="11" t="s">
        <v>147</v>
      </c>
      <c r="K4444" s="11" t="str">
        <f>IFERROR(INDEX('EDC Component Dictionary'!$C$5:$C$37,MATCH('Rates Database'!J4444,'EDC Component Dictionary'!$B$5:$B$37,0)), "Energy Supply")</f>
        <v>Distribution System</v>
      </c>
      <c r="L4444" s="12">
        <v>3.0100000000000001E-3</v>
      </c>
      <c r="M4444" s="12"/>
    </row>
    <row r="4445" spans="1:13" x14ac:dyDescent="0.3">
      <c r="A4445" s="18">
        <v>4443</v>
      </c>
      <c r="B4445" s="18">
        <f t="shared" si="138"/>
        <v>2021</v>
      </c>
      <c r="C4445" s="17">
        <v>44197</v>
      </c>
      <c r="D4445" s="18" t="s">
        <v>130</v>
      </c>
      <c r="E4445" s="18" t="s">
        <v>164</v>
      </c>
      <c r="F4445" s="18" t="str">
        <f t="shared" si="139"/>
        <v>National Grid-Storm Cost Recovery Adjustment Factor (SCRAF)-44197</v>
      </c>
      <c r="G4445" s="11" t="s">
        <v>131</v>
      </c>
      <c r="H4445" s="11" t="s">
        <v>49</v>
      </c>
      <c r="I4445" s="11" t="s">
        <v>132</v>
      </c>
      <c r="J4445" s="11" t="s">
        <v>147</v>
      </c>
      <c r="K4445" s="11" t="str">
        <f>IFERROR(INDEX('EDC Component Dictionary'!$C$5:$C$37,MATCH('Rates Database'!J4445,'EDC Component Dictionary'!$B$5:$B$37,0)), "Energy Supply")</f>
        <v>Distribution System</v>
      </c>
      <c r="L4445" s="12">
        <v>3.0100000000000001E-3</v>
      </c>
      <c r="M4445" s="12"/>
    </row>
    <row r="4446" spans="1:13" x14ac:dyDescent="0.3">
      <c r="A4446" s="18">
        <v>4444</v>
      </c>
      <c r="B4446" s="18">
        <f t="shared" si="138"/>
        <v>2020</v>
      </c>
      <c r="C4446" s="17">
        <v>44166</v>
      </c>
      <c r="D4446" s="18" t="s">
        <v>130</v>
      </c>
      <c r="E4446" s="18" t="s">
        <v>164</v>
      </c>
      <c r="F4446" s="18" t="str">
        <f t="shared" si="139"/>
        <v>National Grid-Storm Cost Recovery Adjustment Factor (SCRAF)-44166</v>
      </c>
      <c r="G4446" s="11" t="s">
        <v>131</v>
      </c>
      <c r="H4446" s="11" t="s">
        <v>49</v>
      </c>
      <c r="I4446" s="11" t="s">
        <v>132</v>
      </c>
      <c r="J4446" s="11" t="s">
        <v>147</v>
      </c>
      <c r="K4446" s="11" t="str">
        <f>IFERROR(INDEX('EDC Component Dictionary'!$C$5:$C$37,MATCH('Rates Database'!J4446,'EDC Component Dictionary'!$B$5:$B$37,0)), "Energy Supply")</f>
        <v>Distribution System</v>
      </c>
      <c r="L4446" s="12">
        <v>3.0100000000000001E-3</v>
      </c>
      <c r="M4446" s="12"/>
    </row>
    <row r="4447" spans="1:13" x14ac:dyDescent="0.3">
      <c r="A4447" s="18">
        <v>4445</v>
      </c>
      <c r="B4447" s="18">
        <f t="shared" si="138"/>
        <v>2020</v>
      </c>
      <c r="C4447" s="17">
        <v>44136</v>
      </c>
      <c r="D4447" s="18" t="s">
        <v>130</v>
      </c>
      <c r="E4447" s="18" t="s">
        <v>164</v>
      </c>
      <c r="F4447" s="18" t="str">
        <f t="shared" si="139"/>
        <v>National Grid-Storm Cost Recovery Adjustment Factor (SCRAF)-44136</v>
      </c>
      <c r="G4447" s="11" t="s">
        <v>131</v>
      </c>
      <c r="H4447" s="11" t="s">
        <v>49</v>
      </c>
      <c r="I4447" s="11" t="s">
        <v>132</v>
      </c>
      <c r="J4447" s="11" t="s">
        <v>147</v>
      </c>
      <c r="K4447" s="11" t="str">
        <f>IFERROR(INDEX('EDC Component Dictionary'!$C$5:$C$37,MATCH('Rates Database'!J4447,'EDC Component Dictionary'!$B$5:$B$37,0)), "Energy Supply")</f>
        <v>Distribution System</v>
      </c>
      <c r="L4447" s="12">
        <v>3.0100000000000001E-3</v>
      </c>
      <c r="M4447" s="12"/>
    </row>
    <row r="4448" spans="1:13" x14ac:dyDescent="0.3">
      <c r="A4448" s="18">
        <v>4446</v>
      </c>
      <c r="B4448" s="18">
        <f t="shared" si="138"/>
        <v>2020</v>
      </c>
      <c r="C4448" s="17">
        <v>44105</v>
      </c>
      <c r="D4448" s="18" t="s">
        <v>130</v>
      </c>
      <c r="E4448" s="18" t="s">
        <v>164</v>
      </c>
      <c r="F4448" s="18" t="str">
        <f t="shared" si="139"/>
        <v>National Grid-Storm Cost Recovery Adjustment Factor (SCRAF)-44105</v>
      </c>
      <c r="G4448" s="11" t="s">
        <v>131</v>
      </c>
      <c r="H4448" s="11" t="s">
        <v>49</v>
      </c>
      <c r="I4448" s="11" t="s">
        <v>132</v>
      </c>
      <c r="J4448" s="11" t="s">
        <v>147</v>
      </c>
      <c r="K4448" s="11" t="str">
        <f>IFERROR(INDEX('EDC Component Dictionary'!$C$5:$C$37,MATCH('Rates Database'!J4448,'EDC Component Dictionary'!$B$5:$B$37,0)), "Energy Supply")</f>
        <v>Distribution System</v>
      </c>
      <c r="L4448" s="12">
        <v>3.0100000000000001E-3</v>
      </c>
      <c r="M4448" s="12"/>
    </row>
    <row r="4449" spans="1:13" x14ac:dyDescent="0.3">
      <c r="A4449" s="18">
        <v>4447</v>
      </c>
      <c r="B4449" s="18">
        <f t="shared" si="138"/>
        <v>2020</v>
      </c>
      <c r="C4449" s="17">
        <v>44075</v>
      </c>
      <c r="D4449" s="18" t="s">
        <v>130</v>
      </c>
      <c r="E4449" s="18" t="s">
        <v>164</v>
      </c>
      <c r="F4449" s="18" t="str">
        <f t="shared" si="139"/>
        <v>National Grid-Storm Cost Recovery Adjustment Factor (SCRAF)-44075</v>
      </c>
      <c r="G4449" s="11" t="s">
        <v>131</v>
      </c>
      <c r="H4449" s="11" t="s">
        <v>49</v>
      </c>
      <c r="I4449" s="11" t="s">
        <v>132</v>
      </c>
      <c r="J4449" s="11" t="s">
        <v>147</v>
      </c>
      <c r="K4449" s="11" t="str">
        <f>IFERROR(INDEX('EDC Component Dictionary'!$C$5:$C$37,MATCH('Rates Database'!J4449,'EDC Component Dictionary'!$B$5:$B$37,0)), "Energy Supply")</f>
        <v>Distribution System</v>
      </c>
      <c r="L4449" s="12">
        <v>3.0100000000000001E-3</v>
      </c>
      <c r="M4449" s="12"/>
    </row>
    <row r="4450" spans="1:13" x14ac:dyDescent="0.3">
      <c r="A4450" s="18">
        <v>4448</v>
      </c>
      <c r="B4450" s="18">
        <f t="shared" si="138"/>
        <v>2020</v>
      </c>
      <c r="C4450" s="17">
        <v>44044</v>
      </c>
      <c r="D4450" s="18" t="s">
        <v>130</v>
      </c>
      <c r="E4450" s="18" t="s">
        <v>164</v>
      </c>
      <c r="F4450" s="18" t="str">
        <f t="shared" si="139"/>
        <v>National Grid-Storm Cost Recovery Adjustment Factor (SCRAF)-44044</v>
      </c>
      <c r="G4450" s="11" t="s">
        <v>131</v>
      </c>
      <c r="H4450" s="11" t="s">
        <v>49</v>
      </c>
      <c r="I4450" s="11" t="s">
        <v>132</v>
      </c>
      <c r="J4450" s="11" t="s">
        <v>147</v>
      </c>
      <c r="K4450" s="11" t="str">
        <f>IFERROR(INDEX('EDC Component Dictionary'!$C$5:$C$37,MATCH('Rates Database'!J4450,'EDC Component Dictionary'!$B$5:$B$37,0)), "Energy Supply")</f>
        <v>Distribution System</v>
      </c>
      <c r="L4450" s="12">
        <v>3.0100000000000001E-3</v>
      </c>
      <c r="M4450" s="12"/>
    </row>
    <row r="4451" spans="1:13" x14ac:dyDescent="0.3">
      <c r="A4451" s="18">
        <v>4449</v>
      </c>
      <c r="B4451" s="18">
        <f t="shared" si="138"/>
        <v>2020</v>
      </c>
      <c r="C4451" s="17">
        <v>44013</v>
      </c>
      <c r="D4451" s="18" t="s">
        <v>130</v>
      </c>
      <c r="E4451" s="18" t="s">
        <v>164</v>
      </c>
      <c r="F4451" s="18" t="str">
        <f t="shared" si="139"/>
        <v>National Grid-Storm Cost Recovery Adjustment Factor (SCRAF)-44013</v>
      </c>
      <c r="G4451" s="11" t="s">
        <v>131</v>
      </c>
      <c r="H4451" s="11" t="s">
        <v>49</v>
      </c>
      <c r="I4451" s="11" t="s">
        <v>132</v>
      </c>
      <c r="J4451" s="11" t="s">
        <v>147</v>
      </c>
      <c r="K4451" s="11" t="str">
        <f>IFERROR(INDEX('EDC Component Dictionary'!$C$5:$C$37,MATCH('Rates Database'!J4451,'EDC Component Dictionary'!$B$5:$B$37,0)), "Energy Supply")</f>
        <v>Distribution System</v>
      </c>
      <c r="L4451" s="12">
        <v>3.0100000000000001E-3</v>
      </c>
      <c r="M4451" s="12"/>
    </row>
    <row r="4452" spans="1:13" x14ac:dyDescent="0.3">
      <c r="A4452" s="18">
        <v>4450</v>
      </c>
      <c r="B4452" s="18">
        <f t="shared" si="138"/>
        <v>2020</v>
      </c>
      <c r="C4452" s="17">
        <v>43983</v>
      </c>
      <c r="D4452" s="18" t="s">
        <v>130</v>
      </c>
      <c r="E4452" s="18" t="s">
        <v>164</v>
      </c>
      <c r="F4452" s="18" t="str">
        <f t="shared" si="139"/>
        <v>National Grid-Storm Cost Recovery Adjustment Factor (SCRAF)-43983</v>
      </c>
      <c r="G4452" s="11" t="s">
        <v>131</v>
      </c>
      <c r="H4452" s="11" t="s">
        <v>49</v>
      </c>
      <c r="I4452" s="11" t="s">
        <v>132</v>
      </c>
      <c r="J4452" s="11" t="s">
        <v>147</v>
      </c>
      <c r="K4452" s="11" t="str">
        <f>IFERROR(INDEX('EDC Component Dictionary'!$C$5:$C$37,MATCH('Rates Database'!J4452,'EDC Component Dictionary'!$B$5:$B$37,0)), "Energy Supply")</f>
        <v>Distribution System</v>
      </c>
      <c r="L4452" s="12">
        <v>3.0100000000000001E-3</v>
      </c>
      <c r="M4452" s="12"/>
    </row>
    <row r="4453" spans="1:13" x14ac:dyDescent="0.3">
      <c r="A4453" s="18">
        <v>4451</v>
      </c>
      <c r="B4453" s="18">
        <f t="shared" si="138"/>
        <v>2020</v>
      </c>
      <c r="C4453" s="17">
        <v>43952</v>
      </c>
      <c r="D4453" s="18" t="s">
        <v>130</v>
      </c>
      <c r="E4453" s="18" t="s">
        <v>164</v>
      </c>
      <c r="F4453" s="18" t="str">
        <f t="shared" si="139"/>
        <v>National Grid-Storm Cost Recovery Adjustment Factor (SCRAF)-43952</v>
      </c>
      <c r="G4453" s="11" t="s">
        <v>131</v>
      </c>
      <c r="H4453" s="11" t="s">
        <v>49</v>
      </c>
      <c r="I4453" s="11" t="s">
        <v>132</v>
      </c>
      <c r="J4453" s="11" t="s">
        <v>147</v>
      </c>
      <c r="K4453" s="11" t="str">
        <f>IFERROR(INDEX('EDC Component Dictionary'!$C$5:$C$37,MATCH('Rates Database'!J4453,'EDC Component Dictionary'!$B$5:$B$37,0)), "Energy Supply")</f>
        <v>Distribution System</v>
      </c>
      <c r="L4453" s="12">
        <v>3.0100000000000001E-3</v>
      </c>
      <c r="M4453" s="12"/>
    </row>
    <row r="4454" spans="1:13" x14ac:dyDescent="0.3">
      <c r="A4454" s="18">
        <v>4452</v>
      </c>
      <c r="B4454" s="18">
        <f t="shared" si="138"/>
        <v>2020</v>
      </c>
      <c r="C4454" s="17">
        <v>43922</v>
      </c>
      <c r="D4454" s="18" t="s">
        <v>130</v>
      </c>
      <c r="E4454" s="18" t="s">
        <v>164</v>
      </c>
      <c r="F4454" s="18" t="str">
        <f t="shared" si="139"/>
        <v>National Grid-Storm Cost Recovery Adjustment Factor (SCRAF)-43922</v>
      </c>
      <c r="G4454" s="11" t="s">
        <v>131</v>
      </c>
      <c r="H4454" s="11" t="s">
        <v>49</v>
      </c>
      <c r="I4454" s="11" t="s">
        <v>132</v>
      </c>
      <c r="J4454" s="11" t="s">
        <v>147</v>
      </c>
      <c r="K4454" s="11" t="str">
        <f>IFERROR(INDEX('EDC Component Dictionary'!$C$5:$C$37,MATCH('Rates Database'!J4454,'EDC Component Dictionary'!$B$5:$B$37,0)), "Energy Supply")</f>
        <v>Distribution System</v>
      </c>
      <c r="L4454" s="12">
        <v>3.0100000000000001E-3</v>
      </c>
      <c r="M4454" s="12"/>
    </row>
    <row r="4455" spans="1:13" x14ac:dyDescent="0.3">
      <c r="A4455" s="18">
        <v>4453</v>
      </c>
      <c r="B4455" s="18">
        <f t="shared" si="138"/>
        <v>2020</v>
      </c>
      <c r="C4455" s="17">
        <v>43891</v>
      </c>
      <c r="D4455" s="18" t="s">
        <v>130</v>
      </c>
      <c r="E4455" s="18" t="s">
        <v>164</v>
      </c>
      <c r="F4455" s="18" t="str">
        <f t="shared" si="139"/>
        <v>National Grid-Storm Cost Recovery Adjustment Factor (SCRAF)-43891</v>
      </c>
      <c r="G4455" s="11" t="s">
        <v>131</v>
      </c>
      <c r="H4455" s="11" t="s">
        <v>49</v>
      </c>
      <c r="I4455" s="11" t="s">
        <v>132</v>
      </c>
      <c r="J4455" s="11" t="s">
        <v>147</v>
      </c>
      <c r="K4455" s="11" t="str">
        <f>IFERROR(INDEX('EDC Component Dictionary'!$C$5:$C$37,MATCH('Rates Database'!J4455,'EDC Component Dictionary'!$B$5:$B$37,0)), "Energy Supply")</f>
        <v>Distribution System</v>
      </c>
      <c r="L4455" s="12">
        <v>3.0100000000000001E-3</v>
      </c>
      <c r="M4455" s="12"/>
    </row>
    <row r="4456" spans="1:13" x14ac:dyDescent="0.3">
      <c r="A4456" s="18">
        <v>4454</v>
      </c>
      <c r="B4456" s="18">
        <f t="shared" si="138"/>
        <v>2020</v>
      </c>
      <c r="C4456" s="17">
        <v>43862</v>
      </c>
      <c r="D4456" s="18" t="s">
        <v>130</v>
      </c>
      <c r="E4456" s="18" t="s">
        <v>164</v>
      </c>
      <c r="F4456" s="18" t="str">
        <f t="shared" si="139"/>
        <v>National Grid-Storm Cost Recovery Adjustment Factor (SCRAF)-43862</v>
      </c>
      <c r="G4456" s="11" t="s">
        <v>131</v>
      </c>
      <c r="H4456" s="11" t="s">
        <v>49</v>
      </c>
      <c r="I4456" s="11" t="s">
        <v>132</v>
      </c>
      <c r="J4456" s="11" t="s">
        <v>147</v>
      </c>
      <c r="K4456" s="11" t="str">
        <f>IFERROR(INDEX('EDC Component Dictionary'!$C$5:$C$37,MATCH('Rates Database'!J4456,'EDC Component Dictionary'!$B$5:$B$37,0)), "Energy Supply")</f>
        <v>Distribution System</v>
      </c>
      <c r="L4456" s="12">
        <v>3.0100000000000001E-3</v>
      </c>
      <c r="M4456" s="12"/>
    </row>
    <row r="4457" spans="1:13" x14ac:dyDescent="0.3">
      <c r="A4457" s="18">
        <v>4455</v>
      </c>
      <c r="B4457" s="18">
        <f t="shared" si="138"/>
        <v>2020</v>
      </c>
      <c r="C4457" s="17">
        <v>43831</v>
      </c>
      <c r="D4457" s="18" t="s">
        <v>130</v>
      </c>
      <c r="E4457" s="18" t="s">
        <v>164</v>
      </c>
      <c r="F4457" s="18" t="str">
        <f t="shared" si="139"/>
        <v>National Grid-Storm Cost Recovery Adjustment Factor (SCRAF)-43831</v>
      </c>
      <c r="G4457" s="11" t="s">
        <v>131</v>
      </c>
      <c r="H4457" s="11" t="s">
        <v>49</v>
      </c>
      <c r="I4457" s="11" t="s">
        <v>132</v>
      </c>
      <c r="J4457" s="11" t="s">
        <v>147</v>
      </c>
      <c r="K4457" s="11" t="str">
        <f>IFERROR(INDEX('EDC Component Dictionary'!$C$5:$C$37,MATCH('Rates Database'!J4457,'EDC Component Dictionary'!$B$5:$B$37,0)), "Energy Supply")</f>
        <v>Distribution System</v>
      </c>
      <c r="L4457" s="12">
        <v>3.0100000000000001E-3</v>
      </c>
      <c r="M4457" s="12"/>
    </row>
    <row r="4458" spans="1:13" x14ac:dyDescent="0.3">
      <c r="A4458" s="18">
        <v>4456</v>
      </c>
      <c r="B4458" s="18">
        <f t="shared" si="138"/>
        <v>2019</v>
      </c>
      <c r="C4458" s="17">
        <v>43800</v>
      </c>
      <c r="D4458" s="18" t="s">
        <v>130</v>
      </c>
      <c r="E4458" s="18" t="s">
        <v>164</v>
      </c>
      <c r="F4458" s="18" t="str">
        <f t="shared" si="139"/>
        <v>National Grid-Storm Cost Recovery Adjustment Factor (SCRAF)-43800</v>
      </c>
      <c r="G4458" s="11" t="s">
        <v>131</v>
      </c>
      <c r="H4458" s="11" t="s">
        <v>49</v>
      </c>
      <c r="I4458" s="11" t="s">
        <v>132</v>
      </c>
      <c r="J4458" s="11" t="s">
        <v>147</v>
      </c>
      <c r="K4458" s="11" t="str">
        <f>IFERROR(INDEX('EDC Component Dictionary'!$C$5:$C$37,MATCH('Rates Database'!J4458,'EDC Component Dictionary'!$B$5:$B$37,0)), "Energy Supply")</f>
        <v>Distribution System</v>
      </c>
      <c r="L4458" s="12">
        <v>3.0100000000000001E-3</v>
      </c>
      <c r="M4458" s="12"/>
    </row>
    <row r="4459" spans="1:13" x14ac:dyDescent="0.3">
      <c r="A4459" s="18">
        <v>4457</v>
      </c>
      <c r="B4459" s="18">
        <f t="shared" si="138"/>
        <v>2019</v>
      </c>
      <c r="C4459" s="17">
        <v>43770</v>
      </c>
      <c r="D4459" s="18" t="s">
        <v>130</v>
      </c>
      <c r="E4459" s="18" t="s">
        <v>164</v>
      </c>
      <c r="F4459" s="18" t="str">
        <f t="shared" si="139"/>
        <v>National Grid-Storm Cost Recovery Adjustment Factor (SCRAF)-43770</v>
      </c>
      <c r="G4459" s="11" t="s">
        <v>131</v>
      </c>
      <c r="H4459" s="11" t="s">
        <v>49</v>
      </c>
      <c r="I4459" s="11" t="s">
        <v>132</v>
      </c>
      <c r="J4459" s="11" t="s">
        <v>147</v>
      </c>
      <c r="K4459" s="11" t="str">
        <f>IFERROR(INDEX('EDC Component Dictionary'!$C$5:$C$37,MATCH('Rates Database'!J4459,'EDC Component Dictionary'!$B$5:$B$37,0)), "Energy Supply")</f>
        <v>Distribution System</v>
      </c>
      <c r="L4459" s="12">
        <v>3.0100000000000001E-3</v>
      </c>
      <c r="M4459" s="12"/>
    </row>
    <row r="4460" spans="1:13" x14ac:dyDescent="0.3">
      <c r="A4460" s="18">
        <v>4458</v>
      </c>
      <c r="B4460" s="18">
        <f t="shared" si="138"/>
        <v>2019</v>
      </c>
      <c r="C4460" s="17">
        <v>43739</v>
      </c>
      <c r="D4460" s="18" t="s">
        <v>130</v>
      </c>
      <c r="E4460" s="18" t="s">
        <v>164</v>
      </c>
      <c r="F4460" s="18" t="str">
        <f t="shared" si="139"/>
        <v>National Grid-Storm Cost Recovery Adjustment Factor (SCRAF)-43739</v>
      </c>
      <c r="G4460" s="11" t="s">
        <v>131</v>
      </c>
      <c r="H4460" s="11" t="s">
        <v>49</v>
      </c>
      <c r="I4460" s="11" t="s">
        <v>132</v>
      </c>
      <c r="J4460" s="11" t="s">
        <v>147</v>
      </c>
      <c r="K4460" s="11" t="str">
        <f>IFERROR(INDEX('EDC Component Dictionary'!$C$5:$C$37,MATCH('Rates Database'!J4460,'EDC Component Dictionary'!$B$5:$B$37,0)), "Energy Supply")</f>
        <v>Distribution System</v>
      </c>
      <c r="L4460" s="12">
        <v>2.66E-3</v>
      </c>
      <c r="M4460" s="12"/>
    </row>
    <row r="4461" spans="1:13" x14ac:dyDescent="0.3">
      <c r="A4461" s="18">
        <v>4459</v>
      </c>
      <c r="B4461" s="18">
        <f t="shared" si="138"/>
        <v>2019</v>
      </c>
      <c r="C4461" s="17">
        <v>43709</v>
      </c>
      <c r="D4461" s="18" t="s">
        <v>130</v>
      </c>
      <c r="E4461" s="18" t="s">
        <v>164</v>
      </c>
      <c r="F4461" s="18" t="str">
        <f t="shared" si="139"/>
        <v>National Grid-Storm Cost Recovery Adjustment Factor (SCRAF)-43709</v>
      </c>
      <c r="G4461" s="11" t="s">
        <v>131</v>
      </c>
      <c r="H4461" s="11" t="s">
        <v>49</v>
      </c>
      <c r="I4461" s="11" t="s">
        <v>132</v>
      </c>
      <c r="J4461" s="11" t="s">
        <v>147</v>
      </c>
      <c r="K4461" s="11" t="str">
        <f>IFERROR(INDEX('EDC Component Dictionary'!$C$5:$C$37,MATCH('Rates Database'!J4461,'EDC Component Dictionary'!$B$5:$B$37,0)), "Energy Supply")</f>
        <v>Distribution System</v>
      </c>
      <c r="L4461" s="12">
        <v>2.66E-3</v>
      </c>
      <c r="M4461" s="12"/>
    </row>
    <row r="4462" spans="1:13" x14ac:dyDescent="0.3">
      <c r="A4462" s="18">
        <v>4460</v>
      </c>
      <c r="B4462" s="18">
        <f t="shared" si="138"/>
        <v>2019</v>
      </c>
      <c r="C4462" s="17">
        <v>43678</v>
      </c>
      <c r="D4462" s="18" t="s">
        <v>130</v>
      </c>
      <c r="E4462" s="18" t="s">
        <v>164</v>
      </c>
      <c r="F4462" s="18" t="str">
        <f t="shared" si="139"/>
        <v>National Grid-Storm Cost Recovery Adjustment Factor (SCRAF)-43678</v>
      </c>
      <c r="G4462" s="11" t="s">
        <v>131</v>
      </c>
      <c r="H4462" s="11" t="s">
        <v>49</v>
      </c>
      <c r="I4462" s="11" t="s">
        <v>132</v>
      </c>
      <c r="J4462" s="11" t="s">
        <v>147</v>
      </c>
      <c r="K4462" s="11" t="str">
        <f>IFERROR(INDEX('EDC Component Dictionary'!$C$5:$C$37,MATCH('Rates Database'!J4462,'EDC Component Dictionary'!$B$5:$B$37,0)), "Energy Supply")</f>
        <v>Distribution System</v>
      </c>
      <c r="L4462" s="12">
        <v>2.66E-3</v>
      </c>
      <c r="M4462" s="12"/>
    </row>
    <row r="4463" spans="1:13" x14ac:dyDescent="0.3">
      <c r="A4463" s="18">
        <v>4461</v>
      </c>
      <c r="B4463" s="18">
        <f t="shared" si="138"/>
        <v>2019</v>
      </c>
      <c r="C4463" s="17">
        <v>43647</v>
      </c>
      <c r="D4463" s="18" t="s">
        <v>130</v>
      </c>
      <c r="E4463" s="18" t="s">
        <v>164</v>
      </c>
      <c r="F4463" s="18" t="str">
        <f t="shared" si="139"/>
        <v>National Grid-Storm Cost Recovery Adjustment Factor (SCRAF)-43647</v>
      </c>
      <c r="G4463" s="11" t="s">
        <v>131</v>
      </c>
      <c r="H4463" s="11" t="s">
        <v>49</v>
      </c>
      <c r="I4463" s="11" t="s">
        <v>132</v>
      </c>
      <c r="J4463" s="11" t="s">
        <v>147</v>
      </c>
      <c r="K4463" s="11" t="str">
        <f>IFERROR(INDEX('EDC Component Dictionary'!$C$5:$C$37,MATCH('Rates Database'!J4463,'EDC Component Dictionary'!$B$5:$B$37,0)), "Energy Supply")</f>
        <v>Distribution System</v>
      </c>
      <c r="L4463" s="12">
        <v>2.66E-3</v>
      </c>
      <c r="M4463" s="12"/>
    </row>
    <row r="4464" spans="1:13" x14ac:dyDescent="0.3">
      <c r="A4464" s="18">
        <v>4462</v>
      </c>
      <c r="B4464" s="18">
        <f t="shared" si="138"/>
        <v>2019</v>
      </c>
      <c r="C4464" s="17">
        <v>43617</v>
      </c>
      <c r="D4464" s="18" t="s">
        <v>130</v>
      </c>
      <c r="E4464" s="18" t="s">
        <v>164</v>
      </c>
      <c r="F4464" s="18" t="str">
        <f t="shared" si="139"/>
        <v>National Grid-Storm Cost Recovery Adjustment Factor (SCRAF)-43617</v>
      </c>
      <c r="G4464" s="11" t="s">
        <v>131</v>
      </c>
      <c r="H4464" s="11" t="s">
        <v>49</v>
      </c>
      <c r="I4464" s="11" t="s">
        <v>132</v>
      </c>
      <c r="J4464" s="11" t="s">
        <v>147</v>
      </c>
      <c r="K4464" s="11" t="str">
        <f>IFERROR(INDEX('EDC Component Dictionary'!$C$5:$C$37,MATCH('Rates Database'!J4464,'EDC Component Dictionary'!$B$5:$B$37,0)), "Energy Supply")</f>
        <v>Distribution System</v>
      </c>
      <c r="L4464" s="12">
        <v>2.66E-3</v>
      </c>
      <c r="M4464" s="12"/>
    </row>
    <row r="4465" spans="1:13" x14ac:dyDescent="0.3">
      <c r="A4465" s="18">
        <v>4463</v>
      </c>
      <c r="B4465" s="18">
        <f t="shared" si="138"/>
        <v>2019</v>
      </c>
      <c r="C4465" s="17">
        <v>43586</v>
      </c>
      <c r="D4465" s="18" t="s">
        <v>130</v>
      </c>
      <c r="E4465" s="18" t="s">
        <v>164</v>
      </c>
      <c r="F4465" s="18" t="str">
        <f t="shared" si="139"/>
        <v>National Grid-Storm Cost Recovery Adjustment Factor (SCRAF)-43586</v>
      </c>
      <c r="G4465" s="11" t="s">
        <v>131</v>
      </c>
      <c r="H4465" s="11" t="s">
        <v>49</v>
      </c>
      <c r="I4465" s="11" t="s">
        <v>132</v>
      </c>
      <c r="J4465" s="11" t="s">
        <v>147</v>
      </c>
      <c r="K4465" s="11" t="str">
        <f>IFERROR(INDEX('EDC Component Dictionary'!$C$5:$C$37,MATCH('Rates Database'!J4465,'EDC Component Dictionary'!$B$5:$B$37,0)), "Energy Supply")</f>
        <v>Distribution System</v>
      </c>
      <c r="L4465" s="12">
        <v>2.66E-3</v>
      </c>
      <c r="M4465" s="12"/>
    </row>
    <row r="4466" spans="1:13" x14ac:dyDescent="0.3">
      <c r="A4466" s="18">
        <v>4464</v>
      </c>
      <c r="B4466" s="18">
        <f t="shared" si="138"/>
        <v>2019</v>
      </c>
      <c r="C4466" s="17">
        <v>43556</v>
      </c>
      <c r="D4466" s="18" t="s">
        <v>130</v>
      </c>
      <c r="E4466" s="18" t="s">
        <v>164</v>
      </c>
      <c r="F4466" s="18" t="str">
        <f t="shared" si="139"/>
        <v>National Grid-Storm Cost Recovery Adjustment Factor (SCRAF)-43556</v>
      </c>
      <c r="G4466" s="11" t="s">
        <v>131</v>
      </c>
      <c r="H4466" s="11" t="s">
        <v>49</v>
      </c>
      <c r="I4466" s="11" t="s">
        <v>132</v>
      </c>
      <c r="J4466" s="11" t="s">
        <v>147</v>
      </c>
      <c r="K4466" s="11" t="str">
        <f>IFERROR(INDEX('EDC Component Dictionary'!$C$5:$C$37,MATCH('Rates Database'!J4466,'EDC Component Dictionary'!$B$5:$B$37,0)), "Energy Supply")</f>
        <v>Distribution System</v>
      </c>
      <c r="L4466" s="12">
        <v>2.66E-3</v>
      </c>
      <c r="M4466" s="12"/>
    </row>
    <row r="4467" spans="1:13" x14ac:dyDescent="0.3">
      <c r="A4467" s="18">
        <v>4465</v>
      </c>
      <c r="B4467" s="18">
        <f t="shared" si="138"/>
        <v>2019</v>
      </c>
      <c r="C4467" s="17">
        <v>43525</v>
      </c>
      <c r="D4467" s="18" t="s">
        <v>130</v>
      </c>
      <c r="E4467" s="18" t="s">
        <v>164</v>
      </c>
      <c r="F4467" s="18" t="str">
        <f t="shared" si="139"/>
        <v>National Grid-Storm Cost Recovery Adjustment Factor (SCRAF)-43525</v>
      </c>
      <c r="G4467" s="11" t="s">
        <v>131</v>
      </c>
      <c r="H4467" s="11" t="s">
        <v>49</v>
      </c>
      <c r="I4467" s="11" t="s">
        <v>132</v>
      </c>
      <c r="J4467" s="11" t="s">
        <v>147</v>
      </c>
      <c r="K4467" s="11" t="str">
        <f>IFERROR(INDEX('EDC Component Dictionary'!$C$5:$C$37,MATCH('Rates Database'!J4467,'EDC Component Dictionary'!$B$5:$B$37,0)), "Energy Supply")</f>
        <v>Distribution System</v>
      </c>
      <c r="L4467" s="12">
        <v>2.66E-3</v>
      </c>
      <c r="M4467" s="12"/>
    </row>
    <row r="4468" spans="1:13" x14ac:dyDescent="0.3">
      <c r="A4468" s="18">
        <v>4466</v>
      </c>
      <c r="B4468" s="18">
        <f t="shared" si="138"/>
        <v>2019</v>
      </c>
      <c r="C4468" s="17">
        <v>43497</v>
      </c>
      <c r="D4468" s="18" t="s">
        <v>130</v>
      </c>
      <c r="E4468" s="18" t="s">
        <v>164</v>
      </c>
      <c r="F4468" s="18" t="str">
        <f t="shared" si="139"/>
        <v>National Grid-Storm Cost Recovery Adjustment Factor (SCRAF)-43497</v>
      </c>
      <c r="G4468" s="11" t="s">
        <v>131</v>
      </c>
      <c r="H4468" s="11" t="s">
        <v>49</v>
      </c>
      <c r="I4468" s="11" t="s">
        <v>132</v>
      </c>
      <c r="J4468" s="11" t="s">
        <v>147</v>
      </c>
      <c r="K4468" s="11" t="str">
        <f>IFERROR(INDEX('EDC Component Dictionary'!$C$5:$C$37,MATCH('Rates Database'!J4468,'EDC Component Dictionary'!$B$5:$B$37,0)), "Energy Supply")</f>
        <v>Distribution System</v>
      </c>
      <c r="L4468" s="12">
        <v>2.66E-3</v>
      </c>
      <c r="M4468" s="12"/>
    </row>
    <row r="4469" spans="1:13" x14ac:dyDescent="0.3">
      <c r="A4469" s="18">
        <v>4467</v>
      </c>
      <c r="B4469" s="18">
        <f t="shared" si="138"/>
        <v>2019</v>
      </c>
      <c r="C4469" s="17">
        <v>43466</v>
      </c>
      <c r="D4469" s="18" t="s">
        <v>130</v>
      </c>
      <c r="E4469" s="18" t="s">
        <v>164</v>
      </c>
      <c r="F4469" s="18" t="str">
        <f t="shared" si="139"/>
        <v>National Grid-Storm Cost Recovery Adjustment Factor (SCRAF)-43466</v>
      </c>
      <c r="G4469" s="11" t="s">
        <v>131</v>
      </c>
      <c r="H4469" s="11" t="s">
        <v>49</v>
      </c>
      <c r="I4469" s="11" t="s">
        <v>132</v>
      </c>
      <c r="J4469" s="11" t="s">
        <v>147</v>
      </c>
      <c r="K4469" s="11" t="str">
        <f>IFERROR(INDEX('EDC Component Dictionary'!$C$5:$C$37,MATCH('Rates Database'!J4469,'EDC Component Dictionary'!$B$5:$B$37,0)), "Energy Supply")</f>
        <v>Distribution System</v>
      </c>
      <c r="L4469" s="12">
        <v>2.66E-3</v>
      </c>
      <c r="M4469" s="12"/>
    </row>
    <row r="4470" spans="1:13" x14ac:dyDescent="0.3">
      <c r="A4470" s="18">
        <v>4468</v>
      </c>
      <c r="B4470" s="18">
        <f t="shared" si="138"/>
        <v>2024</v>
      </c>
      <c r="C4470" s="17">
        <v>45352</v>
      </c>
      <c r="D4470" s="18" t="s">
        <v>130</v>
      </c>
      <c r="E4470" s="18" t="s">
        <v>164</v>
      </c>
      <c r="F4470" s="18" t="str">
        <f t="shared" si="139"/>
        <v>National Grid-Pension Adjustment Factor (PCA)-45352</v>
      </c>
      <c r="G4470" s="11" t="s">
        <v>131</v>
      </c>
      <c r="H4470" s="11" t="s">
        <v>49</v>
      </c>
      <c r="I4470" s="11" t="s">
        <v>132</v>
      </c>
      <c r="J4470" s="11" t="s">
        <v>135</v>
      </c>
      <c r="K4470" s="11" t="str">
        <f>IFERROR(INDEX('EDC Component Dictionary'!$C$5:$C$37,MATCH('Rates Database'!J4470,'EDC Component Dictionary'!$B$5:$B$37,0)), "Energy Supply")</f>
        <v>Distribution System</v>
      </c>
      <c r="L4470" s="12">
        <v>-1.4499999999999999E-3</v>
      </c>
      <c r="M4470" s="12"/>
    </row>
    <row r="4471" spans="1:13" x14ac:dyDescent="0.3">
      <c r="A4471" s="18">
        <v>4469</v>
      </c>
      <c r="B4471" s="18">
        <f t="shared" si="138"/>
        <v>2024</v>
      </c>
      <c r="C4471" s="17">
        <v>45323</v>
      </c>
      <c r="D4471" s="18" t="s">
        <v>130</v>
      </c>
      <c r="E4471" s="18" t="s">
        <v>164</v>
      </c>
      <c r="F4471" s="18" t="str">
        <f t="shared" si="139"/>
        <v>National Grid-Pension Adjustment Factor (PCA)-45323</v>
      </c>
      <c r="G4471" s="11" t="s">
        <v>131</v>
      </c>
      <c r="H4471" s="11" t="s">
        <v>49</v>
      </c>
      <c r="I4471" s="11" t="s">
        <v>132</v>
      </c>
      <c r="J4471" s="11" t="s">
        <v>135</v>
      </c>
      <c r="K4471" s="11" t="str">
        <f>IFERROR(INDEX('EDC Component Dictionary'!$C$5:$C$37,MATCH('Rates Database'!J4471,'EDC Component Dictionary'!$B$5:$B$37,0)), "Energy Supply")</f>
        <v>Distribution System</v>
      </c>
      <c r="L4471" s="12">
        <v>-8.7000000000000001E-4</v>
      </c>
      <c r="M4471" s="12"/>
    </row>
    <row r="4472" spans="1:13" x14ac:dyDescent="0.3">
      <c r="A4472" s="18">
        <v>4470</v>
      </c>
      <c r="B4472" s="18">
        <f t="shared" si="138"/>
        <v>2024</v>
      </c>
      <c r="C4472" s="17">
        <v>45292</v>
      </c>
      <c r="D4472" s="18" t="s">
        <v>130</v>
      </c>
      <c r="E4472" s="18" t="s">
        <v>164</v>
      </c>
      <c r="F4472" s="18" t="str">
        <f t="shared" si="139"/>
        <v>National Grid-Pension Adjustment Factor (PCA)-45292</v>
      </c>
      <c r="G4472" s="11" t="s">
        <v>131</v>
      </c>
      <c r="H4472" s="11" t="s">
        <v>49</v>
      </c>
      <c r="I4472" s="11" t="s">
        <v>132</v>
      </c>
      <c r="J4472" s="11" t="s">
        <v>135</v>
      </c>
      <c r="K4472" s="11" t="str">
        <f>IFERROR(INDEX('EDC Component Dictionary'!$C$5:$C$37,MATCH('Rates Database'!J4472,'EDC Component Dictionary'!$B$5:$B$37,0)), "Energy Supply")</f>
        <v>Distribution System</v>
      </c>
      <c r="L4472" s="12">
        <v>-8.7000000000000001E-4</v>
      </c>
      <c r="M4472" s="12"/>
    </row>
    <row r="4473" spans="1:13" x14ac:dyDescent="0.3">
      <c r="A4473" s="18">
        <v>4471</v>
      </c>
      <c r="B4473" s="18">
        <f t="shared" si="138"/>
        <v>2023</v>
      </c>
      <c r="C4473" s="17">
        <v>45261</v>
      </c>
      <c r="D4473" s="18" t="s">
        <v>130</v>
      </c>
      <c r="E4473" s="18" t="s">
        <v>164</v>
      </c>
      <c r="F4473" s="18" t="str">
        <f t="shared" si="139"/>
        <v>National Grid-Pension Adjustment Factor (PCA)-45261</v>
      </c>
      <c r="G4473" s="11" t="s">
        <v>131</v>
      </c>
      <c r="H4473" s="11" t="s">
        <v>49</v>
      </c>
      <c r="I4473" s="11" t="s">
        <v>132</v>
      </c>
      <c r="J4473" s="11" t="s">
        <v>135</v>
      </c>
      <c r="K4473" s="11" t="str">
        <f>IFERROR(INDEX('EDC Component Dictionary'!$C$5:$C$37,MATCH('Rates Database'!J4473,'EDC Component Dictionary'!$B$5:$B$37,0)), "Energy Supply")</f>
        <v>Distribution System</v>
      </c>
      <c r="L4473" s="12">
        <v>-8.7000000000000001E-4</v>
      </c>
      <c r="M4473" s="12"/>
    </row>
    <row r="4474" spans="1:13" x14ac:dyDescent="0.3">
      <c r="A4474" s="18">
        <v>4472</v>
      </c>
      <c r="B4474" s="18">
        <f t="shared" si="138"/>
        <v>2023</v>
      </c>
      <c r="C4474" s="17">
        <v>45231</v>
      </c>
      <c r="D4474" s="18" t="s">
        <v>130</v>
      </c>
      <c r="E4474" s="18" t="s">
        <v>164</v>
      </c>
      <c r="F4474" s="18" t="str">
        <f t="shared" si="139"/>
        <v>National Grid-Pension Adjustment Factor (PCA)-45231</v>
      </c>
      <c r="G4474" s="11" t="s">
        <v>131</v>
      </c>
      <c r="H4474" s="11" t="s">
        <v>49</v>
      </c>
      <c r="I4474" s="11" t="s">
        <v>132</v>
      </c>
      <c r="J4474" s="11" t="s">
        <v>135</v>
      </c>
      <c r="K4474" s="11" t="str">
        <f>IFERROR(INDEX('EDC Component Dictionary'!$C$5:$C$37,MATCH('Rates Database'!J4474,'EDC Component Dictionary'!$B$5:$B$37,0)), "Energy Supply")</f>
        <v>Distribution System</v>
      </c>
      <c r="L4474" s="12">
        <v>-8.7000000000000001E-4</v>
      </c>
      <c r="M4474" s="12"/>
    </row>
    <row r="4475" spans="1:13" x14ac:dyDescent="0.3">
      <c r="A4475" s="18">
        <v>4473</v>
      </c>
      <c r="B4475" s="18">
        <f t="shared" si="138"/>
        <v>2023</v>
      </c>
      <c r="C4475" s="17">
        <v>45200</v>
      </c>
      <c r="D4475" s="18" t="s">
        <v>130</v>
      </c>
      <c r="E4475" s="18" t="s">
        <v>164</v>
      </c>
      <c r="F4475" s="18" t="str">
        <f t="shared" si="139"/>
        <v>National Grid-Pension Adjustment Factor (PCA)-45200</v>
      </c>
      <c r="G4475" s="11" t="s">
        <v>131</v>
      </c>
      <c r="H4475" s="11" t="s">
        <v>49</v>
      </c>
      <c r="I4475" s="11" t="s">
        <v>132</v>
      </c>
      <c r="J4475" s="11" t="s">
        <v>135</v>
      </c>
      <c r="K4475" s="11" t="str">
        <f>IFERROR(INDEX('EDC Component Dictionary'!$C$5:$C$37,MATCH('Rates Database'!J4475,'EDC Component Dictionary'!$B$5:$B$37,0)), "Energy Supply")</f>
        <v>Distribution System</v>
      </c>
      <c r="L4475" s="12">
        <v>-8.7000000000000001E-4</v>
      </c>
      <c r="M4475" s="12"/>
    </row>
    <row r="4476" spans="1:13" x14ac:dyDescent="0.3">
      <c r="A4476" s="18">
        <v>4474</v>
      </c>
      <c r="B4476" s="18">
        <f t="shared" si="138"/>
        <v>2023</v>
      </c>
      <c r="C4476" s="17">
        <v>45170</v>
      </c>
      <c r="D4476" s="18" t="s">
        <v>130</v>
      </c>
      <c r="E4476" s="18" t="s">
        <v>164</v>
      </c>
      <c r="F4476" s="18" t="str">
        <f t="shared" si="139"/>
        <v>National Grid-Pension Adjustment Factor (PCA)-45170</v>
      </c>
      <c r="G4476" s="11" t="s">
        <v>131</v>
      </c>
      <c r="H4476" s="11" t="s">
        <v>49</v>
      </c>
      <c r="I4476" s="11" t="s">
        <v>132</v>
      </c>
      <c r="J4476" s="11" t="s">
        <v>135</v>
      </c>
      <c r="K4476" s="11" t="str">
        <f>IFERROR(INDEX('EDC Component Dictionary'!$C$5:$C$37,MATCH('Rates Database'!J4476,'EDC Component Dictionary'!$B$5:$B$37,0)), "Energy Supply")</f>
        <v>Distribution System</v>
      </c>
      <c r="L4476" s="12">
        <v>-8.7000000000000001E-4</v>
      </c>
      <c r="M4476" s="12"/>
    </row>
    <row r="4477" spans="1:13" x14ac:dyDescent="0.3">
      <c r="A4477" s="18">
        <v>4475</v>
      </c>
      <c r="B4477" s="18">
        <f t="shared" si="138"/>
        <v>2023</v>
      </c>
      <c r="C4477" s="17">
        <v>45139</v>
      </c>
      <c r="D4477" s="18" t="s">
        <v>130</v>
      </c>
      <c r="E4477" s="18" t="s">
        <v>164</v>
      </c>
      <c r="F4477" s="18" t="str">
        <f t="shared" si="139"/>
        <v>National Grid-Pension Adjustment Factor (PCA)-45139</v>
      </c>
      <c r="G4477" s="11" t="s">
        <v>131</v>
      </c>
      <c r="H4477" s="11" t="s">
        <v>49</v>
      </c>
      <c r="I4477" s="11" t="s">
        <v>132</v>
      </c>
      <c r="J4477" s="11" t="s">
        <v>135</v>
      </c>
      <c r="K4477" s="11" t="str">
        <f>IFERROR(INDEX('EDC Component Dictionary'!$C$5:$C$37,MATCH('Rates Database'!J4477,'EDC Component Dictionary'!$B$5:$B$37,0)), "Energy Supply")</f>
        <v>Distribution System</v>
      </c>
      <c r="L4477" s="12">
        <v>-8.7000000000000001E-4</v>
      </c>
      <c r="M4477" s="12"/>
    </row>
    <row r="4478" spans="1:13" x14ac:dyDescent="0.3">
      <c r="A4478" s="18">
        <v>4476</v>
      </c>
      <c r="B4478" s="18">
        <f t="shared" si="138"/>
        <v>2023</v>
      </c>
      <c r="C4478" s="17">
        <v>45108</v>
      </c>
      <c r="D4478" s="18" t="s">
        <v>130</v>
      </c>
      <c r="E4478" s="18" t="s">
        <v>164</v>
      </c>
      <c r="F4478" s="18" t="str">
        <f t="shared" si="139"/>
        <v>National Grid-Pension Adjustment Factor (PCA)-45108</v>
      </c>
      <c r="G4478" s="11" t="s">
        <v>131</v>
      </c>
      <c r="H4478" s="11" t="s">
        <v>49</v>
      </c>
      <c r="I4478" s="11" t="s">
        <v>132</v>
      </c>
      <c r="J4478" s="11" t="s">
        <v>135</v>
      </c>
      <c r="K4478" s="11" t="str">
        <f>IFERROR(INDEX('EDC Component Dictionary'!$C$5:$C$37,MATCH('Rates Database'!J4478,'EDC Component Dictionary'!$B$5:$B$37,0)), "Energy Supply")</f>
        <v>Distribution System</v>
      </c>
      <c r="L4478" s="12">
        <v>-8.7000000000000001E-4</v>
      </c>
      <c r="M4478" s="12"/>
    </row>
    <row r="4479" spans="1:13" x14ac:dyDescent="0.3">
      <c r="A4479" s="18">
        <v>4477</v>
      </c>
      <c r="B4479" s="18">
        <f t="shared" si="138"/>
        <v>2023</v>
      </c>
      <c r="C4479" s="17">
        <v>45078</v>
      </c>
      <c r="D4479" s="18" t="s">
        <v>130</v>
      </c>
      <c r="E4479" s="18" t="s">
        <v>164</v>
      </c>
      <c r="F4479" s="18" t="str">
        <f t="shared" si="139"/>
        <v>National Grid-Pension Adjustment Factor (PCA)-45078</v>
      </c>
      <c r="G4479" s="11" t="s">
        <v>131</v>
      </c>
      <c r="H4479" s="11" t="s">
        <v>49</v>
      </c>
      <c r="I4479" s="11" t="s">
        <v>132</v>
      </c>
      <c r="J4479" s="11" t="s">
        <v>135</v>
      </c>
      <c r="K4479" s="11" t="str">
        <f>IFERROR(INDEX('EDC Component Dictionary'!$C$5:$C$37,MATCH('Rates Database'!J4479,'EDC Component Dictionary'!$B$5:$B$37,0)), "Energy Supply")</f>
        <v>Distribution System</v>
      </c>
      <c r="L4479" s="12">
        <v>-8.7000000000000001E-4</v>
      </c>
      <c r="M4479" s="12"/>
    </row>
    <row r="4480" spans="1:13" x14ac:dyDescent="0.3">
      <c r="A4480" s="18">
        <v>4478</v>
      </c>
      <c r="B4480" s="18">
        <f t="shared" si="138"/>
        <v>2023</v>
      </c>
      <c r="C4480" s="17">
        <v>45047</v>
      </c>
      <c r="D4480" s="18" t="s">
        <v>130</v>
      </c>
      <c r="E4480" s="18" t="s">
        <v>164</v>
      </c>
      <c r="F4480" s="18" t="str">
        <f t="shared" si="139"/>
        <v>National Grid-Pension Adjustment Factor (PCA)-45047</v>
      </c>
      <c r="G4480" s="11" t="s">
        <v>131</v>
      </c>
      <c r="H4480" s="11" t="s">
        <v>49</v>
      </c>
      <c r="I4480" s="11" t="s">
        <v>132</v>
      </c>
      <c r="J4480" s="11" t="s">
        <v>135</v>
      </c>
      <c r="K4480" s="11" t="str">
        <f>IFERROR(INDEX('EDC Component Dictionary'!$C$5:$C$37,MATCH('Rates Database'!J4480,'EDC Component Dictionary'!$B$5:$B$37,0)), "Energy Supply")</f>
        <v>Distribution System</v>
      </c>
      <c r="L4480" s="12">
        <v>-8.7000000000000001E-4</v>
      </c>
      <c r="M4480" s="12"/>
    </row>
    <row r="4481" spans="1:13" x14ac:dyDescent="0.3">
      <c r="A4481" s="18">
        <v>4479</v>
      </c>
      <c r="B4481" s="18">
        <f t="shared" si="138"/>
        <v>2023</v>
      </c>
      <c r="C4481" s="17">
        <v>45017</v>
      </c>
      <c r="D4481" s="18" t="s">
        <v>130</v>
      </c>
      <c r="E4481" s="18" t="s">
        <v>164</v>
      </c>
      <c r="F4481" s="18" t="str">
        <f t="shared" si="139"/>
        <v>National Grid-Pension Adjustment Factor (PCA)-45017</v>
      </c>
      <c r="G4481" s="11" t="s">
        <v>131</v>
      </c>
      <c r="H4481" s="11" t="s">
        <v>49</v>
      </c>
      <c r="I4481" s="11" t="s">
        <v>132</v>
      </c>
      <c r="J4481" s="11" t="s">
        <v>135</v>
      </c>
      <c r="K4481" s="11" t="str">
        <f>IFERROR(INDEX('EDC Component Dictionary'!$C$5:$C$37,MATCH('Rates Database'!J4481,'EDC Component Dictionary'!$B$5:$B$37,0)), "Energy Supply")</f>
        <v>Distribution System</v>
      </c>
      <c r="L4481" s="12">
        <v>-8.7000000000000001E-4</v>
      </c>
      <c r="M4481" s="12"/>
    </row>
    <row r="4482" spans="1:13" x14ac:dyDescent="0.3">
      <c r="A4482" s="18">
        <v>4480</v>
      </c>
      <c r="B4482" s="18">
        <f t="shared" si="138"/>
        <v>2023</v>
      </c>
      <c r="C4482" s="17">
        <v>44986</v>
      </c>
      <c r="D4482" s="18" t="s">
        <v>130</v>
      </c>
      <c r="E4482" s="18" t="s">
        <v>164</v>
      </c>
      <c r="F4482" s="18" t="str">
        <f t="shared" si="139"/>
        <v>National Grid-Pension Adjustment Factor (PCA)-44986</v>
      </c>
      <c r="G4482" s="11" t="s">
        <v>131</v>
      </c>
      <c r="H4482" s="11" t="s">
        <v>49</v>
      </c>
      <c r="I4482" s="11" t="s">
        <v>132</v>
      </c>
      <c r="J4482" s="11" t="s">
        <v>135</v>
      </c>
      <c r="K4482" s="11" t="str">
        <f>IFERROR(INDEX('EDC Component Dictionary'!$C$5:$C$37,MATCH('Rates Database'!J4482,'EDC Component Dictionary'!$B$5:$B$37,0)), "Energy Supply")</f>
        <v>Distribution System</v>
      </c>
      <c r="L4482" s="12">
        <v>-8.7000000000000001E-4</v>
      </c>
      <c r="M4482" s="12"/>
    </row>
    <row r="4483" spans="1:13" x14ac:dyDescent="0.3">
      <c r="A4483" s="18">
        <v>4481</v>
      </c>
      <c r="B4483" s="18">
        <f t="shared" ref="B4483:B4546" si="140">YEAR(C4483)</f>
        <v>2023</v>
      </c>
      <c r="C4483" s="17">
        <v>44958</v>
      </c>
      <c r="D4483" s="18" t="s">
        <v>130</v>
      </c>
      <c r="E4483" s="18" t="s">
        <v>164</v>
      </c>
      <c r="F4483" s="18" t="str">
        <f t="shared" si="139"/>
        <v>National Grid-Pension Adjustment Factor (PCA)-44958</v>
      </c>
      <c r="G4483" s="11" t="s">
        <v>131</v>
      </c>
      <c r="H4483" s="11" t="s">
        <v>49</v>
      </c>
      <c r="I4483" s="11" t="s">
        <v>132</v>
      </c>
      <c r="J4483" s="11" t="s">
        <v>135</v>
      </c>
      <c r="K4483" s="11" t="str">
        <f>IFERROR(INDEX('EDC Component Dictionary'!$C$5:$C$37,MATCH('Rates Database'!J4483,'EDC Component Dictionary'!$B$5:$B$37,0)), "Energy Supply")</f>
        <v>Distribution System</v>
      </c>
      <c r="L4483" s="12">
        <v>9.1E-4</v>
      </c>
      <c r="M4483" s="12"/>
    </row>
    <row r="4484" spans="1:13" x14ac:dyDescent="0.3">
      <c r="A4484" s="18">
        <v>4482</v>
      </c>
      <c r="B4484" s="18">
        <f t="shared" si="140"/>
        <v>2023</v>
      </c>
      <c r="C4484" s="17">
        <v>44927</v>
      </c>
      <c r="D4484" s="18" t="s">
        <v>130</v>
      </c>
      <c r="E4484" s="18" t="s">
        <v>164</v>
      </c>
      <c r="F4484" s="18" t="str">
        <f t="shared" ref="F4484:F4547" si="141">_xlfn.CONCAT(E4484,"-",J4484,"-",C4484)</f>
        <v>National Grid-Pension Adjustment Factor (PCA)-44927</v>
      </c>
      <c r="G4484" s="11" t="s">
        <v>131</v>
      </c>
      <c r="H4484" s="11" t="s">
        <v>49</v>
      </c>
      <c r="I4484" s="11" t="s">
        <v>132</v>
      </c>
      <c r="J4484" s="11" t="s">
        <v>135</v>
      </c>
      <c r="K4484" s="11" t="str">
        <f>IFERROR(INDEX('EDC Component Dictionary'!$C$5:$C$37,MATCH('Rates Database'!J4484,'EDC Component Dictionary'!$B$5:$B$37,0)), "Energy Supply")</f>
        <v>Distribution System</v>
      </c>
      <c r="L4484" s="12">
        <v>9.1E-4</v>
      </c>
      <c r="M4484" s="12"/>
    </row>
    <row r="4485" spans="1:13" x14ac:dyDescent="0.3">
      <c r="A4485" s="18">
        <v>4483</v>
      </c>
      <c r="B4485" s="18">
        <f t="shared" si="140"/>
        <v>2022</v>
      </c>
      <c r="C4485" s="17">
        <v>44896</v>
      </c>
      <c r="D4485" s="18" t="s">
        <v>130</v>
      </c>
      <c r="E4485" s="18" t="s">
        <v>164</v>
      </c>
      <c r="F4485" s="18" t="str">
        <f t="shared" si="141"/>
        <v>National Grid-Pension Adjustment Factor (PCA)-44896</v>
      </c>
      <c r="G4485" s="11" t="s">
        <v>131</v>
      </c>
      <c r="H4485" s="11" t="s">
        <v>49</v>
      </c>
      <c r="I4485" s="11" t="s">
        <v>132</v>
      </c>
      <c r="J4485" s="11" t="s">
        <v>135</v>
      </c>
      <c r="K4485" s="11" t="str">
        <f>IFERROR(INDEX('EDC Component Dictionary'!$C$5:$C$37,MATCH('Rates Database'!J4485,'EDC Component Dictionary'!$B$5:$B$37,0)), "Energy Supply")</f>
        <v>Distribution System</v>
      </c>
      <c r="L4485" s="12">
        <v>9.1E-4</v>
      </c>
      <c r="M4485" s="12"/>
    </row>
    <row r="4486" spans="1:13" x14ac:dyDescent="0.3">
      <c r="A4486" s="18">
        <v>4484</v>
      </c>
      <c r="B4486" s="18">
        <f t="shared" si="140"/>
        <v>2022</v>
      </c>
      <c r="C4486" s="17">
        <v>44866</v>
      </c>
      <c r="D4486" s="18" t="s">
        <v>130</v>
      </c>
      <c r="E4486" s="18" t="s">
        <v>164</v>
      </c>
      <c r="F4486" s="18" t="str">
        <f t="shared" si="141"/>
        <v>National Grid-Pension Adjustment Factor (PCA)-44866</v>
      </c>
      <c r="G4486" s="11" t="s">
        <v>131</v>
      </c>
      <c r="H4486" s="11" t="s">
        <v>49</v>
      </c>
      <c r="I4486" s="11" t="s">
        <v>132</v>
      </c>
      <c r="J4486" s="11" t="s">
        <v>135</v>
      </c>
      <c r="K4486" s="11" t="str">
        <f>IFERROR(INDEX('EDC Component Dictionary'!$C$5:$C$37,MATCH('Rates Database'!J4486,'EDC Component Dictionary'!$B$5:$B$37,0)), "Energy Supply")</f>
        <v>Distribution System</v>
      </c>
      <c r="L4486" s="12">
        <v>9.1E-4</v>
      </c>
      <c r="M4486" s="12"/>
    </row>
    <row r="4487" spans="1:13" x14ac:dyDescent="0.3">
      <c r="A4487" s="18">
        <v>4485</v>
      </c>
      <c r="B4487" s="18">
        <f t="shared" si="140"/>
        <v>2022</v>
      </c>
      <c r="C4487" s="17">
        <v>44835</v>
      </c>
      <c r="D4487" s="18" t="s">
        <v>130</v>
      </c>
      <c r="E4487" s="18" t="s">
        <v>164</v>
      </c>
      <c r="F4487" s="18" t="str">
        <f t="shared" si="141"/>
        <v>National Grid-Pension Adjustment Factor (PCA)-44835</v>
      </c>
      <c r="G4487" s="11" t="s">
        <v>131</v>
      </c>
      <c r="H4487" s="11" t="s">
        <v>49</v>
      </c>
      <c r="I4487" s="11" t="s">
        <v>132</v>
      </c>
      <c r="J4487" s="11" t="s">
        <v>135</v>
      </c>
      <c r="K4487" s="11" t="str">
        <f>IFERROR(INDEX('EDC Component Dictionary'!$C$5:$C$37,MATCH('Rates Database'!J4487,'EDC Component Dictionary'!$B$5:$B$37,0)), "Energy Supply")</f>
        <v>Distribution System</v>
      </c>
      <c r="L4487" s="12">
        <v>9.1E-4</v>
      </c>
      <c r="M4487" s="12"/>
    </row>
    <row r="4488" spans="1:13" x14ac:dyDescent="0.3">
      <c r="A4488" s="18">
        <v>4486</v>
      </c>
      <c r="B4488" s="18">
        <f t="shared" si="140"/>
        <v>2022</v>
      </c>
      <c r="C4488" s="17">
        <v>44805</v>
      </c>
      <c r="D4488" s="18" t="s">
        <v>130</v>
      </c>
      <c r="E4488" s="18" t="s">
        <v>164</v>
      </c>
      <c r="F4488" s="18" t="str">
        <f t="shared" si="141"/>
        <v>National Grid-Pension Adjustment Factor (PCA)-44805</v>
      </c>
      <c r="G4488" s="11" t="s">
        <v>131</v>
      </c>
      <c r="H4488" s="11" t="s">
        <v>49</v>
      </c>
      <c r="I4488" s="11" t="s">
        <v>132</v>
      </c>
      <c r="J4488" s="11" t="s">
        <v>135</v>
      </c>
      <c r="K4488" s="11" t="str">
        <f>IFERROR(INDEX('EDC Component Dictionary'!$C$5:$C$37,MATCH('Rates Database'!J4488,'EDC Component Dictionary'!$B$5:$B$37,0)), "Energy Supply")</f>
        <v>Distribution System</v>
      </c>
      <c r="L4488" s="12">
        <v>9.1E-4</v>
      </c>
      <c r="M4488" s="12"/>
    </row>
    <row r="4489" spans="1:13" x14ac:dyDescent="0.3">
      <c r="A4489" s="18">
        <v>4487</v>
      </c>
      <c r="B4489" s="18">
        <f t="shared" si="140"/>
        <v>2022</v>
      </c>
      <c r="C4489" s="17">
        <v>44774</v>
      </c>
      <c r="D4489" s="18" t="s">
        <v>130</v>
      </c>
      <c r="E4489" s="18" t="s">
        <v>164</v>
      </c>
      <c r="F4489" s="18" t="str">
        <f t="shared" si="141"/>
        <v>National Grid-Pension Adjustment Factor (PCA)-44774</v>
      </c>
      <c r="G4489" s="11" t="s">
        <v>131</v>
      </c>
      <c r="H4489" s="11" t="s">
        <v>49</v>
      </c>
      <c r="I4489" s="11" t="s">
        <v>132</v>
      </c>
      <c r="J4489" s="11" t="s">
        <v>135</v>
      </c>
      <c r="K4489" s="11" t="str">
        <f>IFERROR(INDEX('EDC Component Dictionary'!$C$5:$C$37,MATCH('Rates Database'!J4489,'EDC Component Dictionary'!$B$5:$B$37,0)), "Energy Supply")</f>
        <v>Distribution System</v>
      </c>
      <c r="L4489" s="12">
        <v>9.1E-4</v>
      </c>
      <c r="M4489" s="12"/>
    </row>
    <row r="4490" spans="1:13" x14ac:dyDescent="0.3">
      <c r="A4490" s="18">
        <v>4488</v>
      </c>
      <c r="B4490" s="18">
        <f t="shared" si="140"/>
        <v>2022</v>
      </c>
      <c r="C4490" s="17">
        <v>44743</v>
      </c>
      <c r="D4490" s="18" t="s">
        <v>130</v>
      </c>
      <c r="E4490" s="18" t="s">
        <v>164</v>
      </c>
      <c r="F4490" s="18" t="str">
        <f t="shared" si="141"/>
        <v>National Grid-Pension Adjustment Factor (PCA)-44743</v>
      </c>
      <c r="G4490" s="11" t="s">
        <v>131</v>
      </c>
      <c r="H4490" s="11" t="s">
        <v>49</v>
      </c>
      <c r="I4490" s="11" t="s">
        <v>132</v>
      </c>
      <c r="J4490" s="11" t="s">
        <v>135</v>
      </c>
      <c r="K4490" s="11" t="str">
        <f>IFERROR(INDEX('EDC Component Dictionary'!$C$5:$C$37,MATCH('Rates Database'!J4490,'EDC Component Dictionary'!$B$5:$B$37,0)), "Energy Supply")</f>
        <v>Distribution System</v>
      </c>
      <c r="L4490" s="12">
        <v>9.1E-4</v>
      </c>
      <c r="M4490" s="12"/>
    </row>
    <row r="4491" spans="1:13" x14ac:dyDescent="0.3">
      <c r="A4491" s="18">
        <v>4489</v>
      </c>
      <c r="B4491" s="18">
        <f t="shared" si="140"/>
        <v>2022</v>
      </c>
      <c r="C4491" s="17">
        <v>44713</v>
      </c>
      <c r="D4491" s="18" t="s">
        <v>130</v>
      </c>
      <c r="E4491" s="18" t="s">
        <v>164</v>
      </c>
      <c r="F4491" s="18" t="str">
        <f t="shared" si="141"/>
        <v>National Grid-Pension Adjustment Factor (PCA)-44713</v>
      </c>
      <c r="G4491" s="11" t="s">
        <v>131</v>
      </c>
      <c r="H4491" s="11" t="s">
        <v>49</v>
      </c>
      <c r="I4491" s="11" t="s">
        <v>132</v>
      </c>
      <c r="J4491" s="11" t="s">
        <v>135</v>
      </c>
      <c r="K4491" s="11" t="str">
        <f>IFERROR(INDEX('EDC Component Dictionary'!$C$5:$C$37,MATCH('Rates Database'!J4491,'EDC Component Dictionary'!$B$5:$B$37,0)), "Energy Supply")</f>
        <v>Distribution System</v>
      </c>
      <c r="L4491" s="12">
        <v>9.1E-4</v>
      </c>
      <c r="M4491" s="12"/>
    </row>
    <row r="4492" spans="1:13" x14ac:dyDescent="0.3">
      <c r="A4492" s="18">
        <v>4490</v>
      </c>
      <c r="B4492" s="18">
        <f t="shared" si="140"/>
        <v>2022</v>
      </c>
      <c r="C4492" s="17">
        <v>44682</v>
      </c>
      <c r="D4492" s="18" t="s">
        <v>130</v>
      </c>
      <c r="E4492" s="18" t="s">
        <v>164</v>
      </c>
      <c r="F4492" s="18" t="str">
        <f t="shared" si="141"/>
        <v>National Grid-Pension Adjustment Factor (PCA)-44682</v>
      </c>
      <c r="G4492" s="11" t="s">
        <v>131</v>
      </c>
      <c r="H4492" s="11" t="s">
        <v>49</v>
      </c>
      <c r="I4492" s="11" t="s">
        <v>132</v>
      </c>
      <c r="J4492" s="11" t="s">
        <v>135</v>
      </c>
      <c r="K4492" s="11" t="str">
        <f>IFERROR(INDEX('EDC Component Dictionary'!$C$5:$C$37,MATCH('Rates Database'!J4492,'EDC Component Dictionary'!$B$5:$B$37,0)), "Energy Supply")</f>
        <v>Distribution System</v>
      </c>
      <c r="L4492" s="12">
        <v>9.1E-4</v>
      </c>
      <c r="M4492" s="12"/>
    </row>
    <row r="4493" spans="1:13" x14ac:dyDescent="0.3">
      <c r="A4493" s="18">
        <v>4491</v>
      </c>
      <c r="B4493" s="18">
        <f t="shared" si="140"/>
        <v>2022</v>
      </c>
      <c r="C4493" s="17">
        <v>44652</v>
      </c>
      <c r="D4493" s="18" t="s">
        <v>130</v>
      </c>
      <c r="E4493" s="18" t="s">
        <v>164</v>
      </c>
      <c r="F4493" s="18" t="str">
        <f t="shared" si="141"/>
        <v>National Grid-Pension Adjustment Factor (PCA)-44652</v>
      </c>
      <c r="G4493" s="11" t="s">
        <v>131</v>
      </c>
      <c r="H4493" s="11" t="s">
        <v>49</v>
      </c>
      <c r="I4493" s="11" t="s">
        <v>132</v>
      </c>
      <c r="J4493" s="11" t="s">
        <v>135</v>
      </c>
      <c r="K4493" s="11" t="str">
        <f>IFERROR(INDEX('EDC Component Dictionary'!$C$5:$C$37,MATCH('Rates Database'!J4493,'EDC Component Dictionary'!$B$5:$B$37,0)), "Energy Supply")</f>
        <v>Distribution System</v>
      </c>
      <c r="L4493" s="12">
        <v>9.1E-4</v>
      </c>
      <c r="M4493" s="12"/>
    </row>
    <row r="4494" spans="1:13" x14ac:dyDescent="0.3">
      <c r="A4494" s="18">
        <v>4492</v>
      </c>
      <c r="B4494" s="18">
        <f t="shared" si="140"/>
        <v>2022</v>
      </c>
      <c r="C4494" s="17">
        <v>44621</v>
      </c>
      <c r="D4494" s="18" t="s">
        <v>130</v>
      </c>
      <c r="E4494" s="18" t="s">
        <v>164</v>
      </c>
      <c r="F4494" s="18" t="str">
        <f t="shared" si="141"/>
        <v>National Grid-Pension Adjustment Factor (PCA)-44621</v>
      </c>
      <c r="G4494" s="11" t="s">
        <v>131</v>
      </c>
      <c r="H4494" s="11" t="s">
        <v>49</v>
      </c>
      <c r="I4494" s="11" t="s">
        <v>132</v>
      </c>
      <c r="J4494" s="11" t="s">
        <v>135</v>
      </c>
      <c r="K4494" s="11" t="str">
        <f>IFERROR(INDEX('EDC Component Dictionary'!$C$5:$C$37,MATCH('Rates Database'!J4494,'EDC Component Dictionary'!$B$5:$B$37,0)), "Energy Supply")</f>
        <v>Distribution System</v>
      </c>
      <c r="L4494" s="12">
        <v>9.1E-4</v>
      </c>
      <c r="M4494" s="12"/>
    </row>
    <row r="4495" spans="1:13" x14ac:dyDescent="0.3">
      <c r="A4495" s="18">
        <v>4493</v>
      </c>
      <c r="B4495" s="18">
        <f t="shared" si="140"/>
        <v>2022</v>
      </c>
      <c r="C4495" s="17">
        <v>44593</v>
      </c>
      <c r="D4495" s="18" t="s">
        <v>130</v>
      </c>
      <c r="E4495" s="18" t="s">
        <v>164</v>
      </c>
      <c r="F4495" s="18" t="str">
        <f t="shared" si="141"/>
        <v>National Grid-Pension Adjustment Factor (PCA)-44593</v>
      </c>
      <c r="G4495" s="11" t="s">
        <v>131</v>
      </c>
      <c r="H4495" s="11" t="s">
        <v>49</v>
      </c>
      <c r="I4495" s="11" t="s">
        <v>132</v>
      </c>
      <c r="J4495" s="11" t="s">
        <v>135</v>
      </c>
      <c r="K4495" s="11" t="str">
        <f>IFERROR(INDEX('EDC Component Dictionary'!$C$5:$C$37,MATCH('Rates Database'!J4495,'EDC Component Dictionary'!$B$5:$B$37,0)), "Energy Supply")</f>
        <v>Distribution System</v>
      </c>
      <c r="L4495" s="12">
        <v>1.7899999999999999E-3</v>
      </c>
      <c r="M4495" s="12"/>
    </row>
    <row r="4496" spans="1:13" x14ac:dyDescent="0.3">
      <c r="A4496" s="18">
        <v>4494</v>
      </c>
      <c r="B4496" s="18">
        <f t="shared" si="140"/>
        <v>2022</v>
      </c>
      <c r="C4496" s="17">
        <v>44562</v>
      </c>
      <c r="D4496" s="18" t="s">
        <v>130</v>
      </c>
      <c r="E4496" s="18" t="s">
        <v>164</v>
      </c>
      <c r="F4496" s="18" t="str">
        <f t="shared" si="141"/>
        <v>National Grid-Pension Adjustment Factor (PCA)-44562</v>
      </c>
      <c r="G4496" s="11" t="s">
        <v>131</v>
      </c>
      <c r="H4496" s="11" t="s">
        <v>49</v>
      </c>
      <c r="I4496" s="11" t="s">
        <v>132</v>
      </c>
      <c r="J4496" s="11" t="s">
        <v>135</v>
      </c>
      <c r="K4496" s="11" t="str">
        <f>IFERROR(INDEX('EDC Component Dictionary'!$C$5:$C$37,MATCH('Rates Database'!J4496,'EDC Component Dictionary'!$B$5:$B$37,0)), "Energy Supply")</f>
        <v>Distribution System</v>
      </c>
      <c r="L4496" s="12">
        <v>1.7899999999999999E-3</v>
      </c>
      <c r="M4496" s="12"/>
    </row>
    <row r="4497" spans="1:13" x14ac:dyDescent="0.3">
      <c r="A4497" s="18">
        <v>4495</v>
      </c>
      <c r="B4497" s="18">
        <f t="shared" si="140"/>
        <v>2021</v>
      </c>
      <c r="C4497" s="17">
        <v>44531</v>
      </c>
      <c r="D4497" s="18" t="s">
        <v>130</v>
      </c>
      <c r="E4497" s="18" t="s">
        <v>164</v>
      </c>
      <c r="F4497" s="18" t="str">
        <f t="shared" si="141"/>
        <v>National Grid-Pension Adjustment Factor (PCA)-44531</v>
      </c>
      <c r="G4497" s="11" t="s">
        <v>131</v>
      </c>
      <c r="H4497" s="11" t="s">
        <v>49</v>
      </c>
      <c r="I4497" s="11" t="s">
        <v>132</v>
      </c>
      <c r="J4497" s="11" t="s">
        <v>135</v>
      </c>
      <c r="K4497" s="11" t="str">
        <f>IFERROR(INDEX('EDC Component Dictionary'!$C$5:$C$37,MATCH('Rates Database'!J4497,'EDC Component Dictionary'!$B$5:$B$37,0)), "Energy Supply")</f>
        <v>Distribution System</v>
      </c>
      <c r="L4497" s="12">
        <v>1.7899999999999999E-3</v>
      </c>
      <c r="M4497" s="12"/>
    </row>
    <row r="4498" spans="1:13" x14ac:dyDescent="0.3">
      <c r="A4498" s="18">
        <v>4496</v>
      </c>
      <c r="B4498" s="18">
        <f t="shared" si="140"/>
        <v>2021</v>
      </c>
      <c r="C4498" s="17">
        <v>44501</v>
      </c>
      <c r="D4498" s="18" t="s">
        <v>130</v>
      </c>
      <c r="E4498" s="18" t="s">
        <v>164</v>
      </c>
      <c r="F4498" s="18" t="str">
        <f t="shared" si="141"/>
        <v>National Grid-Pension Adjustment Factor (PCA)-44501</v>
      </c>
      <c r="G4498" s="11" t="s">
        <v>131</v>
      </c>
      <c r="H4498" s="11" t="s">
        <v>49</v>
      </c>
      <c r="I4498" s="11" t="s">
        <v>132</v>
      </c>
      <c r="J4498" s="11" t="s">
        <v>135</v>
      </c>
      <c r="K4498" s="11" t="str">
        <f>IFERROR(INDEX('EDC Component Dictionary'!$C$5:$C$37,MATCH('Rates Database'!J4498,'EDC Component Dictionary'!$B$5:$B$37,0)), "Energy Supply")</f>
        <v>Distribution System</v>
      </c>
      <c r="L4498" s="12">
        <v>1.7899999999999999E-3</v>
      </c>
      <c r="M4498" s="12"/>
    </row>
    <row r="4499" spans="1:13" x14ac:dyDescent="0.3">
      <c r="A4499" s="18">
        <v>4497</v>
      </c>
      <c r="B4499" s="18">
        <f t="shared" si="140"/>
        <v>2021</v>
      </c>
      <c r="C4499" s="17">
        <v>44470</v>
      </c>
      <c r="D4499" s="18" t="s">
        <v>130</v>
      </c>
      <c r="E4499" s="18" t="s">
        <v>164</v>
      </c>
      <c r="F4499" s="18" t="str">
        <f t="shared" si="141"/>
        <v>National Grid-Pension Adjustment Factor (PCA)-44470</v>
      </c>
      <c r="G4499" s="11" t="s">
        <v>131</v>
      </c>
      <c r="H4499" s="11" t="s">
        <v>49</v>
      </c>
      <c r="I4499" s="11" t="s">
        <v>132</v>
      </c>
      <c r="J4499" s="11" t="s">
        <v>135</v>
      </c>
      <c r="K4499" s="11" t="str">
        <f>IFERROR(INDEX('EDC Component Dictionary'!$C$5:$C$37,MATCH('Rates Database'!J4499,'EDC Component Dictionary'!$B$5:$B$37,0)), "Energy Supply")</f>
        <v>Distribution System</v>
      </c>
      <c r="L4499" s="12">
        <v>1.7899999999999999E-3</v>
      </c>
      <c r="M4499" s="12"/>
    </row>
    <row r="4500" spans="1:13" x14ac:dyDescent="0.3">
      <c r="A4500" s="18">
        <v>4498</v>
      </c>
      <c r="B4500" s="18">
        <f t="shared" si="140"/>
        <v>2021</v>
      </c>
      <c r="C4500" s="17">
        <v>44440</v>
      </c>
      <c r="D4500" s="18" t="s">
        <v>130</v>
      </c>
      <c r="E4500" s="18" t="s">
        <v>164</v>
      </c>
      <c r="F4500" s="18" t="str">
        <f t="shared" si="141"/>
        <v>National Grid-Pension Adjustment Factor (PCA)-44440</v>
      </c>
      <c r="G4500" s="11" t="s">
        <v>131</v>
      </c>
      <c r="H4500" s="11" t="s">
        <v>49</v>
      </c>
      <c r="I4500" s="11" t="s">
        <v>132</v>
      </c>
      <c r="J4500" s="11" t="s">
        <v>135</v>
      </c>
      <c r="K4500" s="11" t="str">
        <f>IFERROR(INDEX('EDC Component Dictionary'!$C$5:$C$37,MATCH('Rates Database'!J4500,'EDC Component Dictionary'!$B$5:$B$37,0)), "Energy Supply")</f>
        <v>Distribution System</v>
      </c>
      <c r="L4500" s="12">
        <v>1.7899999999999999E-3</v>
      </c>
      <c r="M4500" s="12"/>
    </row>
    <row r="4501" spans="1:13" x14ac:dyDescent="0.3">
      <c r="A4501" s="18">
        <v>4499</v>
      </c>
      <c r="B4501" s="18">
        <f t="shared" si="140"/>
        <v>2021</v>
      </c>
      <c r="C4501" s="17">
        <v>44409</v>
      </c>
      <c r="D4501" s="18" t="s">
        <v>130</v>
      </c>
      <c r="E4501" s="18" t="s">
        <v>164</v>
      </c>
      <c r="F4501" s="18" t="str">
        <f t="shared" si="141"/>
        <v>National Grid-Pension Adjustment Factor (PCA)-44409</v>
      </c>
      <c r="G4501" s="11" t="s">
        <v>131</v>
      </c>
      <c r="H4501" s="11" t="s">
        <v>49</v>
      </c>
      <c r="I4501" s="11" t="s">
        <v>132</v>
      </c>
      <c r="J4501" s="11" t="s">
        <v>135</v>
      </c>
      <c r="K4501" s="11" t="str">
        <f>IFERROR(INDEX('EDC Component Dictionary'!$C$5:$C$37,MATCH('Rates Database'!J4501,'EDC Component Dictionary'!$B$5:$B$37,0)), "Energy Supply")</f>
        <v>Distribution System</v>
      </c>
      <c r="L4501" s="12">
        <v>1.7899999999999999E-3</v>
      </c>
      <c r="M4501" s="12"/>
    </row>
    <row r="4502" spans="1:13" x14ac:dyDescent="0.3">
      <c r="A4502" s="18">
        <v>4500</v>
      </c>
      <c r="B4502" s="18">
        <f t="shared" si="140"/>
        <v>2021</v>
      </c>
      <c r="C4502" s="17">
        <v>44378</v>
      </c>
      <c r="D4502" s="18" t="s">
        <v>130</v>
      </c>
      <c r="E4502" s="18" t="s">
        <v>164</v>
      </c>
      <c r="F4502" s="18" t="str">
        <f t="shared" si="141"/>
        <v>National Grid-Pension Adjustment Factor (PCA)-44378</v>
      </c>
      <c r="G4502" s="11" t="s">
        <v>131</v>
      </c>
      <c r="H4502" s="11" t="s">
        <v>49</v>
      </c>
      <c r="I4502" s="11" t="s">
        <v>132</v>
      </c>
      <c r="J4502" s="11" t="s">
        <v>135</v>
      </c>
      <c r="K4502" s="11" t="str">
        <f>IFERROR(INDEX('EDC Component Dictionary'!$C$5:$C$37,MATCH('Rates Database'!J4502,'EDC Component Dictionary'!$B$5:$B$37,0)), "Energy Supply")</f>
        <v>Distribution System</v>
      </c>
      <c r="L4502" s="12">
        <v>1.7899999999999999E-3</v>
      </c>
      <c r="M4502" s="12"/>
    </row>
    <row r="4503" spans="1:13" x14ac:dyDescent="0.3">
      <c r="A4503" s="18">
        <v>4501</v>
      </c>
      <c r="B4503" s="18">
        <f t="shared" si="140"/>
        <v>2021</v>
      </c>
      <c r="C4503" s="17">
        <v>44348</v>
      </c>
      <c r="D4503" s="18" t="s">
        <v>130</v>
      </c>
      <c r="E4503" s="18" t="s">
        <v>164</v>
      </c>
      <c r="F4503" s="18" t="str">
        <f t="shared" si="141"/>
        <v>National Grid-Pension Adjustment Factor (PCA)-44348</v>
      </c>
      <c r="G4503" s="11" t="s">
        <v>131</v>
      </c>
      <c r="H4503" s="11" t="s">
        <v>49</v>
      </c>
      <c r="I4503" s="11" t="s">
        <v>132</v>
      </c>
      <c r="J4503" s="11" t="s">
        <v>135</v>
      </c>
      <c r="K4503" s="11" t="str">
        <f>IFERROR(INDEX('EDC Component Dictionary'!$C$5:$C$37,MATCH('Rates Database'!J4503,'EDC Component Dictionary'!$B$5:$B$37,0)), "Energy Supply")</f>
        <v>Distribution System</v>
      </c>
      <c r="L4503" s="12">
        <v>1.7899999999999999E-3</v>
      </c>
      <c r="M4503" s="12"/>
    </row>
    <row r="4504" spans="1:13" x14ac:dyDescent="0.3">
      <c r="A4504" s="18">
        <v>4502</v>
      </c>
      <c r="B4504" s="18">
        <f t="shared" si="140"/>
        <v>2021</v>
      </c>
      <c r="C4504" s="17">
        <v>44317</v>
      </c>
      <c r="D4504" s="18" t="s">
        <v>130</v>
      </c>
      <c r="E4504" s="18" t="s">
        <v>164</v>
      </c>
      <c r="F4504" s="18" t="str">
        <f t="shared" si="141"/>
        <v>National Grid-Pension Adjustment Factor (PCA)-44317</v>
      </c>
      <c r="G4504" s="11" t="s">
        <v>131</v>
      </c>
      <c r="H4504" s="11" t="s">
        <v>49</v>
      </c>
      <c r="I4504" s="11" t="s">
        <v>132</v>
      </c>
      <c r="J4504" s="11" t="s">
        <v>135</v>
      </c>
      <c r="K4504" s="11" t="str">
        <f>IFERROR(INDEX('EDC Component Dictionary'!$C$5:$C$37,MATCH('Rates Database'!J4504,'EDC Component Dictionary'!$B$5:$B$37,0)), "Energy Supply")</f>
        <v>Distribution System</v>
      </c>
      <c r="L4504" s="12">
        <v>1.7899999999999999E-3</v>
      </c>
      <c r="M4504" s="12"/>
    </row>
    <row r="4505" spans="1:13" x14ac:dyDescent="0.3">
      <c r="A4505" s="18">
        <v>4503</v>
      </c>
      <c r="B4505" s="18">
        <f t="shared" si="140"/>
        <v>2021</v>
      </c>
      <c r="C4505" s="17">
        <v>44287</v>
      </c>
      <c r="D4505" s="18" t="s">
        <v>130</v>
      </c>
      <c r="E4505" s="18" t="s">
        <v>164</v>
      </c>
      <c r="F4505" s="18" t="str">
        <f t="shared" si="141"/>
        <v>National Grid-Pension Adjustment Factor (PCA)-44287</v>
      </c>
      <c r="G4505" s="11" t="s">
        <v>131</v>
      </c>
      <c r="H4505" s="11" t="s">
        <v>49</v>
      </c>
      <c r="I4505" s="11" t="s">
        <v>132</v>
      </c>
      <c r="J4505" s="11" t="s">
        <v>135</v>
      </c>
      <c r="K4505" s="11" t="str">
        <f>IFERROR(INDEX('EDC Component Dictionary'!$C$5:$C$37,MATCH('Rates Database'!J4505,'EDC Component Dictionary'!$B$5:$B$37,0)), "Energy Supply")</f>
        <v>Distribution System</v>
      </c>
      <c r="L4505" s="12">
        <v>1.7899999999999999E-3</v>
      </c>
      <c r="M4505" s="12"/>
    </row>
    <row r="4506" spans="1:13" x14ac:dyDescent="0.3">
      <c r="A4506" s="18">
        <v>4504</v>
      </c>
      <c r="B4506" s="18">
        <f t="shared" si="140"/>
        <v>2021</v>
      </c>
      <c r="C4506" s="17">
        <v>44256</v>
      </c>
      <c r="D4506" s="18" t="s">
        <v>130</v>
      </c>
      <c r="E4506" s="18" t="s">
        <v>164</v>
      </c>
      <c r="F4506" s="18" t="str">
        <f t="shared" si="141"/>
        <v>National Grid-Pension Adjustment Factor (PCA)-44256</v>
      </c>
      <c r="G4506" s="11" t="s">
        <v>131</v>
      </c>
      <c r="H4506" s="11" t="s">
        <v>49</v>
      </c>
      <c r="I4506" s="11" t="s">
        <v>132</v>
      </c>
      <c r="J4506" s="11" t="s">
        <v>135</v>
      </c>
      <c r="K4506" s="11" t="str">
        <f>IFERROR(INDEX('EDC Component Dictionary'!$C$5:$C$37,MATCH('Rates Database'!J4506,'EDC Component Dictionary'!$B$5:$B$37,0)), "Energy Supply")</f>
        <v>Distribution System</v>
      </c>
      <c r="L4506" s="12">
        <v>1.7899999999999999E-3</v>
      </c>
      <c r="M4506" s="12"/>
    </row>
    <row r="4507" spans="1:13" x14ac:dyDescent="0.3">
      <c r="A4507" s="18">
        <v>4505</v>
      </c>
      <c r="B4507" s="18">
        <f t="shared" si="140"/>
        <v>2021</v>
      </c>
      <c r="C4507" s="17">
        <v>44228</v>
      </c>
      <c r="D4507" s="18" t="s">
        <v>130</v>
      </c>
      <c r="E4507" s="18" t="s">
        <v>164</v>
      </c>
      <c r="F4507" s="18" t="str">
        <f t="shared" si="141"/>
        <v>National Grid-Pension Adjustment Factor (PCA)-44228</v>
      </c>
      <c r="G4507" s="11" t="s">
        <v>131</v>
      </c>
      <c r="H4507" s="11" t="s">
        <v>49</v>
      </c>
      <c r="I4507" s="11" t="s">
        <v>132</v>
      </c>
      <c r="J4507" s="11" t="s">
        <v>135</v>
      </c>
      <c r="K4507" s="11" t="str">
        <f>IFERROR(INDEX('EDC Component Dictionary'!$C$5:$C$37,MATCH('Rates Database'!J4507,'EDC Component Dictionary'!$B$5:$B$37,0)), "Energy Supply")</f>
        <v>Distribution System</v>
      </c>
      <c r="L4507" s="12">
        <v>1.82E-3</v>
      </c>
      <c r="M4507" s="12"/>
    </row>
    <row r="4508" spans="1:13" x14ac:dyDescent="0.3">
      <c r="A4508" s="18">
        <v>4506</v>
      </c>
      <c r="B4508" s="18">
        <f t="shared" si="140"/>
        <v>2021</v>
      </c>
      <c r="C4508" s="17">
        <v>44197</v>
      </c>
      <c r="D4508" s="18" t="s">
        <v>130</v>
      </c>
      <c r="E4508" s="18" t="s">
        <v>164</v>
      </c>
      <c r="F4508" s="18" t="str">
        <f t="shared" si="141"/>
        <v>National Grid-Pension Adjustment Factor (PCA)-44197</v>
      </c>
      <c r="G4508" s="11" t="s">
        <v>131</v>
      </c>
      <c r="H4508" s="11" t="s">
        <v>49</v>
      </c>
      <c r="I4508" s="11" t="s">
        <v>132</v>
      </c>
      <c r="J4508" s="11" t="s">
        <v>135</v>
      </c>
      <c r="K4508" s="11" t="str">
        <f>IFERROR(INDEX('EDC Component Dictionary'!$C$5:$C$37,MATCH('Rates Database'!J4508,'EDC Component Dictionary'!$B$5:$B$37,0)), "Energy Supply")</f>
        <v>Distribution System</v>
      </c>
      <c r="L4508" s="12">
        <v>1.82E-3</v>
      </c>
      <c r="M4508" s="12"/>
    </row>
    <row r="4509" spans="1:13" x14ac:dyDescent="0.3">
      <c r="A4509" s="18">
        <v>4507</v>
      </c>
      <c r="B4509" s="18">
        <f t="shared" si="140"/>
        <v>2020</v>
      </c>
      <c r="C4509" s="17">
        <v>44166</v>
      </c>
      <c r="D4509" s="18" t="s">
        <v>130</v>
      </c>
      <c r="E4509" s="18" t="s">
        <v>164</v>
      </c>
      <c r="F4509" s="18" t="str">
        <f t="shared" si="141"/>
        <v>National Grid-Pension Adjustment Factor (PCA)-44166</v>
      </c>
      <c r="G4509" s="11" t="s">
        <v>131</v>
      </c>
      <c r="H4509" s="11" t="s">
        <v>49</v>
      </c>
      <c r="I4509" s="11" t="s">
        <v>132</v>
      </c>
      <c r="J4509" s="11" t="s">
        <v>135</v>
      </c>
      <c r="K4509" s="11" t="str">
        <f>IFERROR(INDEX('EDC Component Dictionary'!$C$5:$C$37,MATCH('Rates Database'!J4509,'EDC Component Dictionary'!$B$5:$B$37,0)), "Energy Supply")</f>
        <v>Distribution System</v>
      </c>
      <c r="L4509" s="12">
        <v>1.82E-3</v>
      </c>
      <c r="M4509" s="12"/>
    </row>
    <row r="4510" spans="1:13" x14ac:dyDescent="0.3">
      <c r="A4510" s="18">
        <v>4508</v>
      </c>
      <c r="B4510" s="18">
        <f t="shared" si="140"/>
        <v>2020</v>
      </c>
      <c r="C4510" s="17">
        <v>44136</v>
      </c>
      <c r="D4510" s="18" t="s">
        <v>130</v>
      </c>
      <c r="E4510" s="18" t="s">
        <v>164</v>
      </c>
      <c r="F4510" s="18" t="str">
        <f t="shared" si="141"/>
        <v>National Grid-Pension Adjustment Factor (PCA)-44136</v>
      </c>
      <c r="G4510" s="11" t="s">
        <v>131</v>
      </c>
      <c r="H4510" s="11" t="s">
        <v>49</v>
      </c>
      <c r="I4510" s="11" t="s">
        <v>132</v>
      </c>
      <c r="J4510" s="11" t="s">
        <v>135</v>
      </c>
      <c r="K4510" s="11" t="str">
        <f>IFERROR(INDEX('EDC Component Dictionary'!$C$5:$C$37,MATCH('Rates Database'!J4510,'EDC Component Dictionary'!$B$5:$B$37,0)), "Energy Supply")</f>
        <v>Distribution System</v>
      </c>
      <c r="L4510" s="12">
        <v>1.82E-3</v>
      </c>
      <c r="M4510" s="12"/>
    </row>
    <row r="4511" spans="1:13" x14ac:dyDescent="0.3">
      <c r="A4511" s="18">
        <v>4509</v>
      </c>
      <c r="B4511" s="18">
        <f t="shared" si="140"/>
        <v>2020</v>
      </c>
      <c r="C4511" s="17">
        <v>44105</v>
      </c>
      <c r="D4511" s="18" t="s">
        <v>130</v>
      </c>
      <c r="E4511" s="18" t="s">
        <v>164</v>
      </c>
      <c r="F4511" s="18" t="str">
        <f t="shared" si="141"/>
        <v>National Grid-Pension Adjustment Factor (PCA)-44105</v>
      </c>
      <c r="G4511" s="11" t="s">
        <v>131</v>
      </c>
      <c r="H4511" s="11" t="s">
        <v>49</v>
      </c>
      <c r="I4511" s="11" t="s">
        <v>132</v>
      </c>
      <c r="J4511" s="11" t="s">
        <v>135</v>
      </c>
      <c r="K4511" s="11" t="str">
        <f>IFERROR(INDEX('EDC Component Dictionary'!$C$5:$C$37,MATCH('Rates Database'!J4511,'EDC Component Dictionary'!$B$5:$B$37,0)), "Energy Supply")</f>
        <v>Distribution System</v>
      </c>
      <c r="L4511" s="12">
        <v>1.82E-3</v>
      </c>
      <c r="M4511" s="12"/>
    </row>
    <row r="4512" spans="1:13" x14ac:dyDescent="0.3">
      <c r="A4512" s="18">
        <v>4510</v>
      </c>
      <c r="B4512" s="18">
        <f t="shared" si="140"/>
        <v>2020</v>
      </c>
      <c r="C4512" s="17">
        <v>44075</v>
      </c>
      <c r="D4512" s="18" t="s">
        <v>130</v>
      </c>
      <c r="E4512" s="18" t="s">
        <v>164</v>
      </c>
      <c r="F4512" s="18" t="str">
        <f t="shared" si="141"/>
        <v>National Grid-Pension Adjustment Factor (PCA)-44075</v>
      </c>
      <c r="G4512" s="11" t="s">
        <v>131</v>
      </c>
      <c r="H4512" s="11" t="s">
        <v>49</v>
      </c>
      <c r="I4512" s="11" t="s">
        <v>132</v>
      </c>
      <c r="J4512" s="11" t="s">
        <v>135</v>
      </c>
      <c r="K4512" s="11" t="str">
        <f>IFERROR(INDEX('EDC Component Dictionary'!$C$5:$C$37,MATCH('Rates Database'!J4512,'EDC Component Dictionary'!$B$5:$B$37,0)), "Energy Supply")</f>
        <v>Distribution System</v>
      </c>
      <c r="L4512" s="12">
        <v>1.82E-3</v>
      </c>
      <c r="M4512" s="12"/>
    </row>
    <row r="4513" spans="1:13" x14ac:dyDescent="0.3">
      <c r="A4513" s="18">
        <v>4511</v>
      </c>
      <c r="B4513" s="18">
        <f t="shared" si="140"/>
        <v>2020</v>
      </c>
      <c r="C4513" s="17">
        <v>44044</v>
      </c>
      <c r="D4513" s="18" t="s">
        <v>130</v>
      </c>
      <c r="E4513" s="18" t="s">
        <v>164</v>
      </c>
      <c r="F4513" s="18" t="str">
        <f t="shared" si="141"/>
        <v>National Grid-Pension Adjustment Factor (PCA)-44044</v>
      </c>
      <c r="G4513" s="11" t="s">
        <v>131</v>
      </c>
      <c r="H4513" s="11" t="s">
        <v>49</v>
      </c>
      <c r="I4513" s="11" t="s">
        <v>132</v>
      </c>
      <c r="J4513" s="11" t="s">
        <v>135</v>
      </c>
      <c r="K4513" s="11" t="str">
        <f>IFERROR(INDEX('EDC Component Dictionary'!$C$5:$C$37,MATCH('Rates Database'!J4513,'EDC Component Dictionary'!$B$5:$B$37,0)), "Energy Supply")</f>
        <v>Distribution System</v>
      </c>
      <c r="L4513" s="12">
        <v>1.82E-3</v>
      </c>
      <c r="M4513" s="12"/>
    </row>
    <row r="4514" spans="1:13" x14ac:dyDescent="0.3">
      <c r="A4514" s="18">
        <v>4512</v>
      </c>
      <c r="B4514" s="18">
        <f t="shared" si="140"/>
        <v>2020</v>
      </c>
      <c r="C4514" s="17">
        <v>44013</v>
      </c>
      <c r="D4514" s="18" t="s">
        <v>130</v>
      </c>
      <c r="E4514" s="18" t="s">
        <v>164</v>
      </c>
      <c r="F4514" s="18" t="str">
        <f t="shared" si="141"/>
        <v>National Grid-Pension Adjustment Factor (PCA)-44013</v>
      </c>
      <c r="G4514" s="11" t="s">
        <v>131</v>
      </c>
      <c r="H4514" s="11" t="s">
        <v>49</v>
      </c>
      <c r="I4514" s="11" t="s">
        <v>132</v>
      </c>
      <c r="J4514" s="11" t="s">
        <v>135</v>
      </c>
      <c r="K4514" s="11" t="str">
        <f>IFERROR(INDEX('EDC Component Dictionary'!$C$5:$C$37,MATCH('Rates Database'!J4514,'EDC Component Dictionary'!$B$5:$B$37,0)), "Energy Supply")</f>
        <v>Distribution System</v>
      </c>
      <c r="L4514" s="12">
        <v>1.82E-3</v>
      </c>
      <c r="M4514" s="12"/>
    </row>
    <row r="4515" spans="1:13" x14ac:dyDescent="0.3">
      <c r="A4515" s="18">
        <v>4513</v>
      </c>
      <c r="B4515" s="18">
        <f t="shared" si="140"/>
        <v>2020</v>
      </c>
      <c r="C4515" s="17">
        <v>43983</v>
      </c>
      <c r="D4515" s="18" t="s">
        <v>130</v>
      </c>
      <c r="E4515" s="18" t="s">
        <v>164</v>
      </c>
      <c r="F4515" s="18" t="str">
        <f t="shared" si="141"/>
        <v>National Grid-Pension Adjustment Factor (PCA)-43983</v>
      </c>
      <c r="G4515" s="11" t="s">
        <v>131</v>
      </c>
      <c r="H4515" s="11" t="s">
        <v>49</v>
      </c>
      <c r="I4515" s="11" t="s">
        <v>132</v>
      </c>
      <c r="J4515" s="11" t="s">
        <v>135</v>
      </c>
      <c r="K4515" s="11" t="str">
        <f>IFERROR(INDEX('EDC Component Dictionary'!$C$5:$C$37,MATCH('Rates Database'!J4515,'EDC Component Dictionary'!$B$5:$B$37,0)), "Energy Supply")</f>
        <v>Distribution System</v>
      </c>
      <c r="L4515" s="12">
        <v>1.82E-3</v>
      </c>
      <c r="M4515" s="12"/>
    </row>
    <row r="4516" spans="1:13" x14ac:dyDescent="0.3">
      <c r="A4516" s="18">
        <v>4514</v>
      </c>
      <c r="B4516" s="18">
        <f t="shared" si="140"/>
        <v>2020</v>
      </c>
      <c r="C4516" s="17">
        <v>43952</v>
      </c>
      <c r="D4516" s="18" t="s">
        <v>130</v>
      </c>
      <c r="E4516" s="18" t="s">
        <v>164</v>
      </c>
      <c r="F4516" s="18" t="str">
        <f t="shared" si="141"/>
        <v>National Grid-Pension Adjustment Factor (PCA)-43952</v>
      </c>
      <c r="G4516" s="11" t="s">
        <v>131</v>
      </c>
      <c r="H4516" s="11" t="s">
        <v>49</v>
      </c>
      <c r="I4516" s="11" t="s">
        <v>132</v>
      </c>
      <c r="J4516" s="11" t="s">
        <v>135</v>
      </c>
      <c r="K4516" s="11" t="str">
        <f>IFERROR(INDEX('EDC Component Dictionary'!$C$5:$C$37,MATCH('Rates Database'!J4516,'EDC Component Dictionary'!$B$5:$B$37,0)), "Energy Supply")</f>
        <v>Distribution System</v>
      </c>
      <c r="L4516" s="12">
        <v>1.82E-3</v>
      </c>
      <c r="M4516" s="12"/>
    </row>
    <row r="4517" spans="1:13" x14ac:dyDescent="0.3">
      <c r="A4517" s="18">
        <v>4515</v>
      </c>
      <c r="B4517" s="18">
        <f t="shared" si="140"/>
        <v>2020</v>
      </c>
      <c r="C4517" s="17">
        <v>43922</v>
      </c>
      <c r="D4517" s="18" t="s">
        <v>130</v>
      </c>
      <c r="E4517" s="18" t="s">
        <v>164</v>
      </c>
      <c r="F4517" s="18" t="str">
        <f t="shared" si="141"/>
        <v>National Grid-Pension Adjustment Factor (PCA)-43922</v>
      </c>
      <c r="G4517" s="11" t="s">
        <v>131</v>
      </c>
      <c r="H4517" s="11" t="s">
        <v>49</v>
      </c>
      <c r="I4517" s="11" t="s">
        <v>132</v>
      </c>
      <c r="J4517" s="11" t="s">
        <v>135</v>
      </c>
      <c r="K4517" s="11" t="str">
        <f>IFERROR(INDEX('EDC Component Dictionary'!$C$5:$C$37,MATCH('Rates Database'!J4517,'EDC Component Dictionary'!$B$5:$B$37,0)), "Energy Supply")</f>
        <v>Distribution System</v>
      </c>
      <c r="L4517" s="12">
        <v>1.82E-3</v>
      </c>
      <c r="M4517" s="12"/>
    </row>
    <row r="4518" spans="1:13" x14ac:dyDescent="0.3">
      <c r="A4518" s="18">
        <v>4516</v>
      </c>
      <c r="B4518" s="18">
        <f t="shared" si="140"/>
        <v>2020</v>
      </c>
      <c r="C4518" s="17">
        <v>43891</v>
      </c>
      <c r="D4518" s="18" t="s">
        <v>130</v>
      </c>
      <c r="E4518" s="18" t="s">
        <v>164</v>
      </c>
      <c r="F4518" s="18" t="str">
        <f t="shared" si="141"/>
        <v>National Grid-Pension Adjustment Factor (PCA)-43891</v>
      </c>
      <c r="G4518" s="11" t="s">
        <v>131</v>
      </c>
      <c r="H4518" s="11" t="s">
        <v>49</v>
      </c>
      <c r="I4518" s="11" t="s">
        <v>132</v>
      </c>
      <c r="J4518" s="11" t="s">
        <v>135</v>
      </c>
      <c r="K4518" s="11" t="str">
        <f>IFERROR(INDEX('EDC Component Dictionary'!$C$5:$C$37,MATCH('Rates Database'!J4518,'EDC Component Dictionary'!$B$5:$B$37,0)), "Energy Supply")</f>
        <v>Distribution System</v>
      </c>
      <c r="L4518" s="12">
        <v>1.82E-3</v>
      </c>
      <c r="M4518" s="12"/>
    </row>
    <row r="4519" spans="1:13" x14ac:dyDescent="0.3">
      <c r="A4519" s="18">
        <v>4517</v>
      </c>
      <c r="B4519" s="18">
        <f t="shared" si="140"/>
        <v>2020</v>
      </c>
      <c r="C4519" s="17">
        <v>43862</v>
      </c>
      <c r="D4519" s="18" t="s">
        <v>130</v>
      </c>
      <c r="E4519" s="18" t="s">
        <v>164</v>
      </c>
      <c r="F4519" s="18" t="str">
        <f t="shared" si="141"/>
        <v>National Grid-Pension Adjustment Factor (PCA)-43862</v>
      </c>
      <c r="G4519" s="11" t="s">
        <v>131</v>
      </c>
      <c r="H4519" s="11" t="s">
        <v>49</v>
      </c>
      <c r="I4519" s="11" t="s">
        <v>132</v>
      </c>
      <c r="J4519" s="11" t="s">
        <v>135</v>
      </c>
      <c r="K4519" s="11" t="str">
        <f>IFERROR(INDEX('EDC Component Dictionary'!$C$5:$C$37,MATCH('Rates Database'!J4519,'EDC Component Dictionary'!$B$5:$B$37,0)), "Energy Supply")</f>
        <v>Distribution System</v>
      </c>
      <c r="L4519" s="12">
        <v>1.9300000000000001E-3</v>
      </c>
      <c r="M4519" s="12"/>
    </row>
    <row r="4520" spans="1:13" x14ac:dyDescent="0.3">
      <c r="A4520" s="18">
        <v>4518</v>
      </c>
      <c r="B4520" s="18">
        <f t="shared" si="140"/>
        <v>2020</v>
      </c>
      <c r="C4520" s="17">
        <v>43831</v>
      </c>
      <c r="D4520" s="18" t="s">
        <v>130</v>
      </c>
      <c r="E4520" s="18" t="s">
        <v>164</v>
      </c>
      <c r="F4520" s="18" t="str">
        <f t="shared" si="141"/>
        <v>National Grid-Pension Adjustment Factor (PCA)-43831</v>
      </c>
      <c r="G4520" s="11" t="s">
        <v>131</v>
      </c>
      <c r="H4520" s="11" t="s">
        <v>49</v>
      </c>
      <c r="I4520" s="11" t="s">
        <v>132</v>
      </c>
      <c r="J4520" s="11" t="s">
        <v>135</v>
      </c>
      <c r="K4520" s="11" t="str">
        <f>IFERROR(INDEX('EDC Component Dictionary'!$C$5:$C$37,MATCH('Rates Database'!J4520,'EDC Component Dictionary'!$B$5:$B$37,0)), "Energy Supply")</f>
        <v>Distribution System</v>
      </c>
      <c r="L4520" s="12">
        <v>1.9300000000000001E-3</v>
      </c>
      <c r="M4520" s="12"/>
    </row>
    <row r="4521" spans="1:13" x14ac:dyDescent="0.3">
      <c r="A4521" s="18">
        <v>4519</v>
      </c>
      <c r="B4521" s="18">
        <f t="shared" si="140"/>
        <v>2019</v>
      </c>
      <c r="C4521" s="17">
        <v>43800</v>
      </c>
      <c r="D4521" s="18" t="s">
        <v>130</v>
      </c>
      <c r="E4521" s="18" t="s">
        <v>164</v>
      </c>
      <c r="F4521" s="18" t="str">
        <f t="shared" si="141"/>
        <v>National Grid-Pension Adjustment Factor (PCA)-43800</v>
      </c>
      <c r="G4521" s="11" t="s">
        <v>131</v>
      </c>
      <c r="H4521" s="11" t="s">
        <v>49</v>
      </c>
      <c r="I4521" s="11" t="s">
        <v>132</v>
      </c>
      <c r="J4521" s="11" t="s">
        <v>135</v>
      </c>
      <c r="K4521" s="11" t="str">
        <f>IFERROR(INDEX('EDC Component Dictionary'!$C$5:$C$37,MATCH('Rates Database'!J4521,'EDC Component Dictionary'!$B$5:$B$37,0)), "Energy Supply")</f>
        <v>Distribution System</v>
      </c>
      <c r="L4521" s="12">
        <v>1.9300000000000001E-3</v>
      </c>
      <c r="M4521" s="12"/>
    </row>
    <row r="4522" spans="1:13" x14ac:dyDescent="0.3">
      <c r="A4522" s="18">
        <v>4520</v>
      </c>
      <c r="B4522" s="18">
        <f t="shared" si="140"/>
        <v>2019</v>
      </c>
      <c r="C4522" s="17">
        <v>43770</v>
      </c>
      <c r="D4522" s="18" t="s">
        <v>130</v>
      </c>
      <c r="E4522" s="18" t="s">
        <v>164</v>
      </c>
      <c r="F4522" s="18" t="str">
        <f t="shared" si="141"/>
        <v>National Grid-Pension Adjustment Factor (PCA)-43770</v>
      </c>
      <c r="G4522" s="11" t="s">
        <v>131</v>
      </c>
      <c r="H4522" s="11" t="s">
        <v>49</v>
      </c>
      <c r="I4522" s="11" t="s">
        <v>132</v>
      </c>
      <c r="J4522" s="11" t="s">
        <v>135</v>
      </c>
      <c r="K4522" s="11" t="str">
        <f>IFERROR(INDEX('EDC Component Dictionary'!$C$5:$C$37,MATCH('Rates Database'!J4522,'EDC Component Dictionary'!$B$5:$B$37,0)), "Energy Supply")</f>
        <v>Distribution System</v>
      </c>
      <c r="L4522" s="12">
        <v>1.9300000000000001E-3</v>
      </c>
      <c r="M4522" s="12"/>
    </row>
    <row r="4523" spans="1:13" x14ac:dyDescent="0.3">
      <c r="A4523" s="18">
        <v>4521</v>
      </c>
      <c r="B4523" s="18">
        <f t="shared" si="140"/>
        <v>2019</v>
      </c>
      <c r="C4523" s="17">
        <v>43739</v>
      </c>
      <c r="D4523" s="18" t="s">
        <v>130</v>
      </c>
      <c r="E4523" s="18" t="s">
        <v>164</v>
      </c>
      <c r="F4523" s="18" t="str">
        <f t="shared" si="141"/>
        <v>National Grid-Pension Adjustment Factor (PCA)-43739</v>
      </c>
      <c r="G4523" s="11" t="s">
        <v>131</v>
      </c>
      <c r="H4523" s="11" t="s">
        <v>49</v>
      </c>
      <c r="I4523" s="11" t="s">
        <v>132</v>
      </c>
      <c r="J4523" s="11" t="s">
        <v>135</v>
      </c>
      <c r="K4523" s="11" t="str">
        <f>IFERROR(INDEX('EDC Component Dictionary'!$C$5:$C$37,MATCH('Rates Database'!J4523,'EDC Component Dictionary'!$B$5:$B$37,0)), "Energy Supply")</f>
        <v>Distribution System</v>
      </c>
      <c r="L4523" s="12">
        <v>1.9300000000000001E-3</v>
      </c>
      <c r="M4523" s="12"/>
    </row>
    <row r="4524" spans="1:13" x14ac:dyDescent="0.3">
      <c r="A4524" s="18">
        <v>4522</v>
      </c>
      <c r="B4524" s="18">
        <f t="shared" si="140"/>
        <v>2019</v>
      </c>
      <c r="C4524" s="17">
        <v>43709</v>
      </c>
      <c r="D4524" s="18" t="s">
        <v>130</v>
      </c>
      <c r="E4524" s="18" t="s">
        <v>164</v>
      </c>
      <c r="F4524" s="18" t="str">
        <f t="shared" si="141"/>
        <v>National Grid-Pension Adjustment Factor (PCA)-43709</v>
      </c>
      <c r="G4524" s="11" t="s">
        <v>131</v>
      </c>
      <c r="H4524" s="11" t="s">
        <v>49</v>
      </c>
      <c r="I4524" s="11" t="s">
        <v>132</v>
      </c>
      <c r="J4524" s="11" t="s">
        <v>135</v>
      </c>
      <c r="K4524" s="11" t="str">
        <f>IFERROR(INDEX('EDC Component Dictionary'!$C$5:$C$37,MATCH('Rates Database'!J4524,'EDC Component Dictionary'!$B$5:$B$37,0)), "Energy Supply")</f>
        <v>Distribution System</v>
      </c>
      <c r="L4524" s="12">
        <v>1.9300000000000001E-3</v>
      </c>
      <c r="M4524" s="12"/>
    </row>
    <row r="4525" spans="1:13" x14ac:dyDescent="0.3">
      <c r="A4525" s="18">
        <v>4523</v>
      </c>
      <c r="B4525" s="18">
        <f t="shared" si="140"/>
        <v>2019</v>
      </c>
      <c r="C4525" s="17">
        <v>43678</v>
      </c>
      <c r="D4525" s="18" t="s">
        <v>130</v>
      </c>
      <c r="E4525" s="18" t="s">
        <v>164</v>
      </c>
      <c r="F4525" s="18" t="str">
        <f t="shared" si="141"/>
        <v>National Grid-Pension Adjustment Factor (PCA)-43678</v>
      </c>
      <c r="G4525" s="11" t="s">
        <v>131</v>
      </c>
      <c r="H4525" s="11" t="s">
        <v>49</v>
      </c>
      <c r="I4525" s="11" t="s">
        <v>132</v>
      </c>
      <c r="J4525" s="11" t="s">
        <v>135</v>
      </c>
      <c r="K4525" s="11" t="str">
        <f>IFERROR(INDEX('EDC Component Dictionary'!$C$5:$C$37,MATCH('Rates Database'!J4525,'EDC Component Dictionary'!$B$5:$B$37,0)), "Energy Supply")</f>
        <v>Distribution System</v>
      </c>
      <c r="L4525" s="12">
        <v>1.9300000000000001E-3</v>
      </c>
      <c r="M4525" s="12"/>
    </row>
    <row r="4526" spans="1:13" x14ac:dyDescent="0.3">
      <c r="A4526" s="18">
        <v>4524</v>
      </c>
      <c r="B4526" s="18">
        <f t="shared" si="140"/>
        <v>2019</v>
      </c>
      <c r="C4526" s="17">
        <v>43647</v>
      </c>
      <c r="D4526" s="18" t="s">
        <v>130</v>
      </c>
      <c r="E4526" s="18" t="s">
        <v>164</v>
      </c>
      <c r="F4526" s="18" t="str">
        <f t="shared" si="141"/>
        <v>National Grid-Pension Adjustment Factor (PCA)-43647</v>
      </c>
      <c r="G4526" s="11" t="s">
        <v>131</v>
      </c>
      <c r="H4526" s="11" t="s">
        <v>49</v>
      </c>
      <c r="I4526" s="11" t="s">
        <v>132</v>
      </c>
      <c r="J4526" s="11" t="s">
        <v>135</v>
      </c>
      <c r="K4526" s="11" t="str">
        <f>IFERROR(INDEX('EDC Component Dictionary'!$C$5:$C$37,MATCH('Rates Database'!J4526,'EDC Component Dictionary'!$B$5:$B$37,0)), "Energy Supply")</f>
        <v>Distribution System</v>
      </c>
      <c r="L4526" s="12">
        <v>1.9300000000000001E-3</v>
      </c>
      <c r="M4526" s="12"/>
    </row>
    <row r="4527" spans="1:13" x14ac:dyDescent="0.3">
      <c r="A4527" s="18">
        <v>4525</v>
      </c>
      <c r="B4527" s="18">
        <f t="shared" si="140"/>
        <v>2019</v>
      </c>
      <c r="C4527" s="17">
        <v>43617</v>
      </c>
      <c r="D4527" s="18" t="s">
        <v>130</v>
      </c>
      <c r="E4527" s="18" t="s">
        <v>164</v>
      </c>
      <c r="F4527" s="18" t="str">
        <f t="shared" si="141"/>
        <v>National Grid-Pension Adjustment Factor (PCA)-43617</v>
      </c>
      <c r="G4527" s="11" t="s">
        <v>131</v>
      </c>
      <c r="H4527" s="11" t="s">
        <v>49</v>
      </c>
      <c r="I4527" s="11" t="s">
        <v>132</v>
      </c>
      <c r="J4527" s="11" t="s">
        <v>135</v>
      </c>
      <c r="K4527" s="11" t="str">
        <f>IFERROR(INDEX('EDC Component Dictionary'!$C$5:$C$37,MATCH('Rates Database'!J4527,'EDC Component Dictionary'!$B$5:$B$37,0)), "Energy Supply")</f>
        <v>Distribution System</v>
      </c>
      <c r="L4527" s="12">
        <v>1.9300000000000001E-3</v>
      </c>
      <c r="M4527" s="12"/>
    </row>
    <row r="4528" spans="1:13" x14ac:dyDescent="0.3">
      <c r="A4528" s="18">
        <v>4526</v>
      </c>
      <c r="B4528" s="18">
        <f t="shared" si="140"/>
        <v>2019</v>
      </c>
      <c r="C4528" s="17">
        <v>43586</v>
      </c>
      <c r="D4528" s="18" t="s">
        <v>130</v>
      </c>
      <c r="E4528" s="18" t="s">
        <v>164</v>
      </c>
      <c r="F4528" s="18" t="str">
        <f t="shared" si="141"/>
        <v>National Grid-Pension Adjustment Factor (PCA)-43586</v>
      </c>
      <c r="G4528" s="11" t="s">
        <v>131</v>
      </c>
      <c r="H4528" s="11" t="s">
        <v>49</v>
      </c>
      <c r="I4528" s="11" t="s">
        <v>132</v>
      </c>
      <c r="J4528" s="11" t="s">
        <v>135</v>
      </c>
      <c r="K4528" s="11" t="str">
        <f>IFERROR(INDEX('EDC Component Dictionary'!$C$5:$C$37,MATCH('Rates Database'!J4528,'EDC Component Dictionary'!$B$5:$B$37,0)), "Energy Supply")</f>
        <v>Distribution System</v>
      </c>
      <c r="L4528" s="12">
        <v>1.9300000000000001E-3</v>
      </c>
      <c r="M4528" s="12"/>
    </row>
    <row r="4529" spans="1:13" x14ac:dyDescent="0.3">
      <c r="A4529" s="18">
        <v>4527</v>
      </c>
      <c r="B4529" s="18">
        <f t="shared" si="140"/>
        <v>2019</v>
      </c>
      <c r="C4529" s="17">
        <v>43556</v>
      </c>
      <c r="D4529" s="18" t="s">
        <v>130</v>
      </c>
      <c r="E4529" s="18" t="s">
        <v>164</v>
      </c>
      <c r="F4529" s="18" t="str">
        <f t="shared" si="141"/>
        <v>National Grid-Pension Adjustment Factor (PCA)-43556</v>
      </c>
      <c r="G4529" s="11" t="s">
        <v>131</v>
      </c>
      <c r="H4529" s="11" t="s">
        <v>49</v>
      </c>
      <c r="I4529" s="11" t="s">
        <v>132</v>
      </c>
      <c r="J4529" s="11" t="s">
        <v>135</v>
      </c>
      <c r="K4529" s="11" t="str">
        <f>IFERROR(INDEX('EDC Component Dictionary'!$C$5:$C$37,MATCH('Rates Database'!J4529,'EDC Component Dictionary'!$B$5:$B$37,0)), "Energy Supply")</f>
        <v>Distribution System</v>
      </c>
      <c r="L4529" s="12">
        <v>1.9300000000000001E-3</v>
      </c>
      <c r="M4529" s="12"/>
    </row>
    <row r="4530" spans="1:13" x14ac:dyDescent="0.3">
      <c r="A4530" s="18">
        <v>4528</v>
      </c>
      <c r="B4530" s="18">
        <f t="shared" si="140"/>
        <v>2019</v>
      </c>
      <c r="C4530" s="17">
        <v>43525</v>
      </c>
      <c r="D4530" s="18" t="s">
        <v>130</v>
      </c>
      <c r="E4530" s="18" t="s">
        <v>164</v>
      </c>
      <c r="F4530" s="18" t="str">
        <f t="shared" si="141"/>
        <v>National Grid-Pension Adjustment Factor (PCA)-43525</v>
      </c>
      <c r="G4530" s="11" t="s">
        <v>131</v>
      </c>
      <c r="H4530" s="11" t="s">
        <v>49</v>
      </c>
      <c r="I4530" s="11" t="s">
        <v>132</v>
      </c>
      <c r="J4530" s="11" t="s">
        <v>135</v>
      </c>
      <c r="K4530" s="11" t="str">
        <f>IFERROR(INDEX('EDC Component Dictionary'!$C$5:$C$37,MATCH('Rates Database'!J4530,'EDC Component Dictionary'!$B$5:$B$37,0)), "Energy Supply")</f>
        <v>Distribution System</v>
      </c>
      <c r="L4530" s="12">
        <v>1.9300000000000001E-3</v>
      </c>
      <c r="M4530" s="12"/>
    </row>
    <row r="4531" spans="1:13" x14ac:dyDescent="0.3">
      <c r="A4531" s="18">
        <v>4529</v>
      </c>
      <c r="B4531" s="18">
        <f t="shared" si="140"/>
        <v>2019</v>
      </c>
      <c r="C4531" s="17">
        <v>43497</v>
      </c>
      <c r="D4531" s="18" t="s">
        <v>130</v>
      </c>
      <c r="E4531" s="18" t="s">
        <v>164</v>
      </c>
      <c r="F4531" s="18" t="str">
        <f t="shared" si="141"/>
        <v>National Grid-Pension Adjustment Factor (PCA)-43497</v>
      </c>
      <c r="G4531" s="11" t="s">
        <v>131</v>
      </c>
      <c r="H4531" s="11" t="s">
        <v>49</v>
      </c>
      <c r="I4531" s="11" t="s">
        <v>132</v>
      </c>
      <c r="J4531" s="11" t="s">
        <v>135</v>
      </c>
      <c r="K4531" s="11" t="str">
        <f>IFERROR(INDEX('EDC Component Dictionary'!$C$5:$C$37,MATCH('Rates Database'!J4531,'EDC Component Dictionary'!$B$5:$B$37,0)), "Energy Supply")</f>
        <v>Distribution System</v>
      </c>
      <c r="L4531" s="12">
        <v>2.2899999999999999E-3</v>
      </c>
      <c r="M4531" s="12"/>
    </row>
    <row r="4532" spans="1:13" x14ac:dyDescent="0.3">
      <c r="A4532" s="18">
        <v>4530</v>
      </c>
      <c r="B4532" s="18">
        <f t="shared" si="140"/>
        <v>2019</v>
      </c>
      <c r="C4532" s="17">
        <v>43466</v>
      </c>
      <c r="D4532" s="18" t="s">
        <v>130</v>
      </c>
      <c r="E4532" s="18" t="s">
        <v>164</v>
      </c>
      <c r="F4532" s="18" t="str">
        <f t="shared" si="141"/>
        <v>National Grid-Pension Adjustment Factor (PCA)-43466</v>
      </c>
      <c r="G4532" s="11" t="s">
        <v>131</v>
      </c>
      <c r="H4532" s="11" t="s">
        <v>49</v>
      </c>
      <c r="I4532" s="11" t="s">
        <v>132</v>
      </c>
      <c r="J4532" s="11" t="s">
        <v>135</v>
      </c>
      <c r="K4532" s="11" t="str">
        <f>IFERROR(INDEX('EDC Component Dictionary'!$C$5:$C$37,MATCH('Rates Database'!J4532,'EDC Component Dictionary'!$B$5:$B$37,0)), "Energy Supply")</f>
        <v>Distribution System</v>
      </c>
      <c r="L4532" s="12">
        <v>2.2899999999999999E-3</v>
      </c>
      <c r="M4532" s="12"/>
    </row>
    <row r="4533" spans="1:13" x14ac:dyDescent="0.3">
      <c r="A4533" s="18">
        <v>4531</v>
      </c>
      <c r="B4533" s="18">
        <f t="shared" si="140"/>
        <v>2024</v>
      </c>
      <c r="C4533" s="17">
        <v>45352</v>
      </c>
      <c r="D4533" s="18" t="s">
        <v>130</v>
      </c>
      <c r="E4533" s="18" t="s">
        <v>164</v>
      </c>
      <c r="F4533" s="18" t="str">
        <f t="shared" si="141"/>
        <v>National Grid-Revenue Decoupling Adjustment Factor (RDAF)-45352</v>
      </c>
      <c r="G4533" s="11" t="s">
        <v>131</v>
      </c>
      <c r="H4533" s="11" t="s">
        <v>49</v>
      </c>
      <c r="I4533" s="11" t="s">
        <v>148</v>
      </c>
      <c r="J4533" s="11" t="s">
        <v>149</v>
      </c>
      <c r="K4533" s="11" t="str">
        <f>IFERROR(INDEX('EDC Component Dictionary'!$C$5:$C$37,MATCH('Rates Database'!J4533,'EDC Component Dictionary'!$B$5:$B$37,0)), "Energy Supply")</f>
        <v>Other</v>
      </c>
      <c r="L4533" s="12">
        <v>2.2599999999999999E-3</v>
      </c>
      <c r="M4533" s="12"/>
    </row>
    <row r="4534" spans="1:13" x14ac:dyDescent="0.3">
      <c r="A4534" s="18">
        <v>4532</v>
      </c>
      <c r="B4534" s="18">
        <f t="shared" si="140"/>
        <v>2024</v>
      </c>
      <c r="C4534" s="17">
        <v>45323</v>
      </c>
      <c r="D4534" s="18" t="s">
        <v>130</v>
      </c>
      <c r="E4534" s="18" t="s">
        <v>164</v>
      </c>
      <c r="F4534" s="18" t="str">
        <f t="shared" si="141"/>
        <v>National Grid-Revenue Decoupling Adjustment Factor (RDAF)-45323</v>
      </c>
      <c r="G4534" s="11" t="s">
        <v>131</v>
      </c>
      <c r="H4534" s="11" t="s">
        <v>49</v>
      </c>
      <c r="I4534" s="11" t="s">
        <v>148</v>
      </c>
      <c r="J4534" s="11" t="s">
        <v>149</v>
      </c>
      <c r="K4534" s="11" t="str">
        <f>IFERROR(INDEX('EDC Component Dictionary'!$C$5:$C$37,MATCH('Rates Database'!J4534,'EDC Component Dictionary'!$B$5:$B$37,0)), "Energy Supply")</f>
        <v>Other</v>
      </c>
      <c r="L4534" s="12">
        <v>7.1000000000000002E-4</v>
      </c>
      <c r="M4534" s="12"/>
    </row>
    <row r="4535" spans="1:13" x14ac:dyDescent="0.3">
      <c r="A4535" s="18">
        <v>4533</v>
      </c>
      <c r="B4535" s="18">
        <f t="shared" si="140"/>
        <v>2024</v>
      </c>
      <c r="C4535" s="17">
        <v>45292</v>
      </c>
      <c r="D4535" s="18" t="s">
        <v>130</v>
      </c>
      <c r="E4535" s="18" t="s">
        <v>164</v>
      </c>
      <c r="F4535" s="18" t="str">
        <f t="shared" si="141"/>
        <v>National Grid-Revenue Decoupling Adjustment Factor (RDAF)-45292</v>
      </c>
      <c r="G4535" s="11" t="s">
        <v>131</v>
      </c>
      <c r="H4535" s="11" t="s">
        <v>49</v>
      </c>
      <c r="I4535" s="11" t="s">
        <v>148</v>
      </c>
      <c r="J4535" s="11" t="s">
        <v>149</v>
      </c>
      <c r="K4535" s="11" t="str">
        <f>IFERROR(INDEX('EDC Component Dictionary'!$C$5:$C$37,MATCH('Rates Database'!J4535,'EDC Component Dictionary'!$B$5:$B$37,0)), "Energy Supply")</f>
        <v>Other</v>
      </c>
      <c r="L4535" s="12">
        <v>7.1000000000000002E-4</v>
      </c>
      <c r="M4535" s="12"/>
    </row>
    <row r="4536" spans="1:13" x14ac:dyDescent="0.3">
      <c r="A4536" s="18">
        <v>4534</v>
      </c>
      <c r="B4536" s="18">
        <f t="shared" si="140"/>
        <v>2023</v>
      </c>
      <c r="C4536" s="17">
        <v>45261</v>
      </c>
      <c r="D4536" s="18" t="s">
        <v>130</v>
      </c>
      <c r="E4536" s="18" t="s">
        <v>164</v>
      </c>
      <c r="F4536" s="18" t="str">
        <f t="shared" si="141"/>
        <v>National Grid-Revenue Decoupling Adjustment Factor (RDAF)-45261</v>
      </c>
      <c r="G4536" s="11" t="s">
        <v>131</v>
      </c>
      <c r="H4536" s="11" t="s">
        <v>49</v>
      </c>
      <c r="I4536" s="11" t="s">
        <v>148</v>
      </c>
      <c r="J4536" s="11" t="s">
        <v>149</v>
      </c>
      <c r="K4536" s="11" t="str">
        <f>IFERROR(INDEX('EDC Component Dictionary'!$C$5:$C$37,MATCH('Rates Database'!J4536,'EDC Component Dictionary'!$B$5:$B$37,0)), "Energy Supply")</f>
        <v>Other</v>
      </c>
      <c r="L4536" s="12">
        <v>7.1000000000000002E-4</v>
      </c>
      <c r="M4536" s="12"/>
    </row>
    <row r="4537" spans="1:13" x14ac:dyDescent="0.3">
      <c r="A4537" s="18">
        <v>4535</v>
      </c>
      <c r="B4537" s="18">
        <f t="shared" si="140"/>
        <v>2023</v>
      </c>
      <c r="C4537" s="17">
        <v>45231</v>
      </c>
      <c r="D4537" s="18" t="s">
        <v>130</v>
      </c>
      <c r="E4537" s="18" t="s">
        <v>164</v>
      </c>
      <c r="F4537" s="18" t="str">
        <f t="shared" si="141"/>
        <v>National Grid-Revenue Decoupling Adjustment Factor (RDAF)-45231</v>
      </c>
      <c r="G4537" s="11" t="s">
        <v>131</v>
      </c>
      <c r="H4537" s="11" t="s">
        <v>49</v>
      </c>
      <c r="I4537" s="11" t="s">
        <v>148</v>
      </c>
      <c r="J4537" s="11" t="s">
        <v>149</v>
      </c>
      <c r="K4537" s="11" t="str">
        <f>IFERROR(INDEX('EDC Component Dictionary'!$C$5:$C$37,MATCH('Rates Database'!J4537,'EDC Component Dictionary'!$B$5:$B$37,0)), "Energy Supply")</f>
        <v>Other</v>
      </c>
      <c r="L4537" s="12">
        <v>7.1000000000000002E-4</v>
      </c>
      <c r="M4537" s="12"/>
    </row>
    <row r="4538" spans="1:13" x14ac:dyDescent="0.3">
      <c r="A4538" s="18">
        <v>4536</v>
      </c>
      <c r="B4538" s="18">
        <f t="shared" si="140"/>
        <v>2023</v>
      </c>
      <c r="C4538" s="17">
        <v>45200</v>
      </c>
      <c r="D4538" s="18" t="s">
        <v>130</v>
      </c>
      <c r="E4538" s="18" t="s">
        <v>164</v>
      </c>
      <c r="F4538" s="18" t="str">
        <f t="shared" si="141"/>
        <v>National Grid-Revenue Decoupling Adjustment Factor (RDAF)-45200</v>
      </c>
      <c r="G4538" s="11" t="s">
        <v>131</v>
      </c>
      <c r="H4538" s="11" t="s">
        <v>49</v>
      </c>
      <c r="I4538" s="11" t="s">
        <v>148</v>
      </c>
      <c r="J4538" s="11" t="s">
        <v>149</v>
      </c>
      <c r="K4538" s="11" t="str">
        <f>IFERROR(INDEX('EDC Component Dictionary'!$C$5:$C$37,MATCH('Rates Database'!J4538,'EDC Component Dictionary'!$B$5:$B$37,0)), "Energy Supply")</f>
        <v>Other</v>
      </c>
      <c r="L4538" s="12">
        <v>7.1000000000000002E-4</v>
      </c>
      <c r="M4538" s="12"/>
    </row>
    <row r="4539" spans="1:13" x14ac:dyDescent="0.3">
      <c r="A4539" s="18">
        <v>4537</v>
      </c>
      <c r="B4539" s="18">
        <f t="shared" si="140"/>
        <v>2023</v>
      </c>
      <c r="C4539" s="17">
        <v>45170</v>
      </c>
      <c r="D4539" s="18" t="s">
        <v>130</v>
      </c>
      <c r="E4539" s="18" t="s">
        <v>164</v>
      </c>
      <c r="F4539" s="18" t="str">
        <f t="shared" si="141"/>
        <v>National Grid-Revenue Decoupling Adjustment Factor (RDAF)-45170</v>
      </c>
      <c r="G4539" s="11" t="s">
        <v>131</v>
      </c>
      <c r="H4539" s="11" t="s">
        <v>49</v>
      </c>
      <c r="I4539" s="11" t="s">
        <v>148</v>
      </c>
      <c r="J4539" s="11" t="s">
        <v>149</v>
      </c>
      <c r="K4539" s="11" t="str">
        <f>IFERROR(INDEX('EDC Component Dictionary'!$C$5:$C$37,MATCH('Rates Database'!J4539,'EDC Component Dictionary'!$B$5:$B$37,0)), "Energy Supply")</f>
        <v>Other</v>
      </c>
      <c r="L4539" s="12">
        <v>7.1000000000000002E-4</v>
      </c>
      <c r="M4539" s="12"/>
    </row>
    <row r="4540" spans="1:13" x14ac:dyDescent="0.3">
      <c r="A4540" s="18">
        <v>4538</v>
      </c>
      <c r="B4540" s="18">
        <f t="shared" si="140"/>
        <v>2023</v>
      </c>
      <c r="C4540" s="17">
        <v>45139</v>
      </c>
      <c r="D4540" s="18" t="s">
        <v>130</v>
      </c>
      <c r="E4540" s="18" t="s">
        <v>164</v>
      </c>
      <c r="F4540" s="18" t="str">
        <f t="shared" si="141"/>
        <v>National Grid-Revenue Decoupling Adjustment Factor (RDAF)-45139</v>
      </c>
      <c r="G4540" s="11" t="s">
        <v>131</v>
      </c>
      <c r="H4540" s="11" t="s">
        <v>49</v>
      </c>
      <c r="I4540" s="11" t="s">
        <v>148</v>
      </c>
      <c r="J4540" s="11" t="s">
        <v>149</v>
      </c>
      <c r="K4540" s="11" t="str">
        <f>IFERROR(INDEX('EDC Component Dictionary'!$C$5:$C$37,MATCH('Rates Database'!J4540,'EDC Component Dictionary'!$B$5:$B$37,0)), "Energy Supply")</f>
        <v>Other</v>
      </c>
      <c r="L4540" s="12">
        <v>7.1000000000000002E-4</v>
      </c>
      <c r="M4540" s="12"/>
    </row>
    <row r="4541" spans="1:13" x14ac:dyDescent="0.3">
      <c r="A4541" s="18">
        <v>4539</v>
      </c>
      <c r="B4541" s="18">
        <f t="shared" si="140"/>
        <v>2023</v>
      </c>
      <c r="C4541" s="17">
        <v>45108</v>
      </c>
      <c r="D4541" s="18" t="s">
        <v>130</v>
      </c>
      <c r="E4541" s="18" t="s">
        <v>164</v>
      </c>
      <c r="F4541" s="18" t="str">
        <f t="shared" si="141"/>
        <v>National Grid-Revenue Decoupling Adjustment Factor (RDAF)-45108</v>
      </c>
      <c r="G4541" s="11" t="s">
        <v>131</v>
      </c>
      <c r="H4541" s="11" t="s">
        <v>49</v>
      </c>
      <c r="I4541" s="11" t="s">
        <v>148</v>
      </c>
      <c r="J4541" s="11" t="s">
        <v>149</v>
      </c>
      <c r="K4541" s="11" t="str">
        <f>IFERROR(INDEX('EDC Component Dictionary'!$C$5:$C$37,MATCH('Rates Database'!J4541,'EDC Component Dictionary'!$B$5:$B$37,0)), "Energy Supply")</f>
        <v>Other</v>
      </c>
      <c r="L4541" s="12">
        <v>7.1000000000000002E-4</v>
      </c>
      <c r="M4541" s="12"/>
    </row>
    <row r="4542" spans="1:13" x14ac:dyDescent="0.3">
      <c r="A4542" s="18">
        <v>4540</v>
      </c>
      <c r="B4542" s="18">
        <f t="shared" si="140"/>
        <v>2023</v>
      </c>
      <c r="C4542" s="17">
        <v>45078</v>
      </c>
      <c r="D4542" s="18" t="s">
        <v>130</v>
      </c>
      <c r="E4542" s="18" t="s">
        <v>164</v>
      </c>
      <c r="F4542" s="18" t="str">
        <f t="shared" si="141"/>
        <v>National Grid-Revenue Decoupling Adjustment Factor (RDAF)-45078</v>
      </c>
      <c r="G4542" s="11" t="s">
        <v>131</v>
      </c>
      <c r="H4542" s="11" t="s">
        <v>49</v>
      </c>
      <c r="I4542" s="11" t="s">
        <v>148</v>
      </c>
      <c r="J4542" s="11" t="s">
        <v>149</v>
      </c>
      <c r="K4542" s="11" t="str">
        <f>IFERROR(INDEX('EDC Component Dictionary'!$C$5:$C$37,MATCH('Rates Database'!J4542,'EDC Component Dictionary'!$B$5:$B$37,0)), "Energy Supply")</f>
        <v>Other</v>
      </c>
      <c r="L4542" s="12">
        <v>7.1000000000000002E-4</v>
      </c>
      <c r="M4542" s="12"/>
    </row>
    <row r="4543" spans="1:13" x14ac:dyDescent="0.3">
      <c r="A4543" s="18">
        <v>4541</v>
      </c>
      <c r="B4543" s="18">
        <f t="shared" si="140"/>
        <v>2023</v>
      </c>
      <c r="C4543" s="17">
        <v>45047</v>
      </c>
      <c r="D4543" s="18" t="s">
        <v>130</v>
      </c>
      <c r="E4543" s="18" t="s">
        <v>164</v>
      </c>
      <c r="F4543" s="18" t="str">
        <f t="shared" si="141"/>
        <v>National Grid-Revenue Decoupling Adjustment Factor (RDAF)-45047</v>
      </c>
      <c r="G4543" s="11" t="s">
        <v>131</v>
      </c>
      <c r="H4543" s="11" t="s">
        <v>49</v>
      </c>
      <c r="I4543" s="11" t="s">
        <v>148</v>
      </c>
      <c r="J4543" s="11" t="s">
        <v>149</v>
      </c>
      <c r="K4543" s="11" t="str">
        <f>IFERROR(INDEX('EDC Component Dictionary'!$C$5:$C$37,MATCH('Rates Database'!J4543,'EDC Component Dictionary'!$B$5:$B$37,0)), "Energy Supply")</f>
        <v>Other</v>
      </c>
      <c r="L4543" s="12">
        <v>7.1000000000000002E-4</v>
      </c>
      <c r="M4543" s="12"/>
    </row>
    <row r="4544" spans="1:13" x14ac:dyDescent="0.3">
      <c r="A4544" s="18">
        <v>4542</v>
      </c>
      <c r="B4544" s="18">
        <f t="shared" si="140"/>
        <v>2023</v>
      </c>
      <c r="C4544" s="17">
        <v>45017</v>
      </c>
      <c r="D4544" s="18" t="s">
        <v>130</v>
      </c>
      <c r="E4544" s="18" t="s">
        <v>164</v>
      </c>
      <c r="F4544" s="18" t="str">
        <f t="shared" si="141"/>
        <v>National Grid-Revenue Decoupling Adjustment Factor (RDAF)-45017</v>
      </c>
      <c r="G4544" s="11" t="s">
        <v>131</v>
      </c>
      <c r="H4544" s="11" t="s">
        <v>49</v>
      </c>
      <c r="I4544" s="11" t="s">
        <v>148</v>
      </c>
      <c r="J4544" s="11" t="s">
        <v>149</v>
      </c>
      <c r="K4544" s="11" t="str">
        <f>IFERROR(INDEX('EDC Component Dictionary'!$C$5:$C$37,MATCH('Rates Database'!J4544,'EDC Component Dictionary'!$B$5:$B$37,0)), "Energy Supply")</f>
        <v>Other</v>
      </c>
      <c r="L4544" s="12">
        <v>7.1000000000000002E-4</v>
      </c>
      <c r="M4544" s="12"/>
    </row>
    <row r="4545" spans="1:13" x14ac:dyDescent="0.3">
      <c r="A4545" s="18">
        <v>4543</v>
      </c>
      <c r="B4545" s="18">
        <f t="shared" si="140"/>
        <v>2023</v>
      </c>
      <c r="C4545" s="17">
        <v>44986</v>
      </c>
      <c r="D4545" s="18" t="s">
        <v>130</v>
      </c>
      <c r="E4545" s="18" t="s">
        <v>164</v>
      </c>
      <c r="F4545" s="18" t="str">
        <f t="shared" si="141"/>
        <v>National Grid-Revenue Decoupling Adjustment Factor (RDAF)-44986</v>
      </c>
      <c r="G4545" s="11" t="s">
        <v>131</v>
      </c>
      <c r="H4545" s="11" t="s">
        <v>49</v>
      </c>
      <c r="I4545" s="11" t="s">
        <v>148</v>
      </c>
      <c r="J4545" s="11" t="s">
        <v>149</v>
      </c>
      <c r="K4545" s="11" t="str">
        <f>IFERROR(INDEX('EDC Component Dictionary'!$C$5:$C$37,MATCH('Rates Database'!J4545,'EDC Component Dictionary'!$B$5:$B$37,0)), "Energy Supply")</f>
        <v>Other</v>
      </c>
      <c r="L4545" s="12">
        <v>7.1000000000000002E-4</v>
      </c>
      <c r="M4545" s="12"/>
    </row>
    <row r="4546" spans="1:13" x14ac:dyDescent="0.3">
      <c r="A4546" s="18">
        <v>4544</v>
      </c>
      <c r="B4546" s="18">
        <f t="shared" si="140"/>
        <v>2023</v>
      </c>
      <c r="C4546" s="17">
        <v>44958</v>
      </c>
      <c r="D4546" s="18" t="s">
        <v>130</v>
      </c>
      <c r="E4546" s="18" t="s">
        <v>164</v>
      </c>
      <c r="F4546" s="18" t="str">
        <f t="shared" si="141"/>
        <v>National Grid-Revenue Decoupling Adjustment Factor (RDAF)-44958</v>
      </c>
      <c r="G4546" s="11" t="s">
        <v>131</v>
      </c>
      <c r="H4546" s="11" t="s">
        <v>49</v>
      </c>
      <c r="I4546" s="11" t="s">
        <v>148</v>
      </c>
      <c r="J4546" s="11" t="s">
        <v>149</v>
      </c>
      <c r="K4546" s="11" t="str">
        <f>IFERROR(INDEX('EDC Component Dictionary'!$C$5:$C$37,MATCH('Rates Database'!J4546,'EDC Component Dictionary'!$B$5:$B$37,0)), "Energy Supply")</f>
        <v>Other</v>
      </c>
      <c r="L4546" s="12">
        <v>2.5999999999999998E-4</v>
      </c>
      <c r="M4546" s="12"/>
    </row>
    <row r="4547" spans="1:13" x14ac:dyDescent="0.3">
      <c r="A4547" s="18">
        <v>4545</v>
      </c>
      <c r="B4547" s="18">
        <f t="shared" ref="B4547:B4610" si="142">YEAR(C4547)</f>
        <v>2023</v>
      </c>
      <c r="C4547" s="17">
        <v>44927</v>
      </c>
      <c r="D4547" s="18" t="s">
        <v>130</v>
      </c>
      <c r="E4547" s="18" t="s">
        <v>164</v>
      </c>
      <c r="F4547" s="18" t="str">
        <f t="shared" si="141"/>
        <v>National Grid-Revenue Decoupling Adjustment Factor (RDAF)-44927</v>
      </c>
      <c r="G4547" s="11" t="s">
        <v>131</v>
      </c>
      <c r="H4547" s="11" t="s">
        <v>49</v>
      </c>
      <c r="I4547" s="11" t="s">
        <v>148</v>
      </c>
      <c r="J4547" s="11" t="s">
        <v>149</v>
      </c>
      <c r="K4547" s="11" t="str">
        <f>IFERROR(INDEX('EDC Component Dictionary'!$C$5:$C$37,MATCH('Rates Database'!J4547,'EDC Component Dictionary'!$B$5:$B$37,0)), "Energy Supply")</f>
        <v>Other</v>
      </c>
      <c r="L4547" s="12">
        <v>2.5999999999999998E-4</v>
      </c>
      <c r="M4547" s="12"/>
    </row>
    <row r="4548" spans="1:13" x14ac:dyDescent="0.3">
      <c r="A4548" s="18">
        <v>4546</v>
      </c>
      <c r="B4548" s="18">
        <f t="shared" si="142"/>
        <v>2022</v>
      </c>
      <c r="C4548" s="17">
        <v>44896</v>
      </c>
      <c r="D4548" s="18" t="s">
        <v>130</v>
      </c>
      <c r="E4548" s="18" t="s">
        <v>164</v>
      </c>
      <c r="F4548" s="18" t="str">
        <f t="shared" ref="F4548:F4611" si="143">_xlfn.CONCAT(E4548,"-",J4548,"-",C4548)</f>
        <v>National Grid-Revenue Decoupling Adjustment Factor (RDAF)-44896</v>
      </c>
      <c r="G4548" s="11" t="s">
        <v>131</v>
      </c>
      <c r="H4548" s="11" t="s">
        <v>49</v>
      </c>
      <c r="I4548" s="11" t="s">
        <v>148</v>
      </c>
      <c r="J4548" s="11" t="s">
        <v>149</v>
      </c>
      <c r="K4548" s="11" t="str">
        <f>IFERROR(INDEX('EDC Component Dictionary'!$C$5:$C$37,MATCH('Rates Database'!J4548,'EDC Component Dictionary'!$B$5:$B$37,0)), "Energy Supply")</f>
        <v>Other</v>
      </c>
      <c r="L4548" s="12">
        <v>2.5999999999999998E-4</v>
      </c>
      <c r="M4548" s="12"/>
    </row>
    <row r="4549" spans="1:13" x14ac:dyDescent="0.3">
      <c r="A4549" s="18">
        <v>4547</v>
      </c>
      <c r="B4549" s="18">
        <f t="shared" si="142"/>
        <v>2022</v>
      </c>
      <c r="C4549" s="17">
        <v>44866</v>
      </c>
      <c r="D4549" s="18" t="s">
        <v>130</v>
      </c>
      <c r="E4549" s="18" t="s">
        <v>164</v>
      </c>
      <c r="F4549" s="18" t="str">
        <f t="shared" si="143"/>
        <v>National Grid-Revenue Decoupling Adjustment Factor (RDAF)-44866</v>
      </c>
      <c r="G4549" s="11" t="s">
        <v>131</v>
      </c>
      <c r="H4549" s="11" t="s">
        <v>49</v>
      </c>
      <c r="I4549" s="11" t="s">
        <v>148</v>
      </c>
      <c r="J4549" s="11" t="s">
        <v>149</v>
      </c>
      <c r="K4549" s="11" t="str">
        <f>IFERROR(INDEX('EDC Component Dictionary'!$C$5:$C$37,MATCH('Rates Database'!J4549,'EDC Component Dictionary'!$B$5:$B$37,0)), "Energy Supply")</f>
        <v>Other</v>
      </c>
      <c r="L4549" s="12">
        <v>2.5999999999999998E-4</v>
      </c>
      <c r="M4549" s="12"/>
    </row>
    <row r="4550" spans="1:13" x14ac:dyDescent="0.3">
      <c r="A4550" s="18">
        <v>4548</v>
      </c>
      <c r="B4550" s="18">
        <f t="shared" si="142"/>
        <v>2022</v>
      </c>
      <c r="C4550" s="17">
        <v>44835</v>
      </c>
      <c r="D4550" s="18" t="s">
        <v>130</v>
      </c>
      <c r="E4550" s="18" t="s">
        <v>164</v>
      </c>
      <c r="F4550" s="18" t="str">
        <f t="shared" si="143"/>
        <v>National Grid-Revenue Decoupling Adjustment Factor (RDAF)-44835</v>
      </c>
      <c r="G4550" s="11" t="s">
        <v>131</v>
      </c>
      <c r="H4550" s="11" t="s">
        <v>49</v>
      </c>
      <c r="I4550" s="11" t="s">
        <v>148</v>
      </c>
      <c r="J4550" s="11" t="s">
        <v>149</v>
      </c>
      <c r="K4550" s="11" t="str">
        <f>IFERROR(INDEX('EDC Component Dictionary'!$C$5:$C$37,MATCH('Rates Database'!J4550,'EDC Component Dictionary'!$B$5:$B$37,0)), "Energy Supply")</f>
        <v>Other</v>
      </c>
      <c r="L4550" s="12">
        <v>2.5999999999999998E-4</v>
      </c>
      <c r="M4550" s="12"/>
    </row>
    <row r="4551" spans="1:13" x14ac:dyDescent="0.3">
      <c r="A4551" s="18">
        <v>4549</v>
      </c>
      <c r="B4551" s="18">
        <f t="shared" si="142"/>
        <v>2022</v>
      </c>
      <c r="C4551" s="17">
        <v>44805</v>
      </c>
      <c r="D4551" s="18" t="s">
        <v>130</v>
      </c>
      <c r="E4551" s="18" t="s">
        <v>164</v>
      </c>
      <c r="F4551" s="18" t="str">
        <f t="shared" si="143"/>
        <v>National Grid-Revenue Decoupling Adjustment Factor (RDAF)-44805</v>
      </c>
      <c r="G4551" s="11" t="s">
        <v>131</v>
      </c>
      <c r="H4551" s="11" t="s">
        <v>49</v>
      </c>
      <c r="I4551" s="11" t="s">
        <v>148</v>
      </c>
      <c r="J4551" s="11" t="s">
        <v>149</v>
      </c>
      <c r="K4551" s="11" t="str">
        <f>IFERROR(INDEX('EDC Component Dictionary'!$C$5:$C$37,MATCH('Rates Database'!J4551,'EDC Component Dictionary'!$B$5:$B$37,0)), "Energy Supply")</f>
        <v>Other</v>
      </c>
      <c r="L4551" s="12">
        <v>2.5999999999999998E-4</v>
      </c>
      <c r="M4551" s="12"/>
    </row>
    <row r="4552" spans="1:13" x14ac:dyDescent="0.3">
      <c r="A4552" s="18">
        <v>4550</v>
      </c>
      <c r="B4552" s="18">
        <f t="shared" si="142"/>
        <v>2022</v>
      </c>
      <c r="C4552" s="17">
        <v>44774</v>
      </c>
      <c r="D4552" s="18" t="s">
        <v>130</v>
      </c>
      <c r="E4552" s="18" t="s">
        <v>164</v>
      </c>
      <c r="F4552" s="18" t="str">
        <f t="shared" si="143"/>
        <v>National Grid-Revenue Decoupling Adjustment Factor (RDAF)-44774</v>
      </c>
      <c r="G4552" s="11" t="s">
        <v>131</v>
      </c>
      <c r="H4552" s="11" t="s">
        <v>49</v>
      </c>
      <c r="I4552" s="11" t="s">
        <v>148</v>
      </c>
      <c r="J4552" s="11" t="s">
        <v>149</v>
      </c>
      <c r="K4552" s="11" t="str">
        <f>IFERROR(INDEX('EDC Component Dictionary'!$C$5:$C$37,MATCH('Rates Database'!J4552,'EDC Component Dictionary'!$B$5:$B$37,0)), "Energy Supply")</f>
        <v>Other</v>
      </c>
      <c r="L4552" s="12">
        <v>2.5999999999999998E-4</v>
      </c>
      <c r="M4552" s="12"/>
    </row>
    <row r="4553" spans="1:13" x14ac:dyDescent="0.3">
      <c r="A4553" s="18">
        <v>4551</v>
      </c>
      <c r="B4553" s="18">
        <f t="shared" si="142"/>
        <v>2022</v>
      </c>
      <c r="C4553" s="17">
        <v>44743</v>
      </c>
      <c r="D4553" s="18" t="s">
        <v>130</v>
      </c>
      <c r="E4553" s="18" t="s">
        <v>164</v>
      </c>
      <c r="F4553" s="18" t="str">
        <f t="shared" si="143"/>
        <v>National Grid-Revenue Decoupling Adjustment Factor (RDAF)-44743</v>
      </c>
      <c r="G4553" s="11" t="s">
        <v>131</v>
      </c>
      <c r="H4553" s="11" t="s">
        <v>49</v>
      </c>
      <c r="I4553" s="11" t="s">
        <v>148</v>
      </c>
      <c r="J4553" s="11" t="s">
        <v>149</v>
      </c>
      <c r="K4553" s="11" t="str">
        <f>IFERROR(INDEX('EDC Component Dictionary'!$C$5:$C$37,MATCH('Rates Database'!J4553,'EDC Component Dictionary'!$B$5:$B$37,0)), "Energy Supply")</f>
        <v>Other</v>
      </c>
      <c r="L4553" s="12">
        <v>2.5999999999999998E-4</v>
      </c>
      <c r="M4553" s="12"/>
    </row>
    <row r="4554" spans="1:13" x14ac:dyDescent="0.3">
      <c r="A4554" s="18">
        <v>4552</v>
      </c>
      <c r="B4554" s="18">
        <f t="shared" si="142"/>
        <v>2022</v>
      </c>
      <c r="C4554" s="17">
        <v>44713</v>
      </c>
      <c r="D4554" s="18" t="s">
        <v>130</v>
      </c>
      <c r="E4554" s="18" t="s">
        <v>164</v>
      </c>
      <c r="F4554" s="18" t="str">
        <f t="shared" si="143"/>
        <v>National Grid-Revenue Decoupling Adjustment Factor (RDAF)-44713</v>
      </c>
      <c r="G4554" s="11" t="s">
        <v>131</v>
      </c>
      <c r="H4554" s="11" t="s">
        <v>49</v>
      </c>
      <c r="I4554" s="11" t="s">
        <v>148</v>
      </c>
      <c r="J4554" s="11" t="s">
        <v>149</v>
      </c>
      <c r="K4554" s="11" t="str">
        <f>IFERROR(INDEX('EDC Component Dictionary'!$C$5:$C$37,MATCH('Rates Database'!J4554,'EDC Component Dictionary'!$B$5:$B$37,0)), "Energy Supply")</f>
        <v>Other</v>
      </c>
      <c r="L4554" s="12">
        <v>2.5999999999999998E-4</v>
      </c>
      <c r="M4554" s="12"/>
    </row>
    <row r="4555" spans="1:13" x14ac:dyDescent="0.3">
      <c r="A4555" s="18">
        <v>4553</v>
      </c>
      <c r="B4555" s="18">
        <f t="shared" si="142"/>
        <v>2022</v>
      </c>
      <c r="C4555" s="17">
        <v>44682</v>
      </c>
      <c r="D4555" s="18" t="s">
        <v>130</v>
      </c>
      <c r="E4555" s="18" t="s">
        <v>164</v>
      </c>
      <c r="F4555" s="18" t="str">
        <f t="shared" si="143"/>
        <v>National Grid-Revenue Decoupling Adjustment Factor (RDAF)-44682</v>
      </c>
      <c r="G4555" s="11" t="s">
        <v>131</v>
      </c>
      <c r="H4555" s="11" t="s">
        <v>49</v>
      </c>
      <c r="I4555" s="11" t="s">
        <v>148</v>
      </c>
      <c r="J4555" s="11" t="s">
        <v>149</v>
      </c>
      <c r="K4555" s="11" t="str">
        <f>IFERROR(INDEX('EDC Component Dictionary'!$C$5:$C$37,MATCH('Rates Database'!J4555,'EDC Component Dictionary'!$B$5:$B$37,0)), "Energy Supply")</f>
        <v>Other</v>
      </c>
      <c r="L4555" s="12">
        <v>2.5999999999999998E-4</v>
      </c>
      <c r="M4555" s="12"/>
    </row>
    <row r="4556" spans="1:13" x14ac:dyDescent="0.3">
      <c r="A4556" s="18">
        <v>4554</v>
      </c>
      <c r="B4556" s="18">
        <f t="shared" si="142"/>
        <v>2022</v>
      </c>
      <c r="C4556" s="17">
        <v>44652</v>
      </c>
      <c r="D4556" s="18" t="s">
        <v>130</v>
      </c>
      <c r="E4556" s="18" t="s">
        <v>164</v>
      </c>
      <c r="F4556" s="18" t="str">
        <f t="shared" si="143"/>
        <v>National Grid-Revenue Decoupling Adjustment Factor (RDAF)-44652</v>
      </c>
      <c r="G4556" s="11" t="s">
        <v>131</v>
      </c>
      <c r="H4556" s="11" t="s">
        <v>49</v>
      </c>
      <c r="I4556" s="11" t="s">
        <v>148</v>
      </c>
      <c r="J4556" s="11" t="s">
        <v>149</v>
      </c>
      <c r="K4556" s="11" t="str">
        <f>IFERROR(INDEX('EDC Component Dictionary'!$C$5:$C$37,MATCH('Rates Database'!J4556,'EDC Component Dictionary'!$B$5:$B$37,0)), "Energy Supply")</f>
        <v>Other</v>
      </c>
      <c r="L4556" s="12">
        <v>2.5999999999999998E-4</v>
      </c>
      <c r="M4556" s="12"/>
    </row>
    <row r="4557" spans="1:13" x14ac:dyDescent="0.3">
      <c r="A4557" s="18">
        <v>4555</v>
      </c>
      <c r="B4557" s="18">
        <f t="shared" si="142"/>
        <v>2022</v>
      </c>
      <c r="C4557" s="17">
        <v>44621</v>
      </c>
      <c r="D4557" s="18" t="s">
        <v>130</v>
      </c>
      <c r="E4557" s="18" t="s">
        <v>164</v>
      </c>
      <c r="F4557" s="18" t="str">
        <f t="shared" si="143"/>
        <v>National Grid-Revenue Decoupling Adjustment Factor (RDAF)-44621</v>
      </c>
      <c r="G4557" s="11" t="s">
        <v>131</v>
      </c>
      <c r="H4557" s="11" t="s">
        <v>49</v>
      </c>
      <c r="I4557" s="11" t="s">
        <v>148</v>
      </c>
      <c r="J4557" s="11" t="s">
        <v>149</v>
      </c>
      <c r="K4557" s="11" t="str">
        <f>IFERROR(INDEX('EDC Component Dictionary'!$C$5:$C$37,MATCH('Rates Database'!J4557,'EDC Component Dictionary'!$B$5:$B$37,0)), "Energy Supply")</f>
        <v>Other</v>
      </c>
      <c r="L4557" s="12">
        <v>2.5999999999999998E-4</v>
      </c>
      <c r="M4557" s="12"/>
    </row>
    <row r="4558" spans="1:13" x14ac:dyDescent="0.3">
      <c r="A4558" s="18">
        <v>4556</v>
      </c>
      <c r="B4558" s="18">
        <f t="shared" si="142"/>
        <v>2022</v>
      </c>
      <c r="C4558" s="17">
        <v>44593</v>
      </c>
      <c r="D4558" s="18" t="s">
        <v>130</v>
      </c>
      <c r="E4558" s="18" t="s">
        <v>164</v>
      </c>
      <c r="F4558" s="18" t="str">
        <f t="shared" si="143"/>
        <v>National Grid-Revenue Decoupling Adjustment Factor (RDAF)-44593</v>
      </c>
      <c r="G4558" s="11" t="s">
        <v>131</v>
      </c>
      <c r="H4558" s="11" t="s">
        <v>49</v>
      </c>
      <c r="I4558" s="11" t="s">
        <v>148</v>
      </c>
      <c r="J4558" s="11" t="s">
        <v>149</v>
      </c>
      <c r="K4558" s="11" t="str">
        <f>IFERROR(INDEX('EDC Component Dictionary'!$C$5:$C$37,MATCH('Rates Database'!J4558,'EDC Component Dictionary'!$B$5:$B$37,0)), "Energy Supply")</f>
        <v>Other</v>
      </c>
      <c r="L4558" s="12">
        <v>2.5500000000000002E-3</v>
      </c>
      <c r="M4558" s="12"/>
    </row>
    <row r="4559" spans="1:13" x14ac:dyDescent="0.3">
      <c r="A4559" s="18">
        <v>4557</v>
      </c>
      <c r="B4559" s="18">
        <f t="shared" si="142"/>
        <v>2022</v>
      </c>
      <c r="C4559" s="17">
        <v>44562</v>
      </c>
      <c r="D4559" s="18" t="s">
        <v>130</v>
      </c>
      <c r="E4559" s="18" t="s">
        <v>164</v>
      </c>
      <c r="F4559" s="18" t="str">
        <f t="shared" si="143"/>
        <v>National Grid-Revenue Decoupling Adjustment Factor (RDAF)-44562</v>
      </c>
      <c r="G4559" s="11" t="s">
        <v>131</v>
      </c>
      <c r="H4559" s="11" t="s">
        <v>49</v>
      </c>
      <c r="I4559" s="11" t="s">
        <v>148</v>
      </c>
      <c r="J4559" s="11" t="s">
        <v>149</v>
      </c>
      <c r="K4559" s="11" t="str">
        <f>IFERROR(INDEX('EDC Component Dictionary'!$C$5:$C$37,MATCH('Rates Database'!J4559,'EDC Component Dictionary'!$B$5:$B$37,0)), "Energy Supply")</f>
        <v>Other</v>
      </c>
      <c r="L4559" s="12">
        <v>2.5500000000000002E-3</v>
      </c>
      <c r="M4559" s="12"/>
    </row>
    <row r="4560" spans="1:13" x14ac:dyDescent="0.3">
      <c r="A4560" s="18">
        <v>4558</v>
      </c>
      <c r="B4560" s="18">
        <f t="shared" si="142"/>
        <v>2021</v>
      </c>
      <c r="C4560" s="17">
        <v>44531</v>
      </c>
      <c r="D4560" s="18" t="s">
        <v>130</v>
      </c>
      <c r="E4560" s="18" t="s">
        <v>164</v>
      </c>
      <c r="F4560" s="18" t="str">
        <f t="shared" si="143"/>
        <v>National Grid-Revenue Decoupling Adjustment Factor (RDAF)-44531</v>
      </c>
      <c r="G4560" s="11" t="s">
        <v>131</v>
      </c>
      <c r="H4560" s="11" t="s">
        <v>49</v>
      </c>
      <c r="I4560" s="11" t="s">
        <v>148</v>
      </c>
      <c r="J4560" s="11" t="s">
        <v>149</v>
      </c>
      <c r="K4560" s="11" t="str">
        <f>IFERROR(INDEX('EDC Component Dictionary'!$C$5:$C$37,MATCH('Rates Database'!J4560,'EDC Component Dictionary'!$B$5:$B$37,0)), "Energy Supply")</f>
        <v>Other</v>
      </c>
      <c r="L4560" s="12">
        <v>2.5500000000000002E-3</v>
      </c>
      <c r="M4560" s="12"/>
    </row>
    <row r="4561" spans="1:13" x14ac:dyDescent="0.3">
      <c r="A4561" s="18">
        <v>4559</v>
      </c>
      <c r="B4561" s="18">
        <f t="shared" si="142"/>
        <v>2021</v>
      </c>
      <c r="C4561" s="17">
        <v>44501</v>
      </c>
      <c r="D4561" s="18" t="s">
        <v>130</v>
      </c>
      <c r="E4561" s="18" t="s">
        <v>164</v>
      </c>
      <c r="F4561" s="18" t="str">
        <f t="shared" si="143"/>
        <v>National Grid-Revenue Decoupling Adjustment Factor (RDAF)-44501</v>
      </c>
      <c r="G4561" s="11" t="s">
        <v>131</v>
      </c>
      <c r="H4561" s="11" t="s">
        <v>49</v>
      </c>
      <c r="I4561" s="11" t="s">
        <v>148</v>
      </c>
      <c r="J4561" s="11" t="s">
        <v>149</v>
      </c>
      <c r="K4561" s="11" t="str">
        <f>IFERROR(INDEX('EDC Component Dictionary'!$C$5:$C$37,MATCH('Rates Database'!J4561,'EDC Component Dictionary'!$B$5:$B$37,0)), "Energy Supply")</f>
        <v>Other</v>
      </c>
      <c r="L4561" s="12">
        <v>2.5500000000000002E-3</v>
      </c>
      <c r="M4561" s="12"/>
    </row>
    <row r="4562" spans="1:13" x14ac:dyDescent="0.3">
      <c r="A4562" s="18">
        <v>4560</v>
      </c>
      <c r="B4562" s="18">
        <f t="shared" si="142"/>
        <v>2021</v>
      </c>
      <c r="C4562" s="17">
        <v>44470</v>
      </c>
      <c r="D4562" s="18" t="s">
        <v>130</v>
      </c>
      <c r="E4562" s="18" t="s">
        <v>164</v>
      </c>
      <c r="F4562" s="18" t="str">
        <f t="shared" si="143"/>
        <v>National Grid-Revenue Decoupling Adjustment Factor (RDAF)-44470</v>
      </c>
      <c r="G4562" s="11" t="s">
        <v>131</v>
      </c>
      <c r="H4562" s="11" t="s">
        <v>49</v>
      </c>
      <c r="I4562" s="11" t="s">
        <v>148</v>
      </c>
      <c r="J4562" s="11" t="s">
        <v>149</v>
      </c>
      <c r="K4562" s="11" t="str">
        <f>IFERROR(INDEX('EDC Component Dictionary'!$C$5:$C$37,MATCH('Rates Database'!J4562,'EDC Component Dictionary'!$B$5:$B$37,0)), "Energy Supply")</f>
        <v>Other</v>
      </c>
      <c r="L4562" s="12">
        <v>2.5500000000000002E-3</v>
      </c>
      <c r="M4562" s="12"/>
    </row>
    <row r="4563" spans="1:13" x14ac:dyDescent="0.3">
      <c r="A4563" s="18">
        <v>4561</v>
      </c>
      <c r="B4563" s="18">
        <f t="shared" si="142"/>
        <v>2021</v>
      </c>
      <c r="C4563" s="17">
        <v>44440</v>
      </c>
      <c r="D4563" s="18" t="s">
        <v>130</v>
      </c>
      <c r="E4563" s="18" t="s">
        <v>164</v>
      </c>
      <c r="F4563" s="18" t="str">
        <f t="shared" si="143"/>
        <v>National Grid-Revenue Decoupling Adjustment Factor (RDAF)-44440</v>
      </c>
      <c r="G4563" s="11" t="s">
        <v>131</v>
      </c>
      <c r="H4563" s="11" t="s">
        <v>49</v>
      </c>
      <c r="I4563" s="11" t="s">
        <v>148</v>
      </c>
      <c r="J4563" s="11" t="s">
        <v>149</v>
      </c>
      <c r="K4563" s="11" t="str">
        <f>IFERROR(INDEX('EDC Component Dictionary'!$C$5:$C$37,MATCH('Rates Database'!J4563,'EDC Component Dictionary'!$B$5:$B$37,0)), "Energy Supply")</f>
        <v>Other</v>
      </c>
      <c r="L4563" s="12">
        <v>2.5500000000000002E-3</v>
      </c>
      <c r="M4563" s="12"/>
    </row>
    <row r="4564" spans="1:13" x14ac:dyDescent="0.3">
      <c r="A4564" s="18">
        <v>4562</v>
      </c>
      <c r="B4564" s="18">
        <f t="shared" si="142"/>
        <v>2021</v>
      </c>
      <c r="C4564" s="17">
        <v>44409</v>
      </c>
      <c r="D4564" s="18" t="s">
        <v>130</v>
      </c>
      <c r="E4564" s="18" t="s">
        <v>164</v>
      </c>
      <c r="F4564" s="18" t="str">
        <f t="shared" si="143"/>
        <v>National Grid-Revenue Decoupling Adjustment Factor (RDAF)-44409</v>
      </c>
      <c r="G4564" s="11" t="s">
        <v>131</v>
      </c>
      <c r="H4564" s="11" t="s">
        <v>49</v>
      </c>
      <c r="I4564" s="11" t="s">
        <v>148</v>
      </c>
      <c r="J4564" s="11" t="s">
        <v>149</v>
      </c>
      <c r="K4564" s="11" t="str">
        <f>IFERROR(INDEX('EDC Component Dictionary'!$C$5:$C$37,MATCH('Rates Database'!J4564,'EDC Component Dictionary'!$B$5:$B$37,0)), "Energy Supply")</f>
        <v>Other</v>
      </c>
      <c r="L4564" s="12">
        <v>2.5500000000000002E-3</v>
      </c>
      <c r="M4564" s="12"/>
    </row>
    <row r="4565" spans="1:13" x14ac:dyDescent="0.3">
      <c r="A4565" s="18">
        <v>4563</v>
      </c>
      <c r="B4565" s="18">
        <f t="shared" si="142"/>
        <v>2021</v>
      </c>
      <c r="C4565" s="17">
        <v>44378</v>
      </c>
      <c r="D4565" s="18" t="s">
        <v>130</v>
      </c>
      <c r="E4565" s="18" t="s">
        <v>164</v>
      </c>
      <c r="F4565" s="18" t="str">
        <f t="shared" si="143"/>
        <v>National Grid-Revenue Decoupling Adjustment Factor (RDAF)-44378</v>
      </c>
      <c r="G4565" s="11" t="s">
        <v>131</v>
      </c>
      <c r="H4565" s="11" t="s">
        <v>49</v>
      </c>
      <c r="I4565" s="11" t="s">
        <v>148</v>
      </c>
      <c r="J4565" s="11" t="s">
        <v>149</v>
      </c>
      <c r="K4565" s="11" t="str">
        <f>IFERROR(INDEX('EDC Component Dictionary'!$C$5:$C$37,MATCH('Rates Database'!J4565,'EDC Component Dictionary'!$B$5:$B$37,0)), "Energy Supply")</f>
        <v>Other</v>
      </c>
      <c r="L4565" s="12">
        <v>2.5500000000000002E-3</v>
      </c>
      <c r="M4565" s="12"/>
    </row>
    <row r="4566" spans="1:13" x14ac:dyDescent="0.3">
      <c r="A4566" s="18">
        <v>4564</v>
      </c>
      <c r="B4566" s="18">
        <f t="shared" si="142"/>
        <v>2021</v>
      </c>
      <c r="C4566" s="17">
        <v>44348</v>
      </c>
      <c r="D4566" s="18" t="s">
        <v>130</v>
      </c>
      <c r="E4566" s="18" t="s">
        <v>164</v>
      </c>
      <c r="F4566" s="18" t="str">
        <f t="shared" si="143"/>
        <v>National Grid-Revenue Decoupling Adjustment Factor (RDAF)-44348</v>
      </c>
      <c r="G4566" s="11" t="s">
        <v>131</v>
      </c>
      <c r="H4566" s="11" t="s">
        <v>49</v>
      </c>
      <c r="I4566" s="11" t="s">
        <v>148</v>
      </c>
      <c r="J4566" s="11" t="s">
        <v>149</v>
      </c>
      <c r="K4566" s="11" t="str">
        <f>IFERROR(INDEX('EDC Component Dictionary'!$C$5:$C$37,MATCH('Rates Database'!J4566,'EDC Component Dictionary'!$B$5:$B$37,0)), "Energy Supply")</f>
        <v>Other</v>
      </c>
      <c r="L4566" s="12">
        <v>2.5500000000000002E-3</v>
      </c>
      <c r="M4566" s="12"/>
    </row>
    <row r="4567" spans="1:13" x14ac:dyDescent="0.3">
      <c r="A4567" s="18">
        <v>4565</v>
      </c>
      <c r="B4567" s="18">
        <f t="shared" si="142"/>
        <v>2021</v>
      </c>
      <c r="C4567" s="17">
        <v>44317</v>
      </c>
      <c r="D4567" s="18" t="s">
        <v>130</v>
      </c>
      <c r="E4567" s="18" t="s">
        <v>164</v>
      </c>
      <c r="F4567" s="18" t="str">
        <f t="shared" si="143"/>
        <v>National Grid-Revenue Decoupling Adjustment Factor (RDAF)-44317</v>
      </c>
      <c r="G4567" s="11" t="s">
        <v>131</v>
      </c>
      <c r="H4567" s="11" t="s">
        <v>49</v>
      </c>
      <c r="I4567" s="11" t="s">
        <v>148</v>
      </c>
      <c r="J4567" s="11" t="s">
        <v>149</v>
      </c>
      <c r="K4567" s="11" t="str">
        <f>IFERROR(INDEX('EDC Component Dictionary'!$C$5:$C$37,MATCH('Rates Database'!J4567,'EDC Component Dictionary'!$B$5:$B$37,0)), "Energy Supply")</f>
        <v>Other</v>
      </c>
      <c r="L4567" s="12">
        <v>2.5500000000000002E-3</v>
      </c>
      <c r="M4567" s="12"/>
    </row>
    <row r="4568" spans="1:13" x14ac:dyDescent="0.3">
      <c r="A4568" s="18">
        <v>4566</v>
      </c>
      <c r="B4568" s="18">
        <f t="shared" si="142"/>
        <v>2021</v>
      </c>
      <c r="C4568" s="17">
        <v>44287</v>
      </c>
      <c r="D4568" s="18" t="s">
        <v>130</v>
      </c>
      <c r="E4568" s="18" t="s">
        <v>164</v>
      </c>
      <c r="F4568" s="18" t="str">
        <f t="shared" si="143"/>
        <v>National Grid-Revenue Decoupling Adjustment Factor (RDAF)-44287</v>
      </c>
      <c r="G4568" s="11" t="s">
        <v>131</v>
      </c>
      <c r="H4568" s="11" t="s">
        <v>49</v>
      </c>
      <c r="I4568" s="11" t="s">
        <v>148</v>
      </c>
      <c r="J4568" s="11" t="s">
        <v>149</v>
      </c>
      <c r="K4568" s="11" t="str">
        <f>IFERROR(INDEX('EDC Component Dictionary'!$C$5:$C$37,MATCH('Rates Database'!J4568,'EDC Component Dictionary'!$B$5:$B$37,0)), "Energy Supply")</f>
        <v>Other</v>
      </c>
      <c r="L4568" s="12">
        <v>2.5500000000000002E-3</v>
      </c>
      <c r="M4568" s="12"/>
    </row>
    <row r="4569" spans="1:13" x14ac:dyDescent="0.3">
      <c r="A4569" s="18">
        <v>4567</v>
      </c>
      <c r="B4569" s="18">
        <f t="shared" si="142"/>
        <v>2021</v>
      </c>
      <c r="C4569" s="17">
        <v>44256</v>
      </c>
      <c r="D4569" s="18" t="s">
        <v>130</v>
      </c>
      <c r="E4569" s="18" t="s">
        <v>164</v>
      </c>
      <c r="F4569" s="18" t="str">
        <f t="shared" si="143"/>
        <v>National Grid-Revenue Decoupling Adjustment Factor (RDAF)-44256</v>
      </c>
      <c r="G4569" s="11" t="s">
        <v>131</v>
      </c>
      <c r="H4569" s="11" t="s">
        <v>49</v>
      </c>
      <c r="I4569" s="11" t="s">
        <v>148</v>
      </c>
      <c r="J4569" s="11" t="s">
        <v>149</v>
      </c>
      <c r="K4569" s="11" t="str">
        <f>IFERROR(INDEX('EDC Component Dictionary'!$C$5:$C$37,MATCH('Rates Database'!J4569,'EDC Component Dictionary'!$B$5:$B$37,0)), "Energy Supply")</f>
        <v>Other</v>
      </c>
      <c r="L4569" s="12">
        <v>2.5500000000000002E-3</v>
      </c>
      <c r="M4569" s="12"/>
    </row>
    <row r="4570" spans="1:13" x14ac:dyDescent="0.3">
      <c r="A4570" s="18">
        <v>4568</v>
      </c>
      <c r="B4570" s="18">
        <f t="shared" si="142"/>
        <v>2021</v>
      </c>
      <c r="C4570" s="17">
        <v>44228</v>
      </c>
      <c r="D4570" s="18" t="s">
        <v>130</v>
      </c>
      <c r="E4570" s="18" t="s">
        <v>164</v>
      </c>
      <c r="F4570" s="18" t="str">
        <f t="shared" si="143"/>
        <v>National Grid-Revenue Decoupling Adjustment Factor (RDAF)-44228</v>
      </c>
      <c r="G4570" s="11" t="s">
        <v>131</v>
      </c>
      <c r="H4570" s="11" t="s">
        <v>49</v>
      </c>
      <c r="I4570" s="11" t="s">
        <v>148</v>
      </c>
      <c r="J4570" s="11" t="s">
        <v>149</v>
      </c>
      <c r="K4570" s="11" t="str">
        <f>IFERROR(INDEX('EDC Component Dictionary'!$C$5:$C$37,MATCH('Rates Database'!J4570,'EDC Component Dictionary'!$B$5:$B$37,0)), "Energy Supply")</f>
        <v>Other</v>
      </c>
      <c r="L4570" s="12">
        <v>2.5100000000000001E-3</v>
      </c>
      <c r="M4570" s="12"/>
    </row>
    <row r="4571" spans="1:13" x14ac:dyDescent="0.3">
      <c r="A4571" s="18">
        <v>4569</v>
      </c>
      <c r="B4571" s="18">
        <f t="shared" si="142"/>
        <v>2021</v>
      </c>
      <c r="C4571" s="17">
        <v>44197</v>
      </c>
      <c r="D4571" s="18" t="s">
        <v>130</v>
      </c>
      <c r="E4571" s="18" t="s">
        <v>164</v>
      </c>
      <c r="F4571" s="18" t="str">
        <f t="shared" si="143"/>
        <v>National Grid-Revenue Decoupling Adjustment Factor (RDAF)-44197</v>
      </c>
      <c r="G4571" s="11" t="s">
        <v>131</v>
      </c>
      <c r="H4571" s="11" t="s">
        <v>49</v>
      </c>
      <c r="I4571" s="11" t="s">
        <v>148</v>
      </c>
      <c r="J4571" s="11" t="s">
        <v>149</v>
      </c>
      <c r="K4571" s="11" t="str">
        <f>IFERROR(INDEX('EDC Component Dictionary'!$C$5:$C$37,MATCH('Rates Database'!J4571,'EDC Component Dictionary'!$B$5:$B$37,0)), "Energy Supply")</f>
        <v>Other</v>
      </c>
      <c r="L4571" s="12">
        <v>2.5100000000000001E-3</v>
      </c>
      <c r="M4571" s="12"/>
    </row>
    <row r="4572" spans="1:13" x14ac:dyDescent="0.3">
      <c r="A4572" s="18">
        <v>4570</v>
      </c>
      <c r="B4572" s="18">
        <f t="shared" si="142"/>
        <v>2020</v>
      </c>
      <c r="C4572" s="17">
        <v>44166</v>
      </c>
      <c r="D4572" s="18" t="s">
        <v>130</v>
      </c>
      <c r="E4572" s="18" t="s">
        <v>164</v>
      </c>
      <c r="F4572" s="18" t="str">
        <f t="shared" si="143"/>
        <v>National Grid-Revenue Decoupling Adjustment Factor (RDAF)-44166</v>
      </c>
      <c r="G4572" s="11" t="s">
        <v>131</v>
      </c>
      <c r="H4572" s="11" t="s">
        <v>49</v>
      </c>
      <c r="I4572" s="11" t="s">
        <v>148</v>
      </c>
      <c r="J4572" s="11" t="s">
        <v>149</v>
      </c>
      <c r="K4572" s="11" t="str">
        <f>IFERROR(INDEX('EDC Component Dictionary'!$C$5:$C$37,MATCH('Rates Database'!J4572,'EDC Component Dictionary'!$B$5:$B$37,0)), "Energy Supply")</f>
        <v>Other</v>
      </c>
      <c r="L4572" s="12">
        <v>2.5100000000000001E-3</v>
      </c>
      <c r="M4572" s="12"/>
    </row>
    <row r="4573" spans="1:13" x14ac:dyDescent="0.3">
      <c r="A4573" s="18">
        <v>4571</v>
      </c>
      <c r="B4573" s="18">
        <f t="shared" si="142"/>
        <v>2020</v>
      </c>
      <c r="C4573" s="17">
        <v>44136</v>
      </c>
      <c r="D4573" s="18" t="s">
        <v>130</v>
      </c>
      <c r="E4573" s="18" t="s">
        <v>164</v>
      </c>
      <c r="F4573" s="18" t="str">
        <f t="shared" si="143"/>
        <v>National Grid-Revenue Decoupling Adjustment Factor (RDAF)-44136</v>
      </c>
      <c r="G4573" s="11" t="s">
        <v>131</v>
      </c>
      <c r="H4573" s="11" t="s">
        <v>49</v>
      </c>
      <c r="I4573" s="11" t="s">
        <v>148</v>
      </c>
      <c r="J4573" s="11" t="s">
        <v>149</v>
      </c>
      <c r="K4573" s="11" t="str">
        <f>IFERROR(INDEX('EDC Component Dictionary'!$C$5:$C$37,MATCH('Rates Database'!J4573,'EDC Component Dictionary'!$B$5:$B$37,0)), "Energy Supply")</f>
        <v>Other</v>
      </c>
      <c r="L4573" s="12">
        <v>2.5100000000000001E-3</v>
      </c>
      <c r="M4573" s="12"/>
    </row>
    <row r="4574" spans="1:13" x14ac:dyDescent="0.3">
      <c r="A4574" s="18">
        <v>4572</v>
      </c>
      <c r="B4574" s="18">
        <f t="shared" si="142"/>
        <v>2020</v>
      </c>
      <c r="C4574" s="17">
        <v>44105</v>
      </c>
      <c r="D4574" s="18" t="s">
        <v>130</v>
      </c>
      <c r="E4574" s="18" t="s">
        <v>164</v>
      </c>
      <c r="F4574" s="18" t="str">
        <f t="shared" si="143"/>
        <v>National Grid-Revenue Decoupling Adjustment Factor (RDAF)-44105</v>
      </c>
      <c r="G4574" s="11" t="s">
        <v>131</v>
      </c>
      <c r="H4574" s="11" t="s">
        <v>49</v>
      </c>
      <c r="I4574" s="11" t="s">
        <v>148</v>
      </c>
      <c r="J4574" s="11" t="s">
        <v>149</v>
      </c>
      <c r="K4574" s="11" t="str">
        <f>IFERROR(INDEX('EDC Component Dictionary'!$C$5:$C$37,MATCH('Rates Database'!J4574,'EDC Component Dictionary'!$B$5:$B$37,0)), "Energy Supply")</f>
        <v>Other</v>
      </c>
      <c r="L4574" s="12">
        <v>2.5100000000000001E-3</v>
      </c>
      <c r="M4574" s="12"/>
    </row>
    <row r="4575" spans="1:13" x14ac:dyDescent="0.3">
      <c r="A4575" s="18">
        <v>4573</v>
      </c>
      <c r="B4575" s="18">
        <f t="shared" si="142"/>
        <v>2020</v>
      </c>
      <c r="C4575" s="17">
        <v>44075</v>
      </c>
      <c r="D4575" s="18" t="s">
        <v>130</v>
      </c>
      <c r="E4575" s="18" t="s">
        <v>164</v>
      </c>
      <c r="F4575" s="18" t="str">
        <f t="shared" si="143"/>
        <v>National Grid-Revenue Decoupling Adjustment Factor (RDAF)-44075</v>
      </c>
      <c r="G4575" s="11" t="s">
        <v>131</v>
      </c>
      <c r="H4575" s="11" t="s">
        <v>49</v>
      </c>
      <c r="I4575" s="11" t="s">
        <v>148</v>
      </c>
      <c r="J4575" s="11" t="s">
        <v>149</v>
      </c>
      <c r="K4575" s="11" t="str">
        <f>IFERROR(INDEX('EDC Component Dictionary'!$C$5:$C$37,MATCH('Rates Database'!J4575,'EDC Component Dictionary'!$B$5:$B$37,0)), "Energy Supply")</f>
        <v>Other</v>
      </c>
      <c r="L4575" s="12">
        <v>2.5100000000000001E-3</v>
      </c>
      <c r="M4575" s="12"/>
    </row>
    <row r="4576" spans="1:13" x14ac:dyDescent="0.3">
      <c r="A4576" s="18">
        <v>4574</v>
      </c>
      <c r="B4576" s="18">
        <f t="shared" si="142"/>
        <v>2020</v>
      </c>
      <c r="C4576" s="17">
        <v>44044</v>
      </c>
      <c r="D4576" s="18" t="s">
        <v>130</v>
      </c>
      <c r="E4576" s="18" t="s">
        <v>164</v>
      </c>
      <c r="F4576" s="18" t="str">
        <f t="shared" si="143"/>
        <v>National Grid-Revenue Decoupling Adjustment Factor (RDAF)-44044</v>
      </c>
      <c r="G4576" s="11" t="s">
        <v>131</v>
      </c>
      <c r="H4576" s="11" t="s">
        <v>49</v>
      </c>
      <c r="I4576" s="11" t="s">
        <v>148</v>
      </c>
      <c r="J4576" s="11" t="s">
        <v>149</v>
      </c>
      <c r="K4576" s="11" t="str">
        <f>IFERROR(INDEX('EDC Component Dictionary'!$C$5:$C$37,MATCH('Rates Database'!J4576,'EDC Component Dictionary'!$B$5:$B$37,0)), "Energy Supply")</f>
        <v>Other</v>
      </c>
      <c r="L4576" s="12">
        <v>2.5100000000000001E-3</v>
      </c>
      <c r="M4576" s="12"/>
    </row>
    <row r="4577" spans="1:13" x14ac:dyDescent="0.3">
      <c r="A4577" s="18">
        <v>4575</v>
      </c>
      <c r="B4577" s="18">
        <f t="shared" si="142"/>
        <v>2020</v>
      </c>
      <c r="C4577" s="17">
        <v>44013</v>
      </c>
      <c r="D4577" s="18" t="s">
        <v>130</v>
      </c>
      <c r="E4577" s="18" t="s">
        <v>164</v>
      </c>
      <c r="F4577" s="18" t="str">
        <f t="shared" si="143"/>
        <v>National Grid-Revenue Decoupling Adjustment Factor (RDAF)-44013</v>
      </c>
      <c r="G4577" s="11" t="s">
        <v>131</v>
      </c>
      <c r="H4577" s="11" t="s">
        <v>49</v>
      </c>
      <c r="I4577" s="11" t="s">
        <v>148</v>
      </c>
      <c r="J4577" s="11" t="s">
        <v>149</v>
      </c>
      <c r="K4577" s="11" t="str">
        <f>IFERROR(INDEX('EDC Component Dictionary'!$C$5:$C$37,MATCH('Rates Database'!J4577,'EDC Component Dictionary'!$B$5:$B$37,0)), "Energy Supply")</f>
        <v>Other</v>
      </c>
      <c r="L4577" s="12">
        <v>2.5100000000000001E-3</v>
      </c>
      <c r="M4577" s="12"/>
    </row>
    <row r="4578" spans="1:13" x14ac:dyDescent="0.3">
      <c r="A4578" s="18">
        <v>4576</v>
      </c>
      <c r="B4578" s="18">
        <f t="shared" si="142"/>
        <v>2020</v>
      </c>
      <c r="C4578" s="17">
        <v>43983</v>
      </c>
      <c r="D4578" s="18" t="s">
        <v>130</v>
      </c>
      <c r="E4578" s="18" t="s">
        <v>164</v>
      </c>
      <c r="F4578" s="18" t="str">
        <f t="shared" si="143"/>
        <v>National Grid-Revenue Decoupling Adjustment Factor (RDAF)-43983</v>
      </c>
      <c r="G4578" s="11" t="s">
        <v>131</v>
      </c>
      <c r="H4578" s="11" t="s">
        <v>49</v>
      </c>
      <c r="I4578" s="11" t="s">
        <v>148</v>
      </c>
      <c r="J4578" s="11" t="s">
        <v>149</v>
      </c>
      <c r="K4578" s="11" t="str">
        <f>IFERROR(INDEX('EDC Component Dictionary'!$C$5:$C$37,MATCH('Rates Database'!J4578,'EDC Component Dictionary'!$B$5:$B$37,0)), "Energy Supply")</f>
        <v>Other</v>
      </c>
      <c r="L4578" s="12">
        <v>2.5100000000000001E-3</v>
      </c>
      <c r="M4578" s="12"/>
    </row>
    <row r="4579" spans="1:13" x14ac:dyDescent="0.3">
      <c r="A4579" s="18">
        <v>4577</v>
      </c>
      <c r="B4579" s="18">
        <f t="shared" si="142"/>
        <v>2020</v>
      </c>
      <c r="C4579" s="17">
        <v>43952</v>
      </c>
      <c r="D4579" s="18" t="s">
        <v>130</v>
      </c>
      <c r="E4579" s="18" t="s">
        <v>164</v>
      </c>
      <c r="F4579" s="18" t="str">
        <f t="shared" si="143"/>
        <v>National Grid-Revenue Decoupling Adjustment Factor (RDAF)-43952</v>
      </c>
      <c r="G4579" s="11" t="s">
        <v>131</v>
      </c>
      <c r="H4579" s="11" t="s">
        <v>49</v>
      </c>
      <c r="I4579" s="11" t="s">
        <v>148</v>
      </c>
      <c r="J4579" s="11" t="s">
        <v>149</v>
      </c>
      <c r="K4579" s="11" t="str">
        <f>IFERROR(INDEX('EDC Component Dictionary'!$C$5:$C$37,MATCH('Rates Database'!J4579,'EDC Component Dictionary'!$B$5:$B$37,0)), "Energy Supply")</f>
        <v>Other</v>
      </c>
      <c r="L4579" s="12">
        <v>2.5100000000000001E-3</v>
      </c>
      <c r="M4579" s="12"/>
    </row>
    <row r="4580" spans="1:13" x14ac:dyDescent="0.3">
      <c r="A4580" s="18">
        <v>4578</v>
      </c>
      <c r="B4580" s="18">
        <f t="shared" si="142"/>
        <v>2020</v>
      </c>
      <c r="C4580" s="17">
        <v>43922</v>
      </c>
      <c r="D4580" s="18" t="s">
        <v>130</v>
      </c>
      <c r="E4580" s="18" t="s">
        <v>164</v>
      </c>
      <c r="F4580" s="18" t="str">
        <f t="shared" si="143"/>
        <v>National Grid-Revenue Decoupling Adjustment Factor (RDAF)-43922</v>
      </c>
      <c r="G4580" s="11" t="s">
        <v>131</v>
      </c>
      <c r="H4580" s="11" t="s">
        <v>49</v>
      </c>
      <c r="I4580" s="11" t="s">
        <v>148</v>
      </c>
      <c r="J4580" s="11" t="s">
        <v>149</v>
      </c>
      <c r="K4580" s="11" t="str">
        <f>IFERROR(INDEX('EDC Component Dictionary'!$C$5:$C$37,MATCH('Rates Database'!J4580,'EDC Component Dictionary'!$B$5:$B$37,0)), "Energy Supply")</f>
        <v>Other</v>
      </c>
      <c r="L4580" s="12">
        <v>2.5100000000000001E-3</v>
      </c>
      <c r="M4580" s="12"/>
    </row>
    <row r="4581" spans="1:13" x14ac:dyDescent="0.3">
      <c r="A4581" s="18">
        <v>4579</v>
      </c>
      <c r="B4581" s="18">
        <f t="shared" si="142"/>
        <v>2020</v>
      </c>
      <c r="C4581" s="17">
        <v>43891</v>
      </c>
      <c r="D4581" s="18" t="s">
        <v>130</v>
      </c>
      <c r="E4581" s="18" t="s">
        <v>164</v>
      </c>
      <c r="F4581" s="18" t="str">
        <f t="shared" si="143"/>
        <v>National Grid-Revenue Decoupling Adjustment Factor (RDAF)-43891</v>
      </c>
      <c r="G4581" s="11" t="s">
        <v>131</v>
      </c>
      <c r="H4581" s="11" t="s">
        <v>49</v>
      </c>
      <c r="I4581" s="11" t="s">
        <v>148</v>
      </c>
      <c r="J4581" s="11" t="s">
        <v>149</v>
      </c>
      <c r="K4581" s="11" t="str">
        <f>IFERROR(INDEX('EDC Component Dictionary'!$C$5:$C$37,MATCH('Rates Database'!J4581,'EDC Component Dictionary'!$B$5:$B$37,0)), "Energy Supply")</f>
        <v>Other</v>
      </c>
      <c r="L4581" s="12">
        <v>2.5100000000000001E-3</v>
      </c>
      <c r="M4581" s="12"/>
    </row>
    <row r="4582" spans="1:13" x14ac:dyDescent="0.3">
      <c r="A4582" s="18">
        <v>4580</v>
      </c>
      <c r="B4582" s="18">
        <f t="shared" si="142"/>
        <v>2020</v>
      </c>
      <c r="C4582" s="17">
        <v>43862</v>
      </c>
      <c r="D4582" s="18" t="s">
        <v>130</v>
      </c>
      <c r="E4582" s="18" t="s">
        <v>164</v>
      </c>
      <c r="F4582" s="18" t="str">
        <f t="shared" si="143"/>
        <v>National Grid-Revenue Decoupling Adjustment Factor (RDAF)-43862</v>
      </c>
      <c r="G4582" s="11" t="s">
        <v>131</v>
      </c>
      <c r="H4582" s="11" t="s">
        <v>49</v>
      </c>
      <c r="I4582" s="11" t="s">
        <v>148</v>
      </c>
      <c r="J4582" s="11" t="s">
        <v>149</v>
      </c>
      <c r="K4582" s="11" t="str">
        <f>IFERROR(INDEX('EDC Component Dictionary'!$C$5:$C$37,MATCH('Rates Database'!J4582,'EDC Component Dictionary'!$B$5:$B$37,0)), "Energy Supply")</f>
        <v>Other</v>
      </c>
      <c r="L4582" s="12">
        <v>2.5000000000000001E-3</v>
      </c>
      <c r="M4582" s="12"/>
    </row>
    <row r="4583" spans="1:13" x14ac:dyDescent="0.3">
      <c r="A4583" s="18">
        <v>4581</v>
      </c>
      <c r="B4583" s="18">
        <f t="shared" si="142"/>
        <v>2020</v>
      </c>
      <c r="C4583" s="17">
        <v>43831</v>
      </c>
      <c r="D4583" s="18" t="s">
        <v>130</v>
      </c>
      <c r="E4583" s="18" t="s">
        <v>164</v>
      </c>
      <c r="F4583" s="18" t="str">
        <f t="shared" si="143"/>
        <v>National Grid-Revenue Decoupling Adjustment Factor (RDAF)-43831</v>
      </c>
      <c r="G4583" s="11" t="s">
        <v>131</v>
      </c>
      <c r="H4583" s="11" t="s">
        <v>49</v>
      </c>
      <c r="I4583" s="11" t="s">
        <v>148</v>
      </c>
      <c r="J4583" s="11" t="s">
        <v>149</v>
      </c>
      <c r="K4583" s="11" t="str">
        <f>IFERROR(INDEX('EDC Component Dictionary'!$C$5:$C$37,MATCH('Rates Database'!J4583,'EDC Component Dictionary'!$B$5:$B$37,0)), "Energy Supply")</f>
        <v>Other</v>
      </c>
      <c r="L4583" s="12">
        <v>2.5000000000000001E-3</v>
      </c>
      <c r="M4583" s="12"/>
    </row>
    <row r="4584" spans="1:13" x14ac:dyDescent="0.3">
      <c r="A4584" s="18">
        <v>4582</v>
      </c>
      <c r="B4584" s="18">
        <f t="shared" si="142"/>
        <v>2019</v>
      </c>
      <c r="C4584" s="17">
        <v>43800</v>
      </c>
      <c r="D4584" s="18" t="s">
        <v>130</v>
      </c>
      <c r="E4584" s="18" t="s">
        <v>164</v>
      </c>
      <c r="F4584" s="18" t="str">
        <f t="shared" si="143"/>
        <v>National Grid-Revenue Decoupling Adjustment Factor (RDAF)-43800</v>
      </c>
      <c r="G4584" s="11" t="s">
        <v>131</v>
      </c>
      <c r="H4584" s="11" t="s">
        <v>49</v>
      </c>
      <c r="I4584" s="11" t="s">
        <v>148</v>
      </c>
      <c r="J4584" s="11" t="s">
        <v>149</v>
      </c>
      <c r="K4584" s="11" t="str">
        <f>IFERROR(INDEX('EDC Component Dictionary'!$C$5:$C$37,MATCH('Rates Database'!J4584,'EDC Component Dictionary'!$B$5:$B$37,0)), "Energy Supply")</f>
        <v>Other</v>
      </c>
      <c r="L4584" s="12">
        <v>2.5000000000000001E-3</v>
      </c>
      <c r="M4584" s="12"/>
    </row>
    <row r="4585" spans="1:13" x14ac:dyDescent="0.3">
      <c r="A4585" s="18">
        <v>4583</v>
      </c>
      <c r="B4585" s="18">
        <f t="shared" si="142"/>
        <v>2019</v>
      </c>
      <c r="C4585" s="17">
        <v>43770</v>
      </c>
      <c r="D4585" s="18" t="s">
        <v>130</v>
      </c>
      <c r="E4585" s="18" t="s">
        <v>164</v>
      </c>
      <c r="F4585" s="18" t="str">
        <f t="shared" si="143"/>
        <v>National Grid-Revenue Decoupling Adjustment Factor (RDAF)-43770</v>
      </c>
      <c r="G4585" s="11" t="s">
        <v>131</v>
      </c>
      <c r="H4585" s="11" t="s">
        <v>49</v>
      </c>
      <c r="I4585" s="11" t="s">
        <v>148</v>
      </c>
      <c r="J4585" s="11" t="s">
        <v>149</v>
      </c>
      <c r="K4585" s="11" t="str">
        <f>IFERROR(INDEX('EDC Component Dictionary'!$C$5:$C$37,MATCH('Rates Database'!J4585,'EDC Component Dictionary'!$B$5:$B$37,0)), "Energy Supply")</f>
        <v>Other</v>
      </c>
      <c r="L4585" s="12">
        <v>2.5000000000000001E-3</v>
      </c>
      <c r="M4585" s="12"/>
    </row>
    <row r="4586" spans="1:13" x14ac:dyDescent="0.3">
      <c r="A4586" s="18">
        <v>4584</v>
      </c>
      <c r="B4586" s="18">
        <f t="shared" si="142"/>
        <v>2019</v>
      </c>
      <c r="C4586" s="17">
        <v>43739</v>
      </c>
      <c r="D4586" s="18" t="s">
        <v>130</v>
      </c>
      <c r="E4586" s="18" t="s">
        <v>164</v>
      </c>
      <c r="F4586" s="18" t="str">
        <f t="shared" si="143"/>
        <v>National Grid-Revenue Decoupling Adjustment Factor (RDAF)-43739</v>
      </c>
      <c r="G4586" s="11" t="s">
        <v>131</v>
      </c>
      <c r="H4586" s="11" t="s">
        <v>49</v>
      </c>
      <c r="I4586" s="11" t="s">
        <v>148</v>
      </c>
      <c r="J4586" s="11" t="s">
        <v>149</v>
      </c>
      <c r="K4586" s="11" t="str">
        <f>IFERROR(INDEX('EDC Component Dictionary'!$C$5:$C$37,MATCH('Rates Database'!J4586,'EDC Component Dictionary'!$B$5:$B$37,0)), "Energy Supply")</f>
        <v>Other</v>
      </c>
      <c r="L4586" s="12">
        <v>2.5000000000000001E-3</v>
      </c>
      <c r="M4586" s="12"/>
    </row>
    <row r="4587" spans="1:13" x14ac:dyDescent="0.3">
      <c r="A4587" s="18">
        <v>4585</v>
      </c>
      <c r="B4587" s="18">
        <f t="shared" si="142"/>
        <v>2019</v>
      </c>
      <c r="C4587" s="17">
        <v>43709</v>
      </c>
      <c r="D4587" s="18" t="s">
        <v>130</v>
      </c>
      <c r="E4587" s="18" t="s">
        <v>164</v>
      </c>
      <c r="F4587" s="18" t="str">
        <f t="shared" si="143"/>
        <v>National Grid-Revenue Decoupling Adjustment Factor (RDAF)-43709</v>
      </c>
      <c r="G4587" s="11" t="s">
        <v>131</v>
      </c>
      <c r="H4587" s="11" t="s">
        <v>49</v>
      </c>
      <c r="I4587" s="11" t="s">
        <v>148</v>
      </c>
      <c r="J4587" s="11" t="s">
        <v>149</v>
      </c>
      <c r="K4587" s="11" t="str">
        <f>IFERROR(INDEX('EDC Component Dictionary'!$C$5:$C$37,MATCH('Rates Database'!J4587,'EDC Component Dictionary'!$B$5:$B$37,0)), "Energy Supply")</f>
        <v>Other</v>
      </c>
      <c r="L4587" s="12">
        <v>2.5000000000000001E-3</v>
      </c>
      <c r="M4587" s="12"/>
    </row>
    <row r="4588" spans="1:13" x14ac:dyDescent="0.3">
      <c r="A4588" s="18">
        <v>4586</v>
      </c>
      <c r="B4588" s="18">
        <f t="shared" si="142"/>
        <v>2019</v>
      </c>
      <c r="C4588" s="17">
        <v>43678</v>
      </c>
      <c r="D4588" s="18" t="s">
        <v>130</v>
      </c>
      <c r="E4588" s="18" t="s">
        <v>164</v>
      </c>
      <c r="F4588" s="18" t="str">
        <f t="shared" si="143"/>
        <v>National Grid-Revenue Decoupling Adjustment Factor (RDAF)-43678</v>
      </c>
      <c r="G4588" s="11" t="s">
        <v>131</v>
      </c>
      <c r="H4588" s="11" t="s">
        <v>49</v>
      </c>
      <c r="I4588" s="11" t="s">
        <v>148</v>
      </c>
      <c r="J4588" s="11" t="s">
        <v>149</v>
      </c>
      <c r="K4588" s="11" t="str">
        <f>IFERROR(INDEX('EDC Component Dictionary'!$C$5:$C$37,MATCH('Rates Database'!J4588,'EDC Component Dictionary'!$B$5:$B$37,0)), "Energy Supply")</f>
        <v>Other</v>
      </c>
      <c r="L4588" s="12">
        <v>2.5000000000000001E-3</v>
      </c>
      <c r="M4588" s="12"/>
    </row>
    <row r="4589" spans="1:13" x14ac:dyDescent="0.3">
      <c r="A4589" s="18">
        <v>4587</v>
      </c>
      <c r="B4589" s="18">
        <f t="shared" si="142"/>
        <v>2019</v>
      </c>
      <c r="C4589" s="17">
        <v>43647</v>
      </c>
      <c r="D4589" s="18" t="s">
        <v>130</v>
      </c>
      <c r="E4589" s="18" t="s">
        <v>164</v>
      </c>
      <c r="F4589" s="18" t="str">
        <f t="shared" si="143"/>
        <v>National Grid-Revenue Decoupling Adjustment Factor (RDAF)-43647</v>
      </c>
      <c r="G4589" s="11" t="s">
        <v>131</v>
      </c>
      <c r="H4589" s="11" t="s">
        <v>49</v>
      </c>
      <c r="I4589" s="11" t="s">
        <v>148</v>
      </c>
      <c r="J4589" s="11" t="s">
        <v>149</v>
      </c>
      <c r="K4589" s="11" t="str">
        <f>IFERROR(INDEX('EDC Component Dictionary'!$C$5:$C$37,MATCH('Rates Database'!J4589,'EDC Component Dictionary'!$B$5:$B$37,0)), "Energy Supply")</f>
        <v>Other</v>
      </c>
      <c r="L4589" s="12">
        <v>2.5000000000000001E-3</v>
      </c>
      <c r="M4589" s="12"/>
    </row>
    <row r="4590" spans="1:13" x14ac:dyDescent="0.3">
      <c r="A4590" s="18">
        <v>4588</v>
      </c>
      <c r="B4590" s="18">
        <f t="shared" si="142"/>
        <v>2019</v>
      </c>
      <c r="C4590" s="17">
        <v>43617</v>
      </c>
      <c r="D4590" s="18" t="s">
        <v>130</v>
      </c>
      <c r="E4590" s="18" t="s">
        <v>164</v>
      </c>
      <c r="F4590" s="18" t="str">
        <f t="shared" si="143"/>
        <v>National Grid-Revenue Decoupling Adjustment Factor (RDAF)-43617</v>
      </c>
      <c r="G4590" s="11" t="s">
        <v>131</v>
      </c>
      <c r="H4590" s="11" t="s">
        <v>49</v>
      </c>
      <c r="I4590" s="11" t="s">
        <v>148</v>
      </c>
      <c r="J4590" s="11" t="s">
        <v>149</v>
      </c>
      <c r="K4590" s="11" t="str">
        <f>IFERROR(INDEX('EDC Component Dictionary'!$C$5:$C$37,MATCH('Rates Database'!J4590,'EDC Component Dictionary'!$B$5:$B$37,0)), "Energy Supply")</f>
        <v>Other</v>
      </c>
      <c r="L4590" s="12">
        <v>2.5000000000000001E-3</v>
      </c>
      <c r="M4590" s="12"/>
    </row>
    <row r="4591" spans="1:13" x14ac:dyDescent="0.3">
      <c r="A4591" s="18">
        <v>4589</v>
      </c>
      <c r="B4591" s="18">
        <f t="shared" si="142"/>
        <v>2019</v>
      </c>
      <c r="C4591" s="17">
        <v>43586</v>
      </c>
      <c r="D4591" s="18" t="s">
        <v>130</v>
      </c>
      <c r="E4591" s="18" t="s">
        <v>164</v>
      </c>
      <c r="F4591" s="18" t="str">
        <f t="shared" si="143"/>
        <v>National Grid-Revenue Decoupling Adjustment Factor (RDAF)-43586</v>
      </c>
      <c r="G4591" s="11" t="s">
        <v>131</v>
      </c>
      <c r="H4591" s="11" t="s">
        <v>49</v>
      </c>
      <c r="I4591" s="11" t="s">
        <v>148</v>
      </c>
      <c r="J4591" s="11" t="s">
        <v>149</v>
      </c>
      <c r="K4591" s="11" t="str">
        <f>IFERROR(INDEX('EDC Component Dictionary'!$C$5:$C$37,MATCH('Rates Database'!J4591,'EDC Component Dictionary'!$B$5:$B$37,0)), "Energy Supply")</f>
        <v>Other</v>
      </c>
      <c r="L4591" s="12">
        <v>2.5000000000000001E-3</v>
      </c>
      <c r="M4591" s="12"/>
    </row>
    <row r="4592" spans="1:13" x14ac:dyDescent="0.3">
      <c r="A4592" s="18">
        <v>4590</v>
      </c>
      <c r="B4592" s="18">
        <f t="shared" si="142"/>
        <v>2019</v>
      </c>
      <c r="C4592" s="17">
        <v>43556</v>
      </c>
      <c r="D4592" s="18" t="s">
        <v>130</v>
      </c>
      <c r="E4592" s="18" t="s">
        <v>164</v>
      </c>
      <c r="F4592" s="18" t="str">
        <f t="shared" si="143"/>
        <v>National Grid-Revenue Decoupling Adjustment Factor (RDAF)-43556</v>
      </c>
      <c r="G4592" s="11" t="s">
        <v>131</v>
      </c>
      <c r="H4592" s="11" t="s">
        <v>49</v>
      </c>
      <c r="I4592" s="11" t="s">
        <v>148</v>
      </c>
      <c r="J4592" s="11" t="s">
        <v>149</v>
      </c>
      <c r="K4592" s="11" t="str">
        <f>IFERROR(INDEX('EDC Component Dictionary'!$C$5:$C$37,MATCH('Rates Database'!J4592,'EDC Component Dictionary'!$B$5:$B$37,0)), "Energy Supply")</f>
        <v>Other</v>
      </c>
      <c r="L4592" s="12">
        <v>2.5000000000000001E-3</v>
      </c>
      <c r="M4592" s="12"/>
    </row>
    <row r="4593" spans="1:13" x14ac:dyDescent="0.3">
      <c r="A4593" s="18">
        <v>4591</v>
      </c>
      <c r="B4593" s="18">
        <f t="shared" si="142"/>
        <v>2019</v>
      </c>
      <c r="C4593" s="17">
        <v>43525</v>
      </c>
      <c r="D4593" s="18" t="s">
        <v>130</v>
      </c>
      <c r="E4593" s="18" t="s">
        <v>164</v>
      </c>
      <c r="F4593" s="18" t="str">
        <f t="shared" si="143"/>
        <v>National Grid-Revenue Decoupling Adjustment Factor (RDAF)-43525</v>
      </c>
      <c r="G4593" s="11" t="s">
        <v>131</v>
      </c>
      <c r="H4593" s="11" t="s">
        <v>49</v>
      </c>
      <c r="I4593" s="11" t="s">
        <v>148</v>
      </c>
      <c r="J4593" s="11" t="s">
        <v>149</v>
      </c>
      <c r="K4593" s="11" t="str">
        <f>IFERROR(INDEX('EDC Component Dictionary'!$C$5:$C$37,MATCH('Rates Database'!J4593,'EDC Component Dictionary'!$B$5:$B$37,0)), "Energy Supply")</f>
        <v>Other</v>
      </c>
      <c r="L4593" s="12">
        <v>2.5000000000000001E-3</v>
      </c>
      <c r="M4593" s="12"/>
    </row>
    <row r="4594" spans="1:13" x14ac:dyDescent="0.3">
      <c r="A4594" s="18">
        <v>4592</v>
      </c>
      <c r="B4594" s="18">
        <f t="shared" si="142"/>
        <v>2019</v>
      </c>
      <c r="C4594" s="17">
        <v>43497</v>
      </c>
      <c r="D4594" s="18" t="s">
        <v>130</v>
      </c>
      <c r="E4594" s="18" t="s">
        <v>164</v>
      </c>
      <c r="F4594" s="18" t="str">
        <f t="shared" si="143"/>
        <v>National Grid-Revenue Decoupling Adjustment Factor (RDAF)-43497</v>
      </c>
      <c r="G4594" s="11" t="s">
        <v>131</v>
      </c>
      <c r="H4594" s="11" t="s">
        <v>49</v>
      </c>
      <c r="I4594" s="11" t="s">
        <v>148</v>
      </c>
      <c r="J4594" s="11" t="s">
        <v>149</v>
      </c>
      <c r="K4594" s="11" t="str">
        <f>IFERROR(INDEX('EDC Component Dictionary'!$C$5:$C$37,MATCH('Rates Database'!J4594,'EDC Component Dictionary'!$B$5:$B$37,0)), "Energy Supply")</f>
        <v>Other</v>
      </c>
      <c r="L4594" s="12">
        <v>2.2100000000000002E-3</v>
      </c>
      <c r="M4594" s="12"/>
    </row>
    <row r="4595" spans="1:13" x14ac:dyDescent="0.3">
      <c r="A4595" s="18">
        <v>4593</v>
      </c>
      <c r="B4595" s="18">
        <f t="shared" si="142"/>
        <v>2019</v>
      </c>
      <c r="C4595" s="17">
        <v>43466</v>
      </c>
      <c r="D4595" s="18" t="s">
        <v>130</v>
      </c>
      <c r="E4595" s="18" t="s">
        <v>164</v>
      </c>
      <c r="F4595" s="18" t="str">
        <f t="shared" si="143"/>
        <v>National Grid-Revenue Decoupling Adjustment Factor (RDAF)-43466</v>
      </c>
      <c r="G4595" s="11" t="s">
        <v>131</v>
      </c>
      <c r="H4595" s="11" t="s">
        <v>49</v>
      </c>
      <c r="I4595" s="11" t="s">
        <v>148</v>
      </c>
      <c r="J4595" s="11" t="s">
        <v>149</v>
      </c>
      <c r="K4595" s="11" t="str">
        <f>IFERROR(INDEX('EDC Component Dictionary'!$C$5:$C$37,MATCH('Rates Database'!J4595,'EDC Component Dictionary'!$B$5:$B$37,0)), "Energy Supply")</f>
        <v>Other</v>
      </c>
      <c r="L4595" s="12">
        <v>2.2100000000000002E-3</v>
      </c>
      <c r="M4595" s="12"/>
    </row>
    <row r="4596" spans="1:13" x14ac:dyDescent="0.3">
      <c r="A4596" s="18">
        <v>4594</v>
      </c>
      <c r="B4596" s="18">
        <f t="shared" si="142"/>
        <v>2024</v>
      </c>
      <c r="C4596" s="17">
        <v>45352</v>
      </c>
      <c r="D4596" s="18" t="s">
        <v>130</v>
      </c>
      <c r="E4596" s="18" t="s">
        <v>164</v>
      </c>
      <c r="F4596" s="18" t="str">
        <f t="shared" si="143"/>
        <v>National Grid-Attorney General Consulting Expense (AGCE)-45352</v>
      </c>
      <c r="G4596" s="11" t="s">
        <v>131</v>
      </c>
      <c r="H4596" s="11" t="s">
        <v>49</v>
      </c>
      <c r="I4596" s="11" t="s">
        <v>132</v>
      </c>
      <c r="J4596" s="11" t="s">
        <v>138</v>
      </c>
      <c r="K4596" s="11" t="str">
        <f>IFERROR(INDEX('EDC Component Dictionary'!$C$5:$C$37,MATCH('Rates Database'!J4596,'EDC Component Dictionary'!$B$5:$B$37,0)), "Energy Supply")</f>
        <v>Distribution System</v>
      </c>
      <c r="L4596" s="12">
        <v>3.0000000000000001E-5</v>
      </c>
      <c r="M4596" s="12"/>
    </row>
    <row r="4597" spans="1:13" x14ac:dyDescent="0.3">
      <c r="A4597" s="18">
        <v>4595</v>
      </c>
      <c r="B4597" s="18">
        <f t="shared" si="142"/>
        <v>2024</v>
      </c>
      <c r="C4597" s="17">
        <v>45323</v>
      </c>
      <c r="D4597" s="18" t="s">
        <v>130</v>
      </c>
      <c r="E4597" s="18" t="s">
        <v>164</v>
      </c>
      <c r="F4597" s="18" t="str">
        <f t="shared" si="143"/>
        <v>National Grid-Attorney General Consulting Expense (AGCE)-45323</v>
      </c>
      <c r="G4597" s="11" t="s">
        <v>131</v>
      </c>
      <c r="H4597" s="11" t="s">
        <v>49</v>
      </c>
      <c r="I4597" s="11" t="s">
        <v>132</v>
      </c>
      <c r="J4597" s="11" t="s">
        <v>138</v>
      </c>
      <c r="K4597" s="11" t="str">
        <f>IFERROR(INDEX('EDC Component Dictionary'!$C$5:$C$37,MATCH('Rates Database'!J4597,'EDC Component Dictionary'!$B$5:$B$37,0)), "Energy Supply")</f>
        <v>Distribution System</v>
      </c>
      <c r="L4597" s="12">
        <v>1.0000000000000001E-5</v>
      </c>
      <c r="M4597" s="12"/>
    </row>
    <row r="4598" spans="1:13" x14ac:dyDescent="0.3">
      <c r="A4598" s="18">
        <v>4596</v>
      </c>
      <c r="B4598" s="18">
        <f t="shared" si="142"/>
        <v>2024</v>
      </c>
      <c r="C4598" s="17">
        <v>45292</v>
      </c>
      <c r="D4598" s="18" t="s">
        <v>130</v>
      </c>
      <c r="E4598" s="18" t="s">
        <v>164</v>
      </c>
      <c r="F4598" s="18" t="str">
        <f t="shared" si="143"/>
        <v>National Grid-Attorney General Consulting Expense (AGCE)-45292</v>
      </c>
      <c r="G4598" s="11" t="s">
        <v>131</v>
      </c>
      <c r="H4598" s="11" t="s">
        <v>49</v>
      </c>
      <c r="I4598" s="11" t="s">
        <v>132</v>
      </c>
      <c r="J4598" s="11" t="s">
        <v>138</v>
      </c>
      <c r="K4598" s="11" t="str">
        <f>IFERROR(INDEX('EDC Component Dictionary'!$C$5:$C$37,MATCH('Rates Database'!J4598,'EDC Component Dictionary'!$B$5:$B$37,0)), "Energy Supply")</f>
        <v>Distribution System</v>
      </c>
      <c r="L4598" s="12">
        <v>1.0000000000000001E-5</v>
      </c>
      <c r="M4598" s="12"/>
    </row>
    <row r="4599" spans="1:13" x14ac:dyDescent="0.3">
      <c r="A4599" s="18">
        <v>4597</v>
      </c>
      <c r="B4599" s="18">
        <f t="shared" si="142"/>
        <v>2023</v>
      </c>
      <c r="C4599" s="17">
        <v>45261</v>
      </c>
      <c r="D4599" s="18" t="s">
        <v>130</v>
      </c>
      <c r="E4599" s="18" t="s">
        <v>164</v>
      </c>
      <c r="F4599" s="18" t="str">
        <f t="shared" si="143"/>
        <v>National Grid-Attorney General Consulting Expense (AGCE)-45261</v>
      </c>
      <c r="G4599" s="11" t="s">
        <v>131</v>
      </c>
      <c r="H4599" s="11" t="s">
        <v>49</v>
      </c>
      <c r="I4599" s="11" t="s">
        <v>132</v>
      </c>
      <c r="J4599" s="11" t="s">
        <v>138</v>
      </c>
      <c r="K4599" s="11" t="str">
        <f>IFERROR(INDEX('EDC Component Dictionary'!$C$5:$C$37,MATCH('Rates Database'!J4599,'EDC Component Dictionary'!$B$5:$B$37,0)), "Energy Supply")</f>
        <v>Distribution System</v>
      </c>
      <c r="L4599" s="12">
        <v>1.0000000000000001E-5</v>
      </c>
      <c r="M4599" s="12"/>
    </row>
    <row r="4600" spans="1:13" x14ac:dyDescent="0.3">
      <c r="A4600" s="18">
        <v>4598</v>
      </c>
      <c r="B4600" s="18">
        <f t="shared" si="142"/>
        <v>2023</v>
      </c>
      <c r="C4600" s="17">
        <v>45231</v>
      </c>
      <c r="D4600" s="18" t="s">
        <v>130</v>
      </c>
      <c r="E4600" s="18" t="s">
        <v>164</v>
      </c>
      <c r="F4600" s="18" t="str">
        <f t="shared" si="143"/>
        <v>National Grid-Attorney General Consulting Expense (AGCE)-45231</v>
      </c>
      <c r="G4600" s="11" t="s">
        <v>131</v>
      </c>
      <c r="H4600" s="11" t="s">
        <v>49</v>
      </c>
      <c r="I4600" s="11" t="s">
        <v>132</v>
      </c>
      <c r="J4600" s="11" t="s">
        <v>138</v>
      </c>
      <c r="K4600" s="11" t="str">
        <f>IFERROR(INDEX('EDC Component Dictionary'!$C$5:$C$37,MATCH('Rates Database'!J4600,'EDC Component Dictionary'!$B$5:$B$37,0)), "Energy Supply")</f>
        <v>Distribution System</v>
      </c>
      <c r="L4600" s="12">
        <v>1.0000000000000001E-5</v>
      </c>
      <c r="M4600" s="12"/>
    </row>
    <row r="4601" spans="1:13" x14ac:dyDescent="0.3">
      <c r="A4601" s="18">
        <v>4599</v>
      </c>
      <c r="B4601" s="18">
        <f t="shared" si="142"/>
        <v>2023</v>
      </c>
      <c r="C4601" s="17">
        <v>45200</v>
      </c>
      <c r="D4601" s="18" t="s">
        <v>130</v>
      </c>
      <c r="E4601" s="18" t="s">
        <v>164</v>
      </c>
      <c r="F4601" s="18" t="str">
        <f t="shared" si="143"/>
        <v>National Grid-Attorney General Consulting Expense (AGCE)-45200</v>
      </c>
      <c r="G4601" s="11" t="s">
        <v>131</v>
      </c>
      <c r="H4601" s="11" t="s">
        <v>49</v>
      </c>
      <c r="I4601" s="11" t="s">
        <v>132</v>
      </c>
      <c r="J4601" s="11" t="s">
        <v>138</v>
      </c>
      <c r="K4601" s="11" t="str">
        <f>IFERROR(INDEX('EDC Component Dictionary'!$C$5:$C$37,MATCH('Rates Database'!J4601,'EDC Component Dictionary'!$B$5:$B$37,0)), "Energy Supply")</f>
        <v>Distribution System</v>
      </c>
      <c r="L4601" s="12">
        <v>1.0000000000000001E-5</v>
      </c>
      <c r="M4601" s="12"/>
    </row>
    <row r="4602" spans="1:13" x14ac:dyDescent="0.3">
      <c r="A4602" s="18">
        <v>4600</v>
      </c>
      <c r="B4602" s="18">
        <f t="shared" si="142"/>
        <v>2023</v>
      </c>
      <c r="C4602" s="17">
        <v>45170</v>
      </c>
      <c r="D4602" s="18" t="s">
        <v>130</v>
      </c>
      <c r="E4602" s="18" t="s">
        <v>164</v>
      </c>
      <c r="F4602" s="18" t="str">
        <f t="shared" si="143"/>
        <v>National Grid-Attorney General Consulting Expense (AGCE)-45170</v>
      </c>
      <c r="G4602" s="11" t="s">
        <v>131</v>
      </c>
      <c r="H4602" s="11" t="s">
        <v>49</v>
      </c>
      <c r="I4602" s="11" t="s">
        <v>132</v>
      </c>
      <c r="J4602" s="11" t="s">
        <v>138</v>
      </c>
      <c r="K4602" s="11" t="str">
        <f>IFERROR(INDEX('EDC Component Dictionary'!$C$5:$C$37,MATCH('Rates Database'!J4602,'EDC Component Dictionary'!$B$5:$B$37,0)), "Energy Supply")</f>
        <v>Distribution System</v>
      </c>
      <c r="L4602" s="12">
        <v>1.0000000000000001E-5</v>
      </c>
      <c r="M4602" s="12"/>
    </row>
    <row r="4603" spans="1:13" x14ac:dyDescent="0.3">
      <c r="A4603" s="18">
        <v>4601</v>
      </c>
      <c r="B4603" s="18">
        <f t="shared" si="142"/>
        <v>2023</v>
      </c>
      <c r="C4603" s="17">
        <v>45139</v>
      </c>
      <c r="D4603" s="18" t="s">
        <v>130</v>
      </c>
      <c r="E4603" s="18" t="s">
        <v>164</v>
      </c>
      <c r="F4603" s="18" t="str">
        <f t="shared" si="143"/>
        <v>National Grid-Attorney General Consulting Expense (AGCE)-45139</v>
      </c>
      <c r="G4603" s="11" t="s">
        <v>131</v>
      </c>
      <c r="H4603" s="11" t="s">
        <v>49</v>
      </c>
      <c r="I4603" s="11" t="s">
        <v>132</v>
      </c>
      <c r="J4603" s="11" t="s">
        <v>138</v>
      </c>
      <c r="K4603" s="11" t="str">
        <f>IFERROR(INDEX('EDC Component Dictionary'!$C$5:$C$37,MATCH('Rates Database'!J4603,'EDC Component Dictionary'!$B$5:$B$37,0)), "Energy Supply")</f>
        <v>Distribution System</v>
      </c>
      <c r="L4603" s="12">
        <v>1.0000000000000001E-5</v>
      </c>
      <c r="M4603" s="12"/>
    </row>
    <row r="4604" spans="1:13" x14ac:dyDescent="0.3">
      <c r="A4604" s="18">
        <v>4602</v>
      </c>
      <c r="B4604" s="18">
        <f t="shared" si="142"/>
        <v>2023</v>
      </c>
      <c r="C4604" s="17">
        <v>45108</v>
      </c>
      <c r="D4604" s="18" t="s">
        <v>130</v>
      </c>
      <c r="E4604" s="18" t="s">
        <v>164</v>
      </c>
      <c r="F4604" s="18" t="str">
        <f t="shared" si="143"/>
        <v>National Grid-Attorney General Consulting Expense (AGCE)-45108</v>
      </c>
      <c r="G4604" s="11" t="s">
        <v>131</v>
      </c>
      <c r="H4604" s="11" t="s">
        <v>49</v>
      </c>
      <c r="I4604" s="11" t="s">
        <v>132</v>
      </c>
      <c r="J4604" s="11" t="s">
        <v>138</v>
      </c>
      <c r="K4604" s="11" t="str">
        <f>IFERROR(INDEX('EDC Component Dictionary'!$C$5:$C$37,MATCH('Rates Database'!J4604,'EDC Component Dictionary'!$B$5:$B$37,0)), "Energy Supply")</f>
        <v>Distribution System</v>
      </c>
      <c r="L4604" s="12">
        <v>1.0000000000000001E-5</v>
      </c>
      <c r="M4604" s="12"/>
    </row>
    <row r="4605" spans="1:13" x14ac:dyDescent="0.3">
      <c r="A4605" s="18">
        <v>4603</v>
      </c>
      <c r="B4605" s="18">
        <f t="shared" si="142"/>
        <v>2023</v>
      </c>
      <c r="C4605" s="17">
        <v>45078</v>
      </c>
      <c r="D4605" s="18" t="s">
        <v>130</v>
      </c>
      <c r="E4605" s="18" t="s">
        <v>164</v>
      </c>
      <c r="F4605" s="18" t="str">
        <f t="shared" si="143"/>
        <v>National Grid-Attorney General Consulting Expense (AGCE)-45078</v>
      </c>
      <c r="G4605" s="11" t="s">
        <v>131</v>
      </c>
      <c r="H4605" s="11" t="s">
        <v>49</v>
      </c>
      <c r="I4605" s="11" t="s">
        <v>132</v>
      </c>
      <c r="J4605" s="11" t="s">
        <v>138</v>
      </c>
      <c r="K4605" s="11" t="str">
        <f>IFERROR(INDEX('EDC Component Dictionary'!$C$5:$C$37,MATCH('Rates Database'!J4605,'EDC Component Dictionary'!$B$5:$B$37,0)), "Energy Supply")</f>
        <v>Distribution System</v>
      </c>
      <c r="L4605" s="12">
        <v>1.0000000000000001E-5</v>
      </c>
      <c r="M4605" s="12"/>
    </row>
    <row r="4606" spans="1:13" x14ac:dyDescent="0.3">
      <c r="A4606" s="18">
        <v>4604</v>
      </c>
      <c r="B4606" s="18">
        <f t="shared" si="142"/>
        <v>2023</v>
      </c>
      <c r="C4606" s="17">
        <v>45047</v>
      </c>
      <c r="D4606" s="18" t="s">
        <v>130</v>
      </c>
      <c r="E4606" s="18" t="s">
        <v>164</v>
      </c>
      <c r="F4606" s="18" t="str">
        <f t="shared" si="143"/>
        <v>National Grid-Attorney General Consulting Expense (AGCE)-45047</v>
      </c>
      <c r="G4606" s="11" t="s">
        <v>131</v>
      </c>
      <c r="H4606" s="11" t="s">
        <v>49</v>
      </c>
      <c r="I4606" s="11" t="s">
        <v>132</v>
      </c>
      <c r="J4606" s="11" t="s">
        <v>138</v>
      </c>
      <c r="K4606" s="11" t="str">
        <f>IFERROR(INDEX('EDC Component Dictionary'!$C$5:$C$37,MATCH('Rates Database'!J4606,'EDC Component Dictionary'!$B$5:$B$37,0)), "Energy Supply")</f>
        <v>Distribution System</v>
      </c>
      <c r="L4606" s="12">
        <v>1.0000000000000001E-5</v>
      </c>
      <c r="M4606" s="12"/>
    </row>
    <row r="4607" spans="1:13" x14ac:dyDescent="0.3">
      <c r="A4607" s="18">
        <v>4605</v>
      </c>
      <c r="B4607" s="18">
        <f t="shared" si="142"/>
        <v>2023</v>
      </c>
      <c r="C4607" s="17">
        <v>45017</v>
      </c>
      <c r="D4607" s="18" t="s">
        <v>130</v>
      </c>
      <c r="E4607" s="18" t="s">
        <v>164</v>
      </c>
      <c r="F4607" s="18" t="str">
        <f t="shared" si="143"/>
        <v>National Grid-Attorney General Consulting Expense (AGCE)-45017</v>
      </c>
      <c r="G4607" s="11" t="s">
        <v>131</v>
      </c>
      <c r="H4607" s="11" t="s">
        <v>49</v>
      </c>
      <c r="I4607" s="11" t="s">
        <v>132</v>
      </c>
      <c r="J4607" s="11" t="s">
        <v>138</v>
      </c>
      <c r="K4607" s="11" t="str">
        <f>IFERROR(INDEX('EDC Component Dictionary'!$C$5:$C$37,MATCH('Rates Database'!J4607,'EDC Component Dictionary'!$B$5:$B$37,0)), "Energy Supply")</f>
        <v>Distribution System</v>
      </c>
      <c r="L4607" s="12">
        <v>1.0000000000000001E-5</v>
      </c>
      <c r="M4607" s="12"/>
    </row>
    <row r="4608" spans="1:13" x14ac:dyDescent="0.3">
      <c r="A4608" s="18">
        <v>4606</v>
      </c>
      <c r="B4608" s="18">
        <f t="shared" si="142"/>
        <v>2023</v>
      </c>
      <c r="C4608" s="17">
        <v>44986</v>
      </c>
      <c r="D4608" s="18" t="s">
        <v>130</v>
      </c>
      <c r="E4608" s="18" t="s">
        <v>164</v>
      </c>
      <c r="F4608" s="18" t="str">
        <f t="shared" si="143"/>
        <v>National Grid-Attorney General Consulting Expense (AGCE)-44986</v>
      </c>
      <c r="G4608" s="11" t="s">
        <v>131</v>
      </c>
      <c r="H4608" s="11" t="s">
        <v>49</v>
      </c>
      <c r="I4608" s="11" t="s">
        <v>132</v>
      </c>
      <c r="J4608" s="11" t="s">
        <v>138</v>
      </c>
      <c r="K4608" s="11" t="str">
        <f>IFERROR(INDEX('EDC Component Dictionary'!$C$5:$C$37,MATCH('Rates Database'!J4608,'EDC Component Dictionary'!$B$5:$B$37,0)), "Energy Supply")</f>
        <v>Distribution System</v>
      </c>
      <c r="L4608" s="12">
        <v>1.0000000000000001E-5</v>
      </c>
      <c r="M4608" s="12"/>
    </row>
    <row r="4609" spans="1:13" x14ac:dyDescent="0.3">
      <c r="A4609" s="18">
        <v>4607</v>
      </c>
      <c r="B4609" s="18">
        <f t="shared" si="142"/>
        <v>2023</v>
      </c>
      <c r="C4609" s="17">
        <v>44958</v>
      </c>
      <c r="D4609" s="18" t="s">
        <v>130</v>
      </c>
      <c r="E4609" s="18" t="s">
        <v>164</v>
      </c>
      <c r="F4609" s="18" t="str">
        <f t="shared" si="143"/>
        <v>National Grid-Attorney General Consulting Expense (AGCE)-44958</v>
      </c>
      <c r="G4609" s="11" t="s">
        <v>131</v>
      </c>
      <c r="H4609" s="11" t="s">
        <v>49</v>
      </c>
      <c r="I4609" s="11" t="s">
        <v>132</v>
      </c>
      <c r="J4609" s="11" t="s">
        <v>138</v>
      </c>
      <c r="K4609" s="11" t="str">
        <f>IFERROR(INDEX('EDC Component Dictionary'!$C$5:$C$37,MATCH('Rates Database'!J4609,'EDC Component Dictionary'!$B$5:$B$37,0)), "Energy Supply")</f>
        <v>Distribution System</v>
      </c>
      <c r="L4609" s="12">
        <v>1.0000000000000001E-5</v>
      </c>
      <c r="M4609" s="12"/>
    </row>
    <row r="4610" spans="1:13" x14ac:dyDescent="0.3">
      <c r="A4610" s="18">
        <v>4608</v>
      </c>
      <c r="B4610" s="18">
        <f t="shared" si="142"/>
        <v>2023</v>
      </c>
      <c r="C4610" s="17">
        <v>44927</v>
      </c>
      <c r="D4610" s="18" t="s">
        <v>130</v>
      </c>
      <c r="E4610" s="18" t="s">
        <v>164</v>
      </c>
      <c r="F4610" s="18" t="str">
        <f t="shared" si="143"/>
        <v>National Grid-Attorney General Consulting Expense (AGCE)-44927</v>
      </c>
      <c r="G4610" s="11" t="s">
        <v>131</v>
      </c>
      <c r="H4610" s="11" t="s">
        <v>49</v>
      </c>
      <c r="I4610" s="11" t="s">
        <v>132</v>
      </c>
      <c r="J4610" s="11" t="s">
        <v>138</v>
      </c>
      <c r="K4610" s="11" t="str">
        <f>IFERROR(INDEX('EDC Component Dictionary'!$C$5:$C$37,MATCH('Rates Database'!J4610,'EDC Component Dictionary'!$B$5:$B$37,0)), "Energy Supply")</f>
        <v>Distribution System</v>
      </c>
      <c r="L4610" s="12">
        <v>1.0000000000000001E-5</v>
      </c>
      <c r="M4610" s="12"/>
    </row>
    <row r="4611" spans="1:13" x14ac:dyDescent="0.3">
      <c r="A4611" s="18">
        <v>4609</v>
      </c>
      <c r="B4611" s="18">
        <f t="shared" ref="B4611:B4674" si="144">YEAR(C4611)</f>
        <v>2022</v>
      </c>
      <c r="C4611" s="17">
        <v>44896</v>
      </c>
      <c r="D4611" s="18" t="s">
        <v>130</v>
      </c>
      <c r="E4611" s="18" t="s">
        <v>164</v>
      </c>
      <c r="F4611" s="18" t="str">
        <f t="shared" si="143"/>
        <v>National Grid-Attorney General Consulting Expense (AGCE)-44896</v>
      </c>
      <c r="G4611" s="11" t="s">
        <v>131</v>
      </c>
      <c r="H4611" s="11" t="s">
        <v>49</v>
      </c>
      <c r="I4611" s="11" t="s">
        <v>132</v>
      </c>
      <c r="J4611" s="11" t="s">
        <v>138</v>
      </c>
      <c r="K4611" s="11" t="str">
        <f>IFERROR(INDEX('EDC Component Dictionary'!$C$5:$C$37,MATCH('Rates Database'!J4611,'EDC Component Dictionary'!$B$5:$B$37,0)), "Energy Supply")</f>
        <v>Distribution System</v>
      </c>
      <c r="L4611" s="12">
        <v>1.0000000000000001E-5</v>
      </c>
      <c r="M4611" s="12"/>
    </row>
    <row r="4612" spans="1:13" x14ac:dyDescent="0.3">
      <c r="A4612" s="18">
        <v>4610</v>
      </c>
      <c r="B4612" s="18">
        <f t="shared" si="144"/>
        <v>2022</v>
      </c>
      <c r="C4612" s="17">
        <v>44866</v>
      </c>
      <c r="D4612" s="18" t="s">
        <v>130</v>
      </c>
      <c r="E4612" s="18" t="s">
        <v>164</v>
      </c>
      <c r="F4612" s="18" t="str">
        <f t="shared" ref="F4612:F4675" si="145">_xlfn.CONCAT(E4612,"-",J4612,"-",C4612)</f>
        <v>National Grid-Attorney General Consulting Expense (AGCE)-44866</v>
      </c>
      <c r="G4612" s="11" t="s">
        <v>131</v>
      </c>
      <c r="H4612" s="11" t="s">
        <v>49</v>
      </c>
      <c r="I4612" s="11" t="s">
        <v>132</v>
      </c>
      <c r="J4612" s="11" t="s">
        <v>138</v>
      </c>
      <c r="K4612" s="11" t="str">
        <f>IFERROR(INDEX('EDC Component Dictionary'!$C$5:$C$37,MATCH('Rates Database'!J4612,'EDC Component Dictionary'!$B$5:$B$37,0)), "Energy Supply")</f>
        <v>Distribution System</v>
      </c>
      <c r="L4612" s="12">
        <v>1.0000000000000001E-5</v>
      </c>
      <c r="M4612" s="12"/>
    </row>
    <row r="4613" spans="1:13" x14ac:dyDescent="0.3">
      <c r="A4613" s="18">
        <v>4611</v>
      </c>
      <c r="B4613" s="18">
        <f t="shared" si="144"/>
        <v>2022</v>
      </c>
      <c r="C4613" s="17">
        <v>44835</v>
      </c>
      <c r="D4613" s="18" t="s">
        <v>130</v>
      </c>
      <c r="E4613" s="18" t="s">
        <v>164</v>
      </c>
      <c r="F4613" s="18" t="str">
        <f t="shared" si="145"/>
        <v>National Grid-Attorney General Consulting Expense (AGCE)-44835</v>
      </c>
      <c r="G4613" s="11" t="s">
        <v>131</v>
      </c>
      <c r="H4613" s="11" t="s">
        <v>49</v>
      </c>
      <c r="I4613" s="11" t="s">
        <v>132</v>
      </c>
      <c r="J4613" s="11" t="s">
        <v>138</v>
      </c>
      <c r="K4613" s="11" t="str">
        <f>IFERROR(INDEX('EDC Component Dictionary'!$C$5:$C$37,MATCH('Rates Database'!J4613,'EDC Component Dictionary'!$B$5:$B$37,0)), "Energy Supply")</f>
        <v>Distribution System</v>
      </c>
      <c r="L4613" s="12">
        <v>1.0000000000000001E-5</v>
      </c>
      <c r="M4613" s="12"/>
    </row>
    <row r="4614" spans="1:13" x14ac:dyDescent="0.3">
      <c r="A4614" s="18">
        <v>4612</v>
      </c>
      <c r="B4614" s="18">
        <f t="shared" si="144"/>
        <v>2022</v>
      </c>
      <c r="C4614" s="17">
        <v>44805</v>
      </c>
      <c r="D4614" s="18" t="s">
        <v>130</v>
      </c>
      <c r="E4614" s="18" t="s">
        <v>164</v>
      </c>
      <c r="F4614" s="18" t="str">
        <f t="shared" si="145"/>
        <v>National Grid-Attorney General Consulting Expense (AGCE)-44805</v>
      </c>
      <c r="G4614" s="11" t="s">
        <v>131</v>
      </c>
      <c r="H4614" s="11" t="s">
        <v>49</v>
      </c>
      <c r="I4614" s="11" t="s">
        <v>132</v>
      </c>
      <c r="J4614" s="11" t="s">
        <v>138</v>
      </c>
      <c r="K4614" s="11" t="str">
        <f>IFERROR(INDEX('EDC Component Dictionary'!$C$5:$C$37,MATCH('Rates Database'!J4614,'EDC Component Dictionary'!$B$5:$B$37,0)), "Energy Supply")</f>
        <v>Distribution System</v>
      </c>
      <c r="L4614" s="12">
        <v>1.0000000000000001E-5</v>
      </c>
      <c r="M4614" s="12"/>
    </row>
    <row r="4615" spans="1:13" x14ac:dyDescent="0.3">
      <c r="A4615" s="18">
        <v>4613</v>
      </c>
      <c r="B4615" s="18">
        <f t="shared" si="144"/>
        <v>2022</v>
      </c>
      <c r="C4615" s="17">
        <v>44774</v>
      </c>
      <c r="D4615" s="18" t="s">
        <v>130</v>
      </c>
      <c r="E4615" s="18" t="s">
        <v>164</v>
      </c>
      <c r="F4615" s="18" t="str">
        <f t="shared" si="145"/>
        <v>National Grid-Attorney General Consulting Expense (AGCE)-44774</v>
      </c>
      <c r="G4615" s="11" t="s">
        <v>131</v>
      </c>
      <c r="H4615" s="11" t="s">
        <v>49</v>
      </c>
      <c r="I4615" s="11" t="s">
        <v>132</v>
      </c>
      <c r="J4615" s="11" t="s">
        <v>138</v>
      </c>
      <c r="K4615" s="11" t="str">
        <f>IFERROR(INDEX('EDC Component Dictionary'!$C$5:$C$37,MATCH('Rates Database'!J4615,'EDC Component Dictionary'!$B$5:$B$37,0)), "Energy Supply")</f>
        <v>Distribution System</v>
      </c>
      <c r="L4615" s="12">
        <v>1.0000000000000001E-5</v>
      </c>
      <c r="M4615" s="12"/>
    </row>
    <row r="4616" spans="1:13" x14ac:dyDescent="0.3">
      <c r="A4616" s="18">
        <v>4614</v>
      </c>
      <c r="B4616" s="18">
        <f t="shared" si="144"/>
        <v>2022</v>
      </c>
      <c r="C4616" s="17">
        <v>44743</v>
      </c>
      <c r="D4616" s="18" t="s">
        <v>130</v>
      </c>
      <c r="E4616" s="18" t="s">
        <v>164</v>
      </c>
      <c r="F4616" s="18" t="str">
        <f t="shared" si="145"/>
        <v>National Grid-Attorney General Consulting Expense (AGCE)-44743</v>
      </c>
      <c r="G4616" s="11" t="s">
        <v>131</v>
      </c>
      <c r="H4616" s="11" t="s">
        <v>49</v>
      </c>
      <c r="I4616" s="11" t="s">
        <v>132</v>
      </c>
      <c r="J4616" s="11" t="s">
        <v>138</v>
      </c>
      <c r="K4616" s="11" t="str">
        <f>IFERROR(INDEX('EDC Component Dictionary'!$C$5:$C$37,MATCH('Rates Database'!J4616,'EDC Component Dictionary'!$B$5:$B$37,0)), "Energy Supply")</f>
        <v>Distribution System</v>
      </c>
      <c r="L4616" s="12">
        <v>1.0000000000000001E-5</v>
      </c>
      <c r="M4616" s="12"/>
    </row>
    <row r="4617" spans="1:13" x14ac:dyDescent="0.3">
      <c r="A4617" s="18">
        <v>4615</v>
      </c>
      <c r="B4617" s="18">
        <f t="shared" si="144"/>
        <v>2022</v>
      </c>
      <c r="C4617" s="17">
        <v>44713</v>
      </c>
      <c r="D4617" s="18" t="s">
        <v>130</v>
      </c>
      <c r="E4617" s="18" t="s">
        <v>164</v>
      </c>
      <c r="F4617" s="18" t="str">
        <f t="shared" si="145"/>
        <v>National Grid-Attorney General Consulting Expense (AGCE)-44713</v>
      </c>
      <c r="G4617" s="11" t="s">
        <v>131</v>
      </c>
      <c r="H4617" s="11" t="s">
        <v>49</v>
      </c>
      <c r="I4617" s="11" t="s">
        <v>132</v>
      </c>
      <c r="J4617" s="11" t="s">
        <v>138</v>
      </c>
      <c r="K4617" s="11" t="str">
        <f>IFERROR(INDEX('EDC Component Dictionary'!$C$5:$C$37,MATCH('Rates Database'!J4617,'EDC Component Dictionary'!$B$5:$B$37,0)), "Energy Supply")</f>
        <v>Distribution System</v>
      </c>
      <c r="L4617" s="12">
        <v>1.0000000000000001E-5</v>
      </c>
      <c r="M4617" s="12"/>
    </row>
    <row r="4618" spans="1:13" x14ac:dyDescent="0.3">
      <c r="A4618" s="18">
        <v>4616</v>
      </c>
      <c r="B4618" s="18">
        <f t="shared" si="144"/>
        <v>2022</v>
      </c>
      <c r="C4618" s="17">
        <v>44682</v>
      </c>
      <c r="D4618" s="18" t="s">
        <v>130</v>
      </c>
      <c r="E4618" s="18" t="s">
        <v>164</v>
      </c>
      <c r="F4618" s="18" t="str">
        <f t="shared" si="145"/>
        <v>National Grid-Attorney General Consulting Expense (AGCE)-44682</v>
      </c>
      <c r="G4618" s="11" t="s">
        <v>131</v>
      </c>
      <c r="H4618" s="11" t="s">
        <v>49</v>
      </c>
      <c r="I4618" s="11" t="s">
        <v>132</v>
      </c>
      <c r="J4618" s="11" t="s">
        <v>138</v>
      </c>
      <c r="K4618" s="11" t="str">
        <f>IFERROR(INDEX('EDC Component Dictionary'!$C$5:$C$37,MATCH('Rates Database'!J4618,'EDC Component Dictionary'!$B$5:$B$37,0)), "Energy Supply")</f>
        <v>Distribution System</v>
      </c>
      <c r="L4618" s="12">
        <v>1.0000000000000001E-5</v>
      </c>
      <c r="M4618" s="12"/>
    </row>
    <row r="4619" spans="1:13" x14ac:dyDescent="0.3">
      <c r="A4619" s="18">
        <v>4617</v>
      </c>
      <c r="B4619" s="18">
        <f t="shared" si="144"/>
        <v>2022</v>
      </c>
      <c r="C4619" s="17">
        <v>44652</v>
      </c>
      <c r="D4619" s="18" t="s">
        <v>130</v>
      </c>
      <c r="E4619" s="18" t="s">
        <v>164</v>
      </c>
      <c r="F4619" s="18" t="str">
        <f t="shared" si="145"/>
        <v>National Grid-Attorney General Consulting Expense (AGCE)-44652</v>
      </c>
      <c r="G4619" s="11" t="s">
        <v>131</v>
      </c>
      <c r="H4619" s="11" t="s">
        <v>49</v>
      </c>
      <c r="I4619" s="11" t="s">
        <v>132</v>
      </c>
      <c r="J4619" s="11" t="s">
        <v>138</v>
      </c>
      <c r="K4619" s="11" t="str">
        <f>IFERROR(INDEX('EDC Component Dictionary'!$C$5:$C$37,MATCH('Rates Database'!J4619,'EDC Component Dictionary'!$B$5:$B$37,0)), "Energy Supply")</f>
        <v>Distribution System</v>
      </c>
      <c r="L4619" s="12">
        <v>1.0000000000000001E-5</v>
      </c>
      <c r="M4619" s="12"/>
    </row>
    <row r="4620" spans="1:13" x14ac:dyDescent="0.3">
      <c r="A4620" s="18">
        <v>4618</v>
      </c>
      <c r="B4620" s="18">
        <f t="shared" si="144"/>
        <v>2022</v>
      </c>
      <c r="C4620" s="17">
        <v>44621</v>
      </c>
      <c r="D4620" s="18" t="s">
        <v>130</v>
      </c>
      <c r="E4620" s="18" t="s">
        <v>164</v>
      </c>
      <c r="F4620" s="18" t="str">
        <f t="shared" si="145"/>
        <v>National Grid-Attorney General Consulting Expense (AGCE)-44621</v>
      </c>
      <c r="G4620" s="11" t="s">
        <v>131</v>
      </c>
      <c r="H4620" s="11" t="s">
        <v>49</v>
      </c>
      <c r="I4620" s="11" t="s">
        <v>132</v>
      </c>
      <c r="J4620" s="11" t="s">
        <v>138</v>
      </c>
      <c r="K4620" s="11" t="str">
        <f>IFERROR(INDEX('EDC Component Dictionary'!$C$5:$C$37,MATCH('Rates Database'!J4620,'EDC Component Dictionary'!$B$5:$B$37,0)), "Energy Supply")</f>
        <v>Distribution System</v>
      </c>
      <c r="L4620" s="12">
        <v>1.0000000000000001E-5</v>
      </c>
      <c r="M4620" s="12"/>
    </row>
    <row r="4621" spans="1:13" x14ac:dyDescent="0.3">
      <c r="A4621" s="18">
        <v>4619</v>
      </c>
      <c r="B4621" s="18">
        <f t="shared" si="144"/>
        <v>2022</v>
      </c>
      <c r="C4621" s="17">
        <v>44593</v>
      </c>
      <c r="D4621" s="18" t="s">
        <v>130</v>
      </c>
      <c r="E4621" s="18" t="s">
        <v>164</v>
      </c>
      <c r="F4621" s="18" t="str">
        <f t="shared" si="145"/>
        <v>National Grid-Attorney General Consulting Expense (AGCE)-44593</v>
      </c>
      <c r="G4621" s="11" t="s">
        <v>131</v>
      </c>
      <c r="H4621" s="11" t="s">
        <v>49</v>
      </c>
      <c r="I4621" s="11" t="s">
        <v>132</v>
      </c>
      <c r="J4621" s="11" t="s">
        <v>138</v>
      </c>
      <c r="K4621" s="11" t="str">
        <f>IFERROR(INDEX('EDC Component Dictionary'!$C$5:$C$37,MATCH('Rates Database'!J4621,'EDC Component Dictionary'!$B$5:$B$37,0)), "Energy Supply")</f>
        <v>Distribution System</v>
      </c>
      <c r="L4621" s="12">
        <v>3.0000000000000001E-5</v>
      </c>
      <c r="M4621" s="12"/>
    </row>
    <row r="4622" spans="1:13" x14ac:dyDescent="0.3">
      <c r="A4622" s="18">
        <v>4620</v>
      </c>
      <c r="B4622" s="18">
        <f t="shared" si="144"/>
        <v>2022</v>
      </c>
      <c r="C4622" s="17">
        <v>44562</v>
      </c>
      <c r="D4622" s="18" t="s">
        <v>130</v>
      </c>
      <c r="E4622" s="18" t="s">
        <v>164</v>
      </c>
      <c r="F4622" s="18" t="str">
        <f t="shared" si="145"/>
        <v>National Grid-Attorney General Consulting Expense (AGCE)-44562</v>
      </c>
      <c r="G4622" s="11" t="s">
        <v>131</v>
      </c>
      <c r="H4622" s="11" t="s">
        <v>49</v>
      </c>
      <c r="I4622" s="11" t="s">
        <v>132</v>
      </c>
      <c r="J4622" s="11" t="s">
        <v>138</v>
      </c>
      <c r="K4622" s="11" t="str">
        <f>IFERROR(INDEX('EDC Component Dictionary'!$C$5:$C$37,MATCH('Rates Database'!J4622,'EDC Component Dictionary'!$B$5:$B$37,0)), "Energy Supply")</f>
        <v>Distribution System</v>
      </c>
      <c r="L4622" s="12">
        <v>3.0000000000000001E-5</v>
      </c>
      <c r="M4622" s="12"/>
    </row>
    <row r="4623" spans="1:13" x14ac:dyDescent="0.3">
      <c r="A4623" s="18">
        <v>4621</v>
      </c>
      <c r="B4623" s="18">
        <f t="shared" si="144"/>
        <v>2021</v>
      </c>
      <c r="C4623" s="17">
        <v>44531</v>
      </c>
      <c r="D4623" s="18" t="s">
        <v>130</v>
      </c>
      <c r="E4623" s="18" t="s">
        <v>164</v>
      </c>
      <c r="F4623" s="18" t="str">
        <f t="shared" si="145"/>
        <v>National Grid-Attorney General Consulting Expense (AGCE)-44531</v>
      </c>
      <c r="G4623" s="11" t="s">
        <v>131</v>
      </c>
      <c r="H4623" s="11" t="s">
        <v>49</v>
      </c>
      <c r="I4623" s="11" t="s">
        <v>132</v>
      </c>
      <c r="J4623" s="11" t="s">
        <v>138</v>
      </c>
      <c r="K4623" s="11" t="str">
        <f>IFERROR(INDEX('EDC Component Dictionary'!$C$5:$C$37,MATCH('Rates Database'!J4623,'EDC Component Dictionary'!$B$5:$B$37,0)), "Energy Supply")</f>
        <v>Distribution System</v>
      </c>
      <c r="L4623" s="12">
        <v>3.0000000000000001E-5</v>
      </c>
      <c r="M4623" s="12"/>
    </row>
    <row r="4624" spans="1:13" x14ac:dyDescent="0.3">
      <c r="A4624" s="18">
        <v>4622</v>
      </c>
      <c r="B4624" s="18">
        <f t="shared" si="144"/>
        <v>2021</v>
      </c>
      <c r="C4624" s="17">
        <v>44501</v>
      </c>
      <c r="D4624" s="18" t="s">
        <v>130</v>
      </c>
      <c r="E4624" s="18" t="s">
        <v>164</v>
      </c>
      <c r="F4624" s="18" t="str">
        <f t="shared" si="145"/>
        <v>National Grid-Attorney General Consulting Expense (AGCE)-44501</v>
      </c>
      <c r="G4624" s="11" t="s">
        <v>131</v>
      </c>
      <c r="H4624" s="11" t="s">
        <v>49</v>
      </c>
      <c r="I4624" s="11" t="s">
        <v>132</v>
      </c>
      <c r="J4624" s="11" t="s">
        <v>138</v>
      </c>
      <c r="K4624" s="11" t="str">
        <f>IFERROR(INDEX('EDC Component Dictionary'!$C$5:$C$37,MATCH('Rates Database'!J4624,'EDC Component Dictionary'!$B$5:$B$37,0)), "Energy Supply")</f>
        <v>Distribution System</v>
      </c>
      <c r="L4624" s="12">
        <v>3.0000000000000001E-5</v>
      </c>
      <c r="M4624" s="12"/>
    </row>
    <row r="4625" spans="1:13" x14ac:dyDescent="0.3">
      <c r="A4625" s="18">
        <v>4623</v>
      </c>
      <c r="B4625" s="18">
        <f t="shared" si="144"/>
        <v>2021</v>
      </c>
      <c r="C4625" s="17">
        <v>44470</v>
      </c>
      <c r="D4625" s="18" t="s">
        <v>130</v>
      </c>
      <c r="E4625" s="18" t="s">
        <v>164</v>
      </c>
      <c r="F4625" s="18" t="str">
        <f t="shared" si="145"/>
        <v>National Grid-Attorney General Consulting Expense (AGCE)-44470</v>
      </c>
      <c r="G4625" s="11" t="s">
        <v>131</v>
      </c>
      <c r="H4625" s="11" t="s">
        <v>49</v>
      </c>
      <c r="I4625" s="11" t="s">
        <v>132</v>
      </c>
      <c r="J4625" s="11" t="s">
        <v>138</v>
      </c>
      <c r="K4625" s="11" t="str">
        <f>IFERROR(INDEX('EDC Component Dictionary'!$C$5:$C$37,MATCH('Rates Database'!J4625,'EDC Component Dictionary'!$B$5:$B$37,0)), "Energy Supply")</f>
        <v>Distribution System</v>
      </c>
      <c r="L4625" s="12">
        <v>3.0000000000000001E-5</v>
      </c>
      <c r="M4625" s="12"/>
    </row>
    <row r="4626" spans="1:13" x14ac:dyDescent="0.3">
      <c r="A4626" s="18">
        <v>4624</v>
      </c>
      <c r="B4626" s="18">
        <f t="shared" si="144"/>
        <v>2021</v>
      </c>
      <c r="C4626" s="17">
        <v>44440</v>
      </c>
      <c r="D4626" s="18" t="s">
        <v>130</v>
      </c>
      <c r="E4626" s="18" t="s">
        <v>164</v>
      </c>
      <c r="F4626" s="18" t="str">
        <f t="shared" si="145"/>
        <v>National Grid-Attorney General Consulting Expense (AGCE)-44440</v>
      </c>
      <c r="G4626" s="11" t="s">
        <v>131</v>
      </c>
      <c r="H4626" s="11" t="s">
        <v>49</v>
      </c>
      <c r="I4626" s="11" t="s">
        <v>132</v>
      </c>
      <c r="J4626" s="11" t="s">
        <v>138</v>
      </c>
      <c r="K4626" s="11" t="str">
        <f>IFERROR(INDEX('EDC Component Dictionary'!$C$5:$C$37,MATCH('Rates Database'!J4626,'EDC Component Dictionary'!$B$5:$B$37,0)), "Energy Supply")</f>
        <v>Distribution System</v>
      </c>
      <c r="L4626" s="12">
        <v>3.0000000000000001E-5</v>
      </c>
      <c r="M4626" s="12"/>
    </row>
    <row r="4627" spans="1:13" x14ac:dyDescent="0.3">
      <c r="A4627" s="18">
        <v>4625</v>
      </c>
      <c r="B4627" s="18">
        <f t="shared" si="144"/>
        <v>2021</v>
      </c>
      <c r="C4627" s="17">
        <v>44409</v>
      </c>
      <c r="D4627" s="18" t="s">
        <v>130</v>
      </c>
      <c r="E4627" s="18" t="s">
        <v>164</v>
      </c>
      <c r="F4627" s="18" t="str">
        <f t="shared" si="145"/>
        <v>National Grid-Attorney General Consulting Expense (AGCE)-44409</v>
      </c>
      <c r="G4627" s="11" t="s">
        <v>131</v>
      </c>
      <c r="H4627" s="11" t="s">
        <v>49</v>
      </c>
      <c r="I4627" s="11" t="s">
        <v>132</v>
      </c>
      <c r="J4627" s="11" t="s">
        <v>138</v>
      </c>
      <c r="K4627" s="11" t="str">
        <f>IFERROR(INDEX('EDC Component Dictionary'!$C$5:$C$37,MATCH('Rates Database'!J4627,'EDC Component Dictionary'!$B$5:$B$37,0)), "Energy Supply")</f>
        <v>Distribution System</v>
      </c>
      <c r="L4627" s="12">
        <v>3.0000000000000001E-5</v>
      </c>
      <c r="M4627" s="12"/>
    </row>
    <row r="4628" spans="1:13" x14ac:dyDescent="0.3">
      <c r="A4628" s="18">
        <v>4626</v>
      </c>
      <c r="B4628" s="18">
        <f t="shared" si="144"/>
        <v>2021</v>
      </c>
      <c r="C4628" s="17">
        <v>44378</v>
      </c>
      <c r="D4628" s="18" t="s">
        <v>130</v>
      </c>
      <c r="E4628" s="18" t="s">
        <v>164</v>
      </c>
      <c r="F4628" s="18" t="str">
        <f t="shared" si="145"/>
        <v>National Grid-Attorney General Consulting Expense (AGCE)-44378</v>
      </c>
      <c r="G4628" s="11" t="s">
        <v>131</v>
      </c>
      <c r="H4628" s="11" t="s">
        <v>49</v>
      </c>
      <c r="I4628" s="11" t="s">
        <v>132</v>
      </c>
      <c r="J4628" s="11" t="s">
        <v>138</v>
      </c>
      <c r="K4628" s="11" t="str">
        <f>IFERROR(INDEX('EDC Component Dictionary'!$C$5:$C$37,MATCH('Rates Database'!J4628,'EDC Component Dictionary'!$B$5:$B$37,0)), "Energy Supply")</f>
        <v>Distribution System</v>
      </c>
      <c r="L4628" s="12">
        <v>3.0000000000000001E-5</v>
      </c>
      <c r="M4628" s="12"/>
    </row>
    <row r="4629" spans="1:13" x14ac:dyDescent="0.3">
      <c r="A4629" s="18">
        <v>4627</v>
      </c>
      <c r="B4629" s="18">
        <f t="shared" si="144"/>
        <v>2021</v>
      </c>
      <c r="C4629" s="17">
        <v>44348</v>
      </c>
      <c r="D4629" s="18" t="s">
        <v>130</v>
      </c>
      <c r="E4629" s="18" t="s">
        <v>164</v>
      </c>
      <c r="F4629" s="18" t="str">
        <f t="shared" si="145"/>
        <v>National Grid-Attorney General Consulting Expense (AGCE)-44348</v>
      </c>
      <c r="G4629" s="11" t="s">
        <v>131</v>
      </c>
      <c r="H4629" s="11" t="s">
        <v>49</v>
      </c>
      <c r="I4629" s="11" t="s">
        <v>132</v>
      </c>
      <c r="J4629" s="11" t="s">
        <v>138</v>
      </c>
      <c r="K4629" s="11" t="str">
        <f>IFERROR(INDEX('EDC Component Dictionary'!$C$5:$C$37,MATCH('Rates Database'!J4629,'EDC Component Dictionary'!$B$5:$B$37,0)), "Energy Supply")</f>
        <v>Distribution System</v>
      </c>
      <c r="L4629" s="12">
        <v>3.0000000000000001E-5</v>
      </c>
      <c r="M4629" s="12"/>
    </row>
    <row r="4630" spans="1:13" x14ac:dyDescent="0.3">
      <c r="A4630" s="18">
        <v>4628</v>
      </c>
      <c r="B4630" s="18">
        <f t="shared" si="144"/>
        <v>2021</v>
      </c>
      <c r="C4630" s="17">
        <v>44317</v>
      </c>
      <c r="D4630" s="18" t="s">
        <v>130</v>
      </c>
      <c r="E4630" s="18" t="s">
        <v>164</v>
      </c>
      <c r="F4630" s="18" t="str">
        <f t="shared" si="145"/>
        <v>National Grid-Attorney General Consulting Expense (AGCE)-44317</v>
      </c>
      <c r="G4630" s="11" t="s">
        <v>131</v>
      </c>
      <c r="H4630" s="11" t="s">
        <v>49</v>
      </c>
      <c r="I4630" s="11" t="s">
        <v>132</v>
      </c>
      <c r="J4630" s="11" t="s">
        <v>138</v>
      </c>
      <c r="K4630" s="11" t="str">
        <f>IFERROR(INDEX('EDC Component Dictionary'!$C$5:$C$37,MATCH('Rates Database'!J4630,'EDC Component Dictionary'!$B$5:$B$37,0)), "Energy Supply")</f>
        <v>Distribution System</v>
      </c>
      <c r="L4630" s="12">
        <v>3.0000000000000001E-5</v>
      </c>
      <c r="M4630" s="12"/>
    </row>
    <row r="4631" spans="1:13" x14ac:dyDescent="0.3">
      <c r="A4631" s="18">
        <v>4629</v>
      </c>
      <c r="B4631" s="18">
        <f t="shared" si="144"/>
        <v>2021</v>
      </c>
      <c r="C4631" s="17">
        <v>44287</v>
      </c>
      <c r="D4631" s="18" t="s">
        <v>130</v>
      </c>
      <c r="E4631" s="18" t="s">
        <v>164</v>
      </c>
      <c r="F4631" s="18" t="str">
        <f t="shared" si="145"/>
        <v>National Grid-Attorney General Consulting Expense (AGCE)-44287</v>
      </c>
      <c r="G4631" s="11" t="s">
        <v>131</v>
      </c>
      <c r="H4631" s="11" t="s">
        <v>49</v>
      </c>
      <c r="I4631" s="11" t="s">
        <v>132</v>
      </c>
      <c r="J4631" s="11" t="s">
        <v>138</v>
      </c>
      <c r="K4631" s="11" t="str">
        <f>IFERROR(INDEX('EDC Component Dictionary'!$C$5:$C$37,MATCH('Rates Database'!J4631,'EDC Component Dictionary'!$B$5:$B$37,0)), "Energy Supply")</f>
        <v>Distribution System</v>
      </c>
      <c r="L4631" s="12">
        <v>3.0000000000000001E-5</v>
      </c>
      <c r="M4631" s="12"/>
    </row>
    <row r="4632" spans="1:13" x14ac:dyDescent="0.3">
      <c r="A4632" s="18">
        <v>4630</v>
      </c>
      <c r="B4632" s="18">
        <f t="shared" si="144"/>
        <v>2021</v>
      </c>
      <c r="C4632" s="17">
        <v>44256</v>
      </c>
      <c r="D4632" s="18" t="s">
        <v>130</v>
      </c>
      <c r="E4632" s="18" t="s">
        <v>164</v>
      </c>
      <c r="F4632" s="18" t="str">
        <f t="shared" si="145"/>
        <v>National Grid-Attorney General Consulting Expense (AGCE)-44256</v>
      </c>
      <c r="G4632" s="11" t="s">
        <v>131</v>
      </c>
      <c r="H4632" s="11" t="s">
        <v>49</v>
      </c>
      <c r="I4632" s="11" t="s">
        <v>132</v>
      </c>
      <c r="J4632" s="11" t="s">
        <v>138</v>
      </c>
      <c r="K4632" s="11" t="str">
        <f>IFERROR(INDEX('EDC Component Dictionary'!$C$5:$C$37,MATCH('Rates Database'!J4632,'EDC Component Dictionary'!$B$5:$B$37,0)), "Energy Supply")</f>
        <v>Distribution System</v>
      </c>
      <c r="L4632" s="12">
        <v>3.0000000000000001E-5</v>
      </c>
      <c r="M4632" s="12"/>
    </row>
    <row r="4633" spans="1:13" x14ac:dyDescent="0.3">
      <c r="A4633" s="18">
        <v>4631</v>
      </c>
      <c r="B4633" s="18">
        <f t="shared" si="144"/>
        <v>2021</v>
      </c>
      <c r="C4633" s="17">
        <v>44228</v>
      </c>
      <c r="D4633" s="18" t="s">
        <v>130</v>
      </c>
      <c r="E4633" s="18" t="s">
        <v>164</v>
      </c>
      <c r="F4633" s="18" t="str">
        <f t="shared" si="145"/>
        <v>National Grid-Attorney General Consulting Expense (AGCE)-44228</v>
      </c>
      <c r="G4633" s="11" t="s">
        <v>131</v>
      </c>
      <c r="H4633" s="11" t="s">
        <v>49</v>
      </c>
      <c r="I4633" s="11" t="s">
        <v>132</v>
      </c>
      <c r="J4633" s="11" t="s">
        <v>138</v>
      </c>
      <c r="K4633" s="11" t="str">
        <f>IFERROR(INDEX('EDC Component Dictionary'!$C$5:$C$37,MATCH('Rates Database'!J4633,'EDC Component Dictionary'!$B$5:$B$37,0)), "Energy Supply")</f>
        <v>Distribution System</v>
      </c>
      <c r="L4633" s="12">
        <v>6.0000000000000002E-5</v>
      </c>
      <c r="M4633" s="12"/>
    </row>
    <row r="4634" spans="1:13" x14ac:dyDescent="0.3">
      <c r="A4634" s="18">
        <v>4632</v>
      </c>
      <c r="B4634" s="18">
        <f t="shared" si="144"/>
        <v>2021</v>
      </c>
      <c r="C4634" s="17">
        <v>44197</v>
      </c>
      <c r="D4634" s="18" t="s">
        <v>130</v>
      </c>
      <c r="E4634" s="18" t="s">
        <v>164</v>
      </c>
      <c r="F4634" s="18" t="str">
        <f t="shared" si="145"/>
        <v>National Grid-Attorney General Consulting Expense (AGCE)-44197</v>
      </c>
      <c r="G4634" s="11" t="s">
        <v>131</v>
      </c>
      <c r="H4634" s="11" t="s">
        <v>49</v>
      </c>
      <c r="I4634" s="11" t="s">
        <v>132</v>
      </c>
      <c r="J4634" s="11" t="s">
        <v>138</v>
      </c>
      <c r="K4634" s="11" t="str">
        <f>IFERROR(INDEX('EDC Component Dictionary'!$C$5:$C$37,MATCH('Rates Database'!J4634,'EDC Component Dictionary'!$B$5:$B$37,0)), "Energy Supply")</f>
        <v>Distribution System</v>
      </c>
      <c r="L4634" s="12">
        <v>6.0000000000000002E-5</v>
      </c>
      <c r="M4634" s="12"/>
    </row>
    <row r="4635" spans="1:13" x14ac:dyDescent="0.3">
      <c r="A4635" s="18">
        <v>4633</v>
      </c>
      <c r="B4635" s="18">
        <f t="shared" si="144"/>
        <v>2020</v>
      </c>
      <c r="C4635" s="17">
        <v>44166</v>
      </c>
      <c r="D4635" s="18" t="s">
        <v>130</v>
      </c>
      <c r="E4635" s="18" t="s">
        <v>164</v>
      </c>
      <c r="F4635" s="18" t="str">
        <f t="shared" si="145"/>
        <v>National Grid-Attorney General Consulting Expense (AGCE)-44166</v>
      </c>
      <c r="G4635" s="11" t="s">
        <v>131</v>
      </c>
      <c r="H4635" s="11" t="s">
        <v>49</v>
      </c>
      <c r="I4635" s="11" t="s">
        <v>132</v>
      </c>
      <c r="J4635" s="11" t="s">
        <v>138</v>
      </c>
      <c r="K4635" s="11" t="str">
        <f>IFERROR(INDEX('EDC Component Dictionary'!$C$5:$C$37,MATCH('Rates Database'!J4635,'EDC Component Dictionary'!$B$5:$B$37,0)), "Energy Supply")</f>
        <v>Distribution System</v>
      </c>
      <c r="L4635" s="12">
        <v>6.0000000000000002E-5</v>
      </c>
      <c r="M4635" s="12"/>
    </row>
    <row r="4636" spans="1:13" x14ac:dyDescent="0.3">
      <c r="A4636" s="18">
        <v>4634</v>
      </c>
      <c r="B4636" s="18">
        <f t="shared" si="144"/>
        <v>2020</v>
      </c>
      <c r="C4636" s="17">
        <v>44136</v>
      </c>
      <c r="D4636" s="18" t="s">
        <v>130</v>
      </c>
      <c r="E4636" s="18" t="s">
        <v>164</v>
      </c>
      <c r="F4636" s="18" t="str">
        <f t="shared" si="145"/>
        <v>National Grid-Attorney General Consulting Expense (AGCE)-44136</v>
      </c>
      <c r="G4636" s="11" t="s">
        <v>131</v>
      </c>
      <c r="H4636" s="11" t="s">
        <v>49</v>
      </c>
      <c r="I4636" s="11" t="s">
        <v>132</v>
      </c>
      <c r="J4636" s="11" t="s">
        <v>138</v>
      </c>
      <c r="K4636" s="11" t="str">
        <f>IFERROR(INDEX('EDC Component Dictionary'!$C$5:$C$37,MATCH('Rates Database'!J4636,'EDC Component Dictionary'!$B$5:$B$37,0)), "Energy Supply")</f>
        <v>Distribution System</v>
      </c>
      <c r="L4636" s="12">
        <v>6.0000000000000002E-5</v>
      </c>
      <c r="M4636" s="12"/>
    </row>
    <row r="4637" spans="1:13" x14ac:dyDescent="0.3">
      <c r="A4637" s="18">
        <v>4635</v>
      </c>
      <c r="B4637" s="18">
        <f t="shared" si="144"/>
        <v>2020</v>
      </c>
      <c r="C4637" s="17">
        <v>44105</v>
      </c>
      <c r="D4637" s="18" t="s">
        <v>130</v>
      </c>
      <c r="E4637" s="18" t="s">
        <v>164</v>
      </c>
      <c r="F4637" s="18" t="str">
        <f t="shared" si="145"/>
        <v>National Grid-Attorney General Consulting Expense (AGCE)-44105</v>
      </c>
      <c r="G4637" s="11" t="s">
        <v>131</v>
      </c>
      <c r="H4637" s="11" t="s">
        <v>49</v>
      </c>
      <c r="I4637" s="11" t="s">
        <v>132</v>
      </c>
      <c r="J4637" s="11" t="s">
        <v>138</v>
      </c>
      <c r="K4637" s="11" t="str">
        <f>IFERROR(INDEX('EDC Component Dictionary'!$C$5:$C$37,MATCH('Rates Database'!J4637,'EDC Component Dictionary'!$B$5:$B$37,0)), "Energy Supply")</f>
        <v>Distribution System</v>
      </c>
      <c r="L4637" s="12">
        <v>6.0000000000000002E-5</v>
      </c>
      <c r="M4637" s="12"/>
    </row>
    <row r="4638" spans="1:13" x14ac:dyDescent="0.3">
      <c r="A4638" s="18">
        <v>4636</v>
      </c>
      <c r="B4638" s="18">
        <f t="shared" si="144"/>
        <v>2020</v>
      </c>
      <c r="C4638" s="17">
        <v>44075</v>
      </c>
      <c r="D4638" s="18" t="s">
        <v>130</v>
      </c>
      <c r="E4638" s="18" t="s">
        <v>164</v>
      </c>
      <c r="F4638" s="18" t="str">
        <f t="shared" si="145"/>
        <v>National Grid-Attorney General Consulting Expense (AGCE)-44075</v>
      </c>
      <c r="G4638" s="11" t="s">
        <v>131</v>
      </c>
      <c r="H4638" s="11" t="s">
        <v>49</v>
      </c>
      <c r="I4638" s="11" t="s">
        <v>132</v>
      </c>
      <c r="J4638" s="11" t="s">
        <v>138</v>
      </c>
      <c r="K4638" s="11" t="str">
        <f>IFERROR(INDEX('EDC Component Dictionary'!$C$5:$C$37,MATCH('Rates Database'!J4638,'EDC Component Dictionary'!$B$5:$B$37,0)), "Energy Supply")</f>
        <v>Distribution System</v>
      </c>
      <c r="L4638" s="12">
        <v>6.0000000000000002E-5</v>
      </c>
      <c r="M4638" s="12"/>
    </row>
    <row r="4639" spans="1:13" x14ac:dyDescent="0.3">
      <c r="A4639" s="18">
        <v>4637</v>
      </c>
      <c r="B4639" s="18">
        <f t="shared" si="144"/>
        <v>2020</v>
      </c>
      <c r="C4639" s="17">
        <v>44044</v>
      </c>
      <c r="D4639" s="18" t="s">
        <v>130</v>
      </c>
      <c r="E4639" s="18" t="s">
        <v>164</v>
      </c>
      <c r="F4639" s="18" t="str">
        <f t="shared" si="145"/>
        <v>National Grid-Attorney General Consulting Expense (AGCE)-44044</v>
      </c>
      <c r="G4639" s="11" t="s">
        <v>131</v>
      </c>
      <c r="H4639" s="11" t="s">
        <v>49</v>
      </c>
      <c r="I4639" s="11" t="s">
        <v>132</v>
      </c>
      <c r="J4639" s="11" t="s">
        <v>138</v>
      </c>
      <c r="K4639" s="11" t="str">
        <f>IFERROR(INDEX('EDC Component Dictionary'!$C$5:$C$37,MATCH('Rates Database'!J4639,'EDC Component Dictionary'!$B$5:$B$37,0)), "Energy Supply")</f>
        <v>Distribution System</v>
      </c>
      <c r="L4639" s="12">
        <v>6.0000000000000002E-5</v>
      </c>
      <c r="M4639" s="12"/>
    </row>
    <row r="4640" spans="1:13" x14ac:dyDescent="0.3">
      <c r="A4640" s="18">
        <v>4638</v>
      </c>
      <c r="B4640" s="18">
        <f t="shared" si="144"/>
        <v>2020</v>
      </c>
      <c r="C4640" s="17">
        <v>44013</v>
      </c>
      <c r="D4640" s="18" t="s">
        <v>130</v>
      </c>
      <c r="E4640" s="18" t="s">
        <v>164</v>
      </c>
      <c r="F4640" s="18" t="str">
        <f t="shared" si="145"/>
        <v>National Grid-Attorney General Consulting Expense (AGCE)-44013</v>
      </c>
      <c r="G4640" s="11" t="s">
        <v>131</v>
      </c>
      <c r="H4640" s="11" t="s">
        <v>49</v>
      </c>
      <c r="I4640" s="11" t="s">
        <v>132</v>
      </c>
      <c r="J4640" s="11" t="s">
        <v>138</v>
      </c>
      <c r="K4640" s="11" t="str">
        <f>IFERROR(INDEX('EDC Component Dictionary'!$C$5:$C$37,MATCH('Rates Database'!J4640,'EDC Component Dictionary'!$B$5:$B$37,0)), "Energy Supply")</f>
        <v>Distribution System</v>
      </c>
      <c r="L4640" s="12">
        <v>6.0000000000000002E-5</v>
      </c>
      <c r="M4640" s="12"/>
    </row>
    <row r="4641" spans="1:13" x14ac:dyDescent="0.3">
      <c r="A4641" s="18">
        <v>4639</v>
      </c>
      <c r="B4641" s="18">
        <f t="shared" si="144"/>
        <v>2020</v>
      </c>
      <c r="C4641" s="17">
        <v>43983</v>
      </c>
      <c r="D4641" s="18" t="s">
        <v>130</v>
      </c>
      <c r="E4641" s="18" t="s">
        <v>164</v>
      </c>
      <c r="F4641" s="18" t="str">
        <f t="shared" si="145"/>
        <v>National Grid-Attorney General Consulting Expense (AGCE)-43983</v>
      </c>
      <c r="G4641" s="11" t="s">
        <v>131</v>
      </c>
      <c r="H4641" s="11" t="s">
        <v>49</v>
      </c>
      <c r="I4641" s="11" t="s">
        <v>132</v>
      </c>
      <c r="J4641" s="11" t="s">
        <v>138</v>
      </c>
      <c r="K4641" s="11" t="str">
        <f>IFERROR(INDEX('EDC Component Dictionary'!$C$5:$C$37,MATCH('Rates Database'!J4641,'EDC Component Dictionary'!$B$5:$B$37,0)), "Energy Supply")</f>
        <v>Distribution System</v>
      </c>
      <c r="L4641" s="12">
        <v>6.0000000000000002E-5</v>
      </c>
      <c r="M4641" s="12"/>
    </row>
    <row r="4642" spans="1:13" x14ac:dyDescent="0.3">
      <c r="A4642" s="18">
        <v>4640</v>
      </c>
      <c r="B4642" s="18">
        <f t="shared" si="144"/>
        <v>2020</v>
      </c>
      <c r="C4642" s="17">
        <v>43952</v>
      </c>
      <c r="D4642" s="18" t="s">
        <v>130</v>
      </c>
      <c r="E4642" s="18" t="s">
        <v>164</v>
      </c>
      <c r="F4642" s="18" t="str">
        <f t="shared" si="145"/>
        <v>National Grid-Attorney General Consulting Expense (AGCE)-43952</v>
      </c>
      <c r="G4642" s="11" t="s">
        <v>131</v>
      </c>
      <c r="H4642" s="11" t="s">
        <v>49</v>
      </c>
      <c r="I4642" s="11" t="s">
        <v>132</v>
      </c>
      <c r="J4642" s="11" t="s">
        <v>138</v>
      </c>
      <c r="K4642" s="11" t="str">
        <f>IFERROR(INDEX('EDC Component Dictionary'!$C$5:$C$37,MATCH('Rates Database'!J4642,'EDC Component Dictionary'!$B$5:$B$37,0)), "Energy Supply")</f>
        <v>Distribution System</v>
      </c>
      <c r="L4642" s="12">
        <v>6.0000000000000002E-5</v>
      </c>
      <c r="M4642" s="12"/>
    </row>
    <row r="4643" spans="1:13" x14ac:dyDescent="0.3">
      <c r="A4643" s="18">
        <v>4641</v>
      </c>
      <c r="B4643" s="18">
        <f t="shared" si="144"/>
        <v>2020</v>
      </c>
      <c r="C4643" s="17">
        <v>43922</v>
      </c>
      <c r="D4643" s="18" t="s">
        <v>130</v>
      </c>
      <c r="E4643" s="18" t="s">
        <v>164</v>
      </c>
      <c r="F4643" s="18" t="str">
        <f t="shared" si="145"/>
        <v>National Grid-Attorney General Consulting Expense (AGCE)-43922</v>
      </c>
      <c r="G4643" s="11" t="s">
        <v>131</v>
      </c>
      <c r="H4643" s="11" t="s">
        <v>49</v>
      </c>
      <c r="I4643" s="11" t="s">
        <v>132</v>
      </c>
      <c r="J4643" s="11" t="s">
        <v>138</v>
      </c>
      <c r="K4643" s="11" t="str">
        <f>IFERROR(INDEX('EDC Component Dictionary'!$C$5:$C$37,MATCH('Rates Database'!J4643,'EDC Component Dictionary'!$B$5:$B$37,0)), "Energy Supply")</f>
        <v>Distribution System</v>
      </c>
      <c r="L4643" s="12">
        <v>6.0000000000000002E-5</v>
      </c>
      <c r="M4643" s="12"/>
    </row>
    <row r="4644" spans="1:13" x14ac:dyDescent="0.3">
      <c r="A4644" s="18">
        <v>4642</v>
      </c>
      <c r="B4644" s="18">
        <f t="shared" si="144"/>
        <v>2020</v>
      </c>
      <c r="C4644" s="17">
        <v>43891</v>
      </c>
      <c r="D4644" s="18" t="s">
        <v>130</v>
      </c>
      <c r="E4644" s="18" t="s">
        <v>164</v>
      </c>
      <c r="F4644" s="18" t="str">
        <f t="shared" si="145"/>
        <v>National Grid-Attorney General Consulting Expense (AGCE)-43891</v>
      </c>
      <c r="G4644" s="11" t="s">
        <v>131</v>
      </c>
      <c r="H4644" s="11" t="s">
        <v>49</v>
      </c>
      <c r="I4644" s="11" t="s">
        <v>132</v>
      </c>
      <c r="J4644" s="11" t="s">
        <v>138</v>
      </c>
      <c r="K4644" s="11" t="str">
        <f>IFERROR(INDEX('EDC Component Dictionary'!$C$5:$C$37,MATCH('Rates Database'!J4644,'EDC Component Dictionary'!$B$5:$B$37,0)), "Energy Supply")</f>
        <v>Distribution System</v>
      </c>
      <c r="L4644" s="12">
        <v>6.0000000000000002E-5</v>
      </c>
      <c r="M4644" s="12"/>
    </row>
    <row r="4645" spans="1:13" x14ac:dyDescent="0.3">
      <c r="A4645" s="18">
        <v>4643</v>
      </c>
      <c r="B4645" s="18">
        <f t="shared" si="144"/>
        <v>2020</v>
      </c>
      <c r="C4645" s="17">
        <v>43862</v>
      </c>
      <c r="D4645" s="18" t="s">
        <v>130</v>
      </c>
      <c r="E4645" s="18" t="s">
        <v>164</v>
      </c>
      <c r="F4645" s="18" t="str">
        <f t="shared" si="145"/>
        <v>National Grid-Attorney General Consulting Expense (AGCE)-43862</v>
      </c>
      <c r="G4645" s="11" t="s">
        <v>131</v>
      </c>
      <c r="H4645" s="11" t="s">
        <v>49</v>
      </c>
      <c r="I4645" s="11" t="s">
        <v>132</v>
      </c>
      <c r="J4645" s="11" t="s">
        <v>138</v>
      </c>
      <c r="K4645" s="11" t="str">
        <f>IFERROR(INDEX('EDC Component Dictionary'!$C$5:$C$37,MATCH('Rates Database'!J4645,'EDC Component Dictionary'!$B$5:$B$37,0)), "Energy Supply")</f>
        <v>Distribution System</v>
      </c>
      <c r="L4645" s="12">
        <v>0</v>
      </c>
      <c r="M4645" s="12"/>
    </row>
    <row r="4646" spans="1:13" x14ac:dyDescent="0.3">
      <c r="A4646" s="18">
        <v>4644</v>
      </c>
      <c r="B4646" s="18">
        <f t="shared" si="144"/>
        <v>2020</v>
      </c>
      <c r="C4646" s="17">
        <v>43831</v>
      </c>
      <c r="D4646" s="18" t="s">
        <v>130</v>
      </c>
      <c r="E4646" s="18" t="s">
        <v>164</v>
      </c>
      <c r="F4646" s="18" t="str">
        <f t="shared" si="145"/>
        <v>National Grid-Attorney General Consulting Expense (AGCE)-43831</v>
      </c>
      <c r="G4646" s="11" t="s">
        <v>131</v>
      </c>
      <c r="H4646" s="11" t="s">
        <v>49</v>
      </c>
      <c r="I4646" s="11" t="s">
        <v>132</v>
      </c>
      <c r="J4646" s="11" t="s">
        <v>138</v>
      </c>
      <c r="K4646" s="11" t="str">
        <f>IFERROR(INDEX('EDC Component Dictionary'!$C$5:$C$37,MATCH('Rates Database'!J4646,'EDC Component Dictionary'!$B$5:$B$37,0)), "Energy Supply")</f>
        <v>Distribution System</v>
      </c>
      <c r="L4646" s="12">
        <v>0</v>
      </c>
      <c r="M4646" s="12"/>
    </row>
    <row r="4647" spans="1:13" x14ac:dyDescent="0.3">
      <c r="A4647" s="18">
        <v>4645</v>
      </c>
      <c r="B4647" s="18">
        <f t="shared" si="144"/>
        <v>2019</v>
      </c>
      <c r="C4647" s="17">
        <v>43800</v>
      </c>
      <c r="D4647" s="18" t="s">
        <v>130</v>
      </c>
      <c r="E4647" s="18" t="s">
        <v>164</v>
      </c>
      <c r="F4647" s="18" t="str">
        <f t="shared" si="145"/>
        <v>National Grid-Attorney General Consulting Expense (AGCE)-43800</v>
      </c>
      <c r="G4647" s="11" t="s">
        <v>131</v>
      </c>
      <c r="H4647" s="11" t="s">
        <v>49</v>
      </c>
      <c r="I4647" s="11" t="s">
        <v>132</v>
      </c>
      <c r="J4647" s="11" t="s">
        <v>138</v>
      </c>
      <c r="K4647" s="11" t="str">
        <f>IFERROR(INDEX('EDC Component Dictionary'!$C$5:$C$37,MATCH('Rates Database'!J4647,'EDC Component Dictionary'!$B$5:$B$37,0)), "Energy Supply")</f>
        <v>Distribution System</v>
      </c>
      <c r="L4647" s="12">
        <v>0</v>
      </c>
      <c r="M4647" s="12"/>
    </row>
    <row r="4648" spans="1:13" x14ac:dyDescent="0.3">
      <c r="A4648" s="18">
        <v>4646</v>
      </c>
      <c r="B4648" s="18">
        <f t="shared" si="144"/>
        <v>2019</v>
      </c>
      <c r="C4648" s="17">
        <v>43770</v>
      </c>
      <c r="D4648" s="18" t="s">
        <v>130</v>
      </c>
      <c r="E4648" s="18" t="s">
        <v>164</v>
      </c>
      <c r="F4648" s="18" t="str">
        <f t="shared" si="145"/>
        <v>National Grid-Attorney General Consulting Expense (AGCE)-43770</v>
      </c>
      <c r="G4648" s="11" t="s">
        <v>131</v>
      </c>
      <c r="H4648" s="11" t="s">
        <v>49</v>
      </c>
      <c r="I4648" s="11" t="s">
        <v>132</v>
      </c>
      <c r="J4648" s="11" t="s">
        <v>138</v>
      </c>
      <c r="K4648" s="11" t="str">
        <f>IFERROR(INDEX('EDC Component Dictionary'!$C$5:$C$37,MATCH('Rates Database'!J4648,'EDC Component Dictionary'!$B$5:$B$37,0)), "Energy Supply")</f>
        <v>Distribution System</v>
      </c>
      <c r="L4648" s="12">
        <v>0</v>
      </c>
      <c r="M4648" s="12"/>
    </row>
    <row r="4649" spans="1:13" x14ac:dyDescent="0.3">
      <c r="A4649" s="18">
        <v>4647</v>
      </c>
      <c r="B4649" s="18">
        <f t="shared" si="144"/>
        <v>2019</v>
      </c>
      <c r="C4649" s="17">
        <v>43739</v>
      </c>
      <c r="D4649" s="18" t="s">
        <v>130</v>
      </c>
      <c r="E4649" s="18" t="s">
        <v>164</v>
      </c>
      <c r="F4649" s="18" t="str">
        <f t="shared" si="145"/>
        <v>National Grid-Attorney General Consulting Expense (AGCE)-43739</v>
      </c>
      <c r="G4649" s="11" t="s">
        <v>131</v>
      </c>
      <c r="H4649" s="11" t="s">
        <v>49</v>
      </c>
      <c r="I4649" s="11" t="s">
        <v>132</v>
      </c>
      <c r="J4649" s="11" t="s">
        <v>138</v>
      </c>
      <c r="K4649" s="11" t="str">
        <f>IFERROR(INDEX('EDC Component Dictionary'!$C$5:$C$37,MATCH('Rates Database'!J4649,'EDC Component Dictionary'!$B$5:$B$37,0)), "Energy Supply")</f>
        <v>Distribution System</v>
      </c>
      <c r="L4649" s="12">
        <v>0</v>
      </c>
      <c r="M4649" s="12"/>
    </row>
    <row r="4650" spans="1:13" x14ac:dyDescent="0.3">
      <c r="A4650" s="18">
        <v>4648</v>
      </c>
      <c r="B4650" s="18">
        <f t="shared" si="144"/>
        <v>2019</v>
      </c>
      <c r="C4650" s="17">
        <v>43709</v>
      </c>
      <c r="D4650" s="18" t="s">
        <v>130</v>
      </c>
      <c r="E4650" s="18" t="s">
        <v>164</v>
      </c>
      <c r="F4650" s="18" t="str">
        <f t="shared" si="145"/>
        <v>National Grid-Attorney General Consulting Expense (AGCE)-43709</v>
      </c>
      <c r="G4650" s="11" t="s">
        <v>131</v>
      </c>
      <c r="H4650" s="11" t="s">
        <v>49</v>
      </c>
      <c r="I4650" s="11" t="s">
        <v>132</v>
      </c>
      <c r="J4650" s="11" t="s">
        <v>138</v>
      </c>
      <c r="K4650" s="11" t="str">
        <f>IFERROR(INDEX('EDC Component Dictionary'!$C$5:$C$37,MATCH('Rates Database'!J4650,'EDC Component Dictionary'!$B$5:$B$37,0)), "Energy Supply")</f>
        <v>Distribution System</v>
      </c>
      <c r="L4650" s="12">
        <v>0</v>
      </c>
      <c r="M4650" s="12"/>
    </row>
    <row r="4651" spans="1:13" x14ac:dyDescent="0.3">
      <c r="A4651" s="18">
        <v>4649</v>
      </c>
      <c r="B4651" s="18">
        <f t="shared" si="144"/>
        <v>2019</v>
      </c>
      <c r="C4651" s="17">
        <v>43678</v>
      </c>
      <c r="D4651" s="18" t="s">
        <v>130</v>
      </c>
      <c r="E4651" s="18" t="s">
        <v>164</v>
      </c>
      <c r="F4651" s="18" t="str">
        <f t="shared" si="145"/>
        <v>National Grid-Attorney General Consulting Expense (AGCE)-43678</v>
      </c>
      <c r="G4651" s="11" t="s">
        <v>131</v>
      </c>
      <c r="H4651" s="11" t="s">
        <v>49</v>
      </c>
      <c r="I4651" s="11" t="s">
        <v>132</v>
      </c>
      <c r="J4651" s="11" t="s">
        <v>138</v>
      </c>
      <c r="K4651" s="11" t="str">
        <f>IFERROR(INDEX('EDC Component Dictionary'!$C$5:$C$37,MATCH('Rates Database'!J4651,'EDC Component Dictionary'!$B$5:$B$37,0)), "Energy Supply")</f>
        <v>Distribution System</v>
      </c>
      <c r="L4651" s="12">
        <v>0</v>
      </c>
      <c r="M4651" s="12"/>
    </row>
    <row r="4652" spans="1:13" x14ac:dyDescent="0.3">
      <c r="A4652" s="18">
        <v>4650</v>
      </c>
      <c r="B4652" s="18">
        <f t="shared" si="144"/>
        <v>2019</v>
      </c>
      <c r="C4652" s="17">
        <v>43647</v>
      </c>
      <c r="D4652" s="18" t="s">
        <v>130</v>
      </c>
      <c r="E4652" s="18" t="s">
        <v>164</v>
      </c>
      <c r="F4652" s="18" t="str">
        <f t="shared" si="145"/>
        <v>National Grid-Attorney General Consulting Expense (AGCE)-43647</v>
      </c>
      <c r="G4652" s="11" t="s">
        <v>131</v>
      </c>
      <c r="H4652" s="11" t="s">
        <v>49</v>
      </c>
      <c r="I4652" s="11" t="s">
        <v>132</v>
      </c>
      <c r="J4652" s="11" t="s">
        <v>138</v>
      </c>
      <c r="K4652" s="11" t="str">
        <f>IFERROR(INDEX('EDC Component Dictionary'!$C$5:$C$37,MATCH('Rates Database'!J4652,'EDC Component Dictionary'!$B$5:$B$37,0)), "Energy Supply")</f>
        <v>Distribution System</v>
      </c>
      <c r="L4652" s="12">
        <v>0</v>
      </c>
      <c r="M4652" s="12"/>
    </row>
    <row r="4653" spans="1:13" x14ac:dyDescent="0.3">
      <c r="A4653" s="18">
        <v>4651</v>
      </c>
      <c r="B4653" s="18">
        <f t="shared" si="144"/>
        <v>2019</v>
      </c>
      <c r="C4653" s="17">
        <v>43617</v>
      </c>
      <c r="D4653" s="18" t="s">
        <v>130</v>
      </c>
      <c r="E4653" s="18" t="s">
        <v>164</v>
      </c>
      <c r="F4653" s="18" t="str">
        <f t="shared" si="145"/>
        <v>National Grid-Attorney General Consulting Expense (AGCE)-43617</v>
      </c>
      <c r="G4653" s="11" t="s">
        <v>131</v>
      </c>
      <c r="H4653" s="11" t="s">
        <v>49</v>
      </c>
      <c r="I4653" s="11" t="s">
        <v>132</v>
      </c>
      <c r="J4653" s="11" t="s">
        <v>138</v>
      </c>
      <c r="K4653" s="11" t="str">
        <f>IFERROR(INDEX('EDC Component Dictionary'!$C$5:$C$37,MATCH('Rates Database'!J4653,'EDC Component Dictionary'!$B$5:$B$37,0)), "Energy Supply")</f>
        <v>Distribution System</v>
      </c>
      <c r="L4653" s="12">
        <v>0</v>
      </c>
      <c r="M4653" s="12"/>
    </row>
    <row r="4654" spans="1:13" x14ac:dyDescent="0.3">
      <c r="A4654" s="18">
        <v>4652</v>
      </c>
      <c r="B4654" s="18">
        <f t="shared" si="144"/>
        <v>2019</v>
      </c>
      <c r="C4654" s="17">
        <v>43586</v>
      </c>
      <c r="D4654" s="18" t="s">
        <v>130</v>
      </c>
      <c r="E4654" s="18" t="s">
        <v>164</v>
      </c>
      <c r="F4654" s="18" t="str">
        <f t="shared" si="145"/>
        <v>National Grid-Attorney General Consulting Expense (AGCE)-43586</v>
      </c>
      <c r="G4654" s="11" t="s">
        <v>131</v>
      </c>
      <c r="H4654" s="11" t="s">
        <v>49</v>
      </c>
      <c r="I4654" s="11" t="s">
        <v>132</v>
      </c>
      <c r="J4654" s="11" t="s">
        <v>138</v>
      </c>
      <c r="K4654" s="11" t="str">
        <f>IFERROR(INDEX('EDC Component Dictionary'!$C$5:$C$37,MATCH('Rates Database'!J4654,'EDC Component Dictionary'!$B$5:$B$37,0)), "Energy Supply")</f>
        <v>Distribution System</v>
      </c>
      <c r="L4654" s="12">
        <v>0</v>
      </c>
      <c r="M4654" s="12"/>
    </row>
    <row r="4655" spans="1:13" x14ac:dyDescent="0.3">
      <c r="A4655" s="18">
        <v>4653</v>
      </c>
      <c r="B4655" s="18">
        <f t="shared" si="144"/>
        <v>2019</v>
      </c>
      <c r="C4655" s="17">
        <v>43556</v>
      </c>
      <c r="D4655" s="18" t="s">
        <v>130</v>
      </c>
      <c r="E4655" s="18" t="s">
        <v>164</v>
      </c>
      <c r="F4655" s="18" t="str">
        <f t="shared" si="145"/>
        <v>National Grid-Attorney General Consulting Expense (AGCE)-43556</v>
      </c>
      <c r="G4655" s="11" t="s">
        <v>131</v>
      </c>
      <c r="H4655" s="11" t="s">
        <v>49</v>
      </c>
      <c r="I4655" s="11" t="s">
        <v>132</v>
      </c>
      <c r="J4655" s="11" t="s">
        <v>138</v>
      </c>
      <c r="K4655" s="11" t="str">
        <f>IFERROR(INDEX('EDC Component Dictionary'!$C$5:$C$37,MATCH('Rates Database'!J4655,'EDC Component Dictionary'!$B$5:$B$37,0)), "Energy Supply")</f>
        <v>Distribution System</v>
      </c>
      <c r="L4655" s="12">
        <v>0</v>
      </c>
      <c r="M4655" s="12"/>
    </row>
    <row r="4656" spans="1:13" x14ac:dyDescent="0.3">
      <c r="A4656" s="18">
        <v>4654</v>
      </c>
      <c r="B4656" s="18">
        <f t="shared" si="144"/>
        <v>2019</v>
      </c>
      <c r="C4656" s="17">
        <v>43525</v>
      </c>
      <c r="D4656" s="18" t="s">
        <v>130</v>
      </c>
      <c r="E4656" s="18" t="s">
        <v>164</v>
      </c>
      <c r="F4656" s="18" t="str">
        <f t="shared" si="145"/>
        <v>National Grid-Attorney General Consulting Expense (AGCE)-43525</v>
      </c>
      <c r="G4656" s="11" t="s">
        <v>131</v>
      </c>
      <c r="H4656" s="11" t="s">
        <v>49</v>
      </c>
      <c r="I4656" s="11" t="s">
        <v>132</v>
      </c>
      <c r="J4656" s="11" t="s">
        <v>138</v>
      </c>
      <c r="K4656" s="11" t="str">
        <f>IFERROR(INDEX('EDC Component Dictionary'!$C$5:$C$37,MATCH('Rates Database'!J4656,'EDC Component Dictionary'!$B$5:$B$37,0)), "Energy Supply")</f>
        <v>Distribution System</v>
      </c>
      <c r="L4656" s="12">
        <v>0</v>
      </c>
      <c r="M4656" s="12"/>
    </row>
    <row r="4657" spans="1:13" x14ac:dyDescent="0.3">
      <c r="A4657" s="18">
        <v>4655</v>
      </c>
      <c r="B4657" s="18">
        <f t="shared" si="144"/>
        <v>2019</v>
      </c>
      <c r="C4657" s="17">
        <v>43497</v>
      </c>
      <c r="D4657" s="18" t="s">
        <v>130</v>
      </c>
      <c r="E4657" s="18" t="s">
        <v>164</v>
      </c>
      <c r="F4657" s="18" t="str">
        <f t="shared" si="145"/>
        <v>National Grid-Attorney General Consulting Expense (AGCE)-43497</v>
      </c>
      <c r="G4657" s="11" t="s">
        <v>131</v>
      </c>
      <c r="H4657" s="11" t="s">
        <v>49</v>
      </c>
      <c r="I4657" s="11" t="s">
        <v>132</v>
      </c>
      <c r="J4657" s="11" t="s">
        <v>138</v>
      </c>
      <c r="K4657" s="11" t="str">
        <f>IFERROR(INDEX('EDC Component Dictionary'!$C$5:$C$37,MATCH('Rates Database'!J4657,'EDC Component Dictionary'!$B$5:$B$37,0)), "Energy Supply")</f>
        <v>Distribution System</v>
      </c>
      <c r="L4657" s="12">
        <v>2.0000000000000002E-5</v>
      </c>
      <c r="M4657" s="12"/>
    </row>
    <row r="4658" spans="1:13" x14ac:dyDescent="0.3">
      <c r="A4658" s="18">
        <v>4656</v>
      </c>
      <c r="B4658" s="18">
        <f t="shared" si="144"/>
        <v>2019</v>
      </c>
      <c r="C4658" s="17">
        <v>43466</v>
      </c>
      <c r="D4658" s="18" t="s">
        <v>130</v>
      </c>
      <c r="E4658" s="18" t="s">
        <v>164</v>
      </c>
      <c r="F4658" s="18" t="str">
        <f t="shared" si="145"/>
        <v>National Grid-Attorney General Consulting Expense (AGCE)-43466</v>
      </c>
      <c r="G4658" s="11" t="s">
        <v>131</v>
      </c>
      <c r="H4658" s="11" t="s">
        <v>49</v>
      </c>
      <c r="I4658" s="11" t="s">
        <v>132</v>
      </c>
      <c r="J4658" s="11" t="s">
        <v>138</v>
      </c>
      <c r="K4658" s="11" t="str">
        <f>IFERROR(INDEX('EDC Component Dictionary'!$C$5:$C$37,MATCH('Rates Database'!J4658,'EDC Component Dictionary'!$B$5:$B$37,0)), "Energy Supply")</f>
        <v>Distribution System</v>
      </c>
      <c r="L4658" s="12">
        <v>2.0000000000000002E-5</v>
      </c>
      <c r="M4658" s="12"/>
    </row>
    <row r="4659" spans="1:13" x14ac:dyDescent="0.3">
      <c r="A4659" s="18">
        <v>4657</v>
      </c>
      <c r="B4659" s="18">
        <f t="shared" si="144"/>
        <v>2024</v>
      </c>
      <c r="C4659" s="17">
        <v>45352</v>
      </c>
      <c r="D4659" s="18" t="s">
        <v>130</v>
      </c>
      <c r="E4659" s="18" t="s">
        <v>164</v>
      </c>
      <c r="F4659" s="18" t="str">
        <f t="shared" si="145"/>
        <v>National Grid-Solar Cost Adjustment Factor (SCAF)-45352</v>
      </c>
      <c r="G4659" s="11" t="s">
        <v>131</v>
      </c>
      <c r="H4659" s="11" t="s">
        <v>49</v>
      </c>
      <c r="I4659" s="11" t="s">
        <v>132</v>
      </c>
      <c r="J4659" s="11" t="s">
        <v>140</v>
      </c>
      <c r="K4659" s="11" t="str">
        <f>IFERROR(INDEX('EDC Component Dictionary'!$C$5:$C$37,MATCH('Rates Database'!J4659,'EDC Component Dictionary'!$B$5:$B$37,0)), "Energy Supply")</f>
        <v>Distribution System</v>
      </c>
      <c r="L4659" s="12">
        <v>4.6000000000000001E-4</v>
      </c>
      <c r="M4659" s="12"/>
    </row>
    <row r="4660" spans="1:13" x14ac:dyDescent="0.3">
      <c r="A4660" s="18">
        <v>4658</v>
      </c>
      <c r="B4660" s="18">
        <f t="shared" si="144"/>
        <v>2024</v>
      </c>
      <c r="C4660" s="17">
        <v>45323</v>
      </c>
      <c r="D4660" s="18" t="s">
        <v>130</v>
      </c>
      <c r="E4660" s="18" t="s">
        <v>164</v>
      </c>
      <c r="F4660" s="18" t="str">
        <f t="shared" si="145"/>
        <v>National Grid-Solar Cost Adjustment Factor (SCAF)-45323</v>
      </c>
      <c r="G4660" s="11" t="s">
        <v>131</v>
      </c>
      <c r="H4660" s="11" t="s">
        <v>49</v>
      </c>
      <c r="I4660" s="11" t="s">
        <v>132</v>
      </c>
      <c r="J4660" s="11" t="s">
        <v>140</v>
      </c>
      <c r="K4660" s="11" t="str">
        <f>IFERROR(INDEX('EDC Component Dictionary'!$C$5:$C$37,MATCH('Rates Database'!J4660,'EDC Component Dictionary'!$B$5:$B$37,0)), "Energy Supply")</f>
        <v>Distribution System</v>
      </c>
      <c r="L4660" s="12">
        <v>4.8999999999999998E-4</v>
      </c>
      <c r="M4660" s="12"/>
    </row>
    <row r="4661" spans="1:13" x14ac:dyDescent="0.3">
      <c r="A4661" s="18">
        <v>4659</v>
      </c>
      <c r="B4661" s="18">
        <f t="shared" si="144"/>
        <v>2024</v>
      </c>
      <c r="C4661" s="17">
        <v>45292</v>
      </c>
      <c r="D4661" s="18" t="s">
        <v>130</v>
      </c>
      <c r="E4661" s="18" t="s">
        <v>164</v>
      </c>
      <c r="F4661" s="18" t="str">
        <f t="shared" si="145"/>
        <v>National Grid-Solar Cost Adjustment Factor (SCAF)-45292</v>
      </c>
      <c r="G4661" s="11" t="s">
        <v>131</v>
      </c>
      <c r="H4661" s="11" t="s">
        <v>49</v>
      </c>
      <c r="I4661" s="11" t="s">
        <v>132</v>
      </c>
      <c r="J4661" s="11" t="s">
        <v>140</v>
      </c>
      <c r="K4661" s="11" t="str">
        <f>IFERROR(INDEX('EDC Component Dictionary'!$C$5:$C$37,MATCH('Rates Database'!J4661,'EDC Component Dictionary'!$B$5:$B$37,0)), "Energy Supply")</f>
        <v>Distribution System</v>
      </c>
      <c r="L4661" s="12">
        <v>4.8999999999999998E-4</v>
      </c>
      <c r="M4661" s="12"/>
    </row>
    <row r="4662" spans="1:13" x14ac:dyDescent="0.3">
      <c r="A4662" s="18">
        <v>4660</v>
      </c>
      <c r="B4662" s="18">
        <f t="shared" si="144"/>
        <v>2023</v>
      </c>
      <c r="C4662" s="17">
        <v>45261</v>
      </c>
      <c r="D4662" s="18" t="s">
        <v>130</v>
      </c>
      <c r="E4662" s="18" t="s">
        <v>164</v>
      </c>
      <c r="F4662" s="18" t="str">
        <f t="shared" si="145"/>
        <v>National Grid-Solar Cost Adjustment Factor (SCAF)-45261</v>
      </c>
      <c r="G4662" s="11" t="s">
        <v>131</v>
      </c>
      <c r="H4662" s="11" t="s">
        <v>49</v>
      </c>
      <c r="I4662" s="11" t="s">
        <v>132</v>
      </c>
      <c r="J4662" s="11" t="s">
        <v>140</v>
      </c>
      <c r="K4662" s="11" t="str">
        <f>IFERROR(INDEX('EDC Component Dictionary'!$C$5:$C$37,MATCH('Rates Database'!J4662,'EDC Component Dictionary'!$B$5:$B$37,0)), "Energy Supply")</f>
        <v>Distribution System</v>
      </c>
      <c r="L4662" s="12">
        <v>4.8999999999999998E-4</v>
      </c>
      <c r="M4662" s="12"/>
    </row>
    <row r="4663" spans="1:13" x14ac:dyDescent="0.3">
      <c r="A4663" s="18">
        <v>4661</v>
      </c>
      <c r="B4663" s="18">
        <f t="shared" si="144"/>
        <v>2023</v>
      </c>
      <c r="C4663" s="17">
        <v>45231</v>
      </c>
      <c r="D4663" s="18" t="s">
        <v>130</v>
      </c>
      <c r="E4663" s="18" t="s">
        <v>164</v>
      </c>
      <c r="F4663" s="18" t="str">
        <f t="shared" si="145"/>
        <v>National Grid-Solar Cost Adjustment Factor (SCAF)-45231</v>
      </c>
      <c r="G4663" s="11" t="s">
        <v>131</v>
      </c>
      <c r="H4663" s="11" t="s">
        <v>49</v>
      </c>
      <c r="I4663" s="11" t="s">
        <v>132</v>
      </c>
      <c r="J4663" s="11" t="s">
        <v>140</v>
      </c>
      <c r="K4663" s="11" t="str">
        <f>IFERROR(INDEX('EDC Component Dictionary'!$C$5:$C$37,MATCH('Rates Database'!J4663,'EDC Component Dictionary'!$B$5:$B$37,0)), "Energy Supply")</f>
        <v>Distribution System</v>
      </c>
      <c r="L4663" s="12">
        <v>4.8999999999999998E-4</v>
      </c>
      <c r="M4663" s="12"/>
    </row>
    <row r="4664" spans="1:13" x14ac:dyDescent="0.3">
      <c r="A4664" s="18">
        <v>4662</v>
      </c>
      <c r="B4664" s="18">
        <f t="shared" si="144"/>
        <v>2023</v>
      </c>
      <c r="C4664" s="17">
        <v>45200</v>
      </c>
      <c r="D4664" s="18" t="s">
        <v>130</v>
      </c>
      <c r="E4664" s="18" t="s">
        <v>164</v>
      </c>
      <c r="F4664" s="18" t="str">
        <f t="shared" si="145"/>
        <v>National Grid-Solar Cost Adjustment Factor (SCAF)-45200</v>
      </c>
      <c r="G4664" s="11" t="s">
        <v>131</v>
      </c>
      <c r="H4664" s="11" t="s">
        <v>49</v>
      </c>
      <c r="I4664" s="11" t="s">
        <v>132</v>
      </c>
      <c r="J4664" s="11" t="s">
        <v>140</v>
      </c>
      <c r="K4664" s="11" t="str">
        <f>IFERROR(INDEX('EDC Component Dictionary'!$C$5:$C$37,MATCH('Rates Database'!J4664,'EDC Component Dictionary'!$B$5:$B$37,0)), "Energy Supply")</f>
        <v>Distribution System</v>
      </c>
      <c r="L4664" s="12">
        <v>4.8999999999999998E-4</v>
      </c>
      <c r="M4664" s="12"/>
    </row>
    <row r="4665" spans="1:13" x14ac:dyDescent="0.3">
      <c r="A4665" s="18">
        <v>4663</v>
      </c>
      <c r="B4665" s="18">
        <f t="shared" si="144"/>
        <v>2023</v>
      </c>
      <c r="C4665" s="17">
        <v>45170</v>
      </c>
      <c r="D4665" s="18" t="s">
        <v>130</v>
      </c>
      <c r="E4665" s="18" t="s">
        <v>164</v>
      </c>
      <c r="F4665" s="18" t="str">
        <f t="shared" si="145"/>
        <v>National Grid-Solar Cost Adjustment Factor (SCAF)-45170</v>
      </c>
      <c r="G4665" s="11" t="s">
        <v>131</v>
      </c>
      <c r="H4665" s="11" t="s">
        <v>49</v>
      </c>
      <c r="I4665" s="11" t="s">
        <v>132</v>
      </c>
      <c r="J4665" s="11" t="s">
        <v>140</v>
      </c>
      <c r="K4665" s="11" t="str">
        <f>IFERROR(INDEX('EDC Component Dictionary'!$C$5:$C$37,MATCH('Rates Database'!J4665,'EDC Component Dictionary'!$B$5:$B$37,0)), "Energy Supply")</f>
        <v>Distribution System</v>
      </c>
      <c r="L4665" s="12">
        <v>4.8999999999999998E-4</v>
      </c>
      <c r="M4665" s="12"/>
    </row>
    <row r="4666" spans="1:13" x14ac:dyDescent="0.3">
      <c r="A4666" s="18">
        <v>4664</v>
      </c>
      <c r="B4666" s="18">
        <f t="shared" si="144"/>
        <v>2023</v>
      </c>
      <c r="C4666" s="17">
        <v>45139</v>
      </c>
      <c r="D4666" s="18" t="s">
        <v>130</v>
      </c>
      <c r="E4666" s="18" t="s">
        <v>164</v>
      </c>
      <c r="F4666" s="18" t="str">
        <f t="shared" si="145"/>
        <v>National Grid-Solar Cost Adjustment Factor (SCAF)-45139</v>
      </c>
      <c r="G4666" s="11" t="s">
        <v>131</v>
      </c>
      <c r="H4666" s="11" t="s">
        <v>49</v>
      </c>
      <c r="I4666" s="11" t="s">
        <v>132</v>
      </c>
      <c r="J4666" s="11" t="s">
        <v>140</v>
      </c>
      <c r="K4666" s="11" t="str">
        <f>IFERROR(INDEX('EDC Component Dictionary'!$C$5:$C$37,MATCH('Rates Database'!J4666,'EDC Component Dictionary'!$B$5:$B$37,0)), "Energy Supply")</f>
        <v>Distribution System</v>
      </c>
      <c r="L4666" s="12">
        <v>4.8999999999999998E-4</v>
      </c>
      <c r="M4666" s="12"/>
    </row>
    <row r="4667" spans="1:13" x14ac:dyDescent="0.3">
      <c r="A4667" s="18">
        <v>4665</v>
      </c>
      <c r="B4667" s="18">
        <f t="shared" si="144"/>
        <v>2023</v>
      </c>
      <c r="C4667" s="17">
        <v>45108</v>
      </c>
      <c r="D4667" s="18" t="s">
        <v>130</v>
      </c>
      <c r="E4667" s="18" t="s">
        <v>164</v>
      </c>
      <c r="F4667" s="18" t="str">
        <f t="shared" si="145"/>
        <v>National Grid-Solar Cost Adjustment Factor (SCAF)-45108</v>
      </c>
      <c r="G4667" s="11" t="s">
        <v>131</v>
      </c>
      <c r="H4667" s="11" t="s">
        <v>49</v>
      </c>
      <c r="I4667" s="11" t="s">
        <v>132</v>
      </c>
      <c r="J4667" s="11" t="s">
        <v>140</v>
      </c>
      <c r="K4667" s="11" t="str">
        <f>IFERROR(INDEX('EDC Component Dictionary'!$C$5:$C$37,MATCH('Rates Database'!J4667,'EDC Component Dictionary'!$B$5:$B$37,0)), "Energy Supply")</f>
        <v>Distribution System</v>
      </c>
      <c r="L4667" s="12">
        <v>4.8999999999999998E-4</v>
      </c>
      <c r="M4667" s="12"/>
    </row>
    <row r="4668" spans="1:13" x14ac:dyDescent="0.3">
      <c r="A4668" s="18">
        <v>4666</v>
      </c>
      <c r="B4668" s="18">
        <f t="shared" si="144"/>
        <v>2023</v>
      </c>
      <c r="C4668" s="17">
        <v>45078</v>
      </c>
      <c r="D4668" s="18" t="s">
        <v>130</v>
      </c>
      <c r="E4668" s="18" t="s">
        <v>164</v>
      </c>
      <c r="F4668" s="18" t="str">
        <f t="shared" si="145"/>
        <v>National Grid-Solar Cost Adjustment Factor (SCAF)-45078</v>
      </c>
      <c r="G4668" s="11" t="s">
        <v>131</v>
      </c>
      <c r="H4668" s="11" t="s">
        <v>49</v>
      </c>
      <c r="I4668" s="11" t="s">
        <v>132</v>
      </c>
      <c r="J4668" s="11" t="s">
        <v>140</v>
      </c>
      <c r="K4668" s="11" t="str">
        <f>IFERROR(INDEX('EDC Component Dictionary'!$C$5:$C$37,MATCH('Rates Database'!J4668,'EDC Component Dictionary'!$B$5:$B$37,0)), "Energy Supply")</f>
        <v>Distribution System</v>
      </c>
      <c r="L4668" s="12">
        <v>4.8999999999999998E-4</v>
      </c>
      <c r="M4668" s="12"/>
    </row>
    <row r="4669" spans="1:13" x14ac:dyDescent="0.3">
      <c r="A4669" s="18">
        <v>4667</v>
      </c>
      <c r="B4669" s="18">
        <f t="shared" si="144"/>
        <v>2023</v>
      </c>
      <c r="C4669" s="17">
        <v>45047</v>
      </c>
      <c r="D4669" s="18" t="s">
        <v>130</v>
      </c>
      <c r="E4669" s="18" t="s">
        <v>164</v>
      </c>
      <c r="F4669" s="18" t="str">
        <f t="shared" si="145"/>
        <v>National Grid-Solar Cost Adjustment Factor (SCAF)-45047</v>
      </c>
      <c r="G4669" s="11" t="s">
        <v>131</v>
      </c>
      <c r="H4669" s="11" t="s">
        <v>49</v>
      </c>
      <c r="I4669" s="11" t="s">
        <v>132</v>
      </c>
      <c r="J4669" s="11" t="s">
        <v>140</v>
      </c>
      <c r="K4669" s="11" t="str">
        <f>IFERROR(INDEX('EDC Component Dictionary'!$C$5:$C$37,MATCH('Rates Database'!J4669,'EDC Component Dictionary'!$B$5:$B$37,0)), "Energy Supply")</f>
        <v>Distribution System</v>
      </c>
      <c r="L4669" s="12">
        <v>4.8999999999999998E-4</v>
      </c>
      <c r="M4669" s="12"/>
    </row>
    <row r="4670" spans="1:13" x14ac:dyDescent="0.3">
      <c r="A4670" s="18">
        <v>4668</v>
      </c>
      <c r="B4670" s="18">
        <f t="shared" si="144"/>
        <v>2023</v>
      </c>
      <c r="C4670" s="17">
        <v>45017</v>
      </c>
      <c r="D4670" s="18" t="s">
        <v>130</v>
      </c>
      <c r="E4670" s="18" t="s">
        <v>164</v>
      </c>
      <c r="F4670" s="18" t="str">
        <f t="shared" si="145"/>
        <v>National Grid-Solar Cost Adjustment Factor (SCAF)-45017</v>
      </c>
      <c r="G4670" s="11" t="s">
        <v>131</v>
      </c>
      <c r="H4670" s="11" t="s">
        <v>49</v>
      </c>
      <c r="I4670" s="11" t="s">
        <v>132</v>
      </c>
      <c r="J4670" s="11" t="s">
        <v>140</v>
      </c>
      <c r="K4670" s="11" t="str">
        <f>IFERROR(INDEX('EDC Component Dictionary'!$C$5:$C$37,MATCH('Rates Database'!J4670,'EDC Component Dictionary'!$B$5:$B$37,0)), "Energy Supply")</f>
        <v>Distribution System</v>
      </c>
      <c r="L4670" s="12">
        <v>4.8999999999999998E-4</v>
      </c>
      <c r="M4670" s="12"/>
    </row>
    <row r="4671" spans="1:13" x14ac:dyDescent="0.3">
      <c r="A4671" s="18">
        <v>4669</v>
      </c>
      <c r="B4671" s="18">
        <f t="shared" si="144"/>
        <v>2023</v>
      </c>
      <c r="C4671" s="17">
        <v>44986</v>
      </c>
      <c r="D4671" s="18" t="s">
        <v>130</v>
      </c>
      <c r="E4671" s="18" t="s">
        <v>164</v>
      </c>
      <c r="F4671" s="18" t="str">
        <f t="shared" si="145"/>
        <v>National Grid-Solar Cost Adjustment Factor (SCAF)-44986</v>
      </c>
      <c r="G4671" s="11" t="s">
        <v>131</v>
      </c>
      <c r="H4671" s="11" t="s">
        <v>49</v>
      </c>
      <c r="I4671" s="11" t="s">
        <v>132</v>
      </c>
      <c r="J4671" s="11" t="s">
        <v>140</v>
      </c>
      <c r="K4671" s="11" t="str">
        <f>IFERROR(INDEX('EDC Component Dictionary'!$C$5:$C$37,MATCH('Rates Database'!J4671,'EDC Component Dictionary'!$B$5:$B$37,0)), "Energy Supply")</f>
        <v>Distribution System</v>
      </c>
      <c r="L4671" s="12">
        <v>4.8999999999999998E-4</v>
      </c>
      <c r="M4671" s="12"/>
    </row>
    <row r="4672" spans="1:13" x14ac:dyDescent="0.3">
      <c r="A4672" s="18">
        <v>4670</v>
      </c>
      <c r="B4672" s="18">
        <f t="shared" si="144"/>
        <v>2023</v>
      </c>
      <c r="C4672" s="17">
        <v>44958</v>
      </c>
      <c r="D4672" s="18" t="s">
        <v>130</v>
      </c>
      <c r="E4672" s="18" t="s">
        <v>164</v>
      </c>
      <c r="F4672" s="18" t="str">
        <f t="shared" si="145"/>
        <v>National Grid-Solar Cost Adjustment Factor (SCAF)-44958</v>
      </c>
      <c r="G4672" s="11" t="s">
        <v>131</v>
      </c>
      <c r="H4672" s="11" t="s">
        <v>49</v>
      </c>
      <c r="I4672" s="11" t="s">
        <v>132</v>
      </c>
      <c r="J4672" s="11" t="s">
        <v>140</v>
      </c>
      <c r="K4672" s="11" t="str">
        <f>IFERROR(INDEX('EDC Component Dictionary'!$C$5:$C$37,MATCH('Rates Database'!J4672,'EDC Component Dictionary'!$B$5:$B$37,0)), "Energy Supply")</f>
        <v>Distribution System</v>
      </c>
      <c r="L4672" s="12">
        <v>5.5999999999999995E-4</v>
      </c>
      <c r="M4672" s="12"/>
    </row>
    <row r="4673" spans="1:13" x14ac:dyDescent="0.3">
      <c r="A4673" s="18">
        <v>4671</v>
      </c>
      <c r="B4673" s="18">
        <f t="shared" si="144"/>
        <v>2023</v>
      </c>
      <c r="C4673" s="17">
        <v>44927</v>
      </c>
      <c r="D4673" s="18" t="s">
        <v>130</v>
      </c>
      <c r="E4673" s="18" t="s">
        <v>164</v>
      </c>
      <c r="F4673" s="18" t="str">
        <f t="shared" si="145"/>
        <v>National Grid-Solar Cost Adjustment Factor (SCAF)-44927</v>
      </c>
      <c r="G4673" s="11" t="s">
        <v>131</v>
      </c>
      <c r="H4673" s="11" t="s">
        <v>49</v>
      </c>
      <c r="I4673" s="11" t="s">
        <v>132</v>
      </c>
      <c r="J4673" s="11" t="s">
        <v>140</v>
      </c>
      <c r="K4673" s="11" t="str">
        <f>IFERROR(INDEX('EDC Component Dictionary'!$C$5:$C$37,MATCH('Rates Database'!J4673,'EDC Component Dictionary'!$B$5:$B$37,0)), "Energy Supply")</f>
        <v>Distribution System</v>
      </c>
      <c r="L4673" s="12">
        <v>5.5999999999999995E-4</v>
      </c>
      <c r="M4673" s="12"/>
    </row>
    <row r="4674" spans="1:13" x14ac:dyDescent="0.3">
      <c r="A4674" s="18">
        <v>4672</v>
      </c>
      <c r="B4674" s="18">
        <f t="shared" si="144"/>
        <v>2022</v>
      </c>
      <c r="C4674" s="17">
        <v>44896</v>
      </c>
      <c r="D4674" s="18" t="s">
        <v>130</v>
      </c>
      <c r="E4674" s="18" t="s">
        <v>164</v>
      </c>
      <c r="F4674" s="18" t="str">
        <f t="shared" si="145"/>
        <v>National Grid-Solar Cost Adjustment Factor (SCAF)-44896</v>
      </c>
      <c r="G4674" s="11" t="s">
        <v>131</v>
      </c>
      <c r="H4674" s="11" t="s">
        <v>49</v>
      </c>
      <c r="I4674" s="11" t="s">
        <v>132</v>
      </c>
      <c r="J4674" s="11" t="s">
        <v>140</v>
      </c>
      <c r="K4674" s="11" t="str">
        <f>IFERROR(INDEX('EDC Component Dictionary'!$C$5:$C$37,MATCH('Rates Database'!J4674,'EDC Component Dictionary'!$B$5:$B$37,0)), "Energy Supply")</f>
        <v>Distribution System</v>
      </c>
      <c r="L4674" s="12">
        <v>5.5999999999999995E-4</v>
      </c>
      <c r="M4674" s="12"/>
    </row>
    <row r="4675" spans="1:13" x14ac:dyDescent="0.3">
      <c r="A4675" s="18">
        <v>4673</v>
      </c>
      <c r="B4675" s="18">
        <f t="shared" ref="B4675:B4738" si="146">YEAR(C4675)</f>
        <v>2022</v>
      </c>
      <c r="C4675" s="17">
        <v>44866</v>
      </c>
      <c r="D4675" s="18" t="s">
        <v>130</v>
      </c>
      <c r="E4675" s="18" t="s">
        <v>164</v>
      </c>
      <c r="F4675" s="18" t="str">
        <f t="shared" si="145"/>
        <v>National Grid-Solar Cost Adjustment Factor (SCAF)-44866</v>
      </c>
      <c r="G4675" s="11" t="s">
        <v>131</v>
      </c>
      <c r="H4675" s="11" t="s">
        <v>49</v>
      </c>
      <c r="I4675" s="11" t="s">
        <v>132</v>
      </c>
      <c r="J4675" s="11" t="s">
        <v>140</v>
      </c>
      <c r="K4675" s="11" t="str">
        <f>IFERROR(INDEX('EDC Component Dictionary'!$C$5:$C$37,MATCH('Rates Database'!J4675,'EDC Component Dictionary'!$B$5:$B$37,0)), "Energy Supply")</f>
        <v>Distribution System</v>
      </c>
      <c r="L4675" s="12">
        <v>5.5999999999999995E-4</v>
      </c>
      <c r="M4675" s="12"/>
    </row>
    <row r="4676" spans="1:13" x14ac:dyDescent="0.3">
      <c r="A4676" s="18">
        <v>4674</v>
      </c>
      <c r="B4676" s="18">
        <f t="shared" si="146"/>
        <v>2022</v>
      </c>
      <c r="C4676" s="17">
        <v>44835</v>
      </c>
      <c r="D4676" s="18" t="s">
        <v>130</v>
      </c>
      <c r="E4676" s="18" t="s">
        <v>164</v>
      </c>
      <c r="F4676" s="18" t="str">
        <f t="shared" ref="F4676:F4739" si="147">_xlfn.CONCAT(E4676,"-",J4676,"-",C4676)</f>
        <v>National Grid-Solar Cost Adjustment Factor (SCAF)-44835</v>
      </c>
      <c r="G4676" s="11" t="s">
        <v>131</v>
      </c>
      <c r="H4676" s="11" t="s">
        <v>49</v>
      </c>
      <c r="I4676" s="11" t="s">
        <v>132</v>
      </c>
      <c r="J4676" s="11" t="s">
        <v>140</v>
      </c>
      <c r="K4676" s="11" t="str">
        <f>IFERROR(INDEX('EDC Component Dictionary'!$C$5:$C$37,MATCH('Rates Database'!J4676,'EDC Component Dictionary'!$B$5:$B$37,0)), "Energy Supply")</f>
        <v>Distribution System</v>
      </c>
      <c r="L4676" s="12">
        <v>5.5999999999999995E-4</v>
      </c>
      <c r="M4676" s="12"/>
    </row>
    <row r="4677" spans="1:13" x14ac:dyDescent="0.3">
      <c r="A4677" s="18">
        <v>4675</v>
      </c>
      <c r="B4677" s="18">
        <f t="shared" si="146"/>
        <v>2022</v>
      </c>
      <c r="C4677" s="17">
        <v>44805</v>
      </c>
      <c r="D4677" s="18" t="s">
        <v>130</v>
      </c>
      <c r="E4677" s="18" t="s">
        <v>164</v>
      </c>
      <c r="F4677" s="18" t="str">
        <f t="shared" si="147"/>
        <v>National Grid-Solar Cost Adjustment Factor (SCAF)-44805</v>
      </c>
      <c r="G4677" s="11" t="s">
        <v>131</v>
      </c>
      <c r="H4677" s="11" t="s">
        <v>49</v>
      </c>
      <c r="I4677" s="11" t="s">
        <v>132</v>
      </c>
      <c r="J4677" s="11" t="s">
        <v>140</v>
      </c>
      <c r="K4677" s="11" t="str">
        <f>IFERROR(INDEX('EDC Component Dictionary'!$C$5:$C$37,MATCH('Rates Database'!J4677,'EDC Component Dictionary'!$B$5:$B$37,0)), "Energy Supply")</f>
        <v>Distribution System</v>
      </c>
      <c r="L4677" s="12">
        <v>5.5999999999999995E-4</v>
      </c>
      <c r="M4677" s="12"/>
    </row>
    <row r="4678" spans="1:13" x14ac:dyDescent="0.3">
      <c r="A4678" s="18">
        <v>4676</v>
      </c>
      <c r="B4678" s="18">
        <f t="shared" si="146"/>
        <v>2022</v>
      </c>
      <c r="C4678" s="17">
        <v>44774</v>
      </c>
      <c r="D4678" s="18" t="s">
        <v>130</v>
      </c>
      <c r="E4678" s="18" t="s">
        <v>164</v>
      </c>
      <c r="F4678" s="18" t="str">
        <f t="shared" si="147"/>
        <v>National Grid-Solar Cost Adjustment Factor (SCAF)-44774</v>
      </c>
      <c r="G4678" s="11" t="s">
        <v>131</v>
      </c>
      <c r="H4678" s="11" t="s">
        <v>49</v>
      </c>
      <c r="I4678" s="11" t="s">
        <v>132</v>
      </c>
      <c r="J4678" s="11" t="s">
        <v>140</v>
      </c>
      <c r="K4678" s="11" t="str">
        <f>IFERROR(INDEX('EDC Component Dictionary'!$C$5:$C$37,MATCH('Rates Database'!J4678,'EDC Component Dictionary'!$B$5:$B$37,0)), "Energy Supply")</f>
        <v>Distribution System</v>
      </c>
      <c r="L4678" s="12">
        <v>5.5999999999999995E-4</v>
      </c>
      <c r="M4678" s="12"/>
    </row>
    <row r="4679" spans="1:13" x14ac:dyDescent="0.3">
      <c r="A4679" s="18">
        <v>4677</v>
      </c>
      <c r="B4679" s="18">
        <f t="shared" si="146"/>
        <v>2022</v>
      </c>
      <c r="C4679" s="17">
        <v>44743</v>
      </c>
      <c r="D4679" s="18" t="s">
        <v>130</v>
      </c>
      <c r="E4679" s="18" t="s">
        <v>164</v>
      </c>
      <c r="F4679" s="18" t="str">
        <f t="shared" si="147"/>
        <v>National Grid-Solar Cost Adjustment Factor (SCAF)-44743</v>
      </c>
      <c r="G4679" s="11" t="s">
        <v>131</v>
      </c>
      <c r="H4679" s="11" t="s">
        <v>49</v>
      </c>
      <c r="I4679" s="11" t="s">
        <v>132</v>
      </c>
      <c r="J4679" s="11" t="s">
        <v>140</v>
      </c>
      <c r="K4679" s="11" t="str">
        <f>IFERROR(INDEX('EDC Component Dictionary'!$C$5:$C$37,MATCH('Rates Database'!J4679,'EDC Component Dictionary'!$B$5:$B$37,0)), "Energy Supply")</f>
        <v>Distribution System</v>
      </c>
      <c r="L4679" s="12">
        <v>5.5999999999999995E-4</v>
      </c>
      <c r="M4679" s="12"/>
    </row>
    <row r="4680" spans="1:13" x14ac:dyDescent="0.3">
      <c r="A4680" s="18">
        <v>4678</v>
      </c>
      <c r="B4680" s="18">
        <f t="shared" si="146"/>
        <v>2022</v>
      </c>
      <c r="C4680" s="17">
        <v>44713</v>
      </c>
      <c r="D4680" s="18" t="s">
        <v>130</v>
      </c>
      <c r="E4680" s="18" t="s">
        <v>164</v>
      </c>
      <c r="F4680" s="18" t="str">
        <f t="shared" si="147"/>
        <v>National Grid-Solar Cost Adjustment Factor (SCAF)-44713</v>
      </c>
      <c r="G4680" s="11" t="s">
        <v>131</v>
      </c>
      <c r="H4680" s="11" t="s">
        <v>49</v>
      </c>
      <c r="I4680" s="11" t="s">
        <v>132</v>
      </c>
      <c r="J4680" s="11" t="s">
        <v>140</v>
      </c>
      <c r="K4680" s="11" t="str">
        <f>IFERROR(INDEX('EDC Component Dictionary'!$C$5:$C$37,MATCH('Rates Database'!J4680,'EDC Component Dictionary'!$B$5:$B$37,0)), "Energy Supply")</f>
        <v>Distribution System</v>
      </c>
      <c r="L4680" s="12">
        <v>5.5999999999999995E-4</v>
      </c>
      <c r="M4680" s="12"/>
    </row>
    <row r="4681" spans="1:13" x14ac:dyDescent="0.3">
      <c r="A4681" s="18">
        <v>4679</v>
      </c>
      <c r="B4681" s="18">
        <f t="shared" si="146"/>
        <v>2022</v>
      </c>
      <c r="C4681" s="17">
        <v>44682</v>
      </c>
      <c r="D4681" s="18" t="s">
        <v>130</v>
      </c>
      <c r="E4681" s="18" t="s">
        <v>164</v>
      </c>
      <c r="F4681" s="18" t="str">
        <f t="shared" si="147"/>
        <v>National Grid-Solar Cost Adjustment Factor (SCAF)-44682</v>
      </c>
      <c r="G4681" s="11" t="s">
        <v>131</v>
      </c>
      <c r="H4681" s="11" t="s">
        <v>49</v>
      </c>
      <c r="I4681" s="11" t="s">
        <v>132</v>
      </c>
      <c r="J4681" s="11" t="s">
        <v>140</v>
      </c>
      <c r="K4681" s="11" t="str">
        <f>IFERROR(INDEX('EDC Component Dictionary'!$C$5:$C$37,MATCH('Rates Database'!J4681,'EDC Component Dictionary'!$B$5:$B$37,0)), "Energy Supply")</f>
        <v>Distribution System</v>
      </c>
      <c r="L4681" s="12">
        <v>5.5999999999999995E-4</v>
      </c>
      <c r="M4681" s="12"/>
    </row>
    <row r="4682" spans="1:13" x14ac:dyDescent="0.3">
      <c r="A4682" s="18">
        <v>4680</v>
      </c>
      <c r="B4682" s="18">
        <f t="shared" si="146"/>
        <v>2022</v>
      </c>
      <c r="C4682" s="17">
        <v>44652</v>
      </c>
      <c r="D4682" s="18" t="s">
        <v>130</v>
      </c>
      <c r="E4682" s="18" t="s">
        <v>164</v>
      </c>
      <c r="F4682" s="18" t="str">
        <f t="shared" si="147"/>
        <v>National Grid-Solar Cost Adjustment Factor (SCAF)-44652</v>
      </c>
      <c r="G4682" s="11" t="s">
        <v>131</v>
      </c>
      <c r="H4682" s="11" t="s">
        <v>49</v>
      </c>
      <c r="I4682" s="11" t="s">
        <v>132</v>
      </c>
      <c r="J4682" s="11" t="s">
        <v>140</v>
      </c>
      <c r="K4682" s="11" t="str">
        <f>IFERROR(INDEX('EDC Component Dictionary'!$C$5:$C$37,MATCH('Rates Database'!J4682,'EDC Component Dictionary'!$B$5:$B$37,0)), "Energy Supply")</f>
        <v>Distribution System</v>
      </c>
      <c r="L4682" s="12">
        <v>3.8999999999999999E-4</v>
      </c>
      <c r="M4682" s="12"/>
    </row>
    <row r="4683" spans="1:13" x14ac:dyDescent="0.3">
      <c r="A4683" s="18">
        <v>4681</v>
      </c>
      <c r="B4683" s="18">
        <f t="shared" si="146"/>
        <v>2022</v>
      </c>
      <c r="C4683" s="17">
        <v>44621</v>
      </c>
      <c r="D4683" s="18" t="s">
        <v>130</v>
      </c>
      <c r="E4683" s="18" t="s">
        <v>164</v>
      </c>
      <c r="F4683" s="18" t="str">
        <f t="shared" si="147"/>
        <v>National Grid-Solar Cost Adjustment Factor (SCAF)-44621</v>
      </c>
      <c r="G4683" s="11" t="s">
        <v>131</v>
      </c>
      <c r="H4683" s="11" t="s">
        <v>49</v>
      </c>
      <c r="I4683" s="11" t="s">
        <v>132</v>
      </c>
      <c r="J4683" s="11" t="s">
        <v>140</v>
      </c>
      <c r="K4683" s="11" t="str">
        <f>IFERROR(INDEX('EDC Component Dictionary'!$C$5:$C$37,MATCH('Rates Database'!J4683,'EDC Component Dictionary'!$B$5:$B$37,0)), "Energy Supply")</f>
        <v>Distribution System</v>
      </c>
      <c r="L4683" s="12">
        <v>3.8999999999999999E-4</v>
      </c>
      <c r="M4683" s="12"/>
    </row>
    <row r="4684" spans="1:13" x14ac:dyDescent="0.3">
      <c r="A4684" s="18">
        <v>4682</v>
      </c>
      <c r="B4684" s="18">
        <f t="shared" si="146"/>
        <v>2022</v>
      </c>
      <c r="C4684" s="17">
        <v>44593</v>
      </c>
      <c r="D4684" s="18" t="s">
        <v>130</v>
      </c>
      <c r="E4684" s="18" t="s">
        <v>164</v>
      </c>
      <c r="F4684" s="18" t="str">
        <f t="shared" si="147"/>
        <v>National Grid-Solar Cost Adjustment Factor (SCAF)-44593</v>
      </c>
      <c r="G4684" s="11" t="s">
        <v>131</v>
      </c>
      <c r="H4684" s="11" t="s">
        <v>49</v>
      </c>
      <c r="I4684" s="11" t="s">
        <v>132</v>
      </c>
      <c r="J4684" s="11" t="s">
        <v>140</v>
      </c>
      <c r="K4684" s="11" t="str">
        <f>IFERROR(INDEX('EDC Component Dictionary'!$C$5:$C$37,MATCH('Rates Database'!J4684,'EDC Component Dictionary'!$B$5:$B$37,0)), "Energy Supply")</f>
        <v>Distribution System</v>
      </c>
      <c r="L4684" s="12">
        <v>6.8999999999999997E-4</v>
      </c>
      <c r="M4684" s="12"/>
    </row>
    <row r="4685" spans="1:13" x14ac:dyDescent="0.3">
      <c r="A4685" s="18">
        <v>4683</v>
      </c>
      <c r="B4685" s="18">
        <f t="shared" si="146"/>
        <v>2022</v>
      </c>
      <c r="C4685" s="17">
        <v>44562</v>
      </c>
      <c r="D4685" s="18" t="s">
        <v>130</v>
      </c>
      <c r="E4685" s="18" t="s">
        <v>164</v>
      </c>
      <c r="F4685" s="18" t="str">
        <f t="shared" si="147"/>
        <v>National Grid-Solar Cost Adjustment Factor (SCAF)-44562</v>
      </c>
      <c r="G4685" s="11" t="s">
        <v>131</v>
      </c>
      <c r="H4685" s="11" t="s">
        <v>49</v>
      </c>
      <c r="I4685" s="11" t="s">
        <v>132</v>
      </c>
      <c r="J4685" s="11" t="s">
        <v>140</v>
      </c>
      <c r="K4685" s="11" t="str">
        <f>IFERROR(INDEX('EDC Component Dictionary'!$C$5:$C$37,MATCH('Rates Database'!J4685,'EDC Component Dictionary'!$B$5:$B$37,0)), "Energy Supply")</f>
        <v>Distribution System</v>
      </c>
      <c r="L4685" s="12">
        <v>6.8999999999999997E-4</v>
      </c>
      <c r="M4685" s="12"/>
    </row>
    <row r="4686" spans="1:13" x14ac:dyDescent="0.3">
      <c r="A4686" s="18">
        <v>4684</v>
      </c>
      <c r="B4686" s="18">
        <f t="shared" si="146"/>
        <v>2021</v>
      </c>
      <c r="C4686" s="17">
        <v>44531</v>
      </c>
      <c r="D4686" s="18" t="s">
        <v>130</v>
      </c>
      <c r="E4686" s="18" t="s">
        <v>164</v>
      </c>
      <c r="F4686" s="18" t="str">
        <f t="shared" si="147"/>
        <v>National Grid-Solar Cost Adjustment Factor (SCAF)-44531</v>
      </c>
      <c r="G4686" s="11" t="s">
        <v>131</v>
      </c>
      <c r="H4686" s="11" t="s">
        <v>49</v>
      </c>
      <c r="I4686" s="11" t="s">
        <v>132</v>
      </c>
      <c r="J4686" s="11" t="s">
        <v>140</v>
      </c>
      <c r="K4686" s="11" t="str">
        <f>IFERROR(INDEX('EDC Component Dictionary'!$C$5:$C$37,MATCH('Rates Database'!J4686,'EDC Component Dictionary'!$B$5:$B$37,0)), "Energy Supply")</f>
        <v>Distribution System</v>
      </c>
      <c r="L4686" s="12">
        <v>6.8999999999999997E-4</v>
      </c>
      <c r="M4686" s="12"/>
    </row>
    <row r="4687" spans="1:13" x14ac:dyDescent="0.3">
      <c r="A4687" s="18">
        <v>4685</v>
      </c>
      <c r="B4687" s="18">
        <f t="shared" si="146"/>
        <v>2021</v>
      </c>
      <c r="C4687" s="17">
        <v>44501</v>
      </c>
      <c r="D4687" s="18" t="s">
        <v>130</v>
      </c>
      <c r="E4687" s="18" t="s">
        <v>164</v>
      </c>
      <c r="F4687" s="18" t="str">
        <f t="shared" si="147"/>
        <v>National Grid-Solar Cost Adjustment Factor (SCAF)-44501</v>
      </c>
      <c r="G4687" s="11" t="s">
        <v>131</v>
      </c>
      <c r="H4687" s="11" t="s">
        <v>49</v>
      </c>
      <c r="I4687" s="11" t="s">
        <v>132</v>
      </c>
      <c r="J4687" s="11" t="s">
        <v>140</v>
      </c>
      <c r="K4687" s="11" t="str">
        <f>IFERROR(INDEX('EDC Component Dictionary'!$C$5:$C$37,MATCH('Rates Database'!J4687,'EDC Component Dictionary'!$B$5:$B$37,0)), "Energy Supply")</f>
        <v>Distribution System</v>
      </c>
      <c r="L4687" s="12">
        <v>6.8999999999999997E-4</v>
      </c>
      <c r="M4687" s="12"/>
    </row>
    <row r="4688" spans="1:13" x14ac:dyDescent="0.3">
      <c r="A4688" s="18">
        <v>4686</v>
      </c>
      <c r="B4688" s="18">
        <f t="shared" si="146"/>
        <v>2021</v>
      </c>
      <c r="C4688" s="17">
        <v>44470</v>
      </c>
      <c r="D4688" s="18" t="s">
        <v>130</v>
      </c>
      <c r="E4688" s="18" t="s">
        <v>164</v>
      </c>
      <c r="F4688" s="18" t="str">
        <f t="shared" si="147"/>
        <v>National Grid-Solar Cost Adjustment Factor (SCAF)-44470</v>
      </c>
      <c r="G4688" s="11" t="s">
        <v>131</v>
      </c>
      <c r="H4688" s="11" t="s">
        <v>49</v>
      </c>
      <c r="I4688" s="11" t="s">
        <v>132</v>
      </c>
      <c r="J4688" s="11" t="s">
        <v>140</v>
      </c>
      <c r="K4688" s="11" t="str">
        <f>IFERROR(INDEX('EDC Component Dictionary'!$C$5:$C$37,MATCH('Rates Database'!J4688,'EDC Component Dictionary'!$B$5:$B$37,0)), "Energy Supply")</f>
        <v>Distribution System</v>
      </c>
      <c r="L4688" s="12">
        <v>4.6999999999999999E-4</v>
      </c>
      <c r="M4688" s="12"/>
    </row>
    <row r="4689" spans="1:13" x14ac:dyDescent="0.3">
      <c r="A4689" s="18">
        <v>4687</v>
      </c>
      <c r="B4689" s="18">
        <f t="shared" si="146"/>
        <v>2021</v>
      </c>
      <c r="C4689" s="17">
        <v>44440</v>
      </c>
      <c r="D4689" s="18" t="s">
        <v>130</v>
      </c>
      <c r="E4689" s="18" t="s">
        <v>164</v>
      </c>
      <c r="F4689" s="18" t="str">
        <f t="shared" si="147"/>
        <v>National Grid-Solar Cost Adjustment Factor (SCAF)-44440</v>
      </c>
      <c r="G4689" s="11" t="s">
        <v>131</v>
      </c>
      <c r="H4689" s="11" t="s">
        <v>49</v>
      </c>
      <c r="I4689" s="11" t="s">
        <v>132</v>
      </c>
      <c r="J4689" s="11" t="s">
        <v>140</v>
      </c>
      <c r="K4689" s="11" t="str">
        <f>IFERROR(INDEX('EDC Component Dictionary'!$C$5:$C$37,MATCH('Rates Database'!J4689,'EDC Component Dictionary'!$B$5:$B$37,0)), "Energy Supply")</f>
        <v>Distribution System</v>
      </c>
      <c r="L4689" s="12">
        <v>4.6999999999999999E-4</v>
      </c>
      <c r="M4689" s="12"/>
    </row>
    <row r="4690" spans="1:13" x14ac:dyDescent="0.3">
      <c r="A4690" s="18">
        <v>4688</v>
      </c>
      <c r="B4690" s="18">
        <f t="shared" si="146"/>
        <v>2021</v>
      </c>
      <c r="C4690" s="17">
        <v>44409</v>
      </c>
      <c r="D4690" s="18" t="s">
        <v>130</v>
      </c>
      <c r="E4690" s="18" t="s">
        <v>164</v>
      </c>
      <c r="F4690" s="18" t="str">
        <f t="shared" si="147"/>
        <v>National Grid-Solar Cost Adjustment Factor (SCAF)-44409</v>
      </c>
      <c r="G4690" s="11" t="s">
        <v>131</v>
      </c>
      <c r="H4690" s="11" t="s">
        <v>49</v>
      </c>
      <c r="I4690" s="11" t="s">
        <v>132</v>
      </c>
      <c r="J4690" s="11" t="s">
        <v>140</v>
      </c>
      <c r="K4690" s="11" t="str">
        <f>IFERROR(INDEX('EDC Component Dictionary'!$C$5:$C$37,MATCH('Rates Database'!J4690,'EDC Component Dictionary'!$B$5:$B$37,0)), "Energy Supply")</f>
        <v>Distribution System</v>
      </c>
      <c r="L4690" s="12">
        <v>4.6999999999999999E-4</v>
      </c>
      <c r="M4690" s="12"/>
    </row>
    <row r="4691" spans="1:13" x14ac:dyDescent="0.3">
      <c r="A4691" s="18">
        <v>4689</v>
      </c>
      <c r="B4691" s="18">
        <f t="shared" si="146"/>
        <v>2021</v>
      </c>
      <c r="C4691" s="17">
        <v>44378</v>
      </c>
      <c r="D4691" s="18" t="s">
        <v>130</v>
      </c>
      <c r="E4691" s="18" t="s">
        <v>164</v>
      </c>
      <c r="F4691" s="18" t="str">
        <f t="shared" si="147"/>
        <v>National Grid-Solar Cost Adjustment Factor (SCAF)-44378</v>
      </c>
      <c r="G4691" s="11" t="s">
        <v>131</v>
      </c>
      <c r="H4691" s="11" t="s">
        <v>49</v>
      </c>
      <c r="I4691" s="11" t="s">
        <v>132</v>
      </c>
      <c r="J4691" s="11" t="s">
        <v>140</v>
      </c>
      <c r="K4691" s="11" t="str">
        <f>IFERROR(INDEX('EDC Component Dictionary'!$C$5:$C$37,MATCH('Rates Database'!J4691,'EDC Component Dictionary'!$B$5:$B$37,0)), "Energy Supply")</f>
        <v>Distribution System</v>
      </c>
      <c r="L4691" s="12">
        <v>4.6999999999999999E-4</v>
      </c>
      <c r="M4691" s="12"/>
    </row>
    <row r="4692" spans="1:13" x14ac:dyDescent="0.3">
      <c r="A4692" s="18">
        <v>4690</v>
      </c>
      <c r="B4692" s="18">
        <f t="shared" si="146"/>
        <v>2021</v>
      </c>
      <c r="C4692" s="17">
        <v>44348</v>
      </c>
      <c r="D4692" s="18" t="s">
        <v>130</v>
      </c>
      <c r="E4692" s="18" t="s">
        <v>164</v>
      </c>
      <c r="F4692" s="18" t="str">
        <f t="shared" si="147"/>
        <v>National Grid-Solar Cost Adjustment Factor (SCAF)-44348</v>
      </c>
      <c r="G4692" s="11" t="s">
        <v>131</v>
      </c>
      <c r="H4692" s="11" t="s">
        <v>49</v>
      </c>
      <c r="I4692" s="11" t="s">
        <v>132</v>
      </c>
      <c r="J4692" s="11" t="s">
        <v>140</v>
      </c>
      <c r="K4692" s="11" t="str">
        <f>IFERROR(INDEX('EDC Component Dictionary'!$C$5:$C$37,MATCH('Rates Database'!J4692,'EDC Component Dictionary'!$B$5:$B$37,0)), "Energy Supply")</f>
        <v>Distribution System</v>
      </c>
      <c r="L4692" s="12">
        <v>4.6999999999999999E-4</v>
      </c>
      <c r="M4692" s="12"/>
    </row>
    <row r="4693" spans="1:13" x14ac:dyDescent="0.3">
      <c r="A4693" s="18">
        <v>4691</v>
      </c>
      <c r="B4693" s="18">
        <f t="shared" si="146"/>
        <v>2021</v>
      </c>
      <c r="C4693" s="17">
        <v>44317</v>
      </c>
      <c r="D4693" s="18" t="s">
        <v>130</v>
      </c>
      <c r="E4693" s="18" t="s">
        <v>164</v>
      </c>
      <c r="F4693" s="18" t="str">
        <f t="shared" si="147"/>
        <v>National Grid-Solar Cost Adjustment Factor (SCAF)-44317</v>
      </c>
      <c r="G4693" s="11" t="s">
        <v>131</v>
      </c>
      <c r="H4693" s="11" t="s">
        <v>49</v>
      </c>
      <c r="I4693" s="11" t="s">
        <v>132</v>
      </c>
      <c r="J4693" s="11" t="s">
        <v>140</v>
      </c>
      <c r="K4693" s="11" t="str">
        <f>IFERROR(INDEX('EDC Component Dictionary'!$C$5:$C$37,MATCH('Rates Database'!J4693,'EDC Component Dictionary'!$B$5:$B$37,0)), "Energy Supply")</f>
        <v>Distribution System</v>
      </c>
      <c r="L4693" s="12">
        <v>4.6999999999999999E-4</v>
      </c>
      <c r="M4693" s="12"/>
    </row>
    <row r="4694" spans="1:13" x14ac:dyDescent="0.3">
      <c r="A4694" s="18">
        <v>4692</v>
      </c>
      <c r="B4694" s="18">
        <f t="shared" si="146"/>
        <v>2021</v>
      </c>
      <c r="C4694" s="17">
        <v>44287</v>
      </c>
      <c r="D4694" s="18" t="s">
        <v>130</v>
      </c>
      <c r="E4694" s="18" t="s">
        <v>164</v>
      </c>
      <c r="F4694" s="18" t="str">
        <f t="shared" si="147"/>
        <v>National Grid-Solar Cost Adjustment Factor (SCAF)-44287</v>
      </c>
      <c r="G4694" s="11" t="s">
        <v>131</v>
      </c>
      <c r="H4694" s="11" t="s">
        <v>49</v>
      </c>
      <c r="I4694" s="11" t="s">
        <v>132</v>
      </c>
      <c r="J4694" s="11" t="s">
        <v>140</v>
      </c>
      <c r="K4694" s="11" t="str">
        <f>IFERROR(INDEX('EDC Component Dictionary'!$C$5:$C$37,MATCH('Rates Database'!J4694,'EDC Component Dictionary'!$B$5:$B$37,0)), "Energy Supply")</f>
        <v>Distribution System</v>
      </c>
      <c r="L4694" s="12">
        <v>3.3E-4</v>
      </c>
      <c r="M4694" s="12"/>
    </row>
    <row r="4695" spans="1:13" x14ac:dyDescent="0.3">
      <c r="A4695" s="18">
        <v>4693</v>
      </c>
      <c r="B4695" s="18">
        <f t="shared" si="146"/>
        <v>2021</v>
      </c>
      <c r="C4695" s="17">
        <v>44256</v>
      </c>
      <c r="D4695" s="18" t="s">
        <v>130</v>
      </c>
      <c r="E4695" s="18" t="s">
        <v>164</v>
      </c>
      <c r="F4695" s="18" t="str">
        <f t="shared" si="147"/>
        <v>National Grid-Solar Cost Adjustment Factor (SCAF)-44256</v>
      </c>
      <c r="G4695" s="11" t="s">
        <v>131</v>
      </c>
      <c r="H4695" s="11" t="s">
        <v>49</v>
      </c>
      <c r="I4695" s="11" t="s">
        <v>132</v>
      </c>
      <c r="J4695" s="11" t="s">
        <v>140</v>
      </c>
      <c r="K4695" s="11" t="str">
        <f>IFERROR(INDEX('EDC Component Dictionary'!$C$5:$C$37,MATCH('Rates Database'!J4695,'EDC Component Dictionary'!$B$5:$B$37,0)), "Energy Supply")</f>
        <v>Distribution System</v>
      </c>
      <c r="L4695" s="12">
        <v>3.3E-4</v>
      </c>
      <c r="M4695" s="12"/>
    </row>
    <row r="4696" spans="1:13" x14ac:dyDescent="0.3">
      <c r="A4696" s="18">
        <v>4694</v>
      </c>
      <c r="B4696" s="18">
        <f t="shared" si="146"/>
        <v>2021</v>
      </c>
      <c r="C4696" s="17">
        <v>44228</v>
      </c>
      <c r="D4696" s="18" t="s">
        <v>130</v>
      </c>
      <c r="E4696" s="18" t="s">
        <v>164</v>
      </c>
      <c r="F4696" s="18" t="str">
        <f t="shared" si="147"/>
        <v>National Grid-Solar Cost Adjustment Factor (SCAF)-44228</v>
      </c>
      <c r="G4696" s="11" t="s">
        <v>131</v>
      </c>
      <c r="H4696" s="11" t="s">
        <v>49</v>
      </c>
      <c r="I4696" s="11" t="s">
        <v>132</v>
      </c>
      <c r="J4696" s="11" t="s">
        <v>140</v>
      </c>
      <c r="K4696" s="11" t="str">
        <f>IFERROR(INDEX('EDC Component Dictionary'!$C$5:$C$37,MATCH('Rates Database'!J4696,'EDC Component Dictionary'!$B$5:$B$37,0)), "Energy Supply")</f>
        <v>Distribution System</v>
      </c>
      <c r="L4696" s="12">
        <v>1.9000000000000001E-4</v>
      </c>
      <c r="M4696" s="12"/>
    </row>
    <row r="4697" spans="1:13" x14ac:dyDescent="0.3">
      <c r="A4697" s="18">
        <v>4695</v>
      </c>
      <c r="B4697" s="18">
        <f t="shared" si="146"/>
        <v>2021</v>
      </c>
      <c r="C4697" s="17">
        <v>44197</v>
      </c>
      <c r="D4697" s="18" t="s">
        <v>130</v>
      </c>
      <c r="E4697" s="18" t="s">
        <v>164</v>
      </c>
      <c r="F4697" s="18" t="str">
        <f t="shared" si="147"/>
        <v>National Grid-Solar Cost Adjustment Factor (SCAF)-44197</v>
      </c>
      <c r="G4697" s="11" t="s">
        <v>131</v>
      </c>
      <c r="H4697" s="11" t="s">
        <v>49</v>
      </c>
      <c r="I4697" s="11" t="s">
        <v>132</v>
      </c>
      <c r="J4697" s="11" t="s">
        <v>140</v>
      </c>
      <c r="K4697" s="11" t="str">
        <f>IFERROR(INDEX('EDC Component Dictionary'!$C$5:$C$37,MATCH('Rates Database'!J4697,'EDC Component Dictionary'!$B$5:$B$37,0)), "Energy Supply")</f>
        <v>Distribution System</v>
      </c>
      <c r="L4697" s="12">
        <v>1.9000000000000001E-4</v>
      </c>
      <c r="M4697" s="12"/>
    </row>
    <row r="4698" spans="1:13" x14ac:dyDescent="0.3">
      <c r="A4698" s="18">
        <v>4696</v>
      </c>
      <c r="B4698" s="18">
        <f t="shared" si="146"/>
        <v>2020</v>
      </c>
      <c r="C4698" s="17">
        <v>44166</v>
      </c>
      <c r="D4698" s="18" t="s">
        <v>130</v>
      </c>
      <c r="E4698" s="18" t="s">
        <v>164</v>
      </c>
      <c r="F4698" s="18" t="str">
        <f t="shared" si="147"/>
        <v>National Grid-Solar Cost Adjustment Factor (SCAF)-44166</v>
      </c>
      <c r="G4698" s="11" t="s">
        <v>131</v>
      </c>
      <c r="H4698" s="11" t="s">
        <v>49</v>
      </c>
      <c r="I4698" s="11" t="s">
        <v>132</v>
      </c>
      <c r="J4698" s="11" t="s">
        <v>140</v>
      </c>
      <c r="K4698" s="11" t="str">
        <f>IFERROR(INDEX('EDC Component Dictionary'!$C$5:$C$37,MATCH('Rates Database'!J4698,'EDC Component Dictionary'!$B$5:$B$37,0)), "Energy Supply")</f>
        <v>Distribution System</v>
      </c>
      <c r="L4698" s="12">
        <v>1.9000000000000001E-4</v>
      </c>
      <c r="M4698" s="12"/>
    </row>
    <row r="4699" spans="1:13" x14ac:dyDescent="0.3">
      <c r="A4699" s="18">
        <v>4697</v>
      </c>
      <c r="B4699" s="18">
        <f t="shared" si="146"/>
        <v>2020</v>
      </c>
      <c r="C4699" s="17">
        <v>44136</v>
      </c>
      <c r="D4699" s="18" t="s">
        <v>130</v>
      </c>
      <c r="E4699" s="18" t="s">
        <v>164</v>
      </c>
      <c r="F4699" s="18" t="str">
        <f t="shared" si="147"/>
        <v>National Grid-Solar Cost Adjustment Factor (SCAF)-44136</v>
      </c>
      <c r="G4699" s="11" t="s">
        <v>131</v>
      </c>
      <c r="H4699" s="11" t="s">
        <v>49</v>
      </c>
      <c r="I4699" s="11" t="s">
        <v>132</v>
      </c>
      <c r="J4699" s="11" t="s">
        <v>140</v>
      </c>
      <c r="K4699" s="11" t="str">
        <f>IFERROR(INDEX('EDC Component Dictionary'!$C$5:$C$37,MATCH('Rates Database'!J4699,'EDC Component Dictionary'!$B$5:$B$37,0)), "Energy Supply")</f>
        <v>Distribution System</v>
      </c>
      <c r="L4699" s="12">
        <v>1.9000000000000001E-4</v>
      </c>
      <c r="M4699" s="12"/>
    </row>
    <row r="4700" spans="1:13" x14ac:dyDescent="0.3">
      <c r="A4700" s="18">
        <v>4698</v>
      </c>
      <c r="B4700" s="18">
        <f t="shared" si="146"/>
        <v>2020</v>
      </c>
      <c r="C4700" s="17">
        <v>44105</v>
      </c>
      <c r="D4700" s="18" t="s">
        <v>130</v>
      </c>
      <c r="E4700" s="18" t="s">
        <v>164</v>
      </c>
      <c r="F4700" s="18" t="str">
        <f t="shared" si="147"/>
        <v>National Grid-Solar Cost Adjustment Factor (SCAF)-44105</v>
      </c>
      <c r="G4700" s="11" t="s">
        <v>131</v>
      </c>
      <c r="H4700" s="11" t="s">
        <v>49</v>
      </c>
      <c r="I4700" s="11" t="s">
        <v>132</v>
      </c>
      <c r="J4700" s="11" t="s">
        <v>140</v>
      </c>
      <c r="K4700" s="11" t="str">
        <f>IFERROR(INDEX('EDC Component Dictionary'!$C$5:$C$37,MATCH('Rates Database'!J4700,'EDC Component Dictionary'!$B$5:$B$37,0)), "Energy Supply")</f>
        <v>Distribution System</v>
      </c>
      <c r="L4700" s="12">
        <v>-5.0000000000000002E-5</v>
      </c>
      <c r="M4700" s="12"/>
    </row>
    <row r="4701" spans="1:13" x14ac:dyDescent="0.3">
      <c r="A4701" s="18">
        <v>4699</v>
      </c>
      <c r="B4701" s="18">
        <f t="shared" si="146"/>
        <v>2020</v>
      </c>
      <c r="C4701" s="17">
        <v>44075</v>
      </c>
      <c r="D4701" s="18" t="s">
        <v>130</v>
      </c>
      <c r="E4701" s="18" t="s">
        <v>164</v>
      </c>
      <c r="F4701" s="18" t="str">
        <f t="shared" si="147"/>
        <v>National Grid-Solar Cost Adjustment Factor (SCAF)-44075</v>
      </c>
      <c r="G4701" s="11" t="s">
        <v>131</v>
      </c>
      <c r="H4701" s="11" t="s">
        <v>49</v>
      </c>
      <c r="I4701" s="11" t="s">
        <v>132</v>
      </c>
      <c r="J4701" s="11" t="s">
        <v>140</v>
      </c>
      <c r="K4701" s="11" t="str">
        <f>IFERROR(INDEX('EDC Component Dictionary'!$C$5:$C$37,MATCH('Rates Database'!J4701,'EDC Component Dictionary'!$B$5:$B$37,0)), "Energy Supply")</f>
        <v>Distribution System</v>
      </c>
      <c r="L4701" s="12">
        <v>-5.0000000000000002E-5</v>
      </c>
      <c r="M4701" s="12"/>
    </row>
    <row r="4702" spans="1:13" x14ac:dyDescent="0.3">
      <c r="A4702" s="18">
        <v>4700</v>
      </c>
      <c r="B4702" s="18">
        <f t="shared" si="146"/>
        <v>2020</v>
      </c>
      <c r="C4702" s="17">
        <v>44044</v>
      </c>
      <c r="D4702" s="18" t="s">
        <v>130</v>
      </c>
      <c r="E4702" s="18" t="s">
        <v>164</v>
      </c>
      <c r="F4702" s="18" t="str">
        <f t="shared" si="147"/>
        <v>National Grid-Solar Cost Adjustment Factor (SCAF)-44044</v>
      </c>
      <c r="G4702" s="11" t="s">
        <v>131</v>
      </c>
      <c r="H4702" s="11" t="s">
        <v>49</v>
      </c>
      <c r="I4702" s="11" t="s">
        <v>132</v>
      </c>
      <c r="J4702" s="11" t="s">
        <v>140</v>
      </c>
      <c r="K4702" s="11" t="str">
        <f>IFERROR(INDEX('EDC Component Dictionary'!$C$5:$C$37,MATCH('Rates Database'!J4702,'EDC Component Dictionary'!$B$5:$B$37,0)), "Energy Supply")</f>
        <v>Distribution System</v>
      </c>
      <c r="L4702" s="12">
        <v>-5.0000000000000002E-5</v>
      </c>
      <c r="M4702" s="12"/>
    </row>
    <row r="4703" spans="1:13" x14ac:dyDescent="0.3">
      <c r="A4703" s="18">
        <v>4701</v>
      </c>
      <c r="B4703" s="18">
        <f t="shared" si="146"/>
        <v>2020</v>
      </c>
      <c r="C4703" s="17">
        <v>44013</v>
      </c>
      <c r="D4703" s="18" t="s">
        <v>130</v>
      </c>
      <c r="E4703" s="18" t="s">
        <v>164</v>
      </c>
      <c r="F4703" s="18" t="str">
        <f t="shared" si="147"/>
        <v>National Grid-Solar Cost Adjustment Factor (SCAF)-44013</v>
      </c>
      <c r="G4703" s="11" t="s">
        <v>131</v>
      </c>
      <c r="H4703" s="11" t="s">
        <v>49</v>
      </c>
      <c r="I4703" s="11" t="s">
        <v>132</v>
      </c>
      <c r="J4703" s="11" t="s">
        <v>140</v>
      </c>
      <c r="K4703" s="11" t="str">
        <f>IFERROR(INDEX('EDC Component Dictionary'!$C$5:$C$37,MATCH('Rates Database'!J4703,'EDC Component Dictionary'!$B$5:$B$37,0)), "Energy Supply")</f>
        <v>Distribution System</v>
      </c>
      <c r="L4703" s="12">
        <v>-5.0000000000000002E-5</v>
      </c>
      <c r="M4703" s="12"/>
    </row>
    <row r="4704" spans="1:13" x14ac:dyDescent="0.3">
      <c r="A4704" s="18">
        <v>4702</v>
      </c>
      <c r="B4704" s="18">
        <f t="shared" si="146"/>
        <v>2020</v>
      </c>
      <c r="C4704" s="17">
        <v>43983</v>
      </c>
      <c r="D4704" s="18" t="s">
        <v>130</v>
      </c>
      <c r="E4704" s="18" t="s">
        <v>164</v>
      </c>
      <c r="F4704" s="18" t="str">
        <f t="shared" si="147"/>
        <v>National Grid-Solar Cost Adjustment Factor (SCAF)-43983</v>
      </c>
      <c r="G4704" s="11" t="s">
        <v>131</v>
      </c>
      <c r="H4704" s="11" t="s">
        <v>49</v>
      </c>
      <c r="I4704" s="11" t="s">
        <v>132</v>
      </c>
      <c r="J4704" s="11" t="s">
        <v>140</v>
      </c>
      <c r="K4704" s="11" t="str">
        <f>IFERROR(INDEX('EDC Component Dictionary'!$C$5:$C$37,MATCH('Rates Database'!J4704,'EDC Component Dictionary'!$B$5:$B$37,0)), "Energy Supply")</f>
        <v>Distribution System</v>
      </c>
      <c r="L4704" s="12">
        <v>-5.0000000000000002E-5</v>
      </c>
      <c r="M4704" s="12"/>
    </row>
    <row r="4705" spans="1:13" x14ac:dyDescent="0.3">
      <c r="A4705" s="18">
        <v>4703</v>
      </c>
      <c r="B4705" s="18">
        <f t="shared" si="146"/>
        <v>2020</v>
      </c>
      <c r="C4705" s="17">
        <v>43952</v>
      </c>
      <c r="D4705" s="18" t="s">
        <v>130</v>
      </c>
      <c r="E4705" s="18" t="s">
        <v>164</v>
      </c>
      <c r="F4705" s="18" t="str">
        <f t="shared" si="147"/>
        <v>National Grid-Solar Cost Adjustment Factor (SCAF)-43952</v>
      </c>
      <c r="G4705" s="11" t="s">
        <v>131</v>
      </c>
      <c r="H4705" s="11" t="s">
        <v>49</v>
      </c>
      <c r="I4705" s="11" t="s">
        <v>132</v>
      </c>
      <c r="J4705" s="11" t="s">
        <v>140</v>
      </c>
      <c r="K4705" s="11" t="str">
        <f>IFERROR(INDEX('EDC Component Dictionary'!$C$5:$C$37,MATCH('Rates Database'!J4705,'EDC Component Dictionary'!$B$5:$B$37,0)), "Energy Supply")</f>
        <v>Distribution System</v>
      </c>
      <c r="L4705" s="12">
        <v>-5.0000000000000002E-5</v>
      </c>
      <c r="M4705" s="12"/>
    </row>
    <row r="4706" spans="1:13" x14ac:dyDescent="0.3">
      <c r="A4706" s="18">
        <v>4704</v>
      </c>
      <c r="B4706" s="18">
        <f t="shared" si="146"/>
        <v>2020</v>
      </c>
      <c r="C4706" s="17">
        <v>43922</v>
      </c>
      <c r="D4706" s="18" t="s">
        <v>130</v>
      </c>
      <c r="E4706" s="18" t="s">
        <v>164</v>
      </c>
      <c r="F4706" s="18" t="str">
        <f t="shared" si="147"/>
        <v>National Grid-Solar Cost Adjustment Factor (SCAF)-43922</v>
      </c>
      <c r="G4706" s="11" t="s">
        <v>131</v>
      </c>
      <c r="H4706" s="11" t="s">
        <v>49</v>
      </c>
      <c r="I4706" s="11" t="s">
        <v>132</v>
      </c>
      <c r="J4706" s="11" t="s">
        <v>140</v>
      </c>
      <c r="K4706" s="11" t="str">
        <f>IFERROR(INDEX('EDC Component Dictionary'!$C$5:$C$37,MATCH('Rates Database'!J4706,'EDC Component Dictionary'!$B$5:$B$37,0)), "Energy Supply")</f>
        <v>Distribution System</v>
      </c>
      <c r="L4706" s="12">
        <v>-5.0000000000000002E-5</v>
      </c>
      <c r="M4706" s="12"/>
    </row>
    <row r="4707" spans="1:13" x14ac:dyDescent="0.3">
      <c r="A4707" s="18">
        <v>4705</v>
      </c>
      <c r="B4707" s="18">
        <f t="shared" si="146"/>
        <v>2020</v>
      </c>
      <c r="C4707" s="17">
        <v>43891</v>
      </c>
      <c r="D4707" s="18" t="s">
        <v>130</v>
      </c>
      <c r="E4707" s="18" t="s">
        <v>164</v>
      </c>
      <c r="F4707" s="18" t="str">
        <f t="shared" si="147"/>
        <v>National Grid-Solar Cost Adjustment Factor (SCAF)-43891</v>
      </c>
      <c r="G4707" s="11" t="s">
        <v>131</v>
      </c>
      <c r="H4707" s="11" t="s">
        <v>49</v>
      </c>
      <c r="I4707" s="11" t="s">
        <v>132</v>
      </c>
      <c r="J4707" s="11" t="s">
        <v>140</v>
      </c>
      <c r="K4707" s="11" t="str">
        <f>IFERROR(INDEX('EDC Component Dictionary'!$C$5:$C$37,MATCH('Rates Database'!J4707,'EDC Component Dictionary'!$B$5:$B$37,0)), "Energy Supply")</f>
        <v>Distribution System</v>
      </c>
      <c r="L4707" s="12">
        <v>-5.0000000000000002E-5</v>
      </c>
      <c r="M4707" s="12"/>
    </row>
    <row r="4708" spans="1:13" x14ac:dyDescent="0.3">
      <c r="A4708" s="18">
        <v>4706</v>
      </c>
      <c r="B4708" s="18">
        <f t="shared" si="146"/>
        <v>2020</v>
      </c>
      <c r="C4708" s="17">
        <v>43862</v>
      </c>
      <c r="D4708" s="18" t="s">
        <v>130</v>
      </c>
      <c r="E4708" s="18" t="s">
        <v>164</v>
      </c>
      <c r="F4708" s="18" t="str">
        <f t="shared" si="147"/>
        <v>National Grid-Solar Cost Adjustment Factor (SCAF)-43862</v>
      </c>
      <c r="G4708" s="11" t="s">
        <v>131</v>
      </c>
      <c r="H4708" s="11" t="s">
        <v>49</v>
      </c>
      <c r="I4708" s="11" t="s">
        <v>132</v>
      </c>
      <c r="J4708" s="11" t="s">
        <v>140</v>
      </c>
      <c r="K4708" s="11" t="str">
        <f>IFERROR(INDEX('EDC Component Dictionary'!$C$5:$C$37,MATCH('Rates Database'!J4708,'EDC Component Dictionary'!$B$5:$B$37,0)), "Energy Supply")</f>
        <v>Distribution System</v>
      </c>
      <c r="L4708" s="12">
        <v>1.3999999999999999E-4</v>
      </c>
      <c r="M4708" s="12"/>
    </row>
    <row r="4709" spans="1:13" x14ac:dyDescent="0.3">
      <c r="A4709" s="18">
        <v>4707</v>
      </c>
      <c r="B4709" s="18">
        <f t="shared" si="146"/>
        <v>2020</v>
      </c>
      <c r="C4709" s="17">
        <v>43831</v>
      </c>
      <c r="D4709" s="18" t="s">
        <v>130</v>
      </c>
      <c r="E4709" s="18" t="s">
        <v>164</v>
      </c>
      <c r="F4709" s="18" t="str">
        <f t="shared" si="147"/>
        <v>National Grid-Solar Cost Adjustment Factor (SCAF)-43831</v>
      </c>
      <c r="G4709" s="11" t="s">
        <v>131</v>
      </c>
      <c r="H4709" s="11" t="s">
        <v>49</v>
      </c>
      <c r="I4709" s="11" t="s">
        <v>132</v>
      </c>
      <c r="J4709" s="11" t="s">
        <v>140</v>
      </c>
      <c r="K4709" s="11" t="str">
        <f>IFERROR(INDEX('EDC Component Dictionary'!$C$5:$C$37,MATCH('Rates Database'!J4709,'EDC Component Dictionary'!$B$5:$B$37,0)), "Energy Supply")</f>
        <v>Distribution System</v>
      </c>
      <c r="L4709" s="12">
        <v>1.3999999999999999E-4</v>
      </c>
      <c r="M4709" s="12"/>
    </row>
    <row r="4710" spans="1:13" x14ac:dyDescent="0.3">
      <c r="A4710" s="18">
        <v>4708</v>
      </c>
      <c r="B4710" s="18">
        <f t="shared" si="146"/>
        <v>2019</v>
      </c>
      <c r="C4710" s="17">
        <v>43800</v>
      </c>
      <c r="D4710" s="18" t="s">
        <v>130</v>
      </c>
      <c r="E4710" s="18" t="s">
        <v>164</v>
      </c>
      <c r="F4710" s="18" t="str">
        <f t="shared" si="147"/>
        <v>National Grid-Solar Cost Adjustment Factor (SCAF)-43800</v>
      </c>
      <c r="G4710" s="11" t="s">
        <v>131</v>
      </c>
      <c r="H4710" s="11" t="s">
        <v>49</v>
      </c>
      <c r="I4710" s="11" t="s">
        <v>132</v>
      </c>
      <c r="J4710" s="11" t="s">
        <v>140</v>
      </c>
      <c r="K4710" s="11" t="str">
        <f>IFERROR(INDEX('EDC Component Dictionary'!$C$5:$C$37,MATCH('Rates Database'!J4710,'EDC Component Dictionary'!$B$5:$B$37,0)), "Energy Supply")</f>
        <v>Distribution System</v>
      </c>
      <c r="L4710" s="12">
        <v>1.3999999999999999E-4</v>
      </c>
      <c r="M4710" s="12"/>
    </row>
    <row r="4711" spans="1:13" x14ac:dyDescent="0.3">
      <c r="A4711" s="18">
        <v>4709</v>
      </c>
      <c r="B4711" s="18">
        <f t="shared" si="146"/>
        <v>2019</v>
      </c>
      <c r="C4711" s="17">
        <v>43770</v>
      </c>
      <c r="D4711" s="18" t="s">
        <v>130</v>
      </c>
      <c r="E4711" s="18" t="s">
        <v>164</v>
      </c>
      <c r="F4711" s="18" t="str">
        <f t="shared" si="147"/>
        <v>National Grid-Solar Cost Adjustment Factor (SCAF)-43770</v>
      </c>
      <c r="G4711" s="11" t="s">
        <v>131</v>
      </c>
      <c r="H4711" s="11" t="s">
        <v>49</v>
      </c>
      <c r="I4711" s="11" t="s">
        <v>132</v>
      </c>
      <c r="J4711" s="11" t="s">
        <v>140</v>
      </c>
      <c r="K4711" s="11" t="str">
        <f>IFERROR(INDEX('EDC Component Dictionary'!$C$5:$C$37,MATCH('Rates Database'!J4711,'EDC Component Dictionary'!$B$5:$B$37,0)), "Energy Supply")</f>
        <v>Distribution System</v>
      </c>
      <c r="L4711" s="12">
        <v>1.3999999999999999E-4</v>
      </c>
      <c r="M4711" s="12"/>
    </row>
    <row r="4712" spans="1:13" x14ac:dyDescent="0.3">
      <c r="A4712" s="18">
        <v>4710</v>
      </c>
      <c r="B4712" s="18">
        <f t="shared" si="146"/>
        <v>2019</v>
      </c>
      <c r="C4712" s="17">
        <v>43739</v>
      </c>
      <c r="D4712" s="18" t="s">
        <v>130</v>
      </c>
      <c r="E4712" s="18" t="s">
        <v>164</v>
      </c>
      <c r="F4712" s="18" t="str">
        <f t="shared" si="147"/>
        <v>National Grid-Solar Cost Adjustment Factor (SCAF)-43739</v>
      </c>
      <c r="G4712" s="11" t="s">
        <v>131</v>
      </c>
      <c r="H4712" s="11" t="s">
        <v>49</v>
      </c>
      <c r="I4712" s="11" t="s">
        <v>132</v>
      </c>
      <c r="J4712" s="11" t="s">
        <v>140</v>
      </c>
      <c r="K4712" s="11" t="str">
        <f>IFERROR(INDEX('EDC Component Dictionary'!$C$5:$C$37,MATCH('Rates Database'!J4712,'EDC Component Dictionary'!$B$5:$B$37,0)), "Energy Supply")</f>
        <v>Distribution System</v>
      </c>
      <c r="L4712" s="12">
        <v>3.6000000000000002E-4</v>
      </c>
      <c r="M4712" s="12"/>
    </row>
    <row r="4713" spans="1:13" x14ac:dyDescent="0.3">
      <c r="A4713" s="18">
        <v>4711</v>
      </c>
      <c r="B4713" s="18">
        <f t="shared" si="146"/>
        <v>2019</v>
      </c>
      <c r="C4713" s="17">
        <v>43709</v>
      </c>
      <c r="D4713" s="18" t="s">
        <v>130</v>
      </c>
      <c r="E4713" s="18" t="s">
        <v>164</v>
      </c>
      <c r="F4713" s="18" t="str">
        <f t="shared" si="147"/>
        <v>National Grid-Solar Cost Adjustment Factor (SCAF)-43709</v>
      </c>
      <c r="G4713" s="11" t="s">
        <v>131</v>
      </c>
      <c r="H4713" s="11" t="s">
        <v>49</v>
      </c>
      <c r="I4713" s="11" t="s">
        <v>132</v>
      </c>
      <c r="J4713" s="11" t="s">
        <v>140</v>
      </c>
      <c r="K4713" s="11" t="str">
        <f>IFERROR(INDEX('EDC Component Dictionary'!$C$5:$C$37,MATCH('Rates Database'!J4713,'EDC Component Dictionary'!$B$5:$B$37,0)), "Energy Supply")</f>
        <v>Distribution System</v>
      </c>
      <c r="L4713" s="12">
        <v>3.6000000000000002E-4</v>
      </c>
      <c r="M4713" s="12"/>
    </row>
    <row r="4714" spans="1:13" x14ac:dyDescent="0.3">
      <c r="A4714" s="18">
        <v>4712</v>
      </c>
      <c r="B4714" s="18">
        <f t="shared" si="146"/>
        <v>2019</v>
      </c>
      <c r="C4714" s="17">
        <v>43678</v>
      </c>
      <c r="D4714" s="18" t="s">
        <v>130</v>
      </c>
      <c r="E4714" s="18" t="s">
        <v>164</v>
      </c>
      <c r="F4714" s="18" t="str">
        <f t="shared" si="147"/>
        <v>National Grid-Solar Cost Adjustment Factor (SCAF)-43678</v>
      </c>
      <c r="G4714" s="11" t="s">
        <v>131</v>
      </c>
      <c r="H4714" s="11" t="s">
        <v>49</v>
      </c>
      <c r="I4714" s="11" t="s">
        <v>132</v>
      </c>
      <c r="J4714" s="11" t="s">
        <v>140</v>
      </c>
      <c r="K4714" s="11" t="str">
        <f>IFERROR(INDEX('EDC Component Dictionary'!$C$5:$C$37,MATCH('Rates Database'!J4714,'EDC Component Dictionary'!$B$5:$B$37,0)), "Energy Supply")</f>
        <v>Distribution System</v>
      </c>
      <c r="L4714" s="12">
        <v>3.6000000000000002E-4</v>
      </c>
      <c r="M4714" s="12"/>
    </row>
    <row r="4715" spans="1:13" x14ac:dyDescent="0.3">
      <c r="A4715" s="18">
        <v>4713</v>
      </c>
      <c r="B4715" s="18">
        <f t="shared" si="146"/>
        <v>2019</v>
      </c>
      <c r="C4715" s="17">
        <v>43647</v>
      </c>
      <c r="D4715" s="18" t="s">
        <v>130</v>
      </c>
      <c r="E4715" s="18" t="s">
        <v>164</v>
      </c>
      <c r="F4715" s="18" t="str">
        <f t="shared" si="147"/>
        <v>National Grid-Solar Cost Adjustment Factor (SCAF)-43647</v>
      </c>
      <c r="G4715" s="11" t="s">
        <v>131</v>
      </c>
      <c r="H4715" s="11" t="s">
        <v>49</v>
      </c>
      <c r="I4715" s="11" t="s">
        <v>132</v>
      </c>
      <c r="J4715" s="11" t="s">
        <v>140</v>
      </c>
      <c r="K4715" s="11" t="str">
        <f>IFERROR(INDEX('EDC Component Dictionary'!$C$5:$C$37,MATCH('Rates Database'!J4715,'EDC Component Dictionary'!$B$5:$B$37,0)), "Energy Supply")</f>
        <v>Distribution System</v>
      </c>
      <c r="L4715" s="12">
        <v>3.6000000000000002E-4</v>
      </c>
      <c r="M4715" s="12"/>
    </row>
    <row r="4716" spans="1:13" x14ac:dyDescent="0.3">
      <c r="A4716" s="18">
        <v>4714</v>
      </c>
      <c r="B4716" s="18">
        <f t="shared" si="146"/>
        <v>2019</v>
      </c>
      <c r="C4716" s="17">
        <v>43617</v>
      </c>
      <c r="D4716" s="18" t="s">
        <v>130</v>
      </c>
      <c r="E4716" s="18" t="s">
        <v>164</v>
      </c>
      <c r="F4716" s="18" t="str">
        <f t="shared" si="147"/>
        <v>National Grid-Solar Cost Adjustment Factor (SCAF)-43617</v>
      </c>
      <c r="G4716" s="11" t="s">
        <v>131</v>
      </c>
      <c r="H4716" s="11" t="s">
        <v>49</v>
      </c>
      <c r="I4716" s="11" t="s">
        <v>132</v>
      </c>
      <c r="J4716" s="11" t="s">
        <v>140</v>
      </c>
      <c r="K4716" s="11" t="str">
        <f>IFERROR(INDEX('EDC Component Dictionary'!$C$5:$C$37,MATCH('Rates Database'!J4716,'EDC Component Dictionary'!$B$5:$B$37,0)), "Energy Supply")</f>
        <v>Distribution System</v>
      </c>
      <c r="L4716" s="12">
        <v>3.6000000000000002E-4</v>
      </c>
      <c r="M4716" s="12"/>
    </row>
    <row r="4717" spans="1:13" x14ac:dyDescent="0.3">
      <c r="A4717" s="18">
        <v>4715</v>
      </c>
      <c r="B4717" s="18">
        <f t="shared" si="146"/>
        <v>2019</v>
      </c>
      <c r="C4717" s="17">
        <v>43586</v>
      </c>
      <c r="D4717" s="18" t="s">
        <v>130</v>
      </c>
      <c r="E4717" s="18" t="s">
        <v>164</v>
      </c>
      <c r="F4717" s="18" t="str">
        <f t="shared" si="147"/>
        <v>National Grid-Solar Cost Adjustment Factor (SCAF)-43586</v>
      </c>
      <c r="G4717" s="11" t="s">
        <v>131</v>
      </c>
      <c r="H4717" s="11" t="s">
        <v>49</v>
      </c>
      <c r="I4717" s="11" t="s">
        <v>132</v>
      </c>
      <c r="J4717" s="11" t="s">
        <v>140</v>
      </c>
      <c r="K4717" s="11" t="str">
        <f>IFERROR(INDEX('EDC Component Dictionary'!$C$5:$C$37,MATCH('Rates Database'!J4717,'EDC Component Dictionary'!$B$5:$B$37,0)), "Energy Supply")</f>
        <v>Distribution System</v>
      </c>
      <c r="L4717" s="12">
        <v>3.6000000000000002E-4</v>
      </c>
      <c r="M4717" s="12"/>
    </row>
    <row r="4718" spans="1:13" x14ac:dyDescent="0.3">
      <c r="A4718" s="18">
        <v>4716</v>
      </c>
      <c r="B4718" s="18">
        <f t="shared" si="146"/>
        <v>2019</v>
      </c>
      <c r="C4718" s="17">
        <v>43556</v>
      </c>
      <c r="D4718" s="18" t="s">
        <v>130</v>
      </c>
      <c r="E4718" s="18" t="s">
        <v>164</v>
      </c>
      <c r="F4718" s="18" t="str">
        <f t="shared" si="147"/>
        <v>National Grid-Solar Cost Adjustment Factor (SCAF)-43556</v>
      </c>
      <c r="G4718" s="11" t="s">
        <v>131</v>
      </c>
      <c r="H4718" s="11" t="s">
        <v>49</v>
      </c>
      <c r="I4718" s="11" t="s">
        <v>132</v>
      </c>
      <c r="J4718" s="11" t="s">
        <v>140</v>
      </c>
      <c r="K4718" s="11" t="str">
        <f>IFERROR(INDEX('EDC Component Dictionary'!$C$5:$C$37,MATCH('Rates Database'!J4718,'EDC Component Dictionary'!$B$5:$B$37,0)), "Energy Supply")</f>
        <v>Distribution System</v>
      </c>
      <c r="L4718" s="12">
        <v>3.5E-4</v>
      </c>
      <c r="M4718" s="12"/>
    </row>
    <row r="4719" spans="1:13" x14ac:dyDescent="0.3">
      <c r="A4719" s="18">
        <v>4717</v>
      </c>
      <c r="B4719" s="18">
        <f t="shared" si="146"/>
        <v>2019</v>
      </c>
      <c r="C4719" s="17">
        <v>43525</v>
      </c>
      <c r="D4719" s="18" t="s">
        <v>130</v>
      </c>
      <c r="E4719" s="18" t="s">
        <v>164</v>
      </c>
      <c r="F4719" s="18" t="str">
        <f t="shared" si="147"/>
        <v>National Grid-Solar Cost Adjustment Factor (SCAF)-43525</v>
      </c>
      <c r="G4719" s="11" t="s">
        <v>131</v>
      </c>
      <c r="H4719" s="11" t="s">
        <v>49</v>
      </c>
      <c r="I4719" s="11" t="s">
        <v>132</v>
      </c>
      <c r="J4719" s="11" t="s">
        <v>140</v>
      </c>
      <c r="K4719" s="11" t="str">
        <f>IFERROR(INDEX('EDC Component Dictionary'!$C$5:$C$37,MATCH('Rates Database'!J4719,'EDC Component Dictionary'!$B$5:$B$37,0)), "Energy Supply")</f>
        <v>Distribution System</v>
      </c>
      <c r="L4719" s="12">
        <v>3.5E-4</v>
      </c>
      <c r="M4719" s="12"/>
    </row>
    <row r="4720" spans="1:13" x14ac:dyDescent="0.3">
      <c r="A4720" s="18">
        <v>4718</v>
      </c>
      <c r="B4720" s="18">
        <f t="shared" si="146"/>
        <v>2019</v>
      </c>
      <c r="C4720" s="17">
        <v>43497</v>
      </c>
      <c r="D4720" s="18" t="s">
        <v>130</v>
      </c>
      <c r="E4720" s="18" t="s">
        <v>164</v>
      </c>
      <c r="F4720" s="18" t="str">
        <f t="shared" si="147"/>
        <v>National Grid-Solar Cost Adjustment Factor (SCAF)-43497</v>
      </c>
      <c r="G4720" s="11" t="s">
        <v>131</v>
      </c>
      <c r="H4720" s="11" t="s">
        <v>49</v>
      </c>
      <c r="I4720" s="11" t="s">
        <v>132</v>
      </c>
      <c r="J4720" s="11" t="s">
        <v>140</v>
      </c>
      <c r="K4720" s="11" t="str">
        <f>IFERROR(INDEX('EDC Component Dictionary'!$C$5:$C$37,MATCH('Rates Database'!J4720,'EDC Component Dictionary'!$B$5:$B$37,0)), "Energy Supply")</f>
        <v>Distribution System</v>
      </c>
      <c r="L4720" s="12">
        <v>4.0000000000000002E-4</v>
      </c>
      <c r="M4720" s="12"/>
    </row>
    <row r="4721" spans="1:13" x14ac:dyDescent="0.3">
      <c r="A4721" s="18">
        <v>4719</v>
      </c>
      <c r="B4721" s="18">
        <f t="shared" si="146"/>
        <v>2019</v>
      </c>
      <c r="C4721" s="17">
        <v>43466</v>
      </c>
      <c r="D4721" s="18" t="s">
        <v>130</v>
      </c>
      <c r="E4721" s="18" t="s">
        <v>164</v>
      </c>
      <c r="F4721" s="18" t="str">
        <f t="shared" si="147"/>
        <v>National Grid-Solar Cost Adjustment Factor (SCAF)-43466</v>
      </c>
      <c r="G4721" s="11" t="s">
        <v>131</v>
      </c>
      <c r="H4721" s="11" t="s">
        <v>49</v>
      </c>
      <c r="I4721" s="11" t="s">
        <v>132</v>
      </c>
      <c r="J4721" s="11" t="s">
        <v>140</v>
      </c>
      <c r="K4721" s="11" t="str">
        <f>IFERROR(INDEX('EDC Component Dictionary'!$C$5:$C$37,MATCH('Rates Database'!J4721,'EDC Component Dictionary'!$B$5:$B$37,0)), "Energy Supply")</f>
        <v>Distribution System</v>
      </c>
      <c r="L4721" s="12">
        <v>4.0000000000000002E-4</v>
      </c>
      <c r="M4721" s="12"/>
    </row>
    <row r="4722" spans="1:13" x14ac:dyDescent="0.3">
      <c r="A4722" s="18">
        <v>4720</v>
      </c>
      <c r="B4722" s="18">
        <f t="shared" si="146"/>
        <v>2024</v>
      </c>
      <c r="C4722" s="17">
        <v>45352</v>
      </c>
      <c r="D4722" s="18" t="s">
        <v>130</v>
      </c>
      <c r="E4722" s="18" t="s">
        <v>164</v>
      </c>
      <c r="F4722" s="18" t="str">
        <f t="shared" si="147"/>
        <v>National Grid-Smart Grid Distribution Adjustment Factor (SGDAF)-45352</v>
      </c>
      <c r="G4722" s="11" t="s">
        <v>131</v>
      </c>
      <c r="H4722" s="11" t="s">
        <v>49</v>
      </c>
      <c r="I4722" s="11" t="s">
        <v>132</v>
      </c>
      <c r="J4722" s="11" t="s">
        <v>165</v>
      </c>
      <c r="K4722" s="11" t="str">
        <f>IFERROR(INDEX('EDC Component Dictionary'!$C$5:$C$37,MATCH('Rates Database'!J4722,'EDC Component Dictionary'!$B$5:$B$37,0)), "Energy Supply")</f>
        <v>Distribution System</v>
      </c>
      <c r="L4722" s="12">
        <v>0</v>
      </c>
      <c r="M4722" s="12"/>
    </row>
    <row r="4723" spans="1:13" x14ac:dyDescent="0.3">
      <c r="A4723" s="18">
        <v>4721</v>
      </c>
      <c r="B4723" s="18">
        <f t="shared" si="146"/>
        <v>2024</v>
      </c>
      <c r="C4723" s="17">
        <v>45323</v>
      </c>
      <c r="D4723" s="18" t="s">
        <v>130</v>
      </c>
      <c r="E4723" s="18" t="s">
        <v>164</v>
      </c>
      <c r="F4723" s="18" t="str">
        <f t="shared" si="147"/>
        <v>National Grid-Smart Grid Distribution Adjustment Factor (SGDAF)-45323</v>
      </c>
      <c r="G4723" s="11" t="s">
        <v>131</v>
      </c>
      <c r="H4723" s="11" t="s">
        <v>49</v>
      </c>
      <c r="I4723" s="11" t="s">
        <v>132</v>
      </c>
      <c r="J4723" s="11" t="s">
        <v>165</v>
      </c>
      <c r="K4723" s="11" t="str">
        <f>IFERROR(INDEX('EDC Component Dictionary'!$C$5:$C$37,MATCH('Rates Database'!J4723,'EDC Component Dictionary'!$B$5:$B$37,0)), "Energy Supply")</f>
        <v>Distribution System</v>
      </c>
      <c r="L4723" s="12">
        <v>0</v>
      </c>
      <c r="M4723" s="12"/>
    </row>
    <row r="4724" spans="1:13" x14ac:dyDescent="0.3">
      <c r="A4724" s="18">
        <v>4722</v>
      </c>
      <c r="B4724" s="18">
        <f t="shared" si="146"/>
        <v>2024</v>
      </c>
      <c r="C4724" s="17">
        <v>45292</v>
      </c>
      <c r="D4724" s="18" t="s">
        <v>130</v>
      </c>
      <c r="E4724" s="18" t="s">
        <v>164</v>
      </c>
      <c r="F4724" s="18" t="str">
        <f t="shared" si="147"/>
        <v>National Grid-Smart Grid Distribution Adjustment Factor (SGDAF)-45292</v>
      </c>
      <c r="G4724" s="11" t="s">
        <v>131</v>
      </c>
      <c r="H4724" s="11" t="s">
        <v>49</v>
      </c>
      <c r="I4724" s="11" t="s">
        <v>132</v>
      </c>
      <c r="J4724" s="11" t="s">
        <v>165</v>
      </c>
      <c r="K4724" s="11" t="str">
        <f>IFERROR(INDEX('EDC Component Dictionary'!$C$5:$C$37,MATCH('Rates Database'!J4724,'EDC Component Dictionary'!$B$5:$B$37,0)), "Energy Supply")</f>
        <v>Distribution System</v>
      </c>
      <c r="L4724" s="12">
        <v>0</v>
      </c>
      <c r="M4724" s="12"/>
    </row>
    <row r="4725" spans="1:13" x14ac:dyDescent="0.3">
      <c r="A4725" s="18">
        <v>4723</v>
      </c>
      <c r="B4725" s="18">
        <f t="shared" si="146"/>
        <v>2023</v>
      </c>
      <c r="C4725" s="17">
        <v>45261</v>
      </c>
      <c r="D4725" s="18" t="s">
        <v>130</v>
      </c>
      <c r="E4725" s="18" t="s">
        <v>164</v>
      </c>
      <c r="F4725" s="18" t="str">
        <f t="shared" si="147"/>
        <v>National Grid-Smart Grid Distribution Adjustment Factor (SGDAF)-45261</v>
      </c>
      <c r="G4725" s="11" t="s">
        <v>131</v>
      </c>
      <c r="H4725" s="11" t="s">
        <v>49</v>
      </c>
      <c r="I4725" s="11" t="s">
        <v>132</v>
      </c>
      <c r="J4725" s="11" t="s">
        <v>165</v>
      </c>
      <c r="K4725" s="11" t="str">
        <f>IFERROR(INDEX('EDC Component Dictionary'!$C$5:$C$37,MATCH('Rates Database'!J4725,'EDC Component Dictionary'!$B$5:$B$37,0)), "Energy Supply")</f>
        <v>Distribution System</v>
      </c>
      <c r="L4725" s="12">
        <v>0</v>
      </c>
      <c r="M4725" s="12"/>
    </row>
    <row r="4726" spans="1:13" x14ac:dyDescent="0.3">
      <c r="A4726" s="18">
        <v>4724</v>
      </c>
      <c r="B4726" s="18">
        <f t="shared" si="146"/>
        <v>2023</v>
      </c>
      <c r="C4726" s="17">
        <v>45231</v>
      </c>
      <c r="D4726" s="18" t="s">
        <v>130</v>
      </c>
      <c r="E4726" s="18" t="s">
        <v>164</v>
      </c>
      <c r="F4726" s="18" t="str">
        <f t="shared" si="147"/>
        <v>National Grid-Smart Grid Distribution Adjustment Factor (SGDAF)-45231</v>
      </c>
      <c r="G4726" s="11" t="s">
        <v>131</v>
      </c>
      <c r="H4726" s="11" t="s">
        <v>49</v>
      </c>
      <c r="I4726" s="11" t="s">
        <v>132</v>
      </c>
      <c r="J4726" s="11" t="s">
        <v>165</v>
      </c>
      <c r="K4726" s="11" t="str">
        <f>IFERROR(INDEX('EDC Component Dictionary'!$C$5:$C$37,MATCH('Rates Database'!J4726,'EDC Component Dictionary'!$B$5:$B$37,0)), "Energy Supply")</f>
        <v>Distribution System</v>
      </c>
      <c r="L4726" s="12">
        <v>0</v>
      </c>
      <c r="M4726" s="12"/>
    </row>
    <row r="4727" spans="1:13" x14ac:dyDescent="0.3">
      <c r="A4727" s="18">
        <v>4725</v>
      </c>
      <c r="B4727" s="18">
        <f t="shared" si="146"/>
        <v>2023</v>
      </c>
      <c r="C4727" s="17">
        <v>45200</v>
      </c>
      <c r="D4727" s="18" t="s">
        <v>130</v>
      </c>
      <c r="E4727" s="18" t="s">
        <v>164</v>
      </c>
      <c r="F4727" s="18" t="str">
        <f t="shared" si="147"/>
        <v>National Grid-Smart Grid Distribution Adjustment Factor (SGDAF)-45200</v>
      </c>
      <c r="G4727" s="11" t="s">
        <v>131</v>
      </c>
      <c r="H4727" s="11" t="s">
        <v>49</v>
      </c>
      <c r="I4727" s="11" t="s">
        <v>132</v>
      </c>
      <c r="J4727" s="11" t="s">
        <v>165</v>
      </c>
      <c r="K4727" s="11" t="str">
        <f>IFERROR(INDEX('EDC Component Dictionary'!$C$5:$C$37,MATCH('Rates Database'!J4727,'EDC Component Dictionary'!$B$5:$B$37,0)), "Energy Supply")</f>
        <v>Distribution System</v>
      </c>
      <c r="L4727" s="12">
        <v>0</v>
      </c>
      <c r="M4727" s="12"/>
    </row>
    <row r="4728" spans="1:13" x14ac:dyDescent="0.3">
      <c r="A4728" s="18">
        <v>4726</v>
      </c>
      <c r="B4728" s="18">
        <f t="shared" si="146"/>
        <v>2023</v>
      </c>
      <c r="C4728" s="17">
        <v>45170</v>
      </c>
      <c r="D4728" s="18" t="s">
        <v>130</v>
      </c>
      <c r="E4728" s="18" t="s">
        <v>164</v>
      </c>
      <c r="F4728" s="18" t="str">
        <f t="shared" si="147"/>
        <v>National Grid-Smart Grid Distribution Adjustment Factor (SGDAF)-45170</v>
      </c>
      <c r="G4728" s="11" t="s">
        <v>131</v>
      </c>
      <c r="H4728" s="11" t="s">
        <v>49</v>
      </c>
      <c r="I4728" s="11" t="s">
        <v>132</v>
      </c>
      <c r="J4728" s="11" t="s">
        <v>165</v>
      </c>
      <c r="K4728" s="11" t="str">
        <f>IFERROR(INDEX('EDC Component Dictionary'!$C$5:$C$37,MATCH('Rates Database'!J4728,'EDC Component Dictionary'!$B$5:$B$37,0)), "Energy Supply")</f>
        <v>Distribution System</v>
      </c>
      <c r="L4728" s="12">
        <v>0</v>
      </c>
      <c r="M4728" s="12"/>
    </row>
    <row r="4729" spans="1:13" x14ac:dyDescent="0.3">
      <c r="A4729" s="18">
        <v>4727</v>
      </c>
      <c r="B4729" s="18">
        <f t="shared" si="146"/>
        <v>2023</v>
      </c>
      <c r="C4729" s="17">
        <v>45139</v>
      </c>
      <c r="D4729" s="18" t="s">
        <v>130</v>
      </c>
      <c r="E4729" s="18" t="s">
        <v>164</v>
      </c>
      <c r="F4729" s="18" t="str">
        <f t="shared" si="147"/>
        <v>National Grid-Smart Grid Distribution Adjustment Factor (SGDAF)-45139</v>
      </c>
      <c r="G4729" s="11" t="s">
        <v>131</v>
      </c>
      <c r="H4729" s="11" t="s">
        <v>49</v>
      </c>
      <c r="I4729" s="11" t="s">
        <v>132</v>
      </c>
      <c r="J4729" s="11" t="s">
        <v>165</v>
      </c>
      <c r="K4729" s="11" t="str">
        <f>IFERROR(INDEX('EDC Component Dictionary'!$C$5:$C$37,MATCH('Rates Database'!J4729,'EDC Component Dictionary'!$B$5:$B$37,0)), "Energy Supply")</f>
        <v>Distribution System</v>
      </c>
      <c r="L4729" s="12">
        <v>0</v>
      </c>
      <c r="M4729" s="12"/>
    </row>
    <row r="4730" spans="1:13" x14ac:dyDescent="0.3">
      <c r="A4730" s="18">
        <v>4728</v>
      </c>
      <c r="B4730" s="18">
        <f t="shared" si="146"/>
        <v>2023</v>
      </c>
      <c r="C4730" s="17">
        <v>45108</v>
      </c>
      <c r="D4730" s="18" t="s">
        <v>130</v>
      </c>
      <c r="E4730" s="18" t="s">
        <v>164</v>
      </c>
      <c r="F4730" s="18" t="str">
        <f t="shared" si="147"/>
        <v>National Grid-Smart Grid Distribution Adjustment Factor (SGDAF)-45108</v>
      </c>
      <c r="G4730" s="11" t="s">
        <v>131</v>
      </c>
      <c r="H4730" s="11" t="s">
        <v>49</v>
      </c>
      <c r="I4730" s="11" t="s">
        <v>132</v>
      </c>
      <c r="J4730" s="11" t="s">
        <v>165</v>
      </c>
      <c r="K4730" s="11" t="str">
        <f>IFERROR(INDEX('EDC Component Dictionary'!$C$5:$C$37,MATCH('Rates Database'!J4730,'EDC Component Dictionary'!$B$5:$B$37,0)), "Energy Supply")</f>
        <v>Distribution System</v>
      </c>
      <c r="L4730" s="12">
        <v>0</v>
      </c>
      <c r="M4730" s="12"/>
    </row>
    <row r="4731" spans="1:13" x14ac:dyDescent="0.3">
      <c r="A4731" s="18">
        <v>4729</v>
      </c>
      <c r="B4731" s="18">
        <f t="shared" si="146"/>
        <v>2023</v>
      </c>
      <c r="C4731" s="17">
        <v>45078</v>
      </c>
      <c r="D4731" s="18" t="s">
        <v>130</v>
      </c>
      <c r="E4731" s="18" t="s">
        <v>164</v>
      </c>
      <c r="F4731" s="18" t="str">
        <f t="shared" si="147"/>
        <v>National Grid-Smart Grid Distribution Adjustment Factor (SGDAF)-45078</v>
      </c>
      <c r="G4731" s="11" t="s">
        <v>131</v>
      </c>
      <c r="H4731" s="11" t="s">
        <v>49</v>
      </c>
      <c r="I4731" s="11" t="s">
        <v>132</v>
      </c>
      <c r="J4731" s="11" t="s">
        <v>165</v>
      </c>
      <c r="K4731" s="11" t="str">
        <f>IFERROR(INDEX('EDC Component Dictionary'!$C$5:$C$37,MATCH('Rates Database'!J4731,'EDC Component Dictionary'!$B$5:$B$37,0)), "Energy Supply")</f>
        <v>Distribution System</v>
      </c>
      <c r="L4731" s="12">
        <v>0</v>
      </c>
      <c r="M4731" s="12"/>
    </row>
    <row r="4732" spans="1:13" x14ac:dyDescent="0.3">
      <c r="A4732" s="18">
        <v>4730</v>
      </c>
      <c r="B4732" s="18">
        <f t="shared" si="146"/>
        <v>2023</v>
      </c>
      <c r="C4732" s="17">
        <v>45047</v>
      </c>
      <c r="D4732" s="18" t="s">
        <v>130</v>
      </c>
      <c r="E4732" s="18" t="s">
        <v>164</v>
      </c>
      <c r="F4732" s="18" t="str">
        <f t="shared" si="147"/>
        <v>National Grid-Smart Grid Distribution Adjustment Factor (SGDAF)-45047</v>
      </c>
      <c r="G4732" s="11" t="s">
        <v>131</v>
      </c>
      <c r="H4732" s="11" t="s">
        <v>49</v>
      </c>
      <c r="I4732" s="11" t="s">
        <v>132</v>
      </c>
      <c r="J4732" s="11" t="s">
        <v>165</v>
      </c>
      <c r="K4732" s="11" t="str">
        <f>IFERROR(INDEX('EDC Component Dictionary'!$C$5:$C$37,MATCH('Rates Database'!J4732,'EDC Component Dictionary'!$B$5:$B$37,0)), "Energy Supply")</f>
        <v>Distribution System</v>
      </c>
      <c r="L4732" s="12">
        <v>0</v>
      </c>
      <c r="M4732" s="12"/>
    </row>
    <row r="4733" spans="1:13" x14ac:dyDescent="0.3">
      <c r="A4733" s="18">
        <v>4731</v>
      </c>
      <c r="B4733" s="18">
        <f t="shared" si="146"/>
        <v>2023</v>
      </c>
      <c r="C4733" s="17">
        <v>45017</v>
      </c>
      <c r="D4733" s="18" t="s">
        <v>130</v>
      </c>
      <c r="E4733" s="18" t="s">
        <v>164</v>
      </c>
      <c r="F4733" s="18" t="str">
        <f t="shared" si="147"/>
        <v>National Grid-Smart Grid Distribution Adjustment Factor (SGDAF)-45017</v>
      </c>
      <c r="G4733" s="11" t="s">
        <v>131</v>
      </c>
      <c r="H4733" s="11" t="s">
        <v>49</v>
      </c>
      <c r="I4733" s="11" t="s">
        <v>132</v>
      </c>
      <c r="J4733" s="11" t="s">
        <v>165</v>
      </c>
      <c r="K4733" s="11" t="str">
        <f>IFERROR(INDEX('EDC Component Dictionary'!$C$5:$C$37,MATCH('Rates Database'!J4733,'EDC Component Dictionary'!$B$5:$B$37,0)), "Energy Supply")</f>
        <v>Distribution System</v>
      </c>
      <c r="L4733" s="12">
        <v>0</v>
      </c>
      <c r="M4733" s="12"/>
    </row>
    <row r="4734" spans="1:13" x14ac:dyDescent="0.3">
      <c r="A4734" s="18">
        <v>4732</v>
      </c>
      <c r="B4734" s="18">
        <f t="shared" si="146"/>
        <v>2023</v>
      </c>
      <c r="C4734" s="17">
        <v>44986</v>
      </c>
      <c r="D4734" s="18" t="s">
        <v>130</v>
      </c>
      <c r="E4734" s="18" t="s">
        <v>164</v>
      </c>
      <c r="F4734" s="18" t="str">
        <f t="shared" si="147"/>
        <v>National Grid-Smart Grid Distribution Adjustment Factor (SGDAF)-44986</v>
      </c>
      <c r="G4734" s="11" t="s">
        <v>131</v>
      </c>
      <c r="H4734" s="11" t="s">
        <v>49</v>
      </c>
      <c r="I4734" s="11" t="s">
        <v>132</v>
      </c>
      <c r="J4734" s="11" t="s">
        <v>165</v>
      </c>
      <c r="K4734" s="11" t="str">
        <f>IFERROR(INDEX('EDC Component Dictionary'!$C$5:$C$37,MATCH('Rates Database'!J4734,'EDC Component Dictionary'!$B$5:$B$37,0)), "Energy Supply")</f>
        <v>Distribution System</v>
      </c>
      <c r="L4734" s="12">
        <v>0</v>
      </c>
      <c r="M4734" s="12"/>
    </row>
    <row r="4735" spans="1:13" x14ac:dyDescent="0.3">
      <c r="A4735" s="18">
        <v>4733</v>
      </c>
      <c r="B4735" s="18">
        <f t="shared" si="146"/>
        <v>2023</v>
      </c>
      <c r="C4735" s="17">
        <v>44958</v>
      </c>
      <c r="D4735" s="18" t="s">
        <v>130</v>
      </c>
      <c r="E4735" s="18" t="s">
        <v>164</v>
      </c>
      <c r="F4735" s="18" t="str">
        <f t="shared" si="147"/>
        <v>National Grid-Smart Grid Distribution Adjustment Factor (SGDAF)-44958</v>
      </c>
      <c r="G4735" s="11" t="s">
        <v>131</v>
      </c>
      <c r="H4735" s="11" t="s">
        <v>49</v>
      </c>
      <c r="I4735" s="11" t="s">
        <v>132</v>
      </c>
      <c r="J4735" s="11" t="s">
        <v>165</v>
      </c>
      <c r="K4735" s="11" t="str">
        <f>IFERROR(INDEX('EDC Component Dictionary'!$C$5:$C$37,MATCH('Rates Database'!J4735,'EDC Component Dictionary'!$B$5:$B$37,0)), "Energy Supply")</f>
        <v>Distribution System</v>
      </c>
      <c r="L4735" s="12">
        <v>0</v>
      </c>
      <c r="M4735" s="12"/>
    </row>
    <row r="4736" spans="1:13" x14ac:dyDescent="0.3">
      <c r="A4736" s="18">
        <v>4734</v>
      </c>
      <c r="B4736" s="18">
        <f t="shared" si="146"/>
        <v>2023</v>
      </c>
      <c r="C4736" s="17">
        <v>44927</v>
      </c>
      <c r="D4736" s="18" t="s">
        <v>130</v>
      </c>
      <c r="E4736" s="18" t="s">
        <v>164</v>
      </c>
      <c r="F4736" s="18" t="str">
        <f t="shared" si="147"/>
        <v>National Grid-Smart Grid Distribution Adjustment Factor (SGDAF)-44927</v>
      </c>
      <c r="G4736" s="11" t="s">
        <v>131</v>
      </c>
      <c r="H4736" s="11" t="s">
        <v>49</v>
      </c>
      <c r="I4736" s="11" t="s">
        <v>132</v>
      </c>
      <c r="J4736" s="11" t="s">
        <v>165</v>
      </c>
      <c r="K4736" s="11" t="str">
        <f>IFERROR(INDEX('EDC Component Dictionary'!$C$5:$C$37,MATCH('Rates Database'!J4736,'EDC Component Dictionary'!$B$5:$B$37,0)), "Energy Supply")</f>
        <v>Distribution System</v>
      </c>
      <c r="L4736" s="12">
        <v>0</v>
      </c>
      <c r="M4736" s="12"/>
    </row>
    <row r="4737" spans="1:13" x14ac:dyDescent="0.3">
      <c r="A4737" s="18">
        <v>4735</v>
      </c>
      <c r="B4737" s="18">
        <f t="shared" si="146"/>
        <v>2022</v>
      </c>
      <c r="C4737" s="17">
        <v>44896</v>
      </c>
      <c r="D4737" s="18" t="s">
        <v>130</v>
      </c>
      <c r="E4737" s="18" t="s">
        <v>164</v>
      </c>
      <c r="F4737" s="18" t="str">
        <f t="shared" si="147"/>
        <v>National Grid-Smart Grid Distribution Adjustment Factor (SGDAF)-44896</v>
      </c>
      <c r="G4737" s="11" t="s">
        <v>131</v>
      </c>
      <c r="H4737" s="11" t="s">
        <v>49</v>
      </c>
      <c r="I4737" s="11" t="s">
        <v>132</v>
      </c>
      <c r="J4737" s="11" t="s">
        <v>165</v>
      </c>
      <c r="K4737" s="11" t="str">
        <f>IFERROR(INDEX('EDC Component Dictionary'!$C$5:$C$37,MATCH('Rates Database'!J4737,'EDC Component Dictionary'!$B$5:$B$37,0)), "Energy Supply")</f>
        <v>Distribution System</v>
      </c>
      <c r="L4737" s="12">
        <v>0</v>
      </c>
      <c r="M4737" s="12"/>
    </row>
    <row r="4738" spans="1:13" x14ac:dyDescent="0.3">
      <c r="A4738" s="18">
        <v>4736</v>
      </c>
      <c r="B4738" s="18">
        <f t="shared" si="146"/>
        <v>2022</v>
      </c>
      <c r="C4738" s="17">
        <v>44866</v>
      </c>
      <c r="D4738" s="18" t="s">
        <v>130</v>
      </c>
      <c r="E4738" s="18" t="s">
        <v>164</v>
      </c>
      <c r="F4738" s="18" t="str">
        <f t="shared" si="147"/>
        <v>National Grid-Smart Grid Distribution Adjustment Factor (SGDAF)-44866</v>
      </c>
      <c r="G4738" s="11" t="s">
        <v>131</v>
      </c>
      <c r="H4738" s="11" t="s">
        <v>49</v>
      </c>
      <c r="I4738" s="11" t="s">
        <v>132</v>
      </c>
      <c r="J4738" s="11" t="s">
        <v>165</v>
      </c>
      <c r="K4738" s="11" t="str">
        <f>IFERROR(INDEX('EDC Component Dictionary'!$C$5:$C$37,MATCH('Rates Database'!J4738,'EDC Component Dictionary'!$B$5:$B$37,0)), "Energy Supply")</f>
        <v>Distribution System</v>
      </c>
      <c r="L4738" s="12">
        <v>0</v>
      </c>
      <c r="M4738" s="12"/>
    </row>
    <row r="4739" spans="1:13" x14ac:dyDescent="0.3">
      <c r="A4739" s="18">
        <v>4737</v>
      </c>
      <c r="B4739" s="18">
        <f t="shared" ref="B4739:B4802" si="148">YEAR(C4739)</f>
        <v>2022</v>
      </c>
      <c r="C4739" s="17">
        <v>44835</v>
      </c>
      <c r="D4739" s="18" t="s">
        <v>130</v>
      </c>
      <c r="E4739" s="18" t="s">
        <v>164</v>
      </c>
      <c r="F4739" s="18" t="str">
        <f t="shared" si="147"/>
        <v>National Grid-Smart Grid Distribution Adjustment Factor (SGDAF)-44835</v>
      </c>
      <c r="G4739" s="11" t="s">
        <v>131</v>
      </c>
      <c r="H4739" s="11" t="s">
        <v>49</v>
      </c>
      <c r="I4739" s="11" t="s">
        <v>132</v>
      </c>
      <c r="J4739" s="11" t="s">
        <v>165</v>
      </c>
      <c r="K4739" s="11" t="str">
        <f>IFERROR(INDEX('EDC Component Dictionary'!$C$5:$C$37,MATCH('Rates Database'!J4739,'EDC Component Dictionary'!$B$5:$B$37,0)), "Energy Supply")</f>
        <v>Distribution System</v>
      </c>
      <c r="L4739" s="12">
        <v>0</v>
      </c>
      <c r="M4739" s="12"/>
    </row>
    <row r="4740" spans="1:13" x14ac:dyDescent="0.3">
      <c r="A4740" s="18">
        <v>4738</v>
      </c>
      <c r="B4740" s="18">
        <f t="shared" si="148"/>
        <v>2022</v>
      </c>
      <c r="C4740" s="17">
        <v>44805</v>
      </c>
      <c r="D4740" s="18" t="s">
        <v>130</v>
      </c>
      <c r="E4740" s="18" t="s">
        <v>164</v>
      </c>
      <c r="F4740" s="18" t="str">
        <f t="shared" ref="F4740:F4803" si="149">_xlfn.CONCAT(E4740,"-",J4740,"-",C4740)</f>
        <v>National Grid-Smart Grid Distribution Adjustment Factor (SGDAF)-44805</v>
      </c>
      <c r="G4740" s="11" t="s">
        <v>131</v>
      </c>
      <c r="H4740" s="11" t="s">
        <v>49</v>
      </c>
      <c r="I4740" s="11" t="s">
        <v>132</v>
      </c>
      <c r="J4740" s="11" t="s">
        <v>165</v>
      </c>
      <c r="K4740" s="11" t="str">
        <f>IFERROR(INDEX('EDC Component Dictionary'!$C$5:$C$37,MATCH('Rates Database'!J4740,'EDC Component Dictionary'!$B$5:$B$37,0)), "Energy Supply")</f>
        <v>Distribution System</v>
      </c>
      <c r="L4740" s="12">
        <v>0</v>
      </c>
      <c r="M4740" s="12"/>
    </row>
    <row r="4741" spans="1:13" x14ac:dyDescent="0.3">
      <c r="A4741" s="18">
        <v>4739</v>
      </c>
      <c r="B4741" s="18">
        <f t="shared" si="148"/>
        <v>2022</v>
      </c>
      <c r="C4741" s="17">
        <v>44774</v>
      </c>
      <c r="D4741" s="18" t="s">
        <v>130</v>
      </c>
      <c r="E4741" s="18" t="s">
        <v>164</v>
      </c>
      <c r="F4741" s="18" t="str">
        <f t="shared" si="149"/>
        <v>National Grid-Smart Grid Distribution Adjustment Factor (SGDAF)-44774</v>
      </c>
      <c r="G4741" s="11" t="s">
        <v>131</v>
      </c>
      <c r="H4741" s="11" t="s">
        <v>49</v>
      </c>
      <c r="I4741" s="11" t="s">
        <v>132</v>
      </c>
      <c r="J4741" s="11" t="s">
        <v>165</v>
      </c>
      <c r="K4741" s="11" t="str">
        <f>IFERROR(INDEX('EDC Component Dictionary'!$C$5:$C$37,MATCH('Rates Database'!J4741,'EDC Component Dictionary'!$B$5:$B$37,0)), "Energy Supply")</f>
        <v>Distribution System</v>
      </c>
      <c r="L4741" s="12">
        <v>0</v>
      </c>
      <c r="M4741" s="12"/>
    </row>
    <row r="4742" spans="1:13" x14ac:dyDescent="0.3">
      <c r="A4742" s="18">
        <v>4740</v>
      </c>
      <c r="B4742" s="18">
        <f t="shared" si="148"/>
        <v>2022</v>
      </c>
      <c r="C4742" s="17">
        <v>44743</v>
      </c>
      <c r="D4742" s="18" t="s">
        <v>130</v>
      </c>
      <c r="E4742" s="18" t="s">
        <v>164</v>
      </c>
      <c r="F4742" s="18" t="str">
        <f t="shared" si="149"/>
        <v>National Grid-Smart Grid Distribution Adjustment Factor (SGDAF)-44743</v>
      </c>
      <c r="G4742" s="11" t="s">
        <v>131</v>
      </c>
      <c r="H4742" s="11" t="s">
        <v>49</v>
      </c>
      <c r="I4742" s="11" t="s">
        <v>132</v>
      </c>
      <c r="J4742" s="11" t="s">
        <v>165</v>
      </c>
      <c r="K4742" s="11" t="str">
        <f>IFERROR(INDEX('EDC Component Dictionary'!$C$5:$C$37,MATCH('Rates Database'!J4742,'EDC Component Dictionary'!$B$5:$B$37,0)), "Energy Supply")</f>
        <v>Distribution System</v>
      </c>
      <c r="L4742" s="12">
        <v>0</v>
      </c>
      <c r="M4742" s="12"/>
    </row>
    <row r="4743" spans="1:13" x14ac:dyDescent="0.3">
      <c r="A4743" s="18">
        <v>4741</v>
      </c>
      <c r="B4743" s="18">
        <f t="shared" si="148"/>
        <v>2022</v>
      </c>
      <c r="C4743" s="17">
        <v>44713</v>
      </c>
      <c r="D4743" s="18" t="s">
        <v>130</v>
      </c>
      <c r="E4743" s="18" t="s">
        <v>164</v>
      </c>
      <c r="F4743" s="18" t="str">
        <f t="shared" si="149"/>
        <v>National Grid-Smart Grid Distribution Adjustment Factor (SGDAF)-44713</v>
      </c>
      <c r="G4743" s="11" t="s">
        <v>131</v>
      </c>
      <c r="H4743" s="11" t="s">
        <v>49</v>
      </c>
      <c r="I4743" s="11" t="s">
        <v>132</v>
      </c>
      <c r="J4743" s="11" t="s">
        <v>165</v>
      </c>
      <c r="K4743" s="11" t="str">
        <f>IFERROR(INDEX('EDC Component Dictionary'!$C$5:$C$37,MATCH('Rates Database'!J4743,'EDC Component Dictionary'!$B$5:$B$37,0)), "Energy Supply")</f>
        <v>Distribution System</v>
      </c>
      <c r="L4743" s="12">
        <v>0</v>
      </c>
      <c r="M4743" s="12"/>
    </row>
    <row r="4744" spans="1:13" x14ac:dyDescent="0.3">
      <c r="A4744" s="18">
        <v>4742</v>
      </c>
      <c r="B4744" s="18">
        <f t="shared" si="148"/>
        <v>2022</v>
      </c>
      <c r="C4744" s="17">
        <v>44682</v>
      </c>
      <c r="D4744" s="18" t="s">
        <v>130</v>
      </c>
      <c r="E4744" s="18" t="s">
        <v>164</v>
      </c>
      <c r="F4744" s="18" t="str">
        <f t="shared" si="149"/>
        <v>National Grid-Smart Grid Distribution Adjustment Factor (SGDAF)-44682</v>
      </c>
      <c r="G4744" s="11" t="s">
        <v>131</v>
      </c>
      <c r="H4744" s="11" t="s">
        <v>49</v>
      </c>
      <c r="I4744" s="11" t="s">
        <v>132</v>
      </c>
      <c r="J4744" s="11" t="s">
        <v>165</v>
      </c>
      <c r="K4744" s="11" t="str">
        <f>IFERROR(INDEX('EDC Component Dictionary'!$C$5:$C$37,MATCH('Rates Database'!J4744,'EDC Component Dictionary'!$B$5:$B$37,0)), "Energy Supply")</f>
        <v>Distribution System</v>
      </c>
      <c r="L4744" s="12">
        <v>0</v>
      </c>
      <c r="M4744" s="12"/>
    </row>
    <row r="4745" spans="1:13" x14ac:dyDescent="0.3">
      <c r="A4745" s="18">
        <v>4743</v>
      </c>
      <c r="B4745" s="18">
        <f t="shared" si="148"/>
        <v>2022</v>
      </c>
      <c r="C4745" s="17">
        <v>44652</v>
      </c>
      <c r="D4745" s="18" t="s">
        <v>130</v>
      </c>
      <c r="E4745" s="18" t="s">
        <v>164</v>
      </c>
      <c r="F4745" s="18" t="str">
        <f t="shared" si="149"/>
        <v>National Grid-Smart Grid Distribution Adjustment Factor (SGDAF)-44652</v>
      </c>
      <c r="G4745" s="11" t="s">
        <v>131</v>
      </c>
      <c r="H4745" s="11" t="s">
        <v>49</v>
      </c>
      <c r="I4745" s="11" t="s">
        <v>132</v>
      </c>
      <c r="J4745" s="11" t="s">
        <v>165</v>
      </c>
      <c r="K4745" s="11" t="str">
        <f>IFERROR(INDEX('EDC Component Dictionary'!$C$5:$C$37,MATCH('Rates Database'!J4745,'EDC Component Dictionary'!$B$5:$B$37,0)), "Energy Supply")</f>
        <v>Distribution System</v>
      </c>
      <c r="L4745" s="12">
        <v>3.0000000000000001E-5</v>
      </c>
      <c r="M4745" s="12"/>
    </row>
    <row r="4746" spans="1:13" x14ac:dyDescent="0.3">
      <c r="A4746" s="18">
        <v>4744</v>
      </c>
      <c r="B4746" s="18">
        <f t="shared" si="148"/>
        <v>2022</v>
      </c>
      <c r="C4746" s="17">
        <v>44621</v>
      </c>
      <c r="D4746" s="18" t="s">
        <v>130</v>
      </c>
      <c r="E4746" s="18" t="s">
        <v>164</v>
      </c>
      <c r="F4746" s="18" t="str">
        <f t="shared" si="149"/>
        <v>National Grid-Smart Grid Distribution Adjustment Factor (SGDAF)-44621</v>
      </c>
      <c r="G4746" s="11" t="s">
        <v>131</v>
      </c>
      <c r="H4746" s="11" t="s">
        <v>49</v>
      </c>
      <c r="I4746" s="11" t="s">
        <v>132</v>
      </c>
      <c r="J4746" s="11" t="s">
        <v>165</v>
      </c>
      <c r="K4746" s="11" t="str">
        <f>IFERROR(INDEX('EDC Component Dictionary'!$C$5:$C$37,MATCH('Rates Database'!J4746,'EDC Component Dictionary'!$B$5:$B$37,0)), "Energy Supply")</f>
        <v>Distribution System</v>
      </c>
      <c r="L4746" s="12">
        <v>3.0000000000000001E-5</v>
      </c>
      <c r="M4746" s="12"/>
    </row>
    <row r="4747" spans="1:13" x14ac:dyDescent="0.3">
      <c r="A4747" s="18">
        <v>4745</v>
      </c>
      <c r="B4747" s="18">
        <f t="shared" si="148"/>
        <v>2022</v>
      </c>
      <c r="C4747" s="17">
        <v>44593</v>
      </c>
      <c r="D4747" s="18" t="s">
        <v>130</v>
      </c>
      <c r="E4747" s="18" t="s">
        <v>164</v>
      </c>
      <c r="F4747" s="18" t="str">
        <f t="shared" si="149"/>
        <v>National Grid-Smart Grid Distribution Adjustment Factor (SGDAF)-44593</v>
      </c>
      <c r="G4747" s="11" t="s">
        <v>131</v>
      </c>
      <c r="H4747" s="11" t="s">
        <v>49</v>
      </c>
      <c r="I4747" s="11" t="s">
        <v>132</v>
      </c>
      <c r="J4747" s="11" t="s">
        <v>165</v>
      </c>
      <c r="K4747" s="11" t="str">
        <f>IFERROR(INDEX('EDC Component Dictionary'!$C$5:$C$37,MATCH('Rates Database'!J4747,'EDC Component Dictionary'!$B$5:$B$37,0)), "Energy Supply")</f>
        <v>Distribution System</v>
      </c>
      <c r="L4747" s="12">
        <v>3.0000000000000001E-5</v>
      </c>
      <c r="M4747" s="12"/>
    </row>
    <row r="4748" spans="1:13" x14ac:dyDescent="0.3">
      <c r="A4748" s="18">
        <v>4746</v>
      </c>
      <c r="B4748" s="18">
        <f t="shared" si="148"/>
        <v>2022</v>
      </c>
      <c r="C4748" s="17">
        <v>44562</v>
      </c>
      <c r="D4748" s="18" t="s">
        <v>130</v>
      </c>
      <c r="E4748" s="18" t="s">
        <v>164</v>
      </c>
      <c r="F4748" s="18" t="str">
        <f t="shared" si="149"/>
        <v>National Grid-Smart Grid Distribution Adjustment Factor (SGDAF)-44562</v>
      </c>
      <c r="G4748" s="11" t="s">
        <v>131</v>
      </c>
      <c r="H4748" s="11" t="s">
        <v>49</v>
      </c>
      <c r="I4748" s="11" t="s">
        <v>132</v>
      </c>
      <c r="J4748" s="11" t="s">
        <v>165</v>
      </c>
      <c r="K4748" s="11" t="str">
        <f>IFERROR(INDEX('EDC Component Dictionary'!$C$5:$C$37,MATCH('Rates Database'!J4748,'EDC Component Dictionary'!$B$5:$B$37,0)), "Energy Supply")</f>
        <v>Distribution System</v>
      </c>
      <c r="L4748" s="12">
        <v>3.0000000000000001E-5</v>
      </c>
      <c r="M4748" s="12"/>
    </row>
    <row r="4749" spans="1:13" x14ac:dyDescent="0.3">
      <c r="A4749" s="18">
        <v>4747</v>
      </c>
      <c r="B4749" s="18">
        <f t="shared" si="148"/>
        <v>2021</v>
      </c>
      <c r="C4749" s="17">
        <v>44531</v>
      </c>
      <c r="D4749" s="18" t="s">
        <v>130</v>
      </c>
      <c r="E4749" s="18" t="s">
        <v>164</v>
      </c>
      <c r="F4749" s="18" t="str">
        <f t="shared" si="149"/>
        <v>National Grid-Smart Grid Distribution Adjustment Factor (SGDAF)-44531</v>
      </c>
      <c r="G4749" s="11" t="s">
        <v>131</v>
      </c>
      <c r="H4749" s="11" t="s">
        <v>49</v>
      </c>
      <c r="I4749" s="11" t="s">
        <v>132</v>
      </c>
      <c r="J4749" s="11" t="s">
        <v>165</v>
      </c>
      <c r="K4749" s="11" t="str">
        <f>IFERROR(INDEX('EDC Component Dictionary'!$C$5:$C$37,MATCH('Rates Database'!J4749,'EDC Component Dictionary'!$B$5:$B$37,0)), "Energy Supply")</f>
        <v>Distribution System</v>
      </c>
      <c r="L4749" s="12">
        <v>3.0000000000000001E-5</v>
      </c>
      <c r="M4749" s="12"/>
    </row>
    <row r="4750" spans="1:13" x14ac:dyDescent="0.3">
      <c r="A4750" s="18">
        <v>4748</v>
      </c>
      <c r="B4750" s="18">
        <f t="shared" si="148"/>
        <v>2021</v>
      </c>
      <c r="C4750" s="17">
        <v>44501</v>
      </c>
      <c r="D4750" s="18" t="s">
        <v>130</v>
      </c>
      <c r="E4750" s="18" t="s">
        <v>164</v>
      </c>
      <c r="F4750" s="18" t="str">
        <f t="shared" si="149"/>
        <v>National Grid-Smart Grid Distribution Adjustment Factor (SGDAF)-44501</v>
      </c>
      <c r="G4750" s="11" t="s">
        <v>131</v>
      </c>
      <c r="H4750" s="11" t="s">
        <v>49</v>
      </c>
      <c r="I4750" s="11" t="s">
        <v>132</v>
      </c>
      <c r="J4750" s="11" t="s">
        <v>165</v>
      </c>
      <c r="K4750" s="11" t="str">
        <f>IFERROR(INDEX('EDC Component Dictionary'!$C$5:$C$37,MATCH('Rates Database'!J4750,'EDC Component Dictionary'!$B$5:$B$37,0)), "Energy Supply")</f>
        <v>Distribution System</v>
      </c>
      <c r="L4750" s="12">
        <v>3.0000000000000001E-5</v>
      </c>
      <c r="M4750" s="12"/>
    </row>
    <row r="4751" spans="1:13" x14ac:dyDescent="0.3">
      <c r="A4751" s="18">
        <v>4749</v>
      </c>
      <c r="B4751" s="18">
        <f t="shared" si="148"/>
        <v>2021</v>
      </c>
      <c r="C4751" s="17">
        <v>44470</v>
      </c>
      <c r="D4751" s="18" t="s">
        <v>130</v>
      </c>
      <c r="E4751" s="18" t="s">
        <v>164</v>
      </c>
      <c r="F4751" s="18" t="str">
        <f t="shared" si="149"/>
        <v>National Grid-Smart Grid Distribution Adjustment Factor (SGDAF)-44470</v>
      </c>
      <c r="G4751" s="11" t="s">
        <v>131</v>
      </c>
      <c r="H4751" s="11" t="s">
        <v>49</v>
      </c>
      <c r="I4751" s="11" t="s">
        <v>132</v>
      </c>
      <c r="J4751" s="11" t="s">
        <v>165</v>
      </c>
      <c r="K4751" s="11" t="str">
        <f>IFERROR(INDEX('EDC Component Dictionary'!$C$5:$C$37,MATCH('Rates Database'!J4751,'EDC Component Dictionary'!$B$5:$B$37,0)), "Energy Supply")</f>
        <v>Distribution System</v>
      </c>
      <c r="L4751" s="12">
        <v>3.0000000000000001E-5</v>
      </c>
      <c r="M4751" s="12"/>
    </row>
    <row r="4752" spans="1:13" x14ac:dyDescent="0.3">
      <c r="A4752" s="18">
        <v>4750</v>
      </c>
      <c r="B4752" s="18">
        <f t="shared" si="148"/>
        <v>2021</v>
      </c>
      <c r="C4752" s="17">
        <v>44440</v>
      </c>
      <c r="D4752" s="18" t="s">
        <v>130</v>
      </c>
      <c r="E4752" s="18" t="s">
        <v>164</v>
      </c>
      <c r="F4752" s="18" t="str">
        <f t="shared" si="149"/>
        <v>National Grid-Smart Grid Distribution Adjustment Factor (SGDAF)-44440</v>
      </c>
      <c r="G4752" s="11" t="s">
        <v>131</v>
      </c>
      <c r="H4752" s="11" t="s">
        <v>49</v>
      </c>
      <c r="I4752" s="11" t="s">
        <v>132</v>
      </c>
      <c r="J4752" s="11" t="s">
        <v>165</v>
      </c>
      <c r="K4752" s="11" t="str">
        <f>IFERROR(INDEX('EDC Component Dictionary'!$C$5:$C$37,MATCH('Rates Database'!J4752,'EDC Component Dictionary'!$B$5:$B$37,0)), "Energy Supply")</f>
        <v>Distribution System</v>
      </c>
      <c r="L4752" s="12">
        <v>3.0000000000000001E-5</v>
      </c>
      <c r="M4752" s="12"/>
    </row>
    <row r="4753" spans="1:13" x14ac:dyDescent="0.3">
      <c r="A4753" s="18">
        <v>4751</v>
      </c>
      <c r="B4753" s="18">
        <f t="shared" si="148"/>
        <v>2021</v>
      </c>
      <c r="C4753" s="17">
        <v>44409</v>
      </c>
      <c r="D4753" s="18" t="s">
        <v>130</v>
      </c>
      <c r="E4753" s="18" t="s">
        <v>164</v>
      </c>
      <c r="F4753" s="18" t="str">
        <f t="shared" si="149"/>
        <v>National Grid-Smart Grid Distribution Adjustment Factor (SGDAF)-44409</v>
      </c>
      <c r="G4753" s="11" t="s">
        <v>131</v>
      </c>
      <c r="H4753" s="11" t="s">
        <v>49</v>
      </c>
      <c r="I4753" s="11" t="s">
        <v>132</v>
      </c>
      <c r="J4753" s="11" t="s">
        <v>165</v>
      </c>
      <c r="K4753" s="11" t="str">
        <f>IFERROR(INDEX('EDC Component Dictionary'!$C$5:$C$37,MATCH('Rates Database'!J4753,'EDC Component Dictionary'!$B$5:$B$37,0)), "Energy Supply")</f>
        <v>Distribution System</v>
      </c>
      <c r="L4753" s="12">
        <v>3.0000000000000001E-5</v>
      </c>
      <c r="M4753" s="12"/>
    </row>
    <row r="4754" spans="1:13" x14ac:dyDescent="0.3">
      <c r="A4754" s="18">
        <v>4752</v>
      </c>
      <c r="B4754" s="18">
        <f t="shared" si="148"/>
        <v>2021</v>
      </c>
      <c r="C4754" s="17">
        <v>44378</v>
      </c>
      <c r="D4754" s="18" t="s">
        <v>130</v>
      </c>
      <c r="E4754" s="18" t="s">
        <v>164</v>
      </c>
      <c r="F4754" s="18" t="str">
        <f t="shared" si="149"/>
        <v>National Grid-Smart Grid Distribution Adjustment Factor (SGDAF)-44378</v>
      </c>
      <c r="G4754" s="11" t="s">
        <v>131</v>
      </c>
      <c r="H4754" s="11" t="s">
        <v>49</v>
      </c>
      <c r="I4754" s="11" t="s">
        <v>132</v>
      </c>
      <c r="J4754" s="11" t="s">
        <v>165</v>
      </c>
      <c r="K4754" s="11" t="str">
        <f>IFERROR(INDEX('EDC Component Dictionary'!$C$5:$C$37,MATCH('Rates Database'!J4754,'EDC Component Dictionary'!$B$5:$B$37,0)), "Energy Supply")</f>
        <v>Distribution System</v>
      </c>
      <c r="L4754" s="12">
        <v>3.0000000000000001E-5</v>
      </c>
      <c r="M4754" s="12"/>
    </row>
    <row r="4755" spans="1:13" x14ac:dyDescent="0.3">
      <c r="A4755" s="18">
        <v>4753</v>
      </c>
      <c r="B4755" s="18">
        <f t="shared" si="148"/>
        <v>2021</v>
      </c>
      <c r="C4755" s="17">
        <v>44348</v>
      </c>
      <c r="D4755" s="18" t="s">
        <v>130</v>
      </c>
      <c r="E4755" s="18" t="s">
        <v>164</v>
      </c>
      <c r="F4755" s="18" t="str">
        <f t="shared" si="149"/>
        <v>National Grid-Smart Grid Distribution Adjustment Factor (SGDAF)-44348</v>
      </c>
      <c r="G4755" s="11" t="s">
        <v>131</v>
      </c>
      <c r="H4755" s="11" t="s">
        <v>49</v>
      </c>
      <c r="I4755" s="11" t="s">
        <v>132</v>
      </c>
      <c r="J4755" s="11" t="s">
        <v>165</v>
      </c>
      <c r="K4755" s="11" t="str">
        <f>IFERROR(INDEX('EDC Component Dictionary'!$C$5:$C$37,MATCH('Rates Database'!J4755,'EDC Component Dictionary'!$B$5:$B$37,0)), "Energy Supply")</f>
        <v>Distribution System</v>
      </c>
      <c r="L4755" s="12">
        <v>3.0000000000000001E-5</v>
      </c>
      <c r="M4755" s="12"/>
    </row>
    <row r="4756" spans="1:13" x14ac:dyDescent="0.3">
      <c r="A4756" s="18">
        <v>4754</v>
      </c>
      <c r="B4756" s="18">
        <f t="shared" si="148"/>
        <v>2021</v>
      </c>
      <c r="C4756" s="17">
        <v>44317</v>
      </c>
      <c r="D4756" s="18" t="s">
        <v>130</v>
      </c>
      <c r="E4756" s="18" t="s">
        <v>164</v>
      </c>
      <c r="F4756" s="18" t="str">
        <f t="shared" si="149"/>
        <v>National Grid-Smart Grid Distribution Adjustment Factor (SGDAF)-44317</v>
      </c>
      <c r="G4756" s="11" t="s">
        <v>131</v>
      </c>
      <c r="H4756" s="11" t="s">
        <v>49</v>
      </c>
      <c r="I4756" s="11" t="s">
        <v>132</v>
      </c>
      <c r="J4756" s="11" t="s">
        <v>165</v>
      </c>
      <c r="K4756" s="11" t="str">
        <f>IFERROR(INDEX('EDC Component Dictionary'!$C$5:$C$37,MATCH('Rates Database'!J4756,'EDC Component Dictionary'!$B$5:$B$37,0)), "Energy Supply")</f>
        <v>Distribution System</v>
      </c>
      <c r="L4756" s="12">
        <v>3.0000000000000001E-5</v>
      </c>
      <c r="M4756" s="12"/>
    </row>
    <row r="4757" spans="1:13" x14ac:dyDescent="0.3">
      <c r="A4757" s="18">
        <v>4755</v>
      </c>
      <c r="B4757" s="18">
        <f t="shared" si="148"/>
        <v>2021</v>
      </c>
      <c r="C4757" s="17">
        <v>44287</v>
      </c>
      <c r="D4757" s="18" t="s">
        <v>130</v>
      </c>
      <c r="E4757" s="18" t="s">
        <v>164</v>
      </c>
      <c r="F4757" s="18" t="str">
        <f t="shared" si="149"/>
        <v>National Grid-Smart Grid Distribution Adjustment Factor (SGDAF)-44287</v>
      </c>
      <c r="G4757" s="11" t="s">
        <v>131</v>
      </c>
      <c r="H4757" s="11" t="s">
        <v>49</v>
      </c>
      <c r="I4757" s="11" t="s">
        <v>132</v>
      </c>
      <c r="J4757" s="11" t="s">
        <v>165</v>
      </c>
      <c r="K4757" s="11" t="str">
        <f>IFERROR(INDEX('EDC Component Dictionary'!$C$5:$C$37,MATCH('Rates Database'!J4757,'EDC Component Dictionary'!$B$5:$B$37,0)), "Energy Supply")</f>
        <v>Distribution System</v>
      </c>
      <c r="L4757" s="12">
        <v>8.0000000000000007E-5</v>
      </c>
      <c r="M4757" s="12"/>
    </row>
    <row r="4758" spans="1:13" x14ac:dyDescent="0.3">
      <c r="A4758" s="18">
        <v>4756</v>
      </c>
      <c r="B4758" s="18">
        <f t="shared" si="148"/>
        <v>2021</v>
      </c>
      <c r="C4758" s="17">
        <v>44256</v>
      </c>
      <c r="D4758" s="18" t="s">
        <v>130</v>
      </c>
      <c r="E4758" s="18" t="s">
        <v>164</v>
      </c>
      <c r="F4758" s="18" t="str">
        <f t="shared" si="149"/>
        <v>National Grid-Smart Grid Distribution Adjustment Factor (SGDAF)-44256</v>
      </c>
      <c r="G4758" s="11" t="s">
        <v>131</v>
      </c>
      <c r="H4758" s="11" t="s">
        <v>49</v>
      </c>
      <c r="I4758" s="11" t="s">
        <v>132</v>
      </c>
      <c r="J4758" s="11" t="s">
        <v>165</v>
      </c>
      <c r="K4758" s="11" t="str">
        <f>IFERROR(INDEX('EDC Component Dictionary'!$C$5:$C$37,MATCH('Rates Database'!J4758,'EDC Component Dictionary'!$B$5:$B$37,0)), "Energy Supply")</f>
        <v>Distribution System</v>
      </c>
      <c r="L4758" s="12">
        <v>8.0000000000000007E-5</v>
      </c>
      <c r="M4758" s="12"/>
    </row>
    <row r="4759" spans="1:13" x14ac:dyDescent="0.3">
      <c r="A4759" s="18">
        <v>4757</v>
      </c>
      <c r="B4759" s="18">
        <f t="shared" si="148"/>
        <v>2021</v>
      </c>
      <c r="C4759" s="17">
        <v>44228</v>
      </c>
      <c r="D4759" s="18" t="s">
        <v>130</v>
      </c>
      <c r="E4759" s="18" t="s">
        <v>164</v>
      </c>
      <c r="F4759" s="18" t="str">
        <f t="shared" si="149"/>
        <v>National Grid-Smart Grid Distribution Adjustment Factor (SGDAF)-44228</v>
      </c>
      <c r="G4759" s="11" t="s">
        <v>131</v>
      </c>
      <c r="H4759" s="11" t="s">
        <v>49</v>
      </c>
      <c r="I4759" s="11" t="s">
        <v>132</v>
      </c>
      <c r="J4759" s="11" t="s">
        <v>165</v>
      </c>
      <c r="K4759" s="11" t="str">
        <f>IFERROR(INDEX('EDC Component Dictionary'!$C$5:$C$37,MATCH('Rates Database'!J4759,'EDC Component Dictionary'!$B$5:$B$37,0)), "Energy Supply")</f>
        <v>Distribution System</v>
      </c>
      <c r="L4759" s="12">
        <v>8.0000000000000007E-5</v>
      </c>
      <c r="M4759" s="12"/>
    </row>
    <row r="4760" spans="1:13" x14ac:dyDescent="0.3">
      <c r="A4760" s="18">
        <v>4758</v>
      </c>
      <c r="B4760" s="18">
        <f t="shared" si="148"/>
        <v>2021</v>
      </c>
      <c r="C4760" s="17">
        <v>44197</v>
      </c>
      <c r="D4760" s="18" t="s">
        <v>130</v>
      </c>
      <c r="E4760" s="18" t="s">
        <v>164</v>
      </c>
      <c r="F4760" s="18" t="str">
        <f t="shared" si="149"/>
        <v>National Grid-Smart Grid Distribution Adjustment Factor (SGDAF)-44197</v>
      </c>
      <c r="G4760" s="11" t="s">
        <v>131</v>
      </c>
      <c r="H4760" s="11" t="s">
        <v>49</v>
      </c>
      <c r="I4760" s="11" t="s">
        <v>132</v>
      </c>
      <c r="J4760" s="11" t="s">
        <v>165</v>
      </c>
      <c r="K4760" s="11" t="str">
        <f>IFERROR(INDEX('EDC Component Dictionary'!$C$5:$C$37,MATCH('Rates Database'!J4760,'EDC Component Dictionary'!$B$5:$B$37,0)), "Energy Supply")</f>
        <v>Distribution System</v>
      </c>
      <c r="L4760" s="12">
        <v>8.0000000000000007E-5</v>
      </c>
      <c r="M4760" s="12"/>
    </row>
    <row r="4761" spans="1:13" x14ac:dyDescent="0.3">
      <c r="A4761" s="18">
        <v>4759</v>
      </c>
      <c r="B4761" s="18">
        <f t="shared" si="148"/>
        <v>2020</v>
      </c>
      <c r="C4761" s="17">
        <v>44166</v>
      </c>
      <c r="D4761" s="18" t="s">
        <v>130</v>
      </c>
      <c r="E4761" s="18" t="s">
        <v>164</v>
      </c>
      <c r="F4761" s="18" t="str">
        <f t="shared" si="149"/>
        <v>National Grid-Smart Grid Distribution Adjustment Factor (SGDAF)-44166</v>
      </c>
      <c r="G4761" s="11" t="s">
        <v>131</v>
      </c>
      <c r="H4761" s="11" t="s">
        <v>49</v>
      </c>
      <c r="I4761" s="11" t="s">
        <v>132</v>
      </c>
      <c r="J4761" s="11" t="s">
        <v>165</v>
      </c>
      <c r="K4761" s="11" t="str">
        <f>IFERROR(INDEX('EDC Component Dictionary'!$C$5:$C$37,MATCH('Rates Database'!J4761,'EDC Component Dictionary'!$B$5:$B$37,0)), "Energy Supply")</f>
        <v>Distribution System</v>
      </c>
      <c r="L4761" s="12">
        <v>8.0000000000000007E-5</v>
      </c>
      <c r="M4761" s="12"/>
    </row>
    <row r="4762" spans="1:13" x14ac:dyDescent="0.3">
      <c r="A4762" s="18">
        <v>4760</v>
      </c>
      <c r="B4762" s="18">
        <f t="shared" si="148"/>
        <v>2020</v>
      </c>
      <c r="C4762" s="17">
        <v>44136</v>
      </c>
      <c r="D4762" s="18" t="s">
        <v>130</v>
      </c>
      <c r="E4762" s="18" t="s">
        <v>164</v>
      </c>
      <c r="F4762" s="18" t="str">
        <f t="shared" si="149"/>
        <v>National Grid-Smart Grid Distribution Adjustment Factor (SGDAF)-44136</v>
      </c>
      <c r="G4762" s="11" t="s">
        <v>131</v>
      </c>
      <c r="H4762" s="11" t="s">
        <v>49</v>
      </c>
      <c r="I4762" s="11" t="s">
        <v>132</v>
      </c>
      <c r="J4762" s="11" t="s">
        <v>165</v>
      </c>
      <c r="K4762" s="11" t="str">
        <f>IFERROR(INDEX('EDC Component Dictionary'!$C$5:$C$37,MATCH('Rates Database'!J4762,'EDC Component Dictionary'!$B$5:$B$37,0)), "Energy Supply")</f>
        <v>Distribution System</v>
      </c>
      <c r="L4762" s="12">
        <v>8.0000000000000007E-5</v>
      </c>
      <c r="M4762" s="12"/>
    </row>
    <row r="4763" spans="1:13" x14ac:dyDescent="0.3">
      <c r="A4763" s="18">
        <v>4761</v>
      </c>
      <c r="B4763" s="18">
        <f t="shared" si="148"/>
        <v>2020</v>
      </c>
      <c r="C4763" s="17">
        <v>44105</v>
      </c>
      <c r="D4763" s="18" t="s">
        <v>130</v>
      </c>
      <c r="E4763" s="18" t="s">
        <v>164</v>
      </c>
      <c r="F4763" s="18" t="str">
        <f t="shared" si="149"/>
        <v>National Grid-Smart Grid Distribution Adjustment Factor (SGDAF)-44105</v>
      </c>
      <c r="G4763" s="11" t="s">
        <v>131</v>
      </c>
      <c r="H4763" s="11" t="s">
        <v>49</v>
      </c>
      <c r="I4763" s="11" t="s">
        <v>132</v>
      </c>
      <c r="J4763" s="11" t="s">
        <v>165</v>
      </c>
      <c r="K4763" s="11" t="str">
        <f>IFERROR(INDEX('EDC Component Dictionary'!$C$5:$C$37,MATCH('Rates Database'!J4763,'EDC Component Dictionary'!$B$5:$B$37,0)), "Energy Supply")</f>
        <v>Distribution System</v>
      </c>
      <c r="L4763" s="12">
        <v>8.0000000000000007E-5</v>
      </c>
      <c r="M4763" s="12"/>
    </row>
    <row r="4764" spans="1:13" x14ac:dyDescent="0.3">
      <c r="A4764" s="18">
        <v>4762</v>
      </c>
      <c r="B4764" s="18">
        <f t="shared" si="148"/>
        <v>2020</v>
      </c>
      <c r="C4764" s="17">
        <v>44075</v>
      </c>
      <c r="D4764" s="18" t="s">
        <v>130</v>
      </c>
      <c r="E4764" s="18" t="s">
        <v>164</v>
      </c>
      <c r="F4764" s="18" t="str">
        <f t="shared" si="149"/>
        <v>National Grid-Smart Grid Distribution Adjustment Factor (SGDAF)-44075</v>
      </c>
      <c r="G4764" s="11" t="s">
        <v>131</v>
      </c>
      <c r="H4764" s="11" t="s">
        <v>49</v>
      </c>
      <c r="I4764" s="11" t="s">
        <v>132</v>
      </c>
      <c r="J4764" s="11" t="s">
        <v>165</v>
      </c>
      <c r="K4764" s="11" t="str">
        <f>IFERROR(INDEX('EDC Component Dictionary'!$C$5:$C$37,MATCH('Rates Database'!J4764,'EDC Component Dictionary'!$B$5:$B$37,0)), "Energy Supply")</f>
        <v>Distribution System</v>
      </c>
      <c r="L4764" s="12">
        <v>8.0000000000000007E-5</v>
      </c>
      <c r="M4764" s="12"/>
    </row>
    <row r="4765" spans="1:13" x14ac:dyDescent="0.3">
      <c r="A4765" s="18">
        <v>4763</v>
      </c>
      <c r="B4765" s="18">
        <f t="shared" si="148"/>
        <v>2020</v>
      </c>
      <c r="C4765" s="17">
        <v>44044</v>
      </c>
      <c r="D4765" s="18" t="s">
        <v>130</v>
      </c>
      <c r="E4765" s="18" t="s">
        <v>164</v>
      </c>
      <c r="F4765" s="18" t="str">
        <f t="shared" si="149"/>
        <v>National Grid-Smart Grid Distribution Adjustment Factor (SGDAF)-44044</v>
      </c>
      <c r="G4765" s="11" t="s">
        <v>131</v>
      </c>
      <c r="H4765" s="11" t="s">
        <v>49</v>
      </c>
      <c r="I4765" s="11" t="s">
        <v>132</v>
      </c>
      <c r="J4765" s="11" t="s">
        <v>165</v>
      </c>
      <c r="K4765" s="11" t="str">
        <f>IFERROR(INDEX('EDC Component Dictionary'!$C$5:$C$37,MATCH('Rates Database'!J4765,'EDC Component Dictionary'!$B$5:$B$37,0)), "Energy Supply")</f>
        <v>Distribution System</v>
      </c>
      <c r="L4765" s="12">
        <v>8.0000000000000007E-5</v>
      </c>
      <c r="M4765" s="12"/>
    </row>
    <row r="4766" spans="1:13" x14ac:dyDescent="0.3">
      <c r="A4766" s="18">
        <v>4764</v>
      </c>
      <c r="B4766" s="18">
        <f t="shared" si="148"/>
        <v>2020</v>
      </c>
      <c r="C4766" s="17">
        <v>44013</v>
      </c>
      <c r="D4766" s="18" t="s">
        <v>130</v>
      </c>
      <c r="E4766" s="18" t="s">
        <v>164</v>
      </c>
      <c r="F4766" s="18" t="str">
        <f t="shared" si="149"/>
        <v>National Grid-Smart Grid Distribution Adjustment Factor (SGDAF)-44013</v>
      </c>
      <c r="G4766" s="11" t="s">
        <v>131</v>
      </c>
      <c r="H4766" s="11" t="s">
        <v>49</v>
      </c>
      <c r="I4766" s="11" t="s">
        <v>132</v>
      </c>
      <c r="J4766" s="11" t="s">
        <v>165</v>
      </c>
      <c r="K4766" s="11" t="str">
        <f>IFERROR(INDEX('EDC Component Dictionary'!$C$5:$C$37,MATCH('Rates Database'!J4766,'EDC Component Dictionary'!$B$5:$B$37,0)), "Energy Supply")</f>
        <v>Distribution System</v>
      </c>
      <c r="L4766" s="12">
        <v>8.0000000000000007E-5</v>
      </c>
      <c r="M4766" s="12"/>
    </row>
    <row r="4767" spans="1:13" x14ac:dyDescent="0.3">
      <c r="A4767" s="18">
        <v>4765</v>
      </c>
      <c r="B4767" s="18">
        <f t="shared" si="148"/>
        <v>2020</v>
      </c>
      <c r="C4767" s="17">
        <v>43983</v>
      </c>
      <c r="D4767" s="18" t="s">
        <v>130</v>
      </c>
      <c r="E4767" s="18" t="s">
        <v>164</v>
      </c>
      <c r="F4767" s="18" t="str">
        <f t="shared" si="149"/>
        <v>National Grid-Smart Grid Distribution Adjustment Factor (SGDAF)-43983</v>
      </c>
      <c r="G4767" s="11" t="s">
        <v>131</v>
      </c>
      <c r="H4767" s="11" t="s">
        <v>49</v>
      </c>
      <c r="I4767" s="11" t="s">
        <v>132</v>
      </c>
      <c r="J4767" s="11" t="s">
        <v>165</v>
      </c>
      <c r="K4767" s="11" t="str">
        <f>IFERROR(INDEX('EDC Component Dictionary'!$C$5:$C$37,MATCH('Rates Database'!J4767,'EDC Component Dictionary'!$B$5:$B$37,0)), "Energy Supply")</f>
        <v>Distribution System</v>
      </c>
      <c r="L4767" s="12">
        <v>8.0000000000000007E-5</v>
      </c>
      <c r="M4767" s="12"/>
    </row>
    <row r="4768" spans="1:13" x14ac:dyDescent="0.3">
      <c r="A4768" s="18">
        <v>4766</v>
      </c>
      <c r="B4768" s="18">
        <f t="shared" si="148"/>
        <v>2020</v>
      </c>
      <c r="C4768" s="17">
        <v>43952</v>
      </c>
      <c r="D4768" s="18" t="s">
        <v>130</v>
      </c>
      <c r="E4768" s="18" t="s">
        <v>164</v>
      </c>
      <c r="F4768" s="18" t="str">
        <f t="shared" si="149"/>
        <v>National Grid-Smart Grid Distribution Adjustment Factor (SGDAF)-43952</v>
      </c>
      <c r="G4768" s="11" t="s">
        <v>131</v>
      </c>
      <c r="H4768" s="11" t="s">
        <v>49</v>
      </c>
      <c r="I4768" s="11" t="s">
        <v>132</v>
      </c>
      <c r="J4768" s="11" t="s">
        <v>165</v>
      </c>
      <c r="K4768" s="11" t="str">
        <f>IFERROR(INDEX('EDC Component Dictionary'!$C$5:$C$37,MATCH('Rates Database'!J4768,'EDC Component Dictionary'!$B$5:$B$37,0)), "Energy Supply")</f>
        <v>Distribution System</v>
      </c>
      <c r="L4768" s="12">
        <v>8.0000000000000007E-5</v>
      </c>
      <c r="M4768" s="12"/>
    </row>
    <row r="4769" spans="1:13" x14ac:dyDescent="0.3">
      <c r="A4769" s="18">
        <v>4767</v>
      </c>
      <c r="B4769" s="18">
        <f t="shared" si="148"/>
        <v>2020</v>
      </c>
      <c r="C4769" s="17">
        <v>43922</v>
      </c>
      <c r="D4769" s="18" t="s">
        <v>130</v>
      </c>
      <c r="E4769" s="18" t="s">
        <v>164</v>
      </c>
      <c r="F4769" s="18" t="str">
        <f t="shared" si="149"/>
        <v>National Grid-Smart Grid Distribution Adjustment Factor (SGDAF)-43922</v>
      </c>
      <c r="G4769" s="11" t="s">
        <v>131</v>
      </c>
      <c r="H4769" s="11" t="s">
        <v>49</v>
      </c>
      <c r="I4769" s="11" t="s">
        <v>132</v>
      </c>
      <c r="J4769" s="11" t="s">
        <v>165</v>
      </c>
      <c r="K4769" s="11" t="str">
        <f>IFERROR(INDEX('EDC Component Dictionary'!$C$5:$C$37,MATCH('Rates Database'!J4769,'EDC Component Dictionary'!$B$5:$B$37,0)), "Energy Supply")</f>
        <v>Distribution System</v>
      </c>
      <c r="L4769" s="12">
        <v>2.7999999999999998E-4</v>
      </c>
      <c r="M4769" s="12"/>
    </row>
    <row r="4770" spans="1:13" x14ac:dyDescent="0.3">
      <c r="A4770" s="18">
        <v>4768</v>
      </c>
      <c r="B4770" s="18">
        <f t="shared" si="148"/>
        <v>2020</v>
      </c>
      <c r="C4770" s="17">
        <v>43891</v>
      </c>
      <c r="D4770" s="18" t="s">
        <v>130</v>
      </c>
      <c r="E4770" s="18" t="s">
        <v>164</v>
      </c>
      <c r="F4770" s="18" t="str">
        <f t="shared" si="149"/>
        <v>National Grid-Smart Grid Distribution Adjustment Factor (SGDAF)-43891</v>
      </c>
      <c r="G4770" s="11" t="s">
        <v>131</v>
      </c>
      <c r="H4770" s="11" t="s">
        <v>49</v>
      </c>
      <c r="I4770" s="11" t="s">
        <v>132</v>
      </c>
      <c r="J4770" s="11" t="s">
        <v>165</v>
      </c>
      <c r="K4770" s="11" t="str">
        <f>IFERROR(INDEX('EDC Component Dictionary'!$C$5:$C$37,MATCH('Rates Database'!J4770,'EDC Component Dictionary'!$B$5:$B$37,0)), "Energy Supply")</f>
        <v>Distribution System</v>
      </c>
      <c r="L4770" s="12">
        <v>2.7999999999999998E-4</v>
      </c>
      <c r="M4770" s="12"/>
    </row>
    <row r="4771" spans="1:13" x14ac:dyDescent="0.3">
      <c r="A4771" s="18">
        <v>4769</v>
      </c>
      <c r="B4771" s="18">
        <f t="shared" si="148"/>
        <v>2020</v>
      </c>
      <c r="C4771" s="17">
        <v>43862</v>
      </c>
      <c r="D4771" s="18" t="s">
        <v>130</v>
      </c>
      <c r="E4771" s="18" t="s">
        <v>164</v>
      </c>
      <c r="F4771" s="18" t="str">
        <f t="shared" si="149"/>
        <v>National Grid-Smart Grid Distribution Adjustment Factor (SGDAF)-43862</v>
      </c>
      <c r="G4771" s="11" t="s">
        <v>131</v>
      </c>
      <c r="H4771" s="11" t="s">
        <v>49</v>
      </c>
      <c r="I4771" s="11" t="s">
        <v>132</v>
      </c>
      <c r="J4771" s="11" t="s">
        <v>165</v>
      </c>
      <c r="K4771" s="11" t="str">
        <f>IFERROR(INDEX('EDC Component Dictionary'!$C$5:$C$37,MATCH('Rates Database'!J4771,'EDC Component Dictionary'!$B$5:$B$37,0)), "Energy Supply")</f>
        <v>Distribution System</v>
      </c>
      <c r="L4771" s="12">
        <v>2.7999999999999998E-4</v>
      </c>
      <c r="M4771" s="12"/>
    </row>
    <row r="4772" spans="1:13" x14ac:dyDescent="0.3">
      <c r="A4772" s="18">
        <v>4770</v>
      </c>
      <c r="B4772" s="18">
        <f t="shared" si="148"/>
        <v>2020</v>
      </c>
      <c r="C4772" s="17">
        <v>43831</v>
      </c>
      <c r="D4772" s="18" t="s">
        <v>130</v>
      </c>
      <c r="E4772" s="18" t="s">
        <v>164</v>
      </c>
      <c r="F4772" s="18" t="str">
        <f t="shared" si="149"/>
        <v>National Grid-Smart Grid Distribution Adjustment Factor (SGDAF)-43831</v>
      </c>
      <c r="G4772" s="11" t="s">
        <v>131</v>
      </c>
      <c r="H4772" s="11" t="s">
        <v>49</v>
      </c>
      <c r="I4772" s="11" t="s">
        <v>132</v>
      </c>
      <c r="J4772" s="11" t="s">
        <v>165</v>
      </c>
      <c r="K4772" s="11" t="str">
        <f>IFERROR(INDEX('EDC Component Dictionary'!$C$5:$C$37,MATCH('Rates Database'!J4772,'EDC Component Dictionary'!$B$5:$B$37,0)), "Energy Supply")</f>
        <v>Distribution System</v>
      </c>
      <c r="L4772" s="12">
        <v>2.7999999999999998E-4</v>
      </c>
      <c r="M4772" s="12"/>
    </row>
    <row r="4773" spans="1:13" x14ac:dyDescent="0.3">
      <c r="A4773" s="18">
        <v>4771</v>
      </c>
      <c r="B4773" s="18">
        <f t="shared" si="148"/>
        <v>2019</v>
      </c>
      <c r="C4773" s="17">
        <v>43800</v>
      </c>
      <c r="D4773" s="18" t="s">
        <v>130</v>
      </c>
      <c r="E4773" s="18" t="s">
        <v>164</v>
      </c>
      <c r="F4773" s="18" t="str">
        <f t="shared" si="149"/>
        <v>National Grid-Smart Grid Distribution Adjustment Factor (SGDAF)-43800</v>
      </c>
      <c r="G4773" s="11" t="s">
        <v>131</v>
      </c>
      <c r="H4773" s="11" t="s">
        <v>49</v>
      </c>
      <c r="I4773" s="11" t="s">
        <v>132</v>
      </c>
      <c r="J4773" s="11" t="s">
        <v>165</v>
      </c>
      <c r="K4773" s="11" t="str">
        <f>IFERROR(INDEX('EDC Component Dictionary'!$C$5:$C$37,MATCH('Rates Database'!J4773,'EDC Component Dictionary'!$B$5:$B$37,0)), "Energy Supply")</f>
        <v>Distribution System</v>
      </c>
      <c r="L4773" s="12">
        <v>2.7999999999999998E-4</v>
      </c>
      <c r="M4773" s="12"/>
    </row>
    <row r="4774" spans="1:13" x14ac:dyDescent="0.3">
      <c r="A4774" s="18">
        <v>4772</v>
      </c>
      <c r="B4774" s="18">
        <f t="shared" si="148"/>
        <v>2019</v>
      </c>
      <c r="C4774" s="17">
        <v>43770</v>
      </c>
      <c r="D4774" s="18" t="s">
        <v>130</v>
      </c>
      <c r="E4774" s="18" t="s">
        <v>164</v>
      </c>
      <c r="F4774" s="18" t="str">
        <f t="shared" si="149"/>
        <v>National Grid-Smart Grid Distribution Adjustment Factor (SGDAF)-43770</v>
      </c>
      <c r="G4774" s="11" t="s">
        <v>131</v>
      </c>
      <c r="H4774" s="11" t="s">
        <v>49</v>
      </c>
      <c r="I4774" s="11" t="s">
        <v>132</v>
      </c>
      <c r="J4774" s="11" t="s">
        <v>165</v>
      </c>
      <c r="K4774" s="11" t="str">
        <f>IFERROR(INDEX('EDC Component Dictionary'!$C$5:$C$37,MATCH('Rates Database'!J4774,'EDC Component Dictionary'!$B$5:$B$37,0)), "Energy Supply")</f>
        <v>Distribution System</v>
      </c>
      <c r="L4774" s="12">
        <v>2.7999999999999998E-4</v>
      </c>
      <c r="M4774" s="12"/>
    </row>
    <row r="4775" spans="1:13" x14ac:dyDescent="0.3">
      <c r="A4775" s="18">
        <v>4773</v>
      </c>
      <c r="B4775" s="18">
        <f t="shared" si="148"/>
        <v>2019</v>
      </c>
      <c r="C4775" s="17">
        <v>43739</v>
      </c>
      <c r="D4775" s="18" t="s">
        <v>130</v>
      </c>
      <c r="E4775" s="18" t="s">
        <v>164</v>
      </c>
      <c r="F4775" s="18" t="str">
        <f t="shared" si="149"/>
        <v>National Grid-Smart Grid Distribution Adjustment Factor (SGDAF)-43739</v>
      </c>
      <c r="G4775" s="11" t="s">
        <v>131</v>
      </c>
      <c r="H4775" s="11" t="s">
        <v>49</v>
      </c>
      <c r="I4775" s="11" t="s">
        <v>132</v>
      </c>
      <c r="J4775" s="11" t="s">
        <v>165</v>
      </c>
      <c r="K4775" s="11" t="str">
        <f>IFERROR(INDEX('EDC Component Dictionary'!$C$5:$C$37,MATCH('Rates Database'!J4775,'EDC Component Dictionary'!$B$5:$B$37,0)), "Energy Supply")</f>
        <v>Distribution System</v>
      </c>
      <c r="L4775" s="12">
        <v>2.7999999999999998E-4</v>
      </c>
      <c r="M4775" s="12"/>
    </row>
    <row r="4776" spans="1:13" x14ac:dyDescent="0.3">
      <c r="A4776" s="18">
        <v>4774</v>
      </c>
      <c r="B4776" s="18">
        <f t="shared" si="148"/>
        <v>2019</v>
      </c>
      <c r="C4776" s="17">
        <v>43709</v>
      </c>
      <c r="D4776" s="18" t="s">
        <v>130</v>
      </c>
      <c r="E4776" s="18" t="s">
        <v>164</v>
      </c>
      <c r="F4776" s="18" t="str">
        <f t="shared" si="149"/>
        <v>National Grid-Smart Grid Distribution Adjustment Factor (SGDAF)-43709</v>
      </c>
      <c r="G4776" s="11" t="s">
        <v>131</v>
      </c>
      <c r="H4776" s="11" t="s">
        <v>49</v>
      </c>
      <c r="I4776" s="11" t="s">
        <v>132</v>
      </c>
      <c r="J4776" s="11" t="s">
        <v>165</v>
      </c>
      <c r="K4776" s="11" t="str">
        <f>IFERROR(INDEX('EDC Component Dictionary'!$C$5:$C$37,MATCH('Rates Database'!J4776,'EDC Component Dictionary'!$B$5:$B$37,0)), "Energy Supply")</f>
        <v>Distribution System</v>
      </c>
      <c r="L4776" s="12">
        <v>2.7999999999999998E-4</v>
      </c>
      <c r="M4776" s="12"/>
    </row>
    <row r="4777" spans="1:13" x14ac:dyDescent="0.3">
      <c r="A4777" s="18">
        <v>4775</v>
      </c>
      <c r="B4777" s="18">
        <f t="shared" si="148"/>
        <v>2019</v>
      </c>
      <c r="C4777" s="17">
        <v>43678</v>
      </c>
      <c r="D4777" s="18" t="s">
        <v>130</v>
      </c>
      <c r="E4777" s="18" t="s">
        <v>164</v>
      </c>
      <c r="F4777" s="18" t="str">
        <f t="shared" si="149"/>
        <v>National Grid-Smart Grid Distribution Adjustment Factor (SGDAF)-43678</v>
      </c>
      <c r="G4777" s="11" t="s">
        <v>131</v>
      </c>
      <c r="H4777" s="11" t="s">
        <v>49</v>
      </c>
      <c r="I4777" s="11" t="s">
        <v>132</v>
      </c>
      <c r="J4777" s="11" t="s">
        <v>165</v>
      </c>
      <c r="K4777" s="11" t="str">
        <f>IFERROR(INDEX('EDC Component Dictionary'!$C$5:$C$37,MATCH('Rates Database'!J4777,'EDC Component Dictionary'!$B$5:$B$37,0)), "Energy Supply")</f>
        <v>Distribution System</v>
      </c>
      <c r="L4777" s="12">
        <v>2.7999999999999998E-4</v>
      </c>
      <c r="M4777" s="12"/>
    </row>
    <row r="4778" spans="1:13" x14ac:dyDescent="0.3">
      <c r="A4778" s="18">
        <v>4776</v>
      </c>
      <c r="B4778" s="18">
        <f t="shared" si="148"/>
        <v>2019</v>
      </c>
      <c r="C4778" s="17">
        <v>43647</v>
      </c>
      <c r="D4778" s="18" t="s">
        <v>130</v>
      </c>
      <c r="E4778" s="18" t="s">
        <v>164</v>
      </c>
      <c r="F4778" s="18" t="str">
        <f t="shared" si="149"/>
        <v>National Grid-Smart Grid Distribution Adjustment Factor (SGDAF)-43647</v>
      </c>
      <c r="G4778" s="11" t="s">
        <v>131</v>
      </c>
      <c r="H4778" s="11" t="s">
        <v>49</v>
      </c>
      <c r="I4778" s="11" t="s">
        <v>132</v>
      </c>
      <c r="J4778" s="11" t="s">
        <v>165</v>
      </c>
      <c r="K4778" s="11" t="str">
        <f>IFERROR(INDEX('EDC Component Dictionary'!$C$5:$C$37,MATCH('Rates Database'!J4778,'EDC Component Dictionary'!$B$5:$B$37,0)), "Energy Supply")</f>
        <v>Distribution System</v>
      </c>
      <c r="L4778" s="12">
        <v>2.7999999999999998E-4</v>
      </c>
      <c r="M4778" s="12"/>
    </row>
    <row r="4779" spans="1:13" x14ac:dyDescent="0.3">
      <c r="A4779" s="18">
        <v>4777</v>
      </c>
      <c r="B4779" s="18">
        <f t="shared" si="148"/>
        <v>2019</v>
      </c>
      <c r="C4779" s="17">
        <v>43617</v>
      </c>
      <c r="D4779" s="18" t="s">
        <v>130</v>
      </c>
      <c r="E4779" s="18" t="s">
        <v>164</v>
      </c>
      <c r="F4779" s="18" t="str">
        <f t="shared" si="149"/>
        <v>National Grid-Smart Grid Distribution Adjustment Factor (SGDAF)-43617</v>
      </c>
      <c r="G4779" s="11" t="s">
        <v>131</v>
      </c>
      <c r="H4779" s="11" t="s">
        <v>49</v>
      </c>
      <c r="I4779" s="11" t="s">
        <v>132</v>
      </c>
      <c r="J4779" s="11" t="s">
        <v>165</v>
      </c>
      <c r="K4779" s="11" t="str">
        <f>IFERROR(INDEX('EDC Component Dictionary'!$C$5:$C$37,MATCH('Rates Database'!J4779,'EDC Component Dictionary'!$B$5:$B$37,0)), "Energy Supply")</f>
        <v>Distribution System</v>
      </c>
      <c r="L4779" s="12">
        <v>2.7999999999999998E-4</v>
      </c>
      <c r="M4779" s="12"/>
    </row>
    <row r="4780" spans="1:13" x14ac:dyDescent="0.3">
      <c r="A4780" s="18">
        <v>4778</v>
      </c>
      <c r="B4780" s="18">
        <f t="shared" si="148"/>
        <v>2019</v>
      </c>
      <c r="C4780" s="17">
        <v>43586</v>
      </c>
      <c r="D4780" s="18" t="s">
        <v>130</v>
      </c>
      <c r="E4780" s="18" t="s">
        <v>164</v>
      </c>
      <c r="F4780" s="18" t="str">
        <f t="shared" si="149"/>
        <v>National Grid-Smart Grid Distribution Adjustment Factor (SGDAF)-43586</v>
      </c>
      <c r="G4780" s="11" t="s">
        <v>131</v>
      </c>
      <c r="H4780" s="11" t="s">
        <v>49</v>
      </c>
      <c r="I4780" s="11" t="s">
        <v>132</v>
      </c>
      <c r="J4780" s="11" t="s">
        <v>165</v>
      </c>
      <c r="K4780" s="11" t="str">
        <f>IFERROR(INDEX('EDC Component Dictionary'!$C$5:$C$37,MATCH('Rates Database'!J4780,'EDC Component Dictionary'!$B$5:$B$37,0)), "Energy Supply")</f>
        <v>Distribution System</v>
      </c>
      <c r="L4780" s="12">
        <v>2.7999999999999998E-4</v>
      </c>
      <c r="M4780" s="12"/>
    </row>
    <row r="4781" spans="1:13" x14ac:dyDescent="0.3">
      <c r="A4781" s="18">
        <v>4779</v>
      </c>
      <c r="B4781" s="18">
        <f t="shared" si="148"/>
        <v>2019</v>
      </c>
      <c r="C4781" s="17">
        <v>43556</v>
      </c>
      <c r="D4781" s="18" t="s">
        <v>130</v>
      </c>
      <c r="E4781" s="18" t="s">
        <v>164</v>
      </c>
      <c r="F4781" s="18" t="str">
        <f t="shared" si="149"/>
        <v>National Grid-Smart Grid Distribution Adjustment Factor (SGDAF)-43556</v>
      </c>
      <c r="G4781" s="11" t="s">
        <v>131</v>
      </c>
      <c r="H4781" s="11" t="s">
        <v>49</v>
      </c>
      <c r="I4781" s="11" t="s">
        <v>132</v>
      </c>
      <c r="J4781" s="11" t="s">
        <v>165</v>
      </c>
      <c r="K4781" s="11" t="str">
        <f>IFERROR(INDEX('EDC Component Dictionary'!$C$5:$C$37,MATCH('Rates Database'!J4781,'EDC Component Dictionary'!$B$5:$B$37,0)), "Energy Supply")</f>
        <v>Distribution System</v>
      </c>
      <c r="L4781" s="12">
        <v>2.9999999999999997E-4</v>
      </c>
      <c r="M4781" s="12"/>
    </row>
    <row r="4782" spans="1:13" x14ac:dyDescent="0.3">
      <c r="A4782" s="18">
        <v>4780</v>
      </c>
      <c r="B4782" s="18">
        <f t="shared" si="148"/>
        <v>2019</v>
      </c>
      <c r="C4782" s="17">
        <v>43525</v>
      </c>
      <c r="D4782" s="18" t="s">
        <v>130</v>
      </c>
      <c r="E4782" s="18" t="s">
        <v>164</v>
      </c>
      <c r="F4782" s="18" t="str">
        <f t="shared" si="149"/>
        <v>National Grid-Smart Grid Distribution Adjustment Factor (SGDAF)-43525</v>
      </c>
      <c r="G4782" s="11" t="s">
        <v>131</v>
      </c>
      <c r="H4782" s="11" t="s">
        <v>49</v>
      </c>
      <c r="I4782" s="11" t="s">
        <v>132</v>
      </c>
      <c r="J4782" s="11" t="s">
        <v>165</v>
      </c>
      <c r="K4782" s="11" t="str">
        <f>IFERROR(INDEX('EDC Component Dictionary'!$C$5:$C$37,MATCH('Rates Database'!J4782,'EDC Component Dictionary'!$B$5:$B$37,0)), "Energy Supply")</f>
        <v>Distribution System</v>
      </c>
      <c r="L4782" s="12">
        <v>2.9999999999999997E-4</v>
      </c>
      <c r="M4782" s="12"/>
    </row>
    <row r="4783" spans="1:13" x14ac:dyDescent="0.3">
      <c r="A4783" s="18">
        <v>4781</v>
      </c>
      <c r="B4783" s="18">
        <f t="shared" si="148"/>
        <v>2019</v>
      </c>
      <c r="C4783" s="17">
        <v>43497</v>
      </c>
      <c r="D4783" s="18" t="s">
        <v>130</v>
      </c>
      <c r="E4783" s="18" t="s">
        <v>164</v>
      </c>
      <c r="F4783" s="18" t="str">
        <f t="shared" si="149"/>
        <v>National Grid-Smart Grid Distribution Adjustment Factor (SGDAF)-43497</v>
      </c>
      <c r="G4783" s="11" t="s">
        <v>131</v>
      </c>
      <c r="H4783" s="11" t="s">
        <v>49</v>
      </c>
      <c r="I4783" s="11" t="s">
        <v>132</v>
      </c>
      <c r="J4783" s="11" t="s">
        <v>165</v>
      </c>
      <c r="K4783" s="11" t="str">
        <f>IFERROR(INDEX('EDC Component Dictionary'!$C$5:$C$37,MATCH('Rates Database'!J4783,'EDC Component Dictionary'!$B$5:$B$37,0)), "Energy Supply")</f>
        <v>Distribution System</v>
      </c>
      <c r="L4783" s="12">
        <v>2.9999999999999997E-4</v>
      </c>
      <c r="M4783" s="12"/>
    </row>
    <row r="4784" spans="1:13" x14ac:dyDescent="0.3">
      <c r="A4784" s="18">
        <v>4782</v>
      </c>
      <c r="B4784" s="18">
        <f t="shared" si="148"/>
        <v>2019</v>
      </c>
      <c r="C4784" s="17">
        <v>43466</v>
      </c>
      <c r="D4784" s="18" t="s">
        <v>130</v>
      </c>
      <c r="E4784" s="18" t="s">
        <v>164</v>
      </c>
      <c r="F4784" s="18" t="str">
        <f t="shared" si="149"/>
        <v>National Grid-Smart Grid Distribution Adjustment Factor (SGDAF)-43466</v>
      </c>
      <c r="G4784" s="11" t="s">
        <v>131</v>
      </c>
      <c r="H4784" s="11" t="s">
        <v>49</v>
      </c>
      <c r="I4784" s="11" t="s">
        <v>132</v>
      </c>
      <c r="J4784" s="11" t="s">
        <v>165</v>
      </c>
      <c r="K4784" s="11" t="str">
        <f>IFERROR(INDEX('EDC Component Dictionary'!$C$5:$C$37,MATCH('Rates Database'!J4784,'EDC Component Dictionary'!$B$5:$B$37,0)), "Energy Supply")</f>
        <v>Distribution System</v>
      </c>
      <c r="L4784" s="12">
        <v>2.9999999999999997E-4</v>
      </c>
      <c r="M4784" s="12"/>
    </row>
    <row r="4785" spans="1:13" x14ac:dyDescent="0.3">
      <c r="A4785" s="18">
        <v>4783</v>
      </c>
      <c r="B4785" s="18">
        <f t="shared" si="148"/>
        <v>2024</v>
      </c>
      <c r="C4785" s="17">
        <v>45352</v>
      </c>
      <c r="D4785" s="18" t="s">
        <v>130</v>
      </c>
      <c r="E4785" s="18" t="s">
        <v>164</v>
      </c>
      <c r="F4785" s="18" t="str">
        <f t="shared" si="149"/>
        <v>National Grid-Net Metering Recovery Surcharge (NMRS)-45352</v>
      </c>
      <c r="G4785" s="11" t="s">
        <v>131</v>
      </c>
      <c r="H4785" s="11" t="s">
        <v>49</v>
      </c>
      <c r="I4785" s="11" t="s">
        <v>132</v>
      </c>
      <c r="J4785" s="11" t="s">
        <v>137</v>
      </c>
      <c r="K4785" s="11" t="str">
        <f>IFERROR(INDEX('EDC Component Dictionary'!$C$5:$C$37,MATCH('Rates Database'!J4785,'EDC Component Dictionary'!$B$5:$B$37,0)), "Energy Supply")</f>
        <v>Distribution System</v>
      </c>
      <c r="L4785" s="12">
        <v>1.7670000000000002E-2</v>
      </c>
      <c r="M4785" s="12"/>
    </row>
    <row r="4786" spans="1:13" x14ac:dyDescent="0.3">
      <c r="A4786" s="18">
        <v>4784</v>
      </c>
      <c r="B4786" s="18">
        <f t="shared" si="148"/>
        <v>2024</v>
      </c>
      <c r="C4786" s="17">
        <v>45323</v>
      </c>
      <c r="D4786" s="18" t="s">
        <v>130</v>
      </c>
      <c r="E4786" s="18" t="s">
        <v>164</v>
      </c>
      <c r="F4786" s="18" t="str">
        <f t="shared" si="149"/>
        <v>National Grid-Net Metering Recovery Surcharge (NMRS)-45323</v>
      </c>
      <c r="G4786" s="11" t="s">
        <v>131</v>
      </c>
      <c r="H4786" s="11" t="s">
        <v>49</v>
      </c>
      <c r="I4786" s="11" t="s">
        <v>132</v>
      </c>
      <c r="J4786" s="11" t="s">
        <v>137</v>
      </c>
      <c r="K4786" s="11" t="str">
        <f>IFERROR(INDEX('EDC Component Dictionary'!$C$5:$C$37,MATCH('Rates Database'!J4786,'EDC Component Dictionary'!$B$5:$B$37,0)), "Energy Supply")</f>
        <v>Distribution System</v>
      </c>
      <c r="L4786" s="12">
        <v>9.3200000000000002E-3</v>
      </c>
      <c r="M4786" s="12"/>
    </row>
    <row r="4787" spans="1:13" x14ac:dyDescent="0.3">
      <c r="A4787" s="18">
        <v>4785</v>
      </c>
      <c r="B4787" s="18">
        <f t="shared" si="148"/>
        <v>2024</v>
      </c>
      <c r="C4787" s="17">
        <v>45292</v>
      </c>
      <c r="D4787" s="18" t="s">
        <v>130</v>
      </c>
      <c r="E4787" s="18" t="s">
        <v>164</v>
      </c>
      <c r="F4787" s="18" t="str">
        <f t="shared" si="149"/>
        <v>National Grid-Net Metering Recovery Surcharge (NMRS)-45292</v>
      </c>
      <c r="G4787" s="11" t="s">
        <v>131</v>
      </c>
      <c r="H4787" s="11" t="s">
        <v>49</v>
      </c>
      <c r="I4787" s="11" t="s">
        <v>132</v>
      </c>
      <c r="J4787" s="11" t="s">
        <v>137</v>
      </c>
      <c r="K4787" s="11" t="str">
        <f>IFERROR(INDEX('EDC Component Dictionary'!$C$5:$C$37,MATCH('Rates Database'!J4787,'EDC Component Dictionary'!$B$5:$B$37,0)), "Energy Supply")</f>
        <v>Distribution System</v>
      </c>
      <c r="L4787" s="12">
        <v>9.3200000000000002E-3</v>
      </c>
      <c r="M4787" s="12"/>
    </row>
    <row r="4788" spans="1:13" x14ac:dyDescent="0.3">
      <c r="A4788" s="18">
        <v>4786</v>
      </c>
      <c r="B4788" s="18">
        <f t="shared" si="148"/>
        <v>2023</v>
      </c>
      <c r="C4788" s="17">
        <v>45261</v>
      </c>
      <c r="D4788" s="18" t="s">
        <v>130</v>
      </c>
      <c r="E4788" s="18" t="s">
        <v>164</v>
      </c>
      <c r="F4788" s="18" t="str">
        <f t="shared" si="149"/>
        <v>National Grid-Net Metering Recovery Surcharge (NMRS)-45261</v>
      </c>
      <c r="G4788" s="11" t="s">
        <v>131</v>
      </c>
      <c r="H4788" s="11" t="s">
        <v>49</v>
      </c>
      <c r="I4788" s="11" t="s">
        <v>132</v>
      </c>
      <c r="J4788" s="11" t="s">
        <v>137</v>
      </c>
      <c r="K4788" s="11" t="str">
        <f>IFERROR(INDEX('EDC Component Dictionary'!$C$5:$C$37,MATCH('Rates Database'!J4788,'EDC Component Dictionary'!$B$5:$B$37,0)), "Energy Supply")</f>
        <v>Distribution System</v>
      </c>
      <c r="L4788" s="12">
        <v>9.3200000000000002E-3</v>
      </c>
      <c r="M4788" s="12"/>
    </row>
    <row r="4789" spans="1:13" x14ac:dyDescent="0.3">
      <c r="A4789" s="18">
        <v>4787</v>
      </c>
      <c r="B4789" s="18">
        <f t="shared" si="148"/>
        <v>2023</v>
      </c>
      <c r="C4789" s="17">
        <v>45231</v>
      </c>
      <c r="D4789" s="18" t="s">
        <v>130</v>
      </c>
      <c r="E4789" s="18" t="s">
        <v>164</v>
      </c>
      <c r="F4789" s="18" t="str">
        <f t="shared" si="149"/>
        <v>National Grid-Net Metering Recovery Surcharge (NMRS)-45231</v>
      </c>
      <c r="G4789" s="11" t="s">
        <v>131</v>
      </c>
      <c r="H4789" s="11" t="s">
        <v>49</v>
      </c>
      <c r="I4789" s="11" t="s">
        <v>132</v>
      </c>
      <c r="J4789" s="11" t="s">
        <v>137</v>
      </c>
      <c r="K4789" s="11" t="str">
        <f>IFERROR(INDEX('EDC Component Dictionary'!$C$5:$C$37,MATCH('Rates Database'!J4789,'EDC Component Dictionary'!$B$5:$B$37,0)), "Energy Supply")</f>
        <v>Distribution System</v>
      </c>
      <c r="L4789" s="12">
        <v>9.3200000000000002E-3</v>
      </c>
      <c r="M4789" s="12"/>
    </row>
    <row r="4790" spans="1:13" x14ac:dyDescent="0.3">
      <c r="A4790" s="18">
        <v>4788</v>
      </c>
      <c r="B4790" s="18">
        <f t="shared" si="148"/>
        <v>2023</v>
      </c>
      <c r="C4790" s="17">
        <v>45200</v>
      </c>
      <c r="D4790" s="18" t="s">
        <v>130</v>
      </c>
      <c r="E4790" s="18" t="s">
        <v>164</v>
      </c>
      <c r="F4790" s="18" t="str">
        <f t="shared" si="149"/>
        <v>National Grid-Net Metering Recovery Surcharge (NMRS)-45200</v>
      </c>
      <c r="G4790" s="11" t="s">
        <v>131</v>
      </c>
      <c r="H4790" s="11" t="s">
        <v>49</v>
      </c>
      <c r="I4790" s="11" t="s">
        <v>132</v>
      </c>
      <c r="J4790" s="11" t="s">
        <v>137</v>
      </c>
      <c r="K4790" s="11" t="str">
        <f>IFERROR(INDEX('EDC Component Dictionary'!$C$5:$C$37,MATCH('Rates Database'!J4790,'EDC Component Dictionary'!$B$5:$B$37,0)), "Energy Supply")</f>
        <v>Distribution System</v>
      </c>
      <c r="L4790" s="12">
        <v>9.3200000000000002E-3</v>
      </c>
      <c r="M4790" s="12"/>
    </row>
    <row r="4791" spans="1:13" x14ac:dyDescent="0.3">
      <c r="A4791" s="18">
        <v>4789</v>
      </c>
      <c r="B4791" s="18">
        <f t="shared" si="148"/>
        <v>2023</v>
      </c>
      <c r="C4791" s="17">
        <v>45170</v>
      </c>
      <c r="D4791" s="18" t="s">
        <v>130</v>
      </c>
      <c r="E4791" s="18" t="s">
        <v>164</v>
      </c>
      <c r="F4791" s="18" t="str">
        <f t="shared" si="149"/>
        <v>National Grid-Net Metering Recovery Surcharge (NMRS)-45170</v>
      </c>
      <c r="G4791" s="11" t="s">
        <v>131</v>
      </c>
      <c r="H4791" s="11" t="s">
        <v>49</v>
      </c>
      <c r="I4791" s="11" t="s">
        <v>132</v>
      </c>
      <c r="J4791" s="11" t="s">
        <v>137</v>
      </c>
      <c r="K4791" s="11" t="str">
        <f>IFERROR(INDEX('EDC Component Dictionary'!$C$5:$C$37,MATCH('Rates Database'!J4791,'EDC Component Dictionary'!$B$5:$B$37,0)), "Energy Supply")</f>
        <v>Distribution System</v>
      </c>
      <c r="L4791" s="12">
        <v>9.3200000000000002E-3</v>
      </c>
      <c r="M4791" s="12"/>
    </row>
    <row r="4792" spans="1:13" x14ac:dyDescent="0.3">
      <c r="A4792" s="18">
        <v>4790</v>
      </c>
      <c r="B4792" s="18">
        <f t="shared" si="148"/>
        <v>2023</v>
      </c>
      <c r="C4792" s="17">
        <v>45139</v>
      </c>
      <c r="D4792" s="18" t="s">
        <v>130</v>
      </c>
      <c r="E4792" s="18" t="s">
        <v>164</v>
      </c>
      <c r="F4792" s="18" t="str">
        <f t="shared" si="149"/>
        <v>National Grid-Net Metering Recovery Surcharge (NMRS)-45139</v>
      </c>
      <c r="G4792" s="11" t="s">
        <v>131</v>
      </c>
      <c r="H4792" s="11" t="s">
        <v>49</v>
      </c>
      <c r="I4792" s="11" t="s">
        <v>132</v>
      </c>
      <c r="J4792" s="11" t="s">
        <v>137</v>
      </c>
      <c r="K4792" s="11" t="str">
        <f>IFERROR(INDEX('EDC Component Dictionary'!$C$5:$C$37,MATCH('Rates Database'!J4792,'EDC Component Dictionary'!$B$5:$B$37,0)), "Energy Supply")</f>
        <v>Distribution System</v>
      </c>
      <c r="L4792" s="12">
        <v>9.3200000000000002E-3</v>
      </c>
      <c r="M4792" s="12"/>
    </row>
    <row r="4793" spans="1:13" x14ac:dyDescent="0.3">
      <c r="A4793" s="18">
        <v>4791</v>
      </c>
      <c r="B4793" s="18">
        <f t="shared" si="148"/>
        <v>2023</v>
      </c>
      <c r="C4793" s="17">
        <v>45108</v>
      </c>
      <c r="D4793" s="18" t="s">
        <v>130</v>
      </c>
      <c r="E4793" s="18" t="s">
        <v>164</v>
      </c>
      <c r="F4793" s="18" t="str">
        <f t="shared" si="149"/>
        <v>National Grid-Net Metering Recovery Surcharge (NMRS)-45108</v>
      </c>
      <c r="G4793" s="11" t="s">
        <v>131</v>
      </c>
      <c r="H4793" s="11" t="s">
        <v>49</v>
      </c>
      <c r="I4793" s="11" t="s">
        <v>132</v>
      </c>
      <c r="J4793" s="11" t="s">
        <v>137</v>
      </c>
      <c r="K4793" s="11" t="str">
        <f>IFERROR(INDEX('EDC Component Dictionary'!$C$5:$C$37,MATCH('Rates Database'!J4793,'EDC Component Dictionary'!$B$5:$B$37,0)), "Energy Supply")</f>
        <v>Distribution System</v>
      </c>
      <c r="L4793" s="12">
        <v>9.3200000000000002E-3</v>
      </c>
      <c r="M4793" s="12"/>
    </row>
    <row r="4794" spans="1:13" x14ac:dyDescent="0.3">
      <c r="A4794" s="18">
        <v>4792</v>
      </c>
      <c r="B4794" s="18">
        <f t="shared" si="148"/>
        <v>2023</v>
      </c>
      <c r="C4794" s="17">
        <v>45078</v>
      </c>
      <c r="D4794" s="18" t="s">
        <v>130</v>
      </c>
      <c r="E4794" s="18" t="s">
        <v>164</v>
      </c>
      <c r="F4794" s="18" t="str">
        <f t="shared" si="149"/>
        <v>National Grid-Net Metering Recovery Surcharge (NMRS)-45078</v>
      </c>
      <c r="G4794" s="11" t="s">
        <v>131</v>
      </c>
      <c r="H4794" s="11" t="s">
        <v>49</v>
      </c>
      <c r="I4794" s="11" t="s">
        <v>132</v>
      </c>
      <c r="J4794" s="11" t="s">
        <v>137</v>
      </c>
      <c r="K4794" s="11" t="str">
        <f>IFERROR(INDEX('EDC Component Dictionary'!$C$5:$C$37,MATCH('Rates Database'!J4794,'EDC Component Dictionary'!$B$5:$B$37,0)), "Energy Supply")</f>
        <v>Distribution System</v>
      </c>
      <c r="L4794" s="12">
        <v>9.3200000000000002E-3</v>
      </c>
      <c r="M4794" s="12"/>
    </row>
    <row r="4795" spans="1:13" x14ac:dyDescent="0.3">
      <c r="A4795" s="18">
        <v>4793</v>
      </c>
      <c r="B4795" s="18">
        <f t="shared" si="148"/>
        <v>2023</v>
      </c>
      <c r="C4795" s="17">
        <v>45047</v>
      </c>
      <c r="D4795" s="18" t="s">
        <v>130</v>
      </c>
      <c r="E4795" s="18" t="s">
        <v>164</v>
      </c>
      <c r="F4795" s="18" t="str">
        <f t="shared" si="149"/>
        <v>National Grid-Net Metering Recovery Surcharge (NMRS)-45047</v>
      </c>
      <c r="G4795" s="11" t="s">
        <v>131</v>
      </c>
      <c r="H4795" s="11" t="s">
        <v>49</v>
      </c>
      <c r="I4795" s="11" t="s">
        <v>132</v>
      </c>
      <c r="J4795" s="11" t="s">
        <v>137</v>
      </c>
      <c r="K4795" s="11" t="str">
        <f>IFERROR(INDEX('EDC Component Dictionary'!$C$5:$C$37,MATCH('Rates Database'!J4795,'EDC Component Dictionary'!$B$5:$B$37,0)), "Energy Supply")</f>
        <v>Distribution System</v>
      </c>
      <c r="L4795" s="12">
        <v>9.3200000000000002E-3</v>
      </c>
      <c r="M4795" s="12"/>
    </row>
    <row r="4796" spans="1:13" x14ac:dyDescent="0.3">
      <c r="A4796" s="18">
        <v>4794</v>
      </c>
      <c r="B4796" s="18">
        <f t="shared" si="148"/>
        <v>2023</v>
      </c>
      <c r="C4796" s="17">
        <v>45017</v>
      </c>
      <c r="D4796" s="18" t="s">
        <v>130</v>
      </c>
      <c r="E4796" s="18" t="s">
        <v>164</v>
      </c>
      <c r="F4796" s="18" t="str">
        <f t="shared" si="149"/>
        <v>National Grid-Net Metering Recovery Surcharge (NMRS)-45017</v>
      </c>
      <c r="G4796" s="11" t="s">
        <v>131</v>
      </c>
      <c r="H4796" s="11" t="s">
        <v>49</v>
      </c>
      <c r="I4796" s="11" t="s">
        <v>132</v>
      </c>
      <c r="J4796" s="11" t="s">
        <v>137</v>
      </c>
      <c r="K4796" s="11" t="str">
        <f>IFERROR(INDEX('EDC Component Dictionary'!$C$5:$C$37,MATCH('Rates Database'!J4796,'EDC Component Dictionary'!$B$5:$B$37,0)), "Energy Supply")</f>
        <v>Distribution System</v>
      </c>
      <c r="L4796" s="12">
        <v>9.3200000000000002E-3</v>
      </c>
      <c r="M4796" s="12"/>
    </row>
    <row r="4797" spans="1:13" x14ac:dyDescent="0.3">
      <c r="A4797" s="18">
        <v>4795</v>
      </c>
      <c r="B4797" s="18">
        <f t="shared" si="148"/>
        <v>2023</v>
      </c>
      <c r="C4797" s="17">
        <v>44986</v>
      </c>
      <c r="D4797" s="18" t="s">
        <v>130</v>
      </c>
      <c r="E4797" s="18" t="s">
        <v>164</v>
      </c>
      <c r="F4797" s="18" t="str">
        <f t="shared" si="149"/>
        <v>National Grid-Net Metering Recovery Surcharge (NMRS)-44986</v>
      </c>
      <c r="G4797" s="11" t="s">
        <v>131</v>
      </c>
      <c r="H4797" s="11" t="s">
        <v>49</v>
      </c>
      <c r="I4797" s="11" t="s">
        <v>132</v>
      </c>
      <c r="J4797" s="11" t="s">
        <v>137</v>
      </c>
      <c r="K4797" s="11" t="str">
        <f>IFERROR(INDEX('EDC Component Dictionary'!$C$5:$C$37,MATCH('Rates Database'!J4797,'EDC Component Dictionary'!$B$5:$B$37,0)), "Energy Supply")</f>
        <v>Distribution System</v>
      </c>
      <c r="L4797" s="12">
        <v>9.3200000000000002E-3</v>
      </c>
      <c r="M4797" s="12"/>
    </row>
    <row r="4798" spans="1:13" x14ac:dyDescent="0.3">
      <c r="A4798" s="18">
        <v>4796</v>
      </c>
      <c r="B4798" s="18">
        <f t="shared" si="148"/>
        <v>2023</v>
      </c>
      <c r="C4798" s="17">
        <v>44958</v>
      </c>
      <c r="D4798" s="18" t="s">
        <v>130</v>
      </c>
      <c r="E4798" s="18" t="s">
        <v>164</v>
      </c>
      <c r="F4798" s="18" t="str">
        <f t="shared" si="149"/>
        <v>National Grid-Net Metering Recovery Surcharge (NMRS)-44958</v>
      </c>
      <c r="G4798" s="11" t="s">
        <v>131</v>
      </c>
      <c r="H4798" s="11" t="s">
        <v>49</v>
      </c>
      <c r="I4798" s="11" t="s">
        <v>132</v>
      </c>
      <c r="J4798" s="11" t="s">
        <v>137</v>
      </c>
      <c r="K4798" s="11" t="str">
        <f>IFERROR(INDEX('EDC Component Dictionary'!$C$5:$C$37,MATCH('Rates Database'!J4798,'EDC Component Dictionary'!$B$5:$B$37,0)), "Energy Supply")</f>
        <v>Distribution System</v>
      </c>
      <c r="L4798" s="12">
        <v>9.2999999999999992E-3</v>
      </c>
      <c r="M4798" s="12"/>
    </row>
    <row r="4799" spans="1:13" x14ac:dyDescent="0.3">
      <c r="A4799" s="18">
        <v>4797</v>
      </c>
      <c r="B4799" s="18">
        <f t="shared" si="148"/>
        <v>2023</v>
      </c>
      <c r="C4799" s="17">
        <v>44927</v>
      </c>
      <c r="D4799" s="18" t="s">
        <v>130</v>
      </c>
      <c r="E4799" s="18" t="s">
        <v>164</v>
      </c>
      <c r="F4799" s="18" t="str">
        <f t="shared" si="149"/>
        <v>National Grid-Net Metering Recovery Surcharge (NMRS)-44927</v>
      </c>
      <c r="G4799" s="11" t="s">
        <v>131</v>
      </c>
      <c r="H4799" s="11" t="s">
        <v>49</v>
      </c>
      <c r="I4799" s="11" t="s">
        <v>132</v>
      </c>
      <c r="J4799" s="11" t="s">
        <v>137</v>
      </c>
      <c r="K4799" s="11" t="str">
        <f>IFERROR(INDEX('EDC Component Dictionary'!$C$5:$C$37,MATCH('Rates Database'!J4799,'EDC Component Dictionary'!$B$5:$B$37,0)), "Energy Supply")</f>
        <v>Distribution System</v>
      </c>
      <c r="L4799" s="12">
        <v>9.2999999999999992E-3</v>
      </c>
      <c r="M4799" s="12"/>
    </row>
    <row r="4800" spans="1:13" x14ac:dyDescent="0.3">
      <c r="A4800" s="18">
        <v>4798</v>
      </c>
      <c r="B4800" s="18">
        <f t="shared" si="148"/>
        <v>2022</v>
      </c>
      <c r="C4800" s="17">
        <v>44896</v>
      </c>
      <c r="D4800" s="18" t="s">
        <v>130</v>
      </c>
      <c r="E4800" s="18" t="s">
        <v>164</v>
      </c>
      <c r="F4800" s="18" t="str">
        <f t="shared" si="149"/>
        <v>National Grid-Net Metering Recovery Surcharge (NMRS)-44896</v>
      </c>
      <c r="G4800" s="11" t="s">
        <v>131</v>
      </c>
      <c r="H4800" s="11" t="s">
        <v>49</v>
      </c>
      <c r="I4800" s="11" t="s">
        <v>132</v>
      </c>
      <c r="J4800" s="11" t="s">
        <v>137</v>
      </c>
      <c r="K4800" s="11" t="str">
        <f>IFERROR(INDEX('EDC Component Dictionary'!$C$5:$C$37,MATCH('Rates Database'!J4800,'EDC Component Dictionary'!$B$5:$B$37,0)), "Energy Supply")</f>
        <v>Distribution System</v>
      </c>
      <c r="L4800" s="12">
        <v>9.2999999999999992E-3</v>
      </c>
      <c r="M4800" s="12"/>
    </row>
    <row r="4801" spans="1:13" x14ac:dyDescent="0.3">
      <c r="A4801" s="18">
        <v>4799</v>
      </c>
      <c r="B4801" s="18">
        <f t="shared" si="148"/>
        <v>2022</v>
      </c>
      <c r="C4801" s="17">
        <v>44866</v>
      </c>
      <c r="D4801" s="18" t="s">
        <v>130</v>
      </c>
      <c r="E4801" s="18" t="s">
        <v>164</v>
      </c>
      <c r="F4801" s="18" t="str">
        <f t="shared" si="149"/>
        <v>National Grid-Net Metering Recovery Surcharge (NMRS)-44866</v>
      </c>
      <c r="G4801" s="11" t="s">
        <v>131</v>
      </c>
      <c r="H4801" s="11" t="s">
        <v>49</v>
      </c>
      <c r="I4801" s="11" t="s">
        <v>132</v>
      </c>
      <c r="J4801" s="11" t="s">
        <v>137</v>
      </c>
      <c r="K4801" s="11" t="str">
        <f>IFERROR(INDEX('EDC Component Dictionary'!$C$5:$C$37,MATCH('Rates Database'!J4801,'EDC Component Dictionary'!$B$5:$B$37,0)), "Energy Supply")</f>
        <v>Distribution System</v>
      </c>
      <c r="L4801" s="12">
        <v>9.2999999999999992E-3</v>
      </c>
      <c r="M4801" s="12"/>
    </row>
    <row r="4802" spans="1:13" x14ac:dyDescent="0.3">
      <c r="A4802" s="18">
        <v>4800</v>
      </c>
      <c r="B4802" s="18">
        <f t="shared" si="148"/>
        <v>2022</v>
      </c>
      <c r="C4802" s="17">
        <v>44835</v>
      </c>
      <c r="D4802" s="18" t="s">
        <v>130</v>
      </c>
      <c r="E4802" s="18" t="s">
        <v>164</v>
      </c>
      <c r="F4802" s="18" t="str">
        <f t="shared" si="149"/>
        <v>National Grid-Net Metering Recovery Surcharge (NMRS)-44835</v>
      </c>
      <c r="G4802" s="11" t="s">
        <v>131</v>
      </c>
      <c r="H4802" s="11" t="s">
        <v>49</v>
      </c>
      <c r="I4802" s="11" t="s">
        <v>132</v>
      </c>
      <c r="J4802" s="11" t="s">
        <v>137</v>
      </c>
      <c r="K4802" s="11" t="str">
        <f>IFERROR(INDEX('EDC Component Dictionary'!$C$5:$C$37,MATCH('Rates Database'!J4802,'EDC Component Dictionary'!$B$5:$B$37,0)), "Energy Supply")</f>
        <v>Distribution System</v>
      </c>
      <c r="L4802" s="12">
        <v>9.2999999999999992E-3</v>
      </c>
      <c r="M4802" s="12"/>
    </row>
    <row r="4803" spans="1:13" x14ac:dyDescent="0.3">
      <c r="A4803" s="18">
        <v>4801</v>
      </c>
      <c r="B4803" s="18">
        <f t="shared" ref="B4803:B4866" si="150">YEAR(C4803)</f>
        <v>2022</v>
      </c>
      <c r="C4803" s="17">
        <v>44805</v>
      </c>
      <c r="D4803" s="18" t="s">
        <v>130</v>
      </c>
      <c r="E4803" s="18" t="s">
        <v>164</v>
      </c>
      <c r="F4803" s="18" t="str">
        <f t="shared" si="149"/>
        <v>National Grid-Net Metering Recovery Surcharge (NMRS)-44805</v>
      </c>
      <c r="G4803" s="11" t="s">
        <v>131</v>
      </c>
      <c r="H4803" s="11" t="s">
        <v>49</v>
      </c>
      <c r="I4803" s="11" t="s">
        <v>132</v>
      </c>
      <c r="J4803" s="11" t="s">
        <v>137</v>
      </c>
      <c r="K4803" s="11" t="str">
        <f>IFERROR(INDEX('EDC Component Dictionary'!$C$5:$C$37,MATCH('Rates Database'!J4803,'EDC Component Dictionary'!$B$5:$B$37,0)), "Energy Supply")</f>
        <v>Distribution System</v>
      </c>
      <c r="L4803" s="12">
        <v>9.2999999999999992E-3</v>
      </c>
      <c r="M4803" s="12"/>
    </row>
    <row r="4804" spans="1:13" x14ac:dyDescent="0.3">
      <c r="A4804" s="18">
        <v>4802</v>
      </c>
      <c r="B4804" s="18">
        <f t="shared" si="150"/>
        <v>2022</v>
      </c>
      <c r="C4804" s="17">
        <v>44774</v>
      </c>
      <c r="D4804" s="18" t="s">
        <v>130</v>
      </c>
      <c r="E4804" s="18" t="s">
        <v>164</v>
      </c>
      <c r="F4804" s="18" t="str">
        <f t="shared" ref="F4804:F4867" si="151">_xlfn.CONCAT(E4804,"-",J4804,"-",C4804)</f>
        <v>National Grid-Net Metering Recovery Surcharge (NMRS)-44774</v>
      </c>
      <c r="G4804" s="11" t="s">
        <v>131</v>
      </c>
      <c r="H4804" s="11" t="s">
        <v>49</v>
      </c>
      <c r="I4804" s="11" t="s">
        <v>132</v>
      </c>
      <c r="J4804" s="11" t="s">
        <v>137</v>
      </c>
      <c r="K4804" s="11" t="str">
        <f>IFERROR(INDEX('EDC Component Dictionary'!$C$5:$C$37,MATCH('Rates Database'!J4804,'EDC Component Dictionary'!$B$5:$B$37,0)), "Energy Supply")</f>
        <v>Distribution System</v>
      </c>
      <c r="L4804" s="12">
        <v>9.2999999999999992E-3</v>
      </c>
      <c r="M4804" s="12"/>
    </row>
    <row r="4805" spans="1:13" x14ac:dyDescent="0.3">
      <c r="A4805" s="18">
        <v>4803</v>
      </c>
      <c r="B4805" s="18">
        <f t="shared" si="150"/>
        <v>2022</v>
      </c>
      <c r="C4805" s="17">
        <v>44743</v>
      </c>
      <c r="D4805" s="18" t="s">
        <v>130</v>
      </c>
      <c r="E4805" s="18" t="s">
        <v>164</v>
      </c>
      <c r="F4805" s="18" t="str">
        <f t="shared" si="151"/>
        <v>National Grid-Net Metering Recovery Surcharge (NMRS)-44743</v>
      </c>
      <c r="G4805" s="11" t="s">
        <v>131</v>
      </c>
      <c r="H4805" s="11" t="s">
        <v>49</v>
      </c>
      <c r="I4805" s="11" t="s">
        <v>132</v>
      </c>
      <c r="J4805" s="11" t="s">
        <v>137</v>
      </c>
      <c r="K4805" s="11" t="str">
        <f>IFERROR(INDEX('EDC Component Dictionary'!$C$5:$C$37,MATCH('Rates Database'!J4805,'EDC Component Dictionary'!$B$5:$B$37,0)), "Energy Supply")</f>
        <v>Distribution System</v>
      </c>
      <c r="L4805" s="12">
        <v>9.2999999999999992E-3</v>
      </c>
      <c r="M4805" s="12"/>
    </row>
    <row r="4806" spans="1:13" x14ac:dyDescent="0.3">
      <c r="A4806" s="18">
        <v>4804</v>
      </c>
      <c r="B4806" s="18">
        <f t="shared" si="150"/>
        <v>2022</v>
      </c>
      <c r="C4806" s="17">
        <v>44713</v>
      </c>
      <c r="D4806" s="18" t="s">
        <v>130</v>
      </c>
      <c r="E4806" s="18" t="s">
        <v>164</v>
      </c>
      <c r="F4806" s="18" t="str">
        <f t="shared" si="151"/>
        <v>National Grid-Net Metering Recovery Surcharge (NMRS)-44713</v>
      </c>
      <c r="G4806" s="11" t="s">
        <v>131</v>
      </c>
      <c r="H4806" s="11" t="s">
        <v>49</v>
      </c>
      <c r="I4806" s="11" t="s">
        <v>132</v>
      </c>
      <c r="J4806" s="11" t="s">
        <v>137</v>
      </c>
      <c r="K4806" s="11" t="str">
        <f>IFERROR(INDEX('EDC Component Dictionary'!$C$5:$C$37,MATCH('Rates Database'!J4806,'EDC Component Dictionary'!$B$5:$B$37,0)), "Energy Supply")</f>
        <v>Distribution System</v>
      </c>
      <c r="L4806" s="12">
        <v>9.2999999999999992E-3</v>
      </c>
      <c r="M4806" s="12"/>
    </row>
    <row r="4807" spans="1:13" x14ac:dyDescent="0.3">
      <c r="A4807" s="18">
        <v>4805</v>
      </c>
      <c r="B4807" s="18">
        <f t="shared" si="150"/>
        <v>2022</v>
      </c>
      <c r="C4807" s="17">
        <v>44682</v>
      </c>
      <c r="D4807" s="18" t="s">
        <v>130</v>
      </c>
      <c r="E4807" s="18" t="s">
        <v>164</v>
      </c>
      <c r="F4807" s="18" t="str">
        <f t="shared" si="151"/>
        <v>National Grid-Net Metering Recovery Surcharge (NMRS)-44682</v>
      </c>
      <c r="G4807" s="11" t="s">
        <v>131</v>
      </c>
      <c r="H4807" s="11" t="s">
        <v>49</v>
      </c>
      <c r="I4807" s="11" t="s">
        <v>132</v>
      </c>
      <c r="J4807" s="11" t="s">
        <v>137</v>
      </c>
      <c r="K4807" s="11" t="str">
        <f>IFERROR(INDEX('EDC Component Dictionary'!$C$5:$C$37,MATCH('Rates Database'!J4807,'EDC Component Dictionary'!$B$5:$B$37,0)), "Energy Supply")</f>
        <v>Distribution System</v>
      </c>
      <c r="L4807" s="12">
        <v>9.2999999999999992E-3</v>
      </c>
      <c r="M4807" s="12"/>
    </row>
    <row r="4808" spans="1:13" x14ac:dyDescent="0.3">
      <c r="A4808" s="18">
        <v>4806</v>
      </c>
      <c r="B4808" s="18">
        <f t="shared" si="150"/>
        <v>2022</v>
      </c>
      <c r="C4808" s="17">
        <v>44652</v>
      </c>
      <c r="D4808" s="18" t="s">
        <v>130</v>
      </c>
      <c r="E4808" s="18" t="s">
        <v>164</v>
      </c>
      <c r="F4808" s="18" t="str">
        <f t="shared" si="151"/>
        <v>National Grid-Net Metering Recovery Surcharge (NMRS)-44652</v>
      </c>
      <c r="G4808" s="11" t="s">
        <v>131</v>
      </c>
      <c r="H4808" s="11" t="s">
        <v>49</v>
      </c>
      <c r="I4808" s="11" t="s">
        <v>132</v>
      </c>
      <c r="J4808" s="11" t="s">
        <v>137</v>
      </c>
      <c r="K4808" s="11" t="str">
        <f>IFERROR(INDEX('EDC Component Dictionary'!$C$5:$C$37,MATCH('Rates Database'!J4808,'EDC Component Dictionary'!$B$5:$B$37,0)), "Energy Supply")</f>
        <v>Distribution System</v>
      </c>
      <c r="L4808" s="12">
        <v>9.2999999999999992E-3</v>
      </c>
      <c r="M4808" s="12"/>
    </row>
    <row r="4809" spans="1:13" x14ac:dyDescent="0.3">
      <c r="A4809" s="18">
        <v>4807</v>
      </c>
      <c r="B4809" s="18">
        <f t="shared" si="150"/>
        <v>2022</v>
      </c>
      <c r="C4809" s="17">
        <v>44621</v>
      </c>
      <c r="D4809" s="18" t="s">
        <v>130</v>
      </c>
      <c r="E4809" s="18" t="s">
        <v>164</v>
      </c>
      <c r="F4809" s="18" t="str">
        <f t="shared" si="151"/>
        <v>National Grid-Net Metering Recovery Surcharge (NMRS)-44621</v>
      </c>
      <c r="G4809" s="11" t="s">
        <v>131</v>
      </c>
      <c r="H4809" s="11" t="s">
        <v>49</v>
      </c>
      <c r="I4809" s="11" t="s">
        <v>132</v>
      </c>
      <c r="J4809" s="11" t="s">
        <v>137</v>
      </c>
      <c r="K4809" s="11" t="str">
        <f>IFERROR(INDEX('EDC Component Dictionary'!$C$5:$C$37,MATCH('Rates Database'!J4809,'EDC Component Dictionary'!$B$5:$B$37,0)), "Energy Supply")</f>
        <v>Distribution System</v>
      </c>
      <c r="L4809" s="12">
        <v>9.2999999999999992E-3</v>
      </c>
      <c r="M4809" s="12"/>
    </row>
    <row r="4810" spans="1:13" x14ac:dyDescent="0.3">
      <c r="A4810" s="18">
        <v>4808</v>
      </c>
      <c r="B4810" s="18">
        <f t="shared" si="150"/>
        <v>2022</v>
      </c>
      <c r="C4810" s="17">
        <v>44593</v>
      </c>
      <c r="D4810" s="18" t="s">
        <v>130</v>
      </c>
      <c r="E4810" s="18" t="s">
        <v>164</v>
      </c>
      <c r="F4810" s="18" t="str">
        <f t="shared" si="151"/>
        <v>National Grid-Net Metering Recovery Surcharge (NMRS)-44593</v>
      </c>
      <c r="G4810" s="11" t="s">
        <v>131</v>
      </c>
      <c r="H4810" s="11" t="s">
        <v>49</v>
      </c>
      <c r="I4810" s="11" t="s">
        <v>132</v>
      </c>
      <c r="J4810" s="11" t="s">
        <v>137</v>
      </c>
      <c r="K4810" s="11" t="str">
        <f>IFERROR(INDEX('EDC Component Dictionary'!$C$5:$C$37,MATCH('Rates Database'!J4810,'EDC Component Dictionary'!$B$5:$B$37,0)), "Energy Supply")</f>
        <v>Distribution System</v>
      </c>
      <c r="L4810" s="12">
        <v>1.163E-2</v>
      </c>
      <c r="M4810" s="12"/>
    </row>
    <row r="4811" spans="1:13" x14ac:dyDescent="0.3">
      <c r="A4811" s="18">
        <v>4809</v>
      </c>
      <c r="B4811" s="18">
        <f t="shared" si="150"/>
        <v>2022</v>
      </c>
      <c r="C4811" s="17">
        <v>44562</v>
      </c>
      <c r="D4811" s="18" t="s">
        <v>130</v>
      </c>
      <c r="E4811" s="18" t="s">
        <v>164</v>
      </c>
      <c r="F4811" s="18" t="str">
        <f t="shared" si="151"/>
        <v>National Grid-Net Metering Recovery Surcharge (NMRS)-44562</v>
      </c>
      <c r="G4811" s="11" t="s">
        <v>131</v>
      </c>
      <c r="H4811" s="11" t="s">
        <v>49</v>
      </c>
      <c r="I4811" s="11" t="s">
        <v>132</v>
      </c>
      <c r="J4811" s="11" t="s">
        <v>137</v>
      </c>
      <c r="K4811" s="11" t="str">
        <f>IFERROR(INDEX('EDC Component Dictionary'!$C$5:$C$37,MATCH('Rates Database'!J4811,'EDC Component Dictionary'!$B$5:$B$37,0)), "Energy Supply")</f>
        <v>Distribution System</v>
      </c>
      <c r="L4811" s="12">
        <v>1.163E-2</v>
      </c>
      <c r="M4811" s="12"/>
    </row>
    <row r="4812" spans="1:13" x14ac:dyDescent="0.3">
      <c r="A4812" s="18">
        <v>4810</v>
      </c>
      <c r="B4812" s="18">
        <f t="shared" si="150"/>
        <v>2021</v>
      </c>
      <c r="C4812" s="17">
        <v>44531</v>
      </c>
      <c r="D4812" s="18" t="s">
        <v>130</v>
      </c>
      <c r="E4812" s="18" t="s">
        <v>164</v>
      </c>
      <c r="F4812" s="18" t="str">
        <f t="shared" si="151"/>
        <v>National Grid-Net Metering Recovery Surcharge (NMRS)-44531</v>
      </c>
      <c r="G4812" s="11" t="s">
        <v>131</v>
      </c>
      <c r="H4812" s="11" t="s">
        <v>49</v>
      </c>
      <c r="I4812" s="11" t="s">
        <v>132</v>
      </c>
      <c r="J4812" s="11" t="s">
        <v>137</v>
      </c>
      <c r="K4812" s="11" t="str">
        <f>IFERROR(INDEX('EDC Component Dictionary'!$C$5:$C$37,MATCH('Rates Database'!J4812,'EDC Component Dictionary'!$B$5:$B$37,0)), "Energy Supply")</f>
        <v>Distribution System</v>
      </c>
      <c r="L4812" s="12">
        <v>1.163E-2</v>
      </c>
      <c r="M4812" s="12"/>
    </row>
    <row r="4813" spans="1:13" x14ac:dyDescent="0.3">
      <c r="A4813" s="18">
        <v>4811</v>
      </c>
      <c r="B4813" s="18">
        <f t="shared" si="150"/>
        <v>2021</v>
      </c>
      <c r="C4813" s="17">
        <v>44501</v>
      </c>
      <c r="D4813" s="18" t="s">
        <v>130</v>
      </c>
      <c r="E4813" s="18" t="s">
        <v>164</v>
      </c>
      <c r="F4813" s="18" t="str">
        <f t="shared" si="151"/>
        <v>National Grid-Net Metering Recovery Surcharge (NMRS)-44501</v>
      </c>
      <c r="G4813" s="11" t="s">
        <v>131</v>
      </c>
      <c r="H4813" s="11" t="s">
        <v>49</v>
      </c>
      <c r="I4813" s="11" t="s">
        <v>132</v>
      </c>
      <c r="J4813" s="11" t="s">
        <v>137</v>
      </c>
      <c r="K4813" s="11" t="str">
        <f>IFERROR(INDEX('EDC Component Dictionary'!$C$5:$C$37,MATCH('Rates Database'!J4813,'EDC Component Dictionary'!$B$5:$B$37,0)), "Energy Supply")</f>
        <v>Distribution System</v>
      </c>
      <c r="L4813" s="12">
        <v>1.163E-2</v>
      </c>
      <c r="M4813" s="12"/>
    </row>
    <row r="4814" spans="1:13" x14ac:dyDescent="0.3">
      <c r="A4814" s="18">
        <v>4812</v>
      </c>
      <c r="B4814" s="18">
        <f t="shared" si="150"/>
        <v>2021</v>
      </c>
      <c r="C4814" s="17">
        <v>44470</v>
      </c>
      <c r="D4814" s="18" t="s">
        <v>130</v>
      </c>
      <c r="E4814" s="18" t="s">
        <v>164</v>
      </c>
      <c r="F4814" s="18" t="str">
        <f t="shared" si="151"/>
        <v>National Grid-Net Metering Recovery Surcharge (NMRS)-44470</v>
      </c>
      <c r="G4814" s="11" t="s">
        <v>131</v>
      </c>
      <c r="H4814" s="11" t="s">
        <v>49</v>
      </c>
      <c r="I4814" s="11" t="s">
        <v>132</v>
      </c>
      <c r="J4814" s="11" t="s">
        <v>137</v>
      </c>
      <c r="K4814" s="11" t="str">
        <f>IFERROR(INDEX('EDC Component Dictionary'!$C$5:$C$37,MATCH('Rates Database'!J4814,'EDC Component Dictionary'!$B$5:$B$37,0)), "Energy Supply")</f>
        <v>Distribution System</v>
      </c>
      <c r="L4814" s="12">
        <v>1.163E-2</v>
      </c>
      <c r="M4814" s="12"/>
    </row>
    <row r="4815" spans="1:13" x14ac:dyDescent="0.3">
      <c r="A4815" s="18">
        <v>4813</v>
      </c>
      <c r="B4815" s="18">
        <f t="shared" si="150"/>
        <v>2021</v>
      </c>
      <c r="C4815" s="17">
        <v>44440</v>
      </c>
      <c r="D4815" s="18" t="s">
        <v>130</v>
      </c>
      <c r="E4815" s="18" t="s">
        <v>164</v>
      </c>
      <c r="F4815" s="18" t="str">
        <f t="shared" si="151"/>
        <v>National Grid-Net Metering Recovery Surcharge (NMRS)-44440</v>
      </c>
      <c r="G4815" s="11" t="s">
        <v>131</v>
      </c>
      <c r="H4815" s="11" t="s">
        <v>49</v>
      </c>
      <c r="I4815" s="11" t="s">
        <v>132</v>
      </c>
      <c r="J4815" s="11" t="s">
        <v>137</v>
      </c>
      <c r="K4815" s="11" t="str">
        <f>IFERROR(INDEX('EDC Component Dictionary'!$C$5:$C$37,MATCH('Rates Database'!J4815,'EDC Component Dictionary'!$B$5:$B$37,0)), "Energy Supply")</f>
        <v>Distribution System</v>
      </c>
      <c r="L4815" s="12">
        <v>1.163E-2</v>
      </c>
      <c r="M4815" s="12"/>
    </row>
    <row r="4816" spans="1:13" x14ac:dyDescent="0.3">
      <c r="A4816" s="18">
        <v>4814</v>
      </c>
      <c r="B4816" s="18">
        <f t="shared" si="150"/>
        <v>2021</v>
      </c>
      <c r="C4816" s="17">
        <v>44409</v>
      </c>
      <c r="D4816" s="18" t="s">
        <v>130</v>
      </c>
      <c r="E4816" s="18" t="s">
        <v>164</v>
      </c>
      <c r="F4816" s="18" t="str">
        <f t="shared" si="151"/>
        <v>National Grid-Net Metering Recovery Surcharge (NMRS)-44409</v>
      </c>
      <c r="G4816" s="11" t="s">
        <v>131</v>
      </c>
      <c r="H4816" s="11" t="s">
        <v>49</v>
      </c>
      <c r="I4816" s="11" t="s">
        <v>132</v>
      </c>
      <c r="J4816" s="11" t="s">
        <v>137</v>
      </c>
      <c r="K4816" s="11" t="str">
        <f>IFERROR(INDEX('EDC Component Dictionary'!$C$5:$C$37,MATCH('Rates Database'!J4816,'EDC Component Dictionary'!$B$5:$B$37,0)), "Energy Supply")</f>
        <v>Distribution System</v>
      </c>
      <c r="L4816" s="12">
        <v>1.163E-2</v>
      </c>
      <c r="M4816" s="12"/>
    </row>
    <row r="4817" spans="1:13" x14ac:dyDescent="0.3">
      <c r="A4817" s="18">
        <v>4815</v>
      </c>
      <c r="B4817" s="18">
        <f t="shared" si="150"/>
        <v>2021</v>
      </c>
      <c r="C4817" s="17">
        <v>44378</v>
      </c>
      <c r="D4817" s="18" t="s">
        <v>130</v>
      </c>
      <c r="E4817" s="18" t="s">
        <v>164</v>
      </c>
      <c r="F4817" s="18" t="str">
        <f t="shared" si="151"/>
        <v>National Grid-Net Metering Recovery Surcharge (NMRS)-44378</v>
      </c>
      <c r="G4817" s="11" t="s">
        <v>131</v>
      </c>
      <c r="H4817" s="11" t="s">
        <v>49</v>
      </c>
      <c r="I4817" s="11" t="s">
        <v>132</v>
      </c>
      <c r="J4817" s="11" t="s">
        <v>137</v>
      </c>
      <c r="K4817" s="11" t="str">
        <f>IFERROR(INDEX('EDC Component Dictionary'!$C$5:$C$37,MATCH('Rates Database'!J4817,'EDC Component Dictionary'!$B$5:$B$37,0)), "Energy Supply")</f>
        <v>Distribution System</v>
      </c>
      <c r="L4817" s="12">
        <v>1.163E-2</v>
      </c>
      <c r="M4817" s="12"/>
    </row>
    <row r="4818" spans="1:13" x14ac:dyDescent="0.3">
      <c r="A4818" s="18">
        <v>4816</v>
      </c>
      <c r="B4818" s="18">
        <f t="shared" si="150"/>
        <v>2021</v>
      </c>
      <c r="C4818" s="17">
        <v>44348</v>
      </c>
      <c r="D4818" s="18" t="s">
        <v>130</v>
      </c>
      <c r="E4818" s="18" t="s">
        <v>164</v>
      </c>
      <c r="F4818" s="18" t="str">
        <f t="shared" si="151"/>
        <v>National Grid-Net Metering Recovery Surcharge (NMRS)-44348</v>
      </c>
      <c r="G4818" s="11" t="s">
        <v>131</v>
      </c>
      <c r="H4818" s="11" t="s">
        <v>49</v>
      </c>
      <c r="I4818" s="11" t="s">
        <v>132</v>
      </c>
      <c r="J4818" s="11" t="s">
        <v>137</v>
      </c>
      <c r="K4818" s="11" t="str">
        <f>IFERROR(INDEX('EDC Component Dictionary'!$C$5:$C$37,MATCH('Rates Database'!J4818,'EDC Component Dictionary'!$B$5:$B$37,0)), "Energy Supply")</f>
        <v>Distribution System</v>
      </c>
      <c r="L4818" s="12">
        <v>1.163E-2</v>
      </c>
      <c r="M4818" s="12"/>
    </row>
    <row r="4819" spans="1:13" x14ac:dyDescent="0.3">
      <c r="A4819" s="18">
        <v>4817</v>
      </c>
      <c r="B4819" s="18">
        <f t="shared" si="150"/>
        <v>2021</v>
      </c>
      <c r="C4819" s="17">
        <v>44317</v>
      </c>
      <c r="D4819" s="18" t="s">
        <v>130</v>
      </c>
      <c r="E4819" s="18" t="s">
        <v>164</v>
      </c>
      <c r="F4819" s="18" t="str">
        <f t="shared" si="151"/>
        <v>National Grid-Net Metering Recovery Surcharge (NMRS)-44317</v>
      </c>
      <c r="G4819" s="11" t="s">
        <v>131</v>
      </c>
      <c r="H4819" s="11" t="s">
        <v>49</v>
      </c>
      <c r="I4819" s="11" t="s">
        <v>132</v>
      </c>
      <c r="J4819" s="11" t="s">
        <v>137</v>
      </c>
      <c r="K4819" s="11" t="str">
        <f>IFERROR(INDEX('EDC Component Dictionary'!$C$5:$C$37,MATCH('Rates Database'!J4819,'EDC Component Dictionary'!$B$5:$B$37,0)), "Energy Supply")</f>
        <v>Distribution System</v>
      </c>
      <c r="L4819" s="12">
        <v>1.163E-2</v>
      </c>
      <c r="M4819" s="12"/>
    </row>
    <row r="4820" spans="1:13" x14ac:dyDescent="0.3">
      <c r="A4820" s="18">
        <v>4818</v>
      </c>
      <c r="B4820" s="18">
        <f t="shared" si="150"/>
        <v>2021</v>
      </c>
      <c r="C4820" s="17">
        <v>44287</v>
      </c>
      <c r="D4820" s="18" t="s">
        <v>130</v>
      </c>
      <c r="E4820" s="18" t="s">
        <v>164</v>
      </c>
      <c r="F4820" s="18" t="str">
        <f t="shared" si="151"/>
        <v>National Grid-Net Metering Recovery Surcharge (NMRS)-44287</v>
      </c>
      <c r="G4820" s="11" t="s">
        <v>131</v>
      </c>
      <c r="H4820" s="11" t="s">
        <v>49</v>
      </c>
      <c r="I4820" s="11" t="s">
        <v>132</v>
      </c>
      <c r="J4820" s="11" t="s">
        <v>137</v>
      </c>
      <c r="K4820" s="11" t="str">
        <f>IFERROR(INDEX('EDC Component Dictionary'!$C$5:$C$37,MATCH('Rates Database'!J4820,'EDC Component Dictionary'!$B$5:$B$37,0)), "Energy Supply")</f>
        <v>Distribution System</v>
      </c>
      <c r="L4820" s="12">
        <v>1.163E-2</v>
      </c>
      <c r="M4820" s="12"/>
    </row>
    <row r="4821" spans="1:13" x14ac:dyDescent="0.3">
      <c r="A4821" s="18">
        <v>4819</v>
      </c>
      <c r="B4821" s="18">
        <f t="shared" si="150"/>
        <v>2021</v>
      </c>
      <c r="C4821" s="17">
        <v>44256</v>
      </c>
      <c r="D4821" s="18" t="s">
        <v>130</v>
      </c>
      <c r="E4821" s="18" t="s">
        <v>164</v>
      </c>
      <c r="F4821" s="18" t="str">
        <f t="shared" si="151"/>
        <v>National Grid-Net Metering Recovery Surcharge (NMRS)-44256</v>
      </c>
      <c r="G4821" s="11" t="s">
        <v>131</v>
      </c>
      <c r="H4821" s="11" t="s">
        <v>49</v>
      </c>
      <c r="I4821" s="11" t="s">
        <v>132</v>
      </c>
      <c r="J4821" s="11" t="s">
        <v>137</v>
      </c>
      <c r="K4821" s="11" t="str">
        <f>IFERROR(INDEX('EDC Component Dictionary'!$C$5:$C$37,MATCH('Rates Database'!J4821,'EDC Component Dictionary'!$B$5:$B$37,0)), "Energy Supply")</f>
        <v>Distribution System</v>
      </c>
      <c r="L4821" s="12">
        <v>1.163E-2</v>
      </c>
      <c r="M4821" s="12"/>
    </row>
    <row r="4822" spans="1:13" x14ac:dyDescent="0.3">
      <c r="A4822" s="18">
        <v>4820</v>
      </c>
      <c r="B4822" s="18">
        <f t="shared" si="150"/>
        <v>2021</v>
      </c>
      <c r="C4822" s="17">
        <v>44228</v>
      </c>
      <c r="D4822" s="18" t="s">
        <v>130</v>
      </c>
      <c r="E4822" s="18" t="s">
        <v>164</v>
      </c>
      <c r="F4822" s="18" t="str">
        <f t="shared" si="151"/>
        <v>National Grid-Net Metering Recovery Surcharge (NMRS)-44228</v>
      </c>
      <c r="G4822" s="11" t="s">
        <v>131</v>
      </c>
      <c r="H4822" s="11" t="s">
        <v>49</v>
      </c>
      <c r="I4822" s="11" t="s">
        <v>132</v>
      </c>
      <c r="J4822" s="11" t="s">
        <v>137</v>
      </c>
      <c r="K4822" s="11" t="str">
        <f>IFERROR(INDEX('EDC Component Dictionary'!$C$5:$C$37,MATCH('Rates Database'!J4822,'EDC Component Dictionary'!$B$5:$B$37,0)), "Energy Supply")</f>
        <v>Distribution System</v>
      </c>
      <c r="L4822" s="12">
        <v>1.061E-2</v>
      </c>
      <c r="M4822" s="12"/>
    </row>
    <row r="4823" spans="1:13" x14ac:dyDescent="0.3">
      <c r="A4823" s="18">
        <v>4821</v>
      </c>
      <c r="B4823" s="18">
        <f t="shared" si="150"/>
        <v>2021</v>
      </c>
      <c r="C4823" s="17">
        <v>44197</v>
      </c>
      <c r="D4823" s="18" t="s">
        <v>130</v>
      </c>
      <c r="E4823" s="18" t="s">
        <v>164</v>
      </c>
      <c r="F4823" s="18" t="str">
        <f t="shared" si="151"/>
        <v>National Grid-Net Metering Recovery Surcharge (NMRS)-44197</v>
      </c>
      <c r="G4823" s="11" t="s">
        <v>131</v>
      </c>
      <c r="H4823" s="11" t="s">
        <v>49</v>
      </c>
      <c r="I4823" s="11" t="s">
        <v>132</v>
      </c>
      <c r="J4823" s="11" t="s">
        <v>137</v>
      </c>
      <c r="K4823" s="11" t="str">
        <f>IFERROR(INDEX('EDC Component Dictionary'!$C$5:$C$37,MATCH('Rates Database'!J4823,'EDC Component Dictionary'!$B$5:$B$37,0)), "Energy Supply")</f>
        <v>Distribution System</v>
      </c>
      <c r="L4823" s="12">
        <v>1.061E-2</v>
      </c>
      <c r="M4823" s="12"/>
    </row>
    <row r="4824" spans="1:13" x14ac:dyDescent="0.3">
      <c r="A4824" s="18">
        <v>4822</v>
      </c>
      <c r="B4824" s="18">
        <f t="shared" si="150"/>
        <v>2020</v>
      </c>
      <c r="C4824" s="17">
        <v>44166</v>
      </c>
      <c r="D4824" s="18" t="s">
        <v>130</v>
      </c>
      <c r="E4824" s="18" t="s">
        <v>164</v>
      </c>
      <c r="F4824" s="18" t="str">
        <f t="shared" si="151"/>
        <v>National Grid-Net Metering Recovery Surcharge (NMRS)-44166</v>
      </c>
      <c r="G4824" s="11" t="s">
        <v>131</v>
      </c>
      <c r="H4824" s="11" t="s">
        <v>49</v>
      </c>
      <c r="I4824" s="11" t="s">
        <v>132</v>
      </c>
      <c r="J4824" s="11" t="s">
        <v>137</v>
      </c>
      <c r="K4824" s="11" t="str">
        <f>IFERROR(INDEX('EDC Component Dictionary'!$C$5:$C$37,MATCH('Rates Database'!J4824,'EDC Component Dictionary'!$B$5:$B$37,0)), "Energy Supply")</f>
        <v>Distribution System</v>
      </c>
      <c r="L4824" s="12">
        <v>1.061E-2</v>
      </c>
      <c r="M4824" s="12"/>
    </row>
    <row r="4825" spans="1:13" x14ac:dyDescent="0.3">
      <c r="A4825" s="18">
        <v>4823</v>
      </c>
      <c r="B4825" s="18">
        <f t="shared" si="150"/>
        <v>2020</v>
      </c>
      <c r="C4825" s="17">
        <v>44136</v>
      </c>
      <c r="D4825" s="18" t="s">
        <v>130</v>
      </c>
      <c r="E4825" s="18" t="s">
        <v>164</v>
      </c>
      <c r="F4825" s="18" t="str">
        <f t="shared" si="151"/>
        <v>National Grid-Net Metering Recovery Surcharge (NMRS)-44136</v>
      </c>
      <c r="G4825" s="11" t="s">
        <v>131</v>
      </c>
      <c r="H4825" s="11" t="s">
        <v>49</v>
      </c>
      <c r="I4825" s="11" t="s">
        <v>132</v>
      </c>
      <c r="J4825" s="11" t="s">
        <v>137</v>
      </c>
      <c r="K4825" s="11" t="str">
        <f>IFERROR(INDEX('EDC Component Dictionary'!$C$5:$C$37,MATCH('Rates Database'!J4825,'EDC Component Dictionary'!$B$5:$B$37,0)), "Energy Supply")</f>
        <v>Distribution System</v>
      </c>
      <c r="L4825" s="12">
        <v>1.061E-2</v>
      </c>
      <c r="M4825" s="12"/>
    </row>
    <row r="4826" spans="1:13" x14ac:dyDescent="0.3">
      <c r="A4826" s="18">
        <v>4824</v>
      </c>
      <c r="B4826" s="18">
        <f t="shared" si="150"/>
        <v>2020</v>
      </c>
      <c r="C4826" s="17">
        <v>44105</v>
      </c>
      <c r="D4826" s="18" t="s">
        <v>130</v>
      </c>
      <c r="E4826" s="18" t="s">
        <v>164</v>
      </c>
      <c r="F4826" s="18" t="str">
        <f t="shared" si="151"/>
        <v>National Grid-Net Metering Recovery Surcharge (NMRS)-44105</v>
      </c>
      <c r="G4826" s="11" t="s">
        <v>131</v>
      </c>
      <c r="H4826" s="11" t="s">
        <v>49</v>
      </c>
      <c r="I4826" s="11" t="s">
        <v>132</v>
      </c>
      <c r="J4826" s="11" t="s">
        <v>137</v>
      </c>
      <c r="K4826" s="11" t="str">
        <f>IFERROR(INDEX('EDC Component Dictionary'!$C$5:$C$37,MATCH('Rates Database'!J4826,'EDC Component Dictionary'!$B$5:$B$37,0)), "Energy Supply")</f>
        <v>Distribution System</v>
      </c>
      <c r="L4826" s="12">
        <v>1.061E-2</v>
      </c>
      <c r="M4826" s="12"/>
    </row>
    <row r="4827" spans="1:13" x14ac:dyDescent="0.3">
      <c r="A4827" s="18">
        <v>4825</v>
      </c>
      <c r="B4827" s="18">
        <f t="shared" si="150"/>
        <v>2020</v>
      </c>
      <c r="C4827" s="17">
        <v>44075</v>
      </c>
      <c r="D4827" s="18" t="s">
        <v>130</v>
      </c>
      <c r="E4827" s="18" t="s">
        <v>164</v>
      </c>
      <c r="F4827" s="18" t="str">
        <f t="shared" si="151"/>
        <v>National Grid-Net Metering Recovery Surcharge (NMRS)-44075</v>
      </c>
      <c r="G4827" s="11" t="s">
        <v>131</v>
      </c>
      <c r="H4827" s="11" t="s">
        <v>49</v>
      </c>
      <c r="I4827" s="11" t="s">
        <v>132</v>
      </c>
      <c r="J4827" s="11" t="s">
        <v>137</v>
      </c>
      <c r="K4827" s="11" t="str">
        <f>IFERROR(INDEX('EDC Component Dictionary'!$C$5:$C$37,MATCH('Rates Database'!J4827,'EDC Component Dictionary'!$B$5:$B$37,0)), "Energy Supply")</f>
        <v>Distribution System</v>
      </c>
      <c r="L4827" s="12">
        <v>1.061E-2</v>
      </c>
      <c r="M4827" s="12"/>
    </row>
    <row r="4828" spans="1:13" x14ac:dyDescent="0.3">
      <c r="A4828" s="18">
        <v>4826</v>
      </c>
      <c r="B4828" s="18">
        <f t="shared" si="150"/>
        <v>2020</v>
      </c>
      <c r="C4828" s="17">
        <v>44044</v>
      </c>
      <c r="D4828" s="18" t="s">
        <v>130</v>
      </c>
      <c r="E4828" s="18" t="s">
        <v>164</v>
      </c>
      <c r="F4828" s="18" t="str">
        <f t="shared" si="151"/>
        <v>National Grid-Net Metering Recovery Surcharge (NMRS)-44044</v>
      </c>
      <c r="G4828" s="11" t="s">
        <v>131</v>
      </c>
      <c r="H4828" s="11" t="s">
        <v>49</v>
      </c>
      <c r="I4828" s="11" t="s">
        <v>132</v>
      </c>
      <c r="J4828" s="11" t="s">
        <v>137</v>
      </c>
      <c r="K4828" s="11" t="str">
        <f>IFERROR(INDEX('EDC Component Dictionary'!$C$5:$C$37,MATCH('Rates Database'!J4828,'EDC Component Dictionary'!$B$5:$B$37,0)), "Energy Supply")</f>
        <v>Distribution System</v>
      </c>
      <c r="L4828" s="12">
        <v>1.061E-2</v>
      </c>
      <c r="M4828" s="12"/>
    </row>
    <row r="4829" spans="1:13" x14ac:dyDescent="0.3">
      <c r="A4829" s="18">
        <v>4827</v>
      </c>
      <c r="B4829" s="18">
        <f t="shared" si="150"/>
        <v>2020</v>
      </c>
      <c r="C4829" s="17">
        <v>44013</v>
      </c>
      <c r="D4829" s="18" t="s">
        <v>130</v>
      </c>
      <c r="E4829" s="18" t="s">
        <v>164</v>
      </c>
      <c r="F4829" s="18" t="str">
        <f t="shared" si="151"/>
        <v>National Grid-Net Metering Recovery Surcharge (NMRS)-44013</v>
      </c>
      <c r="G4829" s="11" t="s">
        <v>131</v>
      </c>
      <c r="H4829" s="11" t="s">
        <v>49</v>
      </c>
      <c r="I4829" s="11" t="s">
        <v>132</v>
      </c>
      <c r="J4829" s="11" t="s">
        <v>137</v>
      </c>
      <c r="K4829" s="11" t="str">
        <f>IFERROR(INDEX('EDC Component Dictionary'!$C$5:$C$37,MATCH('Rates Database'!J4829,'EDC Component Dictionary'!$B$5:$B$37,0)), "Energy Supply")</f>
        <v>Distribution System</v>
      </c>
      <c r="L4829" s="12">
        <v>1.061E-2</v>
      </c>
      <c r="M4829" s="12"/>
    </row>
    <row r="4830" spans="1:13" x14ac:dyDescent="0.3">
      <c r="A4830" s="18">
        <v>4828</v>
      </c>
      <c r="B4830" s="18">
        <f t="shared" si="150"/>
        <v>2020</v>
      </c>
      <c r="C4830" s="17">
        <v>43983</v>
      </c>
      <c r="D4830" s="18" t="s">
        <v>130</v>
      </c>
      <c r="E4830" s="18" t="s">
        <v>164</v>
      </c>
      <c r="F4830" s="18" t="str">
        <f t="shared" si="151"/>
        <v>National Grid-Net Metering Recovery Surcharge (NMRS)-43983</v>
      </c>
      <c r="G4830" s="11" t="s">
        <v>131</v>
      </c>
      <c r="H4830" s="11" t="s">
        <v>49</v>
      </c>
      <c r="I4830" s="11" t="s">
        <v>132</v>
      </c>
      <c r="J4830" s="11" t="s">
        <v>137</v>
      </c>
      <c r="K4830" s="11" t="str">
        <f>IFERROR(INDEX('EDC Component Dictionary'!$C$5:$C$37,MATCH('Rates Database'!J4830,'EDC Component Dictionary'!$B$5:$B$37,0)), "Energy Supply")</f>
        <v>Distribution System</v>
      </c>
      <c r="L4830" s="12">
        <v>1.061E-2</v>
      </c>
      <c r="M4830" s="12"/>
    </row>
    <row r="4831" spans="1:13" x14ac:dyDescent="0.3">
      <c r="A4831" s="18">
        <v>4829</v>
      </c>
      <c r="B4831" s="18">
        <f t="shared" si="150"/>
        <v>2020</v>
      </c>
      <c r="C4831" s="17">
        <v>43952</v>
      </c>
      <c r="D4831" s="18" t="s">
        <v>130</v>
      </c>
      <c r="E4831" s="18" t="s">
        <v>164</v>
      </c>
      <c r="F4831" s="18" t="str">
        <f t="shared" si="151"/>
        <v>National Grid-Net Metering Recovery Surcharge (NMRS)-43952</v>
      </c>
      <c r="G4831" s="11" t="s">
        <v>131</v>
      </c>
      <c r="H4831" s="11" t="s">
        <v>49</v>
      </c>
      <c r="I4831" s="11" t="s">
        <v>132</v>
      </c>
      <c r="J4831" s="11" t="s">
        <v>137</v>
      </c>
      <c r="K4831" s="11" t="str">
        <f>IFERROR(INDEX('EDC Component Dictionary'!$C$5:$C$37,MATCH('Rates Database'!J4831,'EDC Component Dictionary'!$B$5:$B$37,0)), "Energy Supply")</f>
        <v>Distribution System</v>
      </c>
      <c r="L4831" s="12">
        <v>1.061E-2</v>
      </c>
      <c r="M4831" s="12"/>
    </row>
    <row r="4832" spans="1:13" x14ac:dyDescent="0.3">
      <c r="A4832" s="18">
        <v>4830</v>
      </c>
      <c r="B4832" s="18">
        <f t="shared" si="150"/>
        <v>2020</v>
      </c>
      <c r="C4832" s="17">
        <v>43922</v>
      </c>
      <c r="D4832" s="18" t="s">
        <v>130</v>
      </c>
      <c r="E4832" s="18" t="s">
        <v>164</v>
      </c>
      <c r="F4832" s="18" t="str">
        <f t="shared" si="151"/>
        <v>National Grid-Net Metering Recovery Surcharge (NMRS)-43922</v>
      </c>
      <c r="G4832" s="11" t="s">
        <v>131</v>
      </c>
      <c r="H4832" s="11" t="s">
        <v>49</v>
      </c>
      <c r="I4832" s="11" t="s">
        <v>132</v>
      </c>
      <c r="J4832" s="11" t="s">
        <v>137</v>
      </c>
      <c r="K4832" s="11" t="str">
        <f>IFERROR(INDEX('EDC Component Dictionary'!$C$5:$C$37,MATCH('Rates Database'!J4832,'EDC Component Dictionary'!$B$5:$B$37,0)), "Energy Supply")</f>
        <v>Distribution System</v>
      </c>
      <c r="L4832" s="12">
        <v>1.061E-2</v>
      </c>
      <c r="M4832" s="12"/>
    </row>
    <row r="4833" spans="1:13" x14ac:dyDescent="0.3">
      <c r="A4833" s="18">
        <v>4831</v>
      </c>
      <c r="B4833" s="18">
        <f t="shared" si="150"/>
        <v>2020</v>
      </c>
      <c r="C4833" s="17">
        <v>43891</v>
      </c>
      <c r="D4833" s="18" t="s">
        <v>130</v>
      </c>
      <c r="E4833" s="18" t="s">
        <v>164</v>
      </c>
      <c r="F4833" s="18" t="str">
        <f t="shared" si="151"/>
        <v>National Grid-Net Metering Recovery Surcharge (NMRS)-43891</v>
      </c>
      <c r="G4833" s="11" t="s">
        <v>131</v>
      </c>
      <c r="H4833" s="11" t="s">
        <v>49</v>
      </c>
      <c r="I4833" s="11" t="s">
        <v>132</v>
      </c>
      <c r="J4833" s="11" t="s">
        <v>137</v>
      </c>
      <c r="K4833" s="11" t="str">
        <f>IFERROR(INDEX('EDC Component Dictionary'!$C$5:$C$37,MATCH('Rates Database'!J4833,'EDC Component Dictionary'!$B$5:$B$37,0)), "Energy Supply")</f>
        <v>Distribution System</v>
      </c>
      <c r="L4833" s="12">
        <v>1.061E-2</v>
      </c>
      <c r="M4833" s="12"/>
    </row>
    <row r="4834" spans="1:13" x14ac:dyDescent="0.3">
      <c r="A4834" s="18">
        <v>4832</v>
      </c>
      <c r="B4834" s="18">
        <f t="shared" si="150"/>
        <v>2020</v>
      </c>
      <c r="C4834" s="17">
        <v>43862</v>
      </c>
      <c r="D4834" s="18" t="s">
        <v>130</v>
      </c>
      <c r="E4834" s="18" t="s">
        <v>164</v>
      </c>
      <c r="F4834" s="18" t="str">
        <f t="shared" si="151"/>
        <v>National Grid-Net Metering Recovery Surcharge (NMRS)-43862</v>
      </c>
      <c r="G4834" s="11" t="s">
        <v>131</v>
      </c>
      <c r="H4834" s="11" t="s">
        <v>49</v>
      </c>
      <c r="I4834" s="11" t="s">
        <v>132</v>
      </c>
      <c r="J4834" s="11" t="s">
        <v>137</v>
      </c>
      <c r="K4834" s="11" t="str">
        <f>IFERROR(INDEX('EDC Component Dictionary'!$C$5:$C$37,MATCH('Rates Database'!J4834,'EDC Component Dictionary'!$B$5:$B$37,0)), "Energy Supply")</f>
        <v>Distribution System</v>
      </c>
      <c r="L4834" s="12">
        <v>8.5900000000000004E-3</v>
      </c>
      <c r="M4834" s="12"/>
    </row>
    <row r="4835" spans="1:13" x14ac:dyDescent="0.3">
      <c r="A4835" s="18">
        <v>4833</v>
      </c>
      <c r="B4835" s="18">
        <f t="shared" si="150"/>
        <v>2020</v>
      </c>
      <c r="C4835" s="17">
        <v>43831</v>
      </c>
      <c r="D4835" s="18" t="s">
        <v>130</v>
      </c>
      <c r="E4835" s="18" t="s">
        <v>164</v>
      </c>
      <c r="F4835" s="18" t="str">
        <f t="shared" si="151"/>
        <v>National Grid-Net Metering Recovery Surcharge (NMRS)-43831</v>
      </c>
      <c r="G4835" s="11" t="s">
        <v>131</v>
      </c>
      <c r="H4835" s="11" t="s">
        <v>49</v>
      </c>
      <c r="I4835" s="11" t="s">
        <v>132</v>
      </c>
      <c r="J4835" s="11" t="s">
        <v>137</v>
      </c>
      <c r="K4835" s="11" t="str">
        <f>IFERROR(INDEX('EDC Component Dictionary'!$C$5:$C$37,MATCH('Rates Database'!J4835,'EDC Component Dictionary'!$B$5:$B$37,0)), "Energy Supply")</f>
        <v>Distribution System</v>
      </c>
      <c r="L4835" s="12">
        <v>8.5900000000000004E-3</v>
      </c>
      <c r="M4835" s="12"/>
    </row>
    <row r="4836" spans="1:13" x14ac:dyDescent="0.3">
      <c r="A4836" s="18">
        <v>4834</v>
      </c>
      <c r="B4836" s="18">
        <f t="shared" si="150"/>
        <v>2019</v>
      </c>
      <c r="C4836" s="17">
        <v>43800</v>
      </c>
      <c r="D4836" s="18" t="s">
        <v>130</v>
      </c>
      <c r="E4836" s="18" t="s">
        <v>164</v>
      </c>
      <c r="F4836" s="18" t="str">
        <f t="shared" si="151"/>
        <v>National Grid-Net Metering Recovery Surcharge (NMRS)-43800</v>
      </c>
      <c r="G4836" s="11" t="s">
        <v>131</v>
      </c>
      <c r="H4836" s="11" t="s">
        <v>49</v>
      </c>
      <c r="I4836" s="11" t="s">
        <v>132</v>
      </c>
      <c r="J4836" s="11" t="s">
        <v>137</v>
      </c>
      <c r="K4836" s="11" t="str">
        <f>IFERROR(INDEX('EDC Component Dictionary'!$C$5:$C$37,MATCH('Rates Database'!J4836,'EDC Component Dictionary'!$B$5:$B$37,0)), "Energy Supply")</f>
        <v>Distribution System</v>
      </c>
      <c r="L4836" s="12">
        <v>8.5900000000000004E-3</v>
      </c>
      <c r="M4836" s="12"/>
    </row>
    <row r="4837" spans="1:13" x14ac:dyDescent="0.3">
      <c r="A4837" s="18">
        <v>4835</v>
      </c>
      <c r="B4837" s="18">
        <f t="shared" si="150"/>
        <v>2019</v>
      </c>
      <c r="C4837" s="17">
        <v>43770</v>
      </c>
      <c r="D4837" s="18" t="s">
        <v>130</v>
      </c>
      <c r="E4837" s="18" t="s">
        <v>164</v>
      </c>
      <c r="F4837" s="18" t="str">
        <f t="shared" si="151"/>
        <v>National Grid-Net Metering Recovery Surcharge (NMRS)-43770</v>
      </c>
      <c r="G4837" s="11" t="s">
        <v>131</v>
      </c>
      <c r="H4837" s="11" t="s">
        <v>49</v>
      </c>
      <c r="I4837" s="11" t="s">
        <v>132</v>
      </c>
      <c r="J4837" s="11" t="s">
        <v>137</v>
      </c>
      <c r="K4837" s="11" t="str">
        <f>IFERROR(INDEX('EDC Component Dictionary'!$C$5:$C$37,MATCH('Rates Database'!J4837,'EDC Component Dictionary'!$B$5:$B$37,0)), "Energy Supply")</f>
        <v>Distribution System</v>
      </c>
      <c r="L4837" s="12">
        <v>8.5900000000000004E-3</v>
      </c>
      <c r="M4837" s="12"/>
    </row>
    <row r="4838" spans="1:13" x14ac:dyDescent="0.3">
      <c r="A4838" s="18">
        <v>4836</v>
      </c>
      <c r="B4838" s="18">
        <f t="shared" si="150"/>
        <v>2019</v>
      </c>
      <c r="C4838" s="17">
        <v>43739</v>
      </c>
      <c r="D4838" s="18" t="s">
        <v>130</v>
      </c>
      <c r="E4838" s="18" t="s">
        <v>164</v>
      </c>
      <c r="F4838" s="18" t="str">
        <f t="shared" si="151"/>
        <v>National Grid-Net Metering Recovery Surcharge (NMRS)-43739</v>
      </c>
      <c r="G4838" s="11" t="s">
        <v>131</v>
      </c>
      <c r="H4838" s="11" t="s">
        <v>49</v>
      </c>
      <c r="I4838" s="11" t="s">
        <v>132</v>
      </c>
      <c r="J4838" s="11" t="s">
        <v>137</v>
      </c>
      <c r="K4838" s="11" t="str">
        <f>IFERROR(INDEX('EDC Component Dictionary'!$C$5:$C$37,MATCH('Rates Database'!J4838,'EDC Component Dictionary'!$B$5:$B$37,0)), "Energy Supply")</f>
        <v>Distribution System</v>
      </c>
      <c r="L4838" s="12">
        <v>8.5900000000000004E-3</v>
      </c>
      <c r="M4838" s="12"/>
    </row>
    <row r="4839" spans="1:13" x14ac:dyDescent="0.3">
      <c r="A4839" s="18">
        <v>4837</v>
      </c>
      <c r="B4839" s="18">
        <f t="shared" si="150"/>
        <v>2019</v>
      </c>
      <c r="C4839" s="17">
        <v>43709</v>
      </c>
      <c r="D4839" s="18" t="s">
        <v>130</v>
      </c>
      <c r="E4839" s="18" t="s">
        <v>164</v>
      </c>
      <c r="F4839" s="18" t="str">
        <f t="shared" si="151"/>
        <v>National Grid-Net Metering Recovery Surcharge (NMRS)-43709</v>
      </c>
      <c r="G4839" s="11" t="s">
        <v>131</v>
      </c>
      <c r="H4839" s="11" t="s">
        <v>49</v>
      </c>
      <c r="I4839" s="11" t="s">
        <v>132</v>
      </c>
      <c r="J4839" s="11" t="s">
        <v>137</v>
      </c>
      <c r="K4839" s="11" t="str">
        <f>IFERROR(INDEX('EDC Component Dictionary'!$C$5:$C$37,MATCH('Rates Database'!J4839,'EDC Component Dictionary'!$B$5:$B$37,0)), "Energy Supply")</f>
        <v>Distribution System</v>
      </c>
      <c r="L4839" s="12">
        <v>8.5900000000000004E-3</v>
      </c>
      <c r="M4839" s="12"/>
    </row>
    <row r="4840" spans="1:13" x14ac:dyDescent="0.3">
      <c r="A4840" s="18">
        <v>4838</v>
      </c>
      <c r="B4840" s="18">
        <f t="shared" si="150"/>
        <v>2019</v>
      </c>
      <c r="C4840" s="17">
        <v>43678</v>
      </c>
      <c r="D4840" s="18" t="s">
        <v>130</v>
      </c>
      <c r="E4840" s="18" t="s">
        <v>164</v>
      </c>
      <c r="F4840" s="18" t="str">
        <f t="shared" si="151"/>
        <v>National Grid-Net Metering Recovery Surcharge (NMRS)-43678</v>
      </c>
      <c r="G4840" s="11" t="s">
        <v>131</v>
      </c>
      <c r="H4840" s="11" t="s">
        <v>49</v>
      </c>
      <c r="I4840" s="11" t="s">
        <v>132</v>
      </c>
      <c r="J4840" s="11" t="s">
        <v>137</v>
      </c>
      <c r="K4840" s="11" t="str">
        <f>IFERROR(INDEX('EDC Component Dictionary'!$C$5:$C$37,MATCH('Rates Database'!J4840,'EDC Component Dictionary'!$B$5:$B$37,0)), "Energy Supply")</f>
        <v>Distribution System</v>
      </c>
      <c r="L4840" s="12">
        <v>8.5900000000000004E-3</v>
      </c>
      <c r="M4840" s="12"/>
    </row>
    <row r="4841" spans="1:13" x14ac:dyDescent="0.3">
      <c r="A4841" s="18">
        <v>4839</v>
      </c>
      <c r="B4841" s="18">
        <f t="shared" si="150"/>
        <v>2019</v>
      </c>
      <c r="C4841" s="17">
        <v>43647</v>
      </c>
      <c r="D4841" s="18" t="s">
        <v>130</v>
      </c>
      <c r="E4841" s="18" t="s">
        <v>164</v>
      </c>
      <c r="F4841" s="18" t="str">
        <f t="shared" si="151"/>
        <v>National Grid-Net Metering Recovery Surcharge (NMRS)-43647</v>
      </c>
      <c r="G4841" s="11" t="s">
        <v>131</v>
      </c>
      <c r="H4841" s="11" t="s">
        <v>49</v>
      </c>
      <c r="I4841" s="11" t="s">
        <v>132</v>
      </c>
      <c r="J4841" s="11" t="s">
        <v>137</v>
      </c>
      <c r="K4841" s="11" t="str">
        <f>IFERROR(INDEX('EDC Component Dictionary'!$C$5:$C$37,MATCH('Rates Database'!J4841,'EDC Component Dictionary'!$B$5:$B$37,0)), "Energy Supply")</f>
        <v>Distribution System</v>
      </c>
      <c r="L4841" s="12">
        <v>8.5900000000000004E-3</v>
      </c>
      <c r="M4841" s="12"/>
    </row>
    <row r="4842" spans="1:13" x14ac:dyDescent="0.3">
      <c r="A4842" s="18">
        <v>4840</v>
      </c>
      <c r="B4842" s="18">
        <f t="shared" si="150"/>
        <v>2019</v>
      </c>
      <c r="C4842" s="17">
        <v>43617</v>
      </c>
      <c r="D4842" s="18" t="s">
        <v>130</v>
      </c>
      <c r="E4842" s="18" t="s">
        <v>164</v>
      </c>
      <c r="F4842" s="18" t="str">
        <f t="shared" si="151"/>
        <v>National Grid-Net Metering Recovery Surcharge (NMRS)-43617</v>
      </c>
      <c r="G4842" s="11" t="s">
        <v>131</v>
      </c>
      <c r="H4842" s="11" t="s">
        <v>49</v>
      </c>
      <c r="I4842" s="11" t="s">
        <v>132</v>
      </c>
      <c r="J4842" s="11" t="s">
        <v>137</v>
      </c>
      <c r="K4842" s="11" t="str">
        <f>IFERROR(INDEX('EDC Component Dictionary'!$C$5:$C$37,MATCH('Rates Database'!J4842,'EDC Component Dictionary'!$B$5:$B$37,0)), "Energy Supply")</f>
        <v>Distribution System</v>
      </c>
      <c r="L4842" s="12">
        <v>8.5900000000000004E-3</v>
      </c>
      <c r="M4842" s="12"/>
    </row>
    <row r="4843" spans="1:13" x14ac:dyDescent="0.3">
      <c r="A4843" s="18">
        <v>4841</v>
      </c>
      <c r="B4843" s="18">
        <f t="shared" si="150"/>
        <v>2019</v>
      </c>
      <c r="C4843" s="17">
        <v>43586</v>
      </c>
      <c r="D4843" s="18" t="s">
        <v>130</v>
      </c>
      <c r="E4843" s="18" t="s">
        <v>164</v>
      </c>
      <c r="F4843" s="18" t="str">
        <f t="shared" si="151"/>
        <v>National Grid-Net Metering Recovery Surcharge (NMRS)-43586</v>
      </c>
      <c r="G4843" s="11" t="s">
        <v>131</v>
      </c>
      <c r="H4843" s="11" t="s">
        <v>49</v>
      </c>
      <c r="I4843" s="11" t="s">
        <v>132</v>
      </c>
      <c r="J4843" s="11" t="s">
        <v>137</v>
      </c>
      <c r="K4843" s="11" t="str">
        <f>IFERROR(INDEX('EDC Component Dictionary'!$C$5:$C$37,MATCH('Rates Database'!J4843,'EDC Component Dictionary'!$B$5:$B$37,0)), "Energy Supply")</f>
        <v>Distribution System</v>
      </c>
      <c r="L4843" s="12">
        <v>8.5900000000000004E-3</v>
      </c>
      <c r="M4843" s="12"/>
    </row>
    <row r="4844" spans="1:13" x14ac:dyDescent="0.3">
      <c r="A4844" s="18">
        <v>4842</v>
      </c>
      <c r="B4844" s="18">
        <f t="shared" si="150"/>
        <v>2019</v>
      </c>
      <c r="C4844" s="17">
        <v>43556</v>
      </c>
      <c r="D4844" s="18" t="s">
        <v>130</v>
      </c>
      <c r="E4844" s="18" t="s">
        <v>164</v>
      </c>
      <c r="F4844" s="18" t="str">
        <f t="shared" si="151"/>
        <v>National Grid-Net Metering Recovery Surcharge (NMRS)-43556</v>
      </c>
      <c r="G4844" s="11" t="s">
        <v>131</v>
      </c>
      <c r="H4844" s="11" t="s">
        <v>49</v>
      </c>
      <c r="I4844" s="11" t="s">
        <v>132</v>
      </c>
      <c r="J4844" s="11" t="s">
        <v>137</v>
      </c>
      <c r="K4844" s="11" t="str">
        <f>IFERROR(INDEX('EDC Component Dictionary'!$C$5:$C$37,MATCH('Rates Database'!J4844,'EDC Component Dictionary'!$B$5:$B$37,0)), "Energy Supply")</f>
        <v>Distribution System</v>
      </c>
      <c r="L4844" s="12">
        <v>8.5900000000000004E-3</v>
      </c>
      <c r="M4844" s="12"/>
    </row>
    <row r="4845" spans="1:13" x14ac:dyDescent="0.3">
      <c r="A4845" s="18">
        <v>4843</v>
      </c>
      <c r="B4845" s="18">
        <f t="shared" si="150"/>
        <v>2019</v>
      </c>
      <c r="C4845" s="17">
        <v>43525</v>
      </c>
      <c r="D4845" s="18" t="s">
        <v>130</v>
      </c>
      <c r="E4845" s="18" t="s">
        <v>164</v>
      </c>
      <c r="F4845" s="18" t="str">
        <f t="shared" si="151"/>
        <v>National Grid-Net Metering Recovery Surcharge (NMRS)-43525</v>
      </c>
      <c r="G4845" s="11" t="s">
        <v>131</v>
      </c>
      <c r="H4845" s="11" t="s">
        <v>49</v>
      </c>
      <c r="I4845" s="11" t="s">
        <v>132</v>
      </c>
      <c r="J4845" s="11" t="s">
        <v>137</v>
      </c>
      <c r="K4845" s="11" t="str">
        <f>IFERROR(INDEX('EDC Component Dictionary'!$C$5:$C$37,MATCH('Rates Database'!J4845,'EDC Component Dictionary'!$B$5:$B$37,0)), "Energy Supply")</f>
        <v>Distribution System</v>
      </c>
      <c r="L4845" s="12">
        <v>8.5900000000000004E-3</v>
      </c>
      <c r="M4845" s="12"/>
    </row>
    <row r="4846" spans="1:13" x14ac:dyDescent="0.3">
      <c r="A4846" s="18">
        <v>4844</v>
      </c>
      <c r="B4846" s="18">
        <f t="shared" si="150"/>
        <v>2019</v>
      </c>
      <c r="C4846" s="17">
        <v>43497</v>
      </c>
      <c r="D4846" s="18" t="s">
        <v>130</v>
      </c>
      <c r="E4846" s="18" t="s">
        <v>164</v>
      </c>
      <c r="F4846" s="18" t="str">
        <f t="shared" si="151"/>
        <v>National Grid-Net Metering Recovery Surcharge (NMRS)-43497</v>
      </c>
      <c r="G4846" s="11" t="s">
        <v>131</v>
      </c>
      <c r="H4846" s="11" t="s">
        <v>49</v>
      </c>
      <c r="I4846" s="11" t="s">
        <v>132</v>
      </c>
      <c r="J4846" s="11" t="s">
        <v>137</v>
      </c>
      <c r="K4846" s="11" t="str">
        <f>IFERROR(INDEX('EDC Component Dictionary'!$C$5:$C$37,MATCH('Rates Database'!J4846,'EDC Component Dictionary'!$B$5:$B$37,0)), "Energy Supply")</f>
        <v>Distribution System</v>
      </c>
      <c r="L4846" s="12">
        <v>5.3699999999999998E-3</v>
      </c>
      <c r="M4846" s="12"/>
    </row>
    <row r="4847" spans="1:13" x14ac:dyDescent="0.3">
      <c r="A4847" s="18">
        <v>4845</v>
      </c>
      <c r="B4847" s="18">
        <f t="shared" si="150"/>
        <v>2019</v>
      </c>
      <c r="C4847" s="17">
        <v>43466</v>
      </c>
      <c r="D4847" s="18" t="s">
        <v>130</v>
      </c>
      <c r="E4847" s="18" t="s">
        <v>164</v>
      </c>
      <c r="F4847" s="18" t="str">
        <f t="shared" si="151"/>
        <v>National Grid-Net Metering Recovery Surcharge (NMRS)-43466</v>
      </c>
      <c r="G4847" s="11" t="s">
        <v>131</v>
      </c>
      <c r="H4847" s="11" t="s">
        <v>49</v>
      </c>
      <c r="I4847" s="11" t="s">
        <v>132</v>
      </c>
      <c r="J4847" s="11" t="s">
        <v>137</v>
      </c>
      <c r="K4847" s="11" t="str">
        <f>IFERROR(INDEX('EDC Component Dictionary'!$C$5:$C$37,MATCH('Rates Database'!J4847,'EDC Component Dictionary'!$B$5:$B$37,0)), "Energy Supply")</f>
        <v>Distribution System</v>
      </c>
      <c r="L4847" s="12">
        <v>5.3699999999999998E-3</v>
      </c>
      <c r="M4847" s="12"/>
    </row>
    <row r="4848" spans="1:13" x14ac:dyDescent="0.3">
      <c r="A4848" s="18">
        <v>4846</v>
      </c>
      <c r="B4848" s="18">
        <f t="shared" si="150"/>
        <v>2024</v>
      </c>
      <c r="C4848" s="17">
        <v>45352</v>
      </c>
      <c r="D4848" s="18" t="s">
        <v>130</v>
      </c>
      <c r="E4848" s="18" t="s">
        <v>164</v>
      </c>
      <c r="F4848" s="18" t="str">
        <f t="shared" si="151"/>
        <v>National Grid-Long-Term Rewable Contract Adjustment (LTRCA)-45352</v>
      </c>
      <c r="G4848" s="11" t="s">
        <v>131</v>
      </c>
      <c r="H4848" s="11" t="s">
        <v>49</v>
      </c>
      <c r="I4848" s="11" t="s">
        <v>132</v>
      </c>
      <c r="J4848" s="11" t="s">
        <v>139</v>
      </c>
      <c r="K4848" s="11" t="str">
        <f>IFERROR(INDEX('EDC Component Dictionary'!$C$5:$C$37,MATCH('Rates Database'!J4848,'EDC Component Dictionary'!$B$5:$B$37,0)), "Energy Supply")</f>
        <v>Distribution System</v>
      </c>
      <c r="L4848" s="12">
        <v>1.2999999999999999E-4</v>
      </c>
      <c r="M4848" s="12"/>
    </row>
    <row r="4849" spans="1:13" x14ac:dyDescent="0.3">
      <c r="A4849" s="18">
        <v>4847</v>
      </c>
      <c r="B4849" s="18">
        <f t="shared" si="150"/>
        <v>2024</v>
      </c>
      <c r="C4849" s="17">
        <v>45323</v>
      </c>
      <c r="D4849" s="18" t="s">
        <v>130</v>
      </c>
      <c r="E4849" s="18" t="s">
        <v>164</v>
      </c>
      <c r="F4849" s="18" t="str">
        <f t="shared" si="151"/>
        <v>National Grid-Long-Term Rewable Contract Adjustment (LTRCA)-45323</v>
      </c>
      <c r="G4849" s="11" t="s">
        <v>131</v>
      </c>
      <c r="H4849" s="11" t="s">
        <v>49</v>
      </c>
      <c r="I4849" s="11" t="s">
        <v>132</v>
      </c>
      <c r="J4849" s="11" t="s">
        <v>139</v>
      </c>
      <c r="K4849" s="11" t="str">
        <f>IFERROR(INDEX('EDC Component Dictionary'!$C$5:$C$37,MATCH('Rates Database'!J4849,'EDC Component Dictionary'!$B$5:$B$37,0)), "Energy Supply")</f>
        <v>Distribution System</v>
      </c>
      <c r="L4849" s="12">
        <v>-2.0100000000000001E-3</v>
      </c>
      <c r="M4849" s="12"/>
    </row>
    <row r="4850" spans="1:13" x14ac:dyDescent="0.3">
      <c r="A4850" s="18">
        <v>4848</v>
      </c>
      <c r="B4850" s="18">
        <f t="shared" si="150"/>
        <v>2024</v>
      </c>
      <c r="C4850" s="17">
        <v>45292</v>
      </c>
      <c r="D4850" s="18" t="s">
        <v>130</v>
      </c>
      <c r="E4850" s="18" t="s">
        <v>164</v>
      </c>
      <c r="F4850" s="18" t="str">
        <f t="shared" si="151"/>
        <v>National Grid-Long-Term Rewable Contract Adjustment (LTRCA)-45292</v>
      </c>
      <c r="G4850" s="11" t="s">
        <v>131</v>
      </c>
      <c r="H4850" s="11" t="s">
        <v>49</v>
      </c>
      <c r="I4850" s="11" t="s">
        <v>132</v>
      </c>
      <c r="J4850" s="11" t="s">
        <v>139</v>
      </c>
      <c r="K4850" s="11" t="str">
        <f>IFERROR(INDEX('EDC Component Dictionary'!$C$5:$C$37,MATCH('Rates Database'!J4850,'EDC Component Dictionary'!$B$5:$B$37,0)), "Energy Supply")</f>
        <v>Distribution System</v>
      </c>
      <c r="L4850" s="12">
        <v>-2.0100000000000001E-3</v>
      </c>
      <c r="M4850" s="12"/>
    </row>
    <row r="4851" spans="1:13" x14ac:dyDescent="0.3">
      <c r="A4851" s="18">
        <v>4849</v>
      </c>
      <c r="B4851" s="18">
        <f t="shared" si="150"/>
        <v>2023</v>
      </c>
      <c r="C4851" s="17">
        <v>45261</v>
      </c>
      <c r="D4851" s="18" t="s">
        <v>130</v>
      </c>
      <c r="E4851" s="18" t="s">
        <v>164</v>
      </c>
      <c r="F4851" s="18" t="str">
        <f t="shared" si="151"/>
        <v>National Grid-Long-Term Rewable Contract Adjustment (LTRCA)-45261</v>
      </c>
      <c r="G4851" s="11" t="s">
        <v>131</v>
      </c>
      <c r="H4851" s="11" t="s">
        <v>49</v>
      </c>
      <c r="I4851" s="11" t="s">
        <v>132</v>
      </c>
      <c r="J4851" s="11" t="s">
        <v>139</v>
      </c>
      <c r="K4851" s="11" t="str">
        <f>IFERROR(INDEX('EDC Component Dictionary'!$C$5:$C$37,MATCH('Rates Database'!J4851,'EDC Component Dictionary'!$B$5:$B$37,0)), "Energy Supply")</f>
        <v>Distribution System</v>
      </c>
      <c r="L4851" s="12">
        <v>-2.0100000000000001E-3</v>
      </c>
      <c r="M4851" s="12"/>
    </row>
    <row r="4852" spans="1:13" x14ac:dyDescent="0.3">
      <c r="A4852" s="18">
        <v>4850</v>
      </c>
      <c r="B4852" s="18">
        <f t="shared" si="150"/>
        <v>2023</v>
      </c>
      <c r="C4852" s="17">
        <v>45231</v>
      </c>
      <c r="D4852" s="18" t="s">
        <v>130</v>
      </c>
      <c r="E4852" s="18" t="s">
        <v>164</v>
      </c>
      <c r="F4852" s="18" t="str">
        <f t="shared" si="151"/>
        <v>National Grid-Long-Term Rewable Contract Adjustment (LTRCA)-45231</v>
      </c>
      <c r="G4852" s="11" t="s">
        <v>131</v>
      </c>
      <c r="H4852" s="11" t="s">
        <v>49</v>
      </c>
      <c r="I4852" s="11" t="s">
        <v>132</v>
      </c>
      <c r="J4852" s="11" t="s">
        <v>139</v>
      </c>
      <c r="K4852" s="11" t="str">
        <f>IFERROR(INDEX('EDC Component Dictionary'!$C$5:$C$37,MATCH('Rates Database'!J4852,'EDC Component Dictionary'!$B$5:$B$37,0)), "Energy Supply")</f>
        <v>Distribution System</v>
      </c>
      <c r="L4852" s="12">
        <v>-2.0100000000000001E-3</v>
      </c>
      <c r="M4852" s="12"/>
    </row>
    <row r="4853" spans="1:13" x14ac:dyDescent="0.3">
      <c r="A4853" s="18">
        <v>4851</v>
      </c>
      <c r="B4853" s="18">
        <f t="shared" si="150"/>
        <v>2023</v>
      </c>
      <c r="C4853" s="17">
        <v>45200</v>
      </c>
      <c r="D4853" s="18" t="s">
        <v>130</v>
      </c>
      <c r="E4853" s="18" t="s">
        <v>164</v>
      </c>
      <c r="F4853" s="18" t="str">
        <f t="shared" si="151"/>
        <v>National Grid-Long-Term Rewable Contract Adjustment (LTRCA)-45200</v>
      </c>
      <c r="G4853" s="11" t="s">
        <v>131</v>
      </c>
      <c r="H4853" s="11" t="s">
        <v>49</v>
      </c>
      <c r="I4853" s="11" t="s">
        <v>132</v>
      </c>
      <c r="J4853" s="11" t="s">
        <v>139</v>
      </c>
      <c r="K4853" s="11" t="str">
        <f>IFERROR(INDEX('EDC Component Dictionary'!$C$5:$C$37,MATCH('Rates Database'!J4853,'EDC Component Dictionary'!$B$5:$B$37,0)), "Energy Supply")</f>
        <v>Distribution System</v>
      </c>
      <c r="L4853" s="12">
        <v>-2.0100000000000001E-3</v>
      </c>
      <c r="M4853" s="12"/>
    </row>
    <row r="4854" spans="1:13" x14ac:dyDescent="0.3">
      <c r="A4854" s="18">
        <v>4852</v>
      </c>
      <c r="B4854" s="18">
        <f t="shared" si="150"/>
        <v>2023</v>
      </c>
      <c r="C4854" s="17">
        <v>45170</v>
      </c>
      <c r="D4854" s="18" t="s">
        <v>130</v>
      </c>
      <c r="E4854" s="18" t="s">
        <v>164</v>
      </c>
      <c r="F4854" s="18" t="str">
        <f t="shared" si="151"/>
        <v>National Grid-Long-Term Rewable Contract Adjustment (LTRCA)-45170</v>
      </c>
      <c r="G4854" s="11" t="s">
        <v>131</v>
      </c>
      <c r="H4854" s="11" t="s">
        <v>49</v>
      </c>
      <c r="I4854" s="11" t="s">
        <v>132</v>
      </c>
      <c r="J4854" s="11" t="s">
        <v>139</v>
      </c>
      <c r="K4854" s="11" t="str">
        <f>IFERROR(INDEX('EDC Component Dictionary'!$C$5:$C$37,MATCH('Rates Database'!J4854,'EDC Component Dictionary'!$B$5:$B$37,0)), "Energy Supply")</f>
        <v>Distribution System</v>
      </c>
      <c r="L4854" s="12">
        <v>-2.0100000000000001E-3</v>
      </c>
      <c r="M4854" s="12"/>
    </row>
    <row r="4855" spans="1:13" x14ac:dyDescent="0.3">
      <c r="A4855" s="18">
        <v>4853</v>
      </c>
      <c r="B4855" s="18">
        <f t="shared" si="150"/>
        <v>2023</v>
      </c>
      <c r="C4855" s="17">
        <v>45139</v>
      </c>
      <c r="D4855" s="18" t="s">
        <v>130</v>
      </c>
      <c r="E4855" s="18" t="s">
        <v>164</v>
      </c>
      <c r="F4855" s="18" t="str">
        <f t="shared" si="151"/>
        <v>National Grid-Long-Term Rewable Contract Adjustment (LTRCA)-45139</v>
      </c>
      <c r="G4855" s="11" t="s">
        <v>131</v>
      </c>
      <c r="H4855" s="11" t="s">
        <v>49</v>
      </c>
      <c r="I4855" s="11" t="s">
        <v>132</v>
      </c>
      <c r="J4855" s="11" t="s">
        <v>139</v>
      </c>
      <c r="K4855" s="11" t="str">
        <f>IFERROR(INDEX('EDC Component Dictionary'!$C$5:$C$37,MATCH('Rates Database'!J4855,'EDC Component Dictionary'!$B$5:$B$37,0)), "Energy Supply")</f>
        <v>Distribution System</v>
      </c>
      <c r="L4855" s="12">
        <v>-2.0100000000000001E-3</v>
      </c>
      <c r="M4855" s="12"/>
    </row>
    <row r="4856" spans="1:13" x14ac:dyDescent="0.3">
      <c r="A4856" s="18">
        <v>4854</v>
      </c>
      <c r="B4856" s="18">
        <f t="shared" si="150"/>
        <v>2023</v>
      </c>
      <c r="C4856" s="17">
        <v>45108</v>
      </c>
      <c r="D4856" s="18" t="s">
        <v>130</v>
      </c>
      <c r="E4856" s="18" t="s">
        <v>164</v>
      </c>
      <c r="F4856" s="18" t="str">
        <f t="shared" si="151"/>
        <v>National Grid-Long-Term Rewable Contract Adjustment (LTRCA)-45108</v>
      </c>
      <c r="G4856" s="11" t="s">
        <v>131</v>
      </c>
      <c r="H4856" s="11" t="s">
        <v>49</v>
      </c>
      <c r="I4856" s="11" t="s">
        <v>132</v>
      </c>
      <c r="J4856" s="11" t="s">
        <v>139</v>
      </c>
      <c r="K4856" s="11" t="str">
        <f>IFERROR(INDEX('EDC Component Dictionary'!$C$5:$C$37,MATCH('Rates Database'!J4856,'EDC Component Dictionary'!$B$5:$B$37,0)), "Energy Supply")</f>
        <v>Distribution System</v>
      </c>
      <c r="L4856" s="12">
        <v>-2.0100000000000001E-3</v>
      </c>
      <c r="M4856" s="12"/>
    </row>
    <row r="4857" spans="1:13" x14ac:dyDescent="0.3">
      <c r="A4857" s="18">
        <v>4855</v>
      </c>
      <c r="B4857" s="18">
        <f t="shared" si="150"/>
        <v>2023</v>
      </c>
      <c r="C4857" s="17">
        <v>45078</v>
      </c>
      <c r="D4857" s="18" t="s">
        <v>130</v>
      </c>
      <c r="E4857" s="18" t="s">
        <v>164</v>
      </c>
      <c r="F4857" s="18" t="str">
        <f t="shared" si="151"/>
        <v>National Grid-Long-Term Rewable Contract Adjustment (LTRCA)-45078</v>
      </c>
      <c r="G4857" s="11" t="s">
        <v>131</v>
      </c>
      <c r="H4857" s="11" t="s">
        <v>49</v>
      </c>
      <c r="I4857" s="11" t="s">
        <v>132</v>
      </c>
      <c r="J4857" s="11" t="s">
        <v>139</v>
      </c>
      <c r="K4857" s="11" t="str">
        <f>IFERROR(INDEX('EDC Component Dictionary'!$C$5:$C$37,MATCH('Rates Database'!J4857,'EDC Component Dictionary'!$B$5:$B$37,0)), "Energy Supply")</f>
        <v>Distribution System</v>
      </c>
      <c r="L4857" s="12">
        <v>-2.0100000000000001E-3</v>
      </c>
      <c r="M4857" s="12"/>
    </row>
    <row r="4858" spans="1:13" x14ac:dyDescent="0.3">
      <c r="A4858" s="18">
        <v>4856</v>
      </c>
      <c r="B4858" s="18">
        <f t="shared" si="150"/>
        <v>2023</v>
      </c>
      <c r="C4858" s="17">
        <v>45047</v>
      </c>
      <c r="D4858" s="18" t="s">
        <v>130</v>
      </c>
      <c r="E4858" s="18" t="s">
        <v>164</v>
      </c>
      <c r="F4858" s="18" t="str">
        <f t="shared" si="151"/>
        <v>National Grid-Long-Term Rewable Contract Adjustment (LTRCA)-45047</v>
      </c>
      <c r="G4858" s="11" t="s">
        <v>131</v>
      </c>
      <c r="H4858" s="11" t="s">
        <v>49</v>
      </c>
      <c r="I4858" s="11" t="s">
        <v>132</v>
      </c>
      <c r="J4858" s="11" t="s">
        <v>139</v>
      </c>
      <c r="K4858" s="11" t="str">
        <f>IFERROR(INDEX('EDC Component Dictionary'!$C$5:$C$37,MATCH('Rates Database'!J4858,'EDC Component Dictionary'!$B$5:$B$37,0)), "Energy Supply")</f>
        <v>Distribution System</v>
      </c>
      <c r="L4858" s="12">
        <v>-2.0100000000000001E-3</v>
      </c>
      <c r="M4858" s="12"/>
    </row>
    <row r="4859" spans="1:13" x14ac:dyDescent="0.3">
      <c r="A4859" s="18">
        <v>4857</v>
      </c>
      <c r="B4859" s="18">
        <f t="shared" si="150"/>
        <v>2023</v>
      </c>
      <c r="C4859" s="17">
        <v>45017</v>
      </c>
      <c r="D4859" s="18" t="s">
        <v>130</v>
      </c>
      <c r="E4859" s="18" t="s">
        <v>164</v>
      </c>
      <c r="F4859" s="18" t="str">
        <f t="shared" si="151"/>
        <v>National Grid-Long-Term Rewable Contract Adjustment (LTRCA)-45017</v>
      </c>
      <c r="G4859" s="11" t="s">
        <v>131</v>
      </c>
      <c r="H4859" s="11" t="s">
        <v>49</v>
      </c>
      <c r="I4859" s="11" t="s">
        <v>132</v>
      </c>
      <c r="J4859" s="11" t="s">
        <v>139</v>
      </c>
      <c r="K4859" s="11" t="str">
        <f>IFERROR(INDEX('EDC Component Dictionary'!$C$5:$C$37,MATCH('Rates Database'!J4859,'EDC Component Dictionary'!$B$5:$B$37,0)), "Energy Supply")</f>
        <v>Distribution System</v>
      </c>
      <c r="L4859" s="12">
        <v>-2.0100000000000001E-3</v>
      </c>
      <c r="M4859" s="12"/>
    </row>
    <row r="4860" spans="1:13" x14ac:dyDescent="0.3">
      <c r="A4860" s="18">
        <v>4858</v>
      </c>
      <c r="B4860" s="18">
        <f t="shared" si="150"/>
        <v>2023</v>
      </c>
      <c r="C4860" s="17">
        <v>44986</v>
      </c>
      <c r="D4860" s="18" t="s">
        <v>130</v>
      </c>
      <c r="E4860" s="18" t="s">
        <v>164</v>
      </c>
      <c r="F4860" s="18" t="str">
        <f t="shared" si="151"/>
        <v>National Grid-Long-Term Rewable Contract Adjustment (LTRCA)-44986</v>
      </c>
      <c r="G4860" s="11" t="s">
        <v>131</v>
      </c>
      <c r="H4860" s="11" t="s">
        <v>49</v>
      </c>
      <c r="I4860" s="11" t="s">
        <v>132</v>
      </c>
      <c r="J4860" s="11" t="s">
        <v>139</v>
      </c>
      <c r="K4860" s="11" t="str">
        <f>IFERROR(INDEX('EDC Component Dictionary'!$C$5:$C$37,MATCH('Rates Database'!J4860,'EDC Component Dictionary'!$B$5:$B$37,0)), "Energy Supply")</f>
        <v>Distribution System</v>
      </c>
      <c r="L4860" s="12">
        <v>-2.0100000000000001E-3</v>
      </c>
      <c r="M4860" s="12"/>
    </row>
    <row r="4861" spans="1:13" x14ac:dyDescent="0.3">
      <c r="A4861" s="18">
        <v>4859</v>
      </c>
      <c r="B4861" s="18">
        <f t="shared" si="150"/>
        <v>2023</v>
      </c>
      <c r="C4861" s="17">
        <v>44958</v>
      </c>
      <c r="D4861" s="18" t="s">
        <v>130</v>
      </c>
      <c r="E4861" s="18" t="s">
        <v>164</v>
      </c>
      <c r="F4861" s="18" t="str">
        <f t="shared" si="151"/>
        <v>National Grid-Long-Term Rewable Contract Adjustment (LTRCA)-44958</v>
      </c>
      <c r="G4861" s="11" t="s">
        <v>131</v>
      </c>
      <c r="H4861" s="11" t="s">
        <v>49</v>
      </c>
      <c r="I4861" s="11" t="s">
        <v>132</v>
      </c>
      <c r="J4861" s="11" t="s">
        <v>139</v>
      </c>
      <c r="K4861" s="11" t="str">
        <f>IFERROR(INDEX('EDC Component Dictionary'!$C$5:$C$37,MATCH('Rates Database'!J4861,'EDC Component Dictionary'!$B$5:$B$37,0)), "Energy Supply")</f>
        <v>Distribution System</v>
      </c>
      <c r="L4861" s="12">
        <v>-7.2999999999999996E-4</v>
      </c>
      <c r="M4861" s="12"/>
    </row>
    <row r="4862" spans="1:13" x14ac:dyDescent="0.3">
      <c r="A4862" s="18">
        <v>4860</v>
      </c>
      <c r="B4862" s="18">
        <f t="shared" si="150"/>
        <v>2023</v>
      </c>
      <c r="C4862" s="17">
        <v>44927</v>
      </c>
      <c r="D4862" s="18" t="s">
        <v>130</v>
      </c>
      <c r="E4862" s="18" t="s">
        <v>164</v>
      </c>
      <c r="F4862" s="18" t="str">
        <f t="shared" si="151"/>
        <v>National Grid-Long-Term Rewable Contract Adjustment (LTRCA)-44927</v>
      </c>
      <c r="G4862" s="11" t="s">
        <v>131</v>
      </c>
      <c r="H4862" s="11" t="s">
        <v>49</v>
      </c>
      <c r="I4862" s="11" t="s">
        <v>132</v>
      </c>
      <c r="J4862" s="11" t="s">
        <v>139</v>
      </c>
      <c r="K4862" s="11" t="str">
        <f>IFERROR(INDEX('EDC Component Dictionary'!$C$5:$C$37,MATCH('Rates Database'!J4862,'EDC Component Dictionary'!$B$5:$B$37,0)), "Energy Supply")</f>
        <v>Distribution System</v>
      </c>
      <c r="L4862" s="12">
        <v>-7.2999999999999996E-4</v>
      </c>
      <c r="M4862" s="12"/>
    </row>
    <row r="4863" spans="1:13" x14ac:dyDescent="0.3">
      <c r="A4863" s="18">
        <v>4861</v>
      </c>
      <c r="B4863" s="18">
        <f t="shared" si="150"/>
        <v>2022</v>
      </c>
      <c r="C4863" s="17">
        <v>44896</v>
      </c>
      <c r="D4863" s="18" t="s">
        <v>130</v>
      </c>
      <c r="E4863" s="18" t="s">
        <v>164</v>
      </c>
      <c r="F4863" s="18" t="str">
        <f t="shared" si="151"/>
        <v>National Grid-Long-Term Rewable Contract Adjustment (LTRCA)-44896</v>
      </c>
      <c r="G4863" s="11" t="s">
        <v>131</v>
      </c>
      <c r="H4863" s="11" t="s">
        <v>49</v>
      </c>
      <c r="I4863" s="11" t="s">
        <v>132</v>
      </c>
      <c r="J4863" s="11" t="s">
        <v>139</v>
      </c>
      <c r="K4863" s="11" t="str">
        <f>IFERROR(INDEX('EDC Component Dictionary'!$C$5:$C$37,MATCH('Rates Database'!J4863,'EDC Component Dictionary'!$B$5:$B$37,0)), "Energy Supply")</f>
        <v>Distribution System</v>
      </c>
      <c r="L4863" s="12">
        <v>-7.2999999999999996E-4</v>
      </c>
      <c r="M4863" s="12"/>
    </row>
    <row r="4864" spans="1:13" x14ac:dyDescent="0.3">
      <c r="A4864" s="18">
        <v>4862</v>
      </c>
      <c r="B4864" s="18">
        <f t="shared" si="150"/>
        <v>2022</v>
      </c>
      <c r="C4864" s="17">
        <v>44866</v>
      </c>
      <c r="D4864" s="18" t="s">
        <v>130</v>
      </c>
      <c r="E4864" s="18" t="s">
        <v>164</v>
      </c>
      <c r="F4864" s="18" t="str">
        <f t="shared" si="151"/>
        <v>National Grid-Long-Term Rewable Contract Adjustment (LTRCA)-44866</v>
      </c>
      <c r="G4864" s="11" t="s">
        <v>131</v>
      </c>
      <c r="H4864" s="11" t="s">
        <v>49</v>
      </c>
      <c r="I4864" s="11" t="s">
        <v>132</v>
      </c>
      <c r="J4864" s="11" t="s">
        <v>139</v>
      </c>
      <c r="K4864" s="11" t="str">
        <f>IFERROR(INDEX('EDC Component Dictionary'!$C$5:$C$37,MATCH('Rates Database'!J4864,'EDC Component Dictionary'!$B$5:$B$37,0)), "Energy Supply")</f>
        <v>Distribution System</v>
      </c>
      <c r="L4864" s="12">
        <v>-7.2999999999999996E-4</v>
      </c>
      <c r="M4864" s="12"/>
    </row>
    <row r="4865" spans="1:13" x14ac:dyDescent="0.3">
      <c r="A4865" s="18">
        <v>4863</v>
      </c>
      <c r="B4865" s="18">
        <f t="shared" si="150"/>
        <v>2022</v>
      </c>
      <c r="C4865" s="17">
        <v>44835</v>
      </c>
      <c r="D4865" s="18" t="s">
        <v>130</v>
      </c>
      <c r="E4865" s="18" t="s">
        <v>164</v>
      </c>
      <c r="F4865" s="18" t="str">
        <f t="shared" si="151"/>
        <v>National Grid-Long-Term Rewable Contract Adjustment (LTRCA)-44835</v>
      </c>
      <c r="G4865" s="11" t="s">
        <v>131</v>
      </c>
      <c r="H4865" s="11" t="s">
        <v>49</v>
      </c>
      <c r="I4865" s="11" t="s">
        <v>132</v>
      </c>
      <c r="J4865" s="11" t="s">
        <v>139</v>
      </c>
      <c r="K4865" s="11" t="str">
        <f>IFERROR(INDEX('EDC Component Dictionary'!$C$5:$C$37,MATCH('Rates Database'!J4865,'EDC Component Dictionary'!$B$5:$B$37,0)), "Energy Supply")</f>
        <v>Distribution System</v>
      </c>
      <c r="L4865" s="12">
        <v>-7.2999999999999996E-4</v>
      </c>
      <c r="M4865" s="12"/>
    </row>
    <row r="4866" spans="1:13" x14ac:dyDescent="0.3">
      <c r="A4866" s="18">
        <v>4864</v>
      </c>
      <c r="B4866" s="18">
        <f t="shared" si="150"/>
        <v>2022</v>
      </c>
      <c r="C4866" s="17">
        <v>44805</v>
      </c>
      <c r="D4866" s="18" t="s">
        <v>130</v>
      </c>
      <c r="E4866" s="18" t="s">
        <v>164</v>
      </c>
      <c r="F4866" s="18" t="str">
        <f t="shared" si="151"/>
        <v>National Grid-Long-Term Rewable Contract Adjustment (LTRCA)-44805</v>
      </c>
      <c r="G4866" s="11" t="s">
        <v>131</v>
      </c>
      <c r="H4866" s="11" t="s">
        <v>49</v>
      </c>
      <c r="I4866" s="11" t="s">
        <v>132</v>
      </c>
      <c r="J4866" s="11" t="s">
        <v>139</v>
      </c>
      <c r="K4866" s="11" t="str">
        <f>IFERROR(INDEX('EDC Component Dictionary'!$C$5:$C$37,MATCH('Rates Database'!J4866,'EDC Component Dictionary'!$B$5:$B$37,0)), "Energy Supply")</f>
        <v>Distribution System</v>
      </c>
      <c r="L4866" s="12">
        <v>-7.2999999999999996E-4</v>
      </c>
      <c r="M4866" s="12"/>
    </row>
    <row r="4867" spans="1:13" x14ac:dyDescent="0.3">
      <c r="A4867" s="18">
        <v>4865</v>
      </c>
      <c r="B4867" s="18">
        <f t="shared" ref="B4867:B4930" si="152">YEAR(C4867)</f>
        <v>2022</v>
      </c>
      <c r="C4867" s="17">
        <v>44774</v>
      </c>
      <c r="D4867" s="18" t="s">
        <v>130</v>
      </c>
      <c r="E4867" s="18" t="s">
        <v>164</v>
      </c>
      <c r="F4867" s="18" t="str">
        <f t="shared" si="151"/>
        <v>National Grid-Long-Term Rewable Contract Adjustment (LTRCA)-44774</v>
      </c>
      <c r="G4867" s="11" t="s">
        <v>131</v>
      </c>
      <c r="H4867" s="11" t="s">
        <v>49</v>
      </c>
      <c r="I4867" s="11" t="s">
        <v>132</v>
      </c>
      <c r="J4867" s="11" t="s">
        <v>139</v>
      </c>
      <c r="K4867" s="11" t="str">
        <f>IFERROR(INDEX('EDC Component Dictionary'!$C$5:$C$37,MATCH('Rates Database'!J4867,'EDC Component Dictionary'!$B$5:$B$37,0)), "Energy Supply")</f>
        <v>Distribution System</v>
      </c>
      <c r="L4867" s="12">
        <v>-7.2999999999999996E-4</v>
      </c>
      <c r="M4867" s="12"/>
    </row>
    <row r="4868" spans="1:13" x14ac:dyDescent="0.3">
      <c r="A4868" s="18">
        <v>4866</v>
      </c>
      <c r="B4868" s="18">
        <f t="shared" si="152"/>
        <v>2022</v>
      </c>
      <c r="C4868" s="17">
        <v>44743</v>
      </c>
      <c r="D4868" s="18" t="s">
        <v>130</v>
      </c>
      <c r="E4868" s="18" t="s">
        <v>164</v>
      </c>
      <c r="F4868" s="18" t="str">
        <f t="shared" ref="F4868:F4931" si="153">_xlfn.CONCAT(E4868,"-",J4868,"-",C4868)</f>
        <v>National Grid-Long-Term Rewable Contract Adjustment (LTRCA)-44743</v>
      </c>
      <c r="G4868" s="11" t="s">
        <v>131</v>
      </c>
      <c r="H4868" s="11" t="s">
        <v>49</v>
      </c>
      <c r="I4868" s="11" t="s">
        <v>132</v>
      </c>
      <c r="J4868" s="11" t="s">
        <v>139</v>
      </c>
      <c r="K4868" s="11" t="str">
        <f>IFERROR(INDEX('EDC Component Dictionary'!$C$5:$C$37,MATCH('Rates Database'!J4868,'EDC Component Dictionary'!$B$5:$B$37,0)), "Energy Supply")</f>
        <v>Distribution System</v>
      </c>
      <c r="L4868" s="12">
        <v>-7.2999999999999996E-4</v>
      </c>
      <c r="M4868" s="12"/>
    </row>
    <row r="4869" spans="1:13" x14ac:dyDescent="0.3">
      <c r="A4869" s="18">
        <v>4867</v>
      </c>
      <c r="B4869" s="18">
        <f t="shared" si="152"/>
        <v>2022</v>
      </c>
      <c r="C4869" s="17">
        <v>44713</v>
      </c>
      <c r="D4869" s="18" t="s">
        <v>130</v>
      </c>
      <c r="E4869" s="18" t="s">
        <v>164</v>
      </c>
      <c r="F4869" s="18" t="str">
        <f t="shared" si="153"/>
        <v>National Grid-Long-Term Rewable Contract Adjustment (LTRCA)-44713</v>
      </c>
      <c r="G4869" s="11" t="s">
        <v>131</v>
      </c>
      <c r="H4869" s="11" t="s">
        <v>49</v>
      </c>
      <c r="I4869" s="11" t="s">
        <v>132</v>
      </c>
      <c r="J4869" s="11" t="s">
        <v>139</v>
      </c>
      <c r="K4869" s="11" t="str">
        <f>IFERROR(INDEX('EDC Component Dictionary'!$C$5:$C$37,MATCH('Rates Database'!J4869,'EDC Component Dictionary'!$B$5:$B$37,0)), "Energy Supply")</f>
        <v>Distribution System</v>
      </c>
      <c r="L4869" s="12">
        <v>-7.2999999999999996E-4</v>
      </c>
      <c r="M4869" s="12"/>
    </row>
    <row r="4870" spans="1:13" x14ac:dyDescent="0.3">
      <c r="A4870" s="18">
        <v>4868</v>
      </c>
      <c r="B4870" s="18">
        <f t="shared" si="152"/>
        <v>2022</v>
      </c>
      <c r="C4870" s="17">
        <v>44682</v>
      </c>
      <c r="D4870" s="18" t="s">
        <v>130</v>
      </c>
      <c r="E4870" s="18" t="s">
        <v>164</v>
      </c>
      <c r="F4870" s="18" t="str">
        <f t="shared" si="153"/>
        <v>National Grid-Long-Term Rewable Contract Adjustment (LTRCA)-44682</v>
      </c>
      <c r="G4870" s="11" t="s">
        <v>131</v>
      </c>
      <c r="H4870" s="11" t="s">
        <v>49</v>
      </c>
      <c r="I4870" s="11" t="s">
        <v>132</v>
      </c>
      <c r="J4870" s="11" t="s">
        <v>139</v>
      </c>
      <c r="K4870" s="11" t="str">
        <f>IFERROR(INDEX('EDC Component Dictionary'!$C$5:$C$37,MATCH('Rates Database'!J4870,'EDC Component Dictionary'!$B$5:$B$37,0)), "Energy Supply")</f>
        <v>Distribution System</v>
      </c>
      <c r="L4870" s="12">
        <v>-7.2999999999999996E-4</v>
      </c>
      <c r="M4870" s="12"/>
    </row>
    <row r="4871" spans="1:13" x14ac:dyDescent="0.3">
      <c r="A4871" s="18">
        <v>4869</v>
      </c>
      <c r="B4871" s="18">
        <f t="shared" si="152"/>
        <v>2022</v>
      </c>
      <c r="C4871" s="17">
        <v>44652</v>
      </c>
      <c r="D4871" s="18" t="s">
        <v>130</v>
      </c>
      <c r="E4871" s="18" t="s">
        <v>164</v>
      </c>
      <c r="F4871" s="18" t="str">
        <f t="shared" si="153"/>
        <v>National Grid-Long-Term Rewable Contract Adjustment (LTRCA)-44652</v>
      </c>
      <c r="G4871" s="11" t="s">
        <v>131</v>
      </c>
      <c r="H4871" s="11" t="s">
        <v>49</v>
      </c>
      <c r="I4871" s="11" t="s">
        <v>132</v>
      </c>
      <c r="J4871" s="11" t="s">
        <v>139</v>
      </c>
      <c r="K4871" s="11" t="str">
        <f>IFERROR(INDEX('EDC Component Dictionary'!$C$5:$C$37,MATCH('Rates Database'!J4871,'EDC Component Dictionary'!$B$5:$B$37,0)), "Energy Supply")</f>
        <v>Distribution System</v>
      </c>
      <c r="L4871" s="12">
        <v>-7.2999999999999996E-4</v>
      </c>
      <c r="M4871" s="12"/>
    </row>
    <row r="4872" spans="1:13" x14ac:dyDescent="0.3">
      <c r="A4872" s="18">
        <v>4870</v>
      </c>
      <c r="B4872" s="18">
        <f t="shared" si="152"/>
        <v>2022</v>
      </c>
      <c r="C4872" s="17">
        <v>44621</v>
      </c>
      <c r="D4872" s="18" t="s">
        <v>130</v>
      </c>
      <c r="E4872" s="18" t="s">
        <v>164</v>
      </c>
      <c r="F4872" s="18" t="str">
        <f t="shared" si="153"/>
        <v>National Grid-Long-Term Rewable Contract Adjustment (LTRCA)-44621</v>
      </c>
      <c r="G4872" s="11" t="s">
        <v>131</v>
      </c>
      <c r="H4872" s="11" t="s">
        <v>49</v>
      </c>
      <c r="I4872" s="11" t="s">
        <v>132</v>
      </c>
      <c r="J4872" s="11" t="s">
        <v>139</v>
      </c>
      <c r="K4872" s="11" t="str">
        <f>IFERROR(INDEX('EDC Component Dictionary'!$C$5:$C$37,MATCH('Rates Database'!J4872,'EDC Component Dictionary'!$B$5:$B$37,0)), "Energy Supply")</f>
        <v>Distribution System</v>
      </c>
      <c r="L4872" s="12">
        <v>-7.2999999999999996E-4</v>
      </c>
      <c r="M4872" s="12"/>
    </row>
    <row r="4873" spans="1:13" x14ac:dyDescent="0.3">
      <c r="A4873" s="18">
        <v>4871</v>
      </c>
      <c r="B4873" s="18">
        <f t="shared" si="152"/>
        <v>2022</v>
      </c>
      <c r="C4873" s="17">
        <v>44593</v>
      </c>
      <c r="D4873" s="18" t="s">
        <v>130</v>
      </c>
      <c r="E4873" s="18" t="s">
        <v>164</v>
      </c>
      <c r="F4873" s="18" t="str">
        <f t="shared" si="153"/>
        <v>National Grid-Long-Term Rewable Contract Adjustment (LTRCA)-44593</v>
      </c>
      <c r="G4873" s="11" t="s">
        <v>131</v>
      </c>
      <c r="H4873" s="11" t="s">
        <v>49</v>
      </c>
      <c r="I4873" s="11" t="s">
        <v>132</v>
      </c>
      <c r="J4873" s="11" t="s">
        <v>139</v>
      </c>
      <c r="K4873" s="11" t="str">
        <f>IFERROR(INDEX('EDC Component Dictionary'!$C$5:$C$37,MATCH('Rates Database'!J4873,'EDC Component Dictionary'!$B$5:$B$37,0)), "Energy Supply")</f>
        <v>Distribution System</v>
      </c>
      <c r="L4873" s="12">
        <v>7.5000000000000002E-4</v>
      </c>
      <c r="M4873" s="12"/>
    </row>
    <row r="4874" spans="1:13" x14ac:dyDescent="0.3">
      <c r="A4874" s="18">
        <v>4872</v>
      </c>
      <c r="B4874" s="18">
        <f t="shared" si="152"/>
        <v>2022</v>
      </c>
      <c r="C4874" s="17">
        <v>44562</v>
      </c>
      <c r="D4874" s="18" t="s">
        <v>130</v>
      </c>
      <c r="E4874" s="18" t="s">
        <v>164</v>
      </c>
      <c r="F4874" s="18" t="str">
        <f t="shared" si="153"/>
        <v>National Grid-Long-Term Rewable Contract Adjustment (LTRCA)-44562</v>
      </c>
      <c r="G4874" s="11" t="s">
        <v>131</v>
      </c>
      <c r="H4874" s="11" t="s">
        <v>49</v>
      </c>
      <c r="I4874" s="11" t="s">
        <v>132</v>
      </c>
      <c r="J4874" s="11" t="s">
        <v>139</v>
      </c>
      <c r="K4874" s="11" t="str">
        <f>IFERROR(INDEX('EDC Component Dictionary'!$C$5:$C$37,MATCH('Rates Database'!J4874,'EDC Component Dictionary'!$B$5:$B$37,0)), "Energy Supply")</f>
        <v>Distribution System</v>
      </c>
      <c r="L4874" s="12">
        <v>7.5000000000000002E-4</v>
      </c>
      <c r="M4874" s="12"/>
    </row>
    <row r="4875" spans="1:13" x14ac:dyDescent="0.3">
      <c r="A4875" s="18">
        <v>4873</v>
      </c>
      <c r="B4875" s="18">
        <f t="shared" si="152"/>
        <v>2021</v>
      </c>
      <c r="C4875" s="17">
        <v>44531</v>
      </c>
      <c r="D4875" s="18" t="s">
        <v>130</v>
      </c>
      <c r="E4875" s="18" t="s">
        <v>164</v>
      </c>
      <c r="F4875" s="18" t="str">
        <f t="shared" si="153"/>
        <v>National Grid-Long-Term Rewable Contract Adjustment (LTRCA)-44531</v>
      </c>
      <c r="G4875" s="11" t="s">
        <v>131</v>
      </c>
      <c r="H4875" s="11" t="s">
        <v>49</v>
      </c>
      <c r="I4875" s="11" t="s">
        <v>132</v>
      </c>
      <c r="J4875" s="11" t="s">
        <v>139</v>
      </c>
      <c r="K4875" s="11" t="str">
        <f>IFERROR(INDEX('EDC Component Dictionary'!$C$5:$C$37,MATCH('Rates Database'!J4875,'EDC Component Dictionary'!$B$5:$B$37,0)), "Energy Supply")</f>
        <v>Distribution System</v>
      </c>
      <c r="L4875" s="12">
        <v>7.5000000000000002E-4</v>
      </c>
      <c r="M4875" s="12"/>
    </row>
    <row r="4876" spans="1:13" x14ac:dyDescent="0.3">
      <c r="A4876" s="18">
        <v>4874</v>
      </c>
      <c r="B4876" s="18">
        <f t="shared" si="152"/>
        <v>2021</v>
      </c>
      <c r="C4876" s="17">
        <v>44501</v>
      </c>
      <c r="D4876" s="18" t="s">
        <v>130</v>
      </c>
      <c r="E4876" s="18" t="s">
        <v>164</v>
      </c>
      <c r="F4876" s="18" t="str">
        <f t="shared" si="153"/>
        <v>National Grid-Long-Term Rewable Contract Adjustment (LTRCA)-44501</v>
      </c>
      <c r="G4876" s="11" t="s">
        <v>131</v>
      </c>
      <c r="H4876" s="11" t="s">
        <v>49</v>
      </c>
      <c r="I4876" s="11" t="s">
        <v>132</v>
      </c>
      <c r="J4876" s="11" t="s">
        <v>139</v>
      </c>
      <c r="K4876" s="11" t="str">
        <f>IFERROR(INDEX('EDC Component Dictionary'!$C$5:$C$37,MATCH('Rates Database'!J4876,'EDC Component Dictionary'!$B$5:$B$37,0)), "Energy Supply")</f>
        <v>Distribution System</v>
      </c>
      <c r="L4876" s="12">
        <v>7.5000000000000002E-4</v>
      </c>
      <c r="M4876" s="12"/>
    </row>
    <row r="4877" spans="1:13" x14ac:dyDescent="0.3">
      <c r="A4877" s="18">
        <v>4875</v>
      </c>
      <c r="B4877" s="18">
        <f t="shared" si="152"/>
        <v>2021</v>
      </c>
      <c r="C4877" s="17">
        <v>44470</v>
      </c>
      <c r="D4877" s="18" t="s">
        <v>130</v>
      </c>
      <c r="E4877" s="18" t="s">
        <v>164</v>
      </c>
      <c r="F4877" s="18" t="str">
        <f t="shared" si="153"/>
        <v>National Grid-Long-Term Rewable Contract Adjustment (LTRCA)-44470</v>
      </c>
      <c r="G4877" s="11" t="s">
        <v>131</v>
      </c>
      <c r="H4877" s="11" t="s">
        <v>49</v>
      </c>
      <c r="I4877" s="11" t="s">
        <v>132</v>
      </c>
      <c r="J4877" s="11" t="s">
        <v>139</v>
      </c>
      <c r="K4877" s="11" t="str">
        <f>IFERROR(INDEX('EDC Component Dictionary'!$C$5:$C$37,MATCH('Rates Database'!J4877,'EDC Component Dictionary'!$B$5:$B$37,0)), "Energy Supply")</f>
        <v>Distribution System</v>
      </c>
      <c r="L4877" s="12">
        <v>7.5000000000000002E-4</v>
      </c>
      <c r="M4877" s="12"/>
    </row>
    <row r="4878" spans="1:13" x14ac:dyDescent="0.3">
      <c r="A4878" s="18">
        <v>4876</v>
      </c>
      <c r="B4878" s="18">
        <f t="shared" si="152"/>
        <v>2021</v>
      </c>
      <c r="C4878" s="17">
        <v>44440</v>
      </c>
      <c r="D4878" s="18" t="s">
        <v>130</v>
      </c>
      <c r="E4878" s="18" t="s">
        <v>164</v>
      </c>
      <c r="F4878" s="18" t="str">
        <f t="shared" si="153"/>
        <v>National Grid-Long-Term Rewable Contract Adjustment (LTRCA)-44440</v>
      </c>
      <c r="G4878" s="11" t="s">
        <v>131</v>
      </c>
      <c r="H4878" s="11" t="s">
        <v>49</v>
      </c>
      <c r="I4878" s="11" t="s">
        <v>132</v>
      </c>
      <c r="J4878" s="11" t="s">
        <v>139</v>
      </c>
      <c r="K4878" s="11" t="str">
        <f>IFERROR(INDEX('EDC Component Dictionary'!$C$5:$C$37,MATCH('Rates Database'!J4878,'EDC Component Dictionary'!$B$5:$B$37,0)), "Energy Supply")</f>
        <v>Distribution System</v>
      </c>
      <c r="L4878" s="12">
        <v>7.5000000000000002E-4</v>
      </c>
      <c r="M4878" s="12"/>
    </row>
    <row r="4879" spans="1:13" x14ac:dyDescent="0.3">
      <c r="A4879" s="18">
        <v>4877</v>
      </c>
      <c r="B4879" s="18">
        <f t="shared" si="152"/>
        <v>2021</v>
      </c>
      <c r="C4879" s="17">
        <v>44409</v>
      </c>
      <c r="D4879" s="18" t="s">
        <v>130</v>
      </c>
      <c r="E4879" s="18" t="s">
        <v>164</v>
      </c>
      <c r="F4879" s="18" t="str">
        <f t="shared" si="153"/>
        <v>National Grid-Long-Term Rewable Contract Adjustment (LTRCA)-44409</v>
      </c>
      <c r="G4879" s="11" t="s">
        <v>131</v>
      </c>
      <c r="H4879" s="11" t="s">
        <v>49</v>
      </c>
      <c r="I4879" s="11" t="s">
        <v>132</v>
      </c>
      <c r="J4879" s="11" t="s">
        <v>139</v>
      </c>
      <c r="K4879" s="11" t="str">
        <f>IFERROR(INDEX('EDC Component Dictionary'!$C$5:$C$37,MATCH('Rates Database'!J4879,'EDC Component Dictionary'!$B$5:$B$37,0)), "Energy Supply")</f>
        <v>Distribution System</v>
      </c>
      <c r="L4879" s="12">
        <v>7.5000000000000002E-4</v>
      </c>
      <c r="M4879" s="12"/>
    </row>
    <row r="4880" spans="1:13" x14ac:dyDescent="0.3">
      <c r="A4880" s="18">
        <v>4878</v>
      </c>
      <c r="B4880" s="18">
        <f t="shared" si="152"/>
        <v>2021</v>
      </c>
      <c r="C4880" s="17">
        <v>44378</v>
      </c>
      <c r="D4880" s="18" t="s">
        <v>130</v>
      </c>
      <c r="E4880" s="18" t="s">
        <v>164</v>
      </c>
      <c r="F4880" s="18" t="str">
        <f t="shared" si="153"/>
        <v>National Grid-Long-Term Rewable Contract Adjustment (LTRCA)-44378</v>
      </c>
      <c r="G4880" s="11" t="s">
        <v>131</v>
      </c>
      <c r="H4880" s="11" t="s">
        <v>49</v>
      </c>
      <c r="I4880" s="11" t="s">
        <v>132</v>
      </c>
      <c r="J4880" s="11" t="s">
        <v>139</v>
      </c>
      <c r="K4880" s="11" t="str">
        <f>IFERROR(INDEX('EDC Component Dictionary'!$C$5:$C$37,MATCH('Rates Database'!J4880,'EDC Component Dictionary'!$B$5:$B$37,0)), "Energy Supply")</f>
        <v>Distribution System</v>
      </c>
      <c r="L4880" s="12">
        <v>7.5000000000000002E-4</v>
      </c>
      <c r="M4880" s="12"/>
    </row>
    <row r="4881" spans="1:13" x14ac:dyDescent="0.3">
      <c r="A4881" s="18">
        <v>4879</v>
      </c>
      <c r="B4881" s="18">
        <f t="shared" si="152"/>
        <v>2021</v>
      </c>
      <c r="C4881" s="17">
        <v>44348</v>
      </c>
      <c r="D4881" s="18" t="s">
        <v>130</v>
      </c>
      <c r="E4881" s="18" t="s">
        <v>164</v>
      </c>
      <c r="F4881" s="18" t="str">
        <f t="shared" si="153"/>
        <v>National Grid-Long-Term Rewable Contract Adjustment (LTRCA)-44348</v>
      </c>
      <c r="G4881" s="11" t="s">
        <v>131</v>
      </c>
      <c r="H4881" s="11" t="s">
        <v>49</v>
      </c>
      <c r="I4881" s="11" t="s">
        <v>132</v>
      </c>
      <c r="J4881" s="11" t="s">
        <v>139</v>
      </c>
      <c r="K4881" s="11" t="str">
        <f>IFERROR(INDEX('EDC Component Dictionary'!$C$5:$C$37,MATCH('Rates Database'!J4881,'EDC Component Dictionary'!$B$5:$B$37,0)), "Energy Supply")</f>
        <v>Distribution System</v>
      </c>
      <c r="L4881" s="12">
        <v>7.5000000000000002E-4</v>
      </c>
      <c r="M4881" s="12"/>
    </row>
    <row r="4882" spans="1:13" x14ac:dyDescent="0.3">
      <c r="A4882" s="18">
        <v>4880</v>
      </c>
      <c r="B4882" s="18">
        <f t="shared" si="152"/>
        <v>2021</v>
      </c>
      <c r="C4882" s="17">
        <v>44317</v>
      </c>
      <c r="D4882" s="18" t="s">
        <v>130</v>
      </c>
      <c r="E4882" s="18" t="s">
        <v>164</v>
      </c>
      <c r="F4882" s="18" t="str">
        <f t="shared" si="153"/>
        <v>National Grid-Long-Term Rewable Contract Adjustment (LTRCA)-44317</v>
      </c>
      <c r="G4882" s="11" t="s">
        <v>131</v>
      </c>
      <c r="H4882" s="11" t="s">
        <v>49</v>
      </c>
      <c r="I4882" s="11" t="s">
        <v>132</v>
      </c>
      <c r="J4882" s="11" t="s">
        <v>139</v>
      </c>
      <c r="K4882" s="11" t="str">
        <f>IFERROR(INDEX('EDC Component Dictionary'!$C$5:$C$37,MATCH('Rates Database'!J4882,'EDC Component Dictionary'!$B$5:$B$37,0)), "Energy Supply")</f>
        <v>Distribution System</v>
      </c>
      <c r="L4882" s="12">
        <v>7.5000000000000002E-4</v>
      </c>
      <c r="M4882" s="12"/>
    </row>
    <row r="4883" spans="1:13" x14ac:dyDescent="0.3">
      <c r="A4883" s="18">
        <v>4881</v>
      </c>
      <c r="B4883" s="18">
        <f t="shared" si="152"/>
        <v>2021</v>
      </c>
      <c r="C4883" s="17">
        <v>44287</v>
      </c>
      <c r="D4883" s="18" t="s">
        <v>130</v>
      </c>
      <c r="E4883" s="18" t="s">
        <v>164</v>
      </c>
      <c r="F4883" s="18" t="str">
        <f t="shared" si="153"/>
        <v>National Grid-Long-Term Rewable Contract Adjustment (LTRCA)-44287</v>
      </c>
      <c r="G4883" s="11" t="s">
        <v>131</v>
      </c>
      <c r="H4883" s="11" t="s">
        <v>49</v>
      </c>
      <c r="I4883" s="11" t="s">
        <v>132</v>
      </c>
      <c r="J4883" s="11" t="s">
        <v>139</v>
      </c>
      <c r="K4883" s="11" t="str">
        <f>IFERROR(INDEX('EDC Component Dictionary'!$C$5:$C$37,MATCH('Rates Database'!J4883,'EDC Component Dictionary'!$B$5:$B$37,0)), "Energy Supply")</f>
        <v>Distribution System</v>
      </c>
      <c r="L4883" s="12">
        <v>7.5000000000000002E-4</v>
      </c>
      <c r="M4883" s="12"/>
    </row>
    <row r="4884" spans="1:13" x14ac:dyDescent="0.3">
      <c r="A4884" s="18">
        <v>4882</v>
      </c>
      <c r="B4884" s="18">
        <f t="shared" si="152"/>
        <v>2021</v>
      </c>
      <c r="C4884" s="17">
        <v>44256</v>
      </c>
      <c r="D4884" s="18" t="s">
        <v>130</v>
      </c>
      <c r="E4884" s="18" t="s">
        <v>164</v>
      </c>
      <c r="F4884" s="18" t="str">
        <f t="shared" si="153"/>
        <v>National Grid-Long-Term Rewable Contract Adjustment (LTRCA)-44256</v>
      </c>
      <c r="G4884" s="11" t="s">
        <v>131</v>
      </c>
      <c r="H4884" s="11" t="s">
        <v>49</v>
      </c>
      <c r="I4884" s="11" t="s">
        <v>132</v>
      </c>
      <c r="J4884" s="11" t="s">
        <v>139</v>
      </c>
      <c r="K4884" s="11" t="str">
        <f>IFERROR(INDEX('EDC Component Dictionary'!$C$5:$C$37,MATCH('Rates Database'!J4884,'EDC Component Dictionary'!$B$5:$B$37,0)), "Energy Supply")</f>
        <v>Distribution System</v>
      </c>
      <c r="L4884" s="12">
        <v>7.5000000000000002E-4</v>
      </c>
      <c r="M4884" s="12"/>
    </row>
    <row r="4885" spans="1:13" x14ac:dyDescent="0.3">
      <c r="A4885" s="18">
        <v>4883</v>
      </c>
      <c r="B4885" s="18">
        <f t="shared" si="152"/>
        <v>2021</v>
      </c>
      <c r="C4885" s="17">
        <v>44228</v>
      </c>
      <c r="D4885" s="18" t="s">
        <v>130</v>
      </c>
      <c r="E4885" s="18" t="s">
        <v>164</v>
      </c>
      <c r="F4885" s="18" t="str">
        <f t="shared" si="153"/>
        <v>National Grid-Long-Term Rewable Contract Adjustment (LTRCA)-44228</v>
      </c>
      <c r="G4885" s="11" t="s">
        <v>131</v>
      </c>
      <c r="H4885" s="11" t="s">
        <v>49</v>
      </c>
      <c r="I4885" s="11" t="s">
        <v>132</v>
      </c>
      <c r="J4885" s="11" t="s">
        <v>139</v>
      </c>
      <c r="K4885" s="11" t="str">
        <f>IFERROR(INDEX('EDC Component Dictionary'!$C$5:$C$37,MATCH('Rates Database'!J4885,'EDC Component Dictionary'!$B$5:$B$37,0)), "Energy Supply")</f>
        <v>Distribution System</v>
      </c>
      <c r="L4885" s="12">
        <v>5.5999999999999995E-4</v>
      </c>
      <c r="M4885" s="12"/>
    </row>
    <row r="4886" spans="1:13" x14ac:dyDescent="0.3">
      <c r="A4886" s="18">
        <v>4884</v>
      </c>
      <c r="B4886" s="18">
        <f t="shared" si="152"/>
        <v>2021</v>
      </c>
      <c r="C4886" s="17">
        <v>44197</v>
      </c>
      <c r="D4886" s="18" t="s">
        <v>130</v>
      </c>
      <c r="E4886" s="18" t="s">
        <v>164</v>
      </c>
      <c r="F4886" s="18" t="str">
        <f t="shared" si="153"/>
        <v>National Grid-Long-Term Rewable Contract Adjustment (LTRCA)-44197</v>
      </c>
      <c r="G4886" s="11" t="s">
        <v>131</v>
      </c>
      <c r="H4886" s="11" t="s">
        <v>49</v>
      </c>
      <c r="I4886" s="11" t="s">
        <v>132</v>
      </c>
      <c r="J4886" s="11" t="s">
        <v>139</v>
      </c>
      <c r="K4886" s="11" t="str">
        <f>IFERROR(INDEX('EDC Component Dictionary'!$C$5:$C$37,MATCH('Rates Database'!J4886,'EDC Component Dictionary'!$B$5:$B$37,0)), "Energy Supply")</f>
        <v>Distribution System</v>
      </c>
      <c r="L4886" s="12">
        <v>5.5999999999999995E-4</v>
      </c>
      <c r="M4886" s="12"/>
    </row>
    <row r="4887" spans="1:13" x14ac:dyDescent="0.3">
      <c r="A4887" s="18">
        <v>4885</v>
      </c>
      <c r="B4887" s="18">
        <f t="shared" si="152"/>
        <v>2020</v>
      </c>
      <c r="C4887" s="17">
        <v>44166</v>
      </c>
      <c r="D4887" s="18" t="s">
        <v>130</v>
      </c>
      <c r="E4887" s="18" t="s">
        <v>164</v>
      </c>
      <c r="F4887" s="18" t="str">
        <f t="shared" si="153"/>
        <v>National Grid-Long-Term Rewable Contract Adjustment (LTRCA)-44166</v>
      </c>
      <c r="G4887" s="11" t="s">
        <v>131</v>
      </c>
      <c r="H4887" s="11" t="s">
        <v>49</v>
      </c>
      <c r="I4887" s="11" t="s">
        <v>132</v>
      </c>
      <c r="J4887" s="11" t="s">
        <v>139</v>
      </c>
      <c r="K4887" s="11" t="str">
        <f>IFERROR(INDEX('EDC Component Dictionary'!$C$5:$C$37,MATCH('Rates Database'!J4887,'EDC Component Dictionary'!$B$5:$B$37,0)), "Energy Supply")</f>
        <v>Distribution System</v>
      </c>
      <c r="L4887" s="12">
        <v>5.5999999999999995E-4</v>
      </c>
      <c r="M4887" s="12"/>
    </row>
    <row r="4888" spans="1:13" x14ac:dyDescent="0.3">
      <c r="A4888" s="18">
        <v>4886</v>
      </c>
      <c r="B4888" s="18">
        <f t="shared" si="152"/>
        <v>2020</v>
      </c>
      <c r="C4888" s="17">
        <v>44136</v>
      </c>
      <c r="D4888" s="18" t="s">
        <v>130</v>
      </c>
      <c r="E4888" s="18" t="s">
        <v>164</v>
      </c>
      <c r="F4888" s="18" t="str">
        <f t="shared" si="153"/>
        <v>National Grid-Long-Term Rewable Contract Adjustment (LTRCA)-44136</v>
      </c>
      <c r="G4888" s="11" t="s">
        <v>131</v>
      </c>
      <c r="H4888" s="11" t="s">
        <v>49</v>
      </c>
      <c r="I4888" s="11" t="s">
        <v>132</v>
      </c>
      <c r="J4888" s="11" t="s">
        <v>139</v>
      </c>
      <c r="K4888" s="11" t="str">
        <f>IFERROR(INDEX('EDC Component Dictionary'!$C$5:$C$37,MATCH('Rates Database'!J4888,'EDC Component Dictionary'!$B$5:$B$37,0)), "Energy Supply")</f>
        <v>Distribution System</v>
      </c>
      <c r="L4888" s="12">
        <v>5.5999999999999995E-4</v>
      </c>
      <c r="M4888" s="12"/>
    </row>
    <row r="4889" spans="1:13" x14ac:dyDescent="0.3">
      <c r="A4889" s="18">
        <v>4887</v>
      </c>
      <c r="B4889" s="18">
        <f t="shared" si="152"/>
        <v>2020</v>
      </c>
      <c r="C4889" s="17">
        <v>44105</v>
      </c>
      <c r="D4889" s="18" t="s">
        <v>130</v>
      </c>
      <c r="E4889" s="18" t="s">
        <v>164</v>
      </c>
      <c r="F4889" s="18" t="str">
        <f t="shared" si="153"/>
        <v>National Grid-Long-Term Rewable Contract Adjustment (LTRCA)-44105</v>
      </c>
      <c r="G4889" s="11" t="s">
        <v>131</v>
      </c>
      <c r="H4889" s="11" t="s">
        <v>49</v>
      </c>
      <c r="I4889" s="11" t="s">
        <v>132</v>
      </c>
      <c r="J4889" s="11" t="s">
        <v>139</v>
      </c>
      <c r="K4889" s="11" t="str">
        <f>IFERROR(INDEX('EDC Component Dictionary'!$C$5:$C$37,MATCH('Rates Database'!J4889,'EDC Component Dictionary'!$B$5:$B$37,0)), "Energy Supply")</f>
        <v>Distribution System</v>
      </c>
      <c r="L4889" s="12">
        <v>5.5999999999999995E-4</v>
      </c>
      <c r="M4889" s="12"/>
    </row>
    <row r="4890" spans="1:13" x14ac:dyDescent="0.3">
      <c r="A4890" s="18">
        <v>4888</v>
      </c>
      <c r="B4890" s="18">
        <f t="shared" si="152"/>
        <v>2020</v>
      </c>
      <c r="C4890" s="17">
        <v>44075</v>
      </c>
      <c r="D4890" s="18" t="s">
        <v>130</v>
      </c>
      <c r="E4890" s="18" t="s">
        <v>164</v>
      </c>
      <c r="F4890" s="18" t="str">
        <f t="shared" si="153"/>
        <v>National Grid-Long-Term Rewable Contract Adjustment (LTRCA)-44075</v>
      </c>
      <c r="G4890" s="11" t="s">
        <v>131</v>
      </c>
      <c r="H4890" s="11" t="s">
        <v>49</v>
      </c>
      <c r="I4890" s="11" t="s">
        <v>132</v>
      </c>
      <c r="J4890" s="11" t="s">
        <v>139</v>
      </c>
      <c r="K4890" s="11" t="str">
        <f>IFERROR(INDEX('EDC Component Dictionary'!$C$5:$C$37,MATCH('Rates Database'!J4890,'EDC Component Dictionary'!$B$5:$B$37,0)), "Energy Supply")</f>
        <v>Distribution System</v>
      </c>
      <c r="L4890" s="12">
        <v>5.5999999999999995E-4</v>
      </c>
      <c r="M4890" s="12"/>
    </row>
    <row r="4891" spans="1:13" x14ac:dyDescent="0.3">
      <c r="A4891" s="18">
        <v>4889</v>
      </c>
      <c r="B4891" s="18">
        <f t="shared" si="152"/>
        <v>2020</v>
      </c>
      <c r="C4891" s="17">
        <v>44044</v>
      </c>
      <c r="D4891" s="18" t="s">
        <v>130</v>
      </c>
      <c r="E4891" s="18" t="s">
        <v>164</v>
      </c>
      <c r="F4891" s="18" t="str">
        <f t="shared" si="153"/>
        <v>National Grid-Long-Term Rewable Contract Adjustment (LTRCA)-44044</v>
      </c>
      <c r="G4891" s="11" t="s">
        <v>131</v>
      </c>
      <c r="H4891" s="11" t="s">
        <v>49</v>
      </c>
      <c r="I4891" s="11" t="s">
        <v>132</v>
      </c>
      <c r="J4891" s="11" t="s">
        <v>139</v>
      </c>
      <c r="K4891" s="11" t="str">
        <f>IFERROR(INDEX('EDC Component Dictionary'!$C$5:$C$37,MATCH('Rates Database'!J4891,'EDC Component Dictionary'!$B$5:$B$37,0)), "Energy Supply")</f>
        <v>Distribution System</v>
      </c>
      <c r="L4891" s="12">
        <v>5.5999999999999995E-4</v>
      </c>
      <c r="M4891" s="12"/>
    </row>
    <row r="4892" spans="1:13" x14ac:dyDescent="0.3">
      <c r="A4892" s="18">
        <v>4890</v>
      </c>
      <c r="B4892" s="18">
        <f t="shared" si="152"/>
        <v>2020</v>
      </c>
      <c r="C4892" s="17">
        <v>44013</v>
      </c>
      <c r="D4892" s="18" t="s">
        <v>130</v>
      </c>
      <c r="E4892" s="18" t="s">
        <v>164</v>
      </c>
      <c r="F4892" s="18" t="str">
        <f t="shared" si="153"/>
        <v>National Grid-Long-Term Rewable Contract Adjustment (LTRCA)-44013</v>
      </c>
      <c r="G4892" s="11" t="s">
        <v>131</v>
      </c>
      <c r="H4892" s="11" t="s">
        <v>49</v>
      </c>
      <c r="I4892" s="11" t="s">
        <v>132</v>
      </c>
      <c r="J4892" s="11" t="s">
        <v>139</v>
      </c>
      <c r="K4892" s="11" t="str">
        <f>IFERROR(INDEX('EDC Component Dictionary'!$C$5:$C$37,MATCH('Rates Database'!J4892,'EDC Component Dictionary'!$B$5:$B$37,0)), "Energy Supply")</f>
        <v>Distribution System</v>
      </c>
      <c r="L4892" s="12">
        <v>5.5999999999999995E-4</v>
      </c>
      <c r="M4892" s="12"/>
    </row>
    <row r="4893" spans="1:13" x14ac:dyDescent="0.3">
      <c r="A4893" s="18">
        <v>4891</v>
      </c>
      <c r="B4893" s="18">
        <f t="shared" si="152"/>
        <v>2020</v>
      </c>
      <c r="C4893" s="17">
        <v>43983</v>
      </c>
      <c r="D4893" s="18" t="s">
        <v>130</v>
      </c>
      <c r="E4893" s="18" t="s">
        <v>164</v>
      </c>
      <c r="F4893" s="18" t="str">
        <f t="shared" si="153"/>
        <v>National Grid-Long-Term Rewable Contract Adjustment (LTRCA)-43983</v>
      </c>
      <c r="G4893" s="11" t="s">
        <v>131</v>
      </c>
      <c r="H4893" s="11" t="s">
        <v>49</v>
      </c>
      <c r="I4893" s="11" t="s">
        <v>132</v>
      </c>
      <c r="J4893" s="11" t="s">
        <v>139</v>
      </c>
      <c r="K4893" s="11" t="str">
        <f>IFERROR(INDEX('EDC Component Dictionary'!$C$5:$C$37,MATCH('Rates Database'!J4893,'EDC Component Dictionary'!$B$5:$B$37,0)), "Energy Supply")</f>
        <v>Distribution System</v>
      </c>
      <c r="L4893" s="12">
        <v>5.5999999999999995E-4</v>
      </c>
      <c r="M4893" s="12"/>
    </row>
    <row r="4894" spans="1:13" x14ac:dyDescent="0.3">
      <c r="A4894" s="18">
        <v>4892</v>
      </c>
      <c r="B4894" s="18">
        <f t="shared" si="152"/>
        <v>2020</v>
      </c>
      <c r="C4894" s="17">
        <v>43952</v>
      </c>
      <c r="D4894" s="18" t="s">
        <v>130</v>
      </c>
      <c r="E4894" s="18" t="s">
        <v>164</v>
      </c>
      <c r="F4894" s="18" t="str">
        <f t="shared" si="153"/>
        <v>National Grid-Long-Term Rewable Contract Adjustment (LTRCA)-43952</v>
      </c>
      <c r="G4894" s="11" t="s">
        <v>131</v>
      </c>
      <c r="H4894" s="11" t="s">
        <v>49</v>
      </c>
      <c r="I4894" s="11" t="s">
        <v>132</v>
      </c>
      <c r="J4894" s="11" t="s">
        <v>139</v>
      </c>
      <c r="K4894" s="11" t="str">
        <f>IFERROR(INDEX('EDC Component Dictionary'!$C$5:$C$37,MATCH('Rates Database'!J4894,'EDC Component Dictionary'!$B$5:$B$37,0)), "Energy Supply")</f>
        <v>Distribution System</v>
      </c>
      <c r="L4894" s="12">
        <v>5.5999999999999995E-4</v>
      </c>
      <c r="M4894" s="12"/>
    </row>
    <row r="4895" spans="1:13" x14ac:dyDescent="0.3">
      <c r="A4895" s="18">
        <v>4893</v>
      </c>
      <c r="B4895" s="18">
        <f t="shared" si="152"/>
        <v>2020</v>
      </c>
      <c r="C4895" s="17">
        <v>43922</v>
      </c>
      <c r="D4895" s="18" t="s">
        <v>130</v>
      </c>
      <c r="E4895" s="18" t="s">
        <v>164</v>
      </c>
      <c r="F4895" s="18" t="str">
        <f t="shared" si="153"/>
        <v>National Grid-Long-Term Rewable Contract Adjustment (LTRCA)-43922</v>
      </c>
      <c r="G4895" s="11" t="s">
        <v>131</v>
      </c>
      <c r="H4895" s="11" t="s">
        <v>49</v>
      </c>
      <c r="I4895" s="11" t="s">
        <v>132</v>
      </c>
      <c r="J4895" s="11" t="s">
        <v>139</v>
      </c>
      <c r="K4895" s="11" t="str">
        <f>IFERROR(INDEX('EDC Component Dictionary'!$C$5:$C$37,MATCH('Rates Database'!J4895,'EDC Component Dictionary'!$B$5:$B$37,0)), "Energy Supply")</f>
        <v>Distribution System</v>
      </c>
      <c r="L4895" s="12">
        <v>5.5999999999999995E-4</v>
      </c>
      <c r="M4895" s="12"/>
    </row>
    <row r="4896" spans="1:13" x14ac:dyDescent="0.3">
      <c r="A4896" s="18">
        <v>4894</v>
      </c>
      <c r="B4896" s="18">
        <f t="shared" si="152"/>
        <v>2020</v>
      </c>
      <c r="C4896" s="17">
        <v>43891</v>
      </c>
      <c r="D4896" s="18" t="s">
        <v>130</v>
      </c>
      <c r="E4896" s="18" t="s">
        <v>164</v>
      </c>
      <c r="F4896" s="18" t="str">
        <f t="shared" si="153"/>
        <v>National Grid-Long-Term Rewable Contract Adjustment (LTRCA)-43891</v>
      </c>
      <c r="G4896" s="11" t="s">
        <v>131</v>
      </c>
      <c r="H4896" s="11" t="s">
        <v>49</v>
      </c>
      <c r="I4896" s="11" t="s">
        <v>132</v>
      </c>
      <c r="J4896" s="11" t="s">
        <v>139</v>
      </c>
      <c r="K4896" s="11" t="str">
        <f>IFERROR(INDEX('EDC Component Dictionary'!$C$5:$C$37,MATCH('Rates Database'!J4896,'EDC Component Dictionary'!$B$5:$B$37,0)), "Energy Supply")</f>
        <v>Distribution System</v>
      </c>
      <c r="L4896" s="12">
        <v>5.5999999999999995E-4</v>
      </c>
      <c r="M4896" s="12"/>
    </row>
    <row r="4897" spans="1:13" x14ac:dyDescent="0.3">
      <c r="A4897" s="18">
        <v>4895</v>
      </c>
      <c r="B4897" s="18">
        <f t="shared" si="152"/>
        <v>2020</v>
      </c>
      <c r="C4897" s="17">
        <v>43862</v>
      </c>
      <c r="D4897" s="18" t="s">
        <v>130</v>
      </c>
      <c r="E4897" s="18" t="s">
        <v>164</v>
      </c>
      <c r="F4897" s="18" t="str">
        <f t="shared" si="153"/>
        <v>National Grid-Long-Term Rewable Contract Adjustment (LTRCA)-43862</v>
      </c>
      <c r="G4897" s="11" t="s">
        <v>131</v>
      </c>
      <c r="H4897" s="11" t="s">
        <v>49</v>
      </c>
      <c r="I4897" s="11" t="s">
        <v>132</v>
      </c>
      <c r="J4897" s="11" t="s">
        <v>139</v>
      </c>
      <c r="K4897" s="11" t="str">
        <f>IFERROR(INDEX('EDC Component Dictionary'!$C$5:$C$37,MATCH('Rates Database'!J4897,'EDC Component Dictionary'!$B$5:$B$37,0)), "Energy Supply")</f>
        <v>Distribution System</v>
      </c>
      <c r="L4897" s="12">
        <v>8.7000000000000001E-4</v>
      </c>
      <c r="M4897" s="12"/>
    </row>
    <row r="4898" spans="1:13" x14ac:dyDescent="0.3">
      <c r="A4898" s="18">
        <v>4896</v>
      </c>
      <c r="B4898" s="18">
        <f t="shared" si="152"/>
        <v>2020</v>
      </c>
      <c r="C4898" s="17">
        <v>43831</v>
      </c>
      <c r="D4898" s="18" t="s">
        <v>130</v>
      </c>
      <c r="E4898" s="18" t="s">
        <v>164</v>
      </c>
      <c r="F4898" s="18" t="str">
        <f t="shared" si="153"/>
        <v>National Grid-Long-Term Rewable Contract Adjustment (LTRCA)-43831</v>
      </c>
      <c r="G4898" s="11" t="s">
        <v>131</v>
      </c>
      <c r="H4898" s="11" t="s">
        <v>49</v>
      </c>
      <c r="I4898" s="11" t="s">
        <v>132</v>
      </c>
      <c r="J4898" s="11" t="s">
        <v>139</v>
      </c>
      <c r="K4898" s="11" t="str">
        <f>IFERROR(INDEX('EDC Component Dictionary'!$C$5:$C$37,MATCH('Rates Database'!J4898,'EDC Component Dictionary'!$B$5:$B$37,0)), "Energy Supply")</f>
        <v>Distribution System</v>
      </c>
      <c r="L4898" s="12">
        <v>8.7000000000000001E-4</v>
      </c>
      <c r="M4898" s="12"/>
    </row>
    <row r="4899" spans="1:13" x14ac:dyDescent="0.3">
      <c r="A4899" s="18">
        <v>4897</v>
      </c>
      <c r="B4899" s="18">
        <f t="shared" si="152"/>
        <v>2019</v>
      </c>
      <c r="C4899" s="17">
        <v>43800</v>
      </c>
      <c r="D4899" s="18" t="s">
        <v>130</v>
      </c>
      <c r="E4899" s="18" t="s">
        <v>164</v>
      </c>
      <c r="F4899" s="18" t="str">
        <f t="shared" si="153"/>
        <v>National Grid-Long-Term Rewable Contract Adjustment (LTRCA)-43800</v>
      </c>
      <c r="G4899" s="11" t="s">
        <v>131</v>
      </c>
      <c r="H4899" s="11" t="s">
        <v>49</v>
      </c>
      <c r="I4899" s="11" t="s">
        <v>132</v>
      </c>
      <c r="J4899" s="11" t="s">
        <v>139</v>
      </c>
      <c r="K4899" s="11" t="str">
        <f>IFERROR(INDEX('EDC Component Dictionary'!$C$5:$C$37,MATCH('Rates Database'!J4899,'EDC Component Dictionary'!$B$5:$B$37,0)), "Energy Supply")</f>
        <v>Distribution System</v>
      </c>
      <c r="L4899" s="12">
        <v>8.7000000000000001E-4</v>
      </c>
      <c r="M4899" s="12"/>
    </row>
    <row r="4900" spans="1:13" x14ac:dyDescent="0.3">
      <c r="A4900" s="18">
        <v>4898</v>
      </c>
      <c r="B4900" s="18">
        <f t="shared" si="152"/>
        <v>2019</v>
      </c>
      <c r="C4900" s="17">
        <v>43770</v>
      </c>
      <c r="D4900" s="18" t="s">
        <v>130</v>
      </c>
      <c r="E4900" s="18" t="s">
        <v>164</v>
      </c>
      <c r="F4900" s="18" t="str">
        <f t="shared" si="153"/>
        <v>National Grid-Long-Term Rewable Contract Adjustment (LTRCA)-43770</v>
      </c>
      <c r="G4900" s="11" t="s">
        <v>131</v>
      </c>
      <c r="H4900" s="11" t="s">
        <v>49</v>
      </c>
      <c r="I4900" s="11" t="s">
        <v>132</v>
      </c>
      <c r="J4900" s="11" t="s">
        <v>139</v>
      </c>
      <c r="K4900" s="11" t="str">
        <f>IFERROR(INDEX('EDC Component Dictionary'!$C$5:$C$37,MATCH('Rates Database'!J4900,'EDC Component Dictionary'!$B$5:$B$37,0)), "Energy Supply")</f>
        <v>Distribution System</v>
      </c>
      <c r="L4900" s="12">
        <v>8.7000000000000001E-4</v>
      </c>
      <c r="M4900" s="12"/>
    </row>
    <row r="4901" spans="1:13" x14ac:dyDescent="0.3">
      <c r="A4901" s="18">
        <v>4899</v>
      </c>
      <c r="B4901" s="18">
        <f t="shared" si="152"/>
        <v>2019</v>
      </c>
      <c r="C4901" s="17">
        <v>43739</v>
      </c>
      <c r="D4901" s="18" t="s">
        <v>130</v>
      </c>
      <c r="E4901" s="18" t="s">
        <v>164</v>
      </c>
      <c r="F4901" s="18" t="str">
        <f t="shared" si="153"/>
        <v>National Grid-Long-Term Rewable Contract Adjustment (LTRCA)-43739</v>
      </c>
      <c r="G4901" s="11" t="s">
        <v>131</v>
      </c>
      <c r="H4901" s="11" t="s">
        <v>49</v>
      </c>
      <c r="I4901" s="11" t="s">
        <v>132</v>
      </c>
      <c r="J4901" s="11" t="s">
        <v>139</v>
      </c>
      <c r="K4901" s="11" t="str">
        <f>IFERROR(INDEX('EDC Component Dictionary'!$C$5:$C$37,MATCH('Rates Database'!J4901,'EDC Component Dictionary'!$B$5:$B$37,0)), "Energy Supply")</f>
        <v>Distribution System</v>
      </c>
      <c r="L4901" s="12">
        <v>8.7000000000000001E-4</v>
      </c>
      <c r="M4901" s="12"/>
    </row>
    <row r="4902" spans="1:13" x14ac:dyDescent="0.3">
      <c r="A4902" s="18">
        <v>4900</v>
      </c>
      <c r="B4902" s="18">
        <f t="shared" si="152"/>
        <v>2019</v>
      </c>
      <c r="C4902" s="17">
        <v>43709</v>
      </c>
      <c r="D4902" s="18" t="s">
        <v>130</v>
      </c>
      <c r="E4902" s="18" t="s">
        <v>164</v>
      </c>
      <c r="F4902" s="18" t="str">
        <f t="shared" si="153"/>
        <v>National Grid-Long-Term Rewable Contract Adjustment (LTRCA)-43709</v>
      </c>
      <c r="G4902" s="11" t="s">
        <v>131</v>
      </c>
      <c r="H4902" s="11" t="s">
        <v>49</v>
      </c>
      <c r="I4902" s="11" t="s">
        <v>132</v>
      </c>
      <c r="J4902" s="11" t="s">
        <v>139</v>
      </c>
      <c r="K4902" s="11" t="str">
        <f>IFERROR(INDEX('EDC Component Dictionary'!$C$5:$C$37,MATCH('Rates Database'!J4902,'EDC Component Dictionary'!$B$5:$B$37,0)), "Energy Supply")</f>
        <v>Distribution System</v>
      </c>
      <c r="L4902" s="12">
        <v>8.7000000000000001E-4</v>
      </c>
      <c r="M4902" s="12"/>
    </row>
    <row r="4903" spans="1:13" x14ac:dyDescent="0.3">
      <c r="A4903" s="18">
        <v>4901</v>
      </c>
      <c r="B4903" s="18">
        <f t="shared" si="152"/>
        <v>2019</v>
      </c>
      <c r="C4903" s="17">
        <v>43678</v>
      </c>
      <c r="D4903" s="18" t="s">
        <v>130</v>
      </c>
      <c r="E4903" s="18" t="s">
        <v>164</v>
      </c>
      <c r="F4903" s="18" t="str">
        <f t="shared" si="153"/>
        <v>National Grid-Long-Term Rewable Contract Adjustment (LTRCA)-43678</v>
      </c>
      <c r="G4903" s="11" t="s">
        <v>131</v>
      </c>
      <c r="H4903" s="11" t="s">
        <v>49</v>
      </c>
      <c r="I4903" s="11" t="s">
        <v>132</v>
      </c>
      <c r="J4903" s="11" t="s">
        <v>139</v>
      </c>
      <c r="K4903" s="11" t="str">
        <f>IFERROR(INDEX('EDC Component Dictionary'!$C$5:$C$37,MATCH('Rates Database'!J4903,'EDC Component Dictionary'!$B$5:$B$37,0)), "Energy Supply")</f>
        <v>Distribution System</v>
      </c>
      <c r="L4903" s="12">
        <v>8.7000000000000001E-4</v>
      </c>
      <c r="M4903" s="12"/>
    </row>
    <row r="4904" spans="1:13" x14ac:dyDescent="0.3">
      <c r="A4904" s="18">
        <v>4902</v>
      </c>
      <c r="B4904" s="18">
        <f t="shared" si="152"/>
        <v>2019</v>
      </c>
      <c r="C4904" s="17">
        <v>43647</v>
      </c>
      <c r="D4904" s="18" t="s">
        <v>130</v>
      </c>
      <c r="E4904" s="18" t="s">
        <v>164</v>
      </c>
      <c r="F4904" s="18" t="str">
        <f t="shared" si="153"/>
        <v>National Grid-Long-Term Rewable Contract Adjustment (LTRCA)-43647</v>
      </c>
      <c r="G4904" s="11" t="s">
        <v>131</v>
      </c>
      <c r="H4904" s="11" t="s">
        <v>49</v>
      </c>
      <c r="I4904" s="11" t="s">
        <v>132</v>
      </c>
      <c r="J4904" s="11" t="s">
        <v>139</v>
      </c>
      <c r="K4904" s="11" t="str">
        <f>IFERROR(INDEX('EDC Component Dictionary'!$C$5:$C$37,MATCH('Rates Database'!J4904,'EDC Component Dictionary'!$B$5:$B$37,0)), "Energy Supply")</f>
        <v>Distribution System</v>
      </c>
      <c r="L4904" s="12">
        <v>8.7000000000000001E-4</v>
      </c>
      <c r="M4904" s="12"/>
    </row>
    <row r="4905" spans="1:13" x14ac:dyDescent="0.3">
      <c r="A4905" s="18">
        <v>4903</v>
      </c>
      <c r="B4905" s="18">
        <f t="shared" si="152"/>
        <v>2019</v>
      </c>
      <c r="C4905" s="17">
        <v>43617</v>
      </c>
      <c r="D4905" s="18" t="s">
        <v>130</v>
      </c>
      <c r="E4905" s="18" t="s">
        <v>164</v>
      </c>
      <c r="F4905" s="18" t="str">
        <f t="shared" si="153"/>
        <v>National Grid-Long-Term Rewable Contract Adjustment (LTRCA)-43617</v>
      </c>
      <c r="G4905" s="11" t="s">
        <v>131</v>
      </c>
      <c r="H4905" s="11" t="s">
        <v>49</v>
      </c>
      <c r="I4905" s="11" t="s">
        <v>132</v>
      </c>
      <c r="J4905" s="11" t="s">
        <v>139</v>
      </c>
      <c r="K4905" s="11" t="str">
        <f>IFERROR(INDEX('EDC Component Dictionary'!$C$5:$C$37,MATCH('Rates Database'!J4905,'EDC Component Dictionary'!$B$5:$B$37,0)), "Energy Supply")</f>
        <v>Distribution System</v>
      </c>
      <c r="L4905" s="12">
        <v>8.7000000000000001E-4</v>
      </c>
      <c r="M4905" s="12"/>
    </row>
    <row r="4906" spans="1:13" x14ac:dyDescent="0.3">
      <c r="A4906" s="18">
        <v>4904</v>
      </c>
      <c r="B4906" s="18">
        <f t="shared" si="152"/>
        <v>2019</v>
      </c>
      <c r="C4906" s="17">
        <v>43586</v>
      </c>
      <c r="D4906" s="18" t="s">
        <v>130</v>
      </c>
      <c r="E4906" s="18" t="s">
        <v>164</v>
      </c>
      <c r="F4906" s="18" t="str">
        <f t="shared" si="153"/>
        <v>National Grid-Long-Term Rewable Contract Adjustment (LTRCA)-43586</v>
      </c>
      <c r="G4906" s="11" t="s">
        <v>131</v>
      </c>
      <c r="H4906" s="11" t="s">
        <v>49</v>
      </c>
      <c r="I4906" s="11" t="s">
        <v>132</v>
      </c>
      <c r="J4906" s="11" t="s">
        <v>139</v>
      </c>
      <c r="K4906" s="11" t="str">
        <f>IFERROR(INDEX('EDC Component Dictionary'!$C$5:$C$37,MATCH('Rates Database'!J4906,'EDC Component Dictionary'!$B$5:$B$37,0)), "Energy Supply")</f>
        <v>Distribution System</v>
      </c>
      <c r="L4906" s="12">
        <v>8.7000000000000001E-4</v>
      </c>
      <c r="M4906" s="12"/>
    </row>
    <row r="4907" spans="1:13" x14ac:dyDescent="0.3">
      <c r="A4907" s="18">
        <v>4905</v>
      </c>
      <c r="B4907" s="18">
        <f t="shared" si="152"/>
        <v>2019</v>
      </c>
      <c r="C4907" s="17">
        <v>43556</v>
      </c>
      <c r="D4907" s="18" t="s">
        <v>130</v>
      </c>
      <c r="E4907" s="18" t="s">
        <v>164</v>
      </c>
      <c r="F4907" s="18" t="str">
        <f t="shared" si="153"/>
        <v>National Grid-Long-Term Rewable Contract Adjustment (LTRCA)-43556</v>
      </c>
      <c r="G4907" s="11" t="s">
        <v>131</v>
      </c>
      <c r="H4907" s="11" t="s">
        <v>49</v>
      </c>
      <c r="I4907" s="11" t="s">
        <v>132</v>
      </c>
      <c r="J4907" s="11" t="s">
        <v>139</v>
      </c>
      <c r="K4907" s="11" t="str">
        <f>IFERROR(INDEX('EDC Component Dictionary'!$C$5:$C$37,MATCH('Rates Database'!J4907,'EDC Component Dictionary'!$B$5:$B$37,0)), "Energy Supply")</f>
        <v>Distribution System</v>
      </c>
      <c r="L4907" s="12">
        <v>8.7000000000000001E-4</v>
      </c>
      <c r="M4907" s="12"/>
    </row>
    <row r="4908" spans="1:13" x14ac:dyDescent="0.3">
      <c r="A4908" s="18">
        <v>4906</v>
      </c>
      <c r="B4908" s="18">
        <f t="shared" si="152"/>
        <v>2019</v>
      </c>
      <c r="C4908" s="17">
        <v>43525</v>
      </c>
      <c r="D4908" s="18" t="s">
        <v>130</v>
      </c>
      <c r="E4908" s="18" t="s">
        <v>164</v>
      </c>
      <c r="F4908" s="18" t="str">
        <f t="shared" si="153"/>
        <v>National Grid-Long-Term Rewable Contract Adjustment (LTRCA)-43525</v>
      </c>
      <c r="G4908" s="11" t="s">
        <v>131</v>
      </c>
      <c r="H4908" s="11" t="s">
        <v>49</v>
      </c>
      <c r="I4908" s="11" t="s">
        <v>132</v>
      </c>
      <c r="J4908" s="11" t="s">
        <v>139</v>
      </c>
      <c r="K4908" s="11" t="str">
        <f>IFERROR(INDEX('EDC Component Dictionary'!$C$5:$C$37,MATCH('Rates Database'!J4908,'EDC Component Dictionary'!$B$5:$B$37,0)), "Energy Supply")</f>
        <v>Distribution System</v>
      </c>
      <c r="L4908" s="12">
        <v>8.7000000000000001E-4</v>
      </c>
      <c r="M4908" s="12"/>
    </row>
    <row r="4909" spans="1:13" x14ac:dyDescent="0.3">
      <c r="A4909" s="18">
        <v>4907</v>
      </c>
      <c r="B4909" s="18">
        <f t="shared" si="152"/>
        <v>2019</v>
      </c>
      <c r="C4909" s="17">
        <v>43497</v>
      </c>
      <c r="D4909" s="18" t="s">
        <v>130</v>
      </c>
      <c r="E4909" s="18" t="s">
        <v>164</v>
      </c>
      <c r="F4909" s="18" t="str">
        <f t="shared" si="153"/>
        <v>National Grid-Long-Term Rewable Contract Adjustment (LTRCA)-43497</v>
      </c>
      <c r="G4909" s="11" t="s">
        <v>131</v>
      </c>
      <c r="H4909" s="11" t="s">
        <v>49</v>
      </c>
      <c r="I4909" s="11" t="s">
        <v>132</v>
      </c>
      <c r="J4909" s="11" t="s">
        <v>139</v>
      </c>
      <c r="K4909" s="11" t="str">
        <f>IFERROR(INDEX('EDC Component Dictionary'!$C$5:$C$37,MATCH('Rates Database'!J4909,'EDC Component Dictionary'!$B$5:$B$37,0)), "Energy Supply")</f>
        <v>Distribution System</v>
      </c>
      <c r="L4909" s="12">
        <v>8.0000000000000004E-4</v>
      </c>
      <c r="M4909" s="12"/>
    </row>
    <row r="4910" spans="1:13" x14ac:dyDescent="0.3">
      <c r="A4910" s="18">
        <v>4908</v>
      </c>
      <c r="B4910" s="18">
        <f t="shared" si="152"/>
        <v>2019</v>
      </c>
      <c r="C4910" s="17">
        <v>43466</v>
      </c>
      <c r="D4910" s="18" t="s">
        <v>130</v>
      </c>
      <c r="E4910" s="18" t="s">
        <v>164</v>
      </c>
      <c r="F4910" s="18" t="str">
        <f t="shared" si="153"/>
        <v>National Grid-Long-Term Rewable Contract Adjustment (LTRCA)-43466</v>
      </c>
      <c r="G4910" s="11" t="s">
        <v>131</v>
      </c>
      <c r="H4910" s="11" t="s">
        <v>49</v>
      </c>
      <c r="I4910" s="11" t="s">
        <v>132</v>
      </c>
      <c r="J4910" s="11" t="s">
        <v>139</v>
      </c>
      <c r="K4910" s="11" t="str">
        <f>IFERROR(INDEX('EDC Component Dictionary'!$C$5:$C$37,MATCH('Rates Database'!J4910,'EDC Component Dictionary'!$B$5:$B$37,0)), "Energy Supply")</f>
        <v>Distribution System</v>
      </c>
      <c r="L4910" s="12">
        <v>8.0000000000000004E-4</v>
      </c>
      <c r="M4910" s="12"/>
    </row>
    <row r="4911" spans="1:13" x14ac:dyDescent="0.3">
      <c r="A4911" s="18">
        <v>4909</v>
      </c>
      <c r="B4911" s="18">
        <f t="shared" si="152"/>
        <v>2024</v>
      </c>
      <c r="C4911" s="17">
        <v>45352</v>
      </c>
      <c r="D4911" s="18" t="s">
        <v>130</v>
      </c>
      <c r="E4911" s="18" t="s">
        <v>164</v>
      </c>
      <c r="F4911" s="18" t="str">
        <f t="shared" si="153"/>
        <v>National Grid-Vegetation Management Factor (VMF)-45352</v>
      </c>
      <c r="G4911" s="11" t="s">
        <v>131</v>
      </c>
      <c r="H4911" s="11" t="s">
        <v>49</v>
      </c>
      <c r="I4911" s="11" t="s">
        <v>132</v>
      </c>
      <c r="J4911" s="11" t="s">
        <v>143</v>
      </c>
      <c r="K4911" s="11" t="str">
        <f>IFERROR(INDEX('EDC Component Dictionary'!$C$5:$C$37,MATCH('Rates Database'!J4911,'EDC Component Dictionary'!$B$5:$B$37,0)), "Energy Supply")</f>
        <v>Distribution System</v>
      </c>
      <c r="L4911" s="12">
        <v>4.8000000000000001E-4</v>
      </c>
      <c r="M4911" s="12"/>
    </row>
    <row r="4912" spans="1:13" x14ac:dyDescent="0.3">
      <c r="A4912" s="18">
        <v>4910</v>
      </c>
      <c r="B4912" s="18">
        <f t="shared" si="152"/>
        <v>2024</v>
      </c>
      <c r="C4912" s="17">
        <v>45323</v>
      </c>
      <c r="D4912" s="18" t="s">
        <v>130</v>
      </c>
      <c r="E4912" s="18" t="s">
        <v>164</v>
      </c>
      <c r="F4912" s="18" t="str">
        <f t="shared" si="153"/>
        <v>National Grid-Vegetation Management Factor (VMF)-45323</v>
      </c>
      <c r="G4912" s="11" t="s">
        <v>131</v>
      </c>
      <c r="H4912" s="11" t="s">
        <v>49</v>
      </c>
      <c r="I4912" s="11" t="s">
        <v>132</v>
      </c>
      <c r="J4912" s="11" t="s">
        <v>143</v>
      </c>
      <c r="K4912" s="11" t="str">
        <f>IFERROR(INDEX('EDC Component Dictionary'!$C$5:$C$37,MATCH('Rates Database'!J4912,'EDC Component Dictionary'!$B$5:$B$37,0)), "Energy Supply")</f>
        <v>Distribution System</v>
      </c>
      <c r="L4912" s="12">
        <v>4.8999999999999998E-4</v>
      </c>
      <c r="M4912" s="12"/>
    </row>
    <row r="4913" spans="1:13" x14ac:dyDescent="0.3">
      <c r="A4913" s="18">
        <v>4911</v>
      </c>
      <c r="B4913" s="18">
        <f t="shared" si="152"/>
        <v>2024</v>
      </c>
      <c r="C4913" s="17">
        <v>45292</v>
      </c>
      <c r="D4913" s="18" t="s">
        <v>130</v>
      </c>
      <c r="E4913" s="18" t="s">
        <v>164</v>
      </c>
      <c r="F4913" s="18" t="str">
        <f t="shared" si="153"/>
        <v>National Grid-Vegetation Management Factor (VMF)-45292</v>
      </c>
      <c r="G4913" s="11" t="s">
        <v>131</v>
      </c>
      <c r="H4913" s="11" t="s">
        <v>49</v>
      </c>
      <c r="I4913" s="11" t="s">
        <v>132</v>
      </c>
      <c r="J4913" s="11" t="s">
        <v>143</v>
      </c>
      <c r="K4913" s="11" t="str">
        <f>IFERROR(INDEX('EDC Component Dictionary'!$C$5:$C$37,MATCH('Rates Database'!J4913,'EDC Component Dictionary'!$B$5:$B$37,0)), "Energy Supply")</f>
        <v>Distribution System</v>
      </c>
      <c r="L4913" s="12">
        <v>4.8999999999999998E-4</v>
      </c>
      <c r="M4913" s="12"/>
    </row>
    <row r="4914" spans="1:13" x14ac:dyDescent="0.3">
      <c r="A4914" s="18">
        <v>4912</v>
      </c>
      <c r="B4914" s="18">
        <f t="shared" si="152"/>
        <v>2023</v>
      </c>
      <c r="C4914" s="17">
        <v>45261</v>
      </c>
      <c r="D4914" s="18" t="s">
        <v>130</v>
      </c>
      <c r="E4914" s="18" t="s">
        <v>164</v>
      </c>
      <c r="F4914" s="18" t="str">
        <f t="shared" si="153"/>
        <v>National Grid-Vegetation Management Factor (VMF)-45261</v>
      </c>
      <c r="G4914" s="11" t="s">
        <v>131</v>
      </c>
      <c r="H4914" s="11" t="s">
        <v>49</v>
      </c>
      <c r="I4914" s="11" t="s">
        <v>132</v>
      </c>
      <c r="J4914" s="11" t="s">
        <v>143</v>
      </c>
      <c r="K4914" s="11" t="str">
        <f>IFERROR(INDEX('EDC Component Dictionary'!$C$5:$C$37,MATCH('Rates Database'!J4914,'EDC Component Dictionary'!$B$5:$B$37,0)), "Energy Supply")</f>
        <v>Distribution System</v>
      </c>
      <c r="L4914" s="12">
        <v>4.8999999999999998E-4</v>
      </c>
      <c r="M4914" s="12"/>
    </row>
    <row r="4915" spans="1:13" x14ac:dyDescent="0.3">
      <c r="A4915" s="18">
        <v>4913</v>
      </c>
      <c r="B4915" s="18">
        <f t="shared" si="152"/>
        <v>2023</v>
      </c>
      <c r="C4915" s="17">
        <v>45231</v>
      </c>
      <c r="D4915" s="18" t="s">
        <v>130</v>
      </c>
      <c r="E4915" s="18" t="s">
        <v>164</v>
      </c>
      <c r="F4915" s="18" t="str">
        <f t="shared" si="153"/>
        <v>National Grid-Vegetation Management Factor (VMF)-45231</v>
      </c>
      <c r="G4915" s="11" t="s">
        <v>131</v>
      </c>
      <c r="H4915" s="11" t="s">
        <v>49</v>
      </c>
      <c r="I4915" s="11" t="s">
        <v>132</v>
      </c>
      <c r="J4915" s="11" t="s">
        <v>143</v>
      </c>
      <c r="K4915" s="11" t="str">
        <f>IFERROR(INDEX('EDC Component Dictionary'!$C$5:$C$37,MATCH('Rates Database'!J4915,'EDC Component Dictionary'!$B$5:$B$37,0)), "Energy Supply")</f>
        <v>Distribution System</v>
      </c>
      <c r="L4915" s="12">
        <v>4.8999999999999998E-4</v>
      </c>
      <c r="M4915" s="12"/>
    </row>
    <row r="4916" spans="1:13" x14ac:dyDescent="0.3">
      <c r="A4916" s="18">
        <v>4914</v>
      </c>
      <c r="B4916" s="18">
        <f t="shared" si="152"/>
        <v>2023</v>
      </c>
      <c r="C4916" s="17">
        <v>45200</v>
      </c>
      <c r="D4916" s="18" t="s">
        <v>130</v>
      </c>
      <c r="E4916" s="18" t="s">
        <v>164</v>
      </c>
      <c r="F4916" s="18" t="str">
        <f t="shared" si="153"/>
        <v>National Grid-Vegetation Management Factor (VMF)-45200</v>
      </c>
      <c r="G4916" s="11" t="s">
        <v>131</v>
      </c>
      <c r="H4916" s="11" t="s">
        <v>49</v>
      </c>
      <c r="I4916" s="11" t="s">
        <v>132</v>
      </c>
      <c r="J4916" s="11" t="s">
        <v>143</v>
      </c>
      <c r="K4916" s="11" t="str">
        <f>IFERROR(INDEX('EDC Component Dictionary'!$C$5:$C$37,MATCH('Rates Database'!J4916,'EDC Component Dictionary'!$B$5:$B$37,0)), "Energy Supply")</f>
        <v>Distribution System</v>
      </c>
      <c r="L4916" s="12">
        <v>4.8999999999999998E-4</v>
      </c>
      <c r="M4916" s="12"/>
    </row>
    <row r="4917" spans="1:13" x14ac:dyDescent="0.3">
      <c r="A4917" s="18">
        <v>4915</v>
      </c>
      <c r="B4917" s="18">
        <f t="shared" si="152"/>
        <v>2023</v>
      </c>
      <c r="C4917" s="17">
        <v>45170</v>
      </c>
      <c r="D4917" s="18" t="s">
        <v>130</v>
      </c>
      <c r="E4917" s="18" t="s">
        <v>164</v>
      </c>
      <c r="F4917" s="18" t="str">
        <f t="shared" si="153"/>
        <v>National Grid-Vegetation Management Factor (VMF)-45170</v>
      </c>
      <c r="G4917" s="11" t="s">
        <v>131</v>
      </c>
      <c r="H4917" s="11" t="s">
        <v>49</v>
      </c>
      <c r="I4917" s="11" t="s">
        <v>132</v>
      </c>
      <c r="J4917" s="11" t="s">
        <v>143</v>
      </c>
      <c r="K4917" s="11" t="str">
        <f>IFERROR(INDEX('EDC Component Dictionary'!$C$5:$C$37,MATCH('Rates Database'!J4917,'EDC Component Dictionary'!$B$5:$B$37,0)), "Energy Supply")</f>
        <v>Distribution System</v>
      </c>
      <c r="L4917" s="12">
        <v>4.8999999999999998E-4</v>
      </c>
      <c r="M4917" s="12"/>
    </row>
    <row r="4918" spans="1:13" x14ac:dyDescent="0.3">
      <c r="A4918" s="18">
        <v>4916</v>
      </c>
      <c r="B4918" s="18">
        <f t="shared" si="152"/>
        <v>2023</v>
      </c>
      <c r="C4918" s="17">
        <v>45139</v>
      </c>
      <c r="D4918" s="18" t="s">
        <v>130</v>
      </c>
      <c r="E4918" s="18" t="s">
        <v>164</v>
      </c>
      <c r="F4918" s="18" t="str">
        <f t="shared" si="153"/>
        <v>National Grid-Vegetation Management Factor (VMF)-45139</v>
      </c>
      <c r="G4918" s="11" t="s">
        <v>131</v>
      </c>
      <c r="H4918" s="11" t="s">
        <v>49</v>
      </c>
      <c r="I4918" s="11" t="s">
        <v>132</v>
      </c>
      <c r="J4918" s="11" t="s">
        <v>143</v>
      </c>
      <c r="K4918" s="11" t="str">
        <f>IFERROR(INDEX('EDC Component Dictionary'!$C$5:$C$37,MATCH('Rates Database'!J4918,'EDC Component Dictionary'!$B$5:$B$37,0)), "Energy Supply")</f>
        <v>Distribution System</v>
      </c>
      <c r="L4918" s="12">
        <v>4.8999999999999998E-4</v>
      </c>
      <c r="M4918" s="12"/>
    </row>
    <row r="4919" spans="1:13" x14ac:dyDescent="0.3">
      <c r="A4919" s="18">
        <v>4917</v>
      </c>
      <c r="B4919" s="18">
        <f t="shared" si="152"/>
        <v>2023</v>
      </c>
      <c r="C4919" s="17">
        <v>45108</v>
      </c>
      <c r="D4919" s="18" t="s">
        <v>130</v>
      </c>
      <c r="E4919" s="18" t="s">
        <v>164</v>
      </c>
      <c r="F4919" s="18" t="str">
        <f t="shared" si="153"/>
        <v>National Grid-Vegetation Management Factor (VMF)-45108</v>
      </c>
      <c r="G4919" s="11" t="s">
        <v>131</v>
      </c>
      <c r="H4919" s="11" t="s">
        <v>49</v>
      </c>
      <c r="I4919" s="11" t="s">
        <v>132</v>
      </c>
      <c r="J4919" s="11" t="s">
        <v>143</v>
      </c>
      <c r="K4919" s="11" t="str">
        <f>IFERROR(INDEX('EDC Component Dictionary'!$C$5:$C$37,MATCH('Rates Database'!J4919,'EDC Component Dictionary'!$B$5:$B$37,0)), "Energy Supply")</f>
        <v>Distribution System</v>
      </c>
      <c r="L4919" s="12">
        <v>4.8999999999999998E-4</v>
      </c>
      <c r="M4919" s="12"/>
    </row>
    <row r="4920" spans="1:13" x14ac:dyDescent="0.3">
      <c r="A4920" s="18">
        <v>4918</v>
      </c>
      <c r="B4920" s="18">
        <f t="shared" si="152"/>
        <v>2023</v>
      </c>
      <c r="C4920" s="17">
        <v>45078</v>
      </c>
      <c r="D4920" s="18" t="s">
        <v>130</v>
      </c>
      <c r="E4920" s="18" t="s">
        <v>164</v>
      </c>
      <c r="F4920" s="18" t="str">
        <f t="shared" si="153"/>
        <v>National Grid-Vegetation Management Factor (VMF)-45078</v>
      </c>
      <c r="G4920" s="11" t="s">
        <v>131</v>
      </c>
      <c r="H4920" s="11" t="s">
        <v>49</v>
      </c>
      <c r="I4920" s="11" t="s">
        <v>132</v>
      </c>
      <c r="J4920" s="11" t="s">
        <v>143</v>
      </c>
      <c r="K4920" s="11" t="str">
        <f>IFERROR(INDEX('EDC Component Dictionary'!$C$5:$C$37,MATCH('Rates Database'!J4920,'EDC Component Dictionary'!$B$5:$B$37,0)), "Energy Supply")</f>
        <v>Distribution System</v>
      </c>
      <c r="L4920" s="12">
        <v>4.8999999999999998E-4</v>
      </c>
      <c r="M4920" s="12"/>
    </row>
    <row r="4921" spans="1:13" x14ac:dyDescent="0.3">
      <c r="A4921" s="18">
        <v>4919</v>
      </c>
      <c r="B4921" s="18">
        <f t="shared" si="152"/>
        <v>2023</v>
      </c>
      <c r="C4921" s="17">
        <v>45047</v>
      </c>
      <c r="D4921" s="18" t="s">
        <v>130</v>
      </c>
      <c r="E4921" s="18" t="s">
        <v>164</v>
      </c>
      <c r="F4921" s="18" t="str">
        <f t="shared" si="153"/>
        <v>National Grid-Vegetation Management Factor (VMF)-45047</v>
      </c>
      <c r="G4921" s="11" t="s">
        <v>131</v>
      </c>
      <c r="H4921" s="11" t="s">
        <v>49</v>
      </c>
      <c r="I4921" s="11" t="s">
        <v>132</v>
      </c>
      <c r="J4921" s="11" t="s">
        <v>143</v>
      </c>
      <c r="K4921" s="11" t="str">
        <f>IFERROR(INDEX('EDC Component Dictionary'!$C$5:$C$37,MATCH('Rates Database'!J4921,'EDC Component Dictionary'!$B$5:$B$37,0)), "Energy Supply")</f>
        <v>Distribution System</v>
      </c>
      <c r="L4921" s="12">
        <v>4.8999999999999998E-4</v>
      </c>
      <c r="M4921" s="12"/>
    </row>
    <row r="4922" spans="1:13" x14ac:dyDescent="0.3">
      <c r="A4922" s="18">
        <v>4920</v>
      </c>
      <c r="B4922" s="18">
        <f t="shared" si="152"/>
        <v>2023</v>
      </c>
      <c r="C4922" s="17">
        <v>45017</v>
      </c>
      <c r="D4922" s="18" t="s">
        <v>130</v>
      </c>
      <c r="E4922" s="18" t="s">
        <v>164</v>
      </c>
      <c r="F4922" s="18" t="str">
        <f t="shared" si="153"/>
        <v>National Grid-Vegetation Management Factor (VMF)-45017</v>
      </c>
      <c r="G4922" s="11" t="s">
        <v>131</v>
      </c>
      <c r="H4922" s="11" t="s">
        <v>49</v>
      </c>
      <c r="I4922" s="11" t="s">
        <v>132</v>
      </c>
      <c r="J4922" s="11" t="s">
        <v>143</v>
      </c>
      <c r="K4922" s="11" t="str">
        <f>IFERROR(INDEX('EDC Component Dictionary'!$C$5:$C$37,MATCH('Rates Database'!J4922,'EDC Component Dictionary'!$B$5:$B$37,0)), "Energy Supply")</f>
        <v>Distribution System</v>
      </c>
      <c r="L4922" s="12">
        <v>4.8999999999999998E-4</v>
      </c>
      <c r="M4922" s="12"/>
    </row>
    <row r="4923" spans="1:13" x14ac:dyDescent="0.3">
      <c r="A4923" s="18">
        <v>4921</v>
      </c>
      <c r="B4923" s="18">
        <f t="shared" si="152"/>
        <v>2023</v>
      </c>
      <c r="C4923" s="17">
        <v>44986</v>
      </c>
      <c r="D4923" s="18" t="s">
        <v>130</v>
      </c>
      <c r="E4923" s="18" t="s">
        <v>164</v>
      </c>
      <c r="F4923" s="18" t="str">
        <f t="shared" si="153"/>
        <v>National Grid-Vegetation Management Factor (VMF)-44986</v>
      </c>
      <c r="G4923" s="11" t="s">
        <v>131</v>
      </c>
      <c r="H4923" s="11" t="s">
        <v>49</v>
      </c>
      <c r="I4923" s="11" t="s">
        <v>132</v>
      </c>
      <c r="J4923" s="11" t="s">
        <v>143</v>
      </c>
      <c r="K4923" s="11" t="str">
        <f>IFERROR(INDEX('EDC Component Dictionary'!$C$5:$C$37,MATCH('Rates Database'!J4923,'EDC Component Dictionary'!$B$5:$B$37,0)), "Energy Supply")</f>
        <v>Distribution System</v>
      </c>
      <c r="L4923" s="12">
        <v>4.8999999999999998E-4</v>
      </c>
      <c r="M4923" s="12"/>
    </row>
    <row r="4924" spans="1:13" x14ac:dyDescent="0.3">
      <c r="A4924" s="18">
        <v>4922</v>
      </c>
      <c r="B4924" s="18">
        <f t="shared" si="152"/>
        <v>2023</v>
      </c>
      <c r="C4924" s="17">
        <v>44958</v>
      </c>
      <c r="D4924" s="18" t="s">
        <v>130</v>
      </c>
      <c r="E4924" s="18" t="s">
        <v>164</v>
      </c>
      <c r="F4924" s="18" t="str">
        <f t="shared" si="153"/>
        <v>National Grid-Vegetation Management Factor (VMF)-44958</v>
      </c>
      <c r="G4924" s="11" t="s">
        <v>131</v>
      </c>
      <c r="H4924" s="11" t="s">
        <v>49</v>
      </c>
      <c r="I4924" s="11" t="s">
        <v>132</v>
      </c>
      <c r="J4924" s="11" t="s">
        <v>143</v>
      </c>
      <c r="K4924" s="11" t="str">
        <f>IFERROR(INDEX('EDC Component Dictionary'!$C$5:$C$37,MATCH('Rates Database'!J4924,'EDC Component Dictionary'!$B$5:$B$37,0)), "Energy Supply")</f>
        <v>Distribution System</v>
      </c>
      <c r="L4924" s="12">
        <v>2.7999999999999998E-4</v>
      </c>
      <c r="M4924" s="12"/>
    </row>
    <row r="4925" spans="1:13" x14ac:dyDescent="0.3">
      <c r="A4925" s="18">
        <v>4923</v>
      </c>
      <c r="B4925" s="18">
        <f t="shared" si="152"/>
        <v>2023</v>
      </c>
      <c r="C4925" s="17">
        <v>44927</v>
      </c>
      <c r="D4925" s="18" t="s">
        <v>130</v>
      </c>
      <c r="E4925" s="18" t="s">
        <v>164</v>
      </c>
      <c r="F4925" s="18" t="str">
        <f t="shared" si="153"/>
        <v>National Grid-Vegetation Management Factor (VMF)-44927</v>
      </c>
      <c r="G4925" s="11" t="s">
        <v>131</v>
      </c>
      <c r="H4925" s="11" t="s">
        <v>49</v>
      </c>
      <c r="I4925" s="11" t="s">
        <v>132</v>
      </c>
      <c r="J4925" s="11" t="s">
        <v>143</v>
      </c>
      <c r="K4925" s="11" t="str">
        <f>IFERROR(INDEX('EDC Component Dictionary'!$C$5:$C$37,MATCH('Rates Database'!J4925,'EDC Component Dictionary'!$B$5:$B$37,0)), "Energy Supply")</f>
        <v>Distribution System</v>
      </c>
      <c r="L4925" s="12">
        <v>2.7999999999999998E-4</v>
      </c>
      <c r="M4925" s="12"/>
    </row>
    <row r="4926" spans="1:13" x14ac:dyDescent="0.3">
      <c r="A4926" s="18">
        <v>4924</v>
      </c>
      <c r="B4926" s="18">
        <f t="shared" si="152"/>
        <v>2022</v>
      </c>
      <c r="C4926" s="17">
        <v>44896</v>
      </c>
      <c r="D4926" s="18" t="s">
        <v>130</v>
      </c>
      <c r="E4926" s="18" t="s">
        <v>164</v>
      </c>
      <c r="F4926" s="18" t="str">
        <f t="shared" si="153"/>
        <v>National Grid-Vegetation Management Factor (VMF)-44896</v>
      </c>
      <c r="G4926" s="11" t="s">
        <v>131</v>
      </c>
      <c r="H4926" s="11" t="s">
        <v>49</v>
      </c>
      <c r="I4926" s="11" t="s">
        <v>132</v>
      </c>
      <c r="J4926" s="11" t="s">
        <v>143</v>
      </c>
      <c r="K4926" s="11" t="str">
        <f>IFERROR(INDEX('EDC Component Dictionary'!$C$5:$C$37,MATCH('Rates Database'!J4926,'EDC Component Dictionary'!$B$5:$B$37,0)), "Energy Supply")</f>
        <v>Distribution System</v>
      </c>
      <c r="L4926" s="12">
        <v>2.7999999999999998E-4</v>
      </c>
      <c r="M4926" s="12"/>
    </row>
    <row r="4927" spans="1:13" x14ac:dyDescent="0.3">
      <c r="A4927" s="18">
        <v>4925</v>
      </c>
      <c r="B4927" s="18">
        <f t="shared" si="152"/>
        <v>2022</v>
      </c>
      <c r="C4927" s="17">
        <v>44866</v>
      </c>
      <c r="D4927" s="18" t="s">
        <v>130</v>
      </c>
      <c r="E4927" s="18" t="s">
        <v>164</v>
      </c>
      <c r="F4927" s="18" t="str">
        <f t="shared" si="153"/>
        <v>National Grid-Vegetation Management Factor (VMF)-44866</v>
      </c>
      <c r="G4927" s="11" t="s">
        <v>131</v>
      </c>
      <c r="H4927" s="11" t="s">
        <v>49</v>
      </c>
      <c r="I4927" s="11" t="s">
        <v>132</v>
      </c>
      <c r="J4927" s="11" t="s">
        <v>143</v>
      </c>
      <c r="K4927" s="11" t="str">
        <f>IFERROR(INDEX('EDC Component Dictionary'!$C$5:$C$37,MATCH('Rates Database'!J4927,'EDC Component Dictionary'!$B$5:$B$37,0)), "Energy Supply")</f>
        <v>Distribution System</v>
      </c>
      <c r="L4927" s="12">
        <v>2.7999999999999998E-4</v>
      </c>
      <c r="M4927" s="12"/>
    </row>
    <row r="4928" spans="1:13" x14ac:dyDescent="0.3">
      <c r="A4928" s="18">
        <v>4926</v>
      </c>
      <c r="B4928" s="18">
        <f t="shared" si="152"/>
        <v>2022</v>
      </c>
      <c r="C4928" s="17">
        <v>44835</v>
      </c>
      <c r="D4928" s="18" t="s">
        <v>130</v>
      </c>
      <c r="E4928" s="18" t="s">
        <v>164</v>
      </c>
      <c r="F4928" s="18" t="str">
        <f t="shared" si="153"/>
        <v>National Grid-Vegetation Management Factor (VMF)-44835</v>
      </c>
      <c r="G4928" s="11" t="s">
        <v>131</v>
      </c>
      <c r="H4928" s="11" t="s">
        <v>49</v>
      </c>
      <c r="I4928" s="11" t="s">
        <v>132</v>
      </c>
      <c r="J4928" s="11" t="s">
        <v>143</v>
      </c>
      <c r="K4928" s="11" t="str">
        <f>IFERROR(INDEX('EDC Component Dictionary'!$C$5:$C$37,MATCH('Rates Database'!J4928,'EDC Component Dictionary'!$B$5:$B$37,0)), "Energy Supply")</f>
        <v>Distribution System</v>
      </c>
      <c r="L4928" s="12">
        <v>2.7999999999999998E-4</v>
      </c>
      <c r="M4928" s="12"/>
    </row>
    <row r="4929" spans="1:13" x14ac:dyDescent="0.3">
      <c r="A4929" s="18">
        <v>4927</v>
      </c>
      <c r="B4929" s="18">
        <f t="shared" si="152"/>
        <v>2022</v>
      </c>
      <c r="C4929" s="17">
        <v>44805</v>
      </c>
      <c r="D4929" s="18" t="s">
        <v>130</v>
      </c>
      <c r="E4929" s="18" t="s">
        <v>164</v>
      </c>
      <c r="F4929" s="18" t="str">
        <f t="shared" si="153"/>
        <v>National Grid-Vegetation Management Factor (VMF)-44805</v>
      </c>
      <c r="G4929" s="11" t="s">
        <v>131</v>
      </c>
      <c r="H4929" s="11" t="s">
        <v>49</v>
      </c>
      <c r="I4929" s="11" t="s">
        <v>132</v>
      </c>
      <c r="J4929" s="11" t="s">
        <v>143</v>
      </c>
      <c r="K4929" s="11" t="str">
        <f>IFERROR(INDEX('EDC Component Dictionary'!$C$5:$C$37,MATCH('Rates Database'!J4929,'EDC Component Dictionary'!$B$5:$B$37,0)), "Energy Supply")</f>
        <v>Distribution System</v>
      </c>
      <c r="L4929" s="12">
        <v>2.7999999999999998E-4</v>
      </c>
      <c r="M4929" s="12"/>
    </row>
    <row r="4930" spans="1:13" x14ac:dyDescent="0.3">
      <c r="A4930" s="18">
        <v>4928</v>
      </c>
      <c r="B4930" s="18">
        <f t="shared" si="152"/>
        <v>2022</v>
      </c>
      <c r="C4930" s="17">
        <v>44774</v>
      </c>
      <c r="D4930" s="18" t="s">
        <v>130</v>
      </c>
      <c r="E4930" s="18" t="s">
        <v>164</v>
      </c>
      <c r="F4930" s="18" t="str">
        <f t="shared" si="153"/>
        <v>National Grid-Vegetation Management Factor (VMF)-44774</v>
      </c>
      <c r="G4930" s="11" t="s">
        <v>131</v>
      </c>
      <c r="H4930" s="11" t="s">
        <v>49</v>
      </c>
      <c r="I4930" s="11" t="s">
        <v>132</v>
      </c>
      <c r="J4930" s="11" t="s">
        <v>143</v>
      </c>
      <c r="K4930" s="11" t="str">
        <f>IFERROR(INDEX('EDC Component Dictionary'!$C$5:$C$37,MATCH('Rates Database'!J4930,'EDC Component Dictionary'!$B$5:$B$37,0)), "Energy Supply")</f>
        <v>Distribution System</v>
      </c>
      <c r="L4930" s="12">
        <v>2.7999999999999998E-4</v>
      </c>
      <c r="M4930" s="12"/>
    </row>
    <row r="4931" spans="1:13" x14ac:dyDescent="0.3">
      <c r="A4931" s="18">
        <v>4929</v>
      </c>
      <c r="B4931" s="18">
        <f t="shared" ref="B4931:B4994" si="154">YEAR(C4931)</f>
        <v>2022</v>
      </c>
      <c r="C4931" s="17">
        <v>44743</v>
      </c>
      <c r="D4931" s="18" t="s">
        <v>130</v>
      </c>
      <c r="E4931" s="18" t="s">
        <v>164</v>
      </c>
      <c r="F4931" s="18" t="str">
        <f t="shared" si="153"/>
        <v>National Grid-Vegetation Management Factor (VMF)-44743</v>
      </c>
      <c r="G4931" s="11" t="s">
        <v>131</v>
      </c>
      <c r="H4931" s="11" t="s">
        <v>49</v>
      </c>
      <c r="I4931" s="11" t="s">
        <v>132</v>
      </c>
      <c r="J4931" s="11" t="s">
        <v>143</v>
      </c>
      <c r="K4931" s="11" t="str">
        <f>IFERROR(INDEX('EDC Component Dictionary'!$C$5:$C$37,MATCH('Rates Database'!J4931,'EDC Component Dictionary'!$B$5:$B$37,0)), "Energy Supply")</f>
        <v>Distribution System</v>
      </c>
      <c r="L4931" s="12">
        <v>2.7999999999999998E-4</v>
      </c>
      <c r="M4931" s="12"/>
    </row>
    <row r="4932" spans="1:13" x14ac:dyDescent="0.3">
      <c r="A4932" s="18">
        <v>4930</v>
      </c>
      <c r="B4932" s="18">
        <f t="shared" si="154"/>
        <v>2022</v>
      </c>
      <c r="C4932" s="17">
        <v>44713</v>
      </c>
      <c r="D4932" s="18" t="s">
        <v>130</v>
      </c>
      <c r="E4932" s="18" t="s">
        <v>164</v>
      </c>
      <c r="F4932" s="18" t="str">
        <f t="shared" ref="F4932:F4995" si="155">_xlfn.CONCAT(E4932,"-",J4932,"-",C4932)</f>
        <v>National Grid-Vegetation Management Factor (VMF)-44713</v>
      </c>
      <c r="G4932" s="11" t="s">
        <v>131</v>
      </c>
      <c r="H4932" s="11" t="s">
        <v>49</v>
      </c>
      <c r="I4932" s="11" t="s">
        <v>132</v>
      </c>
      <c r="J4932" s="11" t="s">
        <v>143</v>
      </c>
      <c r="K4932" s="11" t="str">
        <f>IFERROR(INDEX('EDC Component Dictionary'!$C$5:$C$37,MATCH('Rates Database'!J4932,'EDC Component Dictionary'!$B$5:$B$37,0)), "Energy Supply")</f>
        <v>Distribution System</v>
      </c>
      <c r="L4932" s="12">
        <v>2.7999999999999998E-4</v>
      </c>
      <c r="M4932" s="12"/>
    </row>
    <row r="4933" spans="1:13" x14ac:dyDescent="0.3">
      <c r="A4933" s="18">
        <v>4931</v>
      </c>
      <c r="B4933" s="18">
        <f t="shared" si="154"/>
        <v>2022</v>
      </c>
      <c r="C4933" s="17">
        <v>44682</v>
      </c>
      <c r="D4933" s="18" t="s">
        <v>130</v>
      </c>
      <c r="E4933" s="18" t="s">
        <v>164</v>
      </c>
      <c r="F4933" s="18" t="str">
        <f t="shared" si="155"/>
        <v>National Grid-Vegetation Management Factor (VMF)-44682</v>
      </c>
      <c r="G4933" s="11" t="s">
        <v>131</v>
      </c>
      <c r="H4933" s="11" t="s">
        <v>49</v>
      </c>
      <c r="I4933" s="11" t="s">
        <v>132</v>
      </c>
      <c r="J4933" s="11" t="s">
        <v>143</v>
      </c>
      <c r="K4933" s="11" t="str">
        <f>IFERROR(INDEX('EDC Component Dictionary'!$C$5:$C$37,MATCH('Rates Database'!J4933,'EDC Component Dictionary'!$B$5:$B$37,0)), "Energy Supply")</f>
        <v>Distribution System</v>
      </c>
      <c r="L4933" s="12">
        <v>2.7999999999999998E-4</v>
      </c>
      <c r="M4933" s="12"/>
    </row>
    <row r="4934" spans="1:13" x14ac:dyDescent="0.3">
      <c r="A4934" s="18">
        <v>4932</v>
      </c>
      <c r="B4934" s="18">
        <f t="shared" si="154"/>
        <v>2022</v>
      </c>
      <c r="C4934" s="17">
        <v>44652</v>
      </c>
      <c r="D4934" s="18" t="s">
        <v>130</v>
      </c>
      <c r="E4934" s="18" t="s">
        <v>164</v>
      </c>
      <c r="F4934" s="18" t="str">
        <f t="shared" si="155"/>
        <v>National Grid-Vegetation Management Factor (VMF)-44652</v>
      </c>
      <c r="G4934" s="11" t="s">
        <v>131</v>
      </c>
      <c r="H4934" s="11" t="s">
        <v>49</v>
      </c>
      <c r="I4934" s="11" t="s">
        <v>132</v>
      </c>
      <c r="J4934" s="11" t="s">
        <v>143</v>
      </c>
      <c r="K4934" s="11" t="str">
        <f>IFERROR(INDEX('EDC Component Dictionary'!$C$5:$C$37,MATCH('Rates Database'!J4934,'EDC Component Dictionary'!$B$5:$B$37,0)), "Energy Supply")</f>
        <v>Distribution System</v>
      </c>
      <c r="L4934" s="12">
        <v>2.7999999999999998E-4</v>
      </c>
      <c r="M4934" s="12"/>
    </row>
    <row r="4935" spans="1:13" x14ac:dyDescent="0.3">
      <c r="A4935" s="18">
        <v>4933</v>
      </c>
      <c r="B4935" s="18">
        <f t="shared" si="154"/>
        <v>2022</v>
      </c>
      <c r="C4935" s="17">
        <v>44621</v>
      </c>
      <c r="D4935" s="18" t="s">
        <v>130</v>
      </c>
      <c r="E4935" s="18" t="s">
        <v>164</v>
      </c>
      <c r="F4935" s="18" t="str">
        <f t="shared" si="155"/>
        <v>National Grid-Vegetation Management Factor (VMF)-44621</v>
      </c>
      <c r="G4935" s="11" t="s">
        <v>131</v>
      </c>
      <c r="H4935" s="11" t="s">
        <v>49</v>
      </c>
      <c r="I4935" s="11" t="s">
        <v>132</v>
      </c>
      <c r="J4935" s="11" t="s">
        <v>143</v>
      </c>
      <c r="K4935" s="11" t="str">
        <f>IFERROR(INDEX('EDC Component Dictionary'!$C$5:$C$37,MATCH('Rates Database'!J4935,'EDC Component Dictionary'!$B$5:$B$37,0)), "Energy Supply")</f>
        <v>Distribution System</v>
      </c>
      <c r="L4935" s="12">
        <v>2.7999999999999998E-4</v>
      </c>
      <c r="M4935" s="12"/>
    </row>
    <row r="4936" spans="1:13" x14ac:dyDescent="0.3">
      <c r="A4936" s="18">
        <v>4934</v>
      </c>
      <c r="B4936" s="18">
        <f t="shared" si="154"/>
        <v>2022</v>
      </c>
      <c r="C4936" s="17">
        <v>44593</v>
      </c>
      <c r="D4936" s="18" t="s">
        <v>130</v>
      </c>
      <c r="E4936" s="18" t="s">
        <v>164</v>
      </c>
      <c r="F4936" s="18" t="str">
        <f t="shared" si="155"/>
        <v>National Grid-Vegetation Management Factor (VMF)-44593</v>
      </c>
      <c r="G4936" s="11" t="s">
        <v>131</v>
      </c>
      <c r="H4936" s="11" t="s">
        <v>49</v>
      </c>
      <c r="I4936" s="11" t="s">
        <v>132</v>
      </c>
      <c r="J4936" s="11" t="s">
        <v>143</v>
      </c>
      <c r="K4936" s="11" t="str">
        <f>IFERROR(INDEX('EDC Component Dictionary'!$C$5:$C$37,MATCH('Rates Database'!J4936,'EDC Component Dictionary'!$B$5:$B$37,0)), "Energy Supply")</f>
        <v>Distribution System</v>
      </c>
      <c r="L4936" s="12">
        <v>5.4000000000000001E-4</v>
      </c>
      <c r="M4936" s="12"/>
    </row>
    <row r="4937" spans="1:13" x14ac:dyDescent="0.3">
      <c r="A4937" s="18">
        <v>4935</v>
      </c>
      <c r="B4937" s="18">
        <f t="shared" si="154"/>
        <v>2022</v>
      </c>
      <c r="C4937" s="17">
        <v>44562</v>
      </c>
      <c r="D4937" s="18" t="s">
        <v>130</v>
      </c>
      <c r="E4937" s="18" t="s">
        <v>164</v>
      </c>
      <c r="F4937" s="18" t="str">
        <f t="shared" si="155"/>
        <v>National Grid-Vegetation Management Factor (VMF)-44562</v>
      </c>
      <c r="G4937" s="11" t="s">
        <v>131</v>
      </c>
      <c r="H4937" s="11" t="s">
        <v>49</v>
      </c>
      <c r="I4937" s="11" t="s">
        <v>132</v>
      </c>
      <c r="J4937" s="11" t="s">
        <v>143</v>
      </c>
      <c r="K4937" s="11" t="str">
        <f>IFERROR(INDEX('EDC Component Dictionary'!$C$5:$C$37,MATCH('Rates Database'!J4937,'EDC Component Dictionary'!$B$5:$B$37,0)), "Energy Supply")</f>
        <v>Distribution System</v>
      </c>
      <c r="L4937" s="12">
        <v>5.4000000000000001E-4</v>
      </c>
      <c r="M4937" s="12"/>
    </row>
    <row r="4938" spans="1:13" x14ac:dyDescent="0.3">
      <c r="A4938" s="18">
        <v>4936</v>
      </c>
      <c r="B4938" s="18">
        <f t="shared" si="154"/>
        <v>2021</v>
      </c>
      <c r="C4938" s="17">
        <v>44531</v>
      </c>
      <c r="D4938" s="18" t="s">
        <v>130</v>
      </c>
      <c r="E4938" s="18" t="s">
        <v>164</v>
      </c>
      <c r="F4938" s="18" t="str">
        <f t="shared" si="155"/>
        <v>National Grid-Vegetation Management Factor (VMF)-44531</v>
      </c>
      <c r="G4938" s="11" t="s">
        <v>131</v>
      </c>
      <c r="H4938" s="11" t="s">
        <v>49</v>
      </c>
      <c r="I4938" s="11" t="s">
        <v>132</v>
      </c>
      <c r="J4938" s="11" t="s">
        <v>143</v>
      </c>
      <c r="K4938" s="11" t="str">
        <f>IFERROR(INDEX('EDC Component Dictionary'!$C$5:$C$37,MATCH('Rates Database'!J4938,'EDC Component Dictionary'!$B$5:$B$37,0)), "Energy Supply")</f>
        <v>Distribution System</v>
      </c>
      <c r="L4938" s="12">
        <v>5.4000000000000001E-4</v>
      </c>
      <c r="M4938" s="12"/>
    </row>
    <row r="4939" spans="1:13" x14ac:dyDescent="0.3">
      <c r="A4939" s="18">
        <v>4937</v>
      </c>
      <c r="B4939" s="18">
        <f t="shared" si="154"/>
        <v>2021</v>
      </c>
      <c r="C4939" s="17">
        <v>44501</v>
      </c>
      <c r="D4939" s="18" t="s">
        <v>130</v>
      </c>
      <c r="E4939" s="18" t="s">
        <v>164</v>
      </c>
      <c r="F4939" s="18" t="str">
        <f t="shared" si="155"/>
        <v>National Grid-Vegetation Management Factor (VMF)-44501</v>
      </c>
      <c r="G4939" s="11" t="s">
        <v>131</v>
      </c>
      <c r="H4939" s="11" t="s">
        <v>49</v>
      </c>
      <c r="I4939" s="11" t="s">
        <v>132</v>
      </c>
      <c r="J4939" s="11" t="s">
        <v>143</v>
      </c>
      <c r="K4939" s="11" t="str">
        <f>IFERROR(INDEX('EDC Component Dictionary'!$C$5:$C$37,MATCH('Rates Database'!J4939,'EDC Component Dictionary'!$B$5:$B$37,0)), "Energy Supply")</f>
        <v>Distribution System</v>
      </c>
      <c r="L4939" s="12">
        <v>5.4000000000000001E-4</v>
      </c>
      <c r="M4939" s="12"/>
    </row>
    <row r="4940" spans="1:13" x14ac:dyDescent="0.3">
      <c r="A4940" s="18">
        <v>4938</v>
      </c>
      <c r="B4940" s="18">
        <f t="shared" si="154"/>
        <v>2021</v>
      </c>
      <c r="C4940" s="17">
        <v>44470</v>
      </c>
      <c r="D4940" s="18" t="s">
        <v>130</v>
      </c>
      <c r="E4940" s="18" t="s">
        <v>164</v>
      </c>
      <c r="F4940" s="18" t="str">
        <f t="shared" si="155"/>
        <v>National Grid-Vegetation Management Factor (VMF)-44470</v>
      </c>
      <c r="G4940" s="11" t="s">
        <v>131</v>
      </c>
      <c r="H4940" s="11" t="s">
        <v>49</v>
      </c>
      <c r="I4940" s="11" t="s">
        <v>132</v>
      </c>
      <c r="J4940" s="11" t="s">
        <v>143</v>
      </c>
      <c r="K4940" s="11" t="str">
        <f>IFERROR(INDEX('EDC Component Dictionary'!$C$5:$C$37,MATCH('Rates Database'!J4940,'EDC Component Dictionary'!$B$5:$B$37,0)), "Energy Supply")</f>
        <v>Distribution System</v>
      </c>
      <c r="L4940" s="12">
        <v>5.4000000000000001E-4</v>
      </c>
      <c r="M4940" s="12"/>
    </row>
    <row r="4941" spans="1:13" x14ac:dyDescent="0.3">
      <c r="A4941" s="18">
        <v>4939</v>
      </c>
      <c r="B4941" s="18">
        <f t="shared" si="154"/>
        <v>2021</v>
      </c>
      <c r="C4941" s="17">
        <v>44440</v>
      </c>
      <c r="D4941" s="18" t="s">
        <v>130</v>
      </c>
      <c r="E4941" s="18" t="s">
        <v>164</v>
      </c>
      <c r="F4941" s="18" t="str">
        <f t="shared" si="155"/>
        <v>National Grid-Vegetation Management Factor (VMF)-44440</v>
      </c>
      <c r="G4941" s="11" t="s">
        <v>131</v>
      </c>
      <c r="H4941" s="11" t="s">
        <v>49</v>
      </c>
      <c r="I4941" s="11" t="s">
        <v>132</v>
      </c>
      <c r="J4941" s="11" t="s">
        <v>143</v>
      </c>
      <c r="K4941" s="11" t="str">
        <f>IFERROR(INDEX('EDC Component Dictionary'!$C$5:$C$37,MATCH('Rates Database'!J4941,'EDC Component Dictionary'!$B$5:$B$37,0)), "Energy Supply")</f>
        <v>Distribution System</v>
      </c>
      <c r="L4941" s="12">
        <v>5.4000000000000001E-4</v>
      </c>
      <c r="M4941" s="12"/>
    </row>
    <row r="4942" spans="1:13" x14ac:dyDescent="0.3">
      <c r="A4942" s="18">
        <v>4940</v>
      </c>
      <c r="B4942" s="18">
        <f t="shared" si="154"/>
        <v>2021</v>
      </c>
      <c r="C4942" s="17">
        <v>44409</v>
      </c>
      <c r="D4942" s="18" t="s">
        <v>130</v>
      </c>
      <c r="E4942" s="18" t="s">
        <v>164</v>
      </c>
      <c r="F4942" s="18" t="str">
        <f t="shared" si="155"/>
        <v>National Grid-Vegetation Management Factor (VMF)-44409</v>
      </c>
      <c r="G4942" s="11" t="s">
        <v>131</v>
      </c>
      <c r="H4942" s="11" t="s">
        <v>49</v>
      </c>
      <c r="I4942" s="11" t="s">
        <v>132</v>
      </c>
      <c r="J4942" s="11" t="s">
        <v>143</v>
      </c>
      <c r="K4942" s="11" t="str">
        <f>IFERROR(INDEX('EDC Component Dictionary'!$C$5:$C$37,MATCH('Rates Database'!J4942,'EDC Component Dictionary'!$B$5:$B$37,0)), "Energy Supply")</f>
        <v>Distribution System</v>
      </c>
      <c r="L4942" s="12">
        <v>5.4000000000000001E-4</v>
      </c>
      <c r="M4942" s="12"/>
    </row>
    <row r="4943" spans="1:13" x14ac:dyDescent="0.3">
      <c r="A4943" s="18">
        <v>4941</v>
      </c>
      <c r="B4943" s="18">
        <f t="shared" si="154"/>
        <v>2021</v>
      </c>
      <c r="C4943" s="17">
        <v>44378</v>
      </c>
      <c r="D4943" s="18" t="s">
        <v>130</v>
      </c>
      <c r="E4943" s="18" t="s">
        <v>164</v>
      </c>
      <c r="F4943" s="18" t="str">
        <f t="shared" si="155"/>
        <v>National Grid-Vegetation Management Factor (VMF)-44378</v>
      </c>
      <c r="G4943" s="11" t="s">
        <v>131</v>
      </c>
      <c r="H4943" s="11" t="s">
        <v>49</v>
      </c>
      <c r="I4943" s="11" t="s">
        <v>132</v>
      </c>
      <c r="J4943" s="11" t="s">
        <v>143</v>
      </c>
      <c r="K4943" s="11" t="str">
        <f>IFERROR(INDEX('EDC Component Dictionary'!$C$5:$C$37,MATCH('Rates Database'!J4943,'EDC Component Dictionary'!$B$5:$B$37,0)), "Energy Supply")</f>
        <v>Distribution System</v>
      </c>
      <c r="L4943" s="12">
        <v>5.4000000000000001E-4</v>
      </c>
      <c r="M4943" s="12"/>
    </row>
    <row r="4944" spans="1:13" x14ac:dyDescent="0.3">
      <c r="A4944" s="18">
        <v>4942</v>
      </c>
      <c r="B4944" s="18">
        <f t="shared" si="154"/>
        <v>2021</v>
      </c>
      <c r="C4944" s="17">
        <v>44348</v>
      </c>
      <c r="D4944" s="18" t="s">
        <v>130</v>
      </c>
      <c r="E4944" s="18" t="s">
        <v>164</v>
      </c>
      <c r="F4944" s="18" t="str">
        <f t="shared" si="155"/>
        <v>National Grid-Vegetation Management Factor (VMF)-44348</v>
      </c>
      <c r="G4944" s="11" t="s">
        <v>131</v>
      </c>
      <c r="H4944" s="11" t="s">
        <v>49</v>
      </c>
      <c r="I4944" s="11" t="s">
        <v>132</v>
      </c>
      <c r="J4944" s="11" t="s">
        <v>143</v>
      </c>
      <c r="K4944" s="11" t="str">
        <f>IFERROR(INDEX('EDC Component Dictionary'!$C$5:$C$37,MATCH('Rates Database'!J4944,'EDC Component Dictionary'!$B$5:$B$37,0)), "Energy Supply")</f>
        <v>Distribution System</v>
      </c>
      <c r="L4944" s="12">
        <v>5.4000000000000001E-4</v>
      </c>
      <c r="M4944" s="12"/>
    </row>
    <row r="4945" spans="1:13" x14ac:dyDescent="0.3">
      <c r="A4945" s="18">
        <v>4943</v>
      </c>
      <c r="B4945" s="18">
        <f t="shared" si="154"/>
        <v>2021</v>
      </c>
      <c r="C4945" s="17">
        <v>44317</v>
      </c>
      <c r="D4945" s="18" t="s">
        <v>130</v>
      </c>
      <c r="E4945" s="18" t="s">
        <v>164</v>
      </c>
      <c r="F4945" s="18" t="str">
        <f t="shared" si="155"/>
        <v>National Grid-Vegetation Management Factor (VMF)-44317</v>
      </c>
      <c r="G4945" s="11" t="s">
        <v>131</v>
      </c>
      <c r="H4945" s="11" t="s">
        <v>49</v>
      </c>
      <c r="I4945" s="11" t="s">
        <v>132</v>
      </c>
      <c r="J4945" s="11" t="s">
        <v>143</v>
      </c>
      <c r="K4945" s="11" t="str">
        <f>IFERROR(INDEX('EDC Component Dictionary'!$C$5:$C$37,MATCH('Rates Database'!J4945,'EDC Component Dictionary'!$B$5:$B$37,0)), "Energy Supply")</f>
        <v>Distribution System</v>
      </c>
      <c r="L4945" s="12">
        <v>5.4000000000000001E-4</v>
      </c>
      <c r="M4945" s="12"/>
    </row>
    <row r="4946" spans="1:13" x14ac:dyDescent="0.3">
      <c r="A4946" s="18">
        <v>4944</v>
      </c>
      <c r="B4946" s="18">
        <f t="shared" si="154"/>
        <v>2021</v>
      </c>
      <c r="C4946" s="17">
        <v>44287</v>
      </c>
      <c r="D4946" s="18" t="s">
        <v>130</v>
      </c>
      <c r="E4946" s="18" t="s">
        <v>164</v>
      </c>
      <c r="F4946" s="18" t="str">
        <f t="shared" si="155"/>
        <v>National Grid-Vegetation Management Factor (VMF)-44287</v>
      </c>
      <c r="G4946" s="11" t="s">
        <v>131</v>
      </c>
      <c r="H4946" s="11" t="s">
        <v>49</v>
      </c>
      <c r="I4946" s="11" t="s">
        <v>132</v>
      </c>
      <c r="J4946" s="11" t="s">
        <v>143</v>
      </c>
      <c r="K4946" s="11" t="str">
        <f>IFERROR(INDEX('EDC Component Dictionary'!$C$5:$C$37,MATCH('Rates Database'!J4946,'EDC Component Dictionary'!$B$5:$B$37,0)), "Energy Supply")</f>
        <v>Distribution System</v>
      </c>
      <c r="L4946" s="12">
        <v>5.4000000000000001E-4</v>
      </c>
      <c r="M4946" s="12"/>
    </row>
    <row r="4947" spans="1:13" x14ac:dyDescent="0.3">
      <c r="A4947" s="18">
        <v>4945</v>
      </c>
      <c r="B4947" s="18">
        <f t="shared" si="154"/>
        <v>2021</v>
      </c>
      <c r="C4947" s="17">
        <v>44256</v>
      </c>
      <c r="D4947" s="18" t="s">
        <v>130</v>
      </c>
      <c r="E4947" s="18" t="s">
        <v>164</v>
      </c>
      <c r="F4947" s="18" t="str">
        <f t="shared" si="155"/>
        <v>National Grid-Vegetation Management Factor (VMF)-44256</v>
      </c>
      <c r="G4947" s="11" t="s">
        <v>131</v>
      </c>
      <c r="H4947" s="11" t="s">
        <v>49</v>
      </c>
      <c r="I4947" s="11" t="s">
        <v>132</v>
      </c>
      <c r="J4947" s="11" t="s">
        <v>143</v>
      </c>
      <c r="K4947" s="11" t="str">
        <f>IFERROR(INDEX('EDC Component Dictionary'!$C$5:$C$37,MATCH('Rates Database'!J4947,'EDC Component Dictionary'!$B$5:$B$37,0)), "Energy Supply")</f>
        <v>Distribution System</v>
      </c>
      <c r="L4947" s="12">
        <v>5.4000000000000001E-4</v>
      </c>
      <c r="M4947" s="12"/>
    </row>
    <row r="4948" spans="1:13" x14ac:dyDescent="0.3">
      <c r="A4948" s="18">
        <v>4946</v>
      </c>
      <c r="B4948" s="18">
        <f t="shared" si="154"/>
        <v>2021</v>
      </c>
      <c r="C4948" s="17">
        <v>44228</v>
      </c>
      <c r="D4948" s="18" t="s">
        <v>130</v>
      </c>
      <c r="E4948" s="18" t="s">
        <v>164</v>
      </c>
      <c r="F4948" s="18" t="str">
        <f t="shared" si="155"/>
        <v>National Grid-Vegetation Management Factor (VMF)-44228</v>
      </c>
      <c r="G4948" s="11" t="s">
        <v>131</v>
      </c>
      <c r="H4948" s="11" t="s">
        <v>49</v>
      </c>
      <c r="I4948" s="11" t="s">
        <v>132</v>
      </c>
      <c r="J4948" s="11" t="s">
        <v>143</v>
      </c>
      <c r="K4948" s="11" t="str">
        <f>IFERROR(INDEX('EDC Component Dictionary'!$C$5:$C$37,MATCH('Rates Database'!J4948,'EDC Component Dictionary'!$B$5:$B$37,0)), "Energy Supply")</f>
        <v>Distribution System</v>
      </c>
      <c r="L4948" s="12">
        <v>2.4000000000000001E-4</v>
      </c>
      <c r="M4948" s="12"/>
    </row>
    <row r="4949" spans="1:13" x14ac:dyDescent="0.3">
      <c r="A4949" s="18">
        <v>4947</v>
      </c>
      <c r="B4949" s="18">
        <f t="shared" si="154"/>
        <v>2021</v>
      </c>
      <c r="C4949" s="17">
        <v>44197</v>
      </c>
      <c r="D4949" s="18" t="s">
        <v>130</v>
      </c>
      <c r="E4949" s="18" t="s">
        <v>164</v>
      </c>
      <c r="F4949" s="18" t="str">
        <f t="shared" si="155"/>
        <v>National Grid-Vegetation Management Factor (VMF)-44197</v>
      </c>
      <c r="G4949" s="11" t="s">
        <v>131</v>
      </c>
      <c r="H4949" s="11" t="s">
        <v>49</v>
      </c>
      <c r="I4949" s="11" t="s">
        <v>132</v>
      </c>
      <c r="J4949" s="11" t="s">
        <v>143</v>
      </c>
      <c r="K4949" s="11" t="str">
        <f>IFERROR(INDEX('EDC Component Dictionary'!$C$5:$C$37,MATCH('Rates Database'!J4949,'EDC Component Dictionary'!$B$5:$B$37,0)), "Energy Supply")</f>
        <v>Distribution System</v>
      </c>
      <c r="L4949" s="12">
        <v>2.4000000000000001E-4</v>
      </c>
      <c r="M4949" s="12"/>
    </row>
    <row r="4950" spans="1:13" x14ac:dyDescent="0.3">
      <c r="A4950" s="18">
        <v>4948</v>
      </c>
      <c r="B4950" s="18">
        <f t="shared" si="154"/>
        <v>2020</v>
      </c>
      <c r="C4950" s="17">
        <v>44166</v>
      </c>
      <c r="D4950" s="18" t="s">
        <v>130</v>
      </c>
      <c r="E4950" s="18" t="s">
        <v>164</v>
      </c>
      <c r="F4950" s="18" t="str">
        <f t="shared" si="155"/>
        <v>National Grid-Vegetation Management Factor (VMF)-44166</v>
      </c>
      <c r="G4950" s="11" t="s">
        <v>131</v>
      </c>
      <c r="H4950" s="11" t="s">
        <v>49</v>
      </c>
      <c r="I4950" s="11" t="s">
        <v>132</v>
      </c>
      <c r="J4950" s="11" t="s">
        <v>143</v>
      </c>
      <c r="K4950" s="11" t="str">
        <f>IFERROR(INDEX('EDC Component Dictionary'!$C$5:$C$37,MATCH('Rates Database'!J4950,'EDC Component Dictionary'!$B$5:$B$37,0)), "Energy Supply")</f>
        <v>Distribution System</v>
      </c>
      <c r="L4950" s="12">
        <v>2.4000000000000001E-4</v>
      </c>
      <c r="M4950" s="12"/>
    </row>
    <row r="4951" spans="1:13" x14ac:dyDescent="0.3">
      <c r="A4951" s="18">
        <v>4949</v>
      </c>
      <c r="B4951" s="18">
        <f t="shared" si="154"/>
        <v>2020</v>
      </c>
      <c r="C4951" s="17">
        <v>44136</v>
      </c>
      <c r="D4951" s="18" t="s">
        <v>130</v>
      </c>
      <c r="E4951" s="18" t="s">
        <v>164</v>
      </c>
      <c r="F4951" s="18" t="str">
        <f t="shared" si="155"/>
        <v>National Grid-Vegetation Management Factor (VMF)-44136</v>
      </c>
      <c r="G4951" s="11" t="s">
        <v>131</v>
      </c>
      <c r="H4951" s="11" t="s">
        <v>49</v>
      </c>
      <c r="I4951" s="11" t="s">
        <v>132</v>
      </c>
      <c r="J4951" s="11" t="s">
        <v>143</v>
      </c>
      <c r="K4951" s="11" t="str">
        <f>IFERROR(INDEX('EDC Component Dictionary'!$C$5:$C$37,MATCH('Rates Database'!J4951,'EDC Component Dictionary'!$B$5:$B$37,0)), "Energy Supply")</f>
        <v>Distribution System</v>
      </c>
      <c r="L4951" s="12">
        <v>2.4000000000000001E-4</v>
      </c>
      <c r="M4951" s="12"/>
    </row>
    <row r="4952" spans="1:13" x14ac:dyDescent="0.3">
      <c r="A4952" s="18">
        <v>4950</v>
      </c>
      <c r="B4952" s="18">
        <f t="shared" si="154"/>
        <v>2020</v>
      </c>
      <c r="C4952" s="17">
        <v>44105</v>
      </c>
      <c r="D4952" s="18" t="s">
        <v>130</v>
      </c>
      <c r="E4952" s="18" t="s">
        <v>164</v>
      </c>
      <c r="F4952" s="18" t="str">
        <f t="shared" si="155"/>
        <v>National Grid-Vegetation Management Factor (VMF)-44105</v>
      </c>
      <c r="G4952" s="11" t="s">
        <v>131</v>
      </c>
      <c r="H4952" s="11" t="s">
        <v>49</v>
      </c>
      <c r="I4952" s="11" t="s">
        <v>132</v>
      </c>
      <c r="J4952" s="11" t="s">
        <v>143</v>
      </c>
      <c r="K4952" s="11" t="str">
        <f>IFERROR(INDEX('EDC Component Dictionary'!$C$5:$C$37,MATCH('Rates Database'!J4952,'EDC Component Dictionary'!$B$5:$B$37,0)), "Energy Supply")</f>
        <v>Distribution System</v>
      </c>
      <c r="L4952" s="12">
        <v>2.4000000000000001E-4</v>
      </c>
      <c r="M4952" s="12"/>
    </row>
    <row r="4953" spans="1:13" x14ac:dyDescent="0.3">
      <c r="A4953" s="18">
        <v>4951</v>
      </c>
      <c r="B4953" s="18">
        <f t="shared" si="154"/>
        <v>2020</v>
      </c>
      <c r="C4953" s="17">
        <v>44075</v>
      </c>
      <c r="D4953" s="18" t="s">
        <v>130</v>
      </c>
      <c r="E4953" s="18" t="s">
        <v>164</v>
      </c>
      <c r="F4953" s="18" t="str">
        <f t="shared" si="155"/>
        <v>National Grid-Vegetation Management Factor (VMF)-44075</v>
      </c>
      <c r="G4953" s="11" t="s">
        <v>131</v>
      </c>
      <c r="H4953" s="11" t="s">
        <v>49</v>
      </c>
      <c r="I4953" s="11" t="s">
        <v>132</v>
      </c>
      <c r="J4953" s="11" t="s">
        <v>143</v>
      </c>
      <c r="K4953" s="11" t="str">
        <f>IFERROR(INDEX('EDC Component Dictionary'!$C$5:$C$37,MATCH('Rates Database'!J4953,'EDC Component Dictionary'!$B$5:$B$37,0)), "Energy Supply")</f>
        <v>Distribution System</v>
      </c>
      <c r="L4953" s="12">
        <v>2.4000000000000001E-4</v>
      </c>
      <c r="M4953" s="12"/>
    </row>
    <row r="4954" spans="1:13" x14ac:dyDescent="0.3">
      <c r="A4954" s="18">
        <v>4952</v>
      </c>
      <c r="B4954" s="18">
        <f t="shared" si="154"/>
        <v>2020</v>
      </c>
      <c r="C4954" s="17">
        <v>44044</v>
      </c>
      <c r="D4954" s="18" t="s">
        <v>130</v>
      </c>
      <c r="E4954" s="18" t="s">
        <v>164</v>
      </c>
      <c r="F4954" s="18" t="str">
        <f t="shared" si="155"/>
        <v>National Grid-Vegetation Management Factor (VMF)-44044</v>
      </c>
      <c r="G4954" s="11" t="s">
        <v>131</v>
      </c>
      <c r="H4954" s="11" t="s">
        <v>49</v>
      </c>
      <c r="I4954" s="11" t="s">
        <v>132</v>
      </c>
      <c r="J4954" s="11" t="s">
        <v>143</v>
      </c>
      <c r="K4954" s="11" t="str">
        <f>IFERROR(INDEX('EDC Component Dictionary'!$C$5:$C$37,MATCH('Rates Database'!J4954,'EDC Component Dictionary'!$B$5:$B$37,0)), "Energy Supply")</f>
        <v>Distribution System</v>
      </c>
      <c r="L4954" s="12">
        <v>2.4000000000000001E-4</v>
      </c>
      <c r="M4954" s="12"/>
    </row>
    <row r="4955" spans="1:13" x14ac:dyDescent="0.3">
      <c r="A4955" s="18">
        <v>4953</v>
      </c>
      <c r="B4955" s="18">
        <f t="shared" si="154"/>
        <v>2020</v>
      </c>
      <c r="C4955" s="17">
        <v>44013</v>
      </c>
      <c r="D4955" s="18" t="s">
        <v>130</v>
      </c>
      <c r="E4955" s="18" t="s">
        <v>164</v>
      </c>
      <c r="F4955" s="18" t="str">
        <f t="shared" si="155"/>
        <v>National Grid-Vegetation Management Factor (VMF)-44013</v>
      </c>
      <c r="G4955" s="11" t="s">
        <v>131</v>
      </c>
      <c r="H4955" s="11" t="s">
        <v>49</v>
      </c>
      <c r="I4955" s="11" t="s">
        <v>132</v>
      </c>
      <c r="J4955" s="11" t="s">
        <v>143</v>
      </c>
      <c r="K4955" s="11" t="str">
        <f>IFERROR(INDEX('EDC Component Dictionary'!$C$5:$C$37,MATCH('Rates Database'!J4955,'EDC Component Dictionary'!$B$5:$B$37,0)), "Energy Supply")</f>
        <v>Distribution System</v>
      </c>
      <c r="L4955" s="12">
        <v>2.4000000000000001E-4</v>
      </c>
      <c r="M4955" s="12"/>
    </row>
    <row r="4956" spans="1:13" x14ac:dyDescent="0.3">
      <c r="A4956" s="18">
        <v>4954</v>
      </c>
      <c r="B4956" s="18">
        <f t="shared" si="154"/>
        <v>2020</v>
      </c>
      <c r="C4956" s="17">
        <v>43983</v>
      </c>
      <c r="D4956" s="18" t="s">
        <v>130</v>
      </c>
      <c r="E4956" s="18" t="s">
        <v>164</v>
      </c>
      <c r="F4956" s="18" t="str">
        <f t="shared" si="155"/>
        <v>National Grid-Vegetation Management Factor (VMF)-43983</v>
      </c>
      <c r="G4956" s="11" t="s">
        <v>131</v>
      </c>
      <c r="H4956" s="11" t="s">
        <v>49</v>
      </c>
      <c r="I4956" s="11" t="s">
        <v>132</v>
      </c>
      <c r="J4956" s="11" t="s">
        <v>143</v>
      </c>
      <c r="K4956" s="11" t="str">
        <f>IFERROR(INDEX('EDC Component Dictionary'!$C$5:$C$37,MATCH('Rates Database'!J4956,'EDC Component Dictionary'!$B$5:$B$37,0)), "Energy Supply")</f>
        <v>Distribution System</v>
      </c>
      <c r="L4956" s="12">
        <v>2.4000000000000001E-4</v>
      </c>
      <c r="M4956" s="12"/>
    </row>
    <row r="4957" spans="1:13" x14ac:dyDescent="0.3">
      <c r="A4957" s="18">
        <v>4955</v>
      </c>
      <c r="B4957" s="18">
        <f t="shared" si="154"/>
        <v>2020</v>
      </c>
      <c r="C4957" s="17">
        <v>43952</v>
      </c>
      <c r="D4957" s="18" t="s">
        <v>130</v>
      </c>
      <c r="E4957" s="18" t="s">
        <v>164</v>
      </c>
      <c r="F4957" s="18" t="str">
        <f t="shared" si="155"/>
        <v>National Grid-Vegetation Management Factor (VMF)-43952</v>
      </c>
      <c r="G4957" s="11" t="s">
        <v>131</v>
      </c>
      <c r="H4957" s="11" t="s">
        <v>49</v>
      </c>
      <c r="I4957" s="11" t="s">
        <v>132</v>
      </c>
      <c r="J4957" s="11" t="s">
        <v>143</v>
      </c>
      <c r="K4957" s="11" t="str">
        <f>IFERROR(INDEX('EDC Component Dictionary'!$C$5:$C$37,MATCH('Rates Database'!J4957,'EDC Component Dictionary'!$B$5:$B$37,0)), "Energy Supply")</f>
        <v>Distribution System</v>
      </c>
      <c r="L4957" s="12">
        <v>2.4000000000000001E-4</v>
      </c>
      <c r="M4957" s="12"/>
    </row>
    <row r="4958" spans="1:13" x14ac:dyDescent="0.3">
      <c r="A4958" s="18">
        <v>4956</v>
      </c>
      <c r="B4958" s="18">
        <f t="shared" si="154"/>
        <v>2020</v>
      </c>
      <c r="C4958" s="17">
        <v>43922</v>
      </c>
      <c r="D4958" s="18" t="s">
        <v>130</v>
      </c>
      <c r="E4958" s="18" t="s">
        <v>164</v>
      </c>
      <c r="F4958" s="18" t="str">
        <f t="shared" si="155"/>
        <v>National Grid-Vegetation Management Factor (VMF)-43922</v>
      </c>
      <c r="G4958" s="11" t="s">
        <v>131</v>
      </c>
      <c r="H4958" s="11" t="s">
        <v>49</v>
      </c>
      <c r="I4958" s="11" t="s">
        <v>132</v>
      </c>
      <c r="J4958" s="11" t="s">
        <v>143</v>
      </c>
      <c r="K4958" s="11" t="str">
        <f>IFERROR(INDEX('EDC Component Dictionary'!$C$5:$C$37,MATCH('Rates Database'!J4958,'EDC Component Dictionary'!$B$5:$B$37,0)), "Energy Supply")</f>
        <v>Distribution System</v>
      </c>
      <c r="L4958" s="12">
        <v>2.4000000000000001E-4</v>
      </c>
      <c r="M4958" s="12"/>
    </row>
    <row r="4959" spans="1:13" x14ac:dyDescent="0.3">
      <c r="A4959" s="18">
        <v>4957</v>
      </c>
      <c r="B4959" s="18">
        <f t="shared" si="154"/>
        <v>2020</v>
      </c>
      <c r="C4959" s="17">
        <v>43891</v>
      </c>
      <c r="D4959" s="18" t="s">
        <v>130</v>
      </c>
      <c r="E4959" s="18" t="s">
        <v>164</v>
      </c>
      <c r="F4959" s="18" t="str">
        <f t="shared" si="155"/>
        <v>National Grid-Vegetation Management Factor (VMF)-43891</v>
      </c>
      <c r="G4959" s="11" t="s">
        <v>131</v>
      </c>
      <c r="H4959" s="11" t="s">
        <v>49</v>
      </c>
      <c r="I4959" s="11" t="s">
        <v>132</v>
      </c>
      <c r="J4959" s="11" t="s">
        <v>143</v>
      </c>
      <c r="K4959" s="11" t="str">
        <f>IFERROR(INDEX('EDC Component Dictionary'!$C$5:$C$37,MATCH('Rates Database'!J4959,'EDC Component Dictionary'!$B$5:$B$37,0)), "Energy Supply")</f>
        <v>Distribution System</v>
      </c>
      <c r="L4959" s="12">
        <v>2.4000000000000001E-4</v>
      </c>
      <c r="M4959" s="12"/>
    </row>
    <row r="4960" spans="1:13" x14ac:dyDescent="0.3">
      <c r="A4960" s="18">
        <v>4958</v>
      </c>
      <c r="B4960" s="18">
        <f t="shared" si="154"/>
        <v>2020</v>
      </c>
      <c r="C4960" s="17">
        <v>43862</v>
      </c>
      <c r="D4960" s="18" t="s">
        <v>130</v>
      </c>
      <c r="E4960" s="18" t="s">
        <v>164</v>
      </c>
      <c r="F4960" s="18" t="str">
        <f t="shared" si="155"/>
        <v>National Grid-Vegetation Management Factor (VMF)-43862</v>
      </c>
      <c r="G4960" s="11" t="s">
        <v>131</v>
      </c>
      <c r="H4960" s="11" t="s">
        <v>49</v>
      </c>
      <c r="I4960" s="11" t="s">
        <v>132</v>
      </c>
      <c r="J4960" s="11" t="s">
        <v>143</v>
      </c>
      <c r="K4960" s="11" t="str">
        <f>IFERROR(INDEX('EDC Component Dictionary'!$C$5:$C$37,MATCH('Rates Database'!J4960,'EDC Component Dictionary'!$B$5:$B$37,0)), "Energy Supply")</f>
        <v>Distribution System</v>
      </c>
      <c r="L4960" s="12">
        <v>0</v>
      </c>
      <c r="M4960" s="12"/>
    </row>
    <row r="4961" spans="1:13" x14ac:dyDescent="0.3">
      <c r="A4961" s="18">
        <v>4959</v>
      </c>
      <c r="B4961" s="18">
        <f t="shared" si="154"/>
        <v>2020</v>
      </c>
      <c r="C4961" s="17">
        <v>43831</v>
      </c>
      <c r="D4961" s="18" t="s">
        <v>130</v>
      </c>
      <c r="E4961" s="18" t="s">
        <v>164</v>
      </c>
      <c r="F4961" s="18" t="str">
        <f t="shared" si="155"/>
        <v>National Grid-Vegetation Management Factor (VMF)-43831</v>
      </c>
      <c r="G4961" s="11" t="s">
        <v>131</v>
      </c>
      <c r="H4961" s="11" t="s">
        <v>49</v>
      </c>
      <c r="I4961" s="11" t="s">
        <v>132</v>
      </c>
      <c r="J4961" s="11" t="s">
        <v>143</v>
      </c>
      <c r="K4961" s="11" t="str">
        <f>IFERROR(INDEX('EDC Component Dictionary'!$C$5:$C$37,MATCH('Rates Database'!J4961,'EDC Component Dictionary'!$B$5:$B$37,0)), "Energy Supply")</f>
        <v>Distribution System</v>
      </c>
      <c r="L4961" s="12">
        <v>0</v>
      </c>
      <c r="M4961" s="12"/>
    </row>
    <row r="4962" spans="1:13" x14ac:dyDescent="0.3">
      <c r="A4962" s="18">
        <v>4960</v>
      </c>
      <c r="B4962" s="18">
        <f t="shared" si="154"/>
        <v>2019</v>
      </c>
      <c r="C4962" s="17">
        <v>43800</v>
      </c>
      <c r="D4962" s="18" t="s">
        <v>130</v>
      </c>
      <c r="E4962" s="18" t="s">
        <v>164</v>
      </c>
      <c r="F4962" s="18" t="str">
        <f t="shared" si="155"/>
        <v>National Grid-Vegetation Management Factor (VMF)-43800</v>
      </c>
      <c r="G4962" s="11" t="s">
        <v>131</v>
      </c>
      <c r="H4962" s="11" t="s">
        <v>49</v>
      </c>
      <c r="I4962" s="11" t="s">
        <v>132</v>
      </c>
      <c r="J4962" s="11" t="s">
        <v>143</v>
      </c>
      <c r="K4962" s="11" t="str">
        <f>IFERROR(INDEX('EDC Component Dictionary'!$C$5:$C$37,MATCH('Rates Database'!J4962,'EDC Component Dictionary'!$B$5:$B$37,0)), "Energy Supply")</f>
        <v>Distribution System</v>
      </c>
      <c r="L4962" s="12">
        <v>0</v>
      </c>
      <c r="M4962" s="12"/>
    </row>
    <row r="4963" spans="1:13" x14ac:dyDescent="0.3">
      <c r="A4963" s="18">
        <v>4961</v>
      </c>
      <c r="B4963" s="18">
        <f t="shared" si="154"/>
        <v>2019</v>
      </c>
      <c r="C4963" s="17">
        <v>43770</v>
      </c>
      <c r="D4963" s="18" t="s">
        <v>130</v>
      </c>
      <c r="E4963" s="18" t="s">
        <v>164</v>
      </c>
      <c r="F4963" s="18" t="str">
        <f t="shared" si="155"/>
        <v>National Grid-Vegetation Management Factor (VMF)-43770</v>
      </c>
      <c r="G4963" s="11" t="s">
        <v>131</v>
      </c>
      <c r="H4963" s="11" t="s">
        <v>49</v>
      </c>
      <c r="I4963" s="11" t="s">
        <v>132</v>
      </c>
      <c r="J4963" s="11" t="s">
        <v>143</v>
      </c>
      <c r="K4963" s="11" t="str">
        <f>IFERROR(INDEX('EDC Component Dictionary'!$C$5:$C$37,MATCH('Rates Database'!J4963,'EDC Component Dictionary'!$B$5:$B$37,0)), "Energy Supply")</f>
        <v>Distribution System</v>
      </c>
      <c r="L4963" s="12">
        <v>0</v>
      </c>
      <c r="M4963" s="12"/>
    </row>
    <row r="4964" spans="1:13" x14ac:dyDescent="0.3">
      <c r="A4964" s="18">
        <v>4962</v>
      </c>
      <c r="B4964" s="18">
        <f t="shared" si="154"/>
        <v>2019</v>
      </c>
      <c r="C4964" s="17">
        <v>43739</v>
      </c>
      <c r="D4964" s="18" t="s">
        <v>130</v>
      </c>
      <c r="E4964" s="18" t="s">
        <v>164</v>
      </c>
      <c r="F4964" s="18" t="str">
        <f t="shared" si="155"/>
        <v>National Grid-Vegetation Management Factor (VMF)-43739</v>
      </c>
      <c r="G4964" s="11" t="s">
        <v>131</v>
      </c>
      <c r="H4964" s="11" t="s">
        <v>49</v>
      </c>
      <c r="I4964" s="11" t="s">
        <v>132</v>
      </c>
      <c r="J4964" s="11" t="s">
        <v>143</v>
      </c>
      <c r="K4964" s="11" t="str">
        <f>IFERROR(INDEX('EDC Component Dictionary'!$C$5:$C$37,MATCH('Rates Database'!J4964,'EDC Component Dictionary'!$B$5:$B$37,0)), "Energy Supply")</f>
        <v>Distribution System</v>
      </c>
      <c r="L4964" s="12">
        <v>0</v>
      </c>
      <c r="M4964" s="12"/>
    </row>
    <row r="4965" spans="1:13" x14ac:dyDescent="0.3">
      <c r="A4965" s="18">
        <v>4963</v>
      </c>
      <c r="B4965" s="18">
        <f t="shared" si="154"/>
        <v>2019</v>
      </c>
      <c r="C4965" s="17">
        <v>43709</v>
      </c>
      <c r="D4965" s="18" t="s">
        <v>130</v>
      </c>
      <c r="E4965" s="18" t="s">
        <v>164</v>
      </c>
      <c r="F4965" s="18" t="str">
        <f t="shared" si="155"/>
        <v>National Grid-Vegetation Management Factor (VMF)-43709</v>
      </c>
      <c r="G4965" s="11" t="s">
        <v>131</v>
      </c>
      <c r="H4965" s="11" t="s">
        <v>49</v>
      </c>
      <c r="I4965" s="11" t="s">
        <v>132</v>
      </c>
      <c r="J4965" s="11" t="s">
        <v>143</v>
      </c>
      <c r="K4965" s="11" t="str">
        <f>IFERROR(INDEX('EDC Component Dictionary'!$C$5:$C$37,MATCH('Rates Database'!J4965,'EDC Component Dictionary'!$B$5:$B$37,0)), "Energy Supply")</f>
        <v>Distribution System</v>
      </c>
      <c r="L4965" s="12">
        <v>0</v>
      </c>
      <c r="M4965" s="12"/>
    </row>
    <row r="4966" spans="1:13" x14ac:dyDescent="0.3">
      <c r="A4966" s="18">
        <v>4964</v>
      </c>
      <c r="B4966" s="18">
        <f t="shared" si="154"/>
        <v>2019</v>
      </c>
      <c r="C4966" s="17">
        <v>43678</v>
      </c>
      <c r="D4966" s="18" t="s">
        <v>130</v>
      </c>
      <c r="E4966" s="18" t="s">
        <v>164</v>
      </c>
      <c r="F4966" s="18" t="str">
        <f t="shared" si="155"/>
        <v>National Grid-Vegetation Management Factor (VMF)-43678</v>
      </c>
      <c r="G4966" s="11" t="s">
        <v>131</v>
      </c>
      <c r="H4966" s="11" t="s">
        <v>49</v>
      </c>
      <c r="I4966" s="11" t="s">
        <v>132</v>
      </c>
      <c r="J4966" s="11" t="s">
        <v>143</v>
      </c>
      <c r="K4966" s="11" t="str">
        <f>IFERROR(INDEX('EDC Component Dictionary'!$C$5:$C$37,MATCH('Rates Database'!J4966,'EDC Component Dictionary'!$B$5:$B$37,0)), "Energy Supply")</f>
        <v>Distribution System</v>
      </c>
      <c r="L4966" s="12">
        <v>0</v>
      </c>
      <c r="M4966" s="12"/>
    </row>
    <row r="4967" spans="1:13" x14ac:dyDescent="0.3">
      <c r="A4967" s="18">
        <v>4965</v>
      </c>
      <c r="B4967" s="18">
        <f t="shared" si="154"/>
        <v>2019</v>
      </c>
      <c r="C4967" s="17">
        <v>43647</v>
      </c>
      <c r="D4967" s="18" t="s">
        <v>130</v>
      </c>
      <c r="E4967" s="18" t="s">
        <v>164</v>
      </c>
      <c r="F4967" s="18" t="str">
        <f t="shared" si="155"/>
        <v>National Grid-Vegetation Management Factor (VMF)-43647</v>
      </c>
      <c r="G4967" s="11" t="s">
        <v>131</v>
      </c>
      <c r="H4967" s="11" t="s">
        <v>49</v>
      </c>
      <c r="I4967" s="11" t="s">
        <v>132</v>
      </c>
      <c r="J4967" s="11" t="s">
        <v>143</v>
      </c>
      <c r="K4967" s="11" t="str">
        <f>IFERROR(INDEX('EDC Component Dictionary'!$C$5:$C$37,MATCH('Rates Database'!J4967,'EDC Component Dictionary'!$B$5:$B$37,0)), "Energy Supply")</f>
        <v>Distribution System</v>
      </c>
      <c r="L4967" s="12">
        <v>0</v>
      </c>
      <c r="M4967" s="12"/>
    </row>
    <row r="4968" spans="1:13" x14ac:dyDescent="0.3">
      <c r="A4968" s="18">
        <v>4966</v>
      </c>
      <c r="B4968" s="18">
        <f t="shared" si="154"/>
        <v>2019</v>
      </c>
      <c r="C4968" s="17">
        <v>43617</v>
      </c>
      <c r="D4968" s="18" t="s">
        <v>130</v>
      </c>
      <c r="E4968" s="18" t="s">
        <v>164</v>
      </c>
      <c r="F4968" s="18" t="str">
        <f t="shared" si="155"/>
        <v>National Grid-Vegetation Management Factor (VMF)-43617</v>
      </c>
      <c r="G4968" s="11" t="s">
        <v>131</v>
      </c>
      <c r="H4968" s="11" t="s">
        <v>49</v>
      </c>
      <c r="I4968" s="11" t="s">
        <v>132</v>
      </c>
      <c r="J4968" s="11" t="s">
        <v>143</v>
      </c>
      <c r="K4968" s="11" t="str">
        <f>IFERROR(INDEX('EDC Component Dictionary'!$C$5:$C$37,MATCH('Rates Database'!J4968,'EDC Component Dictionary'!$B$5:$B$37,0)), "Energy Supply")</f>
        <v>Distribution System</v>
      </c>
      <c r="L4968" s="12">
        <v>0</v>
      </c>
      <c r="M4968" s="12"/>
    </row>
    <row r="4969" spans="1:13" x14ac:dyDescent="0.3">
      <c r="A4969" s="18">
        <v>4967</v>
      </c>
      <c r="B4969" s="18">
        <f t="shared" si="154"/>
        <v>2019</v>
      </c>
      <c r="C4969" s="17">
        <v>43586</v>
      </c>
      <c r="D4969" s="18" t="s">
        <v>130</v>
      </c>
      <c r="E4969" s="18" t="s">
        <v>164</v>
      </c>
      <c r="F4969" s="18" t="str">
        <f t="shared" si="155"/>
        <v>National Grid-Vegetation Management Factor (VMF)-43586</v>
      </c>
      <c r="G4969" s="11" t="s">
        <v>131</v>
      </c>
      <c r="H4969" s="11" t="s">
        <v>49</v>
      </c>
      <c r="I4969" s="11" t="s">
        <v>132</v>
      </c>
      <c r="J4969" s="11" t="s">
        <v>143</v>
      </c>
      <c r="K4969" s="11" t="str">
        <f>IFERROR(INDEX('EDC Component Dictionary'!$C$5:$C$37,MATCH('Rates Database'!J4969,'EDC Component Dictionary'!$B$5:$B$37,0)), "Energy Supply")</f>
        <v>Distribution System</v>
      </c>
      <c r="L4969" s="12">
        <v>0</v>
      </c>
      <c r="M4969" s="12"/>
    </row>
    <row r="4970" spans="1:13" x14ac:dyDescent="0.3">
      <c r="A4970" s="18">
        <v>4968</v>
      </c>
      <c r="B4970" s="18">
        <f t="shared" si="154"/>
        <v>2019</v>
      </c>
      <c r="C4970" s="17">
        <v>43556</v>
      </c>
      <c r="D4970" s="18" t="s">
        <v>130</v>
      </c>
      <c r="E4970" s="18" t="s">
        <v>164</v>
      </c>
      <c r="F4970" s="18" t="str">
        <f t="shared" si="155"/>
        <v>National Grid-Vegetation Management Factor (VMF)-43556</v>
      </c>
      <c r="G4970" s="11" t="s">
        <v>131</v>
      </c>
      <c r="H4970" s="11" t="s">
        <v>49</v>
      </c>
      <c r="I4970" s="11" t="s">
        <v>132</v>
      </c>
      <c r="J4970" s="11" t="s">
        <v>143</v>
      </c>
      <c r="K4970" s="11" t="str">
        <f>IFERROR(INDEX('EDC Component Dictionary'!$C$5:$C$37,MATCH('Rates Database'!J4970,'EDC Component Dictionary'!$B$5:$B$37,0)), "Energy Supply")</f>
        <v>Distribution System</v>
      </c>
      <c r="L4970" s="12">
        <v>0</v>
      </c>
      <c r="M4970" s="12"/>
    </row>
    <row r="4971" spans="1:13" x14ac:dyDescent="0.3">
      <c r="A4971" s="18">
        <v>4969</v>
      </c>
      <c r="B4971" s="18">
        <f t="shared" si="154"/>
        <v>2019</v>
      </c>
      <c r="C4971" s="17">
        <v>43525</v>
      </c>
      <c r="D4971" s="18" t="s">
        <v>130</v>
      </c>
      <c r="E4971" s="18" t="s">
        <v>164</v>
      </c>
      <c r="F4971" s="18" t="str">
        <f t="shared" si="155"/>
        <v>National Grid-Vegetation Management Factor (VMF)-43525</v>
      </c>
      <c r="G4971" s="11" t="s">
        <v>131</v>
      </c>
      <c r="H4971" s="11" t="s">
        <v>49</v>
      </c>
      <c r="I4971" s="11" t="s">
        <v>132</v>
      </c>
      <c r="J4971" s="11" t="s">
        <v>143</v>
      </c>
      <c r="K4971" s="11" t="str">
        <f>IFERROR(INDEX('EDC Component Dictionary'!$C$5:$C$37,MATCH('Rates Database'!J4971,'EDC Component Dictionary'!$B$5:$B$37,0)), "Energy Supply")</f>
        <v>Distribution System</v>
      </c>
      <c r="L4971" s="12">
        <v>0</v>
      </c>
      <c r="M4971" s="12"/>
    </row>
    <row r="4972" spans="1:13" x14ac:dyDescent="0.3">
      <c r="A4972" s="18">
        <v>4970</v>
      </c>
      <c r="B4972" s="18">
        <f t="shared" si="154"/>
        <v>2019</v>
      </c>
      <c r="C4972" s="17">
        <v>43497</v>
      </c>
      <c r="D4972" s="18" t="s">
        <v>130</v>
      </c>
      <c r="E4972" s="18" t="s">
        <v>164</v>
      </c>
      <c r="F4972" s="18" t="str">
        <f t="shared" si="155"/>
        <v>National Grid-Vegetation Management Factor (VMF)-43497</v>
      </c>
      <c r="G4972" s="11" t="s">
        <v>131</v>
      </c>
      <c r="H4972" s="11" t="s">
        <v>49</v>
      </c>
      <c r="I4972" s="11" t="s">
        <v>132</v>
      </c>
      <c r="J4972" s="11" t="s">
        <v>143</v>
      </c>
      <c r="K4972" s="11" t="str">
        <f>IFERROR(INDEX('EDC Component Dictionary'!$C$5:$C$37,MATCH('Rates Database'!J4972,'EDC Component Dictionary'!$B$5:$B$37,0)), "Energy Supply")</f>
        <v>Distribution System</v>
      </c>
      <c r="L4972" s="12">
        <v>0</v>
      </c>
      <c r="M4972" s="12"/>
    </row>
    <row r="4973" spans="1:13" x14ac:dyDescent="0.3">
      <c r="A4973" s="18">
        <v>4971</v>
      </c>
      <c r="B4973" s="18">
        <f t="shared" si="154"/>
        <v>2019</v>
      </c>
      <c r="C4973" s="17">
        <v>43466</v>
      </c>
      <c r="D4973" s="18" t="s">
        <v>130</v>
      </c>
      <c r="E4973" s="18" t="s">
        <v>164</v>
      </c>
      <c r="F4973" s="18" t="str">
        <f t="shared" si="155"/>
        <v>National Grid-Vegetation Management Factor (VMF)-43466</v>
      </c>
      <c r="G4973" s="11" t="s">
        <v>131</v>
      </c>
      <c r="H4973" s="11" t="s">
        <v>49</v>
      </c>
      <c r="I4973" s="11" t="s">
        <v>132</v>
      </c>
      <c r="J4973" s="11" t="s">
        <v>143</v>
      </c>
      <c r="K4973" s="11" t="str">
        <f>IFERROR(INDEX('EDC Component Dictionary'!$C$5:$C$37,MATCH('Rates Database'!J4973,'EDC Component Dictionary'!$B$5:$B$37,0)), "Energy Supply")</f>
        <v>Distribution System</v>
      </c>
      <c r="L4973" s="12">
        <v>0</v>
      </c>
      <c r="M4973" s="12"/>
    </row>
    <row r="4974" spans="1:13" x14ac:dyDescent="0.3">
      <c r="A4974" s="18">
        <v>4972</v>
      </c>
      <c r="B4974" s="18">
        <f t="shared" si="154"/>
        <v>2024</v>
      </c>
      <c r="C4974" s="17">
        <v>45352</v>
      </c>
      <c r="D4974" s="18" t="s">
        <v>130</v>
      </c>
      <c r="E4974" s="18" t="s">
        <v>164</v>
      </c>
      <c r="F4974" s="18" t="str">
        <f t="shared" si="155"/>
        <v>National Grid-Vegetation Management Reconciliation Factor (VMRF)-45352</v>
      </c>
      <c r="G4974" s="11" t="s">
        <v>131</v>
      </c>
      <c r="H4974" s="11" t="s">
        <v>49</v>
      </c>
      <c r="I4974" s="11" t="s">
        <v>132</v>
      </c>
      <c r="J4974" s="11" t="s">
        <v>166</v>
      </c>
      <c r="K4974" s="11" t="str">
        <f>IFERROR(INDEX('EDC Component Dictionary'!$C$5:$C$37,MATCH('Rates Database'!J4974,'EDC Component Dictionary'!$B$5:$B$37,0)), "Energy Supply")</f>
        <v>Distribution System</v>
      </c>
      <c r="L4974" s="12">
        <v>-4.0000000000000003E-5</v>
      </c>
      <c r="M4974" s="12"/>
    </row>
    <row r="4975" spans="1:13" x14ac:dyDescent="0.3">
      <c r="A4975" s="18">
        <v>4973</v>
      </c>
      <c r="B4975" s="18">
        <f t="shared" si="154"/>
        <v>2024</v>
      </c>
      <c r="C4975" s="17">
        <v>45323</v>
      </c>
      <c r="D4975" s="18" t="s">
        <v>130</v>
      </c>
      <c r="E4975" s="18" t="s">
        <v>164</v>
      </c>
      <c r="F4975" s="18" t="str">
        <f t="shared" si="155"/>
        <v>National Grid-Vegetation Management Reconciliation Factor (VMRF)-45323</v>
      </c>
      <c r="G4975" s="11" t="s">
        <v>131</v>
      </c>
      <c r="H4975" s="11" t="s">
        <v>49</v>
      </c>
      <c r="I4975" s="11" t="s">
        <v>132</v>
      </c>
      <c r="J4975" s="11" t="s">
        <v>166</v>
      </c>
      <c r="K4975" s="11" t="str">
        <f>IFERROR(INDEX('EDC Component Dictionary'!$C$5:$C$37,MATCH('Rates Database'!J4975,'EDC Component Dictionary'!$B$5:$B$37,0)), "Energy Supply")</f>
        <v>Distribution System</v>
      </c>
      <c r="L4975" s="12">
        <v>-2.0000000000000002E-5</v>
      </c>
      <c r="M4975" s="12"/>
    </row>
    <row r="4976" spans="1:13" x14ac:dyDescent="0.3">
      <c r="A4976" s="18">
        <v>4974</v>
      </c>
      <c r="B4976" s="18">
        <f t="shared" si="154"/>
        <v>2024</v>
      </c>
      <c r="C4976" s="17">
        <v>45292</v>
      </c>
      <c r="D4976" s="18" t="s">
        <v>130</v>
      </c>
      <c r="E4976" s="18" t="s">
        <v>164</v>
      </c>
      <c r="F4976" s="18" t="str">
        <f t="shared" si="155"/>
        <v>National Grid-Vegetation Management Reconciliation Factor (VMRF)-45292</v>
      </c>
      <c r="G4976" s="11" t="s">
        <v>131</v>
      </c>
      <c r="H4976" s="11" t="s">
        <v>49</v>
      </c>
      <c r="I4976" s="11" t="s">
        <v>132</v>
      </c>
      <c r="J4976" s="11" t="s">
        <v>166</v>
      </c>
      <c r="K4976" s="11" t="str">
        <f>IFERROR(INDEX('EDC Component Dictionary'!$C$5:$C$37,MATCH('Rates Database'!J4976,'EDC Component Dictionary'!$B$5:$B$37,0)), "Energy Supply")</f>
        <v>Distribution System</v>
      </c>
      <c r="L4976" s="12">
        <v>-2.0000000000000002E-5</v>
      </c>
      <c r="M4976" s="12"/>
    </row>
    <row r="4977" spans="1:13" x14ac:dyDescent="0.3">
      <c r="A4977" s="18">
        <v>4975</v>
      </c>
      <c r="B4977" s="18">
        <f t="shared" si="154"/>
        <v>2023</v>
      </c>
      <c r="C4977" s="17">
        <v>45261</v>
      </c>
      <c r="D4977" s="18" t="s">
        <v>130</v>
      </c>
      <c r="E4977" s="18" t="s">
        <v>164</v>
      </c>
      <c r="F4977" s="18" t="str">
        <f t="shared" si="155"/>
        <v>National Grid-Vegetation Management Reconciliation Factor (VMRF)-45261</v>
      </c>
      <c r="G4977" s="11" t="s">
        <v>131</v>
      </c>
      <c r="H4977" s="11" t="s">
        <v>49</v>
      </c>
      <c r="I4977" s="11" t="s">
        <v>132</v>
      </c>
      <c r="J4977" s="11" t="s">
        <v>166</v>
      </c>
      <c r="K4977" s="11" t="str">
        <f>IFERROR(INDEX('EDC Component Dictionary'!$C$5:$C$37,MATCH('Rates Database'!J4977,'EDC Component Dictionary'!$B$5:$B$37,0)), "Energy Supply")</f>
        <v>Distribution System</v>
      </c>
      <c r="L4977" s="12">
        <v>-2.0000000000000002E-5</v>
      </c>
      <c r="M4977" s="12"/>
    </row>
    <row r="4978" spans="1:13" x14ac:dyDescent="0.3">
      <c r="A4978" s="18">
        <v>4976</v>
      </c>
      <c r="B4978" s="18">
        <f t="shared" si="154"/>
        <v>2023</v>
      </c>
      <c r="C4978" s="17">
        <v>45231</v>
      </c>
      <c r="D4978" s="18" t="s">
        <v>130</v>
      </c>
      <c r="E4978" s="18" t="s">
        <v>164</v>
      </c>
      <c r="F4978" s="18" t="str">
        <f t="shared" si="155"/>
        <v>National Grid-Vegetation Management Reconciliation Factor (VMRF)-45231</v>
      </c>
      <c r="G4978" s="11" t="s">
        <v>131</v>
      </c>
      <c r="H4978" s="11" t="s">
        <v>49</v>
      </c>
      <c r="I4978" s="11" t="s">
        <v>132</v>
      </c>
      <c r="J4978" s="11" t="s">
        <v>166</v>
      </c>
      <c r="K4978" s="11" t="str">
        <f>IFERROR(INDEX('EDC Component Dictionary'!$C$5:$C$37,MATCH('Rates Database'!J4978,'EDC Component Dictionary'!$B$5:$B$37,0)), "Energy Supply")</f>
        <v>Distribution System</v>
      </c>
      <c r="L4978" s="12">
        <v>-2.0000000000000002E-5</v>
      </c>
      <c r="M4978" s="12"/>
    </row>
    <row r="4979" spans="1:13" x14ac:dyDescent="0.3">
      <c r="A4979" s="18">
        <v>4977</v>
      </c>
      <c r="B4979" s="18">
        <f t="shared" si="154"/>
        <v>2023</v>
      </c>
      <c r="C4979" s="17">
        <v>45200</v>
      </c>
      <c r="D4979" s="18" t="s">
        <v>130</v>
      </c>
      <c r="E4979" s="18" t="s">
        <v>164</v>
      </c>
      <c r="F4979" s="18" t="str">
        <f t="shared" si="155"/>
        <v>National Grid-Vegetation Management Reconciliation Factor (VMRF)-45200</v>
      </c>
      <c r="G4979" s="11" t="s">
        <v>131</v>
      </c>
      <c r="H4979" s="11" t="s">
        <v>49</v>
      </c>
      <c r="I4979" s="11" t="s">
        <v>132</v>
      </c>
      <c r="J4979" s="11" t="s">
        <v>166</v>
      </c>
      <c r="K4979" s="11" t="str">
        <f>IFERROR(INDEX('EDC Component Dictionary'!$C$5:$C$37,MATCH('Rates Database'!J4979,'EDC Component Dictionary'!$B$5:$B$37,0)), "Energy Supply")</f>
        <v>Distribution System</v>
      </c>
      <c r="L4979" s="12">
        <v>-2.0000000000000002E-5</v>
      </c>
      <c r="M4979" s="12"/>
    </row>
    <row r="4980" spans="1:13" x14ac:dyDescent="0.3">
      <c r="A4980" s="18">
        <v>4978</v>
      </c>
      <c r="B4980" s="18">
        <f t="shared" si="154"/>
        <v>2023</v>
      </c>
      <c r="C4980" s="17">
        <v>45170</v>
      </c>
      <c r="D4980" s="18" t="s">
        <v>130</v>
      </c>
      <c r="E4980" s="18" t="s">
        <v>164</v>
      </c>
      <c r="F4980" s="18" t="str">
        <f t="shared" si="155"/>
        <v>National Grid-Vegetation Management Reconciliation Factor (VMRF)-45170</v>
      </c>
      <c r="G4980" s="11" t="s">
        <v>131</v>
      </c>
      <c r="H4980" s="11" t="s">
        <v>49</v>
      </c>
      <c r="I4980" s="11" t="s">
        <v>132</v>
      </c>
      <c r="J4980" s="11" t="s">
        <v>166</v>
      </c>
      <c r="K4980" s="11" t="str">
        <f>IFERROR(INDEX('EDC Component Dictionary'!$C$5:$C$37,MATCH('Rates Database'!J4980,'EDC Component Dictionary'!$B$5:$B$37,0)), "Energy Supply")</f>
        <v>Distribution System</v>
      </c>
      <c r="L4980" s="12">
        <v>-2.0000000000000002E-5</v>
      </c>
      <c r="M4980" s="12"/>
    </row>
    <row r="4981" spans="1:13" x14ac:dyDescent="0.3">
      <c r="A4981" s="18">
        <v>4979</v>
      </c>
      <c r="B4981" s="18">
        <f t="shared" si="154"/>
        <v>2023</v>
      </c>
      <c r="C4981" s="17">
        <v>45139</v>
      </c>
      <c r="D4981" s="18" t="s">
        <v>130</v>
      </c>
      <c r="E4981" s="18" t="s">
        <v>164</v>
      </c>
      <c r="F4981" s="18" t="str">
        <f t="shared" si="155"/>
        <v>National Grid-Vegetation Management Reconciliation Factor (VMRF)-45139</v>
      </c>
      <c r="G4981" s="11" t="s">
        <v>131</v>
      </c>
      <c r="H4981" s="11" t="s">
        <v>49</v>
      </c>
      <c r="I4981" s="11" t="s">
        <v>132</v>
      </c>
      <c r="J4981" s="11" t="s">
        <v>166</v>
      </c>
      <c r="K4981" s="11" t="str">
        <f>IFERROR(INDEX('EDC Component Dictionary'!$C$5:$C$37,MATCH('Rates Database'!J4981,'EDC Component Dictionary'!$B$5:$B$37,0)), "Energy Supply")</f>
        <v>Distribution System</v>
      </c>
      <c r="L4981" s="12">
        <v>-2.0000000000000002E-5</v>
      </c>
      <c r="M4981" s="12"/>
    </row>
    <row r="4982" spans="1:13" x14ac:dyDescent="0.3">
      <c r="A4982" s="18">
        <v>4980</v>
      </c>
      <c r="B4982" s="18">
        <f t="shared" si="154"/>
        <v>2023</v>
      </c>
      <c r="C4982" s="17">
        <v>45108</v>
      </c>
      <c r="D4982" s="18" t="s">
        <v>130</v>
      </c>
      <c r="E4982" s="18" t="s">
        <v>164</v>
      </c>
      <c r="F4982" s="18" t="str">
        <f t="shared" si="155"/>
        <v>National Grid-Vegetation Management Reconciliation Factor (VMRF)-45108</v>
      </c>
      <c r="G4982" s="11" t="s">
        <v>131</v>
      </c>
      <c r="H4982" s="11" t="s">
        <v>49</v>
      </c>
      <c r="I4982" s="11" t="s">
        <v>132</v>
      </c>
      <c r="J4982" s="11" t="s">
        <v>166</v>
      </c>
      <c r="K4982" s="11" t="str">
        <f>IFERROR(INDEX('EDC Component Dictionary'!$C$5:$C$37,MATCH('Rates Database'!J4982,'EDC Component Dictionary'!$B$5:$B$37,0)), "Energy Supply")</f>
        <v>Distribution System</v>
      </c>
      <c r="L4982" s="12">
        <v>-2.0000000000000002E-5</v>
      </c>
      <c r="M4982" s="12"/>
    </row>
    <row r="4983" spans="1:13" x14ac:dyDescent="0.3">
      <c r="A4983" s="18">
        <v>4981</v>
      </c>
      <c r="B4983" s="18">
        <f t="shared" si="154"/>
        <v>2023</v>
      </c>
      <c r="C4983" s="17">
        <v>45078</v>
      </c>
      <c r="D4983" s="18" t="s">
        <v>130</v>
      </c>
      <c r="E4983" s="18" t="s">
        <v>164</v>
      </c>
      <c r="F4983" s="18" t="str">
        <f t="shared" si="155"/>
        <v>National Grid-Vegetation Management Reconciliation Factor (VMRF)-45078</v>
      </c>
      <c r="G4983" s="11" t="s">
        <v>131</v>
      </c>
      <c r="H4983" s="11" t="s">
        <v>49</v>
      </c>
      <c r="I4983" s="11" t="s">
        <v>132</v>
      </c>
      <c r="J4983" s="11" t="s">
        <v>166</v>
      </c>
      <c r="K4983" s="11" t="str">
        <f>IFERROR(INDEX('EDC Component Dictionary'!$C$5:$C$37,MATCH('Rates Database'!J4983,'EDC Component Dictionary'!$B$5:$B$37,0)), "Energy Supply")</f>
        <v>Distribution System</v>
      </c>
      <c r="L4983" s="12">
        <v>-2.0000000000000002E-5</v>
      </c>
      <c r="M4983" s="12"/>
    </row>
    <row r="4984" spans="1:13" x14ac:dyDescent="0.3">
      <c r="A4984" s="18">
        <v>4982</v>
      </c>
      <c r="B4984" s="18">
        <f t="shared" si="154"/>
        <v>2023</v>
      </c>
      <c r="C4984" s="17">
        <v>45047</v>
      </c>
      <c r="D4984" s="18" t="s">
        <v>130</v>
      </c>
      <c r="E4984" s="18" t="s">
        <v>164</v>
      </c>
      <c r="F4984" s="18" t="str">
        <f t="shared" si="155"/>
        <v>National Grid-Vegetation Management Reconciliation Factor (VMRF)-45047</v>
      </c>
      <c r="G4984" s="11" t="s">
        <v>131</v>
      </c>
      <c r="H4984" s="11" t="s">
        <v>49</v>
      </c>
      <c r="I4984" s="11" t="s">
        <v>132</v>
      </c>
      <c r="J4984" s="11" t="s">
        <v>166</v>
      </c>
      <c r="K4984" s="11" t="str">
        <f>IFERROR(INDEX('EDC Component Dictionary'!$C$5:$C$37,MATCH('Rates Database'!J4984,'EDC Component Dictionary'!$B$5:$B$37,0)), "Energy Supply")</f>
        <v>Distribution System</v>
      </c>
      <c r="L4984" s="12">
        <v>-2.0000000000000002E-5</v>
      </c>
      <c r="M4984" s="12"/>
    </row>
    <row r="4985" spans="1:13" x14ac:dyDescent="0.3">
      <c r="A4985" s="18">
        <v>4983</v>
      </c>
      <c r="B4985" s="18">
        <f t="shared" si="154"/>
        <v>2023</v>
      </c>
      <c r="C4985" s="17">
        <v>45017</v>
      </c>
      <c r="D4985" s="18" t="s">
        <v>130</v>
      </c>
      <c r="E4985" s="18" t="s">
        <v>164</v>
      </c>
      <c r="F4985" s="18" t="str">
        <f t="shared" si="155"/>
        <v>National Grid-Vegetation Management Reconciliation Factor (VMRF)-45017</v>
      </c>
      <c r="G4985" s="11" t="s">
        <v>131</v>
      </c>
      <c r="H4985" s="11" t="s">
        <v>49</v>
      </c>
      <c r="I4985" s="11" t="s">
        <v>132</v>
      </c>
      <c r="J4985" s="11" t="s">
        <v>166</v>
      </c>
      <c r="K4985" s="11" t="str">
        <f>IFERROR(INDEX('EDC Component Dictionary'!$C$5:$C$37,MATCH('Rates Database'!J4985,'EDC Component Dictionary'!$B$5:$B$37,0)), "Energy Supply")</f>
        <v>Distribution System</v>
      </c>
      <c r="L4985" s="12">
        <v>-2.0000000000000002E-5</v>
      </c>
      <c r="M4985" s="12"/>
    </row>
    <row r="4986" spans="1:13" x14ac:dyDescent="0.3">
      <c r="A4986" s="18">
        <v>4984</v>
      </c>
      <c r="B4986" s="18">
        <f t="shared" si="154"/>
        <v>2023</v>
      </c>
      <c r="C4986" s="17">
        <v>44986</v>
      </c>
      <c r="D4986" s="18" t="s">
        <v>130</v>
      </c>
      <c r="E4986" s="18" t="s">
        <v>164</v>
      </c>
      <c r="F4986" s="18" t="str">
        <f t="shared" si="155"/>
        <v>National Grid-Vegetation Management Reconciliation Factor (VMRF)-44986</v>
      </c>
      <c r="G4986" s="11" t="s">
        <v>131</v>
      </c>
      <c r="H4986" s="11" t="s">
        <v>49</v>
      </c>
      <c r="I4986" s="11" t="s">
        <v>132</v>
      </c>
      <c r="J4986" s="11" t="s">
        <v>166</v>
      </c>
      <c r="K4986" s="11" t="str">
        <f>IFERROR(INDEX('EDC Component Dictionary'!$C$5:$C$37,MATCH('Rates Database'!J4986,'EDC Component Dictionary'!$B$5:$B$37,0)), "Energy Supply")</f>
        <v>Distribution System</v>
      </c>
      <c r="L4986" s="12">
        <v>-2.0000000000000002E-5</v>
      </c>
      <c r="M4986" s="12"/>
    </row>
    <row r="4987" spans="1:13" x14ac:dyDescent="0.3">
      <c r="A4987" s="18">
        <v>4985</v>
      </c>
      <c r="B4987" s="18">
        <f t="shared" si="154"/>
        <v>2023</v>
      </c>
      <c r="C4987" s="17">
        <v>44958</v>
      </c>
      <c r="D4987" s="18" t="s">
        <v>130</v>
      </c>
      <c r="E4987" s="18" t="s">
        <v>164</v>
      </c>
      <c r="F4987" s="18" t="str">
        <f t="shared" si="155"/>
        <v>National Grid-Vegetation Management Reconciliation Factor (VMRF)-44958</v>
      </c>
      <c r="G4987" s="11" t="s">
        <v>131</v>
      </c>
      <c r="H4987" s="11" t="s">
        <v>49</v>
      </c>
      <c r="I4987" s="11" t="s">
        <v>132</v>
      </c>
      <c r="J4987" s="11" t="s">
        <v>166</v>
      </c>
      <c r="K4987" s="11" t="str">
        <f>IFERROR(INDEX('EDC Component Dictionary'!$C$5:$C$37,MATCH('Rates Database'!J4987,'EDC Component Dictionary'!$B$5:$B$37,0)), "Energy Supply")</f>
        <v>Distribution System</v>
      </c>
      <c r="L4987" s="12">
        <v>0</v>
      </c>
      <c r="M4987" s="12"/>
    </row>
    <row r="4988" spans="1:13" x14ac:dyDescent="0.3">
      <c r="A4988" s="18">
        <v>4986</v>
      </c>
      <c r="B4988" s="18">
        <f t="shared" si="154"/>
        <v>2023</v>
      </c>
      <c r="C4988" s="17">
        <v>44927</v>
      </c>
      <c r="D4988" s="18" t="s">
        <v>130</v>
      </c>
      <c r="E4988" s="18" t="s">
        <v>164</v>
      </c>
      <c r="F4988" s="18" t="str">
        <f t="shared" si="155"/>
        <v>National Grid-Vegetation Management Reconciliation Factor (VMRF)-44927</v>
      </c>
      <c r="G4988" s="11" t="s">
        <v>131</v>
      </c>
      <c r="H4988" s="11" t="s">
        <v>49</v>
      </c>
      <c r="I4988" s="11" t="s">
        <v>132</v>
      </c>
      <c r="J4988" s="11" t="s">
        <v>166</v>
      </c>
      <c r="K4988" s="11" t="str">
        <f>IFERROR(INDEX('EDC Component Dictionary'!$C$5:$C$37,MATCH('Rates Database'!J4988,'EDC Component Dictionary'!$B$5:$B$37,0)), "Energy Supply")</f>
        <v>Distribution System</v>
      </c>
      <c r="L4988" s="12">
        <v>0</v>
      </c>
      <c r="M4988" s="12"/>
    </row>
    <row r="4989" spans="1:13" x14ac:dyDescent="0.3">
      <c r="A4989" s="18">
        <v>4987</v>
      </c>
      <c r="B4989" s="18">
        <f t="shared" si="154"/>
        <v>2022</v>
      </c>
      <c r="C4989" s="17">
        <v>44896</v>
      </c>
      <c r="D4989" s="18" t="s">
        <v>130</v>
      </c>
      <c r="E4989" s="18" t="s">
        <v>164</v>
      </c>
      <c r="F4989" s="18" t="str">
        <f t="shared" si="155"/>
        <v>National Grid-Vegetation Management Reconciliation Factor (VMRF)-44896</v>
      </c>
      <c r="G4989" s="11" t="s">
        <v>131</v>
      </c>
      <c r="H4989" s="11" t="s">
        <v>49</v>
      </c>
      <c r="I4989" s="11" t="s">
        <v>132</v>
      </c>
      <c r="J4989" s="11" t="s">
        <v>166</v>
      </c>
      <c r="K4989" s="11" t="str">
        <f>IFERROR(INDEX('EDC Component Dictionary'!$C$5:$C$37,MATCH('Rates Database'!J4989,'EDC Component Dictionary'!$B$5:$B$37,0)), "Energy Supply")</f>
        <v>Distribution System</v>
      </c>
      <c r="L4989" s="12">
        <v>0</v>
      </c>
      <c r="M4989" s="12"/>
    </row>
    <row r="4990" spans="1:13" x14ac:dyDescent="0.3">
      <c r="A4990" s="18">
        <v>4988</v>
      </c>
      <c r="B4990" s="18">
        <f t="shared" si="154"/>
        <v>2022</v>
      </c>
      <c r="C4990" s="17">
        <v>44866</v>
      </c>
      <c r="D4990" s="18" t="s">
        <v>130</v>
      </c>
      <c r="E4990" s="18" t="s">
        <v>164</v>
      </c>
      <c r="F4990" s="18" t="str">
        <f t="shared" si="155"/>
        <v>National Grid-Vegetation Management Reconciliation Factor (VMRF)-44866</v>
      </c>
      <c r="G4990" s="11" t="s">
        <v>131</v>
      </c>
      <c r="H4990" s="11" t="s">
        <v>49</v>
      </c>
      <c r="I4990" s="11" t="s">
        <v>132</v>
      </c>
      <c r="J4990" s="11" t="s">
        <v>166</v>
      </c>
      <c r="K4990" s="11" t="str">
        <f>IFERROR(INDEX('EDC Component Dictionary'!$C$5:$C$37,MATCH('Rates Database'!J4990,'EDC Component Dictionary'!$B$5:$B$37,0)), "Energy Supply")</f>
        <v>Distribution System</v>
      </c>
      <c r="L4990" s="12">
        <v>0</v>
      </c>
      <c r="M4990" s="12"/>
    </row>
    <row r="4991" spans="1:13" x14ac:dyDescent="0.3">
      <c r="A4991" s="18">
        <v>4989</v>
      </c>
      <c r="B4991" s="18">
        <f t="shared" si="154"/>
        <v>2022</v>
      </c>
      <c r="C4991" s="17">
        <v>44835</v>
      </c>
      <c r="D4991" s="18" t="s">
        <v>130</v>
      </c>
      <c r="E4991" s="18" t="s">
        <v>164</v>
      </c>
      <c r="F4991" s="18" t="str">
        <f t="shared" si="155"/>
        <v>National Grid-Vegetation Management Reconciliation Factor (VMRF)-44835</v>
      </c>
      <c r="G4991" s="11" t="s">
        <v>131</v>
      </c>
      <c r="H4991" s="11" t="s">
        <v>49</v>
      </c>
      <c r="I4991" s="11" t="s">
        <v>132</v>
      </c>
      <c r="J4991" s="11" t="s">
        <v>166</v>
      </c>
      <c r="K4991" s="11" t="str">
        <f>IFERROR(INDEX('EDC Component Dictionary'!$C$5:$C$37,MATCH('Rates Database'!J4991,'EDC Component Dictionary'!$B$5:$B$37,0)), "Energy Supply")</f>
        <v>Distribution System</v>
      </c>
      <c r="L4991" s="12">
        <v>0</v>
      </c>
      <c r="M4991" s="12"/>
    </row>
    <row r="4992" spans="1:13" x14ac:dyDescent="0.3">
      <c r="A4992" s="18">
        <v>4990</v>
      </c>
      <c r="B4992" s="18">
        <f t="shared" si="154"/>
        <v>2022</v>
      </c>
      <c r="C4992" s="17">
        <v>44805</v>
      </c>
      <c r="D4992" s="18" t="s">
        <v>130</v>
      </c>
      <c r="E4992" s="18" t="s">
        <v>164</v>
      </c>
      <c r="F4992" s="18" t="str">
        <f t="shared" si="155"/>
        <v>National Grid-Vegetation Management Reconciliation Factor (VMRF)-44805</v>
      </c>
      <c r="G4992" s="11" t="s">
        <v>131</v>
      </c>
      <c r="H4992" s="11" t="s">
        <v>49</v>
      </c>
      <c r="I4992" s="11" t="s">
        <v>132</v>
      </c>
      <c r="J4992" s="11" t="s">
        <v>166</v>
      </c>
      <c r="K4992" s="11" t="str">
        <f>IFERROR(INDEX('EDC Component Dictionary'!$C$5:$C$37,MATCH('Rates Database'!J4992,'EDC Component Dictionary'!$B$5:$B$37,0)), "Energy Supply")</f>
        <v>Distribution System</v>
      </c>
      <c r="L4992" s="12">
        <v>0</v>
      </c>
      <c r="M4992" s="12"/>
    </row>
    <row r="4993" spans="1:13" x14ac:dyDescent="0.3">
      <c r="A4993" s="18">
        <v>4991</v>
      </c>
      <c r="B4993" s="18">
        <f t="shared" si="154"/>
        <v>2022</v>
      </c>
      <c r="C4993" s="17">
        <v>44774</v>
      </c>
      <c r="D4993" s="18" t="s">
        <v>130</v>
      </c>
      <c r="E4993" s="18" t="s">
        <v>164</v>
      </c>
      <c r="F4993" s="18" t="str">
        <f t="shared" si="155"/>
        <v>National Grid-Vegetation Management Reconciliation Factor (VMRF)-44774</v>
      </c>
      <c r="G4993" s="11" t="s">
        <v>131</v>
      </c>
      <c r="H4993" s="11" t="s">
        <v>49</v>
      </c>
      <c r="I4993" s="11" t="s">
        <v>132</v>
      </c>
      <c r="J4993" s="11" t="s">
        <v>166</v>
      </c>
      <c r="K4993" s="11" t="str">
        <f>IFERROR(INDEX('EDC Component Dictionary'!$C$5:$C$37,MATCH('Rates Database'!J4993,'EDC Component Dictionary'!$B$5:$B$37,0)), "Energy Supply")</f>
        <v>Distribution System</v>
      </c>
      <c r="L4993" s="12">
        <v>0</v>
      </c>
      <c r="M4993" s="12"/>
    </row>
    <row r="4994" spans="1:13" x14ac:dyDescent="0.3">
      <c r="A4994" s="18">
        <v>4992</v>
      </c>
      <c r="B4994" s="18">
        <f t="shared" si="154"/>
        <v>2022</v>
      </c>
      <c r="C4994" s="17">
        <v>44743</v>
      </c>
      <c r="D4994" s="18" t="s">
        <v>130</v>
      </c>
      <c r="E4994" s="18" t="s">
        <v>164</v>
      </c>
      <c r="F4994" s="18" t="str">
        <f t="shared" si="155"/>
        <v>National Grid-Vegetation Management Reconciliation Factor (VMRF)-44743</v>
      </c>
      <c r="G4994" s="11" t="s">
        <v>131</v>
      </c>
      <c r="H4994" s="11" t="s">
        <v>49</v>
      </c>
      <c r="I4994" s="11" t="s">
        <v>132</v>
      </c>
      <c r="J4994" s="11" t="s">
        <v>166</v>
      </c>
      <c r="K4994" s="11" t="str">
        <f>IFERROR(INDEX('EDC Component Dictionary'!$C$5:$C$37,MATCH('Rates Database'!J4994,'EDC Component Dictionary'!$B$5:$B$37,0)), "Energy Supply")</f>
        <v>Distribution System</v>
      </c>
      <c r="L4994" s="12">
        <v>0</v>
      </c>
      <c r="M4994" s="12"/>
    </row>
    <row r="4995" spans="1:13" x14ac:dyDescent="0.3">
      <c r="A4995" s="18">
        <v>4993</v>
      </c>
      <c r="B4995" s="18">
        <f t="shared" ref="B4995:B5058" si="156">YEAR(C4995)</f>
        <v>2022</v>
      </c>
      <c r="C4995" s="17">
        <v>44713</v>
      </c>
      <c r="D4995" s="18" t="s">
        <v>130</v>
      </c>
      <c r="E4995" s="18" t="s">
        <v>164</v>
      </c>
      <c r="F4995" s="18" t="str">
        <f t="shared" si="155"/>
        <v>National Grid-Vegetation Management Reconciliation Factor (VMRF)-44713</v>
      </c>
      <c r="G4995" s="11" t="s">
        <v>131</v>
      </c>
      <c r="H4995" s="11" t="s">
        <v>49</v>
      </c>
      <c r="I4995" s="11" t="s">
        <v>132</v>
      </c>
      <c r="J4995" s="11" t="s">
        <v>166</v>
      </c>
      <c r="K4995" s="11" t="str">
        <f>IFERROR(INDEX('EDC Component Dictionary'!$C$5:$C$37,MATCH('Rates Database'!J4995,'EDC Component Dictionary'!$B$5:$B$37,0)), "Energy Supply")</f>
        <v>Distribution System</v>
      </c>
      <c r="L4995" s="12">
        <v>0</v>
      </c>
      <c r="M4995" s="12"/>
    </row>
    <row r="4996" spans="1:13" x14ac:dyDescent="0.3">
      <c r="A4996" s="18">
        <v>4994</v>
      </c>
      <c r="B4996" s="18">
        <f t="shared" si="156"/>
        <v>2022</v>
      </c>
      <c r="C4996" s="17">
        <v>44682</v>
      </c>
      <c r="D4996" s="18" t="s">
        <v>130</v>
      </c>
      <c r="E4996" s="18" t="s">
        <v>164</v>
      </c>
      <c r="F4996" s="18" t="str">
        <f t="shared" ref="F4996:F5059" si="157">_xlfn.CONCAT(E4996,"-",J4996,"-",C4996)</f>
        <v>National Grid-Vegetation Management Reconciliation Factor (VMRF)-44682</v>
      </c>
      <c r="G4996" s="11" t="s">
        <v>131</v>
      </c>
      <c r="H4996" s="11" t="s">
        <v>49</v>
      </c>
      <c r="I4996" s="11" t="s">
        <v>132</v>
      </c>
      <c r="J4996" s="11" t="s">
        <v>166</v>
      </c>
      <c r="K4996" s="11" t="str">
        <f>IFERROR(INDEX('EDC Component Dictionary'!$C$5:$C$37,MATCH('Rates Database'!J4996,'EDC Component Dictionary'!$B$5:$B$37,0)), "Energy Supply")</f>
        <v>Distribution System</v>
      </c>
      <c r="L4996" s="12">
        <v>0</v>
      </c>
      <c r="M4996" s="12"/>
    </row>
    <row r="4997" spans="1:13" x14ac:dyDescent="0.3">
      <c r="A4997" s="18">
        <v>4995</v>
      </c>
      <c r="B4997" s="18">
        <f t="shared" si="156"/>
        <v>2022</v>
      </c>
      <c r="C4997" s="17">
        <v>44652</v>
      </c>
      <c r="D4997" s="18" t="s">
        <v>130</v>
      </c>
      <c r="E4997" s="18" t="s">
        <v>164</v>
      </c>
      <c r="F4997" s="18" t="str">
        <f t="shared" si="157"/>
        <v>National Grid-Vegetation Management Reconciliation Factor (VMRF)-44652</v>
      </c>
      <c r="G4997" s="11" t="s">
        <v>131</v>
      </c>
      <c r="H4997" s="11" t="s">
        <v>49</v>
      </c>
      <c r="I4997" s="11" t="s">
        <v>132</v>
      </c>
      <c r="J4997" s="11" t="s">
        <v>166</v>
      </c>
      <c r="K4997" s="11" t="str">
        <f>IFERROR(INDEX('EDC Component Dictionary'!$C$5:$C$37,MATCH('Rates Database'!J4997,'EDC Component Dictionary'!$B$5:$B$37,0)), "Energy Supply")</f>
        <v>Distribution System</v>
      </c>
      <c r="L4997" s="12">
        <v>0</v>
      </c>
      <c r="M4997" s="12"/>
    </row>
    <row r="4998" spans="1:13" x14ac:dyDescent="0.3">
      <c r="A4998" s="18">
        <v>4996</v>
      </c>
      <c r="B4998" s="18">
        <f t="shared" si="156"/>
        <v>2022</v>
      </c>
      <c r="C4998" s="17">
        <v>44621</v>
      </c>
      <c r="D4998" s="18" t="s">
        <v>130</v>
      </c>
      <c r="E4998" s="18" t="s">
        <v>164</v>
      </c>
      <c r="F4998" s="18" t="str">
        <f t="shared" si="157"/>
        <v>National Grid-Vegetation Management Reconciliation Factor (VMRF)-44621</v>
      </c>
      <c r="G4998" s="11" t="s">
        <v>131</v>
      </c>
      <c r="H4998" s="11" t="s">
        <v>49</v>
      </c>
      <c r="I4998" s="11" t="s">
        <v>132</v>
      </c>
      <c r="J4998" s="11" t="s">
        <v>166</v>
      </c>
      <c r="K4998" s="11" t="str">
        <f>IFERROR(INDEX('EDC Component Dictionary'!$C$5:$C$37,MATCH('Rates Database'!J4998,'EDC Component Dictionary'!$B$5:$B$37,0)), "Energy Supply")</f>
        <v>Distribution System</v>
      </c>
      <c r="L4998" s="12">
        <v>0</v>
      </c>
      <c r="M4998" s="12"/>
    </row>
    <row r="4999" spans="1:13" x14ac:dyDescent="0.3">
      <c r="A4999" s="18">
        <v>4997</v>
      </c>
      <c r="B4999" s="18">
        <f t="shared" si="156"/>
        <v>2022</v>
      </c>
      <c r="C4999" s="17">
        <v>44593</v>
      </c>
      <c r="D4999" s="18" t="s">
        <v>130</v>
      </c>
      <c r="E4999" s="18" t="s">
        <v>164</v>
      </c>
      <c r="F4999" s="18" t="str">
        <f t="shared" si="157"/>
        <v>National Grid-Vegetation Management Reconciliation Factor (VMRF)-44593</v>
      </c>
      <c r="G4999" s="11" t="s">
        <v>131</v>
      </c>
      <c r="H4999" s="11" t="s">
        <v>49</v>
      </c>
      <c r="I4999" s="11" t="s">
        <v>132</v>
      </c>
      <c r="J4999" s="11" t="s">
        <v>166</v>
      </c>
      <c r="K4999" s="11" t="str">
        <f>IFERROR(INDEX('EDC Component Dictionary'!$C$5:$C$37,MATCH('Rates Database'!J4999,'EDC Component Dictionary'!$B$5:$B$37,0)), "Energy Supply")</f>
        <v>Distribution System</v>
      </c>
      <c r="L4999" s="12">
        <v>0</v>
      </c>
      <c r="M4999" s="12"/>
    </row>
    <row r="5000" spans="1:13" x14ac:dyDescent="0.3">
      <c r="A5000" s="18">
        <v>4998</v>
      </c>
      <c r="B5000" s="18">
        <f t="shared" si="156"/>
        <v>2022</v>
      </c>
      <c r="C5000" s="17">
        <v>44562</v>
      </c>
      <c r="D5000" s="18" t="s">
        <v>130</v>
      </c>
      <c r="E5000" s="18" t="s">
        <v>164</v>
      </c>
      <c r="F5000" s="18" t="str">
        <f t="shared" si="157"/>
        <v>National Grid-Vegetation Management Reconciliation Factor (VMRF)-44562</v>
      </c>
      <c r="G5000" s="11" t="s">
        <v>131</v>
      </c>
      <c r="H5000" s="11" t="s">
        <v>49</v>
      </c>
      <c r="I5000" s="11" t="s">
        <v>132</v>
      </c>
      <c r="J5000" s="11" t="s">
        <v>166</v>
      </c>
      <c r="K5000" s="11" t="str">
        <f>IFERROR(INDEX('EDC Component Dictionary'!$C$5:$C$37,MATCH('Rates Database'!J5000,'EDC Component Dictionary'!$B$5:$B$37,0)), "Energy Supply")</f>
        <v>Distribution System</v>
      </c>
      <c r="L5000" s="12">
        <v>0</v>
      </c>
      <c r="M5000" s="12"/>
    </row>
    <row r="5001" spans="1:13" x14ac:dyDescent="0.3">
      <c r="A5001" s="18">
        <v>4999</v>
      </c>
      <c r="B5001" s="18">
        <f t="shared" si="156"/>
        <v>2021</v>
      </c>
      <c r="C5001" s="17">
        <v>44531</v>
      </c>
      <c r="D5001" s="18" t="s">
        <v>130</v>
      </c>
      <c r="E5001" s="18" t="s">
        <v>164</v>
      </c>
      <c r="F5001" s="18" t="str">
        <f t="shared" si="157"/>
        <v>National Grid-Vegetation Management Reconciliation Factor (VMRF)-44531</v>
      </c>
      <c r="G5001" s="11" t="s">
        <v>131</v>
      </c>
      <c r="H5001" s="11" t="s">
        <v>49</v>
      </c>
      <c r="I5001" s="11" t="s">
        <v>132</v>
      </c>
      <c r="J5001" s="11" t="s">
        <v>166</v>
      </c>
      <c r="K5001" s="11" t="str">
        <f>IFERROR(INDEX('EDC Component Dictionary'!$C$5:$C$37,MATCH('Rates Database'!J5001,'EDC Component Dictionary'!$B$5:$B$37,0)), "Energy Supply")</f>
        <v>Distribution System</v>
      </c>
      <c r="L5001" s="12">
        <v>0</v>
      </c>
      <c r="M5001" s="12"/>
    </row>
    <row r="5002" spans="1:13" x14ac:dyDescent="0.3">
      <c r="A5002" s="18">
        <v>5000</v>
      </c>
      <c r="B5002" s="18">
        <f t="shared" si="156"/>
        <v>2021</v>
      </c>
      <c r="C5002" s="17">
        <v>44501</v>
      </c>
      <c r="D5002" s="18" t="s">
        <v>130</v>
      </c>
      <c r="E5002" s="18" t="s">
        <v>164</v>
      </c>
      <c r="F5002" s="18" t="str">
        <f t="shared" si="157"/>
        <v>National Grid-Vegetation Management Reconciliation Factor (VMRF)-44501</v>
      </c>
      <c r="G5002" s="11" t="s">
        <v>131</v>
      </c>
      <c r="H5002" s="11" t="s">
        <v>49</v>
      </c>
      <c r="I5002" s="11" t="s">
        <v>132</v>
      </c>
      <c r="J5002" s="11" t="s">
        <v>166</v>
      </c>
      <c r="K5002" s="11" t="str">
        <f>IFERROR(INDEX('EDC Component Dictionary'!$C$5:$C$37,MATCH('Rates Database'!J5002,'EDC Component Dictionary'!$B$5:$B$37,0)), "Energy Supply")</f>
        <v>Distribution System</v>
      </c>
      <c r="L5002" s="12">
        <v>0</v>
      </c>
      <c r="M5002" s="12"/>
    </row>
    <row r="5003" spans="1:13" x14ac:dyDescent="0.3">
      <c r="A5003" s="18">
        <v>5001</v>
      </c>
      <c r="B5003" s="18">
        <f t="shared" si="156"/>
        <v>2021</v>
      </c>
      <c r="C5003" s="17">
        <v>44470</v>
      </c>
      <c r="D5003" s="18" t="s">
        <v>130</v>
      </c>
      <c r="E5003" s="18" t="s">
        <v>164</v>
      </c>
      <c r="F5003" s="18" t="str">
        <f t="shared" si="157"/>
        <v>National Grid-Vegetation Management Reconciliation Factor (VMRF)-44470</v>
      </c>
      <c r="G5003" s="11" t="s">
        <v>131</v>
      </c>
      <c r="H5003" s="11" t="s">
        <v>49</v>
      </c>
      <c r="I5003" s="11" t="s">
        <v>132</v>
      </c>
      <c r="J5003" s="11" t="s">
        <v>166</v>
      </c>
      <c r="K5003" s="11" t="str">
        <f>IFERROR(INDEX('EDC Component Dictionary'!$C$5:$C$37,MATCH('Rates Database'!J5003,'EDC Component Dictionary'!$B$5:$B$37,0)), "Energy Supply")</f>
        <v>Distribution System</v>
      </c>
      <c r="L5003" s="12">
        <v>0</v>
      </c>
      <c r="M5003" s="12"/>
    </row>
    <row r="5004" spans="1:13" x14ac:dyDescent="0.3">
      <c r="A5004" s="18">
        <v>5002</v>
      </c>
      <c r="B5004" s="18">
        <f t="shared" si="156"/>
        <v>2021</v>
      </c>
      <c r="C5004" s="17">
        <v>44440</v>
      </c>
      <c r="D5004" s="18" t="s">
        <v>130</v>
      </c>
      <c r="E5004" s="18" t="s">
        <v>164</v>
      </c>
      <c r="F5004" s="18" t="str">
        <f t="shared" si="157"/>
        <v>National Grid-Vegetation Management Reconciliation Factor (VMRF)-44440</v>
      </c>
      <c r="G5004" s="11" t="s">
        <v>131</v>
      </c>
      <c r="H5004" s="11" t="s">
        <v>49</v>
      </c>
      <c r="I5004" s="11" t="s">
        <v>132</v>
      </c>
      <c r="J5004" s="11" t="s">
        <v>166</v>
      </c>
      <c r="K5004" s="11" t="str">
        <f>IFERROR(INDEX('EDC Component Dictionary'!$C$5:$C$37,MATCH('Rates Database'!J5004,'EDC Component Dictionary'!$B$5:$B$37,0)), "Energy Supply")</f>
        <v>Distribution System</v>
      </c>
      <c r="L5004" s="12">
        <v>0</v>
      </c>
      <c r="M5004" s="12"/>
    </row>
    <row r="5005" spans="1:13" x14ac:dyDescent="0.3">
      <c r="A5005" s="18">
        <v>5003</v>
      </c>
      <c r="B5005" s="18">
        <f t="shared" si="156"/>
        <v>2021</v>
      </c>
      <c r="C5005" s="17">
        <v>44409</v>
      </c>
      <c r="D5005" s="18" t="s">
        <v>130</v>
      </c>
      <c r="E5005" s="18" t="s">
        <v>164</v>
      </c>
      <c r="F5005" s="18" t="str">
        <f t="shared" si="157"/>
        <v>National Grid-Vegetation Management Reconciliation Factor (VMRF)-44409</v>
      </c>
      <c r="G5005" s="11" t="s">
        <v>131</v>
      </c>
      <c r="H5005" s="11" t="s">
        <v>49</v>
      </c>
      <c r="I5005" s="11" t="s">
        <v>132</v>
      </c>
      <c r="J5005" s="11" t="s">
        <v>166</v>
      </c>
      <c r="K5005" s="11" t="str">
        <f>IFERROR(INDEX('EDC Component Dictionary'!$C$5:$C$37,MATCH('Rates Database'!J5005,'EDC Component Dictionary'!$B$5:$B$37,0)), "Energy Supply")</f>
        <v>Distribution System</v>
      </c>
      <c r="L5005" s="12">
        <v>0</v>
      </c>
      <c r="M5005" s="12"/>
    </row>
    <row r="5006" spans="1:13" x14ac:dyDescent="0.3">
      <c r="A5006" s="18">
        <v>5004</v>
      </c>
      <c r="B5006" s="18">
        <f t="shared" si="156"/>
        <v>2021</v>
      </c>
      <c r="C5006" s="17">
        <v>44378</v>
      </c>
      <c r="D5006" s="18" t="s">
        <v>130</v>
      </c>
      <c r="E5006" s="18" t="s">
        <v>164</v>
      </c>
      <c r="F5006" s="18" t="str">
        <f t="shared" si="157"/>
        <v>National Grid-Vegetation Management Reconciliation Factor (VMRF)-44378</v>
      </c>
      <c r="G5006" s="11" t="s">
        <v>131</v>
      </c>
      <c r="H5006" s="11" t="s">
        <v>49</v>
      </c>
      <c r="I5006" s="11" t="s">
        <v>132</v>
      </c>
      <c r="J5006" s="11" t="s">
        <v>166</v>
      </c>
      <c r="K5006" s="11" t="str">
        <f>IFERROR(INDEX('EDC Component Dictionary'!$C$5:$C$37,MATCH('Rates Database'!J5006,'EDC Component Dictionary'!$B$5:$B$37,0)), "Energy Supply")</f>
        <v>Distribution System</v>
      </c>
      <c r="L5006" s="12">
        <v>0</v>
      </c>
      <c r="M5006" s="12"/>
    </row>
    <row r="5007" spans="1:13" x14ac:dyDescent="0.3">
      <c r="A5007" s="18">
        <v>5005</v>
      </c>
      <c r="B5007" s="18">
        <f t="shared" si="156"/>
        <v>2021</v>
      </c>
      <c r="C5007" s="17">
        <v>44348</v>
      </c>
      <c r="D5007" s="18" t="s">
        <v>130</v>
      </c>
      <c r="E5007" s="18" t="s">
        <v>164</v>
      </c>
      <c r="F5007" s="18" t="str">
        <f t="shared" si="157"/>
        <v>National Grid-Vegetation Management Reconciliation Factor (VMRF)-44348</v>
      </c>
      <c r="G5007" s="11" t="s">
        <v>131</v>
      </c>
      <c r="H5007" s="11" t="s">
        <v>49</v>
      </c>
      <c r="I5007" s="11" t="s">
        <v>132</v>
      </c>
      <c r="J5007" s="11" t="s">
        <v>166</v>
      </c>
      <c r="K5007" s="11" t="str">
        <f>IFERROR(INDEX('EDC Component Dictionary'!$C$5:$C$37,MATCH('Rates Database'!J5007,'EDC Component Dictionary'!$B$5:$B$37,0)), "Energy Supply")</f>
        <v>Distribution System</v>
      </c>
      <c r="L5007" s="12">
        <v>0</v>
      </c>
      <c r="M5007" s="12"/>
    </row>
    <row r="5008" spans="1:13" x14ac:dyDescent="0.3">
      <c r="A5008" s="18">
        <v>5006</v>
      </c>
      <c r="B5008" s="18">
        <f t="shared" si="156"/>
        <v>2021</v>
      </c>
      <c r="C5008" s="17">
        <v>44317</v>
      </c>
      <c r="D5008" s="18" t="s">
        <v>130</v>
      </c>
      <c r="E5008" s="18" t="s">
        <v>164</v>
      </c>
      <c r="F5008" s="18" t="str">
        <f t="shared" si="157"/>
        <v>National Grid-Vegetation Management Reconciliation Factor (VMRF)-44317</v>
      </c>
      <c r="G5008" s="11" t="s">
        <v>131</v>
      </c>
      <c r="H5008" s="11" t="s">
        <v>49</v>
      </c>
      <c r="I5008" s="11" t="s">
        <v>132</v>
      </c>
      <c r="J5008" s="11" t="s">
        <v>166</v>
      </c>
      <c r="K5008" s="11" t="str">
        <f>IFERROR(INDEX('EDC Component Dictionary'!$C$5:$C$37,MATCH('Rates Database'!J5008,'EDC Component Dictionary'!$B$5:$B$37,0)), "Energy Supply")</f>
        <v>Distribution System</v>
      </c>
      <c r="L5008" s="12">
        <v>0</v>
      </c>
      <c r="M5008" s="12"/>
    </row>
    <row r="5009" spans="1:13" x14ac:dyDescent="0.3">
      <c r="A5009" s="18">
        <v>5007</v>
      </c>
      <c r="B5009" s="18">
        <f t="shared" si="156"/>
        <v>2021</v>
      </c>
      <c r="C5009" s="17">
        <v>44287</v>
      </c>
      <c r="D5009" s="18" t="s">
        <v>130</v>
      </c>
      <c r="E5009" s="18" t="s">
        <v>164</v>
      </c>
      <c r="F5009" s="18" t="str">
        <f t="shared" si="157"/>
        <v>National Grid-Vegetation Management Reconciliation Factor (VMRF)-44287</v>
      </c>
      <c r="G5009" s="11" t="s">
        <v>131</v>
      </c>
      <c r="H5009" s="11" t="s">
        <v>49</v>
      </c>
      <c r="I5009" s="11" t="s">
        <v>132</v>
      </c>
      <c r="J5009" s="11" t="s">
        <v>166</v>
      </c>
      <c r="K5009" s="11" t="str">
        <f>IFERROR(INDEX('EDC Component Dictionary'!$C$5:$C$37,MATCH('Rates Database'!J5009,'EDC Component Dictionary'!$B$5:$B$37,0)), "Energy Supply")</f>
        <v>Distribution System</v>
      </c>
      <c r="L5009" s="12">
        <v>0</v>
      </c>
      <c r="M5009" s="12"/>
    </row>
    <row r="5010" spans="1:13" x14ac:dyDescent="0.3">
      <c r="A5010" s="18">
        <v>5008</v>
      </c>
      <c r="B5010" s="18">
        <f t="shared" si="156"/>
        <v>2021</v>
      </c>
      <c r="C5010" s="17">
        <v>44256</v>
      </c>
      <c r="D5010" s="18" t="s">
        <v>130</v>
      </c>
      <c r="E5010" s="18" t="s">
        <v>164</v>
      </c>
      <c r="F5010" s="18" t="str">
        <f t="shared" si="157"/>
        <v>National Grid-Vegetation Management Reconciliation Factor (VMRF)-44256</v>
      </c>
      <c r="G5010" s="11" t="s">
        <v>131</v>
      </c>
      <c r="H5010" s="11" t="s">
        <v>49</v>
      </c>
      <c r="I5010" s="11" t="s">
        <v>132</v>
      </c>
      <c r="J5010" s="11" t="s">
        <v>166</v>
      </c>
      <c r="K5010" s="11" t="str">
        <f>IFERROR(INDEX('EDC Component Dictionary'!$C$5:$C$37,MATCH('Rates Database'!J5010,'EDC Component Dictionary'!$B$5:$B$37,0)), "Energy Supply")</f>
        <v>Distribution System</v>
      </c>
      <c r="L5010" s="12">
        <v>0</v>
      </c>
      <c r="M5010" s="12"/>
    </row>
    <row r="5011" spans="1:13" x14ac:dyDescent="0.3">
      <c r="A5011" s="18">
        <v>5009</v>
      </c>
      <c r="B5011" s="18">
        <f t="shared" si="156"/>
        <v>2021</v>
      </c>
      <c r="C5011" s="17">
        <v>44228</v>
      </c>
      <c r="D5011" s="18" t="s">
        <v>130</v>
      </c>
      <c r="E5011" s="18" t="s">
        <v>164</v>
      </c>
      <c r="F5011" s="18" t="str">
        <f t="shared" si="157"/>
        <v>National Grid-Vegetation Management Reconciliation Factor (VMRF)-44228</v>
      </c>
      <c r="G5011" s="11" t="s">
        <v>131</v>
      </c>
      <c r="H5011" s="11" t="s">
        <v>49</v>
      </c>
      <c r="I5011" s="11" t="s">
        <v>132</v>
      </c>
      <c r="J5011" s="11" t="s">
        <v>166</v>
      </c>
      <c r="K5011" s="11" t="str">
        <f>IFERROR(INDEX('EDC Component Dictionary'!$C$5:$C$37,MATCH('Rates Database'!J5011,'EDC Component Dictionary'!$B$5:$B$37,0)), "Energy Supply")</f>
        <v>Distribution System</v>
      </c>
      <c r="L5011" s="12">
        <v>0</v>
      </c>
      <c r="M5011" s="12"/>
    </row>
    <row r="5012" spans="1:13" x14ac:dyDescent="0.3">
      <c r="A5012" s="18">
        <v>5010</v>
      </c>
      <c r="B5012" s="18">
        <f t="shared" si="156"/>
        <v>2021</v>
      </c>
      <c r="C5012" s="17">
        <v>44197</v>
      </c>
      <c r="D5012" s="18" t="s">
        <v>130</v>
      </c>
      <c r="E5012" s="18" t="s">
        <v>164</v>
      </c>
      <c r="F5012" s="18" t="str">
        <f t="shared" si="157"/>
        <v>National Grid-Vegetation Management Reconciliation Factor (VMRF)-44197</v>
      </c>
      <c r="G5012" s="11" t="s">
        <v>131</v>
      </c>
      <c r="H5012" s="11" t="s">
        <v>49</v>
      </c>
      <c r="I5012" s="11" t="s">
        <v>132</v>
      </c>
      <c r="J5012" s="11" t="s">
        <v>166</v>
      </c>
      <c r="K5012" s="11" t="str">
        <f>IFERROR(INDEX('EDC Component Dictionary'!$C$5:$C$37,MATCH('Rates Database'!J5012,'EDC Component Dictionary'!$B$5:$B$37,0)), "Energy Supply")</f>
        <v>Distribution System</v>
      </c>
      <c r="L5012" s="12">
        <v>0</v>
      </c>
      <c r="M5012" s="12"/>
    </row>
    <row r="5013" spans="1:13" x14ac:dyDescent="0.3">
      <c r="A5013" s="18">
        <v>5011</v>
      </c>
      <c r="B5013" s="18">
        <f t="shared" si="156"/>
        <v>2020</v>
      </c>
      <c r="C5013" s="17">
        <v>44166</v>
      </c>
      <c r="D5013" s="18" t="s">
        <v>130</v>
      </c>
      <c r="E5013" s="18" t="s">
        <v>164</v>
      </c>
      <c r="F5013" s="18" t="str">
        <f t="shared" si="157"/>
        <v>National Grid-Vegetation Management Reconciliation Factor (VMRF)-44166</v>
      </c>
      <c r="G5013" s="11" t="s">
        <v>131</v>
      </c>
      <c r="H5013" s="11" t="s">
        <v>49</v>
      </c>
      <c r="I5013" s="11" t="s">
        <v>132</v>
      </c>
      <c r="J5013" s="11" t="s">
        <v>166</v>
      </c>
      <c r="K5013" s="11" t="str">
        <f>IFERROR(INDEX('EDC Component Dictionary'!$C$5:$C$37,MATCH('Rates Database'!J5013,'EDC Component Dictionary'!$B$5:$B$37,0)), "Energy Supply")</f>
        <v>Distribution System</v>
      </c>
      <c r="L5013" s="12">
        <v>0</v>
      </c>
      <c r="M5013" s="12"/>
    </row>
    <row r="5014" spans="1:13" x14ac:dyDescent="0.3">
      <c r="A5014" s="18">
        <v>5012</v>
      </c>
      <c r="B5014" s="18">
        <f t="shared" si="156"/>
        <v>2020</v>
      </c>
      <c r="C5014" s="17">
        <v>44136</v>
      </c>
      <c r="D5014" s="18" t="s">
        <v>130</v>
      </c>
      <c r="E5014" s="18" t="s">
        <v>164</v>
      </c>
      <c r="F5014" s="18" t="str">
        <f t="shared" si="157"/>
        <v>National Grid-Vegetation Management Reconciliation Factor (VMRF)-44136</v>
      </c>
      <c r="G5014" s="11" t="s">
        <v>131</v>
      </c>
      <c r="H5014" s="11" t="s">
        <v>49</v>
      </c>
      <c r="I5014" s="11" t="s">
        <v>132</v>
      </c>
      <c r="J5014" s="11" t="s">
        <v>166</v>
      </c>
      <c r="K5014" s="11" t="str">
        <f>IFERROR(INDEX('EDC Component Dictionary'!$C$5:$C$37,MATCH('Rates Database'!J5014,'EDC Component Dictionary'!$B$5:$B$37,0)), "Energy Supply")</f>
        <v>Distribution System</v>
      </c>
      <c r="L5014" s="12">
        <v>0</v>
      </c>
      <c r="M5014" s="12"/>
    </row>
    <row r="5015" spans="1:13" x14ac:dyDescent="0.3">
      <c r="A5015" s="18">
        <v>5013</v>
      </c>
      <c r="B5015" s="18">
        <f t="shared" si="156"/>
        <v>2020</v>
      </c>
      <c r="C5015" s="17">
        <v>44105</v>
      </c>
      <c r="D5015" s="18" t="s">
        <v>130</v>
      </c>
      <c r="E5015" s="18" t="s">
        <v>164</v>
      </c>
      <c r="F5015" s="18" t="str">
        <f t="shared" si="157"/>
        <v>National Grid-Vegetation Management Reconciliation Factor (VMRF)-44105</v>
      </c>
      <c r="G5015" s="11" t="s">
        <v>131</v>
      </c>
      <c r="H5015" s="11" t="s">
        <v>49</v>
      </c>
      <c r="I5015" s="11" t="s">
        <v>132</v>
      </c>
      <c r="J5015" s="11" t="s">
        <v>166</v>
      </c>
      <c r="K5015" s="11" t="str">
        <f>IFERROR(INDEX('EDC Component Dictionary'!$C$5:$C$37,MATCH('Rates Database'!J5015,'EDC Component Dictionary'!$B$5:$B$37,0)), "Energy Supply")</f>
        <v>Distribution System</v>
      </c>
      <c r="L5015" s="12">
        <v>0</v>
      </c>
      <c r="M5015" s="12"/>
    </row>
    <row r="5016" spans="1:13" x14ac:dyDescent="0.3">
      <c r="A5016" s="18">
        <v>5014</v>
      </c>
      <c r="B5016" s="18">
        <f t="shared" si="156"/>
        <v>2020</v>
      </c>
      <c r="C5016" s="17">
        <v>44075</v>
      </c>
      <c r="D5016" s="18" t="s">
        <v>130</v>
      </c>
      <c r="E5016" s="18" t="s">
        <v>164</v>
      </c>
      <c r="F5016" s="18" t="str">
        <f t="shared" si="157"/>
        <v>National Grid-Vegetation Management Reconciliation Factor (VMRF)-44075</v>
      </c>
      <c r="G5016" s="11" t="s">
        <v>131</v>
      </c>
      <c r="H5016" s="11" t="s">
        <v>49</v>
      </c>
      <c r="I5016" s="11" t="s">
        <v>132</v>
      </c>
      <c r="J5016" s="11" t="s">
        <v>166</v>
      </c>
      <c r="K5016" s="11" t="str">
        <f>IFERROR(INDEX('EDC Component Dictionary'!$C$5:$C$37,MATCH('Rates Database'!J5016,'EDC Component Dictionary'!$B$5:$B$37,0)), "Energy Supply")</f>
        <v>Distribution System</v>
      </c>
      <c r="L5016" s="12">
        <v>0</v>
      </c>
      <c r="M5016" s="12"/>
    </row>
    <row r="5017" spans="1:13" x14ac:dyDescent="0.3">
      <c r="A5017" s="18">
        <v>5015</v>
      </c>
      <c r="B5017" s="18">
        <f t="shared" si="156"/>
        <v>2020</v>
      </c>
      <c r="C5017" s="17">
        <v>44044</v>
      </c>
      <c r="D5017" s="18" t="s">
        <v>130</v>
      </c>
      <c r="E5017" s="18" t="s">
        <v>164</v>
      </c>
      <c r="F5017" s="18" t="str">
        <f t="shared" si="157"/>
        <v>National Grid-Vegetation Management Reconciliation Factor (VMRF)-44044</v>
      </c>
      <c r="G5017" s="11" t="s">
        <v>131</v>
      </c>
      <c r="H5017" s="11" t="s">
        <v>49</v>
      </c>
      <c r="I5017" s="11" t="s">
        <v>132</v>
      </c>
      <c r="J5017" s="11" t="s">
        <v>166</v>
      </c>
      <c r="K5017" s="11" t="str">
        <f>IFERROR(INDEX('EDC Component Dictionary'!$C$5:$C$37,MATCH('Rates Database'!J5017,'EDC Component Dictionary'!$B$5:$B$37,0)), "Energy Supply")</f>
        <v>Distribution System</v>
      </c>
      <c r="L5017" s="12">
        <v>0</v>
      </c>
      <c r="M5017" s="12"/>
    </row>
    <row r="5018" spans="1:13" x14ac:dyDescent="0.3">
      <c r="A5018" s="18">
        <v>5016</v>
      </c>
      <c r="B5018" s="18">
        <f t="shared" si="156"/>
        <v>2020</v>
      </c>
      <c r="C5018" s="17">
        <v>44013</v>
      </c>
      <c r="D5018" s="18" t="s">
        <v>130</v>
      </c>
      <c r="E5018" s="18" t="s">
        <v>164</v>
      </c>
      <c r="F5018" s="18" t="str">
        <f t="shared" si="157"/>
        <v>National Grid-Vegetation Management Reconciliation Factor (VMRF)-44013</v>
      </c>
      <c r="G5018" s="11" t="s">
        <v>131</v>
      </c>
      <c r="H5018" s="11" t="s">
        <v>49</v>
      </c>
      <c r="I5018" s="11" t="s">
        <v>132</v>
      </c>
      <c r="J5018" s="11" t="s">
        <v>166</v>
      </c>
      <c r="K5018" s="11" t="str">
        <f>IFERROR(INDEX('EDC Component Dictionary'!$C$5:$C$37,MATCH('Rates Database'!J5018,'EDC Component Dictionary'!$B$5:$B$37,0)), "Energy Supply")</f>
        <v>Distribution System</v>
      </c>
      <c r="L5018" s="12">
        <v>0</v>
      </c>
      <c r="M5018" s="12"/>
    </row>
    <row r="5019" spans="1:13" x14ac:dyDescent="0.3">
      <c r="A5019" s="18">
        <v>5017</v>
      </c>
      <c r="B5019" s="18">
        <f t="shared" si="156"/>
        <v>2020</v>
      </c>
      <c r="C5019" s="17">
        <v>43983</v>
      </c>
      <c r="D5019" s="18" t="s">
        <v>130</v>
      </c>
      <c r="E5019" s="18" t="s">
        <v>164</v>
      </c>
      <c r="F5019" s="18" t="str">
        <f t="shared" si="157"/>
        <v>National Grid-Vegetation Management Reconciliation Factor (VMRF)-43983</v>
      </c>
      <c r="G5019" s="11" t="s">
        <v>131</v>
      </c>
      <c r="H5019" s="11" t="s">
        <v>49</v>
      </c>
      <c r="I5019" s="11" t="s">
        <v>132</v>
      </c>
      <c r="J5019" s="11" t="s">
        <v>166</v>
      </c>
      <c r="K5019" s="11" t="str">
        <f>IFERROR(INDEX('EDC Component Dictionary'!$C$5:$C$37,MATCH('Rates Database'!J5019,'EDC Component Dictionary'!$B$5:$B$37,0)), "Energy Supply")</f>
        <v>Distribution System</v>
      </c>
      <c r="L5019" s="12">
        <v>0</v>
      </c>
      <c r="M5019" s="12"/>
    </row>
    <row r="5020" spans="1:13" x14ac:dyDescent="0.3">
      <c r="A5020" s="18">
        <v>5018</v>
      </c>
      <c r="B5020" s="18">
        <f t="shared" si="156"/>
        <v>2020</v>
      </c>
      <c r="C5020" s="17">
        <v>43952</v>
      </c>
      <c r="D5020" s="18" t="s">
        <v>130</v>
      </c>
      <c r="E5020" s="18" t="s">
        <v>164</v>
      </c>
      <c r="F5020" s="18" t="str">
        <f t="shared" si="157"/>
        <v>National Grid-Vegetation Management Reconciliation Factor (VMRF)-43952</v>
      </c>
      <c r="G5020" s="11" t="s">
        <v>131</v>
      </c>
      <c r="H5020" s="11" t="s">
        <v>49</v>
      </c>
      <c r="I5020" s="11" t="s">
        <v>132</v>
      </c>
      <c r="J5020" s="11" t="s">
        <v>166</v>
      </c>
      <c r="K5020" s="11" t="str">
        <f>IFERROR(INDEX('EDC Component Dictionary'!$C$5:$C$37,MATCH('Rates Database'!J5020,'EDC Component Dictionary'!$B$5:$B$37,0)), "Energy Supply")</f>
        <v>Distribution System</v>
      </c>
      <c r="L5020" s="12">
        <v>0</v>
      </c>
      <c r="M5020" s="12"/>
    </row>
    <row r="5021" spans="1:13" x14ac:dyDescent="0.3">
      <c r="A5021" s="18">
        <v>5019</v>
      </c>
      <c r="B5021" s="18">
        <f t="shared" si="156"/>
        <v>2020</v>
      </c>
      <c r="C5021" s="17">
        <v>43922</v>
      </c>
      <c r="D5021" s="18" t="s">
        <v>130</v>
      </c>
      <c r="E5021" s="18" t="s">
        <v>164</v>
      </c>
      <c r="F5021" s="18" t="str">
        <f t="shared" si="157"/>
        <v>National Grid-Vegetation Management Reconciliation Factor (VMRF)-43922</v>
      </c>
      <c r="G5021" s="11" t="s">
        <v>131</v>
      </c>
      <c r="H5021" s="11" t="s">
        <v>49</v>
      </c>
      <c r="I5021" s="11" t="s">
        <v>132</v>
      </c>
      <c r="J5021" s="11" t="s">
        <v>166</v>
      </c>
      <c r="K5021" s="11" t="str">
        <f>IFERROR(INDEX('EDC Component Dictionary'!$C$5:$C$37,MATCH('Rates Database'!J5021,'EDC Component Dictionary'!$B$5:$B$37,0)), "Energy Supply")</f>
        <v>Distribution System</v>
      </c>
      <c r="L5021" s="12">
        <v>0</v>
      </c>
      <c r="M5021" s="12"/>
    </row>
    <row r="5022" spans="1:13" x14ac:dyDescent="0.3">
      <c r="A5022" s="18">
        <v>5020</v>
      </c>
      <c r="B5022" s="18">
        <f t="shared" si="156"/>
        <v>2020</v>
      </c>
      <c r="C5022" s="17">
        <v>43891</v>
      </c>
      <c r="D5022" s="18" t="s">
        <v>130</v>
      </c>
      <c r="E5022" s="18" t="s">
        <v>164</v>
      </c>
      <c r="F5022" s="18" t="str">
        <f t="shared" si="157"/>
        <v>National Grid-Vegetation Management Reconciliation Factor (VMRF)-43891</v>
      </c>
      <c r="G5022" s="11" t="s">
        <v>131</v>
      </c>
      <c r="H5022" s="11" t="s">
        <v>49</v>
      </c>
      <c r="I5022" s="11" t="s">
        <v>132</v>
      </c>
      <c r="J5022" s="11" t="s">
        <v>166</v>
      </c>
      <c r="K5022" s="11" t="str">
        <f>IFERROR(INDEX('EDC Component Dictionary'!$C$5:$C$37,MATCH('Rates Database'!J5022,'EDC Component Dictionary'!$B$5:$B$37,0)), "Energy Supply")</f>
        <v>Distribution System</v>
      </c>
      <c r="L5022" s="12">
        <v>0</v>
      </c>
      <c r="M5022" s="12"/>
    </row>
    <row r="5023" spans="1:13" x14ac:dyDescent="0.3">
      <c r="A5023" s="18">
        <v>5021</v>
      </c>
      <c r="B5023" s="18">
        <f t="shared" si="156"/>
        <v>2020</v>
      </c>
      <c r="C5023" s="17">
        <v>43862</v>
      </c>
      <c r="D5023" s="18" t="s">
        <v>130</v>
      </c>
      <c r="E5023" s="18" t="s">
        <v>164</v>
      </c>
      <c r="F5023" s="18" t="str">
        <f t="shared" si="157"/>
        <v>National Grid-Vegetation Management Reconciliation Factor (VMRF)-43862</v>
      </c>
      <c r="G5023" s="11" t="s">
        <v>131</v>
      </c>
      <c r="H5023" s="11" t="s">
        <v>49</v>
      </c>
      <c r="I5023" s="11" t="s">
        <v>132</v>
      </c>
      <c r="J5023" s="11" t="s">
        <v>166</v>
      </c>
      <c r="K5023" s="11" t="str">
        <f>IFERROR(INDEX('EDC Component Dictionary'!$C$5:$C$37,MATCH('Rates Database'!J5023,'EDC Component Dictionary'!$B$5:$B$37,0)), "Energy Supply")</f>
        <v>Distribution System</v>
      </c>
      <c r="L5023" s="12">
        <v>0</v>
      </c>
      <c r="M5023" s="12"/>
    </row>
    <row r="5024" spans="1:13" x14ac:dyDescent="0.3">
      <c r="A5024" s="18">
        <v>5022</v>
      </c>
      <c r="B5024" s="18">
        <f t="shared" si="156"/>
        <v>2020</v>
      </c>
      <c r="C5024" s="17">
        <v>43831</v>
      </c>
      <c r="D5024" s="18" t="s">
        <v>130</v>
      </c>
      <c r="E5024" s="18" t="s">
        <v>164</v>
      </c>
      <c r="F5024" s="18" t="str">
        <f t="shared" si="157"/>
        <v>National Grid-Vegetation Management Reconciliation Factor (VMRF)-43831</v>
      </c>
      <c r="G5024" s="11" t="s">
        <v>131</v>
      </c>
      <c r="H5024" s="11" t="s">
        <v>49</v>
      </c>
      <c r="I5024" s="11" t="s">
        <v>132</v>
      </c>
      <c r="J5024" s="11" t="s">
        <v>166</v>
      </c>
      <c r="K5024" s="11" t="str">
        <f>IFERROR(INDEX('EDC Component Dictionary'!$C$5:$C$37,MATCH('Rates Database'!J5024,'EDC Component Dictionary'!$B$5:$B$37,0)), "Energy Supply")</f>
        <v>Distribution System</v>
      </c>
      <c r="L5024" s="12">
        <v>0</v>
      </c>
      <c r="M5024" s="12"/>
    </row>
    <row r="5025" spans="1:13" x14ac:dyDescent="0.3">
      <c r="A5025" s="18">
        <v>5023</v>
      </c>
      <c r="B5025" s="18">
        <f t="shared" si="156"/>
        <v>2019</v>
      </c>
      <c r="C5025" s="17">
        <v>43800</v>
      </c>
      <c r="D5025" s="18" t="s">
        <v>130</v>
      </c>
      <c r="E5025" s="18" t="s">
        <v>164</v>
      </c>
      <c r="F5025" s="18" t="str">
        <f t="shared" si="157"/>
        <v>National Grid-Vegetation Management Reconciliation Factor (VMRF)-43800</v>
      </c>
      <c r="G5025" s="11" t="s">
        <v>131</v>
      </c>
      <c r="H5025" s="11" t="s">
        <v>49</v>
      </c>
      <c r="I5025" s="11" t="s">
        <v>132</v>
      </c>
      <c r="J5025" s="11" t="s">
        <v>166</v>
      </c>
      <c r="K5025" s="11" t="str">
        <f>IFERROR(INDEX('EDC Component Dictionary'!$C$5:$C$37,MATCH('Rates Database'!J5025,'EDC Component Dictionary'!$B$5:$B$37,0)), "Energy Supply")</f>
        <v>Distribution System</v>
      </c>
      <c r="L5025" s="12">
        <v>0</v>
      </c>
      <c r="M5025" s="12"/>
    </row>
    <row r="5026" spans="1:13" x14ac:dyDescent="0.3">
      <c r="A5026" s="18">
        <v>5024</v>
      </c>
      <c r="B5026" s="18">
        <f t="shared" si="156"/>
        <v>2019</v>
      </c>
      <c r="C5026" s="17">
        <v>43770</v>
      </c>
      <c r="D5026" s="18" t="s">
        <v>130</v>
      </c>
      <c r="E5026" s="18" t="s">
        <v>164</v>
      </c>
      <c r="F5026" s="18" t="str">
        <f t="shared" si="157"/>
        <v>National Grid-Vegetation Management Reconciliation Factor (VMRF)-43770</v>
      </c>
      <c r="G5026" s="11" t="s">
        <v>131</v>
      </c>
      <c r="H5026" s="11" t="s">
        <v>49</v>
      </c>
      <c r="I5026" s="11" t="s">
        <v>132</v>
      </c>
      <c r="J5026" s="11" t="s">
        <v>166</v>
      </c>
      <c r="K5026" s="11" t="str">
        <f>IFERROR(INDEX('EDC Component Dictionary'!$C$5:$C$37,MATCH('Rates Database'!J5026,'EDC Component Dictionary'!$B$5:$B$37,0)), "Energy Supply")</f>
        <v>Distribution System</v>
      </c>
      <c r="L5026" s="12">
        <v>0</v>
      </c>
      <c r="M5026" s="12"/>
    </row>
    <row r="5027" spans="1:13" x14ac:dyDescent="0.3">
      <c r="A5027" s="18">
        <v>5025</v>
      </c>
      <c r="B5027" s="18">
        <f t="shared" si="156"/>
        <v>2019</v>
      </c>
      <c r="C5027" s="17">
        <v>43739</v>
      </c>
      <c r="D5027" s="18" t="s">
        <v>130</v>
      </c>
      <c r="E5027" s="18" t="s">
        <v>164</v>
      </c>
      <c r="F5027" s="18" t="str">
        <f t="shared" si="157"/>
        <v>National Grid-Vegetation Management Reconciliation Factor (VMRF)-43739</v>
      </c>
      <c r="G5027" s="11" t="s">
        <v>131</v>
      </c>
      <c r="H5027" s="11" t="s">
        <v>49</v>
      </c>
      <c r="I5027" s="11" t="s">
        <v>132</v>
      </c>
      <c r="J5027" s="11" t="s">
        <v>166</v>
      </c>
      <c r="K5027" s="11" t="str">
        <f>IFERROR(INDEX('EDC Component Dictionary'!$C$5:$C$37,MATCH('Rates Database'!J5027,'EDC Component Dictionary'!$B$5:$B$37,0)), "Energy Supply")</f>
        <v>Distribution System</v>
      </c>
      <c r="L5027" s="12">
        <v>0</v>
      </c>
      <c r="M5027" s="12"/>
    </row>
    <row r="5028" spans="1:13" x14ac:dyDescent="0.3">
      <c r="A5028" s="18">
        <v>5026</v>
      </c>
      <c r="B5028" s="18">
        <f t="shared" si="156"/>
        <v>2019</v>
      </c>
      <c r="C5028" s="17">
        <v>43709</v>
      </c>
      <c r="D5028" s="18" t="s">
        <v>130</v>
      </c>
      <c r="E5028" s="18" t="s">
        <v>164</v>
      </c>
      <c r="F5028" s="18" t="str">
        <f t="shared" si="157"/>
        <v>National Grid-Vegetation Management Reconciliation Factor (VMRF)-43709</v>
      </c>
      <c r="G5028" s="11" t="s">
        <v>131</v>
      </c>
      <c r="H5028" s="11" t="s">
        <v>49</v>
      </c>
      <c r="I5028" s="11" t="s">
        <v>132</v>
      </c>
      <c r="J5028" s="11" t="s">
        <v>166</v>
      </c>
      <c r="K5028" s="11" t="str">
        <f>IFERROR(INDEX('EDC Component Dictionary'!$C$5:$C$37,MATCH('Rates Database'!J5028,'EDC Component Dictionary'!$B$5:$B$37,0)), "Energy Supply")</f>
        <v>Distribution System</v>
      </c>
      <c r="L5028" s="12">
        <v>0</v>
      </c>
      <c r="M5028" s="12"/>
    </row>
    <row r="5029" spans="1:13" x14ac:dyDescent="0.3">
      <c r="A5029" s="18">
        <v>5027</v>
      </c>
      <c r="B5029" s="18">
        <f t="shared" si="156"/>
        <v>2019</v>
      </c>
      <c r="C5029" s="17">
        <v>43678</v>
      </c>
      <c r="D5029" s="18" t="s">
        <v>130</v>
      </c>
      <c r="E5029" s="18" t="s">
        <v>164</v>
      </c>
      <c r="F5029" s="18" t="str">
        <f t="shared" si="157"/>
        <v>National Grid-Vegetation Management Reconciliation Factor (VMRF)-43678</v>
      </c>
      <c r="G5029" s="11" t="s">
        <v>131</v>
      </c>
      <c r="H5029" s="11" t="s">
        <v>49</v>
      </c>
      <c r="I5029" s="11" t="s">
        <v>132</v>
      </c>
      <c r="J5029" s="11" t="s">
        <v>166</v>
      </c>
      <c r="K5029" s="11" t="str">
        <f>IFERROR(INDEX('EDC Component Dictionary'!$C$5:$C$37,MATCH('Rates Database'!J5029,'EDC Component Dictionary'!$B$5:$B$37,0)), "Energy Supply")</f>
        <v>Distribution System</v>
      </c>
      <c r="L5029" s="12">
        <v>0</v>
      </c>
      <c r="M5029" s="12"/>
    </row>
    <row r="5030" spans="1:13" x14ac:dyDescent="0.3">
      <c r="A5030" s="18">
        <v>5028</v>
      </c>
      <c r="B5030" s="18">
        <f t="shared" si="156"/>
        <v>2019</v>
      </c>
      <c r="C5030" s="17">
        <v>43647</v>
      </c>
      <c r="D5030" s="18" t="s">
        <v>130</v>
      </c>
      <c r="E5030" s="18" t="s">
        <v>164</v>
      </c>
      <c r="F5030" s="18" t="str">
        <f t="shared" si="157"/>
        <v>National Grid-Vegetation Management Reconciliation Factor (VMRF)-43647</v>
      </c>
      <c r="G5030" s="11" t="s">
        <v>131</v>
      </c>
      <c r="H5030" s="11" t="s">
        <v>49</v>
      </c>
      <c r="I5030" s="11" t="s">
        <v>132</v>
      </c>
      <c r="J5030" s="11" t="s">
        <v>166</v>
      </c>
      <c r="K5030" s="11" t="str">
        <f>IFERROR(INDEX('EDC Component Dictionary'!$C$5:$C$37,MATCH('Rates Database'!J5030,'EDC Component Dictionary'!$B$5:$B$37,0)), "Energy Supply")</f>
        <v>Distribution System</v>
      </c>
      <c r="L5030" s="12">
        <v>0</v>
      </c>
      <c r="M5030" s="12"/>
    </row>
    <row r="5031" spans="1:13" x14ac:dyDescent="0.3">
      <c r="A5031" s="18">
        <v>5029</v>
      </c>
      <c r="B5031" s="18">
        <f t="shared" si="156"/>
        <v>2019</v>
      </c>
      <c r="C5031" s="17">
        <v>43617</v>
      </c>
      <c r="D5031" s="18" t="s">
        <v>130</v>
      </c>
      <c r="E5031" s="18" t="s">
        <v>164</v>
      </c>
      <c r="F5031" s="18" t="str">
        <f t="shared" si="157"/>
        <v>National Grid-Vegetation Management Reconciliation Factor (VMRF)-43617</v>
      </c>
      <c r="G5031" s="11" t="s">
        <v>131</v>
      </c>
      <c r="H5031" s="11" t="s">
        <v>49</v>
      </c>
      <c r="I5031" s="11" t="s">
        <v>132</v>
      </c>
      <c r="J5031" s="11" t="s">
        <v>166</v>
      </c>
      <c r="K5031" s="11" t="str">
        <f>IFERROR(INDEX('EDC Component Dictionary'!$C$5:$C$37,MATCH('Rates Database'!J5031,'EDC Component Dictionary'!$B$5:$B$37,0)), "Energy Supply")</f>
        <v>Distribution System</v>
      </c>
      <c r="L5031" s="12">
        <v>0</v>
      </c>
      <c r="M5031" s="12"/>
    </row>
    <row r="5032" spans="1:13" x14ac:dyDescent="0.3">
      <c r="A5032" s="18">
        <v>5030</v>
      </c>
      <c r="B5032" s="18">
        <f t="shared" si="156"/>
        <v>2019</v>
      </c>
      <c r="C5032" s="17">
        <v>43586</v>
      </c>
      <c r="D5032" s="18" t="s">
        <v>130</v>
      </c>
      <c r="E5032" s="18" t="s">
        <v>164</v>
      </c>
      <c r="F5032" s="18" t="str">
        <f t="shared" si="157"/>
        <v>National Grid-Vegetation Management Reconciliation Factor (VMRF)-43586</v>
      </c>
      <c r="G5032" s="11" t="s">
        <v>131</v>
      </c>
      <c r="H5032" s="11" t="s">
        <v>49</v>
      </c>
      <c r="I5032" s="11" t="s">
        <v>132</v>
      </c>
      <c r="J5032" s="11" t="s">
        <v>166</v>
      </c>
      <c r="K5032" s="11" t="str">
        <f>IFERROR(INDEX('EDC Component Dictionary'!$C$5:$C$37,MATCH('Rates Database'!J5032,'EDC Component Dictionary'!$B$5:$B$37,0)), "Energy Supply")</f>
        <v>Distribution System</v>
      </c>
      <c r="L5032" s="12">
        <v>0</v>
      </c>
      <c r="M5032" s="12"/>
    </row>
    <row r="5033" spans="1:13" x14ac:dyDescent="0.3">
      <c r="A5033" s="18">
        <v>5031</v>
      </c>
      <c r="B5033" s="18">
        <f t="shared" si="156"/>
        <v>2019</v>
      </c>
      <c r="C5033" s="17">
        <v>43556</v>
      </c>
      <c r="D5033" s="18" t="s">
        <v>130</v>
      </c>
      <c r="E5033" s="18" t="s">
        <v>164</v>
      </c>
      <c r="F5033" s="18" t="str">
        <f t="shared" si="157"/>
        <v>National Grid-Vegetation Management Reconciliation Factor (VMRF)-43556</v>
      </c>
      <c r="G5033" s="11" t="s">
        <v>131</v>
      </c>
      <c r="H5033" s="11" t="s">
        <v>49</v>
      </c>
      <c r="I5033" s="11" t="s">
        <v>132</v>
      </c>
      <c r="J5033" s="11" t="s">
        <v>166</v>
      </c>
      <c r="K5033" s="11" t="str">
        <f>IFERROR(INDEX('EDC Component Dictionary'!$C$5:$C$37,MATCH('Rates Database'!J5033,'EDC Component Dictionary'!$B$5:$B$37,0)), "Energy Supply")</f>
        <v>Distribution System</v>
      </c>
      <c r="L5033" s="12">
        <v>0</v>
      </c>
      <c r="M5033" s="12"/>
    </row>
    <row r="5034" spans="1:13" x14ac:dyDescent="0.3">
      <c r="A5034" s="18">
        <v>5032</v>
      </c>
      <c r="B5034" s="18">
        <f t="shared" si="156"/>
        <v>2019</v>
      </c>
      <c r="C5034" s="17">
        <v>43525</v>
      </c>
      <c r="D5034" s="18" t="s">
        <v>130</v>
      </c>
      <c r="E5034" s="18" t="s">
        <v>164</v>
      </c>
      <c r="F5034" s="18" t="str">
        <f t="shared" si="157"/>
        <v>National Grid-Vegetation Management Reconciliation Factor (VMRF)-43525</v>
      </c>
      <c r="G5034" s="11" t="s">
        <v>131</v>
      </c>
      <c r="H5034" s="11" t="s">
        <v>49</v>
      </c>
      <c r="I5034" s="11" t="s">
        <v>132</v>
      </c>
      <c r="J5034" s="11" t="s">
        <v>166</v>
      </c>
      <c r="K5034" s="11" t="str">
        <f>IFERROR(INDEX('EDC Component Dictionary'!$C$5:$C$37,MATCH('Rates Database'!J5034,'EDC Component Dictionary'!$B$5:$B$37,0)), "Energy Supply")</f>
        <v>Distribution System</v>
      </c>
      <c r="L5034" s="12">
        <v>0</v>
      </c>
      <c r="M5034" s="12"/>
    </row>
    <row r="5035" spans="1:13" x14ac:dyDescent="0.3">
      <c r="A5035" s="18">
        <v>5033</v>
      </c>
      <c r="B5035" s="18">
        <f t="shared" si="156"/>
        <v>2019</v>
      </c>
      <c r="C5035" s="17">
        <v>43497</v>
      </c>
      <c r="D5035" s="18" t="s">
        <v>130</v>
      </c>
      <c r="E5035" s="18" t="s">
        <v>164</v>
      </c>
      <c r="F5035" s="18" t="str">
        <f t="shared" si="157"/>
        <v>National Grid-Vegetation Management Reconciliation Factor (VMRF)-43497</v>
      </c>
      <c r="G5035" s="11" t="s">
        <v>131</v>
      </c>
      <c r="H5035" s="11" t="s">
        <v>49</v>
      </c>
      <c r="I5035" s="11" t="s">
        <v>132</v>
      </c>
      <c r="J5035" s="11" t="s">
        <v>166</v>
      </c>
      <c r="K5035" s="11" t="str">
        <f>IFERROR(INDEX('EDC Component Dictionary'!$C$5:$C$37,MATCH('Rates Database'!J5035,'EDC Component Dictionary'!$B$5:$B$37,0)), "Energy Supply")</f>
        <v>Distribution System</v>
      </c>
      <c r="L5035" s="12">
        <v>0</v>
      </c>
      <c r="M5035" s="12"/>
    </row>
    <row r="5036" spans="1:13" x14ac:dyDescent="0.3">
      <c r="A5036" s="18">
        <v>5034</v>
      </c>
      <c r="B5036" s="18">
        <f t="shared" si="156"/>
        <v>2019</v>
      </c>
      <c r="C5036" s="17">
        <v>43466</v>
      </c>
      <c r="D5036" s="18" t="s">
        <v>130</v>
      </c>
      <c r="E5036" s="18" t="s">
        <v>164</v>
      </c>
      <c r="F5036" s="18" t="str">
        <f t="shared" si="157"/>
        <v>National Grid-Vegetation Management Reconciliation Factor (VMRF)-43466</v>
      </c>
      <c r="G5036" s="11" t="s">
        <v>131</v>
      </c>
      <c r="H5036" s="11" t="s">
        <v>49</v>
      </c>
      <c r="I5036" s="11" t="s">
        <v>132</v>
      </c>
      <c r="J5036" s="11" t="s">
        <v>166</v>
      </c>
      <c r="K5036" s="11" t="str">
        <f>IFERROR(INDEX('EDC Component Dictionary'!$C$5:$C$37,MATCH('Rates Database'!J5036,'EDC Component Dictionary'!$B$5:$B$37,0)), "Energy Supply")</f>
        <v>Distribution System</v>
      </c>
      <c r="L5036" s="12">
        <v>0</v>
      </c>
      <c r="M5036" s="12"/>
    </row>
    <row r="5037" spans="1:13" x14ac:dyDescent="0.3">
      <c r="A5037" s="18">
        <v>5035</v>
      </c>
      <c r="B5037" s="18">
        <f t="shared" si="156"/>
        <v>2024</v>
      </c>
      <c r="C5037" s="17">
        <v>45352</v>
      </c>
      <c r="D5037" s="18" t="s">
        <v>130</v>
      </c>
      <c r="E5037" s="18" t="s">
        <v>164</v>
      </c>
      <c r="F5037" s="18" t="str">
        <f t="shared" si="157"/>
        <v>National Grid-Tax Act Credit Factor (TACF)-45352</v>
      </c>
      <c r="G5037" s="11" t="s">
        <v>131</v>
      </c>
      <c r="H5037" s="11" t="s">
        <v>49</v>
      </c>
      <c r="I5037" s="11" t="s">
        <v>132</v>
      </c>
      <c r="J5037" s="11" t="s">
        <v>145</v>
      </c>
      <c r="K5037" s="11" t="str">
        <f>IFERROR(INDEX('EDC Component Dictionary'!$C$5:$C$37,MATCH('Rates Database'!J5037,'EDC Component Dictionary'!$B$5:$B$37,0)), "Energy Supply")</f>
        <v>Distribution System</v>
      </c>
      <c r="L5037" s="12">
        <v>-8.0000000000000004E-4</v>
      </c>
      <c r="M5037" s="12"/>
    </row>
    <row r="5038" spans="1:13" x14ac:dyDescent="0.3">
      <c r="A5038" s="18">
        <v>5036</v>
      </c>
      <c r="B5038" s="18">
        <f t="shared" si="156"/>
        <v>2024</v>
      </c>
      <c r="C5038" s="17">
        <v>45323</v>
      </c>
      <c r="D5038" s="18" t="s">
        <v>130</v>
      </c>
      <c r="E5038" s="18" t="s">
        <v>164</v>
      </c>
      <c r="F5038" s="18" t="str">
        <f t="shared" si="157"/>
        <v>National Grid-Tax Act Credit Factor (TACF)-45323</v>
      </c>
      <c r="G5038" s="11" t="s">
        <v>131</v>
      </c>
      <c r="H5038" s="11" t="s">
        <v>49</v>
      </c>
      <c r="I5038" s="11" t="s">
        <v>132</v>
      </c>
      <c r="J5038" s="11" t="s">
        <v>145</v>
      </c>
      <c r="K5038" s="11" t="str">
        <f>IFERROR(INDEX('EDC Component Dictionary'!$C$5:$C$37,MATCH('Rates Database'!J5038,'EDC Component Dictionary'!$B$5:$B$37,0)), "Energy Supply")</f>
        <v>Distribution System</v>
      </c>
      <c r="L5038" s="12">
        <v>-6.0999999999999997E-4</v>
      </c>
      <c r="M5038" s="12"/>
    </row>
    <row r="5039" spans="1:13" x14ac:dyDescent="0.3">
      <c r="A5039" s="18">
        <v>5037</v>
      </c>
      <c r="B5039" s="18">
        <f t="shared" si="156"/>
        <v>2024</v>
      </c>
      <c r="C5039" s="17">
        <v>45292</v>
      </c>
      <c r="D5039" s="18" t="s">
        <v>130</v>
      </c>
      <c r="E5039" s="18" t="s">
        <v>164</v>
      </c>
      <c r="F5039" s="18" t="str">
        <f t="shared" si="157"/>
        <v>National Grid-Tax Act Credit Factor (TACF)-45292</v>
      </c>
      <c r="G5039" s="11" t="s">
        <v>131</v>
      </c>
      <c r="H5039" s="11" t="s">
        <v>49</v>
      </c>
      <c r="I5039" s="11" t="s">
        <v>132</v>
      </c>
      <c r="J5039" s="11" t="s">
        <v>145</v>
      </c>
      <c r="K5039" s="11" t="str">
        <f>IFERROR(INDEX('EDC Component Dictionary'!$C$5:$C$37,MATCH('Rates Database'!J5039,'EDC Component Dictionary'!$B$5:$B$37,0)), "Energy Supply")</f>
        <v>Distribution System</v>
      </c>
      <c r="L5039" s="12">
        <v>-6.0999999999999997E-4</v>
      </c>
      <c r="M5039" s="12"/>
    </row>
    <row r="5040" spans="1:13" x14ac:dyDescent="0.3">
      <c r="A5040" s="18">
        <v>5038</v>
      </c>
      <c r="B5040" s="18">
        <f t="shared" si="156"/>
        <v>2023</v>
      </c>
      <c r="C5040" s="17">
        <v>45261</v>
      </c>
      <c r="D5040" s="18" t="s">
        <v>130</v>
      </c>
      <c r="E5040" s="18" t="s">
        <v>164</v>
      </c>
      <c r="F5040" s="18" t="str">
        <f t="shared" si="157"/>
        <v>National Grid-Tax Act Credit Factor (TACF)-45261</v>
      </c>
      <c r="G5040" s="11" t="s">
        <v>131</v>
      </c>
      <c r="H5040" s="11" t="s">
        <v>49</v>
      </c>
      <c r="I5040" s="11" t="s">
        <v>132</v>
      </c>
      <c r="J5040" s="11" t="s">
        <v>145</v>
      </c>
      <c r="K5040" s="11" t="str">
        <f>IFERROR(INDEX('EDC Component Dictionary'!$C$5:$C$37,MATCH('Rates Database'!J5040,'EDC Component Dictionary'!$B$5:$B$37,0)), "Energy Supply")</f>
        <v>Distribution System</v>
      </c>
      <c r="L5040" s="12">
        <v>-6.0999999999999997E-4</v>
      </c>
      <c r="M5040" s="12"/>
    </row>
    <row r="5041" spans="1:13" x14ac:dyDescent="0.3">
      <c r="A5041" s="18">
        <v>5039</v>
      </c>
      <c r="B5041" s="18">
        <f t="shared" si="156"/>
        <v>2023</v>
      </c>
      <c r="C5041" s="17">
        <v>45231</v>
      </c>
      <c r="D5041" s="18" t="s">
        <v>130</v>
      </c>
      <c r="E5041" s="18" t="s">
        <v>164</v>
      </c>
      <c r="F5041" s="18" t="str">
        <f t="shared" si="157"/>
        <v>National Grid-Tax Act Credit Factor (TACF)-45231</v>
      </c>
      <c r="G5041" s="11" t="s">
        <v>131</v>
      </c>
      <c r="H5041" s="11" t="s">
        <v>49</v>
      </c>
      <c r="I5041" s="11" t="s">
        <v>132</v>
      </c>
      <c r="J5041" s="11" t="s">
        <v>145</v>
      </c>
      <c r="K5041" s="11" t="str">
        <f>IFERROR(INDEX('EDC Component Dictionary'!$C$5:$C$37,MATCH('Rates Database'!J5041,'EDC Component Dictionary'!$B$5:$B$37,0)), "Energy Supply")</f>
        <v>Distribution System</v>
      </c>
      <c r="L5041" s="12">
        <v>-6.0999999999999997E-4</v>
      </c>
      <c r="M5041" s="12"/>
    </row>
    <row r="5042" spans="1:13" x14ac:dyDescent="0.3">
      <c r="A5042" s="18">
        <v>5040</v>
      </c>
      <c r="B5042" s="18">
        <f t="shared" si="156"/>
        <v>2023</v>
      </c>
      <c r="C5042" s="17">
        <v>45200</v>
      </c>
      <c r="D5042" s="18" t="s">
        <v>130</v>
      </c>
      <c r="E5042" s="18" t="s">
        <v>164</v>
      </c>
      <c r="F5042" s="18" t="str">
        <f t="shared" si="157"/>
        <v>National Grid-Tax Act Credit Factor (TACF)-45200</v>
      </c>
      <c r="G5042" s="11" t="s">
        <v>131</v>
      </c>
      <c r="H5042" s="11" t="s">
        <v>49</v>
      </c>
      <c r="I5042" s="11" t="s">
        <v>132</v>
      </c>
      <c r="J5042" s="11" t="s">
        <v>145</v>
      </c>
      <c r="K5042" s="11" t="str">
        <f>IFERROR(INDEX('EDC Component Dictionary'!$C$5:$C$37,MATCH('Rates Database'!J5042,'EDC Component Dictionary'!$B$5:$B$37,0)), "Energy Supply")</f>
        <v>Distribution System</v>
      </c>
      <c r="L5042" s="12">
        <v>-6.0999999999999997E-4</v>
      </c>
      <c r="M5042" s="12"/>
    </row>
    <row r="5043" spans="1:13" x14ac:dyDescent="0.3">
      <c r="A5043" s="18">
        <v>5041</v>
      </c>
      <c r="B5043" s="18">
        <f t="shared" si="156"/>
        <v>2023</v>
      </c>
      <c r="C5043" s="17">
        <v>45170</v>
      </c>
      <c r="D5043" s="18" t="s">
        <v>130</v>
      </c>
      <c r="E5043" s="18" t="s">
        <v>164</v>
      </c>
      <c r="F5043" s="18" t="str">
        <f t="shared" si="157"/>
        <v>National Grid-Tax Act Credit Factor (TACF)-45170</v>
      </c>
      <c r="G5043" s="11" t="s">
        <v>131</v>
      </c>
      <c r="H5043" s="11" t="s">
        <v>49</v>
      </c>
      <c r="I5043" s="11" t="s">
        <v>132</v>
      </c>
      <c r="J5043" s="11" t="s">
        <v>145</v>
      </c>
      <c r="K5043" s="11" t="str">
        <f>IFERROR(INDEX('EDC Component Dictionary'!$C$5:$C$37,MATCH('Rates Database'!J5043,'EDC Component Dictionary'!$B$5:$B$37,0)), "Energy Supply")</f>
        <v>Distribution System</v>
      </c>
      <c r="L5043" s="12">
        <v>-6.0999999999999997E-4</v>
      </c>
      <c r="M5043" s="12"/>
    </row>
    <row r="5044" spans="1:13" x14ac:dyDescent="0.3">
      <c r="A5044" s="18">
        <v>5042</v>
      </c>
      <c r="B5044" s="18">
        <f t="shared" si="156"/>
        <v>2023</v>
      </c>
      <c r="C5044" s="17">
        <v>45139</v>
      </c>
      <c r="D5044" s="18" t="s">
        <v>130</v>
      </c>
      <c r="E5044" s="18" t="s">
        <v>164</v>
      </c>
      <c r="F5044" s="18" t="str">
        <f t="shared" si="157"/>
        <v>National Grid-Tax Act Credit Factor (TACF)-45139</v>
      </c>
      <c r="G5044" s="11" t="s">
        <v>131</v>
      </c>
      <c r="H5044" s="11" t="s">
        <v>49</v>
      </c>
      <c r="I5044" s="11" t="s">
        <v>132</v>
      </c>
      <c r="J5044" s="11" t="s">
        <v>145</v>
      </c>
      <c r="K5044" s="11" t="str">
        <f>IFERROR(INDEX('EDC Component Dictionary'!$C$5:$C$37,MATCH('Rates Database'!J5044,'EDC Component Dictionary'!$B$5:$B$37,0)), "Energy Supply")</f>
        <v>Distribution System</v>
      </c>
      <c r="L5044" s="12">
        <v>-6.0999999999999997E-4</v>
      </c>
      <c r="M5044" s="12"/>
    </row>
    <row r="5045" spans="1:13" x14ac:dyDescent="0.3">
      <c r="A5045" s="18">
        <v>5043</v>
      </c>
      <c r="B5045" s="18">
        <f t="shared" si="156"/>
        <v>2023</v>
      </c>
      <c r="C5045" s="17">
        <v>45108</v>
      </c>
      <c r="D5045" s="18" t="s">
        <v>130</v>
      </c>
      <c r="E5045" s="18" t="s">
        <v>164</v>
      </c>
      <c r="F5045" s="18" t="str">
        <f t="shared" si="157"/>
        <v>National Grid-Tax Act Credit Factor (TACF)-45108</v>
      </c>
      <c r="G5045" s="11" t="s">
        <v>131</v>
      </c>
      <c r="H5045" s="11" t="s">
        <v>49</v>
      </c>
      <c r="I5045" s="11" t="s">
        <v>132</v>
      </c>
      <c r="J5045" s="11" t="s">
        <v>145</v>
      </c>
      <c r="K5045" s="11" t="str">
        <f>IFERROR(INDEX('EDC Component Dictionary'!$C$5:$C$37,MATCH('Rates Database'!J5045,'EDC Component Dictionary'!$B$5:$B$37,0)), "Energy Supply")</f>
        <v>Distribution System</v>
      </c>
      <c r="L5045" s="12">
        <v>-6.0999999999999997E-4</v>
      </c>
      <c r="M5045" s="12"/>
    </row>
    <row r="5046" spans="1:13" x14ac:dyDescent="0.3">
      <c r="A5046" s="18">
        <v>5044</v>
      </c>
      <c r="B5046" s="18">
        <f t="shared" si="156"/>
        <v>2023</v>
      </c>
      <c r="C5046" s="17">
        <v>45078</v>
      </c>
      <c r="D5046" s="18" t="s">
        <v>130</v>
      </c>
      <c r="E5046" s="18" t="s">
        <v>164</v>
      </c>
      <c r="F5046" s="18" t="str">
        <f t="shared" si="157"/>
        <v>National Grid-Tax Act Credit Factor (TACF)-45078</v>
      </c>
      <c r="G5046" s="11" t="s">
        <v>131</v>
      </c>
      <c r="H5046" s="11" t="s">
        <v>49</v>
      </c>
      <c r="I5046" s="11" t="s">
        <v>132</v>
      </c>
      <c r="J5046" s="11" t="s">
        <v>145</v>
      </c>
      <c r="K5046" s="11" t="str">
        <f>IFERROR(INDEX('EDC Component Dictionary'!$C$5:$C$37,MATCH('Rates Database'!J5046,'EDC Component Dictionary'!$B$5:$B$37,0)), "Energy Supply")</f>
        <v>Distribution System</v>
      </c>
      <c r="L5046" s="12">
        <v>-6.0999999999999997E-4</v>
      </c>
      <c r="M5046" s="12"/>
    </row>
    <row r="5047" spans="1:13" x14ac:dyDescent="0.3">
      <c r="A5047" s="18">
        <v>5045</v>
      </c>
      <c r="B5047" s="18">
        <f t="shared" si="156"/>
        <v>2023</v>
      </c>
      <c r="C5047" s="17">
        <v>45047</v>
      </c>
      <c r="D5047" s="18" t="s">
        <v>130</v>
      </c>
      <c r="E5047" s="18" t="s">
        <v>164</v>
      </c>
      <c r="F5047" s="18" t="str">
        <f t="shared" si="157"/>
        <v>National Grid-Tax Act Credit Factor (TACF)-45047</v>
      </c>
      <c r="G5047" s="11" t="s">
        <v>131</v>
      </c>
      <c r="H5047" s="11" t="s">
        <v>49</v>
      </c>
      <c r="I5047" s="11" t="s">
        <v>132</v>
      </c>
      <c r="J5047" s="11" t="s">
        <v>145</v>
      </c>
      <c r="K5047" s="11" t="str">
        <f>IFERROR(INDEX('EDC Component Dictionary'!$C$5:$C$37,MATCH('Rates Database'!J5047,'EDC Component Dictionary'!$B$5:$B$37,0)), "Energy Supply")</f>
        <v>Distribution System</v>
      </c>
      <c r="L5047" s="12">
        <v>-6.0999999999999997E-4</v>
      </c>
      <c r="M5047" s="12"/>
    </row>
    <row r="5048" spans="1:13" x14ac:dyDescent="0.3">
      <c r="A5048" s="18">
        <v>5046</v>
      </c>
      <c r="B5048" s="18">
        <f t="shared" si="156"/>
        <v>2023</v>
      </c>
      <c r="C5048" s="17">
        <v>45017</v>
      </c>
      <c r="D5048" s="18" t="s">
        <v>130</v>
      </c>
      <c r="E5048" s="18" t="s">
        <v>164</v>
      </c>
      <c r="F5048" s="18" t="str">
        <f t="shared" si="157"/>
        <v>National Grid-Tax Act Credit Factor (TACF)-45017</v>
      </c>
      <c r="G5048" s="11" t="s">
        <v>131</v>
      </c>
      <c r="H5048" s="11" t="s">
        <v>49</v>
      </c>
      <c r="I5048" s="11" t="s">
        <v>132</v>
      </c>
      <c r="J5048" s="11" t="s">
        <v>145</v>
      </c>
      <c r="K5048" s="11" t="str">
        <f>IFERROR(INDEX('EDC Component Dictionary'!$C$5:$C$37,MATCH('Rates Database'!J5048,'EDC Component Dictionary'!$B$5:$B$37,0)), "Energy Supply")</f>
        <v>Distribution System</v>
      </c>
      <c r="L5048" s="12">
        <v>-6.0999999999999997E-4</v>
      </c>
      <c r="M5048" s="12"/>
    </row>
    <row r="5049" spans="1:13" x14ac:dyDescent="0.3">
      <c r="A5049" s="18">
        <v>5047</v>
      </c>
      <c r="B5049" s="18">
        <f t="shared" si="156"/>
        <v>2023</v>
      </c>
      <c r="C5049" s="17">
        <v>44986</v>
      </c>
      <c r="D5049" s="18" t="s">
        <v>130</v>
      </c>
      <c r="E5049" s="18" t="s">
        <v>164</v>
      </c>
      <c r="F5049" s="18" t="str">
        <f t="shared" si="157"/>
        <v>National Grid-Tax Act Credit Factor (TACF)-44986</v>
      </c>
      <c r="G5049" s="11" t="s">
        <v>131</v>
      </c>
      <c r="H5049" s="11" t="s">
        <v>49</v>
      </c>
      <c r="I5049" s="11" t="s">
        <v>132</v>
      </c>
      <c r="J5049" s="11" t="s">
        <v>145</v>
      </c>
      <c r="K5049" s="11" t="str">
        <f>IFERROR(INDEX('EDC Component Dictionary'!$C$5:$C$37,MATCH('Rates Database'!J5049,'EDC Component Dictionary'!$B$5:$B$37,0)), "Energy Supply")</f>
        <v>Distribution System</v>
      </c>
      <c r="L5049" s="12">
        <v>-6.0999999999999997E-4</v>
      </c>
      <c r="M5049" s="12"/>
    </row>
    <row r="5050" spans="1:13" x14ac:dyDescent="0.3">
      <c r="A5050" s="18">
        <v>5048</v>
      </c>
      <c r="B5050" s="18">
        <f t="shared" si="156"/>
        <v>2023</v>
      </c>
      <c r="C5050" s="17">
        <v>44958</v>
      </c>
      <c r="D5050" s="18" t="s">
        <v>130</v>
      </c>
      <c r="E5050" s="18" t="s">
        <v>164</v>
      </c>
      <c r="F5050" s="18" t="str">
        <f t="shared" si="157"/>
        <v>National Grid-Tax Act Credit Factor (TACF)-44958</v>
      </c>
      <c r="G5050" s="11" t="s">
        <v>131</v>
      </c>
      <c r="H5050" s="11" t="s">
        <v>49</v>
      </c>
      <c r="I5050" s="11" t="s">
        <v>132</v>
      </c>
      <c r="J5050" s="11" t="s">
        <v>145</v>
      </c>
      <c r="K5050" s="11" t="str">
        <f>IFERROR(INDEX('EDC Component Dictionary'!$C$5:$C$37,MATCH('Rates Database'!J5050,'EDC Component Dictionary'!$B$5:$B$37,0)), "Energy Supply")</f>
        <v>Distribution System</v>
      </c>
      <c r="L5050" s="12">
        <v>-5.9999999999999995E-4</v>
      </c>
      <c r="M5050" s="12"/>
    </row>
    <row r="5051" spans="1:13" x14ac:dyDescent="0.3">
      <c r="A5051" s="18">
        <v>5049</v>
      </c>
      <c r="B5051" s="18">
        <f t="shared" si="156"/>
        <v>2023</v>
      </c>
      <c r="C5051" s="17">
        <v>44927</v>
      </c>
      <c r="D5051" s="18" t="s">
        <v>130</v>
      </c>
      <c r="E5051" s="18" t="s">
        <v>164</v>
      </c>
      <c r="F5051" s="18" t="str">
        <f t="shared" si="157"/>
        <v>National Grid-Tax Act Credit Factor (TACF)-44927</v>
      </c>
      <c r="G5051" s="11" t="s">
        <v>131</v>
      </c>
      <c r="H5051" s="11" t="s">
        <v>49</v>
      </c>
      <c r="I5051" s="11" t="s">
        <v>132</v>
      </c>
      <c r="J5051" s="11" t="s">
        <v>145</v>
      </c>
      <c r="K5051" s="11" t="str">
        <f>IFERROR(INDEX('EDC Component Dictionary'!$C$5:$C$37,MATCH('Rates Database'!J5051,'EDC Component Dictionary'!$B$5:$B$37,0)), "Energy Supply")</f>
        <v>Distribution System</v>
      </c>
      <c r="L5051" s="12">
        <v>-5.9999999999999995E-4</v>
      </c>
      <c r="M5051" s="12"/>
    </row>
    <row r="5052" spans="1:13" x14ac:dyDescent="0.3">
      <c r="A5052" s="18">
        <v>5050</v>
      </c>
      <c r="B5052" s="18">
        <f t="shared" si="156"/>
        <v>2022</v>
      </c>
      <c r="C5052" s="17">
        <v>44896</v>
      </c>
      <c r="D5052" s="18" t="s">
        <v>130</v>
      </c>
      <c r="E5052" s="18" t="s">
        <v>164</v>
      </c>
      <c r="F5052" s="18" t="str">
        <f t="shared" si="157"/>
        <v>National Grid-Tax Act Credit Factor (TACF)-44896</v>
      </c>
      <c r="G5052" s="11" t="s">
        <v>131</v>
      </c>
      <c r="H5052" s="11" t="s">
        <v>49</v>
      </c>
      <c r="I5052" s="11" t="s">
        <v>132</v>
      </c>
      <c r="J5052" s="11" t="s">
        <v>145</v>
      </c>
      <c r="K5052" s="11" t="str">
        <f>IFERROR(INDEX('EDC Component Dictionary'!$C$5:$C$37,MATCH('Rates Database'!J5052,'EDC Component Dictionary'!$B$5:$B$37,0)), "Energy Supply")</f>
        <v>Distribution System</v>
      </c>
      <c r="L5052" s="12">
        <v>-5.9999999999999995E-4</v>
      </c>
      <c r="M5052" s="12"/>
    </row>
    <row r="5053" spans="1:13" x14ac:dyDescent="0.3">
      <c r="A5053" s="18">
        <v>5051</v>
      </c>
      <c r="B5053" s="18">
        <f t="shared" si="156"/>
        <v>2022</v>
      </c>
      <c r="C5053" s="17">
        <v>44866</v>
      </c>
      <c r="D5053" s="18" t="s">
        <v>130</v>
      </c>
      <c r="E5053" s="18" t="s">
        <v>164</v>
      </c>
      <c r="F5053" s="18" t="str">
        <f t="shared" si="157"/>
        <v>National Grid-Tax Act Credit Factor (TACF)-44866</v>
      </c>
      <c r="G5053" s="11" t="s">
        <v>131</v>
      </c>
      <c r="H5053" s="11" t="s">
        <v>49</v>
      </c>
      <c r="I5053" s="11" t="s">
        <v>132</v>
      </c>
      <c r="J5053" s="11" t="s">
        <v>145</v>
      </c>
      <c r="K5053" s="11" t="str">
        <f>IFERROR(INDEX('EDC Component Dictionary'!$C$5:$C$37,MATCH('Rates Database'!J5053,'EDC Component Dictionary'!$B$5:$B$37,0)), "Energy Supply")</f>
        <v>Distribution System</v>
      </c>
      <c r="L5053" s="12">
        <v>-5.9999999999999995E-4</v>
      </c>
      <c r="M5053" s="12"/>
    </row>
    <row r="5054" spans="1:13" x14ac:dyDescent="0.3">
      <c r="A5054" s="18">
        <v>5052</v>
      </c>
      <c r="B5054" s="18">
        <f t="shared" si="156"/>
        <v>2022</v>
      </c>
      <c r="C5054" s="17">
        <v>44835</v>
      </c>
      <c r="D5054" s="18" t="s">
        <v>130</v>
      </c>
      <c r="E5054" s="18" t="s">
        <v>164</v>
      </c>
      <c r="F5054" s="18" t="str">
        <f t="shared" si="157"/>
        <v>National Grid-Tax Act Credit Factor (TACF)-44835</v>
      </c>
      <c r="G5054" s="11" t="s">
        <v>131</v>
      </c>
      <c r="H5054" s="11" t="s">
        <v>49</v>
      </c>
      <c r="I5054" s="11" t="s">
        <v>132</v>
      </c>
      <c r="J5054" s="11" t="s">
        <v>145</v>
      </c>
      <c r="K5054" s="11" t="str">
        <f>IFERROR(INDEX('EDC Component Dictionary'!$C$5:$C$37,MATCH('Rates Database'!J5054,'EDC Component Dictionary'!$B$5:$B$37,0)), "Energy Supply")</f>
        <v>Distribution System</v>
      </c>
      <c r="L5054" s="12">
        <v>-5.9999999999999995E-4</v>
      </c>
      <c r="M5054" s="12"/>
    </row>
    <row r="5055" spans="1:13" x14ac:dyDescent="0.3">
      <c r="A5055" s="18">
        <v>5053</v>
      </c>
      <c r="B5055" s="18">
        <f t="shared" si="156"/>
        <v>2022</v>
      </c>
      <c r="C5055" s="17">
        <v>44805</v>
      </c>
      <c r="D5055" s="18" t="s">
        <v>130</v>
      </c>
      <c r="E5055" s="18" t="s">
        <v>164</v>
      </c>
      <c r="F5055" s="18" t="str">
        <f t="shared" si="157"/>
        <v>National Grid-Tax Act Credit Factor (TACF)-44805</v>
      </c>
      <c r="G5055" s="11" t="s">
        <v>131</v>
      </c>
      <c r="H5055" s="11" t="s">
        <v>49</v>
      </c>
      <c r="I5055" s="11" t="s">
        <v>132</v>
      </c>
      <c r="J5055" s="11" t="s">
        <v>145</v>
      </c>
      <c r="K5055" s="11" t="str">
        <f>IFERROR(INDEX('EDC Component Dictionary'!$C$5:$C$37,MATCH('Rates Database'!J5055,'EDC Component Dictionary'!$B$5:$B$37,0)), "Energy Supply")</f>
        <v>Distribution System</v>
      </c>
      <c r="L5055" s="12">
        <v>-5.9999999999999995E-4</v>
      </c>
      <c r="M5055" s="12"/>
    </row>
    <row r="5056" spans="1:13" x14ac:dyDescent="0.3">
      <c r="A5056" s="18">
        <v>5054</v>
      </c>
      <c r="B5056" s="18">
        <f t="shared" si="156"/>
        <v>2022</v>
      </c>
      <c r="C5056" s="17">
        <v>44774</v>
      </c>
      <c r="D5056" s="18" t="s">
        <v>130</v>
      </c>
      <c r="E5056" s="18" t="s">
        <v>164</v>
      </c>
      <c r="F5056" s="18" t="str">
        <f t="shared" si="157"/>
        <v>National Grid-Tax Act Credit Factor (TACF)-44774</v>
      </c>
      <c r="G5056" s="11" t="s">
        <v>131</v>
      </c>
      <c r="H5056" s="11" t="s">
        <v>49</v>
      </c>
      <c r="I5056" s="11" t="s">
        <v>132</v>
      </c>
      <c r="J5056" s="11" t="s">
        <v>145</v>
      </c>
      <c r="K5056" s="11" t="str">
        <f>IFERROR(INDEX('EDC Component Dictionary'!$C$5:$C$37,MATCH('Rates Database'!J5056,'EDC Component Dictionary'!$B$5:$B$37,0)), "Energy Supply")</f>
        <v>Distribution System</v>
      </c>
      <c r="L5056" s="12">
        <v>-5.9999999999999995E-4</v>
      </c>
      <c r="M5056" s="12"/>
    </row>
    <row r="5057" spans="1:13" x14ac:dyDescent="0.3">
      <c r="A5057" s="18">
        <v>5055</v>
      </c>
      <c r="B5057" s="18">
        <f t="shared" si="156"/>
        <v>2022</v>
      </c>
      <c r="C5057" s="17">
        <v>44743</v>
      </c>
      <c r="D5057" s="18" t="s">
        <v>130</v>
      </c>
      <c r="E5057" s="18" t="s">
        <v>164</v>
      </c>
      <c r="F5057" s="18" t="str">
        <f t="shared" si="157"/>
        <v>National Grid-Tax Act Credit Factor (TACF)-44743</v>
      </c>
      <c r="G5057" s="11" t="s">
        <v>131</v>
      </c>
      <c r="H5057" s="11" t="s">
        <v>49</v>
      </c>
      <c r="I5057" s="11" t="s">
        <v>132</v>
      </c>
      <c r="J5057" s="11" t="s">
        <v>145</v>
      </c>
      <c r="K5057" s="11" t="str">
        <f>IFERROR(INDEX('EDC Component Dictionary'!$C$5:$C$37,MATCH('Rates Database'!J5057,'EDC Component Dictionary'!$B$5:$B$37,0)), "Energy Supply")</f>
        <v>Distribution System</v>
      </c>
      <c r="L5057" s="12">
        <v>-5.9999999999999995E-4</v>
      </c>
      <c r="M5057" s="12"/>
    </row>
    <row r="5058" spans="1:13" x14ac:dyDescent="0.3">
      <c r="A5058" s="18">
        <v>5056</v>
      </c>
      <c r="B5058" s="18">
        <f t="shared" si="156"/>
        <v>2022</v>
      </c>
      <c r="C5058" s="17">
        <v>44713</v>
      </c>
      <c r="D5058" s="18" t="s">
        <v>130</v>
      </c>
      <c r="E5058" s="18" t="s">
        <v>164</v>
      </c>
      <c r="F5058" s="18" t="str">
        <f t="shared" si="157"/>
        <v>National Grid-Tax Act Credit Factor (TACF)-44713</v>
      </c>
      <c r="G5058" s="11" t="s">
        <v>131</v>
      </c>
      <c r="H5058" s="11" t="s">
        <v>49</v>
      </c>
      <c r="I5058" s="11" t="s">
        <v>132</v>
      </c>
      <c r="J5058" s="11" t="s">
        <v>145</v>
      </c>
      <c r="K5058" s="11" t="str">
        <f>IFERROR(INDEX('EDC Component Dictionary'!$C$5:$C$37,MATCH('Rates Database'!J5058,'EDC Component Dictionary'!$B$5:$B$37,0)), "Energy Supply")</f>
        <v>Distribution System</v>
      </c>
      <c r="L5058" s="12">
        <v>-5.9999999999999995E-4</v>
      </c>
      <c r="M5058" s="12"/>
    </row>
    <row r="5059" spans="1:13" x14ac:dyDescent="0.3">
      <c r="A5059" s="18">
        <v>5057</v>
      </c>
      <c r="B5059" s="18">
        <f t="shared" ref="B5059:B5122" si="158">YEAR(C5059)</f>
        <v>2022</v>
      </c>
      <c r="C5059" s="17">
        <v>44682</v>
      </c>
      <c r="D5059" s="18" t="s">
        <v>130</v>
      </c>
      <c r="E5059" s="18" t="s">
        <v>164</v>
      </c>
      <c r="F5059" s="18" t="str">
        <f t="shared" si="157"/>
        <v>National Grid-Tax Act Credit Factor (TACF)-44682</v>
      </c>
      <c r="G5059" s="11" t="s">
        <v>131</v>
      </c>
      <c r="H5059" s="11" t="s">
        <v>49</v>
      </c>
      <c r="I5059" s="11" t="s">
        <v>132</v>
      </c>
      <c r="J5059" s="11" t="s">
        <v>145</v>
      </c>
      <c r="K5059" s="11" t="str">
        <f>IFERROR(INDEX('EDC Component Dictionary'!$C$5:$C$37,MATCH('Rates Database'!J5059,'EDC Component Dictionary'!$B$5:$B$37,0)), "Energy Supply")</f>
        <v>Distribution System</v>
      </c>
      <c r="L5059" s="12">
        <v>-5.9999999999999995E-4</v>
      </c>
      <c r="M5059" s="12"/>
    </row>
    <row r="5060" spans="1:13" x14ac:dyDescent="0.3">
      <c r="A5060" s="18">
        <v>5058</v>
      </c>
      <c r="B5060" s="18">
        <f t="shared" si="158"/>
        <v>2022</v>
      </c>
      <c r="C5060" s="17">
        <v>44652</v>
      </c>
      <c r="D5060" s="18" t="s">
        <v>130</v>
      </c>
      <c r="E5060" s="18" t="s">
        <v>164</v>
      </c>
      <c r="F5060" s="18" t="str">
        <f t="shared" ref="F5060:F5123" si="159">_xlfn.CONCAT(E5060,"-",J5060,"-",C5060)</f>
        <v>National Grid-Tax Act Credit Factor (TACF)-44652</v>
      </c>
      <c r="G5060" s="11" t="s">
        <v>131</v>
      </c>
      <c r="H5060" s="11" t="s">
        <v>49</v>
      </c>
      <c r="I5060" s="11" t="s">
        <v>132</v>
      </c>
      <c r="J5060" s="11" t="s">
        <v>145</v>
      </c>
      <c r="K5060" s="11" t="str">
        <f>IFERROR(INDEX('EDC Component Dictionary'!$C$5:$C$37,MATCH('Rates Database'!J5060,'EDC Component Dictionary'!$B$5:$B$37,0)), "Energy Supply")</f>
        <v>Distribution System</v>
      </c>
      <c r="L5060" s="12">
        <v>-5.9999999999999995E-4</v>
      </c>
      <c r="M5060" s="12"/>
    </row>
    <row r="5061" spans="1:13" x14ac:dyDescent="0.3">
      <c r="A5061" s="18">
        <v>5059</v>
      </c>
      <c r="B5061" s="18">
        <f t="shared" si="158"/>
        <v>2022</v>
      </c>
      <c r="C5061" s="17">
        <v>44621</v>
      </c>
      <c r="D5061" s="18" t="s">
        <v>130</v>
      </c>
      <c r="E5061" s="18" t="s">
        <v>164</v>
      </c>
      <c r="F5061" s="18" t="str">
        <f t="shared" si="159"/>
        <v>National Grid-Tax Act Credit Factor (TACF)-44621</v>
      </c>
      <c r="G5061" s="11" t="s">
        <v>131</v>
      </c>
      <c r="H5061" s="11" t="s">
        <v>49</v>
      </c>
      <c r="I5061" s="11" t="s">
        <v>132</v>
      </c>
      <c r="J5061" s="11" t="s">
        <v>145</v>
      </c>
      <c r="K5061" s="11" t="str">
        <f>IFERROR(INDEX('EDC Component Dictionary'!$C$5:$C$37,MATCH('Rates Database'!J5061,'EDC Component Dictionary'!$B$5:$B$37,0)), "Energy Supply")</f>
        <v>Distribution System</v>
      </c>
      <c r="L5061" s="12">
        <v>-5.9999999999999995E-4</v>
      </c>
      <c r="M5061" s="12"/>
    </row>
    <row r="5062" spans="1:13" x14ac:dyDescent="0.3">
      <c r="A5062" s="18">
        <v>5060</v>
      </c>
      <c r="B5062" s="18">
        <f t="shared" si="158"/>
        <v>2022</v>
      </c>
      <c r="C5062" s="17">
        <v>44593</v>
      </c>
      <c r="D5062" s="18" t="s">
        <v>130</v>
      </c>
      <c r="E5062" s="18" t="s">
        <v>164</v>
      </c>
      <c r="F5062" s="18" t="str">
        <f t="shared" si="159"/>
        <v>National Grid-Tax Act Credit Factor (TACF)-44593</v>
      </c>
      <c r="G5062" s="11" t="s">
        <v>131</v>
      </c>
      <c r="H5062" s="11" t="s">
        <v>49</v>
      </c>
      <c r="I5062" s="11" t="s">
        <v>132</v>
      </c>
      <c r="J5062" s="11" t="s">
        <v>145</v>
      </c>
      <c r="K5062" s="11" t="str">
        <f>IFERROR(INDEX('EDC Component Dictionary'!$C$5:$C$37,MATCH('Rates Database'!J5062,'EDC Component Dictionary'!$B$5:$B$37,0)), "Energy Supply")</f>
        <v>Distribution System</v>
      </c>
      <c r="L5062" s="12">
        <v>-6.2E-4</v>
      </c>
      <c r="M5062" s="12"/>
    </row>
    <row r="5063" spans="1:13" x14ac:dyDescent="0.3">
      <c r="A5063" s="18">
        <v>5061</v>
      </c>
      <c r="B5063" s="18">
        <f t="shared" si="158"/>
        <v>2022</v>
      </c>
      <c r="C5063" s="17">
        <v>44562</v>
      </c>
      <c r="D5063" s="18" t="s">
        <v>130</v>
      </c>
      <c r="E5063" s="18" t="s">
        <v>164</v>
      </c>
      <c r="F5063" s="18" t="str">
        <f t="shared" si="159"/>
        <v>National Grid-Tax Act Credit Factor (TACF)-44562</v>
      </c>
      <c r="G5063" s="11" t="s">
        <v>131</v>
      </c>
      <c r="H5063" s="11" t="s">
        <v>49</v>
      </c>
      <c r="I5063" s="11" t="s">
        <v>132</v>
      </c>
      <c r="J5063" s="11" t="s">
        <v>145</v>
      </c>
      <c r="K5063" s="11" t="str">
        <f>IFERROR(INDEX('EDC Component Dictionary'!$C$5:$C$37,MATCH('Rates Database'!J5063,'EDC Component Dictionary'!$B$5:$B$37,0)), "Energy Supply")</f>
        <v>Distribution System</v>
      </c>
      <c r="L5063" s="12">
        <v>-6.2E-4</v>
      </c>
      <c r="M5063" s="12"/>
    </row>
    <row r="5064" spans="1:13" x14ac:dyDescent="0.3">
      <c r="A5064" s="18">
        <v>5062</v>
      </c>
      <c r="B5064" s="18">
        <f t="shared" si="158"/>
        <v>2021</v>
      </c>
      <c r="C5064" s="17">
        <v>44531</v>
      </c>
      <c r="D5064" s="18" t="s">
        <v>130</v>
      </c>
      <c r="E5064" s="18" t="s">
        <v>164</v>
      </c>
      <c r="F5064" s="18" t="str">
        <f t="shared" si="159"/>
        <v>National Grid-Tax Act Credit Factor (TACF)-44531</v>
      </c>
      <c r="G5064" s="11" t="s">
        <v>131</v>
      </c>
      <c r="H5064" s="11" t="s">
        <v>49</v>
      </c>
      <c r="I5064" s="11" t="s">
        <v>132</v>
      </c>
      <c r="J5064" s="11" t="s">
        <v>145</v>
      </c>
      <c r="K5064" s="11" t="str">
        <f>IFERROR(INDEX('EDC Component Dictionary'!$C$5:$C$37,MATCH('Rates Database'!J5064,'EDC Component Dictionary'!$B$5:$B$37,0)), "Energy Supply")</f>
        <v>Distribution System</v>
      </c>
      <c r="L5064" s="12">
        <v>-6.2E-4</v>
      </c>
      <c r="M5064" s="12"/>
    </row>
    <row r="5065" spans="1:13" x14ac:dyDescent="0.3">
      <c r="A5065" s="18">
        <v>5063</v>
      </c>
      <c r="B5065" s="18">
        <f t="shared" si="158"/>
        <v>2021</v>
      </c>
      <c r="C5065" s="17">
        <v>44501</v>
      </c>
      <c r="D5065" s="18" t="s">
        <v>130</v>
      </c>
      <c r="E5065" s="18" t="s">
        <v>164</v>
      </c>
      <c r="F5065" s="18" t="str">
        <f t="shared" si="159"/>
        <v>National Grid-Tax Act Credit Factor (TACF)-44501</v>
      </c>
      <c r="G5065" s="11" t="s">
        <v>131</v>
      </c>
      <c r="H5065" s="11" t="s">
        <v>49</v>
      </c>
      <c r="I5065" s="11" t="s">
        <v>132</v>
      </c>
      <c r="J5065" s="11" t="s">
        <v>145</v>
      </c>
      <c r="K5065" s="11" t="str">
        <f>IFERROR(INDEX('EDC Component Dictionary'!$C$5:$C$37,MATCH('Rates Database'!J5065,'EDC Component Dictionary'!$B$5:$B$37,0)), "Energy Supply")</f>
        <v>Distribution System</v>
      </c>
      <c r="L5065" s="12">
        <v>-6.2E-4</v>
      </c>
      <c r="M5065" s="12"/>
    </row>
    <row r="5066" spans="1:13" x14ac:dyDescent="0.3">
      <c r="A5066" s="18">
        <v>5064</v>
      </c>
      <c r="B5066" s="18">
        <f t="shared" si="158"/>
        <v>2021</v>
      </c>
      <c r="C5066" s="17">
        <v>44470</v>
      </c>
      <c r="D5066" s="18" t="s">
        <v>130</v>
      </c>
      <c r="E5066" s="18" t="s">
        <v>164</v>
      </c>
      <c r="F5066" s="18" t="str">
        <f t="shared" si="159"/>
        <v>National Grid-Tax Act Credit Factor (TACF)-44470</v>
      </c>
      <c r="G5066" s="11" t="s">
        <v>131</v>
      </c>
      <c r="H5066" s="11" t="s">
        <v>49</v>
      </c>
      <c r="I5066" s="11" t="s">
        <v>132</v>
      </c>
      <c r="J5066" s="11" t="s">
        <v>145</v>
      </c>
      <c r="K5066" s="11" t="str">
        <f>IFERROR(INDEX('EDC Component Dictionary'!$C$5:$C$37,MATCH('Rates Database'!J5066,'EDC Component Dictionary'!$B$5:$B$37,0)), "Energy Supply")</f>
        <v>Distribution System</v>
      </c>
      <c r="L5066" s="12">
        <v>-6.2E-4</v>
      </c>
      <c r="M5066" s="12"/>
    </row>
    <row r="5067" spans="1:13" x14ac:dyDescent="0.3">
      <c r="A5067" s="18">
        <v>5065</v>
      </c>
      <c r="B5067" s="18">
        <f t="shared" si="158"/>
        <v>2021</v>
      </c>
      <c r="C5067" s="17">
        <v>44440</v>
      </c>
      <c r="D5067" s="18" t="s">
        <v>130</v>
      </c>
      <c r="E5067" s="18" t="s">
        <v>164</v>
      </c>
      <c r="F5067" s="18" t="str">
        <f t="shared" si="159"/>
        <v>National Grid-Tax Act Credit Factor (TACF)-44440</v>
      </c>
      <c r="G5067" s="11" t="s">
        <v>131</v>
      </c>
      <c r="H5067" s="11" t="s">
        <v>49</v>
      </c>
      <c r="I5067" s="11" t="s">
        <v>132</v>
      </c>
      <c r="J5067" s="11" t="s">
        <v>145</v>
      </c>
      <c r="K5067" s="11" t="str">
        <f>IFERROR(INDEX('EDC Component Dictionary'!$C$5:$C$37,MATCH('Rates Database'!J5067,'EDC Component Dictionary'!$B$5:$B$37,0)), "Energy Supply")</f>
        <v>Distribution System</v>
      </c>
      <c r="L5067" s="12">
        <v>-6.2E-4</v>
      </c>
      <c r="M5067" s="12"/>
    </row>
    <row r="5068" spans="1:13" x14ac:dyDescent="0.3">
      <c r="A5068" s="18">
        <v>5066</v>
      </c>
      <c r="B5068" s="18">
        <f t="shared" si="158"/>
        <v>2021</v>
      </c>
      <c r="C5068" s="17">
        <v>44409</v>
      </c>
      <c r="D5068" s="18" t="s">
        <v>130</v>
      </c>
      <c r="E5068" s="18" t="s">
        <v>164</v>
      </c>
      <c r="F5068" s="18" t="str">
        <f t="shared" si="159"/>
        <v>National Grid-Tax Act Credit Factor (TACF)-44409</v>
      </c>
      <c r="G5068" s="11" t="s">
        <v>131</v>
      </c>
      <c r="H5068" s="11" t="s">
        <v>49</v>
      </c>
      <c r="I5068" s="11" t="s">
        <v>132</v>
      </c>
      <c r="J5068" s="11" t="s">
        <v>145</v>
      </c>
      <c r="K5068" s="11" t="str">
        <f>IFERROR(INDEX('EDC Component Dictionary'!$C$5:$C$37,MATCH('Rates Database'!J5068,'EDC Component Dictionary'!$B$5:$B$37,0)), "Energy Supply")</f>
        <v>Distribution System</v>
      </c>
      <c r="L5068" s="12">
        <v>-6.2E-4</v>
      </c>
      <c r="M5068" s="12"/>
    </row>
    <row r="5069" spans="1:13" x14ac:dyDescent="0.3">
      <c r="A5069" s="18">
        <v>5067</v>
      </c>
      <c r="B5069" s="18">
        <f t="shared" si="158"/>
        <v>2021</v>
      </c>
      <c r="C5069" s="17">
        <v>44378</v>
      </c>
      <c r="D5069" s="18" t="s">
        <v>130</v>
      </c>
      <c r="E5069" s="18" t="s">
        <v>164</v>
      </c>
      <c r="F5069" s="18" t="str">
        <f t="shared" si="159"/>
        <v>National Grid-Tax Act Credit Factor (TACF)-44378</v>
      </c>
      <c r="G5069" s="11" t="s">
        <v>131</v>
      </c>
      <c r="H5069" s="11" t="s">
        <v>49</v>
      </c>
      <c r="I5069" s="11" t="s">
        <v>132</v>
      </c>
      <c r="J5069" s="11" t="s">
        <v>145</v>
      </c>
      <c r="K5069" s="11" t="str">
        <f>IFERROR(INDEX('EDC Component Dictionary'!$C$5:$C$37,MATCH('Rates Database'!J5069,'EDC Component Dictionary'!$B$5:$B$37,0)), "Energy Supply")</f>
        <v>Distribution System</v>
      </c>
      <c r="L5069" s="12">
        <v>-6.2E-4</v>
      </c>
      <c r="M5069" s="12"/>
    </row>
    <row r="5070" spans="1:13" x14ac:dyDescent="0.3">
      <c r="A5070" s="18">
        <v>5068</v>
      </c>
      <c r="B5070" s="18">
        <f t="shared" si="158"/>
        <v>2021</v>
      </c>
      <c r="C5070" s="17">
        <v>44348</v>
      </c>
      <c r="D5070" s="18" t="s">
        <v>130</v>
      </c>
      <c r="E5070" s="18" t="s">
        <v>164</v>
      </c>
      <c r="F5070" s="18" t="str">
        <f t="shared" si="159"/>
        <v>National Grid-Tax Act Credit Factor (TACF)-44348</v>
      </c>
      <c r="G5070" s="11" t="s">
        <v>131</v>
      </c>
      <c r="H5070" s="11" t="s">
        <v>49</v>
      </c>
      <c r="I5070" s="11" t="s">
        <v>132</v>
      </c>
      <c r="J5070" s="11" t="s">
        <v>145</v>
      </c>
      <c r="K5070" s="11" t="str">
        <f>IFERROR(INDEX('EDC Component Dictionary'!$C$5:$C$37,MATCH('Rates Database'!J5070,'EDC Component Dictionary'!$B$5:$B$37,0)), "Energy Supply")</f>
        <v>Distribution System</v>
      </c>
      <c r="L5070" s="12">
        <v>-6.2E-4</v>
      </c>
      <c r="M5070" s="12"/>
    </row>
    <row r="5071" spans="1:13" x14ac:dyDescent="0.3">
      <c r="A5071" s="18">
        <v>5069</v>
      </c>
      <c r="B5071" s="18">
        <f t="shared" si="158"/>
        <v>2021</v>
      </c>
      <c r="C5071" s="17">
        <v>44317</v>
      </c>
      <c r="D5071" s="18" t="s">
        <v>130</v>
      </c>
      <c r="E5071" s="18" t="s">
        <v>164</v>
      </c>
      <c r="F5071" s="18" t="str">
        <f t="shared" si="159"/>
        <v>National Grid-Tax Act Credit Factor (TACF)-44317</v>
      </c>
      <c r="G5071" s="11" t="s">
        <v>131</v>
      </c>
      <c r="H5071" s="11" t="s">
        <v>49</v>
      </c>
      <c r="I5071" s="11" t="s">
        <v>132</v>
      </c>
      <c r="J5071" s="11" t="s">
        <v>145</v>
      </c>
      <c r="K5071" s="11" t="str">
        <f>IFERROR(INDEX('EDC Component Dictionary'!$C$5:$C$37,MATCH('Rates Database'!J5071,'EDC Component Dictionary'!$B$5:$B$37,0)), "Energy Supply")</f>
        <v>Distribution System</v>
      </c>
      <c r="L5071" s="12">
        <v>-6.2E-4</v>
      </c>
      <c r="M5071" s="12"/>
    </row>
    <row r="5072" spans="1:13" x14ac:dyDescent="0.3">
      <c r="A5072" s="18">
        <v>5070</v>
      </c>
      <c r="B5072" s="18">
        <f t="shared" si="158"/>
        <v>2021</v>
      </c>
      <c r="C5072" s="17">
        <v>44287</v>
      </c>
      <c r="D5072" s="18" t="s">
        <v>130</v>
      </c>
      <c r="E5072" s="18" t="s">
        <v>164</v>
      </c>
      <c r="F5072" s="18" t="str">
        <f t="shared" si="159"/>
        <v>National Grid-Tax Act Credit Factor (TACF)-44287</v>
      </c>
      <c r="G5072" s="11" t="s">
        <v>131</v>
      </c>
      <c r="H5072" s="11" t="s">
        <v>49</v>
      </c>
      <c r="I5072" s="11" t="s">
        <v>132</v>
      </c>
      <c r="J5072" s="11" t="s">
        <v>145</v>
      </c>
      <c r="K5072" s="11" t="str">
        <f>IFERROR(INDEX('EDC Component Dictionary'!$C$5:$C$37,MATCH('Rates Database'!J5072,'EDC Component Dictionary'!$B$5:$B$37,0)), "Energy Supply")</f>
        <v>Distribution System</v>
      </c>
      <c r="L5072" s="12">
        <v>-6.2E-4</v>
      </c>
      <c r="M5072" s="12"/>
    </row>
    <row r="5073" spans="1:13" x14ac:dyDescent="0.3">
      <c r="A5073" s="18">
        <v>5071</v>
      </c>
      <c r="B5073" s="18">
        <f t="shared" si="158"/>
        <v>2021</v>
      </c>
      <c r="C5073" s="17">
        <v>44256</v>
      </c>
      <c r="D5073" s="18" t="s">
        <v>130</v>
      </c>
      <c r="E5073" s="18" t="s">
        <v>164</v>
      </c>
      <c r="F5073" s="18" t="str">
        <f t="shared" si="159"/>
        <v>National Grid-Tax Act Credit Factor (TACF)-44256</v>
      </c>
      <c r="G5073" s="11" t="s">
        <v>131</v>
      </c>
      <c r="H5073" s="11" t="s">
        <v>49</v>
      </c>
      <c r="I5073" s="11" t="s">
        <v>132</v>
      </c>
      <c r="J5073" s="11" t="s">
        <v>145</v>
      </c>
      <c r="K5073" s="11" t="str">
        <f>IFERROR(INDEX('EDC Component Dictionary'!$C$5:$C$37,MATCH('Rates Database'!J5073,'EDC Component Dictionary'!$B$5:$B$37,0)), "Energy Supply")</f>
        <v>Distribution System</v>
      </c>
      <c r="L5073" s="12">
        <v>-6.2E-4</v>
      </c>
      <c r="M5073" s="12"/>
    </row>
    <row r="5074" spans="1:13" x14ac:dyDescent="0.3">
      <c r="A5074" s="18">
        <v>5072</v>
      </c>
      <c r="B5074" s="18">
        <f t="shared" si="158"/>
        <v>2021</v>
      </c>
      <c r="C5074" s="17">
        <v>44228</v>
      </c>
      <c r="D5074" s="18" t="s">
        <v>130</v>
      </c>
      <c r="E5074" s="18" t="s">
        <v>164</v>
      </c>
      <c r="F5074" s="18" t="str">
        <f t="shared" si="159"/>
        <v>National Grid-Tax Act Credit Factor (TACF)-44228</v>
      </c>
      <c r="G5074" s="11" t="s">
        <v>131</v>
      </c>
      <c r="H5074" s="11" t="s">
        <v>49</v>
      </c>
      <c r="I5074" s="11" t="s">
        <v>132</v>
      </c>
      <c r="J5074" s="11" t="s">
        <v>145</v>
      </c>
      <c r="K5074" s="11" t="str">
        <f>IFERROR(INDEX('EDC Component Dictionary'!$C$5:$C$37,MATCH('Rates Database'!J5074,'EDC Component Dictionary'!$B$5:$B$37,0)), "Energy Supply")</f>
        <v>Distribution System</v>
      </c>
      <c r="L5074" s="12">
        <v>-6.7000000000000002E-4</v>
      </c>
      <c r="M5074" s="12"/>
    </row>
    <row r="5075" spans="1:13" x14ac:dyDescent="0.3">
      <c r="A5075" s="18">
        <v>5073</v>
      </c>
      <c r="B5075" s="18">
        <f t="shared" si="158"/>
        <v>2021</v>
      </c>
      <c r="C5075" s="17">
        <v>44197</v>
      </c>
      <c r="D5075" s="18" t="s">
        <v>130</v>
      </c>
      <c r="E5075" s="18" t="s">
        <v>164</v>
      </c>
      <c r="F5075" s="18" t="str">
        <f t="shared" si="159"/>
        <v>National Grid-Tax Act Credit Factor (TACF)-44197</v>
      </c>
      <c r="G5075" s="11" t="s">
        <v>131</v>
      </c>
      <c r="H5075" s="11" t="s">
        <v>49</v>
      </c>
      <c r="I5075" s="11" t="s">
        <v>132</v>
      </c>
      <c r="J5075" s="11" t="s">
        <v>145</v>
      </c>
      <c r="K5075" s="11" t="str">
        <f>IFERROR(INDEX('EDC Component Dictionary'!$C$5:$C$37,MATCH('Rates Database'!J5075,'EDC Component Dictionary'!$B$5:$B$37,0)), "Energy Supply")</f>
        <v>Distribution System</v>
      </c>
      <c r="L5075" s="12">
        <v>-6.7000000000000002E-4</v>
      </c>
      <c r="M5075" s="12"/>
    </row>
    <row r="5076" spans="1:13" x14ac:dyDescent="0.3">
      <c r="A5076" s="18">
        <v>5074</v>
      </c>
      <c r="B5076" s="18">
        <f t="shared" si="158"/>
        <v>2020</v>
      </c>
      <c r="C5076" s="17">
        <v>44166</v>
      </c>
      <c r="D5076" s="18" t="s">
        <v>130</v>
      </c>
      <c r="E5076" s="18" t="s">
        <v>164</v>
      </c>
      <c r="F5076" s="18" t="str">
        <f t="shared" si="159"/>
        <v>National Grid-Tax Act Credit Factor (TACF)-44166</v>
      </c>
      <c r="G5076" s="11" t="s">
        <v>131</v>
      </c>
      <c r="H5076" s="11" t="s">
        <v>49</v>
      </c>
      <c r="I5076" s="11" t="s">
        <v>132</v>
      </c>
      <c r="J5076" s="11" t="s">
        <v>145</v>
      </c>
      <c r="K5076" s="11" t="str">
        <f>IFERROR(INDEX('EDC Component Dictionary'!$C$5:$C$37,MATCH('Rates Database'!J5076,'EDC Component Dictionary'!$B$5:$B$37,0)), "Energy Supply")</f>
        <v>Distribution System</v>
      </c>
      <c r="L5076" s="12">
        <v>-6.7000000000000002E-4</v>
      </c>
      <c r="M5076" s="12"/>
    </row>
    <row r="5077" spans="1:13" x14ac:dyDescent="0.3">
      <c r="A5077" s="18">
        <v>5075</v>
      </c>
      <c r="B5077" s="18">
        <f t="shared" si="158"/>
        <v>2020</v>
      </c>
      <c r="C5077" s="17">
        <v>44136</v>
      </c>
      <c r="D5077" s="18" t="s">
        <v>130</v>
      </c>
      <c r="E5077" s="18" t="s">
        <v>164</v>
      </c>
      <c r="F5077" s="18" t="str">
        <f t="shared" si="159"/>
        <v>National Grid-Tax Act Credit Factor (TACF)-44136</v>
      </c>
      <c r="G5077" s="11" t="s">
        <v>131</v>
      </c>
      <c r="H5077" s="11" t="s">
        <v>49</v>
      </c>
      <c r="I5077" s="11" t="s">
        <v>132</v>
      </c>
      <c r="J5077" s="11" t="s">
        <v>145</v>
      </c>
      <c r="K5077" s="11" t="str">
        <f>IFERROR(INDEX('EDC Component Dictionary'!$C$5:$C$37,MATCH('Rates Database'!J5077,'EDC Component Dictionary'!$B$5:$B$37,0)), "Energy Supply")</f>
        <v>Distribution System</v>
      </c>
      <c r="L5077" s="12">
        <v>-6.7000000000000002E-4</v>
      </c>
      <c r="M5077" s="12"/>
    </row>
    <row r="5078" spans="1:13" x14ac:dyDescent="0.3">
      <c r="A5078" s="18">
        <v>5076</v>
      </c>
      <c r="B5078" s="18">
        <f t="shared" si="158"/>
        <v>2020</v>
      </c>
      <c r="C5078" s="17">
        <v>44105</v>
      </c>
      <c r="D5078" s="18" t="s">
        <v>130</v>
      </c>
      <c r="E5078" s="18" t="s">
        <v>164</v>
      </c>
      <c r="F5078" s="18" t="str">
        <f t="shared" si="159"/>
        <v>National Grid-Tax Act Credit Factor (TACF)-44105</v>
      </c>
      <c r="G5078" s="11" t="s">
        <v>131</v>
      </c>
      <c r="H5078" s="11" t="s">
        <v>49</v>
      </c>
      <c r="I5078" s="11" t="s">
        <v>132</v>
      </c>
      <c r="J5078" s="11" t="s">
        <v>145</v>
      </c>
      <c r="K5078" s="11" t="str">
        <f>IFERROR(INDEX('EDC Component Dictionary'!$C$5:$C$37,MATCH('Rates Database'!J5078,'EDC Component Dictionary'!$B$5:$B$37,0)), "Energy Supply")</f>
        <v>Distribution System</v>
      </c>
      <c r="L5078" s="12">
        <v>-6.7000000000000002E-4</v>
      </c>
      <c r="M5078" s="12"/>
    </row>
    <row r="5079" spans="1:13" x14ac:dyDescent="0.3">
      <c r="A5079" s="18">
        <v>5077</v>
      </c>
      <c r="B5079" s="18">
        <f t="shared" si="158"/>
        <v>2020</v>
      </c>
      <c r="C5079" s="17">
        <v>44075</v>
      </c>
      <c r="D5079" s="18" t="s">
        <v>130</v>
      </c>
      <c r="E5079" s="18" t="s">
        <v>164</v>
      </c>
      <c r="F5079" s="18" t="str">
        <f t="shared" si="159"/>
        <v>National Grid-Tax Act Credit Factor (TACF)-44075</v>
      </c>
      <c r="G5079" s="11" t="s">
        <v>131</v>
      </c>
      <c r="H5079" s="11" t="s">
        <v>49</v>
      </c>
      <c r="I5079" s="11" t="s">
        <v>132</v>
      </c>
      <c r="J5079" s="11" t="s">
        <v>145</v>
      </c>
      <c r="K5079" s="11" t="str">
        <f>IFERROR(INDEX('EDC Component Dictionary'!$C$5:$C$37,MATCH('Rates Database'!J5079,'EDC Component Dictionary'!$B$5:$B$37,0)), "Energy Supply")</f>
        <v>Distribution System</v>
      </c>
      <c r="L5079" s="12">
        <v>-6.7000000000000002E-4</v>
      </c>
      <c r="M5079" s="12"/>
    </row>
    <row r="5080" spans="1:13" x14ac:dyDescent="0.3">
      <c r="A5080" s="18">
        <v>5078</v>
      </c>
      <c r="B5080" s="18">
        <f t="shared" si="158"/>
        <v>2020</v>
      </c>
      <c r="C5080" s="17">
        <v>44044</v>
      </c>
      <c r="D5080" s="18" t="s">
        <v>130</v>
      </c>
      <c r="E5080" s="18" t="s">
        <v>164</v>
      </c>
      <c r="F5080" s="18" t="str">
        <f t="shared" si="159"/>
        <v>National Grid-Tax Act Credit Factor (TACF)-44044</v>
      </c>
      <c r="G5080" s="11" t="s">
        <v>131</v>
      </c>
      <c r="H5080" s="11" t="s">
        <v>49</v>
      </c>
      <c r="I5080" s="11" t="s">
        <v>132</v>
      </c>
      <c r="J5080" s="11" t="s">
        <v>145</v>
      </c>
      <c r="K5080" s="11" t="str">
        <f>IFERROR(INDEX('EDC Component Dictionary'!$C$5:$C$37,MATCH('Rates Database'!J5080,'EDC Component Dictionary'!$B$5:$B$37,0)), "Energy Supply")</f>
        <v>Distribution System</v>
      </c>
      <c r="L5080" s="12">
        <v>-6.7000000000000002E-4</v>
      </c>
      <c r="M5080" s="12"/>
    </row>
    <row r="5081" spans="1:13" x14ac:dyDescent="0.3">
      <c r="A5081" s="18">
        <v>5079</v>
      </c>
      <c r="B5081" s="18">
        <f t="shared" si="158"/>
        <v>2020</v>
      </c>
      <c r="C5081" s="17">
        <v>44013</v>
      </c>
      <c r="D5081" s="18" t="s">
        <v>130</v>
      </c>
      <c r="E5081" s="18" t="s">
        <v>164</v>
      </c>
      <c r="F5081" s="18" t="str">
        <f t="shared" si="159"/>
        <v>National Grid-Tax Act Credit Factor (TACF)-44013</v>
      </c>
      <c r="G5081" s="11" t="s">
        <v>131</v>
      </c>
      <c r="H5081" s="11" t="s">
        <v>49</v>
      </c>
      <c r="I5081" s="11" t="s">
        <v>132</v>
      </c>
      <c r="J5081" s="11" t="s">
        <v>145</v>
      </c>
      <c r="K5081" s="11" t="str">
        <f>IFERROR(INDEX('EDC Component Dictionary'!$C$5:$C$37,MATCH('Rates Database'!J5081,'EDC Component Dictionary'!$B$5:$B$37,0)), "Energy Supply")</f>
        <v>Distribution System</v>
      </c>
      <c r="L5081" s="12">
        <v>-6.7000000000000002E-4</v>
      </c>
      <c r="M5081" s="12"/>
    </row>
    <row r="5082" spans="1:13" x14ac:dyDescent="0.3">
      <c r="A5082" s="18">
        <v>5080</v>
      </c>
      <c r="B5082" s="18">
        <f t="shared" si="158"/>
        <v>2020</v>
      </c>
      <c r="C5082" s="17">
        <v>43983</v>
      </c>
      <c r="D5082" s="18" t="s">
        <v>130</v>
      </c>
      <c r="E5082" s="18" t="s">
        <v>164</v>
      </c>
      <c r="F5082" s="18" t="str">
        <f t="shared" si="159"/>
        <v>National Grid-Tax Act Credit Factor (TACF)-43983</v>
      </c>
      <c r="G5082" s="11" t="s">
        <v>131</v>
      </c>
      <c r="H5082" s="11" t="s">
        <v>49</v>
      </c>
      <c r="I5082" s="11" t="s">
        <v>132</v>
      </c>
      <c r="J5082" s="11" t="s">
        <v>145</v>
      </c>
      <c r="K5082" s="11" t="str">
        <f>IFERROR(INDEX('EDC Component Dictionary'!$C$5:$C$37,MATCH('Rates Database'!J5082,'EDC Component Dictionary'!$B$5:$B$37,0)), "Energy Supply")</f>
        <v>Distribution System</v>
      </c>
      <c r="L5082" s="12">
        <v>-6.7000000000000002E-4</v>
      </c>
      <c r="M5082" s="12"/>
    </row>
    <row r="5083" spans="1:13" x14ac:dyDescent="0.3">
      <c r="A5083" s="18">
        <v>5081</v>
      </c>
      <c r="B5083" s="18">
        <f t="shared" si="158"/>
        <v>2020</v>
      </c>
      <c r="C5083" s="17">
        <v>43952</v>
      </c>
      <c r="D5083" s="18" t="s">
        <v>130</v>
      </c>
      <c r="E5083" s="18" t="s">
        <v>164</v>
      </c>
      <c r="F5083" s="18" t="str">
        <f t="shared" si="159"/>
        <v>National Grid-Tax Act Credit Factor (TACF)-43952</v>
      </c>
      <c r="G5083" s="11" t="s">
        <v>131</v>
      </c>
      <c r="H5083" s="11" t="s">
        <v>49</v>
      </c>
      <c r="I5083" s="11" t="s">
        <v>132</v>
      </c>
      <c r="J5083" s="11" t="s">
        <v>145</v>
      </c>
      <c r="K5083" s="11" t="str">
        <f>IFERROR(INDEX('EDC Component Dictionary'!$C$5:$C$37,MATCH('Rates Database'!J5083,'EDC Component Dictionary'!$B$5:$B$37,0)), "Energy Supply")</f>
        <v>Distribution System</v>
      </c>
      <c r="L5083" s="12">
        <v>-6.7000000000000002E-4</v>
      </c>
      <c r="M5083" s="12"/>
    </row>
    <row r="5084" spans="1:13" x14ac:dyDescent="0.3">
      <c r="A5084" s="18">
        <v>5082</v>
      </c>
      <c r="B5084" s="18">
        <f t="shared" si="158"/>
        <v>2020</v>
      </c>
      <c r="C5084" s="17">
        <v>43922</v>
      </c>
      <c r="D5084" s="18" t="s">
        <v>130</v>
      </c>
      <c r="E5084" s="18" t="s">
        <v>164</v>
      </c>
      <c r="F5084" s="18" t="str">
        <f t="shared" si="159"/>
        <v>National Grid-Tax Act Credit Factor (TACF)-43922</v>
      </c>
      <c r="G5084" s="11" t="s">
        <v>131</v>
      </c>
      <c r="H5084" s="11" t="s">
        <v>49</v>
      </c>
      <c r="I5084" s="11" t="s">
        <v>132</v>
      </c>
      <c r="J5084" s="11" t="s">
        <v>145</v>
      </c>
      <c r="K5084" s="11" t="str">
        <f>IFERROR(INDEX('EDC Component Dictionary'!$C$5:$C$37,MATCH('Rates Database'!J5084,'EDC Component Dictionary'!$B$5:$B$37,0)), "Energy Supply")</f>
        <v>Distribution System</v>
      </c>
      <c r="L5084" s="12">
        <v>-6.7000000000000002E-4</v>
      </c>
      <c r="M5084" s="12"/>
    </row>
    <row r="5085" spans="1:13" x14ac:dyDescent="0.3">
      <c r="A5085" s="18">
        <v>5083</v>
      </c>
      <c r="B5085" s="18">
        <f t="shared" si="158"/>
        <v>2020</v>
      </c>
      <c r="C5085" s="17">
        <v>43891</v>
      </c>
      <c r="D5085" s="18" t="s">
        <v>130</v>
      </c>
      <c r="E5085" s="18" t="s">
        <v>164</v>
      </c>
      <c r="F5085" s="18" t="str">
        <f t="shared" si="159"/>
        <v>National Grid-Tax Act Credit Factor (TACF)-43891</v>
      </c>
      <c r="G5085" s="11" t="s">
        <v>131</v>
      </c>
      <c r="H5085" s="11" t="s">
        <v>49</v>
      </c>
      <c r="I5085" s="11" t="s">
        <v>132</v>
      </c>
      <c r="J5085" s="11" t="s">
        <v>145</v>
      </c>
      <c r="K5085" s="11" t="str">
        <f>IFERROR(INDEX('EDC Component Dictionary'!$C$5:$C$37,MATCH('Rates Database'!J5085,'EDC Component Dictionary'!$B$5:$B$37,0)), "Energy Supply")</f>
        <v>Distribution System</v>
      </c>
      <c r="L5085" s="12">
        <v>-6.7000000000000002E-4</v>
      </c>
      <c r="M5085" s="12"/>
    </row>
    <row r="5086" spans="1:13" x14ac:dyDescent="0.3">
      <c r="A5086" s="18">
        <v>5084</v>
      </c>
      <c r="B5086" s="18">
        <f t="shared" si="158"/>
        <v>2020</v>
      </c>
      <c r="C5086" s="17">
        <v>43862</v>
      </c>
      <c r="D5086" s="18" t="s">
        <v>130</v>
      </c>
      <c r="E5086" s="18" t="s">
        <v>164</v>
      </c>
      <c r="F5086" s="18" t="str">
        <f t="shared" si="159"/>
        <v>National Grid-Tax Act Credit Factor (TACF)-43862</v>
      </c>
      <c r="G5086" s="11" t="s">
        <v>131</v>
      </c>
      <c r="H5086" s="11" t="s">
        <v>49</v>
      </c>
      <c r="I5086" s="11" t="s">
        <v>132</v>
      </c>
      <c r="J5086" s="11" t="s">
        <v>145</v>
      </c>
      <c r="K5086" s="11" t="str">
        <f>IFERROR(INDEX('EDC Component Dictionary'!$C$5:$C$37,MATCH('Rates Database'!J5086,'EDC Component Dictionary'!$B$5:$B$37,0)), "Energy Supply")</f>
        <v>Distribution System</v>
      </c>
      <c r="L5086" s="12">
        <v>-6.6E-4</v>
      </c>
      <c r="M5086" s="12"/>
    </row>
    <row r="5087" spans="1:13" x14ac:dyDescent="0.3">
      <c r="A5087" s="18">
        <v>5085</v>
      </c>
      <c r="B5087" s="18">
        <f t="shared" si="158"/>
        <v>2020</v>
      </c>
      <c r="C5087" s="17">
        <v>43831</v>
      </c>
      <c r="D5087" s="18" t="s">
        <v>130</v>
      </c>
      <c r="E5087" s="18" t="s">
        <v>164</v>
      </c>
      <c r="F5087" s="18" t="str">
        <f t="shared" si="159"/>
        <v>National Grid-Tax Act Credit Factor (TACF)-43831</v>
      </c>
      <c r="G5087" s="11" t="s">
        <v>131</v>
      </c>
      <c r="H5087" s="11" t="s">
        <v>49</v>
      </c>
      <c r="I5087" s="11" t="s">
        <v>132</v>
      </c>
      <c r="J5087" s="11" t="s">
        <v>145</v>
      </c>
      <c r="K5087" s="11" t="str">
        <f>IFERROR(INDEX('EDC Component Dictionary'!$C$5:$C$37,MATCH('Rates Database'!J5087,'EDC Component Dictionary'!$B$5:$B$37,0)), "Energy Supply")</f>
        <v>Distribution System</v>
      </c>
      <c r="L5087" s="12">
        <v>-6.6E-4</v>
      </c>
      <c r="M5087" s="12"/>
    </row>
    <row r="5088" spans="1:13" x14ac:dyDescent="0.3">
      <c r="A5088" s="18">
        <v>5086</v>
      </c>
      <c r="B5088" s="18">
        <f t="shared" si="158"/>
        <v>2019</v>
      </c>
      <c r="C5088" s="17">
        <v>43800</v>
      </c>
      <c r="D5088" s="18" t="s">
        <v>130</v>
      </c>
      <c r="E5088" s="18" t="s">
        <v>164</v>
      </c>
      <c r="F5088" s="18" t="str">
        <f t="shared" si="159"/>
        <v>National Grid-Tax Act Credit Factor (TACF)-43800</v>
      </c>
      <c r="G5088" s="11" t="s">
        <v>131</v>
      </c>
      <c r="H5088" s="11" t="s">
        <v>49</v>
      </c>
      <c r="I5088" s="11" t="s">
        <v>132</v>
      </c>
      <c r="J5088" s="11" t="s">
        <v>145</v>
      </c>
      <c r="K5088" s="11" t="str">
        <f>IFERROR(INDEX('EDC Component Dictionary'!$C$5:$C$37,MATCH('Rates Database'!J5088,'EDC Component Dictionary'!$B$5:$B$37,0)), "Energy Supply")</f>
        <v>Distribution System</v>
      </c>
      <c r="L5088" s="12">
        <v>-6.6E-4</v>
      </c>
      <c r="M5088" s="12"/>
    </row>
    <row r="5089" spans="1:13" x14ac:dyDescent="0.3">
      <c r="A5089" s="18">
        <v>5087</v>
      </c>
      <c r="B5089" s="18">
        <f t="shared" si="158"/>
        <v>2019</v>
      </c>
      <c r="C5089" s="17">
        <v>43770</v>
      </c>
      <c r="D5089" s="18" t="s">
        <v>130</v>
      </c>
      <c r="E5089" s="18" t="s">
        <v>164</v>
      </c>
      <c r="F5089" s="18" t="str">
        <f t="shared" si="159"/>
        <v>National Grid-Tax Act Credit Factor (TACF)-43770</v>
      </c>
      <c r="G5089" s="11" t="s">
        <v>131</v>
      </c>
      <c r="H5089" s="11" t="s">
        <v>49</v>
      </c>
      <c r="I5089" s="11" t="s">
        <v>132</v>
      </c>
      <c r="J5089" s="11" t="s">
        <v>145</v>
      </c>
      <c r="K5089" s="11" t="str">
        <f>IFERROR(INDEX('EDC Component Dictionary'!$C$5:$C$37,MATCH('Rates Database'!J5089,'EDC Component Dictionary'!$B$5:$B$37,0)), "Energy Supply")</f>
        <v>Distribution System</v>
      </c>
      <c r="L5089" s="12">
        <v>-6.6E-4</v>
      </c>
      <c r="M5089" s="12"/>
    </row>
    <row r="5090" spans="1:13" x14ac:dyDescent="0.3">
      <c r="A5090" s="18">
        <v>5088</v>
      </c>
      <c r="B5090" s="18">
        <f t="shared" si="158"/>
        <v>2019</v>
      </c>
      <c r="C5090" s="17">
        <v>43739</v>
      </c>
      <c r="D5090" s="18" t="s">
        <v>130</v>
      </c>
      <c r="E5090" s="18" t="s">
        <v>164</v>
      </c>
      <c r="F5090" s="18" t="str">
        <f t="shared" si="159"/>
        <v>National Grid-Tax Act Credit Factor (TACF)-43739</v>
      </c>
      <c r="G5090" s="11" t="s">
        <v>131</v>
      </c>
      <c r="H5090" s="11" t="s">
        <v>49</v>
      </c>
      <c r="I5090" s="11" t="s">
        <v>132</v>
      </c>
      <c r="J5090" s="11" t="s">
        <v>145</v>
      </c>
      <c r="K5090" s="11" t="str">
        <f>IFERROR(INDEX('EDC Component Dictionary'!$C$5:$C$37,MATCH('Rates Database'!J5090,'EDC Component Dictionary'!$B$5:$B$37,0)), "Energy Supply")</f>
        <v>Distribution System</v>
      </c>
      <c r="L5090" s="12">
        <v>-3.2000000000000003E-4</v>
      </c>
      <c r="M5090" s="12"/>
    </row>
    <row r="5091" spans="1:13" x14ac:dyDescent="0.3">
      <c r="A5091" s="18">
        <v>5089</v>
      </c>
      <c r="B5091" s="18">
        <f t="shared" si="158"/>
        <v>2019</v>
      </c>
      <c r="C5091" s="17">
        <v>43709</v>
      </c>
      <c r="D5091" s="18" t="s">
        <v>130</v>
      </c>
      <c r="E5091" s="18" t="s">
        <v>164</v>
      </c>
      <c r="F5091" s="18" t="str">
        <f t="shared" si="159"/>
        <v>National Grid-Tax Act Credit Factor (TACF)-43709</v>
      </c>
      <c r="G5091" s="11" t="s">
        <v>131</v>
      </c>
      <c r="H5091" s="11" t="s">
        <v>49</v>
      </c>
      <c r="I5091" s="11" t="s">
        <v>132</v>
      </c>
      <c r="J5091" s="11" t="s">
        <v>145</v>
      </c>
      <c r="K5091" s="11" t="str">
        <f>IFERROR(INDEX('EDC Component Dictionary'!$C$5:$C$37,MATCH('Rates Database'!J5091,'EDC Component Dictionary'!$B$5:$B$37,0)), "Energy Supply")</f>
        <v>Distribution System</v>
      </c>
      <c r="L5091" s="12">
        <v>-3.2000000000000003E-4</v>
      </c>
      <c r="M5091" s="12"/>
    </row>
    <row r="5092" spans="1:13" x14ac:dyDescent="0.3">
      <c r="A5092" s="18">
        <v>5090</v>
      </c>
      <c r="B5092" s="18">
        <f t="shared" si="158"/>
        <v>2019</v>
      </c>
      <c r="C5092" s="17">
        <v>43678</v>
      </c>
      <c r="D5092" s="18" t="s">
        <v>130</v>
      </c>
      <c r="E5092" s="18" t="s">
        <v>164</v>
      </c>
      <c r="F5092" s="18" t="str">
        <f t="shared" si="159"/>
        <v>National Grid-Tax Act Credit Factor (TACF)-43678</v>
      </c>
      <c r="G5092" s="11" t="s">
        <v>131</v>
      </c>
      <c r="H5092" s="11" t="s">
        <v>49</v>
      </c>
      <c r="I5092" s="11" t="s">
        <v>132</v>
      </c>
      <c r="J5092" s="11" t="s">
        <v>145</v>
      </c>
      <c r="K5092" s="11" t="str">
        <f>IFERROR(INDEX('EDC Component Dictionary'!$C$5:$C$37,MATCH('Rates Database'!J5092,'EDC Component Dictionary'!$B$5:$B$37,0)), "Energy Supply")</f>
        <v>Distribution System</v>
      </c>
      <c r="L5092" s="12">
        <v>-3.2000000000000003E-4</v>
      </c>
      <c r="M5092" s="12"/>
    </row>
    <row r="5093" spans="1:13" x14ac:dyDescent="0.3">
      <c r="A5093" s="18">
        <v>5091</v>
      </c>
      <c r="B5093" s="18">
        <f t="shared" si="158"/>
        <v>2019</v>
      </c>
      <c r="C5093" s="17">
        <v>43647</v>
      </c>
      <c r="D5093" s="18" t="s">
        <v>130</v>
      </c>
      <c r="E5093" s="18" t="s">
        <v>164</v>
      </c>
      <c r="F5093" s="18" t="str">
        <f t="shared" si="159"/>
        <v>National Grid-Tax Act Credit Factor (TACF)-43647</v>
      </c>
      <c r="G5093" s="11" t="s">
        <v>131</v>
      </c>
      <c r="H5093" s="11" t="s">
        <v>49</v>
      </c>
      <c r="I5093" s="11" t="s">
        <v>132</v>
      </c>
      <c r="J5093" s="11" t="s">
        <v>145</v>
      </c>
      <c r="K5093" s="11" t="str">
        <f>IFERROR(INDEX('EDC Component Dictionary'!$C$5:$C$37,MATCH('Rates Database'!J5093,'EDC Component Dictionary'!$B$5:$B$37,0)), "Energy Supply")</f>
        <v>Distribution System</v>
      </c>
      <c r="L5093" s="12">
        <v>-3.2000000000000003E-4</v>
      </c>
      <c r="M5093" s="12"/>
    </row>
    <row r="5094" spans="1:13" x14ac:dyDescent="0.3">
      <c r="A5094" s="18">
        <v>5092</v>
      </c>
      <c r="B5094" s="18">
        <f t="shared" si="158"/>
        <v>2019</v>
      </c>
      <c r="C5094" s="17">
        <v>43617</v>
      </c>
      <c r="D5094" s="18" t="s">
        <v>130</v>
      </c>
      <c r="E5094" s="18" t="s">
        <v>164</v>
      </c>
      <c r="F5094" s="18" t="str">
        <f t="shared" si="159"/>
        <v>National Grid-Tax Act Credit Factor (TACF)-43617</v>
      </c>
      <c r="G5094" s="11" t="s">
        <v>131</v>
      </c>
      <c r="H5094" s="11" t="s">
        <v>49</v>
      </c>
      <c r="I5094" s="11" t="s">
        <v>132</v>
      </c>
      <c r="J5094" s="11" t="s">
        <v>145</v>
      </c>
      <c r="K5094" s="11" t="str">
        <f>IFERROR(INDEX('EDC Component Dictionary'!$C$5:$C$37,MATCH('Rates Database'!J5094,'EDC Component Dictionary'!$B$5:$B$37,0)), "Energy Supply")</f>
        <v>Distribution System</v>
      </c>
      <c r="L5094" s="12">
        <v>-3.2000000000000003E-4</v>
      </c>
      <c r="M5094" s="12"/>
    </row>
    <row r="5095" spans="1:13" x14ac:dyDescent="0.3">
      <c r="A5095" s="18">
        <v>5093</v>
      </c>
      <c r="B5095" s="18">
        <f t="shared" si="158"/>
        <v>2019</v>
      </c>
      <c r="C5095" s="17">
        <v>43586</v>
      </c>
      <c r="D5095" s="18" t="s">
        <v>130</v>
      </c>
      <c r="E5095" s="18" t="s">
        <v>164</v>
      </c>
      <c r="F5095" s="18" t="str">
        <f t="shared" si="159"/>
        <v>National Grid-Tax Act Credit Factor (TACF)-43586</v>
      </c>
      <c r="G5095" s="11" t="s">
        <v>131</v>
      </c>
      <c r="H5095" s="11" t="s">
        <v>49</v>
      </c>
      <c r="I5095" s="11" t="s">
        <v>132</v>
      </c>
      <c r="J5095" s="11" t="s">
        <v>145</v>
      </c>
      <c r="K5095" s="11" t="str">
        <f>IFERROR(INDEX('EDC Component Dictionary'!$C$5:$C$37,MATCH('Rates Database'!J5095,'EDC Component Dictionary'!$B$5:$B$37,0)), "Energy Supply")</f>
        <v>Distribution System</v>
      </c>
      <c r="L5095" s="12">
        <v>-3.2000000000000003E-4</v>
      </c>
      <c r="M5095" s="12"/>
    </row>
    <row r="5096" spans="1:13" x14ac:dyDescent="0.3">
      <c r="A5096" s="18">
        <v>5094</v>
      </c>
      <c r="B5096" s="18">
        <f t="shared" si="158"/>
        <v>2019</v>
      </c>
      <c r="C5096" s="17">
        <v>43556</v>
      </c>
      <c r="D5096" s="18" t="s">
        <v>130</v>
      </c>
      <c r="E5096" s="18" t="s">
        <v>164</v>
      </c>
      <c r="F5096" s="18" t="str">
        <f t="shared" si="159"/>
        <v>National Grid-Tax Act Credit Factor (TACF)-43556</v>
      </c>
      <c r="G5096" s="11" t="s">
        <v>131</v>
      </c>
      <c r="H5096" s="11" t="s">
        <v>49</v>
      </c>
      <c r="I5096" s="11" t="s">
        <v>132</v>
      </c>
      <c r="J5096" s="11" t="s">
        <v>145</v>
      </c>
      <c r="K5096" s="11" t="str">
        <f>IFERROR(INDEX('EDC Component Dictionary'!$C$5:$C$37,MATCH('Rates Database'!J5096,'EDC Component Dictionary'!$B$5:$B$37,0)), "Energy Supply")</f>
        <v>Distribution System</v>
      </c>
      <c r="L5096" s="12">
        <v>-3.2000000000000003E-4</v>
      </c>
      <c r="M5096" s="12"/>
    </row>
    <row r="5097" spans="1:13" x14ac:dyDescent="0.3">
      <c r="A5097" s="18">
        <v>5095</v>
      </c>
      <c r="B5097" s="18">
        <f t="shared" si="158"/>
        <v>2019</v>
      </c>
      <c r="C5097" s="17">
        <v>43525</v>
      </c>
      <c r="D5097" s="18" t="s">
        <v>130</v>
      </c>
      <c r="E5097" s="18" t="s">
        <v>164</v>
      </c>
      <c r="F5097" s="18" t="str">
        <f t="shared" si="159"/>
        <v>National Grid-Tax Act Credit Factor (TACF)-43525</v>
      </c>
      <c r="G5097" s="11" t="s">
        <v>131</v>
      </c>
      <c r="H5097" s="11" t="s">
        <v>49</v>
      </c>
      <c r="I5097" s="11" t="s">
        <v>132</v>
      </c>
      <c r="J5097" s="11" t="s">
        <v>145</v>
      </c>
      <c r="K5097" s="11" t="str">
        <f>IFERROR(INDEX('EDC Component Dictionary'!$C$5:$C$37,MATCH('Rates Database'!J5097,'EDC Component Dictionary'!$B$5:$B$37,0)), "Energy Supply")</f>
        <v>Distribution System</v>
      </c>
      <c r="L5097" s="12">
        <v>-3.2000000000000003E-4</v>
      </c>
      <c r="M5097" s="12"/>
    </row>
    <row r="5098" spans="1:13" x14ac:dyDescent="0.3">
      <c r="A5098" s="18">
        <v>5096</v>
      </c>
      <c r="B5098" s="18">
        <f t="shared" si="158"/>
        <v>2019</v>
      </c>
      <c r="C5098" s="17">
        <v>43497</v>
      </c>
      <c r="D5098" s="18" t="s">
        <v>130</v>
      </c>
      <c r="E5098" s="18" t="s">
        <v>164</v>
      </c>
      <c r="F5098" s="18" t="str">
        <f t="shared" si="159"/>
        <v>National Grid-Tax Act Credit Factor (TACF)-43497</v>
      </c>
      <c r="G5098" s="11" t="s">
        <v>131</v>
      </c>
      <c r="H5098" s="11" t="s">
        <v>49</v>
      </c>
      <c r="I5098" s="11" t="s">
        <v>132</v>
      </c>
      <c r="J5098" s="11" t="s">
        <v>145</v>
      </c>
      <c r="K5098" s="11" t="str">
        <f>IFERROR(INDEX('EDC Component Dictionary'!$C$5:$C$37,MATCH('Rates Database'!J5098,'EDC Component Dictionary'!$B$5:$B$37,0)), "Energy Supply")</f>
        <v>Distribution System</v>
      </c>
      <c r="L5098" s="12">
        <v>0</v>
      </c>
      <c r="M5098" s="12"/>
    </row>
    <row r="5099" spans="1:13" x14ac:dyDescent="0.3">
      <c r="A5099" s="18">
        <v>5097</v>
      </c>
      <c r="B5099" s="18">
        <f t="shared" si="158"/>
        <v>2019</v>
      </c>
      <c r="C5099" s="17">
        <v>43466</v>
      </c>
      <c r="D5099" s="18" t="s">
        <v>130</v>
      </c>
      <c r="E5099" s="18" t="s">
        <v>164</v>
      </c>
      <c r="F5099" s="18" t="str">
        <f t="shared" si="159"/>
        <v>National Grid-Tax Act Credit Factor (TACF)-43466</v>
      </c>
      <c r="G5099" s="11" t="s">
        <v>131</v>
      </c>
      <c r="H5099" s="11" t="s">
        <v>49</v>
      </c>
      <c r="I5099" s="11" t="s">
        <v>132</v>
      </c>
      <c r="J5099" s="11" t="s">
        <v>145</v>
      </c>
      <c r="K5099" s="11" t="str">
        <f>IFERROR(INDEX('EDC Component Dictionary'!$C$5:$C$37,MATCH('Rates Database'!J5099,'EDC Component Dictionary'!$B$5:$B$37,0)), "Energy Supply")</f>
        <v>Distribution System</v>
      </c>
      <c r="L5099" s="12">
        <v>0</v>
      </c>
      <c r="M5099" s="12"/>
    </row>
    <row r="5100" spans="1:13" x14ac:dyDescent="0.3">
      <c r="A5100" s="18">
        <v>5098</v>
      </c>
      <c r="B5100" s="18">
        <f t="shared" si="158"/>
        <v>2024</v>
      </c>
      <c r="C5100" s="17">
        <v>45352</v>
      </c>
      <c r="D5100" s="18" t="s">
        <v>130</v>
      </c>
      <c r="E5100" s="18" t="s">
        <v>164</v>
      </c>
      <c r="F5100" s="18" t="str">
        <f t="shared" si="159"/>
        <v>National Grid-Grid Modernization Factor (GMF)-45352</v>
      </c>
      <c r="G5100" s="11" t="s">
        <v>131</v>
      </c>
      <c r="H5100" s="11" t="s">
        <v>49</v>
      </c>
      <c r="I5100" s="11" t="s">
        <v>132</v>
      </c>
      <c r="J5100" s="11" t="s">
        <v>144</v>
      </c>
      <c r="K5100" s="11" t="str">
        <f>IFERROR(INDEX('EDC Component Dictionary'!$C$5:$C$37,MATCH('Rates Database'!J5100,'EDC Component Dictionary'!$B$5:$B$37,0)), "Energy Supply")</f>
        <v>Distribution System</v>
      </c>
      <c r="L5100" s="12">
        <v>1.0300000000000001E-3</v>
      </c>
      <c r="M5100" s="12"/>
    </row>
    <row r="5101" spans="1:13" x14ac:dyDescent="0.3">
      <c r="A5101" s="18">
        <v>5099</v>
      </c>
      <c r="B5101" s="18">
        <f t="shared" si="158"/>
        <v>2024</v>
      </c>
      <c r="C5101" s="17">
        <v>45323</v>
      </c>
      <c r="D5101" s="18" t="s">
        <v>130</v>
      </c>
      <c r="E5101" s="18" t="s">
        <v>164</v>
      </c>
      <c r="F5101" s="18" t="str">
        <f t="shared" si="159"/>
        <v>National Grid-Grid Modernization Factor (GMF)-45323</v>
      </c>
      <c r="G5101" s="11" t="s">
        <v>131</v>
      </c>
      <c r="H5101" s="11" t="s">
        <v>49</v>
      </c>
      <c r="I5101" s="11" t="s">
        <v>132</v>
      </c>
      <c r="J5101" s="11" t="s">
        <v>144</v>
      </c>
      <c r="K5101" s="11" t="str">
        <f>IFERROR(INDEX('EDC Component Dictionary'!$C$5:$C$37,MATCH('Rates Database'!J5101,'EDC Component Dictionary'!$B$5:$B$37,0)), "Energy Supply")</f>
        <v>Distribution System</v>
      </c>
      <c r="L5101" s="12">
        <v>1.0300000000000001E-3</v>
      </c>
      <c r="M5101" s="12"/>
    </row>
    <row r="5102" spans="1:13" x14ac:dyDescent="0.3">
      <c r="A5102" s="18">
        <v>5100</v>
      </c>
      <c r="B5102" s="18">
        <f t="shared" si="158"/>
        <v>2024</v>
      </c>
      <c r="C5102" s="17">
        <v>45292</v>
      </c>
      <c r="D5102" s="18" t="s">
        <v>130</v>
      </c>
      <c r="E5102" s="18" t="s">
        <v>164</v>
      </c>
      <c r="F5102" s="18" t="str">
        <f t="shared" si="159"/>
        <v>National Grid-Grid Modernization Factor (GMF)-45292</v>
      </c>
      <c r="G5102" s="11" t="s">
        <v>131</v>
      </c>
      <c r="H5102" s="11" t="s">
        <v>49</v>
      </c>
      <c r="I5102" s="11" t="s">
        <v>132</v>
      </c>
      <c r="J5102" s="11" t="s">
        <v>144</v>
      </c>
      <c r="K5102" s="11" t="str">
        <f>IFERROR(INDEX('EDC Component Dictionary'!$C$5:$C$37,MATCH('Rates Database'!J5102,'EDC Component Dictionary'!$B$5:$B$37,0)), "Energy Supply")</f>
        <v>Distribution System</v>
      </c>
      <c r="L5102" s="12">
        <v>1.0300000000000001E-3</v>
      </c>
      <c r="M5102" s="12"/>
    </row>
    <row r="5103" spans="1:13" x14ac:dyDescent="0.3">
      <c r="A5103" s="18">
        <v>5101</v>
      </c>
      <c r="B5103" s="18">
        <f t="shared" si="158"/>
        <v>2023</v>
      </c>
      <c r="C5103" s="17">
        <v>45261</v>
      </c>
      <c r="D5103" s="18" t="s">
        <v>130</v>
      </c>
      <c r="E5103" s="18" t="s">
        <v>164</v>
      </c>
      <c r="F5103" s="18" t="str">
        <f t="shared" si="159"/>
        <v>National Grid-Grid Modernization Factor (GMF)-45261</v>
      </c>
      <c r="G5103" s="11" t="s">
        <v>131</v>
      </c>
      <c r="H5103" s="11" t="s">
        <v>49</v>
      </c>
      <c r="I5103" s="11" t="s">
        <v>132</v>
      </c>
      <c r="J5103" s="11" t="s">
        <v>144</v>
      </c>
      <c r="K5103" s="11" t="str">
        <f>IFERROR(INDEX('EDC Component Dictionary'!$C$5:$C$37,MATCH('Rates Database'!J5103,'EDC Component Dictionary'!$B$5:$B$37,0)), "Energy Supply")</f>
        <v>Distribution System</v>
      </c>
      <c r="L5103" s="12">
        <v>1.0300000000000001E-3</v>
      </c>
      <c r="M5103" s="12"/>
    </row>
    <row r="5104" spans="1:13" x14ac:dyDescent="0.3">
      <c r="A5104" s="18">
        <v>5102</v>
      </c>
      <c r="B5104" s="18">
        <f t="shared" si="158"/>
        <v>2023</v>
      </c>
      <c r="C5104" s="17">
        <v>45231</v>
      </c>
      <c r="D5104" s="18" t="s">
        <v>130</v>
      </c>
      <c r="E5104" s="18" t="s">
        <v>164</v>
      </c>
      <c r="F5104" s="18" t="str">
        <f t="shared" si="159"/>
        <v>National Grid-Grid Modernization Factor (GMF)-45231</v>
      </c>
      <c r="G5104" s="11" t="s">
        <v>131</v>
      </c>
      <c r="H5104" s="11" t="s">
        <v>49</v>
      </c>
      <c r="I5104" s="11" t="s">
        <v>132</v>
      </c>
      <c r="J5104" s="11" t="s">
        <v>144</v>
      </c>
      <c r="K5104" s="11" t="str">
        <f>IFERROR(INDEX('EDC Component Dictionary'!$C$5:$C$37,MATCH('Rates Database'!J5104,'EDC Component Dictionary'!$B$5:$B$37,0)), "Energy Supply")</f>
        <v>Distribution System</v>
      </c>
      <c r="L5104" s="12">
        <v>1.0300000000000001E-3</v>
      </c>
      <c r="M5104" s="12"/>
    </row>
    <row r="5105" spans="1:13" x14ac:dyDescent="0.3">
      <c r="A5105" s="18">
        <v>5103</v>
      </c>
      <c r="B5105" s="18">
        <f t="shared" si="158"/>
        <v>2023</v>
      </c>
      <c r="C5105" s="17">
        <v>45200</v>
      </c>
      <c r="D5105" s="18" t="s">
        <v>130</v>
      </c>
      <c r="E5105" s="18" t="s">
        <v>164</v>
      </c>
      <c r="F5105" s="18" t="str">
        <f t="shared" si="159"/>
        <v>National Grid-Grid Modernization Factor (GMF)-45200</v>
      </c>
      <c r="G5105" s="11" t="s">
        <v>131</v>
      </c>
      <c r="H5105" s="11" t="s">
        <v>49</v>
      </c>
      <c r="I5105" s="11" t="s">
        <v>132</v>
      </c>
      <c r="J5105" s="11" t="s">
        <v>144</v>
      </c>
      <c r="K5105" s="11" t="str">
        <f>IFERROR(INDEX('EDC Component Dictionary'!$C$5:$C$37,MATCH('Rates Database'!J5105,'EDC Component Dictionary'!$B$5:$B$37,0)), "Energy Supply")</f>
        <v>Distribution System</v>
      </c>
      <c r="L5105" s="12">
        <v>1.0300000000000001E-3</v>
      </c>
      <c r="M5105" s="12"/>
    </row>
    <row r="5106" spans="1:13" x14ac:dyDescent="0.3">
      <c r="A5106" s="18">
        <v>5104</v>
      </c>
      <c r="B5106" s="18">
        <f t="shared" si="158"/>
        <v>2023</v>
      </c>
      <c r="C5106" s="17">
        <v>45170</v>
      </c>
      <c r="D5106" s="18" t="s">
        <v>130</v>
      </c>
      <c r="E5106" s="18" t="s">
        <v>164</v>
      </c>
      <c r="F5106" s="18" t="str">
        <f t="shared" si="159"/>
        <v>National Grid-Grid Modernization Factor (GMF)-45170</v>
      </c>
      <c r="G5106" s="11" t="s">
        <v>131</v>
      </c>
      <c r="H5106" s="11" t="s">
        <v>49</v>
      </c>
      <c r="I5106" s="11" t="s">
        <v>132</v>
      </c>
      <c r="J5106" s="11" t="s">
        <v>144</v>
      </c>
      <c r="K5106" s="11" t="str">
        <f>IFERROR(INDEX('EDC Component Dictionary'!$C$5:$C$37,MATCH('Rates Database'!J5106,'EDC Component Dictionary'!$B$5:$B$37,0)), "Energy Supply")</f>
        <v>Distribution System</v>
      </c>
      <c r="L5106" s="12">
        <v>1.0300000000000001E-3</v>
      </c>
      <c r="M5106" s="12"/>
    </row>
    <row r="5107" spans="1:13" x14ac:dyDescent="0.3">
      <c r="A5107" s="18">
        <v>5105</v>
      </c>
      <c r="B5107" s="18">
        <f t="shared" si="158"/>
        <v>2023</v>
      </c>
      <c r="C5107" s="17">
        <v>45139</v>
      </c>
      <c r="D5107" s="18" t="s">
        <v>130</v>
      </c>
      <c r="E5107" s="18" t="s">
        <v>164</v>
      </c>
      <c r="F5107" s="18" t="str">
        <f t="shared" si="159"/>
        <v>National Grid-Grid Modernization Factor (GMF)-45139</v>
      </c>
      <c r="G5107" s="11" t="s">
        <v>131</v>
      </c>
      <c r="H5107" s="11" t="s">
        <v>49</v>
      </c>
      <c r="I5107" s="11" t="s">
        <v>132</v>
      </c>
      <c r="J5107" s="11" t="s">
        <v>144</v>
      </c>
      <c r="K5107" s="11" t="str">
        <f>IFERROR(INDEX('EDC Component Dictionary'!$C$5:$C$37,MATCH('Rates Database'!J5107,'EDC Component Dictionary'!$B$5:$B$37,0)), "Energy Supply")</f>
        <v>Distribution System</v>
      </c>
      <c r="L5107" s="12">
        <v>1.0300000000000001E-3</v>
      </c>
      <c r="M5107" s="12"/>
    </row>
    <row r="5108" spans="1:13" x14ac:dyDescent="0.3">
      <c r="A5108" s="18">
        <v>5106</v>
      </c>
      <c r="B5108" s="18">
        <f t="shared" si="158"/>
        <v>2023</v>
      </c>
      <c r="C5108" s="17">
        <v>45108</v>
      </c>
      <c r="D5108" s="18" t="s">
        <v>130</v>
      </c>
      <c r="E5108" s="18" t="s">
        <v>164</v>
      </c>
      <c r="F5108" s="18" t="str">
        <f t="shared" si="159"/>
        <v>National Grid-Grid Modernization Factor (GMF)-45108</v>
      </c>
      <c r="G5108" s="11" t="s">
        <v>131</v>
      </c>
      <c r="H5108" s="11" t="s">
        <v>49</v>
      </c>
      <c r="I5108" s="11" t="s">
        <v>132</v>
      </c>
      <c r="J5108" s="11" t="s">
        <v>144</v>
      </c>
      <c r="K5108" s="11" t="str">
        <f>IFERROR(INDEX('EDC Component Dictionary'!$C$5:$C$37,MATCH('Rates Database'!J5108,'EDC Component Dictionary'!$B$5:$B$37,0)), "Energy Supply")</f>
        <v>Distribution System</v>
      </c>
      <c r="L5108" s="12">
        <v>1.0300000000000001E-3</v>
      </c>
      <c r="M5108" s="12"/>
    </row>
    <row r="5109" spans="1:13" x14ac:dyDescent="0.3">
      <c r="A5109" s="18">
        <v>5107</v>
      </c>
      <c r="B5109" s="18">
        <f t="shared" si="158"/>
        <v>2023</v>
      </c>
      <c r="C5109" s="17">
        <v>45078</v>
      </c>
      <c r="D5109" s="18" t="s">
        <v>130</v>
      </c>
      <c r="E5109" s="18" t="s">
        <v>164</v>
      </c>
      <c r="F5109" s="18" t="str">
        <f t="shared" si="159"/>
        <v>National Grid-Grid Modernization Factor (GMF)-45078</v>
      </c>
      <c r="G5109" s="11" t="s">
        <v>131</v>
      </c>
      <c r="H5109" s="11" t="s">
        <v>49</v>
      </c>
      <c r="I5109" s="11" t="s">
        <v>132</v>
      </c>
      <c r="J5109" s="11" t="s">
        <v>144</v>
      </c>
      <c r="K5109" s="11" t="str">
        <f>IFERROR(INDEX('EDC Component Dictionary'!$C$5:$C$37,MATCH('Rates Database'!J5109,'EDC Component Dictionary'!$B$5:$B$37,0)), "Energy Supply")</f>
        <v>Distribution System</v>
      </c>
      <c r="L5109" s="12">
        <v>1.0300000000000001E-3</v>
      </c>
      <c r="M5109" s="12"/>
    </row>
    <row r="5110" spans="1:13" x14ac:dyDescent="0.3">
      <c r="A5110" s="18">
        <v>5108</v>
      </c>
      <c r="B5110" s="18">
        <f t="shared" si="158"/>
        <v>2023</v>
      </c>
      <c r="C5110" s="17">
        <v>45047</v>
      </c>
      <c r="D5110" s="18" t="s">
        <v>130</v>
      </c>
      <c r="E5110" s="18" t="s">
        <v>164</v>
      </c>
      <c r="F5110" s="18" t="str">
        <f t="shared" si="159"/>
        <v>National Grid-Grid Modernization Factor (GMF)-45047</v>
      </c>
      <c r="G5110" s="11" t="s">
        <v>131</v>
      </c>
      <c r="H5110" s="11" t="s">
        <v>49</v>
      </c>
      <c r="I5110" s="11" t="s">
        <v>132</v>
      </c>
      <c r="J5110" s="11" t="s">
        <v>144</v>
      </c>
      <c r="K5110" s="11" t="str">
        <f>IFERROR(INDEX('EDC Component Dictionary'!$C$5:$C$37,MATCH('Rates Database'!J5110,'EDC Component Dictionary'!$B$5:$B$37,0)), "Energy Supply")</f>
        <v>Distribution System</v>
      </c>
      <c r="L5110" s="12">
        <v>1.0300000000000001E-3</v>
      </c>
      <c r="M5110" s="12"/>
    </row>
    <row r="5111" spans="1:13" x14ac:dyDescent="0.3">
      <c r="A5111" s="18">
        <v>5109</v>
      </c>
      <c r="B5111" s="18">
        <f t="shared" si="158"/>
        <v>2023</v>
      </c>
      <c r="C5111" s="17">
        <v>45017</v>
      </c>
      <c r="D5111" s="18" t="s">
        <v>130</v>
      </c>
      <c r="E5111" s="18" t="s">
        <v>164</v>
      </c>
      <c r="F5111" s="18" t="str">
        <f t="shared" si="159"/>
        <v>National Grid-Grid Modernization Factor (GMF)-45017</v>
      </c>
      <c r="G5111" s="11" t="s">
        <v>131</v>
      </c>
      <c r="H5111" s="11" t="s">
        <v>49</v>
      </c>
      <c r="I5111" s="11" t="s">
        <v>132</v>
      </c>
      <c r="J5111" s="11" t="s">
        <v>144</v>
      </c>
      <c r="K5111" s="11" t="str">
        <f>IFERROR(INDEX('EDC Component Dictionary'!$C$5:$C$37,MATCH('Rates Database'!J5111,'EDC Component Dictionary'!$B$5:$B$37,0)), "Energy Supply")</f>
        <v>Distribution System</v>
      </c>
      <c r="L5111" s="12">
        <v>5.9999999999999995E-4</v>
      </c>
      <c r="M5111" s="12"/>
    </row>
    <row r="5112" spans="1:13" x14ac:dyDescent="0.3">
      <c r="A5112" s="18">
        <v>5110</v>
      </c>
      <c r="B5112" s="18">
        <f t="shared" si="158"/>
        <v>2023</v>
      </c>
      <c r="C5112" s="17">
        <v>44986</v>
      </c>
      <c r="D5112" s="18" t="s">
        <v>130</v>
      </c>
      <c r="E5112" s="18" t="s">
        <v>164</v>
      </c>
      <c r="F5112" s="18" t="str">
        <f t="shared" si="159"/>
        <v>National Grid-Grid Modernization Factor (GMF)-44986</v>
      </c>
      <c r="G5112" s="11" t="s">
        <v>131</v>
      </c>
      <c r="H5112" s="11" t="s">
        <v>49</v>
      </c>
      <c r="I5112" s="11" t="s">
        <v>132</v>
      </c>
      <c r="J5112" s="11" t="s">
        <v>144</v>
      </c>
      <c r="K5112" s="11" t="str">
        <f>IFERROR(INDEX('EDC Component Dictionary'!$C$5:$C$37,MATCH('Rates Database'!J5112,'EDC Component Dictionary'!$B$5:$B$37,0)), "Energy Supply")</f>
        <v>Distribution System</v>
      </c>
      <c r="L5112" s="12">
        <v>5.9999999999999995E-4</v>
      </c>
      <c r="M5112" s="12"/>
    </row>
    <row r="5113" spans="1:13" x14ac:dyDescent="0.3">
      <c r="A5113" s="18">
        <v>5111</v>
      </c>
      <c r="B5113" s="18">
        <f t="shared" si="158"/>
        <v>2023</v>
      </c>
      <c r="C5113" s="17">
        <v>44958</v>
      </c>
      <c r="D5113" s="18" t="s">
        <v>130</v>
      </c>
      <c r="E5113" s="18" t="s">
        <v>164</v>
      </c>
      <c r="F5113" s="18" t="str">
        <f t="shared" si="159"/>
        <v>National Grid-Grid Modernization Factor (GMF)-44958</v>
      </c>
      <c r="G5113" s="11" t="s">
        <v>131</v>
      </c>
      <c r="H5113" s="11" t="s">
        <v>49</v>
      </c>
      <c r="I5113" s="11" t="s">
        <v>132</v>
      </c>
      <c r="J5113" s="11" t="s">
        <v>144</v>
      </c>
      <c r="K5113" s="11" t="str">
        <f>IFERROR(INDEX('EDC Component Dictionary'!$C$5:$C$37,MATCH('Rates Database'!J5113,'EDC Component Dictionary'!$B$5:$B$37,0)), "Energy Supply")</f>
        <v>Distribution System</v>
      </c>
      <c r="L5113" s="12">
        <v>5.9999999999999995E-4</v>
      </c>
      <c r="M5113" s="12"/>
    </row>
    <row r="5114" spans="1:13" x14ac:dyDescent="0.3">
      <c r="A5114" s="18">
        <v>5112</v>
      </c>
      <c r="B5114" s="18">
        <f t="shared" si="158"/>
        <v>2023</v>
      </c>
      <c r="C5114" s="17">
        <v>44927</v>
      </c>
      <c r="D5114" s="18" t="s">
        <v>130</v>
      </c>
      <c r="E5114" s="18" t="s">
        <v>164</v>
      </c>
      <c r="F5114" s="18" t="str">
        <f t="shared" si="159"/>
        <v>National Grid-Grid Modernization Factor (GMF)-44927</v>
      </c>
      <c r="G5114" s="11" t="s">
        <v>131</v>
      </c>
      <c r="H5114" s="11" t="s">
        <v>49</v>
      </c>
      <c r="I5114" s="11" t="s">
        <v>132</v>
      </c>
      <c r="J5114" s="11" t="s">
        <v>144</v>
      </c>
      <c r="K5114" s="11" t="str">
        <f>IFERROR(INDEX('EDC Component Dictionary'!$C$5:$C$37,MATCH('Rates Database'!J5114,'EDC Component Dictionary'!$B$5:$B$37,0)), "Energy Supply")</f>
        <v>Distribution System</v>
      </c>
      <c r="L5114" s="12">
        <v>5.9999999999999995E-4</v>
      </c>
      <c r="M5114" s="12"/>
    </row>
    <row r="5115" spans="1:13" x14ac:dyDescent="0.3">
      <c r="A5115" s="18">
        <v>5113</v>
      </c>
      <c r="B5115" s="18">
        <f t="shared" si="158"/>
        <v>2022</v>
      </c>
      <c r="C5115" s="17">
        <v>44896</v>
      </c>
      <c r="D5115" s="18" t="s">
        <v>130</v>
      </c>
      <c r="E5115" s="18" t="s">
        <v>164</v>
      </c>
      <c r="F5115" s="18" t="str">
        <f t="shared" si="159"/>
        <v>National Grid-Grid Modernization Factor (GMF)-44896</v>
      </c>
      <c r="G5115" s="11" t="s">
        <v>131</v>
      </c>
      <c r="H5115" s="11" t="s">
        <v>49</v>
      </c>
      <c r="I5115" s="11" t="s">
        <v>132</v>
      </c>
      <c r="J5115" s="11" t="s">
        <v>144</v>
      </c>
      <c r="K5115" s="11" t="str">
        <f>IFERROR(INDEX('EDC Component Dictionary'!$C$5:$C$37,MATCH('Rates Database'!J5115,'EDC Component Dictionary'!$B$5:$B$37,0)), "Energy Supply")</f>
        <v>Distribution System</v>
      </c>
      <c r="L5115" s="12">
        <v>5.9999999999999995E-4</v>
      </c>
      <c r="M5115" s="12"/>
    </row>
    <row r="5116" spans="1:13" x14ac:dyDescent="0.3">
      <c r="A5116" s="18">
        <v>5114</v>
      </c>
      <c r="B5116" s="18">
        <f t="shared" si="158"/>
        <v>2022</v>
      </c>
      <c r="C5116" s="17">
        <v>44866</v>
      </c>
      <c r="D5116" s="18" t="s">
        <v>130</v>
      </c>
      <c r="E5116" s="18" t="s">
        <v>164</v>
      </c>
      <c r="F5116" s="18" t="str">
        <f t="shared" si="159"/>
        <v>National Grid-Grid Modernization Factor (GMF)-44866</v>
      </c>
      <c r="G5116" s="11" t="s">
        <v>131</v>
      </c>
      <c r="H5116" s="11" t="s">
        <v>49</v>
      </c>
      <c r="I5116" s="11" t="s">
        <v>132</v>
      </c>
      <c r="J5116" s="11" t="s">
        <v>144</v>
      </c>
      <c r="K5116" s="11" t="str">
        <f>IFERROR(INDEX('EDC Component Dictionary'!$C$5:$C$37,MATCH('Rates Database'!J5116,'EDC Component Dictionary'!$B$5:$B$37,0)), "Energy Supply")</f>
        <v>Distribution System</v>
      </c>
      <c r="L5116" s="12">
        <v>5.9999999999999995E-4</v>
      </c>
      <c r="M5116" s="12"/>
    </row>
    <row r="5117" spans="1:13" x14ac:dyDescent="0.3">
      <c r="A5117" s="18">
        <v>5115</v>
      </c>
      <c r="B5117" s="18">
        <f t="shared" si="158"/>
        <v>2022</v>
      </c>
      <c r="C5117" s="17">
        <v>44835</v>
      </c>
      <c r="D5117" s="18" t="s">
        <v>130</v>
      </c>
      <c r="E5117" s="18" t="s">
        <v>164</v>
      </c>
      <c r="F5117" s="18" t="str">
        <f t="shared" si="159"/>
        <v>National Grid-Grid Modernization Factor (GMF)-44835</v>
      </c>
      <c r="G5117" s="11" t="s">
        <v>131</v>
      </c>
      <c r="H5117" s="11" t="s">
        <v>49</v>
      </c>
      <c r="I5117" s="11" t="s">
        <v>132</v>
      </c>
      <c r="J5117" s="11" t="s">
        <v>144</v>
      </c>
      <c r="K5117" s="11" t="str">
        <f>IFERROR(INDEX('EDC Component Dictionary'!$C$5:$C$37,MATCH('Rates Database'!J5117,'EDC Component Dictionary'!$B$5:$B$37,0)), "Energy Supply")</f>
        <v>Distribution System</v>
      </c>
      <c r="L5117" s="12">
        <v>5.9999999999999995E-4</v>
      </c>
      <c r="M5117" s="12"/>
    </row>
    <row r="5118" spans="1:13" x14ac:dyDescent="0.3">
      <c r="A5118" s="18">
        <v>5116</v>
      </c>
      <c r="B5118" s="18">
        <f t="shared" si="158"/>
        <v>2022</v>
      </c>
      <c r="C5118" s="17">
        <v>44805</v>
      </c>
      <c r="D5118" s="18" t="s">
        <v>130</v>
      </c>
      <c r="E5118" s="18" t="s">
        <v>164</v>
      </c>
      <c r="F5118" s="18" t="str">
        <f t="shared" si="159"/>
        <v>National Grid-Grid Modernization Factor (GMF)-44805</v>
      </c>
      <c r="G5118" s="11" t="s">
        <v>131</v>
      </c>
      <c r="H5118" s="11" t="s">
        <v>49</v>
      </c>
      <c r="I5118" s="11" t="s">
        <v>132</v>
      </c>
      <c r="J5118" s="11" t="s">
        <v>144</v>
      </c>
      <c r="K5118" s="11" t="str">
        <f>IFERROR(INDEX('EDC Component Dictionary'!$C$5:$C$37,MATCH('Rates Database'!J5118,'EDC Component Dictionary'!$B$5:$B$37,0)), "Energy Supply")</f>
        <v>Distribution System</v>
      </c>
      <c r="L5118" s="12">
        <v>5.9999999999999995E-4</v>
      </c>
      <c r="M5118" s="12"/>
    </row>
    <row r="5119" spans="1:13" x14ac:dyDescent="0.3">
      <c r="A5119" s="18">
        <v>5117</v>
      </c>
      <c r="B5119" s="18">
        <f t="shared" si="158"/>
        <v>2022</v>
      </c>
      <c r="C5119" s="17">
        <v>44774</v>
      </c>
      <c r="D5119" s="18" t="s">
        <v>130</v>
      </c>
      <c r="E5119" s="18" t="s">
        <v>164</v>
      </c>
      <c r="F5119" s="18" t="str">
        <f t="shared" si="159"/>
        <v>National Grid-Grid Modernization Factor (GMF)-44774</v>
      </c>
      <c r="G5119" s="11" t="s">
        <v>131</v>
      </c>
      <c r="H5119" s="11" t="s">
        <v>49</v>
      </c>
      <c r="I5119" s="11" t="s">
        <v>132</v>
      </c>
      <c r="J5119" s="11" t="s">
        <v>144</v>
      </c>
      <c r="K5119" s="11" t="str">
        <f>IFERROR(INDEX('EDC Component Dictionary'!$C$5:$C$37,MATCH('Rates Database'!J5119,'EDC Component Dictionary'!$B$5:$B$37,0)), "Energy Supply")</f>
        <v>Distribution System</v>
      </c>
      <c r="L5119" s="12">
        <v>5.9999999999999995E-4</v>
      </c>
      <c r="M5119" s="12"/>
    </row>
    <row r="5120" spans="1:13" x14ac:dyDescent="0.3">
      <c r="A5120" s="18">
        <v>5118</v>
      </c>
      <c r="B5120" s="18">
        <f t="shared" si="158"/>
        <v>2022</v>
      </c>
      <c r="C5120" s="17">
        <v>44743</v>
      </c>
      <c r="D5120" s="18" t="s">
        <v>130</v>
      </c>
      <c r="E5120" s="18" t="s">
        <v>164</v>
      </c>
      <c r="F5120" s="18" t="str">
        <f t="shared" si="159"/>
        <v>National Grid-Grid Modernization Factor (GMF)-44743</v>
      </c>
      <c r="G5120" s="11" t="s">
        <v>131</v>
      </c>
      <c r="H5120" s="11" t="s">
        <v>49</v>
      </c>
      <c r="I5120" s="11" t="s">
        <v>132</v>
      </c>
      <c r="J5120" s="11" t="s">
        <v>144</v>
      </c>
      <c r="K5120" s="11" t="str">
        <f>IFERROR(INDEX('EDC Component Dictionary'!$C$5:$C$37,MATCH('Rates Database'!J5120,'EDC Component Dictionary'!$B$5:$B$37,0)), "Energy Supply")</f>
        <v>Distribution System</v>
      </c>
      <c r="L5120" s="12">
        <v>5.9999999999999995E-4</v>
      </c>
      <c r="M5120" s="12"/>
    </row>
    <row r="5121" spans="1:13" x14ac:dyDescent="0.3">
      <c r="A5121" s="18">
        <v>5119</v>
      </c>
      <c r="B5121" s="18">
        <f t="shared" si="158"/>
        <v>2022</v>
      </c>
      <c r="C5121" s="17">
        <v>44713</v>
      </c>
      <c r="D5121" s="18" t="s">
        <v>130</v>
      </c>
      <c r="E5121" s="18" t="s">
        <v>164</v>
      </c>
      <c r="F5121" s="18" t="str">
        <f t="shared" si="159"/>
        <v>National Grid-Grid Modernization Factor (GMF)-44713</v>
      </c>
      <c r="G5121" s="11" t="s">
        <v>131</v>
      </c>
      <c r="H5121" s="11" t="s">
        <v>49</v>
      </c>
      <c r="I5121" s="11" t="s">
        <v>132</v>
      </c>
      <c r="J5121" s="11" t="s">
        <v>144</v>
      </c>
      <c r="K5121" s="11" t="str">
        <f>IFERROR(INDEX('EDC Component Dictionary'!$C$5:$C$37,MATCH('Rates Database'!J5121,'EDC Component Dictionary'!$B$5:$B$37,0)), "Energy Supply")</f>
        <v>Distribution System</v>
      </c>
      <c r="L5121" s="12">
        <v>5.9999999999999995E-4</v>
      </c>
      <c r="M5121" s="12"/>
    </row>
    <row r="5122" spans="1:13" x14ac:dyDescent="0.3">
      <c r="A5122" s="18">
        <v>5120</v>
      </c>
      <c r="B5122" s="18">
        <f t="shared" si="158"/>
        <v>2022</v>
      </c>
      <c r="C5122" s="17">
        <v>44682</v>
      </c>
      <c r="D5122" s="18" t="s">
        <v>130</v>
      </c>
      <c r="E5122" s="18" t="s">
        <v>164</v>
      </c>
      <c r="F5122" s="18" t="str">
        <f t="shared" si="159"/>
        <v>National Grid-Grid Modernization Factor (GMF)-44682</v>
      </c>
      <c r="G5122" s="11" t="s">
        <v>131</v>
      </c>
      <c r="H5122" s="11" t="s">
        <v>49</v>
      </c>
      <c r="I5122" s="11" t="s">
        <v>132</v>
      </c>
      <c r="J5122" s="11" t="s">
        <v>144</v>
      </c>
      <c r="K5122" s="11" t="str">
        <f>IFERROR(INDEX('EDC Component Dictionary'!$C$5:$C$37,MATCH('Rates Database'!J5122,'EDC Component Dictionary'!$B$5:$B$37,0)), "Energy Supply")</f>
        <v>Distribution System</v>
      </c>
      <c r="L5122" s="12">
        <v>5.9999999999999995E-4</v>
      </c>
      <c r="M5122" s="12"/>
    </row>
    <row r="5123" spans="1:13" x14ac:dyDescent="0.3">
      <c r="A5123" s="18">
        <v>5121</v>
      </c>
      <c r="B5123" s="18">
        <f t="shared" ref="B5123:B5186" si="160">YEAR(C5123)</f>
        <v>2022</v>
      </c>
      <c r="C5123" s="17">
        <v>44652</v>
      </c>
      <c r="D5123" s="18" t="s">
        <v>130</v>
      </c>
      <c r="E5123" s="18" t="s">
        <v>164</v>
      </c>
      <c r="F5123" s="18" t="str">
        <f t="shared" si="159"/>
        <v>National Grid-Grid Modernization Factor (GMF)-44652</v>
      </c>
      <c r="G5123" s="11" t="s">
        <v>131</v>
      </c>
      <c r="H5123" s="11" t="s">
        <v>49</v>
      </c>
      <c r="I5123" s="11" t="s">
        <v>132</v>
      </c>
      <c r="J5123" s="11" t="s">
        <v>144</v>
      </c>
      <c r="K5123" s="11" t="str">
        <f>IFERROR(INDEX('EDC Component Dictionary'!$C$5:$C$37,MATCH('Rates Database'!J5123,'EDC Component Dictionary'!$B$5:$B$37,0)), "Energy Supply")</f>
        <v>Distribution System</v>
      </c>
      <c r="L5123" s="12">
        <v>6.3000000000000003E-4</v>
      </c>
      <c r="M5123" s="12"/>
    </row>
    <row r="5124" spans="1:13" x14ac:dyDescent="0.3">
      <c r="A5124" s="18">
        <v>5122</v>
      </c>
      <c r="B5124" s="18">
        <f t="shared" si="160"/>
        <v>2022</v>
      </c>
      <c r="C5124" s="17">
        <v>44621</v>
      </c>
      <c r="D5124" s="18" t="s">
        <v>130</v>
      </c>
      <c r="E5124" s="18" t="s">
        <v>164</v>
      </c>
      <c r="F5124" s="18" t="str">
        <f t="shared" ref="F5124:F5187" si="161">_xlfn.CONCAT(E5124,"-",J5124,"-",C5124)</f>
        <v>National Grid-Grid Modernization Factor (GMF)-44621</v>
      </c>
      <c r="G5124" s="11" t="s">
        <v>131</v>
      </c>
      <c r="H5124" s="11" t="s">
        <v>49</v>
      </c>
      <c r="I5124" s="11" t="s">
        <v>132</v>
      </c>
      <c r="J5124" s="11" t="s">
        <v>144</v>
      </c>
      <c r="K5124" s="11" t="str">
        <f>IFERROR(INDEX('EDC Component Dictionary'!$C$5:$C$37,MATCH('Rates Database'!J5124,'EDC Component Dictionary'!$B$5:$B$37,0)), "Energy Supply")</f>
        <v>Distribution System</v>
      </c>
      <c r="L5124" s="12">
        <v>6.3000000000000003E-4</v>
      </c>
      <c r="M5124" s="12"/>
    </row>
    <row r="5125" spans="1:13" x14ac:dyDescent="0.3">
      <c r="A5125" s="18">
        <v>5123</v>
      </c>
      <c r="B5125" s="18">
        <f t="shared" si="160"/>
        <v>2022</v>
      </c>
      <c r="C5125" s="17">
        <v>44593</v>
      </c>
      <c r="D5125" s="18" t="s">
        <v>130</v>
      </c>
      <c r="E5125" s="18" t="s">
        <v>164</v>
      </c>
      <c r="F5125" s="18" t="str">
        <f t="shared" si="161"/>
        <v>National Grid-Grid Modernization Factor (GMF)-44593</v>
      </c>
      <c r="G5125" s="11" t="s">
        <v>131</v>
      </c>
      <c r="H5125" s="11" t="s">
        <v>49</v>
      </c>
      <c r="I5125" s="11" t="s">
        <v>132</v>
      </c>
      <c r="J5125" s="11" t="s">
        <v>144</v>
      </c>
      <c r="K5125" s="11" t="str">
        <f>IFERROR(INDEX('EDC Component Dictionary'!$C$5:$C$37,MATCH('Rates Database'!J5125,'EDC Component Dictionary'!$B$5:$B$37,0)), "Energy Supply")</f>
        <v>Distribution System</v>
      </c>
      <c r="L5125" s="12">
        <v>6.3000000000000003E-4</v>
      </c>
      <c r="M5125" s="12"/>
    </row>
    <row r="5126" spans="1:13" x14ac:dyDescent="0.3">
      <c r="A5126" s="18">
        <v>5124</v>
      </c>
      <c r="B5126" s="18">
        <f t="shared" si="160"/>
        <v>2022</v>
      </c>
      <c r="C5126" s="17">
        <v>44562</v>
      </c>
      <c r="D5126" s="18" t="s">
        <v>130</v>
      </c>
      <c r="E5126" s="18" t="s">
        <v>164</v>
      </c>
      <c r="F5126" s="18" t="str">
        <f t="shared" si="161"/>
        <v>National Grid-Grid Modernization Factor (GMF)-44562</v>
      </c>
      <c r="G5126" s="11" t="s">
        <v>131</v>
      </c>
      <c r="H5126" s="11" t="s">
        <v>49</v>
      </c>
      <c r="I5126" s="11" t="s">
        <v>132</v>
      </c>
      <c r="J5126" s="11" t="s">
        <v>144</v>
      </c>
      <c r="K5126" s="11" t="str">
        <f>IFERROR(INDEX('EDC Component Dictionary'!$C$5:$C$37,MATCH('Rates Database'!J5126,'EDC Component Dictionary'!$B$5:$B$37,0)), "Energy Supply")</f>
        <v>Distribution System</v>
      </c>
      <c r="L5126" s="12">
        <v>6.3000000000000003E-4</v>
      </c>
      <c r="M5126" s="12"/>
    </row>
    <row r="5127" spans="1:13" x14ac:dyDescent="0.3">
      <c r="A5127" s="18">
        <v>5125</v>
      </c>
      <c r="B5127" s="18">
        <f t="shared" si="160"/>
        <v>2021</v>
      </c>
      <c r="C5127" s="17">
        <v>44531</v>
      </c>
      <c r="D5127" s="18" t="s">
        <v>130</v>
      </c>
      <c r="E5127" s="18" t="s">
        <v>164</v>
      </c>
      <c r="F5127" s="18" t="str">
        <f t="shared" si="161"/>
        <v>National Grid-Grid Modernization Factor (GMF)-44531</v>
      </c>
      <c r="G5127" s="11" t="s">
        <v>131</v>
      </c>
      <c r="H5127" s="11" t="s">
        <v>49</v>
      </c>
      <c r="I5127" s="11" t="s">
        <v>132</v>
      </c>
      <c r="J5127" s="11" t="s">
        <v>144</v>
      </c>
      <c r="K5127" s="11" t="str">
        <f>IFERROR(INDEX('EDC Component Dictionary'!$C$5:$C$37,MATCH('Rates Database'!J5127,'EDC Component Dictionary'!$B$5:$B$37,0)), "Energy Supply")</f>
        <v>Distribution System</v>
      </c>
      <c r="L5127" s="12">
        <v>6.3000000000000003E-4</v>
      </c>
      <c r="M5127" s="12"/>
    </row>
    <row r="5128" spans="1:13" x14ac:dyDescent="0.3">
      <c r="A5128" s="18">
        <v>5126</v>
      </c>
      <c r="B5128" s="18">
        <f t="shared" si="160"/>
        <v>2021</v>
      </c>
      <c r="C5128" s="17">
        <v>44501</v>
      </c>
      <c r="D5128" s="18" t="s">
        <v>130</v>
      </c>
      <c r="E5128" s="18" t="s">
        <v>164</v>
      </c>
      <c r="F5128" s="18" t="str">
        <f t="shared" si="161"/>
        <v>National Grid-Grid Modernization Factor (GMF)-44501</v>
      </c>
      <c r="G5128" s="11" t="s">
        <v>131</v>
      </c>
      <c r="H5128" s="11" t="s">
        <v>49</v>
      </c>
      <c r="I5128" s="11" t="s">
        <v>132</v>
      </c>
      <c r="J5128" s="11" t="s">
        <v>144</v>
      </c>
      <c r="K5128" s="11" t="str">
        <f>IFERROR(INDEX('EDC Component Dictionary'!$C$5:$C$37,MATCH('Rates Database'!J5128,'EDC Component Dictionary'!$B$5:$B$37,0)), "Energy Supply")</f>
        <v>Distribution System</v>
      </c>
      <c r="L5128" s="12">
        <v>6.3000000000000003E-4</v>
      </c>
      <c r="M5128" s="12"/>
    </row>
    <row r="5129" spans="1:13" x14ac:dyDescent="0.3">
      <c r="A5129" s="18">
        <v>5127</v>
      </c>
      <c r="B5129" s="18">
        <f t="shared" si="160"/>
        <v>2021</v>
      </c>
      <c r="C5129" s="17">
        <v>44470</v>
      </c>
      <c r="D5129" s="18" t="s">
        <v>130</v>
      </c>
      <c r="E5129" s="18" t="s">
        <v>164</v>
      </c>
      <c r="F5129" s="18" t="str">
        <f t="shared" si="161"/>
        <v>National Grid-Grid Modernization Factor (GMF)-44470</v>
      </c>
      <c r="G5129" s="11" t="s">
        <v>131</v>
      </c>
      <c r="H5129" s="11" t="s">
        <v>49</v>
      </c>
      <c r="I5129" s="11" t="s">
        <v>132</v>
      </c>
      <c r="J5129" s="11" t="s">
        <v>144</v>
      </c>
      <c r="K5129" s="11" t="str">
        <f>IFERROR(INDEX('EDC Component Dictionary'!$C$5:$C$37,MATCH('Rates Database'!J5129,'EDC Component Dictionary'!$B$5:$B$37,0)), "Energy Supply")</f>
        <v>Distribution System</v>
      </c>
      <c r="L5129" s="12">
        <v>6.3000000000000003E-4</v>
      </c>
      <c r="M5129" s="12"/>
    </row>
    <row r="5130" spans="1:13" x14ac:dyDescent="0.3">
      <c r="A5130" s="18">
        <v>5128</v>
      </c>
      <c r="B5130" s="18">
        <f t="shared" si="160"/>
        <v>2021</v>
      </c>
      <c r="C5130" s="17">
        <v>44440</v>
      </c>
      <c r="D5130" s="18" t="s">
        <v>130</v>
      </c>
      <c r="E5130" s="18" t="s">
        <v>164</v>
      </c>
      <c r="F5130" s="18" t="str">
        <f t="shared" si="161"/>
        <v>National Grid-Grid Modernization Factor (GMF)-44440</v>
      </c>
      <c r="G5130" s="11" t="s">
        <v>131</v>
      </c>
      <c r="H5130" s="11" t="s">
        <v>49</v>
      </c>
      <c r="I5130" s="11" t="s">
        <v>132</v>
      </c>
      <c r="J5130" s="11" t="s">
        <v>144</v>
      </c>
      <c r="K5130" s="11" t="str">
        <f>IFERROR(INDEX('EDC Component Dictionary'!$C$5:$C$37,MATCH('Rates Database'!J5130,'EDC Component Dictionary'!$B$5:$B$37,0)), "Energy Supply")</f>
        <v>Distribution System</v>
      </c>
      <c r="L5130" s="12">
        <v>6.3000000000000003E-4</v>
      </c>
      <c r="M5130" s="12"/>
    </row>
    <row r="5131" spans="1:13" x14ac:dyDescent="0.3">
      <c r="A5131" s="18">
        <v>5129</v>
      </c>
      <c r="B5131" s="18">
        <f t="shared" si="160"/>
        <v>2021</v>
      </c>
      <c r="C5131" s="17">
        <v>44409</v>
      </c>
      <c r="D5131" s="18" t="s">
        <v>130</v>
      </c>
      <c r="E5131" s="18" t="s">
        <v>164</v>
      </c>
      <c r="F5131" s="18" t="str">
        <f t="shared" si="161"/>
        <v>National Grid-Grid Modernization Factor (GMF)-44409</v>
      </c>
      <c r="G5131" s="11" t="s">
        <v>131</v>
      </c>
      <c r="H5131" s="11" t="s">
        <v>49</v>
      </c>
      <c r="I5131" s="11" t="s">
        <v>132</v>
      </c>
      <c r="J5131" s="11" t="s">
        <v>144</v>
      </c>
      <c r="K5131" s="11" t="str">
        <f>IFERROR(INDEX('EDC Component Dictionary'!$C$5:$C$37,MATCH('Rates Database'!J5131,'EDC Component Dictionary'!$B$5:$B$37,0)), "Energy Supply")</f>
        <v>Distribution System</v>
      </c>
      <c r="L5131" s="12">
        <v>6.3000000000000003E-4</v>
      </c>
      <c r="M5131" s="12"/>
    </row>
    <row r="5132" spans="1:13" x14ac:dyDescent="0.3">
      <c r="A5132" s="18">
        <v>5130</v>
      </c>
      <c r="B5132" s="18">
        <f t="shared" si="160"/>
        <v>2021</v>
      </c>
      <c r="C5132" s="17">
        <v>44378</v>
      </c>
      <c r="D5132" s="18" t="s">
        <v>130</v>
      </c>
      <c r="E5132" s="18" t="s">
        <v>164</v>
      </c>
      <c r="F5132" s="18" t="str">
        <f t="shared" si="161"/>
        <v>National Grid-Grid Modernization Factor (GMF)-44378</v>
      </c>
      <c r="G5132" s="11" t="s">
        <v>131</v>
      </c>
      <c r="H5132" s="11" t="s">
        <v>49</v>
      </c>
      <c r="I5132" s="11" t="s">
        <v>132</v>
      </c>
      <c r="J5132" s="11" t="s">
        <v>144</v>
      </c>
      <c r="K5132" s="11" t="str">
        <f>IFERROR(INDEX('EDC Component Dictionary'!$C$5:$C$37,MATCH('Rates Database'!J5132,'EDC Component Dictionary'!$B$5:$B$37,0)), "Energy Supply")</f>
        <v>Distribution System</v>
      </c>
      <c r="L5132" s="12">
        <v>6.3000000000000003E-4</v>
      </c>
      <c r="M5132" s="12"/>
    </row>
    <row r="5133" spans="1:13" x14ac:dyDescent="0.3">
      <c r="A5133" s="18">
        <v>5131</v>
      </c>
      <c r="B5133" s="18">
        <f t="shared" si="160"/>
        <v>2021</v>
      </c>
      <c r="C5133" s="17">
        <v>44348</v>
      </c>
      <c r="D5133" s="18" t="s">
        <v>130</v>
      </c>
      <c r="E5133" s="18" t="s">
        <v>164</v>
      </c>
      <c r="F5133" s="18" t="str">
        <f t="shared" si="161"/>
        <v>National Grid-Grid Modernization Factor (GMF)-44348</v>
      </c>
      <c r="G5133" s="11" t="s">
        <v>131</v>
      </c>
      <c r="H5133" s="11" t="s">
        <v>49</v>
      </c>
      <c r="I5133" s="11" t="s">
        <v>132</v>
      </c>
      <c r="J5133" s="11" t="s">
        <v>144</v>
      </c>
      <c r="K5133" s="11" t="str">
        <f>IFERROR(INDEX('EDC Component Dictionary'!$C$5:$C$37,MATCH('Rates Database'!J5133,'EDC Component Dictionary'!$B$5:$B$37,0)), "Energy Supply")</f>
        <v>Distribution System</v>
      </c>
      <c r="L5133" s="12">
        <v>6.3000000000000003E-4</v>
      </c>
      <c r="M5133" s="12"/>
    </row>
    <row r="5134" spans="1:13" x14ac:dyDescent="0.3">
      <c r="A5134" s="18">
        <v>5132</v>
      </c>
      <c r="B5134" s="18">
        <f t="shared" si="160"/>
        <v>2021</v>
      </c>
      <c r="C5134" s="17">
        <v>44317</v>
      </c>
      <c r="D5134" s="18" t="s">
        <v>130</v>
      </c>
      <c r="E5134" s="18" t="s">
        <v>164</v>
      </c>
      <c r="F5134" s="18" t="str">
        <f t="shared" si="161"/>
        <v>National Grid-Grid Modernization Factor (GMF)-44317</v>
      </c>
      <c r="G5134" s="11" t="s">
        <v>131</v>
      </c>
      <c r="H5134" s="11" t="s">
        <v>49</v>
      </c>
      <c r="I5134" s="11" t="s">
        <v>132</v>
      </c>
      <c r="J5134" s="11" t="s">
        <v>144</v>
      </c>
      <c r="K5134" s="11" t="str">
        <f>IFERROR(INDEX('EDC Component Dictionary'!$C$5:$C$37,MATCH('Rates Database'!J5134,'EDC Component Dictionary'!$B$5:$B$37,0)), "Energy Supply")</f>
        <v>Distribution System</v>
      </c>
      <c r="L5134" s="12">
        <v>6.3000000000000003E-4</v>
      </c>
      <c r="M5134" s="12"/>
    </row>
    <row r="5135" spans="1:13" x14ac:dyDescent="0.3">
      <c r="A5135" s="18">
        <v>5133</v>
      </c>
      <c r="B5135" s="18">
        <f t="shared" si="160"/>
        <v>2021</v>
      </c>
      <c r="C5135" s="17">
        <v>44287</v>
      </c>
      <c r="D5135" s="18" t="s">
        <v>130</v>
      </c>
      <c r="E5135" s="18" t="s">
        <v>164</v>
      </c>
      <c r="F5135" s="18" t="str">
        <f t="shared" si="161"/>
        <v>National Grid-Grid Modernization Factor (GMF)-44287</v>
      </c>
      <c r="G5135" s="11" t="s">
        <v>131</v>
      </c>
      <c r="H5135" s="11" t="s">
        <v>49</v>
      </c>
      <c r="I5135" s="11" t="s">
        <v>132</v>
      </c>
      <c r="J5135" s="11" t="s">
        <v>144</v>
      </c>
      <c r="K5135" s="11" t="str">
        <f>IFERROR(INDEX('EDC Component Dictionary'!$C$5:$C$37,MATCH('Rates Database'!J5135,'EDC Component Dictionary'!$B$5:$B$37,0)), "Energy Supply")</f>
        <v>Distribution System</v>
      </c>
      <c r="L5135" s="12">
        <v>3.2000000000000003E-4</v>
      </c>
      <c r="M5135" s="12"/>
    </row>
    <row r="5136" spans="1:13" x14ac:dyDescent="0.3">
      <c r="A5136" s="18">
        <v>5134</v>
      </c>
      <c r="B5136" s="18">
        <f t="shared" si="160"/>
        <v>2021</v>
      </c>
      <c r="C5136" s="17">
        <v>44256</v>
      </c>
      <c r="D5136" s="18" t="s">
        <v>130</v>
      </c>
      <c r="E5136" s="18" t="s">
        <v>164</v>
      </c>
      <c r="F5136" s="18" t="str">
        <f t="shared" si="161"/>
        <v>National Grid-Grid Modernization Factor (GMF)-44256</v>
      </c>
      <c r="G5136" s="11" t="s">
        <v>131</v>
      </c>
      <c r="H5136" s="11" t="s">
        <v>49</v>
      </c>
      <c r="I5136" s="11" t="s">
        <v>132</v>
      </c>
      <c r="J5136" s="11" t="s">
        <v>144</v>
      </c>
      <c r="K5136" s="11" t="str">
        <f>IFERROR(INDEX('EDC Component Dictionary'!$C$5:$C$37,MATCH('Rates Database'!J5136,'EDC Component Dictionary'!$B$5:$B$37,0)), "Energy Supply")</f>
        <v>Distribution System</v>
      </c>
      <c r="L5136" s="12">
        <v>3.2000000000000003E-4</v>
      </c>
      <c r="M5136" s="12"/>
    </row>
    <row r="5137" spans="1:13" x14ac:dyDescent="0.3">
      <c r="A5137" s="18">
        <v>5135</v>
      </c>
      <c r="B5137" s="18">
        <f t="shared" si="160"/>
        <v>2021</v>
      </c>
      <c r="C5137" s="17">
        <v>44228</v>
      </c>
      <c r="D5137" s="18" t="s">
        <v>130</v>
      </c>
      <c r="E5137" s="18" t="s">
        <v>164</v>
      </c>
      <c r="F5137" s="18" t="str">
        <f t="shared" si="161"/>
        <v>National Grid-Grid Modernization Factor (GMF)-44228</v>
      </c>
      <c r="G5137" s="11" t="s">
        <v>131</v>
      </c>
      <c r="H5137" s="11" t="s">
        <v>49</v>
      </c>
      <c r="I5137" s="11" t="s">
        <v>132</v>
      </c>
      <c r="J5137" s="11" t="s">
        <v>144</v>
      </c>
      <c r="K5137" s="11" t="str">
        <f>IFERROR(INDEX('EDC Component Dictionary'!$C$5:$C$37,MATCH('Rates Database'!J5137,'EDC Component Dictionary'!$B$5:$B$37,0)), "Energy Supply")</f>
        <v>Distribution System</v>
      </c>
      <c r="L5137" s="12">
        <v>3.2000000000000003E-4</v>
      </c>
      <c r="M5137" s="12"/>
    </row>
    <row r="5138" spans="1:13" x14ac:dyDescent="0.3">
      <c r="A5138" s="18">
        <v>5136</v>
      </c>
      <c r="B5138" s="18">
        <f t="shared" si="160"/>
        <v>2021</v>
      </c>
      <c r="C5138" s="17">
        <v>44197</v>
      </c>
      <c r="D5138" s="18" t="s">
        <v>130</v>
      </c>
      <c r="E5138" s="18" t="s">
        <v>164</v>
      </c>
      <c r="F5138" s="18" t="str">
        <f t="shared" si="161"/>
        <v>National Grid-Grid Modernization Factor (GMF)-44197</v>
      </c>
      <c r="G5138" s="11" t="s">
        <v>131</v>
      </c>
      <c r="H5138" s="11" t="s">
        <v>49</v>
      </c>
      <c r="I5138" s="11" t="s">
        <v>132</v>
      </c>
      <c r="J5138" s="11" t="s">
        <v>144</v>
      </c>
      <c r="K5138" s="11" t="str">
        <f>IFERROR(INDEX('EDC Component Dictionary'!$C$5:$C$37,MATCH('Rates Database'!J5138,'EDC Component Dictionary'!$B$5:$B$37,0)), "Energy Supply")</f>
        <v>Distribution System</v>
      </c>
      <c r="L5138" s="12">
        <v>3.2000000000000003E-4</v>
      </c>
      <c r="M5138" s="12"/>
    </row>
    <row r="5139" spans="1:13" x14ac:dyDescent="0.3">
      <c r="A5139" s="18">
        <v>5137</v>
      </c>
      <c r="B5139" s="18">
        <f t="shared" si="160"/>
        <v>2020</v>
      </c>
      <c r="C5139" s="17">
        <v>44166</v>
      </c>
      <c r="D5139" s="18" t="s">
        <v>130</v>
      </c>
      <c r="E5139" s="18" t="s">
        <v>164</v>
      </c>
      <c r="F5139" s="18" t="str">
        <f t="shared" si="161"/>
        <v>National Grid-Grid Modernization Factor (GMF)-44166</v>
      </c>
      <c r="G5139" s="11" t="s">
        <v>131</v>
      </c>
      <c r="H5139" s="11" t="s">
        <v>49</v>
      </c>
      <c r="I5139" s="11" t="s">
        <v>132</v>
      </c>
      <c r="J5139" s="11" t="s">
        <v>144</v>
      </c>
      <c r="K5139" s="11" t="str">
        <f>IFERROR(INDEX('EDC Component Dictionary'!$C$5:$C$37,MATCH('Rates Database'!J5139,'EDC Component Dictionary'!$B$5:$B$37,0)), "Energy Supply")</f>
        <v>Distribution System</v>
      </c>
      <c r="L5139" s="12">
        <v>3.2000000000000003E-4</v>
      </c>
      <c r="M5139" s="12"/>
    </row>
    <row r="5140" spans="1:13" x14ac:dyDescent="0.3">
      <c r="A5140" s="18">
        <v>5138</v>
      </c>
      <c r="B5140" s="18">
        <f t="shared" si="160"/>
        <v>2020</v>
      </c>
      <c r="C5140" s="17">
        <v>44136</v>
      </c>
      <c r="D5140" s="18" t="s">
        <v>130</v>
      </c>
      <c r="E5140" s="18" t="s">
        <v>164</v>
      </c>
      <c r="F5140" s="18" t="str">
        <f t="shared" si="161"/>
        <v>National Grid-Grid Modernization Factor (GMF)-44136</v>
      </c>
      <c r="G5140" s="11" t="s">
        <v>131</v>
      </c>
      <c r="H5140" s="11" t="s">
        <v>49</v>
      </c>
      <c r="I5140" s="11" t="s">
        <v>132</v>
      </c>
      <c r="J5140" s="11" t="s">
        <v>144</v>
      </c>
      <c r="K5140" s="11" t="str">
        <f>IFERROR(INDEX('EDC Component Dictionary'!$C$5:$C$37,MATCH('Rates Database'!J5140,'EDC Component Dictionary'!$B$5:$B$37,0)), "Energy Supply")</f>
        <v>Distribution System</v>
      </c>
      <c r="L5140" s="12">
        <v>3.2000000000000003E-4</v>
      </c>
      <c r="M5140" s="12"/>
    </row>
    <row r="5141" spans="1:13" x14ac:dyDescent="0.3">
      <c r="A5141" s="18">
        <v>5139</v>
      </c>
      <c r="B5141" s="18">
        <f t="shared" si="160"/>
        <v>2020</v>
      </c>
      <c r="C5141" s="17">
        <v>44105</v>
      </c>
      <c r="D5141" s="18" t="s">
        <v>130</v>
      </c>
      <c r="E5141" s="18" t="s">
        <v>164</v>
      </c>
      <c r="F5141" s="18" t="str">
        <f t="shared" si="161"/>
        <v>National Grid-Grid Modernization Factor (GMF)-44105</v>
      </c>
      <c r="G5141" s="11" t="s">
        <v>131</v>
      </c>
      <c r="H5141" s="11" t="s">
        <v>49</v>
      </c>
      <c r="I5141" s="11" t="s">
        <v>132</v>
      </c>
      <c r="J5141" s="11" t="s">
        <v>144</v>
      </c>
      <c r="K5141" s="11" t="str">
        <f>IFERROR(INDEX('EDC Component Dictionary'!$C$5:$C$37,MATCH('Rates Database'!J5141,'EDC Component Dictionary'!$B$5:$B$37,0)), "Energy Supply")</f>
        <v>Distribution System</v>
      </c>
      <c r="L5141" s="12">
        <v>3.2000000000000003E-4</v>
      </c>
      <c r="M5141" s="12"/>
    </row>
    <row r="5142" spans="1:13" x14ac:dyDescent="0.3">
      <c r="A5142" s="18">
        <v>5140</v>
      </c>
      <c r="B5142" s="18">
        <f t="shared" si="160"/>
        <v>2020</v>
      </c>
      <c r="C5142" s="17">
        <v>44075</v>
      </c>
      <c r="D5142" s="18" t="s">
        <v>130</v>
      </c>
      <c r="E5142" s="18" t="s">
        <v>164</v>
      </c>
      <c r="F5142" s="18" t="str">
        <f t="shared" si="161"/>
        <v>National Grid-Grid Modernization Factor (GMF)-44075</v>
      </c>
      <c r="G5142" s="11" t="s">
        <v>131</v>
      </c>
      <c r="H5142" s="11" t="s">
        <v>49</v>
      </c>
      <c r="I5142" s="11" t="s">
        <v>132</v>
      </c>
      <c r="J5142" s="11" t="s">
        <v>144</v>
      </c>
      <c r="K5142" s="11" t="str">
        <f>IFERROR(INDEX('EDC Component Dictionary'!$C$5:$C$37,MATCH('Rates Database'!J5142,'EDC Component Dictionary'!$B$5:$B$37,0)), "Energy Supply")</f>
        <v>Distribution System</v>
      </c>
      <c r="L5142" s="12">
        <v>3.2000000000000003E-4</v>
      </c>
      <c r="M5142" s="12"/>
    </row>
    <row r="5143" spans="1:13" x14ac:dyDescent="0.3">
      <c r="A5143" s="18">
        <v>5141</v>
      </c>
      <c r="B5143" s="18">
        <f t="shared" si="160"/>
        <v>2020</v>
      </c>
      <c r="C5143" s="17">
        <v>44044</v>
      </c>
      <c r="D5143" s="18" t="s">
        <v>130</v>
      </c>
      <c r="E5143" s="18" t="s">
        <v>164</v>
      </c>
      <c r="F5143" s="18" t="str">
        <f t="shared" si="161"/>
        <v>National Grid-Grid Modernization Factor (GMF)-44044</v>
      </c>
      <c r="G5143" s="11" t="s">
        <v>131</v>
      </c>
      <c r="H5143" s="11" t="s">
        <v>49</v>
      </c>
      <c r="I5143" s="11" t="s">
        <v>132</v>
      </c>
      <c r="J5143" s="11" t="s">
        <v>144</v>
      </c>
      <c r="K5143" s="11" t="str">
        <f>IFERROR(INDEX('EDC Component Dictionary'!$C$5:$C$37,MATCH('Rates Database'!J5143,'EDC Component Dictionary'!$B$5:$B$37,0)), "Energy Supply")</f>
        <v>Distribution System</v>
      </c>
      <c r="L5143" s="12">
        <v>3.2000000000000003E-4</v>
      </c>
      <c r="M5143" s="12"/>
    </row>
    <row r="5144" spans="1:13" x14ac:dyDescent="0.3">
      <c r="A5144" s="18">
        <v>5142</v>
      </c>
      <c r="B5144" s="18">
        <f t="shared" si="160"/>
        <v>2020</v>
      </c>
      <c r="C5144" s="17">
        <v>44013</v>
      </c>
      <c r="D5144" s="18" t="s">
        <v>130</v>
      </c>
      <c r="E5144" s="18" t="s">
        <v>164</v>
      </c>
      <c r="F5144" s="18" t="str">
        <f t="shared" si="161"/>
        <v>National Grid-Grid Modernization Factor (GMF)-44013</v>
      </c>
      <c r="G5144" s="11" t="s">
        <v>131</v>
      </c>
      <c r="H5144" s="11" t="s">
        <v>49</v>
      </c>
      <c r="I5144" s="11" t="s">
        <v>132</v>
      </c>
      <c r="J5144" s="11" t="s">
        <v>144</v>
      </c>
      <c r="K5144" s="11" t="str">
        <f>IFERROR(INDEX('EDC Component Dictionary'!$C$5:$C$37,MATCH('Rates Database'!J5144,'EDC Component Dictionary'!$B$5:$B$37,0)), "Energy Supply")</f>
        <v>Distribution System</v>
      </c>
      <c r="L5144" s="12">
        <v>3.2000000000000003E-4</v>
      </c>
      <c r="M5144" s="12"/>
    </row>
    <row r="5145" spans="1:13" x14ac:dyDescent="0.3">
      <c r="A5145" s="18">
        <v>5143</v>
      </c>
      <c r="B5145" s="18">
        <f t="shared" si="160"/>
        <v>2020</v>
      </c>
      <c r="C5145" s="17">
        <v>43983</v>
      </c>
      <c r="D5145" s="18" t="s">
        <v>130</v>
      </c>
      <c r="E5145" s="18" t="s">
        <v>164</v>
      </c>
      <c r="F5145" s="18" t="str">
        <f t="shared" si="161"/>
        <v>National Grid-Grid Modernization Factor (GMF)-43983</v>
      </c>
      <c r="G5145" s="11" t="s">
        <v>131</v>
      </c>
      <c r="H5145" s="11" t="s">
        <v>49</v>
      </c>
      <c r="I5145" s="11" t="s">
        <v>132</v>
      </c>
      <c r="J5145" s="11" t="s">
        <v>144</v>
      </c>
      <c r="K5145" s="11" t="str">
        <f>IFERROR(INDEX('EDC Component Dictionary'!$C$5:$C$37,MATCH('Rates Database'!J5145,'EDC Component Dictionary'!$B$5:$B$37,0)), "Energy Supply")</f>
        <v>Distribution System</v>
      </c>
      <c r="L5145" s="12">
        <v>3.2000000000000003E-4</v>
      </c>
      <c r="M5145" s="12"/>
    </row>
    <row r="5146" spans="1:13" x14ac:dyDescent="0.3">
      <c r="A5146" s="18">
        <v>5144</v>
      </c>
      <c r="B5146" s="18">
        <f t="shared" si="160"/>
        <v>2020</v>
      </c>
      <c r="C5146" s="17">
        <v>43952</v>
      </c>
      <c r="D5146" s="18" t="s">
        <v>130</v>
      </c>
      <c r="E5146" s="18" t="s">
        <v>164</v>
      </c>
      <c r="F5146" s="18" t="str">
        <f t="shared" si="161"/>
        <v>National Grid-Grid Modernization Factor (GMF)-43952</v>
      </c>
      <c r="G5146" s="11" t="s">
        <v>131</v>
      </c>
      <c r="H5146" s="11" t="s">
        <v>49</v>
      </c>
      <c r="I5146" s="11" t="s">
        <v>132</v>
      </c>
      <c r="J5146" s="11" t="s">
        <v>144</v>
      </c>
      <c r="K5146" s="11" t="str">
        <f>IFERROR(INDEX('EDC Component Dictionary'!$C$5:$C$37,MATCH('Rates Database'!J5146,'EDC Component Dictionary'!$B$5:$B$37,0)), "Energy Supply")</f>
        <v>Distribution System</v>
      </c>
      <c r="L5146" s="12">
        <v>3.2000000000000003E-4</v>
      </c>
      <c r="M5146" s="12"/>
    </row>
    <row r="5147" spans="1:13" x14ac:dyDescent="0.3">
      <c r="A5147" s="18">
        <v>5145</v>
      </c>
      <c r="B5147" s="18">
        <f t="shared" si="160"/>
        <v>2020</v>
      </c>
      <c r="C5147" s="17">
        <v>43922</v>
      </c>
      <c r="D5147" s="18" t="s">
        <v>130</v>
      </c>
      <c r="E5147" s="18" t="s">
        <v>164</v>
      </c>
      <c r="F5147" s="18" t="str">
        <f t="shared" si="161"/>
        <v>National Grid-Grid Modernization Factor (GMF)-43922</v>
      </c>
      <c r="G5147" s="11" t="s">
        <v>131</v>
      </c>
      <c r="H5147" s="11" t="s">
        <v>49</v>
      </c>
      <c r="I5147" s="11" t="s">
        <v>132</v>
      </c>
      <c r="J5147" s="11" t="s">
        <v>144</v>
      </c>
      <c r="K5147" s="11" t="str">
        <f>IFERROR(INDEX('EDC Component Dictionary'!$C$5:$C$37,MATCH('Rates Database'!J5147,'EDC Component Dictionary'!$B$5:$B$37,0)), "Energy Supply")</f>
        <v>Distribution System</v>
      </c>
      <c r="L5147" s="12">
        <v>0</v>
      </c>
      <c r="M5147" s="12"/>
    </row>
    <row r="5148" spans="1:13" x14ac:dyDescent="0.3">
      <c r="A5148" s="18">
        <v>5146</v>
      </c>
      <c r="B5148" s="18">
        <f t="shared" si="160"/>
        <v>2020</v>
      </c>
      <c r="C5148" s="17">
        <v>43891</v>
      </c>
      <c r="D5148" s="18" t="s">
        <v>130</v>
      </c>
      <c r="E5148" s="18" t="s">
        <v>164</v>
      </c>
      <c r="F5148" s="18" t="str">
        <f t="shared" si="161"/>
        <v>National Grid-Grid Modernization Factor (GMF)-43891</v>
      </c>
      <c r="G5148" s="11" t="s">
        <v>131</v>
      </c>
      <c r="H5148" s="11" t="s">
        <v>49</v>
      </c>
      <c r="I5148" s="11" t="s">
        <v>132</v>
      </c>
      <c r="J5148" s="11" t="s">
        <v>144</v>
      </c>
      <c r="K5148" s="11" t="str">
        <f>IFERROR(INDEX('EDC Component Dictionary'!$C$5:$C$37,MATCH('Rates Database'!J5148,'EDC Component Dictionary'!$B$5:$B$37,0)), "Energy Supply")</f>
        <v>Distribution System</v>
      </c>
      <c r="L5148" s="12">
        <v>0</v>
      </c>
      <c r="M5148" s="12"/>
    </row>
    <row r="5149" spans="1:13" x14ac:dyDescent="0.3">
      <c r="A5149" s="18">
        <v>5147</v>
      </c>
      <c r="B5149" s="18">
        <f t="shared" si="160"/>
        <v>2020</v>
      </c>
      <c r="C5149" s="17">
        <v>43862</v>
      </c>
      <c r="D5149" s="18" t="s">
        <v>130</v>
      </c>
      <c r="E5149" s="18" t="s">
        <v>164</v>
      </c>
      <c r="F5149" s="18" t="str">
        <f t="shared" si="161"/>
        <v>National Grid-Grid Modernization Factor (GMF)-43862</v>
      </c>
      <c r="G5149" s="11" t="s">
        <v>131</v>
      </c>
      <c r="H5149" s="11" t="s">
        <v>49</v>
      </c>
      <c r="I5149" s="11" t="s">
        <v>132</v>
      </c>
      <c r="J5149" s="11" t="s">
        <v>144</v>
      </c>
      <c r="K5149" s="11" t="str">
        <f>IFERROR(INDEX('EDC Component Dictionary'!$C$5:$C$37,MATCH('Rates Database'!J5149,'EDC Component Dictionary'!$B$5:$B$37,0)), "Energy Supply")</f>
        <v>Distribution System</v>
      </c>
      <c r="L5149" s="12">
        <v>0</v>
      </c>
      <c r="M5149" s="12"/>
    </row>
    <row r="5150" spans="1:13" x14ac:dyDescent="0.3">
      <c r="A5150" s="18">
        <v>5148</v>
      </c>
      <c r="B5150" s="18">
        <f t="shared" si="160"/>
        <v>2020</v>
      </c>
      <c r="C5150" s="17">
        <v>43831</v>
      </c>
      <c r="D5150" s="18" t="s">
        <v>130</v>
      </c>
      <c r="E5150" s="18" t="s">
        <v>164</v>
      </c>
      <c r="F5150" s="18" t="str">
        <f t="shared" si="161"/>
        <v>National Grid-Grid Modernization Factor (GMF)-43831</v>
      </c>
      <c r="G5150" s="11" t="s">
        <v>131</v>
      </c>
      <c r="H5150" s="11" t="s">
        <v>49</v>
      </c>
      <c r="I5150" s="11" t="s">
        <v>132</v>
      </c>
      <c r="J5150" s="11" t="s">
        <v>144</v>
      </c>
      <c r="K5150" s="11" t="str">
        <f>IFERROR(INDEX('EDC Component Dictionary'!$C$5:$C$37,MATCH('Rates Database'!J5150,'EDC Component Dictionary'!$B$5:$B$37,0)), "Energy Supply")</f>
        <v>Distribution System</v>
      </c>
      <c r="L5150" s="12">
        <v>0</v>
      </c>
      <c r="M5150" s="12"/>
    </row>
    <row r="5151" spans="1:13" x14ac:dyDescent="0.3">
      <c r="A5151" s="18">
        <v>5149</v>
      </c>
      <c r="B5151" s="18">
        <f t="shared" si="160"/>
        <v>2019</v>
      </c>
      <c r="C5151" s="17">
        <v>43800</v>
      </c>
      <c r="D5151" s="18" t="s">
        <v>130</v>
      </c>
      <c r="E5151" s="18" t="s">
        <v>164</v>
      </c>
      <c r="F5151" s="18" t="str">
        <f t="shared" si="161"/>
        <v>National Grid-Grid Modernization Factor (GMF)-43800</v>
      </c>
      <c r="G5151" s="11" t="s">
        <v>131</v>
      </c>
      <c r="H5151" s="11" t="s">
        <v>49</v>
      </c>
      <c r="I5151" s="11" t="s">
        <v>132</v>
      </c>
      <c r="J5151" s="11" t="s">
        <v>144</v>
      </c>
      <c r="K5151" s="11" t="str">
        <f>IFERROR(INDEX('EDC Component Dictionary'!$C$5:$C$37,MATCH('Rates Database'!J5151,'EDC Component Dictionary'!$B$5:$B$37,0)), "Energy Supply")</f>
        <v>Distribution System</v>
      </c>
      <c r="L5151" s="12">
        <v>0</v>
      </c>
      <c r="M5151" s="12"/>
    </row>
    <row r="5152" spans="1:13" x14ac:dyDescent="0.3">
      <c r="A5152" s="18">
        <v>5150</v>
      </c>
      <c r="B5152" s="18">
        <f t="shared" si="160"/>
        <v>2019</v>
      </c>
      <c r="C5152" s="17">
        <v>43770</v>
      </c>
      <c r="D5152" s="18" t="s">
        <v>130</v>
      </c>
      <c r="E5152" s="18" t="s">
        <v>164</v>
      </c>
      <c r="F5152" s="18" t="str">
        <f t="shared" si="161"/>
        <v>National Grid-Grid Modernization Factor (GMF)-43770</v>
      </c>
      <c r="G5152" s="11" t="s">
        <v>131</v>
      </c>
      <c r="H5152" s="11" t="s">
        <v>49</v>
      </c>
      <c r="I5152" s="11" t="s">
        <v>132</v>
      </c>
      <c r="J5152" s="11" t="s">
        <v>144</v>
      </c>
      <c r="K5152" s="11" t="str">
        <f>IFERROR(INDEX('EDC Component Dictionary'!$C$5:$C$37,MATCH('Rates Database'!J5152,'EDC Component Dictionary'!$B$5:$B$37,0)), "Energy Supply")</f>
        <v>Distribution System</v>
      </c>
      <c r="L5152" s="12">
        <v>0</v>
      </c>
      <c r="M5152" s="12"/>
    </row>
    <row r="5153" spans="1:13" x14ac:dyDescent="0.3">
      <c r="A5153" s="18">
        <v>5151</v>
      </c>
      <c r="B5153" s="18">
        <f t="shared" si="160"/>
        <v>2019</v>
      </c>
      <c r="C5153" s="17">
        <v>43739</v>
      </c>
      <c r="D5153" s="18" t="s">
        <v>130</v>
      </c>
      <c r="E5153" s="18" t="s">
        <v>164</v>
      </c>
      <c r="F5153" s="18" t="str">
        <f t="shared" si="161"/>
        <v>National Grid-Grid Modernization Factor (GMF)-43739</v>
      </c>
      <c r="G5153" s="11" t="s">
        <v>131</v>
      </c>
      <c r="H5153" s="11" t="s">
        <v>49</v>
      </c>
      <c r="I5153" s="11" t="s">
        <v>132</v>
      </c>
      <c r="J5153" s="11" t="s">
        <v>144</v>
      </c>
      <c r="K5153" s="11" t="str">
        <f>IFERROR(INDEX('EDC Component Dictionary'!$C$5:$C$37,MATCH('Rates Database'!J5153,'EDC Component Dictionary'!$B$5:$B$37,0)), "Energy Supply")</f>
        <v>Distribution System</v>
      </c>
      <c r="L5153" s="12">
        <v>0</v>
      </c>
      <c r="M5153" s="12"/>
    </row>
    <row r="5154" spans="1:13" x14ac:dyDescent="0.3">
      <c r="A5154" s="18">
        <v>5152</v>
      </c>
      <c r="B5154" s="18">
        <f t="shared" si="160"/>
        <v>2019</v>
      </c>
      <c r="C5154" s="17">
        <v>43709</v>
      </c>
      <c r="D5154" s="18" t="s">
        <v>130</v>
      </c>
      <c r="E5154" s="18" t="s">
        <v>164</v>
      </c>
      <c r="F5154" s="18" t="str">
        <f t="shared" si="161"/>
        <v>National Grid-Grid Modernization Factor (GMF)-43709</v>
      </c>
      <c r="G5154" s="11" t="s">
        <v>131</v>
      </c>
      <c r="H5154" s="11" t="s">
        <v>49</v>
      </c>
      <c r="I5154" s="11" t="s">
        <v>132</v>
      </c>
      <c r="J5154" s="11" t="s">
        <v>144</v>
      </c>
      <c r="K5154" s="11" t="str">
        <f>IFERROR(INDEX('EDC Component Dictionary'!$C$5:$C$37,MATCH('Rates Database'!J5154,'EDC Component Dictionary'!$B$5:$B$37,0)), "Energy Supply")</f>
        <v>Distribution System</v>
      </c>
      <c r="L5154" s="12">
        <v>0</v>
      </c>
      <c r="M5154" s="12"/>
    </row>
    <row r="5155" spans="1:13" x14ac:dyDescent="0.3">
      <c r="A5155" s="18">
        <v>5153</v>
      </c>
      <c r="B5155" s="18">
        <f t="shared" si="160"/>
        <v>2019</v>
      </c>
      <c r="C5155" s="17">
        <v>43678</v>
      </c>
      <c r="D5155" s="18" t="s">
        <v>130</v>
      </c>
      <c r="E5155" s="18" t="s">
        <v>164</v>
      </c>
      <c r="F5155" s="18" t="str">
        <f t="shared" si="161"/>
        <v>National Grid-Grid Modernization Factor (GMF)-43678</v>
      </c>
      <c r="G5155" s="11" t="s">
        <v>131</v>
      </c>
      <c r="H5155" s="11" t="s">
        <v>49</v>
      </c>
      <c r="I5155" s="11" t="s">
        <v>132</v>
      </c>
      <c r="J5155" s="11" t="s">
        <v>144</v>
      </c>
      <c r="K5155" s="11" t="str">
        <f>IFERROR(INDEX('EDC Component Dictionary'!$C$5:$C$37,MATCH('Rates Database'!J5155,'EDC Component Dictionary'!$B$5:$B$37,0)), "Energy Supply")</f>
        <v>Distribution System</v>
      </c>
      <c r="L5155" s="12">
        <v>0</v>
      </c>
      <c r="M5155" s="12"/>
    </row>
    <row r="5156" spans="1:13" x14ac:dyDescent="0.3">
      <c r="A5156" s="18">
        <v>5154</v>
      </c>
      <c r="B5156" s="18">
        <f t="shared" si="160"/>
        <v>2019</v>
      </c>
      <c r="C5156" s="17">
        <v>43647</v>
      </c>
      <c r="D5156" s="18" t="s">
        <v>130</v>
      </c>
      <c r="E5156" s="18" t="s">
        <v>164</v>
      </c>
      <c r="F5156" s="18" t="str">
        <f t="shared" si="161"/>
        <v>National Grid-Grid Modernization Factor (GMF)-43647</v>
      </c>
      <c r="G5156" s="11" t="s">
        <v>131</v>
      </c>
      <c r="H5156" s="11" t="s">
        <v>49</v>
      </c>
      <c r="I5156" s="11" t="s">
        <v>132</v>
      </c>
      <c r="J5156" s="11" t="s">
        <v>144</v>
      </c>
      <c r="K5156" s="11" t="str">
        <f>IFERROR(INDEX('EDC Component Dictionary'!$C$5:$C$37,MATCH('Rates Database'!J5156,'EDC Component Dictionary'!$B$5:$B$37,0)), "Energy Supply")</f>
        <v>Distribution System</v>
      </c>
      <c r="L5156" s="12">
        <v>0</v>
      </c>
      <c r="M5156" s="12"/>
    </row>
    <row r="5157" spans="1:13" x14ac:dyDescent="0.3">
      <c r="A5157" s="18">
        <v>5155</v>
      </c>
      <c r="B5157" s="18">
        <f t="shared" si="160"/>
        <v>2019</v>
      </c>
      <c r="C5157" s="17">
        <v>43617</v>
      </c>
      <c r="D5157" s="18" t="s">
        <v>130</v>
      </c>
      <c r="E5157" s="18" t="s">
        <v>164</v>
      </c>
      <c r="F5157" s="18" t="str">
        <f t="shared" si="161"/>
        <v>National Grid-Grid Modernization Factor (GMF)-43617</v>
      </c>
      <c r="G5157" s="11" t="s">
        <v>131</v>
      </c>
      <c r="H5157" s="11" t="s">
        <v>49</v>
      </c>
      <c r="I5157" s="11" t="s">
        <v>132</v>
      </c>
      <c r="J5157" s="11" t="s">
        <v>144</v>
      </c>
      <c r="K5157" s="11" t="str">
        <f>IFERROR(INDEX('EDC Component Dictionary'!$C$5:$C$37,MATCH('Rates Database'!J5157,'EDC Component Dictionary'!$B$5:$B$37,0)), "Energy Supply")</f>
        <v>Distribution System</v>
      </c>
      <c r="L5157" s="12">
        <v>0</v>
      </c>
      <c r="M5157" s="12"/>
    </row>
    <row r="5158" spans="1:13" x14ac:dyDescent="0.3">
      <c r="A5158" s="18">
        <v>5156</v>
      </c>
      <c r="B5158" s="18">
        <f t="shared" si="160"/>
        <v>2019</v>
      </c>
      <c r="C5158" s="17">
        <v>43586</v>
      </c>
      <c r="D5158" s="18" t="s">
        <v>130</v>
      </c>
      <c r="E5158" s="18" t="s">
        <v>164</v>
      </c>
      <c r="F5158" s="18" t="str">
        <f t="shared" si="161"/>
        <v>National Grid-Grid Modernization Factor (GMF)-43586</v>
      </c>
      <c r="G5158" s="11" t="s">
        <v>131</v>
      </c>
      <c r="H5158" s="11" t="s">
        <v>49</v>
      </c>
      <c r="I5158" s="11" t="s">
        <v>132</v>
      </c>
      <c r="J5158" s="11" t="s">
        <v>144</v>
      </c>
      <c r="K5158" s="11" t="str">
        <f>IFERROR(INDEX('EDC Component Dictionary'!$C$5:$C$37,MATCH('Rates Database'!J5158,'EDC Component Dictionary'!$B$5:$B$37,0)), "Energy Supply")</f>
        <v>Distribution System</v>
      </c>
      <c r="L5158" s="12">
        <v>0</v>
      </c>
      <c r="M5158" s="12"/>
    </row>
    <row r="5159" spans="1:13" x14ac:dyDescent="0.3">
      <c r="A5159" s="18">
        <v>5157</v>
      </c>
      <c r="B5159" s="18">
        <f t="shared" si="160"/>
        <v>2019</v>
      </c>
      <c r="C5159" s="17">
        <v>43556</v>
      </c>
      <c r="D5159" s="18" t="s">
        <v>130</v>
      </c>
      <c r="E5159" s="18" t="s">
        <v>164</v>
      </c>
      <c r="F5159" s="18" t="str">
        <f t="shared" si="161"/>
        <v>National Grid-Grid Modernization Factor (GMF)-43556</v>
      </c>
      <c r="G5159" s="11" t="s">
        <v>131</v>
      </c>
      <c r="H5159" s="11" t="s">
        <v>49</v>
      </c>
      <c r="I5159" s="11" t="s">
        <v>132</v>
      </c>
      <c r="J5159" s="11" t="s">
        <v>144</v>
      </c>
      <c r="K5159" s="11" t="str">
        <f>IFERROR(INDEX('EDC Component Dictionary'!$C$5:$C$37,MATCH('Rates Database'!J5159,'EDC Component Dictionary'!$B$5:$B$37,0)), "Energy Supply")</f>
        <v>Distribution System</v>
      </c>
      <c r="L5159" s="12">
        <v>0</v>
      </c>
      <c r="M5159" s="12"/>
    </row>
    <row r="5160" spans="1:13" x14ac:dyDescent="0.3">
      <c r="A5160" s="18">
        <v>5158</v>
      </c>
      <c r="B5160" s="18">
        <f t="shared" si="160"/>
        <v>2019</v>
      </c>
      <c r="C5160" s="17">
        <v>43525</v>
      </c>
      <c r="D5160" s="18" t="s">
        <v>130</v>
      </c>
      <c r="E5160" s="18" t="s">
        <v>164</v>
      </c>
      <c r="F5160" s="18" t="str">
        <f t="shared" si="161"/>
        <v>National Grid-Grid Modernization Factor (GMF)-43525</v>
      </c>
      <c r="G5160" s="11" t="s">
        <v>131</v>
      </c>
      <c r="H5160" s="11" t="s">
        <v>49</v>
      </c>
      <c r="I5160" s="11" t="s">
        <v>132</v>
      </c>
      <c r="J5160" s="11" t="s">
        <v>144</v>
      </c>
      <c r="K5160" s="11" t="str">
        <f>IFERROR(INDEX('EDC Component Dictionary'!$C$5:$C$37,MATCH('Rates Database'!J5160,'EDC Component Dictionary'!$B$5:$B$37,0)), "Energy Supply")</f>
        <v>Distribution System</v>
      </c>
      <c r="L5160" s="12">
        <v>0</v>
      </c>
      <c r="M5160" s="12"/>
    </row>
    <row r="5161" spans="1:13" x14ac:dyDescent="0.3">
      <c r="A5161" s="18">
        <v>5159</v>
      </c>
      <c r="B5161" s="18">
        <f t="shared" si="160"/>
        <v>2019</v>
      </c>
      <c r="C5161" s="17">
        <v>43497</v>
      </c>
      <c r="D5161" s="18" t="s">
        <v>130</v>
      </c>
      <c r="E5161" s="18" t="s">
        <v>164</v>
      </c>
      <c r="F5161" s="18" t="str">
        <f t="shared" si="161"/>
        <v>National Grid-Grid Modernization Factor (GMF)-43497</v>
      </c>
      <c r="G5161" s="11" t="s">
        <v>131</v>
      </c>
      <c r="H5161" s="11" t="s">
        <v>49</v>
      </c>
      <c r="I5161" s="11" t="s">
        <v>132</v>
      </c>
      <c r="J5161" s="11" t="s">
        <v>144</v>
      </c>
      <c r="K5161" s="11" t="str">
        <f>IFERROR(INDEX('EDC Component Dictionary'!$C$5:$C$37,MATCH('Rates Database'!J5161,'EDC Component Dictionary'!$B$5:$B$37,0)), "Energy Supply")</f>
        <v>Distribution System</v>
      </c>
      <c r="L5161" s="12">
        <v>0</v>
      </c>
      <c r="M5161" s="12"/>
    </row>
    <row r="5162" spans="1:13" x14ac:dyDescent="0.3">
      <c r="A5162" s="18">
        <v>5160</v>
      </c>
      <c r="B5162" s="18">
        <f t="shared" si="160"/>
        <v>2019</v>
      </c>
      <c r="C5162" s="17">
        <v>43466</v>
      </c>
      <c r="D5162" s="18" t="s">
        <v>130</v>
      </c>
      <c r="E5162" s="18" t="s">
        <v>164</v>
      </c>
      <c r="F5162" s="18" t="str">
        <f t="shared" si="161"/>
        <v>National Grid-Grid Modernization Factor (GMF)-43466</v>
      </c>
      <c r="G5162" s="11" t="s">
        <v>131</v>
      </c>
      <c r="H5162" s="11" t="s">
        <v>49</v>
      </c>
      <c r="I5162" s="11" t="s">
        <v>132</v>
      </c>
      <c r="J5162" s="11" t="s">
        <v>144</v>
      </c>
      <c r="K5162" s="11" t="str">
        <f>IFERROR(INDEX('EDC Component Dictionary'!$C$5:$C$37,MATCH('Rates Database'!J5162,'EDC Component Dictionary'!$B$5:$B$37,0)), "Energy Supply")</f>
        <v>Distribution System</v>
      </c>
      <c r="L5162" s="12">
        <v>0</v>
      </c>
      <c r="M5162" s="12"/>
    </row>
    <row r="5163" spans="1:13" x14ac:dyDescent="0.3">
      <c r="A5163" s="18">
        <v>5161</v>
      </c>
      <c r="B5163" s="18">
        <f t="shared" si="160"/>
        <v>2024</v>
      </c>
      <c r="C5163" s="17">
        <v>45352</v>
      </c>
      <c r="D5163" s="18" t="s">
        <v>130</v>
      </c>
      <c r="E5163" s="18" t="s">
        <v>164</v>
      </c>
      <c r="F5163" s="18" t="str">
        <f t="shared" si="161"/>
        <v>National Grid-Exogenous Storm Fund Factor (ESFF)-45352</v>
      </c>
      <c r="G5163" s="11" t="s">
        <v>131</v>
      </c>
      <c r="H5163" s="11" t="s">
        <v>49</v>
      </c>
      <c r="I5163" s="11" t="s">
        <v>132</v>
      </c>
      <c r="J5163" s="11" t="s">
        <v>167</v>
      </c>
      <c r="K5163" s="11" t="str">
        <f>IFERROR(INDEX('EDC Component Dictionary'!$C$5:$C$37,MATCH('Rates Database'!J5163,'EDC Component Dictionary'!$B$5:$B$37,0)), "Energy Supply")</f>
        <v>Distribution System</v>
      </c>
      <c r="L5163" s="12">
        <v>9.2000000000000003E-4</v>
      </c>
      <c r="M5163" s="12"/>
    </row>
    <row r="5164" spans="1:13" x14ac:dyDescent="0.3">
      <c r="A5164" s="18">
        <v>5162</v>
      </c>
      <c r="B5164" s="18">
        <f t="shared" si="160"/>
        <v>2024</v>
      </c>
      <c r="C5164" s="17">
        <v>45323</v>
      </c>
      <c r="D5164" s="18" t="s">
        <v>130</v>
      </c>
      <c r="E5164" s="18" t="s">
        <v>164</v>
      </c>
      <c r="F5164" s="18" t="str">
        <f t="shared" si="161"/>
        <v>National Grid-Exogenous Storm Fund Factor (ESFF)-45323</v>
      </c>
      <c r="G5164" s="11" t="s">
        <v>131</v>
      </c>
      <c r="H5164" s="11" t="s">
        <v>49</v>
      </c>
      <c r="I5164" s="11" t="s">
        <v>132</v>
      </c>
      <c r="J5164" s="11" t="s">
        <v>167</v>
      </c>
      <c r="K5164" s="11" t="str">
        <f>IFERROR(INDEX('EDC Component Dictionary'!$C$5:$C$37,MATCH('Rates Database'!J5164,'EDC Component Dictionary'!$B$5:$B$37,0)), "Energy Supply")</f>
        <v>Distribution System</v>
      </c>
      <c r="L5164" s="12">
        <v>9.2000000000000003E-4</v>
      </c>
      <c r="M5164" s="12"/>
    </row>
    <row r="5165" spans="1:13" x14ac:dyDescent="0.3">
      <c r="A5165" s="18">
        <v>5163</v>
      </c>
      <c r="B5165" s="18">
        <f t="shared" si="160"/>
        <v>2024</v>
      </c>
      <c r="C5165" s="17">
        <v>45292</v>
      </c>
      <c r="D5165" s="18" t="s">
        <v>130</v>
      </c>
      <c r="E5165" s="18" t="s">
        <v>164</v>
      </c>
      <c r="F5165" s="18" t="str">
        <f t="shared" si="161"/>
        <v>National Grid-Exogenous Storm Fund Factor (ESFF)-45292</v>
      </c>
      <c r="G5165" s="11" t="s">
        <v>131</v>
      </c>
      <c r="H5165" s="11" t="s">
        <v>49</v>
      </c>
      <c r="I5165" s="11" t="s">
        <v>132</v>
      </c>
      <c r="J5165" s="11" t="s">
        <v>167</v>
      </c>
      <c r="K5165" s="11" t="str">
        <f>IFERROR(INDEX('EDC Component Dictionary'!$C$5:$C$37,MATCH('Rates Database'!J5165,'EDC Component Dictionary'!$B$5:$B$37,0)), "Energy Supply")</f>
        <v>Distribution System</v>
      </c>
      <c r="L5165" s="12">
        <v>9.2000000000000003E-4</v>
      </c>
      <c r="M5165" s="12"/>
    </row>
    <row r="5166" spans="1:13" x14ac:dyDescent="0.3">
      <c r="A5166" s="18">
        <v>5164</v>
      </c>
      <c r="B5166" s="18">
        <f t="shared" si="160"/>
        <v>2023</v>
      </c>
      <c r="C5166" s="17">
        <v>45261</v>
      </c>
      <c r="D5166" s="18" t="s">
        <v>130</v>
      </c>
      <c r="E5166" s="18" t="s">
        <v>164</v>
      </c>
      <c r="F5166" s="18" t="str">
        <f t="shared" si="161"/>
        <v>National Grid-Exogenous Storm Fund Factor (ESFF)-45261</v>
      </c>
      <c r="G5166" s="11" t="s">
        <v>131</v>
      </c>
      <c r="H5166" s="11" t="s">
        <v>49</v>
      </c>
      <c r="I5166" s="11" t="s">
        <v>132</v>
      </c>
      <c r="J5166" s="11" t="s">
        <v>167</v>
      </c>
      <c r="K5166" s="11" t="str">
        <f>IFERROR(INDEX('EDC Component Dictionary'!$C$5:$C$37,MATCH('Rates Database'!J5166,'EDC Component Dictionary'!$B$5:$B$37,0)), "Energy Supply")</f>
        <v>Distribution System</v>
      </c>
      <c r="L5166" s="12">
        <v>9.2000000000000003E-4</v>
      </c>
      <c r="M5166" s="12"/>
    </row>
    <row r="5167" spans="1:13" x14ac:dyDescent="0.3">
      <c r="A5167" s="18">
        <v>5165</v>
      </c>
      <c r="B5167" s="18">
        <f t="shared" si="160"/>
        <v>2023</v>
      </c>
      <c r="C5167" s="17">
        <v>45231</v>
      </c>
      <c r="D5167" s="18" t="s">
        <v>130</v>
      </c>
      <c r="E5167" s="18" t="s">
        <v>164</v>
      </c>
      <c r="F5167" s="18" t="str">
        <f t="shared" si="161"/>
        <v>National Grid-Exogenous Storm Fund Factor (ESFF)-45231</v>
      </c>
      <c r="G5167" s="11" t="s">
        <v>131</v>
      </c>
      <c r="H5167" s="11" t="s">
        <v>49</v>
      </c>
      <c r="I5167" s="11" t="s">
        <v>132</v>
      </c>
      <c r="J5167" s="11" t="s">
        <v>167</v>
      </c>
      <c r="K5167" s="11" t="str">
        <f>IFERROR(INDEX('EDC Component Dictionary'!$C$5:$C$37,MATCH('Rates Database'!J5167,'EDC Component Dictionary'!$B$5:$B$37,0)), "Energy Supply")</f>
        <v>Distribution System</v>
      </c>
      <c r="L5167" s="12">
        <v>9.2000000000000003E-4</v>
      </c>
      <c r="M5167" s="12"/>
    </row>
    <row r="5168" spans="1:13" x14ac:dyDescent="0.3">
      <c r="A5168" s="18">
        <v>5166</v>
      </c>
      <c r="B5168" s="18">
        <f t="shared" si="160"/>
        <v>2023</v>
      </c>
      <c r="C5168" s="17">
        <v>45200</v>
      </c>
      <c r="D5168" s="18" t="s">
        <v>130</v>
      </c>
      <c r="E5168" s="18" t="s">
        <v>164</v>
      </c>
      <c r="F5168" s="18" t="str">
        <f t="shared" si="161"/>
        <v>National Grid-Exogenous Storm Fund Factor (ESFF)-45200</v>
      </c>
      <c r="G5168" s="11" t="s">
        <v>131</v>
      </c>
      <c r="H5168" s="11" t="s">
        <v>49</v>
      </c>
      <c r="I5168" s="11" t="s">
        <v>132</v>
      </c>
      <c r="J5168" s="11" t="s">
        <v>167</v>
      </c>
      <c r="K5168" s="11" t="str">
        <f>IFERROR(INDEX('EDC Component Dictionary'!$C$5:$C$37,MATCH('Rates Database'!J5168,'EDC Component Dictionary'!$B$5:$B$37,0)), "Energy Supply")</f>
        <v>Distribution System</v>
      </c>
      <c r="L5168" s="12">
        <v>9.2000000000000003E-4</v>
      </c>
      <c r="M5168" s="12"/>
    </row>
    <row r="5169" spans="1:13" x14ac:dyDescent="0.3">
      <c r="A5169" s="18">
        <v>5167</v>
      </c>
      <c r="B5169" s="18">
        <f t="shared" si="160"/>
        <v>2023</v>
      </c>
      <c r="C5169" s="17">
        <v>45170</v>
      </c>
      <c r="D5169" s="18" t="s">
        <v>130</v>
      </c>
      <c r="E5169" s="18" t="s">
        <v>164</v>
      </c>
      <c r="F5169" s="18" t="str">
        <f t="shared" si="161"/>
        <v>National Grid-Exogenous Storm Fund Factor (ESFF)-45170</v>
      </c>
      <c r="G5169" s="11" t="s">
        <v>131</v>
      </c>
      <c r="H5169" s="11" t="s">
        <v>49</v>
      </c>
      <c r="I5169" s="11" t="s">
        <v>132</v>
      </c>
      <c r="J5169" s="11" t="s">
        <v>167</v>
      </c>
      <c r="K5169" s="11" t="str">
        <f>IFERROR(INDEX('EDC Component Dictionary'!$C$5:$C$37,MATCH('Rates Database'!J5169,'EDC Component Dictionary'!$B$5:$B$37,0)), "Energy Supply")</f>
        <v>Distribution System</v>
      </c>
      <c r="L5169" s="12"/>
      <c r="M5169" s="12"/>
    </row>
    <row r="5170" spans="1:13" x14ac:dyDescent="0.3">
      <c r="A5170" s="18">
        <v>5168</v>
      </c>
      <c r="B5170" s="18">
        <f t="shared" si="160"/>
        <v>2023</v>
      </c>
      <c r="C5170" s="17">
        <v>45139</v>
      </c>
      <c r="D5170" s="18" t="s">
        <v>130</v>
      </c>
      <c r="E5170" s="18" t="s">
        <v>164</v>
      </c>
      <c r="F5170" s="18" t="str">
        <f t="shared" si="161"/>
        <v>National Grid-Exogenous Storm Fund Factor (ESFF)-45139</v>
      </c>
      <c r="G5170" s="11" t="s">
        <v>131</v>
      </c>
      <c r="H5170" s="11" t="s">
        <v>49</v>
      </c>
      <c r="I5170" s="11" t="s">
        <v>132</v>
      </c>
      <c r="J5170" s="11" t="s">
        <v>167</v>
      </c>
      <c r="K5170" s="11" t="str">
        <f>IFERROR(INDEX('EDC Component Dictionary'!$C$5:$C$37,MATCH('Rates Database'!J5170,'EDC Component Dictionary'!$B$5:$B$37,0)), "Energy Supply")</f>
        <v>Distribution System</v>
      </c>
      <c r="L5170" s="12"/>
      <c r="M5170" s="12"/>
    </row>
    <row r="5171" spans="1:13" x14ac:dyDescent="0.3">
      <c r="A5171" s="18">
        <v>5169</v>
      </c>
      <c r="B5171" s="18">
        <f t="shared" si="160"/>
        <v>2023</v>
      </c>
      <c r="C5171" s="17">
        <v>45108</v>
      </c>
      <c r="D5171" s="18" t="s">
        <v>130</v>
      </c>
      <c r="E5171" s="18" t="s">
        <v>164</v>
      </c>
      <c r="F5171" s="18" t="str">
        <f t="shared" si="161"/>
        <v>National Grid-Exogenous Storm Fund Factor (ESFF)-45108</v>
      </c>
      <c r="G5171" s="11" t="s">
        <v>131</v>
      </c>
      <c r="H5171" s="11" t="s">
        <v>49</v>
      </c>
      <c r="I5171" s="11" t="s">
        <v>132</v>
      </c>
      <c r="J5171" s="11" t="s">
        <v>167</v>
      </c>
      <c r="K5171" s="11" t="str">
        <f>IFERROR(INDEX('EDC Component Dictionary'!$C$5:$C$37,MATCH('Rates Database'!J5171,'EDC Component Dictionary'!$B$5:$B$37,0)), "Energy Supply")</f>
        <v>Distribution System</v>
      </c>
      <c r="L5171" s="12"/>
      <c r="M5171" s="12"/>
    </row>
    <row r="5172" spans="1:13" x14ac:dyDescent="0.3">
      <c r="A5172" s="18">
        <v>5170</v>
      </c>
      <c r="B5172" s="18">
        <f t="shared" si="160"/>
        <v>2023</v>
      </c>
      <c r="C5172" s="17">
        <v>45078</v>
      </c>
      <c r="D5172" s="18" t="s">
        <v>130</v>
      </c>
      <c r="E5172" s="18" t="s">
        <v>164</v>
      </c>
      <c r="F5172" s="18" t="str">
        <f t="shared" si="161"/>
        <v>National Grid-Exogenous Storm Fund Factor (ESFF)-45078</v>
      </c>
      <c r="G5172" s="11" t="s">
        <v>131</v>
      </c>
      <c r="H5172" s="11" t="s">
        <v>49</v>
      </c>
      <c r="I5172" s="11" t="s">
        <v>132</v>
      </c>
      <c r="J5172" s="11" t="s">
        <v>167</v>
      </c>
      <c r="K5172" s="11" t="str">
        <f>IFERROR(INDEX('EDC Component Dictionary'!$C$5:$C$37,MATCH('Rates Database'!J5172,'EDC Component Dictionary'!$B$5:$B$37,0)), "Energy Supply")</f>
        <v>Distribution System</v>
      </c>
      <c r="L5172" s="12"/>
      <c r="M5172" s="12"/>
    </row>
    <row r="5173" spans="1:13" x14ac:dyDescent="0.3">
      <c r="A5173" s="18">
        <v>5171</v>
      </c>
      <c r="B5173" s="18">
        <f t="shared" si="160"/>
        <v>2023</v>
      </c>
      <c r="C5173" s="17">
        <v>45047</v>
      </c>
      <c r="D5173" s="18" t="s">
        <v>130</v>
      </c>
      <c r="E5173" s="18" t="s">
        <v>164</v>
      </c>
      <c r="F5173" s="18" t="str">
        <f t="shared" si="161"/>
        <v>National Grid-Exogenous Storm Fund Factor (ESFF)-45047</v>
      </c>
      <c r="G5173" s="11" t="s">
        <v>131</v>
      </c>
      <c r="H5173" s="11" t="s">
        <v>49</v>
      </c>
      <c r="I5173" s="11" t="s">
        <v>132</v>
      </c>
      <c r="J5173" s="11" t="s">
        <v>167</v>
      </c>
      <c r="K5173" s="11" t="str">
        <f>IFERROR(INDEX('EDC Component Dictionary'!$C$5:$C$37,MATCH('Rates Database'!J5173,'EDC Component Dictionary'!$B$5:$B$37,0)), "Energy Supply")</f>
        <v>Distribution System</v>
      </c>
      <c r="L5173" s="12"/>
      <c r="M5173" s="12"/>
    </row>
    <row r="5174" spans="1:13" x14ac:dyDescent="0.3">
      <c r="A5174" s="18">
        <v>5172</v>
      </c>
      <c r="B5174" s="18">
        <f t="shared" si="160"/>
        <v>2023</v>
      </c>
      <c r="C5174" s="17">
        <v>45017</v>
      </c>
      <c r="D5174" s="18" t="s">
        <v>130</v>
      </c>
      <c r="E5174" s="18" t="s">
        <v>164</v>
      </c>
      <c r="F5174" s="18" t="str">
        <f t="shared" si="161"/>
        <v>National Grid-Exogenous Storm Fund Factor (ESFF)-45017</v>
      </c>
      <c r="G5174" s="11" t="s">
        <v>131</v>
      </c>
      <c r="H5174" s="11" t="s">
        <v>49</v>
      </c>
      <c r="I5174" s="11" t="s">
        <v>132</v>
      </c>
      <c r="J5174" s="11" t="s">
        <v>167</v>
      </c>
      <c r="K5174" s="11" t="str">
        <f>IFERROR(INDEX('EDC Component Dictionary'!$C$5:$C$37,MATCH('Rates Database'!J5174,'EDC Component Dictionary'!$B$5:$B$37,0)), "Energy Supply")</f>
        <v>Distribution System</v>
      </c>
      <c r="L5174" s="12"/>
      <c r="M5174" s="12"/>
    </row>
    <row r="5175" spans="1:13" x14ac:dyDescent="0.3">
      <c r="A5175" s="18">
        <v>5173</v>
      </c>
      <c r="B5175" s="18">
        <f t="shared" si="160"/>
        <v>2023</v>
      </c>
      <c r="C5175" s="17">
        <v>44986</v>
      </c>
      <c r="D5175" s="18" t="s">
        <v>130</v>
      </c>
      <c r="E5175" s="18" t="s">
        <v>164</v>
      </c>
      <c r="F5175" s="18" t="str">
        <f t="shared" si="161"/>
        <v>National Grid-Exogenous Storm Fund Factor (ESFF)-44986</v>
      </c>
      <c r="G5175" s="11" t="s">
        <v>131</v>
      </c>
      <c r="H5175" s="11" t="s">
        <v>49</v>
      </c>
      <c r="I5175" s="11" t="s">
        <v>132</v>
      </c>
      <c r="J5175" s="11" t="s">
        <v>167</v>
      </c>
      <c r="K5175" s="11" t="str">
        <f>IFERROR(INDEX('EDC Component Dictionary'!$C$5:$C$37,MATCH('Rates Database'!J5175,'EDC Component Dictionary'!$B$5:$B$37,0)), "Energy Supply")</f>
        <v>Distribution System</v>
      </c>
      <c r="L5175" s="12"/>
      <c r="M5175" s="12"/>
    </row>
    <row r="5176" spans="1:13" x14ac:dyDescent="0.3">
      <c r="A5176" s="18">
        <v>5174</v>
      </c>
      <c r="B5176" s="18">
        <f t="shared" si="160"/>
        <v>2023</v>
      </c>
      <c r="C5176" s="17">
        <v>44958</v>
      </c>
      <c r="D5176" s="18" t="s">
        <v>130</v>
      </c>
      <c r="E5176" s="18" t="s">
        <v>164</v>
      </c>
      <c r="F5176" s="18" t="str">
        <f t="shared" si="161"/>
        <v>National Grid-Exogenous Storm Fund Factor (ESFF)-44958</v>
      </c>
      <c r="G5176" s="11" t="s">
        <v>131</v>
      </c>
      <c r="H5176" s="11" t="s">
        <v>49</v>
      </c>
      <c r="I5176" s="11" t="s">
        <v>132</v>
      </c>
      <c r="J5176" s="11" t="s">
        <v>167</v>
      </c>
      <c r="K5176" s="11" t="str">
        <f>IFERROR(INDEX('EDC Component Dictionary'!$C$5:$C$37,MATCH('Rates Database'!J5176,'EDC Component Dictionary'!$B$5:$B$37,0)), "Energy Supply")</f>
        <v>Distribution System</v>
      </c>
      <c r="L5176" s="12"/>
      <c r="M5176" s="12"/>
    </row>
    <row r="5177" spans="1:13" x14ac:dyDescent="0.3">
      <c r="A5177" s="18">
        <v>5175</v>
      </c>
      <c r="B5177" s="18">
        <f t="shared" si="160"/>
        <v>2023</v>
      </c>
      <c r="C5177" s="17">
        <v>44927</v>
      </c>
      <c r="D5177" s="18" t="s">
        <v>130</v>
      </c>
      <c r="E5177" s="18" t="s">
        <v>164</v>
      </c>
      <c r="F5177" s="18" t="str">
        <f t="shared" si="161"/>
        <v>National Grid-Exogenous Storm Fund Factor (ESFF)-44927</v>
      </c>
      <c r="G5177" s="11" t="s">
        <v>131</v>
      </c>
      <c r="H5177" s="11" t="s">
        <v>49</v>
      </c>
      <c r="I5177" s="11" t="s">
        <v>132</v>
      </c>
      <c r="J5177" s="11" t="s">
        <v>167</v>
      </c>
      <c r="K5177" s="11" t="str">
        <f>IFERROR(INDEX('EDC Component Dictionary'!$C$5:$C$37,MATCH('Rates Database'!J5177,'EDC Component Dictionary'!$B$5:$B$37,0)), "Energy Supply")</f>
        <v>Distribution System</v>
      </c>
      <c r="L5177" s="12"/>
      <c r="M5177" s="12"/>
    </row>
    <row r="5178" spans="1:13" x14ac:dyDescent="0.3">
      <c r="A5178" s="18">
        <v>5176</v>
      </c>
      <c r="B5178" s="18">
        <f t="shared" si="160"/>
        <v>2022</v>
      </c>
      <c r="C5178" s="17">
        <v>44896</v>
      </c>
      <c r="D5178" s="18" t="s">
        <v>130</v>
      </c>
      <c r="E5178" s="18" t="s">
        <v>164</v>
      </c>
      <c r="F5178" s="18" t="str">
        <f t="shared" si="161"/>
        <v>National Grid-Exogenous Storm Fund Factor (ESFF)-44896</v>
      </c>
      <c r="G5178" s="11" t="s">
        <v>131</v>
      </c>
      <c r="H5178" s="11" t="s">
        <v>49</v>
      </c>
      <c r="I5178" s="11" t="s">
        <v>132</v>
      </c>
      <c r="J5178" s="11" t="s">
        <v>167</v>
      </c>
      <c r="K5178" s="11" t="str">
        <f>IFERROR(INDEX('EDC Component Dictionary'!$C$5:$C$37,MATCH('Rates Database'!J5178,'EDC Component Dictionary'!$B$5:$B$37,0)), "Energy Supply")</f>
        <v>Distribution System</v>
      </c>
      <c r="L5178" s="12"/>
      <c r="M5178" s="12"/>
    </row>
    <row r="5179" spans="1:13" x14ac:dyDescent="0.3">
      <c r="A5179" s="18">
        <v>5177</v>
      </c>
      <c r="B5179" s="18">
        <f t="shared" si="160"/>
        <v>2022</v>
      </c>
      <c r="C5179" s="17">
        <v>44866</v>
      </c>
      <c r="D5179" s="18" t="s">
        <v>130</v>
      </c>
      <c r="E5179" s="18" t="s">
        <v>164</v>
      </c>
      <c r="F5179" s="18" t="str">
        <f t="shared" si="161"/>
        <v>National Grid-Exogenous Storm Fund Factor (ESFF)-44866</v>
      </c>
      <c r="G5179" s="11" t="s">
        <v>131</v>
      </c>
      <c r="H5179" s="11" t="s">
        <v>49</v>
      </c>
      <c r="I5179" s="11" t="s">
        <v>132</v>
      </c>
      <c r="J5179" s="11" t="s">
        <v>167</v>
      </c>
      <c r="K5179" s="11" t="str">
        <f>IFERROR(INDEX('EDC Component Dictionary'!$C$5:$C$37,MATCH('Rates Database'!J5179,'EDC Component Dictionary'!$B$5:$B$37,0)), "Energy Supply")</f>
        <v>Distribution System</v>
      </c>
      <c r="L5179" s="12"/>
      <c r="M5179" s="12"/>
    </row>
    <row r="5180" spans="1:13" x14ac:dyDescent="0.3">
      <c r="A5180" s="18">
        <v>5178</v>
      </c>
      <c r="B5180" s="18">
        <f t="shared" si="160"/>
        <v>2022</v>
      </c>
      <c r="C5180" s="17">
        <v>44835</v>
      </c>
      <c r="D5180" s="18" t="s">
        <v>130</v>
      </c>
      <c r="E5180" s="18" t="s">
        <v>164</v>
      </c>
      <c r="F5180" s="18" t="str">
        <f t="shared" si="161"/>
        <v>National Grid-Exogenous Storm Fund Factor (ESFF)-44835</v>
      </c>
      <c r="G5180" s="11" t="s">
        <v>131</v>
      </c>
      <c r="H5180" s="11" t="s">
        <v>49</v>
      </c>
      <c r="I5180" s="11" t="s">
        <v>132</v>
      </c>
      <c r="J5180" s="11" t="s">
        <v>167</v>
      </c>
      <c r="K5180" s="11" t="str">
        <f>IFERROR(INDEX('EDC Component Dictionary'!$C$5:$C$37,MATCH('Rates Database'!J5180,'EDC Component Dictionary'!$B$5:$B$37,0)), "Energy Supply")</f>
        <v>Distribution System</v>
      </c>
      <c r="L5180" s="12"/>
      <c r="M5180" s="12"/>
    </row>
    <row r="5181" spans="1:13" x14ac:dyDescent="0.3">
      <c r="A5181" s="18">
        <v>5179</v>
      </c>
      <c r="B5181" s="18">
        <f t="shared" si="160"/>
        <v>2022</v>
      </c>
      <c r="C5181" s="17">
        <v>44805</v>
      </c>
      <c r="D5181" s="18" t="s">
        <v>130</v>
      </c>
      <c r="E5181" s="18" t="s">
        <v>164</v>
      </c>
      <c r="F5181" s="18" t="str">
        <f t="shared" si="161"/>
        <v>National Grid-Exogenous Storm Fund Factor (ESFF)-44805</v>
      </c>
      <c r="G5181" s="11" t="s">
        <v>131</v>
      </c>
      <c r="H5181" s="11" t="s">
        <v>49</v>
      </c>
      <c r="I5181" s="11" t="s">
        <v>132</v>
      </c>
      <c r="J5181" s="11" t="s">
        <v>167</v>
      </c>
      <c r="K5181" s="11" t="str">
        <f>IFERROR(INDEX('EDC Component Dictionary'!$C$5:$C$37,MATCH('Rates Database'!J5181,'EDC Component Dictionary'!$B$5:$B$37,0)), "Energy Supply")</f>
        <v>Distribution System</v>
      </c>
      <c r="L5181" s="12"/>
      <c r="M5181" s="12"/>
    </row>
    <row r="5182" spans="1:13" x14ac:dyDescent="0.3">
      <c r="A5182" s="18">
        <v>5180</v>
      </c>
      <c r="B5182" s="18">
        <f t="shared" si="160"/>
        <v>2022</v>
      </c>
      <c r="C5182" s="17">
        <v>44774</v>
      </c>
      <c r="D5182" s="18" t="s">
        <v>130</v>
      </c>
      <c r="E5182" s="18" t="s">
        <v>164</v>
      </c>
      <c r="F5182" s="18" t="str">
        <f t="shared" si="161"/>
        <v>National Grid-Exogenous Storm Fund Factor (ESFF)-44774</v>
      </c>
      <c r="G5182" s="11" t="s">
        <v>131</v>
      </c>
      <c r="H5182" s="11" t="s">
        <v>49</v>
      </c>
      <c r="I5182" s="11" t="s">
        <v>132</v>
      </c>
      <c r="J5182" s="11" t="s">
        <v>167</v>
      </c>
      <c r="K5182" s="11" t="str">
        <f>IFERROR(INDEX('EDC Component Dictionary'!$C$5:$C$37,MATCH('Rates Database'!J5182,'EDC Component Dictionary'!$B$5:$B$37,0)), "Energy Supply")</f>
        <v>Distribution System</v>
      </c>
      <c r="L5182" s="12"/>
      <c r="M5182" s="12"/>
    </row>
    <row r="5183" spans="1:13" x14ac:dyDescent="0.3">
      <c r="A5183" s="18">
        <v>5181</v>
      </c>
      <c r="B5183" s="18">
        <f t="shared" si="160"/>
        <v>2022</v>
      </c>
      <c r="C5183" s="17">
        <v>44743</v>
      </c>
      <c r="D5183" s="18" t="s">
        <v>130</v>
      </c>
      <c r="E5183" s="18" t="s">
        <v>164</v>
      </c>
      <c r="F5183" s="18" t="str">
        <f t="shared" si="161"/>
        <v>National Grid-Exogenous Storm Fund Factor (ESFF)-44743</v>
      </c>
      <c r="G5183" s="11" t="s">
        <v>131</v>
      </c>
      <c r="H5183" s="11" t="s">
        <v>49</v>
      </c>
      <c r="I5183" s="11" t="s">
        <v>132</v>
      </c>
      <c r="J5183" s="11" t="s">
        <v>167</v>
      </c>
      <c r="K5183" s="11" t="str">
        <f>IFERROR(INDEX('EDC Component Dictionary'!$C$5:$C$37,MATCH('Rates Database'!J5183,'EDC Component Dictionary'!$B$5:$B$37,0)), "Energy Supply")</f>
        <v>Distribution System</v>
      </c>
      <c r="L5183" s="12"/>
      <c r="M5183" s="12"/>
    </row>
    <row r="5184" spans="1:13" x14ac:dyDescent="0.3">
      <c r="A5184" s="18">
        <v>5182</v>
      </c>
      <c r="B5184" s="18">
        <f t="shared" si="160"/>
        <v>2022</v>
      </c>
      <c r="C5184" s="17">
        <v>44713</v>
      </c>
      <c r="D5184" s="18" t="s">
        <v>130</v>
      </c>
      <c r="E5184" s="18" t="s">
        <v>164</v>
      </c>
      <c r="F5184" s="18" t="str">
        <f t="shared" si="161"/>
        <v>National Grid-Exogenous Storm Fund Factor (ESFF)-44713</v>
      </c>
      <c r="G5184" s="11" t="s">
        <v>131</v>
      </c>
      <c r="H5184" s="11" t="s">
        <v>49</v>
      </c>
      <c r="I5184" s="11" t="s">
        <v>132</v>
      </c>
      <c r="J5184" s="11" t="s">
        <v>167</v>
      </c>
      <c r="K5184" s="11" t="str">
        <f>IFERROR(INDEX('EDC Component Dictionary'!$C$5:$C$37,MATCH('Rates Database'!J5184,'EDC Component Dictionary'!$B$5:$B$37,0)), "Energy Supply")</f>
        <v>Distribution System</v>
      </c>
      <c r="L5184" s="12"/>
      <c r="M5184" s="12"/>
    </row>
    <row r="5185" spans="1:13" x14ac:dyDescent="0.3">
      <c r="A5185" s="18">
        <v>5183</v>
      </c>
      <c r="B5185" s="18">
        <f t="shared" si="160"/>
        <v>2022</v>
      </c>
      <c r="C5185" s="17">
        <v>44682</v>
      </c>
      <c r="D5185" s="18" t="s">
        <v>130</v>
      </c>
      <c r="E5185" s="18" t="s">
        <v>164</v>
      </c>
      <c r="F5185" s="18" t="str">
        <f t="shared" si="161"/>
        <v>National Grid-Exogenous Storm Fund Factor (ESFF)-44682</v>
      </c>
      <c r="G5185" s="11" t="s">
        <v>131</v>
      </c>
      <c r="H5185" s="11" t="s">
        <v>49</v>
      </c>
      <c r="I5185" s="11" t="s">
        <v>132</v>
      </c>
      <c r="J5185" s="11" t="s">
        <v>167</v>
      </c>
      <c r="K5185" s="11" t="str">
        <f>IFERROR(INDEX('EDC Component Dictionary'!$C$5:$C$37,MATCH('Rates Database'!J5185,'EDC Component Dictionary'!$B$5:$B$37,0)), "Energy Supply")</f>
        <v>Distribution System</v>
      </c>
      <c r="L5185" s="12"/>
      <c r="M5185" s="12"/>
    </row>
    <row r="5186" spans="1:13" x14ac:dyDescent="0.3">
      <c r="A5186" s="18">
        <v>5184</v>
      </c>
      <c r="B5186" s="18">
        <f t="shared" si="160"/>
        <v>2022</v>
      </c>
      <c r="C5186" s="17">
        <v>44652</v>
      </c>
      <c r="D5186" s="18" t="s">
        <v>130</v>
      </c>
      <c r="E5186" s="18" t="s">
        <v>164</v>
      </c>
      <c r="F5186" s="18" t="str">
        <f t="shared" si="161"/>
        <v>National Grid-Exogenous Storm Fund Factor (ESFF)-44652</v>
      </c>
      <c r="G5186" s="11" t="s">
        <v>131</v>
      </c>
      <c r="H5186" s="11" t="s">
        <v>49</v>
      </c>
      <c r="I5186" s="11" t="s">
        <v>132</v>
      </c>
      <c r="J5186" s="11" t="s">
        <v>167</v>
      </c>
      <c r="K5186" s="11" t="str">
        <f>IFERROR(INDEX('EDC Component Dictionary'!$C$5:$C$37,MATCH('Rates Database'!J5186,'EDC Component Dictionary'!$B$5:$B$37,0)), "Energy Supply")</f>
        <v>Distribution System</v>
      </c>
      <c r="L5186" s="12"/>
      <c r="M5186" s="12"/>
    </row>
    <row r="5187" spans="1:13" x14ac:dyDescent="0.3">
      <c r="A5187" s="18">
        <v>5185</v>
      </c>
      <c r="B5187" s="18">
        <f t="shared" ref="B5187:B5250" si="162">YEAR(C5187)</f>
        <v>2022</v>
      </c>
      <c r="C5187" s="17">
        <v>44621</v>
      </c>
      <c r="D5187" s="18" t="s">
        <v>130</v>
      </c>
      <c r="E5187" s="18" t="s">
        <v>164</v>
      </c>
      <c r="F5187" s="18" t="str">
        <f t="shared" si="161"/>
        <v>National Grid-Exogenous Storm Fund Factor (ESFF)-44621</v>
      </c>
      <c r="G5187" s="11" t="s">
        <v>131</v>
      </c>
      <c r="H5187" s="11" t="s">
        <v>49</v>
      </c>
      <c r="I5187" s="11" t="s">
        <v>132</v>
      </c>
      <c r="J5187" s="11" t="s">
        <v>167</v>
      </c>
      <c r="K5187" s="11" t="str">
        <f>IFERROR(INDEX('EDC Component Dictionary'!$C$5:$C$37,MATCH('Rates Database'!J5187,'EDC Component Dictionary'!$B$5:$B$37,0)), "Energy Supply")</f>
        <v>Distribution System</v>
      </c>
      <c r="L5187" s="12"/>
      <c r="M5187" s="12"/>
    </row>
    <row r="5188" spans="1:13" x14ac:dyDescent="0.3">
      <c r="A5188" s="18">
        <v>5186</v>
      </c>
      <c r="B5188" s="18">
        <f t="shared" si="162"/>
        <v>2022</v>
      </c>
      <c r="C5188" s="17">
        <v>44593</v>
      </c>
      <c r="D5188" s="18" t="s">
        <v>130</v>
      </c>
      <c r="E5188" s="18" t="s">
        <v>164</v>
      </c>
      <c r="F5188" s="18" t="str">
        <f t="shared" ref="F5188:F5251" si="163">_xlfn.CONCAT(E5188,"-",J5188,"-",C5188)</f>
        <v>National Grid-Exogenous Storm Fund Factor (ESFF)-44593</v>
      </c>
      <c r="G5188" s="11" t="s">
        <v>131</v>
      </c>
      <c r="H5188" s="11" t="s">
        <v>49</v>
      </c>
      <c r="I5188" s="11" t="s">
        <v>132</v>
      </c>
      <c r="J5188" s="11" t="s">
        <v>167</v>
      </c>
      <c r="K5188" s="11" t="str">
        <f>IFERROR(INDEX('EDC Component Dictionary'!$C$5:$C$37,MATCH('Rates Database'!J5188,'EDC Component Dictionary'!$B$5:$B$37,0)), "Energy Supply")</f>
        <v>Distribution System</v>
      </c>
      <c r="L5188" s="12"/>
      <c r="M5188" s="12"/>
    </row>
    <row r="5189" spans="1:13" x14ac:dyDescent="0.3">
      <c r="A5189" s="18">
        <v>5187</v>
      </c>
      <c r="B5189" s="18">
        <f t="shared" si="162"/>
        <v>2022</v>
      </c>
      <c r="C5189" s="17">
        <v>44562</v>
      </c>
      <c r="D5189" s="18" t="s">
        <v>130</v>
      </c>
      <c r="E5189" s="18" t="s">
        <v>164</v>
      </c>
      <c r="F5189" s="18" t="str">
        <f t="shared" si="163"/>
        <v>National Grid-Exogenous Storm Fund Factor (ESFF)-44562</v>
      </c>
      <c r="G5189" s="11" t="s">
        <v>131</v>
      </c>
      <c r="H5189" s="11" t="s">
        <v>49</v>
      </c>
      <c r="I5189" s="11" t="s">
        <v>132</v>
      </c>
      <c r="J5189" s="11" t="s">
        <v>167</v>
      </c>
      <c r="K5189" s="11" t="str">
        <f>IFERROR(INDEX('EDC Component Dictionary'!$C$5:$C$37,MATCH('Rates Database'!J5189,'EDC Component Dictionary'!$B$5:$B$37,0)), "Energy Supply")</f>
        <v>Distribution System</v>
      </c>
      <c r="L5189" s="12"/>
      <c r="M5189" s="12"/>
    </row>
    <row r="5190" spans="1:13" x14ac:dyDescent="0.3">
      <c r="A5190" s="18">
        <v>5188</v>
      </c>
      <c r="B5190" s="18">
        <f t="shared" si="162"/>
        <v>2021</v>
      </c>
      <c r="C5190" s="17">
        <v>44531</v>
      </c>
      <c r="D5190" s="18" t="s">
        <v>130</v>
      </c>
      <c r="E5190" s="18" t="s">
        <v>164</v>
      </c>
      <c r="F5190" s="18" t="str">
        <f t="shared" si="163"/>
        <v>National Grid-Exogenous Storm Fund Factor (ESFF)-44531</v>
      </c>
      <c r="G5190" s="11" t="s">
        <v>131</v>
      </c>
      <c r="H5190" s="11" t="s">
        <v>49</v>
      </c>
      <c r="I5190" s="11" t="s">
        <v>132</v>
      </c>
      <c r="J5190" s="11" t="s">
        <v>167</v>
      </c>
      <c r="K5190" s="11" t="str">
        <f>IFERROR(INDEX('EDC Component Dictionary'!$C$5:$C$37,MATCH('Rates Database'!J5190,'EDC Component Dictionary'!$B$5:$B$37,0)), "Energy Supply")</f>
        <v>Distribution System</v>
      </c>
      <c r="L5190" s="12"/>
      <c r="M5190" s="12"/>
    </row>
    <row r="5191" spans="1:13" x14ac:dyDescent="0.3">
      <c r="A5191" s="18">
        <v>5189</v>
      </c>
      <c r="B5191" s="18">
        <f t="shared" si="162"/>
        <v>2021</v>
      </c>
      <c r="C5191" s="17">
        <v>44501</v>
      </c>
      <c r="D5191" s="18" t="s">
        <v>130</v>
      </c>
      <c r="E5191" s="18" t="s">
        <v>164</v>
      </c>
      <c r="F5191" s="18" t="str">
        <f t="shared" si="163"/>
        <v>National Grid-Exogenous Storm Fund Factor (ESFF)-44501</v>
      </c>
      <c r="G5191" s="11" t="s">
        <v>131</v>
      </c>
      <c r="H5191" s="11" t="s">
        <v>49</v>
      </c>
      <c r="I5191" s="11" t="s">
        <v>132</v>
      </c>
      <c r="J5191" s="11" t="s">
        <v>167</v>
      </c>
      <c r="K5191" s="11" t="str">
        <f>IFERROR(INDEX('EDC Component Dictionary'!$C$5:$C$37,MATCH('Rates Database'!J5191,'EDC Component Dictionary'!$B$5:$B$37,0)), "Energy Supply")</f>
        <v>Distribution System</v>
      </c>
      <c r="L5191" s="12"/>
      <c r="M5191" s="12"/>
    </row>
    <row r="5192" spans="1:13" x14ac:dyDescent="0.3">
      <c r="A5192" s="18">
        <v>5190</v>
      </c>
      <c r="B5192" s="18">
        <f t="shared" si="162"/>
        <v>2021</v>
      </c>
      <c r="C5192" s="17">
        <v>44470</v>
      </c>
      <c r="D5192" s="18" t="s">
        <v>130</v>
      </c>
      <c r="E5192" s="18" t="s">
        <v>164</v>
      </c>
      <c r="F5192" s="18" t="str">
        <f t="shared" si="163"/>
        <v>National Grid-Exogenous Storm Fund Factor (ESFF)-44470</v>
      </c>
      <c r="G5192" s="11" t="s">
        <v>131</v>
      </c>
      <c r="H5192" s="11" t="s">
        <v>49</v>
      </c>
      <c r="I5192" s="11" t="s">
        <v>132</v>
      </c>
      <c r="J5192" s="11" t="s">
        <v>167</v>
      </c>
      <c r="K5192" s="11" t="str">
        <f>IFERROR(INDEX('EDC Component Dictionary'!$C$5:$C$37,MATCH('Rates Database'!J5192,'EDC Component Dictionary'!$B$5:$B$37,0)), "Energy Supply")</f>
        <v>Distribution System</v>
      </c>
      <c r="L5192" s="12"/>
      <c r="M5192" s="12"/>
    </row>
    <row r="5193" spans="1:13" x14ac:dyDescent="0.3">
      <c r="A5193" s="18">
        <v>5191</v>
      </c>
      <c r="B5193" s="18">
        <f t="shared" si="162"/>
        <v>2021</v>
      </c>
      <c r="C5193" s="17">
        <v>44440</v>
      </c>
      <c r="D5193" s="18" t="s">
        <v>130</v>
      </c>
      <c r="E5193" s="18" t="s">
        <v>164</v>
      </c>
      <c r="F5193" s="18" t="str">
        <f t="shared" si="163"/>
        <v>National Grid-Exogenous Storm Fund Factor (ESFF)-44440</v>
      </c>
      <c r="G5193" s="11" t="s">
        <v>131</v>
      </c>
      <c r="H5193" s="11" t="s">
        <v>49</v>
      </c>
      <c r="I5193" s="11" t="s">
        <v>132</v>
      </c>
      <c r="J5193" s="11" t="s">
        <v>167</v>
      </c>
      <c r="K5193" s="11" t="str">
        <f>IFERROR(INDEX('EDC Component Dictionary'!$C$5:$C$37,MATCH('Rates Database'!J5193,'EDC Component Dictionary'!$B$5:$B$37,0)), "Energy Supply")</f>
        <v>Distribution System</v>
      </c>
      <c r="L5193" s="12"/>
      <c r="M5193" s="12"/>
    </row>
    <row r="5194" spans="1:13" x14ac:dyDescent="0.3">
      <c r="A5194" s="18">
        <v>5192</v>
      </c>
      <c r="B5194" s="18">
        <f t="shared" si="162"/>
        <v>2021</v>
      </c>
      <c r="C5194" s="17">
        <v>44409</v>
      </c>
      <c r="D5194" s="18" t="s">
        <v>130</v>
      </c>
      <c r="E5194" s="18" t="s">
        <v>164</v>
      </c>
      <c r="F5194" s="18" t="str">
        <f t="shared" si="163"/>
        <v>National Grid-Exogenous Storm Fund Factor (ESFF)-44409</v>
      </c>
      <c r="G5194" s="11" t="s">
        <v>131</v>
      </c>
      <c r="H5194" s="11" t="s">
        <v>49</v>
      </c>
      <c r="I5194" s="11" t="s">
        <v>132</v>
      </c>
      <c r="J5194" s="11" t="s">
        <v>167</v>
      </c>
      <c r="K5194" s="11" t="str">
        <f>IFERROR(INDEX('EDC Component Dictionary'!$C$5:$C$37,MATCH('Rates Database'!J5194,'EDC Component Dictionary'!$B$5:$B$37,0)), "Energy Supply")</f>
        <v>Distribution System</v>
      </c>
      <c r="L5194" s="12"/>
      <c r="M5194" s="12"/>
    </row>
    <row r="5195" spans="1:13" x14ac:dyDescent="0.3">
      <c r="A5195" s="18">
        <v>5193</v>
      </c>
      <c r="B5195" s="18">
        <f t="shared" si="162"/>
        <v>2021</v>
      </c>
      <c r="C5195" s="17">
        <v>44378</v>
      </c>
      <c r="D5195" s="18" t="s">
        <v>130</v>
      </c>
      <c r="E5195" s="18" t="s">
        <v>164</v>
      </c>
      <c r="F5195" s="18" t="str">
        <f t="shared" si="163"/>
        <v>National Grid-Exogenous Storm Fund Factor (ESFF)-44378</v>
      </c>
      <c r="G5195" s="11" t="s">
        <v>131</v>
      </c>
      <c r="H5195" s="11" t="s">
        <v>49</v>
      </c>
      <c r="I5195" s="11" t="s">
        <v>132</v>
      </c>
      <c r="J5195" s="11" t="s">
        <v>167</v>
      </c>
      <c r="K5195" s="11" t="str">
        <f>IFERROR(INDEX('EDC Component Dictionary'!$C$5:$C$37,MATCH('Rates Database'!J5195,'EDC Component Dictionary'!$B$5:$B$37,0)), "Energy Supply")</f>
        <v>Distribution System</v>
      </c>
      <c r="L5195" s="12"/>
      <c r="M5195" s="12"/>
    </row>
    <row r="5196" spans="1:13" x14ac:dyDescent="0.3">
      <c r="A5196" s="18">
        <v>5194</v>
      </c>
      <c r="B5196" s="18">
        <f t="shared" si="162"/>
        <v>2021</v>
      </c>
      <c r="C5196" s="17">
        <v>44348</v>
      </c>
      <c r="D5196" s="18" t="s">
        <v>130</v>
      </c>
      <c r="E5196" s="18" t="s">
        <v>164</v>
      </c>
      <c r="F5196" s="18" t="str">
        <f t="shared" si="163"/>
        <v>National Grid-Exogenous Storm Fund Factor (ESFF)-44348</v>
      </c>
      <c r="G5196" s="11" t="s">
        <v>131</v>
      </c>
      <c r="H5196" s="11" t="s">
        <v>49</v>
      </c>
      <c r="I5196" s="11" t="s">
        <v>132</v>
      </c>
      <c r="J5196" s="11" t="s">
        <v>167</v>
      </c>
      <c r="K5196" s="11" t="str">
        <f>IFERROR(INDEX('EDC Component Dictionary'!$C$5:$C$37,MATCH('Rates Database'!J5196,'EDC Component Dictionary'!$B$5:$B$37,0)), "Energy Supply")</f>
        <v>Distribution System</v>
      </c>
      <c r="L5196" s="12"/>
      <c r="M5196" s="12"/>
    </row>
    <row r="5197" spans="1:13" x14ac:dyDescent="0.3">
      <c r="A5197" s="18">
        <v>5195</v>
      </c>
      <c r="B5197" s="18">
        <f t="shared" si="162"/>
        <v>2021</v>
      </c>
      <c r="C5197" s="17">
        <v>44317</v>
      </c>
      <c r="D5197" s="18" t="s">
        <v>130</v>
      </c>
      <c r="E5197" s="18" t="s">
        <v>164</v>
      </c>
      <c r="F5197" s="18" t="str">
        <f t="shared" si="163"/>
        <v>National Grid-Exogenous Storm Fund Factor (ESFF)-44317</v>
      </c>
      <c r="G5197" s="11" t="s">
        <v>131</v>
      </c>
      <c r="H5197" s="11" t="s">
        <v>49</v>
      </c>
      <c r="I5197" s="11" t="s">
        <v>132</v>
      </c>
      <c r="J5197" s="11" t="s">
        <v>167</v>
      </c>
      <c r="K5197" s="11" t="str">
        <f>IFERROR(INDEX('EDC Component Dictionary'!$C$5:$C$37,MATCH('Rates Database'!J5197,'EDC Component Dictionary'!$B$5:$B$37,0)), "Energy Supply")</f>
        <v>Distribution System</v>
      </c>
      <c r="L5197" s="12"/>
      <c r="M5197" s="12"/>
    </row>
    <row r="5198" spans="1:13" x14ac:dyDescent="0.3">
      <c r="A5198" s="18">
        <v>5196</v>
      </c>
      <c r="B5198" s="18">
        <f t="shared" si="162"/>
        <v>2021</v>
      </c>
      <c r="C5198" s="17">
        <v>44287</v>
      </c>
      <c r="D5198" s="18" t="s">
        <v>130</v>
      </c>
      <c r="E5198" s="18" t="s">
        <v>164</v>
      </c>
      <c r="F5198" s="18" t="str">
        <f t="shared" si="163"/>
        <v>National Grid-Exogenous Storm Fund Factor (ESFF)-44287</v>
      </c>
      <c r="G5198" s="11" t="s">
        <v>131</v>
      </c>
      <c r="H5198" s="11" t="s">
        <v>49</v>
      </c>
      <c r="I5198" s="11" t="s">
        <v>132</v>
      </c>
      <c r="J5198" s="11" t="s">
        <v>167</v>
      </c>
      <c r="K5198" s="11" t="str">
        <f>IFERROR(INDEX('EDC Component Dictionary'!$C$5:$C$37,MATCH('Rates Database'!J5198,'EDC Component Dictionary'!$B$5:$B$37,0)), "Energy Supply")</f>
        <v>Distribution System</v>
      </c>
      <c r="L5198" s="12"/>
      <c r="M5198" s="12"/>
    </row>
    <row r="5199" spans="1:13" x14ac:dyDescent="0.3">
      <c r="A5199" s="18">
        <v>5197</v>
      </c>
      <c r="B5199" s="18">
        <f t="shared" si="162"/>
        <v>2021</v>
      </c>
      <c r="C5199" s="17">
        <v>44256</v>
      </c>
      <c r="D5199" s="18" t="s">
        <v>130</v>
      </c>
      <c r="E5199" s="18" t="s">
        <v>164</v>
      </c>
      <c r="F5199" s="18" t="str">
        <f t="shared" si="163"/>
        <v>National Grid-Exogenous Storm Fund Factor (ESFF)-44256</v>
      </c>
      <c r="G5199" s="11" t="s">
        <v>131</v>
      </c>
      <c r="H5199" s="11" t="s">
        <v>49</v>
      </c>
      <c r="I5199" s="11" t="s">
        <v>132</v>
      </c>
      <c r="J5199" s="11" t="s">
        <v>167</v>
      </c>
      <c r="K5199" s="11" t="str">
        <f>IFERROR(INDEX('EDC Component Dictionary'!$C$5:$C$37,MATCH('Rates Database'!J5199,'EDC Component Dictionary'!$B$5:$B$37,0)), "Energy Supply")</f>
        <v>Distribution System</v>
      </c>
      <c r="L5199" s="12"/>
      <c r="M5199" s="12"/>
    </row>
    <row r="5200" spans="1:13" x14ac:dyDescent="0.3">
      <c r="A5200" s="18">
        <v>5198</v>
      </c>
      <c r="B5200" s="18">
        <f t="shared" si="162"/>
        <v>2021</v>
      </c>
      <c r="C5200" s="17">
        <v>44228</v>
      </c>
      <c r="D5200" s="18" t="s">
        <v>130</v>
      </c>
      <c r="E5200" s="18" t="s">
        <v>164</v>
      </c>
      <c r="F5200" s="18" t="str">
        <f t="shared" si="163"/>
        <v>National Grid-Exogenous Storm Fund Factor (ESFF)-44228</v>
      </c>
      <c r="G5200" s="11" t="s">
        <v>131</v>
      </c>
      <c r="H5200" s="11" t="s">
        <v>49</v>
      </c>
      <c r="I5200" s="11" t="s">
        <v>132</v>
      </c>
      <c r="J5200" s="11" t="s">
        <v>167</v>
      </c>
      <c r="K5200" s="11" t="str">
        <f>IFERROR(INDEX('EDC Component Dictionary'!$C$5:$C$37,MATCH('Rates Database'!J5200,'EDC Component Dictionary'!$B$5:$B$37,0)), "Energy Supply")</f>
        <v>Distribution System</v>
      </c>
      <c r="L5200" s="12"/>
      <c r="M5200" s="12"/>
    </row>
    <row r="5201" spans="1:13" x14ac:dyDescent="0.3">
      <c r="A5201" s="18">
        <v>5199</v>
      </c>
      <c r="B5201" s="18">
        <f t="shared" si="162"/>
        <v>2021</v>
      </c>
      <c r="C5201" s="17">
        <v>44197</v>
      </c>
      <c r="D5201" s="18" t="s">
        <v>130</v>
      </c>
      <c r="E5201" s="18" t="s">
        <v>164</v>
      </c>
      <c r="F5201" s="18" t="str">
        <f t="shared" si="163"/>
        <v>National Grid-Exogenous Storm Fund Factor (ESFF)-44197</v>
      </c>
      <c r="G5201" s="11" t="s">
        <v>131</v>
      </c>
      <c r="H5201" s="11" t="s">
        <v>49</v>
      </c>
      <c r="I5201" s="11" t="s">
        <v>132</v>
      </c>
      <c r="J5201" s="11" t="s">
        <v>167</v>
      </c>
      <c r="K5201" s="11" t="str">
        <f>IFERROR(INDEX('EDC Component Dictionary'!$C$5:$C$37,MATCH('Rates Database'!J5201,'EDC Component Dictionary'!$B$5:$B$37,0)), "Energy Supply")</f>
        <v>Distribution System</v>
      </c>
      <c r="L5201" s="12"/>
      <c r="M5201" s="12"/>
    </row>
    <row r="5202" spans="1:13" x14ac:dyDescent="0.3">
      <c r="A5202" s="18">
        <v>5200</v>
      </c>
      <c r="B5202" s="18">
        <f t="shared" si="162"/>
        <v>2020</v>
      </c>
      <c r="C5202" s="17">
        <v>44166</v>
      </c>
      <c r="D5202" s="18" t="s">
        <v>130</v>
      </c>
      <c r="E5202" s="18" t="s">
        <v>164</v>
      </c>
      <c r="F5202" s="18" t="str">
        <f t="shared" si="163"/>
        <v>National Grid-Exogenous Storm Fund Factor (ESFF)-44166</v>
      </c>
      <c r="G5202" s="11" t="s">
        <v>131</v>
      </c>
      <c r="H5202" s="11" t="s">
        <v>49</v>
      </c>
      <c r="I5202" s="11" t="s">
        <v>132</v>
      </c>
      <c r="J5202" s="11" t="s">
        <v>167</v>
      </c>
      <c r="K5202" s="11" t="str">
        <f>IFERROR(INDEX('EDC Component Dictionary'!$C$5:$C$37,MATCH('Rates Database'!J5202,'EDC Component Dictionary'!$B$5:$B$37,0)), "Energy Supply")</f>
        <v>Distribution System</v>
      </c>
      <c r="L5202" s="12"/>
      <c r="M5202" s="12"/>
    </row>
    <row r="5203" spans="1:13" x14ac:dyDescent="0.3">
      <c r="A5203" s="18">
        <v>5201</v>
      </c>
      <c r="B5203" s="18">
        <f t="shared" si="162"/>
        <v>2020</v>
      </c>
      <c r="C5203" s="17">
        <v>44136</v>
      </c>
      <c r="D5203" s="18" t="s">
        <v>130</v>
      </c>
      <c r="E5203" s="18" t="s">
        <v>164</v>
      </c>
      <c r="F5203" s="18" t="str">
        <f t="shared" si="163"/>
        <v>National Grid-Exogenous Storm Fund Factor (ESFF)-44136</v>
      </c>
      <c r="G5203" s="11" t="s">
        <v>131</v>
      </c>
      <c r="H5203" s="11" t="s">
        <v>49</v>
      </c>
      <c r="I5203" s="11" t="s">
        <v>132</v>
      </c>
      <c r="J5203" s="11" t="s">
        <v>167</v>
      </c>
      <c r="K5203" s="11" t="str">
        <f>IFERROR(INDEX('EDC Component Dictionary'!$C$5:$C$37,MATCH('Rates Database'!J5203,'EDC Component Dictionary'!$B$5:$B$37,0)), "Energy Supply")</f>
        <v>Distribution System</v>
      </c>
      <c r="L5203" s="12"/>
      <c r="M5203" s="12"/>
    </row>
    <row r="5204" spans="1:13" x14ac:dyDescent="0.3">
      <c r="A5204" s="18">
        <v>5202</v>
      </c>
      <c r="B5204" s="18">
        <f t="shared" si="162"/>
        <v>2020</v>
      </c>
      <c r="C5204" s="17">
        <v>44105</v>
      </c>
      <c r="D5204" s="18" t="s">
        <v>130</v>
      </c>
      <c r="E5204" s="18" t="s">
        <v>164</v>
      </c>
      <c r="F5204" s="18" t="str">
        <f t="shared" si="163"/>
        <v>National Grid-Exogenous Storm Fund Factor (ESFF)-44105</v>
      </c>
      <c r="G5204" s="11" t="s">
        <v>131</v>
      </c>
      <c r="H5204" s="11" t="s">
        <v>49</v>
      </c>
      <c r="I5204" s="11" t="s">
        <v>132</v>
      </c>
      <c r="J5204" s="11" t="s">
        <v>167</v>
      </c>
      <c r="K5204" s="11" t="str">
        <f>IFERROR(INDEX('EDC Component Dictionary'!$C$5:$C$37,MATCH('Rates Database'!J5204,'EDC Component Dictionary'!$B$5:$B$37,0)), "Energy Supply")</f>
        <v>Distribution System</v>
      </c>
      <c r="L5204" s="12"/>
      <c r="M5204" s="12"/>
    </row>
    <row r="5205" spans="1:13" x14ac:dyDescent="0.3">
      <c r="A5205" s="18">
        <v>5203</v>
      </c>
      <c r="B5205" s="18">
        <f t="shared" si="162"/>
        <v>2020</v>
      </c>
      <c r="C5205" s="17">
        <v>44075</v>
      </c>
      <c r="D5205" s="18" t="s">
        <v>130</v>
      </c>
      <c r="E5205" s="18" t="s">
        <v>164</v>
      </c>
      <c r="F5205" s="18" t="str">
        <f t="shared" si="163"/>
        <v>National Grid-Exogenous Storm Fund Factor (ESFF)-44075</v>
      </c>
      <c r="G5205" s="11" t="s">
        <v>131</v>
      </c>
      <c r="H5205" s="11" t="s">
        <v>49</v>
      </c>
      <c r="I5205" s="11" t="s">
        <v>132</v>
      </c>
      <c r="J5205" s="11" t="s">
        <v>167</v>
      </c>
      <c r="K5205" s="11" t="str">
        <f>IFERROR(INDEX('EDC Component Dictionary'!$C$5:$C$37,MATCH('Rates Database'!J5205,'EDC Component Dictionary'!$B$5:$B$37,0)), "Energy Supply")</f>
        <v>Distribution System</v>
      </c>
      <c r="L5205" s="12"/>
      <c r="M5205" s="12"/>
    </row>
    <row r="5206" spans="1:13" x14ac:dyDescent="0.3">
      <c r="A5206" s="18">
        <v>5204</v>
      </c>
      <c r="B5206" s="18">
        <f t="shared" si="162"/>
        <v>2020</v>
      </c>
      <c r="C5206" s="17">
        <v>44044</v>
      </c>
      <c r="D5206" s="18" t="s">
        <v>130</v>
      </c>
      <c r="E5206" s="18" t="s">
        <v>164</v>
      </c>
      <c r="F5206" s="18" t="str">
        <f t="shared" si="163"/>
        <v>National Grid-Exogenous Storm Fund Factor (ESFF)-44044</v>
      </c>
      <c r="G5206" s="11" t="s">
        <v>131</v>
      </c>
      <c r="H5206" s="11" t="s">
        <v>49</v>
      </c>
      <c r="I5206" s="11" t="s">
        <v>132</v>
      </c>
      <c r="J5206" s="11" t="s">
        <v>167</v>
      </c>
      <c r="K5206" s="11" t="str">
        <f>IFERROR(INDEX('EDC Component Dictionary'!$C$5:$C$37,MATCH('Rates Database'!J5206,'EDC Component Dictionary'!$B$5:$B$37,0)), "Energy Supply")</f>
        <v>Distribution System</v>
      </c>
      <c r="L5206" s="12"/>
      <c r="M5206" s="12"/>
    </row>
    <row r="5207" spans="1:13" x14ac:dyDescent="0.3">
      <c r="A5207" s="18">
        <v>5205</v>
      </c>
      <c r="B5207" s="18">
        <f t="shared" si="162"/>
        <v>2020</v>
      </c>
      <c r="C5207" s="17">
        <v>44013</v>
      </c>
      <c r="D5207" s="18" t="s">
        <v>130</v>
      </c>
      <c r="E5207" s="18" t="s">
        <v>164</v>
      </c>
      <c r="F5207" s="18" t="str">
        <f t="shared" si="163"/>
        <v>National Grid-Exogenous Storm Fund Factor (ESFF)-44013</v>
      </c>
      <c r="G5207" s="11" t="s">
        <v>131</v>
      </c>
      <c r="H5207" s="11" t="s">
        <v>49</v>
      </c>
      <c r="I5207" s="11" t="s">
        <v>132</v>
      </c>
      <c r="J5207" s="11" t="s">
        <v>167</v>
      </c>
      <c r="K5207" s="11" t="str">
        <f>IFERROR(INDEX('EDC Component Dictionary'!$C$5:$C$37,MATCH('Rates Database'!J5207,'EDC Component Dictionary'!$B$5:$B$37,0)), "Energy Supply")</f>
        <v>Distribution System</v>
      </c>
      <c r="L5207" s="12"/>
      <c r="M5207" s="12"/>
    </row>
    <row r="5208" spans="1:13" x14ac:dyDescent="0.3">
      <c r="A5208" s="18">
        <v>5206</v>
      </c>
      <c r="B5208" s="18">
        <f t="shared" si="162"/>
        <v>2020</v>
      </c>
      <c r="C5208" s="17">
        <v>43983</v>
      </c>
      <c r="D5208" s="18" t="s">
        <v>130</v>
      </c>
      <c r="E5208" s="18" t="s">
        <v>164</v>
      </c>
      <c r="F5208" s="18" t="str">
        <f t="shared" si="163"/>
        <v>National Grid-Exogenous Storm Fund Factor (ESFF)-43983</v>
      </c>
      <c r="G5208" s="11" t="s">
        <v>131</v>
      </c>
      <c r="H5208" s="11" t="s">
        <v>49</v>
      </c>
      <c r="I5208" s="11" t="s">
        <v>132</v>
      </c>
      <c r="J5208" s="11" t="s">
        <v>167</v>
      </c>
      <c r="K5208" s="11" t="str">
        <f>IFERROR(INDEX('EDC Component Dictionary'!$C$5:$C$37,MATCH('Rates Database'!J5208,'EDC Component Dictionary'!$B$5:$B$37,0)), "Energy Supply")</f>
        <v>Distribution System</v>
      </c>
      <c r="L5208" s="12"/>
      <c r="M5208" s="12"/>
    </row>
    <row r="5209" spans="1:13" x14ac:dyDescent="0.3">
      <c r="A5209" s="18">
        <v>5207</v>
      </c>
      <c r="B5209" s="18">
        <f t="shared" si="162"/>
        <v>2020</v>
      </c>
      <c r="C5209" s="17">
        <v>43952</v>
      </c>
      <c r="D5209" s="18" t="s">
        <v>130</v>
      </c>
      <c r="E5209" s="18" t="s">
        <v>164</v>
      </c>
      <c r="F5209" s="18" t="str">
        <f t="shared" si="163"/>
        <v>National Grid-Exogenous Storm Fund Factor (ESFF)-43952</v>
      </c>
      <c r="G5209" s="11" t="s">
        <v>131</v>
      </c>
      <c r="H5209" s="11" t="s">
        <v>49</v>
      </c>
      <c r="I5209" s="11" t="s">
        <v>132</v>
      </c>
      <c r="J5209" s="11" t="s">
        <v>167</v>
      </c>
      <c r="K5209" s="11" t="str">
        <f>IFERROR(INDEX('EDC Component Dictionary'!$C$5:$C$37,MATCH('Rates Database'!J5209,'EDC Component Dictionary'!$B$5:$B$37,0)), "Energy Supply")</f>
        <v>Distribution System</v>
      </c>
      <c r="L5209" s="12"/>
      <c r="M5209" s="12"/>
    </row>
    <row r="5210" spans="1:13" x14ac:dyDescent="0.3">
      <c r="A5210" s="18">
        <v>5208</v>
      </c>
      <c r="B5210" s="18">
        <f t="shared" si="162"/>
        <v>2020</v>
      </c>
      <c r="C5210" s="17">
        <v>43922</v>
      </c>
      <c r="D5210" s="18" t="s">
        <v>130</v>
      </c>
      <c r="E5210" s="18" t="s">
        <v>164</v>
      </c>
      <c r="F5210" s="18" t="str">
        <f t="shared" si="163"/>
        <v>National Grid-Exogenous Storm Fund Factor (ESFF)-43922</v>
      </c>
      <c r="G5210" s="11" t="s">
        <v>131</v>
      </c>
      <c r="H5210" s="11" t="s">
        <v>49</v>
      </c>
      <c r="I5210" s="11" t="s">
        <v>132</v>
      </c>
      <c r="J5210" s="11" t="s">
        <v>167</v>
      </c>
      <c r="K5210" s="11" t="str">
        <f>IFERROR(INDEX('EDC Component Dictionary'!$C$5:$C$37,MATCH('Rates Database'!J5210,'EDC Component Dictionary'!$B$5:$B$37,0)), "Energy Supply")</f>
        <v>Distribution System</v>
      </c>
      <c r="L5210" s="12"/>
      <c r="M5210" s="12"/>
    </row>
    <row r="5211" spans="1:13" x14ac:dyDescent="0.3">
      <c r="A5211" s="18">
        <v>5209</v>
      </c>
      <c r="B5211" s="18">
        <f t="shared" si="162"/>
        <v>2020</v>
      </c>
      <c r="C5211" s="17">
        <v>43891</v>
      </c>
      <c r="D5211" s="18" t="s">
        <v>130</v>
      </c>
      <c r="E5211" s="18" t="s">
        <v>164</v>
      </c>
      <c r="F5211" s="18" t="str">
        <f t="shared" si="163"/>
        <v>National Grid-Exogenous Storm Fund Factor (ESFF)-43891</v>
      </c>
      <c r="G5211" s="11" t="s">
        <v>131</v>
      </c>
      <c r="H5211" s="11" t="s">
        <v>49</v>
      </c>
      <c r="I5211" s="11" t="s">
        <v>132</v>
      </c>
      <c r="J5211" s="11" t="s">
        <v>167</v>
      </c>
      <c r="K5211" s="11" t="str">
        <f>IFERROR(INDEX('EDC Component Dictionary'!$C$5:$C$37,MATCH('Rates Database'!J5211,'EDC Component Dictionary'!$B$5:$B$37,0)), "Energy Supply")</f>
        <v>Distribution System</v>
      </c>
      <c r="L5211" s="12"/>
      <c r="M5211" s="12"/>
    </row>
    <row r="5212" spans="1:13" x14ac:dyDescent="0.3">
      <c r="A5212" s="18">
        <v>5210</v>
      </c>
      <c r="B5212" s="18">
        <f t="shared" si="162"/>
        <v>2020</v>
      </c>
      <c r="C5212" s="17">
        <v>43862</v>
      </c>
      <c r="D5212" s="18" t="s">
        <v>130</v>
      </c>
      <c r="E5212" s="18" t="s">
        <v>164</v>
      </c>
      <c r="F5212" s="18" t="str">
        <f t="shared" si="163"/>
        <v>National Grid-Exogenous Storm Fund Factor (ESFF)-43862</v>
      </c>
      <c r="G5212" s="11" t="s">
        <v>131</v>
      </c>
      <c r="H5212" s="11" t="s">
        <v>49</v>
      </c>
      <c r="I5212" s="11" t="s">
        <v>132</v>
      </c>
      <c r="J5212" s="11" t="s">
        <v>167</v>
      </c>
      <c r="K5212" s="11" t="str">
        <f>IFERROR(INDEX('EDC Component Dictionary'!$C$5:$C$37,MATCH('Rates Database'!J5212,'EDC Component Dictionary'!$B$5:$B$37,0)), "Energy Supply")</f>
        <v>Distribution System</v>
      </c>
      <c r="L5212" s="12"/>
      <c r="M5212" s="12"/>
    </row>
    <row r="5213" spans="1:13" x14ac:dyDescent="0.3">
      <c r="A5213" s="18">
        <v>5211</v>
      </c>
      <c r="B5213" s="18">
        <f t="shared" si="162"/>
        <v>2020</v>
      </c>
      <c r="C5213" s="17">
        <v>43831</v>
      </c>
      <c r="D5213" s="18" t="s">
        <v>130</v>
      </c>
      <c r="E5213" s="18" t="s">
        <v>164</v>
      </c>
      <c r="F5213" s="18" t="str">
        <f t="shared" si="163"/>
        <v>National Grid-Exogenous Storm Fund Factor (ESFF)-43831</v>
      </c>
      <c r="G5213" s="11" t="s">
        <v>131</v>
      </c>
      <c r="H5213" s="11" t="s">
        <v>49</v>
      </c>
      <c r="I5213" s="11" t="s">
        <v>132</v>
      </c>
      <c r="J5213" s="11" t="s">
        <v>167</v>
      </c>
      <c r="K5213" s="11" t="str">
        <f>IFERROR(INDEX('EDC Component Dictionary'!$C$5:$C$37,MATCH('Rates Database'!J5213,'EDC Component Dictionary'!$B$5:$B$37,0)), "Energy Supply")</f>
        <v>Distribution System</v>
      </c>
      <c r="L5213" s="12"/>
      <c r="M5213" s="12"/>
    </row>
    <row r="5214" spans="1:13" x14ac:dyDescent="0.3">
      <c r="A5214" s="18">
        <v>5212</v>
      </c>
      <c r="B5214" s="18">
        <f t="shared" si="162"/>
        <v>2019</v>
      </c>
      <c r="C5214" s="17">
        <v>43800</v>
      </c>
      <c r="D5214" s="18" t="s">
        <v>130</v>
      </c>
      <c r="E5214" s="18" t="s">
        <v>164</v>
      </c>
      <c r="F5214" s="18" t="str">
        <f t="shared" si="163"/>
        <v>National Grid-Exogenous Storm Fund Factor (ESFF)-43800</v>
      </c>
      <c r="G5214" s="11" t="s">
        <v>131</v>
      </c>
      <c r="H5214" s="11" t="s">
        <v>49</v>
      </c>
      <c r="I5214" s="11" t="s">
        <v>132</v>
      </c>
      <c r="J5214" s="11" t="s">
        <v>167</v>
      </c>
      <c r="K5214" s="11" t="str">
        <f>IFERROR(INDEX('EDC Component Dictionary'!$C$5:$C$37,MATCH('Rates Database'!J5214,'EDC Component Dictionary'!$B$5:$B$37,0)), "Energy Supply")</f>
        <v>Distribution System</v>
      </c>
      <c r="L5214" s="12"/>
      <c r="M5214" s="12"/>
    </row>
    <row r="5215" spans="1:13" x14ac:dyDescent="0.3">
      <c r="A5215" s="18">
        <v>5213</v>
      </c>
      <c r="B5215" s="18">
        <f t="shared" si="162"/>
        <v>2019</v>
      </c>
      <c r="C5215" s="17">
        <v>43770</v>
      </c>
      <c r="D5215" s="18" t="s">
        <v>130</v>
      </c>
      <c r="E5215" s="18" t="s">
        <v>164</v>
      </c>
      <c r="F5215" s="18" t="str">
        <f t="shared" si="163"/>
        <v>National Grid-Exogenous Storm Fund Factor (ESFF)-43770</v>
      </c>
      <c r="G5215" s="11" t="s">
        <v>131</v>
      </c>
      <c r="H5215" s="11" t="s">
        <v>49</v>
      </c>
      <c r="I5215" s="11" t="s">
        <v>132</v>
      </c>
      <c r="J5215" s="11" t="s">
        <v>167</v>
      </c>
      <c r="K5215" s="11" t="str">
        <f>IFERROR(INDEX('EDC Component Dictionary'!$C$5:$C$37,MATCH('Rates Database'!J5215,'EDC Component Dictionary'!$B$5:$B$37,0)), "Energy Supply")</f>
        <v>Distribution System</v>
      </c>
      <c r="L5215" s="12"/>
      <c r="M5215" s="12"/>
    </row>
    <row r="5216" spans="1:13" x14ac:dyDescent="0.3">
      <c r="A5216" s="18">
        <v>5214</v>
      </c>
      <c r="B5216" s="18">
        <f t="shared" si="162"/>
        <v>2019</v>
      </c>
      <c r="C5216" s="17">
        <v>43739</v>
      </c>
      <c r="D5216" s="18" t="s">
        <v>130</v>
      </c>
      <c r="E5216" s="18" t="s">
        <v>164</v>
      </c>
      <c r="F5216" s="18" t="str">
        <f t="shared" si="163"/>
        <v>National Grid-Exogenous Storm Fund Factor (ESFF)-43739</v>
      </c>
      <c r="G5216" s="11" t="s">
        <v>131</v>
      </c>
      <c r="H5216" s="11" t="s">
        <v>49</v>
      </c>
      <c r="I5216" s="11" t="s">
        <v>132</v>
      </c>
      <c r="J5216" s="11" t="s">
        <v>167</v>
      </c>
      <c r="K5216" s="11" t="str">
        <f>IFERROR(INDEX('EDC Component Dictionary'!$C$5:$C$37,MATCH('Rates Database'!J5216,'EDC Component Dictionary'!$B$5:$B$37,0)), "Energy Supply")</f>
        <v>Distribution System</v>
      </c>
      <c r="L5216" s="12"/>
      <c r="M5216" s="12"/>
    </row>
    <row r="5217" spans="1:13" x14ac:dyDescent="0.3">
      <c r="A5217" s="18">
        <v>5215</v>
      </c>
      <c r="B5217" s="18">
        <f t="shared" si="162"/>
        <v>2019</v>
      </c>
      <c r="C5217" s="17">
        <v>43709</v>
      </c>
      <c r="D5217" s="18" t="s">
        <v>130</v>
      </c>
      <c r="E5217" s="18" t="s">
        <v>164</v>
      </c>
      <c r="F5217" s="18" t="str">
        <f t="shared" si="163"/>
        <v>National Grid-Exogenous Storm Fund Factor (ESFF)-43709</v>
      </c>
      <c r="G5217" s="11" t="s">
        <v>131</v>
      </c>
      <c r="H5217" s="11" t="s">
        <v>49</v>
      </c>
      <c r="I5217" s="11" t="s">
        <v>132</v>
      </c>
      <c r="J5217" s="11" t="s">
        <v>167</v>
      </c>
      <c r="K5217" s="11" t="str">
        <f>IFERROR(INDEX('EDC Component Dictionary'!$C$5:$C$37,MATCH('Rates Database'!J5217,'EDC Component Dictionary'!$B$5:$B$37,0)), "Energy Supply")</f>
        <v>Distribution System</v>
      </c>
      <c r="L5217" s="12"/>
      <c r="M5217" s="12"/>
    </row>
    <row r="5218" spans="1:13" x14ac:dyDescent="0.3">
      <c r="A5218" s="18">
        <v>5216</v>
      </c>
      <c r="B5218" s="18">
        <f t="shared" si="162"/>
        <v>2019</v>
      </c>
      <c r="C5218" s="17">
        <v>43678</v>
      </c>
      <c r="D5218" s="18" t="s">
        <v>130</v>
      </c>
      <c r="E5218" s="18" t="s">
        <v>164</v>
      </c>
      <c r="F5218" s="18" t="str">
        <f t="shared" si="163"/>
        <v>National Grid-Exogenous Storm Fund Factor (ESFF)-43678</v>
      </c>
      <c r="G5218" s="11" t="s">
        <v>131</v>
      </c>
      <c r="H5218" s="11" t="s">
        <v>49</v>
      </c>
      <c r="I5218" s="11" t="s">
        <v>132</v>
      </c>
      <c r="J5218" s="11" t="s">
        <v>167</v>
      </c>
      <c r="K5218" s="11" t="str">
        <f>IFERROR(INDEX('EDC Component Dictionary'!$C$5:$C$37,MATCH('Rates Database'!J5218,'EDC Component Dictionary'!$B$5:$B$37,0)), "Energy Supply")</f>
        <v>Distribution System</v>
      </c>
      <c r="L5218" s="12"/>
      <c r="M5218" s="12"/>
    </row>
    <row r="5219" spans="1:13" x14ac:dyDescent="0.3">
      <c r="A5219" s="18">
        <v>5217</v>
      </c>
      <c r="B5219" s="18">
        <f t="shared" si="162"/>
        <v>2019</v>
      </c>
      <c r="C5219" s="17">
        <v>43647</v>
      </c>
      <c r="D5219" s="18" t="s">
        <v>130</v>
      </c>
      <c r="E5219" s="18" t="s">
        <v>164</v>
      </c>
      <c r="F5219" s="18" t="str">
        <f t="shared" si="163"/>
        <v>National Grid-Exogenous Storm Fund Factor (ESFF)-43647</v>
      </c>
      <c r="G5219" s="11" t="s">
        <v>131</v>
      </c>
      <c r="H5219" s="11" t="s">
        <v>49</v>
      </c>
      <c r="I5219" s="11" t="s">
        <v>132</v>
      </c>
      <c r="J5219" s="11" t="s">
        <v>167</v>
      </c>
      <c r="K5219" s="11" t="str">
        <f>IFERROR(INDEX('EDC Component Dictionary'!$C$5:$C$37,MATCH('Rates Database'!J5219,'EDC Component Dictionary'!$B$5:$B$37,0)), "Energy Supply")</f>
        <v>Distribution System</v>
      </c>
      <c r="L5219" s="12"/>
      <c r="M5219" s="12"/>
    </row>
    <row r="5220" spans="1:13" x14ac:dyDescent="0.3">
      <c r="A5220" s="18">
        <v>5218</v>
      </c>
      <c r="B5220" s="18">
        <f t="shared" si="162"/>
        <v>2019</v>
      </c>
      <c r="C5220" s="17">
        <v>43617</v>
      </c>
      <c r="D5220" s="18" t="s">
        <v>130</v>
      </c>
      <c r="E5220" s="18" t="s">
        <v>164</v>
      </c>
      <c r="F5220" s="18" t="str">
        <f t="shared" si="163"/>
        <v>National Grid-Exogenous Storm Fund Factor (ESFF)-43617</v>
      </c>
      <c r="G5220" s="11" t="s">
        <v>131</v>
      </c>
      <c r="H5220" s="11" t="s">
        <v>49</v>
      </c>
      <c r="I5220" s="11" t="s">
        <v>132</v>
      </c>
      <c r="J5220" s="11" t="s">
        <v>167</v>
      </c>
      <c r="K5220" s="11" t="str">
        <f>IFERROR(INDEX('EDC Component Dictionary'!$C$5:$C$37,MATCH('Rates Database'!J5220,'EDC Component Dictionary'!$B$5:$B$37,0)), "Energy Supply")</f>
        <v>Distribution System</v>
      </c>
      <c r="L5220" s="12"/>
      <c r="M5220" s="12"/>
    </row>
    <row r="5221" spans="1:13" x14ac:dyDescent="0.3">
      <c r="A5221" s="18">
        <v>5219</v>
      </c>
      <c r="B5221" s="18">
        <f t="shared" si="162"/>
        <v>2019</v>
      </c>
      <c r="C5221" s="17">
        <v>43586</v>
      </c>
      <c r="D5221" s="18" t="s">
        <v>130</v>
      </c>
      <c r="E5221" s="18" t="s">
        <v>164</v>
      </c>
      <c r="F5221" s="18" t="str">
        <f t="shared" si="163"/>
        <v>National Grid-Exogenous Storm Fund Factor (ESFF)-43586</v>
      </c>
      <c r="G5221" s="11" t="s">
        <v>131</v>
      </c>
      <c r="H5221" s="11" t="s">
        <v>49</v>
      </c>
      <c r="I5221" s="11" t="s">
        <v>132</v>
      </c>
      <c r="J5221" s="11" t="s">
        <v>167</v>
      </c>
      <c r="K5221" s="11" t="str">
        <f>IFERROR(INDEX('EDC Component Dictionary'!$C$5:$C$37,MATCH('Rates Database'!J5221,'EDC Component Dictionary'!$B$5:$B$37,0)), "Energy Supply")</f>
        <v>Distribution System</v>
      </c>
      <c r="L5221" s="12"/>
      <c r="M5221" s="12"/>
    </row>
    <row r="5222" spans="1:13" x14ac:dyDescent="0.3">
      <c r="A5222" s="18">
        <v>5220</v>
      </c>
      <c r="B5222" s="18">
        <f t="shared" si="162"/>
        <v>2019</v>
      </c>
      <c r="C5222" s="17">
        <v>43556</v>
      </c>
      <c r="D5222" s="18" t="s">
        <v>130</v>
      </c>
      <c r="E5222" s="18" t="s">
        <v>164</v>
      </c>
      <c r="F5222" s="18" t="str">
        <f t="shared" si="163"/>
        <v>National Grid-Exogenous Storm Fund Factor (ESFF)-43556</v>
      </c>
      <c r="G5222" s="11" t="s">
        <v>131</v>
      </c>
      <c r="H5222" s="11" t="s">
        <v>49</v>
      </c>
      <c r="I5222" s="11" t="s">
        <v>132</v>
      </c>
      <c r="J5222" s="11" t="s">
        <v>167</v>
      </c>
      <c r="K5222" s="11" t="str">
        <f>IFERROR(INDEX('EDC Component Dictionary'!$C$5:$C$37,MATCH('Rates Database'!J5222,'EDC Component Dictionary'!$B$5:$B$37,0)), "Energy Supply")</f>
        <v>Distribution System</v>
      </c>
      <c r="L5222" s="12"/>
      <c r="M5222" s="12"/>
    </row>
    <row r="5223" spans="1:13" x14ac:dyDescent="0.3">
      <c r="A5223" s="18">
        <v>5221</v>
      </c>
      <c r="B5223" s="18">
        <f t="shared" si="162"/>
        <v>2019</v>
      </c>
      <c r="C5223" s="17">
        <v>43525</v>
      </c>
      <c r="D5223" s="18" t="s">
        <v>130</v>
      </c>
      <c r="E5223" s="18" t="s">
        <v>164</v>
      </c>
      <c r="F5223" s="18" t="str">
        <f t="shared" si="163"/>
        <v>National Grid-Exogenous Storm Fund Factor (ESFF)-43525</v>
      </c>
      <c r="G5223" s="11" t="s">
        <v>131</v>
      </c>
      <c r="H5223" s="11" t="s">
        <v>49</v>
      </c>
      <c r="I5223" s="11" t="s">
        <v>132</v>
      </c>
      <c r="J5223" s="11" t="s">
        <v>167</v>
      </c>
      <c r="K5223" s="11" t="str">
        <f>IFERROR(INDEX('EDC Component Dictionary'!$C$5:$C$37,MATCH('Rates Database'!J5223,'EDC Component Dictionary'!$B$5:$B$37,0)), "Energy Supply")</f>
        <v>Distribution System</v>
      </c>
      <c r="L5223" s="12"/>
      <c r="M5223" s="12"/>
    </row>
    <row r="5224" spans="1:13" x14ac:dyDescent="0.3">
      <c r="A5224" s="18">
        <v>5222</v>
      </c>
      <c r="B5224" s="18">
        <f t="shared" si="162"/>
        <v>2019</v>
      </c>
      <c r="C5224" s="17">
        <v>43497</v>
      </c>
      <c r="D5224" s="18" t="s">
        <v>130</v>
      </c>
      <c r="E5224" s="18" t="s">
        <v>164</v>
      </c>
      <c r="F5224" s="18" t="str">
        <f t="shared" si="163"/>
        <v>National Grid-Exogenous Storm Fund Factor (ESFF)-43497</v>
      </c>
      <c r="G5224" s="11" t="s">
        <v>131</v>
      </c>
      <c r="H5224" s="11" t="s">
        <v>49</v>
      </c>
      <c r="I5224" s="11" t="s">
        <v>132</v>
      </c>
      <c r="J5224" s="11" t="s">
        <v>167</v>
      </c>
      <c r="K5224" s="11" t="str">
        <f>IFERROR(INDEX('EDC Component Dictionary'!$C$5:$C$37,MATCH('Rates Database'!J5224,'EDC Component Dictionary'!$B$5:$B$37,0)), "Energy Supply")</f>
        <v>Distribution System</v>
      </c>
      <c r="L5224" s="12"/>
      <c r="M5224" s="12"/>
    </row>
    <row r="5225" spans="1:13" x14ac:dyDescent="0.3">
      <c r="A5225" s="18">
        <v>5223</v>
      </c>
      <c r="B5225" s="18">
        <f t="shared" si="162"/>
        <v>2019</v>
      </c>
      <c r="C5225" s="17">
        <v>43466</v>
      </c>
      <c r="D5225" s="18" t="s">
        <v>130</v>
      </c>
      <c r="E5225" s="18" t="s">
        <v>164</v>
      </c>
      <c r="F5225" s="18" t="str">
        <f t="shared" si="163"/>
        <v>National Grid-Exogenous Storm Fund Factor (ESFF)-43466</v>
      </c>
      <c r="G5225" s="11" t="s">
        <v>131</v>
      </c>
      <c r="H5225" s="11" t="s">
        <v>49</v>
      </c>
      <c r="I5225" s="11" t="s">
        <v>132</v>
      </c>
      <c r="J5225" s="11" t="s">
        <v>167</v>
      </c>
      <c r="K5225" s="11" t="str">
        <f>IFERROR(INDEX('EDC Component Dictionary'!$C$5:$C$37,MATCH('Rates Database'!J5225,'EDC Component Dictionary'!$B$5:$B$37,0)), "Energy Supply")</f>
        <v>Distribution System</v>
      </c>
      <c r="L5225" s="12"/>
      <c r="M5225" s="12"/>
    </row>
    <row r="5226" spans="1:13" x14ac:dyDescent="0.3">
      <c r="A5226" s="18">
        <v>5224</v>
      </c>
      <c r="B5226" s="18">
        <f t="shared" si="162"/>
        <v>2024</v>
      </c>
      <c r="C5226" s="17">
        <v>45352</v>
      </c>
      <c r="D5226" s="18" t="s">
        <v>130</v>
      </c>
      <c r="E5226" s="18" t="s">
        <v>164</v>
      </c>
      <c r="F5226" s="18" t="str">
        <f t="shared" si="163"/>
        <v>National Grid-Base Transition-45352</v>
      </c>
      <c r="G5226" s="11" t="s">
        <v>131</v>
      </c>
      <c r="H5226" s="11" t="s">
        <v>49</v>
      </c>
      <c r="I5226" s="11" t="s">
        <v>151</v>
      </c>
      <c r="J5226" s="11" t="s">
        <v>152</v>
      </c>
      <c r="K5226" s="11" t="str">
        <f>IFERROR(INDEX('EDC Component Dictionary'!$C$5:$C$37,MATCH('Rates Database'!J5226,'EDC Component Dictionary'!$B$5:$B$37,0)), "Energy Supply")</f>
        <v>Other</v>
      </c>
      <c r="L5226" s="12">
        <v>-5.1000000000000004E-4</v>
      </c>
      <c r="M5226" s="12"/>
    </row>
    <row r="5227" spans="1:13" x14ac:dyDescent="0.3">
      <c r="A5227" s="18">
        <v>5225</v>
      </c>
      <c r="B5227" s="18">
        <f t="shared" si="162"/>
        <v>2024</v>
      </c>
      <c r="C5227" s="17">
        <v>45323</v>
      </c>
      <c r="D5227" s="18" t="s">
        <v>130</v>
      </c>
      <c r="E5227" s="18" t="s">
        <v>164</v>
      </c>
      <c r="F5227" s="18" t="str">
        <f t="shared" si="163"/>
        <v>National Grid-Base Transition-45323</v>
      </c>
      <c r="G5227" s="11" t="s">
        <v>131</v>
      </c>
      <c r="H5227" s="11" t="s">
        <v>49</v>
      </c>
      <c r="I5227" s="11" t="s">
        <v>151</v>
      </c>
      <c r="J5227" s="11" t="s">
        <v>152</v>
      </c>
      <c r="K5227" s="11" t="str">
        <f>IFERROR(INDEX('EDC Component Dictionary'!$C$5:$C$37,MATCH('Rates Database'!J5227,'EDC Component Dictionary'!$B$5:$B$37,0)), "Energy Supply")</f>
        <v>Other</v>
      </c>
      <c r="L5227" s="12">
        <v>-6.9999999999999999E-4</v>
      </c>
      <c r="M5227" s="12"/>
    </row>
    <row r="5228" spans="1:13" x14ac:dyDescent="0.3">
      <c r="A5228" s="18">
        <v>5226</v>
      </c>
      <c r="B5228" s="18">
        <f t="shared" si="162"/>
        <v>2024</v>
      </c>
      <c r="C5228" s="17">
        <v>45292</v>
      </c>
      <c r="D5228" s="18" t="s">
        <v>130</v>
      </c>
      <c r="E5228" s="18" t="s">
        <v>164</v>
      </c>
      <c r="F5228" s="18" t="str">
        <f t="shared" si="163"/>
        <v>National Grid-Base Transition-45292</v>
      </c>
      <c r="G5228" s="11" t="s">
        <v>131</v>
      </c>
      <c r="H5228" s="11" t="s">
        <v>49</v>
      </c>
      <c r="I5228" s="11" t="s">
        <v>151</v>
      </c>
      <c r="J5228" s="11" t="s">
        <v>152</v>
      </c>
      <c r="K5228" s="11" t="str">
        <f>IFERROR(INDEX('EDC Component Dictionary'!$C$5:$C$37,MATCH('Rates Database'!J5228,'EDC Component Dictionary'!$B$5:$B$37,0)), "Energy Supply")</f>
        <v>Other</v>
      </c>
      <c r="L5228" s="12">
        <v>-6.9999999999999999E-4</v>
      </c>
      <c r="M5228" s="12"/>
    </row>
    <row r="5229" spans="1:13" x14ac:dyDescent="0.3">
      <c r="A5229" s="18">
        <v>5227</v>
      </c>
      <c r="B5229" s="18">
        <f t="shared" si="162"/>
        <v>2023</v>
      </c>
      <c r="C5229" s="17">
        <v>45261</v>
      </c>
      <c r="D5229" s="18" t="s">
        <v>130</v>
      </c>
      <c r="E5229" s="18" t="s">
        <v>164</v>
      </c>
      <c r="F5229" s="18" t="str">
        <f t="shared" si="163"/>
        <v>National Grid-Base Transition-45261</v>
      </c>
      <c r="G5229" s="11" t="s">
        <v>131</v>
      </c>
      <c r="H5229" s="11" t="s">
        <v>49</v>
      </c>
      <c r="I5229" s="11" t="s">
        <v>151</v>
      </c>
      <c r="J5229" s="11" t="s">
        <v>152</v>
      </c>
      <c r="K5229" s="11" t="str">
        <f>IFERROR(INDEX('EDC Component Dictionary'!$C$5:$C$37,MATCH('Rates Database'!J5229,'EDC Component Dictionary'!$B$5:$B$37,0)), "Energy Supply")</f>
        <v>Other</v>
      </c>
      <c r="L5229" s="12">
        <v>-6.9999999999999999E-4</v>
      </c>
      <c r="M5229" s="12"/>
    </row>
    <row r="5230" spans="1:13" x14ac:dyDescent="0.3">
      <c r="A5230" s="18">
        <v>5228</v>
      </c>
      <c r="B5230" s="18">
        <f t="shared" si="162"/>
        <v>2023</v>
      </c>
      <c r="C5230" s="17">
        <v>45231</v>
      </c>
      <c r="D5230" s="18" t="s">
        <v>130</v>
      </c>
      <c r="E5230" s="18" t="s">
        <v>164</v>
      </c>
      <c r="F5230" s="18" t="str">
        <f t="shared" si="163"/>
        <v>National Grid-Base Transition-45231</v>
      </c>
      <c r="G5230" s="11" t="s">
        <v>131</v>
      </c>
      <c r="H5230" s="11" t="s">
        <v>49</v>
      </c>
      <c r="I5230" s="11" t="s">
        <v>151</v>
      </c>
      <c r="J5230" s="11" t="s">
        <v>152</v>
      </c>
      <c r="K5230" s="11" t="str">
        <f>IFERROR(INDEX('EDC Component Dictionary'!$C$5:$C$37,MATCH('Rates Database'!J5230,'EDC Component Dictionary'!$B$5:$B$37,0)), "Energy Supply")</f>
        <v>Other</v>
      </c>
      <c r="L5230" s="12">
        <v>-6.9999999999999999E-4</v>
      </c>
      <c r="M5230" s="12"/>
    </row>
    <row r="5231" spans="1:13" x14ac:dyDescent="0.3">
      <c r="A5231" s="18">
        <v>5229</v>
      </c>
      <c r="B5231" s="18">
        <f t="shared" si="162"/>
        <v>2023</v>
      </c>
      <c r="C5231" s="17">
        <v>45200</v>
      </c>
      <c r="D5231" s="18" t="s">
        <v>130</v>
      </c>
      <c r="E5231" s="18" t="s">
        <v>164</v>
      </c>
      <c r="F5231" s="18" t="str">
        <f t="shared" si="163"/>
        <v>National Grid-Base Transition-45200</v>
      </c>
      <c r="G5231" s="11" t="s">
        <v>131</v>
      </c>
      <c r="H5231" s="11" t="s">
        <v>49</v>
      </c>
      <c r="I5231" s="11" t="s">
        <v>151</v>
      </c>
      <c r="J5231" s="11" t="s">
        <v>152</v>
      </c>
      <c r="K5231" s="11" t="str">
        <f>IFERROR(INDEX('EDC Component Dictionary'!$C$5:$C$37,MATCH('Rates Database'!J5231,'EDC Component Dictionary'!$B$5:$B$37,0)), "Energy Supply")</f>
        <v>Other</v>
      </c>
      <c r="L5231" s="12">
        <v>-6.9999999999999999E-4</v>
      </c>
      <c r="M5231" s="12"/>
    </row>
    <row r="5232" spans="1:13" x14ac:dyDescent="0.3">
      <c r="A5232" s="18">
        <v>5230</v>
      </c>
      <c r="B5232" s="18">
        <f t="shared" si="162"/>
        <v>2023</v>
      </c>
      <c r="C5232" s="17">
        <v>45170</v>
      </c>
      <c r="D5232" s="18" t="s">
        <v>130</v>
      </c>
      <c r="E5232" s="18" t="s">
        <v>164</v>
      </c>
      <c r="F5232" s="18" t="str">
        <f t="shared" si="163"/>
        <v>National Grid-Base Transition-45170</v>
      </c>
      <c r="G5232" s="11" t="s">
        <v>131</v>
      </c>
      <c r="H5232" s="11" t="s">
        <v>49</v>
      </c>
      <c r="I5232" s="11" t="s">
        <v>151</v>
      </c>
      <c r="J5232" s="11" t="s">
        <v>152</v>
      </c>
      <c r="K5232" s="11" t="str">
        <f>IFERROR(INDEX('EDC Component Dictionary'!$C$5:$C$37,MATCH('Rates Database'!J5232,'EDC Component Dictionary'!$B$5:$B$37,0)), "Energy Supply")</f>
        <v>Other</v>
      </c>
      <c r="L5232" s="12">
        <v>-6.9999999999999999E-4</v>
      </c>
      <c r="M5232" s="12"/>
    </row>
    <row r="5233" spans="1:13" x14ac:dyDescent="0.3">
      <c r="A5233" s="18">
        <v>5231</v>
      </c>
      <c r="B5233" s="18">
        <f t="shared" si="162"/>
        <v>2023</v>
      </c>
      <c r="C5233" s="17">
        <v>45139</v>
      </c>
      <c r="D5233" s="18" t="s">
        <v>130</v>
      </c>
      <c r="E5233" s="18" t="s">
        <v>164</v>
      </c>
      <c r="F5233" s="18" t="str">
        <f t="shared" si="163"/>
        <v>National Grid-Base Transition-45139</v>
      </c>
      <c r="G5233" s="11" t="s">
        <v>131</v>
      </c>
      <c r="H5233" s="11" t="s">
        <v>49</v>
      </c>
      <c r="I5233" s="11" t="s">
        <v>151</v>
      </c>
      <c r="J5233" s="11" t="s">
        <v>152</v>
      </c>
      <c r="K5233" s="11" t="str">
        <f>IFERROR(INDEX('EDC Component Dictionary'!$C$5:$C$37,MATCH('Rates Database'!J5233,'EDC Component Dictionary'!$B$5:$B$37,0)), "Energy Supply")</f>
        <v>Other</v>
      </c>
      <c r="L5233" s="12">
        <v>-6.9999999999999999E-4</v>
      </c>
      <c r="M5233" s="12"/>
    </row>
    <row r="5234" spans="1:13" x14ac:dyDescent="0.3">
      <c r="A5234" s="18">
        <v>5232</v>
      </c>
      <c r="B5234" s="18">
        <f t="shared" si="162"/>
        <v>2023</v>
      </c>
      <c r="C5234" s="17">
        <v>45108</v>
      </c>
      <c r="D5234" s="18" t="s">
        <v>130</v>
      </c>
      <c r="E5234" s="18" t="s">
        <v>164</v>
      </c>
      <c r="F5234" s="18" t="str">
        <f t="shared" si="163"/>
        <v>National Grid-Base Transition-45108</v>
      </c>
      <c r="G5234" s="11" t="s">
        <v>131</v>
      </c>
      <c r="H5234" s="11" t="s">
        <v>49</v>
      </c>
      <c r="I5234" s="11" t="s">
        <v>151</v>
      </c>
      <c r="J5234" s="11" t="s">
        <v>152</v>
      </c>
      <c r="K5234" s="11" t="str">
        <f>IFERROR(INDEX('EDC Component Dictionary'!$C$5:$C$37,MATCH('Rates Database'!J5234,'EDC Component Dictionary'!$B$5:$B$37,0)), "Energy Supply")</f>
        <v>Other</v>
      </c>
      <c r="L5234" s="12">
        <v>-6.9999999999999999E-4</v>
      </c>
      <c r="M5234" s="12"/>
    </row>
    <row r="5235" spans="1:13" x14ac:dyDescent="0.3">
      <c r="A5235" s="18">
        <v>5233</v>
      </c>
      <c r="B5235" s="18">
        <f t="shared" si="162"/>
        <v>2023</v>
      </c>
      <c r="C5235" s="17">
        <v>45078</v>
      </c>
      <c r="D5235" s="18" t="s">
        <v>130</v>
      </c>
      <c r="E5235" s="18" t="s">
        <v>164</v>
      </c>
      <c r="F5235" s="18" t="str">
        <f t="shared" si="163"/>
        <v>National Grid-Base Transition-45078</v>
      </c>
      <c r="G5235" s="11" t="s">
        <v>131</v>
      </c>
      <c r="H5235" s="11" t="s">
        <v>49</v>
      </c>
      <c r="I5235" s="11" t="s">
        <v>151</v>
      </c>
      <c r="J5235" s="11" t="s">
        <v>152</v>
      </c>
      <c r="K5235" s="11" t="str">
        <f>IFERROR(INDEX('EDC Component Dictionary'!$C$5:$C$37,MATCH('Rates Database'!J5235,'EDC Component Dictionary'!$B$5:$B$37,0)), "Energy Supply")</f>
        <v>Other</v>
      </c>
      <c r="L5235" s="12">
        <v>-6.9999999999999999E-4</v>
      </c>
      <c r="M5235" s="12"/>
    </row>
    <row r="5236" spans="1:13" x14ac:dyDescent="0.3">
      <c r="A5236" s="18">
        <v>5234</v>
      </c>
      <c r="B5236" s="18">
        <f t="shared" si="162"/>
        <v>2023</v>
      </c>
      <c r="C5236" s="17">
        <v>45047</v>
      </c>
      <c r="D5236" s="18" t="s">
        <v>130</v>
      </c>
      <c r="E5236" s="18" t="s">
        <v>164</v>
      </c>
      <c r="F5236" s="18" t="str">
        <f t="shared" si="163"/>
        <v>National Grid-Base Transition-45047</v>
      </c>
      <c r="G5236" s="11" t="s">
        <v>131</v>
      </c>
      <c r="H5236" s="11" t="s">
        <v>49</v>
      </c>
      <c r="I5236" s="11" t="s">
        <v>151</v>
      </c>
      <c r="J5236" s="11" t="s">
        <v>152</v>
      </c>
      <c r="K5236" s="11" t="str">
        <f>IFERROR(INDEX('EDC Component Dictionary'!$C$5:$C$37,MATCH('Rates Database'!J5236,'EDC Component Dictionary'!$B$5:$B$37,0)), "Energy Supply")</f>
        <v>Other</v>
      </c>
      <c r="L5236" s="12">
        <v>-6.9999999999999999E-4</v>
      </c>
      <c r="M5236" s="12"/>
    </row>
    <row r="5237" spans="1:13" x14ac:dyDescent="0.3">
      <c r="A5237" s="18">
        <v>5235</v>
      </c>
      <c r="B5237" s="18">
        <f t="shared" si="162"/>
        <v>2023</v>
      </c>
      <c r="C5237" s="17">
        <v>45017</v>
      </c>
      <c r="D5237" s="18" t="s">
        <v>130</v>
      </c>
      <c r="E5237" s="18" t="s">
        <v>164</v>
      </c>
      <c r="F5237" s="18" t="str">
        <f t="shared" si="163"/>
        <v>National Grid-Base Transition-45017</v>
      </c>
      <c r="G5237" s="11" t="s">
        <v>131</v>
      </c>
      <c r="H5237" s="11" t="s">
        <v>49</v>
      </c>
      <c r="I5237" s="11" t="s">
        <v>151</v>
      </c>
      <c r="J5237" s="11" t="s">
        <v>152</v>
      </c>
      <c r="K5237" s="11" t="str">
        <f>IFERROR(INDEX('EDC Component Dictionary'!$C$5:$C$37,MATCH('Rates Database'!J5237,'EDC Component Dictionary'!$B$5:$B$37,0)), "Energy Supply")</f>
        <v>Other</v>
      </c>
      <c r="L5237" s="12">
        <v>-6.9999999999999999E-4</v>
      </c>
      <c r="M5237" s="12"/>
    </row>
    <row r="5238" spans="1:13" x14ac:dyDescent="0.3">
      <c r="A5238" s="18">
        <v>5236</v>
      </c>
      <c r="B5238" s="18">
        <f t="shared" si="162"/>
        <v>2023</v>
      </c>
      <c r="C5238" s="17">
        <v>44986</v>
      </c>
      <c r="D5238" s="18" t="s">
        <v>130</v>
      </c>
      <c r="E5238" s="18" t="s">
        <v>164</v>
      </c>
      <c r="F5238" s="18" t="str">
        <f t="shared" si="163"/>
        <v>National Grid-Base Transition-44986</v>
      </c>
      <c r="G5238" s="11" t="s">
        <v>131</v>
      </c>
      <c r="H5238" s="11" t="s">
        <v>49</v>
      </c>
      <c r="I5238" s="11" t="s">
        <v>151</v>
      </c>
      <c r="J5238" s="11" t="s">
        <v>152</v>
      </c>
      <c r="K5238" s="11" t="str">
        <f>IFERROR(INDEX('EDC Component Dictionary'!$C$5:$C$37,MATCH('Rates Database'!J5238,'EDC Component Dictionary'!$B$5:$B$37,0)), "Energy Supply")</f>
        <v>Other</v>
      </c>
      <c r="L5238" s="12">
        <v>-6.9999999999999999E-4</v>
      </c>
      <c r="M5238" s="12"/>
    </row>
    <row r="5239" spans="1:13" x14ac:dyDescent="0.3">
      <c r="A5239" s="18">
        <v>5237</v>
      </c>
      <c r="B5239" s="18">
        <f t="shared" si="162"/>
        <v>2023</v>
      </c>
      <c r="C5239" s="17">
        <v>44958</v>
      </c>
      <c r="D5239" s="18" t="s">
        <v>130</v>
      </c>
      <c r="E5239" s="18" t="s">
        <v>164</v>
      </c>
      <c r="F5239" s="18" t="str">
        <f t="shared" si="163"/>
        <v>National Grid-Base Transition-44958</v>
      </c>
      <c r="G5239" s="11" t="s">
        <v>131</v>
      </c>
      <c r="H5239" s="11" t="s">
        <v>49</v>
      </c>
      <c r="I5239" s="11" t="s">
        <v>151</v>
      </c>
      <c r="J5239" s="11" t="s">
        <v>152</v>
      </c>
      <c r="K5239" s="11" t="str">
        <f>IFERROR(INDEX('EDC Component Dictionary'!$C$5:$C$37,MATCH('Rates Database'!J5239,'EDC Component Dictionary'!$B$5:$B$37,0)), "Energy Supply")</f>
        <v>Other</v>
      </c>
      <c r="L5239" s="12">
        <v>-8.0999999999999996E-4</v>
      </c>
      <c r="M5239" s="12"/>
    </row>
    <row r="5240" spans="1:13" x14ac:dyDescent="0.3">
      <c r="A5240" s="18">
        <v>5238</v>
      </c>
      <c r="B5240" s="18">
        <f t="shared" si="162"/>
        <v>2023</v>
      </c>
      <c r="C5240" s="17">
        <v>44927</v>
      </c>
      <c r="D5240" s="18" t="s">
        <v>130</v>
      </c>
      <c r="E5240" s="18" t="s">
        <v>164</v>
      </c>
      <c r="F5240" s="18" t="str">
        <f t="shared" si="163"/>
        <v>National Grid-Base Transition-44927</v>
      </c>
      <c r="G5240" s="11" t="s">
        <v>131</v>
      </c>
      <c r="H5240" s="11" t="s">
        <v>49</v>
      </c>
      <c r="I5240" s="11" t="s">
        <v>151</v>
      </c>
      <c r="J5240" s="11" t="s">
        <v>152</v>
      </c>
      <c r="K5240" s="11" t="str">
        <f>IFERROR(INDEX('EDC Component Dictionary'!$C$5:$C$37,MATCH('Rates Database'!J5240,'EDC Component Dictionary'!$B$5:$B$37,0)), "Energy Supply")</f>
        <v>Other</v>
      </c>
      <c r="L5240" s="12">
        <v>-8.0999999999999996E-4</v>
      </c>
      <c r="M5240" s="12"/>
    </row>
    <row r="5241" spans="1:13" x14ac:dyDescent="0.3">
      <c r="A5241" s="18">
        <v>5239</v>
      </c>
      <c r="B5241" s="18">
        <f t="shared" si="162"/>
        <v>2022</v>
      </c>
      <c r="C5241" s="17">
        <v>44896</v>
      </c>
      <c r="D5241" s="18" t="s">
        <v>130</v>
      </c>
      <c r="E5241" s="18" t="s">
        <v>164</v>
      </c>
      <c r="F5241" s="18" t="str">
        <f t="shared" si="163"/>
        <v>National Grid-Base Transition-44896</v>
      </c>
      <c r="G5241" s="11" t="s">
        <v>131</v>
      </c>
      <c r="H5241" s="11" t="s">
        <v>49</v>
      </c>
      <c r="I5241" s="11" t="s">
        <v>151</v>
      </c>
      <c r="J5241" s="11" t="s">
        <v>152</v>
      </c>
      <c r="K5241" s="11" t="str">
        <f>IFERROR(INDEX('EDC Component Dictionary'!$C$5:$C$37,MATCH('Rates Database'!J5241,'EDC Component Dictionary'!$B$5:$B$37,0)), "Energy Supply")</f>
        <v>Other</v>
      </c>
      <c r="L5241" s="12">
        <v>-8.0999999999999996E-4</v>
      </c>
      <c r="M5241" s="12"/>
    </row>
    <row r="5242" spans="1:13" x14ac:dyDescent="0.3">
      <c r="A5242" s="18">
        <v>5240</v>
      </c>
      <c r="B5242" s="18">
        <f t="shared" si="162"/>
        <v>2022</v>
      </c>
      <c r="C5242" s="17">
        <v>44866</v>
      </c>
      <c r="D5242" s="18" t="s">
        <v>130</v>
      </c>
      <c r="E5242" s="18" t="s">
        <v>164</v>
      </c>
      <c r="F5242" s="18" t="str">
        <f t="shared" si="163"/>
        <v>National Grid-Base Transition-44866</v>
      </c>
      <c r="G5242" s="11" t="s">
        <v>131</v>
      </c>
      <c r="H5242" s="11" t="s">
        <v>49</v>
      </c>
      <c r="I5242" s="11" t="s">
        <v>151</v>
      </c>
      <c r="J5242" s="11" t="s">
        <v>152</v>
      </c>
      <c r="K5242" s="11" t="str">
        <f>IFERROR(INDEX('EDC Component Dictionary'!$C$5:$C$37,MATCH('Rates Database'!J5242,'EDC Component Dictionary'!$B$5:$B$37,0)), "Energy Supply")</f>
        <v>Other</v>
      </c>
      <c r="L5242" s="12">
        <v>-8.0999999999999996E-4</v>
      </c>
      <c r="M5242" s="12"/>
    </row>
    <row r="5243" spans="1:13" x14ac:dyDescent="0.3">
      <c r="A5243" s="18">
        <v>5241</v>
      </c>
      <c r="B5243" s="18">
        <f t="shared" si="162"/>
        <v>2022</v>
      </c>
      <c r="C5243" s="17">
        <v>44835</v>
      </c>
      <c r="D5243" s="18" t="s">
        <v>130</v>
      </c>
      <c r="E5243" s="18" t="s">
        <v>164</v>
      </c>
      <c r="F5243" s="18" t="str">
        <f t="shared" si="163"/>
        <v>National Grid-Base Transition-44835</v>
      </c>
      <c r="G5243" s="11" t="s">
        <v>131</v>
      </c>
      <c r="H5243" s="11" t="s">
        <v>49</v>
      </c>
      <c r="I5243" s="11" t="s">
        <v>151</v>
      </c>
      <c r="J5243" s="11" t="s">
        <v>152</v>
      </c>
      <c r="K5243" s="11" t="str">
        <f>IFERROR(INDEX('EDC Component Dictionary'!$C$5:$C$37,MATCH('Rates Database'!J5243,'EDC Component Dictionary'!$B$5:$B$37,0)), "Energy Supply")</f>
        <v>Other</v>
      </c>
      <c r="L5243" s="12">
        <v>-8.0999999999999996E-4</v>
      </c>
      <c r="M5243" s="12"/>
    </row>
    <row r="5244" spans="1:13" x14ac:dyDescent="0.3">
      <c r="A5244" s="18">
        <v>5242</v>
      </c>
      <c r="B5244" s="18">
        <f t="shared" si="162"/>
        <v>2022</v>
      </c>
      <c r="C5244" s="17">
        <v>44805</v>
      </c>
      <c r="D5244" s="18" t="s">
        <v>130</v>
      </c>
      <c r="E5244" s="18" t="s">
        <v>164</v>
      </c>
      <c r="F5244" s="18" t="str">
        <f t="shared" si="163"/>
        <v>National Grid-Base Transition-44805</v>
      </c>
      <c r="G5244" s="11" t="s">
        <v>131</v>
      </c>
      <c r="H5244" s="11" t="s">
        <v>49</v>
      </c>
      <c r="I5244" s="11" t="s">
        <v>151</v>
      </c>
      <c r="J5244" s="11" t="s">
        <v>152</v>
      </c>
      <c r="K5244" s="11" t="str">
        <f>IFERROR(INDEX('EDC Component Dictionary'!$C$5:$C$37,MATCH('Rates Database'!J5244,'EDC Component Dictionary'!$B$5:$B$37,0)), "Energy Supply")</f>
        <v>Other</v>
      </c>
      <c r="L5244" s="12">
        <v>-8.0999999999999996E-4</v>
      </c>
      <c r="M5244" s="12"/>
    </row>
    <row r="5245" spans="1:13" x14ac:dyDescent="0.3">
      <c r="A5245" s="18">
        <v>5243</v>
      </c>
      <c r="B5245" s="18">
        <f t="shared" si="162"/>
        <v>2022</v>
      </c>
      <c r="C5245" s="17">
        <v>44774</v>
      </c>
      <c r="D5245" s="18" t="s">
        <v>130</v>
      </c>
      <c r="E5245" s="18" t="s">
        <v>164</v>
      </c>
      <c r="F5245" s="18" t="str">
        <f t="shared" si="163"/>
        <v>National Grid-Base Transition-44774</v>
      </c>
      <c r="G5245" s="11" t="s">
        <v>131</v>
      </c>
      <c r="H5245" s="11" t="s">
        <v>49</v>
      </c>
      <c r="I5245" s="11" t="s">
        <v>151</v>
      </c>
      <c r="J5245" s="11" t="s">
        <v>152</v>
      </c>
      <c r="K5245" s="11" t="str">
        <f>IFERROR(INDEX('EDC Component Dictionary'!$C$5:$C$37,MATCH('Rates Database'!J5245,'EDC Component Dictionary'!$B$5:$B$37,0)), "Energy Supply")</f>
        <v>Other</v>
      </c>
      <c r="L5245" s="12">
        <v>-8.0999999999999996E-4</v>
      </c>
      <c r="M5245" s="12"/>
    </row>
    <row r="5246" spans="1:13" x14ac:dyDescent="0.3">
      <c r="A5246" s="18">
        <v>5244</v>
      </c>
      <c r="B5246" s="18">
        <f t="shared" si="162"/>
        <v>2022</v>
      </c>
      <c r="C5246" s="17">
        <v>44743</v>
      </c>
      <c r="D5246" s="18" t="s">
        <v>130</v>
      </c>
      <c r="E5246" s="18" t="s">
        <v>164</v>
      </c>
      <c r="F5246" s="18" t="str">
        <f t="shared" si="163"/>
        <v>National Grid-Base Transition-44743</v>
      </c>
      <c r="G5246" s="11" t="s">
        <v>131</v>
      </c>
      <c r="H5246" s="11" t="s">
        <v>49</v>
      </c>
      <c r="I5246" s="11" t="s">
        <v>151</v>
      </c>
      <c r="J5246" s="11" t="s">
        <v>152</v>
      </c>
      <c r="K5246" s="11" t="str">
        <f>IFERROR(INDEX('EDC Component Dictionary'!$C$5:$C$37,MATCH('Rates Database'!J5246,'EDC Component Dictionary'!$B$5:$B$37,0)), "Energy Supply")</f>
        <v>Other</v>
      </c>
      <c r="L5246" s="12">
        <v>-8.0999999999999996E-4</v>
      </c>
      <c r="M5246" s="12"/>
    </row>
    <row r="5247" spans="1:13" x14ac:dyDescent="0.3">
      <c r="A5247" s="18">
        <v>5245</v>
      </c>
      <c r="B5247" s="18">
        <f t="shared" si="162"/>
        <v>2022</v>
      </c>
      <c r="C5247" s="17">
        <v>44713</v>
      </c>
      <c r="D5247" s="18" t="s">
        <v>130</v>
      </c>
      <c r="E5247" s="18" t="s">
        <v>164</v>
      </c>
      <c r="F5247" s="18" t="str">
        <f t="shared" si="163"/>
        <v>National Grid-Base Transition-44713</v>
      </c>
      <c r="G5247" s="11" t="s">
        <v>131</v>
      </c>
      <c r="H5247" s="11" t="s">
        <v>49</v>
      </c>
      <c r="I5247" s="11" t="s">
        <v>151</v>
      </c>
      <c r="J5247" s="11" t="s">
        <v>152</v>
      </c>
      <c r="K5247" s="11" t="str">
        <f>IFERROR(INDEX('EDC Component Dictionary'!$C$5:$C$37,MATCH('Rates Database'!J5247,'EDC Component Dictionary'!$B$5:$B$37,0)), "Energy Supply")</f>
        <v>Other</v>
      </c>
      <c r="L5247" s="12">
        <v>-8.0999999999999996E-4</v>
      </c>
      <c r="M5247" s="12"/>
    </row>
    <row r="5248" spans="1:13" x14ac:dyDescent="0.3">
      <c r="A5248" s="18">
        <v>5246</v>
      </c>
      <c r="B5248" s="18">
        <f t="shared" si="162"/>
        <v>2022</v>
      </c>
      <c r="C5248" s="17">
        <v>44682</v>
      </c>
      <c r="D5248" s="18" t="s">
        <v>130</v>
      </c>
      <c r="E5248" s="18" t="s">
        <v>164</v>
      </c>
      <c r="F5248" s="18" t="str">
        <f t="shared" si="163"/>
        <v>National Grid-Base Transition-44682</v>
      </c>
      <c r="G5248" s="11" t="s">
        <v>131</v>
      </c>
      <c r="H5248" s="11" t="s">
        <v>49</v>
      </c>
      <c r="I5248" s="11" t="s">
        <v>151</v>
      </c>
      <c r="J5248" s="11" t="s">
        <v>152</v>
      </c>
      <c r="K5248" s="11" t="str">
        <f>IFERROR(INDEX('EDC Component Dictionary'!$C$5:$C$37,MATCH('Rates Database'!J5248,'EDC Component Dictionary'!$B$5:$B$37,0)), "Energy Supply")</f>
        <v>Other</v>
      </c>
      <c r="L5248" s="12">
        <v>-8.0999999999999996E-4</v>
      </c>
      <c r="M5248" s="12"/>
    </row>
    <row r="5249" spans="1:13" x14ac:dyDescent="0.3">
      <c r="A5249" s="18">
        <v>5247</v>
      </c>
      <c r="B5249" s="18">
        <f t="shared" si="162"/>
        <v>2022</v>
      </c>
      <c r="C5249" s="17">
        <v>44652</v>
      </c>
      <c r="D5249" s="18" t="s">
        <v>130</v>
      </c>
      <c r="E5249" s="18" t="s">
        <v>164</v>
      </c>
      <c r="F5249" s="18" t="str">
        <f t="shared" si="163"/>
        <v>National Grid-Base Transition-44652</v>
      </c>
      <c r="G5249" s="11" t="s">
        <v>131</v>
      </c>
      <c r="H5249" s="11" t="s">
        <v>49</v>
      </c>
      <c r="I5249" s="11" t="s">
        <v>151</v>
      </c>
      <c r="J5249" s="11" t="s">
        <v>152</v>
      </c>
      <c r="K5249" s="11" t="str">
        <f>IFERROR(INDEX('EDC Component Dictionary'!$C$5:$C$37,MATCH('Rates Database'!J5249,'EDC Component Dictionary'!$B$5:$B$37,0)), "Energy Supply")</f>
        <v>Other</v>
      </c>
      <c r="L5249" s="12">
        <v>-8.0999999999999996E-4</v>
      </c>
      <c r="M5249" s="12"/>
    </row>
    <row r="5250" spans="1:13" x14ac:dyDescent="0.3">
      <c r="A5250" s="18">
        <v>5248</v>
      </c>
      <c r="B5250" s="18">
        <f t="shared" si="162"/>
        <v>2022</v>
      </c>
      <c r="C5250" s="17">
        <v>44621</v>
      </c>
      <c r="D5250" s="18" t="s">
        <v>130</v>
      </c>
      <c r="E5250" s="18" t="s">
        <v>164</v>
      </c>
      <c r="F5250" s="18" t="str">
        <f t="shared" si="163"/>
        <v>National Grid-Base Transition-44621</v>
      </c>
      <c r="G5250" s="11" t="s">
        <v>131</v>
      </c>
      <c r="H5250" s="11" t="s">
        <v>49</v>
      </c>
      <c r="I5250" s="11" t="s">
        <v>151</v>
      </c>
      <c r="J5250" s="11" t="s">
        <v>152</v>
      </c>
      <c r="K5250" s="11" t="str">
        <f>IFERROR(INDEX('EDC Component Dictionary'!$C$5:$C$37,MATCH('Rates Database'!J5250,'EDC Component Dictionary'!$B$5:$B$37,0)), "Energy Supply")</f>
        <v>Other</v>
      </c>
      <c r="L5250" s="12">
        <v>-8.0999999999999996E-4</v>
      </c>
      <c r="M5250" s="12"/>
    </row>
    <row r="5251" spans="1:13" x14ac:dyDescent="0.3">
      <c r="A5251" s="18">
        <v>5249</v>
      </c>
      <c r="B5251" s="18">
        <f t="shared" ref="B5251:B5314" si="164">YEAR(C5251)</f>
        <v>2022</v>
      </c>
      <c r="C5251" s="17">
        <v>44593</v>
      </c>
      <c r="D5251" s="18" t="s">
        <v>130</v>
      </c>
      <c r="E5251" s="18" t="s">
        <v>164</v>
      </c>
      <c r="F5251" s="18" t="str">
        <f t="shared" si="163"/>
        <v>National Grid-Base Transition-44593</v>
      </c>
      <c r="G5251" s="11" t="s">
        <v>131</v>
      </c>
      <c r="H5251" s="11" t="s">
        <v>49</v>
      </c>
      <c r="I5251" s="11" t="s">
        <v>151</v>
      </c>
      <c r="J5251" s="11" t="s">
        <v>152</v>
      </c>
      <c r="K5251" s="11" t="str">
        <f>IFERROR(INDEX('EDC Component Dictionary'!$C$5:$C$37,MATCH('Rates Database'!J5251,'EDC Component Dictionary'!$B$5:$B$37,0)), "Energy Supply")</f>
        <v>Other</v>
      </c>
      <c r="L5251" s="12">
        <v>-1.0399999999999999E-3</v>
      </c>
      <c r="M5251" s="12"/>
    </row>
    <row r="5252" spans="1:13" x14ac:dyDescent="0.3">
      <c r="A5252" s="18">
        <v>5250</v>
      </c>
      <c r="B5252" s="18">
        <f t="shared" si="164"/>
        <v>2022</v>
      </c>
      <c r="C5252" s="17">
        <v>44562</v>
      </c>
      <c r="D5252" s="18" t="s">
        <v>130</v>
      </c>
      <c r="E5252" s="18" t="s">
        <v>164</v>
      </c>
      <c r="F5252" s="18" t="str">
        <f t="shared" ref="F5252:F5315" si="165">_xlfn.CONCAT(E5252,"-",J5252,"-",C5252)</f>
        <v>National Grid-Base Transition-44562</v>
      </c>
      <c r="G5252" s="11" t="s">
        <v>131</v>
      </c>
      <c r="H5252" s="11" t="s">
        <v>49</v>
      </c>
      <c r="I5252" s="11" t="s">
        <v>151</v>
      </c>
      <c r="J5252" s="11" t="s">
        <v>152</v>
      </c>
      <c r="K5252" s="11" t="str">
        <f>IFERROR(INDEX('EDC Component Dictionary'!$C$5:$C$37,MATCH('Rates Database'!J5252,'EDC Component Dictionary'!$B$5:$B$37,0)), "Energy Supply")</f>
        <v>Other</v>
      </c>
      <c r="L5252" s="12">
        <v>-1.0399999999999999E-3</v>
      </c>
      <c r="M5252" s="12"/>
    </row>
    <row r="5253" spans="1:13" x14ac:dyDescent="0.3">
      <c r="A5253" s="18">
        <v>5251</v>
      </c>
      <c r="B5253" s="18">
        <f t="shared" si="164"/>
        <v>2021</v>
      </c>
      <c r="C5253" s="17">
        <v>44531</v>
      </c>
      <c r="D5253" s="18" t="s">
        <v>130</v>
      </c>
      <c r="E5253" s="18" t="s">
        <v>164</v>
      </c>
      <c r="F5253" s="18" t="str">
        <f t="shared" si="165"/>
        <v>National Grid-Base Transition-44531</v>
      </c>
      <c r="G5253" s="11" t="s">
        <v>131</v>
      </c>
      <c r="H5253" s="11" t="s">
        <v>49</v>
      </c>
      <c r="I5253" s="11" t="s">
        <v>151</v>
      </c>
      <c r="J5253" s="11" t="s">
        <v>152</v>
      </c>
      <c r="K5253" s="11" t="str">
        <f>IFERROR(INDEX('EDC Component Dictionary'!$C$5:$C$37,MATCH('Rates Database'!J5253,'EDC Component Dictionary'!$B$5:$B$37,0)), "Energy Supply")</f>
        <v>Other</v>
      </c>
      <c r="L5253" s="12">
        <v>-1.0399999999999999E-3</v>
      </c>
      <c r="M5253" s="12"/>
    </row>
    <row r="5254" spans="1:13" x14ac:dyDescent="0.3">
      <c r="A5254" s="18">
        <v>5252</v>
      </c>
      <c r="B5254" s="18">
        <f t="shared" si="164"/>
        <v>2021</v>
      </c>
      <c r="C5254" s="17">
        <v>44501</v>
      </c>
      <c r="D5254" s="18" t="s">
        <v>130</v>
      </c>
      <c r="E5254" s="18" t="s">
        <v>164</v>
      </c>
      <c r="F5254" s="18" t="str">
        <f t="shared" si="165"/>
        <v>National Grid-Base Transition-44501</v>
      </c>
      <c r="G5254" s="11" t="s">
        <v>131</v>
      </c>
      <c r="H5254" s="11" t="s">
        <v>49</v>
      </c>
      <c r="I5254" s="11" t="s">
        <v>151</v>
      </c>
      <c r="J5254" s="11" t="s">
        <v>152</v>
      </c>
      <c r="K5254" s="11" t="str">
        <f>IFERROR(INDEX('EDC Component Dictionary'!$C$5:$C$37,MATCH('Rates Database'!J5254,'EDC Component Dictionary'!$B$5:$B$37,0)), "Energy Supply")</f>
        <v>Other</v>
      </c>
      <c r="L5254" s="12">
        <v>-1.0399999999999999E-3</v>
      </c>
      <c r="M5254" s="12"/>
    </row>
    <row r="5255" spans="1:13" x14ac:dyDescent="0.3">
      <c r="A5255" s="18">
        <v>5253</v>
      </c>
      <c r="B5255" s="18">
        <f t="shared" si="164"/>
        <v>2021</v>
      </c>
      <c r="C5255" s="17">
        <v>44470</v>
      </c>
      <c r="D5255" s="18" t="s">
        <v>130</v>
      </c>
      <c r="E5255" s="18" t="s">
        <v>164</v>
      </c>
      <c r="F5255" s="18" t="str">
        <f t="shared" si="165"/>
        <v>National Grid-Base Transition-44470</v>
      </c>
      <c r="G5255" s="11" t="s">
        <v>131</v>
      </c>
      <c r="H5255" s="11" t="s">
        <v>49</v>
      </c>
      <c r="I5255" s="11" t="s">
        <v>151</v>
      </c>
      <c r="J5255" s="11" t="s">
        <v>152</v>
      </c>
      <c r="K5255" s="11" t="str">
        <f>IFERROR(INDEX('EDC Component Dictionary'!$C$5:$C$37,MATCH('Rates Database'!J5255,'EDC Component Dictionary'!$B$5:$B$37,0)), "Energy Supply")</f>
        <v>Other</v>
      </c>
      <c r="L5255" s="12">
        <v>-1.0399999999999999E-3</v>
      </c>
      <c r="M5255" s="12"/>
    </row>
    <row r="5256" spans="1:13" x14ac:dyDescent="0.3">
      <c r="A5256" s="18">
        <v>5254</v>
      </c>
      <c r="B5256" s="18">
        <f t="shared" si="164"/>
        <v>2021</v>
      </c>
      <c r="C5256" s="17">
        <v>44440</v>
      </c>
      <c r="D5256" s="18" t="s">
        <v>130</v>
      </c>
      <c r="E5256" s="18" t="s">
        <v>164</v>
      </c>
      <c r="F5256" s="18" t="str">
        <f t="shared" si="165"/>
        <v>National Grid-Base Transition-44440</v>
      </c>
      <c r="G5256" s="11" t="s">
        <v>131</v>
      </c>
      <c r="H5256" s="11" t="s">
        <v>49</v>
      </c>
      <c r="I5256" s="11" t="s">
        <v>151</v>
      </c>
      <c r="J5256" s="11" t="s">
        <v>152</v>
      </c>
      <c r="K5256" s="11" t="str">
        <f>IFERROR(INDEX('EDC Component Dictionary'!$C$5:$C$37,MATCH('Rates Database'!J5256,'EDC Component Dictionary'!$B$5:$B$37,0)), "Energy Supply")</f>
        <v>Other</v>
      </c>
      <c r="L5256" s="12">
        <v>-1.0399999999999999E-3</v>
      </c>
      <c r="M5256" s="12"/>
    </row>
    <row r="5257" spans="1:13" x14ac:dyDescent="0.3">
      <c r="A5257" s="18">
        <v>5255</v>
      </c>
      <c r="B5257" s="18">
        <f t="shared" si="164"/>
        <v>2021</v>
      </c>
      <c r="C5257" s="17">
        <v>44409</v>
      </c>
      <c r="D5257" s="18" t="s">
        <v>130</v>
      </c>
      <c r="E5257" s="18" t="s">
        <v>164</v>
      </c>
      <c r="F5257" s="18" t="str">
        <f t="shared" si="165"/>
        <v>National Grid-Base Transition-44409</v>
      </c>
      <c r="G5257" s="11" t="s">
        <v>131</v>
      </c>
      <c r="H5257" s="11" t="s">
        <v>49</v>
      </c>
      <c r="I5257" s="11" t="s">
        <v>151</v>
      </c>
      <c r="J5257" s="11" t="s">
        <v>152</v>
      </c>
      <c r="K5257" s="11" t="str">
        <f>IFERROR(INDEX('EDC Component Dictionary'!$C$5:$C$37,MATCH('Rates Database'!J5257,'EDC Component Dictionary'!$B$5:$B$37,0)), "Energy Supply")</f>
        <v>Other</v>
      </c>
      <c r="L5257" s="12">
        <v>-1.0399999999999999E-3</v>
      </c>
      <c r="M5257" s="12"/>
    </row>
    <row r="5258" spans="1:13" x14ac:dyDescent="0.3">
      <c r="A5258" s="18">
        <v>5256</v>
      </c>
      <c r="B5258" s="18">
        <f t="shared" si="164"/>
        <v>2021</v>
      </c>
      <c r="C5258" s="17">
        <v>44378</v>
      </c>
      <c r="D5258" s="18" t="s">
        <v>130</v>
      </c>
      <c r="E5258" s="18" t="s">
        <v>164</v>
      </c>
      <c r="F5258" s="18" t="str">
        <f t="shared" si="165"/>
        <v>National Grid-Base Transition-44378</v>
      </c>
      <c r="G5258" s="11" t="s">
        <v>131</v>
      </c>
      <c r="H5258" s="11" t="s">
        <v>49</v>
      </c>
      <c r="I5258" s="11" t="s">
        <v>151</v>
      </c>
      <c r="J5258" s="11" t="s">
        <v>152</v>
      </c>
      <c r="K5258" s="11" t="str">
        <f>IFERROR(INDEX('EDC Component Dictionary'!$C$5:$C$37,MATCH('Rates Database'!J5258,'EDC Component Dictionary'!$B$5:$B$37,0)), "Energy Supply")</f>
        <v>Other</v>
      </c>
      <c r="L5258" s="12">
        <v>-1.0399999999999999E-3</v>
      </c>
      <c r="M5258" s="12"/>
    </row>
    <row r="5259" spans="1:13" x14ac:dyDescent="0.3">
      <c r="A5259" s="18">
        <v>5257</v>
      </c>
      <c r="B5259" s="18">
        <f t="shared" si="164"/>
        <v>2021</v>
      </c>
      <c r="C5259" s="17">
        <v>44348</v>
      </c>
      <c r="D5259" s="18" t="s">
        <v>130</v>
      </c>
      <c r="E5259" s="18" t="s">
        <v>164</v>
      </c>
      <c r="F5259" s="18" t="str">
        <f t="shared" si="165"/>
        <v>National Grid-Base Transition-44348</v>
      </c>
      <c r="G5259" s="11" t="s">
        <v>131</v>
      </c>
      <c r="H5259" s="11" t="s">
        <v>49</v>
      </c>
      <c r="I5259" s="11" t="s">
        <v>151</v>
      </c>
      <c r="J5259" s="11" t="s">
        <v>152</v>
      </c>
      <c r="K5259" s="11" t="str">
        <f>IFERROR(INDEX('EDC Component Dictionary'!$C$5:$C$37,MATCH('Rates Database'!J5259,'EDC Component Dictionary'!$B$5:$B$37,0)), "Energy Supply")</f>
        <v>Other</v>
      </c>
      <c r="L5259" s="12">
        <v>-1.0399999999999999E-3</v>
      </c>
      <c r="M5259" s="12"/>
    </row>
    <row r="5260" spans="1:13" x14ac:dyDescent="0.3">
      <c r="A5260" s="18">
        <v>5258</v>
      </c>
      <c r="B5260" s="18">
        <f t="shared" si="164"/>
        <v>2021</v>
      </c>
      <c r="C5260" s="17">
        <v>44317</v>
      </c>
      <c r="D5260" s="18" t="s">
        <v>130</v>
      </c>
      <c r="E5260" s="18" t="s">
        <v>164</v>
      </c>
      <c r="F5260" s="18" t="str">
        <f t="shared" si="165"/>
        <v>National Grid-Base Transition-44317</v>
      </c>
      <c r="G5260" s="11" t="s">
        <v>131</v>
      </c>
      <c r="H5260" s="11" t="s">
        <v>49</v>
      </c>
      <c r="I5260" s="11" t="s">
        <v>151</v>
      </c>
      <c r="J5260" s="11" t="s">
        <v>152</v>
      </c>
      <c r="K5260" s="11" t="str">
        <f>IFERROR(INDEX('EDC Component Dictionary'!$C$5:$C$37,MATCH('Rates Database'!J5260,'EDC Component Dictionary'!$B$5:$B$37,0)), "Energy Supply")</f>
        <v>Other</v>
      </c>
      <c r="L5260" s="12">
        <v>-1.0399999999999999E-3</v>
      </c>
      <c r="M5260" s="12"/>
    </row>
    <row r="5261" spans="1:13" x14ac:dyDescent="0.3">
      <c r="A5261" s="18">
        <v>5259</v>
      </c>
      <c r="B5261" s="18">
        <f t="shared" si="164"/>
        <v>2021</v>
      </c>
      <c r="C5261" s="17">
        <v>44287</v>
      </c>
      <c r="D5261" s="18" t="s">
        <v>130</v>
      </c>
      <c r="E5261" s="18" t="s">
        <v>164</v>
      </c>
      <c r="F5261" s="18" t="str">
        <f t="shared" si="165"/>
        <v>National Grid-Base Transition-44287</v>
      </c>
      <c r="G5261" s="11" t="s">
        <v>131</v>
      </c>
      <c r="H5261" s="11" t="s">
        <v>49</v>
      </c>
      <c r="I5261" s="11" t="s">
        <v>151</v>
      </c>
      <c r="J5261" s="11" t="s">
        <v>152</v>
      </c>
      <c r="K5261" s="11" t="str">
        <f>IFERROR(INDEX('EDC Component Dictionary'!$C$5:$C$37,MATCH('Rates Database'!J5261,'EDC Component Dictionary'!$B$5:$B$37,0)), "Energy Supply")</f>
        <v>Other</v>
      </c>
      <c r="L5261" s="12">
        <v>-1.0399999999999999E-3</v>
      </c>
      <c r="M5261" s="12"/>
    </row>
    <row r="5262" spans="1:13" x14ac:dyDescent="0.3">
      <c r="A5262" s="18">
        <v>5260</v>
      </c>
      <c r="B5262" s="18">
        <f t="shared" si="164"/>
        <v>2021</v>
      </c>
      <c r="C5262" s="17">
        <v>44256</v>
      </c>
      <c r="D5262" s="18" t="s">
        <v>130</v>
      </c>
      <c r="E5262" s="18" t="s">
        <v>164</v>
      </c>
      <c r="F5262" s="18" t="str">
        <f t="shared" si="165"/>
        <v>National Grid-Base Transition-44256</v>
      </c>
      <c r="G5262" s="11" t="s">
        <v>131</v>
      </c>
      <c r="H5262" s="11" t="s">
        <v>49</v>
      </c>
      <c r="I5262" s="11" t="s">
        <v>151</v>
      </c>
      <c r="J5262" s="11" t="s">
        <v>152</v>
      </c>
      <c r="K5262" s="11" t="str">
        <f>IFERROR(INDEX('EDC Component Dictionary'!$C$5:$C$37,MATCH('Rates Database'!J5262,'EDC Component Dictionary'!$B$5:$B$37,0)), "Energy Supply")</f>
        <v>Other</v>
      </c>
      <c r="L5262" s="12">
        <v>-1.0399999999999999E-3</v>
      </c>
      <c r="M5262" s="12"/>
    </row>
    <row r="5263" spans="1:13" x14ac:dyDescent="0.3">
      <c r="A5263" s="18">
        <v>5261</v>
      </c>
      <c r="B5263" s="18">
        <f t="shared" si="164"/>
        <v>2021</v>
      </c>
      <c r="C5263" s="17">
        <v>44228</v>
      </c>
      <c r="D5263" s="18" t="s">
        <v>130</v>
      </c>
      <c r="E5263" s="18" t="s">
        <v>164</v>
      </c>
      <c r="F5263" s="18" t="str">
        <f t="shared" si="165"/>
        <v>National Grid-Base Transition-44228</v>
      </c>
      <c r="G5263" s="11" t="s">
        <v>131</v>
      </c>
      <c r="H5263" s="11" t="s">
        <v>49</v>
      </c>
      <c r="I5263" s="11" t="s">
        <v>151</v>
      </c>
      <c r="J5263" s="11" t="s">
        <v>152</v>
      </c>
      <c r="K5263" s="11" t="str">
        <f>IFERROR(INDEX('EDC Component Dictionary'!$C$5:$C$37,MATCH('Rates Database'!J5263,'EDC Component Dictionary'!$B$5:$B$37,0)), "Energy Supply")</f>
        <v>Other</v>
      </c>
      <c r="L5263" s="12">
        <v>-8.0000000000000004E-4</v>
      </c>
      <c r="M5263" s="12"/>
    </row>
    <row r="5264" spans="1:13" x14ac:dyDescent="0.3">
      <c r="A5264" s="18">
        <v>5262</v>
      </c>
      <c r="B5264" s="18">
        <f t="shared" si="164"/>
        <v>2021</v>
      </c>
      <c r="C5264" s="17">
        <v>44197</v>
      </c>
      <c r="D5264" s="18" t="s">
        <v>130</v>
      </c>
      <c r="E5264" s="18" t="s">
        <v>164</v>
      </c>
      <c r="F5264" s="18" t="str">
        <f t="shared" si="165"/>
        <v>National Grid-Base Transition-44197</v>
      </c>
      <c r="G5264" s="11" t="s">
        <v>131</v>
      </c>
      <c r="H5264" s="11" t="s">
        <v>49</v>
      </c>
      <c r="I5264" s="11" t="s">
        <v>151</v>
      </c>
      <c r="J5264" s="11" t="s">
        <v>152</v>
      </c>
      <c r="K5264" s="11" t="str">
        <f>IFERROR(INDEX('EDC Component Dictionary'!$C$5:$C$37,MATCH('Rates Database'!J5264,'EDC Component Dictionary'!$B$5:$B$37,0)), "Energy Supply")</f>
        <v>Other</v>
      </c>
      <c r="L5264" s="12">
        <v>-8.0000000000000004E-4</v>
      </c>
      <c r="M5264" s="12"/>
    </row>
    <row r="5265" spans="1:13" x14ac:dyDescent="0.3">
      <c r="A5265" s="18">
        <v>5263</v>
      </c>
      <c r="B5265" s="18">
        <f t="shared" si="164"/>
        <v>2020</v>
      </c>
      <c r="C5265" s="17">
        <v>44166</v>
      </c>
      <c r="D5265" s="18" t="s">
        <v>130</v>
      </c>
      <c r="E5265" s="18" t="s">
        <v>164</v>
      </c>
      <c r="F5265" s="18" t="str">
        <f t="shared" si="165"/>
        <v>National Grid-Base Transition-44166</v>
      </c>
      <c r="G5265" s="11" t="s">
        <v>131</v>
      </c>
      <c r="H5265" s="11" t="s">
        <v>49</v>
      </c>
      <c r="I5265" s="11" t="s">
        <v>151</v>
      </c>
      <c r="J5265" s="11" t="s">
        <v>152</v>
      </c>
      <c r="K5265" s="11" t="str">
        <f>IFERROR(INDEX('EDC Component Dictionary'!$C$5:$C$37,MATCH('Rates Database'!J5265,'EDC Component Dictionary'!$B$5:$B$37,0)), "Energy Supply")</f>
        <v>Other</v>
      </c>
      <c r="L5265" s="12">
        <v>-8.0000000000000004E-4</v>
      </c>
      <c r="M5265" s="12"/>
    </row>
    <row r="5266" spans="1:13" x14ac:dyDescent="0.3">
      <c r="A5266" s="18">
        <v>5264</v>
      </c>
      <c r="B5266" s="18">
        <f t="shared" si="164"/>
        <v>2020</v>
      </c>
      <c r="C5266" s="17">
        <v>44136</v>
      </c>
      <c r="D5266" s="18" t="s">
        <v>130</v>
      </c>
      <c r="E5266" s="18" t="s">
        <v>164</v>
      </c>
      <c r="F5266" s="18" t="str">
        <f t="shared" si="165"/>
        <v>National Grid-Base Transition-44136</v>
      </c>
      <c r="G5266" s="11" t="s">
        <v>131</v>
      </c>
      <c r="H5266" s="11" t="s">
        <v>49</v>
      </c>
      <c r="I5266" s="11" t="s">
        <v>151</v>
      </c>
      <c r="J5266" s="11" t="s">
        <v>152</v>
      </c>
      <c r="K5266" s="11" t="str">
        <f>IFERROR(INDEX('EDC Component Dictionary'!$C$5:$C$37,MATCH('Rates Database'!J5266,'EDC Component Dictionary'!$B$5:$B$37,0)), "Energy Supply")</f>
        <v>Other</v>
      </c>
      <c r="L5266" s="12">
        <v>-8.0000000000000004E-4</v>
      </c>
      <c r="M5266" s="12"/>
    </row>
    <row r="5267" spans="1:13" x14ac:dyDescent="0.3">
      <c r="A5267" s="18">
        <v>5265</v>
      </c>
      <c r="B5267" s="18">
        <f t="shared" si="164"/>
        <v>2020</v>
      </c>
      <c r="C5267" s="17">
        <v>44105</v>
      </c>
      <c r="D5267" s="18" t="s">
        <v>130</v>
      </c>
      <c r="E5267" s="18" t="s">
        <v>164</v>
      </c>
      <c r="F5267" s="18" t="str">
        <f t="shared" si="165"/>
        <v>National Grid-Base Transition-44105</v>
      </c>
      <c r="G5267" s="11" t="s">
        <v>131</v>
      </c>
      <c r="H5267" s="11" t="s">
        <v>49</v>
      </c>
      <c r="I5267" s="11" t="s">
        <v>151</v>
      </c>
      <c r="J5267" s="11" t="s">
        <v>152</v>
      </c>
      <c r="K5267" s="11" t="str">
        <f>IFERROR(INDEX('EDC Component Dictionary'!$C$5:$C$37,MATCH('Rates Database'!J5267,'EDC Component Dictionary'!$B$5:$B$37,0)), "Energy Supply")</f>
        <v>Other</v>
      </c>
      <c r="L5267" s="12">
        <v>-8.0000000000000004E-4</v>
      </c>
      <c r="M5267" s="12"/>
    </row>
    <row r="5268" spans="1:13" x14ac:dyDescent="0.3">
      <c r="A5268" s="18">
        <v>5266</v>
      </c>
      <c r="B5268" s="18">
        <f t="shared" si="164"/>
        <v>2020</v>
      </c>
      <c r="C5268" s="17">
        <v>44075</v>
      </c>
      <c r="D5268" s="18" t="s">
        <v>130</v>
      </c>
      <c r="E5268" s="18" t="s">
        <v>164</v>
      </c>
      <c r="F5268" s="18" t="str">
        <f t="shared" si="165"/>
        <v>National Grid-Base Transition-44075</v>
      </c>
      <c r="G5268" s="11" t="s">
        <v>131</v>
      </c>
      <c r="H5268" s="11" t="s">
        <v>49</v>
      </c>
      <c r="I5268" s="11" t="s">
        <v>151</v>
      </c>
      <c r="J5268" s="11" t="s">
        <v>152</v>
      </c>
      <c r="K5268" s="11" t="str">
        <f>IFERROR(INDEX('EDC Component Dictionary'!$C$5:$C$37,MATCH('Rates Database'!J5268,'EDC Component Dictionary'!$B$5:$B$37,0)), "Energy Supply")</f>
        <v>Other</v>
      </c>
      <c r="L5268" s="12">
        <v>-8.0000000000000004E-4</v>
      </c>
      <c r="M5268" s="12"/>
    </row>
    <row r="5269" spans="1:13" x14ac:dyDescent="0.3">
      <c r="A5269" s="18">
        <v>5267</v>
      </c>
      <c r="B5269" s="18">
        <f t="shared" si="164"/>
        <v>2020</v>
      </c>
      <c r="C5269" s="17">
        <v>44044</v>
      </c>
      <c r="D5269" s="18" t="s">
        <v>130</v>
      </c>
      <c r="E5269" s="18" t="s">
        <v>164</v>
      </c>
      <c r="F5269" s="18" t="str">
        <f t="shared" si="165"/>
        <v>National Grid-Base Transition-44044</v>
      </c>
      <c r="G5269" s="11" t="s">
        <v>131</v>
      </c>
      <c r="H5269" s="11" t="s">
        <v>49</v>
      </c>
      <c r="I5269" s="11" t="s">
        <v>151</v>
      </c>
      <c r="J5269" s="11" t="s">
        <v>152</v>
      </c>
      <c r="K5269" s="11" t="str">
        <f>IFERROR(INDEX('EDC Component Dictionary'!$C$5:$C$37,MATCH('Rates Database'!J5269,'EDC Component Dictionary'!$B$5:$B$37,0)), "Energy Supply")</f>
        <v>Other</v>
      </c>
      <c r="L5269" s="12">
        <v>-8.0000000000000004E-4</v>
      </c>
      <c r="M5269" s="12"/>
    </row>
    <row r="5270" spans="1:13" x14ac:dyDescent="0.3">
      <c r="A5270" s="18">
        <v>5268</v>
      </c>
      <c r="B5270" s="18">
        <f t="shared" si="164"/>
        <v>2020</v>
      </c>
      <c r="C5270" s="17">
        <v>44013</v>
      </c>
      <c r="D5270" s="18" t="s">
        <v>130</v>
      </c>
      <c r="E5270" s="18" t="s">
        <v>164</v>
      </c>
      <c r="F5270" s="18" t="str">
        <f t="shared" si="165"/>
        <v>National Grid-Base Transition-44013</v>
      </c>
      <c r="G5270" s="11" t="s">
        <v>131</v>
      </c>
      <c r="H5270" s="11" t="s">
        <v>49</v>
      </c>
      <c r="I5270" s="11" t="s">
        <v>151</v>
      </c>
      <c r="J5270" s="11" t="s">
        <v>152</v>
      </c>
      <c r="K5270" s="11" t="str">
        <f>IFERROR(INDEX('EDC Component Dictionary'!$C$5:$C$37,MATCH('Rates Database'!J5270,'EDC Component Dictionary'!$B$5:$B$37,0)), "Energy Supply")</f>
        <v>Other</v>
      </c>
      <c r="L5270" s="12">
        <v>-8.0000000000000004E-4</v>
      </c>
      <c r="M5270" s="12"/>
    </row>
    <row r="5271" spans="1:13" x14ac:dyDescent="0.3">
      <c r="A5271" s="18">
        <v>5269</v>
      </c>
      <c r="B5271" s="18">
        <f t="shared" si="164"/>
        <v>2020</v>
      </c>
      <c r="C5271" s="17">
        <v>43983</v>
      </c>
      <c r="D5271" s="18" t="s">
        <v>130</v>
      </c>
      <c r="E5271" s="18" t="s">
        <v>164</v>
      </c>
      <c r="F5271" s="18" t="str">
        <f t="shared" si="165"/>
        <v>National Grid-Base Transition-43983</v>
      </c>
      <c r="G5271" s="11" t="s">
        <v>131</v>
      </c>
      <c r="H5271" s="11" t="s">
        <v>49</v>
      </c>
      <c r="I5271" s="11" t="s">
        <v>151</v>
      </c>
      <c r="J5271" s="11" t="s">
        <v>152</v>
      </c>
      <c r="K5271" s="11" t="str">
        <f>IFERROR(INDEX('EDC Component Dictionary'!$C$5:$C$37,MATCH('Rates Database'!J5271,'EDC Component Dictionary'!$B$5:$B$37,0)), "Energy Supply")</f>
        <v>Other</v>
      </c>
      <c r="L5271" s="12">
        <v>-8.0000000000000004E-4</v>
      </c>
      <c r="M5271" s="12"/>
    </row>
    <row r="5272" spans="1:13" x14ac:dyDescent="0.3">
      <c r="A5272" s="18">
        <v>5270</v>
      </c>
      <c r="B5272" s="18">
        <f t="shared" si="164"/>
        <v>2020</v>
      </c>
      <c r="C5272" s="17">
        <v>43952</v>
      </c>
      <c r="D5272" s="18" t="s">
        <v>130</v>
      </c>
      <c r="E5272" s="18" t="s">
        <v>164</v>
      </c>
      <c r="F5272" s="18" t="str">
        <f t="shared" si="165"/>
        <v>National Grid-Base Transition-43952</v>
      </c>
      <c r="G5272" s="11" t="s">
        <v>131</v>
      </c>
      <c r="H5272" s="11" t="s">
        <v>49</v>
      </c>
      <c r="I5272" s="11" t="s">
        <v>151</v>
      </c>
      <c r="J5272" s="11" t="s">
        <v>152</v>
      </c>
      <c r="K5272" s="11" t="str">
        <f>IFERROR(INDEX('EDC Component Dictionary'!$C$5:$C$37,MATCH('Rates Database'!J5272,'EDC Component Dictionary'!$B$5:$B$37,0)), "Energy Supply")</f>
        <v>Other</v>
      </c>
      <c r="L5272" s="12">
        <v>-8.0000000000000004E-4</v>
      </c>
      <c r="M5272" s="12"/>
    </row>
    <row r="5273" spans="1:13" x14ac:dyDescent="0.3">
      <c r="A5273" s="18">
        <v>5271</v>
      </c>
      <c r="B5273" s="18">
        <f t="shared" si="164"/>
        <v>2020</v>
      </c>
      <c r="C5273" s="17">
        <v>43922</v>
      </c>
      <c r="D5273" s="18" t="s">
        <v>130</v>
      </c>
      <c r="E5273" s="18" t="s">
        <v>164</v>
      </c>
      <c r="F5273" s="18" t="str">
        <f t="shared" si="165"/>
        <v>National Grid-Base Transition-43922</v>
      </c>
      <c r="G5273" s="11" t="s">
        <v>131</v>
      </c>
      <c r="H5273" s="11" t="s">
        <v>49</v>
      </c>
      <c r="I5273" s="11" t="s">
        <v>151</v>
      </c>
      <c r="J5273" s="11" t="s">
        <v>152</v>
      </c>
      <c r="K5273" s="11" t="str">
        <f>IFERROR(INDEX('EDC Component Dictionary'!$C$5:$C$37,MATCH('Rates Database'!J5273,'EDC Component Dictionary'!$B$5:$B$37,0)), "Energy Supply")</f>
        <v>Other</v>
      </c>
      <c r="L5273" s="12">
        <v>-8.0000000000000004E-4</v>
      </c>
      <c r="M5273" s="12"/>
    </row>
    <row r="5274" spans="1:13" x14ac:dyDescent="0.3">
      <c r="A5274" s="18">
        <v>5272</v>
      </c>
      <c r="B5274" s="18">
        <f t="shared" si="164"/>
        <v>2020</v>
      </c>
      <c r="C5274" s="17">
        <v>43891</v>
      </c>
      <c r="D5274" s="18" t="s">
        <v>130</v>
      </c>
      <c r="E5274" s="18" t="s">
        <v>164</v>
      </c>
      <c r="F5274" s="18" t="str">
        <f t="shared" si="165"/>
        <v>National Grid-Base Transition-43891</v>
      </c>
      <c r="G5274" s="11" t="s">
        <v>131</v>
      </c>
      <c r="H5274" s="11" t="s">
        <v>49</v>
      </c>
      <c r="I5274" s="11" t="s">
        <v>151</v>
      </c>
      <c r="J5274" s="11" t="s">
        <v>152</v>
      </c>
      <c r="K5274" s="11" t="str">
        <f>IFERROR(INDEX('EDC Component Dictionary'!$C$5:$C$37,MATCH('Rates Database'!J5274,'EDC Component Dictionary'!$B$5:$B$37,0)), "Energy Supply")</f>
        <v>Other</v>
      </c>
      <c r="L5274" s="12">
        <v>-8.0000000000000004E-4</v>
      </c>
      <c r="M5274" s="12"/>
    </row>
    <row r="5275" spans="1:13" x14ac:dyDescent="0.3">
      <c r="A5275" s="18">
        <v>5273</v>
      </c>
      <c r="B5275" s="18">
        <f t="shared" si="164"/>
        <v>2020</v>
      </c>
      <c r="C5275" s="17">
        <v>43862</v>
      </c>
      <c r="D5275" s="18" t="s">
        <v>130</v>
      </c>
      <c r="E5275" s="18" t="s">
        <v>164</v>
      </c>
      <c r="F5275" s="18" t="str">
        <f t="shared" si="165"/>
        <v>National Grid-Base Transition-43862</v>
      </c>
      <c r="G5275" s="11" t="s">
        <v>131</v>
      </c>
      <c r="H5275" s="11" t="s">
        <v>49</v>
      </c>
      <c r="I5275" s="11" t="s">
        <v>151</v>
      </c>
      <c r="J5275" s="11" t="s">
        <v>152</v>
      </c>
      <c r="K5275" s="11" t="str">
        <f>IFERROR(INDEX('EDC Component Dictionary'!$C$5:$C$37,MATCH('Rates Database'!J5275,'EDC Component Dictionary'!$B$5:$B$37,0)), "Energy Supply")</f>
        <v>Other</v>
      </c>
      <c r="L5275" s="12">
        <v>-8.4000000000000003E-4</v>
      </c>
      <c r="M5275" s="12"/>
    </row>
    <row r="5276" spans="1:13" x14ac:dyDescent="0.3">
      <c r="A5276" s="18">
        <v>5274</v>
      </c>
      <c r="B5276" s="18">
        <f t="shared" si="164"/>
        <v>2020</v>
      </c>
      <c r="C5276" s="17">
        <v>43831</v>
      </c>
      <c r="D5276" s="18" t="s">
        <v>130</v>
      </c>
      <c r="E5276" s="18" t="s">
        <v>164</v>
      </c>
      <c r="F5276" s="18" t="str">
        <f t="shared" si="165"/>
        <v>National Grid-Base Transition-43831</v>
      </c>
      <c r="G5276" s="11" t="s">
        <v>131</v>
      </c>
      <c r="H5276" s="11" t="s">
        <v>49</v>
      </c>
      <c r="I5276" s="11" t="s">
        <v>151</v>
      </c>
      <c r="J5276" s="11" t="s">
        <v>152</v>
      </c>
      <c r="K5276" s="11" t="str">
        <f>IFERROR(INDEX('EDC Component Dictionary'!$C$5:$C$37,MATCH('Rates Database'!J5276,'EDC Component Dictionary'!$B$5:$B$37,0)), "Energy Supply")</f>
        <v>Other</v>
      </c>
      <c r="L5276" s="12">
        <v>-8.4000000000000003E-4</v>
      </c>
      <c r="M5276" s="12"/>
    </row>
    <row r="5277" spans="1:13" x14ac:dyDescent="0.3">
      <c r="A5277" s="18">
        <v>5275</v>
      </c>
      <c r="B5277" s="18">
        <f t="shared" si="164"/>
        <v>2019</v>
      </c>
      <c r="C5277" s="17">
        <v>43800</v>
      </c>
      <c r="D5277" s="18" t="s">
        <v>130</v>
      </c>
      <c r="E5277" s="18" t="s">
        <v>164</v>
      </c>
      <c r="F5277" s="18" t="str">
        <f t="shared" si="165"/>
        <v>National Grid-Base Transition-43800</v>
      </c>
      <c r="G5277" s="11" t="s">
        <v>131</v>
      </c>
      <c r="H5277" s="11" t="s">
        <v>49</v>
      </c>
      <c r="I5277" s="11" t="s">
        <v>151</v>
      </c>
      <c r="J5277" s="11" t="s">
        <v>152</v>
      </c>
      <c r="K5277" s="11" t="str">
        <f>IFERROR(INDEX('EDC Component Dictionary'!$C$5:$C$37,MATCH('Rates Database'!J5277,'EDC Component Dictionary'!$B$5:$B$37,0)), "Energy Supply")</f>
        <v>Other</v>
      </c>
      <c r="L5277" s="12">
        <v>-8.4000000000000003E-4</v>
      </c>
      <c r="M5277" s="12"/>
    </row>
    <row r="5278" spans="1:13" x14ac:dyDescent="0.3">
      <c r="A5278" s="18">
        <v>5276</v>
      </c>
      <c r="B5278" s="18">
        <f t="shared" si="164"/>
        <v>2019</v>
      </c>
      <c r="C5278" s="17">
        <v>43770</v>
      </c>
      <c r="D5278" s="18" t="s">
        <v>130</v>
      </c>
      <c r="E5278" s="18" t="s">
        <v>164</v>
      </c>
      <c r="F5278" s="18" t="str">
        <f t="shared" si="165"/>
        <v>National Grid-Base Transition-43770</v>
      </c>
      <c r="G5278" s="11" t="s">
        <v>131</v>
      </c>
      <c r="H5278" s="11" t="s">
        <v>49</v>
      </c>
      <c r="I5278" s="11" t="s">
        <v>151</v>
      </c>
      <c r="J5278" s="11" t="s">
        <v>152</v>
      </c>
      <c r="K5278" s="11" t="str">
        <f>IFERROR(INDEX('EDC Component Dictionary'!$C$5:$C$37,MATCH('Rates Database'!J5278,'EDC Component Dictionary'!$B$5:$B$37,0)), "Energy Supply")</f>
        <v>Other</v>
      </c>
      <c r="L5278" s="12">
        <v>-8.4000000000000003E-4</v>
      </c>
      <c r="M5278" s="12"/>
    </row>
    <row r="5279" spans="1:13" x14ac:dyDescent="0.3">
      <c r="A5279" s="18">
        <v>5277</v>
      </c>
      <c r="B5279" s="18">
        <f t="shared" si="164"/>
        <v>2019</v>
      </c>
      <c r="C5279" s="17">
        <v>43739</v>
      </c>
      <c r="D5279" s="18" t="s">
        <v>130</v>
      </c>
      <c r="E5279" s="18" t="s">
        <v>164</v>
      </c>
      <c r="F5279" s="18" t="str">
        <f t="shared" si="165"/>
        <v>National Grid-Base Transition-43739</v>
      </c>
      <c r="G5279" s="11" t="s">
        <v>131</v>
      </c>
      <c r="H5279" s="11" t="s">
        <v>49</v>
      </c>
      <c r="I5279" s="11" t="s">
        <v>151</v>
      </c>
      <c r="J5279" s="11" t="s">
        <v>152</v>
      </c>
      <c r="K5279" s="11" t="str">
        <f>IFERROR(INDEX('EDC Component Dictionary'!$C$5:$C$37,MATCH('Rates Database'!J5279,'EDC Component Dictionary'!$B$5:$B$37,0)), "Energy Supply")</f>
        <v>Other</v>
      </c>
      <c r="L5279" s="12">
        <v>-8.4000000000000003E-4</v>
      </c>
      <c r="M5279" s="12"/>
    </row>
    <row r="5280" spans="1:13" x14ac:dyDescent="0.3">
      <c r="A5280" s="18">
        <v>5278</v>
      </c>
      <c r="B5280" s="18">
        <f t="shared" si="164"/>
        <v>2019</v>
      </c>
      <c r="C5280" s="17">
        <v>43709</v>
      </c>
      <c r="D5280" s="18" t="s">
        <v>130</v>
      </c>
      <c r="E5280" s="18" t="s">
        <v>164</v>
      </c>
      <c r="F5280" s="18" t="str">
        <f t="shared" si="165"/>
        <v>National Grid-Base Transition-43709</v>
      </c>
      <c r="G5280" s="11" t="s">
        <v>131</v>
      </c>
      <c r="H5280" s="11" t="s">
        <v>49</v>
      </c>
      <c r="I5280" s="11" t="s">
        <v>151</v>
      </c>
      <c r="J5280" s="11" t="s">
        <v>152</v>
      </c>
      <c r="K5280" s="11" t="str">
        <f>IFERROR(INDEX('EDC Component Dictionary'!$C$5:$C$37,MATCH('Rates Database'!J5280,'EDC Component Dictionary'!$B$5:$B$37,0)), "Energy Supply")</f>
        <v>Other</v>
      </c>
      <c r="L5280" s="12">
        <v>-8.4000000000000003E-4</v>
      </c>
      <c r="M5280" s="12"/>
    </row>
    <row r="5281" spans="1:13" x14ac:dyDescent="0.3">
      <c r="A5281" s="18">
        <v>5279</v>
      </c>
      <c r="B5281" s="18">
        <f t="shared" si="164"/>
        <v>2019</v>
      </c>
      <c r="C5281" s="17">
        <v>43678</v>
      </c>
      <c r="D5281" s="18" t="s">
        <v>130</v>
      </c>
      <c r="E5281" s="18" t="s">
        <v>164</v>
      </c>
      <c r="F5281" s="18" t="str">
        <f t="shared" si="165"/>
        <v>National Grid-Base Transition-43678</v>
      </c>
      <c r="G5281" s="11" t="s">
        <v>131</v>
      </c>
      <c r="H5281" s="11" t="s">
        <v>49</v>
      </c>
      <c r="I5281" s="11" t="s">
        <v>151</v>
      </c>
      <c r="J5281" s="11" t="s">
        <v>152</v>
      </c>
      <c r="K5281" s="11" t="str">
        <f>IFERROR(INDEX('EDC Component Dictionary'!$C$5:$C$37,MATCH('Rates Database'!J5281,'EDC Component Dictionary'!$B$5:$B$37,0)), "Energy Supply")</f>
        <v>Other</v>
      </c>
      <c r="L5281" s="12">
        <v>-8.4000000000000003E-4</v>
      </c>
      <c r="M5281" s="12"/>
    </row>
    <row r="5282" spans="1:13" x14ac:dyDescent="0.3">
      <c r="A5282" s="18">
        <v>5280</v>
      </c>
      <c r="B5282" s="18">
        <f t="shared" si="164"/>
        <v>2019</v>
      </c>
      <c r="C5282" s="17">
        <v>43647</v>
      </c>
      <c r="D5282" s="18" t="s">
        <v>130</v>
      </c>
      <c r="E5282" s="18" t="s">
        <v>164</v>
      </c>
      <c r="F5282" s="18" t="str">
        <f t="shared" si="165"/>
        <v>National Grid-Base Transition-43647</v>
      </c>
      <c r="G5282" s="11" t="s">
        <v>131</v>
      </c>
      <c r="H5282" s="11" t="s">
        <v>49</v>
      </c>
      <c r="I5282" s="11" t="s">
        <v>151</v>
      </c>
      <c r="J5282" s="11" t="s">
        <v>152</v>
      </c>
      <c r="K5282" s="11" t="str">
        <f>IFERROR(INDEX('EDC Component Dictionary'!$C$5:$C$37,MATCH('Rates Database'!J5282,'EDC Component Dictionary'!$B$5:$B$37,0)), "Energy Supply")</f>
        <v>Other</v>
      </c>
      <c r="L5282" s="12">
        <v>-8.4000000000000003E-4</v>
      </c>
      <c r="M5282" s="12"/>
    </row>
    <row r="5283" spans="1:13" x14ac:dyDescent="0.3">
      <c r="A5283" s="18">
        <v>5281</v>
      </c>
      <c r="B5283" s="18">
        <f t="shared" si="164"/>
        <v>2019</v>
      </c>
      <c r="C5283" s="17">
        <v>43617</v>
      </c>
      <c r="D5283" s="18" t="s">
        <v>130</v>
      </c>
      <c r="E5283" s="18" t="s">
        <v>164</v>
      </c>
      <c r="F5283" s="18" t="str">
        <f t="shared" si="165"/>
        <v>National Grid-Base Transition-43617</v>
      </c>
      <c r="G5283" s="11" t="s">
        <v>131</v>
      </c>
      <c r="H5283" s="11" t="s">
        <v>49</v>
      </c>
      <c r="I5283" s="11" t="s">
        <v>151</v>
      </c>
      <c r="J5283" s="11" t="s">
        <v>152</v>
      </c>
      <c r="K5283" s="11" t="str">
        <f>IFERROR(INDEX('EDC Component Dictionary'!$C$5:$C$37,MATCH('Rates Database'!J5283,'EDC Component Dictionary'!$B$5:$B$37,0)), "Energy Supply")</f>
        <v>Other</v>
      </c>
      <c r="L5283" s="12">
        <v>-8.4000000000000003E-4</v>
      </c>
      <c r="M5283" s="12"/>
    </row>
    <row r="5284" spans="1:13" x14ac:dyDescent="0.3">
      <c r="A5284" s="18">
        <v>5282</v>
      </c>
      <c r="B5284" s="18">
        <f t="shared" si="164"/>
        <v>2019</v>
      </c>
      <c r="C5284" s="17">
        <v>43586</v>
      </c>
      <c r="D5284" s="18" t="s">
        <v>130</v>
      </c>
      <c r="E5284" s="18" t="s">
        <v>164</v>
      </c>
      <c r="F5284" s="18" t="str">
        <f t="shared" si="165"/>
        <v>National Grid-Base Transition-43586</v>
      </c>
      <c r="G5284" s="11" t="s">
        <v>131</v>
      </c>
      <c r="H5284" s="11" t="s">
        <v>49</v>
      </c>
      <c r="I5284" s="11" t="s">
        <v>151</v>
      </c>
      <c r="J5284" s="11" t="s">
        <v>152</v>
      </c>
      <c r="K5284" s="11" t="str">
        <f>IFERROR(INDEX('EDC Component Dictionary'!$C$5:$C$37,MATCH('Rates Database'!J5284,'EDC Component Dictionary'!$B$5:$B$37,0)), "Energy Supply")</f>
        <v>Other</v>
      </c>
      <c r="L5284" s="12">
        <v>-8.4000000000000003E-4</v>
      </c>
      <c r="M5284" s="12"/>
    </row>
    <row r="5285" spans="1:13" x14ac:dyDescent="0.3">
      <c r="A5285" s="18">
        <v>5283</v>
      </c>
      <c r="B5285" s="18">
        <f t="shared" si="164"/>
        <v>2019</v>
      </c>
      <c r="C5285" s="17">
        <v>43556</v>
      </c>
      <c r="D5285" s="18" t="s">
        <v>130</v>
      </c>
      <c r="E5285" s="18" t="s">
        <v>164</v>
      </c>
      <c r="F5285" s="18" t="str">
        <f t="shared" si="165"/>
        <v>National Grid-Base Transition-43556</v>
      </c>
      <c r="G5285" s="11" t="s">
        <v>131</v>
      </c>
      <c r="H5285" s="11" t="s">
        <v>49</v>
      </c>
      <c r="I5285" s="11" t="s">
        <v>151</v>
      </c>
      <c r="J5285" s="11" t="s">
        <v>152</v>
      </c>
      <c r="K5285" s="11" t="str">
        <f>IFERROR(INDEX('EDC Component Dictionary'!$C$5:$C$37,MATCH('Rates Database'!J5285,'EDC Component Dictionary'!$B$5:$B$37,0)), "Energy Supply")</f>
        <v>Other</v>
      </c>
      <c r="L5285" s="12">
        <v>-8.4000000000000003E-4</v>
      </c>
      <c r="M5285" s="12"/>
    </row>
    <row r="5286" spans="1:13" x14ac:dyDescent="0.3">
      <c r="A5286" s="18">
        <v>5284</v>
      </c>
      <c r="B5286" s="18">
        <f t="shared" si="164"/>
        <v>2019</v>
      </c>
      <c r="C5286" s="17">
        <v>43525</v>
      </c>
      <c r="D5286" s="18" t="s">
        <v>130</v>
      </c>
      <c r="E5286" s="18" t="s">
        <v>164</v>
      </c>
      <c r="F5286" s="18" t="str">
        <f t="shared" si="165"/>
        <v>National Grid-Base Transition-43525</v>
      </c>
      <c r="G5286" s="11" t="s">
        <v>131</v>
      </c>
      <c r="H5286" s="11" t="s">
        <v>49</v>
      </c>
      <c r="I5286" s="11" t="s">
        <v>151</v>
      </c>
      <c r="J5286" s="11" t="s">
        <v>152</v>
      </c>
      <c r="K5286" s="11" t="str">
        <f>IFERROR(INDEX('EDC Component Dictionary'!$C$5:$C$37,MATCH('Rates Database'!J5286,'EDC Component Dictionary'!$B$5:$B$37,0)), "Energy Supply")</f>
        <v>Other</v>
      </c>
      <c r="L5286" s="12">
        <v>-8.4000000000000003E-4</v>
      </c>
      <c r="M5286" s="12"/>
    </row>
    <row r="5287" spans="1:13" x14ac:dyDescent="0.3">
      <c r="A5287" s="18">
        <v>5285</v>
      </c>
      <c r="B5287" s="18">
        <f t="shared" si="164"/>
        <v>2019</v>
      </c>
      <c r="C5287" s="17">
        <v>43497</v>
      </c>
      <c r="D5287" s="18" t="s">
        <v>130</v>
      </c>
      <c r="E5287" s="18" t="s">
        <v>164</v>
      </c>
      <c r="F5287" s="18" t="str">
        <f t="shared" si="165"/>
        <v>National Grid-Base Transition-43497</v>
      </c>
      <c r="G5287" s="11" t="s">
        <v>131</v>
      </c>
      <c r="H5287" s="11" t="s">
        <v>49</v>
      </c>
      <c r="I5287" s="11" t="s">
        <v>151</v>
      </c>
      <c r="J5287" s="11" t="s">
        <v>152</v>
      </c>
      <c r="K5287" s="11" t="str">
        <f>IFERROR(INDEX('EDC Component Dictionary'!$C$5:$C$37,MATCH('Rates Database'!J5287,'EDC Component Dictionary'!$B$5:$B$37,0)), "Energy Supply")</f>
        <v>Other</v>
      </c>
      <c r="L5287" s="12">
        <v>-5.9999999999999995E-4</v>
      </c>
      <c r="M5287" s="12"/>
    </row>
    <row r="5288" spans="1:13" x14ac:dyDescent="0.3">
      <c r="A5288" s="18">
        <v>5286</v>
      </c>
      <c r="B5288" s="18">
        <f t="shared" si="164"/>
        <v>2019</v>
      </c>
      <c r="C5288" s="17">
        <v>43466</v>
      </c>
      <c r="D5288" s="18" t="s">
        <v>130</v>
      </c>
      <c r="E5288" s="18" t="s">
        <v>164</v>
      </c>
      <c r="F5288" s="18" t="str">
        <f t="shared" si="165"/>
        <v>National Grid-Base Transition-43466</v>
      </c>
      <c r="G5288" s="11" t="s">
        <v>131</v>
      </c>
      <c r="H5288" s="11" t="s">
        <v>49</v>
      </c>
      <c r="I5288" s="11" t="s">
        <v>151</v>
      </c>
      <c r="J5288" s="11" t="s">
        <v>152</v>
      </c>
      <c r="K5288" s="11" t="str">
        <f>IFERROR(INDEX('EDC Component Dictionary'!$C$5:$C$37,MATCH('Rates Database'!J5288,'EDC Component Dictionary'!$B$5:$B$37,0)), "Energy Supply")</f>
        <v>Other</v>
      </c>
      <c r="L5288" s="12">
        <v>-5.9999999999999995E-4</v>
      </c>
      <c r="M5288" s="12"/>
    </row>
    <row r="5289" spans="1:13" x14ac:dyDescent="0.3">
      <c r="A5289" s="18">
        <v>5287</v>
      </c>
      <c r="B5289" s="18">
        <f t="shared" si="164"/>
        <v>2024</v>
      </c>
      <c r="C5289" s="17">
        <v>45352</v>
      </c>
      <c r="D5289" s="18" t="s">
        <v>130</v>
      </c>
      <c r="E5289" s="18" t="s">
        <v>164</v>
      </c>
      <c r="F5289" s="18" t="str">
        <f t="shared" si="165"/>
        <v>National Grid-Transition Charge Adjustment Factor (TCAF)-45352</v>
      </c>
      <c r="G5289" s="11" t="s">
        <v>131</v>
      </c>
      <c r="H5289" s="11" t="s">
        <v>49</v>
      </c>
      <c r="I5289" s="11" t="s">
        <v>151</v>
      </c>
      <c r="J5289" s="11" t="s">
        <v>168</v>
      </c>
      <c r="K5289" s="11" t="str">
        <f>IFERROR(INDEX('EDC Component Dictionary'!$C$5:$C$37,MATCH('Rates Database'!J5289,'EDC Component Dictionary'!$B$5:$B$37,0)), "Energy Supply")</f>
        <v>Other</v>
      </c>
      <c r="L5289" s="12">
        <v>1.0000000000000001E-5</v>
      </c>
      <c r="M5289" s="12"/>
    </row>
    <row r="5290" spans="1:13" x14ac:dyDescent="0.3">
      <c r="A5290" s="18">
        <v>5288</v>
      </c>
      <c r="B5290" s="18">
        <f t="shared" si="164"/>
        <v>2024</v>
      </c>
      <c r="C5290" s="17">
        <v>45323</v>
      </c>
      <c r="D5290" s="18" t="s">
        <v>130</v>
      </c>
      <c r="E5290" s="18" t="s">
        <v>164</v>
      </c>
      <c r="F5290" s="18" t="str">
        <f t="shared" si="165"/>
        <v>National Grid-Transition Charge Adjustment Factor (TCAF)-45323</v>
      </c>
      <c r="G5290" s="11" t="s">
        <v>131</v>
      </c>
      <c r="H5290" s="11" t="s">
        <v>49</v>
      </c>
      <c r="I5290" s="11" t="s">
        <v>151</v>
      </c>
      <c r="J5290" s="11" t="s">
        <v>168</v>
      </c>
      <c r="K5290" s="11" t="str">
        <f>IFERROR(INDEX('EDC Component Dictionary'!$C$5:$C$37,MATCH('Rates Database'!J5290,'EDC Component Dictionary'!$B$5:$B$37,0)), "Energy Supply")</f>
        <v>Other</v>
      </c>
      <c r="L5290" s="12">
        <v>3.0000000000000001E-5</v>
      </c>
      <c r="M5290" s="12"/>
    </row>
    <row r="5291" spans="1:13" x14ac:dyDescent="0.3">
      <c r="A5291" s="18">
        <v>5289</v>
      </c>
      <c r="B5291" s="18">
        <f t="shared" si="164"/>
        <v>2024</v>
      </c>
      <c r="C5291" s="17">
        <v>45292</v>
      </c>
      <c r="D5291" s="18" t="s">
        <v>130</v>
      </c>
      <c r="E5291" s="18" t="s">
        <v>164</v>
      </c>
      <c r="F5291" s="18" t="str">
        <f t="shared" si="165"/>
        <v>National Grid-Transition Charge Adjustment Factor (TCAF)-45292</v>
      </c>
      <c r="G5291" s="11" t="s">
        <v>131</v>
      </c>
      <c r="H5291" s="11" t="s">
        <v>49</v>
      </c>
      <c r="I5291" s="11" t="s">
        <v>151</v>
      </c>
      <c r="J5291" s="11" t="s">
        <v>168</v>
      </c>
      <c r="K5291" s="11" t="str">
        <f>IFERROR(INDEX('EDC Component Dictionary'!$C$5:$C$37,MATCH('Rates Database'!J5291,'EDC Component Dictionary'!$B$5:$B$37,0)), "Energy Supply")</f>
        <v>Other</v>
      </c>
      <c r="L5291" s="12">
        <v>3.0000000000000001E-5</v>
      </c>
      <c r="M5291" s="12"/>
    </row>
    <row r="5292" spans="1:13" x14ac:dyDescent="0.3">
      <c r="A5292" s="18">
        <v>5290</v>
      </c>
      <c r="B5292" s="18">
        <f t="shared" si="164"/>
        <v>2023</v>
      </c>
      <c r="C5292" s="17">
        <v>45261</v>
      </c>
      <c r="D5292" s="18" t="s">
        <v>130</v>
      </c>
      <c r="E5292" s="18" t="s">
        <v>164</v>
      </c>
      <c r="F5292" s="18" t="str">
        <f t="shared" si="165"/>
        <v>National Grid-Transition Charge Adjustment Factor (TCAF)-45261</v>
      </c>
      <c r="G5292" s="11" t="s">
        <v>131</v>
      </c>
      <c r="H5292" s="11" t="s">
        <v>49</v>
      </c>
      <c r="I5292" s="11" t="s">
        <v>151</v>
      </c>
      <c r="J5292" s="11" t="s">
        <v>168</v>
      </c>
      <c r="K5292" s="11" t="str">
        <f>IFERROR(INDEX('EDC Component Dictionary'!$C$5:$C$37,MATCH('Rates Database'!J5292,'EDC Component Dictionary'!$B$5:$B$37,0)), "Energy Supply")</f>
        <v>Other</v>
      </c>
      <c r="L5292" s="12">
        <v>3.0000000000000001E-5</v>
      </c>
      <c r="M5292" s="12"/>
    </row>
    <row r="5293" spans="1:13" x14ac:dyDescent="0.3">
      <c r="A5293" s="18">
        <v>5291</v>
      </c>
      <c r="B5293" s="18">
        <f t="shared" si="164"/>
        <v>2023</v>
      </c>
      <c r="C5293" s="17">
        <v>45231</v>
      </c>
      <c r="D5293" s="18" t="s">
        <v>130</v>
      </c>
      <c r="E5293" s="18" t="s">
        <v>164</v>
      </c>
      <c r="F5293" s="18" t="str">
        <f t="shared" si="165"/>
        <v>National Grid-Transition Charge Adjustment Factor (TCAF)-45231</v>
      </c>
      <c r="G5293" s="11" t="s">
        <v>131</v>
      </c>
      <c r="H5293" s="11" t="s">
        <v>49</v>
      </c>
      <c r="I5293" s="11" t="s">
        <v>151</v>
      </c>
      <c r="J5293" s="11" t="s">
        <v>168</v>
      </c>
      <c r="K5293" s="11" t="str">
        <f>IFERROR(INDEX('EDC Component Dictionary'!$C$5:$C$37,MATCH('Rates Database'!J5293,'EDC Component Dictionary'!$B$5:$B$37,0)), "Energy Supply")</f>
        <v>Other</v>
      </c>
      <c r="L5293" s="12">
        <v>3.0000000000000001E-5</v>
      </c>
      <c r="M5293" s="12"/>
    </row>
    <row r="5294" spans="1:13" x14ac:dyDescent="0.3">
      <c r="A5294" s="18">
        <v>5292</v>
      </c>
      <c r="B5294" s="18">
        <f t="shared" si="164"/>
        <v>2023</v>
      </c>
      <c r="C5294" s="17">
        <v>45200</v>
      </c>
      <c r="D5294" s="18" t="s">
        <v>130</v>
      </c>
      <c r="E5294" s="18" t="s">
        <v>164</v>
      </c>
      <c r="F5294" s="18" t="str">
        <f t="shared" si="165"/>
        <v>National Grid-Transition Charge Adjustment Factor (TCAF)-45200</v>
      </c>
      <c r="G5294" s="11" t="s">
        <v>131</v>
      </c>
      <c r="H5294" s="11" t="s">
        <v>49</v>
      </c>
      <c r="I5294" s="11" t="s">
        <v>151</v>
      </c>
      <c r="J5294" s="11" t="s">
        <v>168</v>
      </c>
      <c r="K5294" s="11" t="str">
        <f>IFERROR(INDEX('EDC Component Dictionary'!$C$5:$C$37,MATCH('Rates Database'!J5294,'EDC Component Dictionary'!$B$5:$B$37,0)), "Energy Supply")</f>
        <v>Other</v>
      </c>
      <c r="L5294" s="12">
        <v>3.0000000000000001E-5</v>
      </c>
      <c r="M5294" s="12"/>
    </row>
    <row r="5295" spans="1:13" x14ac:dyDescent="0.3">
      <c r="A5295" s="18">
        <v>5293</v>
      </c>
      <c r="B5295" s="18">
        <f t="shared" si="164"/>
        <v>2023</v>
      </c>
      <c r="C5295" s="17">
        <v>45170</v>
      </c>
      <c r="D5295" s="18" t="s">
        <v>130</v>
      </c>
      <c r="E5295" s="18" t="s">
        <v>164</v>
      </c>
      <c r="F5295" s="18" t="str">
        <f t="shared" si="165"/>
        <v>National Grid-Transition Charge Adjustment Factor (TCAF)-45170</v>
      </c>
      <c r="G5295" s="11" t="s">
        <v>131</v>
      </c>
      <c r="H5295" s="11" t="s">
        <v>49</v>
      </c>
      <c r="I5295" s="11" t="s">
        <v>151</v>
      </c>
      <c r="J5295" s="11" t="s">
        <v>168</v>
      </c>
      <c r="K5295" s="11" t="str">
        <f>IFERROR(INDEX('EDC Component Dictionary'!$C$5:$C$37,MATCH('Rates Database'!J5295,'EDC Component Dictionary'!$B$5:$B$37,0)), "Energy Supply")</f>
        <v>Other</v>
      </c>
      <c r="L5295" s="12">
        <v>3.0000000000000001E-5</v>
      </c>
      <c r="M5295" s="12"/>
    </row>
    <row r="5296" spans="1:13" x14ac:dyDescent="0.3">
      <c r="A5296" s="18">
        <v>5294</v>
      </c>
      <c r="B5296" s="18">
        <f t="shared" si="164"/>
        <v>2023</v>
      </c>
      <c r="C5296" s="17">
        <v>45139</v>
      </c>
      <c r="D5296" s="18" t="s">
        <v>130</v>
      </c>
      <c r="E5296" s="18" t="s">
        <v>164</v>
      </c>
      <c r="F5296" s="18" t="str">
        <f t="shared" si="165"/>
        <v>National Grid-Transition Charge Adjustment Factor (TCAF)-45139</v>
      </c>
      <c r="G5296" s="11" t="s">
        <v>131</v>
      </c>
      <c r="H5296" s="11" t="s">
        <v>49</v>
      </c>
      <c r="I5296" s="11" t="s">
        <v>151</v>
      </c>
      <c r="J5296" s="11" t="s">
        <v>168</v>
      </c>
      <c r="K5296" s="11" t="str">
        <f>IFERROR(INDEX('EDC Component Dictionary'!$C$5:$C$37,MATCH('Rates Database'!J5296,'EDC Component Dictionary'!$B$5:$B$37,0)), "Energy Supply")</f>
        <v>Other</v>
      </c>
      <c r="L5296" s="12">
        <v>3.0000000000000001E-5</v>
      </c>
      <c r="M5296" s="12"/>
    </row>
    <row r="5297" spans="1:13" x14ac:dyDescent="0.3">
      <c r="A5297" s="18">
        <v>5295</v>
      </c>
      <c r="B5297" s="18">
        <f t="shared" si="164"/>
        <v>2023</v>
      </c>
      <c r="C5297" s="17">
        <v>45108</v>
      </c>
      <c r="D5297" s="18" t="s">
        <v>130</v>
      </c>
      <c r="E5297" s="18" t="s">
        <v>164</v>
      </c>
      <c r="F5297" s="18" t="str">
        <f t="shared" si="165"/>
        <v>National Grid-Transition Charge Adjustment Factor (TCAF)-45108</v>
      </c>
      <c r="G5297" s="11" t="s">
        <v>131</v>
      </c>
      <c r="H5297" s="11" t="s">
        <v>49</v>
      </c>
      <c r="I5297" s="11" t="s">
        <v>151</v>
      </c>
      <c r="J5297" s="11" t="s">
        <v>168</v>
      </c>
      <c r="K5297" s="11" t="str">
        <f>IFERROR(INDEX('EDC Component Dictionary'!$C$5:$C$37,MATCH('Rates Database'!J5297,'EDC Component Dictionary'!$B$5:$B$37,0)), "Energy Supply")</f>
        <v>Other</v>
      </c>
      <c r="L5297" s="12">
        <v>3.0000000000000001E-5</v>
      </c>
      <c r="M5297" s="12"/>
    </row>
    <row r="5298" spans="1:13" x14ac:dyDescent="0.3">
      <c r="A5298" s="18">
        <v>5296</v>
      </c>
      <c r="B5298" s="18">
        <f t="shared" si="164"/>
        <v>2023</v>
      </c>
      <c r="C5298" s="17">
        <v>45078</v>
      </c>
      <c r="D5298" s="18" t="s">
        <v>130</v>
      </c>
      <c r="E5298" s="18" t="s">
        <v>164</v>
      </c>
      <c r="F5298" s="18" t="str">
        <f t="shared" si="165"/>
        <v>National Grid-Transition Charge Adjustment Factor (TCAF)-45078</v>
      </c>
      <c r="G5298" s="11" t="s">
        <v>131</v>
      </c>
      <c r="H5298" s="11" t="s">
        <v>49</v>
      </c>
      <c r="I5298" s="11" t="s">
        <v>151</v>
      </c>
      <c r="J5298" s="11" t="s">
        <v>168</v>
      </c>
      <c r="K5298" s="11" t="str">
        <f>IFERROR(INDEX('EDC Component Dictionary'!$C$5:$C$37,MATCH('Rates Database'!J5298,'EDC Component Dictionary'!$B$5:$B$37,0)), "Energy Supply")</f>
        <v>Other</v>
      </c>
      <c r="L5298" s="12">
        <v>3.0000000000000001E-5</v>
      </c>
      <c r="M5298" s="12"/>
    </row>
    <row r="5299" spans="1:13" x14ac:dyDescent="0.3">
      <c r="A5299" s="18">
        <v>5297</v>
      </c>
      <c r="B5299" s="18">
        <f t="shared" si="164"/>
        <v>2023</v>
      </c>
      <c r="C5299" s="17">
        <v>45047</v>
      </c>
      <c r="D5299" s="18" t="s">
        <v>130</v>
      </c>
      <c r="E5299" s="18" t="s">
        <v>164</v>
      </c>
      <c r="F5299" s="18" t="str">
        <f t="shared" si="165"/>
        <v>National Grid-Transition Charge Adjustment Factor (TCAF)-45047</v>
      </c>
      <c r="G5299" s="11" t="s">
        <v>131</v>
      </c>
      <c r="H5299" s="11" t="s">
        <v>49</v>
      </c>
      <c r="I5299" s="11" t="s">
        <v>151</v>
      </c>
      <c r="J5299" s="11" t="s">
        <v>168</v>
      </c>
      <c r="K5299" s="11" t="str">
        <f>IFERROR(INDEX('EDC Component Dictionary'!$C$5:$C$37,MATCH('Rates Database'!J5299,'EDC Component Dictionary'!$B$5:$B$37,0)), "Energy Supply")</f>
        <v>Other</v>
      </c>
      <c r="L5299" s="12">
        <v>3.0000000000000001E-5</v>
      </c>
      <c r="M5299" s="12"/>
    </row>
    <row r="5300" spans="1:13" x14ac:dyDescent="0.3">
      <c r="A5300" s="18">
        <v>5298</v>
      </c>
      <c r="B5300" s="18">
        <f t="shared" si="164"/>
        <v>2023</v>
      </c>
      <c r="C5300" s="17">
        <v>45017</v>
      </c>
      <c r="D5300" s="18" t="s">
        <v>130</v>
      </c>
      <c r="E5300" s="18" t="s">
        <v>164</v>
      </c>
      <c r="F5300" s="18" t="str">
        <f t="shared" si="165"/>
        <v>National Grid-Transition Charge Adjustment Factor (TCAF)-45017</v>
      </c>
      <c r="G5300" s="11" t="s">
        <v>131</v>
      </c>
      <c r="H5300" s="11" t="s">
        <v>49</v>
      </c>
      <c r="I5300" s="11" t="s">
        <v>151</v>
      </c>
      <c r="J5300" s="11" t="s">
        <v>168</v>
      </c>
      <c r="K5300" s="11" t="str">
        <f>IFERROR(INDEX('EDC Component Dictionary'!$C$5:$C$37,MATCH('Rates Database'!J5300,'EDC Component Dictionary'!$B$5:$B$37,0)), "Energy Supply")</f>
        <v>Other</v>
      </c>
      <c r="L5300" s="12">
        <v>3.0000000000000001E-5</v>
      </c>
      <c r="M5300" s="12"/>
    </row>
    <row r="5301" spans="1:13" x14ac:dyDescent="0.3">
      <c r="A5301" s="18">
        <v>5299</v>
      </c>
      <c r="B5301" s="18">
        <f t="shared" si="164"/>
        <v>2023</v>
      </c>
      <c r="C5301" s="17">
        <v>44986</v>
      </c>
      <c r="D5301" s="18" t="s">
        <v>130</v>
      </c>
      <c r="E5301" s="18" t="s">
        <v>164</v>
      </c>
      <c r="F5301" s="18" t="str">
        <f t="shared" si="165"/>
        <v>National Grid-Transition Charge Adjustment Factor (TCAF)-44986</v>
      </c>
      <c r="G5301" s="11" t="s">
        <v>131</v>
      </c>
      <c r="H5301" s="11" t="s">
        <v>49</v>
      </c>
      <c r="I5301" s="11" t="s">
        <v>151</v>
      </c>
      <c r="J5301" s="11" t="s">
        <v>168</v>
      </c>
      <c r="K5301" s="11" t="str">
        <f>IFERROR(INDEX('EDC Component Dictionary'!$C$5:$C$37,MATCH('Rates Database'!J5301,'EDC Component Dictionary'!$B$5:$B$37,0)), "Energy Supply")</f>
        <v>Other</v>
      </c>
      <c r="L5301" s="12">
        <v>3.0000000000000001E-5</v>
      </c>
      <c r="M5301" s="12"/>
    </row>
    <row r="5302" spans="1:13" x14ac:dyDescent="0.3">
      <c r="A5302" s="18">
        <v>5300</v>
      </c>
      <c r="B5302" s="18">
        <f t="shared" si="164"/>
        <v>2023</v>
      </c>
      <c r="C5302" s="17">
        <v>44958</v>
      </c>
      <c r="D5302" s="18" t="s">
        <v>130</v>
      </c>
      <c r="E5302" s="18" t="s">
        <v>164</v>
      </c>
      <c r="F5302" s="18" t="str">
        <f t="shared" si="165"/>
        <v>National Grid-Transition Charge Adjustment Factor (TCAF)-44958</v>
      </c>
      <c r="G5302" s="11" t="s">
        <v>131</v>
      </c>
      <c r="H5302" s="11" t="s">
        <v>49</v>
      </c>
      <c r="I5302" s="11" t="s">
        <v>151</v>
      </c>
      <c r="J5302" s="11" t="s">
        <v>168</v>
      </c>
      <c r="K5302" s="11" t="str">
        <f>IFERROR(INDEX('EDC Component Dictionary'!$C$5:$C$37,MATCH('Rates Database'!J5302,'EDC Component Dictionary'!$B$5:$B$37,0)), "Energy Supply")</f>
        <v>Other</v>
      </c>
      <c r="L5302" s="12">
        <v>-4.0000000000000003E-5</v>
      </c>
      <c r="M5302" s="12"/>
    </row>
    <row r="5303" spans="1:13" x14ac:dyDescent="0.3">
      <c r="A5303" s="18">
        <v>5301</v>
      </c>
      <c r="B5303" s="18">
        <f t="shared" si="164"/>
        <v>2023</v>
      </c>
      <c r="C5303" s="17">
        <v>44927</v>
      </c>
      <c r="D5303" s="18" t="s">
        <v>130</v>
      </c>
      <c r="E5303" s="18" t="s">
        <v>164</v>
      </c>
      <c r="F5303" s="18" t="str">
        <f t="shared" si="165"/>
        <v>National Grid-Transition Charge Adjustment Factor (TCAF)-44927</v>
      </c>
      <c r="G5303" s="11" t="s">
        <v>131</v>
      </c>
      <c r="H5303" s="11" t="s">
        <v>49</v>
      </c>
      <c r="I5303" s="11" t="s">
        <v>151</v>
      </c>
      <c r="J5303" s="11" t="s">
        <v>168</v>
      </c>
      <c r="K5303" s="11" t="str">
        <f>IFERROR(INDEX('EDC Component Dictionary'!$C$5:$C$37,MATCH('Rates Database'!J5303,'EDC Component Dictionary'!$B$5:$B$37,0)), "Energy Supply")</f>
        <v>Other</v>
      </c>
      <c r="L5303" s="12">
        <v>-4.0000000000000003E-5</v>
      </c>
      <c r="M5303" s="12"/>
    </row>
    <row r="5304" spans="1:13" x14ac:dyDescent="0.3">
      <c r="A5304" s="18">
        <v>5302</v>
      </c>
      <c r="B5304" s="18">
        <f t="shared" si="164"/>
        <v>2022</v>
      </c>
      <c r="C5304" s="17">
        <v>44896</v>
      </c>
      <c r="D5304" s="18" t="s">
        <v>130</v>
      </c>
      <c r="E5304" s="18" t="s">
        <v>164</v>
      </c>
      <c r="F5304" s="18" t="str">
        <f t="shared" si="165"/>
        <v>National Grid-Transition Charge Adjustment Factor (TCAF)-44896</v>
      </c>
      <c r="G5304" s="11" t="s">
        <v>131</v>
      </c>
      <c r="H5304" s="11" t="s">
        <v>49</v>
      </c>
      <c r="I5304" s="11" t="s">
        <v>151</v>
      </c>
      <c r="J5304" s="11" t="s">
        <v>168</v>
      </c>
      <c r="K5304" s="11" t="str">
        <f>IFERROR(INDEX('EDC Component Dictionary'!$C$5:$C$37,MATCH('Rates Database'!J5304,'EDC Component Dictionary'!$B$5:$B$37,0)), "Energy Supply")</f>
        <v>Other</v>
      </c>
      <c r="L5304" s="12">
        <v>-4.0000000000000003E-5</v>
      </c>
      <c r="M5304" s="12"/>
    </row>
    <row r="5305" spans="1:13" x14ac:dyDescent="0.3">
      <c r="A5305" s="18">
        <v>5303</v>
      </c>
      <c r="B5305" s="18">
        <f t="shared" si="164"/>
        <v>2022</v>
      </c>
      <c r="C5305" s="17">
        <v>44866</v>
      </c>
      <c r="D5305" s="18" t="s">
        <v>130</v>
      </c>
      <c r="E5305" s="18" t="s">
        <v>164</v>
      </c>
      <c r="F5305" s="18" t="str">
        <f t="shared" si="165"/>
        <v>National Grid-Transition Charge Adjustment Factor (TCAF)-44866</v>
      </c>
      <c r="G5305" s="11" t="s">
        <v>131</v>
      </c>
      <c r="H5305" s="11" t="s">
        <v>49</v>
      </c>
      <c r="I5305" s="11" t="s">
        <v>151</v>
      </c>
      <c r="J5305" s="11" t="s">
        <v>168</v>
      </c>
      <c r="K5305" s="11" t="str">
        <f>IFERROR(INDEX('EDC Component Dictionary'!$C$5:$C$37,MATCH('Rates Database'!J5305,'EDC Component Dictionary'!$B$5:$B$37,0)), "Energy Supply")</f>
        <v>Other</v>
      </c>
      <c r="L5305" s="12">
        <v>-4.0000000000000003E-5</v>
      </c>
      <c r="M5305" s="12"/>
    </row>
    <row r="5306" spans="1:13" x14ac:dyDescent="0.3">
      <c r="A5306" s="18">
        <v>5304</v>
      </c>
      <c r="B5306" s="18">
        <f t="shared" si="164"/>
        <v>2022</v>
      </c>
      <c r="C5306" s="17">
        <v>44835</v>
      </c>
      <c r="D5306" s="18" t="s">
        <v>130</v>
      </c>
      <c r="E5306" s="18" t="s">
        <v>164</v>
      </c>
      <c r="F5306" s="18" t="str">
        <f t="shared" si="165"/>
        <v>National Grid-Transition Charge Adjustment Factor (TCAF)-44835</v>
      </c>
      <c r="G5306" s="11" t="s">
        <v>131</v>
      </c>
      <c r="H5306" s="11" t="s">
        <v>49</v>
      </c>
      <c r="I5306" s="11" t="s">
        <v>151</v>
      </c>
      <c r="J5306" s="11" t="s">
        <v>168</v>
      </c>
      <c r="K5306" s="11" t="str">
        <f>IFERROR(INDEX('EDC Component Dictionary'!$C$5:$C$37,MATCH('Rates Database'!J5306,'EDC Component Dictionary'!$B$5:$B$37,0)), "Energy Supply")</f>
        <v>Other</v>
      </c>
      <c r="L5306" s="12">
        <v>-4.0000000000000003E-5</v>
      </c>
      <c r="M5306" s="12"/>
    </row>
    <row r="5307" spans="1:13" x14ac:dyDescent="0.3">
      <c r="A5307" s="18">
        <v>5305</v>
      </c>
      <c r="B5307" s="18">
        <f t="shared" si="164"/>
        <v>2022</v>
      </c>
      <c r="C5307" s="17">
        <v>44805</v>
      </c>
      <c r="D5307" s="18" t="s">
        <v>130</v>
      </c>
      <c r="E5307" s="18" t="s">
        <v>164</v>
      </c>
      <c r="F5307" s="18" t="str">
        <f t="shared" si="165"/>
        <v>National Grid-Transition Charge Adjustment Factor (TCAF)-44805</v>
      </c>
      <c r="G5307" s="11" t="s">
        <v>131</v>
      </c>
      <c r="H5307" s="11" t="s">
        <v>49</v>
      </c>
      <c r="I5307" s="11" t="s">
        <v>151</v>
      </c>
      <c r="J5307" s="11" t="s">
        <v>168</v>
      </c>
      <c r="K5307" s="11" t="str">
        <f>IFERROR(INDEX('EDC Component Dictionary'!$C$5:$C$37,MATCH('Rates Database'!J5307,'EDC Component Dictionary'!$B$5:$B$37,0)), "Energy Supply")</f>
        <v>Other</v>
      </c>
      <c r="L5307" s="12">
        <v>-4.0000000000000003E-5</v>
      </c>
      <c r="M5307" s="12"/>
    </row>
    <row r="5308" spans="1:13" x14ac:dyDescent="0.3">
      <c r="A5308" s="18">
        <v>5306</v>
      </c>
      <c r="B5308" s="18">
        <f t="shared" si="164"/>
        <v>2022</v>
      </c>
      <c r="C5308" s="17">
        <v>44774</v>
      </c>
      <c r="D5308" s="18" t="s">
        <v>130</v>
      </c>
      <c r="E5308" s="18" t="s">
        <v>164</v>
      </c>
      <c r="F5308" s="18" t="str">
        <f t="shared" si="165"/>
        <v>National Grid-Transition Charge Adjustment Factor (TCAF)-44774</v>
      </c>
      <c r="G5308" s="11" t="s">
        <v>131</v>
      </c>
      <c r="H5308" s="11" t="s">
        <v>49</v>
      </c>
      <c r="I5308" s="11" t="s">
        <v>151</v>
      </c>
      <c r="J5308" s="11" t="s">
        <v>168</v>
      </c>
      <c r="K5308" s="11" t="str">
        <f>IFERROR(INDEX('EDC Component Dictionary'!$C$5:$C$37,MATCH('Rates Database'!J5308,'EDC Component Dictionary'!$B$5:$B$37,0)), "Energy Supply")</f>
        <v>Other</v>
      </c>
      <c r="L5308" s="12">
        <v>-4.0000000000000003E-5</v>
      </c>
      <c r="M5308" s="12"/>
    </row>
    <row r="5309" spans="1:13" x14ac:dyDescent="0.3">
      <c r="A5309" s="18">
        <v>5307</v>
      </c>
      <c r="B5309" s="18">
        <f t="shared" si="164"/>
        <v>2022</v>
      </c>
      <c r="C5309" s="17">
        <v>44743</v>
      </c>
      <c r="D5309" s="18" t="s">
        <v>130</v>
      </c>
      <c r="E5309" s="18" t="s">
        <v>164</v>
      </c>
      <c r="F5309" s="18" t="str">
        <f t="shared" si="165"/>
        <v>National Grid-Transition Charge Adjustment Factor (TCAF)-44743</v>
      </c>
      <c r="G5309" s="11" t="s">
        <v>131</v>
      </c>
      <c r="H5309" s="11" t="s">
        <v>49</v>
      </c>
      <c r="I5309" s="11" t="s">
        <v>151</v>
      </c>
      <c r="J5309" s="11" t="s">
        <v>168</v>
      </c>
      <c r="K5309" s="11" t="str">
        <f>IFERROR(INDEX('EDC Component Dictionary'!$C$5:$C$37,MATCH('Rates Database'!J5309,'EDC Component Dictionary'!$B$5:$B$37,0)), "Energy Supply")</f>
        <v>Other</v>
      </c>
      <c r="L5309" s="12">
        <v>-4.0000000000000003E-5</v>
      </c>
      <c r="M5309" s="12"/>
    </row>
    <row r="5310" spans="1:13" x14ac:dyDescent="0.3">
      <c r="A5310" s="18">
        <v>5308</v>
      </c>
      <c r="B5310" s="18">
        <f t="shared" si="164"/>
        <v>2022</v>
      </c>
      <c r="C5310" s="17">
        <v>44713</v>
      </c>
      <c r="D5310" s="18" t="s">
        <v>130</v>
      </c>
      <c r="E5310" s="18" t="s">
        <v>164</v>
      </c>
      <c r="F5310" s="18" t="str">
        <f t="shared" si="165"/>
        <v>National Grid-Transition Charge Adjustment Factor (TCAF)-44713</v>
      </c>
      <c r="G5310" s="11" t="s">
        <v>131</v>
      </c>
      <c r="H5310" s="11" t="s">
        <v>49</v>
      </c>
      <c r="I5310" s="11" t="s">
        <v>151</v>
      </c>
      <c r="J5310" s="11" t="s">
        <v>168</v>
      </c>
      <c r="K5310" s="11" t="str">
        <f>IFERROR(INDEX('EDC Component Dictionary'!$C$5:$C$37,MATCH('Rates Database'!J5310,'EDC Component Dictionary'!$B$5:$B$37,0)), "Energy Supply")</f>
        <v>Other</v>
      </c>
      <c r="L5310" s="12">
        <v>-4.0000000000000003E-5</v>
      </c>
      <c r="M5310" s="12"/>
    </row>
    <row r="5311" spans="1:13" x14ac:dyDescent="0.3">
      <c r="A5311" s="18">
        <v>5309</v>
      </c>
      <c r="B5311" s="18">
        <f t="shared" si="164"/>
        <v>2022</v>
      </c>
      <c r="C5311" s="17">
        <v>44682</v>
      </c>
      <c r="D5311" s="18" t="s">
        <v>130</v>
      </c>
      <c r="E5311" s="18" t="s">
        <v>164</v>
      </c>
      <c r="F5311" s="18" t="str">
        <f t="shared" si="165"/>
        <v>National Grid-Transition Charge Adjustment Factor (TCAF)-44682</v>
      </c>
      <c r="G5311" s="11" t="s">
        <v>131</v>
      </c>
      <c r="H5311" s="11" t="s">
        <v>49</v>
      </c>
      <c r="I5311" s="11" t="s">
        <v>151</v>
      </c>
      <c r="J5311" s="11" t="s">
        <v>168</v>
      </c>
      <c r="K5311" s="11" t="str">
        <f>IFERROR(INDEX('EDC Component Dictionary'!$C$5:$C$37,MATCH('Rates Database'!J5311,'EDC Component Dictionary'!$B$5:$B$37,0)), "Energy Supply")</f>
        <v>Other</v>
      </c>
      <c r="L5311" s="12">
        <v>-4.0000000000000003E-5</v>
      </c>
      <c r="M5311" s="12"/>
    </row>
    <row r="5312" spans="1:13" x14ac:dyDescent="0.3">
      <c r="A5312" s="18">
        <v>5310</v>
      </c>
      <c r="B5312" s="18">
        <f t="shared" si="164"/>
        <v>2022</v>
      </c>
      <c r="C5312" s="17">
        <v>44652</v>
      </c>
      <c r="D5312" s="18" t="s">
        <v>130</v>
      </c>
      <c r="E5312" s="18" t="s">
        <v>164</v>
      </c>
      <c r="F5312" s="18" t="str">
        <f t="shared" si="165"/>
        <v>National Grid-Transition Charge Adjustment Factor (TCAF)-44652</v>
      </c>
      <c r="G5312" s="11" t="s">
        <v>131</v>
      </c>
      <c r="H5312" s="11" t="s">
        <v>49</v>
      </c>
      <c r="I5312" s="11" t="s">
        <v>151</v>
      </c>
      <c r="J5312" s="11" t="s">
        <v>168</v>
      </c>
      <c r="K5312" s="11" t="str">
        <f>IFERROR(INDEX('EDC Component Dictionary'!$C$5:$C$37,MATCH('Rates Database'!J5312,'EDC Component Dictionary'!$B$5:$B$37,0)), "Energy Supply")</f>
        <v>Other</v>
      </c>
      <c r="L5312" s="12">
        <v>-4.0000000000000003E-5</v>
      </c>
      <c r="M5312" s="12"/>
    </row>
    <row r="5313" spans="1:13" x14ac:dyDescent="0.3">
      <c r="A5313" s="18">
        <v>5311</v>
      </c>
      <c r="B5313" s="18">
        <f t="shared" si="164"/>
        <v>2022</v>
      </c>
      <c r="C5313" s="17">
        <v>44621</v>
      </c>
      <c r="D5313" s="18" t="s">
        <v>130</v>
      </c>
      <c r="E5313" s="18" t="s">
        <v>164</v>
      </c>
      <c r="F5313" s="18" t="str">
        <f t="shared" si="165"/>
        <v>National Grid-Transition Charge Adjustment Factor (TCAF)-44621</v>
      </c>
      <c r="G5313" s="11" t="s">
        <v>131</v>
      </c>
      <c r="H5313" s="11" t="s">
        <v>49</v>
      </c>
      <c r="I5313" s="11" t="s">
        <v>151</v>
      </c>
      <c r="J5313" s="11" t="s">
        <v>168</v>
      </c>
      <c r="K5313" s="11" t="str">
        <f>IFERROR(INDEX('EDC Component Dictionary'!$C$5:$C$37,MATCH('Rates Database'!J5313,'EDC Component Dictionary'!$B$5:$B$37,0)), "Energy Supply")</f>
        <v>Other</v>
      </c>
      <c r="L5313" s="12">
        <v>-4.0000000000000003E-5</v>
      </c>
      <c r="M5313" s="12"/>
    </row>
    <row r="5314" spans="1:13" x14ac:dyDescent="0.3">
      <c r="A5314" s="18">
        <v>5312</v>
      </c>
      <c r="B5314" s="18">
        <f t="shared" si="164"/>
        <v>2022</v>
      </c>
      <c r="C5314" s="17">
        <v>44593</v>
      </c>
      <c r="D5314" s="18" t="s">
        <v>130</v>
      </c>
      <c r="E5314" s="18" t="s">
        <v>164</v>
      </c>
      <c r="F5314" s="18" t="str">
        <f t="shared" si="165"/>
        <v>National Grid-Transition Charge Adjustment Factor (TCAF)-44593</v>
      </c>
      <c r="G5314" s="11" t="s">
        <v>131</v>
      </c>
      <c r="H5314" s="11" t="s">
        <v>49</v>
      </c>
      <c r="I5314" s="11" t="s">
        <v>151</v>
      </c>
      <c r="J5314" s="11" t="s">
        <v>168</v>
      </c>
      <c r="K5314" s="11" t="str">
        <f>IFERROR(INDEX('EDC Component Dictionary'!$C$5:$C$37,MATCH('Rates Database'!J5314,'EDC Component Dictionary'!$B$5:$B$37,0)), "Energy Supply")</f>
        <v>Other</v>
      </c>
      <c r="L5314" s="12">
        <v>0</v>
      </c>
      <c r="M5314" s="12"/>
    </row>
    <row r="5315" spans="1:13" x14ac:dyDescent="0.3">
      <c r="A5315" s="18">
        <v>5313</v>
      </c>
      <c r="B5315" s="18">
        <f t="shared" ref="B5315:B5378" si="166">YEAR(C5315)</f>
        <v>2022</v>
      </c>
      <c r="C5315" s="17">
        <v>44562</v>
      </c>
      <c r="D5315" s="18" t="s">
        <v>130</v>
      </c>
      <c r="E5315" s="18" t="s">
        <v>164</v>
      </c>
      <c r="F5315" s="18" t="str">
        <f t="shared" si="165"/>
        <v>National Grid-Transition Charge Adjustment Factor (TCAF)-44562</v>
      </c>
      <c r="G5315" s="11" t="s">
        <v>131</v>
      </c>
      <c r="H5315" s="11" t="s">
        <v>49</v>
      </c>
      <c r="I5315" s="11" t="s">
        <v>151</v>
      </c>
      <c r="J5315" s="11" t="s">
        <v>168</v>
      </c>
      <c r="K5315" s="11" t="str">
        <f>IFERROR(INDEX('EDC Component Dictionary'!$C$5:$C$37,MATCH('Rates Database'!J5315,'EDC Component Dictionary'!$B$5:$B$37,0)), "Energy Supply")</f>
        <v>Other</v>
      </c>
      <c r="L5315" s="12">
        <v>0</v>
      </c>
      <c r="M5315" s="12"/>
    </row>
    <row r="5316" spans="1:13" x14ac:dyDescent="0.3">
      <c r="A5316" s="18">
        <v>5314</v>
      </c>
      <c r="B5316" s="18">
        <f t="shared" si="166"/>
        <v>2021</v>
      </c>
      <c r="C5316" s="17">
        <v>44531</v>
      </c>
      <c r="D5316" s="18" t="s">
        <v>130</v>
      </c>
      <c r="E5316" s="18" t="s">
        <v>164</v>
      </c>
      <c r="F5316" s="18" t="str">
        <f t="shared" ref="F5316:F5379" si="167">_xlfn.CONCAT(E5316,"-",J5316,"-",C5316)</f>
        <v>National Grid-Transition Charge Adjustment Factor (TCAF)-44531</v>
      </c>
      <c r="G5316" s="11" t="s">
        <v>131</v>
      </c>
      <c r="H5316" s="11" t="s">
        <v>49</v>
      </c>
      <c r="I5316" s="11" t="s">
        <v>151</v>
      </c>
      <c r="J5316" s="11" t="s">
        <v>168</v>
      </c>
      <c r="K5316" s="11" t="str">
        <f>IFERROR(INDEX('EDC Component Dictionary'!$C$5:$C$37,MATCH('Rates Database'!J5316,'EDC Component Dictionary'!$B$5:$B$37,0)), "Energy Supply")</f>
        <v>Other</v>
      </c>
      <c r="L5316" s="12">
        <v>0</v>
      </c>
      <c r="M5316" s="12"/>
    </row>
    <row r="5317" spans="1:13" x14ac:dyDescent="0.3">
      <c r="A5317" s="18">
        <v>5315</v>
      </c>
      <c r="B5317" s="18">
        <f t="shared" si="166"/>
        <v>2021</v>
      </c>
      <c r="C5317" s="17">
        <v>44501</v>
      </c>
      <c r="D5317" s="18" t="s">
        <v>130</v>
      </c>
      <c r="E5317" s="18" t="s">
        <v>164</v>
      </c>
      <c r="F5317" s="18" t="str">
        <f t="shared" si="167"/>
        <v>National Grid-Transition Charge Adjustment Factor (TCAF)-44501</v>
      </c>
      <c r="G5317" s="11" t="s">
        <v>131</v>
      </c>
      <c r="H5317" s="11" t="s">
        <v>49</v>
      </c>
      <c r="I5317" s="11" t="s">
        <v>151</v>
      </c>
      <c r="J5317" s="11" t="s">
        <v>168</v>
      </c>
      <c r="K5317" s="11" t="str">
        <f>IFERROR(INDEX('EDC Component Dictionary'!$C$5:$C$37,MATCH('Rates Database'!J5317,'EDC Component Dictionary'!$B$5:$B$37,0)), "Energy Supply")</f>
        <v>Other</v>
      </c>
      <c r="L5317" s="12">
        <v>0</v>
      </c>
      <c r="M5317" s="12"/>
    </row>
    <row r="5318" spans="1:13" x14ac:dyDescent="0.3">
      <c r="A5318" s="18">
        <v>5316</v>
      </c>
      <c r="B5318" s="18">
        <f t="shared" si="166"/>
        <v>2021</v>
      </c>
      <c r="C5318" s="17">
        <v>44470</v>
      </c>
      <c r="D5318" s="18" t="s">
        <v>130</v>
      </c>
      <c r="E5318" s="18" t="s">
        <v>164</v>
      </c>
      <c r="F5318" s="18" t="str">
        <f t="shared" si="167"/>
        <v>National Grid-Transition Charge Adjustment Factor (TCAF)-44470</v>
      </c>
      <c r="G5318" s="11" t="s">
        <v>131</v>
      </c>
      <c r="H5318" s="11" t="s">
        <v>49</v>
      </c>
      <c r="I5318" s="11" t="s">
        <v>151</v>
      </c>
      <c r="J5318" s="11" t="s">
        <v>168</v>
      </c>
      <c r="K5318" s="11" t="str">
        <f>IFERROR(INDEX('EDC Component Dictionary'!$C$5:$C$37,MATCH('Rates Database'!J5318,'EDC Component Dictionary'!$B$5:$B$37,0)), "Energy Supply")</f>
        <v>Other</v>
      </c>
      <c r="L5318" s="12">
        <v>0</v>
      </c>
      <c r="M5318" s="12"/>
    </row>
    <row r="5319" spans="1:13" x14ac:dyDescent="0.3">
      <c r="A5319" s="18">
        <v>5317</v>
      </c>
      <c r="B5319" s="18">
        <f t="shared" si="166"/>
        <v>2021</v>
      </c>
      <c r="C5319" s="17">
        <v>44440</v>
      </c>
      <c r="D5319" s="18" t="s">
        <v>130</v>
      </c>
      <c r="E5319" s="18" t="s">
        <v>164</v>
      </c>
      <c r="F5319" s="18" t="str">
        <f t="shared" si="167"/>
        <v>National Grid-Transition Charge Adjustment Factor (TCAF)-44440</v>
      </c>
      <c r="G5319" s="11" t="s">
        <v>131</v>
      </c>
      <c r="H5319" s="11" t="s">
        <v>49</v>
      </c>
      <c r="I5319" s="11" t="s">
        <v>151</v>
      </c>
      <c r="J5319" s="11" t="s">
        <v>168</v>
      </c>
      <c r="K5319" s="11" t="str">
        <f>IFERROR(INDEX('EDC Component Dictionary'!$C$5:$C$37,MATCH('Rates Database'!J5319,'EDC Component Dictionary'!$B$5:$B$37,0)), "Energy Supply")</f>
        <v>Other</v>
      </c>
      <c r="L5319" s="12">
        <v>0</v>
      </c>
      <c r="M5319" s="12"/>
    </row>
    <row r="5320" spans="1:13" x14ac:dyDescent="0.3">
      <c r="A5320" s="18">
        <v>5318</v>
      </c>
      <c r="B5320" s="18">
        <f t="shared" si="166"/>
        <v>2021</v>
      </c>
      <c r="C5320" s="17">
        <v>44409</v>
      </c>
      <c r="D5320" s="18" t="s">
        <v>130</v>
      </c>
      <c r="E5320" s="18" t="s">
        <v>164</v>
      </c>
      <c r="F5320" s="18" t="str">
        <f t="shared" si="167"/>
        <v>National Grid-Transition Charge Adjustment Factor (TCAF)-44409</v>
      </c>
      <c r="G5320" s="11" t="s">
        <v>131</v>
      </c>
      <c r="H5320" s="11" t="s">
        <v>49</v>
      </c>
      <c r="I5320" s="11" t="s">
        <v>151</v>
      </c>
      <c r="J5320" s="11" t="s">
        <v>168</v>
      </c>
      <c r="K5320" s="11" t="str">
        <f>IFERROR(INDEX('EDC Component Dictionary'!$C$5:$C$37,MATCH('Rates Database'!J5320,'EDC Component Dictionary'!$B$5:$B$37,0)), "Energy Supply")</f>
        <v>Other</v>
      </c>
      <c r="L5320" s="12">
        <v>0</v>
      </c>
      <c r="M5320" s="12"/>
    </row>
    <row r="5321" spans="1:13" x14ac:dyDescent="0.3">
      <c r="A5321" s="18">
        <v>5319</v>
      </c>
      <c r="B5321" s="18">
        <f t="shared" si="166"/>
        <v>2021</v>
      </c>
      <c r="C5321" s="17">
        <v>44378</v>
      </c>
      <c r="D5321" s="18" t="s">
        <v>130</v>
      </c>
      <c r="E5321" s="18" t="s">
        <v>164</v>
      </c>
      <c r="F5321" s="18" t="str">
        <f t="shared" si="167"/>
        <v>National Grid-Transition Charge Adjustment Factor (TCAF)-44378</v>
      </c>
      <c r="G5321" s="11" t="s">
        <v>131</v>
      </c>
      <c r="H5321" s="11" t="s">
        <v>49</v>
      </c>
      <c r="I5321" s="11" t="s">
        <v>151</v>
      </c>
      <c r="J5321" s="11" t="s">
        <v>168</v>
      </c>
      <c r="K5321" s="11" t="str">
        <f>IFERROR(INDEX('EDC Component Dictionary'!$C$5:$C$37,MATCH('Rates Database'!J5321,'EDC Component Dictionary'!$B$5:$B$37,0)), "Energy Supply")</f>
        <v>Other</v>
      </c>
      <c r="L5321" s="12">
        <v>0</v>
      </c>
      <c r="M5321" s="12"/>
    </row>
    <row r="5322" spans="1:13" x14ac:dyDescent="0.3">
      <c r="A5322" s="18">
        <v>5320</v>
      </c>
      <c r="B5322" s="18">
        <f t="shared" si="166"/>
        <v>2021</v>
      </c>
      <c r="C5322" s="17">
        <v>44348</v>
      </c>
      <c r="D5322" s="18" t="s">
        <v>130</v>
      </c>
      <c r="E5322" s="18" t="s">
        <v>164</v>
      </c>
      <c r="F5322" s="18" t="str">
        <f t="shared" si="167"/>
        <v>National Grid-Transition Charge Adjustment Factor (TCAF)-44348</v>
      </c>
      <c r="G5322" s="11" t="s">
        <v>131</v>
      </c>
      <c r="H5322" s="11" t="s">
        <v>49</v>
      </c>
      <c r="I5322" s="11" t="s">
        <v>151</v>
      </c>
      <c r="J5322" s="11" t="s">
        <v>168</v>
      </c>
      <c r="K5322" s="11" t="str">
        <f>IFERROR(INDEX('EDC Component Dictionary'!$C$5:$C$37,MATCH('Rates Database'!J5322,'EDC Component Dictionary'!$B$5:$B$37,0)), "Energy Supply")</f>
        <v>Other</v>
      </c>
      <c r="L5322" s="12">
        <v>0</v>
      </c>
      <c r="M5322" s="12"/>
    </row>
    <row r="5323" spans="1:13" x14ac:dyDescent="0.3">
      <c r="A5323" s="18">
        <v>5321</v>
      </c>
      <c r="B5323" s="18">
        <f t="shared" si="166"/>
        <v>2021</v>
      </c>
      <c r="C5323" s="17">
        <v>44317</v>
      </c>
      <c r="D5323" s="18" t="s">
        <v>130</v>
      </c>
      <c r="E5323" s="18" t="s">
        <v>164</v>
      </c>
      <c r="F5323" s="18" t="str">
        <f t="shared" si="167"/>
        <v>National Grid-Transition Charge Adjustment Factor (TCAF)-44317</v>
      </c>
      <c r="G5323" s="11" t="s">
        <v>131</v>
      </c>
      <c r="H5323" s="11" t="s">
        <v>49</v>
      </c>
      <c r="I5323" s="11" t="s">
        <v>151</v>
      </c>
      <c r="J5323" s="11" t="s">
        <v>168</v>
      </c>
      <c r="K5323" s="11" t="str">
        <f>IFERROR(INDEX('EDC Component Dictionary'!$C$5:$C$37,MATCH('Rates Database'!J5323,'EDC Component Dictionary'!$B$5:$B$37,0)), "Energy Supply")</f>
        <v>Other</v>
      </c>
      <c r="L5323" s="12">
        <v>0</v>
      </c>
      <c r="M5323" s="12"/>
    </row>
    <row r="5324" spans="1:13" x14ac:dyDescent="0.3">
      <c r="A5324" s="18">
        <v>5322</v>
      </c>
      <c r="B5324" s="18">
        <f t="shared" si="166"/>
        <v>2021</v>
      </c>
      <c r="C5324" s="17">
        <v>44287</v>
      </c>
      <c r="D5324" s="18" t="s">
        <v>130</v>
      </c>
      <c r="E5324" s="18" t="s">
        <v>164</v>
      </c>
      <c r="F5324" s="18" t="str">
        <f t="shared" si="167"/>
        <v>National Grid-Transition Charge Adjustment Factor (TCAF)-44287</v>
      </c>
      <c r="G5324" s="11" t="s">
        <v>131</v>
      </c>
      <c r="H5324" s="11" t="s">
        <v>49</v>
      </c>
      <c r="I5324" s="11" t="s">
        <v>151</v>
      </c>
      <c r="J5324" s="11" t="s">
        <v>168</v>
      </c>
      <c r="K5324" s="11" t="str">
        <f>IFERROR(INDEX('EDC Component Dictionary'!$C$5:$C$37,MATCH('Rates Database'!J5324,'EDC Component Dictionary'!$B$5:$B$37,0)), "Energy Supply")</f>
        <v>Other</v>
      </c>
      <c r="L5324" s="12">
        <v>0</v>
      </c>
      <c r="M5324" s="12"/>
    </row>
    <row r="5325" spans="1:13" x14ac:dyDescent="0.3">
      <c r="A5325" s="18">
        <v>5323</v>
      </c>
      <c r="B5325" s="18">
        <f t="shared" si="166"/>
        <v>2021</v>
      </c>
      <c r="C5325" s="17">
        <v>44256</v>
      </c>
      <c r="D5325" s="18" t="s">
        <v>130</v>
      </c>
      <c r="E5325" s="18" t="s">
        <v>164</v>
      </c>
      <c r="F5325" s="18" t="str">
        <f t="shared" si="167"/>
        <v>National Grid-Transition Charge Adjustment Factor (TCAF)-44256</v>
      </c>
      <c r="G5325" s="11" t="s">
        <v>131</v>
      </c>
      <c r="H5325" s="11" t="s">
        <v>49</v>
      </c>
      <c r="I5325" s="11" t="s">
        <v>151</v>
      </c>
      <c r="J5325" s="11" t="s">
        <v>168</v>
      </c>
      <c r="K5325" s="11" t="str">
        <f>IFERROR(INDEX('EDC Component Dictionary'!$C$5:$C$37,MATCH('Rates Database'!J5325,'EDC Component Dictionary'!$B$5:$B$37,0)), "Energy Supply")</f>
        <v>Other</v>
      </c>
      <c r="L5325" s="12">
        <v>0</v>
      </c>
      <c r="M5325" s="12"/>
    </row>
    <row r="5326" spans="1:13" x14ac:dyDescent="0.3">
      <c r="A5326" s="18">
        <v>5324</v>
      </c>
      <c r="B5326" s="18">
        <f t="shared" si="166"/>
        <v>2021</v>
      </c>
      <c r="C5326" s="17">
        <v>44228</v>
      </c>
      <c r="D5326" s="18" t="s">
        <v>130</v>
      </c>
      <c r="E5326" s="18" t="s">
        <v>164</v>
      </c>
      <c r="F5326" s="18" t="str">
        <f t="shared" si="167"/>
        <v>National Grid-Transition Charge Adjustment Factor (TCAF)-44228</v>
      </c>
      <c r="G5326" s="11" t="s">
        <v>131</v>
      </c>
      <c r="H5326" s="11" t="s">
        <v>49</v>
      </c>
      <c r="I5326" s="11" t="s">
        <v>151</v>
      </c>
      <c r="J5326" s="11" t="s">
        <v>168</v>
      </c>
      <c r="K5326" s="11" t="str">
        <f>IFERROR(INDEX('EDC Component Dictionary'!$C$5:$C$37,MATCH('Rates Database'!J5326,'EDC Component Dictionary'!$B$5:$B$37,0)), "Energy Supply")</f>
        <v>Other</v>
      </c>
      <c r="L5326" s="12">
        <v>-6.0000000000000002E-5</v>
      </c>
      <c r="M5326" s="12"/>
    </row>
    <row r="5327" spans="1:13" x14ac:dyDescent="0.3">
      <c r="A5327" s="18">
        <v>5325</v>
      </c>
      <c r="B5327" s="18">
        <f t="shared" si="166"/>
        <v>2021</v>
      </c>
      <c r="C5327" s="17">
        <v>44197</v>
      </c>
      <c r="D5327" s="18" t="s">
        <v>130</v>
      </c>
      <c r="E5327" s="18" t="s">
        <v>164</v>
      </c>
      <c r="F5327" s="18" t="str">
        <f t="shared" si="167"/>
        <v>National Grid-Transition Charge Adjustment Factor (TCAF)-44197</v>
      </c>
      <c r="G5327" s="11" t="s">
        <v>131</v>
      </c>
      <c r="H5327" s="11" t="s">
        <v>49</v>
      </c>
      <c r="I5327" s="11" t="s">
        <v>151</v>
      </c>
      <c r="J5327" s="11" t="s">
        <v>168</v>
      </c>
      <c r="K5327" s="11" t="str">
        <f>IFERROR(INDEX('EDC Component Dictionary'!$C$5:$C$37,MATCH('Rates Database'!J5327,'EDC Component Dictionary'!$B$5:$B$37,0)), "Energy Supply")</f>
        <v>Other</v>
      </c>
      <c r="L5327" s="12">
        <v>-6.0000000000000002E-5</v>
      </c>
      <c r="M5327" s="12"/>
    </row>
    <row r="5328" spans="1:13" x14ac:dyDescent="0.3">
      <c r="A5328" s="18">
        <v>5326</v>
      </c>
      <c r="B5328" s="18">
        <f t="shared" si="166"/>
        <v>2020</v>
      </c>
      <c r="C5328" s="17">
        <v>44166</v>
      </c>
      <c r="D5328" s="18" t="s">
        <v>130</v>
      </c>
      <c r="E5328" s="18" t="s">
        <v>164</v>
      </c>
      <c r="F5328" s="18" t="str">
        <f t="shared" si="167"/>
        <v>National Grid-Transition Charge Adjustment Factor (TCAF)-44166</v>
      </c>
      <c r="G5328" s="11" t="s">
        <v>131</v>
      </c>
      <c r="H5328" s="11" t="s">
        <v>49</v>
      </c>
      <c r="I5328" s="11" t="s">
        <v>151</v>
      </c>
      <c r="J5328" s="11" t="s">
        <v>168</v>
      </c>
      <c r="K5328" s="11" t="str">
        <f>IFERROR(INDEX('EDC Component Dictionary'!$C$5:$C$37,MATCH('Rates Database'!J5328,'EDC Component Dictionary'!$B$5:$B$37,0)), "Energy Supply")</f>
        <v>Other</v>
      </c>
      <c r="L5328" s="12">
        <v>-6.0000000000000002E-5</v>
      </c>
      <c r="M5328" s="12"/>
    </row>
    <row r="5329" spans="1:13" x14ac:dyDescent="0.3">
      <c r="A5329" s="18">
        <v>5327</v>
      </c>
      <c r="B5329" s="18">
        <f t="shared" si="166"/>
        <v>2020</v>
      </c>
      <c r="C5329" s="17">
        <v>44136</v>
      </c>
      <c r="D5329" s="18" t="s">
        <v>130</v>
      </c>
      <c r="E5329" s="18" t="s">
        <v>164</v>
      </c>
      <c r="F5329" s="18" t="str">
        <f t="shared" si="167"/>
        <v>National Grid-Transition Charge Adjustment Factor (TCAF)-44136</v>
      </c>
      <c r="G5329" s="11" t="s">
        <v>131</v>
      </c>
      <c r="H5329" s="11" t="s">
        <v>49</v>
      </c>
      <c r="I5329" s="11" t="s">
        <v>151</v>
      </c>
      <c r="J5329" s="11" t="s">
        <v>168</v>
      </c>
      <c r="K5329" s="11" t="str">
        <f>IFERROR(INDEX('EDC Component Dictionary'!$C$5:$C$37,MATCH('Rates Database'!J5329,'EDC Component Dictionary'!$B$5:$B$37,0)), "Energy Supply")</f>
        <v>Other</v>
      </c>
      <c r="L5329" s="12">
        <v>-6.0000000000000002E-5</v>
      </c>
      <c r="M5329" s="12"/>
    </row>
    <row r="5330" spans="1:13" x14ac:dyDescent="0.3">
      <c r="A5330" s="18">
        <v>5328</v>
      </c>
      <c r="B5330" s="18">
        <f t="shared" si="166"/>
        <v>2020</v>
      </c>
      <c r="C5330" s="17">
        <v>44105</v>
      </c>
      <c r="D5330" s="18" t="s">
        <v>130</v>
      </c>
      <c r="E5330" s="18" t="s">
        <v>164</v>
      </c>
      <c r="F5330" s="18" t="str">
        <f t="shared" si="167"/>
        <v>National Grid-Transition Charge Adjustment Factor (TCAF)-44105</v>
      </c>
      <c r="G5330" s="11" t="s">
        <v>131</v>
      </c>
      <c r="H5330" s="11" t="s">
        <v>49</v>
      </c>
      <c r="I5330" s="11" t="s">
        <v>151</v>
      </c>
      <c r="J5330" s="11" t="s">
        <v>168</v>
      </c>
      <c r="K5330" s="11" t="str">
        <f>IFERROR(INDEX('EDC Component Dictionary'!$C$5:$C$37,MATCH('Rates Database'!J5330,'EDC Component Dictionary'!$B$5:$B$37,0)), "Energy Supply")</f>
        <v>Other</v>
      </c>
      <c r="L5330" s="12">
        <v>-6.0000000000000002E-5</v>
      </c>
      <c r="M5330" s="12"/>
    </row>
    <row r="5331" spans="1:13" x14ac:dyDescent="0.3">
      <c r="A5331" s="18">
        <v>5329</v>
      </c>
      <c r="B5331" s="18">
        <f t="shared" si="166"/>
        <v>2020</v>
      </c>
      <c r="C5331" s="17">
        <v>44075</v>
      </c>
      <c r="D5331" s="18" t="s">
        <v>130</v>
      </c>
      <c r="E5331" s="18" t="s">
        <v>164</v>
      </c>
      <c r="F5331" s="18" t="str">
        <f t="shared" si="167"/>
        <v>National Grid-Transition Charge Adjustment Factor (TCAF)-44075</v>
      </c>
      <c r="G5331" s="11" t="s">
        <v>131</v>
      </c>
      <c r="H5331" s="11" t="s">
        <v>49</v>
      </c>
      <c r="I5331" s="11" t="s">
        <v>151</v>
      </c>
      <c r="J5331" s="11" t="s">
        <v>168</v>
      </c>
      <c r="K5331" s="11" t="str">
        <f>IFERROR(INDEX('EDC Component Dictionary'!$C$5:$C$37,MATCH('Rates Database'!J5331,'EDC Component Dictionary'!$B$5:$B$37,0)), "Energy Supply")</f>
        <v>Other</v>
      </c>
      <c r="L5331" s="12">
        <v>-6.0000000000000002E-5</v>
      </c>
      <c r="M5331" s="12"/>
    </row>
    <row r="5332" spans="1:13" x14ac:dyDescent="0.3">
      <c r="A5332" s="18">
        <v>5330</v>
      </c>
      <c r="B5332" s="18">
        <f t="shared" si="166"/>
        <v>2020</v>
      </c>
      <c r="C5332" s="17">
        <v>44044</v>
      </c>
      <c r="D5332" s="18" t="s">
        <v>130</v>
      </c>
      <c r="E5332" s="18" t="s">
        <v>164</v>
      </c>
      <c r="F5332" s="18" t="str">
        <f t="shared" si="167"/>
        <v>National Grid-Transition Charge Adjustment Factor (TCAF)-44044</v>
      </c>
      <c r="G5332" s="11" t="s">
        <v>131</v>
      </c>
      <c r="H5332" s="11" t="s">
        <v>49</v>
      </c>
      <c r="I5332" s="11" t="s">
        <v>151</v>
      </c>
      <c r="J5332" s="11" t="s">
        <v>168</v>
      </c>
      <c r="K5332" s="11" t="str">
        <f>IFERROR(INDEX('EDC Component Dictionary'!$C$5:$C$37,MATCH('Rates Database'!J5332,'EDC Component Dictionary'!$B$5:$B$37,0)), "Energy Supply")</f>
        <v>Other</v>
      </c>
      <c r="L5332" s="12">
        <v>-6.0000000000000002E-5</v>
      </c>
      <c r="M5332" s="12"/>
    </row>
    <row r="5333" spans="1:13" x14ac:dyDescent="0.3">
      <c r="A5333" s="18">
        <v>5331</v>
      </c>
      <c r="B5333" s="18">
        <f t="shared" si="166"/>
        <v>2020</v>
      </c>
      <c r="C5333" s="17">
        <v>44013</v>
      </c>
      <c r="D5333" s="18" t="s">
        <v>130</v>
      </c>
      <c r="E5333" s="18" t="s">
        <v>164</v>
      </c>
      <c r="F5333" s="18" t="str">
        <f t="shared" si="167"/>
        <v>National Grid-Transition Charge Adjustment Factor (TCAF)-44013</v>
      </c>
      <c r="G5333" s="11" t="s">
        <v>131</v>
      </c>
      <c r="H5333" s="11" t="s">
        <v>49</v>
      </c>
      <c r="I5333" s="11" t="s">
        <v>151</v>
      </c>
      <c r="J5333" s="11" t="s">
        <v>168</v>
      </c>
      <c r="K5333" s="11" t="str">
        <f>IFERROR(INDEX('EDC Component Dictionary'!$C$5:$C$37,MATCH('Rates Database'!J5333,'EDC Component Dictionary'!$B$5:$B$37,0)), "Energy Supply")</f>
        <v>Other</v>
      </c>
      <c r="L5333" s="12">
        <v>-6.0000000000000002E-5</v>
      </c>
      <c r="M5333" s="12"/>
    </row>
    <row r="5334" spans="1:13" x14ac:dyDescent="0.3">
      <c r="A5334" s="18">
        <v>5332</v>
      </c>
      <c r="B5334" s="18">
        <f t="shared" si="166"/>
        <v>2020</v>
      </c>
      <c r="C5334" s="17">
        <v>43983</v>
      </c>
      <c r="D5334" s="18" t="s">
        <v>130</v>
      </c>
      <c r="E5334" s="18" t="s">
        <v>164</v>
      </c>
      <c r="F5334" s="18" t="str">
        <f t="shared" si="167"/>
        <v>National Grid-Transition Charge Adjustment Factor (TCAF)-43983</v>
      </c>
      <c r="G5334" s="11" t="s">
        <v>131</v>
      </c>
      <c r="H5334" s="11" t="s">
        <v>49</v>
      </c>
      <c r="I5334" s="11" t="s">
        <v>151</v>
      </c>
      <c r="J5334" s="11" t="s">
        <v>168</v>
      </c>
      <c r="K5334" s="11" t="str">
        <f>IFERROR(INDEX('EDC Component Dictionary'!$C$5:$C$37,MATCH('Rates Database'!J5334,'EDC Component Dictionary'!$B$5:$B$37,0)), "Energy Supply")</f>
        <v>Other</v>
      </c>
      <c r="L5334" s="12">
        <v>-6.0000000000000002E-5</v>
      </c>
      <c r="M5334" s="12"/>
    </row>
    <row r="5335" spans="1:13" x14ac:dyDescent="0.3">
      <c r="A5335" s="18">
        <v>5333</v>
      </c>
      <c r="B5335" s="18">
        <f t="shared" si="166"/>
        <v>2020</v>
      </c>
      <c r="C5335" s="17">
        <v>43952</v>
      </c>
      <c r="D5335" s="18" t="s">
        <v>130</v>
      </c>
      <c r="E5335" s="18" t="s">
        <v>164</v>
      </c>
      <c r="F5335" s="18" t="str">
        <f t="shared" si="167"/>
        <v>National Grid-Transition Charge Adjustment Factor (TCAF)-43952</v>
      </c>
      <c r="G5335" s="11" t="s">
        <v>131</v>
      </c>
      <c r="H5335" s="11" t="s">
        <v>49</v>
      </c>
      <c r="I5335" s="11" t="s">
        <v>151</v>
      </c>
      <c r="J5335" s="11" t="s">
        <v>168</v>
      </c>
      <c r="K5335" s="11" t="str">
        <f>IFERROR(INDEX('EDC Component Dictionary'!$C$5:$C$37,MATCH('Rates Database'!J5335,'EDC Component Dictionary'!$B$5:$B$37,0)), "Energy Supply")</f>
        <v>Other</v>
      </c>
      <c r="L5335" s="12">
        <v>-6.0000000000000002E-5</v>
      </c>
      <c r="M5335" s="12"/>
    </row>
    <row r="5336" spans="1:13" x14ac:dyDescent="0.3">
      <c r="A5336" s="18">
        <v>5334</v>
      </c>
      <c r="B5336" s="18">
        <f t="shared" si="166"/>
        <v>2020</v>
      </c>
      <c r="C5336" s="17">
        <v>43922</v>
      </c>
      <c r="D5336" s="18" t="s">
        <v>130</v>
      </c>
      <c r="E5336" s="18" t="s">
        <v>164</v>
      </c>
      <c r="F5336" s="18" t="str">
        <f t="shared" si="167"/>
        <v>National Grid-Transition Charge Adjustment Factor (TCAF)-43922</v>
      </c>
      <c r="G5336" s="11" t="s">
        <v>131</v>
      </c>
      <c r="H5336" s="11" t="s">
        <v>49</v>
      </c>
      <c r="I5336" s="11" t="s">
        <v>151</v>
      </c>
      <c r="J5336" s="11" t="s">
        <v>168</v>
      </c>
      <c r="K5336" s="11" t="str">
        <f>IFERROR(INDEX('EDC Component Dictionary'!$C$5:$C$37,MATCH('Rates Database'!J5336,'EDC Component Dictionary'!$B$5:$B$37,0)), "Energy Supply")</f>
        <v>Other</v>
      </c>
      <c r="L5336" s="12">
        <v>-6.0000000000000002E-5</v>
      </c>
      <c r="M5336" s="12"/>
    </row>
    <row r="5337" spans="1:13" x14ac:dyDescent="0.3">
      <c r="A5337" s="18">
        <v>5335</v>
      </c>
      <c r="B5337" s="18">
        <f t="shared" si="166"/>
        <v>2020</v>
      </c>
      <c r="C5337" s="17">
        <v>43891</v>
      </c>
      <c r="D5337" s="18" t="s">
        <v>130</v>
      </c>
      <c r="E5337" s="18" t="s">
        <v>164</v>
      </c>
      <c r="F5337" s="18" t="str">
        <f t="shared" si="167"/>
        <v>National Grid-Transition Charge Adjustment Factor (TCAF)-43891</v>
      </c>
      <c r="G5337" s="11" t="s">
        <v>131</v>
      </c>
      <c r="H5337" s="11" t="s">
        <v>49</v>
      </c>
      <c r="I5337" s="11" t="s">
        <v>151</v>
      </c>
      <c r="J5337" s="11" t="s">
        <v>168</v>
      </c>
      <c r="K5337" s="11" t="str">
        <f>IFERROR(INDEX('EDC Component Dictionary'!$C$5:$C$37,MATCH('Rates Database'!J5337,'EDC Component Dictionary'!$B$5:$B$37,0)), "Energy Supply")</f>
        <v>Other</v>
      </c>
      <c r="L5337" s="12">
        <v>-6.0000000000000002E-5</v>
      </c>
      <c r="M5337" s="12"/>
    </row>
    <row r="5338" spans="1:13" x14ac:dyDescent="0.3">
      <c r="A5338" s="18">
        <v>5336</v>
      </c>
      <c r="B5338" s="18">
        <f t="shared" si="166"/>
        <v>2020</v>
      </c>
      <c r="C5338" s="17">
        <v>43862</v>
      </c>
      <c r="D5338" s="18" t="s">
        <v>130</v>
      </c>
      <c r="E5338" s="18" t="s">
        <v>164</v>
      </c>
      <c r="F5338" s="18" t="str">
        <f t="shared" si="167"/>
        <v>National Grid-Transition Charge Adjustment Factor (TCAF)-43862</v>
      </c>
      <c r="G5338" s="11" t="s">
        <v>131</v>
      </c>
      <c r="H5338" s="11" t="s">
        <v>49</v>
      </c>
      <c r="I5338" s="11" t="s">
        <v>151</v>
      </c>
      <c r="J5338" s="11" t="s">
        <v>168</v>
      </c>
      <c r="K5338" s="11" t="str">
        <f>IFERROR(INDEX('EDC Component Dictionary'!$C$5:$C$37,MATCH('Rates Database'!J5338,'EDC Component Dictionary'!$B$5:$B$37,0)), "Energy Supply")</f>
        <v>Other</v>
      </c>
      <c r="L5338" s="12">
        <v>-1.9000000000000001E-4</v>
      </c>
      <c r="M5338" s="12"/>
    </row>
    <row r="5339" spans="1:13" x14ac:dyDescent="0.3">
      <c r="A5339" s="18">
        <v>5337</v>
      </c>
      <c r="B5339" s="18">
        <f t="shared" si="166"/>
        <v>2020</v>
      </c>
      <c r="C5339" s="17">
        <v>43831</v>
      </c>
      <c r="D5339" s="18" t="s">
        <v>130</v>
      </c>
      <c r="E5339" s="18" t="s">
        <v>164</v>
      </c>
      <c r="F5339" s="18" t="str">
        <f t="shared" si="167"/>
        <v>National Grid-Transition Charge Adjustment Factor (TCAF)-43831</v>
      </c>
      <c r="G5339" s="11" t="s">
        <v>131</v>
      </c>
      <c r="H5339" s="11" t="s">
        <v>49</v>
      </c>
      <c r="I5339" s="11" t="s">
        <v>151</v>
      </c>
      <c r="J5339" s="11" t="s">
        <v>168</v>
      </c>
      <c r="K5339" s="11" t="str">
        <f>IFERROR(INDEX('EDC Component Dictionary'!$C$5:$C$37,MATCH('Rates Database'!J5339,'EDC Component Dictionary'!$B$5:$B$37,0)), "Energy Supply")</f>
        <v>Other</v>
      </c>
      <c r="L5339" s="12">
        <v>-1.9000000000000001E-4</v>
      </c>
      <c r="M5339" s="12"/>
    </row>
    <row r="5340" spans="1:13" x14ac:dyDescent="0.3">
      <c r="A5340" s="18">
        <v>5338</v>
      </c>
      <c r="B5340" s="18">
        <f t="shared" si="166"/>
        <v>2019</v>
      </c>
      <c r="C5340" s="17">
        <v>43800</v>
      </c>
      <c r="D5340" s="18" t="s">
        <v>130</v>
      </c>
      <c r="E5340" s="18" t="s">
        <v>164</v>
      </c>
      <c r="F5340" s="18" t="str">
        <f t="shared" si="167"/>
        <v>National Grid-Transition Charge Adjustment Factor (TCAF)-43800</v>
      </c>
      <c r="G5340" s="11" t="s">
        <v>131</v>
      </c>
      <c r="H5340" s="11" t="s">
        <v>49</v>
      </c>
      <c r="I5340" s="11" t="s">
        <v>151</v>
      </c>
      <c r="J5340" s="11" t="s">
        <v>168</v>
      </c>
      <c r="K5340" s="11" t="str">
        <f>IFERROR(INDEX('EDC Component Dictionary'!$C$5:$C$37,MATCH('Rates Database'!J5340,'EDC Component Dictionary'!$B$5:$B$37,0)), "Energy Supply")</f>
        <v>Other</v>
      </c>
      <c r="L5340" s="12">
        <v>-1.9000000000000001E-4</v>
      </c>
      <c r="M5340" s="12"/>
    </row>
    <row r="5341" spans="1:13" x14ac:dyDescent="0.3">
      <c r="A5341" s="18">
        <v>5339</v>
      </c>
      <c r="B5341" s="18">
        <f t="shared" si="166"/>
        <v>2019</v>
      </c>
      <c r="C5341" s="17">
        <v>43770</v>
      </c>
      <c r="D5341" s="18" t="s">
        <v>130</v>
      </c>
      <c r="E5341" s="18" t="s">
        <v>164</v>
      </c>
      <c r="F5341" s="18" t="str">
        <f t="shared" si="167"/>
        <v>National Grid-Transition Charge Adjustment Factor (TCAF)-43770</v>
      </c>
      <c r="G5341" s="11" t="s">
        <v>131</v>
      </c>
      <c r="H5341" s="11" t="s">
        <v>49</v>
      </c>
      <c r="I5341" s="11" t="s">
        <v>151</v>
      </c>
      <c r="J5341" s="11" t="s">
        <v>168</v>
      </c>
      <c r="K5341" s="11" t="str">
        <f>IFERROR(INDEX('EDC Component Dictionary'!$C$5:$C$37,MATCH('Rates Database'!J5341,'EDC Component Dictionary'!$B$5:$B$37,0)), "Energy Supply")</f>
        <v>Other</v>
      </c>
      <c r="L5341" s="12">
        <v>-1.9000000000000001E-4</v>
      </c>
      <c r="M5341" s="12"/>
    </row>
    <row r="5342" spans="1:13" x14ac:dyDescent="0.3">
      <c r="A5342" s="18">
        <v>5340</v>
      </c>
      <c r="B5342" s="18">
        <f t="shared" si="166"/>
        <v>2019</v>
      </c>
      <c r="C5342" s="17">
        <v>43739</v>
      </c>
      <c r="D5342" s="18" t="s">
        <v>130</v>
      </c>
      <c r="E5342" s="18" t="s">
        <v>164</v>
      </c>
      <c r="F5342" s="18" t="str">
        <f t="shared" si="167"/>
        <v>National Grid-Transition Charge Adjustment Factor (TCAF)-43739</v>
      </c>
      <c r="G5342" s="11" t="s">
        <v>131</v>
      </c>
      <c r="H5342" s="11" t="s">
        <v>49</v>
      </c>
      <c r="I5342" s="11" t="s">
        <v>151</v>
      </c>
      <c r="J5342" s="11" t="s">
        <v>168</v>
      </c>
      <c r="K5342" s="11" t="str">
        <f>IFERROR(INDEX('EDC Component Dictionary'!$C$5:$C$37,MATCH('Rates Database'!J5342,'EDC Component Dictionary'!$B$5:$B$37,0)), "Energy Supply")</f>
        <v>Other</v>
      </c>
      <c r="L5342" s="12">
        <v>-1.9000000000000001E-4</v>
      </c>
      <c r="M5342" s="12"/>
    </row>
    <row r="5343" spans="1:13" x14ac:dyDescent="0.3">
      <c r="A5343" s="18">
        <v>5341</v>
      </c>
      <c r="B5343" s="18">
        <f t="shared" si="166"/>
        <v>2019</v>
      </c>
      <c r="C5343" s="17">
        <v>43709</v>
      </c>
      <c r="D5343" s="18" t="s">
        <v>130</v>
      </c>
      <c r="E5343" s="18" t="s">
        <v>164</v>
      </c>
      <c r="F5343" s="18" t="str">
        <f t="shared" si="167"/>
        <v>National Grid-Transition Charge Adjustment Factor (TCAF)-43709</v>
      </c>
      <c r="G5343" s="11" t="s">
        <v>131</v>
      </c>
      <c r="H5343" s="11" t="s">
        <v>49</v>
      </c>
      <c r="I5343" s="11" t="s">
        <v>151</v>
      </c>
      <c r="J5343" s="11" t="s">
        <v>168</v>
      </c>
      <c r="K5343" s="11" t="str">
        <f>IFERROR(INDEX('EDC Component Dictionary'!$C$5:$C$37,MATCH('Rates Database'!J5343,'EDC Component Dictionary'!$B$5:$B$37,0)), "Energy Supply")</f>
        <v>Other</v>
      </c>
      <c r="L5343" s="12">
        <v>-1.9000000000000001E-4</v>
      </c>
      <c r="M5343" s="12"/>
    </row>
    <row r="5344" spans="1:13" x14ac:dyDescent="0.3">
      <c r="A5344" s="18">
        <v>5342</v>
      </c>
      <c r="B5344" s="18">
        <f t="shared" si="166"/>
        <v>2019</v>
      </c>
      <c r="C5344" s="17">
        <v>43678</v>
      </c>
      <c r="D5344" s="18" t="s">
        <v>130</v>
      </c>
      <c r="E5344" s="18" t="s">
        <v>164</v>
      </c>
      <c r="F5344" s="18" t="str">
        <f t="shared" si="167"/>
        <v>National Grid-Transition Charge Adjustment Factor (TCAF)-43678</v>
      </c>
      <c r="G5344" s="11" t="s">
        <v>131</v>
      </c>
      <c r="H5344" s="11" t="s">
        <v>49</v>
      </c>
      <c r="I5344" s="11" t="s">
        <v>151</v>
      </c>
      <c r="J5344" s="11" t="s">
        <v>168</v>
      </c>
      <c r="K5344" s="11" t="str">
        <f>IFERROR(INDEX('EDC Component Dictionary'!$C$5:$C$37,MATCH('Rates Database'!J5344,'EDC Component Dictionary'!$B$5:$B$37,0)), "Energy Supply")</f>
        <v>Other</v>
      </c>
      <c r="L5344" s="12">
        <v>-1.9000000000000001E-4</v>
      </c>
      <c r="M5344" s="12"/>
    </row>
    <row r="5345" spans="1:13" x14ac:dyDescent="0.3">
      <c r="A5345" s="18">
        <v>5343</v>
      </c>
      <c r="B5345" s="18">
        <f t="shared" si="166"/>
        <v>2019</v>
      </c>
      <c r="C5345" s="17">
        <v>43647</v>
      </c>
      <c r="D5345" s="18" t="s">
        <v>130</v>
      </c>
      <c r="E5345" s="18" t="s">
        <v>164</v>
      </c>
      <c r="F5345" s="18" t="str">
        <f t="shared" si="167"/>
        <v>National Grid-Transition Charge Adjustment Factor (TCAF)-43647</v>
      </c>
      <c r="G5345" s="11" t="s">
        <v>131</v>
      </c>
      <c r="H5345" s="11" t="s">
        <v>49</v>
      </c>
      <c r="I5345" s="11" t="s">
        <v>151</v>
      </c>
      <c r="J5345" s="11" t="s">
        <v>168</v>
      </c>
      <c r="K5345" s="11" t="str">
        <f>IFERROR(INDEX('EDC Component Dictionary'!$C$5:$C$37,MATCH('Rates Database'!J5345,'EDC Component Dictionary'!$B$5:$B$37,0)), "Energy Supply")</f>
        <v>Other</v>
      </c>
      <c r="L5345" s="12">
        <v>-1.9000000000000001E-4</v>
      </c>
      <c r="M5345" s="12"/>
    </row>
    <row r="5346" spans="1:13" x14ac:dyDescent="0.3">
      <c r="A5346" s="18">
        <v>5344</v>
      </c>
      <c r="B5346" s="18">
        <f t="shared" si="166"/>
        <v>2019</v>
      </c>
      <c r="C5346" s="17">
        <v>43617</v>
      </c>
      <c r="D5346" s="18" t="s">
        <v>130</v>
      </c>
      <c r="E5346" s="18" t="s">
        <v>164</v>
      </c>
      <c r="F5346" s="18" t="str">
        <f t="shared" si="167"/>
        <v>National Grid-Transition Charge Adjustment Factor (TCAF)-43617</v>
      </c>
      <c r="G5346" s="11" t="s">
        <v>131</v>
      </c>
      <c r="H5346" s="11" t="s">
        <v>49</v>
      </c>
      <c r="I5346" s="11" t="s">
        <v>151</v>
      </c>
      <c r="J5346" s="11" t="s">
        <v>168</v>
      </c>
      <c r="K5346" s="11" t="str">
        <f>IFERROR(INDEX('EDC Component Dictionary'!$C$5:$C$37,MATCH('Rates Database'!J5346,'EDC Component Dictionary'!$B$5:$B$37,0)), "Energy Supply")</f>
        <v>Other</v>
      </c>
      <c r="L5346" s="12">
        <v>-1.9000000000000001E-4</v>
      </c>
      <c r="M5346" s="12"/>
    </row>
    <row r="5347" spans="1:13" x14ac:dyDescent="0.3">
      <c r="A5347" s="18">
        <v>5345</v>
      </c>
      <c r="B5347" s="18">
        <f t="shared" si="166"/>
        <v>2019</v>
      </c>
      <c r="C5347" s="17">
        <v>43586</v>
      </c>
      <c r="D5347" s="18" t="s">
        <v>130</v>
      </c>
      <c r="E5347" s="18" t="s">
        <v>164</v>
      </c>
      <c r="F5347" s="18" t="str">
        <f t="shared" si="167"/>
        <v>National Grid-Transition Charge Adjustment Factor (TCAF)-43586</v>
      </c>
      <c r="G5347" s="11" t="s">
        <v>131</v>
      </c>
      <c r="H5347" s="11" t="s">
        <v>49</v>
      </c>
      <c r="I5347" s="11" t="s">
        <v>151</v>
      </c>
      <c r="J5347" s="11" t="s">
        <v>168</v>
      </c>
      <c r="K5347" s="11" t="str">
        <f>IFERROR(INDEX('EDC Component Dictionary'!$C$5:$C$37,MATCH('Rates Database'!J5347,'EDC Component Dictionary'!$B$5:$B$37,0)), "Energy Supply")</f>
        <v>Other</v>
      </c>
      <c r="L5347" s="12">
        <v>-1.9000000000000001E-4</v>
      </c>
      <c r="M5347" s="12"/>
    </row>
    <row r="5348" spans="1:13" x14ac:dyDescent="0.3">
      <c r="A5348" s="18">
        <v>5346</v>
      </c>
      <c r="B5348" s="18">
        <f t="shared" si="166"/>
        <v>2019</v>
      </c>
      <c r="C5348" s="17">
        <v>43556</v>
      </c>
      <c r="D5348" s="18" t="s">
        <v>130</v>
      </c>
      <c r="E5348" s="18" t="s">
        <v>164</v>
      </c>
      <c r="F5348" s="18" t="str">
        <f t="shared" si="167"/>
        <v>National Grid-Transition Charge Adjustment Factor (TCAF)-43556</v>
      </c>
      <c r="G5348" s="11" t="s">
        <v>131</v>
      </c>
      <c r="H5348" s="11" t="s">
        <v>49</v>
      </c>
      <c r="I5348" s="11" t="s">
        <v>151</v>
      </c>
      <c r="J5348" s="11" t="s">
        <v>168</v>
      </c>
      <c r="K5348" s="11" t="str">
        <f>IFERROR(INDEX('EDC Component Dictionary'!$C$5:$C$37,MATCH('Rates Database'!J5348,'EDC Component Dictionary'!$B$5:$B$37,0)), "Energy Supply")</f>
        <v>Other</v>
      </c>
      <c r="L5348" s="12">
        <v>-1.9000000000000001E-4</v>
      </c>
      <c r="M5348" s="12"/>
    </row>
    <row r="5349" spans="1:13" x14ac:dyDescent="0.3">
      <c r="A5349" s="18">
        <v>5347</v>
      </c>
      <c r="B5349" s="18">
        <f t="shared" si="166"/>
        <v>2019</v>
      </c>
      <c r="C5349" s="17">
        <v>43525</v>
      </c>
      <c r="D5349" s="18" t="s">
        <v>130</v>
      </c>
      <c r="E5349" s="18" t="s">
        <v>164</v>
      </c>
      <c r="F5349" s="18" t="str">
        <f t="shared" si="167"/>
        <v>National Grid-Transition Charge Adjustment Factor (TCAF)-43525</v>
      </c>
      <c r="G5349" s="11" t="s">
        <v>131</v>
      </c>
      <c r="H5349" s="11" t="s">
        <v>49</v>
      </c>
      <c r="I5349" s="11" t="s">
        <v>151</v>
      </c>
      <c r="J5349" s="11" t="s">
        <v>168</v>
      </c>
      <c r="K5349" s="11" t="str">
        <f>IFERROR(INDEX('EDC Component Dictionary'!$C$5:$C$37,MATCH('Rates Database'!J5349,'EDC Component Dictionary'!$B$5:$B$37,0)), "Energy Supply")</f>
        <v>Other</v>
      </c>
      <c r="L5349" s="12">
        <v>-1.9000000000000001E-4</v>
      </c>
      <c r="M5349" s="12"/>
    </row>
    <row r="5350" spans="1:13" x14ac:dyDescent="0.3">
      <c r="A5350" s="18">
        <v>5348</v>
      </c>
      <c r="B5350" s="18">
        <f t="shared" si="166"/>
        <v>2019</v>
      </c>
      <c r="C5350" s="17">
        <v>43497</v>
      </c>
      <c r="D5350" s="18" t="s">
        <v>130</v>
      </c>
      <c r="E5350" s="18" t="s">
        <v>164</v>
      </c>
      <c r="F5350" s="18" t="str">
        <f t="shared" si="167"/>
        <v>National Grid-Transition Charge Adjustment Factor (TCAF)-43497</v>
      </c>
      <c r="G5350" s="11" t="s">
        <v>131</v>
      </c>
      <c r="H5350" s="11" t="s">
        <v>49</v>
      </c>
      <c r="I5350" s="11" t="s">
        <v>151</v>
      </c>
      <c r="J5350" s="11" t="s">
        <v>168</v>
      </c>
      <c r="K5350" s="11" t="str">
        <f>IFERROR(INDEX('EDC Component Dictionary'!$C$5:$C$37,MATCH('Rates Database'!J5350,'EDC Component Dictionary'!$B$5:$B$37,0)), "Energy Supply")</f>
        <v>Other</v>
      </c>
      <c r="L5350" s="12">
        <v>-3.0000000000000001E-5</v>
      </c>
      <c r="M5350" s="12"/>
    </row>
    <row r="5351" spans="1:13" x14ac:dyDescent="0.3">
      <c r="A5351" s="18">
        <v>5349</v>
      </c>
      <c r="B5351" s="18">
        <f t="shared" si="166"/>
        <v>2019</v>
      </c>
      <c r="C5351" s="17">
        <v>43466</v>
      </c>
      <c r="D5351" s="18" t="s">
        <v>130</v>
      </c>
      <c r="E5351" s="18" t="s">
        <v>164</v>
      </c>
      <c r="F5351" s="18" t="str">
        <f t="shared" si="167"/>
        <v>National Grid-Transition Charge Adjustment Factor (TCAF)-43466</v>
      </c>
      <c r="G5351" s="11" t="s">
        <v>131</v>
      </c>
      <c r="H5351" s="11" t="s">
        <v>49</v>
      </c>
      <c r="I5351" s="11" t="s">
        <v>151</v>
      </c>
      <c r="J5351" s="11" t="s">
        <v>168</v>
      </c>
      <c r="K5351" s="11" t="str">
        <f>IFERROR(INDEX('EDC Component Dictionary'!$C$5:$C$37,MATCH('Rates Database'!J5351,'EDC Component Dictionary'!$B$5:$B$37,0)), "Energy Supply")</f>
        <v>Other</v>
      </c>
      <c r="L5351" s="12">
        <v>-3.0000000000000001E-5</v>
      </c>
      <c r="M5351" s="12"/>
    </row>
    <row r="5352" spans="1:13" x14ac:dyDescent="0.3">
      <c r="A5352" s="18">
        <v>5350</v>
      </c>
      <c r="B5352" s="18">
        <f t="shared" si="166"/>
        <v>2024</v>
      </c>
      <c r="C5352" s="17">
        <v>45352</v>
      </c>
      <c r="D5352" s="18" t="s">
        <v>130</v>
      </c>
      <c r="E5352" s="18" t="s">
        <v>164</v>
      </c>
      <c r="F5352" s="18" t="str">
        <f t="shared" si="167"/>
        <v>National Grid-Energy Efficiency Reconciliation Factor (EERF)-45352</v>
      </c>
      <c r="G5352" s="11" t="s">
        <v>131</v>
      </c>
      <c r="H5352" s="11" t="s">
        <v>49</v>
      </c>
      <c r="I5352" s="11" t="s">
        <v>155</v>
      </c>
      <c r="J5352" s="11" t="s">
        <v>157</v>
      </c>
      <c r="K5352" s="11" t="str">
        <f>IFERROR(INDEX('EDC Component Dictionary'!$C$5:$C$37,MATCH('Rates Database'!J5352,'EDC Component Dictionary'!$B$5:$B$37,0)), "Energy Supply")</f>
        <v>Other</v>
      </c>
      <c r="L5352" s="12">
        <v>2.3949999999999999E-2</v>
      </c>
      <c r="M5352" s="12"/>
    </row>
    <row r="5353" spans="1:13" x14ac:dyDescent="0.3">
      <c r="A5353" s="18">
        <v>5351</v>
      </c>
      <c r="B5353" s="18">
        <f t="shared" si="166"/>
        <v>2024</v>
      </c>
      <c r="C5353" s="17">
        <v>45323</v>
      </c>
      <c r="D5353" s="18" t="s">
        <v>130</v>
      </c>
      <c r="E5353" s="18" t="s">
        <v>164</v>
      </c>
      <c r="F5353" s="18" t="str">
        <f t="shared" si="167"/>
        <v>National Grid-Energy Efficiency Reconciliation Factor (EERF)-45323</v>
      </c>
      <c r="G5353" s="11" t="s">
        <v>131</v>
      </c>
      <c r="H5353" s="11" t="s">
        <v>49</v>
      </c>
      <c r="I5353" s="11" t="s">
        <v>155</v>
      </c>
      <c r="J5353" s="11" t="s">
        <v>157</v>
      </c>
      <c r="K5353" s="11" t="str">
        <f>IFERROR(INDEX('EDC Component Dictionary'!$C$5:$C$37,MATCH('Rates Database'!J5353,'EDC Component Dictionary'!$B$5:$B$37,0)), "Energy Supply")</f>
        <v>Other</v>
      </c>
      <c r="L5353" s="12">
        <v>2.3949999999999999E-2</v>
      </c>
      <c r="M5353" s="12"/>
    </row>
    <row r="5354" spans="1:13" x14ac:dyDescent="0.3">
      <c r="A5354" s="18">
        <v>5352</v>
      </c>
      <c r="B5354" s="18">
        <f t="shared" si="166"/>
        <v>2024</v>
      </c>
      <c r="C5354" s="17">
        <v>45292</v>
      </c>
      <c r="D5354" s="18" t="s">
        <v>130</v>
      </c>
      <c r="E5354" s="18" t="s">
        <v>164</v>
      </c>
      <c r="F5354" s="18" t="str">
        <f t="shared" si="167"/>
        <v>National Grid-Energy Efficiency Reconciliation Factor (EERF)-45292</v>
      </c>
      <c r="G5354" s="11" t="s">
        <v>131</v>
      </c>
      <c r="H5354" s="11" t="s">
        <v>49</v>
      </c>
      <c r="I5354" s="11" t="s">
        <v>155</v>
      </c>
      <c r="J5354" s="11" t="s">
        <v>157</v>
      </c>
      <c r="K5354" s="11" t="str">
        <f>IFERROR(INDEX('EDC Component Dictionary'!$C$5:$C$37,MATCH('Rates Database'!J5354,'EDC Component Dictionary'!$B$5:$B$37,0)), "Energy Supply")</f>
        <v>Other</v>
      </c>
      <c r="L5354" s="12">
        <v>2.3949999999999999E-2</v>
      </c>
      <c r="M5354" s="12"/>
    </row>
    <row r="5355" spans="1:13" x14ac:dyDescent="0.3">
      <c r="A5355" s="18">
        <v>5353</v>
      </c>
      <c r="B5355" s="18">
        <f t="shared" si="166"/>
        <v>2023</v>
      </c>
      <c r="C5355" s="17">
        <v>45261</v>
      </c>
      <c r="D5355" s="18" t="s">
        <v>130</v>
      </c>
      <c r="E5355" s="18" t="s">
        <v>164</v>
      </c>
      <c r="F5355" s="18" t="str">
        <f t="shared" si="167"/>
        <v>National Grid-Energy Efficiency Reconciliation Factor (EERF)-45261</v>
      </c>
      <c r="G5355" s="11" t="s">
        <v>131</v>
      </c>
      <c r="H5355" s="11" t="s">
        <v>49</v>
      </c>
      <c r="I5355" s="11" t="s">
        <v>155</v>
      </c>
      <c r="J5355" s="11" t="s">
        <v>157</v>
      </c>
      <c r="K5355" s="11" t="str">
        <f>IFERROR(INDEX('EDC Component Dictionary'!$C$5:$C$37,MATCH('Rates Database'!J5355,'EDC Component Dictionary'!$B$5:$B$37,0)), "Energy Supply")</f>
        <v>Other</v>
      </c>
      <c r="L5355" s="12">
        <v>2.3949999999999999E-2</v>
      </c>
      <c r="M5355" s="12"/>
    </row>
    <row r="5356" spans="1:13" x14ac:dyDescent="0.3">
      <c r="A5356" s="18">
        <v>5354</v>
      </c>
      <c r="B5356" s="18">
        <f t="shared" si="166"/>
        <v>2023</v>
      </c>
      <c r="C5356" s="17">
        <v>45231</v>
      </c>
      <c r="D5356" s="18" t="s">
        <v>130</v>
      </c>
      <c r="E5356" s="18" t="s">
        <v>164</v>
      </c>
      <c r="F5356" s="18" t="str">
        <f t="shared" si="167"/>
        <v>National Grid-Energy Efficiency Reconciliation Factor (EERF)-45231</v>
      </c>
      <c r="G5356" s="11" t="s">
        <v>131</v>
      </c>
      <c r="H5356" s="11" t="s">
        <v>49</v>
      </c>
      <c r="I5356" s="11" t="s">
        <v>155</v>
      </c>
      <c r="J5356" s="11" t="s">
        <v>157</v>
      </c>
      <c r="K5356" s="11" t="str">
        <f>IFERROR(INDEX('EDC Component Dictionary'!$C$5:$C$37,MATCH('Rates Database'!J5356,'EDC Component Dictionary'!$B$5:$B$37,0)), "Energy Supply")</f>
        <v>Other</v>
      </c>
      <c r="L5356" s="12">
        <v>2.3949999999999999E-2</v>
      </c>
      <c r="M5356" s="12"/>
    </row>
    <row r="5357" spans="1:13" x14ac:dyDescent="0.3">
      <c r="A5357" s="18">
        <v>5355</v>
      </c>
      <c r="B5357" s="18">
        <f t="shared" si="166"/>
        <v>2023</v>
      </c>
      <c r="C5357" s="17">
        <v>45200</v>
      </c>
      <c r="D5357" s="18" t="s">
        <v>130</v>
      </c>
      <c r="E5357" s="18" t="s">
        <v>164</v>
      </c>
      <c r="F5357" s="18" t="str">
        <f t="shared" si="167"/>
        <v>National Grid-Energy Efficiency Reconciliation Factor (EERF)-45200</v>
      </c>
      <c r="G5357" s="11" t="s">
        <v>131</v>
      </c>
      <c r="H5357" s="11" t="s">
        <v>49</v>
      </c>
      <c r="I5357" s="11" t="s">
        <v>155</v>
      </c>
      <c r="J5357" s="11" t="s">
        <v>157</v>
      </c>
      <c r="K5357" s="11" t="str">
        <f>IFERROR(INDEX('EDC Component Dictionary'!$C$5:$C$37,MATCH('Rates Database'!J5357,'EDC Component Dictionary'!$B$5:$B$37,0)), "Energy Supply")</f>
        <v>Other</v>
      </c>
      <c r="L5357" s="12">
        <v>2.3949999999999999E-2</v>
      </c>
      <c r="M5357" s="12"/>
    </row>
    <row r="5358" spans="1:13" x14ac:dyDescent="0.3">
      <c r="A5358" s="18">
        <v>5356</v>
      </c>
      <c r="B5358" s="18">
        <f t="shared" si="166"/>
        <v>2023</v>
      </c>
      <c r="C5358" s="17">
        <v>45170</v>
      </c>
      <c r="D5358" s="18" t="s">
        <v>130</v>
      </c>
      <c r="E5358" s="18" t="s">
        <v>164</v>
      </c>
      <c r="F5358" s="18" t="str">
        <f t="shared" si="167"/>
        <v>National Grid-Energy Efficiency Reconciliation Factor (EERF)-45170</v>
      </c>
      <c r="G5358" s="11" t="s">
        <v>131</v>
      </c>
      <c r="H5358" s="11" t="s">
        <v>49</v>
      </c>
      <c r="I5358" s="11" t="s">
        <v>155</v>
      </c>
      <c r="J5358" s="11" t="s">
        <v>157</v>
      </c>
      <c r="K5358" s="11" t="str">
        <f>IFERROR(INDEX('EDC Component Dictionary'!$C$5:$C$37,MATCH('Rates Database'!J5358,'EDC Component Dictionary'!$B$5:$B$37,0)), "Energy Supply")</f>
        <v>Other</v>
      </c>
      <c r="L5358" s="12">
        <v>2.3949999999999999E-2</v>
      </c>
      <c r="M5358" s="12"/>
    </row>
    <row r="5359" spans="1:13" x14ac:dyDescent="0.3">
      <c r="A5359" s="18">
        <v>5357</v>
      </c>
      <c r="B5359" s="18">
        <f t="shared" si="166"/>
        <v>2023</v>
      </c>
      <c r="C5359" s="17">
        <v>45139</v>
      </c>
      <c r="D5359" s="18" t="s">
        <v>130</v>
      </c>
      <c r="E5359" s="18" t="s">
        <v>164</v>
      </c>
      <c r="F5359" s="18" t="str">
        <f t="shared" si="167"/>
        <v>National Grid-Energy Efficiency Reconciliation Factor (EERF)-45139</v>
      </c>
      <c r="G5359" s="11" t="s">
        <v>131</v>
      </c>
      <c r="H5359" s="11" t="s">
        <v>49</v>
      </c>
      <c r="I5359" s="11" t="s">
        <v>155</v>
      </c>
      <c r="J5359" s="11" t="s">
        <v>157</v>
      </c>
      <c r="K5359" s="11" t="str">
        <f>IFERROR(INDEX('EDC Component Dictionary'!$C$5:$C$37,MATCH('Rates Database'!J5359,'EDC Component Dictionary'!$B$5:$B$37,0)), "Energy Supply")</f>
        <v>Other</v>
      </c>
      <c r="L5359" s="12">
        <v>2.3949999999999999E-2</v>
      </c>
      <c r="M5359" s="12"/>
    </row>
    <row r="5360" spans="1:13" x14ac:dyDescent="0.3">
      <c r="A5360" s="18">
        <v>5358</v>
      </c>
      <c r="B5360" s="18">
        <f t="shared" si="166"/>
        <v>2023</v>
      </c>
      <c r="C5360" s="17">
        <v>45108</v>
      </c>
      <c r="D5360" s="18" t="s">
        <v>130</v>
      </c>
      <c r="E5360" s="18" t="s">
        <v>164</v>
      </c>
      <c r="F5360" s="18" t="str">
        <f t="shared" si="167"/>
        <v>National Grid-Energy Efficiency Reconciliation Factor (EERF)-45108</v>
      </c>
      <c r="G5360" s="11" t="s">
        <v>131</v>
      </c>
      <c r="H5360" s="11" t="s">
        <v>49</v>
      </c>
      <c r="I5360" s="11" t="s">
        <v>155</v>
      </c>
      <c r="J5360" s="11" t="s">
        <v>157</v>
      </c>
      <c r="K5360" s="11" t="str">
        <f>IFERROR(INDEX('EDC Component Dictionary'!$C$5:$C$37,MATCH('Rates Database'!J5360,'EDC Component Dictionary'!$B$5:$B$37,0)), "Energy Supply")</f>
        <v>Other</v>
      </c>
      <c r="L5360" s="12">
        <v>2.3949999999999999E-2</v>
      </c>
      <c r="M5360" s="12"/>
    </row>
    <row r="5361" spans="1:13" x14ac:dyDescent="0.3">
      <c r="A5361" s="18">
        <v>5359</v>
      </c>
      <c r="B5361" s="18">
        <f t="shared" si="166"/>
        <v>2023</v>
      </c>
      <c r="C5361" s="17">
        <v>45078</v>
      </c>
      <c r="D5361" s="18" t="s">
        <v>130</v>
      </c>
      <c r="E5361" s="18" t="s">
        <v>164</v>
      </c>
      <c r="F5361" s="18" t="str">
        <f t="shared" si="167"/>
        <v>National Grid-Energy Efficiency Reconciliation Factor (EERF)-45078</v>
      </c>
      <c r="G5361" s="11" t="s">
        <v>131</v>
      </c>
      <c r="H5361" s="11" t="s">
        <v>49</v>
      </c>
      <c r="I5361" s="11" t="s">
        <v>155</v>
      </c>
      <c r="J5361" s="11" t="s">
        <v>157</v>
      </c>
      <c r="K5361" s="11" t="str">
        <f>IFERROR(INDEX('EDC Component Dictionary'!$C$5:$C$37,MATCH('Rates Database'!J5361,'EDC Component Dictionary'!$B$5:$B$37,0)), "Energy Supply")</f>
        <v>Other</v>
      </c>
      <c r="L5361" s="12">
        <v>2.3949999999999999E-2</v>
      </c>
      <c r="M5361" s="12"/>
    </row>
    <row r="5362" spans="1:13" x14ac:dyDescent="0.3">
      <c r="A5362" s="18">
        <v>5360</v>
      </c>
      <c r="B5362" s="18">
        <f t="shared" si="166"/>
        <v>2023</v>
      </c>
      <c r="C5362" s="17">
        <v>45047</v>
      </c>
      <c r="D5362" s="18" t="s">
        <v>130</v>
      </c>
      <c r="E5362" s="18" t="s">
        <v>164</v>
      </c>
      <c r="F5362" s="18" t="str">
        <f t="shared" si="167"/>
        <v>National Grid-Energy Efficiency Reconciliation Factor (EERF)-45047</v>
      </c>
      <c r="G5362" s="11" t="s">
        <v>131</v>
      </c>
      <c r="H5362" s="11" t="s">
        <v>49</v>
      </c>
      <c r="I5362" s="11" t="s">
        <v>155</v>
      </c>
      <c r="J5362" s="11" t="s">
        <v>157</v>
      </c>
      <c r="K5362" s="11" t="str">
        <f>IFERROR(INDEX('EDC Component Dictionary'!$C$5:$C$37,MATCH('Rates Database'!J5362,'EDC Component Dictionary'!$B$5:$B$37,0)), "Energy Supply")</f>
        <v>Other</v>
      </c>
      <c r="L5362" s="12">
        <v>2.3949999999999999E-2</v>
      </c>
      <c r="M5362" s="12"/>
    </row>
    <row r="5363" spans="1:13" x14ac:dyDescent="0.3">
      <c r="A5363" s="18">
        <v>5361</v>
      </c>
      <c r="B5363" s="18">
        <f t="shared" si="166"/>
        <v>2023</v>
      </c>
      <c r="C5363" s="17">
        <v>45017</v>
      </c>
      <c r="D5363" s="18" t="s">
        <v>130</v>
      </c>
      <c r="E5363" s="18" t="s">
        <v>164</v>
      </c>
      <c r="F5363" s="18" t="str">
        <f t="shared" si="167"/>
        <v>National Grid-Energy Efficiency Reconciliation Factor (EERF)-45017</v>
      </c>
      <c r="G5363" s="11" t="s">
        <v>131</v>
      </c>
      <c r="H5363" s="11" t="s">
        <v>49</v>
      </c>
      <c r="I5363" s="11" t="s">
        <v>155</v>
      </c>
      <c r="J5363" s="11" t="s">
        <v>157</v>
      </c>
      <c r="K5363" s="11" t="str">
        <f>IFERROR(INDEX('EDC Component Dictionary'!$C$5:$C$37,MATCH('Rates Database'!J5363,'EDC Component Dictionary'!$B$5:$B$37,0)), "Energy Supply")</f>
        <v>Other</v>
      </c>
      <c r="L5363" s="12">
        <v>1.9480000000000001E-2</v>
      </c>
      <c r="M5363" s="12"/>
    </row>
    <row r="5364" spans="1:13" x14ac:dyDescent="0.3">
      <c r="A5364" s="18">
        <v>5362</v>
      </c>
      <c r="B5364" s="18">
        <f t="shared" si="166"/>
        <v>2023</v>
      </c>
      <c r="C5364" s="17">
        <v>44986</v>
      </c>
      <c r="D5364" s="18" t="s">
        <v>130</v>
      </c>
      <c r="E5364" s="18" t="s">
        <v>164</v>
      </c>
      <c r="F5364" s="18" t="str">
        <f t="shared" si="167"/>
        <v>National Grid-Energy Efficiency Reconciliation Factor (EERF)-44986</v>
      </c>
      <c r="G5364" s="11" t="s">
        <v>131</v>
      </c>
      <c r="H5364" s="11" t="s">
        <v>49</v>
      </c>
      <c r="I5364" s="11" t="s">
        <v>155</v>
      </c>
      <c r="J5364" s="11" t="s">
        <v>157</v>
      </c>
      <c r="K5364" s="11" t="str">
        <f>IFERROR(INDEX('EDC Component Dictionary'!$C$5:$C$37,MATCH('Rates Database'!J5364,'EDC Component Dictionary'!$B$5:$B$37,0)), "Energy Supply")</f>
        <v>Other</v>
      </c>
      <c r="L5364" s="12">
        <v>1.9480000000000001E-2</v>
      </c>
      <c r="M5364" s="12"/>
    </row>
    <row r="5365" spans="1:13" x14ac:dyDescent="0.3">
      <c r="A5365" s="18">
        <v>5363</v>
      </c>
      <c r="B5365" s="18">
        <f t="shared" si="166"/>
        <v>2023</v>
      </c>
      <c r="C5365" s="17">
        <v>44958</v>
      </c>
      <c r="D5365" s="18" t="s">
        <v>130</v>
      </c>
      <c r="E5365" s="18" t="s">
        <v>164</v>
      </c>
      <c r="F5365" s="18" t="str">
        <f t="shared" si="167"/>
        <v>National Grid-Energy Efficiency Reconciliation Factor (EERF)-44958</v>
      </c>
      <c r="G5365" s="11" t="s">
        <v>131</v>
      </c>
      <c r="H5365" s="11" t="s">
        <v>49</v>
      </c>
      <c r="I5365" s="11" t="s">
        <v>155</v>
      </c>
      <c r="J5365" s="11" t="s">
        <v>157</v>
      </c>
      <c r="K5365" s="11" t="str">
        <f>IFERROR(INDEX('EDC Component Dictionary'!$C$5:$C$37,MATCH('Rates Database'!J5365,'EDC Component Dictionary'!$B$5:$B$37,0)), "Energy Supply")</f>
        <v>Other</v>
      </c>
      <c r="L5365" s="12">
        <v>1.9480000000000001E-2</v>
      </c>
      <c r="M5365" s="12"/>
    </row>
    <row r="5366" spans="1:13" x14ac:dyDescent="0.3">
      <c r="A5366" s="18">
        <v>5364</v>
      </c>
      <c r="B5366" s="18">
        <f t="shared" si="166"/>
        <v>2023</v>
      </c>
      <c r="C5366" s="17">
        <v>44927</v>
      </c>
      <c r="D5366" s="18" t="s">
        <v>130</v>
      </c>
      <c r="E5366" s="18" t="s">
        <v>164</v>
      </c>
      <c r="F5366" s="18" t="str">
        <f t="shared" si="167"/>
        <v>National Grid-Energy Efficiency Reconciliation Factor (EERF)-44927</v>
      </c>
      <c r="G5366" s="11" t="s">
        <v>131</v>
      </c>
      <c r="H5366" s="11" t="s">
        <v>49</v>
      </c>
      <c r="I5366" s="11" t="s">
        <v>155</v>
      </c>
      <c r="J5366" s="11" t="s">
        <v>157</v>
      </c>
      <c r="K5366" s="11" t="str">
        <f>IFERROR(INDEX('EDC Component Dictionary'!$C$5:$C$37,MATCH('Rates Database'!J5366,'EDC Component Dictionary'!$B$5:$B$37,0)), "Energy Supply")</f>
        <v>Other</v>
      </c>
      <c r="L5366" s="12">
        <v>1.9480000000000001E-2</v>
      </c>
      <c r="M5366" s="12"/>
    </row>
    <row r="5367" spans="1:13" x14ac:dyDescent="0.3">
      <c r="A5367" s="18">
        <v>5365</v>
      </c>
      <c r="B5367" s="18">
        <f t="shared" si="166"/>
        <v>2022</v>
      </c>
      <c r="C5367" s="17">
        <v>44896</v>
      </c>
      <c r="D5367" s="18" t="s">
        <v>130</v>
      </c>
      <c r="E5367" s="18" t="s">
        <v>164</v>
      </c>
      <c r="F5367" s="18" t="str">
        <f t="shared" si="167"/>
        <v>National Grid-Energy Efficiency Reconciliation Factor (EERF)-44896</v>
      </c>
      <c r="G5367" s="11" t="s">
        <v>131</v>
      </c>
      <c r="H5367" s="11" t="s">
        <v>49</v>
      </c>
      <c r="I5367" s="11" t="s">
        <v>155</v>
      </c>
      <c r="J5367" s="11" t="s">
        <v>157</v>
      </c>
      <c r="K5367" s="11" t="str">
        <f>IFERROR(INDEX('EDC Component Dictionary'!$C$5:$C$37,MATCH('Rates Database'!J5367,'EDC Component Dictionary'!$B$5:$B$37,0)), "Energy Supply")</f>
        <v>Other</v>
      </c>
      <c r="L5367" s="12">
        <v>1.9480000000000001E-2</v>
      </c>
      <c r="M5367" s="12"/>
    </row>
    <row r="5368" spans="1:13" x14ac:dyDescent="0.3">
      <c r="A5368" s="18">
        <v>5366</v>
      </c>
      <c r="B5368" s="18">
        <f t="shared" si="166"/>
        <v>2022</v>
      </c>
      <c r="C5368" s="17">
        <v>44866</v>
      </c>
      <c r="D5368" s="18" t="s">
        <v>130</v>
      </c>
      <c r="E5368" s="18" t="s">
        <v>164</v>
      </c>
      <c r="F5368" s="18" t="str">
        <f t="shared" si="167"/>
        <v>National Grid-Energy Efficiency Reconciliation Factor (EERF)-44866</v>
      </c>
      <c r="G5368" s="11" t="s">
        <v>131</v>
      </c>
      <c r="H5368" s="11" t="s">
        <v>49</v>
      </c>
      <c r="I5368" s="11" t="s">
        <v>155</v>
      </c>
      <c r="J5368" s="11" t="s">
        <v>157</v>
      </c>
      <c r="K5368" s="11" t="str">
        <f>IFERROR(INDEX('EDC Component Dictionary'!$C$5:$C$37,MATCH('Rates Database'!J5368,'EDC Component Dictionary'!$B$5:$B$37,0)), "Energy Supply")</f>
        <v>Other</v>
      </c>
      <c r="L5368" s="12">
        <v>1.9480000000000001E-2</v>
      </c>
      <c r="M5368" s="12"/>
    </row>
    <row r="5369" spans="1:13" x14ac:dyDescent="0.3">
      <c r="A5369" s="18">
        <v>5367</v>
      </c>
      <c r="B5369" s="18">
        <f t="shared" si="166"/>
        <v>2022</v>
      </c>
      <c r="C5369" s="17">
        <v>44835</v>
      </c>
      <c r="D5369" s="18" t="s">
        <v>130</v>
      </c>
      <c r="E5369" s="18" t="s">
        <v>164</v>
      </c>
      <c r="F5369" s="18" t="str">
        <f t="shared" si="167"/>
        <v>National Grid-Energy Efficiency Reconciliation Factor (EERF)-44835</v>
      </c>
      <c r="G5369" s="11" t="s">
        <v>131</v>
      </c>
      <c r="H5369" s="11" t="s">
        <v>49</v>
      </c>
      <c r="I5369" s="11" t="s">
        <v>155</v>
      </c>
      <c r="J5369" s="11" t="s">
        <v>157</v>
      </c>
      <c r="K5369" s="11" t="str">
        <f>IFERROR(INDEX('EDC Component Dictionary'!$C$5:$C$37,MATCH('Rates Database'!J5369,'EDC Component Dictionary'!$B$5:$B$37,0)), "Energy Supply")</f>
        <v>Other</v>
      </c>
      <c r="L5369" s="12">
        <v>1.9480000000000001E-2</v>
      </c>
      <c r="M5369" s="12"/>
    </row>
    <row r="5370" spans="1:13" x14ac:dyDescent="0.3">
      <c r="A5370" s="18">
        <v>5368</v>
      </c>
      <c r="B5370" s="18">
        <f t="shared" si="166"/>
        <v>2022</v>
      </c>
      <c r="C5370" s="17">
        <v>44805</v>
      </c>
      <c r="D5370" s="18" t="s">
        <v>130</v>
      </c>
      <c r="E5370" s="18" t="s">
        <v>164</v>
      </c>
      <c r="F5370" s="18" t="str">
        <f t="shared" si="167"/>
        <v>National Grid-Energy Efficiency Reconciliation Factor (EERF)-44805</v>
      </c>
      <c r="G5370" s="11" t="s">
        <v>131</v>
      </c>
      <c r="H5370" s="11" t="s">
        <v>49</v>
      </c>
      <c r="I5370" s="11" t="s">
        <v>155</v>
      </c>
      <c r="J5370" s="11" t="s">
        <v>157</v>
      </c>
      <c r="K5370" s="11" t="str">
        <f>IFERROR(INDEX('EDC Component Dictionary'!$C$5:$C$37,MATCH('Rates Database'!J5370,'EDC Component Dictionary'!$B$5:$B$37,0)), "Energy Supply")</f>
        <v>Other</v>
      </c>
      <c r="L5370" s="12">
        <v>1.9480000000000001E-2</v>
      </c>
      <c r="M5370" s="12"/>
    </row>
    <row r="5371" spans="1:13" x14ac:dyDescent="0.3">
      <c r="A5371" s="18">
        <v>5369</v>
      </c>
      <c r="B5371" s="18">
        <f t="shared" si="166"/>
        <v>2022</v>
      </c>
      <c r="C5371" s="17">
        <v>44774</v>
      </c>
      <c r="D5371" s="18" t="s">
        <v>130</v>
      </c>
      <c r="E5371" s="18" t="s">
        <v>164</v>
      </c>
      <c r="F5371" s="18" t="str">
        <f t="shared" si="167"/>
        <v>National Grid-Energy Efficiency Reconciliation Factor (EERF)-44774</v>
      </c>
      <c r="G5371" s="11" t="s">
        <v>131</v>
      </c>
      <c r="H5371" s="11" t="s">
        <v>49</v>
      </c>
      <c r="I5371" s="11" t="s">
        <v>155</v>
      </c>
      <c r="J5371" s="11" t="s">
        <v>157</v>
      </c>
      <c r="K5371" s="11" t="str">
        <f>IFERROR(INDEX('EDC Component Dictionary'!$C$5:$C$37,MATCH('Rates Database'!J5371,'EDC Component Dictionary'!$B$5:$B$37,0)), "Energy Supply")</f>
        <v>Other</v>
      </c>
      <c r="L5371" s="12">
        <v>1.9480000000000001E-2</v>
      </c>
      <c r="M5371" s="12"/>
    </row>
    <row r="5372" spans="1:13" x14ac:dyDescent="0.3">
      <c r="A5372" s="18">
        <v>5370</v>
      </c>
      <c r="B5372" s="18">
        <f t="shared" si="166"/>
        <v>2022</v>
      </c>
      <c r="C5372" s="17">
        <v>44743</v>
      </c>
      <c r="D5372" s="18" t="s">
        <v>130</v>
      </c>
      <c r="E5372" s="18" t="s">
        <v>164</v>
      </c>
      <c r="F5372" s="18" t="str">
        <f t="shared" si="167"/>
        <v>National Grid-Energy Efficiency Reconciliation Factor (EERF)-44743</v>
      </c>
      <c r="G5372" s="11" t="s">
        <v>131</v>
      </c>
      <c r="H5372" s="11" t="s">
        <v>49</v>
      </c>
      <c r="I5372" s="11" t="s">
        <v>155</v>
      </c>
      <c r="J5372" s="11" t="s">
        <v>157</v>
      </c>
      <c r="K5372" s="11" t="str">
        <f>IFERROR(INDEX('EDC Component Dictionary'!$C$5:$C$37,MATCH('Rates Database'!J5372,'EDC Component Dictionary'!$B$5:$B$37,0)), "Energy Supply")</f>
        <v>Other</v>
      </c>
      <c r="L5372" s="12">
        <v>1.9480000000000001E-2</v>
      </c>
      <c r="M5372" s="12"/>
    </row>
    <row r="5373" spans="1:13" x14ac:dyDescent="0.3">
      <c r="A5373" s="18">
        <v>5371</v>
      </c>
      <c r="B5373" s="18">
        <f t="shared" si="166"/>
        <v>2022</v>
      </c>
      <c r="C5373" s="17">
        <v>44713</v>
      </c>
      <c r="D5373" s="18" t="s">
        <v>130</v>
      </c>
      <c r="E5373" s="18" t="s">
        <v>164</v>
      </c>
      <c r="F5373" s="18" t="str">
        <f t="shared" si="167"/>
        <v>National Grid-Energy Efficiency Reconciliation Factor (EERF)-44713</v>
      </c>
      <c r="G5373" s="11" t="s">
        <v>131</v>
      </c>
      <c r="H5373" s="11" t="s">
        <v>49</v>
      </c>
      <c r="I5373" s="11" t="s">
        <v>155</v>
      </c>
      <c r="J5373" s="11" t="s">
        <v>157</v>
      </c>
      <c r="K5373" s="11" t="str">
        <f>IFERROR(INDEX('EDC Component Dictionary'!$C$5:$C$37,MATCH('Rates Database'!J5373,'EDC Component Dictionary'!$B$5:$B$37,0)), "Energy Supply")</f>
        <v>Other</v>
      </c>
      <c r="L5373" s="12">
        <v>1.9480000000000001E-2</v>
      </c>
      <c r="M5373" s="12"/>
    </row>
    <row r="5374" spans="1:13" x14ac:dyDescent="0.3">
      <c r="A5374" s="18">
        <v>5372</v>
      </c>
      <c r="B5374" s="18">
        <f t="shared" si="166"/>
        <v>2022</v>
      </c>
      <c r="C5374" s="17">
        <v>44682</v>
      </c>
      <c r="D5374" s="18" t="s">
        <v>130</v>
      </c>
      <c r="E5374" s="18" t="s">
        <v>164</v>
      </c>
      <c r="F5374" s="18" t="str">
        <f t="shared" si="167"/>
        <v>National Grid-Energy Efficiency Reconciliation Factor (EERF)-44682</v>
      </c>
      <c r="G5374" s="11" t="s">
        <v>131</v>
      </c>
      <c r="H5374" s="11" t="s">
        <v>49</v>
      </c>
      <c r="I5374" s="11" t="s">
        <v>155</v>
      </c>
      <c r="J5374" s="11" t="s">
        <v>157</v>
      </c>
      <c r="K5374" s="11" t="str">
        <f>IFERROR(INDEX('EDC Component Dictionary'!$C$5:$C$37,MATCH('Rates Database'!J5374,'EDC Component Dictionary'!$B$5:$B$37,0)), "Energy Supply")</f>
        <v>Other</v>
      </c>
      <c r="L5374" s="12">
        <v>1.9480000000000001E-2</v>
      </c>
      <c r="M5374" s="12"/>
    </row>
    <row r="5375" spans="1:13" x14ac:dyDescent="0.3">
      <c r="A5375" s="18">
        <v>5373</v>
      </c>
      <c r="B5375" s="18">
        <f t="shared" si="166"/>
        <v>2022</v>
      </c>
      <c r="C5375" s="17">
        <v>44652</v>
      </c>
      <c r="D5375" s="18" t="s">
        <v>130</v>
      </c>
      <c r="E5375" s="18" t="s">
        <v>164</v>
      </c>
      <c r="F5375" s="18" t="str">
        <f t="shared" si="167"/>
        <v>National Grid-Energy Efficiency Reconciliation Factor (EERF)-44652</v>
      </c>
      <c r="G5375" s="11" t="s">
        <v>131</v>
      </c>
      <c r="H5375" s="11" t="s">
        <v>49</v>
      </c>
      <c r="I5375" s="11" t="s">
        <v>155</v>
      </c>
      <c r="J5375" s="11" t="s">
        <v>157</v>
      </c>
      <c r="K5375" s="11" t="str">
        <f>IFERROR(INDEX('EDC Component Dictionary'!$C$5:$C$37,MATCH('Rates Database'!J5375,'EDC Component Dictionary'!$B$5:$B$37,0)), "Energy Supply")</f>
        <v>Other</v>
      </c>
      <c r="L5375" s="12">
        <v>1.4789999999999999E-2</v>
      </c>
      <c r="M5375" s="12"/>
    </row>
    <row r="5376" spans="1:13" x14ac:dyDescent="0.3">
      <c r="A5376" s="18">
        <v>5374</v>
      </c>
      <c r="B5376" s="18">
        <f t="shared" si="166"/>
        <v>2022</v>
      </c>
      <c r="C5376" s="17">
        <v>44621</v>
      </c>
      <c r="D5376" s="18" t="s">
        <v>130</v>
      </c>
      <c r="E5376" s="18" t="s">
        <v>164</v>
      </c>
      <c r="F5376" s="18" t="str">
        <f t="shared" si="167"/>
        <v>National Grid-Energy Efficiency Reconciliation Factor (EERF)-44621</v>
      </c>
      <c r="G5376" s="11" t="s">
        <v>131</v>
      </c>
      <c r="H5376" s="11" t="s">
        <v>49</v>
      </c>
      <c r="I5376" s="11" t="s">
        <v>155</v>
      </c>
      <c r="J5376" s="11" t="s">
        <v>157</v>
      </c>
      <c r="K5376" s="11" t="str">
        <f>IFERROR(INDEX('EDC Component Dictionary'!$C$5:$C$37,MATCH('Rates Database'!J5376,'EDC Component Dictionary'!$B$5:$B$37,0)), "Energy Supply")</f>
        <v>Other</v>
      </c>
      <c r="L5376" s="12">
        <v>1.4789999999999999E-2</v>
      </c>
      <c r="M5376" s="12"/>
    </row>
    <row r="5377" spans="1:13" x14ac:dyDescent="0.3">
      <c r="A5377" s="18">
        <v>5375</v>
      </c>
      <c r="B5377" s="18">
        <f t="shared" si="166"/>
        <v>2022</v>
      </c>
      <c r="C5377" s="17">
        <v>44593</v>
      </c>
      <c r="D5377" s="18" t="s">
        <v>130</v>
      </c>
      <c r="E5377" s="18" t="s">
        <v>164</v>
      </c>
      <c r="F5377" s="18" t="str">
        <f t="shared" si="167"/>
        <v>National Grid-Energy Efficiency Reconciliation Factor (EERF)-44593</v>
      </c>
      <c r="G5377" s="11" t="s">
        <v>131</v>
      </c>
      <c r="H5377" s="11" t="s">
        <v>49</v>
      </c>
      <c r="I5377" s="11" t="s">
        <v>155</v>
      </c>
      <c r="J5377" s="11" t="s">
        <v>157</v>
      </c>
      <c r="K5377" s="11" t="str">
        <f>IFERROR(INDEX('EDC Component Dictionary'!$C$5:$C$37,MATCH('Rates Database'!J5377,'EDC Component Dictionary'!$B$5:$B$37,0)), "Energy Supply")</f>
        <v>Other</v>
      </c>
      <c r="L5377" s="12">
        <v>1.4789999999999999E-2</v>
      </c>
      <c r="M5377" s="12"/>
    </row>
    <row r="5378" spans="1:13" x14ac:dyDescent="0.3">
      <c r="A5378" s="18">
        <v>5376</v>
      </c>
      <c r="B5378" s="18">
        <f t="shared" si="166"/>
        <v>2022</v>
      </c>
      <c r="C5378" s="17">
        <v>44562</v>
      </c>
      <c r="D5378" s="18" t="s">
        <v>130</v>
      </c>
      <c r="E5378" s="18" t="s">
        <v>164</v>
      </c>
      <c r="F5378" s="18" t="str">
        <f t="shared" si="167"/>
        <v>National Grid-Energy Efficiency Reconciliation Factor (EERF)-44562</v>
      </c>
      <c r="G5378" s="11" t="s">
        <v>131</v>
      </c>
      <c r="H5378" s="11" t="s">
        <v>49</v>
      </c>
      <c r="I5378" s="11" t="s">
        <v>155</v>
      </c>
      <c r="J5378" s="11" t="s">
        <v>157</v>
      </c>
      <c r="K5378" s="11" t="str">
        <f>IFERROR(INDEX('EDC Component Dictionary'!$C$5:$C$37,MATCH('Rates Database'!J5378,'EDC Component Dictionary'!$B$5:$B$37,0)), "Energy Supply")</f>
        <v>Other</v>
      </c>
      <c r="L5378" s="12">
        <v>1.4789999999999999E-2</v>
      </c>
      <c r="M5378" s="12"/>
    </row>
    <row r="5379" spans="1:13" x14ac:dyDescent="0.3">
      <c r="A5379" s="18">
        <v>5377</v>
      </c>
      <c r="B5379" s="18">
        <f t="shared" ref="B5379:B5442" si="168">YEAR(C5379)</f>
        <v>2021</v>
      </c>
      <c r="C5379" s="17">
        <v>44531</v>
      </c>
      <c r="D5379" s="18" t="s">
        <v>130</v>
      </c>
      <c r="E5379" s="18" t="s">
        <v>164</v>
      </c>
      <c r="F5379" s="18" t="str">
        <f t="shared" si="167"/>
        <v>National Grid-Energy Efficiency Reconciliation Factor (EERF)-44531</v>
      </c>
      <c r="G5379" s="11" t="s">
        <v>131</v>
      </c>
      <c r="H5379" s="11" t="s">
        <v>49</v>
      </c>
      <c r="I5379" s="11" t="s">
        <v>155</v>
      </c>
      <c r="J5379" s="11" t="s">
        <v>157</v>
      </c>
      <c r="K5379" s="11" t="str">
        <f>IFERROR(INDEX('EDC Component Dictionary'!$C$5:$C$37,MATCH('Rates Database'!J5379,'EDC Component Dictionary'!$B$5:$B$37,0)), "Energy Supply")</f>
        <v>Other</v>
      </c>
      <c r="L5379" s="12">
        <v>1.4789999999999999E-2</v>
      </c>
      <c r="M5379" s="12"/>
    </row>
    <row r="5380" spans="1:13" x14ac:dyDescent="0.3">
      <c r="A5380" s="18">
        <v>5378</v>
      </c>
      <c r="B5380" s="18">
        <f t="shared" si="168"/>
        <v>2021</v>
      </c>
      <c r="C5380" s="17">
        <v>44501</v>
      </c>
      <c r="D5380" s="18" t="s">
        <v>130</v>
      </c>
      <c r="E5380" s="18" t="s">
        <v>164</v>
      </c>
      <c r="F5380" s="18" t="str">
        <f t="shared" ref="F5380:F5443" si="169">_xlfn.CONCAT(E5380,"-",J5380,"-",C5380)</f>
        <v>National Grid-Energy Efficiency Reconciliation Factor (EERF)-44501</v>
      </c>
      <c r="G5380" s="11" t="s">
        <v>131</v>
      </c>
      <c r="H5380" s="11" t="s">
        <v>49</v>
      </c>
      <c r="I5380" s="11" t="s">
        <v>155</v>
      </c>
      <c r="J5380" s="11" t="s">
        <v>157</v>
      </c>
      <c r="K5380" s="11" t="str">
        <f>IFERROR(INDEX('EDC Component Dictionary'!$C$5:$C$37,MATCH('Rates Database'!J5380,'EDC Component Dictionary'!$B$5:$B$37,0)), "Energy Supply")</f>
        <v>Other</v>
      </c>
      <c r="L5380" s="12">
        <v>1.4789999999999999E-2</v>
      </c>
      <c r="M5380" s="12"/>
    </row>
    <row r="5381" spans="1:13" x14ac:dyDescent="0.3">
      <c r="A5381" s="18">
        <v>5379</v>
      </c>
      <c r="B5381" s="18">
        <f t="shared" si="168"/>
        <v>2021</v>
      </c>
      <c r="C5381" s="17">
        <v>44470</v>
      </c>
      <c r="D5381" s="18" t="s">
        <v>130</v>
      </c>
      <c r="E5381" s="18" t="s">
        <v>164</v>
      </c>
      <c r="F5381" s="18" t="str">
        <f t="shared" si="169"/>
        <v>National Grid-Energy Efficiency Reconciliation Factor (EERF)-44470</v>
      </c>
      <c r="G5381" s="11" t="s">
        <v>131</v>
      </c>
      <c r="H5381" s="11" t="s">
        <v>49</v>
      </c>
      <c r="I5381" s="11" t="s">
        <v>155</v>
      </c>
      <c r="J5381" s="11" t="s">
        <v>157</v>
      </c>
      <c r="K5381" s="11" t="str">
        <f>IFERROR(INDEX('EDC Component Dictionary'!$C$5:$C$37,MATCH('Rates Database'!J5381,'EDC Component Dictionary'!$B$5:$B$37,0)), "Energy Supply")</f>
        <v>Other</v>
      </c>
      <c r="L5381" s="12">
        <v>1.4789999999999999E-2</v>
      </c>
      <c r="M5381" s="12"/>
    </row>
    <row r="5382" spans="1:13" x14ac:dyDescent="0.3">
      <c r="A5382" s="18">
        <v>5380</v>
      </c>
      <c r="B5382" s="18">
        <f t="shared" si="168"/>
        <v>2021</v>
      </c>
      <c r="C5382" s="17">
        <v>44440</v>
      </c>
      <c r="D5382" s="18" t="s">
        <v>130</v>
      </c>
      <c r="E5382" s="18" t="s">
        <v>164</v>
      </c>
      <c r="F5382" s="18" t="str">
        <f t="shared" si="169"/>
        <v>National Grid-Energy Efficiency Reconciliation Factor (EERF)-44440</v>
      </c>
      <c r="G5382" s="11" t="s">
        <v>131</v>
      </c>
      <c r="H5382" s="11" t="s">
        <v>49</v>
      </c>
      <c r="I5382" s="11" t="s">
        <v>155</v>
      </c>
      <c r="J5382" s="11" t="s">
        <v>157</v>
      </c>
      <c r="K5382" s="11" t="str">
        <f>IFERROR(INDEX('EDC Component Dictionary'!$C$5:$C$37,MATCH('Rates Database'!J5382,'EDC Component Dictionary'!$B$5:$B$37,0)), "Energy Supply")</f>
        <v>Other</v>
      </c>
      <c r="L5382" s="12">
        <v>1.4789999999999999E-2</v>
      </c>
      <c r="M5382" s="12"/>
    </row>
    <row r="5383" spans="1:13" x14ac:dyDescent="0.3">
      <c r="A5383" s="18">
        <v>5381</v>
      </c>
      <c r="B5383" s="18">
        <f t="shared" si="168"/>
        <v>2021</v>
      </c>
      <c r="C5383" s="17">
        <v>44409</v>
      </c>
      <c r="D5383" s="18" t="s">
        <v>130</v>
      </c>
      <c r="E5383" s="18" t="s">
        <v>164</v>
      </c>
      <c r="F5383" s="18" t="str">
        <f t="shared" si="169"/>
        <v>National Grid-Energy Efficiency Reconciliation Factor (EERF)-44409</v>
      </c>
      <c r="G5383" s="11" t="s">
        <v>131</v>
      </c>
      <c r="H5383" s="11" t="s">
        <v>49</v>
      </c>
      <c r="I5383" s="11" t="s">
        <v>155</v>
      </c>
      <c r="J5383" s="11" t="s">
        <v>157</v>
      </c>
      <c r="K5383" s="11" t="str">
        <f>IFERROR(INDEX('EDC Component Dictionary'!$C$5:$C$37,MATCH('Rates Database'!J5383,'EDC Component Dictionary'!$B$5:$B$37,0)), "Energy Supply")</f>
        <v>Other</v>
      </c>
      <c r="L5383" s="12">
        <v>1.4789999999999999E-2</v>
      </c>
      <c r="M5383" s="12"/>
    </row>
    <row r="5384" spans="1:13" x14ac:dyDescent="0.3">
      <c r="A5384" s="18">
        <v>5382</v>
      </c>
      <c r="B5384" s="18">
        <f t="shared" si="168"/>
        <v>2021</v>
      </c>
      <c r="C5384" s="17">
        <v>44378</v>
      </c>
      <c r="D5384" s="18" t="s">
        <v>130</v>
      </c>
      <c r="E5384" s="18" t="s">
        <v>164</v>
      </c>
      <c r="F5384" s="18" t="str">
        <f t="shared" si="169"/>
        <v>National Grid-Energy Efficiency Reconciliation Factor (EERF)-44378</v>
      </c>
      <c r="G5384" s="11" t="s">
        <v>131</v>
      </c>
      <c r="H5384" s="11" t="s">
        <v>49</v>
      </c>
      <c r="I5384" s="11" t="s">
        <v>155</v>
      </c>
      <c r="J5384" s="11" t="s">
        <v>157</v>
      </c>
      <c r="K5384" s="11" t="str">
        <f>IFERROR(INDEX('EDC Component Dictionary'!$C$5:$C$37,MATCH('Rates Database'!J5384,'EDC Component Dictionary'!$B$5:$B$37,0)), "Energy Supply")</f>
        <v>Other</v>
      </c>
      <c r="L5384" s="12">
        <v>1.4789999999999999E-2</v>
      </c>
      <c r="M5384" s="12"/>
    </row>
    <row r="5385" spans="1:13" x14ac:dyDescent="0.3">
      <c r="A5385" s="18">
        <v>5383</v>
      </c>
      <c r="B5385" s="18">
        <f t="shared" si="168"/>
        <v>2021</v>
      </c>
      <c r="C5385" s="17">
        <v>44348</v>
      </c>
      <c r="D5385" s="18" t="s">
        <v>130</v>
      </c>
      <c r="E5385" s="18" t="s">
        <v>164</v>
      </c>
      <c r="F5385" s="18" t="str">
        <f t="shared" si="169"/>
        <v>National Grid-Energy Efficiency Reconciliation Factor (EERF)-44348</v>
      </c>
      <c r="G5385" s="11" t="s">
        <v>131</v>
      </c>
      <c r="H5385" s="11" t="s">
        <v>49</v>
      </c>
      <c r="I5385" s="11" t="s">
        <v>155</v>
      </c>
      <c r="J5385" s="11" t="s">
        <v>157</v>
      </c>
      <c r="K5385" s="11" t="str">
        <f>IFERROR(INDEX('EDC Component Dictionary'!$C$5:$C$37,MATCH('Rates Database'!J5385,'EDC Component Dictionary'!$B$5:$B$37,0)), "Energy Supply")</f>
        <v>Other</v>
      </c>
      <c r="L5385" s="12">
        <v>1.4789999999999999E-2</v>
      </c>
      <c r="M5385" s="12"/>
    </row>
    <row r="5386" spans="1:13" x14ac:dyDescent="0.3">
      <c r="A5386" s="18">
        <v>5384</v>
      </c>
      <c r="B5386" s="18">
        <f t="shared" si="168"/>
        <v>2021</v>
      </c>
      <c r="C5386" s="17">
        <v>44317</v>
      </c>
      <c r="D5386" s="18" t="s">
        <v>130</v>
      </c>
      <c r="E5386" s="18" t="s">
        <v>164</v>
      </c>
      <c r="F5386" s="18" t="str">
        <f t="shared" si="169"/>
        <v>National Grid-Energy Efficiency Reconciliation Factor (EERF)-44317</v>
      </c>
      <c r="G5386" s="11" t="s">
        <v>131</v>
      </c>
      <c r="H5386" s="11" t="s">
        <v>49</v>
      </c>
      <c r="I5386" s="11" t="s">
        <v>155</v>
      </c>
      <c r="J5386" s="11" t="s">
        <v>157</v>
      </c>
      <c r="K5386" s="11" t="str">
        <f>IFERROR(INDEX('EDC Component Dictionary'!$C$5:$C$37,MATCH('Rates Database'!J5386,'EDC Component Dictionary'!$B$5:$B$37,0)), "Energy Supply")</f>
        <v>Other</v>
      </c>
      <c r="L5386" s="12">
        <v>1.4789999999999999E-2</v>
      </c>
      <c r="M5386" s="12"/>
    </row>
    <row r="5387" spans="1:13" x14ac:dyDescent="0.3">
      <c r="A5387" s="18">
        <v>5385</v>
      </c>
      <c r="B5387" s="18">
        <f t="shared" si="168"/>
        <v>2021</v>
      </c>
      <c r="C5387" s="17">
        <v>44287</v>
      </c>
      <c r="D5387" s="18" t="s">
        <v>130</v>
      </c>
      <c r="E5387" s="18" t="s">
        <v>164</v>
      </c>
      <c r="F5387" s="18" t="str">
        <f t="shared" si="169"/>
        <v>National Grid-Energy Efficiency Reconciliation Factor (EERF)-44287</v>
      </c>
      <c r="G5387" s="11" t="s">
        <v>131</v>
      </c>
      <c r="H5387" s="11" t="s">
        <v>49</v>
      </c>
      <c r="I5387" s="11" t="s">
        <v>155</v>
      </c>
      <c r="J5387" s="11" t="s">
        <v>157</v>
      </c>
      <c r="K5387" s="11" t="str">
        <f>IFERROR(INDEX('EDC Component Dictionary'!$C$5:$C$37,MATCH('Rates Database'!J5387,'EDC Component Dictionary'!$B$5:$B$37,0)), "Energy Supply")</f>
        <v>Other</v>
      </c>
      <c r="L5387" s="12">
        <v>1.848E-2</v>
      </c>
      <c r="M5387" s="12"/>
    </row>
    <row r="5388" spans="1:13" x14ac:dyDescent="0.3">
      <c r="A5388" s="18">
        <v>5386</v>
      </c>
      <c r="B5388" s="18">
        <f t="shared" si="168"/>
        <v>2021</v>
      </c>
      <c r="C5388" s="17">
        <v>44256</v>
      </c>
      <c r="D5388" s="18" t="s">
        <v>130</v>
      </c>
      <c r="E5388" s="18" t="s">
        <v>164</v>
      </c>
      <c r="F5388" s="18" t="str">
        <f t="shared" si="169"/>
        <v>National Grid-Energy Efficiency Reconciliation Factor (EERF)-44256</v>
      </c>
      <c r="G5388" s="11" t="s">
        <v>131</v>
      </c>
      <c r="H5388" s="11" t="s">
        <v>49</v>
      </c>
      <c r="I5388" s="11" t="s">
        <v>155</v>
      </c>
      <c r="J5388" s="11" t="s">
        <v>157</v>
      </c>
      <c r="K5388" s="11" t="str">
        <f>IFERROR(INDEX('EDC Component Dictionary'!$C$5:$C$37,MATCH('Rates Database'!J5388,'EDC Component Dictionary'!$B$5:$B$37,0)), "Energy Supply")</f>
        <v>Other</v>
      </c>
      <c r="L5388" s="12">
        <v>1.848E-2</v>
      </c>
      <c r="M5388" s="12"/>
    </row>
    <row r="5389" spans="1:13" x14ac:dyDescent="0.3">
      <c r="A5389" s="18">
        <v>5387</v>
      </c>
      <c r="B5389" s="18">
        <f t="shared" si="168"/>
        <v>2021</v>
      </c>
      <c r="C5389" s="17">
        <v>44228</v>
      </c>
      <c r="D5389" s="18" t="s">
        <v>130</v>
      </c>
      <c r="E5389" s="18" t="s">
        <v>164</v>
      </c>
      <c r="F5389" s="18" t="str">
        <f t="shared" si="169"/>
        <v>National Grid-Energy Efficiency Reconciliation Factor (EERF)-44228</v>
      </c>
      <c r="G5389" s="11" t="s">
        <v>131</v>
      </c>
      <c r="H5389" s="11" t="s">
        <v>49</v>
      </c>
      <c r="I5389" s="11" t="s">
        <v>155</v>
      </c>
      <c r="J5389" s="11" t="s">
        <v>157</v>
      </c>
      <c r="K5389" s="11" t="str">
        <f>IFERROR(INDEX('EDC Component Dictionary'!$C$5:$C$37,MATCH('Rates Database'!J5389,'EDC Component Dictionary'!$B$5:$B$37,0)), "Energy Supply")</f>
        <v>Other</v>
      </c>
      <c r="L5389" s="12">
        <v>1.848E-2</v>
      </c>
      <c r="M5389" s="12"/>
    </row>
    <row r="5390" spans="1:13" x14ac:dyDescent="0.3">
      <c r="A5390" s="18">
        <v>5388</v>
      </c>
      <c r="B5390" s="18">
        <f t="shared" si="168"/>
        <v>2021</v>
      </c>
      <c r="C5390" s="17">
        <v>44197</v>
      </c>
      <c r="D5390" s="18" t="s">
        <v>130</v>
      </c>
      <c r="E5390" s="18" t="s">
        <v>164</v>
      </c>
      <c r="F5390" s="18" t="str">
        <f t="shared" si="169"/>
        <v>National Grid-Energy Efficiency Reconciliation Factor (EERF)-44197</v>
      </c>
      <c r="G5390" s="11" t="s">
        <v>131</v>
      </c>
      <c r="H5390" s="11" t="s">
        <v>49</v>
      </c>
      <c r="I5390" s="11" t="s">
        <v>155</v>
      </c>
      <c r="J5390" s="11" t="s">
        <v>157</v>
      </c>
      <c r="K5390" s="11" t="str">
        <f>IFERROR(INDEX('EDC Component Dictionary'!$C$5:$C$37,MATCH('Rates Database'!J5390,'EDC Component Dictionary'!$B$5:$B$37,0)), "Energy Supply")</f>
        <v>Other</v>
      </c>
      <c r="L5390" s="12">
        <v>1.848E-2</v>
      </c>
      <c r="M5390" s="12"/>
    </row>
    <row r="5391" spans="1:13" x14ac:dyDescent="0.3">
      <c r="A5391" s="18">
        <v>5389</v>
      </c>
      <c r="B5391" s="18">
        <f t="shared" si="168"/>
        <v>2020</v>
      </c>
      <c r="C5391" s="17">
        <v>44166</v>
      </c>
      <c r="D5391" s="18" t="s">
        <v>130</v>
      </c>
      <c r="E5391" s="18" t="s">
        <v>164</v>
      </c>
      <c r="F5391" s="18" t="str">
        <f t="shared" si="169"/>
        <v>National Grid-Energy Efficiency Reconciliation Factor (EERF)-44166</v>
      </c>
      <c r="G5391" s="11" t="s">
        <v>131</v>
      </c>
      <c r="H5391" s="11" t="s">
        <v>49</v>
      </c>
      <c r="I5391" s="11" t="s">
        <v>155</v>
      </c>
      <c r="J5391" s="11" t="s">
        <v>157</v>
      </c>
      <c r="K5391" s="11" t="str">
        <f>IFERROR(INDEX('EDC Component Dictionary'!$C$5:$C$37,MATCH('Rates Database'!J5391,'EDC Component Dictionary'!$B$5:$B$37,0)), "Energy Supply")</f>
        <v>Other</v>
      </c>
      <c r="L5391" s="12">
        <v>1.848E-2</v>
      </c>
      <c r="M5391" s="12"/>
    </row>
    <row r="5392" spans="1:13" x14ac:dyDescent="0.3">
      <c r="A5392" s="18">
        <v>5390</v>
      </c>
      <c r="B5392" s="18">
        <f t="shared" si="168"/>
        <v>2020</v>
      </c>
      <c r="C5392" s="17">
        <v>44136</v>
      </c>
      <c r="D5392" s="18" t="s">
        <v>130</v>
      </c>
      <c r="E5392" s="18" t="s">
        <v>164</v>
      </c>
      <c r="F5392" s="18" t="str">
        <f t="shared" si="169"/>
        <v>National Grid-Energy Efficiency Reconciliation Factor (EERF)-44136</v>
      </c>
      <c r="G5392" s="11" t="s">
        <v>131</v>
      </c>
      <c r="H5392" s="11" t="s">
        <v>49</v>
      </c>
      <c r="I5392" s="11" t="s">
        <v>155</v>
      </c>
      <c r="J5392" s="11" t="s">
        <v>157</v>
      </c>
      <c r="K5392" s="11" t="str">
        <f>IFERROR(INDEX('EDC Component Dictionary'!$C$5:$C$37,MATCH('Rates Database'!J5392,'EDC Component Dictionary'!$B$5:$B$37,0)), "Energy Supply")</f>
        <v>Other</v>
      </c>
      <c r="L5392" s="12">
        <v>1.848E-2</v>
      </c>
      <c r="M5392" s="12"/>
    </row>
    <row r="5393" spans="1:13" x14ac:dyDescent="0.3">
      <c r="A5393" s="18">
        <v>5391</v>
      </c>
      <c r="B5393" s="18">
        <f t="shared" si="168"/>
        <v>2020</v>
      </c>
      <c r="C5393" s="17">
        <v>44105</v>
      </c>
      <c r="D5393" s="18" t="s">
        <v>130</v>
      </c>
      <c r="E5393" s="18" t="s">
        <v>164</v>
      </c>
      <c r="F5393" s="18" t="str">
        <f t="shared" si="169"/>
        <v>National Grid-Energy Efficiency Reconciliation Factor (EERF)-44105</v>
      </c>
      <c r="G5393" s="11" t="s">
        <v>131</v>
      </c>
      <c r="H5393" s="11" t="s">
        <v>49</v>
      </c>
      <c r="I5393" s="11" t="s">
        <v>155</v>
      </c>
      <c r="J5393" s="11" t="s">
        <v>157</v>
      </c>
      <c r="K5393" s="11" t="str">
        <f>IFERROR(INDEX('EDC Component Dictionary'!$C$5:$C$37,MATCH('Rates Database'!J5393,'EDC Component Dictionary'!$B$5:$B$37,0)), "Energy Supply")</f>
        <v>Other</v>
      </c>
      <c r="L5393" s="12">
        <v>1.848E-2</v>
      </c>
      <c r="M5393" s="12"/>
    </row>
    <row r="5394" spans="1:13" x14ac:dyDescent="0.3">
      <c r="A5394" s="18">
        <v>5392</v>
      </c>
      <c r="B5394" s="18">
        <f t="shared" si="168"/>
        <v>2020</v>
      </c>
      <c r="C5394" s="17">
        <v>44075</v>
      </c>
      <c r="D5394" s="18" t="s">
        <v>130</v>
      </c>
      <c r="E5394" s="18" t="s">
        <v>164</v>
      </c>
      <c r="F5394" s="18" t="str">
        <f t="shared" si="169"/>
        <v>National Grid-Energy Efficiency Reconciliation Factor (EERF)-44075</v>
      </c>
      <c r="G5394" s="11" t="s">
        <v>131</v>
      </c>
      <c r="H5394" s="11" t="s">
        <v>49</v>
      </c>
      <c r="I5394" s="11" t="s">
        <v>155</v>
      </c>
      <c r="J5394" s="11" t="s">
        <v>157</v>
      </c>
      <c r="K5394" s="11" t="str">
        <f>IFERROR(INDEX('EDC Component Dictionary'!$C$5:$C$37,MATCH('Rates Database'!J5394,'EDC Component Dictionary'!$B$5:$B$37,0)), "Energy Supply")</f>
        <v>Other</v>
      </c>
      <c r="L5394" s="12">
        <v>1.848E-2</v>
      </c>
      <c r="M5394" s="12"/>
    </row>
    <row r="5395" spans="1:13" x14ac:dyDescent="0.3">
      <c r="A5395" s="18">
        <v>5393</v>
      </c>
      <c r="B5395" s="18">
        <f t="shared" si="168"/>
        <v>2020</v>
      </c>
      <c r="C5395" s="17">
        <v>44044</v>
      </c>
      <c r="D5395" s="18" t="s">
        <v>130</v>
      </c>
      <c r="E5395" s="18" t="s">
        <v>164</v>
      </c>
      <c r="F5395" s="18" t="str">
        <f t="shared" si="169"/>
        <v>National Grid-Energy Efficiency Reconciliation Factor (EERF)-44044</v>
      </c>
      <c r="G5395" s="11" t="s">
        <v>131</v>
      </c>
      <c r="H5395" s="11" t="s">
        <v>49</v>
      </c>
      <c r="I5395" s="11" t="s">
        <v>155</v>
      </c>
      <c r="J5395" s="11" t="s">
        <v>157</v>
      </c>
      <c r="K5395" s="11" t="str">
        <f>IFERROR(INDEX('EDC Component Dictionary'!$C$5:$C$37,MATCH('Rates Database'!J5395,'EDC Component Dictionary'!$B$5:$B$37,0)), "Energy Supply")</f>
        <v>Other</v>
      </c>
      <c r="L5395" s="12">
        <v>1.848E-2</v>
      </c>
      <c r="M5395" s="12"/>
    </row>
    <row r="5396" spans="1:13" x14ac:dyDescent="0.3">
      <c r="A5396" s="18">
        <v>5394</v>
      </c>
      <c r="B5396" s="18">
        <f t="shared" si="168"/>
        <v>2020</v>
      </c>
      <c r="C5396" s="17">
        <v>44013</v>
      </c>
      <c r="D5396" s="18" t="s">
        <v>130</v>
      </c>
      <c r="E5396" s="18" t="s">
        <v>164</v>
      </c>
      <c r="F5396" s="18" t="str">
        <f t="shared" si="169"/>
        <v>National Grid-Energy Efficiency Reconciliation Factor (EERF)-44013</v>
      </c>
      <c r="G5396" s="11" t="s">
        <v>131</v>
      </c>
      <c r="H5396" s="11" t="s">
        <v>49</v>
      </c>
      <c r="I5396" s="11" t="s">
        <v>155</v>
      </c>
      <c r="J5396" s="11" t="s">
        <v>157</v>
      </c>
      <c r="K5396" s="11" t="str">
        <f>IFERROR(INDEX('EDC Component Dictionary'!$C$5:$C$37,MATCH('Rates Database'!J5396,'EDC Component Dictionary'!$B$5:$B$37,0)), "Energy Supply")</f>
        <v>Other</v>
      </c>
      <c r="L5396" s="12">
        <v>1.848E-2</v>
      </c>
      <c r="M5396" s="12"/>
    </row>
    <row r="5397" spans="1:13" x14ac:dyDescent="0.3">
      <c r="A5397" s="18">
        <v>5395</v>
      </c>
      <c r="B5397" s="18">
        <f t="shared" si="168"/>
        <v>2020</v>
      </c>
      <c r="C5397" s="17">
        <v>43983</v>
      </c>
      <c r="D5397" s="18" t="s">
        <v>130</v>
      </c>
      <c r="E5397" s="18" t="s">
        <v>164</v>
      </c>
      <c r="F5397" s="18" t="str">
        <f t="shared" si="169"/>
        <v>National Grid-Energy Efficiency Reconciliation Factor (EERF)-43983</v>
      </c>
      <c r="G5397" s="11" t="s">
        <v>131</v>
      </c>
      <c r="H5397" s="11" t="s">
        <v>49</v>
      </c>
      <c r="I5397" s="11" t="s">
        <v>155</v>
      </c>
      <c r="J5397" s="11" t="s">
        <v>157</v>
      </c>
      <c r="K5397" s="11" t="str">
        <f>IFERROR(INDEX('EDC Component Dictionary'!$C$5:$C$37,MATCH('Rates Database'!J5397,'EDC Component Dictionary'!$B$5:$B$37,0)), "Energy Supply")</f>
        <v>Other</v>
      </c>
      <c r="L5397" s="12">
        <v>1.848E-2</v>
      </c>
      <c r="M5397" s="12"/>
    </row>
    <row r="5398" spans="1:13" x14ac:dyDescent="0.3">
      <c r="A5398" s="18">
        <v>5396</v>
      </c>
      <c r="B5398" s="18">
        <f t="shared" si="168"/>
        <v>2020</v>
      </c>
      <c r="C5398" s="17">
        <v>43952</v>
      </c>
      <c r="D5398" s="18" t="s">
        <v>130</v>
      </c>
      <c r="E5398" s="18" t="s">
        <v>164</v>
      </c>
      <c r="F5398" s="18" t="str">
        <f t="shared" si="169"/>
        <v>National Grid-Energy Efficiency Reconciliation Factor (EERF)-43952</v>
      </c>
      <c r="G5398" s="11" t="s">
        <v>131</v>
      </c>
      <c r="H5398" s="11" t="s">
        <v>49</v>
      </c>
      <c r="I5398" s="11" t="s">
        <v>155</v>
      </c>
      <c r="J5398" s="11" t="s">
        <v>157</v>
      </c>
      <c r="K5398" s="11" t="str">
        <f>IFERROR(INDEX('EDC Component Dictionary'!$C$5:$C$37,MATCH('Rates Database'!J5398,'EDC Component Dictionary'!$B$5:$B$37,0)), "Energy Supply")</f>
        <v>Other</v>
      </c>
      <c r="L5398" s="12">
        <v>1.848E-2</v>
      </c>
      <c r="M5398" s="12"/>
    </row>
    <row r="5399" spans="1:13" x14ac:dyDescent="0.3">
      <c r="A5399" s="18">
        <v>5397</v>
      </c>
      <c r="B5399" s="18">
        <f t="shared" si="168"/>
        <v>2020</v>
      </c>
      <c r="C5399" s="17">
        <v>43922</v>
      </c>
      <c r="D5399" s="18" t="s">
        <v>130</v>
      </c>
      <c r="E5399" s="18" t="s">
        <v>164</v>
      </c>
      <c r="F5399" s="18" t="str">
        <f t="shared" si="169"/>
        <v>National Grid-Energy Efficiency Reconciliation Factor (EERF)-43922</v>
      </c>
      <c r="G5399" s="11" t="s">
        <v>131</v>
      </c>
      <c r="H5399" s="11" t="s">
        <v>49</v>
      </c>
      <c r="I5399" s="11" t="s">
        <v>155</v>
      </c>
      <c r="J5399" s="11" t="s">
        <v>157</v>
      </c>
      <c r="K5399" s="11" t="str">
        <f>IFERROR(INDEX('EDC Component Dictionary'!$C$5:$C$37,MATCH('Rates Database'!J5399,'EDC Component Dictionary'!$B$5:$B$37,0)), "Energy Supply")</f>
        <v>Other</v>
      </c>
      <c r="L5399" s="12">
        <v>1.555E-2</v>
      </c>
      <c r="M5399" s="12"/>
    </row>
    <row r="5400" spans="1:13" x14ac:dyDescent="0.3">
      <c r="A5400" s="18">
        <v>5398</v>
      </c>
      <c r="B5400" s="18">
        <f t="shared" si="168"/>
        <v>2020</v>
      </c>
      <c r="C5400" s="17">
        <v>43891</v>
      </c>
      <c r="D5400" s="18" t="s">
        <v>130</v>
      </c>
      <c r="E5400" s="18" t="s">
        <v>164</v>
      </c>
      <c r="F5400" s="18" t="str">
        <f t="shared" si="169"/>
        <v>National Grid-Energy Efficiency Reconciliation Factor (EERF)-43891</v>
      </c>
      <c r="G5400" s="11" t="s">
        <v>131</v>
      </c>
      <c r="H5400" s="11" t="s">
        <v>49</v>
      </c>
      <c r="I5400" s="11" t="s">
        <v>155</v>
      </c>
      <c r="J5400" s="11" t="s">
        <v>157</v>
      </c>
      <c r="K5400" s="11" t="str">
        <f>IFERROR(INDEX('EDC Component Dictionary'!$C$5:$C$37,MATCH('Rates Database'!J5400,'EDC Component Dictionary'!$B$5:$B$37,0)), "Energy Supply")</f>
        <v>Other</v>
      </c>
      <c r="L5400" s="12">
        <v>1.555E-2</v>
      </c>
      <c r="M5400" s="12"/>
    </row>
    <row r="5401" spans="1:13" x14ac:dyDescent="0.3">
      <c r="A5401" s="18">
        <v>5399</v>
      </c>
      <c r="B5401" s="18">
        <f t="shared" si="168"/>
        <v>2020</v>
      </c>
      <c r="C5401" s="17">
        <v>43862</v>
      </c>
      <c r="D5401" s="18" t="s">
        <v>130</v>
      </c>
      <c r="E5401" s="18" t="s">
        <v>164</v>
      </c>
      <c r="F5401" s="18" t="str">
        <f t="shared" si="169"/>
        <v>National Grid-Energy Efficiency Reconciliation Factor (EERF)-43862</v>
      </c>
      <c r="G5401" s="11" t="s">
        <v>131</v>
      </c>
      <c r="H5401" s="11" t="s">
        <v>49</v>
      </c>
      <c r="I5401" s="11" t="s">
        <v>155</v>
      </c>
      <c r="J5401" s="11" t="s">
        <v>157</v>
      </c>
      <c r="K5401" s="11" t="str">
        <f>IFERROR(INDEX('EDC Component Dictionary'!$C$5:$C$37,MATCH('Rates Database'!J5401,'EDC Component Dictionary'!$B$5:$B$37,0)), "Energy Supply")</f>
        <v>Other</v>
      </c>
      <c r="L5401" s="12">
        <v>1.555E-2</v>
      </c>
      <c r="M5401" s="12"/>
    </row>
    <row r="5402" spans="1:13" x14ac:dyDescent="0.3">
      <c r="A5402" s="18">
        <v>5400</v>
      </c>
      <c r="B5402" s="18">
        <f t="shared" si="168"/>
        <v>2020</v>
      </c>
      <c r="C5402" s="17">
        <v>43831</v>
      </c>
      <c r="D5402" s="18" t="s">
        <v>130</v>
      </c>
      <c r="E5402" s="18" t="s">
        <v>164</v>
      </c>
      <c r="F5402" s="18" t="str">
        <f t="shared" si="169"/>
        <v>National Grid-Energy Efficiency Reconciliation Factor (EERF)-43831</v>
      </c>
      <c r="G5402" s="11" t="s">
        <v>131</v>
      </c>
      <c r="H5402" s="11" t="s">
        <v>49</v>
      </c>
      <c r="I5402" s="11" t="s">
        <v>155</v>
      </c>
      <c r="J5402" s="11" t="s">
        <v>157</v>
      </c>
      <c r="K5402" s="11" t="str">
        <f>IFERROR(INDEX('EDC Component Dictionary'!$C$5:$C$37,MATCH('Rates Database'!J5402,'EDC Component Dictionary'!$B$5:$B$37,0)), "Energy Supply")</f>
        <v>Other</v>
      </c>
      <c r="L5402" s="12">
        <v>1.555E-2</v>
      </c>
      <c r="M5402" s="12"/>
    </row>
    <row r="5403" spans="1:13" x14ac:dyDescent="0.3">
      <c r="A5403" s="18">
        <v>5401</v>
      </c>
      <c r="B5403" s="18">
        <f t="shared" si="168"/>
        <v>2019</v>
      </c>
      <c r="C5403" s="17">
        <v>43800</v>
      </c>
      <c r="D5403" s="18" t="s">
        <v>130</v>
      </c>
      <c r="E5403" s="18" t="s">
        <v>164</v>
      </c>
      <c r="F5403" s="18" t="str">
        <f t="shared" si="169"/>
        <v>National Grid-Energy Efficiency Reconciliation Factor (EERF)-43800</v>
      </c>
      <c r="G5403" s="11" t="s">
        <v>131</v>
      </c>
      <c r="H5403" s="11" t="s">
        <v>49</v>
      </c>
      <c r="I5403" s="11" t="s">
        <v>155</v>
      </c>
      <c r="J5403" s="11" t="s">
        <v>157</v>
      </c>
      <c r="K5403" s="11" t="str">
        <f>IFERROR(INDEX('EDC Component Dictionary'!$C$5:$C$37,MATCH('Rates Database'!J5403,'EDC Component Dictionary'!$B$5:$B$37,0)), "Energy Supply")</f>
        <v>Other</v>
      </c>
      <c r="L5403" s="12">
        <v>1.555E-2</v>
      </c>
      <c r="M5403" s="12"/>
    </row>
    <row r="5404" spans="1:13" x14ac:dyDescent="0.3">
      <c r="A5404" s="18">
        <v>5402</v>
      </c>
      <c r="B5404" s="18">
        <f t="shared" si="168"/>
        <v>2019</v>
      </c>
      <c r="C5404" s="17">
        <v>43770</v>
      </c>
      <c r="D5404" s="18" t="s">
        <v>130</v>
      </c>
      <c r="E5404" s="18" t="s">
        <v>164</v>
      </c>
      <c r="F5404" s="18" t="str">
        <f t="shared" si="169"/>
        <v>National Grid-Energy Efficiency Reconciliation Factor (EERF)-43770</v>
      </c>
      <c r="G5404" s="11" t="s">
        <v>131</v>
      </c>
      <c r="H5404" s="11" t="s">
        <v>49</v>
      </c>
      <c r="I5404" s="11" t="s">
        <v>155</v>
      </c>
      <c r="J5404" s="11" t="s">
        <v>157</v>
      </c>
      <c r="K5404" s="11" t="str">
        <f>IFERROR(INDEX('EDC Component Dictionary'!$C$5:$C$37,MATCH('Rates Database'!J5404,'EDC Component Dictionary'!$B$5:$B$37,0)), "Energy Supply")</f>
        <v>Other</v>
      </c>
      <c r="L5404" s="12">
        <v>1.555E-2</v>
      </c>
      <c r="M5404" s="12"/>
    </row>
    <row r="5405" spans="1:13" x14ac:dyDescent="0.3">
      <c r="A5405" s="18">
        <v>5403</v>
      </c>
      <c r="B5405" s="18">
        <f t="shared" si="168"/>
        <v>2019</v>
      </c>
      <c r="C5405" s="17">
        <v>43739</v>
      </c>
      <c r="D5405" s="18" t="s">
        <v>130</v>
      </c>
      <c r="E5405" s="18" t="s">
        <v>164</v>
      </c>
      <c r="F5405" s="18" t="str">
        <f t="shared" si="169"/>
        <v>National Grid-Energy Efficiency Reconciliation Factor (EERF)-43739</v>
      </c>
      <c r="G5405" s="11" t="s">
        <v>131</v>
      </c>
      <c r="H5405" s="11" t="s">
        <v>49</v>
      </c>
      <c r="I5405" s="11" t="s">
        <v>155</v>
      </c>
      <c r="J5405" s="11" t="s">
        <v>157</v>
      </c>
      <c r="K5405" s="11" t="str">
        <f>IFERROR(INDEX('EDC Component Dictionary'!$C$5:$C$37,MATCH('Rates Database'!J5405,'EDC Component Dictionary'!$B$5:$B$37,0)), "Energy Supply")</f>
        <v>Other</v>
      </c>
      <c r="L5405" s="12">
        <v>1.555E-2</v>
      </c>
      <c r="M5405" s="12"/>
    </row>
    <row r="5406" spans="1:13" x14ac:dyDescent="0.3">
      <c r="A5406" s="18">
        <v>5404</v>
      </c>
      <c r="B5406" s="18">
        <f t="shared" si="168"/>
        <v>2019</v>
      </c>
      <c r="C5406" s="17">
        <v>43709</v>
      </c>
      <c r="D5406" s="18" t="s">
        <v>130</v>
      </c>
      <c r="E5406" s="18" t="s">
        <v>164</v>
      </c>
      <c r="F5406" s="18" t="str">
        <f t="shared" si="169"/>
        <v>National Grid-Energy Efficiency Reconciliation Factor (EERF)-43709</v>
      </c>
      <c r="G5406" s="11" t="s">
        <v>131</v>
      </c>
      <c r="H5406" s="11" t="s">
        <v>49</v>
      </c>
      <c r="I5406" s="11" t="s">
        <v>155</v>
      </c>
      <c r="J5406" s="11" t="s">
        <v>157</v>
      </c>
      <c r="K5406" s="11" t="str">
        <f>IFERROR(INDEX('EDC Component Dictionary'!$C$5:$C$37,MATCH('Rates Database'!J5406,'EDC Component Dictionary'!$B$5:$B$37,0)), "Energy Supply")</f>
        <v>Other</v>
      </c>
      <c r="L5406" s="12">
        <v>1.555E-2</v>
      </c>
      <c r="M5406" s="12"/>
    </row>
    <row r="5407" spans="1:13" x14ac:dyDescent="0.3">
      <c r="A5407" s="18">
        <v>5405</v>
      </c>
      <c r="B5407" s="18">
        <f t="shared" si="168"/>
        <v>2019</v>
      </c>
      <c r="C5407" s="17">
        <v>43678</v>
      </c>
      <c r="D5407" s="18" t="s">
        <v>130</v>
      </c>
      <c r="E5407" s="18" t="s">
        <v>164</v>
      </c>
      <c r="F5407" s="18" t="str">
        <f t="shared" si="169"/>
        <v>National Grid-Energy Efficiency Reconciliation Factor (EERF)-43678</v>
      </c>
      <c r="G5407" s="11" t="s">
        <v>131</v>
      </c>
      <c r="H5407" s="11" t="s">
        <v>49</v>
      </c>
      <c r="I5407" s="11" t="s">
        <v>155</v>
      </c>
      <c r="J5407" s="11" t="s">
        <v>157</v>
      </c>
      <c r="K5407" s="11" t="str">
        <f>IFERROR(INDEX('EDC Component Dictionary'!$C$5:$C$37,MATCH('Rates Database'!J5407,'EDC Component Dictionary'!$B$5:$B$37,0)), "Energy Supply")</f>
        <v>Other</v>
      </c>
      <c r="L5407" s="12">
        <v>1.555E-2</v>
      </c>
      <c r="M5407" s="12"/>
    </row>
    <row r="5408" spans="1:13" x14ac:dyDescent="0.3">
      <c r="A5408" s="18">
        <v>5406</v>
      </c>
      <c r="B5408" s="18">
        <f t="shared" si="168"/>
        <v>2019</v>
      </c>
      <c r="C5408" s="17">
        <v>43647</v>
      </c>
      <c r="D5408" s="18" t="s">
        <v>130</v>
      </c>
      <c r="E5408" s="18" t="s">
        <v>164</v>
      </c>
      <c r="F5408" s="18" t="str">
        <f t="shared" si="169"/>
        <v>National Grid-Energy Efficiency Reconciliation Factor (EERF)-43647</v>
      </c>
      <c r="G5408" s="11" t="s">
        <v>131</v>
      </c>
      <c r="H5408" s="11" t="s">
        <v>49</v>
      </c>
      <c r="I5408" s="11" t="s">
        <v>155</v>
      </c>
      <c r="J5408" s="11" t="s">
        <v>157</v>
      </c>
      <c r="K5408" s="11" t="str">
        <f>IFERROR(INDEX('EDC Component Dictionary'!$C$5:$C$37,MATCH('Rates Database'!J5408,'EDC Component Dictionary'!$B$5:$B$37,0)), "Energy Supply")</f>
        <v>Other</v>
      </c>
      <c r="L5408" s="12">
        <v>1.555E-2</v>
      </c>
      <c r="M5408" s="12"/>
    </row>
    <row r="5409" spans="1:13" x14ac:dyDescent="0.3">
      <c r="A5409" s="18">
        <v>5407</v>
      </c>
      <c r="B5409" s="18">
        <f t="shared" si="168"/>
        <v>2019</v>
      </c>
      <c r="C5409" s="17">
        <v>43617</v>
      </c>
      <c r="D5409" s="18" t="s">
        <v>130</v>
      </c>
      <c r="E5409" s="18" t="s">
        <v>164</v>
      </c>
      <c r="F5409" s="18" t="str">
        <f t="shared" si="169"/>
        <v>National Grid-Energy Efficiency Reconciliation Factor (EERF)-43617</v>
      </c>
      <c r="G5409" s="11" t="s">
        <v>131</v>
      </c>
      <c r="H5409" s="11" t="s">
        <v>49</v>
      </c>
      <c r="I5409" s="11" t="s">
        <v>155</v>
      </c>
      <c r="J5409" s="11" t="s">
        <v>157</v>
      </c>
      <c r="K5409" s="11" t="str">
        <f>IFERROR(INDEX('EDC Component Dictionary'!$C$5:$C$37,MATCH('Rates Database'!J5409,'EDC Component Dictionary'!$B$5:$B$37,0)), "Energy Supply")</f>
        <v>Other</v>
      </c>
      <c r="L5409" s="12">
        <v>1.555E-2</v>
      </c>
      <c r="M5409" s="12"/>
    </row>
    <row r="5410" spans="1:13" x14ac:dyDescent="0.3">
      <c r="A5410" s="18">
        <v>5408</v>
      </c>
      <c r="B5410" s="18">
        <f t="shared" si="168"/>
        <v>2019</v>
      </c>
      <c r="C5410" s="17">
        <v>43586</v>
      </c>
      <c r="D5410" s="18" t="s">
        <v>130</v>
      </c>
      <c r="E5410" s="18" t="s">
        <v>164</v>
      </c>
      <c r="F5410" s="18" t="str">
        <f t="shared" si="169"/>
        <v>National Grid-Energy Efficiency Reconciliation Factor (EERF)-43586</v>
      </c>
      <c r="G5410" s="11" t="s">
        <v>131</v>
      </c>
      <c r="H5410" s="11" t="s">
        <v>49</v>
      </c>
      <c r="I5410" s="11" t="s">
        <v>155</v>
      </c>
      <c r="J5410" s="11" t="s">
        <v>157</v>
      </c>
      <c r="K5410" s="11" t="str">
        <f>IFERROR(INDEX('EDC Component Dictionary'!$C$5:$C$37,MATCH('Rates Database'!J5410,'EDC Component Dictionary'!$B$5:$B$37,0)), "Energy Supply")</f>
        <v>Other</v>
      </c>
      <c r="L5410" s="12">
        <v>1.555E-2</v>
      </c>
      <c r="M5410" s="12"/>
    </row>
    <row r="5411" spans="1:13" x14ac:dyDescent="0.3">
      <c r="A5411" s="18">
        <v>5409</v>
      </c>
      <c r="B5411" s="18">
        <f t="shared" si="168"/>
        <v>2019</v>
      </c>
      <c r="C5411" s="17">
        <v>43556</v>
      </c>
      <c r="D5411" s="18" t="s">
        <v>130</v>
      </c>
      <c r="E5411" s="18" t="s">
        <v>164</v>
      </c>
      <c r="F5411" s="18" t="str">
        <f t="shared" si="169"/>
        <v>National Grid-Energy Efficiency Reconciliation Factor (EERF)-43556</v>
      </c>
      <c r="G5411" s="11" t="s">
        <v>131</v>
      </c>
      <c r="H5411" s="11" t="s">
        <v>49</v>
      </c>
      <c r="I5411" s="11" t="s">
        <v>155</v>
      </c>
      <c r="J5411" s="11" t="s">
        <v>157</v>
      </c>
      <c r="K5411" s="11" t="str">
        <f>IFERROR(INDEX('EDC Component Dictionary'!$C$5:$C$37,MATCH('Rates Database'!J5411,'EDC Component Dictionary'!$B$5:$B$37,0)), "Energy Supply")</f>
        <v>Other</v>
      </c>
      <c r="L5411" s="12">
        <v>1.536E-2</v>
      </c>
      <c r="M5411" s="12"/>
    </row>
    <row r="5412" spans="1:13" x14ac:dyDescent="0.3">
      <c r="A5412" s="18">
        <v>5410</v>
      </c>
      <c r="B5412" s="18">
        <f t="shared" si="168"/>
        <v>2019</v>
      </c>
      <c r="C5412" s="17">
        <v>43525</v>
      </c>
      <c r="D5412" s="18" t="s">
        <v>130</v>
      </c>
      <c r="E5412" s="18" t="s">
        <v>164</v>
      </c>
      <c r="F5412" s="18" t="str">
        <f t="shared" si="169"/>
        <v>National Grid-Energy Efficiency Reconciliation Factor (EERF)-43525</v>
      </c>
      <c r="G5412" s="11" t="s">
        <v>131</v>
      </c>
      <c r="H5412" s="11" t="s">
        <v>49</v>
      </c>
      <c r="I5412" s="11" t="s">
        <v>155</v>
      </c>
      <c r="J5412" s="11" t="s">
        <v>157</v>
      </c>
      <c r="K5412" s="11" t="str">
        <f>IFERROR(INDEX('EDC Component Dictionary'!$C$5:$C$37,MATCH('Rates Database'!J5412,'EDC Component Dictionary'!$B$5:$B$37,0)), "Energy Supply")</f>
        <v>Other</v>
      </c>
      <c r="L5412" s="12">
        <v>1.536E-2</v>
      </c>
      <c r="M5412" s="12"/>
    </row>
    <row r="5413" spans="1:13" x14ac:dyDescent="0.3">
      <c r="A5413" s="18">
        <v>5411</v>
      </c>
      <c r="B5413" s="18">
        <f t="shared" si="168"/>
        <v>2019</v>
      </c>
      <c r="C5413" s="17">
        <v>43497</v>
      </c>
      <c r="D5413" s="18" t="s">
        <v>130</v>
      </c>
      <c r="E5413" s="18" t="s">
        <v>164</v>
      </c>
      <c r="F5413" s="18" t="str">
        <f t="shared" si="169"/>
        <v>National Grid-Energy Efficiency Reconciliation Factor (EERF)-43497</v>
      </c>
      <c r="G5413" s="11" t="s">
        <v>131</v>
      </c>
      <c r="H5413" s="11" t="s">
        <v>49</v>
      </c>
      <c r="I5413" s="11" t="s">
        <v>155</v>
      </c>
      <c r="J5413" s="11" t="s">
        <v>157</v>
      </c>
      <c r="K5413" s="11" t="str">
        <f>IFERROR(INDEX('EDC Component Dictionary'!$C$5:$C$37,MATCH('Rates Database'!J5413,'EDC Component Dictionary'!$B$5:$B$37,0)), "Energy Supply")</f>
        <v>Other</v>
      </c>
      <c r="L5413" s="12">
        <v>1.536E-2</v>
      </c>
      <c r="M5413" s="12"/>
    </row>
    <row r="5414" spans="1:13" x14ac:dyDescent="0.3">
      <c r="A5414" s="18">
        <v>5412</v>
      </c>
      <c r="B5414" s="18">
        <f t="shared" si="168"/>
        <v>2019</v>
      </c>
      <c r="C5414" s="17">
        <v>43466</v>
      </c>
      <c r="D5414" s="18" t="s">
        <v>130</v>
      </c>
      <c r="E5414" s="18" t="s">
        <v>164</v>
      </c>
      <c r="F5414" s="18" t="str">
        <f t="shared" si="169"/>
        <v>National Grid-Energy Efficiency Reconciliation Factor (EERF)-43466</v>
      </c>
      <c r="G5414" s="11" t="s">
        <v>131</v>
      </c>
      <c r="H5414" s="11" t="s">
        <v>49</v>
      </c>
      <c r="I5414" s="11" t="s">
        <v>155</v>
      </c>
      <c r="J5414" s="11" t="s">
        <v>157</v>
      </c>
      <c r="K5414" s="11" t="str">
        <f>IFERROR(INDEX('EDC Component Dictionary'!$C$5:$C$37,MATCH('Rates Database'!J5414,'EDC Component Dictionary'!$B$5:$B$37,0)), "Energy Supply")</f>
        <v>Other</v>
      </c>
      <c r="L5414" s="12">
        <v>1.536E-2</v>
      </c>
      <c r="M5414" s="12"/>
    </row>
    <row r="5415" spans="1:13" x14ac:dyDescent="0.3">
      <c r="A5415" s="18">
        <v>5413</v>
      </c>
      <c r="B5415" s="18">
        <f t="shared" si="168"/>
        <v>2024</v>
      </c>
      <c r="C5415" s="17">
        <v>45352</v>
      </c>
      <c r="D5415" s="18" t="s">
        <v>130</v>
      </c>
      <c r="E5415" s="18" t="s">
        <v>164</v>
      </c>
      <c r="F5415" s="18" t="str">
        <f t="shared" si="169"/>
        <v>National Grid-Energy Efficiency System Benefits Charge (EESBC)-45352</v>
      </c>
      <c r="G5415" s="11" t="s">
        <v>131</v>
      </c>
      <c r="H5415" s="11" t="s">
        <v>49</v>
      </c>
      <c r="I5415" s="11" t="s">
        <v>155</v>
      </c>
      <c r="J5415" s="11" t="s">
        <v>156</v>
      </c>
      <c r="K5415" s="11" t="str">
        <f>IFERROR(INDEX('EDC Component Dictionary'!$C$5:$C$37,MATCH('Rates Database'!J5415,'EDC Component Dictionary'!$B$5:$B$37,0)), "Energy Supply")</f>
        <v>Other</v>
      </c>
      <c r="L5415" s="12">
        <v>2.5000000000000001E-3</v>
      </c>
      <c r="M5415" s="12"/>
    </row>
    <row r="5416" spans="1:13" x14ac:dyDescent="0.3">
      <c r="A5416" s="18">
        <v>5414</v>
      </c>
      <c r="B5416" s="18">
        <f t="shared" si="168"/>
        <v>2024</v>
      </c>
      <c r="C5416" s="17">
        <v>45323</v>
      </c>
      <c r="D5416" s="18" t="s">
        <v>130</v>
      </c>
      <c r="E5416" s="18" t="s">
        <v>164</v>
      </c>
      <c r="F5416" s="18" t="str">
        <f t="shared" si="169"/>
        <v>National Grid-Energy Efficiency System Benefits Charge (EESBC)-45323</v>
      </c>
      <c r="G5416" s="11" t="s">
        <v>131</v>
      </c>
      <c r="H5416" s="11" t="s">
        <v>49</v>
      </c>
      <c r="I5416" s="11" t="s">
        <v>155</v>
      </c>
      <c r="J5416" s="11" t="s">
        <v>156</v>
      </c>
      <c r="K5416" s="11" t="str">
        <f>IFERROR(INDEX('EDC Component Dictionary'!$C$5:$C$37,MATCH('Rates Database'!J5416,'EDC Component Dictionary'!$B$5:$B$37,0)), "Energy Supply")</f>
        <v>Other</v>
      </c>
      <c r="L5416" s="12">
        <v>2.5000000000000001E-3</v>
      </c>
      <c r="M5416" s="12"/>
    </row>
    <row r="5417" spans="1:13" x14ac:dyDescent="0.3">
      <c r="A5417" s="18">
        <v>5415</v>
      </c>
      <c r="B5417" s="18">
        <f t="shared" si="168"/>
        <v>2024</v>
      </c>
      <c r="C5417" s="17">
        <v>45292</v>
      </c>
      <c r="D5417" s="18" t="s">
        <v>130</v>
      </c>
      <c r="E5417" s="18" t="s">
        <v>164</v>
      </c>
      <c r="F5417" s="18" t="str">
        <f t="shared" si="169"/>
        <v>National Grid-Energy Efficiency System Benefits Charge (EESBC)-45292</v>
      </c>
      <c r="G5417" s="11" t="s">
        <v>131</v>
      </c>
      <c r="H5417" s="11" t="s">
        <v>49</v>
      </c>
      <c r="I5417" s="11" t="s">
        <v>155</v>
      </c>
      <c r="J5417" s="11" t="s">
        <v>156</v>
      </c>
      <c r="K5417" s="11" t="str">
        <f>IFERROR(INDEX('EDC Component Dictionary'!$C$5:$C$37,MATCH('Rates Database'!J5417,'EDC Component Dictionary'!$B$5:$B$37,0)), "Energy Supply")</f>
        <v>Other</v>
      </c>
      <c r="L5417" s="12">
        <v>2.5000000000000001E-3</v>
      </c>
      <c r="M5417" s="12"/>
    </row>
    <row r="5418" spans="1:13" x14ac:dyDescent="0.3">
      <c r="A5418" s="18">
        <v>5416</v>
      </c>
      <c r="B5418" s="18">
        <f t="shared" si="168"/>
        <v>2023</v>
      </c>
      <c r="C5418" s="17">
        <v>45261</v>
      </c>
      <c r="D5418" s="18" t="s">
        <v>130</v>
      </c>
      <c r="E5418" s="18" t="s">
        <v>164</v>
      </c>
      <c r="F5418" s="18" t="str">
        <f t="shared" si="169"/>
        <v>National Grid-Energy Efficiency System Benefits Charge (EESBC)-45261</v>
      </c>
      <c r="G5418" s="11" t="s">
        <v>131</v>
      </c>
      <c r="H5418" s="11" t="s">
        <v>49</v>
      </c>
      <c r="I5418" s="11" t="s">
        <v>155</v>
      </c>
      <c r="J5418" s="11" t="s">
        <v>156</v>
      </c>
      <c r="K5418" s="11" t="str">
        <f>IFERROR(INDEX('EDC Component Dictionary'!$C$5:$C$37,MATCH('Rates Database'!J5418,'EDC Component Dictionary'!$B$5:$B$37,0)), "Energy Supply")</f>
        <v>Other</v>
      </c>
      <c r="L5418" s="12">
        <v>2.5000000000000001E-3</v>
      </c>
      <c r="M5418" s="12"/>
    </row>
    <row r="5419" spans="1:13" x14ac:dyDescent="0.3">
      <c r="A5419" s="18">
        <v>5417</v>
      </c>
      <c r="B5419" s="18">
        <f t="shared" si="168"/>
        <v>2023</v>
      </c>
      <c r="C5419" s="17">
        <v>45231</v>
      </c>
      <c r="D5419" s="18" t="s">
        <v>130</v>
      </c>
      <c r="E5419" s="18" t="s">
        <v>164</v>
      </c>
      <c r="F5419" s="18" t="str">
        <f t="shared" si="169"/>
        <v>National Grid-Energy Efficiency System Benefits Charge (EESBC)-45231</v>
      </c>
      <c r="G5419" s="11" t="s">
        <v>131</v>
      </c>
      <c r="H5419" s="11" t="s">
        <v>49</v>
      </c>
      <c r="I5419" s="11" t="s">
        <v>155</v>
      </c>
      <c r="J5419" s="11" t="s">
        <v>156</v>
      </c>
      <c r="K5419" s="11" t="str">
        <f>IFERROR(INDEX('EDC Component Dictionary'!$C$5:$C$37,MATCH('Rates Database'!J5419,'EDC Component Dictionary'!$B$5:$B$37,0)), "Energy Supply")</f>
        <v>Other</v>
      </c>
      <c r="L5419" s="12">
        <v>2.5000000000000001E-3</v>
      </c>
      <c r="M5419" s="12"/>
    </row>
    <row r="5420" spans="1:13" x14ac:dyDescent="0.3">
      <c r="A5420" s="18">
        <v>5418</v>
      </c>
      <c r="B5420" s="18">
        <f t="shared" si="168"/>
        <v>2023</v>
      </c>
      <c r="C5420" s="17">
        <v>45200</v>
      </c>
      <c r="D5420" s="18" t="s">
        <v>130</v>
      </c>
      <c r="E5420" s="18" t="s">
        <v>164</v>
      </c>
      <c r="F5420" s="18" t="str">
        <f t="shared" si="169"/>
        <v>National Grid-Energy Efficiency System Benefits Charge (EESBC)-45200</v>
      </c>
      <c r="G5420" s="11" t="s">
        <v>131</v>
      </c>
      <c r="H5420" s="11" t="s">
        <v>49</v>
      </c>
      <c r="I5420" s="11" t="s">
        <v>155</v>
      </c>
      <c r="J5420" s="11" t="s">
        <v>156</v>
      </c>
      <c r="K5420" s="11" t="str">
        <f>IFERROR(INDEX('EDC Component Dictionary'!$C$5:$C$37,MATCH('Rates Database'!J5420,'EDC Component Dictionary'!$B$5:$B$37,0)), "Energy Supply")</f>
        <v>Other</v>
      </c>
      <c r="L5420" s="12">
        <v>2.5000000000000001E-3</v>
      </c>
      <c r="M5420" s="12"/>
    </row>
    <row r="5421" spans="1:13" x14ac:dyDescent="0.3">
      <c r="A5421" s="18">
        <v>5419</v>
      </c>
      <c r="B5421" s="18">
        <f t="shared" si="168"/>
        <v>2023</v>
      </c>
      <c r="C5421" s="17">
        <v>45170</v>
      </c>
      <c r="D5421" s="18" t="s">
        <v>130</v>
      </c>
      <c r="E5421" s="18" t="s">
        <v>164</v>
      </c>
      <c r="F5421" s="18" t="str">
        <f t="shared" si="169"/>
        <v>National Grid-Energy Efficiency System Benefits Charge (EESBC)-45170</v>
      </c>
      <c r="G5421" s="11" t="s">
        <v>131</v>
      </c>
      <c r="H5421" s="11" t="s">
        <v>49</v>
      </c>
      <c r="I5421" s="11" t="s">
        <v>155</v>
      </c>
      <c r="J5421" s="11" t="s">
        <v>156</v>
      </c>
      <c r="K5421" s="11" t="str">
        <f>IFERROR(INDEX('EDC Component Dictionary'!$C$5:$C$37,MATCH('Rates Database'!J5421,'EDC Component Dictionary'!$B$5:$B$37,0)), "Energy Supply")</f>
        <v>Other</v>
      </c>
      <c r="L5421" s="12">
        <v>2.5000000000000001E-3</v>
      </c>
      <c r="M5421" s="12"/>
    </row>
    <row r="5422" spans="1:13" x14ac:dyDescent="0.3">
      <c r="A5422" s="18">
        <v>5420</v>
      </c>
      <c r="B5422" s="18">
        <f t="shared" si="168"/>
        <v>2023</v>
      </c>
      <c r="C5422" s="17">
        <v>45139</v>
      </c>
      <c r="D5422" s="18" t="s">
        <v>130</v>
      </c>
      <c r="E5422" s="18" t="s">
        <v>164</v>
      </c>
      <c r="F5422" s="18" t="str">
        <f t="shared" si="169"/>
        <v>National Grid-Energy Efficiency System Benefits Charge (EESBC)-45139</v>
      </c>
      <c r="G5422" s="11" t="s">
        <v>131</v>
      </c>
      <c r="H5422" s="11" t="s">
        <v>49</v>
      </c>
      <c r="I5422" s="11" t="s">
        <v>155</v>
      </c>
      <c r="J5422" s="11" t="s">
        <v>156</v>
      </c>
      <c r="K5422" s="11" t="str">
        <f>IFERROR(INDEX('EDC Component Dictionary'!$C$5:$C$37,MATCH('Rates Database'!J5422,'EDC Component Dictionary'!$B$5:$B$37,0)), "Energy Supply")</f>
        <v>Other</v>
      </c>
      <c r="L5422" s="12">
        <v>2.5000000000000001E-3</v>
      </c>
      <c r="M5422" s="12"/>
    </row>
    <row r="5423" spans="1:13" x14ac:dyDescent="0.3">
      <c r="A5423" s="18">
        <v>5421</v>
      </c>
      <c r="B5423" s="18">
        <f t="shared" si="168"/>
        <v>2023</v>
      </c>
      <c r="C5423" s="17">
        <v>45108</v>
      </c>
      <c r="D5423" s="18" t="s">
        <v>130</v>
      </c>
      <c r="E5423" s="18" t="s">
        <v>164</v>
      </c>
      <c r="F5423" s="18" t="str">
        <f t="shared" si="169"/>
        <v>National Grid-Energy Efficiency System Benefits Charge (EESBC)-45108</v>
      </c>
      <c r="G5423" s="11" t="s">
        <v>131</v>
      </c>
      <c r="H5423" s="11" t="s">
        <v>49</v>
      </c>
      <c r="I5423" s="11" t="s">
        <v>155</v>
      </c>
      <c r="J5423" s="11" t="s">
        <v>156</v>
      </c>
      <c r="K5423" s="11" t="str">
        <f>IFERROR(INDEX('EDC Component Dictionary'!$C$5:$C$37,MATCH('Rates Database'!J5423,'EDC Component Dictionary'!$B$5:$B$37,0)), "Energy Supply")</f>
        <v>Other</v>
      </c>
      <c r="L5423" s="12">
        <v>2.5000000000000001E-3</v>
      </c>
      <c r="M5423" s="12"/>
    </row>
    <row r="5424" spans="1:13" x14ac:dyDescent="0.3">
      <c r="A5424" s="18">
        <v>5422</v>
      </c>
      <c r="B5424" s="18">
        <f t="shared" si="168"/>
        <v>2023</v>
      </c>
      <c r="C5424" s="17">
        <v>45078</v>
      </c>
      <c r="D5424" s="18" t="s">
        <v>130</v>
      </c>
      <c r="E5424" s="18" t="s">
        <v>164</v>
      </c>
      <c r="F5424" s="18" t="str">
        <f t="shared" si="169"/>
        <v>National Grid-Energy Efficiency System Benefits Charge (EESBC)-45078</v>
      </c>
      <c r="G5424" s="11" t="s">
        <v>131</v>
      </c>
      <c r="H5424" s="11" t="s">
        <v>49</v>
      </c>
      <c r="I5424" s="11" t="s">
        <v>155</v>
      </c>
      <c r="J5424" s="11" t="s">
        <v>156</v>
      </c>
      <c r="K5424" s="11" t="str">
        <f>IFERROR(INDEX('EDC Component Dictionary'!$C$5:$C$37,MATCH('Rates Database'!J5424,'EDC Component Dictionary'!$B$5:$B$37,0)), "Energy Supply")</f>
        <v>Other</v>
      </c>
      <c r="L5424" s="12">
        <v>2.5000000000000001E-3</v>
      </c>
      <c r="M5424" s="12"/>
    </row>
    <row r="5425" spans="1:13" x14ac:dyDescent="0.3">
      <c r="A5425" s="18">
        <v>5423</v>
      </c>
      <c r="B5425" s="18">
        <f t="shared" si="168"/>
        <v>2023</v>
      </c>
      <c r="C5425" s="17">
        <v>45047</v>
      </c>
      <c r="D5425" s="18" t="s">
        <v>130</v>
      </c>
      <c r="E5425" s="18" t="s">
        <v>164</v>
      </c>
      <c r="F5425" s="18" t="str">
        <f t="shared" si="169"/>
        <v>National Grid-Energy Efficiency System Benefits Charge (EESBC)-45047</v>
      </c>
      <c r="G5425" s="11" t="s">
        <v>131</v>
      </c>
      <c r="H5425" s="11" t="s">
        <v>49</v>
      </c>
      <c r="I5425" s="11" t="s">
        <v>155</v>
      </c>
      <c r="J5425" s="11" t="s">
        <v>156</v>
      </c>
      <c r="K5425" s="11" t="str">
        <f>IFERROR(INDEX('EDC Component Dictionary'!$C$5:$C$37,MATCH('Rates Database'!J5425,'EDC Component Dictionary'!$B$5:$B$37,0)), "Energy Supply")</f>
        <v>Other</v>
      </c>
      <c r="L5425" s="12">
        <v>2.5000000000000001E-3</v>
      </c>
      <c r="M5425" s="12"/>
    </row>
    <row r="5426" spans="1:13" x14ac:dyDescent="0.3">
      <c r="A5426" s="18">
        <v>5424</v>
      </c>
      <c r="B5426" s="18">
        <f t="shared" si="168"/>
        <v>2023</v>
      </c>
      <c r="C5426" s="17">
        <v>45017</v>
      </c>
      <c r="D5426" s="18" t="s">
        <v>130</v>
      </c>
      <c r="E5426" s="18" t="s">
        <v>164</v>
      </c>
      <c r="F5426" s="18" t="str">
        <f t="shared" si="169"/>
        <v>National Grid-Energy Efficiency System Benefits Charge (EESBC)-45017</v>
      </c>
      <c r="G5426" s="11" t="s">
        <v>131</v>
      </c>
      <c r="H5426" s="11" t="s">
        <v>49</v>
      </c>
      <c r="I5426" s="11" t="s">
        <v>155</v>
      </c>
      <c r="J5426" s="11" t="s">
        <v>156</v>
      </c>
      <c r="K5426" s="11" t="str">
        <f>IFERROR(INDEX('EDC Component Dictionary'!$C$5:$C$37,MATCH('Rates Database'!J5426,'EDC Component Dictionary'!$B$5:$B$37,0)), "Energy Supply")</f>
        <v>Other</v>
      </c>
      <c r="L5426" s="12">
        <v>2.5000000000000001E-3</v>
      </c>
      <c r="M5426" s="12"/>
    </row>
    <row r="5427" spans="1:13" x14ac:dyDescent="0.3">
      <c r="A5427" s="18">
        <v>5425</v>
      </c>
      <c r="B5427" s="18">
        <f t="shared" si="168"/>
        <v>2023</v>
      </c>
      <c r="C5427" s="17">
        <v>44986</v>
      </c>
      <c r="D5427" s="18" t="s">
        <v>130</v>
      </c>
      <c r="E5427" s="18" t="s">
        <v>164</v>
      </c>
      <c r="F5427" s="18" t="str">
        <f t="shared" si="169"/>
        <v>National Grid-Energy Efficiency System Benefits Charge (EESBC)-44986</v>
      </c>
      <c r="G5427" s="11" t="s">
        <v>131</v>
      </c>
      <c r="H5427" s="11" t="s">
        <v>49</v>
      </c>
      <c r="I5427" s="11" t="s">
        <v>155</v>
      </c>
      <c r="J5427" s="11" t="s">
        <v>156</v>
      </c>
      <c r="K5427" s="11" t="str">
        <f>IFERROR(INDEX('EDC Component Dictionary'!$C$5:$C$37,MATCH('Rates Database'!J5427,'EDC Component Dictionary'!$B$5:$B$37,0)), "Energy Supply")</f>
        <v>Other</v>
      </c>
      <c r="L5427" s="12">
        <v>2.5000000000000001E-3</v>
      </c>
      <c r="M5427" s="12"/>
    </row>
    <row r="5428" spans="1:13" x14ac:dyDescent="0.3">
      <c r="A5428" s="18">
        <v>5426</v>
      </c>
      <c r="B5428" s="18">
        <f t="shared" si="168"/>
        <v>2023</v>
      </c>
      <c r="C5428" s="17">
        <v>44958</v>
      </c>
      <c r="D5428" s="18" t="s">
        <v>130</v>
      </c>
      <c r="E5428" s="18" t="s">
        <v>164</v>
      </c>
      <c r="F5428" s="18" t="str">
        <f t="shared" si="169"/>
        <v>National Grid-Energy Efficiency System Benefits Charge (EESBC)-44958</v>
      </c>
      <c r="G5428" s="11" t="s">
        <v>131</v>
      </c>
      <c r="H5428" s="11" t="s">
        <v>49</v>
      </c>
      <c r="I5428" s="11" t="s">
        <v>155</v>
      </c>
      <c r="J5428" s="11" t="s">
        <v>156</v>
      </c>
      <c r="K5428" s="11" t="str">
        <f>IFERROR(INDEX('EDC Component Dictionary'!$C$5:$C$37,MATCH('Rates Database'!J5428,'EDC Component Dictionary'!$B$5:$B$37,0)), "Energy Supply")</f>
        <v>Other</v>
      </c>
      <c r="L5428" s="12">
        <v>2.5000000000000001E-3</v>
      </c>
      <c r="M5428" s="12"/>
    </row>
    <row r="5429" spans="1:13" x14ac:dyDescent="0.3">
      <c r="A5429" s="18">
        <v>5427</v>
      </c>
      <c r="B5429" s="18">
        <f t="shared" si="168"/>
        <v>2023</v>
      </c>
      <c r="C5429" s="17">
        <v>44927</v>
      </c>
      <c r="D5429" s="18" t="s">
        <v>130</v>
      </c>
      <c r="E5429" s="18" t="s">
        <v>164</v>
      </c>
      <c r="F5429" s="18" t="str">
        <f t="shared" si="169"/>
        <v>National Grid-Energy Efficiency System Benefits Charge (EESBC)-44927</v>
      </c>
      <c r="G5429" s="11" t="s">
        <v>131</v>
      </c>
      <c r="H5429" s="11" t="s">
        <v>49</v>
      </c>
      <c r="I5429" s="11" t="s">
        <v>155</v>
      </c>
      <c r="J5429" s="11" t="s">
        <v>156</v>
      </c>
      <c r="K5429" s="11" t="str">
        <f>IFERROR(INDEX('EDC Component Dictionary'!$C$5:$C$37,MATCH('Rates Database'!J5429,'EDC Component Dictionary'!$B$5:$B$37,0)), "Energy Supply")</f>
        <v>Other</v>
      </c>
      <c r="L5429" s="12">
        <v>2.5000000000000001E-3</v>
      </c>
      <c r="M5429" s="12"/>
    </row>
    <row r="5430" spans="1:13" x14ac:dyDescent="0.3">
      <c r="A5430" s="18">
        <v>5428</v>
      </c>
      <c r="B5430" s="18">
        <f t="shared" si="168"/>
        <v>2022</v>
      </c>
      <c r="C5430" s="17">
        <v>44896</v>
      </c>
      <c r="D5430" s="18" t="s">
        <v>130</v>
      </c>
      <c r="E5430" s="18" t="s">
        <v>164</v>
      </c>
      <c r="F5430" s="18" t="str">
        <f t="shared" si="169"/>
        <v>National Grid-Energy Efficiency System Benefits Charge (EESBC)-44896</v>
      </c>
      <c r="G5430" s="11" t="s">
        <v>131</v>
      </c>
      <c r="H5430" s="11" t="s">
        <v>49</v>
      </c>
      <c r="I5430" s="11" t="s">
        <v>155</v>
      </c>
      <c r="J5430" s="11" t="s">
        <v>156</v>
      </c>
      <c r="K5430" s="11" t="str">
        <f>IFERROR(INDEX('EDC Component Dictionary'!$C$5:$C$37,MATCH('Rates Database'!J5430,'EDC Component Dictionary'!$B$5:$B$37,0)), "Energy Supply")</f>
        <v>Other</v>
      </c>
      <c r="L5430" s="12">
        <v>2.5000000000000001E-3</v>
      </c>
      <c r="M5430" s="12"/>
    </row>
    <row r="5431" spans="1:13" x14ac:dyDescent="0.3">
      <c r="A5431" s="18">
        <v>5429</v>
      </c>
      <c r="B5431" s="18">
        <f t="shared" si="168"/>
        <v>2022</v>
      </c>
      <c r="C5431" s="17">
        <v>44866</v>
      </c>
      <c r="D5431" s="18" t="s">
        <v>130</v>
      </c>
      <c r="E5431" s="18" t="s">
        <v>164</v>
      </c>
      <c r="F5431" s="18" t="str">
        <f t="shared" si="169"/>
        <v>National Grid-Energy Efficiency System Benefits Charge (EESBC)-44866</v>
      </c>
      <c r="G5431" s="11" t="s">
        <v>131</v>
      </c>
      <c r="H5431" s="11" t="s">
        <v>49</v>
      </c>
      <c r="I5431" s="11" t="s">
        <v>155</v>
      </c>
      <c r="J5431" s="11" t="s">
        <v>156</v>
      </c>
      <c r="K5431" s="11" t="str">
        <f>IFERROR(INDEX('EDC Component Dictionary'!$C$5:$C$37,MATCH('Rates Database'!J5431,'EDC Component Dictionary'!$B$5:$B$37,0)), "Energy Supply")</f>
        <v>Other</v>
      </c>
      <c r="L5431" s="12">
        <v>2.5000000000000001E-3</v>
      </c>
      <c r="M5431" s="12"/>
    </row>
    <row r="5432" spans="1:13" x14ac:dyDescent="0.3">
      <c r="A5432" s="18">
        <v>5430</v>
      </c>
      <c r="B5432" s="18">
        <f t="shared" si="168"/>
        <v>2022</v>
      </c>
      <c r="C5432" s="17">
        <v>44835</v>
      </c>
      <c r="D5432" s="18" t="s">
        <v>130</v>
      </c>
      <c r="E5432" s="18" t="s">
        <v>164</v>
      </c>
      <c r="F5432" s="18" t="str">
        <f t="shared" si="169"/>
        <v>National Grid-Energy Efficiency System Benefits Charge (EESBC)-44835</v>
      </c>
      <c r="G5432" s="11" t="s">
        <v>131</v>
      </c>
      <c r="H5432" s="11" t="s">
        <v>49</v>
      </c>
      <c r="I5432" s="11" t="s">
        <v>155</v>
      </c>
      <c r="J5432" s="11" t="s">
        <v>156</v>
      </c>
      <c r="K5432" s="11" t="str">
        <f>IFERROR(INDEX('EDC Component Dictionary'!$C$5:$C$37,MATCH('Rates Database'!J5432,'EDC Component Dictionary'!$B$5:$B$37,0)), "Energy Supply")</f>
        <v>Other</v>
      </c>
      <c r="L5432" s="12">
        <v>2.5000000000000001E-3</v>
      </c>
      <c r="M5432" s="12"/>
    </row>
    <row r="5433" spans="1:13" x14ac:dyDescent="0.3">
      <c r="A5433" s="18">
        <v>5431</v>
      </c>
      <c r="B5433" s="18">
        <f t="shared" si="168"/>
        <v>2022</v>
      </c>
      <c r="C5433" s="17">
        <v>44805</v>
      </c>
      <c r="D5433" s="18" t="s">
        <v>130</v>
      </c>
      <c r="E5433" s="18" t="s">
        <v>164</v>
      </c>
      <c r="F5433" s="18" t="str">
        <f t="shared" si="169"/>
        <v>National Grid-Energy Efficiency System Benefits Charge (EESBC)-44805</v>
      </c>
      <c r="G5433" s="11" t="s">
        <v>131</v>
      </c>
      <c r="H5433" s="11" t="s">
        <v>49</v>
      </c>
      <c r="I5433" s="11" t="s">
        <v>155</v>
      </c>
      <c r="J5433" s="11" t="s">
        <v>156</v>
      </c>
      <c r="K5433" s="11" t="str">
        <f>IFERROR(INDEX('EDC Component Dictionary'!$C$5:$C$37,MATCH('Rates Database'!J5433,'EDC Component Dictionary'!$B$5:$B$37,0)), "Energy Supply")</f>
        <v>Other</v>
      </c>
      <c r="L5433" s="12">
        <v>2.5000000000000001E-3</v>
      </c>
      <c r="M5433" s="12"/>
    </row>
    <row r="5434" spans="1:13" x14ac:dyDescent="0.3">
      <c r="A5434" s="18">
        <v>5432</v>
      </c>
      <c r="B5434" s="18">
        <f t="shared" si="168"/>
        <v>2022</v>
      </c>
      <c r="C5434" s="17">
        <v>44774</v>
      </c>
      <c r="D5434" s="18" t="s">
        <v>130</v>
      </c>
      <c r="E5434" s="18" t="s">
        <v>164</v>
      </c>
      <c r="F5434" s="18" t="str">
        <f t="shared" si="169"/>
        <v>National Grid-Energy Efficiency System Benefits Charge (EESBC)-44774</v>
      </c>
      <c r="G5434" s="11" t="s">
        <v>131</v>
      </c>
      <c r="H5434" s="11" t="s">
        <v>49</v>
      </c>
      <c r="I5434" s="11" t="s">
        <v>155</v>
      </c>
      <c r="J5434" s="11" t="s">
        <v>156</v>
      </c>
      <c r="K5434" s="11" t="str">
        <f>IFERROR(INDEX('EDC Component Dictionary'!$C$5:$C$37,MATCH('Rates Database'!J5434,'EDC Component Dictionary'!$B$5:$B$37,0)), "Energy Supply")</f>
        <v>Other</v>
      </c>
      <c r="L5434" s="12">
        <v>2.5000000000000001E-3</v>
      </c>
      <c r="M5434" s="12"/>
    </row>
    <row r="5435" spans="1:13" x14ac:dyDescent="0.3">
      <c r="A5435" s="18">
        <v>5433</v>
      </c>
      <c r="B5435" s="18">
        <f t="shared" si="168"/>
        <v>2022</v>
      </c>
      <c r="C5435" s="17">
        <v>44743</v>
      </c>
      <c r="D5435" s="18" t="s">
        <v>130</v>
      </c>
      <c r="E5435" s="18" t="s">
        <v>164</v>
      </c>
      <c r="F5435" s="18" t="str">
        <f t="shared" si="169"/>
        <v>National Grid-Energy Efficiency System Benefits Charge (EESBC)-44743</v>
      </c>
      <c r="G5435" s="11" t="s">
        <v>131</v>
      </c>
      <c r="H5435" s="11" t="s">
        <v>49</v>
      </c>
      <c r="I5435" s="11" t="s">
        <v>155</v>
      </c>
      <c r="J5435" s="11" t="s">
        <v>156</v>
      </c>
      <c r="K5435" s="11" t="str">
        <f>IFERROR(INDEX('EDC Component Dictionary'!$C$5:$C$37,MATCH('Rates Database'!J5435,'EDC Component Dictionary'!$B$5:$B$37,0)), "Energy Supply")</f>
        <v>Other</v>
      </c>
      <c r="L5435" s="12">
        <v>2.5000000000000001E-3</v>
      </c>
      <c r="M5435" s="12"/>
    </row>
    <row r="5436" spans="1:13" x14ac:dyDescent="0.3">
      <c r="A5436" s="18">
        <v>5434</v>
      </c>
      <c r="B5436" s="18">
        <f t="shared" si="168"/>
        <v>2022</v>
      </c>
      <c r="C5436" s="17">
        <v>44713</v>
      </c>
      <c r="D5436" s="18" t="s">
        <v>130</v>
      </c>
      <c r="E5436" s="18" t="s">
        <v>164</v>
      </c>
      <c r="F5436" s="18" t="str">
        <f t="shared" si="169"/>
        <v>National Grid-Energy Efficiency System Benefits Charge (EESBC)-44713</v>
      </c>
      <c r="G5436" s="11" t="s">
        <v>131</v>
      </c>
      <c r="H5436" s="11" t="s">
        <v>49</v>
      </c>
      <c r="I5436" s="11" t="s">
        <v>155</v>
      </c>
      <c r="J5436" s="11" t="s">
        <v>156</v>
      </c>
      <c r="K5436" s="11" t="str">
        <f>IFERROR(INDEX('EDC Component Dictionary'!$C$5:$C$37,MATCH('Rates Database'!J5436,'EDC Component Dictionary'!$B$5:$B$37,0)), "Energy Supply")</f>
        <v>Other</v>
      </c>
      <c r="L5436" s="12">
        <v>2.5000000000000001E-3</v>
      </c>
      <c r="M5436" s="12"/>
    </row>
    <row r="5437" spans="1:13" x14ac:dyDescent="0.3">
      <c r="A5437" s="18">
        <v>5435</v>
      </c>
      <c r="B5437" s="18">
        <f t="shared" si="168"/>
        <v>2022</v>
      </c>
      <c r="C5437" s="17">
        <v>44682</v>
      </c>
      <c r="D5437" s="18" t="s">
        <v>130</v>
      </c>
      <c r="E5437" s="18" t="s">
        <v>164</v>
      </c>
      <c r="F5437" s="18" t="str">
        <f t="shared" si="169"/>
        <v>National Grid-Energy Efficiency System Benefits Charge (EESBC)-44682</v>
      </c>
      <c r="G5437" s="11" t="s">
        <v>131</v>
      </c>
      <c r="H5437" s="11" t="s">
        <v>49</v>
      </c>
      <c r="I5437" s="11" t="s">
        <v>155</v>
      </c>
      <c r="J5437" s="11" t="s">
        <v>156</v>
      </c>
      <c r="K5437" s="11" t="str">
        <f>IFERROR(INDEX('EDC Component Dictionary'!$C$5:$C$37,MATCH('Rates Database'!J5437,'EDC Component Dictionary'!$B$5:$B$37,0)), "Energy Supply")</f>
        <v>Other</v>
      </c>
      <c r="L5437" s="12">
        <v>2.5000000000000001E-3</v>
      </c>
      <c r="M5437" s="12"/>
    </row>
    <row r="5438" spans="1:13" x14ac:dyDescent="0.3">
      <c r="A5438" s="18">
        <v>5436</v>
      </c>
      <c r="B5438" s="18">
        <f t="shared" si="168"/>
        <v>2022</v>
      </c>
      <c r="C5438" s="17">
        <v>44652</v>
      </c>
      <c r="D5438" s="18" t="s">
        <v>130</v>
      </c>
      <c r="E5438" s="18" t="s">
        <v>164</v>
      </c>
      <c r="F5438" s="18" t="str">
        <f t="shared" si="169"/>
        <v>National Grid-Energy Efficiency System Benefits Charge (EESBC)-44652</v>
      </c>
      <c r="G5438" s="11" t="s">
        <v>131</v>
      </c>
      <c r="H5438" s="11" t="s">
        <v>49</v>
      </c>
      <c r="I5438" s="11" t="s">
        <v>155</v>
      </c>
      <c r="J5438" s="11" t="s">
        <v>156</v>
      </c>
      <c r="K5438" s="11" t="str">
        <f>IFERROR(INDEX('EDC Component Dictionary'!$C$5:$C$37,MATCH('Rates Database'!J5438,'EDC Component Dictionary'!$B$5:$B$37,0)), "Energy Supply")</f>
        <v>Other</v>
      </c>
      <c r="L5438" s="12">
        <v>2.5000000000000001E-3</v>
      </c>
      <c r="M5438" s="12"/>
    </row>
    <row r="5439" spans="1:13" x14ac:dyDescent="0.3">
      <c r="A5439" s="18">
        <v>5437</v>
      </c>
      <c r="B5439" s="18">
        <f t="shared" si="168"/>
        <v>2022</v>
      </c>
      <c r="C5439" s="17">
        <v>44621</v>
      </c>
      <c r="D5439" s="18" t="s">
        <v>130</v>
      </c>
      <c r="E5439" s="18" t="s">
        <v>164</v>
      </c>
      <c r="F5439" s="18" t="str">
        <f t="shared" si="169"/>
        <v>National Grid-Energy Efficiency System Benefits Charge (EESBC)-44621</v>
      </c>
      <c r="G5439" s="11" t="s">
        <v>131</v>
      </c>
      <c r="H5439" s="11" t="s">
        <v>49</v>
      </c>
      <c r="I5439" s="11" t="s">
        <v>155</v>
      </c>
      <c r="J5439" s="11" t="s">
        <v>156</v>
      </c>
      <c r="K5439" s="11" t="str">
        <f>IFERROR(INDEX('EDC Component Dictionary'!$C$5:$C$37,MATCH('Rates Database'!J5439,'EDC Component Dictionary'!$B$5:$B$37,0)), "Energy Supply")</f>
        <v>Other</v>
      </c>
      <c r="L5439" s="12">
        <v>2.5000000000000001E-3</v>
      </c>
      <c r="M5439" s="12"/>
    </row>
    <row r="5440" spans="1:13" x14ac:dyDescent="0.3">
      <c r="A5440" s="18">
        <v>5438</v>
      </c>
      <c r="B5440" s="18">
        <f t="shared" si="168"/>
        <v>2022</v>
      </c>
      <c r="C5440" s="17">
        <v>44593</v>
      </c>
      <c r="D5440" s="18" t="s">
        <v>130</v>
      </c>
      <c r="E5440" s="18" t="s">
        <v>164</v>
      </c>
      <c r="F5440" s="18" t="str">
        <f t="shared" si="169"/>
        <v>National Grid-Energy Efficiency System Benefits Charge (EESBC)-44593</v>
      </c>
      <c r="G5440" s="11" t="s">
        <v>131</v>
      </c>
      <c r="H5440" s="11" t="s">
        <v>49</v>
      </c>
      <c r="I5440" s="11" t="s">
        <v>155</v>
      </c>
      <c r="J5440" s="11" t="s">
        <v>156</v>
      </c>
      <c r="K5440" s="11" t="str">
        <f>IFERROR(INDEX('EDC Component Dictionary'!$C$5:$C$37,MATCH('Rates Database'!J5440,'EDC Component Dictionary'!$B$5:$B$37,0)), "Energy Supply")</f>
        <v>Other</v>
      </c>
      <c r="L5440" s="12">
        <v>2.5000000000000001E-3</v>
      </c>
      <c r="M5440" s="12"/>
    </row>
    <row r="5441" spans="1:13" x14ac:dyDescent="0.3">
      <c r="A5441" s="18">
        <v>5439</v>
      </c>
      <c r="B5441" s="18">
        <f t="shared" si="168"/>
        <v>2022</v>
      </c>
      <c r="C5441" s="17">
        <v>44562</v>
      </c>
      <c r="D5441" s="18" t="s">
        <v>130</v>
      </c>
      <c r="E5441" s="18" t="s">
        <v>164</v>
      </c>
      <c r="F5441" s="18" t="str">
        <f t="shared" si="169"/>
        <v>National Grid-Energy Efficiency System Benefits Charge (EESBC)-44562</v>
      </c>
      <c r="G5441" s="11" t="s">
        <v>131</v>
      </c>
      <c r="H5441" s="11" t="s">
        <v>49</v>
      </c>
      <c r="I5441" s="11" t="s">
        <v>155</v>
      </c>
      <c r="J5441" s="11" t="s">
        <v>156</v>
      </c>
      <c r="K5441" s="11" t="str">
        <f>IFERROR(INDEX('EDC Component Dictionary'!$C$5:$C$37,MATCH('Rates Database'!J5441,'EDC Component Dictionary'!$B$5:$B$37,0)), "Energy Supply")</f>
        <v>Other</v>
      </c>
      <c r="L5441" s="12">
        <v>2.5000000000000001E-3</v>
      </c>
      <c r="M5441" s="12"/>
    </row>
    <row r="5442" spans="1:13" x14ac:dyDescent="0.3">
      <c r="A5442" s="18">
        <v>5440</v>
      </c>
      <c r="B5442" s="18">
        <f t="shared" si="168"/>
        <v>2021</v>
      </c>
      <c r="C5442" s="17">
        <v>44531</v>
      </c>
      <c r="D5442" s="18" t="s">
        <v>130</v>
      </c>
      <c r="E5442" s="18" t="s">
        <v>164</v>
      </c>
      <c r="F5442" s="18" t="str">
        <f t="shared" si="169"/>
        <v>National Grid-Energy Efficiency System Benefits Charge (EESBC)-44531</v>
      </c>
      <c r="G5442" s="11" t="s">
        <v>131</v>
      </c>
      <c r="H5442" s="11" t="s">
        <v>49</v>
      </c>
      <c r="I5442" s="11" t="s">
        <v>155</v>
      </c>
      <c r="J5442" s="11" t="s">
        <v>156</v>
      </c>
      <c r="K5442" s="11" t="str">
        <f>IFERROR(INDEX('EDC Component Dictionary'!$C$5:$C$37,MATCH('Rates Database'!J5442,'EDC Component Dictionary'!$B$5:$B$37,0)), "Energy Supply")</f>
        <v>Other</v>
      </c>
      <c r="L5442" s="12">
        <v>2.5000000000000001E-3</v>
      </c>
      <c r="M5442" s="12"/>
    </row>
    <row r="5443" spans="1:13" x14ac:dyDescent="0.3">
      <c r="A5443" s="18">
        <v>5441</v>
      </c>
      <c r="B5443" s="18">
        <f t="shared" ref="B5443:B5506" si="170">YEAR(C5443)</f>
        <v>2021</v>
      </c>
      <c r="C5443" s="17">
        <v>44501</v>
      </c>
      <c r="D5443" s="18" t="s">
        <v>130</v>
      </c>
      <c r="E5443" s="18" t="s">
        <v>164</v>
      </c>
      <c r="F5443" s="18" t="str">
        <f t="shared" si="169"/>
        <v>National Grid-Energy Efficiency System Benefits Charge (EESBC)-44501</v>
      </c>
      <c r="G5443" s="11" t="s">
        <v>131</v>
      </c>
      <c r="H5443" s="11" t="s">
        <v>49</v>
      </c>
      <c r="I5443" s="11" t="s">
        <v>155</v>
      </c>
      <c r="J5443" s="11" t="s">
        <v>156</v>
      </c>
      <c r="K5443" s="11" t="str">
        <f>IFERROR(INDEX('EDC Component Dictionary'!$C$5:$C$37,MATCH('Rates Database'!J5443,'EDC Component Dictionary'!$B$5:$B$37,0)), "Energy Supply")</f>
        <v>Other</v>
      </c>
      <c r="L5443" s="12">
        <v>2.5000000000000001E-3</v>
      </c>
      <c r="M5443" s="12"/>
    </row>
    <row r="5444" spans="1:13" x14ac:dyDescent="0.3">
      <c r="A5444" s="18">
        <v>5442</v>
      </c>
      <c r="B5444" s="18">
        <f t="shared" si="170"/>
        <v>2021</v>
      </c>
      <c r="C5444" s="17">
        <v>44470</v>
      </c>
      <c r="D5444" s="18" t="s">
        <v>130</v>
      </c>
      <c r="E5444" s="18" t="s">
        <v>164</v>
      </c>
      <c r="F5444" s="18" t="str">
        <f t="shared" ref="F5444:F5507" si="171">_xlfn.CONCAT(E5444,"-",J5444,"-",C5444)</f>
        <v>National Grid-Energy Efficiency System Benefits Charge (EESBC)-44470</v>
      </c>
      <c r="G5444" s="11" t="s">
        <v>131</v>
      </c>
      <c r="H5444" s="11" t="s">
        <v>49</v>
      </c>
      <c r="I5444" s="11" t="s">
        <v>155</v>
      </c>
      <c r="J5444" s="11" t="s">
        <v>156</v>
      </c>
      <c r="K5444" s="11" t="str">
        <f>IFERROR(INDEX('EDC Component Dictionary'!$C$5:$C$37,MATCH('Rates Database'!J5444,'EDC Component Dictionary'!$B$5:$B$37,0)), "Energy Supply")</f>
        <v>Other</v>
      </c>
      <c r="L5444" s="12">
        <v>2.5000000000000001E-3</v>
      </c>
      <c r="M5444" s="12"/>
    </row>
    <row r="5445" spans="1:13" x14ac:dyDescent="0.3">
      <c r="A5445" s="18">
        <v>5443</v>
      </c>
      <c r="B5445" s="18">
        <f t="shared" si="170"/>
        <v>2021</v>
      </c>
      <c r="C5445" s="17">
        <v>44440</v>
      </c>
      <c r="D5445" s="18" t="s">
        <v>130</v>
      </c>
      <c r="E5445" s="18" t="s">
        <v>164</v>
      </c>
      <c r="F5445" s="18" t="str">
        <f t="shared" si="171"/>
        <v>National Grid-Energy Efficiency System Benefits Charge (EESBC)-44440</v>
      </c>
      <c r="G5445" s="11" t="s">
        <v>131</v>
      </c>
      <c r="H5445" s="11" t="s">
        <v>49</v>
      </c>
      <c r="I5445" s="11" t="s">
        <v>155</v>
      </c>
      <c r="J5445" s="11" t="s">
        <v>156</v>
      </c>
      <c r="K5445" s="11" t="str">
        <f>IFERROR(INDEX('EDC Component Dictionary'!$C$5:$C$37,MATCH('Rates Database'!J5445,'EDC Component Dictionary'!$B$5:$B$37,0)), "Energy Supply")</f>
        <v>Other</v>
      </c>
      <c r="L5445" s="12">
        <v>2.5000000000000001E-3</v>
      </c>
      <c r="M5445" s="12"/>
    </row>
    <row r="5446" spans="1:13" x14ac:dyDescent="0.3">
      <c r="A5446" s="18">
        <v>5444</v>
      </c>
      <c r="B5446" s="18">
        <f t="shared" si="170"/>
        <v>2021</v>
      </c>
      <c r="C5446" s="17">
        <v>44409</v>
      </c>
      <c r="D5446" s="18" t="s">
        <v>130</v>
      </c>
      <c r="E5446" s="18" t="s">
        <v>164</v>
      </c>
      <c r="F5446" s="18" t="str">
        <f t="shared" si="171"/>
        <v>National Grid-Energy Efficiency System Benefits Charge (EESBC)-44409</v>
      </c>
      <c r="G5446" s="11" t="s">
        <v>131</v>
      </c>
      <c r="H5446" s="11" t="s">
        <v>49</v>
      </c>
      <c r="I5446" s="11" t="s">
        <v>155</v>
      </c>
      <c r="J5446" s="11" t="s">
        <v>156</v>
      </c>
      <c r="K5446" s="11" t="str">
        <f>IFERROR(INDEX('EDC Component Dictionary'!$C$5:$C$37,MATCH('Rates Database'!J5446,'EDC Component Dictionary'!$B$5:$B$37,0)), "Energy Supply")</f>
        <v>Other</v>
      </c>
      <c r="L5446" s="12">
        <v>2.5000000000000001E-3</v>
      </c>
      <c r="M5446" s="12"/>
    </row>
    <row r="5447" spans="1:13" x14ac:dyDescent="0.3">
      <c r="A5447" s="18">
        <v>5445</v>
      </c>
      <c r="B5447" s="18">
        <f t="shared" si="170"/>
        <v>2021</v>
      </c>
      <c r="C5447" s="17">
        <v>44378</v>
      </c>
      <c r="D5447" s="18" t="s">
        <v>130</v>
      </c>
      <c r="E5447" s="18" t="s">
        <v>164</v>
      </c>
      <c r="F5447" s="18" t="str">
        <f t="shared" si="171"/>
        <v>National Grid-Energy Efficiency System Benefits Charge (EESBC)-44378</v>
      </c>
      <c r="G5447" s="11" t="s">
        <v>131</v>
      </c>
      <c r="H5447" s="11" t="s">
        <v>49</v>
      </c>
      <c r="I5447" s="11" t="s">
        <v>155</v>
      </c>
      <c r="J5447" s="11" t="s">
        <v>156</v>
      </c>
      <c r="K5447" s="11" t="str">
        <f>IFERROR(INDEX('EDC Component Dictionary'!$C$5:$C$37,MATCH('Rates Database'!J5447,'EDC Component Dictionary'!$B$5:$B$37,0)), "Energy Supply")</f>
        <v>Other</v>
      </c>
      <c r="L5447" s="12">
        <v>2.5000000000000001E-3</v>
      </c>
      <c r="M5447" s="12"/>
    </row>
    <row r="5448" spans="1:13" x14ac:dyDescent="0.3">
      <c r="A5448" s="18">
        <v>5446</v>
      </c>
      <c r="B5448" s="18">
        <f t="shared" si="170"/>
        <v>2021</v>
      </c>
      <c r="C5448" s="17">
        <v>44348</v>
      </c>
      <c r="D5448" s="18" t="s">
        <v>130</v>
      </c>
      <c r="E5448" s="18" t="s">
        <v>164</v>
      </c>
      <c r="F5448" s="18" t="str">
        <f t="shared" si="171"/>
        <v>National Grid-Energy Efficiency System Benefits Charge (EESBC)-44348</v>
      </c>
      <c r="G5448" s="11" t="s">
        <v>131</v>
      </c>
      <c r="H5448" s="11" t="s">
        <v>49</v>
      </c>
      <c r="I5448" s="11" t="s">
        <v>155</v>
      </c>
      <c r="J5448" s="11" t="s">
        <v>156</v>
      </c>
      <c r="K5448" s="11" t="str">
        <f>IFERROR(INDEX('EDC Component Dictionary'!$C$5:$C$37,MATCH('Rates Database'!J5448,'EDC Component Dictionary'!$B$5:$B$37,0)), "Energy Supply")</f>
        <v>Other</v>
      </c>
      <c r="L5448" s="12">
        <v>2.5000000000000001E-3</v>
      </c>
      <c r="M5448" s="12"/>
    </row>
    <row r="5449" spans="1:13" x14ac:dyDescent="0.3">
      <c r="A5449" s="18">
        <v>5447</v>
      </c>
      <c r="B5449" s="18">
        <f t="shared" si="170"/>
        <v>2021</v>
      </c>
      <c r="C5449" s="17">
        <v>44317</v>
      </c>
      <c r="D5449" s="18" t="s">
        <v>130</v>
      </c>
      <c r="E5449" s="18" t="s">
        <v>164</v>
      </c>
      <c r="F5449" s="18" t="str">
        <f t="shared" si="171"/>
        <v>National Grid-Energy Efficiency System Benefits Charge (EESBC)-44317</v>
      </c>
      <c r="G5449" s="11" t="s">
        <v>131</v>
      </c>
      <c r="H5449" s="11" t="s">
        <v>49</v>
      </c>
      <c r="I5449" s="11" t="s">
        <v>155</v>
      </c>
      <c r="J5449" s="11" t="s">
        <v>156</v>
      </c>
      <c r="K5449" s="11" t="str">
        <f>IFERROR(INDEX('EDC Component Dictionary'!$C$5:$C$37,MATCH('Rates Database'!J5449,'EDC Component Dictionary'!$B$5:$B$37,0)), "Energy Supply")</f>
        <v>Other</v>
      </c>
      <c r="L5449" s="12">
        <v>2.5000000000000001E-3</v>
      </c>
      <c r="M5449" s="12"/>
    </row>
    <row r="5450" spans="1:13" x14ac:dyDescent="0.3">
      <c r="A5450" s="18">
        <v>5448</v>
      </c>
      <c r="B5450" s="18">
        <f t="shared" si="170"/>
        <v>2021</v>
      </c>
      <c r="C5450" s="17">
        <v>44287</v>
      </c>
      <c r="D5450" s="18" t="s">
        <v>130</v>
      </c>
      <c r="E5450" s="18" t="s">
        <v>164</v>
      </c>
      <c r="F5450" s="18" t="str">
        <f t="shared" si="171"/>
        <v>National Grid-Energy Efficiency System Benefits Charge (EESBC)-44287</v>
      </c>
      <c r="G5450" s="11" t="s">
        <v>131</v>
      </c>
      <c r="H5450" s="11" t="s">
        <v>49</v>
      </c>
      <c r="I5450" s="11" t="s">
        <v>155</v>
      </c>
      <c r="J5450" s="11" t="s">
        <v>156</v>
      </c>
      <c r="K5450" s="11" t="str">
        <f>IFERROR(INDEX('EDC Component Dictionary'!$C$5:$C$37,MATCH('Rates Database'!J5450,'EDC Component Dictionary'!$B$5:$B$37,0)), "Energy Supply")</f>
        <v>Other</v>
      </c>
      <c r="L5450" s="12">
        <v>2.5000000000000001E-3</v>
      </c>
      <c r="M5450" s="12"/>
    </row>
    <row r="5451" spans="1:13" x14ac:dyDescent="0.3">
      <c r="A5451" s="18">
        <v>5449</v>
      </c>
      <c r="B5451" s="18">
        <f t="shared" si="170"/>
        <v>2021</v>
      </c>
      <c r="C5451" s="17">
        <v>44256</v>
      </c>
      <c r="D5451" s="18" t="s">
        <v>130</v>
      </c>
      <c r="E5451" s="18" t="s">
        <v>164</v>
      </c>
      <c r="F5451" s="18" t="str">
        <f t="shared" si="171"/>
        <v>National Grid-Energy Efficiency System Benefits Charge (EESBC)-44256</v>
      </c>
      <c r="G5451" s="11" t="s">
        <v>131</v>
      </c>
      <c r="H5451" s="11" t="s">
        <v>49</v>
      </c>
      <c r="I5451" s="11" t="s">
        <v>155</v>
      </c>
      <c r="J5451" s="11" t="s">
        <v>156</v>
      </c>
      <c r="K5451" s="11" t="str">
        <f>IFERROR(INDEX('EDC Component Dictionary'!$C$5:$C$37,MATCH('Rates Database'!J5451,'EDC Component Dictionary'!$B$5:$B$37,0)), "Energy Supply")</f>
        <v>Other</v>
      </c>
      <c r="L5451" s="12">
        <v>2.5000000000000001E-3</v>
      </c>
      <c r="M5451" s="12"/>
    </row>
    <row r="5452" spans="1:13" x14ac:dyDescent="0.3">
      <c r="A5452" s="18">
        <v>5450</v>
      </c>
      <c r="B5452" s="18">
        <f t="shared" si="170"/>
        <v>2021</v>
      </c>
      <c r="C5452" s="17">
        <v>44228</v>
      </c>
      <c r="D5452" s="18" t="s">
        <v>130</v>
      </c>
      <c r="E5452" s="18" t="s">
        <v>164</v>
      </c>
      <c r="F5452" s="18" t="str">
        <f t="shared" si="171"/>
        <v>National Grid-Energy Efficiency System Benefits Charge (EESBC)-44228</v>
      </c>
      <c r="G5452" s="11" t="s">
        <v>131</v>
      </c>
      <c r="H5452" s="11" t="s">
        <v>49</v>
      </c>
      <c r="I5452" s="11" t="s">
        <v>155</v>
      </c>
      <c r="J5452" s="11" t="s">
        <v>156</v>
      </c>
      <c r="K5452" s="11" t="str">
        <f>IFERROR(INDEX('EDC Component Dictionary'!$C$5:$C$37,MATCH('Rates Database'!J5452,'EDC Component Dictionary'!$B$5:$B$37,0)), "Energy Supply")</f>
        <v>Other</v>
      </c>
      <c r="L5452" s="12">
        <v>2.5000000000000001E-3</v>
      </c>
      <c r="M5452" s="12"/>
    </row>
    <row r="5453" spans="1:13" x14ac:dyDescent="0.3">
      <c r="A5453" s="18">
        <v>5451</v>
      </c>
      <c r="B5453" s="18">
        <f t="shared" si="170"/>
        <v>2021</v>
      </c>
      <c r="C5453" s="17">
        <v>44197</v>
      </c>
      <c r="D5453" s="18" t="s">
        <v>130</v>
      </c>
      <c r="E5453" s="18" t="s">
        <v>164</v>
      </c>
      <c r="F5453" s="18" t="str">
        <f t="shared" si="171"/>
        <v>National Grid-Energy Efficiency System Benefits Charge (EESBC)-44197</v>
      </c>
      <c r="G5453" s="11" t="s">
        <v>131</v>
      </c>
      <c r="H5453" s="11" t="s">
        <v>49</v>
      </c>
      <c r="I5453" s="11" t="s">
        <v>155</v>
      </c>
      <c r="J5453" s="11" t="s">
        <v>156</v>
      </c>
      <c r="K5453" s="11" t="str">
        <f>IFERROR(INDEX('EDC Component Dictionary'!$C$5:$C$37,MATCH('Rates Database'!J5453,'EDC Component Dictionary'!$B$5:$B$37,0)), "Energy Supply")</f>
        <v>Other</v>
      </c>
      <c r="L5453" s="12">
        <v>2.5000000000000001E-3</v>
      </c>
      <c r="M5453" s="12"/>
    </row>
    <row r="5454" spans="1:13" x14ac:dyDescent="0.3">
      <c r="A5454" s="18">
        <v>5452</v>
      </c>
      <c r="B5454" s="18">
        <f t="shared" si="170"/>
        <v>2020</v>
      </c>
      <c r="C5454" s="17">
        <v>44166</v>
      </c>
      <c r="D5454" s="18" t="s">
        <v>130</v>
      </c>
      <c r="E5454" s="18" t="s">
        <v>164</v>
      </c>
      <c r="F5454" s="18" t="str">
        <f t="shared" si="171"/>
        <v>National Grid-Energy Efficiency System Benefits Charge (EESBC)-44166</v>
      </c>
      <c r="G5454" s="11" t="s">
        <v>131</v>
      </c>
      <c r="H5454" s="11" t="s">
        <v>49</v>
      </c>
      <c r="I5454" s="11" t="s">
        <v>155</v>
      </c>
      <c r="J5454" s="11" t="s">
        <v>156</v>
      </c>
      <c r="K5454" s="11" t="str">
        <f>IFERROR(INDEX('EDC Component Dictionary'!$C$5:$C$37,MATCH('Rates Database'!J5454,'EDC Component Dictionary'!$B$5:$B$37,0)), "Energy Supply")</f>
        <v>Other</v>
      </c>
      <c r="L5454" s="12">
        <v>2.5000000000000001E-3</v>
      </c>
      <c r="M5454" s="12"/>
    </row>
    <row r="5455" spans="1:13" x14ac:dyDescent="0.3">
      <c r="A5455" s="18">
        <v>5453</v>
      </c>
      <c r="B5455" s="18">
        <f t="shared" si="170"/>
        <v>2020</v>
      </c>
      <c r="C5455" s="17">
        <v>44136</v>
      </c>
      <c r="D5455" s="18" t="s">
        <v>130</v>
      </c>
      <c r="E5455" s="18" t="s">
        <v>164</v>
      </c>
      <c r="F5455" s="18" t="str">
        <f t="shared" si="171"/>
        <v>National Grid-Energy Efficiency System Benefits Charge (EESBC)-44136</v>
      </c>
      <c r="G5455" s="11" t="s">
        <v>131</v>
      </c>
      <c r="H5455" s="11" t="s">
        <v>49</v>
      </c>
      <c r="I5455" s="11" t="s">
        <v>155</v>
      </c>
      <c r="J5455" s="11" t="s">
        <v>156</v>
      </c>
      <c r="K5455" s="11" t="str">
        <f>IFERROR(INDEX('EDC Component Dictionary'!$C$5:$C$37,MATCH('Rates Database'!J5455,'EDC Component Dictionary'!$B$5:$B$37,0)), "Energy Supply")</f>
        <v>Other</v>
      </c>
      <c r="L5455" s="12">
        <v>2.5000000000000001E-3</v>
      </c>
      <c r="M5455" s="12"/>
    </row>
    <row r="5456" spans="1:13" x14ac:dyDescent="0.3">
      <c r="A5456" s="18">
        <v>5454</v>
      </c>
      <c r="B5456" s="18">
        <f t="shared" si="170"/>
        <v>2020</v>
      </c>
      <c r="C5456" s="17">
        <v>44105</v>
      </c>
      <c r="D5456" s="18" t="s">
        <v>130</v>
      </c>
      <c r="E5456" s="18" t="s">
        <v>164</v>
      </c>
      <c r="F5456" s="18" t="str">
        <f t="shared" si="171"/>
        <v>National Grid-Energy Efficiency System Benefits Charge (EESBC)-44105</v>
      </c>
      <c r="G5456" s="11" t="s">
        <v>131</v>
      </c>
      <c r="H5456" s="11" t="s">
        <v>49</v>
      </c>
      <c r="I5456" s="11" t="s">
        <v>155</v>
      </c>
      <c r="J5456" s="11" t="s">
        <v>156</v>
      </c>
      <c r="K5456" s="11" t="str">
        <f>IFERROR(INDEX('EDC Component Dictionary'!$C$5:$C$37,MATCH('Rates Database'!J5456,'EDC Component Dictionary'!$B$5:$B$37,0)), "Energy Supply")</f>
        <v>Other</v>
      </c>
      <c r="L5456" s="12">
        <v>2.5000000000000001E-3</v>
      </c>
      <c r="M5456" s="12"/>
    </row>
    <row r="5457" spans="1:13" x14ac:dyDescent="0.3">
      <c r="A5457" s="18">
        <v>5455</v>
      </c>
      <c r="B5457" s="18">
        <f t="shared" si="170"/>
        <v>2020</v>
      </c>
      <c r="C5457" s="17">
        <v>44075</v>
      </c>
      <c r="D5457" s="18" t="s">
        <v>130</v>
      </c>
      <c r="E5457" s="18" t="s">
        <v>164</v>
      </c>
      <c r="F5457" s="18" t="str">
        <f t="shared" si="171"/>
        <v>National Grid-Energy Efficiency System Benefits Charge (EESBC)-44075</v>
      </c>
      <c r="G5457" s="11" t="s">
        <v>131</v>
      </c>
      <c r="H5457" s="11" t="s">
        <v>49</v>
      </c>
      <c r="I5457" s="11" t="s">
        <v>155</v>
      </c>
      <c r="J5457" s="11" t="s">
        <v>156</v>
      </c>
      <c r="K5457" s="11" t="str">
        <f>IFERROR(INDEX('EDC Component Dictionary'!$C$5:$C$37,MATCH('Rates Database'!J5457,'EDC Component Dictionary'!$B$5:$B$37,0)), "Energy Supply")</f>
        <v>Other</v>
      </c>
      <c r="L5457" s="12">
        <v>2.5000000000000001E-3</v>
      </c>
      <c r="M5457" s="12"/>
    </row>
    <row r="5458" spans="1:13" x14ac:dyDescent="0.3">
      <c r="A5458" s="18">
        <v>5456</v>
      </c>
      <c r="B5458" s="18">
        <f t="shared" si="170"/>
        <v>2020</v>
      </c>
      <c r="C5458" s="17">
        <v>44044</v>
      </c>
      <c r="D5458" s="18" t="s">
        <v>130</v>
      </c>
      <c r="E5458" s="18" t="s">
        <v>164</v>
      </c>
      <c r="F5458" s="18" t="str">
        <f t="shared" si="171"/>
        <v>National Grid-Energy Efficiency System Benefits Charge (EESBC)-44044</v>
      </c>
      <c r="G5458" s="11" t="s">
        <v>131</v>
      </c>
      <c r="H5458" s="11" t="s">
        <v>49</v>
      </c>
      <c r="I5458" s="11" t="s">
        <v>155</v>
      </c>
      <c r="J5458" s="11" t="s">
        <v>156</v>
      </c>
      <c r="K5458" s="11" t="str">
        <f>IFERROR(INDEX('EDC Component Dictionary'!$C$5:$C$37,MATCH('Rates Database'!J5458,'EDC Component Dictionary'!$B$5:$B$37,0)), "Energy Supply")</f>
        <v>Other</v>
      </c>
      <c r="L5458" s="12">
        <v>2.5000000000000001E-3</v>
      </c>
      <c r="M5458" s="12"/>
    </row>
    <row r="5459" spans="1:13" x14ac:dyDescent="0.3">
      <c r="A5459" s="18">
        <v>5457</v>
      </c>
      <c r="B5459" s="18">
        <f t="shared" si="170"/>
        <v>2020</v>
      </c>
      <c r="C5459" s="17">
        <v>44013</v>
      </c>
      <c r="D5459" s="18" t="s">
        <v>130</v>
      </c>
      <c r="E5459" s="18" t="s">
        <v>164</v>
      </c>
      <c r="F5459" s="18" t="str">
        <f t="shared" si="171"/>
        <v>National Grid-Energy Efficiency System Benefits Charge (EESBC)-44013</v>
      </c>
      <c r="G5459" s="11" t="s">
        <v>131</v>
      </c>
      <c r="H5459" s="11" t="s">
        <v>49</v>
      </c>
      <c r="I5459" s="11" t="s">
        <v>155</v>
      </c>
      <c r="J5459" s="11" t="s">
        <v>156</v>
      </c>
      <c r="K5459" s="11" t="str">
        <f>IFERROR(INDEX('EDC Component Dictionary'!$C$5:$C$37,MATCH('Rates Database'!J5459,'EDC Component Dictionary'!$B$5:$B$37,0)), "Energy Supply")</f>
        <v>Other</v>
      </c>
      <c r="L5459" s="12">
        <v>2.5000000000000001E-3</v>
      </c>
      <c r="M5459" s="12"/>
    </row>
    <row r="5460" spans="1:13" x14ac:dyDescent="0.3">
      <c r="A5460" s="18">
        <v>5458</v>
      </c>
      <c r="B5460" s="18">
        <f t="shared" si="170"/>
        <v>2020</v>
      </c>
      <c r="C5460" s="17">
        <v>43983</v>
      </c>
      <c r="D5460" s="18" t="s">
        <v>130</v>
      </c>
      <c r="E5460" s="18" t="s">
        <v>164</v>
      </c>
      <c r="F5460" s="18" t="str">
        <f t="shared" si="171"/>
        <v>National Grid-Energy Efficiency System Benefits Charge (EESBC)-43983</v>
      </c>
      <c r="G5460" s="11" t="s">
        <v>131</v>
      </c>
      <c r="H5460" s="11" t="s">
        <v>49</v>
      </c>
      <c r="I5460" s="11" t="s">
        <v>155</v>
      </c>
      <c r="J5460" s="11" t="s">
        <v>156</v>
      </c>
      <c r="K5460" s="11" t="str">
        <f>IFERROR(INDEX('EDC Component Dictionary'!$C$5:$C$37,MATCH('Rates Database'!J5460,'EDC Component Dictionary'!$B$5:$B$37,0)), "Energy Supply")</f>
        <v>Other</v>
      </c>
      <c r="L5460" s="12">
        <v>2.5000000000000001E-3</v>
      </c>
      <c r="M5460" s="12"/>
    </row>
    <row r="5461" spans="1:13" x14ac:dyDescent="0.3">
      <c r="A5461" s="18">
        <v>5459</v>
      </c>
      <c r="B5461" s="18">
        <f t="shared" si="170"/>
        <v>2020</v>
      </c>
      <c r="C5461" s="17">
        <v>43952</v>
      </c>
      <c r="D5461" s="18" t="s">
        <v>130</v>
      </c>
      <c r="E5461" s="18" t="s">
        <v>164</v>
      </c>
      <c r="F5461" s="18" t="str">
        <f t="shared" si="171"/>
        <v>National Grid-Energy Efficiency System Benefits Charge (EESBC)-43952</v>
      </c>
      <c r="G5461" s="11" t="s">
        <v>131</v>
      </c>
      <c r="H5461" s="11" t="s">
        <v>49</v>
      </c>
      <c r="I5461" s="11" t="s">
        <v>155</v>
      </c>
      <c r="J5461" s="11" t="s">
        <v>156</v>
      </c>
      <c r="K5461" s="11" t="str">
        <f>IFERROR(INDEX('EDC Component Dictionary'!$C$5:$C$37,MATCH('Rates Database'!J5461,'EDC Component Dictionary'!$B$5:$B$37,0)), "Energy Supply")</f>
        <v>Other</v>
      </c>
      <c r="L5461" s="12">
        <v>2.5000000000000001E-3</v>
      </c>
      <c r="M5461" s="12"/>
    </row>
    <row r="5462" spans="1:13" x14ac:dyDescent="0.3">
      <c r="A5462" s="18">
        <v>5460</v>
      </c>
      <c r="B5462" s="18">
        <f t="shared" si="170"/>
        <v>2020</v>
      </c>
      <c r="C5462" s="17">
        <v>43922</v>
      </c>
      <c r="D5462" s="18" t="s">
        <v>130</v>
      </c>
      <c r="E5462" s="18" t="s">
        <v>164</v>
      </c>
      <c r="F5462" s="18" t="str">
        <f t="shared" si="171"/>
        <v>National Grid-Energy Efficiency System Benefits Charge (EESBC)-43922</v>
      </c>
      <c r="G5462" s="11" t="s">
        <v>131</v>
      </c>
      <c r="H5462" s="11" t="s">
        <v>49</v>
      </c>
      <c r="I5462" s="11" t="s">
        <v>155</v>
      </c>
      <c r="J5462" s="11" t="s">
        <v>156</v>
      </c>
      <c r="K5462" s="11" t="str">
        <f>IFERROR(INDEX('EDC Component Dictionary'!$C$5:$C$37,MATCH('Rates Database'!J5462,'EDC Component Dictionary'!$B$5:$B$37,0)), "Energy Supply")</f>
        <v>Other</v>
      </c>
      <c r="L5462" s="12">
        <v>2.5000000000000001E-3</v>
      </c>
      <c r="M5462" s="12"/>
    </row>
    <row r="5463" spans="1:13" x14ac:dyDescent="0.3">
      <c r="A5463" s="18">
        <v>5461</v>
      </c>
      <c r="B5463" s="18">
        <f t="shared" si="170"/>
        <v>2020</v>
      </c>
      <c r="C5463" s="17">
        <v>43891</v>
      </c>
      <c r="D5463" s="18" t="s">
        <v>130</v>
      </c>
      <c r="E5463" s="18" t="s">
        <v>164</v>
      </c>
      <c r="F5463" s="18" t="str">
        <f t="shared" si="171"/>
        <v>National Grid-Energy Efficiency System Benefits Charge (EESBC)-43891</v>
      </c>
      <c r="G5463" s="11" t="s">
        <v>131</v>
      </c>
      <c r="H5463" s="11" t="s">
        <v>49</v>
      </c>
      <c r="I5463" s="11" t="s">
        <v>155</v>
      </c>
      <c r="J5463" s="11" t="s">
        <v>156</v>
      </c>
      <c r="K5463" s="11" t="str">
        <f>IFERROR(INDEX('EDC Component Dictionary'!$C$5:$C$37,MATCH('Rates Database'!J5463,'EDC Component Dictionary'!$B$5:$B$37,0)), "Energy Supply")</f>
        <v>Other</v>
      </c>
      <c r="L5463" s="12">
        <v>2.5000000000000001E-3</v>
      </c>
      <c r="M5463" s="12"/>
    </row>
    <row r="5464" spans="1:13" x14ac:dyDescent="0.3">
      <c r="A5464" s="18">
        <v>5462</v>
      </c>
      <c r="B5464" s="18">
        <f t="shared" si="170"/>
        <v>2020</v>
      </c>
      <c r="C5464" s="17">
        <v>43862</v>
      </c>
      <c r="D5464" s="18" t="s">
        <v>130</v>
      </c>
      <c r="E5464" s="18" t="s">
        <v>164</v>
      </c>
      <c r="F5464" s="18" t="str">
        <f t="shared" si="171"/>
        <v>National Grid-Energy Efficiency System Benefits Charge (EESBC)-43862</v>
      </c>
      <c r="G5464" s="11" t="s">
        <v>131</v>
      </c>
      <c r="H5464" s="11" t="s">
        <v>49</v>
      </c>
      <c r="I5464" s="11" t="s">
        <v>155</v>
      </c>
      <c r="J5464" s="11" t="s">
        <v>156</v>
      </c>
      <c r="K5464" s="11" t="str">
        <f>IFERROR(INDEX('EDC Component Dictionary'!$C$5:$C$37,MATCH('Rates Database'!J5464,'EDC Component Dictionary'!$B$5:$B$37,0)), "Energy Supply")</f>
        <v>Other</v>
      </c>
      <c r="L5464" s="12">
        <v>2.5000000000000001E-3</v>
      </c>
      <c r="M5464" s="12"/>
    </row>
    <row r="5465" spans="1:13" x14ac:dyDescent="0.3">
      <c r="A5465" s="18">
        <v>5463</v>
      </c>
      <c r="B5465" s="18">
        <f t="shared" si="170"/>
        <v>2020</v>
      </c>
      <c r="C5465" s="17">
        <v>43831</v>
      </c>
      <c r="D5465" s="18" t="s">
        <v>130</v>
      </c>
      <c r="E5465" s="18" t="s">
        <v>164</v>
      </c>
      <c r="F5465" s="18" t="str">
        <f t="shared" si="171"/>
        <v>National Grid-Energy Efficiency System Benefits Charge (EESBC)-43831</v>
      </c>
      <c r="G5465" s="11" t="s">
        <v>131</v>
      </c>
      <c r="H5465" s="11" t="s">
        <v>49</v>
      </c>
      <c r="I5465" s="11" t="s">
        <v>155</v>
      </c>
      <c r="J5465" s="11" t="s">
        <v>156</v>
      </c>
      <c r="K5465" s="11" t="str">
        <f>IFERROR(INDEX('EDC Component Dictionary'!$C$5:$C$37,MATCH('Rates Database'!J5465,'EDC Component Dictionary'!$B$5:$B$37,0)), "Energy Supply")</f>
        <v>Other</v>
      </c>
      <c r="L5465" s="12">
        <v>2.5000000000000001E-3</v>
      </c>
      <c r="M5465" s="12"/>
    </row>
    <row r="5466" spans="1:13" x14ac:dyDescent="0.3">
      <c r="A5466" s="18">
        <v>5464</v>
      </c>
      <c r="B5466" s="18">
        <f t="shared" si="170"/>
        <v>2019</v>
      </c>
      <c r="C5466" s="17">
        <v>43800</v>
      </c>
      <c r="D5466" s="18" t="s">
        <v>130</v>
      </c>
      <c r="E5466" s="18" t="s">
        <v>164</v>
      </c>
      <c r="F5466" s="18" t="str">
        <f t="shared" si="171"/>
        <v>National Grid-Energy Efficiency System Benefits Charge (EESBC)-43800</v>
      </c>
      <c r="G5466" s="11" t="s">
        <v>131</v>
      </c>
      <c r="H5466" s="11" t="s">
        <v>49</v>
      </c>
      <c r="I5466" s="11" t="s">
        <v>155</v>
      </c>
      <c r="J5466" s="11" t="s">
        <v>156</v>
      </c>
      <c r="K5466" s="11" t="str">
        <f>IFERROR(INDEX('EDC Component Dictionary'!$C$5:$C$37,MATCH('Rates Database'!J5466,'EDC Component Dictionary'!$B$5:$B$37,0)), "Energy Supply")</f>
        <v>Other</v>
      </c>
      <c r="L5466" s="12">
        <v>2.5000000000000001E-3</v>
      </c>
      <c r="M5466" s="12"/>
    </row>
    <row r="5467" spans="1:13" x14ac:dyDescent="0.3">
      <c r="A5467" s="18">
        <v>5465</v>
      </c>
      <c r="B5467" s="18">
        <f t="shared" si="170"/>
        <v>2019</v>
      </c>
      <c r="C5467" s="17">
        <v>43770</v>
      </c>
      <c r="D5467" s="18" t="s">
        <v>130</v>
      </c>
      <c r="E5467" s="18" t="s">
        <v>164</v>
      </c>
      <c r="F5467" s="18" t="str">
        <f t="shared" si="171"/>
        <v>National Grid-Energy Efficiency System Benefits Charge (EESBC)-43770</v>
      </c>
      <c r="G5467" s="11" t="s">
        <v>131</v>
      </c>
      <c r="H5467" s="11" t="s">
        <v>49</v>
      </c>
      <c r="I5467" s="11" t="s">
        <v>155</v>
      </c>
      <c r="J5467" s="11" t="s">
        <v>156</v>
      </c>
      <c r="K5467" s="11" t="str">
        <f>IFERROR(INDEX('EDC Component Dictionary'!$C$5:$C$37,MATCH('Rates Database'!J5467,'EDC Component Dictionary'!$B$5:$B$37,0)), "Energy Supply")</f>
        <v>Other</v>
      </c>
      <c r="L5467" s="12">
        <v>2.5000000000000001E-3</v>
      </c>
      <c r="M5467" s="12"/>
    </row>
    <row r="5468" spans="1:13" x14ac:dyDescent="0.3">
      <c r="A5468" s="18">
        <v>5466</v>
      </c>
      <c r="B5468" s="18">
        <f t="shared" si="170"/>
        <v>2019</v>
      </c>
      <c r="C5468" s="17">
        <v>43739</v>
      </c>
      <c r="D5468" s="18" t="s">
        <v>130</v>
      </c>
      <c r="E5468" s="18" t="s">
        <v>164</v>
      </c>
      <c r="F5468" s="18" t="str">
        <f t="shared" si="171"/>
        <v>National Grid-Energy Efficiency System Benefits Charge (EESBC)-43739</v>
      </c>
      <c r="G5468" s="11" t="s">
        <v>131</v>
      </c>
      <c r="H5468" s="11" t="s">
        <v>49</v>
      </c>
      <c r="I5468" s="11" t="s">
        <v>155</v>
      </c>
      <c r="J5468" s="11" t="s">
        <v>156</v>
      </c>
      <c r="K5468" s="11" t="str">
        <f>IFERROR(INDEX('EDC Component Dictionary'!$C$5:$C$37,MATCH('Rates Database'!J5468,'EDC Component Dictionary'!$B$5:$B$37,0)), "Energy Supply")</f>
        <v>Other</v>
      </c>
      <c r="L5468" s="12">
        <v>2.5000000000000001E-3</v>
      </c>
      <c r="M5468" s="12"/>
    </row>
    <row r="5469" spans="1:13" x14ac:dyDescent="0.3">
      <c r="A5469" s="18">
        <v>5467</v>
      </c>
      <c r="B5469" s="18">
        <f t="shared" si="170"/>
        <v>2019</v>
      </c>
      <c r="C5469" s="17">
        <v>43709</v>
      </c>
      <c r="D5469" s="18" t="s">
        <v>130</v>
      </c>
      <c r="E5469" s="18" t="s">
        <v>164</v>
      </c>
      <c r="F5469" s="18" t="str">
        <f t="shared" si="171"/>
        <v>National Grid-Energy Efficiency System Benefits Charge (EESBC)-43709</v>
      </c>
      <c r="G5469" s="11" t="s">
        <v>131</v>
      </c>
      <c r="H5469" s="11" t="s">
        <v>49</v>
      </c>
      <c r="I5469" s="11" t="s">
        <v>155</v>
      </c>
      <c r="J5469" s="11" t="s">
        <v>156</v>
      </c>
      <c r="K5469" s="11" t="str">
        <f>IFERROR(INDEX('EDC Component Dictionary'!$C$5:$C$37,MATCH('Rates Database'!J5469,'EDC Component Dictionary'!$B$5:$B$37,0)), "Energy Supply")</f>
        <v>Other</v>
      </c>
      <c r="L5469" s="12">
        <v>2.5000000000000001E-3</v>
      </c>
      <c r="M5469" s="12"/>
    </row>
    <row r="5470" spans="1:13" x14ac:dyDescent="0.3">
      <c r="A5470" s="18">
        <v>5468</v>
      </c>
      <c r="B5470" s="18">
        <f t="shared" si="170"/>
        <v>2019</v>
      </c>
      <c r="C5470" s="17">
        <v>43678</v>
      </c>
      <c r="D5470" s="18" t="s">
        <v>130</v>
      </c>
      <c r="E5470" s="18" t="s">
        <v>164</v>
      </c>
      <c r="F5470" s="18" t="str">
        <f t="shared" si="171"/>
        <v>National Grid-Energy Efficiency System Benefits Charge (EESBC)-43678</v>
      </c>
      <c r="G5470" s="11" t="s">
        <v>131</v>
      </c>
      <c r="H5470" s="11" t="s">
        <v>49</v>
      </c>
      <c r="I5470" s="11" t="s">
        <v>155</v>
      </c>
      <c r="J5470" s="11" t="s">
        <v>156</v>
      </c>
      <c r="K5470" s="11" t="str">
        <f>IFERROR(INDEX('EDC Component Dictionary'!$C$5:$C$37,MATCH('Rates Database'!J5470,'EDC Component Dictionary'!$B$5:$B$37,0)), "Energy Supply")</f>
        <v>Other</v>
      </c>
      <c r="L5470" s="12">
        <v>2.5000000000000001E-3</v>
      </c>
      <c r="M5470" s="12"/>
    </row>
    <row r="5471" spans="1:13" x14ac:dyDescent="0.3">
      <c r="A5471" s="18">
        <v>5469</v>
      </c>
      <c r="B5471" s="18">
        <f t="shared" si="170"/>
        <v>2019</v>
      </c>
      <c r="C5471" s="17">
        <v>43647</v>
      </c>
      <c r="D5471" s="18" t="s">
        <v>130</v>
      </c>
      <c r="E5471" s="18" t="s">
        <v>164</v>
      </c>
      <c r="F5471" s="18" t="str">
        <f t="shared" si="171"/>
        <v>National Grid-Energy Efficiency System Benefits Charge (EESBC)-43647</v>
      </c>
      <c r="G5471" s="11" t="s">
        <v>131</v>
      </c>
      <c r="H5471" s="11" t="s">
        <v>49</v>
      </c>
      <c r="I5471" s="11" t="s">
        <v>155</v>
      </c>
      <c r="J5471" s="11" t="s">
        <v>156</v>
      </c>
      <c r="K5471" s="11" t="str">
        <f>IFERROR(INDEX('EDC Component Dictionary'!$C$5:$C$37,MATCH('Rates Database'!J5471,'EDC Component Dictionary'!$B$5:$B$37,0)), "Energy Supply")</f>
        <v>Other</v>
      </c>
      <c r="L5471" s="12">
        <v>2.5000000000000001E-3</v>
      </c>
      <c r="M5471" s="12"/>
    </row>
    <row r="5472" spans="1:13" x14ac:dyDescent="0.3">
      <c r="A5472" s="18">
        <v>5470</v>
      </c>
      <c r="B5472" s="18">
        <f t="shared" si="170"/>
        <v>2019</v>
      </c>
      <c r="C5472" s="17">
        <v>43617</v>
      </c>
      <c r="D5472" s="18" t="s">
        <v>130</v>
      </c>
      <c r="E5472" s="18" t="s">
        <v>164</v>
      </c>
      <c r="F5472" s="18" t="str">
        <f t="shared" si="171"/>
        <v>National Grid-Energy Efficiency System Benefits Charge (EESBC)-43617</v>
      </c>
      <c r="G5472" s="11" t="s">
        <v>131</v>
      </c>
      <c r="H5472" s="11" t="s">
        <v>49</v>
      </c>
      <c r="I5472" s="11" t="s">
        <v>155</v>
      </c>
      <c r="J5472" s="11" t="s">
        <v>156</v>
      </c>
      <c r="K5472" s="11" t="str">
        <f>IFERROR(INDEX('EDC Component Dictionary'!$C$5:$C$37,MATCH('Rates Database'!J5472,'EDC Component Dictionary'!$B$5:$B$37,0)), "Energy Supply")</f>
        <v>Other</v>
      </c>
      <c r="L5472" s="12">
        <v>2.5000000000000001E-3</v>
      </c>
      <c r="M5472" s="12"/>
    </row>
    <row r="5473" spans="1:13" x14ac:dyDescent="0.3">
      <c r="A5473" s="18">
        <v>5471</v>
      </c>
      <c r="B5473" s="18">
        <f t="shared" si="170"/>
        <v>2019</v>
      </c>
      <c r="C5473" s="17">
        <v>43586</v>
      </c>
      <c r="D5473" s="18" t="s">
        <v>130</v>
      </c>
      <c r="E5473" s="18" t="s">
        <v>164</v>
      </c>
      <c r="F5473" s="18" t="str">
        <f t="shared" si="171"/>
        <v>National Grid-Energy Efficiency System Benefits Charge (EESBC)-43586</v>
      </c>
      <c r="G5473" s="11" t="s">
        <v>131</v>
      </c>
      <c r="H5473" s="11" t="s">
        <v>49</v>
      </c>
      <c r="I5473" s="11" t="s">
        <v>155</v>
      </c>
      <c r="J5473" s="11" t="s">
        <v>156</v>
      </c>
      <c r="K5473" s="11" t="str">
        <f>IFERROR(INDEX('EDC Component Dictionary'!$C$5:$C$37,MATCH('Rates Database'!J5473,'EDC Component Dictionary'!$B$5:$B$37,0)), "Energy Supply")</f>
        <v>Other</v>
      </c>
      <c r="L5473" s="12">
        <v>2.5000000000000001E-3</v>
      </c>
      <c r="M5473" s="12"/>
    </row>
    <row r="5474" spans="1:13" x14ac:dyDescent="0.3">
      <c r="A5474" s="18">
        <v>5472</v>
      </c>
      <c r="B5474" s="18">
        <f t="shared" si="170"/>
        <v>2019</v>
      </c>
      <c r="C5474" s="17">
        <v>43556</v>
      </c>
      <c r="D5474" s="18" t="s">
        <v>130</v>
      </c>
      <c r="E5474" s="18" t="s">
        <v>164</v>
      </c>
      <c r="F5474" s="18" t="str">
        <f t="shared" si="171"/>
        <v>National Grid-Energy Efficiency System Benefits Charge (EESBC)-43556</v>
      </c>
      <c r="G5474" s="11" t="s">
        <v>131</v>
      </c>
      <c r="H5474" s="11" t="s">
        <v>49</v>
      </c>
      <c r="I5474" s="11" t="s">
        <v>155</v>
      </c>
      <c r="J5474" s="11" t="s">
        <v>156</v>
      </c>
      <c r="K5474" s="11" t="str">
        <f>IFERROR(INDEX('EDC Component Dictionary'!$C$5:$C$37,MATCH('Rates Database'!J5474,'EDC Component Dictionary'!$B$5:$B$37,0)), "Energy Supply")</f>
        <v>Other</v>
      </c>
      <c r="L5474" s="12">
        <v>2.5000000000000001E-3</v>
      </c>
      <c r="M5474" s="12"/>
    </row>
    <row r="5475" spans="1:13" x14ac:dyDescent="0.3">
      <c r="A5475" s="18">
        <v>5473</v>
      </c>
      <c r="B5475" s="18">
        <f t="shared" si="170"/>
        <v>2019</v>
      </c>
      <c r="C5475" s="17">
        <v>43525</v>
      </c>
      <c r="D5475" s="18" t="s">
        <v>130</v>
      </c>
      <c r="E5475" s="18" t="s">
        <v>164</v>
      </c>
      <c r="F5475" s="18" t="str">
        <f t="shared" si="171"/>
        <v>National Grid-Energy Efficiency System Benefits Charge (EESBC)-43525</v>
      </c>
      <c r="G5475" s="11" t="s">
        <v>131</v>
      </c>
      <c r="H5475" s="11" t="s">
        <v>49</v>
      </c>
      <c r="I5475" s="11" t="s">
        <v>155</v>
      </c>
      <c r="J5475" s="11" t="s">
        <v>156</v>
      </c>
      <c r="K5475" s="11" t="str">
        <f>IFERROR(INDEX('EDC Component Dictionary'!$C$5:$C$37,MATCH('Rates Database'!J5475,'EDC Component Dictionary'!$B$5:$B$37,0)), "Energy Supply")</f>
        <v>Other</v>
      </c>
      <c r="L5475" s="12">
        <v>2.5000000000000001E-3</v>
      </c>
      <c r="M5475" s="12"/>
    </row>
    <row r="5476" spans="1:13" x14ac:dyDescent="0.3">
      <c r="A5476" s="18">
        <v>5474</v>
      </c>
      <c r="B5476" s="18">
        <f t="shared" si="170"/>
        <v>2019</v>
      </c>
      <c r="C5476" s="17">
        <v>43497</v>
      </c>
      <c r="D5476" s="18" t="s">
        <v>130</v>
      </c>
      <c r="E5476" s="18" t="s">
        <v>164</v>
      </c>
      <c r="F5476" s="18" t="str">
        <f t="shared" si="171"/>
        <v>National Grid-Energy Efficiency System Benefits Charge (EESBC)-43497</v>
      </c>
      <c r="G5476" s="11" t="s">
        <v>131</v>
      </c>
      <c r="H5476" s="11" t="s">
        <v>49</v>
      </c>
      <c r="I5476" s="11" t="s">
        <v>155</v>
      </c>
      <c r="J5476" s="11" t="s">
        <v>156</v>
      </c>
      <c r="K5476" s="11" t="str">
        <f>IFERROR(INDEX('EDC Component Dictionary'!$C$5:$C$37,MATCH('Rates Database'!J5476,'EDC Component Dictionary'!$B$5:$B$37,0)), "Energy Supply")</f>
        <v>Other</v>
      </c>
      <c r="L5476" s="12">
        <v>2.5000000000000001E-3</v>
      </c>
      <c r="M5476" s="12"/>
    </row>
    <row r="5477" spans="1:13" x14ac:dyDescent="0.3">
      <c r="A5477" s="18">
        <v>5475</v>
      </c>
      <c r="B5477" s="18">
        <f t="shared" si="170"/>
        <v>2019</v>
      </c>
      <c r="C5477" s="17">
        <v>43466</v>
      </c>
      <c r="D5477" s="18" t="s">
        <v>130</v>
      </c>
      <c r="E5477" s="18" t="s">
        <v>164</v>
      </c>
      <c r="F5477" s="18" t="str">
        <f t="shared" si="171"/>
        <v>National Grid-Energy Efficiency System Benefits Charge (EESBC)-43466</v>
      </c>
      <c r="G5477" s="11" t="s">
        <v>131</v>
      </c>
      <c r="H5477" s="11" t="s">
        <v>49</v>
      </c>
      <c r="I5477" s="11" t="s">
        <v>155</v>
      </c>
      <c r="J5477" s="11" t="s">
        <v>156</v>
      </c>
      <c r="K5477" s="11" t="str">
        <f>IFERROR(INDEX('EDC Component Dictionary'!$C$5:$C$37,MATCH('Rates Database'!J5477,'EDC Component Dictionary'!$B$5:$B$37,0)), "Energy Supply")</f>
        <v>Other</v>
      </c>
      <c r="L5477" s="12">
        <v>2.5000000000000001E-3</v>
      </c>
      <c r="M5477" s="12"/>
    </row>
    <row r="5478" spans="1:13" x14ac:dyDescent="0.3">
      <c r="A5478" s="18">
        <v>5476</v>
      </c>
      <c r="B5478" s="18">
        <f t="shared" si="170"/>
        <v>2024</v>
      </c>
      <c r="C5478" s="17">
        <v>45352</v>
      </c>
      <c r="D5478" s="18" t="s">
        <v>130</v>
      </c>
      <c r="E5478" s="18" t="s">
        <v>164</v>
      </c>
      <c r="F5478" s="18" t="str">
        <f t="shared" si="171"/>
        <v>National Grid-Renewable Energy-45352</v>
      </c>
      <c r="G5478" s="11" t="s">
        <v>131</v>
      </c>
      <c r="H5478" s="11" t="s">
        <v>49</v>
      </c>
      <c r="I5478" s="11" t="s">
        <v>158</v>
      </c>
      <c r="J5478" s="11" t="s">
        <v>158</v>
      </c>
      <c r="K5478" s="11" t="str">
        <f>IFERROR(INDEX('EDC Component Dictionary'!$C$5:$C$37,MATCH('Rates Database'!J5478,'EDC Component Dictionary'!$B$5:$B$37,0)), "Energy Supply")</f>
        <v>Other</v>
      </c>
      <c r="L5478" s="12">
        <v>5.0000000000000001E-4</v>
      </c>
      <c r="M5478" s="12"/>
    </row>
    <row r="5479" spans="1:13" x14ac:dyDescent="0.3">
      <c r="A5479" s="18">
        <v>5477</v>
      </c>
      <c r="B5479" s="18">
        <f t="shared" si="170"/>
        <v>2024</v>
      </c>
      <c r="C5479" s="17">
        <v>45323</v>
      </c>
      <c r="D5479" s="18" t="s">
        <v>130</v>
      </c>
      <c r="E5479" s="18" t="s">
        <v>164</v>
      </c>
      <c r="F5479" s="18" t="str">
        <f t="shared" si="171"/>
        <v>National Grid-Renewable Energy-45323</v>
      </c>
      <c r="G5479" s="11" t="s">
        <v>131</v>
      </c>
      <c r="H5479" s="11" t="s">
        <v>49</v>
      </c>
      <c r="I5479" s="11" t="s">
        <v>158</v>
      </c>
      <c r="J5479" s="11" t="s">
        <v>158</v>
      </c>
      <c r="K5479" s="11" t="str">
        <f>IFERROR(INDEX('EDC Component Dictionary'!$C$5:$C$37,MATCH('Rates Database'!J5479,'EDC Component Dictionary'!$B$5:$B$37,0)), "Energy Supply")</f>
        <v>Other</v>
      </c>
      <c r="L5479" s="12">
        <v>5.0000000000000001E-4</v>
      </c>
      <c r="M5479" s="12"/>
    </row>
    <row r="5480" spans="1:13" x14ac:dyDescent="0.3">
      <c r="A5480" s="18">
        <v>5478</v>
      </c>
      <c r="B5480" s="18">
        <f t="shared" si="170"/>
        <v>2024</v>
      </c>
      <c r="C5480" s="17">
        <v>45292</v>
      </c>
      <c r="D5480" s="18" t="s">
        <v>130</v>
      </c>
      <c r="E5480" s="18" t="s">
        <v>164</v>
      </c>
      <c r="F5480" s="18" t="str">
        <f t="shared" si="171"/>
        <v>National Grid-Renewable Energy-45292</v>
      </c>
      <c r="G5480" s="11" t="s">
        <v>131</v>
      </c>
      <c r="H5480" s="11" t="s">
        <v>49</v>
      </c>
      <c r="I5480" s="11" t="s">
        <v>158</v>
      </c>
      <c r="J5480" s="11" t="s">
        <v>158</v>
      </c>
      <c r="K5480" s="11" t="str">
        <f>IFERROR(INDEX('EDC Component Dictionary'!$C$5:$C$37,MATCH('Rates Database'!J5480,'EDC Component Dictionary'!$B$5:$B$37,0)), "Energy Supply")</f>
        <v>Other</v>
      </c>
      <c r="L5480" s="12">
        <v>5.0000000000000001E-4</v>
      </c>
      <c r="M5480" s="12"/>
    </row>
    <row r="5481" spans="1:13" x14ac:dyDescent="0.3">
      <c r="A5481" s="18">
        <v>5479</v>
      </c>
      <c r="B5481" s="18">
        <f t="shared" si="170"/>
        <v>2023</v>
      </c>
      <c r="C5481" s="17">
        <v>45261</v>
      </c>
      <c r="D5481" s="18" t="s">
        <v>130</v>
      </c>
      <c r="E5481" s="18" t="s">
        <v>164</v>
      </c>
      <c r="F5481" s="18" t="str">
        <f t="shared" si="171"/>
        <v>National Grid-Renewable Energy-45261</v>
      </c>
      <c r="G5481" s="11" t="s">
        <v>131</v>
      </c>
      <c r="H5481" s="11" t="s">
        <v>49</v>
      </c>
      <c r="I5481" s="11" t="s">
        <v>158</v>
      </c>
      <c r="J5481" s="11" t="s">
        <v>158</v>
      </c>
      <c r="K5481" s="11" t="str">
        <f>IFERROR(INDEX('EDC Component Dictionary'!$C$5:$C$37,MATCH('Rates Database'!J5481,'EDC Component Dictionary'!$B$5:$B$37,0)), "Energy Supply")</f>
        <v>Other</v>
      </c>
      <c r="L5481" s="12">
        <v>5.0000000000000001E-4</v>
      </c>
      <c r="M5481" s="12"/>
    </row>
    <row r="5482" spans="1:13" x14ac:dyDescent="0.3">
      <c r="A5482" s="18">
        <v>5480</v>
      </c>
      <c r="B5482" s="18">
        <f t="shared" si="170"/>
        <v>2023</v>
      </c>
      <c r="C5482" s="17">
        <v>45231</v>
      </c>
      <c r="D5482" s="18" t="s">
        <v>130</v>
      </c>
      <c r="E5482" s="18" t="s">
        <v>164</v>
      </c>
      <c r="F5482" s="18" t="str">
        <f t="shared" si="171"/>
        <v>National Grid-Renewable Energy-45231</v>
      </c>
      <c r="G5482" s="11" t="s">
        <v>131</v>
      </c>
      <c r="H5482" s="11" t="s">
        <v>49</v>
      </c>
      <c r="I5482" s="11" t="s">
        <v>158</v>
      </c>
      <c r="J5482" s="11" t="s">
        <v>158</v>
      </c>
      <c r="K5482" s="11" t="str">
        <f>IFERROR(INDEX('EDC Component Dictionary'!$C$5:$C$37,MATCH('Rates Database'!J5482,'EDC Component Dictionary'!$B$5:$B$37,0)), "Energy Supply")</f>
        <v>Other</v>
      </c>
      <c r="L5482" s="12">
        <v>5.0000000000000001E-4</v>
      </c>
      <c r="M5482" s="12"/>
    </row>
    <row r="5483" spans="1:13" x14ac:dyDescent="0.3">
      <c r="A5483" s="18">
        <v>5481</v>
      </c>
      <c r="B5483" s="18">
        <f t="shared" si="170"/>
        <v>2023</v>
      </c>
      <c r="C5483" s="17">
        <v>45200</v>
      </c>
      <c r="D5483" s="18" t="s">
        <v>130</v>
      </c>
      <c r="E5483" s="18" t="s">
        <v>164</v>
      </c>
      <c r="F5483" s="18" t="str">
        <f t="shared" si="171"/>
        <v>National Grid-Renewable Energy-45200</v>
      </c>
      <c r="G5483" s="11" t="s">
        <v>131</v>
      </c>
      <c r="H5483" s="11" t="s">
        <v>49</v>
      </c>
      <c r="I5483" s="11" t="s">
        <v>158</v>
      </c>
      <c r="J5483" s="11" t="s">
        <v>158</v>
      </c>
      <c r="K5483" s="11" t="str">
        <f>IFERROR(INDEX('EDC Component Dictionary'!$C$5:$C$37,MATCH('Rates Database'!J5483,'EDC Component Dictionary'!$B$5:$B$37,0)), "Energy Supply")</f>
        <v>Other</v>
      </c>
      <c r="L5483" s="12">
        <v>5.0000000000000001E-4</v>
      </c>
      <c r="M5483" s="12"/>
    </row>
    <row r="5484" spans="1:13" x14ac:dyDescent="0.3">
      <c r="A5484" s="18">
        <v>5482</v>
      </c>
      <c r="B5484" s="18">
        <f t="shared" si="170"/>
        <v>2023</v>
      </c>
      <c r="C5484" s="17">
        <v>45170</v>
      </c>
      <c r="D5484" s="18" t="s">
        <v>130</v>
      </c>
      <c r="E5484" s="18" t="s">
        <v>164</v>
      </c>
      <c r="F5484" s="18" t="str">
        <f t="shared" si="171"/>
        <v>National Grid-Renewable Energy-45170</v>
      </c>
      <c r="G5484" s="11" t="s">
        <v>131</v>
      </c>
      <c r="H5484" s="11" t="s">
        <v>49</v>
      </c>
      <c r="I5484" s="11" t="s">
        <v>158</v>
      </c>
      <c r="J5484" s="11" t="s">
        <v>158</v>
      </c>
      <c r="K5484" s="11" t="str">
        <f>IFERROR(INDEX('EDC Component Dictionary'!$C$5:$C$37,MATCH('Rates Database'!J5484,'EDC Component Dictionary'!$B$5:$B$37,0)), "Energy Supply")</f>
        <v>Other</v>
      </c>
      <c r="L5484" s="12">
        <v>5.0000000000000001E-4</v>
      </c>
      <c r="M5484" s="12"/>
    </row>
    <row r="5485" spans="1:13" x14ac:dyDescent="0.3">
      <c r="A5485" s="18">
        <v>5483</v>
      </c>
      <c r="B5485" s="18">
        <f t="shared" si="170"/>
        <v>2023</v>
      </c>
      <c r="C5485" s="17">
        <v>45139</v>
      </c>
      <c r="D5485" s="18" t="s">
        <v>130</v>
      </c>
      <c r="E5485" s="18" t="s">
        <v>164</v>
      </c>
      <c r="F5485" s="18" t="str">
        <f t="shared" si="171"/>
        <v>National Grid-Renewable Energy-45139</v>
      </c>
      <c r="G5485" s="11" t="s">
        <v>131</v>
      </c>
      <c r="H5485" s="11" t="s">
        <v>49</v>
      </c>
      <c r="I5485" s="11" t="s">
        <v>158</v>
      </c>
      <c r="J5485" s="11" t="s">
        <v>158</v>
      </c>
      <c r="K5485" s="11" t="str">
        <f>IFERROR(INDEX('EDC Component Dictionary'!$C$5:$C$37,MATCH('Rates Database'!J5485,'EDC Component Dictionary'!$B$5:$B$37,0)), "Energy Supply")</f>
        <v>Other</v>
      </c>
      <c r="L5485" s="12">
        <v>5.0000000000000001E-4</v>
      </c>
      <c r="M5485" s="12"/>
    </row>
    <row r="5486" spans="1:13" x14ac:dyDescent="0.3">
      <c r="A5486" s="18">
        <v>5484</v>
      </c>
      <c r="B5486" s="18">
        <f t="shared" si="170"/>
        <v>2023</v>
      </c>
      <c r="C5486" s="17">
        <v>45108</v>
      </c>
      <c r="D5486" s="18" t="s">
        <v>130</v>
      </c>
      <c r="E5486" s="18" t="s">
        <v>164</v>
      </c>
      <c r="F5486" s="18" t="str">
        <f t="shared" si="171"/>
        <v>National Grid-Renewable Energy-45108</v>
      </c>
      <c r="G5486" s="11" t="s">
        <v>131</v>
      </c>
      <c r="H5486" s="11" t="s">
        <v>49</v>
      </c>
      <c r="I5486" s="11" t="s">
        <v>158</v>
      </c>
      <c r="J5486" s="11" t="s">
        <v>158</v>
      </c>
      <c r="K5486" s="11" t="str">
        <f>IFERROR(INDEX('EDC Component Dictionary'!$C$5:$C$37,MATCH('Rates Database'!J5486,'EDC Component Dictionary'!$B$5:$B$37,0)), "Energy Supply")</f>
        <v>Other</v>
      </c>
      <c r="L5486" s="12">
        <v>5.0000000000000001E-4</v>
      </c>
      <c r="M5486" s="12"/>
    </row>
    <row r="5487" spans="1:13" x14ac:dyDescent="0.3">
      <c r="A5487" s="18">
        <v>5485</v>
      </c>
      <c r="B5487" s="18">
        <f t="shared" si="170"/>
        <v>2023</v>
      </c>
      <c r="C5487" s="17">
        <v>45078</v>
      </c>
      <c r="D5487" s="18" t="s">
        <v>130</v>
      </c>
      <c r="E5487" s="18" t="s">
        <v>164</v>
      </c>
      <c r="F5487" s="18" t="str">
        <f t="shared" si="171"/>
        <v>National Grid-Renewable Energy-45078</v>
      </c>
      <c r="G5487" s="11" t="s">
        <v>131</v>
      </c>
      <c r="H5487" s="11" t="s">
        <v>49</v>
      </c>
      <c r="I5487" s="11" t="s">
        <v>158</v>
      </c>
      <c r="J5487" s="11" t="s">
        <v>158</v>
      </c>
      <c r="K5487" s="11" t="str">
        <f>IFERROR(INDEX('EDC Component Dictionary'!$C$5:$C$37,MATCH('Rates Database'!J5487,'EDC Component Dictionary'!$B$5:$B$37,0)), "Energy Supply")</f>
        <v>Other</v>
      </c>
      <c r="L5487" s="12">
        <v>5.0000000000000001E-4</v>
      </c>
      <c r="M5487" s="12"/>
    </row>
    <row r="5488" spans="1:13" x14ac:dyDescent="0.3">
      <c r="A5488" s="18">
        <v>5486</v>
      </c>
      <c r="B5488" s="18">
        <f t="shared" si="170"/>
        <v>2023</v>
      </c>
      <c r="C5488" s="17">
        <v>45047</v>
      </c>
      <c r="D5488" s="18" t="s">
        <v>130</v>
      </c>
      <c r="E5488" s="18" t="s">
        <v>164</v>
      </c>
      <c r="F5488" s="18" t="str">
        <f t="shared" si="171"/>
        <v>National Grid-Renewable Energy-45047</v>
      </c>
      <c r="G5488" s="11" t="s">
        <v>131</v>
      </c>
      <c r="H5488" s="11" t="s">
        <v>49</v>
      </c>
      <c r="I5488" s="11" t="s">
        <v>158</v>
      </c>
      <c r="J5488" s="11" t="s">
        <v>158</v>
      </c>
      <c r="K5488" s="11" t="str">
        <f>IFERROR(INDEX('EDC Component Dictionary'!$C$5:$C$37,MATCH('Rates Database'!J5488,'EDC Component Dictionary'!$B$5:$B$37,0)), "Energy Supply")</f>
        <v>Other</v>
      </c>
      <c r="L5488" s="12">
        <v>5.0000000000000001E-4</v>
      </c>
      <c r="M5488" s="12"/>
    </row>
    <row r="5489" spans="1:13" x14ac:dyDescent="0.3">
      <c r="A5489" s="18">
        <v>5487</v>
      </c>
      <c r="B5489" s="18">
        <f t="shared" si="170"/>
        <v>2023</v>
      </c>
      <c r="C5489" s="17">
        <v>45017</v>
      </c>
      <c r="D5489" s="18" t="s">
        <v>130</v>
      </c>
      <c r="E5489" s="18" t="s">
        <v>164</v>
      </c>
      <c r="F5489" s="18" t="str">
        <f t="shared" si="171"/>
        <v>National Grid-Renewable Energy-45017</v>
      </c>
      <c r="G5489" s="11" t="s">
        <v>131</v>
      </c>
      <c r="H5489" s="11" t="s">
        <v>49</v>
      </c>
      <c r="I5489" s="11" t="s">
        <v>158</v>
      </c>
      <c r="J5489" s="11" t="s">
        <v>158</v>
      </c>
      <c r="K5489" s="11" t="str">
        <f>IFERROR(INDEX('EDC Component Dictionary'!$C$5:$C$37,MATCH('Rates Database'!J5489,'EDC Component Dictionary'!$B$5:$B$37,0)), "Energy Supply")</f>
        <v>Other</v>
      </c>
      <c r="L5489" s="12">
        <v>5.0000000000000001E-4</v>
      </c>
      <c r="M5489" s="12"/>
    </row>
    <row r="5490" spans="1:13" x14ac:dyDescent="0.3">
      <c r="A5490" s="18">
        <v>5488</v>
      </c>
      <c r="B5490" s="18">
        <f t="shared" si="170"/>
        <v>2023</v>
      </c>
      <c r="C5490" s="17">
        <v>44986</v>
      </c>
      <c r="D5490" s="18" t="s">
        <v>130</v>
      </c>
      <c r="E5490" s="18" t="s">
        <v>164</v>
      </c>
      <c r="F5490" s="18" t="str">
        <f t="shared" si="171"/>
        <v>National Grid-Renewable Energy-44986</v>
      </c>
      <c r="G5490" s="11" t="s">
        <v>131</v>
      </c>
      <c r="H5490" s="11" t="s">
        <v>49</v>
      </c>
      <c r="I5490" s="11" t="s">
        <v>158</v>
      </c>
      <c r="J5490" s="11" t="s">
        <v>158</v>
      </c>
      <c r="K5490" s="11" t="str">
        <f>IFERROR(INDEX('EDC Component Dictionary'!$C$5:$C$37,MATCH('Rates Database'!J5490,'EDC Component Dictionary'!$B$5:$B$37,0)), "Energy Supply")</f>
        <v>Other</v>
      </c>
      <c r="L5490" s="12">
        <v>5.0000000000000001E-4</v>
      </c>
      <c r="M5490" s="12"/>
    </row>
    <row r="5491" spans="1:13" x14ac:dyDescent="0.3">
      <c r="A5491" s="18">
        <v>5489</v>
      </c>
      <c r="B5491" s="18">
        <f t="shared" si="170"/>
        <v>2023</v>
      </c>
      <c r="C5491" s="17">
        <v>44958</v>
      </c>
      <c r="D5491" s="18" t="s">
        <v>130</v>
      </c>
      <c r="E5491" s="18" t="s">
        <v>164</v>
      </c>
      <c r="F5491" s="18" t="str">
        <f t="shared" si="171"/>
        <v>National Grid-Renewable Energy-44958</v>
      </c>
      <c r="G5491" s="11" t="s">
        <v>131</v>
      </c>
      <c r="H5491" s="11" t="s">
        <v>49</v>
      </c>
      <c r="I5491" s="11" t="s">
        <v>158</v>
      </c>
      <c r="J5491" s="11" t="s">
        <v>158</v>
      </c>
      <c r="K5491" s="11" t="str">
        <f>IFERROR(INDEX('EDC Component Dictionary'!$C$5:$C$37,MATCH('Rates Database'!J5491,'EDC Component Dictionary'!$B$5:$B$37,0)), "Energy Supply")</f>
        <v>Other</v>
      </c>
      <c r="L5491" s="12">
        <v>5.0000000000000001E-4</v>
      </c>
      <c r="M5491" s="12"/>
    </row>
    <row r="5492" spans="1:13" x14ac:dyDescent="0.3">
      <c r="A5492" s="18">
        <v>5490</v>
      </c>
      <c r="B5492" s="18">
        <f t="shared" si="170"/>
        <v>2023</v>
      </c>
      <c r="C5492" s="17">
        <v>44927</v>
      </c>
      <c r="D5492" s="18" t="s">
        <v>130</v>
      </c>
      <c r="E5492" s="18" t="s">
        <v>164</v>
      </c>
      <c r="F5492" s="18" t="str">
        <f t="shared" si="171"/>
        <v>National Grid-Renewable Energy-44927</v>
      </c>
      <c r="G5492" s="11" t="s">
        <v>131</v>
      </c>
      <c r="H5492" s="11" t="s">
        <v>49</v>
      </c>
      <c r="I5492" s="11" t="s">
        <v>158</v>
      </c>
      <c r="J5492" s="11" t="s">
        <v>158</v>
      </c>
      <c r="K5492" s="11" t="str">
        <f>IFERROR(INDEX('EDC Component Dictionary'!$C$5:$C$37,MATCH('Rates Database'!J5492,'EDC Component Dictionary'!$B$5:$B$37,0)), "Energy Supply")</f>
        <v>Other</v>
      </c>
      <c r="L5492" s="12">
        <v>5.0000000000000001E-4</v>
      </c>
      <c r="M5492" s="12"/>
    </row>
    <row r="5493" spans="1:13" x14ac:dyDescent="0.3">
      <c r="A5493" s="18">
        <v>5491</v>
      </c>
      <c r="B5493" s="18">
        <f t="shared" si="170"/>
        <v>2022</v>
      </c>
      <c r="C5493" s="17">
        <v>44896</v>
      </c>
      <c r="D5493" s="18" t="s">
        <v>130</v>
      </c>
      <c r="E5493" s="18" t="s">
        <v>164</v>
      </c>
      <c r="F5493" s="18" t="str">
        <f t="shared" si="171"/>
        <v>National Grid-Renewable Energy-44896</v>
      </c>
      <c r="G5493" s="11" t="s">
        <v>131</v>
      </c>
      <c r="H5493" s="11" t="s">
        <v>49</v>
      </c>
      <c r="I5493" s="11" t="s">
        <v>158</v>
      </c>
      <c r="J5493" s="11" t="s">
        <v>158</v>
      </c>
      <c r="K5493" s="11" t="str">
        <f>IFERROR(INDEX('EDC Component Dictionary'!$C$5:$C$37,MATCH('Rates Database'!J5493,'EDC Component Dictionary'!$B$5:$B$37,0)), "Energy Supply")</f>
        <v>Other</v>
      </c>
      <c r="L5493" s="12">
        <v>5.0000000000000001E-4</v>
      </c>
      <c r="M5493" s="12"/>
    </row>
    <row r="5494" spans="1:13" x14ac:dyDescent="0.3">
      <c r="A5494" s="18">
        <v>5492</v>
      </c>
      <c r="B5494" s="18">
        <f t="shared" si="170"/>
        <v>2022</v>
      </c>
      <c r="C5494" s="17">
        <v>44866</v>
      </c>
      <c r="D5494" s="18" t="s">
        <v>130</v>
      </c>
      <c r="E5494" s="18" t="s">
        <v>164</v>
      </c>
      <c r="F5494" s="18" t="str">
        <f t="shared" si="171"/>
        <v>National Grid-Renewable Energy-44866</v>
      </c>
      <c r="G5494" s="11" t="s">
        <v>131</v>
      </c>
      <c r="H5494" s="11" t="s">
        <v>49</v>
      </c>
      <c r="I5494" s="11" t="s">
        <v>158</v>
      </c>
      <c r="J5494" s="11" t="s">
        <v>158</v>
      </c>
      <c r="K5494" s="11" t="str">
        <f>IFERROR(INDEX('EDC Component Dictionary'!$C$5:$C$37,MATCH('Rates Database'!J5494,'EDC Component Dictionary'!$B$5:$B$37,0)), "Energy Supply")</f>
        <v>Other</v>
      </c>
      <c r="L5494" s="12">
        <v>5.0000000000000001E-4</v>
      </c>
      <c r="M5494" s="12"/>
    </row>
    <row r="5495" spans="1:13" x14ac:dyDescent="0.3">
      <c r="A5495" s="18">
        <v>5493</v>
      </c>
      <c r="B5495" s="18">
        <f t="shared" si="170"/>
        <v>2022</v>
      </c>
      <c r="C5495" s="17">
        <v>44835</v>
      </c>
      <c r="D5495" s="18" t="s">
        <v>130</v>
      </c>
      <c r="E5495" s="18" t="s">
        <v>164</v>
      </c>
      <c r="F5495" s="18" t="str">
        <f t="shared" si="171"/>
        <v>National Grid-Renewable Energy-44835</v>
      </c>
      <c r="G5495" s="11" t="s">
        <v>131</v>
      </c>
      <c r="H5495" s="11" t="s">
        <v>49</v>
      </c>
      <c r="I5495" s="11" t="s">
        <v>158</v>
      </c>
      <c r="J5495" s="11" t="s">
        <v>158</v>
      </c>
      <c r="K5495" s="11" t="str">
        <f>IFERROR(INDEX('EDC Component Dictionary'!$C$5:$C$37,MATCH('Rates Database'!J5495,'EDC Component Dictionary'!$B$5:$B$37,0)), "Energy Supply")</f>
        <v>Other</v>
      </c>
      <c r="L5495" s="12">
        <v>5.0000000000000001E-4</v>
      </c>
      <c r="M5495" s="12"/>
    </row>
    <row r="5496" spans="1:13" x14ac:dyDescent="0.3">
      <c r="A5496" s="18">
        <v>5494</v>
      </c>
      <c r="B5496" s="18">
        <f t="shared" si="170"/>
        <v>2022</v>
      </c>
      <c r="C5496" s="17">
        <v>44805</v>
      </c>
      <c r="D5496" s="18" t="s">
        <v>130</v>
      </c>
      <c r="E5496" s="18" t="s">
        <v>164</v>
      </c>
      <c r="F5496" s="18" t="str">
        <f t="shared" si="171"/>
        <v>National Grid-Renewable Energy-44805</v>
      </c>
      <c r="G5496" s="11" t="s">
        <v>131</v>
      </c>
      <c r="H5496" s="11" t="s">
        <v>49</v>
      </c>
      <c r="I5496" s="11" t="s">
        <v>158</v>
      </c>
      <c r="J5496" s="11" t="s">
        <v>158</v>
      </c>
      <c r="K5496" s="11" t="str">
        <f>IFERROR(INDEX('EDC Component Dictionary'!$C$5:$C$37,MATCH('Rates Database'!J5496,'EDC Component Dictionary'!$B$5:$B$37,0)), "Energy Supply")</f>
        <v>Other</v>
      </c>
      <c r="L5496" s="12">
        <v>5.0000000000000001E-4</v>
      </c>
      <c r="M5496" s="12"/>
    </row>
    <row r="5497" spans="1:13" x14ac:dyDescent="0.3">
      <c r="A5497" s="18">
        <v>5495</v>
      </c>
      <c r="B5497" s="18">
        <f t="shared" si="170"/>
        <v>2022</v>
      </c>
      <c r="C5497" s="17">
        <v>44774</v>
      </c>
      <c r="D5497" s="18" t="s">
        <v>130</v>
      </c>
      <c r="E5497" s="18" t="s">
        <v>164</v>
      </c>
      <c r="F5497" s="18" t="str">
        <f t="shared" si="171"/>
        <v>National Grid-Renewable Energy-44774</v>
      </c>
      <c r="G5497" s="11" t="s">
        <v>131</v>
      </c>
      <c r="H5497" s="11" t="s">
        <v>49</v>
      </c>
      <c r="I5497" s="11" t="s">
        <v>158</v>
      </c>
      <c r="J5497" s="11" t="s">
        <v>158</v>
      </c>
      <c r="K5497" s="11" t="str">
        <f>IFERROR(INDEX('EDC Component Dictionary'!$C$5:$C$37,MATCH('Rates Database'!J5497,'EDC Component Dictionary'!$B$5:$B$37,0)), "Energy Supply")</f>
        <v>Other</v>
      </c>
      <c r="L5497" s="12">
        <v>5.0000000000000001E-4</v>
      </c>
      <c r="M5497" s="12"/>
    </row>
    <row r="5498" spans="1:13" x14ac:dyDescent="0.3">
      <c r="A5498" s="18">
        <v>5496</v>
      </c>
      <c r="B5498" s="18">
        <f t="shared" si="170"/>
        <v>2022</v>
      </c>
      <c r="C5498" s="17">
        <v>44743</v>
      </c>
      <c r="D5498" s="18" t="s">
        <v>130</v>
      </c>
      <c r="E5498" s="18" t="s">
        <v>164</v>
      </c>
      <c r="F5498" s="18" t="str">
        <f t="shared" si="171"/>
        <v>National Grid-Renewable Energy-44743</v>
      </c>
      <c r="G5498" s="11" t="s">
        <v>131</v>
      </c>
      <c r="H5498" s="11" t="s">
        <v>49</v>
      </c>
      <c r="I5498" s="11" t="s">
        <v>158</v>
      </c>
      <c r="J5498" s="11" t="s">
        <v>158</v>
      </c>
      <c r="K5498" s="11" t="str">
        <f>IFERROR(INDEX('EDC Component Dictionary'!$C$5:$C$37,MATCH('Rates Database'!J5498,'EDC Component Dictionary'!$B$5:$B$37,0)), "Energy Supply")</f>
        <v>Other</v>
      </c>
      <c r="L5498" s="12">
        <v>5.0000000000000001E-4</v>
      </c>
      <c r="M5498" s="12"/>
    </row>
    <row r="5499" spans="1:13" x14ac:dyDescent="0.3">
      <c r="A5499" s="18">
        <v>5497</v>
      </c>
      <c r="B5499" s="18">
        <f t="shared" si="170"/>
        <v>2022</v>
      </c>
      <c r="C5499" s="17">
        <v>44713</v>
      </c>
      <c r="D5499" s="18" t="s">
        <v>130</v>
      </c>
      <c r="E5499" s="18" t="s">
        <v>164</v>
      </c>
      <c r="F5499" s="18" t="str">
        <f t="shared" si="171"/>
        <v>National Grid-Renewable Energy-44713</v>
      </c>
      <c r="G5499" s="11" t="s">
        <v>131</v>
      </c>
      <c r="H5499" s="11" t="s">
        <v>49</v>
      </c>
      <c r="I5499" s="11" t="s">
        <v>158</v>
      </c>
      <c r="J5499" s="11" t="s">
        <v>158</v>
      </c>
      <c r="K5499" s="11" t="str">
        <f>IFERROR(INDEX('EDC Component Dictionary'!$C$5:$C$37,MATCH('Rates Database'!J5499,'EDC Component Dictionary'!$B$5:$B$37,0)), "Energy Supply")</f>
        <v>Other</v>
      </c>
      <c r="L5499" s="12">
        <v>5.0000000000000001E-4</v>
      </c>
      <c r="M5499" s="12"/>
    </row>
    <row r="5500" spans="1:13" x14ac:dyDescent="0.3">
      <c r="A5500" s="18">
        <v>5498</v>
      </c>
      <c r="B5500" s="18">
        <f t="shared" si="170"/>
        <v>2022</v>
      </c>
      <c r="C5500" s="17">
        <v>44682</v>
      </c>
      <c r="D5500" s="18" t="s">
        <v>130</v>
      </c>
      <c r="E5500" s="18" t="s">
        <v>164</v>
      </c>
      <c r="F5500" s="18" t="str">
        <f t="shared" si="171"/>
        <v>National Grid-Renewable Energy-44682</v>
      </c>
      <c r="G5500" s="11" t="s">
        <v>131</v>
      </c>
      <c r="H5500" s="11" t="s">
        <v>49</v>
      </c>
      <c r="I5500" s="11" t="s">
        <v>158</v>
      </c>
      <c r="J5500" s="11" t="s">
        <v>158</v>
      </c>
      <c r="K5500" s="11" t="str">
        <f>IFERROR(INDEX('EDC Component Dictionary'!$C$5:$C$37,MATCH('Rates Database'!J5500,'EDC Component Dictionary'!$B$5:$B$37,0)), "Energy Supply")</f>
        <v>Other</v>
      </c>
      <c r="L5500" s="12">
        <v>5.0000000000000001E-4</v>
      </c>
      <c r="M5500" s="12"/>
    </row>
    <row r="5501" spans="1:13" x14ac:dyDescent="0.3">
      <c r="A5501" s="18">
        <v>5499</v>
      </c>
      <c r="B5501" s="18">
        <f t="shared" si="170"/>
        <v>2022</v>
      </c>
      <c r="C5501" s="17">
        <v>44652</v>
      </c>
      <c r="D5501" s="18" t="s">
        <v>130</v>
      </c>
      <c r="E5501" s="18" t="s">
        <v>164</v>
      </c>
      <c r="F5501" s="18" t="str">
        <f t="shared" si="171"/>
        <v>National Grid-Renewable Energy-44652</v>
      </c>
      <c r="G5501" s="11" t="s">
        <v>131</v>
      </c>
      <c r="H5501" s="11" t="s">
        <v>49</v>
      </c>
      <c r="I5501" s="11" t="s">
        <v>158</v>
      </c>
      <c r="J5501" s="11" t="s">
        <v>158</v>
      </c>
      <c r="K5501" s="11" t="str">
        <f>IFERROR(INDEX('EDC Component Dictionary'!$C$5:$C$37,MATCH('Rates Database'!J5501,'EDC Component Dictionary'!$B$5:$B$37,0)), "Energy Supply")</f>
        <v>Other</v>
      </c>
      <c r="L5501" s="12">
        <v>5.0000000000000001E-4</v>
      </c>
      <c r="M5501" s="12"/>
    </row>
    <row r="5502" spans="1:13" x14ac:dyDescent="0.3">
      <c r="A5502" s="18">
        <v>5500</v>
      </c>
      <c r="B5502" s="18">
        <f t="shared" si="170"/>
        <v>2022</v>
      </c>
      <c r="C5502" s="17">
        <v>44621</v>
      </c>
      <c r="D5502" s="18" t="s">
        <v>130</v>
      </c>
      <c r="E5502" s="18" t="s">
        <v>164</v>
      </c>
      <c r="F5502" s="18" t="str">
        <f t="shared" si="171"/>
        <v>National Grid-Renewable Energy-44621</v>
      </c>
      <c r="G5502" s="11" t="s">
        <v>131</v>
      </c>
      <c r="H5502" s="11" t="s">
        <v>49</v>
      </c>
      <c r="I5502" s="11" t="s">
        <v>158</v>
      </c>
      <c r="J5502" s="11" t="s">
        <v>158</v>
      </c>
      <c r="K5502" s="11" t="str">
        <f>IFERROR(INDEX('EDC Component Dictionary'!$C$5:$C$37,MATCH('Rates Database'!J5502,'EDC Component Dictionary'!$B$5:$B$37,0)), "Energy Supply")</f>
        <v>Other</v>
      </c>
      <c r="L5502" s="12">
        <v>5.0000000000000001E-4</v>
      </c>
      <c r="M5502" s="12"/>
    </row>
    <row r="5503" spans="1:13" x14ac:dyDescent="0.3">
      <c r="A5503" s="18">
        <v>5501</v>
      </c>
      <c r="B5503" s="18">
        <f t="shared" si="170"/>
        <v>2022</v>
      </c>
      <c r="C5503" s="17">
        <v>44593</v>
      </c>
      <c r="D5503" s="18" t="s">
        <v>130</v>
      </c>
      <c r="E5503" s="18" t="s">
        <v>164</v>
      </c>
      <c r="F5503" s="18" t="str">
        <f t="shared" si="171"/>
        <v>National Grid-Renewable Energy-44593</v>
      </c>
      <c r="G5503" s="11" t="s">
        <v>131</v>
      </c>
      <c r="H5503" s="11" t="s">
        <v>49</v>
      </c>
      <c r="I5503" s="11" t="s">
        <v>158</v>
      </c>
      <c r="J5503" s="11" t="s">
        <v>158</v>
      </c>
      <c r="K5503" s="11" t="str">
        <f>IFERROR(INDEX('EDC Component Dictionary'!$C$5:$C$37,MATCH('Rates Database'!J5503,'EDC Component Dictionary'!$B$5:$B$37,0)), "Energy Supply")</f>
        <v>Other</v>
      </c>
      <c r="L5503" s="12">
        <v>5.0000000000000001E-4</v>
      </c>
      <c r="M5503" s="12"/>
    </row>
    <row r="5504" spans="1:13" x14ac:dyDescent="0.3">
      <c r="A5504" s="18">
        <v>5502</v>
      </c>
      <c r="B5504" s="18">
        <f t="shared" si="170"/>
        <v>2022</v>
      </c>
      <c r="C5504" s="17">
        <v>44562</v>
      </c>
      <c r="D5504" s="18" t="s">
        <v>130</v>
      </c>
      <c r="E5504" s="18" t="s">
        <v>164</v>
      </c>
      <c r="F5504" s="18" t="str">
        <f t="shared" si="171"/>
        <v>National Grid-Renewable Energy-44562</v>
      </c>
      <c r="G5504" s="11" t="s">
        <v>131</v>
      </c>
      <c r="H5504" s="11" t="s">
        <v>49</v>
      </c>
      <c r="I5504" s="11" t="s">
        <v>158</v>
      </c>
      <c r="J5504" s="11" t="s">
        <v>158</v>
      </c>
      <c r="K5504" s="11" t="str">
        <f>IFERROR(INDEX('EDC Component Dictionary'!$C$5:$C$37,MATCH('Rates Database'!J5504,'EDC Component Dictionary'!$B$5:$B$37,0)), "Energy Supply")</f>
        <v>Other</v>
      </c>
      <c r="L5504" s="12">
        <v>5.0000000000000001E-4</v>
      </c>
      <c r="M5504" s="12"/>
    </row>
    <row r="5505" spans="1:13" x14ac:dyDescent="0.3">
      <c r="A5505" s="18">
        <v>5503</v>
      </c>
      <c r="B5505" s="18">
        <f t="shared" si="170"/>
        <v>2021</v>
      </c>
      <c r="C5505" s="17">
        <v>44531</v>
      </c>
      <c r="D5505" s="18" t="s">
        <v>130</v>
      </c>
      <c r="E5505" s="18" t="s">
        <v>164</v>
      </c>
      <c r="F5505" s="18" t="str">
        <f t="shared" si="171"/>
        <v>National Grid-Renewable Energy-44531</v>
      </c>
      <c r="G5505" s="11" t="s">
        <v>131</v>
      </c>
      <c r="H5505" s="11" t="s">
        <v>49</v>
      </c>
      <c r="I5505" s="11" t="s">
        <v>158</v>
      </c>
      <c r="J5505" s="11" t="s">
        <v>158</v>
      </c>
      <c r="K5505" s="11" t="str">
        <f>IFERROR(INDEX('EDC Component Dictionary'!$C$5:$C$37,MATCH('Rates Database'!J5505,'EDC Component Dictionary'!$B$5:$B$37,0)), "Energy Supply")</f>
        <v>Other</v>
      </c>
      <c r="L5505" s="12">
        <v>5.0000000000000001E-4</v>
      </c>
      <c r="M5505" s="12"/>
    </row>
    <row r="5506" spans="1:13" x14ac:dyDescent="0.3">
      <c r="A5506" s="18">
        <v>5504</v>
      </c>
      <c r="B5506" s="18">
        <f t="shared" si="170"/>
        <v>2021</v>
      </c>
      <c r="C5506" s="17">
        <v>44501</v>
      </c>
      <c r="D5506" s="18" t="s">
        <v>130</v>
      </c>
      <c r="E5506" s="18" t="s">
        <v>164</v>
      </c>
      <c r="F5506" s="18" t="str">
        <f t="shared" si="171"/>
        <v>National Grid-Renewable Energy-44501</v>
      </c>
      <c r="G5506" s="11" t="s">
        <v>131</v>
      </c>
      <c r="H5506" s="11" t="s">
        <v>49</v>
      </c>
      <c r="I5506" s="11" t="s">
        <v>158</v>
      </c>
      <c r="J5506" s="11" t="s">
        <v>158</v>
      </c>
      <c r="K5506" s="11" t="str">
        <f>IFERROR(INDEX('EDC Component Dictionary'!$C$5:$C$37,MATCH('Rates Database'!J5506,'EDC Component Dictionary'!$B$5:$B$37,0)), "Energy Supply")</f>
        <v>Other</v>
      </c>
      <c r="L5506" s="12">
        <v>5.0000000000000001E-4</v>
      </c>
      <c r="M5506" s="12"/>
    </row>
    <row r="5507" spans="1:13" x14ac:dyDescent="0.3">
      <c r="A5507" s="18">
        <v>5505</v>
      </c>
      <c r="B5507" s="18">
        <f t="shared" ref="B5507:B5570" si="172">YEAR(C5507)</f>
        <v>2021</v>
      </c>
      <c r="C5507" s="17">
        <v>44470</v>
      </c>
      <c r="D5507" s="18" t="s">
        <v>130</v>
      </c>
      <c r="E5507" s="18" t="s">
        <v>164</v>
      </c>
      <c r="F5507" s="18" t="str">
        <f t="shared" si="171"/>
        <v>National Grid-Renewable Energy-44470</v>
      </c>
      <c r="G5507" s="11" t="s">
        <v>131</v>
      </c>
      <c r="H5507" s="11" t="s">
        <v>49</v>
      </c>
      <c r="I5507" s="11" t="s">
        <v>158</v>
      </c>
      <c r="J5507" s="11" t="s">
        <v>158</v>
      </c>
      <c r="K5507" s="11" t="str">
        <f>IFERROR(INDEX('EDC Component Dictionary'!$C$5:$C$37,MATCH('Rates Database'!J5507,'EDC Component Dictionary'!$B$5:$B$37,0)), "Energy Supply")</f>
        <v>Other</v>
      </c>
      <c r="L5507" s="12">
        <v>5.0000000000000001E-4</v>
      </c>
      <c r="M5507" s="12"/>
    </row>
    <row r="5508" spans="1:13" x14ac:dyDescent="0.3">
      <c r="A5508" s="18">
        <v>5506</v>
      </c>
      <c r="B5508" s="18">
        <f t="shared" si="172"/>
        <v>2021</v>
      </c>
      <c r="C5508" s="17">
        <v>44440</v>
      </c>
      <c r="D5508" s="18" t="s">
        <v>130</v>
      </c>
      <c r="E5508" s="18" t="s">
        <v>164</v>
      </c>
      <c r="F5508" s="18" t="str">
        <f t="shared" ref="F5508:F5571" si="173">_xlfn.CONCAT(E5508,"-",J5508,"-",C5508)</f>
        <v>National Grid-Renewable Energy-44440</v>
      </c>
      <c r="G5508" s="11" t="s">
        <v>131</v>
      </c>
      <c r="H5508" s="11" t="s">
        <v>49</v>
      </c>
      <c r="I5508" s="11" t="s">
        <v>158</v>
      </c>
      <c r="J5508" s="11" t="s">
        <v>158</v>
      </c>
      <c r="K5508" s="11" t="str">
        <f>IFERROR(INDEX('EDC Component Dictionary'!$C$5:$C$37,MATCH('Rates Database'!J5508,'EDC Component Dictionary'!$B$5:$B$37,0)), "Energy Supply")</f>
        <v>Other</v>
      </c>
      <c r="L5508" s="12">
        <v>5.0000000000000001E-4</v>
      </c>
      <c r="M5508" s="12"/>
    </row>
    <row r="5509" spans="1:13" x14ac:dyDescent="0.3">
      <c r="A5509" s="18">
        <v>5507</v>
      </c>
      <c r="B5509" s="18">
        <f t="shared" si="172"/>
        <v>2021</v>
      </c>
      <c r="C5509" s="17">
        <v>44409</v>
      </c>
      <c r="D5509" s="18" t="s">
        <v>130</v>
      </c>
      <c r="E5509" s="18" t="s">
        <v>164</v>
      </c>
      <c r="F5509" s="18" t="str">
        <f t="shared" si="173"/>
        <v>National Grid-Renewable Energy-44409</v>
      </c>
      <c r="G5509" s="11" t="s">
        <v>131</v>
      </c>
      <c r="H5509" s="11" t="s">
        <v>49</v>
      </c>
      <c r="I5509" s="11" t="s">
        <v>158</v>
      </c>
      <c r="J5509" s="11" t="s">
        <v>158</v>
      </c>
      <c r="K5509" s="11" t="str">
        <f>IFERROR(INDEX('EDC Component Dictionary'!$C$5:$C$37,MATCH('Rates Database'!J5509,'EDC Component Dictionary'!$B$5:$B$37,0)), "Energy Supply")</f>
        <v>Other</v>
      </c>
      <c r="L5509" s="12">
        <v>5.0000000000000001E-4</v>
      </c>
      <c r="M5509" s="12"/>
    </row>
    <row r="5510" spans="1:13" x14ac:dyDescent="0.3">
      <c r="A5510" s="18">
        <v>5508</v>
      </c>
      <c r="B5510" s="18">
        <f t="shared" si="172"/>
        <v>2021</v>
      </c>
      <c r="C5510" s="17">
        <v>44378</v>
      </c>
      <c r="D5510" s="18" t="s">
        <v>130</v>
      </c>
      <c r="E5510" s="18" t="s">
        <v>164</v>
      </c>
      <c r="F5510" s="18" t="str">
        <f t="shared" si="173"/>
        <v>National Grid-Renewable Energy-44378</v>
      </c>
      <c r="G5510" s="11" t="s">
        <v>131</v>
      </c>
      <c r="H5510" s="11" t="s">
        <v>49</v>
      </c>
      <c r="I5510" s="11" t="s">
        <v>158</v>
      </c>
      <c r="J5510" s="11" t="s">
        <v>158</v>
      </c>
      <c r="K5510" s="11" t="str">
        <f>IFERROR(INDEX('EDC Component Dictionary'!$C$5:$C$37,MATCH('Rates Database'!J5510,'EDC Component Dictionary'!$B$5:$B$37,0)), "Energy Supply")</f>
        <v>Other</v>
      </c>
      <c r="L5510" s="12">
        <v>5.0000000000000001E-4</v>
      </c>
      <c r="M5510" s="12"/>
    </row>
    <row r="5511" spans="1:13" x14ac:dyDescent="0.3">
      <c r="A5511" s="18">
        <v>5509</v>
      </c>
      <c r="B5511" s="18">
        <f t="shared" si="172"/>
        <v>2021</v>
      </c>
      <c r="C5511" s="17">
        <v>44348</v>
      </c>
      <c r="D5511" s="18" t="s">
        <v>130</v>
      </c>
      <c r="E5511" s="18" t="s">
        <v>164</v>
      </c>
      <c r="F5511" s="18" t="str">
        <f t="shared" si="173"/>
        <v>National Grid-Renewable Energy-44348</v>
      </c>
      <c r="G5511" s="11" t="s">
        <v>131</v>
      </c>
      <c r="H5511" s="11" t="s">
        <v>49</v>
      </c>
      <c r="I5511" s="11" t="s">
        <v>158</v>
      </c>
      <c r="J5511" s="11" t="s">
        <v>158</v>
      </c>
      <c r="K5511" s="11" t="str">
        <f>IFERROR(INDEX('EDC Component Dictionary'!$C$5:$C$37,MATCH('Rates Database'!J5511,'EDC Component Dictionary'!$B$5:$B$37,0)), "Energy Supply")</f>
        <v>Other</v>
      </c>
      <c r="L5511" s="12">
        <v>5.0000000000000001E-4</v>
      </c>
      <c r="M5511" s="12"/>
    </row>
    <row r="5512" spans="1:13" x14ac:dyDescent="0.3">
      <c r="A5512" s="18">
        <v>5510</v>
      </c>
      <c r="B5512" s="18">
        <f t="shared" si="172"/>
        <v>2021</v>
      </c>
      <c r="C5512" s="17">
        <v>44317</v>
      </c>
      <c r="D5512" s="18" t="s">
        <v>130</v>
      </c>
      <c r="E5512" s="18" t="s">
        <v>164</v>
      </c>
      <c r="F5512" s="18" t="str">
        <f t="shared" si="173"/>
        <v>National Grid-Renewable Energy-44317</v>
      </c>
      <c r="G5512" s="11" t="s">
        <v>131</v>
      </c>
      <c r="H5512" s="11" t="s">
        <v>49</v>
      </c>
      <c r="I5512" s="11" t="s">
        <v>158</v>
      </c>
      <c r="J5512" s="11" t="s">
        <v>158</v>
      </c>
      <c r="K5512" s="11" t="str">
        <f>IFERROR(INDEX('EDC Component Dictionary'!$C$5:$C$37,MATCH('Rates Database'!J5512,'EDC Component Dictionary'!$B$5:$B$37,0)), "Energy Supply")</f>
        <v>Other</v>
      </c>
      <c r="L5512" s="12">
        <v>5.0000000000000001E-4</v>
      </c>
      <c r="M5512" s="12"/>
    </row>
    <row r="5513" spans="1:13" x14ac:dyDescent="0.3">
      <c r="A5513" s="18">
        <v>5511</v>
      </c>
      <c r="B5513" s="18">
        <f t="shared" si="172"/>
        <v>2021</v>
      </c>
      <c r="C5513" s="17">
        <v>44287</v>
      </c>
      <c r="D5513" s="18" t="s">
        <v>130</v>
      </c>
      <c r="E5513" s="18" t="s">
        <v>164</v>
      </c>
      <c r="F5513" s="18" t="str">
        <f t="shared" si="173"/>
        <v>National Grid-Renewable Energy-44287</v>
      </c>
      <c r="G5513" s="11" t="s">
        <v>131</v>
      </c>
      <c r="H5513" s="11" t="s">
        <v>49</v>
      </c>
      <c r="I5513" s="11" t="s">
        <v>158</v>
      </c>
      <c r="J5513" s="11" t="s">
        <v>158</v>
      </c>
      <c r="K5513" s="11" t="str">
        <f>IFERROR(INDEX('EDC Component Dictionary'!$C$5:$C$37,MATCH('Rates Database'!J5513,'EDC Component Dictionary'!$B$5:$B$37,0)), "Energy Supply")</f>
        <v>Other</v>
      </c>
      <c r="L5513" s="12">
        <v>5.0000000000000001E-4</v>
      </c>
      <c r="M5513" s="12"/>
    </row>
    <row r="5514" spans="1:13" x14ac:dyDescent="0.3">
      <c r="A5514" s="18">
        <v>5512</v>
      </c>
      <c r="B5514" s="18">
        <f t="shared" si="172"/>
        <v>2021</v>
      </c>
      <c r="C5514" s="17">
        <v>44256</v>
      </c>
      <c r="D5514" s="18" t="s">
        <v>130</v>
      </c>
      <c r="E5514" s="18" t="s">
        <v>164</v>
      </c>
      <c r="F5514" s="18" t="str">
        <f t="shared" si="173"/>
        <v>National Grid-Renewable Energy-44256</v>
      </c>
      <c r="G5514" s="11" t="s">
        <v>131</v>
      </c>
      <c r="H5514" s="11" t="s">
        <v>49</v>
      </c>
      <c r="I5514" s="11" t="s">
        <v>158</v>
      </c>
      <c r="J5514" s="11" t="s">
        <v>158</v>
      </c>
      <c r="K5514" s="11" t="str">
        <f>IFERROR(INDEX('EDC Component Dictionary'!$C$5:$C$37,MATCH('Rates Database'!J5514,'EDC Component Dictionary'!$B$5:$B$37,0)), "Energy Supply")</f>
        <v>Other</v>
      </c>
      <c r="L5514" s="12">
        <v>5.0000000000000001E-4</v>
      </c>
      <c r="M5514" s="12"/>
    </row>
    <row r="5515" spans="1:13" x14ac:dyDescent="0.3">
      <c r="A5515" s="18">
        <v>5513</v>
      </c>
      <c r="B5515" s="18">
        <f t="shared" si="172"/>
        <v>2021</v>
      </c>
      <c r="C5515" s="17">
        <v>44228</v>
      </c>
      <c r="D5515" s="18" t="s">
        <v>130</v>
      </c>
      <c r="E5515" s="18" t="s">
        <v>164</v>
      </c>
      <c r="F5515" s="18" t="str">
        <f t="shared" si="173"/>
        <v>National Grid-Renewable Energy-44228</v>
      </c>
      <c r="G5515" s="11" t="s">
        <v>131</v>
      </c>
      <c r="H5515" s="11" t="s">
        <v>49</v>
      </c>
      <c r="I5515" s="11" t="s">
        <v>158</v>
      </c>
      <c r="J5515" s="11" t="s">
        <v>158</v>
      </c>
      <c r="K5515" s="11" t="str">
        <f>IFERROR(INDEX('EDC Component Dictionary'!$C$5:$C$37,MATCH('Rates Database'!J5515,'EDC Component Dictionary'!$B$5:$B$37,0)), "Energy Supply")</f>
        <v>Other</v>
      </c>
      <c r="L5515" s="12">
        <v>5.0000000000000001E-4</v>
      </c>
      <c r="M5515" s="12"/>
    </row>
    <row r="5516" spans="1:13" x14ac:dyDescent="0.3">
      <c r="A5516" s="18">
        <v>5514</v>
      </c>
      <c r="B5516" s="18">
        <f t="shared" si="172"/>
        <v>2021</v>
      </c>
      <c r="C5516" s="17">
        <v>44197</v>
      </c>
      <c r="D5516" s="18" t="s">
        <v>130</v>
      </c>
      <c r="E5516" s="18" t="s">
        <v>164</v>
      </c>
      <c r="F5516" s="18" t="str">
        <f t="shared" si="173"/>
        <v>National Grid-Renewable Energy-44197</v>
      </c>
      <c r="G5516" s="11" t="s">
        <v>131</v>
      </c>
      <c r="H5516" s="11" t="s">
        <v>49</v>
      </c>
      <c r="I5516" s="11" t="s">
        <v>158</v>
      </c>
      <c r="J5516" s="11" t="s">
        <v>158</v>
      </c>
      <c r="K5516" s="11" t="str">
        <f>IFERROR(INDEX('EDC Component Dictionary'!$C$5:$C$37,MATCH('Rates Database'!J5516,'EDC Component Dictionary'!$B$5:$B$37,0)), "Energy Supply")</f>
        <v>Other</v>
      </c>
      <c r="L5516" s="12">
        <v>5.0000000000000001E-4</v>
      </c>
      <c r="M5516" s="12"/>
    </row>
    <row r="5517" spans="1:13" x14ac:dyDescent="0.3">
      <c r="A5517" s="18">
        <v>5515</v>
      </c>
      <c r="B5517" s="18">
        <f t="shared" si="172"/>
        <v>2020</v>
      </c>
      <c r="C5517" s="17">
        <v>44166</v>
      </c>
      <c r="D5517" s="18" t="s">
        <v>130</v>
      </c>
      <c r="E5517" s="18" t="s">
        <v>164</v>
      </c>
      <c r="F5517" s="18" t="str">
        <f t="shared" si="173"/>
        <v>National Grid-Renewable Energy-44166</v>
      </c>
      <c r="G5517" s="11" t="s">
        <v>131</v>
      </c>
      <c r="H5517" s="11" t="s">
        <v>49</v>
      </c>
      <c r="I5517" s="11" t="s">
        <v>158</v>
      </c>
      <c r="J5517" s="11" t="s">
        <v>158</v>
      </c>
      <c r="K5517" s="11" t="str">
        <f>IFERROR(INDEX('EDC Component Dictionary'!$C$5:$C$37,MATCH('Rates Database'!J5517,'EDC Component Dictionary'!$B$5:$B$37,0)), "Energy Supply")</f>
        <v>Other</v>
      </c>
      <c r="L5517" s="12">
        <v>5.0000000000000001E-4</v>
      </c>
      <c r="M5517" s="12"/>
    </row>
    <row r="5518" spans="1:13" x14ac:dyDescent="0.3">
      <c r="A5518" s="18">
        <v>5516</v>
      </c>
      <c r="B5518" s="18">
        <f t="shared" si="172"/>
        <v>2020</v>
      </c>
      <c r="C5518" s="17">
        <v>44136</v>
      </c>
      <c r="D5518" s="18" t="s">
        <v>130</v>
      </c>
      <c r="E5518" s="18" t="s">
        <v>164</v>
      </c>
      <c r="F5518" s="18" t="str">
        <f t="shared" si="173"/>
        <v>National Grid-Renewable Energy-44136</v>
      </c>
      <c r="G5518" s="11" t="s">
        <v>131</v>
      </c>
      <c r="H5518" s="11" t="s">
        <v>49</v>
      </c>
      <c r="I5518" s="11" t="s">
        <v>158</v>
      </c>
      <c r="J5518" s="11" t="s">
        <v>158</v>
      </c>
      <c r="K5518" s="11" t="str">
        <f>IFERROR(INDEX('EDC Component Dictionary'!$C$5:$C$37,MATCH('Rates Database'!J5518,'EDC Component Dictionary'!$B$5:$B$37,0)), "Energy Supply")</f>
        <v>Other</v>
      </c>
      <c r="L5518" s="12">
        <v>5.0000000000000001E-4</v>
      </c>
      <c r="M5518" s="12"/>
    </row>
    <row r="5519" spans="1:13" x14ac:dyDescent="0.3">
      <c r="A5519" s="18">
        <v>5517</v>
      </c>
      <c r="B5519" s="18">
        <f t="shared" si="172"/>
        <v>2020</v>
      </c>
      <c r="C5519" s="17">
        <v>44105</v>
      </c>
      <c r="D5519" s="18" t="s">
        <v>130</v>
      </c>
      <c r="E5519" s="18" t="s">
        <v>164</v>
      </c>
      <c r="F5519" s="18" t="str">
        <f t="shared" si="173"/>
        <v>National Grid-Renewable Energy-44105</v>
      </c>
      <c r="G5519" s="11" t="s">
        <v>131</v>
      </c>
      <c r="H5519" s="11" t="s">
        <v>49</v>
      </c>
      <c r="I5519" s="11" t="s">
        <v>158</v>
      </c>
      <c r="J5519" s="11" t="s">
        <v>158</v>
      </c>
      <c r="K5519" s="11" t="str">
        <f>IFERROR(INDEX('EDC Component Dictionary'!$C$5:$C$37,MATCH('Rates Database'!J5519,'EDC Component Dictionary'!$B$5:$B$37,0)), "Energy Supply")</f>
        <v>Other</v>
      </c>
      <c r="L5519" s="12">
        <v>5.0000000000000001E-4</v>
      </c>
      <c r="M5519" s="12"/>
    </row>
    <row r="5520" spans="1:13" x14ac:dyDescent="0.3">
      <c r="A5520" s="18">
        <v>5518</v>
      </c>
      <c r="B5520" s="18">
        <f t="shared" si="172"/>
        <v>2020</v>
      </c>
      <c r="C5520" s="17">
        <v>44075</v>
      </c>
      <c r="D5520" s="18" t="s">
        <v>130</v>
      </c>
      <c r="E5520" s="18" t="s">
        <v>164</v>
      </c>
      <c r="F5520" s="18" t="str">
        <f t="shared" si="173"/>
        <v>National Grid-Renewable Energy-44075</v>
      </c>
      <c r="G5520" s="11" t="s">
        <v>131</v>
      </c>
      <c r="H5520" s="11" t="s">
        <v>49</v>
      </c>
      <c r="I5520" s="11" t="s">
        <v>158</v>
      </c>
      <c r="J5520" s="11" t="s">
        <v>158</v>
      </c>
      <c r="K5520" s="11" t="str">
        <f>IFERROR(INDEX('EDC Component Dictionary'!$C$5:$C$37,MATCH('Rates Database'!J5520,'EDC Component Dictionary'!$B$5:$B$37,0)), "Energy Supply")</f>
        <v>Other</v>
      </c>
      <c r="L5520" s="12">
        <v>5.0000000000000001E-4</v>
      </c>
      <c r="M5520" s="12"/>
    </row>
    <row r="5521" spans="1:13" x14ac:dyDescent="0.3">
      <c r="A5521" s="18">
        <v>5519</v>
      </c>
      <c r="B5521" s="18">
        <f t="shared" si="172"/>
        <v>2020</v>
      </c>
      <c r="C5521" s="17">
        <v>44044</v>
      </c>
      <c r="D5521" s="18" t="s">
        <v>130</v>
      </c>
      <c r="E5521" s="18" t="s">
        <v>164</v>
      </c>
      <c r="F5521" s="18" t="str">
        <f t="shared" si="173"/>
        <v>National Grid-Renewable Energy-44044</v>
      </c>
      <c r="G5521" s="11" t="s">
        <v>131</v>
      </c>
      <c r="H5521" s="11" t="s">
        <v>49</v>
      </c>
      <c r="I5521" s="11" t="s">
        <v>158</v>
      </c>
      <c r="J5521" s="11" t="s">
        <v>158</v>
      </c>
      <c r="K5521" s="11" t="str">
        <f>IFERROR(INDEX('EDC Component Dictionary'!$C$5:$C$37,MATCH('Rates Database'!J5521,'EDC Component Dictionary'!$B$5:$B$37,0)), "Energy Supply")</f>
        <v>Other</v>
      </c>
      <c r="L5521" s="12">
        <v>5.0000000000000001E-4</v>
      </c>
      <c r="M5521" s="12"/>
    </row>
    <row r="5522" spans="1:13" x14ac:dyDescent="0.3">
      <c r="A5522" s="18">
        <v>5520</v>
      </c>
      <c r="B5522" s="18">
        <f t="shared" si="172"/>
        <v>2020</v>
      </c>
      <c r="C5522" s="17">
        <v>44013</v>
      </c>
      <c r="D5522" s="18" t="s">
        <v>130</v>
      </c>
      <c r="E5522" s="18" t="s">
        <v>164</v>
      </c>
      <c r="F5522" s="18" t="str">
        <f t="shared" si="173"/>
        <v>National Grid-Renewable Energy-44013</v>
      </c>
      <c r="G5522" s="11" t="s">
        <v>131</v>
      </c>
      <c r="H5522" s="11" t="s">
        <v>49</v>
      </c>
      <c r="I5522" s="11" t="s">
        <v>158</v>
      </c>
      <c r="J5522" s="11" t="s">
        <v>158</v>
      </c>
      <c r="K5522" s="11" t="str">
        <f>IFERROR(INDEX('EDC Component Dictionary'!$C$5:$C$37,MATCH('Rates Database'!J5522,'EDC Component Dictionary'!$B$5:$B$37,0)), "Energy Supply")</f>
        <v>Other</v>
      </c>
      <c r="L5522" s="12">
        <v>5.0000000000000001E-4</v>
      </c>
      <c r="M5522" s="12"/>
    </row>
    <row r="5523" spans="1:13" x14ac:dyDescent="0.3">
      <c r="A5523" s="18">
        <v>5521</v>
      </c>
      <c r="B5523" s="18">
        <f t="shared" si="172"/>
        <v>2020</v>
      </c>
      <c r="C5523" s="17">
        <v>43983</v>
      </c>
      <c r="D5523" s="18" t="s">
        <v>130</v>
      </c>
      <c r="E5523" s="18" t="s">
        <v>164</v>
      </c>
      <c r="F5523" s="18" t="str">
        <f t="shared" si="173"/>
        <v>National Grid-Renewable Energy-43983</v>
      </c>
      <c r="G5523" s="11" t="s">
        <v>131</v>
      </c>
      <c r="H5523" s="11" t="s">
        <v>49</v>
      </c>
      <c r="I5523" s="11" t="s">
        <v>158</v>
      </c>
      <c r="J5523" s="11" t="s">
        <v>158</v>
      </c>
      <c r="K5523" s="11" t="str">
        <f>IFERROR(INDEX('EDC Component Dictionary'!$C$5:$C$37,MATCH('Rates Database'!J5523,'EDC Component Dictionary'!$B$5:$B$37,0)), "Energy Supply")</f>
        <v>Other</v>
      </c>
      <c r="L5523" s="12">
        <v>5.0000000000000001E-4</v>
      </c>
      <c r="M5523" s="12"/>
    </row>
    <row r="5524" spans="1:13" x14ac:dyDescent="0.3">
      <c r="A5524" s="18">
        <v>5522</v>
      </c>
      <c r="B5524" s="18">
        <f t="shared" si="172"/>
        <v>2020</v>
      </c>
      <c r="C5524" s="17">
        <v>43952</v>
      </c>
      <c r="D5524" s="18" t="s">
        <v>130</v>
      </c>
      <c r="E5524" s="18" t="s">
        <v>164</v>
      </c>
      <c r="F5524" s="18" t="str">
        <f t="shared" si="173"/>
        <v>National Grid-Renewable Energy-43952</v>
      </c>
      <c r="G5524" s="11" t="s">
        <v>131</v>
      </c>
      <c r="H5524" s="11" t="s">
        <v>49</v>
      </c>
      <c r="I5524" s="11" t="s">
        <v>158</v>
      </c>
      <c r="J5524" s="11" t="s">
        <v>158</v>
      </c>
      <c r="K5524" s="11" t="str">
        <f>IFERROR(INDEX('EDC Component Dictionary'!$C$5:$C$37,MATCH('Rates Database'!J5524,'EDC Component Dictionary'!$B$5:$B$37,0)), "Energy Supply")</f>
        <v>Other</v>
      </c>
      <c r="L5524" s="12">
        <v>5.0000000000000001E-4</v>
      </c>
      <c r="M5524" s="12"/>
    </row>
    <row r="5525" spans="1:13" x14ac:dyDescent="0.3">
      <c r="A5525" s="18">
        <v>5523</v>
      </c>
      <c r="B5525" s="18">
        <f t="shared" si="172"/>
        <v>2020</v>
      </c>
      <c r="C5525" s="17">
        <v>43922</v>
      </c>
      <c r="D5525" s="18" t="s">
        <v>130</v>
      </c>
      <c r="E5525" s="18" t="s">
        <v>164</v>
      </c>
      <c r="F5525" s="18" t="str">
        <f t="shared" si="173"/>
        <v>National Grid-Renewable Energy-43922</v>
      </c>
      <c r="G5525" s="11" t="s">
        <v>131</v>
      </c>
      <c r="H5525" s="11" t="s">
        <v>49</v>
      </c>
      <c r="I5525" s="11" t="s">
        <v>158</v>
      </c>
      <c r="J5525" s="11" t="s">
        <v>158</v>
      </c>
      <c r="K5525" s="11" t="str">
        <f>IFERROR(INDEX('EDC Component Dictionary'!$C$5:$C$37,MATCH('Rates Database'!J5525,'EDC Component Dictionary'!$B$5:$B$37,0)), "Energy Supply")</f>
        <v>Other</v>
      </c>
      <c r="L5525" s="12">
        <v>5.0000000000000001E-4</v>
      </c>
      <c r="M5525" s="12"/>
    </row>
    <row r="5526" spans="1:13" x14ac:dyDescent="0.3">
      <c r="A5526" s="18">
        <v>5524</v>
      </c>
      <c r="B5526" s="18">
        <f t="shared" si="172"/>
        <v>2020</v>
      </c>
      <c r="C5526" s="17">
        <v>43891</v>
      </c>
      <c r="D5526" s="18" t="s">
        <v>130</v>
      </c>
      <c r="E5526" s="18" t="s">
        <v>164</v>
      </c>
      <c r="F5526" s="18" t="str">
        <f t="shared" si="173"/>
        <v>National Grid-Renewable Energy-43891</v>
      </c>
      <c r="G5526" s="11" t="s">
        <v>131</v>
      </c>
      <c r="H5526" s="11" t="s">
        <v>49</v>
      </c>
      <c r="I5526" s="11" t="s">
        <v>158</v>
      </c>
      <c r="J5526" s="11" t="s">
        <v>158</v>
      </c>
      <c r="K5526" s="11" t="str">
        <f>IFERROR(INDEX('EDC Component Dictionary'!$C$5:$C$37,MATCH('Rates Database'!J5526,'EDC Component Dictionary'!$B$5:$B$37,0)), "Energy Supply")</f>
        <v>Other</v>
      </c>
      <c r="L5526" s="12">
        <v>5.0000000000000001E-4</v>
      </c>
      <c r="M5526" s="12"/>
    </row>
    <row r="5527" spans="1:13" x14ac:dyDescent="0.3">
      <c r="A5527" s="18">
        <v>5525</v>
      </c>
      <c r="B5527" s="18">
        <f t="shared" si="172"/>
        <v>2020</v>
      </c>
      <c r="C5527" s="17">
        <v>43862</v>
      </c>
      <c r="D5527" s="18" t="s">
        <v>130</v>
      </c>
      <c r="E5527" s="18" t="s">
        <v>164</v>
      </c>
      <c r="F5527" s="18" t="str">
        <f t="shared" si="173"/>
        <v>National Grid-Renewable Energy-43862</v>
      </c>
      <c r="G5527" s="11" t="s">
        <v>131</v>
      </c>
      <c r="H5527" s="11" t="s">
        <v>49</v>
      </c>
      <c r="I5527" s="11" t="s">
        <v>158</v>
      </c>
      <c r="J5527" s="11" t="s">
        <v>158</v>
      </c>
      <c r="K5527" s="11" t="str">
        <f>IFERROR(INDEX('EDC Component Dictionary'!$C$5:$C$37,MATCH('Rates Database'!J5527,'EDC Component Dictionary'!$B$5:$B$37,0)), "Energy Supply")</f>
        <v>Other</v>
      </c>
      <c r="L5527" s="12">
        <v>5.0000000000000001E-4</v>
      </c>
      <c r="M5527" s="12"/>
    </row>
    <row r="5528" spans="1:13" x14ac:dyDescent="0.3">
      <c r="A5528" s="18">
        <v>5526</v>
      </c>
      <c r="B5528" s="18">
        <f t="shared" si="172"/>
        <v>2020</v>
      </c>
      <c r="C5528" s="17">
        <v>43831</v>
      </c>
      <c r="D5528" s="18" t="s">
        <v>130</v>
      </c>
      <c r="E5528" s="18" t="s">
        <v>164</v>
      </c>
      <c r="F5528" s="18" t="str">
        <f t="shared" si="173"/>
        <v>National Grid-Renewable Energy-43831</v>
      </c>
      <c r="G5528" s="11" t="s">
        <v>131</v>
      </c>
      <c r="H5528" s="11" t="s">
        <v>49</v>
      </c>
      <c r="I5528" s="11" t="s">
        <v>158</v>
      </c>
      <c r="J5528" s="11" t="s">
        <v>158</v>
      </c>
      <c r="K5528" s="11" t="str">
        <f>IFERROR(INDEX('EDC Component Dictionary'!$C$5:$C$37,MATCH('Rates Database'!J5528,'EDC Component Dictionary'!$B$5:$B$37,0)), "Energy Supply")</f>
        <v>Other</v>
      </c>
      <c r="L5528" s="12">
        <v>5.0000000000000001E-4</v>
      </c>
      <c r="M5528" s="12"/>
    </row>
    <row r="5529" spans="1:13" x14ac:dyDescent="0.3">
      <c r="A5529" s="18">
        <v>5527</v>
      </c>
      <c r="B5529" s="18">
        <f t="shared" si="172"/>
        <v>2019</v>
      </c>
      <c r="C5529" s="17">
        <v>43800</v>
      </c>
      <c r="D5529" s="18" t="s">
        <v>130</v>
      </c>
      <c r="E5529" s="18" t="s">
        <v>164</v>
      </c>
      <c r="F5529" s="18" t="str">
        <f t="shared" si="173"/>
        <v>National Grid-Renewable Energy-43800</v>
      </c>
      <c r="G5529" s="11" t="s">
        <v>131</v>
      </c>
      <c r="H5529" s="11" t="s">
        <v>49</v>
      </c>
      <c r="I5529" s="11" t="s">
        <v>158</v>
      </c>
      <c r="J5529" s="11" t="s">
        <v>158</v>
      </c>
      <c r="K5529" s="11" t="str">
        <f>IFERROR(INDEX('EDC Component Dictionary'!$C$5:$C$37,MATCH('Rates Database'!J5529,'EDC Component Dictionary'!$B$5:$B$37,0)), "Energy Supply")</f>
        <v>Other</v>
      </c>
      <c r="L5529" s="12">
        <v>5.0000000000000001E-4</v>
      </c>
      <c r="M5529" s="12"/>
    </row>
    <row r="5530" spans="1:13" x14ac:dyDescent="0.3">
      <c r="A5530" s="18">
        <v>5528</v>
      </c>
      <c r="B5530" s="18">
        <f t="shared" si="172"/>
        <v>2019</v>
      </c>
      <c r="C5530" s="17">
        <v>43770</v>
      </c>
      <c r="D5530" s="18" t="s">
        <v>130</v>
      </c>
      <c r="E5530" s="18" t="s">
        <v>164</v>
      </c>
      <c r="F5530" s="18" t="str">
        <f t="shared" si="173"/>
        <v>National Grid-Renewable Energy-43770</v>
      </c>
      <c r="G5530" s="11" t="s">
        <v>131</v>
      </c>
      <c r="H5530" s="11" t="s">
        <v>49</v>
      </c>
      <c r="I5530" s="11" t="s">
        <v>158</v>
      </c>
      <c r="J5530" s="11" t="s">
        <v>158</v>
      </c>
      <c r="K5530" s="11" t="str">
        <f>IFERROR(INDEX('EDC Component Dictionary'!$C$5:$C$37,MATCH('Rates Database'!J5530,'EDC Component Dictionary'!$B$5:$B$37,0)), "Energy Supply")</f>
        <v>Other</v>
      </c>
      <c r="L5530" s="12">
        <v>5.0000000000000001E-4</v>
      </c>
      <c r="M5530" s="12"/>
    </row>
    <row r="5531" spans="1:13" x14ac:dyDescent="0.3">
      <c r="A5531" s="18">
        <v>5529</v>
      </c>
      <c r="B5531" s="18">
        <f t="shared" si="172"/>
        <v>2019</v>
      </c>
      <c r="C5531" s="17">
        <v>43739</v>
      </c>
      <c r="D5531" s="18" t="s">
        <v>130</v>
      </c>
      <c r="E5531" s="18" t="s">
        <v>164</v>
      </c>
      <c r="F5531" s="18" t="str">
        <f t="shared" si="173"/>
        <v>National Grid-Renewable Energy-43739</v>
      </c>
      <c r="G5531" s="11" t="s">
        <v>131</v>
      </c>
      <c r="H5531" s="11" t="s">
        <v>49</v>
      </c>
      <c r="I5531" s="11" t="s">
        <v>158</v>
      </c>
      <c r="J5531" s="11" t="s">
        <v>158</v>
      </c>
      <c r="K5531" s="11" t="str">
        <f>IFERROR(INDEX('EDC Component Dictionary'!$C$5:$C$37,MATCH('Rates Database'!J5531,'EDC Component Dictionary'!$B$5:$B$37,0)), "Energy Supply")</f>
        <v>Other</v>
      </c>
      <c r="L5531" s="12">
        <v>5.0000000000000001E-4</v>
      </c>
      <c r="M5531" s="12"/>
    </row>
    <row r="5532" spans="1:13" x14ac:dyDescent="0.3">
      <c r="A5532" s="18">
        <v>5530</v>
      </c>
      <c r="B5532" s="18">
        <f t="shared" si="172"/>
        <v>2019</v>
      </c>
      <c r="C5532" s="17">
        <v>43709</v>
      </c>
      <c r="D5532" s="18" t="s">
        <v>130</v>
      </c>
      <c r="E5532" s="18" t="s">
        <v>164</v>
      </c>
      <c r="F5532" s="18" t="str">
        <f t="shared" si="173"/>
        <v>National Grid-Renewable Energy-43709</v>
      </c>
      <c r="G5532" s="11" t="s">
        <v>131</v>
      </c>
      <c r="H5532" s="11" t="s">
        <v>49</v>
      </c>
      <c r="I5532" s="11" t="s">
        <v>158</v>
      </c>
      <c r="J5532" s="11" t="s">
        <v>158</v>
      </c>
      <c r="K5532" s="11" t="str">
        <f>IFERROR(INDEX('EDC Component Dictionary'!$C$5:$C$37,MATCH('Rates Database'!J5532,'EDC Component Dictionary'!$B$5:$B$37,0)), "Energy Supply")</f>
        <v>Other</v>
      </c>
      <c r="L5532" s="12">
        <v>5.0000000000000001E-4</v>
      </c>
      <c r="M5532" s="12"/>
    </row>
    <row r="5533" spans="1:13" x14ac:dyDescent="0.3">
      <c r="A5533" s="18">
        <v>5531</v>
      </c>
      <c r="B5533" s="18">
        <f t="shared" si="172"/>
        <v>2019</v>
      </c>
      <c r="C5533" s="17">
        <v>43678</v>
      </c>
      <c r="D5533" s="18" t="s">
        <v>130</v>
      </c>
      <c r="E5533" s="18" t="s">
        <v>164</v>
      </c>
      <c r="F5533" s="18" t="str">
        <f t="shared" si="173"/>
        <v>National Grid-Renewable Energy-43678</v>
      </c>
      <c r="G5533" s="11" t="s">
        <v>131</v>
      </c>
      <c r="H5533" s="11" t="s">
        <v>49</v>
      </c>
      <c r="I5533" s="11" t="s">
        <v>158</v>
      </c>
      <c r="J5533" s="11" t="s">
        <v>158</v>
      </c>
      <c r="K5533" s="11" t="str">
        <f>IFERROR(INDEX('EDC Component Dictionary'!$C$5:$C$37,MATCH('Rates Database'!J5533,'EDC Component Dictionary'!$B$5:$B$37,0)), "Energy Supply")</f>
        <v>Other</v>
      </c>
      <c r="L5533" s="12">
        <v>5.0000000000000001E-4</v>
      </c>
      <c r="M5533" s="12"/>
    </row>
    <row r="5534" spans="1:13" x14ac:dyDescent="0.3">
      <c r="A5534" s="18">
        <v>5532</v>
      </c>
      <c r="B5534" s="18">
        <f t="shared" si="172"/>
        <v>2019</v>
      </c>
      <c r="C5534" s="17">
        <v>43647</v>
      </c>
      <c r="D5534" s="18" t="s">
        <v>130</v>
      </c>
      <c r="E5534" s="18" t="s">
        <v>164</v>
      </c>
      <c r="F5534" s="18" t="str">
        <f t="shared" si="173"/>
        <v>National Grid-Renewable Energy-43647</v>
      </c>
      <c r="G5534" s="11" t="s">
        <v>131</v>
      </c>
      <c r="H5534" s="11" t="s">
        <v>49</v>
      </c>
      <c r="I5534" s="11" t="s">
        <v>158</v>
      </c>
      <c r="J5534" s="11" t="s">
        <v>158</v>
      </c>
      <c r="K5534" s="11" t="str">
        <f>IFERROR(INDEX('EDC Component Dictionary'!$C$5:$C$37,MATCH('Rates Database'!J5534,'EDC Component Dictionary'!$B$5:$B$37,0)), "Energy Supply")</f>
        <v>Other</v>
      </c>
      <c r="L5534" s="12">
        <v>5.0000000000000001E-4</v>
      </c>
      <c r="M5534" s="12"/>
    </row>
    <row r="5535" spans="1:13" x14ac:dyDescent="0.3">
      <c r="A5535" s="18">
        <v>5533</v>
      </c>
      <c r="B5535" s="18">
        <f t="shared" si="172"/>
        <v>2019</v>
      </c>
      <c r="C5535" s="17">
        <v>43617</v>
      </c>
      <c r="D5535" s="18" t="s">
        <v>130</v>
      </c>
      <c r="E5535" s="18" t="s">
        <v>164</v>
      </c>
      <c r="F5535" s="18" t="str">
        <f t="shared" si="173"/>
        <v>National Grid-Renewable Energy-43617</v>
      </c>
      <c r="G5535" s="11" t="s">
        <v>131</v>
      </c>
      <c r="H5535" s="11" t="s">
        <v>49</v>
      </c>
      <c r="I5535" s="11" t="s">
        <v>158</v>
      </c>
      <c r="J5535" s="11" t="s">
        <v>158</v>
      </c>
      <c r="K5535" s="11" t="str">
        <f>IFERROR(INDEX('EDC Component Dictionary'!$C$5:$C$37,MATCH('Rates Database'!J5535,'EDC Component Dictionary'!$B$5:$B$37,0)), "Energy Supply")</f>
        <v>Other</v>
      </c>
      <c r="L5535" s="12">
        <v>5.0000000000000001E-4</v>
      </c>
      <c r="M5535" s="12"/>
    </row>
    <row r="5536" spans="1:13" x14ac:dyDescent="0.3">
      <c r="A5536" s="18">
        <v>5534</v>
      </c>
      <c r="B5536" s="18">
        <f t="shared" si="172"/>
        <v>2019</v>
      </c>
      <c r="C5536" s="17">
        <v>43586</v>
      </c>
      <c r="D5536" s="18" t="s">
        <v>130</v>
      </c>
      <c r="E5536" s="18" t="s">
        <v>164</v>
      </c>
      <c r="F5536" s="18" t="str">
        <f t="shared" si="173"/>
        <v>National Grid-Renewable Energy-43586</v>
      </c>
      <c r="G5536" s="11" t="s">
        <v>131</v>
      </c>
      <c r="H5536" s="11" t="s">
        <v>49</v>
      </c>
      <c r="I5536" s="11" t="s">
        <v>158</v>
      </c>
      <c r="J5536" s="11" t="s">
        <v>158</v>
      </c>
      <c r="K5536" s="11" t="str">
        <f>IFERROR(INDEX('EDC Component Dictionary'!$C$5:$C$37,MATCH('Rates Database'!J5536,'EDC Component Dictionary'!$B$5:$B$37,0)), "Energy Supply")</f>
        <v>Other</v>
      </c>
      <c r="L5536" s="12">
        <v>5.0000000000000001E-4</v>
      </c>
      <c r="M5536" s="12"/>
    </row>
    <row r="5537" spans="1:13" x14ac:dyDescent="0.3">
      <c r="A5537" s="18">
        <v>5535</v>
      </c>
      <c r="B5537" s="18">
        <f t="shared" si="172"/>
        <v>2019</v>
      </c>
      <c r="C5537" s="17">
        <v>43556</v>
      </c>
      <c r="D5537" s="18" t="s">
        <v>130</v>
      </c>
      <c r="E5537" s="18" t="s">
        <v>164</v>
      </c>
      <c r="F5537" s="18" t="str">
        <f t="shared" si="173"/>
        <v>National Grid-Renewable Energy-43556</v>
      </c>
      <c r="G5537" s="11" t="s">
        <v>131</v>
      </c>
      <c r="H5537" s="11" t="s">
        <v>49</v>
      </c>
      <c r="I5537" s="11" t="s">
        <v>158</v>
      </c>
      <c r="J5537" s="11" t="s">
        <v>158</v>
      </c>
      <c r="K5537" s="11" t="str">
        <f>IFERROR(INDEX('EDC Component Dictionary'!$C$5:$C$37,MATCH('Rates Database'!J5537,'EDC Component Dictionary'!$B$5:$B$37,0)), "Energy Supply")</f>
        <v>Other</v>
      </c>
      <c r="L5537" s="12">
        <v>5.0000000000000001E-4</v>
      </c>
      <c r="M5537" s="12"/>
    </row>
    <row r="5538" spans="1:13" x14ac:dyDescent="0.3">
      <c r="A5538" s="18">
        <v>5536</v>
      </c>
      <c r="B5538" s="18">
        <f t="shared" si="172"/>
        <v>2019</v>
      </c>
      <c r="C5538" s="17">
        <v>43525</v>
      </c>
      <c r="D5538" s="18" t="s">
        <v>130</v>
      </c>
      <c r="E5538" s="18" t="s">
        <v>164</v>
      </c>
      <c r="F5538" s="18" t="str">
        <f t="shared" si="173"/>
        <v>National Grid-Renewable Energy-43525</v>
      </c>
      <c r="G5538" s="11" t="s">
        <v>131</v>
      </c>
      <c r="H5538" s="11" t="s">
        <v>49</v>
      </c>
      <c r="I5538" s="11" t="s">
        <v>158</v>
      </c>
      <c r="J5538" s="11" t="s">
        <v>158</v>
      </c>
      <c r="K5538" s="11" t="str">
        <f>IFERROR(INDEX('EDC Component Dictionary'!$C$5:$C$37,MATCH('Rates Database'!J5538,'EDC Component Dictionary'!$B$5:$B$37,0)), "Energy Supply")</f>
        <v>Other</v>
      </c>
      <c r="L5538" s="12">
        <v>5.0000000000000001E-4</v>
      </c>
      <c r="M5538" s="12"/>
    </row>
    <row r="5539" spans="1:13" x14ac:dyDescent="0.3">
      <c r="A5539" s="18">
        <v>5537</v>
      </c>
      <c r="B5539" s="18">
        <f t="shared" si="172"/>
        <v>2019</v>
      </c>
      <c r="C5539" s="17">
        <v>43497</v>
      </c>
      <c r="D5539" s="18" t="s">
        <v>130</v>
      </c>
      <c r="E5539" s="18" t="s">
        <v>164</v>
      </c>
      <c r="F5539" s="18" t="str">
        <f t="shared" si="173"/>
        <v>National Grid-Renewable Energy-43497</v>
      </c>
      <c r="G5539" s="11" t="s">
        <v>131</v>
      </c>
      <c r="H5539" s="11" t="s">
        <v>49</v>
      </c>
      <c r="I5539" s="11" t="s">
        <v>158</v>
      </c>
      <c r="J5539" s="11" t="s">
        <v>158</v>
      </c>
      <c r="K5539" s="11" t="str">
        <f>IFERROR(INDEX('EDC Component Dictionary'!$C$5:$C$37,MATCH('Rates Database'!J5539,'EDC Component Dictionary'!$B$5:$B$37,0)), "Energy Supply")</f>
        <v>Other</v>
      </c>
      <c r="L5539" s="12">
        <v>5.0000000000000001E-4</v>
      </c>
      <c r="M5539" s="12"/>
    </row>
    <row r="5540" spans="1:13" x14ac:dyDescent="0.3">
      <c r="A5540" s="18">
        <v>5538</v>
      </c>
      <c r="B5540" s="18">
        <f t="shared" si="172"/>
        <v>2019</v>
      </c>
      <c r="C5540" s="17">
        <v>43466</v>
      </c>
      <c r="D5540" s="18" t="s">
        <v>130</v>
      </c>
      <c r="E5540" s="18" t="s">
        <v>164</v>
      </c>
      <c r="F5540" s="18" t="str">
        <f t="shared" si="173"/>
        <v>National Grid-Renewable Energy-43466</v>
      </c>
      <c r="G5540" s="11" t="s">
        <v>131</v>
      </c>
      <c r="H5540" s="11" t="s">
        <v>49</v>
      </c>
      <c r="I5540" s="11" t="s">
        <v>158</v>
      </c>
      <c r="J5540" s="11" t="s">
        <v>158</v>
      </c>
      <c r="K5540" s="11" t="str">
        <f>IFERROR(INDEX('EDC Component Dictionary'!$C$5:$C$37,MATCH('Rates Database'!J5540,'EDC Component Dictionary'!$B$5:$B$37,0)), "Energy Supply")</f>
        <v>Other</v>
      </c>
      <c r="L5540" s="12">
        <v>5.0000000000000001E-4</v>
      </c>
      <c r="M5540" s="12"/>
    </row>
    <row r="5541" spans="1:13" x14ac:dyDescent="0.3">
      <c r="A5541" s="18">
        <v>5539</v>
      </c>
      <c r="B5541" s="18">
        <f t="shared" si="172"/>
        <v>2024</v>
      </c>
      <c r="C5541" s="17">
        <v>45352</v>
      </c>
      <c r="D5541" s="18" t="s">
        <v>130</v>
      </c>
      <c r="E5541" s="18" t="s">
        <v>164</v>
      </c>
      <c r="F5541" s="18" t="str">
        <f t="shared" si="173"/>
        <v>National Grid-Distributed Solar (SMART)-45352</v>
      </c>
      <c r="G5541" s="11" t="s">
        <v>131</v>
      </c>
      <c r="H5541" s="11" t="s">
        <v>49</v>
      </c>
      <c r="I5541" s="11" t="s">
        <v>150</v>
      </c>
      <c r="J5541" s="11" t="s">
        <v>150</v>
      </c>
      <c r="K5541" s="11" t="str">
        <f>IFERROR(INDEX('EDC Component Dictionary'!$C$5:$C$37,MATCH('Rates Database'!J5541,'EDC Component Dictionary'!$B$5:$B$37,0)), "Energy Supply")</f>
        <v>Other</v>
      </c>
      <c r="L5541" s="12">
        <v>6.8100000000000001E-3</v>
      </c>
      <c r="M5541" s="12"/>
    </row>
    <row r="5542" spans="1:13" x14ac:dyDescent="0.3">
      <c r="A5542" s="18">
        <v>5540</v>
      </c>
      <c r="B5542" s="18">
        <f t="shared" si="172"/>
        <v>2024</v>
      </c>
      <c r="C5542" s="17">
        <v>45323</v>
      </c>
      <c r="D5542" s="18" t="s">
        <v>130</v>
      </c>
      <c r="E5542" s="18" t="s">
        <v>164</v>
      </c>
      <c r="F5542" s="18" t="str">
        <f t="shared" si="173"/>
        <v>National Grid-Distributed Solar (SMART)-45323</v>
      </c>
      <c r="G5542" s="11" t="s">
        <v>131</v>
      </c>
      <c r="H5542" s="11" t="s">
        <v>49</v>
      </c>
      <c r="I5542" s="11" t="s">
        <v>150</v>
      </c>
      <c r="J5542" s="11" t="s">
        <v>150</v>
      </c>
      <c r="K5542" s="11" t="str">
        <f>IFERROR(INDEX('EDC Component Dictionary'!$C$5:$C$37,MATCH('Rates Database'!J5542,'EDC Component Dictionary'!$B$5:$B$37,0)), "Energy Supply")</f>
        <v>Other</v>
      </c>
      <c r="L5542" s="12">
        <v>6.8100000000000001E-3</v>
      </c>
      <c r="M5542" s="12"/>
    </row>
    <row r="5543" spans="1:13" x14ac:dyDescent="0.3">
      <c r="A5543" s="18">
        <v>5541</v>
      </c>
      <c r="B5543" s="18">
        <f t="shared" si="172"/>
        <v>2024</v>
      </c>
      <c r="C5543" s="17">
        <v>45292</v>
      </c>
      <c r="D5543" s="18" t="s">
        <v>130</v>
      </c>
      <c r="E5543" s="18" t="s">
        <v>164</v>
      </c>
      <c r="F5543" s="18" t="str">
        <f t="shared" si="173"/>
        <v>National Grid-Distributed Solar (SMART)-45292</v>
      </c>
      <c r="G5543" s="11" t="s">
        <v>131</v>
      </c>
      <c r="H5543" s="11" t="s">
        <v>49</v>
      </c>
      <c r="I5543" s="11" t="s">
        <v>150</v>
      </c>
      <c r="J5543" s="11" t="s">
        <v>150</v>
      </c>
      <c r="K5543" s="11" t="str">
        <f>IFERROR(INDEX('EDC Component Dictionary'!$C$5:$C$37,MATCH('Rates Database'!J5543,'EDC Component Dictionary'!$B$5:$B$37,0)), "Energy Supply")</f>
        <v>Other</v>
      </c>
      <c r="L5543" s="12">
        <v>6.8100000000000001E-3</v>
      </c>
      <c r="M5543" s="12"/>
    </row>
    <row r="5544" spans="1:13" x14ac:dyDescent="0.3">
      <c r="A5544" s="18">
        <v>5542</v>
      </c>
      <c r="B5544" s="18">
        <f t="shared" si="172"/>
        <v>2023</v>
      </c>
      <c r="C5544" s="17">
        <v>45261</v>
      </c>
      <c r="D5544" s="18" t="s">
        <v>130</v>
      </c>
      <c r="E5544" s="18" t="s">
        <v>164</v>
      </c>
      <c r="F5544" s="18" t="str">
        <f t="shared" si="173"/>
        <v>National Grid-Distributed Solar (SMART)-45261</v>
      </c>
      <c r="G5544" s="11" t="s">
        <v>131</v>
      </c>
      <c r="H5544" s="11" t="s">
        <v>49</v>
      </c>
      <c r="I5544" s="11" t="s">
        <v>150</v>
      </c>
      <c r="J5544" s="11" t="s">
        <v>150</v>
      </c>
      <c r="K5544" s="11" t="str">
        <f>IFERROR(INDEX('EDC Component Dictionary'!$C$5:$C$37,MATCH('Rates Database'!J5544,'EDC Component Dictionary'!$B$5:$B$37,0)), "Energy Supply")</f>
        <v>Other</v>
      </c>
      <c r="L5544" s="12">
        <v>1.0200000000000001E-2</v>
      </c>
      <c r="M5544" s="12"/>
    </row>
    <row r="5545" spans="1:13" x14ac:dyDescent="0.3">
      <c r="A5545" s="18">
        <v>5543</v>
      </c>
      <c r="B5545" s="18">
        <f t="shared" si="172"/>
        <v>2023</v>
      </c>
      <c r="C5545" s="17">
        <v>45231</v>
      </c>
      <c r="D5545" s="18" t="s">
        <v>130</v>
      </c>
      <c r="E5545" s="18" t="s">
        <v>164</v>
      </c>
      <c r="F5545" s="18" t="str">
        <f t="shared" si="173"/>
        <v>National Grid-Distributed Solar (SMART)-45231</v>
      </c>
      <c r="G5545" s="11" t="s">
        <v>131</v>
      </c>
      <c r="H5545" s="11" t="s">
        <v>49</v>
      </c>
      <c r="I5545" s="11" t="s">
        <v>150</v>
      </c>
      <c r="J5545" s="11" t="s">
        <v>150</v>
      </c>
      <c r="K5545" s="11" t="str">
        <f>IFERROR(INDEX('EDC Component Dictionary'!$C$5:$C$37,MATCH('Rates Database'!J5545,'EDC Component Dictionary'!$B$5:$B$37,0)), "Energy Supply")</f>
        <v>Other</v>
      </c>
      <c r="L5545" s="12">
        <v>1.0200000000000001E-2</v>
      </c>
      <c r="M5545" s="12"/>
    </row>
    <row r="5546" spans="1:13" x14ac:dyDescent="0.3">
      <c r="A5546" s="18">
        <v>5544</v>
      </c>
      <c r="B5546" s="18">
        <f t="shared" si="172"/>
        <v>2023</v>
      </c>
      <c r="C5546" s="17">
        <v>45200</v>
      </c>
      <c r="D5546" s="18" t="s">
        <v>130</v>
      </c>
      <c r="E5546" s="18" t="s">
        <v>164</v>
      </c>
      <c r="F5546" s="18" t="str">
        <f t="shared" si="173"/>
        <v>National Grid-Distributed Solar (SMART)-45200</v>
      </c>
      <c r="G5546" s="11" t="s">
        <v>131</v>
      </c>
      <c r="H5546" s="11" t="s">
        <v>49</v>
      </c>
      <c r="I5546" s="11" t="s">
        <v>150</v>
      </c>
      <c r="J5546" s="11" t="s">
        <v>150</v>
      </c>
      <c r="K5546" s="11" t="str">
        <f>IFERROR(INDEX('EDC Component Dictionary'!$C$5:$C$37,MATCH('Rates Database'!J5546,'EDC Component Dictionary'!$B$5:$B$37,0)), "Energy Supply")</f>
        <v>Other</v>
      </c>
      <c r="L5546" s="12">
        <v>1.0200000000000001E-2</v>
      </c>
      <c r="M5546" s="12"/>
    </row>
    <row r="5547" spans="1:13" x14ac:dyDescent="0.3">
      <c r="A5547" s="18">
        <v>5545</v>
      </c>
      <c r="B5547" s="18">
        <f t="shared" si="172"/>
        <v>2023</v>
      </c>
      <c r="C5547" s="17">
        <v>45170</v>
      </c>
      <c r="D5547" s="18" t="s">
        <v>130</v>
      </c>
      <c r="E5547" s="18" t="s">
        <v>164</v>
      </c>
      <c r="F5547" s="18" t="str">
        <f t="shared" si="173"/>
        <v>National Grid-Distributed Solar (SMART)-45170</v>
      </c>
      <c r="G5547" s="11" t="s">
        <v>131</v>
      </c>
      <c r="H5547" s="11" t="s">
        <v>49</v>
      </c>
      <c r="I5547" s="11" t="s">
        <v>150</v>
      </c>
      <c r="J5547" s="11" t="s">
        <v>150</v>
      </c>
      <c r="K5547" s="11" t="str">
        <f>IFERROR(INDEX('EDC Component Dictionary'!$C$5:$C$37,MATCH('Rates Database'!J5547,'EDC Component Dictionary'!$B$5:$B$37,0)), "Energy Supply")</f>
        <v>Other</v>
      </c>
      <c r="L5547" s="12">
        <v>1.0200000000000001E-2</v>
      </c>
      <c r="M5547" s="12"/>
    </row>
    <row r="5548" spans="1:13" x14ac:dyDescent="0.3">
      <c r="A5548" s="18">
        <v>5546</v>
      </c>
      <c r="B5548" s="18">
        <f t="shared" si="172"/>
        <v>2023</v>
      </c>
      <c r="C5548" s="17">
        <v>45139</v>
      </c>
      <c r="D5548" s="18" t="s">
        <v>130</v>
      </c>
      <c r="E5548" s="18" t="s">
        <v>164</v>
      </c>
      <c r="F5548" s="18" t="str">
        <f t="shared" si="173"/>
        <v>National Grid-Distributed Solar (SMART)-45139</v>
      </c>
      <c r="G5548" s="11" t="s">
        <v>131</v>
      </c>
      <c r="H5548" s="11" t="s">
        <v>49</v>
      </c>
      <c r="I5548" s="11" t="s">
        <v>150</v>
      </c>
      <c r="J5548" s="11" t="s">
        <v>150</v>
      </c>
      <c r="K5548" s="11" t="str">
        <f>IFERROR(INDEX('EDC Component Dictionary'!$C$5:$C$37,MATCH('Rates Database'!J5548,'EDC Component Dictionary'!$B$5:$B$37,0)), "Energy Supply")</f>
        <v>Other</v>
      </c>
      <c r="L5548" s="12">
        <v>1.0200000000000001E-2</v>
      </c>
      <c r="M5548" s="12"/>
    </row>
    <row r="5549" spans="1:13" x14ac:dyDescent="0.3">
      <c r="A5549" s="18">
        <v>5547</v>
      </c>
      <c r="B5549" s="18">
        <f t="shared" si="172"/>
        <v>2023</v>
      </c>
      <c r="C5549" s="17">
        <v>45108</v>
      </c>
      <c r="D5549" s="18" t="s">
        <v>130</v>
      </c>
      <c r="E5549" s="18" t="s">
        <v>164</v>
      </c>
      <c r="F5549" s="18" t="str">
        <f t="shared" si="173"/>
        <v>National Grid-Distributed Solar (SMART)-45108</v>
      </c>
      <c r="G5549" s="11" t="s">
        <v>131</v>
      </c>
      <c r="H5549" s="11" t="s">
        <v>49</v>
      </c>
      <c r="I5549" s="11" t="s">
        <v>150</v>
      </c>
      <c r="J5549" s="11" t="s">
        <v>150</v>
      </c>
      <c r="K5549" s="11" t="str">
        <f>IFERROR(INDEX('EDC Component Dictionary'!$C$5:$C$37,MATCH('Rates Database'!J5549,'EDC Component Dictionary'!$B$5:$B$37,0)), "Energy Supply")</f>
        <v>Other</v>
      </c>
      <c r="L5549" s="12">
        <v>1.0200000000000001E-2</v>
      </c>
      <c r="M5549" s="12"/>
    </row>
    <row r="5550" spans="1:13" x14ac:dyDescent="0.3">
      <c r="A5550" s="18">
        <v>5548</v>
      </c>
      <c r="B5550" s="18">
        <f t="shared" si="172"/>
        <v>2023</v>
      </c>
      <c r="C5550" s="17">
        <v>45078</v>
      </c>
      <c r="D5550" s="18" t="s">
        <v>130</v>
      </c>
      <c r="E5550" s="18" t="s">
        <v>164</v>
      </c>
      <c r="F5550" s="18" t="str">
        <f t="shared" si="173"/>
        <v>National Grid-Distributed Solar (SMART)-45078</v>
      </c>
      <c r="G5550" s="11" t="s">
        <v>131</v>
      </c>
      <c r="H5550" s="11" t="s">
        <v>49</v>
      </c>
      <c r="I5550" s="11" t="s">
        <v>150</v>
      </c>
      <c r="J5550" s="11" t="s">
        <v>150</v>
      </c>
      <c r="K5550" s="11" t="str">
        <f>IFERROR(INDEX('EDC Component Dictionary'!$C$5:$C$37,MATCH('Rates Database'!J5550,'EDC Component Dictionary'!$B$5:$B$37,0)), "Energy Supply")</f>
        <v>Other</v>
      </c>
      <c r="L5550" s="12">
        <v>1.0200000000000001E-2</v>
      </c>
      <c r="M5550" s="12"/>
    </row>
    <row r="5551" spans="1:13" x14ac:dyDescent="0.3">
      <c r="A5551" s="18">
        <v>5549</v>
      </c>
      <c r="B5551" s="18">
        <f t="shared" si="172"/>
        <v>2023</v>
      </c>
      <c r="C5551" s="17">
        <v>45047</v>
      </c>
      <c r="D5551" s="18" t="s">
        <v>130</v>
      </c>
      <c r="E5551" s="18" t="s">
        <v>164</v>
      </c>
      <c r="F5551" s="18" t="str">
        <f t="shared" si="173"/>
        <v>National Grid-Distributed Solar (SMART)-45047</v>
      </c>
      <c r="G5551" s="11" t="s">
        <v>131</v>
      </c>
      <c r="H5551" s="11" t="s">
        <v>49</v>
      </c>
      <c r="I5551" s="11" t="s">
        <v>150</v>
      </c>
      <c r="J5551" s="11" t="s">
        <v>150</v>
      </c>
      <c r="K5551" s="11" t="str">
        <f>IFERROR(INDEX('EDC Component Dictionary'!$C$5:$C$37,MATCH('Rates Database'!J5551,'EDC Component Dictionary'!$B$5:$B$37,0)), "Energy Supply")</f>
        <v>Other</v>
      </c>
      <c r="L5551" s="12">
        <v>4.1999999999999997E-3</v>
      </c>
      <c r="M5551" s="12"/>
    </row>
    <row r="5552" spans="1:13" x14ac:dyDescent="0.3">
      <c r="A5552" s="18">
        <v>5550</v>
      </c>
      <c r="B5552" s="18">
        <f t="shared" si="172"/>
        <v>2023</v>
      </c>
      <c r="C5552" s="17">
        <v>45017</v>
      </c>
      <c r="D5552" s="18" t="s">
        <v>130</v>
      </c>
      <c r="E5552" s="18" t="s">
        <v>164</v>
      </c>
      <c r="F5552" s="18" t="str">
        <f t="shared" si="173"/>
        <v>National Grid-Distributed Solar (SMART)-45017</v>
      </c>
      <c r="G5552" s="11" t="s">
        <v>131</v>
      </c>
      <c r="H5552" s="11" t="s">
        <v>49</v>
      </c>
      <c r="I5552" s="11" t="s">
        <v>150</v>
      </c>
      <c r="J5552" s="11" t="s">
        <v>150</v>
      </c>
      <c r="K5552" s="11" t="str">
        <f>IFERROR(INDEX('EDC Component Dictionary'!$C$5:$C$37,MATCH('Rates Database'!J5552,'EDC Component Dictionary'!$B$5:$B$37,0)), "Energy Supply")</f>
        <v>Other</v>
      </c>
      <c r="L5552" s="12">
        <v>4.1999999999999997E-3</v>
      </c>
      <c r="M5552" s="12"/>
    </row>
    <row r="5553" spans="1:13" x14ac:dyDescent="0.3">
      <c r="A5553" s="18">
        <v>5551</v>
      </c>
      <c r="B5553" s="18">
        <f t="shared" si="172"/>
        <v>2023</v>
      </c>
      <c r="C5553" s="17">
        <v>44986</v>
      </c>
      <c r="D5553" s="18" t="s">
        <v>130</v>
      </c>
      <c r="E5553" s="18" t="s">
        <v>164</v>
      </c>
      <c r="F5553" s="18" t="str">
        <f t="shared" si="173"/>
        <v>National Grid-Distributed Solar (SMART)-44986</v>
      </c>
      <c r="G5553" s="11" t="s">
        <v>131</v>
      </c>
      <c r="H5553" s="11" t="s">
        <v>49</v>
      </c>
      <c r="I5553" s="11" t="s">
        <v>150</v>
      </c>
      <c r="J5553" s="11" t="s">
        <v>150</v>
      </c>
      <c r="K5553" s="11" t="str">
        <f>IFERROR(INDEX('EDC Component Dictionary'!$C$5:$C$37,MATCH('Rates Database'!J5553,'EDC Component Dictionary'!$B$5:$B$37,0)), "Energy Supply")</f>
        <v>Other</v>
      </c>
      <c r="L5553" s="12">
        <v>4.1999999999999997E-3</v>
      </c>
      <c r="M5553" s="12"/>
    </row>
    <row r="5554" spans="1:13" x14ac:dyDescent="0.3">
      <c r="A5554" s="18">
        <v>5552</v>
      </c>
      <c r="B5554" s="18">
        <f t="shared" si="172"/>
        <v>2023</v>
      </c>
      <c r="C5554" s="17">
        <v>44958</v>
      </c>
      <c r="D5554" s="18" t="s">
        <v>130</v>
      </c>
      <c r="E5554" s="18" t="s">
        <v>164</v>
      </c>
      <c r="F5554" s="18" t="str">
        <f t="shared" si="173"/>
        <v>National Grid-Distributed Solar (SMART)-44958</v>
      </c>
      <c r="G5554" s="11" t="s">
        <v>131</v>
      </c>
      <c r="H5554" s="11" t="s">
        <v>49</v>
      </c>
      <c r="I5554" s="11" t="s">
        <v>150</v>
      </c>
      <c r="J5554" s="11" t="s">
        <v>150</v>
      </c>
      <c r="K5554" s="11" t="str">
        <f>IFERROR(INDEX('EDC Component Dictionary'!$C$5:$C$37,MATCH('Rates Database'!J5554,'EDC Component Dictionary'!$B$5:$B$37,0)), "Energy Supply")</f>
        <v>Other</v>
      </c>
      <c r="L5554" s="12">
        <v>4.1999999999999997E-3</v>
      </c>
      <c r="M5554" s="12"/>
    </row>
    <row r="5555" spans="1:13" x14ac:dyDescent="0.3">
      <c r="A5555" s="18">
        <v>5553</v>
      </c>
      <c r="B5555" s="18">
        <f t="shared" si="172"/>
        <v>2023</v>
      </c>
      <c r="C5555" s="17">
        <v>44927</v>
      </c>
      <c r="D5555" s="18" t="s">
        <v>130</v>
      </c>
      <c r="E5555" s="18" t="s">
        <v>164</v>
      </c>
      <c r="F5555" s="18" t="str">
        <f t="shared" si="173"/>
        <v>National Grid-Distributed Solar (SMART)-44927</v>
      </c>
      <c r="G5555" s="11" t="s">
        <v>131</v>
      </c>
      <c r="H5555" s="11" t="s">
        <v>49</v>
      </c>
      <c r="I5555" s="11" t="s">
        <v>150</v>
      </c>
      <c r="J5555" s="11" t="s">
        <v>150</v>
      </c>
      <c r="K5555" s="11" t="str">
        <f>IFERROR(INDEX('EDC Component Dictionary'!$C$5:$C$37,MATCH('Rates Database'!J5555,'EDC Component Dictionary'!$B$5:$B$37,0)), "Energy Supply")</f>
        <v>Other</v>
      </c>
      <c r="L5555" s="12">
        <v>4.1999999999999997E-3</v>
      </c>
      <c r="M5555" s="12"/>
    </row>
    <row r="5556" spans="1:13" x14ac:dyDescent="0.3">
      <c r="A5556" s="18">
        <v>5554</v>
      </c>
      <c r="B5556" s="18">
        <f t="shared" si="172"/>
        <v>2022</v>
      </c>
      <c r="C5556" s="17">
        <v>44896</v>
      </c>
      <c r="D5556" s="18" t="s">
        <v>130</v>
      </c>
      <c r="E5556" s="18" t="s">
        <v>164</v>
      </c>
      <c r="F5556" s="18" t="str">
        <f t="shared" si="173"/>
        <v>National Grid-Distributed Solar (SMART)-44896</v>
      </c>
      <c r="G5556" s="11" t="s">
        <v>131</v>
      </c>
      <c r="H5556" s="11" t="s">
        <v>49</v>
      </c>
      <c r="I5556" s="11" t="s">
        <v>150</v>
      </c>
      <c r="J5556" s="11" t="s">
        <v>150</v>
      </c>
      <c r="K5556" s="11" t="str">
        <f>IFERROR(INDEX('EDC Component Dictionary'!$C$5:$C$37,MATCH('Rates Database'!J5556,'EDC Component Dictionary'!$B$5:$B$37,0)), "Energy Supply")</f>
        <v>Other</v>
      </c>
      <c r="L5556" s="12">
        <v>3.96E-3</v>
      </c>
      <c r="M5556" s="12"/>
    </row>
    <row r="5557" spans="1:13" x14ac:dyDescent="0.3">
      <c r="A5557" s="18">
        <v>5555</v>
      </c>
      <c r="B5557" s="18">
        <f t="shared" si="172"/>
        <v>2022</v>
      </c>
      <c r="C5557" s="17">
        <v>44866</v>
      </c>
      <c r="D5557" s="18" t="s">
        <v>130</v>
      </c>
      <c r="E5557" s="18" t="s">
        <v>164</v>
      </c>
      <c r="F5557" s="18" t="str">
        <f t="shared" si="173"/>
        <v>National Grid-Distributed Solar (SMART)-44866</v>
      </c>
      <c r="G5557" s="11" t="s">
        <v>131</v>
      </c>
      <c r="H5557" s="11" t="s">
        <v>49</v>
      </c>
      <c r="I5557" s="11" t="s">
        <v>150</v>
      </c>
      <c r="J5557" s="11" t="s">
        <v>150</v>
      </c>
      <c r="K5557" s="11" t="str">
        <f>IFERROR(INDEX('EDC Component Dictionary'!$C$5:$C$37,MATCH('Rates Database'!J5557,'EDC Component Dictionary'!$B$5:$B$37,0)), "Energy Supply")</f>
        <v>Other</v>
      </c>
      <c r="L5557" s="12">
        <v>3.96E-3</v>
      </c>
      <c r="M5557" s="12"/>
    </row>
    <row r="5558" spans="1:13" x14ac:dyDescent="0.3">
      <c r="A5558" s="18">
        <v>5556</v>
      </c>
      <c r="B5558" s="18">
        <f t="shared" si="172"/>
        <v>2022</v>
      </c>
      <c r="C5558" s="17">
        <v>44835</v>
      </c>
      <c r="D5558" s="18" t="s">
        <v>130</v>
      </c>
      <c r="E5558" s="18" t="s">
        <v>164</v>
      </c>
      <c r="F5558" s="18" t="str">
        <f t="shared" si="173"/>
        <v>National Grid-Distributed Solar (SMART)-44835</v>
      </c>
      <c r="G5558" s="11" t="s">
        <v>131</v>
      </c>
      <c r="H5558" s="11" t="s">
        <v>49</v>
      </c>
      <c r="I5558" s="11" t="s">
        <v>150</v>
      </c>
      <c r="J5558" s="11" t="s">
        <v>150</v>
      </c>
      <c r="K5558" s="11" t="str">
        <f>IFERROR(INDEX('EDC Component Dictionary'!$C$5:$C$37,MATCH('Rates Database'!J5558,'EDC Component Dictionary'!$B$5:$B$37,0)), "Energy Supply")</f>
        <v>Other</v>
      </c>
      <c r="L5558" s="12">
        <v>3.96E-3</v>
      </c>
      <c r="M5558" s="12"/>
    </row>
    <row r="5559" spans="1:13" x14ac:dyDescent="0.3">
      <c r="A5559" s="18">
        <v>5557</v>
      </c>
      <c r="B5559" s="18">
        <f t="shared" si="172"/>
        <v>2022</v>
      </c>
      <c r="C5559" s="17">
        <v>44805</v>
      </c>
      <c r="D5559" s="18" t="s">
        <v>130</v>
      </c>
      <c r="E5559" s="18" t="s">
        <v>164</v>
      </c>
      <c r="F5559" s="18" t="str">
        <f t="shared" si="173"/>
        <v>National Grid-Distributed Solar (SMART)-44805</v>
      </c>
      <c r="G5559" s="11" t="s">
        <v>131</v>
      </c>
      <c r="H5559" s="11" t="s">
        <v>49</v>
      </c>
      <c r="I5559" s="11" t="s">
        <v>150</v>
      </c>
      <c r="J5559" s="11" t="s">
        <v>150</v>
      </c>
      <c r="K5559" s="11" t="str">
        <f>IFERROR(INDEX('EDC Component Dictionary'!$C$5:$C$37,MATCH('Rates Database'!J5559,'EDC Component Dictionary'!$B$5:$B$37,0)), "Energy Supply")</f>
        <v>Other</v>
      </c>
      <c r="L5559" s="12">
        <v>3.96E-3</v>
      </c>
      <c r="M5559" s="12"/>
    </row>
    <row r="5560" spans="1:13" x14ac:dyDescent="0.3">
      <c r="A5560" s="18">
        <v>5558</v>
      </c>
      <c r="B5560" s="18">
        <f t="shared" si="172"/>
        <v>2022</v>
      </c>
      <c r="C5560" s="17">
        <v>44774</v>
      </c>
      <c r="D5560" s="18" t="s">
        <v>130</v>
      </c>
      <c r="E5560" s="18" t="s">
        <v>164</v>
      </c>
      <c r="F5560" s="18" t="str">
        <f t="shared" si="173"/>
        <v>National Grid-Distributed Solar (SMART)-44774</v>
      </c>
      <c r="G5560" s="11" t="s">
        <v>131</v>
      </c>
      <c r="H5560" s="11" t="s">
        <v>49</v>
      </c>
      <c r="I5560" s="11" t="s">
        <v>150</v>
      </c>
      <c r="J5560" s="11" t="s">
        <v>150</v>
      </c>
      <c r="K5560" s="11" t="str">
        <f>IFERROR(INDEX('EDC Component Dictionary'!$C$5:$C$37,MATCH('Rates Database'!J5560,'EDC Component Dictionary'!$B$5:$B$37,0)), "Energy Supply")</f>
        <v>Other</v>
      </c>
      <c r="L5560" s="12">
        <v>3.96E-3</v>
      </c>
      <c r="M5560" s="12"/>
    </row>
    <row r="5561" spans="1:13" x14ac:dyDescent="0.3">
      <c r="A5561" s="18">
        <v>5559</v>
      </c>
      <c r="B5561" s="18">
        <f t="shared" si="172"/>
        <v>2022</v>
      </c>
      <c r="C5561" s="17">
        <v>44743</v>
      </c>
      <c r="D5561" s="18" t="s">
        <v>130</v>
      </c>
      <c r="E5561" s="18" t="s">
        <v>164</v>
      </c>
      <c r="F5561" s="18" t="str">
        <f t="shared" si="173"/>
        <v>National Grid-Distributed Solar (SMART)-44743</v>
      </c>
      <c r="G5561" s="11" t="s">
        <v>131</v>
      </c>
      <c r="H5561" s="11" t="s">
        <v>49</v>
      </c>
      <c r="I5561" s="11" t="s">
        <v>150</v>
      </c>
      <c r="J5561" s="11" t="s">
        <v>150</v>
      </c>
      <c r="K5561" s="11" t="str">
        <f>IFERROR(INDEX('EDC Component Dictionary'!$C$5:$C$37,MATCH('Rates Database'!J5561,'EDC Component Dictionary'!$B$5:$B$37,0)), "Energy Supply")</f>
        <v>Other</v>
      </c>
      <c r="L5561" s="12">
        <v>3.96E-3</v>
      </c>
      <c r="M5561" s="12"/>
    </row>
    <row r="5562" spans="1:13" x14ac:dyDescent="0.3">
      <c r="A5562" s="18">
        <v>5560</v>
      </c>
      <c r="B5562" s="18">
        <f t="shared" si="172"/>
        <v>2022</v>
      </c>
      <c r="C5562" s="17">
        <v>44713</v>
      </c>
      <c r="D5562" s="18" t="s">
        <v>130</v>
      </c>
      <c r="E5562" s="18" t="s">
        <v>164</v>
      </c>
      <c r="F5562" s="18" t="str">
        <f t="shared" si="173"/>
        <v>National Grid-Distributed Solar (SMART)-44713</v>
      </c>
      <c r="G5562" s="11" t="s">
        <v>131</v>
      </c>
      <c r="H5562" s="11" t="s">
        <v>49</v>
      </c>
      <c r="I5562" s="11" t="s">
        <v>150</v>
      </c>
      <c r="J5562" s="11" t="s">
        <v>150</v>
      </c>
      <c r="K5562" s="11" t="str">
        <f>IFERROR(INDEX('EDC Component Dictionary'!$C$5:$C$37,MATCH('Rates Database'!J5562,'EDC Component Dictionary'!$B$5:$B$37,0)), "Energy Supply")</f>
        <v>Other</v>
      </c>
      <c r="L5562" s="12">
        <v>3.96E-3</v>
      </c>
      <c r="M5562" s="12"/>
    </row>
    <row r="5563" spans="1:13" x14ac:dyDescent="0.3">
      <c r="A5563" s="18">
        <v>5561</v>
      </c>
      <c r="B5563" s="18">
        <f t="shared" si="172"/>
        <v>2022</v>
      </c>
      <c r="C5563" s="17">
        <v>44682</v>
      </c>
      <c r="D5563" s="18" t="s">
        <v>130</v>
      </c>
      <c r="E5563" s="18" t="s">
        <v>164</v>
      </c>
      <c r="F5563" s="18" t="str">
        <f t="shared" si="173"/>
        <v>National Grid-Distributed Solar (SMART)-44682</v>
      </c>
      <c r="G5563" s="11" t="s">
        <v>131</v>
      </c>
      <c r="H5563" s="11" t="s">
        <v>49</v>
      </c>
      <c r="I5563" s="11" t="s">
        <v>150</v>
      </c>
      <c r="J5563" s="11" t="s">
        <v>150</v>
      </c>
      <c r="K5563" s="11" t="str">
        <f>IFERROR(INDEX('EDC Component Dictionary'!$C$5:$C$37,MATCH('Rates Database'!J5563,'EDC Component Dictionary'!$B$5:$B$37,0)), "Energy Supply")</f>
        <v>Other</v>
      </c>
      <c r="L5563" s="12">
        <v>3.96E-3</v>
      </c>
      <c r="M5563" s="12"/>
    </row>
    <row r="5564" spans="1:13" x14ac:dyDescent="0.3">
      <c r="A5564" s="18">
        <v>5562</v>
      </c>
      <c r="B5564" s="18">
        <f t="shared" si="172"/>
        <v>2022</v>
      </c>
      <c r="C5564" s="17">
        <v>44652</v>
      </c>
      <c r="D5564" s="18" t="s">
        <v>130</v>
      </c>
      <c r="E5564" s="18" t="s">
        <v>164</v>
      </c>
      <c r="F5564" s="18" t="str">
        <f t="shared" si="173"/>
        <v>National Grid-Distributed Solar (SMART)-44652</v>
      </c>
      <c r="G5564" s="11" t="s">
        <v>131</v>
      </c>
      <c r="H5564" s="11" t="s">
        <v>49</v>
      </c>
      <c r="I5564" s="11" t="s">
        <v>150</v>
      </c>
      <c r="J5564" s="11" t="s">
        <v>150</v>
      </c>
      <c r="K5564" s="11" t="str">
        <f>IFERROR(INDEX('EDC Component Dictionary'!$C$5:$C$37,MATCH('Rates Database'!J5564,'EDC Component Dictionary'!$B$5:$B$37,0)), "Energy Supply")</f>
        <v>Other</v>
      </c>
      <c r="L5564" s="12">
        <v>3.96E-3</v>
      </c>
      <c r="M5564" s="12"/>
    </row>
    <row r="5565" spans="1:13" x14ac:dyDescent="0.3">
      <c r="A5565" s="18">
        <v>5563</v>
      </c>
      <c r="B5565" s="18">
        <f t="shared" si="172"/>
        <v>2022</v>
      </c>
      <c r="C5565" s="17">
        <v>44621</v>
      </c>
      <c r="D5565" s="18" t="s">
        <v>130</v>
      </c>
      <c r="E5565" s="18" t="s">
        <v>164</v>
      </c>
      <c r="F5565" s="18" t="str">
        <f t="shared" si="173"/>
        <v>National Grid-Distributed Solar (SMART)-44621</v>
      </c>
      <c r="G5565" s="11" t="s">
        <v>131</v>
      </c>
      <c r="H5565" s="11" t="s">
        <v>49</v>
      </c>
      <c r="I5565" s="11" t="s">
        <v>150</v>
      </c>
      <c r="J5565" s="11" t="s">
        <v>150</v>
      </c>
      <c r="K5565" s="11" t="str">
        <f>IFERROR(INDEX('EDC Component Dictionary'!$C$5:$C$37,MATCH('Rates Database'!J5565,'EDC Component Dictionary'!$B$5:$B$37,0)), "Energy Supply")</f>
        <v>Other</v>
      </c>
      <c r="L5565" s="12">
        <v>3.96E-3</v>
      </c>
      <c r="M5565" s="12"/>
    </row>
    <row r="5566" spans="1:13" x14ac:dyDescent="0.3">
      <c r="A5566" s="18">
        <v>5564</v>
      </c>
      <c r="B5566" s="18">
        <f t="shared" si="172"/>
        <v>2022</v>
      </c>
      <c r="C5566" s="17">
        <v>44593</v>
      </c>
      <c r="D5566" s="18" t="s">
        <v>130</v>
      </c>
      <c r="E5566" s="18" t="s">
        <v>164</v>
      </c>
      <c r="F5566" s="18" t="str">
        <f t="shared" si="173"/>
        <v>National Grid-Distributed Solar (SMART)-44593</v>
      </c>
      <c r="G5566" s="11" t="s">
        <v>131</v>
      </c>
      <c r="H5566" s="11" t="s">
        <v>49</v>
      </c>
      <c r="I5566" s="11" t="s">
        <v>150</v>
      </c>
      <c r="J5566" s="11" t="s">
        <v>150</v>
      </c>
      <c r="K5566" s="11" t="str">
        <f>IFERROR(INDEX('EDC Component Dictionary'!$C$5:$C$37,MATCH('Rates Database'!J5566,'EDC Component Dictionary'!$B$5:$B$37,0)), "Energy Supply")</f>
        <v>Other</v>
      </c>
      <c r="L5566" s="12">
        <v>3.96E-3</v>
      </c>
      <c r="M5566" s="12"/>
    </row>
    <row r="5567" spans="1:13" x14ac:dyDescent="0.3">
      <c r="A5567" s="18">
        <v>5565</v>
      </c>
      <c r="B5567" s="18">
        <f t="shared" si="172"/>
        <v>2022</v>
      </c>
      <c r="C5567" s="17">
        <v>44562</v>
      </c>
      <c r="D5567" s="18" t="s">
        <v>130</v>
      </c>
      <c r="E5567" s="18" t="s">
        <v>164</v>
      </c>
      <c r="F5567" s="18" t="str">
        <f t="shared" si="173"/>
        <v>National Grid-Distributed Solar (SMART)-44562</v>
      </c>
      <c r="G5567" s="11" t="s">
        <v>131</v>
      </c>
      <c r="H5567" s="11" t="s">
        <v>49</v>
      </c>
      <c r="I5567" s="11" t="s">
        <v>150</v>
      </c>
      <c r="J5567" s="11" t="s">
        <v>150</v>
      </c>
      <c r="K5567" s="11" t="str">
        <f>IFERROR(INDEX('EDC Component Dictionary'!$C$5:$C$37,MATCH('Rates Database'!J5567,'EDC Component Dictionary'!$B$5:$B$37,0)), "Energy Supply")</f>
        <v>Other</v>
      </c>
      <c r="L5567" s="12">
        <v>3.96E-3</v>
      </c>
      <c r="M5567" s="12"/>
    </row>
    <row r="5568" spans="1:13" x14ac:dyDescent="0.3">
      <c r="A5568" s="18">
        <v>5566</v>
      </c>
      <c r="B5568" s="18">
        <f t="shared" si="172"/>
        <v>2021</v>
      </c>
      <c r="C5568" s="17">
        <v>44531</v>
      </c>
      <c r="D5568" s="18" t="s">
        <v>130</v>
      </c>
      <c r="E5568" s="18" t="s">
        <v>164</v>
      </c>
      <c r="F5568" s="18" t="str">
        <f t="shared" si="173"/>
        <v>National Grid-Distributed Solar (SMART)-44531</v>
      </c>
      <c r="G5568" s="11" t="s">
        <v>131</v>
      </c>
      <c r="H5568" s="11" t="s">
        <v>49</v>
      </c>
      <c r="I5568" s="11" t="s">
        <v>150</v>
      </c>
      <c r="J5568" s="11" t="s">
        <v>150</v>
      </c>
      <c r="K5568" s="11" t="str">
        <f>IFERROR(INDEX('EDC Component Dictionary'!$C$5:$C$37,MATCH('Rates Database'!J5568,'EDC Component Dictionary'!$B$5:$B$37,0)), "Energy Supply")</f>
        <v>Other</v>
      </c>
      <c r="L5568" s="12">
        <v>3.15E-3</v>
      </c>
      <c r="M5568" s="12"/>
    </row>
    <row r="5569" spans="1:13" x14ac:dyDescent="0.3">
      <c r="A5569" s="18">
        <v>5567</v>
      </c>
      <c r="B5569" s="18">
        <f t="shared" si="172"/>
        <v>2021</v>
      </c>
      <c r="C5569" s="17">
        <v>44501</v>
      </c>
      <c r="D5569" s="18" t="s">
        <v>130</v>
      </c>
      <c r="E5569" s="18" t="s">
        <v>164</v>
      </c>
      <c r="F5569" s="18" t="str">
        <f t="shared" si="173"/>
        <v>National Grid-Distributed Solar (SMART)-44501</v>
      </c>
      <c r="G5569" s="11" t="s">
        <v>131</v>
      </c>
      <c r="H5569" s="11" t="s">
        <v>49</v>
      </c>
      <c r="I5569" s="11" t="s">
        <v>150</v>
      </c>
      <c r="J5569" s="11" t="s">
        <v>150</v>
      </c>
      <c r="K5569" s="11" t="str">
        <f>IFERROR(INDEX('EDC Component Dictionary'!$C$5:$C$37,MATCH('Rates Database'!J5569,'EDC Component Dictionary'!$B$5:$B$37,0)), "Energy Supply")</f>
        <v>Other</v>
      </c>
      <c r="L5569" s="12">
        <v>3.15E-3</v>
      </c>
      <c r="M5569" s="12"/>
    </row>
    <row r="5570" spans="1:13" x14ac:dyDescent="0.3">
      <c r="A5570" s="18">
        <v>5568</v>
      </c>
      <c r="B5570" s="18">
        <f t="shared" si="172"/>
        <v>2021</v>
      </c>
      <c r="C5570" s="17">
        <v>44470</v>
      </c>
      <c r="D5570" s="18" t="s">
        <v>130</v>
      </c>
      <c r="E5570" s="18" t="s">
        <v>164</v>
      </c>
      <c r="F5570" s="18" t="str">
        <f t="shared" si="173"/>
        <v>National Grid-Distributed Solar (SMART)-44470</v>
      </c>
      <c r="G5570" s="11" t="s">
        <v>131</v>
      </c>
      <c r="H5570" s="11" t="s">
        <v>49</v>
      </c>
      <c r="I5570" s="11" t="s">
        <v>150</v>
      </c>
      <c r="J5570" s="11" t="s">
        <v>150</v>
      </c>
      <c r="K5570" s="11" t="str">
        <f>IFERROR(INDEX('EDC Component Dictionary'!$C$5:$C$37,MATCH('Rates Database'!J5570,'EDC Component Dictionary'!$B$5:$B$37,0)), "Energy Supply")</f>
        <v>Other</v>
      </c>
      <c r="L5570" s="12">
        <v>3.15E-3</v>
      </c>
      <c r="M5570" s="12"/>
    </row>
    <row r="5571" spans="1:13" x14ac:dyDescent="0.3">
      <c r="A5571" s="18">
        <v>5569</v>
      </c>
      <c r="B5571" s="18">
        <f t="shared" ref="B5571:B5634" si="174">YEAR(C5571)</f>
        <v>2021</v>
      </c>
      <c r="C5571" s="17">
        <v>44440</v>
      </c>
      <c r="D5571" s="18" t="s">
        <v>130</v>
      </c>
      <c r="E5571" s="18" t="s">
        <v>164</v>
      </c>
      <c r="F5571" s="18" t="str">
        <f t="shared" si="173"/>
        <v>National Grid-Distributed Solar (SMART)-44440</v>
      </c>
      <c r="G5571" s="11" t="s">
        <v>131</v>
      </c>
      <c r="H5571" s="11" t="s">
        <v>49</v>
      </c>
      <c r="I5571" s="11" t="s">
        <v>150</v>
      </c>
      <c r="J5571" s="11" t="s">
        <v>150</v>
      </c>
      <c r="K5571" s="11" t="str">
        <f>IFERROR(INDEX('EDC Component Dictionary'!$C$5:$C$37,MATCH('Rates Database'!J5571,'EDC Component Dictionary'!$B$5:$B$37,0)), "Energy Supply")</f>
        <v>Other</v>
      </c>
      <c r="L5571" s="12">
        <v>3.15E-3</v>
      </c>
      <c r="M5571" s="12"/>
    </row>
    <row r="5572" spans="1:13" x14ac:dyDescent="0.3">
      <c r="A5572" s="18">
        <v>5570</v>
      </c>
      <c r="B5572" s="18">
        <f t="shared" si="174"/>
        <v>2021</v>
      </c>
      <c r="C5572" s="17">
        <v>44409</v>
      </c>
      <c r="D5572" s="18" t="s">
        <v>130</v>
      </c>
      <c r="E5572" s="18" t="s">
        <v>164</v>
      </c>
      <c r="F5572" s="18" t="str">
        <f t="shared" ref="F5572:F5635" si="175">_xlfn.CONCAT(E5572,"-",J5572,"-",C5572)</f>
        <v>National Grid-Distributed Solar (SMART)-44409</v>
      </c>
      <c r="G5572" s="11" t="s">
        <v>131</v>
      </c>
      <c r="H5572" s="11" t="s">
        <v>49</v>
      </c>
      <c r="I5572" s="11" t="s">
        <v>150</v>
      </c>
      <c r="J5572" s="11" t="s">
        <v>150</v>
      </c>
      <c r="K5572" s="11" t="str">
        <f>IFERROR(INDEX('EDC Component Dictionary'!$C$5:$C$37,MATCH('Rates Database'!J5572,'EDC Component Dictionary'!$B$5:$B$37,0)), "Energy Supply")</f>
        <v>Other</v>
      </c>
      <c r="L5572" s="12">
        <v>3.15E-3</v>
      </c>
      <c r="M5572" s="12"/>
    </row>
    <row r="5573" spans="1:13" x14ac:dyDescent="0.3">
      <c r="A5573" s="18">
        <v>5571</v>
      </c>
      <c r="B5573" s="18">
        <f t="shared" si="174"/>
        <v>2021</v>
      </c>
      <c r="C5573" s="17">
        <v>44378</v>
      </c>
      <c r="D5573" s="18" t="s">
        <v>130</v>
      </c>
      <c r="E5573" s="18" t="s">
        <v>164</v>
      </c>
      <c r="F5573" s="18" t="str">
        <f t="shared" si="175"/>
        <v>National Grid-Distributed Solar (SMART)-44378</v>
      </c>
      <c r="G5573" s="11" t="s">
        <v>131</v>
      </c>
      <c r="H5573" s="11" t="s">
        <v>49</v>
      </c>
      <c r="I5573" s="11" t="s">
        <v>150</v>
      </c>
      <c r="J5573" s="11" t="s">
        <v>150</v>
      </c>
      <c r="K5573" s="11" t="str">
        <f>IFERROR(INDEX('EDC Component Dictionary'!$C$5:$C$37,MATCH('Rates Database'!J5573,'EDC Component Dictionary'!$B$5:$B$37,0)), "Energy Supply")</f>
        <v>Other</v>
      </c>
      <c r="L5573" s="12">
        <v>3.15E-3</v>
      </c>
      <c r="M5573" s="12"/>
    </row>
    <row r="5574" spans="1:13" x14ac:dyDescent="0.3">
      <c r="A5574" s="18">
        <v>5572</v>
      </c>
      <c r="B5574" s="18">
        <f t="shared" si="174"/>
        <v>2021</v>
      </c>
      <c r="C5574" s="17">
        <v>44348</v>
      </c>
      <c r="D5574" s="18" t="s">
        <v>130</v>
      </c>
      <c r="E5574" s="18" t="s">
        <v>164</v>
      </c>
      <c r="F5574" s="18" t="str">
        <f t="shared" si="175"/>
        <v>National Grid-Distributed Solar (SMART)-44348</v>
      </c>
      <c r="G5574" s="11" t="s">
        <v>131</v>
      </c>
      <c r="H5574" s="11" t="s">
        <v>49</v>
      </c>
      <c r="I5574" s="11" t="s">
        <v>150</v>
      </c>
      <c r="J5574" s="11" t="s">
        <v>150</v>
      </c>
      <c r="K5574" s="11" t="str">
        <f>IFERROR(INDEX('EDC Component Dictionary'!$C$5:$C$37,MATCH('Rates Database'!J5574,'EDC Component Dictionary'!$B$5:$B$37,0)), "Energy Supply")</f>
        <v>Other</v>
      </c>
      <c r="L5574" s="12">
        <v>3.15E-3</v>
      </c>
      <c r="M5574" s="12"/>
    </row>
    <row r="5575" spans="1:13" x14ac:dyDescent="0.3">
      <c r="A5575" s="18">
        <v>5573</v>
      </c>
      <c r="B5575" s="18">
        <f t="shared" si="174"/>
        <v>2021</v>
      </c>
      <c r="C5575" s="17">
        <v>44317</v>
      </c>
      <c r="D5575" s="18" t="s">
        <v>130</v>
      </c>
      <c r="E5575" s="18" t="s">
        <v>164</v>
      </c>
      <c r="F5575" s="18" t="str">
        <f t="shared" si="175"/>
        <v>National Grid-Distributed Solar (SMART)-44317</v>
      </c>
      <c r="G5575" s="11" t="s">
        <v>131</v>
      </c>
      <c r="H5575" s="11" t="s">
        <v>49</v>
      </c>
      <c r="I5575" s="11" t="s">
        <v>150</v>
      </c>
      <c r="J5575" s="11" t="s">
        <v>150</v>
      </c>
      <c r="K5575" s="11" t="str">
        <f>IFERROR(INDEX('EDC Component Dictionary'!$C$5:$C$37,MATCH('Rates Database'!J5575,'EDC Component Dictionary'!$B$5:$B$37,0)), "Energy Supply")</f>
        <v>Other</v>
      </c>
      <c r="L5575" s="12">
        <v>3.15E-3</v>
      </c>
      <c r="M5575" s="12"/>
    </row>
    <row r="5576" spans="1:13" x14ac:dyDescent="0.3">
      <c r="A5576" s="18">
        <v>5574</v>
      </c>
      <c r="B5576" s="18">
        <f t="shared" si="174"/>
        <v>2021</v>
      </c>
      <c r="C5576" s="17">
        <v>44287</v>
      </c>
      <c r="D5576" s="18" t="s">
        <v>130</v>
      </c>
      <c r="E5576" s="18" t="s">
        <v>164</v>
      </c>
      <c r="F5576" s="18" t="str">
        <f t="shared" si="175"/>
        <v>National Grid-Distributed Solar (SMART)-44287</v>
      </c>
      <c r="G5576" s="11" t="s">
        <v>131</v>
      </c>
      <c r="H5576" s="11" t="s">
        <v>49</v>
      </c>
      <c r="I5576" s="11" t="s">
        <v>150</v>
      </c>
      <c r="J5576" s="11" t="s">
        <v>150</v>
      </c>
      <c r="K5576" s="11" t="str">
        <f>IFERROR(INDEX('EDC Component Dictionary'!$C$5:$C$37,MATCH('Rates Database'!J5576,'EDC Component Dictionary'!$B$5:$B$37,0)), "Energy Supply")</f>
        <v>Other</v>
      </c>
      <c r="L5576" s="12">
        <v>3.15E-3</v>
      </c>
      <c r="M5576" s="12"/>
    </row>
    <row r="5577" spans="1:13" x14ac:dyDescent="0.3">
      <c r="A5577" s="18">
        <v>5575</v>
      </c>
      <c r="B5577" s="18">
        <f t="shared" si="174"/>
        <v>2021</v>
      </c>
      <c r="C5577" s="17">
        <v>44256</v>
      </c>
      <c r="D5577" s="18" t="s">
        <v>130</v>
      </c>
      <c r="E5577" s="18" t="s">
        <v>164</v>
      </c>
      <c r="F5577" s="18" t="str">
        <f t="shared" si="175"/>
        <v>National Grid-Distributed Solar (SMART)-44256</v>
      </c>
      <c r="G5577" s="11" t="s">
        <v>131</v>
      </c>
      <c r="H5577" s="11" t="s">
        <v>49</v>
      </c>
      <c r="I5577" s="11" t="s">
        <v>150</v>
      </c>
      <c r="J5577" s="11" t="s">
        <v>150</v>
      </c>
      <c r="K5577" s="11" t="str">
        <f>IFERROR(INDEX('EDC Component Dictionary'!$C$5:$C$37,MATCH('Rates Database'!J5577,'EDC Component Dictionary'!$B$5:$B$37,0)), "Energy Supply")</f>
        <v>Other</v>
      </c>
      <c r="L5577" s="12">
        <v>3.15E-3</v>
      </c>
      <c r="M5577" s="12"/>
    </row>
    <row r="5578" spans="1:13" x14ac:dyDescent="0.3">
      <c r="A5578" s="18">
        <v>5576</v>
      </c>
      <c r="B5578" s="18">
        <f t="shared" si="174"/>
        <v>2021</v>
      </c>
      <c r="C5578" s="17">
        <v>44228</v>
      </c>
      <c r="D5578" s="18" t="s">
        <v>130</v>
      </c>
      <c r="E5578" s="18" t="s">
        <v>164</v>
      </c>
      <c r="F5578" s="18" t="str">
        <f t="shared" si="175"/>
        <v>National Grid-Distributed Solar (SMART)-44228</v>
      </c>
      <c r="G5578" s="11" t="s">
        <v>131</v>
      </c>
      <c r="H5578" s="11" t="s">
        <v>49</v>
      </c>
      <c r="I5578" s="11" t="s">
        <v>150</v>
      </c>
      <c r="J5578" s="11" t="s">
        <v>150</v>
      </c>
      <c r="K5578" s="11" t="str">
        <f>IFERROR(INDEX('EDC Component Dictionary'!$C$5:$C$37,MATCH('Rates Database'!J5578,'EDC Component Dictionary'!$B$5:$B$37,0)), "Energy Supply")</f>
        <v>Other</v>
      </c>
      <c r="L5578" s="12">
        <v>3.15E-3</v>
      </c>
      <c r="M5578" s="12"/>
    </row>
    <row r="5579" spans="1:13" x14ac:dyDescent="0.3">
      <c r="A5579" s="18">
        <v>5577</v>
      </c>
      <c r="B5579" s="18">
        <f t="shared" si="174"/>
        <v>2021</v>
      </c>
      <c r="C5579" s="17">
        <v>44197</v>
      </c>
      <c r="D5579" s="18" t="s">
        <v>130</v>
      </c>
      <c r="E5579" s="18" t="s">
        <v>164</v>
      </c>
      <c r="F5579" s="18" t="str">
        <f t="shared" si="175"/>
        <v>National Grid-Distributed Solar (SMART)-44197</v>
      </c>
      <c r="G5579" s="11" t="s">
        <v>131</v>
      </c>
      <c r="H5579" s="11" t="s">
        <v>49</v>
      </c>
      <c r="I5579" s="11" t="s">
        <v>150</v>
      </c>
      <c r="J5579" s="11" t="s">
        <v>150</v>
      </c>
      <c r="K5579" s="11" t="str">
        <f>IFERROR(INDEX('EDC Component Dictionary'!$C$5:$C$37,MATCH('Rates Database'!J5579,'EDC Component Dictionary'!$B$5:$B$37,0)), "Energy Supply")</f>
        <v>Other</v>
      </c>
      <c r="L5579" s="12">
        <v>3.15E-3</v>
      </c>
      <c r="M5579" s="12"/>
    </row>
    <row r="5580" spans="1:13" x14ac:dyDescent="0.3">
      <c r="A5580" s="18">
        <v>5578</v>
      </c>
      <c r="B5580" s="18">
        <f t="shared" si="174"/>
        <v>2020</v>
      </c>
      <c r="C5580" s="17">
        <v>44166</v>
      </c>
      <c r="D5580" s="18" t="s">
        <v>130</v>
      </c>
      <c r="E5580" s="18" t="s">
        <v>164</v>
      </c>
      <c r="F5580" s="18" t="str">
        <f t="shared" si="175"/>
        <v>National Grid-Distributed Solar (SMART)-44166</v>
      </c>
      <c r="G5580" s="11" t="s">
        <v>131</v>
      </c>
      <c r="H5580" s="11" t="s">
        <v>49</v>
      </c>
      <c r="I5580" s="11" t="s">
        <v>150</v>
      </c>
      <c r="J5580" s="11" t="s">
        <v>150</v>
      </c>
      <c r="K5580" s="11" t="str">
        <f>IFERROR(INDEX('EDC Component Dictionary'!$C$5:$C$37,MATCH('Rates Database'!J5580,'EDC Component Dictionary'!$B$5:$B$37,0)), "Energy Supply")</f>
        <v>Other</v>
      </c>
      <c r="L5580" s="12">
        <v>-3.62E-3</v>
      </c>
      <c r="M5580" s="12"/>
    </row>
    <row r="5581" spans="1:13" x14ac:dyDescent="0.3">
      <c r="A5581" s="18">
        <v>5579</v>
      </c>
      <c r="B5581" s="18">
        <f t="shared" si="174"/>
        <v>2020</v>
      </c>
      <c r="C5581" s="17">
        <v>44136</v>
      </c>
      <c r="D5581" s="18" t="s">
        <v>130</v>
      </c>
      <c r="E5581" s="18" t="s">
        <v>164</v>
      </c>
      <c r="F5581" s="18" t="str">
        <f t="shared" si="175"/>
        <v>National Grid-Distributed Solar (SMART)-44136</v>
      </c>
      <c r="G5581" s="11" t="s">
        <v>131</v>
      </c>
      <c r="H5581" s="11" t="s">
        <v>49</v>
      </c>
      <c r="I5581" s="11" t="s">
        <v>150</v>
      </c>
      <c r="J5581" s="11" t="s">
        <v>150</v>
      </c>
      <c r="K5581" s="11" t="str">
        <f>IFERROR(INDEX('EDC Component Dictionary'!$C$5:$C$37,MATCH('Rates Database'!J5581,'EDC Component Dictionary'!$B$5:$B$37,0)), "Energy Supply")</f>
        <v>Other</v>
      </c>
      <c r="L5581" s="12">
        <v>-3.62E-3</v>
      </c>
      <c r="M5581" s="12"/>
    </row>
    <row r="5582" spans="1:13" x14ac:dyDescent="0.3">
      <c r="A5582" s="18">
        <v>5580</v>
      </c>
      <c r="B5582" s="18">
        <f t="shared" si="174"/>
        <v>2020</v>
      </c>
      <c r="C5582" s="17">
        <v>44105</v>
      </c>
      <c r="D5582" s="18" t="s">
        <v>130</v>
      </c>
      <c r="E5582" s="18" t="s">
        <v>164</v>
      </c>
      <c r="F5582" s="18" t="str">
        <f t="shared" si="175"/>
        <v>National Grid-Distributed Solar (SMART)-44105</v>
      </c>
      <c r="G5582" s="11" t="s">
        <v>131</v>
      </c>
      <c r="H5582" s="11" t="s">
        <v>49</v>
      </c>
      <c r="I5582" s="11" t="s">
        <v>150</v>
      </c>
      <c r="J5582" s="11" t="s">
        <v>150</v>
      </c>
      <c r="K5582" s="11" t="str">
        <f>IFERROR(INDEX('EDC Component Dictionary'!$C$5:$C$37,MATCH('Rates Database'!J5582,'EDC Component Dictionary'!$B$5:$B$37,0)), "Energy Supply")</f>
        <v>Other</v>
      </c>
      <c r="L5582" s="12">
        <v>-3.62E-3</v>
      </c>
      <c r="M5582" s="12"/>
    </row>
    <row r="5583" spans="1:13" x14ac:dyDescent="0.3">
      <c r="A5583" s="18">
        <v>5581</v>
      </c>
      <c r="B5583" s="18">
        <f t="shared" si="174"/>
        <v>2020</v>
      </c>
      <c r="C5583" s="17">
        <v>44075</v>
      </c>
      <c r="D5583" s="18" t="s">
        <v>130</v>
      </c>
      <c r="E5583" s="18" t="s">
        <v>164</v>
      </c>
      <c r="F5583" s="18" t="str">
        <f t="shared" si="175"/>
        <v>National Grid-Distributed Solar (SMART)-44075</v>
      </c>
      <c r="G5583" s="11" t="s">
        <v>131</v>
      </c>
      <c r="H5583" s="11" t="s">
        <v>49</v>
      </c>
      <c r="I5583" s="11" t="s">
        <v>150</v>
      </c>
      <c r="J5583" s="11" t="s">
        <v>150</v>
      </c>
      <c r="K5583" s="11" t="str">
        <f>IFERROR(INDEX('EDC Component Dictionary'!$C$5:$C$37,MATCH('Rates Database'!J5583,'EDC Component Dictionary'!$B$5:$B$37,0)), "Energy Supply")</f>
        <v>Other</v>
      </c>
      <c r="L5583" s="12">
        <v>-3.62E-3</v>
      </c>
      <c r="M5583" s="12"/>
    </row>
    <row r="5584" spans="1:13" x14ac:dyDescent="0.3">
      <c r="A5584" s="18">
        <v>5582</v>
      </c>
      <c r="B5584" s="18">
        <f t="shared" si="174"/>
        <v>2020</v>
      </c>
      <c r="C5584" s="17">
        <v>44044</v>
      </c>
      <c r="D5584" s="18" t="s">
        <v>130</v>
      </c>
      <c r="E5584" s="18" t="s">
        <v>164</v>
      </c>
      <c r="F5584" s="18" t="str">
        <f t="shared" si="175"/>
        <v>National Grid-Distributed Solar (SMART)-44044</v>
      </c>
      <c r="G5584" s="11" t="s">
        <v>131</v>
      </c>
      <c r="H5584" s="11" t="s">
        <v>49</v>
      </c>
      <c r="I5584" s="11" t="s">
        <v>150</v>
      </c>
      <c r="J5584" s="11" t="s">
        <v>150</v>
      </c>
      <c r="K5584" s="11" t="str">
        <f>IFERROR(INDEX('EDC Component Dictionary'!$C$5:$C$37,MATCH('Rates Database'!J5584,'EDC Component Dictionary'!$B$5:$B$37,0)), "Energy Supply")</f>
        <v>Other</v>
      </c>
      <c r="L5584" s="12">
        <v>-3.62E-3</v>
      </c>
      <c r="M5584" s="12"/>
    </row>
    <row r="5585" spans="1:13" x14ac:dyDescent="0.3">
      <c r="A5585" s="18">
        <v>5583</v>
      </c>
      <c r="B5585" s="18">
        <f t="shared" si="174"/>
        <v>2020</v>
      </c>
      <c r="C5585" s="17">
        <v>44013</v>
      </c>
      <c r="D5585" s="18" t="s">
        <v>130</v>
      </c>
      <c r="E5585" s="18" t="s">
        <v>164</v>
      </c>
      <c r="F5585" s="18" t="str">
        <f t="shared" si="175"/>
        <v>National Grid-Distributed Solar (SMART)-44013</v>
      </c>
      <c r="G5585" s="11" t="s">
        <v>131</v>
      </c>
      <c r="H5585" s="11" t="s">
        <v>49</v>
      </c>
      <c r="I5585" s="11" t="s">
        <v>150</v>
      </c>
      <c r="J5585" s="11" t="s">
        <v>150</v>
      </c>
      <c r="K5585" s="11" t="str">
        <f>IFERROR(INDEX('EDC Component Dictionary'!$C$5:$C$37,MATCH('Rates Database'!J5585,'EDC Component Dictionary'!$B$5:$B$37,0)), "Energy Supply")</f>
        <v>Other</v>
      </c>
      <c r="L5585" s="12">
        <v>3.5599999999999998E-3</v>
      </c>
      <c r="M5585" s="12"/>
    </row>
    <row r="5586" spans="1:13" x14ac:dyDescent="0.3">
      <c r="A5586" s="18">
        <v>5584</v>
      </c>
      <c r="B5586" s="18">
        <f t="shared" si="174"/>
        <v>2020</v>
      </c>
      <c r="C5586" s="17">
        <v>43983</v>
      </c>
      <c r="D5586" s="18" t="s">
        <v>130</v>
      </c>
      <c r="E5586" s="18" t="s">
        <v>164</v>
      </c>
      <c r="F5586" s="18" t="str">
        <f t="shared" si="175"/>
        <v>National Grid-Distributed Solar (SMART)-43983</v>
      </c>
      <c r="G5586" s="11" t="s">
        <v>131</v>
      </c>
      <c r="H5586" s="11" t="s">
        <v>49</v>
      </c>
      <c r="I5586" s="11" t="s">
        <v>150</v>
      </c>
      <c r="J5586" s="11" t="s">
        <v>150</v>
      </c>
      <c r="K5586" s="11" t="str">
        <f>IFERROR(INDEX('EDC Component Dictionary'!$C$5:$C$37,MATCH('Rates Database'!J5586,'EDC Component Dictionary'!$B$5:$B$37,0)), "Energy Supply")</f>
        <v>Other</v>
      </c>
      <c r="L5586" s="12">
        <v>3.5599999999999998E-3</v>
      </c>
      <c r="M5586" s="12"/>
    </row>
    <row r="5587" spans="1:13" x14ac:dyDescent="0.3">
      <c r="A5587" s="18">
        <v>5585</v>
      </c>
      <c r="B5587" s="18">
        <f t="shared" si="174"/>
        <v>2020</v>
      </c>
      <c r="C5587" s="17">
        <v>43952</v>
      </c>
      <c r="D5587" s="18" t="s">
        <v>130</v>
      </c>
      <c r="E5587" s="18" t="s">
        <v>164</v>
      </c>
      <c r="F5587" s="18" t="str">
        <f t="shared" si="175"/>
        <v>National Grid-Distributed Solar (SMART)-43952</v>
      </c>
      <c r="G5587" s="11" t="s">
        <v>131</v>
      </c>
      <c r="H5587" s="11" t="s">
        <v>49</v>
      </c>
      <c r="I5587" s="11" t="s">
        <v>150</v>
      </c>
      <c r="J5587" s="11" t="s">
        <v>150</v>
      </c>
      <c r="K5587" s="11" t="str">
        <f>IFERROR(INDEX('EDC Component Dictionary'!$C$5:$C$37,MATCH('Rates Database'!J5587,'EDC Component Dictionary'!$B$5:$B$37,0)), "Energy Supply")</f>
        <v>Other</v>
      </c>
      <c r="L5587" s="12">
        <v>3.5599999999999998E-3</v>
      </c>
      <c r="M5587" s="12"/>
    </row>
    <row r="5588" spans="1:13" x14ac:dyDescent="0.3">
      <c r="A5588" s="18">
        <v>5586</v>
      </c>
      <c r="B5588" s="18">
        <f t="shared" si="174"/>
        <v>2020</v>
      </c>
      <c r="C5588" s="17">
        <v>43922</v>
      </c>
      <c r="D5588" s="18" t="s">
        <v>130</v>
      </c>
      <c r="E5588" s="18" t="s">
        <v>164</v>
      </c>
      <c r="F5588" s="18" t="str">
        <f t="shared" si="175"/>
        <v>National Grid-Distributed Solar (SMART)-43922</v>
      </c>
      <c r="G5588" s="11" t="s">
        <v>131</v>
      </c>
      <c r="H5588" s="11" t="s">
        <v>49</v>
      </c>
      <c r="I5588" s="11" t="s">
        <v>150</v>
      </c>
      <c r="J5588" s="11" t="s">
        <v>150</v>
      </c>
      <c r="K5588" s="11" t="str">
        <f>IFERROR(INDEX('EDC Component Dictionary'!$C$5:$C$37,MATCH('Rates Database'!J5588,'EDC Component Dictionary'!$B$5:$B$37,0)), "Energy Supply")</f>
        <v>Other</v>
      </c>
      <c r="L5588" s="12">
        <v>3.5599999999999998E-3</v>
      </c>
      <c r="M5588" s="12"/>
    </row>
    <row r="5589" spans="1:13" x14ac:dyDescent="0.3">
      <c r="A5589" s="18">
        <v>5587</v>
      </c>
      <c r="B5589" s="18">
        <f t="shared" si="174"/>
        <v>2020</v>
      </c>
      <c r="C5589" s="17">
        <v>43891</v>
      </c>
      <c r="D5589" s="18" t="s">
        <v>130</v>
      </c>
      <c r="E5589" s="18" t="s">
        <v>164</v>
      </c>
      <c r="F5589" s="18" t="str">
        <f t="shared" si="175"/>
        <v>National Grid-Distributed Solar (SMART)-43891</v>
      </c>
      <c r="G5589" s="11" t="s">
        <v>131</v>
      </c>
      <c r="H5589" s="11" t="s">
        <v>49</v>
      </c>
      <c r="I5589" s="11" t="s">
        <v>150</v>
      </c>
      <c r="J5589" s="11" t="s">
        <v>150</v>
      </c>
      <c r="K5589" s="11" t="str">
        <f>IFERROR(INDEX('EDC Component Dictionary'!$C$5:$C$37,MATCH('Rates Database'!J5589,'EDC Component Dictionary'!$B$5:$B$37,0)), "Energy Supply")</f>
        <v>Other</v>
      </c>
      <c r="L5589" s="12">
        <v>3.5599999999999998E-3</v>
      </c>
      <c r="M5589" s="12"/>
    </row>
    <row r="5590" spans="1:13" x14ac:dyDescent="0.3">
      <c r="A5590" s="18">
        <v>5588</v>
      </c>
      <c r="B5590" s="18">
        <f t="shared" si="174"/>
        <v>2020</v>
      </c>
      <c r="C5590" s="17">
        <v>43862</v>
      </c>
      <c r="D5590" s="18" t="s">
        <v>130</v>
      </c>
      <c r="E5590" s="18" t="s">
        <v>164</v>
      </c>
      <c r="F5590" s="18" t="str">
        <f t="shared" si="175"/>
        <v>National Grid-Distributed Solar (SMART)-43862</v>
      </c>
      <c r="G5590" s="11" t="s">
        <v>131</v>
      </c>
      <c r="H5590" s="11" t="s">
        <v>49</v>
      </c>
      <c r="I5590" s="11" t="s">
        <v>150</v>
      </c>
      <c r="J5590" s="11" t="s">
        <v>150</v>
      </c>
      <c r="K5590" s="11" t="str">
        <f>IFERROR(INDEX('EDC Component Dictionary'!$C$5:$C$37,MATCH('Rates Database'!J5590,'EDC Component Dictionary'!$B$5:$B$37,0)), "Energy Supply")</f>
        <v>Other</v>
      </c>
      <c r="L5590" s="12">
        <v>3.5599999999999998E-3</v>
      </c>
      <c r="M5590" s="12"/>
    </row>
    <row r="5591" spans="1:13" x14ac:dyDescent="0.3">
      <c r="A5591" s="18">
        <v>5589</v>
      </c>
      <c r="B5591" s="18">
        <f t="shared" si="174"/>
        <v>2020</v>
      </c>
      <c r="C5591" s="17">
        <v>43831</v>
      </c>
      <c r="D5591" s="18" t="s">
        <v>130</v>
      </c>
      <c r="E5591" s="18" t="s">
        <v>164</v>
      </c>
      <c r="F5591" s="18" t="str">
        <f t="shared" si="175"/>
        <v>National Grid-Distributed Solar (SMART)-43831</v>
      </c>
      <c r="G5591" s="11" t="s">
        <v>131</v>
      </c>
      <c r="H5591" s="11" t="s">
        <v>49</v>
      </c>
      <c r="I5591" s="11" t="s">
        <v>150</v>
      </c>
      <c r="J5591" s="11" t="s">
        <v>150</v>
      </c>
      <c r="K5591" s="11" t="str">
        <f>IFERROR(INDEX('EDC Component Dictionary'!$C$5:$C$37,MATCH('Rates Database'!J5591,'EDC Component Dictionary'!$B$5:$B$37,0)), "Energy Supply")</f>
        <v>Other</v>
      </c>
      <c r="L5591" s="12">
        <v>3.5599999999999998E-3</v>
      </c>
      <c r="M5591" s="12"/>
    </row>
    <row r="5592" spans="1:13" x14ac:dyDescent="0.3">
      <c r="A5592" s="18">
        <v>5590</v>
      </c>
      <c r="B5592" s="18">
        <f t="shared" si="174"/>
        <v>2019</v>
      </c>
      <c r="C5592" s="17">
        <v>43800</v>
      </c>
      <c r="D5592" s="18" t="s">
        <v>130</v>
      </c>
      <c r="E5592" s="18" t="s">
        <v>164</v>
      </c>
      <c r="F5592" s="18" t="str">
        <f t="shared" si="175"/>
        <v>National Grid-Distributed Solar (SMART)-43800</v>
      </c>
      <c r="G5592" s="11" t="s">
        <v>131</v>
      </c>
      <c r="H5592" s="11" t="s">
        <v>49</v>
      </c>
      <c r="I5592" s="11" t="s">
        <v>150</v>
      </c>
      <c r="J5592" s="11" t="s">
        <v>150</v>
      </c>
      <c r="K5592" s="11" t="str">
        <f>IFERROR(INDEX('EDC Component Dictionary'!$C$5:$C$37,MATCH('Rates Database'!J5592,'EDC Component Dictionary'!$B$5:$B$37,0)), "Energy Supply")</f>
        <v>Other</v>
      </c>
      <c r="L5592" s="12">
        <v>1.4599999999999999E-3</v>
      </c>
      <c r="M5592" s="12"/>
    </row>
    <row r="5593" spans="1:13" x14ac:dyDescent="0.3">
      <c r="A5593" s="18">
        <v>5591</v>
      </c>
      <c r="B5593" s="18">
        <f t="shared" si="174"/>
        <v>2019</v>
      </c>
      <c r="C5593" s="17">
        <v>43770</v>
      </c>
      <c r="D5593" s="18" t="s">
        <v>130</v>
      </c>
      <c r="E5593" s="18" t="s">
        <v>164</v>
      </c>
      <c r="F5593" s="18" t="str">
        <f t="shared" si="175"/>
        <v>National Grid-Distributed Solar (SMART)-43770</v>
      </c>
      <c r="G5593" s="11" t="s">
        <v>131</v>
      </c>
      <c r="H5593" s="11" t="s">
        <v>49</v>
      </c>
      <c r="I5593" s="11" t="s">
        <v>150</v>
      </c>
      <c r="J5593" s="11" t="s">
        <v>150</v>
      </c>
      <c r="K5593" s="11" t="str">
        <f>IFERROR(INDEX('EDC Component Dictionary'!$C$5:$C$37,MATCH('Rates Database'!J5593,'EDC Component Dictionary'!$B$5:$B$37,0)), "Energy Supply")</f>
        <v>Other</v>
      </c>
      <c r="L5593" s="12">
        <v>1.4599999999999999E-3</v>
      </c>
      <c r="M5593" s="12"/>
    </row>
    <row r="5594" spans="1:13" x14ac:dyDescent="0.3">
      <c r="A5594" s="18">
        <v>5592</v>
      </c>
      <c r="B5594" s="18">
        <f t="shared" si="174"/>
        <v>2019</v>
      </c>
      <c r="C5594" s="17">
        <v>43739</v>
      </c>
      <c r="D5594" s="18" t="s">
        <v>130</v>
      </c>
      <c r="E5594" s="18" t="s">
        <v>164</v>
      </c>
      <c r="F5594" s="18" t="str">
        <f t="shared" si="175"/>
        <v>National Grid-Distributed Solar (SMART)-43739</v>
      </c>
      <c r="G5594" s="11" t="s">
        <v>131</v>
      </c>
      <c r="H5594" s="11" t="s">
        <v>49</v>
      </c>
      <c r="I5594" s="11" t="s">
        <v>150</v>
      </c>
      <c r="J5594" s="11" t="s">
        <v>150</v>
      </c>
      <c r="K5594" s="11" t="str">
        <f>IFERROR(INDEX('EDC Component Dictionary'!$C$5:$C$37,MATCH('Rates Database'!J5594,'EDC Component Dictionary'!$B$5:$B$37,0)), "Energy Supply")</f>
        <v>Other</v>
      </c>
      <c r="L5594" s="12">
        <v>1.4599999999999999E-3</v>
      </c>
      <c r="M5594" s="12"/>
    </row>
    <row r="5595" spans="1:13" x14ac:dyDescent="0.3">
      <c r="A5595" s="18">
        <v>5593</v>
      </c>
      <c r="B5595" s="18">
        <f t="shared" si="174"/>
        <v>2019</v>
      </c>
      <c r="C5595" s="17">
        <v>43709</v>
      </c>
      <c r="D5595" s="18" t="s">
        <v>130</v>
      </c>
      <c r="E5595" s="18" t="s">
        <v>164</v>
      </c>
      <c r="F5595" s="18" t="str">
        <f t="shared" si="175"/>
        <v>National Grid-Distributed Solar (SMART)-43709</v>
      </c>
      <c r="G5595" s="11" t="s">
        <v>131</v>
      </c>
      <c r="H5595" s="11" t="s">
        <v>49</v>
      </c>
      <c r="I5595" s="11" t="s">
        <v>150</v>
      </c>
      <c r="J5595" s="11" t="s">
        <v>150</v>
      </c>
      <c r="K5595" s="11" t="str">
        <f>IFERROR(INDEX('EDC Component Dictionary'!$C$5:$C$37,MATCH('Rates Database'!J5595,'EDC Component Dictionary'!$B$5:$B$37,0)), "Energy Supply")</f>
        <v>Other</v>
      </c>
      <c r="L5595" s="12">
        <v>1.4599999999999999E-3</v>
      </c>
      <c r="M5595" s="12"/>
    </row>
    <row r="5596" spans="1:13" x14ac:dyDescent="0.3">
      <c r="A5596" s="18">
        <v>5594</v>
      </c>
      <c r="B5596" s="18">
        <f t="shared" si="174"/>
        <v>2019</v>
      </c>
      <c r="C5596" s="17">
        <v>43678</v>
      </c>
      <c r="D5596" s="18" t="s">
        <v>130</v>
      </c>
      <c r="E5596" s="18" t="s">
        <v>164</v>
      </c>
      <c r="F5596" s="18" t="str">
        <f t="shared" si="175"/>
        <v>National Grid-Distributed Solar (SMART)-43678</v>
      </c>
      <c r="G5596" s="11" t="s">
        <v>131</v>
      </c>
      <c r="H5596" s="11" t="s">
        <v>49</v>
      </c>
      <c r="I5596" s="11" t="s">
        <v>150</v>
      </c>
      <c r="J5596" s="11" t="s">
        <v>150</v>
      </c>
      <c r="K5596" s="11" t="str">
        <f>IFERROR(INDEX('EDC Component Dictionary'!$C$5:$C$37,MATCH('Rates Database'!J5596,'EDC Component Dictionary'!$B$5:$B$37,0)), "Energy Supply")</f>
        <v>Other</v>
      </c>
      <c r="L5596" s="12">
        <v>1.4599999999999999E-3</v>
      </c>
      <c r="M5596" s="12"/>
    </row>
    <row r="5597" spans="1:13" x14ac:dyDescent="0.3">
      <c r="A5597" s="18">
        <v>5595</v>
      </c>
      <c r="B5597" s="18">
        <f t="shared" si="174"/>
        <v>2019</v>
      </c>
      <c r="C5597" s="17">
        <v>43647</v>
      </c>
      <c r="D5597" s="18" t="s">
        <v>130</v>
      </c>
      <c r="E5597" s="18" t="s">
        <v>164</v>
      </c>
      <c r="F5597" s="18" t="str">
        <f t="shared" si="175"/>
        <v>National Grid-Distributed Solar (SMART)-43647</v>
      </c>
      <c r="G5597" s="11" t="s">
        <v>131</v>
      </c>
      <c r="H5597" s="11" t="s">
        <v>49</v>
      </c>
      <c r="I5597" s="11" t="s">
        <v>150</v>
      </c>
      <c r="J5597" s="11" t="s">
        <v>150</v>
      </c>
      <c r="K5597" s="11" t="str">
        <f>IFERROR(INDEX('EDC Component Dictionary'!$C$5:$C$37,MATCH('Rates Database'!J5597,'EDC Component Dictionary'!$B$5:$B$37,0)), "Energy Supply")</f>
        <v>Other</v>
      </c>
      <c r="L5597" s="12">
        <v>1.4599999999999999E-3</v>
      </c>
      <c r="M5597" s="12"/>
    </row>
    <row r="5598" spans="1:13" x14ac:dyDescent="0.3">
      <c r="A5598" s="18">
        <v>5596</v>
      </c>
      <c r="B5598" s="18">
        <f t="shared" si="174"/>
        <v>2019</v>
      </c>
      <c r="C5598" s="17">
        <v>43617</v>
      </c>
      <c r="D5598" s="18" t="s">
        <v>130</v>
      </c>
      <c r="E5598" s="18" t="s">
        <v>164</v>
      </c>
      <c r="F5598" s="18" t="str">
        <f t="shared" si="175"/>
        <v>National Grid-Distributed Solar (SMART)-43617</v>
      </c>
      <c r="G5598" s="11" t="s">
        <v>131</v>
      </c>
      <c r="H5598" s="11" t="s">
        <v>49</v>
      </c>
      <c r="I5598" s="11" t="s">
        <v>150</v>
      </c>
      <c r="J5598" s="11" t="s">
        <v>150</v>
      </c>
      <c r="K5598" s="11" t="str">
        <f>IFERROR(INDEX('EDC Component Dictionary'!$C$5:$C$37,MATCH('Rates Database'!J5598,'EDC Component Dictionary'!$B$5:$B$37,0)), "Energy Supply")</f>
        <v>Other</v>
      </c>
      <c r="L5598" s="12">
        <v>1.4599999999999999E-3</v>
      </c>
      <c r="M5598" s="12"/>
    </row>
    <row r="5599" spans="1:13" x14ac:dyDescent="0.3">
      <c r="A5599" s="18">
        <v>5597</v>
      </c>
      <c r="B5599" s="18">
        <f t="shared" si="174"/>
        <v>2019</v>
      </c>
      <c r="C5599" s="17">
        <v>43586</v>
      </c>
      <c r="D5599" s="18" t="s">
        <v>130</v>
      </c>
      <c r="E5599" s="18" t="s">
        <v>164</v>
      </c>
      <c r="F5599" s="18" t="str">
        <f t="shared" si="175"/>
        <v>National Grid-Distributed Solar (SMART)-43586</v>
      </c>
      <c r="G5599" s="11" t="s">
        <v>131</v>
      </c>
      <c r="H5599" s="11" t="s">
        <v>49</v>
      </c>
      <c r="I5599" s="11" t="s">
        <v>150</v>
      </c>
      <c r="J5599" s="11" t="s">
        <v>150</v>
      </c>
      <c r="K5599" s="11" t="str">
        <f>IFERROR(INDEX('EDC Component Dictionary'!$C$5:$C$37,MATCH('Rates Database'!J5599,'EDC Component Dictionary'!$B$5:$B$37,0)), "Energy Supply")</f>
        <v>Other</v>
      </c>
      <c r="L5599" s="12">
        <v>1.4599999999999999E-3</v>
      </c>
      <c r="M5599" s="12"/>
    </row>
    <row r="5600" spans="1:13" x14ac:dyDescent="0.3">
      <c r="A5600" s="18">
        <v>5598</v>
      </c>
      <c r="B5600" s="18">
        <f t="shared" si="174"/>
        <v>2019</v>
      </c>
      <c r="C5600" s="17">
        <v>43556</v>
      </c>
      <c r="D5600" s="18" t="s">
        <v>130</v>
      </c>
      <c r="E5600" s="18" t="s">
        <v>164</v>
      </c>
      <c r="F5600" s="18" t="str">
        <f t="shared" si="175"/>
        <v>National Grid-Distributed Solar (SMART)-43556</v>
      </c>
      <c r="G5600" s="11" t="s">
        <v>131</v>
      </c>
      <c r="H5600" s="11" t="s">
        <v>49</v>
      </c>
      <c r="I5600" s="11" t="s">
        <v>150</v>
      </c>
      <c r="J5600" s="11" t="s">
        <v>150</v>
      </c>
      <c r="K5600" s="11" t="str">
        <f>IFERROR(INDEX('EDC Component Dictionary'!$C$5:$C$37,MATCH('Rates Database'!J5600,'EDC Component Dictionary'!$B$5:$B$37,0)), "Energy Supply")</f>
        <v>Other</v>
      </c>
      <c r="L5600" s="12">
        <v>1.4599999999999999E-3</v>
      </c>
      <c r="M5600" s="12"/>
    </row>
    <row r="5601" spans="1:13" x14ac:dyDescent="0.3">
      <c r="A5601" s="18">
        <v>5599</v>
      </c>
      <c r="B5601" s="18">
        <f t="shared" si="174"/>
        <v>2019</v>
      </c>
      <c r="C5601" s="17">
        <v>43525</v>
      </c>
      <c r="D5601" s="18" t="s">
        <v>130</v>
      </c>
      <c r="E5601" s="18" t="s">
        <v>164</v>
      </c>
      <c r="F5601" s="18" t="str">
        <f t="shared" si="175"/>
        <v>National Grid-Distributed Solar (SMART)-43525</v>
      </c>
      <c r="G5601" s="11" t="s">
        <v>131</v>
      </c>
      <c r="H5601" s="11" t="s">
        <v>49</v>
      </c>
      <c r="I5601" s="11" t="s">
        <v>150</v>
      </c>
      <c r="J5601" s="11" t="s">
        <v>150</v>
      </c>
      <c r="K5601" s="11" t="str">
        <f>IFERROR(INDEX('EDC Component Dictionary'!$C$5:$C$37,MATCH('Rates Database'!J5601,'EDC Component Dictionary'!$B$5:$B$37,0)), "Energy Supply")</f>
        <v>Other</v>
      </c>
      <c r="L5601" s="12">
        <v>1.4599999999999999E-3</v>
      </c>
      <c r="M5601" s="12"/>
    </row>
    <row r="5602" spans="1:13" x14ac:dyDescent="0.3">
      <c r="A5602" s="18">
        <v>5600</v>
      </c>
      <c r="B5602" s="18">
        <f t="shared" si="174"/>
        <v>2019</v>
      </c>
      <c r="C5602" s="17">
        <v>43497</v>
      </c>
      <c r="D5602" s="18" t="s">
        <v>130</v>
      </c>
      <c r="E5602" s="18" t="s">
        <v>164</v>
      </c>
      <c r="F5602" s="18" t="str">
        <f t="shared" si="175"/>
        <v>National Grid-Distributed Solar (SMART)-43497</v>
      </c>
      <c r="G5602" s="11" t="s">
        <v>131</v>
      </c>
      <c r="H5602" s="11" t="s">
        <v>49</v>
      </c>
      <c r="I5602" s="11" t="s">
        <v>150</v>
      </c>
      <c r="J5602" s="11" t="s">
        <v>150</v>
      </c>
      <c r="K5602" s="11" t="str">
        <f>IFERROR(INDEX('EDC Component Dictionary'!$C$5:$C$37,MATCH('Rates Database'!J5602,'EDC Component Dictionary'!$B$5:$B$37,0)), "Energy Supply")</f>
        <v>Other</v>
      </c>
      <c r="L5602" s="12">
        <v>1.4599999999999999E-3</v>
      </c>
      <c r="M5602" s="12"/>
    </row>
    <row r="5603" spans="1:13" x14ac:dyDescent="0.3">
      <c r="A5603" s="18">
        <v>5601</v>
      </c>
      <c r="B5603" s="18">
        <f t="shared" si="174"/>
        <v>2019</v>
      </c>
      <c r="C5603" s="17">
        <v>43466</v>
      </c>
      <c r="D5603" s="18" t="s">
        <v>130</v>
      </c>
      <c r="E5603" s="18" t="s">
        <v>164</v>
      </c>
      <c r="F5603" s="18" t="str">
        <f t="shared" si="175"/>
        <v>National Grid-Distributed Solar (SMART)-43466</v>
      </c>
      <c r="G5603" s="11" t="s">
        <v>131</v>
      </c>
      <c r="H5603" s="11" t="s">
        <v>49</v>
      </c>
      <c r="I5603" s="11" t="s">
        <v>150</v>
      </c>
      <c r="J5603" s="11" t="s">
        <v>150</v>
      </c>
      <c r="K5603" s="11" t="str">
        <f>IFERROR(INDEX('EDC Component Dictionary'!$C$5:$C$37,MATCH('Rates Database'!J5603,'EDC Component Dictionary'!$B$5:$B$37,0)), "Energy Supply")</f>
        <v>Other</v>
      </c>
      <c r="L5603" s="12">
        <v>1.4599999999999999E-3</v>
      </c>
      <c r="M5603" s="12"/>
    </row>
    <row r="5604" spans="1:13" x14ac:dyDescent="0.3">
      <c r="A5604" s="18">
        <v>5602</v>
      </c>
      <c r="B5604" s="18">
        <f t="shared" si="174"/>
        <v>2024</v>
      </c>
      <c r="C5604" s="17">
        <v>45352</v>
      </c>
      <c r="D5604" s="18" t="s">
        <v>130</v>
      </c>
      <c r="E5604" s="18" t="s">
        <v>164</v>
      </c>
      <c r="F5604" s="18" t="str">
        <f t="shared" si="175"/>
        <v>National Grid-Electric Vehicle Program Factor (EVPF)-45352</v>
      </c>
      <c r="G5604" s="11" t="s">
        <v>131</v>
      </c>
      <c r="H5604" s="11" t="s">
        <v>49</v>
      </c>
      <c r="I5604" s="11" t="s">
        <v>132</v>
      </c>
      <c r="J5604" s="11" t="s">
        <v>169</v>
      </c>
      <c r="K5604" s="11" t="str">
        <f>IFERROR(INDEX('EDC Component Dictionary'!$C$5:$C$37,MATCH('Rates Database'!J5604,'EDC Component Dictionary'!$B$5:$B$37,0)), "Energy Supply")</f>
        <v>Other</v>
      </c>
      <c r="L5604" s="12">
        <v>1.8000000000000001E-4</v>
      </c>
      <c r="M5604" s="12"/>
    </row>
    <row r="5605" spans="1:13" x14ac:dyDescent="0.3">
      <c r="A5605" s="18">
        <v>5603</v>
      </c>
      <c r="B5605" s="18">
        <f t="shared" si="174"/>
        <v>2024</v>
      </c>
      <c r="C5605" s="17">
        <v>45323</v>
      </c>
      <c r="D5605" s="18" t="s">
        <v>130</v>
      </c>
      <c r="E5605" s="18" t="s">
        <v>164</v>
      </c>
      <c r="F5605" s="18" t="str">
        <f t="shared" si="175"/>
        <v>National Grid-Electric Vehicle Program Factor (EVPF)-45323</v>
      </c>
      <c r="G5605" s="11" t="s">
        <v>131</v>
      </c>
      <c r="H5605" s="11" t="s">
        <v>49</v>
      </c>
      <c r="I5605" s="11" t="s">
        <v>132</v>
      </c>
      <c r="J5605" s="11" t="s">
        <v>169</v>
      </c>
      <c r="K5605" s="11" t="str">
        <f>IFERROR(INDEX('EDC Component Dictionary'!$C$5:$C$37,MATCH('Rates Database'!J5605,'EDC Component Dictionary'!$B$5:$B$37,0)), "Energy Supply")</f>
        <v>Other</v>
      </c>
      <c r="L5605" s="12">
        <v>1.8000000000000001E-4</v>
      </c>
      <c r="M5605" s="12"/>
    </row>
    <row r="5606" spans="1:13" x14ac:dyDescent="0.3">
      <c r="A5606" s="18">
        <v>5604</v>
      </c>
      <c r="B5606" s="18">
        <f t="shared" si="174"/>
        <v>2024</v>
      </c>
      <c r="C5606" s="17">
        <v>45292</v>
      </c>
      <c r="D5606" s="18" t="s">
        <v>130</v>
      </c>
      <c r="E5606" s="18" t="s">
        <v>164</v>
      </c>
      <c r="F5606" s="18" t="str">
        <f t="shared" si="175"/>
        <v>National Grid-Electric Vehicle Program Factor (EVPF)-45292</v>
      </c>
      <c r="G5606" s="11" t="s">
        <v>131</v>
      </c>
      <c r="H5606" s="11" t="s">
        <v>49</v>
      </c>
      <c r="I5606" s="11" t="s">
        <v>132</v>
      </c>
      <c r="J5606" s="11" t="s">
        <v>169</v>
      </c>
      <c r="K5606" s="11" t="str">
        <f>IFERROR(INDEX('EDC Component Dictionary'!$C$5:$C$37,MATCH('Rates Database'!J5606,'EDC Component Dictionary'!$B$5:$B$37,0)), "Energy Supply")</f>
        <v>Other</v>
      </c>
      <c r="L5606" s="12">
        <v>1.8000000000000001E-4</v>
      </c>
      <c r="M5606" s="12"/>
    </row>
    <row r="5607" spans="1:13" x14ac:dyDescent="0.3">
      <c r="A5607" s="18">
        <v>5605</v>
      </c>
      <c r="B5607" s="18">
        <f t="shared" si="174"/>
        <v>2023</v>
      </c>
      <c r="C5607" s="17">
        <v>45261</v>
      </c>
      <c r="D5607" s="18" t="s">
        <v>130</v>
      </c>
      <c r="E5607" s="18" t="s">
        <v>164</v>
      </c>
      <c r="F5607" s="18" t="str">
        <f t="shared" si="175"/>
        <v>National Grid-Electric Vehicle Program Factor (EVPF)-45261</v>
      </c>
      <c r="G5607" s="11" t="s">
        <v>131</v>
      </c>
      <c r="H5607" s="11" t="s">
        <v>49</v>
      </c>
      <c r="I5607" s="11" t="s">
        <v>132</v>
      </c>
      <c r="J5607" s="11" t="s">
        <v>169</v>
      </c>
      <c r="K5607" s="11" t="str">
        <f>IFERROR(INDEX('EDC Component Dictionary'!$C$5:$C$37,MATCH('Rates Database'!J5607,'EDC Component Dictionary'!$B$5:$B$37,0)), "Energy Supply")</f>
        <v>Other</v>
      </c>
      <c r="L5607" s="12">
        <v>1.8000000000000001E-4</v>
      </c>
      <c r="M5607" s="12"/>
    </row>
    <row r="5608" spans="1:13" x14ac:dyDescent="0.3">
      <c r="A5608" s="18">
        <v>5606</v>
      </c>
      <c r="B5608" s="18">
        <f t="shared" si="174"/>
        <v>2023</v>
      </c>
      <c r="C5608" s="17">
        <v>45231</v>
      </c>
      <c r="D5608" s="18" t="s">
        <v>130</v>
      </c>
      <c r="E5608" s="18" t="s">
        <v>164</v>
      </c>
      <c r="F5608" s="18" t="str">
        <f t="shared" si="175"/>
        <v>National Grid-Electric Vehicle Program Factor (EVPF)-45231</v>
      </c>
      <c r="G5608" s="11" t="s">
        <v>131</v>
      </c>
      <c r="H5608" s="11" t="s">
        <v>49</v>
      </c>
      <c r="I5608" s="11" t="s">
        <v>132</v>
      </c>
      <c r="J5608" s="11" t="s">
        <v>169</v>
      </c>
      <c r="K5608" s="11" t="str">
        <f>IFERROR(INDEX('EDC Component Dictionary'!$C$5:$C$37,MATCH('Rates Database'!J5608,'EDC Component Dictionary'!$B$5:$B$37,0)), "Energy Supply")</f>
        <v>Other</v>
      </c>
      <c r="L5608" s="12">
        <v>1.8000000000000001E-4</v>
      </c>
      <c r="M5608" s="12"/>
    </row>
    <row r="5609" spans="1:13" x14ac:dyDescent="0.3">
      <c r="A5609" s="18">
        <v>5607</v>
      </c>
      <c r="B5609" s="18">
        <f t="shared" si="174"/>
        <v>2023</v>
      </c>
      <c r="C5609" s="17">
        <v>45200</v>
      </c>
      <c r="D5609" s="18" t="s">
        <v>130</v>
      </c>
      <c r="E5609" s="18" t="s">
        <v>164</v>
      </c>
      <c r="F5609" s="18" t="str">
        <f t="shared" si="175"/>
        <v>National Grid-Electric Vehicle Program Factor (EVPF)-45200</v>
      </c>
      <c r="G5609" s="11" t="s">
        <v>131</v>
      </c>
      <c r="H5609" s="11" t="s">
        <v>49</v>
      </c>
      <c r="I5609" s="11" t="s">
        <v>132</v>
      </c>
      <c r="J5609" s="11" t="s">
        <v>169</v>
      </c>
      <c r="K5609" s="11" t="str">
        <f>IFERROR(INDEX('EDC Component Dictionary'!$C$5:$C$37,MATCH('Rates Database'!J5609,'EDC Component Dictionary'!$B$5:$B$37,0)), "Energy Supply")</f>
        <v>Other</v>
      </c>
      <c r="L5609" s="12">
        <v>1.8000000000000001E-4</v>
      </c>
      <c r="M5609" s="12"/>
    </row>
    <row r="5610" spans="1:13" x14ac:dyDescent="0.3">
      <c r="A5610" s="18">
        <v>5608</v>
      </c>
      <c r="B5610" s="18">
        <f t="shared" si="174"/>
        <v>2023</v>
      </c>
      <c r="C5610" s="17">
        <v>45170</v>
      </c>
      <c r="D5610" s="18" t="s">
        <v>130</v>
      </c>
      <c r="E5610" s="18" t="s">
        <v>164</v>
      </c>
      <c r="F5610" s="18" t="str">
        <f t="shared" si="175"/>
        <v>National Grid-Electric Vehicle Program Factor (EVPF)-45170</v>
      </c>
      <c r="G5610" s="11" t="s">
        <v>131</v>
      </c>
      <c r="H5610" s="11" t="s">
        <v>49</v>
      </c>
      <c r="I5610" s="11" t="s">
        <v>132</v>
      </c>
      <c r="J5610" s="11" t="s">
        <v>169</v>
      </c>
      <c r="K5610" s="11" t="str">
        <f>IFERROR(INDEX('EDC Component Dictionary'!$C$5:$C$37,MATCH('Rates Database'!J5610,'EDC Component Dictionary'!$B$5:$B$37,0)), "Energy Supply")</f>
        <v>Other</v>
      </c>
      <c r="L5610" s="12">
        <v>1.8000000000000001E-4</v>
      </c>
      <c r="M5610" s="12"/>
    </row>
    <row r="5611" spans="1:13" x14ac:dyDescent="0.3">
      <c r="A5611" s="18">
        <v>5609</v>
      </c>
      <c r="B5611" s="18">
        <f t="shared" si="174"/>
        <v>2023</v>
      </c>
      <c r="C5611" s="17">
        <v>45139</v>
      </c>
      <c r="D5611" s="18" t="s">
        <v>130</v>
      </c>
      <c r="E5611" s="18" t="s">
        <v>164</v>
      </c>
      <c r="F5611" s="18" t="str">
        <f t="shared" si="175"/>
        <v>National Grid-Electric Vehicle Program Factor (EVPF)-45139</v>
      </c>
      <c r="G5611" s="11" t="s">
        <v>131</v>
      </c>
      <c r="H5611" s="11" t="s">
        <v>49</v>
      </c>
      <c r="I5611" s="11" t="s">
        <v>132</v>
      </c>
      <c r="J5611" s="11" t="s">
        <v>169</v>
      </c>
      <c r="K5611" s="11" t="str">
        <f>IFERROR(INDEX('EDC Component Dictionary'!$C$5:$C$37,MATCH('Rates Database'!J5611,'EDC Component Dictionary'!$B$5:$B$37,0)), "Energy Supply")</f>
        <v>Other</v>
      </c>
      <c r="L5611" s="12">
        <v>1.8000000000000001E-4</v>
      </c>
      <c r="M5611" s="12"/>
    </row>
    <row r="5612" spans="1:13" x14ac:dyDescent="0.3">
      <c r="A5612" s="18">
        <v>5610</v>
      </c>
      <c r="B5612" s="18">
        <f t="shared" si="174"/>
        <v>2023</v>
      </c>
      <c r="C5612" s="17">
        <v>45108</v>
      </c>
      <c r="D5612" s="18" t="s">
        <v>130</v>
      </c>
      <c r="E5612" s="18" t="s">
        <v>164</v>
      </c>
      <c r="F5612" s="18" t="str">
        <f t="shared" si="175"/>
        <v>National Grid-Electric Vehicle Program Factor (EVPF)-45108</v>
      </c>
      <c r="G5612" s="11" t="s">
        <v>131</v>
      </c>
      <c r="H5612" s="11" t="s">
        <v>49</v>
      </c>
      <c r="I5612" s="11" t="s">
        <v>132</v>
      </c>
      <c r="J5612" s="11" t="s">
        <v>169</v>
      </c>
      <c r="K5612" s="11" t="str">
        <f>IFERROR(INDEX('EDC Component Dictionary'!$C$5:$C$37,MATCH('Rates Database'!J5612,'EDC Component Dictionary'!$B$5:$B$37,0)), "Energy Supply")</f>
        <v>Other</v>
      </c>
      <c r="L5612" s="12">
        <v>1.8000000000000001E-4</v>
      </c>
      <c r="M5612" s="12"/>
    </row>
    <row r="5613" spans="1:13" x14ac:dyDescent="0.3">
      <c r="A5613" s="18">
        <v>5611</v>
      </c>
      <c r="B5613" s="18">
        <f t="shared" si="174"/>
        <v>2023</v>
      </c>
      <c r="C5613" s="17">
        <v>45078</v>
      </c>
      <c r="D5613" s="18" t="s">
        <v>130</v>
      </c>
      <c r="E5613" s="18" t="s">
        <v>164</v>
      </c>
      <c r="F5613" s="18" t="str">
        <f t="shared" si="175"/>
        <v>National Grid-Electric Vehicle Program Factor (EVPF)-45078</v>
      </c>
      <c r="G5613" s="11" t="s">
        <v>131</v>
      </c>
      <c r="H5613" s="11" t="s">
        <v>49</v>
      </c>
      <c r="I5613" s="11" t="s">
        <v>132</v>
      </c>
      <c r="J5613" s="11" t="s">
        <v>169</v>
      </c>
      <c r="K5613" s="11" t="str">
        <f>IFERROR(INDEX('EDC Component Dictionary'!$C$5:$C$37,MATCH('Rates Database'!J5613,'EDC Component Dictionary'!$B$5:$B$37,0)), "Energy Supply")</f>
        <v>Other</v>
      </c>
      <c r="L5613" s="12">
        <v>6.4000000000000005E-4</v>
      </c>
      <c r="M5613" s="12"/>
    </row>
    <row r="5614" spans="1:13" x14ac:dyDescent="0.3">
      <c r="A5614" s="18">
        <v>5612</v>
      </c>
      <c r="B5614" s="18">
        <f t="shared" si="174"/>
        <v>2023</v>
      </c>
      <c r="C5614" s="17">
        <v>45047</v>
      </c>
      <c r="D5614" s="18" t="s">
        <v>130</v>
      </c>
      <c r="E5614" s="18" t="s">
        <v>164</v>
      </c>
      <c r="F5614" s="18" t="str">
        <f t="shared" si="175"/>
        <v>National Grid-Electric Vehicle Program Factor (EVPF)-45047</v>
      </c>
      <c r="G5614" s="11" t="s">
        <v>131</v>
      </c>
      <c r="H5614" s="11" t="s">
        <v>49</v>
      </c>
      <c r="I5614" s="11" t="s">
        <v>132</v>
      </c>
      <c r="J5614" s="11" t="s">
        <v>169</v>
      </c>
      <c r="K5614" s="11" t="str">
        <f>IFERROR(INDEX('EDC Component Dictionary'!$C$5:$C$37,MATCH('Rates Database'!J5614,'EDC Component Dictionary'!$B$5:$B$37,0)), "Energy Supply")</f>
        <v>Other</v>
      </c>
      <c r="L5614" s="12">
        <v>6.4000000000000005E-4</v>
      </c>
      <c r="M5614" s="12"/>
    </row>
    <row r="5615" spans="1:13" x14ac:dyDescent="0.3">
      <c r="A5615" s="18">
        <v>5613</v>
      </c>
      <c r="B5615" s="18">
        <f t="shared" si="174"/>
        <v>2023</v>
      </c>
      <c r="C5615" s="17">
        <v>45017</v>
      </c>
      <c r="D5615" s="18" t="s">
        <v>130</v>
      </c>
      <c r="E5615" s="18" t="s">
        <v>164</v>
      </c>
      <c r="F5615" s="18" t="str">
        <f t="shared" si="175"/>
        <v>National Grid-Electric Vehicle Program Factor (EVPF)-45017</v>
      </c>
      <c r="G5615" s="11" t="s">
        <v>131</v>
      </c>
      <c r="H5615" s="11" t="s">
        <v>49</v>
      </c>
      <c r="I5615" s="11" t="s">
        <v>132</v>
      </c>
      <c r="J5615" s="11" t="s">
        <v>169</v>
      </c>
      <c r="K5615" s="11" t="str">
        <f>IFERROR(INDEX('EDC Component Dictionary'!$C$5:$C$37,MATCH('Rates Database'!J5615,'EDC Component Dictionary'!$B$5:$B$37,0)), "Energy Supply")</f>
        <v>Other</v>
      </c>
      <c r="L5615" s="12">
        <v>6.4000000000000005E-4</v>
      </c>
      <c r="M5615" s="12"/>
    </row>
    <row r="5616" spans="1:13" x14ac:dyDescent="0.3">
      <c r="A5616" s="18">
        <v>5614</v>
      </c>
      <c r="B5616" s="18">
        <f t="shared" si="174"/>
        <v>2023</v>
      </c>
      <c r="C5616" s="17">
        <v>44986</v>
      </c>
      <c r="D5616" s="18" t="s">
        <v>130</v>
      </c>
      <c r="E5616" s="18" t="s">
        <v>164</v>
      </c>
      <c r="F5616" s="18" t="str">
        <f t="shared" si="175"/>
        <v>National Grid-Electric Vehicle Program Factor (EVPF)-44986</v>
      </c>
      <c r="G5616" s="11" t="s">
        <v>131</v>
      </c>
      <c r="H5616" s="11" t="s">
        <v>49</v>
      </c>
      <c r="I5616" s="11" t="s">
        <v>132</v>
      </c>
      <c r="J5616" s="11" t="s">
        <v>169</v>
      </c>
      <c r="K5616" s="11" t="str">
        <f>IFERROR(INDEX('EDC Component Dictionary'!$C$5:$C$37,MATCH('Rates Database'!J5616,'EDC Component Dictionary'!$B$5:$B$37,0)), "Energy Supply")</f>
        <v>Other</v>
      </c>
      <c r="L5616" s="12">
        <v>6.4000000000000005E-4</v>
      </c>
      <c r="M5616" s="12"/>
    </row>
    <row r="5617" spans="1:13" x14ac:dyDescent="0.3">
      <c r="A5617" s="18">
        <v>5615</v>
      </c>
      <c r="B5617" s="18">
        <f t="shared" si="174"/>
        <v>2023</v>
      </c>
      <c r="C5617" s="17">
        <v>44958</v>
      </c>
      <c r="D5617" s="18" t="s">
        <v>130</v>
      </c>
      <c r="E5617" s="18" t="s">
        <v>164</v>
      </c>
      <c r="F5617" s="18" t="str">
        <f t="shared" si="175"/>
        <v>National Grid-Electric Vehicle Program Factor (EVPF)-44958</v>
      </c>
      <c r="G5617" s="11" t="s">
        <v>131</v>
      </c>
      <c r="H5617" s="11" t="s">
        <v>49</v>
      </c>
      <c r="I5617" s="11" t="s">
        <v>132</v>
      </c>
      <c r="J5617" s="11" t="s">
        <v>169</v>
      </c>
      <c r="K5617" s="11" t="str">
        <f>IFERROR(INDEX('EDC Component Dictionary'!$C$5:$C$37,MATCH('Rates Database'!J5617,'EDC Component Dictionary'!$B$5:$B$37,0)), "Energy Supply")</f>
        <v>Other</v>
      </c>
      <c r="L5617" s="12">
        <v>6.4000000000000005E-4</v>
      </c>
      <c r="M5617" s="12"/>
    </row>
    <row r="5618" spans="1:13" x14ac:dyDescent="0.3">
      <c r="A5618" s="18">
        <v>5616</v>
      </c>
      <c r="B5618" s="18">
        <f t="shared" si="174"/>
        <v>2023</v>
      </c>
      <c r="C5618" s="17">
        <v>44927</v>
      </c>
      <c r="D5618" s="18" t="s">
        <v>130</v>
      </c>
      <c r="E5618" s="18" t="s">
        <v>164</v>
      </c>
      <c r="F5618" s="18" t="str">
        <f t="shared" si="175"/>
        <v>National Grid-Electric Vehicle Program Factor (EVPF)-44927</v>
      </c>
      <c r="G5618" s="11" t="s">
        <v>131</v>
      </c>
      <c r="H5618" s="11" t="s">
        <v>49</v>
      </c>
      <c r="I5618" s="11" t="s">
        <v>132</v>
      </c>
      <c r="J5618" s="11" t="s">
        <v>169</v>
      </c>
      <c r="K5618" s="11" t="str">
        <f>IFERROR(INDEX('EDC Component Dictionary'!$C$5:$C$37,MATCH('Rates Database'!J5618,'EDC Component Dictionary'!$B$5:$B$37,0)), "Energy Supply")</f>
        <v>Other</v>
      </c>
      <c r="L5618" s="12">
        <v>6.4000000000000005E-4</v>
      </c>
      <c r="M5618" s="12"/>
    </row>
    <row r="5619" spans="1:13" x14ac:dyDescent="0.3">
      <c r="A5619" s="18">
        <v>5617</v>
      </c>
      <c r="B5619" s="18">
        <f t="shared" si="174"/>
        <v>2022</v>
      </c>
      <c r="C5619" s="17">
        <v>44896</v>
      </c>
      <c r="D5619" s="18" t="s">
        <v>130</v>
      </c>
      <c r="E5619" s="18" t="s">
        <v>164</v>
      </c>
      <c r="F5619" s="18" t="str">
        <f t="shared" si="175"/>
        <v>National Grid-Electric Vehicle Program Factor (EVPF)-44896</v>
      </c>
      <c r="G5619" s="11" t="s">
        <v>131</v>
      </c>
      <c r="H5619" s="11" t="s">
        <v>49</v>
      </c>
      <c r="I5619" s="11" t="s">
        <v>132</v>
      </c>
      <c r="J5619" s="11" t="s">
        <v>169</v>
      </c>
      <c r="K5619" s="11" t="str">
        <f>IFERROR(INDEX('EDC Component Dictionary'!$C$5:$C$37,MATCH('Rates Database'!J5619,'EDC Component Dictionary'!$B$5:$B$37,0)), "Energy Supply")</f>
        <v>Other</v>
      </c>
      <c r="L5619" s="12">
        <v>6.4000000000000005E-4</v>
      </c>
      <c r="M5619" s="12"/>
    </row>
    <row r="5620" spans="1:13" x14ac:dyDescent="0.3">
      <c r="A5620" s="18">
        <v>5618</v>
      </c>
      <c r="B5620" s="18">
        <f t="shared" si="174"/>
        <v>2022</v>
      </c>
      <c r="C5620" s="17">
        <v>44866</v>
      </c>
      <c r="D5620" s="18" t="s">
        <v>130</v>
      </c>
      <c r="E5620" s="18" t="s">
        <v>164</v>
      </c>
      <c r="F5620" s="18" t="str">
        <f t="shared" si="175"/>
        <v>National Grid-Electric Vehicle Program Factor (EVPF)-44866</v>
      </c>
      <c r="G5620" s="11" t="s">
        <v>131</v>
      </c>
      <c r="H5620" s="11" t="s">
        <v>49</v>
      </c>
      <c r="I5620" s="11" t="s">
        <v>132</v>
      </c>
      <c r="J5620" s="11" t="s">
        <v>169</v>
      </c>
      <c r="K5620" s="11" t="str">
        <f>IFERROR(INDEX('EDC Component Dictionary'!$C$5:$C$37,MATCH('Rates Database'!J5620,'EDC Component Dictionary'!$B$5:$B$37,0)), "Energy Supply")</f>
        <v>Other</v>
      </c>
      <c r="L5620" s="12">
        <v>6.4000000000000005E-4</v>
      </c>
      <c r="M5620" s="12"/>
    </row>
    <row r="5621" spans="1:13" x14ac:dyDescent="0.3">
      <c r="A5621" s="18">
        <v>5619</v>
      </c>
      <c r="B5621" s="18">
        <f t="shared" si="174"/>
        <v>2022</v>
      </c>
      <c r="C5621" s="17">
        <v>44835</v>
      </c>
      <c r="D5621" s="18" t="s">
        <v>130</v>
      </c>
      <c r="E5621" s="18" t="s">
        <v>164</v>
      </c>
      <c r="F5621" s="18" t="str">
        <f t="shared" si="175"/>
        <v>National Grid-Electric Vehicle Program Factor (EVPF)-44835</v>
      </c>
      <c r="G5621" s="11" t="s">
        <v>131</v>
      </c>
      <c r="H5621" s="11" t="s">
        <v>49</v>
      </c>
      <c r="I5621" s="11" t="s">
        <v>132</v>
      </c>
      <c r="J5621" s="11" t="s">
        <v>169</v>
      </c>
      <c r="K5621" s="11" t="str">
        <f>IFERROR(INDEX('EDC Component Dictionary'!$C$5:$C$37,MATCH('Rates Database'!J5621,'EDC Component Dictionary'!$B$5:$B$37,0)), "Energy Supply")</f>
        <v>Other</v>
      </c>
      <c r="L5621" s="12">
        <v>6.4000000000000005E-4</v>
      </c>
      <c r="M5621" s="12"/>
    </row>
    <row r="5622" spans="1:13" x14ac:dyDescent="0.3">
      <c r="A5622" s="18">
        <v>5620</v>
      </c>
      <c r="B5622" s="18">
        <f t="shared" si="174"/>
        <v>2022</v>
      </c>
      <c r="C5622" s="17">
        <v>44805</v>
      </c>
      <c r="D5622" s="18" t="s">
        <v>130</v>
      </c>
      <c r="E5622" s="18" t="s">
        <v>164</v>
      </c>
      <c r="F5622" s="18" t="str">
        <f t="shared" si="175"/>
        <v>National Grid-Electric Vehicle Program Factor (EVPF)-44805</v>
      </c>
      <c r="G5622" s="11" t="s">
        <v>131</v>
      </c>
      <c r="H5622" s="11" t="s">
        <v>49</v>
      </c>
      <c r="I5622" s="11" t="s">
        <v>132</v>
      </c>
      <c r="J5622" s="11" t="s">
        <v>169</v>
      </c>
      <c r="K5622" s="11" t="str">
        <f>IFERROR(INDEX('EDC Component Dictionary'!$C$5:$C$37,MATCH('Rates Database'!J5622,'EDC Component Dictionary'!$B$5:$B$37,0)), "Energy Supply")</f>
        <v>Other</v>
      </c>
      <c r="L5622" s="12">
        <v>6.4000000000000005E-4</v>
      </c>
      <c r="M5622" s="12"/>
    </row>
    <row r="5623" spans="1:13" x14ac:dyDescent="0.3">
      <c r="A5623" s="18">
        <v>5621</v>
      </c>
      <c r="B5623" s="18">
        <f t="shared" si="174"/>
        <v>2022</v>
      </c>
      <c r="C5623" s="17">
        <v>44774</v>
      </c>
      <c r="D5623" s="18" t="s">
        <v>130</v>
      </c>
      <c r="E5623" s="18" t="s">
        <v>164</v>
      </c>
      <c r="F5623" s="18" t="str">
        <f t="shared" si="175"/>
        <v>National Grid-Electric Vehicle Program Factor (EVPF)-44774</v>
      </c>
      <c r="G5623" s="11" t="s">
        <v>131</v>
      </c>
      <c r="H5623" s="11" t="s">
        <v>49</v>
      </c>
      <c r="I5623" s="11" t="s">
        <v>132</v>
      </c>
      <c r="J5623" s="11" t="s">
        <v>169</v>
      </c>
      <c r="K5623" s="11" t="str">
        <f>IFERROR(INDEX('EDC Component Dictionary'!$C$5:$C$37,MATCH('Rates Database'!J5623,'EDC Component Dictionary'!$B$5:$B$37,0)), "Energy Supply")</f>
        <v>Other</v>
      </c>
      <c r="L5623" s="12">
        <v>6.4000000000000005E-4</v>
      </c>
      <c r="M5623" s="12"/>
    </row>
    <row r="5624" spans="1:13" x14ac:dyDescent="0.3">
      <c r="A5624" s="18">
        <v>5622</v>
      </c>
      <c r="B5624" s="18">
        <f t="shared" si="174"/>
        <v>2022</v>
      </c>
      <c r="C5624" s="17">
        <v>44743</v>
      </c>
      <c r="D5624" s="18" t="s">
        <v>130</v>
      </c>
      <c r="E5624" s="18" t="s">
        <v>164</v>
      </c>
      <c r="F5624" s="18" t="str">
        <f t="shared" si="175"/>
        <v>National Grid-Electric Vehicle Program Factor (EVPF)-44743</v>
      </c>
      <c r="G5624" s="11" t="s">
        <v>131</v>
      </c>
      <c r="H5624" s="11" t="s">
        <v>49</v>
      </c>
      <c r="I5624" s="11" t="s">
        <v>132</v>
      </c>
      <c r="J5624" s="11" t="s">
        <v>169</v>
      </c>
      <c r="K5624" s="11" t="str">
        <f>IFERROR(INDEX('EDC Component Dictionary'!$C$5:$C$37,MATCH('Rates Database'!J5624,'EDC Component Dictionary'!$B$5:$B$37,0)), "Energy Supply")</f>
        <v>Other</v>
      </c>
      <c r="L5624" s="12">
        <v>6.4000000000000005E-4</v>
      </c>
      <c r="M5624" s="12"/>
    </row>
    <row r="5625" spans="1:13" x14ac:dyDescent="0.3">
      <c r="A5625" s="18">
        <v>5623</v>
      </c>
      <c r="B5625" s="18">
        <f t="shared" si="174"/>
        <v>2022</v>
      </c>
      <c r="C5625" s="17">
        <v>44713</v>
      </c>
      <c r="D5625" s="18" t="s">
        <v>130</v>
      </c>
      <c r="E5625" s="18" t="s">
        <v>164</v>
      </c>
      <c r="F5625" s="18" t="str">
        <f t="shared" si="175"/>
        <v>National Grid-Electric Vehicle Program Factor (EVPF)-44713</v>
      </c>
      <c r="G5625" s="11" t="s">
        <v>131</v>
      </c>
      <c r="H5625" s="11" t="s">
        <v>49</v>
      </c>
      <c r="I5625" s="11" t="s">
        <v>132</v>
      </c>
      <c r="J5625" s="11" t="s">
        <v>169</v>
      </c>
      <c r="K5625" s="11" t="str">
        <f>IFERROR(INDEX('EDC Component Dictionary'!$C$5:$C$37,MATCH('Rates Database'!J5625,'EDC Component Dictionary'!$B$5:$B$37,0)), "Energy Supply")</f>
        <v>Other</v>
      </c>
      <c r="L5625" s="12">
        <v>5.4000000000000001E-4</v>
      </c>
      <c r="M5625" s="12"/>
    </row>
    <row r="5626" spans="1:13" x14ac:dyDescent="0.3">
      <c r="A5626" s="18">
        <v>5624</v>
      </c>
      <c r="B5626" s="18">
        <f t="shared" si="174"/>
        <v>2022</v>
      </c>
      <c r="C5626" s="17">
        <v>44682</v>
      </c>
      <c r="D5626" s="18" t="s">
        <v>130</v>
      </c>
      <c r="E5626" s="18" t="s">
        <v>164</v>
      </c>
      <c r="F5626" s="18" t="str">
        <f t="shared" si="175"/>
        <v>National Grid-Electric Vehicle Program Factor (EVPF)-44682</v>
      </c>
      <c r="G5626" s="11" t="s">
        <v>131</v>
      </c>
      <c r="H5626" s="11" t="s">
        <v>49</v>
      </c>
      <c r="I5626" s="11" t="s">
        <v>132</v>
      </c>
      <c r="J5626" s="11" t="s">
        <v>169</v>
      </c>
      <c r="K5626" s="11" t="str">
        <f>IFERROR(INDEX('EDC Component Dictionary'!$C$5:$C$37,MATCH('Rates Database'!J5626,'EDC Component Dictionary'!$B$5:$B$37,0)), "Energy Supply")</f>
        <v>Other</v>
      </c>
      <c r="L5626" s="12">
        <v>5.4000000000000001E-4</v>
      </c>
      <c r="M5626" s="12"/>
    </row>
    <row r="5627" spans="1:13" x14ac:dyDescent="0.3">
      <c r="A5627" s="18">
        <v>5625</v>
      </c>
      <c r="B5627" s="18">
        <f t="shared" si="174"/>
        <v>2022</v>
      </c>
      <c r="C5627" s="17">
        <v>44652</v>
      </c>
      <c r="D5627" s="18" t="s">
        <v>130</v>
      </c>
      <c r="E5627" s="18" t="s">
        <v>164</v>
      </c>
      <c r="F5627" s="18" t="str">
        <f t="shared" si="175"/>
        <v>National Grid-Electric Vehicle Program Factor (EVPF)-44652</v>
      </c>
      <c r="G5627" s="11" t="s">
        <v>131</v>
      </c>
      <c r="H5627" s="11" t="s">
        <v>49</v>
      </c>
      <c r="I5627" s="11" t="s">
        <v>132</v>
      </c>
      <c r="J5627" s="11" t="s">
        <v>169</v>
      </c>
      <c r="K5627" s="11" t="str">
        <f>IFERROR(INDEX('EDC Component Dictionary'!$C$5:$C$37,MATCH('Rates Database'!J5627,'EDC Component Dictionary'!$B$5:$B$37,0)), "Energy Supply")</f>
        <v>Other</v>
      </c>
      <c r="L5627" s="12">
        <v>5.4000000000000001E-4</v>
      </c>
      <c r="M5627" s="12"/>
    </row>
    <row r="5628" spans="1:13" x14ac:dyDescent="0.3">
      <c r="A5628" s="18">
        <v>5626</v>
      </c>
      <c r="B5628" s="18">
        <f t="shared" si="174"/>
        <v>2022</v>
      </c>
      <c r="C5628" s="17">
        <v>44621</v>
      </c>
      <c r="D5628" s="18" t="s">
        <v>130</v>
      </c>
      <c r="E5628" s="18" t="s">
        <v>164</v>
      </c>
      <c r="F5628" s="18" t="str">
        <f t="shared" si="175"/>
        <v>National Grid-Electric Vehicle Program Factor (EVPF)-44621</v>
      </c>
      <c r="G5628" s="11" t="s">
        <v>131</v>
      </c>
      <c r="H5628" s="11" t="s">
        <v>49</v>
      </c>
      <c r="I5628" s="11" t="s">
        <v>132</v>
      </c>
      <c r="J5628" s="11" t="s">
        <v>169</v>
      </c>
      <c r="K5628" s="11" t="str">
        <f>IFERROR(INDEX('EDC Component Dictionary'!$C$5:$C$37,MATCH('Rates Database'!J5628,'EDC Component Dictionary'!$B$5:$B$37,0)), "Energy Supply")</f>
        <v>Other</v>
      </c>
      <c r="L5628" s="12">
        <v>5.4000000000000001E-4</v>
      </c>
      <c r="M5628" s="12"/>
    </row>
    <row r="5629" spans="1:13" x14ac:dyDescent="0.3">
      <c r="A5629" s="18">
        <v>5627</v>
      </c>
      <c r="B5629" s="18">
        <f t="shared" si="174"/>
        <v>2022</v>
      </c>
      <c r="C5629" s="17">
        <v>44593</v>
      </c>
      <c r="D5629" s="18" t="s">
        <v>130</v>
      </c>
      <c r="E5629" s="18" t="s">
        <v>164</v>
      </c>
      <c r="F5629" s="18" t="str">
        <f t="shared" si="175"/>
        <v>National Grid-Electric Vehicle Program Factor (EVPF)-44593</v>
      </c>
      <c r="G5629" s="11" t="s">
        <v>131</v>
      </c>
      <c r="H5629" s="11" t="s">
        <v>49</v>
      </c>
      <c r="I5629" s="11" t="s">
        <v>132</v>
      </c>
      <c r="J5629" s="11" t="s">
        <v>169</v>
      </c>
      <c r="K5629" s="11" t="str">
        <f>IFERROR(INDEX('EDC Component Dictionary'!$C$5:$C$37,MATCH('Rates Database'!J5629,'EDC Component Dictionary'!$B$5:$B$37,0)), "Energy Supply")</f>
        <v>Other</v>
      </c>
      <c r="L5629" s="12">
        <v>5.4000000000000001E-4</v>
      </c>
      <c r="M5629" s="12"/>
    </row>
    <row r="5630" spans="1:13" x14ac:dyDescent="0.3">
      <c r="A5630" s="18">
        <v>5628</v>
      </c>
      <c r="B5630" s="18">
        <f t="shared" si="174"/>
        <v>2022</v>
      </c>
      <c r="C5630" s="17">
        <v>44562</v>
      </c>
      <c r="D5630" s="18" t="s">
        <v>130</v>
      </c>
      <c r="E5630" s="18" t="s">
        <v>164</v>
      </c>
      <c r="F5630" s="18" t="str">
        <f t="shared" si="175"/>
        <v>National Grid-Electric Vehicle Program Factor (EVPF)-44562</v>
      </c>
      <c r="G5630" s="11" t="s">
        <v>131</v>
      </c>
      <c r="H5630" s="11" t="s">
        <v>49</v>
      </c>
      <c r="I5630" s="11" t="s">
        <v>132</v>
      </c>
      <c r="J5630" s="11" t="s">
        <v>169</v>
      </c>
      <c r="K5630" s="11" t="str">
        <f>IFERROR(INDEX('EDC Component Dictionary'!$C$5:$C$37,MATCH('Rates Database'!J5630,'EDC Component Dictionary'!$B$5:$B$37,0)), "Energy Supply")</f>
        <v>Other</v>
      </c>
      <c r="L5630" s="12">
        <v>5.4000000000000001E-4</v>
      </c>
      <c r="M5630" s="12"/>
    </row>
    <row r="5631" spans="1:13" x14ac:dyDescent="0.3">
      <c r="A5631" s="18">
        <v>5629</v>
      </c>
      <c r="B5631" s="18">
        <f t="shared" si="174"/>
        <v>2021</v>
      </c>
      <c r="C5631" s="17">
        <v>44531</v>
      </c>
      <c r="D5631" s="18" t="s">
        <v>130</v>
      </c>
      <c r="E5631" s="18" t="s">
        <v>164</v>
      </c>
      <c r="F5631" s="18" t="str">
        <f t="shared" si="175"/>
        <v>National Grid-Electric Vehicle Program Factor (EVPF)-44531</v>
      </c>
      <c r="G5631" s="11" t="s">
        <v>131</v>
      </c>
      <c r="H5631" s="11" t="s">
        <v>49</v>
      </c>
      <c r="I5631" s="11" t="s">
        <v>132</v>
      </c>
      <c r="J5631" s="11" t="s">
        <v>169</v>
      </c>
      <c r="K5631" s="11" t="str">
        <f>IFERROR(INDEX('EDC Component Dictionary'!$C$5:$C$37,MATCH('Rates Database'!J5631,'EDC Component Dictionary'!$B$5:$B$37,0)), "Energy Supply")</f>
        <v>Other</v>
      </c>
      <c r="L5631" s="12">
        <v>5.4000000000000001E-4</v>
      </c>
      <c r="M5631" s="12"/>
    </row>
    <row r="5632" spans="1:13" x14ac:dyDescent="0.3">
      <c r="A5632" s="18">
        <v>5630</v>
      </c>
      <c r="B5632" s="18">
        <f t="shared" si="174"/>
        <v>2021</v>
      </c>
      <c r="C5632" s="17">
        <v>44501</v>
      </c>
      <c r="D5632" s="18" t="s">
        <v>130</v>
      </c>
      <c r="E5632" s="18" t="s">
        <v>164</v>
      </c>
      <c r="F5632" s="18" t="str">
        <f t="shared" si="175"/>
        <v>National Grid-Electric Vehicle Program Factor (EVPF)-44501</v>
      </c>
      <c r="G5632" s="11" t="s">
        <v>131</v>
      </c>
      <c r="H5632" s="11" t="s">
        <v>49</v>
      </c>
      <c r="I5632" s="11" t="s">
        <v>132</v>
      </c>
      <c r="J5632" s="11" t="s">
        <v>169</v>
      </c>
      <c r="K5632" s="11" t="str">
        <f>IFERROR(INDEX('EDC Component Dictionary'!$C$5:$C$37,MATCH('Rates Database'!J5632,'EDC Component Dictionary'!$B$5:$B$37,0)), "Energy Supply")</f>
        <v>Other</v>
      </c>
      <c r="L5632" s="12">
        <v>5.4000000000000001E-4</v>
      </c>
      <c r="M5632" s="12"/>
    </row>
    <row r="5633" spans="1:13" x14ac:dyDescent="0.3">
      <c r="A5633" s="18">
        <v>5631</v>
      </c>
      <c r="B5633" s="18">
        <f t="shared" si="174"/>
        <v>2021</v>
      </c>
      <c r="C5633" s="17">
        <v>44470</v>
      </c>
      <c r="D5633" s="18" t="s">
        <v>130</v>
      </c>
      <c r="E5633" s="18" t="s">
        <v>164</v>
      </c>
      <c r="F5633" s="18" t="str">
        <f t="shared" si="175"/>
        <v>National Grid-Electric Vehicle Program Factor (EVPF)-44470</v>
      </c>
      <c r="G5633" s="11" t="s">
        <v>131</v>
      </c>
      <c r="H5633" s="11" t="s">
        <v>49</v>
      </c>
      <c r="I5633" s="11" t="s">
        <v>132</v>
      </c>
      <c r="J5633" s="11" t="s">
        <v>169</v>
      </c>
      <c r="K5633" s="11" t="str">
        <f>IFERROR(INDEX('EDC Component Dictionary'!$C$5:$C$37,MATCH('Rates Database'!J5633,'EDC Component Dictionary'!$B$5:$B$37,0)), "Energy Supply")</f>
        <v>Other</v>
      </c>
      <c r="L5633" s="12">
        <v>5.4000000000000001E-4</v>
      </c>
      <c r="M5633" s="12"/>
    </row>
    <row r="5634" spans="1:13" x14ac:dyDescent="0.3">
      <c r="A5634" s="18">
        <v>5632</v>
      </c>
      <c r="B5634" s="18">
        <f t="shared" si="174"/>
        <v>2021</v>
      </c>
      <c r="C5634" s="17">
        <v>44440</v>
      </c>
      <c r="D5634" s="18" t="s">
        <v>130</v>
      </c>
      <c r="E5634" s="18" t="s">
        <v>164</v>
      </c>
      <c r="F5634" s="18" t="str">
        <f t="shared" si="175"/>
        <v>National Grid-Electric Vehicle Program Factor (EVPF)-44440</v>
      </c>
      <c r="G5634" s="11" t="s">
        <v>131</v>
      </c>
      <c r="H5634" s="11" t="s">
        <v>49</v>
      </c>
      <c r="I5634" s="11" t="s">
        <v>132</v>
      </c>
      <c r="J5634" s="11" t="s">
        <v>169</v>
      </c>
      <c r="K5634" s="11" t="str">
        <f>IFERROR(INDEX('EDC Component Dictionary'!$C$5:$C$37,MATCH('Rates Database'!J5634,'EDC Component Dictionary'!$B$5:$B$37,0)), "Energy Supply")</f>
        <v>Other</v>
      </c>
      <c r="L5634" s="12">
        <v>5.4000000000000001E-4</v>
      </c>
      <c r="M5634" s="12"/>
    </row>
    <row r="5635" spans="1:13" x14ac:dyDescent="0.3">
      <c r="A5635" s="18">
        <v>5633</v>
      </c>
      <c r="B5635" s="18">
        <f t="shared" ref="B5635:B5698" si="176">YEAR(C5635)</f>
        <v>2021</v>
      </c>
      <c r="C5635" s="17">
        <v>44409</v>
      </c>
      <c r="D5635" s="18" t="s">
        <v>130</v>
      </c>
      <c r="E5635" s="18" t="s">
        <v>164</v>
      </c>
      <c r="F5635" s="18" t="str">
        <f t="shared" si="175"/>
        <v>National Grid-Electric Vehicle Program Factor (EVPF)-44409</v>
      </c>
      <c r="G5635" s="11" t="s">
        <v>131</v>
      </c>
      <c r="H5635" s="11" t="s">
        <v>49</v>
      </c>
      <c r="I5635" s="11" t="s">
        <v>132</v>
      </c>
      <c r="J5635" s="11" t="s">
        <v>169</v>
      </c>
      <c r="K5635" s="11" t="str">
        <f>IFERROR(INDEX('EDC Component Dictionary'!$C$5:$C$37,MATCH('Rates Database'!J5635,'EDC Component Dictionary'!$B$5:$B$37,0)), "Energy Supply")</f>
        <v>Other</v>
      </c>
      <c r="L5635" s="12">
        <v>5.4000000000000001E-4</v>
      </c>
      <c r="M5635" s="12"/>
    </row>
    <row r="5636" spans="1:13" x14ac:dyDescent="0.3">
      <c r="A5636" s="18">
        <v>5634</v>
      </c>
      <c r="B5636" s="18">
        <f t="shared" si="176"/>
        <v>2021</v>
      </c>
      <c r="C5636" s="17">
        <v>44378</v>
      </c>
      <c r="D5636" s="18" t="s">
        <v>130</v>
      </c>
      <c r="E5636" s="18" t="s">
        <v>164</v>
      </c>
      <c r="F5636" s="18" t="str">
        <f t="shared" ref="F5636:F5699" si="177">_xlfn.CONCAT(E5636,"-",J5636,"-",C5636)</f>
        <v>National Grid-Electric Vehicle Program Factor (EVPF)-44378</v>
      </c>
      <c r="G5636" s="11" t="s">
        <v>131</v>
      </c>
      <c r="H5636" s="11" t="s">
        <v>49</v>
      </c>
      <c r="I5636" s="11" t="s">
        <v>132</v>
      </c>
      <c r="J5636" s="11" t="s">
        <v>169</v>
      </c>
      <c r="K5636" s="11" t="str">
        <f>IFERROR(INDEX('EDC Component Dictionary'!$C$5:$C$37,MATCH('Rates Database'!J5636,'EDC Component Dictionary'!$B$5:$B$37,0)), "Energy Supply")</f>
        <v>Other</v>
      </c>
      <c r="L5636" s="12">
        <v>5.4000000000000001E-4</v>
      </c>
      <c r="M5636" s="12"/>
    </row>
    <row r="5637" spans="1:13" x14ac:dyDescent="0.3">
      <c r="A5637" s="18">
        <v>5635</v>
      </c>
      <c r="B5637" s="18">
        <f t="shared" si="176"/>
        <v>2021</v>
      </c>
      <c r="C5637" s="17">
        <v>44348</v>
      </c>
      <c r="D5637" s="18" t="s">
        <v>130</v>
      </c>
      <c r="E5637" s="18" t="s">
        <v>164</v>
      </c>
      <c r="F5637" s="18" t="str">
        <f t="shared" si="177"/>
        <v>National Grid-Electric Vehicle Program Factor (EVPF)-44348</v>
      </c>
      <c r="G5637" s="11" t="s">
        <v>131</v>
      </c>
      <c r="H5637" s="11" t="s">
        <v>49</v>
      </c>
      <c r="I5637" s="11" t="s">
        <v>132</v>
      </c>
      <c r="J5637" s="11" t="s">
        <v>169</v>
      </c>
      <c r="K5637" s="11" t="str">
        <f>IFERROR(INDEX('EDC Component Dictionary'!$C$5:$C$37,MATCH('Rates Database'!J5637,'EDC Component Dictionary'!$B$5:$B$37,0)), "Energy Supply")</f>
        <v>Other</v>
      </c>
      <c r="L5637" s="12">
        <v>1.1E-4</v>
      </c>
      <c r="M5637" s="12"/>
    </row>
    <row r="5638" spans="1:13" x14ac:dyDescent="0.3">
      <c r="A5638" s="18">
        <v>5636</v>
      </c>
      <c r="B5638" s="18">
        <f t="shared" si="176"/>
        <v>2021</v>
      </c>
      <c r="C5638" s="17">
        <v>44317</v>
      </c>
      <c r="D5638" s="18" t="s">
        <v>130</v>
      </c>
      <c r="E5638" s="18" t="s">
        <v>164</v>
      </c>
      <c r="F5638" s="18" t="str">
        <f t="shared" si="177"/>
        <v>National Grid-Electric Vehicle Program Factor (EVPF)-44317</v>
      </c>
      <c r="G5638" s="11" t="s">
        <v>131</v>
      </c>
      <c r="H5638" s="11" t="s">
        <v>49</v>
      </c>
      <c r="I5638" s="11" t="s">
        <v>132</v>
      </c>
      <c r="J5638" s="11" t="s">
        <v>169</v>
      </c>
      <c r="K5638" s="11" t="str">
        <f>IFERROR(INDEX('EDC Component Dictionary'!$C$5:$C$37,MATCH('Rates Database'!J5638,'EDC Component Dictionary'!$B$5:$B$37,0)), "Energy Supply")</f>
        <v>Other</v>
      </c>
      <c r="L5638" s="12">
        <v>1.1E-4</v>
      </c>
      <c r="M5638" s="12"/>
    </row>
    <row r="5639" spans="1:13" x14ac:dyDescent="0.3">
      <c r="A5639" s="18">
        <v>5637</v>
      </c>
      <c r="B5639" s="18">
        <f t="shared" si="176"/>
        <v>2021</v>
      </c>
      <c r="C5639" s="17">
        <v>44287</v>
      </c>
      <c r="D5639" s="18" t="s">
        <v>130</v>
      </c>
      <c r="E5639" s="18" t="s">
        <v>164</v>
      </c>
      <c r="F5639" s="18" t="str">
        <f t="shared" si="177"/>
        <v>National Grid-Electric Vehicle Program Factor (EVPF)-44287</v>
      </c>
      <c r="G5639" s="11" t="s">
        <v>131</v>
      </c>
      <c r="H5639" s="11" t="s">
        <v>49</v>
      </c>
      <c r="I5639" s="11" t="s">
        <v>132</v>
      </c>
      <c r="J5639" s="11" t="s">
        <v>169</v>
      </c>
      <c r="K5639" s="11" t="str">
        <f>IFERROR(INDEX('EDC Component Dictionary'!$C$5:$C$37,MATCH('Rates Database'!J5639,'EDC Component Dictionary'!$B$5:$B$37,0)), "Energy Supply")</f>
        <v>Other</v>
      </c>
      <c r="L5639" s="12">
        <v>1.1E-4</v>
      </c>
      <c r="M5639" s="12"/>
    </row>
    <row r="5640" spans="1:13" x14ac:dyDescent="0.3">
      <c r="A5640" s="18">
        <v>5638</v>
      </c>
      <c r="B5640" s="18">
        <f t="shared" si="176"/>
        <v>2021</v>
      </c>
      <c r="C5640" s="17">
        <v>44256</v>
      </c>
      <c r="D5640" s="18" t="s">
        <v>130</v>
      </c>
      <c r="E5640" s="18" t="s">
        <v>164</v>
      </c>
      <c r="F5640" s="18" t="str">
        <f t="shared" si="177"/>
        <v>National Grid-Electric Vehicle Program Factor (EVPF)-44256</v>
      </c>
      <c r="G5640" s="11" t="s">
        <v>131</v>
      </c>
      <c r="H5640" s="11" t="s">
        <v>49</v>
      </c>
      <c r="I5640" s="11" t="s">
        <v>132</v>
      </c>
      <c r="J5640" s="11" t="s">
        <v>169</v>
      </c>
      <c r="K5640" s="11" t="str">
        <f>IFERROR(INDEX('EDC Component Dictionary'!$C$5:$C$37,MATCH('Rates Database'!J5640,'EDC Component Dictionary'!$B$5:$B$37,0)), "Energy Supply")</f>
        <v>Other</v>
      </c>
      <c r="L5640" s="12">
        <v>1.1E-4</v>
      </c>
      <c r="M5640" s="12"/>
    </row>
    <row r="5641" spans="1:13" x14ac:dyDescent="0.3">
      <c r="A5641" s="18">
        <v>5639</v>
      </c>
      <c r="B5641" s="18">
        <f t="shared" si="176"/>
        <v>2021</v>
      </c>
      <c r="C5641" s="17">
        <v>44228</v>
      </c>
      <c r="D5641" s="18" t="s">
        <v>130</v>
      </c>
      <c r="E5641" s="18" t="s">
        <v>164</v>
      </c>
      <c r="F5641" s="18" t="str">
        <f t="shared" si="177"/>
        <v>National Grid-Electric Vehicle Program Factor (EVPF)-44228</v>
      </c>
      <c r="G5641" s="11" t="s">
        <v>131</v>
      </c>
      <c r="H5641" s="11" t="s">
        <v>49</v>
      </c>
      <c r="I5641" s="11" t="s">
        <v>132</v>
      </c>
      <c r="J5641" s="11" t="s">
        <v>169</v>
      </c>
      <c r="K5641" s="11" t="str">
        <f>IFERROR(INDEX('EDC Component Dictionary'!$C$5:$C$37,MATCH('Rates Database'!J5641,'EDC Component Dictionary'!$B$5:$B$37,0)), "Energy Supply")</f>
        <v>Other</v>
      </c>
      <c r="L5641" s="12">
        <v>1.1E-4</v>
      </c>
      <c r="M5641" s="12"/>
    </row>
    <row r="5642" spans="1:13" x14ac:dyDescent="0.3">
      <c r="A5642" s="18">
        <v>5640</v>
      </c>
      <c r="B5642" s="18">
        <f t="shared" si="176"/>
        <v>2021</v>
      </c>
      <c r="C5642" s="17">
        <v>44197</v>
      </c>
      <c r="D5642" s="18" t="s">
        <v>130</v>
      </c>
      <c r="E5642" s="18" t="s">
        <v>164</v>
      </c>
      <c r="F5642" s="18" t="str">
        <f t="shared" si="177"/>
        <v>National Grid-Electric Vehicle Program Factor (EVPF)-44197</v>
      </c>
      <c r="G5642" s="11" t="s">
        <v>131</v>
      </c>
      <c r="H5642" s="11" t="s">
        <v>49</v>
      </c>
      <c r="I5642" s="11" t="s">
        <v>132</v>
      </c>
      <c r="J5642" s="11" t="s">
        <v>169</v>
      </c>
      <c r="K5642" s="11" t="str">
        <f>IFERROR(INDEX('EDC Component Dictionary'!$C$5:$C$37,MATCH('Rates Database'!J5642,'EDC Component Dictionary'!$B$5:$B$37,0)), "Energy Supply")</f>
        <v>Other</v>
      </c>
      <c r="L5642" s="12">
        <v>1.1E-4</v>
      </c>
      <c r="M5642" s="12"/>
    </row>
    <row r="5643" spans="1:13" x14ac:dyDescent="0.3">
      <c r="A5643" s="18">
        <v>5641</v>
      </c>
      <c r="B5643" s="18">
        <f t="shared" si="176"/>
        <v>2020</v>
      </c>
      <c r="C5643" s="17">
        <v>44166</v>
      </c>
      <c r="D5643" s="18" t="s">
        <v>130</v>
      </c>
      <c r="E5643" s="18" t="s">
        <v>164</v>
      </c>
      <c r="F5643" s="18" t="str">
        <f t="shared" si="177"/>
        <v>National Grid-Electric Vehicle Program Factor (EVPF)-44166</v>
      </c>
      <c r="G5643" s="11" t="s">
        <v>131</v>
      </c>
      <c r="H5643" s="11" t="s">
        <v>49</v>
      </c>
      <c r="I5643" s="11" t="s">
        <v>132</v>
      </c>
      <c r="J5643" s="11" t="s">
        <v>169</v>
      </c>
      <c r="K5643" s="11" t="str">
        <f>IFERROR(INDEX('EDC Component Dictionary'!$C$5:$C$37,MATCH('Rates Database'!J5643,'EDC Component Dictionary'!$B$5:$B$37,0)), "Energy Supply")</f>
        <v>Other</v>
      </c>
      <c r="L5643" s="12">
        <v>1.1E-4</v>
      </c>
      <c r="M5643" s="12"/>
    </row>
    <row r="5644" spans="1:13" x14ac:dyDescent="0.3">
      <c r="A5644" s="18">
        <v>5642</v>
      </c>
      <c r="B5644" s="18">
        <f t="shared" si="176"/>
        <v>2020</v>
      </c>
      <c r="C5644" s="17">
        <v>44136</v>
      </c>
      <c r="D5644" s="18" t="s">
        <v>130</v>
      </c>
      <c r="E5644" s="18" t="s">
        <v>164</v>
      </c>
      <c r="F5644" s="18" t="str">
        <f t="shared" si="177"/>
        <v>National Grid-Electric Vehicle Program Factor (EVPF)-44136</v>
      </c>
      <c r="G5644" s="11" t="s">
        <v>131</v>
      </c>
      <c r="H5644" s="11" t="s">
        <v>49</v>
      </c>
      <c r="I5644" s="11" t="s">
        <v>132</v>
      </c>
      <c r="J5644" s="11" t="s">
        <v>169</v>
      </c>
      <c r="K5644" s="11" t="str">
        <f>IFERROR(INDEX('EDC Component Dictionary'!$C$5:$C$37,MATCH('Rates Database'!J5644,'EDC Component Dictionary'!$B$5:$B$37,0)), "Energy Supply")</f>
        <v>Other</v>
      </c>
      <c r="L5644" s="12">
        <v>1.1E-4</v>
      </c>
      <c r="M5644" s="12"/>
    </row>
    <row r="5645" spans="1:13" x14ac:dyDescent="0.3">
      <c r="A5645" s="18">
        <v>5643</v>
      </c>
      <c r="B5645" s="18">
        <f t="shared" si="176"/>
        <v>2020</v>
      </c>
      <c r="C5645" s="17">
        <v>44105</v>
      </c>
      <c r="D5645" s="18" t="s">
        <v>130</v>
      </c>
      <c r="E5645" s="18" t="s">
        <v>164</v>
      </c>
      <c r="F5645" s="18" t="str">
        <f t="shared" si="177"/>
        <v>National Grid-Electric Vehicle Program Factor (EVPF)-44105</v>
      </c>
      <c r="G5645" s="11" t="s">
        <v>131</v>
      </c>
      <c r="H5645" s="11" t="s">
        <v>49</v>
      </c>
      <c r="I5645" s="11" t="s">
        <v>132</v>
      </c>
      <c r="J5645" s="11" t="s">
        <v>169</v>
      </c>
      <c r="K5645" s="11" t="str">
        <f>IFERROR(INDEX('EDC Component Dictionary'!$C$5:$C$37,MATCH('Rates Database'!J5645,'EDC Component Dictionary'!$B$5:$B$37,0)), "Energy Supply")</f>
        <v>Other</v>
      </c>
      <c r="L5645" s="12">
        <v>1.1E-4</v>
      </c>
      <c r="M5645" s="12"/>
    </row>
    <row r="5646" spans="1:13" x14ac:dyDescent="0.3">
      <c r="A5646" s="18">
        <v>5644</v>
      </c>
      <c r="B5646" s="18">
        <f t="shared" si="176"/>
        <v>2020</v>
      </c>
      <c r="C5646" s="17">
        <v>44075</v>
      </c>
      <c r="D5646" s="18" t="s">
        <v>130</v>
      </c>
      <c r="E5646" s="18" t="s">
        <v>164</v>
      </c>
      <c r="F5646" s="18" t="str">
        <f t="shared" si="177"/>
        <v>National Grid-Electric Vehicle Program Factor (EVPF)-44075</v>
      </c>
      <c r="G5646" s="11" t="s">
        <v>131</v>
      </c>
      <c r="H5646" s="11" t="s">
        <v>49</v>
      </c>
      <c r="I5646" s="11" t="s">
        <v>132</v>
      </c>
      <c r="J5646" s="11" t="s">
        <v>169</v>
      </c>
      <c r="K5646" s="11" t="str">
        <f>IFERROR(INDEX('EDC Component Dictionary'!$C$5:$C$37,MATCH('Rates Database'!J5646,'EDC Component Dictionary'!$B$5:$B$37,0)), "Energy Supply")</f>
        <v>Other</v>
      </c>
      <c r="L5646" s="12">
        <v>1.1E-4</v>
      </c>
      <c r="M5646" s="12"/>
    </row>
    <row r="5647" spans="1:13" x14ac:dyDescent="0.3">
      <c r="A5647" s="18">
        <v>5645</v>
      </c>
      <c r="B5647" s="18">
        <f t="shared" si="176"/>
        <v>2020</v>
      </c>
      <c r="C5647" s="17">
        <v>44044</v>
      </c>
      <c r="D5647" s="18" t="s">
        <v>130</v>
      </c>
      <c r="E5647" s="18" t="s">
        <v>164</v>
      </c>
      <c r="F5647" s="18" t="str">
        <f t="shared" si="177"/>
        <v>National Grid-Electric Vehicle Program Factor (EVPF)-44044</v>
      </c>
      <c r="G5647" s="11" t="s">
        <v>131</v>
      </c>
      <c r="H5647" s="11" t="s">
        <v>49</v>
      </c>
      <c r="I5647" s="11" t="s">
        <v>132</v>
      </c>
      <c r="J5647" s="11" t="s">
        <v>169</v>
      </c>
      <c r="K5647" s="11" t="str">
        <f>IFERROR(INDEX('EDC Component Dictionary'!$C$5:$C$37,MATCH('Rates Database'!J5647,'EDC Component Dictionary'!$B$5:$B$37,0)), "Energy Supply")</f>
        <v>Other</v>
      </c>
      <c r="L5647" s="12">
        <v>1.1E-4</v>
      </c>
      <c r="M5647" s="12"/>
    </row>
    <row r="5648" spans="1:13" x14ac:dyDescent="0.3">
      <c r="A5648" s="18">
        <v>5646</v>
      </c>
      <c r="B5648" s="18">
        <f t="shared" si="176"/>
        <v>2020</v>
      </c>
      <c r="C5648" s="17">
        <v>44013</v>
      </c>
      <c r="D5648" s="18" t="s">
        <v>130</v>
      </c>
      <c r="E5648" s="18" t="s">
        <v>164</v>
      </c>
      <c r="F5648" s="18" t="str">
        <f t="shared" si="177"/>
        <v>National Grid-Electric Vehicle Program Factor (EVPF)-44013</v>
      </c>
      <c r="G5648" s="11" t="s">
        <v>131</v>
      </c>
      <c r="H5648" s="11" t="s">
        <v>49</v>
      </c>
      <c r="I5648" s="11" t="s">
        <v>132</v>
      </c>
      <c r="J5648" s="11" t="s">
        <v>169</v>
      </c>
      <c r="K5648" s="11" t="str">
        <f>IFERROR(INDEX('EDC Component Dictionary'!$C$5:$C$37,MATCH('Rates Database'!J5648,'EDC Component Dictionary'!$B$5:$B$37,0)), "Energy Supply")</f>
        <v>Other</v>
      </c>
      <c r="L5648" s="12">
        <v>1.1E-4</v>
      </c>
      <c r="M5648" s="12"/>
    </row>
    <row r="5649" spans="1:13" x14ac:dyDescent="0.3">
      <c r="A5649" s="18">
        <v>5647</v>
      </c>
      <c r="B5649" s="18">
        <f t="shared" si="176"/>
        <v>2020</v>
      </c>
      <c r="C5649" s="17">
        <v>43983</v>
      </c>
      <c r="D5649" s="18" t="s">
        <v>130</v>
      </c>
      <c r="E5649" s="18" t="s">
        <v>164</v>
      </c>
      <c r="F5649" s="18" t="str">
        <f t="shared" si="177"/>
        <v>National Grid-Electric Vehicle Program Factor (EVPF)-43983</v>
      </c>
      <c r="G5649" s="11" t="s">
        <v>131</v>
      </c>
      <c r="H5649" s="11" t="s">
        <v>49</v>
      </c>
      <c r="I5649" s="11" t="s">
        <v>132</v>
      </c>
      <c r="J5649" s="11" t="s">
        <v>169</v>
      </c>
      <c r="K5649" s="11" t="str">
        <f>IFERROR(INDEX('EDC Component Dictionary'!$C$5:$C$37,MATCH('Rates Database'!J5649,'EDC Component Dictionary'!$B$5:$B$37,0)), "Energy Supply")</f>
        <v>Other</v>
      </c>
      <c r="L5649" s="12">
        <v>0</v>
      </c>
      <c r="M5649" s="12"/>
    </row>
    <row r="5650" spans="1:13" x14ac:dyDescent="0.3">
      <c r="A5650" s="18">
        <v>5648</v>
      </c>
      <c r="B5650" s="18">
        <f t="shared" si="176"/>
        <v>2020</v>
      </c>
      <c r="C5650" s="17">
        <v>43952</v>
      </c>
      <c r="D5650" s="18" t="s">
        <v>130</v>
      </c>
      <c r="E5650" s="18" t="s">
        <v>164</v>
      </c>
      <c r="F5650" s="18" t="str">
        <f t="shared" si="177"/>
        <v>National Grid-Electric Vehicle Program Factor (EVPF)-43952</v>
      </c>
      <c r="G5650" s="11" t="s">
        <v>131</v>
      </c>
      <c r="H5650" s="11" t="s">
        <v>49</v>
      </c>
      <c r="I5650" s="11" t="s">
        <v>132</v>
      </c>
      <c r="J5650" s="11" t="s">
        <v>169</v>
      </c>
      <c r="K5650" s="11" t="str">
        <f>IFERROR(INDEX('EDC Component Dictionary'!$C$5:$C$37,MATCH('Rates Database'!J5650,'EDC Component Dictionary'!$B$5:$B$37,0)), "Energy Supply")</f>
        <v>Other</v>
      </c>
      <c r="L5650" s="12">
        <v>0</v>
      </c>
      <c r="M5650" s="12"/>
    </row>
    <row r="5651" spans="1:13" x14ac:dyDescent="0.3">
      <c r="A5651" s="18">
        <v>5649</v>
      </c>
      <c r="B5651" s="18">
        <f t="shared" si="176"/>
        <v>2020</v>
      </c>
      <c r="C5651" s="17">
        <v>43922</v>
      </c>
      <c r="D5651" s="18" t="s">
        <v>130</v>
      </c>
      <c r="E5651" s="18" t="s">
        <v>164</v>
      </c>
      <c r="F5651" s="18" t="str">
        <f t="shared" si="177"/>
        <v>National Grid-Electric Vehicle Program Factor (EVPF)-43922</v>
      </c>
      <c r="G5651" s="11" t="s">
        <v>131</v>
      </c>
      <c r="H5651" s="11" t="s">
        <v>49</v>
      </c>
      <c r="I5651" s="11" t="s">
        <v>132</v>
      </c>
      <c r="J5651" s="11" t="s">
        <v>169</v>
      </c>
      <c r="K5651" s="11" t="str">
        <f>IFERROR(INDEX('EDC Component Dictionary'!$C$5:$C$37,MATCH('Rates Database'!J5651,'EDC Component Dictionary'!$B$5:$B$37,0)), "Energy Supply")</f>
        <v>Other</v>
      </c>
      <c r="L5651" s="12">
        <v>0</v>
      </c>
      <c r="M5651" s="12"/>
    </row>
    <row r="5652" spans="1:13" x14ac:dyDescent="0.3">
      <c r="A5652" s="18">
        <v>5650</v>
      </c>
      <c r="B5652" s="18">
        <f t="shared" si="176"/>
        <v>2020</v>
      </c>
      <c r="C5652" s="17">
        <v>43891</v>
      </c>
      <c r="D5652" s="18" t="s">
        <v>130</v>
      </c>
      <c r="E5652" s="18" t="s">
        <v>164</v>
      </c>
      <c r="F5652" s="18" t="str">
        <f t="shared" si="177"/>
        <v>National Grid-Electric Vehicle Program Factor (EVPF)-43891</v>
      </c>
      <c r="G5652" s="11" t="s">
        <v>131</v>
      </c>
      <c r="H5652" s="11" t="s">
        <v>49</v>
      </c>
      <c r="I5652" s="11" t="s">
        <v>132</v>
      </c>
      <c r="J5652" s="11" t="s">
        <v>169</v>
      </c>
      <c r="K5652" s="11" t="str">
        <f>IFERROR(INDEX('EDC Component Dictionary'!$C$5:$C$37,MATCH('Rates Database'!J5652,'EDC Component Dictionary'!$B$5:$B$37,0)), "Energy Supply")</f>
        <v>Other</v>
      </c>
      <c r="L5652" s="12">
        <v>0</v>
      </c>
      <c r="M5652" s="12"/>
    </row>
    <row r="5653" spans="1:13" x14ac:dyDescent="0.3">
      <c r="A5653" s="18">
        <v>5651</v>
      </c>
      <c r="B5653" s="18">
        <f t="shared" si="176"/>
        <v>2020</v>
      </c>
      <c r="C5653" s="17">
        <v>43862</v>
      </c>
      <c r="D5653" s="18" t="s">
        <v>130</v>
      </c>
      <c r="E5653" s="18" t="s">
        <v>164</v>
      </c>
      <c r="F5653" s="18" t="str">
        <f t="shared" si="177"/>
        <v>National Grid-Electric Vehicle Program Factor (EVPF)-43862</v>
      </c>
      <c r="G5653" s="11" t="s">
        <v>131</v>
      </c>
      <c r="H5653" s="11" t="s">
        <v>49</v>
      </c>
      <c r="I5653" s="11" t="s">
        <v>132</v>
      </c>
      <c r="J5653" s="11" t="s">
        <v>169</v>
      </c>
      <c r="K5653" s="11" t="str">
        <f>IFERROR(INDEX('EDC Component Dictionary'!$C$5:$C$37,MATCH('Rates Database'!J5653,'EDC Component Dictionary'!$B$5:$B$37,0)), "Energy Supply")</f>
        <v>Other</v>
      </c>
      <c r="L5653" s="12">
        <v>0</v>
      </c>
      <c r="M5653" s="12"/>
    </row>
    <row r="5654" spans="1:13" x14ac:dyDescent="0.3">
      <c r="A5654" s="18">
        <v>5652</v>
      </c>
      <c r="B5654" s="18">
        <f t="shared" si="176"/>
        <v>2020</v>
      </c>
      <c r="C5654" s="17">
        <v>43831</v>
      </c>
      <c r="D5654" s="18" t="s">
        <v>130</v>
      </c>
      <c r="E5654" s="18" t="s">
        <v>164</v>
      </c>
      <c r="F5654" s="18" t="str">
        <f t="shared" si="177"/>
        <v>National Grid-Electric Vehicle Program Factor (EVPF)-43831</v>
      </c>
      <c r="G5654" s="11" t="s">
        <v>131</v>
      </c>
      <c r="H5654" s="11" t="s">
        <v>49</v>
      </c>
      <c r="I5654" s="11" t="s">
        <v>132</v>
      </c>
      <c r="J5654" s="11" t="s">
        <v>169</v>
      </c>
      <c r="K5654" s="11" t="str">
        <f>IFERROR(INDEX('EDC Component Dictionary'!$C$5:$C$37,MATCH('Rates Database'!J5654,'EDC Component Dictionary'!$B$5:$B$37,0)), "Energy Supply")</f>
        <v>Other</v>
      </c>
      <c r="L5654" s="12">
        <v>0</v>
      </c>
      <c r="M5654" s="12"/>
    </row>
    <row r="5655" spans="1:13" x14ac:dyDescent="0.3">
      <c r="A5655" s="18">
        <v>5653</v>
      </c>
      <c r="B5655" s="18">
        <f t="shared" si="176"/>
        <v>2019</v>
      </c>
      <c r="C5655" s="17">
        <v>43800</v>
      </c>
      <c r="D5655" s="18" t="s">
        <v>130</v>
      </c>
      <c r="E5655" s="18" t="s">
        <v>164</v>
      </c>
      <c r="F5655" s="18" t="str">
        <f t="shared" si="177"/>
        <v>National Grid-Electric Vehicle Program Factor (EVPF)-43800</v>
      </c>
      <c r="G5655" s="11" t="s">
        <v>131</v>
      </c>
      <c r="H5655" s="11" t="s">
        <v>49</v>
      </c>
      <c r="I5655" s="11" t="s">
        <v>132</v>
      </c>
      <c r="J5655" s="11" t="s">
        <v>169</v>
      </c>
      <c r="K5655" s="11" t="str">
        <f>IFERROR(INDEX('EDC Component Dictionary'!$C$5:$C$37,MATCH('Rates Database'!J5655,'EDC Component Dictionary'!$B$5:$B$37,0)), "Energy Supply")</f>
        <v>Other</v>
      </c>
      <c r="L5655" s="12">
        <v>0</v>
      </c>
      <c r="M5655" s="12"/>
    </row>
    <row r="5656" spans="1:13" x14ac:dyDescent="0.3">
      <c r="A5656" s="18">
        <v>5654</v>
      </c>
      <c r="B5656" s="18">
        <f t="shared" si="176"/>
        <v>2019</v>
      </c>
      <c r="C5656" s="17">
        <v>43770</v>
      </c>
      <c r="D5656" s="18" t="s">
        <v>130</v>
      </c>
      <c r="E5656" s="18" t="s">
        <v>164</v>
      </c>
      <c r="F5656" s="18" t="str">
        <f t="shared" si="177"/>
        <v>National Grid-Electric Vehicle Program Factor (EVPF)-43770</v>
      </c>
      <c r="G5656" s="11" t="s">
        <v>131</v>
      </c>
      <c r="H5656" s="11" t="s">
        <v>49</v>
      </c>
      <c r="I5656" s="11" t="s">
        <v>132</v>
      </c>
      <c r="J5656" s="11" t="s">
        <v>169</v>
      </c>
      <c r="K5656" s="11" t="str">
        <f>IFERROR(INDEX('EDC Component Dictionary'!$C$5:$C$37,MATCH('Rates Database'!J5656,'EDC Component Dictionary'!$B$5:$B$37,0)), "Energy Supply")</f>
        <v>Other</v>
      </c>
      <c r="L5656" s="12">
        <v>0</v>
      </c>
      <c r="M5656" s="12"/>
    </row>
    <row r="5657" spans="1:13" x14ac:dyDescent="0.3">
      <c r="A5657" s="18">
        <v>5655</v>
      </c>
      <c r="B5657" s="18">
        <f t="shared" si="176"/>
        <v>2019</v>
      </c>
      <c r="C5657" s="17">
        <v>43739</v>
      </c>
      <c r="D5657" s="18" t="s">
        <v>130</v>
      </c>
      <c r="E5657" s="18" t="s">
        <v>164</v>
      </c>
      <c r="F5657" s="18" t="str">
        <f t="shared" si="177"/>
        <v>National Grid-Electric Vehicle Program Factor (EVPF)-43739</v>
      </c>
      <c r="G5657" s="11" t="s">
        <v>131</v>
      </c>
      <c r="H5657" s="11" t="s">
        <v>49</v>
      </c>
      <c r="I5657" s="11" t="s">
        <v>132</v>
      </c>
      <c r="J5657" s="11" t="s">
        <v>169</v>
      </c>
      <c r="K5657" s="11" t="str">
        <f>IFERROR(INDEX('EDC Component Dictionary'!$C$5:$C$37,MATCH('Rates Database'!J5657,'EDC Component Dictionary'!$B$5:$B$37,0)), "Energy Supply")</f>
        <v>Other</v>
      </c>
      <c r="L5657" s="12">
        <v>0</v>
      </c>
      <c r="M5657" s="12"/>
    </row>
    <row r="5658" spans="1:13" x14ac:dyDescent="0.3">
      <c r="A5658" s="18">
        <v>5656</v>
      </c>
      <c r="B5658" s="18">
        <f t="shared" si="176"/>
        <v>2019</v>
      </c>
      <c r="C5658" s="17">
        <v>43709</v>
      </c>
      <c r="D5658" s="18" t="s">
        <v>130</v>
      </c>
      <c r="E5658" s="18" t="s">
        <v>164</v>
      </c>
      <c r="F5658" s="18" t="str">
        <f t="shared" si="177"/>
        <v>National Grid-Electric Vehicle Program Factor (EVPF)-43709</v>
      </c>
      <c r="G5658" s="11" t="s">
        <v>131</v>
      </c>
      <c r="H5658" s="11" t="s">
        <v>49</v>
      </c>
      <c r="I5658" s="11" t="s">
        <v>132</v>
      </c>
      <c r="J5658" s="11" t="s">
        <v>169</v>
      </c>
      <c r="K5658" s="11" t="str">
        <f>IFERROR(INDEX('EDC Component Dictionary'!$C$5:$C$37,MATCH('Rates Database'!J5658,'EDC Component Dictionary'!$B$5:$B$37,0)), "Energy Supply")</f>
        <v>Other</v>
      </c>
      <c r="L5658" s="12">
        <v>0</v>
      </c>
      <c r="M5658" s="12"/>
    </row>
    <row r="5659" spans="1:13" x14ac:dyDescent="0.3">
      <c r="A5659" s="18">
        <v>5657</v>
      </c>
      <c r="B5659" s="18">
        <f t="shared" si="176"/>
        <v>2019</v>
      </c>
      <c r="C5659" s="17">
        <v>43678</v>
      </c>
      <c r="D5659" s="18" t="s">
        <v>130</v>
      </c>
      <c r="E5659" s="18" t="s">
        <v>164</v>
      </c>
      <c r="F5659" s="18" t="str">
        <f t="shared" si="177"/>
        <v>National Grid-Electric Vehicle Program Factor (EVPF)-43678</v>
      </c>
      <c r="G5659" s="11" t="s">
        <v>131</v>
      </c>
      <c r="H5659" s="11" t="s">
        <v>49</v>
      </c>
      <c r="I5659" s="11" t="s">
        <v>132</v>
      </c>
      <c r="J5659" s="11" t="s">
        <v>169</v>
      </c>
      <c r="K5659" s="11" t="str">
        <f>IFERROR(INDEX('EDC Component Dictionary'!$C$5:$C$37,MATCH('Rates Database'!J5659,'EDC Component Dictionary'!$B$5:$B$37,0)), "Energy Supply")</f>
        <v>Other</v>
      </c>
      <c r="L5659" s="12">
        <v>0</v>
      </c>
      <c r="M5659" s="12"/>
    </row>
    <row r="5660" spans="1:13" x14ac:dyDescent="0.3">
      <c r="A5660" s="18">
        <v>5658</v>
      </c>
      <c r="B5660" s="18">
        <f t="shared" si="176"/>
        <v>2019</v>
      </c>
      <c r="C5660" s="17">
        <v>43647</v>
      </c>
      <c r="D5660" s="18" t="s">
        <v>130</v>
      </c>
      <c r="E5660" s="18" t="s">
        <v>164</v>
      </c>
      <c r="F5660" s="18" t="str">
        <f t="shared" si="177"/>
        <v>National Grid-Electric Vehicle Program Factor (EVPF)-43647</v>
      </c>
      <c r="G5660" s="11" t="s">
        <v>131</v>
      </c>
      <c r="H5660" s="11" t="s">
        <v>49</v>
      </c>
      <c r="I5660" s="11" t="s">
        <v>132</v>
      </c>
      <c r="J5660" s="11" t="s">
        <v>169</v>
      </c>
      <c r="K5660" s="11" t="str">
        <f>IFERROR(INDEX('EDC Component Dictionary'!$C$5:$C$37,MATCH('Rates Database'!J5660,'EDC Component Dictionary'!$B$5:$B$37,0)), "Energy Supply")</f>
        <v>Other</v>
      </c>
      <c r="L5660" s="12">
        <v>0</v>
      </c>
      <c r="M5660" s="12"/>
    </row>
    <row r="5661" spans="1:13" x14ac:dyDescent="0.3">
      <c r="A5661" s="18">
        <v>5659</v>
      </c>
      <c r="B5661" s="18">
        <f t="shared" si="176"/>
        <v>2019</v>
      </c>
      <c r="C5661" s="17">
        <v>43617</v>
      </c>
      <c r="D5661" s="18" t="s">
        <v>130</v>
      </c>
      <c r="E5661" s="18" t="s">
        <v>164</v>
      </c>
      <c r="F5661" s="18" t="str">
        <f t="shared" si="177"/>
        <v>National Grid-Electric Vehicle Program Factor (EVPF)-43617</v>
      </c>
      <c r="G5661" s="11" t="s">
        <v>131</v>
      </c>
      <c r="H5661" s="11" t="s">
        <v>49</v>
      </c>
      <c r="I5661" s="11" t="s">
        <v>132</v>
      </c>
      <c r="J5661" s="11" t="s">
        <v>169</v>
      </c>
      <c r="K5661" s="11" t="str">
        <f>IFERROR(INDEX('EDC Component Dictionary'!$C$5:$C$37,MATCH('Rates Database'!J5661,'EDC Component Dictionary'!$B$5:$B$37,0)), "Energy Supply")</f>
        <v>Other</v>
      </c>
      <c r="L5661" s="12">
        <v>0</v>
      </c>
      <c r="M5661" s="12"/>
    </row>
    <row r="5662" spans="1:13" x14ac:dyDescent="0.3">
      <c r="A5662" s="18">
        <v>5660</v>
      </c>
      <c r="B5662" s="18">
        <f t="shared" si="176"/>
        <v>2019</v>
      </c>
      <c r="C5662" s="17">
        <v>43586</v>
      </c>
      <c r="D5662" s="18" t="s">
        <v>130</v>
      </c>
      <c r="E5662" s="18" t="s">
        <v>164</v>
      </c>
      <c r="F5662" s="18" t="str">
        <f t="shared" si="177"/>
        <v>National Grid-Electric Vehicle Program Factor (EVPF)-43586</v>
      </c>
      <c r="G5662" s="11" t="s">
        <v>131</v>
      </c>
      <c r="H5662" s="11" t="s">
        <v>49</v>
      </c>
      <c r="I5662" s="11" t="s">
        <v>132</v>
      </c>
      <c r="J5662" s="11" t="s">
        <v>169</v>
      </c>
      <c r="K5662" s="11" t="str">
        <f>IFERROR(INDEX('EDC Component Dictionary'!$C$5:$C$37,MATCH('Rates Database'!J5662,'EDC Component Dictionary'!$B$5:$B$37,0)), "Energy Supply")</f>
        <v>Other</v>
      </c>
      <c r="L5662" s="12">
        <v>0</v>
      </c>
      <c r="M5662" s="12"/>
    </row>
    <row r="5663" spans="1:13" x14ac:dyDescent="0.3">
      <c r="A5663" s="18">
        <v>5661</v>
      </c>
      <c r="B5663" s="18">
        <f t="shared" si="176"/>
        <v>2019</v>
      </c>
      <c r="C5663" s="17">
        <v>43556</v>
      </c>
      <c r="D5663" s="18" t="s">
        <v>130</v>
      </c>
      <c r="E5663" s="18" t="s">
        <v>164</v>
      </c>
      <c r="F5663" s="18" t="str">
        <f t="shared" si="177"/>
        <v>National Grid-Electric Vehicle Program Factor (EVPF)-43556</v>
      </c>
      <c r="G5663" s="11" t="s">
        <v>131</v>
      </c>
      <c r="H5663" s="11" t="s">
        <v>49</v>
      </c>
      <c r="I5663" s="11" t="s">
        <v>132</v>
      </c>
      <c r="J5663" s="11" t="s">
        <v>169</v>
      </c>
      <c r="K5663" s="11" t="str">
        <f>IFERROR(INDEX('EDC Component Dictionary'!$C$5:$C$37,MATCH('Rates Database'!J5663,'EDC Component Dictionary'!$B$5:$B$37,0)), "Energy Supply")</f>
        <v>Other</v>
      </c>
      <c r="L5663" s="12">
        <v>0</v>
      </c>
      <c r="M5663" s="12"/>
    </row>
    <row r="5664" spans="1:13" x14ac:dyDescent="0.3">
      <c r="A5664" s="18">
        <v>5662</v>
      </c>
      <c r="B5664" s="18">
        <f t="shared" si="176"/>
        <v>2019</v>
      </c>
      <c r="C5664" s="17">
        <v>43525</v>
      </c>
      <c r="D5664" s="18" t="s">
        <v>130</v>
      </c>
      <c r="E5664" s="18" t="s">
        <v>164</v>
      </c>
      <c r="F5664" s="18" t="str">
        <f t="shared" si="177"/>
        <v>National Grid-Electric Vehicle Program Factor (EVPF)-43525</v>
      </c>
      <c r="G5664" s="11" t="s">
        <v>131</v>
      </c>
      <c r="H5664" s="11" t="s">
        <v>49</v>
      </c>
      <c r="I5664" s="11" t="s">
        <v>132</v>
      </c>
      <c r="J5664" s="11" t="s">
        <v>169</v>
      </c>
      <c r="K5664" s="11" t="str">
        <f>IFERROR(INDEX('EDC Component Dictionary'!$C$5:$C$37,MATCH('Rates Database'!J5664,'EDC Component Dictionary'!$B$5:$B$37,0)), "Energy Supply")</f>
        <v>Other</v>
      </c>
      <c r="L5664" s="12">
        <v>0</v>
      </c>
      <c r="M5664" s="12"/>
    </row>
    <row r="5665" spans="1:13" x14ac:dyDescent="0.3">
      <c r="A5665" s="18">
        <v>5663</v>
      </c>
      <c r="B5665" s="18">
        <f t="shared" si="176"/>
        <v>2019</v>
      </c>
      <c r="C5665" s="17">
        <v>43497</v>
      </c>
      <c r="D5665" s="18" t="s">
        <v>130</v>
      </c>
      <c r="E5665" s="18" t="s">
        <v>164</v>
      </c>
      <c r="F5665" s="18" t="str">
        <f t="shared" si="177"/>
        <v>National Grid-Electric Vehicle Program Factor (EVPF)-43497</v>
      </c>
      <c r="G5665" s="11" t="s">
        <v>131</v>
      </c>
      <c r="H5665" s="11" t="s">
        <v>49</v>
      </c>
      <c r="I5665" s="11" t="s">
        <v>132</v>
      </c>
      <c r="J5665" s="11" t="s">
        <v>169</v>
      </c>
      <c r="K5665" s="11" t="str">
        <f>IFERROR(INDEX('EDC Component Dictionary'!$C$5:$C$37,MATCH('Rates Database'!J5665,'EDC Component Dictionary'!$B$5:$B$37,0)), "Energy Supply")</f>
        <v>Other</v>
      </c>
      <c r="L5665" s="12">
        <v>0</v>
      </c>
      <c r="M5665" s="12"/>
    </row>
    <row r="5666" spans="1:13" x14ac:dyDescent="0.3">
      <c r="A5666" s="18">
        <v>5664</v>
      </c>
      <c r="B5666" s="18">
        <f t="shared" si="176"/>
        <v>2019</v>
      </c>
      <c r="C5666" s="17">
        <v>43466</v>
      </c>
      <c r="D5666" s="18" t="s">
        <v>130</v>
      </c>
      <c r="E5666" s="18" t="s">
        <v>164</v>
      </c>
      <c r="F5666" s="18" t="str">
        <f t="shared" si="177"/>
        <v>National Grid-Electric Vehicle Program Factor (EVPF)-43466</v>
      </c>
      <c r="G5666" s="11" t="s">
        <v>131</v>
      </c>
      <c r="H5666" s="11" t="s">
        <v>49</v>
      </c>
      <c r="I5666" s="11" t="s">
        <v>132</v>
      </c>
      <c r="J5666" s="11" t="s">
        <v>169</v>
      </c>
      <c r="K5666" s="11" t="str">
        <f>IFERROR(INDEX('EDC Component Dictionary'!$C$5:$C$37,MATCH('Rates Database'!J5666,'EDC Component Dictionary'!$B$5:$B$37,0)), "Energy Supply")</f>
        <v>Other</v>
      </c>
      <c r="L5666" s="12">
        <v>0</v>
      </c>
      <c r="M5666" s="12"/>
    </row>
    <row r="5667" spans="1:13" x14ac:dyDescent="0.3">
      <c r="A5667" s="18">
        <v>5665</v>
      </c>
      <c r="B5667" s="18">
        <f t="shared" si="176"/>
        <v>2024</v>
      </c>
      <c r="C5667" s="17">
        <v>45352</v>
      </c>
      <c r="D5667" s="18" t="s">
        <v>130</v>
      </c>
      <c r="E5667" s="18" t="s">
        <v>164</v>
      </c>
      <c r="F5667" s="18" t="str">
        <f t="shared" si="177"/>
        <v>National Grid-Base Transmission-45352</v>
      </c>
      <c r="G5667" s="11" t="s">
        <v>131</v>
      </c>
      <c r="H5667" s="11" t="s">
        <v>49</v>
      </c>
      <c r="I5667" s="11" t="s">
        <v>153</v>
      </c>
      <c r="J5667" s="11" t="s">
        <v>154</v>
      </c>
      <c r="K5667" s="11" t="str">
        <f>IFERROR(INDEX('EDC Component Dictionary'!$C$5:$C$37,MATCH('Rates Database'!J5667,'EDC Component Dictionary'!$B$5:$B$37,0)), "Energy Supply")</f>
        <v>Transmission System</v>
      </c>
      <c r="L5667" s="12">
        <v>4.1829999999999999E-2</v>
      </c>
      <c r="M5667" s="12"/>
    </row>
    <row r="5668" spans="1:13" x14ac:dyDescent="0.3">
      <c r="A5668" s="18">
        <v>5666</v>
      </c>
      <c r="B5668" s="18">
        <f t="shared" si="176"/>
        <v>2024</v>
      </c>
      <c r="C5668" s="17">
        <v>45323</v>
      </c>
      <c r="D5668" s="18" t="s">
        <v>130</v>
      </c>
      <c r="E5668" s="18" t="s">
        <v>164</v>
      </c>
      <c r="F5668" s="18" t="str">
        <f t="shared" si="177"/>
        <v>National Grid-Base Transmission-45323</v>
      </c>
      <c r="G5668" s="11" t="s">
        <v>131</v>
      </c>
      <c r="H5668" s="11" t="s">
        <v>49</v>
      </c>
      <c r="I5668" s="11" t="s">
        <v>153</v>
      </c>
      <c r="J5668" s="11" t="s">
        <v>154</v>
      </c>
      <c r="K5668" s="11" t="str">
        <f>IFERROR(INDEX('EDC Component Dictionary'!$C$5:$C$37,MATCH('Rates Database'!J5668,'EDC Component Dictionary'!$B$5:$B$37,0)), "Energy Supply")</f>
        <v>Transmission System</v>
      </c>
      <c r="L5668" s="12">
        <v>4.0930000000000001E-2</v>
      </c>
      <c r="M5668" s="12"/>
    </row>
    <row r="5669" spans="1:13" x14ac:dyDescent="0.3">
      <c r="A5669" s="18">
        <v>5667</v>
      </c>
      <c r="B5669" s="18">
        <f t="shared" si="176"/>
        <v>2024</v>
      </c>
      <c r="C5669" s="17">
        <v>45292</v>
      </c>
      <c r="D5669" s="18" t="s">
        <v>130</v>
      </c>
      <c r="E5669" s="18" t="s">
        <v>164</v>
      </c>
      <c r="F5669" s="18" t="str">
        <f t="shared" si="177"/>
        <v>National Grid-Base Transmission-45292</v>
      </c>
      <c r="G5669" s="11" t="s">
        <v>131</v>
      </c>
      <c r="H5669" s="11" t="s">
        <v>49</v>
      </c>
      <c r="I5669" s="11" t="s">
        <v>153</v>
      </c>
      <c r="J5669" s="11" t="s">
        <v>154</v>
      </c>
      <c r="K5669" s="11" t="str">
        <f>IFERROR(INDEX('EDC Component Dictionary'!$C$5:$C$37,MATCH('Rates Database'!J5669,'EDC Component Dictionary'!$B$5:$B$37,0)), "Energy Supply")</f>
        <v>Transmission System</v>
      </c>
      <c r="L5669" s="12">
        <v>4.0930000000000001E-2</v>
      </c>
      <c r="M5669" s="12"/>
    </row>
    <row r="5670" spans="1:13" x14ac:dyDescent="0.3">
      <c r="A5670" s="18">
        <v>5668</v>
      </c>
      <c r="B5670" s="18">
        <f t="shared" si="176"/>
        <v>2023</v>
      </c>
      <c r="C5670" s="17">
        <v>45261</v>
      </c>
      <c r="D5670" s="18" t="s">
        <v>130</v>
      </c>
      <c r="E5670" s="18" t="s">
        <v>164</v>
      </c>
      <c r="F5670" s="18" t="str">
        <f t="shared" si="177"/>
        <v>National Grid-Base Transmission-45261</v>
      </c>
      <c r="G5670" s="11" t="s">
        <v>131</v>
      </c>
      <c r="H5670" s="11" t="s">
        <v>49</v>
      </c>
      <c r="I5670" s="11" t="s">
        <v>153</v>
      </c>
      <c r="J5670" s="11" t="s">
        <v>154</v>
      </c>
      <c r="K5670" s="11" t="str">
        <f>IFERROR(INDEX('EDC Component Dictionary'!$C$5:$C$37,MATCH('Rates Database'!J5670,'EDC Component Dictionary'!$B$5:$B$37,0)), "Energy Supply")</f>
        <v>Transmission System</v>
      </c>
      <c r="L5670" s="12">
        <v>4.0930000000000001E-2</v>
      </c>
      <c r="M5670" s="12"/>
    </row>
    <row r="5671" spans="1:13" x14ac:dyDescent="0.3">
      <c r="A5671" s="18">
        <v>5669</v>
      </c>
      <c r="B5671" s="18">
        <f t="shared" si="176"/>
        <v>2023</v>
      </c>
      <c r="C5671" s="17">
        <v>45231</v>
      </c>
      <c r="D5671" s="18" t="s">
        <v>130</v>
      </c>
      <c r="E5671" s="18" t="s">
        <v>164</v>
      </c>
      <c r="F5671" s="18" t="str">
        <f t="shared" si="177"/>
        <v>National Grid-Base Transmission-45231</v>
      </c>
      <c r="G5671" s="11" t="s">
        <v>131</v>
      </c>
      <c r="H5671" s="11" t="s">
        <v>49</v>
      </c>
      <c r="I5671" s="11" t="s">
        <v>153</v>
      </c>
      <c r="J5671" s="11" t="s">
        <v>154</v>
      </c>
      <c r="K5671" s="11" t="str">
        <f>IFERROR(INDEX('EDC Component Dictionary'!$C$5:$C$37,MATCH('Rates Database'!J5671,'EDC Component Dictionary'!$B$5:$B$37,0)), "Energy Supply")</f>
        <v>Transmission System</v>
      </c>
      <c r="L5671" s="12">
        <v>4.0930000000000001E-2</v>
      </c>
      <c r="M5671" s="12"/>
    </row>
    <row r="5672" spans="1:13" x14ac:dyDescent="0.3">
      <c r="A5672" s="18">
        <v>5670</v>
      </c>
      <c r="B5672" s="18">
        <f t="shared" si="176"/>
        <v>2023</v>
      </c>
      <c r="C5672" s="17">
        <v>45200</v>
      </c>
      <c r="D5672" s="18" t="s">
        <v>130</v>
      </c>
      <c r="E5672" s="18" t="s">
        <v>164</v>
      </c>
      <c r="F5672" s="18" t="str">
        <f t="shared" si="177"/>
        <v>National Grid-Base Transmission-45200</v>
      </c>
      <c r="G5672" s="11" t="s">
        <v>131</v>
      </c>
      <c r="H5672" s="11" t="s">
        <v>49</v>
      </c>
      <c r="I5672" s="11" t="s">
        <v>153</v>
      </c>
      <c r="J5672" s="11" t="s">
        <v>154</v>
      </c>
      <c r="K5672" s="11" t="str">
        <f>IFERROR(INDEX('EDC Component Dictionary'!$C$5:$C$37,MATCH('Rates Database'!J5672,'EDC Component Dictionary'!$B$5:$B$37,0)), "Energy Supply")</f>
        <v>Transmission System</v>
      </c>
      <c r="L5672" s="12">
        <v>4.0930000000000001E-2</v>
      </c>
      <c r="M5672" s="12"/>
    </row>
    <row r="5673" spans="1:13" x14ac:dyDescent="0.3">
      <c r="A5673" s="18">
        <v>5671</v>
      </c>
      <c r="B5673" s="18">
        <f t="shared" si="176"/>
        <v>2023</v>
      </c>
      <c r="C5673" s="17">
        <v>45170</v>
      </c>
      <c r="D5673" s="18" t="s">
        <v>130</v>
      </c>
      <c r="E5673" s="18" t="s">
        <v>164</v>
      </c>
      <c r="F5673" s="18" t="str">
        <f t="shared" si="177"/>
        <v>National Grid-Base Transmission-45170</v>
      </c>
      <c r="G5673" s="11" t="s">
        <v>131</v>
      </c>
      <c r="H5673" s="11" t="s">
        <v>49</v>
      </c>
      <c r="I5673" s="11" t="s">
        <v>153</v>
      </c>
      <c r="J5673" s="11" t="s">
        <v>154</v>
      </c>
      <c r="K5673" s="11" t="str">
        <f>IFERROR(INDEX('EDC Component Dictionary'!$C$5:$C$37,MATCH('Rates Database'!J5673,'EDC Component Dictionary'!$B$5:$B$37,0)), "Energy Supply")</f>
        <v>Transmission System</v>
      </c>
      <c r="L5673" s="12">
        <v>4.0930000000000001E-2</v>
      </c>
      <c r="M5673" s="12"/>
    </row>
    <row r="5674" spans="1:13" x14ac:dyDescent="0.3">
      <c r="A5674" s="18">
        <v>5672</v>
      </c>
      <c r="B5674" s="18">
        <f t="shared" si="176"/>
        <v>2023</v>
      </c>
      <c r="C5674" s="17">
        <v>45139</v>
      </c>
      <c r="D5674" s="18" t="s">
        <v>130</v>
      </c>
      <c r="E5674" s="18" t="s">
        <v>164</v>
      </c>
      <c r="F5674" s="18" t="str">
        <f t="shared" si="177"/>
        <v>National Grid-Base Transmission-45139</v>
      </c>
      <c r="G5674" s="11" t="s">
        <v>131</v>
      </c>
      <c r="H5674" s="11" t="s">
        <v>49</v>
      </c>
      <c r="I5674" s="11" t="s">
        <v>153</v>
      </c>
      <c r="J5674" s="11" t="s">
        <v>154</v>
      </c>
      <c r="K5674" s="11" t="str">
        <f>IFERROR(INDEX('EDC Component Dictionary'!$C$5:$C$37,MATCH('Rates Database'!J5674,'EDC Component Dictionary'!$B$5:$B$37,0)), "Energy Supply")</f>
        <v>Transmission System</v>
      </c>
      <c r="L5674" s="12">
        <v>4.0930000000000001E-2</v>
      </c>
      <c r="M5674" s="12"/>
    </row>
    <row r="5675" spans="1:13" x14ac:dyDescent="0.3">
      <c r="A5675" s="18">
        <v>5673</v>
      </c>
      <c r="B5675" s="18">
        <f t="shared" si="176"/>
        <v>2023</v>
      </c>
      <c r="C5675" s="17">
        <v>45108</v>
      </c>
      <c r="D5675" s="18" t="s">
        <v>130</v>
      </c>
      <c r="E5675" s="18" t="s">
        <v>164</v>
      </c>
      <c r="F5675" s="18" t="str">
        <f t="shared" si="177"/>
        <v>National Grid-Base Transmission-45108</v>
      </c>
      <c r="G5675" s="11" t="s">
        <v>131</v>
      </c>
      <c r="H5675" s="11" t="s">
        <v>49</v>
      </c>
      <c r="I5675" s="11" t="s">
        <v>153</v>
      </c>
      <c r="J5675" s="11" t="s">
        <v>154</v>
      </c>
      <c r="K5675" s="11" t="str">
        <f>IFERROR(INDEX('EDC Component Dictionary'!$C$5:$C$37,MATCH('Rates Database'!J5675,'EDC Component Dictionary'!$B$5:$B$37,0)), "Energy Supply")</f>
        <v>Transmission System</v>
      </c>
      <c r="L5675" s="12">
        <v>4.0930000000000001E-2</v>
      </c>
      <c r="M5675" s="12"/>
    </row>
    <row r="5676" spans="1:13" x14ac:dyDescent="0.3">
      <c r="A5676" s="18">
        <v>5674</v>
      </c>
      <c r="B5676" s="18">
        <f t="shared" si="176"/>
        <v>2023</v>
      </c>
      <c r="C5676" s="17">
        <v>45078</v>
      </c>
      <c r="D5676" s="18" t="s">
        <v>130</v>
      </c>
      <c r="E5676" s="18" t="s">
        <v>164</v>
      </c>
      <c r="F5676" s="18" t="str">
        <f t="shared" si="177"/>
        <v>National Grid-Base Transmission-45078</v>
      </c>
      <c r="G5676" s="11" t="s">
        <v>131</v>
      </c>
      <c r="H5676" s="11" t="s">
        <v>49</v>
      </c>
      <c r="I5676" s="11" t="s">
        <v>153</v>
      </c>
      <c r="J5676" s="11" t="s">
        <v>154</v>
      </c>
      <c r="K5676" s="11" t="str">
        <f>IFERROR(INDEX('EDC Component Dictionary'!$C$5:$C$37,MATCH('Rates Database'!J5676,'EDC Component Dictionary'!$B$5:$B$37,0)), "Energy Supply")</f>
        <v>Transmission System</v>
      </c>
      <c r="L5676" s="12">
        <v>4.0930000000000001E-2</v>
      </c>
      <c r="M5676" s="12"/>
    </row>
    <row r="5677" spans="1:13" x14ac:dyDescent="0.3">
      <c r="A5677" s="18">
        <v>5675</v>
      </c>
      <c r="B5677" s="18">
        <f t="shared" si="176"/>
        <v>2023</v>
      </c>
      <c r="C5677" s="17">
        <v>45047</v>
      </c>
      <c r="D5677" s="18" t="s">
        <v>130</v>
      </c>
      <c r="E5677" s="18" t="s">
        <v>164</v>
      </c>
      <c r="F5677" s="18" t="str">
        <f t="shared" si="177"/>
        <v>National Grid-Base Transmission-45047</v>
      </c>
      <c r="G5677" s="11" t="s">
        <v>131</v>
      </c>
      <c r="H5677" s="11" t="s">
        <v>49</v>
      </c>
      <c r="I5677" s="11" t="s">
        <v>153</v>
      </c>
      <c r="J5677" s="11" t="s">
        <v>154</v>
      </c>
      <c r="K5677" s="11" t="str">
        <f>IFERROR(INDEX('EDC Component Dictionary'!$C$5:$C$37,MATCH('Rates Database'!J5677,'EDC Component Dictionary'!$B$5:$B$37,0)), "Energy Supply")</f>
        <v>Transmission System</v>
      </c>
      <c r="L5677" s="12">
        <v>4.0930000000000001E-2</v>
      </c>
      <c r="M5677" s="12"/>
    </row>
    <row r="5678" spans="1:13" x14ac:dyDescent="0.3">
      <c r="A5678" s="18">
        <v>5676</v>
      </c>
      <c r="B5678" s="18">
        <f t="shared" si="176"/>
        <v>2023</v>
      </c>
      <c r="C5678" s="17">
        <v>45017</v>
      </c>
      <c r="D5678" s="18" t="s">
        <v>130</v>
      </c>
      <c r="E5678" s="18" t="s">
        <v>164</v>
      </c>
      <c r="F5678" s="18" t="str">
        <f t="shared" si="177"/>
        <v>National Grid-Base Transmission-45017</v>
      </c>
      <c r="G5678" s="11" t="s">
        <v>131</v>
      </c>
      <c r="H5678" s="11" t="s">
        <v>49</v>
      </c>
      <c r="I5678" s="11" t="s">
        <v>153</v>
      </c>
      <c r="J5678" s="11" t="s">
        <v>154</v>
      </c>
      <c r="K5678" s="11" t="str">
        <f>IFERROR(INDEX('EDC Component Dictionary'!$C$5:$C$37,MATCH('Rates Database'!J5678,'EDC Component Dictionary'!$B$5:$B$37,0)), "Energy Supply")</f>
        <v>Transmission System</v>
      </c>
      <c r="L5678" s="12">
        <v>4.0930000000000001E-2</v>
      </c>
      <c r="M5678" s="12"/>
    </row>
    <row r="5679" spans="1:13" x14ac:dyDescent="0.3">
      <c r="A5679" s="18">
        <v>5677</v>
      </c>
      <c r="B5679" s="18">
        <f t="shared" si="176"/>
        <v>2023</v>
      </c>
      <c r="C5679" s="17">
        <v>44986</v>
      </c>
      <c r="D5679" s="18" t="s">
        <v>130</v>
      </c>
      <c r="E5679" s="18" t="s">
        <v>164</v>
      </c>
      <c r="F5679" s="18" t="str">
        <f t="shared" si="177"/>
        <v>National Grid-Base Transmission-44986</v>
      </c>
      <c r="G5679" s="11" t="s">
        <v>131</v>
      </c>
      <c r="H5679" s="11" t="s">
        <v>49</v>
      </c>
      <c r="I5679" s="11" t="s">
        <v>153</v>
      </c>
      <c r="J5679" s="11" t="s">
        <v>154</v>
      </c>
      <c r="K5679" s="11" t="str">
        <f>IFERROR(INDEX('EDC Component Dictionary'!$C$5:$C$37,MATCH('Rates Database'!J5679,'EDC Component Dictionary'!$B$5:$B$37,0)), "Energy Supply")</f>
        <v>Transmission System</v>
      </c>
      <c r="L5679" s="12">
        <v>4.0930000000000001E-2</v>
      </c>
      <c r="M5679" s="12"/>
    </row>
    <row r="5680" spans="1:13" x14ac:dyDescent="0.3">
      <c r="A5680" s="18">
        <v>5678</v>
      </c>
      <c r="B5680" s="18">
        <f t="shared" si="176"/>
        <v>2023</v>
      </c>
      <c r="C5680" s="17">
        <v>44958</v>
      </c>
      <c r="D5680" s="18" t="s">
        <v>130</v>
      </c>
      <c r="E5680" s="18" t="s">
        <v>164</v>
      </c>
      <c r="F5680" s="18" t="str">
        <f t="shared" si="177"/>
        <v>National Grid-Base Transmission-44958</v>
      </c>
      <c r="G5680" s="11" t="s">
        <v>131</v>
      </c>
      <c r="H5680" s="11" t="s">
        <v>49</v>
      </c>
      <c r="I5680" s="11" t="s">
        <v>153</v>
      </c>
      <c r="J5680" s="11" t="s">
        <v>154</v>
      </c>
      <c r="K5680" s="11" t="str">
        <f>IFERROR(INDEX('EDC Component Dictionary'!$C$5:$C$37,MATCH('Rates Database'!J5680,'EDC Component Dictionary'!$B$5:$B$37,0)), "Energy Supply")</f>
        <v>Transmission System</v>
      </c>
      <c r="L5680" s="12">
        <v>3.9800000000000002E-2</v>
      </c>
      <c r="M5680" s="12"/>
    </row>
    <row r="5681" spans="1:13" x14ac:dyDescent="0.3">
      <c r="A5681" s="18">
        <v>5679</v>
      </c>
      <c r="B5681" s="18">
        <f t="shared" si="176"/>
        <v>2023</v>
      </c>
      <c r="C5681" s="17">
        <v>44927</v>
      </c>
      <c r="D5681" s="18" t="s">
        <v>130</v>
      </c>
      <c r="E5681" s="18" t="s">
        <v>164</v>
      </c>
      <c r="F5681" s="18" t="str">
        <f t="shared" si="177"/>
        <v>National Grid-Base Transmission-44927</v>
      </c>
      <c r="G5681" s="11" t="s">
        <v>131</v>
      </c>
      <c r="H5681" s="11" t="s">
        <v>49</v>
      </c>
      <c r="I5681" s="11" t="s">
        <v>153</v>
      </c>
      <c r="J5681" s="11" t="s">
        <v>154</v>
      </c>
      <c r="K5681" s="11" t="str">
        <f>IFERROR(INDEX('EDC Component Dictionary'!$C$5:$C$37,MATCH('Rates Database'!J5681,'EDC Component Dictionary'!$B$5:$B$37,0)), "Energy Supply")</f>
        <v>Transmission System</v>
      </c>
      <c r="L5681" s="12">
        <v>3.9800000000000002E-2</v>
      </c>
      <c r="M5681" s="12"/>
    </row>
    <row r="5682" spans="1:13" x14ac:dyDescent="0.3">
      <c r="A5682" s="18">
        <v>5680</v>
      </c>
      <c r="B5682" s="18">
        <f t="shared" si="176"/>
        <v>2022</v>
      </c>
      <c r="C5682" s="17">
        <v>44896</v>
      </c>
      <c r="D5682" s="18" t="s">
        <v>130</v>
      </c>
      <c r="E5682" s="18" t="s">
        <v>164</v>
      </c>
      <c r="F5682" s="18" t="str">
        <f t="shared" si="177"/>
        <v>National Grid-Base Transmission-44896</v>
      </c>
      <c r="G5682" s="11" t="s">
        <v>131</v>
      </c>
      <c r="H5682" s="11" t="s">
        <v>49</v>
      </c>
      <c r="I5682" s="11" t="s">
        <v>153</v>
      </c>
      <c r="J5682" s="11" t="s">
        <v>154</v>
      </c>
      <c r="K5682" s="11" t="str">
        <f>IFERROR(INDEX('EDC Component Dictionary'!$C$5:$C$37,MATCH('Rates Database'!J5682,'EDC Component Dictionary'!$B$5:$B$37,0)), "Energy Supply")</f>
        <v>Transmission System</v>
      </c>
      <c r="L5682" s="12">
        <v>3.9800000000000002E-2</v>
      </c>
      <c r="M5682" s="12"/>
    </row>
    <row r="5683" spans="1:13" x14ac:dyDescent="0.3">
      <c r="A5683" s="18">
        <v>5681</v>
      </c>
      <c r="B5683" s="18">
        <f t="shared" si="176"/>
        <v>2022</v>
      </c>
      <c r="C5683" s="17">
        <v>44866</v>
      </c>
      <c r="D5683" s="18" t="s">
        <v>130</v>
      </c>
      <c r="E5683" s="18" t="s">
        <v>164</v>
      </c>
      <c r="F5683" s="18" t="str">
        <f t="shared" si="177"/>
        <v>National Grid-Base Transmission-44866</v>
      </c>
      <c r="G5683" s="11" t="s">
        <v>131</v>
      </c>
      <c r="H5683" s="11" t="s">
        <v>49</v>
      </c>
      <c r="I5683" s="11" t="s">
        <v>153</v>
      </c>
      <c r="J5683" s="11" t="s">
        <v>154</v>
      </c>
      <c r="K5683" s="11" t="str">
        <f>IFERROR(INDEX('EDC Component Dictionary'!$C$5:$C$37,MATCH('Rates Database'!J5683,'EDC Component Dictionary'!$B$5:$B$37,0)), "Energy Supply")</f>
        <v>Transmission System</v>
      </c>
      <c r="L5683" s="12">
        <v>3.9800000000000002E-2</v>
      </c>
      <c r="M5683" s="12"/>
    </row>
    <row r="5684" spans="1:13" x14ac:dyDescent="0.3">
      <c r="A5684" s="18">
        <v>5682</v>
      </c>
      <c r="B5684" s="18">
        <f t="shared" si="176"/>
        <v>2022</v>
      </c>
      <c r="C5684" s="17">
        <v>44835</v>
      </c>
      <c r="D5684" s="18" t="s">
        <v>130</v>
      </c>
      <c r="E5684" s="18" t="s">
        <v>164</v>
      </c>
      <c r="F5684" s="18" t="str">
        <f t="shared" si="177"/>
        <v>National Grid-Base Transmission-44835</v>
      </c>
      <c r="G5684" s="11" t="s">
        <v>131</v>
      </c>
      <c r="H5684" s="11" t="s">
        <v>49</v>
      </c>
      <c r="I5684" s="11" t="s">
        <v>153</v>
      </c>
      <c r="J5684" s="11" t="s">
        <v>154</v>
      </c>
      <c r="K5684" s="11" t="str">
        <f>IFERROR(INDEX('EDC Component Dictionary'!$C$5:$C$37,MATCH('Rates Database'!J5684,'EDC Component Dictionary'!$B$5:$B$37,0)), "Energy Supply")</f>
        <v>Transmission System</v>
      </c>
      <c r="L5684" s="12">
        <v>3.9800000000000002E-2</v>
      </c>
      <c r="M5684" s="12"/>
    </row>
    <row r="5685" spans="1:13" x14ac:dyDescent="0.3">
      <c r="A5685" s="18">
        <v>5683</v>
      </c>
      <c r="B5685" s="18">
        <f t="shared" si="176"/>
        <v>2022</v>
      </c>
      <c r="C5685" s="17">
        <v>44805</v>
      </c>
      <c r="D5685" s="18" t="s">
        <v>130</v>
      </c>
      <c r="E5685" s="18" t="s">
        <v>164</v>
      </c>
      <c r="F5685" s="18" t="str">
        <f t="shared" si="177"/>
        <v>National Grid-Base Transmission-44805</v>
      </c>
      <c r="G5685" s="11" t="s">
        <v>131</v>
      </c>
      <c r="H5685" s="11" t="s">
        <v>49</v>
      </c>
      <c r="I5685" s="11" t="s">
        <v>153</v>
      </c>
      <c r="J5685" s="11" t="s">
        <v>154</v>
      </c>
      <c r="K5685" s="11" t="str">
        <f>IFERROR(INDEX('EDC Component Dictionary'!$C$5:$C$37,MATCH('Rates Database'!J5685,'EDC Component Dictionary'!$B$5:$B$37,0)), "Energy Supply")</f>
        <v>Transmission System</v>
      </c>
      <c r="L5685" s="12">
        <v>3.9800000000000002E-2</v>
      </c>
      <c r="M5685" s="12"/>
    </row>
    <row r="5686" spans="1:13" x14ac:dyDescent="0.3">
      <c r="A5686" s="18">
        <v>5684</v>
      </c>
      <c r="B5686" s="18">
        <f t="shared" si="176"/>
        <v>2022</v>
      </c>
      <c r="C5686" s="17">
        <v>44774</v>
      </c>
      <c r="D5686" s="18" t="s">
        <v>130</v>
      </c>
      <c r="E5686" s="18" t="s">
        <v>164</v>
      </c>
      <c r="F5686" s="18" t="str">
        <f t="shared" si="177"/>
        <v>National Grid-Base Transmission-44774</v>
      </c>
      <c r="G5686" s="11" t="s">
        <v>131</v>
      </c>
      <c r="H5686" s="11" t="s">
        <v>49</v>
      </c>
      <c r="I5686" s="11" t="s">
        <v>153</v>
      </c>
      <c r="J5686" s="11" t="s">
        <v>154</v>
      </c>
      <c r="K5686" s="11" t="str">
        <f>IFERROR(INDEX('EDC Component Dictionary'!$C$5:$C$37,MATCH('Rates Database'!J5686,'EDC Component Dictionary'!$B$5:$B$37,0)), "Energy Supply")</f>
        <v>Transmission System</v>
      </c>
      <c r="L5686" s="12">
        <v>3.9800000000000002E-2</v>
      </c>
      <c r="M5686" s="12"/>
    </row>
    <row r="5687" spans="1:13" x14ac:dyDescent="0.3">
      <c r="A5687" s="18">
        <v>5685</v>
      </c>
      <c r="B5687" s="18">
        <f t="shared" si="176"/>
        <v>2022</v>
      </c>
      <c r="C5687" s="17">
        <v>44743</v>
      </c>
      <c r="D5687" s="18" t="s">
        <v>130</v>
      </c>
      <c r="E5687" s="18" t="s">
        <v>164</v>
      </c>
      <c r="F5687" s="18" t="str">
        <f t="shared" si="177"/>
        <v>National Grid-Base Transmission-44743</v>
      </c>
      <c r="G5687" s="11" t="s">
        <v>131</v>
      </c>
      <c r="H5687" s="11" t="s">
        <v>49</v>
      </c>
      <c r="I5687" s="11" t="s">
        <v>153</v>
      </c>
      <c r="J5687" s="11" t="s">
        <v>154</v>
      </c>
      <c r="K5687" s="11" t="str">
        <f>IFERROR(INDEX('EDC Component Dictionary'!$C$5:$C$37,MATCH('Rates Database'!J5687,'EDC Component Dictionary'!$B$5:$B$37,0)), "Energy Supply")</f>
        <v>Transmission System</v>
      </c>
      <c r="L5687" s="12">
        <v>3.9800000000000002E-2</v>
      </c>
      <c r="M5687" s="12"/>
    </row>
    <row r="5688" spans="1:13" x14ac:dyDescent="0.3">
      <c r="A5688" s="18">
        <v>5686</v>
      </c>
      <c r="B5688" s="18">
        <f t="shared" si="176"/>
        <v>2022</v>
      </c>
      <c r="C5688" s="17">
        <v>44713</v>
      </c>
      <c r="D5688" s="18" t="s">
        <v>130</v>
      </c>
      <c r="E5688" s="18" t="s">
        <v>164</v>
      </c>
      <c r="F5688" s="18" t="str">
        <f t="shared" si="177"/>
        <v>National Grid-Base Transmission-44713</v>
      </c>
      <c r="G5688" s="11" t="s">
        <v>131</v>
      </c>
      <c r="H5688" s="11" t="s">
        <v>49</v>
      </c>
      <c r="I5688" s="11" t="s">
        <v>153</v>
      </c>
      <c r="J5688" s="11" t="s">
        <v>154</v>
      </c>
      <c r="K5688" s="11" t="str">
        <f>IFERROR(INDEX('EDC Component Dictionary'!$C$5:$C$37,MATCH('Rates Database'!J5688,'EDC Component Dictionary'!$B$5:$B$37,0)), "Energy Supply")</f>
        <v>Transmission System</v>
      </c>
      <c r="L5688" s="12">
        <v>3.9800000000000002E-2</v>
      </c>
      <c r="M5688" s="12"/>
    </row>
    <row r="5689" spans="1:13" x14ac:dyDescent="0.3">
      <c r="A5689" s="18">
        <v>5687</v>
      </c>
      <c r="B5689" s="18">
        <f t="shared" si="176"/>
        <v>2022</v>
      </c>
      <c r="C5689" s="17">
        <v>44682</v>
      </c>
      <c r="D5689" s="18" t="s">
        <v>130</v>
      </c>
      <c r="E5689" s="18" t="s">
        <v>164</v>
      </c>
      <c r="F5689" s="18" t="str">
        <f t="shared" si="177"/>
        <v>National Grid-Base Transmission-44682</v>
      </c>
      <c r="G5689" s="11" t="s">
        <v>131</v>
      </c>
      <c r="H5689" s="11" t="s">
        <v>49</v>
      </c>
      <c r="I5689" s="11" t="s">
        <v>153</v>
      </c>
      <c r="J5689" s="11" t="s">
        <v>154</v>
      </c>
      <c r="K5689" s="11" t="str">
        <f>IFERROR(INDEX('EDC Component Dictionary'!$C$5:$C$37,MATCH('Rates Database'!J5689,'EDC Component Dictionary'!$B$5:$B$37,0)), "Energy Supply")</f>
        <v>Transmission System</v>
      </c>
      <c r="L5689" s="12">
        <v>3.9800000000000002E-2</v>
      </c>
      <c r="M5689" s="12"/>
    </row>
    <row r="5690" spans="1:13" x14ac:dyDescent="0.3">
      <c r="A5690" s="18">
        <v>5688</v>
      </c>
      <c r="B5690" s="18">
        <f t="shared" si="176"/>
        <v>2022</v>
      </c>
      <c r="C5690" s="17">
        <v>44652</v>
      </c>
      <c r="D5690" s="18" t="s">
        <v>130</v>
      </c>
      <c r="E5690" s="18" t="s">
        <v>164</v>
      </c>
      <c r="F5690" s="18" t="str">
        <f t="shared" si="177"/>
        <v>National Grid-Base Transmission-44652</v>
      </c>
      <c r="G5690" s="11" t="s">
        <v>131</v>
      </c>
      <c r="H5690" s="11" t="s">
        <v>49</v>
      </c>
      <c r="I5690" s="11" t="s">
        <v>153</v>
      </c>
      <c r="J5690" s="11" t="s">
        <v>154</v>
      </c>
      <c r="K5690" s="11" t="str">
        <f>IFERROR(INDEX('EDC Component Dictionary'!$C$5:$C$37,MATCH('Rates Database'!J5690,'EDC Component Dictionary'!$B$5:$B$37,0)), "Energy Supply")</f>
        <v>Transmission System</v>
      </c>
      <c r="L5690" s="12">
        <v>3.9800000000000002E-2</v>
      </c>
      <c r="M5690" s="12"/>
    </row>
    <row r="5691" spans="1:13" x14ac:dyDescent="0.3">
      <c r="A5691" s="18">
        <v>5689</v>
      </c>
      <c r="B5691" s="18">
        <f t="shared" si="176"/>
        <v>2022</v>
      </c>
      <c r="C5691" s="17">
        <v>44621</v>
      </c>
      <c r="D5691" s="18" t="s">
        <v>130</v>
      </c>
      <c r="E5691" s="18" t="s">
        <v>164</v>
      </c>
      <c r="F5691" s="18" t="str">
        <f t="shared" si="177"/>
        <v>National Grid-Base Transmission-44621</v>
      </c>
      <c r="G5691" s="11" t="s">
        <v>131</v>
      </c>
      <c r="H5691" s="11" t="s">
        <v>49</v>
      </c>
      <c r="I5691" s="11" t="s">
        <v>153</v>
      </c>
      <c r="J5691" s="11" t="s">
        <v>154</v>
      </c>
      <c r="K5691" s="11" t="str">
        <f>IFERROR(INDEX('EDC Component Dictionary'!$C$5:$C$37,MATCH('Rates Database'!J5691,'EDC Component Dictionary'!$B$5:$B$37,0)), "Energy Supply")</f>
        <v>Transmission System</v>
      </c>
      <c r="L5691" s="12">
        <v>3.9800000000000002E-2</v>
      </c>
      <c r="M5691" s="12"/>
    </row>
    <row r="5692" spans="1:13" x14ac:dyDescent="0.3">
      <c r="A5692" s="18">
        <v>5690</v>
      </c>
      <c r="B5692" s="18">
        <f t="shared" si="176"/>
        <v>2022</v>
      </c>
      <c r="C5692" s="17">
        <v>44593</v>
      </c>
      <c r="D5692" s="18" t="s">
        <v>130</v>
      </c>
      <c r="E5692" s="18" t="s">
        <v>164</v>
      </c>
      <c r="F5692" s="18" t="str">
        <f t="shared" si="177"/>
        <v>National Grid-Base Transmission-44593</v>
      </c>
      <c r="G5692" s="11" t="s">
        <v>131</v>
      </c>
      <c r="H5692" s="11" t="s">
        <v>49</v>
      </c>
      <c r="I5692" s="11" t="s">
        <v>153</v>
      </c>
      <c r="J5692" s="11" t="s">
        <v>154</v>
      </c>
      <c r="K5692" s="11" t="str">
        <f>IFERROR(INDEX('EDC Component Dictionary'!$C$5:$C$37,MATCH('Rates Database'!J5692,'EDC Component Dictionary'!$B$5:$B$37,0)), "Energy Supply")</f>
        <v>Transmission System</v>
      </c>
      <c r="L5692" s="12">
        <v>3.909E-2</v>
      </c>
      <c r="M5692" s="12"/>
    </row>
    <row r="5693" spans="1:13" x14ac:dyDescent="0.3">
      <c r="A5693" s="18">
        <v>5691</v>
      </c>
      <c r="B5693" s="18">
        <f t="shared" si="176"/>
        <v>2022</v>
      </c>
      <c r="C5693" s="17">
        <v>44562</v>
      </c>
      <c r="D5693" s="18" t="s">
        <v>130</v>
      </c>
      <c r="E5693" s="18" t="s">
        <v>164</v>
      </c>
      <c r="F5693" s="18" t="str">
        <f t="shared" si="177"/>
        <v>National Grid-Base Transmission-44562</v>
      </c>
      <c r="G5693" s="11" t="s">
        <v>131</v>
      </c>
      <c r="H5693" s="11" t="s">
        <v>49</v>
      </c>
      <c r="I5693" s="11" t="s">
        <v>153</v>
      </c>
      <c r="J5693" s="11" t="s">
        <v>154</v>
      </c>
      <c r="K5693" s="11" t="str">
        <f>IFERROR(INDEX('EDC Component Dictionary'!$C$5:$C$37,MATCH('Rates Database'!J5693,'EDC Component Dictionary'!$B$5:$B$37,0)), "Energy Supply")</f>
        <v>Transmission System</v>
      </c>
      <c r="L5693" s="12">
        <v>3.909E-2</v>
      </c>
      <c r="M5693" s="12"/>
    </row>
    <row r="5694" spans="1:13" x14ac:dyDescent="0.3">
      <c r="A5694" s="18">
        <v>5692</v>
      </c>
      <c r="B5694" s="18">
        <f t="shared" si="176"/>
        <v>2021</v>
      </c>
      <c r="C5694" s="17">
        <v>44531</v>
      </c>
      <c r="D5694" s="18" t="s">
        <v>130</v>
      </c>
      <c r="E5694" s="18" t="s">
        <v>164</v>
      </c>
      <c r="F5694" s="18" t="str">
        <f t="shared" si="177"/>
        <v>National Grid-Base Transmission-44531</v>
      </c>
      <c r="G5694" s="11" t="s">
        <v>131</v>
      </c>
      <c r="H5694" s="11" t="s">
        <v>49</v>
      </c>
      <c r="I5694" s="11" t="s">
        <v>153</v>
      </c>
      <c r="J5694" s="11" t="s">
        <v>154</v>
      </c>
      <c r="K5694" s="11" t="str">
        <f>IFERROR(INDEX('EDC Component Dictionary'!$C$5:$C$37,MATCH('Rates Database'!J5694,'EDC Component Dictionary'!$B$5:$B$37,0)), "Energy Supply")</f>
        <v>Transmission System</v>
      </c>
      <c r="L5694" s="12">
        <v>3.909E-2</v>
      </c>
      <c r="M5694" s="12"/>
    </row>
    <row r="5695" spans="1:13" x14ac:dyDescent="0.3">
      <c r="A5695" s="18">
        <v>5693</v>
      </c>
      <c r="B5695" s="18">
        <f t="shared" si="176"/>
        <v>2021</v>
      </c>
      <c r="C5695" s="17">
        <v>44501</v>
      </c>
      <c r="D5695" s="18" t="s">
        <v>130</v>
      </c>
      <c r="E5695" s="18" t="s">
        <v>164</v>
      </c>
      <c r="F5695" s="18" t="str">
        <f t="shared" si="177"/>
        <v>National Grid-Base Transmission-44501</v>
      </c>
      <c r="G5695" s="11" t="s">
        <v>131</v>
      </c>
      <c r="H5695" s="11" t="s">
        <v>49</v>
      </c>
      <c r="I5695" s="11" t="s">
        <v>153</v>
      </c>
      <c r="J5695" s="11" t="s">
        <v>154</v>
      </c>
      <c r="K5695" s="11" t="str">
        <f>IFERROR(INDEX('EDC Component Dictionary'!$C$5:$C$37,MATCH('Rates Database'!J5695,'EDC Component Dictionary'!$B$5:$B$37,0)), "Energy Supply")</f>
        <v>Transmission System</v>
      </c>
      <c r="L5695" s="12">
        <v>3.909E-2</v>
      </c>
      <c r="M5695" s="12"/>
    </row>
    <row r="5696" spans="1:13" x14ac:dyDescent="0.3">
      <c r="A5696" s="18">
        <v>5694</v>
      </c>
      <c r="B5696" s="18">
        <f t="shared" si="176"/>
        <v>2021</v>
      </c>
      <c r="C5696" s="17">
        <v>44470</v>
      </c>
      <c r="D5696" s="18" t="s">
        <v>130</v>
      </c>
      <c r="E5696" s="18" t="s">
        <v>164</v>
      </c>
      <c r="F5696" s="18" t="str">
        <f t="shared" si="177"/>
        <v>National Grid-Base Transmission-44470</v>
      </c>
      <c r="G5696" s="11" t="s">
        <v>131</v>
      </c>
      <c r="H5696" s="11" t="s">
        <v>49</v>
      </c>
      <c r="I5696" s="11" t="s">
        <v>153</v>
      </c>
      <c r="J5696" s="11" t="s">
        <v>154</v>
      </c>
      <c r="K5696" s="11" t="str">
        <f>IFERROR(INDEX('EDC Component Dictionary'!$C$5:$C$37,MATCH('Rates Database'!J5696,'EDC Component Dictionary'!$B$5:$B$37,0)), "Energy Supply")</f>
        <v>Transmission System</v>
      </c>
      <c r="L5696" s="12">
        <v>3.909E-2</v>
      </c>
      <c r="M5696" s="12"/>
    </row>
    <row r="5697" spans="1:13" x14ac:dyDescent="0.3">
      <c r="A5697" s="18">
        <v>5695</v>
      </c>
      <c r="B5697" s="18">
        <f t="shared" si="176"/>
        <v>2021</v>
      </c>
      <c r="C5697" s="17">
        <v>44440</v>
      </c>
      <c r="D5697" s="18" t="s">
        <v>130</v>
      </c>
      <c r="E5697" s="18" t="s">
        <v>164</v>
      </c>
      <c r="F5697" s="18" t="str">
        <f t="shared" si="177"/>
        <v>National Grid-Base Transmission-44440</v>
      </c>
      <c r="G5697" s="11" t="s">
        <v>131</v>
      </c>
      <c r="H5697" s="11" t="s">
        <v>49</v>
      </c>
      <c r="I5697" s="11" t="s">
        <v>153</v>
      </c>
      <c r="J5697" s="11" t="s">
        <v>154</v>
      </c>
      <c r="K5697" s="11" t="str">
        <f>IFERROR(INDEX('EDC Component Dictionary'!$C$5:$C$37,MATCH('Rates Database'!J5697,'EDC Component Dictionary'!$B$5:$B$37,0)), "Energy Supply")</f>
        <v>Transmission System</v>
      </c>
      <c r="L5697" s="12">
        <v>3.909E-2</v>
      </c>
      <c r="M5697" s="12"/>
    </row>
    <row r="5698" spans="1:13" x14ac:dyDescent="0.3">
      <c r="A5698" s="18">
        <v>5696</v>
      </c>
      <c r="B5698" s="18">
        <f t="shared" si="176"/>
        <v>2021</v>
      </c>
      <c r="C5698" s="17">
        <v>44409</v>
      </c>
      <c r="D5698" s="18" t="s">
        <v>130</v>
      </c>
      <c r="E5698" s="18" t="s">
        <v>164</v>
      </c>
      <c r="F5698" s="18" t="str">
        <f t="shared" si="177"/>
        <v>National Grid-Base Transmission-44409</v>
      </c>
      <c r="G5698" s="11" t="s">
        <v>131</v>
      </c>
      <c r="H5698" s="11" t="s">
        <v>49</v>
      </c>
      <c r="I5698" s="11" t="s">
        <v>153</v>
      </c>
      <c r="J5698" s="11" t="s">
        <v>154</v>
      </c>
      <c r="K5698" s="11" t="str">
        <f>IFERROR(INDEX('EDC Component Dictionary'!$C$5:$C$37,MATCH('Rates Database'!J5698,'EDC Component Dictionary'!$B$5:$B$37,0)), "Energy Supply")</f>
        <v>Transmission System</v>
      </c>
      <c r="L5698" s="12">
        <v>3.909E-2</v>
      </c>
      <c r="M5698" s="12"/>
    </row>
    <row r="5699" spans="1:13" x14ac:dyDescent="0.3">
      <c r="A5699" s="18">
        <v>5697</v>
      </c>
      <c r="B5699" s="18">
        <f t="shared" ref="B5699:B5762" si="178">YEAR(C5699)</f>
        <v>2021</v>
      </c>
      <c r="C5699" s="17">
        <v>44378</v>
      </c>
      <c r="D5699" s="18" t="s">
        <v>130</v>
      </c>
      <c r="E5699" s="18" t="s">
        <v>164</v>
      </c>
      <c r="F5699" s="18" t="str">
        <f t="shared" si="177"/>
        <v>National Grid-Base Transmission-44378</v>
      </c>
      <c r="G5699" s="11" t="s">
        <v>131</v>
      </c>
      <c r="H5699" s="11" t="s">
        <v>49</v>
      </c>
      <c r="I5699" s="11" t="s">
        <v>153</v>
      </c>
      <c r="J5699" s="11" t="s">
        <v>154</v>
      </c>
      <c r="K5699" s="11" t="str">
        <f>IFERROR(INDEX('EDC Component Dictionary'!$C$5:$C$37,MATCH('Rates Database'!J5699,'EDC Component Dictionary'!$B$5:$B$37,0)), "Energy Supply")</f>
        <v>Transmission System</v>
      </c>
      <c r="L5699" s="12">
        <v>3.909E-2</v>
      </c>
      <c r="M5699" s="12"/>
    </row>
    <row r="5700" spans="1:13" x14ac:dyDescent="0.3">
      <c r="A5700" s="18">
        <v>5698</v>
      </c>
      <c r="B5700" s="18">
        <f t="shared" si="178"/>
        <v>2021</v>
      </c>
      <c r="C5700" s="17">
        <v>44348</v>
      </c>
      <c r="D5700" s="18" t="s">
        <v>130</v>
      </c>
      <c r="E5700" s="18" t="s">
        <v>164</v>
      </c>
      <c r="F5700" s="18" t="str">
        <f t="shared" ref="F5700:F5763" si="179">_xlfn.CONCAT(E5700,"-",J5700,"-",C5700)</f>
        <v>National Grid-Base Transmission-44348</v>
      </c>
      <c r="G5700" s="11" t="s">
        <v>131</v>
      </c>
      <c r="H5700" s="11" t="s">
        <v>49</v>
      </c>
      <c r="I5700" s="11" t="s">
        <v>153</v>
      </c>
      <c r="J5700" s="11" t="s">
        <v>154</v>
      </c>
      <c r="K5700" s="11" t="str">
        <f>IFERROR(INDEX('EDC Component Dictionary'!$C$5:$C$37,MATCH('Rates Database'!J5700,'EDC Component Dictionary'!$B$5:$B$37,0)), "Energy Supply")</f>
        <v>Transmission System</v>
      </c>
      <c r="L5700" s="12">
        <v>3.909E-2</v>
      </c>
      <c r="M5700" s="12"/>
    </row>
    <row r="5701" spans="1:13" x14ac:dyDescent="0.3">
      <c r="A5701" s="18">
        <v>5699</v>
      </c>
      <c r="B5701" s="18">
        <f t="shared" si="178"/>
        <v>2021</v>
      </c>
      <c r="C5701" s="17">
        <v>44317</v>
      </c>
      <c r="D5701" s="18" t="s">
        <v>130</v>
      </c>
      <c r="E5701" s="18" t="s">
        <v>164</v>
      </c>
      <c r="F5701" s="18" t="str">
        <f t="shared" si="179"/>
        <v>National Grid-Base Transmission-44317</v>
      </c>
      <c r="G5701" s="11" t="s">
        <v>131</v>
      </c>
      <c r="H5701" s="11" t="s">
        <v>49</v>
      </c>
      <c r="I5701" s="11" t="s">
        <v>153</v>
      </c>
      <c r="J5701" s="11" t="s">
        <v>154</v>
      </c>
      <c r="K5701" s="11" t="str">
        <f>IFERROR(INDEX('EDC Component Dictionary'!$C$5:$C$37,MATCH('Rates Database'!J5701,'EDC Component Dictionary'!$B$5:$B$37,0)), "Energy Supply")</f>
        <v>Transmission System</v>
      </c>
      <c r="L5701" s="12">
        <v>3.909E-2</v>
      </c>
      <c r="M5701" s="12"/>
    </row>
    <row r="5702" spans="1:13" x14ac:dyDescent="0.3">
      <c r="A5702" s="18">
        <v>5700</v>
      </c>
      <c r="B5702" s="18">
        <f t="shared" si="178"/>
        <v>2021</v>
      </c>
      <c r="C5702" s="17">
        <v>44287</v>
      </c>
      <c r="D5702" s="18" t="s">
        <v>130</v>
      </c>
      <c r="E5702" s="18" t="s">
        <v>164</v>
      </c>
      <c r="F5702" s="18" t="str">
        <f t="shared" si="179"/>
        <v>National Grid-Base Transmission-44287</v>
      </c>
      <c r="G5702" s="11" t="s">
        <v>131</v>
      </c>
      <c r="H5702" s="11" t="s">
        <v>49</v>
      </c>
      <c r="I5702" s="11" t="s">
        <v>153</v>
      </c>
      <c r="J5702" s="11" t="s">
        <v>154</v>
      </c>
      <c r="K5702" s="11" t="str">
        <f>IFERROR(INDEX('EDC Component Dictionary'!$C$5:$C$37,MATCH('Rates Database'!J5702,'EDC Component Dictionary'!$B$5:$B$37,0)), "Energy Supply")</f>
        <v>Transmission System</v>
      </c>
      <c r="L5702" s="12">
        <v>3.909E-2</v>
      </c>
      <c r="M5702" s="12"/>
    </row>
    <row r="5703" spans="1:13" x14ac:dyDescent="0.3">
      <c r="A5703" s="18">
        <v>5701</v>
      </c>
      <c r="B5703" s="18">
        <f t="shared" si="178"/>
        <v>2021</v>
      </c>
      <c r="C5703" s="17">
        <v>44256</v>
      </c>
      <c r="D5703" s="18" t="s">
        <v>130</v>
      </c>
      <c r="E5703" s="18" t="s">
        <v>164</v>
      </c>
      <c r="F5703" s="18" t="str">
        <f t="shared" si="179"/>
        <v>National Grid-Base Transmission-44256</v>
      </c>
      <c r="G5703" s="11" t="s">
        <v>131</v>
      </c>
      <c r="H5703" s="11" t="s">
        <v>49</v>
      </c>
      <c r="I5703" s="11" t="s">
        <v>153</v>
      </c>
      <c r="J5703" s="11" t="s">
        <v>154</v>
      </c>
      <c r="K5703" s="11" t="str">
        <f>IFERROR(INDEX('EDC Component Dictionary'!$C$5:$C$37,MATCH('Rates Database'!J5703,'EDC Component Dictionary'!$B$5:$B$37,0)), "Energy Supply")</f>
        <v>Transmission System</v>
      </c>
      <c r="L5703" s="12">
        <v>3.909E-2</v>
      </c>
      <c r="M5703" s="12"/>
    </row>
    <row r="5704" spans="1:13" x14ac:dyDescent="0.3">
      <c r="A5704" s="18">
        <v>5702</v>
      </c>
      <c r="B5704" s="18">
        <f t="shared" si="178"/>
        <v>2021</v>
      </c>
      <c r="C5704" s="17">
        <v>44228</v>
      </c>
      <c r="D5704" s="18" t="s">
        <v>130</v>
      </c>
      <c r="E5704" s="18" t="s">
        <v>164</v>
      </c>
      <c r="F5704" s="18" t="str">
        <f t="shared" si="179"/>
        <v>National Grid-Base Transmission-44228</v>
      </c>
      <c r="G5704" s="11" t="s">
        <v>131</v>
      </c>
      <c r="H5704" s="11" t="s">
        <v>49</v>
      </c>
      <c r="I5704" s="11" t="s">
        <v>153</v>
      </c>
      <c r="J5704" s="11" t="s">
        <v>154</v>
      </c>
      <c r="K5704" s="11" t="str">
        <f>IFERROR(INDEX('EDC Component Dictionary'!$C$5:$C$37,MATCH('Rates Database'!J5704,'EDC Component Dictionary'!$B$5:$B$37,0)), "Energy Supply")</f>
        <v>Transmission System</v>
      </c>
      <c r="L5704" s="12">
        <v>3.397E-2</v>
      </c>
      <c r="M5704" s="12"/>
    </row>
    <row r="5705" spans="1:13" x14ac:dyDescent="0.3">
      <c r="A5705" s="18">
        <v>5703</v>
      </c>
      <c r="B5705" s="18">
        <f t="shared" si="178"/>
        <v>2021</v>
      </c>
      <c r="C5705" s="17">
        <v>44197</v>
      </c>
      <c r="D5705" s="18" t="s">
        <v>130</v>
      </c>
      <c r="E5705" s="18" t="s">
        <v>164</v>
      </c>
      <c r="F5705" s="18" t="str">
        <f t="shared" si="179"/>
        <v>National Grid-Base Transmission-44197</v>
      </c>
      <c r="G5705" s="11" t="s">
        <v>131</v>
      </c>
      <c r="H5705" s="11" t="s">
        <v>49</v>
      </c>
      <c r="I5705" s="11" t="s">
        <v>153</v>
      </c>
      <c r="J5705" s="11" t="s">
        <v>154</v>
      </c>
      <c r="K5705" s="11" t="str">
        <f>IFERROR(INDEX('EDC Component Dictionary'!$C$5:$C$37,MATCH('Rates Database'!J5705,'EDC Component Dictionary'!$B$5:$B$37,0)), "Energy Supply")</f>
        <v>Transmission System</v>
      </c>
      <c r="L5705" s="12">
        <v>3.397E-2</v>
      </c>
      <c r="M5705" s="12"/>
    </row>
    <row r="5706" spans="1:13" x14ac:dyDescent="0.3">
      <c r="A5706" s="18">
        <v>5704</v>
      </c>
      <c r="B5706" s="18">
        <f t="shared" si="178"/>
        <v>2020</v>
      </c>
      <c r="C5706" s="17">
        <v>44166</v>
      </c>
      <c r="D5706" s="18" t="s">
        <v>130</v>
      </c>
      <c r="E5706" s="18" t="s">
        <v>164</v>
      </c>
      <c r="F5706" s="18" t="str">
        <f t="shared" si="179"/>
        <v>National Grid-Base Transmission-44166</v>
      </c>
      <c r="G5706" s="11" t="s">
        <v>131</v>
      </c>
      <c r="H5706" s="11" t="s">
        <v>49</v>
      </c>
      <c r="I5706" s="11" t="s">
        <v>153</v>
      </c>
      <c r="J5706" s="11" t="s">
        <v>154</v>
      </c>
      <c r="K5706" s="11" t="str">
        <f>IFERROR(INDEX('EDC Component Dictionary'!$C$5:$C$37,MATCH('Rates Database'!J5706,'EDC Component Dictionary'!$B$5:$B$37,0)), "Energy Supply")</f>
        <v>Transmission System</v>
      </c>
      <c r="L5706" s="12">
        <v>3.397E-2</v>
      </c>
      <c r="M5706" s="12"/>
    </row>
    <row r="5707" spans="1:13" x14ac:dyDescent="0.3">
      <c r="A5707" s="18">
        <v>5705</v>
      </c>
      <c r="B5707" s="18">
        <f t="shared" si="178"/>
        <v>2020</v>
      </c>
      <c r="C5707" s="17">
        <v>44136</v>
      </c>
      <c r="D5707" s="18" t="s">
        <v>130</v>
      </c>
      <c r="E5707" s="18" t="s">
        <v>164</v>
      </c>
      <c r="F5707" s="18" t="str">
        <f t="shared" si="179"/>
        <v>National Grid-Base Transmission-44136</v>
      </c>
      <c r="G5707" s="11" t="s">
        <v>131</v>
      </c>
      <c r="H5707" s="11" t="s">
        <v>49</v>
      </c>
      <c r="I5707" s="11" t="s">
        <v>153</v>
      </c>
      <c r="J5707" s="11" t="s">
        <v>154</v>
      </c>
      <c r="K5707" s="11" t="str">
        <f>IFERROR(INDEX('EDC Component Dictionary'!$C$5:$C$37,MATCH('Rates Database'!J5707,'EDC Component Dictionary'!$B$5:$B$37,0)), "Energy Supply")</f>
        <v>Transmission System</v>
      </c>
      <c r="L5707" s="12">
        <v>3.397E-2</v>
      </c>
      <c r="M5707" s="12"/>
    </row>
    <row r="5708" spans="1:13" x14ac:dyDescent="0.3">
      <c r="A5708" s="18">
        <v>5706</v>
      </c>
      <c r="B5708" s="18">
        <f t="shared" si="178"/>
        <v>2020</v>
      </c>
      <c r="C5708" s="17">
        <v>44105</v>
      </c>
      <c r="D5708" s="18" t="s">
        <v>130</v>
      </c>
      <c r="E5708" s="18" t="s">
        <v>164</v>
      </c>
      <c r="F5708" s="18" t="str">
        <f t="shared" si="179"/>
        <v>National Grid-Base Transmission-44105</v>
      </c>
      <c r="G5708" s="11" t="s">
        <v>131</v>
      </c>
      <c r="H5708" s="11" t="s">
        <v>49</v>
      </c>
      <c r="I5708" s="11" t="s">
        <v>153</v>
      </c>
      <c r="J5708" s="11" t="s">
        <v>154</v>
      </c>
      <c r="K5708" s="11" t="str">
        <f>IFERROR(INDEX('EDC Component Dictionary'!$C$5:$C$37,MATCH('Rates Database'!J5708,'EDC Component Dictionary'!$B$5:$B$37,0)), "Energy Supply")</f>
        <v>Transmission System</v>
      </c>
      <c r="L5708" s="12">
        <v>3.397E-2</v>
      </c>
      <c r="M5708" s="12"/>
    </row>
    <row r="5709" spans="1:13" x14ac:dyDescent="0.3">
      <c r="A5709" s="18">
        <v>5707</v>
      </c>
      <c r="B5709" s="18">
        <f t="shared" si="178"/>
        <v>2020</v>
      </c>
      <c r="C5709" s="17">
        <v>44075</v>
      </c>
      <c r="D5709" s="18" t="s">
        <v>130</v>
      </c>
      <c r="E5709" s="18" t="s">
        <v>164</v>
      </c>
      <c r="F5709" s="18" t="str">
        <f t="shared" si="179"/>
        <v>National Grid-Base Transmission-44075</v>
      </c>
      <c r="G5709" s="11" t="s">
        <v>131</v>
      </c>
      <c r="H5709" s="11" t="s">
        <v>49</v>
      </c>
      <c r="I5709" s="11" t="s">
        <v>153</v>
      </c>
      <c r="J5709" s="11" t="s">
        <v>154</v>
      </c>
      <c r="K5709" s="11" t="str">
        <f>IFERROR(INDEX('EDC Component Dictionary'!$C$5:$C$37,MATCH('Rates Database'!J5709,'EDC Component Dictionary'!$B$5:$B$37,0)), "Energy Supply")</f>
        <v>Transmission System</v>
      </c>
      <c r="L5709" s="12">
        <v>3.397E-2</v>
      </c>
      <c r="M5709" s="12"/>
    </row>
    <row r="5710" spans="1:13" x14ac:dyDescent="0.3">
      <c r="A5710" s="18">
        <v>5708</v>
      </c>
      <c r="B5710" s="18">
        <f t="shared" si="178"/>
        <v>2020</v>
      </c>
      <c r="C5710" s="17">
        <v>44044</v>
      </c>
      <c r="D5710" s="18" t="s">
        <v>130</v>
      </c>
      <c r="E5710" s="18" t="s">
        <v>164</v>
      </c>
      <c r="F5710" s="18" t="str">
        <f t="shared" si="179"/>
        <v>National Grid-Base Transmission-44044</v>
      </c>
      <c r="G5710" s="11" t="s">
        <v>131</v>
      </c>
      <c r="H5710" s="11" t="s">
        <v>49</v>
      </c>
      <c r="I5710" s="11" t="s">
        <v>153</v>
      </c>
      <c r="J5710" s="11" t="s">
        <v>154</v>
      </c>
      <c r="K5710" s="11" t="str">
        <f>IFERROR(INDEX('EDC Component Dictionary'!$C$5:$C$37,MATCH('Rates Database'!J5710,'EDC Component Dictionary'!$B$5:$B$37,0)), "Energy Supply")</f>
        <v>Transmission System</v>
      </c>
      <c r="L5710" s="12">
        <v>3.397E-2</v>
      </c>
      <c r="M5710" s="12"/>
    </row>
    <row r="5711" spans="1:13" x14ac:dyDescent="0.3">
      <c r="A5711" s="18">
        <v>5709</v>
      </c>
      <c r="B5711" s="18">
        <f t="shared" si="178"/>
        <v>2020</v>
      </c>
      <c r="C5711" s="17">
        <v>44013</v>
      </c>
      <c r="D5711" s="18" t="s">
        <v>130</v>
      </c>
      <c r="E5711" s="18" t="s">
        <v>164</v>
      </c>
      <c r="F5711" s="18" t="str">
        <f t="shared" si="179"/>
        <v>National Grid-Base Transmission-44013</v>
      </c>
      <c r="G5711" s="11" t="s">
        <v>131</v>
      </c>
      <c r="H5711" s="11" t="s">
        <v>49</v>
      </c>
      <c r="I5711" s="11" t="s">
        <v>153</v>
      </c>
      <c r="J5711" s="11" t="s">
        <v>154</v>
      </c>
      <c r="K5711" s="11" t="str">
        <f>IFERROR(INDEX('EDC Component Dictionary'!$C$5:$C$37,MATCH('Rates Database'!J5711,'EDC Component Dictionary'!$B$5:$B$37,0)), "Energy Supply")</f>
        <v>Transmission System</v>
      </c>
      <c r="L5711" s="12">
        <v>3.397E-2</v>
      </c>
      <c r="M5711" s="12"/>
    </row>
    <row r="5712" spans="1:13" x14ac:dyDescent="0.3">
      <c r="A5712" s="18">
        <v>5710</v>
      </c>
      <c r="B5712" s="18">
        <f t="shared" si="178"/>
        <v>2020</v>
      </c>
      <c r="C5712" s="17">
        <v>43983</v>
      </c>
      <c r="D5712" s="18" t="s">
        <v>130</v>
      </c>
      <c r="E5712" s="18" t="s">
        <v>164</v>
      </c>
      <c r="F5712" s="18" t="str">
        <f t="shared" si="179"/>
        <v>National Grid-Base Transmission-43983</v>
      </c>
      <c r="G5712" s="11" t="s">
        <v>131</v>
      </c>
      <c r="H5712" s="11" t="s">
        <v>49</v>
      </c>
      <c r="I5712" s="11" t="s">
        <v>153</v>
      </c>
      <c r="J5712" s="11" t="s">
        <v>154</v>
      </c>
      <c r="K5712" s="11" t="str">
        <f>IFERROR(INDEX('EDC Component Dictionary'!$C$5:$C$37,MATCH('Rates Database'!J5712,'EDC Component Dictionary'!$B$5:$B$37,0)), "Energy Supply")</f>
        <v>Transmission System</v>
      </c>
      <c r="L5712" s="12">
        <v>3.397E-2</v>
      </c>
      <c r="M5712" s="12"/>
    </row>
    <row r="5713" spans="1:13" x14ac:dyDescent="0.3">
      <c r="A5713" s="18">
        <v>5711</v>
      </c>
      <c r="B5713" s="18">
        <f t="shared" si="178"/>
        <v>2020</v>
      </c>
      <c r="C5713" s="17">
        <v>43952</v>
      </c>
      <c r="D5713" s="18" t="s">
        <v>130</v>
      </c>
      <c r="E5713" s="18" t="s">
        <v>164</v>
      </c>
      <c r="F5713" s="18" t="str">
        <f t="shared" si="179"/>
        <v>National Grid-Base Transmission-43952</v>
      </c>
      <c r="G5713" s="11" t="s">
        <v>131</v>
      </c>
      <c r="H5713" s="11" t="s">
        <v>49</v>
      </c>
      <c r="I5713" s="11" t="s">
        <v>153</v>
      </c>
      <c r="J5713" s="11" t="s">
        <v>154</v>
      </c>
      <c r="K5713" s="11" t="str">
        <f>IFERROR(INDEX('EDC Component Dictionary'!$C$5:$C$37,MATCH('Rates Database'!J5713,'EDC Component Dictionary'!$B$5:$B$37,0)), "Energy Supply")</f>
        <v>Transmission System</v>
      </c>
      <c r="L5713" s="12">
        <v>3.397E-2</v>
      </c>
      <c r="M5713" s="12"/>
    </row>
    <row r="5714" spans="1:13" x14ac:dyDescent="0.3">
      <c r="A5714" s="18">
        <v>5712</v>
      </c>
      <c r="B5714" s="18">
        <f t="shared" si="178"/>
        <v>2020</v>
      </c>
      <c r="C5714" s="17">
        <v>43922</v>
      </c>
      <c r="D5714" s="18" t="s">
        <v>130</v>
      </c>
      <c r="E5714" s="18" t="s">
        <v>164</v>
      </c>
      <c r="F5714" s="18" t="str">
        <f t="shared" si="179"/>
        <v>National Grid-Base Transmission-43922</v>
      </c>
      <c r="G5714" s="11" t="s">
        <v>131</v>
      </c>
      <c r="H5714" s="11" t="s">
        <v>49</v>
      </c>
      <c r="I5714" s="11" t="s">
        <v>153</v>
      </c>
      <c r="J5714" s="11" t="s">
        <v>154</v>
      </c>
      <c r="K5714" s="11" t="str">
        <f>IFERROR(INDEX('EDC Component Dictionary'!$C$5:$C$37,MATCH('Rates Database'!J5714,'EDC Component Dictionary'!$B$5:$B$37,0)), "Energy Supply")</f>
        <v>Transmission System</v>
      </c>
      <c r="L5714" s="12">
        <v>3.397E-2</v>
      </c>
      <c r="M5714" s="12"/>
    </row>
    <row r="5715" spans="1:13" x14ac:dyDescent="0.3">
      <c r="A5715" s="18">
        <v>5713</v>
      </c>
      <c r="B5715" s="18">
        <f t="shared" si="178"/>
        <v>2020</v>
      </c>
      <c r="C5715" s="17">
        <v>43891</v>
      </c>
      <c r="D5715" s="18" t="s">
        <v>130</v>
      </c>
      <c r="E5715" s="18" t="s">
        <v>164</v>
      </c>
      <c r="F5715" s="18" t="str">
        <f t="shared" si="179"/>
        <v>National Grid-Base Transmission-43891</v>
      </c>
      <c r="G5715" s="11" t="s">
        <v>131</v>
      </c>
      <c r="H5715" s="11" t="s">
        <v>49</v>
      </c>
      <c r="I5715" s="11" t="s">
        <v>153</v>
      </c>
      <c r="J5715" s="11" t="s">
        <v>154</v>
      </c>
      <c r="K5715" s="11" t="str">
        <f>IFERROR(INDEX('EDC Component Dictionary'!$C$5:$C$37,MATCH('Rates Database'!J5715,'EDC Component Dictionary'!$B$5:$B$37,0)), "Energy Supply")</f>
        <v>Transmission System</v>
      </c>
      <c r="L5715" s="12">
        <v>3.397E-2</v>
      </c>
      <c r="M5715" s="12"/>
    </row>
    <row r="5716" spans="1:13" x14ac:dyDescent="0.3">
      <c r="A5716" s="18">
        <v>5714</v>
      </c>
      <c r="B5716" s="18">
        <f t="shared" si="178"/>
        <v>2020</v>
      </c>
      <c r="C5716" s="17">
        <v>43862</v>
      </c>
      <c r="D5716" s="18" t="s">
        <v>130</v>
      </c>
      <c r="E5716" s="18" t="s">
        <v>164</v>
      </c>
      <c r="F5716" s="18" t="str">
        <f t="shared" si="179"/>
        <v>National Grid-Base Transmission-43862</v>
      </c>
      <c r="G5716" s="11" t="s">
        <v>131</v>
      </c>
      <c r="H5716" s="11" t="s">
        <v>49</v>
      </c>
      <c r="I5716" s="11" t="s">
        <v>153</v>
      </c>
      <c r="J5716" s="11" t="s">
        <v>154</v>
      </c>
      <c r="K5716" s="11" t="str">
        <f>IFERROR(INDEX('EDC Component Dictionary'!$C$5:$C$37,MATCH('Rates Database'!J5716,'EDC Component Dictionary'!$B$5:$B$37,0)), "Energy Supply")</f>
        <v>Transmission System</v>
      </c>
      <c r="L5716" s="12">
        <v>3.3399999999999999E-2</v>
      </c>
      <c r="M5716" s="12"/>
    </row>
    <row r="5717" spans="1:13" x14ac:dyDescent="0.3">
      <c r="A5717" s="18">
        <v>5715</v>
      </c>
      <c r="B5717" s="18">
        <f t="shared" si="178"/>
        <v>2020</v>
      </c>
      <c r="C5717" s="17">
        <v>43831</v>
      </c>
      <c r="D5717" s="18" t="s">
        <v>130</v>
      </c>
      <c r="E5717" s="18" t="s">
        <v>164</v>
      </c>
      <c r="F5717" s="18" t="str">
        <f t="shared" si="179"/>
        <v>National Grid-Base Transmission-43831</v>
      </c>
      <c r="G5717" s="11" t="s">
        <v>131</v>
      </c>
      <c r="H5717" s="11" t="s">
        <v>49</v>
      </c>
      <c r="I5717" s="11" t="s">
        <v>153</v>
      </c>
      <c r="J5717" s="11" t="s">
        <v>154</v>
      </c>
      <c r="K5717" s="11" t="str">
        <f>IFERROR(INDEX('EDC Component Dictionary'!$C$5:$C$37,MATCH('Rates Database'!J5717,'EDC Component Dictionary'!$B$5:$B$37,0)), "Energy Supply")</f>
        <v>Transmission System</v>
      </c>
      <c r="L5717" s="12">
        <v>3.3399999999999999E-2</v>
      </c>
      <c r="M5717" s="12"/>
    </row>
    <row r="5718" spans="1:13" x14ac:dyDescent="0.3">
      <c r="A5718" s="18">
        <v>5716</v>
      </c>
      <c r="B5718" s="18">
        <f t="shared" si="178"/>
        <v>2019</v>
      </c>
      <c r="C5718" s="17">
        <v>43800</v>
      </c>
      <c r="D5718" s="18" t="s">
        <v>130</v>
      </c>
      <c r="E5718" s="18" t="s">
        <v>164</v>
      </c>
      <c r="F5718" s="18" t="str">
        <f t="shared" si="179"/>
        <v>National Grid-Base Transmission-43800</v>
      </c>
      <c r="G5718" s="11" t="s">
        <v>131</v>
      </c>
      <c r="H5718" s="11" t="s">
        <v>49</v>
      </c>
      <c r="I5718" s="11" t="s">
        <v>153</v>
      </c>
      <c r="J5718" s="11" t="s">
        <v>154</v>
      </c>
      <c r="K5718" s="11" t="str">
        <f>IFERROR(INDEX('EDC Component Dictionary'!$C$5:$C$37,MATCH('Rates Database'!J5718,'EDC Component Dictionary'!$B$5:$B$37,0)), "Energy Supply")</f>
        <v>Transmission System</v>
      </c>
      <c r="L5718" s="12">
        <v>3.3399999999999999E-2</v>
      </c>
      <c r="M5718" s="12"/>
    </row>
    <row r="5719" spans="1:13" x14ac:dyDescent="0.3">
      <c r="A5719" s="18">
        <v>5717</v>
      </c>
      <c r="B5719" s="18">
        <f t="shared" si="178"/>
        <v>2019</v>
      </c>
      <c r="C5719" s="17">
        <v>43770</v>
      </c>
      <c r="D5719" s="18" t="s">
        <v>130</v>
      </c>
      <c r="E5719" s="18" t="s">
        <v>164</v>
      </c>
      <c r="F5719" s="18" t="str">
        <f t="shared" si="179"/>
        <v>National Grid-Base Transmission-43770</v>
      </c>
      <c r="G5719" s="11" t="s">
        <v>131</v>
      </c>
      <c r="H5719" s="11" t="s">
        <v>49</v>
      </c>
      <c r="I5719" s="11" t="s">
        <v>153</v>
      </c>
      <c r="J5719" s="11" t="s">
        <v>154</v>
      </c>
      <c r="K5719" s="11" t="str">
        <f>IFERROR(INDEX('EDC Component Dictionary'!$C$5:$C$37,MATCH('Rates Database'!J5719,'EDC Component Dictionary'!$B$5:$B$37,0)), "Energy Supply")</f>
        <v>Transmission System</v>
      </c>
      <c r="L5719" s="12">
        <v>3.3399999999999999E-2</v>
      </c>
      <c r="M5719" s="12"/>
    </row>
    <row r="5720" spans="1:13" x14ac:dyDescent="0.3">
      <c r="A5720" s="18">
        <v>5718</v>
      </c>
      <c r="B5720" s="18">
        <f t="shared" si="178"/>
        <v>2019</v>
      </c>
      <c r="C5720" s="17">
        <v>43739</v>
      </c>
      <c r="D5720" s="18" t="s">
        <v>130</v>
      </c>
      <c r="E5720" s="18" t="s">
        <v>164</v>
      </c>
      <c r="F5720" s="18" t="str">
        <f t="shared" si="179"/>
        <v>National Grid-Base Transmission-43739</v>
      </c>
      <c r="G5720" s="11" t="s">
        <v>131</v>
      </c>
      <c r="H5720" s="11" t="s">
        <v>49</v>
      </c>
      <c r="I5720" s="11" t="s">
        <v>153</v>
      </c>
      <c r="J5720" s="11" t="s">
        <v>154</v>
      </c>
      <c r="K5720" s="11" t="str">
        <f>IFERROR(INDEX('EDC Component Dictionary'!$C$5:$C$37,MATCH('Rates Database'!J5720,'EDC Component Dictionary'!$B$5:$B$37,0)), "Energy Supply")</f>
        <v>Transmission System</v>
      </c>
      <c r="L5720" s="12">
        <v>3.3399999999999999E-2</v>
      </c>
      <c r="M5720" s="12"/>
    </row>
    <row r="5721" spans="1:13" x14ac:dyDescent="0.3">
      <c r="A5721" s="18">
        <v>5719</v>
      </c>
      <c r="B5721" s="18">
        <f t="shared" si="178"/>
        <v>2019</v>
      </c>
      <c r="C5721" s="17">
        <v>43709</v>
      </c>
      <c r="D5721" s="18" t="s">
        <v>130</v>
      </c>
      <c r="E5721" s="18" t="s">
        <v>164</v>
      </c>
      <c r="F5721" s="18" t="str">
        <f t="shared" si="179"/>
        <v>National Grid-Base Transmission-43709</v>
      </c>
      <c r="G5721" s="11" t="s">
        <v>131</v>
      </c>
      <c r="H5721" s="11" t="s">
        <v>49</v>
      </c>
      <c r="I5721" s="11" t="s">
        <v>153</v>
      </c>
      <c r="J5721" s="11" t="s">
        <v>154</v>
      </c>
      <c r="K5721" s="11" t="str">
        <f>IFERROR(INDEX('EDC Component Dictionary'!$C$5:$C$37,MATCH('Rates Database'!J5721,'EDC Component Dictionary'!$B$5:$B$37,0)), "Energy Supply")</f>
        <v>Transmission System</v>
      </c>
      <c r="L5721" s="12">
        <v>3.3399999999999999E-2</v>
      </c>
      <c r="M5721" s="12"/>
    </row>
    <row r="5722" spans="1:13" x14ac:dyDescent="0.3">
      <c r="A5722" s="18">
        <v>5720</v>
      </c>
      <c r="B5722" s="18">
        <f t="shared" si="178"/>
        <v>2019</v>
      </c>
      <c r="C5722" s="17">
        <v>43678</v>
      </c>
      <c r="D5722" s="18" t="s">
        <v>130</v>
      </c>
      <c r="E5722" s="18" t="s">
        <v>164</v>
      </c>
      <c r="F5722" s="18" t="str">
        <f t="shared" si="179"/>
        <v>National Grid-Base Transmission-43678</v>
      </c>
      <c r="G5722" s="11" t="s">
        <v>131</v>
      </c>
      <c r="H5722" s="11" t="s">
        <v>49</v>
      </c>
      <c r="I5722" s="11" t="s">
        <v>153</v>
      </c>
      <c r="J5722" s="11" t="s">
        <v>154</v>
      </c>
      <c r="K5722" s="11" t="str">
        <f>IFERROR(INDEX('EDC Component Dictionary'!$C$5:$C$37,MATCH('Rates Database'!J5722,'EDC Component Dictionary'!$B$5:$B$37,0)), "Energy Supply")</f>
        <v>Transmission System</v>
      </c>
      <c r="L5722" s="12">
        <v>3.3399999999999999E-2</v>
      </c>
      <c r="M5722" s="12"/>
    </row>
    <row r="5723" spans="1:13" x14ac:dyDescent="0.3">
      <c r="A5723" s="18">
        <v>5721</v>
      </c>
      <c r="B5723" s="18">
        <f t="shared" si="178"/>
        <v>2019</v>
      </c>
      <c r="C5723" s="17">
        <v>43647</v>
      </c>
      <c r="D5723" s="18" t="s">
        <v>130</v>
      </c>
      <c r="E5723" s="18" t="s">
        <v>164</v>
      </c>
      <c r="F5723" s="18" t="str">
        <f t="shared" si="179"/>
        <v>National Grid-Base Transmission-43647</v>
      </c>
      <c r="G5723" s="11" t="s">
        <v>131</v>
      </c>
      <c r="H5723" s="11" t="s">
        <v>49</v>
      </c>
      <c r="I5723" s="11" t="s">
        <v>153</v>
      </c>
      <c r="J5723" s="11" t="s">
        <v>154</v>
      </c>
      <c r="K5723" s="11" t="str">
        <f>IFERROR(INDEX('EDC Component Dictionary'!$C$5:$C$37,MATCH('Rates Database'!J5723,'EDC Component Dictionary'!$B$5:$B$37,0)), "Energy Supply")</f>
        <v>Transmission System</v>
      </c>
      <c r="L5723" s="12">
        <v>3.3399999999999999E-2</v>
      </c>
      <c r="M5723" s="12"/>
    </row>
    <row r="5724" spans="1:13" x14ac:dyDescent="0.3">
      <c r="A5724" s="18">
        <v>5722</v>
      </c>
      <c r="B5724" s="18">
        <f t="shared" si="178"/>
        <v>2019</v>
      </c>
      <c r="C5724" s="17">
        <v>43617</v>
      </c>
      <c r="D5724" s="18" t="s">
        <v>130</v>
      </c>
      <c r="E5724" s="18" t="s">
        <v>164</v>
      </c>
      <c r="F5724" s="18" t="str">
        <f t="shared" si="179"/>
        <v>National Grid-Base Transmission-43617</v>
      </c>
      <c r="G5724" s="11" t="s">
        <v>131</v>
      </c>
      <c r="H5724" s="11" t="s">
        <v>49</v>
      </c>
      <c r="I5724" s="11" t="s">
        <v>153</v>
      </c>
      <c r="J5724" s="11" t="s">
        <v>154</v>
      </c>
      <c r="K5724" s="11" t="str">
        <f>IFERROR(INDEX('EDC Component Dictionary'!$C$5:$C$37,MATCH('Rates Database'!J5724,'EDC Component Dictionary'!$B$5:$B$37,0)), "Energy Supply")</f>
        <v>Transmission System</v>
      </c>
      <c r="L5724" s="12">
        <v>3.3399999999999999E-2</v>
      </c>
      <c r="M5724" s="12"/>
    </row>
    <row r="5725" spans="1:13" x14ac:dyDescent="0.3">
      <c r="A5725" s="18">
        <v>5723</v>
      </c>
      <c r="B5725" s="18">
        <f t="shared" si="178"/>
        <v>2019</v>
      </c>
      <c r="C5725" s="17">
        <v>43586</v>
      </c>
      <c r="D5725" s="18" t="s">
        <v>130</v>
      </c>
      <c r="E5725" s="18" t="s">
        <v>164</v>
      </c>
      <c r="F5725" s="18" t="str">
        <f t="shared" si="179"/>
        <v>National Grid-Base Transmission-43586</v>
      </c>
      <c r="G5725" s="11" t="s">
        <v>131</v>
      </c>
      <c r="H5725" s="11" t="s">
        <v>49</v>
      </c>
      <c r="I5725" s="11" t="s">
        <v>153</v>
      </c>
      <c r="J5725" s="11" t="s">
        <v>154</v>
      </c>
      <c r="K5725" s="11" t="str">
        <f>IFERROR(INDEX('EDC Component Dictionary'!$C$5:$C$37,MATCH('Rates Database'!J5725,'EDC Component Dictionary'!$B$5:$B$37,0)), "Energy Supply")</f>
        <v>Transmission System</v>
      </c>
      <c r="L5725" s="12">
        <v>3.3399999999999999E-2</v>
      </c>
      <c r="M5725" s="12"/>
    </row>
    <row r="5726" spans="1:13" x14ac:dyDescent="0.3">
      <c r="A5726" s="18">
        <v>5724</v>
      </c>
      <c r="B5726" s="18">
        <f t="shared" si="178"/>
        <v>2019</v>
      </c>
      <c r="C5726" s="17">
        <v>43556</v>
      </c>
      <c r="D5726" s="18" t="s">
        <v>130</v>
      </c>
      <c r="E5726" s="18" t="s">
        <v>164</v>
      </c>
      <c r="F5726" s="18" t="str">
        <f t="shared" si="179"/>
        <v>National Grid-Base Transmission-43556</v>
      </c>
      <c r="G5726" s="11" t="s">
        <v>131</v>
      </c>
      <c r="H5726" s="11" t="s">
        <v>49</v>
      </c>
      <c r="I5726" s="11" t="s">
        <v>153</v>
      </c>
      <c r="J5726" s="11" t="s">
        <v>154</v>
      </c>
      <c r="K5726" s="11" t="str">
        <f>IFERROR(INDEX('EDC Component Dictionary'!$C$5:$C$37,MATCH('Rates Database'!J5726,'EDC Component Dictionary'!$B$5:$B$37,0)), "Energy Supply")</f>
        <v>Transmission System</v>
      </c>
      <c r="L5726" s="12">
        <v>3.3399999999999999E-2</v>
      </c>
      <c r="M5726" s="12"/>
    </row>
    <row r="5727" spans="1:13" x14ac:dyDescent="0.3">
      <c r="A5727" s="18">
        <v>5725</v>
      </c>
      <c r="B5727" s="18">
        <f t="shared" si="178"/>
        <v>2019</v>
      </c>
      <c r="C5727" s="17">
        <v>43525</v>
      </c>
      <c r="D5727" s="18" t="s">
        <v>130</v>
      </c>
      <c r="E5727" s="18" t="s">
        <v>164</v>
      </c>
      <c r="F5727" s="18" t="str">
        <f t="shared" si="179"/>
        <v>National Grid-Base Transmission-43525</v>
      </c>
      <c r="G5727" s="11" t="s">
        <v>131</v>
      </c>
      <c r="H5727" s="11" t="s">
        <v>49</v>
      </c>
      <c r="I5727" s="11" t="s">
        <v>153</v>
      </c>
      <c r="J5727" s="11" t="s">
        <v>154</v>
      </c>
      <c r="K5727" s="11" t="str">
        <f>IFERROR(INDEX('EDC Component Dictionary'!$C$5:$C$37,MATCH('Rates Database'!J5727,'EDC Component Dictionary'!$B$5:$B$37,0)), "Energy Supply")</f>
        <v>Transmission System</v>
      </c>
      <c r="L5727" s="12">
        <v>3.3399999999999999E-2</v>
      </c>
      <c r="M5727" s="12"/>
    </row>
    <row r="5728" spans="1:13" x14ac:dyDescent="0.3">
      <c r="A5728" s="18">
        <v>5726</v>
      </c>
      <c r="B5728" s="18">
        <f t="shared" si="178"/>
        <v>2019</v>
      </c>
      <c r="C5728" s="17">
        <v>43497</v>
      </c>
      <c r="D5728" s="18" t="s">
        <v>130</v>
      </c>
      <c r="E5728" s="18" t="s">
        <v>164</v>
      </c>
      <c r="F5728" s="18" t="str">
        <f t="shared" si="179"/>
        <v>National Grid-Base Transmission-43497</v>
      </c>
      <c r="G5728" s="11" t="s">
        <v>131</v>
      </c>
      <c r="H5728" s="11" t="s">
        <v>49</v>
      </c>
      <c r="I5728" s="11" t="s">
        <v>153</v>
      </c>
      <c r="J5728" s="11" t="s">
        <v>154</v>
      </c>
      <c r="K5728" s="11" t="str">
        <f>IFERROR(INDEX('EDC Component Dictionary'!$C$5:$C$37,MATCH('Rates Database'!J5728,'EDC Component Dictionary'!$B$5:$B$37,0)), "Energy Supply")</f>
        <v>Transmission System</v>
      </c>
      <c r="L5728" s="12">
        <v>3.1719999999999998E-2</v>
      </c>
      <c r="M5728" s="12"/>
    </row>
    <row r="5729" spans="1:13" x14ac:dyDescent="0.3">
      <c r="A5729" s="18">
        <v>5727</v>
      </c>
      <c r="B5729" s="18">
        <f t="shared" si="178"/>
        <v>2019</v>
      </c>
      <c r="C5729" s="17">
        <v>43466</v>
      </c>
      <c r="D5729" s="18" t="s">
        <v>130</v>
      </c>
      <c r="E5729" s="18" t="s">
        <v>164</v>
      </c>
      <c r="F5729" s="18" t="str">
        <f t="shared" si="179"/>
        <v>National Grid-Base Transmission-43466</v>
      </c>
      <c r="G5729" s="11" t="s">
        <v>131</v>
      </c>
      <c r="H5729" s="11" t="s">
        <v>49</v>
      </c>
      <c r="I5729" s="11" t="s">
        <v>153</v>
      </c>
      <c r="J5729" s="11" t="s">
        <v>154</v>
      </c>
      <c r="K5729" s="11" t="str">
        <f>IFERROR(INDEX('EDC Component Dictionary'!$C$5:$C$37,MATCH('Rates Database'!J5729,'EDC Component Dictionary'!$B$5:$B$37,0)), "Energy Supply")</f>
        <v>Transmission System</v>
      </c>
      <c r="L5729" s="12">
        <v>3.1719999999999998E-2</v>
      </c>
      <c r="M5729" s="12"/>
    </row>
    <row r="5730" spans="1:13" x14ac:dyDescent="0.3">
      <c r="A5730" s="18">
        <v>5728</v>
      </c>
      <c r="B5730" s="18">
        <f t="shared" si="178"/>
        <v>2024</v>
      </c>
      <c r="C5730" s="17">
        <v>45352</v>
      </c>
      <c r="D5730" s="18" t="s">
        <v>130</v>
      </c>
      <c r="E5730" s="18" t="s">
        <v>164</v>
      </c>
      <c r="F5730" s="18" t="str">
        <f t="shared" si="179"/>
        <v>National Grid-Transmission Service Cost Adjustment (TSCA)-45352</v>
      </c>
      <c r="G5730" s="11" t="s">
        <v>131</v>
      </c>
      <c r="H5730" s="11" t="s">
        <v>49</v>
      </c>
      <c r="I5730" s="11" t="s">
        <v>153</v>
      </c>
      <c r="J5730" s="11" t="s">
        <v>161</v>
      </c>
      <c r="K5730" s="11" t="str">
        <f>IFERROR(INDEX('EDC Component Dictionary'!$C$5:$C$37,MATCH('Rates Database'!J5730,'EDC Component Dictionary'!$B$5:$B$37,0)), "Energy Supply")</f>
        <v>Transmission System</v>
      </c>
      <c r="L5730" s="12">
        <v>-8.3000000000000001E-4</v>
      </c>
      <c r="M5730" s="12"/>
    </row>
    <row r="5731" spans="1:13" x14ac:dyDescent="0.3">
      <c r="A5731" s="18">
        <v>5729</v>
      </c>
      <c r="B5731" s="18">
        <f t="shared" si="178"/>
        <v>2024</v>
      </c>
      <c r="C5731" s="17">
        <v>45323</v>
      </c>
      <c r="D5731" s="18" t="s">
        <v>130</v>
      </c>
      <c r="E5731" s="18" t="s">
        <v>164</v>
      </c>
      <c r="F5731" s="18" t="str">
        <f t="shared" si="179"/>
        <v>National Grid-Transmission Service Cost Adjustment (TSCA)-45323</v>
      </c>
      <c r="G5731" s="11" t="s">
        <v>131</v>
      </c>
      <c r="H5731" s="11" t="s">
        <v>49</v>
      </c>
      <c r="I5731" s="11" t="s">
        <v>153</v>
      </c>
      <c r="J5731" s="11" t="s">
        <v>161</v>
      </c>
      <c r="K5731" s="11" t="str">
        <f>IFERROR(INDEX('EDC Component Dictionary'!$C$5:$C$37,MATCH('Rates Database'!J5731,'EDC Component Dictionary'!$B$5:$B$37,0)), "Energy Supply")</f>
        <v>Transmission System</v>
      </c>
      <c r="L5731" s="12">
        <v>-4.2999999999999999E-4</v>
      </c>
      <c r="M5731" s="12"/>
    </row>
    <row r="5732" spans="1:13" x14ac:dyDescent="0.3">
      <c r="A5732" s="18">
        <v>5730</v>
      </c>
      <c r="B5732" s="18">
        <f t="shared" si="178"/>
        <v>2024</v>
      </c>
      <c r="C5732" s="17">
        <v>45292</v>
      </c>
      <c r="D5732" s="18" t="s">
        <v>130</v>
      </c>
      <c r="E5732" s="18" t="s">
        <v>164</v>
      </c>
      <c r="F5732" s="18" t="str">
        <f t="shared" si="179"/>
        <v>National Grid-Transmission Service Cost Adjustment (TSCA)-45292</v>
      </c>
      <c r="G5732" s="11" t="s">
        <v>131</v>
      </c>
      <c r="H5732" s="11" t="s">
        <v>49</v>
      </c>
      <c r="I5732" s="11" t="s">
        <v>153</v>
      </c>
      <c r="J5732" s="11" t="s">
        <v>161</v>
      </c>
      <c r="K5732" s="11" t="str">
        <f>IFERROR(INDEX('EDC Component Dictionary'!$C$5:$C$37,MATCH('Rates Database'!J5732,'EDC Component Dictionary'!$B$5:$B$37,0)), "Energy Supply")</f>
        <v>Transmission System</v>
      </c>
      <c r="L5732" s="12">
        <v>-4.2999999999999999E-4</v>
      </c>
      <c r="M5732" s="12"/>
    </row>
    <row r="5733" spans="1:13" x14ac:dyDescent="0.3">
      <c r="A5733" s="18">
        <v>5731</v>
      </c>
      <c r="B5733" s="18">
        <f t="shared" si="178"/>
        <v>2023</v>
      </c>
      <c r="C5733" s="17">
        <v>45261</v>
      </c>
      <c r="D5733" s="18" t="s">
        <v>130</v>
      </c>
      <c r="E5733" s="18" t="s">
        <v>164</v>
      </c>
      <c r="F5733" s="18" t="str">
        <f t="shared" si="179"/>
        <v>National Grid-Transmission Service Cost Adjustment (TSCA)-45261</v>
      </c>
      <c r="G5733" s="11" t="s">
        <v>131</v>
      </c>
      <c r="H5733" s="11" t="s">
        <v>49</v>
      </c>
      <c r="I5733" s="11" t="s">
        <v>153</v>
      </c>
      <c r="J5733" s="11" t="s">
        <v>161</v>
      </c>
      <c r="K5733" s="11" t="str">
        <f>IFERROR(INDEX('EDC Component Dictionary'!$C$5:$C$37,MATCH('Rates Database'!J5733,'EDC Component Dictionary'!$B$5:$B$37,0)), "Energy Supply")</f>
        <v>Transmission System</v>
      </c>
      <c r="L5733" s="12">
        <v>-4.2999999999999999E-4</v>
      </c>
      <c r="M5733" s="12"/>
    </row>
    <row r="5734" spans="1:13" x14ac:dyDescent="0.3">
      <c r="A5734" s="18">
        <v>5732</v>
      </c>
      <c r="B5734" s="18">
        <f t="shared" si="178"/>
        <v>2023</v>
      </c>
      <c r="C5734" s="17">
        <v>45231</v>
      </c>
      <c r="D5734" s="18" t="s">
        <v>130</v>
      </c>
      <c r="E5734" s="18" t="s">
        <v>164</v>
      </c>
      <c r="F5734" s="18" t="str">
        <f t="shared" si="179"/>
        <v>National Grid-Transmission Service Cost Adjustment (TSCA)-45231</v>
      </c>
      <c r="G5734" s="11" t="s">
        <v>131</v>
      </c>
      <c r="H5734" s="11" t="s">
        <v>49</v>
      </c>
      <c r="I5734" s="11" t="s">
        <v>153</v>
      </c>
      <c r="J5734" s="11" t="s">
        <v>161</v>
      </c>
      <c r="K5734" s="11" t="str">
        <f>IFERROR(INDEX('EDC Component Dictionary'!$C$5:$C$37,MATCH('Rates Database'!J5734,'EDC Component Dictionary'!$B$5:$B$37,0)), "Energy Supply")</f>
        <v>Transmission System</v>
      </c>
      <c r="L5734" s="12">
        <v>-4.2999999999999999E-4</v>
      </c>
      <c r="M5734" s="12"/>
    </row>
    <row r="5735" spans="1:13" x14ac:dyDescent="0.3">
      <c r="A5735" s="18">
        <v>5733</v>
      </c>
      <c r="B5735" s="18">
        <f t="shared" si="178"/>
        <v>2023</v>
      </c>
      <c r="C5735" s="17">
        <v>45200</v>
      </c>
      <c r="D5735" s="18" t="s">
        <v>130</v>
      </c>
      <c r="E5735" s="18" t="s">
        <v>164</v>
      </c>
      <c r="F5735" s="18" t="str">
        <f t="shared" si="179"/>
        <v>National Grid-Transmission Service Cost Adjustment (TSCA)-45200</v>
      </c>
      <c r="G5735" s="11" t="s">
        <v>131</v>
      </c>
      <c r="H5735" s="11" t="s">
        <v>49</v>
      </c>
      <c r="I5735" s="11" t="s">
        <v>153</v>
      </c>
      <c r="J5735" s="11" t="s">
        <v>161</v>
      </c>
      <c r="K5735" s="11" t="str">
        <f>IFERROR(INDEX('EDC Component Dictionary'!$C$5:$C$37,MATCH('Rates Database'!J5735,'EDC Component Dictionary'!$B$5:$B$37,0)), "Energy Supply")</f>
        <v>Transmission System</v>
      </c>
      <c r="L5735" s="12">
        <v>-4.2999999999999999E-4</v>
      </c>
      <c r="M5735" s="12"/>
    </row>
    <row r="5736" spans="1:13" x14ac:dyDescent="0.3">
      <c r="A5736" s="18">
        <v>5734</v>
      </c>
      <c r="B5736" s="18">
        <f t="shared" si="178"/>
        <v>2023</v>
      </c>
      <c r="C5736" s="17">
        <v>45170</v>
      </c>
      <c r="D5736" s="18" t="s">
        <v>130</v>
      </c>
      <c r="E5736" s="18" t="s">
        <v>164</v>
      </c>
      <c r="F5736" s="18" t="str">
        <f t="shared" si="179"/>
        <v>National Grid-Transmission Service Cost Adjustment (TSCA)-45170</v>
      </c>
      <c r="G5736" s="11" t="s">
        <v>131</v>
      </c>
      <c r="H5736" s="11" t="s">
        <v>49</v>
      </c>
      <c r="I5736" s="11" t="s">
        <v>153</v>
      </c>
      <c r="J5736" s="11" t="s">
        <v>161</v>
      </c>
      <c r="K5736" s="11" t="str">
        <f>IFERROR(INDEX('EDC Component Dictionary'!$C$5:$C$37,MATCH('Rates Database'!J5736,'EDC Component Dictionary'!$B$5:$B$37,0)), "Energy Supply")</f>
        <v>Transmission System</v>
      </c>
      <c r="L5736" s="12">
        <v>-4.2999999999999999E-4</v>
      </c>
      <c r="M5736" s="12"/>
    </row>
    <row r="5737" spans="1:13" x14ac:dyDescent="0.3">
      <c r="A5737" s="18">
        <v>5735</v>
      </c>
      <c r="B5737" s="18">
        <f t="shared" si="178"/>
        <v>2023</v>
      </c>
      <c r="C5737" s="17">
        <v>45139</v>
      </c>
      <c r="D5737" s="18" t="s">
        <v>130</v>
      </c>
      <c r="E5737" s="18" t="s">
        <v>164</v>
      </c>
      <c r="F5737" s="18" t="str">
        <f t="shared" si="179"/>
        <v>National Grid-Transmission Service Cost Adjustment (TSCA)-45139</v>
      </c>
      <c r="G5737" s="11" t="s">
        <v>131</v>
      </c>
      <c r="H5737" s="11" t="s">
        <v>49</v>
      </c>
      <c r="I5737" s="11" t="s">
        <v>153</v>
      </c>
      <c r="J5737" s="11" t="s">
        <v>161</v>
      </c>
      <c r="K5737" s="11" t="str">
        <f>IFERROR(INDEX('EDC Component Dictionary'!$C$5:$C$37,MATCH('Rates Database'!J5737,'EDC Component Dictionary'!$B$5:$B$37,0)), "Energy Supply")</f>
        <v>Transmission System</v>
      </c>
      <c r="L5737" s="12">
        <v>-4.2999999999999999E-4</v>
      </c>
      <c r="M5737" s="12"/>
    </row>
    <row r="5738" spans="1:13" x14ac:dyDescent="0.3">
      <c r="A5738" s="18">
        <v>5736</v>
      </c>
      <c r="B5738" s="18">
        <f t="shared" si="178"/>
        <v>2023</v>
      </c>
      <c r="C5738" s="17">
        <v>45108</v>
      </c>
      <c r="D5738" s="18" t="s">
        <v>130</v>
      </c>
      <c r="E5738" s="18" t="s">
        <v>164</v>
      </c>
      <c r="F5738" s="18" t="str">
        <f t="shared" si="179"/>
        <v>National Grid-Transmission Service Cost Adjustment (TSCA)-45108</v>
      </c>
      <c r="G5738" s="11" t="s">
        <v>131</v>
      </c>
      <c r="H5738" s="11" t="s">
        <v>49</v>
      </c>
      <c r="I5738" s="11" t="s">
        <v>153</v>
      </c>
      <c r="J5738" s="11" t="s">
        <v>161</v>
      </c>
      <c r="K5738" s="11" t="str">
        <f>IFERROR(INDEX('EDC Component Dictionary'!$C$5:$C$37,MATCH('Rates Database'!J5738,'EDC Component Dictionary'!$B$5:$B$37,0)), "Energy Supply")</f>
        <v>Transmission System</v>
      </c>
      <c r="L5738" s="12">
        <v>-4.2999999999999999E-4</v>
      </c>
      <c r="M5738" s="12"/>
    </row>
    <row r="5739" spans="1:13" x14ac:dyDescent="0.3">
      <c r="A5739" s="18">
        <v>5737</v>
      </c>
      <c r="B5739" s="18">
        <f t="shared" si="178"/>
        <v>2023</v>
      </c>
      <c r="C5739" s="17">
        <v>45078</v>
      </c>
      <c r="D5739" s="18" t="s">
        <v>130</v>
      </c>
      <c r="E5739" s="18" t="s">
        <v>164</v>
      </c>
      <c r="F5739" s="18" t="str">
        <f t="shared" si="179"/>
        <v>National Grid-Transmission Service Cost Adjustment (TSCA)-45078</v>
      </c>
      <c r="G5739" s="11" t="s">
        <v>131</v>
      </c>
      <c r="H5739" s="11" t="s">
        <v>49</v>
      </c>
      <c r="I5739" s="11" t="s">
        <v>153</v>
      </c>
      <c r="J5739" s="11" t="s">
        <v>161</v>
      </c>
      <c r="K5739" s="11" t="str">
        <f>IFERROR(INDEX('EDC Component Dictionary'!$C$5:$C$37,MATCH('Rates Database'!J5739,'EDC Component Dictionary'!$B$5:$B$37,0)), "Energy Supply")</f>
        <v>Transmission System</v>
      </c>
      <c r="L5739" s="12">
        <v>-4.2999999999999999E-4</v>
      </c>
      <c r="M5739" s="12"/>
    </row>
    <row r="5740" spans="1:13" x14ac:dyDescent="0.3">
      <c r="A5740" s="18">
        <v>5738</v>
      </c>
      <c r="B5740" s="18">
        <f t="shared" si="178"/>
        <v>2023</v>
      </c>
      <c r="C5740" s="17">
        <v>45047</v>
      </c>
      <c r="D5740" s="18" t="s">
        <v>130</v>
      </c>
      <c r="E5740" s="18" t="s">
        <v>164</v>
      </c>
      <c r="F5740" s="18" t="str">
        <f t="shared" si="179"/>
        <v>National Grid-Transmission Service Cost Adjustment (TSCA)-45047</v>
      </c>
      <c r="G5740" s="11" t="s">
        <v>131</v>
      </c>
      <c r="H5740" s="11" t="s">
        <v>49</v>
      </c>
      <c r="I5740" s="11" t="s">
        <v>153</v>
      </c>
      <c r="J5740" s="11" t="s">
        <v>161</v>
      </c>
      <c r="K5740" s="11" t="str">
        <f>IFERROR(INDEX('EDC Component Dictionary'!$C$5:$C$37,MATCH('Rates Database'!J5740,'EDC Component Dictionary'!$B$5:$B$37,0)), "Energy Supply")</f>
        <v>Transmission System</v>
      </c>
      <c r="L5740" s="12">
        <v>-4.2999999999999999E-4</v>
      </c>
      <c r="M5740" s="12"/>
    </row>
    <row r="5741" spans="1:13" x14ac:dyDescent="0.3">
      <c r="A5741" s="18">
        <v>5739</v>
      </c>
      <c r="B5741" s="18">
        <f t="shared" si="178"/>
        <v>2023</v>
      </c>
      <c r="C5741" s="17">
        <v>45017</v>
      </c>
      <c r="D5741" s="18" t="s">
        <v>130</v>
      </c>
      <c r="E5741" s="18" t="s">
        <v>164</v>
      </c>
      <c r="F5741" s="18" t="str">
        <f t="shared" si="179"/>
        <v>National Grid-Transmission Service Cost Adjustment (TSCA)-45017</v>
      </c>
      <c r="G5741" s="11" t="s">
        <v>131</v>
      </c>
      <c r="H5741" s="11" t="s">
        <v>49</v>
      </c>
      <c r="I5741" s="11" t="s">
        <v>153</v>
      </c>
      <c r="J5741" s="11" t="s">
        <v>161</v>
      </c>
      <c r="K5741" s="11" t="str">
        <f>IFERROR(INDEX('EDC Component Dictionary'!$C$5:$C$37,MATCH('Rates Database'!J5741,'EDC Component Dictionary'!$B$5:$B$37,0)), "Energy Supply")</f>
        <v>Transmission System</v>
      </c>
      <c r="L5741" s="12">
        <v>-4.2999999999999999E-4</v>
      </c>
      <c r="M5741" s="12"/>
    </row>
    <row r="5742" spans="1:13" x14ac:dyDescent="0.3">
      <c r="A5742" s="18">
        <v>5740</v>
      </c>
      <c r="B5742" s="18">
        <f t="shared" si="178"/>
        <v>2023</v>
      </c>
      <c r="C5742" s="17">
        <v>44986</v>
      </c>
      <c r="D5742" s="18" t="s">
        <v>130</v>
      </c>
      <c r="E5742" s="18" t="s">
        <v>164</v>
      </c>
      <c r="F5742" s="18" t="str">
        <f t="shared" si="179"/>
        <v>National Grid-Transmission Service Cost Adjustment (TSCA)-44986</v>
      </c>
      <c r="G5742" s="11" t="s">
        <v>131</v>
      </c>
      <c r="H5742" s="11" t="s">
        <v>49</v>
      </c>
      <c r="I5742" s="11" t="s">
        <v>153</v>
      </c>
      <c r="J5742" s="11" t="s">
        <v>161</v>
      </c>
      <c r="K5742" s="11" t="str">
        <f>IFERROR(INDEX('EDC Component Dictionary'!$C$5:$C$37,MATCH('Rates Database'!J5742,'EDC Component Dictionary'!$B$5:$B$37,0)), "Energy Supply")</f>
        <v>Transmission System</v>
      </c>
      <c r="L5742" s="12">
        <v>-4.2999999999999999E-4</v>
      </c>
      <c r="M5742" s="12"/>
    </row>
    <row r="5743" spans="1:13" x14ac:dyDescent="0.3">
      <c r="A5743" s="18">
        <v>5741</v>
      </c>
      <c r="B5743" s="18">
        <f t="shared" si="178"/>
        <v>2023</v>
      </c>
      <c r="C5743" s="17">
        <v>44958</v>
      </c>
      <c r="D5743" s="18" t="s">
        <v>130</v>
      </c>
      <c r="E5743" s="18" t="s">
        <v>164</v>
      </c>
      <c r="F5743" s="18" t="str">
        <f t="shared" si="179"/>
        <v>National Grid-Transmission Service Cost Adjustment (TSCA)-44958</v>
      </c>
      <c r="G5743" s="11" t="s">
        <v>131</v>
      </c>
      <c r="H5743" s="11" t="s">
        <v>49</v>
      </c>
      <c r="I5743" s="11" t="s">
        <v>153</v>
      </c>
      <c r="J5743" s="11" t="s">
        <v>161</v>
      </c>
      <c r="K5743" s="11" t="str">
        <f>IFERROR(INDEX('EDC Component Dictionary'!$C$5:$C$37,MATCH('Rates Database'!J5743,'EDC Component Dictionary'!$B$5:$B$37,0)), "Energy Supply")</f>
        <v>Transmission System</v>
      </c>
      <c r="L5743" s="12">
        <v>-7.7999999999999999E-4</v>
      </c>
      <c r="M5743" s="12"/>
    </row>
    <row r="5744" spans="1:13" x14ac:dyDescent="0.3">
      <c r="A5744" s="18">
        <v>5742</v>
      </c>
      <c r="B5744" s="18">
        <f t="shared" si="178"/>
        <v>2023</v>
      </c>
      <c r="C5744" s="17">
        <v>44927</v>
      </c>
      <c r="D5744" s="18" t="s">
        <v>130</v>
      </c>
      <c r="E5744" s="18" t="s">
        <v>164</v>
      </c>
      <c r="F5744" s="18" t="str">
        <f t="shared" si="179"/>
        <v>National Grid-Transmission Service Cost Adjustment (TSCA)-44927</v>
      </c>
      <c r="G5744" s="11" t="s">
        <v>131</v>
      </c>
      <c r="H5744" s="11" t="s">
        <v>49</v>
      </c>
      <c r="I5744" s="11" t="s">
        <v>153</v>
      </c>
      <c r="J5744" s="11" t="s">
        <v>161</v>
      </c>
      <c r="K5744" s="11" t="str">
        <f>IFERROR(INDEX('EDC Component Dictionary'!$C$5:$C$37,MATCH('Rates Database'!J5744,'EDC Component Dictionary'!$B$5:$B$37,0)), "Energy Supply")</f>
        <v>Transmission System</v>
      </c>
      <c r="L5744" s="12">
        <v>-7.7999999999999999E-4</v>
      </c>
      <c r="M5744" s="12"/>
    </row>
    <row r="5745" spans="1:13" x14ac:dyDescent="0.3">
      <c r="A5745" s="18">
        <v>5743</v>
      </c>
      <c r="B5745" s="18">
        <f t="shared" si="178"/>
        <v>2022</v>
      </c>
      <c r="C5745" s="17">
        <v>44896</v>
      </c>
      <c r="D5745" s="18" t="s">
        <v>130</v>
      </c>
      <c r="E5745" s="18" t="s">
        <v>164</v>
      </c>
      <c r="F5745" s="18" t="str">
        <f t="shared" si="179"/>
        <v>National Grid-Transmission Service Cost Adjustment (TSCA)-44896</v>
      </c>
      <c r="G5745" s="11" t="s">
        <v>131</v>
      </c>
      <c r="H5745" s="11" t="s">
        <v>49</v>
      </c>
      <c r="I5745" s="11" t="s">
        <v>153</v>
      </c>
      <c r="J5745" s="11" t="s">
        <v>161</v>
      </c>
      <c r="K5745" s="11" t="str">
        <f>IFERROR(INDEX('EDC Component Dictionary'!$C$5:$C$37,MATCH('Rates Database'!J5745,'EDC Component Dictionary'!$B$5:$B$37,0)), "Energy Supply")</f>
        <v>Transmission System</v>
      </c>
      <c r="L5745" s="12">
        <v>-7.7999999999999999E-4</v>
      </c>
      <c r="M5745" s="12"/>
    </row>
    <row r="5746" spans="1:13" x14ac:dyDescent="0.3">
      <c r="A5746" s="18">
        <v>5744</v>
      </c>
      <c r="B5746" s="18">
        <f t="shared" si="178"/>
        <v>2022</v>
      </c>
      <c r="C5746" s="17">
        <v>44866</v>
      </c>
      <c r="D5746" s="18" t="s">
        <v>130</v>
      </c>
      <c r="E5746" s="18" t="s">
        <v>164</v>
      </c>
      <c r="F5746" s="18" t="str">
        <f t="shared" si="179"/>
        <v>National Grid-Transmission Service Cost Adjustment (TSCA)-44866</v>
      </c>
      <c r="G5746" s="11" t="s">
        <v>131</v>
      </c>
      <c r="H5746" s="11" t="s">
        <v>49</v>
      </c>
      <c r="I5746" s="11" t="s">
        <v>153</v>
      </c>
      <c r="J5746" s="11" t="s">
        <v>161</v>
      </c>
      <c r="K5746" s="11" t="str">
        <f>IFERROR(INDEX('EDC Component Dictionary'!$C$5:$C$37,MATCH('Rates Database'!J5746,'EDC Component Dictionary'!$B$5:$B$37,0)), "Energy Supply")</f>
        <v>Transmission System</v>
      </c>
      <c r="L5746" s="12">
        <v>-7.7999999999999999E-4</v>
      </c>
      <c r="M5746" s="12"/>
    </row>
    <row r="5747" spans="1:13" x14ac:dyDescent="0.3">
      <c r="A5747" s="18">
        <v>5745</v>
      </c>
      <c r="B5747" s="18">
        <f t="shared" si="178"/>
        <v>2022</v>
      </c>
      <c r="C5747" s="17">
        <v>44835</v>
      </c>
      <c r="D5747" s="18" t="s">
        <v>130</v>
      </c>
      <c r="E5747" s="18" t="s">
        <v>164</v>
      </c>
      <c r="F5747" s="18" t="str">
        <f t="shared" si="179"/>
        <v>National Grid-Transmission Service Cost Adjustment (TSCA)-44835</v>
      </c>
      <c r="G5747" s="11" t="s">
        <v>131</v>
      </c>
      <c r="H5747" s="11" t="s">
        <v>49</v>
      </c>
      <c r="I5747" s="11" t="s">
        <v>153</v>
      </c>
      <c r="J5747" s="11" t="s">
        <v>161</v>
      </c>
      <c r="K5747" s="11" t="str">
        <f>IFERROR(INDEX('EDC Component Dictionary'!$C$5:$C$37,MATCH('Rates Database'!J5747,'EDC Component Dictionary'!$B$5:$B$37,0)), "Energy Supply")</f>
        <v>Transmission System</v>
      </c>
      <c r="L5747" s="12">
        <v>-7.7999999999999999E-4</v>
      </c>
      <c r="M5747" s="12"/>
    </row>
    <row r="5748" spans="1:13" x14ac:dyDescent="0.3">
      <c r="A5748" s="18">
        <v>5746</v>
      </c>
      <c r="B5748" s="18">
        <f t="shared" si="178"/>
        <v>2022</v>
      </c>
      <c r="C5748" s="17">
        <v>44805</v>
      </c>
      <c r="D5748" s="18" t="s">
        <v>130</v>
      </c>
      <c r="E5748" s="18" t="s">
        <v>164</v>
      </c>
      <c r="F5748" s="18" t="str">
        <f t="shared" si="179"/>
        <v>National Grid-Transmission Service Cost Adjustment (TSCA)-44805</v>
      </c>
      <c r="G5748" s="11" t="s">
        <v>131</v>
      </c>
      <c r="H5748" s="11" t="s">
        <v>49</v>
      </c>
      <c r="I5748" s="11" t="s">
        <v>153</v>
      </c>
      <c r="J5748" s="11" t="s">
        <v>161</v>
      </c>
      <c r="K5748" s="11" t="str">
        <f>IFERROR(INDEX('EDC Component Dictionary'!$C$5:$C$37,MATCH('Rates Database'!J5748,'EDC Component Dictionary'!$B$5:$B$37,0)), "Energy Supply")</f>
        <v>Transmission System</v>
      </c>
      <c r="L5748" s="12">
        <v>-7.7999999999999999E-4</v>
      </c>
      <c r="M5748" s="12"/>
    </row>
    <row r="5749" spans="1:13" x14ac:dyDescent="0.3">
      <c r="A5749" s="18">
        <v>5747</v>
      </c>
      <c r="B5749" s="18">
        <f t="shared" si="178"/>
        <v>2022</v>
      </c>
      <c r="C5749" s="17">
        <v>44774</v>
      </c>
      <c r="D5749" s="18" t="s">
        <v>130</v>
      </c>
      <c r="E5749" s="18" t="s">
        <v>164</v>
      </c>
      <c r="F5749" s="18" t="str">
        <f t="shared" si="179"/>
        <v>National Grid-Transmission Service Cost Adjustment (TSCA)-44774</v>
      </c>
      <c r="G5749" s="11" t="s">
        <v>131</v>
      </c>
      <c r="H5749" s="11" t="s">
        <v>49</v>
      </c>
      <c r="I5749" s="11" t="s">
        <v>153</v>
      </c>
      <c r="J5749" s="11" t="s">
        <v>161</v>
      </c>
      <c r="K5749" s="11" t="str">
        <f>IFERROR(INDEX('EDC Component Dictionary'!$C$5:$C$37,MATCH('Rates Database'!J5749,'EDC Component Dictionary'!$B$5:$B$37,0)), "Energy Supply")</f>
        <v>Transmission System</v>
      </c>
      <c r="L5749" s="12">
        <v>-7.7999999999999999E-4</v>
      </c>
      <c r="M5749" s="12"/>
    </row>
    <row r="5750" spans="1:13" x14ac:dyDescent="0.3">
      <c r="A5750" s="18">
        <v>5748</v>
      </c>
      <c r="B5750" s="18">
        <f t="shared" si="178"/>
        <v>2022</v>
      </c>
      <c r="C5750" s="17">
        <v>44743</v>
      </c>
      <c r="D5750" s="18" t="s">
        <v>130</v>
      </c>
      <c r="E5750" s="18" t="s">
        <v>164</v>
      </c>
      <c r="F5750" s="18" t="str">
        <f t="shared" si="179"/>
        <v>National Grid-Transmission Service Cost Adjustment (TSCA)-44743</v>
      </c>
      <c r="G5750" s="11" t="s">
        <v>131</v>
      </c>
      <c r="H5750" s="11" t="s">
        <v>49</v>
      </c>
      <c r="I5750" s="11" t="s">
        <v>153</v>
      </c>
      <c r="J5750" s="11" t="s">
        <v>161</v>
      </c>
      <c r="K5750" s="11" t="str">
        <f>IFERROR(INDEX('EDC Component Dictionary'!$C$5:$C$37,MATCH('Rates Database'!J5750,'EDC Component Dictionary'!$B$5:$B$37,0)), "Energy Supply")</f>
        <v>Transmission System</v>
      </c>
      <c r="L5750" s="12">
        <v>-7.7999999999999999E-4</v>
      </c>
      <c r="M5750" s="12"/>
    </row>
    <row r="5751" spans="1:13" x14ac:dyDescent="0.3">
      <c r="A5751" s="18">
        <v>5749</v>
      </c>
      <c r="B5751" s="18">
        <f t="shared" si="178"/>
        <v>2022</v>
      </c>
      <c r="C5751" s="17">
        <v>44713</v>
      </c>
      <c r="D5751" s="18" t="s">
        <v>130</v>
      </c>
      <c r="E5751" s="18" t="s">
        <v>164</v>
      </c>
      <c r="F5751" s="18" t="str">
        <f t="shared" si="179"/>
        <v>National Grid-Transmission Service Cost Adjustment (TSCA)-44713</v>
      </c>
      <c r="G5751" s="11" t="s">
        <v>131</v>
      </c>
      <c r="H5751" s="11" t="s">
        <v>49</v>
      </c>
      <c r="I5751" s="11" t="s">
        <v>153</v>
      </c>
      <c r="J5751" s="11" t="s">
        <v>161</v>
      </c>
      <c r="K5751" s="11" t="str">
        <f>IFERROR(INDEX('EDC Component Dictionary'!$C$5:$C$37,MATCH('Rates Database'!J5751,'EDC Component Dictionary'!$B$5:$B$37,0)), "Energy Supply")</f>
        <v>Transmission System</v>
      </c>
      <c r="L5751" s="12">
        <v>-7.7999999999999999E-4</v>
      </c>
      <c r="M5751" s="12"/>
    </row>
    <row r="5752" spans="1:13" x14ac:dyDescent="0.3">
      <c r="A5752" s="18">
        <v>5750</v>
      </c>
      <c r="B5752" s="18">
        <f t="shared" si="178"/>
        <v>2022</v>
      </c>
      <c r="C5752" s="17">
        <v>44682</v>
      </c>
      <c r="D5752" s="18" t="s">
        <v>130</v>
      </c>
      <c r="E5752" s="18" t="s">
        <v>164</v>
      </c>
      <c r="F5752" s="18" t="str">
        <f t="shared" si="179"/>
        <v>National Grid-Transmission Service Cost Adjustment (TSCA)-44682</v>
      </c>
      <c r="G5752" s="11" t="s">
        <v>131</v>
      </c>
      <c r="H5752" s="11" t="s">
        <v>49</v>
      </c>
      <c r="I5752" s="11" t="s">
        <v>153</v>
      </c>
      <c r="J5752" s="11" t="s">
        <v>161</v>
      </c>
      <c r="K5752" s="11" t="str">
        <f>IFERROR(INDEX('EDC Component Dictionary'!$C$5:$C$37,MATCH('Rates Database'!J5752,'EDC Component Dictionary'!$B$5:$B$37,0)), "Energy Supply")</f>
        <v>Transmission System</v>
      </c>
      <c r="L5752" s="12">
        <v>-7.7999999999999999E-4</v>
      </c>
      <c r="M5752" s="12"/>
    </row>
    <row r="5753" spans="1:13" x14ac:dyDescent="0.3">
      <c r="A5753" s="18">
        <v>5751</v>
      </c>
      <c r="B5753" s="18">
        <f t="shared" si="178"/>
        <v>2022</v>
      </c>
      <c r="C5753" s="17">
        <v>44652</v>
      </c>
      <c r="D5753" s="18" t="s">
        <v>130</v>
      </c>
      <c r="E5753" s="18" t="s">
        <v>164</v>
      </c>
      <c r="F5753" s="18" t="str">
        <f t="shared" si="179"/>
        <v>National Grid-Transmission Service Cost Adjustment (TSCA)-44652</v>
      </c>
      <c r="G5753" s="11" t="s">
        <v>131</v>
      </c>
      <c r="H5753" s="11" t="s">
        <v>49</v>
      </c>
      <c r="I5753" s="11" t="s">
        <v>153</v>
      </c>
      <c r="J5753" s="11" t="s">
        <v>161</v>
      </c>
      <c r="K5753" s="11" t="str">
        <f>IFERROR(INDEX('EDC Component Dictionary'!$C$5:$C$37,MATCH('Rates Database'!J5753,'EDC Component Dictionary'!$B$5:$B$37,0)), "Energy Supply")</f>
        <v>Transmission System</v>
      </c>
      <c r="L5753" s="12">
        <v>-7.7999999999999999E-4</v>
      </c>
      <c r="M5753" s="12"/>
    </row>
    <row r="5754" spans="1:13" x14ac:dyDescent="0.3">
      <c r="A5754" s="18">
        <v>5752</v>
      </c>
      <c r="B5754" s="18">
        <f t="shared" si="178"/>
        <v>2022</v>
      </c>
      <c r="C5754" s="17">
        <v>44621</v>
      </c>
      <c r="D5754" s="18" t="s">
        <v>130</v>
      </c>
      <c r="E5754" s="18" t="s">
        <v>164</v>
      </c>
      <c r="F5754" s="18" t="str">
        <f t="shared" si="179"/>
        <v>National Grid-Transmission Service Cost Adjustment (TSCA)-44621</v>
      </c>
      <c r="G5754" s="11" t="s">
        <v>131</v>
      </c>
      <c r="H5754" s="11" t="s">
        <v>49</v>
      </c>
      <c r="I5754" s="11" t="s">
        <v>153</v>
      </c>
      <c r="J5754" s="11" t="s">
        <v>161</v>
      </c>
      <c r="K5754" s="11" t="str">
        <f>IFERROR(INDEX('EDC Component Dictionary'!$C$5:$C$37,MATCH('Rates Database'!J5754,'EDC Component Dictionary'!$B$5:$B$37,0)), "Energy Supply")</f>
        <v>Transmission System</v>
      </c>
      <c r="L5754" s="12">
        <v>-7.7999999999999999E-4</v>
      </c>
      <c r="M5754" s="12"/>
    </row>
    <row r="5755" spans="1:13" x14ac:dyDescent="0.3">
      <c r="A5755" s="18">
        <v>5753</v>
      </c>
      <c r="B5755" s="18">
        <f t="shared" si="178"/>
        <v>2022</v>
      </c>
      <c r="C5755" s="17">
        <v>44593</v>
      </c>
      <c r="D5755" s="18" t="s">
        <v>130</v>
      </c>
      <c r="E5755" s="18" t="s">
        <v>164</v>
      </c>
      <c r="F5755" s="18" t="str">
        <f t="shared" si="179"/>
        <v>National Grid-Transmission Service Cost Adjustment (TSCA)-44593</v>
      </c>
      <c r="G5755" s="11" t="s">
        <v>131</v>
      </c>
      <c r="H5755" s="11" t="s">
        <v>49</v>
      </c>
      <c r="I5755" s="11" t="s">
        <v>153</v>
      </c>
      <c r="J5755" s="11" t="s">
        <v>161</v>
      </c>
      <c r="K5755" s="11" t="str">
        <f>IFERROR(INDEX('EDC Component Dictionary'!$C$5:$C$37,MATCH('Rates Database'!J5755,'EDC Component Dictionary'!$B$5:$B$37,0)), "Energy Supply")</f>
        <v>Transmission System</v>
      </c>
      <c r="L5755" s="12">
        <v>-5.1000000000000004E-4</v>
      </c>
      <c r="M5755" s="12"/>
    </row>
    <row r="5756" spans="1:13" x14ac:dyDescent="0.3">
      <c r="A5756" s="18">
        <v>5754</v>
      </c>
      <c r="B5756" s="18">
        <f t="shared" si="178"/>
        <v>2022</v>
      </c>
      <c r="C5756" s="17">
        <v>44562</v>
      </c>
      <c r="D5756" s="18" t="s">
        <v>130</v>
      </c>
      <c r="E5756" s="18" t="s">
        <v>164</v>
      </c>
      <c r="F5756" s="18" t="str">
        <f t="shared" si="179"/>
        <v>National Grid-Transmission Service Cost Adjustment (TSCA)-44562</v>
      </c>
      <c r="G5756" s="11" t="s">
        <v>131</v>
      </c>
      <c r="H5756" s="11" t="s">
        <v>49</v>
      </c>
      <c r="I5756" s="11" t="s">
        <v>153</v>
      </c>
      <c r="J5756" s="11" t="s">
        <v>161</v>
      </c>
      <c r="K5756" s="11" t="str">
        <f>IFERROR(INDEX('EDC Component Dictionary'!$C$5:$C$37,MATCH('Rates Database'!J5756,'EDC Component Dictionary'!$B$5:$B$37,0)), "Energy Supply")</f>
        <v>Transmission System</v>
      </c>
      <c r="L5756" s="12">
        <v>-5.1000000000000004E-4</v>
      </c>
      <c r="M5756" s="12"/>
    </row>
    <row r="5757" spans="1:13" x14ac:dyDescent="0.3">
      <c r="A5757" s="18">
        <v>5755</v>
      </c>
      <c r="B5757" s="18">
        <f t="shared" si="178"/>
        <v>2021</v>
      </c>
      <c r="C5757" s="17">
        <v>44531</v>
      </c>
      <c r="D5757" s="18" t="s">
        <v>130</v>
      </c>
      <c r="E5757" s="18" t="s">
        <v>164</v>
      </c>
      <c r="F5757" s="18" t="str">
        <f t="shared" si="179"/>
        <v>National Grid-Transmission Service Cost Adjustment (TSCA)-44531</v>
      </c>
      <c r="G5757" s="11" t="s">
        <v>131</v>
      </c>
      <c r="H5757" s="11" t="s">
        <v>49</v>
      </c>
      <c r="I5757" s="11" t="s">
        <v>153</v>
      </c>
      <c r="J5757" s="11" t="s">
        <v>161</v>
      </c>
      <c r="K5757" s="11" t="str">
        <f>IFERROR(INDEX('EDC Component Dictionary'!$C$5:$C$37,MATCH('Rates Database'!J5757,'EDC Component Dictionary'!$B$5:$B$37,0)), "Energy Supply")</f>
        <v>Transmission System</v>
      </c>
      <c r="L5757" s="12">
        <v>-5.1000000000000004E-4</v>
      </c>
      <c r="M5757" s="12"/>
    </row>
    <row r="5758" spans="1:13" x14ac:dyDescent="0.3">
      <c r="A5758" s="18">
        <v>5756</v>
      </c>
      <c r="B5758" s="18">
        <f t="shared" si="178"/>
        <v>2021</v>
      </c>
      <c r="C5758" s="17">
        <v>44501</v>
      </c>
      <c r="D5758" s="18" t="s">
        <v>130</v>
      </c>
      <c r="E5758" s="18" t="s">
        <v>164</v>
      </c>
      <c r="F5758" s="18" t="str">
        <f t="shared" si="179"/>
        <v>National Grid-Transmission Service Cost Adjustment (TSCA)-44501</v>
      </c>
      <c r="G5758" s="11" t="s">
        <v>131</v>
      </c>
      <c r="H5758" s="11" t="s">
        <v>49</v>
      </c>
      <c r="I5758" s="11" t="s">
        <v>153</v>
      </c>
      <c r="J5758" s="11" t="s">
        <v>161</v>
      </c>
      <c r="K5758" s="11" t="str">
        <f>IFERROR(INDEX('EDC Component Dictionary'!$C$5:$C$37,MATCH('Rates Database'!J5758,'EDC Component Dictionary'!$B$5:$B$37,0)), "Energy Supply")</f>
        <v>Transmission System</v>
      </c>
      <c r="L5758" s="12">
        <v>-5.1000000000000004E-4</v>
      </c>
      <c r="M5758" s="12"/>
    </row>
    <row r="5759" spans="1:13" x14ac:dyDescent="0.3">
      <c r="A5759" s="18">
        <v>5757</v>
      </c>
      <c r="B5759" s="18">
        <f t="shared" si="178"/>
        <v>2021</v>
      </c>
      <c r="C5759" s="17">
        <v>44470</v>
      </c>
      <c r="D5759" s="18" t="s">
        <v>130</v>
      </c>
      <c r="E5759" s="18" t="s">
        <v>164</v>
      </c>
      <c r="F5759" s="18" t="str">
        <f t="shared" si="179"/>
        <v>National Grid-Transmission Service Cost Adjustment (TSCA)-44470</v>
      </c>
      <c r="G5759" s="11" t="s">
        <v>131</v>
      </c>
      <c r="H5759" s="11" t="s">
        <v>49</v>
      </c>
      <c r="I5759" s="11" t="s">
        <v>153</v>
      </c>
      <c r="J5759" s="11" t="s">
        <v>161</v>
      </c>
      <c r="K5759" s="11" t="str">
        <f>IFERROR(INDEX('EDC Component Dictionary'!$C$5:$C$37,MATCH('Rates Database'!J5759,'EDC Component Dictionary'!$B$5:$B$37,0)), "Energy Supply")</f>
        <v>Transmission System</v>
      </c>
      <c r="L5759" s="12">
        <v>-5.1000000000000004E-4</v>
      </c>
      <c r="M5759" s="12"/>
    </row>
    <row r="5760" spans="1:13" x14ac:dyDescent="0.3">
      <c r="A5760" s="18">
        <v>5758</v>
      </c>
      <c r="B5760" s="18">
        <f t="shared" si="178"/>
        <v>2021</v>
      </c>
      <c r="C5760" s="17">
        <v>44440</v>
      </c>
      <c r="D5760" s="18" t="s">
        <v>130</v>
      </c>
      <c r="E5760" s="18" t="s">
        <v>164</v>
      </c>
      <c r="F5760" s="18" t="str">
        <f t="shared" si="179"/>
        <v>National Grid-Transmission Service Cost Adjustment (TSCA)-44440</v>
      </c>
      <c r="G5760" s="11" t="s">
        <v>131</v>
      </c>
      <c r="H5760" s="11" t="s">
        <v>49</v>
      </c>
      <c r="I5760" s="11" t="s">
        <v>153</v>
      </c>
      <c r="J5760" s="11" t="s">
        <v>161</v>
      </c>
      <c r="K5760" s="11" t="str">
        <f>IFERROR(INDEX('EDC Component Dictionary'!$C$5:$C$37,MATCH('Rates Database'!J5760,'EDC Component Dictionary'!$B$5:$B$37,0)), "Energy Supply")</f>
        <v>Transmission System</v>
      </c>
      <c r="L5760" s="12">
        <v>-5.1000000000000004E-4</v>
      </c>
      <c r="M5760" s="12"/>
    </row>
    <row r="5761" spans="1:13" x14ac:dyDescent="0.3">
      <c r="A5761" s="18">
        <v>5759</v>
      </c>
      <c r="B5761" s="18">
        <f t="shared" si="178"/>
        <v>2021</v>
      </c>
      <c r="C5761" s="17">
        <v>44409</v>
      </c>
      <c r="D5761" s="18" t="s">
        <v>130</v>
      </c>
      <c r="E5761" s="18" t="s">
        <v>164</v>
      </c>
      <c r="F5761" s="18" t="str">
        <f t="shared" si="179"/>
        <v>National Grid-Transmission Service Cost Adjustment (TSCA)-44409</v>
      </c>
      <c r="G5761" s="11" t="s">
        <v>131</v>
      </c>
      <c r="H5761" s="11" t="s">
        <v>49</v>
      </c>
      <c r="I5761" s="11" t="s">
        <v>153</v>
      </c>
      <c r="J5761" s="11" t="s">
        <v>161</v>
      </c>
      <c r="K5761" s="11" t="str">
        <f>IFERROR(INDEX('EDC Component Dictionary'!$C$5:$C$37,MATCH('Rates Database'!J5761,'EDC Component Dictionary'!$B$5:$B$37,0)), "Energy Supply")</f>
        <v>Transmission System</v>
      </c>
      <c r="L5761" s="12">
        <v>-5.1000000000000004E-4</v>
      </c>
      <c r="M5761" s="12"/>
    </row>
    <row r="5762" spans="1:13" x14ac:dyDescent="0.3">
      <c r="A5762" s="18">
        <v>5760</v>
      </c>
      <c r="B5762" s="18">
        <f t="shared" si="178"/>
        <v>2021</v>
      </c>
      <c r="C5762" s="17">
        <v>44378</v>
      </c>
      <c r="D5762" s="18" t="s">
        <v>130</v>
      </c>
      <c r="E5762" s="18" t="s">
        <v>164</v>
      </c>
      <c r="F5762" s="18" t="str">
        <f t="shared" si="179"/>
        <v>National Grid-Transmission Service Cost Adjustment (TSCA)-44378</v>
      </c>
      <c r="G5762" s="11" t="s">
        <v>131</v>
      </c>
      <c r="H5762" s="11" t="s">
        <v>49</v>
      </c>
      <c r="I5762" s="11" t="s">
        <v>153</v>
      </c>
      <c r="J5762" s="11" t="s">
        <v>161</v>
      </c>
      <c r="K5762" s="11" t="str">
        <f>IFERROR(INDEX('EDC Component Dictionary'!$C$5:$C$37,MATCH('Rates Database'!J5762,'EDC Component Dictionary'!$B$5:$B$37,0)), "Energy Supply")</f>
        <v>Transmission System</v>
      </c>
      <c r="L5762" s="12">
        <v>-5.1000000000000004E-4</v>
      </c>
      <c r="M5762" s="12"/>
    </row>
    <row r="5763" spans="1:13" x14ac:dyDescent="0.3">
      <c r="A5763" s="18">
        <v>5761</v>
      </c>
      <c r="B5763" s="18">
        <f t="shared" ref="B5763:B5826" si="180">YEAR(C5763)</f>
        <v>2021</v>
      </c>
      <c r="C5763" s="17">
        <v>44348</v>
      </c>
      <c r="D5763" s="18" t="s">
        <v>130</v>
      </c>
      <c r="E5763" s="18" t="s">
        <v>164</v>
      </c>
      <c r="F5763" s="18" t="str">
        <f t="shared" si="179"/>
        <v>National Grid-Transmission Service Cost Adjustment (TSCA)-44348</v>
      </c>
      <c r="G5763" s="11" t="s">
        <v>131</v>
      </c>
      <c r="H5763" s="11" t="s">
        <v>49</v>
      </c>
      <c r="I5763" s="11" t="s">
        <v>153</v>
      </c>
      <c r="J5763" s="11" t="s">
        <v>161</v>
      </c>
      <c r="K5763" s="11" t="str">
        <f>IFERROR(INDEX('EDC Component Dictionary'!$C$5:$C$37,MATCH('Rates Database'!J5763,'EDC Component Dictionary'!$B$5:$B$37,0)), "Energy Supply")</f>
        <v>Transmission System</v>
      </c>
      <c r="L5763" s="12">
        <v>-5.1000000000000004E-4</v>
      </c>
      <c r="M5763" s="12"/>
    </row>
    <row r="5764" spans="1:13" x14ac:dyDescent="0.3">
      <c r="A5764" s="18">
        <v>5762</v>
      </c>
      <c r="B5764" s="18">
        <f t="shared" si="180"/>
        <v>2021</v>
      </c>
      <c r="C5764" s="17">
        <v>44317</v>
      </c>
      <c r="D5764" s="18" t="s">
        <v>130</v>
      </c>
      <c r="E5764" s="18" t="s">
        <v>164</v>
      </c>
      <c r="F5764" s="18" t="str">
        <f t="shared" ref="F5764:F5827" si="181">_xlfn.CONCAT(E5764,"-",J5764,"-",C5764)</f>
        <v>National Grid-Transmission Service Cost Adjustment (TSCA)-44317</v>
      </c>
      <c r="G5764" s="11" t="s">
        <v>131</v>
      </c>
      <c r="H5764" s="11" t="s">
        <v>49</v>
      </c>
      <c r="I5764" s="11" t="s">
        <v>153</v>
      </c>
      <c r="J5764" s="11" t="s">
        <v>161</v>
      </c>
      <c r="K5764" s="11" t="str">
        <f>IFERROR(INDEX('EDC Component Dictionary'!$C$5:$C$37,MATCH('Rates Database'!J5764,'EDC Component Dictionary'!$B$5:$B$37,0)), "Energy Supply")</f>
        <v>Transmission System</v>
      </c>
      <c r="L5764" s="12">
        <v>-5.1000000000000004E-4</v>
      </c>
      <c r="M5764" s="12"/>
    </row>
    <row r="5765" spans="1:13" x14ac:dyDescent="0.3">
      <c r="A5765" s="18">
        <v>5763</v>
      </c>
      <c r="B5765" s="18">
        <f t="shared" si="180"/>
        <v>2021</v>
      </c>
      <c r="C5765" s="17">
        <v>44287</v>
      </c>
      <c r="D5765" s="18" t="s">
        <v>130</v>
      </c>
      <c r="E5765" s="18" t="s">
        <v>164</v>
      </c>
      <c r="F5765" s="18" t="str">
        <f t="shared" si="181"/>
        <v>National Grid-Transmission Service Cost Adjustment (TSCA)-44287</v>
      </c>
      <c r="G5765" s="11" t="s">
        <v>131</v>
      </c>
      <c r="H5765" s="11" t="s">
        <v>49</v>
      </c>
      <c r="I5765" s="11" t="s">
        <v>153</v>
      </c>
      <c r="J5765" s="11" t="s">
        <v>161</v>
      </c>
      <c r="K5765" s="11" t="str">
        <f>IFERROR(INDEX('EDC Component Dictionary'!$C$5:$C$37,MATCH('Rates Database'!J5765,'EDC Component Dictionary'!$B$5:$B$37,0)), "Energy Supply")</f>
        <v>Transmission System</v>
      </c>
      <c r="L5765" s="12">
        <v>-5.1000000000000004E-4</v>
      </c>
      <c r="M5765" s="12"/>
    </row>
    <row r="5766" spans="1:13" x14ac:dyDescent="0.3">
      <c r="A5766" s="18">
        <v>5764</v>
      </c>
      <c r="B5766" s="18">
        <f t="shared" si="180"/>
        <v>2021</v>
      </c>
      <c r="C5766" s="17">
        <v>44256</v>
      </c>
      <c r="D5766" s="18" t="s">
        <v>130</v>
      </c>
      <c r="E5766" s="18" t="s">
        <v>164</v>
      </c>
      <c r="F5766" s="18" t="str">
        <f t="shared" si="181"/>
        <v>National Grid-Transmission Service Cost Adjustment (TSCA)-44256</v>
      </c>
      <c r="G5766" s="11" t="s">
        <v>131</v>
      </c>
      <c r="H5766" s="11" t="s">
        <v>49</v>
      </c>
      <c r="I5766" s="11" t="s">
        <v>153</v>
      </c>
      <c r="J5766" s="11" t="s">
        <v>161</v>
      </c>
      <c r="K5766" s="11" t="str">
        <f>IFERROR(INDEX('EDC Component Dictionary'!$C$5:$C$37,MATCH('Rates Database'!J5766,'EDC Component Dictionary'!$B$5:$B$37,0)), "Energy Supply")</f>
        <v>Transmission System</v>
      </c>
      <c r="L5766" s="12">
        <v>-5.1000000000000004E-4</v>
      </c>
      <c r="M5766" s="12"/>
    </row>
    <row r="5767" spans="1:13" x14ac:dyDescent="0.3">
      <c r="A5767" s="18">
        <v>5765</v>
      </c>
      <c r="B5767" s="18">
        <f t="shared" si="180"/>
        <v>2021</v>
      </c>
      <c r="C5767" s="17">
        <v>44228</v>
      </c>
      <c r="D5767" s="18" t="s">
        <v>130</v>
      </c>
      <c r="E5767" s="18" t="s">
        <v>164</v>
      </c>
      <c r="F5767" s="18" t="str">
        <f t="shared" si="181"/>
        <v>National Grid-Transmission Service Cost Adjustment (TSCA)-44228</v>
      </c>
      <c r="G5767" s="11" t="s">
        <v>131</v>
      </c>
      <c r="H5767" s="11" t="s">
        <v>49</v>
      </c>
      <c r="I5767" s="11" t="s">
        <v>153</v>
      </c>
      <c r="J5767" s="11" t="s">
        <v>161</v>
      </c>
      <c r="K5767" s="11" t="str">
        <f>IFERROR(INDEX('EDC Component Dictionary'!$C$5:$C$37,MATCH('Rates Database'!J5767,'EDC Component Dictionary'!$B$5:$B$37,0)), "Energy Supply")</f>
        <v>Transmission System</v>
      </c>
      <c r="L5767" s="12">
        <v>-2.6700000000000001E-3</v>
      </c>
      <c r="M5767" s="12"/>
    </row>
    <row r="5768" spans="1:13" x14ac:dyDescent="0.3">
      <c r="A5768" s="18">
        <v>5766</v>
      </c>
      <c r="B5768" s="18">
        <f t="shared" si="180"/>
        <v>2021</v>
      </c>
      <c r="C5768" s="17">
        <v>44197</v>
      </c>
      <c r="D5768" s="18" t="s">
        <v>130</v>
      </c>
      <c r="E5768" s="18" t="s">
        <v>164</v>
      </c>
      <c r="F5768" s="18" t="str">
        <f t="shared" si="181"/>
        <v>National Grid-Transmission Service Cost Adjustment (TSCA)-44197</v>
      </c>
      <c r="G5768" s="11" t="s">
        <v>131</v>
      </c>
      <c r="H5768" s="11" t="s">
        <v>49</v>
      </c>
      <c r="I5768" s="11" t="s">
        <v>153</v>
      </c>
      <c r="J5768" s="11" t="s">
        <v>161</v>
      </c>
      <c r="K5768" s="11" t="str">
        <f>IFERROR(INDEX('EDC Component Dictionary'!$C$5:$C$37,MATCH('Rates Database'!J5768,'EDC Component Dictionary'!$B$5:$B$37,0)), "Energy Supply")</f>
        <v>Transmission System</v>
      </c>
      <c r="L5768" s="12">
        <v>-2.6700000000000001E-3</v>
      </c>
      <c r="M5768" s="12"/>
    </row>
    <row r="5769" spans="1:13" x14ac:dyDescent="0.3">
      <c r="A5769" s="18">
        <v>5767</v>
      </c>
      <c r="B5769" s="18">
        <f t="shared" si="180"/>
        <v>2020</v>
      </c>
      <c r="C5769" s="17">
        <v>44166</v>
      </c>
      <c r="D5769" s="18" t="s">
        <v>130</v>
      </c>
      <c r="E5769" s="18" t="s">
        <v>164</v>
      </c>
      <c r="F5769" s="18" t="str">
        <f t="shared" si="181"/>
        <v>National Grid-Transmission Service Cost Adjustment (TSCA)-44166</v>
      </c>
      <c r="G5769" s="11" t="s">
        <v>131</v>
      </c>
      <c r="H5769" s="11" t="s">
        <v>49</v>
      </c>
      <c r="I5769" s="11" t="s">
        <v>153</v>
      </c>
      <c r="J5769" s="11" t="s">
        <v>161</v>
      </c>
      <c r="K5769" s="11" t="str">
        <f>IFERROR(INDEX('EDC Component Dictionary'!$C$5:$C$37,MATCH('Rates Database'!J5769,'EDC Component Dictionary'!$B$5:$B$37,0)), "Energy Supply")</f>
        <v>Transmission System</v>
      </c>
      <c r="L5769" s="12">
        <v>-2.6700000000000001E-3</v>
      </c>
      <c r="M5769" s="12"/>
    </row>
    <row r="5770" spans="1:13" x14ac:dyDescent="0.3">
      <c r="A5770" s="18">
        <v>5768</v>
      </c>
      <c r="B5770" s="18">
        <f t="shared" si="180"/>
        <v>2020</v>
      </c>
      <c r="C5770" s="17">
        <v>44136</v>
      </c>
      <c r="D5770" s="18" t="s">
        <v>130</v>
      </c>
      <c r="E5770" s="18" t="s">
        <v>164</v>
      </c>
      <c r="F5770" s="18" t="str">
        <f t="shared" si="181"/>
        <v>National Grid-Transmission Service Cost Adjustment (TSCA)-44136</v>
      </c>
      <c r="G5770" s="11" t="s">
        <v>131</v>
      </c>
      <c r="H5770" s="11" t="s">
        <v>49</v>
      </c>
      <c r="I5770" s="11" t="s">
        <v>153</v>
      </c>
      <c r="J5770" s="11" t="s">
        <v>161</v>
      </c>
      <c r="K5770" s="11" t="str">
        <f>IFERROR(INDEX('EDC Component Dictionary'!$C$5:$C$37,MATCH('Rates Database'!J5770,'EDC Component Dictionary'!$B$5:$B$37,0)), "Energy Supply")</f>
        <v>Transmission System</v>
      </c>
      <c r="L5770" s="12">
        <v>-2.6700000000000001E-3</v>
      </c>
      <c r="M5770" s="12"/>
    </row>
    <row r="5771" spans="1:13" x14ac:dyDescent="0.3">
      <c r="A5771" s="18">
        <v>5769</v>
      </c>
      <c r="B5771" s="18">
        <f t="shared" si="180"/>
        <v>2020</v>
      </c>
      <c r="C5771" s="17">
        <v>44105</v>
      </c>
      <c r="D5771" s="18" t="s">
        <v>130</v>
      </c>
      <c r="E5771" s="18" t="s">
        <v>164</v>
      </c>
      <c r="F5771" s="18" t="str">
        <f t="shared" si="181"/>
        <v>National Grid-Transmission Service Cost Adjustment (TSCA)-44105</v>
      </c>
      <c r="G5771" s="11" t="s">
        <v>131</v>
      </c>
      <c r="H5771" s="11" t="s">
        <v>49</v>
      </c>
      <c r="I5771" s="11" t="s">
        <v>153</v>
      </c>
      <c r="J5771" s="11" t="s">
        <v>161</v>
      </c>
      <c r="K5771" s="11" t="str">
        <f>IFERROR(INDEX('EDC Component Dictionary'!$C$5:$C$37,MATCH('Rates Database'!J5771,'EDC Component Dictionary'!$B$5:$B$37,0)), "Energy Supply")</f>
        <v>Transmission System</v>
      </c>
      <c r="L5771" s="12">
        <v>-2.6700000000000001E-3</v>
      </c>
      <c r="M5771" s="12"/>
    </row>
    <row r="5772" spans="1:13" x14ac:dyDescent="0.3">
      <c r="A5772" s="18">
        <v>5770</v>
      </c>
      <c r="B5772" s="18">
        <f t="shared" si="180"/>
        <v>2020</v>
      </c>
      <c r="C5772" s="17">
        <v>44075</v>
      </c>
      <c r="D5772" s="18" t="s">
        <v>130</v>
      </c>
      <c r="E5772" s="18" t="s">
        <v>164</v>
      </c>
      <c r="F5772" s="18" t="str">
        <f t="shared" si="181"/>
        <v>National Grid-Transmission Service Cost Adjustment (TSCA)-44075</v>
      </c>
      <c r="G5772" s="11" t="s">
        <v>131</v>
      </c>
      <c r="H5772" s="11" t="s">
        <v>49</v>
      </c>
      <c r="I5772" s="11" t="s">
        <v>153</v>
      </c>
      <c r="J5772" s="11" t="s">
        <v>161</v>
      </c>
      <c r="K5772" s="11" t="str">
        <f>IFERROR(INDEX('EDC Component Dictionary'!$C$5:$C$37,MATCH('Rates Database'!J5772,'EDC Component Dictionary'!$B$5:$B$37,0)), "Energy Supply")</f>
        <v>Transmission System</v>
      </c>
      <c r="L5772" s="12">
        <v>-2.6700000000000001E-3</v>
      </c>
      <c r="M5772" s="12"/>
    </row>
    <row r="5773" spans="1:13" x14ac:dyDescent="0.3">
      <c r="A5773" s="18">
        <v>5771</v>
      </c>
      <c r="B5773" s="18">
        <f t="shared" si="180"/>
        <v>2020</v>
      </c>
      <c r="C5773" s="17">
        <v>44044</v>
      </c>
      <c r="D5773" s="18" t="s">
        <v>130</v>
      </c>
      <c r="E5773" s="18" t="s">
        <v>164</v>
      </c>
      <c r="F5773" s="18" t="str">
        <f t="shared" si="181"/>
        <v>National Grid-Transmission Service Cost Adjustment (TSCA)-44044</v>
      </c>
      <c r="G5773" s="11" t="s">
        <v>131</v>
      </c>
      <c r="H5773" s="11" t="s">
        <v>49</v>
      </c>
      <c r="I5773" s="11" t="s">
        <v>153</v>
      </c>
      <c r="J5773" s="11" t="s">
        <v>161</v>
      </c>
      <c r="K5773" s="11" t="str">
        <f>IFERROR(INDEX('EDC Component Dictionary'!$C$5:$C$37,MATCH('Rates Database'!J5773,'EDC Component Dictionary'!$B$5:$B$37,0)), "Energy Supply")</f>
        <v>Transmission System</v>
      </c>
      <c r="L5773" s="12">
        <v>-2.6700000000000001E-3</v>
      </c>
      <c r="M5773" s="12"/>
    </row>
    <row r="5774" spans="1:13" x14ac:dyDescent="0.3">
      <c r="A5774" s="18">
        <v>5772</v>
      </c>
      <c r="B5774" s="18">
        <f t="shared" si="180"/>
        <v>2020</v>
      </c>
      <c r="C5774" s="17">
        <v>44013</v>
      </c>
      <c r="D5774" s="18" t="s">
        <v>130</v>
      </c>
      <c r="E5774" s="18" t="s">
        <v>164</v>
      </c>
      <c r="F5774" s="18" t="str">
        <f t="shared" si="181"/>
        <v>National Grid-Transmission Service Cost Adjustment (TSCA)-44013</v>
      </c>
      <c r="G5774" s="11" t="s">
        <v>131</v>
      </c>
      <c r="H5774" s="11" t="s">
        <v>49</v>
      </c>
      <c r="I5774" s="11" t="s">
        <v>153</v>
      </c>
      <c r="J5774" s="11" t="s">
        <v>161</v>
      </c>
      <c r="K5774" s="11" t="str">
        <f>IFERROR(INDEX('EDC Component Dictionary'!$C$5:$C$37,MATCH('Rates Database'!J5774,'EDC Component Dictionary'!$B$5:$B$37,0)), "Energy Supply")</f>
        <v>Transmission System</v>
      </c>
      <c r="L5774" s="12">
        <v>-2.6700000000000001E-3</v>
      </c>
      <c r="M5774" s="12"/>
    </row>
    <row r="5775" spans="1:13" x14ac:dyDescent="0.3">
      <c r="A5775" s="18">
        <v>5773</v>
      </c>
      <c r="B5775" s="18">
        <f t="shared" si="180"/>
        <v>2020</v>
      </c>
      <c r="C5775" s="17">
        <v>43983</v>
      </c>
      <c r="D5775" s="18" t="s">
        <v>130</v>
      </c>
      <c r="E5775" s="18" t="s">
        <v>164</v>
      </c>
      <c r="F5775" s="18" t="str">
        <f t="shared" si="181"/>
        <v>National Grid-Transmission Service Cost Adjustment (TSCA)-43983</v>
      </c>
      <c r="G5775" s="11" t="s">
        <v>131</v>
      </c>
      <c r="H5775" s="11" t="s">
        <v>49</v>
      </c>
      <c r="I5775" s="11" t="s">
        <v>153</v>
      </c>
      <c r="J5775" s="11" t="s">
        <v>161</v>
      </c>
      <c r="K5775" s="11" t="str">
        <f>IFERROR(INDEX('EDC Component Dictionary'!$C$5:$C$37,MATCH('Rates Database'!J5775,'EDC Component Dictionary'!$B$5:$B$37,0)), "Energy Supply")</f>
        <v>Transmission System</v>
      </c>
      <c r="L5775" s="12">
        <v>-2.6700000000000001E-3</v>
      </c>
      <c r="M5775" s="12"/>
    </row>
    <row r="5776" spans="1:13" x14ac:dyDescent="0.3">
      <c r="A5776" s="18">
        <v>5774</v>
      </c>
      <c r="B5776" s="18">
        <f t="shared" si="180"/>
        <v>2020</v>
      </c>
      <c r="C5776" s="17">
        <v>43952</v>
      </c>
      <c r="D5776" s="18" t="s">
        <v>130</v>
      </c>
      <c r="E5776" s="18" t="s">
        <v>164</v>
      </c>
      <c r="F5776" s="18" t="str">
        <f t="shared" si="181"/>
        <v>National Grid-Transmission Service Cost Adjustment (TSCA)-43952</v>
      </c>
      <c r="G5776" s="11" t="s">
        <v>131</v>
      </c>
      <c r="H5776" s="11" t="s">
        <v>49</v>
      </c>
      <c r="I5776" s="11" t="s">
        <v>153</v>
      </c>
      <c r="J5776" s="11" t="s">
        <v>161</v>
      </c>
      <c r="K5776" s="11" t="str">
        <f>IFERROR(INDEX('EDC Component Dictionary'!$C$5:$C$37,MATCH('Rates Database'!J5776,'EDC Component Dictionary'!$B$5:$B$37,0)), "Energy Supply")</f>
        <v>Transmission System</v>
      </c>
      <c r="L5776" s="12">
        <v>-2.6700000000000001E-3</v>
      </c>
      <c r="M5776" s="12"/>
    </row>
    <row r="5777" spans="1:13" x14ac:dyDescent="0.3">
      <c r="A5777" s="18">
        <v>5775</v>
      </c>
      <c r="B5777" s="18">
        <f t="shared" si="180"/>
        <v>2020</v>
      </c>
      <c r="C5777" s="17">
        <v>43922</v>
      </c>
      <c r="D5777" s="18" t="s">
        <v>130</v>
      </c>
      <c r="E5777" s="18" t="s">
        <v>164</v>
      </c>
      <c r="F5777" s="18" t="str">
        <f t="shared" si="181"/>
        <v>National Grid-Transmission Service Cost Adjustment (TSCA)-43922</v>
      </c>
      <c r="G5777" s="11" t="s">
        <v>131</v>
      </c>
      <c r="H5777" s="11" t="s">
        <v>49</v>
      </c>
      <c r="I5777" s="11" t="s">
        <v>153</v>
      </c>
      <c r="J5777" s="11" t="s">
        <v>161</v>
      </c>
      <c r="K5777" s="11" t="str">
        <f>IFERROR(INDEX('EDC Component Dictionary'!$C$5:$C$37,MATCH('Rates Database'!J5777,'EDC Component Dictionary'!$B$5:$B$37,0)), "Energy Supply")</f>
        <v>Transmission System</v>
      </c>
      <c r="L5777" s="12">
        <v>-2.6700000000000001E-3</v>
      </c>
      <c r="M5777" s="12"/>
    </row>
    <row r="5778" spans="1:13" x14ac:dyDescent="0.3">
      <c r="A5778" s="18">
        <v>5776</v>
      </c>
      <c r="B5778" s="18">
        <f t="shared" si="180"/>
        <v>2020</v>
      </c>
      <c r="C5778" s="17">
        <v>43891</v>
      </c>
      <c r="D5778" s="18" t="s">
        <v>130</v>
      </c>
      <c r="E5778" s="18" t="s">
        <v>164</v>
      </c>
      <c r="F5778" s="18" t="str">
        <f t="shared" si="181"/>
        <v>National Grid-Transmission Service Cost Adjustment (TSCA)-43891</v>
      </c>
      <c r="G5778" s="11" t="s">
        <v>131</v>
      </c>
      <c r="H5778" s="11" t="s">
        <v>49</v>
      </c>
      <c r="I5778" s="11" t="s">
        <v>153</v>
      </c>
      <c r="J5778" s="11" t="s">
        <v>161</v>
      </c>
      <c r="K5778" s="11" t="str">
        <f>IFERROR(INDEX('EDC Component Dictionary'!$C$5:$C$37,MATCH('Rates Database'!J5778,'EDC Component Dictionary'!$B$5:$B$37,0)), "Energy Supply")</f>
        <v>Transmission System</v>
      </c>
      <c r="L5778" s="12">
        <v>-2.6700000000000001E-3</v>
      </c>
      <c r="M5778" s="12"/>
    </row>
    <row r="5779" spans="1:13" x14ac:dyDescent="0.3">
      <c r="A5779" s="18">
        <v>5777</v>
      </c>
      <c r="B5779" s="18">
        <f t="shared" si="180"/>
        <v>2020</v>
      </c>
      <c r="C5779" s="17">
        <v>43862</v>
      </c>
      <c r="D5779" s="18" t="s">
        <v>130</v>
      </c>
      <c r="E5779" s="18" t="s">
        <v>164</v>
      </c>
      <c r="F5779" s="18" t="str">
        <f t="shared" si="181"/>
        <v>National Grid-Transmission Service Cost Adjustment (TSCA)-43862</v>
      </c>
      <c r="G5779" s="11" t="s">
        <v>131</v>
      </c>
      <c r="H5779" s="11" t="s">
        <v>49</v>
      </c>
      <c r="I5779" s="11" t="s">
        <v>153</v>
      </c>
      <c r="J5779" s="11" t="s">
        <v>161</v>
      </c>
      <c r="K5779" s="11" t="str">
        <f>IFERROR(INDEX('EDC Component Dictionary'!$C$5:$C$37,MATCH('Rates Database'!J5779,'EDC Component Dictionary'!$B$5:$B$37,0)), "Energy Supply")</f>
        <v>Transmission System</v>
      </c>
      <c r="L5779" s="12">
        <v>-1.7600000000000001E-3</v>
      </c>
      <c r="M5779" s="12"/>
    </row>
    <row r="5780" spans="1:13" x14ac:dyDescent="0.3">
      <c r="A5780" s="18">
        <v>5778</v>
      </c>
      <c r="B5780" s="18">
        <f t="shared" si="180"/>
        <v>2020</v>
      </c>
      <c r="C5780" s="17">
        <v>43831</v>
      </c>
      <c r="D5780" s="18" t="s">
        <v>130</v>
      </c>
      <c r="E5780" s="18" t="s">
        <v>164</v>
      </c>
      <c r="F5780" s="18" t="str">
        <f t="shared" si="181"/>
        <v>National Grid-Transmission Service Cost Adjustment (TSCA)-43831</v>
      </c>
      <c r="G5780" s="11" t="s">
        <v>131</v>
      </c>
      <c r="H5780" s="11" t="s">
        <v>49</v>
      </c>
      <c r="I5780" s="11" t="s">
        <v>153</v>
      </c>
      <c r="J5780" s="11" t="s">
        <v>161</v>
      </c>
      <c r="K5780" s="11" t="str">
        <f>IFERROR(INDEX('EDC Component Dictionary'!$C$5:$C$37,MATCH('Rates Database'!J5780,'EDC Component Dictionary'!$B$5:$B$37,0)), "Energy Supply")</f>
        <v>Transmission System</v>
      </c>
      <c r="L5780" s="12">
        <v>-1.7600000000000001E-3</v>
      </c>
      <c r="M5780" s="12"/>
    </row>
    <row r="5781" spans="1:13" x14ac:dyDescent="0.3">
      <c r="A5781" s="18">
        <v>5779</v>
      </c>
      <c r="B5781" s="18">
        <f t="shared" si="180"/>
        <v>2019</v>
      </c>
      <c r="C5781" s="17">
        <v>43800</v>
      </c>
      <c r="D5781" s="18" t="s">
        <v>130</v>
      </c>
      <c r="E5781" s="18" t="s">
        <v>164</v>
      </c>
      <c r="F5781" s="18" t="str">
        <f t="shared" si="181"/>
        <v>National Grid-Transmission Service Cost Adjustment (TSCA)-43800</v>
      </c>
      <c r="G5781" s="11" t="s">
        <v>131</v>
      </c>
      <c r="H5781" s="11" t="s">
        <v>49</v>
      </c>
      <c r="I5781" s="11" t="s">
        <v>153</v>
      </c>
      <c r="J5781" s="11" t="s">
        <v>161</v>
      </c>
      <c r="K5781" s="11" t="str">
        <f>IFERROR(INDEX('EDC Component Dictionary'!$C$5:$C$37,MATCH('Rates Database'!J5781,'EDC Component Dictionary'!$B$5:$B$37,0)), "Energy Supply")</f>
        <v>Transmission System</v>
      </c>
      <c r="L5781" s="12">
        <v>-1.7600000000000001E-3</v>
      </c>
      <c r="M5781" s="12"/>
    </row>
    <row r="5782" spans="1:13" x14ac:dyDescent="0.3">
      <c r="A5782" s="18">
        <v>5780</v>
      </c>
      <c r="B5782" s="18">
        <f t="shared" si="180"/>
        <v>2019</v>
      </c>
      <c r="C5782" s="17">
        <v>43770</v>
      </c>
      <c r="D5782" s="18" t="s">
        <v>130</v>
      </c>
      <c r="E5782" s="18" t="s">
        <v>164</v>
      </c>
      <c r="F5782" s="18" t="str">
        <f t="shared" si="181"/>
        <v>National Grid-Transmission Service Cost Adjustment (TSCA)-43770</v>
      </c>
      <c r="G5782" s="11" t="s">
        <v>131</v>
      </c>
      <c r="H5782" s="11" t="s">
        <v>49</v>
      </c>
      <c r="I5782" s="11" t="s">
        <v>153</v>
      </c>
      <c r="J5782" s="11" t="s">
        <v>161</v>
      </c>
      <c r="K5782" s="11" t="str">
        <f>IFERROR(INDEX('EDC Component Dictionary'!$C$5:$C$37,MATCH('Rates Database'!J5782,'EDC Component Dictionary'!$B$5:$B$37,0)), "Energy Supply")</f>
        <v>Transmission System</v>
      </c>
      <c r="L5782" s="12">
        <v>-1.7600000000000001E-3</v>
      </c>
      <c r="M5782" s="12"/>
    </row>
    <row r="5783" spans="1:13" x14ac:dyDescent="0.3">
      <c r="A5783" s="18">
        <v>5781</v>
      </c>
      <c r="B5783" s="18">
        <f t="shared" si="180"/>
        <v>2019</v>
      </c>
      <c r="C5783" s="17">
        <v>43739</v>
      </c>
      <c r="D5783" s="18" t="s">
        <v>130</v>
      </c>
      <c r="E5783" s="18" t="s">
        <v>164</v>
      </c>
      <c r="F5783" s="18" t="str">
        <f t="shared" si="181"/>
        <v>National Grid-Transmission Service Cost Adjustment (TSCA)-43739</v>
      </c>
      <c r="G5783" s="11" t="s">
        <v>131</v>
      </c>
      <c r="H5783" s="11" t="s">
        <v>49</v>
      </c>
      <c r="I5783" s="11" t="s">
        <v>153</v>
      </c>
      <c r="J5783" s="11" t="s">
        <v>161</v>
      </c>
      <c r="K5783" s="11" t="str">
        <f>IFERROR(INDEX('EDC Component Dictionary'!$C$5:$C$37,MATCH('Rates Database'!J5783,'EDC Component Dictionary'!$B$5:$B$37,0)), "Energy Supply")</f>
        <v>Transmission System</v>
      </c>
      <c r="L5783" s="12">
        <v>-1.7600000000000001E-3</v>
      </c>
      <c r="M5783" s="12"/>
    </row>
    <row r="5784" spans="1:13" x14ac:dyDescent="0.3">
      <c r="A5784" s="18">
        <v>5782</v>
      </c>
      <c r="B5784" s="18">
        <f t="shared" si="180"/>
        <v>2019</v>
      </c>
      <c r="C5784" s="17">
        <v>43709</v>
      </c>
      <c r="D5784" s="18" t="s">
        <v>130</v>
      </c>
      <c r="E5784" s="18" t="s">
        <v>164</v>
      </c>
      <c r="F5784" s="18" t="str">
        <f t="shared" si="181"/>
        <v>National Grid-Transmission Service Cost Adjustment (TSCA)-43709</v>
      </c>
      <c r="G5784" s="11" t="s">
        <v>131</v>
      </c>
      <c r="H5784" s="11" t="s">
        <v>49</v>
      </c>
      <c r="I5784" s="11" t="s">
        <v>153</v>
      </c>
      <c r="J5784" s="11" t="s">
        <v>161</v>
      </c>
      <c r="K5784" s="11" t="str">
        <f>IFERROR(INDEX('EDC Component Dictionary'!$C$5:$C$37,MATCH('Rates Database'!J5784,'EDC Component Dictionary'!$B$5:$B$37,0)), "Energy Supply")</f>
        <v>Transmission System</v>
      </c>
      <c r="L5784" s="12">
        <v>-1.7600000000000001E-3</v>
      </c>
      <c r="M5784" s="12"/>
    </row>
    <row r="5785" spans="1:13" x14ac:dyDescent="0.3">
      <c r="A5785" s="18">
        <v>5783</v>
      </c>
      <c r="B5785" s="18">
        <f t="shared" si="180"/>
        <v>2019</v>
      </c>
      <c r="C5785" s="17">
        <v>43678</v>
      </c>
      <c r="D5785" s="18" t="s">
        <v>130</v>
      </c>
      <c r="E5785" s="18" t="s">
        <v>164</v>
      </c>
      <c r="F5785" s="18" t="str">
        <f t="shared" si="181"/>
        <v>National Grid-Transmission Service Cost Adjustment (TSCA)-43678</v>
      </c>
      <c r="G5785" s="11" t="s">
        <v>131</v>
      </c>
      <c r="H5785" s="11" t="s">
        <v>49</v>
      </c>
      <c r="I5785" s="11" t="s">
        <v>153</v>
      </c>
      <c r="J5785" s="11" t="s">
        <v>161</v>
      </c>
      <c r="K5785" s="11" t="str">
        <f>IFERROR(INDEX('EDC Component Dictionary'!$C$5:$C$37,MATCH('Rates Database'!J5785,'EDC Component Dictionary'!$B$5:$B$37,0)), "Energy Supply")</f>
        <v>Transmission System</v>
      </c>
      <c r="L5785" s="12">
        <v>-1.7600000000000001E-3</v>
      </c>
      <c r="M5785" s="12"/>
    </row>
    <row r="5786" spans="1:13" x14ac:dyDescent="0.3">
      <c r="A5786" s="18">
        <v>5784</v>
      </c>
      <c r="B5786" s="18">
        <f t="shared" si="180"/>
        <v>2019</v>
      </c>
      <c r="C5786" s="17">
        <v>43647</v>
      </c>
      <c r="D5786" s="18" t="s">
        <v>130</v>
      </c>
      <c r="E5786" s="18" t="s">
        <v>164</v>
      </c>
      <c r="F5786" s="18" t="str">
        <f t="shared" si="181"/>
        <v>National Grid-Transmission Service Cost Adjustment (TSCA)-43647</v>
      </c>
      <c r="G5786" s="11" t="s">
        <v>131</v>
      </c>
      <c r="H5786" s="11" t="s">
        <v>49</v>
      </c>
      <c r="I5786" s="11" t="s">
        <v>153</v>
      </c>
      <c r="J5786" s="11" t="s">
        <v>161</v>
      </c>
      <c r="K5786" s="11" t="str">
        <f>IFERROR(INDEX('EDC Component Dictionary'!$C$5:$C$37,MATCH('Rates Database'!J5786,'EDC Component Dictionary'!$B$5:$B$37,0)), "Energy Supply")</f>
        <v>Transmission System</v>
      </c>
      <c r="L5786" s="12">
        <v>-1.7600000000000001E-3</v>
      </c>
      <c r="M5786" s="12"/>
    </row>
    <row r="5787" spans="1:13" x14ac:dyDescent="0.3">
      <c r="A5787" s="18">
        <v>5785</v>
      </c>
      <c r="B5787" s="18">
        <f t="shared" si="180"/>
        <v>2019</v>
      </c>
      <c r="C5787" s="17">
        <v>43617</v>
      </c>
      <c r="D5787" s="18" t="s">
        <v>130</v>
      </c>
      <c r="E5787" s="18" t="s">
        <v>164</v>
      </c>
      <c r="F5787" s="18" t="str">
        <f t="shared" si="181"/>
        <v>National Grid-Transmission Service Cost Adjustment (TSCA)-43617</v>
      </c>
      <c r="G5787" s="11" t="s">
        <v>131</v>
      </c>
      <c r="H5787" s="11" t="s">
        <v>49</v>
      </c>
      <c r="I5787" s="11" t="s">
        <v>153</v>
      </c>
      <c r="J5787" s="11" t="s">
        <v>161</v>
      </c>
      <c r="K5787" s="11" t="str">
        <f>IFERROR(INDEX('EDC Component Dictionary'!$C$5:$C$37,MATCH('Rates Database'!J5787,'EDC Component Dictionary'!$B$5:$B$37,0)), "Energy Supply")</f>
        <v>Transmission System</v>
      </c>
      <c r="L5787" s="12">
        <v>-1.7600000000000001E-3</v>
      </c>
      <c r="M5787" s="12"/>
    </row>
    <row r="5788" spans="1:13" x14ac:dyDescent="0.3">
      <c r="A5788" s="18">
        <v>5786</v>
      </c>
      <c r="B5788" s="18">
        <f t="shared" si="180"/>
        <v>2019</v>
      </c>
      <c r="C5788" s="17">
        <v>43586</v>
      </c>
      <c r="D5788" s="18" t="s">
        <v>130</v>
      </c>
      <c r="E5788" s="18" t="s">
        <v>164</v>
      </c>
      <c r="F5788" s="18" t="str">
        <f t="shared" si="181"/>
        <v>National Grid-Transmission Service Cost Adjustment (TSCA)-43586</v>
      </c>
      <c r="G5788" s="11" t="s">
        <v>131</v>
      </c>
      <c r="H5788" s="11" t="s">
        <v>49</v>
      </c>
      <c r="I5788" s="11" t="s">
        <v>153</v>
      </c>
      <c r="J5788" s="11" t="s">
        <v>161</v>
      </c>
      <c r="K5788" s="11" t="str">
        <f>IFERROR(INDEX('EDC Component Dictionary'!$C$5:$C$37,MATCH('Rates Database'!J5788,'EDC Component Dictionary'!$B$5:$B$37,0)), "Energy Supply")</f>
        <v>Transmission System</v>
      </c>
      <c r="L5788" s="12">
        <v>-1.7600000000000001E-3</v>
      </c>
      <c r="M5788" s="12"/>
    </row>
    <row r="5789" spans="1:13" x14ac:dyDescent="0.3">
      <c r="A5789" s="18">
        <v>5787</v>
      </c>
      <c r="B5789" s="18">
        <f t="shared" si="180"/>
        <v>2019</v>
      </c>
      <c r="C5789" s="17">
        <v>43556</v>
      </c>
      <c r="D5789" s="18" t="s">
        <v>130</v>
      </c>
      <c r="E5789" s="18" t="s">
        <v>164</v>
      </c>
      <c r="F5789" s="18" t="str">
        <f t="shared" si="181"/>
        <v>National Grid-Transmission Service Cost Adjustment (TSCA)-43556</v>
      </c>
      <c r="G5789" s="11" t="s">
        <v>131</v>
      </c>
      <c r="H5789" s="11" t="s">
        <v>49</v>
      </c>
      <c r="I5789" s="11" t="s">
        <v>153</v>
      </c>
      <c r="J5789" s="11" t="s">
        <v>161</v>
      </c>
      <c r="K5789" s="11" t="str">
        <f>IFERROR(INDEX('EDC Component Dictionary'!$C$5:$C$37,MATCH('Rates Database'!J5789,'EDC Component Dictionary'!$B$5:$B$37,0)), "Energy Supply")</f>
        <v>Transmission System</v>
      </c>
      <c r="L5789" s="12">
        <v>-1.7600000000000001E-3</v>
      </c>
      <c r="M5789" s="12"/>
    </row>
    <row r="5790" spans="1:13" x14ac:dyDescent="0.3">
      <c r="A5790" s="18">
        <v>5788</v>
      </c>
      <c r="B5790" s="18">
        <f t="shared" si="180"/>
        <v>2019</v>
      </c>
      <c r="C5790" s="17">
        <v>43525</v>
      </c>
      <c r="D5790" s="18" t="s">
        <v>130</v>
      </c>
      <c r="E5790" s="18" t="s">
        <v>164</v>
      </c>
      <c r="F5790" s="18" t="str">
        <f t="shared" si="181"/>
        <v>National Grid-Transmission Service Cost Adjustment (TSCA)-43525</v>
      </c>
      <c r="G5790" s="11" t="s">
        <v>131</v>
      </c>
      <c r="H5790" s="11" t="s">
        <v>49</v>
      </c>
      <c r="I5790" s="11" t="s">
        <v>153</v>
      </c>
      <c r="J5790" s="11" t="s">
        <v>161</v>
      </c>
      <c r="K5790" s="11" t="str">
        <f>IFERROR(INDEX('EDC Component Dictionary'!$C$5:$C$37,MATCH('Rates Database'!J5790,'EDC Component Dictionary'!$B$5:$B$37,0)), "Energy Supply")</f>
        <v>Transmission System</v>
      </c>
      <c r="L5790" s="12">
        <v>-1.7600000000000001E-3</v>
      </c>
      <c r="M5790" s="12"/>
    </row>
    <row r="5791" spans="1:13" x14ac:dyDescent="0.3">
      <c r="A5791" s="18">
        <v>5789</v>
      </c>
      <c r="B5791" s="18">
        <f t="shared" si="180"/>
        <v>2019</v>
      </c>
      <c r="C5791" s="17">
        <v>43497</v>
      </c>
      <c r="D5791" s="18" t="s">
        <v>130</v>
      </c>
      <c r="E5791" s="18" t="s">
        <v>164</v>
      </c>
      <c r="F5791" s="18" t="str">
        <f t="shared" si="181"/>
        <v>National Grid-Transmission Service Cost Adjustment (TSCA)-43497</v>
      </c>
      <c r="G5791" s="11" t="s">
        <v>131</v>
      </c>
      <c r="H5791" s="11" t="s">
        <v>49</v>
      </c>
      <c r="I5791" s="11" t="s">
        <v>153</v>
      </c>
      <c r="J5791" s="11" t="s">
        <v>161</v>
      </c>
      <c r="K5791" s="11" t="str">
        <f>IFERROR(INDEX('EDC Component Dictionary'!$C$5:$C$37,MATCH('Rates Database'!J5791,'EDC Component Dictionary'!$B$5:$B$37,0)), "Energy Supply")</f>
        <v>Transmission System</v>
      </c>
      <c r="L5791" s="12">
        <v>5.6999999999999998E-4</v>
      </c>
      <c r="M5791" s="12"/>
    </row>
    <row r="5792" spans="1:13" x14ac:dyDescent="0.3">
      <c r="A5792" s="18">
        <v>5790</v>
      </c>
      <c r="B5792" s="18">
        <f t="shared" si="180"/>
        <v>2019</v>
      </c>
      <c r="C5792" s="17">
        <v>43466</v>
      </c>
      <c r="D5792" s="18" t="s">
        <v>130</v>
      </c>
      <c r="E5792" s="18" t="s">
        <v>164</v>
      </c>
      <c r="F5792" s="18" t="str">
        <f t="shared" si="181"/>
        <v>National Grid-Transmission Service Cost Adjustment (TSCA)-43466</v>
      </c>
      <c r="G5792" s="11" t="s">
        <v>131</v>
      </c>
      <c r="H5792" s="11" t="s">
        <v>49</v>
      </c>
      <c r="I5792" s="11" t="s">
        <v>153</v>
      </c>
      <c r="J5792" s="11" t="s">
        <v>161</v>
      </c>
      <c r="K5792" s="11" t="str">
        <f>IFERROR(INDEX('EDC Component Dictionary'!$C$5:$C$37,MATCH('Rates Database'!J5792,'EDC Component Dictionary'!$B$5:$B$37,0)), "Energy Supply")</f>
        <v>Transmission System</v>
      </c>
      <c r="L5792" s="12">
        <v>5.6999999999999998E-4</v>
      </c>
      <c r="M5792" s="12"/>
    </row>
    <row r="5793" spans="1:13" x14ac:dyDescent="0.3">
      <c r="A5793" s="18">
        <v>5791</v>
      </c>
      <c r="B5793" s="18">
        <f t="shared" si="180"/>
        <v>2024</v>
      </c>
      <c r="C5793" s="17">
        <v>45352</v>
      </c>
      <c r="D5793" s="18" t="s">
        <v>130</v>
      </c>
      <c r="E5793" s="18" t="s">
        <v>164</v>
      </c>
      <c r="F5793" s="18" t="str">
        <f t="shared" si="181"/>
        <v>National Grid-Service Quality (SQ)-45352</v>
      </c>
      <c r="G5793" s="11" t="s">
        <v>131</v>
      </c>
      <c r="H5793" s="11" t="s">
        <v>49</v>
      </c>
      <c r="I5793" s="11" t="s">
        <v>132</v>
      </c>
      <c r="J5793" s="11" t="s">
        <v>159</v>
      </c>
      <c r="K5793" s="11" t="str">
        <f>IFERROR(INDEX('EDC Component Dictionary'!$C$5:$C$37,MATCH('Rates Database'!J5793,'EDC Component Dictionary'!$B$5:$B$37,0)), "Energy Supply")</f>
        <v>Distribution System</v>
      </c>
      <c r="L5793" s="12">
        <v>0</v>
      </c>
      <c r="M5793" s="12"/>
    </row>
    <row r="5794" spans="1:13" x14ac:dyDescent="0.3">
      <c r="A5794" s="18">
        <v>5792</v>
      </c>
      <c r="B5794" s="18">
        <f t="shared" si="180"/>
        <v>2024</v>
      </c>
      <c r="C5794" s="17">
        <v>45323</v>
      </c>
      <c r="D5794" s="18" t="s">
        <v>130</v>
      </c>
      <c r="E5794" s="18" t="s">
        <v>164</v>
      </c>
      <c r="F5794" s="18" t="str">
        <f t="shared" si="181"/>
        <v>National Grid-Service Quality (SQ)-45323</v>
      </c>
      <c r="G5794" s="11" t="s">
        <v>131</v>
      </c>
      <c r="H5794" s="11" t="s">
        <v>49</v>
      </c>
      <c r="I5794" s="11" t="s">
        <v>132</v>
      </c>
      <c r="J5794" s="11" t="s">
        <v>159</v>
      </c>
      <c r="K5794" s="11" t="str">
        <f>IFERROR(INDEX('EDC Component Dictionary'!$C$5:$C$37,MATCH('Rates Database'!J5794,'EDC Component Dictionary'!$B$5:$B$37,0)), "Energy Supply")</f>
        <v>Distribution System</v>
      </c>
      <c r="L5794" s="12">
        <v>0</v>
      </c>
      <c r="M5794" s="12"/>
    </row>
    <row r="5795" spans="1:13" x14ac:dyDescent="0.3">
      <c r="A5795" s="18">
        <v>5793</v>
      </c>
      <c r="B5795" s="18">
        <f t="shared" si="180"/>
        <v>2024</v>
      </c>
      <c r="C5795" s="17">
        <v>45292</v>
      </c>
      <c r="D5795" s="18" t="s">
        <v>130</v>
      </c>
      <c r="E5795" s="18" t="s">
        <v>164</v>
      </c>
      <c r="F5795" s="18" t="str">
        <f t="shared" si="181"/>
        <v>National Grid-Service Quality (SQ)-45292</v>
      </c>
      <c r="G5795" s="11" t="s">
        <v>131</v>
      </c>
      <c r="H5795" s="11" t="s">
        <v>49</v>
      </c>
      <c r="I5795" s="11" t="s">
        <v>132</v>
      </c>
      <c r="J5795" s="11" t="s">
        <v>159</v>
      </c>
      <c r="K5795" s="11" t="str">
        <f>IFERROR(INDEX('EDC Component Dictionary'!$C$5:$C$37,MATCH('Rates Database'!J5795,'EDC Component Dictionary'!$B$5:$B$37,0)), "Energy Supply")</f>
        <v>Distribution System</v>
      </c>
      <c r="L5795" s="12">
        <v>0</v>
      </c>
      <c r="M5795" s="12"/>
    </row>
    <row r="5796" spans="1:13" x14ac:dyDescent="0.3">
      <c r="A5796" s="18">
        <v>5794</v>
      </c>
      <c r="B5796" s="18">
        <f t="shared" si="180"/>
        <v>2023</v>
      </c>
      <c r="C5796" s="17">
        <v>45261</v>
      </c>
      <c r="D5796" s="18" t="s">
        <v>130</v>
      </c>
      <c r="E5796" s="18" t="s">
        <v>164</v>
      </c>
      <c r="F5796" s="18" t="str">
        <f t="shared" si="181"/>
        <v>National Grid-Service Quality (SQ)-45261</v>
      </c>
      <c r="G5796" s="11" t="s">
        <v>131</v>
      </c>
      <c r="H5796" s="11" t="s">
        <v>49</v>
      </c>
      <c r="I5796" s="11" t="s">
        <v>132</v>
      </c>
      <c r="J5796" s="11" t="s">
        <v>159</v>
      </c>
      <c r="K5796" s="11" t="str">
        <f>IFERROR(INDEX('EDC Component Dictionary'!$C$5:$C$37,MATCH('Rates Database'!J5796,'EDC Component Dictionary'!$B$5:$B$37,0)), "Energy Supply")</f>
        <v>Distribution System</v>
      </c>
      <c r="L5796" s="12">
        <v>0</v>
      </c>
      <c r="M5796" s="12"/>
    </row>
    <row r="5797" spans="1:13" x14ac:dyDescent="0.3">
      <c r="A5797" s="18">
        <v>5795</v>
      </c>
      <c r="B5797" s="18">
        <f t="shared" si="180"/>
        <v>2023</v>
      </c>
      <c r="C5797" s="17">
        <v>45231</v>
      </c>
      <c r="D5797" s="18" t="s">
        <v>130</v>
      </c>
      <c r="E5797" s="18" t="s">
        <v>164</v>
      </c>
      <c r="F5797" s="18" t="str">
        <f t="shared" si="181"/>
        <v>National Grid-Service Quality (SQ)-45231</v>
      </c>
      <c r="G5797" s="11" t="s">
        <v>131</v>
      </c>
      <c r="H5797" s="11" t="s">
        <v>49</v>
      </c>
      <c r="I5797" s="11" t="s">
        <v>132</v>
      </c>
      <c r="J5797" s="11" t="s">
        <v>159</v>
      </c>
      <c r="K5797" s="11" t="str">
        <f>IFERROR(INDEX('EDC Component Dictionary'!$C$5:$C$37,MATCH('Rates Database'!J5797,'EDC Component Dictionary'!$B$5:$B$37,0)), "Energy Supply")</f>
        <v>Distribution System</v>
      </c>
      <c r="L5797" s="12">
        <v>0</v>
      </c>
      <c r="M5797" s="12"/>
    </row>
    <row r="5798" spans="1:13" x14ac:dyDescent="0.3">
      <c r="A5798" s="18">
        <v>5796</v>
      </c>
      <c r="B5798" s="18">
        <f t="shared" si="180"/>
        <v>2023</v>
      </c>
      <c r="C5798" s="17">
        <v>45200</v>
      </c>
      <c r="D5798" s="18" t="s">
        <v>130</v>
      </c>
      <c r="E5798" s="18" t="s">
        <v>164</v>
      </c>
      <c r="F5798" s="18" t="str">
        <f t="shared" si="181"/>
        <v>National Grid-Service Quality (SQ)-45200</v>
      </c>
      <c r="G5798" s="11" t="s">
        <v>131</v>
      </c>
      <c r="H5798" s="11" t="s">
        <v>49</v>
      </c>
      <c r="I5798" s="11" t="s">
        <v>132</v>
      </c>
      <c r="J5798" s="11" t="s">
        <v>159</v>
      </c>
      <c r="K5798" s="11" t="str">
        <f>IFERROR(INDEX('EDC Component Dictionary'!$C$5:$C$37,MATCH('Rates Database'!J5798,'EDC Component Dictionary'!$B$5:$B$37,0)), "Energy Supply")</f>
        <v>Distribution System</v>
      </c>
      <c r="L5798" s="12">
        <v>0</v>
      </c>
      <c r="M5798" s="12"/>
    </row>
    <row r="5799" spans="1:13" x14ac:dyDescent="0.3">
      <c r="A5799" s="18">
        <v>5797</v>
      </c>
      <c r="B5799" s="18">
        <f t="shared" si="180"/>
        <v>2023</v>
      </c>
      <c r="C5799" s="17">
        <v>45170</v>
      </c>
      <c r="D5799" s="18" t="s">
        <v>130</v>
      </c>
      <c r="E5799" s="18" t="s">
        <v>164</v>
      </c>
      <c r="F5799" s="18" t="str">
        <f t="shared" si="181"/>
        <v>National Grid-Service Quality (SQ)-45170</v>
      </c>
      <c r="G5799" s="11" t="s">
        <v>131</v>
      </c>
      <c r="H5799" s="11" t="s">
        <v>49</v>
      </c>
      <c r="I5799" s="11" t="s">
        <v>132</v>
      </c>
      <c r="J5799" s="11" t="s">
        <v>159</v>
      </c>
      <c r="K5799" s="11" t="str">
        <f>IFERROR(INDEX('EDC Component Dictionary'!$C$5:$C$37,MATCH('Rates Database'!J5799,'EDC Component Dictionary'!$B$5:$B$37,0)), "Energy Supply")</f>
        <v>Distribution System</v>
      </c>
      <c r="L5799" s="12">
        <v>0</v>
      </c>
      <c r="M5799" s="12"/>
    </row>
    <row r="5800" spans="1:13" x14ac:dyDescent="0.3">
      <c r="A5800" s="18">
        <v>5798</v>
      </c>
      <c r="B5800" s="18">
        <f t="shared" si="180"/>
        <v>2023</v>
      </c>
      <c r="C5800" s="17">
        <v>45139</v>
      </c>
      <c r="D5800" s="18" t="s">
        <v>130</v>
      </c>
      <c r="E5800" s="18" t="s">
        <v>164</v>
      </c>
      <c r="F5800" s="18" t="str">
        <f t="shared" si="181"/>
        <v>National Grid-Service Quality (SQ)-45139</v>
      </c>
      <c r="G5800" s="11" t="s">
        <v>131</v>
      </c>
      <c r="H5800" s="11" t="s">
        <v>49</v>
      </c>
      <c r="I5800" s="11" t="s">
        <v>132</v>
      </c>
      <c r="J5800" s="11" t="s">
        <v>159</v>
      </c>
      <c r="K5800" s="11" t="str">
        <f>IFERROR(INDEX('EDC Component Dictionary'!$C$5:$C$37,MATCH('Rates Database'!J5800,'EDC Component Dictionary'!$B$5:$B$37,0)), "Energy Supply")</f>
        <v>Distribution System</v>
      </c>
      <c r="L5800" s="12">
        <v>0</v>
      </c>
      <c r="M5800" s="12"/>
    </row>
    <row r="5801" spans="1:13" x14ac:dyDescent="0.3">
      <c r="A5801" s="18">
        <v>5799</v>
      </c>
      <c r="B5801" s="18">
        <f t="shared" si="180"/>
        <v>2023</v>
      </c>
      <c r="C5801" s="17">
        <v>45108</v>
      </c>
      <c r="D5801" s="18" t="s">
        <v>130</v>
      </c>
      <c r="E5801" s="18" t="s">
        <v>164</v>
      </c>
      <c r="F5801" s="18" t="str">
        <f t="shared" si="181"/>
        <v>National Grid-Service Quality (SQ)-45108</v>
      </c>
      <c r="G5801" s="11" t="s">
        <v>131</v>
      </c>
      <c r="H5801" s="11" t="s">
        <v>49</v>
      </c>
      <c r="I5801" s="11" t="s">
        <v>132</v>
      </c>
      <c r="J5801" s="11" t="s">
        <v>159</v>
      </c>
      <c r="K5801" s="11" t="str">
        <f>IFERROR(INDEX('EDC Component Dictionary'!$C$5:$C$37,MATCH('Rates Database'!J5801,'EDC Component Dictionary'!$B$5:$B$37,0)), "Energy Supply")</f>
        <v>Distribution System</v>
      </c>
      <c r="L5801" s="12">
        <v>0</v>
      </c>
      <c r="M5801" s="12"/>
    </row>
    <row r="5802" spans="1:13" x14ac:dyDescent="0.3">
      <c r="A5802" s="18">
        <v>5800</v>
      </c>
      <c r="B5802" s="18">
        <f t="shared" si="180"/>
        <v>2023</v>
      </c>
      <c r="C5802" s="17">
        <v>45078</v>
      </c>
      <c r="D5802" s="18" t="s">
        <v>130</v>
      </c>
      <c r="E5802" s="18" t="s">
        <v>164</v>
      </c>
      <c r="F5802" s="18" t="str">
        <f t="shared" si="181"/>
        <v>National Grid-Service Quality (SQ)-45078</v>
      </c>
      <c r="G5802" s="11" t="s">
        <v>131</v>
      </c>
      <c r="H5802" s="11" t="s">
        <v>49</v>
      </c>
      <c r="I5802" s="11" t="s">
        <v>132</v>
      </c>
      <c r="J5802" s="11" t="s">
        <v>159</v>
      </c>
      <c r="K5802" s="11" t="str">
        <f>IFERROR(INDEX('EDC Component Dictionary'!$C$5:$C$37,MATCH('Rates Database'!J5802,'EDC Component Dictionary'!$B$5:$B$37,0)), "Energy Supply")</f>
        <v>Distribution System</v>
      </c>
      <c r="L5802" s="12">
        <v>0</v>
      </c>
      <c r="M5802" s="12"/>
    </row>
    <row r="5803" spans="1:13" x14ac:dyDescent="0.3">
      <c r="A5803" s="18">
        <v>5801</v>
      </c>
      <c r="B5803" s="18">
        <f t="shared" si="180"/>
        <v>2023</v>
      </c>
      <c r="C5803" s="17">
        <v>45047</v>
      </c>
      <c r="D5803" s="18" t="s">
        <v>130</v>
      </c>
      <c r="E5803" s="18" t="s">
        <v>164</v>
      </c>
      <c r="F5803" s="18" t="str">
        <f t="shared" si="181"/>
        <v>National Grid-Service Quality (SQ)-45047</v>
      </c>
      <c r="G5803" s="11" t="s">
        <v>131</v>
      </c>
      <c r="H5803" s="11" t="s">
        <v>49</v>
      </c>
      <c r="I5803" s="11" t="s">
        <v>132</v>
      </c>
      <c r="J5803" s="11" t="s">
        <v>159</v>
      </c>
      <c r="K5803" s="11" t="str">
        <f>IFERROR(INDEX('EDC Component Dictionary'!$C$5:$C$37,MATCH('Rates Database'!J5803,'EDC Component Dictionary'!$B$5:$B$37,0)), "Energy Supply")</f>
        <v>Distribution System</v>
      </c>
      <c r="L5803" s="12">
        <v>0</v>
      </c>
      <c r="M5803" s="12"/>
    </row>
    <row r="5804" spans="1:13" x14ac:dyDescent="0.3">
      <c r="A5804" s="18">
        <v>5802</v>
      </c>
      <c r="B5804" s="18">
        <f t="shared" si="180"/>
        <v>2023</v>
      </c>
      <c r="C5804" s="17">
        <v>45017</v>
      </c>
      <c r="D5804" s="18" t="s">
        <v>130</v>
      </c>
      <c r="E5804" s="18" t="s">
        <v>164</v>
      </c>
      <c r="F5804" s="18" t="str">
        <f t="shared" si="181"/>
        <v>National Grid-Service Quality (SQ)-45017</v>
      </c>
      <c r="G5804" s="11" t="s">
        <v>131</v>
      </c>
      <c r="H5804" s="11" t="s">
        <v>49</v>
      </c>
      <c r="I5804" s="11" t="s">
        <v>132</v>
      </c>
      <c r="J5804" s="11" t="s">
        <v>159</v>
      </c>
      <c r="K5804" s="11" t="str">
        <f>IFERROR(INDEX('EDC Component Dictionary'!$C$5:$C$37,MATCH('Rates Database'!J5804,'EDC Component Dictionary'!$B$5:$B$37,0)), "Energy Supply")</f>
        <v>Distribution System</v>
      </c>
      <c r="L5804" s="12">
        <v>0</v>
      </c>
      <c r="M5804" s="12"/>
    </row>
    <row r="5805" spans="1:13" x14ac:dyDescent="0.3">
      <c r="A5805" s="18">
        <v>5803</v>
      </c>
      <c r="B5805" s="18">
        <f t="shared" si="180"/>
        <v>2023</v>
      </c>
      <c r="C5805" s="17">
        <v>44986</v>
      </c>
      <c r="D5805" s="18" t="s">
        <v>130</v>
      </c>
      <c r="E5805" s="18" t="s">
        <v>164</v>
      </c>
      <c r="F5805" s="18" t="str">
        <f t="shared" si="181"/>
        <v>National Grid-Service Quality (SQ)-44986</v>
      </c>
      <c r="G5805" s="11" t="s">
        <v>131</v>
      </c>
      <c r="H5805" s="11" t="s">
        <v>49</v>
      </c>
      <c r="I5805" s="11" t="s">
        <v>132</v>
      </c>
      <c r="J5805" s="11" t="s">
        <v>159</v>
      </c>
      <c r="K5805" s="11" t="str">
        <f>IFERROR(INDEX('EDC Component Dictionary'!$C$5:$C$37,MATCH('Rates Database'!J5805,'EDC Component Dictionary'!$B$5:$B$37,0)), "Energy Supply")</f>
        <v>Distribution System</v>
      </c>
      <c r="L5805" s="12">
        <v>0</v>
      </c>
      <c r="M5805" s="12"/>
    </row>
    <row r="5806" spans="1:13" x14ac:dyDescent="0.3">
      <c r="A5806" s="18">
        <v>5804</v>
      </c>
      <c r="B5806" s="18">
        <f t="shared" si="180"/>
        <v>2023</v>
      </c>
      <c r="C5806" s="17">
        <v>44958</v>
      </c>
      <c r="D5806" s="18" t="s">
        <v>130</v>
      </c>
      <c r="E5806" s="18" t="s">
        <v>164</v>
      </c>
      <c r="F5806" s="18" t="str">
        <f t="shared" si="181"/>
        <v>National Grid-Service Quality (SQ)-44958</v>
      </c>
      <c r="G5806" s="11" t="s">
        <v>131</v>
      </c>
      <c r="H5806" s="11" t="s">
        <v>49</v>
      </c>
      <c r="I5806" s="11" t="s">
        <v>132</v>
      </c>
      <c r="J5806" s="11" t="s">
        <v>159</v>
      </c>
      <c r="K5806" s="11" t="str">
        <f>IFERROR(INDEX('EDC Component Dictionary'!$C$5:$C$37,MATCH('Rates Database'!J5806,'EDC Component Dictionary'!$B$5:$B$37,0)), "Energy Supply")</f>
        <v>Distribution System</v>
      </c>
      <c r="L5806" s="12">
        <v>0</v>
      </c>
      <c r="M5806" s="12"/>
    </row>
    <row r="5807" spans="1:13" x14ac:dyDescent="0.3">
      <c r="A5807" s="18">
        <v>5805</v>
      </c>
      <c r="B5807" s="18">
        <f t="shared" si="180"/>
        <v>2023</v>
      </c>
      <c r="C5807" s="17">
        <v>44927</v>
      </c>
      <c r="D5807" s="18" t="s">
        <v>130</v>
      </c>
      <c r="E5807" s="18" t="s">
        <v>164</v>
      </c>
      <c r="F5807" s="18" t="str">
        <f t="shared" si="181"/>
        <v>National Grid-Service Quality (SQ)-44927</v>
      </c>
      <c r="G5807" s="11" t="s">
        <v>131</v>
      </c>
      <c r="H5807" s="11" t="s">
        <v>49</v>
      </c>
      <c r="I5807" s="11" t="s">
        <v>132</v>
      </c>
      <c r="J5807" s="11" t="s">
        <v>159</v>
      </c>
      <c r="K5807" s="11" t="str">
        <f>IFERROR(INDEX('EDC Component Dictionary'!$C$5:$C$37,MATCH('Rates Database'!J5807,'EDC Component Dictionary'!$B$5:$B$37,0)), "Energy Supply")</f>
        <v>Distribution System</v>
      </c>
      <c r="L5807" s="12">
        <v>0</v>
      </c>
      <c r="M5807" s="12"/>
    </row>
    <row r="5808" spans="1:13" x14ac:dyDescent="0.3">
      <c r="A5808" s="18">
        <v>5806</v>
      </c>
      <c r="B5808" s="18">
        <f t="shared" si="180"/>
        <v>2022</v>
      </c>
      <c r="C5808" s="17">
        <v>44896</v>
      </c>
      <c r="D5808" s="18" t="s">
        <v>130</v>
      </c>
      <c r="E5808" s="18" t="s">
        <v>164</v>
      </c>
      <c r="F5808" s="18" t="str">
        <f t="shared" si="181"/>
        <v>National Grid-Service Quality (SQ)-44896</v>
      </c>
      <c r="G5808" s="11" t="s">
        <v>131</v>
      </c>
      <c r="H5808" s="11" t="s">
        <v>49</v>
      </c>
      <c r="I5808" s="11" t="s">
        <v>132</v>
      </c>
      <c r="J5808" s="11" t="s">
        <v>159</v>
      </c>
      <c r="K5808" s="11" t="str">
        <f>IFERROR(INDEX('EDC Component Dictionary'!$C$5:$C$37,MATCH('Rates Database'!J5808,'EDC Component Dictionary'!$B$5:$B$37,0)), "Energy Supply")</f>
        <v>Distribution System</v>
      </c>
      <c r="L5808" s="12">
        <v>0</v>
      </c>
      <c r="M5808" s="12"/>
    </row>
    <row r="5809" spans="1:13" x14ac:dyDescent="0.3">
      <c r="A5809" s="18">
        <v>5807</v>
      </c>
      <c r="B5809" s="18">
        <f t="shared" si="180"/>
        <v>2022</v>
      </c>
      <c r="C5809" s="17">
        <v>44866</v>
      </c>
      <c r="D5809" s="18" t="s">
        <v>130</v>
      </c>
      <c r="E5809" s="18" t="s">
        <v>164</v>
      </c>
      <c r="F5809" s="18" t="str">
        <f t="shared" si="181"/>
        <v>National Grid-Service Quality (SQ)-44866</v>
      </c>
      <c r="G5809" s="11" t="s">
        <v>131</v>
      </c>
      <c r="H5809" s="11" t="s">
        <v>49</v>
      </c>
      <c r="I5809" s="11" t="s">
        <v>132</v>
      </c>
      <c r="J5809" s="11" t="s">
        <v>159</v>
      </c>
      <c r="K5809" s="11" t="str">
        <f>IFERROR(INDEX('EDC Component Dictionary'!$C$5:$C$37,MATCH('Rates Database'!J5809,'EDC Component Dictionary'!$B$5:$B$37,0)), "Energy Supply")</f>
        <v>Distribution System</v>
      </c>
      <c r="L5809" s="12">
        <v>0</v>
      </c>
      <c r="M5809" s="12"/>
    </row>
    <row r="5810" spans="1:13" x14ac:dyDescent="0.3">
      <c r="A5810" s="18">
        <v>5808</v>
      </c>
      <c r="B5810" s="18">
        <f t="shared" si="180"/>
        <v>2022</v>
      </c>
      <c r="C5810" s="17">
        <v>44835</v>
      </c>
      <c r="D5810" s="18" t="s">
        <v>130</v>
      </c>
      <c r="E5810" s="18" t="s">
        <v>164</v>
      </c>
      <c r="F5810" s="18" t="str">
        <f t="shared" si="181"/>
        <v>National Grid-Service Quality (SQ)-44835</v>
      </c>
      <c r="G5810" s="11" t="s">
        <v>131</v>
      </c>
      <c r="H5810" s="11" t="s">
        <v>49</v>
      </c>
      <c r="I5810" s="11" t="s">
        <v>132</v>
      </c>
      <c r="J5810" s="11" t="s">
        <v>159</v>
      </c>
      <c r="K5810" s="11" t="str">
        <f>IFERROR(INDEX('EDC Component Dictionary'!$C$5:$C$37,MATCH('Rates Database'!J5810,'EDC Component Dictionary'!$B$5:$B$37,0)), "Energy Supply")</f>
        <v>Distribution System</v>
      </c>
      <c r="L5810" s="12">
        <v>0</v>
      </c>
      <c r="M5810" s="12"/>
    </row>
    <row r="5811" spans="1:13" x14ac:dyDescent="0.3">
      <c r="A5811" s="18">
        <v>5809</v>
      </c>
      <c r="B5811" s="18">
        <f t="shared" si="180"/>
        <v>2022</v>
      </c>
      <c r="C5811" s="17">
        <v>44805</v>
      </c>
      <c r="D5811" s="18" t="s">
        <v>130</v>
      </c>
      <c r="E5811" s="18" t="s">
        <v>164</v>
      </c>
      <c r="F5811" s="18" t="str">
        <f t="shared" si="181"/>
        <v>National Grid-Service Quality (SQ)-44805</v>
      </c>
      <c r="G5811" s="11" t="s">
        <v>131</v>
      </c>
      <c r="H5811" s="11" t="s">
        <v>49</v>
      </c>
      <c r="I5811" s="11" t="s">
        <v>132</v>
      </c>
      <c r="J5811" s="11" t="s">
        <v>159</v>
      </c>
      <c r="K5811" s="11" t="str">
        <f>IFERROR(INDEX('EDC Component Dictionary'!$C$5:$C$37,MATCH('Rates Database'!J5811,'EDC Component Dictionary'!$B$5:$B$37,0)), "Energy Supply")</f>
        <v>Distribution System</v>
      </c>
      <c r="L5811" s="12">
        <v>0</v>
      </c>
      <c r="M5811" s="12"/>
    </row>
    <row r="5812" spans="1:13" x14ac:dyDescent="0.3">
      <c r="A5812" s="18">
        <v>5810</v>
      </c>
      <c r="B5812" s="18">
        <f t="shared" si="180"/>
        <v>2022</v>
      </c>
      <c r="C5812" s="17">
        <v>44774</v>
      </c>
      <c r="D5812" s="18" t="s">
        <v>130</v>
      </c>
      <c r="E5812" s="18" t="s">
        <v>164</v>
      </c>
      <c r="F5812" s="18" t="str">
        <f t="shared" si="181"/>
        <v>National Grid-Service Quality (SQ)-44774</v>
      </c>
      <c r="G5812" s="11" t="s">
        <v>131</v>
      </c>
      <c r="H5812" s="11" t="s">
        <v>49</v>
      </c>
      <c r="I5812" s="11" t="s">
        <v>132</v>
      </c>
      <c r="J5812" s="11" t="s">
        <v>159</v>
      </c>
      <c r="K5812" s="11" t="str">
        <f>IFERROR(INDEX('EDC Component Dictionary'!$C$5:$C$37,MATCH('Rates Database'!J5812,'EDC Component Dictionary'!$B$5:$B$37,0)), "Energy Supply")</f>
        <v>Distribution System</v>
      </c>
      <c r="L5812" s="12">
        <v>0</v>
      </c>
      <c r="M5812" s="12"/>
    </row>
    <row r="5813" spans="1:13" x14ac:dyDescent="0.3">
      <c r="A5813" s="18">
        <v>5811</v>
      </c>
      <c r="B5813" s="18">
        <f t="shared" si="180"/>
        <v>2022</v>
      </c>
      <c r="C5813" s="17">
        <v>44743</v>
      </c>
      <c r="D5813" s="18" t="s">
        <v>130</v>
      </c>
      <c r="E5813" s="18" t="s">
        <v>164</v>
      </c>
      <c r="F5813" s="18" t="str">
        <f t="shared" si="181"/>
        <v>National Grid-Service Quality (SQ)-44743</v>
      </c>
      <c r="G5813" s="11" t="s">
        <v>131</v>
      </c>
      <c r="H5813" s="11" t="s">
        <v>49</v>
      </c>
      <c r="I5813" s="11" t="s">
        <v>132</v>
      </c>
      <c r="J5813" s="11" t="s">
        <v>159</v>
      </c>
      <c r="K5813" s="11" t="str">
        <f>IFERROR(INDEX('EDC Component Dictionary'!$C$5:$C$37,MATCH('Rates Database'!J5813,'EDC Component Dictionary'!$B$5:$B$37,0)), "Energy Supply")</f>
        <v>Distribution System</v>
      </c>
      <c r="L5813" s="12">
        <v>0</v>
      </c>
      <c r="M5813" s="12"/>
    </row>
    <row r="5814" spans="1:13" x14ac:dyDescent="0.3">
      <c r="A5814" s="18">
        <v>5812</v>
      </c>
      <c r="B5814" s="18">
        <f t="shared" si="180"/>
        <v>2022</v>
      </c>
      <c r="C5814" s="17">
        <v>44713</v>
      </c>
      <c r="D5814" s="18" t="s">
        <v>130</v>
      </c>
      <c r="E5814" s="18" t="s">
        <v>164</v>
      </c>
      <c r="F5814" s="18" t="str">
        <f t="shared" si="181"/>
        <v>National Grid-Service Quality (SQ)-44713</v>
      </c>
      <c r="G5814" s="11" t="s">
        <v>131</v>
      </c>
      <c r="H5814" s="11" t="s">
        <v>49</v>
      </c>
      <c r="I5814" s="11" t="s">
        <v>132</v>
      </c>
      <c r="J5814" s="11" t="s">
        <v>159</v>
      </c>
      <c r="K5814" s="11" t="str">
        <f>IFERROR(INDEX('EDC Component Dictionary'!$C$5:$C$37,MATCH('Rates Database'!J5814,'EDC Component Dictionary'!$B$5:$B$37,0)), "Energy Supply")</f>
        <v>Distribution System</v>
      </c>
      <c r="L5814" s="12">
        <v>0</v>
      </c>
      <c r="M5814" s="12"/>
    </row>
    <row r="5815" spans="1:13" x14ac:dyDescent="0.3">
      <c r="A5815" s="18">
        <v>5813</v>
      </c>
      <c r="B5815" s="18">
        <f t="shared" si="180"/>
        <v>2022</v>
      </c>
      <c r="C5815" s="17">
        <v>44682</v>
      </c>
      <c r="D5815" s="18" t="s">
        <v>130</v>
      </c>
      <c r="E5815" s="18" t="s">
        <v>164</v>
      </c>
      <c r="F5815" s="18" t="str">
        <f t="shared" si="181"/>
        <v>National Grid-Service Quality (SQ)-44682</v>
      </c>
      <c r="G5815" s="11" t="s">
        <v>131</v>
      </c>
      <c r="H5815" s="11" t="s">
        <v>49</v>
      </c>
      <c r="I5815" s="11" t="s">
        <v>132</v>
      </c>
      <c r="J5815" s="11" t="s">
        <v>159</v>
      </c>
      <c r="K5815" s="11" t="str">
        <f>IFERROR(INDEX('EDC Component Dictionary'!$C$5:$C$37,MATCH('Rates Database'!J5815,'EDC Component Dictionary'!$B$5:$B$37,0)), "Energy Supply")</f>
        <v>Distribution System</v>
      </c>
      <c r="L5815" s="12">
        <v>-1.001E-2</v>
      </c>
      <c r="M5815" s="12"/>
    </row>
    <row r="5816" spans="1:13" x14ac:dyDescent="0.3">
      <c r="A5816" s="18">
        <v>5814</v>
      </c>
      <c r="B5816" s="18">
        <f t="shared" si="180"/>
        <v>2022</v>
      </c>
      <c r="C5816" s="17">
        <v>44652</v>
      </c>
      <c r="D5816" s="18" t="s">
        <v>130</v>
      </c>
      <c r="E5816" s="18" t="s">
        <v>164</v>
      </c>
      <c r="F5816" s="18" t="str">
        <f t="shared" si="181"/>
        <v>National Grid-Service Quality (SQ)-44652</v>
      </c>
      <c r="G5816" s="11" t="s">
        <v>131</v>
      </c>
      <c r="H5816" s="11" t="s">
        <v>49</v>
      </c>
      <c r="I5816" s="11" t="s">
        <v>132</v>
      </c>
      <c r="J5816" s="11" t="s">
        <v>159</v>
      </c>
      <c r="K5816" s="11" t="str">
        <f>IFERROR(INDEX('EDC Component Dictionary'!$C$5:$C$37,MATCH('Rates Database'!J5816,'EDC Component Dictionary'!$B$5:$B$37,0)), "Energy Supply")</f>
        <v>Distribution System</v>
      </c>
      <c r="L5816" s="12">
        <v>0</v>
      </c>
      <c r="M5816" s="12"/>
    </row>
    <row r="5817" spans="1:13" x14ac:dyDescent="0.3">
      <c r="A5817" s="18">
        <v>5815</v>
      </c>
      <c r="B5817" s="18">
        <f t="shared" si="180"/>
        <v>2022</v>
      </c>
      <c r="C5817" s="17">
        <v>44621</v>
      </c>
      <c r="D5817" s="18" t="s">
        <v>130</v>
      </c>
      <c r="E5817" s="18" t="s">
        <v>164</v>
      </c>
      <c r="F5817" s="18" t="str">
        <f t="shared" si="181"/>
        <v>National Grid-Service Quality (SQ)-44621</v>
      </c>
      <c r="G5817" s="11" t="s">
        <v>131</v>
      </c>
      <c r="H5817" s="11" t="s">
        <v>49</v>
      </c>
      <c r="I5817" s="11" t="s">
        <v>132</v>
      </c>
      <c r="J5817" s="11" t="s">
        <v>159</v>
      </c>
      <c r="K5817" s="11" t="str">
        <f>IFERROR(INDEX('EDC Component Dictionary'!$C$5:$C$37,MATCH('Rates Database'!J5817,'EDC Component Dictionary'!$B$5:$B$37,0)), "Energy Supply")</f>
        <v>Distribution System</v>
      </c>
      <c r="L5817" s="12">
        <v>0</v>
      </c>
      <c r="M5817" s="12"/>
    </row>
    <row r="5818" spans="1:13" x14ac:dyDescent="0.3">
      <c r="A5818" s="18">
        <v>5816</v>
      </c>
      <c r="B5818" s="18">
        <f t="shared" si="180"/>
        <v>2022</v>
      </c>
      <c r="C5818" s="17">
        <v>44593</v>
      </c>
      <c r="D5818" s="18" t="s">
        <v>130</v>
      </c>
      <c r="E5818" s="18" t="s">
        <v>164</v>
      </c>
      <c r="F5818" s="18" t="str">
        <f t="shared" si="181"/>
        <v>National Grid-Service Quality (SQ)-44593</v>
      </c>
      <c r="G5818" s="11" t="s">
        <v>131</v>
      </c>
      <c r="H5818" s="11" t="s">
        <v>49</v>
      </c>
      <c r="I5818" s="11" t="s">
        <v>132</v>
      </c>
      <c r="J5818" s="11" t="s">
        <v>159</v>
      </c>
      <c r="K5818" s="11" t="str">
        <f>IFERROR(INDEX('EDC Component Dictionary'!$C$5:$C$37,MATCH('Rates Database'!J5818,'EDC Component Dictionary'!$B$5:$B$37,0)), "Energy Supply")</f>
        <v>Distribution System</v>
      </c>
      <c r="L5818" s="12">
        <v>0</v>
      </c>
      <c r="M5818" s="12"/>
    </row>
    <row r="5819" spans="1:13" x14ac:dyDescent="0.3">
      <c r="A5819" s="18">
        <v>5817</v>
      </c>
      <c r="B5819" s="18">
        <f t="shared" si="180"/>
        <v>2022</v>
      </c>
      <c r="C5819" s="17">
        <v>44562</v>
      </c>
      <c r="D5819" s="18" t="s">
        <v>130</v>
      </c>
      <c r="E5819" s="18" t="s">
        <v>164</v>
      </c>
      <c r="F5819" s="18" t="str">
        <f t="shared" si="181"/>
        <v>National Grid-Service Quality (SQ)-44562</v>
      </c>
      <c r="G5819" s="11" t="s">
        <v>131</v>
      </c>
      <c r="H5819" s="11" t="s">
        <v>49</v>
      </c>
      <c r="I5819" s="11" t="s">
        <v>132</v>
      </c>
      <c r="J5819" s="11" t="s">
        <v>159</v>
      </c>
      <c r="K5819" s="11" t="str">
        <f>IFERROR(INDEX('EDC Component Dictionary'!$C$5:$C$37,MATCH('Rates Database'!J5819,'EDC Component Dictionary'!$B$5:$B$37,0)), "Energy Supply")</f>
        <v>Distribution System</v>
      </c>
      <c r="L5819" s="12">
        <v>0</v>
      </c>
      <c r="M5819" s="12"/>
    </row>
    <row r="5820" spans="1:13" x14ac:dyDescent="0.3">
      <c r="A5820" s="18">
        <v>5818</v>
      </c>
      <c r="B5820" s="18">
        <f t="shared" si="180"/>
        <v>2021</v>
      </c>
      <c r="C5820" s="17">
        <v>44531</v>
      </c>
      <c r="D5820" s="18" t="s">
        <v>130</v>
      </c>
      <c r="E5820" s="18" t="s">
        <v>164</v>
      </c>
      <c r="F5820" s="18" t="str">
        <f t="shared" si="181"/>
        <v>National Grid-Service Quality (SQ)-44531</v>
      </c>
      <c r="G5820" s="11" t="s">
        <v>131</v>
      </c>
      <c r="H5820" s="11" t="s">
        <v>49</v>
      </c>
      <c r="I5820" s="11" t="s">
        <v>132</v>
      </c>
      <c r="J5820" s="11" t="s">
        <v>159</v>
      </c>
      <c r="K5820" s="11" t="str">
        <f>IFERROR(INDEX('EDC Component Dictionary'!$C$5:$C$37,MATCH('Rates Database'!J5820,'EDC Component Dictionary'!$B$5:$B$37,0)), "Energy Supply")</f>
        <v>Distribution System</v>
      </c>
      <c r="L5820" s="12">
        <v>0</v>
      </c>
      <c r="M5820" s="12"/>
    </row>
    <row r="5821" spans="1:13" x14ac:dyDescent="0.3">
      <c r="A5821" s="18">
        <v>5819</v>
      </c>
      <c r="B5821" s="18">
        <f t="shared" si="180"/>
        <v>2021</v>
      </c>
      <c r="C5821" s="17">
        <v>44501</v>
      </c>
      <c r="D5821" s="18" t="s">
        <v>130</v>
      </c>
      <c r="E5821" s="18" t="s">
        <v>164</v>
      </c>
      <c r="F5821" s="18" t="str">
        <f t="shared" si="181"/>
        <v>National Grid-Service Quality (SQ)-44501</v>
      </c>
      <c r="G5821" s="11" t="s">
        <v>131</v>
      </c>
      <c r="H5821" s="11" t="s">
        <v>49</v>
      </c>
      <c r="I5821" s="11" t="s">
        <v>132</v>
      </c>
      <c r="J5821" s="11" t="s">
        <v>159</v>
      </c>
      <c r="K5821" s="11" t="str">
        <f>IFERROR(INDEX('EDC Component Dictionary'!$C$5:$C$37,MATCH('Rates Database'!J5821,'EDC Component Dictionary'!$B$5:$B$37,0)), "Energy Supply")</f>
        <v>Distribution System</v>
      </c>
      <c r="L5821" s="12">
        <v>0</v>
      </c>
      <c r="M5821" s="12"/>
    </row>
    <row r="5822" spans="1:13" x14ac:dyDescent="0.3">
      <c r="A5822" s="18">
        <v>5820</v>
      </c>
      <c r="B5822" s="18">
        <f t="shared" si="180"/>
        <v>2021</v>
      </c>
      <c r="C5822" s="17">
        <v>44470</v>
      </c>
      <c r="D5822" s="18" t="s">
        <v>130</v>
      </c>
      <c r="E5822" s="18" t="s">
        <v>164</v>
      </c>
      <c r="F5822" s="18" t="str">
        <f t="shared" si="181"/>
        <v>National Grid-Service Quality (SQ)-44470</v>
      </c>
      <c r="G5822" s="11" t="s">
        <v>131</v>
      </c>
      <c r="H5822" s="11" t="s">
        <v>49</v>
      </c>
      <c r="I5822" s="11" t="s">
        <v>132</v>
      </c>
      <c r="J5822" s="11" t="s">
        <v>159</v>
      </c>
      <c r="K5822" s="11" t="str">
        <f>IFERROR(INDEX('EDC Component Dictionary'!$C$5:$C$37,MATCH('Rates Database'!J5822,'EDC Component Dictionary'!$B$5:$B$37,0)), "Energy Supply")</f>
        <v>Distribution System</v>
      </c>
      <c r="L5822" s="12">
        <v>0</v>
      </c>
      <c r="M5822" s="12"/>
    </row>
    <row r="5823" spans="1:13" x14ac:dyDescent="0.3">
      <c r="A5823" s="18">
        <v>5821</v>
      </c>
      <c r="B5823" s="18">
        <f t="shared" si="180"/>
        <v>2021</v>
      </c>
      <c r="C5823" s="17">
        <v>44440</v>
      </c>
      <c r="D5823" s="18" t="s">
        <v>130</v>
      </c>
      <c r="E5823" s="18" t="s">
        <v>164</v>
      </c>
      <c r="F5823" s="18" t="str">
        <f t="shared" si="181"/>
        <v>National Grid-Service Quality (SQ)-44440</v>
      </c>
      <c r="G5823" s="11" t="s">
        <v>131</v>
      </c>
      <c r="H5823" s="11" t="s">
        <v>49</v>
      </c>
      <c r="I5823" s="11" t="s">
        <v>132</v>
      </c>
      <c r="J5823" s="11" t="s">
        <v>159</v>
      </c>
      <c r="K5823" s="11" t="str">
        <f>IFERROR(INDEX('EDC Component Dictionary'!$C$5:$C$37,MATCH('Rates Database'!J5823,'EDC Component Dictionary'!$B$5:$B$37,0)), "Energy Supply")</f>
        <v>Distribution System</v>
      </c>
      <c r="L5823" s="12">
        <v>0</v>
      </c>
      <c r="M5823" s="12"/>
    </row>
    <row r="5824" spans="1:13" x14ac:dyDescent="0.3">
      <c r="A5824" s="18">
        <v>5822</v>
      </c>
      <c r="B5824" s="18">
        <f t="shared" si="180"/>
        <v>2021</v>
      </c>
      <c r="C5824" s="17">
        <v>44409</v>
      </c>
      <c r="D5824" s="18" t="s">
        <v>130</v>
      </c>
      <c r="E5824" s="18" t="s">
        <v>164</v>
      </c>
      <c r="F5824" s="18" t="str">
        <f t="shared" si="181"/>
        <v>National Grid-Service Quality (SQ)-44409</v>
      </c>
      <c r="G5824" s="11" t="s">
        <v>131</v>
      </c>
      <c r="H5824" s="11" t="s">
        <v>49</v>
      </c>
      <c r="I5824" s="11" t="s">
        <v>132</v>
      </c>
      <c r="J5824" s="11" t="s">
        <v>159</v>
      </c>
      <c r="K5824" s="11" t="str">
        <f>IFERROR(INDEX('EDC Component Dictionary'!$C$5:$C$37,MATCH('Rates Database'!J5824,'EDC Component Dictionary'!$B$5:$B$37,0)), "Energy Supply")</f>
        <v>Distribution System</v>
      </c>
      <c r="L5824" s="12">
        <v>0</v>
      </c>
      <c r="M5824" s="12"/>
    </row>
    <row r="5825" spans="1:13" x14ac:dyDescent="0.3">
      <c r="A5825" s="18">
        <v>5823</v>
      </c>
      <c r="B5825" s="18">
        <f t="shared" si="180"/>
        <v>2021</v>
      </c>
      <c r="C5825" s="17">
        <v>44378</v>
      </c>
      <c r="D5825" s="18" t="s">
        <v>130</v>
      </c>
      <c r="E5825" s="18" t="s">
        <v>164</v>
      </c>
      <c r="F5825" s="18" t="str">
        <f t="shared" si="181"/>
        <v>National Grid-Service Quality (SQ)-44378</v>
      </c>
      <c r="G5825" s="11" t="s">
        <v>131</v>
      </c>
      <c r="H5825" s="11" t="s">
        <v>49</v>
      </c>
      <c r="I5825" s="11" t="s">
        <v>132</v>
      </c>
      <c r="J5825" s="11" t="s">
        <v>159</v>
      </c>
      <c r="K5825" s="11" t="str">
        <f>IFERROR(INDEX('EDC Component Dictionary'!$C$5:$C$37,MATCH('Rates Database'!J5825,'EDC Component Dictionary'!$B$5:$B$37,0)), "Energy Supply")</f>
        <v>Distribution System</v>
      </c>
      <c r="L5825" s="12">
        <v>0</v>
      </c>
      <c r="M5825" s="12"/>
    </row>
    <row r="5826" spans="1:13" x14ac:dyDescent="0.3">
      <c r="A5826" s="18">
        <v>5824</v>
      </c>
      <c r="B5826" s="18">
        <f t="shared" si="180"/>
        <v>2021</v>
      </c>
      <c r="C5826" s="17">
        <v>44348</v>
      </c>
      <c r="D5826" s="18" t="s">
        <v>130</v>
      </c>
      <c r="E5826" s="18" t="s">
        <v>164</v>
      </c>
      <c r="F5826" s="18" t="str">
        <f t="shared" si="181"/>
        <v>National Grid-Service Quality (SQ)-44348</v>
      </c>
      <c r="G5826" s="11" t="s">
        <v>131</v>
      </c>
      <c r="H5826" s="11" t="s">
        <v>49</v>
      </c>
      <c r="I5826" s="11" t="s">
        <v>132</v>
      </c>
      <c r="J5826" s="11" t="s">
        <v>159</v>
      </c>
      <c r="K5826" s="11" t="str">
        <f>IFERROR(INDEX('EDC Component Dictionary'!$C$5:$C$37,MATCH('Rates Database'!J5826,'EDC Component Dictionary'!$B$5:$B$37,0)), "Energy Supply")</f>
        <v>Distribution System</v>
      </c>
      <c r="L5826" s="12">
        <v>0</v>
      </c>
      <c r="M5826" s="12"/>
    </row>
    <row r="5827" spans="1:13" x14ac:dyDescent="0.3">
      <c r="A5827" s="18">
        <v>5825</v>
      </c>
      <c r="B5827" s="18">
        <f t="shared" ref="B5827:B5890" si="182">YEAR(C5827)</f>
        <v>2021</v>
      </c>
      <c r="C5827" s="17">
        <v>44317</v>
      </c>
      <c r="D5827" s="18" t="s">
        <v>130</v>
      </c>
      <c r="E5827" s="18" t="s">
        <v>164</v>
      </c>
      <c r="F5827" s="18" t="str">
        <f t="shared" si="181"/>
        <v>National Grid-Service Quality (SQ)-44317</v>
      </c>
      <c r="G5827" s="11" t="s">
        <v>131</v>
      </c>
      <c r="H5827" s="11" t="s">
        <v>49</v>
      </c>
      <c r="I5827" s="11" t="s">
        <v>132</v>
      </c>
      <c r="J5827" s="11" t="s">
        <v>159</v>
      </c>
      <c r="K5827" s="11" t="str">
        <f>IFERROR(INDEX('EDC Component Dictionary'!$C$5:$C$37,MATCH('Rates Database'!J5827,'EDC Component Dictionary'!$B$5:$B$37,0)), "Energy Supply")</f>
        <v>Distribution System</v>
      </c>
      <c r="L5827" s="12">
        <v>-4.0899999999999999E-3</v>
      </c>
      <c r="M5827" s="12"/>
    </row>
    <row r="5828" spans="1:13" x14ac:dyDescent="0.3">
      <c r="A5828" s="18">
        <v>5826</v>
      </c>
      <c r="B5828" s="18">
        <f t="shared" si="182"/>
        <v>2021</v>
      </c>
      <c r="C5828" s="17">
        <v>44287</v>
      </c>
      <c r="D5828" s="18" t="s">
        <v>130</v>
      </c>
      <c r="E5828" s="18" t="s">
        <v>164</v>
      </c>
      <c r="F5828" s="18" t="str">
        <f t="shared" ref="F5828:F5891" si="183">_xlfn.CONCAT(E5828,"-",J5828,"-",C5828)</f>
        <v>National Grid-Service Quality (SQ)-44287</v>
      </c>
      <c r="G5828" s="11" t="s">
        <v>131</v>
      </c>
      <c r="H5828" s="11" t="s">
        <v>49</v>
      </c>
      <c r="I5828" s="11" t="s">
        <v>132</v>
      </c>
      <c r="J5828" s="11" t="s">
        <v>159</v>
      </c>
      <c r="K5828" s="11" t="str">
        <f>IFERROR(INDEX('EDC Component Dictionary'!$C$5:$C$37,MATCH('Rates Database'!J5828,'EDC Component Dictionary'!$B$5:$B$37,0)), "Energy Supply")</f>
        <v>Distribution System</v>
      </c>
      <c r="L5828" s="12">
        <v>0</v>
      </c>
      <c r="M5828" s="12"/>
    </row>
    <row r="5829" spans="1:13" x14ac:dyDescent="0.3">
      <c r="A5829" s="18">
        <v>5827</v>
      </c>
      <c r="B5829" s="18">
        <f t="shared" si="182"/>
        <v>2021</v>
      </c>
      <c r="C5829" s="17">
        <v>44256</v>
      </c>
      <c r="D5829" s="18" t="s">
        <v>130</v>
      </c>
      <c r="E5829" s="18" t="s">
        <v>164</v>
      </c>
      <c r="F5829" s="18" t="str">
        <f t="shared" si="183"/>
        <v>National Grid-Service Quality (SQ)-44256</v>
      </c>
      <c r="G5829" s="11" t="s">
        <v>131</v>
      </c>
      <c r="H5829" s="11" t="s">
        <v>49</v>
      </c>
      <c r="I5829" s="11" t="s">
        <v>132</v>
      </c>
      <c r="J5829" s="11" t="s">
        <v>159</v>
      </c>
      <c r="K5829" s="11" t="str">
        <f>IFERROR(INDEX('EDC Component Dictionary'!$C$5:$C$37,MATCH('Rates Database'!J5829,'EDC Component Dictionary'!$B$5:$B$37,0)), "Energy Supply")</f>
        <v>Distribution System</v>
      </c>
      <c r="L5829" s="12">
        <v>0</v>
      </c>
      <c r="M5829" s="12"/>
    </row>
    <row r="5830" spans="1:13" x14ac:dyDescent="0.3">
      <c r="A5830" s="18">
        <v>5828</v>
      </c>
      <c r="B5830" s="18">
        <f t="shared" si="182"/>
        <v>2021</v>
      </c>
      <c r="C5830" s="17">
        <v>44228</v>
      </c>
      <c r="D5830" s="18" t="s">
        <v>130</v>
      </c>
      <c r="E5830" s="18" t="s">
        <v>164</v>
      </c>
      <c r="F5830" s="18" t="str">
        <f t="shared" si="183"/>
        <v>National Grid-Service Quality (SQ)-44228</v>
      </c>
      <c r="G5830" s="11" t="s">
        <v>131</v>
      </c>
      <c r="H5830" s="11" t="s">
        <v>49</v>
      </c>
      <c r="I5830" s="11" t="s">
        <v>132</v>
      </c>
      <c r="J5830" s="11" t="s">
        <v>159</v>
      </c>
      <c r="K5830" s="11" t="str">
        <f>IFERROR(INDEX('EDC Component Dictionary'!$C$5:$C$37,MATCH('Rates Database'!J5830,'EDC Component Dictionary'!$B$5:$B$37,0)), "Energy Supply")</f>
        <v>Distribution System</v>
      </c>
      <c r="L5830" s="12">
        <v>0</v>
      </c>
      <c r="M5830" s="12"/>
    </row>
    <row r="5831" spans="1:13" x14ac:dyDescent="0.3">
      <c r="A5831" s="18">
        <v>5829</v>
      </c>
      <c r="B5831" s="18">
        <f t="shared" si="182"/>
        <v>2021</v>
      </c>
      <c r="C5831" s="17">
        <v>44197</v>
      </c>
      <c r="D5831" s="18" t="s">
        <v>130</v>
      </c>
      <c r="E5831" s="18" t="s">
        <v>164</v>
      </c>
      <c r="F5831" s="18" t="str">
        <f t="shared" si="183"/>
        <v>National Grid-Service Quality (SQ)-44197</v>
      </c>
      <c r="G5831" s="11" t="s">
        <v>131</v>
      </c>
      <c r="H5831" s="11" t="s">
        <v>49</v>
      </c>
      <c r="I5831" s="11" t="s">
        <v>132</v>
      </c>
      <c r="J5831" s="11" t="s">
        <v>159</v>
      </c>
      <c r="K5831" s="11" t="str">
        <f>IFERROR(INDEX('EDC Component Dictionary'!$C$5:$C$37,MATCH('Rates Database'!J5831,'EDC Component Dictionary'!$B$5:$B$37,0)), "Energy Supply")</f>
        <v>Distribution System</v>
      </c>
      <c r="L5831" s="12">
        <v>0</v>
      </c>
      <c r="M5831" s="12"/>
    </row>
    <row r="5832" spans="1:13" x14ac:dyDescent="0.3">
      <c r="A5832" s="18">
        <v>5830</v>
      </c>
      <c r="B5832" s="18">
        <f t="shared" si="182"/>
        <v>2020</v>
      </c>
      <c r="C5832" s="17">
        <v>44166</v>
      </c>
      <c r="D5832" s="18" t="s">
        <v>130</v>
      </c>
      <c r="E5832" s="18" t="s">
        <v>164</v>
      </c>
      <c r="F5832" s="18" t="str">
        <f t="shared" si="183"/>
        <v>National Grid-Service Quality (SQ)-44166</v>
      </c>
      <c r="G5832" s="11" t="s">
        <v>131</v>
      </c>
      <c r="H5832" s="11" t="s">
        <v>49</v>
      </c>
      <c r="I5832" s="11" t="s">
        <v>132</v>
      </c>
      <c r="J5832" s="11" t="s">
        <v>159</v>
      </c>
      <c r="K5832" s="11" t="str">
        <f>IFERROR(INDEX('EDC Component Dictionary'!$C$5:$C$37,MATCH('Rates Database'!J5832,'EDC Component Dictionary'!$B$5:$B$37,0)), "Energy Supply")</f>
        <v>Distribution System</v>
      </c>
      <c r="L5832" s="12">
        <v>0</v>
      </c>
      <c r="M5832" s="12"/>
    </row>
    <row r="5833" spans="1:13" x14ac:dyDescent="0.3">
      <c r="A5833" s="18">
        <v>5831</v>
      </c>
      <c r="B5833" s="18">
        <f t="shared" si="182"/>
        <v>2020</v>
      </c>
      <c r="C5833" s="17">
        <v>44136</v>
      </c>
      <c r="D5833" s="18" t="s">
        <v>130</v>
      </c>
      <c r="E5833" s="18" t="s">
        <v>164</v>
      </c>
      <c r="F5833" s="18" t="str">
        <f t="shared" si="183"/>
        <v>National Grid-Service Quality (SQ)-44136</v>
      </c>
      <c r="G5833" s="11" t="s">
        <v>131</v>
      </c>
      <c r="H5833" s="11" t="s">
        <v>49</v>
      </c>
      <c r="I5833" s="11" t="s">
        <v>132</v>
      </c>
      <c r="J5833" s="11" t="s">
        <v>159</v>
      </c>
      <c r="K5833" s="11" t="str">
        <f>IFERROR(INDEX('EDC Component Dictionary'!$C$5:$C$37,MATCH('Rates Database'!J5833,'EDC Component Dictionary'!$B$5:$B$37,0)), "Energy Supply")</f>
        <v>Distribution System</v>
      </c>
      <c r="L5833" s="12">
        <v>0</v>
      </c>
      <c r="M5833" s="12"/>
    </row>
    <row r="5834" spans="1:13" x14ac:dyDescent="0.3">
      <c r="A5834" s="18">
        <v>5832</v>
      </c>
      <c r="B5834" s="18">
        <f t="shared" si="182"/>
        <v>2020</v>
      </c>
      <c r="C5834" s="17">
        <v>44105</v>
      </c>
      <c r="D5834" s="18" t="s">
        <v>130</v>
      </c>
      <c r="E5834" s="18" t="s">
        <v>164</v>
      </c>
      <c r="F5834" s="18" t="str">
        <f t="shared" si="183"/>
        <v>National Grid-Service Quality (SQ)-44105</v>
      </c>
      <c r="G5834" s="11" t="s">
        <v>131</v>
      </c>
      <c r="H5834" s="11" t="s">
        <v>49</v>
      </c>
      <c r="I5834" s="11" t="s">
        <v>132</v>
      </c>
      <c r="J5834" s="11" t="s">
        <v>159</v>
      </c>
      <c r="K5834" s="11" t="str">
        <f>IFERROR(INDEX('EDC Component Dictionary'!$C$5:$C$37,MATCH('Rates Database'!J5834,'EDC Component Dictionary'!$B$5:$B$37,0)), "Energy Supply")</f>
        <v>Distribution System</v>
      </c>
      <c r="L5834" s="12">
        <v>0</v>
      </c>
      <c r="M5834" s="12"/>
    </row>
    <row r="5835" spans="1:13" x14ac:dyDescent="0.3">
      <c r="A5835" s="18">
        <v>5833</v>
      </c>
      <c r="B5835" s="18">
        <f t="shared" si="182"/>
        <v>2020</v>
      </c>
      <c r="C5835" s="17">
        <v>44075</v>
      </c>
      <c r="D5835" s="18" t="s">
        <v>130</v>
      </c>
      <c r="E5835" s="18" t="s">
        <v>164</v>
      </c>
      <c r="F5835" s="18" t="str">
        <f t="shared" si="183"/>
        <v>National Grid-Service Quality (SQ)-44075</v>
      </c>
      <c r="G5835" s="11" t="s">
        <v>131</v>
      </c>
      <c r="H5835" s="11" t="s">
        <v>49</v>
      </c>
      <c r="I5835" s="11" t="s">
        <v>132</v>
      </c>
      <c r="J5835" s="11" t="s">
        <v>159</v>
      </c>
      <c r="K5835" s="11" t="str">
        <f>IFERROR(INDEX('EDC Component Dictionary'!$C$5:$C$37,MATCH('Rates Database'!J5835,'EDC Component Dictionary'!$B$5:$B$37,0)), "Energy Supply")</f>
        <v>Distribution System</v>
      </c>
      <c r="L5835" s="12">
        <v>0</v>
      </c>
      <c r="M5835" s="12"/>
    </row>
    <row r="5836" spans="1:13" x14ac:dyDescent="0.3">
      <c r="A5836" s="18">
        <v>5834</v>
      </c>
      <c r="B5836" s="18">
        <f t="shared" si="182"/>
        <v>2020</v>
      </c>
      <c r="C5836" s="17">
        <v>44044</v>
      </c>
      <c r="D5836" s="18" t="s">
        <v>130</v>
      </c>
      <c r="E5836" s="18" t="s">
        <v>164</v>
      </c>
      <c r="F5836" s="18" t="str">
        <f t="shared" si="183"/>
        <v>National Grid-Service Quality (SQ)-44044</v>
      </c>
      <c r="G5836" s="11" t="s">
        <v>131</v>
      </c>
      <c r="H5836" s="11" t="s">
        <v>49</v>
      </c>
      <c r="I5836" s="11" t="s">
        <v>132</v>
      </c>
      <c r="J5836" s="11" t="s">
        <v>159</v>
      </c>
      <c r="K5836" s="11" t="str">
        <f>IFERROR(INDEX('EDC Component Dictionary'!$C$5:$C$37,MATCH('Rates Database'!J5836,'EDC Component Dictionary'!$B$5:$B$37,0)), "Energy Supply")</f>
        <v>Distribution System</v>
      </c>
      <c r="L5836" s="12">
        <v>0</v>
      </c>
      <c r="M5836" s="12"/>
    </row>
    <row r="5837" spans="1:13" x14ac:dyDescent="0.3">
      <c r="A5837" s="18">
        <v>5835</v>
      </c>
      <c r="B5837" s="18">
        <f t="shared" si="182"/>
        <v>2020</v>
      </c>
      <c r="C5837" s="17">
        <v>44013</v>
      </c>
      <c r="D5837" s="18" t="s">
        <v>130</v>
      </c>
      <c r="E5837" s="18" t="s">
        <v>164</v>
      </c>
      <c r="F5837" s="18" t="str">
        <f t="shared" si="183"/>
        <v>National Grid-Service Quality (SQ)-44013</v>
      </c>
      <c r="G5837" s="11" t="s">
        <v>131</v>
      </c>
      <c r="H5837" s="11" t="s">
        <v>49</v>
      </c>
      <c r="I5837" s="11" t="s">
        <v>132</v>
      </c>
      <c r="J5837" s="11" t="s">
        <v>159</v>
      </c>
      <c r="K5837" s="11" t="str">
        <f>IFERROR(INDEX('EDC Component Dictionary'!$C$5:$C$37,MATCH('Rates Database'!J5837,'EDC Component Dictionary'!$B$5:$B$37,0)), "Energy Supply")</f>
        <v>Distribution System</v>
      </c>
      <c r="L5837" s="12">
        <v>0</v>
      </c>
      <c r="M5837" s="12"/>
    </row>
    <row r="5838" spans="1:13" x14ac:dyDescent="0.3">
      <c r="A5838" s="18">
        <v>5836</v>
      </c>
      <c r="B5838" s="18">
        <f t="shared" si="182"/>
        <v>2020</v>
      </c>
      <c r="C5838" s="17">
        <v>43983</v>
      </c>
      <c r="D5838" s="18" t="s">
        <v>130</v>
      </c>
      <c r="E5838" s="18" t="s">
        <v>164</v>
      </c>
      <c r="F5838" s="18" t="str">
        <f t="shared" si="183"/>
        <v>National Grid-Service Quality (SQ)-43983</v>
      </c>
      <c r="G5838" s="11" t="s">
        <v>131</v>
      </c>
      <c r="H5838" s="11" t="s">
        <v>49</v>
      </c>
      <c r="I5838" s="11" t="s">
        <v>132</v>
      </c>
      <c r="J5838" s="11" t="s">
        <v>159</v>
      </c>
      <c r="K5838" s="11" t="str">
        <f>IFERROR(INDEX('EDC Component Dictionary'!$C$5:$C$37,MATCH('Rates Database'!J5838,'EDC Component Dictionary'!$B$5:$B$37,0)), "Energy Supply")</f>
        <v>Distribution System</v>
      </c>
      <c r="L5838" s="12">
        <v>0</v>
      </c>
      <c r="M5838" s="12"/>
    </row>
    <row r="5839" spans="1:13" x14ac:dyDescent="0.3">
      <c r="A5839" s="18">
        <v>5837</v>
      </c>
      <c r="B5839" s="18">
        <f t="shared" si="182"/>
        <v>2020</v>
      </c>
      <c r="C5839" s="17">
        <v>43952</v>
      </c>
      <c r="D5839" s="18" t="s">
        <v>130</v>
      </c>
      <c r="E5839" s="18" t="s">
        <v>164</v>
      </c>
      <c r="F5839" s="18" t="str">
        <f t="shared" si="183"/>
        <v>National Grid-Service Quality (SQ)-43952</v>
      </c>
      <c r="G5839" s="11" t="s">
        <v>131</v>
      </c>
      <c r="H5839" s="11" t="s">
        <v>49</v>
      </c>
      <c r="I5839" s="11" t="s">
        <v>132</v>
      </c>
      <c r="J5839" s="11" t="s">
        <v>159</v>
      </c>
      <c r="K5839" s="11" t="str">
        <f>IFERROR(INDEX('EDC Component Dictionary'!$C$5:$C$37,MATCH('Rates Database'!J5839,'EDC Component Dictionary'!$B$5:$B$37,0)), "Energy Supply")</f>
        <v>Distribution System</v>
      </c>
      <c r="L5839" s="12">
        <v>0</v>
      </c>
      <c r="M5839" s="12"/>
    </row>
    <row r="5840" spans="1:13" x14ac:dyDescent="0.3">
      <c r="A5840" s="18">
        <v>5838</v>
      </c>
      <c r="B5840" s="18">
        <f t="shared" si="182"/>
        <v>2020</v>
      </c>
      <c r="C5840" s="17">
        <v>43922</v>
      </c>
      <c r="D5840" s="18" t="s">
        <v>130</v>
      </c>
      <c r="E5840" s="18" t="s">
        <v>164</v>
      </c>
      <c r="F5840" s="18" t="str">
        <f t="shared" si="183"/>
        <v>National Grid-Service Quality (SQ)-43922</v>
      </c>
      <c r="G5840" s="11" t="s">
        <v>131</v>
      </c>
      <c r="H5840" s="11" t="s">
        <v>49</v>
      </c>
      <c r="I5840" s="11" t="s">
        <v>132</v>
      </c>
      <c r="J5840" s="11" t="s">
        <v>159</v>
      </c>
      <c r="K5840" s="11" t="str">
        <f>IFERROR(INDEX('EDC Component Dictionary'!$C$5:$C$37,MATCH('Rates Database'!J5840,'EDC Component Dictionary'!$B$5:$B$37,0)), "Energy Supply")</f>
        <v>Distribution System</v>
      </c>
      <c r="L5840" s="12">
        <v>0</v>
      </c>
      <c r="M5840" s="12"/>
    </row>
    <row r="5841" spans="1:13" x14ac:dyDescent="0.3">
      <c r="A5841" s="18">
        <v>5839</v>
      </c>
      <c r="B5841" s="18">
        <f t="shared" si="182"/>
        <v>2020</v>
      </c>
      <c r="C5841" s="17">
        <v>43891</v>
      </c>
      <c r="D5841" s="18" t="s">
        <v>130</v>
      </c>
      <c r="E5841" s="18" t="s">
        <v>164</v>
      </c>
      <c r="F5841" s="18" t="str">
        <f t="shared" si="183"/>
        <v>National Grid-Service Quality (SQ)-43891</v>
      </c>
      <c r="G5841" s="11" t="s">
        <v>131</v>
      </c>
      <c r="H5841" s="11" t="s">
        <v>49</v>
      </c>
      <c r="I5841" s="11" t="s">
        <v>132</v>
      </c>
      <c r="J5841" s="11" t="s">
        <v>159</v>
      </c>
      <c r="K5841" s="11" t="str">
        <f>IFERROR(INDEX('EDC Component Dictionary'!$C$5:$C$37,MATCH('Rates Database'!J5841,'EDC Component Dictionary'!$B$5:$B$37,0)), "Energy Supply")</f>
        <v>Distribution System</v>
      </c>
      <c r="L5841" s="12">
        <v>0</v>
      </c>
      <c r="M5841" s="12"/>
    </row>
    <row r="5842" spans="1:13" x14ac:dyDescent="0.3">
      <c r="A5842" s="18">
        <v>5840</v>
      </c>
      <c r="B5842" s="18">
        <f t="shared" si="182"/>
        <v>2020</v>
      </c>
      <c r="C5842" s="17">
        <v>43862</v>
      </c>
      <c r="D5842" s="18" t="s">
        <v>130</v>
      </c>
      <c r="E5842" s="18" t="s">
        <v>164</v>
      </c>
      <c r="F5842" s="18" t="str">
        <f t="shared" si="183"/>
        <v>National Grid-Service Quality (SQ)-43862</v>
      </c>
      <c r="G5842" s="11" t="s">
        <v>131</v>
      </c>
      <c r="H5842" s="11" t="s">
        <v>49</v>
      </c>
      <c r="I5842" s="11" t="s">
        <v>132</v>
      </c>
      <c r="J5842" s="11" t="s">
        <v>159</v>
      </c>
      <c r="K5842" s="11" t="str">
        <f>IFERROR(INDEX('EDC Component Dictionary'!$C$5:$C$37,MATCH('Rates Database'!J5842,'EDC Component Dictionary'!$B$5:$B$37,0)), "Energy Supply")</f>
        <v>Distribution System</v>
      </c>
      <c r="L5842" s="12">
        <v>0</v>
      </c>
      <c r="M5842" s="12"/>
    </row>
    <row r="5843" spans="1:13" x14ac:dyDescent="0.3">
      <c r="A5843" s="18">
        <v>5841</v>
      </c>
      <c r="B5843" s="18">
        <f t="shared" si="182"/>
        <v>2020</v>
      </c>
      <c r="C5843" s="17">
        <v>43831</v>
      </c>
      <c r="D5843" s="18" t="s">
        <v>130</v>
      </c>
      <c r="E5843" s="18" t="s">
        <v>164</v>
      </c>
      <c r="F5843" s="18" t="str">
        <f t="shared" si="183"/>
        <v>National Grid-Service Quality (SQ)-43831</v>
      </c>
      <c r="G5843" s="11" t="s">
        <v>131</v>
      </c>
      <c r="H5843" s="11" t="s">
        <v>49</v>
      </c>
      <c r="I5843" s="11" t="s">
        <v>132</v>
      </c>
      <c r="J5843" s="11" t="s">
        <v>159</v>
      </c>
      <c r="K5843" s="11" t="str">
        <f>IFERROR(INDEX('EDC Component Dictionary'!$C$5:$C$37,MATCH('Rates Database'!J5843,'EDC Component Dictionary'!$B$5:$B$37,0)), "Energy Supply")</f>
        <v>Distribution System</v>
      </c>
      <c r="L5843" s="12">
        <v>0</v>
      </c>
      <c r="M5843" s="12"/>
    </row>
    <row r="5844" spans="1:13" x14ac:dyDescent="0.3">
      <c r="A5844" s="18">
        <v>5842</v>
      </c>
      <c r="B5844" s="18">
        <f t="shared" si="182"/>
        <v>2019</v>
      </c>
      <c r="C5844" s="17">
        <v>43800</v>
      </c>
      <c r="D5844" s="18" t="s">
        <v>130</v>
      </c>
      <c r="E5844" s="18" t="s">
        <v>164</v>
      </c>
      <c r="F5844" s="18" t="str">
        <f t="shared" si="183"/>
        <v>National Grid-Service Quality (SQ)-43800</v>
      </c>
      <c r="G5844" s="11" t="s">
        <v>131</v>
      </c>
      <c r="H5844" s="11" t="s">
        <v>49</v>
      </c>
      <c r="I5844" s="11" t="s">
        <v>132</v>
      </c>
      <c r="J5844" s="11" t="s">
        <v>159</v>
      </c>
      <c r="K5844" s="11" t="str">
        <f>IFERROR(INDEX('EDC Component Dictionary'!$C$5:$C$37,MATCH('Rates Database'!J5844,'EDC Component Dictionary'!$B$5:$B$37,0)), "Energy Supply")</f>
        <v>Distribution System</v>
      </c>
      <c r="L5844" s="12">
        <v>0</v>
      </c>
      <c r="M5844" s="12"/>
    </row>
    <row r="5845" spans="1:13" x14ac:dyDescent="0.3">
      <c r="A5845" s="18">
        <v>5843</v>
      </c>
      <c r="B5845" s="18">
        <f t="shared" si="182"/>
        <v>2019</v>
      </c>
      <c r="C5845" s="17">
        <v>43770</v>
      </c>
      <c r="D5845" s="18" t="s">
        <v>130</v>
      </c>
      <c r="E5845" s="18" t="s">
        <v>164</v>
      </c>
      <c r="F5845" s="18" t="str">
        <f t="shared" si="183"/>
        <v>National Grid-Service Quality (SQ)-43770</v>
      </c>
      <c r="G5845" s="11" t="s">
        <v>131</v>
      </c>
      <c r="H5845" s="11" t="s">
        <v>49</v>
      </c>
      <c r="I5845" s="11" t="s">
        <v>132</v>
      </c>
      <c r="J5845" s="11" t="s">
        <v>159</v>
      </c>
      <c r="K5845" s="11" t="str">
        <f>IFERROR(INDEX('EDC Component Dictionary'!$C$5:$C$37,MATCH('Rates Database'!J5845,'EDC Component Dictionary'!$B$5:$B$37,0)), "Energy Supply")</f>
        <v>Distribution System</v>
      </c>
      <c r="L5845" s="12">
        <v>0</v>
      </c>
      <c r="M5845" s="12"/>
    </row>
    <row r="5846" spans="1:13" x14ac:dyDescent="0.3">
      <c r="A5846" s="18">
        <v>5844</v>
      </c>
      <c r="B5846" s="18">
        <f t="shared" si="182"/>
        <v>2019</v>
      </c>
      <c r="C5846" s="17">
        <v>43739</v>
      </c>
      <c r="D5846" s="18" t="s">
        <v>130</v>
      </c>
      <c r="E5846" s="18" t="s">
        <v>164</v>
      </c>
      <c r="F5846" s="18" t="str">
        <f t="shared" si="183"/>
        <v>National Grid-Service Quality (SQ)-43739</v>
      </c>
      <c r="G5846" s="11" t="s">
        <v>131</v>
      </c>
      <c r="H5846" s="11" t="s">
        <v>49</v>
      </c>
      <c r="I5846" s="11" t="s">
        <v>132</v>
      </c>
      <c r="J5846" s="11" t="s">
        <v>159</v>
      </c>
      <c r="K5846" s="11" t="str">
        <f>IFERROR(INDEX('EDC Component Dictionary'!$C$5:$C$37,MATCH('Rates Database'!J5846,'EDC Component Dictionary'!$B$5:$B$37,0)), "Energy Supply")</f>
        <v>Distribution System</v>
      </c>
      <c r="L5846" s="12">
        <v>0</v>
      </c>
      <c r="M5846" s="12"/>
    </row>
    <row r="5847" spans="1:13" x14ac:dyDescent="0.3">
      <c r="A5847" s="18">
        <v>5845</v>
      </c>
      <c r="B5847" s="18">
        <f t="shared" si="182"/>
        <v>2019</v>
      </c>
      <c r="C5847" s="17">
        <v>43709</v>
      </c>
      <c r="D5847" s="18" t="s">
        <v>130</v>
      </c>
      <c r="E5847" s="18" t="s">
        <v>164</v>
      </c>
      <c r="F5847" s="18" t="str">
        <f t="shared" si="183"/>
        <v>National Grid-Service Quality (SQ)-43709</v>
      </c>
      <c r="G5847" s="11" t="s">
        <v>131</v>
      </c>
      <c r="H5847" s="11" t="s">
        <v>49</v>
      </c>
      <c r="I5847" s="11" t="s">
        <v>132</v>
      </c>
      <c r="J5847" s="11" t="s">
        <v>159</v>
      </c>
      <c r="K5847" s="11" t="str">
        <f>IFERROR(INDEX('EDC Component Dictionary'!$C$5:$C$37,MATCH('Rates Database'!J5847,'EDC Component Dictionary'!$B$5:$B$37,0)), "Energy Supply")</f>
        <v>Distribution System</v>
      </c>
      <c r="L5847" s="12">
        <v>0</v>
      </c>
      <c r="M5847" s="12"/>
    </row>
    <row r="5848" spans="1:13" x14ac:dyDescent="0.3">
      <c r="A5848" s="18">
        <v>5846</v>
      </c>
      <c r="B5848" s="18">
        <f t="shared" si="182"/>
        <v>2019</v>
      </c>
      <c r="C5848" s="17">
        <v>43678</v>
      </c>
      <c r="D5848" s="18" t="s">
        <v>130</v>
      </c>
      <c r="E5848" s="18" t="s">
        <v>164</v>
      </c>
      <c r="F5848" s="18" t="str">
        <f t="shared" si="183"/>
        <v>National Grid-Service Quality (SQ)-43678</v>
      </c>
      <c r="G5848" s="11" t="s">
        <v>131</v>
      </c>
      <c r="H5848" s="11" t="s">
        <v>49</v>
      </c>
      <c r="I5848" s="11" t="s">
        <v>132</v>
      </c>
      <c r="J5848" s="11" t="s">
        <v>159</v>
      </c>
      <c r="K5848" s="11" t="str">
        <f>IFERROR(INDEX('EDC Component Dictionary'!$C$5:$C$37,MATCH('Rates Database'!J5848,'EDC Component Dictionary'!$B$5:$B$37,0)), "Energy Supply")</f>
        <v>Distribution System</v>
      </c>
      <c r="L5848" s="12">
        <v>0</v>
      </c>
      <c r="M5848" s="12"/>
    </row>
    <row r="5849" spans="1:13" x14ac:dyDescent="0.3">
      <c r="A5849" s="18">
        <v>5847</v>
      </c>
      <c r="B5849" s="18">
        <f t="shared" si="182"/>
        <v>2019</v>
      </c>
      <c r="C5849" s="17">
        <v>43647</v>
      </c>
      <c r="D5849" s="18" t="s">
        <v>130</v>
      </c>
      <c r="E5849" s="18" t="s">
        <v>164</v>
      </c>
      <c r="F5849" s="18" t="str">
        <f t="shared" si="183"/>
        <v>National Grid-Service Quality (SQ)-43647</v>
      </c>
      <c r="G5849" s="11" t="s">
        <v>131</v>
      </c>
      <c r="H5849" s="11" t="s">
        <v>49</v>
      </c>
      <c r="I5849" s="11" t="s">
        <v>132</v>
      </c>
      <c r="J5849" s="11" t="s">
        <v>159</v>
      </c>
      <c r="K5849" s="11" t="str">
        <f>IFERROR(INDEX('EDC Component Dictionary'!$C$5:$C$37,MATCH('Rates Database'!J5849,'EDC Component Dictionary'!$B$5:$B$37,0)), "Energy Supply")</f>
        <v>Distribution System</v>
      </c>
      <c r="L5849" s="12">
        <v>0</v>
      </c>
      <c r="M5849" s="12"/>
    </row>
    <row r="5850" spans="1:13" x14ac:dyDescent="0.3">
      <c r="A5850" s="18">
        <v>5848</v>
      </c>
      <c r="B5850" s="18">
        <f t="shared" si="182"/>
        <v>2019</v>
      </c>
      <c r="C5850" s="17">
        <v>43617</v>
      </c>
      <c r="D5850" s="18" t="s">
        <v>130</v>
      </c>
      <c r="E5850" s="18" t="s">
        <v>164</v>
      </c>
      <c r="F5850" s="18" t="str">
        <f t="shared" si="183"/>
        <v>National Grid-Service Quality (SQ)-43617</v>
      </c>
      <c r="G5850" s="11" t="s">
        <v>131</v>
      </c>
      <c r="H5850" s="11" t="s">
        <v>49</v>
      </c>
      <c r="I5850" s="11" t="s">
        <v>132</v>
      </c>
      <c r="J5850" s="11" t="s">
        <v>159</v>
      </c>
      <c r="K5850" s="11" t="str">
        <f>IFERROR(INDEX('EDC Component Dictionary'!$C$5:$C$37,MATCH('Rates Database'!J5850,'EDC Component Dictionary'!$B$5:$B$37,0)), "Energy Supply")</f>
        <v>Distribution System</v>
      </c>
      <c r="L5850" s="12">
        <v>0</v>
      </c>
      <c r="M5850" s="12"/>
    </row>
    <row r="5851" spans="1:13" x14ac:dyDescent="0.3">
      <c r="A5851" s="18">
        <v>5849</v>
      </c>
      <c r="B5851" s="18">
        <f t="shared" si="182"/>
        <v>2019</v>
      </c>
      <c r="C5851" s="17">
        <v>43586</v>
      </c>
      <c r="D5851" s="18" t="s">
        <v>130</v>
      </c>
      <c r="E5851" s="18" t="s">
        <v>164</v>
      </c>
      <c r="F5851" s="18" t="str">
        <f t="shared" si="183"/>
        <v>National Grid-Service Quality (SQ)-43586</v>
      </c>
      <c r="G5851" s="11" t="s">
        <v>131</v>
      </c>
      <c r="H5851" s="11" t="s">
        <v>49</v>
      </c>
      <c r="I5851" s="11" t="s">
        <v>132</v>
      </c>
      <c r="J5851" s="11" t="s">
        <v>159</v>
      </c>
      <c r="K5851" s="11" t="str">
        <f>IFERROR(INDEX('EDC Component Dictionary'!$C$5:$C$37,MATCH('Rates Database'!J5851,'EDC Component Dictionary'!$B$5:$B$37,0)), "Energy Supply")</f>
        <v>Distribution System</v>
      </c>
      <c r="L5851" s="12">
        <v>0</v>
      </c>
      <c r="M5851" s="12"/>
    </row>
    <row r="5852" spans="1:13" x14ac:dyDescent="0.3">
      <c r="A5852" s="18">
        <v>5850</v>
      </c>
      <c r="B5852" s="18">
        <f t="shared" si="182"/>
        <v>2019</v>
      </c>
      <c r="C5852" s="17">
        <v>43556</v>
      </c>
      <c r="D5852" s="18" t="s">
        <v>130</v>
      </c>
      <c r="E5852" s="18" t="s">
        <v>164</v>
      </c>
      <c r="F5852" s="18" t="str">
        <f t="shared" si="183"/>
        <v>National Grid-Service Quality (SQ)-43556</v>
      </c>
      <c r="G5852" s="11" t="s">
        <v>131</v>
      </c>
      <c r="H5852" s="11" t="s">
        <v>49</v>
      </c>
      <c r="I5852" s="11" t="s">
        <v>132</v>
      </c>
      <c r="J5852" s="11" t="s">
        <v>159</v>
      </c>
      <c r="K5852" s="11" t="str">
        <f>IFERROR(INDEX('EDC Component Dictionary'!$C$5:$C$37,MATCH('Rates Database'!J5852,'EDC Component Dictionary'!$B$5:$B$37,0)), "Energy Supply")</f>
        <v>Distribution System</v>
      </c>
      <c r="L5852" s="12">
        <v>0</v>
      </c>
      <c r="M5852" s="12"/>
    </row>
    <row r="5853" spans="1:13" x14ac:dyDescent="0.3">
      <c r="A5853" s="18">
        <v>5851</v>
      </c>
      <c r="B5853" s="18">
        <f t="shared" si="182"/>
        <v>2019</v>
      </c>
      <c r="C5853" s="17">
        <v>43525</v>
      </c>
      <c r="D5853" s="18" t="s">
        <v>130</v>
      </c>
      <c r="E5853" s="18" t="s">
        <v>164</v>
      </c>
      <c r="F5853" s="18" t="str">
        <f t="shared" si="183"/>
        <v>National Grid-Service Quality (SQ)-43525</v>
      </c>
      <c r="G5853" s="11" t="s">
        <v>131</v>
      </c>
      <c r="H5853" s="11" t="s">
        <v>49</v>
      </c>
      <c r="I5853" s="11" t="s">
        <v>132</v>
      </c>
      <c r="J5853" s="11" t="s">
        <v>159</v>
      </c>
      <c r="K5853" s="11" t="str">
        <f>IFERROR(INDEX('EDC Component Dictionary'!$C$5:$C$37,MATCH('Rates Database'!J5853,'EDC Component Dictionary'!$B$5:$B$37,0)), "Energy Supply")</f>
        <v>Distribution System</v>
      </c>
      <c r="L5853" s="12">
        <v>0</v>
      </c>
      <c r="M5853" s="12"/>
    </row>
    <row r="5854" spans="1:13" x14ac:dyDescent="0.3">
      <c r="A5854" s="18">
        <v>5852</v>
      </c>
      <c r="B5854" s="18">
        <f t="shared" si="182"/>
        <v>2019</v>
      </c>
      <c r="C5854" s="17">
        <v>43497</v>
      </c>
      <c r="D5854" s="18" t="s">
        <v>130</v>
      </c>
      <c r="E5854" s="18" t="s">
        <v>164</v>
      </c>
      <c r="F5854" s="18" t="str">
        <f t="shared" si="183"/>
        <v>National Grid-Service Quality (SQ)-43497</v>
      </c>
      <c r="G5854" s="11" t="s">
        <v>131</v>
      </c>
      <c r="H5854" s="11" t="s">
        <v>49</v>
      </c>
      <c r="I5854" s="11" t="s">
        <v>132</v>
      </c>
      <c r="J5854" s="11" t="s">
        <v>159</v>
      </c>
      <c r="K5854" s="11" t="str">
        <f>IFERROR(INDEX('EDC Component Dictionary'!$C$5:$C$37,MATCH('Rates Database'!J5854,'EDC Component Dictionary'!$B$5:$B$37,0)), "Energy Supply")</f>
        <v>Distribution System</v>
      </c>
      <c r="L5854" s="12">
        <v>0</v>
      </c>
      <c r="M5854" s="12"/>
    </row>
    <row r="5855" spans="1:13" x14ac:dyDescent="0.3">
      <c r="A5855" s="18">
        <v>5853</v>
      </c>
      <c r="B5855" s="18">
        <f t="shared" si="182"/>
        <v>2019</v>
      </c>
      <c r="C5855" s="17">
        <v>43466</v>
      </c>
      <c r="D5855" s="18" t="s">
        <v>130</v>
      </c>
      <c r="E5855" s="18" t="s">
        <v>164</v>
      </c>
      <c r="F5855" s="18" t="str">
        <f t="shared" si="183"/>
        <v>National Grid-Service Quality (SQ)-43466</v>
      </c>
      <c r="G5855" s="11" t="s">
        <v>131</v>
      </c>
      <c r="H5855" s="11" t="s">
        <v>49</v>
      </c>
      <c r="I5855" s="11" t="s">
        <v>132</v>
      </c>
      <c r="J5855" s="11" t="s">
        <v>159</v>
      </c>
      <c r="K5855" s="11" t="str">
        <f>IFERROR(INDEX('EDC Component Dictionary'!$C$5:$C$37,MATCH('Rates Database'!J5855,'EDC Component Dictionary'!$B$5:$B$37,0)), "Energy Supply")</f>
        <v>Distribution System</v>
      </c>
      <c r="L5855" s="12">
        <v>0</v>
      </c>
      <c r="M5855" s="12"/>
    </row>
    <row r="5856" spans="1:13" x14ac:dyDescent="0.3">
      <c r="A5856" s="18">
        <v>5854</v>
      </c>
      <c r="B5856" s="18">
        <f t="shared" si="182"/>
        <v>2024</v>
      </c>
      <c r="C5856" s="17">
        <v>45352</v>
      </c>
      <c r="D5856" s="18" t="s">
        <v>130</v>
      </c>
      <c r="E5856" s="18" t="s">
        <v>95</v>
      </c>
      <c r="F5856" s="18" t="str">
        <f t="shared" si="183"/>
        <v>Eversource_WMA-Customer Charge-45352</v>
      </c>
      <c r="G5856" s="11" t="s">
        <v>131</v>
      </c>
      <c r="H5856" s="11" t="s">
        <v>56</v>
      </c>
      <c r="I5856" s="11" t="s">
        <v>56</v>
      </c>
      <c r="J5856" s="11" t="s">
        <v>56</v>
      </c>
      <c r="K5856" s="11" t="str">
        <f>IFERROR(INDEX('EDC Component Dictionary'!$C$5:$C$37,MATCH('Rates Database'!J5856,'EDC Component Dictionary'!$B$5:$B$37,0)), "Energy Supply")</f>
        <v>Distribution System</v>
      </c>
      <c r="L5856" s="12"/>
      <c r="M5856" s="12">
        <v>10</v>
      </c>
    </row>
    <row r="5857" spans="1:13" x14ac:dyDescent="0.3">
      <c r="A5857" s="18">
        <v>5855</v>
      </c>
      <c r="B5857" s="18">
        <f t="shared" si="182"/>
        <v>2024</v>
      </c>
      <c r="C5857" s="17">
        <v>45323</v>
      </c>
      <c r="D5857" s="18" t="s">
        <v>130</v>
      </c>
      <c r="E5857" s="18" t="s">
        <v>95</v>
      </c>
      <c r="F5857" s="18" t="str">
        <f t="shared" si="183"/>
        <v>Eversource_WMA-Customer Charge-45323</v>
      </c>
      <c r="G5857" s="11" t="s">
        <v>131</v>
      </c>
      <c r="H5857" s="11" t="s">
        <v>56</v>
      </c>
      <c r="I5857" s="11" t="s">
        <v>56</v>
      </c>
      <c r="J5857" s="11" t="s">
        <v>56</v>
      </c>
      <c r="K5857" s="11" t="str">
        <f>IFERROR(INDEX('EDC Component Dictionary'!$C$5:$C$37,MATCH('Rates Database'!J5857,'EDC Component Dictionary'!$B$5:$B$37,0)), "Energy Supply")</f>
        <v>Distribution System</v>
      </c>
      <c r="L5857" s="12"/>
      <c r="M5857" s="12">
        <v>10</v>
      </c>
    </row>
    <row r="5858" spans="1:13" x14ac:dyDescent="0.3">
      <c r="A5858" s="18">
        <v>5856</v>
      </c>
      <c r="B5858" s="18">
        <f t="shared" si="182"/>
        <v>2024</v>
      </c>
      <c r="C5858" s="17">
        <v>45292</v>
      </c>
      <c r="D5858" s="18" t="s">
        <v>130</v>
      </c>
      <c r="E5858" s="18" t="s">
        <v>95</v>
      </c>
      <c r="F5858" s="18" t="str">
        <f t="shared" si="183"/>
        <v>Eversource_WMA-Customer Charge-45292</v>
      </c>
      <c r="G5858" s="11" t="s">
        <v>131</v>
      </c>
      <c r="H5858" s="11" t="s">
        <v>56</v>
      </c>
      <c r="I5858" s="11" t="s">
        <v>56</v>
      </c>
      <c r="J5858" s="11" t="s">
        <v>56</v>
      </c>
      <c r="K5858" s="11" t="str">
        <f>IFERROR(INDEX('EDC Component Dictionary'!$C$5:$C$37,MATCH('Rates Database'!J5858,'EDC Component Dictionary'!$B$5:$B$37,0)), "Energy Supply")</f>
        <v>Distribution System</v>
      </c>
      <c r="L5858" s="12"/>
      <c r="M5858" s="12">
        <v>10</v>
      </c>
    </row>
    <row r="5859" spans="1:13" x14ac:dyDescent="0.3">
      <c r="A5859" s="18">
        <v>5857</v>
      </c>
      <c r="B5859" s="18">
        <f t="shared" si="182"/>
        <v>2023</v>
      </c>
      <c r="C5859" s="17">
        <v>45261</v>
      </c>
      <c r="D5859" s="18" t="s">
        <v>130</v>
      </c>
      <c r="E5859" s="18" t="s">
        <v>95</v>
      </c>
      <c r="F5859" s="18" t="str">
        <f t="shared" si="183"/>
        <v>Eversource_WMA-Customer Charge-45261</v>
      </c>
      <c r="G5859" s="11" t="s">
        <v>131</v>
      </c>
      <c r="H5859" s="11" t="s">
        <v>56</v>
      </c>
      <c r="I5859" s="11" t="s">
        <v>56</v>
      </c>
      <c r="J5859" s="11" t="s">
        <v>56</v>
      </c>
      <c r="K5859" s="11" t="str">
        <f>IFERROR(INDEX('EDC Component Dictionary'!$C$5:$C$37,MATCH('Rates Database'!J5859,'EDC Component Dictionary'!$B$5:$B$37,0)), "Energy Supply")</f>
        <v>Distribution System</v>
      </c>
      <c r="L5859" s="12"/>
      <c r="M5859" s="12">
        <v>10</v>
      </c>
    </row>
    <row r="5860" spans="1:13" x14ac:dyDescent="0.3">
      <c r="A5860" s="18">
        <v>5858</v>
      </c>
      <c r="B5860" s="18">
        <f t="shared" si="182"/>
        <v>2023</v>
      </c>
      <c r="C5860" s="17">
        <v>45231</v>
      </c>
      <c r="D5860" s="18" t="s">
        <v>130</v>
      </c>
      <c r="E5860" s="18" t="s">
        <v>95</v>
      </c>
      <c r="F5860" s="18" t="str">
        <f t="shared" si="183"/>
        <v>Eversource_WMA-Customer Charge-45231</v>
      </c>
      <c r="G5860" s="11" t="s">
        <v>131</v>
      </c>
      <c r="H5860" s="11" t="s">
        <v>56</v>
      </c>
      <c r="I5860" s="11" t="s">
        <v>56</v>
      </c>
      <c r="J5860" s="11" t="s">
        <v>56</v>
      </c>
      <c r="K5860" s="11" t="str">
        <f>IFERROR(INDEX('EDC Component Dictionary'!$C$5:$C$37,MATCH('Rates Database'!J5860,'EDC Component Dictionary'!$B$5:$B$37,0)), "Energy Supply")</f>
        <v>Distribution System</v>
      </c>
      <c r="L5860" s="12"/>
      <c r="M5860" s="12">
        <v>10</v>
      </c>
    </row>
    <row r="5861" spans="1:13" x14ac:dyDescent="0.3">
      <c r="A5861" s="18">
        <v>5859</v>
      </c>
      <c r="B5861" s="18">
        <f t="shared" si="182"/>
        <v>2023</v>
      </c>
      <c r="C5861" s="17">
        <v>45200</v>
      </c>
      <c r="D5861" s="18" t="s">
        <v>130</v>
      </c>
      <c r="E5861" s="18" t="s">
        <v>95</v>
      </c>
      <c r="F5861" s="18" t="str">
        <f t="shared" si="183"/>
        <v>Eversource_WMA-Customer Charge-45200</v>
      </c>
      <c r="G5861" s="11" t="s">
        <v>131</v>
      </c>
      <c r="H5861" s="11" t="s">
        <v>56</v>
      </c>
      <c r="I5861" s="11" t="s">
        <v>56</v>
      </c>
      <c r="J5861" s="11" t="s">
        <v>56</v>
      </c>
      <c r="K5861" s="11" t="str">
        <f>IFERROR(INDEX('EDC Component Dictionary'!$C$5:$C$37,MATCH('Rates Database'!J5861,'EDC Component Dictionary'!$B$5:$B$37,0)), "Energy Supply")</f>
        <v>Distribution System</v>
      </c>
      <c r="L5861" s="12"/>
      <c r="M5861" s="12">
        <v>10</v>
      </c>
    </row>
    <row r="5862" spans="1:13" x14ac:dyDescent="0.3">
      <c r="A5862" s="18">
        <v>5860</v>
      </c>
      <c r="B5862" s="18">
        <f t="shared" si="182"/>
        <v>2023</v>
      </c>
      <c r="C5862" s="17">
        <v>45170</v>
      </c>
      <c r="D5862" s="18" t="s">
        <v>130</v>
      </c>
      <c r="E5862" s="18" t="s">
        <v>95</v>
      </c>
      <c r="F5862" s="18" t="str">
        <f t="shared" si="183"/>
        <v>Eversource_WMA-Customer Charge-45170</v>
      </c>
      <c r="G5862" s="11" t="s">
        <v>131</v>
      </c>
      <c r="H5862" s="11" t="s">
        <v>56</v>
      </c>
      <c r="I5862" s="11" t="s">
        <v>56</v>
      </c>
      <c r="J5862" s="11" t="s">
        <v>56</v>
      </c>
      <c r="K5862" s="11" t="str">
        <f>IFERROR(INDEX('EDC Component Dictionary'!$C$5:$C$37,MATCH('Rates Database'!J5862,'EDC Component Dictionary'!$B$5:$B$37,0)), "Energy Supply")</f>
        <v>Distribution System</v>
      </c>
      <c r="L5862" s="12"/>
      <c r="M5862" s="12">
        <v>10</v>
      </c>
    </row>
    <row r="5863" spans="1:13" x14ac:dyDescent="0.3">
      <c r="A5863" s="18">
        <v>5861</v>
      </c>
      <c r="B5863" s="18">
        <f t="shared" si="182"/>
        <v>2023</v>
      </c>
      <c r="C5863" s="17">
        <v>45139</v>
      </c>
      <c r="D5863" s="18" t="s">
        <v>130</v>
      </c>
      <c r="E5863" s="18" t="s">
        <v>95</v>
      </c>
      <c r="F5863" s="18" t="str">
        <f t="shared" si="183"/>
        <v>Eversource_WMA-Customer Charge-45139</v>
      </c>
      <c r="G5863" s="11" t="s">
        <v>131</v>
      </c>
      <c r="H5863" s="11" t="s">
        <v>56</v>
      </c>
      <c r="I5863" s="11" t="s">
        <v>56</v>
      </c>
      <c r="J5863" s="11" t="s">
        <v>56</v>
      </c>
      <c r="K5863" s="11" t="str">
        <f>IFERROR(INDEX('EDC Component Dictionary'!$C$5:$C$37,MATCH('Rates Database'!J5863,'EDC Component Dictionary'!$B$5:$B$37,0)), "Energy Supply")</f>
        <v>Distribution System</v>
      </c>
      <c r="L5863" s="12"/>
      <c r="M5863" s="12">
        <v>10</v>
      </c>
    </row>
    <row r="5864" spans="1:13" x14ac:dyDescent="0.3">
      <c r="A5864" s="18">
        <v>5862</v>
      </c>
      <c r="B5864" s="18">
        <f t="shared" si="182"/>
        <v>2023</v>
      </c>
      <c r="C5864" s="17">
        <v>45108</v>
      </c>
      <c r="D5864" s="18" t="s">
        <v>130</v>
      </c>
      <c r="E5864" s="18" t="s">
        <v>95</v>
      </c>
      <c r="F5864" s="18" t="str">
        <f t="shared" si="183"/>
        <v>Eversource_WMA-Customer Charge-45108</v>
      </c>
      <c r="G5864" s="11" t="s">
        <v>131</v>
      </c>
      <c r="H5864" s="11" t="s">
        <v>56</v>
      </c>
      <c r="I5864" s="11" t="s">
        <v>56</v>
      </c>
      <c r="J5864" s="11" t="s">
        <v>56</v>
      </c>
      <c r="K5864" s="11" t="str">
        <f>IFERROR(INDEX('EDC Component Dictionary'!$C$5:$C$37,MATCH('Rates Database'!J5864,'EDC Component Dictionary'!$B$5:$B$37,0)), "Energy Supply")</f>
        <v>Distribution System</v>
      </c>
      <c r="L5864" s="12"/>
      <c r="M5864" s="12">
        <v>10</v>
      </c>
    </row>
    <row r="5865" spans="1:13" x14ac:dyDescent="0.3">
      <c r="A5865" s="18">
        <v>5863</v>
      </c>
      <c r="B5865" s="18">
        <f t="shared" si="182"/>
        <v>2023</v>
      </c>
      <c r="C5865" s="17">
        <v>45078</v>
      </c>
      <c r="D5865" s="18" t="s">
        <v>130</v>
      </c>
      <c r="E5865" s="18" t="s">
        <v>95</v>
      </c>
      <c r="F5865" s="18" t="str">
        <f t="shared" si="183"/>
        <v>Eversource_WMA-Customer Charge-45078</v>
      </c>
      <c r="G5865" s="11" t="s">
        <v>131</v>
      </c>
      <c r="H5865" s="11" t="s">
        <v>56</v>
      </c>
      <c r="I5865" s="11" t="s">
        <v>56</v>
      </c>
      <c r="J5865" s="11" t="s">
        <v>56</v>
      </c>
      <c r="K5865" s="11" t="str">
        <f>IFERROR(INDEX('EDC Component Dictionary'!$C$5:$C$37,MATCH('Rates Database'!J5865,'EDC Component Dictionary'!$B$5:$B$37,0)), "Energy Supply")</f>
        <v>Distribution System</v>
      </c>
      <c r="L5865" s="12"/>
      <c r="M5865" s="12">
        <v>10</v>
      </c>
    </row>
    <row r="5866" spans="1:13" x14ac:dyDescent="0.3">
      <c r="A5866" s="18">
        <v>5864</v>
      </c>
      <c r="B5866" s="18">
        <f t="shared" si="182"/>
        <v>2023</v>
      </c>
      <c r="C5866" s="17">
        <v>45047</v>
      </c>
      <c r="D5866" s="18" t="s">
        <v>130</v>
      </c>
      <c r="E5866" s="18" t="s">
        <v>95</v>
      </c>
      <c r="F5866" s="18" t="str">
        <f t="shared" si="183"/>
        <v>Eversource_WMA-Customer Charge-45047</v>
      </c>
      <c r="G5866" s="11" t="s">
        <v>131</v>
      </c>
      <c r="H5866" s="11" t="s">
        <v>56</v>
      </c>
      <c r="I5866" s="11" t="s">
        <v>56</v>
      </c>
      <c r="J5866" s="11" t="s">
        <v>56</v>
      </c>
      <c r="K5866" s="11" t="str">
        <f>IFERROR(INDEX('EDC Component Dictionary'!$C$5:$C$37,MATCH('Rates Database'!J5866,'EDC Component Dictionary'!$B$5:$B$37,0)), "Energy Supply")</f>
        <v>Distribution System</v>
      </c>
      <c r="L5866" s="12"/>
      <c r="M5866" s="12">
        <v>10</v>
      </c>
    </row>
    <row r="5867" spans="1:13" x14ac:dyDescent="0.3">
      <c r="A5867" s="18">
        <v>5865</v>
      </c>
      <c r="B5867" s="18">
        <f t="shared" si="182"/>
        <v>2023</v>
      </c>
      <c r="C5867" s="17">
        <v>45017</v>
      </c>
      <c r="D5867" s="18" t="s">
        <v>130</v>
      </c>
      <c r="E5867" s="18" t="s">
        <v>95</v>
      </c>
      <c r="F5867" s="18" t="str">
        <f t="shared" si="183"/>
        <v>Eversource_WMA-Customer Charge-45017</v>
      </c>
      <c r="G5867" s="11" t="s">
        <v>131</v>
      </c>
      <c r="H5867" s="11" t="s">
        <v>56</v>
      </c>
      <c r="I5867" s="11" t="s">
        <v>56</v>
      </c>
      <c r="J5867" s="11" t="s">
        <v>56</v>
      </c>
      <c r="K5867" s="11" t="str">
        <f>IFERROR(INDEX('EDC Component Dictionary'!$C$5:$C$37,MATCH('Rates Database'!J5867,'EDC Component Dictionary'!$B$5:$B$37,0)), "Energy Supply")</f>
        <v>Distribution System</v>
      </c>
      <c r="L5867" s="12"/>
      <c r="M5867" s="12">
        <v>10</v>
      </c>
    </row>
    <row r="5868" spans="1:13" x14ac:dyDescent="0.3">
      <c r="A5868" s="18">
        <v>5866</v>
      </c>
      <c r="B5868" s="18">
        <f t="shared" si="182"/>
        <v>2023</v>
      </c>
      <c r="C5868" s="17">
        <v>44986</v>
      </c>
      <c r="D5868" s="18" t="s">
        <v>130</v>
      </c>
      <c r="E5868" s="18" t="s">
        <v>95</v>
      </c>
      <c r="F5868" s="18" t="str">
        <f t="shared" si="183"/>
        <v>Eversource_WMA-Customer Charge-44986</v>
      </c>
      <c r="G5868" s="11" t="s">
        <v>131</v>
      </c>
      <c r="H5868" s="11" t="s">
        <v>56</v>
      </c>
      <c r="I5868" s="11" t="s">
        <v>56</v>
      </c>
      <c r="J5868" s="11" t="s">
        <v>56</v>
      </c>
      <c r="K5868" s="11" t="str">
        <f>IFERROR(INDEX('EDC Component Dictionary'!$C$5:$C$37,MATCH('Rates Database'!J5868,'EDC Component Dictionary'!$B$5:$B$37,0)), "Energy Supply")</f>
        <v>Distribution System</v>
      </c>
      <c r="L5868" s="12"/>
      <c r="M5868" s="12">
        <v>10</v>
      </c>
    </row>
    <row r="5869" spans="1:13" x14ac:dyDescent="0.3">
      <c r="A5869" s="18">
        <v>5867</v>
      </c>
      <c r="B5869" s="18">
        <f t="shared" si="182"/>
        <v>2023</v>
      </c>
      <c r="C5869" s="17">
        <v>44958</v>
      </c>
      <c r="D5869" s="18" t="s">
        <v>130</v>
      </c>
      <c r="E5869" s="18" t="s">
        <v>95</v>
      </c>
      <c r="F5869" s="18" t="str">
        <f t="shared" si="183"/>
        <v>Eversource_WMA-Customer Charge-44958</v>
      </c>
      <c r="G5869" s="11" t="s">
        <v>131</v>
      </c>
      <c r="H5869" s="11" t="s">
        <v>56</v>
      </c>
      <c r="I5869" s="11" t="s">
        <v>56</v>
      </c>
      <c r="J5869" s="11" t="s">
        <v>56</v>
      </c>
      <c r="K5869" s="11" t="str">
        <f>IFERROR(INDEX('EDC Component Dictionary'!$C$5:$C$37,MATCH('Rates Database'!J5869,'EDC Component Dictionary'!$B$5:$B$37,0)), "Energy Supply")</f>
        <v>Distribution System</v>
      </c>
      <c r="L5869" s="12"/>
      <c r="M5869" s="12">
        <v>10</v>
      </c>
    </row>
    <row r="5870" spans="1:13" x14ac:dyDescent="0.3">
      <c r="A5870" s="18">
        <v>5868</v>
      </c>
      <c r="B5870" s="18">
        <f t="shared" si="182"/>
        <v>2023</v>
      </c>
      <c r="C5870" s="17">
        <v>44927</v>
      </c>
      <c r="D5870" s="18" t="s">
        <v>130</v>
      </c>
      <c r="E5870" s="18" t="s">
        <v>95</v>
      </c>
      <c r="F5870" s="18" t="str">
        <f t="shared" si="183"/>
        <v>Eversource_WMA-Customer Charge-44927</v>
      </c>
      <c r="G5870" s="11" t="s">
        <v>131</v>
      </c>
      <c r="H5870" s="11" t="s">
        <v>56</v>
      </c>
      <c r="I5870" s="11" t="s">
        <v>56</v>
      </c>
      <c r="J5870" s="11" t="s">
        <v>56</v>
      </c>
      <c r="K5870" s="11" t="str">
        <f>IFERROR(INDEX('EDC Component Dictionary'!$C$5:$C$37,MATCH('Rates Database'!J5870,'EDC Component Dictionary'!$B$5:$B$37,0)), "Energy Supply")</f>
        <v>Distribution System</v>
      </c>
      <c r="L5870" s="12"/>
      <c r="M5870" s="12">
        <v>10</v>
      </c>
    </row>
    <row r="5871" spans="1:13" x14ac:dyDescent="0.3">
      <c r="A5871" s="18">
        <v>5869</v>
      </c>
      <c r="B5871" s="18">
        <f t="shared" si="182"/>
        <v>2022</v>
      </c>
      <c r="C5871" s="17">
        <v>44896</v>
      </c>
      <c r="D5871" s="18" t="s">
        <v>130</v>
      </c>
      <c r="E5871" s="18" t="s">
        <v>95</v>
      </c>
      <c r="F5871" s="18" t="str">
        <f t="shared" si="183"/>
        <v>Eversource_WMA-Customer Charge-44896</v>
      </c>
      <c r="G5871" s="11" t="s">
        <v>131</v>
      </c>
      <c r="H5871" s="11" t="s">
        <v>56</v>
      </c>
      <c r="I5871" s="11" t="s">
        <v>56</v>
      </c>
      <c r="J5871" s="11" t="s">
        <v>56</v>
      </c>
      <c r="K5871" s="11" t="str">
        <f>IFERROR(INDEX('EDC Component Dictionary'!$C$5:$C$37,MATCH('Rates Database'!J5871,'EDC Component Dictionary'!$B$5:$B$37,0)), "Energy Supply")</f>
        <v>Distribution System</v>
      </c>
      <c r="L5871" s="12"/>
      <c r="M5871" s="12">
        <v>7</v>
      </c>
    </row>
    <row r="5872" spans="1:13" x14ac:dyDescent="0.3">
      <c r="A5872" s="18">
        <v>5870</v>
      </c>
      <c r="B5872" s="18">
        <f t="shared" si="182"/>
        <v>2022</v>
      </c>
      <c r="C5872" s="17">
        <v>44866</v>
      </c>
      <c r="D5872" s="18" t="s">
        <v>130</v>
      </c>
      <c r="E5872" s="18" t="s">
        <v>95</v>
      </c>
      <c r="F5872" s="18" t="str">
        <f t="shared" si="183"/>
        <v>Eversource_WMA-Customer Charge-44866</v>
      </c>
      <c r="G5872" s="11" t="s">
        <v>131</v>
      </c>
      <c r="H5872" s="11" t="s">
        <v>56</v>
      </c>
      <c r="I5872" s="11" t="s">
        <v>56</v>
      </c>
      <c r="J5872" s="11" t="s">
        <v>56</v>
      </c>
      <c r="K5872" s="11" t="str">
        <f>IFERROR(INDEX('EDC Component Dictionary'!$C$5:$C$37,MATCH('Rates Database'!J5872,'EDC Component Dictionary'!$B$5:$B$37,0)), "Energy Supply")</f>
        <v>Distribution System</v>
      </c>
      <c r="L5872" s="12"/>
      <c r="M5872" s="12">
        <v>7</v>
      </c>
    </row>
    <row r="5873" spans="1:13" x14ac:dyDescent="0.3">
      <c r="A5873" s="18">
        <v>5871</v>
      </c>
      <c r="B5873" s="18">
        <f t="shared" si="182"/>
        <v>2022</v>
      </c>
      <c r="C5873" s="17">
        <v>44835</v>
      </c>
      <c r="D5873" s="18" t="s">
        <v>130</v>
      </c>
      <c r="E5873" s="18" t="s">
        <v>95</v>
      </c>
      <c r="F5873" s="18" t="str">
        <f t="shared" si="183"/>
        <v>Eversource_WMA-Customer Charge-44835</v>
      </c>
      <c r="G5873" s="11" t="s">
        <v>131</v>
      </c>
      <c r="H5873" s="11" t="s">
        <v>56</v>
      </c>
      <c r="I5873" s="11" t="s">
        <v>56</v>
      </c>
      <c r="J5873" s="11" t="s">
        <v>56</v>
      </c>
      <c r="K5873" s="11" t="str">
        <f>IFERROR(INDEX('EDC Component Dictionary'!$C$5:$C$37,MATCH('Rates Database'!J5873,'EDC Component Dictionary'!$B$5:$B$37,0)), "Energy Supply")</f>
        <v>Distribution System</v>
      </c>
      <c r="L5873" s="12"/>
      <c r="M5873" s="12">
        <v>7</v>
      </c>
    </row>
    <row r="5874" spans="1:13" x14ac:dyDescent="0.3">
      <c r="A5874" s="18">
        <v>5872</v>
      </c>
      <c r="B5874" s="18">
        <f t="shared" si="182"/>
        <v>2022</v>
      </c>
      <c r="C5874" s="17">
        <v>44805</v>
      </c>
      <c r="D5874" s="18" t="s">
        <v>130</v>
      </c>
      <c r="E5874" s="18" t="s">
        <v>95</v>
      </c>
      <c r="F5874" s="18" t="str">
        <f t="shared" si="183"/>
        <v>Eversource_WMA-Customer Charge-44805</v>
      </c>
      <c r="G5874" s="11" t="s">
        <v>131</v>
      </c>
      <c r="H5874" s="11" t="s">
        <v>56</v>
      </c>
      <c r="I5874" s="11" t="s">
        <v>56</v>
      </c>
      <c r="J5874" s="11" t="s">
        <v>56</v>
      </c>
      <c r="K5874" s="11" t="str">
        <f>IFERROR(INDEX('EDC Component Dictionary'!$C$5:$C$37,MATCH('Rates Database'!J5874,'EDC Component Dictionary'!$B$5:$B$37,0)), "Energy Supply")</f>
        <v>Distribution System</v>
      </c>
      <c r="L5874" s="12"/>
      <c r="M5874" s="12">
        <v>7</v>
      </c>
    </row>
    <row r="5875" spans="1:13" x14ac:dyDescent="0.3">
      <c r="A5875" s="18">
        <v>5873</v>
      </c>
      <c r="B5875" s="18">
        <f t="shared" si="182"/>
        <v>2022</v>
      </c>
      <c r="C5875" s="17">
        <v>44774</v>
      </c>
      <c r="D5875" s="18" t="s">
        <v>130</v>
      </c>
      <c r="E5875" s="18" t="s">
        <v>95</v>
      </c>
      <c r="F5875" s="18" t="str">
        <f t="shared" si="183"/>
        <v>Eversource_WMA-Customer Charge-44774</v>
      </c>
      <c r="G5875" s="11" t="s">
        <v>131</v>
      </c>
      <c r="H5875" s="11" t="s">
        <v>56</v>
      </c>
      <c r="I5875" s="11" t="s">
        <v>56</v>
      </c>
      <c r="J5875" s="11" t="s">
        <v>56</v>
      </c>
      <c r="K5875" s="11" t="str">
        <f>IFERROR(INDEX('EDC Component Dictionary'!$C$5:$C$37,MATCH('Rates Database'!J5875,'EDC Component Dictionary'!$B$5:$B$37,0)), "Energy Supply")</f>
        <v>Distribution System</v>
      </c>
      <c r="L5875" s="12"/>
      <c r="M5875" s="12">
        <v>7</v>
      </c>
    </row>
    <row r="5876" spans="1:13" x14ac:dyDescent="0.3">
      <c r="A5876" s="18">
        <v>5874</v>
      </c>
      <c r="B5876" s="18">
        <f t="shared" si="182"/>
        <v>2022</v>
      </c>
      <c r="C5876" s="17">
        <v>44743</v>
      </c>
      <c r="D5876" s="18" t="s">
        <v>130</v>
      </c>
      <c r="E5876" s="18" t="s">
        <v>95</v>
      </c>
      <c r="F5876" s="18" t="str">
        <f t="shared" si="183"/>
        <v>Eversource_WMA-Customer Charge-44743</v>
      </c>
      <c r="G5876" s="11" t="s">
        <v>131</v>
      </c>
      <c r="H5876" s="11" t="s">
        <v>56</v>
      </c>
      <c r="I5876" s="11" t="s">
        <v>56</v>
      </c>
      <c r="J5876" s="11" t="s">
        <v>56</v>
      </c>
      <c r="K5876" s="11" t="str">
        <f>IFERROR(INDEX('EDC Component Dictionary'!$C$5:$C$37,MATCH('Rates Database'!J5876,'EDC Component Dictionary'!$B$5:$B$37,0)), "Energy Supply")</f>
        <v>Distribution System</v>
      </c>
      <c r="L5876" s="12"/>
      <c r="M5876" s="12">
        <v>7</v>
      </c>
    </row>
    <row r="5877" spans="1:13" x14ac:dyDescent="0.3">
      <c r="A5877" s="18">
        <v>5875</v>
      </c>
      <c r="B5877" s="18">
        <f t="shared" si="182"/>
        <v>2022</v>
      </c>
      <c r="C5877" s="17">
        <v>44713</v>
      </c>
      <c r="D5877" s="18" t="s">
        <v>130</v>
      </c>
      <c r="E5877" s="18" t="s">
        <v>95</v>
      </c>
      <c r="F5877" s="18" t="str">
        <f t="shared" si="183"/>
        <v>Eversource_WMA-Customer Charge-44713</v>
      </c>
      <c r="G5877" s="11" t="s">
        <v>131</v>
      </c>
      <c r="H5877" s="11" t="s">
        <v>56</v>
      </c>
      <c r="I5877" s="11" t="s">
        <v>56</v>
      </c>
      <c r="J5877" s="11" t="s">
        <v>56</v>
      </c>
      <c r="K5877" s="11" t="str">
        <f>IFERROR(INDEX('EDC Component Dictionary'!$C$5:$C$37,MATCH('Rates Database'!J5877,'EDC Component Dictionary'!$B$5:$B$37,0)), "Energy Supply")</f>
        <v>Distribution System</v>
      </c>
      <c r="L5877" s="12"/>
      <c r="M5877" s="12">
        <v>7</v>
      </c>
    </row>
    <row r="5878" spans="1:13" x14ac:dyDescent="0.3">
      <c r="A5878" s="18">
        <v>5876</v>
      </c>
      <c r="B5878" s="18">
        <f t="shared" si="182"/>
        <v>2022</v>
      </c>
      <c r="C5878" s="17">
        <v>44682</v>
      </c>
      <c r="D5878" s="18" t="s">
        <v>130</v>
      </c>
      <c r="E5878" s="18" t="s">
        <v>95</v>
      </c>
      <c r="F5878" s="18" t="str">
        <f t="shared" si="183"/>
        <v>Eversource_WMA-Customer Charge-44682</v>
      </c>
      <c r="G5878" s="11" t="s">
        <v>131</v>
      </c>
      <c r="H5878" s="11" t="s">
        <v>56</v>
      </c>
      <c r="I5878" s="11" t="s">
        <v>56</v>
      </c>
      <c r="J5878" s="11" t="s">
        <v>56</v>
      </c>
      <c r="K5878" s="11" t="str">
        <f>IFERROR(INDEX('EDC Component Dictionary'!$C$5:$C$37,MATCH('Rates Database'!J5878,'EDC Component Dictionary'!$B$5:$B$37,0)), "Energy Supply")</f>
        <v>Distribution System</v>
      </c>
      <c r="L5878" s="12"/>
      <c r="M5878" s="12">
        <v>7</v>
      </c>
    </row>
    <row r="5879" spans="1:13" x14ac:dyDescent="0.3">
      <c r="A5879" s="18">
        <v>5877</v>
      </c>
      <c r="B5879" s="18">
        <f t="shared" si="182"/>
        <v>2022</v>
      </c>
      <c r="C5879" s="17">
        <v>44652</v>
      </c>
      <c r="D5879" s="18" t="s">
        <v>130</v>
      </c>
      <c r="E5879" s="18" t="s">
        <v>95</v>
      </c>
      <c r="F5879" s="18" t="str">
        <f t="shared" si="183"/>
        <v>Eversource_WMA-Customer Charge-44652</v>
      </c>
      <c r="G5879" s="11" t="s">
        <v>131</v>
      </c>
      <c r="H5879" s="11" t="s">
        <v>56</v>
      </c>
      <c r="I5879" s="11" t="s">
        <v>56</v>
      </c>
      <c r="J5879" s="11" t="s">
        <v>56</v>
      </c>
      <c r="K5879" s="11" t="str">
        <f>IFERROR(INDEX('EDC Component Dictionary'!$C$5:$C$37,MATCH('Rates Database'!J5879,'EDC Component Dictionary'!$B$5:$B$37,0)), "Energy Supply")</f>
        <v>Distribution System</v>
      </c>
      <c r="L5879" s="12"/>
      <c r="M5879" s="12">
        <v>7</v>
      </c>
    </row>
    <row r="5880" spans="1:13" x14ac:dyDescent="0.3">
      <c r="A5880" s="18">
        <v>5878</v>
      </c>
      <c r="B5880" s="18">
        <f t="shared" si="182"/>
        <v>2022</v>
      </c>
      <c r="C5880" s="17">
        <v>44621</v>
      </c>
      <c r="D5880" s="18" t="s">
        <v>130</v>
      </c>
      <c r="E5880" s="18" t="s">
        <v>95</v>
      </c>
      <c r="F5880" s="18" t="str">
        <f t="shared" si="183"/>
        <v>Eversource_WMA-Customer Charge-44621</v>
      </c>
      <c r="G5880" s="11" t="s">
        <v>131</v>
      </c>
      <c r="H5880" s="11" t="s">
        <v>56</v>
      </c>
      <c r="I5880" s="11" t="s">
        <v>56</v>
      </c>
      <c r="J5880" s="11" t="s">
        <v>56</v>
      </c>
      <c r="K5880" s="11" t="str">
        <f>IFERROR(INDEX('EDC Component Dictionary'!$C$5:$C$37,MATCH('Rates Database'!J5880,'EDC Component Dictionary'!$B$5:$B$37,0)), "Energy Supply")</f>
        <v>Distribution System</v>
      </c>
      <c r="L5880" s="12"/>
      <c r="M5880" s="12">
        <v>7</v>
      </c>
    </row>
    <row r="5881" spans="1:13" x14ac:dyDescent="0.3">
      <c r="A5881" s="18">
        <v>5879</v>
      </c>
      <c r="B5881" s="18">
        <f t="shared" si="182"/>
        <v>2022</v>
      </c>
      <c r="C5881" s="17">
        <v>44593</v>
      </c>
      <c r="D5881" s="18" t="s">
        <v>130</v>
      </c>
      <c r="E5881" s="18" t="s">
        <v>95</v>
      </c>
      <c r="F5881" s="18" t="str">
        <f t="shared" si="183"/>
        <v>Eversource_WMA-Customer Charge-44593</v>
      </c>
      <c r="G5881" s="11" t="s">
        <v>131</v>
      </c>
      <c r="H5881" s="11" t="s">
        <v>56</v>
      </c>
      <c r="I5881" s="11" t="s">
        <v>56</v>
      </c>
      <c r="J5881" s="11" t="s">
        <v>56</v>
      </c>
      <c r="K5881" s="11" t="str">
        <f>IFERROR(INDEX('EDC Component Dictionary'!$C$5:$C$37,MATCH('Rates Database'!J5881,'EDC Component Dictionary'!$B$5:$B$37,0)), "Energy Supply")</f>
        <v>Distribution System</v>
      </c>
      <c r="L5881" s="12"/>
      <c r="M5881" s="12">
        <v>7</v>
      </c>
    </row>
    <row r="5882" spans="1:13" x14ac:dyDescent="0.3">
      <c r="A5882" s="18">
        <v>5880</v>
      </c>
      <c r="B5882" s="18">
        <f t="shared" si="182"/>
        <v>2022</v>
      </c>
      <c r="C5882" s="17">
        <v>44562</v>
      </c>
      <c r="D5882" s="18" t="s">
        <v>130</v>
      </c>
      <c r="E5882" s="18" t="s">
        <v>95</v>
      </c>
      <c r="F5882" s="18" t="str">
        <f t="shared" si="183"/>
        <v>Eversource_WMA-Customer Charge-44562</v>
      </c>
      <c r="G5882" s="11" t="s">
        <v>131</v>
      </c>
      <c r="H5882" s="11" t="s">
        <v>56</v>
      </c>
      <c r="I5882" s="11" t="s">
        <v>56</v>
      </c>
      <c r="J5882" s="11" t="s">
        <v>56</v>
      </c>
      <c r="K5882" s="11" t="str">
        <f>IFERROR(INDEX('EDC Component Dictionary'!$C$5:$C$37,MATCH('Rates Database'!J5882,'EDC Component Dictionary'!$B$5:$B$37,0)), "Energy Supply")</f>
        <v>Distribution System</v>
      </c>
      <c r="L5882" s="12"/>
      <c r="M5882" s="12">
        <v>7</v>
      </c>
    </row>
    <row r="5883" spans="1:13" x14ac:dyDescent="0.3">
      <c r="A5883" s="18">
        <v>5881</v>
      </c>
      <c r="B5883" s="18">
        <f t="shared" si="182"/>
        <v>2021</v>
      </c>
      <c r="C5883" s="17">
        <v>44531</v>
      </c>
      <c r="D5883" s="18" t="s">
        <v>130</v>
      </c>
      <c r="E5883" s="18" t="s">
        <v>95</v>
      </c>
      <c r="F5883" s="18" t="str">
        <f t="shared" si="183"/>
        <v>Eversource_WMA-Customer Charge-44531</v>
      </c>
      <c r="G5883" s="11" t="s">
        <v>131</v>
      </c>
      <c r="H5883" s="11" t="s">
        <v>56</v>
      </c>
      <c r="I5883" s="11" t="s">
        <v>56</v>
      </c>
      <c r="J5883" s="11" t="s">
        <v>56</v>
      </c>
      <c r="K5883" s="11" t="str">
        <f>IFERROR(INDEX('EDC Component Dictionary'!$C$5:$C$37,MATCH('Rates Database'!J5883,'EDC Component Dictionary'!$B$5:$B$37,0)), "Energy Supply")</f>
        <v>Distribution System</v>
      </c>
      <c r="L5883" s="12"/>
      <c r="M5883" s="12">
        <v>7</v>
      </c>
    </row>
    <row r="5884" spans="1:13" x14ac:dyDescent="0.3">
      <c r="A5884" s="18">
        <v>5882</v>
      </c>
      <c r="B5884" s="18">
        <f t="shared" si="182"/>
        <v>2021</v>
      </c>
      <c r="C5884" s="17">
        <v>44501</v>
      </c>
      <c r="D5884" s="18" t="s">
        <v>130</v>
      </c>
      <c r="E5884" s="18" t="s">
        <v>95</v>
      </c>
      <c r="F5884" s="18" t="str">
        <f t="shared" si="183"/>
        <v>Eversource_WMA-Customer Charge-44501</v>
      </c>
      <c r="G5884" s="11" t="s">
        <v>131</v>
      </c>
      <c r="H5884" s="11" t="s">
        <v>56</v>
      </c>
      <c r="I5884" s="11" t="s">
        <v>56</v>
      </c>
      <c r="J5884" s="11" t="s">
        <v>56</v>
      </c>
      <c r="K5884" s="11" t="str">
        <f>IFERROR(INDEX('EDC Component Dictionary'!$C$5:$C$37,MATCH('Rates Database'!J5884,'EDC Component Dictionary'!$B$5:$B$37,0)), "Energy Supply")</f>
        <v>Distribution System</v>
      </c>
      <c r="L5884" s="12"/>
      <c r="M5884" s="12">
        <v>7</v>
      </c>
    </row>
    <row r="5885" spans="1:13" x14ac:dyDescent="0.3">
      <c r="A5885" s="18">
        <v>5883</v>
      </c>
      <c r="B5885" s="18">
        <f t="shared" si="182"/>
        <v>2021</v>
      </c>
      <c r="C5885" s="17">
        <v>44470</v>
      </c>
      <c r="D5885" s="18" t="s">
        <v>130</v>
      </c>
      <c r="E5885" s="18" t="s">
        <v>95</v>
      </c>
      <c r="F5885" s="18" t="str">
        <f t="shared" si="183"/>
        <v>Eversource_WMA-Customer Charge-44470</v>
      </c>
      <c r="G5885" s="11" t="s">
        <v>131</v>
      </c>
      <c r="H5885" s="11" t="s">
        <v>56</v>
      </c>
      <c r="I5885" s="11" t="s">
        <v>56</v>
      </c>
      <c r="J5885" s="11" t="s">
        <v>56</v>
      </c>
      <c r="K5885" s="11" t="str">
        <f>IFERROR(INDEX('EDC Component Dictionary'!$C$5:$C$37,MATCH('Rates Database'!J5885,'EDC Component Dictionary'!$B$5:$B$37,0)), "Energy Supply")</f>
        <v>Distribution System</v>
      </c>
      <c r="L5885" s="12"/>
      <c r="M5885" s="12">
        <v>7</v>
      </c>
    </row>
    <row r="5886" spans="1:13" x14ac:dyDescent="0.3">
      <c r="A5886" s="18">
        <v>5884</v>
      </c>
      <c r="B5886" s="18">
        <f t="shared" si="182"/>
        <v>2021</v>
      </c>
      <c r="C5886" s="17">
        <v>44440</v>
      </c>
      <c r="D5886" s="18" t="s">
        <v>130</v>
      </c>
      <c r="E5886" s="18" t="s">
        <v>95</v>
      </c>
      <c r="F5886" s="18" t="str">
        <f t="shared" si="183"/>
        <v>Eversource_WMA-Customer Charge-44440</v>
      </c>
      <c r="G5886" s="11" t="s">
        <v>131</v>
      </c>
      <c r="H5886" s="11" t="s">
        <v>56</v>
      </c>
      <c r="I5886" s="11" t="s">
        <v>56</v>
      </c>
      <c r="J5886" s="11" t="s">
        <v>56</v>
      </c>
      <c r="K5886" s="11" t="str">
        <f>IFERROR(INDEX('EDC Component Dictionary'!$C$5:$C$37,MATCH('Rates Database'!J5886,'EDC Component Dictionary'!$B$5:$B$37,0)), "Energy Supply")</f>
        <v>Distribution System</v>
      </c>
      <c r="L5886" s="12"/>
      <c r="M5886" s="12">
        <v>7</v>
      </c>
    </row>
    <row r="5887" spans="1:13" x14ac:dyDescent="0.3">
      <c r="A5887" s="18">
        <v>5885</v>
      </c>
      <c r="B5887" s="18">
        <f t="shared" si="182"/>
        <v>2021</v>
      </c>
      <c r="C5887" s="17">
        <v>44409</v>
      </c>
      <c r="D5887" s="18" t="s">
        <v>130</v>
      </c>
      <c r="E5887" s="18" t="s">
        <v>95</v>
      </c>
      <c r="F5887" s="18" t="str">
        <f t="shared" si="183"/>
        <v>Eversource_WMA-Customer Charge-44409</v>
      </c>
      <c r="G5887" s="11" t="s">
        <v>131</v>
      </c>
      <c r="H5887" s="11" t="s">
        <v>56</v>
      </c>
      <c r="I5887" s="11" t="s">
        <v>56</v>
      </c>
      <c r="J5887" s="11" t="s">
        <v>56</v>
      </c>
      <c r="K5887" s="11" t="str">
        <f>IFERROR(INDEX('EDC Component Dictionary'!$C$5:$C$37,MATCH('Rates Database'!J5887,'EDC Component Dictionary'!$B$5:$B$37,0)), "Energy Supply")</f>
        <v>Distribution System</v>
      </c>
      <c r="L5887" s="12"/>
      <c r="M5887" s="12">
        <v>7</v>
      </c>
    </row>
    <row r="5888" spans="1:13" x14ac:dyDescent="0.3">
      <c r="A5888" s="18">
        <v>5886</v>
      </c>
      <c r="B5888" s="18">
        <f t="shared" si="182"/>
        <v>2021</v>
      </c>
      <c r="C5888" s="17">
        <v>44378</v>
      </c>
      <c r="D5888" s="18" t="s">
        <v>130</v>
      </c>
      <c r="E5888" s="18" t="s">
        <v>95</v>
      </c>
      <c r="F5888" s="18" t="str">
        <f t="shared" si="183"/>
        <v>Eversource_WMA-Customer Charge-44378</v>
      </c>
      <c r="G5888" s="11" t="s">
        <v>131</v>
      </c>
      <c r="H5888" s="11" t="s">
        <v>56</v>
      </c>
      <c r="I5888" s="11" t="s">
        <v>56</v>
      </c>
      <c r="J5888" s="11" t="s">
        <v>56</v>
      </c>
      <c r="K5888" s="11" t="str">
        <f>IFERROR(INDEX('EDC Component Dictionary'!$C$5:$C$37,MATCH('Rates Database'!J5888,'EDC Component Dictionary'!$B$5:$B$37,0)), "Energy Supply")</f>
        <v>Distribution System</v>
      </c>
      <c r="L5888" s="12"/>
      <c r="M5888" s="12">
        <v>7</v>
      </c>
    </row>
    <row r="5889" spans="1:13" x14ac:dyDescent="0.3">
      <c r="A5889" s="18">
        <v>5887</v>
      </c>
      <c r="B5889" s="18">
        <f t="shared" si="182"/>
        <v>2021</v>
      </c>
      <c r="C5889" s="17">
        <v>44348</v>
      </c>
      <c r="D5889" s="18" t="s">
        <v>130</v>
      </c>
      <c r="E5889" s="18" t="s">
        <v>95</v>
      </c>
      <c r="F5889" s="18" t="str">
        <f t="shared" si="183"/>
        <v>Eversource_WMA-Customer Charge-44348</v>
      </c>
      <c r="G5889" s="11" t="s">
        <v>131</v>
      </c>
      <c r="H5889" s="11" t="s">
        <v>56</v>
      </c>
      <c r="I5889" s="11" t="s">
        <v>56</v>
      </c>
      <c r="J5889" s="11" t="s">
        <v>56</v>
      </c>
      <c r="K5889" s="11" t="str">
        <f>IFERROR(INDEX('EDC Component Dictionary'!$C$5:$C$37,MATCH('Rates Database'!J5889,'EDC Component Dictionary'!$B$5:$B$37,0)), "Energy Supply")</f>
        <v>Distribution System</v>
      </c>
      <c r="L5889" s="12"/>
      <c r="M5889" s="12">
        <v>7</v>
      </c>
    </row>
    <row r="5890" spans="1:13" x14ac:dyDescent="0.3">
      <c r="A5890" s="18">
        <v>5888</v>
      </c>
      <c r="B5890" s="18">
        <f t="shared" si="182"/>
        <v>2021</v>
      </c>
      <c r="C5890" s="17">
        <v>44317</v>
      </c>
      <c r="D5890" s="18" t="s">
        <v>130</v>
      </c>
      <c r="E5890" s="18" t="s">
        <v>95</v>
      </c>
      <c r="F5890" s="18" t="str">
        <f t="shared" si="183"/>
        <v>Eversource_WMA-Customer Charge-44317</v>
      </c>
      <c r="G5890" s="11" t="s">
        <v>131</v>
      </c>
      <c r="H5890" s="11" t="s">
        <v>56</v>
      </c>
      <c r="I5890" s="11" t="s">
        <v>56</v>
      </c>
      <c r="J5890" s="11" t="s">
        <v>56</v>
      </c>
      <c r="K5890" s="11" t="str">
        <f>IFERROR(INDEX('EDC Component Dictionary'!$C$5:$C$37,MATCH('Rates Database'!J5890,'EDC Component Dictionary'!$B$5:$B$37,0)), "Energy Supply")</f>
        <v>Distribution System</v>
      </c>
      <c r="L5890" s="12"/>
      <c r="M5890" s="12">
        <v>7</v>
      </c>
    </row>
    <row r="5891" spans="1:13" x14ac:dyDescent="0.3">
      <c r="A5891" s="18">
        <v>5889</v>
      </c>
      <c r="B5891" s="18">
        <f t="shared" ref="B5891:B5954" si="184">YEAR(C5891)</f>
        <v>2021</v>
      </c>
      <c r="C5891" s="17">
        <v>44287</v>
      </c>
      <c r="D5891" s="18" t="s">
        <v>130</v>
      </c>
      <c r="E5891" s="18" t="s">
        <v>95</v>
      </c>
      <c r="F5891" s="18" t="str">
        <f t="shared" si="183"/>
        <v>Eversource_WMA-Customer Charge-44287</v>
      </c>
      <c r="G5891" s="11" t="s">
        <v>131</v>
      </c>
      <c r="H5891" s="11" t="s">
        <v>56</v>
      </c>
      <c r="I5891" s="11" t="s">
        <v>56</v>
      </c>
      <c r="J5891" s="11" t="s">
        <v>56</v>
      </c>
      <c r="K5891" s="11" t="str">
        <f>IFERROR(INDEX('EDC Component Dictionary'!$C$5:$C$37,MATCH('Rates Database'!J5891,'EDC Component Dictionary'!$B$5:$B$37,0)), "Energy Supply")</f>
        <v>Distribution System</v>
      </c>
      <c r="L5891" s="12"/>
      <c r="M5891" s="12">
        <v>7</v>
      </c>
    </row>
    <row r="5892" spans="1:13" x14ac:dyDescent="0.3">
      <c r="A5892" s="18">
        <v>5890</v>
      </c>
      <c r="B5892" s="18">
        <f t="shared" si="184"/>
        <v>2021</v>
      </c>
      <c r="C5892" s="17">
        <v>44256</v>
      </c>
      <c r="D5892" s="18" t="s">
        <v>130</v>
      </c>
      <c r="E5892" s="18" t="s">
        <v>95</v>
      </c>
      <c r="F5892" s="18" t="str">
        <f t="shared" ref="F5892:F5955" si="185">_xlfn.CONCAT(E5892,"-",J5892,"-",C5892)</f>
        <v>Eversource_WMA-Customer Charge-44256</v>
      </c>
      <c r="G5892" s="11" t="s">
        <v>131</v>
      </c>
      <c r="H5892" s="11" t="s">
        <v>56</v>
      </c>
      <c r="I5892" s="11" t="s">
        <v>56</v>
      </c>
      <c r="J5892" s="11" t="s">
        <v>56</v>
      </c>
      <c r="K5892" s="11" t="str">
        <f>IFERROR(INDEX('EDC Component Dictionary'!$C$5:$C$37,MATCH('Rates Database'!J5892,'EDC Component Dictionary'!$B$5:$B$37,0)), "Energy Supply")</f>
        <v>Distribution System</v>
      </c>
      <c r="L5892" s="12"/>
      <c r="M5892" s="12">
        <v>7</v>
      </c>
    </row>
    <row r="5893" spans="1:13" x14ac:dyDescent="0.3">
      <c r="A5893" s="18">
        <v>5891</v>
      </c>
      <c r="B5893" s="18">
        <f t="shared" si="184"/>
        <v>2021</v>
      </c>
      <c r="C5893" s="17">
        <v>44228</v>
      </c>
      <c r="D5893" s="18" t="s">
        <v>130</v>
      </c>
      <c r="E5893" s="18" t="s">
        <v>95</v>
      </c>
      <c r="F5893" s="18" t="str">
        <f t="shared" si="185"/>
        <v>Eversource_WMA-Customer Charge-44228</v>
      </c>
      <c r="G5893" s="11" t="s">
        <v>131</v>
      </c>
      <c r="H5893" s="11" t="s">
        <v>56</v>
      </c>
      <c r="I5893" s="11" t="s">
        <v>56</v>
      </c>
      <c r="J5893" s="11" t="s">
        <v>56</v>
      </c>
      <c r="K5893" s="11" t="str">
        <f>IFERROR(INDEX('EDC Component Dictionary'!$C$5:$C$37,MATCH('Rates Database'!J5893,'EDC Component Dictionary'!$B$5:$B$37,0)), "Energy Supply")</f>
        <v>Distribution System</v>
      </c>
      <c r="L5893" s="12"/>
      <c r="M5893" s="12">
        <v>7</v>
      </c>
    </row>
    <row r="5894" spans="1:13" x14ac:dyDescent="0.3">
      <c r="A5894" s="18">
        <v>5892</v>
      </c>
      <c r="B5894" s="18">
        <f t="shared" si="184"/>
        <v>2021</v>
      </c>
      <c r="C5894" s="17">
        <v>44197</v>
      </c>
      <c r="D5894" s="18" t="s">
        <v>130</v>
      </c>
      <c r="E5894" s="18" t="s">
        <v>95</v>
      </c>
      <c r="F5894" s="18" t="str">
        <f t="shared" si="185"/>
        <v>Eversource_WMA-Customer Charge-44197</v>
      </c>
      <c r="G5894" s="11" t="s">
        <v>131</v>
      </c>
      <c r="H5894" s="11" t="s">
        <v>56</v>
      </c>
      <c r="I5894" s="11" t="s">
        <v>56</v>
      </c>
      <c r="J5894" s="11" t="s">
        <v>56</v>
      </c>
      <c r="K5894" s="11" t="str">
        <f>IFERROR(INDEX('EDC Component Dictionary'!$C$5:$C$37,MATCH('Rates Database'!J5894,'EDC Component Dictionary'!$B$5:$B$37,0)), "Energy Supply")</f>
        <v>Distribution System</v>
      </c>
      <c r="L5894" s="12"/>
      <c r="M5894" s="12">
        <v>7</v>
      </c>
    </row>
    <row r="5895" spans="1:13" x14ac:dyDescent="0.3">
      <c r="A5895" s="18">
        <v>5893</v>
      </c>
      <c r="B5895" s="18">
        <f t="shared" si="184"/>
        <v>2020</v>
      </c>
      <c r="C5895" s="17">
        <v>44166</v>
      </c>
      <c r="D5895" s="18" t="s">
        <v>130</v>
      </c>
      <c r="E5895" s="18" t="s">
        <v>95</v>
      </c>
      <c r="F5895" s="18" t="str">
        <f t="shared" si="185"/>
        <v>Eversource_WMA-Customer Charge-44166</v>
      </c>
      <c r="G5895" s="11" t="s">
        <v>131</v>
      </c>
      <c r="H5895" s="11" t="s">
        <v>56</v>
      </c>
      <c r="I5895" s="11" t="s">
        <v>56</v>
      </c>
      <c r="J5895" s="11" t="s">
        <v>56</v>
      </c>
      <c r="K5895" s="11" t="str">
        <f>IFERROR(INDEX('EDC Component Dictionary'!$C$5:$C$37,MATCH('Rates Database'!J5895,'EDC Component Dictionary'!$B$5:$B$37,0)), "Energy Supply")</f>
        <v>Distribution System</v>
      </c>
      <c r="L5895" s="12"/>
      <c r="M5895" s="12">
        <v>7</v>
      </c>
    </row>
    <row r="5896" spans="1:13" x14ac:dyDescent="0.3">
      <c r="A5896" s="18">
        <v>5894</v>
      </c>
      <c r="B5896" s="18">
        <f t="shared" si="184"/>
        <v>2020</v>
      </c>
      <c r="C5896" s="17">
        <v>44136</v>
      </c>
      <c r="D5896" s="18" t="s">
        <v>130</v>
      </c>
      <c r="E5896" s="18" t="s">
        <v>95</v>
      </c>
      <c r="F5896" s="18" t="str">
        <f t="shared" si="185"/>
        <v>Eversource_WMA-Customer Charge-44136</v>
      </c>
      <c r="G5896" s="11" t="s">
        <v>131</v>
      </c>
      <c r="H5896" s="11" t="s">
        <v>56</v>
      </c>
      <c r="I5896" s="11" t="s">
        <v>56</v>
      </c>
      <c r="J5896" s="11" t="s">
        <v>56</v>
      </c>
      <c r="K5896" s="11" t="str">
        <f>IFERROR(INDEX('EDC Component Dictionary'!$C$5:$C$37,MATCH('Rates Database'!J5896,'EDC Component Dictionary'!$B$5:$B$37,0)), "Energy Supply")</f>
        <v>Distribution System</v>
      </c>
      <c r="L5896" s="12"/>
      <c r="M5896" s="12">
        <v>7</v>
      </c>
    </row>
    <row r="5897" spans="1:13" x14ac:dyDescent="0.3">
      <c r="A5897" s="18">
        <v>5895</v>
      </c>
      <c r="B5897" s="18">
        <f t="shared" si="184"/>
        <v>2020</v>
      </c>
      <c r="C5897" s="17">
        <v>44105</v>
      </c>
      <c r="D5897" s="18" t="s">
        <v>130</v>
      </c>
      <c r="E5897" s="18" t="s">
        <v>95</v>
      </c>
      <c r="F5897" s="18" t="str">
        <f t="shared" si="185"/>
        <v>Eversource_WMA-Customer Charge-44105</v>
      </c>
      <c r="G5897" s="11" t="s">
        <v>131</v>
      </c>
      <c r="H5897" s="11" t="s">
        <v>56</v>
      </c>
      <c r="I5897" s="11" t="s">
        <v>56</v>
      </c>
      <c r="J5897" s="11" t="s">
        <v>56</v>
      </c>
      <c r="K5897" s="11" t="str">
        <f>IFERROR(INDEX('EDC Component Dictionary'!$C$5:$C$37,MATCH('Rates Database'!J5897,'EDC Component Dictionary'!$B$5:$B$37,0)), "Energy Supply")</f>
        <v>Distribution System</v>
      </c>
      <c r="L5897" s="12"/>
      <c r="M5897" s="12">
        <v>7</v>
      </c>
    </row>
    <row r="5898" spans="1:13" x14ac:dyDescent="0.3">
      <c r="A5898" s="18">
        <v>5896</v>
      </c>
      <c r="B5898" s="18">
        <f t="shared" si="184"/>
        <v>2020</v>
      </c>
      <c r="C5898" s="17">
        <v>44075</v>
      </c>
      <c r="D5898" s="18" t="s">
        <v>130</v>
      </c>
      <c r="E5898" s="18" t="s">
        <v>95</v>
      </c>
      <c r="F5898" s="18" t="str">
        <f t="shared" si="185"/>
        <v>Eversource_WMA-Customer Charge-44075</v>
      </c>
      <c r="G5898" s="11" t="s">
        <v>131</v>
      </c>
      <c r="H5898" s="11" t="s">
        <v>56</v>
      </c>
      <c r="I5898" s="11" t="s">
        <v>56</v>
      </c>
      <c r="J5898" s="11" t="s">
        <v>56</v>
      </c>
      <c r="K5898" s="11" t="str">
        <f>IFERROR(INDEX('EDC Component Dictionary'!$C$5:$C$37,MATCH('Rates Database'!J5898,'EDC Component Dictionary'!$B$5:$B$37,0)), "Energy Supply")</f>
        <v>Distribution System</v>
      </c>
      <c r="L5898" s="12"/>
      <c r="M5898" s="12">
        <v>7</v>
      </c>
    </row>
    <row r="5899" spans="1:13" x14ac:dyDescent="0.3">
      <c r="A5899" s="18">
        <v>5897</v>
      </c>
      <c r="B5899" s="18">
        <f t="shared" si="184"/>
        <v>2020</v>
      </c>
      <c r="C5899" s="17">
        <v>44044</v>
      </c>
      <c r="D5899" s="18" t="s">
        <v>130</v>
      </c>
      <c r="E5899" s="18" t="s">
        <v>95</v>
      </c>
      <c r="F5899" s="18" t="str">
        <f t="shared" si="185"/>
        <v>Eversource_WMA-Customer Charge-44044</v>
      </c>
      <c r="G5899" s="11" t="s">
        <v>131</v>
      </c>
      <c r="H5899" s="11" t="s">
        <v>56</v>
      </c>
      <c r="I5899" s="11" t="s">
        <v>56</v>
      </c>
      <c r="J5899" s="11" t="s">
        <v>56</v>
      </c>
      <c r="K5899" s="11" t="str">
        <f>IFERROR(INDEX('EDC Component Dictionary'!$C$5:$C$37,MATCH('Rates Database'!J5899,'EDC Component Dictionary'!$B$5:$B$37,0)), "Energy Supply")</f>
        <v>Distribution System</v>
      </c>
      <c r="L5899" s="12"/>
      <c r="M5899" s="12">
        <v>7</v>
      </c>
    </row>
    <row r="5900" spans="1:13" x14ac:dyDescent="0.3">
      <c r="A5900" s="18">
        <v>5898</v>
      </c>
      <c r="B5900" s="18">
        <f t="shared" si="184"/>
        <v>2020</v>
      </c>
      <c r="C5900" s="17">
        <v>44013</v>
      </c>
      <c r="D5900" s="18" t="s">
        <v>130</v>
      </c>
      <c r="E5900" s="18" t="s">
        <v>95</v>
      </c>
      <c r="F5900" s="18" t="str">
        <f t="shared" si="185"/>
        <v>Eversource_WMA-Customer Charge-44013</v>
      </c>
      <c r="G5900" s="11" t="s">
        <v>131</v>
      </c>
      <c r="H5900" s="11" t="s">
        <v>56</v>
      </c>
      <c r="I5900" s="11" t="s">
        <v>56</v>
      </c>
      <c r="J5900" s="11" t="s">
        <v>56</v>
      </c>
      <c r="K5900" s="11" t="str">
        <f>IFERROR(INDEX('EDC Component Dictionary'!$C$5:$C$37,MATCH('Rates Database'!J5900,'EDC Component Dictionary'!$B$5:$B$37,0)), "Energy Supply")</f>
        <v>Distribution System</v>
      </c>
      <c r="L5900" s="12"/>
      <c r="M5900" s="12">
        <v>7</v>
      </c>
    </row>
    <row r="5901" spans="1:13" x14ac:dyDescent="0.3">
      <c r="A5901" s="18">
        <v>5899</v>
      </c>
      <c r="B5901" s="18">
        <f t="shared" si="184"/>
        <v>2020</v>
      </c>
      <c r="C5901" s="17">
        <v>43983</v>
      </c>
      <c r="D5901" s="18" t="s">
        <v>130</v>
      </c>
      <c r="E5901" s="18" t="s">
        <v>95</v>
      </c>
      <c r="F5901" s="18" t="str">
        <f t="shared" si="185"/>
        <v>Eversource_WMA-Customer Charge-43983</v>
      </c>
      <c r="G5901" s="11" t="s">
        <v>131</v>
      </c>
      <c r="H5901" s="11" t="s">
        <v>56</v>
      </c>
      <c r="I5901" s="11" t="s">
        <v>56</v>
      </c>
      <c r="J5901" s="11" t="s">
        <v>56</v>
      </c>
      <c r="K5901" s="11" t="str">
        <f>IFERROR(INDEX('EDC Component Dictionary'!$C$5:$C$37,MATCH('Rates Database'!J5901,'EDC Component Dictionary'!$B$5:$B$37,0)), "Energy Supply")</f>
        <v>Distribution System</v>
      </c>
      <c r="L5901" s="12"/>
      <c r="M5901" s="12">
        <v>7</v>
      </c>
    </row>
    <row r="5902" spans="1:13" x14ac:dyDescent="0.3">
      <c r="A5902" s="18">
        <v>5900</v>
      </c>
      <c r="B5902" s="18">
        <f t="shared" si="184"/>
        <v>2020</v>
      </c>
      <c r="C5902" s="17">
        <v>43952</v>
      </c>
      <c r="D5902" s="18" t="s">
        <v>130</v>
      </c>
      <c r="E5902" s="18" t="s">
        <v>95</v>
      </c>
      <c r="F5902" s="18" t="str">
        <f t="shared" si="185"/>
        <v>Eversource_WMA-Customer Charge-43952</v>
      </c>
      <c r="G5902" s="11" t="s">
        <v>131</v>
      </c>
      <c r="H5902" s="11" t="s">
        <v>56</v>
      </c>
      <c r="I5902" s="11" t="s">
        <v>56</v>
      </c>
      <c r="J5902" s="11" t="s">
        <v>56</v>
      </c>
      <c r="K5902" s="11" t="str">
        <f>IFERROR(INDEX('EDC Component Dictionary'!$C$5:$C$37,MATCH('Rates Database'!J5902,'EDC Component Dictionary'!$B$5:$B$37,0)), "Energy Supply")</f>
        <v>Distribution System</v>
      </c>
      <c r="L5902" s="12"/>
      <c r="M5902" s="12">
        <v>7</v>
      </c>
    </row>
    <row r="5903" spans="1:13" x14ac:dyDescent="0.3">
      <c r="A5903" s="18">
        <v>5901</v>
      </c>
      <c r="B5903" s="18">
        <f t="shared" si="184"/>
        <v>2020</v>
      </c>
      <c r="C5903" s="17">
        <v>43922</v>
      </c>
      <c r="D5903" s="18" t="s">
        <v>130</v>
      </c>
      <c r="E5903" s="18" t="s">
        <v>95</v>
      </c>
      <c r="F5903" s="18" t="str">
        <f t="shared" si="185"/>
        <v>Eversource_WMA-Customer Charge-43922</v>
      </c>
      <c r="G5903" s="11" t="s">
        <v>131</v>
      </c>
      <c r="H5903" s="11" t="s">
        <v>56</v>
      </c>
      <c r="I5903" s="11" t="s">
        <v>56</v>
      </c>
      <c r="J5903" s="11" t="s">
        <v>56</v>
      </c>
      <c r="K5903" s="11" t="str">
        <f>IFERROR(INDEX('EDC Component Dictionary'!$C$5:$C$37,MATCH('Rates Database'!J5903,'EDC Component Dictionary'!$B$5:$B$37,0)), "Energy Supply")</f>
        <v>Distribution System</v>
      </c>
      <c r="L5903" s="12"/>
      <c r="M5903" s="12">
        <v>7</v>
      </c>
    </row>
    <row r="5904" spans="1:13" x14ac:dyDescent="0.3">
      <c r="A5904" s="18">
        <v>5902</v>
      </c>
      <c r="B5904" s="18">
        <f t="shared" si="184"/>
        <v>2020</v>
      </c>
      <c r="C5904" s="17">
        <v>43891</v>
      </c>
      <c r="D5904" s="18" t="s">
        <v>130</v>
      </c>
      <c r="E5904" s="18" t="s">
        <v>95</v>
      </c>
      <c r="F5904" s="18" t="str">
        <f t="shared" si="185"/>
        <v>Eversource_WMA-Customer Charge-43891</v>
      </c>
      <c r="G5904" s="11" t="s">
        <v>131</v>
      </c>
      <c r="H5904" s="11" t="s">
        <v>56</v>
      </c>
      <c r="I5904" s="11" t="s">
        <v>56</v>
      </c>
      <c r="J5904" s="11" t="s">
        <v>56</v>
      </c>
      <c r="K5904" s="11" t="str">
        <f>IFERROR(INDEX('EDC Component Dictionary'!$C$5:$C$37,MATCH('Rates Database'!J5904,'EDC Component Dictionary'!$B$5:$B$37,0)), "Energy Supply")</f>
        <v>Distribution System</v>
      </c>
      <c r="L5904" s="12"/>
      <c r="M5904" s="12">
        <v>7</v>
      </c>
    </row>
    <row r="5905" spans="1:13" x14ac:dyDescent="0.3">
      <c r="A5905" s="18">
        <v>5903</v>
      </c>
      <c r="B5905" s="18">
        <f t="shared" si="184"/>
        <v>2020</v>
      </c>
      <c r="C5905" s="17">
        <v>43862</v>
      </c>
      <c r="D5905" s="18" t="s">
        <v>130</v>
      </c>
      <c r="E5905" s="18" t="s">
        <v>95</v>
      </c>
      <c r="F5905" s="18" t="str">
        <f t="shared" si="185"/>
        <v>Eversource_WMA-Customer Charge-43862</v>
      </c>
      <c r="G5905" s="11" t="s">
        <v>131</v>
      </c>
      <c r="H5905" s="11" t="s">
        <v>56</v>
      </c>
      <c r="I5905" s="11" t="s">
        <v>56</v>
      </c>
      <c r="J5905" s="11" t="s">
        <v>56</v>
      </c>
      <c r="K5905" s="11" t="str">
        <f>IFERROR(INDEX('EDC Component Dictionary'!$C$5:$C$37,MATCH('Rates Database'!J5905,'EDC Component Dictionary'!$B$5:$B$37,0)), "Energy Supply")</f>
        <v>Distribution System</v>
      </c>
      <c r="L5905" s="12"/>
      <c r="M5905" s="12">
        <v>7</v>
      </c>
    </row>
    <row r="5906" spans="1:13" x14ac:dyDescent="0.3">
      <c r="A5906" s="18">
        <v>5904</v>
      </c>
      <c r="B5906" s="18">
        <f t="shared" si="184"/>
        <v>2020</v>
      </c>
      <c r="C5906" s="17">
        <v>43831</v>
      </c>
      <c r="D5906" s="18" t="s">
        <v>130</v>
      </c>
      <c r="E5906" s="18" t="s">
        <v>95</v>
      </c>
      <c r="F5906" s="18" t="str">
        <f t="shared" si="185"/>
        <v>Eversource_WMA-Customer Charge-43831</v>
      </c>
      <c r="G5906" s="11" t="s">
        <v>131</v>
      </c>
      <c r="H5906" s="11" t="s">
        <v>56</v>
      </c>
      <c r="I5906" s="11" t="s">
        <v>56</v>
      </c>
      <c r="J5906" s="11" t="s">
        <v>56</v>
      </c>
      <c r="K5906" s="11" t="str">
        <f>IFERROR(INDEX('EDC Component Dictionary'!$C$5:$C$37,MATCH('Rates Database'!J5906,'EDC Component Dictionary'!$B$5:$B$37,0)), "Energy Supply")</f>
        <v>Distribution System</v>
      </c>
      <c r="L5906" s="12"/>
      <c r="M5906" s="12">
        <v>7</v>
      </c>
    </row>
    <row r="5907" spans="1:13" x14ac:dyDescent="0.3">
      <c r="A5907" s="18">
        <v>5905</v>
      </c>
      <c r="B5907" s="18">
        <f t="shared" si="184"/>
        <v>2019</v>
      </c>
      <c r="C5907" s="17">
        <v>43800</v>
      </c>
      <c r="D5907" s="18" t="s">
        <v>130</v>
      </c>
      <c r="E5907" s="18" t="s">
        <v>95</v>
      </c>
      <c r="F5907" s="18" t="str">
        <f t="shared" si="185"/>
        <v>Eversource_WMA-Customer Charge-43800</v>
      </c>
      <c r="G5907" s="11" t="s">
        <v>131</v>
      </c>
      <c r="H5907" s="11" t="s">
        <v>56</v>
      </c>
      <c r="I5907" s="11" t="s">
        <v>56</v>
      </c>
      <c r="J5907" s="11" t="s">
        <v>56</v>
      </c>
      <c r="K5907" s="11" t="str">
        <f>IFERROR(INDEX('EDC Component Dictionary'!$C$5:$C$37,MATCH('Rates Database'!J5907,'EDC Component Dictionary'!$B$5:$B$37,0)), "Energy Supply")</f>
        <v>Distribution System</v>
      </c>
      <c r="L5907" s="12"/>
      <c r="M5907" s="12">
        <v>7</v>
      </c>
    </row>
    <row r="5908" spans="1:13" x14ac:dyDescent="0.3">
      <c r="A5908" s="18">
        <v>5906</v>
      </c>
      <c r="B5908" s="18">
        <f t="shared" si="184"/>
        <v>2019</v>
      </c>
      <c r="C5908" s="17">
        <v>43770</v>
      </c>
      <c r="D5908" s="18" t="s">
        <v>130</v>
      </c>
      <c r="E5908" s="18" t="s">
        <v>95</v>
      </c>
      <c r="F5908" s="18" t="str">
        <f t="shared" si="185"/>
        <v>Eversource_WMA-Customer Charge-43770</v>
      </c>
      <c r="G5908" s="11" t="s">
        <v>131</v>
      </c>
      <c r="H5908" s="11" t="s">
        <v>56</v>
      </c>
      <c r="I5908" s="11" t="s">
        <v>56</v>
      </c>
      <c r="J5908" s="11" t="s">
        <v>56</v>
      </c>
      <c r="K5908" s="11" t="str">
        <f>IFERROR(INDEX('EDC Component Dictionary'!$C$5:$C$37,MATCH('Rates Database'!J5908,'EDC Component Dictionary'!$B$5:$B$37,0)), "Energy Supply")</f>
        <v>Distribution System</v>
      </c>
      <c r="L5908" s="12"/>
      <c r="M5908" s="12">
        <v>7</v>
      </c>
    </row>
    <row r="5909" spans="1:13" x14ac:dyDescent="0.3">
      <c r="A5909" s="18">
        <v>5907</v>
      </c>
      <c r="B5909" s="18">
        <f t="shared" si="184"/>
        <v>2019</v>
      </c>
      <c r="C5909" s="17">
        <v>43739</v>
      </c>
      <c r="D5909" s="18" t="s">
        <v>130</v>
      </c>
      <c r="E5909" s="18" t="s">
        <v>95</v>
      </c>
      <c r="F5909" s="18" t="str">
        <f t="shared" si="185"/>
        <v>Eversource_WMA-Customer Charge-43739</v>
      </c>
      <c r="G5909" s="11" t="s">
        <v>131</v>
      </c>
      <c r="H5909" s="11" t="s">
        <v>56</v>
      </c>
      <c r="I5909" s="11" t="s">
        <v>56</v>
      </c>
      <c r="J5909" s="11" t="s">
        <v>56</v>
      </c>
      <c r="K5909" s="11" t="str">
        <f>IFERROR(INDEX('EDC Component Dictionary'!$C$5:$C$37,MATCH('Rates Database'!J5909,'EDC Component Dictionary'!$B$5:$B$37,0)), "Energy Supply")</f>
        <v>Distribution System</v>
      </c>
      <c r="L5909" s="12"/>
      <c r="M5909" s="12">
        <v>7</v>
      </c>
    </row>
    <row r="5910" spans="1:13" x14ac:dyDescent="0.3">
      <c r="A5910" s="18">
        <v>5908</v>
      </c>
      <c r="B5910" s="18">
        <f t="shared" si="184"/>
        <v>2019</v>
      </c>
      <c r="C5910" s="17">
        <v>43709</v>
      </c>
      <c r="D5910" s="18" t="s">
        <v>130</v>
      </c>
      <c r="E5910" s="18" t="s">
        <v>95</v>
      </c>
      <c r="F5910" s="18" t="str">
        <f t="shared" si="185"/>
        <v>Eversource_WMA-Customer Charge-43709</v>
      </c>
      <c r="G5910" s="11" t="s">
        <v>131</v>
      </c>
      <c r="H5910" s="11" t="s">
        <v>56</v>
      </c>
      <c r="I5910" s="11" t="s">
        <v>56</v>
      </c>
      <c r="J5910" s="11" t="s">
        <v>56</v>
      </c>
      <c r="K5910" s="11" t="str">
        <f>IFERROR(INDEX('EDC Component Dictionary'!$C$5:$C$37,MATCH('Rates Database'!J5910,'EDC Component Dictionary'!$B$5:$B$37,0)), "Energy Supply")</f>
        <v>Distribution System</v>
      </c>
      <c r="L5910" s="12"/>
      <c r="M5910" s="12">
        <v>7</v>
      </c>
    </row>
    <row r="5911" spans="1:13" x14ac:dyDescent="0.3">
      <c r="A5911" s="18">
        <v>5909</v>
      </c>
      <c r="B5911" s="18">
        <f t="shared" si="184"/>
        <v>2019</v>
      </c>
      <c r="C5911" s="17">
        <v>43678</v>
      </c>
      <c r="D5911" s="18" t="s">
        <v>130</v>
      </c>
      <c r="E5911" s="18" t="s">
        <v>95</v>
      </c>
      <c r="F5911" s="18" t="str">
        <f t="shared" si="185"/>
        <v>Eversource_WMA-Customer Charge-43678</v>
      </c>
      <c r="G5911" s="11" t="s">
        <v>131</v>
      </c>
      <c r="H5911" s="11" t="s">
        <v>56</v>
      </c>
      <c r="I5911" s="11" t="s">
        <v>56</v>
      </c>
      <c r="J5911" s="11" t="s">
        <v>56</v>
      </c>
      <c r="K5911" s="11" t="str">
        <f>IFERROR(INDEX('EDC Component Dictionary'!$C$5:$C$37,MATCH('Rates Database'!J5911,'EDC Component Dictionary'!$B$5:$B$37,0)), "Energy Supply")</f>
        <v>Distribution System</v>
      </c>
      <c r="L5911" s="12"/>
      <c r="M5911" s="12">
        <v>7</v>
      </c>
    </row>
    <row r="5912" spans="1:13" x14ac:dyDescent="0.3">
      <c r="A5912" s="18">
        <v>5910</v>
      </c>
      <c r="B5912" s="18">
        <f t="shared" si="184"/>
        <v>2019</v>
      </c>
      <c r="C5912" s="17">
        <v>43647</v>
      </c>
      <c r="D5912" s="18" t="s">
        <v>130</v>
      </c>
      <c r="E5912" s="18" t="s">
        <v>95</v>
      </c>
      <c r="F5912" s="18" t="str">
        <f t="shared" si="185"/>
        <v>Eversource_WMA-Customer Charge-43647</v>
      </c>
      <c r="G5912" s="11" t="s">
        <v>131</v>
      </c>
      <c r="H5912" s="11" t="s">
        <v>56</v>
      </c>
      <c r="I5912" s="11" t="s">
        <v>56</v>
      </c>
      <c r="J5912" s="11" t="s">
        <v>56</v>
      </c>
      <c r="K5912" s="11" t="str">
        <f>IFERROR(INDEX('EDC Component Dictionary'!$C$5:$C$37,MATCH('Rates Database'!J5912,'EDC Component Dictionary'!$B$5:$B$37,0)), "Energy Supply")</f>
        <v>Distribution System</v>
      </c>
      <c r="L5912" s="12"/>
      <c r="M5912" s="12">
        <v>7</v>
      </c>
    </row>
    <row r="5913" spans="1:13" x14ac:dyDescent="0.3">
      <c r="A5913" s="18">
        <v>5911</v>
      </c>
      <c r="B5913" s="18">
        <f t="shared" si="184"/>
        <v>2019</v>
      </c>
      <c r="C5913" s="17">
        <v>43617</v>
      </c>
      <c r="D5913" s="18" t="s">
        <v>130</v>
      </c>
      <c r="E5913" s="18" t="s">
        <v>95</v>
      </c>
      <c r="F5913" s="18" t="str">
        <f t="shared" si="185"/>
        <v>Eversource_WMA-Customer Charge-43617</v>
      </c>
      <c r="G5913" s="11" t="s">
        <v>131</v>
      </c>
      <c r="H5913" s="11" t="s">
        <v>56</v>
      </c>
      <c r="I5913" s="11" t="s">
        <v>56</v>
      </c>
      <c r="J5913" s="11" t="s">
        <v>56</v>
      </c>
      <c r="K5913" s="11" t="str">
        <f>IFERROR(INDEX('EDC Component Dictionary'!$C$5:$C$37,MATCH('Rates Database'!J5913,'EDC Component Dictionary'!$B$5:$B$37,0)), "Energy Supply")</f>
        <v>Distribution System</v>
      </c>
      <c r="L5913" s="12"/>
      <c r="M5913" s="12">
        <v>7</v>
      </c>
    </row>
    <row r="5914" spans="1:13" x14ac:dyDescent="0.3">
      <c r="A5914" s="18">
        <v>5912</v>
      </c>
      <c r="B5914" s="18">
        <f t="shared" si="184"/>
        <v>2019</v>
      </c>
      <c r="C5914" s="17">
        <v>43586</v>
      </c>
      <c r="D5914" s="18" t="s">
        <v>130</v>
      </c>
      <c r="E5914" s="18" t="s">
        <v>95</v>
      </c>
      <c r="F5914" s="18" t="str">
        <f t="shared" si="185"/>
        <v>Eversource_WMA-Customer Charge-43586</v>
      </c>
      <c r="G5914" s="11" t="s">
        <v>131</v>
      </c>
      <c r="H5914" s="11" t="s">
        <v>56</v>
      </c>
      <c r="I5914" s="11" t="s">
        <v>56</v>
      </c>
      <c r="J5914" s="11" t="s">
        <v>56</v>
      </c>
      <c r="K5914" s="11" t="str">
        <f>IFERROR(INDEX('EDC Component Dictionary'!$C$5:$C$37,MATCH('Rates Database'!J5914,'EDC Component Dictionary'!$B$5:$B$37,0)), "Energy Supply")</f>
        <v>Distribution System</v>
      </c>
      <c r="L5914" s="12"/>
      <c r="M5914" s="12">
        <v>7</v>
      </c>
    </row>
    <row r="5915" spans="1:13" x14ac:dyDescent="0.3">
      <c r="A5915" s="18">
        <v>5913</v>
      </c>
      <c r="B5915" s="18">
        <f t="shared" si="184"/>
        <v>2019</v>
      </c>
      <c r="C5915" s="17">
        <v>43556</v>
      </c>
      <c r="D5915" s="18" t="s">
        <v>130</v>
      </c>
      <c r="E5915" s="18" t="s">
        <v>95</v>
      </c>
      <c r="F5915" s="18" t="str">
        <f t="shared" si="185"/>
        <v>Eversource_WMA-Customer Charge-43556</v>
      </c>
      <c r="G5915" s="11" t="s">
        <v>131</v>
      </c>
      <c r="H5915" s="11" t="s">
        <v>56</v>
      </c>
      <c r="I5915" s="11" t="s">
        <v>56</v>
      </c>
      <c r="J5915" s="11" t="s">
        <v>56</v>
      </c>
      <c r="K5915" s="11" t="str">
        <f>IFERROR(INDEX('EDC Component Dictionary'!$C$5:$C$37,MATCH('Rates Database'!J5915,'EDC Component Dictionary'!$B$5:$B$37,0)), "Energy Supply")</f>
        <v>Distribution System</v>
      </c>
      <c r="L5915" s="12"/>
      <c r="M5915" s="12">
        <v>7</v>
      </c>
    </row>
    <row r="5916" spans="1:13" x14ac:dyDescent="0.3">
      <c r="A5916" s="18">
        <v>5914</v>
      </c>
      <c r="B5916" s="18">
        <f t="shared" si="184"/>
        <v>2019</v>
      </c>
      <c r="C5916" s="17">
        <v>43525</v>
      </c>
      <c r="D5916" s="18" t="s">
        <v>130</v>
      </c>
      <c r="E5916" s="18" t="s">
        <v>95</v>
      </c>
      <c r="F5916" s="18" t="str">
        <f t="shared" si="185"/>
        <v>Eversource_WMA-Customer Charge-43525</v>
      </c>
      <c r="G5916" s="11" t="s">
        <v>131</v>
      </c>
      <c r="H5916" s="11" t="s">
        <v>56</v>
      </c>
      <c r="I5916" s="11" t="s">
        <v>56</v>
      </c>
      <c r="J5916" s="11" t="s">
        <v>56</v>
      </c>
      <c r="K5916" s="11" t="str">
        <f>IFERROR(INDEX('EDC Component Dictionary'!$C$5:$C$37,MATCH('Rates Database'!J5916,'EDC Component Dictionary'!$B$5:$B$37,0)), "Energy Supply")</f>
        <v>Distribution System</v>
      </c>
      <c r="L5916" s="12"/>
      <c r="M5916" s="12">
        <v>7</v>
      </c>
    </row>
    <row r="5917" spans="1:13" x14ac:dyDescent="0.3">
      <c r="A5917" s="18">
        <v>5915</v>
      </c>
      <c r="B5917" s="18">
        <f t="shared" si="184"/>
        <v>2019</v>
      </c>
      <c r="C5917" s="17">
        <v>43497</v>
      </c>
      <c r="D5917" s="18" t="s">
        <v>130</v>
      </c>
      <c r="E5917" s="18" t="s">
        <v>95</v>
      </c>
      <c r="F5917" s="18" t="str">
        <f t="shared" si="185"/>
        <v>Eversource_WMA-Customer Charge-43497</v>
      </c>
      <c r="G5917" s="11" t="s">
        <v>131</v>
      </c>
      <c r="H5917" s="11" t="s">
        <v>56</v>
      </c>
      <c r="I5917" s="11" t="s">
        <v>56</v>
      </c>
      <c r="J5917" s="11" t="s">
        <v>56</v>
      </c>
      <c r="K5917" s="11" t="str">
        <f>IFERROR(INDEX('EDC Component Dictionary'!$C$5:$C$37,MATCH('Rates Database'!J5917,'EDC Component Dictionary'!$B$5:$B$37,0)), "Energy Supply")</f>
        <v>Distribution System</v>
      </c>
      <c r="L5917" s="12"/>
      <c r="M5917" s="12">
        <v>7</v>
      </c>
    </row>
    <row r="5918" spans="1:13" x14ac:dyDescent="0.3">
      <c r="A5918" s="18">
        <v>5916</v>
      </c>
      <c r="B5918" s="18">
        <f t="shared" si="184"/>
        <v>2019</v>
      </c>
      <c r="C5918" s="17">
        <v>43466</v>
      </c>
      <c r="D5918" s="18" t="s">
        <v>130</v>
      </c>
      <c r="E5918" s="18" t="s">
        <v>95</v>
      </c>
      <c r="F5918" s="18" t="str">
        <f t="shared" si="185"/>
        <v>Eversource_WMA-Customer Charge-43466</v>
      </c>
      <c r="G5918" s="11" t="s">
        <v>131</v>
      </c>
      <c r="H5918" s="11" t="s">
        <v>56</v>
      </c>
      <c r="I5918" s="11" t="s">
        <v>56</v>
      </c>
      <c r="J5918" s="11" t="s">
        <v>56</v>
      </c>
      <c r="K5918" s="11" t="str">
        <f>IFERROR(INDEX('EDC Component Dictionary'!$C$5:$C$37,MATCH('Rates Database'!J5918,'EDC Component Dictionary'!$B$5:$B$37,0)), "Energy Supply")</f>
        <v>Distribution System</v>
      </c>
      <c r="L5918" s="12"/>
      <c r="M5918" s="12">
        <v>7</v>
      </c>
    </row>
    <row r="5919" spans="1:13" x14ac:dyDescent="0.3">
      <c r="A5919" s="18">
        <v>5917</v>
      </c>
      <c r="B5919" s="18">
        <f t="shared" si="184"/>
        <v>2023</v>
      </c>
      <c r="C5919" s="17">
        <v>45261</v>
      </c>
      <c r="D5919" s="18" t="s">
        <v>130</v>
      </c>
      <c r="E5919" s="18" t="s">
        <v>36</v>
      </c>
      <c r="F5919" s="18" t="str">
        <f t="shared" si="185"/>
        <v>Unitil-Customer Charge-45261</v>
      </c>
      <c r="G5919" s="11" t="s">
        <v>131</v>
      </c>
      <c r="H5919" s="11" t="s">
        <v>56</v>
      </c>
      <c r="I5919" s="11" t="s">
        <v>56</v>
      </c>
      <c r="J5919" s="11" t="s">
        <v>56</v>
      </c>
      <c r="K5919" s="11" t="str">
        <f>IFERROR(INDEX('EDC Component Dictionary'!$C$5:$C$37,MATCH('Rates Database'!J5919,'EDC Component Dictionary'!$B$5:$B$37,0)), "Energy Supply")</f>
        <v>Distribution System</v>
      </c>
      <c r="L5919" s="12"/>
      <c r="M5919" s="12">
        <v>7</v>
      </c>
    </row>
    <row r="5920" spans="1:13" x14ac:dyDescent="0.3">
      <c r="A5920" s="18">
        <v>5918</v>
      </c>
      <c r="B5920" s="18">
        <f t="shared" si="184"/>
        <v>2023</v>
      </c>
      <c r="C5920" s="17">
        <v>45231</v>
      </c>
      <c r="D5920" s="18" t="s">
        <v>130</v>
      </c>
      <c r="E5920" s="18" t="s">
        <v>36</v>
      </c>
      <c r="F5920" s="18" t="str">
        <f t="shared" si="185"/>
        <v>Unitil-Customer Charge-45231</v>
      </c>
      <c r="G5920" s="11" t="s">
        <v>131</v>
      </c>
      <c r="H5920" s="11" t="s">
        <v>56</v>
      </c>
      <c r="I5920" s="11" t="s">
        <v>56</v>
      </c>
      <c r="J5920" s="11" t="s">
        <v>56</v>
      </c>
      <c r="K5920" s="11" t="str">
        <f>IFERROR(INDEX('EDC Component Dictionary'!$C$5:$C$37,MATCH('Rates Database'!J5920,'EDC Component Dictionary'!$B$5:$B$37,0)), "Energy Supply")</f>
        <v>Distribution System</v>
      </c>
      <c r="L5920" s="12"/>
      <c r="M5920" s="12">
        <v>7</v>
      </c>
    </row>
    <row r="5921" spans="1:13" x14ac:dyDescent="0.3">
      <c r="A5921" s="18">
        <v>5919</v>
      </c>
      <c r="B5921" s="18">
        <f t="shared" si="184"/>
        <v>2023</v>
      </c>
      <c r="C5921" s="17">
        <v>45200</v>
      </c>
      <c r="D5921" s="18" t="s">
        <v>130</v>
      </c>
      <c r="E5921" s="18" t="s">
        <v>36</v>
      </c>
      <c r="F5921" s="18" t="str">
        <f t="shared" si="185"/>
        <v>Unitil-Customer Charge-45200</v>
      </c>
      <c r="G5921" s="11" t="s">
        <v>131</v>
      </c>
      <c r="H5921" s="11" t="s">
        <v>56</v>
      </c>
      <c r="I5921" s="11" t="s">
        <v>56</v>
      </c>
      <c r="J5921" s="11" t="s">
        <v>56</v>
      </c>
      <c r="K5921" s="11" t="str">
        <f>IFERROR(INDEX('EDC Component Dictionary'!$C$5:$C$37,MATCH('Rates Database'!J5921,'EDC Component Dictionary'!$B$5:$B$37,0)), "Energy Supply")</f>
        <v>Distribution System</v>
      </c>
      <c r="L5921" s="12"/>
      <c r="M5921" s="12">
        <v>7</v>
      </c>
    </row>
    <row r="5922" spans="1:13" x14ac:dyDescent="0.3">
      <c r="A5922" s="18">
        <v>5920</v>
      </c>
      <c r="B5922" s="18">
        <f t="shared" si="184"/>
        <v>2023</v>
      </c>
      <c r="C5922" s="17">
        <v>45170</v>
      </c>
      <c r="D5922" s="18" t="s">
        <v>130</v>
      </c>
      <c r="E5922" s="18" t="s">
        <v>36</v>
      </c>
      <c r="F5922" s="18" t="str">
        <f t="shared" si="185"/>
        <v>Unitil-Customer Charge-45170</v>
      </c>
      <c r="G5922" s="11" t="s">
        <v>131</v>
      </c>
      <c r="H5922" s="11" t="s">
        <v>56</v>
      </c>
      <c r="I5922" s="11" t="s">
        <v>56</v>
      </c>
      <c r="J5922" s="11" t="s">
        <v>56</v>
      </c>
      <c r="K5922" s="11" t="str">
        <f>IFERROR(INDEX('EDC Component Dictionary'!$C$5:$C$37,MATCH('Rates Database'!J5922,'EDC Component Dictionary'!$B$5:$B$37,0)), "Energy Supply")</f>
        <v>Distribution System</v>
      </c>
      <c r="L5922" s="12"/>
      <c r="M5922" s="12">
        <v>7</v>
      </c>
    </row>
    <row r="5923" spans="1:13" x14ac:dyDescent="0.3">
      <c r="A5923" s="18">
        <v>5921</v>
      </c>
      <c r="B5923" s="18">
        <f t="shared" si="184"/>
        <v>2023</v>
      </c>
      <c r="C5923" s="17">
        <v>45139</v>
      </c>
      <c r="D5923" s="18" t="s">
        <v>130</v>
      </c>
      <c r="E5923" s="18" t="s">
        <v>36</v>
      </c>
      <c r="F5923" s="18" t="str">
        <f t="shared" si="185"/>
        <v>Unitil-Customer Charge-45139</v>
      </c>
      <c r="G5923" s="11" t="s">
        <v>131</v>
      </c>
      <c r="H5923" s="11" t="s">
        <v>56</v>
      </c>
      <c r="I5923" s="11" t="s">
        <v>56</v>
      </c>
      <c r="J5923" s="11" t="s">
        <v>56</v>
      </c>
      <c r="K5923" s="11" t="str">
        <f>IFERROR(INDEX('EDC Component Dictionary'!$C$5:$C$37,MATCH('Rates Database'!J5923,'EDC Component Dictionary'!$B$5:$B$37,0)), "Energy Supply")</f>
        <v>Distribution System</v>
      </c>
      <c r="L5923" s="12"/>
      <c r="M5923" s="12">
        <v>7</v>
      </c>
    </row>
    <row r="5924" spans="1:13" x14ac:dyDescent="0.3">
      <c r="A5924" s="18">
        <v>5922</v>
      </c>
      <c r="B5924" s="18">
        <f t="shared" si="184"/>
        <v>2023</v>
      </c>
      <c r="C5924" s="17">
        <v>45108</v>
      </c>
      <c r="D5924" s="18" t="s">
        <v>130</v>
      </c>
      <c r="E5924" s="18" t="s">
        <v>36</v>
      </c>
      <c r="F5924" s="18" t="str">
        <f t="shared" si="185"/>
        <v>Unitil-Customer Charge-45108</v>
      </c>
      <c r="G5924" s="11" t="s">
        <v>131</v>
      </c>
      <c r="H5924" s="11" t="s">
        <v>56</v>
      </c>
      <c r="I5924" s="11" t="s">
        <v>56</v>
      </c>
      <c r="J5924" s="11" t="s">
        <v>56</v>
      </c>
      <c r="K5924" s="11" t="str">
        <f>IFERROR(INDEX('EDC Component Dictionary'!$C$5:$C$37,MATCH('Rates Database'!J5924,'EDC Component Dictionary'!$B$5:$B$37,0)), "Energy Supply")</f>
        <v>Distribution System</v>
      </c>
      <c r="L5924" s="12"/>
      <c r="M5924" s="12">
        <v>7</v>
      </c>
    </row>
    <row r="5925" spans="1:13" x14ac:dyDescent="0.3">
      <c r="A5925" s="18">
        <v>5923</v>
      </c>
      <c r="B5925" s="18">
        <f t="shared" si="184"/>
        <v>2023</v>
      </c>
      <c r="C5925" s="17">
        <v>45078</v>
      </c>
      <c r="D5925" s="18" t="s">
        <v>130</v>
      </c>
      <c r="E5925" s="18" t="s">
        <v>36</v>
      </c>
      <c r="F5925" s="18" t="str">
        <f t="shared" si="185"/>
        <v>Unitil-Customer Charge-45078</v>
      </c>
      <c r="G5925" s="11" t="s">
        <v>131</v>
      </c>
      <c r="H5925" s="11" t="s">
        <v>56</v>
      </c>
      <c r="I5925" s="11" t="s">
        <v>56</v>
      </c>
      <c r="J5925" s="11" t="s">
        <v>56</v>
      </c>
      <c r="K5925" s="11" t="str">
        <f>IFERROR(INDEX('EDC Component Dictionary'!$C$5:$C$37,MATCH('Rates Database'!J5925,'EDC Component Dictionary'!$B$5:$B$37,0)), "Energy Supply")</f>
        <v>Distribution System</v>
      </c>
      <c r="L5925" s="12"/>
      <c r="M5925" s="12">
        <v>7</v>
      </c>
    </row>
    <row r="5926" spans="1:13" x14ac:dyDescent="0.3">
      <c r="A5926" s="18">
        <v>5924</v>
      </c>
      <c r="B5926" s="18">
        <f t="shared" si="184"/>
        <v>2023</v>
      </c>
      <c r="C5926" s="17">
        <v>45047</v>
      </c>
      <c r="D5926" s="18" t="s">
        <v>130</v>
      </c>
      <c r="E5926" s="18" t="s">
        <v>36</v>
      </c>
      <c r="F5926" s="18" t="str">
        <f t="shared" si="185"/>
        <v>Unitil-Customer Charge-45047</v>
      </c>
      <c r="G5926" s="11" t="s">
        <v>131</v>
      </c>
      <c r="H5926" s="11" t="s">
        <v>56</v>
      </c>
      <c r="I5926" s="11" t="s">
        <v>56</v>
      </c>
      <c r="J5926" s="11" t="s">
        <v>56</v>
      </c>
      <c r="K5926" s="11" t="str">
        <f>IFERROR(INDEX('EDC Component Dictionary'!$C$5:$C$37,MATCH('Rates Database'!J5926,'EDC Component Dictionary'!$B$5:$B$37,0)), "Energy Supply")</f>
        <v>Distribution System</v>
      </c>
      <c r="L5926" s="12"/>
      <c r="M5926" s="12">
        <v>7</v>
      </c>
    </row>
    <row r="5927" spans="1:13" x14ac:dyDescent="0.3">
      <c r="A5927" s="18">
        <v>5925</v>
      </c>
      <c r="B5927" s="18">
        <f t="shared" si="184"/>
        <v>2023</v>
      </c>
      <c r="C5927" s="17">
        <v>45017</v>
      </c>
      <c r="D5927" s="18" t="s">
        <v>130</v>
      </c>
      <c r="E5927" s="18" t="s">
        <v>36</v>
      </c>
      <c r="F5927" s="18" t="str">
        <f t="shared" si="185"/>
        <v>Unitil-Customer Charge-45017</v>
      </c>
      <c r="G5927" s="11" t="s">
        <v>131</v>
      </c>
      <c r="H5927" s="11" t="s">
        <v>56</v>
      </c>
      <c r="I5927" s="11" t="s">
        <v>56</v>
      </c>
      <c r="J5927" s="11" t="s">
        <v>56</v>
      </c>
      <c r="K5927" s="11" t="str">
        <f>IFERROR(INDEX('EDC Component Dictionary'!$C$5:$C$37,MATCH('Rates Database'!J5927,'EDC Component Dictionary'!$B$5:$B$37,0)), "Energy Supply")</f>
        <v>Distribution System</v>
      </c>
      <c r="L5927" s="12"/>
      <c r="M5927" s="12">
        <v>7</v>
      </c>
    </row>
    <row r="5928" spans="1:13" x14ac:dyDescent="0.3">
      <c r="A5928" s="18">
        <v>5926</v>
      </c>
      <c r="B5928" s="18">
        <f t="shared" si="184"/>
        <v>2023</v>
      </c>
      <c r="C5928" s="17">
        <v>44986</v>
      </c>
      <c r="D5928" s="18" t="s">
        <v>130</v>
      </c>
      <c r="E5928" s="18" t="s">
        <v>36</v>
      </c>
      <c r="F5928" s="18" t="str">
        <f t="shared" si="185"/>
        <v>Unitil-Customer Charge-44986</v>
      </c>
      <c r="G5928" s="11" t="s">
        <v>131</v>
      </c>
      <c r="H5928" s="11" t="s">
        <v>56</v>
      </c>
      <c r="I5928" s="11" t="s">
        <v>56</v>
      </c>
      <c r="J5928" s="11" t="s">
        <v>56</v>
      </c>
      <c r="K5928" s="11" t="str">
        <f>IFERROR(INDEX('EDC Component Dictionary'!$C$5:$C$37,MATCH('Rates Database'!J5928,'EDC Component Dictionary'!$B$5:$B$37,0)), "Energy Supply")</f>
        <v>Distribution System</v>
      </c>
      <c r="L5928" s="12"/>
      <c r="M5928" s="12">
        <v>7</v>
      </c>
    </row>
    <row r="5929" spans="1:13" x14ac:dyDescent="0.3">
      <c r="A5929" s="18">
        <v>5927</v>
      </c>
      <c r="B5929" s="18">
        <f t="shared" si="184"/>
        <v>2023</v>
      </c>
      <c r="C5929" s="17">
        <v>44958</v>
      </c>
      <c r="D5929" s="18" t="s">
        <v>130</v>
      </c>
      <c r="E5929" s="18" t="s">
        <v>36</v>
      </c>
      <c r="F5929" s="18" t="str">
        <f t="shared" si="185"/>
        <v>Unitil-Customer Charge-44958</v>
      </c>
      <c r="G5929" s="11" t="s">
        <v>131</v>
      </c>
      <c r="H5929" s="11" t="s">
        <v>56</v>
      </c>
      <c r="I5929" s="11" t="s">
        <v>56</v>
      </c>
      <c r="J5929" s="11" t="s">
        <v>56</v>
      </c>
      <c r="K5929" s="11" t="str">
        <f>IFERROR(INDEX('EDC Component Dictionary'!$C$5:$C$37,MATCH('Rates Database'!J5929,'EDC Component Dictionary'!$B$5:$B$37,0)), "Energy Supply")</f>
        <v>Distribution System</v>
      </c>
      <c r="L5929" s="12"/>
      <c r="M5929" s="12">
        <v>7</v>
      </c>
    </row>
    <row r="5930" spans="1:13" x14ac:dyDescent="0.3">
      <c r="A5930" s="18">
        <v>5928</v>
      </c>
      <c r="B5930" s="18">
        <f t="shared" si="184"/>
        <v>2023</v>
      </c>
      <c r="C5930" s="17">
        <v>44927</v>
      </c>
      <c r="D5930" s="18" t="s">
        <v>130</v>
      </c>
      <c r="E5930" s="18" t="s">
        <v>36</v>
      </c>
      <c r="F5930" s="18" t="str">
        <f t="shared" si="185"/>
        <v>Unitil-Customer Charge-44927</v>
      </c>
      <c r="G5930" s="11" t="s">
        <v>131</v>
      </c>
      <c r="H5930" s="11" t="s">
        <v>56</v>
      </c>
      <c r="I5930" s="11" t="s">
        <v>56</v>
      </c>
      <c r="J5930" s="11" t="s">
        <v>56</v>
      </c>
      <c r="K5930" s="11" t="str">
        <f>IFERROR(INDEX('EDC Component Dictionary'!$C$5:$C$37,MATCH('Rates Database'!J5930,'EDC Component Dictionary'!$B$5:$B$37,0)), "Energy Supply")</f>
        <v>Distribution System</v>
      </c>
      <c r="L5930" s="12"/>
      <c r="M5930" s="12">
        <v>7</v>
      </c>
    </row>
    <row r="5931" spans="1:13" x14ac:dyDescent="0.3">
      <c r="A5931" s="18">
        <v>5929</v>
      </c>
      <c r="B5931" s="18">
        <f t="shared" si="184"/>
        <v>2022</v>
      </c>
      <c r="C5931" s="17">
        <v>44896</v>
      </c>
      <c r="D5931" s="18" t="s">
        <v>130</v>
      </c>
      <c r="E5931" s="18" t="s">
        <v>36</v>
      </c>
      <c r="F5931" s="18" t="str">
        <f t="shared" si="185"/>
        <v>Unitil-Customer Charge-44896</v>
      </c>
      <c r="G5931" s="11" t="s">
        <v>131</v>
      </c>
      <c r="H5931" s="11" t="s">
        <v>56</v>
      </c>
      <c r="I5931" s="11" t="s">
        <v>56</v>
      </c>
      <c r="J5931" s="11" t="s">
        <v>56</v>
      </c>
      <c r="K5931" s="11" t="str">
        <f>IFERROR(INDEX('EDC Component Dictionary'!$C$5:$C$37,MATCH('Rates Database'!J5931,'EDC Component Dictionary'!$B$5:$B$37,0)), "Energy Supply")</f>
        <v>Distribution System</v>
      </c>
      <c r="L5931" s="12"/>
      <c r="M5931" s="12">
        <v>7</v>
      </c>
    </row>
    <row r="5932" spans="1:13" x14ac:dyDescent="0.3">
      <c r="A5932" s="18">
        <v>5930</v>
      </c>
      <c r="B5932" s="18">
        <f t="shared" si="184"/>
        <v>2022</v>
      </c>
      <c r="C5932" s="17">
        <v>44866</v>
      </c>
      <c r="D5932" s="18" t="s">
        <v>130</v>
      </c>
      <c r="E5932" s="18" t="s">
        <v>36</v>
      </c>
      <c r="F5932" s="18" t="str">
        <f t="shared" si="185"/>
        <v>Unitil-Customer Charge-44866</v>
      </c>
      <c r="G5932" s="11" t="s">
        <v>131</v>
      </c>
      <c r="H5932" s="11" t="s">
        <v>56</v>
      </c>
      <c r="I5932" s="11" t="s">
        <v>56</v>
      </c>
      <c r="J5932" s="11" t="s">
        <v>56</v>
      </c>
      <c r="K5932" s="11" t="str">
        <f>IFERROR(INDEX('EDC Component Dictionary'!$C$5:$C$37,MATCH('Rates Database'!J5932,'EDC Component Dictionary'!$B$5:$B$37,0)), "Energy Supply")</f>
        <v>Distribution System</v>
      </c>
      <c r="L5932" s="12"/>
      <c r="M5932" s="12">
        <v>7</v>
      </c>
    </row>
    <row r="5933" spans="1:13" x14ac:dyDescent="0.3">
      <c r="A5933" s="18">
        <v>5931</v>
      </c>
      <c r="B5933" s="18">
        <f t="shared" si="184"/>
        <v>2022</v>
      </c>
      <c r="C5933" s="17">
        <v>44835</v>
      </c>
      <c r="D5933" s="18" t="s">
        <v>130</v>
      </c>
      <c r="E5933" s="18" t="s">
        <v>36</v>
      </c>
      <c r="F5933" s="18" t="str">
        <f t="shared" si="185"/>
        <v>Unitil-Customer Charge-44835</v>
      </c>
      <c r="G5933" s="11" t="s">
        <v>131</v>
      </c>
      <c r="H5933" s="11" t="s">
        <v>56</v>
      </c>
      <c r="I5933" s="11" t="s">
        <v>56</v>
      </c>
      <c r="J5933" s="11" t="s">
        <v>56</v>
      </c>
      <c r="K5933" s="11" t="str">
        <f>IFERROR(INDEX('EDC Component Dictionary'!$C$5:$C$37,MATCH('Rates Database'!J5933,'EDC Component Dictionary'!$B$5:$B$37,0)), "Energy Supply")</f>
        <v>Distribution System</v>
      </c>
      <c r="L5933" s="12"/>
      <c r="M5933" s="12">
        <v>7</v>
      </c>
    </row>
    <row r="5934" spans="1:13" x14ac:dyDescent="0.3">
      <c r="A5934" s="18">
        <v>5932</v>
      </c>
      <c r="B5934" s="18">
        <f t="shared" si="184"/>
        <v>2022</v>
      </c>
      <c r="C5934" s="17">
        <v>44805</v>
      </c>
      <c r="D5934" s="18" t="s">
        <v>130</v>
      </c>
      <c r="E5934" s="18" t="s">
        <v>36</v>
      </c>
      <c r="F5934" s="18" t="str">
        <f t="shared" si="185"/>
        <v>Unitil-Customer Charge-44805</v>
      </c>
      <c r="G5934" s="11" t="s">
        <v>131</v>
      </c>
      <c r="H5934" s="11" t="s">
        <v>56</v>
      </c>
      <c r="I5934" s="11" t="s">
        <v>56</v>
      </c>
      <c r="J5934" s="11" t="s">
        <v>56</v>
      </c>
      <c r="K5934" s="11" t="str">
        <f>IFERROR(INDEX('EDC Component Dictionary'!$C$5:$C$37,MATCH('Rates Database'!J5934,'EDC Component Dictionary'!$B$5:$B$37,0)), "Energy Supply")</f>
        <v>Distribution System</v>
      </c>
      <c r="L5934" s="12"/>
      <c r="M5934" s="12">
        <v>7</v>
      </c>
    </row>
    <row r="5935" spans="1:13" x14ac:dyDescent="0.3">
      <c r="A5935" s="18">
        <v>5933</v>
      </c>
      <c r="B5935" s="18">
        <f t="shared" si="184"/>
        <v>2022</v>
      </c>
      <c r="C5935" s="17">
        <v>44774</v>
      </c>
      <c r="D5935" s="18" t="s">
        <v>130</v>
      </c>
      <c r="E5935" s="18" t="s">
        <v>36</v>
      </c>
      <c r="F5935" s="18" t="str">
        <f t="shared" si="185"/>
        <v>Unitil-Customer Charge-44774</v>
      </c>
      <c r="G5935" s="11" t="s">
        <v>131</v>
      </c>
      <c r="H5935" s="11" t="s">
        <v>56</v>
      </c>
      <c r="I5935" s="11" t="s">
        <v>56</v>
      </c>
      <c r="J5935" s="11" t="s">
        <v>56</v>
      </c>
      <c r="K5935" s="11" t="str">
        <f>IFERROR(INDEX('EDC Component Dictionary'!$C$5:$C$37,MATCH('Rates Database'!J5935,'EDC Component Dictionary'!$B$5:$B$37,0)), "Energy Supply")</f>
        <v>Distribution System</v>
      </c>
      <c r="L5935" s="12"/>
      <c r="M5935" s="12">
        <v>7</v>
      </c>
    </row>
    <row r="5936" spans="1:13" x14ac:dyDescent="0.3">
      <c r="A5936" s="18">
        <v>5934</v>
      </c>
      <c r="B5936" s="18">
        <f t="shared" si="184"/>
        <v>2022</v>
      </c>
      <c r="C5936" s="17">
        <v>44743</v>
      </c>
      <c r="D5936" s="18" t="s">
        <v>130</v>
      </c>
      <c r="E5936" s="18" t="s">
        <v>36</v>
      </c>
      <c r="F5936" s="18" t="str">
        <f t="shared" si="185"/>
        <v>Unitil-Customer Charge-44743</v>
      </c>
      <c r="G5936" s="11" t="s">
        <v>131</v>
      </c>
      <c r="H5936" s="11" t="s">
        <v>56</v>
      </c>
      <c r="I5936" s="11" t="s">
        <v>56</v>
      </c>
      <c r="J5936" s="11" t="s">
        <v>56</v>
      </c>
      <c r="K5936" s="11" t="str">
        <f>IFERROR(INDEX('EDC Component Dictionary'!$C$5:$C$37,MATCH('Rates Database'!J5936,'EDC Component Dictionary'!$B$5:$B$37,0)), "Energy Supply")</f>
        <v>Distribution System</v>
      </c>
      <c r="L5936" s="12"/>
      <c r="M5936" s="12">
        <v>7</v>
      </c>
    </row>
    <row r="5937" spans="1:13" x14ac:dyDescent="0.3">
      <c r="A5937" s="18">
        <v>5935</v>
      </c>
      <c r="B5937" s="18">
        <f t="shared" si="184"/>
        <v>2022</v>
      </c>
      <c r="C5937" s="17">
        <v>44713</v>
      </c>
      <c r="D5937" s="18" t="s">
        <v>130</v>
      </c>
      <c r="E5937" s="18" t="s">
        <v>36</v>
      </c>
      <c r="F5937" s="18" t="str">
        <f t="shared" si="185"/>
        <v>Unitil-Customer Charge-44713</v>
      </c>
      <c r="G5937" s="11" t="s">
        <v>131</v>
      </c>
      <c r="H5937" s="11" t="s">
        <v>56</v>
      </c>
      <c r="I5937" s="11" t="s">
        <v>56</v>
      </c>
      <c r="J5937" s="11" t="s">
        <v>56</v>
      </c>
      <c r="K5937" s="11" t="str">
        <f>IFERROR(INDEX('EDC Component Dictionary'!$C$5:$C$37,MATCH('Rates Database'!J5937,'EDC Component Dictionary'!$B$5:$B$37,0)), "Energy Supply")</f>
        <v>Distribution System</v>
      </c>
      <c r="L5937" s="12"/>
      <c r="M5937" s="12">
        <v>7</v>
      </c>
    </row>
    <row r="5938" spans="1:13" x14ac:dyDescent="0.3">
      <c r="A5938" s="18">
        <v>5936</v>
      </c>
      <c r="B5938" s="18">
        <f t="shared" si="184"/>
        <v>2022</v>
      </c>
      <c r="C5938" s="17">
        <v>44682</v>
      </c>
      <c r="D5938" s="18" t="s">
        <v>130</v>
      </c>
      <c r="E5938" s="18" t="s">
        <v>36</v>
      </c>
      <c r="F5938" s="18" t="str">
        <f t="shared" si="185"/>
        <v>Unitil-Customer Charge-44682</v>
      </c>
      <c r="G5938" s="11" t="s">
        <v>131</v>
      </c>
      <c r="H5938" s="11" t="s">
        <v>56</v>
      </c>
      <c r="I5938" s="11" t="s">
        <v>56</v>
      </c>
      <c r="J5938" s="11" t="s">
        <v>56</v>
      </c>
      <c r="K5938" s="11" t="str">
        <f>IFERROR(INDEX('EDC Component Dictionary'!$C$5:$C$37,MATCH('Rates Database'!J5938,'EDC Component Dictionary'!$B$5:$B$37,0)), "Energy Supply")</f>
        <v>Distribution System</v>
      </c>
      <c r="L5938" s="12"/>
      <c r="M5938" s="12">
        <v>7</v>
      </c>
    </row>
    <row r="5939" spans="1:13" x14ac:dyDescent="0.3">
      <c r="A5939" s="18">
        <v>5937</v>
      </c>
      <c r="B5939" s="18">
        <f t="shared" si="184"/>
        <v>2022</v>
      </c>
      <c r="C5939" s="17">
        <v>44652</v>
      </c>
      <c r="D5939" s="18" t="s">
        <v>130</v>
      </c>
      <c r="E5939" s="18" t="s">
        <v>36</v>
      </c>
      <c r="F5939" s="18" t="str">
        <f t="shared" si="185"/>
        <v>Unitil-Customer Charge-44652</v>
      </c>
      <c r="G5939" s="11" t="s">
        <v>131</v>
      </c>
      <c r="H5939" s="11" t="s">
        <v>56</v>
      </c>
      <c r="I5939" s="11" t="s">
        <v>56</v>
      </c>
      <c r="J5939" s="11" t="s">
        <v>56</v>
      </c>
      <c r="K5939" s="11" t="str">
        <f>IFERROR(INDEX('EDC Component Dictionary'!$C$5:$C$37,MATCH('Rates Database'!J5939,'EDC Component Dictionary'!$B$5:$B$37,0)), "Energy Supply")</f>
        <v>Distribution System</v>
      </c>
      <c r="L5939" s="12"/>
      <c r="M5939" s="12">
        <v>7</v>
      </c>
    </row>
    <row r="5940" spans="1:13" x14ac:dyDescent="0.3">
      <c r="A5940" s="18">
        <v>5938</v>
      </c>
      <c r="B5940" s="18">
        <f t="shared" si="184"/>
        <v>2022</v>
      </c>
      <c r="C5940" s="17">
        <v>44621</v>
      </c>
      <c r="D5940" s="18" t="s">
        <v>130</v>
      </c>
      <c r="E5940" s="18" t="s">
        <v>36</v>
      </c>
      <c r="F5940" s="18" t="str">
        <f t="shared" si="185"/>
        <v>Unitil-Customer Charge-44621</v>
      </c>
      <c r="G5940" s="11" t="s">
        <v>131</v>
      </c>
      <c r="H5940" s="11" t="s">
        <v>56</v>
      </c>
      <c r="I5940" s="11" t="s">
        <v>56</v>
      </c>
      <c r="J5940" s="11" t="s">
        <v>56</v>
      </c>
      <c r="K5940" s="11" t="str">
        <f>IFERROR(INDEX('EDC Component Dictionary'!$C$5:$C$37,MATCH('Rates Database'!J5940,'EDC Component Dictionary'!$B$5:$B$37,0)), "Energy Supply")</f>
        <v>Distribution System</v>
      </c>
      <c r="L5940" s="12"/>
      <c r="M5940" s="12">
        <v>7</v>
      </c>
    </row>
    <row r="5941" spans="1:13" x14ac:dyDescent="0.3">
      <c r="A5941" s="18">
        <v>5939</v>
      </c>
      <c r="B5941" s="18">
        <f t="shared" si="184"/>
        <v>2022</v>
      </c>
      <c r="C5941" s="17">
        <v>44593</v>
      </c>
      <c r="D5941" s="18" t="s">
        <v>130</v>
      </c>
      <c r="E5941" s="18" t="s">
        <v>36</v>
      </c>
      <c r="F5941" s="18" t="str">
        <f t="shared" si="185"/>
        <v>Unitil-Customer Charge-44593</v>
      </c>
      <c r="G5941" s="11" t="s">
        <v>131</v>
      </c>
      <c r="H5941" s="11" t="s">
        <v>56</v>
      </c>
      <c r="I5941" s="11" t="s">
        <v>56</v>
      </c>
      <c r="J5941" s="11" t="s">
        <v>56</v>
      </c>
      <c r="K5941" s="11" t="str">
        <f>IFERROR(INDEX('EDC Component Dictionary'!$C$5:$C$37,MATCH('Rates Database'!J5941,'EDC Component Dictionary'!$B$5:$B$37,0)), "Energy Supply")</f>
        <v>Distribution System</v>
      </c>
      <c r="L5941" s="12"/>
      <c r="M5941" s="12">
        <v>7</v>
      </c>
    </row>
    <row r="5942" spans="1:13" x14ac:dyDescent="0.3">
      <c r="A5942" s="18">
        <v>5940</v>
      </c>
      <c r="B5942" s="18">
        <f t="shared" si="184"/>
        <v>2022</v>
      </c>
      <c r="C5942" s="17">
        <v>44562</v>
      </c>
      <c r="D5942" s="18" t="s">
        <v>130</v>
      </c>
      <c r="E5942" s="18" t="s">
        <v>36</v>
      </c>
      <c r="F5942" s="18" t="str">
        <f t="shared" si="185"/>
        <v>Unitil-Customer Charge-44562</v>
      </c>
      <c r="G5942" s="11" t="s">
        <v>131</v>
      </c>
      <c r="H5942" s="11" t="s">
        <v>56</v>
      </c>
      <c r="I5942" s="11" t="s">
        <v>56</v>
      </c>
      <c r="J5942" s="11" t="s">
        <v>56</v>
      </c>
      <c r="K5942" s="11" t="str">
        <f>IFERROR(INDEX('EDC Component Dictionary'!$C$5:$C$37,MATCH('Rates Database'!J5942,'EDC Component Dictionary'!$B$5:$B$37,0)), "Energy Supply")</f>
        <v>Distribution System</v>
      </c>
      <c r="L5942" s="12"/>
      <c r="M5942" s="12">
        <v>7</v>
      </c>
    </row>
    <row r="5943" spans="1:13" x14ac:dyDescent="0.3">
      <c r="A5943" s="18">
        <v>5941</v>
      </c>
      <c r="B5943" s="18">
        <f t="shared" si="184"/>
        <v>2021</v>
      </c>
      <c r="C5943" s="17">
        <v>44531</v>
      </c>
      <c r="D5943" s="18" t="s">
        <v>130</v>
      </c>
      <c r="E5943" s="18" t="s">
        <v>36</v>
      </c>
      <c r="F5943" s="18" t="str">
        <f t="shared" si="185"/>
        <v>Unitil-Customer Charge-44531</v>
      </c>
      <c r="G5943" s="11" t="s">
        <v>131</v>
      </c>
      <c r="H5943" s="11" t="s">
        <v>56</v>
      </c>
      <c r="I5943" s="11" t="s">
        <v>56</v>
      </c>
      <c r="J5943" s="11" t="s">
        <v>56</v>
      </c>
      <c r="K5943" s="11" t="str">
        <f>IFERROR(INDEX('EDC Component Dictionary'!$C$5:$C$37,MATCH('Rates Database'!J5943,'EDC Component Dictionary'!$B$5:$B$37,0)), "Energy Supply")</f>
        <v>Distribution System</v>
      </c>
      <c r="L5943" s="12"/>
      <c r="M5943" s="12">
        <v>7</v>
      </c>
    </row>
    <row r="5944" spans="1:13" x14ac:dyDescent="0.3">
      <c r="A5944" s="18">
        <v>5942</v>
      </c>
      <c r="B5944" s="18">
        <f t="shared" si="184"/>
        <v>2021</v>
      </c>
      <c r="C5944" s="17">
        <v>44501</v>
      </c>
      <c r="D5944" s="18" t="s">
        <v>130</v>
      </c>
      <c r="E5944" s="18" t="s">
        <v>36</v>
      </c>
      <c r="F5944" s="18" t="str">
        <f t="shared" si="185"/>
        <v>Unitil-Customer Charge-44501</v>
      </c>
      <c r="G5944" s="11" t="s">
        <v>131</v>
      </c>
      <c r="H5944" s="11" t="s">
        <v>56</v>
      </c>
      <c r="I5944" s="11" t="s">
        <v>56</v>
      </c>
      <c r="J5944" s="11" t="s">
        <v>56</v>
      </c>
      <c r="K5944" s="11" t="str">
        <f>IFERROR(INDEX('EDC Component Dictionary'!$C$5:$C$37,MATCH('Rates Database'!J5944,'EDC Component Dictionary'!$B$5:$B$37,0)), "Energy Supply")</f>
        <v>Distribution System</v>
      </c>
      <c r="L5944" s="12"/>
      <c r="M5944" s="12">
        <v>7</v>
      </c>
    </row>
    <row r="5945" spans="1:13" x14ac:dyDescent="0.3">
      <c r="A5945" s="18">
        <v>5943</v>
      </c>
      <c r="B5945" s="18">
        <f t="shared" si="184"/>
        <v>2021</v>
      </c>
      <c r="C5945" s="17">
        <v>44470</v>
      </c>
      <c r="D5945" s="18" t="s">
        <v>130</v>
      </c>
      <c r="E5945" s="18" t="s">
        <v>36</v>
      </c>
      <c r="F5945" s="18" t="str">
        <f t="shared" si="185"/>
        <v>Unitil-Customer Charge-44470</v>
      </c>
      <c r="G5945" s="11" t="s">
        <v>131</v>
      </c>
      <c r="H5945" s="11" t="s">
        <v>56</v>
      </c>
      <c r="I5945" s="11" t="s">
        <v>56</v>
      </c>
      <c r="J5945" s="11" t="s">
        <v>56</v>
      </c>
      <c r="K5945" s="11" t="str">
        <f>IFERROR(INDEX('EDC Component Dictionary'!$C$5:$C$37,MATCH('Rates Database'!J5945,'EDC Component Dictionary'!$B$5:$B$37,0)), "Energy Supply")</f>
        <v>Distribution System</v>
      </c>
      <c r="L5945" s="12"/>
      <c r="M5945" s="12">
        <v>7</v>
      </c>
    </row>
    <row r="5946" spans="1:13" x14ac:dyDescent="0.3">
      <c r="A5946" s="18">
        <v>5944</v>
      </c>
      <c r="B5946" s="18">
        <f t="shared" si="184"/>
        <v>2021</v>
      </c>
      <c r="C5946" s="17">
        <v>44440</v>
      </c>
      <c r="D5946" s="18" t="s">
        <v>130</v>
      </c>
      <c r="E5946" s="18" t="s">
        <v>36</v>
      </c>
      <c r="F5946" s="18" t="str">
        <f t="shared" si="185"/>
        <v>Unitil-Customer Charge-44440</v>
      </c>
      <c r="G5946" s="11" t="s">
        <v>131</v>
      </c>
      <c r="H5946" s="11" t="s">
        <v>56</v>
      </c>
      <c r="I5946" s="11" t="s">
        <v>56</v>
      </c>
      <c r="J5946" s="11" t="s">
        <v>56</v>
      </c>
      <c r="K5946" s="11" t="str">
        <f>IFERROR(INDEX('EDC Component Dictionary'!$C$5:$C$37,MATCH('Rates Database'!J5946,'EDC Component Dictionary'!$B$5:$B$37,0)), "Energy Supply")</f>
        <v>Distribution System</v>
      </c>
      <c r="L5946" s="12"/>
      <c r="M5946" s="12">
        <v>7</v>
      </c>
    </row>
    <row r="5947" spans="1:13" x14ac:dyDescent="0.3">
      <c r="A5947" s="18">
        <v>5945</v>
      </c>
      <c r="B5947" s="18">
        <f t="shared" si="184"/>
        <v>2021</v>
      </c>
      <c r="C5947" s="17">
        <v>44409</v>
      </c>
      <c r="D5947" s="18" t="s">
        <v>130</v>
      </c>
      <c r="E5947" s="18" t="s">
        <v>36</v>
      </c>
      <c r="F5947" s="18" t="str">
        <f t="shared" si="185"/>
        <v>Unitil-Customer Charge-44409</v>
      </c>
      <c r="G5947" s="11" t="s">
        <v>131</v>
      </c>
      <c r="H5947" s="11" t="s">
        <v>56</v>
      </c>
      <c r="I5947" s="11" t="s">
        <v>56</v>
      </c>
      <c r="J5947" s="11" t="s">
        <v>56</v>
      </c>
      <c r="K5947" s="11" t="str">
        <f>IFERROR(INDEX('EDC Component Dictionary'!$C$5:$C$37,MATCH('Rates Database'!J5947,'EDC Component Dictionary'!$B$5:$B$37,0)), "Energy Supply")</f>
        <v>Distribution System</v>
      </c>
      <c r="L5947" s="12"/>
      <c r="M5947" s="12">
        <v>7</v>
      </c>
    </row>
    <row r="5948" spans="1:13" x14ac:dyDescent="0.3">
      <c r="A5948" s="18">
        <v>5946</v>
      </c>
      <c r="B5948" s="18">
        <f t="shared" si="184"/>
        <v>2021</v>
      </c>
      <c r="C5948" s="17">
        <v>44378</v>
      </c>
      <c r="D5948" s="18" t="s">
        <v>130</v>
      </c>
      <c r="E5948" s="18" t="s">
        <v>36</v>
      </c>
      <c r="F5948" s="18" t="str">
        <f t="shared" si="185"/>
        <v>Unitil-Customer Charge-44378</v>
      </c>
      <c r="G5948" s="11" t="s">
        <v>131</v>
      </c>
      <c r="H5948" s="11" t="s">
        <v>56</v>
      </c>
      <c r="I5948" s="11" t="s">
        <v>56</v>
      </c>
      <c r="J5948" s="11" t="s">
        <v>56</v>
      </c>
      <c r="K5948" s="11" t="str">
        <f>IFERROR(INDEX('EDC Component Dictionary'!$C$5:$C$37,MATCH('Rates Database'!J5948,'EDC Component Dictionary'!$B$5:$B$37,0)), "Energy Supply")</f>
        <v>Distribution System</v>
      </c>
      <c r="L5948" s="12"/>
      <c r="M5948" s="12">
        <v>7</v>
      </c>
    </row>
    <row r="5949" spans="1:13" x14ac:dyDescent="0.3">
      <c r="A5949" s="18">
        <v>5947</v>
      </c>
      <c r="B5949" s="18">
        <f t="shared" si="184"/>
        <v>2021</v>
      </c>
      <c r="C5949" s="17">
        <v>44348</v>
      </c>
      <c r="D5949" s="18" t="s">
        <v>130</v>
      </c>
      <c r="E5949" s="18" t="s">
        <v>36</v>
      </c>
      <c r="F5949" s="18" t="str">
        <f t="shared" si="185"/>
        <v>Unitil-Customer Charge-44348</v>
      </c>
      <c r="G5949" s="11" t="s">
        <v>131</v>
      </c>
      <c r="H5949" s="11" t="s">
        <v>56</v>
      </c>
      <c r="I5949" s="11" t="s">
        <v>56</v>
      </c>
      <c r="J5949" s="11" t="s">
        <v>56</v>
      </c>
      <c r="K5949" s="11" t="str">
        <f>IFERROR(INDEX('EDC Component Dictionary'!$C$5:$C$37,MATCH('Rates Database'!J5949,'EDC Component Dictionary'!$B$5:$B$37,0)), "Energy Supply")</f>
        <v>Distribution System</v>
      </c>
      <c r="L5949" s="12"/>
      <c r="M5949" s="12">
        <v>7</v>
      </c>
    </row>
    <row r="5950" spans="1:13" x14ac:dyDescent="0.3">
      <c r="A5950" s="18">
        <v>5948</v>
      </c>
      <c r="B5950" s="18">
        <f t="shared" si="184"/>
        <v>2021</v>
      </c>
      <c r="C5950" s="17">
        <v>44317</v>
      </c>
      <c r="D5950" s="18" t="s">
        <v>130</v>
      </c>
      <c r="E5950" s="18" t="s">
        <v>36</v>
      </c>
      <c r="F5950" s="18" t="str">
        <f t="shared" si="185"/>
        <v>Unitil-Customer Charge-44317</v>
      </c>
      <c r="G5950" s="11" t="s">
        <v>131</v>
      </c>
      <c r="H5950" s="11" t="s">
        <v>56</v>
      </c>
      <c r="I5950" s="11" t="s">
        <v>56</v>
      </c>
      <c r="J5950" s="11" t="s">
        <v>56</v>
      </c>
      <c r="K5950" s="11" t="str">
        <f>IFERROR(INDEX('EDC Component Dictionary'!$C$5:$C$37,MATCH('Rates Database'!J5950,'EDC Component Dictionary'!$B$5:$B$37,0)), "Energy Supply")</f>
        <v>Distribution System</v>
      </c>
      <c r="L5950" s="12"/>
      <c r="M5950" s="12">
        <v>7</v>
      </c>
    </row>
    <row r="5951" spans="1:13" x14ac:dyDescent="0.3">
      <c r="A5951" s="18">
        <v>5949</v>
      </c>
      <c r="B5951" s="18">
        <f t="shared" si="184"/>
        <v>2021</v>
      </c>
      <c r="C5951" s="17">
        <v>44287</v>
      </c>
      <c r="D5951" s="18" t="s">
        <v>130</v>
      </c>
      <c r="E5951" s="18" t="s">
        <v>36</v>
      </c>
      <c r="F5951" s="18" t="str">
        <f t="shared" si="185"/>
        <v>Unitil-Customer Charge-44287</v>
      </c>
      <c r="G5951" s="11" t="s">
        <v>131</v>
      </c>
      <c r="H5951" s="11" t="s">
        <v>56</v>
      </c>
      <c r="I5951" s="11" t="s">
        <v>56</v>
      </c>
      <c r="J5951" s="11" t="s">
        <v>56</v>
      </c>
      <c r="K5951" s="11" t="str">
        <f>IFERROR(INDEX('EDC Component Dictionary'!$C$5:$C$37,MATCH('Rates Database'!J5951,'EDC Component Dictionary'!$B$5:$B$37,0)), "Energy Supply")</f>
        <v>Distribution System</v>
      </c>
      <c r="L5951" s="12"/>
      <c r="M5951" s="12">
        <v>7</v>
      </c>
    </row>
    <row r="5952" spans="1:13" x14ac:dyDescent="0.3">
      <c r="A5952" s="18">
        <v>5950</v>
      </c>
      <c r="B5952" s="18">
        <f t="shared" si="184"/>
        <v>2021</v>
      </c>
      <c r="C5952" s="17">
        <v>44256</v>
      </c>
      <c r="D5952" s="18" t="s">
        <v>130</v>
      </c>
      <c r="E5952" s="18" t="s">
        <v>36</v>
      </c>
      <c r="F5952" s="18" t="str">
        <f t="shared" si="185"/>
        <v>Unitil-Customer Charge-44256</v>
      </c>
      <c r="G5952" s="11" t="s">
        <v>131</v>
      </c>
      <c r="H5952" s="11" t="s">
        <v>56</v>
      </c>
      <c r="I5952" s="11" t="s">
        <v>56</v>
      </c>
      <c r="J5952" s="11" t="s">
        <v>56</v>
      </c>
      <c r="K5952" s="11" t="str">
        <f>IFERROR(INDEX('EDC Component Dictionary'!$C$5:$C$37,MATCH('Rates Database'!J5952,'EDC Component Dictionary'!$B$5:$B$37,0)), "Energy Supply")</f>
        <v>Distribution System</v>
      </c>
      <c r="L5952" s="12"/>
      <c r="M5952" s="12">
        <v>7</v>
      </c>
    </row>
    <row r="5953" spans="1:13" x14ac:dyDescent="0.3">
      <c r="A5953" s="18">
        <v>5951</v>
      </c>
      <c r="B5953" s="18">
        <f t="shared" si="184"/>
        <v>2021</v>
      </c>
      <c r="C5953" s="17">
        <v>44228</v>
      </c>
      <c r="D5953" s="18" t="s">
        <v>130</v>
      </c>
      <c r="E5953" s="18" t="s">
        <v>36</v>
      </c>
      <c r="F5953" s="18" t="str">
        <f t="shared" si="185"/>
        <v>Unitil-Customer Charge-44228</v>
      </c>
      <c r="G5953" s="11" t="s">
        <v>131</v>
      </c>
      <c r="H5953" s="11" t="s">
        <v>56</v>
      </c>
      <c r="I5953" s="11" t="s">
        <v>56</v>
      </c>
      <c r="J5953" s="11" t="s">
        <v>56</v>
      </c>
      <c r="K5953" s="11" t="str">
        <f>IFERROR(INDEX('EDC Component Dictionary'!$C$5:$C$37,MATCH('Rates Database'!J5953,'EDC Component Dictionary'!$B$5:$B$37,0)), "Energy Supply")</f>
        <v>Distribution System</v>
      </c>
      <c r="L5953" s="12"/>
      <c r="M5953" s="12">
        <v>7</v>
      </c>
    </row>
    <row r="5954" spans="1:13" x14ac:dyDescent="0.3">
      <c r="A5954" s="18">
        <v>5952</v>
      </c>
      <c r="B5954" s="18">
        <f t="shared" si="184"/>
        <v>2021</v>
      </c>
      <c r="C5954" s="17">
        <v>44197</v>
      </c>
      <c r="D5954" s="18" t="s">
        <v>130</v>
      </c>
      <c r="E5954" s="18" t="s">
        <v>36</v>
      </c>
      <c r="F5954" s="18" t="str">
        <f t="shared" si="185"/>
        <v>Unitil-Customer Charge-44197</v>
      </c>
      <c r="G5954" s="11" t="s">
        <v>131</v>
      </c>
      <c r="H5954" s="11" t="s">
        <v>56</v>
      </c>
      <c r="I5954" s="11" t="s">
        <v>56</v>
      </c>
      <c r="J5954" s="11" t="s">
        <v>56</v>
      </c>
      <c r="K5954" s="11" t="str">
        <f>IFERROR(INDEX('EDC Component Dictionary'!$C$5:$C$37,MATCH('Rates Database'!J5954,'EDC Component Dictionary'!$B$5:$B$37,0)), "Energy Supply")</f>
        <v>Distribution System</v>
      </c>
      <c r="L5954" s="12"/>
      <c r="M5954" s="12">
        <v>7</v>
      </c>
    </row>
    <row r="5955" spans="1:13" x14ac:dyDescent="0.3">
      <c r="A5955" s="18">
        <v>5953</v>
      </c>
      <c r="B5955" s="18">
        <f t="shared" ref="B5955:B6018" si="186">YEAR(C5955)</f>
        <v>2020</v>
      </c>
      <c r="C5955" s="17">
        <v>44166</v>
      </c>
      <c r="D5955" s="18" t="s">
        <v>130</v>
      </c>
      <c r="E5955" s="18" t="s">
        <v>36</v>
      </c>
      <c r="F5955" s="18" t="str">
        <f t="shared" si="185"/>
        <v>Unitil-Customer Charge-44166</v>
      </c>
      <c r="G5955" s="11" t="s">
        <v>131</v>
      </c>
      <c r="H5955" s="11" t="s">
        <v>56</v>
      </c>
      <c r="I5955" s="11" t="s">
        <v>56</v>
      </c>
      <c r="J5955" s="11" t="s">
        <v>56</v>
      </c>
      <c r="K5955" s="11" t="str">
        <f>IFERROR(INDEX('EDC Component Dictionary'!$C$5:$C$37,MATCH('Rates Database'!J5955,'EDC Component Dictionary'!$B$5:$B$37,0)), "Energy Supply")</f>
        <v>Distribution System</v>
      </c>
      <c r="L5955" s="12"/>
      <c r="M5955" s="12">
        <v>7</v>
      </c>
    </row>
    <row r="5956" spans="1:13" x14ac:dyDescent="0.3">
      <c r="A5956" s="18">
        <v>5954</v>
      </c>
      <c r="B5956" s="18">
        <f t="shared" si="186"/>
        <v>2020</v>
      </c>
      <c r="C5956" s="17">
        <v>44136</v>
      </c>
      <c r="D5956" s="18" t="s">
        <v>130</v>
      </c>
      <c r="E5956" s="18" t="s">
        <v>36</v>
      </c>
      <c r="F5956" s="18" t="str">
        <f t="shared" ref="F5956:F6019" si="187">_xlfn.CONCAT(E5956,"-",J5956,"-",C5956)</f>
        <v>Unitil-Customer Charge-44136</v>
      </c>
      <c r="G5956" s="11" t="s">
        <v>131</v>
      </c>
      <c r="H5956" s="11" t="s">
        <v>56</v>
      </c>
      <c r="I5956" s="11" t="s">
        <v>56</v>
      </c>
      <c r="J5956" s="11" t="s">
        <v>56</v>
      </c>
      <c r="K5956" s="11" t="str">
        <f>IFERROR(INDEX('EDC Component Dictionary'!$C$5:$C$37,MATCH('Rates Database'!J5956,'EDC Component Dictionary'!$B$5:$B$37,0)), "Energy Supply")</f>
        <v>Distribution System</v>
      </c>
      <c r="L5956" s="12"/>
      <c r="M5956" s="12">
        <v>7</v>
      </c>
    </row>
    <row r="5957" spans="1:13" x14ac:dyDescent="0.3">
      <c r="A5957" s="18">
        <v>5955</v>
      </c>
      <c r="B5957" s="18">
        <f t="shared" si="186"/>
        <v>2020</v>
      </c>
      <c r="C5957" s="17">
        <v>44105</v>
      </c>
      <c r="D5957" s="18" t="s">
        <v>130</v>
      </c>
      <c r="E5957" s="18" t="s">
        <v>36</v>
      </c>
      <c r="F5957" s="18" t="str">
        <f t="shared" si="187"/>
        <v>Unitil-Customer Charge-44105</v>
      </c>
      <c r="G5957" s="11" t="s">
        <v>131</v>
      </c>
      <c r="H5957" s="11" t="s">
        <v>56</v>
      </c>
      <c r="I5957" s="11" t="s">
        <v>56</v>
      </c>
      <c r="J5957" s="11" t="s">
        <v>56</v>
      </c>
      <c r="K5957" s="11" t="str">
        <f>IFERROR(INDEX('EDC Component Dictionary'!$C$5:$C$37,MATCH('Rates Database'!J5957,'EDC Component Dictionary'!$B$5:$B$37,0)), "Energy Supply")</f>
        <v>Distribution System</v>
      </c>
      <c r="L5957" s="12"/>
      <c r="M5957" s="12">
        <v>7</v>
      </c>
    </row>
    <row r="5958" spans="1:13" x14ac:dyDescent="0.3">
      <c r="A5958" s="18">
        <v>5956</v>
      </c>
      <c r="B5958" s="18">
        <f t="shared" si="186"/>
        <v>2020</v>
      </c>
      <c r="C5958" s="17">
        <v>44075</v>
      </c>
      <c r="D5958" s="18" t="s">
        <v>130</v>
      </c>
      <c r="E5958" s="18" t="s">
        <v>36</v>
      </c>
      <c r="F5958" s="18" t="str">
        <f t="shared" si="187"/>
        <v>Unitil-Customer Charge-44075</v>
      </c>
      <c r="G5958" s="11" t="s">
        <v>131</v>
      </c>
      <c r="H5958" s="11" t="s">
        <v>56</v>
      </c>
      <c r="I5958" s="11" t="s">
        <v>56</v>
      </c>
      <c r="J5958" s="11" t="s">
        <v>56</v>
      </c>
      <c r="K5958" s="11" t="str">
        <f>IFERROR(INDEX('EDC Component Dictionary'!$C$5:$C$37,MATCH('Rates Database'!J5958,'EDC Component Dictionary'!$B$5:$B$37,0)), "Energy Supply")</f>
        <v>Distribution System</v>
      </c>
      <c r="L5958" s="12"/>
      <c r="M5958" s="12">
        <v>7</v>
      </c>
    </row>
    <row r="5959" spans="1:13" x14ac:dyDescent="0.3">
      <c r="A5959" s="18">
        <v>5957</v>
      </c>
      <c r="B5959" s="18">
        <f t="shared" si="186"/>
        <v>2020</v>
      </c>
      <c r="C5959" s="17">
        <v>44044</v>
      </c>
      <c r="D5959" s="18" t="s">
        <v>130</v>
      </c>
      <c r="E5959" s="18" t="s">
        <v>36</v>
      </c>
      <c r="F5959" s="18" t="str">
        <f t="shared" si="187"/>
        <v>Unitil-Customer Charge-44044</v>
      </c>
      <c r="G5959" s="11" t="s">
        <v>131</v>
      </c>
      <c r="H5959" s="11" t="s">
        <v>56</v>
      </c>
      <c r="I5959" s="11" t="s">
        <v>56</v>
      </c>
      <c r="J5959" s="11" t="s">
        <v>56</v>
      </c>
      <c r="K5959" s="11" t="str">
        <f>IFERROR(INDEX('EDC Component Dictionary'!$C$5:$C$37,MATCH('Rates Database'!J5959,'EDC Component Dictionary'!$B$5:$B$37,0)), "Energy Supply")</f>
        <v>Distribution System</v>
      </c>
      <c r="L5959" s="12"/>
      <c r="M5959" s="12">
        <v>7</v>
      </c>
    </row>
    <row r="5960" spans="1:13" x14ac:dyDescent="0.3">
      <c r="A5960" s="18">
        <v>5958</v>
      </c>
      <c r="B5960" s="18">
        <f t="shared" si="186"/>
        <v>2020</v>
      </c>
      <c r="C5960" s="17">
        <v>44013</v>
      </c>
      <c r="D5960" s="18" t="s">
        <v>130</v>
      </c>
      <c r="E5960" s="18" t="s">
        <v>36</v>
      </c>
      <c r="F5960" s="18" t="str">
        <f t="shared" si="187"/>
        <v>Unitil-Customer Charge-44013</v>
      </c>
      <c r="G5960" s="11" t="s">
        <v>131</v>
      </c>
      <c r="H5960" s="11" t="s">
        <v>56</v>
      </c>
      <c r="I5960" s="11" t="s">
        <v>56</v>
      </c>
      <c r="J5960" s="11" t="s">
        <v>56</v>
      </c>
      <c r="K5960" s="11" t="str">
        <f>IFERROR(INDEX('EDC Component Dictionary'!$C$5:$C$37,MATCH('Rates Database'!J5960,'EDC Component Dictionary'!$B$5:$B$37,0)), "Energy Supply")</f>
        <v>Distribution System</v>
      </c>
      <c r="L5960" s="12"/>
      <c r="M5960" s="12">
        <v>7</v>
      </c>
    </row>
    <row r="5961" spans="1:13" x14ac:dyDescent="0.3">
      <c r="A5961" s="18">
        <v>5959</v>
      </c>
      <c r="B5961" s="18">
        <f t="shared" si="186"/>
        <v>2020</v>
      </c>
      <c r="C5961" s="17">
        <v>43983</v>
      </c>
      <c r="D5961" s="18" t="s">
        <v>130</v>
      </c>
      <c r="E5961" s="18" t="s">
        <v>36</v>
      </c>
      <c r="F5961" s="18" t="str">
        <f t="shared" si="187"/>
        <v>Unitil-Customer Charge-43983</v>
      </c>
      <c r="G5961" s="11" t="s">
        <v>131</v>
      </c>
      <c r="H5961" s="11" t="s">
        <v>56</v>
      </c>
      <c r="I5961" s="11" t="s">
        <v>56</v>
      </c>
      <c r="J5961" s="11" t="s">
        <v>56</v>
      </c>
      <c r="K5961" s="11" t="str">
        <f>IFERROR(INDEX('EDC Component Dictionary'!$C$5:$C$37,MATCH('Rates Database'!J5961,'EDC Component Dictionary'!$B$5:$B$37,0)), "Energy Supply")</f>
        <v>Distribution System</v>
      </c>
      <c r="L5961" s="12"/>
      <c r="M5961" s="12">
        <v>7</v>
      </c>
    </row>
    <row r="5962" spans="1:13" x14ac:dyDescent="0.3">
      <c r="A5962" s="18">
        <v>5960</v>
      </c>
      <c r="B5962" s="18">
        <f t="shared" si="186"/>
        <v>2020</v>
      </c>
      <c r="C5962" s="17">
        <v>43952</v>
      </c>
      <c r="D5962" s="18" t="s">
        <v>130</v>
      </c>
      <c r="E5962" s="18" t="s">
        <v>36</v>
      </c>
      <c r="F5962" s="18" t="str">
        <f t="shared" si="187"/>
        <v>Unitil-Customer Charge-43952</v>
      </c>
      <c r="G5962" s="11" t="s">
        <v>131</v>
      </c>
      <c r="H5962" s="11" t="s">
        <v>56</v>
      </c>
      <c r="I5962" s="11" t="s">
        <v>56</v>
      </c>
      <c r="J5962" s="11" t="s">
        <v>56</v>
      </c>
      <c r="K5962" s="11" t="str">
        <f>IFERROR(INDEX('EDC Component Dictionary'!$C$5:$C$37,MATCH('Rates Database'!J5962,'EDC Component Dictionary'!$B$5:$B$37,0)), "Energy Supply")</f>
        <v>Distribution System</v>
      </c>
      <c r="L5962" s="12"/>
      <c r="M5962" s="12">
        <v>7</v>
      </c>
    </row>
    <row r="5963" spans="1:13" x14ac:dyDescent="0.3">
      <c r="A5963" s="18">
        <v>5961</v>
      </c>
      <c r="B5963" s="18">
        <f t="shared" si="186"/>
        <v>2020</v>
      </c>
      <c r="C5963" s="17">
        <v>43922</v>
      </c>
      <c r="D5963" s="18" t="s">
        <v>130</v>
      </c>
      <c r="E5963" s="18" t="s">
        <v>36</v>
      </c>
      <c r="F5963" s="18" t="str">
        <f t="shared" si="187"/>
        <v>Unitil-Customer Charge-43922</v>
      </c>
      <c r="G5963" s="11" t="s">
        <v>131</v>
      </c>
      <c r="H5963" s="11" t="s">
        <v>56</v>
      </c>
      <c r="I5963" s="11" t="s">
        <v>56</v>
      </c>
      <c r="J5963" s="11" t="s">
        <v>56</v>
      </c>
      <c r="K5963" s="11" t="str">
        <f>IFERROR(INDEX('EDC Component Dictionary'!$C$5:$C$37,MATCH('Rates Database'!J5963,'EDC Component Dictionary'!$B$5:$B$37,0)), "Energy Supply")</f>
        <v>Distribution System</v>
      </c>
      <c r="L5963" s="12"/>
      <c r="M5963" s="12">
        <v>7</v>
      </c>
    </row>
    <row r="5964" spans="1:13" x14ac:dyDescent="0.3">
      <c r="A5964" s="18">
        <v>5962</v>
      </c>
      <c r="B5964" s="18">
        <f t="shared" si="186"/>
        <v>2020</v>
      </c>
      <c r="C5964" s="17">
        <v>43891</v>
      </c>
      <c r="D5964" s="18" t="s">
        <v>130</v>
      </c>
      <c r="E5964" s="18" t="s">
        <v>36</v>
      </c>
      <c r="F5964" s="18" t="str">
        <f t="shared" si="187"/>
        <v>Unitil-Customer Charge-43891</v>
      </c>
      <c r="G5964" s="11" t="s">
        <v>131</v>
      </c>
      <c r="H5964" s="11" t="s">
        <v>56</v>
      </c>
      <c r="I5964" s="11" t="s">
        <v>56</v>
      </c>
      <c r="J5964" s="11" t="s">
        <v>56</v>
      </c>
      <c r="K5964" s="11" t="str">
        <f>IFERROR(INDEX('EDC Component Dictionary'!$C$5:$C$37,MATCH('Rates Database'!J5964,'EDC Component Dictionary'!$B$5:$B$37,0)), "Energy Supply")</f>
        <v>Distribution System</v>
      </c>
      <c r="L5964" s="12"/>
      <c r="M5964" s="12">
        <v>7</v>
      </c>
    </row>
    <row r="5965" spans="1:13" x14ac:dyDescent="0.3">
      <c r="A5965" s="18">
        <v>5963</v>
      </c>
      <c r="B5965" s="18">
        <f t="shared" si="186"/>
        <v>2020</v>
      </c>
      <c r="C5965" s="17">
        <v>43862</v>
      </c>
      <c r="D5965" s="18" t="s">
        <v>130</v>
      </c>
      <c r="E5965" s="18" t="s">
        <v>36</v>
      </c>
      <c r="F5965" s="18" t="str">
        <f t="shared" si="187"/>
        <v>Unitil-Customer Charge-43862</v>
      </c>
      <c r="G5965" s="11" t="s">
        <v>131</v>
      </c>
      <c r="H5965" s="11" t="s">
        <v>56</v>
      </c>
      <c r="I5965" s="11" t="s">
        <v>56</v>
      </c>
      <c r="J5965" s="11" t="s">
        <v>56</v>
      </c>
      <c r="K5965" s="11" t="str">
        <f>IFERROR(INDEX('EDC Component Dictionary'!$C$5:$C$37,MATCH('Rates Database'!J5965,'EDC Component Dictionary'!$B$5:$B$37,0)), "Energy Supply")</f>
        <v>Distribution System</v>
      </c>
      <c r="L5965" s="12"/>
      <c r="M5965" s="12">
        <v>7</v>
      </c>
    </row>
    <row r="5966" spans="1:13" x14ac:dyDescent="0.3">
      <c r="A5966" s="18">
        <v>5964</v>
      </c>
      <c r="B5966" s="18">
        <f t="shared" si="186"/>
        <v>2020</v>
      </c>
      <c r="C5966" s="17">
        <v>43831</v>
      </c>
      <c r="D5966" s="18" t="s">
        <v>130</v>
      </c>
      <c r="E5966" s="18" t="s">
        <v>36</v>
      </c>
      <c r="F5966" s="18" t="str">
        <f t="shared" si="187"/>
        <v>Unitil-Customer Charge-43831</v>
      </c>
      <c r="G5966" s="11" t="s">
        <v>131</v>
      </c>
      <c r="H5966" s="11" t="s">
        <v>56</v>
      </c>
      <c r="I5966" s="11" t="s">
        <v>56</v>
      </c>
      <c r="J5966" s="11" t="s">
        <v>56</v>
      </c>
      <c r="K5966" s="11" t="str">
        <f>IFERROR(INDEX('EDC Component Dictionary'!$C$5:$C$37,MATCH('Rates Database'!J5966,'EDC Component Dictionary'!$B$5:$B$37,0)), "Energy Supply")</f>
        <v>Distribution System</v>
      </c>
      <c r="L5966" s="12"/>
      <c r="M5966" s="12">
        <v>7</v>
      </c>
    </row>
    <row r="5967" spans="1:13" x14ac:dyDescent="0.3">
      <c r="A5967" s="18">
        <v>5965</v>
      </c>
      <c r="B5967" s="18">
        <f t="shared" si="186"/>
        <v>2019</v>
      </c>
      <c r="C5967" s="17">
        <v>43800</v>
      </c>
      <c r="D5967" s="18" t="s">
        <v>130</v>
      </c>
      <c r="E5967" s="18" t="s">
        <v>36</v>
      </c>
      <c r="F5967" s="18" t="str">
        <f t="shared" si="187"/>
        <v>Unitil-Customer Charge-43800</v>
      </c>
      <c r="G5967" s="11" t="s">
        <v>131</v>
      </c>
      <c r="H5967" s="11" t="s">
        <v>56</v>
      </c>
      <c r="I5967" s="11" t="s">
        <v>56</v>
      </c>
      <c r="J5967" s="11" t="s">
        <v>56</v>
      </c>
      <c r="K5967" s="11" t="str">
        <f>IFERROR(INDEX('EDC Component Dictionary'!$C$5:$C$37,MATCH('Rates Database'!J5967,'EDC Component Dictionary'!$B$5:$B$37,0)), "Energy Supply")</f>
        <v>Distribution System</v>
      </c>
      <c r="L5967" s="12"/>
      <c r="M5967" s="12">
        <v>7</v>
      </c>
    </row>
    <row r="5968" spans="1:13" x14ac:dyDescent="0.3">
      <c r="A5968" s="18">
        <v>5966</v>
      </c>
      <c r="B5968" s="18">
        <f t="shared" si="186"/>
        <v>2019</v>
      </c>
      <c r="C5968" s="17">
        <v>43770</v>
      </c>
      <c r="D5968" s="18" t="s">
        <v>130</v>
      </c>
      <c r="E5968" s="18" t="s">
        <v>36</v>
      </c>
      <c r="F5968" s="18" t="str">
        <f t="shared" si="187"/>
        <v>Unitil-Customer Charge-43770</v>
      </c>
      <c r="G5968" s="11" t="s">
        <v>131</v>
      </c>
      <c r="H5968" s="11" t="s">
        <v>56</v>
      </c>
      <c r="I5968" s="11" t="s">
        <v>56</v>
      </c>
      <c r="J5968" s="11" t="s">
        <v>56</v>
      </c>
      <c r="K5968" s="11" t="str">
        <f>IFERROR(INDEX('EDC Component Dictionary'!$C$5:$C$37,MATCH('Rates Database'!J5968,'EDC Component Dictionary'!$B$5:$B$37,0)), "Energy Supply")</f>
        <v>Distribution System</v>
      </c>
      <c r="L5968" s="12"/>
      <c r="M5968" s="12">
        <v>7</v>
      </c>
    </row>
    <row r="5969" spans="1:13" x14ac:dyDescent="0.3">
      <c r="A5969" s="18">
        <v>5967</v>
      </c>
      <c r="B5969" s="18">
        <f t="shared" si="186"/>
        <v>2019</v>
      </c>
      <c r="C5969" s="17">
        <v>43739</v>
      </c>
      <c r="D5969" s="18" t="s">
        <v>130</v>
      </c>
      <c r="E5969" s="18" t="s">
        <v>36</v>
      </c>
      <c r="F5969" s="18" t="str">
        <f t="shared" si="187"/>
        <v>Unitil-Customer Charge-43739</v>
      </c>
      <c r="G5969" s="11" t="s">
        <v>131</v>
      </c>
      <c r="H5969" s="11" t="s">
        <v>56</v>
      </c>
      <c r="I5969" s="11" t="s">
        <v>56</v>
      </c>
      <c r="J5969" s="11" t="s">
        <v>56</v>
      </c>
      <c r="K5969" s="11" t="str">
        <f>IFERROR(INDEX('EDC Component Dictionary'!$C$5:$C$37,MATCH('Rates Database'!J5969,'EDC Component Dictionary'!$B$5:$B$37,0)), "Energy Supply")</f>
        <v>Distribution System</v>
      </c>
      <c r="L5969" s="12"/>
      <c r="M5969" s="12">
        <v>7</v>
      </c>
    </row>
    <row r="5970" spans="1:13" x14ac:dyDescent="0.3">
      <c r="A5970" s="18">
        <v>5968</v>
      </c>
      <c r="B5970" s="18">
        <f t="shared" si="186"/>
        <v>2019</v>
      </c>
      <c r="C5970" s="17">
        <v>43709</v>
      </c>
      <c r="D5970" s="18" t="s">
        <v>130</v>
      </c>
      <c r="E5970" s="18" t="s">
        <v>36</v>
      </c>
      <c r="F5970" s="18" t="str">
        <f t="shared" si="187"/>
        <v>Unitil-Customer Charge-43709</v>
      </c>
      <c r="G5970" s="11" t="s">
        <v>131</v>
      </c>
      <c r="H5970" s="11" t="s">
        <v>56</v>
      </c>
      <c r="I5970" s="11" t="s">
        <v>56</v>
      </c>
      <c r="J5970" s="11" t="s">
        <v>56</v>
      </c>
      <c r="K5970" s="11" t="str">
        <f>IFERROR(INDEX('EDC Component Dictionary'!$C$5:$C$37,MATCH('Rates Database'!J5970,'EDC Component Dictionary'!$B$5:$B$37,0)), "Energy Supply")</f>
        <v>Distribution System</v>
      </c>
      <c r="L5970" s="12"/>
      <c r="M5970" s="12">
        <v>7</v>
      </c>
    </row>
    <row r="5971" spans="1:13" x14ac:dyDescent="0.3">
      <c r="A5971" s="18">
        <v>5969</v>
      </c>
      <c r="B5971" s="18">
        <f t="shared" si="186"/>
        <v>2019</v>
      </c>
      <c r="C5971" s="17">
        <v>43678</v>
      </c>
      <c r="D5971" s="18" t="s">
        <v>130</v>
      </c>
      <c r="E5971" s="18" t="s">
        <v>36</v>
      </c>
      <c r="F5971" s="18" t="str">
        <f t="shared" si="187"/>
        <v>Unitil-Customer Charge-43678</v>
      </c>
      <c r="G5971" s="11" t="s">
        <v>131</v>
      </c>
      <c r="H5971" s="11" t="s">
        <v>56</v>
      </c>
      <c r="I5971" s="11" t="s">
        <v>56</v>
      </c>
      <c r="J5971" s="11" t="s">
        <v>56</v>
      </c>
      <c r="K5971" s="11" t="str">
        <f>IFERROR(INDEX('EDC Component Dictionary'!$C$5:$C$37,MATCH('Rates Database'!J5971,'EDC Component Dictionary'!$B$5:$B$37,0)), "Energy Supply")</f>
        <v>Distribution System</v>
      </c>
      <c r="L5971" s="12"/>
      <c r="M5971" s="12">
        <v>7</v>
      </c>
    </row>
    <row r="5972" spans="1:13" x14ac:dyDescent="0.3">
      <c r="A5972" s="18">
        <v>5970</v>
      </c>
      <c r="B5972" s="18">
        <f t="shared" si="186"/>
        <v>2019</v>
      </c>
      <c r="C5972" s="17">
        <v>43647</v>
      </c>
      <c r="D5972" s="18" t="s">
        <v>130</v>
      </c>
      <c r="E5972" s="18" t="s">
        <v>36</v>
      </c>
      <c r="F5972" s="18" t="str">
        <f t="shared" si="187"/>
        <v>Unitil-Customer Charge-43647</v>
      </c>
      <c r="G5972" s="11" t="s">
        <v>131</v>
      </c>
      <c r="H5972" s="11" t="s">
        <v>56</v>
      </c>
      <c r="I5972" s="11" t="s">
        <v>56</v>
      </c>
      <c r="J5972" s="11" t="s">
        <v>56</v>
      </c>
      <c r="K5972" s="11" t="str">
        <f>IFERROR(INDEX('EDC Component Dictionary'!$C$5:$C$37,MATCH('Rates Database'!J5972,'EDC Component Dictionary'!$B$5:$B$37,0)), "Energy Supply")</f>
        <v>Distribution System</v>
      </c>
      <c r="L5972" s="12"/>
      <c r="M5972" s="12">
        <v>7</v>
      </c>
    </row>
    <row r="5973" spans="1:13" x14ac:dyDescent="0.3">
      <c r="A5973" s="18">
        <v>5971</v>
      </c>
      <c r="B5973" s="18">
        <f t="shared" si="186"/>
        <v>2019</v>
      </c>
      <c r="C5973" s="17">
        <v>43617</v>
      </c>
      <c r="D5973" s="18" t="s">
        <v>130</v>
      </c>
      <c r="E5973" s="18" t="s">
        <v>36</v>
      </c>
      <c r="F5973" s="18" t="str">
        <f t="shared" si="187"/>
        <v>Unitil-Customer Charge-43617</v>
      </c>
      <c r="G5973" s="11" t="s">
        <v>131</v>
      </c>
      <c r="H5973" s="11" t="s">
        <v>56</v>
      </c>
      <c r="I5973" s="11" t="s">
        <v>56</v>
      </c>
      <c r="J5973" s="11" t="s">
        <v>56</v>
      </c>
      <c r="K5973" s="11" t="str">
        <f>IFERROR(INDEX('EDC Component Dictionary'!$C$5:$C$37,MATCH('Rates Database'!J5973,'EDC Component Dictionary'!$B$5:$B$37,0)), "Energy Supply")</f>
        <v>Distribution System</v>
      </c>
      <c r="L5973" s="12"/>
      <c r="M5973" s="12">
        <v>7</v>
      </c>
    </row>
    <row r="5974" spans="1:13" x14ac:dyDescent="0.3">
      <c r="A5974" s="18">
        <v>5972</v>
      </c>
      <c r="B5974" s="18">
        <f t="shared" si="186"/>
        <v>2019</v>
      </c>
      <c r="C5974" s="17">
        <v>43586</v>
      </c>
      <c r="D5974" s="18" t="s">
        <v>130</v>
      </c>
      <c r="E5974" s="18" t="s">
        <v>36</v>
      </c>
      <c r="F5974" s="18" t="str">
        <f t="shared" si="187"/>
        <v>Unitil-Customer Charge-43586</v>
      </c>
      <c r="G5974" s="11" t="s">
        <v>131</v>
      </c>
      <c r="H5974" s="11" t="s">
        <v>56</v>
      </c>
      <c r="I5974" s="11" t="s">
        <v>56</v>
      </c>
      <c r="J5974" s="11" t="s">
        <v>56</v>
      </c>
      <c r="K5974" s="11" t="str">
        <f>IFERROR(INDEX('EDC Component Dictionary'!$C$5:$C$37,MATCH('Rates Database'!J5974,'EDC Component Dictionary'!$B$5:$B$37,0)), "Energy Supply")</f>
        <v>Distribution System</v>
      </c>
      <c r="L5974" s="12"/>
      <c r="M5974" s="12">
        <v>7</v>
      </c>
    </row>
    <row r="5975" spans="1:13" x14ac:dyDescent="0.3">
      <c r="A5975" s="18">
        <v>5973</v>
      </c>
      <c r="B5975" s="18">
        <f t="shared" si="186"/>
        <v>2019</v>
      </c>
      <c r="C5975" s="17">
        <v>43556</v>
      </c>
      <c r="D5975" s="18" t="s">
        <v>130</v>
      </c>
      <c r="E5975" s="18" t="s">
        <v>36</v>
      </c>
      <c r="F5975" s="18" t="str">
        <f t="shared" si="187"/>
        <v>Unitil-Customer Charge-43556</v>
      </c>
      <c r="G5975" s="11" t="s">
        <v>131</v>
      </c>
      <c r="H5975" s="11" t="s">
        <v>56</v>
      </c>
      <c r="I5975" s="11" t="s">
        <v>56</v>
      </c>
      <c r="J5975" s="11" t="s">
        <v>56</v>
      </c>
      <c r="K5975" s="11" t="str">
        <f>IFERROR(INDEX('EDC Component Dictionary'!$C$5:$C$37,MATCH('Rates Database'!J5975,'EDC Component Dictionary'!$B$5:$B$37,0)), "Energy Supply")</f>
        <v>Distribution System</v>
      </c>
      <c r="L5975" s="12"/>
      <c r="M5975" s="12">
        <v>7</v>
      </c>
    </row>
    <row r="5976" spans="1:13" x14ac:dyDescent="0.3">
      <c r="A5976" s="18">
        <v>5974</v>
      </c>
      <c r="B5976" s="18">
        <f t="shared" si="186"/>
        <v>2019</v>
      </c>
      <c r="C5976" s="17">
        <v>43525</v>
      </c>
      <c r="D5976" s="18" t="s">
        <v>130</v>
      </c>
      <c r="E5976" s="18" t="s">
        <v>36</v>
      </c>
      <c r="F5976" s="18" t="str">
        <f t="shared" si="187"/>
        <v>Unitil-Customer Charge-43525</v>
      </c>
      <c r="G5976" s="11" t="s">
        <v>131</v>
      </c>
      <c r="H5976" s="11" t="s">
        <v>56</v>
      </c>
      <c r="I5976" s="11" t="s">
        <v>56</v>
      </c>
      <c r="J5976" s="11" t="s">
        <v>56</v>
      </c>
      <c r="K5976" s="11" t="str">
        <f>IFERROR(INDEX('EDC Component Dictionary'!$C$5:$C$37,MATCH('Rates Database'!J5976,'EDC Component Dictionary'!$B$5:$B$37,0)), "Energy Supply")</f>
        <v>Distribution System</v>
      </c>
      <c r="L5976" s="12"/>
      <c r="M5976" s="12">
        <v>7</v>
      </c>
    </row>
    <row r="5977" spans="1:13" x14ac:dyDescent="0.3">
      <c r="A5977" s="18">
        <v>5975</v>
      </c>
      <c r="B5977" s="18">
        <f t="shared" si="186"/>
        <v>2019</v>
      </c>
      <c r="C5977" s="17">
        <v>43497</v>
      </c>
      <c r="D5977" s="18" t="s">
        <v>130</v>
      </c>
      <c r="E5977" s="18" t="s">
        <v>36</v>
      </c>
      <c r="F5977" s="18" t="str">
        <f t="shared" si="187"/>
        <v>Unitil-Customer Charge-43497</v>
      </c>
      <c r="G5977" s="11" t="s">
        <v>131</v>
      </c>
      <c r="H5977" s="11" t="s">
        <v>56</v>
      </c>
      <c r="I5977" s="11" t="s">
        <v>56</v>
      </c>
      <c r="J5977" s="11" t="s">
        <v>56</v>
      </c>
      <c r="K5977" s="11" t="str">
        <f>IFERROR(INDEX('EDC Component Dictionary'!$C$5:$C$37,MATCH('Rates Database'!J5977,'EDC Component Dictionary'!$B$5:$B$37,0)), "Energy Supply")</f>
        <v>Distribution System</v>
      </c>
      <c r="L5977" s="12"/>
      <c r="M5977" s="12">
        <v>7</v>
      </c>
    </row>
    <row r="5978" spans="1:13" x14ac:dyDescent="0.3">
      <c r="A5978" s="18">
        <v>5976</v>
      </c>
      <c r="B5978" s="18">
        <f t="shared" si="186"/>
        <v>2019</v>
      </c>
      <c r="C5978" s="17">
        <v>43466</v>
      </c>
      <c r="D5978" s="18" t="s">
        <v>130</v>
      </c>
      <c r="E5978" s="18" t="s">
        <v>36</v>
      </c>
      <c r="F5978" s="18" t="str">
        <f t="shared" si="187"/>
        <v>Unitil-Customer Charge-43466</v>
      </c>
      <c r="G5978" s="11" t="s">
        <v>131</v>
      </c>
      <c r="H5978" s="11" t="s">
        <v>56</v>
      </c>
      <c r="I5978" s="11" t="s">
        <v>56</v>
      </c>
      <c r="J5978" s="11" t="s">
        <v>56</v>
      </c>
      <c r="K5978" s="11" t="str">
        <f>IFERROR(INDEX('EDC Component Dictionary'!$C$5:$C$37,MATCH('Rates Database'!J5978,'EDC Component Dictionary'!$B$5:$B$37,0)), "Energy Supply")</f>
        <v>Distribution System</v>
      </c>
      <c r="L5978" s="12"/>
      <c r="M5978" s="12">
        <v>7</v>
      </c>
    </row>
    <row r="5979" spans="1:13" x14ac:dyDescent="0.3">
      <c r="A5979" s="18">
        <v>5977</v>
      </c>
      <c r="B5979" s="18">
        <f t="shared" si="186"/>
        <v>2024</v>
      </c>
      <c r="C5979" s="17">
        <v>45352</v>
      </c>
      <c r="D5979" s="18" t="s">
        <v>130</v>
      </c>
      <c r="E5979" s="18" t="s">
        <v>163</v>
      </c>
      <c r="F5979" s="18" t="str">
        <f t="shared" si="187"/>
        <v>Eversource_EMA-Customer Charge-45352</v>
      </c>
      <c r="G5979" s="11" t="s">
        <v>131</v>
      </c>
      <c r="H5979" s="11" t="s">
        <v>56</v>
      </c>
      <c r="I5979" s="11" t="s">
        <v>56</v>
      </c>
      <c r="J5979" s="11" t="s">
        <v>56</v>
      </c>
      <c r="K5979" s="11" t="str">
        <f>IFERROR(INDEX('EDC Component Dictionary'!$C$5:$C$37,MATCH('Rates Database'!J5979,'EDC Component Dictionary'!$B$5:$B$37,0)), "Energy Supply")</f>
        <v>Distribution System</v>
      </c>
      <c r="L5979" s="12"/>
      <c r="M5979" s="12">
        <v>10</v>
      </c>
    </row>
    <row r="5980" spans="1:13" x14ac:dyDescent="0.3">
      <c r="A5980" s="18">
        <v>5978</v>
      </c>
      <c r="B5980" s="18">
        <f t="shared" si="186"/>
        <v>2024</v>
      </c>
      <c r="C5980" s="17">
        <v>45323</v>
      </c>
      <c r="D5980" s="18" t="s">
        <v>130</v>
      </c>
      <c r="E5980" s="18" t="s">
        <v>163</v>
      </c>
      <c r="F5980" s="18" t="str">
        <f t="shared" si="187"/>
        <v>Eversource_EMA-Customer Charge-45323</v>
      </c>
      <c r="G5980" s="11" t="s">
        <v>131</v>
      </c>
      <c r="H5980" s="11" t="s">
        <v>56</v>
      </c>
      <c r="I5980" s="11" t="s">
        <v>56</v>
      </c>
      <c r="J5980" s="11" t="s">
        <v>56</v>
      </c>
      <c r="K5980" s="11" t="str">
        <f>IFERROR(INDEX('EDC Component Dictionary'!$C$5:$C$37,MATCH('Rates Database'!J5980,'EDC Component Dictionary'!$B$5:$B$37,0)), "Energy Supply")</f>
        <v>Distribution System</v>
      </c>
      <c r="L5980" s="12"/>
      <c r="M5980" s="12">
        <v>10</v>
      </c>
    </row>
    <row r="5981" spans="1:13" x14ac:dyDescent="0.3">
      <c r="A5981" s="18">
        <v>5979</v>
      </c>
      <c r="B5981" s="18">
        <f t="shared" si="186"/>
        <v>2024</v>
      </c>
      <c r="C5981" s="17">
        <v>45292</v>
      </c>
      <c r="D5981" s="18" t="s">
        <v>130</v>
      </c>
      <c r="E5981" s="18" t="s">
        <v>163</v>
      </c>
      <c r="F5981" s="18" t="str">
        <f t="shared" si="187"/>
        <v>Eversource_EMA-Customer Charge-45292</v>
      </c>
      <c r="G5981" s="11" t="s">
        <v>131</v>
      </c>
      <c r="H5981" s="11" t="s">
        <v>56</v>
      </c>
      <c r="I5981" s="11" t="s">
        <v>56</v>
      </c>
      <c r="J5981" s="11" t="s">
        <v>56</v>
      </c>
      <c r="K5981" s="11" t="str">
        <f>IFERROR(INDEX('EDC Component Dictionary'!$C$5:$C$37,MATCH('Rates Database'!J5981,'EDC Component Dictionary'!$B$5:$B$37,0)), "Energy Supply")</f>
        <v>Distribution System</v>
      </c>
      <c r="L5981" s="12"/>
      <c r="M5981" s="12">
        <v>10</v>
      </c>
    </row>
    <row r="5982" spans="1:13" x14ac:dyDescent="0.3">
      <c r="A5982" s="18">
        <v>5980</v>
      </c>
      <c r="B5982" s="18">
        <f t="shared" si="186"/>
        <v>2023</v>
      </c>
      <c r="C5982" s="17">
        <v>45261</v>
      </c>
      <c r="D5982" s="18" t="s">
        <v>130</v>
      </c>
      <c r="E5982" s="18" t="s">
        <v>163</v>
      </c>
      <c r="F5982" s="18" t="str">
        <f t="shared" si="187"/>
        <v>Eversource_EMA-Customer Charge-45261</v>
      </c>
      <c r="G5982" s="11" t="s">
        <v>131</v>
      </c>
      <c r="H5982" s="11" t="s">
        <v>56</v>
      </c>
      <c r="I5982" s="11" t="s">
        <v>56</v>
      </c>
      <c r="J5982" s="11" t="s">
        <v>56</v>
      </c>
      <c r="K5982" s="11" t="str">
        <f>IFERROR(INDEX('EDC Component Dictionary'!$C$5:$C$37,MATCH('Rates Database'!J5982,'EDC Component Dictionary'!$B$5:$B$37,0)), "Energy Supply")</f>
        <v>Distribution System</v>
      </c>
      <c r="L5982" s="12"/>
      <c r="M5982" s="12">
        <v>10</v>
      </c>
    </row>
    <row r="5983" spans="1:13" x14ac:dyDescent="0.3">
      <c r="A5983" s="18">
        <v>5981</v>
      </c>
      <c r="B5983" s="18">
        <f t="shared" si="186"/>
        <v>2023</v>
      </c>
      <c r="C5983" s="17">
        <v>45231</v>
      </c>
      <c r="D5983" s="18" t="s">
        <v>130</v>
      </c>
      <c r="E5983" s="18" t="s">
        <v>163</v>
      </c>
      <c r="F5983" s="18" t="str">
        <f t="shared" si="187"/>
        <v>Eversource_EMA-Customer Charge-45231</v>
      </c>
      <c r="G5983" s="11" t="s">
        <v>131</v>
      </c>
      <c r="H5983" s="11" t="s">
        <v>56</v>
      </c>
      <c r="I5983" s="11" t="s">
        <v>56</v>
      </c>
      <c r="J5983" s="11" t="s">
        <v>56</v>
      </c>
      <c r="K5983" s="11" t="str">
        <f>IFERROR(INDEX('EDC Component Dictionary'!$C$5:$C$37,MATCH('Rates Database'!J5983,'EDC Component Dictionary'!$B$5:$B$37,0)), "Energy Supply")</f>
        <v>Distribution System</v>
      </c>
      <c r="L5983" s="12"/>
      <c r="M5983" s="12">
        <v>10</v>
      </c>
    </row>
    <row r="5984" spans="1:13" x14ac:dyDescent="0.3">
      <c r="A5984" s="18">
        <v>5982</v>
      </c>
      <c r="B5984" s="18">
        <f t="shared" si="186"/>
        <v>2023</v>
      </c>
      <c r="C5984" s="17">
        <v>45200</v>
      </c>
      <c r="D5984" s="18" t="s">
        <v>130</v>
      </c>
      <c r="E5984" s="18" t="s">
        <v>163</v>
      </c>
      <c r="F5984" s="18" t="str">
        <f t="shared" si="187"/>
        <v>Eversource_EMA-Customer Charge-45200</v>
      </c>
      <c r="G5984" s="11" t="s">
        <v>131</v>
      </c>
      <c r="H5984" s="11" t="s">
        <v>56</v>
      </c>
      <c r="I5984" s="11" t="s">
        <v>56</v>
      </c>
      <c r="J5984" s="11" t="s">
        <v>56</v>
      </c>
      <c r="K5984" s="11" t="str">
        <f>IFERROR(INDEX('EDC Component Dictionary'!$C$5:$C$37,MATCH('Rates Database'!J5984,'EDC Component Dictionary'!$B$5:$B$37,0)), "Energy Supply")</f>
        <v>Distribution System</v>
      </c>
      <c r="L5984" s="12"/>
      <c r="M5984" s="12">
        <v>10</v>
      </c>
    </row>
    <row r="5985" spans="1:13" x14ac:dyDescent="0.3">
      <c r="A5985" s="18">
        <v>5983</v>
      </c>
      <c r="B5985" s="18">
        <f t="shared" si="186"/>
        <v>2023</v>
      </c>
      <c r="C5985" s="17">
        <v>45170</v>
      </c>
      <c r="D5985" s="18" t="s">
        <v>130</v>
      </c>
      <c r="E5985" s="18" t="s">
        <v>163</v>
      </c>
      <c r="F5985" s="18" t="str">
        <f t="shared" si="187"/>
        <v>Eversource_EMA-Customer Charge-45170</v>
      </c>
      <c r="G5985" s="11" t="s">
        <v>131</v>
      </c>
      <c r="H5985" s="11" t="s">
        <v>56</v>
      </c>
      <c r="I5985" s="11" t="s">
        <v>56</v>
      </c>
      <c r="J5985" s="11" t="s">
        <v>56</v>
      </c>
      <c r="K5985" s="11" t="str">
        <f>IFERROR(INDEX('EDC Component Dictionary'!$C$5:$C$37,MATCH('Rates Database'!J5985,'EDC Component Dictionary'!$B$5:$B$37,0)), "Energy Supply")</f>
        <v>Distribution System</v>
      </c>
      <c r="L5985" s="12"/>
      <c r="M5985" s="12">
        <v>10</v>
      </c>
    </row>
    <row r="5986" spans="1:13" x14ac:dyDescent="0.3">
      <c r="A5986" s="18">
        <v>5984</v>
      </c>
      <c r="B5986" s="18">
        <f t="shared" si="186"/>
        <v>2023</v>
      </c>
      <c r="C5986" s="17">
        <v>45139</v>
      </c>
      <c r="D5986" s="18" t="s">
        <v>130</v>
      </c>
      <c r="E5986" s="18" t="s">
        <v>163</v>
      </c>
      <c r="F5986" s="18" t="str">
        <f t="shared" si="187"/>
        <v>Eversource_EMA-Customer Charge-45139</v>
      </c>
      <c r="G5986" s="11" t="s">
        <v>131</v>
      </c>
      <c r="H5986" s="11" t="s">
        <v>56</v>
      </c>
      <c r="I5986" s="11" t="s">
        <v>56</v>
      </c>
      <c r="J5986" s="11" t="s">
        <v>56</v>
      </c>
      <c r="K5986" s="11" t="str">
        <f>IFERROR(INDEX('EDC Component Dictionary'!$C$5:$C$37,MATCH('Rates Database'!J5986,'EDC Component Dictionary'!$B$5:$B$37,0)), "Energy Supply")</f>
        <v>Distribution System</v>
      </c>
      <c r="L5986" s="12"/>
      <c r="M5986" s="12">
        <v>10</v>
      </c>
    </row>
    <row r="5987" spans="1:13" x14ac:dyDescent="0.3">
      <c r="A5987" s="18">
        <v>5985</v>
      </c>
      <c r="B5987" s="18">
        <f t="shared" si="186"/>
        <v>2023</v>
      </c>
      <c r="C5987" s="17">
        <v>45108</v>
      </c>
      <c r="D5987" s="18" t="s">
        <v>130</v>
      </c>
      <c r="E5987" s="18" t="s">
        <v>163</v>
      </c>
      <c r="F5987" s="18" t="str">
        <f t="shared" si="187"/>
        <v>Eversource_EMA-Customer Charge-45108</v>
      </c>
      <c r="G5987" s="11" t="s">
        <v>131</v>
      </c>
      <c r="H5987" s="11" t="s">
        <v>56</v>
      </c>
      <c r="I5987" s="11" t="s">
        <v>56</v>
      </c>
      <c r="J5987" s="11" t="s">
        <v>56</v>
      </c>
      <c r="K5987" s="11" t="str">
        <f>IFERROR(INDEX('EDC Component Dictionary'!$C$5:$C$37,MATCH('Rates Database'!J5987,'EDC Component Dictionary'!$B$5:$B$37,0)), "Energy Supply")</f>
        <v>Distribution System</v>
      </c>
      <c r="L5987" s="12"/>
      <c r="M5987" s="12">
        <v>10</v>
      </c>
    </row>
    <row r="5988" spans="1:13" x14ac:dyDescent="0.3">
      <c r="A5988" s="18">
        <v>5986</v>
      </c>
      <c r="B5988" s="18">
        <f t="shared" si="186"/>
        <v>2023</v>
      </c>
      <c r="C5988" s="17">
        <v>45078</v>
      </c>
      <c r="D5988" s="18" t="s">
        <v>130</v>
      </c>
      <c r="E5988" s="18" t="s">
        <v>163</v>
      </c>
      <c r="F5988" s="18" t="str">
        <f t="shared" si="187"/>
        <v>Eversource_EMA-Customer Charge-45078</v>
      </c>
      <c r="G5988" s="11" t="s">
        <v>131</v>
      </c>
      <c r="H5988" s="11" t="s">
        <v>56</v>
      </c>
      <c r="I5988" s="11" t="s">
        <v>56</v>
      </c>
      <c r="J5988" s="11" t="s">
        <v>56</v>
      </c>
      <c r="K5988" s="11" t="str">
        <f>IFERROR(INDEX('EDC Component Dictionary'!$C$5:$C$37,MATCH('Rates Database'!J5988,'EDC Component Dictionary'!$B$5:$B$37,0)), "Energy Supply")</f>
        <v>Distribution System</v>
      </c>
      <c r="L5988" s="12"/>
      <c r="M5988" s="12">
        <v>10</v>
      </c>
    </row>
    <row r="5989" spans="1:13" x14ac:dyDescent="0.3">
      <c r="A5989" s="18">
        <v>5987</v>
      </c>
      <c r="B5989" s="18">
        <f t="shared" si="186"/>
        <v>2023</v>
      </c>
      <c r="C5989" s="17">
        <v>45047</v>
      </c>
      <c r="D5989" s="18" t="s">
        <v>130</v>
      </c>
      <c r="E5989" s="18" t="s">
        <v>163</v>
      </c>
      <c r="F5989" s="18" t="str">
        <f t="shared" si="187"/>
        <v>Eversource_EMA-Customer Charge-45047</v>
      </c>
      <c r="G5989" s="11" t="s">
        <v>131</v>
      </c>
      <c r="H5989" s="11" t="s">
        <v>56</v>
      </c>
      <c r="I5989" s="11" t="s">
        <v>56</v>
      </c>
      <c r="J5989" s="11" t="s">
        <v>56</v>
      </c>
      <c r="K5989" s="11" t="str">
        <f>IFERROR(INDEX('EDC Component Dictionary'!$C$5:$C$37,MATCH('Rates Database'!J5989,'EDC Component Dictionary'!$B$5:$B$37,0)), "Energy Supply")</f>
        <v>Distribution System</v>
      </c>
      <c r="L5989" s="12"/>
      <c r="M5989" s="12">
        <v>10</v>
      </c>
    </row>
    <row r="5990" spans="1:13" x14ac:dyDescent="0.3">
      <c r="A5990" s="18">
        <v>5988</v>
      </c>
      <c r="B5990" s="18">
        <f t="shared" si="186"/>
        <v>2023</v>
      </c>
      <c r="C5990" s="17">
        <v>45017</v>
      </c>
      <c r="D5990" s="18" t="s">
        <v>130</v>
      </c>
      <c r="E5990" s="18" t="s">
        <v>163</v>
      </c>
      <c r="F5990" s="18" t="str">
        <f t="shared" si="187"/>
        <v>Eversource_EMA-Customer Charge-45017</v>
      </c>
      <c r="G5990" s="11" t="s">
        <v>131</v>
      </c>
      <c r="H5990" s="11" t="s">
        <v>56</v>
      </c>
      <c r="I5990" s="11" t="s">
        <v>56</v>
      </c>
      <c r="J5990" s="11" t="s">
        <v>56</v>
      </c>
      <c r="K5990" s="11" t="str">
        <f>IFERROR(INDEX('EDC Component Dictionary'!$C$5:$C$37,MATCH('Rates Database'!J5990,'EDC Component Dictionary'!$B$5:$B$37,0)), "Energy Supply")</f>
        <v>Distribution System</v>
      </c>
      <c r="L5990" s="12"/>
      <c r="M5990" s="12">
        <v>10</v>
      </c>
    </row>
    <row r="5991" spans="1:13" x14ac:dyDescent="0.3">
      <c r="A5991" s="18">
        <v>5989</v>
      </c>
      <c r="B5991" s="18">
        <f t="shared" si="186"/>
        <v>2023</v>
      </c>
      <c r="C5991" s="17">
        <v>44986</v>
      </c>
      <c r="D5991" s="18" t="s">
        <v>130</v>
      </c>
      <c r="E5991" s="18" t="s">
        <v>163</v>
      </c>
      <c r="F5991" s="18" t="str">
        <f t="shared" si="187"/>
        <v>Eversource_EMA-Customer Charge-44986</v>
      </c>
      <c r="G5991" s="11" t="s">
        <v>131</v>
      </c>
      <c r="H5991" s="11" t="s">
        <v>56</v>
      </c>
      <c r="I5991" s="11" t="s">
        <v>56</v>
      </c>
      <c r="J5991" s="11" t="s">
        <v>56</v>
      </c>
      <c r="K5991" s="11" t="str">
        <f>IFERROR(INDEX('EDC Component Dictionary'!$C$5:$C$37,MATCH('Rates Database'!J5991,'EDC Component Dictionary'!$B$5:$B$37,0)), "Energy Supply")</f>
        <v>Distribution System</v>
      </c>
      <c r="L5991" s="12"/>
      <c r="M5991" s="12">
        <v>10</v>
      </c>
    </row>
    <row r="5992" spans="1:13" x14ac:dyDescent="0.3">
      <c r="A5992" s="18">
        <v>5990</v>
      </c>
      <c r="B5992" s="18">
        <f t="shared" si="186"/>
        <v>2023</v>
      </c>
      <c r="C5992" s="17">
        <v>44958</v>
      </c>
      <c r="D5992" s="18" t="s">
        <v>130</v>
      </c>
      <c r="E5992" s="18" t="s">
        <v>163</v>
      </c>
      <c r="F5992" s="18" t="str">
        <f t="shared" si="187"/>
        <v>Eversource_EMA-Customer Charge-44958</v>
      </c>
      <c r="G5992" s="11" t="s">
        <v>131</v>
      </c>
      <c r="H5992" s="11" t="s">
        <v>56</v>
      </c>
      <c r="I5992" s="11" t="s">
        <v>56</v>
      </c>
      <c r="J5992" s="11" t="s">
        <v>56</v>
      </c>
      <c r="K5992" s="11" t="str">
        <f>IFERROR(INDEX('EDC Component Dictionary'!$C$5:$C$37,MATCH('Rates Database'!J5992,'EDC Component Dictionary'!$B$5:$B$37,0)), "Energy Supply")</f>
        <v>Distribution System</v>
      </c>
      <c r="L5992" s="12"/>
      <c r="M5992" s="12">
        <v>10</v>
      </c>
    </row>
    <row r="5993" spans="1:13" x14ac:dyDescent="0.3">
      <c r="A5993" s="18">
        <v>5991</v>
      </c>
      <c r="B5993" s="18">
        <f t="shared" si="186"/>
        <v>2023</v>
      </c>
      <c r="C5993" s="17">
        <v>44927</v>
      </c>
      <c r="D5993" s="18" t="s">
        <v>130</v>
      </c>
      <c r="E5993" s="18" t="s">
        <v>163</v>
      </c>
      <c r="F5993" s="18" t="str">
        <f t="shared" si="187"/>
        <v>Eversource_EMA-Customer Charge-44927</v>
      </c>
      <c r="G5993" s="11" t="s">
        <v>131</v>
      </c>
      <c r="H5993" s="11" t="s">
        <v>56</v>
      </c>
      <c r="I5993" s="11" t="s">
        <v>56</v>
      </c>
      <c r="J5993" s="11" t="s">
        <v>56</v>
      </c>
      <c r="K5993" s="11" t="str">
        <f>IFERROR(INDEX('EDC Component Dictionary'!$C$5:$C$37,MATCH('Rates Database'!J5993,'EDC Component Dictionary'!$B$5:$B$37,0)), "Energy Supply")</f>
        <v>Distribution System</v>
      </c>
      <c r="L5993" s="12"/>
      <c r="M5993" s="12">
        <v>10</v>
      </c>
    </row>
    <row r="5994" spans="1:13" x14ac:dyDescent="0.3">
      <c r="A5994" s="18">
        <v>5992</v>
      </c>
      <c r="B5994" s="18">
        <f t="shared" si="186"/>
        <v>2022</v>
      </c>
      <c r="C5994" s="17">
        <v>44896</v>
      </c>
      <c r="D5994" s="18" t="s">
        <v>130</v>
      </c>
      <c r="E5994" s="18" t="s">
        <v>163</v>
      </c>
      <c r="F5994" s="18" t="str">
        <f t="shared" si="187"/>
        <v>Eversource_EMA-Customer Charge-44896</v>
      </c>
      <c r="G5994" s="11" t="s">
        <v>131</v>
      </c>
      <c r="H5994" s="11" t="s">
        <v>56</v>
      </c>
      <c r="I5994" s="11" t="s">
        <v>56</v>
      </c>
      <c r="J5994" s="11" t="s">
        <v>56</v>
      </c>
      <c r="K5994" s="11" t="str">
        <f>IFERROR(INDEX('EDC Component Dictionary'!$C$5:$C$37,MATCH('Rates Database'!J5994,'EDC Component Dictionary'!$B$5:$B$37,0)), "Energy Supply")</f>
        <v>Distribution System</v>
      </c>
      <c r="L5994" s="12"/>
      <c r="M5994" s="12">
        <v>7</v>
      </c>
    </row>
    <row r="5995" spans="1:13" x14ac:dyDescent="0.3">
      <c r="A5995" s="18">
        <v>5993</v>
      </c>
      <c r="B5995" s="18">
        <f t="shared" si="186"/>
        <v>2022</v>
      </c>
      <c r="C5995" s="17">
        <v>44866</v>
      </c>
      <c r="D5995" s="18" t="s">
        <v>130</v>
      </c>
      <c r="E5995" s="18" t="s">
        <v>163</v>
      </c>
      <c r="F5995" s="18" t="str">
        <f t="shared" si="187"/>
        <v>Eversource_EMA-Customer Charge-44866</v>
      </c>
      <c r="G5995" s="11" t="s">
        <v>131</v>
      </c>
      <c r="H5995" s="11" t="s">
        <v>56</v>
      </c>
      <c r="I5995" s="11" t="s">
        <v>56</v>
      </c>
      <c r="J5995" s="11" t="s">
        <v>56</v>
      </c>
      <c r="K5995" s="11" t="str">
        <f>IFERROR(INDEX('EDC Component Dictionary'!$C$5:$C$37,MATCH('Rates Database'!J5995,'EDC Component Dictionary'!$B$5:$B$37,0)), "Energy Supply")</f>
        <v>Distribution System</v>
      </c>
      <c r="L5995" s="12"/>
      <c r="M5995" s="12">
        <v>7</v>
      </c>
    </row>
    <row r="5996" spans="1:13" x14ac:dyDescent="0.3">
      <c r="A5996" s="18">
        <v>5994</v>
      </c>
      <c r="B5996" s="18">
        <f t="shared" si="186"/>
        <v>2022</v>
      </c>
      <c r="C5996" s="17">
        <v>44835</v>
      </c>
      <c r="D5996" s="18" t="s">
        <v>130</v>
      </c>
      <c r="E5996" s="18" t="s">
        <v>163</v>
      </c>
      <c r="F5996" s="18" t="str">
        <f t="shared" si="187"/>
        <v>Eversource_EMA-Customer Charge-44835</v>
      </c>
      <c r="G5996" s="11" t="s">
        <v>131</v>
      </c>
      <c r="H5996" s="11" t="s">
        <v>56</v>
      </c>
      <c r="I5996" s="11" t="s">
        <v>56</v>
      </c>
      <c r="J5996" s="11" t="s">
        <v>56</v>
      </c>
      <c r="K5996" s="11" t="str">
        <f>IFERROR(INDEX('EDC Component Dictionary'!$C$5:$C$37,MATCH('Rates Database'!J5996,'EDC Component Dictionary'!$B$5:$B$37,0)), "Energy Supply")</f>
        <v>Distribution System</v>
      </c>
      <c r="L5996" s="12"/>
      <c r="M5996" s="12">
        <v>7</v>
      </c>
    </row>
    <row r="5997" spans="1:13" x14ac:dyDescent="0.3">
      <c r="A5997" s="18">
        <v>5995</v>
      </c>
      <c r="B5997" s="18">
        <f t="shared" si="186"/>
        <v>2022</v>
      </c>
      <c r="C5997" s="17">
        <v>44805</v>
      </c>
      <c r="D5997" s="18" t="s">
        <v>130</v>
      </c>
      <c r="E5997" s="18" t="s">
        <v>163</v>
      </c>
      <c r="F5997" s="18" t="str">
        <f t="shared" si="187"/>
        <v>Eversource_EMA-Customer Charge-44805</v>
      </c>
      <c r="G5997" s="11" t="s">
        <v>131</v>
      </c>
      <c r="H5997" s="11" t="s">
        <v>56</v>
      </c>
      <c r="I5997" s="11" t="s">
        <v>56</v>
      </c>
      <c r="J5997" s="11" t="s">
        <v>56</v>
      </c>
      <c r="K5997" s="11" t="str">
        <f>IFERROR(INDEX('EDC Component Dictionary'!$C$5:$C$37,MATCH('Rates Database'!J5997,'EDC Component Dictionary'!$B$5:$B$37,0)), "Energy Supply")</f>
        <v>Distribution System</v>
      </c>
      <c r="L5997" s="12"/>
      <c r="M5997" s="12">
        <v>7</v>
      </c>
    </row>
    <row r="5998" spans="1:13" x14ac:dyDescent="0.3">
      <c r="A5998" s="18">
        <v>5996</v>
      </c>
      <c r="B5998" s="18">
        <f t="shared" si="186"/>
        <v>2022</v>
      </c>
      <c r="C5998" s="17">
        <v>44774</v>
      </c>
      <c r="D5998" s="18" t="s">
        <v>130</v>
      </c>
      <c r="E5998" s="18" t="s">
        <v>163</v>
      </c>
      <c r="F5998" s="18" t="str">
        <f t="shared" si="187"/>
        <v>Eversource_EMA-Customer Charge-44774</v>
      </c>
      <c r="G5998" s="11" t="s">
        <v>131</v>
      </c>
      <c r="H5998" s="11" t="s">
        <v>56</v>
      </c>
      <c r="I5998" s="11" t="s">
        <v>56</v>
      </c>
      <c r="J5998" s="11" t="s">
        <v>56</v>
      </c>
      <c r="K5998" s="11" t="str">
        <f>IFERROR(INDEX('EDC Component Dictionary'!$C$5:$C$37,MATCH('Rates Database'!J5998,'EDC Component Dictionary'!$B$5:$B$37,0)), "Energy Supply")</f>
        <v>Distribution System</v>
      </c>
      <c r="L5998" s="12"/>
      <c r="M5998" s="12">
        <v>7</v>
      </c>
    </row>
    <row r="5999" spans="1:13" x14ac:dyDescent="0.3">
      <c r="A5999" s="18">
        <v>5997</v>
      </c>
      <c r="B5999" s="18">
        <f t="shared" si="186"/>
        <v>2022</v>
      </c>
      <c r="C5999" s="17">
        <v>44743</v>
      </c>
      <c r="D5999" s="18" t="s">
        <v>130</v>
      </c>
      <c r="E5999" s="18" t="s">
        <v>163</v>
      </c>
      <c r="F5999" s="18" t="str">
        <f t="shared" si="187"/>
        <v>Eversource_EMA-Customer Charge-44743</v>
      </c>
      <c r="G5999" s="11" t="s">
        <v>131</v>
      </c>
      <c r="H5999" s="11" t="s">
        <v>56</v>
      </c>
      <c r="I5999" s="11" t="s">
        <v>56</v>
      </c>
      <c r="J5999" s="11" t="s">
        <v>56</v>
      </c>
      <c r="K5999" s="11" t="str">
        <f>IFERROR(INDEX('EDC Component Dictionary'!$C$5:$C$37,MATCH('Rates Database'!J5999,'EDC Component Dictionary'!$B$5:$B$37,0)), "Energy Supply")</f>
        <v>Distribution System</v>
      </c>
      <c r="L5999" s="12"/>
      <c r="M5999" s="12">
        <v>7</v>
      </c>
    </row>
    <row r="6000" spans="1:13" x14ac:dyDescent="0.3">
      <c r="A6000" s="18">
        <v>5998</v>
      </c>
      <c r="B6000" s="18">
        <f t="shared" si="186"/>
        <v>2022</v>
      </c>
      <c r="C6000" s="17">
        <v>44713</v>
      </c>
      <c r="D6000" s="18" t="s">
        <v>130</v>
      </c>
      <c r="E6000" s="18" t="s">
        <v>163</v>
      </c>
      <c r="F6000" s="18" t="str">
        <f t="shared" si="187"/>
        <v>Eversource_EMA-Customer Charge-44713</v>
      </c>
      <c r="G6000" s="11" t="s">
        <v>131</v>
      </c>
      <c r="H6000" s="11" t="s">
        <v>56</v>
      </c>
      <c r="I6000" s="11" t="s">
        <v>56</v>
      </c>
      <c r="J6000" s="11" t="s">
        <v>56</v>
      </c>
      <c r="K6000" s="11" t="str">
        <f>IFERROR(INDEX('EDC Component Dictionary'!$C$5:$C$37,MATCH('Rates Database'!J6000,'EDC Component Dictionary'!$B$5:$B$37,0)), "Energy Supply")</f>
        <v>Distribution System</v>
      </c>
      <c r="L6000" s="12"/>
      <c r="M6000" s="12">
        <v>7</v>
      </c>
    </row>
    <row r="6001" spans="1:13" x14ac:dyDescent="0.3">
      <c r="A6001" s="18">
        <v>5999</v>
      </c>
      <c r="B6001" s="18">
        <f t="shared" si="186"/>
        <v>2022</v>
      </c>
      <c r="C6001" s="17">
        <v>44682</v>
      </c>
      <c r="D6001" s="18" t="s">
        <v>130</v>
      </c>
      <c r="E6001" s="18" t="s">
        <v>163</v>
      </c>
      <c r="F6001" s="18" t="str">
        <f t="shared" si="187"/>
        <v>Eversource_EMA-Customer Charge-44682</v>
      </c>
      <c r="G6001" s="11" t="s">
        <v>131</v>
      </c>
      <c r="H6001" s="11" t="s">
        <v>56</v>
      </c>
      <c r="I6001" s="11" t="s">
        <v>56</v>
      </c>
      <c r="J6001" s="11" t="s">
        <v>56</v>
      </c>
      <c r="K6001" s="11" t="str">
        <f>IFERROR(INDEX('EDC Component Dictionary'!$C$5:$C$37,MATCH('Rates Database'!J6001,'EDC Component Dictionary'!$B$5:$B$37,0)), "Energy Supply")</f>
        <v>Distribution System</v>
      </c>
      <c r="L6001" s="12"/>
      <c r="M6001" s="12">
        <v>7</v>
      </c>
    </row>
    <row r="6002" spans="1:13" x14ac:dyDescent="0.3">
      <c r="A6002" s="18">
        <v>6000</v>
      </c>
      <c r="B6002" s="18">
        <f t="shared" si="186"/>
        <v>2022</v>
      </c>
      <c r="C6002" s="17">
        <v>44652</v>
      </c>
      <c r="D6002" s="18" t="s">
        <v>130</v>
      </c>
      <c r="E6002" s="18" t="s">
        <v>163</v>
      </c>
      <c r="F6002" s="18" t="str">
        <f t="shared" si="187"/>
        <v>Eversource_EMA-Customer Charge-44652</v>
      </c>
      <c r="G6002" s="11" t="s">
        <v>131</v>
      </c>
      <c r="H6002" s="11" t="s">
        <v>56</v>
      </c>
      <c r="I6002" s="11" t="s">
        <v>56</v>
      </c>
      <c r="J6002" s="11" t="s">
        <v>56</v>
      </c>
      <c r="K6002" s="11" t="str">
        <f>IFERROR(INDEX('EDC Component Dictionary'!$C$5:$C$37,MATCH('Rates Database'!J6002,'EDC Component Dictionary'!$B$5:$B$37,0)), "Energy Supply")</f>
        <v>Distribution System</v>
      </c>
      <c r="L6002" s="12"/>
      <c r="M6002" s="12">
        <v>7</v>
      </c>
    </row>
    <row r="6003" spans="1:13" x14ac:dyDescent="0.3">
      <c r="A6003" s="18">
        <v>6001</v>
      </c>
      <c r="B6003" s="18">
        <f t="shared" si="186"/>
        <v>2022</v>
      </c>
      <c r="C6003" s="17">
        <v>44621</v>
      </c>
      <c r="D6003" s="18" t="s">
        <v>130</v>
      </c>
      <c r="E6003" s="18" t="s">
        <v>163</v>
      </c>
      <c r="F6003" s="18" t="str">
        <f t="shared" si="187"/>
        <v>Eversource_EMA-Customer Charge-44621</v>
      </c>
      <c r="G6003" s="11" t="s">
        <v>131</v>
      </c>
      <c r="H6003" s="11" t="s">
        <v>56</v>
      </c>
      <c r="I6003" s="11" t="s">
        <v>56</v>
      </c>
      <c r="J6003" s="11" t="s">
        <v>56</v>
      </c>
      <c r="K6003" s="11" t="str">
        <f>IFERROR(INDEX('EDC Component Dictionary'!$C$5:$C$37,MATCH('Rates Database'!J6003,'EDC Component Dictionary'!$B$5:$B$37,0)), "Energy Supply")</f>
        <v>Distribution System</v>
      </c>
      <c r="L6003" s="12"/>
      <c r="M6003" s="12">
        <v>7</v>
      </c>
    </row>
    <row r="6004" spans="1:13" x14ac:dyDescent="0.3">
      <c r="A6004" s="18">
        <v>6002</v>
      </c>
      <c r="B6004" s="18">
        <f t="shared" si="186"/>
        <v>2022</v>
      </c>
      <c r="C6004" s="17">
        <v>44593</v>
      </c>
      <c r="D6004" s="18" t="s">
        <v>130</v>
      </c>
      <c r="E6004" s="18" t="s">
        <v>163</v>
      </c>
      <c r="F6004" s="18" t="str">
        <f t="shared" si="187"/>
        <v>Eversource_EMA-Customer Charge-44593</v>
      </c>
      <c r="G6004" s="11" t="s">
        <v>131</v>
      </c>
      <c r="H6004" s="11" t="s">
        <v>56</v>
      </c>
      <c r="I6004" s="11" t="s">
        <v>56</v>
      </c>
      <c r="J6004" s="11" t="s">
        <v>56</v>
      </c>
      <c r="K6004" s="11" t="str">
        <f>IFERROR(INDEX('EDC Component Dictionary'!$C$5:$C$37,MATCH('Rates Database'!J6004,'EDC Component Dictionary'!$B$5:$B$37,0)), "Energy Supply")</f>
        <v>Distribution System</v>
      </c>
      <c r="L6004" s="12"/>
      <c r="M6004" s="12">
        <v>7</v>
      </c>
    </row>
    <row r="6005" spans="1:13" x14ac:dyDescent="0.3">
      <c r="A6005" s="18">
        <v>6003</v>
      </c>
      <c r="B6005" s="18">
        <f t="shared" si="186"/>
        <v>2022</v>
      </c>
      <c r="C6005" s="17">
        <v>44562</v>
      </c>
      <c r="D6005" s="18" t="s">
        <v>130</v>
      </c>
      <c r="E6005" s="18" t="s">
        <v>163</v>
      </c>
      <c r="F6005" s="18" t="str">
        <f t="shared" si="187"/>
        <v>Eversource_EMA-Customer Charge-44562</v>
      </c>
      <c r="G6005" s="11" t="s">
        <v>131</v>
      </c>
      <c r="H6005" s="11" t="s">
        <v>56</v>
      </c>
      <c r="I6005" s="11" t="s">
        <v>56</v>
      </c>
      <c r="J6005" s="11" t="s">
        <v>56</v>
      </c>
      <c r="K6005" s="11" t="str">
        <f>IFERROR(INDEX('EDC Component Dictionary'!$C$5:$C$37,MATCH('Rates Database'!J6005,'EDC Component Dictionary'!$B$5:$B$37,0)), "Energy Supply")</f>
        <v>Distribution System</v>
      </c>
      <c r="L6005" s="12"/>
      <c r="M6005" s="12">
        <v>7</v>
      </c>
    </row>
    <row r="6006" spans="1:13" x14ac:dyDescent="0.3">
      <c r="A6006" s="18">
        <v>6004</v>
      </c>
      <c r="B6006" s="18">
        <f t="shared" si="186"/>
        <v>2021</v>
      </c>
      <c r="C6006" s="17">
        <v>44531</v>
      </c>
      <c r="D6006" s="18" t="s">
        <v>130</v>
      </c>
      <c r="E6006" s="18" t="s">
        <v>163</v>
      </c>
      <c r="F6006" s="18" t="str">
        <f t="shared" si="187"/>
        <v>Eversource_EMA-Customer Charge-44531</v>
      </c>
      <c r="G6006" s="11" t="s">
        <v>131</v>
      </c>
      <c r="H6006" s="11" t="s">
        <v>56</v>
      </c>
      <c r="I6006" s="11" t="s">
        <v>56</v>
      </c>
      <c r="J6006" s="11" t="s">
        <v>56</v>
      </c>
      <c r="K6006" s="11" t="str">
        <f>IFERROR(INDEX('EDC Component Dictionary'!$C$5:$C$37,MATCH('Rates Database'!J6006,'EDC Component Dictionary'!$B$5:$B$37,0)), "Energy Supply")</f>
        <v>Distribution System</v>
      </c>
      <c r="L6006" s="12"/>
      <c r="M6006" s="12">
        <v>7</v>
      </c>
    </row>
    <row r="6007" spans="1:13" x14ac:dyDescent="0.3">
      <c r="A6007" s="18">
        <v>6005</v>
      </c>
      <c r="B6007" s="18">
        <f t="shared" si="186"/>
        <v>2021</v>
      </c>
      <c r="C6007" s="17">
        <v>44501</v>
      </c>
      <c r="D6007" s="18" t="s">
        <v>130</v>
      </c>
      <c r="E6007" s="18" t="s">
        <v>163</v>
      </c>
      <c r="F6007" s="18" t="str">
        <f t="shared" si="187"/>
        <v>Eversource_EMA-Customer Charge-44501</v>
      </c>
      <c r="G6007" s="11" t="s">
        <v>131</v>
      </c>
      <c r="H6007" s="11" t="s">
        <v>56</v>
      </c>
      <c r="I6007" s="11" t="s">
        <v>56</v>
      </c>
      <c r="J6007" s="11" t="s">
        <v>56</v>
      </c>
      <c r="K6007" s="11" t="str">
        <f>IFERROR(INDEX('EDC Component Dictionary'!$C$5:$C$37,MATCH('Rates Database'!J6007,'EDC Component Dictionary'!$B$5:$B$37,0)), "Energy Supply")</f>
        <v>Distribution System</v>
      </c>
      <c r="L6007" s="12"/>
      <c r="M6007" s="12">
        <v>7</v>
      </c>
    </row>
    <row r="6008" spans="1:13" x14ac:dyDescent="0.3">
      <c r="A6008" s="18">
        <v>6006</v>
      </c>
      <c r="B6008" s="18">
        <f t="shared" si="186"/>
        <v>2021</v>
      </c>
      <c r="C6008" s="17">
        <v>44470</v>
      </c>
      <c r="D6008" s="18" t="s">
        <v>130</v>
      </c>
      <c r="E6008" s="18" t="s">
        <v>163</v>
      </c>
      <c r="F6008" s="18" t="str">
        <f t="shared" si="187"/>
        <v>Eversource_EMA-Customer Charge-44470</v>
      </c>
      <c r="G6008" s="11" t="s">
        <v>131</v>
      </c>
      <c r="H6008" s="11" t="s">
        <v>56</v>
      </c>
      <c r="I6008" s="11" t="s">
        <v>56</v>
      </c>
      <c r="J6008" s="11" t="s">
        <v>56</v>
      </c>
      <c r="K6008" s="11" t="str">
        <f>IFERROR(INDEX('EDC Component Dictionary'!$C$5:$C$37,MATCH('Rates Database'!J6008,'EDC Component Dictionary'!$B$5:$B$37,0)), "Energy Supply")</f>
        <v>Distribution System</v>
      </c>
      <c r="L6008" s="12"/>
      <c r="M6008" s="12">
        <v>7</v>
      </c>
    </row>
    <row r="6009" spans="1:13" x14ac:dyDescent="0.3">
      <c r="A6009" s="18">
        <v>6007</v>
      </c>
      <c r="B6009" s="18">
        <f t="shared" si="186"/>
        <v>2021</v>
      </c>
      <c r="C6009" s="17">
        <v>44440</v>
      </c>
      <c r="D6009" s="18" t="s">
        <v>130</v>
      </c>
      <c r="E6009" s="18" t="s">
        <v>163</v>
      </c>
      <c r="F6009" s="18" t="str">
        <f t="shared" si="187"/>
        <v>Eversource_EMA-Customer Charge-44440</v>
      </c>
      <c r="G6009" s="11" t="s">
        <v>131</v>
      </c>
      <c r="H6009" s="11" t="s">
        <v>56</v>
      </c>
      <c r="I6009" s="11" t="s">
        <v>56</v>
      </c>
      <c r="J6009" s="11" t="s">
        <v>56</v>
      </c>
      <c r="K6009" s="11" t="str">
        <f>IFERROR(INDEX('EDC Component Dictionary'!$C$5:$C$37,MATCH('Rates Database'!J6009,'EDC Component Dictionary'!$B$5:$B$37,0)), "Energy Supply")</f>
        <v>Distribution System</v>
      </c>
      <c r="L6009" s="12"/>
      <c r="M6009" s="12">
        <v>7</v>
      </c>
    </row>
    <row r="6010" spans="1:13" x14ac:dyDescent="0.3">
      <c r="A6010" s="18">
        <v>6008</v>
      </c>
      <c r="B6010" s="18">
        <f t="shared" si="186"/>
        <v>2021</v>
      </c>
      <c r="C6010" s="17">
        <v>44409</v>
      </c>
      <c r="D6010" s="18" t="s">
        <v>130</v>
      </c>
      <c r="E6010" s="18" t="s">
        <v>163</v>
      </c>
      <c r="F6010" s="18" t="str">
        <f t="shared" si="187"/>
        <v>Eversource_EMA-Customer Charge-44409</v>
      </c>
      <c r="G6010" s="11" t="s">
        <v>131</v>
      </c>
      <c r="H6010" s="11" t="s">
        <v>56</v>
      </c>
      <c r="I6010" s="11" t="s">
        <v>56</v>
      </c>
      <c r="J6010" s="11" t="s">
        <v>56</v>
      </c>
      <c r="K6010" s="11" t="str">
        <f>IFERROR(INDEX('EDC Component Dictionary'!$C$5:$C$37,MATCH('Rates Database'!J6010,'EDC Component Dictionary'!$B$5:$B$37,0)), "Energy Supply")</f>
        <v>Distribution System</v>
      </c>
      <c r="L6010" s="12"/>
      <c r="M6010" s="12">
        <v>7</v>
      </c>
    </row>
    <row r="6011" spans="1:13" x14ac:dyDescent="0.3">
      <c r="A6011" s="18">
        <v>6009</v>
      </c>
      <c r="B6011" s="18">
        <f t="shared" si="186"/>
        <v>2021</v>
      </c>
      <c r="C6011" s="17">
        <v>44378</v>
      </c>
      <c r="D6011" s="18" t="s">
        <v>130</v>
      </c>
      <c r="E6011" s="18" t="s">
        <v>163</v>
      </c>
      <c r="F6011" s="18" t="str">
        <f t="shared" si="187"/>
        <v>Eversource_EMA-Customer Charge-44378</v>
      </c>
      <c r="G6011" s="11" t="s">
        <v>131</v>
      </c>
      <c r="H6011" s="11" t="s">
        <v>56</v>
      </c>
      <c r="I6011" s="11" t="s">
        <v>56</v>
      </c>
      <c r="J6011" s="11" t="s">
        <v>56</v>
      </c>
      <c r="K6011" s="11" t="str">
        <f>IFERROR(INDEX('EDC Component Dictionary'!$C$5:$C$37,MATCH('Rates Database'!J6011,'EDC Component Dictionary'!$B$5:$B$37,0)), "Energy Supply")</f>
        <v>Distribution System</v>
      </c>
      <c r="L6011" s="12"/>
      <c r="M6011" s="12">
        <v>7</v>
      </c>
    </row>
    <row r="6012" spans="1:13" x14ac:dyDescent="0.3">
      <c r="A6012" s="18">
        <v>6010</v>
      </c>
      <c r="B6012" s="18">
        <f t="shared" si="186"/>
        <v>2021</v>
      </c>
      <c r="C6012" s="17">
        <v>44348</v>
      </c>
      <c r="D6012" s="18" t="s">
        <v>130</v>
      </c>
      <c r="E6012" s="18" t="s">
        <v>163</v>
      </c>
      <c r="F6012" s="18" t="str">
        <f t="shared" si="187"/>
        <v>Eversource_EMA-Customer Charge-44348</v>
      </c>
      <c r="G6012" s="11" t="s">
        <v>131</v>
      </c>
      <c r="H6012" s="11" t="s">
        <v>56</v>
      </c>
      <c r="I6012" s="11" t="s">
        <v>56</v>
      </c>
      <c r="J6012" s="11" t="s">
        <v>56</v>
      </c>
      <c r="K6012" s="11" t="str">
        <f>IFERROR(INDEX('EDC Component Dictionary'!$C$5:$C$37,MATCH('Rates Database'!J6012,'EDC Component Dictionary'!$B$5:$B$37,0)), "Energy Supply")</f>
        <v>Distribution System</v>
      </c>
      <c r="L6012" s="12"/>
      <c r="M6012" s="12">
        <v>7</v>
      </c>
    </row>
    <row r="6013" spans="1:13" x14ac:dyDescent="0.3">
      <c r="A6013" s="18">
        <v>6011</v>
      </c>
      <c r="B6013" s="18">
        <f t="shared" si="186"/>
        <v>2021</v>
      </c>
      <c r="C6013" s="17">
        <v>44317</v>
      </c>
      <c r="D6013" s="18" t="s">
        <v>130</v>
      </c>
      <c r="E6013" s="18" t="s">
        <v>163</v>
      </c>
      <c r="F6013" s="18" t="str">
        <f t="shared" si="187"/>
        <v>Eversource_EMA-Customer Charge-44317</v>
      </c>
      <c r="G6013" s="11" t="s">
        <v>131</v>
      </c>
      <c r="H6013" s="11" t="s">
        <v>56</v>
      </c>
      <c r="I6013" s="11" t="s">
        <v>56</v>
      </c>
      <c r="J6013" s="11" t="s">
        <v>56</v>
      </c>
      <c r="K6013" s="11" t="str">
        <f>IFERROR(INDEX('EDC Component Dictionary'!$C$5:$C$37,MATCH('Rates Database'!J6013,'EDC Component Dictionary'!$B$5:$B$37,0)), "Energy Supply")</f>
        <v>Distribution System</v>
      </c>
      <c r="L6013" s="12"/>
      <c r="M6013" s="12">
        <v>7</v>
      </c>
    </row>
    <row r="6014" spans="1:13" x14ac:dyDescent="0.3">
      <c r="A6014" s="18">
        <v>6012</v>
      </c>
      <c r="B6014" s="18">
        <f t="shared" si="186"/>
        <v>2021</v>
      </c>
      <c r="C6014" s="17">
        <v>44287</v>
      </c>
      <c r="D6014" s="18" t="s">
        <v>130</v>
      </c>
      <c r="E6014" s="18" t="s">
        <v>163</v>
      </c>
      <c r="F6014" s="18" t="str">
        <f t="shared" si="187"/>
        <v>Eversource_EMA-Customer Charge-44287</v>
      </c>
      <c r="G6014" s="11" t="s">
        <v>131</v>
      </c>
      <c r="H6014" s="11" t="s">
        <v>56</v>
      </c>
      <c r="I6014" s="11" t="s">
        <v>56</v>
      </c>
      <c r="J6014" s="11" t="s">
        <v>56</v>
      </c>
      <c r="K6014" s="11" t="str">
        <f>IFERROR(INDEX('EDC Component Dictionary'!$C$5:$C$37,MATCH('Rates Database'!J6014,'EDC Component Dictionary'!$B$5:$B$37,0)), "Energy Supply")</f>
        <v>Distribution System</v>
      </c>
      <c r="L6014" s="12"/>
      <c r="M6014" s="12">
        <v>7</v>
      </c>
    </row>
    <row r="6015" spans="1:13" x14ac:dyDescent="0.3">
      <c r="A6015" s="18">
        <v>6013</v>
      </c>
      <c r="B6015" s="18">
        <f t="shared" si="186"/>
        <v>2021</v>
      </c>
      <c r="C6015" s="17">
        <v>44256</v>
      </c>
      <c r="D6015" s="18" t="s">
        <v>130</v>
      </c>
      <c r="E6015" s="18" t="s">
        <v>163</v>
      </c>
      <c r="F6015" s="18" t="str">
        <f t="shared" si="187"/>
        <v>Eversource_EMA-Customer Charge-44256</v>
      </c>
      <c r="G6015" s="11" t="s">
        <v>131</v>
      </c>
      <c r="H6015" s="11" t="s">
        <v>56</v>
      </c>
      <c r="I6015" s="11" t="s">
        <v>56</v>
      </c>
      <c r="J6015" s="11" t="s">
        <v>56</v>
      </c>
      <c r="K6015" s="11" t="str">
        <f>IFERROR(INDEX('EDC Component Dictionary'!$C$5:$C$37,MATCH('Rates Database'!J6015,'EDC Component Dictionary'!$B$5:$B$37,0)), "Energy Supply")</f>
        <v>Distribution System</v>
      </c>
      <c r="L6015" s="12"/>
      <c r="M6015" s="12">
        <v>7</v>
      </c>
    </row>
    <row r="6016" spans="1:13" x14ac:dyDescent="0.3">
      <c r="A6016" s="18">
        <v>6014</v>
      </c>
      <c r="B6016" s="18">
        <f t="shared" si="186"/>
        <v>2021</v>
      </c>
      <c r="C6016" s="17">
        <v>44228</v>
      </c>
      <c r="D6016" s="18" t="s">
        <v>130</v>
      </c>
      <c r="E6016" s="18" t="s">
        <v>163</v>
      </c>
      <c r="F6016" s="18" t="str">
        <f t="shared" si="187"/>
        <v>Eversource_EMA-Customer Charge-44228</v>
      </c>
      <c r="G6016" s="11" t="s">
        <v>131</v>
      </c>
      <c r="H6016" s="11" t="s">
        <v>56</v>
      </c>
      <c r="I6016" s="11" t="s">
        <v>56</v>
      </c>
      <c r="J6016" s="11" t="s">
        <v>56</v>
      </c>
      <c r="K6016" s="11" t="str">
        <f>IFERROR(INDEX('EDC Component Dictionary'!$C$5:$C$37,MATCH('Rates Database'!J6016,'EDC Component Dictionary'!$B$5:$B$37,0)), "Energy Supply")</f>
        <v>Distribution System</v>
      </c>
      <c r="L6016" s="12"/>
      <c r="M6016" s="12">
        <v>7</v>
      </c>
    </row>
    <row r="6017" spans="1:13" x14ac:dyDescent="0.3">
      <c r="A6017" s="18">
        <v>6015</v>
      </c>
      <c r="B6017" s="18">
        <f t="shared" si="186"/>
        <v>2021</v>
      </c>
      <c r="C6017" s="17">
        <v>44197</v>
      </c>
      <c r="D6017" s="18" t="s">
        <v>130</v>
      </c>
      <c r="E6017" s="18" t="s">
        <v>163</v>
      </c>
      <c r="F6017" s="18" t="str">
        <f t="shared" si="187"/>
        <v>Eversource_EMA-Customer Charge-44197</v>
      </c>
      <c r="G6017" s="11" t="s">
        <v>131</v>
      </c>
      <c r="H6017" s="11" t="s">
        <v>56</v>
      </c>
      <c r="I6017" s="11" t="s">
        <v>56</v>
      </c>
      <c r="J6017" s="11" t="s">
        <v>56</v>
      </c>
      <c r="K6017" s="11" t="str">
        <f>IFERROR(INDEX('EDC Component Dictionary'!$C$5:$C$37,MATCH('Rates Database'!J6017,'EDC Component Dictionary'!$B$5:$B$37,0)), "Energy Supply")</f>
        <v>Distribution System</v>
      </c>
      <c r="L6017" s="12"/>
      <c r="M6017" s="12">
        <v>7</v>
      </c>
    </row>
    <row r="6018" spans="1:13" x14ac:dyDescent="0.3">
      <c r="A6018" s="18">
        <v>6016</v>
      </c>
      <c r="B6018" s="18">
        <f t="shared" si="186"/>
        <v>2020</v>
      </c>
      <c r="C6018" s="17">
        <v>44166</v>
      </c>
      <c r="D6018" s="18" t="s">
        <v>130</v>
      </c>
      <c r="E6018" s="18" t="s">
        <v>163</v>
      </c>
      <c r="F6018" s="18" t="str">
        <f t="shared" si="187"/>
        <v>Eversource_EMA-Customer Charge-44166</v>
      </c>
      <c r="G6018" s="11" t="s">
        <v>131</v>
      </c>
      <c r="H6018" s="11" t="s">
        <v>56</v>
      </c>
      <c r="I6018" s="11" t="s">
        <v>56</v>
      </c>
      <c r="J6018" s="11" t="s">
        <v>56</v>
      </c>
      <c r="K6018" s="11" t="str">
        <f>IFERROR(INDEX('EDC Component Dictionary'!$C$5:$C$37,MATCH('Rates Database'!J6018,'EDC Component Dictionary'!$B$5:$B$37,0)), "Energy Supply")</f>
        <v>Distribution System</v>
      </c>
      <c r="L6018" s="12"/>
      <c r="M6018" s="12">
        <v>7</v>
      </c>
    </row>
    <row r="6019" spans="1:13" x14ac:dyDescent="0.3">
      <c r="A6019" s="18">
        <v>6017</v>
      </c>
      <c r="B6019" s="18">
        <f t="shared" ref="B6019:B6082" si="188">YEAR(C6019)</f>
        <v>2020</v>
      </c>
      <c r="C6019" s="17">
        <v>44136</v>
      </c>
      <c r="D6019" s="18" t="s">
        <v>130</v>
      </c>
      <c r="E6019" s="18" t="s">
        <v>163</v>
      </c>
      <c r="F6019" s="18" t="str">
        <f t="shared" si="187"/>
        <v>Eversource_EMA-Customer Charge-44136</v>
      </c>
      <c r="G6019" s="11" t="s">
        <v>131</v>
      </c>
      <c r="H6019" s="11" t="s">
        <v>56</v>
      </c>
      <c r="I6019" s="11" t="s">
        <v>56</v>
      </c>
      <c r="J6019" s="11" t="s">
        <v>56</v>
      </c>
      <c r="K6019" s="11" t="str">
        <f>IFERROR(INDEX('EDC Component Dictionary'!$C$5:$C$37,MATCH('Rates Database'!J6019,'EDC Component Dictionary'!$B$5:$B$37,0)), "Energy Supply")</f>
        <v>Distribution System</v>
      </c>
      <c r="L6019" s="12"/>
      <c r="M6019" s="12">
        <v>7</v>
      </c>
    </row>
    <row r="6020" spans="1:13" x14ac:dyDescent="0.3">
      <c r="A6020" s="18">
        <v>6018</v>
      </c>
      <c r="B6020" s="18">
        <f t="shared" si="188"/>
        <v>2020</v>
      </c>
      <c r="C6020" s="17">
        <v>44105</v>
      </c>
      <c r="D6020" s="18" t="s">
        <v>130</v>
      </c>
      <c r="E6020" s="18" t="s">
        <v>163</v>
      </c>
      <c r="F6020" s="18" t="str">
        <f t="shared" ref="F6020:F6083" si="189">_xlfn.CONCAT(E6020,"-",J6020,"-",C6020)</f>
        <v>Eversource_EMA-Customer Charge-44105</v>
      </c>
      <c r="G6020" s="11" t="s">
        <v>131</v>
      </c>
      <c r="H6020" s="11" t="s">
        <v>56</v>
      </c>
      <c r="I6020" s="11" t="s">
        <v>56</v>
      </c>
      <c r="J6020" s="11" t="s">
        <v>56</v>
      </c>
      <c r="K6020" s="11" t="str">
        <f>IFERROR(INDEX('EDC Component Dictionary'!$C$5:$C$37,MATCH('Rates Database'!J6020,'EDC Component Dictionary'!$B$5:$B$37,0)), "Energy Supply")</f>
        <v>Distribution System</v>
      </c>
      <c r="L6020" s="12"/>
      <c r="M6020" s="12">
        <v>7</v>
      </c>
    </row>
    <row r="6021" spans="1:13" x14ac:dyDescent="0.3">
      <c r="A6021" s="18">
        <v>6019</v>
      </c>
      <c r="B6021" s="18">
        <f t="shared" si="188"/>
        <v>2020</v>
      </c>
      <c r="C6021" s="17">
        <v>44075</v>
      </c>
      <c r="D6021" s="18" t="s">
        <v>130</v>
      </c>
      <c r="E6021" s="18" t="s">
        <v>163</v>
      </c>
      <c r="F6021" s="18" t="str">
        <f t="shared" si="189"/>
        <v>Eversource_EMA-Customer Charge-44075</v>
      </c>
      <c r="G6021" s="11" t="s">
        <v>131</v>
      </c>
      <c r="H6021" s="11" t="s">
        <v>56</v>
      </c>
      <c r="I6021" s="11" t="s">
        <v>56</v>
      </c>
      <c r="J6021" s="11" t="s">
        <v>56</v>
      </c>
      <c r="K6021" s="11" t="str">
        <f>IFERROR(INDEX('EDC Component Dictionary'!$C$5:$C$37,MATCH('Rates Database'!J6021,'EDC Component Dictionary'!$B$5:$B$37,0)), "Energy Supply")</f>
        <v>Distribution System</v>
      </c>
      <c r="L6021" s="12"/>
      <c r="M6021" s="12">
        <v>7</v>
      </c>
    </row>
    <row r="6022" spans="1:13" x14ac:dyDescent="0.3">
      <c r="A6022" s="18">
        <v>6020</v>
      </c>
      <c r="B6022" s="18">
        <f t="shared" si="188"/>
        <v>2020</v>
      </c>
      <c r="C6022" s="17">
        <v>44044</v>
      </c>
      <c r="D6022" s="18" t="s">
        <v>130</v>
      </c>
      <c r="E6022" s="18" t="s">
        <v>163</v>
      </c>
      <c r="F6022" s="18" t="str">
        <f t="shared" si="189"/>
        <v>Eversource_EMA-Customer Charge-44044</v>
      </c>
      <c r="G6022" s="11" t="s">
        <v>131</v>
      </c>
      <c r="H6022" s="11" t="s">
        <v>56</v>
      </c>
      <c r="I6022" s="11" t="s">
        <v>56</v>
      </c>
      <c r="J6022" s="11" t="s">
        <v>56</v>
      </c>
      <c r="K6022" s="11" t="str">
        <f>IFERROR(INDEX('EDC Component Dictionary'!$C$5:$C$37,MATCH('Rates Database'!J6022,'EDC Component Dictionary'!$B$5:$B$37,0)), "Energy Supply")</f>
        <v>Distribution System</v>
      </c>
      <c r="L6022" s="12"/>
      <c r="M6022" s="12">
        <v>7</v>
      </c>
    </row>
    <row r="6023" spans="1:13" x14ac:dyDescent="0.3">
      <c r="A6023" s="18">
        <v>6021</v>
      </c>
      <c r="B6023" s="18">
        <f t="shared" si="188"/>
        <v>2020</v>
      </c>
      <c r="C6023" s="17">
        <v>44013</v>
      </c>
      <c r="D6023" s="18" t="s">
        <v>130</v>
      </c>
      <c r="E6023" s="18" t="s">
        <v>163</v>
      </c>
      <c r="F6023" s="18" t="str">
        <f t="shared" si="189"/>
        <v>Eversource_EMA-Customer Charge-44013</v>
      </c>
      <c r="G6023" s="11" t="s">
        <v>131</v>
      </c>
      <c r="H6023" s="11" t="s">
        <v>56</v>
      </c>
      <c r="I6023" s="11" t="s">
        <v>56</v>
      </c>
      <c r="J6023" s="11" t="s">
        <v>56</v>
      </c>
      <c r="K6023" s="11" t="str">
        <f>IFERROR(INDEX('EDC Component Dictionary'!$C$5:$C$37,MATCH('Rates Database'!J6023,'EDC Component Dictionary'!$B$5:$B$37,0)), "Energy Supply")</f>
        <v>Distribution System</v>
      </c>
      <c r="L6023" s="12"/>
      <c r="M6023" s="12">
        <v>7</v>
      </c>
    </row>
    <row r="6024" spans="1:13" x14ac:dyDescent="0.3">
      <c r="A6024" s="18">
        <v>6022</v>
      </c>
      <c r="B6024" s="18">
        <f t="shared" si="188"/>
        <v>2020</v>
      </c>
      <c r="C6024" s="17">
        <v>43983</v>
      </c>
      <c r="D6024" s="18" t="s">
        <v>130</v>
      </c>
      <c r="E6024" s="18" t="s">
        <v>163</v>
      </c>
      <c r="F6024" s="18" t="str">
        <f t="shared" si="189"/>
        <v>Eversource_EMA-Customer Charge-43983</v>
      </c>
      <c r="G6024" s="11" t="s">
        <v>131</v>
      </c>
      <c r="H6024" s="11" t="s">
        <v>56</v>
      </c>
      <c r="I6024" s="11" t="s">
        <v>56</v>
      </c>
      <c r="J6024" s="11" t="s">
        <v>56</v>
      </c>
      <c r="K6024" s="11" t="str">
        <f>IFERROR(INDEX('EDC Component Dictionary'!$C$5:$C$37,MATCH('Rates Database'!J6024,'EDC Component Dictionary'!$B$5:$B$37,0)), "Energy Supply")</f>
        <v>Distribution System</v>
      </c>
      <c r="L6024" s="12"/>
      <c r="M6024" s="12">
        <v>7</v>
      </c>
    </row>
    <row r="6025" spans="1:13" x14ac:dyDescent="0.3">
      <c r="A6025" s="18">
        <v>6023</v>
      </c>
      <c r="B6025" s="18">
        <f t="shared" si="188"/>
        <v>2020</v>
      </c>
      <c r="C6025" s="17">
        <v>43952</v>
      </c>
      <c r="D6025" s="18" t="s">
        <v>130</v>
      </c>
      <c r="E6025" s="18" t="s">
        <v>163</v>
      </c>
      <c r="F6025" s="18" t="str">
        <f t="shared" si="189"/>
        <v>Eversource_EMA-Customer Charge-43952</v>
      </c>
      <c r="G6025" s="11" t="s">
        <v>131</v>
      </c>
      <c r="H6025" s="11" t="s">
        <v>56</v>
      </c>
      <c r="I6025" s="11" t="s">
        <v>56</v>
      </c>
      <c r="J6025" s="11" t="s">
        <v>56</v>
      </c>
      <c r="K6025" s="11" t="str">
        <f>IFERROR(INDEX('EDC Component Dictionary'!$C$5:$C$37,MATCH('Rates Database'!J6025,'EDC Component Dictionary'!$B$5:$B$37,0)), "Energy Supply")</f>
        <v>Distribution System</v>
      </c>
      <c r="L6025" s="12"/>
      <c r="M6025" s="12">
        <v>7</v>
      </c>
    </row>
    <row r="6026" spans="1:13" x14ac:dyDescent="0.3">
      <c r="A6026" s="18">
        <v>6024</v>
      </c>
      <c r="B6026" s="18">
        <f t="shared" si="188"/>
        <v>2020</v>
      </c>
      <c r="C6026" s="17">
        <v>43922</v>
      </c>
      <c r="D6026" s="18" t="s">
        <v>130</v>
      </c>
      <c r="E6026" s="18" t="s">
        <v>163</v>
      </c>
      <c r="F6026" s="18" t="str">
        <f t="shared" si="189"/>
        <v>Eversource_EMA-Customer Charge-43922</v>
      </c>
      <c r="G6026" s="11" t="s">
        <v>131</v>
      </c>
      <c r="H6026" s="11" t="s">
        <v>56</v>
      </c>
      <c r="I6026" s="11" t="s">
        <v>56</v>
      </c>
      <c r="J6026" s="11" t="s">
        <v>56</v>
      </c>
      <c r="K6026" s="11" t="str">
        <f>IFERROR(INDEX('EDC Component Dictionary'!$C$5:$C$37,MATCH('Rates Database'!J6026,'EDC Component Dictionary'!$B$5:$B$37,0)), "Energy Supply")</f>
        <v>Distribution System</v>
      </c>
      <c r="L6026" s="12"/>
      <c r="M6026" s="12">
        <v>7</v>
      </c>
    </row>
    <row r="6027" spans="1:13" x14ac:dyDescent="0.3">
      <c r="A6027" s="18">
        <v>6025</v>
      </c>
      <c r="B6027" s="18">
        <f t="shared" si="188"/>
        <v>2020</v>
      </c>
      <c r="C6027" s="17">
        <v>43891</v>
      </c>
      <c r="D6027" s="18" t="s">
        <v>130</v>
      </c>
      <c r="E6027" s="18" t="s">
        <v>163</v>
      </c>
      <c r="F6027" s="18" t="str">
        <f t="shared" si="189"/>
        <v>Eversource_EMA-Customer Charge-43891</v>
      </c>
      <c r="G6027" s="11" t="s">
        <v>131</v>
      </c>
      <c r="H6027" s="11" t="s">
        <v>56</v>
      </c>
      <c r="I6027" s="11" t="s">
        <v>56</v>
      </c>
      <c r="J6027" s="11" t="s">
        <v>56</v>
      </c>
      <c r="K6027" s="11" t="str">
        <f>IFERROR(INDEX('EDC Component Dictionary'!$C$5:$C$37,MATCH('Rates Database'!J6027,'EDC Component Dictionary'!$B$5:$B$37,0)), "Energy Supply")</f>
        <v>Distribution System</v>
      </c>
      <c r="L6027" s="12"/>
      <c r="M6027" s="12">
        <v>7</v>
      </c>
    </row>
    <row r="6028" spans="1:13" x14ac:dyDescent="0.3">
      <c r="A6028" s="18">
        <v>6026</v>
      </c>
      <c r="B6028" s="18">
        <f t="shared" si="188"/>
        <v>2020</v>
      </c>
      <c r="C6028" s="17">
        <v>43862</v>
      </c>
      <c r="D6028" s="18" t="s">
        <v>130</v>
      </c>
      <c r="E6028" s="18" t="s">
        <v>163</v>
      </c>
      <c r="F6028" s="18" t="str">
        <f t="shared" si="189"/>
        <v>Eversource_EMA-Customer Charge-43862</v>
      </c>
      <c r="G6028" s="11" t="s">
        <v>131</v>
      </c>
      <c r="H6028" s="11" t="s">
        <v>56</v>
      </c>
      <c r="I6028" s="11" t="s">
        <v>56</v>
      </c>
      <c r="J6028" s="11" t="s">
        <v>56</v>
      </c>
      <c r="K6028" s="11" t="str">
        <f>IFERROR(INDEX('EDC Component Dictionary'!$C$5:$C$37,MATCH('Rates Database'!J6028,'EDC Component Dictionary'!$B$5:$B$37,0)), "Energy Supply")</f>
        <v>Distribution System</v>
      </c>
      <c r="L6028" s="12"/>
      <c r="M6028" s="12">
        <v>7</v>
      </c>
    </row>
    <row r="6029" spans="1:13" x14ac:dyDescent="0.3">
      <c r="A6029" s="18">
        <v>6027</v>
      </c>
      <c r="B6029" s="18">
        <f t="shared" si="188"/>
        <v>2020</v>
      </c>
      <c r="C6029" s="17">
        <v>43831</v>
      </c>
      <c r="D6029" s="18" t="s">
        <v>130</v>
      </c>
      <c r="E6029" s="18" t="s">
        <v>163</v>
      </c>
      <c r="F6029" s="18" t="str">
        <f t="shared" si="189"/>
        <v>Eversource_EMA-Customer Charge-43831</v>
      </c>
      <c r="G6029" s="11" t="s">
        <v>131</v>
      </c>
      <c r="H6029" s="11" t="s">
        <v>56</v>
      </c>
      <c r="I6029" s="11" t="s">
        <v>56</v>
      </c>
      <c r="J6029" s="11" t="s">
        <v>56</v>
      </c>
      <c r="K6029" s="11" t="str">
        <f>IFERROR(INDEX('EDC Component Dictionary'!$C$5:$C$37,MATCH('Rates Database'!J6029,'EDC Component Dictionary'!$B$5:$B$37,0)), "Energy Supply")</f>
        <v>Distribution System</v>
      </c>
      <c r="L6029" s="12"/>
      <c r="M6029" s="12">
        <v>7</v>
      </c>
    </row>
    <row r="6030" spans="1:13" x14ac:dyDescent="0.3">
      <c r="A6030" s="18">
        <v>6028</v>
      </c>
      <c r="B6030" s="18">
        <f t="shared" si="188"/>
        <v>2019</v>
      </c>
      <c r="C6030" s="17">
        <v>43800</v>
      </c>
      <c r="D6030" s="18" t="s">
        <v>130</v>
      </c>
      <c r="E6030" s="18" t="s">
        <v>163</v>
      </c>
      <c r="F6030" s="18" t="str">
        <f t="shared" si="189"/>
        <v>Eversource_EMA-Customer Charge-43800</v>
      </c>
      <c r="G6030" s="11" t="s">
        <v>131</v>
      </c>
      <c r="H6030" s="11" t="s">
        <v>56</v>
      </c>
      <c r="I6030" s="11" t="s">
        <v>56</v>
      </c>
      <c r="J6030" s="11" t="s">
        <v>56</v>
      </c>
      <c r="K6030" s="11" t="str">
        <f>IFERROR(INDEX('EDC Component Dictionary'!$C$5:$C$37,MATCH('Rates Database'!J6030,'EDC Component Dictionary'!$B$5:$B$37,0)), "Energy Supply")</f>
        <v>Distribution System</v>
      </c>
      <c r="L6030" s="12"/>
      <c r="M6030" s="12">
        <v>7</v>
      </c>
    </row>
    <row r="6031" spans="1:13" x14ac:dyDescent="0.3">
      <c r="A6031" s="18">
        <v>6029</v>
      </c>
      <c r="B6031" s="18">
        <f t="shared" si="188"/>
        <v>2019</v>
      </c>
      <c r="C6031" s="17">
        <v>43770</v>
      </c>
      <c r="D6031" s="18" t="s">
        <v>130</v>
      </c>
      <c r="E6031" s="18" t="s">
        <v>163</v>
      </c>
      <c r="F6031" s="18" t="str">
        <f t="shared" si="189"/>
        <v>Eversource_EMA-Customer Charge-43770</v>
      </c>
      <c r="G6031" s="11" t="s">
        <v>131</v>
      </c>
      <c r="H6031" s="11" t="s">
        <v>56</v>
      </c>
      <c r="I6031" s="11" t="s">
        <v>56</v>
      </c>
      <c r="J6031" s="11" t="s">
        <v>56</v>
      </c>
      <c r="K6031" s="11" t="str">
        <f>IFERROR(INDEX('EDC Component Dictionary'!$C$5:$C$37,MATCH('Rates Database'!J6031,'EDC Component Dictionary'!$B$5:$B$37,0)), "Energy Supply")</f>
        <v>Distribution System</v>
      </c>
      <c r="L6031" s="12"/>
      <c r="M6031" s="12">
        <v>7</v>
      </c>
    </row>
    <row r="6032" spans="1:13" x14ac:dyDescent="0.3">
      <c r="A6032" s="18">
        <v>6030</v>
      </c>
      <c r="B6032" s="18">
        <f t="shared" si="188"/>
        <v>2019</v>
      </c>
      <c r="C6032" s="17">
        <v>43739</v>
      </c>
      <c r="D6032" s="18" t="s">
        <v>130</v>
      </c>
      <c r="E6032" s="18" t="s">
        <v>163</v>
      </c>
      <c r="F6032" s="18" t="str">
        <f t="shared" si="189"/>
        <v>Eversource_EMA-Customer Charge-43739</v>
      </c>
      <c r="G6032" s="11" t="s">
        <v>131</v>
      </c>
      <c r="H6032" s="11" t="s">
        <v>56</v>
      </c>
      <c r="I6032" s="11" t="s">
        <v>56</v>
      </c>
      <c r="J6032" s="11" t="s">
        <v>56</v>
      </c>
      <c r="K6032" s="11" t="str">
        <f>IFERROR(INDEX('EDC Component Dictionary'!$C$5:$C$37,MATCH('Rates Database'!J6032,'EDC Component Dictionary'!$B$5:$B$37,0)), "Energy Supply")</f>
        <v>Distribution System</v>
      </c>
      <c r="L6032" s="12"/>
      <c r="M6032" s="12">
        <v>7</v>
      </c>
    </row>
    <row r="6033" spans="1:13" x14ac:dyDescent="0.3">
      <c r="A6033" s="18">
        <v>6031</v>
      </c>
      <c r="B6033" s="18">
        <f t="shared" si="188"/>
        <v>2019</v>
      </c>
      <c r="C6033" s="17">
        <v>43709</v>
      </c>
      <c r="D6033" s="18" t="s">
        <v>130</v>
      </c>
      <c r="E6033" s="18" t="s">
        <v>163</v>
      </c>
      <c r="F6033" s="18" t="str">
        <f t="shared" si="189"/>
        <v>Eversource_EMA-Customer Charge-43709</v>
      </c>
      <c r="G6033" s="11" t="s">
        <v>131</v>
      </c>
      <c r="H6033" s="11" t="s">
        <v>56</v>
      </c>
      <c r="I6033" s="11" t="s">
        <v>56</v>
      </c>
      <c r="J6033" s="11" t="s">
        <v>56</v>
      </c>
      <c r="K6033" s="11" t="str">
        <f>IFERROR(INDEX('EDC Component Dictionary'!$C$5:$C$37,MATCH('Rates Database'!J6033,'EDC Component Dictionary'!$B$5:$B$37,0)), "Energy Supply")</f>
        <v>Distribution System</v>
      </c>
      <c r="L6033" s="12"/>
      <c r="M6033" s="12">
        <v>7</v>
      </c>
    </row>
    <row r="6034" spans="1:13" x14ac:dyDescent="0.3">
      <c r="A6034" s="18">
        <v>6032</v>
      </c>
      <c r="B6034" s="18">
        <f t="shared" si="188"/>
        <v>2019</v>
      </c>
      <c r="C6034" s="17">
        <v>43678</v>
      </c>
      <c r="D6034" s="18" t="s">
        <v>130</v>
      </c>
      <c r="E6034" s="18" t="s">
        <v>163</v>
      </c>
      <c r="F6034" s="18" t="str">
        <f t="shared" si="189"/>
        <v>Eversource_EMA-Customer Charge-43678</v>
      </c>
      <c r="G6034" s="11" t="s">
        <v>131</v>
      </c>
      <c r="H6034" s="11" t="s">
        <v>56</v>
      </c>
      <c r="I6034" s="11" t="s">
        <v>56</v>
      </c>
      <c r="J6034" s="11" t="s">
        <v>56</v>
      </c>
      <c r="K6034" s="11" t="str">
        <f>IFERROR(INDEX('EDC Component Dictionary'!$C$5:$C$37,MATCH('Rates Database'!J6034,'EDC Component Dictionary'!$B$5:$B$37,0)), "Energy Supply")</f>
        <v>Distribution System</v>
      </c>
      <c r="L6034" s="12"/>
      <c r="M6034" s="12">
        <v>7</v>
      </c>
    </row>
    <row r="6035" spans="1:13" x14ac:dyDescent="0.3">
      <c r="A6035" s="18">
        <v>6033</v>
      </c>
      <c r="B6035" s="18">
        <f t="shared" si="188"/>
        <v>2019</v>
      </c>
      <c r="C6035" s="17">
        <v>43647</v>
      </c>
      <c r="D6035" s="18" t="s">
        <v>130</v>
      </c>
      <c r="E6035" s="18" t="s">
        <v>163</v>
      </c>
      <c r="F6035" s="18" t="str">
        <f t="shared" si="189"/>
        <v>Eversource_EMA-Customer Charge-43647</v>
      </c>
      <c r="G6035" s="11" t="s">
        <v>131</v>
      </c>
      <c r="H6035" s="11" t="s">
        <v>56</v>
      </c>
      <c r="I6035" s="11" t="s">
        <v>56</v>
      </c>
      <c r="J6035" s="11" t="s">
        <v>56</v>
      </c>
      <c r="K6035" s="11" t="str">
        <f>IFERROR(INDEX('EDC Component Dictionary'!$C$5:$C$37,MATCH('Rates Database'!J6035,'EDC Component Dictionary'!$B$5:$B$37,0)), "Energy Supply")</f>
        <v>Distribution System</v>
      </c>
      <c r="L6035" s="12"/>
      <c r="M6035" s="12">
        <v>7</v>
      </c>
    </row>
    <row r="6036" spans="1:13" x14ac:dyDescent="0.3">
      <c r="A6036" s="18">
        <v>6034</v>
      </c>
      <c r="B6036" s="18">
        <f t="shared" si="188"/>
        <v>2019</v>
      </c>
      <c r="C6036" s="17">
        <v>43617</v>
      </c>
      <c r="D6036" s="18" t="s">
        <v>130</v>
      </c>
      <c r="E6036" s="18" t="s">
        <v>163</v>
      </c>
      <c r="F6036" s="18" t="str">
        <f t="shared" si="189"/>
        <v>Eversource_EMA-Customer Charge-43617</v>
      </c>
      <c r="G6036" s="11" t="s">
        <v>131</v>
      </c>
      <c r="H6036" s="11" t="s">
        <v>56</v>
      </c>
      <c r="I6036" s="11" t="s">
        <v>56</v>
      </c>
      <c r="J6036" s="11" t="s">
        <v>56</v>
      </c>
      <c r="K6036" s="11" t="str">
        <f>IFERROR(INDEX('EDC Component Dictionary'!$C$5:$C$37,MATCH('Rates Database'!J6036,'EDC Component Dictionary'!$B$5:$B$37,0)), "Energy Supply")</f>
        <v>Distribution System</v>
      </c>
      <c r="L6036" s="12"/>
      <c r="M6036" s="12">
        <v>7</v>
      </c>
    </row>
    <row r="6037" spans="1:13" x14ac:dyDescent="0.3">
      <c r="A6037" s="18">
        <v>6035</v>
      </c>
      <c r="B6037" s="18">
        <f t="shared" si="188"/>
        <v>2019</v>
      </c>
      <c r="C6037" s="17">
        <v>43586</v>
      </c>
      <c r="D6037" s="18" t="s">
        <v>130</v>
      </c>
      <c r="E6037" s="18" t="s">
        <v>163</v>
      </c>
      <c r="F6037" s="18" t="str">
        <f t="shared" si="189"/>
        <v>Eversource_EMA-Customer Charge-43586</v>
      </c>
      <c r="G6037" s="11" t="s">
        <v>131</v>
      </c>
      <c r="H6037" s="11" t="s">
        <v>56</v>
      </c>
      <c r="I6037" s="11" t="s">
        <v>56</v>
      </c>
      <c r="J6037" s="11" t="s">
        <v>56</v>
      </c>
      <c r="K6037" s="11" t="str">
        <f>IFERROR(INDEX('EDC Component Dictionary'!$C$5:$C$37,MATCH('Rates Database'!J6037,'EDC Component Dictionary'!$B$5:$B$37,0)), "Energy Supply")</f>
        <v>Distribution System</v>
      </c>
      <c r="L6037" s="12"/>
      <c r="M6037" s="12">
        <v>7</v>
      </c>
    </row>
    <row r="6038" spans="1:13" x14ac:dyDescent="0.3">
      <c r="A6038" s="18">
        <v>6036</v>
      </c>
      <c r="B6038" s="18">
        <f t="shared" si="188"/>
        <v>2019</v>
      </c>
      <c r="C6038" s="17">
        <v>43556</v>
      </c>
      <c r="D6038" s="18" t="s">
        <v>130</v>
      </c>
      <c r="E6038" s="18" t="s">
        <v>163</v>
      </c>
      <c r="F6038" s="18" t="str">
        <f t="shared" si="189"/>
        <v>Eversource_EMA-Customer Charge-43556</v>
      </c>
      <c r="G6038" s="11" t="s">
        <v>131</v>
      </c>
      <c r="H6038" s="11" t="s">
        <v>56</v>
      </c>
      <c r="I6038" s="11" t="s">
        <v>56</v>
      </c>
      <c r="J6038" s="11" t="s">
        <v>56</v>
      </c>
      <c r="K6038" s="11" t="str">
        <f>IFERROR(INDEX('EDC Component Dictionary'!$C$5:$C$37,MATCH('Rates Database'!J6038,'EDC Component Dictionary'!$B$5:$B$37,0)), "Energy Supply")</f>
        <v>Distribution System</v>
      </c>
      <c r="L6038" s="12"/>
      <c r="M6038" s="12">
        <v>7</v>
      </c>
    </row>
    <row r="6039" spans="1:13" x14ac:dyDescent="0.3">
      <c r="A6039" s="18">
        <v>6037</v>
      </c>
      <c r="B6039" s="18">
        <f t="shared" si="188"/>
        <v>2019</v>
      </c>
      <c r="C6039" s="17">
        <v>43525</v>
      </c>
      <c r="D6039" s="18" t="s">
        <v>130</v>
      </c>
      <c r="E6039" s="18" t="s">
        <v>163</v>
      </c>
      <c r="F6039" s="18" t="str">
        <f t="shared" si="189"/>
        <v>Eversource_EMA-Customer Charge-43525</v>
      </c>
      <c r="G6039" s="11" t="s">
        <v>131</v>
      </c>
      <c r="H6039" s="11" t="s">
        <v>56</v>
      </c>
      <c r="I6039" s="11" t="s">
        <v>56</v>
      </c>
      <c r="J6039" s="11" t="s">
        <v>56</v>
      </c>
      <c r="K6039" s="11" t="str">
        <f>IFERROR(INDEX('EDC Component Dictionary'!$C$5:$C$37,MATCH('Rates Database'!J6039,'EDC Component Dictionary'!$B$5:$B$37,0)), "Energy Supply")</f>
        <v>Distribution System</v>
      </c>
      <c r="L6039" s="12"/>
      <c r="M6039" s="12">
        <v>7</v>
      </c>
    </row>
    <row r="6040" spans="1:13" x14ac:dyDescent="0.3">
      <c r="A6040" s="18">
        <v>6038</v>
      </c>
      <c r="B6040" s="18">
        <f t="shared" si="188"/>
        <v>2019</v>
      </c>
      <c r="C6040" s="17">
        <v>43497</v>
      </c>
      <c r="D6040" s="18" t="s">
        <v>130</v>
      </c>
      <c r="E6040" s="18" t="s">
        <v>163</v>
      </c>
      <c r="F6040" s="18" t="str">
        <f t="shared" si="189"/>
        <v>Eversource_EMA-Customer Charge-43497</v>
      </c>
      <c r="G6040" s="11" t="s">
        <v>131</v>
      </c>
      <c r="H6040" s="11" t="s">
        <v>56</v>
      </c>
      <c r="I6040" s="11" t="s">
        <v>56</v>
      </c>
      <c r="J6040" s="11" t="s">
        <v>56</v>
      </c>
      <c r="K6040" s="11" t="str">
        <f>IFERROR(INDEX('EDC Component Dictionary'!$C$5:$C$37,MATCH('Rates Database'!J6040,'EDC Component Dictionary'!$B$5:$B$37,0)), "Energy Supply")</f>
        <v>Distribution System</v>
      </c>
      <c r="L6040" s="12"/>
      <c r="M6040" s="12">
        <v>7</v>
      </c>
    </row>
    <row r="6041" spans="1:13" x14ac:dyDescent="0.3">
      <c r="A6041" s="18">
        <v>6039</v>
      </c>
      <c r="B6041" s="18">
        <f t="shared" si="188"/>
        <v>2019</v>
      </c>
      <c r="C6041" s="17">
        <v>43466</v>
      </c>
      <c r="D6041" s="18" t="s">
        <v>130</v>
      </c>
      <c r="E6041" s="18" t="s">
        <v>163</v>
      </c>
      <c r="F6041" s="18" t="str">
        <f t="shared" si="189"/>
        <v>Eversource_EMA-Customer Charge-43466</v>
      </c>
      <c r="G6041" s="11" t="s">
        <v>131</v>
      </c>
      <c r="H6041" s="11" t="s">
        <v>56</v>
      </c>
      <c r="I6041" s="11" t="s">
        <v>56</v>
      </c>
      <c r="J6041" s="11" t="s">
        <v>56</v>
      </c>
      <c r="K6041" s="11" t="str">
        <f>IFERROR(INDEX('EDC Component Dictionary'!$C$5:$C$37,MATCH('Rates Database'!J6041,'EDC Component Dictionary'!$B$5:$B$37,0)), "Energy Supply")</f>
        <v>Distribution System</v>
      </c>
      <c r="L6041" s="12"/>
      <c r="M6041" s="12">
        <v>7</v>
      </c>
    </row>
    <row r="6042" spans="1:13" x14ac:dyDescent="0.3">
      <c r="A6042" s="18">
        <v>6040</v>
      </c>
      <c r="B6042" s="18">
        <f t="shared" si="188"/>
        <v>2024</v>
      </c>
      <c r="C6042" s="17">
        <v>45352</v>
      </c>
      <c r="D6042" s="18" t="s">
        <v>130</v>
      </c>
      <c r="E6042" s="18" t="s">
        <v>164</v>
      </c>
      <c r="F6042" s="18" t="str">
        <f t="shared" si="189"/>
        <v>National Grid-Customer Charge-45352</v>
      </c>
      <c r="G6042" s="11" t="s">
        <v>131</v>
      </c>
      <c r="H6042" s="11" t="s">
        <v>56</v>
      </c>
      <c r="I6042" s="11" t="s">
        <v>56</v>
      </c>
      <c r="J6042" s="11" t="s">
        <v>56</v>
      </c>
      <c r="K6042" s="11" t="str">
        <f>IFERROR(INDEX('EDC Component Dictionary'!$C$5:$C$37,MATCH('Rates Database'!J6042,'EDC Component Dictionary'!$B$5:$B$37,0)), "Energy Supply")</f>
        <v>Distribution System</v>
      </c>
      <c r="L6042" s="12"/>
      <c r="M6042" s="12">
        <v>7</v>
      </c>
    </row>
    <row r="6043" spans="1:13" x14ac:dyDescent="0.3">
      <c r="A6043" s="18">
        <v>6041</v>
      </c>
      <c r="B6043" s="18">
        <f t="shared" si="188"/>
        <v>2024</v>
      </c>
      <c r="C6043" s="17">
        <v>45323</v>
      </c>
      <c r="D6043" s="18" t="s">
        <v>130</v>
      </c>
      <c r="E6043" s="18" t="s">
        <v>164</v>
      </c>
      <c r="F6043" s="18" t="str">
        <f t="shared" si="189"/>
        <v>National Grid-Customer Charge-45323</v>
      </c>
      <c r="G6043" s="11" t="s">
        <v>131</v>
      </c>
      <c r="H6043" s="11" t="s">
        <v>56</v>
      </c>
      <c r="I6043" s="11" t="s">
        <v>56</v>
      </c>
      <c r="J6043" s="11" t="s">
        <v>56</v>
      </c>
      <c r="K6043" s="11" t="str">
        <f>IFERROR(INDEX('EDC Component Dictionary'!$C$5:$C$37,MATCH('Rates Database'!J6043,'EDC Component Dictionary'!$B$5:$B$37,0)), "Energy Supply")</f>
        <v>Distribution System</v>
      </c>
      <c r="L6043" s="12"/>
      <c r="M6043" s="12">
        <v>7</v>
      </c>
    </row>
    <row r="6044" spans="1:13" x14ac:dyDescent="0.3">
      <c r="A6044" s="18">
        <v>6042</v>
      </c>
      <c r="B6044" s="18">
        <f t="shared" si="188"/>
        <v>2024</v>
      </c>
      <c r="C6044" s="17">
        <v>45292</v>
      </c>
      <c r="D6044" s="18" t="s">
        <v>130</v>
      </c>
      <c r="E6044" s="18" t="s">
        <v>164</v>
      </c>
      <c r="F6044" s="18" t="str">
        <f t="shared" si="189"/>
        <v>National Grid-Customer Charge-45292</v>
      </c>
      <c r="G6044" s="11" t="s">
        <v>131</v>
      </c>
      <c r="H6044" s="11" t="s">
        <v>56</v>
      </c>
      <c r="I6044" s="11" t="s">
        <v>56</v>
      </c>
      <c r="J6044" s="11" t="s">
        <v>56</v>
      </c>
      <c r="K6044" s="11" t="str">
        <f>IFERROR(INDEX('EDC Component Dictionary'!$C$5:$C$37,MATCH('Rates Database'!J6044,'EDC Component Dictionary'!$B$5:$B$37,0)), "Energy Supply")</f>
        <v>Distribution System</v>
      </c>
      <c r="L6044" s="12"/>
      <c r="M6044" s="12">
        <v>7</v>
      </c>
    </row>
    <row r="6045" spans="1:13" x14ac:dyDescent="0.3">
      <c r="A6045" s="18">
        <v>6043</v>
      </c>
      <c r="B6045" s="18">
        <f t="shared" si="188"/>
        <v>2023</v>
      </c>
      <c r="C6045" s="17">
        <v>45261</v>
      </c>
      <c r="D6045" s="18" t="s">
        <v>130</v>
      </c>
      <c r="E6045" s="18" t="s">
        <v>164</v>
      </c>
      <c r="F6045" s="18" t="str">
        <f t="shared" si="189"/>
        <v>National Grid-Customer Charge-45261</v>
      </c>
      <c r="G6045" s="11" t="s">
        <v>131</v>
      </c>
      <c r="H6045" s="11" t="s">
        <v>56</v>
      </c>
      <c r="I6045" s="11" t="s">
        <v>56</v>
      </c>
      <c r="J6045" s="11" t="s">
        <v>56</v>
      </c>
      <c r="K6045" s="11" t="str">
        <f>IFERROR(INDEX('EDC Component Dictionary'!$C$5:$C$37,MATCH('Rates Database'!J6045,'EDC Component Dictionary'!$B$5:$B$37,0)), "Energy Supply")</f>
        <v>Distribution System</v>
      </c>
      <c r="L6045" s="12"/>
      <c r="M6045" s="12">
        <v>7</v>
      </c>
    </row>
    <row r="6046" spans="1:13" x14ac:dyDescent="0.3">
      <c r="A6046" s="18">
        <v>6044</v>
      </c>
      <c r="B6046" s="18">
        <f t="shared" si="188"/>
        <v>2023</v>
      </c>
      <c r="C6046" s="17">
        <v>45231</v>
      </c>
      <c r="D6046" s="18" t="s">
        <v>130</v>
      </c>
      <c r="E6046" s="18" t="s">
        <v>164</v>
      </c>
      <c r="F6046" s="18" t="str">
        <f t="shared" si="189"/>
        <v>National Grid-Customer Charge-45231</v>
      </c>
      <c r="G6046" s="11" t="s">
        <v>131</v>
      </c>
      <c r="H6046" s="11" t="s">
        <v>56</v>
      </c>
      <c r="I6046" s="11" t="s">
        <v>56</v>
      </c>
      <c r="J6046" s="11" t="s">
        <v>56</v>
      </c>
      <c r="K6046" s="11" t="str">
        <f>IFERROR(INDEX('EDC Component Dictionary'!$C$5:$C$37,MATCH('Rates Database'!J6046,'EDC Component Dictionary'!$B$5:$B$37,0)), "Energy Supply")</f>
        <v>Distribution System</v>
      </c>
      <c r="L6046" s="12"/>
      <c r="M6046" s="12">
        <v>7</v>
      </c>
    </row>
    <row r="6047" spans="1:13" x14ac:dyDescent="0.3">
      <c r="A6047" s="18">
        <v>6045</v>
      </c>
      <c r="B6047" s="18">
        <f t="shared" si="188"/>
        <v>2023</v>
      </c>
      <c r="C6047" s="17">
        <v>45200</v>
      </c>
      <c r="D6047" s="18" t="s">
        <v>130</v>
      </c>
      <c r="E6047" s="18" t="s">
        <v>164</v>
      </c>
      <c r="F6047" s="18" t="str">
        <f t="shared" si="189"/>
        <v>National Grid-Customer Charge-45200</v>
      </c>
      <c r="G6047" s="11" t="s">
        <v>131</v>
      </c>
      <c r="H6047" s="11" t="s">
        <v>56</v>
      </c>
      <c r="I6047" s="11" t="s">
        <v>56</v>
      </c>
      <c r="J6047" s="11" t="s">
        <v>56</v>
      </c>
      <c r="K6047" s="11" t="str">
        <f>IFERROR(INDEX('EDC Component Dictionary'!$C$5:$C$37,MATCH('Rates Database'!J6047,'EDC Component Dictionary'!$B$5:$B$37,0)), "Energy Supply")</f>
        <v>Distribution System</v>
      </c>
      <c r="L6047" s="12"/>
      <c r="M6047" s="12">
        <v>7</v>
      </c>
    </row>
    <row r="6048" spans="1:13" x14ac:dyDescent="0.3">
      <c r="A6048" s="18">
        <v>6046</v>
      </c>
      <c r="B6048" s="18">
        <f t="shared" si="188"/>
        <v>2023</v>
      </c>
      <c r="C6048" s="17">
        <v>45170</v>
      </c>
      <c r="D6048" s="18" t="s">
        <v>130</v>
      </c>
      <c r="E6048" s="18" t="s">
        <v>164</v>
      </c>
      <c r="F6048" s="18" t="str">
        <f t="shared" si="189"/>
        <v>National Grid-Customer Charge-45170</v>
      </c>
      <c r="G6048" s="11" t="s">
        <v>131</v>
      </c>
      <c r="H6048" s="11" t="s">
        <v>56</v>
      </c>
      <c r="I6048" s="11" t="s">
        <v>56</v>
      </c>
      <c r="J6048" s="11" t="s">
        <v>56</v>
      </c>
      <c r="K6048" s="11" t="str">
        <f>IFERROR(INDEX('EDC Component Dictionary'!$C$5:$C$37,MATCH('Rates Database'!J6048,'EDC Component Dictionary'!$B$5:$B$37,0)), "Energy Supply")</f>
        <v>Distribution System</v>
      </c>
      <c r="L6048" s="12"/>
      <c r="M6048" s="12">
        <v>7</v>
      </c>
    </row>
    <row r="6049" spans="1:13" x14ac:dyDescent="0.3">
      <c r="A6049" s="18">
        <v>6047</v>
      </c>
      <c r="B6049" s="18">
        <f t="shared" si="188"/>
        <v>2023</v>
      </c>
      <c r="C6049" s="17">
        <v>45139</v>
      </c>
      <c r="D6049" s="18" t="s">
        <v>130</v>
      </c>
      <c r="E6049" s="18" t="s">
        <v>164</v>
      </c>
      <c r="F6049" s="18" t="str">
        <f t="shared" si="189"/>
        <v>National Grid-Customer Charge-45139</v>
      </c>
      <c r="G6049" s="11" t="s">
        <v>131</v>
      </c>
      <c r="H6049" s="11" t="s">
        <v>56</v>
      </c>
      <c r="I6049" s="11" t="s">
        <v>56</v>
      </c>
      <c r="J6049" s="11" t="s">
        <v>56</v>
      </c>
      <c r="K6049" s="11" t="str">
        <f>IFERROR(INDEX('EDC Component Dictionary'!$C$5:$C$37,MATCH('Rates Database'!J6049,'EDC Component Dictionary'!$B$5:$B$37,0)), "Energy Supply")</f>
        <v>Distribution System</v>
      </c>
      <c r="L6049" s="12"/>
      <c r="M6049" s="12">
        <v>7</v>
      </c>
    </row>
    <row r="6050" spans="1:13" x14ac:dyDescent="0.3">
      <c r="A6050" s="18">
        <v>6048</v>
      </c>
      <c r="B6050" s="18">
        <f t="shared" si="188"/>
        <v>2023</v>
      </c>
      <c r="C6050" s="17">
        <v>45108</v>
      </c>
      <c r="D6050" s="18" t="s">
        <v>130</v>
      </c>
      <c r="E6050" s="18" t="s">
        <v>164</v>
      </c>
      <c r="F6050" s="18" t="str">
        <f t="shared" si="189"/>
        <v>National Grid-Customer Charge-45108</v>
      </c>
      <c r="G6050" s="11" t="s">
        <v>131</v>
      </c>
      <c r="H6050" s="11" t="s">
        <v>56</v>
      </c>
      <c r="I6050" s="11" t="s">
        <v>56</v>
      </c>
      <c r="J6050" s="11" t="s">
        <v>56</v>
      </c>
      <c r="K6050" s="11" t="str">
        <f>IFERROR(INDEX('EDC Component Dictionary'!$C$5:$C$37,MATCH('Rates Database'!J6050,'EDC Component Dictionary'!$B$5:$B$37,0)), "Energy Supply")</f>
        <v>Distribution System</v>
      </c>
      <c r="L6050" s="12"/>
      <c r="M6050" s="12">
        <v>7</v>
      </c>
    </row>
    <row r="6051" spans="1:13" x14ac:dyDescent="0.3">
      <c r="A6051" s="18">
        <v>6049</v>
      </c>
      <c r="B6051" s="18">
        <f t="shared" si="188"/>
        <v>2023</v>
      </c>
      <c r="C6051" s="17">
        <v>45078</v>
      </c>
      <c r="D6051" s="18" t="s">
        <v>130</v>
      </c>
      <c r="E6051" s="18" t="s">
        <v>164</v>
      </c>
      <c r="F6051" s="18" t="str">
        <f t="shared" si="189"/>
        <v>National Grid-Customer Charge-45078</v>
      </c>
      <c r="G6051" s="11" t="s">
        <v>131</v>
      </c>
      <c r="H6051" s="11" t="s">
        <v>56</v>
      </c>
      <c r="I6051" s="11" t="s">
        <v>56</v>
      </c>
      <c r="J6051" s="11" t="s">
        <v>56</v>
      </c>
      <c r="K6051" s="11" t="str">
        <f>IFERROR(INDEX('EDC Component Dictionary'!$C$5:$C$37,MATCH('Rates Database'!J6051,'EDC Component Dictionary'!$B$5:$B$37,0)), "Energy Supply")</f>
        <v>Distribution System</v>
      </c>
      <c r="L6051" s="12"/>
      <c r="M6051" s="12">
        <v>7</v>
      </c>
    </row>
    <row r="6052" spans="1:13" x14ac:dyDescent="0.3">
      <c r="A6052" s="18">
        <v>6050</v>
      </c>
      <c r="B6052" s="18">
        <f t="shared" si="188"/>
        <v>2023</v>
      </c>
      <c r="C6052" s="17">
        <v>45047</v>
      </c>
      <c r="D6052" s="18" t="s">
        <v>130</v>
      </c>
      <c r="E6052" s="18" t="s">
        <v>164</v>
      </c>
      <c r="F6052" s="18" t="str">
        <f t="shared" si="189"/>
        <v>National Grid-Customer Charge-45047</v>
      </c>
      <c r="G6052" s="11" t="s">
        <v>131</v>
      </c>
      <c r="H6052" s="11" t="s">
        <v>56</v>
      </c>
      <c r="I6052" s="11" t="s">
        <v>56</v>
      </c>
      <c r="J6052" s="11" t="s">
        <v>56</v>
      </c>
      <c r="K6052" s="11" t="str">
        <f>IFERROR(INDEX('EDC Component Dictionary'!$C$5:$C$37,MATCH('Rates Database'!J6052,'EDC Component Dictionary'!$B$5:$B$37,0)), "Energy Supply")</f>
        <v>Distribution System</v>
      </c>
      <c r="L6052" s="12"/>
      <c r="M6052" s="12">
        <v>7</v>
      </c>
    </row>
    <row r="6053" spans="1:13" x14ac:dyDescent="0.3">
      <c r="A6053" s="18">
        <v>6051</v>
      </c>
      <c r="B6053" s="18">
        <f t="shared" si="188"/>
        <v>2023</v>
      </c>
      <c r="C6053" s="17">
        <v>45017</v>
      </c>
      <c r="D6053" s="18" t="s">
        <v>130</v>
      </c>
      <c r="E6053" s="18" t="s">
        <v>164</v>
      </c>
      <c r="F6053" s="18" t="str">
        <f t="shared" si="189"/>
        <v>National Grid-Customer Charge-45017</v>
      </c>
      <c r="G6053" s="11" t="s">
        <v>131</v>
      </c>
      <c r="H6053" s="11" t="s">
        <v>56</v>
      </c>
      <c r="I6053" s="11" t="s">
        <v>56</v>
      </c>
      <c r="J6053" s="11" t="s">
        <v>56</v>
      </c>
      <c r="K6053" s="11" t="str">
        <f>IFERROR(INDEX('EDC Component Dictionary'!$C$5:$C$37,MATCH('Rates Database'!J6053,'EDC Component Dictionary'!$B$5:$B$37,0)), "Energy Supply")</f>
        <v>Distribution System</v>
      </c>
      <c r="L6053" s="12"/>
      <c r="M6053" s="12">
        <v>7</v>
      </c>
    </row>
    <row r="6054" spans="1:13" x14ac:dyDescent="0.3">
      <c r="A6054" s="18">
        <v>6052</v>
      </c>
      <c r="B6054" s="18">
        <f t="shared" si="188"/>
        <v>2023</v>
      </c>
      <c r="C6054" s="17">
        <v>44986</v>
      </c>
      <c r="D6054" s="18" t="s">
        <v>130</v>
      </c>
      <c r="E6054" s="18" t="s">
        <v>164</v>
      </c>
      <c r="F6054" s="18" t="str">
        <f t="shared" si="189"/>
        <v>National Grid-Customer Charge-44986</v>
      </c>
      <c r="G6054" s="11" t="s">
        <v>131</v>
      </c>
      <c r="H6054" s="11" t="s">
        <v>56</v>
      </c>
      <c r="I6054" s="11" t="s">
        <v>56</v>
      </c>
      <c r="J6054" s="11" t="s">
        <v>56</v>
      </c>
      <c r="K6054" s="11" t="str">
        <f>IFERROR(INDEX('EDC Component Dictionary'!$C$5:$C$37,MATCH('Rates Database'!J6054,'EDC Component Dictionary'!$B$5:$B$37,0)), "Energy Supply")</f>
        <v>Distribution System</v>
      </c>
      <c r="L6054" s="12"/>
      <c r="M6054" s="12">
        <v>7</v>
      </c>
    </row>
    <row r="6055" spans="1:13" x14ac:dyDescent="0.3">
      <c r="A6055" s="18">
        <v>6053</v>
      </c>
      <c r="B6055" s="18">
        <f t="shared" si="188"/>
        <v>2023</v>
      </c>
      <c r="C6055" s="17">
        <v>44958</v>
      </c>
      <c r="D6055" s="18" t="s">
        <v>130</v>
      </c>
      <c r="E6055" s="18" t="s">
        <v>164</v>
      </c>
      <c r="F6055" s="18" t="str">
        <f t="shared" si="189"/>
        <v>National Grid-Customer Charge-44958</v>
      </c>
      <c r="G6055" s="11" t="s">
        <v>131</v>
      </c>
      <c r="H6055" s="11" t="s">
        <v>56</v>
      </c>
      <c r="I6055" s="11" t="s">
        <v>56</v>
      </c>
      <c r="J6055" s="11" t="s">
        <v>56</v>
      </c>
      <c r="K6055" s="11" t="str">
        <f>IFERROR(INDEX('EDC Component Dictionary'!$C$5:$C$37,MATCH('Rates Database'!J6055,'EDC Component Dictionary'!$B$5:$B$37,0)), "Energy Supply")</f>
        <v>Distribution System</v>
      </c>
      <c r="L6055" s="12"/>
      <c r="M6055" s="12">
        <v>7</v>
      </c>
    </row>
    <row r="6056" spans="1:13" x14ac:dyDescent="0.3">
      <c r="A6056" s="18">
        <v>6054</v>
      </c>
      <c r="B6056" s="18">
        <f t="shared" si="188"/>
        <v>2023</v>
      </c>
      <c r="C6056" s="17">
        <v>44927</v>
      </c>
      <c r="D6056" s="18" t="s">
        <v>130</v>
      </c>
      <c r="E6056" s="18" t="s">
        <v>164</v>
      </c>
      <c r="F6056" s="18" t="str">
        <f t="shared" si="189"/>
        <v>National Grid-Customer Charge-44927</v>
      </c>
      <c r="G6056" s="11" t="s">
        <v>131</v>
      </c>
      <c r="H6056" s="11" t="s">
        <v>56</v>
      </c>
      <c r="I6056" s="11" t="s">
        <v>56</v>
      </c>
      <c r="J6056" s="11" t="s">
        <v>56</v>
      </c>
      <c r="K6056" s="11" t="str">
        <f>IFERROR(INDEX('EDC Component Dictionary'!$C$5:$C$37,MATCH('Rates Database'!J6056,'EDC Component Dictionary'!$B$5:$B$37,0)), "Energy Supply")</f>
        <v>Distribution System</v>
      </c>
      <c r="L6056" s="12"/>
      <c r="M6056" s="12">
        <v>7</v>
      </c>
    </row>
    <row r="6057" spans="1:13" x14ac:dyDescent="0.3">
      <c r="A6057" s="18">
        <v>6055</v>
      </c>
      <c r="B6057" s="18">
        <f t="shared" si="188"/>
        <v>2022</v>
      </c>
      <c r="C6057" s="17">
        <v>44896</v>
      </c>
      <c r="D6057" s="18" t="s">
        <v>130</v>
      </c>
      <c r="E6057" s="18" t="s">
        <v>164</v>
      </c>
      <c r="F6057" s="18" t="str">
        <f t="shared" si="189"/>
        <v>National Grid-Customer Charge-44896</v>
      </c>
      <c r="G6057" s="11" t="s">
        <v>131</v>
      </c>
      <c r="H6057" s="11" t="s">
        <v>56</v>
      </c>
      <c r="I6057" s="11" t="s">
        <v>56</v>
      </c>
      <c r="J6057" s="11" t="s">
        <v>56</v>
      </c>
      <c r="K6057" s="11" t="str">
        <f>IFERROR(INDEX('EDC Component Dictionary'!$C$5:$C$37,MATCH('Rates Database'!J6057,'EDC Component Dictionary'!$B$5:$B$37,0)), "Energy Supply")</f>
        <v>Distribution System</v>
      </c>
      <c r="L6057" s="12"/>
      <c r="M6057" s="12">
        <v>7</v>
      </c>
    </row>
    <row r="6058" spans="1:13" x14ac:dyDescent="0.3">
      <c r="A6058" s="18">
        <v>6056</v>
      </c>
      <c r="B6058" s="18">
        <f t="shared" si="188"/>
        <v>2022</v>
      </c>
      <c r="C6058" s="17">
        <v>44866</v>
      </c>
      <c r="D6058" s="18" t="s">
        <v>130</v>
      </c>
      <c r="E6058" s="18" t="s">
        <v>164</v>
      </c>
      <c r="F6058" s="18" t="str">
        <f t="shared" si="189"/>
        <v>National Grid-Customer Charge-44866</v>
      </c>
      <c r="G6058" s="11" t="s">
        <v>131</v>
      </c>
      <c r="H6058" s="11" t="s">
        <v>56</v>
      </c>
      <c r="I6058" s="11" t="s">
        <v>56</v>
      </c>
      <c r="J6058" s="11" t="s">
        <v>56</v>
      </c>
      <c r="K6058" s="11" t="str">
        <f>IFERROR(INDEX('EDC Component Dictionary'!$C$5:$C$37,MATCH('Rates Database'!J6058,'EDC Component Dictionary'!$B$5:$B$37,0)), "Energy Supply")</f>
        <v>Distribution System</v>
      </c>
      <c r="L6058" s="12"/>
      <c r="M6058" s="12">
        <v>7</v>
      </c>
    </row>
    <row r="6059" spans="1:13" x14ac:dyDescent="0.3">
      <c r="A6059" s="18">
        <v>6057</v>
      </c>
      <c r="B6059" s="18">
        <f t="shared" si="188"/>
        <v>2022</v>
      </c>
      <c r="C6059" s="17">
        <v>44835</v>
      </c>
      <c r="D6059" s="18" t="s">
        <v>130</v>
      </c>
      <c r="E6059" s="18" t="s">
        <v>164</v>
      </c>
      <c r="F6059" s="18" t="str">
        <f t="shared" si="189"/>
        <v>National Grid-Customer Charge-44835</v>
      </c>
      <c r="G6059" s="11" t="s">
        <v>131</v>
      </c>
      <c r="H6059" s="11" t="s">
        <v>56</v>
      </c>
      <c r="I6059" s="11" t="s">
        <v>56</v>
      </c>
      <c r="J6059" s="11" t="s">
        <v>56</v>
      </c>
      <c r="K6059" s="11" t="str">
        <f>IFERROR(INDEX('EDC Component Dictionary'!$C$5:$C$37,MATCH('Rates Database'!J6059,'EDC Component Dictionary'!$B$5:$B$37,0)), "Energy Supply")</f>
        <v>Distribution System</v>
      </c>
      <c r="L6059" s="12"/>
      <c r="M6059" s="12">
        <v>7</v>
      </c>
    </row>
    <row r="6060" spans="1:13" x14ac:dyDescent="0.3">
      <c r="A6060" s="18">
        <v>6058</v>
      </c>
      <c r="B6060" s="18">
        <f t="shared" si="188"/>
        <v>2022</v>
      </c>
      <c r="C6060" s="17">
        <v>44805</v>
      </c>
      <c r="D6060" s="18" t="s">
        <v>130</v>
      </c>
      <c r="E6060" s="18" t="s">
        <v>164</v>
      </c>
      <c r="F6060" s="18" t="str">
        <f t="shared" si="189"/>
        <v>National Grid-Customer Charge-44805</v>
      </c>
      <c r="G6060" s="11" t="s">
        <v>131</v>
      </c>
      <c r="H6060" s="11" t="s">
        <v>56</v>
      </c>
      <c r="I6060" s="11" t="s">
        <v>56</v>
      </c>
      <c r="J6060" s="11" t="s">
        <v>56</v>
      </c>
      <c r="K6060" s="11" t="str">
        <f>IFERROR(INDEX('EDC Component Dictionary'!$C$5:$C$37,MATCH('Rates Database'!J6060,'EDC Component Dictionary'!$B$5:$B$37,0)), "Energy Supply")</f>
        <v>Distribution System</v>
      </c>
      <c r="L6060" s="12"/>
      <c r="M6060" s="12">
        <v>7</v>
      </c>
    </row>
    <row r="6061" spans="1:13" x14ac:dyDescent="0.3">
      <c r="A6061" s="18">
        <v>6059</v>
      </c>
      <c r="B6061" s="18">
        <f t="shared" si="188"/>
        <v>2022</v>
      </c>
      <c r="C6061" s="17">
        <v>44774</v>
      </c>
      <c r="D6061" s="18" t="s">
        <v>130</v>
      </c>
      <c r="E6061" s="18" t="s">
        <v>164</v>
      </c>
      <c r="F6061" s="18" t="str">
        <f t="shared" si="189"/>
        <v>National Grid-Customer Charge-44774</v>
      </c>
      <c r="G6061" s="11" t="s">
        <v>131</v>
      </c>
      <c r="H6061" s="11" t="s">
        <v>56</v>
      </c>
      <c r="I6061" s="11" t="s">
        <v>56</v>
      </c>
      <c r="J6061" s="11" t="s">
        <v>56</v>
      </c>
      <c r="K6061" s="11" t="str">
        <f>IFERROR(INDEX('EDC Component Dictionary'!$C$5:$C$37,MATCH('Rates Database'!J6061,'EDC Component Dictionary'!$B$5:$B$37,0)), "Energy Supply")</f>
        <v>Distribution System</v>
      </c>
      <c r="L6061" s="12"/>
      <c r="M6061" s="12">
        <v>7</v>
      </c>
    </row>
    <row r="6062" spans="1:13" x14ac:dyDescent="0.3">
      <c r="A6062" s="18">
        <v>6060</v>
      </c>
      <c r="B6062" s="18">
        <f t="shared" si="188"/>
        <v>2022</v>
      </c>
      <c r="C6062" s="17">
        <v>44743</v>
      </c>
      <c r="D6062" s="18" t="s">
        <v>130</v>
      </c>
      <c r="E6062" s="18" t="s">
        <v>164</v>
      </c>
      <c r="F6062" s="18" t="str">
        <f t="shared" si="189"/>
        <v>National Grid-Customer Charge-44743</v>
      </c>
      <c r="G6062" s="11" t="s">
        <v>131</v>
      </c>
      <c r="H6062" s="11" t="s">
        <v>56</v>
      </c>
      <c r="I6062" s="11" t="s">
        <v>56</v>
      </c>
      <c r="J6062" s="11" t="s">
        <v>56</v>
      </c>
      <c r="K6062" s="11" t="str">
        <f>IFERROR(INDEX('EDC Component Dictionary'!$C$5:$C$37,MATCH('Rates Database'!J6062,'EDC Component Dictionary'!$B$5:$B$37,0)), "Energy Supply")</f>
        <v>Distribution System</v>
      </c>
      <c r="L6062" s="12"/>
      <c r="M6062" s="12">
        <v>7</v>
      </c>
    </row>
    <row r="6063" spans="1:13" x14ac:dyDescent="0.3">
      <c r="A6063" s="18">
        <v>6061</v>
      </c>
      <c r="B6063" s="18">
        <f t="shared" si="188"/>
        <v>2022</v>
      </c>
      <c r="C6063" s="17">
        <v>44713</v>
      </c>
      <c r="D6063" s="18" t="s">
        <v>130</v>
      </c>
      <c r="E6063" s="18" t="s">
        <v>164</v>
      </c>
      <c r="F6063" s="18" t="str">
        <f t="shared" si="189"/>
        <v>National Grid-Customer Charge-44713</v>
      </c>
      <c r="G6063" s="11" t="s">
        <v>131</v>
      </c>
      <c r="H6063" s="11" t="s">
        <v>56</v>
      </c>
      <c r="I6063" s="11" t="s">
        <v>56</v>
      </c>
      <c r="J6063" s="11" t="s">
        <v>56</v>
      </c>
      <c r="K6063" s="11" t="str">
        <f>IFERROR(INDEX('EDC Component Dictionary'!$C$5:$C$37,MATCH('Rates Database'!J6063,'EDC Component Dictionary'!$B$5:$B$37,0)), "Energy Supply")</f>
        <v>Distribution System</v>
      </c>
      <c r="L6063" s="12"/>
      <c r="M6063" s="12">
        <v>7</v>
      </c>
    </row>
    <row r="6064" spans="1:13" x14ac:dyDescent="0.3">
      <c r="A6064" s="18">
        <v>6062</v>
      </c>
      <c r="B6064" s="18">
        <f t="shared" si="188"/>
        <v>2022</v>
      </c>
      <c r="C6064" s="17">
        <v>44682</v>
      </c>
      <c r="D6064" s="18" t="s">
        <v>130</v>
      </c>
      <c r="E6064" s="18" t="s">
        <v>164</v>
      </c>
      <c r="F6064" s="18" t="str">
        <f t="shared" si="189"/>
        <v>National Grid-Customer Charge-44682</v>
      </c>
      <c r="G6064" s="11" t="s">
        <v>131</v>
      </c>
      <c r="H6064" s="11" t="s">
        <v>56</v>
      </c>
      <c r="I6064" s="11" t="s">
        <v>56</v>
      </c>
      <c r="J6064" s="11" t="s">
        <v>56</v>
      </c>
      <c r="K6064" s="11" t="str">
        <f>IFERROR(INDEX('EDC Component Dictionary'!$C$5:$C$37,MATCH('Rates Database'!J6064,'EDC Component Dictionary'!$B$5:$B$37,0)), "Energy Supply")</f>
        <v>Distribution System</v>
      </c>
      <c r="L6064" s="12"/>
      <c r="M6064" s="12">
        <v>7</v>
      </c>
    </row>
    <row r="6065" spans="1:13" x14ac:dyDescent="0.3">
      <c r="A6065" s="18">
        <v>6063</v>
      </c>
      <c r="B6065" s="18">
        <f t="shared" si="188"/>
        <v>2022</v>
      </c>
      <c r="C6065" s="17">
        <v>44652</v>
      </c>
      <c r="D6065" s="18" t="s">
        <v>130</v>
      </c>
      <c r="E6065" s="18" t="s">
        <v>164</v>
      </c>
      <c r="F6065" s="18" t="str">
        <f t="shared" si="189"/>
        <v>National Grid-Customer Charge-44652</v>
      </c>
      <c r="G6065" s="11" t="s">
        <v>131</v>
      </c>
      <c r="H6065" s="11" t="s">
        <v>56</v>
      </c>
      <c r="I6065" s="11" t="s">
        <v>56</v>
      </c>
      <c r="J6065" s="11" t="s">
        <v>56</v>
      </c>
      <c r="K6065" s="11" t="str">
        <f>IFERROR(INDEX('EDC Component Dictionary'!$C$5:$C$37,MATCH('Rates Database'!J6065,'EDC Component Dictionary'!$B$5:$B$37,0)), "Energy Supply")</f>
        <v>Distribution System</v>
      </c>
      <c r="L6065" s="12"/>
      <c r="M6065" s="12">
        <v>7</v>
      </c>
    </row>
    <row r="6066" spans="1:13" x14ac:dyDescent="0.3">
      <c r="A6066" s="18">
        <v>6064</v>
      </c>
      <c r="B6066" s="18">
        <f t="shared" si="188"/>
        <v>2022</v>
      </c>
      <c r="C6066" s="17">
        <v>44621</v>
      </c>
      <c r="D6066" s="18" t="s">
        <v>130</v>
      </c>
      <c r="E6066" s="18" t="s">
        <v>164</v>
      </c>
      <c r="F6066" s="18" t="str">
        <f t="shared" si="189"/>
        <v>National Grid-Customer Charge-44621</v>
      </c>
      <c r="G6066" s="11" t="s">
        <v>131</v>
      </c>
      <c r="H6066" s="11" t="s">
        <v>56</v>
      </c>
      <c r="I6066" s="11" t="s">
        <v>56</v>
      </c>
      <c r="J6066" s="11" t="s">
        <v>56</v>
      </c>
      <c r="K6066" s="11" t="str">
        <f>IFERROR(INDEX('EDC Component Dictionary'!$C$5:$C$37,MATCH('Rates Database'!J6066,'EDC Component Dictionary'!$B$5:$B$37,0)), "Energy Supply")</f>
        <v>Distribution System</v>
      </c>
      <c r="L6066" s="12"/>
      <c r="M6066" s="12">
        <v>7</v>
      </c>
    </row>
    <row r="6067" spans="1:13" x14ac:dyDescent="0.3">
      <c r="A6067" s="18">
        <v>6065</v>
      </c>
      <c r="B6067" s="18">
        <f t="shared" si="188"/>
        <v>2022</v>
      </c>
      <c r="C6067" s="17">
        <v>44593</v>
      </c>
      <c r="D6067" s="18" t="s">
        <v>130</v>
      </c>
      <c r="E6067" s="18" t="s">
        <v>164</v>
      </c>
      <c r="F6067" s="18" t="str">
        <f t="shared" si="189"/>
        <v>National Grid-Customer Charge-44593</v>
      </c>
      <c r="G6067" s="11" t="s">
        <v>131</v>
      </c>
      <c r="H6067" s="11" t="s">
        <v>56</v>
      </c>
      <c r="I6067" s="11" t="s">
        <v>56</v>
      </c>
      <c r="J6067" s="11" t="s">
        <v>56</v>
      </c>
      <c r="K6067" s="11" t="str">
        <f>IFERROR(INDEX('EDC Component Dictionary'!$C$5:$C$37,MATCH('Rates Database'!J6067,'EDC Component Dictionary'!$B$5:$B$37,0)), "Energy Supply")</f>
        <v>Distribution System</v>
      </c>
      <c r="L6067" s="12"/>
      <c r="M6067" s="12">
        <v>7</v>
      </c>
    </row>
    <row r="6068" spans="1:13" x14ac:dyDescent="0.3">
      <c r="A6068" s="18">
        <v>6066</v>
      </c>
      <c r="B6068" s="18">
        <f t="shared" si="188"/>
        <v>2022</v>
      </c>
      <c r="C6068" s="17">
        <v>44562</v>
      </c>
      <c r="D6068" s="18" t="s">
        <v>130</v>
      </c>
      <c r="E6068" s="18" t="s">
        <v>164</v>
      </c>
      <c r="F6068" s="18" t="str">
        <f t="shared" si="189"/>
        <v>National Grid-Customer Charge-44562</v>
      </c>
      <c r="G6068" s="11" t="s">
        <v>131</v>
      </c>
      <c r="H6068" s="11" t="s">
        <v>56</v>
      </c>
      <c r="I6068" s="11" t="s">
        <v>56</v>
      </c>
      <c r="J6068" s="11" t="s">
        <v>56</v>
      </c>
      <c r="K6068" s="11" t="str">
        <f>IFERROR(INDEX('EDC Component Dictionary'!$C$5:$C$37,MATCH('Rates Database'!J6068,'EDC Component Dictionary'!$B$5:$B$37,0)), "Energy Supply")</f>
        <v>Distribution System</v>
      </c>
      <c r="L6068" s="12"/>
      <c r="M6068" s="12">
        <v>7</v>
      </c>
    </row>
    <row r="6069" spans="1:13" x14ac:dyDescent="0.3">
      <c r="A6069" s="18">
        <v>6067</v>
      </c>
      <c r="B6069" s="18">
        <f t="shared" si="188"/>
        <v>2021</v>
      </c>
      <c r="C6069" s="17">
        <v>44531</v>
      </c>
      <c r="D6069" s="18" t="s">
        <v>130</v>
      </c>
      <c r="E6069" s="18" t="s">
        <v>164</v>
      </c>
      <c r="F6069" s="18" t="str">
        <f t="shared" si="189"/>
        <v>National Grid-Customer Charge-44531</v>
      </c>
      <c r="G6069" s="11" t="s">
        <v>131</v>
      </c>
      <c r="H6069" s="11" t="s">
        <v>56</v>
      </c>
      <c r="I6069" s="11" t="s">
        <v>56</v>
      </c>
      <c r="J6069" s="11" t="s">
        <v>56</v>
      </c>
      <c r="K6069" s="11" t="str">
        <f>IFERROR(INDEX('EDC Component Dictionary'!$C$5:$C$37,MATCH('Rates Database'!J6069,'EDC Component Dictionary'!$B$5:$B$37,0)), "Energy Supply")</f>
        <v>Distribution System</v>
      </c>
      <c r="L6069" s="12"/>
      <c r="M6069" s="12">
        <v>7</v>
      </c>
    </row>
    <row r="6070" spans="1:13" x14ac:dyDescent="0.3">
      <c r="A6070" s="18">
        <v>6068</v>
      </c>
      <c r="B6070" s="18">
        <f t="shared" si="188"/>
        <v>2021</v>
      </c>
      <c r="C6070" s="17">
        <v>44501</v>
      </c>
      <c r="D6070" s="18" t="s">
        <v>130</v>
      </c>
      <c r="E6070" s="18" t="s">
        <v>164</v>
      </c>
      <c r="F6070" s="18" t="str">
        <f t="shared" si="189"/>
        <v>National Grid-Customer Charge-44501</v>
      </c>
      <c r="G6070" s="11" t="s">
        <v>131</v>
      </c>
      <c r="H6070" s="11" t="s">
        <v>56</v>
      </c>
      <c r="I6070" s="11" t="s">
        <v>56</v>
      </c>
      <c r="J6070" s="11" t="s">
        <v>56</v>
      </c>
      <c r="K6070" s="11" t="str">
        <f>IFERROR(INDEX('EDC Component Dictionary'!$C$5:$C$37,MATCH('Rates Database'!J6070,'EDC Component Dictionary'!$B$5:$B$37,0)), "Energy Supply")</f>
        <v>Distribution System</v>
      </c>
      <c r="L6070" s="12"/>
      <c r="M6070" s="12">
        <v>7</v>
      </c>
    </row>
    <row r="6071" spans="1:13" x14ac:dyDescent="0.3">
      <c r="A6071" s="18">
        <v>6069</v>
      </c>
      <c r="B6071" s="18">
        <f t="shared" si="188"/>
        <v>2021</v>
      </c>
      <c r="C6071" s="17">
        <v>44470</v>
      </c>
      <c r="D6071" s="18" t="s">
        <v>130</v>
      </c>
      <c r="E6071" s="18" t="s">
        <v>164</v>
      </c>
      <c r="F6071" s="18" t="str">
        <f t="shared" si="189"/>
        <v>National Grid-Customer Charge-44470</v>
      </c>
      <c r="G6071" s="11" t="s">
        <v>131</v>
      </c>
      <c r="H6071" s="11" t="s">
        <v>56</v>
      </c>
      <c r="I6071" s="11" t="s">
        <v>56</v>
      </c>
      <c r="J6071" s="11" t="s">
        <v>56</v>
      </c>
      <c r="K6071" s="11" t="str">
        <f>IFERROR(INDEX('EDC Component Dictionary'!$C$5:$C$37,MATCH('Rates Database'!J6071,'EDC Component Dictionary'!$B$5:$B$37,0)), "Energy Supply")</f>
        <v>Distribution System</v>
      </c>
      <c r="L6071" s="12"/>
      <c r="M6071" s="12">
        <v>7</v>
      </c>
    </row>
    <row r="6072" spans="1:13" x14ac:dyDescent="0.3">
      <c r="A6072" s="18">
        <v>6070</v>
      </c>
      <c r="B6072" s="18">
        <f t="shared" si="188"/>
        <v>2021</v>
      </c>
      <c r="C6072" s="17">
        <v>44440</v>
      </c>
      <c r="D6072" s="18" t="s">
        <v>130</v>
      </c>
      <c r="E6072" s="18" t="s">
        <v>164</v>
      </c>
      <c r="F6072" s="18" t="str">
        <f t="shared" si="189"/>
        <v>National Grid-Customer Charge-44440</v>
      </c>
      <c r="G6072" s="11" t="s">
        <v>131</v>
      </c>
      <c r="H6072" s="11" t="s">
        <v>56</v>
      </c>
      <c r="I6072" s="11" t="s">
        <v>56</v>
      </c>
      <c r="J6072" s="11" t="s">
        <v>56</v>
      </c>
      <c r="K6072" s="11" t="str">
        <f>IFERROR(INDEX('EDC Component Dictionary'!$C$5:$C$37,MATCH('Rates Database'!J6072,'EDC Component Dictionary'!$B$5:$B$37,0)), "Energy Supply")</f>
        <v>Distribution System</v>
      </c>
      <c r="L6072" s="12"/>
      <c r="M6072" s="12">
        <v>7</v>
      </c>
    </row>
    <row r="6073" spans="1:13" x14ac:dyDescent="0.3">
      <c r="A6073" s="18">
        <v>6071</v>
      </c>
      <c r="B6073" s="18">
        <f t="shared" si="188"/>
        <v>2021</v>
      </c>
      <c r="C6073" s="17">
        <v>44409</v>
      </c>
      <c r="D6073" s="18" t="s">
        <v>130</v>
      </c>
      <c r="E6073" s="18" t="s">
        <v>164</v>
      </c>
      <c r="F6073" s="18" t="str">
        <f t="shared" si="189"/>
        <v>National Grid-Customer Charge-44409</v>
      </c>
      <c r="G6073" s="11" t="s">
        <v>131</v>
      </c>
      <c r="H6073" s="11" t="s">
        <v>56</v>
      </c>
      <c r="I6073" s="11" t="s">
        <v>56</v>
      </c>
      <c r="J6073" s="11" t="s">
        <v>56</v>
      </c>
      <c r="K6073" s="11" t="str">
        <f>IFERROR(INDEX('EDC Component Dictionary'!$C$5:$C$37,MATCH('Rates Database'!J6073,'EDC Component Dictionary'!$B$5:$B$37,0)), "Energy Supply")</f>
        <v>Distribution System</v>
      </c>
      <c r="L6073" s="12"/>
      <c r="M6073" s="12">
        <v>7</v>
      </c>
    </row>
    <row r="6074" spans="1:13" x14ac:dyDescent="0.3">
      <c r="A6074" s="18">
        <v>6072</v>
      </c>
      <c r="B6074" s="18">
        <f t="shared" si="188"/>
        <v>2021</v>
      </c>
      <c r="C6074" s="17">
        <v>44378</v>
      </c>
      <c r="D6074" s="18" t="s">
        <v>130</v>
      </c>
      <c r="E6074" s="18" t="s">
        <v>164</v>
      </c>
      <c r="F6074" s="18" t="str">
        <f t="shared" si="189"/>
        <v>National Grid-Customer Charge-44378</v>
      </c>
      <c r="G6074" s="11" t="s">
        <v>131</v>
      </c>
      <c r="H6074" s="11" t="s">
        <v>56</v>
      </c>
      <c r="I6074" s="11" t="s">
        <v>56</v>
      </c>
      <c r="J6074" s="11" t="s">
        <v>56</v>
      </c>
      <c r="K6074" s="11" t="str">
        <f>IFERROR(INDEX('EDC Component Dictionary'!$C$5:$C$37,MATCH('Rates Database'!J6074,'EDC Component Dictionary'!$B$5:$B$37,0)), "Energy Supply")</f>
        <v>Distribution System</v>
      </c>
      <c r="L6074" s="12"/>
      <c r="M6074" s="12">
        <v>7</v>
      </c>
    </row>
    <row r="6075" spans="1:13" x14ac:dyDescent="0.3">
      <c r="A6075" s="18">
        <v>6073</v>
      </c>
      <c r="B6075" s="18">
        <f t="shared" si="188"/>
        <v>2021</v>
      </c>
      <c r="C6075" s="17">
        <v>44348</v>
      </c>
      <c r="D6075" s="18" t="s">
        <v>130</v>
      </c>
      <c r="E6075" s="18" t="s">
        <v>164</v>
      </c>
      <c r="F6075" s="18" t="str">
        <f t="shared" si="189"/>
        <v>National Grid-Customer Charge-44348</v>
      </c>
      <c r="G6075" s="11" t="s">
        <v>131</v>
      </c>
      <c r="H6075" s="11" t="s">
        <v>56</v>
      </c>
      <c r="I6075" s="11" t="s">
        <v>56</v>
      </c>
      <c r="J6075" s="11" t="s">
        <v>56</v>
      </c>
      <c r="K6075" s="11" t="str">
        <f>IFERROR(INDEX('EDC Component Dictionary'!$C$5:$C$37,MATCH('Rates Database'!J6075,'EDC Component Dictionary'!$B$5:$B$37,0)), "Energy Supply")</f>
        <v>Distribution System</v>
      </c>
      <c r="L6075" s="12"/>
      <c r="M6075" s="12">
        <v>7</v>
      </c>
    </row>
    <row r="6076" spans="1:13" x14ac:dyDescent="0.3">
      <c r="A6076" s="18">
        <v>6074</v>
      </c>
      <c r="B6076" s="18">
        <f t="shared" si="188"/>
        <v>2021</v>
      </c>
      <c r="C6076" s="17">
        <v>44317</v>
      </c>
      <c r="D6076" s="18" t="s">
        <v>130</v>
      </c>
      <c r="E6076" s="18" t="s">
        <v>164</v>
      </c>
      <c r="F6076" s="18" t="str">
        <f t="shared" si="189"/>
        <v>National Grid-Customer Charge-44317</v>
      </c>
      <c r="G6076" s="11" t="s">
        <v>131</v>
      </c>
      <c r="H6076" s="11" t="s">
        <v>56</v>
      </c>
      <c r="I6076" s="11" t="s">
        <v>56</v>
      </c>
      <c r="J6076" s="11" t="s">
        <v>56</v>
      </c>
      <c r="K6076" s="11" t="str">
        <f>IFERROR(INDEX('EDC Component Dictionary'!$C$5:$C$37,MATCH('Rates Database'!J6076,'EDC Component Dictionary'!$B$5:$B$37,0)), "Energy Supply")</f>
        <v>Distribution System</v>
      </c>
      <c r="L6076" s="12"/>
      <c r="M6076" s="12">
        <v>7</v>
      </c>
    </row>
    <row r="6077" spans="1:13" x14ac:dyDescent="0.3">
      <c r="A6077" s="18">
        <v>6075</v>
      </c>
      <c r="B6077" s="18">
        <f t="shared" si="188"/>
        <v>2021</v>
      </c>
      <c r="C6077" s="17">
        <v>44287</v>
      </c>
      <c r="D6077" s="18" t="s">
        <v>130</v>
      </c>
      <c r="E6077" s="18" t="s">
        <v>164</v>
      </c>
      <c r="F6077" s="18" t="str">
        <f t="shared" si="189"/>
        <v>National Grid-Customer Charge-44287</v>
      </c>
      <c r="G6077" s="11" t="s">
        <v>131</v>
      </c>
      <c r="H6077" s="11" t="s">
        <v>56</v>
      </c>
      <c r="I6077" s="11" t="s">
        <v>56</v>
      </c>
      <c r="J6077" s="11" t="s">
        <v>56</v>
      </c>
      <c r="K6077" s="11" t="str">
        <f>IFERROR(INDEX('EDC Component Dictionary'!$C$5:$C$37,MATCH('Rates Database'!J6077,'EDC Component Dictionary'!$B$5:$B$37,0)), "Energy Supply")</f>
        <v>Distribution System</v>
      </c>
      <c r="L6077" s="12"/>
      <c r="M6077" s="12">
        <v>7</v>
      </c>
    </row>
    <row r="6078" spans="1:13" x14ac:dyDescent="0.3">
      <c r="A6078" s="18">
        <v>6076</v>
      </c>
      <c r="B6078" s="18">
        <f t="shared" si="188"/>
        <v>2021</v>
      </c>
      <c r="C6078" s="17">
        <v>44256</v>
      </c>
      <c r="D6078" s="18" t="s">
        <v>130</v>
      </c>
      <c r="E6078" s="18" t="s">
        <v>164</v>
      </c>
      <c r="F6078" s="18" t="str">
        <f t="shared" si="189"/>
        <v>National Grid-Customer Charge-44256</v>
      </c>
      <c r="G6078" s="11" t="s">
        <v>131</v>
      </c>
      <c r="H6078" s="11" t="s">
        <v>56</v>
      </c>
      <c r="I6078" s="11" t="s">
        <v>56</v>
      </c>
      <c r="J6078" s="11" t="s">
        <v>56</v>
      </c>
      <c r="K6078" s="11" t="str">
        <f>IFERROR(INDEX('EDC Component Dictionary'!$C$5:$C$37,MATCH('Rates Database'!J6078,'EDC Component Dictionary'!$B$5:$B$37,0)), "Energy Supply")</f>
        <v>Distribution System</v>
      </c>
      <c r="L6078" s="12"/>
      <c r="M6078" s="12">
        <v>7</v>
      </c>
    </row>
    <row r="6079" spans="1:13" x14ac:dyDescent="0.3">
      <c r="A6079" s="18">
        <v>6077</v>
      </c>
      <c r="B6079" s="18">
        <f t="shared" si="188"/>
        <v>2021</v>
      </c>
      <c r="C6079" s="17">
        <v>44228</v>
      </c>
      <c r="D6079" s="18" t="s">
        <v>130</v>
      </c>
      <c r="E6079" s="18" t="s">
        <v>164</v>
      </c>
      <c r="F6079" s="18" t="str">
        <f t="shared" si="189"/>
        <v>National Grid-Customer Charge-44228</v>
      </c>
      <c r="G6079" s="11" t="s">
        <v>131</v>
      </c>
      <c r="H6079" s="11" t="s">
        <v>56</v>
      </c>
      <c r="I6079" s="11" t="s">
        <v>56</v>
      </c>
      <c r="J6079" s="11" t="s">
        <v>56</v>
      </c>
      <c r="K6079" s="11" t="str">
        <f>IFERROR(INDEX('EDC Component Dictionary'!$C$5:$C$37,MATCH('Rates Database'!J6079,'EDC Component Dictionary'!$B$5:$B$37,0)), "Energy Supply")</f>
        <v>Distribution System</v>
      </c>
      <c r="L6079" s="12"/>
      <c r="M6079" s="12">
        <v>7</v>
      </c>
    </row>
    <row r="6080" spans="1:13" x14ac:dyDescent="0.3">
      <c r="A6080" s="18">
        <v>6078</v>
      </c>
      <c r="B6080" s="18">
        <f t="shared" si="188"/>
        <v>2021</v>
      </c>
      <c r="C6080" s="17">
        <v>44197</v>
      </c>
      <c r="D6080" s="18" t="s">
        <v>130</v>
      </c>
      <c r="E6080" s="18" t="s">
        <v>164</v>
      </c>
      <c r="F6080" s="18" t="str">
        <f t="shared" si="189"/>
        <v>National Grid-Customer Charge-44197</v>
      </c>
      <c r="G6080" s="11" t="s">
        <v>131</v>
      </c>
      <c r="H6080" s="11" t="s">
        <v>56</v>
      </c>
      <c r="I6080" s="11" t="s">
        <v>56</v>
      </c>
      <c r="J6080" s="11" t="s">
        <v>56</v>
      </c>
      <c r="K6080" s="11" t="str">
        <f>IFERROR(INDEX('EDC Component Dictionary'!$C$5:$C$37,MATCH('Rates Database'!J6080,'EDC Component Dictionary'!$B$5:$B$37,0)), "Energy Supply")</f>
        <v>Distribution System</v>
      </c>
      <c r="L6080" s="12"/>
      <c r="M6080" s="12">
        <v>7</v>
      </c>
    </row>
    <row r="6081" spans="1:13" x14ac:dyDescent="0.3">
      <c r="A6081" s="18">
        <v>6079</v>
      </c>
      <c r="B6081" s="18">
        <f t="shared" si="188"/>
        <v>2020</v>
      </c>
      <c r="C6081" s="17">
        <v>44166</v>
      </c>
      <c r="D6081" s="18" t="s">
        <v>130</v>
      </c>
      <c r="E6081" s="18" t="s">
        <v>164</v>
      </c>
      <c r="F6081" s="18" t="str">
        <f t="shared" si="189"/>
        <v>National Grid-Customer Charge-44166</v>
      </c>
      <c r="G6081" s="11" t="s">
        <v>131</v>
      </c>
      <c r="H6081" s="11" t="s">
        <v>56</v>
      </c>
      <c r="I6081" s="11" t="s">
        <v>56</v>
      </c>
      <c r="J6081" s="11" t="s">
        <v>56</v>
      </c>
      <c r="K6081" s="11" t="str">
        <f>IFERROR(INDEX('EDC Component Dictionary'!$C$5:$C$37,MATCH('Rates Database'!J6081,'EDC Component Dictionary'!$B$5:$B$37,0)), "Energy Supply")</f>
        <v>Distribution System</v>
      </c>
      <c r="L6081" s="12"/>
      <c r="M6081" s="12">
        <v>7</v>
      </c>
    </row>
    <row r="6082" spans="1:13" x14ac:dyDescent="0.3">
      <c r="A6082" s="18">
        <v>6080</v>
      </c>
      <c r="B6082" s="18">
        <f t="shared" si="188"/>
        <v>2020</v>
      </c>
      <c r="C6082" s="17">
        <v>44136</v>
      </c>
      <c r="D6082" s="18" t="s">
        <v>130</v>
      </c>
      <c r="E6082" s="18" t="s">
        <v>164</v>
      </c>
      <c r="F6082" s="18" t="str">
        <f t="shared" si="189"/>
        <v>National Grid-Customer Charge-44136</v>
      </c>
      <c r="G6082" s="11" t="s">
        <v>131</v>
      </c>
      <c r="H6082" s="11" t="s">
        <v>56</v>
      </c>
      <c r="I6082" s="11" t="s">
        <v>56</v>
      </c>
      <c r="J6082" s="11" t="s">
        <v>56</v>
      </c>
      <c r="K6082" s="11" t="str">
        <f>IFERROR(INDEX('EDC Component Dictionary'!$C$5:$C$37,MATCH('Rates Database'!J6082,'EDC Component Dictionary'!$B$5:$B$37,0)), "Energy Supply")</f>
        <v>Distribution System</v>
      </c>
      <c r="L6082" s="12"/>
      <c r="M6082" s="12">
        <v>7</v>
      </c>
    </row>
    <row r="6083" spans="1:13" x14ac:dyDescent="0.3">
      <c r="A6083" s="18">
        <v>6081</v>
      </c>
      <c r="B6083" s="18">
        <f t="shared" ref="B6083:B6146" si="190">YEAR(C6083)</f>
        <v>2020</v>
      </c>
      <c r="C6083" s="17">
        <v>44105</v>
      </c>
      <c r="D6083" s="18" t="s">
        <v>130</v>
      </c>
      <c r="E6083" s="18" t="s">
        <v>164</v>
      </c>
      <c r="F6083" s="18" t="str">
        <f t="shared" si="189"/>
        <v>National Grid-Customer Charge-44105</v>
      </c>
      <c r="G6083" s="11" t="s">
        <v>131</v>
      </c>
      <c r="H6083" s="11" t="s">
        <v>56</v>
      </c>
      <c r="I6083" s="11" t="s">
        <v>56</v>
      </c>
      <c r="J6083" s="11" t="s">
        <v>56</v>
      </c>
      <c r="K6083" s="11" t="str">
        <f>IFERROR(INDEX('EDC Component Dictionary'!$C$5:$C$37,MATCH('Rates Database'!J6083,'EDC Component Dictionary'!$B$5:$B$37,0)), "Energy Supply")</f>
        <v>Distribution System</v>
      </c>
      <c r="L6083" s="12"/>
      <c r="M6083" s="12">
        <v>7</v>
      </c>
    </row>
    <row r="6084" spans="1:13" x14ac:dyDescent="0.3">
      <c r="A6084" s="18">
        <v>6082</v>
      </c>
      <c r="B6084" s="18">
        <f t="shared" si="190"/>
        <v>2020</v>
      </c>
      <c r="C6084" s="17">
        <v>44075</v>
      </c>
      <c r="D6084" s="18" t="s">
        <v>130</v>
      </c>
      <c r="E6084" s="18" t="s">
        <v>164</v>
      </c>
      <c r="F6084" s="18" t="str">
        <f t="shared" ref="F6084:F6147" si="191">_xlfn.CONCAT(E6084,"-",J6084,"-",C6084)</f>
        <v>National Grid-Customer Charge-44075</v>
      </c>
      <c r="G6084" s="11" t="s">
        <v>131</v>
      </c>
      <c r="H6084" s="11" t="s">
        <v>56</v>
      </c>
      <c r="I6084" s="11" t="s">
        <v>56</v>
      </c>
      <c r="J6084" s="11" t="s">
        <v>56</v>
      </c>
      <c r="K6084" s="11" t="str">
        <f>IFERROR(INDEX('EDC Component Dictionary'!$C$5:$C$37,MATCH('Rates Database'!J6084,'EDC Component Dictionary'!$B$5:$B$37,0)), "Energy Supply")</f>
        <v>Distribution System</v>
      </c>
      <c r="L6084" s="12"/>
      <c r="M6084" s="12">
        <v>7</v>
      </c>
    </row>
    <row r="6085" spans="1:13" x14ac:dyDescent="0.3">
      <c r="A6085" s="18">
        <v>6083</v>
      </c>
      <c r="B6085" s="18">
        <f t="shared" si="190"/>
        <v>2020</v>
      </c>
      <c r="C6085" s="17">
        <v>44044</v>
      </c>
      <c r="D6085" s="18" t="s">
        <v>130</v>
      </c>
      <c r="E6085" s="18" t="s">
        <v>164</v>
      </c>
      <c r="F6085" s="18" t="str">
        <f t="shared" si="191"/>
        <v>National Grid-Customer Charge-44044</v>
      </c>
      <c r="G6085" s="11" t="s">
        <v>131</v>
      </c>
      <c r="H6085" s="11" t="s">
        <v>56</v>
      </c>
      <c r="I6085" s="11" t="s">
        <v>56</v>
      </c>
      <c r="J6085" s="11" t="s">
        <v>56</v>
      </c>
      <c r="K6085" s="11" t="str">
        <f>IFERROR(INDEX('EDC Component Dictionary'!$C$5:$C$37,MATCH('Rates Database'!J6085,'EDC Component Dictionary'!$B$5:$B$37,0)), "Energy Supply")</f>
        <v>Distribution System</v>
      </c>
      <c r="L6085" s="12"/>
      <c r="M6085" s="12">
        <v>7</v>
      </c>
    </row>
    <row r="6086" spans="1:13" x14ac:dyDescent="0.3">
      <c r="A6086" s="18">
        <v>6084</v>
      </c>
      <c r="B6086" s="18">
        <f t="shared" si="190"/>
        <v>2020</v>
      </c>
      <c r="C6086" s="17">
        <v>44013</v>
      </c>
      <c r="D6086" s="18" t="s">
        <v>130</v>
      </c>
      <c r="E6086" s="18" t="s">
        <v>164</v>
      </c>
      <c r="F6086" s="18" t="str">
        <f t="shared" si="191"/>
        <v>National Grid-Customer Charge-44013</v>
      </c>
      <c r="G6086" s="11" t="s">
        <v>131</v>
      </c>
      <c r="H6086" s="11" t="s">
        <v>56</v>
      </c>
      <c r="I6086" s="11" t="s">
        <v>56</v>
      </c>
      <c r="J6086" s="11" t="s">
        <v>56</v>
      </c>
      <c r="K6086" s="11" t="str">
        <f>IFERROR(INDEX('EDC Component Dictionary'!$C$5:$C$37,MATCH('Rates Database'!J6086,'EDC Component Dictionary'!$B$5:$B$37,0)), "Energy Supply")</f>
        <v>Distribution System</v>
      </c>
      <c r="L6086" s="12"/>
      <c r="M6086" s="12">
        <v>7</v>
      </c>
    </row>
    <row r="6087" spans="1:13" x14ac:dyDescent="0.3">
      <c r="A6087" s="18">
        <v>6085</v>
      </c>
      <c r="B6087" s="18">
        <f t="shared" si="190"/>
        <v>2020</v>
      </c>
      <c r="C6087" s="17">
        <v>43983</v>
      </c>
      <c r="D6087" s="18" t="s">
        <v>130</v>
      </c>
      <c r="E6087" s="18" t="s">
        <v>164</v>
      </c>
      <c r="F6087" s="18" t="str">
        <f t="shared" si="191"/>
        <v>National Grid-Customer Charge-43983</v>
      </c>
      <c r="G6087" s="11" t="s">
        <v>131</v>
      </c>
      <c r="H6087" s="11" t="s">
        <v>56</v>
      </c>
      <c r="I6087" s="11" t="s">
        <v>56</v>
      </c>
      <c r="J6087" s="11" t="s">
        <v>56</v>
      </c>
      <c r="K6087" s="11" t="str">
        <f>IFERROR(INDEX('EDC Component Dictionary'!$C$5:$C$37,MATCH('Rates Database'!J6087,'EDC Component Dictionary'!$B$5:$B$37,0)), "Energy Supply")</f>
        <v>Distribution System</v>
      </c>
      <c r="L6087" s="12"/>
      <c r="M6087" s="12">
        <v>7</v>
      </c>
    </row>
    <row r="6088" spans="1:13" x14ac:dyDescent="0.3">
      <c r="A6088" s="18">
        <v>6086</v>
      </c>
      <c r="B6088" s="18">
        <f t="shared" si="190"/>
        <v>2020</v>
      </c>
      <c r="C6088" s="17">
        <v>43952</v>
      </c>
      <c r="D6088" s="18" t="s">
        <v>130</v>
      </c>
      <c r="E6088" s="18" t="s">
        <v>164</v>
      </c>
      <c r="F6088" s="18" t="str">
        <f t="shared" si="191"/>
        <v>National Grid-Customer Charge-43952</v>
      </c>
      <c r="G6088" s="11" t="s">
        <v>131</v>
      </c>
      <c r="H6088" s="11" t="s">
        <v>56</v>
      </c>
      <c r="I6088" s="11" t="s">
        <v>56</v>
      </c>
      <c r="J6088" s="11" t="s">
        <v>56</v>
      </c>
      <c r="K6088" s="11" t="str">
        <f>IFERROR(INDEX('EDC Component Dictionary'!$C$5:$C$37,MATCH('Rates Database'!J6088,'EDC Component Dictionary'!$B$5:$B$37,0)), "Energy Supply")</f>
        <v>Distribution System</v>
      </c>
      <c r="L6088" s="12"/>
      <c r="M6088" s="12">
        <v>7</v>
      </c>
    </row>
    <row r="6089" spans="1:13" x14ac:dyDescent="0.3">
      <c r="A6089" s="18">
        <v>6087</v>
      </c>
      <c r="B6089" s="18">
        <f t="shared" si="190"/>
        <v>2020</v>
      </c>
      <c r="C6089" s="17">
        <v>43922</v>
      </c>
      <c r="D6089" s="18" t="s">
        <v>130</v>
      </c>
      <c r="E6089" s="18" t="s">
        <v>164</v>
      </c>
      <c r="F6089" s="18" t="str">
        <f t="shared" si="191"/>
        <v>National Grid-Customer Charge-43922</v>
      </c>
      <c r="G6089" s="11" t="s">
        <v>131</v>
      </c>
      <c r="H6089" s="11" t="s">
        <v>56</v>
      </c>
      <c r="I6089" s="11" t="s">
        <v>56</v>
      </c>
      <c r="J6089" s="11" t="s">
        <v>56</v>
      </c>
      <c r="K6089" s="11" t="str">
        <f>IFERROR(INDEX('EDC Component Dictionary'!$C$5:$C$37,MATCH('Rates Database'!J6089,'EDC Component Dictionary'!$B$5:$B$37,0)), "Energy Supply")</f>
        <v>Distribution System</v>
      </c>
      <c r="L6089" s="12"/>
      <c r="M6089" s="12">
        <v>7</v>
      </c>
    </row>
    <row r="6090" spans="1:13" x14ac:dyDescent="0.3">
      <c r="A6090" s="18">
        <v>6088</v>
      </c>
      <c r="B6090" s="18">
        <f t="shared" si="190"/>
        <v>2020</v>
      </c>
      <c r="C6090" s="17">
        <v>43891</v>
      </c>
      <c r="D6090" s="18" t="s">
        <v>130</v>
      </c>
      <c r="E6090" s="18" t="s">
        <v>164</v>
      </c>
      <c r="F6090" s="18" t="str">
        <f t="shared" si="191"/>
        <v>National Grid-Customer Charge-43891</v>
      </c>
      <c r="G6090" s="11" t="s">
        <v>131</v>
      </c>
      <c r="H6090" s="11" t="s">
        <v>56</v>
      </c>
      <c r="I6090" s="11" t="s">
        <v>56</v>
      </c>
      <c r="J6090" s="11" t="s">
        <v>56</v>
      </c>
      <c r="K6090" s="11" t="str">
        <f>IFERROR(INDEX('EDC Component Dictionary'!$C$5:$C$37,MATCH('Rates Database'!J6090,'EDC Component Dictionary'!$B$5:$B$37,0)), "Energy Supply")</f>
        <v>Distribution System</v>
      </c>
      <c r="L6090" s="12"/>
      <c r="M6090" s="12">
        <v>7</v>
      </c>
    </row>
    <row r="6091" spans="1:13" x14ac:dyDescent="0.3">
      <c r="A6091" s="18">
        <v>6089</v>
      </c>
      <c r="B6091" s="18">
        <f t="shared" si="190"/>
        <v>2020</v>
      </c>
      <c r="C6091" s="17">
        <v>43862</v>
      </c>
      <c r="D6091" s="18" t="s">
        <v>130</v>
      </c>
      <c r="E6091" s="18" t="s">
        <v>164</v>
      </c>
      <c r="F6091" s="18" t="str">
        <f t="shared" si="191"/>
        <v>National Grid-Customer Charge-43862</v>
      </c>
      <c r="G6091" s="11" t="s">
        <v>131</v>
      </c>
      <c r="H6091" s="11" t="s">
        <v>56</v>
      </c>
      <c r="I6091" s="11" t="s">
        <v>56</v>
      </c>
      <c r="J6091" s="11" t="s">
        <v>56</v>
      </c>
      <c r="K6091" s="11" t="str">
        <f>IFERROR(INDEX('EDC Component Dictionary'!$C$5:$C$37,MATCH('Rates Database'!J6091,'EDC Component Dictionary'!$B$5:$B$37,0)), "Energy Supply")</f>
        <v>Distribution System</v>
      </c>
      <c r="L6091" s="12"/>
      <c r="M6091" s="12">
        <v>7</v>
      </c>
    </row>
    <row r="6092" spans="1:13" x14ac:dyDescent="0.3">
      <c r="A6092" s="18">
        <v>6090</v>
      </c>
      <c r="B6092" s="18">
        <f t="shared" si="190"/>
        <v>2020</v>
      </c>
      <c r="C6092" s="17">
        <v>43831</v>
      </c>
      <c r="D6092" s="18" t="s">
        <v>130</v>
      </c>
      <c r="E6092" s="18" t="s">
        <v>164</v>
      </c>
      <c r="F6092" s="18" t="str">
        <f t="shared" si="191"/>
        <v>National Grid-Customer Charge-43831</v>
      </c>
      <c r="G6092" s="11" t="s">
        <v>131</v>
      </c>
      <c r="H6092" s="11" t="s">
        <v>56</v>
      </c>
      <c r="I6092" s="11" t="s">
        <v>56</v>
      </c>
      <c r="J6092" s="11" t="s">
        <v>56</v>
      </c>
      <c r="K6092" s="11" t="str">
        <f>IFERROR(INDEX('EDC Component Dictionary'!$C$5:$C$37,MATCH('Rates Database'!J6092,'EDC Component Dictionary'!$B$5:$B$37,0)), "Energy Supply")</f>
        <v>Distribution System</v>
      </c>
      <c r="L6092" s="12"/>
      <c r="M6092" s="12">
        <v>7</v>
      </c>
    </row>
    <row r="6093" spans="1:13" x14ac:dyDescent="0.3">
      <c r="A6093" s="18">
        <v>6091</v>
      </c>
      <c r="B6093" s="18">
        <f t="shared" si="190"/>
        <v>2019</v>
      </c>
      <c r="C6093" s="17">
        <v>43800</v>
      </c>
      <c r="D6093" s="18" t="s">
        <v>130</v>
      </c>
      <c r="E6093" s="18" t="s">
        <v>164</v>
      </c>
      <c r="F6093" s="18" t="str">
        <f t="shared" si="191"/>
        <v>National Grid-Customer Charge-43800</v>
      </c>
      <c r="G6093" s="11" t="s">
        <v>131</v>
      </c>
      <c r="H6093" s="11" t="s">
        <v>56</v>
      </c>
      <c r="I6093" s="11" t="s">
        <v>56</v>
      </c>
      <c r="J6093" s="11" t="s">
        <v>56</v>
      </c>
      <c r="K6093" s="11" t="str">
        <f>IFERROR(INDEX('EDC Component Dictionary'!$C$5:$C$37,MATCH('Rates Database'!J6093,'EDC Component Dictionary'!$B$5:$B$37,0)), "Energy Supply")</f>
        <v>Distribution System</v>
      </c>
      <c r="L6093" s="12"/>
      <c r="M6093" s="12">
        <v>7</v>
      </c>
    </row>
    <row r="6094" spans="1:13" x14ac:dyDescent="0.3">
      <c r="A6094" s="18">
        <v>6092</v>
      </c>
      <c r="B6094" s="18">
        <f t="shared" si="190"/>
        <v>2019</v>
      </c>
      <c r="C6094" s="17">
        <v>43770</v>
      </c>
      <c r="D6094" s="18" t="s">
        <v>130</v>
      </c>
      <c r="E6094" s="18" t="s">
        <v>164</v>
      </c>
      <c r="F6094" s="18" t="str">
        <f t="shared" si="191"/>
        <v>National Grid-Customer Charge-43770</v>
      </c>
      <c r="G6094" s="11" t="s">
        <v>131</v>
      </c>
      <c r="H6094" s="11" t="s">
        <v>56</v>
      </c>
      <c r="I6094" s="11" t="s">
        <v>56</v>
      </c>
      <c r="J6094" s="11" t="s">
        <v>56</v>
      </c>
      <c r="K6094" s="11" t="str">
        <f>IFERROR(INDEX('EDC Component Dictionary'!$C$5:$C$37,MATCH('Rates Database'!J6094,'EDC Component Dictionary'!$B$5:$B$37,0)), "Energy Supply")</f>
        <v>Distribution System</v>
      </c>
      <c r="L6094" s="12"/>
      <c r="M6094" s="12">
        <v>7</v>
      </c>
    </row>
    <row r="6095" spans="1:13" x14ac:dyDescent="0.3">
      <c r="A6095" s="18">
        <v>6093</v>
      </c>
      <c r="B6095" s="18">
        <f t="shared" si="190"/>
        <v>2019</v>
      </c>
      <c r="C6095" s="17">
        <v>43739</v>
      </c>
      <c r="D6095" s="18" t="s">
        <v>130</v>
      </c>
      <c r="E6095" s="18" t="s">
        <v>164</v>
      </c>
      <c r="F6095" s="18" t="str">
        <f t="shared" si="191"/>
        <v>National Grid-Customer Charge-43739</v>
      </c>
      <c r="G6095" s="11" t="s">
        <v>131</v>
      </c>
      <c r="H6095" s="11" t="s">
        <v>56</v>
      </c>
      <c r="I6095" s="11" t="s">
        <v>56</v>
      </c>
      <c r="J6095" s="11" t="s">
        <v>56</v>
      </c>
      <c r="K6095" s="11" t="str">
        <f>IFERROR(INDEX('EDC Component Dictionary'!$C$5:$C$37,MATCH('Rates Database'!J6095,'EDC Component Dictionary'!$B$5:$B$37,0)), "Energy Supply")</f>
        <v>Distribution System</v>
      </c>
      <c r="L6095" s="12"/>
      <c r="M6095" s="12">
        <v>5.5</v>
      </c>
    </row>
    <row r="6096" spans="1:13" x14ac:dyDescent="0.3">
      <c r="A6096" s="18">
        <v>6094</v>
      </c>
      <c r="B6096" s="18">
        <f t="shared" si="190"/>
        <v>2019</v>
      </c>
      <c r="C6096" s="17">
        <v>43709</v>
      </c>
      <c r="D6096" s="18" t="s">
        <v>130</v>
      </c>
      <c r="E6096" s="18" t="s">
        <v>164</v>
      </c>
      <c r="F6096" s="18" t="str">
        <f t="shared" si="191"/>
        <v>National Grid-Customer Charge-43709</v>
      </c>
      <c r="G6096" s="11" t="s">
        <v>131</v>
      </c>
      <c r="H6096" s="11" t="s">
        <v>56</v>
      </c>
      <c r="I6096" s="11" t="s">
        <v>56</v>
      </c>
      <c r="J6096" s="11" t="s">
        <v>56</v>
      </c>
      <c r="K6096" s="11" t="str">
        <f>IFERROR(INDEX('EDC Component Dictionary'!$C$5:$C$37,MATCH('Rates Database'!J6096,'EDC Component Dictionary'!$B$5:$B$37,0)), "Energy Supply")</f>
        <v>Distribution System</v>
      </c>
      <c r="L6096" s="12"/>
      <c r="M6096" s="12">
        <v>5.5</v>
      </c>
    </row>
    <row r="6097" spans="1:13" x14ac:dyDescent="0.3">
      <c r="A6097" s="18">
        <v>6095</v>
      </c>
      <c r="B6097" s="18">
        <f t="shared" si="190"/>
        <v>2019</v>
      </c>
      <c r="C6097" s="17">
        <v>43678</v>
      </c>
      <c r="D6097" s="18" t="s">
        <v>130</v>
      </c>
      <c r="E6097" s="18" t="s">
        <v>164</v>
      </c>
      <c r="F6097" s="18" t="str">
        <f t="shared" si="191"/>
        <v>National Grid-Customer Charge-43678</v>
      </c>
      <c r="G6097" s="11" t="s">
        <v>131</v>
      </c>
      <c r="H6097" s="11" t="s">
        <v>56</v>
      </c>
      <c r="I6097" s="11" t="s">
        <v>56</v>
      </c>
      <c r="J6097" s="11" t="s">
        <v>56</v>
      </c>
      <c r="K6097" s="11" t="str">
        <f>IFERROR(INDEX('EDC Component Dictionary'!$C$5:$C$37,MATCH('Rates Database'!J6097,'EDC Component Dictionary'!$B$5:$B$37,0)), "Energy Supply")</f>
        <v>Distribution System</v>
      </c>
      <c r="L6097" s="12"/>
      <c r="M6097" s="12">
        <v>5.5</v>
      </c>
    </row>
    <row r="6098" spans="1:13" x14ac:dyDescent="0.3">
      <c r="A6098" s="18">
        <v>6096</v>
      </c>
      <c r="B6098" s="18">
        <f t="shared" si="190"/>
        <v>2019</v>
      </c>
      <c r="C6098" s="17">
        <v>43647</v>
      </c>
      <c r="D6098" s="18" t="s">
        <v>130</v>
      </c>
      <c r="E6098" s="18" t="s">
        <v>164</v>
      </c>
      <c r="F6098" s="18" t="str">
        <f t="shared" si="191"/>
        <v>National Grid-Customer Charge-43647</v>
      </c>
      <c r="G6098" s="11" t="s">
        <v>131</v>
      </c>
      <c r="H6098" s="11" t="s">
        <v>56</v>
      </c>
      <c r="I6098" s="11" t="s">
        <v>56</v>
      </c>
      <c r="J6098" s="11" t="s">
        <v>56</v>
      </c>
      <c r="K6098" s="11" t="str">
        <f>IFERROR(INDEX('EDC Component Dictionary'!$C$5:$C$37,MATCH('Rates Database'!J6098,'EDC Component Dictionary'!$B$5:$B$37,0)), "Energy Supply")</f>
        <v>Distribution System</v>
      </c>
      <c r="L6098" s="12"/>
      <c r="M6098" s="12">
        <v>5.5</v>
      </c>
    </row>
    <row r="6099" spans="1:13" x14ac:dyDescent="0.3">
      <c r="A6099" s="18">
        <v>6097</v>
      </c>
      <c r="B6099" s="18">
        <f t="shared" si="190"/>
        <v>2019</v>
      </c>
      <c r="C6099" s="17">
        <v>43617</v>
      </c>
      <c r="D6099" s="18" t="s">
        <v>130</v>
      </c>
      <c r="E6099" s="18" t="s">
        <v>164</v>
      </c>
      <c r="F6099" s="18" t="str">
        <f t="shared" si="191"/>
        <v>National Grid-Customer Charge-43617</v>
      </c>
      <c r="G6099" s="11" t="s">
        <v>131</v>
      </c>
      <c r="H6099" s="11" t="s">
        <v>56</v>
      </c>
      <c r="I6099" s="11" t="s">
        <v>56</v>
      </c>
      <c r="J6099" s="11" t="s">
        <v>56</v>
      </c>
      <c r="K6099" s="11" t="str">
        <f>IFERROR(INDEX('EDC Component Dictionary'!$C$5:$C$37,MATCH('Rates Database'!J6099,'EDC Component Dictionary'!$B$5:$B$37,0)), "Energy Supply")</f>
        <v>Distribution System</v>
      </c>
      <c r="L6099" s="12"/>
      <c r="M6099" s="12">
        <v>5.5</v>
      </c>
    </row>
    <row r="6100" spans="1:13" x14ac:dyDescent="0.3">
      <c r="A6100" s="18">
        <v>6098</v>
      </c>
      <c r="B6100" s="18">
        <f t="shared" si="190"/>
        <v>2019</v>
      </c>
      <c r="C6100" s="17">
        <v>43586</v>
      </c>
      <c r="D6100" s="18" t="s">
        <v>130</v>
      </c>
      <c r="E6100" s="18" t="s">
        <v>164</v>
      </c>
      <c r="F6100" s="18" t="str">
        <f t="shared" si="191"/>
        <v>National Grid-Customer Charge-43586</v>
      </c>
      <c r="G6100" s="11" t="s">
        <v>131</v>
      </c>
      <c r="H6100" s="11" t="s">
        <v>56</v>
      </c>
      <c r="I6100" s="11" t="s">
        <v>56</v>
      </c>
      <c r="J6100" s="11" t="s">
        <v>56</v>
      </c>
      <c r="K6100" s="11" t="str">
        <f>IFERROR(INDEX('EDC Component Dictionary'!$C$5:$C$37,MATCH('Rates Database'!J6100,'EDC Component Dictionary'!$B$5:$B$37,0)), "Energy Supply")</f>
        <v>Distribution System</v>
      </c>
      <c r="L6100" s="12"/>
      <c r="M6100" s="12">
        <v>5.5</v>
      </c>
    </row>
    <row r="6101" spans="1:13" x14ac:dyDescent="0.3">
      <c r="A6101" s="18">
        <v>6099</v>
      </c>
      <c r="B6101" s="18">
        <f t="shared" si="190"/>
        <v>2019</v>
      </c>
      <c r="C6101" s="17">
        <v>43556</v>
      </c>
      <c r="D6101" s="18" t="s">
        <v>130</v>
      </c>
      <c r="E6101" s="18" t="s">
        <v>164</v>
      </c>
      <c r="F6101" s="18" t="str">
        <f t="shared" si="191"/>
        <v>National Grid-Customer Charge-43556</v>
      </c>
      <c r="G6101" s="11" t="s">
        <v>131</v>
      </c>
      <c r="H6101" s="11" t="s">
        <v>56</v>
      </c>
      <c r="I6101" s="11" t="s">
        <v>56</v>
      </c>
      <c r="J6101" s="11" t="s">
        <v>56</v>
      </c>
      <c r="K6101" s="11" t="str">
        <f>IFERROR(INDEX('EDC Component Dictionary'!$C$5:$C$37,MATCH('Rates Database'!J6101,'EDC Component Dictionary'!$B$5:$B$37,0)), "Energy Supply")</f>
        <v>Distribution System</v>
      </c>
      <c r="L6101" s="12"/>
      <c r="M6101" s="12">
        <v>5.5</v>
      </c>
    </row>
    <row r="6102" spans="1:13" x14ac:dyDescent="0.3">
      <c r="A6102" s="18">
        <v>6100</v>
      </c>
      <c r="B6102" s="18">
        <f t="shared" si="190"/>
        <v>2019</v>
      </c>
      <c r="C6102" s="17">
        <v>43525</v>
      </c>
      <c r="D6102" s="18" t="s">
        <v>130</v>
      </c>
      <c r="E6102" s="18" t="s">
        <v>164</v>
      </c>
      <c r="F6102" s="18" t="str">
        <f t="shared" si="191"/>
        <v>National Grid-Customer Charge-43525</v>
      </c>
      <c r="G6102" s="11" t="s">
        <v>131</v>
      </c>
      <c r="H6102" s="11" t="s">
        <v>56</v>
      </c>
      <c r="I6102" s="11" t="s">
        <v>56</v>
      </c>
      <c r="J6102" s="11" t="s">
        <v>56</v>
      </c>
      <c r="K6102" s="11" t="str">
        <f>IFERROR(INDEX('EDC Component Dictionary'!$C$5:$C$37,MATCH('Rates Database'!J6102,'EDC Component Dictionary'!$B$5:$B$37,0)), "Energy Supply")</f>
        <v>Distribution System</v>
      </c>
      <c r="L6102" s="12"/>
      <c r="M6102" s="12">
        <v>5.5</v>
      </c>
    </row>
    <row r="6103" spans="1:13" x14ac:dyDescent="0.3">
      <c r="A6103" s="18">
        <v>6101</v>
      </c>
      <c r="B6103" s="18">
        <f t="shared" si="190"/>
        <v>2019</v>
      </c>
      <c r="C6103" s="17">
        <v>43497</v>
      </c>
      <c r="D6103" s="18" t="s">
        <v>130</v>
      </c>
      <c r="E6103" s="18" t="s">
        <v>164</v>
      </c>
      <c r="F6103" s="18" t="str">
        <f t="shared" si="191"/>
        <v>National Grid-Customer Charge-43497</v>
      </c>
      <c r="G6103" s="11" t="s">
        <v>131</v>
      </c>
      <c r="H6103" s="11" t="s">
        <v>56</v>
      </c>
      <c r="I6103" s="11" t="s">
        <v>56</v>
      </c>
      <c r="J6103" s="11" t="s">
        <v>56</v>
      </c>
      <c r="K6103" s="11" t="str">
        <f>IFERROR(INDEX('EDC Component Dictionary'!$C$5:$C$37,MATCH('Rates Database'!J6103,'EDC Component Dictionary'!$B$5:$B$37,0)), "Energy Supply")</f>
        <v>Distribution System</v>
      </c>
      <c r="L6103" s="12"/>
      <c r="M6103" s="12">
        <v>5.5</v>
      </c>
    </row>
    <row r="6104" spans="1:13" x14ac:dyDescent="0.3">
      <c r="A6104" s="18">
        <v>6102</v>
      </c>
      <c r="B6104" s="18">
        <f t="shared" si="190"/>
        <v>2019</v>
      </c>
      <c r="C6104" s="17">
        <v>43466</v>
      </c>
      <c r="D6104" s="18" t="s">
        <v>130</v>
      </c>
      <c r="E6104" s="18" t="s">
        <v>164</v>
      </c>
      <c r="F6104" s="18" t="str">
        <f t="shared" si="191"/>
        <v>National Grid-Customer Charge-43466</v>
      </c>
      <c r="G6104" s="11" t="s">
        <v>131</v>
      </c>
      <c r="H6104" s="11" t="s">
        <v>56</v>
      </c>
      <c r="I6104" s="11" t="s">
        <v>56</v>
      </c>
      <c r="J6104" s="11" t="s">
        <v>56</v>
      </c>
      <c r="K6104" s="11" t="str">
        <f>IFERROR(INDEX('EDC Component Dictionary'!$C$5:$C$37,MATCH('Rates Database'!J6104,'EDC Component Dictionary'!$B$5:$B$37,0)), "Energy Supply")</f>
        <v>Distribution System</v>
      </c>
      <c r="L6104" s="12"/>
      <c r="M6104" s="12">
        <v>5.5</v>
      </c>
    </row>
    <row r="6105" spans="1:13" x14ac:dyDescent="0.3">
      <c r="A6105" s="18">
        <v>6103</v>
      </c>
      <c r="B6105" s="18">
        <f t="shared" si="190"/>
        <v>2024</v>
      </c>
      <c r="C6105" s="17">
        <v>45352</v>
      </c>
      <c r="D6105" s="18" t="s">
        <v>130</v>
      </c>
      <c r="E6105" s="18" t="s">
        <v>95</v>
      </c>
      <c r="F6105" s="18" t="str">
        <f t="shared" si="191"/>
        <v>Eversource_WMA-Retail Basic Service Rate-45352</v>
      </c>
      <c r="G6105" s="11" t="s">
        <v>131</v>
      </c>
      <c r="H6105" s="11" t="s">
        <v>54</v>
      </c>
      <c r="I6105" s="11" t="s">
        <v>170</v>
      </c>
      <c r="J6105" s="11" t="s">
        <v>65</v>
      </c>
      <c r="K6105" s="11" t="str">
        <f>IFERROR(INDEX('EDC Component Dictionary'!$C$5:$C$37,MATCH('Rates Database'!J6105,'EDC Component Dictionary'!$B$5:$B$37,0)), "Energy Supply")</f>
        <v>Energy Supply</v>
      </c>
      <c r="L6105" s="12">
        <v>0.15809999999999999</v>
      </c>
      <c r="M6105" s="12"/>
    </row>
    <row r="6106" spans="1:13" x14ac:dyDescent="0.3">
      <c r="A6106" s="18">
        <v>6104</v>
      </c>
      <c r="B6106" s="18">
        <f t="shared" si="190"/>
        <v>2024</v>
      </c>
      <c r="C6106" s="17">
        <v>45323</v>
      </c>
      <c r="D6106" s="18" t="s">
        <v>130</v>
      </c>
      <c r="E6106" s="18" t="s">
        <v>95</v>
      </c>
      <c r="F6106" s="18" t="str">
        <f t="shared" si="191"/>
        <v>Eversource_WMA-Retail Basic Service Rate-45323</v>
      </c>
      <c r="G6106" s="11" t="s">
        <v>131</v>
      </c>
      <c r="H6106" s="11" t="s">
        <v>54</v>
      </c>
      <c r="I6106" s="11" t="s">
        <v>170</v>
      </c>
      <c r="J6106" s="11" t="s">
        <v>65</v>
      </c>
      <c r="K6106" s="11" t="str">
        <f>IFERROR(INDEX('EDC Component Dictionary'!$C$5:$C$37,MATCH('Rates Database'!J6106,'EDC Component Dictionary'!$B$5:$B$37,0)), "Energy Supply")</f>
        <v>Energy Supply</v>
      </c>
      <c r="L6106" s="12">
        <v>0.15809999999999999</v>
      </c>
      <c r="M6106" s="12"/>
    </row>
    <row r="6107" spans="1:13" x14ac:dyDescent="0.3">
      <c r="A6107" s="18">
        <v>6105</v>
      </c>
      <c r="B6107" s="18">
        <f t="shared" si="190"/>
        <v>2024</v>
      </c>
      <c r="C6107" s="17">
        <v>45292</v>
      </c>
      <c r="D6107" s="18" t="s">
        <v>130</v>
      </c>
      <c r="E6107" s="18" t="s">
        <v>95</v>
      </c>
      <c r="F6107" s="18" t="str">
        <f t="shared" si="191"/>
        <v>Eversource_WMA-Retail Basic Service Rate-45292</v>
      </c>
      <c r="G6107" s="11" t="s">
        <v>131</v>
      </c>
      <c r="H6107" s="11" t="s">
        <v>54</v>
      </c>
      <c r="I6107" s="11" t="s">
        <v>170</v>
      </c>
      <c r="J6107" s="11" t="s">
        <v>65</v>
      </c>
      <c r="K6107" s="11" t="str">
        <f>IFERROR(INDEX('EDC Component Dictionary'!$C$5:$C$37,MATCH('Rates Database'!J6107,'EDC Component Dictionary'!$B$5:$B$37,0)), "Energy Supply")</f>
        <v>Energy Supply</v>
      </c>
      <c r="L6107" s="12">
        <v>0.15809999999999999</v>
      </c>
      <c r="M6107" s="12"/>
    </row>
    <row r="6108" spans="1:13" x14ac:dyDescent="0.3">
      <c r="A6108" s="18">
        <v>6106</v>
      </c>
      <c r="B6108" s="18">
        <f t="shared" si="190"/>
        <v>2023</v>
      </c>
      <c r="C6108" s="17">
        <v>45261</v>
      </c>
      <c r="D6108" s="18" t="s">
        <v>130</v>
      </c>
      <c r="E6108" s="18" t="s">
        <v>95</v>
      </c>
      <c r="F6108" s="18" t="str">
        <f t="shared" si="191"/>
        <v>Eversource_WMA-Retail Basic Service Rate-45261</v>
      </c>
      <c r="G6108" s="11" t="s">
        <v>131</v>
      </c>
      <c r="H6108" s="11" t="s">
        <v>54</v>
      </c>
      <c r="I6108" s="11" t="s">
        <v>170</v>
      </c>
      <c r="J6108" s="11" t="s">
        <v>65</v>
      </c>
      <c r="K6108" s="11" t="str">
        <f>IFERROR(INDEX('EDC Component Dictionary'!$C$5:$C$37,MATCH('Rates Database'!J6108,'EDC Component Dictionary'!$B$5:$B$37,0)), "Energy Supply")</f>
        <v>Energy Supply</v>
      </c>
      <c r="L6108" s="12">
        <v>0.14854000000000001</v>
      </c>
      <c r="M6108" s="12"/>
    </row>
    <row r="6109" spans="1:13" x14ac:dyDescent="0.3">
      <c r="A6109" s="18">
        <v>6107</v>
      </c>
      <c r="B6109" s="18">
        <f t="shared" si="190"/>
        <v>2023</v>
      </c>
      <c r="C6109" s="17">
        <v>45231</v>
      </c>
      <c r="D6109" s="18" t="s">
        <v>130</v>
      </c>
      <c r="E6109" s="18" t="s">
        <v>95</v>
      </c>
      <c r="F6109" s="18" t="str">
        <f t="shared" si="191"/>
        <v>Eversource_WMA-Retail Basic Service Rate-45231</v>
      </c>
      <c r="G6109" s="11" t="s">
        <v>131</v>
      </c>
      <c r="H6109" s="11" t="s">
        <v>54</v>
      </c>
      <c r="I6109" s="11" t="s">
        <v>170</v>
      </c>
      <c r="J6109" s="11" t="s">
        <v>65</v>
      </c>
      <c r="K6109" s="11" t="str">
        <f>IFERROR(INDEX('EDC Component Dictionary'!$C$5:$C$37,MATCH('Rates Database'!J6109,'EDC Component Dictionary'!$B$5:$B$37,0)), "Energy Supply")</f>
        <v>Energy Supply</v>
      </c>
      <c r="L6109" s="12">
        <v>0.14854000000000001</v>
      </c>
      <c r="M6109" s="12"/>
    </row>
    <row r="6110" spans="1:13" x14ac:dyDescent="0.3">
      <c r="A6110" s="18">
        <v>6108</v>
      </c>
      <c r="B6110" s="18">
        <f t="shared" si="190"/>
        <v>2023</v>
      </c>
      <c r="C6110" s="17">
        <v>45200</v>
      </c>
      <c r="D6110" s="18" t="s">
        <v>130</v>
      </c>
      <c r="E6110" s="18" t="s">
        <v>95</v>
      </c>
      <c r="F6110" s="18" t="str">
        <f t="shared" si="191"/>
        <v>Eversource_WMA-Retail Basic Service Rate-45200</v>
      </c>
      <c r="G6110" s="11" t="s">
        <v>131</v>
      </c>
      <c r="H6110" s="11" t="s">
        <v>54</v>
      </c>
      <c r="I6110" s="11" t="s">
        <v>170</v>
      </c>
      <c r="J6110" s="11" t="s">
        <v>65</v>
      </c>
      <c r="K6110" s="11" t="str">
        <f>IFERROR(INDEX('EDC Component Dictionary'!$C$5:$C$37,MATCH('Rates Database'!J6110,'EDC Component Dictionary'!$B$5:$B$37,0)), "Energy Supply")</f>
        <v>Energy Supply</v>
      </c>
      <c r="L6110" s="12">
        <v>0.14854000000000001</v>
      </c>
      <c r="M6110" s="12"/>
    </row>
    <row r="6111" spans="1:13" x14ac:dyDescent="0.3">
      <c r="A6111" s="18">
        <v>6109</v>
      </c>
      <c r="B6111" s="18">
        <f t="shared" si="190"/>
        <v>2023</v>
      </c>
      <c r="C6111" s="17">
        <v>45170</v>
      </c>
      <c r="D6111" s="18" t="s">
        <v>130</v>
      </c>
      <c r="E6111" s="18" t="s">
        <v>95</v>
      </c>
      <c r="F6111" s="18" t="str">
        <f t="shared" si="191"/>
        <v>Eversource_WMA-Retail Basic Service Rate-45170</v>
      </c>
      <c r="G6111" s="11" t="s">
        <v>131</v>
      </c>
      <c r="H6111" s="11" t="s">
        <v>54</v>
      </c>
      <c r="I6111" s="11" t="s">
        <v>170</v>
      </c>
      <c r="J6111" s="11" t="s">
        <v>65</v>
      </c>
      <c r="K6111" s="11" t="str">
        <f>IFERROR(INDEX('EDC Component Dictionary'!$C$5:$C$37,MATCH('Rates Database'!J6111,'EDC Component Dictionary'!$B$5:$B$37,0)), "Energy Supply")</f>
        <v>Energy Supply</v>
      </c>
      <c r="L6111" s="12">
        <v>0.14854000000000001</v>
      </c>
      <c r="M6111" s="12"/>
    </row>
    <row r="6112" spans="1:13" x14ac:dyDescent="0.3">
      <c r="A6112" s="18">
        <v>6110</v>
      </c>
      <c r="B6112" s="18">
        <f t="shared" si="190"/>
        <v>2023</v>
      </c>
      <c r="C6112" s="17">
        <v>45139</v>
      </c>
      <c r="D6112" s="18" t="s">
        <v>130</v>
      </c>
      <c r="E6112" s="18" t="s">
        <v>95</v>
      </c>
      <c r="F6112" s="18" t="str">
        <f t="shared" si="191"/>
        <v>Eversource_WMA-Retail Basic Service Rate-45139</v>
      </c>
      <c r="G6112" s="11" t="s">
        <v>131</v>
      </c>
      <c r="H6112" s="11" t="s">
        <v>54</v>
      </c>
      <c r="I6112" s="11" t="s">
        <v>170</v>
      </c>
      <c r="J6112" s="11" t="s">
        <v>65</v>
      </c>
      <c r="K6112" s="11" t="str">
        <f>IFERROR(INDEX('EDC Component Dictionary'!$C$5:$C$37,MATCH('Rates Database'!J6112,'EDC Component Dictionary'!$B$5:$B$37,0)), "Energy Supply")</f>
        <v>Energy Supply</v>
      </c>
      <c r="L6112" s="12">
        <v>0.14854000000000001</v>
      </c>
      <c r="M6112" s="12"/>
    </row>
    <row r="6113" spans="1:13" x14ac:dyDescent="0.3">
      <c r="A6113" s="18">
        <v>6111</v>
      </c>
      <c r="B6113" s="18">
        <f t="shared" si="190"/>
        <v>2023</v>
      </c>
      <c r="C6113" s="17">
        <v>45108</v>
      </c>
      <c r="D6113" s="18" t="s">
        <v>130</v>
      </c>
      <c r="E6113" s="18" t="s">
        <v>95</v>
      </c>
      <c r="F6113" s="18" t="str">
        <f t="shared" si="191"/>
        <v>Eversource_WMA-Retail Basic Service Rate-45108</v>
      </c>
      <c r="G6113" s="11" t="s">
        <v>131</v>
      </c>
      <c r="H6113" s="11" t="s">
        <v>54</v>
      </c>
      <c r="I6113" s="11" t="s">
        <v>170</v>
      </c>
      <c r="J6113" s="11" t="s">
        <v>65</v>
      </c>
      <c r="K6113" s="11" t="str">
        <f>IFERROR(INDEX('EDC Component Dictionary'!$C$5:$C$37,MATCH('Rates Database'!J6113,'EDC Component Dictionary'!$B$5:$B$37,0)), "Energy Supply")</f>
        <v>Energy Supply</v>
      </c>
      <c r="L6113" s="12">
        <v>0.14854000000000001</v>
      </c>
      <c r="M6113" s="12"/>
    </row>
    <row r="6114" spans="1:13" x14ac:dyDescent="0.3">
      <c r="A6114" s="18">
        <v>6112</v>
      </c>
      <c r="B6114" s="18">
        <f t="shared" si="190"/>
        <v>2023</v>
      </c>
      <c r="C6114" s="17">
        <v>45078</v>
      </c>
      <c r="D6114" s="18" t="s">
        <v>130</v>
      </c>
      <c r="E6114" s="18" t="s">
        <v>95</v>
      </c>
      <c r="F6114" s="18" t="str">
        <f t="shared" si="191"/>
        <v>Eversource_WMA-Retail Basic Service Rate-45078</v>
      </c>
      <c r="G6114" s="11" t="s">
        <v>131</v>
      </c>
      <c r="H6114" s="11" t="s">
        <v>54</v>
      </c>
      <c r="I6114" s="11" t="s">
        <v>170</v>
      </c>
      <c r="J6114" s="11" t="s">
        <v>65</v>
      </c>
      <c r="K6114" s="11" t="str">
        <f>IFERROR(INDEX('EDC Component Dictionary'!$C$5:$C$37,MATCH('Rates Database'!J6114,'EDC Component Dictionary'!$B$5:$B$37,0)), "Energy Supply")</f>
        <v>Energy Supply</v>
      </c>
      <c r="L6114" s="12">
        <v>0.21990999999999999</v>
      </c>
      <c r="M6114" s="12"/>
    </row>
    <row r="6115" spans="1:13" x14ac:dyDescent="0.3">
      <c r="A6115" s="18">
        <v>6113</v>
      </c>
      <c r="B6115" s="18">
        <f t="shared" si="190"/>
        <v>2023</v>
      </c>
      <c r="C6115" s="17">
        <v>45047</v>
      </c>
      <c r="D6115" s="18" t="s">
        <v>130</v>
      </c>
      <c r="E6115" s="18" t="s">
        <v>95</v>
      </c>
      <c r="F6115" s="18" t="str">
        <f t="shared" si="191"/>
        <v>Eversource_WMA-Retail Basic Service Rate-45047</v>
      </c>
      <c r="G6115" s="11" t="s">
        <v>131</v>
      </c>
      <c r="H6115" s="11" t="s">
        <v>54</v>
      </c>
      <c r="I6115" s="11" t="s">
        <v>170</v>
      </c>
      <c r="J6115" s="11" t="s">
        <v>65</v>
      </c>
      <c r="K6115" s="11" t="str">
        <f>IFERROR(INDEX('EDC Component Dictionary'!$C$5:$C$37,MATCH('Rates Database'!J6115,'EDC Component Dictionary'!$B$5:$B$37,0)), "Energy Supply")</f>
        <v>Energy Supply</v>
      </c>
      <c r="L6115" s="12">
        <v>0.21990999999999999</v>
      </c>
      <c r="M6115" s="12"/>
    </row>
    <row r="6116" spans="1:13" x14ac:dyDescent="0.3">
      <c r="A6116" s="18">
        <v>6114</v>
      </c>
      <c r="B6116" s="18">
        <f t="shared" si="190"/>
        <v>2023</v>
      </c>
      <c r="C6116" s="17">
        <v>45017</v>
      </c>
      <c r="D6116" s="18" t="s">
        <v>130</v>
      </c>
      <c r="E6116" s="18" t="s">
        <v>95</v>
      </c>
      <c r="F6116" s="18" t="str">
        <f t="shared" si="191"/>
        <v>Eversource_WMA-Retail Basic Service Rate-45017</v>
      </c>
      <c r="G6116" s="11" t="s">
        <v>131</v>
      </c>
      <c r="H6116" s="11" t="s">
        <v>54</v>
      </c>
      <c r="I6116" s="11" t="s">
        <v>170</v>
      </c>
      <c r="J6116" s="11" t="s">
        <v>65</v>
      </c>
      <c r="K6116" s="11" t="str">
        <f>IFERROR(INDEX('EDC Component Dictionary'!$C$5:$C$37,MATCH('Rates Database'!J6116,'EDC Component Dictionary'!$B$5:$B$37,0)), "Energy Supply")</f>
        <v>Energy Supply</v>
      </c>
      <c r="L6116" s="12">
        <v>0.21990999999999999</v>
      </c>
      <c r="M6116" s="12"/>
    </row>
    <row r="6117" spans="1:13" x14ac:dyDescent="0.3">
      <c r="A6117" s="18">
        <v>6115</v>
      </c>
      <c r="B6117" s="18">
        <f t="shared" si="190"/>
        <v>2023</v>
      </c>
      <c r="C6117" s="17">
        <v>44986</v>
      </c>
      <c r="D6117" s="18" t="s">
        <v>130</v>
      </c>
      <c r="E6117" s="18" t="s">
        <v>95</v>
      </c>
      <c r="F6117" s="18" t="str">
        <f t="shared" si="191"/>
        <v>Eversource_WMA-Retail Basic Service Rate-44986</v>
      </c>
      <c r="G6117" s="11" t="s">
        <v>131</v>
      </c>
      <c r="H6117" s="11" t="s">
        <v>54</v>
      </c>
      <c r="I6117" s="11" t="s">
        <v>170</v>
      </c>
      <c r="J6117" s="11" t="s">
        <v>65</v>
      </c>
      <c r="K6117" s="11" t="str">
        <f>IFERROR(INDEX('EDC Component Dictionary'!$C$5:$C$37,MATCH('Rates Database'!J6117,'EDC Component Dictionary'!$B$5:$B$37,0)), "Energy Supply")</f>
        <v>Energy Supply</v>
      </c>
      <c r="L6117" s="12">
        <v>0.21990999999999999</v>
      </c>
      <c r="M6117" s="12"/>
    </row>
    <row r="6118" spans="1:13" x14ac:dyDescent="0.3">
      <c r="A6118" s="18">
        <v>6116</v>
      </c>
      <c r="B6118" s="18">
        <f t="shared" si="190"/>
        <v>2023</v>
      </c>
      <c r="C6118" s="17">
        <v>44958</v>
      </c>
      <c r="D6118" s="18" t="s">
        <v>130</v>
      </c>
      <c r="E6118" s="18" t="s">
        <v>95</v>
      </c>
      <c r="F6118" s="18" t="str">
        <f t="shared" si="191"/>
        <v>Eversource_WMA-Retail Basic Service Rate-44958</v>
      </c>
      <c r="G6118" s="11" t="s">
        <v>131</v>
      </c>
      <c r="H6118" s="11" t="s">
        <v>54</v>
      </c>
      <c r="I6118" s="11" t="s">
        <v>170</v>
      </c>
      <c r="J6118" s="11" t="s">
        <v>65</v>
      </c>
      <c r="K6118" s="11" t="str">
        <f>IFERROR(INDEX('EDC Component Dictionary'!$C$5:$C$37,MATCH('Rates Database'!J6118,'EDC Component Dictionary'!$B$5:$B$37,0)), "Energy Supply")</f>
        <v>Energy Supply</v>
      </c>
      <c r="L6118" s="12">
        <v>0.21990999999999999</v>
      </c>
      <c r="M6118" s="12"/>
    </row>
    <row r="6119" spans="1:13" x14ac:dyDescent="0.3">
      <c r="A6119" s="18">
        <v>6117</v>
      </c>
      <c r="B6119" s="18">
        <f t="shared" si="190"/>
        <v>2023</v>
      </c>
      <c r="C6119" s="17">
        <v>44927</v>
      </c>
      <c r="D6119" s="18" t="s">
        <v>130</v>
      </c>
      <c r="E6119" s="18" t="s">
        <v>95</v>
      </c>
      <c r="F6119" s="18" t="str">
        <f t="shared" si="191"/>
        <v>Eversource_WMA-Retail Basic Service Rate-44927</v>
      </c>
      <c r="G6119" s="11" t="s">
        <v>131</v>
      </c>
      <c r="H6119" s="11" t="s">
        <v>54</v>
      </c>
      <c r="I6119" s="11" t="s">
        <v>170</v>
      </c>
      <c r="J6119" s="11" t="s">
        <v>65</v>
      </c>
      <c r="K6119" s="11" t="str">
        <f>IFERROR(INDEX('EDC Component Dictionary'!$C$5:$C$37,MATCH('Rates Database'!J6119,'EDC Component Dictionary'!$B$5:$B$37,0)), "Energy Supply")</f>
        <v>Energy Supply</v>
      </c>
      <c r="L6119" s="12">
        <v>0.21990999999999999</v>
      </c>
      <c r="M6119" s="12"/>
    </row>
    <row r="6120" spans="1:13" x14ac:dyDescent="0.3">
      <c r="A6120" s="18">
        <v>6118</v>
      </c>
      <c r="B6120" s="18">
        <f t="shared" si="190"/>
        <v>2022</v>
      </c>
      <c r="C6120" s="17">
        <v>44896</v>
      </c>
      <c r="D6120" s="18" t="s">
        <v>130</v>
      </c>
      <c r="E6120" s="18" t="s">
        <v>95</v>
      </c>
      <c r="F6120" s="18" t="str">
        <f t="shared" si="191"/>
        <v>Eversource_WMA-Retail Basic Service Rate-44896</v>
      </c>
      <c r="G6120" s="11" t="s">
        <v>131</v>
      </c>
      <c r="H6120" s="11" t="s">
        <v>54</v>
      </c>
      <c r="I6120" s="11" t="s">
        <v>170</v>
      </c>
      <c r="J6120" s="11" t="s">
        <v>65</v>
      </c>
      <c r="K6120" s="11" t="str">
        <f>IFERROR(INDEX('EDC Component Dictionary'!$C$5:$C$37,MATCH('Rates Database'!J6120,'EDC Component Dictionary'!$B$5:$B$37,0)), "Energy Supply")</f>
        <v>Energy Supply</v>
      </c>
      <c r="L6120" s="12">
        <v>0.15348000000000001</v>
      </c>
      <c r="M6120" s="12"/>
    </row>
    <row r="6121" spans="1:13" x14ac:dyDescent="0.3">
      <c r="A6121" s="18">
        <v>6119</v>
      </c>
      <c r="B6121" s="18">
        <f t="shared" si="190"/>
        <v>2022</v>
      </c>
      <c r="C6121" s="17">
        <v>44866</v>
      </c>
      <c r="D6121" s="18" t="s">
        <v>130</v>
      </c>
      <c r="E6121" s="18" t="s">
        <v>95</v>
      </c>
      <c r="F6121" s="18" t="str">
        <f t="shared" si="191"/>
        <v>Eversource_WMA-Retail Basic Service Rate-44866</v>
      </c>
      <c r="G6121" s="11" t="s">
        <v>131</v>
      </c>
      <c r="H6121" s="11" t="s">
        <v>54</v>
      </c>
      <c r="I6121" s="11" t="s">
        <v>170</v>
      </c>
      <c r="J6121" s="11" t="s">
        <v>65</v>
      </c>
      <c r="K6121" s="11" t="str">
        <f>IFERROR(INDEX('EDC Component Dictionary'!$C$5:$C$37,MATCH('Rates Database'!J6121,'EDC Component Dictionary'!$B$5:$B$37,0)), "Energy Supply")</f>
        <v>Energy Supply</v>
      </c>
      <c r="L6121" s="12">
        <v>0.15348000000000001</v>
      </c>
      <c r="M6121" s="12"/>
    </row>
    <row r="6122" spans="1:13" x14ac:dyDescent="0.3">
      <c r="A6122" s="18">
        <v>6120</v>
      </c>
      <c r="B6122" s="18">
        <f t="shared" si="190"/>
        <v>2022</v>
      </c>
      <c r="C6122" s="17">
        <v>44835</v>
      </c>
      <c r="D6122" s="18" t="s">
        <v>130</v>
      </c>
      <c r="E6122" s="18" t="s">
        <v>95</v>
      </c>
      <c r="F6122" s="18" t="str">
        <f t="shared" si="191"/>
        <v>Eversource_WMA-Retail Basic Service Rate-44835</v>
      </c>
      <c r="G6122" s="11" t="s">
        <v>131</v>
      </c>
      <c r="H6122" s="11" t="s">
        <v>54</v>
      </c>
      <c r="I6122" s="11" t="s">
        <v>170</v>
      </c>
      <c r="J6122" s="11" t="s">
        <v>65</v>
      </c>
      <c r="K6122" s="11" t="str">
        <f>IFERROR(INDEX('EDC Component Dictionary'!$C$5:$C$37,MATCH('Rates Database'!J6122,'EDC Component Dictionary'!$B$5:$B$37,0)), "Energy Supply")</f>
        <v>Energy Supply</v>
      </c>
      <c r="L6122" s="12">
        <v>0.15348000000000001</v>
      </c>
      <c r="M6122" s="12"/>
    </row>
    <row r="6123" spans="1:13" x14ac:dyDescent="0.3">
      <c r="A6123" s="18">
        <v>6121</v>
      </c>
      <c r="B6123" s="18">
        <f t="shared" si="190"/>
        <v>2022</v>
      </c>
      <c r="C6123" s="17">
        <v>44805</v>
      </c>
      <c r="D6123" s="18" t="s">
        <v>130</v>
      </c>
      <c r="E6123" s="18" t="s">
        <v>95</v>
      </c>
      <c r="F6123" s="18" t="str">
        <f t="shared" si="191"/>
        <v>Eversource_WMA-Retail Basic Service Rate-44805</v>
      </c>
      <c r="G6123" s="11" t="s">
        <v>131</v>
      </c>
      <c r="H6123" s="11" t="s">
        <v>54</v>
      </c>
      <c r="I6123" s="11" t="s">
        <v>170</v>
      </c>
      <c r="J6123" s="11" t="s">
        <v>65</v>
      </c>
      <c r="K6123" s="11" t="str">
        <f>IFERROR(INDEX('EDC Component Dictionary'!$C$5:$C$37,MATCH('Rates Database'!J6123,'EDC Component Dictionary'!$B$5:$B$37,0)), "Energy Supply")</f>
        <v>Energy Supply</v>
      </c>
      <c r="L6123" s="12">
        <v>0.15348000000000001</v>
      </c>
      <c r="M6123" s="12"/>
    </row>
    <row r="6124" spans="1:13" x14ac:dyDescent="0.3">
      <c r="A6124" s="18">
        <v>6122</v>
      </c>
      <c r="B6124" s="18">
        <f t="shared" si="190"/>
        <v>2022</v>
      </c>
      <c r="C6124" s="17">
        <v>44774</v>
      </c>
      <c r="D6124" s="18" t="s">
        <v>130</v>
      </c>
      <c r="E6124" s="18" t="s">
        <v>95</v>
      </c>
      <c r="F6124" s="18" t="str">
        <f t="shared" si="191"/>
        <v>Eversource_WMA-Retail Basic Service Rate-44774</v>
      </c>
      <c r="G6124" s="11" t="s">
        <v>131</v>
      </c>
      <c r="H6124" s="11" t="s">
        <v>54</v>
      </c>
      <c r="I6124" s="11" t="s">
        <v>170</v>
      </c>
      <c r="J6124" s="11" t="s">
        <v>65</v>
      </c>
      <c r="K6124" s="11" t="str">
        <f>IFERROR(INDEX('EDC Component Dictionary'!$C$5:$C$37,MATCH('Rates Database'!J6124,'EDC Component Dictionary'!$B$5:$B$37,0)), "Energy Supply")</f>
        <v>Energy Supply</v>
      </c>
      <c r="L6124" s="12">
        <v>0.15348000000000001</v>
      </c>
      <c r="M6124" s="12"/>
    </row>
    <row r="6125" spans="1:13" x14ac:dyDescent="0.3">
      <c r="A6125" s="18">
        <v>6123</v>
      </c>
      <c r="B6125" s="18">
        <f t="shared" si="190"/>
        <v>2022</v>
      </c>
      <c r="C6125" s="17">
        <v>44743</v>
      </c>
      <c r="D6125" s="18" t="s">
        <v>130</v>
      </c>
      <c r="E6125" s="18" t="s">
        <v>95</v>
      </c>
      <c r="F6125" s="18" t="str">
        <f t="shared" si="191"/>
        <v>Eversource_WMA-Retail Basic Service Rate-44743</v>
      </c>
      <c r="G6125" s="11" t="s">
        <v>131</v>
      </c>
      <c r="H6125" s="11" t="s">
        <v>54</v>
      </c>
      <c r="I6125" s="11" t="s">
        <v>170</v>
      </c>
      <c r="J6125" s="11" t="s">
        <v>65</v>
      </c>
      <c r="K6125" s="11" t="str">
        <f>IFERROR(INDEX('EDC Component Dictionary'!$C$5:$C$37,MATCH('Rates Database'!J6125,'EDC Component Dictionary'!$B$5:$B$37,0)), "Energy Supply")</f>
        <v>Energy Supply</v>
      </c>
      <c r="L6125" s="12">
        <v>0.15348000000000001</v>
      </c>
      <c r="M6125" s="12"/>
    </row>
    <row r="6126" spans="1:13" x14ac:dyDescent="0.3">
      <c r="A6126" s="18">
        <v>6124</v>
      </c>
      <c r="B6126" s="18">
        <f t="shared" si="190"/>
        <v>2022</v>
      </c>
      <c r="C6126" s="17">
        <v>44713</v>
      </c>
      <c r="D6126" s="18" t="s">
        <v>130</v>
      </c>
      <c r="E6126" s="18" t="s">
        <v>95</v>
      </c>
      <c r="F6126" s="18" t="str">
        <f t="shared" si="191"/>
        <v>Eversource_WMA-Retail Basic Service Rate-44713</v>
      </c>
      <c r="G6126" s="11" t="s">
        <v>131</v>
      </c>
      <c r="H6126" s="11" t="s">
        <v>54</v>
      </c>
      <c r="I6126" s="11" t="s">
        <v>170</v>
      </c>
      <c r="J6126" s="11" t="s">
        <v>65</v>
      </c>
      <c r="K6126" s="11" t="str">
        <f>IFERROR(INDEX('EDC Component Dictionary'!$C$5:$C$37,MATCH('Rates Database'!J6126,'EDC Component Dictionary'!$B$5:$B$37,0)), "Energy Supply")</f>
        <v>Energy Supply</v>
      </c>
      <c r="L6126" s="12">
        <v>0.13730999999999999</v>
      </c>
      <c r="M6126" s="12"/>
    </row>
    <row r="6127" spans="1:13" x14ac:dyDescent="0.3">
      <c r="A6127" s="18">
        <v>6125</v>
      </c>
      <c r="B6127" s="18">
        <f t="shared" si="190"/>
        <v>2022</v>
      </c>
      <c r="C6127" s="17">
        <v>44682</v>
      </c>
      <c r="D6127" s="18" t="s">
        <v>130</v>
      </c>
      <c r="E6127" s="18" t="s">
        <v>95</v>
      </c>
      <c r="F6127" s="18" t="str">
        <f t="shared" si="191"/>
        <v>Eversource_WMA-Retail Basic Service Rate-44682</v>
      </c>
      <c r="G6127" s="11" t="s">
        <v>131</v>
      </c>
      <c r="H6127" s="11" t="s">
        <v>54</v>
      </c>
      <c r="I6127" s="11" t="s">
        <v>170</v>
      </c>
      <c r="J6127" s="11" t="s">
        <v>65</v>
      </c>
      <c r="K6127" s="11" t="str">
        <f>IFERROR(INDEX('EDC Component Dictionary'!$C$5:$C$37,MATCH('Rates Database'!J6127,'EDC Component Dictionary'!$B$5:$B$37,0)), "Energy Supply")</f>
        <v>Energy Supply</v>
      </c>
      <c r="L6127" s="12">
        <v>0.13730999999999999</v>
      </c>
      <c r="M6127" s="12"/>
    </row>
    <row r="6128" spans="1:13" x14ac:dyDescent="0.3">
      <c r="A6128" s="18">
        <v>6126</v>
      </c>
      <c r="B6128" s="18">
        <f t="shared" si="190"/>
        <v>2022</v>
      </c>
      <c r="C6128" s="17">
        <v>44652</v>
      </c>
      <c r="D6128" s="18" t="s">
        <v>130</v>
      </c>
      <c r="E6128" s="18" t="s">
        <v>95</v>
      </c>
      <c r="F6128" s="18" t="str">
        <f t="shared" si="191"/>
        <v>Eversource_WMA-Retail Basic Service Rate-44652</v>
      </c>
      <c r="G6128" s="11" t="s">
        <v>131</v>
      </c>
      <c r="H6128" s="11" t="s">
        <v>54</v>
      </c>
      <c r="I6128" s="11" t="s">
        <v>170</v>
      </c>
      <c r="J6128" s="11" t="s">
        <v>65</v>
      </c>
      <c r="K6128" s="11" t="str">
        <f>IFERROR(INDEX('EDC Component Dictionary'!$C$5:$C$37,MATCH('Rates Database'!J6128,'EDC Component Dictionary'!$B$5:$B$37,0)), "Energy Supply")</f>
        <v>Energy Supply</v>
      </c>
      <c r="L6128" s="12">
        <v>0.13730999999999999</v>
      </c>
      <c r="M6128" s="12"/>
    </row>
    <row r="6129" spans="1:13" x14ac:dyDescent="0.3">
      <c r="A6129" s="18">
        <v>6127</v>
      </c>
      <c r="B6129" s="18">
        <f t="shared" si="190"/>
        <v>2022</v>
      </c>
      <c r="C6129" s="17">
        <v>44621</v>
      </c>
      <c r="D6129" s="18" t="s">
        <v>130</v>
      </c>
      <c r="E6129" s="18" t="s">
        <v>95</v>
      </c>
      <c r="F6129" s="18" t="str">
        <f t="shared" si="191"/>
        <v>Eversource_WMA-Retail Basic Service Rate-44621</v>
      </c>
      <c r="G6129" s="11" t="s">
        <v>131</v>
      </c>
      <c r="H6129" s="11" t="s">
        <v>54</v>
      </c>
      <c r="I6129" s="11" t="s">
        <v>170</v>
      </c>
      <c r="J6129" s="11" t="s">
        <v>65</v>
      </c>
      <c r="K6129" s="11" t="str">
        <f>IFERROR(INDEX('EDC Component Dictionary'!$C$5:$C$37,MATCH('Rates Database'!J6129,'EDC Component Dictionary'!$B$5:$B$37,0)), "Energy Supply")</f>
        <v>Energy Supply</v>
      </c>
      <c r="L6129" s="12">
        <v>0.13730999999999999</v>
      </c>
      <c r="M6129" s="12"/>
    </row>
    <row r="6130" spans="1:13" x14ac:dyDescent="0.3">
      <c r="A6130" s="18">
        <v>6128</v>
      </c>
      <c r="B6130" s="18">
        <f t="shared" si="190"/>
        <v>2022</v>
      </c>
      <c r="C6130" s="17">
        <v>44593</v>
      </c>
      <c r="D6130" s="18" t="s">
        <v>130</v>
      </c>
      <c r="E6130" s="18" t="s">
        <v>95</v>
      </c>
      <c r="F6130" s="18" t="str">
        <f t="shared" si="191"/>
        <v>Eversource_WMA-Retail Basic Service Rate-44593</v>
      </c>
      <c r="G6130" s="11" t="s">
        <v>131</v>
      </c>
      <c r="H6130" s="11" t="s">
        <v>54</v>
      </c>
      <c r="I6130" s="11" t="s">
        <v>170</v>
      </c>
      <c r="J6130" s="11" t="s">
        <v>65</v>
      </c>
      <c r="K6130" s="11" t="str">
        <f>IFERROR(INDEX('EDC Component Dictionary'!$C$5:$C$37,MATCH('Rates Database'!J6130,'EDC Component Dictionary'!$B$5:$B$37,0)), "Energy Supply")</f>
        <v>Energy Supply</v>
      </c>
      <c r="L6130" s="12">
        <v>0.13730999999999999</v>
      </c>
      <c r="M6130" s="12"/>
    </row>
    <row r="6131" spans="1:13" x14ac:dyDescent="0.3">
      <c r="A6131" s="18">
        <v>6129</v>
      </c>
      <c r="B6131" s="18">
        <f t="shared" si="190"/>
        <v>2022</v>
      </c>
      <c r="C6131" s="17">
        <v>44562</v>
      </c>
      <c r="D6131" s="18" t="s">
        <v>130</v>
      </c>
      <c r="E6131" s="18" t="s">
        <v>95</v>
      </c>
      <c r="F6131" s="18" t="str">
        <f t="shared" si="191"/>
        <v>Eversource_WMA-Retail Basic Service Rate-44562</v>
      </c>
      <c r="G6131" s="11" t="s">
        <v>131</v>
      </c>
      <c r="H6131" s="11" t="s">
        <v>54</v>
      </c>
      <c r="I6131" s="11" t="s">
        <v>170</v>
      </c>
      <c r="J6131" s="11" t="s">
        <v>65</v>
      </c>
      <c r="K6131" s="11" t="str">
        <f>IFERROR(INDEX('EDC Component Dictionary'!$C$5:$C$37,MATCH('Rates Database'!J6131,'EDC Component Dictionary'!$B$5:$B$37,0)), "Energy Supply")</f>
        <v>Energy Supply</v>
      </c>
      <c r="L6131" s="12">
        <v>0.13730999999999999</v>
      </c>
      <c r="M6131" s="12"/>
    </row>
    <row r="6132" spans="1:13" x14ac:dyDescent="0.3">
      <c r="A6132" s="18">
        <v>6130</v>
      </c>
      <c r="B6132" s="18">
        <f t="shared" si="190"/>
        <v>2021</v>
      </c>
      <c r="C6132" s="17">
        <v>44531</v>
      </c>
      <c r="D6132" s="18" t="s">
        <v>130</v>
      </c>
      <c r="E6132" s="18" t="s">
        <v>95</v>
      </c>
      <c r="F6132" s="18" t="str">
        <f t="shared" si="191"/>
        <v>Eversource_WMA-Retail Basic Service Rate-44531</v>
      </c>
      <c r="G6132" s="11" t="s">
        <v>131</v>
      </c>
      <c r="H6132" s="11" t="s">
        <v>54</v>
      </c>
      <c r="I6132" s="11" t="s">
        <v>170</v>
      </c>
      <c r="J6132" s="11" t="s">
        <v>65</v>
      </c>
      <c r="K6132" s="11" t="str">
        <f>IFERROR(INDEX('EDC Component Dictionary'!$C$5:$C$37,MATCH('Rates Database'!J6132,'EDC Component Dictionary'!$B$5:$B$37,0)), "Energy Supply")</f>
        <v>Energy Supply</v>
      </c>
      <c r="L6132" s="12">
        <v>9.468E-2</v>
      </c>
      <c r="M6132" s="12"/>
    </row>
    <row r="6133" spans="1:13" x14ac:dyDescent="0.3">
      <c r="A6133" s="18">
        <v>6131</v>
      </c>
      <c r="B6133" s="18">
        <f t="shared" si="190"/>
        <v>2021</v>
      </c>
      <c r="C6133" s="17">
        <v>44501</v>
      </c>
      <c r="D6133" s="18" t="s">
        <v>130</v>
      </c>
      <c r="E6133" s="18" t="s">
        <v>95</v>
      </c>
      <c r="F6133" s="18" t="str">
        <f t="shared" si="191"/>
        <v>Eversource_WMA-Retail Basic Service Rate-44501</v>
      </c>
      <c r="G6133" s="11" t="s">
        <v>131</v>
      </c>
      <c r="H6133" s="11" t="s">
        <v>54</v>
      </c>
      <c r="I6133" s="11" t="s">
        <v>170</v>
      </c>
      <c r="J6133" s="11" t="s">
        <v>65</v>
      </c>
      <c r="K6133" s="11" t="str">
        <f>IFERROR(INDEX('EDC Component Dictionary'!$C$5:$C$37,MATCH('Rates Database'!J6133,'EDC Component Dictionary'!$B$5:$B$37,0)), "Energy Supply")</f>
        <v>Energy Supply</v>
      </c>
      <c r="L6133" s="12">
        <v>9.468E-2</v>
      </c>
      <c r="M6133" s="12"/>
    </row>
    <row r="6134" spans="1:13" x14ac:dyDescent="0.3">
      <c r="A6134" s="18">
        <v>6132</v>
      </c>
      <c r="B6134" s="18">
        <f t="shared" si="190"/>
        <v>2021</v>
      </c>
      <c r="C6134" s="17">
        <v>44470</v>
      </c>
      <c r="D6134" s="18" t="s">
        <v>130</v>
      </c>
      <c r="E6134" s="18" t="s">
        <v>95</v>
      </c>
      <c r="F6134" s="18" t="str">
        <f t="shared" si="191"/>
        <v>Eversource_WMA-Retail Basic Service Rate-44470</v>
      </c>
      <c r="G6134" s="11" t="s">
        <v>131</v>
      </c>
      <c r="H6134" s="11" t="s">
        <v>54</v>
      </c>
      <c r="I6134" s="11" t="s">
        <v>170</v>
      </c>
      <c r="J6134" s="11" t="s">
        <v>65</v>
      </c>
      <c r="K6134" s="11" t="str">
        <f>IFERROR(INDEX('EDC Component Dictionary'!$C$5:$C$37,MATCH('Rates Database'!J6134,'EDC Component Dictionary'!$B$5:$B$37,0)), "Energy Supply")</f>
        <v>Energy Supply</v>
      </c>
      <c r="L6134" s="12">
        <v>9.468E-2</v>
      </c>
      <c r="M6134" s="12"/>
    </row>
    <row r="6135" spans="1:13" x14ac:dyDescent="0.3">
      <c r="A6135" s="18">
        <v>6133</v>
      </c>
      <c r="B6135" s="18">
        <f t="shared" si="190"/>
        <v>2021</v>
      </c>
      <c r="C6135" s="17">
        <v>44440</v>
      </c>
      <c r="D6135" s="18" t="s">
        <v>130</v>
      </c>
      <c r="E6135" s="18" t="s">
        <v>95</v>
      </c>
      <c r="F6135" s="18" t="str">
        <f t="shared" si="191"/>
        <v>Eversource_WMA-Retail Basic Service Rate-44440</v>
      </c>
      <c r="G6135" s="11" t="s">
        <v>131</v>
      </c>
      <c r="H6135" s="11" t="s">
        <v>54</v>
      </c>
      <c r="I6135" s="11" t="s">
        <v>170</v>
      </c>
      <c r="J6135" s="11" t="s">
        <v>65</v>
      </c>
      <c r="K6135" s="11" t="str">
        <f>IFERROR(INDEX('EDC Component Dictionary'!$C$5:$C$37,MATCH('Rates Database'!J6135,'EDC Component Dictionary'!$B$5:$B$37,0)), "Energy Supply")</f>
        <v>Energy Supply</v>
      </c>
      <c r="L6135" s="12">
        <v>9.468E-2</v>
      </c>
      <c r="M6135" s="12"/>
    </row>
    <row r="6136" spans="1:13" x14ac:dyDescent="0.3">
      <c r="A6136" s="18">
        <v>6134</v>
      </c>
      <c r="B6136" s="18">
        <f t="shared" si="190"/>
        <v>2021</v>
      </c>
      <c r="C6136" s="17">
        <v>44409</v>
      </c>
      <c r="D6136" s="18" t="s">
        <v>130</v>
      </c>
      <c r="E6136" s="18" t="s">
        <v>95</v>
      </c>
      <c r="F6136" s="18" t="str">
        <f t="shared" si="191"/>
        <v>Eversource_WMA-Retail Basic Service Rate-44409</v>
      </c>
      <c r="G6136" s="11" t="s">
        <v>131</v>
      </c>
      <c r="H6136" s="11" t="s">
        <v>54</v>
      </c>
      <c r="I6136" s="11" t="s">
        <v>170</v>
      </c>
      <c r="J6136" s="11" t="s">
        <v>65</v>
      </c>
      <c r="K6136" s="11" t="str">
        <f>IFERROR(INDEX('EDC Component Dictionary'!$C$5:$C$37,MATCH('Rates Database'!J6136,'EDC Component Dictionary'!$B$5:$B$37,0)), "Energy Supply")</f>
        <v>Energy Supply</v>
      </c>
      <c r="L6136" s="12">
        <v>9.468E-2</v>
      </c>
      <c r="M6136" s="12"/>
    </row>
    <row r="6137" spans="1:13" x14ac:dyDescent="0.3">
      <c r="A6137" s="18">
        <v>6135</v>
      </c>
      <c r="B6137" s="18">
        <f t="shared" si="190"/>
        <v>2021</v>
      </c>
      <c r="C6137" s="17">
        <v>44378</v>
      </c>
      <c r="D6137" s="18" t="s">
        <v>130</v>
      </c>
      <c r="E6137" s="18" t="s">
        <v>95</v>
      </c>
      <c r="F6137" s="18" t="str">
        <f t="shared" si="191"/>
        <v>Eversource_WMA-Retail Basic Service Rate-44378</v>
      </c>
      <c r="G6137" s="11" t="s">
        <v>131</v>
      </c>
      <c r="H6137" s="11" t="s">
        <v>54</v>
      </c>
      <c r="I6137" s="11" t="s">
        <v>170</v>
      </c>
      <c r="J6137" s="11" t="s">
        <v>65</v>
      </c>
      <c r="K6137" s="11" t="str">
        <f>IFERROR(INDEX('EDC Component Dictionary'!$C$5:$C$37,MATCH('Rates Database'!J6137,'EDC Component Dictionary'!$B$5:$B$37,0)), "Energy Supply")</f>
        <v>Energy Supply</v>
      </c>
      <c r="L6137" s="12">
        <v>9.468E-2</v>
      </c>
      <c r="M6137" s="12"/>
    </row>
    <row r="6138" spans="1:13" x14ac:dyDescent="0.3">
      <c r="A6138" s="18">
        <v>6136</v>
      </c>
      <c r="B6138" s="18">
        <f t="shared" si="190"/>
        <v>2021</v>
      </c>
      <c r="C6138" s="17">
        <v>44348</v>
      </c>
      <c r="D6138" s="18" t="s">
        <v>130</v>
      </c>
      <c r="E6138" s="18" t="s">
        <v>95</v>
      </c>
      <c r="F6138" s="18" t="str">
        <f t="shared" si="191"/>
        <v>Eversource_WMA-Retail Basic Service Rate-44348</v>
      </c>
      <c r="G6138" s="11" t="s">
        <v>131</v>
      </c>
      <c r="H6138" s="11" t="s">
        <v>54</v>
      </c>
      <c r="I6138" s="11" t="s">
        <v>170</v>
      </c>
      <c r="J6138" s="11" t="s">
        <v>65</v>
      </c>
      <c r="K6138" s="11" t="str">
        <f>IFERROR(INDEX('EDC Component Dictionary'!$C$5:$C$37,MATCH('Rates Database'!J6138,'EDC Component Dictionary'!$B$5:$B$37,0)), "Energy Supply")</f>
        <v>Energy Supply</v>
      </c>
      <c r="L6138" s="12">
        <v>0.10707999999999999</v>
      </c>
      <c r="M6138" s="12"/>
    </row>
    <row r="6139" spans="1:13" x14ac:dyDescent="0.3">
      <c r="A6139" s="18">
        <v>6137</v>
      </c>
      <c r="B6139" s="18">
        <f t="shared" si="190"/>
        <v>2021</v>
      </c>
      <c r="C6139" s="17">
        <v>44317</v>
      </c>
      <c r="D6139" s="18" t="s">
        <v>130</v>
      </c>
      <c r="E6139" s="18" t="s">
        <v>95</v>
      </c>
      <c r="F6139" s="18" t="str">
        <f t="shared" si="191"/>
        <v>Eversource_WMA-Retail Basic Service Rate-44317</v>
      </c>
      <c r="G6139" s="11" t="s">
        <v>131</v>
      </c>
      <c r="H6139" s="11" t="s">
        <v>54</v>
      </c>
      <c r="I6139" s="11" t="s">
        <v>170</v>
      </c>
      <c r="J6139" s="11" t="s">
        <v>65</v>
      </c>
      <c r="K6139" s="11" t="str">
        <f>IFERROR(INDEX('EDC Component Dictionary'!$C$5:$C$37,MATCH('Rates Database'!J6139,'EDC Component Dictionary'!$B$5:$B$37,0)), "Energy Supply")</f>
        <v>Energy Supply</v>
      </c>
      <c r="L6139" s="12">
        <v>0.10707999999999999</v>
      </c>
      <c r="M6139" s="12"/>
    </row>
    <row r="6140" spans="1:13" x14ac:dyDescent="0.3">
      <c r="A6140" s="18">
        <v>6138</v>
      </c>
      <c r="B6140" s="18">
        <f t="shared" si="190"/>
        <v>2021</v>
      </c>
      <c r="C6140" s="17">
        <v>44287</v>
      </c>
      <c r="D6140" s="18" t="s">
        <v>130</v>
      </c>
      <c r="E6140" s="18" t="s">
        <v>95</v>
      </c>
      <c r="F6140" s="18" t="str">
        <f t="shared" si="191"/>
        <v>Eversource_WMA-Retail Basic Service Rate-44287</v>
      </c>
      <c r="G6140" s="11" t="s">
        <v>131</v>
      </c>
      <c r="H6140" s="11" t="s">
        <v>54</v>
      </c>
      <c r="I6140" s="11" t="s">
        <v>170</v>
      </c>
      <c r="J6140" s="11" t="s">
        <v>65</v>
      </c>
      <c r="K6140" s="11" t="str">
        <f>IFERROR(INDEX('EDC Component Dictionary'!$C$5:$C$37,MATCH('Rates Database'!J6140,'EDC Component Dictionary'!$B$5:$B$37,0)), "Energy Supply")</f>
        <v>Energy Supply</v>
      </c>
      <c r="L6140" s="12">
        <v>0.10707999999999999</v>
      </c>
      <c r="M6140" s="12"/>
    </row>
    <row r="6141" spans="1:13" x14ac:dyDescent="0.3">
      <c r="A6141" s="18">
        <v>6139</v>
      </c>
      <c r="B6141" s="18">
        <f t="shared" si="190"/>
        <v>2021</v>
      </c>
      <c r="C6141" s="17">
        <v>44256</v>
      </c>
      <c r="D6141" s="18" t="s">
        <v>130</v>
      </c>
      <c r="E6141" s="18" t="s">
        <v>95</v>
      </c>
      <c r="F6141" s="18" t="str">
        <f t="shared" si="191"/>
        <v>Eversource_WMA-Retail Basic Service Rate-44256</v>
      </c>
      <c r="G6141" s="11" t="s">
        <v>131</v>
      </c>
      <c r="H6141" s="11" t="s">
        <v>54</v>
      </c>
      <c r="I6141" s="11" t="s">
        <v>170</v>
      </c>
      <c r="J6141" s="11" t="s">
        <v>65</v>
      </c>
      <c r="K6141" s="11" t="str">
        <f>IFERROR(INDEX('EDC Component Dictionary'!$C$5:$C$37,MATCH('Rates Database'!J6141,'EDC Component Dictionary'!$B$5:$B$37,0)), "Energy Supply")</f>
        <v>Energy Supply</v>
      </c>
      <c r="L6141" s="12">
        <v>0.10707999999999999</v>
      </c>
      <c r="M6141" s="12"/>
    </row>
    <row r="6142" spans="1:13" x14ac:dyDescent="0.3">
      <c r="A6142" s="18">
        <v>6140</v>
      </c>
      <c r="B6142" s="18">
        <f t="shared" si="190"/>
        <v>2021</v>
      </c>
      <c r="C6142" s="17">
        <v>44228</v>
      </c>
      <c r="D6142" s="18" t="s">
        <v>130</v>
      </c>
      <c r="E6142" s="18" t="s">
        <v>95</v>
      </c>
      <c r="F6142" s="18" t="str">
        <f t="shared" si="191"/>
        <v>Eversource_WMA-Retail Basic Service Rate-44228</v>
      </c>
      <c r="G6142" s="11" t="s">
        <v>131</v>
      </c>
      <c r="H6142" s="11" t="s">
        <v>54</v>
      </c>
      <c r="I6142" s="11" t="s">
        <v>170</v>
      </c>
      <c r="J6142" s="11" t="s">
        <v>65</v>
      </c>
      <c r="K6142" s="11" t="str">
        <f>IFERROR(INDEX('EDC Component Dictionary'!$C$5:$C$37,MATCH('Rates Database'!J6142,'EDC Component Dictionary'!$B$5:$B$37,0)), "Energy Supply")</f>
        <v>Energy Supply</v>
      </c>
      <c r="L6142" s="12">
        <v>0.10707999999999999</v>
      </c>
      <c r="M6142" s="12"/>
    </row>
    <row r="6143" spans="1:13" x14ac:dyDescent="0.3">
      <c r="A6143" s="18">
        <v>6141</v>
      </c>
      <c r="B6143" s="18">
        <f t="shared" si="190"/>
        <v>2021</v>
      </c>
      <c r="C6143" s="17">
        <v>44197</v>
      </c>
      <c r="D6143" s="18" t="s">
        <v>130</v>
      </c>
      <c r="E6143" s="18" t="s">
        <v>95</v>
      </c>
      <c r="F6143" s="18" t="str">
        <f t="shared" si="191"/>
        <v>Eversource_WMA-Retail Basic Service Rate-44197</v>
      </c>
      <c r="G6143" s="11" t="s">
        <v>131</v>
      </c>
      <c r="H6143" s="11" t="s">
        <v>54</v>
      </c>
      <c r="I6143" s="11" t="s">
        <v>170</v>
      </c>
      <c r="J6143" s="11" t="s">
        <v>65</v>
      </c>
      <c r="K6143" s="11" t="str">
        <f>IFERROR(INDEX('EDC Component Dictionary'!$C$5:$C$37,MATCH('Rates Database'!J6143,'EDC Component Dictionary'!$B$5:$B$37,0)), "Energy Supply")</f>
        <v>Energy Supply</v>
      </c>
      <c r="L6143" s="12">
        <v>0.10707999999999999</v>
      </c>
      <c r="M6143" s="12"/>
    </row>
    <row r="6144" spans="1:13" x14ac:dyDescent="0.3">
      <c r="A6144" s="18">
        <v>6142</v>
      </c>
      <c r="B6144" s="18">
        <f t="shared" si="190"/>
        <v>2020</v>
      </c>
      <c r="C6144" s="17">
        <v>44166</v>
      </c>
      <c r="D6144" s="18" t="s">
        <v>130</v>
      </c>
      <c r="E6144" s="18" t="s">
        <v>95</v>
      </c>
      <c r="F6144" s="18" t="str">
        <f t="shared" si="191"/>
        <v>Eversource_WMA-Retail Basic Service Rate-44166</v>
      </c>
      <c r="G6144" s="11" t="s">
        <v>131</v>
      </c>
      <c r="H6144" s="11" t="s">
        <v>54</v>
      </c>
      <c r="I6144" s="11" t="s">
        <v>170</v>
      </c>
      <c r="J6144" s="11" t="s">
        <v>65</v>
      </c>
      <c r="K6144" s="11" t="str">
        <f>IFERROR(INDEX('EDC Component Dictionary'!$C$5:$C$37,MATCH('Rates Database'!J6144,'EDC Component Dictionary'!$B$5:$B$37,0)), "Energy Supply")</f>
        <v>Energy Supply</v>
      </c>
      <c r="L6144" s="12">
        <v>9.0200000000000002E-2</v>
      </c>
      <c r="M6144" s="12"/>
    </row>
    <row r="6145" spans="1:13" x14ac:dyDescent="0.3">
      <c r="A6145" s="18">
        <v>6143</v>
      </c>
      <c r="B6145" s="18">
        <f t="shared" si="190"/>
        <v>2020</v>
      </c>
      <c r="C6145" s="17">
        <v>44136</v>
      </c>
      <c r="D6145" s="18" t="s">
        <v>130</v>
      </c>
      <c r="E6145" s="18" t="s">
        <v>95</v>
      </c>
      <c r="F6145" s="18" t="str">
        <f t="shared" si="191"/>
        <v>Eversource_WMA-Retail Basic Service Rate-44136</v>
      </c>
      <c r="G6145" s="11" t="s">
        <v>131</v>
      </c>
      <c r="H6145" s="11" t="s">
        <v>54</v>
      </c>
      <c r="I6145" s="11" t="s">
        <v>170</v>
      </c>
      <c r="J6145" s="11" t="s">
        <v>65</v>
      </c>
      <c r="K6145" s="11" t="str">
        <f>IFERROR(INDEX('EDC Component Dictionary'!$C$5:$C$37,MATCH('Rates Database'!J6145,'EDC Component Dictionary'!$B$5:$B$37,0)), "Energy Supply")</f>
        <v>Energy Supply</v>
      </c>
      <c r="L6145" s="12">
        <v>9.0200000000000002E-2</v>
      </c>
      <c r="M6145" s="12"/>
    </row>
    <row r="6146" spans="1:13" x14ac:dyDescent="0.3">
      <c r="A6146" s="18">
        <v>6144</v>
      </c>
      <c r="B6146" s="18">
        <f t="shared" si="190"/>
        <v>2020</v>
      </c>
      <c r="C6146" s="17">
        <v>44105</v>
      </c>
      <c r="D6146" s="18" t="s">
        <v>130</v>
      </c>
      <c r="E6146" s="18" t="s">
        <v>95</v>
      </c>
      <c r="F6146" s="18" t="str">
        <f t="shared" si="191"/>
        <v>Eversource_WMA-Retail Basic Service Rate-44105</v>
      </c>
      <c r="G6146" s="11" t="s">
        <v>131</v>
      </c>
      <c r="H6146" s="11" t="s">
        <v>54</v>
      </c>
      <c r="I6146" s="11" t="s">
        <v>170</v>
      </c>
      <c r="J6146" s="11" t="s">
        <v>65</v>
      </c>
      <c r="K6146" s="11" t="str">
        <f>IFERROR(INDEX('EDC Component Dictionary'!$C$5:$C$37,MATCH('Rates Database'!J6146,'EDC Component Dictionary'!$B$5:$B$37,0)), "Energy Supply")</f>
        <v>Energy Supply</v>
      </c>
      <c r="L6146" s="12">
        <v>9.0200000000000002E-2</v>
      </c>
      <c r="M6146" s="12"/>
    </row>
    <row r="6147" spans="1:13" x14ac:dyDescent="0.3">
      <c r="A6147" s="18">
        <v>6145</v>
      </c>
      <c r="B6147" s="18">
        <f t="shared" ref="B6147:B6210" si="192">YEAR(C6147)</f>
        <v>2020</v>
      </c>
      <c r="C6147" s="17">
        <v>44075</v>
      </c>
      <c r="D6147" s="18" t="s">
        <v>130</v>
      </c>
      <c r="E6147" s="18" t="s">
        <v>95</v>
      </c>
      <c r="F6147" s="18" t="str">
        <f t="shared" si="191"/>
        <v>Eversource_WMA-Retail Basic Service Rate-44075</v>
      </c>
      <c r="G6147" s="11" t="s">
        <v>131</v>
      </c>
      <c r="H6147" s="11" t="s">
        <v>54</v>
      </c>
      <c r="I6147" s="11" t="s">
        <v>170</v>
      </c>
      <c r="J6147" s="11" t="s">
        <v>65</v>
      </c>
      <c r="K6147" s="11" t="str">
        <f>IFERROR(INDEX('EDC Component Dictionary'!$C$5:$C$37,MATCH('Rates Database'!J6147,'EDC Component Dictionary'!$B$5:$B$37,0)), "Energy Supply")</f>
        <v>Energy Supply</v>
      </c>
      <c r="L6147" s="12">
        <v>9.0200000000000002E-2</v>
      </c>
      <c r="M6147" s="12"/>
    </row>
    <row r="6148" spans="1:13" x14ac:dyDescent="0.3">
      <c r="A6148" s="18">
        <v>6146</v>
      </c>
      <c r="B6148" s="18">
        <f t="shared" si="192"/>
        <v>2020</v>
      </c>
      <c r="C6148" s="17">
        <v>44044</v>
      </c>
      <c r="D6148" s="18" t="s">
        <v>130</v>
      </c>
      <c r="E6148" s="18" t="s">
        <v>95</v>
      </c>
      <c r="F6148" s="18" t="str">
        <f t="shared" ref="F6148:F6211" si="193">_xlfn.CONCAT(E6148,"-",J6148,"-",C6148)</f>
        <v>Eversource_WMA-Retail Basic Service Rate-44044</v>
      </c>
      <c r="G6148" s="11" t="s">
        <v>131</v>
      </c>
      <c r="H6148" s="11" t="s">
        <v>54</v>
      </c>
      <c r="I6148" s="11" t="s">
        <v>170</v>
      </c>
      <c r="J6148" s="11" t="s">
        <v>65</v>
      </c>
      <c r="K6148" s="11" t="str">
        <f>IFERROR(INDEX('EDC Component Dictionary'!$C$5:$C$37,MATCH('Rates Database'!J6148,'EDC Component Dictionary'!$B$5:$B$37,0)), "Energy Supply")</f>
        <v>Energy Supply</v>
      </c>
      <c r="L6148" s="12">
        <v>9.0200000000000002E-2</v>
      </c>
      <c r="M6148" s="12"/>
    </row>
    <row r="6149" spans="1:13" x14ac:dyDescent="0.3">
      <c r="A6149" s="18">
        <v>6147</v>
      </c>
      <c r="B6149" s="18">
        <f t="shared" si="192"/>
        <v>2020</v>
      </c>
      <c r="C6149" s="17">
        <v>44013</v>
      </c>
      <c r="D6149" s="18" t="s">
        <v>130</v>
      </c>
      <c r="E6149" s="18" t="s">
        <v>95</v>
      </c>
      <c r="F6149" s="18" t="str">
        <f t="shared" si="193"/>
        <v>Eversource_WMA-Retail Basic Service Rate-44013</v>
      </c>
      <c r="G6149" s="11" t="s">
        <v>131</v>
      </c>
      <c r="H6149" s="11" t="s">
        <v>54</v>
      </c>
      <c r="I6149" s="11" t="s">
        <v>170</v>
      </c>
      <c r="J6149" s="11" t="s">
        <v>65</v>
      </c>
      <c r="K6149" s="11" t="str">
        <f>IFERROR(INDEX('EDC Component Dictionary'!$C$5:$C$37,MATCH('Rates Database'!J6149,'EDC Component Dictionary'!$B$5:$B$37,0)), "Energy Supply")</f>
        <v>Energy Supply</v>
      </c>
      <c r="L6149" s="12">
        <v>9.0200000000000002E-2</v>
      </c>
      <c r="M6149" s="12"/>
    </row>
    <row r="6150" spans="1:13" x14ac:dyDescent="0.3">
      <c r="A6150" s="18">
        <v>6148</v>
      </c>
      <c r="B6150" s="18">
        <f t="shared" si="192"/>
        <v>2020</v>
      </c>
      <c r="C6150" s="17">
        <v>43983</v>
      </c>
      <c r="D6150" s="18" t="s">
        <v>130</v>
      </c>
      <c r="E6150" s="18" t="s">
        <v>95</v>
      </c>
      <c r="F6150" s="18" t="str">
        <f t="shared" si="193"/>
        <v>Eversource_WMA-Retail Basic Service Rate-43983</v>
      </c>
      <c r="G6150" s="11" t="s">
        <v>131</v>
      </c>
      <c r="H6150" s="11" t="s">
        <v>54</v>
      </c>
      <c r="I6150" s="11" t="s">
        <v>170</v>
      </c>
      <c r="J6150" s="11" t="s">
        <v>65</v>
      </c>
      <c r="K6150" s="11" t="str">
        <f>IFERROR(INDEX('EDC Component Dictionary'!$C$5:$C$37,MATCH('Rates Database'!J6150,'EDC Component Dictionary'!$B$5:$B$37,0)), "Energy Supply")</f>
        <v>Energy Supply</v>
      </c>
      <c r="L6150" s="12">
        <v>0.11666</v>
      </c>
      <c r="M6150" s="12"/>
    </row>
    <row r="6151" spans="1:13" x14ac:dyDescent="0.3">
      <c r="A6151" s="18">
        <v>6149</v>
      </c>
      <c r="B6151" s="18">
        <f t="shared" si="192"/>
        <v>2020</v>
      </c>
      <c r="C6151" s="17">
        <v>43952</v>
      </c>
      <c r="D6151" s="18" t="s">
        <v>130</v>
      </c>
      <c r="E6151" s="18" t="s">
        <v>95</v>
      </c>
      <c r="F6151" s="18" t="str">
        <f t="shared" si="193"/>
        <v>Eversource_WMA-Retail Basic Service Rate-43952</v>
      </c>
      <c r="G6151" s="11" t="s">
        <v>131</v>
      </c>
      <c r="H6151" s="11" t="s">
        <v>54</v>
      </c>
      <c r="I6151" s="11" t="s">
        <v>170</v>
      </c>
      <c r="J6151" s="11" t="s">
        <v>65</v>
      </c>
      <c r="K6151" s="11" t="str">
        <f>IFERROR(INDEX('EDC Component Dictionary'!$C$5:$C$37,MATCH('Rates Database'!J6151,'EDC Component Dictionary'!$B$5:$B$37,0)), "Energy Supply")</f>
        <v>Energy Supply</v>
      </c>
      <c r="L6151" s="12">
        <v>0.11666</v>
      </c>
      <c r="M6151" s="12"/>
    </row>
    <row r="6152" spans="1:13" x14ac:dyDescent="0.3">
      <c r="A6152" s="18">
        <v>6150</v>
      </c>
      <c r="B6152" s="18">
        <f t="shared" si="192"/>
        <v>2020</v>
      </c>
      <c r="C6152" s="17">
        <v>43922</v>
      </c>
      <c r="D6152" s="18" t="s">
        <v>130</v>
      </c>
      <c r="E6152" s="18" t="s">
        <v>95</v>
      </c>
      <c r="F6152" s="18" t="str">
        <f t="shared" si="193"/>
        <v>Eversource_WMA-Retail Basic Service Rate-43922</v>
      </c>
      <c r="G6152" s="11" t="s">
        <v>131</v>
      </c>
      <c r="H6152" s="11" t="s">
        <v>54</v>
      </c>
      <c r="I6152" s="11" t="s">
        <v>170</v>
      </c>
      <c r="J6152" s="11" t="s">
        <v>65</v>
      </c>
      <c r="K6152" s="11" t="str">
        <f>IFERROR(INDEX('EDC Component Dictionary'!$C$5:$C$37,MATCH('Rates Database'!J6152,'EDC Component Dictionary'!$B$5:$B$37,0)), "Energy Supply")</f>
        <v>Energy Supply</v>
      </c>
      <c r="L6152" s="12">
        <v>0.11666</v>
      </c>
      <c r="M6152" s="12"/>
    </row>
    <row r="6153" spans="1:13" x14ac:dyDescent="0.3">
      <c r="A6153" s="18">
        <v>6151</v>
      </c>
      <c r="B6153" s="18">
        <f t="shared" si="192"/>
        <v>2020</v>
      </c>
      <c r="C6153" s="17">
        <v>43891</v>
      </c>
      <c r="D6153" s="18" t="s">
        <v>130</v>
      </c>
      <c r="E6153" s="18" t="s">
        <v>95</v>
      </c>
      <c r="F6153" s="18" t="str">
        <f t="shared" si="193"/>
        <v>Eversource_WMA-Retail Basic Service Rate-43891</v>
      </c>
      <c r="G6153" s="11" t="s">
        <v>131</v>
      </c>
      <c r="H6153" s="11" t="s">
        <v>54</v>
      </c>
      <c r="I6153" s="11" t="s">
        <v>170</v>
      </c>
      <c r="J6153" s="11" t="s">
        <v>65</v>
      </c>
      <c r="K6153" s="11" t="str">
        <f>IFERROR(INDEX('EDC Component Dictionary'!$C$5:$C$37,MATCH('Rates Database'!J6153,'EDC Component Dictionary'!$B$5:$B$37,0)), "Energy Supply")</f>
        <v>Energy Supply</v>
      </c>
      <c r="L6153" s="12">
        <v>0.11666</v>
      </c>
      <c r="M6153" s="12"/>
    </row>
    <row r="6154" spans="1:13" x14ac:dyDescent="0.3">
      <c r="A6154" s="18">
        <v>6152</v>
      </c>
      <c r="B6154" s="18">
        <f t="shared" si="192"/>
        <v>2020</v>
      </c>
      <c r="C6154" s="17">
        <v>43862</v>
      </c>
      <c r="D6154" s="18" t="s">
        <v>130</v>
      </c>
      <c r="E6154" s="18" t="s">
        <v>95</v>
      </c>
      <c r="F6154" s="18" t="str">
        <f t="shared" si="193"/>
        <v>Eversource_WMA-Retail Basic Service Rate-43862</v>
      </c>
      <c r="G6154" s="11" t="s">
        <v>131</v>
      </c>
      <c r="H6154" s="11" t="s">
        <v>54</v>
      </c>
      <c r="I6154" s="11" t="s">
        <v>170</v>
      </c>
      <c r="J6154" s="11" t="s">
        <v>65</v>
      </c>
      <c r="K6154" s="11" t="str">
        <f>IFERROR(INDEX('EDC Component Dictionary'!$C$5:$C$37,MATCH('Rates Database'!J6154,'EDC Component Dictionary'!$B$5:$B$37,0)), "Energy Supply")</f>
        <v>Energy Supply</v>
      </c>
      <c r="L6154" s="12">
        <v>0.11666</v>
      </c>
      <c r="M6154" s="12"/>
    </row>
    <row r="6155" spans="1:13" x14ac:dyDescent="0.3">
      <c r="A6155" s="18">
        <v>6153</v>
      </c>
      <c r="B6155" s="18">
        <f t="shared" si="192"/>
        <v>2020</v>
      </c>
      <c r="C6155" s="17">
        <v>43831</v>
      </c>
      <c r="D6155" s="18" t="s">
        <v>130</v>
      </c>
      <c r="E6155" s="18" t="s">
        <v>95</v>
      </c>
      <c r="F6155" s="18" t="str">
        <f t="shared" si="193"/>
        <v>Eversource_WMA-Retail Basic Service Rate-43831</v>
      </c>
      <c r="G6155" s="11" t="s">
        <v>131</v>
      </c>
      <c r="H6155" s="11" t="s">
        <v>54</v>
      </c>
      <c r="I6155" s="11" t="s">
        <v>170</v>
      </c>
      <c r="J6155" s="11" t="s">
        <v>65</v>
      </c>
      <c r="K6155" s="11" t="str">
        <f>IFERROR(INDEX('EDC Component Dictionary'!$C$5:$C$37,MATCH('Rates Database'!J6155,'EDC Component Dictionary'!$B$5:$B$37,0)), "Energy Supply")</f>
        <v>Energy Supply</v>
      </c>
      <c r="L6155" s="12">
        <v>0.11666</v>
      </c>
      <c r="M6155" s="12"/>
    </row>
    <row r="6156" spans="1:13" x14ac:dyDescent="0.3">
      <c r="A6156" s="18">
        <v>6154</v>
      </c>
      <c r="B6156" s="18">
        <f t="shared" si="192"/>
        <v>2019</v>
      </c>
      <c r="C6156" s="17">
        <v>43800</v>
      </c>
      <c r="D6156" s="18" t="s">
        <v>130</v>
      </c>
      <c r="E6156" s="18" t="s">
        <v>95</v>
      </c>
      <c r="F6156" s="18" t="str">
        <f t="shared" si="193"/>
        <v>Eversource_WMA-Retail Basic Service Rate-43800</v>
      </c>
      <c r="G6156" s="11" t="s">
        <v>131</v>
      </c>
      <c r="H6156" s="11" t="s">
        <v>54</v>
      </c>
      <c r="I6156" s="11" t="s">
        <v>170</v>
      </c>
      <c r="J6156" s="11" t="s">
        <v>65</v>
      </c>
      <c r="K6156" s="11" t="str">
        <f>IFERROR(INDEX('EDC Component Dictionary'!$C$5:$C$37,MATCH('Rates Database'!J6156,'EDC Component Dictionary'!$B$5:$B$37,0)), "Energy Supply")</f>
        <v>Energy Supply</v>
      </c>
      <c r="L6156" s="12">
        <v>9.851E-2</v>
      </c>
      <c r="M6156" s="12"/>
    </row>
    <row r="6157" spans="1:13" x14ac:dyDescent="0.3">
      <c r="A6157" s="18">
        <v>6155</v>
      </c>
      <c r="B6157" s="18">
        <f t="shared" si="192"/>
        <v>2019</v>
      </c>
      <c r="C6157" s="17">
        <v>43770</v>
      </c>
      <c r="D6157" s="18" t="s">
        <v>130</v>
      </c>
      <c r="E6157" s="18" t="s">
        <v>95</v>
      </c>
      <c r="F6157" s="18" t="str">
        <f t="shared" si="193"/>
        <v>Eversource_WMA-Retail Basic Service Rate-43770</v>
      </c>
      <c r="G6157" s="11" t="s">
        <v>131</v>
      </c>
      <c r="H6157" s="11" t="s">
        <v>54</v>
      </c>
      <c r="I6157" s="11" t="s">
        <v>170</v>
      </c>
      <c r="J6157" s="11" t="s">
        <v>65</v>
      </c>
      <c r="K6157" s="11" t="str">
        <f>IFERROR(INDEX('EDC Component Dictionary'!$C$5:$C$37,MATCH('Rates Database'!J6157,'EDC Component Dictionary'!$B$5:$B$37,0)), "Energy Supply")</f>
        <v>Energy Supply</v>
      </c>
      <c r="L6157" s="12">
        <v>9.851E-2</v>
      </c>
      <c r="M6157" s="12"/>
    </row>
    <row r="6158" spans="1:13" x14ac:dyDescent="0.3">
      <c r="A6158" s="18">
        <v>6156</v>
      </c>
      <c r="B6158" s="18">
        <f t="shared" si="192"/>
        <v>2019</v>
      </c>
      <c r="C6158" s="17">
        <v>43739</v>
      </c>
      <c r="D6158" s="18" t="s">
        <v>130</v>
      </c>
      <c r="E6158" s="18" t="s">
        <v>95</v>
      </c>
      <c r="F6158" s="18" t="str">
        <f t="shared" si="193"/>
        <v>Eversource_WMA-Retail Basic Service Rate-43739</v>
      </c>
      <c r="G6158" s="11" t="s">
        <v>131</v>
      </c>
      <c r="H6158" s="11" t="s">
        <v>54</v>
      </c>
      <c r="I6158" s="11" t="s">
        <v>170</v>
      </c>
      <c r="J6158" s="11" t="s">
        <v>65</v>
      </c>
      <c r="K6158" s="11" t="str">
        <f>IFERROR(INDEX('EDC Component Dictionary'!$C$5:$C$37,MATCH('Rates Database'!J6158,'EDC Component Dictionary'!$B$5:$B$37,0)), "Energy Supply")</f>
        <v>Energy Supply</v>
      </c>
      <c r="L6158" s="12">
        <v>9.851E-2</v>
      </c>
      <c r="M6158" s="12"/>
    </row>
    <row r="6159" spans="1:13" x14ac:dyDescent="0.3">
      <c r="A6159" s="18">
        <v>6157</v>
      </c>
      <c r="B6159" s="18">
        <f t="shared" si="192"/>
        <v>2019</v>
      </c>
      <c r="C6159" s="17">
        <v>43709</v>
      </c>
      <c r="D6159" s="18" t="s">
        <v>130</v>
      </c>
      <c r="E6159" s="18" t="s">
        <v>95</v>
      </c>
      <c r="F6159" s="18" t="str">
        <f t="shared" si="193"/>
        <v>Eversource_WMA-Retail Basic Service Rate-43709</v>
      </c>
      <c r="G6159" s="11" t="s">
        <v>131</v>
      </c>
      <c r="H6159" s="11" t="s">
        <v>54</v>
      </c>
      <c r="I6159" s="11" t="s">
        <v>170</v>
      </c>
      <c r="J6159" s="11" t="s">
        <v>65</v>
      </c>
      <c r="K6159" s="11" t="str">
        <f>IFERROR(INDEX('EDC Component Dictionary'!$C$5:$C$37,MATCH('Rates Database'!J6159,'EDC Component Dictionary'!$B$5:$B$37,0)), "Energy Supply")</f>
        <v>Energy Supply</v>
      </c>
      <c r="L6159" s="12">
        <v>9.851E-2</v>
      </c>
      <c r="M6159" s="12"/>
    </row>
    <row r="6160" spans="1:13" x14ac:dyDescent="0.3">
      <c r="A6160" s="18">
        <v>6158</v>
      </c>
      <c r="B6160" s="18">
        <f t="shared" si="192"/>
        <v>2019</v>
      </c>
      <c r="C6160" s="17">
        <v>43678</v>
      </c>
      <c r="D6160" s="18" t="s">
        <v>130</v>
      </c>
      <c r="E6160" s="18" t="s">
        <v>95</v>
      </c>
      <c r="F6160" s="18" t="str">
        <f t="shared" si="193"/>
        <v>Eversource_WMA-Retail Basic Service Rate-43678</v>
      </c>
      <c r="G6160" s="11" t="s">
        <v>131</v>
      </c>
      <c r="H6160" s="11" t="s">
        <v>54</v>
      </c>
      <c r="I6160" s="11" t="s">
        <v>170</v>
      </c>
      <c r="J6160" s="11" t="s">
        <v>65</v>
      </c>
      <c r="K6160" s="11" t="str">
        <f>IFERROR(INDEX('EDC Component Dictionary'!$C$5:$C$37,MATCH('Rates Database'!J6160,'EDC Component Dictionary'!$B$5:$B$37,0)), "Energy Supply")</f>
        <v>Energy Supply</v>
      </c>
      <c r="L6160" s="12">
        <v>9.851E-2</v>
      </c>
      <c r="M6160" s="12"/>
    </row>
    <row r="6161" spans="1:13" x14ac:dyDescent="0.3">
      <c r="A6161" s="18">
        <v>6159</v>
      </c>
      <c r="B6161" s="18">
        <f t="shared" si="192"/>
        <v>2019</v>
      </c>
      <c r="C6161" s="17">
        <v>43647</v>
      </c>
      <c r="D6161" s="18" t="s">
        <v>130</v>
      </c>
      <c r="E6161" s="18" t="s">
        <v>95</v>
      </c>
      <c r="F6161" s="18" t="str">
        <f t="shared" si="193"/>
        <v>Eversource_WMA-Retail Basic Service Rate-43647</v>
      </c>
      <c r="G6161" s="11" t="s">
        <v>131</v>
      </c>
      <c r="H6161" s="11" t="s">
        <v>54</v>
      </c>
      <c r="I6161" s="11" t="s">
        <v>170</v>
      </c>
      <c r="J6161" s="11" t="s">
        <v>65</v>
      </c>
      <c r="K6161" s="11" t="str">
        <f>IFERROR(INDEX('EDC Component Dictionary'!$C$5:$C$37,MATCH('Rates Database'!J6161,'EDC Component Dictionary'!$B$5:$B$37,0)), "Energy Supply")</f>
        <v>Energy Supply</v>
      </c>
      <c r="L6161" s="12">
        <v>9.851E-2</v>
      </c>
      <c r="M6161" s="12"/>
    </row>
    <row r="6162" spans="1:13" x14ac:dyDescent="0.3">
      <c r="A6162" s="18">
        <v>6160</v>
      </c>
      <c r="B6162" s="18">
        <f t="shared" si="192"/>
        <v>2019</v>
      </c>
      <c r="C6162" s="17">
        <v>43617</v>
      </c>
      <c r="D6162" s="18" t="s">
        <v>130</v>
      </c>
      <c r="E6162" s="18" t="s">
        <v>95</v>
      </c>
      <c r="F6162" s="18" t="str">
        <f t="shared" si="193"/>
        <v>Eversource_WMA-Retail Basic Service Rate-43617</v>
      </c>
      <c r="G6162" s="11" t="s">
        <v>131</v>
      </c>
      <c r="H6162" s="11" t="s">
        <v>54</v>
      </c>
      <c r="I6162" s="11" t="s">
        <v>170</v>
      </c>
      <c r="J6162" s="11" t="s">
        <v>65</v>
      </c>
      <c r="K6162" s="11" t="str">
        <f>IFERROR(INDEX('EDC Component Dictionary'!$C$5:$C$37,MATCH('Rates Database'!J6162,'EDC Component Dictionary'!$B$5:$B$37,0)), "Energy Supply")</f>
        <v>Energy Supply</v>
      </c>
      <c r="L6162" s="12">
        <v>0.11677999999999999</v>
      </c>
      <c r="M6162" s="12"/>
    </row>
    <row r="6163" spans="1:13" x14ac:dyDescent="0.3">
      <c r="A6163" s="18">
        <v>6161</v>
      </c>
      <c r="B6163" s="18">
        <f t="shared" si="192"/>
        <v>2019</v>
      </c>
      <c r="C6163" s="17">
        <v>43586</v>
      </c>
      <c r="D6163" s="18" t="s">
        <v>130</v>
      </c>
      <c r="E6163" s="18" t="s">
        <v>95</v>
      </c>
      <c r="F6163" s="18" t="str">
        <f t="shared" si="193"/>
        <v>Eversource_WMA-Retail Basic Service Rate-43586</v>
      </c>
      <c r="G6163" s="11" t="s">
        <v>131</v>
      </c>
      <c r="H6163" s="11" t="s">
        <v>54</v>
      </c>
      <c r="I6163" s="11" t="s">
        <v>170</v>
      </c>
      <c r="J6163" s="11" t="s">
        <v>65</v>
      </c>
      <c r="K6163" s="11" t="str">
        <f>IFERROR(INDEX('EDC Component Dictionary'!$C$5:$C$37,MATCH('Rates Database'!J6163,'EDC Component Dictionary'!$B$5:$B$37,0)), "Energy Supply")</f>
        <v>Energy Supply</v>
      </c>
      <c r="L6163" s="12">
        <v>0.11677999999999999</v>
      </c>
      <c r="M6163" s="12"/>
    </row>
    <row r="6164" spans="1:13" x14ac:dyDescent="0.3">
      <c r="A6164" s="18">
        <v>6162</v>
      </c>
      <c r="B6164" s="18">
        <f t="shared" si="192"/>
        <v>2019</v>
      </c>
      <c r="C6164" s="17">
        <v>43556</v>
      </c>
      <c r="D6164" s="18" t="s">
        <v>130</v>
      </c>
      <c r="E6164" s="18" t="s">
        <v>95</v>
      </c>
      <c r="F6164" s="18" t="str">
        <f t="shared" si="193"/>
        <v>Eversource_WMA-Retail Basic Service Rate-43556</v>
      </c>
      <c r="G6164" s="11" t="s">
        <v>131</v>
      </c>
      <c r="H6164" s="11" t="s">
        <v>54</v>
      </c>
      <c r="I6164" s="11" t="s">
        <v>170</v>
      </c>
      <c r="J6164" s="11" t="s">
        <v>65</v>
      </c>
      <c r="K6164" s="11" t="str">
        <f>IFERROR(INDEX('EDC Component Dictionary'!$C$5:$C$37,MATCH('Rates Database'!J6164,'EDC Component Dictionary'!$B$5:$B$37,0)), "Energy Supply")</f>
        <v>Energy Supply</v>
      </c>
      <c r="L6164" s="12">
        <v>0.11677999999999999</v>
      </c>
      <c r="M6164" s="12"/>
    </row>
    <row r="6165" spans="1:13" x14ac:dyDescent="0.3">
      <c r="A6165" s="18">
        <v>6163</v>
      </c>
      <c r="B6165" s="18">
        <f t="shared" si="192"/>
        <v>2019</v>
      </c>
      <c r="C6165" s="17">
        <v>43525</v>
      </c>
      <c r="D6165" s="18" t="s">
        <v>130</v>
      </c>
      <c r="E6165" s="18" t="s">
        <v>95</v>
      </c>
      <c r="F6165" s="18" t="str">
        <f t="shared" si="193"/>
        <v>Eversource_WMA-Retail Basic Service Rate-43525</v>
      </c>
      <c r="G6165" s="11" t="s">
        <v>131</v>
      </c>
      <c r="H6165" s="11" t="s">
        <v>54</v>
      </c>
      <c r="I6165" s="11" t="s">
        <v>170</v>
      </c>
      <c r="J6165" s="11" t="s">
        <v>65</v>
      </c>
      <c r="K6165" s="11" t="str">
        <f>IFERROR(INDEX('EDC Component Dictionary'!$C$5:$C$37,MATCH('Rates Database'!J6165,'EDC Component Dictionary'!$B$5:$B$37,0)), "Energy Supply")</f>
        <v>Energy Supply</v>
      </c>
      <c r="L6165" s="12">
        <v>0.11677999999999999</v>
      </c>
      <c r="M6165" s="12"/>
    </row>
    <row r="6166" spans="1:13" x14ac:dyDescent="0.3">
      <c r="A6166" s="18">
        <v>6164</v>
      </c>
      <c r="B6166" s="18">
        <f t="shared" si="192"/>
        <v>2019</v>
      </c>
      <c r="C6166" s="17">
        <v>43497</v>
      </c>
      <c r="D6166" s="18" t="s">
        <v>130</v>
      </c>
      <c r="E6166" s="18" t="s">
        <v>95</v>
      </c>
      <c r="F6166" s="18" t="str">
        <f t="shared" si="193"/>
        <v>Eversource_WMA-Retail Basic Service Rate-43497</v>
      </c>
      <c r="G6166" s="11" t="s">
        <v>131</v>
      </c>
      <c r="H6166" s="11" t="s">
        <v>54</v>
      </c>
      <c r="I6166" s="11" t="s">
        <v>170</v>
      </c>
      <c r="J6166" s="11" t="s">
        <v>65</v>
      </c>
      <c r="K6166" s="11" t="str">
        <f>IFERROR(INDEX('EDC Component Dictionary'!$C$5:$C$37,MATCH('Rates Database'!J6166,'EDC Component Dictionary'!$B$5:$B$37,0)), "Energy Supply")</f>
        <v>Energy Supply</v>
      </c>
      <c r="L6166" s="12">
        <v>0.11677999999999999</v>
      </c>
      <c r="M6166" s="12"/>
    </row>
    <row r="6167" spans="1:13" x14ac:dyDescent="0.3">
      <c r="A6167" s="18">
        <v>6165</v>
      </c>
      <c r="B6167" s="18">
        <f t="shared" si="192"/>
        <v>2019</v>
      </c>
      <c r="C6167" s="17">
        <v>43466</v>
      </c>
      <c r="D6167" s="18" t="s">
        <v>130</v>
      </c>
      <c r="E6167" s="18" t="s">
        <v>95</v>
      </c>
      <c r="F6167" s="18" t="str">
        <f t="shared" si="193"/>
        <v>Eversource_WMA-Retail Basic Service Rate-43466</v>
      </c>
      <c r="G6167" s="11" t="s">
        <v>131</v>
      </c>
      <c r="H6167" s="11" t="s">
        <v>54</v>
      </c>
      <c r="I6167" s="11" t="s">
        <v>170</v>
      </c>
      <c r="J6167" s="11" t="s">
        <v>65</v>
      </c>
      <c r="K6167" s="11" t="str">
        <f>IFERROR(INDEX('EDC Component Dictionary'!$C$5:$C$37,MATCH('Rates Database'!J6167,'EDC Component Dictionary'!$B$5:$B$37,0)), "Energy Supply")</f>
        <v>Energy Supply</v>
      </c>
      <c r="L6167" s="12">
        <v>0.11677999999999999</v>
      </c>
      <c r="M6167" s="12"/>
    </row>
    <row r="6168" spans="1:13" x14ac:dyDescent="0.3">
      <c r="A6168" s="18">
        <v>6166</v>
      </c>
      <c r="B6168" s="18">
        <f t="shared" si="192"/>
        <v>2023</v>
      </c>
      <c r="C6168" s="17">
        <v>45261</v>
      </c>
      <c r="D6168" s="18" t="s">
        <v>130</v>
      </c>
      <c r="E6168" s="18" t="s">
        <v>36</v>
      </c>
      <c r="F6168" s="18" t="str">
        <f t="shared" si="193"/>
        <v>Unitil-Retail Basic Service Rate-45261</v>
      </c>
      <c r="G6168" s="11" t="s">
        <v>131</v>
      </c>
      <c r="H6168" s="11" t="s">
        <v>54</v>
      </c>
      <c r="I6168" s="11" t="s">
        <v>170</v>
      </c>
      <c r="J6168" s="11" t="s">
        <v>65</v>
      </c>
      <c r="K6168" s="11" t="str">
        <f>IFERROR(INDEX('EDC Component Dictionary'!$C$5:$C$37,MATCH('Rates Database'!J6168,'EDC Component Dictionary'!$B$5:$B$37,0)), "Energy Supply")</f>
        <v>Energy Supply</v>
      </c>
      <c r="L6168" s="12">
        <v>0.21206</v>
      </c>
      <c r="M6168" s="12"/>
    </row>
    <row r="6169" spans="1:13" x14ac:dyDescent="0.3">
      <c r="A6169" s="18">
        <v>6167</v>
      </c>
      <c r="B6169" s="18">
        <f t="shared" si="192"/>
        <v>2023</v>
      </c>
      <c r="C6169" s="17">
        <v>45231</v>
      </c>
      <c r="D6169" s="18" t="s">
        <v>130</v>
      </c>
      <c r="E6169" s="18" t="s">
        <v>36</v>
      </c>
      <c r="F6169" s="18" t="str">
        <f t="shared" si="193"/>
        <v>Unitil-Retail Basic Service Rate-45231</v>
      </c>
      <c r="G6169" s="11" t="s">
        <v>131</v>
      </c>
      <c r="H6169" s="11" t="s">
        <v>54</v>
      </c>
      <c r="I6169" s="11" t="s">
        <v>170</v>
      </c>
      <c r="J6169" s="11" t="s">
        <v>65</v>
      </c>
      <c r="K6169" s="11" t="str">
        <f>IFERROR(INDEX('EDC Component Dictionary'!$C$5:$C$37,MATCH('Rates Database'!J6169,'EDC Component Dictionary'!$B$5:$B$37,0)), "Energy Supply")</f>
        <v>Energy Supply</v>
      </c>
      <c r="L6169" s="12">
        <v>0.21206</v>
      </c>
      <c r="M6169" s="12"/>
    </row>
    <row r="6170" spans="1:13" x14ac:dyDescent="0.3">
      <c r="A6170" s="18">
        <v>6168</v>
      </c>
      <c r="B6170" s="18">
        <f t="shared" si="192"/>
        <v>2023</v>
      </c>
      <c r="C6170" s="17">
        <v>45200</v>
      </c>
      <c r="D6170" s="18" t="s">
        <v>130</v>
      </c>
      <c r="E6170" s="18" t="s">
        <v>36</v>
      </c>
      <c r="F6170" s="18" t="str">
        <f t="shared" si="193"/>
        <v>Unitil-Retail Basic Service Rate-45200</v>
      </c>
      <c r="G6170" s="11" t="s">
        <v>131</v>
      </c>
      <c r="H6170" s="11" t="s">
        <v>54</v>
      </c>
      <c r="I6170" s="11" t="s">
        <v>170</v>
      </c>
      <c r="J6170" s="11" t="s">
        <v>65</v>
      </c>
      <c r="K6170" s="11" t="str">
        <f>IFERROR(INDEX('EDC Component Dictionary'!$C$5:$C$37,MATCH('Rates Database'!J6170,'EDC Component Dictionary'!$B$5:$B$37,0)), "Energy Supply")</f>
        <v>Energy Supply</v>
      </c>
      <c r="L6170" s="12">
        <v>0.21206</v>
      </c>
      <c r="M6170" s="12"/>
    </row>
    <row r="6171" spans="1:13" x14ac:dyDescent="0.3">
      <c r="A6171" s="18">
        <v>6169</v>
      </c>
      <c r="B6171" s="18">
        <f t="shared" si="192"/>
        <v>2023</v>
      </c>
      <c r="C6171" s="17">
        <v>45170</v>
      </c>
      <c r="D6171" s="18" t="s">
        <v>130</v>
      </c>
      <c r="E6171" s="18" t="s">
        <v>36</v>
      </c>
      <c r="F6171" s="18" t="str">
        <f t="shared" si="193"/>
        <v>Unitil-Retail Basic Service Rate-45170</v>
      </c>
      <c r="G6171" s="11" t="s">
        <v>131</v>
      </c>
      <c r="H6171" s="11" t="s">
        <v>54</v>
      </c>
      <c r="I6171" s="11" t="s">
        <v>170</v>
      </c>
      <c r="J6171" s="11" t="s">
        <v>65</v>
      </c>
      <c r="K6171" s="11" t="str">
        <f>IFERROR(INDEX('EDC Component Dictionary'!$C$5:$C$37,MATCH('Rates Database'!J6171,'EDC Component Dictionary'!$B$5:$B$37,0)), "Energy Supply")</f>
        <v>Energy Supply</v>
      </c>
      <c r="L6171" s="12">
        <v>0.21206</v>
      </c>
      <c r="M6171" s="12"/>
    </row>
    <row r="6172" spans="1:13" x14ac:dyDescent="0.3">
      <c r="A6172" s="18">
        <v>6170</v>
      </c>
      <c r="B6172" s="18">
        <f t="shared" si="192"/>
        <v>2023</v>
      </c>
      <c r="C6172" s="17">
        <v>45139</v>
      </c>
      <c r="D6172" s="18" t="s">
        <v>130</v>
      </c>
      <c r="E6172" s="18" t="s">
        <v>36</v>
      </c>
      <c r="F6172" s="18" t="str">
        <f t="shared" si="193"/>
        <v>Unitil-Retail Basic Service Rate-45139</v>
      </c>
      <c r="G6172" s="11" t="s">
        <v>131</v>
      </c>
      <c r="H6172" s="11" t="s">
        <v>54</v>
      </c>
      <c r="I6172" s="11" t="s">
        <v>170</v>
      </c>
      <c r="J6172" s="11" t="s">
        <v>65</v>
      </c>
      <c r="K6172" s="11" t="str">
        <f>IFERROR(INDEX('EDC Component Dictionary'!$C$5:$C$37,MATCH('Rates Database'!J6172,'EDC Component Dictionary'!$B$5:$B$37,0)), "Energy Supply")</f>
        <v>Energy Supply</v>
      </c>
      <c r="L6172" s="12">
        <v>0.21206</v>
      </c>
      <c r="M6172" s="12"/>
    </row>
    <row r="6173" spans="1:13" x14ac:dyDescent="0.3">
      <c r="A6173" s="18">
        <v>6171</v>
      </c>
      <c r="B6173" s="18">
        <f t="shared" si="192"/>
        <v>2023</v>
      </c>
      <c r="C6173" s="17">
        <v>45108</v>
      </c>
      <c r="D6173" s="18" t="s">
        <v>130</v>
      </c>
      <c r="E6173" s="18" t="s">
        <v>36</v>
      </c>
      <c r="F6173" s="18" t="str">
        <f t="shared" si="193"/>
        <v>Unitil-Retail Basic Service Rate-45108</v>
      </c>
      <c r="G6173" s="11" t="s">
        <v>131</v>
      </c>
      <c r="H6173" s="11" t="s">
        <v>54</v>
      </c>
      <c r="I6173" s="11" t="s">
        <v>170</v>
      </c>
      <c r="J6173" s="11" t="s">
        <v>65</v>
      </c>
      <c r="K6173" s="11" t="str">
        <f>IFERROR(INDEX('EDC Component Dictionary'!$C$5:$C$37,MATCH('Rates Database'!J6173,'EDC Component Dictionary'!$B$5:$B$37,0)), "Energy Supply")</f>
        <v>Energy Supply</v>
      </c>
      <c r="L6173" s="12">
        <v>0.21429000000000001</v>
      </c>
      <c r="M6173" s="12"/>
    </row>
    <row r="6174" spans="1:13" x14ac:dyDescent="0.3">
      <c r="A6174" s="18">
        <v>6172</v>
      </c>
      <c r="B6174" s="18">
        <f t="shared" si="192"/>
        <v>2023</v>
      </c>
      <c r="C6174" s="17">
        <v>45078</v>
      </c>
      <c r="D6174" s="18" t="s">
        <v>130</v>
      </c>
      <c r="E6174" s="18" t="s">
        <v>36</v>
      </c>
      <c r="F6174" s="18" t="str">
        <f t="shared" si="193"/>
        <v>Unitil-Retail Basic Service Rate-45078</v>
      </c>
      <c r="G6174" s="11" t="s">
        <v>131</v>
      </c>
      <c r="H6174" s="11" t="s">
        <v>54</v>
      </c>
      <c r="I6174" s="11" t="s">
        <v>170</v>
      </c>
      <c r="J6174" s="11" t="s">
        <v>65</v>
      </c>
      <c r="K6174" s="11" t="str">
        <f>IFERROR(INDEX('EDC Component Dictionary'!$C$5:$C$37,MATCH('Rates Database'!J6174,'EDC Component Dictionary'!$B$5:$B$37,0)), "Energy Supply")</f>
        <v>Energy Supply</v>
      </c>
      <c r="L6174" s="12">
        <v>0.21429000000000001</v>
      </c>
      <c r="M6174" s="12"/>
    </row>
    <row r="6175" spans="1:13" x14ac:dyDescent="0.3">
      <c r="A6175" s="18">
        <v>6173</v>
      </c>
      <c r="B6175" s="18">
        <f t="shared" si="192"/>
        <v>2023</v>
      </c>
      <c r="C6175" s="17">
        <v>45047</v>
      </c>
      <c r="D6175" s="18" t="s">
        <v>130</v>
      </c>
      <c r="E6175" s="18" t="s">
        <v>36</v>
      </c>
      <c r="F6175" s="18" t="str">
        <f t="shared" si="193"/>
        <v>Unitil-Retail Basic Service Rate-45047</v>
      </c>
      <c r="G6175" s="11" t="s">
        <v>131</v>
      </c>
      <c r="H6175" s="11" t="s">
        <v>54</v>
      </c>
      <c r="I6175" s="11" t="s">
        <v>170</v>
      </c>
      <c r="J6175" s="11" t="s">
        <v>65</v>
      </c>
      <c r="K6175" s="11" t="str">
        <f>IFERROR(INDEX('EDC Component Dictionary'!$C$5:$C$37,MATCH('Rates Database'!J6175,'EDC Component Dictionary'!$B$5:$B$37,0)), "Energy Supply")</f>
        <v>Energy Supply</v>
      </c>
      <c r="L6175" s="12">
        <v>0.21429000000000001</v>
      </c>
      <c r="M6175" s="12"/>
    </row>
    <row r="6176" spans="1:13" x14ac:dyDescent="0.3">
      <c r="A6176" s="18">
        <v>6174</v>
      </c>
      <c r="B6176" s="18">
        <f t="shared" si="192"/>
        <v>2023</v>
      </c>
      <c r="C6176" s="17">
        <v>45017</v>
      </c>
      <c r="D6176" s="18" t="s">
        <v>130</v>
      </c>
      <c r="E6176" s="18" t="s">
        <v>36</v>
      </c>
      <c r="F6176" s="18" t="str">
        <f t="shared" si="193"/>
        <v>Unitil-Retail Basic Service Rate-45017</v>
      </c>
      <c r="G6176" s="11" t="s">
        <v>131</v>
      </c>
      <c r="H6176" s="11" t="s">
        <v>54</v>
      </c>
      <c r="I6176" s="11" t="s">
        <v>170</v>
      </c>
      <c r="J6176" s="11" t="s">
        <v>65</v>
      </c>
      <c r="K6176" s="11" t="str">
        <f>IFERROR(INDEX('EDC Component Dictionary'!$C$5:$C$37,MATCH('Rates Database'!J6176,'EDC Component Dictionary'!$B$5:$B$37,0)), "Energy Supply")</f>
        <v>Energy Supply</v>
      </c>
      <c r="L6176" s="12">
        <v>0.21429000000000001</v>
      </c>
      <c r="M6176" s="12"/>
    </row>
    <row r="6177" spans="1:13" x14ac:dyDescent="0.3">
      <c r="A6177" s="18">
        <v>6175</v>
      </c>
      <c r="B6177" s="18">
        <f t="shared" si="192"/>
        <v>2023</v>
      </c>
      <c r="C6177" s="17">
        <v>44986</v>
      </c>
      <c r="D6177" s="18" t="s">
        <v>130</v>
      </c>
      <c r="E6177" s="18" t="s">
        <v>36</v>
      </c>
      <c r="F6177" s="18" t="str">
        <f t="shared" si="193"/>
        <v>Unitil-Retail Basic Service Rate-44986</v>
      </c>
      <c r="G6177" s="11" t="s">
        <v>131</v>
      </c>
      <c r="H6177" s="11" t="s">
        <v>54</v>
      </c>
      <c r="I6177" s="11" t="s">
        <v>170</v>
      </c>
      <c r="J6177" s="11" t="s">
        <v>65</v>
      </c>
      <c r="K6177" s="11" t="str">
        <f>IFERROR(INDEX('EDC Component Dictionary'!$C$5:$C$37,MATCH('Rates Database'!J6177,'EDC Component Dictionary'!$B$5:$B$37,0)), "Energy Supply")</f>
        <v>Energy Supply</v>
      </c>
      <c r="L6177" s="12">
        <v>0.21429000000000001</v>
      </c>
      <c r="M6177" s="12"/>
    </row>
    <row r="6178" spans="1:13" x14ac:dyDescent="0.3">
      <c r="A6178" s="18">
        <v>6176</v>
      </c>
      <c r="B6178" s="18">
        <f t="shared" si="192"/>
        <v>2023</v>
      </c>
      <c r="C6178" s="17">
        <v>44958</v>
      </c>
      <c r="D6178" s="18" t="s">
        <v>130</v>
      </c>
      <c r="E6178" s="18" t="s">
        <v>36</v>
      </c>
      <c r="F6178" s="18" t="str">
        <f t="shared" si="193"/>
        <v>Unitil-Retail Basic Service Rate-44958</v>
      </c>
      <c r="G6178" s="11" t="s">
        <v>131</v>
      </c>
      <c r="H6178" s="11" t="s">
        <v>54</v>
      </c>
      <c r="I6178" s="11" t="s">
        <v>170</v>
      </c>
      <c r="J6178" s="11" t="s">
        <v>65</v>
      </c>
      <c r="K6178" s="11" t="str">
        <f>IFERROR(INDEX('EDC Component Dictionary'!$C$5:$C$37,MATCH('Rates Database'!J6178,'EDC Component Dictionary'!$B$5:$B$37,0)), "Energy Supply")</f>
        <v>Energy Supply</v>
      </c>
      <c r="L6178" s="12">
        <v>0.21429000000000001</v>
      </c>
      <c r="M6178" s="12"/>
    </row>
    <row r="6179" spans="1:13" x14ac:dyDescent="0.3">
      <c r="A6179" s="18">
        <v>6177</v>
      </c>
      <c r="B6179" s="18">
        <f t="shared" si="192"/>
        <v>2023</v>
      </c>
      <c r="C6179" s="17">
        <v>44927</v>
      </c>
      <c r="D6179" s="18" t="s">
        <v>130</v>
      </c>
      <c r="E6179" s="18" t="s">
        <v>36</v>
      </c>
      <c r="F6179" s="18" t="str">
        <f t="shared" si="193"/>
        <v>Unitil-Retail Basic Service Rate-44927</v>
      </c>
      <c r="G6179" s="11" t="s">
        <v>131</v>
      </c>
      <c r="H6179" s="11" t="s">
        <v>54</v>
      </c>
      <c r="I6179" s="11" t="s">
        <v>170</v>
      </c>
      <c r="J6179" s="11" t="s">
        <v>65</v>
      </c>
      <c r="K6179" s="11" t="str">
        <f>IFERROR(INDEX('EDC Component Dictionary'!$C$5:$C$37,MATCH('Rates Database'!J6179,'EDC Component Dictionary'!$B$5:$B$37,0)), "Energy Supply")</f>
        <v>Energy Supply</v>
      </c>
      <c r="L6179" s="12">
        <v>0.21429000000000001</v>
      </c>
      <c r="M6179" s="12"/>
    </row>
    <row r="6180" spans="1:13" x14ac:dyDescent="0.3">
      <c r="A6180" s="18">
        <v>6178</v>
      </c>
      <c r="B6180" s="18">
        <f t="shared" si="192"/>
        <v>2022</v>
      </c>
      <c r="C6180" s="17">
        <v>44896</v>
      </c>
      <c r="D6180" s="18" t="s">
        <v>130</v>
      </c>
      <c r="E6180" s="18" t="s">
        <v>36</v>
      </c>
      <c r="F6180" s="18" t="str">
        <f t="shared" si="193"/>
        <v>Unitil-Retail Basic Service Rate-44896</v>
      </c>
      <c r="G6180" s="11" t="s">
        <v>131</v>
      </c>
      <c r="H6180" s="11" t="s">
        <v>54</v>
      </c>
      <c r="I6180" s="11" t="s">
        <v>170</v>
      </c>
      <c r="J6180" s="11" t="s">
        <v>65</v>
      </c>
      <c r="K6180" s="11" t="str">
        <f>IFERROR(INDEX('EDC Component Dictionary'!$C$5:$C$37,MATCH('Rates Database'!J6180,'EDC Component Dictionary'!$B$5:$B$37,0)), "Energy Supply")</f>
        <v>Energy Supply</v>
      </c>
      <c r="L6180" s="12">
        <v>0.17859</v>
      </c>
      <c r="M6180" s="12"/>
    </row>
    <row r="6181" spans="1:13" x14ac:dyDescent="0.3">
      <c r="A6181" s="18">
        <v>6179</v>
      </c>
      <c r="B6181" s="18">
        <f t="shared" si="192"/>
        <v>2022</v>
      </c>
      <c r="C6181" s="17">
        <v>44866</v>
      </c>
      <c r="D6181" s="18" t="s">
        <v>130</v>
      </c>
      <c r="E6181" s="18" t="s">
        <v>36</v>
      </c>
      <c r="F6181" s="18" t="str">
        <f t="shared" si="193"/>
        <v>Unitil-Retail Basic Service Rate-44866</v>
      </c>
      <c r="G6181" s="11" t="s">
        <v>131</v>
      </c>
      <c r="H6181" s="11" t="s">
        <v>54</v>
      </c>
      <c r="I6181" s="11" t="s">
        <v>170</v>
      </c>
      <c r="J6181" s="11" t="s">
        <v>65</v>
      </c>
      <c r="K6181" s="11" t="str">
        <f>IFERROR(INDEX('EDC Component Dictionary'!$C$5:$C$37,MATCH('Rates Database'!J6181,'EDC Component Dictionary'!$B$5:$B$37,0)), "Energy Supply")</f>
        <v>Energy Supply</v>
      </c>
      <c r="L6181" s="12">
        <v>0.13436000000000001</v>
      </c>
      <c r="M6181" s="12"/>
    </row>
    <row r="6182" spans="1:13" x14ac:dyDescent="0.3">
      <c r="A6182" s="18">
        <v>6180</v>
      </c>
      <c r="B6182" s="18">
        <f t="shared" si="192"/>
        <v>2022</v>
      </c>
      <c r="C6182" s="17">
        <v>44835</v>
      </c>
      <c r="D6182" s="18" t="s">
        <v>130</v>
      </c>
      <c r="E6182" s="18" t="s">
        <v>36</v>
      </c>
      <c r="F6182" s="18" t="str">
        <f t="shared" si="193"/>
        <v>Unitil-Retail Basic Service Rate-44835</v>
      </c>
      <c r="G6182" s="11" t="s">
        <v>131</v>
      </c>
      <c r="H6182" s="11" t="s">
        <v>54</v>
      </c>
      <c r="I6182" s="11" t="s">
        <v>170</v>
      </c>
      <c r="J6182" s="11" t="s">
        <v>65</v>
      </c>
      <c r="K6182" s="11" t="str">
        <f>IFERROR(INDEX('EDC Component Dictionary'!$C$5:$C$37,MATCH('Rates Database'!J6182,'EDC Component Dictionary'!$B$5:$B$37,0)), "Energy Supply")</f>
        <v>Energy Supply</v>
      </c>
      <c r="L6182" s="12">
        <v>0.13436000000000001</v>
      </c>
      <c r="M6182" s="12"/>
    </row>
    <row r="6183" spans="1:13" x14ac:dyDescent="0.3">
      <c r="A6183" s="18">
        <v>6181</v>
      </c>
      <c r="B6183" s="18">
        <f t="shared" si="192"/>
        <v>2022</v>
      </c>
      <c r="C6183" s="17">
        <v>44805</v>
      </c>
      <c r="D6183" s="18" t="s">
        <v>130</v>
      </c>
      <c r="E6183" s="18" t="s">
        <v>36</v>
      </c>
      <c r="F6183" s="18" t="str">
        <f t="shared" si="193"/>
        <v>Unitil-Retail Basic Service Rate-44805</v>
      </c>
      <c r="G6183" s="11" t="s">
        <v>131</v>
      </c>
      <c r="H6183" s="11" t="s">
        <v>54</v>
      </c>
      <c r="I6183" s="11" t="s">
        <v>170</v>
      </c>
      <c r="J6183" s="11" t="s">
        <v>65</v>
      </c>
      <c r="K6183" s="11" t="str">
        <f>IFERROR(INDEX('EDC Component Dictionary'!$C$5:$C$37,MATCH('Rates Database'!J6183,'EDC Component Dictionary'!$B$5:$B$37,0)), "Energy Supply")</f>
        <v>Energy Supply</v>
      </c>
      <c r="L6183" s="12">
        <v>0.13436000000000001</v>
      </c>
      <c r="M6183" s="12"/>
    </row>
    <row r="6184" spans="1:13" x14ac:dyDescent="0.3">
      <c r="A6184" s="18">
        <v>6182</v>
      </c>
      <c r="B6184" s="18">
        <f t="shared" si="192"/>
        <v>2022</v>
      </c>
      <c r="C6184" s="17">
        <v>44774</v>
      </c>
      <c r="D6184" s="18" t="s">
        <v>130</v>
      </c>
      <c r="E6184" s="18" t="s">
        <v>36</v>
      </c>
      <c r="F6184" s="18" t="str">
        <f t="shared" si="193"/>
        <v>Unitil-Retail Basic Service Rate-44774</v>
      </c>
      <c r="G6184" s="11" t="s">
        <v>131</v>
      </c>
      <c r="H6184" s="11" t="s">
        <v>54</v>
      </c>
      <c r="I6184" s="11" t="s">
        <v>170</v>
      </c>
      <c r="J6184" s="11" t="s">
        <v>65</v>
      </c>
      <c r="K6184" s="11" t="str">
        <f>IFERROR(INDEX('EDC Component Dictionary'!$C$5:$C$37,MATCH('Rates Database'!J6184,'EDC Component Dictionary'!$B$5:$B$37,0)), "Energy Supply")</f>
        <v>Energy Supply</v>
      </c>
      <c r="L6184" s="12">
        <v>0.13436000000000001</v>
      </c>
      <c r="M6184" s="12"/>
    </row>
    <row r="6185" spans="1:13" x14ac:dyDescent="0.3">
      <c r="A6185" s="18">
        <v>6183</v>
      </c>
      <c r="B6185" s="18">
        <f t="shared" si="192"/>
        <v>2022</v>
      </c>
      <c r="C6185" s="17">
        <v>44743</v>
      </c>
      <c r="D6185" s="18" t="s">
        <v>130</v>
      </c>
      <c r="E6185" s="18" t="s">
        <v>36</v>
      </c>
      <c r="F6185" s="18" t="str">
        <f t="shared" si="193"/>
        <v>Unitil-Retail Basic Service Rate-44743</v>
      </c>
      <c r="G6185" s="11" t="s">
        <v>131</v>
      </c>
      <c r="H6185" s="11" t="s">
        <v>54</v>
      </c>
      <c r="I6185" s="11" t="s">
        <v>170</v>
      </c>
      <c r="J6185" s="11" t="s">
        <v>65</v>
      </c>
      <c r="K6185" s="11" t="str">
        <f>IFERROR(INDEX('EDC Component Dictionary'!$C$5:$C$37,MATCH('Rates Database'!J6185,'EDC Component Dictionary'!$B$5:$B$37,0)), "Energy Supply")</f>
        <v>Energy Supply</v>
      </c>
      <c r="L6185" s="12">
        <v>0.13436000000000001</v>
      </c>
      <c r="M6185" s="12"/>
    </row>
    <row r="6186" spans="1:13" x14ac:dyDescent="0.3">
      <c r="A6186" s="18">
        <v>6184</v>
      </c>
      <c r="B6186" s="18">
        <f t="shared" si="192"/>
        <v>2022</v>
      </c>
      <c r="C6186" s="17">
        <v>44713</v>
      </c>
      <c r="D6186" s="18" t="s">
        <v>130</v>
      </c>
      <c r="E6186" s="18" t="s">
        <v>36</v>
      </c>
      <c r="F6186" s="18" t="str">
        <f t="shared" si="193"/>
        <v>Unitil-Retail Basic Service Rate-44713</v>
      </c>
      <c r="G6186" s="11" t="s">
        <v>131</v>
      </c>
      <c r="H6186" s="11" t="s">
        <v>54</v>
      </c>
      <c r="I6186" s="11" t="s">
        <v>170</v>
      </c>
      <c r="J6186" s="11" t="s">
        <v>65</v>
      </c>
      <c r="K6186" s="11" t="str">
        <f>IFERROR(INDEX('EDC Component Dictionary'!$C$5:$C$37,MATCH('Rates Database'!J6186,'EDC Component Dictionary'!$B$5:$B$37,0)), "Energy Supply")</f>
        <v>Energy Supply</v>
      </c>
      <c r="L6186" s="12">
        <v>0.13436000000000001</v>
      </c>
      <c r="M6186" s="12"/>
    </row>
    <row r="6187" spans="1:13" x14ac:dyDescent="0.3">
      <c r="A6187" s="18">
        <v>6185</v>
      </c>
      <c r="B6187" s="18">
        <f t="shared" si="192"/>
        <v>2022</v>
      </c>
      <c r="C6187" s="17">
        <v>44682</v>
      </c>
      <c r="D6187" s="18" t="s">
        <v>130</v>
      </c>
      <c r="E6187" s="18" t="s">
        <v>36</v>
      </c>
      <c r="F6187" s="18" t="str">
        <f t="shared" si="193"/>
        <v>Unitil-Retail Basic Service Rate-44682</v>
      </c>
      <c r="G6187" s="11" t="s">
        <v>131</v>
      </c>
      <c r="H6187" s="11" t="s">
        <v>54</v>
      </c>
      <c r="I6187" s="11" t="s">
        <v>170</v>
      </c>
      <c r="J6187" s="11" t="s">
        <v>65</v>
      </c>
      <c r="K6187" s="11" t="str">
        <f>IFERROR(INDEX('EDC Component Dictionary'!$C$5:$C$37,MATCH('Rates Database'!J6187,'EDC Component Dictionary'!$B$5:$B$37,0)), "Energy Supply")</f>
        <v>Energy Supply</v>
      </c>
      <c r="L6187" s="12">
        <v>0.15298</v>
      </c>
      <c r="M6187" s="12"/>
    </row>
    <row r="6188" spans="1:13" x14ac:dyDescent="0.3">
      <c r="A6188" s="18">
        <v>6186</v>
      </c>
      <c r="B6188" s="18">
        <f t="shared" si="192"/>
        <v>2022</v>
      </c>
      <c r="C6188" s="17">
        <v>44652</v>
      </c>
      <c r="D6188" s="18" t="s">
        <v>130</v>
      </c>
      <c r="E6188" s="18" t="s">
        <v>36</v>
      </c>
      <c r="F6188" s="18" t="str">
        <f t="shared" si="193"/>
        <v>Unitil-Retail Basic Service Rate-44652</v>
      </c>
      <c r="G6188" s="11" t="s">
        <v>131</v>
      </c>
      <c r="H6188" s="11" t="s">
        <v>54</v>
      </c>
      <c r="I6188" s="11" t="s">
        <v>170</v>
      </c>
      <c r="J6188" s="11" t="s">
        <v>65</v>
      </c>
      <c r="K6188" s="11" t="str">
        <f>IFERROR(INDEX('EDC Component Dictionary'!$C$5:$C$37,MATCH('Rates Database'!J6188,'EDC Component Dictionary'!$B$5:$B$37,0)), "Energy Supply")</f>
        <v>Energy Supply</v>
      </c>
      <c r="L6188" s="12">
        <v>0.15298</v>
      </c>
      <c r="M6188" s="12"/>
    </row>
    <row r="6189" spans="1:13" x14ac:dyDescent="0.3">
      <c r="A6189" s="18">
        <v>6187</v>
      </c>
      <c r="B6189" s="18">
        <f t="shared" si="192"/>
        <v>2022</v>
      </c>
      <c r="C6189" s="17">
        <v>44621</v>
      </c>
      <c r="D6189" s="18" t="s">
        <v>130</v>
      </c>
      <c r="E6189" s="18" t="s">
        <v>36</v>
      </c>
      <c r="F6189" s="18" t="str">
        <f t="shared" si="193"/>
        <v>Unitil-Retail Basic Service Rate-44621</v>
      </c>
      <c r="G6189" s="11" t="s">
        <v>131</v>
      </c>
      <c r="H6189" s="11" t="s">
        <v>54</v>
      </c>
      <c r="I6189" s="11" t="s">
        <v>170</v>
      </c>
      <c r="J6189" s="11" t="s">
        <v>65</v>
      </c>
      <c r="K6189" s="11" t="str">
        <f>IFERROR(INDEX('EDC Component Dictionary'!$C$5:$C$37,MATCH('Rates Database'!J6189,'EDC Component Dictionary'!$B$5:$B$37,0)), "Energy Supply")</f>
        <v>Energy Supply</v>
      </c>
      <c r="L6189" s="12">
        <v>0.15298</v>
      </c>
      <c r="M6189" s="12"/>
    </row>
    <row r="6190" spans="1:13" x14ac:dyDescent="0.3">
      <c r="A6190" s="18">
        <v>6188</v>
      </c>
      <c r="B6190" s="18">
        <f t="shared" si="192"/>
        <v>2022</v>
      </c>
      <c r="C6190" s="17">
        <v>44593</v>
      </c>
      <c r="D6190" s="18" t="s">
        <v>130</v>
      </c>
      <c r="E6190" s="18" t="s">
        <v>36</v>
      </c>
      <c r="F6190" s="18" t="str">
        <f t="shared" si="193"/>
        <v>Unitil-Retail Basic Service Rate-44593</v>
      </c>
      <c r="G6190" s="11" t="s">
        <v>131</v>
      </c>
      <c r="H6190" s="11" t="s">
        <v>54</v>
      </c>
      <c r="I6190" s="11" t="s">
        <v>170</v>
      </c>
      <c r="J6190" s="11" t="s">
        <v>65</v>
      </c>
      <c r="K6190" s="11" t="str">
        <f>IFERROR(INDEX('EDC Component Dictionary'!$C$5:$C$37,MATCH('Rates Database'!J6190,'EDC Component Dictionary'!$B$5:$B$37,0)), "Energy Supply")</f>
        <v>Energy Supply</v>
      </c>
      <c r="L6190" s="12">
        <v>0.15298</v>
      </c>
      <c r="M6190" s="12"/>
    </row>
    <row r="6191" spans="1:13" x14ac:dyDescent="0.3">
      <c r="A6191" s="18">
        <v>6189</v>
      </c>
      <c r="B6191" s="18">
        <f t="shared" si="192"/>
        <v>2022</v>
      </c>
      <c r="C6191" s="17">
        <v>44562</v>
      </c>
      <c r="D6191" s="18" t="s">
        <v>130</v>
      </c>
      <c r="E6191" s="18" t="s">
        <v>36</v>
      </c>
      <c r="F6191" s="18" t="str">
        <f t="shared" si="193"/>
        <v>Unitil-Retail Basic Service Rate-44562</v>
      </c>
      <c r="G6191" s="11" t="s">
        <v>131</v>
      </c>
      <c r="H6191" s="11" t="s">
        <v>54</v>
      </c>
      <c r="I6191" s="11" t="s">
        <v>170</v>
      </c>
      <c r="J6191" s="11" t="s">
        <v>65</v>
      </c>
      <c r="K6191" s="11" t="str">
        <f>IFERROR(INDEX('EDC Component Dictionary'!$C$5:$C$37,MATCH('Rates Database'!J6191,'EDC Component Dictionary'!$B$5:$B$37,0)), "Energy Supply")</f>
        <v>Energy Supply</v>
      </c>
      <c r="L6191" s="12">
        <v>0.15298</v>
      </c>
      <c r="M6191" s="12"/>
    </row>
    <row r="6192" spans="1:13" x14ac:dyDescent="0.3">
      <c r="A6192" s="18">
        <v>6190</v>
      </c>
      <c r="B6192" s="18">
        <f t="shared" si="192"/>
        <v>2021</v>
      </c>
      <c r="C6192" s="17">
        <v>44531</v>
      </c>
      <c r="D6192" s="18" t="s">
        <v>130</v>
      </c>
      <c r="E6192" s="18" t="s">
        <v>36</v>
      </c>
      <c r="F6192" s="18" t="str">
        <f t="shared" si="193"/>
        <v>Unitil-Retail Basic Service Rate-44531</v>
      </c>
      <c r="G6192" s="11" t="s">
        <v>131</v>
      </c>
      <c r="H6192" s="11" t="s">
        <v>54</v>
      </c>
      <c r="I6192" s="11" t="s">
        <v>170</v>
      </c>
      <c r="J6192" s="11" t="s">
        <v>65</v>
      </c>
      <c r="K6192" s="11" t="str">
        <f>IFERROR(INDEX('EDC Component Dictionary'!$C$5:$C$37,MATCH('Rates Database'!J6192,'EDC Component Dictionary'!$B$5:$B$37,0)), "Energy Supply")</f>
        <v>Energy Supply</v>
      </c>
      <c r="L6192" s="12">
        <v>0.15298</v>
      </c>
      <c r="M6192" s="12"/>
    </row>
    <row r="6193" spans="1:13" x14ac:dyDescent="0.3">
      <c r="A6193" s="18">
        <v>6191</v>
      </c>
      <c r="B6193" s="18">
        <f t="shared" si="192"/>
        <v>2021</v>
      </c>
      <c r="C6193" s="17">
        <v>44501</v>
      </c>
      <c r="D6193" s="18" t="s">
        <v>130</v>
      </c>
      <c r="E6193" s="18" t="s">
        <v>36</v>
      </c>
      <c r="F6193" s="18" t="str">
        <f t="shared" si="193"/>
        <v>Unitil-Retail Basic Service Rate-44501</v>
      </c>
      <c r="G6193" s="11" t="s">
        <v>131</v>
      </c>
      <c r="H6193" s="11" t="s">
        <v>54</v>
      </c>
      <c r="I6193" s="11" t="s">
        <v>170</v>
      </c>
      <c r="J6193" s="11" t="s">
        <v>65</v>
      </c>
      <c r="K6193" s="11" t="str">
        <f>IFERROR(INDEX('EDC Component Dictionary'!$C$5:$C$37,MATCH('Rates Database'!J6193,'EDC Component Dictionary'!$B$5:$B$37,0)), "Energy Supply")</f>
        <v>Energy Supply</v>
      </c>
      <c r="L6193" s="12">
        <v>9.554E-2</v>
      </c>
      <c r="M6193" s="12"/>
    </row>
    <row r="6194" spans="1:13" x14ac:dyDescent="0.3">
      <c r="A6194" s="18">
        <v>6192</v>
      </c>
      <c r="B6194" s="18">
        <f t="shared" si="192"/>
        <v>2021</v>
      </c>
      <c r="C6194" s="17">
        <v>44470</v>
      </c>
      <c r="D6194" s="18" t="s">
        <v>130</v>
      </c>
      <c r="E6194" s="18" t="s">
        <v>36</v>
      </c>
      <c r="F6194" s="18" t="str">
        <f t="shared" si="193"/>
        <v>Unitil-Retail Basic Service Rate-44470</v>
      </c>
      <c r="G6194" s="11" t="s">
        <v>131</v>
      </c>
      <c r="H6194" s="11" t="s">
        <v>54</v>
      </c>
      <c r="I6194" s="11" t="s">
        <v>170</v>
      </c>
      <c r="J6194" s="11" t="s">
        <v>65</v>
      </c>
      <c r="K6194" s="11" t="str">
        <f>IFERROR(INDEX('EDC Component Dictionary'!$C$5:$C$37,MATCH('Rates Database'!J6194,'EDC Component Dictionary'!$B$5:$B$37,0)), "Energy Supply")</f>
        <v>Energy Supply</v>
      </c>
      <c r="L6194" s="12">
        <v>9.554E-2</v>
      </c>
      <c r="M6194" s="12"/>
    </row>
    <row r="6195" spans="1:13" x14ac:dyDescent="0.3">
      <c r="A6195" s="18">
        <v>6193</v>
      </c>
      <c r="B6195" s="18">
        <f t="shared" si="192"/>
        <v>2021</v>
      </c>
      <c r="C6195" s="17">
        <v>44440</v>
      </c>
      <c r="D6195" s="18" t="s">
        <v>130</v>
      </c>
      <c r="E6195" s="18" t="s">
        <v>36</v>
      </c>
      <c r="F6195" s="18" t="str">
        <f t="shared" si="193"/>
        <v>Unitil-Retail Basic Service Rate-44440</v>
      </c>
      <c r="G6195" s="11" t="s">
        <v>131</v>
      </c>
      <c r="H6195" s="11" t="s">
        <v>54</v>
      </c>
      <c r="I6195" s="11" t="s">
        <v>170</v>
      </c>
      <c r="J6195" s="11" t="s">
        <v>65</v>
      </c>
      <c r="K6195" s="11" t="str">
        <f>IFERROR(INDEX('EDC Component Dictionary'!$C$5:$C$37,MATCH('Rates Database'!J6195,'EDC Component Dictionary'!$B$5:$B$37,0)), "Energy Supply")</f>
        <v>Energy Supply</v>
      </c>
      <c r="L6195" s="12">
        <v>9.554E-2</v>
      </c>
      <c r="M6195" s="12"/>
    </row>
    <row r="6196" spans="1:13" x14ac:dyDescent="0.3">
      <c r="A6196" s="18">
        <v>6194</v>
      </c>
      <c r="B6196" s="18">
        <f t="shared" si="192"/>
        <v>2021</v>
      </c>
      <c r="C6196" s="17">
        <v>44409</v>
      </c>
      <c r="D6196" s="18" t="s">
        <v>130</v>
      </c>
      <c r="E6196" s="18" t="s">
        <v>36</v>
      </c>
      <c r="F6196" s="18" t="str">
        <f t="shared" si="193"/>
        <v>Unitil-Retail Basic Service Rate-44409</v>
      </c>
      <c r="G6196" s="11" t="s">
        <v>131</v>
      </c>
      <c r="H6196" s="11" t="s">
        <v>54</v>
      </c>
      <c r="I6196" s="11" t="s">
        <v>170</v>
      </c>
      <c r="J6196" s="11" t="s">
        <v>65</v>
      </c>
      <c r="K6196" s="11" t="str">
        <f>IFERROR(INDEX('EDC Component Dictionary'!$C$5:$C$37,MATCH('Rates Database'!J6196,'EDC Component Dictionary'!$B$5:$B$37,0)), "Energy Supply")</f>
        <v>Energy Supply</v>
      </c>
      <c r="L6196" s="12">
        <v>9.554E-2</v>
      </c>
      <c r="M6196" s="12"/>
    </row>
    <row r="6197" spans="1:13" x14ac:dyDescent="0.3">
      <c r="A6197" s="18">
        <v>6195</v>
      </c>
      <c r="B6197" s="18">
        <f t="shared" si="192"/>
        <v>2021</v>
      </c>
      <c r="C6197" s="17">
        <v>44378</v>
      </c>
      <c r="D6197" s="18" t="s">
        <v>130</v>
      </c>
      <c r="E6197" s="18" t="s">
        <v>36</v>
      </c>
      <c r="F6197" s="18" t="str">
        <f t="shared" si="193"/>
        <v>Unitil-Retail Basic Service Rate-44378</v>
      </c>
      <c r="G6197" s="11" t="s">
        <v>131</v>
      </c>
      <c r="H6197" s="11" t="s">
        <v>54</v>
      </c>
      <c r="I6197" s="11" t="s">
        <v>170</v>
      </c>
      <c r="J6197" s="11" t="s">
        <v>65</v>
      </c>
      <c r="K6197" s="11" t="str">
        <f>IFERROR(INDEX('EDC Component Dictionary'!$C$5:$C$37,MATCH('Rates Database'!J6197,'EDC Component Dictionary'!$B$5:$B$37,0)), "Energy Supply")</f>
        <v>Energy Supply</v>
      </c>
      <c r="L6197" s="12">
        <v>9.554E-2</v>
      </c>
      <c r="M6197" s="12"/>
    </row>
    <row r="6198" spans="1:13" x14ac:dyDescent="0.3">
      <c r="A6198" s="18">
        <v>6196</v>
      </c>
      <c r="B6198" s="18">
        <f t="shared" si="192"/>
        <v>2021</v>
      </c>
      <c r="C6198" s="17">
        <v>44348</v>
      </c>
      <c r="D6198" s="18" t="s">
        <v>130</v>
      </c>
      <c r="E6198" s="18" t="s">
        <v>36</v>
      </c>
      <c r="F6198" s="18" t="str">
        <f t="shared" si="193"/>
        <v>Unitil-Retail Basic Service Rate-44348</v>
      </c>
      <c r="G6198" s="11" t="s">
        <v>131</v>
      </c>
      <c r="H6198" s="11" t="s">
        <v>54</v>
      </c>
      <c r="I6198" s="11" t="s">
        <v>170</v>
      </c>
      <c r="J6198" s="11" t="s">
        <v>65</v>
      </c>
      <c r="K6198" s="11" t="str">
        <f>IFERROR(INDEX('EDC Component Dictionary'!$C$5:$C$37,MATCH('Rates Database'!J6198,'EDC Component Dictionary'!$B$5:$B$37,0)), "Energy Supply")</f>
        <v>Energy Supply</v>
      </c>
      <c r="L6198" s="12">
        <v>9.554E-2</v>
      </c>
      <c r="M6198" s="12"/>
    </row>
    <row r="6199" spans="1:13" x14ac:dyDescent="0.3">
      <c r="A6199" s="18">
        <v>6197</v>
      </c>
      <c r="B6199" s="18">
        <f t="shared" si="192"/>
        <v>2021</v>
      </c>
      <c r="C6199" s="17">
        <v>44317</v>
      </c>
      <c r="D6199" s="18" t="s">
        <v>130</v>
      </c>
      <c r="E6199" s="18" t="s">
        <v>36</v>
      </c>
      <c r="F6199" s="18" t="str">
        <f t="shared" si="193"/>
        <v>Unitil-Retail Basic Service Rate-44317</v>
      </c>
      <c r="G6199" s="11" t="s">
        <v>131</v>
      </c>
      <c r="H6199" s="11" t="s">
        <v>54</v>
      </c>
      <c r="I6199" s="11" t="s">
        <v>170</v>
      </c>
      <c r="J6199" s="11" t="s">
        <v>65</v>
      </c>
      <c r="K6199" s="11" t="str">
        <f>IFERROR(INDEX('EDC Component Dictionary'!$C$5:$C$37,MATCH('Rates Database'!J6199,'EDC Component Dictionary'!$B$5:$B$37,0)), "Energy Supply")</f>
        <v>Energy Supply</v>
      </c>
      <c r="L6199" s="12">
        <v>0.114</v>
      </c>
      <c r="M6199" s="12"/>
    </row>
    <row r="6200" spans="1:13" x14ac:dyDescent="0.3">
      <c r="A6200" s="18">
        <v>6198</v>
      </c>
      <c r="B6200" s="18">
        <f t="shared" si="192"/>
        <v>2021</v>
      </c>
      <c r="C6200" s="17">
        <v>44287</v>
      </c>
      <c r="D6200" s="18" t="s">
        <v>130</v>
      </c>
      <c r="E6200" s="18" t="s">
        <v>36</v>
      </c>
      <c r="F6200" s="18" t="str">
        <f t="shared" si="193"/>
        <v>Unitil-Retail Basic Service Rate-44287</v>
      </c>
      <c r="G6200" s="11" t="s">
        <v>131</v>
      </c>
      <c r="H6200" s="11" t="s">
        <v>54</v>
      </c>
      <c r="I6200" s="11" t="s">
        <v>170</v>
      </c>
      <c r="J6200" s="11" t="s">
        <v>65</v>
      </c>
      <c r="K6200" s="11" t="str">
        <f>IFERROR(INDEX('EDC Component Dictionary'!$C$5:$C$37,MATCH('Rates Database'!J6200,'EDC Component Dictionary'!$B$5:$B$37,0)), "Energy Supply")</f>
        <v>Energy Supply</v>
      </c>
      <c r="L6200" s="12">
        <v>0.114</v>
      </c>
      <c r="M6200" s="12"/>
    </row>
    <row r="6201" spans="1:13" x14ac:dyDescent="0.3">
      <c r="A6201" s="18">
        <v>6199</v>
      </c>
      <c r="B6201" s="18">
        <f t="shared" si="192"/>
        <v>2021</v>
      </c>
      <c r="C6201" s="17">
        <v>44256</v>
      </c>
      <c r="D6201" s="18" t="s">
        <v>130</v>
      </c>
      <c r="E6201" s="18" t="s">
        <v>36</v>
      </c>
      <c r="F6201" s="18" t="str">
        <f t="shared" si="193"/>
        <v>Unitil-Retail Basic Service Rate-44256</v>
      </c>
      <c r="G6201" s="11" t="s">
        <v>131</v>
      </c>
      <c r="H6201" s="11" t="s">
        <v>54</v>
      </c>
      <c r="I6201" s="11" t="s">
        <v>170</v>
      </c>
      <c r="J6201" s="11" t="s">
        <v>65</v>
      </c>
      <c r="K6201" s="11" t="str">
        <f>IFERROR(INDEX('EDC Component Dictionary'!$C$5:$C$37,MATCH('Rates Database'!J6201,'EDC Component Dictionary'!$B$5:$B$37,0)), "Energy Supply")</f>
        <v>Energy Supply</v>
      </c>
      <c r="L6201" s="12">
        <v>0.114</v>
      </c>
      <c r="M6201" s="12"/>
    </row>
    <row r="6202" spans="1:13" x14ac:dyDescent="0.3">
      <c r="A6202" s="18">
        <v>6200</v>
      </c>
      <c r="B6202" s="18">
        <f t="shared" si="192"/>
        <v>2021</v>
      </c>
      <c r="C6202" s="17">
        <v>44228</v>
      </c>
      <c r="D6202" s="18" t="s">
        <v>130</v>
      </c>
      <c r="E6202" s="18" t="s">
        <v>36</v>
      </c>
      <c r="F6202" s="18" t="str">
        <f t="shared" si="193"/>
        <v>Unitil-Retail Basic Service Rate-44228</v>
      </c>
      <c r="G6202" s="11" t="s">
        <v>131</v>
      </c>
      <c r="H6202" s="11" t="s">
        <v>54</v>
      </c>
      <c r="I6202" s="11" t="s">
        <v>170</v>
      </c>
      <c r="J6202" s="11" t="s">
        <v>65</v>
      </c>
      <c r="K6202" s="11" t="str">
        <f>IFERROR(INDEX('EDC Component Dictionary'!$C$5:$C$37,MATCH('Rates Database'!J6202,'EDC Component Dictionary'!$B$5:$B$37,0)), "Energy Supply")</f>
        <v>Energy Supply</v>
      </c>
      <c r="L6202" s="12">
        <v>0.114</v>
      </c>
      <c r="M6202" s="12"/>
    </row>
    <row r="6203" spans="1:13" x14ac:dyDescent="0.3">
      <c r="A6203" s="18">
        <v>6201</v>
      </c>
      <c r="B6203" s="18">
        <f t="shared" si="192"/>
        <v>2021</v>
      </c>
      <c r="C6203" s="17">
        <v>44197</v>
      </c>
      <c r="D6203" s="18" t="s">
        <v>130</v>
      </c>
      <c r="E6203" s="18" t="s">
        <v>36</v>
      </c>
      <c r="F6203" s="18" t="str">
        <f t="shared" si="193"/>
        <v>Unitil-Retail Basic Service Rate-44197</v>
      </c>
      <c r="G6203" s="11" t="s">
        <v>131</v>
      </c>
      <c r="H6203" s="11" t="s">
        <v>54</v>
      </c>
      <c r="I6203" s="11" t="s">
        <v>170</v>
      </c>
      <c r="J6203" s="11" t="s">
        <v>65</v>
      </c>
      <c r="K6203" s="11" t="str">
        <f>IFERROR(INDEX('EDC Component Dictionary'!$C$5:$C$37,MATCH('Rates Database'!J6203,'EDC Component Dictionary'!$B$5:$B$37,0)), "Energy Supply")</f>
        <v>Energy Supply</v>
      </c>
      <c r="L6203" s="12">
        <v>0.114</v>
      </c>
      <c r="M6203" s="12"/>
    </row>
    <row r="6204" spans="1:13" x14ac:dyDescent="0.3">
      <c r="A6204" s="18">
        <v>6202</v>
      </c>
      <c r="B6204" s="18">
        <f t="shared" si="192"/>
        <v>2020</v>
      </c>
      <c r="C6204" s="17">
        <v>44166</v>
      </c>
      <c r="D6204" s="18" t="s">
        <v>130</v>
      </c>
      <c r="E6204" s="18" t="s">
        <v>36</v>
      </c>
      <c r="F6204" s="18" t="str">
        <f t="shared" si="193"/>
        <v>Unitil-Retail Basic Service Rate-44166</v>
      </c>
      <c r="G6204" s="11" t="s">
        <v>131</v>
      </c>
      <c r="H6204" s="11" t="s">
        <v>54</v>
      </c>
      <c r="I6204" s="11" t="s">
        <v>170</v>
      </c>
      <c r="J6204" s="11" t="s">
        <v>65</v>
      </c>
      <c r="K6204" s="11" t="str">
        <f>IFERROR(INDEX('EDC Component Dictionary'!$C$5:$C$37,MATCH('Rates Database'!J6204,'EDC Component Dictionary'!$B$5:$B$37,0)), "Energy Supply")</f>
        <v>Energy Supply</v>
      </c>
      <c r="L6204" s="12">
        <v>0.114</v>
      </c>
      <c r="M6204" s="12"/>
    </row>
    <row r="6205" spans="1:13" x14ac:dyDescent="0.3">
      <c r="A6205" s="18">
        <v>6203</v>
      </c>
      <c r="B6205" s="18">
        <f t="shared" si="192"/>
        <v>2020</v>
      </c>
      <c r="C6205" s="17">
        <v>44136</v>
      </c>
      <c r="D6205" s="18" t="s">
        <v>130</v>
      </c>
      <c r="E6205" s="18" t="s">
        <v>36</v>
      </c>
      <c r="F6205" s="18" t="str">
        <f t="shared" si="193"/>
        <v>Unitil-Retail Basic Service Rate-44136</v>
      </c>
      <c r="G6205" s="11" t="s">
        <v>131</v>
      </c>
      <c r="H6205" s="11" t="s">
        <v>54</v>
      </c>
      <c r="I6205" s="11" t="s">
        <v>170</v>
      </c>
      <c r="J6205" s="11" t="s">
        <v>65</v>
      </c>
      <c r="K6205" s="11" t="str">
        <f>IFERROR(INDEX('EDC Component Dictionary'!$C$5:$C$37,MATCH('Rates Database'!J6205,'EDC Component Dictionary'!$B$5:$B$37,0)), "Energy Supply")</f>
        <v>Energy Supply</v>
      </c>
      <c r="L6205" s="12">
        <v>9.2999999999999999E-2</v>
      </c>
      <c r="M6205" s="12"/>
    </row>
    <row r="6206" spans="1:13" x14ac:dyDescent="0.3">
      <c r="A6206" s="18">
        <v>6204</v>
      </c>
      <c r="B6206" s="18">
        <f t="shared" si="192"/>
        <v>2020</v>
      </c>
      <c r="C6206" s="17">
        <v>44105</v>
      </c>
      <c r="D6206" s="18" t="s">
        <v>130</v>
      </c>
      <c r="E6206" s="18" t="s">
        <v>36</v>
      </c>
      <c r="F6206" s="18" t="str">
        <f t="shared" si="193"/>
        <v>Unitil-Retail Basic Service Rate-44105</v>
      </c>
      <c r="G6206" s="11" t="s">
        <v>131</v>
      </c>
      <c r="H6206" s="11" t="s">
        <v>54</v>
      </c>
      <c r="I6206" s="11" t="s">
        <v>170</v>
      </c>
      <c r="J6206" s="11" t="s">
        <v>65</v>
      </c>
      <c r="K6206" s="11" t="str">
        <f>IFERROR(INDEX('EDC Component Dictionary'!$C$5:$C$37,MATCH('Rates Database'!J6206,'EDC Component Dictionary'!$B$5:$B$37,0)), "Energy Supply")</f>
        <v>Energy Supply</v>
      </c>
      <c r="L6206" s="12">
        <v>9.2999999999999999E-2</v>
      </c>
      <c r="M6206" s="12"/>
    </row>
    <row r="6207" spans="1:13" x14ac:dyDescent="0.3">
      <c r="A6207" s="18">
        <v>6205</v>
      </c>
      <c r="B6207" s="18">
        <f t="shared" si="192"/>
        <v>2020</v>
      </c>
      <c r="C6207" s="17">
        <v>44075</v>
      </c>
      <c r="D6207" s="18" t="s">
        <v>130</v>
      </c>
      <c r="E6207" s="18" t="s">
        <v>36</v>
      </c>
      <c r="F6207" s="18" t="str">
        <f t="shared" si="193"/>
        <v>Unitil-Retail Basic Service Rate-44075</v>
      </c>
      <c r="G6207" s="11" t="s">
        <v>131</v>
      </c>
      <c r="H6207" s="11" t="s">
        <v>54</v>
      </c>
      <c r="I6207" s="11" t="s">
        <v>170</v>
      </c>
      <c r="J6207" s="11" t="s">
        <v>65</v>
      </c>
      <c r="K6207" s="11" t="str">
        <f>IFERROR(INDEX('EDC Component Dictionary'!$C$5:$C$37,MATCH('Rates Database'!J6207,'EDC Component Dictionary'!$B$5:$B$37,0)), "Energy Supply")</f>
        <v>Energy Supply</v>
      </c>
      <c r="L6207" s="12">
        <v>9.2999999999999999E-2</v>
      </c>
      <c r="M6207" s="12"/>
    </row>
    <row r="6208" spans="1:13" x14ac:dyDescent="0.3">
      <c r="A6208" s="18">
        <v>6206</v>
      </c>
      <c r="B6208" s="18">
        <f t="shared" si="192"/>
        <v>2020</v>
      </c>
      <c r="C6208" s="17">
        <v>44044</v>
      </c>
      <c r="D6208" s="18" t="s">
        <v>130</v>
      </c>
      <c r="E6208" s="18" t="s">
        <v>36</v>
      </c>
      <c r="F6208" s="18" t="str">
        <f t="shared" si="193"/>
        <v>Unitil-Retail Basic Service Rate-44044</v>
      </c>
      <c r="G6208" s="11" t="s">
        <v>131</v>
      </c>
      <c r="H6208" s="11" t="s">
        <v>54</v>
      </c>
      <c r="I6208" s="11" t="s">
        <v>170</v>
      </c>
      <c r="J6208" s="11" t="s">
        <v>65</v>
      </c>
      <c r="K6208" s="11" t="str">
        <f>IFERROR(INDEX('EDC Component Dictionary'!$C$5:$C$37,MATCH('Rates Database'!J6208,'EDC Component Dictionary'!$B$5:$B$37,0)), "Energy Supply")</f>
        <v>Energy Supply</v>
      </c>
      <c r="L6208" s="12">
        <v>9.2999999999999999E-2</v>
      </c>
      <c r="M6208" s="12"/>
    </row>
    <row r="6209" spans="1:13" x14ac:dyDescent="0.3">
      <c r="A6209" s="18">
        <v>6207</v>
      </c>
      <c r="B6209" s="18">
        <f t="shared" si="192"/>
        <v>2020</v>
      </c>
      <c r="C6209" s="17">
        <v>44013</v>
      </c>
      <c r="D6209" s="18" t="s">
        <v>130</v>
      </c>
      <c r="E6209" s="18" t="s">
        <v>36</v>
      </c>
      <c r="F6209" s="18" t="str">
        <f t="shared" si="193"/>
        <v>Unitil-Retail Basic Service Rate-44013</v>
      </c>
      <c r="G6209" s="11" t="s">
        <v>131</v>
      </c>
      <c r="H6209" s="11" t="s">
        <v>54</v>
      </c>
      <c r="I6209" s="11" t="s">
        <v>170</v>
      </c>
      <c r="J6209" s="11" t="s">
        <v>65</v>
      </c>
      <c r="K6209" s="11" t="str">
        <f>IFERROR(INDEX('EDC Component Dictionary'!$C$5:$C$37,MATCH('Rates Database'!J6209,'EDC Component Dictionary'!$B$5:$B$37,0)), "Energy Supply")</f>
        <v>Energy Supply</v>
      </c>
      <c r="L6209" s="12">
        <v>9.2999999999999999E-2</v>
      </c>
      <c r="M6209" s="12"/>
    </row>
    <row r="6210" spans="1:13" x14ac:dyDescent="0.3">
      <c r="A6210" s="18">
        <v>6208</v>
      </c>
      <c r="B6210" s="18">
        <f t="shared" si="192"/>
        <v>2020</v>
      </c>
      <c r="C6210" s="17">
        <v>43983</v>
      </c>
      <c r="D6210" s="18" t="s">
        <v>130</v>
      </c>
      <c r="E6210" s="18" t="s">
        <v>36</v>
      </c>
      <c r="F6210" s="18" t="str">
        <f t="shared" si="193"/>
        <v>Unitil-Retail Basic Service Rate-43983</v>
      </c>
      <c r="G6210" s="11" t="s">
        <v>131</v>
      </c>
      <c r="H6210" s="11" t="s">
        <v>54</v>
      </c>
      <c r="I6210" s="11" t="s">
        <v>170</v>
      </c>
      <c r="J6210" s="11" t="s">
        <v>65</v>
      </c>
      <c r="K6210" s="11" t="str">
        <f>IFERROR(INDEX('EDC Component Dictionary'!$C$5:$C$37,MATCH('Rates Database'!J6210,'EDC Component Dictionary'!$B$5:$B$37,0)), "Energy Supply")</f>
        <v>Energy Supply</v>
      </c>
      <c r="L6210" s="12">
        <v>9.2999999999999999E-2</v>
      </c>
      <c r="M6210" s="12"/>
    </row>
    <row r="6211" spans="1:13" x14ac:dyDescent="0.3">
      <c r="A6211" s="18">
        <v>6209</v>
      </c>
      <c r="B6211" s="18">
        <f t="shared" ref="B6211:B6274" si="194">YEAR(C6211)</f>
        <v>2020</v>
      </c>
      <c r="C6211" s="17">
        <v>43952</v>
      </c>
      <c r="D6211" s="18" t="s">
        <v>130</v>
      </c>
      <c r="E6211" s="18" t="s">
        <v>36</v>
      </c>
      <c r="F6211" s="18" t="str">
        <f t="shared" si="193"/>
        <v>Unitil-Retail Basic Service Rate-43952</v>
      </c>
      <c r="G6211" s="11" t="s">
        <v>131</v>
      </c>
      <c r="H6211" s="11" t="s">
        <v>54</v>
      </c>
      <c r="I6211" s="11" t="s">
        <v>170</v>
      </c>
      <c r="J6211" s="11" t="s">
        <v>65</v>
      </c>
      <c r="K6211" s="11" t="str">
        <f>IFERROR(INDEX('EDC Component Dictionary'!$C$5:$C$37,MATCH('Rates Database'!J6211,'EDC Component Dictionary'!$B$5:$B$37,0)), "Energy Supply")</f>
        <v>Energy Supply</v>
      </c>
      <c r="L6211" s="12">
        <v>0.12388</v>
      </c>
      <c r="M6211" s="12"/>
    </row>
    <row r="6212" spans="1:13" x14ac:dyDescent="0.3">
      <c r="A6212" s="18">
        <v>6210</v>
      </c>
      <c r="B6212" s="18">
        <f t="shared" si="194"/>
        <v>2020</v>
      </c>
      <c r="C6212" s="17">
        <v>43922</v>
      </c>
      <c r="D6212" s="18" t="s">
        <v>130</v>
      </c>
      <c r="E6212" s="18" t="s">
        <v>36</v>
      </c>
      <c r="F6212" s="18" t="str">
        <f t="shared" ref="F6212:F6275" si="195">_xlfn.CONCAT(E6212,"-",J6212,"-",C6212)</f>
        <v>Unitil-Retail Basic Service Rate-43922</v>
      </c>
      <c r="G6212" s="11" t="s">
        <v>131</v>
      </c>
      <c r="H6212" s="11" t="s">
        <v>54</v>
      </c>
      <c r="I6212" s="11" t="s">
        <v>170</v>
      </c>
      <c r="J6212" s="11" t="s">
        <v>65</v>
      </c>
      <c r="K6212" s="11" t="str">
        <f>IFERROR(INDEX('EDC Component Dictionary'!$C$5:$C$37,MATCH('Rates Database'!J6212,'EDC Component Dictionary'!$B$5:$B$37,0)), "Energy Supply")</f>
        <v>Energy Supply</v>
      </c>
      <c r="L6212" s="12">
        <v>0.12388</v>
      </c>
      <c r="M6212" s="12"/>
    </row>
    <row r="6213" spans="1:13" x14ac:dyDescent="0.3">
      <c r="A6213" s="18">
        <v>6211</v>
      </c>
      <c r="B6213" s="18">
        <f t="shared" si="194"/>
        <v>2020</v>
      </c>
      <c r="C6213" s="17">
        <v>43891</v>
      </c>
      <c r="D6213" s="18" t="s">
        <v>130</v>
      </c>
      <c r="E6213" s="18" t="s">
        <v>36</v>
      </c>
      <c r="F6213" s="18" t="str">
        <f t="shared" si="195"/>
        <v>Unitil-Retail Basic Service Rate-43891</v>
      </c>
      <c r="G6213" s="11" t="s">
        <v>131</v>
      </c>
      <c r="H6213" s="11" t="s">
        <v>54</v>
      </c>
      <c r="I6213" s="11" t="s">
        <v>170</v>
      </c>
      <c r="J6213" s="11" t="s">
        <v>65</v>
      </c>
      <c r="K6213" s="11" t="str">
        <f>IFERROR(INDEX('EDC Component Dictionary'!$C$5:$C$37,MATCH('Rates Database'!J6213,'EDC Component Dictionary'!$B$5:$B$37,0)), "Energy Supply")</f>
        <v>Energy Supply</v>
      </c>
      <c r="L6213" s="12">
        <v>0.12388</v>
      </c>
      <c r="M6213" s="12"/>
    </row>
    <row r="6214" spans="1:13" x14ac:dyDescent="0.3">
      <c r="A6214" s="18">
        <v>6212</v>
      </c>
      <c r="B6214" s="18">
        <f t="shared" si="194"/>
        <v>2020</v>
      </c>
      <c r="C6214" s="17">
        <v>43862</v>
      </c>
      <c r="D6214" s="18" t="s">
        <v>130</v>
      </c>
      <c r="E6214" s="18" t="s">
        <v>36</v>
      </c>
      <c r="F6214" s="18" t="str">
        <f t="shared" si="195"/>
        <v>Unitil-Retail Basic Service Rate-43862</v>
      </c>
      <c r="G6214" s="11" t="s">
        <v>131</v>
      </c>
      <c r="H6214" s="11" t="s">
        <v>54</v>
      </c>
      <c r="I6214" s="11" t="s">
        <v>170</v>
      </c>
      <c r="J6214" s="11" t="s">
        <v>65</v>
      </c>
      <c r="K6214" s="11" t="str">
        <f>IFERROR(INDEX('EDC Component Dictionary'!$C$5:$C$37,MATCH('Rates Database'!J6214,'EDC Component Dictionary'!$B$5:$B$37,0)), "Energy Supply")</f>
        <v>Energy Supply</v>
      </c>
      <c r="L6214" s="12">
        <v>0.12388</v>
      </c>
      <c r="M6214" s="12"/>
    </row>
    <row r="6215" spans="1:13" x14ac:dyDescent="0.3">
      <c r="A6215" s="18">
        <v>6213</v>
      </c>
      <c r="B6215" s="18">
        <f t="shared" si="194"/>
        <v>2020</v>
      </c>
      <c r="C6215" s="17">
        <v>43831</v>
      </c>
      <c r="D6215" s="18" t="s">
        <v>130</v>
      </c>
      <c r="E6215" s="18" t="s">
        <v>36</v>
      </c>
      <c r="F6215" s="18" t="str">
        <f t="shared" si="195"/>
        <v>Unitil-Retail Basic Service Rate-43831</v>
      </c>
      <c r="G6215" s="11" t="s">
        <v>131</v>
      </c>
      <c r="H6215" s="11" t="s">
        <v>54</v>
      </c>
      <c r="I6215" s="11" t="s">
        <v>170</v>
      </c>
      <c r="J6215" s="11" t="s">
        <v>65</v>
      </c>
      <c r="K6215" s="11" t="str">
        <f>IFERROR(INDEX('EDC Component Dictionary'!$C$5:$C$37,MATCH('Rates Database'!J6215,'EDC Component Dictionary'!$B$5:$B$37,0)), "Energy Supply")</f>
        <v>Energy Supply</v>
      </c>
      <c r="L6215" s="12">
        <v>0.12388</v>
      </c>
      <c r="M6215" s="12"/>
    </row>
    <row r="6216" spans="1:13" x14ac:dyDescent="0.3">
      <c r="A6216" s="18">
        <v>6214</v>
      </c>
      <c r="B6216" s="18">
        <f t="shared" si="194"/>
        <v>2019</v>
      </c>
      <c r="C6216" s="17">
        <v>43800</v>
      </c>
      <c r="D6216" s="18" t="s">
        <v>130</v>
      </c>
      <c r="E6216" s="18" t="s">
        <v>36</v>
      </c>
      <c r="F6216" s="18" t="str">
        <f t="shared" si="195"/>
        <v>Unitil-Retail Basic Service Rate-43800</v>
      </c>
      <c r="G6216" s="11" t="s">
        <v>131</v>
      </c>
      <c r="H6216" s="11" t="s">
        <v>54</v>
      </c>
      <c r="I6216" s="11" t="s">
        <v>170</v>
      </c>
      <c r="J6216" s="11" t="s">
        <v>65</v>
      </c>
      <c r="K6216" s="11" t="str">
        <f>IFERROR(INDEX('EDC Component Dictionary'!$C$5:$C$37,MATCH('Rates Database'!J6216,'EDC Component Dictionary'!$B$5:$B$37,0)), "Energy Supply")</f>
        <v>Energy Supply</v>
      </c>
      <c r="L6216" s="12">
        <v>0.12388</v>
      </c>
      <c r="M6216" s="12"/>
    </row>
    <row r="6217" spans="1:13" x14ac:dyDescent="0.3">
      <c r="A6217" s="18">
        <v>6215</v>
      </c>
      <c r="B6217" s="18">
        <f t="shared" si="194"/>
        <v>2019</v>
      </c>
      <c r="C6217" s="17">
        <v>43770</v>
      </c>
      <c r="D6217" s="18" t="s">
        <v>130</v>
      </c>
      <c r="E6217" s="18" t="s">
        <v>36</v>
      </c>
      <c r="F6217" s="18" t="str">
        <f t="shared" si="195"/>
        <v>Unitil-Retail Basic Service Rate-43770</v>
      </c>
      <c r="G6217" s="11" t="s">
        <v>131</v>
      </c>
      <c r="H6217" s="11" t="s">
        <v>54</v>
      </c>
      <c r="I6217" s="11" t="s">
        <v>170</v>
      </c>
      <c r="J6217" s="11" t="s">
        <v>65</v>
      </c>
      <c r="K6217" s="11" t="str">
        <f>IFERROR(INDEX('EDC Component Dictionary'!$C$5:$C$37,MATCH('Rates Database'!J6217,'EDC Component Dictionary'!$B$5:$B$37,0)), "Energy Supply")</f>
        <v>Energy Supply</v>
      </c>
      <c r="L6217" s="12">
        <v>9.98E-2</v>
      </c>
      <c r="M6217" s="12"/>
    </row>
    <row r="6218" spans="1:13" x14ac:dyDescent="0.3">
      <c r="A6218" s="18">
        <v>6216</v>
      </c>
      <c r="B6218" s="18">
        <f t="shared" si="194"/>
        <v>2019</v>
      </c>
      <c r="C6218" s="17">
        <v>43739</v>
      </c>
      <c r="D6218" s="18" t="s">
        <v>130</v>
      </c>
      <c r="E6218" s="18" t="s">
        <v>36</v>
      </c>
      <c r="F6218" s="18" t="str">
        <f t="shared" si="195"/>
        <v>Unitil-Retail Basic Service Rate-43739</v>
      </c>
      <c r="G6218" s="11" t="s">
        <v>131</v>
      </c>
      <c r="H6218" s="11" t="s">
        <v>54</v>
      </c>
      <c r="I6218" s="11" t="s">
        <v>170</v>
      </c>
      <c r="J6218" s="11" t="s">
        <v>65</v>
      </c>
      <c r="K6218" s="11" t="str">
        <f>IFERROR(INDEX('EDC Component Dictionary'!$C$5:$C$37,MATCH('Rates Database'!J6218,'EDC Component Dictionary'!$B$5:$B$37,0)), "Energy Supply")</f>
        <v>Energy Supply</v>
      </c>
      <c r="L6218" s="12">
        <v>9.98E-2</v>
      </c>
      <c r="M6218" s="12"/>
    </row>
    <row r="6219" spans="1:13" x14ac:dyDescent="0.3">
      <c r="A6219" s="18">
        <v>6217</v>
      </c>
      <c r="B6219" s="18">
        <f t="shared" si="194"/>
        <v>2019</v>
      </c>
      <c r="C6219" s="17">
        <v>43709</v>
      </c>
      <c r="D6219" s="18" t="s">
        <v>130</v>
      </c>
      <c r="E6219" s="18" t="s">
        <v>36</v>
      </c>
      <c r="F6219" s="18" t="str">
        <f t="shared" si="195"/>
        <v>Unitil-Retail Basic Service Rate-43709</v>
      </c>
      <c r="G6219" s="11" t="s">
        <v>131</v>
      </c>
      <c r="H6219" s="11" t="s">
        <v>54</v>
      </c>
      <c r="I6219" s="11" t="s">
        <v>170</v>
      </c>
      <c r="J6219" s="11" t="s">
        <v>65</v>
      </c>
      <c r="K6219" s="11" t="str">
        <f>IFERROR(INDEX('EDC Component Dictionary'!$C$5:$C$37,MATCH('Rates Database'!J6219,'EDC Component Dictionary'!$B$5:$B$37,0)), "Energy Supply")</f>
        <v>Energy Supply</v>
      </c>
      <c r="L6219" s="12">
        <v>9.98E-2</v>
      </c>
      <c r="M6219" s="12"/>
    </row>
    <row r="6220" spans="1:13" x14ac:dyDescent="0.3">
      <c r="A6220" s="18">
        <v>6218</v>
      </c>
      <c r="B6220" s="18">
        <f t="shared" si="194"/>
        <v>2019</v>
      </c>
      <c r="C6220" s="17">
        <v>43678</v>
      </c>
      <c r="D6220" s="18" t="s">
        <v>130</v>
      </c>
      <c r="E6220" s="18" t="s">
        <v>36</v>
      </c>
      <c r="F6220" s="18" t="str">
        <f t="shared" si="195"/>
        <v>Unitil-Retail Basic Service Rate-43678</v>
      </c>
      <c r="G6220" s="11" t="s">
        <v>131</v>
      </c>
      <c r="H6220" s="11" t="s">
        <v>54</v>
      </c>
      <c r="I6220" s="11" t="s">
        <v>170</v>
      </c>
      <c r="J6220" s="11" t="s">
        <v>65</v>
      </c>
      <c r="K6220" s="11" t="str">
        <f>IFERROR(INDEX('EDC Component Dictionary'!$C$5:$C$37,MATCH('Rates Database'!J6220,'EDC Component Dictionary'!$B$5:$B$37,0)), "Energy Supply")</f>
        <v>Energy Supply</v>
      </c>
      <c r="L6220" s="12">
        <v>9.98E-2</v>
      </c>
      <c r="M6220" s="12"/>
    </row>
    <row r="6221" spans="1:13" x14ac:dyDescent="0.3">
      <c r="A6221" s="18">
        <v>6219</v>
      </c>
      <c r="B6221" s="18">
        <f t="shared" si="194"/>
        <v>2019</v>
      </c>
      <c r="C6221" s="17">
        <v>43647</v>
      </c>
      <c r="D6221" s="18" t="s">
        <v>130</v>
      </c>
      <c r="E6221" s="18" t="s">
        <v>36</v>
      </c>
      <c r="F6221" s="18" t="str">
        <f t="shared" si="195"/>
        <v>Unitil-Retail Basic Service Rate-43647</v>
      </c>
      <c r="G6221" s="11" t="s">
        <v>131</v>
      </c>
      <c r="H6221" s="11" t="s">
        <v>54</v>
      </c>
      <c r="I6221" s="11" t="s">
        <v>170</v>
      </c>
      <c r="J6221" s="11" t="s">
        <v>65</v>
      </c>
      <c r="K6221" s="11" t="str">
        <f>IFERROR(INDEX('EDC Component Dictionary'!$C$5:$C$37,MATCH('Rates Database'!J6221,'EDC Component Dictionary'!$B$5:$B$37,0)), "Energy Supply")</f>
        <v>Energy Supply</v>
      </c>
      <c r="L6221" s="12">
        <v>9.98E-2</v>
      </c>
      <c r="M6221" s="12"/>
    </row>
    <row r="6222" spans="1:13" x14ac:dyDescent="0.3">
      <c r="A6222" s="18">
        <v>6220</v>
      </c>
      <c r="B6222" s="18">
        <f t="shared" si="194"/>
        <v>2019</v>
      </c>
      <c r="C6222" s="17">
        <v>43617</v>
      </c>
      <c r="D6222" s="18" t="s">
        <v>130</v>
      </c>
      <c r="E6222" s="18" t="s">
        <v>36</v>
      </c>
      <c r="F6222" s="18" t="str">
        <f t="shared" si="195"/>
        <v>Unitil-Retail Basic Service Rate-43617</v>
      </c>
      <c r="G6222" s="11" t="s">
        <v>131</v>
      </c>
      <c r="H6222" s="11" t="s">
        <v>54</v>
      </c>
      <c r="I6222" s="11" t="s">
        <v>170</v>
      </c>
      <c r="J6222" s="11" t="s">
        <v>65</v>
      </c>
      <c r="K6222" s="11" t="str">
        <f>IFERROR(INDEX('EDC Component Dictionary'!$C$5:$C$37,MATCH('Rates Database'!J6222,'EDC Component Dictionary'!$B$5:$B$37,0)), "Energy Supply")</f>
        <v>Energy Supply</v>
      </c>
      <c r="L6222" s="12">
        <v>9.98E-2</v>
      </c>
      <c r="M6222" s="12"/>
    </row>
    <row r="6223" spans="1:13" x14ac:dyDescent="0.3">
      <c r="A6223" s="18">
        <v>6221</v>
      </c>
      <c r="B6223" s="18">
        <f t="shared" si="194"/>
        <v>2019</v>
      </c>
      <c r="C6223" s="17">
        <v>43586</v>
      </c>
      <c r="D6223" s="18" t="s">
        <v>130</v>
      </c>
      <c r="E6223" s="18" t="s">
        <v>36</v>
      </c>
      <c r="F6223" s="18" t="str">
        <f t="shared" si="195"/>
        <v>Unitil-Retail Basic Service Rate-43586</v>
      </c>
      <c r="G6223" s="11" t="s">
        <v>131</v>
      </c>
      <c r="H6223" s="11" t="s">
        <v>54</v>
      </c>
      <c r="I6223" s="11" t="s">
        <v>170</v>
      </c>
      <c r="J6223" s="11" t="s">
        <v>65</v>
      </c>
      <c r="K6223" s="11" t="str">
        <f>IFERROR(INDEX('EDC Component Dictionary'!$C$5:$C$37,MATCH('Rates Database'!J6223,'EDC Component Dictionary'!$B$5:$B$37,0)), "Energy Supply")</f>
        <v>Energy Supply</v>
      </c>
      <c r="L6223" s="12">
        <v>0.12914999999999999</v>
      </c>
      <c r="M6223" s="12"/>
    </row>
    <row r="6224" spans="1:13" x14ac:dyDescent="0.3">
      <c r="A6224" s="18">
        <v>6222</v>
      </c>
      <c r="B6224" s="18">
        <f t="shared" si="194"/>
        <v>2019</v>
      </c>
      <c r="C6224" s="17">
        <v>43556</v>
      </c>
      <c r="D6224" s="18" t="s">
        <v>130</v>
      </c>
      <c r="E6224" s="18" t="s">
        <v>36</v>
      </c>
      <c r="F6224" s="18" t="str">
        <f t="shared" si="195"/>
        <v>Unitil-Retail Basic Service Rate-43556</v>
      </c>
      <c r="G6224" s="11" t="s">
        <v>131</v>
      </c>
      <c r="H6224" s="11" t="s">
        <v>54</v>
      </c>
      <c r="I6224" s="11" t="s">
        <v>170</v>
      </c>
      <c r="J6224" s="11" t="s">
        <v>65</v>
      </c>
      <c r="K6224" s="11" t="str">
        <f>IFERROR(INDEX('EDC Component Dictionary'!$C$5:$C$37,MATCH('Rates Database'!J6224,'EDC Component Dictionary'!$B$5:$B$37,0)), "Energy Supply")</f>
        <v>Energy Supply</v>
      </c>
      <c r="L6224" s="12">
        <v>0.12914999999999999</v>
      </c>
      <c r="M6224" s="12"/>
    </row>
    <row r="6225" spans="1:13" x14ac:dyDescent="0.3">
      <c r="A6225" s="18">
        <v>6223</v>
      </c>
      <c r="B6225" s="18">
        <f t="shared" si="194"/>
        <v>2019</v>
      </c>
      <c r="C6225" s="17">
        <v>43525</v>
      </c>
      <c r="D6225" s="18" t="s">
        <v>130</v>
      </c>
      <c r="E6225" s="18" t="s">
        <v>36</v>
      </c>
      <c r="F6225" s="18" t="str">
        <f t="shared" si="195"/>
        <v>Unitil-Retail Basic Service Rate-43525</v>
      </c>
      <c r="G6225" s="11" t="s">
        <v>131</v>
      </c>
      <c r="H6225" s="11" t="s">
        <v>54</v>
      </c>
      <c r="I6225" s="11" t="s">
        <v>170</v>
      </c>
      <c r="J6225" s="11" t="s">
        <v>65</v>
      </c>
      <c r="K6225" s="11" t="str">
        <f>IFERROR(INDEX('EDC Component Dictionary'!$C$5:$C$37,MATCH('Rates Database'!J6225,'EDC Component Dictionary'!$B$5:$B$37,0)), "Energy Supply")</f>
        <v>Energy Supply</v>
      </c>
      <c r="L6225" s="12">
        <v>0.12914999999999999</v>
      </c>
      <c r="M6225" s="12"/>
    </row>
    <row r="6226" spans="1:13" x14ac:dyDescent="0.3">
      <c r="A6226" s="18">
        <v>6224</v>
      </c>
      <c r="B6226" s="18">
        <f t="shared" si="194"/>
        <v>2019</v>
      </c>
      <c r="C6226" s="17">
        <v>43497</v>
      </c>
      <c r="D6226" s="18" t="s">
        <v>130</v>
      </c>
      <c r="E6226" s="18" t="s">
        <v>36</v>
      </c>
      <c r="F6226" s="18" t="str">
        <f t="shared" si="195"/>
        <v>Unitil-Retail Basic Service Rate-43497</v>
      </c>
      <c r="G6226" s="11" t="s">
        <v>131</v>
      </c>
      <c r="H6226" s="11" t="s">
        <v>54</v>
      </c>
      <c r="I6226" s="11" t="s">
        <v>170</v>
      </c>
      <c r="J6226" s="11" t="s">
        <v>65</v>
      </c>
      <c r="K6226" s="11" t="str">
        <f>IFERROR(INDEX('EDC Component Dictionary'!$C$5:$C$37,MATCH('Rates Database'!J6226,'EDC Component Dictionary'!$B$5:$B$37,0)), "Energy Supply")</f>
        <v>Energy Supply</v>
      </c>
      <c r="L6226" s="12">
        <v>0.12914999999999999</v>
      </c>
      <c r="M6226" s="12"/>
    </row>
    <row r="6227" spans="1:13" x14ac:dyDescent="0.3">
      <c r="A6227" s="18">
        <v>6225</v>
      </c>
      <c r="B6227" s="18">
        <f t="shared" si="194"/>
        <v>2019</v>
      </c>
      <c r="C6227" s="17">
        <v>43466</v>
      </c>
      <c r="D6227" s="18" t="s">
        <v>130</v>
      </c>
      <c r="E6227" s="18" t="s">
        <v>36</v>
      </c>
      <c r="F6227" s="18" t="str">
        <f t="shared" si="195"/>
        <v>Unitil-Retail Basic Service Rate-43466</v>
      </c>
      <c r="G6227" s="11" t="s">
        <v>131</v>
      </c>
      <c r="H6227" s="11" t="s">
        <v>54</v>
      </c>
      <c r="I6227" s="11" t="s">
        <v>170</v>
      </c>
      <c r="J6227" s="11" t="s">
        <v>65</v>
      </c>
      <c r="K6227" s="11" t="str">
        <f>IFERROR(INDEX('EDC Component Dictionary'!$C$5:$C$37,MATCH('Rates Database'!J6227,'EDC Component Dictionary'!$B$5:$B$37,0)), "Energy Supply")</f>
        <v>Energy Supply</v>
      </c>
      <c r="L6227" s="12">
        <v>0.12914999999999999</v>
      </c>
      <c r="M6227" s="12"/>
    </row>
    <row r="6228" spans="1:13" x14ac:dyDescent="0.3">
      <c r="A6228" s="18">
        <v>6226</v>
      </c>
      <c r="B6228" s="18">
        <f t="shared" si="194"/>
        <v>2024</v>
      </c>
      <c r="C6228" s="17">
        <v>45352</v>
      </c>
      <c r="D6228" s="18" t="s">
        <v>130</v>
      </c>
      <c r="E6228" s="18" t="s">
        <v>163</v>
      </c>
      <c r="F6228" s="18" t="str">
        <f t="shared" si="195"/>
        <v>Eversource_EMA-Retail Basic Service Rate-45352</v>
      </c>
      <c r="G6228" s="11" t="s">
        <v>131</v>
      </c>
      <c r="H6228" s="11" t="s">
        <v>54</v>
      </c>
      <c r="I6228" s="11" t="s">
        <v>170</v>
      </c>
      <c r="J6228" s="11" t="s">
        <v>65</v>
      </c>
      <c r="K6228" s="11" t="str">
        <f>IFERROR(INDEX('EDC Component Dictionary'!$C$5:$C$37,MATCH('Rates Database'!J6228,'EDC Component Dictionary'!$B$5:$B$37,0)), "Energy Supply")</f>
        <v>Energy Supply</v>
      </c>
      <c r="L6228" s="12">
        <v>0.17216000000000001</v>
      </c>
      <c r="M6228" s="12"/>
    </row>
    <row r="6229" spans="1:13" x14ac:dyDescent="0.3">
      <c r="A6229" s="18">
        <v>6227</v>
      </c>
      <c r="B6229" s="18">
        <f t="shared" si="194"/>
        <v>2024</v>
      </c>
      <c r="C6229" s="17">
        <v>45323</v>
      </c>
      <c r="D6229" s="18" t="s">
        <v>130</v>
      </c>
      <c r="E6229" s="18" t="s">
        <v>163</v>
      </c>
      <c r="F6229" s="18" t="str">
        <f t="shared" si="195"/>
        <v>Eversource_EMA-Retail Basic Service Rate-45323</v>
      </c>
      <c r="G6229" s="11" t="s">
        <v>131</v>
      </c>
      <c r="H6229" s="11" t="s">
        <v>54</v>
      </c>
      <c r="I6229" s="11" t="s">
        <v>170</v>
      </c>
      <c r="J6229" s="11" t="s">
        <v>65</v>
      </c>
      <c r="K6229" s="11" t="str">
        <f>IFERROR(INDEX('EDC Component Dictionary'!$C$5:$C$37,MATCH('Rates Database'!J6229,'EDC Component Dictionary'!$B$5:$B$37,0)), "Energy Supply")</f>
        <v>Energy Supply</v>
      </c>
      <c r="L6229" s="12">
        <v>0.17216000000000001</v>
      </c>
      <c r="M6229" s="12"/>
    </row>
    <row r="6230" spans="1:13" x14ac:dyDescent="0.3">
      <c r="A6230" s="18">
        <v>6228</v>
      </c>
      <c r="B6230" s="18">
        <f t="shared" si="194"/>
        <v>2024</v>
      </c>
      <c r="C6230" s="17">
        <v>45292</v>
      </c>
      <c r="D6230" s="18" t="s">
        <v>130</v>
      </c>
      <c r="E6230" s="18" t="s">
        <v>163</v>
      </c>
      <c r="F6230" s="18" t="str">
        <f t="shared" si="195"/>
        <v>Eversource_EMA-Retail Basic Service Rate-45292</v>
      </c>
      <c r="G6230" s="11" t="s">
        <v>131</v>
      </c>
      <c r="H6230" s="11" t="s">
        <v>54</v>
      </c>
      <c r="I6230" s="11" t="s">
        <v>170</v>
      </c>
      <c r="J6230" s="11" t="s">
        <v>65</v>
      </c>
      <c r="K6230" s="11" t="str">
        <f>IFERROR(INDEX('EDC Component Dictionary'!$C$5:$C$37,MATCH('Rates Database'!J6230,'EDC Component Dictionary'!$B$5:$B$37,0)), "Energy Supply")</f>
        <v>Energy Supply</v>
      </c>
      <c r="L6230" s="12">
        <v>0.17216000000000001</v>
      </c>
      <c r="M6230" s="12"/>
    </row>
    <row r="6231" spans="1:13" x14ac:dyDescent="0.3">
      <c r="A6231" s="18">
        <v>6229</v>
      </c>
      <c r="B6231" s="18">
        <f t="shared" si="194"/>
        <v>2023</v>
      </c>
      <c r="C6231" s="17">
        <v>45261</v>
      </c>
      <c r="D6231" s="18" t="s">
        <v>130</v>
      </c>
      <c r="E6231" s="18" t="s">
        <v>163</v>
      </c>
      <c r="F6231" s="18" t="str">
        <f t="shared" si="195"/>
        <v>Eversource_EMA-Retail Basic Service Rate-45261</v>
      </c>
      <c r="G6231" s="11" t="s">
        <v>131</v>
      </c>
      <c r="H6231" s="11" t="s">
        <v>54</v>
      </c>
      <c r="I6231" s="11" t="s">
        <v>170</v>
      </c>
      <c r="J6231" s="11" t="s">
        <v>65</v>
      </c>
      <c r="K6231" s="11" t="str">
        <f>IFERROR(INDEX('EDC Component Dictionary'!$C$5:$C$37,MATCH('Rates Database'!J6231,'EDC Component Dictionary'!$B$5:$B$37,0)), "Energy Supply")</f>
        <v>Energy Supply</v>
      </c>
      <c r="L6231" s="12">
        <v>0.16078000000000001</v>
      </c>
      <c r="M6231" s="12"/>
    </row>
    <row r="6232" spans="1:13" x14ac:dyDescent="0.3">
      <c r="A6232" s="18">
        <v>6230</v>
      </c>
      <c r="B6232" s="18">
        <f t="shared" si="194"/>
        <v>2023</v>
      </c>
      <c r="C6232" s="17">
        <v>45231</v>
      </c>
      <c r="D6232" s="18" t="s">
        <v>130</v>
      </c>
      <c r="E6232" s="18" t="s">
        <v>163</v>
      </c>
      <c r="F6232" s="18" t="str">
        <f t="shared" si="195"/>
        <v>Eversource_EMA-Retail Basic Service Rate-45231</v>
      </c>
      <c r="G6232" s="11" t="s">
        <v>131</v>
      </c>
      <c r="H6232" s="11" t="s">
        <v>54</v>
      </c>
      <c r="I6232" s="11" t="s">
        <v>170</v>
      </c>
      <c r="J6232" s="11" t="s">
        <v>65</v>
      </c>
      <c r="K6232" s="11" t="str">
        <f>IFERROR(INDEX('EDC Component Dictionary'!$C$5:$C$37,MATCH('Rates Database'!J6232,'EDC Component Dictionary'!$B$5:$B$37,0)), "Energy Supply")</f>
        <v>Energy Supply</v>
      </c>
      <c r="L6232" s="12">
        <v>0.16078000000000001</v>
      </c>
      <c r="M6232" s="12"/>
    </row>
    <row r="6233" spans="1:13" x14ac:dyDescent="0.3">
      <c r="A6233" s="18">
        <v>6231</v>
      </c>
      <c r="B6233" s="18">
        <f t="shared" si="194"/>
        <v>2023</v>
      </c>
      <c r="C6233" s="17">
        <v>45200</v>
      </c>
      <c r="D6233" s="18" t="s">
        <v>130</v>
      </c>
      <c r="E6233" s="18" t="s">
        <v>163</v>
      </c>
      <c r="F6233" s="18" t="str">
        <f t="shared" si="195"/>
        <v>Eversource_EMA-Retail Basic Service Rate-45200</v>
      </c>
      <c r="G6233" s="11" t="s">
        <v>131</v>
      </c>
      <c r="H6233" s="11" t="s">
        <v>54</v>
      </c>
      <c r="I6233" s="11" t="s">
        <v>170</v>
      </c>
      <c r="J6233" s="11" t="s">
        <v>65</v>
      </c>
      <c r="K6233" s="11" t="str">
        <f>IFERROR(INDEX('EDC Component Dictionary'!$C$5:$C$37,MATCH('Rates Database'!J6233,'EDC Component Dictionary'!$B$5:$B$37,0)), "Energy Supply")</f>
        <v>Energy Supply</v>
      </c>
      <c r="L6233" s="12">
        <v>0.16078000000000001</v>
      </c>
      <c r="M6233" s="12"/>
    </row>
    <row r="6234" spans="1:13" x14ac:dyDescent="0.3">
      <c r="A6234" s="18">
        <v>6232</v>
      </c>
      <c r="B6234" s="18">
        <f t="shared" si="194"/>
        <v>2023</v>
      </c>
      <c r="C6234" s="17">
        <v>45170</v>
      </c>
      <c r="D6234" s="18" t="s">
        <v>130</v>
      </c>
      <c r="E6234" s="18" t="s">
        <v>163</v>
      </c>
      <c r="F6234" s="18" t="str">
        <f t="shared" si="195"/>
        <v>Eversource_EMA-Retail Basic Service Rate-45170</v>
      </c>
      <c r="G6234" s="11" t="s">
        <v>131</v>
      </c>
      <c r="H6234" s="11" t="s">
        <v>54</v>
      </c>
      <c r="I6234" s="11" t="s">
        <v>170</v>
      </c>
      <c r="J6234" s="11" t="s">
        <v>65</v>
      </c>
      <c r="K6234" s="11" t="str">
        <f>IFERROR(INDEX('EDC Component Dictionary'!$C$5:$C$37,MATCH('Rates Database'!J6234,'EDC Component Dictionary'!$B$5:$B$37,0)), "Energy Supply")</f>
        <v>Energy Supply</v>
      </c>
      <c r="L6234" s="12">
        <v>0.16078000000000001</v>
      </c>
      <c r="M6234" s="12"/>
    </row>
    <row r="6235" spans="1:13" x14ac:dyDescent="0.3">
      <c r="A6235" s="18">
        <v>6233</v>
      </c>
      <c r="B6235" s="18">
        <f t="shared" si="194"/>
        <v>2023</v>
      </c>
      <c r="C6235" s="17">
        <v>45139</v>
      </c>
      <c r="D6235" s="18" t="s">
        <v>130</v>
      </c>
      <c r="E6235" s="18" t="s">
        <v>163</v>
      </c>
      <c r="F6235" s="18" t="str">
        <f t="shared" si="195"/>
        <v>Eversource_EMA-Retail Basic Service Rate-45139</v>
      </c>
      <c r="G6235" s="11" t="s">
        <v>131</v>
      </c>
      <c r="H6235" s="11" t="s">
        <v>54</v>
      </c>
      <c r="I6235" s="11" t="s">
        <v>170</v>
      </c>
      <c r="J6235" s="11" t="s">
        <v>65</v>
      </c>
      <c r="K6235" s="11" t="str">
        <f>IFERROR(INDEX('EDC Component Dictionary'!$C$5:$C$37,MATCH('Rates Database'!J6235,'EDC Component Dictionary'!$B$5:$B$37,0)), "Energy Supply")</f>
        <v>Energy Supply</v>
      </c>
      <c r="L6235" s="12">
        <v>0.16078000000000001</v>
      </c>
      <c r="M6235" s="12"/>
    </row>
    <row r="6236" spans="1:13" x14ac:dyDescent="0.3">
      <c r="A6236" s="18">
        <v>6234</v>
      </c>
      <c r="B6236" s="18">
        <f t="shared" si="194"/>
        <v>2023</v>
      </c>
      <c r="C6236" s="17">
        <v>45108</v>
      </c>
      <c r="D6236" s="18" t="s">
        <v>130</v>
      </c>
      <c r="E6236" s="18" t="s">
        <v>163</v>
      </c>
      <c r="F6236" s="18" t="str">
        <f t="shared" si="195"/>
        <v>Eversource_EMA-Retail Basic Service Rate-45108</v>
      </c>
      <c r="G6236" s="11" t="s">
        <v>131</v>
      </c>
      <c r="H6236" s="11" t="s">
        <v>54</v>
      </c>
      <c r="I6236" s="11" t="s">
        <v>170</v>
      </c>
      <c r="J6236" s="11" t="s">
        <v>65</v>
      </c>
      <c r="K6236" s="11" t="str">
        <f>IFERROR(INDEX('EDC Component Dictionary'!$C$5:$C$37,MATCH('Rates Database'!J6236,'EDC Component Dictionary'!$B$5:$B$37,0)), "Energy Supply")</f>
        <v>Energy Supply</v>
      </c>
      <c r="L6236" s="12">
        <v>0.16078000000000001</v>
      </c>
      <c r="M6236" s="12"/>
    </row>
    <row r="6237" spans="1:13" x14ac:dyDescent="0.3">
      <c r="A6237" s="18">
        <v>6235</v>
      </c>
      <c r="B6237" s="18">
        <f t="shared" si="194"/>
        <v>2023</v>
      </c>
      <c r="C6237" s="17">
        <v>45078</v>
      </c>
      <c r="D6237" s="18" t="s">
        <v>130</v>
      </c>
      <c r="E6237" s="18" t="s">
        <v>163</v>
      </c>
      <c r="F6237" s="18" t="str">
        <f t="shared" si="195"/>
        <v>Eversource_EMA-Retail Basic Service Rate-45078</v>
      </c>
      <c r="G6237" s="11" t="s">
        <v>131</v>
      </c>
      <c r="H6237" s="11" t="s">
        <v>54</v>
      </c>
      <c r="I6237" s="11" t="s">
        <v>170</v>
      </c>
      <c r="J6237" s="11" t="s">
        <v>65</v>
      </c>
      <c r="K6237" s="11" t="str">
        <f>IFERROR(INDEX('EDC Component Dictionary'!$C$5:$C$37,MATCH('Rates Database'!J6237,'EDC Component Dictionary'!$B$5:$B$37,0)), "Energy Supply")</f>
        <v>Energy Supply</v>
      </c>
      <c r="L6237" s="12">
        <v>0.25775999999999999</v>
      </c>
      <c r="M6237" s="12"/>
    </row>
    <row r="6238" spans="1:13" x14ac:dyDescent="0.3">
      <c r="A6238" s="18">
        <v>6236</v>
      </c>
      <c r="B6238" s="18">
        <f t="shared" si="194"/>
        <v>2023</v>
      </c>
      <c r="C6238" s="17">
        <v>45047</v>
      </c>
      <c r="D6238" s="18" t="s">
        <v>130</v>
      </c>
      <c r="E6238" s="18" t="s">
        <v>163</v>
      </c>
      <c r="F6238" s="18" t="str">
        <f t="shared" si="195"/>
        <v>Eversource_EMA-Retail Basic Service Rate-45047</v>
      </c>
      <c r="G6238" s="11" t="s">
        <v>131</v>
      </c>
      <c r="H6238" s="11" t="s">
        <v>54</v>
      </c>
      <c r="I6238" s="11" t="s">
        <v>170</v>
      </c>
      <c r="J6238" s="11" t="s">
        <v>65</v>
      </c>
      <c r="K6238" s="11" t="str">
        <f>IFERROR(INDEX('EDC Component Dictionary'!$C$5:$C$37,MATCH('Rates Database'!J6238,'EDC Component Dictionary'!$B$5:$B$37,0)), "Energy Supply")</f>
        <v>Energy Supply</v>
      </c>
      <c r="L6238" s="12">
        <v>0.25775999999999999</v>
      </c>
      <c r="M6238" s="12"/>
    </row>
    <row r="6239" spans="1:13" x14ac:dyDescent="0.3">
      <c r="A6239" s="18">
        <v>6237</v>
      </c>
      <c r="B6239" s="18">
        <f t="shared" si="194"/>
        <v>2023</v>
      </c>
      <c r="C6239" s="17">
        <v>45017</v>
      </c>
      <c r="D6239" s="18" t="s">
        <v>130</v>
      </c>
      <c r="E6239" s="18" t="s">
        <v>163</v>
      </c>
      <c r="F6239" s="18" t="str">
        <f t="shared" si="195"/>
        <v>Eversource_EMA-Retail Basic Service Rate-45017</v>
      </c>
      <c r="G6239" s="11" t="s">
        <v>131</v>
      </c>
      <c r="H6239" s="11" t="s">
        <v>54</v>
      </c>
      <c r="I6239" s="11" t="s">
        <v>170</v>
      </c>
      <c r="J6239" s="11" t="s">
        <v>65</v>
      </c>
      <c r="K6239" s="11" t="str">
        <f>IFERROR(INDEX('EDC Component Dictionary'!$C$5:$C$37,MATCH('Rates Database'!J6239,'EDC Component Dictionary'!$B$5:$B$37,0)), "Energy Supply")</f>
        <v>Energy Supply</v>
      </c>
      <c r="L6239" s="12">
        <v>0.25775999999999999</v>
      </c>
      <c r="M6239" s="12"/>
    </row>
    <row r="6240" spans="1:13" x14ac:dyDescent="0.3">
      <c r="A6240" s="18">
        <v>6238</v>
      </c>
      <c r="B6240" s="18">
        <f t="shared" si="194"/>
        <v>2023</v>
      </c>
      <c r="C6240" s="17">
        <v>44986</v>
      </c>
      <c r="D6240" s="18" t="s">
        <v>130</v>
      </c>
      <c r="E6240" s="18" t="s">
        <v>163</v>
      </c>
      <c r="F6240" s="18" t="str">
        <f t="shared" si="195"/>
        <v>Eversource_EMA-Retail Basic Service Rate-44986</v>
      </c>
      <c r="G6240" s="11" t="s">
        <v>131</v>
      </c>
      <c r="H6240" s="11" t="s">
        <v>54</v>
      </c>
      <c r="I6240" s="11" t="s">
        <v>170</v>
      </c>
      <c r="J6240" s="11" t="s">
        <v>65</v>
      </c>
      <c r="K6240" s="11" t="str">
        <f>IFERROR(INDEX('EDC Component Dictionary'!$C$5:$C$37,MATCH('Rates Database'!J6240,'EDC Component Dictionary'!$B$5:$B$37,0)), "Energy Supply")</f>
        <v>Energy Supply</v>
      </c>
      <c r="L6240" s="12">
        <v>0.25775999999999999</v>
      </c>
      <c r="M6240" s="12"/>
    </row>
    <row r="6241" spans="1:13" x14ac:dyDescent="0.3">
      <c r="A6241" s="18">
        <v>6239</v>
      </c>
      <c r="B6241" s="18">
        <f t="shared" si="194"/>
        <v>2023</v>
      </c>
      <c r="C6241" s="17">
        <v>44958</v>
      </c>
      <c r="D6241" s="18" t="s">
        <v>130</v>
      </c>
      <c r="E6241" s="18" t="s">
        <v>163</v>
      </c>
      <c r="F6241" s="18" t="str">
        <f t="shared" si="195"/>
        <v>Eversource_EMA-Retail Basic Service Rate-44958</v>
      </c>
      <c r="G6241" s="11" t="s">
        <v>131</v>
      </c>
      <c r="H6241" s="11" t="s">
        <v>54</v>
      </c>
      <c r="I6241" s="11" t="s">
        <v>170</v>
      </c>
      <c r="J6241" s="11" t="s">
        <v>65</v>
      </c>
      <c r="K6241" s="11" t="str">
        <f>IFERROR(INDEX('EDC Component Dictionary'!$C$5:$C$37,MATCH('Rates Database'!J6241,'EDC Component Dictionary'!$B$5:$B$37,0)), "Energy Supply")</f>
        <v>Energy Supply</v>
      </c>
      <c r="L6241" s="12">
        <v>0.25775999999999999</v>
      </c>
      <c r="M6241" s="12"/>
    </row>
    <row r="6242" spans="1:13" x14ac:dyDescent="0.3">
      <c r="A6242" s="18">
        <v>6240</v>
      </c>
      <c r="B6242" s="18">
        <f t="shared" si="194"/>
        <v>2023</v>
      </c>
      <c r="C6242" s="17">
        <v>44927</v>
      </c>
      <c r="D6242" s="18" t="s">
        <v>130</v>
      </c>
      <c r="E6242" s="18" t="s">
        <v>163</v>
      </c>
      <c r="F6242" s="18" t="str">
        <f t="shared" si="195"/>
        <v>Eversource_EMA-Retail Basic Service Rate-44927</v>
      </c>
      <c r="G6242" s="11" t="s">
        <v>131</v>
      </c>
      <c r="H6242" s="11" t="s">
        <v>54</v>
      </c>
      <c r="I6242" s="11" t="s">
        <v>170</v>
      </c>
      <c r="J6242" s="11" t="s">
        <v>65</v>
      </c>
      <c r="K6242" s="11" t="str">
        <f>IFERROR(INDEX('EDC Component Dictionary'!$C$5:$C$37,MATCH('Rates Database'!J6242,'EDC Component Dictionary'!$B$5:$B$37,0)), "Energy Supply")</f>
        <v>Energy Supply</v>
      </c>
      <c r="L6242" s="12">
        <v>0.25775999999999999</v>
      </c>
      <c r="M6242" s="12"/>
    </row>
    <row r="6243" spans="1:13" x14ac:dyDescent="0.3">
      <c r="A6243" s="18">
        <v>6241</v>
      </c>
      <c r="B6243" s="18">
        <f t="shared" si="194"/>
        <v>2022</v>
      </c>
      <c r="C6243" s="17">
        <v>44896</v>
      </c>
      <c r="D6243" s="18" t="s">
        <v>130</v>
      </c>
      <c r="E6243" s="18" t="s">
        <v>163</v>
      </c>
      <c r="F6243" s="18" t="str">
        <f t="shared" si="195"/>
        <v>Eversource_EMA-Retail Basic Service Rate-44896</v>
      </c>
      <c r="G6243" s="11" t="s">
        <v>131</v>
      </c>
      <c r="H6243" s="11" t="s">
        <v>54</v>
      </c>
      <c r="I6243" s="11" t="s">
        <v>170</v>
      </c>
      <c r="J6243" s="11" t="s">
        <v>65</v>
      </c>
      <c r="K6243" s="11" t="str">
        <f>IFERROR(INDEX('EDC Component Dictionary'!$C$5:$C$37,MATCH('Rates Database'!J6243,'EDC Component Dictionary'!$B$5:$B$37,0)), "Energy Supply")</f>
        <v>Energy Supply</v>
      </c>
      <c r="L6243" s="12">
        <v>0.17871000000000001</v>
      </c>
      <c r="M6243" s="12"/>
    </row>
    <row r="6244" spans="1:13" x14ac:dyDescent="0.3">
      <c r="A6244" s="18">
        <v>6242</v>
      </c>
      <c r="B6244" s="18">
        <f t="shared" si="194"/>
        <v>2022</v>
      </c>
      <c r="C6244" s="17">
        <v>44866</v>
      </c>
      <c r="D6244" s="18" t="s">
        <v>130</v>
      </c>
      <c r="E6244" s="18" t="s">
        <v>163</v>
      </c>
      <c r="F6244" s="18" t="str">
        <f t="shared" si="195"/>
        <v>Eversource_EMA-Retail Basic Service Rate-44866</v>
      </c>
      <c r="G6244" s="11" t="s">
        <v>131</v>
      </c>
      <c r="H6244" s="11" t="s">
        <v>54</v>
      </c>
      <c r="I6244" s="11" t="s">
        <v>170</v>
      </c>
      <c r="J6244" s="11" t="s">
        <v>65</v>
      </c>
      <c r="K6244" s="11" t="str">
        <f>IFERROR(INDEX('EDC Component Dictionary'!$C$5:$C$37,MATCH('Rates Database'!J6244,'EDC Component Dictionary'!$B$5:$B$37,0)), "Energy Supply")</f>
        <v>Energy Supply</v>
      </c>
      <c r="L6244" s="12">
        <v>0.17871000000000001</v>
      </c>
      <c r="M6244" s="12"/>
    </row>
    <row r="6245" spans="1:13" x14ac:dyDescent="0.3">
      <c r="A6245" s="18">
        <v>6243</v>
      </c>
      <c r="B6245" s="18">
        <f t="shared" si="194"/>
        <v>2022</v>
      </c>
      <c r="C6245" s="17">
        <v>44835</v>
      </c>
      <c r="D6245" s="18" t="s">
        <v>130</v>
      </c>
      <c r="E6245" s="18" t="s">
        <v>163</v>
      </c>
      <c r="F6245" s="18" t="str">
        <f t="shared" si="195"/>
        <v>Eversource_EMA-Retail Basic Service Rate-44835</v>
      </c>
      <c r="G6245" s="11" t="s">
        <v>131</v>
      </c>
      <c r="H6245" s="11" t="s">
        <v>54</v>
      </c>
      <c r="I6245" s="11" t="s">
        <v>170</v>
      </c>
      <c r="J6245" s="11" t="s">
        <v>65</v>
      </c>
      <c r="K6245" s="11" t="str">
        <f>IFERROR(INDEX('EDC Component Dictionary'!$C$5:$C$37,MATCH('Rates Database'!J6245,'EDC Component Dictionary'!$B$5:$B$37,0)), "Energy Supply")</f>
        <v>Energy Supply</v>
      </c>
      <c r="L6245" s="12">
        <v>0.17871000000000001</v>
      </c>
      <c r="M6245" s="12"/>
    </row>
    <row r="6246" spans="1:13" x14ac:dyDescent="0.3">
      <c r="A6246" s="18">
        <v>6244</v>
      </c>
      <c r="B6246" s="18">
        <f t="shared" si="194"/>
        <v>2022</v>
      </c>
      <c r="C6246" s="17">
        <v>44805</v>
      </c>
      <c r="D6246" s="18" t="s">
        <v>130</v>
      </c>
      <c r="E6246" s="18" t="s">
        <v>163</v>
      </c>
      <c r="F6246" s="18" t="str">
        <f t="shared" si="195"/>
        <v>Eversource_EMA-Retail Basic Service Rate-44805</v>
      </c>
      <c r="G6246" s="11" t="s">
        <v>131</v>
      </c>
      <c r="H6246" s="11" t="s">
        <v>54</v>
      </c>
      <c r="I6246" s="11" t="s">
        <v>170</v>
      </c>
      <c r="J6246" s="11" t="s">
        <v>65</v>
      </c>
      <c r="K6246" s="11" t="str">
        <f>IFERROR(INDEX('EDC Component Dictionary'!$C$5:$C$37,MATCH('Rates Database'!J6246,'EDC Component Dictionary'!$B$5:$B$37,0)), "Energy Supply")</f>
        <v>Energy Supply</v>
      </c>
      <c r="L6246" s="12">
        <v>0.17871000000000001</v>
      </c>
      <c r="M6246" s="12"/>
    </row>
    <row r="6247" spans="1:13" x14ac:dyDescent="0.3">
      <c r="A6247" s="18">
        <v>6245</v>
      </c>
      <c r="B6247" s="18">
        <f t="shared" si="194"/>
        <v>2022</v>
      </c>
      <c r="C6247" s="17">
        <v>44774</v>
      </c>
      <c r="D6247" s="18" t="s">
        <v>130</v>
      </c>
      <c r="E6247" s="18" t="s">
        <v>163</v>
      </c>
      <c r="F6247" s="18" t="str">
        <f t="shared" si="195"/>
        <v>Eversource_EMA-Retail Basic Service Rate-44774</v>
      </c>
      <c r="G6247" s="11" t="s">
        <v>131</v>
      </c>
      <c r="H6247" s="11" t="s">
        <v>54</v>
      </c>
      <c r="I6247" s="11" t="s">
        <v>170</v>
      </c>
      <c r="J6247" s="11" t="s">
        <v>65</v>
      </c>
      <c r="K6247" s="11" t="str">
        <f>IFERROR(INDEX('EDC Component Dictionary'!$C$5:$C$37,MATCH('Rates Database'!J6247,'EDC Component Dictionary'!$B$5:$B$37,0)), "Energy Supply")</f>
        <v>Energy Supply</v>
      </c>
      <c r="L6247" s="12">
        <v>0.17871000000000001</v>
      </c>
      <c r="M6247" s="12"/>
    </row>
    <row r="6248" spans="1:13" x14ac:dyDescent="0.3">
      <c r="A6248" s="18">
        <v>6246</v>
      </c>
      <c r="B6248" s="18">
        <f t="shared" si="194"/>
        <v>2022</v>
      </c>
      <c r="C6248" s="17">
        <v>44743</v>
      </c>
      <c r="D6248" s="18" t="s">
        <v>130</v>
      </c>
      <c r="E6248" s="18" t="s">
        <v>163</v>
      </c>
      <c r="F6248" s="18" t="str">
        <f t="shared" si="195"/>
        <v>Eversource_EMA-Retail Basic Service Rate-44743</v>
      </c>
      <c r="G6248" s="11" t="s">
        <v>131</v>
      </c>
      <c r="H6248" s="11" t="s">
        <v>54</v>
      </c>
      <c r="I6248" s="11" t="s">
        <v>170</v>
      </c>
      <c r="J6248" s="11" t="s">
        <v>65</v>
      </c>
      <c r="K6248" s="11" t="str">
        <f>IFERROR(INDEX('EDC Component Dictionary'!$C$5:$C$37,MATCH('Rates Database'!J6248,'EDC Component Dictionary'!$B$5:$B$37,0)), "Energy Supply")</f>
        <v>Energy Supply</v>
      </c>
      <c r="L6248" s="12">
        <v>0.17871000000000001</v>
      </c>
      <c r="M6248" s="12"/>
    </row>
    <row r="6249" spans="1:13" x14ac:dyDescent="0.3">
      <c r="A6249" s="18">
        <v>6247</v>
      </c>
      <c r="B6249" s="18">
        <f t="shared" si="194"/>
        <v>2022</v>
      </c>
      <c r="C6249" s="17">
        <v>44713</v>
      </c>
      <c r="D6249" s="18" t="s">
        <v>130</v>
      </c>
      <c r="E6249" s="18" t="s">
        <v>163</v>
      </c>
      <c r="F6249" s="18" t="str">
        <f t="shared" si="195"/>
        <v>Eversource_EMA-Retail Basic Service Rate-44713</v>
      </c>
      <c r="G6249" s="11" t="s">
        <v>131</v>
      </c>
      <c r="H6249" s="11" t="s">
        <v>54</v>
      </c>
      <c r="I6249" s="11" t="s">
        <v>170</v>
      </c>
      <c r="J6249" s="11" t="s">
        <v>65</v>
      </c>
      <c r="K6249" s="11" t="str">
        <f>IFERROR(INDEX('EDC Component Dictionary'!$C$5:$C$37,MATCH('Rates Database'!J6249,'EDC Component Dictionary'!$B$5:$B$37,0)), "Energy Supply")</f>
        <v>Energy Supply</v>
      </c>
      <c r="L6249" s="12">
        <v>0.15764</v>
      </c>
      <c r="M6249" s="12"/>
    </row>
    <row r="6250" spans="1:13" x14ac:dyDescent="0.3">
      <c r="A6250" s="18">
        <v>6248</v>
      </c>
      <c r="B6250" s="18">
        <f t="shared" si="194"/>
        <v>2022</v>
      </c>
      <c r="C6250" s="17">
        <v>44682</v>
      </c>
      <c r="D6250" s="18" t="s">
        <v>130</v>
      </c>
      <c r="E6250" s="18" t="s">
        <v>163</v>
      </c>
      <c r="F6250" s="18" t="str">
        <f t="shared" si="195"/>
        <v>Eversource_EMA-Retail Basic Service Rate-44682</v>
      </c>
      <c r="G6250" s="11" t="s">
        <v>131</v>
      </c>
      <c r="H6250" s="11" t="s">
        <v>54</v>
      </c>
      <c r="I6250" s="11" t="s">
        <v>170</v>
      </c>
      <c r="J6250" s="11" t="s">
        <v>65</v>
      </c>
      <c r="K6250" s="11" t="str">
        <f>IFERROR(INDEX('EDC Component Dictionary'!$C$5:$C$37,MATCH('Rates Database'!J6250,'EDC Component Dictionary'!$B$5:$B$37,0)), "Energy Supply")</f>
        <v>Energy Supply</v>
      </c>
      <c r="L6250" s="12">
        <v>0.15764</v>
      </c>
      <c r="M6250" s="12"/>
    </row>
    <row r="6251" spans="1:13" x14ac:dyDescent="0.3">
      <c r="A6251" s="18">
        <v>6249</v>
      </c>
      <c r="B6251" s="18">
        <f t="shared" si="194"/>
        <v>2022</v>
      </c>
      <c r="C6251" s="17">
        <v>44652</v>
      </c>
      <c r="D6251" s="18" t="s">
        <v>130</v>
      </c>
      <c r="E6251" s="18" t="s">
        <v>163</v>
      </c>
      <c r="F6251" s="18" t="str">
        <f t="shared" si="195"/>
        <v>Eversource_EMA-Retail Basic Service Rate-44652</v>
      </c>
      <c r="G6251" s="11" t="s">
        <v>131</v>
      </c>
      <c r="H6251" s="11" t="s">
        <v>54</v>
      </c>
      <c r="I6251" s="11" t="s">
        <v>170</v>
      </c>
      <c r="J6251" s="11" t="s">
        <v>65</v>
      </c>
      <c r="K6251" s="11" t="str">
        <f>IFERROR(INDEX('EDC Component Dictionary'!$C$5:$C$37,MATCH('Rates Database'!J6251,'EDC Component Dictionary'!$B$5:$B$37,0)), "Energy Supply")</f>
        <v>Energy Supply</v>
      </c>
      <c r="L6251" s="12">
        <v>0.15764</v>
      </c>
      <c r="M6251" s="12"/>
    </row>
    <row r="6252" spans="1:13" x14ac:dyDescent="0.3">
      <c r="A6252" s="18">
        <v>6250</v>
      </c>
      <c r="B6252" s="18">
        <f t="shared" si="194"/>
        <v>2022</v>
      </c>
      <c r="C6252" s="17">
        <v>44621</v>
      </c>
      <c r="D6252" s="18" t="s">
        <v>130</v>
      </c>
      <c r="E6252" s="18" t="s">
        <v>163</v>
      </c>
      <c r="F6252" s="18" t="str">
        <f t="shared" si="195"/>
        <v>Eversource_EMA-Retail Basic Service Rate-44621</v>
      </c>
      <c r="G6252" s="11" t="s">
        <v>131</v>
      </c>
      <c r="H6252" s="11" t="s">
        <v>54</v>
      </c>
      <c r="I6252" s="11" t="s">
        <v>170</v>
      </c>
      <c r="J6252" s="11" t="s">
        <v>65</v>
      </c>
      <c r="K6252" s="11" t="str">
        <f>IFERROR(INDEX('EDC Component Dictionary'!$C$5:$C$37,MATCH('Rates Database'!J6252,'EDC Component Dictionary'!$B$5:$B$37,0)), "Energy Supply")</f>
        <v>Energy Supply</v>
      </c>
      <c r="L6252" s="12">
        <v>0.15764</v>
      </c>
      <c r="M6252" s="12"/>
    </row>
    <row r="6253" spans="1:13" x14ac:dyDescent="0.3">
      <c r="A6253" s="18">
        <v>6251</v>
      </c>
      <c r="B6253" s="18">
        <f t="shared" si="194"/>
        <v>2022</v>
      </c>
      <c r="C6253" s="17">
        <v>44593</v>
      </c>
      <c r="D6253" s="18" t="s">
        <v>130</v>
      </c>
      <c r="E6253" s="18" t="s">
        <v>163</v>
      </c>
      <c r="F6253" s="18" t="str">
        <f t="shared" si="195"/>
        <v>Eversource_EMA-Retail Basic Service Rate-44593</v>
      </c>
      <c r="G6253" s="11" t="s">
        <v>131</v>
      </c>
      <c r="H6253" s="11" t="s">
        <v>54</v>
      </c>
      <c r="I6253" s="11" t="s">
        <v>170</v>
      </c>
      <c r="J6253" s="11" t="s">
        <v>65</v>
      </c>
      <c r="K6253" s="11" t="str">
        <f>IFERROR(INDEX('EDC Component Dictionary'!$C$5:$C$37,MATCH('Rates Database'!J6253,'EDC Component Dictionary'!$B$5:$B$37,0)), "Energy Supply")</f>
        <v>Energy Supply</v>
      </c>
      <c r="L6253" s="12">
        <v>0.15764</v>
      </c>
      <c r="M6253" s="12"/>
    </row>
    <row r="6254" spans="1:13" x14ac:dyDescent="0.3">
      <c r="A6254" s="18">
        <v>6252</v>
      </c>
      <c r="B6254" s="18">
        <f t="shared" si="194"/>
        <v>2022</v>
      </c>
      <c r="C6254" s="17">
        <v>44562</v>
      </c>
      <c r="D6254" s="18" t="s">
        <v>130</v>
      </c>
      <c r="E6254" s="18" t="s">
        <v>163</v>
      </c>
      <c r="F6254" s="18" t="str">
        <f t="shared" si="195"/>
        <v>Eversource_EMA-Retail Basic Service Rate-44562</v>
      </c>
      <c r="G6254" s="11" t="s">
        <v>131</v>
      </c>
      <c r="H6254" s="11" t="s">
        <v>54</v>
      </c>
      <c r="I6254" s="11" t="s">
        <v>170</v>
      </c>
      <c r="J6254" s="11" t="s">
        <v>65</v>
      </c>
      <c r="K6254" s="11" t="str">
        <f>IFERROR(INDEX('EDC Component Dictionary'!$C$5:$C$37,MATCH('Rates Database'!J6254,'EDC Component Dictionary'!$B$5:$B$37,0)), "Energy Supply")</f>
        <v>Energy Supply</v>
      </c>
      <c r="L6254" s="12">
        <v>0.15764</v>
      </c>
      <c r="M6254" s="12"/>
    </row>
    <row r="6255" spans="1:13" x14ac:dyDescent="0.3">
      <c r="A6255" s="18">
        <v>6253</v>
      </c>
      <c r="B6255" s="18">
        <f t="shared" si="194"/>
        <v>2021</v>
      </c>
      <c r="C6255" s="17">
        <v>44531</v>
      </c>
      <c r="D6255" s="18" t="s">
        <v>130</v>
      </c>
      <c r="E6255" s="18" t="s">
        <v>163</v>
      </c>
      <c r="F6255" s="18" t="str">
        <f t="shared" si="195"/>
        <v>Eversource_EMA-Retail Basic Service Rate-44531</v>
      </c>
      <c r="G6255" s="11" t="s">
        <v>131</v>
      </c>
      <c r="H6255" s="11" t="s">
        <v>54</v>
      </c>
      <c r="I6255" s="11" t="s">
        <v>170</v>
      </c>
      <c r="J6255" s="11" t="s">
        <v>65</v>
      </c>
      <c r="K6255" s="11" t="str">
        <f>IFERROR(INDEX('EDC Component Dictionary'!$C$5:$C$37,MATCH('Rates Database'!J6255,'EDC Component Dictionary'!$B$5:$B$37,0)), "Energy Supply")</f>
        <v>Energy Supply</v>
      </c>
      <c r="L6255" s="12">
        <v>0.10753</v>
      </c>
      <c r="M6255" s="12"/>
    </row>
    <row r="6256" spans="1:13" x14ac:dyDescent="0.3">
      <c r="A6256" s="18">
        <v>6254</v>
      </c>
      <c r="B6256" s="18">
        <f t="shared" si="194"/>
        <v>2021</v>
      </c>
      <c r="C6256" s="17">
        <v>44501</v>
      </c>
      <c r="D6256" s="18" t="s">
        <v>130</v>
      </c>
      <c r="E6256" s="18" t="s">
        <v>163</v>
      </c>
      <c r="F6256" s="18" t="str">
        <f t="shared" si="195"/>
        <v>Eversource_EMA-Retail Basic Service Rate-44501</v>
      </c>
      <c r="G6256" s="11" t="s">
        <v>131</v>
      </c>
      <c r="H6256" s="11" t="s">
        <v>54</v>
      </c>
      <c r="I6256" s="11" t="s">
        <v>170</v>
      </c>
      <c r="J6256" s="11" t="s">
        <v>65</v>
      </c>
      <c r="K6256" s="11" t="str">
        <f>IFERROR(INDEX('EDC Component Dictionary'!$C$5:$C$37,MATCH('Rates Database'!J6256,'EDC Component Dictionary'!$B$5:$B$37,0)), "Energy Supply")</f>
        <v>Energy Supply</v>
      </c>
      <c r="L6256" s="12">
        <v>0.10753</v>
      </c>
      <c r="M6256" s="12"/>
    </row>
    <row r="6257" spans="1:13" x14ac:dyDescent="0.3">
      <c r="A6257" s="18">
        <v>6255</v>
      </c>
      <c r="B6257" s="18">
        <f t="shared" si="194"/>
        <v>2021</v>
      </c>
      <c r="C6257" s="17">
        <v>44470</v>
      </c>
      <c r="D6257" s="18" t="s">
        <v>130</v>
      </c>
      <c r="E6257" s="18" t="s">
        <v>163</v>
      </c>
      <c r="F6257" s="18" t="str">
        <f t="shared" si="195"/>
        <v>Eversource_EMA-Retail Basic Service Rate-44470</v>
      </c>
      <c r="G6257" s="11" t="s">
        <v>131</v>
      </c>
      <c r="H6257" s="11" t="s">
        <v>54</v>
      </c>
      <c r="I6257" s="11" t="s">
        <v>170</v>
      </c>
      <c r="J6257" s="11" t="s">
        <v>65</v>
      </c>
      <c r="K6257" s="11" t="str">
        <f>IFERROR(INDEX('EDC Component Dictionary'!$C$5:$C$37,MATCH('Rates Database'!J6257,'EDC Component Dictionary'!$B$5:$B$37,0)), "Energy Supply")</f>
        <v>Energy Supply</v>
      </c>
      <c r="L6257" s="12">
        <v>0.10753</v>
      </c>
      <c r="M6257" s="12"/>
    </row>
    <row r="6258" spans="1:13" x14ac:dyDescent="0.3">
      <c r="A6258" s="18">
        <v>6256</v>
      </c>
      <c r="B6258" s="18">
        <f t="shared" si="194"/>
        <v>2021</v>
      </c>
      <c r="C6258" s="17">
        <v>44440</v>
      </c>
      <c r="D6258" s="18" t="s">
        <v>130</v>
      </c>
      <c r="E6258" s="18" t="s">
        <v>163</v>
      </c>
      <c r="F6258" s="18" t="str">
        <f t="shared" si="195"/>
        <v>Eversource_EMA-Retail Basic Service Rate-44440</v>
      </c>
      <c r="G6258" s="11" t="s">
        <v>131</v>
      </c>
      <c r="H6258" s="11" t="s">
        <v>54</v>
      </c>
      <c r="I6258" s="11" t="s">
        <v>170</v>
      </c>
      <c r="J6258" s="11" t="s">
        <v>65</v>
      </c>
      <c r="K6258" s="11" t="str">
        <f>IFERROR(INDEX('EDC Component Dictionary'!$C$5:$C$37,MATCH('Rates Database'!J6258,'EDC Component Dictionary'!$B$5:$B$37,0)), "Energy Supply")</f>
        <v>Energy Supply</v>
      </c>
      <c r="L6258" s="12">
        <v>0.10753</v>
      </c>
      <c r="M6258" s="12"/>
    </row>
    <row r="6259" spans="1:13" x14ac:dyDescent="0.3">
      <c r="A6259" s="18">
        <v>6257</v>
      </c>
      <c r="B6259" s="18">
        <f t="shared" si="194"/>
        <v>2021</v>
      </c>
      <c r="C6259" s="17">
        <v>44409</v>
      </c>
      <c r="D6259" s="18" t="s">
        <v>130</v>
      </c>
      <c r="E6259" s="18" t="s">
        <v>163</v>
      </c>
      <c r="F6259" s="18" t="str">
        <f t="shared" si="195"/>
        <v>Eversource_EMA-Retail Basic Service Rate-44409</v>
      </c>
      <c r="G6259" s="11" t="s">
        <v>131</v>
      </c>
      <c r="H6259" s="11" t="s">
        <v>54</v>
      </c>
      <c r="I6259" s="11" t="s">
        <v>170</v>
      </c>
      <c r="J6259" s="11" t="s">
        <v>65</v>
      </c>
      <c r="K6259" s="11" t="str">
        <f>IFERROR(INDEX('EDC Component Dictionary'!$C$5:$C$37,MATCH('Rates Database'!J6259,'EDC Component Dictionary'!$B$5:$B$37,0)), "Energy Supply")</f>
        <v>Energy Supply</v>
      </c>
      <c r="L6259" s="12">
        <v>0.10753</v>
      </c>
      <c r="M6259" s="12"/>
    </row>
    <row r="6260" spans="1:13" x14ac:dyDescent="0.3">
      <c r="A6260" s="18">
        <v>6258</v>
      </c>
      <c r="B6260" s="18">
        <f t="shared" si="194"/>
        <v>2021</v>
      </c>
      <c r="C6260" s="17">
        <v>44378</v>
      </c>
      <c r="D6260" s="18" t="s">
        <v>130</v>
      </c>
      <c r="E6260" s="18" t="s">
        <v>163</v>
      </c>
      <c r="F6260" s="18" t="str">
        <f t="shared" si="195"/>
        <v>Eversource_EMA-Retail Basic Service Rate-44378</v>
      </c>
      <c r="G6260" s="11" t="s">
        <v>131</v>
      </c>
      <c r="H6260" s="11" t="s">
        <v>54</v>
      </c>
      <c r="I6260" s="11" t="s">
        <v>170</v>
      </c>
      <c r="J6260" s="11" t="s">
        <v>65</v>
      </c>
      <c r="K6260" s="11" t="str">
        <f>IFERROR(INDEX('EDC Component Dictionary'!$C$5:$C$37,MATCH('Rates Database'!J6260,'EDC Component Dictionary'!$B$5:$B$37,0)), "Energy Supply")</f>
        <v>Energy Supply</v>
      </c>
      <c r="L6260" s="12">
        <v>0.10753</v>
      </c>
      <c r="M6260" s="12"/>
    </row>
    <row r="6261" spans="1:13" x14ac:dyDescent="0.3">
      <c r="A6261" s="18">
        <v>6259</v>
      </c>
      <c r="B6261" s="18">
        <f t="shared" si="194"/>
        <v>2021</v>
      </c>
      <c r="C6261" s="17">
        <v>44348</v>
      </c>
      <c r="D6261" s="18" t="s">
        <v>130</v>
      </c>
      <c r="E6261" s="18" t="s">
        <v>163</v>
      </c>
      <c r="F6261" s="18" t="str">
        <f t="shared" si="195"/>
        <v>Eversource_EMA-Retail Basic Service Rate-44348</v>
      </c>
      <c r="G6261" s="11" t="s">
        <v>131</v>
      </c>
      <c r="H6261" s="11" t="s">
        <v>54</v>
      </c>
      <c r="I6261" s="11" t="s">
        <v>170</v>
      </c>
      <c r="J6261" s="11" t="s">
        <v>65</v>
      </c>
      <c r="K6261" s="11" t="str">
        <f>IFERROR(INDEX('EDC Component Dictionary'!$C$5:$C$37,MATCH('Rates Database'!J6261,'EDC Component Dictionary'!$B$5:$B$37,0)), "Energy Supply")</f>
        <v>Energy Supply</v>
      </c>
      <c r="L6261" s="12">
        <v>0.11795</v>
      </c>
      <c r="M6261" s="12"/>
    </row>
    <row r="6262" spans="1:13" x14ac:dyDescent="0.3">
      <c r="A6262" s="18">
        <v>6260</v>
      </c>
      <c r="B6262" s="18">
        <f t="shared" si="194"/>
        <v>2021</v>
      </c>
      <c r="C6262" s="17">
        <v>44317</v>
      </c>
      <c r="D6262" s="18" t="s">
        <v>130</v>
      </c>
      <c r="E6262" s="18" t="s">
        <v>163</v>
      </c>
      <c r="F6262" s="18" t="str">
        <f t="shared" si="195"/>
        <v>Eversource_EMA-Retail Basic Service Rate-44317</v>
      </c>
      <c r="G6262" s="11" t="s">
        <v>131</v>
      </c>
      <c r="H6262" s="11" t="s">
        <v>54</v>
      </c>
      <c r="I6262" s="11" t="s">
        <v>170</v>
      </c>
      <c r="J6262" s="11" t="s">
        <v>65</v>
      </c>
      <c r="K6262" s="11" t="str">
        <f>IFERROR(INDEX('EDC Component Dictionary'!$C$5:$C$37,MATCH('Rates Database'!J6262,'EDC Component Dictionary'!$B$5:$B$37,0)), "Energy Supply")</f>
        <v>Energy Supply</v>
      </c>
      <c r="L6262" s="12">
        <v>0.11795</v>
      </c>
      <c r="M6262" s="12"/>
    </row>
    <row r="6263" spans="1:13" x14ac:dyDescent="0.3">
      <c r="A6263" s="18">
        <v>6261</v>
      </c>
      <c r="B6263" s="18">
        <f t="shared" si="194"/>
        <v>2021</v>
      </c>
      <c r="C6263" s="17">
        <v>44287</v>
      </c>
      <c r="D6263" s="18" t="s">
        <v>130</v>
      </c>
      <c r="E6263" s="18" t="s">
        <v>163</v>
      </c>
      <c r="F6263" s="18" t="str">
        <f t="shared" si="195"/>
        <v>Eversource_EMA-Retail Basic Service Rate-44287</v>
      </c>
      <c r="G6263" s="11" t="s">
        <v>131</v>
      </c>
      <c r="H6263" s="11" t="s">
        <v>54</v>
      </c>
      <c r="I6263" s="11" t="s">
        <v>170</v>
      </c>
      <c r="J6263" s="11" t="s">
        <v>65</v>
      </c>
      <c r="K6263" s="11" t="str">
        <f>IFERROR(INDEX('EDC Component Dictionary'!$C$5:$C$37,MATCH('Rates Database'!J6263,'EDC Component Dictionary'!$B$5:$B$37,0)), "Energy Supply")</f>
        <v>Energy Supply</v>
      </c>
      <c r="L6263" s="12">
        <v>0.11795</v>
      </c>
      <c r="M6263" s="12"/>
    </row>
    <row r="6264" spans="1:13" x14ac:dyDescent="0.3">
      <c r="A6264" s="18">
        <v>6262</v>
      </c>
      <c r="B6264" s="18">
        <f t="shared" si="194"/>
        <v>2021</v>
      </c>
      <c r="C6264" s="17">
        <v>44256</v>
      </c>
      <c r="D6264" s="18" t="s">
        <v>130</v>
      </c>
      <c r="E6264" s="18" t="s">
        <v>163</v>
      </c>
      <c r="F6264" s="18" t="str">
        <f t="shared" si="195"/>
        <v>Eversource_EMA-Retail Basic Service Rate-44256</v>
      </c>
      <c r="G6264" s="11" t="s">
        <v>131</v>
      </c>
      <c r="H6264" s="11" t="s">
        <v>54</v>
      </c>
      <c r="I6264" s="11" t="s">
        <v>170</v>
      </c>
      <c r="J6264" s="11" t="s">
        <v>65</v>
      </c>
      <c r="K6264" s="11" t="str">
        <f>IFERROR(INDEX('EDC Component Dictionary'!$C$5:$C$37,MATCH('Rates Database'!J6264,'EDC Component Dictionary'!$B$5:$B$37,0)), "Energy Supply")</f>
        <v>Energy Supply</v>
      </c>
      <c r="L6264" s="12">
        <v>0.11795</v>
      </c>
      <c r="M6264" s="12"/>
    </row>
    <row r="6265" spans="1:13" x14ac:dyDescent="0.3">
      <c r="A6265" s="18">
        <v>6263</v>
      </c>
      <c r="B6265" s="18">
        <f t="shared" si="194"/>
        <v>2021</v>
      </c>
      <c r="C6265" s="17">
        <v>44228</v>
      </c>
      <c r="D6265" s="18" t="s">
        <v>130</v>
      </c>
      <c r="E6265" s="18" t="s">
        <v>163</v>
      </c>
      <c r="F6265" s="18" t="str">
        <f t="shared" si="195"/>
        <v>Eversource_EMA-Retail Basic Service Rate-44228</v>
      </c>
      <c r="G6265" s="11" t="s">
        <v>131</v>
      </c>
      <c r="H6265" s="11" t="s">
        <v>54</v>
      </c>
      <c r="I6265" s="11" t="s">
        <v>170</v>
      </c>
      <c r="J6265" s="11" t="s">
        <v>65</v>
      </c>
      <c r="K6265" s="11" t="str">
        <f>IFERROR(INDEX('EDC Component Dictionary'!$C$5:$C$37,MATCH('Rates Database'!J6265,'EDC Component Dictionary'!$B$5:$B$37,0)), "Energy Supply")</f>
        <v>Energy Supply</v>
      </c>
      <c r="L6265" s="12">
        <v>0.11795</v>
      </c>
      <c r="M6265" s="12"/>
    </row>
    <row r="6266" spans="1:13" x14ac:dyDescent="0.3">
      <c r="A6266" s="18">
        <v>6264</v>
      </c>
      <c r="B6266" s="18">
        <f t="shared" si="194"/>
        <v>2021</v>
      </c>
      <c r="C6266" s="17">
        <v>44197</v>
      </c>
      <c r="D6266" s="18" t="s">
        <v>130</v>
      </c>
      <c r="E6266" s="18" t="s">
        <v>163</v>
      </c>
      <c r="F6266" s="18" t="str">
        <f t="shared" si="195"/>
        <v>Eversource_EMA-Retail Basic Service Rate-44197</v>
      </c>
      <c r="G6266" s="11" t="s">
        <v>131</v>
      </c>
      <c r="H6266" s="11" t="s">
        <v>54</v>
      </c>
      <c r="I6266" s="11" t="s">
        <v>170</v>
      </c>
      <c r="J6266" s="11" t="s">
        <v>65</v>
      </c>
      <c r="K6266" s="11" t="str">
        <f>IFERROR(INDEX('EDC Component Dictionary'!$C$5:$C$37,MATCH('Rates Database'!J6266,'EDC Component Dictionary'!$B$5:$B$37,0)), "Energy Supply")</f>
        <v>Energy Supply</v>
      </c>
      <c r="L6266" s="12">
        <v>0.11795</v>
      </c>
      <c r="M6266" s="12"/>
    </row>
    <row r="6267" spans="1:13" x14ac:dyDescent="0.3">
      <c r="A6267" s="18">
        <v>6265</v>
      </c>
      <c r="B6267" s="18">
        <f t="shared" si="194"/>
        <v>2020</v>
      </c>
      <c r="C6267" s="17">
        <v>44166</v>
      </c>
      <c r="D6267" s="18" t="s">
        <v>130</v>
      </c>
      <c r="E6267" s="18" t="s">
        <v>163</v>
      </c>
      <c r="F6267" s="18" t="str">
        <f t="shared" si="195"/>
        <v>Eversource_EMA-Retail Basic Service Rate-44166</v>
      </c>
      <c r="G6267" s="11" t="s">
        <v>131</v>
      </c>
      <c r="H6267" s="11" t="s">
        <v>54</v>
      </c>
      <c r="I6267" s="11" t="s">
        <v>170</v>
      </c>
      <c r="J6267" s="11" t="s">
        <v>65</v>
      </c>
      <c r="K6267" s="11" t="str">
        <f>IFERROR(INDEX('EDC Component Dictionary'!$C$5:$C$37,MATCH('Rates Database'!J6267,'EDC Component Dictionary'!$B$5:$B$37,0)), "Energy Supply")</f>
        <v>Energy Supply</v>
      </c>
      <c r="L6267" s="12">
        <v>9.8769999999999997E-2</v>
      </c>
      <c r="M6267" s="12"/>
    </row>
    <row r="6268" spans="1:13" x14ac:dyDescent="0.3">
      <c r="A6268" s="18">
        <v>6266</v>
      </c>
      <c r="B6268" s="18">
        <f t="shared" si="194"/>
        <v>2020</v>
      </c>
      <c r="C6268" s="17">
        <v>44136</v>
      </c>
      <c r="D6268" s="18" t="s">
        <v>130</v>
      </c>
      <c r="E6268" s="18" t="s">
        <v>163</v>
      </c>
      <c r="F6268" s="18" t="str">
        <f t="shared" si="195"/>
        <v>Eversource_EMA-Retail Basic Service Rate-44136</v>
      </c>
      <c r="G6268" s="11" t="s">
        <v>131</v>
      </c>
      <c r="H6268" s="11" t="s">
        <v>54</v>
      </c>
      <c r="I6268" s="11" t="s">
        <v>170</v>
      </c>
      <c r="J6268" s="11" t="s">
        <v>65</v>
      </c>
      <c r="K6268" s="11" t="str">
        <f>IFERROR(INDEX('EDC Component Dictionary'!$C$5:$C$37,MATCH('Rates Database'!J6268,'EDC Component Dictionary'!$B$5:$B$37,0)), "Energy Supply")</f>
        <v>Energy Supply</v>
      </c>
      <c r="L6268" s="12">
        <v>9.8769999999999997E-2</v>
      </c>
      <c r="M6268" s="12"/>
    </row>
    <row r="6269" spans="1:13" x14ac:dyDescent="0.3">
      <c r="A6269" s="18">
        <v>6267</v>
      </c>
      <c r="B6269" s="18">
        <f t="shared" si="194"/>
        <v>2020</v>
      </c>
      <c r="C6269" s="17">
        <v>44105</v>
      </c>
      <c r="D6269" s="18" t="s">
        <v>130</v>
      </c>
      <c r="E6269" s="18" t="s">
        <v>163</v>
      </c>
      <c r="F6269" s="18" t="str">
        <f t="shared" si="195"/>
        <v>Eversource_EMA-Retail Basic Service Rate-44105</v>
      </c>
      <c r="G6269" s="11" t="s">
        <v>131</v>
      </c>
      <c r="H6269" s="11" t="s">
        <v>54</v>
      </c>
      <c r="I6269" s="11" t="s">
        <v>170</v>
      </c>
      <c r="J6269" s="11" t="s">
        <v>65</v>
      </c>
      <c r="K6269" s="11" t="str">
        <f>IFERROR(INDEX('EDC Component Dictionary'!$C$5:$C$37,MATCH('Rates Database'!J6269,'EDC Component Dictionary'!$B$5:$B$37,0)), "Energy Supply")</f>
        <v>Energy Supply</v>
      </c>
      <c r="L6269" s="12">
        <v>9.8769999999999997E-2</v>
      </c>
      <c r="M6269" s="12"/>
    </row>
    <row r="6270" spans="1:13" x14ac:dyDescent="0.3">
      <c r="A6270" s="18">
        <v>6268</v>
      </c>
      <c r="B6270" s="18">
        <f t="shared" si="194"/>
        <v>2020</v>
      </c>
      <c r="C6270" s="17">
        <v>44075</v>
      </c>
      <c r="D6270" s="18" t="s">
        <v>130</v>
      </c>
      <c r="E6270" s="18" t="s">
        <v>163</v>
      </c>
      <c r="F6270" s="18" t="str">
        <f t="shared" si="195"/>
        <v>Eversource_EMA-Retail Basic Service Rate-44075</v>
      </c>
      <c r="G6270" s="11" t="s">
        <v>131</v>
      </c>
      <c r="H6270" s="11" t="s">
        <v>54</v>
      </c>
      <c r="I6270" s="11" t="s">
        <v>170</v>
      </c>
      <c r="J6270" s="11" t="s">
        <v>65</v>
      </c>
      <c r="K6270" s="11" t="str">
        <f>IFERROR(INDEX('EDC Component Dictionary'!$C$5:$C$37,MATCH('Rates Database'!J6270,'EDC Component Dictionary'!$B$5:$B$37,0)), "Energy Supply")</f>
        <v>Energy Supply</v>
      </c>
      <c r="L6270" s="12">
        <v>9.8769999999999997E-2</v>
      </c>
      <c r="M6270" s="12"/>
    </row>
    <row r="6271" spans="1:13" x14ac:dyDescent="0.3">
      <c r="A6271" s="18">
        <v>6269</v>
      </c>
      <c r="B6271" s="18">
        <f t="shared" si="194"/>
        <v>2020</v>
      </c>
      <c r="C6271" s="17">
        <v>44044</v>
      </c>
      <c r="D6271" s="18" t="s">
        <v>130</v>
      </c>
      <c r="E6271" s="18" t="s">
        <v>163</v>
      </c>
      <c r="F6271" s="18" t="str">
        <f t="shared" si="195"/>
        <v>Eversource_EMA-Retail Basic Service Rate-44044</v>
      </c>
      <c r="G6271" s="11" t="s">
        <v>131</v>
      </c>
      <c r="H6271" s="11" t="s">
        <v>54</v>
      </c>
      <c r="I6271" s="11" t="s">
        <v>170</v>
      </c>
      <c r="J6271" s="11" t="s">
        <v>65</v>
      </c>
      <c r="K6271" s="11" t="str">
        <f>IFERROR(INDEX('EDC Component Dictionary'!$C$5:$C$37,MATCH('Rates Database'!J6271,'EDC Component Dictionary'!$B$5:$B$37,0)), "Energy Supply")</f>
        <v>Energy Supply</v>
      </c>
      <c r="L6271" s="12">
        <v>9.8769999999999997E-2</v>
      </c>
      <c r="M6271" s="12"/>
    </row>
    <row r="6272" spans="1:13" x14ac:dyDescent="0.3">
      <c r="A6272" s="18">
        <v>6270</v>
      </c>
      <c r="B6272" s="18">
        <f t="shared" si="194"/>
        <v>2020</v>
      </c>
      <c r="C6272" s="17">
        <v>44013</v>
      </c>
      <c r="D6272" s="18" t="s">
        <v>130</v>
      </c>
      <c r="E6272" s="18" t="s">
        <v>163</v>
      </c>
      <c r="F6272" s="18" t="str">
        <f t="shared" si="195"/>
        <v>Eversource_EMA-Retail Basic Service Rate-44013</v>
      </c>
      <c r="G6272" s="11" t="s">
        <v>131</v>
      </c>
      <c r="H6272" s="11" t="s">
        <v>54</v>
      </c>
      <c r="I6272" s="11" t="s">
        <v>170</v>
      </c>
      <c r="J6272" s="11" t="s">
        <v>65</v>
      </c>
      <c r="K6272" s="11" t="str">
        <f>IFERROR(INDEX('EDC Component Dictionary'!$C$5:$C$37,MATCH('Rates Database'!J6272,'EDC Component Dictionary'!$B$5:$B$37,0)), "Energy Supply")</f>
        <v>Energy Supply</v>
      </c>
      <c r="L6272" s="12">
        <v>9.8769999999999997E-2</v>
      </c>
      <c r="M6272" s="12"/>
    </row>
    <row r="6273" spans="1:13" x14ac:dyDescent="0.3">
      <c r="A6273" s="18">
        <v>6271</v>
      </c>
      <c r="B6273" s="18">
        <f t="shared" si="194"/>
        <v>2020</v>
      </c>
      <c r="C6273" s="17">
        <v>43983</v>
      </c>
      <c r="D6273" s="18" t="s">
        <v>130</v>
      </c>
      <c r="E6273" s="18" t="s">
        <v>163</v>
      </c>
      <c r="F6273" s="18" t="str">
        <f t="shared" si="195"/>
        <v>Eversource_EMA-Retail Basic Service Rate-43983</v>
      </c>
      <c r="G6273" s="11" t="s">
        <v>131</v>
      </c>
      <c r="H6273" s="11" t="s">
        <v>54</v>
      </c>
      <c r="I6273" s="11" t="s">
        <v>170</v>
      </c>
      <c r="J6273" s="11" t="s">
        <v>65</v>
      </c>
      <c r="K6273" s="11" t="str">
        <f>IFERROR(INDEX('EDC Component Dictionary'!$C$5:$C$37,MATCH('Rates Database'!J6273,'EDC Component Dictionary'!$B$5:$B$37,0)), "Energy Supply")</f>
        <v>Energy Supply</v>
      </c>
      <c r="L6273" s="12">
        <v>0.12517</v>
      </c>
      <c r="M6273" s="12"/>
    </row>
    <row r="6274" spans="1:13" x14ac:dyDescent="0.3">
      <c r="A6274" s="18">
        <v>6272</v>
      </c>
      <c r="B6274" s="18">
        <f t="shared" si="194"/>
        <v>2020</v>
      </c>
      <c r="C6274" s="17">
        <v>43952</v>
      </c>
      <c r="D6274" s="18" t="s">
        <v>130</v>
      </c>
      <c r="E6274" s="18" t="s">
        <v>163</v>
      </c>
      <c r="F6274" s="18" t="str">
        <f t="shared" si="195"/>
        <v>Eversource_EMA-Retail Basic Service Rate-43952</v>
      </c>
      <c r="G6274" s="11" t="s">
        <v>131</v>
      </c>
      <c r="H6274" s="11" t="s">
        <v>54</v>
      </c>
      <c r="I6274" s="11" t="s">
        <v>170</v>
      </c>
      <c r="J6274" s="11" t="s">
        <v>65</v>
      </c>
      <c r="K6274" s="11" t="str">
        <f>IFERROR(INDEX('EDC Component Dictionary'!$C$5:$C$37,MATCH('Rates Database'!J6274,'EDC Component Dictionary'!$B$5:$B$37,0)), "Energy Supply")</f>
        <v>Energy Supply</v>
      </c>
      <c r="L6274" s="12">
        <v>0.12517</v>
      </c>
      <c r="M6274" s="12"/>
    </row>
    <row r="6275" spans="1:13" x14ac:dyDescent="0.3">
      <c r="A6275" s="18">
        <v>6273</v>
      </c>
      <c r="B6275" s="18">
        <f t="shared" ref="B6275:B6338" si="196">YEAR(C6275)</f>
        <v>2020</v>
      </c>
      <c r="C6275" s="17">
        <v>43922</v>
      </c>
      <c r="D6275" s="18" t="s">
        <v>130</v>
      </c>
      <c r="E6275" s="18" t="s">
        <v>163</v>
      </c>
      <c r="F6275" s="18" t="str">
        <f t="shared" si="195"/>
        <v>Eversource_EMA-Retail Basic Service Rate-43922</v>
      </c>
      <c r="G6275" s="11" t="s">
        <v>131</v>
      </c>
      <c r="H6275" s="11" t="s">
        <v>54</v>
      </c>
      <c r="I6275" s="11" t="s">
        <v>170</v>
      </c>
      <c r="J6275" s="11" t="s">
        <v>65</v>
      </c>
      <c r="K6275" s="11" t="str">
        <f>IFERROR(INDEX('EDC Component Dictionary'!$C$5:$C$37,MATCH('Rates Database'!J6275,'EDC Component Dictionary'!$B$5:$B$37,0)), "Energy Supply")</f>
        <v>Energy Supply</v>
      </c>
      <c r="L6275" s="12">
        <v>0.12517</v>
      </c>
      <c r="M6275" s="12"/>
    </row>
    <row r="6276" spans="1:13" x14ac:dyDescent="0.3">
      <c r="A6276" s="18">
        <v>6274</v>
      </c>
      <c r="B6276" s="18">
        <f t="shared" si="196"/>
        <v>2020</v>
      </c>
      <c r="C6276" s="17">
        <v>43891</v>
      </c>
      <c r="D6276" s="18" t="s">
        <v>130</v>
      </c>
      <c r="E6276" s="18" t="s">
        <v>163</v>
      </c>
      <c r="F6276" s="18" t="str">
        <f t="shared" ref="F6276:F6339" si="197">_xlfn.CONCAT(E6276,"-",J6276,"-",C6276)</f>
        <v>Eversource_EMA-Retail Basic Service Rate-43891</v>
      </c>
      <c r="G6276" s="11" t="s">
        <v>131</v>
      </c>
      <c r="H6276" s="11" t="s">
        <v>54</v>
      </c>
      <c r="I6276" s="11" t="s">
        <v>170</v>
      </c>
      <c r="J6276" s="11" t="s">
        <v>65</v>
      </c>
      <c r="K6276" s="11" t="str">
        <f>IFERROR(INDEX('EDC Component Dictionary'!$C$5:$C$37,MATCH('Rates Database'!J6276,'EDC Component Dictionary'!$B$5:$B$37,0)), "Energy Supply")</f>
        <v>Energy Supply</v>
      </c>
      <c r="L6276" s="12">
        <v>0.12517</v>
      </c>
      <c r="M6276" s="12"/>
    </row>
    <row r="6277" spans="1:13" x14ac:dyDescent="0.3">
      <c r="A6277" s="18">
        <v>6275</v>
      </c>
      <c r="B6277" s="18">
        <f t="shared" si="196"/>
        <v>2020</v>
      </c>
      <c r="C6277" s="17">
        <v>43862</v>
      </c>
      <c r="D6277" s="18" t="s">
        <v>130</v>
      </c>
      <c r="E6277" s="18" t="s">
        <v>163</v>
      </c>
      <c r="F6277" s="18" t="str">
        <f t="shared" si="197"/>
        <v>Eversource_EMA-Retail Basic Service Rate-43862</v>
      </c>
      <c r="G6277" s="11" t="s">
        <v>131</v>
      </c>
      <c r="H6277" s="11" t="s">
        <v>54</v>
      </c>
      <c r="I6277" s="11" t="s">
        <v>170</v>
      </c>
      <c r="J6277" s="11" t="s">
        <v>65</v>
      </c>
      <c r="K6277" s="11" t="str">
        <f>IFERROR(INDEX('EDC Component Dictionary'!$C$5:$C$37,MATCH('Rates Database'!J6277,'EDC Component Dictionary'!$B$5:$B$37,0)), "Energy Supply")</f>
        <v>Energy Supply</v>
      </c>
      <c r="L6277" s="12">
        <v>0.12517</v>
      </c>
      <c r="M6277" s="12"/>
    </row>
    <row r="6278" spans="1:13" x14ac:dyDescent="0.3">
      <c r="A6278" s="18">
        <v>6276</v>
      </c>
      <c r="B6278" s="18">
        <f t="shared" si="196"/>
        <v>2020</v>
      </c>
      <c r="C6278" s="17">
        <v>43831</v>
      </c>
      <c r="D6278" s="18" t="s">
        <v>130</v>
      </c>
      <c r="E6278" s="18" t="s">
        <v>163</v>
      </c>
      <c r="F6278" s="18" t="str">
        <f t="shared" si="197"/>
        <v>Eversource_EMA-Retail Basic Service Rate-43831</v>
      </c>
      <c r="G6278" s="11" t="s">
        <v>131</v>
      </c>
      <c r="H6278" s="11" t="s">
        <v>54</v>
      </c>
      <c r="I6278" s="11" t="s">
        <v>170</v>
      </c>
      <c r="J6278" s="11" t="s">
        <v>65</v>
      </c>
      <c r="K6278" s="11" t="str">
        <f>IFERROR(INDEX('EDC Component Dictionary'!$C$5:$C$37,MATCH('Rates Database'!J6278,'EDC Component Dictionary'!$B$5:$B$37,0)), "Energy Supply")</f>
        <v>Energy Supply</v>
      </c>
      <c r="L6278" s="12">
        <v>0.12517</v>
      </c>
      <c r="M6278" s="12"/>
    </row>
    <row r="6279" spans="1:13" x14ac:dyDescent="0.3">
      <c r="A6279" s="18">
        <v>6277</v>
      </c>
      <c r="B6279" s="18">
        <f t="shared" si="196"/>
        <v>2019</v>
      </c>
      <c r="C6279" s="17">
        <v>43800</v>
      </c>
      <c r="D6279" s="18" t="s">
        <v>130</v>
      </c>
      <c r="E6279" s="18" t="s">
        <v>163</v>
      </c>
      <c r="F6279" s="18" t="str">
        <f t="shared" si="197"/>
        <v>Eversource_EMA-Retail Basic Service Rate-43800</v>
      </c>
      <c r="G6279" s="11" t="s">
        <v>131</v>
      </c>
      <c r="H6279" s="11" t="s">
        <v>54</v>
      </c>
      <c r="I6279" s="11" t="s">
        <v>170</v>
      </c>
      <c r="J6279" s="11" t="s">
        <v>65</v>
      </c>
      <c r="K6279" s="11" t="str">
        <f>IFERROR(INDEX('EDC Component Dictionary'!$C$5:$C$37,MATCH('Rates Database'!J6279,'EDC Component Dictionary'!$B$5:$B$37,0)), "Energy Supply")</f>
        <v>Energy Supply</v>
      </c>
      <c r="L6279" s="12">
        <v>0.10836</v>
      </c>
      <c r="M6279" s="12"/>
    </row>
    <row r="6280" spans="1:13" x14ac:dyDescent="0.3">
      <c r="A6280" s="18">
        <v>6278</v>
      </c>
      <c r="B6280" s="18">
        <f t="shared" si="196"/>
        <v>2019</v>
      </c>
      <c r="C6280" s="17">
        <v>43770</v>
      </c>
      <c r="D6280" s="18" t="s">
        <v>130</v>
      </c>
      <c r="E6280" s="18" t="s">
        <v>163</v>
      </c>
      <c r="F6280" s="18" t="str">
        <f t="shared" si="197"/>
        <v>Eversource_EMA-Retail Basic Service Rate-43770</v>
      </c>
      <c r="G6280" s="11" t="s">
        <v>131</v>
      </c>
      <c r="H6280" s="11" t="s">
        <v>54</v>
      </c>
      <c r="I6280" s="11" t="s">
        <v>170</v>
      </c>
      <c r="J6280" s="11" t="s">
        <v>65</v>
      </c>
      <c r="K6280" s="11" t="str">
        <f>IFERROR(INDEX('EDC Component Dictionary'!$C$5:$C$37,MATCH('Rates Database'!J6280,'EDC Component Dictionary'!$B$5:$B$37,0)), "Energy Supply")</f>
        <v>Energy Supply</v>
      </c>
      <c r="L6280" s="12">
        <v>0.10836</v>
      </c>
      <c r="M6280" s="12"/>
    </row>
    <row r="6281" spans="1:13" x14ac:dyDescent="0.3">
      <c r="A6281" s="18">
        <v>6279</v>
      </c>
      <c r="B6281" s="18">
        <f t="shared" si="196"/>
        <v>2019</v>
      </c>
      <c r="C6281" s="17">
        <v>43739</v>
      </c>
      <c r="D6281" s="18" t="s">
        <v>130</v>
      </c>
      <c r="E6281" s="18" t="s">
        <v>163</v>
      </c>
      <c r="F6281" s="18" t="str">
        <f t="shared" si="197"/>
        <v>Eversource_EMA-Retail Basic Service Rate-43739</v>
      </c>
      <c r="G6281" s="11" t="s">
        <v>131</v>
      </c>
      <c r="H6281" s="11" t="s">
        <v>54</v>
      </c>
      <c r="I6281" s="11" t="s">
        <v>170</v>
      </c>
      <c r="J6281" s="11" t="s">
        <v>65</v>
      </c>
      <c r="K6281" s="11" t="str">
        <f>IFERROR(INDEX('EDC Component Dictionary'!$C$5:$C$37,MATCH('Rates Database'!J6281,'EDC Component Dictionary'!$B$5:$B$37,0)), "Energy Supply")</f>
        <v>Energy Supply</v>
      </c>
      <c r="L6281" s="12">
        <v>0.10836</v>
      </c>
      <c r="M6281" s="12"/>
    </row>
    <row r="6282" spans="1:13" x14ac:dyDescent="0.3">
      <c r="A6282" s="18">
        <v>6280</v>
      </c>
      <c r="B6282" s="18">
        <f t="shared" si="196"/>
        <v>2019</v>
      </c>
      <c r="C6282" s="17">
        <v>43709</v>
      </c>
      <c r="D6282" s="18" t="s">
        <v>130</v>
      </c>
      <c r="E6282" s="18" t="s">
        <v>163</v>
      </c>
      <c r="F6282" s="18" t="str">
        <f t="shared" si="197"/>
        <v>Eversource_EMA-Retail Basic Service Rate-43709</v>
      </c>
      <c r="G6282" s="11" t="s">
        <v>131</v>
      </c>
      <c r="H6282" s="11" t="s">
        <v>54</v>
      </c>
      <c r="I6282" s="11" t="s">
        <v>170</v>
      </c>
      <c r="J6282" s="11" t="s">
        <v>65</v>
      </c>
      <c r="K6282" s="11" t="str">
        <f>IFERROR(INDEX('EDC Component Dictionary'!$C$5:$C$37,MATCH('Rates Database'!J6282,'EDC Component Dictionary'!$B$5:$B$37,0)), "Energy Supply")</f>
        <v>Energy Supply</v>
      </c>
      <c r="L6282" s="12">
        <v>0.10836</v>
      </c>
      <c r="M6282" s="12"/>
    </row>
    <row r="6283" spans="1:13" x14ac:dyDescent="0.3">
      <c r="A6283" s="18">
        <v>6281</v>
      </c>
      <c r="B6283" s="18">
        <f t="shared" si="196"/>
        <v>2019</v>
      </c>
      <c r="C6283" s="17">
        <v>43678</v>
      </c>
      <c r="D6283" s="18" t="s">
        <v>130</v>
      </c>
      <c r="E6283" s="18" t="s">
        <v>163</v>
      </c>
      <c r="F6283" s="18" t="str">
        <f t="shared" si="197"/>
        <v>Eversource_EMA-Retail Basic Service Rate-43678</v>
      </c>
      <c r="G6283" s="11" t="s">
        <v>131</v>
      </c>
      <c r="H6283" s="11" t="s">
        <v>54</v>
      </c>
      <c r="I6283" s="11" t="s">
        <v>170</v>
      </c>
      <c r="J6283" s="11" t="s">
        <v>65</v>
      </c>
      <c r="K6283" s="11" t="str">
        <f>IFERROR(INDEX('EDC Component Dictionary'!$C$5:$C$37,MATCH('Rates Database'!J6283,'EDC Component Dictionary'!$B$5:$B$37,0)), "Energy Supply")</f>
        <v>Energy Supply</v>
      </c>
      <c r="L6283" s="12">
        <v>0.10836</v>
      </c>
      <c r="M6283" s="12"/>
    </row>
    <row r="6284" spans="1:13" x14ac:dyDescent="0.3">
      <c r="A6284" s="18">
        <v>6282</v>
      </c>
      <c r="B6284" s="18">
        <f t="shared" si="196"/>
        <v>2019</v>
      </c>
      <c r="C6284" s="17">
        <v>43647</v>
      </c>
      <c r="D6284" s="18" t="s">
        <v>130</v>
      </c>
      <c r="E6284" s="18" t="s">
        <v>163</v>
      </c>
      <c r="F6284" s="18" t="str">
        <f t="shared" si="197"/>
        <v>Eversource_EMA-Retail Basic Service Rate-43647</v>
      </c>
      <c r="G6284" s="11" t="s">
        <v>131</v>
      </c>
      <c r="H6284" s="11" t="s">
        <v>54</v>
      </c>
      <c r="I6284" s="11" t="s">
        <v>170</v>
      </c>
      <c r="J6284" s="11" t="s">
        <v>65</v>
      </c>
      <c r="K6284" s="11" t="str">
        <f>IFERROR(INDEX('EDC Component Dictionary'!$C$5:$C$37,MATCH('Rates Database'!J6284,'EDC Component Dictionary'!$B$5:$B$37,0)), "Energy Supply")</f>
        <v>Energy Supply</v>
      </c>
      <c r="L6284" s="12">
        <v>0.10836</v>
      </c>
      <c r="M6284" s="12"/>
    </row>
    <row r="6285" spans="1:13" x14ac:dyDescent="0.3">
      <c r="A6285" s="18">
        <v>6283</v>
      </c>
      <c r="B6285" s="18">
        <f t="shared" si="196"/>
        <v>2019</v>
      </c>
      <c r="C6285" s="17">
        <v>43617</v>
      </c>
      <c r="D6285" s="18" t="s">
        <v>130</v>
      </c>
      <c r="E6285" s="18" t="s">
        <v>163</v>
      </c>
      <c r="F6285" s="18" t="str">
        <f t="shared" si="197"/>
        <v>Eversource_EMA-Retail Basic Service Rate-43617</v>
      </c>
      <c r="G6285" s="11" t="s">
        <v>131</v>
      </c>
      <c r="H6285" s="11" t="s">
        <v>54</v>
      </c>
      <c r="I6285" s="11" t="s">
        <v>170</v>
      </c>
      <c r="J6285" s="11" t="s">
        <v>65</v>
      </c>
      <c r="K6285" s="11" t="str">
        <f>IFERROR(INDEX('EDC Component Dictionary'!$C$5:$C$37,MATCH('Rates Database'!J6285,'EDC Component Dictionary'!$B$5:$B$37,0)), "Energy Supply")</f>
        <v>Energy Supply</v>
      </c>
      <c r="L6285" s="12">
        <v>0.13588</v>
      </c>
      <c r="M6285" s="12"/>
    </row>
    <row r="6286" spans="1:13" x14ac:dyDescent="0.3">
      <c r="A6286" s="18">
        <v>6284</v>
      </c>
      <c r="B6286" s="18">
        <f t="shared" si="196"/>
        <v>2019</v>
      </c>
      <c r="C6286" s="17">
        <v>43586</v>
      </c>
      <c r="D6286" s="18" t="s">
        <v>130</v>
      </c>
      <c r="E6286" s="18" t="s">
        <v>163</v>
      </c>
      <c r="F6286" s="18" t="str">
        <f t="shared" si="197"/>
        <v>Eversource_EMA-Retail Basic Service Rate-43586</v>
      </c>
      <c r="G6286" s="11" t="s">
        <v>131</v>
      </c>
      <c r="H6286" s="11" t="s">
        <v>54</v>
      </c>
      <c r="I6286" s="11" t="s">
        <v>170</v>
      </c>
      <c r="J6286" s="11" t="s">
        <v>65</v>
      </c>
      <c r="K6286" s="11" t="str">
        <f>IFERROR(INDEX('EDC Component Dictionary'!$C$5:$C$37,MATCH('Rates Database'!J6286,'EDC Component Dictionary'!$B$5:$B$37,0)), "Energy Supply")</f>
        <v>Energy Supply</v>
      </c>
      <c r="L6286" s="12">
        <v>0.13588</v>
      </c>
      <c r="M6286" s="12"/>
    </row>
    <row r="6287" spans="1:13" x14ac:dyDescent="0.3">
      <c r="A6287" s="18">
        <v>6285</v>
      </c>
      <c r="B6287" s="18">
        <f t="shared" si="196"/>
        <v>2019</v>
      </c>
      <c r="C6287" s="17">
        <v>43556</v>
      </c>
      <c r="D6287" s="18" t="s">
        <v>130</v>
      </c>
      <c r="E6287" s="18" t="s">
        <v>163</v>
      </c>
      <c r="F6287" s="18" t="str">
        <f t="shared" si="197"/>
        <v>Eversource_EMA-Retail Basic Service Rate-43556</v>
      </c>
      <c r="G6287" s="11" t="s">
        <v>131</v>
      </c>
      <c r="H6287" s="11" t="s">
        <v>54</v>
      </c>
      <c r="I6287" s="11" t="s">
        <v>170</v>
      </c>
      <c r="J6287" s="11" t="s">
        <v>65</v>
      </c>
      <c r="K6287" s="11" t="str">
        <f>IFERROR(INDEX('EDC Component Dictionary'!$C$5:$C$37,MATCH('Rates Database'!J6287,'EDC Component Dictionary'!$B$5:$B$37,0)), "Energy Supply")</f>
        <v>Energy Supply</v>
      </c>
      <c r="L6287" s="12">
        <v>0.13588</v>
      </c>
      <c r="M6287" s="12"/>
    </row>
    <row r="6288" spans="1:13" x14ac:dyDescent="0.3">
      <c r="A6288" s="18">
        <v>6286</v>
      </c>
      <c r="B6288" s="18">
        <f t="shared" si="196"/>
        <v>2019</v>
      </c>
      <c r="C6288" s="17">
        <v>43525</v>
      </c>
      <c r="D6288" s="18" t="s">
        <v>130</v>
      </c>
      <c r="E6288" s="18" t="s">
        <v>163</v>
      </c>
      <c r="F6288" s="18" t="str">
        <f t="shared" si="197"/>
        <v>Eversource_EMA-Retail Basic Service Rate-43525</v>
      </c>
      <c r="G6288" s="11" t="s">
        <v>131</v>
      </c>
      <c r="H6288" s="11" t="s">
        <v>54</v>
      </c>
      <c r="I6288" s="11" t="s">
        <v>170</v>
      </c>
      <c r="J6288" s="11" t="s">
        <v>65</v>
      </c>
      <c r="K6288" s="11" t="str">
        <f>IFERROR(INDEX('EDC Component Dictionary'!$C$5:$C$37,MATCH('Rates Database'!J6288,'EDC Component Dictionary'!$B$5:$B$37,0)), "Energy Supply")</f>
        <v>Energy Supply</v>
      </c>
      <c r="L6288" s="12">
        <v>0.13588</v>
      </c>
      <c r="M6288" s="12"/>
    </row>
    <row r="6289" spans="1:13" x14ac:dyDescent="0.3">
      <c r="A6289" s="18">
        <v>6287</v>
      </c>
      <c r="B6289" s="18">
        <f t="shared" si="196"/>
        <v>2019</v>
      </c>
      <c r="C6289" s="17">
        <v>43497</v>
      </c>
      <c r="D6289" s="18" t="s">
        <v>130</v>
      </c>
      <c r="E6289" s="18" t="s">
        <v>163</v>
      </c>
      <c r="F6289" s="18" t="str">
        <f t="shared" si="197"/>
        <v>Eversource_EMA-Retail Basic Service Rate-43497</v>
      </c>
      <c r="G6289" s="11" t="s">
        <v>131</v>
      </c>
      <c r="H6289" s="11" t="s">
        <v>54</v>
      </c>
      <c r="I6289" s="11" t="s">
        <v>170</v>
      </c>
      <c r="J6289" s="11" t="s">
        <v>65</v>
      </c>
      <c r="K6289" s="11" t="str">
        <f>IFERROR(INDEX('EDC Component Dictionary'!$C$5:$C$37,MATCH('Rates Database'!J6289,'EDC Component Dictionary'!$B$5:$B$37,0)), "Energy Supply")</f>
        <v>Energy Supply</v>
      </c>
      <c r="L6289" s="12">
        <v>0.13588</v>
      </c>
      <c r="M6289" s="12"/>
    </row>
    <row r="6290" spans="1:13" x14ac:dyDescent="0.3">
      <c r="A6290" s="18">
        <v>6288</v>
      </c>
      <c r="B6290" s="18">
        <f t="shared" si="196"/>
        <v>2019</v>
      </c>
      <c r="C6290" s="17">
        <v>43466</v>
      </c>
      <c r="D6290" s="18" t="s">
        <v>130</v>
      </c>
      <c r="E6290" s="18" t="s">
        <v>163</v>
      </c>
      <c r="F6290" s="18" t="str">
        <f t="shared" si="197"/>
        <v>Eversource_EMA-Retail Basic Service Rate-43466</v>
      </c>
      <c r="G6290" s="11" t="s">
        <v>131</v>
      </c>
      <c r="H6290" s="11" t="s">
        <v>54</v>
      </c>
      <c r="I6290" s="11" t="s">
        <v>170</v>
      </c>
      <c r="J6290" s="11" t="s">
        <v>65</v>
      </c>
      <c r="K6290" s="11" t="str">
        <f>IFERROR(INDEX('EDC Component Dictionary'!$C$5:$C$37,MATCH('Rates Database'!J6290,'EDC Component Dictionary'!$B$5:$B$37,0)), "Energy Supply")</f>
        <v>Energy Supply</v>
      </c>
      <c r="L6290" s="12">
        <v>0.13588</v>
      </c>
      <c r="M6290" s="12"/>
    </row>
    <row r="6291" spans="1:13" x14ac:dyDescent="0.3">
      <c r="A6291" s="18">
        <v>6289</v>
      </c>
      <c r="B6291" s="18">
        <f t="shared" si="196"/>
        <v>2024</v>
      </c>
      <c r="C6291" s="17">
        <v>45352</v>
      </c>
      <c r="D6291" s="18" t="s">
        <v>130</v>
      </c>
      <c r="E6291" s="18" t="s">
        <v>164</v>
      </c>
      <c r="F6291" s="18" t="str">
        <f t="shared" si="197"/>
        <v>National Grid-Retail Basic Service Rate-45352</v>
      </c>
      <c r="G6291" s="11" t="s">
        <v>131</v>
      </c>
      <c r="H6291" s="11" t="s">
        <v>54</v>
      </c>
      <c r="I6291" s="11" t="s">
        <v>170</v>
      </c>
      <c r="J6291" s="11" t="s">
        <v>65</v>
      </c>
      <c r="K6291" s="11" t="str">
        <f>IFERROR(INDEX('EDC Component Dictionary'!$C$5:$C$37,MATCH('Rates Database'!J6291,'EDC Component Dictionary'!$B$5:$B$37,0)), "Energy Supply")</f>
        <v>Energy Supply</v>
      </c>
      <c r="L6291" s="12">
        <v>0.18212999999999999</v>
      </c>
      <c r="M6291" s="12"/>
    </row>
    <row r="6292" spans="1:13" x14ac:dyDescent="0.3">
      <c r="A6292" s="18">
        <v>6290</v>
      </c>
      <c r="B6292" s="18">
        <f t="shared" si="196"/>
        <v>2024</v>
      </c>
      <c r="C6292" s="17">
        <v>45323</v>
      </c>
      <c r="D6292" s="18" t="s">
        <v>130</v>
      </c>
      <c r="E6292" s="18" t="s">
        <v>164</v>
      </c>
      <c r="F6292" s="18" t="str">
        <f t="shared" si="197"/>
        <v>National Grid-Retail Basic Service Rate-45323</v>
      </c>
      <c r="G6292" s="11" t="s">
        <v>131</v>
      </c>
      <c r="H6292" s="11" t="s">
        <v>54</v>
      </c>
      <c r="I6292" s="11" t="s">
        <v>170</v>
      </c>
      <c r="J6292" s="11" t="s">
        <v>65</v>
      </c>
      <c r="K6292" s="11" t="str">
        <f>IFERROR(INDEX('EDC Component Dictionary'!$C$5:$C$37,MATCH('Rates Database'!J6292,'EDC Component Dictionary'!$B$5:$B$37,0)), "Energy Supply")</f>
        <v>Energy Supply</v>
      </c>
      <c r="L6292" s="12">
        <v>0.18212999999999999</v>
      </c>
      <c r="M6292" s="12"/>
    </row>
    <row r="6293" spans="1:13" x14ac:dyDescent="0.3">
      <c r="A6293" s="18">
        <v>6291</v>
      </c>
      <c r="B6293" s="18">
        <f t="shared" si="196"/>
        <v>2024</v>
      </c>
      <c r="C6293" s="17">
        <v>45292</v>
      </c>
      <c r="D6293" s="18" t="s">
        <v>130</v>
      </c>
      <c r="E6293" s="18" t="s">
        <v>164</v>
      </c>
      <c r="F6293" s="18" t="str">
        <f t="shared" si="197"/>
        <v>National Grid-Retail Basic Service Rate-45292</v>
      </c>
      <c r="G6293" s="11" t="s">
        <v>131</v>
      </c>
      <c r="H6293" s="11" t="s">
        <v>54</v>
      </c>
      <c r="I6293" s="11" t="s">
        <v>170</v>
      </c>
      <c r="J6293" s="11" t="s">
        <v>65</v>
      </c>
      <c r="K6293" s="11" t="str">
        <f>IFERROR(INDEX('EDC Component Dictionary'!$C$5:$C$37,MATCH('Rates Database'!J6293,'EDC Component Dictionary'!$B$5:$B$37,0)), "Energy Supply")</f>
        <v>Energy Supply</v>
      </c>
      <c r="L6293" s="12">
        <v>0.18212999999999999</v>
      </c>
      <c r="M6293" s="12"/>
    </row>
    <row r="6294" spans="1:13" x14ac:dyDescent="0.3">
      <c r="A6294" s="18">
        <v>6292</v>
      </c>
      <c r="B6294" s="18">
        <f t="shared" si="196"/>
        <v>2023</v>
      </c>
      <c r="C6294" s="17">
        <v>45261</v>
      </c>
      <c r="D6294" s="18" t="s">
        <v>130</v>
      </c>
      <c r="E6294" s="18" t="s">
        <v>164</v>
      </c>
      <c r="F6294" s="18" t="str">
        <f t="shared" si="197"/>
        <v>National Grid-Retail Basic Service Rate-45261</v>
      </c>
      <c r="G6294" s="11" t="s">
        <v>131</v>
      </c>
      <c r="H6294" s="11" t="s">
        <v>54</v>
      </c>
      <c r="I6294" s="11" t="s">
        <v>170</v>
      </c>
      <c r="J6294" s="11" t="s">
        <v>65</v>
      </c>
      <c r="K6294" s="11" t="str">
        <f>IFERROR(INDEX('EDC Component Dictionary'!$C$5:$C$37,MATCH('Rates Database'!J6294,'EDC Component Dictionary'!$B$5:$B$37,0)), "Energy Supply")</f>
        <v>Energy Supply</v>
      </c>
      <c r="L6294" s="12">
        <v>0.18212999999999999</v>
      </c>
      <c r="M6294" s="12"/>
    </row>
    <row r="6295" spans="1:13" x14ac:dyDescent="0.3">
      <c r="A6295" s="18">
        <v>6293</v>
      </c>
      <c r="B6295" s="18">
        <f t="shared" si="196"/>
        <v>2023</v>
      </c>
      <c r="C6295" s="17">
        <v>45231</v>
      </c>
      <c r="D6295" s="18" t="s">
        <v>130</v>
      </c>
      <c r="E6295" s="18" t="s">
        <v>164</v>
      </c>
      <c r="F6295" s="18" t="str">
        <f t="shared" si="197"/>
        <v>National Grid-Retail Basic Service Rate-45231</v>
      </c>
      <c r="G6295" s="11" t="s">
        <v>131</v>
      </c>
      <c r="H6295" s="11" t="s">
        <v>54</v>
      </c>
      <c r="I6295" s="11" t="s">
        <v>170</v>
      </c>
      <c r="J6295" s="11" t="s">
        <v>65</v>
      </c>
      <c r="K6295" s="11" t="str">
        <f>IFERROR(INDEX('EDC Component Dictionary'!$C$5:$C$37,MATCH('Rates Database'!J6295,'EDC Component Dictionary'!$B$5:$B$37,0)), "Energy Supply")</f>
        <v>Energy Supply</v>
      </c>
      <c r="L6295" s="12">
        <v>0.18212999999999999</v>
      </c>
      <c r="M6295" s="12"/>
    </row>
    <row r="6296" spans="1:13" x14ac:dyDescent="0.3">
      <c r="A6296" s="18">
        <v>6294</v>
      </c>
      <c r="B6296" s="18">
        <f t="shared" si="196"/>
        <v>2023</v>
      </c>
      <c r="C6296" s="17">
        <v>45200</v>
      </c>
      <c r="D6296" s="18" t="s">
        <v>130</v>
      </c>
      <c r="E6296" s="18" t="s">
        <v>164</v>
      </c>
      <c r="F6296" s="18" t="str">
        <f t="shared" si="197"/>
        <v>National Grid-Retail Basic Service Rate-45200</v>
      </c>
      <c r="G6296" s="11" t="s">
        <v>131</v>
      </c>
      <c r="H6296" s="11" t="s">
        <v>54</v>
      </c>
      <c r="I6296" s="11" t="s">
        <v>170</v>
      </c>
      <c r="J6296" s="11" t="s">
        <v>65</v>
      </c>
      <c r="K6296" s="11" t="str">
        <f>IFERROR(INDEX('EDC Component Dictionary'!$C$5:$C$37,MATCH('Rates Database'!J6296,'EDC Component Dictionary'!$B$5:$B$37,0)), "Energy Supply")</f>
        <v>Energy Supply</v>
      </c>
      <c r="L6296" s="12">
        <v>0.14115</v>
      </c>
      <c r="M6296" s="12"/>
    </row>
    <row r="6297" spans="1:13" x14ac:dyDescent="0.3">
      <c r="A6297" s="18">
        <v>6295</v>
      </c>
      <c r="B6297" s="18">
        <f t="shared" si="196"/>
        <v>2023</v>
      </c>
      <c r="C6297" s="17">
        <v>45170</v>
      </c>
      <c r="D6297" s="18" t="s">
        <v>130</v>
      </c>
      <c r="E6297" s="18" t="s">
        <v>164</v>
      </c>
      <c r="F6297" s="18" t="str">
        <f t="shared" si="197"/>
        <v>National Grid-Retail Basic Service Rate-45170</v>
      </c>
      <c r="G6297" s="11" t="s">
        <v>131</v>
      </c>
      <c r="H6297" s="11" t="s">
        <v>54</v>
      </c>
      <c r="I6297" s="11" t="s">
        <v>170</v>
      </c>
      <c r="J6297" s="11" t="s">
        <v>65</v>
      </c>
      <c r="K6297" s="11" t="str">
        <f>IFERROR(INDEX('EDC Component Dictionary'!$C$5:$C$37,MATCH('Rates Database'!J6297,'EDC Component Dictionary'!$B$5:$B$37,0)), "Energy Supply")</f>
        <v>Energy Supply</v>
      </c>
      <c r="L6297" s="12">
        <v>0.14115</v>
      </c>
      <c r="M6297" s="12"/>
    </row>
    <row r="6298" spans="1:13" x14ac:dyDescent="0.3">
      <c r="A6298" s="18">
        <v>6296</v>
      </c>
      <c r="B6298" s="18">
        <f t="shared" si="196"/>
        <v>2023</v>
      </c>
      <c r="C6298" s="17">
        <v>45139</v>
      </c>
      <c r="D6298" s="18" t="s">
        <v>130</v>
      </c>
      <c r="E6298" s="18" t="s">
        <v>164</v>
      </c>
      <c r="F6298" s="18" t="str">
        <f t="shared" si="197"/>
        <v>National Grid-Retail Basic Service Rate-45139</v>
      </c>
      <c r="G6298" s="11" t="s">
        <v>131</v>
      </c>
      <c r="H6298" s="11" t="s">
        <v>54</v>
      </c>
      <c r="I6298" s="11" t="s">
        <v>170</v>
      </c>
      <c r="J6298" s="11" t="s">
        <v>65</v>
      </c>
      <c r="K6298" s="11" t="str">
        <f>IFERROR(INDEX('EDC Component Dictionary'!$C$5:$C$37,MATCH('Rates Database'!J6298,'EDC Component Dictionary'!$B$5:$B$37,0)), "Energy Supply")</f>
        <v>Energy Supply</v>
      </c>
      <c r="L6298" s="12">
        <v>0.14115</v>
      </c>
      <c r="M6298" s="12"/>
    </row>
    <row r="6299" spans="1:13" x14ac:dyDescent="0.3">
      <c r="A6299" s="18">
        <v>6297</v>
      </c>
      <c r="B6299" s="18">
        <f t="shared" si="196"/>
        <v>2023</v>
      </c>
      <c r="C6299" s="17">
        <v>45108</v>
      </c>
      <c r="D6299" s="18" t="s">
        <v>130</v>
      </c>
      <c r="E6299" s="18" t="s">
        <v>164</v>
      </c>
      <c r="F6299" s="18" t="str">
        <f t="shared" si="197"/>
        <v>National Grid-Retail Basic Service Rate-45108</v>
      </c>
      <c r="G6299" s="11" t="s">
        <v>131</v>
      </c>
      <c r="H6299" s="11" t="s">
        <v>54</v>
      </c>
      <c r="I6299" s="11" t="s">
        <v>170</v>
      </c>
      <c r="J6299" s="11" t="s">
        <v>65</v>
      </c>
      <c r="K6299" s="11" t="str">
        <f>IFERROR(INDEX('EDC Component Dictionary'!$C$5:$C$37,MATCH('Rates Database'!J6299,'EDC Component Dictionary'!$B$5:$B$37,0)), "Energy Supply")</f>
        <v>Energy Supply</v>
      </c>
      <c r="L6299" s="12">
        <v>0.14115</v>
      </c>
      <c r="M6299" s="12"/>
    </row>
    <row r="6300" spans="1:13" x14ac:dyDescent="0.3">
      <c r="A6300" s="18">
        <v>6298</v>
      </c>
      <c r="B6300" s="18">
        <f t="shared" si="196"/>
        <v>2023</v>
      </c>
      <c r="C6300" s="17">
        <v>45078</v>
      </c>
      <c r="D6300" s="18" t="s">
        <v>130</v>
      </c>
      <c r="E6300" s="18" t="s">
        <v>164</v>
      </c>
      <c r="F6300" s="18" t="str">
        <f t="shared" si="197"/>
        <v>National Grid-Retail Basic Service Rate-45078</v>
      </c>
      <c r="G6300" s="11" t="s">
        <v>131</v>
      </c>
      <c r="H6300" s="11" t="s">
        <v>54</v>
      </c>
      <c r="I6300" s="11" t="s">
        <v>170</v>
      </c>
      <c r="J6300" s="11" t="s">
        <v>65</v>
      </c>
      <c r="K6300" s="11" t="str">
        <f>IFERROR(INDEX('EDC Component Dictionary'!$C$5:$C$37,MATCH('Rates Database'!J6300,'EDC Component Dictionary'!$B$5:$B$37,0)), "Energy Supply")</f>
        <v>Energy Supply</v>
      </c>
      <c r="L6300" s="12">
        <v>0.14115</v>
      </c>
      <c r="M6300" s="12"/>
    </row>
    <row r="6301" spans="1:13" x14ac:dyDescent="0.3">
      <c r="A6301" s="18">
        <v>6299</v>
      </c>
      <c r="B6301" s="18">
        <f t="shared" si="196"/>
        <v>2023</v>
      </c>
      <c r="C6301" s="17">
        <v>45047</v>
      </c>
      <c r="D6301" s="18" t="s">
        <v>130</v>
      </c>
      <c r="E6301" s="18" t="s">
        <v>164</v>
      </c>
      <c r="F6301" s="18" t="str">
        <f t="shared" si="197"/>
        <v>National Grid-Retail Basic Service Rate-45047</v>
      </c>
      <c r="G6301" s="11" t="s">
        <v>131</v>
      </c>
      <c r="H6301" s="11" t="s">
        <v>54</v>
      </c>
      <c r="I6301" s="11" t="s">
        <v>170</v>
      </c>
      <c r="J6301" s="11" t="s">
        <v>65</v>
      </c>
      <c r="K6301" s="11" t="str">
        <f>IFERROR(INDEX('EDC Component Dictionary'!$C$5:$C$37,MATCH('Rates Database'!J6301,'EDC Component Dictionary'!$B$5:$B$37,0)), "Energy Supply")</f>
        <v>Energy Supply</v>
      </c>
      <c r="L6301" s="12">
        <v>0.14115</v>
      </c>
      <c r="M6301" s="12"/>
    </row>
    <row r="6302" spans="1:13" x14ac:dyDescent="0.3">
      <c r="A6302" s="18">
        <v>6300</v>
      </c>
      <c r="B6302" s="18">
        <f t="shared" si="196"/>
        <v>2023</v>
      </c>
      <c r="C6302" s="17">
        <v>45017</v>
      </c>
      <c r="D6302" s="18" t="s">
        <v>130</v>
      </c>
      <c r="E6302" s="18" t="s">
        <v>164</v>
      </c>
      <c r="F6302" s="18" t="str">
        <f t="shared" si="197"/>
        <v>National Grid-Retail Basic Service Rate-45017</v>
      </c>
      <c r="G6302" s="11" t="s">
        <v>131</v>
      </c>
      <c r="H6302" s="11" t="s">
        <v>54</v>
      </c>
      <c r="I6302" s="11" t="s">
        <v>170</v>
      </c>
      <c r="J6302" s="11" t="s">
        <v>65</v>
      </c>
      <c r="K6302" s="11" t="str">
        <f>IFERROR(INDEX('EDC Component Dictionary'!$C$5:$C$37,MATCH('Rates Database'!J6302,'EDC Component Dictionary'!$B$5:$B$37,0)), "Energy Supply")</f>
        <v>Energy Supply</v>
      </c>
      <c r="L6302" s="12">
        <v>0.33890999999999999</v>
      </c>
      <c r="M6302" s="12"/>
    </row>
    <row r="6303" spans="1:13" x14ac:dyDescent="0.3">
      <c r="A6303" s="18">
        <v>6301</v>
      </c>
      <c r="B6303" s="18">
        <f t="shared" si="196"/>
        <v>2023</v>
      </c>
      <c r="C6303" s="17">
        <v>44986</v>
      </c>
      <c r="D6303" s="18" t="s">
        <v>130</v>
      </c>
      <c r="E6303" s="18" t="s">
        <v>164</v>
      </c>
      <c r="F6303" s="18" t="str">
        <f t="shared" si="197"/>
        <v>National Grid-Retail Basic Service Rate-44986</v>
      </c>
      <c r="G6303" s="11" t="s">
        <v>131</v>
      </c>
      <c r="H6303" s="11" t="s">
        <v>54</v>
      </c>
      <c r="I6303" s="11" t="s">
        <v>170</v>
      </c>
      <c r="J6303" s="11" t="s">
        <v>65</v>
      </c>
      <c r="K6303" s="11" t="str">
        <f>IFERROR(INDEX('EDC Component Dictionary'!$C$5:$C$37,MATCH('Rates Database'!J6303,'EDC Component Dictionary'!$B$5:$B$37,0)), "Energy Supply")</f>
        <v>Energy Supply</v>
      </c>
      <c r="L6303" s="12">
        <v>0.33890999999999999</v>
      </c>
      <c r="M6303" s="12"/>
    </row>
    <row r="6304" spans="1:13" x14ac:dyDescent="0.3">
      <c r="A6304" s="18">
        <v>6302</v>
      </c>
      <c r="B6304" s="18">
        <f t="shared" si="196"/>
        <v>2023</v>
      </c>
      <c r="C6304" s="17">
        <v>44958</v>
      </c>
      <c r="D6304" s="18" t="s">
        <v>130</v>
      </c>
      <c r="E6304" s="18" t="s">
        <v>164</v>
      </c>
      <c r="F6304" s="18" t="str">
        <f t="shared" si="197"/>
        <v>National Grid-Retail Basic Service Rate-44958</v>
      </c>
      <c r="G6304" s="11" t="s">
        <v>131</v>
      </c>
      <c r="H6304" s="11" t="s">
        <v>54</v>
      </c>
      <c r="I6304" s="11" t="s">
        <v>170</v>
      </c>
      <c r="J6304" s="11" t="s">
        <v>65</v>
      </c>
      <c r="K6304" s="11" t="str">
        <f>IFERROR(INDEX('EDC Component Dictionary'!$C$5:$C$37,MATCH('Rates Database'!J6304,'EDC Component Dictionary'!$B$5:$B$37,0)), "Energy Supply")</f>
        <v>Energy Supply</v>
      </c>
      <c r="L6304" s="12">
        <v>0.33890999999999999</v>
      </c>
      <c r="M6304" s="12"/>
    </row>
    <row r="6305" spans="1:13" x14ac:dyDescent="0.3">
      <c r="A6305" s="18">
        <v>6303</v>
      </c>
      <c r="B6305" s="18">
        <f t="shared" si="196"/>
        <v>2023</v>
      </c>
      <c r="C6305" s="17">
        <v>44927</v>
      </c>
      <c r="D6305" s="18" t="s">
        <v>130</v>
      </c>
      <c r="E6305" s="18" t="s">
        <v>164</v>
      </c>
      <c r="F6305" s="18" t="str">
        <f t="shared" si="197"/>
        <v>National Grid-Retail Basic Service Rate-44927</v>
      </c>
      <c r="G6305" s="11" t="s">
        <v>131</v>
      </c>
      <c r="H6305" s="11" t="s">
        <v>54</v>
      </c>
      <c r="I6305" s="11" t="s">
        <v>170</v>
      </c>
      <c r="J6305" s="11" t="s">
        <v>65</v>
      </c>
      <c r="K6305" s="11" t="str">
        <f>IFERROR(INDEX('EDC Component Dictionary'!$C$5:$C$37,MATCH('Rates Database'!J6305,'EDC Component Dictionary'!$B$5:$B$37,0)), "Energy Supply")</f>
        <v>Energy Supply</v>
      </c>
      <c r="L6305" s="12">
        <v>0.33890999999999999</v>
      </c>
      <c r="M6305" s="12"/>
    </row>
    <row r="6306" spans="1:13" x14ac:dyDescent="0.3">
      <c r="A6306" s="18">
        <v>6304</v>
      </c>
      <c r="B6306" s="18">
        <f t="shared" si="196"/>
        <v>2022</v>
      </c>
      <c r="C6306" s="17">
        <v>44896</v>
      </c>
      <c r="D6306" s="18" t="s">
        <v>130</v>
      </c>
      <c r="E6306" s="18" t="s">
        <v>164</v>
      </c>
      <c r="F6306" s="18" t="str">
        <f t="shared" si="197"/>
        <v>National Grid-Retail Basic Service Rate-44896</v>
      </c>
      <c r="G6306" s="11" t="s">
        <v>131</v>
      </c>
      <c r="H6306" s="11" t="s">
        <v>54</v>
      </c>
      <c r="I6306" s="11" t="s">
        <v>170</v>
      </c>
      <c r="J6306" s="11" t="s">
        <v>65</v>
      </c>
      <c r="K6306" s="11" t="str">
        <f>IFERROR(INDEX('EDC Component Dictionary'!$C$5:$C$37,MATCH('Rates Database'!J6306,'EDC Component Dictionary'!$B$5:$B$37,0)), "Energy Supply")</f>
        <v>Energy Supply</v>
      </c>
      <c r="L6306" s="12">
        <v>0.33890999999999999</v>
      </c>
      <c r="M6306" s="12"/>
    </row>
    <row r="6307" spans="1:13" x14ac:dyDescent="0.3">
      <c r="A6307" s="18">
        <v>6305</v>
      </c>
      <c r="B6307" s="18">
        <f t="shared" si="196"/>
        <v>2022</v>
      </c>
      <c r="C6307" s="17">
        <v>44866</v>
      </c>
      <c r="D6307" s="18" t="s">
        <v>130</v>
      </c>
      <c r="E6307" s="18" t="s">
        <v>164</v>
      </c>
      <c r="F6307" s="18" t="str">
        <f t="shared" si="197"/>
        <v>National Grid-Retail Basic Service Rate-44866</v>
      </c>
      <c r="G6307" s="11" t="s">
        <v>131</v>
      </c>
      <c r="H6307" s="11" t="s">
        <v>54</v>
      </c>
      <c r="I6307" s="11" t="s">
        <v>170</v>
      </c>
      <c r="J6307" s="11" t="s">
        <v>65</v>
      </c>
      <c r="K6307" s="11" t="str">
        <f>IFERROR(INDEX('EDC Component Dictionary'!$C$5:$C$37,MATCH('Rates Database'!J6307,'EDC Component Dictionary'!$B$5:$B$37,0)), "Energy Supply")</f>
        <v>Energy Supply</v>
      </c>
      <c r="L6307" s="12">
        <v>0.33890999999999999</v>
      </c>
      <c r="M6307" s="12"/>
    </row>
    <row r="6308" spans="1:13" x14ac:dyDescent="0.3">
      <c r="A6308" s="18">
        <v>6306</v>
      </c>
      <c r="B6308" s="18">
        <f t="shared" si="196"/>
        <v>2022</v>
      </c>
      <c r="C6308" s="17">
        <v>44835</v>
      </c>
      <c r="D6308" s="18" t="s">
        <v>130</v>
      </c>
      <c r="E6308" s="18" t="s">
        <v>164</v>
      </c>
      <c r="F6308" s="18" t="str">
        <f t="shared" si="197"/>
        <v>National Grid-Retail Basic Service Rate-44835</v>
      </c>
      <c r="G6308" s="11" t="s">
        <v>131</v>
      </c>
      <c r="H6308" s="11" t="s">
        <v>54</v>
      </c>
      <c r="I6308" s="11" t="s">
        <v>170</v>
      </c>
      <c r="J6308" s="11" t="s">
        <v>65</v>
      </c>
      <c r="K6308" s="11" t="str">
        <f>IFERROR(INDEX('EDC Component Dictionary'!$C$5:$C$37,MATCH('Rates Database'!J6308,'EDC Component Dictionary'!$B$5:$B$37,0)), "Energy Supply")</f>
        <v>Energy Supply</v>
      </c>
      <c r="L6308" s="12">
        <v>0.11491</v>
      </c>
      <c r="M6308" s="12"/>
    </row>
    <row r="6309" spans="1:13" x14ac:dyDescent="0.3">
      <c r="A6309" s="18">
        <v>6307</v>
      </c>
      <c r="B6309" s="18">
        <f t="shared" si="196"/>
        <v>2022</v>
      </c>
      <c r="C6309" s="17">
        <v>44805</v>
      </c>
      <c r="D6309" s="18" t="s">
        <v>130</v>
      </c>
      <c r="E6309" s="18" t="s">
        <v>164</v>
      </c>
      <c r="F6309" s="18" t="str">
        <f t="shared" si="197"/>
        <v>National Grid-Retail Basic Service Rate-44805</v>
      </c>
      <c r="G6309" s="11" t="s">
        <v>131</v>
      </c>
      <c r="H6309" s="11" t="s">
        <v>54</v>
      </c>
      <c r="I6309" s="11" t="s">
        <v>170</v>
      </c>
      <c r="J6309" s="11" t="s">
        <v>65</v>
      </c>
      <c r="K6309" s="11" t="str">
        <f>IFERROR(INDEX('EDC Component Dictionary'!$C$5:$C$37,MATCH('Rates Database'!J6309,'EDC Component Dictionary'!$B$5:$B$37,0)), "Energy Supply")</f>
        <v>Energy Supply</v>
      </c>
      <c r="L6309" s="12">
        <v>0.11491</v>
      </c>
      <c r="M6309" s="12"/>
    </row>
    <row r="6310" spans="1:13" x14ac:dyDescent="0.3">
      <c r="A6310" s="18">
        <v>6308</v>
      </c>
      <c r="B6310" s="18">
        <f t="shared" si="196"/>
        <v>2022</v>
      </c>
      <c r="C6310" s="17">
        <v>44774</v>
      </c>
      <c r="D6310" s="18" t="s">
        <v>130</v>
      </c>
      <c r="E6310" s="18" t="s">
        <v>164</v>
      </c>
      <c r="F6310" s="18" t="str">
        <f t="shared" si="197"/>
        <v>National Grid-Retail Basic Service Rate-44774</v>
      </c>
      <c r="G6310" s="11" t="s">
        <v>131</v>
      </c>
      <c r="H6310" s="11" t="s">
        <v>54</v>
      </c>
      <c r="I6310" s="11" t="s">
        <v>170</v>
      </c>
      <c r="J6310" s="11" t="s">
        <v>65</v>
      </c>
      <c r="K6310" s="11" t="str">
        <f>IFERROR(INDEX('EDC Component Dictionary'!$C$5:$C$37,MATCH('Rates Database'!J6310,'EDC Component Dictionary'!$B$5:$B$37,0)), "Energy Supply")</f>
        <v>Energy Supply</v>
      </c>
      <c r="L6310" s="12">
        <v>0.11491</v>
      </c>
      <c r="M6310" s="12"/>
    </row>
    <row r="6311" spans="1:13" x14ac:dyDescent="0.3">
      <c r="A6311" s="18">
        <v>6309</v>
      </c>
      <c r="B6311" s="18">
        <f t="shared" si="196"/>
        <v>2022</v>
      </c>
      <c r="C6311" s="17">
        <v>44743</v>
      </c>
      <c r="D6311" s="18" t="s">
        <v>130</v>
      </c>
      <c r="E6311" s="18" t="s">
        <v>164</v>
      </c>
      <c r="F6311" s="18" t="str">
        <f t="shared" si="197"/>
        <v>National Grid-Retail Basic Service Rate-44743</v>
      </c>
      <c r="G6311" s="11" t="s">
        <v>131</v>
      </c>
      <c r="H6311" s="11" t="s">
        <v>54</v>
      </c>
      <c r="I6311" s="11" t="s">
        <v>170</v>
      </c>
      <c r="J6311" s="11" t="s">
        <v>65</v>
      </c>
      <c r="K6311" s="11" t="str">
        <f>IFERROR(INDEX('EDC Component Dictionary'!$C$5:$C$37,MATCH('Rates Database'!J6311,'EDC Component Dictionary'!$B$5:$B$37,0)), "Energy Supply")</f>
        <v>Energy Supply</v>
      </c>
      <c r="L6311" s="12">
        <v>0.11491</v>
      </c>
      <c r="M6311" s="12"/>
    </row>
    <row r="6312" spans="1:13" x14ac:dyDescent="0.3">
      <c r="A6312" s="18">
        <v>6310</v>
      </c>
      <c r="B6312" s="18">
        <f t="shared" si="196"/>
        <v>2022</v>
      </c>
      <c r="C6312" s="17">
        <v>44713</v>
      </c>
      <c r="D6312" s="18" t="s">
        <v>130</v>
      </c>
      <c r="E6312" s="18" t="s">
        <v>164</v>
      </c>
      <c r="F6312" s="18" t="str">
        <f t="shared" si="197"/>
        <v>National Grid-Retail Basic Service Rate-44713</v>
      </c>
      <c r="G6312" s="11" t="s">
        <v>131</v>
      </c>
      <c r="H6312" s="11" t="s">
        <v>54</v>
      </c>
      <c r="I6312" s="11" t="s">
        <v>170</v>
      </c>
      <c r="J6312" s="11" t="s">
        <v>65</v>
      </c>
      <c r="K6312" s="11" t="str">
        <f>IFERROR(INDEX('EDC Component Dictionary'!$C$5:$C$37,MATCH('Rates Database'!J6312,'EDC Component Dictionary'!$B$5:$B$37,0)), "Energy Supply")</f>
        <v>Energy Supply</v>
      </c>
      <c r="L6312" s="12">
        <v>0.11491</v>
      </c>
      <c r="M6312" s="12"/>
    </row>
    <row r="6313" spans="1:13" x14ac:dyDescent="0.3">
      <c r="A6313" s="18">
        <v>6311</v>
      </c>
      <c r="B6313" s="18">
        <f t="shared" si="196"/>
        <v>2022</v>
      </c>
      <c r="C6313" s="17">
        <v>44682</v>
      </c>
      <c r="D6313" s="18" t="s">
        <v>130</v>
      </c>
      <c r="E6313" s="18" t="s">
        <v>164</v>
      </c>
      <c r="F6313" s="18" t="str">
        <f t="shared" si="197"/>
        <v>National Grid-Retail Basic Service Rate-44682</v>
      </c>
      <c r="G6313" s="11" t="s">
        <v>131</v>
      </c>
      <c r="H6313" s="11" t="s">
        <v>54</v>
      </c>
      <c r="I6313" s="11" t="s">
        <v>170</v>
      </c>
      <c r="J6313" s="11" t="s">
        <v>65</v>
      </c>
      <c r="K6313" s="11" t="str">
        <f>IFERROR(INDEX('EDC Component Dictionary'!$C$5:$C$37,MATCH('Rates Database'!J6313,'EDC Component Dictionary'!$B$5:$B$37,0)), "Energy Supply")</f>
        <v>Energy Supply</v>
      </c>
      <c r="L6313" s="12">
        <v>0.11491</v>
      </c>
      <c r="M6313" s="12"/>
    </row>
    <row r="6314" spans="1:13" x14ac:dyDescent="0.3">
      <c r="A6314" s="18">
        <v>6312</v>
      </c>
      <c r="B6314" s="18">
        <f t="shared" si="196"/>
        <v>2022</v>
      </c>
      <c r="C6314" s="17">
        <v>44652</v>
      </c>
      <c r="D6314" s="18" t="s">
        <v>130</v>
      </c>
      <c r="E6314" s="18" t="s">
        <v>164</v>
      </c>
      <c r="F6314" s="18" t="str">
        <f t="shared" si="197"/>
        <v>National Grid-Retail Basic Service Rate-44652</v>
      </c>
      <c r="G6314" s="11" t="s">
        <v>131</v>
      </c>
      <c r="H6314" s="11" t="s">
        <v>54</v>
      </c>
      <c r="I6314" s="11" t="s">
        <v>170</v>
      </c>
      <c r="J6314" s="11" t="s">
        <v>65</v>
      </c>
      <c r="K6314" s="11" t="str">
        <f>IFERROR(INDEX('EDC Component Dictionary'!$C$5:$C$37,MATCH('Rates Database'!J6314,'EDC Component Dictionary'!$B$5:$B$37,0)), "Energy Supply")</f>
        <v>Energy Supply</v>
      </c>
      <c r="L6314" s="12">
        <v>0.14821000000000001</v>
      </c>
      <c r="M6314" s="12"/>
    </row>
    <row r="6315" spans="1:13" x14ac:dyDescent="0.3">
      <c r="A6315" s="18">
        <v>6313</v>
      </c>
      <c r="B6315" s="18">
        <f t="shared" si="196"/>
        <v>2022</v>
      </c>
      <c r="C6315" s="17">
        <v>44621</v>
      </c>
      <c r="D6315" s="18" t="s">
        <v>130</v>
      </c>
      <c r="E6315" s="18" t="s">
        <v>164</v>
      </c>
      <c r="F6315" s="18" t="str">
        <f t="shared" si="197"/>
        <v>National Grid-Retail Basic Service Rate-44621</v>
      </c>
      <c r="G6315" s="11" t="s">
        <v>131</v>
      </c>
      <c r="H6315" s="11" t="s">
        <v>54</v>
      </c>
      <c r="I6315" s="11" t="s">
        <v>170</v>
      </c>
      <c r="J6315" s="11" t="s">
        <v>65</v>
      </c>
      <c r="K6315" s="11" t="str">
        <f>IFERROR(INDEX('EDC Component Dictionary'!$C$5:$C$37,MATCH('Rates Database'!J6315,'EDC Component Dictionary'!$B$5:$B$37,0)), "Energy Supply")</f>
        <v>Energy Supply</v>
      </c>
      <c r="L6315" s="12">
        <v>0.14821000000000001</v>
      </c>
      <c r="M6315" s="12"/>
    </row>
    <row r="6316" spans="1:13" x14ac:dyDescent="0.3">
      <c r="A6316" s="18">
        <v>6314</v>
      </c>
      <c r="B6316" s="18">
        <f t="shared" si="196"/>
        <v>2022</v>
      </c>
      <c r="C6316" s="17">
        <v>44593</v>
      </c>
      <c r="D6316" s="18" t="s">
        <v>130</v>
      </c>
      <c r="E6316" s="18" t="s">
        <v>164</v>
      </c>
      <c r="F6316" s="18" t="str">
        <f t="shared" si="197"/>
        <v>National Grid-Retail Basic Service Rate-44593</v>
      </c>
      <c r="G6316" s="11" t="s">
        <v>131</v>
      </c>
      <c r="H6316" s="11" t="s">
        <v>54</v>
      </c>
      <c r="I6316" s="11" t="s">
        <v>170</v>
      </c>
      <c r="J6316" s="11" t="s">
        <v>65</v>
      </c>
      <c r="K6316" s="11" t="str">
        <f>IFERROR(INDEX('EDC Component Dictionary'!$C$5:$C$37,MATCH('Rates Database'!J6316,'EDC Component Dictionary'!$B$5:$B$37,0)), "Energy Supply")</f>
        <v>Energy Supply</v>
      </c>
      <c r="L6316" s="12">
        <v>0.14821000000000001</v>
      </c>
      <c r="M6316" s="12"/>
    </row>
    <row r="6317" spans="1:13" x14ac:dyDescent="0.3">
      <c r="A6317" s="18">
        <v>6315</v>
      </c>
      <c r="B6317" s="18">
        <f t="shared" si="196"/>
        <v>2022</v>
      </c>
      <c r="C6317" s="17">
        <v>44562</v>
      </c>
      <c r="D6317" s="18" t="s">
        <v>130</v>
      </c>
      <c r="E6317" s="18" t="s">
        <v>164</v>
      </c>
      <c r="F6317" s="18" t="str">
        <f t="shared" si="197"/>
        <v>National Grid-Retail Basic Service Rate-44562</v>
      </c>
      <c r="G6317" s="11" t="s">
        <v>131</v>
      </c>
      <c r="H6317" s="11" t="s">
        <v>54</v>
      </c>
      <c r="I6317" s="11" t="s">
        <v>170</v>
      </c>
      <c r="J6317" s="11" t="s">
        <v>65</v>
      </c>
      <c r="K6317" s="11" t="str">
        <f>IFERROR(INDEX('EDC Component Dictionary'!$C$5:$C$37,MATCH('Rates Database'!J6317,'EDC Component Dictionary'!$B$5:$B$37,0)), "Energy Supply")</f>
        <v>Energy Supply</v>
      </c>
      <c r="L6317" s="12">
        <v>0.14821000000000001</v>
      </c>
      <c r="M6317" s="12"/>
    </row>
    <row r="6318" spans="1:13" x14ac:dyDescent="0.3">
      <c r="A6318" s="18">
        <v>6316</v>
      </c>
      <c r="B6318" s="18">
        <f t="shared" si="196"/>
        <v>2021</v>
      </c>
      <c r="C6318" s="17">
        <v>44531</v>
      </c>
      <c r="D6318" s="18" t="s">
        <v>130</v>
      </c>
      <c r="E6318" s="18" t="s">
        <v>164</v>
      </c>
      <c r="F6318" s="18" t="str">
        <f t="shared" si="197"/>
        <v>National Grid-Retail Basic Service Rate-44531</v>
      </c>
      <c r="G6318" s="11" t="s">
        <v>131</v>
      </c>
      <c r="H6318" s="11" t="s">
        <v>54</v>
      </c>
      <c r="I6318" s="11" t="s">
        <v>170</v>
      </c>
      <c r="J6318" s="11" t="s">
        <v>65</v>
      </c>
      <c r="K6318" s="11" t="str">
        <f>IFERROR(INDEX('EDC Component Dictionary'!$C$5:$C$37,MATCH('Rates Database'!J6318,'EDC Component Dictionary'!$B$5:$B$37,0)), "Energy Supply")</f>
        <v>Energy Supply</v>
      </c>
      <c r="L6318" s="12">
        <v>0.14821000000000001</v>
      </c>
      <c r="M6318" s="12"/>
    </row>
    <row r="6319" spans="1:13" x14ac:dyDescent="0.3">
      <c r="A6319" s="18">
        <v>6317</v>
      </c>
      <c r="B6319" s="18">
        <f t="shared" si="196"/>
        <v>2021</v>
      </c>
      <c r="C6319" s="17">
        <v>44501</v>
      </c>
      <c r="D6319" s="18" t="s">
        <v>130</v>
      </c>
      <c r="E6319" s="18" t="s">
        <v>164</v>
      </c>
      <c r="F6319" s="18" t="str">
        <f t="shared" si="197"/>
        <v>National Grid-Retail Basic Service Rate-44501</v>
      </c>
      <c r="G6319" s="11" t="s">
        <v>131</v>
      </c>
      <c r="H6319" s="11" t="s">
        <v>54</v>
      </c>
      <c r="I6319" s="11" t="s">
        <v>170</v>
      </c>
      <c r="J6319" s="11" t="s">
        <v>65</v>
      </c>
      <c r="K6319" s="11" t="str">
        <f>IFERROR(INDEX('EDC Component Dictionary'!$C$5:$C$37,MATCH('Rates Database'!J6319,'EDC Component Dictionary'!$B$5:$B$37,0)), "Energy Supply")</f>
        <v>Energy Supply</v>
      </c>
      <c r="L6319" s="12">
        <v>0.14821000000000001</v>
      </c>
      <c r="M6319" s="12"/>
    </row>
    <row r="6320" spans="1:13" x14ac:dyDescent="0.3">
      <c r="A6320" s="18">
        <v>6318</v>
      </c>
      <c r="B6320" s="18">
        <f t="shared" si="196"/>
        <v>2021</v>
      </c>
      <c r="C6320" s="17">
        <v>44470</v>
      </c>
      <c r="D6320" s="18" t="s">
        <v>130</v>
      </c>
      <c r="E6320" s="18" t="s">
        <v>164</v>
      </c>
      <c r="F6320" s="18" t="str">
        <f t="shared" si="197"/>
        <v>National Grid-Retail Basic Service Rate-44470</v>
      </c>
      <c r="G6320" s="11" t="s">
        <v>131</v>
      </c>
      <c r="H6320" s="11" t="s">
        <v>54</v>
      </c>
      <c r="I6320" s="11" t="s">
        <v>170</v>
      </c>
      <c r="J6320" s="11" t="s">
        <v>65</v>
      </c>
      <c r="K6320" s="11" t="str">
        <f>IFERROR(INDEX('EDC Component Dictionary'!$C$5:$C$37,MATCH('Rates Database'!J6320,'EDC Component Dictionary'!$B$5:$B$37,0)), "Energy Supply")</f>
        <v>Energy Supply</v>
      </c>
      <c r="L6320" s="12">
        <v>9.7070000000000004E-2</v>
      </c>
      <c r="M6320" s="12"/>
    </row>
    <row r="6321" spans="1:13" x14ac:dyDescent="0.3">
      <c r="A6321" s="18">
        <v>6319</v>
      </c>
      <c r="B6321" s="18">
        <f t="shared" si="196"/>
        <v>2021</v>
      </c>
      <c r="C6321" s="17">
        <v>44440</v>
      </c>
      <c r="D6321" s="18" t="s">
        <v>130</v>
      </c>
      <c r="E6321" s="18" t="s">
        <v>164</v>
      </c>
      <c r="F6321" s="18" t="str">
        <f t="shared" si="197"/>
        <v>National Grid-Retail Basic Service Rate-44440</v>
      </c>
      <c r="G6321" s="11" t="s">
        <v>131</v>
      </c>
      <c r="H6321" s="11" t="s">
        <v>54</v>
      </c>
      <c r="I6321" s="11" t="s">
        <v>170</v>
      </c>
      <c r="J6321" s="11" t="s">
        <v>65</v>
      </c>
      <c r="K6321" s="11" t="str">
        <f>IFERROR(INDEX('EDC Component Dictionary'!$C$5:$C$37,MATCH('Rates Database'!J6321,'EDC Component Dictionary'!$B$5:$B$37,0)), "Energy Supply")</f>
        <v>Energy Supply</v>
      </c>
      <c r="L6321" s="12">
        <v>9.7070000000000004E-2</v>
      </c>
      <c r="M6321" s="12"/>
    </row>
    <row r="6322" spans="1:13" x14ac:dyDescent="0.3">
      <c r="A6322" s="18">
        <v>6320</v>
      </c>
      <c r="B6322" s="18">
        <f t="shared" si="196"/>
        <v>2021</v>
      </c>
      <c r="C6322" s="17">
        <v>44409</v>
      </c>
      <c r="D6322" s="18" t="s">
        <v>130</v>
      </c>
      <c r="E6322" s="18" t="s">
        <v>164</v>
      </c>
      <c r="F6322" s="18" t="str">
        <f t="shared" si="197"/>
        <v>National Grid-Retail Basic Service Rate-44409</v>
      </c>
      <c r="G6322" s="11" t="s">
        <v>131</v>
      </c>
      <c r="H6322" s="11" t="s">
        <v>54</v>
      </c>
      <c r="I6322" s="11" t="s">
        <v>170</v>
      </c>
      <c r="J6322" s="11" t="s">
        <v>65</v>
      </c>
      <c r="K6322" s="11" t="str">
        <f>IFERROR(INDEX('EDC Component Dictionary'!$C$5:$C$37,MATCH('Rates Database'!J6322,'EDC Component Dictionary'!$B$5:$B$37,0)), "Energy Supply")</f>
        <v>Energy Supply</v>
      </c>
      <c r="L6322" s="12">
        <v>9.7070000000000004E-2</v>
      </c>
      <c r="M6322" s="12"/>
    </row>
    <row r="6323" spans="1:13" x14ac:dyDescent="0.3">
      <c r="A6323" s="18">
        <v>6321</v>
      </c>
      <c r="B6323" s="18">
        <f t="shared" si="196"/>
        <v>2021</v>
      </c>
      <c r="C6323" s="17">
        <v>44378</v>
      </c>
      <c r="D6323" s="18" t="s">
        <v>130</v>
      </c>
      <c r="E6323" s="18" t="s">
        <v>164</v>
      </c>
      <c r="F6323" s="18" t="str">
        <f t="shared" si="197"/>
        <v>National Grid-Retail Basic Service Rate-44378</v>
      </c>
      <c r="G6323" s="11" t="s">
        <v>131</v>
      </c>
      <c r="H6323" s="11" t="s">
        <v>54</v>
      </c>
      <c r="I6323" s="11" t="s">
        <v>170</v>
      </c>
      <c r="J6323" s="11" t="s">
        <v>65</v>
      </c>
      <c r="K6323" s="11" t="str">
        <f>IFERROR(INDEX('EDC Component Dictionary'!$C$5:$C$37,MATCH('Rates Database'!J6323,'EDC Component Dictionary'!$B$5:$B$37,0)), "Energy Supply")</f>
        <v>Energy Supply</v>
      </c>
      <c r="L6323" s="12">
        <v>9.7070000000000004E-2</v>
      </c>
      <c r="M6323" s="12"/>
    </row>
    <row r="6324" spans="1:13" x14ac:dyDescent="0.3">
      <c r="A6324" s="18">
        <v>6322</v>
      </c>
      <c r="B6324" s="18">
        <f t="shared" si="196"/>
        <v>2021</v>
      </c>
      <c r="C6324" s="17">
        <v>44348</v>
      </c>
      <c r="D6324" s="18" t="s">
        <v>130</v>
      </c>
      <c r="E6324" s="18" t="s">
        <v>164</v>
      </c>
      <c r="F6324" s="18" t="str">
        <f t="shared" si="197"/>
        <v>National Grid-Retail Basic Service Rate-44348</v>
      </c>
      <c r="G6324" s="11" t="s">
        <v>131</v>
      </c>
      <c r="H6324" s="11" t="s">
        <v>54</v>
      </c>
      <c r="I6324" s="11" t="s">
        <v>170</v>
      </c>
      <c r="J6324" s="11" t="s">
        <v>65</v>
      </c>
      <c r="K6324" s="11" t="str">
        <f>IFERROR(INDEX('EDC Component Dictionary'!$C$5:$C$37,MATCH('Rates Database'!J6324,'EDC Component Dictionary'!$B$5:$B$37,0)), "Energy Supply")</f>
        <v>Energy Supply</v>
      </c>
      <c r="L6324" s="12">
        <v>9.7070000000000004E-2</v>
      </c>
      <c r="M6324" s="12"/>
    </row>
    <row r="6325" spans="1:13" x14ac:dyDescent="0.3">
      <c r="A6325" s="18">
        <v>6323</v>
      </c>
      <c r="B6325" s="18">
        <f t="shared" si="196"/>
        <v>2021</v>
      </c>
      <c r="C6325" s="17">
        <v>44317</v>
      </c>
      <c r="D6325" s="18" t="s">
        <v>130</v>
      </c>
      <c r="E6325" s="18" t="s">
        <v>164</v>
      </c>
      <c r="F6325" s="18" t="str">
        <f t="shared" si="197"/>
        <v>National Grid-Retail Basic Service Rate-44317</v>
      </c>
      <c r="G6325" s="11" t="s">
        <v>131</v>
      </c>
      <c r="H6325" s="11" t="s">
        <v>54</v>
      </c>
      <c r="I6325" s="11" t="s">
        <v>170</v>
      </c>
      <c r="J6325" s="11" t="s">
        <v>65</v>
      </c>
      <c r="K6325" s="11" t="str">
        <f>IFERROR(INDEX('EDC Component Dictionary'!$C$5:$C$37,MATCH('Rates Database'!J6325,'EDC Component Dictionary'!$B$5:$B$37,0)), "Energy Supply")</f>
        <v>Energy Supply</v>
      </c>
      <c r="L6325" s="12">
        <v>9.7070000000000004E-2</v>
      </c>
      <c r="M6325" s="12"/>
    </row>
    <row r="6326" spans="1:13" x14ac:dyDescent="0.3">
      <c r="A6326" s="18">
        <v>6324</v>
      </c>
      <c r="B6326" s="18">
        <f t="shared" si="196"/>
        <v>2021</v>
      </c>
      <c r="C6326" s="17">
        <v>44287</v>
      </c>
      <c r="D6326" s="18" t="s">
        <v>130</v>
      </c>
      <c r="E6326" s="18" t="s">
        <v>164</v>
      </c>
      <c r="F6326" s="18" t="str">
        <f t="shared" si="197"/>
        <v>National Grid-Retail Basic Service Rate-44287</v>
      </c>
      <c r="G6326" s="11" t="s">
        <v>131</v>
      </c>
      <c r="H6326" s="11" t="s">
        <v>54</v>
      </c>
      <c r="I6326" s="11" t="s">
        <v>170</v>
      </c>
      <c r="J6326" s="11" t="s">
        <v>65</v>
      </c>
      <c r="K6326" s="11" t="str">
        <f>IFERROR(INDEX('EDC Component Dictionary'!$C$5:$C$37,MATCH('Rates Database'!J6326,'EDC Component Dictionary'!$B$5:$B$37,0)), "Energy Supply")</f>
        <v>Energy Supply</v>
      </c>
      <c r="L6326" s="12">
        <v>0.12388</v>
      </c>
      <c r="M6326" s="12"/>
    </row>
    <row r="6327" spans="1:13" x14ac:dyDescent="0.3">
      <c r="A6327" s="18">
        <v>6325</v>
      </c>
      <c r="B6327" s="18">
        <f t="shared" si="196"/>
        <v>2021</v>
      </c>
      <c r="C6327" s="17">
        <v>44256</v>
      </c>
      <c r="D6327" s="18" t="s">
        <v>130</v>
      </c>
      <c r="E6327" s="18" t="s">
        <v>164</v>
      </c>
      <c r="F6327" s="18" t="str">
        <f t="shared" si="197"/>
        <v>National Grid-Retail Basic Service Rate-44256</v>
      </c>
      <c r="G6327" s="11" t="s">
        <v>131</v>
      </c>
      <c r="H6327" s="11" t="s">
        <v>54</v>
      </c>
      <c r="I6327" s="11" t="s">
        <v>170</v>
      </c>
      <c r="J6327" s="11" t="s">
        <v>65</v>
      </c>
      <c r="K6327" s="11" t="str">
        <f>IFERROR(INDEX('EDC Component Dictionary'!$C$5:$C$37,MATCH('Rates Database'!J6327,'EDC Component Dictionary'!$B$5:$B$37,0)), "Energy Supply")</f>
        <v>Energy Supply</v>
      </c>
      <c r="L6327" s="12">
        <v>0.12388</v>
      </c>
      <c r="M6327" s="12"/>
    </row>
    <row r="6328" spans="1:13" x14ac:dyDescent="0.3">
      <c r="A6328" s="18">
        <v>6326</v>
      </c>
      <c r="B6328" s="18">
        <f t="shared" si="196"/>
        <v>2021</v>
      </c>
      <c r="C6328" s="17">
        <v>44228</v>
      </c>
      <c r="D6328" s="18" t="s">
        <v>130</v>
      </c>
      <c r="E6328" s="18" t="s">
        <v>164</v>
      </c>
      <c r="F6328" s="18" t="str">
        <f t="shared" si="197"/>
        <v>National Grid-Retail Basic Service Rate-44228</v>
      </c>
      <c r="G6328" s="11" t="s">
        <v>131</v>
      </c>
      <c r="H6328" s="11" t="s">
        <v>54</v>
      </c>
      <c r="I6328" s="11" t="s">
        <v>170</v>
      </c>
      <c r="J6328" s="11" t="s">
        <v>65</v>
      </c>
      <c r="K6328" s="11" t="str">
        <f>IFERROR(INDEX('EDC Component Dictionary'!$C$5:$C$37,MATCH('Rates Database'!J6328,'EDC Component Dictionary'!$B$5:$B$37,0)), "Energy Supply")</f>
        <v>Energy Supply</v>
      </c>
      <c r="L6328" s="12">
        <v>0.12388</v>
      </c>
      <c r="M6328" s="12"/>
    </row>
    <row r="6329" spans="1:13" x14ac:dyDescent="0.3">
      <c r="A6329" s="18">
        <v>6327</v>
      </c>
      <c r="B6329" s="18">
        <f t="shared" si="196"/>
        <v>2021</v>
      </c>
      <c r="C6329" s="17">
        <v>44197</v>
      </c>
      <c r="D6329" s="18" t="s">
        <v>130</v>
      </c>
      <c r="E6329" s="18" t="s">
        <v>164</v>
      </c>
      <c r="F6329" s="18" t="str">
        <f t="shared" si="197"/>
        <v>National Grid-Retail Basic Service Rate-44197</v>
      </c>
      <c r="G6329" s="11" t="s">
        <v>131</v>
      </c>
      <c r="H6329" s="11" t="s">
        <v>54</v>
      </c>
      <c r="I6329" s="11" t="s">
        <v>170</v>
      </c>
      <c r="J6329" s="11" t="s">
        <v>65</v>
      </c>
      <c r="K6329" s="11" t="str">
        <f>IFERROR(INDEX('EDC Component Dictionary'!$C$5:$C$37,MATCH('Rates Database'!J6329,'EDC Component Dictionary'!$B$5:$B$37,0)), "Energy Supply")</f>
        <v>Energy Supply</v>
      </c>
      <c r="L6329" s="12">
        <v>0.12388</v>
      </c>
      <c r="M6329" s="12"/>
    </row>
    <row r="6330" spans="1:13" x14ac:dyDescent="0.3">
      <c r="A6330" s="18">
        <v>6328</v>
      </c>
      <c r="B6330" s="18">
        <f t="shared" si="196"/>
        <v>2020</v>
      </c>
      <c r="C6330" s="17">
        <v>44166</v>
      </c>
      <c r="D6330" s="18" t="s">
        <v>130</v>
      </c>
      <c r="E6330" s="18" t="s">
        <v>164</v>
      </c>
      <c r="F6330" s="18" t="str">
        <f t="shared" si="197"/>
        <v>National Grid-Retail Basic Service Rate-44166</v>
      </c>
      <c r="G6330" s="11" t="s">
        <v>131</v>
      </c>
      <c r="H6330" s="11" t="s">
        <v>54</v>
      </c>
      <c r="I6330" s="11" t="s">
        <v>170</v>
      </c>
      <c r="J6330" s="11" t="s">
        <v>65</v>
      </c>
      <c r="K6330" s="11" t="str">
        <f>IFERROR(INDEX('EDC Component Dictionary'!$C$5:$C$37,MATCH('Rates Database'!J6330,'EDC Component Dictionary'!$B$5:$B$37,0)), "Energy Supply")</f>
        <v>Energy Supply</v>
      </c>
      <c r="L6330" s="12">
        <v>0.12388</v>
      </c>
      <c r="M6330" s="12"/>
    </row>
    <row r="6331" spans="1:13" x14ac:dyDescent="0.3">
      <c r="A6331" s="18">
        <v>6329</v>
      </c>
      <c r="B6331" s="18">
        <f t="shared" si="196"/>
        <v>2020</v>
      </c>
      <c r="C6331" s="17">
        <v>44136</v>
      </c>
      <c r="D6331" s="18" t="s">
        <v>130</v>
      </c>
      <c r="E6331" s="18" t="s">
        <v>164</v>
      </c>
      <c r="F6331" s="18" t="str">
        <f t="shared" si="197"/>
        <v>National Grid-Retail Basic Service Rate-44136</v>
      </c>
      <c r="G6331" s="11" t="s">
        <v>131</v>
      </c>
      <c r="H6331" s="11" t="s">
        <v>54</v>
      </c>
      <c r="I6331" s="11" t="s">
        <v>170</v>
      </c>
      <c r="J6331" s="11" t="s">
        <v>65</v>
      </c>
      <c r="K6331" s="11" t="str">
        <f>IFERROR(INDEX('EDC Component Dictionary'!$C$5:$C$37,MATCH('Rates Database'!J6331,'EDC Component Dictionary'!$B$5:$B$37,0)), "Energy Supply")</f>
        <v>Energy Supply</v>
      </c>
      <c r="L6331" s="12">
        <v>0.12388</v>
      </c>
      <c r="M6331" s="12"/>
    </row>
    <row r="6332" spans="1:13" x14ac:dyDescent="0.3">
      <c r="A6332" s="18">
        <v>6330</v>
      </c>
      <c r="B6332" s="18">
        <f t="shared" si="196"/>
        <v>2020</v>
      </c>
      <c r="C6332" s="17">
        <v>44105</v>
      </c>
      <c r="D6332" s="18" t="s">
        <v>130</v>
      </c>
      <c r="E6332" s="18" t="s">
        <v>164</v>
      </c>
      <c r="F6332" s="18" t="str">
        <f t="shared" si="197"/>
        <v>National Grid-Retail Basic Service Rate-44105</v>
      </c>
      <c r="G6332" s="11" t="s">
        <v>131</v>
      </c>
      <c r="H6332" s="11" t="s">
        <v>54</v>
      </c>
      <c r="I6332" s="11" t="s">
        <v>170</v>
      </c>
      <c r="J6332" s="11" t="s">
        <v>65</v>
      </c>
      <c r="K6332" s="11" t="str">
        <f>IFERROR(INDEX('EDC Component Dictionary'!$C$5:$C$37,MATCH('Rates Database'!J6332,'EDC Component Dictionary'!$B$5:$B$37,0)), "Energy Supply")</f>
        <v>Energy Supply</v>
      </c>
      <c r="L6332" s="12">
        <v>9.8979999999999999E-2</v>
      </c>
      <c r="M6332" s="12"/>
    </row>
    <row r="6333" spans="1:13" x14ac:dyDescent="0.3">
      <c r="A6333" s="18">
        <v>6331</v>
      </c>
      <c r="B6333" s="18">
        <f t="shared" si="196"/>
        <v>2020</v>
      </c>
      <c r="C6333" s="17">
        <v>44075</v>
      </c>
      <c r="D6333" s="18" t="s">
        <v>130</v>
      </c>
      <c r="E6333" s="18" t="s">
        <v>164</v>
      </c>
      <c r="F6333" s="18" t="str">
        <f t="shared" si="197"/>
        <v>National Grid-Retail Basic Service Rate-44075</v>
      </c>
      <c r="G6333" s="11" t="s">
        <v>131</v>
      </c>
      <c r="H6333" s="11" t="s">
        <v>54</v>
      </c>
      <c r="I6333" s="11" t="s">
        <v>170</v>
      </c>
      <c r="J6333" s="11" t="s">
        <v>65</v>
      </c>
      <c r="K6333" s="11" t="str">
        <f>IFERROR(INDEX('EDC Component Dictionary'!$C$5:$C$37,MATCH('Rates Database'!J6333,'EDC Component Dictionary'!$B$5:$B$37,0)), "Energy Supply")</f>
        <v>Energy Supply</v>
      </c>
      <c r="L6333" s="12">
        <v>9.8979999999999999E-2</v>
      </c>
      <c r="M6333" s="12"/>
    </row>
    <row r="6334" spans="1:13" x14ac:dyDescent="0.3">
      <c r="A6334" s="18">
        <v>6332</v>
      </c>
      <c r="B6334" s="18">
        <f t="shared" si="196"/>
        <v>2020</v>
      </c>
      <c r="C6334" s="17">
        <v>44044</v>
      </c>
      <c r="D6334" s="18" t="s">
        <v>130</v>
      </c>
      <c r="E6334" s="18" t="s">
        <v>164</v>
      </c>
      <c r="F6334" s="18" t="str">
        <f t="shared" si="197"/>
        <v>National Grid-Retail Basic Service Rate-44044</v>
      </c>
      <c r="G6334" s="11" t="s">
        <v>131</v>
      </c>
      <c r="H6334" s="11" t="s">
        <v>54</v>
      </c>
      <c r="I6334" s="11" t="s">
        <v>170</v>
      </c>
      <c r="J6334" s="11" t="s">
        <v>65</v>
      </c>
      <c r="K6334" s="11" t="str">
        <f>IFERROR(INDEX('EDC Component Dictionary'!$C$5:$C$37,MATCH('Rates Database'!J6334,'EDC Component Dictionary'!$B$5:$B$37,0)), "Energy Supply")</f>
        <v>Energy Supply</v>
      </c>
      <c r="L6334" s="12">
        <v>9.8979999999999999E-2</v>
      </c>
      <c r="M6334" s="12"/>
    </row>
    <row r="6335" spans="1:13" x14ac:dyDescent="0.3">
      <c r="A6335" s="18">
        <v>6333</v>
      </c>
      <c r="B6335" s="18">
        <f t="shared" si="196"/>
        <v>2020</v>
      </c>
      <c r="C6335" s="17">
        <v>44013</v>
      </c>
      <c r="D6335" s="18" t="s">
        <v>130</v>
      </c>
      <c r="E6335" s="18" t="s">
        <v>164</v>
      </c>
      <c r="F6335" s="18" t="str">
        <f t="shared" si="197"/>
        <v>National Grid-Retail Basic Service Rate-44013</v>
      </c>
      <c r="G6335" s="11" t="s">
        <v>131</v>
      </c>
      <c r="H6335" s="11" t="s">
        <v>54</v>
      </c>
      <c r="I6335" s="11" t="s">
        <v>170</v>
      </c>
      <c r="J6335" s="11" t="s">
        <v>65</v>
      </c>
      <c r="K6335" s="11" t="str">
        <f>IFERROR(INDEX('EDC Component Dictionary'!$C$5:$C$37,MATCH('Rates Database'!J6335,'EDC Component Dictionary'!$B$5:$B$37,0)), "Energy Supply")</f>
        <v>Energy Supply</v>
      </c>
      <c r="L6335" s="12">
        <v>9.8979999999999999E-2</v>
      </c>
      <c r="M6335" s="12"/>
    </row>
    <row r="6336" spans="1:13" x14ac:dyDescent="0.3">
      <c r="A6336" s="18">
        <v>6334</v>
      </c>
      <c r="B6336" s="18">
        <f t="shared" si="196"/>
        <v>2020</v>
      </c>
      <c r="C6336" s="17">
        <v>43983</v>
      </c>
      <c r="D6336" s="18" t="s">
        <v>130</v>
      </c>
      <c r="E6336" s="18" t="s">
        <v>164</v>
      </c>
      <c r="F6336" s="18" t="str">
        <f t="shared" si="197"/>
        <v>National Grid-Retail Basic Service Rate-43983</v>
      </c>
      <c r="G6336" s="11" t="s">
        <v>131</v>
      </c>
      <c r="H6336" s="11" t="s">
        <v>54</v>
      </c>
      <c r="I6336" s="11" t="s">
        <v>170</v>
      </c>
      <c r="J6336" s="11" t="s">
        <v>65</v>
      </c>
      <c r="K6336" s="11" t="str">
        <f>IFERROR(INDEX('EDC Component Dictionary'!$C$5:$C$37,MATCH('Rates Database'!J6336,'EDC Component Dictionary'!$B$5:$B$37,0)), "Energy Supply")</f>
        <v>Energy Supply</v>
      </c>
      <c r="L6336" s="12">
        <v>9.8979999999999999E-2</v>
      </c>
      <c r="M6336" s="12"/>
    </row>
    <row r="6337" spans="1:13" x14ac:dyDescent="0.3">
      <c r="A6337" s="18">
        <v>6335</v>
      </c>
      <c r="B6337" s="18">
        <f t="shared" si="196"/>
        <v>2020</v>
      </c>
      <c r="C6337" s="17">
        <v>43952</v>
      </c>
      <c r="D6337" s="18" t="s">
        <v>130</v>
      </c>
      <c r="E6337" s="18" t="s">
        <v>164</v>
      </c>
      <c r="F6337" s="18" t="str">
        <f t="shared" si="197"/>
        <v>National Grid-Retail Basic Service Rate-43952</v>
      </c>
      <c r="G6337" s="11" t="s">
        <v>131</v>
      </c>
      <c r="H6337" s="11" t="s">
        <v>54</v>
      </c>
      <c r="I6337" s="11" t="s">
        <v>170</v>
      </c>
      <c r="J6337" s="11" t="s">
        <v>65</v>
      </c>
      <c r="K6337" s="11" t="str">
        <f>IFERROR(INDEX('EDC Component Dictionary'!$C$5:$C$37,MATCH('Rates Database'!J6337,'EDC Component Dictionary'!$B$5:$B$37,0)), "Energy Supply")</f>
        <v>Energy Supply</v>
      </c>
      <c r="L6337" s="12">
        <v>9.8979999999999999E-2</v>
      </c>
      <c r="M6337" s="12"/>
    </row>
    <row r="6338" spans="1:13" x14ac:dyDescent="0.3">
      <c r="A6338" s="18">
        <v>6336</v>
      </c>
      <c r="B6338" s="18">
        <f t="shared" si="196"/>
        <v>2020</v>
      </c>
      <c r="C6338" s="17">
        <v>43922</v>
      </c>
      <c r="D6338" s="18" t="s">
        <v>130</v>
      </c>
      <c r="E6338" s="18" t="s">
        <v>164</v>
      </c>
      <c r="F6338" s="18" t="str">
        <f t="shared" si="197"/>
        <v>National Grid-Retail Basic Service Rate-43922</v>
      </c>
      <c r="G6338" s="11" t="s">
        <v>131</v>
      </c>
      <c r="H6338" s="11" t="s">
        <v>54</v>
      </c>
      <c r="I6338" s="11" t="s">
        <v>170</v>
      </c>
      <c r="J6338" s="11" t="s">
        <v>65</v>
      </c>
      <c r="K6338" s="11" t="str">
        <f>IFERROR(INDEX('EDC Component Dictionary'!$C$5:$C$37,MATCH('Rates Database'!J6338,'EDC Component Dictionary'!$B$5:$B$37,0)), "Energy Supply")</f>
        <v>Energy Supply</v>
      </c>
      <c r="L6338" s="12">
        <v>0.13957</v>
      </c>
      <c r="M6338" s="12"/>
    </row>
    <row r="6339" spans="1:13" x14ac:dyDescent="0.3">
      <c r="A6339" s="18">
        <v>6337</v>
      </c>
      <c r="B6339" s="18">
        <f t="shared" ref="B6339:B6402" si="198">YEAR(C6339)</f>
        <v>2020</v>
      </c>
      <c r="C6339" s="17">
        <v>43891</v>
      </c>
      <c r="D6339" s="18" t="s">
        <v>130</v>
      </c>
      <c r="E6339" s="18" t="s">
        <v>164</v>
      </c>
      <c r="F6339" s="18" t="str">
        <f t="shared" si="197"/>
        <v>National Grid-Retail Basic Service Rate-43891</v>
      </c>
      <c r="G6339" s="11" t="s">
        <v>131</v>
      </c>
      <c r="H6339" s="11" t="s">
        <v>54</v>
      </c>
      <c r="I6339" s="11" t="s">
        <v>170</v>
      </c>
      <c r="J6339" s="11" t="s">
        <v>65</v>
      </c>
      <c r="K6339" s="11" t="str">
        <f>IFERROR(INDEX('EDC Component Dictionary'!$C$5:$C$37,MATCH('Rates Database'!J6339,'EDC Component Dictionary'!$B$5:$B$37,0)), "Energy Supply")</f>
        <v>Energy Supply</v>
      </c>
      <c r="L6339" s="12">
        <v>0.13957</v>
      </c>
      <c r="M6339" s="12"/>
    </row>
    <row r="6340" spans="1:13" x14ac:dyDescent="0.3">
      <c r="A6340" s="18">
        <v>6338</v>
      </c>
      <c r="B6340" s="18">
        <f t="shared" si="198"/>
        <v>2020</v>
      </c>
      <c r="C6340" s="17">
        <v>43862</v>
      </c>
      <c r="D6340" s="18" t="s">
        <v>130</v>
      </c>
      <c r="E6340" s="18" t="s">
        <v>164</v>
      </c>
      <c r="F6340" s="18" t="str">
        <f t="shared" ref="F6340:F6403" si="199">_xlfn.CONCAT(E6340,"-",J6340,"-",C6340)</f>
        <v>National Grid-Retail Basic Service Rate-43862</v>
      </c>
      <c r="G6340" s="11" t="s">
        <v>131</v>
      </c>
      <c r="H6340" s="11" t="s">
        <v>54</v>
      </c>
      <c r="I6340" s="11" t="s">
        <v>170</v>
      </c>
      <c r="J6340" s="11" t="s">
        <v>65</v>
      </c>
      <c r="K6340" s="11" t="str">
        <f>IFERROR(INDEX('EDC Component Dictionary'!$C$5:$C$37,MATCH('Rates Database'!J6340,'EDC Component Dictionary'!$B$5:$B$37,0)), "Energy Supply")</f>
        <v>Energy Supply</v>
      </c>
      <c r="L6340" s="12">
        <v>0.13957</v>
      </c>
      <c r="M6340" s="12"/>
    </row>
    <row r="6341" spans="1:13" x14ac:dyDescent="0.3">
      <c r="A6341" s="18">
        <v>6339</v>
      </c>
      <c r="B6341" s="18">
        <f t="shared" si="198"/>
        <v>2020</v>
      </c>
      <c r="C6341" s="17">
        <v>43831</v>
      </c>
      <c r="D6341" s="18" t="s">
        <v>130</v>
      </c>
      <c r="E6341" s="18" t="s">
        <v>164</v>
      </c>
      <c r="F6341" s="18" t="str">
        <f t="shared" si="199"/>
        <v>National Grid-Retail Basic Service Rate-43831</v>
      </c>
      <c r="G6341" s="11" t="s">
        <v>131</v>
      </c>
      <c r="H6341" s="11" t="s">
        <v>54</v>
      </c>
      <c r="I6341" s="11" t="s">
        <v>170</v>
      </c>
      <c r="J6341" s="11" t="s">
        <v>65</v>
      </c>
      <c r="K6341" s="11" t="str">
        <f>IFERROR(INDEX('EDC Component Dictionary'!$C$5:$C$37,MATCH('Rates Database'!J6341,'EDC Component Dictionary'!$B$5:$B$37,0)), "Energy Supply")</f>
        <v>Energy Supply</v>
      </c>
      <c r="L6341" s="12">
        <v>0.13957</v>
      </c>
      <c r="M6341" s="12"/>
    </row>
    <row r="6342" spans="1:13" x14ac:dyDescent="0.3">
      <c r="A6342" s="18">
        <v>6340</v>
      </c>
      <c r="B6342" s="18">
        <f t="shared" si="198"/>
        <v>2019</v>
      </c>
      <c r="C6342" s="17">
        <v>43800</v>
      </c>
      <c r="D6342" s="18" t="s">
        <v>130</v>
      </c>
      <c r="E6342" s="18" t="s">
        <v>164</v>
      </c>
      <c r="F6342" s="18" t="str">
        <f t="shared" si="199"/>
        <v>National Grid-Retail Basic Service Rate-43800</v>
      </c>
      <c r="G6342" s="11" t="s">
        <v>131</v>
      </c>
      <c r="H6342" s="11" t="s">
        <v>54</v>
      </c>
      <c r="I6342" s="11" t="s">
        <v>170</v>
      </c>
      <c r="J6342" s="11" t="s">
        <v>65</v>
      </c>
      <c r="K6342" s="11" t="str">
        <f>IFERROR(INDEX('EDC Component Dictionary'!$C$5:$C$37,MATCH('Rates Database'!J6342,'EDC Component Dictionary'!$B$5:$B$37,0)), "Energy Supply")</f>
        <v>Energy Supply</v>
      </c>
      <c r="L6342" s="12">
        <v>0.13957</v>
      </c>
      <c r="M6342" s="12"/>
    </row>
    <row r="6343" spans="1:13" x14ac:dyDescent="0.3">
      <c r="A6343" s="18">
        <v>6341</v>
      </c>
      <c r="B6343" s="18">
        <f t="shared" si="198"/>
        <v>2019</v>
      </c>
      <c r="C6343" s="17">
        <v>43770</v>
      </c>
      <c r="D6343" s="18" t="s">
        <v>130</v>
      </c>
      <c r="E6343" s="18" t="s">
        <v>164</v>
      </c>
      <c r="F6343" s="18" t="str">
        <f t="shared" si="199"/>
        <v>National Grid-Retail Basic Service Rate-43770</v>
      </c>
      <c r="G6343" s="11" t="s">
        <v>131</v>
      </c>
      <c r="H6343" s="11" t="s">
        <v>54</v>
      </c>
      <c r="I6343" s="11" t="s">
        <v>170</v>
      </c>
      <c r="J6343" s="11" t="s">
        <v>65</v>
      </c>
      <c r="K6343" s="11" t="str">
        <f>IFERROR(INDEX('EDC Component Dictionary'!$C$5:$C$37,MATCH('Rates Database'!J6343,'EDC Component Dictionary'!$B$5:$B$37,0)), "Energy Supply")</f>
        <v>Energy Supply</v>
      </c>
      <c r="L6343" s="12">
        <v>0.13957</v>
      </c>
      <c r="M6343" s="12"/>
    </row>
    <row r="6344" spans="1:13" x14ac:dyDescent="0.3">
      <c r="A6344" s="18">
        <v>6342</v>
      </c>
      <c r="B6344" s="18">
        <f t="shared" si="198"/>
        <v>2019</v>
      </c>
      <c r="C6344" s="17">
        <v>43739</v>
      </c>
      <c r="D6344" s="18" t="s">
        <v>130</v>
      </c>
      <c r="E6344" s="18" t="s">
        <v>164</v>
      </c>
      <c r="F6344" s="18" t="str">
        <f t="shared" si="199"/>
        <v>National Grid-Retail Basic Service Rate-43739</v>
      </c>
      <c r="G6344" s="11" t="s">
        <v>131</v>
      </c>
      <c r="H6344" s="11" t="s">
        <v>54</v>
      </c>
      <c r="I6344" s="11" t="s">
        <v>170</v>
      </c>
      <c r="J6344" s="11" t="s">
        <v>65</v>
      </c>
      <c r="K6344" s="11" t="str">
        <f>IFERROR(INDEX('EDC Component Dictionary'!$C$5:$C$37,MATCH('Rates Database'!J6344,'EDC Component Dictionary'!$B$5:$B$37,0)), "Energy Supply")</f>
        <v>Energy Supply</v>
      </c>
      <c r="L6344" s="12">
        <v>0.10793</v>
      </c>
      <c r="M6344" s="12"/>
    </row>
    <row r="6345" spans="1:13" x14ac:dyDescent="0.3">
      <c r="A6345" s="18">
        <v>6343</v>
      </c>
      <c r="B6345" s="18">
        <f t="shared" si="198"/>
        <v>2019</v>
      </c>
      <c r="C6345" s="17">
        <v>43709</v>
      </c>
      <c r="D6345" s="18" t="s">
        <v>130</v>
      </c>
      <c r="E6345" s="18" t="s">
        <v>164</v>
      </c>
      <c r="F6345" s="18" t="str">
        <f t="shared" si="199"/>
        <v>National Grid-Retail Basic Service Rate-43709</v>
      </c>
      <c r="G6345" s="11" t="s">
        <v>131</v>
      </c>
      <c r="H6345" s="11" t="s">
        <v>54</v>
      </c>
      <c r="I6345" s="11" t="s">
        <v>170</v>
      </c>
      <c r="J6345" s="11" t="s">
        <v>65</v>
      </c>
      <c r="K6345" s="11" t="str">
        <f>IFERROR(INDEX('EDC Component Dictionary'!$C$5:$C$37,MATCH('Rates Database'!J6345,'EDC Component Dictionary'!$B$5:$B$37,0)), "Energy Supply")</f>
        <v>Energy Supply</v>
      </c>
      <c r="L6345" s="12">
        <v>0.10793</v>
      </c>
      <c r="M6345" s="12"/>
    </row>
    <row r="6346" spans="1:13" x14ac:dyDescent="0.3">
      <c r="A6346" s="18">
        <v>6344</v>
      </c>
      <c r="B6346" s="18">
        <f t="shared" si="198"/>
        <v>2019</v>
      </c>
      <c r="C6346" s="17">
        <v>43678</v>
      </c>
      <c r="D6346" s="18" t="s">
        <v>130</v>
      </c>
      <c r="E6346" s="18" t="s">
        <v>164</v>
      </c>
      <c r="F6346" s="18" t="str">
        <f t="shared" si="199"/>
        <v>National Grid-Retail Basic Service Rate-43678</v>
      </c>
      <c r="G6346" s="11" t="s">
        <v>131</v>
      </c>
      <c r="H6346" s="11" t="s">
        <v>54</v>
      </c>
      <c r="I6346" s="11" t="s">
        <v>170</v>
      </c>
      <c r="J6346" s="11" t="s">
        <v>65</v>
      </c>
      <c r="K6346" s="11" t="str">
        <f>IFERROR(INDEX('EDC Component Dictionary'!$C$5:$C$37,MATCH('Rates Database'!J6346,'EDC Component Dictionary'!$B$5:$B$37,0)), "Energy Supply")</f>
        <v>Energy Supply</v>
      </c>
      <c r="L6346" s="12">
        <v>0.10793</v>
      </c>
      <c r="M6346" s="12"/>
    </row>
    <row r="6347" spans="1:13" x14ac:dyDescent="0.3">
      <c r="A6347" s="18">
        <v>6345</v>
      </c>
      <c r="B6347" s="18">
        <f t="shared" si="198"/>
        <v>2019</v>
      </c>
      <c r="C6347" s="17">
        <v>43647</v>
      </c>
      <c r="D6347" s="18" t="s">
        <v>130</v>
      </c>
      <c r="E6347" s="18" t="s">
        <v>164</v>
      </c>
      <c r="F6347" s="18" t="str">
        <f t="shared" si="199"/>
        <v>National Grid-Retail Basic Service Rate-43647</v>
      </c>
      <c r="G6347" s="11" t="s">
        <v>131</v>
      </c>
      <c r="H6347" s="11" t="s">
        <v>54</v>
      </c>
      <c r="I6347" s="11" t="s">
        <v>170</v>
      </c>
      <c r="J6347" s="11" t="s">
        <v>65</v>
      </c>
      <c r="K6347" s="11" t="str">
        <f>IFERROR(INDEX('EDC Component Dictionary'!$C$5:$C$37,MATCH('Rates Database'!J6347,'EDC Component Dictionary'!$B$5:$B$37,0)), "Energy Supply")</f>
        <v>Energy Supply</v>
      </c>
      <c r="L6347" s="12">
        <v>0.10793</v>
      </c>
      <c r="M6347" s="12"/>
    </row>
    <row r="6348" spans="1:13" x14ac:dyDescent="0.3">
      <c r="A6348" s="18">
        <v>6346</v>
      </c>
      <c r="B6348" s="18">
        <f t="shared" si="198"/>
        <v>2019</v>
      </c>
      <c r="C6348" s="17">
        <v>43617</v>
      </c>
      <c r="D6348" s="18" t="s">
        <v>130</v>
      </c>
      <c r="E6348" s="18" t="s">
        <v>164</v>
      </c>
      <c r="F6348" s="18" t="str">
        <f t="shared" si="199"/>
        <v>National Grid-Retail Basic Service Rate-43617</v>
      </c>
      <c r="G6348" s="11" t="s">
        <v>131</v>
      </c>
      <c r="H6348" s="11" t="s">
        <v>54</v>
      </c>
      <c r="I6348" s="11" t="s">
        <v>170</v>
      </c>
      <c r="J6348" s="11" t="s">
        <v>65</v>
      </c>
      <c r="K6348" s="11" t="str">
        <f>IFERROR(INDEX('EDC Component Dictionary'!$C$5:$C$37,MATCH('Rates Database'!J6348,'EDC Component Dictionary'!$B$5:$B$37,0)), "Energy Supply")</f>
        <v>Energy Supply</v>
      </c>
      <c r="L6348" s="12">
        <v>0.10793</v>
      </c>
      <c r="M6348" s="12"/>
    </row>
    <row r="6349" spans="1:13" x14ac:dyDescent="0.3">
      <c r="A6349" s="18">
        <v>6347</v>
      </c>
      <c r="B6349" s="18">
        <f t="shared" si="198"/>
        <v>2019</v>
      </c>
      <c r="C6349" s="17">
        <v>43586</v>
      </c>
      <c r="D6349" s="18" t="s">
        <v>130</v>
      </c>
      <c r="E6349" s="18" t="s">
        <v>164</v>
      </c>
      <c r="F6349" s="18" t="str">
        <f t="shared" si="199"/>
        <v>National Grid-Retail Basic Service Rate-43586</v>
      </c>
      <c r="G6349" s="11" t="s">
        <v>131</v>
      </c>
      <c r="H6349" s="11" t="s">
        <v>54</v>
      </c>
      <c r="I6349" s="11" t="s">
        <v>170</v>
      </c>
      <c r="J6349" s="11" t="s">
        <v>65</v>
      </c>
      <c r="K6349" s="11" t="str">
        <f>IFERROR(INDEX('EDC Component Dictionary'!$C$5:$C$37,MATCH('Rates Database'!J6349,'EDC Component Dictionary'!$B$5:$B$37,0)), "Energy Supply")</f>
        <v>Energy Supply</v>
      </c>
      <c r="L6349" s="12">
        <v>0.10793</v>
      </c>
      <c r="M6349" s="12"/>
    </row>
    <row r="6350" spans="1:13" x14ac:dyDescent="0.3">
      <c r="A6350" s="18">
        <v>6348</v>
      </c>
      <c r="B6350" s="18">
        <f t="shared" si="198"/>
        <v>2019</v>
      </c>
      <c r="C6350" s="17">
        <v>43556</v>
      </c>
      <c r="D6350" s="18" t="s">
        <v>130</v>
      </c>
      <c r="E6350" s="18" t="s">
        <v>164</v>
      </c>
      <c r="F6350" s="18" t="str">
        <f t="shared" si="199"/>
        <v>National Grid-Retail Basic Service Rate-43556</v>
      </c>
      <c r="G6350" s="11" t="s">
        <v>131</v>
      </c>
      <c r="H6350" s="11" t="s">
        <v>54</v>
      </c>
      <c r="I6350" s="11" t="s">
        <v>170</v>
      </c>
      <c r="J6350" s="11" t="s">
        <v>65</v>
      </c>
      <c r="K6350" s="11" t="str">
        <f>IFERROR(INDEX('EDC Component Dictionary'!$C$5:$C$37,MATCH('Rates Database'!J6350,'EDC Component Dictionary'!$B$5:$B$37,0)), "Energy Supply")</f>
        <v>Energy Supply</v>
      </c>
      <c r="L6350" s="12">
        <v>0.13718</v>
      </c>
      <c r="M6350" s="12"/>
    </row>
    <row r="6351" spans="1:13" x14ac:dyDescent="0.3">
      <c r="A6351" s="18">
        <v>6349</v>
      </c>
      <c r="B6351" s="18">
        <f t="shared" si="198"/>
        <v>2019</v>
      </c>
      <c r="C6351" s="17">
        <v>43525</v>
      </c>
      <c r="D6351" s="18" t="s">
        <v>130</v>
      </c>
      <c r="E6351" s="18" t="s">
        <v>164</v>
      </c>
      <c r="F6351" s="18" t="str">
        <f t="shared" si="199"/>
        <v>National Grid-Retail Basic Service Rate-43525</v>
      </c>
      <c r="G6351" s="11" t="s">
        <v>131</v>
      </c>
      <c r="H6351" s="11" t="s">
        <v>54</v>
      </c>
      <c r="I6351" s="11" t="s">
        <v>170</v>
      </c>
      <c r="J6351" s="11" t="s">
        <v>65</v>
      </c>
      <c r="K6351" s="11" t="str">
        <f>IFERROR(INDEX('EDC Component Dictionary'!$C$5:$C$37,MATCH('Rates Database'!J6351,'EDC Component Dictionary'!$B$5:$B$37,0)), "Energy Supply")</f>
        <v>Energy Supply</v>
      </c>
      <c r="L6351" s="12">
        <v>0.13718</v>
      </c>
      <c r="M6351" s="12"/>
    </row>
    <row r="6352" spans="1:13" x14ac:dyDescent="0.3">
      <c r="A6352" s="18">
        <v>6350</v>
      </c>
      <c r="B6352" s="18">
        <f t="shared" si="198"/>
        <v>2019</v>
      </c>
      <c r="C6352" s="17">
        <v>43497</v>
      </c>
      <c r="D6352" s="18" t="s">
        <v>130</v>
      </c>
      <c r="E6352" s="18" t="s">
        <v>164</v>
      </c>
      <c r="F6352" s="18" t="str">
        <f t="shared" si="199"/>
        <v>National Grid-Retail Basic Service Rate-43497</v>
      </c>
      <c r="G6352" s="11" t="s">
        <v>131</v>
      </c>
      <c r="H6352" s="11" t="s">
        <v>54</v>
      </c>
      <c r="I6352" s="11" t="s">
        <v>170</v>
      </c>
      <c r="J6352" s="11" t="s">
        <v>65</v>
      </c>
      <c r="K6352" s="11" t="str">
        <f>IFERROR(INDEX('EDC Component Dictionary'!$C$5:$C$37,MATCH('Rates Database'!J6352,'EDC Component Dictionary'!$B$5:$B$37,0)), "Energy Supply")</f>
        <v>Energy Supply</v>
      </c>
      <c r="L6352" s="12">
        <v>0.13718</v>
      </c>
      <c r="M6352" s="12"/>
    </row>
    <row r="6353" spans="1:13" x14ac:dyDescent="0.3">
      <c r="A6353" s="18">
        <v>6351</v>
      </c>
      <c r="B6353" s="18">
        <f t="shared" si="198"/>
        <v>2019</v>
      </c>
      <c r="C6353" s="17">
        <v>43466</v>
      </c>
      <c r="D6353" s="18" t="s">
        <v>130</v>
      </c>
      <c r="E6353" s="18" t="s">
        <v>164</v>
      </c>
      <c r="F6353" s="18" t="str">
        <f t="shared" si="199"/>
        <v>National Grid-Retail Basic Service Rate-43466</v>
      </c>
      <c r="G6353" s="11" t="s">
        <v>131</v>
      </c>
      <c r="H6353" s="11" t="s">
        <v>54</v>
      </c>
      <c r="I6353" s="11" t="s">
        <v>170</v>
      </c>
      <c r="J6353" s="11" t="s">
        <v>65</v>
      </c>
      <c r="K6353" s="11" t="str">
        <f>IFERROR(INDEX('EDC Component Dictionary'!$C$5:$C$37,MATCH('Rates Database'!J6353,'EDC Component Dictionary'!$B$5:$B$37,0)), "Energy Supply")</f>
        <v>Energy Supply</v>
      </c>
      <c r="L6353" s="12">
        <v>0.13718</v>
      </c>
      <c r="M6353" s="12"/>
    </row>
    <row r="6354" spans="1:13" x14ac:dyDescent="0.3">
      <c r="A6354" s="18">
        <v>6352</v>
      </c>
      <c r="B6354" s="18">
        <f t="shared" si="198"/>
        <v>2019</v>
      </c>
      <c r="C6354" s="17">
        <v>43466</v>
      </c>
      <c r="D6354" s="18" t="s">
        <v>130</v>
      </c>
      <c r="E6354" s="18" t="s">
        <v>164</v>
      </c>
      <c r="F6354" s="18" t="str">
        <f t="shared" si="199"/>
        <v>National Grid-Nantucket Muni Agg Rate-43466</v>
      </c>
      <c r="G6354" s="11" t="s">
        <v>131</v>
      </c>
      <c r="H6354" s="11" t="s">
        <v>54</v>
      </c>
      <c r="I6354" s="11" t="s">
        <v>99</v>
      </c>
      <c r="J6354" s="11" t="s">
        <v>171</v>
      </c>
      <c r="K6354" s="11" t="str">
        <f>IFERROR(INDEX('EDC Component Dictionary'!$C$5:$C$37,MATCH('Rates Database'!J6354,'EDC Component Dictionary'!$B$5:$B$37,0)), "Energy Supply")</f>
        <v>Energy Supply</v>
      </c>
      <c r="L6354" s="12">
        <v>9.0529999999999999E-2</v>
      </c>
      <c r="M6354" s="12"/>
    </row>
    <row r="6355" spans="1:13" x14ac:dyDescent="0.3">
      <c r="A6355" s="18">
        <v>6353</v>
      </c>
      <c r="B6355" s="18">
        <f t="shared" si="198"/>
        <v>2019</v>
      </c>
      <c r="C6355" s="17">
        <v>43466</v>
      </c>
      <c r="D6355" s="18" t="s">
        <v>130</v>
      </c>
      <c r="E6355" s="18" t="s">
        <v>164</v>
      </c>
      <c r="F6355" s="18" t="str">
        <f t="shared" si="199"/>
        <v>National Grid-Westborough Muni Agg Rate-43466</v>
      </c>
      <c r="G6355" s="11" t="s">
        <v>131</v>
      </c>
      <c r="H6355" s="11" t="s">
        <v>54</v>
      </c>
      <c r="I6355" s="11" t="s">
        <v>99</v>
      </c>
      <c r="J6355" s="11" t="s">
        <v>172</v>
      </c>
      <c r="K6355" s="11" t="str">
        <f>IFERROR(INDEX('EDC Component Dictionary'!$C$5:$C$37,MATCH('Rates Database'!J6355,'EDC Component Dictionary'!$B$5:$B$37,0)), "Energy Supply")</f>
        <v>Energy Supply</v>
      </c>
      <c r="L6355" s="12">
        <v>9.3850000000000003E-2</v>
      </c>
      <c r="M6355" s="12"/>
    </row>
    <row r="6356" spans="1:13" x14ac:dyDescent="0.3">
      <c r="A6356" s="18">
        <v>6354</v>
      </c>
      <c r="B6356" s="18">
        <f t="shared" si="198"/>
        <v>2019</v>
      </c>
      <c r="C6356" s="17">
        <v>43466</v>
      </c>
      <c r="D6356" s="18" t="s">
        <v>130</v>
      </c>
      <c r="E6356" s="18" t="s">
        <v>164</v>
      </c>
      <c r="F6356" s="18" t="str">
        <f t="shared" si="199"/>
        <v>National Grid-Chelmsford Muni Agg Rate-43466</v>
      </c>
      <c r="G6356" s="11" t="s">
        <v>131</v>
      </c>
      <c r="H6356" s="11" t="s">
        <v>54</v>
      </c>
      <c r="I6356" s="11" t="s">
        <v>99</v>
      </c>
      <c r="J6356" s="11" t="s">
        <v>173</v>
      </c>
      <c r="K6356" s="11" t="str">
        <f>IFERROR(INDEX('EDC Component Dictionary'!$C$5:$C$37,MATCH('Rates Database'!J6356,'EDC Component Dictionary'!$B$5:$B$37,0)), "Energy Supply")</f>
        <v>Energy Supply</v>
      </c>
      <c r="L6356" s="12">
        <v>9.4089999999999993E-2</v>
      </c>
      <c r="M6356" s="12"/>
    </row>
    <row r="6357" spans="1:13" x14ac:dyDescent="0.3">
      <c r="A6357" s="18">
        <v>6355</v>
      </c>
      <c r="B6357" s="18">
        <f t="shared" si="198"/>
        <v>2019</v>
      </c>
      <c r="C6357" s="17">
        <v>43466</v>
      </c>
      <c r="D6357" s="18" t="s">
        <v>130</v>
      </c>
      <c r="E6357" s="18" t="s">
        <v>163</v>
      </c>
      <c r="F6357" s="18" t="str">
        <f t="shared" si="199"/>
        <v>Eversource_EMA-Walpole Muni Agg Rate-43466</v>
      </c>
      <c r="G6357" s="11" t="s">
        <v>131</v>
      </c>
      <c r="H6357" s="11" t="s">
        <v>54</v>
      </c>
      <c r="I6357" s="11" t="s">
        <v>99</v>
      </c>
      <c r="J6357" s="11" t="s">
        <v>174</v>
      </c>
      <c r="K6357" s="11" t="str">
        <f>IFERROR(INDEX('EDC Component Dictionary'!$C$5:$C$37,MATCH('Rates Database'!J6357,'EDC Component Dictionary'!$B$5:$B$37,0)), "Energy Supply")</f>
        <v>Energy Supply</v>
      </c>
      <c r="L6357" s="12">
        <v>9.8809999999999995E-2</v>
      </c>
      <c r="M6357" s="12"/>
    </row>
    <row r="6358" spans="1:13" x14ac:dyDescent="0.3">
      <c r="A6358" s="18">
        <v>6356</v>
      </c>
      <c r="B6358" s="18">
        <f t="shared" si="198"/>
        <v>2019</v>
      </c>
      <c r="C6358" s="17">
        <v>43466</v>
      </c>
      <c r="D6358" s="18" t="s">
        <v>130</v>
      </c>
      <c r="E6358" s="18" t="s">
        <v>164</v>
      </c>
      <c r="F6358" s="18" t="str">
        <f t="shared" si="199"/>
        <v>National Grid-Salem Muni Agg Rate-43466</v>
      </c>
      <c r="G6358" s="11" t="s">
        <v>131</v>
      </c>
      <c r="H6358" s="11" t="s">
        <v>54</v>
      </c>
      <c r="I6358" s="11" t="s">
        <v>99</v>
      </c>
      <c r="J6358" s="11" t="s">
        <v>175</v>
      </c>
      <c r="K6358" s="11" t="str">
        <f>IFERROR(INDEX('EDC Component Dictionary'!$C$5:$C$37,MATCH('Rates Database'!J6358,'EDC Component Dictionary'!$B$5:$B$37,0)), "Energy Supply")</f>
        <v>Energy Supply</v>
      </c>
      <c r="L6358" s="12">
        <v>9.9640000000000006E-2</v>
      </c>
      <c r="M6358" s="12"/>
    </row>
    <row r="6359" spans="1:13" x14ac:dyDescent="0.3">
      <c r="A6359" s="18">
        <v>6357</v>
      </c>
      <c r="B6359" s="18">
        <f t="shared" si="198"/>
        <v>2019</v>
      </c>
      <c r="C6359" s="17">
        <v>43466</v>
      </c>
      <c r="D6359" s="18" t="s">
        <v>130</v>
      </c>
      <c r="E6359" s="18" t="s">
        <v>95</v>
      </c>
      <c r="F6359" s="18" t="str">
        <f t="shared" si="199"/>
        <v>Eversource_WMA-Pittsfield Muni Agg Rate-43466</v>
      </c>
      <c r="G6359" s="11" t="s">
        <v>131</v>
      </c>
      <c r="H6359" s="11" t="s">
        <v>54</v>
      </c>
      <c r="I6359" s="11" t="s">
        <v>99</v>
      </c>
      <c r="J6359" s="11" t="s">
        <v>176</v>
      </c>
      <c r="K6359" s="11" t="str">
        <f>IFERROR(INDEX('EDC Component Dictionary'!$C$5:$C$37,MATCH('Rates Database'!J6359,'EDC Component Dictionary'!$B$5:$B$37,0)), "Energy Supply")</f>
        <v>Energy Supply</v>
      </c>
      <c r="L6359" s="12">
        <v>9.9760000000000001E-2</v>
      </c>
      <c r="M6359" s="12"/>
    </row>
    <row r="6360" spans="1:13" x14ac:dyDescent="0.3">
      <c r="A6360" s="18">
        <v>6358</v>
      </c>
      <c r="B6360" s="18">
        <f t="shared" si="198"/>
        <v>2019</v>
      </c>
      <c r="C6360" s="17">
        <v>43466</v>
      </c>
      <c r="D6360" s="18" t="s">
        <v>130</v>
      </c>
      <c r="E6360" s="18" t="s">
        <v>164</v>
      </c>
      <c r="F6360" s="18" t="str">
        <f t="shared" si="199"/>
        <v>National Grid-West Brookfield Muni Agg Rate-43466</v>
      </c>
      <c r="G6360" s="11" t="s">
        <v>131</v>
      </c>
      <c r="H6360" s="11" t="s">
        <v>54</v>
      </c>
      <c r="I6360" s="11" t="s">
        <v>99</v>
      </c>
      <c r="J6360" s="11" t="s">
        <v>177</v>
      </c>
      <c r="K6360" s="11" t="str">
        <f>IFERROR(INDEX('EDC Component Dictionary'!$C$5:$C$37,MATCH('Rates Database'!J6360,'EDC Component Dictionary'!$B$5:$B$37,0)), "Energy Supply")</f>
        <v>Energy Supply</v>
      </c>
      <c r="L6360" s="12">
        <v>9.9989999999999996E-2</v>
      </c>
      <c r="M6360" s="12"/>
    </row>
    <row r="6361" spans="1:13" x14ac:dyDescent="0.3">
      <c r="A6361" s="18">
        <v>6359</v>
      </c>
      <c r="B6361" s="18">
        <f t="shared" si="198"/>
        <v>2019</v>
      </c>
      <c r="C6361" s="17">
        <v>43466</v>
      </c>
      <c r="D6361" s="18" t="s">
        <v>130</v>
      </c>
      <c r="E6361" s="18" t="s">
        <v>164</v>
      </c>
      <c r="F6361" s="18" t="str">
        <f t="shared" si="199"/>
        <v>National Grid-Swampscott Muni Agg Rate-43466</v>
      </c>
      <c r="G6361" s="11" t="s">
        <v>131</v>
      </c>
      <c r="H6361" s="11" t="s">
        <v>54</v>
      </c>
      <c r="I6361" s="11" t="s">
        <v>99</v>
      </c>
      <c r="J6361" s="11" t="s">
        <v>178</v>
      </c>
      <c r="K6361" s="11" t="str">
        <f>IFERROR(INDEX('EDC Component Dictionary'!$C$5:$C$37,MATCH('Rates Database'!J6361,'EDC Component Dictionary'!$B$5:$B$37,0)), "Energy Supply")</f>
        <v>Energy Supply</v>
      </c>
      <c r="L6361" s="12">
        <v>0.1</v>
      </c>
      <c r="M6361" s="12"/>
    </row>
    <row r="6362" spans="1:13" x14ac:dyDescent="0.3">
      <c r="A6362" s="18">
        <v>6360</v>
      </c>
      <c r="B6362" s="18">
        <f t="shared" si="198"/>
        <v>2019</v>
      </c>
      <c r="C6362" s="17">
        <v>43466</v>
      </c>
      <c r="D6362" s="18" t="s">
        <v>130</v>
      </c>
      <c r="E6362" s="18" t="s">
        <v>164</v>
      </c>
      <c r="F6362" s="18" t="str">
        <f t="shared" si="199"/>
        <v>National Grid-Gardner Muni Agg Rate-43466</v>
      </c>
      <c r="G6362" s="11" t="s">
        <v>131</v>
      </c>
      <c r="H6362" s="11" t="s">
        <v>54</v>
      </c>
      <c r="I6362" s="11" t="s">
        <v>99</v>
      </c>
      <c r="J6362" s="11" t="s">
        <v>179</v>
      </c>
      <c r="K6362" s="11" t="str">
        <f>IFERROR(INDEX('EDC Component Dictionary'!$C$5:$C$37,MATCH('Rates Database'!J6362,'EDC Component Dictionary'!$B$5:$B$37,0)), "Energy Supply")</f>
        <v>Energy Supply</v>
      </c>
      <c r="L6362" s="12">
        <v>0.10249</v>
      </c>
      <c r="M6362" s="12"/>
    </row>
    <row r="6363" spans="1:13" x14ac:dyDescent="0.3">
      <c r="A6363" s="18">
        <v>6361</v>
      </c>
      <c r="B6363" s="18">
        <f t="shared" si="198"/>
        <v>2019</v>
      </c>
      <c r="C6363" s="17">
        <v>43466</v>
      </c>
      <c r="D6363" s="18" t="s">
        <v>130</v>
      </c>
      <c r="E6363" s="18" t="s">
        <v>163</v>
      </c>
      <c r="F6363" s="18" t="str">
        <f t="shared" si="199"/>
        <v>Eversource_EMA-Plymouth Muni Agg Rate-43466</v>
      </c>
      <c r="G6363" s="11" t="s">
        <v>131</v>
      </c>
      <c r="H6363" s="11" t="s">
        <v>54</v>
      </c>
      <c r="I6363" s="11" t="s">
        <v>99</v>
      </c>
      <c r="J6363" s="11" t="s">
        <v>180</v>
      </c>
      <c r="K6363" s="11" t="str">
        <f>IFERROR(INDEX('EDC Component Dictionary'!$C$5:$C$37,MATCH('Rates Database'!J6363,'EDC Component Dictionary'!$B$5:$B$37,0)), "Energy Supply")</f>
        <v>Energy Supply</v>
      </c>
      <c r="L6363" s="12">
        <v>0.10333000000000001</v>
      </c>
      <c r="M6363" s="12"/>
    </row>
    <row r="6364" spans="1:13" x14ac:dyDescent="0.3">
      <c r="A6364" s="18">
        <v>6362</v>
      </c>
      <c r="B6364" s="18">
        <f t="shared" si="198"/>
        <v>2019</v>
      </c>
      <c r="C6364" s="17">
        <v>43466</v>
      </c>
      <c r="D6364" s="18" t="s">
        <v>130</v>
      </c>
      <c r="E6364" s="18" t="s">
        <v>164</v>
      </c>
      <c r="F6364" s="18" t="str">
        <f t="shared" si="199"/>
        <v>National Grid-Winchendon Muni Agg Rate-43466</v>
      </c>
      <c r="G6364" s="11" t="s">
        <v>131</v>
      </c>
      <c r="H6364" s="11" t="s">
        <v>54</v>
      </c>
      <c r="I6364" s="11" t="s">
        <v>99</v>
      </c>
      <c r="J6364" s="11" t="s">
        <v>181</v>
      </c>
      <c r="K6364" s="11" t="str">
        <f>IFERROR(INDEX('EDC Component Dictionary'!$C$5:$C$37,MATCH('Rates Database'!J6364,'EDC Component Dictionary'!$B$5:$B$37,0)), "Energy Supply")</f>
        <v>Energy Supply</v>
      </c>
      <c r="L6364" s="12">
        <v>0.10362</v>
      </c>
      <c r="M6364" s="12"/>
    </row>
    <row r="6365" spans="1:13" x14ac:dyDescent="0.3">
      <c r="A6365" s="18">
        <v>6363</v>
      </c>
      <c r="B6365" s="18">
        <f t="shared" si="198"/>
        <v>2019</v>
      </c>
      <c r="C6365" s="17">
        <v>43466</v>
      </c>
      <c r="D6365" s="18" t="s">
        <v>130</v>
      </c>
      <c r="E6365" s="18" t="s">
        <v>164</v>
      </c>
      <c r="F6365" s="18" t="str">
        <f t="shared" si="199"/>
        <v>National Grid-Orange Muni Agg Rate-43466</v>
      </c>
      <c r="G6365" s="11" t="s">
        <v>131</v>
      </c>
      <c r="H6365" s="11" t="s">
        <v>54</v>
      </c>
      <c r="I6365" s="11" t="s">
        <v>99</v>
      </c>
      <c r="J6365" s="11" t="s">
        <v>182</v>
      </c>
      <c r="K6365" s="11" t="str">
        <f>IFERROR(INDEX('EDC Component Dictionary'!$C$5:$C$37,MATCH('Rates Database'!J6365,'EDC Component Dictionary'!$B$5:$B$37,0)), "Energy Supply")</f>
        <v>Energy Supply</v>
      </c>
      <c r="L6365" s="12">
        <v>0.10372000000000001</v>
      </c>
      <c r="M6365" s="12"/>
    </row>
    <row r="6366" spans="1:13" x14ac:dyDescent="0.3">
      <c r="A6366" s="18">
        <v>6364</v>
      </c>
      <c r="B6366" s="18">
        <f t="shared" si="198"/>
        <v>2019</v>
      </c>
      <c r="C6366" s="17">
        <v>43466</v>
      </c>
      <c r="D6366" s="18" t="s">
        <v>130</v>
      </c>
      <c r="E6366" s="18" t="s">
        <v>164</v>
      </c>
      <c r="F6366" s="18" t="str">
        <f t="shared" si="199"/>
        <v>National Grid-Adams Muni Agg Rate-43466</v>
      </c>
      <c r="G6366" s="11" t="s">
        <v>131</v>
      </c>
      <c r="H6366" s="11" t="s">
        <v>54</v>
      </c>
      <c r="I6366" s="11" t="s">
        <v>99</v>
      </c>
      <c r="J6366" s="11" t="s">
        <v>183</v>
      </c>
      <c r="K6366" s="11" t="str">
        <f>IFERROR(INDEX('EDC Component Dictionary'!$C$5:$C$37,MATCH('Rates Database'!J6366,'EDC Component Dictionary'!$B$5:$B$37,0)), "Energy Supply")</f>
        <v>Energy Supply</v>
      </c>
      <c r="L6366" s="12">
        <v>0.10408000000000001</v>
      </c>
      <c r="M6366" s="12"/>
    </row>
    <row r="6367" spans="1:13" x14ac:dyDescent="0.3">
      <c r="A6367" s="18">
        <v>6365</v>
      </c>
      <c r="B6367" s="18">
        <f t="shared" si="198"/>
        <v>2019</v>
      </c>
      <c r="C6367" s="17">
        <v>43466</v>
      </c>
      <c r="D6367" s="18" t="s">
        <v>130</v>
      </c>
      <c r="E6367" s="18" t="s">
        <v>95</v>
      </c>
      <c r="F6367" s="18" t="str">
        <f t="shared" si="199"/>
        <v>Eversource_WMA-Cheshire Muni Agg Rate-43466</v>
      </c>
      <c r="G6367" s="11" t="s">
        <v>131</v>
      </c>
      <c r="H6367" s="11" t="s">
        <v>54</v>
      </c>
      <c r="I6367" s="11" t="s">
        <v>99</v>
      </c>
      <c r="J6367" s="11" t="s">
        <v>184</v>
      </c>
      <c r="K6367" s="11" t="str">
        <f>IFERROR(INDEX('EDC Component Dictionary'!$C$5:$C$37,MATCH('Rates Database'!J6367,'EDC Component Dictionary'!$B$5:$B$37,0)), "Energy Supply")</f>
        <v>Energy Supply</v>
      </c>
      <c r="L6367" s="12">
        <v>0.10408000000000001</v>
      </c>
      <c r="M6367" s="12"/>
    </row>
    <row r="6368" spans="1:13" x14ac:dyDescent="0.3">
      <c r="A6368" s="18">
        <v>6366</v>
      </c>
      <c r="B6368" s="18">
        <f t="shared" si="198"/>
        <v>2019</v>
      </c>
      <c r="C6368" s="17">
        <v>43466</v>
      </c>
      <c r="D6368" s="18" t="s">
        <v>130</v>
      </c>
      <c r="E6368" s="18" t="s">
        <v>163</v>
      </c>
      <c r="F6368" s="18" t="str">
        <f t="shared" si="199"/>
        <v>Eversource_EMA-Acushnet Muni Agg Rate-43466</v>
      </c>
      <c r="G6368" s="11" t="s">
        <v>131</v>
      </c>
      <c r="H6368" s="11" t="s">
        <v>54</v>
      </c>
      <c r="I6368" s="11" t="s">
        <v>99</v>
      </c>
      <c r="J6368" s="11" t="s">
        <v>185</v>
      </c>
      <c r="K6368" s="11" t="str">
        <f>IFERROR(INDEX('EDC Component Dictionary'!$C$5:$C$37,MATCH('Rates Database'!J6368,'EDC Component Dictionary'!$B$5:$B$37,0)), "Energy Supply")</f>
        <v>Energy Supply</v>
      </c>
      <c r="L6368" s="12">
        <v>0.1043</v>
      </c>
      <c r="M6368" s="12"/>
    </row>
    <row r="6369" spans="1:13" x14ac:dyDescent="0.3">
      <c r="A6369" s="18">
        <v>6367</v>
      </c>
      <c r="B6369" s="18">
        <f t="shared" si="198"/>
        <v>2019</v>
      </c>
      <c r="C6369" s="17">
        <v>43466</v>
      </c>
      <c r="D6369" s="18" t="s">
        <v>130</v>
      </c>
      <c r="E6369" s="18" t="s">
        <v>164</v>
      </c>
      <c r="F6369" s="18" t="str">
        <f t="shared" si="199"/>
        <v>National Grid-Attleboro Muni Agg Rate-43466</v>
      </c>
      <c r="G6369" s="11" t="s">
        <v>131</v>
      </c>
      <c r="H6369" s="11" t="s">
        <v>54</v>
      </c>
      <c r="I6369" s="11" t="s">
        <v>99</v>
      </c>
      <c r="J6369" s="11" t="s">
        <v>186</v>
      </c>
      <c r="K6369" s="11" t="str">
        <f>IFERROR(INDEX('EDC Component Dictionary'!$C$5:$C$37,MATCH('Rates Database'!J6369,'EDC Component Dictionary'!$B$5:$B$37,0)), "Energy Supply")</f>
        <v>Energy Supply</v>
      </c>
      <c r="L6369" s="12">
        <v>0.1043</v>
      </c>
      <c r="M6369" s="12"/>
    </row>
    <row r="6370" spans="1:13" x14ac:dyDescent="0.3">
      <c r="A6370" s="18">
        <v>6368</v>
      </c>
      <c r="B6370" s="18">
        <f t="shared" si="198"/>
        <v>2019</v>
      </c>
      <c r="C6370" s="17">
        <v>43466</v>
      </c>
      <c r="D6370" s="18" t="s">
        <v>130</v>
      </c>
      <c r="E6370" s="18" t="s">
        <v>163</v>
      </c>
      <c r="F6370" s="18" t="str">
        <f t="shared" si="199"/>
        <v>Eversource_EMA-Carver Muni Agg Rate-43466</v>
      </c>
      <c r="G6370" s="11" t="s">
        <v>131</v>
      </c>
      <c r="H6370" s="11" t="s">
        <v>54</v>
      </c>
      <c r="I6370" s="11" t="s">
        <v>99</v>
      </c>
      <c r="J6370" s="11" t="s">
        <v>187</v>
      </c>
      <c r="K6370" s="11" t="str">
        <f>IFERROR(INDEX('EDC Component Dictionary'!$C$5:$C$37,MATCH('Rates Database'!J6370,'EDC Component Dictionary'!$B$5:$B$37,0)), "Energy Supply")</f>
        <v>Energy Supply</v>
      </c>
      <c r="L6370" s="12">
        <v>0.1043</v>
      </c>
      <c r="M6370" s="12"/>
    </row>
    <row r="6371" spans="1:13" x14ac:dyDescent="0.3">
      <c r="A6371" s="18">
        <v>6369</v>
      </c>
      <c r="B6371" s="18">
        <f t="shared" si="198"/>
        <v>2019</v>
      </c>
      <c r="C6371" s="17">
        <v>43466</v>
      </c>
      <c r="D6371" s="18" t="s">
        <v>130</v>
      </c>
      <c r="E6371" s="18" t="s">
        <v>164</v>
      </c>
      <c r="F6371" s="18" t="str">
        <f t="shared" si="199"/>
        <v>National Grid-Charlton Muni Agg Rate-43466</v>
      </c>
      <c r="G6371" s="11" t="s">
        <v>131</v>
      </c>
      <c r="H6371" s="11" t="s">
        <v>54</v>
      </c>
      <c r="I6371" s="11" t="s">
        <v>99</v>
      </c>
      <c r="J6371" s="11" t="s">
        <v>188</v>
      </c>
      <c r="K6371" s="11" t="str">
        <f>IFERROR(INDEX('EDC Component Dictionary'!$C$5:$C$37,MATCH('Rates Database'!J6371,'EDC Component Dictionary'!$B$5:$B$37,0)), "Energy Supply")</f>
        <v>Energy Supply</v>
      </c>
      <c r="L6371" s="12">
        <v>0.1043</v>
      </c>
      <c r="M6371" s="12"/>
    </row>
    <row r="6372" spans="1:13" x14ac:dyDescent="0.3">
      <c r="A6372" s="18">
        <v>6370</v>
      </c>
      <c r="B6372" s="18">
        <f t="shared" si="198"/>
        <v>2019</v>
      </c>
      <c r="C6372" s="17">
        <v>43466</v>
      </c>
      <c r="D6372" s="18" t="s">
        <v>130</v>
      </c>
      <c r="E6372" s="18" t="s">
        <v>163</v>
      </c>
      <c r="F6372" s="18" t="str">
        <f t="shared" si="199"/>
        <v>Eversource_EMA-Dartmouth Muni Agg Rate-43466</v>
      </c>
      <c r="G6372" s="11" t="s">
        <v>131</v>
      </c>
      <c r="H6372" s="11" t="s">
        <v>54</v>
      </c>
      <c r="I6372" s="11" t="s">
        <v>99</v>
      </c>
      <c r="J6372" s="11" t="s">
        <v>189</v>
      </c>
      <c r="K6372" s="11" t="str">
        <f>IFERROR(INDEX('EDC Component Dictionary'!$C$5:$C$37,MATCH('Rates Database'!J6372,'EDC Component Dictionary'!$B$5:$B$37,0)), "Energy Supply")</f>
        <v>Energy Supply</v>
      </c>
      <c r="L6372" s="12">
        <v>0.1043</v>
      </c>
      <c r="M6372" s="12"/>
    </row>
    <row r="6373" spans="1:13" x14ac:dyDescent="0.3">
      <c r="A6373" s="18">
        <v>6371</v>
      </c>
      <c r="B6373" s="18">
        <f t="shared" si="198"/>
        <v>2019</v>
      </c>
      <c r="C6373" s="17">
        <v>43466</v>
      </c>
      <c r="D6373" s="18" t="s">
        <v>130</v>
      </c>
      <c r="E6373" s="18" t="s">
        <v>164</v>
      </c>
      <c r="F6373" s="18" t="str">
        <f t="shared" si="199"/>
        <v>National Grid-Dighton Muni Agg Rate-43466</v>
      </c>
      <c r="G6373" s="11" t="s">
        <v>131</v>
      </c>
      <c r="H6373" s="11" t="s">
        <v>54</v>
      </c>
      <c r="I6373" s="11" t="s">
        <v>99</v>
      </c>
      <c r="J6373" s="11" t="s">
        <v>190</v>
      </c>
      <c r="K6373" s="11" t="str">
        <f>IFERROR(INDEX('EDC Component Dictionary'!$C$5:$C$37,MATCH('Rates Database'!J6373,'EDC Component Dictionary'!$B$5:$B$37,0)), "Energy Supply")</f>
        <v>Energy Supply</v>
      </c>
      <c r="L6373" s="12">
        <v>0.1043</v>
      </c>
      <c r="M6373" s="12"/>
    </row>
    <row r="6374" spans="1:13" x14ac:dyDescent="0.3">
      <c r="A6374" s="18">
        <v>6372</v>
      </c>
      <c r="B6374" s="18">
        <f t="shared" si="198"/>
        <v>2019</v>
      </c>
      <c r="C6374" s="17">
        <v>43466</v>
      </c>
      <c r="D6374" s="18" t="s">
        <v>130</v>
      </c>
      <c r="E6374" s="18" t="s">
        <v>164</v>
      </c>
      <c r="F6374" s="18" t="str">
        <f t="shared" si="199"/>
        <v>National Grid-Douglas Muni Agg Rate-43466</v>
      </c>
      <c r="G6374" s="11" t="s">
        <v>131</v>
      </c>
      <c r="H6374" s="11" t="s">
        <v>54</v>
      </c>
      <c r="I6374" s="11" t="s">
        <v>99</v>
      </c>
      <c r="J6374" s="11" t="s">
        <v>191</v>
      </c>
      <c r="K6374" s="11" t="str">
        <f>IFERROR(INDEX('EDC Component Dictionary'!$C$5:$C$37,MATCH('Rates Database'!J6374,'EDC Component Dictionary'!$B$5:$B$37,0)), "Energy Supply")</f>
        <v>Energy Supply</v>
      </c>
      <c r="L6374" s="12">
        <v>0.1043</v>
      </c>
      <c r="M6374" s="12"/>
    </row>
    <row r="6375" spans="1:13" x14ac:dyDescent="0.3">
      <c r="A6375" s="18">
        <v>6373</v>
      </c>
      <c r="B6375" s="18">
        <f t="shared" si="198"/>
        <v>2019</v>
      </c>
      <c r="C6375" s="17">
        <v>43466</v>
      </c>
      <c r="D6375" s="18" t="s">
        <v>130</v>
      </c>
      <c r="E6375" s="18" t="s">
        <v>164</v>
      </c>
      <c r="F6375" s="18" t="str">
        <f t="shared" si="199"/>
        <v>National Grid-Dracut Muni Agg Rate-43466</v>
      </c>
      <c r="G6375" s="11" t="s">
        <v>131</v>
      </c>
      <c r="H6375" s="11" t="s">
        <v>54</v>
      </c>
      <c r="I6375" s="11" t="s">
        <v>99</v>
      </c>
      <c r="J6375" s="11" t="s">
        <v>192</v>
      </c>
      <c r="K6375" s="11" t="str">
        <f>IFERROR(INDEX('EDC Component Dictionary'!$C$5:$C$37,MATCH('Rates Database'!J6375,'EDC Component Dictionary'!$B$5:$B$37,0)), "Energy Supply")</f>
        <v>Energy Supply</v>
      </c>
      <c r="L6375" s="12">
        <v>0.1043</v>
      </c>
      <c r="M6375" s="12"/>
    </row>
    <row r="6376" spans="1:13" x14ac:dyDescent="0.3">
      <c r="A6376" s="18">
        <v>6374</v>
      </c>
      <c r="B6376" s="18">
        <f t="shared" si="198"/>
        <v>2019</v>
      </c>
      <c r="C6376" s="17">
        <v>43466</v>
      </c>
      <c r="D6376" s="18" t="s">
        <v>130</v>
      </c>
      <c r="E6376" s="18" t="s">
        <v>163</v>
      </c>
      <c r="F6376" s="18" t="str">
        <f t="shared" si="199"/>
        <v>Eversource_EMA-Fairhaven Muni Agg Rate-43466</v>
      </c>
      <c r="G6376" s="11" t="s">
        <v>131</v>
      </c>
      <c r="H6376" s="11" t="s">
        <v>54</v>
      </c>
      <c r="I6376" s="11" t="s">
        <v>99</v>
      </c>
      <c r="J6376" s="11" t="s">
        <v>193</v>
      </c>
      <c r="K6376" s="11" t="str">
        <f>IFERROR(INDEX('EDC Component Dictionary'!$C$5:$C$37,MATCH('Rates Database'!J6376,'EDC Component Dictionary'!$B$5:$B$37,0)), "Energy Supply")</f>
        <v>Energy Supply</v>
      </c>
      <c r="L6376" s="12">
        <v>0.1043</v>
      </c>
      <c r="M6376" s="12"/>
    </row>
    <row r="6377" spans="1:13" x14ac:dyDescent="0.3">
      <c r="A6377" s="18">
        <v>6375</v>
      </c>
      <c r="B6377" s="18">
        <f t="shared" si="198"/>
        <v>2019</v>
      </c>
      <c r="C6377" s="17">
        <v>43466</v>
      </c>
      <c r="D6377" s="18" t="s">
        <v>130</v>
      </c>
      <c r="E6377" s="18" t="s">
        <v>164</v>
      </c>
      <c r="F6377" s="18" t="str">
        <f t="shared" si="199"/>
        <v>National Grid-Fall River Muni Agg Rate-43466</v>
      </c>
      <c r="G6377" s="11" t="s">
        <v>131</v>
      </c>
      <c r="H6377" s="11" t="s">
        <v>54</v>
      </c>
      <c r="I6377" s="11" t="s">
        <v>99</v>
      </c>
      <c r="J6377" s="11" t="s">
        <v>194</v>
      </c>
      <c r="K6377" s="11" t="str">
        <f>IFERROR(INDEX('EDC Component Dictionary'!$C$5:$C$37,MATCH('Rates Database'!J6377,'EDC Component Dictionary'!$B$5:$B$37,0)), "Energy Supply")</f>
        <v>Energy Supply</v>
      </c>
      <c r="L6377" s="12">
        <v>0.1043</v>
      </c>
      <c r="M6377" s="12"/>
    </row>
    <row r="6378" spans="1:13" x14ac:dyDescent="0.3">
      <c r="A6378" s="18">
        <v>6376</v>
      </c>
      <c r="B6378" s="18">
        <f t="shared" si="198"/>
        <v>2019</v>
      </c>
      <c r="C6378" s="17">
        <v>43466</v>
      </c>
      <c r="D6378" s="18" t="s">
        <v>130</v>
      </c>
      <c r="E6378" s="18" t="s">
        <v>163</v>
      </c>
      <c r="F6378" s="18" t="str">
        <f t="shared" si="199"/>
        <v>Eversource_EMA-Freetown Muni Agg Rate-43466</v>
      </c>
      <c r="G6378" s="11" t="s">
        <v>131</v>
      </c>
      <c r="H6378" s="11" t="s">
        <v>54</v>
      </c>
      <c r="I6378" s="11" t="s">
        <v>99</v>
      </c>
      <c r="J6378" s="11" t="s">
        <v>195</v>
      </c>
      <c r="K6378" s="11" t="str">
        <f>IFERROR(INDEX('EDC Component Dictionary'!$C$5:$C$37,MATCH('Rates Database'!J6378,'EDC Component Dictionary'!$B$5:$B$37,0)), "Energy Supply")</f>
        <v>Energy Supply</v>
      </c>
      <c r="L6378" s="12">
        <v>0.1043</v>
      </c>
      <c r="M6378" s="12"/>
    </row>
    <row r="6379" spans="1:13" x14ac:dyDescent="0.3">
      <c r="A6379" s="18">
        <v>6377</v>
      </c>
      <c r="B6379" s="18">
        <f t="shared" si="198"/>
        <v>2019</v>
      </c>
      <c r="C6379" s="17">
        <v>43466</v>
      </c>
      <c r="D6379" s="18" t="s">
        <v>130</v>
      </c>
      <c r="E6379" s="18" t="s">
        <v>163</v>
      </c>
      <c r="F6379" s="18" t="str">
        <f t="shared" si="199"/>
        <v>Eversource_EMA-Marion Muni Agg Rate-43466</v>
      </c>
      <c r="G6379" s="11" t="s">
        <v>131</v>
      </c>
      <c r="H6379" s="11" t="s">
        <v>54</v>
      </c>
      <c r="I6379" s="11" t="s">
        <v>99</v>
      </c>
      <c r="J6379" s="11" t="s">
        <v>196</v>
      </c>
      <c r="K6379" s="11" t="str">
        <f>IFERROR(INDEX('EDC Component Dictionary'!$C$5:$C$37,MATCH('Rates Database'!J6379,'EDC Component Dictionary'!$B$5:$B$37,0)), "Energy Supply")</f>
        <v>Energy Supply</v>
      </c>
      <c r="L6379" s="12">
        <v>0.1043</v>
      </c>
      <c r="M6379" s="12"/>
    </row>
    <row r="6380" spans="1:13" x14ac:dyDescent="0.3">
      <c r="A6380" s="18">
        <v>6378</v>
      </c>
      <c r="B6380" s="18">
        <f t="shared" si="198"/>
        <v>2019</v>
      </c>
      <c r="C6380" s="17">
        <v>43466</v>
      </c>
      <c r="D6380" s="18" t="s">
        <v>130</v>
      </c>
      <c r="E6380" s="18" t="s">
        <v>163</v>
      </c>
      <c r="F6380" s="18" t="str">
        <f t="shared" si="199"/>
        <v>Eversource_EMA-Mattapoisett Muni Agg Rate-43466</v>
      </c>
      <c r="G6380" s="11" t="s">
        <v>131</v>
      </c>
      <c r="H6380" s="11" t="s">
        <v>54</v>
      </c>
      <c r="I6380" s="11" t="s">
        <v>99</v>
      </c>
      <c r="J6380" s="11" t="s">
        <v>197</v>
      </c>
      <c r="K6380" s="11" t="str">
        <f>IFERROR(INDEX('EDC Component Dictionary'!$C$5:$C$37,MATCH('Rates Database'!J6380,'EDC Component Dictionary'!$B$5:$B$37,0)), "Energy Supply")</f>
        <v>Energy Supply</v>
      </c>
      <c r="L6380" s="12">
        <v>0.1043</v>
      </c>
      <c r="M6380" s="12"/>
    </row>
    <row r="6381" spans="1:13" x14ac:dyDescent="0.3">
      <c r="A6381" s="18">
        <v>6379</v>
      </c>
      <c r="B6381" s="18">
        <f t="shared" si="198"/>
        <v>2019</v>
      </c>
      <c r="C6381" s="17">
        <v>43466</v>
      </c>
      <c r="D6381" s="18" t="s">
        <v>130</v>
      </c>
      <c r="E6381" s="18" t="s">
        <v>164</v>
      </c>
      <c r="F6381" s="18" t="str">
        <f t="shared" si="199"/>
        <v>National Grid-Millbury Muni Agg Rate-43466</v>
      </c>
      <c r="G6381" s="11" t="s">
        <v>131</v>
      </c>
      <c r="H6381" s="11" t="s">
        <v>54</v>
      </c>
      <c r="I6381" s="11" t="s">
        <v>99</v>
      </c>
      <c r="J6381" s="11" t="s">
        <v>198</v>
      </c>
      <c r="K6381" s="11" t="str">
        <f>IFERROR(INDEX('EDC Component Dictionary'!$C$5:$C$37,MATCH('Rates Database'!J6381,'EDC Component Dictionary'!$B$5:$B$37,0)), "Energy Supply")</f>
        <v>Energy Supply</v>
      </c>
      <c r="L6381" s="12">
        <v>0.1043</v>
      </c>
      <c r="M6381" s="12"/>
    </row>
    <row r="6382" spans="1:13" x14ac:dyDescent="0.3">
      <c r="A6382" s="18">
        <v>6380</v>
      </c>
      <c r="B6382" s="18">
        <f t="shared" si="198"/>
        <v>2019</v>
      </c>
      <c r="C6382" s="17">
        <v>43466</v>
      </c>
      <c r="D6382" s="18" t="s">
        <v>130</v>
      </c>
      <c r="E6382" s="18" t="s">
        <v>163</v>
      </c>
      <c r="F6382" s="18" t="str">
        <f t="shared" si="199"/>
        <v>Eversource_EMA-New Bedford Muni Agg Rate-43466</v>
      </c>
      <c r="G6382" s="11" t="s">
        <v>131</v>
      </c>
      <c r="H6382" s="11" t="s">
        <v>54</v>
      </c>
      <c r="I6382" s="11" t="s">
        <v>99</v>
      </c>
      <c r="J6382" s="11" t="s">
        <v>199</v>
      </c>
      <c r="K6382" s="11" t="str">
        <f>IFERROR(INDEX('EDC Component Dictionary'!$C$5:$C$37,MATCH('Rates Database'!J6382,'EDC Component Dictionary'!$B$5:$B$37,0)), "Energy Supply")</f>
        <v>Energy Supply</v>
      </c>
      <c r="L6382" s="12">
        <v>0.1043</v>
      </c>
      <c r="M6382" s="12"/>
    </row>
    <row r="6383" spans="1:13" x14ac:dyDescent="0.3">
      <c r="A6383" s="18">
        <v>6381</v>
      </c>
      <c r="B6383" s="18">
        <f t="shared" si="198"/>
        <v>2019</v>
      </c>
      <c r="C6383" s="17">
        <v>43466</v>
      </c>
      <c r="D6383" s="18" t="s">
        <v>130</v>
      </c>
      <c r="E6383" s="18" t="s">
        <v>164</v>
      </c>
      <c r="F6383" s="18" t="str">
        <f t="shared" si="199"/>
        <v>National Grid-Northbridge Muni Agg Rate-43466</v>
      </c>
      <c r="G6383" s="11" t="s">
        <v>131</v>
      </c>
      <c r="H6383" s="11" t="s">
        <v>54</v>
      </c>
      <c r="I6383" s="11" t="s">
        <v>99</v>
      </c>
      <c r="J6383" s="11" t="s">
        <v>200</v>
      </c>
      <c r="K6383" s="11" t="str">
        <f>IFERROR(INDEX('EDC Component Dictionary'!$C$5:$C$37,MATCH('Rates Database'!J6383,'EDC Component Dictionary'!$B$5:$B$37,0)), "Energy Supply")</f>
        <v>Energy Supply</v>
      </c>
      <c r="L6383" s="12">
        <v>0.1043</v>
      </c>
      <c r="M6383" s="12"/>
    </row>
    <row r="6384" spans="1:13" x14ac:dyDescent="0.3">
      <c r="A6384" s="18">
        <v>6382</v>
      </c>
      <c r="B6384" s="18">
        <f t="shared" si="198"/>
        <v>2019</v>
      </c>
      <c r="C6384" s="17">
        <v>43466</v>
      </c>
      <c r="D6384" s="18" t="s">
        <v>130</v>
      </c>
      <c r="E6384" s="18" t="s">
        <v>164</v>
      </c>
      <c r="F6384" s="18" t="str">
        <f t="shared" si="199"/>
        <v>National Grid-Norton Muni Agg Rate-43466</v>
      </c>
      <c r="G6384" s="11" t="s">
        <v>131</v>
      </c>
      <c r="H6384" s="11" t="s">
        <v>54</v>
      </c>
      <c r="I6384" s="11" t="s">
        <v>99</v>
      </c>
      <c r="J6384" s="11" t="s">
        <v>201</v>
      </c>
      <c r="K6384" s="11" t="str">
        <f>IFERROR(INDEX('EDC Component Dictionary'!$C$5:$C$37,MATCH('Rates Database'!J6384,'EDC Component Dictionary'!$B$5:$B$37,0)), "Energy Supply")</f>
        <v>Energy Supply</v>
      </c>
      <c r="L6384" s="12">
        <v>0.1043</v>
      </c>
      <c r="M6384" s="12"/>
    </row>
    <row r="6385" spans="1:13" x14ac:dyDescent="0.3">
      <c r="A6385" s="18">
        <v>6383</v>
      </c>
      <c r="B6385" s="18">
        <f t="shared" si="198"/>
        <v>2019</v>
      </c>
      <c r="C6385" s="17">
        <v>43466</v>
      </c>
      <c r="D6385" s="18" t="s">
        <v>130</v>
      </c>
      <c r="E6385" s="18" t="s">
        <v>164</v>
      </c>
      <c r="F6385" s="18" t="str">
        <f t="shared" si="199"/>
        <v>National Grid-Oxford Muni Agg Rate-43466</v>
      </c>
      <c r="G6385" s="11" t="s">
        <v>131</v>
      </c>
      <c r="H6385" s="11" t="s">
        <v>54</v>
      </c>
      <c r="I6385" s="11" t="s">
        <v>99</v>
      </c>
      <c r="J6385" s="11" t="s">
        <v>202</v>
      </c>
      <c r="K6385" s="11" t="str">
        <f>IFERROR(INDEX('EDC Component Dictionary'!$C$5:$C$37,MATCH('Rates Database'!J6385,'EDC Component Dictionary'!$B$5:$B$37,0)), "Energy Supply")</f>
        <v>Energy Supply</v>
      </c>
      <c r="L6385" s="12">
        <v>0.1043</v>
      </c>
      <c r="M6385" s="12"/>
    </row>
    <row r="6386" spans="1:13" x14ac:dyDescent="0.3">
      <c r="A6386" s="18">
        <v>6384</v>
      </c>
      <c r="B6386" s="18">
        <f t="shared" si="198"/>
        <v>2019</v>
      </c>
      <c r="C6386" s="17">
        <v>43466</v>
      </c>
      <c r="D6386" s="18" t="s">
        <v>130</v>
      </c>
      <c r="E6386" s="18" t="s">
        <v>164</v>
      </c>
      <c r="F6386" s="18" t="str">
        <f t="shared" si="199"/>
        <v>National Grid-Plainville Muni Agg Rate-43466</v>
      </c>
      <c r="G6386" s="11" t="s">
        <v>131</v>
      </c>
      <c r="H6386" s="11" t="s">
        <v>54</v>
      </c>
      <c r="I6386" s="11" t="s">
        <v>99</v>
      </c>
      <c r="J6386" s="11" t="s">
        <v>203</v>
      </c>
      <c r="K6386" s="11" t="str">
        <f>IFERROR(INDEX('EDC Component Dictionary'!$C$5:$C$37,MATCH('Rates Database'!J6386,'EDC Component Dictionary'!$B$5:$B$37,0)), "Energy Supply")</f>
        <v>Energy Supply</v>
      </c>
      <c r="L6386" s="12">
        <v>0.1043</v>
      </c>
      <c r="M6386" s="12"/>
    </row>
    <row r="6387" spans="1:13" x14ac:dyDescent="0.3">
      <c r="A6387" s="18">
        <v>6385</v>
      </c>
      <c r="B6387" s="18">
        <f t="shared" si="198"/>
        <v>2019</v>
      </c>
      <c r="C6387" s="17">
        <v>43466</v>
      </c>
      <c r="D6387" s="18" t="s">
        <v>130</v>
      </c>
      <c r="E6387" s="18" t="s">
        <v>164</v>
      </c>
      <c r="F6387" s="18" t="str">
        <f t="shared" si="199"/>
        <v>National Grid-Rehoboth Muni Agg Rate-43466</v>
      </c>
      <c r="G6387" s="11" t="s">
        <v>131</v>
      </c>
      <c r="H6387" s="11" t="s">
        <v>54</v>
      </c>
      <c r="I6387" s="11" t="s">
        <v>99</v>
      </c>
      <c r="J6387" s="11" t="s">
        <v>204</v>
      </c>
      <c r="K6387" s="11" t="str">
        <f>IFERROR(INDEX('EDC Component Dictionary'!$C$5:$C$37,MATCH('Rates Database'!J6387,'EDC Component Dictionary'!$B$5:$B$37,0)), "Energy Supply")</f>
        <v>Energy Supply</v>
      </c>
      <c r="L6387" s="12">
        <v>0.1043</v>
      </c>
      <c r="M6387" s="12"/>
    </row>
    <row r="6388" spans="1:13" x14ac:dyDescent="0.3">
      <c r="A6388" s="18">
        <v>6386</v>
      </c>
      <c r="B6388" s="18">
        <f t="shared" si="198"/>
        <v>2019</v>
      </c>
      <c r="C6388" s="17">
        <v>43466</v>
      </c>
      <c r="D6388" s="18" t="s">
        <v>130</v>
      </c>
      <c r="E6388" s="18" t="s">
        <v>164</v>
      </c>
      <c r="F6388" s="18" t="str">
        <f t="shared" si="199"/>
        <v>National Grid-Seekonk Muni Agg Rate-43466</v>
      </c>
      <c r="G6388" s="11" t="s">
        <v>131</v>
      </c>
      <c r="H6388" s="11" t="s">
        <v>54</v>
      </c>
      <c r="I6388" s="11" t="s">
        <v>99</v>
      </c>
      <c r="J6388" s="11" t="s">
        <v>205</v>
      </c>
      <c r="K6388" s="11" t="str">
        <f>IFERROR(INDEX('EDC Component Dictionary'!$C$5:$C$37,MATCH('Rates Database'!J6388,'EDC Component Dictionary'!$B$5:$B$37,0)), "Energy Supply")</f>
        <v>Energy Supply</v>
      </c>
      <c r="L6388" s="12">
        <v>0.1043</v>
      </c>
      <c r="M6388" s="12"/>
    </row>
    <row r="6389" spans="1:13" x14ac:dyDescent="0.3">
      <c r="A6389" s="18">
        <v>6387</v>
      </c>
      <c r="B6389" s="18">
        <f t="shared" si="198"/>
        <v>2019</v>
      </c>
      <c r="C6389" s="17">
        <v>43466</v>
      </c>
      <c r="D6389" s="18" t="s">
        <v>130</v>
      </c>
      <c r="E6389" s="18" t="s">
        <v>164</v>
      </c>
      <c r="F6389" s="18" t="str">
        <f t="shared" si="199"/>
        <v>National Grid-Somerset Muni Agg Rate-43466</v>
      </c>
      <c r="G6389" s="11" t="s">
        <v>131</v>
      </c>
      <c r="H6389" s="11" t="s">
        <v>54</v>
      </c>
      <c r="I6389" s="11" t="s">
        <v>99</v>
      </c>
      <c r="J6389" s="11" t="s">
        <v>206</v>
      </c>
      <c r="K6389" s="11" t="str">
        <f>IFERROR(INDEX('EDC Component Dictionary'!$C$5:$C$37,MATCH('Rates Database'!J6389,'EDC Component Dictionary'!$B$5:$B$37,0)), "Energy Supply")</f>
        <v>Energy Supply</v>
      </c>
      <c r="L6389" s="12">
        <v>0.1043</v>
      </c>
      <c r="M6389" s="12"/>
    </row>
    <row r="6390" spans="1:13" x14ac:dyDescent="0.3">
      <c r="A6390" s="18">
        <v>6388</v>
      </c>
      <c r="B6390" s="18">
        <f t="shared" si="198"/>
        <v>2019</v>
      </c>
      <c r="C6390" s="17">
        <v>43466</v>
      </c>
      <c r="D6390" s="18" t="s">
        <v>130</v>
      </c>
      <c r="E6390" s="18" t="s">
        <v>164</v>
      </c>
      <c r="F6390" s="18" t="str">
        <f t="shared" si="199"/>
        <v>National Grid-Swansea Muni Agg Rate-43466</v>
      </c>
      <c r="G6390" s="11" t="s">
        <v>131</v>
      </c>
      <c r="H6390" s="11" t="s">
        <v>54</v>
      </c>
      <c r="I6390" s="11" t="s">
        <v>99</v>
      </c>
      <c r="J6390" s="11" t="s">
        <v>207</v>
      </c>
      <c r="K6390" s="11" t="str">
        <f>IFERROR(INDEX('EDC Component Dictionary'!$C$5:$C$37,MATCH('Rates Database'!J6390,'EDC Component Dictionary'!$B$5:$B$37,0)), "Energy Supply")</f>
        <v>Energy Supply</v>
      </c>
      <c r="L6390" s="12">
        <v>0.1043</v>
      </c>
      <c r="M6390" s="12"/>
    </row>
    <row r="6391" spans="1:13" x14ac:dyDescent="0.3">
      <c r="A6391" s="18">
        <v>6389</v>
      </c>
      <c r="B6391" s="18">
        <f t="shared" si="198"/>
        <v>2019</v>
      </c>
      <c r="C6391" s="17">
        <v>43466</v>
      </c>
      <c r="D6391" s="18" t="s">
        <v>130</v>
      </c>
      <c r="E6391" s="18" t="s">
        <v>164</v>
      </c>
      <c r="F6391" s="18" t="str">
        <f t="shared" si="199"/>
        <v>National Grid-Westford Muni Agg Rate-43466</v>
      </c>
      <c r="G6391" s="11" t="s">
        <v>131</v>
      </c>
      <c r="H6391" s="11" t="s">
        <v>54</v>
      </c>
      <c r="I6391" s="11" t="s">
        <v>99</v>
      </c>
      <c r="J6391" s="11" t="s">
        <v>208</v>
      </c>
      <c r="K6391" s="11" t="str">
        <f>IFERROR(INDEX('EDC Component Dictionary'!$C$5:$C$37,MATCH('Rates Database'!J6391,'EDC Component Dictionary'!$B$5:$B$37,0)), "Energy Supply")</f>
        <v>Energy Supply</v>
      </c>
      <c r="L6391" s="12">
        <v>0.1043</v>
      </c>
      <c r="M6391" s="12"/>
    </row>
    <row r="6392" spans="1:13" x14ac:dyDescent="0.3">
      <c r="A6392" s="18">
        <v>6390</v>
      </c>
      <c r="B6392" s="18">
        <f t="shared" si="198"/>
        <v>2019</v>
      </c>
      <c r="C6392" s="17">
        <v>43466</v>
      </c>
      <c r="D6392" s="18" t="s">
        <v>130</v>
      </c>
      <c r="E6392" s="18" t="s">
        <v>163</v>
      </c>
      <c r="F6392" s="18" t="str">
        <f t="shared" si="199"/>
        <v>Eversource_EMA-Westport Muni Agg Rate-43466</v>
      </c>
      <c r="G6392" s="11" t="s">
        <v>131</v>
      </c>
      <c r="H6392" s="11" t="s">
        <v>54</v>
      </c>
      <c r="I6392" s="11" t="s">
        <v>99</v>
      </c>
      <c r="J6392" s="11" t="s">
        <v>209</v>
      </c>
      <c r="K6392" s="11" t="str">
        <f>IFERROR(INDEX('EDC Component Dictionary'!$C$5:$C$37,MATCH('Rates Database'!J6392,'EDC Component Dictionary'!$B$5:$B$37,0)), "Energy Supply")</f>
        <v>Energy Supply</v>
      </c>
      <c r="L6392" s="12">
        <v>0.1043</v>
      </c>
      <c r="M6392" s="12"/>
    </row>
    <row r="6393" spans="1:13" x14ac:dyDescent="0.3">
      <c r="A6393" s="18">
        <v>6391</v>
      </c>
      <c r="B6393" s="18">
        <f t="shared" si="198"/>
        <v>2019</v>
      </c>
      <c r="C6393" s="17">
        <v>43466</v>
      </c>
      <c r="D6393" s="18" t="s">
        <v>130</v>
      </c>
      <c r="E6393" s="18" t="s">
        <v>163</v>
      </c>
      <c r="F6393" s="18" t="str">
        <f t="shared" si="199"/>
        <v>Eversource_EMA-Cambridge Muni Agg Rate-43466</v>
      </c>
      <c r="G6393" s="11" t="s">
        <v>131</v>
      </c>
      <c r="H6393" s="11" t="s">
        <v>54</v>
      </c>
      <c r="I6393" s="11" t="s">
        <v>99</v>
      </c>
      <c r="J6393" s="11" t="s">
        <v>210</v>
      </c>
      <c r="K6393" s="11" t="str">
        <f>IFERROR(INDEX('EDC Component Dictionary'!$C$5:$C$37,MATCH('Rates Database'!J6393,'EDC Component Dictionary'!$B$5:$B$37,0)), "Energy Supply")</f>
        <v>Energy Supply</v>
      </c>
      <c r="L6393" s="12">
        <v>0.10521</v>
      </c>
      <c r="M6393" s="12"/>
    </row>
    <row r="6394" spans="1:13" x14ac:dyDescent="0.3">
      <c r="A6394" s="18">
        <v>6392</v>
      </c>
      <c r="B6394" s="18">
        <f t="shared" si="198"/>
        <v>2019</v>
      </c>
      <c r="C6394" s="17">
        <v>43466</v>
      </c>
      <c r="D6394" s="18" t="s">
        <v>130</v>
      </c>
      <c r="E6394" s="18" t="s">
        <v>163</v>
      </c>
      <c r="F6394" s="18" t="str">
        <f t="shared" si="199"/>
        <v>Eversource_EMA-Kingston Muni Agg Rate-43466</v>
      </c>
      <c r="G6394" s="11" t="s">
        <v>131</v>
      </c>
      <c r="H6394" s="11" t="s">
        <v>54</v>
      </c>
      <c r="I6394" s="11" t="s">
        <v>99</v>
      </c>
      <c r="J6394" s="11" t="s">
        <v>211</v>
      </c>
      <c r="K6394" s="11" t="str">
        <f>IFERROR(INDEX('EDC Component Dictionary'!$C$5:$C$37,MATCH('Rates Database'!J6394,'EDC Component Dictionary'!$B$5:$B$37,0)), "Energy Supply")</f>
        <v>Energy Supply</v>
      </c>
      <c r="L6394" s="12">
        <v>0.10523</v>
      </c>
      <c r="M6394" s="12"/>
    </row>
    <row r="6395" spans="1:13" x14ac:dyDescent="0.3">
      <c r="A6395" s="18">
        <v>6393</v>
      </c>
      <c r="B6395" s="18">
        <f t="shared" si="198"/>
        <v>2019</v>
      </c>
      <c r="C6395" s="17">
        <v>43466</v>
      </c>
      <c r="D6395" s="18" t="s">
        <v>130</v>
      </c>
      <c r="E6395" s="18" t="s">
        <v>163</v>
      </c>
      <c r="F6395" s="18" t="str">
        <f t="shared" si="199"/>
        <v>Eversource_EMA-Somerville Muni Agg Rate-43466</v>
      </c>
      <c r="G6395" s="11" t="s">
        <v>131</v>
      </c>
      <c r="H6395" s="11" t="s">
        <v>54</v>
      </c>
      <c r="I6395" s="11" t="s">
        <v>99</v>
      </c>
      <c r="J6395" s="11" t="s">
        <v>212</v>
      </c>
      <c r="K6395" s="11" t="str">
        <f>IFERROR(INDEX('EDC Component Dictionary'!$C$5:$C$37,MATCH('Rates Database'!J6395,'EDC Component Dictionary'!$B$5:$B$37,0)), "Energy Supply")</f>
        <v>Energy Supply</v>
      </c>
      <c r="L6395" s="12">
        <v>0.10577</v>
      </c>
      <c r="M6395" s="12"/>
    </row>
    <row r="6396" spans="1:13" x14ac:dyDescent="0.3">
      <c r="A6396" s="18">
        <v>6394</v>
      </c>
      <c r="B6396" s="18">
        <f t="shared" si="198"/>
        <v>2019</v>
      </c>
      <c r="C6396" s="17">
        <v>43466</v>
      </c>
      <c r="D6396" s="18" t="s">
        <v>130</v>
      </c>
      <c r="E6396" s="18" t="s">
        <v>164</v>
      </c>
      <c r="F6396" s="18" t="str">
        <f t="shared" si="199"/>
        <v>National Grid-Wendell Muni Agg Rate-43466</v>
      </c>
      <c r="G6396" s="11" t="s">
        <v>131</v>
      </c>
      <c r="H6396" s="11" t="s">
        <v>54</v>
      </c>
      <c r="I6396" s="11" t="s">
        <v>99</v>
      </c>
      <c r="J6396" s="11" t="s">
        <v>213</v>
      </c>
      <c r="K6396" s="11" t="str">
        <f>IFERROR(INDEX('EDC Component Dictionary'!$C$5:$C$37,MATCH('Rates Database'!J6396,'EDC Component Dictionary'!$B$5:$B$37,0)), "Energy Supply")</f>
        <v>Energy Supply</v>
      </c>
      <c r="L6396" s="12">
        <v>0.10553999999999999</v>
      </c>
      <c r="M6396" s="12"/>
    </row>
    <row r="6397" spans="1:13" x14ac:dyDescent="0.3">
      <c r="A6397" s="18">
        <v>6395</v>
      </c>
      <c r="B6397" s="18">
        <f t="shared" si="198"/>
        <v>2019</v>
      </c>
      <c r="C6397" s="17">
        <v>43466</v>
      </c>
      <c r="D6397" s="18" t="s">
        <v>130</v>
      </c>
      <c r="E6397" s="18" t="s">
        <v>95</v>
      </c>
      <c r="F6397" s="18" t="str">
        <f t="shared" si="199"/>
        <v>Eversource_WMA-Greenfield Muni Agg Rate-43466</v>
      </c>
      <c r="G6397" s="11" t="s">
        <v>131</v>
      </c>
      <c r="H6397" s="11" t="s">
        <v>54</v>
      </c>
      <c r="I6397" s="11" t="s">
        <v>99</v>
      </c>
      <c r="J6397" s="11" t="s">
        <v>214</v>
      </c>
      <c r="K6397" s="11" t="str">
        <f>IFERROR(INDEX('EDC Component Dictionary'!$C$5:$C$37,MATCH('Rates Database'!J6397,'EDC Component Dictionary'!$B$5:$B$37,0)), "Energy Supply")</f>
        <v>Energy Supply</v>
      </c>
      <c r="L6397" s="12">
        <v>0.10564999999999999</v>
      </c>
      <c r="M6397" s="12"/>
    </row>
    <row r="6398" spans="1:13" x14ac:dyDescent="0.3">
      <c r="A6398" s="18">
        <v>6396</v>
      </c>
      <c r="B6398" s="18">
        <f t="shared" si="198"/>
        <v>2019</v>
      </c>
      <c r="C6398" s="17">
        <v>43466</v>
      </c>
      <c r="D6398" s="18" t="s">
        <v>130</v>
      </c>
      <c r="E6398" s="18" t="s">
        <v>164</v>
      </c>
      <c r="F6398" s="18" t="str">
        <f t="shared" si="199"/>
        <v>National Grid-Billerica Muni Agg Rate-43466</v>
      </c>
      <c r="G6398" s="11" t="s">
        <v>131</v>
      </c>
      <c r="H6398" s="11" t="s">
        <v>54</v>
      </c>
      <c r="I6398" s="11" t="s">
        <v>99</v>
      </c>
      <c r="J6398" s="11" t="s">
        <v>215</v>
      </c>
      <c r="K6398" s="11" t="str">
        <f>IFERROR(INDEX('EDC Component Dictionary'!$C$5:$C$37,MATCH('Rates Database'!J6398,'EDC Component Dictionary'!$B$5:$B$37,0)), "Energy Supply")</f>
        <v>Energy Supply</v>
      </c>
      <c r="L6398" s="12">
        <v>0.10631</v>
      </c>
      <c r="M6398" s="12"/>
    </row>
    <row r="6399" spans="1:13" x14ac:dyDescent="0.3">
      <c r="A6399" s="18">
        <v>6397</v>
      </c>
      <c r="B6399" s="18">
        <f t="shared" si="198"/>
        <v>2019</v>
      </c>
      <c r="C6399" s="17">
        <v>43466</v>
      </c>
      <c r="D6399" s="18" t="s">
        <v>130</v>
      </c>
      <c r="E6399" s="18" t="s">
        <v>164</v>
      </c>
      <c r="F6399" s="18" t="str">
        <f t="shared" si="199"/>
        <v>National Grid-Clarksburg Muni Agg Rate-43466</v>
      </c>
      <c r="G6399" s="11" t="s">
        <v>131</v>
      </c>
      <c r="H6399" s="11" t="s">
        <v>54</v>
      </c>
      <c r="I6399" s="11" t="s">
        <v>99</v>
      </c>
      <c r="J6399" s="11" t="s">
        <v>216</v>
      </c>
      <c r="K6399" s="11" t="str">
        <f>IFERROR(INDEX('EDC Component Dictionary'!$C$5:$C$37,MATCH('Rates Database'!J6399,'EDC Component Dictionary'!$B$5:$B$37,0)), "Energy Supply")</f>
        <v>Energy Supply</v>
      </c>
      <c r="L6399" s="12">
        <v>0.10707999999999999</v>
      </c>
      <c r="M6399" s="12"/>
    </row>
    <row r="6400" spans="1:13" x14ac:dyDescent="0.3">
      <c r="A6400" s="18">
        <v>6398</v>
      </c>
      <c r="B6400" s="18">
        <f t="shared" si="198"/>
        <v>2019</v>
      </c>
      <c r="C6400" s="17">
        <v>43466</v>
      </c>
      <c r="D6400" s="18" t="s">
        <v>130</v>
      </c>
      <c r="E6400" s="18" t="s">
        <v>95</v>
      </c>
      <c r="F6400" s="18" t="str">
        <f t="shared" si="199"/>
        <v>Eversource_WMA-Dalton Muni Agg Rate-43466</v>
      </c>
      <c r="G6400" s="11" t="s">
        <v>131</v>
      </c>
      <c r="H6400" s="11" t="s">
        <v>54</v>
      </c>
      <c r="I6400" s="11" t="s">
        <v>99</v>
      </c>
      <c r="J6400" s="11" t="s">
        <v>217</v>
      </c>
      <c r="K6400" s="11" t="str">
        <f>IFERROR(INDEX('EDC Component Dictionary'!$C$5:$C$37,MATCH('Rates Database'!J6400,'EDC Component Dictionary'!$B$5:$B$37,0)), "Energy Supply")</f>
        <v>Energy Supply</v>
      </c>
      <c r="L6400" s="12">
        <v>0.10707999999999999</v>
      </c>
      <c r="M6400" s="12"/>
    </row>
    <row r="6401" spans="1:13" x14ac:dyDescent="0.3">
      <c r="A6401" s="18">
        <v>6399</v>
      </c>
      <c r="B6401" s="18">
        <f t="shared" si="198"/>
        <v>2019</v>
      </c>
      <c r="C6401" s="17">
        <v>43466</v>
      </c>
      <c r="D6401" s="18" t="s">
        <v>130</v>
      </c>
      <c r="E6401" s="18" t="s">
        <v>164</v>
      </c>
      <c r="F6401" s="18" t="str">
        <f t="shared" si="199"/>
        <v>National Grid-Florida Muni Agg Rate-43466</v>
      </c>
      <c r="G6401" s="11" t="s">
        <v>131</v>
      </c>
      <c r="H6401" s="11" t="s">
        <v>54</v>
      </c>
      <c r="I6401" s="11" t="s">
        <v>99</v>
      </c>
      <c r="J6401" s="11" t="s">
        <v>218</v>
      </c>
      <c r="K6401" s="11" t="str">
        <f>IFERROR(INDEX('EDC Component Dictionary'!$C$5:$C$37,MATCH('Rates Database'!J6401,'EDC Component Dictionary'!$B$5:$B$37,0)), "Energy Supply")</f>
        <v>Energy Supply</v>
      </c>
      <c r="L6401" s="12">
        <v>0.10707999999999999</v>
      </c>
      <c r="M6401" s="12"/>
    </row>
    <row r="6402" spans="1:13" x14ac:dyDescent="0.3">
      <c r="A6402" s="18">
        <v>6400</v>
      </c>
      <c r="B6402" s="18">
        <f t="shared" si="198"/>
        <v>2019</v>
      </c>
      <c r="C6402" s="17">
        <v>43466</v>
      </c>
      <c r="D6402" s="18" t="s">
        <v>130</v>
      </c>
      <c r="E6402" s="18" t="s">
        <v>95</v>
      </c>
      <c r="F6402" s="18" t="str">
        <f t="shared" si="199"/>
        <v>Eversource_WMA-Lenox Muni Agg Rate-43466</v>
      </c>
      <c r="G6402" s="11" t="s">
        <v>131</v>
      </c>
      <c r="H6402" s="11" t="s">
        <v>54</v>
      </c>
      <c r="I6402" s="11" t="s">
        <v>99</v>
      </c>
      <c r="J6402" s="11" t="s">
        <v>219</v>
      </c>
      <c r="K6402" s="11" t="str">
        <f>IFERROR(INDEX('EDC Component Dictionary'!$C$5:$C$37,MATCH('Rates Database'!J6402,'EDC Component Dictionary'!$B$5:$B$37,0)), "Energy Supply")</f>
        <v>Energy Supply</v>
      </c>
      <c r="L6402" s="12">
        <v>0.10707999999999999</v>
      </c>
      <c r="M6402" s="12"/>
    </row>
    <row r="6403" spans="1:13" x14ac:dyDescent="0.3">
      <c r="A6403" s="18">
        <v>6401</v>
      </c>
      <c r="B6403" s="18">
        <f t="shared" ref="B6403:B6466" si="200">YEAR(C6403)</f>
        <v>2019</v>
      </c>
      <c r="C6403" s="17">
        <v>43466</v>
      </c>
      <c r="D6403" s="18" t="s">
        <v>130</v>
      </c>
      <c r="E6403" s="18" t="s">
        <v>164</v>
      </c>
      <c r="F6403" s="18" t="str">
        <f t="shared" si="199"/>
        <v>National Grid-Monterey Muni Agg Rate-43466</v>
      </c>
      <c r="G6403" s="11" t="s">
        <v>131</v>
      </c>
      <c r="H6403" s="11" t="s">
        <v>54</v>
      </c>
      <c r="I6403" s="11" t="s">
        <v>99</v>
      </c>
      <c r="J6403" s="11" t="s">
        <v>220</v>
      </c>
      <c r="K6403" s="11" t="str">
        <f>IFERROR(INDEX('EDC Component Dictionary'!$C$5:$C$37,MATCH('Rates Database'!J6403,'EDC Component Dictionary'!$B$5:$B$37,0)), "Energy Supply")</f>
        <v>Energy Supply</v>
      </c>
      <c r="L6403" s="12">
        <v>0.10707999999999999</v>
      </c>
      <c r="M6403" s="12"/>
    </row>
    <row r="6404" spans="1:13" x14ac:dyDescent="0.3">
      <c r="A6404" s="18">
        <v>6402</v>
      </c>
      <c r="B6404" s="18">
        <f t="shared" si="200"/>
        <v>2019</v>
      </c>
      <c r="C6404" s="17">
        <v>43466</v>
      </c>
      <c r="D6404" s="18" t="s">
        <v>130</v>
      </c>
      <c r="E6404" s="18" t="s">
        <v>164</v>
      </c>
      <c r="F6404" s="18" t="str">
        <f t="shared" ref="F6404:F6467" si="201">_xlfn.CONCAT(E6404,"-",J6404,"-",C6404)</f>
        <v>National Grid-New Marlborough Muni Agg Rate-43466</v>
      </c>
      <c r="G6404" s="11" t="s">
        <v>131</v>
      </c>
      <c r="H6404" s="11" t="s">
        <v>54</v>
      </c>
      <c r="I6404" s="11" t="s">
        <v>99</v>
      </c>
      <c r="J6404" s="11" t="s">
        <v>221</v>
      </c>
      <c r="K6404" s="11" t="str">
        <f>IFERROR(INDEX('EDC Component Dictionary'!$C$5:$C$37,MATCH('Rates Database'!J6404,'EDC Component Dictionary'!$B$5:$B$37,0)), "Energy Supply")</f>
        <v>Energy Supply</v>
      </c>
      <c r="L6404" s="12">
        <v>0.10707999999999999</v>
      </c>
      <c r="M6404" s="12"/>
    </row>
    <row r="6405" spans="1:13" x14ac:dyDescent="0.3">
      <c r="A6405" s="18">
        <v>6403</v>
      </c>
      <c r="B6405" s="18">
        <f t="shared" si="200"/>
        <v>2019</v>
      </c>
      <c r="C6405" s="17">
        <v>43466</v>
      </c>
      <c r="D6405" s="18" t="s">
        <v>130</v>
      </c>
      <c r="E6405" s="18" t="s">
        <v>164</v>
      </c>
      <c r="F6405" s="18" t="str">
        <f t="shared" si="201"/>
        <v>National Grid-North Adams Muni Agg Rate-43466</v>
      </c>
      <c r="G6405" s="11" t="s">
        <v>131</v>
      </c>
      <c r="H6405" s="11" t="s">
        <v>54</v>
      </c>
      <c r="I6405" s="11" t="s">
        <v>99</v>
      </c>
      <c r="J6405" s="11" t="s">
        <v>222</v>
      </c>
      <c r="K6405" s="11" t="str">
        <f>IFERROR(INDEX('EDC Component Dictionary'!$C$5:$C$37,MATCH('Rates Database'!J6405,'EDC Component Dictionary'!$B$5:$B$37,0)), "Energy Supply")</f>
        <v>Energy Supply</v>
      </c>
      <c r="L6405" s="12">
        <v>0.10707999999999999</v>
      </c>
      <c r="M6405" s="12"/>
    </row>
    <row r="6406" spans="1:13" x14ac:dyDescent="0.3">
      <c r="A6406" s="18">
        <v>6404</v>
      </c>
      <c r="B6406" s="18">
        <f t="shared" si="200"/>
        <v>2019</v>
      </c>
      <c r="C6406" s="17">
        <v>43466</v>
      </c>
      <c r="D6406" s="18" t="s">
        <v>130</v>
      </c>
      <c r="E6406" s="18" t="s">
        <v>164</v>
      </c>
      <c r="F6406" s="18" t="str">
        <f t="shared" si="201"/>
        <v>National Grid-Sheffield Muni Agg Rate-43466</v>
      </c>
      <c r="G6406" s="11" t="s">
        <v>131</v>
      </c>
      <c r="H6406" s="11" t="s">
        <v>54</v>
      </c>
      <c r="I6406" s="11" t="s">
        <v>99</v>
      </c>
      <c r="J6406" s="11" t="s">
        <v>223</v>
      </c>
      <c r="K6406" s="11" t="str">
        <f>IFERROR(INDEX('EDC Component Dictionary'!$C$5:$C$37,MATCH('Rates Database'!J6406,'EDC Component Dictionary'!$B$5:$B$37,0)), "Energy Supply")</f>
        <v>Energy Supply</v>
      </c>
      <c r="L6406" s="12">
        <v>0.10707999999999999</v>
      </c>
      <c r="M6406" s="12"/>
    </row>
    <row r="6407" spans="1:13" x14ac:dyDescent="0.3">
      <c r="A6407" s="18">
        <v>6405</v>
      </c>
      <c r="B6407" s="18">
        <f t="shared" si="200"/>
        <v>2019</v>
      </c>
      <c r="C6407" s="17">
        <v>43466</v>
      </c>
      <c r="D6407" s="18" t="s">
        <v>130</v>
      </c>
      <c r="E6407" s="18" t="s">
        <v>164</v>
      </c>
      <c r="F6407" s="18" t="str">
        <f t="shared" si="201"/>
        <v>National Grid-West Stockbridge Muni Agg Rate-43466</v>
      </c>
      <c r="G6407" s="11" t="s">
        <v>131</v>
      </c>
      <c r="H6407" s="11" t="s">
        <v>54</v>
      </c>
      <c r="I6407" s="11" t="s">
        <v>99</v>
      </c>
      <c r="J6407" s="11" t="s">
        <v>224</v>
      </c>
      <c r="K6407" s="11" t="str">
        <f>IFERROR(INDEX('EDC Component Dictionary'!$C$5:$C$37,MATCH('Rates Database'!J6407,'EDC Component Dictionary'!$B$5:$B$37,0)), "Energy Supply")</f>
        <v>Energy Supply</v>
      </c>
      <c r="L6407" s="12">
        <v>0.10707999999999999</v>
      </c>
      <c r="M6407" s="12"/>
    </row>
    <row r="6408" spans="1:13" x14ac:dyDescent="0.3">
      <c r="A6408" s="18">
        <v>6406</v>
      </c>
      <c r="B6408" s="18">
        <f t="shared" si="200"/>
        <v>2019</v>
      </c>
      <c r="C6408" s="17">
        <v>43466</v>
      </c>
      <c r="D6408" s="18" t="s">
        <v>130</v>
      </c>
      <c r="E6408" s="18" t="s">
        <v>164</v>
      </c>
      <c r="F6408" s="18" t="str">
        <f t="shared" si="201"/>
        <v>National Grid-Williamstown Muni Agg Rate-43466</v>
      </c>
      <c r="G6408" s="11" t="s">
        <v>131</v>
      </c>
      <c r="H6408" s="11" t="s">
        <v>54</v>
      </c>
      <c r="I6408" s="11" t="s">
        <v>99</v>
      </c>
      <c r="J6408" s="11" t="s">
        <v>225</v>
      </c>
      <c r="K6408" s="11" t="str">
        <f>IFERROR(INDEX('EDC Component Dictionary'!$C$5:$C$37,MATCH('Rates Database'!J6408,'EDC Component Dictionary'!$B$5:$B$37,0)), "Energy Supply")</f>
        <v>Energy Supply</v>
      </c>
      <c r="L6408" s="12">
        <v>0.10707999999999999</v>
      </c>
      <c r="M6408" s="12"/>
    </row>
    <row r="6409" spans="1:13" x14ac:dyDescent="0.3">
      <c r="A6409" s="18">
        <v>6407</v>
      </c>
      <c r="B6409" s="18">
        <f t="shared" si="200"/>
        <v>2019</v>
      </c>
      <c r="C6409" s="17">
        <v>43466</v>
      </c>
      <c r="D6409" s="18" t="s">
        <v>130</v>
      </c>
      <c r="E6409" s="18" t="s">
        <v>163</v>
      </c>
      <c r="F6409" s="18" t="str">
        <f t="shared" si="201"/>
        <v>Eversource_EMA-Acton Muni Agg Rate-43466</v>
      </c>
      <c r="G6409" s="11" t="s">
        <v>131</v>
      </c>
      <c r="H6409" s="11" t="s">
        <v>54</v>
      </c>
      <c r="I6409" s="11" t="s">
        <v>99</v>
      </c>
      <c r="J6409" s="11" t="s">
        <v>226</v>
      </c>
      <c r="K6409" s="11" t="str">
        <f>IFERROR(INDEX('EDC Component Dictionary'!$C$5:$C$37,MATCH('Rates Database'!J6409,'EDC Component Dictionary'!$B$5:$B$37,0)), "Energy Supply")</f>
        <v>Energy Supply</v>
      </c>
      <c r="L6409" s="12">
        <v>0.10768</v>
      </c>
      <c r="M6409" s="12"/>
    </row>
    <row r="6410" spans="1:13" x14ac:dyDescent="0.3">
      <c r="A6410" s="18">
        <v>6408</v>
      </c>
      <c r="B6410" s="18">
        <f t="shared" si="200"/>
        <v>2019</v>
      </c>
      <c r="C6410" s="17">
        <v>43466</v>
      </c>
      <c r="D6410" s="18" t="s">
        <v>130</v>
      </c>
      <c r="E6410" s="18" t="s">
        <v>163</v>
      </c>
      <c r="F6410" s="18" t="str">
        <f t="shared" si="201"/>
        <v>Eversource_EMA-Sudbury Muni Agg Rate-43466</v>
      </c>
      <c r="G6410" s="11" t="s">
        <v>131</v>
      </c>
      <c r="H6410" s="11" t="s">
        <v>54</v>
      </c>
      <c r="I6410" s="11" t="s">
        <v>99</v>
      </c>
      <c r="J6410" s="11" t="s">
        <v>227</v>
      </c>
      <c r="K6410" s="11" t="str">
        <f>IFERROR(INDEX('EDC Component Dictionary'!$C$5:$C$37,MATCH('Rates Database'!J6410,'EDC Component Dictionary'!$B$5:$B$37,0)), "Energy Supply")</f>
        <v>Energy Supply</v>
      </c>
      <c r="L6410" s="12">
        <v>0.10759000000000001</v>
      </c>
      <c r="M6410" s="12"/>
    </row>
    <row r="6411" spans="1:13" x14ac:dyDescent="0.3">
      <c r="A6411" s="18">
        <v>6409</v>
      </c>
      <c r="B6411" s="18">
        <f t="shared" si="200"/>
        <v>2019</v>
      </c>
      <c r="C6411" s="17">
        <v>43466</v>
      </c>
      <c r="D6411" s="18" t="s">
        <v>130</v>
      </c>
      <c r="E6411" s="18" t="s">
        <v>163</v>
      </c>
      <c r="F6411" s="18" t="str">
        <f t="shared" si="201"/>
        <v>Eversource_EMA-Arlington Muni Agg Rate-43466</v>
      </c>
      <c r="G6411" s="11" t="s">
        <v>131</v>
      </c>
      <c r="H6411" s="11" t="s">
        <v>54</v>
      </c>
      <c r="I6411" s="11" t="s">
        <v>99</v>
      </c>
      <c r="J6411" s="11" t="s">
        <v>228</v>
      </c>
      <c r="K6411" s="11" t="str">
        <f>IFERROR(INDEX('EDC Component Dictionary'!$C$5:$C$37,MATCH('Rates Database'!J6411,'EDC Component Dictionary'!$B$5:$B$37,0)), "Energy Supply")</f>
        <v>Energy Supply</v>
      </c>
      <c r="L6411" s="12">
        <v>0.10813</v>
      </c>
      <c r="M6411" s="12"/>
    </row>
    <row r="6412" spans="1:13" x14ac:dyDescent="0.3">
      <c r="A6412" s="18">
        <v>6410</v>
      </c>
      <c r="B6412" s="18">
        <f t="shared" si="200"/>
        <v>2019</v>
      </c>
      <c r="C6412" s="17">
        <v>43466</v>
      </c>
      <c r="D6412" s="18" t="s">
        <v>130</v>
      </c>
      <c r="E6412" s="18" t="s">
        <v>164</v>
      </c>
      <c r="F6412" s="18" t="str">
        <f t="shared" si="201"/>
        <v>National Grid-Grafton Muni Agg Rate-43466</v>
      </c>
      <c r="G6412" s="11" t="s">
        <v>131</v>
      </c>
      <c r="H6412" s="11" t="s">
        <v>54</v>
      </c>
      <c r="I6412" s="11" t="s">
        <v>99</v>
      </c>
      <c r="J6412" s="11" t="s">
        <v>229</v>
      </c>
      <c r="K6412" s="11" t="str">
        <f>IFERROR(INDEX('EDC Component Dictionary'!$C$5:$C$37,MATCH('Rates Database'!J6412,'EDC Component Dictionary'!$B$5:$B$37,0)), "Energy Supply")</f>
        <v>Energy Supply</v>
      </c>
      <c r="L6412" s="12">
        <v>0.10811</v>
      </c>
      <c r="M6412" s="12"/>
    </row>
    <row r="6413" spans="1:13" x14ac:dyDescent="0.3">
      <c r="A6413" s="18">
        <v>6411</v>
      </c>
      <c r="B6413" s="18">
        <f t="shared" si="200"/>
        <v>2019</v>
      </c>
      <c r="C6413" s="17">
        <v>43466</v>
      </c>
      <c r="D6413" s="18" t="s">
        <v>130</v>
      </c>
      <c r="E6413" s="18" t="s">
        <v>164</v>
      </c>
      <c r="F6413" s="18" t="str">
        <f t="shared" si="201"/>
        <v>National Grid-Halifax Muni Agg Rate-43466</v>
      </c>
      <c r="G6413" s="11" t="s">
        <v>131</v>
      </c>
      <c r="H6413" s="11" t="s">
        <v>54</v>
      </c>
      <c r="I6413" s="11" t="s">
        <v>99</v>
      </c>
      <c r="J6413" s="11" t="s">
        <v>230</v>
      </c>
      <c r="K6413" s="11" t="str">
        <f>IFERROR(INDEX('EDC Component Dictionary'!$C$5:$C$37,MATCH('Rates Database'!J6413,'EDC Component Dictionary'!$B$5:$B$37,0)), "Energy Supply")</f>
        <v>Energy Supply</v>
      </c>
      <c r="L6413" s="12">
        <v>0.10876</v>
      </c>
      <c r="M6413" s="12"/>
    </row>
    <row r="6414" spans="1:13" x14ac:dyDescent="0.3">
      <c r="A6414" s="18">
        <v>6412</v>
      </c>
      <c r="B6414" s="18">
        <f t="shared" si="200"/>
        <v>2019</v>
      </c>
      <c r="C6414" s="17">
        <v>43466</v>
      </c>
      <c r="D6414" s="18" t="s">
        <v>130</v>
      </c>
      <c r="E6414" s="18" t="s">
        <v>164</v>
      </c>
      <c r="F6414" s="18" t="str">
        <f t="shared" si="201"/>
        <v>National Grid-Southborough Muni Agg Rate-43466</v>
      </c>
      <c r="G6414" s="11" t="s">
        <v>131</v>
      </c>
      <c r="H6414" s="11" t="s">
        <v>54</v>
      </c>
      <c r="I6414" s="11" t="s">
        <v>99</v>
      </c>
      <c r="J6414" s="11" t="s">
        <v>231</v>
      </c>
      <c r="K6414" s="11" t="str">
        <f>IFERROR(INDEX('EDC Component Dictionary'!$C$5:$C$37,MATCH('Rates Database'!J6414,'EDC Component Dictionary'!$B$5:$B$37,0)), "Energy Supply")</f>
        <v>Energy Supply</v>
      </c>
      <c r="L6414" s="12">
        <v>0.10881</v>
      </c>
      <c r="M6414" s="12"/>
    </row>
    <row r="6415" spans="1:13" x14ac:dyDescent="0.3">
      <c r="A6415" s="18">
        <v>6413</v>
      </c>
      <c r="B6415" s="18">
        <f t="shared" si="200"/>
        <v>2019</v>
      </c>
      <c r="C6415" s="17">
        <v>43466</v>
      </c>
      <c r="D6415" s="18" t="s">
        <v>130</v>
      </c>
      <c r="E6415" s="18" t="s">
        <v>163</v>
      </c>
      <c r="F6415" s="18" t="str">
        <f t="shared" si="201"/>
        <v>Eversource_EMA-Winchester Muni Agg Rate-43466</v>
      </c>
      <c r="G6415" s="11" t="s">
        <v>131</v>
      </c>
      <c r="H6415" s="11" t="s">
        <v>54</v>
      </c>
      <c r="I6415" s="11" t="s">
        <v>99</v>
      </c>
      <c r="J6415" s="11" t="s">
        <v>232</v>
      </c>
      <c r="K6415" s="11" t="str">
        <f>IFERROR(INDEX('EDC Component Dictionary'!$C$5:$C$37,MATCH('Rates Database'!J6415,'EDC Component Dictionary'!$B$5:$B$37,0)), "Energy Supply")</f>
        <v>Energy Supply</v>
      </c>
      <c r="L6415" s="12">
        <v>0.10943</v>
      </c>
      <c r="M6415" s="12"/>
    </row>
    <row r="6416" spans="1:13" x14ac:dyDescent="0.3">
      <c r="A6416" s="18">
        <v>6414</v>
      </c>
      <c r="B6416" s="18">
        <f t="shared" si="200"/>
        <v>2019</v>
      </c>
      <c r="C6416" s="17">
        <v>43466</v>
      </c>
      <c r="D6416" s="18" t="s">
        <v>130</v>
      </c>
      <c r="E6416" s="18" t="s">
        <v>164</v>
      </c>
      <c r="F6416" s="18" t="str">
        <f t="shared" si="201"/>
        <v>National Grid-Sutton Muni Agg Rate-43466</v>
      </c>
      <c r="G6416" s="11" t="s">
        <v>131</v>
      </c>
      <c r="H6416" s="11" t="s">
        <v>54</v>
      </c>
      <c r="I6416" s="11" t="s">
        <v>99</v>
      </c>
      <c r="J6416" s="11" t="s">
        <v>233</v>
      </c>
      <c r="K6416" s="11" t="str">
        <f>IFERROR(INDEX('EDC Component Dictionary'!$C$5:$C$37,MATCH('Rates Database'!J6416,'EDC Component Dictionary'!$B$5:$B$37,0)), "Energy Supply")</f>
        <v>Energy Supply</v>
      </c>
      <c r="L6416" s="12">
        <v>0.10929999999999999</v>
      </c>
      <c r="M6416" s="12"/>
    </row>
    <row r="6417" spans="1:13" x14ac:dyDescent="0.3">
      <c r="A6417" s="18">
        <v>6415</v>
      </c>
      <c r="B6417" s="18">
        <f t="shared" si="200"/>
        <v>2019</v>
      </c>
      <c r="C6417" s="17">
        <v>43466</v>
      </c>
      <c r="D6417" s="18" t="s">
        <v>130</v>
      </c>
      <c r="E6417" s="18" t="s">
        <v>163</v>
      </c>
      <c r="F6417" s="18" t="str">
        <f t="shared" si="201"/>
        <v>Eversource_EMA-Ashland Muni Agg Rate-43466</v>
      </c>
      <c r="G6417" s="11" t="s">
        <v>131</v>
      </c>
      <c r="H6417" s="11" t="s">
        <v>54</v>
      </c>
      <c r="I6417" s="11" t="s">
        <v>99</v>
      </c>
      <c r="J6417" s="11" t="s">
        <v>234</v>
      </c>
      <c r="K6417" s="11" t="str">
        <f>IFERROR(INDEX('EDC Component Dictionary'!$C$5:$C$37,MATCH('Rates Database'!J6417,'EDC Component Dictionary'!$B$5:$B$37,0)), "Energy Supply")</f>
        <v>Energy Supply</v>
      </c>
      <c r="L6417" s="12">
        <v>0.10947</v>
      </c>
      <c r="M6417" s="12"/>
    </row>
    <row r="6418" spans="1:13" x14ac:dyDescent="0.3">
      <c r="A6418" s="18">
        <v>6416</v>
      </c>
      <c r="B6418" s="18">
        <f t="shared" si="200"/>
        <v>2019</v>
      </c>
      <c r="C6418" s="17">
        <v>43466</v>
      </c>
      <c r="D6418" s="18" t="s">
        <v>130</v>
      </c>
      <c r="E6418" s="18" t="s">
        <v>36</v>
      </c>
      <c r="F6418" s="18" t="str">
        <f t="shared" si="201"/>
        <v>Unitil-Ashby Muni Agg Rate-43466</v>
      </c>
      <c r="G6418" s="11" t="s">
        <v>131</v>
      </c>
      <c r="H6418" s="11" t="s">
        <v>54</v>
      </c>
      <c r="I6418" s="11" t="s">
        <v>99</v>
      </c>
      <c r="J6418" s="11" t="s">
        <v>235</v>
      </c>
      <c r="K6418" s="11" t="str">
        <f>IFERROR(INDEX('EDC Component Dictionary'!$C$5:$C$37,MATCH('Rates Database'!J6418,'EDC Component Dictionary'!$B$5:$B$37,0)), "Energy Supply")</f>
        <v>Energy Supply</v>
      </c>
      <c r="L6418" s="12">
        <v>0.10969</v>
      </c>
      <c r="M6418" s="12"/>
    </row>
    <row r="6419" spans="1:13" x14ac:dyDescent="0.3">
      <c r="A6419" s="18">
        <v>6417</v>
      </c>
      <c r="B6419" s="18">
        <f t="shared" si="200"/>
        <v>2019</v>
      </c>
      <c r="C6419" s="17">
        <v>43466</v>
      </c>
      <c r="D6419" s="18" t="s">
        <v>130</v>
      </c>
      <c r="E6419" s="18" t="s">
        <v>163</v>
      </c>
      <c r="F6419" s="18" t="str">
        <f t="shared" si="201"/>
        <v>Eversource_EMA-Carlisle Muni Agg Rate-43466</v>
      </c>
      <c r="G6419" s="11" t="s">
        <v>131</v>
      </c>
      <c r="H6419" s="11" t="s">
        <v>54</v>
      </c>
      <c r="I6419" s="11" t="s">
        <v>99</v>
      </c>
      <c r="J6419" s="11" t="s">
        <v>236</v>
      </c>
      <c r="K6419" s="11" t="str">
        <f>IFERROR(INDEX('EDC Component Dictionary'!$C$5:$C$37,MATCH('Rates Database'!J6419,'EDC Component Dictionary'!$B$5:$B$37,0)), "Energy Supply")</f>
        <v>Energy Supply</v>
      </c>
      <c r="L6419" s="12">
        <v>0.10979</v>
      </c>
      <c r="M6419" s="12"/>
    </row>
    <row r="6420" spans="1:13" x14ac:dyDescent="0.3">
      <c r="A6420" s="18">
        <v>6418</v>
      </c>
      <c r="B6420" s="18">
        <f t="shared" si="200"/>
        <v>2019</v>
      </c>
      <c r="C6420" s="17">
        <v>43466</v>
      </c>
      <c r="D6420" s="18" t="s">
        <v>130</v>
      </c>
      <c r="E6420" s="18" t="s">
        <v>164</v>
      </c>
      <c r="F6420" s="18" t="str">
        <f t="shared" si="201"/>
        <v>National Grid-Berlin Muni Agg Rate-43466</v>
      </c>
      <c r="G6420" s="11" t="s">
        <v>131</v>
      </c>
      <c r="H6420" s="11" t="s">
        <v>54</v>
      </c>
      <c r="I6420" s="11" t="s">
        <v>99</v>
      </c>
      <c r="J6420" s="11" t="s">
        <v>237</v>
      </c>
      <c r="K6420" s="11" t="str">
        <f>IFERROR(INDEX('EDC Component Dictionary'!$C$5:$C$37,MATCH('Rates Database'!J6420,'EDC Component Dictionary'!$B$5:$B$37,0)), "Energy Supply")</f>
        <v>Energy Supply</v>
      </c>
      <c r="L6420" s="12">
        <v>0.1099</v>
      </c>
      <c r="M6420" s="12"/>
    </row>
    <row r="6421" spans="1:13" x14ac:dyDescent="0.3">
      <c r="A6421" s="18">
        <v>6419</v>
      </c>
      <c r="B6421" s="18">
        <f t="shared" si="200"/>
        <v>2019</v>
      </c>
      <c r="C6421" s="17">
        <v>43466</v>
      </c>
      <c r="D6421" s="18" t="s">
        <v>130</v>
      </c>
      <c r="E6421" s="18" t="s">
        <v>164</v>
      </c>
      <c r="F6421" s="18" t="str">
        <f t="shared" si="201"/>
        <v>National Grid-Tewksbury Muni Agg Rate-43466</v>
      </c>
      <c r="G6421" s="11" t="s">
        <v>131</v>
      </c>
      <c r="H6421" s="11" t="s">
        <v>54</v>
      </c>
      <c r="I6421" s="11" t="s">
        <v>99</v>
      </c>
      <c r="J6421" s="11" t="s">
        <v>238</v>
      </c>
      <c r="K6421" s="11" t="str">
        <f>IFERROR(INDEX('EDC Component Dictionary'!$C$5:$C$37,MATCH('Rates Database'!J6421,'EDC Component Dictionary'!$B$5:$B$37,0)), "Energy Supply")</f>
        <v>Energy Supply</v>
      </c>
      <c r="L6421" s="12">
        <v>0.1099</v>
      </c>
      <c r="M6421" s="12"/>
    </row>
    <row r="6422" spans="1:13" x14ac:dyDescent="0.3">
      <c r="A6422" s="18">
        <v>6420</v>
      </c>
      <c r="B6422" s="18">
        <f t="shared" si="200"/>
        <v>2019</v>
      </c>
      <c r="C6422" s="17">
        <v>43466</v>
      </c>
      <c r="D6422" s="18" t="s">
        <v>130</v>
      </c>
      <c r="E6422" s="18" t="s">
        <v>36</v>
      </c>
      <c r="F6422" s="18" t="str">
        <f t="shared" si="201"/>
        <v>Unitil-Lunenburg Muni Agg Rate-43466</v>
      </c>
      <c r="G6422" s="11" t="s">
        <v>131</v>
      </c>
      <c r="H6422" s="11" t="s">
        <v>54</v>
      </c>
      <c r="I6422" s="11" t="s">
        <v>99</v>
      </c>
      <c r="J6422" s="11" t="s">
        <v>239</v>
      </c>
      <c r="K6422" s="11" t="str">
        <f>IFERROR(INDEX('EDC Component Dictionary'!$C$5:$C$37,MATCH('Rates Database'!J6422,'EDC Component Dictionary'!$B$5:$B$37,0)), "Energy Supply")</f>
        <v>Energy Supply</v>
      </c>
      <c r="L6422" s="12">
        <v>0.10997999999999999</v>
      </c>
      <c r="M6422" s="12"/>
    </row>
    <row r="6423" spans="1:13" x14ac:dyDescent="0.3">
      <c r="A6423" s="18">
        <v>6421</v>
      </c>
      <c r="B6423" s="18">
        <f t="shared" si="200"/>
        <v>2019</v>
      </c>
      <c r="C6423" s="17">
        <v>43466</v>
      </c>
      <c r="D6423" s="18" t="s">
        <v>130</v>
      </c>
      <c r="E6423" s="18" t="s">
        <v>163</v>
      </c>
      <c r="F6423" s="18" t="str">
        <f t="shared" si="201"/>
        <v>Eversource_EMA-Plympton Muni Agg Rate-43466</v>
      </c>
      <c r="G6423" s="11" t="s">
        <v>131</v>
      </c>
      <c r="H6423" s="11" t="s">
        <v>54</v>
      </c>
      <c r="I6423" s="11" t="s">
        <v>99</v>
      </c>
      <c r="J6423" s="11" t="s">
        <v>240</v>
      </c>
      <c r="K6423" s="11" t="str">
        <f>IFERROR(INDEX('EDC Component Dictionary'!$C$5:$C$37,MATCH('Rates Database'!J6423,'EDC Component Dictionary'!$B$5:$B$37,0)), "Energy Supply")</f>
        <v>Energy Supply</v>
      </c>
      <c r="L6423" s="12">
        <v>0.11056000000000001</v>
      </c>
      <c r="M6423" s="12"/>
    </row>
    <row r="6424" spans="1:13" x14ac:dyDescent="0.3">
      <c r="A6424" s="18">
        <v>6422</v>
      </c>
      <c r="B6424" s="18">
        <f t="shared" si="200"/>
        <v>2019</v>
      </c>
      <c r="C6424" s="17">
        <v>43466</v>
      </c>
      <c r="D6424" s="18" t="s">
        <v>130</v>
      </c>
      <c r="E6424" s="18" t="s">
        <v>164</v>
      </c>
      <c r="F6424" s="18" t="str">
        <f t="shared" si="201"/>
        <v>National Grid-Salisbury Muni Agg Rate-43466</v>
      </c>
      <c r="G6424" s="11" t="s">
        <v>131</v>
      </c>
      <c r="H6424" s="11" t="s">
        <v>54</v>
      </c>
      <c r="I6424" s="11" t="s">
        <v>99</v>
      </c>
      <c r="J6424" s="11" t="s">
        <v>241</v>
      </c>
      <c r="K6424" s="11" t="str">
        <f>IFERROR(INDEX('EDC Component Dictionary'!$C$5:$C$37,MATCH('Rates Database'!J6424,'EDC Component Dictionary'!$B$5:$B$37,0)), "Energy Supply")</f>
        <v>Energy Supply</v>
      </c>
      <c r="L6424" s="12">
        <v>0.11065</v>
      </c>
      <c r="M6424" s="12"/>
    </row>
    <row r="6425" spans="1:13" x14ac:dyDescent="0.3">
      <c r="A6425" s="18">
        <v>6423</v>
      </c>
      <c r="B6425" s="18">
        <f t="shared" si="200"/>
        <v>2019</v>
      </c>
      <c r="C6425" s="17">
        <v>43466</v>
      </c>
      <c r="D6425" s="18" t="s">
        <v>130</v>
      </c>
      <c r="E6425" s="18" t="s">
        <v>164</v>
      </c>
      <c r="F6425" s="18" t="str">
        <f t="shared" si="201"/>
        <v>National Grid-Gloucester Muni Agg Rate-43466</v>
      </c>
      <c r="G6425" s="11" t="s">
        <v>131</v>
      </c>
      <c r="H6425" s="11" t="s">
        <v>54</v>
      </c>
      <c r="I6425" s="11" t="s">
        <v>99</v>
      </c>
      <c r="J6425" s="11" t="s">
        <v>242</v>
      </c>
      <c r="K6425" s="11" t="str">
        <f>IFERROR(INDEX('EDC Component Dictionary'!$C$5:$C$37,MATCH('Rates Database'!J6425,'EDC Component Dictionary'!$B$5:$B$37,0)), "Energy Supply")</f>
        <v>Energy Supply</v>
      </c>
      <c r="L6425" s="12">
        <v>0.11090999999999999</v>
      </c>
      <c r="M6425" s="12"/>
    </row>
    <row r="6426" spans="1:13" x14ac:dyDescent="0.3">
      <c r="A6426" s="18">
        <v>6424</v>
      </c>
      <c r="B6426" s="18">
        <f t="shared" si="200"/>
        <v>2019</v>
      </c>
      <c r="C6426" s="17">
        <v>43466</v>
      </c>
      <c r="D6426" s="18" t="s">
        <v>130</v>
      </c>
      <c r="E6426" s="18" t="s">
        <v>163</v>
      </c>
      <c r="F6426" s="18" t="str">
        <f t="shared" si="201"/>
        <v>Eversource_EMA-Brookline Muni Agg Rate-43466</v>
      </c>
      <c r="G6426" s="11" t="s">
        <v>131</v>
      </c>
      <c r="H6426" s="11" t="s">
        <v>54</v>
      </c>
      <c r="I6426" s="11" t="s">
        <v>99</v>
      </c>
      <c r="J6426" s="11" t="s">
        <v>243</v>
      </c>
      <c r="K6426" s="11" t="str">
        <f>IFERROR(INDEX('EDC Component Dictionary'!$C$5:$C$37,MATCH('Rates Database'!J6426,'EDC Component Dictionary'!$B$5:$B$37,0)), "Energy Supply")</f>
        <v>Energy Supply</v>
      </c>
      <c r="L6426" s="12">
        <v>0.11133999999999999</v>
      </c>
      <c r="M6426" s="12"/>
    </row>
    <row r="6427" spans="1:13" x14ac:dyDescent="0.3">
      <c r="A6427" s="18">
        <v>6425</v>
      </c>
      <c r="B6427" s="18">
        <f t="shared" si="200"/>
        <v>2019</v>
      </c>
      <c r="C6427" s="17">
        <v>43466</v>
      </c>
      <c r="D6427" s="18" t="s">
        <v>130</v>
      </c>
      <c r="E6427" s="18" t="s">
        <v>164</v>
      </c>
      <c r="F6427" s="18" t="str">
        <f t="shared" si="201"/>
        <v>National Grid-Bellingham Muni Agg Rate-43466</v>
      </c>
      <c r="G6427" s="11" t="s">
        <v>131</v>
      </c>
      <c r="H6427" s="11" t="s">
        <v>54</v>
      </c>
      <c r="I6427" s="11" t="s">
        <v>99</v>
      </c>
      <c r="J6427" s="11" t="s">
        <v>244</v>
      </c>
      <c r="K6427" s="11" t="str">
        <f>IFERROR(INDEX('EDC Component Dictionary'!$C$5:$C$37,MATCH('Rates Database'!J6427,'EDC Component Dictionary'!$B$5:$B$37,0)), "Energy Supply")</f>
        <v>Energy Supply</v>
      </c>
      <c r="L6427" s="12">
        <v>0.11241</v>
      </c>
      <c r="M6427" s="12"/>
    </row>
    <row r="6428" spans="1:13" x14ac:dyDescent="0.3">
      <c r="A6428" s="18">
        <v>6426</v>
      </c>
      <c r="B6428" s="18">
        <f t="shared" si="200"/>
        <v>2019</v>
      </c>
      <c r="C6428" s="17">
        <v>43466</v>
      </c>
      <c r="D6428" s="18" t="s">
        <v>130</v>
      </c>
      <c r="E6428" s="18" t="s">
        <v>164</v>
      </c>
      <c r="F6428" s="18" t="str">
        <f t="shared" si="201"/>
        <v>National Grid-Great Barrington Muni Agg Rate-43466</v>
      </c>
      <c r="G6428" s="11" t="s">
        <v>131</v>
      </c>
      <c r="H6428" s="11" t="s">
        <v>54</v>
      </c>
      <c r="I6428" s="11" t="s">
        <v>99</v>
      </c>
      <c r="J6428" s="11" t="s">
        <v>245</v>
      </c>
      <c r="K6428" s="11" t="str">
        <f>IFERROR(INDEX('EDC Component Dictionary'!$C$5:$C$37,MATCH('Rates Database'!J6428,'EDC Component Dictionary'!$B$5:$B$37,0)), "Energy Supply")</f>
        <v>Energy Supply</v>
      </c>
      <c r="L6428" s="12">
        <v>0.11259</v>
      </c>
      <c r="M6428" s="12"/>
    </row>
    <row r="6429" spans="1:13" x14ac:dyDescent="0.3">
      <c r="A6429" s="18">
        <v>6427</v>
      </c>
      <c r="B6429" s="18">
        <f t="shared" si="200"/>
        <v>2019</v>
      </c>
      <c r="C6429" s="17">
        <v>43466</v>
      </c>
      <c r="D6429" s="18" t="s">
        <v>130</v>
      </c>
      <c r="E6429" s="18" t="s">
        <v>163</v>
      </c>
      <c r="F6429" s="18" t="str">
        <f t="shared" si="201"/>
        <v>Eversource_EMA-Holliston Muni Agg Rate-43466</v>
      </c>
      <c r="G6429" s="11" t="s">
        <v>131</v>
      </c>
      <c r="H6429" s="11" t="s">
        <v>54</v>
      </c>
      <c r="I6429" s="11" t="s">
        <v>99</v>
      </c>
      <c r="J6429" s="11" t="s">
        <v>246</v>
      </c>
      <c r="K6429" s="11" t="str">
        <f>IFERROR(INDEX('EDC Component Dictionary'!$C$5:$C$37,MATCH('Rates Database'!J6429,'EDC Component Dictionary'!$B$5:$B$37,0)), "Energy Supply")</f>
        <v>Energy Supply</v>
      </c>
      <c r="L6429" s="12">
        <v>0.11273</v>
      </c>
      <c r="M6429" s="12"/>
    </row>
    <row r="6430" spans="1:13" x14ac:dyDescent="0.3">
      <c r="A6430" s="18">
        <v>6428</v>
      </c>
      <c r="B6430" s="18">
        <f t="shared" si="200"/>
        <v>2019</v>
      </c>
      <c r="C6430" s="17">
        <v>43466</v>
      </c>
      <c r="D6430" s="18" t="s">
        <v>130</v>
      </c>
      <c r="E6430" s="18" t="s">
        <v>164</v>
      </c>
      <c r="F6430" s="18" t="str">
        <f t="shared" si="201"/>
        <v>National Grid-West Bridgewater Muni Agg Rate-43466</v>
      </c>
      <c r="G6430" s="11" t="s">
        <v>131</v>
      </c>
      <c r="H6430" s="11" t="s">
        <v>54</v>
      </c>
      <c r="I6430" s="11" t="s">
        <v>99</v>
      </c>
      <c r="J6430" s="11" t="s">
        <v>247</v>
      </c>
      <c r="K6430" s="11" t="str">
        <f>IFERROR(INDEX('EDC Component Dictionary'!$C$5:$C$37,MATCH('Rates Database'!J6430,'EDC Component Dictionary'!$B$5:$B$37,0)), "Energy Supply")</f>
        <v>Energy Supply</v>
      </c>
      <c r="L6430" s="12">
        <v>0.11326</v>
      </c>
      <c r="M6430" s="12"/>
    </row>
    <row r="6431" spans="1:13" x14ac:dyDescent="0.3">
      <c r="A6431" s="18">
        <v>6429</v>
      </c>
      <c r="B6431" s="18">
        <f t="shared" si="200"/>
        <v>2019</v>
      </c>
      <c r="C6431" s="17">
        <v>43466</v>
      </c>
      <c r="D6431" s="18" t="s">
        <v>130</v>
      </c>
      <c r="E6431" s="18" t="s">
        <v>164</v>
      </c>
      <c r="F6431" s="18" t="str">
        <f t="shared" si="201"/>
        <v>National Grid-Egremont Muni Agg Rate-43466</v>
      </c>
      <c r="G6431" s="11" t="s">
        <v>131</v>
      </c>
      <c r="H6431" s="11" t="s">
        <v>54</v>
      </c>
      <c r="I6431" s="11" t="s">
        <v>99</v>
      </c>
      <c r="J6431" s="11" t="s">
        <v>248</v>
      </c>
      <c r="K6431" s="11" t="str">
        <f>IFERROR(INDEX('EDC Component Dictionary'!$C$5:$C$37,MATCH('Rates Database'!J6431,'EDC Component Dictionary'!$B$5:$B$37,0)), "Energy Supply")</f>
        <v>Energy Supply</v>
      </c>
      <c r="L6431" s="12">
        <v>0.11354</v>
      </c>
      <c r="M6431" s="12"/>
    </row>
    <row r="6432" spans="1:13" x14ac:dyDescent="0.3">
      <c r="A6432" s="18">
        <v>6430</v>
      </c>
      <c r="B6432" s="18">
        <f t="shared" si="200"/>
        <v>2019</v>
      </c>
      <c r="C6432" s="17">
        <v>43466</v>
      </c>
      <c r="D6432" s="18" t="s">
        <v>130</v>
      </c>
      <c r="E6432" s="18" t="s">
        <v>164</v>
      </c>
      <c r="F6432" s="18" t="str">
        <f t="shared" si="201"/>
        <v>National Grid-Williamsburg Muni Agg Rate-43466</v>
      </c>
      <c r="G6432" s="11" t="s">
        <v>131</v>
      </c>
      <c r="H6432" s="11" t="s">
        <v>54</v>
      </c>
      <c r="I6432" s="11" t="s">
        <v>99</v>
      </c>
      <c r="J6432" s="11" t="s">
        <v>249</v>
      </c>
      <c r="K6432" s="11" t="str">
        <f>IFERROR(INDEX('EDC Component Dictionary'!$C$5:$C$37,MATCH('Rates Database'!J6432,'EDC Component Dictionary'!$B$5:$B$37,0)), "Energy Supply")</f>
        <v>Energy Supply</v>
      </c>
      <c r="L6432" s="12">
        <v>0.11376</v>
      </c>
      <c r="M6432" s="12"/>
    </row>
    <row r="6433" spans="1:13" x14ac:dyDescent="0.3">
      <c r="A6433" s="18">
        <v>6431</v>
      </c>
      <c r="B6433" s="18">
        <f t="shared" si="200"/>
        <v>2019</v>
      </c>
      <c r="C6433" s="17">
        <v>43466</v>
      </c>
      <c r="D6433" s="18" t="s">
        <v>130</v>
      </c>
      <c r="E6433" s="18" t="s">
        <v>164</v>
      </c>
      <c r="F6433" s="18" t="str">
        <f t="shared" si="201"/>
        <v>National Grid-Hamilton Muni Agg Rate-43466</v>
      </c>
      <c r="G6433" s="11" t="s">
        <v>131</v>
      </c>
      <c r="H6433" s="11" t="s">
        <v>54</v>
      </c>
      <c r="I6433" s="11" t="s">
        <v>99</v>
      </c>
      <c r="J6433" s="11" t="s">
        <v>250</v>
      </c>
      <c r="K6433" s="11" t="str">
        <f>IFERROR(INDEX('EDC Component Dictionary'!$C$5:$C$37,MATCH('Rates Database'!J6433,'EDC Component Dictionary'!$B$5:$B$37,0)), "Energy Supply")</f>
        <v>Energy Supply</v>
      </c>
      <c r="L6433" s="12">
        <v>0.11411</v>
      </c>
      <c r="M6433" s="12"/>
    </row>
    <row r="6434" spans="1:13" x14ac:dyDescent="0.3">
      <c r="A6434" s="18">
        <v>6432</v>
      </c>
      <c r="B6434" s="18">
        <f t="shared" si="200"/>
        <v>2019</v>
      </c>
      <c r="C6434" s="17">
        <v>43466</v>
      </c>
      <c r="D6434" s="18" t="s">
        <v>130</v>
      </c>
      <c r="E6434" s="18" t="s">
        <v>164</v>
      </c>
      <c r="F6434" s="18" t="str">
        <f t="shared" si="201"/>
        <v>National Grid-Millville Muni Agg Rate-43466</v>
      </c>
      <c r="G6434" s="11" t="s">
        <v>131</v>
      </c>
      <c r="H6434" s="11" t="s">
        <v>54</v>
      </c>
      <c r="I6434" s="11" t="s">
        <v>99</v>
      </c>
      <c r="J6434" s="11" t="s">
        <v>251</v>
      </c>
      <c r="K6434" s="11" t="str">
        <f>IFERROR(INDEX('EDC Component Dictionary'!$C$5:$C$37,MATCH('Rates Database'!J6434,'EDC Component Dictionary'!$B$5:$B$37,0)), "Energy Supply")</f>
        <v>Energy Supply</v>
      </c>
      <c r="L6434" s="12">
        <v>0.11416999999999999</v>
      </c>
      <c r="M6434" s="12"/>
    </row>
    <row r="6435" spans="1:13" x14ac:dyDescent="0.3">
      <c r="A6435" s="18">
        <v>6433</v>
      </c>
      <c r="B6435" s="18">
        <f t="shared" si="200"/>
        <v>2019</v>
      </c>
      <c r="C6435" s="17">
        <v>43466</v>
      </c>
      <c r="D6435" s="18" t="s">
        <v>130</v>
      </c>
      <c r="E6435" s="18" t="s">
        <v>163</v>
      </c>
      <c r="F6435" s="18" t="str">
        <f t="shared" si="201"/>
        <v>Eversource_EMA-Natick Muni Agg Rate-43466</v>
      </c>
      <c r="G6435" s="11" t="s">
        <v>131</v>
      </c>
      <c r="H6435" s="11" t="s">
        <v>54</v>
      </c>
      <c r="I6435" s="11" t="s">
        <v>99</v>
      </c>
      <c r="J6435" s="11" t="s">
        <v>252</v>
      </c>
      <c r="K6435" s="11" t="str">
        <f>IFERROR(INDEX('EDC Component Dictionary'!$C$5:$C$37,MATCH('Rates Database'!J6435,'EDC Component Dictionary'!$B$5:$B$37,0)), "Energy Supply")</f>
        <v>Energy Supply</v>
      </c>
      <c r="L6435" s="12">
        <v>0.11427</v>
      </c>
      <c r="M6435" s="12"/>
    </row>
    <row r="6436" spans="1:13" x14ac:dyDescent="0.3">
      <c r="A6436" s="18">
        <v>6434</v>
      </c>
      <c r="B6436" s="18">
        <f t="shared" si="200"/>
        <v>2019</v>
      </c>
      <c r="C6436" s="17">
        <v>43466</v>
      </c>
      <c r="D6436" s="18" t="s">
        <v>130</v>
      </c>
      <c r="E6436" s="18" t="s">
        <v>95</v>
      </c>
      <c r="F6436" s="18" t="str">
        <f t="shared" si="201"/>
        <v>Eversource_WMA-Sandisfield Muni Agg Rate-43466</v>
      </c>
      <c r="G6436" s="11" t="s">
        <v>131</v>
      </c>
      <c r="H6436" s="11" t="s">
        <v>54</v>
      </c>
      <c r="I6436" s="11" t="s">
        <v>99</v>
      </c>
      <c r="J6436" s="11" t="s">
        <v>253</v>
      </c>
      <c r="K6436" s="11" t="str">
        <f>IFERROR(INDEX('EDC Component Dictionary'!$C$5:$C$37,MATCH('Rates Database'!J6436,'EDC Component Dictionary'!$B$5:$B$37,0)), "Energy Supply")</f>
        <v>Energy Supply</v>
      </c>
      <c r="L6436" s="12">
        <v>0.11533</v>
      </c>
      <c r="M6436" s="12"/>
    </row>
    <row r="6437" spans="1:13" x14ac:dyDescent="0.3">
      <c r="A6437" s="18">
        <v>6435</v>
      </c>
      <c r="B6437" s="18">
        <f t="shared" si="200"/>
        <v>2019</v>
      </c>
      <c r="C6437" s="17">
        <v>43466</v>
      </c>
      <c r="D6437" s="18" t="s">
        <v>130</v>
      </c>
      <c r="E6437" s="18" t="s">
        <v>163</v>
      </c>
      <c r="F6437" s="18" t="str">
        <f t="shared" si="201"/>
        <v>Eversource_EMA-Lexington Muni Agg Rate-43466</v>
      </c>
      <c r="G6437" s="11" t="s">
        <v>131</v>
      </c>
      <c r="H6437" s="11" t="s">
        <v>54</v>
      </c>
      <c r="I6437" s="11" t="s">
        <v>99</v>
      </c>
      <c r="J6437" s="11" t="s">
        <v>254</v>
      </c>
      <c r="K6437" s="11" t="str">
        <f>IFERROR(INDEX('EDC Component Dictionary'!$C$5:$C$37,MATCH('Rates Database'!J6437,'EDC Component Dictionary'!$B$5:$B$37,0)), "Energy Supply")</f>
        <v>Energy Supply</v>
      </c>
      <c r="L6437" s="12">
        <v>0.11625000000000001</v>
      </c>
      <c r="M6437" s="12"/>
    </row>
    <row r="6438" spans="1:13" x14ac:dyDescent="0.3">
      <c r="A6438" s="18">
        <v>6436</v>
      </c>
      <c r="B6438" s="18">
        <f t="shared" si="200"/>
        <v>2019</v>
      </c>
      <c r="C6438" s="17">
        <v>43466</v>
      </c>
      <c r="D6438" s="18" t="s">
        <v>130</v>
      </c>
      <c r="E6438" s="18" t="s">
        <v>95</v>
      </c>
      <c r="F6438" s="18" t="str">
        <f t="shared" si="201"/>
        <v>Eversource_WMA-Lanesborough Muni Agg Rate-43466</v>
      </c>
      <c r="G6438" s="11" t="s">
        <v>131</v>
      </c>
      <c r="H6438" s="11" t="s">
        <v>54</v>
      </c>
      <c r="I6438" s="11" t="s">
        <v>99</v>
      </c>
      <c r="J6438" s="11" t="s">
        <v>255</v>
      </c>
      <c r="K6438" s="11" t="str">
        <f>IFERROR(INDEX('EDC Component Dictionary'!$C$5:$C$37,MATCH('Rates Database'!J6438,'EDC Component Dictionary'!$B$5:$B$37,0)), "Energy Supply")</f>
        <v>Energy Supply</v>
      </c>
      <c r="L6438" s="12">
        <v>0.11674</v>
      </c>
      <c r="M6438" s="12"/>
    </row>
    <row r="6439" spans="1:13" x14ac:dyDescent="0.3">
      <c r="A6439" s="18">
        <v>6437</v>
      </c>
      <c r="B6439" s="18">
        <f t="shared" si="200"/>
        <v>2019</v>
      </c>
      <c r="C6439" s="17">
        <v>43466</v>
      </c>
      <c r="D6439" s="18" t="s">
        <v>130</v>
      </c>
      <c r="E6439" s="18" t="s">
        <v>164</v>
      </c>
      <c r="F6439" s="18" t="str">
        <f t="shared" si="201"/>
        <v>National Grid-Foxborough Muni Agg Rate-43466</v>
      </c>
      <c r="G6439" s="11" t="s">
        <v>131</v>
      </c>
      <c r="H6439" s="11" t="s">
        <v>54</v>
      </c>
      <c r="I6439" s="11" t="s">
        <v>99</v>
      </c>
      <c r="J6439" s="11" t="s">
        <v>256</v>
      </c>
      <c r="K6439" s="11" t="str">
        <f>IFERROR(INDEX('EDC Component Dictionary'!$C$5:$C$37,MATCH('Rates Database'!J6439,'EDC Component Dictionary'!$B$5:$B$37,0)), "Energy Supply")</f>
        <v>Energy Supply</v>
      </c>
      <c r="L6439" s="12">
        <v>0.1179</v>
      </c>
      <c r="M6439" s="12"/>
    </row>
    <row r="6440" spans="1:13" x14ac:dyDescent="0.3">
      <c r="A6440" s="18">
        <v>6438</v>
      </c>
      <c r="B6440" s="18">
        <f t="shared" si="200"/>
        <v>2019</v>
      </c>
      <c r="C6440" s="17">
        <v>43466</v>
      </c>
      <c r="D6440" s="18" t="s">
        <v>130</v>
      </c>
      <c r="E6440" s="18" t="s">
        <v>164</v>
      </c>
      <c r="F6440" s="18" t="str">
        <f t="shared" si="201"/>
        <v>National Grid-Heath Muni Agg Rate-43466</v>
      </c>
      <c r="G6440" s="11" t="s">
        <v>131</v>
      </c>
      <c r="H6440" s="11" t="s">
        <v>54</v>
      </c>
      <c r="I6440" s="11" t="s">
        <v>99</v>
      </c>
      <c r="J6440" s="11" t="s">
        <v>257</v>
      </c>
      <c r="K6440" s="11" t="str">
        <f>IFERROR(INDEX('EDC Component Dictionary'!$C$5:$C$37,MATCH('Rates Database'!J6440,'EDC Component Dictionary'!$B$5:$B$37,0)), "Energy Supply")</f>
        <v>Energy Supply</v>
      </c>
      <c r="L6440" s="12">
        <v>0.11924</v>
      </c>
      <c r="M6440" s="12"/>
    </row>
    <row r="6441" spans="1:13" x14ac:dyDescent="0.3">
      <c r="A6441" s="18">
        <v>6439</v>
      </c>
      <c r="B6441" s="18">
        <f t="shared" si="200"/>
        <v>2019</v>
      </c>
      <c r="C6441" s="17">
        <v>43466</v>
      </c>
      <c r="D6441" s="18" t="s">
        <v>130</v>
      </c>
      <c r="E6441" s="18" t="s">
        <v>164</v>
      </c>
      <c r="F6441" s="18" t="str">
        <f t="shared" si="201"/>
        <v>National Grid-Auburn Muni Agg Rate-43466</v>
      </c>
      <c r="G6441" s="11" t="s">
        <v>131</v>
      </c>
      <c r="H6441" s="11" t="s">
        <v>54</v>
      </c>
      <c r="I6441" s="11" t="s">
        <v>99</v>
      </c>
      <c r="J6441" s="11" t="s">
        <v>258</v>
      </c>
      <c r="K6441" s="11" t="str">
        <f>IFERROR(INDEX('EDC Component Dictionary'!$C$5:$C$37,MATCH('Rates Database'!J6441,'EDC Component Dictionary'!$B$5:$B$37,0)), "Energy Supply")</f>
        <v>Energy Supply</v>
      </c>
      <c r="L6441" s="12">
        <v>0.12164999999999999</v>
      </c>
      <c r="M6441" s="12"/>
    </row>
    <row r="6442" spans="1:13" x14ac:dyDescent="0.3">
      <c r="A6442" s="18">
        <v>6440</v>
      </c>
      <c r="B6442" s="18">
        <f t="shared" si="200"/>
        <v>2019</v>
      </c>
      <c r="C6442" s="17">
        <v>43466</v>
      </c>
      <c r="D6442" s="18" t="s">
        <v>130</v>
      </c>
      <c r="E6442" s="18" t="s">
        <v>164</v>
      </c>
      <c r="F6442" s="18" t="str">
        <f t="shared" si="201"/>
        <v>National Grid-North Andover Muni Agg Rate-43466</v>
      </c>
      <c r="G6442" s="11" t="s">
        <v>131</v>
      </c>
      <c r="H6442" s="11" t="s">
        <v>54</v>
      </c>
      <c r="I6442" s="11" t="s">
        <v>99</v>
      </c>
      <c r="J6442" s="11" t="s">
        <v>259</v>
      </c>
      <c r="K6442" s="11" t="str">
        <f>IFERROR(INDEX('EDC Component Dictionary'!$C$5:$C$37,MATCH('Rates Database'!J6442,'EDC Component Dictionary'!$B$5:$B$37,0)), "Energy Supply")</f>
        <v>Energy Supply</v>
      </c>
      <c r="L6442" s="12">
        <v>0.12684999999999999</v>
      </c>
      <c r="M6442" s="12"/>
    </row>
    <row r="6443" spans="1:13" x14ac:dyDescent="0.3">
      <c r="A6443" s="18">
        <v>6441</v>
      </c>
      <c r="B6443" s="18">
        <f t="shared" si="200"/>
        <v>2019</v>
      </c>
      <c r="C6443" s="17">
        <v>43466</v>
      </c>
      <c r="D6443" s="18" t="s">
        <v>130</v>
      </c>
      <c r="E6443" s="18" t="s">
        <v>164</v>
      </c>
      <c r="F6443" s="18" t="str">
        <f t="shared" si="201"/>
        <v>National Grid-Lancaster Muni Agg Rate-43466</v>
      </c>
      <c r="G6443" s="11" t="s">
        <v>131</v>
      </c>
      <c r="H6443" s="11" t="s">
        <v>54</v>
      </c>
      <c r="I6443" s="11" t="s">
        <v>99</v>
      </c>
      <c r="J6443" s="11" t="s">
        <v>260</v>
      </c>
      <c r="K6443" s="11" t="str">
        <f>IFERROR(INDEX('EDC Component Dictionary'!$C$5:$C$37,MATCH('Rates Database'!J6443,'EDC Component Dictionary'!$B$5:$B$37,0)), "Energy Supply")</f>
        <v>Energy Supply</v>
      </c>
      <c r="L6443" s="12">
        <v>0.13128999999999999</v>
      </c>
      <c r="M6443" s="12"/>
    </row>
    <row r="6444" spans="1:13" x14ac:dyDescent="0.3">
      <c r="A6444" s="18">
        <v>6442</v>
      </c>
      <c r="B6444" s="18">
        <f t="shared" si="200"/>
        <v>2019</v>
      </c>
      <c r="C6444" s="17">
        <v>43466</v>
      </c>
      <c r="D6444" s="18" t="s">
        <v>130</v>
      </c>
      <c r="E6444" s="18" t="s">
        <v>164</v>
      </c>
      <c r="F6444" s="18" t="str">
        <f t="shared" si="201"/>
        <v>National Grid-Tyngsborough Muni Agg Rate-43466</v>
      </c>
      <c r="G6444" s="11" t="s">
        <v>131</v>
      </c>
      <c r="H6444" s="11" t="s">
        <v>54</v>
      </c>
      <c r="I6444" s="11" t="s">
        <v>99</v>
      </c>
      <c r="J6444" s="11" t="s">
        <v>261</v>
      </c>
      <c r="K6444" s="11" t="str">
        <f>IFERROR(INDEX('EDC Component Dictionary'!$C$5:$C$37,MATCH('Rates Database'!J6444,'EDC Component Dictionary'!$B$5:$B$37,0)), "Energy Supply")</f>
        <v>Energy Supply</v>
      </c>
      <c r="L6444" s="12">
        <v>0.1313</v>
      </c>
      <c r="M6444" s="12"/>
    </row>
    <row r="6445" spans="1:13" x14ac:dyDescent="0.3">
      <c r="A6445" s="18">
        <v>6443</v>
      </c>
      <c r="B6445" s="18">
        <f t="shared" si="200"/>
        <v>2019</v>
      </c>
      <c r="C6445" s="17">
        <v>43466</v>
      </c>
      <c r="D6445" s="18" t="s">
        <v>130</v>
      </c>
      <c r="E6445" s="18" t="s">
        <v>164</v>
      </c>
      <c r="F6445" s="18" t="str">
        <f t="shared" si="201"/>
        <v>National Grid-Lowell Muni Agg Rate-43466</v>
      </c>
      <c r="G6445" s="11" t="s">
        <v>131</v>
      </c>
      <c r="H6445" s="11" t="s">
        <v>54</v>
      </c>
      <c r="I6445" s="11" t="s">
        <v>99</v>
      </c>
      <c r="J6445" s="11" t="s">
        <v>262</v>
      </c>
      <c r="K6445" s="11" t="str">
        <f>IFERROR(INDEX('EDC Component Dictionary'!$C$5:$C$37,MATCH('Rates Database'!J6445,'EDC Component Dictionary'!$B$5:$B$37,0)), "Energy Supply")</f>
        <v>Energy Supply</v>
      </c>
      <c r="L6445" s="12">
        <v>0.13650000000000001</v>
      </c>
      <c r="M6445" s="12"/>
    </row>
    <row r="6446" spans="1:13" x14ac:dyDescent="0.3">
      <c r="A6446" s="18">
        <v>6444</v>
      </c>
      <c r="B6446" s="18">
        <f t="shared" si="200"/>
        <v>2019</v>
      </c>
      <c r="C6446" s="17">
        <v>43466</v>
      </c>
      <c r="D6446" s="18" t="s">
        <v>130</v>
      </c>
      <c r="E6446" s="18" t="s">
        <v>164</v>
      </c>
      <c r="F6446" s="18" t="str">
        <f t="shared" si="201"/>
        <v>National Grid-Marlborough Muni Agg Rate-43466</v>
      </c>
      <c r="G6446" s="11" t="s">
        <v>131</v>
      </c>
      <c r="H6446" s="11" t="s">
        <v>54</v>
      </c>
      <c r="I6446" s="11" t="s">
        <v>99</v>
      </c>
      <c r="J6446" s="11" t="s">
        <v>263</v>
      </c>
      <c r="K6446" s="11" t="str">
        <f>IFERROR(INDEX('EDC Component Dictionary'!$C$5:$C$37,MATCH('Rates Database'!J6446,'EDC Component Dictionary'!$B$5:$B$37,0)), "Energy Supply")</f>
        <v>Energy Supply</v>
      </c>
      <c r="L6446" s="12">
        <v>0.13650000000000001</v>
      </c>
      <c r="M6446" s="12"/>
    </row>
    <row r="6447" spans="1:13" x14ac:dyDescent="0.3">
      <c r="A6447" s="18">
        <v>6445</v>
      </c>
      <c r="B6447" s="18">
        <f t="shared" si="200"/>
        <v>2019</v>
      </c>
      <c r="C6447" s="17">
        <v>43466</v>
      </c>
      <c r="D6447" s="18" t="s">
        <v>130</v>
      </c>
      <c r="E6447" s="18" t="s">
        <v>163</v>
      </c>
      <c r="F6447" s="18" t="str">
        <f t="shared" si="201"/>
        <v>Eversource_EMA-Cape Light Compact JPE Muni Agg Rate-43466</v>
      </c>
      <c r="G6447" s="11" t="s">
        <v>131</v>
      </c>
      <c r="H6447" s="11" t="s">
        <v>54</v>
      </c>
      <c r="I6447" s="11" t="s">
        <v>99</v>
      </c>
      <c r="J6447" s="11" t="s">
        <v>264</v>
      </c>
      <c r="K6447" s="11" t="str">
        <f>IFERROR(INDEX('EDC Component Dictionary'!$C$5:$C$37,MATCH('Rates Database'!J6447,'EDC Component Dictionary'!$B$5:$B$37,0)), "Energy Supply")</f>
        <v>Energy Supply</v>
      </c>
      <c r="L6447" s="12">
        <v>0.13699</v>
      </c>
      <c r="M6447" s="12"/>
    </row>
    <row r="6448" spans="1:13" x14ac:dyDescent="0.3">
      <c r="A6448" s="18">
        <v>6446</v>
      </c>
      <c r="B6448" s="18">
        <f t="shared" si="200"/>
        <v>2019</v>
      </c>
      <c r="C6448" s="17">
        <v>43497</v>
      </c>
      <c r="D6448" s="18" t="s">
        <v>130</v>
      </c>
      <c r="E6448" s="18" t="s">
        <v>164</v>
      </c>
      <c r="F6448" s="18" t="str">
        <f t="shared" si="201"/>
        <v>National Grid-Nantucket Muni Agg Rate-43497</v>
      </c>
      <c r="G6448" s="11" t="s">
        <v>131</v>
      </c>
      <c r="H6448" s="11" t="s">
        <v>54</v>
      </c>
      <c r="I6448" s="11" t="s">
        <v>99</v>
      </c>
      <c r="J6448" s="11" t="s">
        <v>171</v>
      </c>
      <c r="K6448" s="11" t="str">
        <f>IFERROR(INDEX('EDC Component Dictionary'!$C$5:$C$37,MATCH('Rates Database'!J6448,'EDC Component Dictionary'!$B$5:$B$37,0)), "Energy Supply")</f>
        <v>Energy Supply</v>
      </c>
      <c r="L6448" s="12">
        <v>9.0529999999999999E-2</v>
      </c>
      <c r="M6448" s="12"/>
    </row>
    <row r="6449" spans="1:13" x14ac:dyDescent="0.3">
      <c r="A6449" s="18">
        <v>6447</v>
      </c>
      <c r="B6449" s="18">
        <f t="shared" si="200"/>
        <v>2019</v>
      </c>
      <c r="C6449" s="17">
        <v>43497</v>
      </c>
      <c r="D6449" s="18" t="s">
        <v>130</v>
      </c>
      <c r="E6449" s="18" t="s">
        <v>164</v>
      </c>
      <c r="F6449" s="18" t="str">
        <f t="shared" si="201"/>
        <v>National Grid-Westborough Muni Agg Rate-43497</v>
      </c>
      <c r="G6449" s="11" t="s">
        <v>131</v>
      </c>
      <c r="H6449" s="11" t="s">
        <v>54</v>
      </c>
      <c r="I6449" s="11" t="s">
        <v>99</v>
      </c>
      <c r="J6449" s="11" t="s">
        <v>172</v>
      </c>
      <c r="K6449" s="11" t="str">
        <f>IFERROR(INDEX('EDC Component Dictionary'!$C$5:$C$37,MATCH('Rates Database'!J6449,'EDC Component Dictionary'!$B$5:$B$37,0)), "Energy Supply")</f>
        <v>Energy Supply</v>
      </c>
      <c r="L6449" s="12">
        <v>9.3850000000000003E-2</v>
      </c>
      <c r="M6449" s="12"/>
    </row>
    <row r="6450" spans="1:13" x14ac:dyDescent="0.3">
      <c r="A6450" s="18">
        <v>6448</v>
      </c>
      <c r="B6450" s="18">
        <f t="shared" si="200"/>
        <v>2019</v>
      </c>
      <c r="C6450" s="17">
        <v>43497</v>
      </c>
      <c r="D6450" s="18" t="s">
        <v>130</v>
      </c>
      <c r="E6450" s="18" t="s">
        <v>164</v>
      </c>
      <c r="F6450" s="18" t="str">
        <f t="shared" si="201"/>
        <v>National Grid-Chelmsford Muni Agg Rate-43497</v>
      </c>
      <c r="G6450" s="11" t="s">
        <v>131</v>
      </c>
      <c r="H6450" s="11" t="s">
        <v>54</v>
      </c>
      <c r="I6450" s="11" t="s">
        <v>99</v>
      </c>
      <c r="J6450" s="11" t="s">
        <v>173</v>
      </c>
      <c r="K6450" s="11" t="str">
        <f>IFERROR(INDEX('EDC Component Dictionary'!$C$5:$C$37,MATCH('Rates Database'!J6450,'EDC Component Dictionary'!$B$5:$B$37,0)), "Energy Supply")</f>
        <v>Energy Supply</v>
      </c>
      <c r="L6450" s="12">
        <v>9.4089999999999993E-2</v>
      </c>
      <c r="M6450" s="12"/>
    </row>
    <row r="6451" spans="1:13" x14ac:dyDescent="0.3">
      <c r="A6451" s="18">
        <v>6449</v>
      </c>
      <c r="B6451" s="18">
        <f t="shared" si="200"/>
        <v>2019</v>
      </c>
      <c r="C6451" s="17">
        <v>43497</v>
      </c>
      <c r="D6451" s="18" t="s">
        <v>130</v>
      </c>
      <c r="E6451" s="18" t="s">
        <v>164</v>
      </c>
      <c r="F6451" s="18" t="str">
        <f t="shared" si="201"/>
        <v>National Grid-Salem Muni Agg Rate-43497</v>
      </c>
      <c r="G6451" s="11" t="s">
        <v>131</v>
      </c>
      <c r="H6451" s="11" t="s">
        <v>54</v>
      </c>
      <c r="I6451" s="11" t="s">
        <v>99</v>
      </c>
      <c r="J6451" s="11" t="s">
        <v>175</v>
      </c>
      <c r="K6451" s="11" t="str">
        <f>IFERROR(INDEX('EDC Component Dictionary'!$C$5:$C$37,MATCH('Rates Database'!J6451,'EDC Component Dictionary'!$B$5:$B$37,0)), "Energy Supply")</f>
        <v>Energy Supply</v>
      </c>
      <c r="L6451" s="12">
        <v>9.9629999999999996E-2</v>
      </c>
      <c r="M6451" s="12"/>
    </row>
    <row r="6452" spans="1:13" x14ac:dyDescent="0.3">
      <c r="A6452" s="18">
        <v>6450</v>
      </c>
      <c r="B6452" s="18">
        <f t="shared" si="200"/>
        <v>2019</v>
      </c>
      <c r="C6452" s="17">
        <v>43497</v>
      </c>
      <c r="D6452" s="18" t="s">
        <v>130</v>
      </c>
      <c r="E6452" s="18" t="s">
        <v>95</v>
      </c>
      <c r="F6452" s="18" t="str">
        <f t="shared" si="201"/>
        <v>Eversource_WMA-Pittsfield Muni Agg Rate-43497</v>
      </c>
      <c r="G6452" s="11" t="s">
        <v>131</v>
      </c>
      <c r="H6452" s="11" t="s">
        <v>54</v>
      </c>
      <c r="I6452" s="11" t="s">
        <v>99</v>
      </c>
      <c r="J6452" s="11" t="s">
        <v>176</v>
      </c>
      <c r="K6452" s="11" t="str">
        <f>IFERROR(INDEX('EDC Component Dictionary'!$C$5:$C$37,MATCH('Rates Database'!J6452,'EDC Component Dictionary'!$B$5:$B$37,0)), "Energy Supply")</f>
        <v>Energy Supply</v>
      </c>
      <c r="L6452" s="12">
        <v>9.9760000000000001E-2</v>
      </c>
      <c r="M6452" s="12"/>
    </row>
    <row r="6453" spans="1:13" x14ac:dyDescent="0.3">
      <c r="A6453" s="18">
        <v>6451</v>
      </c>
      <c r="B6453" s="18">
        <f t="shared" si="200"/>
        <v>2019</v>
      </c>
      <c r="C6453" s="17">
        <v>43497</v>
      </c>
      <c r="D6453" s="18" t="s">
        <v>130</v>
      </c>
      <c r="E6453" s="18" t="s">
        <v>164</v>
      </c>
      <c r="F6453" s="18" t="str">
        <f t="shared" si="201"/>
        <v>National Grid-West Brookfield Muni Agg Rate-43497</v>
      </c>
      <c r="G6453" s="11" t="s">
        <v>131</v>
      </c>
      <c r="H6453" s="11" t="s">
        <v>54</v>
      </c>
      <c r="I6453" s="11" t="s">
        <v>99</v>
      </c>
      <c r="J6453" s="11" t="s">
        <v>177</v>
      </c>
      <c r="K6453" s="11" t="str">
        <f>IFERROR(INDEX('EDC Component Dictionary'!$C$5:$C$37,MATCH('Rates Database'!J6453,'EDC Component Dictionary'!$B$5:$B$37,0)), "Energy Supply")</f>
        <v>Energy Supply</v>
      </c>
      <c r="L6453" s="12">
        <v>9.9989999999999996E-2</v>
      </c>
      <c r="M6453" s="12"/>
    </row>
    <row r="6454" spans="1:13" x14ac:dyDescent="0.3">
      <c r="A6454" s="18">
        <v>6452</v>
      </c>
      <c r="B6454" s="18">
        <f t="shared" si="200"/>
        <v>2019</v>
      </c>
      <c r="C6454" s="17">
        <v>43497</v>
      </c>
      <c r="D6454" s="18" t="s">
        <v>130</v>
      </c>
      <c r="E6454" s="18" t="s">
        <v>164</v>
      </c>
      <c r="F6454" s="18" t="str">
        <f t="shared" si="201"/>
        <v>National Grid-Swampscott Muni Agg Rate-43497</v>
      </c>
      <c r="G6454" s="11" t="s">
        <v>131</v>
      </c>
      <c r="H6454" s="11" t="s">
        <v>54</v>
      </c>
      <c r="I6454" s="11" t="s">
        <v>99</v>
      </c>
      <c r="J6454" s="11" t="s">
        <v>178</v>
      </c>
      <c r="K6454" s="11" t="str">
        <f>IFERROR(INDEX('EDC Component Dictionary'!$C$5:$C$37,MATCH('Rates Database'!J6454,'EDC Component Dictionary'!$B$5:$B$37,0)), "Energy Supply")</f>
        <v>Energy Supply</v>
      </c>
      <c r="L6454" s="12">
        <v>0.1</v>
      </c>
      <c r="M6454" s="12"/>
    </row>
    <row r="6455" spans="1:13" x14ac:dyDescent="0.3">
      <c r="A6455" s="18">
        <v>6453</v>
      </c>
      <c r="B6455" s="18">
        <f t="shared" si="200"/>
        <v>2019</v>
      </c>
      <c r="C6455" s="17">
        <v>43497</v>
      </c>
      <c r="D6455" s="18" t="s">
        <v>130</v>
      </c>
      <c r="E6455" s="18" t="s">
        <v>164</v>
      </c>
      <c r="F6455" s="18" t="str">
        <f t="shared" si="201"/>
        <v>National Grid-Gardner Muni Agg Rate-43497</v>
      </c>
      <c r="G6455" s="11" t="s">
        <v>131</v>
      </c>
      <c r="H6455" s="11" t="s">
        <v>54</v>
      </c>
      <c r="I6455" s="11" t="s">
        <v>99</v>
      </c>
      <c r="J6455" s="11" t="s">
        <v>179</v>
      </c>
      <c r="K6455" s="11" t="str">
        <f>IFERROR(INDEX('EDC Component Dictionary'!$C$5:$C$37,MATCH('Rates Database'!J6455,'EDC Component Dictionary'!$B$5:$B$37,0)), "Energy Supply")</f>
        <v>Energy Supply</v>
      </c>
      <c r="L6455" s="12">
        <v>0.10249</v>
      </c>
      <c r="M6455" s="12"/>
    </row>
    <row r="6456" spans="1:13" x14ac:dyDescent="0.3">
      <c r="A6456" s="18">
        <v>6454</v>
      </c>
      <c r="B6456" s="18">
        <f t="shared" si="200"/>
        <v>2019</v>
      </c>
      <c r="C6456" s="17">
        <v>43497</v>
      </c>
      <c r="D6456" s="18" t="s">
        <v>130</v>
      </c>
      <c r="E6456" s="18" t="s">
        <v>163</v>
      </c>
      <c r="F6456" s="18" t="str">
        <f t="shared" si="201"/>
        <v>Eversource_EMA-Plymouth Muni Agg Rate-43497</v>
      </c>
      <c r="G6456" s="11" t="s">
        <v>131</v>
      </c>
      <c r="H6456" s="11" t="s">
        <v>54</v>
      </c>
      <c r="I6456" s="11" t="s">
        <v>99</v>
      </c>
      <c r="J6456" s="11" t="s">
        <v>180</v>
      </c>
      <c r="K6456" s="11" t="str">
        <f>IFERROR(INDEX('EDC Component Dictionary'!$C$5:$C$37,MATCH('Rates Database'!J6456,'EDC Component Dictionary'!$B$5:$B$37,0)), "Energy Supply")</f>
        <v>Energy Supply</v>
      </c>
      <c r="L6456" s="12">
        <v>0.10333000000000001</v>
      </c>
      <c r="M6456" s="12"/>
    </row>
    <row r="6457" spans="1:13" x14ac:dyDescent="0.3">
      <c r="A6457" s="18">
        <v>6455</v>
      </c>
      <c r="B6457" s="18">
        <f t="shared" si="200"/>
        <v>2019</v>
      </c>
      <c r="C6457" s="17">
        <v>43497</v>
      </c>
      <c r="D6457" s="18" t="s">
        <v>130</v>
      </c>
      <c r="E6457" s="18" t="s">
        <v>164</v>
      </c>
      <c r="F6457" s="18" t="str">
        <f t="shared" si="201"/>
        <v>National Grid-Winchendon Muni Agg Rate-43497</v>
      </c>
      <c r="G6457" s="11" t="s">
        <v>131</v>
      </c>
      <c r="H6457" s="11" t="s">
        <v>54</v>
      </c>
      <c r="I6457" s="11" t="s">
        <v>99</v>
      </c>
      <c r="J6457" s="11" t="s">
        <v>181</v>
      </c>
      <c r="K6457" s="11" t="str">
        <f>IFERROR(INDEX('EDC Component Dictionary'!$C$5:$C$37,MATCH('Rates Database'!J6457,'EDC Component Dictionary'!$B$5:$B$37,0)), "Energy Supply")</f>
        <v>Energy Supply</v>
      </c>
      <c r="L6457" s="12">
        <v>0.10362</v>
      </c>
      <c r="M6457" s="12"/>
    </row>
    <row r="6458" spans="1:13" x14ac:dyDescent="0.3">
      <c r="A6458" s="18">
        <v>6456</v>
      </c>
      <c r="B6458" s="18">
        <f t="shared" si="200"/>
        <v>2019</v>
      </c>
      <c r="C6458" s="17">
        <v>43497</v>
      </c>
      <c r="D6458" s="18" t="s">
        <v>130</v>
      </c>
      <c r="E6458" s="18" t="s">
        <v>164</v>
      </c>
      <c r="F6458" s="18" t="str">
        <f t="shared" si="201"/>
        <v>National Grid-Orange Muni Agg Rate-43497</v>
      </c>
      <c r="G6458" s="11" t="s">
        <v>131</v>
      </c>
      <c r="H6458" s="11" t="s">
        <v>54</v>
      </c>
      <c r="I6458" s="11" t="s">
        <v>99</v>
      </c>
      <c r="J6458" s="11" t="s">
        <v>182</v>
      </c>
      <c r="K6458" s="11" t="str">
        <f>IFERROR(INDEX('EDC Component Dictionary'!$C$5:$C$37,MATCH('Rates Database'!J6458,'EDC Component Dictionary'!$B$5:$B$37,0)), "Energy Supply")</f>
        <v>Energy Supply</v>
      </c>
      <c r="L6458" s="12">
        <v>0.10372000000000001</v>
      </c>
      <c r="M6458" s="12"/>
    </row>
    <row r="6459" spans="1:13" x14ac:dyDescent="0.3">
      <c r="A6459" s="18">
        <v>6457</v>
      </c>
      <c r="B6459" s="18">
        <f t="shared" si="200"/>
        <v>2019</v>
      </c>
      <c r="C6459" s="17">
        <v>43497</v>
      </c>
      <c r="D6459" s="18" t="s">
        <v>130</v>
      </c>
      <c r="E6459" s="18" t="s">
        <v>164</v>
      </c>
      <c r="F6459" s="18" t="str">
        <f t="shared" si="201"/>
        <v>National Grid-Adams Muni Agg Rate-43497</v>
      </c>
      <c r="G6459" s="11" t="s">
        <v>131</v>
      </c>
      <c r="H6459" s="11" t="s">
        <v>54</v>
      </c>
      <c r="I6459" s="11" t="s">
        <v>99</v>
      </c>
      <c r="J6459" s="11" t="s">
        <v>183</v>
      </c>
      <c r="K6459" s="11" t="str">
        <f>IFERROR(INDEX('EDC Component Dictionary'!$C$5:$C$37,MATCH('Rates Database'!J6459,'EDC Component Dictionary'!$B$5:$B$37,0)), "Energy Supply")</f>
        <v>Energy Supply</v>
      </c>
      <c r="L6459" s="12">
        <v>0.10408000000000001</v>
      </c>
      <c r="M6459" s="12"/>
    </row>
    <row r="6460" spans="1:13" x14ac:dyDescent="0.3">
      <c r="A6460" s="18">
        <v>6458</v>
      </c>
      <c r="B6460" s="18">
        <f t="shared" si="200"/>
        <v>2019</v>
      </c>
      <c r="C6460" s="17">
        <v>43497</v>
      </c>
      <c r="D6460" s="18" t="s">
        <v>130</v>
      </c>
      <c r="E6460" s="18" t="s">
        <v>95</v>
      </c>
      <c r="F6460" s="18" t="str">
        <f t="shared" si="201"/>
        <v>Eversource_WMA-Cheshire Muni Agg Rate-43497</v>
      </c>
      <c r="G6460" s="11" t="s">
        <v>131</v>
      </c>
      <c r="H6460" s="11" t="s">
        <v>54</v>
      </c>
      <c r="I6460" s="11" t="s">
        <v>99</v>
      </c>
      <c r="J6460" s="11" t="s">
        <v>184</v>
      </c>
      <c r="K6460" s="11" t="str">
        <f>IFERROR(INDEX('EDC Component Dictionary'!$C$5:$C$37,MATCH('Rates Database'!J6460,'EDC Component Dictionary'!$B$5:$B$37,0)), "Energy Supply")</f>
        <v>Energy Supply</v>
      </c>
      <c r="L6460" s="12">
        <v>0.10408000000000001</v>
      </c>
      <c r="M6460" s="12"/>
    </row>
    <row r="6461" spans="1:13" x14ac:dyDescent="0.3">
      <c r="A6461" s="18">
        <v>6459</v>
      </c>
      <c r="B6461" s="18">
        <f t="shared" si="200"/>
        <v>2019</v>
      </c>
      <c r="C6461" s="17">
        <v>43497</v>
      </c>
      <c r="D6461" s="18" t="s">
        <v>130</v>
      </c>
      <c r="E6461" s="18" t="s">
        <v>163</v>
      </c>
      <c r="F6461" s="18" t="str">
        <f t="shared" si="201"/>
        <v>Eversource_EMA-Acushnet Muni Agg Rate-43497</v>
      </c>
      <c r="G6461" s="11" t="s">
        <v>131</v>
      </c>
      <c r="H6461" s="11" t="s">
        <v>54</v>
      </c>
      <c r="I6461" s="11" t="s">
        <v>99</v>
      </c>
      <c r="J6461" s="11" t="s">
        <v>185</v>
      </c>
      <c r="K6461" s="11" t="str">
        <f>IFERROR(INDEX('EDC Component Dictionary'!$C$5:$C$37,MATCH('Rates Database'!J6461,'EDC Component Dictionary'!$B$5:$B$37,0)), "Energy Supply")</f>
        <v>Energy Supply</v>
      </c>
      <c r="L6461" s="12">
        <v>0.1043</v>
      </c>
      <c r="M6461" s="12"/>
    </row>
    <row r="6462" spans="1:13" x14ac:dyDescent="0.3">
      <c r="A6462" s="18">
        <v>6460</v>
      </c>
      <c r="B6462" s="18">
        <f t="shared" si="200"/>
        <v>2019</v>
      </c>
      <c r="C6462" s="17">
        <v>43497</v>
      </c>
      <c r="D6462" s="18" t="s">
        <v>130</v>
      </c>
      <c r="E6462" s="18" t="s">
        <v>164</v>
      </c>
      <c r="F6462" s="18" t="str">
        <f t="shared" si="201"/>
        <v>National Grid-Attleboro Muni Agg Rate-43497</v>
      </c>
      <c r="G6462" s="11" t="s">
        <v>131</v>
      </c>
      <c r="H6462" s="11" t="s">
        <v>54</v>
      </c>
      <c r="I6462" s="11" t="s">
        <v>99</v>
      </c>
      <c r="J6462" s="11" t="s">
        <v>186</v>
      </c>
      <c r="K6462" s="11" t="str">
        <f>IFERROR(INDEX('EDC Component Dictionary'!$C$5:$C$37,MATCH('Rates Database'!J6462,'EDC Component Dictionary'!$B$5:$B$37,0)), "Energy Supply")</f>
        <v>Energy Supply</v>
      </c>
      <c r="L6462" s="12">
        <v>0.1043</v>
      </c>
      <c r="M6462" s="12"/>
    </row>
    <row r="6463" spans="1:13" x14ac:dyDescent="0.3">
      <c r="A6463" s="18">
        <v>6461</v>
      </c>
      <c r="B6463" s="18">
        <f t="shared" si="200"/>
        <v>2019</v>
      </c>
      <c r="C6463" s="17">
        <v>43497</v>
      </c>
      <c r="D6463" s="18" t="s">
        <v>130</v>
      </c>
      <c r="E6463" s="18" t="s">
        <v>163</v>
      </c>
      <c r="F6463" s="18" t="str">
        <f t="shared" si="201"/>
        <v>Eversource_EMA-Carver Muni Agg Rate-43497</v>
      </c>
      <c r="G6463" s="11" t="s">
        <v>131</v>
      </c>
      <c r="H6463" s="11" t="s">
        <v>54</v>
      </c>
      <c r="I6463" s="11" t="s">
        <v>99</v>
      </c>
      <c r="J6463" s="11" t="s">
        <v>187</v>
      </c>
      <c r="K6463" s="11" t="str">
        <f>IFERROR(INDEX('EDC Component Dictionary'!$C$5:$C$37,MATCH('Rates Database'!J6463,'EDC Component Dictionary'!$B$5:$B$37,0)), "Energy Supply")</f>
        <v>Energy Supply</v>
      </c>
      <c r="L6463" s="12">
        <v>0.1043</v>
      </c>
      <c r="M6463" s="12"/>
    </row>
    <row r="6464" spans="1:13" x14ac:dyDescent="0.3">
      <c r="A6464" s="18">
        <v>6462</v>
      </c>
      <c r="B6464" s="18">
        <f t="shared" si="200"/>
        <v>2019</v>
      </c>
      <c r="C6464" s="17">
        <v>43497</v>
      </c>
      <c r="D6464" s="18" t="s">
        <v>130</v>
      </c>
      <c r="E6464" s="18" t="s">
        <v>164</v>
      </c>
      <c r="F6464" s="18" t="str">
        <f t="shared" si="201"/>
        <v>National Grid-Charlton Muni Agg Rate-43497</v>
      </c>
      <c r="G6464" s="11" t="s">
        <v>131</v>
      </c>
      <c r="H6464" s="11" t="s">
        <v>54</v>
      </c>
      <c r="I6464" s="11" t="s">
        <v>99</v>
      </c>
      <c r="J6464" s="11" t="s">
        <v>188</v>
      </c>
      <c r="K6464" s="11" t="str">
        <f>IFERROR(INDEX('EDC Component Dictionary'!$C$5:$C$37,MATCH('Rates Database'!J6464,'EDC Component Dictionary'!$B$5:$B$37,0)), "Energy Supply")</f>
        <v>Energy Supply</v>
      </c>
      <c r="L6464" s="12">
        <v>0.1043</v>
      </c>
      <c r="M6464" s="12"/>
    </row>
    <row r="6465" spans="1:13" x14ac:dyDescent="0.3">
      <c r="A6465" s="18">
        <v>6463</v>
      </c>
      <c r="B6465" s="18">
        <f t="shared" si="200"/>
        <v>2019</v>
      </c>
      <c r="C6465" s="17">
        <v>43497</v>
      </c>
      <c r="D6465" s="18" t="s">
        <v>130</v>
      </c>
      <c r="E6465" s="18" t="s">
        <v>163</v>
      </c>
      <c r="F6465" s="18" t="str">
        <f t="shared" si="201"/>
        <v>Eversource_EMA-Dartmouth Muni Agg Rate-43497</v>
      </c>
      <c r="G6465" s="11" t="s">
        <v>131</v>
      </c>
      <c r="H6465" s="11" t="s">
        <v>54</v>
      </c>
      <c r="I6465" s="11" t="s">
        <v>99</v>
      </c>
      <c r="J6465" s="11" t="s">
        <v>189</v>
      </c>
      <c r="K6465" s="11" t="str">
        <f>IFERROR(INDEX('EDC Component Dictionary'!$C$5:$C$37,MATCH('Rates Database'!J6465,'EDC Component Dictionary'!$B$5:$B$37,0)), "Energy Supply")</f>
        <v>Energy Supply</v>
      </c>
      <c r="L6465" s="12">
        <v>0.1043</v>
      </c>
      <c r="M6465" s="12"/>
    </row>
    <row r="6466" spans="1:13" x14ac:dyDescent="0.3">
      <c r="A6466" s="18">
        <v>6464</v>
      </c>
      <c r="B6466" s="18">
        <f t="shared" si="200"/>
        <v>2019</v>
      </c>
      <c r="C6466" s="17">
        <v>43497</v>
      </c>
      <c r="D6466" s="18" t="s">
        <v>130</v>
      </c>
      <c r="E6466" s="18" t="s">
        <v>164</v>
      </c>
      <c r="F6466" s="18" t="str">
        <f t="shared" si="201"/>
        <v>National Grid-Dighton Muni Agg Rate-43497</v>
      </c>
      <c r="G6466" s="11" t="s">
        <v>131</v>
      </c>
      <c r="H6466" s="11" t="s">
        <v>54</v>
      </c>
      <c r="I6466" s="11" t="s">
        <v>99</v>
      </c>
      <c r="J6466" s="11" t="s">
        <v>190</v>
      </c>
      <c r="K6466" s="11" t="str">
        <f>IFERROR(INDEX('EDC Component Dictionary'!$C$5:$C$37,MATCH('Rates Database'!J6466,'EDC Component Dictionary'!$B$5:$B$37,0)), "Energy Supply")</f>
        <v>Energy Supply</v>
      </c>
      <c r="L6466" s="12">
        <v>0.1043</v>
      </c>
      <c r="M6466" s="12"/>
    </row>
    <row r="6467" spans="1:13" x14ac:dyDescent="0.3">
      <c r="A6467" s="18">
        <v>6465</v>
      </c>
      <c r="B6467" s="18">
        <f t="shared" ref="B6467:B6530" si="202">YEAR(C6467)</f>
        <v>2019</v>
      </c>
      <c r="C6467" s="17">
        <v>43497</v>
      </c>
      <c r="D6467" s="18" t="s">
        <v>130</v>
      </c>
      <c r="E6467" s="18" t="s">
        <v>164</v>
      </c>
      <c r="F6467" s="18" t="str">
        <f t="shared" si="201"/>
        <v>National Grid-Douglas Muni Agg Rate-43497</v>
      </c>
      <c r="G6467" s="11" t="s">
        <v>131</v>
      </c>
      <c r="H6467" s="11" t="s">
        <v>54</v>
      </c>
      <c r="I6467" s="11" t="s">
        <v>99</v>
      </c>
      <c r="J6467" s="11" t="s">
        <v>191</v>
      </c>
      <c r="K6467" s="11" t="str">
        <f>IFERROR(INDEX('EDC Component Dictionary'!$C$5:$C$37,MATCH('Rates Database'!J6467,'EDC Component Dictionary'!$B$5:$B$37,0)), "Energy Supply")</f>
        <v>Energy Supply</v>
      </c>
      <c r="L6467" s="12">
        <v>0.1043</v>
      </c>
      <c r="M6467" s="12"/>
    </row>
    <row r="6468" spans="1:13" x14ac:dyDescent="0.3">
      <c r="A6468" s="18">
        <v>6466</v>
      </c>
      <c r="B6468" s="18">
        <f t="shared" si="202"/>
        <v>2019</v>
      </c>
      <c r="C6468" s="17">
        <v>43497</v>
      </c>
      <c r="D6468" s="18" t="s">
        <v>130</v>
      </c>
      <c r="E6468" s="18" t="s">
        <v>164</v>
      </c>
      <c r="F6468" s="18" t="str">
        <f t="shared" ref="F6468:F6531" si="203">_xlfn.CONCAT(E6468,"-",J6468,"-",C6468)</f>
        <v>National Grid-Dracut Muni Agg Rate-43497</v>
      </c>
      <c r="G6468" s="11" t="s">
        <v>131</v>
      </c>
      <c r="H6468" s="11" t="s">
        <v>54</v>
      </c>
      <c r="I6468" s="11" t="s">
        <v>99</v>
      </c>
      <c r="J6468" s="11" t="s">
        <v>192</v>
      </c>
      <c r="K6468" s="11" t="str">
        <f>IFERROR(INDEX('EDC Component Dictionary'!$C$5:$C$37,MATCH('Rates Database'!J6468,'EDC Component Dictionary'!$B$5:$B$37,0)), "Energy Supply")</f>
        <v>Energy Supply</v>
      </c>
      <c r="L6468" s="12">
        <v>0.1043</v>
      </c>
      <c r="M6468" s="12"/>
    </row>
    <row r="6469" spans="1:13" x14ac:dyDescent="0.3">
      <c r="A6469" s="18">
        <v>6467</v>
      </c>
      <c r="B6469" s="18">
        <f t="shared" si="202"/>
        <v>2019</v>
      </c>
      <c r="C6469" s="17">
        <v>43497</v>
      </c>
      <c r="D6469" s="18" t="s">
        <v>130</v>
      </c>
      <c r="E6469" s="18" t="s">
        <v>163</v>
      </c>
      <c r="F6469" s="18" t="str">
        <f t="shared" si="203"/>
        <v>Eversource_EMA-Fairhaven Muni Agg Rate-43497</v>
      </c>
      <c r="G6469" s="11" t="s">
        <v>131</v>
      </c>
      <c r="H6469" s="11" t="s">
        <v>54</v>
      </c>
      <c r="I6469" s="11" t="s">
        <v>99</v>
      </c>
      <c r="J6469" s="11" t="s">
        <v>193</v>
      </c>
      <c r="K6469" s="11" t="str">
        <f>IFERROR(INDEX('EDC Component Dictionary'!$C$5:$C$37,MATCH('Rates Database'!J6469,'EDC Component Dictionary'!$B$5:$B$37,0)), "Energy Supply")</f>
        <v>Energy Supply</v>
      </c>
      <c r="L6469" s="12">
        <v>0.1043</v>
      </c>
      <c r="M6469" s="12"/>
    </row>
    <row r="6470" spans="1:13" x14ac:dyDescent="0.3">
      <c r="A6470" s="18">
        <v>6468</v>
      </c>
      <c r="B6470" s="18">
        <f t="shared" si="202"/>
        <v>2019</v>
      </c>
      <c r="C6470" s="17">
        <v>43497</v>
      </c>
      <c r="D6470" s="18" t="s">
        <v>130</v>
      </c>
      <c r="E6470" s="18" t="s">
        <v>164</v>
      </c>
      <c r="F6470" s="18" t="str">
        <f t="shared" si="203"/>
        <v>National Grid-Fall River Muni Agg Rate-43497</v>
      </c>
      <c r="G6470" s="11" t="s">
        <v>131</v>
      </c>
      <c r="H6470" s="11" t="s">
        <v>54</v>
      </c>
      <c r="I6470" s="11" t="s">
        <v>99</v>
      </c>
      <c r="J6470" s="11" t="s">
        <v>194</v>
      </c>
      <c r="K6470" s="11" t="str">
        <f>IFERROR(INDEX('EDC Component Dictionary'!$C$5:$C$37,MATCH('Rates Database'!J6470,'EDC Component Dictionary'!$B$5:$B$37,0)), "Energy Supply")</f>
        <v>Energy Supply</v>
      </c>
      <c r="L6470" s="12">
        <v>0.1043</v>
      </c>
      <c r="M6470" s="12"/>
    </row>
    <row r="6471" spans="1:13" x14ac:dyDescent="0.3">
      <c r="A6471" s="18">
        <v>6469</v>
      </c>
      <c r="B6471" s="18">
        <f t="shared" si="202"/>
        <v>2019</v>
      </c>
      <c r="C6471" s="17">
        <v>43497</v>
      </c>
      <c r="D6471" s="18" t="s">
        <v>130</v>
      </c>
      <c r="E6471" s="18" t="s">
        <v>163</v>
      </c>
      <c r="F6471" s="18" t="str">
        <f t="shared" si="203"/>
        <v>Eversource_EMA-Freetown Muni Agg Rate-43497</v>
      </c>
      <c r="G6471" s="11" t="s">
        <v>131</v>
      </c>
      <c r="H6471" s="11" t="s">
        <v>54</v>
      </c>
      <c r="I6471" s="11" t="s">
        <v>99</v>
      </c>
      <c r="J6471" s="11" t="s">
        <v>195</v>
      </c>
      <c r="K6471" s="11" t="str">
        <f>IFERROR(INDEX('EDC Component Dictionary'!$C$5:$C$37,MATCH('Rates Database'!J6471,'EDC Component Dictionary'!$B$5:$B$37,0)), "Energy Supply")</f>
        <v>Energy Supply</v>
      </c>
      <c r="L6471" s="12">
        <v>0.1043</v>
      </c>
      <c r="M6471" s="12"/>
    </row>
    <row r="6472" spans="1:13" x14ac:dyDescent="0.3">
      <c r="A6472" s="18">
        <v>6470</v>
      </c>
      <c r="B6472" s="18">
        <f t="shared" si="202"/>
        <v>2019</v>
      </c>
      <c r="C6472" s="17">
        <v>43497</v>
      </c>
      <c r="D6472" s="18" t="s">
        <v>130</v>
      </c>
      <c r="E6472" s="18" t="s">
        <v>163</v>
      </c>
      <c r="F6472" s="18" t="str">
        <f t="shared" si="203"/>
        <v>Eversource_EMA-Marion Muni Agg Rate-43497</v>
      </c>
      <c r="G6472" s="11" t="s">
        <v>131</v>
      </c>
      <c r="H6472" s="11" t="s">
        <v>54</v>
      </c>
      <c r="I6472" s="11" t="s">
        <v>99</v>
      </c>
      <c r="J6472" s="11" t="s">
        <v>196</v>
      </c>
      <c r="K6472" s="11" t="str">
        <f>IFERROR(INDEX('EDC Component Dictionary'!$C$5:$C$37,MATCH('Rates Database'!J6472,'EDC Component Dictionary'!$B$5:$B$37,0)), "Energy Supply")</f>
        <v>Energy Supply</v>
      </c>
      <c r="L6472" s="12">
        <v>0.1043</v>
      </c>
      <c r="M6472" s="12"/>
    </row>
    <row r="6473" spans="1:13" x14ac:dyDescent="0.3">
      <c r="A6473" s="18">
        <v>6471</v>
      </c>
      <c r="B6473" s="18">
        <f t="shared" si="202"/>
        <v>2019</v>
      </c>
      <c r="C6473" s="17">
        <v>43497</v>
      </c>
      <c r="D6473" s="18" t="s">
        <v>130</v>
      </c>
      <c r="E6473" s="18" t="s">
        <v>163</v>
      </c>
      <c r="F6473" s="18" t="str">
        <f t="shared" si="203"/>
        <v>Eversource_EMA-Mattapoisett Muni Agg Rate-43497</v>
      </c>
      <c r="G6473" s="11" t="s">
        <v>131</v>
      </c>
      <c r="H6473" s="11" t="s">
        <v>54</v>
      </c>
      <c r="I6473" s="11" t="s">
        <v>99</v>
      </c>
      <c r="J6473" s="11" t="s">
        <v>197</v>
      </c>
      <c r="K6473" s="11" t="str">
        <f>IFERROR(INDEX('EDC Component Dictionary'!$C$5:$C$37,MATCH('Rates Database'!J6473,'EDC Component Dictionary'!$B$5:$B$37,0)), "Energy Supply")</f>
        <v>Energy Supply</v>
      </c>
      <c r="L6473" s="12">
        <v>0.1043</v>
      </c>
      <c r="M6473" s="12"/>
    </row>
    <row r="6474" spans="1:13" x14ac:dyDescent="0.3">
      <c r="A6474" s="18">
        <v>6472</v>
      </c>
      <c r="B6474" s="18">
        <f t="shared" si="202"/>
        <v>2019</v>
      </c>
      <c r="C6474" s="17">
        <v>43497</v>
      </c>
      <c r="D6474" s="18" t="s">
        <v>130</v>
      </c>
      <c r="E6474" s="18" t="s">
        <v>164</v>
      </c>
      <c r="F6474" s="18" t="str">
        <f t="shared" si="203"/>
        <v>National Grid-Millbury Muni Agg Rate-43497</v>
      </c>
      <c r="G6474" s="11" t="s">
        <v>131</v>
      </c>
      <c r="H6474" s="11" t="s">
        <v>54</v>
      </c>
      <c r="I6474" s="11" t="s">
        <v>99</v>
      </c>
      <c r="J6474" s="11" t="s">
        <v>198</v>
      </c>
      <c r="K6474" s="11" t="str">
        <f>IFERROR(INDEX('EDC Component Dictionary'!$C$5:$C$37,MATCH('Rates Database'!J6474,'EDC Component Dictionary'!$B$5:$B$37,0)), "Energy Supply")</f>
        <v>Energy Supply</v>
      </c>
      <c r="L6474" s="12">
        <v>0.1043</v>
      </c>
      <c r="M6474" s="12"/>
    </row>
    <row r="6475" spans="1:13" x14ac:dyDescent="0.3">
      <c r="A6475" s="18">
        <v>6473</v>
      </c>
      <c r="B6475" s="18">
        <f t="shared" si="202"/>
        <v>2019</v>
      </c>
      <c r="C6475" s="17">
        <v>43497</v>
      </c>
      <c r="D6475" s="18" t="s">
        <v>130</v>
      </c>
      <c r="E6475" s="18" t="s">
        <v>163</v>
      </c>
      <c r="F6475" s="18" t="str">
        <f t="shared" si="203"/>
        <v>Eversource_EMA-New Bedford Muni Agg Rate-43497</v>
      </c>
      <c r="G6475" s="11" t="s">
        <v>131</v>
      </c>
      <c r="H6475" s="11" t="s">
        <v>54</v>
      </c>
      <c r="I6475" s="11" t="s">
        <v>99</v>
      </c>
      <c r="J6475" s="11" t="s">
        <v>199</v>
      </c>
      <c r="K6475" s="11" t="str">
        <f>IFERROR(INDEX('EDC Component Dictionary'!$C$5:$C$37,MATCH('Rates Database'!J6475,'EDC Component Dictionary'!$B$5:$B$37,0)), "Energy Supply")</f>
        <v>Energy Supply</v>
      </c>
      <c r="L6475" s="12">
        <v>0.1043</v>
      </c>
      <c r="M6475" s="12"/>
    </row>
    <row r="6476" spans="1:13" x14ac:dyDescent="0.3">
      <c r="A6476" s="18">
        <v>6474</v>
      </c>
      <c r="B6476" s="18">
        <f t="shared" si="202"/>
        <v>2019</v>
      </c>
      <c r="C6476" s="17">
        <v>43497</v>
      </c>
      <c r="D6476" s="18" t="s">
        <v>130</v>
      </c>
      <c r="E6476" s="18" t="s">
        <v>164</v>
      </c>
      <c r="F6476" s="18" t="str">
        <f t="shared" si="203"/>
        <v>National Grid-Northbridge Muni Agg Rate-43497</v>
      </c>
      <c r="G6476" s="11" t="s">
        <v>131</v>
      </c>
      <c r="H6476" s="11" t="s">
        <v>54</v>
      </c>
      <c r="I6476" s="11" t="s">
        <v>99</v>
      </c>
      <c r="J6476" s="11" t="s">
        <v>200</v>
      </c>
      <c r="K6476" s="11" t="str">
        <f>IFERROR(INDEX('EDC Component Dictionary'!$C$5:$C$37,MATCH('Rates Database'!J6476,'EDC Component Dictionary'!$B$5:$B$37,0)), "Energy Supply")</f>
        <v>Energy Supply</v>
      </c>
      <c r="L6476" s="12">
        <v>0.1043</v>
      </c>
      <c r="M6476" s="12"/>
    </row>
    <row r="6477" spans="1:13" x14ac:dyDescent="0.3">
      <c r="A6477" s="18">
        <v>6475</v>
      </c>
      <c r="B6477" s="18">
        <f t="shared" si="202"/>
        <v>2019</v>
      </c>
      <c r="C6477" s="17">
        <v>43497</v>
      </c>
      <c r="D6477" s="18" t="s">
        <v>130</v>
      </c>
      <c r="E6477" s="18" t="s">
        <v>164</v>
      </c>
      <c r="F6477" s="18" t="str">
        <f t="shared" si="203"/>
        <v>National Grid-Norton Muni Agg Rate-43497</v>
      </c>
      <c r="G6477" s="11" t="s">
        <v>131</v>
      </c>
      <c r="H6477" s="11" t="s">
        <v>54</v>
      </c>
      <c r="I6477" s="11" t="s">
        <v>99</v>
      </c>
      <c r="J6477" s="11" t="s">
        <v>201</v>
      </c>
      <c r="K6477" s="11" t="str">
        <f>IFERROR(INDEX('EDC Component Dictionary'!$C$5:$C$37,MATCH('Rates Database'!J6477,'EDC Component Dictionary'!$B$5:$B$37,0)), "Energy Supply")</f>
        <v>Energy Supply</v>
      </c>
      <c r="L6477" s="12">
        <v>0.1043</v>
      </c>
      <c r="M6477" s="12"/>
    </row>
    <row r="6478" spans="1:13" x14ac:dyDescent="0.3">
      <c r="A6478" s="18">
        <v>6476</v>
      </c>
      <c r="B6478" s="18">
        <f t="shared" si="202"/>
        <v>2019</v>
      </c>
      <c r="C6478" s="17">
        <v>43497</v>
      </c>
      <c r="D6478" s="18" t="s">
        <v>130</v>
      </c>
      <c r="E6478" s="18" t="s">
        <v>164</v>
      </c>
      <c r="F6478" s="18" t="str">
        <f t="shared" si="203"/>
        <v>National Grid-Oxford Muni Agg Rate-43497</v>
      </c>
      <c r="G6478" s="11" t="s">
        <v>131</v>
      </c>
      <c r="H6478" s="11" t="s">
        <v>54</v>
      </c>
      <c r="I6478" s="11" t="s">
        <v>99</v>
      </c>
      <c r="J6478" s="11" t="s">
        <v>202</v>
      </c>
      <c r="K6478" s="11" t="str">
        <f>IFERROR(INDEX('EDC Component Dictionary'!$C$5:$C$37,MATCH('Rates Database'!J6478,'EDC Component Dictionary'!$B$5:$B$37,0)), "Energy Supply")</f>
        <v>Energy Supply</v>
      </c>
      <c r="L6478" s="12">
        <v>0.1043</v>
      </c>
      <c r="M6478" s="12"/>
    </row>
    <row r="6479" spans="1:13" x14ac:dyDescent="0.3">
      <c r="A6479" s="18">
        <v>6477</v>
      </c>
      <c r="B6479" s="18">
        <f t="shared" si="202"/>
        <v>2019</v>
      </c>
      <c r="C6479" s="17">
        <v>43497</v>
      </c>
      <c r="D6479" s="18" t="s">
        <v>130</v>
      </c>
      <c r="E6479" s="18" t="s">
        <v>164</v>
      </c>
      <c r="F6479" s="18" t="str">
        <f t="shared" si="203"/>
        <v>National Grid-Plainville Muni Agg Rate-43497</v>
      </c>
      <c r="G6479" s="11" t="s">
        <v>131</v>
      </c>
      <c r="H6479" s="11" t="s">
        <v>54</v>
      </c>
      <c r="I6479" s="11" t="s">
        <v>99</v>
      </c>
      <c r="J6479" s="11" t="s">
        <v>203</v>
      </c>
      <c r="K6479" s="11" t="str">
        <f>IFERROR(INDEX('EDC Component Dictionary'!$C$5:$C$37,MATCH('Rates Database'!J6479,'EDC Component Dictionary'!$B$5:$B$37,0)), "Energy Supply")</f>
        <v>Energy Supply</v>
      </c>
      <c r="L6479" s="12">
        <v>0.1043</v>
      </c>
      <c r="M6479" s="12"/>
    </row>
    <row r="6480" spans="1:13" x14ac:dyDescent="0.3">
      <c r="A6480" s="18">
        <v>6478</v>
      </c>
      <c r="B6480" s="18">
        <f t="shared" si="202"/>
        <v>2019</v>
      </c>
      <c r="C6480" s="17">
        <v>43497</v>
      </c>
      <c r="D6480" s="18" t="s">
        <v>130</v>
      </c>
      <c r="E6480" s="18" t="s">
        <v>164</v>
      </c>
      <c r="F6480" s="18" t="str">
        <f t="shared" si="203"/>
        <v>National Grid-Rehoboth Muni Agg Rate-43497</v>
      </c>
      <c r="G6480" s="11" t="s">
        <v>131</v>
      </c>
      <c r="H6480" s="11" t="s">
        <v>54</v>
      </c>
      <c r="I6480" s="11" t="s">
        <v>99</v>
      </c>
      <c r="J6480" s="11" t="s">
        <v>204</v>
      </c>
      <c r="K6480" s="11" t="str">
        <f>IFERROR(INDEX('EDC Component Dictionary'!$C$5:$C$37,MATCH('Rates Database'!J6480,'EDC Component Dictionary'!$B$5:$B$37,0)), "Energy Supply")</f>
        <v>Energy Supply</v>
      </c>
      <c r="L6480" s="12">
        <v>0.1043</v>
      </c>
      <c r="M6480" s="12"/>
    </row>
    <row r="6481" spans="1:13" x14ac:dyDescent="0.3">
      <c r="A6481" s="18">
        <v>6479</v>
      </c>
      <c r="B6481" s="18">
        <f t="shared" si="202"/>
        <v>2019</v>
      </c>
      <c r="C6481" s="17">
        <v>43497</v>
      </c>
      <c r="D6481" s="18" t="s">
        <v>130</v>
      </c>
      <c r="E6481" s="18" t="s">
        <v>164</v>
      </c>
      <c r="F6481" s="18" t="str">
        <f t="shared" si="203"/>
        <v>National Grid-Seekonk Muni Agg Rate-43497</v>
      </c>
      <c r="G6481" s="11" t="s">
        <v>131</v>
      </c>
      <c r="H6481" s="11" t="s">
        <v>54</v>
      </c>
      <c r="I6481" s="11" t="s">
        <v>99</v>
      </c>
      <c r="J6481" s="11" t="s">
        <v>205</v>
      </c>
      <c r="K6481" s="11" t="str">
        <f>IFERROR(INDEX('EDC Component Dictionary'!$C$5:$C$37,MATCH('Rates Database'!J6481,'EDC Component Dictionary'!$B$5:$B$37,0)), "Energy Supply")</f>
        <v>Energy Supply</v>
      </c>
      <c r="L6481" s="12">
        <v>0.1043</v>
      </c>
      <c r="M6481" s="12"/>
    </row>
    <row r="6482" spans="1:13" x14ac:dyDescent="0.3">
      <c r="A6482" s="18">
        <v>6480</v>
      </c>
      <c r="B6482" s="18">
        <f t="shared" si="202"/>
        <v>2019</v>
      </c>
      <c r="C6482" s="17">
        <v>43497</v>
      </c>
      <c r="D6482" s="18" t="s">
        <v>130</v>
      </c>
      <c r="E6482" s="18" t="s">
        <v>164</v>
      </c>
      <c r="F6482" s="18" t="str">
        <f t="shared" si="203"/>
        <v>National Grid-Somerset Muni Agg Rate-43497</v>
      </c>
      <c r="G6482" s="11" t="s">
        <v>131</v>
      </c>
      <c r="H6482" s="11" t="s">
        <v>54</v>
      </c>
      <c r="I6482" s="11" t="s">
        <v>99</v>
      </c>
      <c r="J6482" s="11" t="s">
        <v>206</v>
      </c>
      <c r="K6482" s="11" t="str">
        <f>IFERROR(INDEX('EDC Component Dictionary'!$C$5:$C$37,MATCH('Rates Database'!J6482,'EDC Component Dictionary'!$B$5:$B$37,0)), "Energy Supply")</f>
        <v>Energy Supply</v>
      </c>
      <c r="L6482" s="12">
        <v>0.1043</v>
      </c>
      <c r="M6482" s="12"/>
    </row>
    <row r="6483" spans="1:13" x14ac:dyDescent="0.3">
      <c r="A6483" s="18">
        <v>6481</v>
      </c>
      <c r="B6483" s="18">
        <f t="shared" si="202"/>
        <v>2019</v>
      </c>
      <c r="C6483" s="17">
        <v>43497</v>
      </c>
      <c r="D6483" s="18" t="s">
        <v>130</v>
      </c>
      <c r="E6483" s="18" t="s">
        <v>164</v>
      </c>
      <c r="F6483" s="18" t="str">
        <f t="shared" si="203"/>
        <v>National Grid-Swansea Muni Agg Rate-43497</v>
      </c>
      <c r="G6483" s="11" t="s">
        <v>131</v>
      </c>
      <c r="H6483" s="11" t="s">
        <v>54</v>
      </c>
      <c r="I6483" s="11" t="s">
        <v>99</v>
      </c>
      <c r="J6483" s="11" t="s">
        <v>207</v>
      </c>
      <c r="K6483" s="11" t="str">
        <f>IFERROR(INDEX('EDC Component Dictionary'!$C$5:$C$37,MATCH('Rates Database'!J6483,'EDC Component Dictionary'!$B$5:$B$37,0)), "Energy Supply")</f>
        <v>Energy Supply</v>
      </c>
      <c r="L6483" s="12">
        <v>0.1043</v>
      </c>
      <c r="M6483" s="12"/>
    </row>
    <row r="6484" spans="1:13" x14ac:dyDescent="0.3">
      <c r="A6484" s="18">
        <v>6482</v>
      </c>
      <c r="B6484" s="18">
        <f t="shared" si="202"/>
        <v>2019</v>
      </c>
      <c r="C6484" s="17">
        <v>43497</v>
      </c>
      <c r="D6484" s="18" t="s">
        <v>130</v>
      </c>
      <c r="E6484" s="18" t="s">
        <v>164</v>
      </c>
      <c r="F6484" s="18" t="str">
        <f t="shared" si="203"/>
        <v>National Grid-Westford Muni Agg Rate-43497</v>
      </c>
      <c r="G6484" s="11" t="s">
        <v>131</v>
      </c>
      <c r="H6484" s="11" t="s">
        <v>54</v>
      </c>
      <c r="I6484" s="11" t="s">
        <v>99</v>
      </c>
      <c r="J6484" s="11" t="s">
        <v>208</v>
      </c>
      <c r="K6484" s="11" t="str">
        <f>IFERROR(INDEX('EDC Component Dictionary'!$C$5:$C$37,MATCH('Rates Database'!J6484,'EDC Component Dictionary'!$B$5:$B$37,0)), "Energy Supply")</f>
        <v>Energy Supply</v>
      </c>
      <c r="L6484" s="12">
        <v>0.1043</v>
      </c>
      <c r="M6484" s="12"/>
    </row>
    <row r="6485" spans="1:13" x14ac:dyDescent="0.3">
      <c r="A6485" s="18">
        <v>6483</v>
      </c>
      <c r="B6485" s="18">
        <f t="shared" si="202"/>
        <v>2019</v>
      </c>
      <c r="C6485" s="17">
        <v>43497</v>
      </c>
      <c r="D6485" s="18" t="s">
        <v>130</v>
      </c>
      <c r="E6485" s="18" t="s">
        <v>163</v>
      </c>
      <c r="F6485" s="18" t="str">
        <f t="shared" si="203"/>
        <v>Eversource_EMA-Westport Muni Agg Rate-43497</v>
      </c>
      <c r="G6485" s="11" t="s">
        <v>131</v>
      </c>
      <c r="H6485" s="11" t="s">
        <v>54</v>
      </c>
      <c r="I6485" s="11" t="s">
        <v>99</v>
      </c>
      <c r="J6485" s="11" t="s">
        <v>209</v>
      </c>
      <c r="K6485" s="11" t="str">
        <f>IFERROR(INDEX('EDC Component Dictionary'!$C$5:$C$37,MATCH('Rates Database'!J6485,'EDC Component Dictionary'!$B$5:$B$37,0)), "Energy Supply")</f>
        <v>Energy Supply</v>
      </c>
      <c r="L6485" s="12">
        <v>0.1043</v>
      </c>
      <c r="M6485" s="12"/>
    </row>
    <row r="6486" spans="1:13" x14ac:dyDescent="0.3">
      <c r="A6486" s="18">
        <v>6484</v>
      </c>
      <c r="B6486" s="18">
        <f t="shared" si="202"/>
        <v>2019</v>
      </c>
      <c r="C6486" s="17">
        <v>43497</v>
      </c>
      <c r="D6486" s="18" t="s">
        <v>130</v>
      </c>
      <c r="E6486" s="18" t="s">
        <v>163</v>
      </c>
      <c r="F6486" s="18" t="str">
        <f t="shared" si="203"/>
        <v>Eversource_EMA-Kingston Muni Agg Rate-43497</v>
      </c>
      <c r="G6486" s="11" t="s">
        <v>131</v>
      </c>
      <c r="H6486" s="11" t="s">
        <v>54</v>
      </c>
      <c r="I6486" s="11" t="s">
        <v>99</v>
      </c>
      <c r="J6486" s="11" t="s">
        <v>211</v>
      </c>
      <c r="K6486" s="11" t="str">
        <f>IFERROR(INDEX('EDC Component Dictionary'!$C$5:$C$37,MATCH('Rates Database'!J6486,'EDC Component Dictionary'!$B$5:$B$37,0)), "Energy Supply")</f>
        <v>Energy Supply</v>
      </c>
      <c r="L6486" s="12">
        <v>0.10523</v>
      </c>
      <c r="M6486" s="12"/>
    </row>
    <row r="6487" spans="1:13" x14ac:dyDescent="0.3">
      <c r="A6487" s="18">
        <v>6485</v>
      </c>
      <c r="B6487" s="18">
        <f t="shared" si="202"/>
        <v>2019</v>
      </c>
      <c r="C6487" s="17">
        <v>43497</v>
      </c>
      <c r="D6487" s="18" t="s">
        <v>130</v>
      </c>
      <c r="E6487" s="18" t="s">
        <v>163</v>
      </c>
      <c r="F6487" s="18" t="str">
        <f t="shared" si="203"/>
        <v>Eversource_EMA-Somerville Muni Agg Rate-43497</v>
      </c>
      <c r="G6487" s="11" t="s">
        <v>131</v>
      </c>
      <c r="H6487" s="11" t="s">
        <v>54</v>
      </c>
      <c r="I6487" s="11" t="s">
        <v>99</v>
      </c>
      <c r="J6487" s="11" t="s">
        <v>212</v>
      </c>
      <c r="K6487" s="11" t="str">
        <f>IFERROR(INDEX('EDC Component Dictionary'!$C$5:$C$37,MATCH('Rates Database'!J6487,'EDC Component Dictionary'!$B$5:$B$37,0)), "Energy Supply")</f>
        <v>Energy Supply</v>
      </c>
      <c r="L6487" s="12">
        <v>0.10580000000000001</v>
      </c>
      <c r="M6487" s="12"/>
    </row>
    <row r="6488" spans="1:13" x14ac:dyDescent="0.3">
      <c r="A6488" s="18">
        <v>6486</v>
      </c>
      <c r="B6488" s="18">
        <f t="shared" si="202"/>
        <v>2019</v>
      </c>
      <c r="C6488" s="17">
        <v>43497</v>
      </c>
      <c r="D6488" s="18" t="s">
        <v>130</v>
      </c>
      <c r="E6488" s="18" t="s">
        <v>164</v>
      </c>
      <c r="F6488" s="18" t="str">
        <f t="shared" si="203"/>
        <v>National Grid-Wendell Muni Agg Rate-43497</v>
      </c>
      <c r="G6488" s="11" t="s">
        <v>131</v>
      </c>
      <c r="H6488" s="11" t="s">
        <v>54</v>
      </c>
      <c r="I6488" s="11" t="s">
        <v>99</v>
      </c>
      <c r="J6488" s="11" t="s">
        <v>213</v>
      </c>
      <c r="K6488" s="11" t="str">
        <f>IFERROR(INDEX('EDC Component Dictionary'!$C$5:$C$37,MATCH('Rates Database'!J6488,'EDC Component Dictionary'!$B$5:$B$37,0)), "Energy Supply")</f>
        <v>Energy Supply</v>
      </c>
      <c r="L6488" s="12">
        <v>0.10553999999999999</v>
      </c>
      <c r="M6488" s="12"/>
    </row>
    <row r="6489" spans="1:13" x14ac:dyDescent="0.3">
      <c r="A6489" s="18">
        <v>6487</v>
      </c>
      <c r="B6489" s="18">
        <f t="shared" si="202"/>
        <v>2019</v>
      </c>
      <c r="C6489" s="17">
        <v>43497</v>
      </c>
      <c r="D6489" s="18" t="s">
        <v>130</v>
      </c>
      <c r="E6489" s="18" t="s">
        <v>95</v>
      </c>
      <c r="F6489" s="18" t="str">
        <f t="shared" si="203"/>
        <v>Eversource_WMA-Greenfield Muni Agg Rate-43497</v>
      </c>
      <c r="G6489" s="11" t="s">
        <v>131</v>
      </c>
      <c r="H6489" s="11" t="s">
        <v>54</v>
      </c>
      <c r="I6489" s="11" t="s">
        <v>99</v>
      </c>
      <c r="J6489" s="11" t="s">
        <v>214</v>
      </c>
      <c r="K6489" s="11" t="str">
        <f>IFERROR(INDEX('EDC Component Dictionary'!$C$5:$C$37,MATCH('Rates Database'!J6489,'EDC Component Dictionary'!$B$5:$B$37,0)), "Energy Supply")</f>
        <v>Energy Supply</v>
      </c>
      <c r="L6489" s="12">
        <v>0.10564999999999999</v>
      </c>
      <c r="M6489" s="12"/>
    </row>
    <row r="6490" spans="1:13" x14ac:dyDescent="0.3">
      <c r="A6490" s="18">
        <v>6488</v>
      </c>
      <c r="B6490" s="18">
        <f t="shared" si="202"/>
        <v>2019</v>
      </c>
      <c r="C6490" s="17">
        <v>43497</v>
      </c>
      <c r="D6490" s="18" t="s">
        <v>130</v>
      </c>
      <c r="E6490" s="18" t="s">
        <v>164</v>
      </c>
      <c r="F6490" s="18" t="str">
        <f t="shared" si="203"/>
        <v>National Grid-Billerica Muni Agg Rate-43497</v>
      </c>
      <c r="G6490" s="11" t="s">
        <v>131</v>
      </c>
      <c r="H6490" s="11" t="s">
        <v>54</v>
      </c>
      <c r="I6490" s="11" t="s">
        <v>99</v>
      </c>
      <c r="J6490" s="11" t="s">
        <v>215</v>
      </c>
      <c r="K6490" s="11" t="str">
        <f>IFERROR(INDEX('EDC Component Dictionary'!$C$5:$C$37,MATCH('Rates Database'!J6490,'EDC Component Dictionary'!$B$5:$B$37,0)), "Energy Supply")</f>
        <v>Energy Supply</v>
      </c>
      <c r="L6490" s="12">
        <v>0.10631</v>
      </c>
      <c r="M6490" s="12"/>
    </row>
    <row r="6491" spans="1:13" x14ac:dyDescent="0.3">
      <c r="A6491" s="18">
        <v>6489</v>
      </c>
      <c r="B6491" s="18">
        <f t="shared" si="202"/>
        <v>2019</v>
      </c>
      <c r="C6491" s="17">
        <v>43497</v>
      </c>
      <c r="D6491" s="18" t="s">
        <v>130</v>
      </c>
      <c r="E6491" s="18" t="s">
        <v>164</v>
      </c>
      <c r="F6491" s="18" t="str">
        <f t="shared" si="203"/>
        <v>National Grid-Clarksburg Muni Agg Rate-43497</v>
      </c>
      <c r="G6491" s="11" t="s">
        <v>131</v>
      </c>
      <c r="H6491" s="11" t="s">
        <v>54</v>
      </c>
      <c r="I6491" s="11" t="s">
        <v>99</v>
      </c>
      <c r="J6491" s="11" t="s">
        <v>216</v>
      </c>
      <c r="K6491" s="11" t="str">
        <f>IFERROR(INDEX('EDC Component Dictionary'!$C$5:$C$37,MATCH('Rates Database'!J6491,'EDC Component Dictionary'!$B$5:$B$37,0)), "Energy Supply")</f>
        <v>Energy Supply</v>
      </c>
      <c r="L6491" s="12">
        <v>0.10707999999999999</v>
      </c>
      <c r="M6491" s="12"/>
    </row>
    <row r="6492" spans="1:13" x14ac:dyDescent="0.3">
      <c r="A6492" s="18">
        <v>6490</v>
      </c>
      <c r="B6492" s="18">
        <f t="shared" si="202"/>
        <v>2019</v>
      </c>
      <c r="C6492" s="17">
        <v>43497</v>
      </c>
      <c r="D6492" s="18" t="s">
        <v>130</v>
      </c>
      <c r="E6492" s="18" t="s">
        <v>95</v>
      </c>
      <c r="F6492" s="18" t="str">
        <f t="shared" si="203"/>
        <v>Eversource_WMA-Dalton Muni Agg Rate-43497</v>
      </c>
      <c r="G6492" s="11" t="s">
        <v>131</v>
      </c>
      <c r="H6492" s="11" t="s">
        <v>54</v>
      </c>
      <c r="I6492" s="11" t="s">
        <v>99</v>
      </c>
      <c r="J6492" s="11" t="s">
        <v>217</v>
      </c>
      <c r="K6492" s="11" t="str">
        <f>IFERROR(INDEX('EDC Component Dictionary'!$C$5:$C$37,MATCH('Rates Database'!J6492,'EDC Component Dictionary'!$B$5:$B$37,0)), "Energy Supply")</f>
        <v>Energy Supply</v>
      </c>
      <c r="L6492" s="12">
        <v>0.10707999999999999</v>
      </c>
      <c r="M6492" s="12"/>
    </row>
    <row r="6493" spans="1:13" x14ac:dyDescent="0.3">
      <c r="A6493" s="18">
        <v>6491</v>
      </c>
      <c r="B6493" s="18">
        <f t="shared" si="202"/>
        <v>2019</v>
      </c>
      <c r="C6493" s="17">
        <v>43497</v>
      </c>
      <c r="D6493" s="18" t="s">
        <v>130</v>
      </c>
      <c r="E6493" s="18" t="s">
        <v>164</v>
      </c>
      <c r="F6493" s="18" t="str">
        <f t="shared" si="203"/>
        <v>National Grid-Florida Muni Agg Rate-43497</v>
      </c>
      <c r="G6493" s="11" t="s">
        <v>131</v>
      </c>
      <c r="H6493" s="11" t="s">
        <v>54</v>
      </c>
      <c r="I6493" s="11" t="s">
        <v>99</v>
      </c>
      <c r="J6493" s="11" t="s">
        <v>218</v>
      </c>
      <c r="K6493" s="11" t="str">
        <f>IFERROR(INDEX('EDC Component Dictionary'!$C$5:$C$37,MATCH('Rates Database'!J6493,'EDC Component Dictionary'!$B$5:$B$37,0)), "Energy Supply")</f>
        <v>Energy Supply</v>
      </c>
      <c r="L6493" s="12">
        <v>0.10707999999999999</v>
      </c>
      <c r="M6493" s="12"/>
    </row>
    <row r="6494" spans="1:13" x14ac:dyDescent="0.3">
      <c r="A6494" s="18">
        <v>6492</v>
      </c>
      <c r="B6494" s="18">
        <f t="shared" si="202"/>
        <v>2019</v>
      </c>
      <c r="C6494" s="17">
        <v>43497</v>
      </c>
      <c r="D6494" s="18" t="s">
        <v>130</v>
      </c>
      <c r="E6494" s="18" t="s">
        <v>95</v>
      </c>
      <c r="F6494" s="18" t="str">
        <f t="shared" si="203"/>
        <v>Eversource_WMA-Lenox Muni Agg Rate-43497</v>
      </c>
      <c r="G6494" s="11" t="s">
        <v>131</v>
      </c>
      <c r="H6494" s="11" t="s">
        <v>54</v>
      </c>
      <c r="I6494" s="11" t="s">
        <v>99</v>
      </c>
      <c r="J6494" s="11" t="s">
        <v>219</v>
      </c>
      <c r="K6494" s="11" t="str">
        <f>IFERROR(INDEX('EDC Component Dictionary'!$C$5:$C$37,MATCH('Rates Database'!J6494,'EDC Component Dictionary'!$B$5:$B$37,0)), "Energy Supply")</f>
        <v>Energy Supply</v>
      </c>
      <c r="L6494" s="12">
        <v>0.10707999999999999</v>
      </c>
      <c r="M6494" s="12"/>
    </row>
    <row r="6495" spans="1:13" x14ac:dyDescent="0.3">
      <c r="A6495" s="18">
        <v>6493</v>
      </c>
      <c r="B6495" s="18">
        <f t="shared" si="202"/>
        <v>2019</v>
      </c>
      <c r="C6495" s="17">
        <v>43497</v>
      </c>
      <c r="D6495" s="18" t="s">
        <v>130</v>
      </c>
      <c r="E6495" s="18" t="s">
        <v>164</v>
      </c>
      <c r="F6495" s="18" t="str">
        <f t="shared" si="203"/>
        <v>National Grid-Monterey Muni Agg Rate-43497</v>
      </c>
      <c r="G6495" s="11" t="s">
        <v>131</v>
      </c>
      <c r="H6495" s="11" t="s">
        <v>54</v>
      </c>
      <c r="I6495" s="11" t="s">
        <v>99</v>
      </c>
      <c r="J6495" s="11" t="s">
        <v>220</v>
      </c>
      <c r="K6495" s="11" t="str">
        <f>IFERROR(INDEX('EDC Component Dictionary'!$C$5:$C$37,MATCH('Rates Database'!J6495,'EDC Component Dictionary'!$B$5:$B$37,0)), "Energy Supply")</f>
        <v>Energy Supply</v>
      </c>
      <c r="L6495" s="12">
        <v>0.10707999999999999</v>
      </c>
      <c r="M6495" s="12"/>
    </row>
    <row r="6496" spans="1:13" x14ac:dyDescent="0.3">
      <c r="A6496" s="18">
        <v>6494</v>
      </c>
      <c r="B6496" s="18">
        <f t="shared" si="202"/>
        <v>2019</v>
      </c>
      <c r="C6496" s="17">
        <v>43497</v>
      </c>
      <c r="D6496" s="18" t="s">
        <v>130</v>
      </c>
      <c r="E6496" s="18" t="s">
        <v>164</v>
      </c>
      <c r="F6496" s="18" t="str">
        <f t="shared" si="203"/>
        <v>National Grid-New Marlborough Muni Agg Rate-43497</v>
      </c>
      <c r="G6496" s="11" t="s">
        <v>131</v>
      </c>
      <c r="H6496" s="11" t="s">
        <v>54</v>
      </c>
      <c r="I6496" s="11" t="s">
        <v>99</v>
      </c>
      <c r="J6496" s="11" t="s">
        <v>221</v>
      </c>
      <c r="K6496" s="11" t="str">
        <f>IFERROR(INDEX('EDC Component Dictionary'!$C$5:$C$37,MATCH('Rates Database'!J6496,'EDC Component Dictionary'!$B$5:$B$37,0)), "Energy Supply")</f>
        <v>Energy Supply</v>
      </c>
      <c r="L6496" s="12">
        <v>0.10707999999999999</v>
      </c>
      <c r="M6496" s="12"/>
    </row>
    <row r="6497" spans="1:13" x14ac:dyDescent="0.3">
      <c r="A6497" s="18">
        <v>6495</v>
      </c>
      <c r="B6497" s="18">
        <f t="shared" si="202"/>
        <v>2019</v>
      </c>
      <c r="C6497" s="17">
        <v>43497</v>
      </c>
      <c r="D6497" s="18" t="s">
        <v>130</v>
      </c>
      <c r="E6497" s="18" t="s">
        <v>164</v>
      </c>
      <c r="F6497" s="18" t="str">
        <f t="shared" si="203"/>
        <v>National Grid-North Adams Muni Agg Rate-43497</v>
      </c>
      <c r="G6497" s="11" t="s">
        <v>131</v>
      </c>
      <c r="H6497" s="11" t="s">
        <v>54</v>
      </c>
      <c r="I6497" s="11" t="s">
        <v>99</v>
      </c>
      <c r="J6497" s="11" t="s">
        <v>222</v>
      </c>
      <c r="K6497" s="11" t="str">
        <f>IFERROR(INDEX('EDC Component Dictionary'!$C$5:$C$37,MATCH('Rates Database'!J6497,'EDC Component Dictionary'!$B$5:$B$37,0)), "Energy Supply")</f>
        <v>Energy Supply</v>
      </c>
      <c r="L6497" s="12">
        <v>0.10707999999999999</v>
      </c>
      <c r="M6497" s="12"/>
    </row>
    <row r="6498" spans="1:13" x14ac:dyDescent="0.3">
      <c r="A6498" s="18">
        <v>6496</v>
      </c>
      <c r="B6498" s="18">
        <f t="shared" si="202"/>
        <v>2019</v>
      </c>
      <c r="C6498" s="17">
        <v>43497</v>
      </c>
      <c r="D6498" s="18" t="s">
        <v>130</v>
      </c>
      <c r="E6498" s="18" t="s">
        <v>164</v>
      </c>
      <c r="F6498" s="18" t="str">
        <f t="shared" si="203"/>
        <v>National Grid-Sheffield Muni Agg Rate-43497</v>
      </c>
      <c r="G6498" s="11" t="s">
        <v>131</v>
      </c>
      <c r="H6498" s="11" t="s">
        <v>54</v>
      </c>
      <c r="I6498" s="11" t="s">
        <v>99</v>
      </c>
      <c r="J6498" s="11" t="s">
        <v>223</v>
      </c>
      <c r="K6498" s="11" t="str">
        <f>IFERROR(INDEX('EDC Component Dictionary'!$C$5:$C$37,MATCH('Rates Database'!J6498,'EDC Component Dictionary'!$B$5:$B$37,0)), "Energy Supply")</f>
        <v>Energy Supply</v>
      </c>
      <c r="L6498" s="12">
        <v>0.10707999999999999</v>
      </c>
      <c r="M6498" s="12"/>
    </row>
    <row r="6499" spans="1:13" x14ac:dyDescent="0.3">
      <c r="A6499" s="18">
        <v>6497</v>
      </c>
      <c r="B6499" s="18">
        <f t="shared" si="202"/>
        <v>2019</v>
      </c>
      <c r="C6499" s="17">
        <v>43497</v>
      </c>
      <c r="D6499" s="18" t="s">
        <v>130</v>
      </c>
      <c r="E6499" s="18" t="s">
        <v>164</v>
      </c>
      <c r="F6499" s="18" t="str">
        <f t="shared" si="203"/>
        <v>National Grid-West Stockbridge Muni Agg Rate-43497</v>
      </c>
      <c r="G6499" s="11" t="s">
        <v>131</v>
      </c>
      <c r="H6499" s="11" t="s">
        <v>54</v>
      </c>
      <c r="I6499" s="11" t="s">
        <v>99</v>
      </c>
      <c r="J6499" s="11" t="s">
        <v>224</v>
      </c>
      <c r="K6499" s="11" t="str">
        <f>IFERROR(INDEX('EDC Component Dictionary'!$C$5:$C$37,MATCH('Rates Database'!J6499,'EDC Component Dictionary'!$B$5:$B$37,0)), "Energy Supply")</f>
        <v>Energy Supply</v>
      </c>
      <c r="L6499" s="12">
        <v>0.10707999999999999</v>
      </c>
      <c r="M6499" s="12"/>
    </row>
    <row r="6500" spans="1:13" x14ac:dyDescent="0.3">
      <c r="A6500" s="18">
        <v>6498</v>
      </c>
      <c r="B6500" s="18">
        <f t="shared" si="202"/>
        <v>2019</v>
      </c>
      <c r="C6500" s="17">
        <v>43497</v>
      </c>
      <c r="D6500" s="18" t="s">
        <v>130</v>
      </c>
      <c r="E6500" s="18" t="s">
        <v>164</v>
      </c>
      <c r="F6500" s="18" t="str">
        <f t="shared" si="203"/>
        <v>National Grid-Williamstown Muni Agg Rate-43497</v>
      </c>
      <c r="G6500" s="11" t="s">
        <v>131</v>
      </c>
      <c r="H6500" s="11" t="s">
        <v>54</v>
      </c>
      <c r="I6500" s="11" t="s">
        <v>99</v>
      </c>
      <c r="J6500" s="11" t="s">
        <v>225</v>
      </c>
      <c r="K6500" s="11" t="str">
        <f>IFERROR(INDEX('EDC Component Dictionary'!$C$5:$C$37,MATCH('Rates Database'!J6500,'EDC Component Dictionary'!$B$5:$B$37,0)), "Energy Supply")</f>
        <v>Energy Supply</v>
      </c>
      <c r="L6500" s="12">
        <v>0.10707999999999999</v>
      </c>
      <c r="M6500" s="12"/>
    </row>
    <row r="6501" spans="1:13" x14ac:dyDescent="0.3">
      <c r="A6501" s="18">
        <v>6499</v>
      </c>
      <c r="B6501" s="18">
        <f t="shared" si="202"/>
        <v>2019</v>
      </c>
      <c r="C6501" s="17">
        <v>43497</v>
      </c>
      <c r="D6501" s="18" t="s">
        <v>130</v>
      </c>
      <c r="E6501" s="18" t="s">
        <v>163</v>
      </c>
      <c r="F6501" s="18" t="str">
        <f t="shared" si="203"/>
        <v>Eversource_EMA-Acton Muni Agg Rate-43497</v>
      </c>
      <c r="G6501" s="11" t="s">
        <v>131</v>
      </c>
      <c r="H6501" s="11" t="s">
        <v>54</v>
      </c>
      <c r="I6501" s="11" t="s">
        <v>99</v>
      </c>
      <c r="J6501" s="11" t="s">
        <v>226</v>
      </c>
      <c r="K6501" s="11" t="str">
        <f>IFERROR(INDEX('EDC Component Dictionary'!$C$5:$C$37,MATCH('Rates Database'!J6501,'EDC Component Dictionary'!$B$5:$B$37,0)), "Energy Supply")</f>
        <v>Energy Supply</v>
      </c>
      <c r="L6501" s="12">
        <v>0.10766000000000001</v>
      </c>
      <c r="M6501" s="12"/>
    </row>
    <row r="6502" spans="1:13" x14ac:dyDescent="0.3">
      <c r="A6502" s="18">
        <v>6500</v>
      </c>
      <c r="B6502" s="18">
        <f t="shared" si="202"/>
        <v>2019</v>
      </c>
      <c r="C6502" s="17">
        <v>43497</v>
      </c>
      <c r="D6502" s="18" t="s">
        <v>130</v>
      </c>
      <c r="E6502" s="18" t="s">
        <v>163</v>
      </c>
      <c r="F6502" s="18" t="str">
        <f t="shared" si="203"/>
        <v>Eversource_EMA-Sudbury Muni Agg Rate-43497</v>
      </c>
      <c r="G6502" s="11" t="s">
        <v>131</v>
      </c>
      <c r="H6502" s="11" t="s">
        <v>54</v>
      </c>
      <c r="I6502" s="11" t="s">
        <v>99</v>
      </c>
      <c r="J6502" s="11" t="s">
        <v>227</v>
      </c>
      <c r="K6502" s="11" t="str">
        <f>IFERROR(INDEX('EDC Component Dictionary'!$C$5:$C$37,MATCH('Rates Database'!J6502,'EDC Component Dictionary'!$B$5:$B$37,0)), "Energy Supply")</f>
        <v>Energy Supply</v>
      </c>
      <c r="L6502" s="12">
        <v>0.10759000000000001</v>
      </c>
      <c r="M6502" s="12"/>
    </row>
    <row r="6503" spans="1:13" x14ac:dyDescent="0.3">
      <c r="A6503" s="18">
        <v>6501</v>
      </c>
      <c r="B6503" s="18">
        <f t="shared" si="202"/>
        <v>2019</v>
      </c>
      <c r="C6503" s="17">
        <v>43497</v>
      </c>
      <c r="D6503" s="18" t="s">
        <v>130</v>
      </c>
      <c r="E6503" s="18" t="s">
        <v>163</v>
      </c>
      <c r="F6503" s="18" t="str">
        <f t="shared" si="203"/>
        <v>Eversource_EMA-Arlington Muni Agg Rate-43497</v>
      </c>
      <c r="G6503" s="11" t="s">
        <v>131</v>
      </c>
      <c r="H6503" s="11" t="s">
        <v>54</v>
      </c>
      <c r="I6503" s="11" t="s">
        <v>99</v>
      </c>
      <c r="J6503" s="11" t="s">
        <v>228</v>
      </c>
      <c r="K6503" s="11" t="str">
        <f>IFERROR(INDEX('EDC Component Dictionary'!$C$5:$C$37,MATCH('Rates Database'!J6503,'EDC Component Dictionary'!$B$5:$B$37,0)), "Energy Supply")</f>
        <v>Energy Supply</v>
      </c>
      <c r="L6503" s="12">
        <v>0.10818</v>
      </c>
      <c r="M6503" s="12"/>
    </row>
    <row r="6504" spans="1:13" x14ac:dyDescent="0.3">
      <c r="A6504" s="18">
        <v>6502</v>
      </c>
      <c r="B6504" s="18">
        <f t="shared" si="202"/>
        <v>2019</v>
      </c>
      <c r="C6504" s="17">
        <v>43497</v>
      </c>
      <c r="D6504" s="18" t="s">
        <v>130</v>
      </c>
      <c r="E6504" s="18" t="s">
        <v>164</v>
      </c>
      <c r="F6504" s="18" t="str">
        <f t="shared" si="203"/>
        <v>National Grid-Grafton Muni Agg Rate-43497</v>
      </c>
      <c r="G6504" s="11" t="s">
        <v>131</v>
      </c>
      <c r="H6504" s="11" t="s">
        <v>54</v>
      </c>
      <c r="I6504" s="11" t="s">
        <v>99</v>
      </c>
      <c r="J6504" s="11" t="s">
        <v>229</v>
      </c>
      <c r="K6504" s="11" t="str">
        <f>IFERROR(INDEX('EDC Component Dictionary'!$C$5:$C$37,MATCH('Rates Database'!J6504,'EDC Component Dictionary'!$B$5:$B$37,0)), "Energy Supply")</f>
        <v>Energy Supply</v>
      </c>
      <c r="L6504" s="12">
        <v>0.10811</v>
      </c>
      <c r="M6504" s="12"/>
    </row>
    <row r="6505" spans="1:13" x14ac:dyDescent="0.3">
      <c r="A6505" s="18">
        <v>6503</v>
      </c>
      <c r="B6505" s="18">
        <f t="shared" si="202"/>
        <v>2019</v>
      </c>
      <c r="C6505" s="17">
        <v>43497</v>
      </c>
      <c r="D6505" s="18" t="s">
        <v>130</v>
      </c>
      <c r="E6505" s="18" t="s">
        <v>164</v>
      </c>
      <c r="F6505" s="18" t="str">
        <f t="shared" si="203"/>
        <v>National Grid-Halifax Muni Agg Rate-43497</v>
      </c>
      <c r="G6505" s="11" t="s">
        <v>131</v>
      </c>
      <c r="H6505" s="11" t="s">
        <v>54</v>
      </c>
      <c r="I6505" s="11" t="s">
        <v>99</v>
      </c>
      <c r="J6505" s="11" t="s">
        <v>230</v>
      </c>
      <c r="K6505" s="11" t="str">
        <f>IFERROR(INDEX('EDC Component Dictionary'!$C$5:$C$37,MATCH('Rates Database'!J6505,'EDC Component Dictionary'!$B$5:$B$37,0)), "Energy Supply")</f>
        <v>Energy Supply</v>
      </c>
      <c r="L6505" s="12">
        <v>0.10876</v>
      </c>
      <c r="M6505" s="12"/>
    </row>
    <row r="6506" spans="1:13" x14ac:dyDescent="0.3">
      <c r="A6506" s="18">
        <v>6504</v>
      </c>
      <c r="B6506" s="18">
        <f t="shared" si="202"/>
        <v>2019</v>
      </c>
      <c r="C6506" s="17">
        <v>43497</v>
      </c>
      <c r="D6506" s="18" t="s">
        <v>130</v>
      </c>
      <c r="E6506" s="18" t="s">
        <v>164</v>
      </c>
      <c r="F6506" s="18" t="str">
        <f t="shared" si="203"/>
        <v>National Grid-Southborough Muni Agg Rate-43497</v>
      </c>
      <c r="G6506" s="11" t="s">
        <v>131</v>
      </c>
      <c r="H6506" s="11" t="s">
        <v>54</v>
      </c>
      <c r="I6506" s="11" t="s">
        <v>99</v>
      </c>
      <c r="J6506" s="11" t="s">
        <v>231</v>
      </c>
      <c r="K6506" s="11" t="str">
        <f>IFERROR(INDEX('EDC Component Dictionary'!$C$5:$C$37,MATCH('Rates Database'!J6506,'EDC Component Dictionary'!$B$5:$B$37,0)), "Energy Supply")</f>
        <v>Energy Supply</v>
      </c>
      <c r="L6506" s="12">
        <v>0.10881</v>
      </c>
      <c r="M6506" s="12"/>
    </row>
    <row r="6507" spans="1:13" x14ac:dyDescent="0.3">
      <c r="A6507" s="18">
        <v>6505</v>
      </c>
      <c r="B6507" s="18">
        <f t="shared" si="202"/>
        <v>2019</v>
      </c>
      <c r="C6507" s="17">
        <v>43497</v>
      </c>
      <c r="D6507" s="18" t="s">
        <v>130</v>
      </c>
      <c r="E6507" s="18" t="s">
        <v>163</v>
      </c>
      <c r="F6507" s="18" t="str">
        <f t="shared" si="203"/>
        <v>Eversource_EMA-Winchester Muni Agg Rate-43497</v>
      </c>
      <c r="G6507" s="11" t="s">
        <v>131</v>
      </c>
      <c r="H6507" s="11" t="s">
        <v>54</v>
      </c>
      <c r="I6507" s="11" t="s">
        <v>99</v>
      </c>
      <c r="J6507" s="11" t="s">
        <v>232</v>
      </c>
      <c r="K6507" s="11" t="str">
        <f>IFERROR(INDEX('EDC Component Dictionary'!$C$5:$C$37,MATCH('Rates Database'!J6507,'EDC Component Dictionary'!$B$5:$B$37,0)), "Energy Supply")</f>
        <v>Energy Supply</v>
      </c>
      <c r="L6507" s="12">
        <v>0.10953</v>
      </c>
      <c r="M6507" s="12"/>
    </row>
    <row r="6508" spans="1:13" x14ac:dyDescent="0.3">
      <c r="A6508" s="18">
        <v>6506</v>
      </c>
      <c r="B6508" s="18">
        <f t="shared" si="202"/>
        <v>2019</v>
      </c>
      <c r="C6508" s="17">
        <v>43497</v>
      </c>
      <c r="D6508" s="18" t="s">
        <v>130</v>
      </c>
      <c r="E6508" s="18" t="s">
        <v>164</v>
      </c>
      <c r="F6508" s="18" t="str">
        <f t="shared" si="203"/>
        <v>National Grid-Sutton Muni Agg Rate-43497</v>
      </c>
      <c r="G6508" s="11" t="s">
        <v>131</v>
      </c>
      <c r="H6508" s="11" t="s">
        <v>54</v>
      </c>
      <c r="I6508" s="11" t="s">
        <v>99</v>
      </c>
      <c r="J6508" s="11" t="s">
        <v>233</v>
      </c>
      <c r="K6508" s="11" t="str">
        <f>IFERROR(INDEX('EDC Component Dictionary'!$C$5:$C$37,MATCH('Rates Database'!J6508,'EDC Component Dictionary'!$B$5:$B$37,0)), "Energy Supply")</f>
        <v>Energy Supply</v>
      </c>
      <c r="L6508" s="12">
        <v>0.10929999999999999</v>
      </c>
      <c r="M6508" s="12"/>
    </row>
    <row r="6509" spans="1:13" x14ac:dyDescent="0.3">
      <c r="A6509" s="18">
        <v>6507</v>
      </c>
      <c r="B6509" s="18">
        <f t="shared" si="202"/>
        <v>2019</v>
      </c>
      <c r="C6509" s="17">
        <v>43497</v>
      </c>
      <c r="D6509" s="18" t="s">
        <v>130</v>
      </c>
      <c r="E6509" s="18" t="s">
        <v>163</v>
      </c>
      <c r="F6509" s="18" t="str">
        <f t="shared" si="203"/>
        <v>Eversource_EMA-Ashland Muni Agg Rate-43497</v>
      </c>
      <c r="G6509" s="11" t="s">
        <v>131</v>
      </c>
      <c r="H6509" s="11" t="s">
        <v>54</v>
      </c>
      <c r="I6509" s="11" t="s">
        <v>99</v>
      </c>
      <c r="J6509" s="11" t="s">
        <v>234</v>
      </c>
      <c r="K6509" s="11" t="str">
        <f>IFERROR(INDEX('EDC Component Dictionary'!$C$5:$C$37,MATCH('Rates Database'!J6509,'EDC Component Dictionary'!$B$5:$B$37,0)), "Energy Supply")</f>
        <v>Energy Supply</v>
      </c>
      <c r="L6509" s="12">
        <v>0.10947</v>
      </c>
      <c r="M6509" s="12"/>
    </row>
    <row r="6510" spans="1:13" x14ac:dyDescent="0.3">
      <c r="A6510" s="18">
        <v>6508</v>
      </c>
      <c r="B6510" s="18">
        <f t="shared" si="202"/>
        <v>2019</v>
      </c>
      <c r="C6510" s="17">
        <v>43497</v>
      </c>
      <c r="D6510" s="18" t="s">
        <v>130</v>
      </c>
      <c r="E6510" s="18" t="s">
        <v>36</v>
      </c>
      <c r="F6510" s="18" t="str">
        <f t="shared" si="203"/>
        <v>Unitil-Ashby Muni Agg Rate-43497</v>
      </c>
      <c r="G6510" s="11" t="s">
        <v>131</v>
      </c>
      <c r="H6510" s="11" t="s">
        <v>54</v>
      </c>
      <c r="I6510" s="11" t="s">
        <v>99</v>
      </c>
      <c r="J6510" s="11" t="s">
        <v>235</v>
      </c>
      <c r="K6510" s="11" t="str">
        <f>IFERROR(INDEX('EDC Component Dictionary'!$C$5:$C$37,MATCH('Rates Database'!J6510,'EDC Component Dictionary'!$B$5:$B$37,0)), "Energy Supply")</f>
        <v>Energy Supply</v>
      </c>
      <c r="L6510" s="12">
        <v>0.10969</v>
      </c>
      <c r="M6510" s="12"/>
    </row>
    <row r="6511" spans="1:13" x14ac:dyDescent="0.3">
      <c r="A6511" s="18">
        <v>6509</v>
      </c>
      <c r="B6511" s="18">
        <f t="shared" si="202"/>
        <v>2019</v>
      </c>
      <c r="C6511" s="17">
        <v>43497</v>
      </c>
      <c r="D6511" s="18" t="s">
        <v>130</v>
      </c>
      <c r="E6511" s="18" t="s">
        <v>163</v>
      </c>
      <c r="F6511" s="18" t="str">
        <f t="shared" si="203"/>
        <v>Eversource_EMA-Carlisle Muni Agg Rate-43497</v>
      </c>
      <c r="G6511" s="11" t="s">
        <v>131</v>
      </c>
      <c r="H6511" s="11" t="s">
        <v>54</v>
      </c>
      <c r="I6511" s="11" t="s">
        <v>99</v>
      </c>
      <c r="J6511" s="11" t="s">
        <v>236</v>
      </c>
      <c r="K6511" s="11" t="str">
        <f>IFERROR(INDEX('EDC Component Dictionary'!$C$5:$C$37,MATCH('Rates Database'!J6511,'EDC Component Dictionary'!$B$5:$B$37,0)), "Energy Supply")</f>
        <v>Energy Supply</v>
      </c>
      <c r="L6511" s="12">
        <v>0.10979</v>
      </c>
      <c r="M6511" s="12"/>
    </row>
    <row r="6512" spans="1:13" x14ac:dyDescent="0.3">
      <c r="A6512" s="18">
        <v>6510</v>
      </c>
      <c r="B6512" s="18">
        <f t="shared" si="202"/>
        <v>2019</v>
      </c>
      <c r="C6512" s="17">
        <v>43497</v>
      </c>
      <c r="D6512" s="18" t="s">
        <v>130</v>
      </c>
      <c r="E6512" s="18" t="s">
        <v>164</v>
      </c>
      <c r="F6512" s="18" t="str">
        <f t="shared" si="203"/>
        <v>National Grid-Berlin Muni Agg Rate-43497</v>
      </c>
      <c r="G6512" s="11" t="s">
        <v>131</v>
      </c>
      <c r="H6512" s="11" t="s">
        <v>54</v>
      </c>
      <c r="I6512" s="11" t="s">
        <v>99</v>
      </c>
      <c r="J6512" s="11" t="s">
        <v>237</v>
      </c>
      <c r="K6512" s="11" t="str">
        <f>IFERROR(INDEX('EDC Component Dictionary'!$C$5:$C$37,MATCH('Rates Database'!J6512,'EDC Component Dictionary'!$B$5:$B$37,0)), "Energy Supply")</f>
        <v>Energy Supply</v>
      </c>
      <c r="L6512" s="12">
        <v>0.1099</v>
      </c>
      <c r="M6512" s="12"/>
    </row>
    <row r="6513" spans="1:13" x14ac:dyDescent="0.3">
      <c r="A6513" s="18">
        <v>6511</v>
      </c>
      <c r="B6513" s="18">
        <f t="shared" si="202"/>
        <v>2019</v>
      </c>
      <c r="C6513" s="17">
        <v>43497</v>
      </c>
      <c r="D6513" s="18" t="s">
        <v>130</v>
      </c>
      <c r="E6513" s="18" t="s">
        <v>164</v>
      </c>
      <c r="F6513" s="18" t="str">
        <f t="shared" si="203"/>
        <v>National Grid-Tewksbury Muni Agg Rate-43497</v>
      </c>
      <c r="G6513" s="11" t="s">
        <v>131</v>
      </c>
      <c r="H6513" s="11" t="s">
        <v>54</v>
      </c>
      <c r="I6513" s="11" t="s">
        <v>99</v>
      </c>
      <c r="J6513" s="11" t="s">
        <v>238</v>
      </c>
      <c r="K6513" s="11" t="str">
        <f>IFERROR(INDEX('EDC Component Dictionary'!$C$5:$C$37,MATCH('Rates Database'!J6513,'EDC Component Dictionary'!$B$5:$B$37,0)), "Energy Supply")</f>
        <v>Energy Supply</v>
      </c>
      <c r="L6513" s="12">
        <v>0.1099</v>
      </c>
      <c r="M6513" s="12"/>
    </row>
    <row r="6514" spans="1:13" x14ac:dyDescent="0.3">
      <c r="A6514" s="18">
        <v>6512</v>
      </c>
      <c r="B6514" s="18">
        <f t="shared" si="202"/>
        <v>2019</v>
      </c>
      <c r="C6514" s="17">
        <v>43497</v>
      </c>
      <c r="D6514" s="18" t="s">
        <v>130</v>
      </c>
      <c r="E6514" s="18" t="s">
        <v>36</v>
      </c>
      <c r="F6514" s="18" t="str">
        <f t="shared" si="203"/>
        <v>Unitil-Lunenburg Muni Agg Rate-43497</v>
      </c>
      <c r="G6514" s="11" t="s">
        <v>131</v>
      </c>
      <c r="H6514" s="11" t="s">
        <v>54</v>
      </c>
      <c r="I6514" s="11" t="s">
        <v>99</v>
      </c>
      <c r="J6514" s="11" t="s">
        <v>239</v>
      </c>
      <c r="K6514" s="11" t="str">
        <f>IFERROR(INDEX('EDC Component Dictionary'!$C$5:$C$37,MATCH('Rates Database'!J6514,'EDC Component Dictionary'!$B$5:$B$37,0)), "Energy Supply")</f>
        <v>Energy Supply</v>
      </c>
      <c r="L6514" s="12">
        <v>0.10997999999999999</v>
      </c>
      <c r="M6514" s="12"/>
    </row>
    <row r="6515" spans="1:13" x14ac:dyDescent="0.3">
      <c r="A6515" s="18">
        <v>6513</v>
      </c>
      <c r="B6515" s="18">
        <f t="shared" si="202"/>
        <v>2019</v>
      </c>
      <c r="C6515" s="17">
        <v>43497</v>
      </c>
      <c r="D6515" s="18" t="s">
        <v>130</v>
      </c>
      <c r="E6515" s="18" t="s">
        <v>163</v>
      </c>
      <c r="F6515" s="18" t="str">
        <f t="shared" si="203"/>
        <v>Eversource_EMA-Plympton Muni Agg Rate-43497</v>
      </c>
      <c r="G6515" s="11" t="s">
        <v>131</v>
      </c>
      <c r="H6515" s="11" t="s">
        <v>54</v>
      </c>
      <c r="I6515" s="11" t="s">
        <v>99</v>
      </c>
      <c r="J6515" s="11" t="s">
        <v>240</v>
      </c>
      <c r="K6515" s="11" t="str">
        <f>IFERROR(INDEX('EDC Component Dictionary'!$C$5:$C$37,MATCH('Rates Database'!J6515,'EDC Component Dictionary'!$B$5:$B$37,0)), "Energy Supply")</f>
        <v>Energy Supply</v>
      </c>
      <c r="L6515" s="12">
        <v>0.11056000000000001</v>
      </c>
      <c r="M6515" s="12"/>
    </row>
    <row r="6516" spans="1:13" x14ac:dyDescent="0.3">
      <c r="A6516" s="18">
        <v>6514</v>
      </c>
      <c r="B6516" s="18">
        <f t="shared" si="202"/>
        <v>2019</v>
      </c>
      <c r="C6516" s="17">
        <v>43497</v>
      </c>
      <c r="D6516" s="18" t="s">
        <v>130</v>
      </c>
      <c r="E6516" s="18" t="s">
        <v>164</v>
      </c>
      <c r="F6516" s="18" t="str">
        <f t="shared" si="203"/>
        <v>National Grid-Salisbury Muni Agg Rate-43497</v>
      </c>
      <c r="G6516" s="11" t="s">
        <v>131</v>
      </c>
      <c r="H6516" s="11" t="s">
        <v>54</v>
      </c>
      <c r="I6516" s="11" t="s">
        <v>99</v>
      </c>
      <c r="J6516" s="11" t="s">
        <v>241</v>
      </c>
      <c r="K6516" s="11" t="str">
        <f>IFERROR(INDEX('EDC Component Dictionary'!$C$5:$C$37,MATCH('Rates Database'!J6516,'EDC Component Dictionary'!$B$5:$B$37,0)), "Energy Supply")</f>
        <v>Energy Supply</v>
      </c>
      <c r="L6516" s="12">
        <v>0.11065</v>
      </c>
      <c r="M6516" s="12"/>
    </row>
    <row r="6517" spans="1:13" x14ac:dyDescent="0.3">
      <c r="A6517" s="18">
        <v>6515</v>
      </c>
      <c r="B6517" s="18">
        <f t="shared" si="202"/>
        <v>2019</v>
      </c>
      <c r="C6517" s="17">
        <v>43497</v>
      </c>
      <c r="D6517" s="18" t="s">
        <v>130</v>
      </c>
      <c r="E6517" s="18" t="s">
        <v>164</v>
      </c>
      <c r="F6517" s="18" t="str">
        <f t="shared" si="203"/>
        <v>National Grid-Gloucester Muni Agg Rate-43497</v>
      </c>
      <c r="G6517" s="11" t="s">
        <v>131</v>
      </c>
      <c r="H6517" s="11" t="s">
        <v>54</v>
      </c>
      <c r="I6517" s="11" t="s">
        <v>99</v>
      </c>
      <c r="J6517" s="11" t="s">
        <v>242</v>
      </c>
      <c r="K6517" s="11" t="str">
        <f>IFERROR(INDEX('EDC Component Dictionary'!$C$5:$C$37,MATCH('Rates Database'!J6517,'EDC Component Dictionary'!$B$5:$B$37,0)), "Energy Supply")</f>
        <v>Energy Supply</v>
      </c>
      <c r="L6517" s="12">
        <v>0.11092</v>
      </c>
      <c r="M6517" s="12"/>
    </row>
    <row r="6518" spans="1:13" x14ac:dyDescent="0.3">
      <c r="A6518" s="18">
        <v>6516</v>
      </c>
      <c r="B6518" s="18">
        <f t="shared" si="202"/>
        <v>2019</v>
      </c>
      <c r="C6518" s="17">
        <v>43497</v>
      </c>
      <c r="D6518" s="18" t="s">
        <v>130</v>
      </c>
      <c r="E6518" s="18" t="s">
        <v>163</v>
      </c>
      <c r="F6518" s="18" t="str">
        <f t="shared" si="203"/>
        <v>Eversource_EMA-Brookline Muni Agg Rate-43497</v>
      </c>
      <c r="G6518" s="11" t="s">
        <v>131</v>
      </c>
      <c r="H6518" s="11" t="s">
        <v>54</v>
      </c>
      <c r="I6518" s="11" t="s">
        <v>99</v>
      </c>
      <c r="J6518" s="11" t="s">
        <v>243</v>
      </c>
      <c r="K6518" s="11" t="str">
        <f>IFERROR(INDEX('EDC Component Dictionary'!$C$5:$C$37,MATCH('Rates Database'!J6518,'EDC Component Dictionary'!$B$5:$B$37,0)), "Energy Supply")</f>
        <v>Energy Supply</v>
      </c>
      <c r="L6518" s="12">
        <v>0.11135</v>
      </c>
      <c r="M6518" s="12"/>
    </row>
    <row r="6519" spans="1:13" x14ac:dyDescent="0.3">
      <c r="A6519" s="18">
        <v>6517</v>
      </c>
      <c r="B6519" s="18">
        <f t="shared" si="202"/>
        <v>2019</v>
      </c>
      <c r="C6519" s="17">
        <v>43497</v>
      </c>
      <c r="D6519" s="18" t="s">
        <v>130</v>
      </c>
      <c r="E6519" s="18" t="s">
        <v>163</v>
      </c>
      <c r="F6519" s="18" t="str">
        <f t="shared" si="203"/>
        <v>Eversource_EMA-Cambridge Muni Agg Rate-43497</v>
      </c>
      <c r="G6519" s="11" t="s">
        <v>131</v>
      </c>
      <c r="H6519" s="11" t="s">
        <v>54</v>
      </c>
      <c r="I6519" s="11" t="s">
        <v>99</v>
      </c>
      <c r="J6519" s="11" t="s">
        <v>210</v>
      </c>
      <c r="K6519" s="11" t="str">
        <f>IFERROR(INDEX('EDC Component Dictionary'!$C$5:$C$37,MATCH('Rates Database'!J6519,'EDC Component Dictionary'!$B$5:$B$37,0)), "Energy Supply")</f>
        <v>Energy Supply</v>
      </c>
      <c r="L6519" s="12">
        <v>0.11138000000000001</v>
      </c>
      <c r="M6519" s="12"/>
    </row>
    <row r="6520" spans="1:13" x14ac:dyDescent="0.3">
      <c r="A6520" s="18">
        <v>6518</v>
      </c>
      <c r="B6520" s="18">
        <f t="shared" si="202"/>
        <v>2019</v>
      </c>
      <c r="C6520" s="17">
        <v>43497</v>
      </c>
      <c r="D6520" s="18" t="s">
        <v>130</v>
      </c>
      <c r="E6520" s="18" t="s">
        <v>164</v>
      </c>
      <c r="F6520" s="18" t="str">
        <f t="shared" si="203"/>
        <v>National Grid-Bellingham Muni Agg Rate-43497</v>
      </c>
      <c r="G6520" s="11" t="s">
        <v>131</v>
      </c>
      <c r="H6520" s="11" t="s">
        <v>54</v>
      </c>
      <c r="I6520" s="11" t="s">
        <v>99</v>
      </c>
      <c r="J6520" s="11" t="s">
        <v>244</v>
      </c>
      <c r="K6520" s="11" t="str">
        <f>IFERROR(INDEX('EDC Component Dictionary'!$C$5:$C$37,MATCH('Rates Database'!J6520,'EDC Component Dictionary'!$B$5:$B$37,0)), "Energy Supply")</f>
        <v>Energy Supply</v>
      </c>
      <c r="L6520" s="12">
        <v>0.11241</v>
      </c>
      <c r="M6520" s="12"/>
    </row>
    <row r="6521" spans="1:13" x14ac:dyDescent="0.3">
      <c r="A6521" s="18">
        <v>6519</v>
      </c>
      <c r="B6521" s="18">
        <f t="shared" si="202"/>
        <v>2019</v>
      </c>
      <c r="C6521" s="17">
        <v>43497</v>
      </c>
      <c r="D6521" s="18" t="s">
        <v>130</v>
      </c>
      <c r="E6521" s="18" t="s">
        <v>164</v>
      </c>
      <c r="F6521" s="18" t="str">
        <f t="shared" si="203"/>
        <v>National Grid-Great Barrington Muni Agg Rate-43497</v>
      </c>
      <c r="G6521" s="11" t="s">
        <v>131</v>
      </c>
      <c r="H6521" s="11" t="s">
        <v>54</v>
      </c>
      <c r="I6521" s="11" t="s">
        <v>99</v>
      </c>
      <c r="J6521" s="11" t="s">
        <v>245</v>
      </c>
      <c r="K6521" s="11" t="str">
        <f>IFERROR(INDEX('EDC Component Dictionary'!$C$5:$C$37,MATCH('Rates Database'!J6521,'EDC Component Dictionary'!$B$5:$B$37,0)), "Energy Supply")</f>
        <v>Energy Supply</v>
      </c>
      <c r="L6521" s="12">
        <v>0.11259</v>
      </c>
      <c r="M6521" s="12"/>
    </row>
    <row r="6522" spans="1:13" x14ac:dyDescent="0.3">
      <c r="A6522" s="18">
        <v>6520</v>
      </c>
      <c r="B6522" s="18">
        <f t="shared" si="202"/>
        <v>2019</v>
      </c>
      <c r="C6522" s="17">
        <v>43497</v>
      </c>
      <c r="D6522" s="18" t="s">
        <v>130</v>
      </c>
      <c r="E6522" s="18" t="s">
        <v>163</v>
      </c>
      <c r="F6522" s="18" t="str">
        <f t="shared" si="203"/>
        <v>Eversource_EMA-Holliston Muni Agg Rate-43497</v>
      </c>
      <c r="G6522" s="11" t="s">
        <v>131</v>
      </c>
      <c r="H6522" s="11" t="s">
        <v>54</v>
      </c>
      <c r="I6522" s="11" t="s">
        <v>99</v>
      </c>
      <c r="J6522" s="11" t="s">
        <v>246</v>
      </c>
      <c r="K6522" s="11" t="str">
        <f>IFERROR(INDEX('EDC Component Dictionary'!$C$5:$C$37,MATCH('Rates Database'!J6522,'EDC Component Dictionary'!$B$5:$B$37,0)), "Energy Supply")</f>
        <v>Energy Supply</v>
      </c>
      <c r="L6522" s="12">
        <v>0.11273</v>
      </c>
      <c r="M6522" s="12"/>
    </row>
    <row r="6523" spans="1:13" x14ac:dyDescent="0.3">
      <c r="A6523" s="18">
        <v>6521</v>
      </c>
      <c r="B6523" s="18">
        <f t="shared" si="202"/>
        <v>2019</v>
      </c>
      <c r="C6523" s="17">
        <v>43497</v>
      </c>
      <c r="D6523" s="18" t="s">
        <v>130</v>
      </c>
      <c r="E6523" s="18" t="s">
        <v>164</v>
      </c>
      <c r="F6523" s="18" t="str">
        <f t="shared" si="203"/>
        <v>National Grid-West Bridgewater Muni Agg Rate-43497</v>
      </c>
      <c r="G6523" s="11" t="s">
        <v>131</v>
      </c>
      <c r="H6523" s="11" t="s">
        <v>54</v>
      </c>
      <c r="I6523" s="11" t="s">
        <v>99</v>
      </c>
      <c r="J6523" s="11" t="s">
        <v>247</v>
      </c>
      <c r="K6523" s="11" t="str">
        <f>IFERROR(INDEX('EDC Component Dictionary'!$C$5:$C$37,MATCH('Rates Database'!J6523,'EDC Component Dictionary'!$B$5:$B$37,0)), "Energy Supply")</f>
        <v>Energy Supply</v>
      </c>
      <c r="L6523" s="12">
        <v>0.11326</v>
      </c>
      <c r="M6523" s="12"/>
    </row>
    <row r="6524" spans="1:13" x14ac:dyDescent="0.3">
      <c r="A6524" s="18">
        <v>6522</v>
      </c>
      <c r="B6524" s="18">
        <f t="shared" si="202"/>
        <v>2019</v>
      </c>
      <c r="C6524" s="17">
        <v>43497</v>
      </c>
      <c r="D6524" s="18" t="s">
        <v>130</v>
      </c>
      <c r="E6524" s="18" t="s">
        <v>164</v>
      </c>
      <c r="F6524" s="18" t="str">
        <f t="shared" si="203"/>
        <v>National Grid-Egremont Muni Agg Rate-43497</v>
      </c>
      <c r="G6524" s="11" t="s">
        <v>131</v>
      </c>
      <c r="H6524" s="11" t="s">
        <v>54</v>
      </c>
      <c r="I6524" s="11" t="s">
        <v>99</v>
      </c>
      <c r="J6524" s="11" t="s">
        <v>248</v>
      </c>
      <c r="K6524" s="11" t="str">
        <f>IFERROR(INDEX('EDC Component Dictionary'!$C$5:$C$37,MATCH('Rates Database'!J6524,'EDC Component Dictionary'!$B$5:$B$37,0)), "Energy Supply")</f>
        <v>Energy Supply</v>
      </c>
      <c r="L6524" s="12">
        <v>0.11354</v>
      </c>
      <c r="M6524" s="12"/>
    </row>
    <row r="6525" spans="1:13" x14ac:dyDescent="0.3">
      <c r="A6525" s="18">
        <v>6523</v>
      </c>
      <c r="B6525" s="18">
        <f t="shared" si="202"/>
        <v>2019</v>
      </c>
      <c r="C6525" s="17">
        <v>43497</v>
      </c>
      <c r="D6525" s="18" t="s">
        <v>130</v>
      </c>
      <c r="E6525" s="18" t="s">
        <v>164</v>
      </c>
      <c r="F6525" s="18" t="str">
        <f t="shared" si="203"/>
        <v>National Grid-Williamsburg Muni Agg Rate-43497</v>
      </c>
      <c r="G6525" s="11" t="s">
        <v>131</v>
      </c>
      <c r="H6525" s="11" t="s">
        <v>54</v>
      </c>
      <c r="I6525" s="11" t="s">
        <v>99</v>
      </c>
      <c r="J6525" s="11" t="s">
        <v>249</v>
      </c>
      <c r="K6525" s="11" t="str">
        <f>IFERROR(INDEX('EDC Component Dictionary'!$C$5:$C$37,MATCH('Rates Database'!J6525,'EDC Component Dictionary'!$B$5:$B$37,0)), "Energy Supply")</f>
        <v>Energy Supply</v>
      </c>
      <c r="L6525" s="12">
        <v>0.11376</v>
      </c>
      <c r="M6525" s="12"/>
    </row>
    <row r="6526" spans="1:13" x14ac:dyDescent="0.3">
      <c r="A6526" s="18">
        <v>6524</v>
      </c>
      <c r="B6526" s="18">
        <f t="shared" si="202"/>
        <v>2019</v>
      </c>
      <c r="C6526" s="17">
        <v>43497</v>
      </c>
      <c r="D6526" s="18" t="s">
        <v>130</v>
      </c>
      <c r="E6526" s="18" t="s">
        <v>164</v>
      </c>
      <c r="F6526" s="18" t="str">
        <f t="shared" si="203"/>
        <v>National Grid-Hamilton Muni Agg Rate-43497</v>
      </c>
      <c r="G6526" s="11" t="s">
        <v>131</v>
      </c>
      <c r="H6526" s="11" t="s">
        <v>54</v>
      </c>
      <c r="I6526" s="11" t="s">
        <v>99</v>
      </c>
      <c r="J6526" s="11" t="s">
        <v>250</v>
      </c>
      <c r="K6526" s="11" t="str">
        <f>IFERROR(INDEX('EDC Component Dictionary'!$C$5:$C$37,MATCH('Rates Database'!J6526,'EDC Component Dictionary'!$B$5:$B$37,0)), "Energy Supply")</f>
        <v>Energy Supply</v>
      </c>
      <c r="L6526" s="12">
        <v>0.11409999999999999</v>
      </c>
      <c r="M6526" s="12"/>
    </row>
    <row r="6527" spans="1:13" x14ac:dyDescent="0.3">
      <c r="A6527" s="18">
        <v>6525</v>
      </c>
      <c r="B6527" s="18">
        <f t="shared" si="202"/>
        <v>2019</v>
      </c>
      <c r="C6527" s="17">
        <v>43497</v>
      </c>
      <c r="D6527" s="18" t="s">
        <v>130</v>
      </c>
      <c r="E6527" s="18" t="s">
        <v>164</v>
      </c>
      <c r="F6527" s="18" t="str">
        <f t="shared" si="203"/>
        <v>National Grid-Millville Muni Agg Rate-43497</v>
      </c>
      <c r="G6527" s="11" t="s">
        <v>131</v>
      </c>
      <c r="H6527" s="11" t="s">
        <v>54</v>
      </c>
      <c r="I6527" s="11" t="s">
        <v>99</v>
      </c>
      <c r="J6527" s="11" t="s">
        <v>251</v>
      </c>
      <c r="K6527" s="11" t="str">
        <f>IFERROR(INDEX('EDC Component Dictionary'!$C$5:$C$37,MATCH('Rates Database'!J6527,'EDC Component Dictionary'!$B$5:$B$37,0)), "Energy Supply")</f>
        <v>Energy Supply</v>
      </c>
      <c r="L6527" s="12">
        <v>0.11416999999999999</v>
      </c>
      <c r="M6527" s="12"/>
    </row>
    <row r="6528" spans="1:13" x14ac:dyDescent="0.3">
      <c r="A6528" s="18">
        <v>6526</v>
      </c>
      <c r="B6528" s="18">
        <f t="shared" si="202"/>
        <v>2019</v>
      </c>
      <c r="C6528" s="17">
        <v>43497</v>
      </c>
      <c r="D6528" s="18" t="s">
        <v>130</v>
      </c>
      <c r="E6528" s="18" t="s">
        <v>163</v>
      </c>
      <c r="F6528" s="18" t="str">
        <f t="shared" si="203"/>
        <v>Eversource_EMA-Natick Muni Agg Rate-43497</v>
      </c>
      <c r="G6528" s="11" t="s">
        <v>131</v>
      </c>
      <c r="H6528" s="11" t="s">
        <v>54</v>
      </c>
      <c r="I6528" s="11" t="s">
        <v>99</v>
      </c>
      <c r="J6528" s="11" t="s">
        <v>252</v>
      </c>
      <c r="K6528" s="11" t="str">
        <f>IFERROR(INDEX('EDC Component Dictionary'!$C$5:$C$37,MATCH('Rates Database'!J6528,'EDC Component Dictionary'!$B$5:$B$37,0)), "Energy Supply")</f>
        <v>Energy Supply</v>
      </c>
      <c r="L6528" s="12">
        <v>0.11427</v>
      </c>
      <c r="M6528" s="12"/>
    </row>
    <row r="6529" spans="1:13" x14ac:dyDescent="0.3">
      <c r="A6529" s="18">
        <v>6527</v>
      </c>
      <c r="B6529" s="18">
        <f t="shared" si="202"/>
        <v>2019</v>
      </c>
      <c r="C6529" s="17">
        <v>43497</v>
      </c>
      <c r="D6529" s="18" t="s">
        <v>130</v>
      </c>
      <c r="E6529" s="18" t="s">
        <v>95</v>
      </c>
      <c r="F6529" s="18" t="str">
        <f t="shared" si="203"/>
        <v>Eversource_WMA-Sandisfield Muni Agg Rate-43497</v>
      </c>
      <c r="G6529" s="11" t="s">
        <v>131</v>
      </c>
      <c r="H6529" s="11" t="s">
        <v>54</v>
      </c>
      <c r="I6529" s="11" t="s">
        <v>99</v>
      </c>
      <c r="J6529" s="11" t="s">
        <v>253</v>
      </c>
      <c r="K6529" s="11" t="str">
        <f>IFERROR(INDEX('EDC Component Dictionary'!$C$5:$C$37,MATCH('Rates Database'!J6529,'EDC Component Dictionary'!$B$5:$B$37,0)), "Energy Supply")</f>
        <v>Energy Supply</v>
      </c>
      <c r="L6529" s="12">
        <v>0.11533</v>
      </c>
      <c r="M6529" s="12"/>
    </row>
    <row r="6530" spans="1:13" x14ac:dyDescent="0.3">
      <c r="A6530" s="18">
        <v>6528</v>
      </c>
      <c r="B6530" s="18">
        <f t="shared" si="202"/>
        <v>2019</v>
      </c>
      <c r="C6530" s="17">
        <v>43497</v>
      </c>
      <c r="D6530" s="18" t="s">
        <v>130</v>
      </c>
      <c r="E6530" s="18" t="s">
        <v>163</v>
      </c>
      <c r="F6530" s="18" t="str">
        <f t="shared" si="203"/>
        <v>Eversource_EMA-Walpole Muni Agg Rate-43497</v>
      </c>
      <c r="G6530" s="11" t="s">
        <v>131</v>
      </c>
      <c r="H6530" s="11" t="s">
        <v>54</v>
      </c>
      <c r="I6530" s="11" t="s">
        <v>99</v>
      </c>
      <c r="J6530" s="11" t="s">
        <v>174</v>
      </c>
      <c r="K6530" s="11" t="str">
        <f>IFERROR(INDEX('EDC Component Dictionary'!$C$5:$C$37,MATCH('Rates Database'!J6530,'EDC Component Dictionary'!$B$5:$B$37,0)), "Energy Supply")</f>
        <v>Energy Supply</v>
      </c>
      <c r="L6530" s="12">
        <v>0.11581</v>
      </c>
      <c r="M6530" s="12"/>
    </row>
    <row r="6531" spans="1:13" x14ac:dyDescent="0.3">
      <c r="A6531" s="18">
        <v>6529</v>
      </c>
      <c r="B6531" s="18">
        <f t="shared" ref="B6531:B6594" si="204">YEAR(C6531)</f>
        <v>2019</v>
      </c>
      <c r="C6531" s="17">
        <v>43497</v>
      </c>
      <c r="D6531" s="18" t="s">
        <v>130</v>
      </c>
      <c r="E6531" s="18" t="s">
        <v>163</v>
      </c>
      <c r="F6531" s="18" t="str">
        <f t="shared" si="203"/>
        <v>Eversource_EMA-Lexington Muni Agg Rate-43497</v>
      </c>
      <c r="G6531" s="11" t="s">
        <v>131</v>
      </c>
      <c r="H6531" s="11" t="s">
        <v>54</v>
      </c>
      <c r="I6531" s="11" t="s">
        <v>99</v>
      </c>
      <c r="J6531" s="11" t="s">
        <v>254</v>
      </c>
      <c r="K6531" s="11" t="str">
        <f>IFERROR(INDEX('EDC Component Dictionary'!$C$5:$C$37,MATCH('Rates Database'!J6531,'EDC Component Dictionary'!$B$5:$B$37,0)), "Energy Supply")</f>
        <v>Energy Supply</v>
      </c>
      <c r="L6531" s="12">
        <v>0.11625000000000001</v>
      </c>
      <c r="M6531" s="12"/>
    </row>
    <row r="6532" spans="1:13" x14ac:dyDescent="0.3">
      <c r="A6532" s="18">
        <v>6530</v>
      </c>
      <c r="B6532" s="18">
        <f t="shared" si="204"/>
        <v>2019</v>
      </c>
      <c r="C6532" s="17">
        <v>43497</v>
      </c>
      <c r="D6532" s="18" t="s">
        <v>130</v>
      </c>
      <c r="E6532" s="18" t="s">
        <v>95</v>
      </c>
      <c r="F6532" s="18" t="str">
        <f t="shared" ref="F6532:F6595" si="205">_xlfn.CONCAT(E6532,"-",J6532,"-",C6532)</f>
        <v>Eversource_WMA-Lanesborough Muni Agg Rate-43497</v>
      </c>
      <c r="G6532" s="11" t="s">
        <v>131</v>
      </c>
      <c r="H6532" s="11" t="s">
        <v>54</v>
      </c>
      <c r="I6532" s="11" t="s">
        <v>99</v>
      </c>
      <c r="J6532" s="11" t="s">
        <v>255</v>
      </c>
      <c r="K6532" s="11" t="str">
        <f>IFERROR(INDEX('EDC Component Dictionary'!$C$5:$C$37,MATCH('Rates Database'!J6532,'EDC Component Dictionary'!$B$5:$B$37,0)), "Energy Supply")</f>
        <v>Energy Supply</v>
      </c>
      <c r="L6532" s="12">
        <v>0.11674</v>
      </c>
      <c r="M6532" s="12"/>
    </row>
    <row r="6533" spans="1:13" x14ac:dyDescent="0.3">
      <c r="A6533" s="18">
        <v>6531</v>
      </c>
      <c r="B6533" s="18">
        <f t="shared" si="204"/>
        <v>2019</v>
      </c>
      <c r="C6533" s="17">
        <v>43497</v>
      </c>
      <c r="D6533" s="18" t="s">
        <v>130</v>
      </c>
      <c r="E6533" s="18" t="s">
        <v>164</v>
      </c>
      <c r="F6533" s="18" t="str">
        <f t="shared" si="205"/>
        <v>National Grid-Foxborough Muni Agg Rate-43497</v>
      </c>
      <c r="G6533" s="11" t="s">
        <v>131</v>
      </c>
      <c r="H6533" s="11" t="s">
        <v>54</v>
      </c>
      <c r="I6533" s="11" t="s">
        <v>99</v>
      </c>
      <c r="J6533" s="11" t="s">
        <v>256</v>
      </c>
      <c r="K6533" s="11" t="str">
        <f>IFERROR(INDEX('EDC Component Dictionary'!$C$5:$C$37,MATCH('Rates Database'!J6533,'EDC Component Dictionary'!$B$5:$B$37,0)), "Energy Supply")</f>
        <v>Energy Supply</v>
      </c>
      <c r="L6533" s="12">
        <v>0.1179</v>
      </c>
      <c r="M6533" s="12"/>
    </row>
    <row r="6534" spans="1:13" x14ac:dyDescent="0.3">
      <c r="A6534" s="18">
        <v>6532</v>
      </c>
      <c r="B6534" s="18">
        <f t="shared" si="204"/>
        <v>2019</v>
      </c>
      <c r="C6534" s="17">
        <v>43497</v>
      </c>
      <c r="D6534" s="18" t="s">
        <v>130</v>
      </c>
      <c r="E6534" s="18" t="s">
        <v>164</v>
      </c>
      <c r="F6534" s="18" t="str">
        <f t="shared" si="205"/>
        <v>National Grid-Heath Muni Agg Rate-43497</v>
      </c>
      <c r="G6534" s="11" t="s">
        <v>131</v>
      </c>
      <c r="H6534" s="11" t="s">
        <v>54</v>
      </c>
      <c r="I6534" s="11" t="s">
        <v>99</v>
      </c>
      <c r="J6534" s="11" t="s">
        <v>257</v>
      </c>
      <c r="K6534" s="11" t="str">
        <f>IFERROR(INDEX('EDC Component Dictionary'!$C$5:$C$37,MATCH('Rates Database'!J6534,'EDC Component Dictionary'!$B$5:$B$37,0)), "Energy Supply")</f>
        <v>Energy Supply</v>
      </c>
      <c r="L6534" s="12">
        <v>0.11924</v>
      </c>
      <c r="M6534" s="12"/>
    </row>
    <row r="6535" spans="1:13" x14ac:dyDescent="0.3">
      <c r="A6535" s="18">
        <v>6533</v>
      </c>
      <c r="B6535" s="18">
        <f t="shared" si="204"/>
        <v>2019</v>
      </c>
      <c r="C6535" s="17">
        <v>43497</v>
      </c>
      <c r="D6535" s="18" t="s">
        <v>130</v>
      </c>
      <c r="E6535" s="18" t="s">
        <v>164</v>
      </c>
      <c r="F6535" s="18" t="str">
        <f t="shared" si="205"/>
        <v>National Grid-Auburn Muni Agg Rate-43497</v>
      </c>
      <c r="G6535" s="11" t="s">
        <v>131</v>
      </c>
      <c r="H6535" s="11" t="s">
        <v>54</v>
      </c>
      <c r="I6535" s="11" t="s">
        <v>99</v>
      </c>
      <c r="J6535" s="11" t="s">
        <v>258</v>
      </c>
      <c r="K6535" s="11" t="str">
        <f>IFERROR(INDEX('EDC Component Dictionary'!$C$5:$C$37,MATCH('Rates Database'!J6535,'EDC Component Dictionary'!$B$5:$B$37,0)), "Energy Supply")</f>
        <v>Energy Supply</v>
      </c>
      <c r="L6535" s="12">
        <v>0.12164999999999999</v>
      </c>
      <c r="M6535" s="12"/>
    </row>
    <row r="6536" spans="1:13" x14ac:dyDescent="0.3">
      <c r="A6536" s="18">
        <v>6534</v>
      </c>
      <c r="B6536" s="18">
        <f t="shared" si="204"/>
        <v>2019</v>
      </c>
      <c r="C6536" s="17">
        <v>43497</v>
      </c>
      <c r="D6536" s="18" t="s">
        <v>130</v>
      </c>
      <c r="E6536" s="18" t="s">
        <v>164</v>
      </c>
      <c r="F6536" s="18" t="str">
        <f t="shared" si="205"/>
        <v>National Grid-North Andover Muni Agg Rate-43497</v>
      </c>
      <c r="G6536" s="11" t="s">
        <v>131</v>
      </c>
      <c r="H6536" s="11" t="s">
        <v>54</v>
      </c>
      <c r="I6536" s="11" t="s">
        <v>99</v>
      </c>
      <c r="J6536" s="11" t="s">
        <v>259</v>
      </c>
      <c r="K6536" s="11" t="str">
        <f>IFERROR(INDEX('EDC Component Dictionary'!$C$5:$C$37,MATCH('Rates Database'!J6536,'EDC Component Dictionary'!$B$5:$B$37,0)), "Energy Supply")</f>
        <v>Energy Supply</v>
      </c>
      <c r="L6536" s="12">
        <v>0.12684999999999999</v>
      </c>
      <c r="M6536" s="12"/>
    </row>
    <row r="6537" spans="1:13" x14ac:dyDescent="0.3">
      <c r="A6537" s="18">
        <v>6535</v>
      </c>
      <c r="B6537" s="18">
        <f t="shared" si="204"/>
        <v>2019</v>
      </c>
      <c r="C6537" s="17">
        <v>43497</v>
      </c>
      <c r="D6537" s="18" t="s">
        <v>130</v>
      </c>
      <c r="E6537" s="18" t="s">
        <v>164</v>
      </c>
      <c r="F6537" s="18" t="str">
        <f t="shared" si="205"/>
        <v>National Grid-Lancaster Muni Agg Rate-43497</v>
      </c>
      <c r="G6537" s="11" t="s">
        <v>131</v>
      </c>
      <c r="H6537" s="11" t="s">
        <v>54</v>
      </c>
      <c r="I6537" s="11" t="s">
        <v>99</v>
      </c>
      <c r="J6537" s="11" t="s">
        <v>260</v>
      </c>
      <c r="K6537" s="11" t="str">
        <f>IFERROR(INDEX('EDC Component Dictionary'!$C$5:$C$37,MATCH('Rates Database'!J6537,'EDC Component Dictionary'!$B$5:$B$37,0)), "Energy Supply")</f>
        <v>Energy Supply</v>
      </c>
      <c r="L6537" s="12">
        <v>0.13128999999999999</v>
      </c>
      <c r="M6537" s="12"/>
    </row>
    <row r="6538" spans="1:13" x14ac:dyDescent="0.3">
      <c r="A6538" s="18">
        <v>6536</v>
      </c>
      <c r="B6538" s="18">
        <f t="shared" si="204"/>
        <v>2019</v>
      </c>
      <c r="C6538" s="17">
        <v>43497</v>
      </c>
      <c r="D6538" s="18" t="s">
        <v>130</v>
      </c>
      <c r="E6538" s="18" t="s">
        <v>164</v>
      </c>
      <c r="F6538" s="18" t="str">
        <f t="shared" si="205"/>
        <v>National Grid-Tyngsborough Muni Agg Rate-43497</v>
      </c>
      <c r="G6538" s="11" t="s">
        <v>131</v>
      </c>
      <c r="H6538" s="11" t="s">
        <v>54</v>
      </c>
      <c r="I6538" s="11" t="s">
        <v>99</v>
      </c>
      <c r="J6538" s="11" t="s">
        <v>261</v>
      </c>
      <c r="K6538" s="11" t="str">
        <f>IFERROR(INDEX('EDC Component Dictionary'!$C$5:$C$37,MATCH('Rates Database'!J6538,'EDC Component Dictionary'!$B$5:$B$37,0)), "Energy Supply")</f>
        <v>Energy Supply</v>
      </c>
      <c r="L6538" s="12">
        <v>0.1313</v>
      </c>
      <c r="M6538" s="12"/>
    </row>
    <row r="6539" spans="1:13" x14ac:dyDescent="0.3">
      <c r="A6539" s="18">
        <v>6537</v>
      </c>
      <c r="B6539" s="18">
        <f t="shared" si="204"/>
        <v>2019</v>
      </c>
      <c r="C6539" s="17">
        <v>43497</v>
      </c>
      <c r="D6539" s="18" t="s">
        <v>130</v>
      </c>
      <c r="E6539" s="18" t="s">
        <v>164</v>
      </c>
      <c r="F6539" s="18" t="str">
        <f t="shared" si="205"/>
        <v>National Grid-Lowell Muni Agg Rate-43497</v>
      </c>
      <c r="G6539" s="11" t="s">
        <v>131</v>
      </c>
      <c r="H6539" s="11" t="s">
        <v>54</v>
      </c>
      <c r="I6539" s="11" t="s">
        <v>99</v>
      </c>
      <c r="J6539" s="11" t="s">
        <v>262</v>
      </c>
      <c r="K6539" s="11" t="str">
        <f>IFERROR(INDEX('EDC Component Dictionary'!$C$5:$C$37,MATCH('Rates Database'!J6539,'EDC Component Dictionary'!$B$5:$B$37,0)), "Energy Supply")</f>
        <v>Energy Supply</v>
      </c>
      <c r="L6539" s="12">
        <v>0.13650000000000001</v>
      </c>
      <c r="M6539" s="12"/>
    </row>
    <row r="6540" spans="1:13" x14ac:dyDescent="0.3">
      <c r="A6540" s="18">
        <v>6538</v>
      </c>
      <c r="B6540" s="18">
        <f t="shared" si="204"/>
        <v>2019</v>
      </c>
      <c r="C6540" s="17">
        <v>43497</v>
      </c>
      <c r="D6540" s="18" t="s">
        <v>130</v>
      </c>
      <c r="E6540" s="18" t="s">
        <v>164</v>
      </c>
      <c r="F6540" s="18" t="str">
        <f t="shared" si="205"/>
        <v>National Grid-Marlborough Muni Agg Rate-43497</v>
      </c>
      <c r="G6540" s="11" t="s">
        <v>131</v>
      </c>
      <c r="H6540" s="11" t="s">
        <v>54</v>
      </c>
      <c r="I6540" s="11" t="s">
        <v>99</v>
      </c>
      <c r="J6540" s="11" t="s">
        <v>263</v>
      </c>
      <c r="K6540" s="11" t="str">
        <f>IFERROR(INDEX('EDC Component Dictionary'!$C$5:$C$37,MATCH('Rates Database'!J6540,'EDC Component Dictionary'!$B$5:$B$37,0)), "Energy Supply")</f>
        <v>Energy Supply</v>
      </c>
      <c r="L6540" s="12">
        <v>0.13650000000000001</v>
      </c>
      <c r="M6540" s="12"/>
    </row>
    <row r="6541" spans="1:13" x14ac:dyDescent="0.3">
      <c r="A6541" s="18">
        <v>6539</v>
      </c>
      <c r="B6541" s="18">
        <f t="shared" si="204"/>
        <v>2019</v>
      </c>
      <c r="C6541" s="17">
        <v>43497</v>
      </c>
      <c r="D6541" s="18" t="s">
        <v>130</v>
      </c>
      <c r="E6541" s="18" t="s">
        <v>163</v>
      </c>
      <c r="F6541" s="18" t="str">
        <f t="shared" si="205"/>
        <v>Eversource_EMA-Cape Light Compact JPE Muni Agg Rate-43497</v>
      </c>
      <c r="G6541" s="11" t="s">
        <v>131</v>
      </c>
      <c r="H6541" s="11" t="s">
        <v>54</v>
      </c>
      <c r="I6541" s="11" t="s">
        <v>99</v>
      </c>
      <c r="J6541" s="11" t="s">
        <v>264</v>
      </c>
      <c r="K6541" s="11" t="str">
        <f>IFERROR(INDEX('EDC Component Dictionary'!$C$5:$C$37,MATCH('Rates Database'!J6541,'EDC Component Dictionary'!$B$5:$B$37,0)), "Energy Supply")</f>
        <v>Energy Supply</v>
      </c>
      <c r="L6541" s="12">
        <v>0.13699</v>
      </c>
      <c r="M6541" s="12"/>
    </row>
    <row r="6542" spans="1:13" x14ac:dyDescent="0.3">
      <c r="A6542" s="18">
        <v>6540</v>
      </c>
      <c r="B6542" s="18">
        <f t="shared" si="204"/>
        <v>2019</v>
      </c>
      <c r="C6542" s="17">
        <v>43525</v>
      </c>
      <c r="D6542" s="18" t="s">
        <v>130</v>
      </c>
      <c r="E6542" s="18" t="s">
        <v>164</v>
      </c>
      <c r="F6542" s="18" t="str">
        <f t="shared" si="205"/>
        <v>National Grid-Nantucket Muni Agg Rate-43525</v>
      </c>
      <c r="G6542" s="11" t="s">
        <v>131</v>
      </c>
      <c r="H6542" s="11" t="s">
        <v>54</v>
      </c>
      <c r="I6542" s="11" t="s">
        <v>99</v>
      </c>
      <c r="J6542" s="11" t="s">
        <v>171</v>
      </c>
      <c r="K6542" s="11" t="str">
        <f>IFERROR(INDEX('EDC Component Dictionary'!$C$5:$C$37,MATCH('Rates Database'!J6542,'EDC Component Dictionary'!$B$5:$B$37,0)), "Energy Supply")</f>
        <v>Energy Supply</v>
      </c>
      <c r="L6542" s="12">
        <v>9.0529999999999999E-2</v>
      </c>
      <c r="M6542" s="12"/>
    </row>
    <row r="6543" spans="1:13" x14ac:dyDescent="0.3">
      <c r="A6543" s="18">
        <v>6541</v>
      </c>
      <c r="B6543" s="18">
        <f t="shared" si="204"/>
        <v>2019</v>
      </c>
      <c r="C6543" s="17">
        <v>43525</v>
      </c>
      <c r="D6543" s="18" t="s">
        <v>130</v>
      </c>
      <c r="E6543" s="18" t="s">
        <v>164</v>
      </c>
      <c r="F6543" s="18" t="str">
        <f t="shared" si="205"/>
        <v>National Grid-Westborough Muni Agg Rate-43525</v>
      </c>
      <c r="G6543" s="11" t="s">
        <v>131</v>
      </c>
      <c r="H6543" s="11" t="s">
        <v>54</v>
      </c>
      <c r="I6543" s="11" t="s">
        <v>99</v>
      </c>
      <c r="J6543" s="11" t="s">
        <v>172</v>
      </c>
      <c r="K6543" s="11" t="str">
        <f>IFERROR(INDEX('EDC Component Dictionary'!$C$5:$C$37,MATCH('Rates Database'!J6543,'EDC Component Dictionary'!$B$5:$B$37,0)), "Energy Supply")</f>
        <v>Energy Supply</v>
      </c>
      <c r="L6543" s="12">
        <v>9.3850000000000003E-2</v>
      </c>
      <c r="M6543" s="12"/>
    </row>
    <row r="6544" spans="1:13" x14ac:dyDescent="0.3">
      <c r="A6544" s="18">
        <v>6542</v>
      </c>
      <c r="B6544" s="18">
        <f t="shared" si="204"/>
        <v>2019</v>
      </c>
      <c r="C6544" s="17">
        <v>43525</v>
      </c>
      <c r="D6544" s="18" t="s">
        <v>130</v>
      </c>
      <c r="E6544" s="18" t="s">
        <v>164</v>
      </c>
      <c r="F6544" s="18" t="str">
        <f t="shared" si="205"/>
        <v>National Grid-Chelmsford Muni Agg Rate-43525</v>
      </c>
      <c r="G6544" s="11" t="s">
        <v>131</v>
      </c>
      <c r="H6544" s="11" t="s">
        <v>54</v>
      </c>
      <c r="I6544" s="11" t="s">
        <v>99</v>
      </c>
      <c r="J6544" s="11" t="s">
        <v>173</v>
      </c>
      <c r="K6544" s="11" t="str">
        <f>IFERROR(INDEX('EDC Component Dictionary'!$C$5:$C$37,MATCH('Rates Database'!J6544,'EDC Component Dictionary'!$B$5:$B$37,0)), "Energy Supply")</f>
        <v>Energy Supply</v>
      </c>
      <c r="L6544" s="12">
        <v>9.4089999999999993E-2</v>
      </c>
      <c r="M6544" s="12"/>
    </row>
    <row r="6545" spans="1:13" x14ac:dyDescent="0.3">
      <c r="A6545" s="18">
        <v>6543</v>
      </c>
      <c r="B6545" s="18">
        <f t="shared" si="204"/>
        <v>2019</v>
      </c>
      <c r="C6545" s="17">
        <v>43525</v>
      </c>
      <c r="D6545" s="18" t="s">
        <v>130</v>
      </c>
      <c r="E6545" s="18" t="s">
        <v>164</v>
      </c>
      <c r="F6545" s="18" t="str">
        <f t="shared" si="205"/>
        <v>National Grid-Salem Muni Agg Rate-43525</v>
      </c>
      <c r="G6545" s="11" t="s">
        <v>131</v>
      </c>
      <c r="H6545" s="11" t="s">
        <v>54</v>
      </c>
      <c r="I6545" s="11" t="s">
        <v>99</v>
      </c>
      <c r="J6545" s="11" t="s">
        <v>175</v>
      </c>
      <c r="K6545" s="11" t="str">
        <f>IFERROR(INDEX('EDC Component Dictionary'!$C$5:$C$37,MATCH('Rates Database'!J6545,'EDC Component Dictionary'!$B$5:$B$37,0)), "Energy Supply")</f>
        <v>Energy Supply</v>
      </c>
      <c r="L6545" s="12">
        <v>9.9629999999999996E-2</v>
      </c>
      <c r="M6545" s="12"/>
    </row>
    <row r="6546" spans="1:13" x14ac:dyDescent="0.3">
      <c r="A6546" s="18">
        <v>6544</v>
      </c>
      <c r="B6546" s="18">
        <f t="shared" si="204"/>
        <v>2019</v>
      </c>
      <c r="C6546" s="17">
        <v>43525</v>
      </c>
      <c r="D6546" s="18" t="s">
        <v>130</v>
      </c>
      <c r="E6546" s="18" t="s">
        <v>95</v>
      </c>
      <c r="F6546" s="18" t="str">
        <f t="shared" si="205"/>
        <v>Eversource_WMA-Pittsfield Muni Agg Rate-43525</v>
      </c>
      <c r="G6546" s="11" t="s">
        <v>131</v>
      </c>
      <c r="H6546" s="11" t="s">
        <v>54</v>
      </c>
      <c r="I6546" s="11" t="s">
        <v>99</v>
      </c>
      <c r="J6546" s="11" t="s">
        <v>176</v>
      </c>
      <c r="K6546" s="11" t="str">
        <f>IFERROR(INDEX('EDC Component Dictionary'!$C$5:$C$37,MATCH('Rates Database'!J6546,'EDC Component Dictionary'!$B$5:$B$37,0)), "Energy Supply")</f>
        <v>Energy Supply</v>
      </c>
      <c r="L6546" s="12">
        <v>9.9760000000000001E-2</v>
      </c>
      <c r="M6546" s="12"/>
    </row>
    <row r="6547" spans="1:13" x14ac:dyDescent="0.3">
      <c r="A6547" s="18">
        <v>6545</v>
      </c>
      <c r="B6547" s="18">
        <f t="shared" si="204"/>
        <v>2019</v>
      </c>
      <c r="C6547" s="17">
        <v>43525</v>
      </c>
      <c r="D6547" s="18" t="s">
        <v>130</v>
      </c>
      <c r="E6547" s="18" t="s">
        <v>164</v>
      </c>
      <c r="F6547" s="18" t="str">
        <f t="shared" si="205"/>
        <v>National Grid-West Brookfield Muni Agg Rate-43525</v>
      </c>
      <c r="G6547" s="11" t="s">
        <v>131</v>
      </c>
      <c r="H6547" s="11" t="s">
        <v>54</v>
      </c>
      <c r="I6547" s="11" t="s">
        <v>99</v>
      </c>
      <c r="J6547" s="11" t="s">
        <v>177</v>
      </c>
      <c r="K6547" s="11" t="str">
        <f>IFERROR(INDEX('EDC Component Dictionary'!$C$5:$C$37,MATCH('Rates Database'!J6547,'EDC Component Dictionary'!$B$5:$B$37,0)), "Energy Supply")</f>
        <v>Energy Supply</v>
      </c>
      <c r="L6547" s="12">
        <v>9.9989999999999996E-2</v>
      </c>
      <c r="M6547" s="12"/>
    </row>
    <row r="6548" spans="1:13" x14ac:dyDescent="0.3">
      <c r="A6548" s="18">
        <v>6546</v>
      </c>
      <c r="B6548" s="18">
        <f t="shared" si="204"/>
        <v>2019</v>
      </c>
      <c r="C6548" s="17">
        <v>43525</v>
      </c>
      <c r="D6548" s="18" t="s">
        <v>130</v>
      </c>
      <c r="E6548" s="18" t="s">
        <v>164</v>
      </c>
      <c r="F6548" s="18" t="str">
        <f t="shared" si="205"/>
        <v>National Grid-Swampscott Muni Agg Rate-43525</v>
      </c>
      <c r="G6548" s="11" t="s">
        <v>131</v>
      </c>
      <c r="H6548" s="11" t="s">
        <v>54</v>
      </c>
      <c r="I6548" s="11" t="s">
        <v>99</v>
      </c>
      <c r="J6548" s="11" t="s">
        <v>178</v>
      </c>
      <c r="K6548" s="11" t="str">
        <f>IFERROR(INDEX('EDC Component Dictionary'!$C$5:$C$37,MATCH('Rates Database'!J6548,'EDC Component Dictionary'!$B$5:$B$37,0)), "Energy Supply")</f>
        <v>Energy Supply</v>
      </c>
      <c r="L6548" s="12">
        <v>0.1</v>
      </c>
      <c r="M6548" s="12"/>
    </row>
    <row r="6549" spans="1:13" x14ac:dyDescent="0.3">
      <c r="A6549" s="18">
        <v>6547</v>
      </c>
      <c r="B6549" s="18">
        <f t="shared" si="204"/>
        <v>2019</v>
      </c>
      <c r="C6549" s="17">
        <v>43525</v>
      </c>
      <c r="D6549" s="18" t="s">
        <v>130</v>
      </c>
      <c r="E6549" s="18" t="s">
        <v>164</v>
      </c>
      <c r="F6549" s="18" t="str">
        <f t="shared" si="205"/>
        <v>National Grid-Gardner Muni Agg Rate-43525</v>
      </c>
      <c r="G6549" s="11" t="s">
        <v>131</v>
      </c>
      <c r="H6549" s="11" t="s">
        <v>54</v>
      </c>
      <c r="I6549" s="11" t="s">
        <v>99</v>
      </c>
      <c r="J6549" s="11" t="s">
        <v>179</v>
      </c>
      <c r="K6549" s="11" t="str">
        <f>IFERROR(INDEX('EDC Component Dictionary'!$C$5:$C$37,MATCH('Rates Database'!J6549,'EDC Component Dictionary'!$B$5:$B$37,0)), "Energy Supply")</f>
        <v>Energy Supply</v>
      </c>
      <c r="L6549" s="12">
        <v>0.10249</v>
      </c>
      <c r="M6549" s="12"/>
    </row>
    <row r="6550" spans="1:13" x14ac:dyDescent="0.3">
      <c r="A6550" s="18">
        <v>6548</v>
      </c>
      <c r="B6550" s="18">
        <f t="shared" si="204"/>
        <v>2019</v>
      </c>
      <c r="C6550" s="17">
        <v>43525</v>
      </c>
      <c r="D6550" s="18" t="s">
        <v>130</v>
      </c>
      <c r="E6550" s="18" t="s">
        <v>95</v>
      </c>
      <c r="F6550" s="18" t="str">
        <f t="shared" si="205"/>
        <v>Eversource_WMA-Leverett Muni Agg Rate-43525</v>
      </c>
      <c r="G6550" s="11" t="s">
        <v>131</v>
      </c>
      <c r="H6550" s="11" t="s">
        <v>54</v>
      </c>
      <c r="I6550" s="11" t="s">
        <v>99</v>
      </c>
      <c r="J6550" s="11" t="s">
        <v>265</v>
      </c>
      <c r="K6550" s="11" t="str">
        <f>IFERROR(INDEX('EDC Component Dictionary'!$C$5:$C$37,MATCH('Rates Database'!J6550,'EDC Component Dictionary'!$B$5:$B$37,0)), "Energy Supply")</f>
        <v>Energy Supply</v>
      </c>
      <c r="L6550" s="12">
        <v>0.10356</v>
      </c>
      <c r="M6550" s="12"/>
    </row>
    <row r="6551" spans="1:13" x14ac:dyDescent="0.3">
      <c r="A6551" s="18">
        <v>6549</v>
      </c>
      <c r="B6551" s="18">
        <f t="shared" si="204"/>
        <v>2019</v>
      </c>
      <c r="C6551" s="17">
        <v>43525</v>
      </c>
      <c r="D6551" s="18" t="s">
        <v>130</v>
      </c>
      <c r="E6551" s="18" t="s">
        <v>163</v>
      </c>
      <c r="F6551" s="18" t="str">
        <f t="shared" si="205"/>
        <v>Eversource_EMA-Plymouth Muni Agg Rate-43525</v>
      </c>
      <c r="G6551" s="11" t="s">
        <v>131</v>
      </c>
      <c r="H6551" s="11" t="s">
        <v>54</v>
      </c>
      <c r="I6551" s="11" t="s">
        <v>99</v>
      </c>
      <c r="J6551" s="11" t="s">
        <v>180</v>
      </c>
      <c r="K6551" s="11" t="str">
        <f>IFERROR(INDEX('EDC Component Dictionary'!$C$5:$C$37,MATCH('Rates Database'!J6551,'EDC Component Dictionary'!$B$5:$B$37,0)), "Energy Supply")</f>
        <v>Energy Supply</v>
      </c>
      <c r="L6551" s="12">
        <v>0.10333000000000001</v>
      </c>
      <c r="M6551" s="12"/>
    </row>
    <row r="6552" spans="1:13" x14ac:dyDescent="0.3">
      <c r="A6552" s="18">
        <v>6550</v>
      </c>
      <c r="B6552" s="18">
        <f t="shared" si="204"/>
        <v>2019</v>
      </c>
      <c r="C6552" s="17">
        <v>43525</v>
      </c>
      <c r="D6552" s="18" t="s">
        <v>130</v>
      </c>
      <c r="E6552" s="18" t="s">
        <v>164</v>
      </c>
      <c r="F6552" s="18" t="str">
        <f t="shared" si="205"/>
        <v>National Grid-Winchendon Muni Agg Rate-43525</v>
      </c>
      <c r="G6552" s="11" t="s">
        <v>131</v>
      </c>
      <c r="H6552" s="11" t="s">
        <v>54</v>
      </c>
      <c r="I6552" s="11" t="s">
        <v>99</v>
      </c>
      <c r="J6552" s="11" t="s">
        <v>181</v>
      </c>
      <c r="K6552" s="11" t="str">
        <f>IFERROR(INDEX('EDC Component Dictionary'!$C$5:$C$37,MATCH('Rates Database'!J6552,'EDC Component Dictionary'!$B$5:$B$37,0)), "Energy Supply")</f>
        <v>Energy Supply</v>
      </c>
      <c r="L6552" s="12">
        <v>0.10362</v>
      </c>
      <c r="M6552" s="12"/>
    </row>
    <row r="6553" spans="1:13" x14ac:dyDescent="0.3">
      <c r="A6553" s="18">
        <v>6551</v>
      </c>
      <c r="B6553" s="18">
        <f t="shared" si="204"/>
        <v>2019</v>
      </c>
      <c r="C6553" s="17">
        <v>43525</v>
      </c>
      <c r="D6553" s="18" t="s">
        <v>130</v>
      </c>
      <c r="E6553" s="18" t="s">
        <v>164</v>
      </c>
      <c r="F6553" s="18" t="str">
        <f t="shared" si="205"/>
        <v>National Grid-Orange Muni Agg Rate-43525</v>
      </c>
      <c r="G6553" s="11" t="s">
        <v>131</v>
      </c>
      <c r="H6553" s="11" t="s">
        <v>54</v>
      </c>
      <c r="I6553" s="11" t="s">
        <v>99</v>
      </c>
      <c r="J6553" s="11" t="s">
        <v>182</v>
      </c>
      <c r="K6553" s="11" t="str">
        <f>IFERROR(INDEX('EDC Component Dictionary'!$C$5:$C$37,MATCH('Rates Database'!J6553,'EDC Component Dictionary'!$B$5:$B$37,0)), "Energy Supply")</f>
        <v>Energy Supply</v>
      </c>
      <c r="L6553" s="12">
        <v>0.10372000000000001</v>
      </c>
      <c r="M6553" s="12"/>
    </row>
    <row r="6554" spans="1:13" x14ac:dyDescent="0.3">
      <c r="A6554" s="18">
        <v>6552</v>
      </c>
      <c r="B6554" s="18">
        <f t="shared" si="204"/>
        <v>2019</v>
      </c>
      <c r="C6554" s="17">
        <v>43525</v>
      </c>
      <c r="D6554" s="18" t="s">
        <v>130</v>
      </c>
      <c r="E6554" s="18" t="s">
        <v>164</v>
      </c>
      <c r="F6554" s="18" t="str">
        <f t="shared" si="205"/>
        <v>National Grid-Adams Muni Agg Rate-43525</v>
      </c>
      <c r="G6554" s="11" t="s">
        <v>131</v>
      </c>
      <c r="H6554" s="11" t="s">
        <v>54</v>
      </c>
      <c r="I6554" s="11" t="s">
        <v>99</v>
      </c>
      <c r="J6554" s="11" t="s">
        <v>183</v>
      </c>
      <c r="K6554" s="11" t="str">
        <f>IFERROR(INDEX('EDC Component Dictionary'!$C$5:$C$37,MATCH('Rates Database'!J6554,'EDC Component Dictionary'!$B$5:$B$37,0)), "Energy Supply")</f>
        <v>Energy Supply</v>
      </c>
      <c r="L6554" s="12">
        <v>0.10408000000000001</v>
      </c>
      <c r="M6554" s="12"/>
    </row>
    <row r="6555" spans="1:13" x14ac:dyDescent="0.3">
      <c r="A6555" s="18">
        <v>6553</v>
      </c>
      <c r="B6555" s="18">
        <f t="shared" si="204"/>
        <v>2019</v>
      </c>
      <c r="C6555" s="17">
        <v>43525</v>
      </c>
      <c r="D6555" s="18" t="s">
        <v>130</v>
      </c>
      <c r="E6555" s="18" t="s">
        <v>95</v>
      </c>
      <c r="F6555" s="18" t="str">
        <f t="shared" si="205"/>
        <v>Eversource_WMA-Cheshire Muni Agg Rate-43525</v>
      </c>
      <c r="G6555" s="11" t="s">
        <v>131</v>
      </c>
      <c r="H6555" s="11" t="s">
        <v>54</v>
      </c>
      <c r="I6555" s="11" t="s">
        <v>99</v>
      </c>
      <c r="J6555" s="11" t="s">
        <v>184</v>
      </c>
      <c r="K6555" s="11" t="str">
        <f>IFERROR(INDEX('EDC Component Dictionary'!$C$5:$C$37,MATCH('Rates Database'!J6555,'EDC Component Dictionary'!$B$5:$B$37,0)), "Energy Supply")</f>
        <v>Energy Supply</v>
      </c>
      <c r="L6555" s="12">
        <v>0.10408000000000001</v>
      </c>
      <c r="M6555" s="12"/>
    </row>
    <row r="6556" spans="1:13" x14ac:dyDescent="0.3">
      <c r="A6556" s="18">
        <v>6554</v>
      </c>
      <c r="B6556" s="18">
        <f t="shared" si="204"/>
        <v>2019</v>
      </c>
      <c r="C6556" s="17">
        <v>43525</v>
      </c>
      <c r="D6556" s="18" t="s">
        <v>130</v>
      </c>
      <c r="E6556" s="18" t="s">
        <v>163</v>
      </c>
      <c r="F6556" s="18" t="str">
        <f t="shared" si="205"/>
        <v>Eversource_EMA-Acushnet Muni Agg Rate-43525</v>
      </c>
      <c r="G6556" s="11" t="s">
        <v>131</v>
      </c>
      <c r="H6556" s="11" t="s">
        <v>54</v>
      </c>
      <c r="I6556" s="11" t="s">
        <v>99</v>
      </c>
      <c r="J6556" s="11" t="s">
        <v>185</v>
      </c>
      <c r="K6556" s="11" t="str">
        <f>IFERROR(INDEX('EDC Component Dictionary'!$C$5:$C$37,MATCH('Rates Database'!J6556,'EDC Component Dictionary'!$B$5:$B$37,0)), "Energy Supply")</f>
        <v>Energy Supply</v>
      </c>
      <c r="L6556" s="12">
        <v>0.1043</v>
      </c>
      <c r="M6556" s="12"/>
    </row>
    <row r="6557" spans="1:13" x14ac:dyDescent="0.3">
      <c r="A6557" s="18">
        <v>6555</v>
      </c>
      <c r="B6557" s="18">
        <f t="shared" si="204"/>
        <v>2019</v>
      </c>
      <c r="C6557" s="17">
        <v>43525</v>
      </c>
      <c r="D6557" s="18" t="s">
        <v>130</v>
      </c>
      <c r="E6557" s="18" t="s">
        <v>164</v>
      </c>
      <c r="F6557" s="18" t="str">
        <f t="shared" si="205"/>
        <v>National Grid-Attleboro Muni Agg Rate-43525</v>
      </c>
      <c r="G6557" s="11" t="s">
        <v>131</v>
      </c>
      <c r="H6557" s="11" t="s">
        <v>54</v>
      </c>
      <c r="I6557" s="11" t="s">
        <v>99</v>
      </c>
      <c r="J6557" s="11" t="s">
        <v>186</v>
      </c>
      <c r="K6557" s="11" t="str">
        <f>IFERROR(INDEX('EDC Component Dictionary'!$C$5:$C$37,MATCH('Rates Database'!J6557,'EDC Component Dictionary'!$B$5:$B$37,0)), "Energy Supply")</f>
        <v>Energy Supply</v>
      </c>
      <c r="L6557" s="12">
        <v>0.1043</v>
      </c>
      <c r="M6557" s="12"/>
    </row>
    <row r="6558" spans="1:13" x14ac:dyDescent="0.3">
      <c r="A6558" s="18">
        <v>6556</v>
      </c>
      <c r="B6558" s="18">
        <f t="shared" si="204"/>
        <v>2019</v>
      </c>
      <c r="C6558" s="17">
        <v>43525</v>
      </c>
      <c r="D6558" s="18" t="s">
        <v>130</v>
      </c>
      <c r="E6558" s="18" t="s">
        <v>163</v>
      </c>
      <c r="F6558" s="18" t="str">
        <f t="shared" si="205"/>
        <v>Eversource_EMA-Carver Muni Agg Rate-43525</v>
      </c>
      <c r="G6558" s="11" t="s">
        <v>131</v>
      </c>
      <c r="H6558" s="11" t="s">
        <v>54</v>
      </c>
      <c r="I6558" s="11" t="s">
        <v>99</v>
      </c>
      <c r="J6558" s="11" t="s">
        <v>187</v>
      </c>
      <c r="K6558" s="11" t="str">
        <f>IFERROR(INDEX('EDC Component Dictionary'!$C$5:$C$37,MATCH('Rates Database'!J6558,'EDC Component Dictionary'!$B$5:$B$37,0)), "Energy Supply")</f>
        <v>Energy Supply</v>
      </c>
      <c r="L6558" s="12">
        <v>0.1043</v>
      </c>
      <c r="M6558" s="12"/>
    </row>
    <row r="6559" spans="1:13" x14ac:dyDescent="0.3">
      <c r="A6559" s="18">
        <v>6557</v>
      </c>
      <c r="B6559" s="18">
        <f t="shared" si="204"/>
        <v>2019</v>
      </c>
      <c r="C6559" s="17">
        <v>43525</v>
      </c>
      <c r="D6559" s="18" t="s">
        <v>130</v>
      </c>
      <c r="E6559" s="18" t="s">
        <v>164</v>
      </c>
      <c r="F6559" s="18" t="str">
        <f t="shared" si="205"/>
        <v>National Grid-Charlton Muni Agg Rate-43525</v>
      </c>
      <c r="G6559" s="11" t="s">
        <v>131</v>
      </c>
      <c r="H6559" s="11" t="s">
        <v>54</v>
      </c>
      <c r="I6559" s="11" t="s">
        <v>99</v>
      </c>
      <c r="J6559" s="11" t="s">
        <v>188</v>
      </c>
      <c r="K6559" s="11" t="str">
        <f>IFERROR(INDEX('EDC Component Dictionary'!$C$5:$C$37,MATCH('Rates Database'!J6559,'EDC Component Dictionary'!$B$5:$B$37,0)), "Energy Supply")</f>
        <v>Energy Supply</v>
      </c>
      <c r="L6559" s="12">
        <v>0.1043</v>
      </c>
      <c r="M6559" s="12"/>
    </row>
    <row r="6560" spans="1:13" x14ac:dyDescent="0.3">
      <c r="A6560" s="18">
        <v>6558</v>
      </c>
      <c r="B6560" s="18">
        <f t="shared" si="204"/>
        <v>2019</v>
      </c>
      <c r="C6560" s="17">
        <v>43525</v>
      </c>
      <c r="D6560" s="18" t="s">
        <v>130</v>
      </c>
      <c r="E6560" s="18" t="s">
        <v>163</v>
      </c>
      <c r="F6560" s="18" t="str">
        <f t="shared" si="205"/>
        <v>Eversource_EMA-Dartmouth Muni Agg Rate-43525</v>
      </c>
      <c r="G6560" s="11" t="s">
        <v>131</v>
      </c>
      <c r="H6560" s="11" t="s">
        <v>54</v>
      </c>
      <c r="I6560" s="11" t="s">
        <v>99</v>
      </c>
      <c r="J6560" s="11" t="s">
        <v>189</v>
      </c>
      <c r="K6560" s="11" t="str">
        <f>IFERROR(INDEX('EDC Component Dictionary'!$C$5:$C$37,MATCH('Rates Database'!J6560,'EDC Component Dictionary'!$B$5:$B$37,0)), "Energy Supply")</f>
        <v>Energy Supply</v>
      </c>
      <c r="L6560" s="12">
        <v>0.1043</v>
      </c>
      <c r="M6560" s="12"/>
    </row>
    <row r="6561" spans="1:13" x14ac:dyDescent="0.3">
      <c r="A6561" s="18">
        <v>6559</v>
      </c>
      <c r="B6561" s="18">
        <f t="shared" si="204"/>
        <v>2019</v>
      </c>
      <c r="C6561" s="17">
        <v>43525</v>
      </c>
      <c r="D6561" s="18" t="s">
        <v>130</v>
      </c>
      <c r="E6561" s="18" t="s">
        <v>164</v>
      </c>
      <c r="F6561" s="18" t="str">
        <f t="shared" si="205"/>
        <v>National Grid-Dighton Muni Agg Rate-43525</v>
      </c>
      <c r="G6561" s="11" t="s">
        <v>131</v>
      </c>
      <c r="H6561" s="11" t="s">
        <v>54</v>
      </c>
      <c r="I6561" s="11" t="s">
        <v>99</v>
      </c>
      <c r="J6561" s="11" t="s">
        <v>190</v>
      </c>
      <c r="K6561" s="11" t="str">
        <f>IFERROR(INDEX('EDC Component Dictionary'!$C$5:$C$37,MATCH('Rates Database'!J6561,'EDC Component Dictionary'!$B$5:$B$37,0)), "Energy Supply")</f>
        <v>Energy Supply</v>
      </c>
      <c r="L6561" s="12">
        <v>0.1043</v>
      </c>
      <c r="M6561" s="12"/>
    </row>
    <row r="6562" spans="1:13" x14ac:dyDescent="0.3">
      <c r="A6562" s="18">
        <v>6560</v>
      </c>
      <c r="B6562" s="18">
        <f t="shared" si="204"/>
        <v>2019</v>
      </c>
      <c r="C6562" s="17">
        <v>43525</v>
      </c>
      <c r="D6562" s="18" t="s">
        <v>130</v>
      </c>
      <c r="E6562" s="18" t="s">
        <v>164</v>
      </c>
      <c r="F6562" s="18" t="str">
        <f t="shared" si="205"/>
        <v>National Grid-Douglas Muni Agg Rate-43525</v>
      </c>
      <c r="G6562" s="11" t="s">
        <v>131</v>
      </c>
      <c r="H6562" s="11" t="s">
        <v>54</v>
      </c>
      <c r="I6562" s="11" t="s">
        <v>99</v>
      </c>
      <c r="J6562" s="11" t="s">
        <v>191</v>
      </c>
      <c r="K6562" s="11" t="str">
        <f>IFERROR(INDEX('EDC Component Dictionary'!$C$5:$C$37,MATCH('Rates Database'!J6562,'EDC Component Dictionary'!$B$5:$B$37,0)), "Energy Supply")</f>
        <v>Energy Supply</v>
      </c>
      <c r="L6562" s="12">
        <v>0.1043</v>
      </c>
      <c r="M6562" s="12"/>
    </row>
    <row r="6563" spans="1:13" x14ac:dyDescent="0.3">
      <c r="A6563" s="18">
        <v>6561</v>
      </c>
      <c r="B6563" s="18">
        <f t="shared" si="204"/>
        <v>2019</v>
      </c>
      <c r="C6563" s="17">
        <v>43525</v>
      </c>
      <c r="D6563" s="18" t="s">
        <v>130</v>
      </c>
      <c r="E6563" s="18" t="s">
        <v>164</v>
      </c>
      <c r="F6563" s="18" t="str">
        <f t="shared" si="205"/>
        <v>National Grid-Dracut Muni Agg Rate-43525</v>
      </c>
      <c r="G6563" s="11" t="s">
        <v>131</v>
      </c>
      <c r="H6563" s="11" t="s">
        <v>54</v>
      </c>
      <c r="I6563" s="11" t="s">
        <v>99</v>
      </c>
      <c r="J6563" s="11" t="s">
        <v>192</v>
      </c>
      <c r="K6563" s="11" t="str">
        <f>IFERROR(INDEX('EDC Component Dictionary'!$C$5:$C$37,MATCH('Rates Database'!J6563,'EDC Component Dictionary'!$B$5:$B$37,0)), "Energy Supply")</f>
        <v>Energy Supply</v>
      </c>
      <c r="L6563" s="12">
        <v>0.1043</v>
      </c>
      <c r="M6563" s="12"/>
    </row>
    <row r="6564" spans="1:13" x14ac:dyDescent="0.3">
      <c r="A6564" s="18">
        <v>6562</v>
      </c>
      <c r="B6564" s="18">
        <f t="shared" si="204"/>
        <v>2019</v>
      </c>
      <c r="C6564" s="17">
        <v>43525</v>
      </c>
      <c r="D6564" s="18" t="s">
        <v>130</v>
      </c>
      <c r="E6564" s="18" t="s">
        <v>163</v>
      </c>
      <c r="F6564" s="18" t="str">
        <f t="shared" si="205"/>
        <v>Eversource_EMA-Fairhaven Muni Agg Rate-43525</v>
      </c>
      <c r="G6564" s="11" t="s">
        <v>131</v>
      </c>
      <c r="H6564" s="11" t="s">
        <v>54</v>
      </c>
      <c r="I6564" s="11" t="s">
        <v>99</v>
      </c>
      <c r="J6564" s="11" t="s">
        <v>193</v>
      </c>
      <c r="K6564" s="11" t="str">
        <f>IFERROR(INDEX('EDC Component Dictionary'!$C$5:$C$37,MATCH('Rates Database'!J6564,'EDC Component Dictionary'!$B$5:$B$37,0)), "Energy Supply")</f>
        <v>Energy Supply</v>
      </c>
      <c r="L6564" s="12">
        <v>0.1043</v>
      </c>
      <c r="M6564" s="12"/>
    </row>
    <row r="6565" spans="1:13" x14ac:dyDescent="0.3">
      <c r="A6565" s="18">
        <v>6563</v>
      </c>
      <c r="B6565" s="18">
        <f t="shared" si="204"/>
        <v>2019</v>
      </c>
      <c r="C6565" s="17">
        <v>43525</v>
      </c>
      <c r="D6565" s="18" t="s">
        <v>130</v>
      </c>
      <c r="E6565" s="18" t="s">
        <v>164</v>
      </c>
      <c r="F6565" s="18" t="str">
        <f t="shared" si="205"/>
        <v>National Grid-Fall River Muni Agg Rate-43525</v>
      </c>
      <c r="G6565" s="11" t="s">
        <v>131</v>
      </c>
      <c r="H6565" s="11" t="s">
        <v>54</v>
      </c>
      <c r="I6565" s="11" t="s">
        <v>99</v>
      </c>
      <c r="J6565" s="11" t="s">
        <v>194</v>
      </c>
      <c r="K6565" s="11" t="str">
        <f>IFERROR(INDEX('EDC Component Dictionary'!$C$5:$C$37,MATCH('Rates Database'!J6565,'EDC Component Dictionary'!$B$5:$B$37,0)), "Energy Supply")</f>
        <v>Energy Supply</v>
      </c>
      <c r="L6565" s="12">
        <v>0.1043</v>
      </c>
      <c r="M6565" s="12"/>
    </row>
    <row r="6566" spans="1:13" x14ac:dyDescent="0.3">
      <c r="A6566" s="18">
        <v>6564</v>
      </c>
      <c r="B6566" s="18">
        <f t="shared" si="204"/>
        <v>2019</v>
      </c>
      <c r="C6566" s="17">
        <v>43525</v>
      </c>
      <c r="D6566" s="18" t="s">
        <v>130</v>
      </c>
      <c r="E6566" s="18" t="s">
        <v>163</v>
      </c>
      <c r="F6566" s="18" t="str">
        <f t="shared" si="205"/>
        <v>Eversource_EMA-Freetown Muni Agg Rate-43525</v>
      </c>
      <c r="G6566" s="11" t="s">
        <v>131</v>
      </c>
      <c r="H6566" s="11" t="s">
        <v>54</v>
      </c>
      <c r="I6566" s="11" t="s">
        <v>99</v>
      </c>
      <c r="J6566" s="11" t="s">
        <v>195</v>
      </c>
      <c r="K6566" s="11" t="str">
        <f>IFERROR(INDEX('EDC Component Dictionary'!$C$5:$C$37,MATCH('Rates Database'!J6566,'EDC Component Dictionary'!$B$5:$B$37,0)), "Energy Supply")</f>
        <v>Energy Supply</v>
      </c>
      <c r="L6566" s="12">
        <v>0.1043</v>
      </c>
      <c r="M6566" s="12"/>
    </row>
    <row r="6567" spans="1:13" x14ac:dyDescent="0.3">
      <c r="A6567" s="18">
        <v>6565</v>
      </c>
      <c r="B6567" s="18">
        <f t="shared" si="204"/>
        <v>2019</v>
      </c>
      <c r="C6567" s="17">
        <v>43525</v>
      </c>
      <c r="D6567" s="18" t="s">
        <v>130</v>
      </c>
      <c r="E6567" s="18" t="s">
        <v>163</v>
      </c>
      <c r="F6567" s="18" t="str">
        <f t="shared" si="205"/>
        <v>Eversource_EMA-Marion Muni Agg Rate-43525</v>
      </c>
      <c r="G6567" s="11" t="s">
        <v>131</v>
      </c>
      <c r="H6567" s="11" t="s">
        <v>54</v>
      </c>
      <c r="I6567" s="11" t="s">
        <v>99</v>
      </c>
      <c r="J6567" s="11" t="s">
        <v>196</v>
      </c>
      <c r="K6567" s="11" t="str">
        <f>IFERROR(INDEX('EDC Component Dictionary'!$C$5:$C$37,MATCH('Rates Database'!J6567,'EDC Component Dictionary'!$B$5:$B$37,0)), "Energy Supply")</f>
        <v>Energy Supply</v>
      </c>
      <c r="L6567" s="12">
        <v>0.1043</v>
      </c>
      <c r="M6567" s="12"/>
    </row>
    <row r="6568" spans="1:13" x14ac:dyDescent="0.3">
      <c r="A6568" s="18">
        <v>6566</v>
      </c>
      <c r="B6568" s="18">
        <f t="shared" si="204"/>
        <v>2019</v>
      </c>
      <c r="C6568" s="17">
        <v>43525</v>
      </c>
      <c r="D6568" s="18" t="s">
        <v>130</v>
      </c>
      <c r="E6568" s="18" t="s">
        <v>163</v>
      </c>
      <c r="F6568" s="18" t="str">
        <f t="shared" si="205"/>
        <v>Eversource_EMA-Mattapoisett Muni Agg Rate-43525</v>
      </c>
      <c r="G6568" s="11" t="s">
        <v>131</v>
      </c>
      <c r="H6568" s="11" t="s">
        <v>54</v>
      </c>
      <c r="I6568" s="11" t="s">
        <v>99</v>
      </c>
      <c r="J6568" s="11" t="s">
        <v>197</v>
      </c>
      <c r="K6568" s="11" t="str">
        <f>IFERROR(INDEX('EDC Component Dictionary'!$C$5:$C$37,MATCH('Rates Database'!J6568,'EDC Component Dictionary'!$B$5:$B$37,0)), "Energy Supply")</f>
        <v>Energy Supply</v>
      </c>
      <c r="L6568" s="12">
        <v>0.1043</v>
      </c>
      <c r="M6568" s="12"/>
    </row>
    <row r="6569" spans="1:13" x14ac:dyDescent="0.3">
      <c r="A6569" s="18">
        <v>6567</v>
      </c>
      <c r="B6569" s="18">
        <f t="shared" si="204"/>
        <v>2019</v>
      </c>
      <c r="C6569" s="17">
        <v>43525</v>
      </c>
      <c r="D6569" s="18" t="s">
        <v>130</v>
      </c>
      <c r="E6569" s="18" t="s">
        <v>164</v>
      </c>
      <c r="F6569" s="18" t="str">
        <f t="shared" si="205"/>
        <v>National Grid-Millbury Muni Agg Rate-43525</v>
      </c>
      <c r="G6569" s="11" t="s">
        <v>131</v>
      </c>
      <c r="H6569" s="11" t="s">
        <v>54</v>
      </c>
      <c r="I6569" s="11" t="s">
        <v>99</v>
      </c>
      <c r="J6569" s="11" t="s">
        <v>198</v>
      </c>
      <c r="K6569" s="11" t="str">
        <f>IFERROR(INDEX('EDC Component Dictionary'!$C$5:$C$37,MATCH('Rates Database'!J6569,'EDC Component Dictionary'!$B$5:$B$37,0)), "Energy Supply")</f>
        <v>Energy Supply</v>
      </c>
      <c r="L6569" s="12">
        <v>0.1043</v>
      </c>
      <c r="M6569" s="12"/>
    </row>
    <row r="6570" spans="1:13" x14ac:dyDescent="0.3">
      <c r="A6570" s="18">
        <v>6568</v>
      </c>
      <c r="B6570" s="18">
        <f t="shared" si="204"/>
        <v>2019</v>
      </c>
      <c r="C6570" s="17">
        <v>43525</v>
      </c>
      <c r="D6570" s="18" t="s">
        <v>130</v>
      </c>
      <c r="E6570" s="18" t="s">
        <v>163</v>
      </c>
      <c r="F6570" s="18" t="str">
        <f t="shared" si="205"/>
        <v>Eversource_EMA-New Bedford Muni Agg Rate-43525</v>
      </c>
      <c r="G6570" s="11" t="s">
        <v>131</v>
      </c>
      <c r="H6570" s="11" t="s">
        <v>54</v>
      </c>
      <c r="I6570" s="11" t="s">
        <v>99</v>
      </c>
      <c r="J6570" s="11" t="s">
        <v>199</v>
      </c>
      <c r="K6570" s="11" t="str">
        <f>IFERROR(INDEX('EDC Component Dictionary'!$C$5:$C$37,MATCH('Rates Database'!J6570,'EDC Component Dictionary'!$B$5:$B$37,0)), "Energy Supply")</f>
        <v>Energy Supply</v>
      </c>
      <c r="L6570" s="12">
        <v>0.1043</v>
      </c>
      <c r="M6570" s="12"/>
    </row>
    <row r="6571" spans="1:13" x14ac:dyDescent="0.3">
      <c r="A6571" s="18">
        <v>6569</v>
      </c>
      <c r="B6571" s="18">
        <f t="shared" si="204"/>
        <v>2019</v>
      </c>
      <c r="C6571" s="17">
        <v>43525</v>
      </c>
      <c r="D6571" s="18" t="s">
        <v>130</v>
      </c>
      <c r="E6571" s="18" t="s">
        <v>164</v>
      </c>
      <c r="F6571" s="18" t="str">
        <f t="shared" si="205"/>
        <v>National Grid-Northbridge Muni Agg Rate-43525</v>
      </c>
      <c r="G6571" s="11" t="s">
        <v>131</v>
      </c>
      <c r="H6571" s="11" t="s">
        <v>54</v>
      </c>
      <c r="I6571" s="11" t="s">
        <v>99</v>
      </c>
      <c r="J6571" s="11" t="s">
        <v>200</v>
      </c>
      <c r="K6571" s="11" t="str">
        <f>IFERROR(INDEX('EDC Component Dictionary'!$C$5:$C$37,MATCH('Rates Database'!J6571,'EDC Component Dictionary'!$B$5:$B$37,0)), "Energy Supply")</f>
        <v>Energy Supply</v>
      </c>
      <c r="L6571" s="12">
        <v>0.1043</v>
      </c>
      <c r="M6571" s="12"/>
    </row>
    <row r="6572" spans="1:13" x14ac:dyDescent="0.3">
      <c r="A6572" s="18">
        <v>6570</v>
      </c>
      <c r="B6572" s="18">
        <f t="shared" si="204"/>
        <v>2019</v>
      </c>
      <c r="C6572" s="17">
        <v>43525</v>
      </c>
      <c r="D6572" s="18" t="s">
        <v>130</v>
      </c>
      <c r="E6572" s="18" t="s">
        <v>164</v>
      </c>
      <c r="F6572" s="18" t="str">
        <f t="shared" si="205"/>
        <v>National Grid-Norton Muni Agg Rate-43525</v>
      </c>
      <c r="G6572" s="11" t="s">
        <v>131</v>
      </c>
      <c r="H6572" s="11" t="s">
        <v>54</v>
      </c>
      <c r="I6572" s="11" t="s">
        <v>99</v>
      </c>
      <c r="J6572" s="11" t="s">
        <v>201</v>
      </c>
      <c r="K6572" s="11" t="str">
        <f>IFERROR(INDEX('EDC Component Dictionary'!$C$5:$C$37,MATCH('Rates Database'!J6572,'EDC Component Dictionary'!$B$5:$B$37,0)), "Energy Supply")</f>
        <v>Energy Supply</v>
      </c>
      <c r="L6572" s="12">
        <v>0.1043</v>
      </c>
      <c r="M6572" s="12"/>
    </row>
    <row r="6573" spans="1:13" x14ac:dyDescent="0.3">
      <c r="A6573" s="18">
        <v>6571</v>
      </c>
      <c r="B6573" s="18">
        <f t="shared" si="204"/>
        <v>2019</v>
      </c>
      <c r="C6573" s="17">
        <v>43525</v>
      </c>
      <c r="D6573" s="18" t="s">
        <v>130</v>
      </c>
      <c r="E6573" s="18" t="s">
        <v>164</v>
      </c>
      <c r="F6573" s="18" t="str">
        <f t="shared" si="205"/>
        <v>National Grid-Oxford Muni Agg Rate-43525</v>
      </c>
      <c r="G6573" s="11" t="s">
        <v>131</v>
      </c>
      <c r="H6573" s="11" t="s">
        <v>54</v>
      </c>
      <c r="I6573" s="11" t="s">
        <v>99</v>
      </c>
      <c r="J6573" s="11" t="s">
        <v>202</v>
      </c>
      <c r="K6573" s="11" t="str">
        <f>IFERROR(INDEX('EDC Component Dictionary'!$C$5:$C$37,MATCH('Rates Database'!J6573,'EDC Component Dictionary'!$B$5:$B$37,0)), "Energy Supply")</f>
        <v>Energy Supply</v>
      </c>
      <c r="L6573" s="12">
        <v>0.1043</v>
      </c>
      <c r="M6573" s="12"/>
    </row>
    <row r="6574" spans="1:13" x14ac:dyDescent="0.3">
      <c r="A6574" s="18">
        <v>6572</v>
      </c>
      <c r="B6574" s="18">
        <f t="shared" si="204"/>
        <v>2019</v>
      </c>
      <c r="C6574" s="17">
        <v>43525</v>
      </c>
      <c r="D6574" s="18" t="s">
        <v>130</v>
      </c>
      <c r="E6574" s="18" t="s">
        <v>164</v>
      </c>
      <c r="F6574" s="18" t="str">
        <f t="shared" si="205"/>
        <v>National Grid-Plainville Muni Agg Rate-43525</v>
      </c>
      <c r="G6574" s="11" t="s">
        <v>131</v>
      </c>
      <c r="H6574" s="11" t="s">
        <v>54</v>
      </c>
      <c r="I6574" s="11" t="s">
        <v>99</v>
      </c>
      <c r="J6574" s="11" t="s">
        <v>203</v>
      </c>
      <c r="K6574" s="11" t="str">
        <f>IFERROR(INDEX('EDC Component Dictionary'!$C$5:$C$37,MATCH('Rates Database'!J6574,'EDC Component Dictionary'!$B$5:$B$37,0)), "Energy Supply")</f>
        <v>Energy Supply</v>
      </c>
      <c r="L6574" s="12">
        <v>0.1043</v>
      </c>
      <c r="M6574" s="12"/>
    </row>
    <row r="6575" spans="1:13" x14ac:dyDescent="0.3">
      <c r="A6575" s="18">
        <v>6573</v>
      </c>
      <c r="B6575" s="18">
        <f t="shared" si="204"/>
        <v>2019</v>
      </c>
      <c r="C6575" s="17">
        <v>43525</v>
      </c>
      <c r="D6575" s="18" t="s">
        <v>130</v>
      </c>
      <c r="E6575" s="18" t="s">
        <v>164</v>
      </c>
      <c r="F6575" s="18" t="str">
        <f t="shared" si="205"/>
        <v>National Grid-Rehoboth Muni Agg Rate-43525</v>
      </c>
      <c r="G6575" s="11" t="s">
        <v>131</v>
      </c>
      <c r="H6575" s="11" t="s">
        <v>54</v>
      </c>
      <c r="I6575" s="11" t="s">
        <v>99</v>
      </c>
      <c r="J6575" s="11" t="s">
        <v>204</v>
      </c>
      <c r="K6575" s="11" t="str">
        <f>IFERROR(INDEX('EDC Component Dictionary'!$C$5:$C$37,MATCH('Rates Database'!J6575,'EDC Component Dictionary'!$B$5:$B$37,0)), "Energy Supply")</f>
        <v>Energy Supply</v>
      </c>
      <c r="L6575" s="12">
        <v>0.1043</v>
      </c>
      <c r="M6575" s="12"/>
    </row>
    <row r="6576" spans="1:13" x14ac:dyDescent="0.3">
      <c r="A6576" s="18">
        <v>6574</v>
      </c>
      <c r="B6576" s="18">
        <f t="shared" si="204"/>
        <v>2019</v>
      </c>
      <c r="C6576" s="17">
        <v>43525</v>
      </c>
      <c r="D6576" s="18" t="s">
        <v>130</v>
      </c>
      <c r="E6576" s="18" t="s">
        <v>164</v>
      </c>
      <c r="F6576" s="18" t="str">
        <f t="shared" si="205"/>
        <v>National Grid-Seekonk Muni Agg Rate-43525</v>
      </c>
      <c r="G6576" s="11" t="s">
        <v>131</v>
      </c>
      <c r="H6576" s="11" t="s">
        <v>54</v>
      </c>
      <c r="I6576" s="11" t="s">
        <v>99</v>
      </c>
      <c r="J6576" s="11" t="s">
        <v>205</v>
      </c>
      <c r="K6576" s="11" t="str">
        <f>IFERROR(INDEX('EDC Component Dictionary'!$C$5:$C$37,MATCH('Rates Database'!J6576,'EDC Component Dictionary'!$B$5:$B$37,0)), "Energy Supply")</f>
        <v>Energy Supply</v>
      </c>
      <c r="L6576" s="12">
        <v>0.1043</v>
      </c>
      <c r="M6576" s="12"/>
    </row>
    <row r="6577" spans="1:13" x14ac:dyDescent="0.3">
      <c r="A6577" s="18">
        <v>6575</v>
      </c>
      <c r="B6577" s="18">
        <f t="shared" si="204"/>
        <v>2019</v>
      </c>
      <c r="C6577" s="17">
        <v>43525</v>
      </c>
      <c r="D6577" s="18" t="s">
        <v>130</v>
      </c>
      <c r="E6577" s="18" t="s">
        <v>164</v>
      </c>
      <c r="F6577" s="18" t="str">
        <f t="shared" si="205"/>
        <v>National Grid-Somerset Muni Agg Rate-43525</v>
      </c>
      <c r="G6577" s="11" t="s">
        <v>131</v>
      </c>
      <c r="H6577" s="11" t="s">
        <v>54</v>
      </c>
      <c r="I6577" s="11" t="s">
        <v>99</v>
      </c>
      <c r="J6577" s="11" t="s">
        <v>206</v>
      </c>
      <c r="K6577" s="11" t="str">
        <f>IFERROR(INDEX('EDC Component Dictionary'!$C$5:$C$37,MATCH('Rates Database'!J6577,'EDC Component Dictionary'!$B$5:$B$37,0)), "Energy Supply")</f>
        <v>Energy Supply</v>
      </c>
      <c r="L6577" s="12">
        <v>0.1043</v>
      </c>
      <c r="M6577" s="12"/>
    </row>
    <row r="6578" spans="1:13" x14ac:dyDescent="0.3">
      <c r="A6578" s="18">
        <v>6576</v>
      </c>
      <c r="B6578" s="18">
        <f t="shared" si="204"/>
        <v>2019</v>
      </c>
      <c r="C6578" s="17">
        <v>43525</v>
      </c>
      <c r="D6578" s="18" t="s">
        <v>130</v>
      </c>
      <c r="E6578" s="18" t="s">
        <v>164</v>
      </c>
      <c r="F6578" s="18" t="str">
        <f t="shared" si="205"/>
        <v>National Grid-Swansea Muni Agg Rate-43525</v>
      </c>
      <c r="G6578" s="11" t="s">
        <v>131</v>
      </c>
      <c r="H6578" s="11" t="s">
        <v>54</v>
      </c>
      <c r="I6578" s="11" t="s">
        <v>99</v>
      </c>
      <c r="J6578" s="11" t="s">
        <v>207</v>
      </c>
      <c r="K6578" s="11" t="str">
        <f>IFERROR(INDEX('EDC Component Dictionary'!$C$5:$C$37,MATCH('Rates Database'!J6578,'EDC Component Dictionary'!$B$5:$B$37,0)), "Energy Supply")</f>
        <v>Energy Supply</v>
      </c>
      <c r="L6578" s="12">
        <v>0.1043</v>
      </c>
      <c r="M6578" s="12"/>
    </row>
    <row r="6579" spans="1:13" x14ac:dyDescent="0.3">
      <c r="A6579" s="18">
        <v>6577</v>
      </c>
      <c r="B6579" s="18">
        <f t="shared" si="204"/>
        <v>2019</v>
      </c>
      <c r="C6579" s="17">
        <v>43525</v>
      </c>
      <c r="D6579" s="18" t="s">
        <v>130</v>
      </c>
      <c r="E6579" s="18" t="s">
        <v>164</v>
      </c>
      <c r="F6579" s="18" t="str">
        <f t="shared" si="205"/>
        <v>National Grid-Westford Muni Agg Rate-43525</v>
      </c>
      <c r="G6579" s="11" t="s">
        <v>131</v>
      </c>
      <c r="H6579" s="11" t="s">
        <v>54</v>
      </c>
      <c r="I6579" s="11" t="s">
        <v>99</v>
      </c>
      <c r="J6579" s="11" t="s">
        <v>208</v>
      </c>
      <c r="K6579" s="11" t="str">
        <f>IFERROR(INDEX('EDC Component Dictionary'!$C$5:$C$37,MATCH('Rates Database'!J6579,'EDC Component Dictionary'!$B$5:$B$37,0)), "Energy Supply")</f>
        <v>Energy Supply</v>
      </c>
      <c r="L6579" s="12">
        <v>0.1043</v>
      </c>
      <c r="M6579" s="12"/>
    </row>
    <row r="6580" spans="1:13" x14ac:dyDescent="0.3">
      <c r="A6580" s="18">
        <v>6578</v>
      </c>
      <c r="B6580" s="18">
        <f t="shared" si="204"/>
        <v>2019</v>
      </c>
      <c r="C6580" s="17">
        <v>43525</v>
      </c>
      <c r="D6580" s="18" t="s">
        <v>130</v>
      </c>
      <c r="E6580" s="18" t="s">
        <v>163</v>
      </c>
      <c r="F6580" s="18" t="str">
        <f t="shared" si="205"/>
        <v>Eversource_EMA-Westport Muni Agg Rate-43525</v>
      </c>
      <c r="G6580" s="11" t="s">
        <v>131</v>
      </c>
      <c r="H6580" s="11" t="s">
        <v>54</v>
      </c>
      <c r="I6580" s="11" t="s">
        <v>99</v>
      </c>
      <c r="J6580" s="11" t="s">
        <v>209</v>
      </c>
      <c r="K6580" s="11" t="str">
        <f>IFERROR(INDEX('EDC Component Dictionary'!$C$5:$C$37,MATCH('Rates Database'!J6580,'EDC Component Dictionary'!$B$5:$B$37,0)), "Energy Supply")</f>
        <v>Energy Supply</v>
      </c>
      <c r="L6580" s="12">
        <v>0.1043</v>
      </c>
      <c r="M6580" s="12"/>
    </row>
    <row r="6581" spans="1:13" x14ac:dyDescent="0.3">
      <c r="A6581" s="18">
        <v>6579</v>
      </c>
      <c r="B6581" s="18">
        <f t="shared" si="204"/>
        <v>2019</v>
      </c>
      <c r="C6581" s="17">
        <v>43525</v>
      </c>
      <c r="D6581" s="18" t="s">
        <v>130</v>
      </c>
      <c r="E6581" s="18" t="s">
        <v>163</v>
      </c>
      <c r="F6581" s="18" t="str">
        <f t="shared" si="205"/>
        <v>Eversource_EMA-Kingston Muni Agg Rate-43525</v>
      </c>
      <c r="G6581" s="11" t="s">
        <v>131</v>
      </c>
      <c r="H6581" s="11" t="s">
        <v>54</v>
      </c>
      <c r="I6581" s="11" t="s">
        <v>99</v>
      </c>
      <c r="J6581" s="11" t="s">
        <v>211</v>
      </c>
      <c r="K6581" s="11" t="str">
        <f>IFERROR(INDEX('EDC Component Dictionary'!$C$5:$C$37,MATCH('Rates Database'!J6581,'EDC Component Dictionary'!$B$5:$B$37,0)), "Energy Supply")</f>
        <v>Energy Supply</v>
      </c>
      <c r="L6581" s="12">
        <v>0.10523</v>
      </c>
      <c r="M6581" s="12"/>
    </row>
    <row r="6582" spans="1:13" x14ac:dyDescent="0.3">
      <c r="A6582" s="18">
        <v>6580</v>
      </c>
      <c r="B6582" s="18">
        <f t="shared" si="204"/>
        <v>2019</v>
      </c>
      <c r="C6582" s="17">
        <v>43525</v>
      </c>
      <c r="D6582" s="18" t="s">
        <v>130</v>
      </c>
      <c r="E6582" s="18" t="s">
        <v>163</v>
      </c>
      <c r="F6582" s="18" t="str">
        <f t="shared" si="205"/>
        <v>Eversource_EMA-Somerville Muni Agg Rate-43525</v>
      </c>
      <c r="G6582" s="11" t="s">
        <v>131</v>
      </c>
      <c r="H6582" s="11" t="s">
        <v>54</v>
      </c>
      <c r="I6582" s="11" t="s">
        <v>99</v>
      </c>
      <c r="J6582" s="11" t="s">
        <v>212</v>
      </c>
      <c r="K6582" s="11" t="str">
        <f>IFERROR(INDEX('EDC Component Dictionary'!$C$5:$C$37,MATCH('Rates Database'!J6582,'EDC Component Dictionary'!$B$5:$B$37,0)), "Energy Supply")</f>
        <v>Energy Supply</v>
      </c>
      <c r="L6582" s="12">
        <v>0.10576000000000001</v>
      </c>
      <c r="M6582" s="12"/>
    </row>
    <row r="6583" spans="1:13" x14ac:dyDescent="0.3">
      <c r="A6583" s="18">
        <v>6581</v>
      </c>
      <c r="B6583" s="18">
        <f t="shared" si="204"/>
        <v>2019</v>
      </c>
      <c r="C6583" s="17">
        <v>43525</v>
      </c>
      <c r="D6583" s="18" t="s">
        <v>130</v>
      </c>
      <c r="E6583" s="18" t="s">
        <v>164</v>
      </c>
      <c r="F6583" s="18" t="str">
        <f t="shared" si="205"/>
        <v>National Grid-Wendell Muni Agg Rate-43525</v>
      </c>
      <c r="G6583" s="11" t="s">
        <v>131</v>
      </c>
      <c r="H6583" s="11" t="s">
        <v>54</v>
      </c>
      <c r="I6583" s="11" t="s">
        <v>99</v>
      </c>
      <c r="J6583" s="11" t="s">
        <v>213</v>
      </c>
      <c r="K6583" s="11" t="str">
        <f>IFERROR(INDEX('EDC Component Dictionary'!$C$5:$C$37,MATCH('Rates Database'!J6583,'EDC Component Dictionary'!$B$5:$B$37,0)), "Energy Supply")</f>
        <v>Energy Supply</v>
      </c>
      <c r="L6583" s="12">
        <v>0.10553999999999999</v>
      </c>
      <c r="M6583" s="12"/>
    </row>
    <row r="6584" spans="1:13" x14ac:dyDescent="0.3">
      <c r="A6584" s="18">
        <v>6582</v>
      </c>
      <c r="B6584" s="18">
        <f t="shared" si="204"/>
        <v>2019</v>
      </c>
      <c r="C6584" s="17">
        <v>43525</v>
      </c>
      <c r="D6584" s="18" t="s">
        <v>130</v>
      </c>
      <c r="E6584" s="18" t="s">
        <v>95</v>
      </c>
      <c r="F6584" s="18" t="str">
        <f t="shared" si="205"/>
        <v>Eversource_WMA-Greenfield Muni Agg Rate-43525</v>
      </c>
      <c r="G6584" s="11" t="s">
        <v>131</v>
      </c>
      <c r="H6584" s="11" t="s">
        <v>54</v>
      </c>
      <c r="I6584" s="11" t="s">
        <v>99</v>
      </c>
      <c r="J6584" s="11" t="s">
        <v>214</v>
      </c>
      <c r="K6584" s="11" t="str">
        <f>IFERROR(INDEX('EDC Component Dictionary'!$C$5:$C$37,MATCH('Rates Database'!J6584,'EDC Component Dictionary'!$B$5:$B$37,0)), "Energy Supply")</f>
        <v>Energy Supply</v>
      </c>
      <c r="L6584" s="12">
        <v>0.10564999999999999</v>
      </c>
      <c r="M6584" s="12"/>
    </row>
    <row r="6585" spans="1:13" x14ac:dyDescent="0.3">
      <c r="A6585" s="18">
        <v>6583</v>
      </c>
      <c r="B6585" s="18">
        <f t="shared" si="204"/>
        <v>2019</v>
      </c>
      <c r="C6585" s="17">
        <v>43525</v>
      </c>
      <c r="D6585" s="18" t="s">
        <v>130</v>
      </c>
      <c r="E6585" s="18" t="s">
        <v>164</v>
      </c>
      <c r="F6585" s="18" t="str">
        <f t="shared" si="205"/>
        <v>National Grid-Billerica Muni Agg Rate-43525</v>
      </c>
      <c r="G6585" s="11" t="s">
        <v>131</v>
      </c>
      <c r="H6585" s="11" t="s">
        <v>54</v>
      </c>
      <c r="I6585" s="11" t="s">
        <v>99</v>
      </c>
      <c r="J6585" s="11" t="s">
        <v>215</v>
      </c>
      <c r="K6585" s="11" t="str">
        <f>IFERROR(INDEX('EDC Component Dictionary'!$C$5:$C$37,MATCH('Rates Database'!J6585,'EDC Component Dictionary'!$B$5:$B$37,0)), "Energy Supply")</f>
        <v>Energy Supply</v>
      </c>
      <c r="L6585" s="12">
        <v>0.10631</v>
      </c>
      <c r="M6585" s="12"/>
    </row>
    <row r="6586" spans="1:13" x14ac:dyDescent="0.3">
      <c r="A6586" s="18">
        <v>6584</v>
      </c>
      <c r="B6586" s="18">
        <f t="shared" si="204"/>
        <v>2019</v>
      </c>
      <c r="C6586" s="17">
        <v>43525</v>
      </c>
      <c r="D6586" s="18" t="s">
        <v>130</v>
      </c>
      <c r="E6586" s="18" t="s">
        <v>164</v>
      </c>
      <c r="F6586" s="18" t="str">
        <f t="shared" si="205"/>
        <v>National Grid-Clarksburg Muni Agg Rate-43525</v>
      </c>
      <c r="G6586" s="11" t="s">
        <v>131</v>
      </c>
      <c r="H6586" s="11" t="s">
        <v>54</v>
      </c>
      <c r="I6586" s="11" t="s">
        <v>99</v>
      </c>
      <c r="J6586" s="11" t="s">
        <v>216</v>
      </c>
      <c r="K6586" s="11" t="str">
        <f>IFERROR(INDEX('EDC Component Dictionary'!$C$5:$C$37,MATCH('Rates Database'!J6586,'EDC Component Dictionary'!$B$5:$B$37,0)), "Energy Supply")</f>
        <v>Energy Supply</v>
      </c>
      <c r="L6586" s="12">
        <v>0.10707999999999999</v>
      </c>
      <c r="M6586" s="12"/>
    </row>
    <row r="6587" spans="1:13" x14ac:dyDescent="0.3">
      <c r="A6587" s="18">
        <v>6585</v>
      </c>
      <c r="B6587" s="18">
        <f t="shared" si="204"/>
        <v>2019</v>
      </c>
      <c r="C6587" s="17">
        <v>43525</v>
      </c>
      <c r="D6587" s="18" t="s">
        <v>130</v>
      </c>
      <c r="E6587" s="18" t="s">
        <v>95</v>
      </c>
      <c r="F6587" s="18" t="str">
        <f t="shared" si="205"/>
        <v>Eversource_WMA-Dalton Muni Agg Rate-43525</v>
      </c>
      <c r="G6587" s="11" t="s">
        <v>131</v>
      </c>
      <c r="H6587" s="11" t="s">
        <v>54</v>
      </c>
      <c r="I6587" s="11" t="s">
        <v>99</v>
      </c>
      <c r="J6587" s="11" t="s">
        <v>217</v>
      </c>
      <c r="K6587" s="11" t="str">
        <f>IFERROR(INDEX('EDC Component Dictionary'!$C$5:$C$37,MATCH('Rates Database'!J6587,'EDC Component Dictionary'!$B$5:$B$37,0)), "Energy Supply")</f>
        <v>Energy Supply</v>
      </c>
      <c r="L6587" s="12">
        <v>0.10707999999999999</v>
      </c>
      <c r="M6587" s="12"/>
    </row>
    <row r="6588" spans="1:13" x14ac:dyDescent="0.3">
      <c r="A6588" s="18">
        <v>6586</v>
      </c>
      <c r="B6588" s="18">
        <f t="shared" si="204"/>
        <v>2019</v>
      </c>
      <c r="C6588" s="17">
        <v>43525</v>
      </c>
      <c r="D6588" s="18" t="s">
        <v>130</v>
      </c>
      <c r="E6588" s="18" t="s">
        <v>164</v>
      </c>
      <c r="F6588" s="18" t="str">
        <f t="shared" si="205"/>
        <v>National Grid-Florida Muni Agg Rate-43525</v>
      </c>
      <c r="G6588" s="11" t="s">
        <v>131</v>
      </c>
      <c r="H6588" s="11" t="s">
        <v>54</v>
      </c>
      <c r="I6588" s="11" t="s">
        <v>99</v>
      </c>
      <c r="J6588" s="11" t="s">
        <v>218</v>
      </c>
      <c r="K6588" s="11" t="str">
        <f>IFERROR(INDEX('EDC Component Dictionary'!$C$5:$C$37,MATCH('Rates Database'!J6588,'EDC Component Dictionary'!$B$5:$B$37,0)), "Energy Supply")</f>
        <v>Energy Supply</v>
      </c>
      <c r="L6588" s="12">
        <v>0.10707999999999999</v>
      </c>
      <c r="M6588" s="12"/>
    </row>
    <row r="6589" spans="1:13" x14ac:dyDescent="0.3">
      <c r="A6589" s="18">
        <v>6587</v>
      </c>
      <c r="B6589" s="18">
        <f t="shared" si="204"/>
        <v>2019</v>
      </c>
      <c r="C6589" s="17">
        <v>43525</v>
      </c>
      <c r="D6589" s="18" t="s">
        <v>130</v>
      </c>
      <c r="E6589" s="18" t="s">
        <v>95</v>
      </c>
      <c r="F6589" s="18" t="str">
        <f t="shared" si="205"/>
        <v>Eversource_WMA-Lenox Muni Agg Rate-43525</v>
      </c>
      <c r="G6589" s="11" t="s">
        <v>131</v>
      </c>
      <c r="H6589" s="11" t="s">
        <v>54</v>
      </c>
      <c r="I6589" s="11" t="s">
        <v>99</v>
      </c>
      <c r="J6589" s="11" t="s">
        <v>219</v>
      </c>
      <c r="K6589" s="11" t="str">
        <f>IFERROR(INDEX('EDC Component Dictionary'!$C$5:$C$37,MATCH('Rates Database'!J6589,'EDC Component Dictionary'!$B$5:$B$37,0)), "Energy Supply")</f>
        <v>Energy Supply</v>
      </c>
      <c r="L6589" s="12">
        <v>0.10707999999999999</v>
      </c>
      <c r="M6589" s="12"/>
    </row>
    <row r="6590" spans="1:13" x14ac:dyDescent="0.3">
      <c r="A6590" s="18">
        <v>6588</v>
      </c>
      <c r="B6590" s="18">
        <f t="shared" si="204"/>
        <v>2019</v>
      </c>
      <c r="C6590" s="17">
        <v>43525</v>
      </c>
      <c r="D6590" s="18" t="s">
        <v>130</v>
      </c>
      <c r="E6590" s="18" t="s">
        <v>164</v>
      </c>
      <c r="F6590" s="18" t="str">
        <f t="shared" si="205"/>
        <v>National Grid-Monterey Muni Agg Rate-43525</v>
      </c>
      <c r="G6590" s="11" t="s">
        <v>131</v>
      </c>
      <c r="H6590" s="11" t="s">
        <v>54</v>
      </c>
      <c r="I6590" s="11" t="s">
        <v>99</v>
      </c>
      <c r="J6590" s="11" t="s">
        <v>220</v>
      </c>
      <c r="K6590" s="11" t="str">
        <f>IFERROR(INDEX('EDC Component Dictionary'!$C$5:$C$37,MATCH('Rates Database'!J6590,'EDC Component Dictionary'!$B$5:$B$37,0)), "Energy Supply")</f>
        <v>Energy Supply</v>
      </c>
      <c r="L6590" s="12">
        <v>0.10707999999999999</v>
      </c>
      <c r="M6590" s="12"/>
    </row>
    <row r="6591" spans="1:13" x14ac:dyDescent="0.3">
      <c r="A6591" s="18">
        <v>6589</v>
      </c>
      <c r="B6591" s="18">
        <f t="shared" si="204"/>
        <v>2019</v>
      </c>
      <c r="C6591" s="17">
        <v>43525</v>
      </c>
      <c r="D6591" s="18" t="s">
        <v>130</v>
      </c>
      <c r="E6591" s="18" t="s">
        <v>164</v>
      </c>
      <c r="F6591" s="18" t="str">
        <f t="shared" si="205"/>
        <v>National Grid-New Marlborough Muni Agg Rate-43525</v>
      </c>
      <c r="G6591" s="11" t="s">
        <v>131</v>
      </c>
      <c r="H6591" s="11" t="s">
        <v>54</v>
      </c>
      <c r="I6591" s="11" t="s">
        <v>99</v>
      </c>
      <c r="J6591" s="11" t="s">
        <v>221</v>
      </c>
      <c r="K6591" s="11" t="str">
        <f>IFERROR(INDEX('EDC Component Dictionary'!$C$5:$C$37,MATCH('Rates Database'!J6591,'EDC Component Dictionary'!$B$5:$B$37,0)), "Energy Supply")</f>
        <v>Energy Supply</v>
      </c>
      <c r="L6591" s="12">
        <v>0.10707999999999999</v>
      </c>
      <c r="M6591" s="12"/>
    </row>
    <row r="6592" spans="1:13" x14ac:dyDescent="0.3">
      <c r="A6592" s="18">
        <v>6590</v>
      </c>
      <c r="B6592" s="18">
        <f t="shared" si="204"/>
        <v>2019</v>
      </c>
      <c r="C6592" s="17">
        <v>43525</v>
      </c>
      <c r="D6592" s="18" t="s">
        <v>130</v>
      </c>
      <c r="E6592" s="18" t="s">
        <v>164</v>
      </c>
      <c r="F6592" s="18" t="str">
        <f t="shared" si="205"/>
        <v>National Grid-North Adams Muni Agg Rate-43525</v>
      </c>
      <c r="G6592" s="11" t="s">
        <v>131</v>
      </c>
      <c r="H6592" s="11" t="s">
        <v>54</v>
      </c>
      <c r="I6592" s="11" t="s">
        <v>99</v>
      </c>
      <c r="J6592" s="11" t="s">
        <v>222</v>
      </c>
      <c r="K6592" s="11" t="str">
        <f>IFERROR(INDEX('EDC Component Dictionary'!$C$5:$C$37,MATCH('Rates Database'!J6592,'EDC Component Dictionary'!$B$5:$B$37,0)), "Energy Supply")</f>
        <v>Energy Supply</v>
      </c>
      <c r="L6592" s="12">
        <v>0.10707999999999999</v>
      </c>
      <c r="M6592" s="12"/>
    </row>
    <row r="6593" spans="1:13" x14ac:dyDescent="0.3">
      <c r="A6593" s="18">
        <v>6591</v>
      </c>
      <c r="B6593" s="18">
        <f t="shared" si="204"/>
        <v>2019</v>
      </c>
      <c r="C6593" s="17">
        <v>43525</v>
      </c>
      <c r="D6593" s="18" t="s">
        <v>130</v>
      </c>
      <c r="E6593" s="18" t="s">
        <v>164</v>
      </c>
      <c r="F6593" s="18" t="str">
        <f t="shared" si="205"/>
        <v>National Grid-Sheffield Muni Agg Rate-43525</v>
      </c>
      <c r="G6593" s="11" t="s">
        <v>131</v>
      </c>
      <c r="H6593" s="11" t="s">
        <v>54</v>
      </c>
      <c r="I6593" s="11" t="s">
        <v>99</v>
      </c>
      <c r="J6593" s="11" t="s">
        <v>223</v>
      </c>
      <c r="K6593" s="11" t="str">
        <f>IFERROR(INDEX('EDC Component Dictionary'!$C$5:$C$37,MATCH('Rates Database'!J6593,'EDC Component Dictionary'!$B$5:$B$37,0)), "Energy Supply")</f>
        <v>Energy Supply</v>
      </c>
      <c r="L6593" s="12">
        <v>0.10707999999999999</v>
      </c>
      <c r="M6593" s="12"/>
    </row>
    <row r="6594" spans="1:13" x14ac:dyDescent="0.3">
      <c r="A6594" s="18">
        <v>6592</v>
      </c>
      <c r="B6594" s="18">
        <f t="shared" si="204"/>
        <v>2019</v>
      </c>
      <c r="C6594" s="17">
        <v>43525</v>
      </c>
      <c r="D6594" s="18" t="s">
        <v>130</v>
      </c>
      <c r="E6594" s="18" t="s">
        <v>164</v>
      </c>
      <c r="F6594" s="18" t="str">
        <f t="shared" si="205"/>
        <v>National Grid-West Stockbridge Muni Agg Rate-43525</v>
      </c>
      <c r="G6594" s="11" t="s">
        <v>131</v>
      </c>
      <c r="H6594" s="11" t="s">
        <v>54</v>
      </c>
      <c r="I6594" s="11" t="s">
        <v>99</v>
      </c>
      <c r="J6594" s="11" t="s">
        <v>224</v>
      </c>
      <c r="K6594" s="11" t="str">
        <f>IFERROR(INDEX('EDC Component Dictionary'!$C$5:$C$37,MATCH('Rates Database'!J6594,'EDC Component Dictionary'!$B$5:$B$37,0)), "Energy Supply")</f>
        <v>Energy Supply</v>
      </c>
      <c r="L6594" s="12">
        <v>0.10707999999999999</v>
      </c>
      <c r="M6594" s="12"/>
    </row>
    <row r="6595" spans="1:13" x14ac:dyDescent="0.3">
      <c r="A6595" s="18">
        <v>6593</v>
      </c>
      <c r="B6595" s="18">
        <f t="shared" ref="B6595:B6658" si="206">YEAR(C6595)</f>
        <v>2019</v>
      </c>
      <c r="C6595" s="17">
        <v>43525</v>
      </c>
      <c r="D6595" s="18" t="s">
        <v>130</v>
      </c>
      <c r="E6595" s="18" t="s">
        <v>164</v>
      </c>
      <c r="F6595" s="18" t="str">
        <f t="shared" si="205"/>
        <v>National Grid-Williamstown Muni Agg Rate-43525</v>
      </c>
      <c r="G6595" s="11" t="s">
        <v>131</v>
      </c>
      <c r="H6595" s="11" t="s">
        <v>54</v>
      </c>
      <c r="I6595" s="11" t="s">
        <v>99</v>
      </c>
      <c r="J6595" s="11" t="s">
        <v>225</v>
      </c>
      <c r="K6595" s="11" t="str">
        <f>IFERROR(INDEX('EDC Component Dictionary'!$C$5:$C$37,MATCH('Rates Database'!J6595,'EDC Component Dictionary'!$B$5:$B$37,0)), "Energy Supply")</f>
        <v>Energy Supply</v>
      </c>
      <c r="L6595" s="12">
        <v>0.10707999999999999</v>
      </c>
      <c r="M6595" s="12"/>
    </row>
    <row r="6596" spans="1:13" x14ac:dyDescent="0.3">
      <c r="A6596" s="18">
        <v>6594</v>
      </c>
      <c r="B6596" s="18">
        <f t="shared" si="206"/>
        <v>2019</v>
      </c>
      <c r="C6596" s="17">
        <v>43525</v>
      </c>
      <c r="D6596" s="18" t="s">
        <v>130</v>
      </c>
      <c r="E6596" s="18" t="s">
        <v>163</v>
      </c>
      <c r="F6596" s="18" t="str">
        <f t="shared" ref="F6596:F6659" si="207">_xlfn.CONCAT(E6596,"-",J6596,"-",C6596)</f>
        <v>Eversource_EMA-Acton Muni Agg Rate-43525</v>
      </c>
      <c r="G6596" s="11" t="s">
        <v>131</v>
      </c>
      <c r="H6596" s="11" t="s">
        <v>54</v>
      </c>
      <c r="I6596" s="11" t="s">
        <v>99</v>
      </c>
      <c r="J6596" s="11" t="s">
        <v>226</v>
      </c>
      <c r="K6596" s="11" t="str">
        <f>IFERROR(INDEX('EDC Component Dictionary'!$C$5:$C$37,MATCH('Rates Database'!J6596,'EDC Component Dictionary'!$B$5:$B$37,0)), "Energy Supply")</f>
        <v>Energy Supply</v>
      </c>
      <c r="L6596" s="12">
        <v>0.10765</v>
      </c>
      <c r="M6596" s="12"/>
    </row>
    <row r="6597" spans="1:13" x14ac:dyDescent="0.3">
      <c r="A6597" s="18">
        <v>6595</v>
      </c>
      <c r="B6597" s="18">
        <f t="shared" si="206"/>
        <v>2019</v>
      </c>
      <c r="C6597" s="17">
        <v>43525</v>
      </c>
      <c r="D6597" s="18" t="s">
        <v>130</v>
      </c>
      <c r="E6597" s="18" t="s">
        <v>163</v>
      </c>
      <c r="F6597" s="18" t="str">
        <f t="shared" si="207"/>
        <v>Eversource_EMA-Sudbury Muni Agg Rate-43525</v>
      </c>
      <c r="G6597" s="11" t="s">
        <v>131</v>
      </c>
      <c r="H6597" s="11" t="s">
        <v>54</v>
      </c>
      <c r="I6597" s="11" t="s">
        <v>99</v>
      </c>
      <c r="J6597" s="11" t="s">
        <v>227</v>
      </c>
      <c r="K6597" s="11" t="str">
        <f>IFERROR(INDEX('EDC Component Dictionary'!$C$5:$C$37,MATCH('Rates Database'!J6597,'EDC Component Dictionary'!$B$5:$B$37,0)), "Energy Supply")</f>
        <v>Energy Supply</v>
      </c>
      <c r="L6597" s="12">
        <v>0.10758</v>
      </c>
      <c r="M6597" s="12"/>
    </row>
    <row r="6598" spans="1:13" x14ac:dyDescent="0.3">
      <c r="A6598" s="18">
        <v>6596</v>
      </c>
      <c r="B6598" s="18">
        <f t="shared" si="206"/>
        <v>2019</v>
      </c>
      <c r="C6598" s="17">
        <v>43525</v>
      </c>
      <c r="D6598" s="18" t="s">
        <v>130</v>
      </c>
      <c r="E6598" s="18" t="s">
        <v>163</v>
      </c>
      <c r="F6598" s="18" t="str">
        <f t="shared" si="207"/>
        <v>Eversource_EMA-Arlington Muni Agg Rate-43525</v>
      </c>
      <c r="G6598" s="11" t="s">
        <v>131</v>
      </c>
      <c r="H6598" s="11" t="s">
        <v>54</v>
      </c>
      <c r="I6598" s="11" t="s">
        <v>99</v>
      </c>
      <c r="J6598" s="11" t="s">
        <v>228</v>
      </c>
      <c r="K6598" s="11" t="str">
        <f>IFERROR(INDEX('EDC Component Dictionary'!$C$5:$C$37,MATCH('Rates Database'!J6598,'EDC Component Dictionary'!$B$5:$B$37,0)), "Energy Supply")</f>
        <v>Energy Supply</v>
      </c>
      <c r="L6598" s="12">
        <v>0.10815</v>
      </c>
      <c r="M6598" s="12"/>
    </row>
    <row r="6599" spans="1:13" x14ac:dyDescent="0.3">
      <c r="A6599" s="18">
        <v>6597</v>
      </c>
      <c r="B6599" s="18">
        <f t="shared" si="206"/>
        <v>2019</v>
      </c>
      <c r="C6599" s="17">
        <v>43525</v>
      </c>
      <c r="D6599" s="18" t="s">
        <v>130</v>
      </c>
      <c r="E6599" s="18" t="s">
        <v>164</v>
      </c>
      <c r="F6599" s="18" t="str">
        <f t="shared" si="207"/>
        <v>National Grid-Grafton Muni Agg Rate-43525</v>
      </c>
      <c r="G6599" s="11" t="s">
        <v>131</v>
      </c>
      <c r="H6599" s="11" t="s">
        <v>54</v>
      </c>
      <c r="I6599" s="11" t="s">
        <v>99</v>
      </c>
      <c r="J6599" s="11" t="s">
        <v>229</v>
      </c>
      <c r="K6599" s="11" t="str">
        <f>IFERROR(INDEX('EDC Component Dictionary'!$C$5:$C$37,MATCH('Rates Database'!J6599,'EDC Component Dictionary'!$B$5:$B$37,0)), "Energy Supply")</f>
        <v>Energy Supply</v>
      </c>
      <c r="L6599" s="12">
        <v>0.10811</v>
      </c>
      <c r="M6599" s="12"/>
    </row>
    <row r="6600" spans="1:13" x14ac:dyDescent="0.3">
      <c r="A6600" s="18">
        <v>6598</v>
      </c>
      <c r="B6600" s="18">
        <f t="shared" si="206"/>
        <v>2019</v>
      </c>
      <c r="C6600" s="17">
        <v>43525</v>
      </c>
      <c r="D6600" s="18" t="s">
        <v>130</v>
      </c>
      <c r="E6600" s="18" t="s">
        <v>164</v>
      </c>
      <c r="F6600" s="18" t="str">
        <f t="shared" si="207"/>
        <v>National Grid-Halifax Muni Agg Rate-43525</v>
      </c>
      <c r="G6600" s="11" t="s">
        <v>131</v>
      </c>
      <c r="H6600" s="11" t="s">
        <v>54</v>
      </c>
      <c r="I6600" s="11" t="s">
        <v>99</v>
      </c>
      <c r="J6600" s="11" t="s">
        <v>230</v>
      </c>
      <c r="K6600" s="11" t="str">
        <f>IFERROR(INDEX('EDC Component Dictionary'!$C$5:$C$37,MATCH('Rates Database'!J6600,'EDC Component Dictionary'!$B$5:$B$37,0)), "Energy Supply")</f>
        <v>Energy Supply</v>
      </c>
      <c r="L6600" s="12">
        <v>0.10876</v>
      </c>
      <c r="M6600" s="12"/>
    </row>
    <row r="6601" spans="1:13" x14ac:dyDescent="0.3">
      <c r="A6601" s="18">
        <v>6599</v>
      </c>
      <c r="B6601" s="18">
        <f t="shared" si="206"/>
        <v>2019</v>
      </c>
      <c r="C6601" s="17">
        <v>43525</v>
      </c>
      <c r="D6601" s="18" t="s">
        <v>130</v>
      </c>
      <c r="E6601" s="18" t="s">
        <v>164</v>
      </c>
      <c r="F6601" s="18" t="str">
        <f t="shared" si="207"/>
        <v>National Grid-Southborough Muni Agg Rate-43525</v>
      </c>
      <c r="G6601" s="11" t="s">
        <v>131</v>
      </c>
      <c r="H6601" s="11" t="s">
        <v>54</v>
      </c>
      <c r="I6601" s="11" t="s">
        <v>99</v>
      </c>
      <c r="J6601" s="11" t="s">
        <v>231</v>
      </c>
      <c r="K6601" s="11" t="str">
        <f>IFERROR(INDEX('EDC Component Dictionary'!$C$5:$C$37,MATCH('Rates Database'!J6601,'EDC Component Dictionary'!$B$5:$B$37,0)), "Energy Supply")</f>
        <v>Energy Supply</v>
      </c>
      <c r="L6601" s="12">
        <v>0.10881</v>
      </c>
      <c r="M6601" s="12"/>
    </row>
    <row r="6602" spans="1:13" x14ac:dyDescent="0.3">
      <c r="A6602" s="18">
        <v>6600</v>
      </c>
      <c r="B6602" s="18">
        <f t="shared" si="206"/>
        <v>2019</v>
      </c>
      <c r="C6602" s="17">
        <v>43525</v>
      </c>
      <c r="D6602" s="18" t="s">
        <v>130</v>
      </c>
      <c r="E6602" s="18" t="s">
        <v>163</v>
      </c>
      <c r="F6602" s="18" t="str">
        <f t="shared" si="207"/>
        <v>Eversource_EMA-Winchester Muni Agg Rate-43525</v>
      </c>
      <c r="G6602" s="11" t="s">
        <v>131</v>
      </c>
      <c r="H6602" s="11" t="s">
        <v>54</v>
      </c>
      <c r="I6602" s="11" t="s">
        <v>99</v>
      </c>
      <c r="J6602" s="11" t="s">
        <v>232</v>
      </c>
      <c r="K6602" s="11" t="str">
        <f>IFERROR(INDEX('EDC Component Dictionary'!$C$5:$C$37,MATCH('Rates Database'!J6602,'EDC Component Dictionary'!$B$5:$B$37,0)), "Energy Supply")</f>
        <v>Energy Supply</v>
      </c>
      <c r="L6602" s="12">
        <v>0.10954999999999999</v>
      </c>
      <c r="M6602" s="12"/>
    </row>
    <row r="6603" spans="1:13" x14ac:dyDescent="0.3">
      <c r="A6603" s="18">
        <v>6601</v>
      </c>
      <c r="B6603" s="18">
        <f t="shared" si="206"/>
        <v>2019</v>
      </c>
      <c r="C6603" s="17">
        <v>43525</v>
      </c>
      <c r="D6603" s="18" t="s">
        <v>130</v>
      </c>
      <c r="E6603" s="18" t="s">
        <v>164</v>
      </c>
      <c r="F6603" s="18" t="str">
        <f t="shared" si="207"/>
        <v>National Grid-Webster Muni Agg Rate-43525</v>
      </c>
      <c r="G6603" s="11" t="s">
        <v>131</v>
      </c>
      <c r="H6603" s="11" t="s">
        <v>54</v>
      </c>
      <c r="I6603" s="11" t="s">
        <v>99</v>
      </c>
      <c r="J6603" s="11" t="s">
        <v>266</v>
      </c>
      <c r="K6603" s="11" t="str">
        <f>IFERROR(INDEX('EDC Component Dictionary'!$C$5:$C$37,MATCH('Rates Database'!J6603,'EDC Component Dictionary'!$B$5:$B$37,0)), "Energy Supply")</f>
        <v>Energy Supply</v>
      </c>
      <c r="L6603" s="12">
        <v>0.10929</v>
      </c>
      <c r="M6603" s="12"/>
    </row>
    <row r="6604" spans="1:13" x14ac:dyDescent="0.3">
      <c r="A6604" s="18">
        <v>6602</v>
      </c>
      <c r="B6604" s="18">
        <f t="shared" si="206"/>
        <v>2019</v>
      </c>
      <c r="C6604" s="17">
        <v>43525</v>
      </c>
      <c r="D6604" s="18" t="s">
        <v>130</v>
      </c>
      <c r="E6604" s="18" t="s">
        <v>164</v>
      </c>
      <c r="F6604" s="18" t="str">
        <f t="shared" si="207"/>
        <v>National Grid-Sutton Muni Agg Rate-43525</v>
      </c>
      <c r="G6604" s="11" t="s">
        <v>131</v>
      </c>
      <c r="H6604" s="11" t="s">
        <v>54</v>
      </c>
      <c r="I6604" s="11" t="s">
        <v>99</v>
      </c>
      <c r="J6604" s="11" t="s">
        <v>233</v>
      </c>
      <c r="K6604" s="11" t="str">
        <f>IFERROR(INDEX('EDC Component Dictionary'!$C$5:$C$37,MATCH('Rates Database'!J6604,'EDC Component Dictionary'!$B$5:$B$37,0)), "Energy Supply")</f>
        <v>Energy Supply</v>
      </c>
      <c r="L6604" s="12">
        <v>0.10929999999999999</v>
      </c>
      <c r="M6604" s="12"/>
    </row>
    <row r="6605" spans="1:13" x14ac:dyDescent="0.3">
      <c r="A6605" s="18">
        <v>6603</v>
      </c>
      <c r="B6605" s="18">
        <f t="shared" si="206"/>
        <v>2019</v>
      </c>
      <c r="C6605" s="17">
        <v>43525</v>
      </c>
      <c r="D6605" s="18" t="s">
        <v>130</v>
      </c>
      <c r="E6605" s="18" t="s">
        <v>163</v>
      </c>
      <c r="F6605" s="18" t="str">
        <f t="shared" si="207"/>
        <v>Eversource_EMA-Ashland Muni Agg Rate-43525</v>
      </c>
      <c r="G6605" s="11" t="s">
        <v>131</v>
      </c>
      <c r="H6605" s="11" t="s">
        <v>54</v>
      </c>
      <c r="I6605" s="11" t="s">
        <v>99</v>
      </c>
      <c r="J6605" s="11" t="s">
        <v>234</v>
      </c>
      <c r="K6605" s="11" t="str">
        <f>IFERROR(INDEX('EDC Component Dictionary'!$C$5:$C$37,MATCH('Rates Database'!J6605,'EDC Component Dictionary'!$B$5:$B$37,0)), "Energy Supply")</f>
        <v>Energy Supply</v>
      </c>
      <c r="L6605" s="12">
        <v>0.10947</v>
      </c>
      <c r="M6605" s="12"/>
    </row>
    <row r="6606" spans="1:13" x14ac:dyDescent="0.3">
      <c r="A6606" s="18">
        <v>6604</v>
      </c>
      <c r="B6606" s="18">
        <f t="shared" si="206"/>
        <v>2019</v>
      </c>
      <c r="C6606" s="17">
        <v>43525</v>
      </c>
      <c r="D6606" s="18" t="s">
        <v>130</v>
      </c>
      <c r="E6606" s="18" t="s">
        <v>36</v>
      </c>
      <c r="F6606" s="18" t="str">
        <f t="shared" si="207"/>
        <v>Unitil-Ashby Muni Agg Rate-43525</v>
      </c>
      <c r="G6606" s="11" t="s">
        <v>131</v>
      </c>
      <c r="H6606" s="11" t="s">
        <v>54</v>
      </c>
      <c r="I6606" s="11" t="s">
        <v>99</v>
      </c>
      <c r="J6606" s="11" t="s">
        <v>235</v>
      </c>
      <c r="K6606" s="11" t="str">
        <f>IFERROR(INDEX('EDC Component Dictionary'!$C$5:$C$37,MATCH('Rates Database'!J6606,'EDC Component Dictionary'!$B$5:$B$37,0)), "Energy Supply")</f>
        <v>Energy Supply</v>
      </c>
      <c r="L6606" s="12">
        <v>0.10969</v>
      </c>
      <c r="M6606" s="12"/>
    </row>
    <row r="6607" spans="1:13" x14ac:dyDescent="0.3">
      <c r="A6607" s="18">
        <v>6605</v>
      </c>
      <c r="B6607" s="18">
        <f t="shared" si="206"/>
        <v>2019</v>
      </c>
      <c r="C6607" s="17">
        <v>43525</v>
      </c>
      <c r="D6607" s="18" t="s">
        <v>130</v>
      </c>
      <c r="E6607" s="18" t="s">
        <v>163</v>
      </c>
      <c r="F6607" s="18" t="str">
        <f t="shared" si="207"/>
        <v>Eversource_EMA-Carlisle Muni Agg Rate-43525</v>
      </c>
      <c r="G6607" s="11" t="s">
        <v>131</v>
      </c>
      <c r="H6607" s="11" t="s">
        <v>54</v>
      </c>
      <c r="I6607" s="11" t="s">
        <v>99</v>
      </c>
      <c r="J6607" s="11" t="s">
        <v>236</v>
      </c>
      <c r="K6607" s="11" t="str">
        <f>IFERROR(INDEX('EDC Component Dictionary'!$C$5:$C$37,MATCH('Rates Database'!J6607,'EDC Component Dictionary'!$B$5:$B$37,0)), "Energy Supply")</f>
        <v>Energy Supply</v>
      </c>
      <c r="L6607" s="12">
        <v>0.10979</v>
      </c>
      <c r="M6607" s="12"/>
    </row>
    <row r="6608" spans="1:13" x14ac:dyDescent="0.3">
      <c r="A6608" s="18">
        <v>6606</v>
      </c>
      <c r="B6608" s="18">
        <f t="shared" si="206"/>
        <v>2019</v>
      </c>
      <c r="C6608" s="17">
        <v>43525</v>
      </c>
      <c r="D6608" s="18" t="s">
        <v>130</v>
      </c>
      <c r="E6608" s="18" t="s">
        <v>164</v>
      </c>
      <c r="F6608" s="18" t="str">
        <f t="shared" si="207"/>
        <v>National Grid-Berlin Muni Agg Rate-43525</v>
      </c>
      <c r="G6608" s="11" t="s">
        <v>131</v>
      </c>
      <c r="H6608" s="11" t="s">
        <v>54</v>
      </c>
      <c r="I6608" s="11" t="s">
        <v>99</v>
      </c>
      <c r="J6608" s="11" t="s">
        <v>237</v>
      </c>
      <c r="K6608" s="11" t="str">
        <f>IFERROR(INDEX('EDC Component Dictionary'!$C$5:$C$37,MATCH('Rates Database'!J6608,'EDC Component Dictionary'!$B$5:$B$37,0)), "Energy Supply")</f>
        <v>Energy Supply</v>
      </c>
      <c r="L6608" s="12">
        <v>0.1099</v>
      </c>
      <c r="M6608" s="12"/>
    </row>
    <row r="6609" spans="1:13" x14ac:dyDescent="0.3">
      <c r="A6609" s="18">
        <v>6607</v>
      </c>
      <c r="B6609" s="18">
        <f t="shared" si="206"/>
        <v>2019</v>
      </c>
      <c r="C6609" s="17">
        <v>43525</v>
      </c>
      <c r="D6609" s="18" t="s">
        <v>130</v>
      </c>
      <c r="E6609" s="18" t="s">
        <v>164</v>
      </c>
      <c r="F6609" s="18" t="str">
        <f t="shared" si="207"/>
        <v>National Grid-Tewksbury Muni Agg Rate-43525</v>
      </c>
      <c r="G6609" s="11" t="s">
        <v>131</v>
      </c>
      <c r="H6609" s="11" t="s">
        <v>54</v>
      </c>
      <c r="I6609" s="11" t="s">
        <v>99</v>
      </c>
      <c r="J6609" s="11" t="s">
        <v>238</v>
      </c>
      <c r="K6609" s="11" t="str">
        <f>IFERROR(INDEX('EDC Component Dictionary'!$C$5:$C$37,MATCH('Rates Database'!J6609,'EDC Component Dictionary'!$B$5:$B$37,0)), "Energy Supply")</f>
        <v>Energy Supply</v>
      </c>
      <c r="L6609" s="12">
        <v>0.1099</v>
      </c>
      <c r="M6609" s="12"/>
    </row>
    <row r="6610" spans="1:13" x14ac:dyDescent="0.3">
      <c r="A6610" s="18">
        <v>6608</v>
      </c>
      <c r="B6610" s="18">
        <f t="shared" si="206"/>
        <v>2019</v>
      </c>
      <c r="C6610" s="17">
        <v>43525</v>
      </c>
      <c r="D6610" s="18" t="s">
        <v>130</v>
      </c>
      <c r="E6610" s="18" t="s">
        <v>36</v>
      </c>
      <c r="F6610" s="18" t="str">
        <f t="shared" si="207"/>
        <v>Unitil-Lunenburg Muni Agg Rate-43525</v>
      </c>
      <c r="G6610" s="11" t="s">
        <v>131</v>
      </c>
      <c r="H6610" s="11" t="s">
        <v>54</v>
      </c>
      <c r="I6610" s="11" t="s">
        <v>99</v>
      </c>
      <c r="J6610" s="11" t="s">
        <v>239</v>
      </c>
      <c r="K6610" s="11" t="str">
        <f>IFERROR(INDEX('EDC Component Dictionary'!$C$5:$C$37,MATCH('Rates Database'!J6610,'EDC Component Dictionary'!$B$5:$B$37,0)), "Energy Supply")</f>
        <v>Energy Supply</v>
      </c>
      <c r="L6610" s="12">
        <v>0.10997999999999999</v>
      </c>
      <c r="M6610" s="12"/>
    </row>
    <row r="6611" spans="1:13" x14ac:dyDescent="0.3">
      <c r="A6611" s="18">
        <v>6609</v>
      </c>
      <c r="B6611" s="18">
        <f t="shared" si="206"/>
        <v>2019</v>
      </c>
      <c r="C6611" s="17">
        <v>43525</v>
      </c>
      <c r="D6611" s="18" t="s">
        <v>130</v>
      </c>
      <c r="E6611" s="18" t="s">
        <v>163</v>
      </c>
      <c r="F6611" s="18" t="str">
        <f t="shared" si="207"/>
        <v>Eversource_EMA-Plympton Muni Agg Rate-43525</v>
      </c>
      <c r="G6611" s="11" t="s">
        <v>131</v>
      </c>
      <c r="H6611" s="11" t="s">
        <v>54</v>
      </c>
      <c r="I6611" s="11" t="s">
        <v>99</v>
      </c>
      <c r="J6611" s="11" t="s">
        <v>240</v>
      </c>
      <c r="K6611" s="11" t="str">
        <f>IFERROR(INDEX('EDC Component Dictionary'!$C$5:$C$37,MATCH('Rates Database'!J6611,'EDC Component Dictionary'!$B$5:$B$37,0)), "Energy Supply")</f>
        <v>Energy Supply</v>
      </c>
      <c r="L6611" s="12">
        <v>0.11056000000000001</v>
      </c>
      <c r="M6611" s="12"/>
    </row>
    <row r="6612" spans="1:13" x14ac:dyDescent="0.3">
      <c r="A6612" s="18">
        <v>6610</v>
      </c>
      <c r="B6612" s="18">
        <f t="shared" si="206"/>
        <v>2019</v>
      </c>
      <c r="C6612" s="17">
        <v>43525</v>
      </c>
      <c r="D6612" s="18" t="s">
        <v>130</v>
      </c>
      <c r="E6612" s="18" t="s">
        <v>164</v>
      </c>
      <c r="F6612" s="18" t="str">
        <f t="shared" si="207"/>
        <v>National Grid-Salisbury Muni Agg Rate-43525</v>
      </c>
      <c r="G6612" s="11" t="s">
        <v>131</v>
      </c>
      <c r="H6612" s="11" t="s">
        <v>54</v>
      </c>
      <c r="I6612" s="11" t="s">
        <v>99</v>
      </c>
      <c r="J6612" s="11" t="s">
        <v>241</v>
      </c>
      <c r="K6612" s="11" t="str">
        <f>IFERROR(INDEX('EDC Component Dictionary'!$C$5:$C$37,MATCH('Rates Database'!J6612,'EDC Component Dictionary'!$B$5:$B$37,0)), "Energy Supply")</f>
        <v>Energy Supply</v>
      </c>
      <c r="L6612" s="12">
        <v>0.11065</v>
      </c>
      <c r="M6612" s="12"/>
    </row>
    <row r="6613" spans="1:13" x14ac:dyDescent="0.3">
      <c r="A6613" s="18">
        <v>6611</v>
      </c>
      <c r="B6613" s="18">
        <f t="shared" si="206"/>
        <v>2019</v>
      </c>
      <c r="C6613" s="17">
        <v>43525</v>
      </c>
      <c r="D6613" s="18" t="s">
        <v>130</v>
      </c>
      <c r="E6613" s="18" t="s">
        <v>164</v>
      </c>
      <c r="F6613" s="18" t="str">
        <f t="shared" si="207"/>
        <v>National Grid-Gloucester Muni Agg Rate-43525</v>
      </c>
      <c r="G6613" s="11" t="s">
        <v>131</v>
      </c>
      <c r="H6613" s="11" t="s">
        <v>54</v>
      </c>
      <c r="I6613" s="11" t="s">
        <v>99</v>
      </c>
      <c r="J6613" s="11" t="s">
        <v>242</v>
      </c>
      <c r="K6613" s="11" t="str">
        <f>IFERROR(INDEX('EDC Component Dictionary'!$C$5:$C$37,MATCH('Rates Database'!J6613,'EDC Component Dictionary'!$B$5:$B$37,0)), "Energy Supply")</f>
        <v>Energy Supply</v>
      </c>
      <c r="L6613" s="12">
        <v>0.11092</v>
      </c>
      <c r="M6613" s="12"/>
    </row>
    <row r="6614" spans="1:13" x14ac:dyDescent="0.3">
      <c r="A6614" s="18">
        <v>6612</v>
      </c>
      <c r="B6614" s="18">
        <f t="shared" si="206"/>
        <v>2019</v>
      </c>
      <c r="C6614" s="17">
        <v>43525</v>
      </c>
      <c r="D6614" s="18" t="s">
        <v>130</v>
      </c>
      <c r="E6614" s="18" t="s">
        <v>163</v>
      </c>
      <c r="F6614" s="18" t="str">
        <f t="shared" si="207"/>
        <v>Eversource_EMA-Brookline Muni Agg Rate-43525</v>
      </c>
      <c r="G6614" s="11" t="s">
        <v>131</v>
      </c>
      <c r="H6614" s="11" t="s">
        <v>54</v>
      </c>
      <c r="I6614" s="11" t="s">
        <v>99</v>
      </c>
      <c r="J6614" s="11" t="s">
        <v>243</v>
      </c>
      <c r="K6614" s="11" t="str">
        <f>IFERROR(INDEX('EDC Component Dictionary'!$C$5:$C$37,MATCH('Rates Database'!J6614,'EDC Component Dictionary'!$B$5:$B$37,0)), "Energy Supply")</f>
        <v>Energy Supply</v>
      </c>
      <c r="L6614" s="12">
        <v>0.11133</v>
      </c>
      <c r="M6614" s="12"/>
    </row>
    <row r="6615" spans="1:13" x14ac:dyDescent="0.3">
      <c r="A6615" s="18">
        <v>6613</v>
      </c>
      <c r="B6615" s="18">
        <f t="shared" si="206"/>
        <v>2019</v>
      </c>
      <c r="C6615" s="17">
        <v>43525</v>
      </c>
      <c r="D6615" s="18" t="s">
        <v>130</v>
      </c>
      <c r="E6615" s="18" t="s">
        <v>163</v>
      </c>
      <c r="F6615" s="18" t="str">
        <f t="shared" si="207"/>
        <v>Eversource_EMA-Cambridge Muni Agg Rate-43525</v>
      </c>
      <c r="G6615" s="11" t="s">
        <v>131</v>
      </c>
      <c r="H6615" s="11" t="s">
        <v>54</v>
      </c>
      <c r="I6615" s="11" t="s">
        <v>99</v>
      </c>
      <c r="J6615" s="11" t="s">
        <v>210</v>
      </c>
      <c r="K6615" s="11" t="str">
        <f>IFERROR(INDEX('EDC Component Dictionary'!$C$5:$C$37,MATCH('Rates Database'!J6615,'EDC Component Dictionary'!$B$5:$B$37,0)), "Energy Supply")</f>
        <v>Energy Supply</v>
      </c>
      <c r="L6615" s="12">
        <v>0.11143</v>
      </c>
      <c r="M6615" s="12"/>
    </row>
    <row r="6616" spans="1:13" x14ac:dyDescent="0.3">
      <c r="A6616" s="18">
        <v>6614</v>
      </c>
      <c r="B6616" s="18">
        <f t="shared" si="206"/>
        <v>2019</v>
      </c>
      <c r="C6616" s="17">
        <v>43525</v>
      </c>
      <c r="D6616" s="18" t="s">
        <v>130</v>
      </c>
      <c r="E6616" s="18" t="s">
        <v>164</v>
      </c>
      <c r="F6616" s="18" t="str">
        <f t="shared" si="207"/>
        <v>National Grid-Bellingham Muni Agg Rate-43525</v>
      </c>
      <c r="G6616" s="11" t="s">
        <v>131</v>
      </c>
      <c r="H6616" s="11" t="s">
        <v>54</v>
      </c>
      <c r="I6616" s="11" t="s">
        <v>99</v>
      </c>
      <c r="J6616" s="11" t="s">
        <v>244</v>
      </c>
      <c r="K6616" s="11" t="str">
        <f>IFERROR(INDEX('EDC Component Dictionary'!$C$5:$C$37,MATCH('Rates Database'!J6616,'EDC Component Dictionary'!$B$5:$B$37,0)), "Energy Supply")</f>
        <v>Energy Supply</v>
      </c>
      <c r="L6616" s="12">
        <v>0.11241</v>
      </c>
      <c r="M6616" s="12"/>
    </row>
    <row r="6617" spans="1:13" x14ac:dyDescent="0.3">
      <c r="A6617" s="18">
        <v>6615</v>
      </c>
      <c r="B6617" s="18">
        <f t="shared" si="206"/>
        <v>2019</v>
      </c>
      <c r="C6617" s="17">
        <v>43525</v>
      </c>
      <c r="D6617" s="18" t="s">
        <v>130</v>
      </c>
      <c r="E6617" s="18" t="s">
        <v>164</v>
      </c>
      <c r="F6617" s="18" t="str">
        <f t="shared" si="207"/>
        <v>National Grid-Great Barrington Muni Agg Rate-43525</v>
      </c>
      <c r="G6617" s="11" t="s">
        <v>131</v>
      </c>
      <c r="H6617" s="11" t="s">
        <v>54</v>
      </c>
      <c r="I6617" s="11" t="s">
        <v>99</v>
      </c>
      <c r="J6617" s="11" t="s">
        <v>245</v>
      </c>
      <c r="K6617" s="11" t="str">
        <f>IFERROR(INDEX('EDC Component Dictionary'!$C$5:$C$37,MATCH('Rates Database'!J6617,'EDC Component Dictionary'!$B$5:$B$37,0)), "Energy Supply")</f>
        <v>Energy Supply</v>
      </c>
      <c r="L6617" s="12">
        <v>0.11259</v>
      </c>
      <c r="M6617" s="12"/>
    </row>
    <row r="6618" spans="1:13" x14ac:dyDescent="0.3">
      <c r="A6618" s="18">
        <v>6616</v>
      </c>
      <c r="B6618" s="18">
        <f t="shared" si="206"/>
        <v>2019</v>
      </c>
      <c r="C6618" s="17">
        <v>43525</v>
      </c>
      <c r="D6618" s="18" t="s">
        <v>130</v>
      </c>
      <c r="E6618" s="18" t="s">
        <v>163</v>
      </c>
      <c r="F6618" s="18" t="str">
        <f t="shared" si="207"/>
        <v>Eversource_EMA-Holliston Muni Agg Rate-43525</v>
      </c>
      <c r="G6618" s="11" t="s">
        <v>131</v>
      </c>
      <c r="H6618" s="11" t="s">
        <v>54</v>
      </c>
      <c r="I6618" s="11" t="s">
        <v>99</v>
      </c>
      <c r="J6618" s="11" t="s">
        <v>246</v>
      </c>
      <c r="K6618" s="11" t="str">
        <f>IFERROR(INDEX('EDC Component Dictionary'!$C$5:$C$37,MATCH('Rates Database'!J6618,'EDC Component Dictionary'!$B$5:$B$37,0)), "Energy Supply")</f>
        <v>Energy Supply</v>
      </c>
      <c r="L6618" s="12">
        <v>0.11273</v>
      </c>
      <c r="M6618" s="12"/>
    </row>
    <row r="6619" spans="1:13" x14ac:dyDescent="0.3">
      <c r="A6619" s="18">
        <v>6617</v>
      </c>
      <c r="B6619" s="18">
        <f t="shared" si="206"/>
        <v>2019</v>
      </c>
      <c r="C6619" s="17">
        <v>43525</v>
      </c>
      <c r="D6619" s="18" t="s">
        <v>130</v>
      </c>
      <c r="E6619" s="18" t="s">
        <v>164</v>
      </c>
      <c r="F6619" s="18" t="str">
        <f t="shared" si="207"/>
        <v>National Grid-West Bridgewater Muni Agg Rate-43525</v>
      </c>
      <c r="G6619" s="11" t="s">
        <v>131</v>
      </c>
      <c r="H6619" s="11" t="s">
        <v>54</v>
      </c>
      <c r="I6619" s="11" t="s">
        <v>99</v>
      </c>
      <c r="J6619" s="11" t="s">
        <v>247</v>
      </c>
      <c r="K6619" s="11" t="str">
        <f>IFERROR(INDEX('EDC Component Dictionary'!$C$5:$C$37,MATCH('Rates Database'!J6619,'EDC Component Dictionary'!$B$5:$B$37,0)), "Energy Supply")</f>
        <v>Energy Supply</v>
      </c>
      <c r="L6619" s="12">
        <v>0.11326</v>
      </c>
      <c r="M6619" s="12"/>
    </row>
    <row r="6620" spans="1:13" x14ac:dyDescent="0.3">
      <c r="A6620" s="18">
        <v>6618</v>
      </c>
      <c r="B6620" s="18">
        <f t="shared" si="206"/>
        <v>2019</v>
      </c>
      <c r="C6620" s="17">
        <v>43525</v>
      </c>
      <c r="D6620" s="18" t="s">
        <v>130</v>
      </c>
      <c r="E6620" s="18" t="s">
        <v>164</v>
      </c>
      <c r="F6620" s="18" t="str">
        <f t="shared" si="207"/>
        <v>National Grid-Egremont Muni Agg Rate-43525</v>
      </c>
      <c r="G6620" s="11" t="s">
        <v>131</v>
      </c>
      <c r="H6620" s="11" t="s">
        <v>54</v>
      </c>
      <c r="I6620" s="11" t="s">
        <v>99</v>
      </c>
      <c r="J6620" s="11" t="s">
        <v>248</v>
      </c>
      <c r="K6620" s="11" t="str">
        <f>IFERROR(INDEX('EDC Component Dictionary'!$C$5:$C$37,MATCH('Rates Database'!J6620,'EDC Component Dictionary'!$B$5:$B$37,0)), "Energy Supply")</f>
        <v>Energy Supply</v>
      </c>
      <c r="L6620" s="12">
        <v>0.11354</v>
      </c>
      <c r="M6620" s="12"/>
    </row>
    <row r="6621" spans="1:13" x14ac:dyDescent="0.3">
      <c r="A6621" s="18">
        <v>6619</v>
      </c>
      <c r="B6621" s="18">
        <f t="shared" si="206"/>
        <v>2019</v>
      </c>
      <c r="C6621" s="17">
        <v>43525</v>
      </c>
      <c r="D6621" s="18" t="s">
        <v>130</v>
      </c>
      <c r="E6621" s="18" t="s">
        <v>164</v>
      </c>
      <c r="F6621" s="18" t="str">
        <f t="shared" si="207"/>
        <v>National Grid-Williamsburg Muni Agg Rate-43525</v>
      </c>
      <c r="G6621" s="11" t="s">
        <v>131</v>
      </c>
      <c r="H6621" s="11" t="s">
        <v>54</v>
      </c>
      <c r="I6621" s="11" t="s">
        <v>99</v>
      </c>
      <c r="J6621" s="11" t="s">
        <v>249</v>
      </c>
      <c r="K6621" s="11" t="str">
        <f>IFERROR(INDEX('EDC Component Dictionary'!$C$5:$C$37,MATCH('Rates Database'!J6621,'EDC Component Dictionary'!$B$5:$B$37,0)), "Energy Supply")</f>
        <v>Energy Supply</v>
      </c>
      <c r="L6621" s="12">
        <v>0.11376</v>
      </c>
      <c r="M6621" s="12"/>
    </row>
    <row r="6622" spans="1:13" x14ac:dyDescent="0.3">
      <c r="A6622" s="18">
        <v>6620</v>
      </c>
      <c r="B6622" s="18">
        <f t="shared" si="206"/>
        <v>2019</v>
      </c>
      <c r="C6622" s="17">
        <v>43525</v>
      </c>
      <c r="D6622" s="18" t="s">
        <v>130</v>
      </c>
      <c r="E6622" s="18" t="s">
        <v>164</v>
      </c>
      <c r="F6622" s="18" t="str">
        <f t="shared" si="207"/>
        <v>National Grid-Hamilton Muni Agg Rate-43525</v>
      </c>
      <c r="G6622" s="11" t="s">
        <v>131</v>
      </c>
      <c r="H6622" s="11" t="s">
        <v>54</v>
      </c>
      <c r="I6622" s="11" t="s">
        <v>99</v>
      </c>
      <c r="J6622" s="11" t="s">
        <v>250</v>
      </c>
      <c r="K6622" s="11" t="str">
        <f>IFERROR(INDEX('EDC Component Dictionary'!$C$5:$C$37,MATCH('Rates Database'!J6622,'EDC Component Dictionary'!$B$5:$B$37,0)), "Energy Supply")</f>
        <v>Energy Supply</v>
      </c>
      <c r="L6622" s="12">
        <v>0.11412</v>
      </c>
      <c r="M6622" s="12"/>
    </row>
    <row r="6623" spans="1:13" x14ac:dyDescent="0.3">
      <c r="A6623" s="18">
        <v>6621</v>
      </c>
      <c r="B6623" s="18">
        <f t="shared" si="206"/>
        <v>2019</v>
      </c>
      <c r="C6623" s="17">
        <v>43525</v>
      </c>
      <c r="D6623" s="18" t="s">
        <v>130</v>
      </c>
      <c r="E6623" s="18" t="s">
        <v>164</v>
      </c>
      <c r="F6623" s="18" t="str">
        <f t="shared" si="207"/>
        <v>National Grid-Millville Muni Agg Rate-43525</v>
      </c>
      <c r="G6623" s="11" t="s">
        <v>131</v>
      </c>
      <c r="H6623" s="11" t="s">
        <v>54</v>
      </c>
      <c r="I6623" s="11" t="s">
        <v>99</v>
      </c>
      <c r="J6623" s="11" t="s">
        <v>251</v>
      </c>
      <c r="K6623" s="11" t="str">
        <f>IFERROR(INDEX('EDC Component Dictionary'!$C$5:$C$37,MATCH('Rates Database'!J6623,'EDC Component Dictionary'!$B$5:$B$37,0)), "Energy Supply")</f>
        <v>Energy Supply</v>
      </c>
      <c r="L6623" s="12">
        <v>0.11416999999999999</v>
      </c>
      <c r="M6623" s="12"/>
    </row>
    <row r="6624" spans="1:13" x14ac:dyDescent="0.3">
      <c r="A6624" s="18">
        <v>6622</v>
      </c>
      <c r="B6624" s="18">
        <f t="shared" si="206"/>
        <v>2019</v>
      </c>
      <c r="C6624" s="17">
        <v>43525</v>
      </c>
      <c r="D6624" s="18" t="s">
        <v>130</v>
      </c>
      <c r="E6624" s="18" t="s">
        <v>163</v>
      </c>
      <c r="F6624" s="18" t="str">
        <f t="shared" si="207"/>
        <v>Eversource_EMA-Natick Muni Agg Rate-43525</v>
      </c>
      <c r="G6624" s="11" t="s">
        <v>131</v>
      </c>
      <c r="H6624" s="11" t="s">
        <v>54</v>
      </c>
      <c r="I6624" s="11" t="s">
        <v>99</v>
      </c>
      <c r="J6624" s="11" t="s">
        <v>252</v>
      </c>
      <c r="K6624" s="11" t="str">
        <f>IFERROR(INDEX('EDC Component Dictionary'!$C$5:$C$37,MATCH('Rates Database'!J6624,'EDC Component Dictionary'!$B$5:$B$37,0)), "Energy Supply")</f>
        <v>Energy Supply</v>
      </c>
      <c r="L6624" s="12">
        <v>0.11426</v>
      </c>
      <c r="M6624" s="12"/>
    </row>
    <row r="6625" spans="1:13" x14ac:dyDescent="0.3">
      <c r="A6625" s="18">
        <v>6623</v>
      </c>
      <c r="B6625" s="18">
        <f t="shared" si="206"/>
        <v>2019</v>
      </c>
      <c r="C6625" s="17">
        <v>43525</v>
      </c>
      <c r="D6625" s="18" t="s">
        <v>130</v>
      </c>
      <c r="E6625" s="18" t="s">
        <v>95</v>
      </c>
      <c r="F6625" s="18" t="str">
        <f t="shared" si="207"/>
        <v>Eversource_WMA-Sandisfield Muni Agg Rate-43525</v>
      </c>
      <c r="G6625" s="11" t="s">
        <v>131</v>
      </c>
      <c r="H6625" s="11" t="s">
        <v>54</v>
      </c>
      <c r="I6625" s="11" t="s">
        <v>99</v>
      </c>
      <c r="J6625" s="11" t="s">
        <v>253</v>
      </c>
      <c r="K6625" s="11" t="str">
        <f>IFERROR(INDEX('EDC Component Dictionary'!$C$5:$C$37,MATCH('Rates Database'!J6625,'EDC Component Dictionary'!$B$5:$B$37,0)), "Energy Supply")</f>
        <v>Energy Supply</v>
      </c>
      <c r="L6625" s="12">
        <v>0.11533</v>
      </c>
      <c r="M6625" s="12"/>
    </row>
    <row r="6626" spans="1:13" x14ac:dyDescent="0.3">
      <c r="A6626" s="18">
        <v>6624</v>
      </c>
      <c r="B6626" s="18">
        <f t="shared" si="206"/>
        <v>2019</v>
      </c>
      <c r="C6626" s="17">
        <v>43525</v>
      </c>
      <c r="D6626" s="18" t="s">
        <v>130</v>
      </c>
      <c r="E6626" s="18" t="s">
        <v>163</v>
      </c>
      <c r="F6626" s="18" t="str">
        <f t="shared" si="207"/>
        <v>Eversource_EMA-Walpole Muni Agg Rate-43525</v>
      </c>
      <c r="G6626" s="11" t="s">
        <v>131</v>
      </c>
      <c r="H6626" s="11" t="s">
        <v>54</v>
      </c>
      <c r="I6626" s="11" t="s">
        <v>99</v>
      </c>
      <c r="J6626" s="11" t="s">
        <v>174</v>
      </c>
      <c r="K6626" s="11" t="str">
        <f>IFERROR(INDEX('EDC Component Dictionary'!$C$5:$C$37,MATCH('Rates Database'!J6626,'EDC Component Dictionary'!$B$5:$B$37,0)), "Energy Supply")</f>
        <v>Energy Supply</v>
      </c>
      <c r="L6626" s="12">
        <v>0.11581</v>
      </c>
      <c r="M6626" s="12"/>
    </row>
    <row r="6627" spans="1:13" x14ac:dyDescent="0.3">
      <c r="A6627" s="18">
        <v>6625</v>
      </c>
      <c r="B6627" s="18">
        <f t="shared" si="206"/>
        <v>2019</v>
      </c>
      <c r="C6627" s="17">
        <v>43525</v>
      </c>
      <c r="D6627" s="18" t="s">
        <v>130</v>
      </c>
      <c r="E6627" s="18" t="s">
        <v>163</v>
      </c>
      <c r="F6627" s="18" t="str">
        <f t="shared" si="207"/>
        <v>Eversource_EMA-Lexington Muni Agg Rate-43525</v>
      </c>
      <c r="G6627" s="11" t="s">
        <v>131</v>
      </c>
      <c r="H6627" s="11" t="s">
        <v>54</v>
      </c>
      <c r="I6627" s="11" t="s">
        <v>99</v>
      </c>
      <c r="J6627" s="11" t="s">
        <v>254</v>
      </c>
      <c r="K6627" s="11" t="str">
        <f>IFERROR(INDEX('EDC Component Dictionary'!$C$5:$C$37,MATCH('Rates Database'!J6627,'EDC Component Dictionary'!$B$5:$B$37,0)), "Energy Supply")</f>
        <v>Energy Supply</v>
      </c>
      <c r="L6627" s="12">
        <v>0.11625000000000001</v>
      </c>
      <c r="M6627" s="12"/>
    </row>
    <row r="6628" spans="1:13" x14ac:dyDescent="0.3">
      <c r="A6628" s="18">
        <v>6626</v>
      </c>
      <c r="B6628" s="18">
        <f t="shared" si="206"/>
        <v>2019</v>
      </c>
      <c r="C6628" s="17">
        <v>43525</v>
      </c>
      <c r="D6628" s="18" t="s">
        <v>130</v>
      </c>
      <c r="E6628" s="18" t="s">
        <v>95</v>
      </c>
      <c r="F6628" s="18" t="str">
        <f t="shared" si="207"/>
        <v>Eversource_WMA-Lanesborough Muni Agg Rate-43525</v>
      </c>
      <c r="G6628" s="11" t="s">
        <v>131</v>
      </c>
      <c r="H6628" s="11" t="s">
        <v>54</v>
      </c>
      <c r="I6628" s="11" t="s">
        <v>99</v>
      </c>
      <c r="J6628" s="11" t="s">
        <v>255</v>
      </c>
      <c r="K6628" s="11" t="str">
        <f>IFERROR(INDEX('EDC Component Dictionary'!$C$5:$C$37,MATCH('Rates Database'!J6628,'EDC Component Dictionary'!$B$5:$B$37,0)), "Energy Supply")</f>
        <v>Energy Supply</v>
      </c>
      <c r="L6628" s="12">
        <v>0.11674</v>
      </c>
      <c r="M6628" s="12"/>
    </row>
    <row r="6629" spans="1:13" x14ac:dyDescent="0.3">
      <c r="A6629" s="18">
        <v>6627</v>
      </c>
      <c r="B6629" s="18">
        <f t="shared" si="206"/>
        <v>2019</v>
      </c>
      <c r="C6629" s="17">
        <v>43525</v>
      </c>
      <c r="D6629" s="18" t="s">
        <v>130</v>
      </c>
      <c r="E6629" s="18" t="s">
        <v>164</v>
      </c>
      <c r="F6629" s="18" t="str">
        <f t="shared" si="207"/>
        <v>National Grid-Foxborough Muni Agg Rate-43525</v>
      </c>
      <c r="G6629" s="11" t="s">
        <v>131</v>
      </c>
      <c r="H6629" s="11" t="s">
        <v>54</v>
      </c>
      <c r="I6629" s="11" t="s">
        <v>99</v>
      </c>
      <c r="J6629" s="11" t="s">
        <v>256</v>
      </c>
      <c r="K6629" s="11" t="str">
        <f>IFERROR(INDEX('EDC Component Dictionary'!$C$5:$C$37,MATCH('Rates Database'!J6629,'EDC Component Dictionary'!$B$5:$B$37,0)), "Energy Supply")</f>
        <v>Energy Supply</v>
      </c>
      <c r="L6629" s="12">
        <v>0.1179</v>
      </c>
      <c r="M6629" s="12"/>
    </row>
    <row r="6630" spans="1:13" x14ac:dyDescent="0.3">
      <c r="A6630" s="18">
        <v>6628</v>
      </c>
      <c r="B6630" s="18">
        <f t="shared" si="206"/>
        <v>2019</v>
      </c>
      <c r="C6630" s="17">
        <v>43525</v>
      </c>
      <c r="D6630" s="18" t="s">
        <v>130</v>
      </c>
      <c r="E6630" s="18" t="s">
        <v>164</v>
      </c>
      <c r="F6630" s="18" t="str">
        <f t="shared" si="207"/>
        <v>National Grid-Heath Muni Agg Rate-43525</v>
      </c>
      <c r="G6630" s="11" t="s">
        <v>131</v>
      </c>
      <c r="H6630" s="11" t="s">
        <v>54</v>
      </c>
      <c r="I6630" s="11" t="s">
        <v>99</v>
      </c>
      <c r="J6630" s="11" t="s">
        <v>257</v>
      </c>
      <c r="K6630" s="11" t="str">
        <f>IFERROR(INDEX('EDC Component Dictionary'!$C$5:$C$37,MATCH('Rates Database'!J6630,'EDC Component Dictionary'!$B$5:$B$37,0)), "Energy Supply")</f>
        <v>Energy Supply</v>
      </c>
      <c r="L6630" s="12">
        <v>0.11924</v>
      </c>
      <c r="M6630" s="12"/>
    </row>
    <row r="6631" spans="1:13" x14ac:dyDescent="0.3">
      <c r="A6631" s="18">
        <v>6629</v>
      </c>
      <c r="B6631" s="18">
        <f t="shared" si="206"/>
        <v>2019</v>
      </c>
      <c r="C6631" s="17">
        <v>43525</v>
      </c>
      <c r="D6631" s="18" t="s">
        <v>130</v>
      </c>
      <c r="E6631" s="18" t="s">
        <v>164</v>
      </c>
      <c r="F6631" s="18" t="str">
        <f t="shared" si="207"/>
        <v>National Grid-Auburn Muni Agg Rate-43525</v>
      </c>
      <c r="G6631" s="11" t="s">
        <v>131</v>
      </c>
      <c r="H6631" s="11" t="s">
        <v>54</v>
      </c>
      <c r="I6631" s="11" t="s">
        <v>99</v>
      </c>
      <c r="J6631" s="11" t="s">
        <v>258</v>
      </c>
      <c r="K6631" s="11" t="str">
        <f>IFERROR(INDEX('EDC Component Dictionary'!$C$5:$C$37,MATCH('Rates Database'!J6631,'EDC Component Dictionary'!$B$5:$B$37,0)), "Energy Supply")</f>
        <v>Energy Supply</v>
      </c>
      <c r="L6631" s="12">
        <v>0.12164999999999999</v>
      </c>
      <c r="M6631" s="12"/>
    </row>
    <row r="6632" spans="1:13" x14ac:dyDescent="0.3">
      <c r="A6632" s="18">
        <v>6630</v>
      </c>
      <c r="B6632" s="18">
        <f t="shared" si="206"/>
        <v>2019</v>
      </c>
      <c r="C6632" s="17">
        <v>43525</v>
      </c>
      <c r="D6632" s="18" t="s">
        <v>130</v>
      </c>
      <c r="E6632" s="18" t="s">
        <v>164</v>
      </c>
      <c r="F6632" s="18" t="str">
        <f t="shared" si="207"/>
        <v>National Grid-North Andover Muni Agg Rate-43525</v>
      </c>
      <c r="G6632" s="11" t="s">
        <v>131</v>
      </c>
      <c r="H6632" s="11" t="s">
        <v>54</v>
      </c>
      <c r="I6632" s="11" t="s">
        <v>99</v>
      </c>
      <c r="J6632" s="11" t="s">
        <v>259</v>
      </c>
      <c r="K6632" s="11" t="str">
        <f>IFERROR(INDEX('EDC Component Dictionary'!$C$5:$C$37,MATCH('Rates Database'!J6632,'EDC Component Dictionary'!$B$5:$B$37,0)), "Energy Supply")</f>
        <v>Energy Supply</v>
      </c>
      <c r="L6632" s="12">
        <v>0.12684999999999999</v>
      </c>
      <c r="M6632" s="12"/>
    </row>
    <row r="6633" spans="1:13" x14ac:dyDescent="0.3">
      <c r="A6633" s="18">
        <v>6631</v>
      </c>
      <c r="B6633" s="18">
        <f t="shared" si="206"/>
        <v>2019</v>
      </c>
      <c r="C6633" s="17">
        <v>43525</v>
      </c>
      <c r="D6633" s="18" t="s">
        <v>130</v>
      </c>
      <c r="E6633" s="18" t="s">
        <v>164</v>
      </c>
      <c r="F6633" s="18" t="str">
        <f t="shared" si="207"/>
        <v>National Grid-Lancaster Muni Agg Rate-43525</v>
      </c>
      <c r="G6633" s="11" t="s">
        <v>131</v>
      </c>
      <c r="H6633" s="11" t="s">
        <v>54</v>
      </c>
      <c r="I6633" s="11" t="s">
        <v>99</v>
      </c>
      <c r="J6633" s="11" t="s">
        <v>260</v>
      </c>
      <c r="K6633" s="11" t="str">
        <f>IFERROR(INDEX('EDC Component Dictionary'!$C$5:$C$37,MATCH('Rates Database'!J6633,'EDC Component Dictionary'!$B$5:$B$37,0)), "Energy Supply")</f>
        <v>Energy Supply</v>
      </c>
      <c r="L6633" s="12">
        <v>0.13128999999999999</v>
      </c>
      <c r="M6633" s="12"/>
    </row>
    <row r="6634" spans="1:13" x14ac:dyDescent="0.3">
      <c r="A6634" s="18">
        <v>6632</v>
      </c>
      <c r="B6634" s="18">
        <f t="shared" si="206"/>
        <v>2019</v>
      </c>
      <c r="C6634" s="17">
        <v>43525</v>
      </c>
      <c r="D6634" s="18" t="s">
        <v>130</v>
      </c>
      <c r="E6634" s="18" t="s">
        <v>164</v>
      </c>
      <c r="F6634" s="18" t="str">
        <f t="shared" si="207"/>
        <v>National Grid-Tyngsborough Muni Agg Rate-43525</v>
      </c>
      <c r="G6634" s="11" t="s">
        <v>131</v>
      </c>
      <c r="H6634" s="11" t="s">
        <v>54</v>
      </c>
      <c r="I6634" s="11" t="s">
        <v>99</v>
      </c>
      <c r="J6634" s="11" t="s">
        <v>261</v>
      </c>
      <c r="K6634" s="11" t="str">
        <f>IFERROR(INDEX('EDC Component Dictionary'!$C$5:$C$37,MATCH('Rates Database'!J6634,'EDC Component Dictionary'!$B$5:$B$37,0)), "Energy Supply")</f>
        <v>Energy Supply</v>
      </c>
      <c r="L6634" s="12">
        <v>0.1313</v>
      </c>
      <c r="M6634" s="12"/>
    </row>
    <row r="6635" spans="1:13" x14ac:dyDescent="0.3">
      <c r="A6635" s="18">
        <v>6633</v>
      </c>
      <c r="B6635" s="18">
        <f t="shared" si="206"/>
        <v>2019</v>
      </c>
      <c r="C6635" s="17">
        <v>43525</v>
      </c>
      <c r="D6635" s="18" t="s">
        <v>130</v>
      </c>
      <c r="E6635" s="18" t="s">
        <v>164</v>
      </c>
      <c r="F6635" s="18" t="str">
        <f t="shared" si="207"/>
        <v>National Grid-Lowell Muni Agg Rate-43525</v>
      </c>
      <c r="G6635" s="11" t="s">
        <v>131</v>
      </c>
      <c r="H6635" s="11" t="s">
        <v>54</v>
      </c>
      <c r="I6635" s="11" t="s">
        <v>99</v>
      </c>
      <c r="J6635" s="11" t="s">
        <v>262</v>
      </c>
      <c r="K6635" s="11" t="str">
        <f>IFERROR(INDEX('EDC Component Dictionary'!$C$5:$C$37,MATCH('Rates Database'!J6635,'EDC Component Dictionary'!$B$5:$B$37,0)), "Energy Supply")</f>
        <v>Energy Supply</v>
      </c>
      <c r="L6635" s="12">
        <v>0.13650000000000001</v>
      </c>
      <c r="M6635" s="12"/>
    </row>
    <row r="6636" spans="1:13" x14ac:dyDescent="0.3">
      <c r="A6636" s="18">
        <v>6634</v>
      </c>
      <c r="B6636" s="18">
        <f t="shared" si="206"/>
        <v>2019</v>
      </c>
      <c r="C6636" s="17">
        <v>43525</v>
      </c>
      <c r="D6636" s="18" t="s">
        <v>130</v>
      </c>
      <c r="E6636" s="18" t="s">
        <v>164</v>
      </c>
      <c r="F6636" s="18" t="str">
        <f t="shared" si="207"/>
        <v>National Grid-Marlborough Muni Agg Rate-43525</v>
      </c>
      <c r="G6636" s="11" t="s">
        <v>131</v>
      </c>
      <c r="H6636" s="11" t="s">
        <v>54</v>
      </c>
      <c r="I6636" s="11" t="s">
        <v>99</v>
      </c>
      <c r="J6636" s="11" t="s">
        <v>263</v>
      </c>
      <c r="K6636" s="11" t="str">
        <f>IFERROR(INDEX('EDC Component Dictionary'!$C$5:$C$37,MATCH('Rates Database'!J6636,'EDC Component Dictionary'!$B$5:$B$37,0)), "Energy Supply")</f>
        <v>Energy Supply</v>
      </c>
      <c r="L6636" s="12">
        <v>0.13650000000000001</v>
      </c>
      <c r="M6636" s="12"/>
    </row>
    <row r="6637" spans="1:13" x14ac:dyDescent="0.3">
      <c r="A6637" s="18">
        <v>6635</v>
      </c>
      <c r="B6637" s="18">
        <f t="shared" si="206"/>
        <v>2019</v>
      </c>
      <c r="C6637" s="17">
        <v>43525</v>
      </c>
      <c r="D6637" s="18" t="s">
        <v>130</v>
      </c>
      <c r="E6637" s="18" t="s">
        <v>163</v>
      </c>
      <c r="F6637" s="18" t="str">
        <f t="shared" si="207"/>
        <v>Eversource_EMA-Cape Light Compact JPE Muni Agg Rate-43525</v>
      </c>
      <c r="G6637" s="11" t="s">
        <v>131</v>
      </c>
      <c r="H6637" s="11" t="s">
        <v>54</v>
      </c>
      <c r="I6637" s="11" t="s">
        <v>99</v>
      </c>
      <c r="J6637" s="11" t="s">
        <v>264</v>
      </c>
      <c r="K6637" s="11" t="str">
        <f>IFERROR(INDEX('EDC Component Dictionary'!$C$5:$C$37,MATCH('Rates Database'!J6637,'EDC Component Dictionary'!$B$5:$B$37,0)), "Energy Supply")</f>
        <v>Energy Supply</v>
      </c>
      <c r="L6637" s="12">
        <v>0.13699</v>
      </c>
      <c r="M6637" s="12"/>
    </row>
    <row r="6638" spans="1:13" x14ac:dyDescent="0.3">
      <c r="A6638" s="18">
        <v>6636</v>
      </c>
      <c r="B6638" s="18">
        <f t="shared" si="206"/>
        <v>2019</v>
      </c>
      <c r="C6638" s="17">
        <v>43556</v>
      </c>
      <c r="D6638" s="18" t="s">
        <v>130</v>
      </c>
      <c r="E6638" s="18" t="s">
        <v>164</v>
      </c>
      <c r="F6638" s="18" t="str">
        <f t="shared" si="207"/>
        <v>National Grid-Nantucket Muni Agg Rate-43556</v>
      </c>
      <c r="G6638" s="11" t="s">
        <v>131</v>
      </c>
      <c r="H6638" s="11" t="s">
        <v>54</v>
      </c>
      <c r="I6638" s="11" t="s">
        <v>99</v>
      </c>
      <c r="J6638" s="11" t="s">
        <v>171</v>
      </c>
      <c r="K6638" s="11" t="str">
        <f>IFERROR(INDEX('EDC Component Dictionary'!$C$5:$C$37,MATCH('Rates Database'!J6638,'EDC Component Dictionary'!$B$5:$B$37,0)), "Energy Supply")</f>
        <v>Energy Supply</v>
      </c>
      <c r="L6638" s="12">
        <v>9.0539999999999995E-2</v>
      </c>
      <c r="M6638" s="12"/>
    </row>
    <row r="6639" spans="1:13" x14ac:dyDescent="0.3">
      <c r="A6639" s="18">
        <v>6637</v>
      </c>
      <c r="B6639" s="18">
        <f t="shared" si="206"/>
        <v>2019</v>
      </c>
      <c r="C6639" s="17">
        <v>43556</v>
      </c>
      <c r="D6639" s="18" t="s">
        <v>130</v>
      </c>
      <c r="E6639" s="18" t="s">
        <v>164</v>
      </c>
      <c r="F6639" s="18" t="str">
        <f t="shared" si="207"/>
        <v>National Grid-Westborough Muni Agg Rate-43556</v>
      </c>
      <c r="G6639" s="11" t="s">
        <v>131</v>
      </c>
      <c r="H6639" s="11" t="s">
        <v>54</v>
      </c>
      <c r="I6639" s="11" t="s">
        <v>99</v>
      </c>
      <c r="J6639" s="11" t="s">
        <v>172</v>
      </c>
      <c r="K6639" s="11" t="str">
        <f>IFERROR(INDEX('EDC Component Dictionary'!$C$5:$C$37,MATCH('Rates Database'!J6639,'EDC Component Dictionary'!$B$5:$B$37,0)), "Energy Supply")</f>
        <v>Energy Supply</v>
      </c>
      <c r="L6639" s="12">
        <v>9.3850000000000003E-2</v>
      </c>
      <c r="M6639" s="12"/>
    </row>
    <row r="6640" spans="1:13" x14ac:dyDescent="0.3">
      <c r="A6640" s="18">
        <v>6638</v>
      </c>
      <c r="B6640" s="18">
        <f t="shared" si="206"/>
        <v>2019</v>
      </c>
      <c r="C6640" s="17">
        <v>43556</v>
      </c>
      <c r="D6640" s="18" t="s">
        <v>130</v>
      </c>
      <c r="E6640" s="18" t="s">
        <v>164</v>
      </c>
      <c r="F6640" s="18" t="str">
        <f t="shared" si="207"/>
        <v>National Grid-Chelmsford Muni Agg Rate-43556</v>
      </c>
      <c r="G6640" s="11" t="s">
        <v>131</v>
      </c>
      <c r="H6640" s="11" t="s">
        <v>54</v>
      </c>
      <c r="I6640" s="11" t="s">
        <v>99</v>
      </c>
      <c r="J6640" s="11" t="s">
        <v>173</v>
      </c>
      <c r="K6640" s="11" t="str">
        <f>IFERROR(INDEX('EDC Component Dictionary'!$C$5:$C$37,MATCH('Rates Database'!J6640,'EDC Component Dictionary'!$B$5:$B$37,0)), "Energy Supply")</f>
        <v>Energy Supply</v>
      </c>
      <c r="L6640" s="12">
        <v>9.4109999999999999E-2</v>
      </c>
      <c r="M6640" s="12"/>
    </row>
    <row r="6641" spans="1:13" x14ac:dyDescent="0.3">
      <c r="A6641" s="18">
        <v>6639</v>
      </c>
      <c r="B6641" s="18">
        <f t="shared" si="206"/>
        <v>2019</v>
      </c>
      <c r="C6641" s="17">
        <v>43556</v>
      </c>
      <c r="D6641" s="18" t="s">
        <v>130</v>
      </c>
      <c r="E6641" s="18" t="s">
        <v>164</v>
      </c>
      <c r="F6641" s="18" t="str">
        <f t="shared" si="207"/>
        <v>National Grid-Salem Muni Agg Rate-43556</v>
      </c>
      <c r="G6641" s="11" t="s">
        <v>131</v>
      </c>
      <c r="H6641" s="11" t="s">
        <v>54</v>
      </c>
      <c r="I6641" s="11" t="s">
        <v>99</v>
      </c>
      <c r="J6641" s="11" t="s">
        <v>175</v>
      </c>
      <c r="K6641" s="11" t="str">
        <f>IFERROR(INDEX('EDC Component Dictionary'!$C$5:$C$37,MATCH('Rates Database'!J6641,'EDC Component Dictionary'!$B$5:$B$37,0)), "Energy Supply")</f>
        <v>Energy Supply</v>
      </c>
      <c r="L6641" s="12">
        <v>9.9640000000000006E-2</v>
      </c>
      <c r="M6641" s="12"/>
    </row>
    <row r="6642" spans="1:13" x14ac:dyDescent="0.3">
      <c r="A6642" s="18">
        <v>6640</v>
      </c>
      <c r="B6642" s="18">
        <f t="shared" si="206"/>
        <v>2019</v>
      </c>
      <c r="C6642" s="17">
        <v>43556</v>
      </c>
      <c r="D6642" s="18" t="s">
        <v>130</v>
      </c>
      <c r="E6642" s="18" t="s">
        <v>95</v>
      </c>
      <c r="F6642" s="18" t="str">
        <f t="shared" si="207"/>
        <v>Eversource_WMA-Pittsfield Muni Agg Rate-43556</v>
      </c>
      <c r="G6642" s="11" t="s">
        <v>131</v>
      </c>
      <c r="H6642" s="11" t="s">
        <v>54</v>
      </c>
      <c r="I6642" s="11" t="s">
        <v>99</v>
      </c>
      <c r="J6642" s="11" t="s">
        <v>176</v>
      </c>
      <c r="K6642" s="11" t="str">
        <f>IFERROR(INDEX('EDC Component Dictionary'!$C$5:$C$37,MATCH('Rates Database'!J6642,'EDC Component Dictionary'!$B$5:$B$37,0)), "Energy Supply")</f>
        <v>Energy Supply</v>
      </c>
      <c r="L6642" s="12">
        <v>9.9760000000000001E-2</v>
      </c>
      <c r="M6642" s="12"/>
    </row>
    <row r="6643" spans="1:13" x14ac:dyDescent="0.3">
      <c r="A6643" s="18">
        <v>6641</v>
      </c>
      <c r="B6643" s="18">
        <f t="shared" si="206"/>
        <v>2019</v>
      </c>
      <c r="C6643" s="17">
        <v>43556</v>
      </c>
      <c r="D6643" s="18" t="s">
        <v>130</v>
      </c>
      <c r="E6643" s="18" t="s">
        <v>164</v>
      </c>
      <c r="F6643" s="18" t="str">
        <f t="shared" si="207"/>
        <v>National Grid-West Brookfield Muni Agg Rate-43556</v>
      </c>
      <c r="G6643" s="11" t="s">
        <v>131</v>
      </c>
      <c r="H6643" s="11" t="s">
        <v>54</v>
      </c>
      <c r="I6643" s="11" t="s">
        <v>99</v>
      </c>
      <c r="J6643" s="11" t="s">
        <v>177</v>
      </c>
      <c r="K6643" s="11" t="str">
        <f>IFERROR(INDEX('EDC Component Dictionary'!$C$5:$C$37,MATCH('Rates Database'!J6643,'EDC Component Dictionary'!$B$5:$B$37,0)), "Energy Supply")</f>
        <v>Energy Supply</v>
      </c>
      <c r="L6643" s="12">
        <v>9.9989999999999996E-2</v>
      </c>
      <c r="M6643" s="12"/>
    </row>
    <row r="6644" spans="1:13" x14ac:dyDescent="0.3">
      <c r="A6644" s="18">
        <v>6642</v>
      </c>
      <c r="B6644" s="18">
        <f t="shared" si="206"/>
        <v>2019</v>
      </c>
      <c r="C6644" s="17">
        <v>43556</v>
      </c>
      <c r="D6644" s="18" t="s">
        <v>130</v>
      </c>
      <c r="E6644" s="18" t="s">
        <v>164</v>
      </c>
      <c r="F6644" s="18" t="str">
        <f t="shared" si="207"/>
        <v>National Grid-Swampscott Muni Agg Rate-43556</v>
      </c>
      <c r="G6644" s="11" t="s">
        <v>131</v>
      </c>
      <c r="H6644" s="11" t="s">
        <v>54</v>
      </c>
      <c r="I6644" s="11" t="s">
        <v>99</v>
      </c>
      <c r="J6644" s="11" t="s">
        <v>178</v>
      </c>
      <c r="K6644" s="11" t="str">
        <f>IFERROR(INDEX('EDC Component Dictionary'!$C$5:$C$37,MATCH('Rates Database'!J6644,'EDC Component Dictionary'!$B$5:$B$37,0)), "Energy Supply")</f>
        <v>Energy Supply</v>
      </c>
      <c r="L6644" s="12">
        <v>0.1</v>
      </c>
      <c r="M6644" s="12"/>
    </row>
    <row r="6645" spans="1:13" x14ac:dyDescent="0.3">
      <c r="A6645" s="18">
        <v>6643</v>
      </c>
      <c r="B6645" s="18">
        <f t="shared" si="206"/>
        <v>2019</v>
      </c>
      <c r="C6645" s="17">
        <v>43556</v>
      </c>
      <c r="D6645" s="18" t="s">
        <v>130</v>
      </c>
      <c r="E6645" s="18" t="s">
        <v>164</v>
      </c>
      <c r="F6645" s="18" t="str">
        <f t="shared" si="207"/>
        <v>National Grid-Gardner Muni Agg Rate-43556</v>
      </c>
      <c r="G6645" s="11" t="s">
        <v>131</v>
      </c>
      <c r="H6645" s="11" t="s">
        <v>54</v>
      </c>
      <c r="I6645" s="11" t="s">
        <v>99</v>
      </c>
      <c r="J6645" s="11" t="s">
        <v>179</v>
      </c>
      <c r="K6645" s="11" t="str">
        <f>IFERROR(INDEX('EDC Component Dictionary'!$C$5:$C$37,MATCH('Rates Database'!J6645,'EDC Component Dictionary'!$B$5:$B$37,0)), "Energy Supply")</f>
        <v>Energy Supply</v>
      </c>
      <c r="L6645" s="12">
        <v>0.10249</v>
      </c>
      <c r="M6645" s="12"/>
    </row>
    <row r="6646" spans="1:13" x14ac:dyDescent="0.3">
      <c r="A6646" s="18">
        <v>6644</v>
      </c>
      <c r="B6646" s="18">
        <f t="shared" si="206"/>
        <v>2019</v>
      </c>
      <c r="C6646" s="17">
        <v>43556</v>
      </c>
      <c r="D6646" s="18" t="s">
        <v>130</v>
      </c>
      <c r="E6646" s="18" t="s">
        <v>95</v>
      </c>
      <c r="F6646" s="18" t="str">
        <f t="shared" si="207"/>
        <v>Eversource_WMA-Leverett Muni Agg Rate-43556</v>
      </c>
      <c r="G6646" s="11" t="s">
        <v>131</v>
      </c>
      <c r="H6646" s="11" t="s">
        <v>54</v>
      </c>
      <c r="I6646" s="11" t="s">
        <v>99</v>
      </c>
      <c r="J6646" s="11" t="s">
        <v>265</v>
      </c>
      <c r="K6646" s="11" t="str">
        <f>IFERROR(INDEX('EDC Component Dictionary'!$C$5:$C$37,MATCH('Rates Database'!J6646,'EDC Component Dictionary'!$B$5:$B$37,0)), "Energy Supply")</f>
        <v>Energy Supply</v>
      </c>
      <c r="L6646" s="12">
        <v>0.10357</v>
      </c>
      <c r="M6646" s="12"/>
    </row>
    <row r="6647" spans="1:13" x14ac:dyDescent="0.3">
      <c r="A6647" s="18">
        <v>6645</v>
      </c>
      <c r="B6647" s="18">
        <f t="shared" si="206"/>
        <v>2019</v>
      </c>
      <c r="C6647" s="17">
        <v>43556</v>
      </c>
      <c r="D6647" s="18" t="s">
        <v>130</v>
      </c>
      <c r="E6647" s="18" t="s">
        <v>163</v>
      </c>
      <c r="F6647" s="18" t="str">
        <f t="shared" si="207"/>
        <v>Eversource_EMA-Plymouth Muni Agg Rate-43556</v>
      </c>
      <c r="G6647" s="11" t="s">
        <v>131</v>
      </c>
      <c r="H6647" s="11" t="s">
        <v>54</v>
      </c>
      <c r="I6647" s="11" t="s">
        <v>99</v>
      </c>
      <c r="J6647" s="11" t="s">
        <v>180</v>
      </c>
      <c r="K6647" s="11" t="str">
        <f>IFERROR(INDEX('EDC Component Dictionary'!$C$5:$C$37,MATCH('Rates Database'!J6647,'EDC Component Dictionary'!$B$5:$B$37,0)), "Energy Supply")</f>
        <v>Energy Supply</v>
      </c>
      <c r="L6647" s="12">
        <v>0.10333000000000001</v>
      </c>
      <c r="M6647" s="12"/>
    </row>
    <row r="6648" spans="1:13" x14ac:dyDescent="0.3">
      <c r="A6648" s="18">
        <v>6646</v>
      </c>
      <c r="B6648" s="18">
        <f t="shared" si="206"/>
        <v>2019</v>
      </c>
      <c r="C6648" s="17">
        <v>43556</v>
      </c>
      <c r="D6648" s="18" t="s">
        <v>130</v>
      </c>
      <c r="E6648" s="18" t="s">
        <v>164</v>
      </c>
      <c r="F6648" s="18" t="str">
        <f t="shared" si="207"/>
        <v>National Grid-Winchendon Muni Agg Rate-43556</v>
      </c>
      <c r="G6648" s="11" t="s">
        <v>131</v>
      </c>
      <c r="H6648" s="11" t="s">
        <v>54</v>
      </c>
      <c r="I6648" s="11" t="s">
        <v>99</v>
      </c>
      <c r="J6648" s="11" t="s">
        <v>181</v>
      </c>
      <c r="K6648" s="11" t="str">
        <f>IFERROR(INDEX('EDC Component Dictionary'!$C$5:$C$37,MATCH('Rates Database'!J6648,'EDC Component Dictionary'!$B$5:$B$37,0)), "Energy Supply")</f>
        <v>Energy Supply</v>
      </c>
      <c r="L6648" s="12">
        <v>0.10362</v>
      </c>
      <c r="M6648" s="12"/>
    </row>
    <row r="6649" spans="1:13" x14ac:dyDescent="0.3">
      <c r="A6649" s="18">
        <v>6647</v>
      </c>
      <c r="B6649" s="18">
        <f t="shared" si="206"/>
        <v>2019</v>
      </c>
      <c r="C6649" s="17">
        <v>43556</v>
      </c>
      <c r="D6649" s="18" t="s">
        <v>130</v>
      </c>
      <c r="E6649" s="18" t="s">
        <v>164</v>
      </c>
      <c r="F6649" s="18" t="str">
        <f t="shared" si="207"/>
        <v>National Grid-Orange Muni Agg Rate-43556</v>
      </c>
      <c r="G6649" s="11" t="s">
        <v>131</v>
      </c>
      <c r="H6649" s="11" t="s">
        <v>54</v>
      </c>
      <c r="I6649" s="11" t="s">
        <v>99</v>
      </c>
      <c r="J6649" s="11" t="s">
        <v>182</v>
      </c>
      <c r="K6649" s="11" t="str">
        <f>IFERROR(INDEX('EDC Component Dictionary'!$C$5:$C$37,MATCH('Rates Database'!J6649,'EDC Component Dictionary'!$B$5:$B$37,0)), "Energy Supply")</f>
        <v>Energy Supply</v>
      </c>
      <c r="L6649" s="12">
        <v>0.10372000000000001</v>
      </c>
      <c r="M6649" s="12"/>
    </row>
    <row r="6650" spans="1:13" x14ac:dyDescent="0.3">
      <c r="A6650" s="18">
        <v>6648</v>
      </c>
      <c r="B6650" s="18">
        <f t="shared" si="206"/>
        <v>2019</v>
      </c>
      <c r="C6650" s="17">
        <v>43556</v>
      </c>
      <c r="D6650" s="18" t="s">
        <v>130</v>
      </c>
      <c r="E6650" s="18" t="s">
        <v>164</v>
      </c>
      <c r="F6650" s="18" t="str">
        <f t="shared" si="207"/>
        <v>National Grid-Adams Muni Agg Rate-43556</v>
      </c>
      <c r="G6650" s="11" t="s">
        <v>131</v>
      </c>
      <c r="H6650" s="11" t="s">
        <v>54</v>
      </c>
      <c r="I6650" s="11" t="s">
        <v>99</v>
      </c>
      <c r="J6650" s="11" t="s">
        <v>183</v>
      </c>
      <c r="K6650" s="11" t="str">
        <f>IFERROR(INDEX('EDC Component Dictionary'!$C$5:$C$37,MATCH('Rates Database'!J6650,'EDC Component Dictionary'!$B$5:$B$37,0)), "Energy Supply")</f>
        <v>Energy Supply</v>
      </c>
      <c r="L6650" s="12">
        <v>0.10408000000000001</v>
      </c>
      <c r="M6650" s="12"/>
    </row>
    <row r="6651" spans="1:13" x14ac:dyDescent="0.3">
      <c r="A6651" s="18">
        <v>6649</v>
      </c>
      <c r="B6651" s="18">
        <f t="shared" si="206"/>
        <v>2019</v>
      </c>
      <c r="C6651" s="17">
        <v>43556</v>
      </c>
      <c r="D6651" s="18" t="s">
        <v>130</v>
      </c>
      <c r="E6651" s="18" t="s">
        <v>95</v>
      </c>
      <c r="F6651" s="18" t="str">
        <f t="shared" si="207"/>
        <v>Eversource_WMA-Cheshire Muni Agg Rate-43556</v>
      </c>
      <c r="G6651" s="11" t="s">
        <v>131</v>
      </c>
      <c r="H6651" s="11" t="s">
        <v>54</v>
      </c>
      <c r="I6651" s="11" t="s">
        <v>99</v>
      </c>
      <c r="J6651" s="11" t="s">
        <v>184</v>
      </c>
      <c r="K6651" s="11" t="str">
        <f>IFERROR(INDEX('EDC Component Dictionary'!$C$5:$C$37,MATCH('Rates Database'!J6651,'EDC Component Dictionary'!$B$5:$B$37,0)), "Energy Supply")</f>
        <v>Energy Supply</v>
      </c>
      <c r="L6651" s="12">
        <v>0.10408000000000001</v>
      </c>
      <c r="M6651" s="12"/>
    </row>
    <row r="6652" spans="1:13" x14ac:dyDescent="0.3">
      <c r="A6652" s="18">
        <v>6650</v>
      </c>
      <c r="B6652" s="18">
        <f t="shared" si="206"/>
        <v>2019</v>
      </c>
      <c r="C6652" s="17">
        <v>43556</v>
      </c>
      <c r="D6652" s="18" t="s">
        <v>130</v>
      </c>
      <c r="E6652" s="18" t="s">
        <v>163</v>
      </c>
      <c r="F6652" s="18" t="str">
        <f t="shared" si="207"/>
        <v>Eversource_EMA-Acushnet Muni Agg Rate-43556</v>
      </c>
      <c r="G6652" s="11" t="s">
        <v>131</v>
      </c>
      <c r="H6652" s="11" t="s">
        <v>54</v>
      </c>
      <c r="I6652" s="11" t="s">
        <v>99</v>
      </c>
      <c r="J6652" s="11" t="s">
        <v>185</v>
      </c>
      <c r="K6652" s="11" t="str">
        <f>IFERROR(INDEX('EDC Component Dictionary'!$C$5:$C$37,MATCH('Rates Database'!J6652,'EDC Component Dictionary'!$B$5:$B$37,0)), "Energy Supply")</f>
        <v>Energy Supply</v>
      </c>
      <c r="L6652" s="12">
        <v>0.1043</v>
      </c>
      <c r="M6652" s="12"/>
    </row>
    <row r="6653" spans="1:13" x14ac:dyDescent="0.3">
      <c r="A6653" s="18">
        <v>6651</v>
      </c>
      <c r="B6653" s="18">
        <f t="shared" si="206"/>
        <v>2019</v>
      </c>
      <c r="C6653" s="17">
        <v>43556</v>
      </c>
      <c r="D6653" s="18" t="s">
        <v>130</v>
      </c>
      <c r="E6653" s="18" t="s">
        <v>164</v>
      </c>
      <c r="F6653" s="18" t="str">
        <f t="shared" si="207"/>
        <v>National Grid-Attleboro Muni Agg Rate-43556</v>
      </c>
      <c r="G6653" s="11" t="s">
        <v>131</v>
      </c>
      <c r="H6653" s="11" t="s">
        <v>54</v>
      </c>
      <c r="I6653" s="11" t="s">
        <v>99</v>
      </c>
      <c r="J6653" s="11" t="s">
        <v>186</v>
      </c>
      <c r="K6653" s="11" t="str">
        <f>IFERROR(INDEX('EDC Component Dictionary'!$C$5:$C$37,MATCH('Rates Database'!J6653,'EDC Component Dictionary'!$B$5:$B$37,0)), "Energy Supply")</f>
        <v>Energy Supply</v>
      </c>
      <c r="L6653" s="12">
        <v>0.1043</v>
      </c>
      <c r="M6653" s="12"/>
    </row>
    <row r="6654" spans="1:13" x14ac:dyDescent="0.3">
      <c r="A6654" s="18">
        <v>6652</v>
      </c>
      <c r="B6654" s="18">
        <f t="shared" si="206"/>
        <v>2019</v>
      </c>
      <c r="C6654" s="17">
        <v>43556</v>
      </c>
      <c r="D6654" s="18" t="s">
        <v>130</v>
      </c>
      <c r="E6654" s="18" t="s">
        <v>163</v>
      </c>
      <c r="F6654" s="18" t="str">
        <f t="shared" si="207"/>
        <v>Eversource_EMA-Carver Muni Agg Rate-43556</v>
      </c>
      <c r="G6654" s="11" t="s">
        <v>131</v>
      </c>
      <c r="H6654" s="11" t="s">
        <v>54</v>
      </c>
      <c r="I6654" s="11" t="s">
        <v>99</v>
      </c>
      <c r="J6654" s="11" t="s">
        <v>187</v>
      </c>
      <c r="K6654" s="11" t="str">
        <f>IFERROR(INDEX('EDC Component Dictionary'!$C$5:$C$37,MATCH('Rates Database'!J6654,'EDC Component Dictionary'!$B$5:$B$37,0)), "Energy Supply")</f>
        <v>Energy Supply</v>
      </c>
      <c r="L6654" s="12">
        <v>0.1043</v>
      </c>
      <c r="M6654" s="12"/>
    </row>
    <row r="6655" spans="1:13" x14ac:dyDescent="0.3">
      <c r="A6655" s="18">
        <v>6653</v>
      </c>
      <c r="B6655" s="18">
        <f t="shared" si="206"/>
        <v>2019</v>
      </c>
      <c r="C6655" s="17">
        <v>43556</v>
      </c>
      <c r="D6655" s="18" t="s">
        <v>130</v>
      </c>
      <c r="E6655" s="18" t="s">
        <v>164</v>
      </c>
      <c r="F6655" s="18" t="str">
        <f t="shared" si="207"/>
        <v>National Grid-Charlton Muni Agg Rate-43556</v>
      </c>
      <c r="G6655" s="11" t="s">
        <v>131</v>
      </c>
      <c r="H6655" s="11" t="s">
        <v>54</v>
      </c>
      <c r="I6655" s="11" t="s">
        <v>99</v>
      </c>
      <c r="J6655" s="11" t="s">
        <v>188</v>
      </c>
      <c r="K6655" s="11" t="str">
        <f>IFERROR(INDEX('EDC Component Dictionary'!$C$5:$C$37,MATCH('Rates Database'!J6655,'EDC Component Dictionary'!$B$5:$B$37,0)), "Energy Supply")</f>
        <v>Energy Supply</v>
      </c>
      <c r="L6655" s="12">
        <v>0.1043</v>
      </c>
      <c r="M6655" s="12"/>
    </row>
    <row r="6656" spans="1:13" x14ac:dyDescent="0.3">
      <c r="A6656" s="18">
        <v>6654</v>
      </c>
      <c r="B6656" s="18">
        <f t="shared" si="206"/>
        <v>2019</v>
      </c>
      <c r="C6656" s="17">
        <v>43556</v>
      </c>
      <c r="D6656" s="18" t="s">
        <v>130</v>
      </c>
      <c r="E6656" s="18" t="s">
        <v>163</v>
      </c>
      <c r="F6656" s="18" t="str">
        <f t="shared" si="207"/>
        <v>Eversource_EMA-Dartmouth Muni Agg Rate-43556</v>
      </c>
      <c r="G6656" s="11" t="s">
        <v>131</v>
      </c>
      <c r="H6656" s="11" t="s">
        <v>54</v>
      </c>
      <c r="I6656" s="11" t="s">
        <v>99</v>
      </c>
      <c r="J6656" s="11" t="s">
        <v>189</v>
      </c>
      <c r="K6656" s="11" t="str">
        <f>IFERROR(INDEX('EDC Component Dictionary'!$C$5:$C$37,MATCH('Rates Database'!J6656,'EDC Component Dictionary'!$B$5:$B$37,0)), "Energy Supply")</f>
        <v>Energy Supply</v>
      </c>
      <c r="L6656" s="12">
        <v>0.1043</v>
      </c>
      <c r="M6656" s="12"/>
    </row>
    <row r="6657" spans="1:13" x14ac:dyDescent="0.3">
      <c r="A6657" s="18">
        <v>6655</v>
      </c>
      <c r="B6657" s="18">
        <f t="shared" si="206"/>
        <v>2019</v>
      </c>
      <c r="C6657" s="17">
        <v>43556</v>
      </c>
      <c r="D6657" s="18" t="s">
        <v>130</v>
      </c>
      <c r="E6657" s="18" t="s">
        <v>164</v>
      </c>
      <c r="F6657" s="18" t="str">
        <f t="shared" si="207"/>
        <v>National Grid-Dighton Muni Agg Rate-43556</v>
      </c>
      <c r="G6657" s="11" t="s">
        <v>131</v>
      </c>
      <c r="H6657" s="11" t="s">
        <v>54</v>
      </c>
      <c r="I6657" s="11" t="s">
        <v>99</v>
      </c>
      <c r="J6657" s="11" t="s">
        <v>190</v>
      </c>
      <c r="K6657" s="11" t="str">
        <f>IFERROR(INDEX('EDC Component Dictionary'!$C$5:$C$37,MATCH('Rates Database'!J6657,'EDC Component Dictionary'!$B$5:$B$37,0)), "Energy Supply")</f>
        <v>Energy Supply</v>
      </c>
      <c r="L6657" s="12">
        <v>0.1043</v>
      </c>
      <c r="M6657" s="12"/>
    </row>
    <row r="6658" spans="1:13" x14ac:dyDescent="0.3">
      <c r="A6658" s="18">
        <v>6656</v>
      </c>
      <c r="B6658" s="18">
        <f t="shared" si="206"/>
        <v>2019</v>
      </c>
      <c r="C6658" s="17">
        <v>43556</v>
      </c>
      <c r="D6658" s="18" t="s">
        <v>130</v>
      </c>
      <c r="E6658" s="18" t="s">
        <v>164</v>
      </c>
      <c r="F6658" s="18" t="str">
        <f t="shared" si="207"/>
        <v>National Grid-Douglas Muni Agg Rate-43556</v>
      </c>
      <c r="G6658" s="11" t="s">
        <v>131</v>
      </c>
      <c r="H6658" s="11" t="s">
        <v>54</v>
      </c>
      <c r="I6658" s="11" t="s">
        <v>99</v>
      </c>
      <c r="J6658" s="11" t="s">
        <v>191</v>
      </c>
      <c r="K6658" s="11" t="str">
        <f>IFERROR(INDEX('EDC Component Dictionary'!$C$5:$C$37,MATCH('Rates Database'!J6658,'EDC Component Dictionary'!$B$5:$B$37,0)), "Energy Supply")</f>
        <v>Energy Supply</v>
      </c>
      <c r="L6658" s="12">
        <v>0.1043</v>
      </c>
      <c r="M6658" s="12"/>
    </row>
    <row r="6659" spans="1:13" x14ac:dyDescent="0.3">
      <c r="A6659" s="18">
        <v>6657</v>
      </c>
      <c r="B6659" s="18">
        <f t="shared" ref="B6659:B6722" si="208">YEAR(C6659)</f>
        <v>2019</v>
      </c>
      <c r="C6659" s="17">
        <v>43556</v>
      </c>
      <c r="D6659" s="18" t="s">
        <v>130</v>
      </c>
      <c r="E6659" s="18" t="s">
        <v>164</v>
      </c>
      <c r="F6659" s="18" t="str">
        <f t="shared" si="207"/>
        <v>National Grid-Dracut Muni Agg Rate-43556</v>
      </c>
      <c r="G6659" s="11" t="s">
        <v>131</v>
      </c>
      <c r="H6659" s="11" t="s">
        <v>54</v>
      </c>
      <c r="I6659" s="11" t="s">
        <v>99</v>
      </c>
      <c r="J6659" s="11" t="s">
        <v>192</v>
      </c>
      <c r="K6659" s="11" t="str">
        <f>IFERROR(INDEX('EDC Component Dictionary'!$C$5:$C$37,MATCH('Rates Database'!J6659,'EDC Component Dictionary'!$B$5:$B$37,0)), "Energy Supply")</f>
        <v>Energy Supply</v>
      </c>
      <c r="L6659" s="12">
        <v>0.1043</v>
      </c>
      <c r="M6659" s="12"/>
    </row>
    <row r="6660" spans="1:13" x14ac:dyDescent="0.3">
      <c r="A6660" s="18">
        <v>6658</v>
      </c>
      <c r="B6660" s="18">
        <f t="shared" si="208"/>
        <v>2019</v>
      </c>
      <c r="C6660" s="17">
        <v>43556</v>
      </c>
      <c r="D6660" s="18" t="s">
        <v>130</v>
      </c>
      <c r="E6660" s="18" t="s">
        <v>163</v>
      </c>
      <c r="F6660" s="18" t="str">
        <f t="shared" ref="F6660:F6723" si="209">_xlfn.CONCAT(E6660,"-",J6660,"-",C6660)</f>
        <v>Eversource_EMA-Fairhaven Muni Agg Rate-43556</v>
      </c>
      <c r="G6660" s="11" t="s">
        <v>131</v>
      </c>
      <c r="H6660" s="11" t="s">
        <v>54</v>
      </c>
      <c r="I6660" s="11" t="s">
        <v>99</v>
      </c>
      <c r="J6660" s="11" t="s">
        <v>193</v>
      </c>
      <c r="K6660" s="11" t="str">
        <f>IFERROR(INDEX('EDC Component Dictionary'!$C$5:$C$37,MATCH('Rates Database'!J6660,'EDC Component Dictionary'!$B$5:$B$37,0)), "Energy Supply")</f>
        <v>Energy Supply</v>
      </c>
      <c r="L6660" s="12">
        <v>0.1043</v>
      </c>
      <c r="M6660" s="12"/>
    </row>
    <row r="6661" spans="1:13" x14ac:dyDescent="0.3">
      <c r="A6661" s="18">
        <v>6659</v>
      </c>
      <c r="B6661" s="18">
        <f t="shared" si="208"/>
        <v>2019</v>
      </c>
      <c r="C6661" s="17">
        <v>43556</v>
      </c>
      <c r="D6661" s="18" t="s">
        <v>130</v>
      </c>
      <c r="E6661" s="18" t="s">
        <v>164</v>
      </c>
      <c r="F6661" s="18" t="str">
        <f t="shared" si="209"/>
        <v>National Grid-Fall River Muni Agg Rate-43556</v>
      </c>
      <c r="G6661" s="11" t="s">
        <v>131</v>
      </c>
      <c r="H6661" s="11" t="s">
        <v>54</v>
      </c>
      <c r="I6661" s="11" t="s">
        <v>99</v>
      </c>
      <c r="J6661" s="11" t="s">
        <v>194</v>
      </c>
      <c r="K6661" s="11" t="str">
        <f>IFERROR(INDEX('EDC Component Dictionary'!$C$5:$C$37,MATCH('Rates Database'!J6661,'EDC Component Dictionary'!$B$5:$B$37,0)), "Energy Supply")</f>
        <v>Energy Supply</v>
      </c>
      <c r="L6661" s="12">
        <v>0.1043</v>
      </c>
      <c r="M6661" s="12"/>
    </row>
    <row r="6662" spans="1:13" x14ac:dyDescent="0.3">
      <c r="A6662" s="18">
        <v>6660</v>
      </c>
      <c r="B6662" s="18">
        <f t="shared" si="208"/>
        <v>2019</v>
      </c>
      <c r="C6662" s="17">
        <v>43556</v>
      </c>
      <c r="D6662" s="18" t="s">
        <v>130</v>
      </c>
      <c r="E6662" s="18" t="s">
        <v>163</v>
      </c>
      <c r="F6662" s="18" t="str">
        <f t="shared" si="209"/>
        <v>Eversource_EMA-Freetown Muni Agg Rate-43556</v>
      </c>
      <c r="G6662" s="11" t="s">
        <v>131</v>
      </c>
      <c r="H6662" s="11" t="s">
        <v>54</v>
      </c>
      <c r="I6662" s="11" t="s">
        <v>99</v>
      </c>
      <c r="J6662" s="11" t="s">
        <v>195</v>
      </c>
      <c r="K6662" s="11" t="str">
        <f>IFERROR(INDEX('EDC Component Dictionary'!$C$5:$C$37,MATCH('Rates Database'!J6662,'EDC Component Dictionary'!$B$5:$B$37,0)), "Energy Supply")</f>
        <v>Energy Supply</v>
      </c>
      <c r="L6662" s="12">
        <v>0.1043</v>
      </c>
      <c r="M6662" s="12"/>
    </row>
    <row r="6663" spans="1:13" x14ac:dyDescent="0.3">
      <c r="A6663" s="18">
        <v>6661</v>
      </c>
      <c r="B6663" s="18">
        <f t="shared" si="208"/>
        <v>2019</v>
      </c>
      <c r="C6663" s="17">
        <v>43556</v>
      </c>
      <c r="D6663" s="18" t="s">
        <v>130</v>
      </c>
      <c r="E6663" s="18" t="s">
        <v>163</v>
      </c>
      <c r="F6663" s="18" t="str">
        <f t="shared" si="209"/>
        <v>Eversource_EMA-Marion Muni Agg Rate-43556</v>
      </c>
      <c r="G6663" s="11" t="s">
        <v>131</v>
      </c>
      <c r="H6663" s="11" t="s">
        <v>54</v>
      </c>
      <c r="I6663" s="11" t="s">
        <v>99</v>
      </c>
      <c r="J6663" s="11" t="s">
        <v>196</v>
      </c>
      <c r="K6663" s="11" t="str">
        <f>IFERROR(INDEX('EDC Component Dictionary'!$C$5:$C$37,MATCH('Rates Database'!J6663,'EDC Component Dictionary'!$B$5:$B$37,0)), "Energy Supply")</f>
        <v>Energy Supply</v>
      </c>
      <c r="L6663" s="12">
        <v>0.1043</v>
      </c>
      <c r="M6663" s="12"/>
    </row>
    <row r="6664" spans="1:13" x14ac:dyDescent="0.3">
      <c r="A6664" s="18">
        <v>6662</v>
      </c>
      <c r="B6664" s="18">
        <f t="shared" si="208"/>
        <v>2019</v>
      </c>
      <c r="C6664" s="17">
        <v>43556</v>
      </c>
      <c r="D6664" s="18" t="s">
        <v>130</v>
      </c>
      <c r="E6664" s="18" t="s">
        <v>163</v>
      </c>
      <c r="F6664" s="18" t="str">
        <f t="shared" si="209"/>
        <v>Eversource_EMA-Mattapoisett Muni Agg Rate-43556</v>
      </c>
      <c r="G6664" s="11" t="s">
        <v>131</v>
      </c>
      <c r="H6664" s="11" t="s">
        <v>54</v>
      </c>
      <c r="I6664" s="11" t="s">
        <v>99</v>
      </c>
      <c r="J6664" s="11" t="s">
        <v>197</v>
      </c>
      <c r="K6664" s="11" t="str">
        <f>IFERROR(INDEX('EDC Component Dictionary'!$C$5:$C$37,MATCH('Rates Database'!J6664,'EDC Component Dictionary'!$B$5:$B$37,0)), "Energy Supply")</f>
        <v>Energy Supply</v>
      </c>
      <c r="L6664" s="12">
        <v>0.1043</v>
      </c>
      <c r="M6664" s="12"/>
    </row>
    <row r="6665" spans="1:13" x14ac:dyDescent="0.3">
      <c r="A6665" s="18">
        <v>6663</v>
      </c>
      <c r="B6665" s="18">
        <f t="shared" si="208"/>
        <v>2019</v>
      </c>
      <c r="C6665" s="17">
        <v>43556</v>
      </c>
      <c r="D6665" s="18" t="s">
        <v>130</v>
      </c>
      <c r="E6665" s="18" t="s">
        <v>164</v>
      </c>
      <c r="F6665" s="18" t="str">
        <f t="shared" si="209"/>
        <v>National Grid-Millbury Muni Agg Rate-43556</v>
      </c>
      <c r="G6665" s="11" t="s">
        <v>131</v>
      </c>
      <c r="H6665" s="11" t="s">
        <v>54</v>
      </c>
      <c r="I6665" s="11" t="s">
        <v>99</v>
      </c>
      <c r="J6665" s="11" t="s">
        <v>198</v>
      </c>
      <c r="K6665" s="11" t="str">
        <f>IFERROR(INDEX('EDC Component Dictionary'!$C$5:$C$37,MATCH('Rates Database'!J6665,'EDC Component Dictionary'!$B$5:$B$37,0)), "Energy Supply")</f>
        <v>Energy Supply</v>
      </c>
      <c r="L6665" s="12">
        <v>0.1043</v>
      </c>
      <c r="M6665" s="12"/>
    </row>
    <row r="6666" spans="1:13" x14ac:dyDescent="0.3">
      <c r="A6666" s="18">
        <v>6664</v>
      </c>
      <c r="B6666" s="18">
        <f t="shared" si="208"/>
        <v>2019</v>
      </c>
      <c r="C6666" s="17">
        <v>43556</v>
      </c>
      <c r="D6666" s="18" t="s">
        <v>130</v>
      </c>
      <c r="E6666" s="18" t="s">
        <v>163</v>
      </c>
      <c r="F6666" s="18" t="str">
        <f t="shared" si="209"/>
        <v>Eversource_EMA-New Bedford Muni Agg Rate-43556</v>
      </c>
      <c r="G6666" s="11" t="s">
        <v>131</v>
      </c>
      <c r="H6666" s="11" t="s">
        <v>54</v>
      </c>
      <c r="I6666" s="11" t="s">
        <v>99</v>
      </c>
      <c r="J6666" s="11" t="s">
        <v>199</v>
      </c>
      <c r="K6666" s="11" t="str">
        <f>IFERROR(INDEX('EDC Component Dictionary'!$C$5:$C$37,MATCH('Rates Database'!J6666,'EDC Component Dictionary'!$B$5:$B$37,0)), "Energy Supply")</f>
        <v>Energy Supply</v>
      </c>
      <c r="L6666" s="12">
        <v>0.1043</v>
      </c>
      <c r="M6666" s="12"/>
    </row>
    <row r="6667" spans="1:13" x14ac:dyDescent="0.3">
      <c r="A6667" s="18">
        <v>6665</v>
      </c>
      <c r="B6667" s="18">
        <f t="shared" si="208"/>
        <v>2019</v>
      </c>
      <c r="C6667" s="17">
        <v>43556</v>
      </c>
      <c r="D6667" s="18" t="s">
        <v>130</v>
      </c>
      <c r="E6667" s="18" t="s">
        <v>164</v>
      </c>
      <c r="F6667" s="18" t="str">
        <f t="shared" si="209"/>
        <v>National Grid-Northbridge Muni Agg Rate-43556</v>
      </c>
      <c r="G6667" s="11" t="s">
        <v>131</v>
      </c>
      <c r="H6667" s="11" t="s">
        <v>54</v>
      </c>
      <c r="I6667" s="11" t="s">
        <v>99</v>
      </c>
      <c r="J6667" s="11" t="s">
        <v>200</v>
      </c>
      <c r="K6667" s="11" t="str">
        <f>IFERROR(INDEX('EDC Component Dictionary'!$C$5:$C$37,MATCH('Rates Database'!J6667,'EDC Component Dictionary'!$B$5:$B$37,0)), "Energy Supply")</f>
        <v>Energy Supply</v>
      </c>
      <c r="L6667" s="12">
        <v>0.1043</v>
      </c>
      <c r="M6667" s="12"/>
    </row>
    <row r="6668" spans="1:13" x14ac:dyDescent="0.3">
      <c r="A6668" s="18">
        <v>6666</v>
      </c>
      <c r="B6668" s="18">
        <f t="shared" si="208"/>
        <v>2019</v>
      </c>
      <c r="C6668" s="17">
        <v>43556</v>
      </c>
      <c r="D6668" s="18" t="s">
        <v>130</v>
      </c>
      <c r="E6668" s="18" t="s">
        <v>164</v>
      </c>
      <c r="F6668" s="18" t="str">
        <f t="shared" si="209"/>
        <v>National Grid-Norton Muni Agg Rate-43556</v>
      </c>
      <c r="G6668" s="11" t="s">
        <v>131</v>
      </c>
      <c r="H6668" s="11" t="s">
        <v>54</v>
      </c>
      <c r="I6668" s="11" t="s">
        <v>99</v>
      </c>
      <c r="J6668" s="11" t="s">
        <v>201</v>
      </c>
      <c r="K6668" s="11" t="str">
        <f>IFERROR(INDEX('EDC Component Dictionary'!$C$5:$C$37,MATCH('Rates Database'!J6668,'EDC Component Dictionary'!$B$5:$B$37,0)), "Energy Supply")</f>
        <v>Energy Supply</v>
      </c>
      <c r="L6668" s="12">
        <v>0.1043</v>
      </c>
      <c r="M6668" s="12"/>
    </row>
    <row r="6669" spans="1:13" x14ac:dyDescent="0.3">
      <c r="A6669" s="18">
        <v>6667</v>
      </c>
      <c r="B6669" s="18">
        <f t="shared" si="208"/>
        <v>2019</v>
      </c>
      <c r="C6669" s="17">
        <v>43556</v>
      </c>
      <c r="D6669" s="18" t="s">
        <v>130</v>
      </c>
      <c r="E6669" s="18" t="s">
        <v>164</v>
      </c>
      <c r="F6669" s="18" t="str">
        <f t="shared" si="209"/>
        <v>National Grid-Oxford Muni Agg Rate-43556</v>
      </c>
      <c r="G6669" s="11" t="s">
        <v>131</v>
      </c>
      <c r="H6669" s="11" t="s">
        <v>54</v>
      </c>
      <c r="I6669" s="11" t="s">
        <v>99</v>
      </c>
      <c r="J6669" s="11" t="s">
        <v>202</v>
      </c>
      <c r="K6669" s="11" t="str">
        <f>IFERROR(INDEX('EDC Component Dictionary'!$C$5:$C$37,MATCH('Rates Database'!J6669,'EDC Component Dictionary'!$B$5:$B$37,0)), "Energy Supply")</f>
        <v>Energy Supply</v>
      </c>
      <c r="L6669" s="12">
        <v>0.1043</v>
      </c>
      <c r="M6669" s="12"/>
    </row>
    <row r="6670" spans="1:13" x14ac:dyDescent="0.3">
      <c r="A6670" s="18">
        <v>6668</v>
      </c>
      <c r="B6670" s="18">
        <f t="shared" si="208"/>
        <v>2019</v>
      </c>
      <c r="C6670" s="17">
        <v>43556</v>
      </c>
      <c r="D6670" s="18" t="s">
        <v>130</v>
      </c>
      <c r="E6670" s="18" t="s">
        <v>164</v>
      </c>
      <c r="F6670" s="18" t="str">
        <f t="shared" si="209"/>
        <v>National Grid-Plainville Muni Agg Rate-43556</v>
      </c>
      <c r="G6670" s="11" t="s">
        <v>131</v>
      </c>
      <c r="H6670" s="11" t="s">
        <v>54</v>
      </c>
      <c r="I6670" s="11" t="s">
        <v>99</v>
      </c>
      <c r="J6670" s="11" t="s">
        <v>203</v>
      </c>
      <c r="K6670" s="11" t="str">
        <f>IFERROR(INDEX('EDC Component Dictionary'!$C$5:$C$37,MATCH('Rates Database'!J6670,'EDC Component Dictionary'!$B$5:$B$37,0)), "Energy Supply")</f>
        <v>Energy Supply</v>
      </c>
      <c r="L6670" s="12">
        <v>0.1043</v>
      </c>
      <c r="M6670" s="12"/>
    </row>
    <row r="6671" spans="1:13" x14ac:dyDescent="0.3">
      <c r="A6671" s="18">
        <v>6669</v>
      </c>
      <c r="B6671" s="18">
        <f t="shared" si="208"/>
        <v>2019</v>
      </c>
      <c r="C6671" s="17">
        <v>43556</v>
      </c>
      <c r="D6671" s="18" t="s">
        <v>130</v>
      </c>
      <c r="E6671" s="18" t="s">
        <v>164</v>
      </c>
      <c r="F6671" s="18" t="str">
        <f t="shared" si="209"/>
        <v>National Grid-Rehoboth Muni Agg Rate-43556</v>
      </c>
      <c r="G6671" s="11" t="s">
        <v>131</v>
      </c>
      <c r="H6671" s="11" t="s">
        <v>54</v>
      </c>
      <c r="I6671" s="11" t="s">
        <v>99</v>
      </c>
      <c r="J6671" s="11" t="s">
        <v>204</v>
      </c>
      <c r="K6671" s="11" t="str">
        <f>IFERROR(INDEX('EDC Component Dictionary'!$C$5:$C$37,MATCH('Rates Database'!J6671,'EDC Component Dictionary'!$B$5:$B$37,0)), "Energy Supply")</f>
        <v>Energy Supply</v>
      </c>
      <c r="L6671" s="12">
        <v>0.1043</v>
      </c>
      <c r="M6671" s="12"/>
    </row>
    <row r="6672" spans="1:13" x14ac:dyDescent="0.3">
      <c r="A6672" s="18">
        <v>6670</v>
      </c>
      <c r="B6672" s="18">
        <f t="shared" si="208"/>
        <v>2019</v>
      </c>
      <c r="C6672" s="17">
        <v>43556</v>
      </c>
      <c r="D6672" s="18" t="s">
        <v>130</v>
      </c>
      <c r="E6672" s="18" t="s">
        <v>164</v>
      </c>
      <c r="F6672" s="18" t="str">
        <f t="shared" si="209"/>
        <v>National Grid-Seekonk Muni Agg Rate-43556</v>
      </c>
      <c r="G6672" s="11" t="s">
        <v>131</v>
      </c>
      <c r="H6672" s="11" t="s">
        <v>54</v>
      </c>
      <c r="I6672" s="11" t="s">
        <v>99</v>
      </c>
      <c r="J6672" s="11" t="s">
        <v>205</v>
      </c>
      <c r="K6672" s="11" t="str">
        <f>IFERROR(INDEX('EDC Component Dictionary'!$C$5:$C$37,MATCH('Rates Database'!J6672,'EDC Component Dictionary'!$B$5:$B$37,0)), "Energy Supply")</f>
        <v>Energy Supply</v>
      </c>
      <c r="L6672" s="12">
        <v>0.1043</v>
      </c>
      <c r="M6672" s="12"/>
    </row>
    <row r="6673" spans="1:13" x14ac:dyDescent="0.3">
      <c r="A6673" s="18">
        <v>6671</v>
      </c>
      <c r="B6673" s="18">
        <f t="shared" si="208"/>
        <v>2019</v>
      </c>
      <c r="C6673" s="17">
        <v>43556</v>
      </c>
      <c r="D6673" s="18" t="s">
        <v>130</v>
      </c>
      <c r="E6673" s="18" t="s">
        <v>164</v>
      </c>
      <c r="F6673" s="18" t="str">
        <f t="shared" si="209"/>
        <v>National Grid-Somerset Muni Agg Rate-43556</v>
      </c>
      <c r="G6673" s="11" t="s">
        <v>131</v>
      </c>
      <c r="H6673" s="11" t="s">
        <v>54</v>
      </c>
      <c r="I6673" s="11" t="s">
        <v>99</v>
      </c>
      <c r="J6673" s="11" t="s">
        <v>206</v>
      </c>
      <c r="K6673" s="11" t="str">
        <f>IFERROR(INDEX('EDC Component Dictionary'!$C$5:$C$37,MATCH('Rates Database'!J6673,'EDC Component Dictionary'!$B$5:$B$37,0)), "Energy Supply")</f>
        <v>Energy Supply</v>
      </c>
      <c r="L6673" s="12">
        <v>0.1043</v>
      </c>
      <c r="M6673" s="12"/>
    </row>
    <row r="6674" spans="1:13" x14ac:dyDescent="0.3">
      <c r="A6674" s="18">
        <v>6672</v>
      </c>
      <c r="B6674" s="18">
        <f t="shared" si="208"/>
        <v>2019</v>
      </c>
      <c r="C6674" s="17">
        <v>43556</v>
      </c>
      <c r="D6674" s="18" t="s">
        <v>130</v>
      </c>
      <c r="E6674" s="18" t="s">
        <v>164</v>
      </c>
      <c r="F6674" s="18" t="str">
        <f t="shared" si="209"/>
        <v>National Grid-Swansea Muni Agg Rate-43556</v>
      </c>
      <c r="G6674" s="11" t="s">
        <v>131</v>
      </c>
      <c r="H6674" s="11" t="s">
        <v>54</v>
      </c>
      <c r="I6674" s="11" t="s">
        <v>99</v>
      </c>
      <c r="J6674" s="11" t="s">
        <v>207</v>
      </c>
      <c r="K6674" s="11" t="str">
        <f>IFERROR(INDEX('EDC Component Dictionary'!$C$5:$C$37,MATCH('Rates Database'!J6674,'EDC Component Dictionary'!$B$5:$B$37,0)), "Energy Supply")</f>
        <v>Energy Supply</v>
      </c>
      <c r="L6674" s="12">
        <v>0.1043</v>
      </c>
      <c r="M6674" s="12"/>
    </row>
    <row r="6675" spans="1:13" x14ac:dyDescent="0.3">
      <c r="A6675" s="18">
        <v>6673</v>
      </c>
      <c r="B6675" s="18">
        <f t="shared" si="208"/>
        <v>2019</v>
      </c>
      <c r="C6675" s="17">
        <v>43556</v>
      </c>
      <c r="D6675" s="18" t="s">
        <v>130</v>
      </c>
      <c r="E6675" s="18" t="s">
        <v>164</v>
      </c>
      <c r="F6675" s="18" t="str">
        <f t="shared" si="209"/>
        <v>National Grid-Westford Muni Agg Rate-43556</v>
      </c>
      <c r="G6675" s="11" t="s">
        <v>131</v>
      </c>
      <c r="H6675" s="11" t="s">
        <v>54</v>
      </c>
      <c r="I6675" s="11" t="s">
        <v>99</v>
      </c>
      <c r="J6675" s="11" t="s">
        <v>208</v>
      </c>
      <c r="K6675" s="11" t="str">
        <f>IFERROR(INDEX('EDC Component Dictionary'!$C$5:$C$37,MATCH('Rates Database'!J6675,'EDC Component Dictionary'!$B$5:$B$37,0)), "Energy Supply")</f>
        <v>Energy Supply</v>
      </c>
      <c r="L6675" s="12">
        <v>0.1043</v>
      </c>
      <c r="M6675" s="12"/>
    </row>
    <row r="6676" spans="1:13" x14ac:dyDescent="0.3">
      <c r="A6676" s="18">
        <v>6674</v>
      </c>
      <c r="B6676" s="18">
        <f t="shared" si="208"/>
        <v>2019</v>
      </c>
      <c r="C6676" s="17">
        <v>43556</v>
      </c>
      <c r="D6676" s="18" t="s">
        <v>130</v>
      </c>
      <c r="E6676" s="18" t="s">
        <v>163</v>
      </c>
      <c r="F6676" s="18" t="str">
        <f t="shared" si="209"/>
        <v>Eversource_EMA-Westport Muni Agg Rate-43556</v>
      </c>
      <c r="G6676" s="11" t="s">
        <v>131</v>
      </c>
      <c r="H6676" s="11" t="s">
        <v>54</v>
      </c>
      <c r="I6676" s="11" t="s">
        <v>99</v>
      </c>
      <c r="J6676" s="11" t="s">
        <v>209</v>
      </c>
      <c r="K6676" s="11" t="str">
        <f>IFERROR(INDEX('EDC Component Dictionary'!$C$5:$C$37,MATCH('Rates Database'!J6676,'EDC Component Dictionary'!$B$5:$B$37,0)), "Energy Supply")</f>
        <v>Energy Supply</v>
      </c>
      <c r="L6676" s="12">
        <v>0.1043</v>
      </c>
      <c r="M6676" s="12"/>
    </row>
    <row r="6677" spans="1:13" x14ac:dyDescent="0.3">
      <c r="A6677" s="18">
        <v>6675</v>
      </c>
      <c r="B6677" s="18">
        <f t="shared" si="208"/>
        <v>2019</v>
      </c>
      <c r="C6677" s="17">
        <v>43556</v>
      </c>
      <c r="D6677" s="18" t="s">
        <v>130</v>
      </c>
      <c r="E6677" s="18" t="s">
        <v>163</v>
      </c>
      <c r="F6677" s="18" t="str">
        <f t="shared" si="209"/>
        <v>Eversource_EMA-Kingston Muni Agg Rate-43556</v>
      </c>
      <c r="G6677" s="11" t="s">
        <v>131</v>
      </c>
      <c r="H6677" s="11" t="s">
        <v>54</v>
      </c>
      <c r="I6677" s="11" t="s">
        <v>99</v>
      </c>
      <c r="J6677" s="11" t="s">
        <v>211</v>
      </c>
      <c r="K6677" s="11" t="str">
        <f>IFERROR(INDEX('EDC Component Dictionary'!$C$5:$C$37,MATCH('Rates Database'!J6677,'EDC Component Dictionary'!$B$5:$B$37,0)), "Energy Supply")</f>
        <v>Energy Supply</v>
      </c>
      <c r="L6677" s="12">
        <v>0.10523</v>
      </c>
      <c r="M6677" s="12"/>
    </row>
    <row r="6678" spans="1:13" x14ac:dyDescent="0.3">
      <c r="A6678" s="18">
        <v>6676</v>
      </c>
      <c r="B6678" s="18">
        <f t="shared" si="208"/>
        <v>2019</v>
      </c>
      <c r="C6678" s="17">
        <v>43556</v>
      </c>
      <c r="D6678" s="18" t="s">
        <v>130</v>
      </c>
      <c r="E6678" s="18" t="s">
        <v>163</v>
      </c>
      <c r="F6678" s="18" t="str">
        <f t="shared" si="209"/>
        <v>Eversource_EMA-Somerville Muni Agg Rate-43556</v>
      </c>
      <c r="G6678" s="11" t="s">
        <v>131</v>
      </c>
      <c r="H6678" s="11" t="s">
        <v>54</v>
      </c>
      <c r="I6678" s="11" t="s">
        <v>99</v>
      </c>
      <c r="J6678" s="11" t="s">
        <v>212</v>
      </c>
      <c r="K6678" s="11" t="str">
        <f>IFERROR(INDEX('EDC Component Dictionary'!$C$5:$C$37,MATCH('Rates Database'!J6678,'EDC Component Dictionary'!$B$5:$B$37,0)), "Energy Supply")</f>
        <v>Energy Supply</v>
      </c>
      <c r="L6678" s="12">
        <v>0.10577</v>
      </c>
      <c r="M6678" s="12"/>
    </row>
    <row r="6679" spans="1:13" x14ac:dyDescent="0.3">
      <c r="A6679" s="18">
        <v>6677</v>
      </c>
      <c r="B6679" s="18">
        <f t="shared" si="208"/>
        <v>2019</v>
      </c>
      <c r="C6679" s="17">
        <v>43556</v>
      </c>
      <c r="D6679" s="18" t="s">
        <v>130</v>
      </c>
      <c r="E6679" s="18" t="s">
        <v>164</v>
      </c>
      <c r="F6679" s="18" t="str">
        <f t="shared" si="209"/>
        <v>National Grid-Wendell Muni Agg Rate-43556</v>
      </c>
      <c r="G6679" s="11" t="s">
        <v>131</v>
      </c>
      <c r="H6679" s="11" t="s">
        <v>54</v>
      </c>
      <c r="I6679" s="11" t="s">
        <v>99</v>
      </c>
      <c r="J6679" s="11" t="s">
        <v>213</v>
      </c>
      <c r="K6679" s="11" t="str">
        <f>IFERROR(INDEX('EDC Component Dictionary'!$C$5:$C$37,MATCH('Rates Database'!J6679,'EDC Component Dictionary'!$B$5:$B$37,0)), "Energy Supply")</f>
        <v>Energy Supply</v>
      </c>
      <c r="L6679" s="12">
        <v>0.10553999999999999</v>
      </c>
      <c r="M6679" s="12"/>
    </row>
    <row r="6680" spans="1:13" x14ac:dyDescent="0.3">
      <c r="A6680" s="18">
        <v>6678</v>
      </c>
      <c r="B6680" s="18">
        <f t="shared" si="208"/>
        <v>2019</v>
      </c>
      <c r="C6680" s="17">
        <v>43556</v>
      </c>
      <c r="D6680" s="18" t="s">
        <v>130</v>
      </c>
      <c r="E6680" s="18" t="s">
        <v>95</v>
      </c>
      <c r="F6680" s="18" t="str">
        <f t="shared" si="209"/>
        <v>Eversource_WMA-Greenfield Muni Agg Rate-43556</v>
      </c>
      <c r="G6680" s="11" t="s">
        <v>131</v>
      </c>
      <c r="H6680" s="11" t="s">
        <v>54</v>
      </c>
      <c r="I6680" s="11" t="s">
        <v>99</v>
      </c>
      <c r="J6680" s="11" t="s">
        <v>214</v>
      </c>
      <c r="K6680" s="11" t="str">
        <f>IFERROR(INDEX('EDC Component Dictionary'!$C$5:$C$37,MATCH('Rates Database'!J6680,'EDC Component Dictionary'!$B$5:$B$37,0)), "Energy Supply")</f>
        <v>Energy Supply</v>
      </c>
      <c r="L6680" s="12">
        <v>0.10564999999999999</v>
      </c>
      <c r="M6680" s="12"/>
    </row>
    <row r="6681" spans="1:13" x14ac:dyDescent="0.3">
      <c r="A6681" s="18">
        <v>6679</v>
      </c>
      <c r="B6681" s="18">
        <f t="shared" si="208"/>
        <v>2019</v>
      </c>
      <c r="C6681" s="17">
        <v>43556</v>
      </c>
      <c r="D6681" s="18" t="s">
        <v>130</v>
      </c>
      <c r="E6681" s="18" t="s">
        <v>164</v>
      </c>
      <c r="F6681" s="18" t="str">
        <f t="shared" si="209"/>
        <v>National Grid-Billerica Muni Agg Rate-43556</v>
      </c>
      <c r="G6681" s="11" t="s">
        <v>131</v>
      </c>
      <c r="H6681" s="11" t="s">
        <v>54</v>
      </c>
      <c r="I6681" s="11" t="s">
        <v>99</v>
      </c>
      <c r="J6681" s="11" t="s">
        <v>215</v>
      </c>
      <c r="K6681" s="11" t="str">
        <f>IFERROR(INDEX('EDC Component Dictionary'!$C$5:$C$37,MATCH('Rates Database'!J6681,'EDC Component Dictionary'!$B$5:$B$37,0)), "Energy Supply")</f>
        <v>Energy Supply</v>
      </c>
      <c r="L6681" s="12">
        <v>0.10631</v>
      </c>
      <c r="M6681" s="12"/>
    </row>
    <row r="6682" spans="1:13" x14ac:dyDescent="0.3">
      <c r="A6682" s="18">
        <v>6680</v>
      </c>
      <c r="B6682" s="18">
        <f t="shared" si="208"/>
        <v>2019</v>
      </c>
      <c r="C6682" s="17">
        <v>43556</v>
      </c>
      <c r="D6682" s="18" t="s">
        <v>130</v>
      </c>
      <c r="E6682" s="18" t="s">
        <v>164</v>
      </c>
      <c r="F6682" s="18" t="str">
        <f t="shared" si="209"/>
        <v>National Grid-Clarksburg Muni Agg Rate-43556</v>
      </c>
      <c r="G6682" s="11" t="s">
        <v>131</v>
      </c>
      <c r="H6682" s="11" t="s">
        <v>54</v>
      </c>
      <c r="I6682" s="11" t="s">
        <v>99</v>
      </c>
      <c r="J6682" s="11" t="s">
        <v>216</v>
      </c>
      <c r="K6682" s="11" t="str">
        <f>IFERROR(INDEX('EDC Component Dictionary'!$C$5:$C$37,MATCH('Rates Database'!J6682,'EDC Component Dictionary'!$B$5:$B$37,0)), "Energy Supply")</f>
        <v>Energy Supply</v>
      </c>
      <c r="L6682" s="12">
        <v>0.10707999999999999</v>
      </c>
      <c r="M6682" s="12"/>
    </row>
    <row r="6683" spans="1:13" x14ac:dyDescent="0.3">
      <c r="A6683" s="18">
        <v>6681</v>
      </c>
      <c r="B6683" s="18">
        <f t="shared" si="208"/>
        <v>2019</v>
      </c>
      <c r="C6683" s="17">
        <v>43556</v>
      </c>
      <c r="D6683" s="18" t="s">
        <v>130</v>
      </c>
      <c r="E6683" s="18" t="s">
        <v>95</v>
      </c>
      <c r="F6683" s="18" t="str">
        <f t="shared" si="209"/>
        <v>Eversource_WMA-Dalton Muni Agg Rate-43556</v>
      </c>
      <c r="G6683" s="11" t="s">
        <v>131</v>
      </c>
      <c r="H6683" s="11" t="s">
        <v>54</v>
      </c>
      <c r="I6683" s="11" t="s">
        <v>99</v>
      </c>
      <c r="J6683" s="11" t="s">
        <v>217</v>
      </c>
      <c r="K6683" s="11" t="str">
        <f>IFERROR(INDEX('EDC Component Dictionary'!$C$5:$C$37,MATCH('Rates Database'!J6683,'EDC Component Dictionary'!$B$5:$B$37,0)), "Energy Supply")</f>
        <v>Energy Supply</v>
      </c>
      <c r="L6683" s="12">
        <v>0.10707999999999999</v>
      </c>
      <c r="M6683" s="12"/>
    </row>
    <row r="6684" spans="1:13" x14ac:dyDescent="0.3">
      <c r="A6684" s="18">
        <v>6682</v>
      </c>
      <c r="B6684" s="18">
        <f t="shared" si="208"/>
        <v>2019</v>
      </c>
      <c r="C6684" s="17">
        <v>43556</v>
      </c>
      <c r="D6684" s="18" t="s">
        <v>130</v>
      </c>
      <c r="E6684" s="18" t="s">
        <v>164</v>
      </c>
      <c r="F6684" s="18" t="str">
        <f t="shared" si="209"/>
        <v>National Grid-Florida Muni Agg Rate-43556</v>
      </c>
      <c r="G6684" s="11" t="s">
        <v>131</v>
      </c>
      <c r="H6684" s="11" t="s">
        <v>54</v>
      </c>
      <c r="I6684" s="11" t="s">
        <v>99</v>
      </c>
      <c r="J6684" s="11" t="s">
        <v>218</v>
      </c>
      <c r="K6684" s="11" t="str">
        <f>IFERROR(INDEX('EDC Component Dictionary'!$C$5:$C$37,MATCH('Rates Database'!J6684,'EDC Component Dictionary'!$B$5:$B$37,0)), "Energy Supply")</f>
        <v>Energy Supply</v>
      </c>
      <c r="L6684" s="12">
        <v>0.10707999999999999</v>
      </c>
      <c r="M6684" s="12"/>
    </row>
    <row r="6685" spans="1:13" x14ac:dyDescent="0.3">
      <c r="A6685" s="18">
        <v>6683</v>
      </c>
      <c r="B6685" s="18">
        <f t="shared" si="208"/>
        <v>2019</v>
      </c>
      <c r="C6685" s="17">
        <v>43556</v>
      </c>
      <c r="D6685" s="18" t="s">
        <v>130</v>
      </c>
      <c r="E6685" s="18" t="s">
        <v>95</v>
      </c>
      <c r="F6685" s="18" t="str">
        <f t="shared" si="209"/>
        <v>Eversource_WMA-Lenox Muni Agg Rate-43556</v>
      </c>
      <c r="G6685" s="11" t="s">
        <v>131</v>
      </c>
      <c r="H6685" s="11" t="s">
        <v>54</v>
      </c>
      <c r="I6685" s="11" t="s">
        <v>99</v>
      </c>
      <c r="J6685" s="11" t="s">
        <v>219</v>
      </c>
      <c r="K6685" s="11" t="str">
        <f>IFERROR(INDEX('EDC Component Dictionary'!$C$5:$C$37,MATCH('Rates Database'!J6685,'EDC Component Dictionary'!$B$5:$B$37,0)), "Energy Supply")</f>
        <v>Energy Supply</v>
      </c>
      <c r="L6685" s="12">
        <v>0.10707999999999999</v>
      </c>
      <c r="M6685" s="12"/>
    </row>
    <row r="6686" spans="1:13" x14ac:dyDescent="0.3">
      <c r="A6686" s="18">
        <v>6684</v>
      </c>
      <c r="B6686" s="18">
        <f t="shared" si="208"/>
        <v>2019</v>
      </c>
      <c r="C6686" s="17">
        <v>43556</v>
      </c>
      <c r="D6686" s="18" t="s">
        <v>130</v>
      </c>
      <c r="E6686" s="18" t="s">
        <v>164</v>
      </c>
      <c r="F6686" s="18" t="str">
        <f t="shared" si="209"/>
        <v>National Grid-Monterey Muni Agg Rate-43556</v>
      </c>
      <c r="G6686" s="11" t="s">
        <v>131</v>
      </c>
      <c r="H6686" s="11" t="s">
        <v>54</v>
      </c>
      <c r="I6686" s="11" t="s">
        <v>99</v>
      </c>
      <c r="J6686" s="11" t="s">
        <v>220</v>
      </c>
      <c r="K6686" s="11" t="str">
        <f>IFERROR(INDEX('EDC Component Dictionary'!$C$5:$C$37,MATCH('Rates Database'!J6686,'EDC Component Dictionary'!$B$5:$B$37,0)), "Energy Supply")</f>
        <v>Energy Supply</v>
      </c>
      <c r="L6686" s="12">
        <v>0.10707999999999999</v>
      </c>
      <c r="M6686" s="12"/>
    </row>
    <row r="6687" spans="1:13" x14ac:dyDescent="0.3">
      <c r="A6687" s="18">
        <v>6685</v>
      </c>
      <c r="B6687" s="18">
        <f t="shared" si="208"/>
        <v>2019</v>
      </c>
      <c r="C6687" s="17">
        <v>43556</v>
      </c>
      <c r="D6687" s="18" t="s">
        <v>130</v>
      </c>
      <c r="E6687" s="18" t="s">
        <v>164</v>
      </c>
      <c r="F6687" s="18" t="str">
        <f t="shared" si="209"/>
        <v>National Grid-New Marlborough Muni Agg Rate-43556</v>
      </c>
      <c r="G6687" s="11" t="s">
        <v>131</v>
      </c>
      <c r="H6687" s="11" t="s">
        <v>54</v>
      </c>
      <c r="I6687" s="11" t="s">
        <v>99</v>
      </c>
      <c r="J6687" s="11" t="s">
        <v>221</v>
      </c>
      <c r="K6687" s="11" t="str">
        <f>IFERROR(INDEX('EDC Component Dictionary'!$C$5:$C$37,MATCH('Rates Database'!J6687,'EDC Component Dictionary'!$B$5:$B$37,0)), "Energy Supply")</f>
        <v>Energy Supply</v>
      </c>
      <c r="L6687" s="12">
        <v>0.10707999999999999</v>
      </c>
      <c r="M6687" s="12"/>
    </row>
    <row r="6688" spans="1:13" x14ac:dyDescent="0.3">
      <c r="A6688" s="18">
        <v>6686</v>
      </c>
      <c r="B6688" s="18">
        <f t="shared" si="208"/>
        <v>2019</v>
      </c>
      <c r="C6688" s="17">
        <v>43556</v>
      </c>
      <c r="D6688" s="18" t="s">
        <v>130</v>
      </c>
      <c r="E6688" s="18" t="s">
        <v>164</v>
      </c>
      <c r="F6688" s="18" t="str">
        <f t="shared" si="209"/>
        <v>National Grid-North Adams Muni Agg Rate-43556</v>
      </c>
      <c r="G6688" s="11" t="s">
        <v>131</v>
      </c>
      <c r="H6688" s="11" t="s">
        <v>54</v>
      </c>
      <c r="I6688" s="11" t="s">
        <v>99</v>
      </c>
      <c r="J6688" s="11" t="s">
        <v>222</v>
      </c>
      <c r="K6688" s="11" t="str">
        <f>IFERROR(INDEX('EDC Component Dictionary'!$C$5:$C$37,MATCH('Rates Database'!J6688,'EDC Component Dictionary'!$B$5:$B$37,0)), "Energy Supply")</f>
        <v>Energy Supply</v>
      </c>
      <c r="L6688" s="12">
        <v>0.10707999999999999</v>
      </c>
      <c r="M6688" s="12"/>
    </row>
    <row r="6689" spans="1:13" x14ac:dyDescent="0.3">
      <c r="A6689" s="18">
        <v>6687</v>
      </c>
      <c r="B6689" s="18">
        <f t="shared" si="208"/>
        <v>2019</v>
      </c>
      <c r="C6689" s="17">
        <v>43556</v>
      </c>
      <c r="D6689" s="18" t="s">
        <v>130</v>
      </c>
      <c r="E6689" s="18" t="s">
        <v>164</v>
      </c>
      <c r="F6689" s="18" t="str">
        <f t="shared" si="209"/>
        <v>National Grid-Sheffield Muni Agg Rate-43556</v>
      </c>
      <c r="G6689" s="11" t="s">
        <v>131</v>
      </c>
      <c r="H6689" s="11" t="s">
        <v>54</v>
      </c>
      <c r="I6689" s="11" t="s">
        <v>99</v>
      </c>
      <c r="J6689" s="11" t="s">
        <v>223</v>
      </c>
      <c r="K6689" s="11" t="str">
        <f>IFERROR(INDEX('EDC Component Dictionary'!$C$5:$C$37,MATCH('Rates Database'!J6689,'EDC Component Dictionary'!$B$5:$B$37,0)), "Energy Supply")</f>
        <v>Energy Supply</v>
      </c>
      <c r="L6689" s="12">
        <v>0.10707999999999999</v>
      </c>
      <c r="M6689" s="12"/>
    </row>
    <row r="6690" spans="1:13" x14ac:dyDescent="0.3">
      <c r="A6690" s="18">
        <v>6688</v>
      </c>
      <c r="B6690" s="18">
        <f t="shared" si="208"/>
        <v>2019</v>
      </c>
      <c r="C6690" s="17">
        <v>43556</v>
      </c>
      <c r="D6690" s="18" t="s">
        <v>130</v>
      </c>
      <c r="E6690" s="18" t="s">
        <v>164</v>
      </c>
      <c r="F6690" s="18" t="str">
        <f t="shared" si="209"/>
        <v>National Grid-West Stockbridge Muni Agg Rate-43556</v>
      </c>
      <c r="G6690" s="11" t="s">
        <v>131</v>
      </c>
      <c r="H6690" s="11" t="s">
        <v>54</v>
      </c>
      <c r="I6690" s="11" t="s">
        <v>99</v>
      </c>
      <c r="J6690" s="11" t="s">
        <v>224</v>
      </c>
      <c r="K6690" s="11" t="str">
        <f>IFERROR(INDEX('EDC Component Dictionary'!$C$5:$C$37,MATCH('Rates Database'!J6690,'EDC Component Dictionary'!$B$5:$B$37,0)), "Energy Supply")</f>
        <v>Energy Supply</v>
      </c>
      <c r="L6690" s="12">
        <v>0.10707999999999999</v>
      </c>
      <c r="M6690" s="12"/>
    </row>
    <row r="6691" spans="1:13" x14ac:dyDescent="0.3">
      <c r="A6691" s="18">
        <v>6689</v>
      </c>
      <c r="B6691" s="18">
        <f t="shared" si="208"/>
        <v>2019</v>
      </c>
      <c r="C6691" s="17">
        <v>43556</v>
      </c>
      <c r="D6691" s="18" t="s">
        <v>130</v>
      </c>
      <c r="E6691" s="18" t="s">
        <v>164</v>
      </c>
      <c r="F6691" s="18" t="str">
        <f t="shared" si="209"/>
        <v>National Grid-Williamstown Muni Agg Rate-43556</v>
      </c>
      <c r="G6691" s="11" t="s">
        <v>131</v>
      </c>
      <c r="H6691" s="11" t="s">
        <v>54</v>
      </c>
      <c r="I6691" s="11" t="s">
        <v>99</v>
      </c>
      <c r="J6691" s="11" t="s">
        <v>225</v>
      </c>
      <c r="K6691" s="11" t="str">
        <f>IFERROR(INDEX('EDC Component Dictionary'!$C$5:$C$37,MATCH('Rates Database'!J6691,'EDC Component Dictionary'!$B$5:$B$37,0)), "Energy Supply")</f>
        <v>Energy Supply</v>
      </c>
      <c r="L6691" s="12">
        <v>0.10707999999999999</v>
      </c>
      <c r="M6691" s="12"/>
    </row>
    <row r="6692" spans="1:13" x14ac:dyDescent="0.3">
      <c r="A6692" s="18">
        <v>6690</v>
      </c>
      <c r="B6692" s="18">
        <f t="shared" si="208"/>
        <v>2019</v>
      </c>
      <c r="C6692" s="17">
        <v>43556</v>
      </c>
      <c r="D6692" s="18" t="s">
        <v>130</v>
      </c>
      <c r="E6692" s="18" t="s">
        <v>163</v>
      </c>
      <c r="F6692" s="18" t="str">
        <f t="shared" si="209"/>
        <v>Eversource_EMA-Acton Muni Agg Rate-43556</v>
      </c>
      <c r="G6692" s="11" t="s">
        <v>131</v>
      </c>
      <c r="H6692" s="11" t="s">
        <v>54</v>
      </c>
      <c r="I6692" s="11" t="s">
        <v>99</v>
      </c>
      <c r="J6692" s="11" t="s">
        <v>226</v>
      </c>
      <c r="K6692" s="11" t="str">
        <f>IFERROR(INDEX('EDC Component Dictionary'!$C$5:$C$37,MATCH('Rates Database'!J6692,'EDC Component Dictionary'!$B$5:$B$37,0)), "Energy Supply")</f>
        <v>Energy Supply</v>
      </c>
      <c r="L6692" s="12">
        <v>0.10767</v>
      </c>
      <c r="M6692" s="12"/>
    </row>
    <row r="6693" spans="1:13" x14ac:dyDescent="0.3">
      <c r="A6693" s="18">
        <v>6691</v>
      </c>
      <c r="B6693" s="18">
        <f t="shared" si="208"/>
        <v>2019</v>
      </c>
      <c r="C6693" s="17">
        <v>43556</v>
      </c>
      <c r="D6693" s="18" t="s">
        <v>130</v>
      </c>
      <c r="E6693" s="18" t="s">
        <v>163</v>
      </c>
      <c r="F6693" s="18" t="str">
        <f t="shared" si="209"/>
        <v>Eversource_EMA-Sudbury Muni Agg Rate-43556</v>
      </c>
      <c r="G6693" s="11" t="s">
        <v>131</v>
      </c>
      <c r="H6693" s="11" t="s">
        <v>54</v>
      </c>
      <c r="I6693" s="11" t="s">
        <v>99</v>
      </c>
      <c r="J6693" s="11" t="s">
        <v>227</v>
      </c>
      <c r="K6693" s="11" t="str">
        <f>IFERROR(INDEX('EDC Component Dictionary'!$C$5:$C$37,MATCH('Rates Database'!J6693,'EDC Component Dictionary'!$B$5:$B$37,0)), "Energy Supply")</f>
        <v>Energy Supply</v>
      </c>
      <c r="L6693" s="12">
        <v>0.10758</v>
      </c>
      <c r="M6693" s="12"/>
    </row>
    <row r="6694" spans="1:13" x14ac:dyDescent="0.3">
      <c r="A6694" s="18">
        <v>6692</v>
      </c>
      <c r="B6694" s="18">
        <f t="shared" si="208"/>
        <v>2019</v>
      </c>
      <c r="C6694" s="17">
        <v>43556</v>
      </c>
      <c r="D6694" s="18" t="s">
        <v>130</v>
      </c>
      <c r="E6694" s="18" t="s">
        <v>163</v>
      </c>
      <c r="F6694" s="18" t="str">
        <f t="shared" si="209"/>
        <v>Eversource_EMA-Arlington Muni Agg Rate-43556</v>
      </c>
      <c r="G6694" s="11" t="s">
        <v>131</v>
      </c>
      <c r="H6694" s="11" t="s">
        <v>54</v>
      </c>
      <c r="I6694" s="11" t="s">
        <v>99</v>
      </c>
      <c r="J6694" s="11" t="s">
        <v>228</v>
      </c>
      <c r="K6694" s="11" t="str">
        <f>IFERROR(INDEX('EDC Component Dictionary'!$C$5:$C$37,MATCH('Rates Database'!J6694,'EDC Component Dictionary'!$B$5:$B$37,0)), "Energy Supply")</f>
        <v>Energy Supply</v>
      </c>
      <c r="L6694" s="12">
        <v>0.10813</v>
      </c>
      <c r="M6694" s="12"/>
    </row>
    <row r="6695" spans="1:13" x14ac:dyDescent="0.3">
      <c r="A6695" s="18">
        <v>6693</v>
      </c>
      <c r="B6695" s="18">
        <f t="shared" si="208"/>
        <v>2019</v>
      </c>
      <c r="C6695" s="17">
        <v>43556</v>
      </c>
      <c r="D6695" s="18" t="s">
        <v>130</v>
      </c>
      <c r="E6695" s="18" t="s">
        <v>164</v>
      </c>
      <c r="F6695" s="18" t="str">
        <f t="shared" si="209"/>
        <v>National Grid-Grafton Muni Agg Rate-43556</v>
      </c>
      <c r="G6695" s="11" t="s">
        <v>131</v>
      </c>
      <c r="H6695" s="11" t="s">
        <v>54</v>
      </c>
      <c r="I6695" s="11" t="s">
        <v>99</v>
      </c>
      <c r="J6695" s="11" t="s">
        <v>229</v>
      </c>
      <c r="K6695" s="11" t="str">
        <f>IFERROR(INDEX('EDC Component Dictionary'!$C$5:$C$37,MATCH('Rates Database'!J6695,'EDC Component Dictionary'!$B$5:$B$37,0)), "Energy Supply")</f>
        <v>Energy Supply</v>
      </c>
      <c r="L6695" s="12">
        <v>0.10811</v>
      </c>
      <c r="M6695" s="12"/>
    </row>
    <row r="6696" spans="1:13" x14ac:dyDescent="0.3">
      <c r="A6696" s="18">
        <v>6694</v>
      </c>
      <c r="B6696" s="18">
        <f t="shared" si="208"/>
        <v>2019</v>
      </c>
      <c r="C6696" s="17">
        <v>43556</v>
      </c>
      <c r="D6696" s="18" t="s">
        <v>130</v>
      </c>
      <c r="E6696" s="18" t="s">
        <v>164</v>
      </c>
      <c r="F6696" s="18" t="str">
        <f t="shared" si="209"/>
        <v>National Grid-Halifax Muni Agg Rate-43556</v>
      </c>
      <c r="G6696" s="11" t="s">
        <v>131</v>
      </c>
      <c r="H6696" s="11" t="s">
        <v>54</v>
      </c>
      <c r="I6696" s="11" t="s">
        <v>99</v>
      </c>
      <c r="J6696" s="11" t="s">
        <v>230</v>
      </c>
      <c r="K6696" s="11" t="str">
        <f>IFERROR(INDEX('EDC Component Dictionary'!$C$5:$C$37,MATCH('Rates Database'!J6696,'EDC Component Dictionary'!$B$5:$B$37,0)), "Energy Supply")</f>
        <v>Energy Supply</v>
      </c>
      <c r="L6696" s="12">
        <v>0.10876</v>
      </c>
      <c r="M6696" s="12"/>
    </row>
    <row r="6697" spans="1:13" x14ac:dyDescent="0.3">
      <c r="A6697" s="18">
        <v>6695</v>
      </c>
      <c r="B6697" s="18">
        <f t="shared" si="208"/>
        <v>2019</v>
      </c>
      <c r="C6697" s="17">
        <v>43556</v>
      </c>
      <c r="D6697" s="18" t="s">
        <v>130</v>
      </c>
      <c r="E6697" s="18" t="s">
        <v>164</v>
      </c>
      <c r="F6697" s="18" t="str">
        <f t="shared" si="209"/>
        <v>National Grid-Southborough Muni Agg Rate-43556</v>
      </c>
      <c r="G6697" s="11" t="s">
        <v>131</v>
      </c>
      <c r="H6697" s="11" t="s">
        <v>54</v>
      </c>
      <c r="I6697" s="11" t="s">
        <v>99</v>
      </c>
      <c r="J6697" s="11" t="s">
        <v>231</v>
      </c>
      <c r="K6697" s="11" t="str">
        <f>IFERROR(INDEX('EDC Component Dictionary'!$C$5:$C$37,MATCH('Rates Database'!J6697,'EDC Component Dictionary'!$B$5:$B$37,0)), "Energy Supply")</f>
        <v>Energy Supply</v>
      </c>
      <c r="L6697" s="12">
        <v>0.10881</v>
      </c>
      <c r="M6697" s="12"/>
    </row>
    <row r="6698" spans="1:13" x14ac:dyDescent="0.3">
      <c r="A6698" s="18">
        <v>6696</v>
      </c>
      <c r="B6698" s="18">
        <f t="shared" si="208"/>
        <v>2019</v>
      </c>
      <c r="C6698" s="17">
        <v>43556</v>
      </c>
      <c r="D6698" s="18" t="s">
        <v>130</v>
      </c>
      <c r="E6698" s="18" t="s">
        <v>163</v>
      </c>
      <c r="F6698" s="18" t="str">
        <f t="shared" si="209"/>
        <v>Eversource_EMA-Stoneham Muni Agg Rate-43556</v>
      </c>
      <c r="G6698" s="11" t="s">
        <v>131</v>
      </c>
      <c r="H6698" s="11" t="s">
        <v>54</v>
      </c>
      <c r="I6698" s="11" t="s">
        <v>99</v>
      </c>
      <c r="J6698" s="11" t="s">
        <v>267</v>
      </c>
      <c r="K6698" s="11" t="str">
        <f>IFERROR(INDEX('EDC Component Dictionary'!$C$5:$C$37,MATCH('Rates Database'!J6698,'EDC Component Dictionary'!$B$5:$B$37,0)), "Energy Supply")</f>
        <v>Energy Supply</v>
      </c>
      <c r="L6698" s="12">
        <v>0.10902000000000001</v>
      </c>
      <c r="M6698" s="12"/>
    </row>
    <row r="6699" spans="1:13" x14ac:dyDescent="0.3">
      <c r="A6699" s="18">
        <v>6697</v>
      </c>
      <c r="B6699" s="18">
        <f t="shared" si="208"/>
        <v>2019</v>
      </c>
      <c r="C6699" s="17">
        <v>43556</v>
      </c>
      <c r="D6699" s="18" t="s">
        <v>130</v>
      </c>
      <c r="E6699" s="18" t="s">
        <v>163</v>
      </c>
      <c r="F6699" s="18" t="str">
        <f t="shared" si="209"/>
        <v>Eversource_EMA-Winchester Muni Agg Rate-43556</v>
      </c>
      <c r="G6699" s="11" t="s">
        <v>131</v>
      </c>
      <c r="H6699" s="11" t="s">
        <v>54</v>
      </c>
      <c r="I6699" s="11" t="s">
        <v>99</v>
      </c>
      <c r="J6699" s="11" t="s">
        <v>232</v>
      </c>
      <c r="K6699" s="11" t="str">
        <f>IFERROR(INDEX('EDC Component Dictionary'!$C$5:$C$37,MATCH('Rates Database'!J6699,'EDC Component Dictionary'!$B$5:$B$37,0)), "Energy Supply")</f>
        <v>Energy Supply</v>
      </c>
      <c r="L6699" s="12">
        <v>0.1096</v>
      </c>
      <c r="M6699" s="12"/>
    </row>
    <row r="6700" spans="1:13" x14ac:dyDescent="0.3">
      <c r="A6700" s="18">
        <v>6698</v>
      </c>
      <c r="B6700" s="18">
        <f t="shared" si="208"/>
        <v>2019</v>
      </c>
      <c r="C6700" s="17">
        <v>43556</v>
      </c>
      <c r="D6700" s="18" t="s">
        <v>130</v>
      </c>
      <c r="E6700" s="18" t="s">
        <v>164</v>
      </c>
      <c r="F6700" s="18" t="str">
        <f t="shared" si="209"/>
        <v>National Grid-Webster Muni Agg Rate-43556</v>
      </c>
      <c r="G6700" s="11" t="s">
        <v>131</v>
      </c>
      <c r="H6700" s="11" t="s">
        <v>54</v>
      </c>
      <c r="I6700" s="11" t="s">
        <v>99</v>
      </c>
      <c r="J6700" s="11" t="s">
        <v>266</v>
      </c>
      <c r="K6700" s="11" t="str">
        <f>IFERROR(INDEX('EDC Component Dictionary'!$C$5:$C$37,MATCH('Rates Database'!J6700,'EDC Component Dictionary'!$B$5:$B$37,0)), "Energy Supply")</f>
        <v>Energy Supply</v>
      </c>
      <c r="L6700" s="12">
        <v>0.10929</v>
      </c>
      <c r="M6700" s="12"/>
    </row>
    <row r="6701" spans="1:13" x14ac:dyDescent="0.3">
      <c r="A6701" s="18">
        <v>6699</v>
      </c>
      <c r="B6701" s="18">
        <f t="shared" si="208"/>
        <v>2019</v>
      </c>
      <c r="C6701" s="17">
        <v>43556</v>
      </c>
      <c r="D6701" s="18" t="s">
        <v>130</v>
      </c>
      <c r="E6701" s="18" t="s">
        <v>164</v>
      </c>
      <c r="F6701" s="18" t="str">
        <f t="shared" si="209"/>
        <v>National Grid-Sutton Muni Agg Rate-43556</v>
      </c>
      <c r="G6701" s="11" t="s">
        <v>131</v>
      </c>
      <c r="H6701" s="11" t="s">
        <v>54</v>
      </c>
      <c r="I6701" s="11" t="s">
        <v>99</v>
      </c>
      <c r="J6701" s="11" t="s">
        <v>233</v>
      </c>
      <c r="K6701" s="11" t="str">
        <f>IFERROR(INDEX('EDC Component Dictionary'!$C$5:$C$37,MATCH('Rates Database'!J6701,'EDC Component Dictionary'!$B$5:$B$37,0)), "Energy Supply")</f>
        <v>Energy Supply</v>
      </c>
      <c r="L6701" s="12">
        <v>0.10929999999999999</v>
      </c>
      <c r="M6701" s="12"/>
    </row>
    <row r="6702" spans="1:13" x14ac:dyDescent="0.3">
      <c r="A6702" s="18">
        <v>6700</v>
      </c>
      <c r="B6702" s="18">
        <f t="shared" si="208"/>
        <v>2019</v>
      </c>
      <c r="C6702" s="17">
        <v>43556</v>
      </c>
      <c r="D6702" s="18" t="s">
        <v>130</v>
      </c>
      <c r="E6702" s="18" t="s">
        <v>163</v>
      </c>
      <c r="F6702" s="18" t="str">
        <f t="shared" si="209"/>
        <v>Eversource_EMA-Ashland Muni Agg Rate-43556</v>
      </c>
      <c r="G6702" s="11" t="s">
        <v>131</v>
      </c>
      <c r="H6702" s="11" t="s">
        <v>54</v>
      </c>
      <c r="I6702" s="11" t="s">
        <v>99</v>
      </c>
      <c r="J6702" s="11" t="s">
        <v>234</v>
      </c>
      <c r="K6702" s="11" t="str">
        <f>IFERROR(INDEX('EDC Component Dictionary'!$C$5:$C$37,MATCH('Rates Database'!J6702,'EDC Component Dictionary'!$B$5:$B$37,0)), "Energy Supply")</f>
        <v>Energy Supply</v>
      </c>
      <c r="L6702" s="12">
        <v>0.10947</v>
      </c>
      <c r="M6702" s="12"/>
    </row>
    <row r="6703" spans="1:13" x14ac:dyDescent="0.3">
      <c r="A6703" s="18">
        <v>6701</v>
      </c>
      <c r="B6703" s="18">
        <f t="shared" si="208"/>
        <v>2019</v>
      </c>
      <c r="C6703" s="17">
        <v>43556</v>
      </c>
      <c r="D6703" s="18" t="s">
        <v>130</v>
      </c>
      <c r="E6703" s="18" t="s">
        <v>36</v>
      </c>
      <c r="F6703" s="18" t="str">
        <f t="shared" si="209"/>
        <v>Unitil-Ashby Muni Agg Rate-43556</v>
      </c>
      <c r="G6703" s="11" t="s">
        <v>131</v>
      </c>
      <c r="H6703" s="11" t="s">
        <v>54</v>
      </c>
      <c r="I6703" s="11" t="s">
        <v>99</v>
      </c>
      <c r="J6703" s="11" t="s">
        <v>235</v>
      </c>
      <c r="K6703" s="11" t="str">
        <f>IFERROR(INDEX('EDC Component Dictionary'!$C$5:$C$37,MATCH('Rates Database'!J6703,'EDC Component Dictionary'!$B$5:$B$37,0)), "Energy Supply")</f>
        <v>Energy Supply</v>
      </c>
      <c r="L6703" s="12">
        <v>0.10969</v>
      </c>
      <c r="M6703" s="12"/>
    </row>
    <row r="6704" spans="1:13" x14ac:dyDescent="0.3">
      <c r="A6704" s="18">
        <v>6702</v>
      </c>
      <c r="B6704" s="18">
        <f t="shared" si="208"/>
        <v>2019</v>
      </c>
      <c r="C6704" s="17">
        <v>43556</v>
      </c>
      <c r="D6704" s="18" t="s">
        <v>130</v>
      </c>
      <c r="E6704" s="18" t="s">
        <v>163</v>
      </c>
      <c r="F6704" s="18" t="str">
        <f t="shared" si="209"/>
        <v>Eversource_EMA-Carlisle Muni Agg Rate-43556</v>
      </c>
      <c r="G6704" s="11" t="s">
        <v>131</v>
      </c>
      <c r="H6704" s="11" t="s">
        <v>54</v>
      </c>
      <c r="I6704" s="11" t="s">
        <v>99</v>
      </c>
      <c r="J6704" s="11" t="s">
        <v>236</v>
      </c>
      <c r="K6704" s="11" t="str">
        <f>IFERROR(INDEX('EDC Component Dictionary'!$C$5:$C$37,MATCH('Rates Database'!J6704,'EDC Component Dictionary'!$B$5:$B$37,0)), "Energy Supply")</f>
        <v>Energy Supply</v>
      </c>
      <c r="L6704" s="12">
        <v>0.10979</v>
      </c>
      <c r="M6704" s="12"/>
    </row>
    <row r="6705" spans="1:13" x14ac:dyDescent="0.3">
      <c r="A6705" s="18">
        <v>6703</v>
      </c>
      <c r="B6705" s="18">
        <f t="shared" si="208"/>
        <v>2019</v>
      </c>
      <c r="C6705" s="17">
        <v>43556</v>
      </c>
      <c r="D6705" s="18" t="s">
        <v>130</v>
      </c>
      <c r="E6705" s="18" t="s">
        <v>164</v>
      </c>
      <c r="F6705" s="18" t="str">
        <f t="shared" si="209"/>
        <v>National Grid-Berlin Muni Agg Rate-43556</v>
      </c>
      <c r="G6705" s="11" t="s">
        <v>131</v>
      </c>
      <c r="H6705" s="11" t="s">
        <v>54</v>
      </c>
      <c r="I6705" s="11" t="s">
        <v>99</v>
      </c>
      <c r="J6705" s="11" t="s">
        <v>237</v>
      </c>
      <c r="K6705" s="11" t="str">
        <f>IFERROR(INDEX('EDC Component Dictionary'!$C$5:$C$37,MATCH('Rates Database'!J6705,'EDC Component Dictionary'!$B$5:$B$37,0)), "Energy Supply")</f>
        <v>Energy Supply</v>
      </c>
      <c r="L6705" s="12">
        <v>0.1099</v>
      </c>
      <c r="M6705" s="12"/>
    </row>
    <row r="6706" spans="1:13" x14ac:dyDescent="0.3">
      <c r="A6706" s="18">
        <v>6704</v>
      </c>
      <c r="B6706" s="18">
        <f t="shared" si="208"/>
        <v>2019</v>
      </c>
      <c r="C6706" s="17">
        <v>43556</v>
      </c>
      <c r="D6706" s="18" t="s">
        <v>130</v>
      </c>
      <c r="E6706" s="18" t="s">
        <v>164</v>
      </c>
      <c r="F6706" s="18" t="str">
        <f t="shared" si="209"/>
        <v>National Grid-Tewksbury Muni Agg Rate-43556</v>
      </c>
      <c r="G6706" s="11" t="s">
        <v>131</v>
      </c>
      <c r="H6706" s="11" t="s">
        <v>54</v>
      </c>
      <c r="I6706" s="11" t="s">
        <v>99</v>
      </c>
      <c r="J6706" s="11" t="s">
        <v>238</v>
      </c>
      <c r="K6706" s="11" t="str">
        <f>IFERROR(INDEX('EDC Component Dictionary'!$C$5:$C$37,MATCH('Rates Database'!J6706,'EDC Component Dictionary'!$B$5:$B$37,0)), "Energy Supply")</f>
        <v>Energy Supply</v>
      </c>
      <c r="L6706" s="12">
        <v>0.1099</v>
      </c>
      <c r="M6706" s="12"/>
    </row>
    <row r="6707" spans="1:13" x14ac:dyDescent="0.3">
      <c r="A6707" s="18">
        <v>6705</v>
      </c>
      <c r="B6707" s="18">
        <f t="shared" si="208"/>
        <v>2019</v>
      </c>
      <c r="C6707" s="17">
        <v>43556</v>
      </c>
      <c r="D6707" s="18" t="s">
        <v>130</v>
      </c>
      <c r="E6707" s="18" t="s">
        <v>36</v>
      </c>
      <c r="F6707" s="18" t="str">
        <f t="shared" si="209"/>
        <v>Unitil-Lunenburg Muni Agg Rate-43556</v>
      </c>
      <c r="G6707" s="11" t="s">
        <v>131</v>
      </c>
      <c r="H6707" s="11" t="s">
        <v>54</v>
      </c>
      <c r="I6707" s="11" t="s">
        <v>99</v>
      </c>
      <c r="J6707" s="11" t="s">
        <v>239</v>
      </c>
      <c r="K6707" s="11" t="str">
        <f>IFERROR(INDEX('EDC Component Dictionary'!$C$5:$C$37,MATCH('Rates Database'!J6707,'EDC Component Dictionary'!$B$5:$B$37,0)), "Energy Supply")</f>
        <v>Energy Supply</v>
      </c>
      <c r="L6707" s="12">
        <v>0.10997999999999999</v>
      </c>
      <c r="M6707" s="12"/>
    </row>
    <row r="6708" spans="1:13" x14ac:dyDescent="0.3">
      <c r="A6708" s="18">
        <v>6706</v>
      </c>
      <c r="B6708" s="18">
        <f t="shared" si="208"/>
        <v>2019</v>
      </c>
      <c r="C6708" s="17">
        <v>43556</v>
      </c>
      <c r="D6708" s="18" t="s">
        <v>130</v>
      </c>
      <c r="E6708" s="18" t="s">
        <v>163</v>
      </c>
      <c r="F6708" s="18" t="str">
        <f t="shared" si="209"/>
        <v>Eversource_EMA-Plympton Muni Agg Rate-43556</v>
      </c>
      <c r="G6708" s="11" t="s">
        <v>131</v>
      </c>
      <c r="H6708" s="11" t="s">
        <v>54</v>
      </c>
      <c r="I6708" s="11" t="s">
        <v>99</v>
      </c>
      <c r="J6708" s="11" t="s">
        <v>240</v>
      </c>
      <c r="K6708" s="11" t="str">
        <f>IFERROR(INDEX('EDC Component Dictionary'!$C$5:$C$37,MATCH('Rates Database'!J6708,'EDC Component Dictionary'!$B$5:$B$37,0)), "Energy Supply")</f>
        <v>Energy Supply</v>
      </c>
      <c r="L6708" s="12">
        <v>0.11056000000000001</v>
      </c>
      <c r="M6708" s="12"/>
    </row>
    <row r="6709" spans="1:13" x14ac:dyDescent="0.3">
      <c r="A6709" s="18">
        <v>6707</v>
      </c>
      <c r="B6709" s="18">
        <f t="shared" si="208"/>
        <v>2019</v>
      </c>
      <c r="C6709" s="17">
        <v>43556</v>
      </c>
      <c r="D6709" s="18" t="s">
        <v>130</v>
      </c>
      <c r="E6709" s="18" t="s">
        <v>164</v>
      </c>
      <c r="F6709" s="18" t="str">
        <f t="shared" si="209"/>
        <v>National Grid-Salisbury Muni Agg Rate-43556</v>
      </c>
      <c r="G6709" s="11" t="s">
        <v>131</v>
      </c>
      <c r="H6709" s="11" t="s">
        <v>54</v>
      </c>
      <c r="I6709" s="11" t="s">
        <v>99</v>
      </c>
      <c r="J6709" s="11" t="s">
        <v>241</v>
      </c>
      <c r="K6709" s="11" t="str">
        <f>IFERROR(INDEX('EDC Component Dictionary'!$C$5:$C$37,MATCH('Rates Database'!J6709,'EDC Component Dictionary'!$B$5:$B$37,0)), "Energy Supply")</f>
        <v>Energy Supply</v>
      </c>
      <c r="L6709" s="12">
        <v>0.11065</v>
      </c>
      <c r="M6709" s="12"/>
    </row>
    <row r="6710" spans="1:13" x14ac:dyDescent="0.3">
      <c r="A6710" s="18">
        <v>6708</v>
      </c>
      <c r="B6710" s="18">
        <f t="shared" si="208"/>
        <v>2019</v>
      </c>
      <c r="C6710" s="17">
        <v>43556</v>
      </c>
      <c r="D6710" s="18" t="s">
        <v>130</v>
      </c>
      <c r="E6710" s="18" t="s">
        <v>164</v>
      </c>
      <c r="F6710" s="18" t="str">
        <f t="shared" si="209"/>
        <v>National Grid-Gloucester Muni Agg Rate-43556</v>
      </c>
      <c r="G6710" s="11" t="s">
        <v>131</v>
      </c>
      <c r="H6710" s="11" t="s">
        <v>54</v>
      </c>
      <c r="I6710" s="11" t="s">
        <v>99</v>
      </c>
      <c r="J6710" s="11" t="s">
        <v>242</v>
      </c>
      <c r="K6710" s="11" t="str">
        <f>IFERROR(INDEX('EDC Component Dictionary'!$C$5:$C$37,MATCH('Rates Database'!J6710,'EDC Component Dictionary'!$B$5:$B$37,0)), "Energy Supply")</f>
        <v>Energy Supply</v>
      </c>
      <c r="L6710" s="12">
        <v>0.11093</v>
      </c>
      <c r="M6710" s="12"/>
    </row>
    <row r="6711" spans="1:13" x14ac:dyDescent="0.3">
      <c r="A6711" s="18">
        <v>6709</v>
      </c>
      <c r="B6711" s="18">
        <f t="shared" si="208"/>
        <v>2019</v>
      </c>
      <c r="C6711" s="17">
        <v>43556</v>
      </c>
      <c r="D6711" s="18" t="s">
        <v>130</v>
      </c>
      <c r="E6711" s="18" t="s">
        <v>163</v>
      </c>
      <c r="F6711" s="18" t="str">
        <f t="shared" si="209"/>
        <v>Eversource_EMA-Brookline Muni Agg Rate-43556</v>
      </c>
      <c r="G6711" s="11" t="s">
        <v>131</v>
      </c>
      <c r="H6711" s="11" t="s">
        <v>54</v>
      </c>
      <c r="I6711" s="11" t="s">
        <v>99</v>
      </c>
      <c r="J6711" s="11" t="s">
        <v>243</v>
      </c>
      <c r="K6711" s="11" t="str">
        <f>IFERROR(INDEX('EDC Component Dictionary'!$C$5:$C$37,MATCH('Rates Database'!J6711,'EDC Component Dictionary'!$B$5:$B$37,0)), "Energy Supply")</f>
        <v>Energy Supply</v>
      </c>
      <c r="L6711" s="12">
        <v>0.11132</v>
      </c>
      <c r="M6711" s="12"/>
    </row>
    <row r="6712" spans="1:13" x14ac:dyDescent="0.3">
      <c r="A6712" s="18">
        <v>6710</v>
      </c>
      <c r="B6712" s="18">
        <f t="shared" si="208"/>
        <v>2019</v>
      </c>
      <c r="C6712" s="17">
        <v>43556</v>
      </c>
      <c r="D6712" s="18" t="s">
        <v>130</v>
      </c>
      <c r="E6712" s="18" t="s">
        <v>163</v>
      </c>
      <c r="F6712" s="18" t="str">
        <f t="shared" si="209"/>
        <v>Eversource_EMA-Cambridge Muni Agg Rate-43556</v>
      </c>
      <c r="G6712" s="11" t="s">
        <v>131</v>
      </c>
      <c r="H6712" s="11" t="s">
        <v>54</v>
      </c>
      <c r="I6712" s="11" t="s">
        <v>99</v>
      </c>
      <c r="J6712" s="11" t="s">
        <v>210</v>
      </c>
      <c r="K6712" s="11" t="str">
        <f>IFERROR(INDEX('EDC Component Dictionary'!$C$5:$C$37,MATCH('Rates Database'!J6712,'EDC Component Dictionary'!$B$5:$B$37,0)), "Energy Supply")</f>
        <v>Energy Supply</v>
      </c>
      <c r="L6712" s="12">
        <v>0.11144</v>
      </c>
      <c r="M6712" s="12"/>
    </row>
    <row r="6713" spans="1:13" x14ac:dyDescent="0.3">
      <c r="A6713" s="18">
        <v>6711</v>
      </c>
      <c r="B6713" s="18">
        <f t="shared" si="208"/>
        <v>2019</v>
      </c>
      <c r="C6713" s="17">
        <v>43556</v>
      </c>
      <c r="D6713" s="18" t="s">
        <v>130</v>
      </c>
      <c r="E6713" s="18" t="s">
        <v>164</v>
      </c>
      <c r="F6713" s="18" t="str">
        <f t="shared" si="209"/>
        <v>National Grid-Bellingham Muni Agg Rate-43556</v>
      </c>
      <c r="G6713" s="11" t="s">
        <v>131</v>
      </c>
      <c r="H6713" s="11" t="s">
        <v>54</v>
      </c>
      <c r="I6713" s="11" t="s">
        <v>99</v>
      </c>
      <c r="J6713" s="11" t="s">
        <v>244</v>
      </c>
      <c r="K6713" s="11" t="str">
        <f>IFERROR(INDEX('EDC Component Dictionary'!$C$5:$C$37,MATCH('Rates Database'!J6713,'EDC Component Dictionary'!$B$5:$B$37,0)), "Energy Supply")</f>
        <v>Energy Supply</v>
      </c>
      <c r="L6713" s="12">
        <v>0.11241</v>
      </c>
      <c r="M6713" s="12"/>
    </row>
    <row r="6714" spans="1:13" x14ac:dyDescent="0.3">
      <c r="A6714" s="18">
        <v>6712</v>
      </c>
      <c r="B6714" s="18">
        <f t="shared" si="208"/>
        <v>2019</v>
      </c>
      <c r="C6714" s="17">
        <v>43556</v>
      </c>
      <c r="D6714" s="18" t="s">
        <v>130</v>
      </c>
      <c r="E6714" s="18" t="s">
        <v>164</v>
      </c>
      <c r="F6714" s="18" t="str">
        <f t="shared" si="209"/>
        <v>National Grid-Great Barrington Muni Agg Rate-43556</v>
      </c>
      <c r="G6714" s="11" t="s">
        <v>131</v>
      </c>
      <c r="H6714" s="11" t="s">
        <v>54</v>
      </c>
      <c r="I6714" s="11" t="s">
        <v>99</v>
      </c>
      <c r="J6714" s="11" t="s">
        <v>245</v>
      </c>
      <c r="K6714" s="11" t="str">
        <f>IFERROR(INDEX('EDC Component Dictionary'!$C$5:$C$37,MATCH('Rates Database'!J6714,'EDC Component Dictionary'!$B$5:$B$37,0)), "Energy Supply")</f>
        <v>Energy Supply</v>
      </c>
      <c r="L6714" s="12">
        <v>0.11259</v>
      </c>
      <c r="M6714" s="12"/>
    </row>
    <row r="6715" spans="1:13" x14ac:dyDescent="0.3">
      <c r="A6715" s="18">
        <v>6713</v>
      </c>
      <c r="B6715" s="18">
        <f t="shared" si="208"/>
        <v>2019</v>
      </c>
      <c r="C6715" s="17">
        <v>43556</v>
      </c>
      <c r="D6715" s="18" t="s">
        <v>130</v>
      </c>
      <c r="E6715" s="18" t="s">
        <v>163</v>
      </c>
      <c r="F6715" s="18" t="str">
        <f t="shared" si="209"/>
        <v>Eversource_EMA-Holliston Muni Agg Rate-43556</v>
      </c>
      <c r="G6715" s="11" t="s">
        <v>131</v>
      </c>
      <c r="H6715" s="11" t="s">
        <v>54</v>
      </c>
      <c r="I6715" s="11" t="s">
        <v>99</v>
      </c>
      <c r="J6715" s="11" t="s">
        <v>246</v>
      </c>
      <c r="K6715" s="11" t="str">
        <f>IFERROR(INDEX('EDC Component Dictionary'!$C$5:$C$37,MATCH('Rates Database'!J6715,'EDC Component Dictionary'!$B$5:$B$37,0)), "Energy Supply")</f>
        <v>Energy Supply</v>
      </c>
      <c r="L6715" s="12">
        <v>0.11273</v>
      </c>
      <c r="M6715" s="12"/>
    </row>
    <row r="6716" spans="1:13" x14ac:dyDescent="0.3">
      <c r="A6716" s="18">
        <v>6714</v>
      </c>
      <c r="B6716" s="18">
        <f t="shared" si="208"/>
        <v>2019</v>
      </c>
      <c r="C6716" s="17">
        <v>43556</v>
      </c>
      <c r="D6716" s="18" t="s">
        <v>130</v>
      </c>
      <c r="E6716" s="18" t="s">
        <v>164</v>
      </c>
      <c r="F6716" s="18" t="str">
        <f t="shared" si="209"/>
        <v>National Grid-West Bridgewater Muni Agg Rate-43556</v>
      </c>
      <c r="G6716" s="11" t="s">
        <v>131</v>
      </c>
      <c r="H6716" s="11" t="s">
        <v>54</v>
      </c>
      <c r="I6716" s="11" t="s">
        <v>99</v>
      </c>
      <c r="J6716" s="11" t="s">
        <v>247</v>
      </c>
      <c r="K6716" s="11" t="str">
        <f>IFERROR(INDEX('EDC Component Dictionary'!$C$5:$C$37,MATCH('Rates Database'!J6716,'EDC Component Dictionary'!$B$5:$B$37,0)), "Energy Supply")</f>
        <v>Energy Supply</v>
      </c>
      <c r="L6716" s="12">
        <v>0.11326</v>
      </c>
      <c r="M6716" s="12"/>
    </row>
    <row r="6717" spans="1:13" x14ac:dyDescent="0.3">
      <c r="A6717" s="18">
        <v>6715</v>
      </c>
      <c r="B6717" s="18">
        <f t="shared" si="208"/>
        <v>2019</v>
      </c>
      <c r="C6717" s="17">
        <v>43556</v>
      </c>
      <c r="D6717" s="18" t="s">
        <v>130</v>
      </c>
      <c r="E6717" s="18" t="s">
        <v>163</v>
      </c>
      <c r="F6717" s="18" t="str">
        <f t="shared" si="209"/>
        <v>Eversource_EMA-Newton Muni Agg Rate-43556</v>
      </c>
      <c r="G6717" s="11" t="s">
        <v>131</v>
      </c>
      <c r="H6717" s="11" t="s">
        <v>54</v>
      </c>
      <c r="I6717" s="11" t="s">
        <v>99</v>
      </c>
      <c r="J6717" s="11" t="s">
        <v>268</v>
      </c>
      <c r="K6717" s="11" t="str">
        <f>IFERROR(INDEX('EDC Component Dictionary'!$C$5:$C$37,MATCH('Rates Database'!J6717,'EDC Component Dictionary'!$B$5:$B$37,0)), "Energy Supply")</f>
        <v>Energy Supply</v>
      </c>
      <c r="L6717" s="12">
        <v>0.11345</v>
      </c>
      <c r="M6717" s="12"/>
    </row>
    <row r="6718" spans="1:13" x14ac:dyDescent="0.3">
      <c r="A6718" s="18">
        <v>6716</v>
      </c>
      <c r="B6718" s="18">
        <f t="shared" si="208"/>
        <v>2019</v>
      </c>
      <c r="C6718" s="17">
        <v>43556</v>
      </c>
      <c r="D6718" s="18" t="s">
        <v>130</v>
      </c>
      <c r="E6718" s="18" t="s">
        <v>164</v>
      </c>
      <c r="F6718" s="18" t="str">
        <f t="shared" si="209"/>
        <v>National Grid-Egremont Muni Agg Rate-43556</v>
      </c>
      <c r="G6718" s="11" t="s">
        <v>131</v>
      </c>
      <c r="H6718" s="11" t="s">
        <v>54</v>
      </c>
      <c r="I6718" s="11" t="s">
        <v>99</v>
      </c>
      <c r="J6718" s="11" t="s">
        <v>248</v>
      </c>
      <c r="K6718" s="11" t="str">
        <f>IFERROR(INDEX('EDC Component Dictionary'!$C$5:$C$37,MATCH('Rates Database'!J6718,'EDC Component Dictionary'!$B$5:$B$37,0)), "Energy Supply")</f>
        <v>Energy Supply</v>
      </c>
      <c r="L6718" s="12">
        <v>0.11354</v>
      </c>
      <c r="M6718" s="12"/>
    </row>
    <row r="6719" spans="1:13" x14ac:dyDescent="0.3">
      <c r="A6719" s="18">
        <v>6717</v>
      </c>
      <c r="B6719" s="18">
        <f t="shared" si="208"/>
        <v>2019</v>
      </c>
      <c r="C6719" s="17">
        <v>43556</v>
      </c>
      <c r="D6719" s="18" t="s">
        <v>130</v>
      </c>
      <c r="E6719" s="18" t="s">
        <v>164</v>
      </c>
      <c r="F6719" s="18" t="str">
        <f t="shared" si="209"/>
        <v>National Grid-Williamsburg Muni Agg Rate-43556</v>
      </c>
      <c r="G6719" s="11" t="s">
        <v>131</v>
      </c>
      <c r="H6719" s="11" t="s">
        <v>54</v>
      </c>
      <c r="I6719" s="11" t="s">
        <v>99</v>
      </c>
      <c r="J6719" s="11" t="s">
        <v>249</v>
      </c>
      <c r="K6719" s="11" t="str">
        <f>IFERROR(INDEX('EDC Component Dictionary'!$C$5:$C$37,MATCH('Rates Database'!J6719,'EDC Component Dictionary'!$B$5:$B$37,0)), "Energy Supply")</f>
        <v>Energy Supply</v>
      </c>
      <c r="L6719" s="12">
        <v>0.11376</v>
      </c>
      <c r="M6719" s="12"/>
    </row>
    <row r="6720" spans="1:13" x14ac:dyDescent="0.3">
      <c r="A6720" s="18">
        <v>6718</v>
      </c>
      <c r="B6720" s="18">
        <f t="shared" si="208"/>
        <v>2019</v>
      </c>
      <c r="C6720" s="17">
        <v>43556</v>
      </c>
      <c r="D6720" s="18" t="s">
        <v>130</v>
      </c>
      <c r="E6720" s="18" t="s">
        <v>164</v>
      </c>
      <c r="F6720" s="18" t="str">
        <f t="shared" si="209"/>
        <v>National Grid-Hamilton Muni Agg Rate-43556</v>
      </c>
      <c r="G6720" s="11" t="s">
        <v>131</v>
      </c>
      <c r="H6720" s="11" t="s">
        <v>54</v>
      </c>
      <c r="I6720" s="11" t="s">
        <v>99</v>
      </c>
      <c r="J6720" s="11" t="s">
        <v>250</v>
      </c>
      <c r="K6720" s="11" t="str">
        <f>IFERROR(INDEX('EDC Component Dictionary'!$C$5:$C$37,MATCH('Rates Database'!J6720,'EDC Component Dictionary'!$B$5:$B$37,0)), "Energy Supply")</f>
        <v>Energy Supply</v>
      </c>
      <c r="L6720" s="12">
        <v>0.11412</v>
      </c>
      <c r="M6720" s="12"/>
    </row>
    <row r="6721" spans="1:13" x14ac:dyDescent="0.3">
      <c r="A6721" s="18">
        <v>6719</v>
      </c>
      <c r="B6721" s="18">
        <f t="shared" si="208"/>
        <v>2019</v>
      </c>
      <c r="C6721" s="17">
        <v>43556</v>
      </c>
      <c r="D6721" s="18" t="s">
        <v>130</v>
      </c>
      <c r="E6721" s="18" t="s">
        <v>164</v>
      </c>
      <c r="F6721" s="18" t="str">
        <f t="shared" si="209"/>
        <v>National Grid-Millville Muni Agg Rate-43556</v>
      </c>
      <c r="G6721" s="11" t="s">
        <v>131</v>
      </c>
      <c r="H6721" s="11" t="s">
        <v>54</v>
      </c>
      <c r="I6721" s="11" t="s">
        <v>99</v>
      </c>
      <c r="J6721" s="11" t="s">
        <v>251</v>
      </c>
      <c r="K6721" s="11" t="str">
        <f>IFERROR(INDEX('EDC Component Dictionary'!$C$5:$C$37,MATCH('Rates Database'!J6721,'EDC Component Dictionary'!$B$5:$B$37,0)), "Energy Supply")</f>
        <v>Energy Supply</v>
      </c>
      <c r="L6721" s="12">
        <v>0.11416999999999999</v>
      </c>
      <c r="M6721" s="12"/>
    </row>
    <row r="6722" spans="1:13" x14ac:dyDescent="0.3">
      <c r="A6722" s="18">
        <v>6720</v>
      </c>
      <c r="B6722" s="18">
        <f t="shared" si="208"/>
        <v>2019</v>
      </c>
      <c r="C6722" s="17">
        <v>43556</v>
      </c>
      <c r="D6722" s="18" t="s">
        <v>130</v>
      </c>
      <c r="E6722" s="18" t="s">
        <v>163</v>
      </c>
      <c r="F6722" s="18" t="str">
        <f t="shared" si="209"/>
        <v>Eversource_EMA-Natick Muni Agg Rate-43556</v>
      </c>
      <c r="G6722" s="11" t="s">
        <v>131</v>
      </c>
      <c r="H6722" s="11" t="s">
        <v>54</v>
      </c>
      <c r="I6722" s="11" t="s">
        <v>99</v>
      </c>
      <c r="J6722" s="11" t="s">
        <v>252</v>
      </c>
      <c r="K6722" s="11" t="str">
        <f>IFERROR(INDEX('EDC Component Dictionary'!$C$5:$C$37,MATCH('Rates Database'!J6722,'EDC Component Dictionary'!$B$5:$B$37,0)), "Energy Supply")</f>
        <v>Energy Supply</v>
      </c>
      <c r="L6722" s="12">
        <v>0.11426</v>
      </c>
      <c r="M6722" s="12"/>
    </row>
    <row r="6723" spans="1:13" x14ac:dyDescent="0.3">
      <c r="A6723" s="18">
        <v>6721</v>
      </c>
      <c r="B6723" s="18">
        <f t="shared" ref="B6723:B6786" si="210">YEAR(C6723)</f>
        <v>2019</v>
      </c>
      <c r="C6723" s="17">
        <v>43556</v>
      </c>
      <c r="D6723" s="18" t="s">
        <v>130</v>
      </c>
      <c r="E6723" s="18" t="s">
        <v>95</v>
      </c>
      <c r="F6723" s="18" t="str">
        <f t="shared" si="209"/>
        <v>Eversource_WMA-Sandisfield Muni Agg Rate-43556</v>
      </c>
      <c r="G6723" s="11" t="s">
        <v>131</v>
      </c>
      <c r="H6723" s="11" t="s">
        <v>54</v>
      </c>
      <c r="I6723" s="11" t="s">
        <v>99</v>
      </c>
      <c r="J6723" s="11" t="s">
        <v>253</v>
      </c>
      <c r="K6723" s="11" t="str">
        <f>IFERROR(INDEX('EDC Component Dictionary'!$C$5:$C$37,MATCH('Rates Database'!J6723,'EDC Component Dictionary'!$B$5:$B$37,0)), "Energy Supply")</f>
        <v>Energy Supply</v>
      </c>
      <c r="L6723" s="12">
        <v>0.11533</v>
      </c>
      <c r="M6723" s="12"/>
    </row>
    <row r="6724" spans="1:13" x14ac:dyDescent="0.3">
      <c r="A6724" s="18">
        <v>6722</v>
      </c>
      <c r="B6724" s="18">
        <f t="shared" si="210"/>
        <v>2019</v>
      </c>
      <c r="C6724" s="17">
        <v>43556</v>
      </c>
      <c r="D6724" s="18" t="s">
        <v>130</v>
      </c>
      <c r="E6724" s="18" t="s">
        <v>163</v>
      </c>
      <c r="F6724" s="18" t="str">
        <f t="shared" ref="F6724:F6787" si="211">_xlfn.CONCAT(E6724,"-",J6724,"-",C6724)</f>
        <v>Eversource_EMA-Walpole Muni Agg Rate-43556</v>
      </c>
      <c r="G6724" s="11" t="s">
        <v>131</v>
      </c>
      <c r="H6724" s="11" t="s">
        <v>54</v>
      </c>
      <c r="I6724" s="11" t="s">
        <v>99</v>
      </c>
      <c r="J6724" s="11" t="s">
        <v>174</v>
      </c>
      <c r="K6724" s="11" t="str">
        <f>IFERROR(INDEX('EDC Component Dictionary'!$C$5:$C$37,MATCH('Rates Database'!J6724,'EDC Component Dictionary'!$B$5:$B$37,0)), "Energy Supply")</f>
        <v>Energy Supply</v>
      </c>
      <c r="L6724" s="12">
        <v>0.11581</v>
      </c>
      <c r="M6724" s="12"/>
    </row>
    <row r="6725" spans="1:13" x14ac:dyDescent="0.3">
      <c r="A6725" s="18">
        <v>6723</v>
      </c>
      <c r="B6725" s="18">
        <f t="shared" si="210"/>
        <v>2019</v>
      </c>
      <c r="C6725" s="17">
        <v>43556</v>
      </c>
      <c r="D6725" s="18" t="s">
        <v>130</v>
      </c>
      <c r="E6725" s="18" t="s">
        <v>163</v>
      </c>
      <c r="F6725" s="18" t="str">
        <f t="shared" si="211"/>
        <v>Eversource_EMA-Lexington Muni Agg Rate-43556</v>
      </c>
      <c r="G6725" s="11" t="s">
        <v>131</v>
      </c>
      <c r="H6725" s="11" t="s">
        <v>54</v>
      </c>
      <c r="I6725" s="11" t="s">
        <v>99</v>
      </c>
      <c r="J6725" s="11" t="s">
        <v>254</v>
      </c>
      <c r="K6725" s="11" t="str">
        <f>IFERROR(INDEX('EDC Component Dictionary'!$C$5:$C$37,MATCH('Rates Database'!J6725,'EDC Component Dictionary'!$B$5:$B$37,0)), "Energy Supply")</f>
        <v>Energy Supply</v>
      </c>
      <c r="L6725" s="12">
        <v>0.11625000000000001</v>
      </c>
      <c r="M6725" s="12"/>
    </row>
    <row r="6726" spans="1:13" x14ac:dyDescent="0.3">
      <c r="A6726" s="18">
        <v>6724</v>
      </c>
      <c r="B6726" s="18">
        <f t="shared" si="210"/>
        <v>2019</v>
      </c>
      <c r="C6726" s="17">
        <v>43556</v>
      </c>
      <c r="D6726" s="18" t="s">
        <v>130</v>
      </c>
      <c r="E6726" s="18" t="s">
        <v>95</v>
      </c>
      <c r="F6726" s="18" t="str">
        <f t="shared" si="211"/>
        <v>Eversource_WMA-Lanesborough Muni Agg Rate-43556</v>
      </c>
      <c r="G6726" s="11" t="s">
        <v>131</v>
      </c>
      <c r="H6726" s="11" t="s">
        <v>54</v>
      </c>
      <c r="I6726" s="11" t="s">
        <v>99</v>
      </c>
      <c r="J6726" s="11" t="s">
        <v>255</v>
      </c>
      <c r="K6726" s="11" t="str">
        <f>IFERROR(INDEX('EDC Component Dictionary'!$C$5:$C$37,MATCH('Rates Database'!J6726,'EDC Component Dictionary'!$B$5:$B$37,0)), "Energy Supply")</f>
        <v>Energy Supply</v>
      </c>
      <c r="L6726" s="12">
        <v>0.11674</v>
      </c>
      <c r="M6726" s="12"/>
    </row>
    <row r="6727" spans="1:13" x14ac:dyDescent="0.3">
      <c r="A6727" s="18">
        <v>6725</v>
      </c>
      <c r="B6727" s="18">
        <f t="shared" si="210"/>
        <v>2019</v>
      </c>
      <c r="C6727" s="17">
        <v>43556</v>
      </c>
      <c r="D6727" s="18" t="s">
        <v>130</v>
      </c>
      <c r="E6727" s="18" t="s">
        <v>164</v>
      </c>
      <c r="F6727" s="18" t="str">
        <f t="shared" si="211"/>
        <v>National Grid-Foxborough Muni Agg Rate-43556</v>
      </c>
      <c r="G6727" s="11" t="s">
        <v>131</v>
      </c>
      <c r="H6727" s="11" t="s">
        <v>54</v>
      </c>
      <c r="I6727" s="11" t="s">
        <v>99</v>
      </c>
      <c r="J6727" s="11" t="s">
        <v>256</v>
      </c>
      <c r="K6727" s="11" t="str">
        <f>IFERROR(INDEX('EDC Component Dictionary'!$C$5:$C$37,MATCH('Rates Database'!J6727,'EDC Component Dictionary'!$B$5:$B$37,0)), "Energy Supply")</f>
        <v>Energy Supply</v>
      </c>
      <c r="L6727" s="12">
        <v>0.1179</v>
      </c>
      <c r="M6727" s="12"/>
    </row>
    <row r="6728" spans="1:13" x14ac:dyDescent="0.3">
      <c r="A6728" s="18">
        <v>6726</v>
      </c>
      <c r="B6728" s="18">
        <f t="shared" si="210"/>
        <v>2019</v>
      </c>
      <c r="C6728" s="17">
        <v>43556</v>
      </c>
      <c r="D6728" s="18" t="s">
        <v>130</v>
      </c>
      <c r="E6728" s="18" t="s">
        <v>164</v>
      </c>
      <c r="F6728" s="18" t="str">
        <f t="shared" si="211"/>
        <v>National Grid-Heath Muni Agg Rate-43556</v>
      </c>
      <c r="G6728" s="11" t="s">
        <v>131</v>
      </c>
      <c r="H6728" s="11" t="s">
        <v>54</v>
      </c>
      <c r="I6728" s="11" t="s">
        <v>99</v>
      </c>
      <c r="J6728" s="11" t="s">
        <v>257</v>
      </c>
      <c r="K6728" s="11" t="str">
        <f>IFERROR(INDEX('EDC Component Dictionary'!$C$5:$C$37,MATCH('Rates Database'!J6728,'EDC Component Dictionary'!$B$5:$B$37,0)), "Energy Supply")</f>
        <v>Energy Supply</v>
      </c>
      <c r="L6728" s="12">
        <v>0.11924</v>
      </c>
      <c r="M6728" s="12"/>
    </row>
    <row r="6729" spans="1:13" x14ac:dyDescent="0.3">
      <c r="A6729" s="18">
        <v>6727</v>
      </c>
      <c r="B6729" s="18">
        <f t="shared" si="210"/>
        <v>2019</v>
      </c>
      <c r="C6729" s="17">
        <v>43556</v>
      </c>
      <c r="D6729" s="18" t="s">
        <v>130</v>
      </c>
      <c r="E6729" s="18" t="s">
        <v>164</v>
      </c>
      <c r="F6729" s="18" t="str">
        <f t="shared" si="211"/>
        <v>National Grid-Auburn Muni Agg Rate-43556</v>
      </c>
      <c r="G6729" s="11" t="s">
        <v>131</v>
      </c>
      <c r="H6729" s="11" t="s">
        <v>54</v>
      </c>
      <c r="I6729" s="11" t="s">
        <v>99</v>
      </c>
      <c r="J6729" s="11" t="s">
        <v>258</v>
      </c>
      <c r="K6729" s="11" t="str">
        <f>IFERROR(INDEX('EDC Component Dictionary'!$C$5:$C$37,MATCH('Rates Database'!J6729,'EDC Component Dictionary'!$B$5:$B$37,0)), "Energy Supply")</f>
        <v>Energy Supply</v>
      </c>
      <c r="L6729" s="12">
        <v>0.12164999999999999</v>
      </c>
      <c r="M6729" s="12"/>
    </row>
    <row r="6730" spans="1:13" x14ac:dyDescent="0.3">
      <c r="A6730" s="18">
        <v>6728</v>
      </c>
      <c r="B6730" s="18">
        <f t="shared" si="210"/>
        <v>2019</v>
      </c>
      <c r="C6730" s="17">
        <v>43556</v>
      </c>
      <c r="D6730" s="18" t="s">
        <v>130</v>
      </c>
      <c r="E6730" s="18" t="s">
        <v>164</v>
      </c>
      <c r="F6730" s="18" t="str">
        <f t="shared" si="211"/>
        <v>National Grid-North Andover Muni Agg Rate-43556</v>
      </c>
      <c r="G6730" s="11" t="s">
        <v>131</v>
      </c>
      <c r="H6730" s="11" t="s">
        <v>54</v>
      </c>
      <c r="I6730" s="11" t="s">
        <v>99</v>
      </c>
      <c r="J6730" s="11" t="s">
        <v>259</v>
      </c>
      <c r="K6730" s="11" t="str">
        <f>IFERROR(INDEX('EDC Component Dictionary'!$C$5:$C$37,MATCH('Rates Database'!J6730,'EDC Component Dictionary'!$B$5:$B$37,0)), "Energy Supply")</f>
        <v>Energy Supply</v>
      </c>
      <c r="L6730" s="12">
        <v>0.12684999999999999</v>
      </c>
      <c r="M6730" s="12"/>
    </row>
    <row r="6731" spans="1:13" x14ac:dyDescent="0.3">
      <c r="A6731" s="18">
        <v>6729</v>
      </c>
      <c r="B6731" s="18">
        <f t="shared" si="210"/>
        <v>2019</v>
      </c>
      <c r="C6731" s="17">
        <v>43556</v>
      </c>
      <c r="D6731" s="18" t="s">
        <v>130</v>
      </c>
      <c r="E6731" s="18" t="s">
        <v>164</v>
      </c>
      <c r="F6731" s="18" t="str">
        <f t="shared" si="211"/>
        <v>National Grid-Lancaster Muni Agg Rate-43556</v>
      </c>
      <c r="G6731" s="11" t="s">
        <v>131</v>
      </c>
      <c r="H6731" s="11" t="s">
        <v>54</v>
      </c>
      <c r="I6731" s="11" t="s">
        <v>99</v>
      </c>
      <c r="J6731" s="11" t="s">
        <v>260</v>
      </c>
      <c r="K6731" s="11" t="str">
        <f>IFERROR(INDEX('EDC Component Dictionary'!$C$5:$C$37,MATCH('Rates Database'!J6731,'EDC Component Dictionary'!$B$5:$B$37,0)), "Energy Supply")</f>
        <v>Energy Supply</v>
      </c>
      <c r="L6731" s="12">
        <v>0.13128999999999999</v>
      </c>
      <c r="M6731" s="12"/>
    </row>
    <row r="6732" spans="1:13" x14ac:dyDescent="0.3">
      <c r="A6732" s="18">
        <v>6730</v>
      </c>
      <c r="B6732" s="18">
        <f t="shared" si="210"/>
        <v>2019</v>
      </c>
      <c r="C6732" s="17">
        <v>43556</v>
      </c>
      <c r="D6732" s="18" t="s">
        <v>130</v>
      </c>
      <c r="E6732" s="18" t="s">
        <v>164</v>
      </c>
      <c r="F6732" s="18" t="str">
        <f t="shared" si="211"/>
        <v>National Grid-Tyngsborough Muni Agg Rate-43556</v>
      </c>
      <c r="G6732" s="11" t="s">
        <v>131</v>
      </c>
      <c r="H6732" s="11" t="s">
        <v>54</v>
      </c>
      <c r="I6732" s="11" t="s">
        <v>99</v>
      </c>
      <c r="J6732" s="11" t="s">
        <v>261</v>
      </c>
      <c r="K6732" s="11" t="str">
        <f>IFERROR(INDEX('EDC Component Dictionary'!$C$5:$C$37,MATCH('Rates Database'!J6732,'EDC Component Dictionary'!$B$5:$B$37,0)), "Energy Supply")</f>
        <v>Energy Supply</v>
      </c>
      <c r="L6732" s="12">
        <v>0.1313</v>
      </c>
      <c r="M6732" s="12"/>
    </row>
    <row r="6733" spans="1:13" x14ac:dyDescent="0.3">
      <c r="A6733" s="18">
        <v>6731</v>
      </c>
      <c r="B6733" s="18">
        <f t="shared" si="210"/>
        <v>2019</v>
      </c>
      <c r="C6733" s="17">
        <v>43556</v>
      </c>
      <c r="D6733" s="18" t="s">
        <v>130</v>
      </c>
      <c r="E6733" s="18" t="s">
        <v>163</v>
      </c>
      <c r="F6733" s="18" t="str">
        <f t="shared" si="211"/>
        <v>Eversource_EMA-Cape Light Compact JPE Muni Agg Rate-43556</v>
      </c>
      <c r="G6733" s="11" t="s">
        <v>131</v>
      </c>
      <c r="H6733" s="11" t="s">
        <v>54</v>
      </c>
      <c r="I6733" s="11" t="s">
        <v>99</v>
      </c>
      <c r="J6733" s="11" t="s">
        <v>264</v>
      </c>
      <c r="K6733" s="11" t="str">
        <f>IFERROR(INDEX('EDC Component Dictionary'!$C$5:$C$37,MATCH('Rates Database'!J6733,'EDC Component Dictionary'!$B$5:$B$37,0)), "Energy Supply")</f>
        <v>Energy Supply</v>
      </c>
      <c r="L6733" s="12">
        <v>0.1346</v>
      </c>
      <c r="M6733" s="12"/>
    </row>
    <row r="6734" spans="1:13" x14ac:dyDescent="0.3">
      <c r="A6734" s="18">
        <v>6732</v>
      </c>
      <c r="B6734" s="18">
        <f t="shared" si="210"/>
        <v>2019</v>
      </c>
      <c r="C6734" s="17">
        <v>43556</v>
      </c>
      <c r="D6734" s="18" t="s">
        <v>130</v>
      </c>
      <c r="E6734" s="18" t="s">
        <v>164</v>
      </c>
      <c r="F6734" s="18" t="str">
        <f t="shared" si="211"/>
        <v>National Grid-Lowell Muni Agg Rate-43556</v>
      </c>
      <c r="G6734" s="11" t="s">
        <v>131</v>
      </c>
      <c r="H6734" s="11" t="s">
        <v>54</v>
      </c>
      <c r="I6734" s="11" t="s">
        <v>99</v>
      </c>
      <c r="J6734" s="11" t="s">
        <v>262</v>
      </c>
      <c r="K6734" s="11" t="str">
        <f>IFERROR(INDEX('EDC Component Dictionary'!$C$5:$C$37,MATCH('Rates Database'!J6734,'EDC Component Dictionary'!$B$5:$B$37,0)), "Energy Supply")</f>
        <v>Energy Supply</v>
      </c>
      <c r="L6734" s="12">
        <v>0.13650000000000001</v>
      </c>
      <c r="M6734" s="12"/>
    </row>
    <row r="6735" spans="1:13" x14ac:dyDescent="0.3">
      <c r="A6735" s="18">
        <v>6733</v>
      </c>
      <c r="B6735" s="18">
        <f t="shared" si="210"/>
        <v>2019</v>
      </c>
      <c r="C6735" s="17">
        <v>43556</v>
      </c>
      <c r="D6735" s="18" t="s">
        <v>130</v>
      </c>
      <c r="E6735" s="18" t="s">
        <v>164</v>
      </c>
      <c r="F6735" s="18" t="str">
        <f t="shared" si="211"/>
        <v>National Grid-Marlborough Muni Agg Rate-43556</v>
      </c>
      <c r="G6735" s="11" t="s">
        <v>131</v>
      </c>
      <c r="H6735" s="11" t="s">
        <v>54</v>
      </c>
      <c r="I6735" s="11" t="s">
        <v>99</v>
      </c>
      <c r="J6735" s="11" t="s">
        <v>263</v>
      </c>
      <c r="K6735" s="11" t="str">
        <f>IFERROR(INDEX('EDC Component Dictionary'!$C$5:$C$37,MATCH('Rates Database'!J6735,'EDC Component Dictionary'!$B$5:$B$37,0)), "Energy Supply")</f>
        <v>Energy Supply</v>
      </c>
      <c r="L6735" s="12">
        <v>0.13650000000000001</v>
      </c>
      <c r="M6735" s="12"/>
    </row>
    <row r="6736" spans="1:13" x14ac:dyDescent="0.3">
      <c r="A6736" s="18">
        <v>6734</v>
      </c>
      <c r="B6736" s="18">
        <f t="shared" si="210"/>
        <v>2019</v>
      </c>
      <c r="C6736" s="17">
        <v>43586</v>
      </c>
      <c r="D6736" s="18" t="s">
        <v>130</v>
      </c>
      <c r="E6736" s="18" t="s">
        <v>164</v>
      </c>
      <c r="F6736" s="18" t="str">
        <f t="shared" si="211"/>
        <v>National Grid-Nantucket Muni Agg Rate-43586</v>
      </c>
      <c r="G6736" s="11" t="s">
        <v>131</v>
      </c>
      <c r="H6736" s="11" t="s">
        <v>54</v>
      </c>
      <c r="I6736" s="11" t="s">
        <v>99</v>
      </c>
      <c r="J6736" s="11" t="s">
        <v>171</v>
      </c>
      <c r="K6736" s="11" t="str">
        <f>IFERROR(INDEX('EDC Component Dictionary'!$C$5:$C$37,MATCH('Rates Database'!J6736,'EDC Component Dictionary'!$B$5:$B$37,0)), "Energy Supply")</f>
        <v>Energy Supply</v>
      </c>
      <c r="L6736" s="12">
        <v>9.0539999999999995E-2</v>
      </c>
      <c r="M6736" s="12"/>
    </row>
    <row r="6737" spans="1:13" x14ac:dyDescent="0.3">
      <c r="A6737" s="18">
        <v>6735</v>
      </c>
      <c r="B6737" s="18">
        <f t="shared" si="210"/>
        <v>2019</v>
      </c>
      <c r="C6737" s="17">
        <v>43586</v>
      </c>
      <c r="D6737" s="18" t="s">
        <v>130</v>
      </c>
      <c r="E6737" s="18" t="s">
        <v>164</v>
      </c>
      <c r="F6737" s="18" t="str">
        <f t="shared" si="211"/>
        <v>National Grid-Westborough Muni Agg Rate-43586</v>
      </c>
      <c r="G6737" s="11" t="s">
        <v>131</v>
      </c>
      <c r="H6737" s="11" t="s">
        <v>54</v>
      </c>
      <c r="I6737" s="11" t="s">
        <v>99</v>
      </c>
      <c r="J6737" s="11" t="s">
        <v>172</v>
      </c>
      <c r="K6737" s="11" t="str">
        <f>IFERROR(INDEX('EDC Component Dictionary'!$C$5:$C$37,MATCH('Rates Database'!J6737,'EDC Component Dictionary'!$B$5:$B$37,0)), "Energy Supply")</f>
        <v>Energy Supply</v>
      </c>
      <c r="L6737" s="12">
        <v>9.3850000000000003E-2</v>
      </c>
      <c r="M6737" s="12"/>
    </row>
    <row r="6738" spans="1:13" x14ac:dyDescent="0.3">
      <c r="A6738" s="18">
        <v>6736</v>
      </c>
      <c r="B6738" s="18">
        <f t="shared" si="210"/>
        <v>2019</v>
      </c>
      <c r="C6738" s="17">
        <v>43586</v>
      </c>
      <c r="D6738" s="18" t="s">
        <v>130</v>
      </c>
      <c r="E6738" s="18" t="s">
        <v>164</v>
      </c>
      <c r="F6738" s="18" t="str">
        <f t="shared" si="211"/>
        <v>National Grid-Chelmsford Muni Agg Rate-43586</v>
      </c>
      <c r="G6738" s="11" t="s">
        <v>131</v>
      </c>
      <c r="H6738" s="11" t="s">
        <v>54</v>
      </c>
      <c r="I6738" s="11" t="s">
        <v>99</v>
      </c>
      <c r="J6738" s="11" t="s">
        <v>173</v>
      </c>
      <c r="K6738" s="11" t="str">
        <f>IFERROR(INDEX('EDC Component Dictionary'!$C$5:$C$37,MATCH('Rates Database'!J6738,'EDC Component Dictionary'!$B$5:$B$37,0)), "Energy Supply")</f>
        <v>Energy Supply</v>
      </c>
      <c r="L6738" s="12">
        <v>9.4100000000000003E-2</v>
      </c>
      <c r="M6738" s="12"/>
    </row>
    <row r="6739" spans="1:13" x14ac:dyDescent="0.3">
      <c r="A6739" s="18">
        <v>6737</v>
      </c>
      <c r="B6739" s="18">
        <f t="shared" si="210"/>
        <v>2019</v>
      </c>
      <c r="C6739" s="17">
        <v>43586</v>
      </c>
      <c r="D6739" s="18" t="s">
        <v>130</v>
      </c>
      <c r="E6739" s="18" t="s">
        <v>164</v>
      </c>
      <c r="F6739" s="18" t="str">
        <f t="shared" si="211"/>
        <v>National Grid-Marlborough Muni Agg Rate-43586</v>
      </c>
      <c r="G6739" s="11" t="s">
        <v>131</v>
      </c>
      <c r="H6739" s="11" t="s">
        <v>54</v>
      </c>
      <c r="I6739" s="11" t="s">
        <v>99</v>
      </c>
      <c r="J6739" s="11" t="s">
        <v>263</v>
      </c>
      <c r="K6739" s="11" t="str">
        <f>IFERROR(INDEX('EDC Component Dictionary'!$C$5:$C$37,MATCH('Rates Database'!J6739,'EDC Component Dictionary'!$B$5:$B$37,0)), "Energy Supply")</f>
        <v>Energy Supply</v>
      </c>
      <c r="L6739" s="12">
        <v>9.7320000000000004E-2</v>
      </c>
      <c r="M6739" s="12"/>
    </row>
    <row r="6740" spans="1:13" x14ac:dyDescent="0.3">
      <c r="A6740" s="18">
        <v>6738</v>
      </c>
      <c r="B6740" s="18">
        <f t="shared" si="210"/>
        <v>2019</v>
      </c>
      <c r="C6740" s="17">
        <v>43586</v>
      </c>
      <c r="D6740" s="18" t="s">
        <v>130</v>
      </c>
      <c r="E6740" s="18" t="s">
        <v>164</v>
      </c>
      <c r="F6740" s="18" t="str">
        <f t="shared" si="211"/>
        <v>National Grid-Salem Muni Agg Rate-43586</v>
      </c>
      <c r="G6740" s="11" t="s">
        <v>131</v>
      </c>
      <c r="H6740" s="11" t="s">
        <v>54</v>
      </c>
      <c r="I6740" s="11" t="s">
        <v>99</v>
      </c>
      <c r="J6740" s="11" t="s">
        <v>175</v>
      </c>
      <c r="K6740" s="11" t="str">
        <f>IFERROR(INDEX('EDC Component Dictionary'!$C$5:$C$37,MATCH('Rates Database'!J6740,'EDC Component Dictionary'!$B$5:$B$37,0)), "Energy Supply")</f>
        <v>Energy Supply</v>
      </c>
      <c r="L6740" s="12">
        <v>9.9640000000000006E-2</v>
      </c>
      <c r="M6740" s="12"/>
    </row>
    <row r="6741" spans="1:13" x14ac:dyDescent="0.3">
      <c r="A6741" s="18">
        <v>6739</v>
      </c>
      <c r="B6741" s="18">
        <f t="shared" si="210"/>
        <v>2019</v>
      </c>
      <c r="C6741" s="17">
        <v>43586</v>
      </c>
      <c r="D6741" s="18" t="s">
        <v>130</v>
      </c>
      <c r="E6741" s="18" t="s">
        <v>95</v>
      </c>
      <c r="F6741" s="18" t="str">
        <f t="shared" si="211"/>
        <v>Eversource_WMA-Pittsfield Muni Agg Rate-43586</v>
      </c>
      <c r="G6741" s="11" t="s">
        <v>131</v>
      </c>
      <c r="H6741" s="11" t="s">
        <v>54</v>
      </c>
      <c r="I6741" s="11" t="s">
        <v>99</v>
      </c>
      <c r="J6741" s="11" t="s">
        <v>176</v>
      </c>
      <c r="K6741" s="11" t="str">
        <f>IFERROR(INDEX('EDC Component Dictionary'!$C$5:$C$37,MATCH('Rates Database'!J6741,'EDC Component Dictionary'!$B$5:$B$37,0)), "Energy Supply")</f>
        <v>Energy Supply</v>
      </c>
      <c r="L6741" s="12">
        <v>9.9760000000000001E-2</v>
      </c>
      <c r="M6741" s="12"/>
    </row>
    <row r="6742" spans="1:13" x14ac:dyDescent="0.3">
      <c r="A6742" s="18">
        <v>6740</v>
      </c>
      <c r="B6742" s="18">
        <f t="shared" si="210"/>
        <v>2019</v>
      </c>
      <c r="C6742" s="17">
        <v>43586</v>
      </c>
      <c r="D6742" s="18" t="s">
        <v>130</v>
      </c>
      <c r="E6742" s="18" t="s">
        <v>164</v>
      </c>
      <c r="F6742" s="18" t="str">
        <f t="shared" si="211"/>
        <v>National Grid-West Brookfield Muni Agg Rate-43586</v>
      </c>
      <c r="G6742" s="11" t="s">
        <v>131</v>
      </c>
      <c r="H6742" s="11" t="s">
        <v>54</v>
      </c>
      <c r="I6742" s="11" t="s">
        <v>99</v>
      </c>
      <c r="J6742" s="11" t="s">
        <v>177</v>
      </c>
      <c r="K6742" s="11" t="str">
        <f>IFERROR(INDEX('EDC Component Dictionary'!$C$5:$C$37,MATCH('Rates Database'!J6742,'EDC Component Dictionary'!$B$5:$B$37,0)), "Energy Supply")</f>
        <v>Energy Supply</v>
      </c>
      <c r="L6742" s="12">
        <v>9.9989999999999996E-2</v>
      </c>
      <c r="M6742" s="12"/>
    </row>
    <row r="6743" spans="1:13" x14ac:dyDescent="0.3">
      <c r="A6743" s="18">
        <v>6741</v>
      </c>
      <c r="B6743" s="18">
        <f t="shared" si="210"/>
        <v>2019</v>
      </c>
      <c r="C6743" s="17">
        <v>43586</v>
      </c>
      <c r="D6743" s="18" t="s">
        <v>130</v>
      </c>
      <c r="E6743" s="18" t="s">
        <v>164</v>
      </c>
      <c r="F6743" s="18" t="str">
        <f t="shared" si="211"/>
        <v>National Grid-Swampscott Muni Agg Rate-43586</v>
      </c>
      <c r="G6743" s="11" t="s">
        <v>131</v>
      </c>
      <c r="H6743" s="11" t="s">
        <v>54</v>
      </c>
      <c r="I6743" s="11" t="s">
        <v>99</v>
      </c>
      <c r="J6743" s="11" t="s">
        <v>178</v>
      </c>
      <c r="K6743" s="11" t="str">
        <f>IFERROR(INDEX('EDC Component Dictionary'!$C$5:$C$37,MATCH('Rates Database'!J6743,'EDC Component Dictionary'!$B$5:$B$37,0)), "Energy Supply")</f>
        <v>Energy Supply</v>
      </c>
      <c r="L6743" s="12">
        <v>0.1</v>
      </c>
      <c r="M6743" s="12"/>
    </row>
    <row r="6744" spans="1:13" x14ac:dyDescent="0.3">
      <c r="A6744" s="18">
        <v>6742</v>
      </c>
      <c r="B6744" s="18">
        <f t="shared" si="210"/>
        <v>2019</v>
      </c>
      <c r="C6744" s="17">
        <v>43586</v>
      </c>
      <c r="D6744" s="18" t="s">
        <v>130</v>
      </c>
      <c r="E6744" s="18" t="s">
        <v>164</v>
      </c>
      <c r="F6744" s="18" t="str">
        <f t="shared" si="211"/>
        <v>National Grid-Gardner Muni Agg Rate-43586</v>
      </c>
      <c r="G6744" s="11" t="s">
        <v>131</v>
      </c>
      <c r="H6744" s="11" t="s">
        <v>54</v>
      </c>
      <c r="I6744" s="11" t="s">
        <v>99</v>
      </c>
      <c r="J6744" s="11" t="s">
        <v>179</v>
      </c>
      <c r="K6744" s="11" t="str">
        <f>IFERROR(INDEX('EDC Component Dictionary'!$C$5:$C$37,MATCH('Rates Database'!J6744,'EDC Component Dictionary'!$B$5:$B$37,0)), "Energy Supply")</f>
        <v>Energy Supply</v>
      </c>
      <c r="L6744" s="12">
        <v>0.10249</v>
      </c>
      <c r="M6744" s="12"/>
    </row>
    <row r="6745" spans="1:13" x14ac:dyDescent="0.3">
      <c r="A6745" s="18">
        <v>6743</v>
      </c>
      <c r="B6745" s="18">
        <f t="shared" si="210"/>
        <v>2019</v>
      </c>
      <c r="C6745" s="17">
        <v>43586</v>
      </c>
      <c r="D6745" s="18" t="s">
        <v>130</v>
      </c>
      <c r="E6745" s="18" t="s">
        <v>164</v>
      </c>
      <c r="F6745" s="18" t="str">
        <f t="shared" si="211"/>
        <v>National Grid-Williamsburg Muni Agg Rate-43586</v>
      </c>
      <c r="G6745" s="11" t="s">
        <v>131</v>
      </c>
      <c r="H6745" s="11" t="s">
        <v>54</v>
      </c>
      <c r="I6745" s="11" t="s">
        <v>99</v>
      </c>
      <c r="J6745" s="11" t="s">
        <v>249</v>
      </c>
      <c r="K6745" s="11" t="str">
        <f>IFERROR(INDEX('EDC Component Dictionary'!$C$5:$C$37,MATCH('Rates Database'!J6745,'EDC Component Dictionary'!$B$5:$B$37,0)), "Energy Supply")</f>
        <v>Energy Supply</v>
      </c>
      <c r="L6745" s="12">
        <v>0.10249</v>
      </c>
      <c r="M6745" s="12"/>
    </row>
    <row r="6746" spans="1:13" x14ac:dyDescent="0.3">
      <c r="A6746" s="18">
        <v>6744</v>
      </c>
      <c r="B6746" s="18">
        <f t="shared" si="210"/>
        <v>2019</v>
      </c>
      <c r="C6746" s="17">
        <v>43586</v>
      </c>
      <c r="D6746" s="18" t="s">
        <v>130</v>
      </c>
      <c r="E6746" s="18" t="s">
        <v>95</v>
      </c>
      <c r="F6746" s="18" t="str">
        <f t="shared" si="211"/>
        <v>Eversource_WMA-Leverett Muni Agg Rate-43586</v>
      </c>
      <c r="G6746" s="11" t="s">
        <v>131</v>
      </c>
      <c r="H6746" s="11" t="s">
        <v>54</v>
      </c>
      <c r="I6746" s="11" t="s">
        <v>99</v>
      </c>
      <c r="J6746" s="11" t="s">
        <v>265</v>
      </c>
      <c r="K6746" s="11" t="str">
        <f>IFERROR(INDEX('EDC Component Dictionary'!$C$5:$C$37,MATCH('Rates Database'!J6746,'EDC Component Dictionary'!$B$5:$B$37,0)), "Energy Supply")</f>
        <v>Energy Supply</v>
      </c>
      <c r="L6746" s="12">
        <v>0.10358000000000001</v>
      </c>
      <c r="M6746" s="12"/>
    </row>
    <row r="6747" spans="1:13" x14ac:dyDescent="0.3">
      <c r="A6747" s="18">
        <v>6745</v>
      </c>
      <c r="B6747" s="18">
        <f t="shared" si="210"/>
        <v>2019</v>
      </c>
      <c r="C6747" s="17">
        <v>43586</v>
      </c>
      <c r="D6747" s="18" t="s">
        <v>130</v>
      </c>
      <c r="E6747" s="18" t="s">
        <v>163</v>
      </c>
      <c r="F6747" s="18" t="str">
        <f t="shared" si="211"/>
        <v>Eversource_EMA-Plymouth Muni Agg Rate-43586</v>
      </c>
      <c r="G6747" s="11" t="s">
        <v>131</v>
      </c>
      <c r="H6747" s="11" t="s">
        <v>54</v>
      </c>
      <c r="I6747" s="11" t="s">
        <v>99</v>
      </c>
      <c r="J6747" s="11" t="s">
        <v>180</v>
      </c>
      <c r="K6747" s="11" t="str">
        <f>IFERROR(INDEX('EDC Component Dictionary'!$C$5:$C$37,MATCH('Rates Database'!J6747,'EDC Component Dictionary'!$B$5:$B$37,0)), "Energy Supply")</f>
        <v>Energy Supply</v>
      </c>
      <c r="L6747" s="12">
        <v>0.10333000000000001</v>
      </c>
      <c r="M6747" s="12"/>
    </row>
    <row r="6748" spans="1:13" x14ac:dyDescent="0.3">
      <c r="A6748" s="18">
        <v>6746</v>
      </c>
      <c r="B6748" s="18">
        <f t="shared" si="210"/>
        <v>2019</v>
      </c>
      <c r="C6748" s="17">
        <v>43586</v>
      </c>
      <c r="D6748" s="18" t="s">
        <v>130</v>
      </c>
      <c r="E6748" s="18" t="s">
        <v>164</v>
      </c>
      <c r="F6748" s="18" t="str">
        <f t="shared" si="211"/>
        <v>National Grid-Winchendon Muni Agg Rate-43586</v>
      </c>
      <c r="G6748" s="11" t="s">
        <v>131</v>
      </c>
      <c r="H6748" s="11" t="s">
        <v>54</v>
      </c>
      <c r="I6748" s="11" t="s">
        <v>99</v>
      </c>
      <c r="J6748" s="11" t="s">
        <v>181</v>
      </c>
      <c r="K6748" s="11" t="str">
        <f>IFERROR(INDEX('EDC Component Dictionary'!$C$5:$C$37,MATCH('Rates Database'!J6748,'EDC Component Dictionary'!$B$5:$B$37,0)), "Energy Supply")</f>
        <v>Energy Supply</v>
      </c>
      <c r="L6748" s="12">
        <v>0.10362</v>
      </c>
      <c r="M6748" s="12"/>
    </row>
    <row r="6749" spans="1:13" x14ac:dyDescent="0.3">
      <c r="A6749" s="18">
        <v>6747</v>
      </c>
      <c r="B6749" s="18">
        <f t="shared" si="210"/>
        <v>2019</v>
      </c>
      <c r="C6749" s="17">
        <v>43586</v>
      </c>
      <c r="D6749" s="18" t="s">
        <v>130</v>
      </c>
      <c r="E6749" s="18" t="s">
        <v>164</v>
      </c>
      <c r="F6749" s="18" t="str">
        <f t="shared" si="211"/>
        <v>National Grid-Orange Muni Agg Rate-43586</v>
      </c>
      <c r="G6749" s="11" t="s">
        <v>131</v>
      </c>
      <c r="H6749" s="11" t="s">
        <v>54</v>
      </c>
      <c r="I6749" s="11" t="s">
        <v>99</v>
      </c>
      <c r="J6749" s="11" t="s">
        <v>182</v>
      </c>
      <c r="K6749" s="11" t="str">
        <f>IFERROR(INDEX('EDC Component Dictionary'!$C$5:$C$37,MATCH('Rates Database'!J6749,'EDC Component Dictionary'!$B$5:$B$37,0)), "Energy Supply")</f>
        <v>Energy Supply</v>
      </c>
      <c r="L6749" s="12">
        <v>0.10372000000000001</v>
      </c>
      <c r="M6749" s="12"/>
    </row>
    <row r="6750" spans="1:13" x14ac:dyDescent="0.3">
      <c r="A6750" s="18">
        <v>6748</v>
      </c>
      <c r="B6750" s="18">
        <f t="shared" si="210"/>
        <v>2019</v>
      </c>
      <c r="C6750" s="17">
        <v>43586</v>
      </c>
      <c r="D6750" s="18" t="s">
        <v>130</v>
      </c>
      <c r="E6750" s="18" t="s">
        <v>164</v>
      </c>
      <c r="F6750" s="18" t="str">
        <f t="shared" si="211"/>
        <v>National Grid-Adams Muni Agg Rate-43586</v>
      </c>
      <c r="G6750" s="11" t="s">
        <v>131</v>
      </c>
      <c r="H6750" s="11" t="s">
        <v>54</v>
      </c>
      <c r="I6750" s="11" t="s">
        <v>99</v>
      </c>
      <c r="J6750" s="11" t="s">
        <v>183</v>
      </c>
      <c r="K6750" s="11" t="str">
        <f>IFERROR(INDEX('EDC Component Dictionary'!$C$5:$C$37,MATCH('Rates Database'!J6750,'EDC Component Dictionary'!$B$5:$B$37,0)), "Energy Supply")</f>
        <v>Energy Supply</v>
      </c>
      <c r="L6750" s="12">
        <v>0.10408000000000001</v>
      </c>
      <c r="M6750" s="12"/>
    </row>
    <row r="6751" spans="1:13" x14ac:dyDescent="0.3">
      <c r="A6751" s="18">
        <v>6749</v>
      </c>
      <c r="B6751" s="18">
        <f t="shared" si="210"/>
        <v>2019</v>
      </c>
      <c r="C6751" s="17">
        <v>43586</v>
      </c>
      <c r="D6751" s="18" t="s">
        <v>130</v>
      </c>
      <c r="E6751" s="18" t="s">
        <v>95</v>
      </c>
      <c r="F6751" s="18" t="str">
        <f t="shared" si="211"/>
        <v>Eversource_WMA-Cheshire Muni Agg Rate-43586</v>
      </c>
      <c r="G6751" s="11" t="s">
        <v>131</v>
      </c>
      <c r="H6751" s="11" t="s">
        <v>54</v>
      </c>
      <c r="I6751" s="11" t="s">
        <v>99</v>
      </c>
      <c r="J6751" s="11" t="s">
        <v>184</v>
      </c>
      <c r="K6751" s="11" t="str">
        <f>IFERROR(INDEX('EDC Component Dictionary'!$C$5:$C$37,MATCH('Rates Database'!J6751,'EDC Component Dictionary'!$B$5:$B$37,0)), "Energy Supply")</f>
        <v>Energy Supply</v>
      </c>
      <c r="L6751" s="12">
        <v>0.10408000000000001</v>
      </c>
      <c r="M6751" s="12"/>
    </row>
    <row r="6752" spans="1:13" x14ac:dyDescent="0.3">
      <c r="A6752" s="18">
        <v>6750</v>
      </c>
      <c r="B6752" s="18">
        <f t="shared" si="210"/>
        <v>2019</v>
      </c>
      <c r="C6752" s="17">
        <v>43586</v>
      </c>
      <c r="D6752" s="18" t="s">
        <v>130</v>
      </c>
      <c r="E6752" s="18" t="s">
        <v>163</v>
      </c>
      <c r="F6752" s="18" t="str">
        <f t="shared" si="211"/>
        <v>Eversource_EMA-Acushnet Muni Agg Rate-43586</v>
      </c>
      <c r="G6752" s="11" t="s">
        <v>131</v>
      </c>
      <c r="H6752" s="11" t="s">
        <v>54</v>
      </c>
      <c r="I6752" s="11" t="s">
        <v>99</v>
      </c>
      <c r="J6752" s="11" t="s">
        <v>185</v>
      </c>
      <c r="K6752" s="11" t="str">
        <f>IFERROR(INDEX('EDC Component Dictionary'!$C$5:$C$37,MATCH('Rates Database'!J6752,'EDC Component Dictionary'!$B$5:$B$37,0)), "Energy Supply")</f>
        <v>Energy Supply</v>
      </c>
      <c r="L6752" s="12">
        <v>0.1043</v>
      </c>
      <c r="M6752" s="12"/>
    </row>
    <row r="6753" spans="1:13" x14ac:dyDescent="0.3">
      <c r="A6753" s="18">
        <v>6751</v>
      </c>
      <c r="B6753" s="18">
        <f t="shared" si="210"/>
        <v>2019</v>
      </c>
      <c r="C6753" s="17">
        <v>43586</v>
      </c>
      <c r="D6753" s="18" t="s">
        <v>130</v>
      </c>
      <c r="E6753" s="18" t="s">
        <v>164</v>
      </c>
      <c r="F6753" s="18" t="str">
        <f t="shared" si="211"/>
        <v>National Grid-Attleboro Muni Agg Rate-43586</v>
      </c>
      <c r="G6753" s="11" t="s">
        <v>131</v>
      </c>
      <c r="H6753" s="11" t="s">
        <v>54</v>
      </c>
      <c r="I6753" s="11" t="s">
        <v>99</v>
      </c>
      <c r="J6753" s="11" t="s">
        <v>186</v>
      </c>
      <c r="K6753" s="11" t="str">
        <f>IFERROR(INDEX('EDC Component Dictionary'!$C$5:$C$37,MATCH('Rates Database'!J6753,'EDC Component Dictionary'!$B$5:$B$37,0)), "Energy Supply")</f>
        <v>Energy Supply</v>
      </c>
      <c r="L6753" s="12">
        <v>0.1043</v>
      </c>
      <c r="M6753" s="12"/>
    </row>
    <row r="6754" spans="1:13" x14ac:dyDescent="0.3">
      <c r="A6754" s="18">
        <v>6752</v>
      </c>
      <c r="B6754" s="18">
        <f t="shared" si="210"/>
        <v>2019</v>
      </c>
      <c r="C6754" s="17">
        <v>43586</v>
      </c>
      <c r="D6754" s="18" t="s">
        <v>130</v>
      </c>
      <c r="E6754" s="18" t="s">
        <v>163</v>
      </c>
      <c r="F6754" s="18" t="str">
        <f t="shared" si="211"/>
        <v>Eversource_EMA-Carver Muni Agg Rate-43586</v>
      </c>
      <c r="G6754" s="11" t="s">
        <v>131</v>
      </c>
      <c r="H6754" s="11" t="s">
        <v>54</v>
      </c>
      <c r="I6754" s="11" t="s">
        <v>99</v>
      </c>
      <c r="J6754" s="11" t="s">
        <v>187</v>
      </c>
      <c r="K6754" s="11" t="str">
        <f>IFERROR(INDEX('EDC Component Dictionary'!$C$5:$C$37,MATCH('Rates Database'!J6754,'EDC Component Dictionary'!$B$5:$B$37,0)), "Energy Supply")</f>
        <v>Energy Supply</v>
      </c>
      <c r="L6754" s="12">
        <v>0.1043</v>
      </c>
      <c r="M6754" s="12"/>
    </row>
    <row r="6755" spans="1:13" x14ac:dyDescent="0.3">
      <c r="A6755" s="18">
        <v>6753</v>
      </c>
      <c r="B6755" s="18">
        <f t="shared" si="210"/>
        <v>2019</v>
      </c>
      <c r="C6755" s="17">
        <v>43586</v>
      </c>
      <c r="D6755" s="18" t="s">
        <v>130</v>
      </c>
      <c r="E6755" s="18" t="s">
        <v>164</v>
      </c>
      <c r="F6755" s="18" t="str">
        <f t="shared" si="211"/>
        <v>National Grid-Charlton Muni Agg Rate-43586</v>
      </c>
      <c r="G6755" s="11" t="s">
        <v>131</v>
      </c>
      <c r="H6755" s="11" t="s">
        <v>54</v>
      </c>
      <c r="I6755" s="11" t="s">
        <v>99</v>
      </c>
      <c r="J6755" s="11" t="s">
        <v>188</v>
      </c>
      <c r="K6755" s="11" t="str">
        <f>IFERROR(INDEX('EDC Component Dictionary'!$C$5:$C$37,MATCH('Rates Database'!J6755,'EDC Component Dictionary'!$B$5:$B$37,0)), "Energy Supply")</f>
        <v>Energy Supply</v>
      </c>
      <c r="L6755" s="12">
        <v>0.1043</v>
      </c>
      <c r="M6755" s="12"/>
    </row>
    <row r="6756" spans="1:13" x14ac:dyDescent="0.3">
      <c r="A6756" s="18">
        <v>6754</v>
      </c>
      <c r="B6756" s="18">
        <f t="shared" si="210"/>
        <v>2019</v>
      </c>
      <c r="C6756" s="17">
        <v>43586</v>
      </c>
      <c r="D6756" s="18" t="s">
        <v>130</v>
      </c>
      <c r="E6756" s="18" t="s">
        <v>163</v>
      </c>
      <c r="F6756" s="18" t="str">
        <f t="shared" si="211"/>
        <v>Eversource_EMA-Dartmouth Muni Agg Rate-43586</v>
      </c>
      <c r="G6756" s="11" t="s">
        <v>131</v>
      </c>
      <c r="H6756" s="11" t="s">
        <v>54</v>
      </c>
      <c r="I6756" s="11" t="s">
        <v>99</v>
      </c>
      <c r="J6756" s="11" t="s">
        <v>189</v>
      </c>
      <c r="K6756" s="11" t="str">
        <f>IFERROR(INDEX('EDC Component Dictionary'!$C$5:$C$37,MATCH('Rates Database'!J6756,'EDC Component Dictionary'!$B$5:$B$37,0)), "Energy Supply")</f>
        <v>Energy Supply</v>
      </c>
      <c r="L6756" s="12">
        <v>0.1043</v>
      </c>
      <c r="M6756" s="12"/>
    </row>
    <row r="6757" spans="1:13" x14ac:dyDescent="0.3">
      <c r="A6757" s="18">
        <v>6755</v>
      </c>
      <c r="B6757" s="18">
        <f t="shared" si="210"/>
        <v>2019</v>
      </c>
      <c r="C6757" s="17">
        <v>43586</v>
      </c>
      <c r="D6757" s="18" t="s">
        <v>130</v>
      </c>
      <c r="E6757" s="18" t="s">
        <v>164</v>
      </c>
      <c r="F6757" s="18" t="str">
        <f t="shared" si="211"/>
        <v>National Grid-Dighton Muni Agg Rate-43586</v>
      </c>
      <c r="G6757" s="11" t="s">
        <v>131</v>
      </c>
      <c r="H6757" s="11" t="s">
        <v>54</v>
      </c>
      <c r="I6757" s="11" t="s">
        <v>99</v>
      </c>
      <c r="J6757" s="11" t="s">
        <v>190</v>
      </c>
      <c r="K6757" s="11" t="str">
        <f>IFERROR(INDEX('EDC Component Dictionary'!$C$5:$C$37,MATCH('Rates Database'!J6757,'EDC Component Dictionary'!$B$5:$B$37,0)), "Energy Supply")</f>
        <v>Energy Supply</v>
      </c>
      <c r="L6757" s="12">
        <v>0.1043</v>
      </c>
      <c r="M6757" s="12"/>
    </row>
    <row r="6758" spans="1:13" x14ac:dyDescent="0.3">
      <c r="A6758" s="18">
        <v>6756</v>
      </c>
      <c r="B6758" s="18">
        <f t="shared" si="210"/>
        <v>2019</v>
      </c>
      <c r="C6758" s="17">
        <v>43586</v>
      </c>
      <c r="D6758" s="18" t="s">
        <v>130</v>
      </c>
      <c r="E6758" s="18" t="s">
        <v>164</v>
      </c>
      <c r="F6758" s="18" t="str">
        <f t="shared" si="211"/>
        <v>National Grid-Douglas Muni Agg Rate-43586</v>
      </c>
      <c r="G6758" s="11" t="s">
        <v>131</v>
      </c>
      <c r="H6758" s="11" t="s">
        <v>54</v>
      </c>
      <c r="I6758" s="11" t="s">
        <v>99</v>
      </c>
      <c r="J6758" s="11" t="s">
        <v>191</v>
      </c>
      <c r="K6758" s="11" t="str">
        <f>IFERROR(INDEX('EDC Component Dictionary'!$C$5:$C$37,MATCH('Rates Database'!J6758,'EDC Component Dictionary'!$B$5:$B$37,0)), "Energy Supply")</f>
        <v>Energy Supply</v>
      </c>
      <c r="L6758" s="12">
        <v>0.1043</v>
      </c>
      <c r="M6758" s="12"/>
    </row>
    <row r="6759" spans="1:13" x14ac:dyDescent="0.3">
      <c r="A6759" s="18">
        <v>6757</v>
      </c>
      <c r="B6759" s="18">
        <f t="shared" si="210"/>
        <v>2019</v>
      </c>
      <c r="C6759" s="17">
        <v>43586</v>
      </c>
      <c r="D6759" s="18" t="s">
        <v>130</v>
      </c>
      <c r="E6759" s="18" t="s">
        <v>164</v>
      </c>
      <c r="F6759" s="18" t="str">
        <f t="shared" si="211"/>
        <v>National Grid-Dracut Muni Agg Rate-43586</v>
      </c>
      <c r="G6759" s="11" t="s">
        <v>131</v>
      </c>
      <c r="H6759" s="11" t="s">
        <v>54</v>
      </c>
      <c r="I6759" s="11" t="s">
        <v>99</v>
      </c>
      <c r="J6759" s="11" t="s">
        <v>192</v>
      </c>
      <c r="K6759" s="11" t="str">
        <f>IFERROR(INDEX('EDC Component Dictionary'!$C$5:$C$37,MATCH('Rates Database'!J6759,'EDC Component Dictionary'!$B$5:$B$37,0)), "Energy Supply")</f>
        <v>Energy Supply</v>
      </c>
      <c r="L6759" s="12">
        <v>0.1043</v>
      </c>
      <c r="M6759" s="12"/>
    </row>
    <row r="6760" spans="1:13" x14ac:dyDescent="0.3">
      <c r="A6760" s="18">
        <v>6758</v>
      </c>
      <c r="B6760" s="18">
        <f t="shared" si="210"/>
        <v>2019</v>
      </c>
      <c r="C6760" s="17">
        <v>43586</v>
      </c>
      <c r="D6760" s="18" t="s">
        <v>130</v>
      </c>
      <c r="E6760" s="18" t="s">
        <v>163</v>
      </c>
      <c r="F6760" s="18" t="str">
        <f t="shared" si="211"/>
        <v>Eversource_EMA-Fairhaven Muni Agg Rate-43586</v>
      </c>
      <c r="G6760" s="11" t="s">
        <v>131</v>
      </c>
      <c r="H6760" s="11" t="s">
        <v>54</v>
      </c>
      <c r="I6760" s="11" t="s">
        <v>99</v>
      </c>
      <c r="J6760" s="11" t="s">
        <v>193</v>
      </c>
      <c r="K6760" s="11" t="str">
        <f>IFERROR(INDEX('EDC Component Dictionary'!$C$5:$C$37,MATCH('Rates Database'!J6760,'EDC Component Dictionary'!$B$5:$B$37,0)), "Energy Supply")</f>
        <v>Energy Supply</v>
      </c>
      <c r="L6760" s="12">
        <v>0.1043</v>
      </c>
      <c r="M6760" s="12"/>
    </row>
    <row r="6761" spans="1:13" x14ac:dyDescent="0.3">
      <c r="A6761" s="18">
        <v>6759</v>
      </c>
      <c r="B6761" s="18">
        <f t="shared" si="210"/>
        <v>2019</v>
      </c>
      <c r="C6761" s="17">
        <v>43586</v>
      </c>
      <c r="D6761" s="18" t="s">
        <v>130</v>
      </c>
      <c r="E6761" s="18" t="s">
        <v>164</v>
      </c>
      <c r="F6761" s="18" t="str">
        <f t="shared" si="211"/>
        <v>National Grid-Fall River Muni Agg Rate-43586</v>
      </c>
      <c r="G6761" s="11" t="s">
        <v>131</v>
      </c>
      <c r="H6761" s="11" t="s">
        <v>54</v>
      </c>
      <c r="I6761" s="11" t="s">
        <v>99</v>
      </c>
      <c r="J6761" s="11" t="s">
        <v>194</v>
      </c>
      <c r="K6761" s="11" t="str">
        <f>IFERROR(INDEX('EDC Component Dictionary'!$C$5:$C$37,MATCH('Rates Database'!J6761,'EDC Component Dictionary'!$B$5:$B$37,0)), "Energy Supply")</f>
        <v>Energy Supply</v>
      </c>
      <c r="L6761" s="12">
        <v>0.1043</v>
      </c>
      <c r="M6761" s="12"/>
    </row>
    <row r="6762" spans="1:13" x14ac:dyDescent="0.3">
      <c r="A6762" s="18">
        <v>6760</v>
      </c>
      <c r="B6762" s="18">
        <f t="shared" si="210"/>
        <v>2019</v>
      </c>
      <c r="C6762" s="17">
        <v>43586</v>
      </c>
      <c r="D6762" s="18" t="s">
        <v>130</v>
      </c>
      <c r="E6762" s="18" t="s">
        <v>163</v>
      </c>
      <c r="F6762" s="18" t="str">
        <f t="shared" si="211"/>
        <v>Eversource_EMA-Freetown Muni Agg Rate-43586</v>
      </c>
      <c r="G6762" s="11" t="s">
        <v>131</v>
      </c>
      <c r="H6762" s="11" t="s">
        <v>54</v>
      </c>
      <c r="I6762" s="11" t="s">
        <v>99</v>
      </c>
      <c r="J6762" s="11" t="s">
        <v>195</v>
      </c>
      <c r="K6762" s="11" t="str">
        <f>IFERROR(INDEX('EDC Component Dictionary'!$C$5:$C$37,MATCH('Rates Database'!J6762,'EDC Component Dictionary'!$B$5:$B$37,0)), "Energy Supply")</f>
        <v>Energy Supply</v>
      </c>
      <c r="L6762" s="12">
        <v>0.1043</v>
      </c>
      <c r="M6762" s="12"/>
    </row>
    <row r="6763" spans="1:13" x14ac:dyDescent="0.3">
      <c r="A6763" s="18">
        <v>6761</v>
      </c>
      <c r="B6763" s="18">
        <f t="shared" si="210"/>
        <v>2019</v>
      </c>
      <c r="C6763" s="17">
        <v>43586</v>
      </c>
      <c r="D6763" s="18" t="s">
        <v>130</v>
      </c>
      <c r="E6763" s="18" t="s">
        <v>163</v>
      </c>
      <c r="F6763" s="18" t="str">
        <f t="shared" si="211"/>
        <v>Eversource_EMA-Marion Muni Agg Rate-43586</v>
      </c>
      <c r="G6763" s="11" t="s">
        <v>131</v>
      </c>
      <c r="H6763" s="11" t="s">
        <v>54</v>
      </c>
      <c r="I6763" s="11" t="s">
        <v>99</v>
      </c>
      <c r="J6763" s="11" t="s">
        <v>196</v>
      </c>
      <c r="K6763" s="11" t="str">
        <f>IFERROR(INDEX('EDC Component Dictionary'!$C$5:$C$37,MATCH('Rates Database'!J6763,'EDC Component Dictionary'!$B$5:$B$37,0)), "Energy Supply")</f>
        <v>Energy Supply</v>
      </c>
      <c r="L6763" s="12">
        <v>0.1043</v>
      </c>
      <c r="M6763" s="12"/>
    </row>
    <row r="6764" spans="1:13" x14ac:dyDescent="0.3">
      <c r="A6764" s="18">
        <v>6762</v>
      </c>
      <c r="B6764" s="18">
        <f t="shared" si="210"/>
        <v>2019</v>
      </c>
      <c r="C6764" s="17">
        <v>43586</v>
      </c>
      <c r="D6764" s="18" t="s">
        <v>130</v>
      </c>
      <c r="E6764" s="18" t="s">
        <v>163</v>
      </c>
      <c r="F6764" s="18" t="str">
        <f t="shared" si="211"/>
        <v>Eversource_EMA-Mattapoisett Muni Agg Rate-43586</v>
      </c>
      <c r="G6764" s="11" t="s">
        <v>131</v>
      </c>
      <c r="H6764" s="11" t="s">
        <v>54</v>
      </c>
      <c r="I6764" s="11" t="s">
        <v>99</v>
      </c>
      <c r="J6764" s="11" t="s">
        <v>197</v>
      </c>
      <c r="K6764" s="11" t="str">
        <f>IFERROR(INDEX('EDC Component Dictionary'!$C$5:$C$37,MATCH('Rates Database'!J6764,'EDC Component Dictionary'!$B$5:$B$37,0)), "Energy Supply")</f>
        <v>Energy Supply</v>
      </c>
      <c r="L6764" s="12">
        <v>0.1043</v>
      </c>
      <c r="M6764" s="12"/>
    </row>
    <row r="6765" spans="1:13" x14ac:dyDescent="0.3">
      <c r="A6765" s="18">
        <v>6763</v>
      </c>
      <c r="B6765" s="18">
        <f t="shared" si="210"/>
        <v>2019</v>
      </c>
      <c r="C6765" s="17">
        <v>43586</v>
      </c>
      <c r="D6765" s="18" t="s">
        <v>130</v>
      </c>
      <c r="E6765" s="18" t="s">
        <v>164</v>
      </c>
      <c r="F6765" s="18" t="str">
        <f t="shared" si="211"/>
        <v>National Grid-Millbury Muni Agg Rate-43586</v>
      </c>
      <c r="G6765" s="11" t="s">
        <v>131</v>
      </c>
      <c r="H6765" s="11" t="s">
        <v>54</v>
      </c>
      <c r="I6765" s="11" t="s">
        <v>99</v>
      </c>
      <c r="J6765" s="11" t="s">
        <v>198</v>
      </c>
      <c r="K6765" s="11" t="str">
        <f>IFERROR(INDEX('EDC Component Dictionary'!$C$5:$C$37,MATCH('Rates Database'!J6765,'EDC Component Dictionary'!$B$5:$B$37,0)), "Energy Supply")</f>
        <v>Energy Supply</v>
      </c>
      <c r="L6765" s="12">
        <v>0.1043</v>
      </c>
      <c r="M6765" s="12"/>
    </row>
    <row r="6766" spans="1:13" x14ac:dyDescent="0.3">
      <c r="A6766" s="18">
        <v>6764</v>
      </c>
      <c r="B6766" s="18">
        <f t="shared" si="210"/>
        <v>2019</v>
      </c>
      <c r="C6766" s="17">
        <v>43586</v>
      </c>
      <c r="D6766" s="18" t="s">
        <v>130</v>
      </c>
      <c r="E6766" s="18" t="s">
        <v>163</v>
      </c>
      <c r="F6766" s="18" t="str">
        <f t="shared" si="211"/>
        <v>Eversource_EMA-New Bedford Muni Agg Rate-43586</v>
      </c>
      <c r="G6766" s="11" t="s">
        <v>131</v>
      </c>
      <c r="H6766" s="11" t="s">
        <v>54</v>
      </c>
      <c r="I6766" s="11" t="s">
        <v>99</v>
      </c>
      <c r="J6766" s="11" t="s">
        <v>199</v>
      </c>
      <c r="K6766" s="11" t="str">
        <f>IFERROR(INDEX('EDC Component Dictionary'!$C$5:$C$37,MATCH('Rates Database'!J6766,'EDC Component Dictionary'!$B$5:$B$37,0)), "Energy Supply")</f>
        <v>Energy Supply</v>
      </c>
      <c r="L6766" s="12">
        <v>0.1043</v>
      </c>
      <c r="M6766" s="12"/>
    </row>
    <row r="6767" spans="1:13" x14ac:dyDescent="0.3">
      <c r="A6767" s="18">
        <v>6765</v>
      </c>
      <c r="B6767" s="18">
        <f t="shared" si="210"/>
        <v>2019</v>
      </c>
      <c r="C6767" s="17">
        <v>43586</v>
      </c>
      <c r="D6767" s="18" t="s">
        <v>130</v>
      </c>
      <c r="E6767" s="18" t="s">
        <v>164</v>
      </c>
      <c r="F6767" s="18" t="str">
        <f t="shared" si="211"/>
        <v>National Grid-Northbridge Muni Agg Rate-43586</v>
      </c>
      <c r="G6767" s="11" t="s">
        <v>131</v>
      </c>
      <c r="H6767" s="11" t="s">
        <v>54</v>
      </c>
      <c r="I6767" s="11" t="s">
        <v>99</v>
      </c>
      <c r="J6767" s="11" t="s">
        <v>200</v>
      </c>
      <c r="K6767" s="11" t="str">
        <f>IFERROR(INDEX('EDC Component Dictionary'!$C$5:$C$37,MATCH('Rates Database'!J6767,'EDC Component Dictionary'!$B$5:$B$37,0)), "Energy Supply")</f>
        <v>Energy Supply</v>
      </c>
      <c r="L6767" s="12">
        <v>0.1043</v>
      </c>
      <c r="M6767" s="12"/>
    </row>
    <row r="6768" spans="1:13" x14ac:dyDescent="0.3">
      <c r="A6768" s="18">
        <v>6766</v>
      </c>
      <c r="B6768" s="18">
        <f t="shared" si="210"/>
        <v>2019</v>
      </c>
      <c r="C6768" s="17">
        <v>43586</v>
      </c>
      <c r="D6768" s="18" t="s">
        <v>130</v>
      </c>
      <c r="E6768" s="18" t="s">
        <v>164</v>
      </c>
      <c r="F6768" s="18" t="str">
        <f t="shared" si="211"/>
        <v>National Grid-Norton Muni Agg Rate-43586</v>
      </c>
      <c r="G6768" s="11" t="s">
        <v>131</v>
      </c>
      <c r="H6768" s="11" t="s">
        <v>54</v>
      </c>
      <c r="I6768" s="11" t="s">
        <v>99</v>
      </c>
      <c r="J6768" s="11" t="s">
        <v>201</v>
      </c>
      <c r="K6768" s="11" t="str">
        <f>IFERROR(INDEX('EDC Component Dictionary'!$C$5:$C$37,MATCH('Rates Database'!J6768,'EDC Component Dictionary'!$B$5:$B$37,0)), "Energy Supply")</f>
        <v>Energy Supply</v>
      </c>
      <c r="L6768" s="12">
        <v>0.1043</v>
      </c>
      <c r="M6768" s="12"/>
    </row>
    <row r="6769" spans="1:13" x14ac:dyDescent="0.3">
      <c r="A6769" s="18">
        <v>6767</v>
      </c>
      <c r="B6769" s="18">
        <f t="shared" si="210"/>
        <v>2019</v>
      </c>
      <c r="C6769" s="17">
        <v>43586</v>
      </c>
      <c r="D6769" s="18" t="s">
        <v>130</v>
      </c>
      <c r="E6769" s="18" t="s">
        <v>164</v>
      </c>
      <c r="F6769" s="18" t="str">
        <f t="shared" si="211"/>
        <v>National Grid-Oxford Muni Agg Rate-43586</v>
      </c>
      <c r="G6769" s="11" t="s">
        <v>131</v>
      </c>
      <c r="H6769" s="11" t="s">
        <v>54</v>
      </c>
      <c r="I6769" s="11" t="s">
        <v>99</v>
      </c>
      <c r="J6769" s="11" t="s">
        <v>202</v>
      </c>
      <c r="K6769" s="11" t="str">
        <f>IFERROR(INDEX('EDC Component Dictionary'!$C$5:$C$37,MATCH('Rates Database'!J6769,'EDC Component Dictionary'!$B$5:$B$37,0)), "Energy Supply")</f>
        <v>Energy Supply</v>
      </c>
      <c r="L6769" s="12">
        <v>0.1043</v>
      </c>
      <c r="M6769" s="12"/>
    </row>
    <row r="6770" spans="1:13" x14ac:dyDescent="0.3">
      <c r="A6770" s="18">
        <v>6768</v>
      </c>
      <c r="B6770" s="18">
        <f t="shared" si="210"/>
        <v>2019</v>
      </c>
      <c r="C6770" s="17">
        <v>43586</v>
      </c>
      <c r="D6770" s="18" t="s">
        <v>130</v>
      </c>
      <c r="E6770" s="18" t="s">
        <v>164</v>
      </c>
      <c r="F6770" s="18" t="str">
        <f t="shared" si="211"/>
        <v>National Grid-Plainville Muni Agg Rate-43586</v>
      </c>
      <c r="G6770" s="11" t="s">
        <v>131</v>
      </c>
      <c r="H6770" s="11" t="s">
        <v>54</v>
      </c>
      <c r="I6770" s="11" t="s">
        <v>99</v>
      </c>
      <c r="J6770" s="11" t="s">
        <v>203</v>
      </c>
      <c r="K6770" s="11" t="str">
        <f>IFERROR(INDEX('EDC Component Dictionary'!$C$5:$C$37,MATCH('Rates Database'!J6770,'EDC Component Dictionary'!$B$5:$B$37,0)), "Energy Supply")</f>
        <v>Energy Supply</v>
      </c>
      <c r="L6770" s="12">
        <v>0.1043</v>
      </c>
      <c r="M6770" s="12"/>
    </row>
    <row r="6771" spans="1:13" x14ac:dyDescent="0.3">
      <c r="A6771" s="18">
        <v>6769</v>
      </c>
      <c r="B6771" s="18">
        <f t="shared" si="210"/>
        <v>2019</v>
      </c>
      <c r="C6771" s="17">
        <v>43586</v>
      </c>
      <c r="D6771" s="18" t="s">
        <v>130</v>
      </c>
      <c r="E6771" s="18" t="s">
        <v>164</v>
      </c>
      <c r="F6771" s="18" t="str">
        <f t="shared" si="211"/>
        <v>National Grid-Rehoboth Muni Agg Rate-43586</v>
      </c>
      <c r="G6771" s="11" t="s">
        <v>131</v>
      </c>
      <c r="H6771" s="11" t="s">
        <v>54</v>
      </c>
      <c r="I6771" s="11" t="s">
        <v>99</v>
      </c>
      <c r="J6771" s="11" t="s">
        <v>204</v>
      </c>
      <c r="K6771" s="11" t="str">
        <f>IFERROR(INDEX('EDC Component Dictionary'!$C$5:$C$37,MATCH('Rates Database'!J6771,'EDC Component Dictionary'!$B$5:$B$37,0)), "Energy Supply")</f>
        <v>Energy Supply</v>
      </c>
      <c r="L6771" s="12">
        <v>0.1043</v>
      </c>
      <c r="M6771" s="12"/>
    </row>
    <row r="6772" spans="1:13" x14ac:dyDescent="0.3">
      <c r="A6772" s="18">
        <v>6770</v>
      </c>
      <c r="B6772" s="18">
        <f t="shared" si="210"/>
        <v>2019</v>
      </c>
      <c r="C6772" s="17">
        <v>43586</v>
      </c>
      <c r="D6772" s="18" t="s">
        <v>130</v>
      </c>
      <c r="E6772" s="18" t="s">
        <v>164</v>
      </c>
      <c r="F6772" s="18" t="str">
        <f t="shared" si="211"/>
        <v>National Grid-Seekonk Muni Agg Rate-43586</v>
      </c>
      <c r="G6772" s="11" t="s">
        <v>131</v>
      </c>
      <c r="H6772" s="11" t="s">
        <v>54</v>
      </c>
      <c r="I6772" s="11" t="s">
        <v>99</v>
      </c>
      <c r="J6772" s="11" t="s">
        <v>205</v>
      </c>
      <c r="K6772" s="11" t="str">
        <f>IFERROR(INDEX('EDC Component Dictionary'!$C$5:$C$37,MATCH('Rates Database'!J6772,'EDC Component Dictionary'!$B$5:$B$37,0)), "Energy Supply")</f>
        <v>Energy Supply</v>
      </c>
      <c r="L6772" s="12">
        <v>0.1043</v>
      </c>
      <c r="M6772" s="12"/>
    </row>
    <row r="6773" spans="1:13" x14ac:dyDescent="0.3">
      <c r="A6773" s="18">
        <v>6771</v>
      </c>
      <c r="B6773" s="18">
        <f t="shared" si="210"/>
        <v>2019</v>
      </c>
      <c r="C6773" s="17">
        <v>43586</v>
      </c>
      <c r="D6773" s="18" t="s">
        <v>130</v>
      </c>
      <c r="E6773" s="18" t="s">
        <v>164</v>
      </c>
      <c r="F6773" s="18" t="str">
        <f t="shared" si="211"/>
        <v>National Grid-Somerset Muni Agg Rate-43586</v>
      </c>
      <c r="G6773" s="11" t="s">
        <v>131</v>
      </c>
      <c r="H6773" s="11" t="s">
        <v>54</v>
      </c>
      <c r="I6773" s="11" t="s">
        <v>99</v>
      </c>
      <c r="J6773" s="11" t="s">
        <v>206</v>
      </c>
      <c r="K6773" s="11" t="str">
        <f>IFERROR(INDEX('EDC Component Dictionary'!$C$5:$C$37,MATCH('Rates Database'!J6773,'EDC Component Dictionary'!$B$5:$B$37,0)), "Energy Supply")</f>
        <v>Energy Supply</v>
      </c>
      <c r="L6773" s="12">
        <v>0.1043</v>
      </c>
      <c r="M6773" s="12"/>
    </row>
    <row r="6774" spans="1:13" x14ac:dyDescent="0.3">
      <c r="A6774" s="18">
        <v>6772</v>
      </c>
      <c r="B6774" s="18">
        <f t="shared" si="210"/>
        <v>2019</v>
      </c>
      <c r="C6774" s="17">
        <v>43586</v>
      </c>
      <c r="D6774" s="18" t="s">
        <v>130</v>
      </c>
      <c r="E6774" s="18" t="s">
        <v>164</v>
      </c>
      <c r="F6774" s="18" t="str">
        <f t="shared" si="211"/>
        <v>National Grid-Swansea Muni Agg Rate-43586</v>
      </c>
      <c r="G6774" s="11" t="s">
        <v>131</v>
      </c>
      <c r="H6774" s="11" t="s">
        <v>54</v>
      </c>
      <c r="I6774" s="11" t="s">
        <v>99</v>
      </c>
      <c r="J6774" s="11" t="s">
        <v>207</v>
      </c>
      <c r="K6774" s="11" t="str">
        <f>IFERROR(INDEX('EDC Component Dictionary'!$C$5:$C$37,MATCH('Rates Database'!J6774,'EDC Component Dictionary'!$B$5:$B$37,0)), "Energy Supply")</f>
        <v>Energy Supply</v>
      </c>
      <c r="L6774" s="12">
        <v>0.1043</v>
      </c>
      <c r="M6774" s="12"/>
    </row>
    <row r="6775" spans="1:13" x14ac:dyDescent="0.3">
      <c r="A6775" s="18">
        <v>6773</v>
      </c>
      <c r="B6775" s="18">
        <f t="shared" si="210"/>
        <v>2019</v>
      </c>
      <c r="C6775" s="17">
        <v>43586</v>
      </c>
      <c r="D6775" s="18" t="s">
        <v>130</v>
      </c>
      <c r="E6775" s="18" t="s">
        <v>164</v>
      </c>
      <c r="F6775" s="18" t="str">
        <f t="shared" si="211"/>
        <v>National Grid-Westford Muni Agg Rate-43586</v>
      </c>
      <c r="G6775" s="11" t="s">
        <v>131</v>
      </c>
      <c r="H6775" s="11" t="s">
        <v>54</v>
      </c>
      <c r="I6775" s="11" t="s">
        <v>99</v>
      </c>
      <c r="J6775" s="11" t="s">
        <v>208</v>
      </c>
      <c r="K6775" s="11" t="str">
        <f>IFERROR(INDEX('EDC Component Dictionary'!$C$5:$C$37,MATCH('Rates Database'!J6775,'EDC Component Dictionary'!$B$5:$B$37,0)), "Energy Supply")</f>
        <v>Energy Supply</v>
      </c>
      <c r="L6775" s="12">
        <v>0.1043</v>
      </c>
      <c r="M6775" s="12"/>
    </row>
    <row r="6776" spans="1:13" x14ac:dyDescent="0.3">
      <c r="A6776" s="18">
        <v>6774</v>
      </c>
      <c r="B6776" s="18">
        <f t="shared" si="210"/>
        <v>2019</v>
      </c>
      <c r="C6776" s="17">
        <v>43586</v>
      </c>
      <c r="D6776" s="18" t="s">
        <v>130</v>
      </c>
      <c r="E6776" s="18" t="s">
        <v>163</v>
      </c>
      <c r="F6776" s="18" t="str">
        <f t="shared" si="211"/>
        <v>Eversource_EMA-Westport Muni Agg Rate-43586</v>
      </c>
      <c r="G6776" s="11" t="s">
        <v>131</v>
      </c>
      <c r="H6776" s="11" t="s">
        <v>54</v>
      </c>
      <c r="I6776" s="11" t="s">
        <v>99</v>
      </c>
      <c r="J6776" s="11" t="s">
        <v>209</v>
      </c>
      <c r="K6776" s="11" t="str">
        <f>IFERROR(INDEX('EDC Component Dictionary'!$C$5:$C$37,MATCH('Rates Database'!J6776,'EDC Component Dictionary'!$B$5:$B$37,0)), "Energy Supply")</f>
        <v>Energy Supply</v>
      </c>
      <c r="L6776" s="12">
        <v>0.1043</v>
      </c>
      <c r="M6776" s="12"/>
    </row>
    <row r="6777" spans="1:13" x14ac:dyDescent="0.3">
      <c r="A6777" s="18">
        <v>6775</v>
      </c>
      <c r="B6777" s="18">
        <f t="shared" si="210"/>
        <v>2019</v>
      </c>
      <c r="C6777" s="17">
        <v>43586</v>
      </c>
      <c r="D6777" s="18" t="s">
        <v>130</v>
      </c>
      <c r="E6777" s="18" t="s">
        <v>163</v>
      </c>
      <c r="F6777" s="18" t="str">
        <f t="shared" si="211"/>
        <v>Eversource_EMA-Kingston Muni Agg Rate-43586</v>
      </c>
      <c r="G6777" s="11" t="s">
        <v>131</v>
      </c>
      <c r="H6777" s="11" t="s">
        <v>54</v>
      </c>
      <c r="I6777" s="11" t="s">
        <v>99</v>
      </c>
      <c r="J6777" s="11" t="s">
        <v>211</v>
      </c>
      <c r="K6777" s="11" t="str">
        <f>IFERROR(INDEX('EDC Component Dictionary'!$C$5:$C$37,MATCH('Rates Database'!J6777,'EDC Component Dictionary'!$B$5:$B$37,0)), "Energy Supply")</f>
        <v>Energy Supply</v>
      </c>
      <c r="L6777" s="12">
        <v>0.10523</v>
      </c>
      <c r="M6777" s="12"/>
    </row>
    <row r="6778" spans="1:13" x14ac:dyDescent="0.3">
      <c r="A6778" s="18">
        <v>6776</v>
      </c>
      <c r="B6778" s="18">
        <f t="shared" si="210"/>
        <v>2019</v>
      </c>
      <c r="C6778" s="17">
        <v>43586</v>
      </c>
      <c r="D6778" s="18" t="s">
        <v>130</v>
      </c>
      <c r="E6778" s="18" t="s">
        <v>163</v>
      </c>
      <c r="F6778" s="18" t="str">
        <f t="shared" si="211"/>
        <v>Eversource_EMA-Somerville Muni Agg Rate-43586</v>
      </c>
      <c r="G6778" s="11" t="s">
        <v>131</v>
      </c>
      <c r="H6778" s="11" t="s">
        <v>54</v>
      </c>
      <c r="I6778" s="11" t="s">
        <v>99</v>
      </c>
      <c r="J6778" s="11" t="s">
        <v>212</v>
      </c>
      <c r="K6778" s="11" t="str">
        <f>IFERROR(INDEX('EDC Component Dictionary'!$C$5:$C$37,MATCH('Rates Database'!J6778,'EDC Component Dictionary'!$B$5:$B$37,0)), "Energy Supply")</f>
        <v>Energy Supply</v>
      </c>
      <c r="L6778" s="12">
        <v>0.10579</v>
      </c>
      <c r="M6778" s="12"/>
    </row>
    <row r="6779" spans="1:13" x14ac:dyDescent="0.3">
      <c r="A6779" s="18">
        <v>6777</v>
      </c>
      <c r="B6779" s="18">
        <f t="shared" si="210"/>
        <v>2019</v>
      </c>
      <c r="C6779" s="17">
        <v>43586</v>
      </c>
      <c r="D6779" s="18" t="s">
        <v>130</v>
      </c>
      <c r="E6779" s="18" t="s">
        <v>164</v>
      </c>
      <c r="F6779" s="18" t="str">
        <f t="shared" si="211"/>
        <v>National Grid-Wendell Muni Agg Rate-43586</v>
      </c>
      <c r="G6779" s="11" t="s">
        <v>131</v>
      </c>
      <c r="H6779" s="11" t="s">
        <v>54</v>
      </c>
      <c r="I6779" s="11" t="s">
        <v>99</v>
      </c>
      <c r="J6779" s="11" t="s">
        <v>213</v>
      </c>
      <c r="K6779" s="11" t="str">
        <f>IFERROR(INDEX('EDC Component Dictionary'!$C$5:$C$37,MATCH('Rates Database'!J6779,'EDC Component Dictionary'!$B$5:$B$37,0)), "Energy Supply")</f>
        <v>Energy Supply</v>
      </c>
      <c r="L6779" s="12">
        <v>0.10553999999999999</v>
      </c>
      <c r="M6779" s="12"/>
    </row>
    <row r="6780" spans="1:13" x14ac:dyDescent="0.3">
      <c r="A6780" s="18">
        <v>6778</v>
      </c>
      <c r="B6780" s="18">
        <f t="shared" si="210"/>
        <v>2019</v>
      </c>
      <c r="C6780" s="17">
        <v>43586</v>
      </c>
      <c r="D6780" s="18" t="s">
        <v>130</v>
      </c>
      <c r="E6780" s="18" t="s">
        <v>95</v>
      </c>
      <c r="F6780" s="18" t="str">
        <f t="shared" si="211"/>
        <v>Eversource_WMA-Greenfield Muni Agg Rate-43586</v>
      </c>
      <c r="G6780" s="11" t="s">
        <v>131</v>
      </c>
      <c r="H6780" s="11" t="s">
        <v>54</v>
      </c>
      <c r="I6780" s="11" t="s">
        <v>99</v>
      </c>
      <c r="J6780" s="11" t="s">
        <v>214</v>
      </c>
      <c r="K6780" s="11" t="str">
        <f>IFERROR(INDEX('EDC Component Dictionary'!$C$5:$C$37,MATCH('Rates Database'!J6780,'EDC Component Dictionary'!$B$5:$B$37,0)), "Energy Supply")</f>
        <v>Energy Supply</v>
      </c>
      <c r="L6780" s="12">
        <v>0.10564999999999999</v>
      </c>
      <c r="M6780" s="12"/>
    </row>
    <row r="6781" spans="1:13" x14ac:dyDescent="0.3">
      <c r="A6781" s="18">
        <v>6779</v>
      </c>
      <c r="B6781" s="18">
        <f t="shared" si="210"/>
        <v>2019</v>
      </c>
      <c r="C6781" s="17">
        <v>43586</v>
      </c>
      <c r="D6781" s="18" t="s">
        <v>130</v>
      </c>
      <c r="E6781" s="18" t="s">
        <v>164</v>
      </c>
      <c r="F6781" s="18" t="str">
        <f t="shared" si="211"/>
        <v>National Grid-Billerica Muni Agg Rate-43586</v>
      </c>
      <c r="G6781" s="11" t="s">
        <v>131</v>
      </c>
      <c r="H6781" s="11" t="s">
        <v>54</v>
      </c>
      <c r="I6781" s="11" t="s">
        <v>99</v>
      </c>
      <c r="J6781" s="11" t="s">
        <v>215</v>
      </c>
      <c r="K6781" s="11" t="str">
        <f>IFERROR(INDEX('EDC Component Dictionary'!$C$5:$C$37,MATCH('Rates Database'!J6781,'EDC Component Dictionary'!$B$5:$B$37,0)), "Energy Supply")</f>
        <v>Energy Supply</v>
      </c>
      <c r="L6781" s="12">
        <v>0.10631</v>
      </c>
      <c r="M6781" s="12"/>
    </row>
    <row r="6782" spans="1:13" x14ac:dyDescent="0.3">
      <c r="A6782" s="18">
        <v>6780</v>
      </c>
      <c r="B6782" s="18">
        <f t="shared" si="210"/>
        <v>2019</v>
      </c>
      <c r="C6782" s="17">
        <v>43586</v>
      </c>
      <c r="D6782" s="18" t="s">
        <v>130</v>
      </c>
      <c r="E6782" s="18" t="s">
        <v>164</v>
      </c>
      <c r="F6782" s="18" t="str">
        <f t="shared" si="211"/>
        <v>National Grid-Clarksburg Muni Agg Rate-43586</v>
      </c>
      <c r="G6782" s="11" t="s">
        <v>131</v>
      </c>
      <c r="H6782" s="11" t="s">
        <v>54</v>
      </c>
      <c r="I6782" s="11" t="s">
        <v>99</v>
      </c>
      <c r="J6782" s="11" t="s">
        <v>216</v>
      </c>
      <c r="K6782" s="11" t="str">
        <f>IFERROR(INDEX('EDC Component Dictionary'!$C$5:$C$37,MATCH('Rates Database'!J6782,'EDC Component Dictionary'!$B$5:$B$37,0)), "Energy Supply")</f>
        <v>Energy Supply</v>
      </c>
      <c r="L6782" s="12">
        <v>0.10707999999999999</v>
      </c>
      <c r="M6782" s="12"/>
    </row>
    <row r="6783" spans="1:13" x14ac:dyDescent="0.3">
      <c r="A6783" s="18">
        <v>6781</v>
      </c>
      <c r="B6783" s="18">
        <f t="shared" si="210"/>
        <v>2019</v>
      </c>
      <c r="C6783" s="17">
        <v>43586</v>
      </c>
      <c r="D6783" s="18" t="s">
        <v>130</v>
      </c>
      <c r="E6783" s="18" t="s">
        <v>95</v>
      </c>
      <c r="F6783" s="18" t="str">
        <f t="shared" si="211"/>
        <v>Eversource_WMA-Dalton Muni Agg Rate-43586</v>
      </c>
      <c r="G6783" s="11" t="s">
        <v>131</v>
      </c>
      <c r="H6783" s="11" t="s">
        <v>54</v>
      </c>
      <c r="I6783" s="11" t="s">
        <v>99</v>
      </c>
      <c r="J6783" s="11" t="s">
        <v>217</v>
      </c>
      <c r="K6783" s="11" t="str">
        <f>IFERROR(INDEX('EDC Component Dictionary'!$C$5:$C$37,MATCH('Rates Database'!J6783,'EDC Component Dictionary'!$B$5:$B$37,0)), "Energy Supply")</f>
        <v>Energy Supply</v>
      </c>
      <c r="L6783" s="12">
        <v>0.10707999999999999</v>
      </c>
      <c r="M6783" s="12"/>
    </row>
    <row r="6784" spans="1:13" x14ac:dyDescent="0.3">
      <c r="A6784" s="18">
        <v>6782</v>
      </c>
      <c r="B6784" s="18">
        <f t="shared" si="210"/>
        <v>2019</v>
      </c>
      <c r="C6784" s="17">
        <v>43586</v>
      </c>
      <c r="D6784" s="18" t="s">
        <v>130</v>
      </c>
      <c r="E6784" s="18" t="s">
        <v>164</v>
      </c>
      <c r="F6784" s="18" t="str">
        <f t="shared" si="211"/>
        <v>National Grid-Florida Muni Agg Rate-43586</v>
      </c>
      <c r="G6784" s="11" t="s">
        <v>131</v>
      </c>
      <c r="H6784" s="11" t="s">
        <v>54</v>
      </c>
      <c r="I6784" s="11" t="s">
        <v>99</v>
      </c>
      <c r="J6784" s="11" t="s">
        <v>218</v>
      </c>
      <c r="K6784" s="11" t="str">
        <f>IFERROR(INDEX('EDC Component Dictionary'!$C$5:$C$37,MATCH('Rates Database'!J6784,'EDC Component Dictionary'!$B$5:$B$37,0)), "Energy Supply")</f>
        <v>Energy Supply</v>
      </c>
      <c r="L6784" s="12">
        <v>0.10707999999999999</v>
      </c>
      <c r="M6784" s="12"/>
    </row>
    <row r="6785" spans="1:13" x14ac:dyDescent="0.3">
      <c r="A6785" s="18">
        <v>6783</v>
      </c>
      <c r="B6785" s="18">
        <f t="shared" si="210"/>
        <v>2019</v>
      </c>
      <c r="C6785" s="17">
        <v>43586</v>
      </c>
      <c r="D6785" s="18" t="s">
        <v>130</v>
      </c>
      <c r="E6785" s="18" t="s">
        <v>95</v>
      </c>
      <c r="F6785" s="18" t="str">
        <f t="shared" si="211"/>
        <v>Eversource_WMA-Lenox Muni Agg Rate-43586</v>
      </c>
      <c r="G6785" s="11" t="s">
        <v>131</v>
      </c>
      <c r="H6785" s="11" t="s">
        <v>54</v>
      </c>
      <c r="I6785" s="11" t="s">
        <v>99</v>
      </c>
      <c r="J6785" s="11" t="s">
        <v>219</v>
      </c>
      <c r="K6785" s="11" t="str">
        <f>IFERROR(INDEX('EDC Component Dictionary'!$C$5:$C$37,MATCH('Rates Database'!J6785,'EDC Component Dictionary'!$B$5:$B$37,0)), "Energy Supply")</f>
        <v>Energy Supply</v>
      </c>
      <c r="L6785" s="12">
        <v>0.10707999999999999</v>
      </c>
      <c r="M6785" s="12"/>
    </row>
    <row r="6786" spans="1:13" x14ac:dyDescent="0.3">
      <c r="A6786" s="18">
        <v>6784</v>
      </c>
      <c r="B6786" s="18">
        <f t="shared" si="210"/>
        <v>2019</v>
      </c>
      <c r="C6786" s="17">
        <v>43586</v>
      </c>
      <c r="D6786" s="18" t="s">
        <v>130</v>
      </c>
      <c r="E6786" s="18" t="s">
        <v>164</v>
      </c>
      <c r="F6786" s="18" t="str">
        <f t="shared" si="211"/>
        <v>National Grid-Monterey Muni Agg Rate-43586</v>
      </c>
      <c r="G6786" s="11" t="s">
        <v>131</v>
      </c>
      <c r="H6786" s="11" t="s">
        <v>54</v>
      </c>
      <c r="I6786" s="11" t="s">
        <v>99</v>
      </c>
      <c r="J6786" s="11" t="s">
        <v>220</v>
      </c>
      <c r="K6786" s="11" t="str">
        <f>IFERROR(INDEX('EDC Component Dictionary'!$C$5:$C$37,MATCH('Rates Database'!J6786,'EDC Component Dictionary'!$B$5:$B$37,0)), "Energy Supply")</f>
        <v>Energy Supply</v>
      </c>
      <c r="L6786" s="12">
        <v>0.10707999999999999</v>
      </c>
      <c r="M6786" s="12"/>
    </row>
    <row r="6787" spans="1:13" x14ac:dyDescent="0.3">
      <c r="A6787" s="18">
        <v>6785</v>
      </c>
      <c r="B6787" s="18">
        <f t="shared" ref="B6787:B6850" si="212">YEAR(C6787)</f>
        <v>2019</v>
      </c>
      <c r="C6787" s="17">
        <v>43586</v>
      </c>
      <c r="D6787" s="18" t="s">
        <v>130</v>
      </c>
      <c r="E6787" s="18" t="s">
        <v>164</v>
      </c>
      <c r="F6787" s="18" t="str">
        <f t="shared" si="211"/>
        <v>National Grid-New Marlborough Muni Agg Rate-43586</v>
      </c>
      <c r="G6787" s="11" t="s">
        <v>131</v>
      </c>
      <c r="H6787" s="11" t="s">
        <v>54</v>
      </c>
      <c r="I6787" s="11" t="s">
        <v>99</v>
      </c>
      <c r="J6787" s="11" t="s">
        <v>221</v>
      </c>
      <c r="K6787" s="11" t="str">
        <f>IFERROR(INDEX('EDC Component Dictionary'!$C$5:$C$37,MATCH('Rates Database'!J6787,'EDC Component Dictionary'!$B$5:$B$37,0)), "Energy Supply")</f>
        <v>Energy Supply</v>
      </c>
      <c r="L6787" s="12">
        <v>0.10707999999999999</v>
      </c>
      <c r="M6787" s="12"/>
    </row>
    <row r="6788" spans="1:13" x14ac:dyDescent="0.3">
      <c r="A6788" s="18">
        <v>6786</v>
      </c>
      <c r="B6788" s="18">
        <f t="shared" si="212"/>
        <v>2019</v>
      </c>
      <c r="C6788" s="17">
        <v>43586</v>
      </c>
      <c r="D6788" s="18" t="s">
        <v>130</v>
      </c>
      <c r="E6788" s="18" t="s">
        <v>164</v>
      </c>
      <c r="F6788" s="18" t="str">
        <f t="shared" ref="F6788:F6851" si="213">_xlfn.CONCAT(E6788,"-",J6788,"-",C6788)</f>
        <v>National Grid-North Adams Muni Agg Rate-43586</v>
      </c>
      <c r="G6788" s="11" t="s">
        <v>131</v>
      </c>
      <c r="H6788" s="11" t="s">
        <v>54</v>
      </c>
      <c r="I6788" s="11" t="s">
        <v>99</v>
      </c>
      <c r="J6788" s="11" t="s">
        <v>222</v>
      </c>
      <c r="K6788" s="11" t="str">
        <f>IFERROR(INDEX('EDC Component Dictionary'!$C$5:$C$37,MATCH('Rates Database'!J6788,'EDC Component Dictionary'!$B$5:$B$37,0)), "Energy Supply")</f>
        <v>Energy Supply</v>
      </c>
      <c r="L6788" s="12">
        <v>0.10707999999999999</v>
      </c>
      <c r="M6788" s="12"/>
    </row>
    <row r="6789" spans="1:13" x14ac:dyDescent="0.3">
      <c r="A6789" s="18">
        <v>6787</v>
      </c>
      <c r="B6789" s="18">
        <f t="shared" si="212"/>
        <v>2019</v>
      </c>
      <c r="C6789" s="17">
        <v>43586</v>
      </c>
      <c r="D6789" s="18" t="s">
        <v>130</v>
      </c>
      <c r="E6789" s="18" t="s">
        <v>164</v>
      </c>
      <c r="F6789" s="18" t="str">
        <f t="shared" si="213"/>
        <v>National Grid-Sheffield Muni Agg Rate-43586</v>
      </c>
      <c r="G6789" s="11" t="s">
        <v>131</v>
      </c>
      <c r="H6789" s="11" t="s">
        <v>54</v>
      </c>
      <c r="I6789" s="11" t="s">
        <v>99</v>
      </c>
      <c r="J6789" s="11" t="s">
        <v>223</v>
      </c>
      <c r="K6789" s="11" t="str">
        <f>IFERROR(INDEX('EDC Component Dictionary'!$C$5:$C$37,MATCH('Rates Database'!J6789,'EDC Component Dictionary'!$B$5:$B$37,0)), "Energy Supply")</f>
        <v>Energy Supply</v>
      </c>
      <c r="L6789" s="12">
        <v>0.10707999999999999</v>
      </c>
      <c r="M6789" s="12"/>
    </row>
    <row r="6790" spans="1:13" x14ac:dyDescent="0.3">
      <c r="A6790" s="18">
        <v>6788</v>
      </c>
      <c r="B6790" s="18">
        <f t="shared" si="212"/>
        <v>2019</v>
      </c>
      <c r="C6790" s="17">
        <v>43586</v>
      </c>
      <c r="D6790" s="18" t="s">
        <v>130</v>
      </c>
      <c r="E6790" s="18" t="s">
        <v>164</v>
      </c>
      <c r="F6790" s="18" t="str">
        <f t="shared" si="213"/>
        <v>National Grid-West Stockbridge Muni Agg Rate-43586</v>
      </c>
      <c r="G6790" s="11" t="s">
        <v>131</v>
      </c>
      <c r="H6790" s="11" t="s">
        <v>54</v>
      </c>
      <c r="I6790" s="11" t="s">
        <v>99</v>
      </c>
      <c r="J6790" s="11" t="s">
        <v>224</v>
      </c>
      <c r="K6790" s="11" t="str">
        <f>IFERROR(INDEX('EDC Component Dictionary'!$C$5:$C$37,MATCH('Rates Database'!J6790,'EDC Component Dictionary'!$B$5:$B$37,0)), "Energy Supply")</f>
        <v>Energy Supply</v>
      </c>
      <c r="L6790" s="12">
        <v>0.10707999999999999</v>
      </c>
      <c r="M6790" s="12"/>
    </row>
    <row r="6791" spans="1:13" x14ac:dyDescent="0.3">
      <c r="A6791" s="18">
        <v>6789</v>
      </c>
      <c r="B6791" s="18">
        <f t="shared" si="212"/>
        <v>2019</v>
      </c>
      <c r="C6791" s="17">
        <v>43586</v>
      </c>
      <c r="D6791" s="18" t="s">
        <v>130</v>
      </c>
      <c r="E6791" s="18" t="s">
        <v>164</v>
      </c>
      <c r="F6791" s="18" t="str">
        <f t="shared" si="213"/>
        <v>National Grid-Williamstown Muni Agg Rate-43586</v>
      </c>
      <c r="G6791" s="11" t="s">
        <v>131</v>
      </c>
      <c r="H6791" s="11" t="s">
        <v>54</v>
      </c>
      <c r="I6791" s="11" t="s">
        <v>99</v>
      </c>
      <c r="J6791" s="11" t="s">
        <v>225</v>
      </c>
      <c r="K6791" s="11" t="str">
        <f>IFERROR(INDEX('EDC Component Dictionary'!$C$5:$C$37,MATCH('Rates Database'!J6791,'EDC Component Dictionary'!$B$5:$B$37,0)), "Energy Supply")</f>
        <v>Energy Supply</v>
      </c>
      <c r="L6791" s="12">
        <v>0.10707999999999999</v>
      </c>
      <c r="M6791" s="12"/>
    </row>
    <row r="6792" spans="1:13" x14ac:dyDescent="0.3">
      <c r="A6792" s="18">
        <v>6790</v>
      </c>
      <c r="B6792" s="18">
        <f t="shared" si="212"/>
        <v>2019</v>
      </c>
      <c r="C6792" s="17">
        <v>43586</v>
      </c>
      <c r="D6792" s="18" t="s">
        <v>130</v>
      </c>
      <c r="E6792" s="18" t="s">
        <v>163</v>
      </c>
      <c r="F6792" s="18" t="str">
        <f t="shared" si="213"/>
        <v>Eversource_EMA-Acton Muni Agg Rate-43586</v>
      </c>
      <c r="G6792" s="11" t="s">
        <v>131</v>
      </c>
      <c r="H6792" s="11" t="s">
        <v>54</v>
      </c>
      <c r="I6792" s="11" t="s">
        <v>99</v>
      </c>
      <c r="J6792" s="11" t="s">
        <v>226</v>
      </c>
      <c r="K6792" s="11" t="str">
        <f>IFERROR(INDEX('EDC Component Dictionary'!$C$5:$C$37,MATCH('Rates Database'!J6792,'EDC Component Dictionary'!$B$5:$B$37,0)), "Energy Supply")</f>
        <v>Energy Supply</v>
      </c>
      <c r="L6792" s="12">
        <v>0.10767</v>
      </c>
      <c r="M6792" s="12"/>
    </row>
    <row r="6793" spans="1:13" x14ac:dyDescent="0.3">
      <c r="A6793" s="18">
        <v>6791</v>
      </c>
      <c r="B6793" s="18">
        <f t="shared" si="212"/>
        <v>2019</v>
      </c>
      <c r="C6793" s="17">
        <v>43586</v>
      </c>
      <c r="D6793" s="18" t="s">
        <v>130</v>
      </c>
      <c r="E6793" s="18" t="s">
        <v>163</v>
      </c>
      <c r="F6793" s="18" t="str">
        <f t="shared" si="213"/>
        <v>Eversource_EMA-Sudbury Muni Agg Rate-43586</v>
      </c>
      <c r="G6793" s="11" t="s">
        <v>131</v>
      </c>
      <c r="H6793" s="11" t="s">
        <v>54</v>
      </c>
      <c r="I6793" s="11" t="s">
        <v>99</v>
      </c>
      <c r="J6793" s="11" t="s">
        <v>227</v>
      </c>
      <c r="K6793" s="11" t="str">
        <f>IFERROR(INDEX('EDC Component Dictionary'!$C$5:$C$37,MATCH('Rates Database'!J6793,'EDC Component Dictionary'!$B$5:$B$37,0)), "Energy Supply")</f>
        <v>Energy Supply</v>
      </c>
      <c r="L6793" s="12">
        <v>0.1076</v>
      </c>
      <c r="M6793" s="12"/>
    </row>
    <row r="6794" spans="1:13" x14ac:dyDescent="0.3">
      <c r="A6794" s="18">
        <v>6792</v>
      </c>
      <c r="B6794" s="18">
        <f t="shared" si="212"/>
        <v>2019</v>
      </c>
      <c r="C6794" s="17">
        <v>43586</v>
      </c>
      <c r="D6794" s="18" t="s">
        <v>130</v>
      </c>
      <c r="E6794" s="18" t="s">
        <v>163</v>
      </c>
      <c r="F6794" s="18" t="str">
        <f t="shared" si="213"/>
        <v>Eversource_EMA-Arlington Muni Agg Rate-43586</v>
      </c>
      <c r="G6794" s="11" t="s">
        <v>131</v>
      </c>
      <c r="H6794" s="11" t="s">
        <v>54</v>
      </c>
      <c r="I6794" s="11" t="s">
        <v>99</v>
      </c>
      <c r="J6794" s="11" t="s">
        <v>228</v>
      </c>
      <c r="K6794" s="11" t="str">
        <f>IFERROR(INDEX('EDC Component Dictionary'!$C$5:$C$37,MATCH('Rates Database'!J6794,'EDC Component Dictionary'!$B$5:$B$37,0)), "Energy Supply")</f>
        <v>Energy Supply</v>
      </c>
      <c r="L6794" s="12">
        <v>0.10813</v>
      </c>
      <c r="M6794" s="12"/>
    </row>
    <row r="6795" spans="1:13" x14ac:dyDescent="0.3">
      <c r="A6795" s="18">
        <v>6793</v>
      </c>
      <c r="B6795" s="18">
        <f t="shared" si="212"/>
        <v>2019</v>
      </c>
      <c r="C6795" s="17">
        <v>43586</v>
      </c>
      <c r="D6795" s="18" t="s">
        <v>130</v>
      </c>
      <c r="E6795" s="18" t="s">
        <v>164</v>
      </c>
      <c r="F6795" s="18" t="str">
        <f t="shared" si="213"/>
        <v>National Grid-Grafton Muni Agg Rate-43586</v>
      </c>
      <c r="G6795" s="11" t="s">
        <v>131</v>
      </c>
      <c r="H6795" s="11" t="s">
        <v>54</v>
      </c>
      <c r="I6795" s="11" t="s">
        <v>99</v>
      </c>
      <c r="J6795" s="11" t="s">
        <v>229</v>
      </c>
      <c r="K6795" s="11" t="str">
        <f>IFERROR(INDEX('EDC Component Dictionary'!$C$5:$C$37,MATCH('Rates Database'!J6795,'EDC Component Dictionary'!$B$5:$B$37,0)), "Energy Supply")</f>
        <v>Energy Supply</v>
      </c>
      <c r="L6795" s="12">
        <v>0.10811</v>
      </c>
      <c r="M6795" s="12"/>
    </row>
    <row r="6796" spans="1:13" x14ac:dyDescent="0.3">
      <c r="A6796" s="18">
        <v>6794</v>
      </c>
      <c r="B6796" s="18">
        <f t="shared" si="212"/>
        <v>2019</v>
      </c>
      <c r="C6796" s="17">
        <v>43586</v>
      </c>
      <c r="D6796" s="18" t="s">
        <v>130</v>
      </c>
      <c r="E6796" s="18" t="s">
        <v>164</v>
      </c>
      <c r="F6796" s="18" t="str">
        <f t="shared" si="213"/>
        <v>National Grid-Halifax Muni Agg Rate-43586</v>
      </c>
      <c r="G6796" s="11" t="s">
        <v>131</v>
      </c>
      <c r="H6796" s="11" t="s">
        <v>54</v>
      </c>
      <c r="I6796" s="11" t="s">
        <v>99</v>
      </c>
      <c r="J6796" s="11" t="s">
        <v>230</v>
      </c>
      <c r="K6796" s="11" t="str">
        <f>IFERROR(INDEX('EDC Component Dictionary'!$C$5:$C$37,MATCH('Rates Database'!J6796,'EDC Component Dictionary'!$B$5:$B$37,0)), "Energy Supply")</f>
        <v>Energy Supply</v>
      </c>
      <c r="L6796" s="12">
        <v>0.10876</v>
      </c>
      <c r="M6796" s="12"/>
    </row>
    <row r="6797" spans="1:13" x14ac:dyDescent="0.3">
      <c r="A6797" s="18">
        <v>6795</v>
      </c>
      <c r="B6797" s="18">
        <f t="shared" si="212"/>
        <v>2019</v>
      </c>
      <c r="C6797" s="17">
        <v>43586</v>
      </c>
      <c r="D6797" s="18" t="s">
        <v>130</v>
      </c>
      <c r="E6797" s="18" t="s">
        <v>164</v>
      </c>
      <c r="F6797" s="18" t="str">
        <f t="shared" si="213"/>
        <v>National Grid-Southborough Muni Agg Rate-43586</v>
      </c>
      <c r="G6797" s="11" t="s">
        <v>131</v>
      </c>
      <c r="H6797" s="11" t="s">
        <v>54</v>
      </c>
      <c r="I6797" s="11" t="s">
        <v>99</v>
      </c>
      <c r="J6797" s="11" t="s">
        <v>231</v>
      </c>
      <c r="K6797" s="11" t="str">
        <f>IFERROR(INDEX('EDC Component Dictionary'!$C$5:$C$37,MATCH('Rates Database'!J6797,'EDC Component Dictionary'!$B$5:$B$37,0)), "Energy Supply")</f>
        <v>Energy Supply</v>
      </c>
      <c r="L6797" s="12">
        <v>0.10881</v>
      </c>
      <c r="M6797" s="12"/>
    </row>
    <row r="6798" spans="1:13" x14ac:dyDescent="0.3">
      <c r="A6798" s="18">
        <v>6796</v>
      </c>
      <c r="B6798" s="18">
        <f t="shared" si="212"/>
        <v>2019</v>
      </c>
      <c r="C6798" s="17">
        <v>43586</v>
      </c>
      <c r="D6798" s="18" t="s">
        <v>130</v>
      </c>
      <c r="E6798" s="18" t="s">
        <v>163</v>
      </c>
      <c r="F6798" s="18" t="str">
        <f t="shared" si="213"/>
        <v>Eversource_EMA-Stoneham Muni Agg Rate-43586</v>
      </c>
      <c r="G6798" s="11" t="s">
        <v>131</v>
      </c>
      <c r="H6798" s="11" t="s">
        <v>54</v>
      </c>
      <c r="I6798" s="11" t="s">
        <v>99</v>
      </c>
      <c r="J6798" s="11" t="s">
        <v>267</v>
      </c>
      <c r="K6798" s="11" t="str">
        <f>IFERROR(INDEX('EDC Component Dictionary'!$C$5:$C$37,MATCH('Rates Database'!J6798,'EDC Component Dictionary'!$B$5:$B$37,0)), "Energy Supply")</f>
        <v>Energy Supply</v>
      </c>
      <c r="L6798" s="12">
        <v>0.10903</v>
      </c>
      <c r="M6798" s="12"/>
    </row>
    <row r="6799" spans="1:13" x14ac:dyDescent="0.3">
      <c r="A6799" s="18">
        <v>6797</v>
      </c>
      <c r="B6799" s="18">
        <f t="shared" si="212"/>
        <v>2019</v>
      </c>
      <c r="C6799" s="17">
        <v>43586</v>
      </c>
      <c r="D6799" s="18" t="s">
        <v>130</v>
      </c>
      <c r="E6799" s="18" t="s">
        <v>163</v>
      </c>
      <c r="F6799" s="18" t="str">
        <f t="shared" si="213"/>
        <v>Eversource_EMA-Winchester Muni Agg Rate-43586</v>
      </c>
      <c r="G6799" s="11" t="s">
        <v>131</v>
      </c>
      <c r="H6799" s="11" t="s">
        <v>54</v>
      </c>
      <c r="I6799" s="11" t="s">
        <v>99</v>
      </c>
      <c r="J6799" s="11" t="s">
        <v>232</v>
      </c>
      <c r="K6799" s="11" t="str">
        <f>IFERROR(INDEX('EDC Component Dictionary'!$C$5:$C$37,MATCH('Rates Database'!J6799,'EDC Component Dictionary'!$B$5:$B$37,0)), "Energy Supply")</f>
        <v>Energy Supply</v>
      </c>
      <c r="L6799" s="12">
        <v>0.1096</v>
      </c>
      <c r="M6799" s="12"/>
    </row>
    <row r="6800" spans="1:13" x14ac:dyDescent="0.3">
      <c r="A6800" s="18">
        <v>6798</v>
      </c>
      <c r="B6800" s="18">
        <f t="shared" si="212"/>
        <v>2019</v>
      </c>
      <c r="C6800" s="17">
        <v>43586</v>
      </c>
      <c r="D6800" s="18" t="s">
        <v>130</v>
      </c>
      <c r="E6800" s="18" t="s">
        <v>164</v>
      </c>
      <c r="F6800" s="18" t="str">
        <f t="shared" si="213"/>
        <v>National Grid-Webster Muni Agg Rate-43586</v>
      </c>
      <c r="G6800" s="11" t="s">
        <v>131</v>
      </c>
      <c r="H6800" s="11" t="s">
        <v>54</v>
      </c>
      <c r="I6800" s="11" t="s">
        <v>99</v>
      </c>
      <c r="J6800" s="11" t="s">
        <v>266</v>
      </c>
      <c r="K6800" s="11" t="str">
        <f>IFERROR(INDEX('EDC Component Dictionary'!$C$5:$C$37,MATCH('Rates Database'!J6800,'EDC Component Dictionary'!$B$5:$B$37,0)), "Energy Supply")</f>
        <v>Energy Supply</v>
      </c>
      <c r="L6800" s="12">
        <v>0.10929</v>
      </c>
      <c r="M6800" s="12"/>
    </row>
    <row r="6801" spans="1:13" x14ac:dyDescent="0.3">
      <c r="A6801" s="18">
        <v>6799</v>
      </c>
      <c r="B6801" s="18">
        <f t="shared" si="212"/>
        <v>2019</v>
      </c>
      <c r="C6801" s="17">
        <v>43586</v>
      </c>
      <c r="D6801" s="18" t="s">
        <v>130</v>
      </c>
      <c r="E6801" s="18" t="s">
        <v>164</v>
      </c>
      <c r="F6801" s="18" t="str">
        <f t="shared" si="213"/>
        <v>National Grid-Sutton Muni Agg Rate-43586</v>
      </c>
      <c r="G6801" s="11" t="s">
        <v>131</v>
      </c>
      <c r="H6801" s="11" t="s">
        <v>54</v>
      </c>
      <c r="I6801" s="11" t="s">
        <v>99</v>
      </c>
      <c r="J6801" s="11" t="s">
        <v>233</v>
      </c>
      <c r="K6801" s="11" t="str">
        <f>IFERROR(INDEX('EDC Component Dictionary'!$C$5:$C$37,MATCH('Rates Database'!J6801,'EDC Component Dictionary'!$B$5:$B$37,0)), "Energy Supply")</f>
        <v>Energy Supply</v>
      </c>
      <c r="L6801" s="12">
        <v>0.10929999999999999</v>
      </c>
      <c r="M6801" s="12"/>
    </row>
    <row r="6802" spans="1:13" x14ac:dyDescent="0.3">
      <c r="A6802" s="18">
        <v>6800</v>
      </c>
      <c r="B6802" s="18">
        <f t="shared" si="212"/>
        <v>2019</v>
      </c>
      <c r="C6802" s="17">
        <v>43586</v>
      </c>
      <c r="D6802" s="18" t="s">
        <v>130</v>
      </c>
      <c r="E6802" s="18" t="s">
        <v>163</v>
      </c>
      <c r="F6802" s="18" t="str">
        <f t="shared" si="213"/>
        <v>Eversource_EMA-Ashland Muni Agg Rate-43586</v>
      </c>
      <c r="G6802" s="11" t="s">
        <v>131</v>
      </c>
      <c r="H6802" s="11" t="s">
        <v>54</v>
      </c>
      <c r="I6802" s="11" t="s">
        <v>99</v>
      </c>
      <c r="J6802" s="11" t="s">
        <v>234</v>
      </c>
      <c r="K6802" s="11" t="str">
        <f>IFERROR(INDEX('EDC Component Dictionary'!$C$5:$C$37,MATCH('Rates Database'!J6802,'EDC Component Dictionary'!$B$5:$B$37,0)), "Energy Supply")</f>
        <v>Energy Supply</v>
      </c>
      <c r="L6802" s="12">
        <v>0.10947</v>
      </c>
      <c r="M6802" s="12"/>
    </row>
    <row r="6803" spans="1:13" x14ac:dyDescent="0.3">
      <c r="A6803" s="18">
        <v>6801</v>
      </c>
      <c r="B6803" s="18">
        <f t="shared" si="212"/>
        <v>2019</v>
      </c>
      <c r="C6803" s="17">
        <v>43586</v>
      </c>
      <c r="D6803" s="18" t="s">
        <v>130</v>
      </c>
      <c r="E6803" s="18" t="s">
        <v>36</v>
      </c>
      <c r="F6803" s="18" t="str">
        <f t="shared" si="213"/>
        <v>Unitil-Ashby Muni Agg Rate-43586</v>
      </c>
      <c r="G6803" s="11" t="s">
        <v>131</v>
      </c>
      <c r="H6803" s="11" t="s">
        <v>54</v>
      </c>
      <c r="I6803" s="11" t="s">
        <v>99</v>
      </c>
      <c r="J6803" s="11" t="s">
        <v>235</v>
      </c>
      <c r="K6803" s="11" t="str">
        <f>IFERROR(INDEX('EDC Component Dictionary'!$C$5:$C$37,MATCH('Rates Database'!J6803,'EDC Component Dictionary'!$B$5:$B$37,0)), "Energy Supply")</f>
        <v>Energy Supply</v>
      </c>
      <c r="L6803" s="12">
        <v>0.10969</v>
      </c>
      <c r="M6803" s="12"/>
    </row>
    <row r="6804" spans="1:13" x14ac:dyDescent="0.3">
      <c r="A6804" s="18">
        <v>6802</v>
      </c>
      <c r="B6804" s="18">
        <f t="shared" si="212"/>
        <v>2019</v>
      </c>
      <c r="C6804" s="17">
        <v>43586</v>
      </c>
      <c r="D6804" s="18" t="s">
        <v>130</v>
      </c>
      <c r="E6804" s="18" t="s">
        <v>163</v>
      </c>
      <c r="F6804" s="18" t="str">
        <f t="shared" si="213"/>
        <v>Eversource_EMA-Carlisle Muni Agg Rate-43586</v>
      </c>
      <c r="G6804" s="11" t="s">
        <v>131</v>
      </c>
      <c r="H6804" s="11" t="s">
        <v>54</v>
      </c>
      <c r="I6804" s="11" t="s">
        <v>99</v>
      </c>
      <c r="J6804" s="11" t="s">
        <v>236</v>
      </c>
      <c r="K6804" s="11" t="str">
        <f>IFERROR(INDEX('EDC Component Dictionary'!$C$5:$C$37,MATCH('Rates Database'!J6804,'EDC Component Dictionary'!$B$5:$B$37,0)), "Energy Supply")</f>
        <v>Energy Supply</v>
      </c>
      <c r="L6804" s="12">
        <v>0.10979</v>
      </c>
      <c r="M6804" s="12"/>
    </row>
    <row r="6805" spans="1:13" x14ac:dyDescent="0.3">
      <c r="A6805" s="18">
        <v>6803</v>
      </c>
      <c r="B6805" s="18">
        <f t="shared" si="212"/>
        <v>2019</v>
      </c>
      <c r="C6805" s="17">
        <v>43586</v>
      </c>
      <c r="D6805" s="18" t="s">
        <v>130</v>
      </c>
      <c r="E6805" s="18" t="s">
        <v>164</v>
      </c>
      <c r="F6805" s="18" t="str">
        <f t="shared" si="213"/>
        <v>National Grid-Berlin Muni Agg Rate-43586</v>
      </c>
      <c r="G6805" s="11" t="s">
        <v>131</v>
      </c>
      <c r="H6805" s="11" t="s">
        <v>54</v>
      </c>
      <c r="I6805" s="11" t="s">
        <v>99</v>
      </c>
      <c r="J6805" s="11" t="s">
        <v>237</v>
      </c>
      <c r="K6805" s="11" t="str">
        <f>IFERROR(INDEX('EDC Component Dictionary'!$C$5:$C$37,MATCH('Rates Database'!J6805,'EDC Component Dictionary'!$B$5:$B$37,0)), "Energy Supply")</f>
        <v>Energy Supply</v>
      </c>
      <c r="L6805" s="12">
        <v>0.1099</v>
      </c>
      <c r="M6805" s="12"/>
    </row>
    <row r="6806" spans="1:13" x14ac:dyDescent="0.3">
      <c r="A6806" s="18">
        <v>6804</v>
      </c>
      <c r="B6806" s="18">
        <f t="shared" si="212"/>
        <v>2019</v>
      </c>
      <c r="C6806" s="17">
        <v>43586</v>
      </c>
      <c r="D6806" s="18" t="s">
        <v>130</v>
      </c>
      <c r="E6806" s="18" t="s">
        <v>164</v>
      </c>
      <c r="F6806" s="18" t="str">
        <f t="shared" si="213"/>
        <v>National Grid-Tewksbury Muni Agg Rate-43586</v>
      </c>
      <c r="G6806" s="11" t="s">
        <v>131</v>
      </c>
      <c r="H6806" s="11" t="s">
        <v>54</v>
      </c>
      <c r="I6806" s="11" t="s">
        <v>99</v>
      </c>
      <c r="J6806" s="11" t="s">
        <v>238</v>
      </c>
      <c r="K6806" s="11" t="str">
        <f>IFERROR(INDEX('EDC Component Dictionary'!$C$5:$C$37,MATCH('Rates Database'!J6806,'EDC Component Dictionary'!$B$5:$B$37,0)), "Energy Supply")</f>
        <v>Energy Supply</v>
      </c>
      <c r="L6806" s="12">
        <v>0.1099</v>
      </c>
      <c r="M6806" s="12"/>
    </row>
    <row r="6807" spans="1:13" x14ac:dyDescent="0.3">
      <c r="A6807" s="18">
        <v>6805</v>
      </c>
      <c r="B6807" s="18">
        <f t="shared" si="212"/>
        <v>2019</v>
      </c>
      <c r="C6807" s="17">
        <v>43586</v>
      </c>
      <c r="D6807" s="18" t="s">
        <v>130</v>
      </c>
      <c r="E6807" s="18" t="s">
        <v>36</v>
      </c>
      <c r="F6807" s="18" t="str">
        <f t="shared" si="213"/>
        <v>Unitil-Lunenburg Muni Agg Rate-43586</v>
      </c>
      <c r="G6807" s="11" t="s">
        <v>131</v>
      </c>
      <c r="H6807" s="11" t="s">
        <v>54</v>
      </c>
      <c r="I6807" s="11" t="s">
        <v>99</v>
      </c>
      <c r="J6807" s="11" t="s">
        <v>239</v>
      </c>
      <c r="K6807" s="11" t="str">
        <f>IFERROR(INDEX('EDC Component Dictionary'!$C$5:$C$37,MATCH('Rates Database'!J6807,'EDC Component Dictionary'!$B$5:$B$37,0)), "Energy Supply")</f>
        <v>Energy Supply</v>
      </c>
      <c r="L6807" s="12">
        <v>0.10997999999999999</v>
      </c>
      <c r="M6807" s="12"/>
    </row>
    <row r="6808" spans="1:13" x14ac:dyDescent="0.3">
      <c r="A6808" s="18">
        <v>6806</v>
      </c>
      <c r="B6808" s="18">
        <f t="shared" si="212"/>
        <v>2019</v>
      </c>
      <c r="C6808" s="17">
        <v>43586</v>
      </c>
      <c r="D6808" s="18" t="s">
        <v>130</v>
      </c>
      <c r="E6808" s="18" t="s">
        <v>163</v>
      </c>
      <c r="F6808" s="18" t="str">
        <f t="shared" si="213"/>
        <v>Eversource_EMA-Plympton Muni Agg Rate-43586</v>
      </c>
      <c r="G6808" s="11" t="s">
        <v>131</v>
      </c>
      <c r="H6808" s="11" t="s">
        <v>54</v>
      </c>
      <c r="I6808" s="11" t="s">
        <v>99</v>
      </c>
      <c r="J6808" s="11" t="s">
        <v>240</v>
      </c>
      <c r="K6808" s="11" t="str">
        <f>IFERROR(INDEX('EDC Component Dictionary'!$C$5:$C$37,MATCH('Rates Database'!J6808,'EDC Component Dictionary'!$B$5:$B$37,0)), "Energy Supply")</f>
        <v>Energy Supply</v>
      </c>
      <c r="L6808" s="12">
        <v>0.11056000000000001</v>
      </c>
      <c r="M6808" s="12"/>
    </row>
    <row r="6809" spans="1:13" x14ac:dyDescent="0.3">
      <c r="A6809" s="18">
        <v>6807</v>
      </c>
      <c r="B6809" s="18">
        <f t="shared" si="212"/>
        <v>2019</v>
      </c>
      <c r="C6809" s="17">
        <v>43586</v>
      </c>
      <c r="D6809" s="18" t="s">
        <v>130</v>
      </c>
      <c r="E6809" s="18" t="s">
        <v>164</v>
      </c>
      <c r="F6809" s="18" t="str">
        <f t="shared" si="213"/>
        <v>National Grid-Salisbury Muni Agg Rate-43586</v>
      </c>
      <c r="G6809" s="11" t="s">
        <v>131</v>
      </c>
      <c r="H6809" s="11" t="s">
        <v>54</v>
      </c>
      <c r="I6809" s="11" t="s">
        <v>99</v>
      </c>
      <c r="J6809" s="11" t="s">
        <v>241</v>
      </c>
      <c r="K6809" s="11" t="str">
        <f>IFERROR(INDEX('EDC Component Dictionary'!$C$5:$C$37,MATCH('Rates Database'!J6809,'EDC Component Dictionary'!$B$5:$B$37,0)), "Energy Supply")</f>
        <v>Energy Supply</v>
      </c>
      <c r="L6809" s="12">
        <v>0.11065</v>
      </c>
      <c r="M6809" s="12"/>
    </row>
    <row r="6810" spans="1:13" x14ac:dyDescent="0.3">
      <c r="A6810" s="18">
        <v>6808</v>
      </c>
      <c r="B6810" s="18">
        <f t="shared" si="212"/>
        <v>2019</v>
      </c>
      <c r="C6810" s="17">
        <v>43586</v>
      </c>
      <c r="D6810" s="18" t="s">
        <v>130</v>
      </c>
      <c r="E6810" s="18" t="s">
        <v>164</v>
      </c>
      <c r="F6810" s="18" t="str">
        <f t="shared" si="213"/>
        <v>National Grid-Gloucester Muni Agg Rate-43586</v>
      </c>
      <c r="G6810" s="11" t="s">
        <v>131</v>
      </c>
      <c r="H6810" s="11" t="s">
        <v>54</v>
      </c>
      <c r="I6810" s="11" t="s">
        <v>99</v>
      </c>
      <c r="J6810" s="11" t="s">
        <v>242</v>
      </c>
      <c r="K6810" s="11" t="str">
        <f>IFERROR(INDEX('EDC Component Dictionary'!$C$5:$C$37,MATCH('Rates Database'!J6810,'EDC Component Dictionary'!$B$5:$B$37,0)), "Energy Supply")</f>
        <v>Energy Supply</v>
      </c>
      <c r="L6810" s="12">
        <v>0.11094</v>
      </c>
      <c r="M6810" s="12"/>
    </row>
    <row r="6811" spans="1:13" x14ac:dyDescent="0.3">
      <c r="A6811" s="18">
        <v>6809</v>
      </c>
      <c r="B6811" s="18">
        <f t="shared" si="212"/>
        <v>2019</v>
      </c>
      <c r="C6811" s="17">
        <v>43586</v>
      </c>
      <c r="D6811" s="18" t="s">
        <v>130</v>
      </c>
      <c r="E6811" s="18" t="s">
        <v>163</v>
      </c>
      <c r="F6811" s="18" t="str">
        <f t="shared" si="213"/>
        <v>Eversource_EMA-Brookline Muni Agg Rate-43586</v>
      </c>
      <c r="G6811" s="11" t="s">
        <v>131</v>
      </c>
      <c r="H6811" s="11" t="s">
        <v>54</v>
      </c>
      <c r="I6811" s="11" t="s">
        <v>99</v>
      </c>
      <c r="J6811" s="11" t="s">
        <v>243</v>
      </c>
      <c r="K6811" s="11" t="str">
        <f>IFERROR(INDEX('EDC Component Dictionary'!$C$5:$C$37,MATCH('Rates Database'!J6811,'EDC Component Dictionary'!$B$5:$B$37,0)), "Energy Supply")</f>
        <v>Energy Supply</v>
      </c>
      <c r="L6811" s="12">
        <v>0.11133</v>
      </c>
      <c r="M6811" s="12"/>
    </row>
    <row r="6812" spans="1:13" x14ac:dyDescent="0.3">
      <c r="A6812" s="18">
        <v>6810</v>
      </c>
      <c r="B6812" s="18">
        <f t="shared" si="212"/>
        <v>2019</v>
      </c>
      <c r="C6812" s="17">
        <v>43586</v>
      </c>
      <c r="D6812" s="18" t="s">
        <v>130</v>
      </c>
      <c r="E6812" s="18" t="s">
        <v>163</v>
      </c>
      <c r="F6812" s="18" t="str">
        <f t="shared" si="213"/>
        <v>Eversource_EMA-Cambridge Muni Agg Rate-43586</v>
      </c>
      <c r="G6812" s="11" t="s">
        <v>131</v>
      </c>
      <c r="H6812" s="11" t="s">
        <v>54</v>
      </c>
      <c r="I6812" s="11" t="s">
        <v>99</v>
      </c>
      <c r="J6812" s="11" t="s">
        <v>210</v>
      </c>
      <c r="K6812" s="11" t="str">
        <f>IFERROR(INDEX('EDC Component Dictionary'!$C$5:$C$37,MATCH('Rates Database'!J6812,'EDC Component Dictionary'!$B$5:$B$37,0)), "Energy Supply")</f>
        <v>Energy Supply</v>
      </c>
      <c r="L6812" s="12">
        <v>0.11143</v>
      </c>
      <c r="M6812" s="12"/>
    </row>
    <row r="6813" spans="1:13" x14ac:dyDescent="0.3">
      <c r="A6813" s="18">
        <v>6811</v>
      </c>
      <c r="B6813" s="18">
        <f t="shared" si="212"/>
        <v>2019</v>
      </c>
      <c r="C6813" s="17">
        <v>43586</v>
      </c>
      <c r="D6813" s="18" t="s">
        <v>130</v>
      </c>
      <c r="E6813" s="18" t="s">
        <v>164</v>
      </c>
      <c r="F6813" s="18" t="str">
        <f t="shared" si="213"/>
        <v>National Grid-Bellingham Muni Agg Rate-43586</v>
      </c>
      <c r="G6813" s="11" t="s">
        <v>131</v>
      </c>
      <c r="H6813" s="11" t="s">
        <v>54</v>
      </c>
      <c r="I6813" s="11" t="s">
        <v>99</v>
      </c>
      <c r="J6813" s="11" t="s">
        <v>244</v>
      </c>
      <c r="K6813" s="11" t="str">
        <f>IFERROR(INDEX('EDC Component Dictionary'!$C$5:$C$37,MATCH('Rates Database'!J6813,'EDC Component Dictionary'!$B$5:$B$37,0)), "Energy Supply")</f>
        <v>Energy Supply</v>
      </c>
      <c r="L6813" s="12">
        <v>0.11241</v>
      </c>
      <c r="M6813" s="12"/>
    </row>
    <row r="6814" spans="1:13" x14ac:dyDescent="0.3">
      <c r="A6814" s="18">
        <v>6812</v>
      </c>
      <c r="B6814" s="18">
        <f t="shared" si="212"/>
        <v>2019</v>
      </c>
      <c r="C6814" s="17">
        <v>43586</v>
      </c>
      <c r="D6814" s="18" t="s">
        <v>130</v>
      </c>
      <c r="E6814" s="18" t="s">
        <v>164</v>
      </c>
      <c r="F6814" s="18" t="str">
        <f t="shared" si="213"/>
        <v>National Grid-Great Barrington Muni Agg Rate-43586</v>
      </c>
      <c r="G6814" s="11" t="s">
        <v>131</v>
      </c>
      <c r="H6814" s="11" t="s">
        <v>54</v>
      </c>
      <c r="I6814" s="11" t="s">
        <v>99</v>
      </c>
      <c r="J6814" s="11" t="s">
        <v>245</v>
      </c>
      <c r="K6814" s="11" t="str">
        <f>IFERROR(INDEX('EDC Component Dictionary'!$C$5:$C$37,MATCH('Rates Database'!J6814,'EDC Component Dictionary'!$B$5:$B$37,0)), "Energy Supply")</f>
        <v>Energy Supply</v>
      </c>
      <c r="L6814" s="12">
        <v>0.11259</v>
      </c>
      <c r="M6814" s="12"/>
    </row>
    <row r="6815" spans="1:13" x14ac:dyDescent="0.3">
      <c r="A6815" s="18">
        <v>6813</v>
      </c>
      <c r="B6815" s="18">
        <f t="shared" si="212"/>
        <v>2019</v>
      </c>
      <c r="C6815" s="17">
        <v>43586</v>
      </c>
      <c r="D6815" s="18" t="s">
        <v>130</v>
      </c>
      <c r="E6815" s="18" t="s">
        <v>163</v>
      </c>
      <c r="F6815" s="18" t="str">
        <f t="shared" si="213"/>
        <v>Eversource_EMA-Holliston Muni Agg Rate-43586</v>
      </c>
      <c r="G6815" s="11" t="s">
        <v>131</v>
      </c>
      <c r="H6815" s="11" t="s">
        <v>54</v>
      </c>
      <c r="I6815" s="11" t="s">
        <v>99</v>
      </c>
      <c r="J6815" s="11" t="s">
        <v>246</v>
      </c>
      <c r="K6815" s="11" t="str">
        <f>IFERROR(INDEX('EDC Component Dictionary'!$C$5:$C$37,MATCH('Rates Database'!J6815,'EDC Component Dictionary'!$B$5:$B$37,0)), "Energy Supply")</f>
        <v>Energy Supply</v>
      </c>
      <c r="L6815" s="12">
        <v>0.11273</v>
      </c>
      <c r="M6815" s="12"/>
    </row>
    <row r="6816" spans="1:13" x14ac:dyDescent="0.3">
      <c r="A6816" s="18">
        <v>6814</v>
      </c>
      <c r="B6816" s="18">
        <f t="shared" si="212"/>
        <v>2019</v>
      </c>
      <c r="C6816" s="17">
        <v>43586</v>
      </c>
      <c r="D6816" s="18" t="s">
        <v>130</v>
      </c>
      <c r="E6816" s="18" t="s">
        <v>164</v>
      </c>
      <c r="F6816" s="18" t="str">
        <f t="shared" si="213"/>
        <v>National Grid-West Bridgewater Muni Agg Rate-43586</v>
      </c>
      <c r="G6816" s="11" t="s">
        <v>131</v>
      </c>
      <c r="H6816" s="11" t="s">
        <v>54</v>
      </c>
      <c r="I6816" s="11" t="s">
        <v>99</v>
      </c>
      <c r="J6816" s="11" t="s">
        <v>247</v>
      </c>
      <c r="K6816" s="11" t="str">
        <f>IFERROR(INDEX('EDC Component Dictionary'!$C$5:$C$37,MATCH('Rates Database'!J6816,'EDC Component Dictionary'!$B$5:$B$37,0)), "Energy Supply")</f>
        <v>Energy Supply</v>
      </c>
      <c r="L6816" s="12">
        <v>0.11326</v>
      </c>
      <c r="M6816" s="12"/>
    </row>
    <row r="6817" spans="1:13" x14ac:dyDescent="0.3">
      <c r="A6817" s="18">
        <v>6815</v>
      </c>
      <c r="B6817" s="18">
        <f t="shared" si="212"/>
        <v>2019</v>
      </c>
      <c r="C6817" s="17">
        <v>43586</v>
      </c>
      <c r="D6817" s="18" t="s">
        <v>130</v>
      </c>
      <c r="E6817" s="18" t="s">
        <v>163</v>
      </c>
      <c r="F6817" s="18" t="str">
        <f t="shared" si="213"/>
        <v>Eversource_EMA-Newton Muni Agg Rate-43586</v>
      </c>
      <c r="G6817" s="11" t="s">
        <v>131</v>
      </c>
      <c r="H6817" s="11" t="s">
        <v>54</v>
      </c>
      <c r="I6817" s="11" t="s">
        <v>99</v>
      </c>
      <c r="J6817" s="11" t="s">
        <v>268</v>
      </c>
      <c r="K6817" s="11" t="str">
        <f>IFERROR(INDEX('EDC Component Dictionary'!$C$5:$C$37,MATCH('Rates Database'!J6817,'EDC Component Dictionary'!$B$5:$B$37,0)), "Energy Supply")</f>
        <v>Energy Supply</v>
      </c>
      <c r="L6817" s="12">
        <v>0.11346000000000001</v>
      </c>
      <c r="M6817" s="12"/>
    </row>
    <row r="6818" spans="1:13" x14ac:dyDescent="0.3">
      <c r="A6818" s="18">
        <v>6816</v>
      </c>
      <c r="B6818" s="18">
        <f t="shared" si="212"/>
        <v>2019</v>
      </c>
      <c r="C6818" s="17">
        <v>43586</v>
      </c>
      <c r="D6818" s="18" t="s">
        <v>130</v>
      </c>
      <c r="E6818" s="18" t="s">
        <v>164</v>
      </c>
      <c r="F6818" s="18" t="str">
        <f t="shared" si="213"/>
        <v>National Grid-Egremont Muni Agg Rate-43586</v>
      </c>
      <c r="G6818" s="11" t="s">
        <v>131</v>
      </c>
      <c r="H6818" s="11" t="s">
        <v>54</v>
      </c>
      <c r="I6818" s="11" t="s">
        <v>99</v>
      </c>
      <c r="J6818" s="11" t="s">
        <v>248</v>
      </c>
      <c r="K6818" s="11" t="str">
        <f>IFERROR(INDEX('EDC Component Dictionary'!$C$5:$C$37,MATCH('Rates Database'!J6818,'EDC Component Dictionary'!$B$5:$B$37,0)), "Energy Supply")</f>
        <v>Energy Supply</v>
      </c>
      <c r="L6818" s="12">
        <v>0.11354</v>
      </c>
      <c r="M6818" s="12"/>
    </row>
    <row r="6819" spans="1:13" x14ac:dyDescent="0.3">
      <c r="A6819" s="18">
        <v>6817</v>
      </c>
      <c r="B6819" s="18">
        <f t="shared" si="212"/>
        <v>2019</v>
      </c>
      <c r="C6819" s="17">
        <v>43586</v>
      </c>
      <c r="D6819" s="18" t="s">
        <v>130</v>
      </c>
      <c r="E6819" s="18" t="s">
        <v>164</v>
      </c>
      <c r="F6819" s="18" t="str">
        <f t="shared" si="213"/>
        <v>National Grid-Hamilton Muni Agg Rate-43586</v>
      </c>
      <c r="G6819" s="11" t="s">
        <v>131</v>
      </c>
      <c r="H6819" s="11" t="s">
        <v>54</v>
      </c>
      <c r="I6819" s="11" t="s">
        <v>99</v>
      </c>
      <c r="J6819" s="11" t="s">
        <v>250</v>
      </c>
      <c r="K6819" s="11" t="str">
        <f>IFERROR(INDEX('EDC Component Dictionary'!$C$5:$C$37,MATCH('Rates Database'!J6819,'EDC Component Dictionary'!$B$5:$B$37,0)), "Energy Supply")</f>
        <v>Energy Supply</v>
      </c>
      <c r="L6819" s="12">
        <v>0.11411</v>
      </c>
      <c r="M6819" s="12"/>
    </row>
    <row r="6820" spans="1:13" x14ac:dyDescent="0.3">
      <c r="A6820" s="18">
        <v>6818</v>
      </c>
      <c r="B6820" s="18">
        <f t="shared" si="212"/>
        <v>2019</v>
      </c>
      <c r="C6820" s="17">
        <v>43586</v>
      </c>
      <c r="D6820" s="18" t="s">
        <v>130</v>
      </c>
      <c r="E6820" s="18" t="s">
        <v>164</v>
      </c>
      <c r="F6820" s="18" t="str">
        <f t="shared" si="213"/>
        <v>National Grid-Millville Muni Agg Rate-43586</v>
      </c>
      <c r="G6820" s="11" t="s">
        <v>131</v>
      </c>
      <c r="H6820" s="11" t="s">
        <v>54</v>
      </c>
      <c r="I6820" s="11" t="s">
        <v>99</v>
      </c>
      <c r="J6820" s="11" t="s">
        <v>251</v>
      </c>
      <c r="K6820" s="11" t="str">
        <f>IFERROR(INDEX('EDC Component Dictionary'!$C$5:$C$37,MATCH('Rates Database'!J6820,'EDC Component Dictionary'!$B$5:$B$37,0)), "Energy Supply")</f>
        <v>Energy Supply</v>
      </c>
      <c r="L6820" s="12">
        <v>0.11416999999999999</v>
      </c>
      <c r="M6820" s="12"/>
    </row>
    <row r="6821" spans="1:13" x14ac:dyDescent="0.3">
      <c r="A6821" s="18">
        <v>6819</v>
      </c>
      <c r="B6821" s="18">
        <f t="shared" si="212"/>
        <v>2019</v>
      </c>
      <c r="C6821" s="17">
        <v>43586</v>
      </c>
      <c r="D6821" s="18" t="s">
        <v>130</v>
      </c>
      <c r="E6821" s="18" t="s">
        <v>163</v>
      </c>
      <c r="F6821" s="18" t="str">
        <f t="shared" si="213"/>
        <v>Eversource_EMA-Natick Muni Agg Rate-43586</v>
      </c>
      <c r="G6821" s="11" t="s">
        <v>131</v>
      </c>
      <c r="H6821" s="11" t="s">
        <v>54</v>
      </c>
      <c r="I6821" s="11" t="s">
        <v>99</v>
      </c>
      <c r="J6821" s="11" t="s">
        <v>252</v>
      </c>
      <c r="K6821" s="11" t="str">
        <f>IFERROR(INDEX('EDC Component Dictionary'!$C$5:$C$37,MATCH('Rates Database'!J6821,'EDC Component Dictionary'!$B$5:$B$37,0)), "Energy Supply")</f>
        <v>Energy Supply</v>
      </c>
      <c r="L6821" s="12">
        <v>0.11426</v>
      </c>
      <c r="M6821" s="12"/>
    </row>
    <row r="6822" spans="1:13" x14ac:dyDescent="0.3">
      <c r="A6822" s="18">
        <v>6820</v>
      </c>
      <c r="B6822" s="18">
        <f t="shared" si="212"/>
        <v>2019</v>
      </c>
      <c r="C6822" s="17">
        <v>43586</v>
      </c>
      <c r="D6822" s="18" t="s">
        <v>130</v>
      </c>
      <c r="E6822" s="18" t="s">
        <v>95</v>
      </c>
      <c r="F6822" s="18" t="str">
        <f t="shared" si="213"/>
        <v>Eversource_WMA-Sandisfield Muni Agg Rate-43586</v>
      </c>
      <c r="G6822" s="11" t="s">
        <v>131</v>
      </c>
      <c r="H6822" s="11" t="s">
        <v>54</v>
      </c>
      <c r="I6822" s="11" t="s">
        <v>99</v>
      </c>
      <c r="J6822" s="11" t="s">
        <v>253</v>
      </c>
      <c r="K6822" s="11" t="str">
        <f>IFERROR(INDEX('EDC Component Dictionary'!$C$5:$C$37,MATCH('Rates Database'!J6822,'EDC Component Dictionary'!$B$5:$B$37,0)), "Energy Supply")</f>
        <v>Energy Supply</v>
      </c>
      <c r="L6822" s="12">
        <v>0.11533</v>
      </c>
      <c r="M6822" s="12"/>
    </row>
    <row r="6823" spans="1:13" x14ac:dyDescent="0.3">
      <c r="A6823" s="18">
        <v>6821</v>
      </c>
      <c r="B6823" s="18">
        <f t="shared" si="212"/>
        <v>2019</v>
      </c>
      <c r="C6823" s="17">
        <v>43586</v>
      </c>
      <c r="D6823" s="18" t="s">
        <v>130</v>
      </c>
      <c r="E6823" s="18" t="s">
        <v>163</v>
      </c>
      <c r="F6823" s="18" t="str">
        <f t="shared" si="213"/>
        <v>Eversource_EMA-Walpole Muni Agg Rate-43586</v>
      </c>
      <c r="G6823" s="11" t="s">
        <v>131</v>
      </c>
      <c r="H6823" s="11" t="s">
        <v>54</v>
      </c>
      <c r="I6823" s="11" t="s">
        <v>99</v>
      </c>
      <c r="J6823" s="11" t="s">
        <v>174</v>
      </c>
      <c r="K6823" s="11" t="str">
        <f>IFERROR(INDEX('EDC Component Dictionary'!$C$5:$C$37,MATCH('Rates Database'!J6823,'EDC Component Dictionary'!$B$5:$B$37,0)), "Energy Supply")</f>
        <v>Energy Supply</v>
      </c>
      <c r="L6823" s="12">
        <v>0.11581</v>
      </c>
      <c r="M6823" s="12"/>
    </row>
    <row r="6824" spans="1:13" x14ac:dyDescent="0.3">
      <c r="A6824" s="18">
        <v>6822</v>
      </c>
      <c r="B6824" s="18">
        <f t="shared" si="212"/>
        <v>2019</v>
      </c>
      <c r="C6824" s="17">
        <v>43586</v>
      </c>
      <c r="D6824" s="18" t="s">
        <v>130</v>
      </c>
      <c r="E6824" s="18" t="s">
        <v>163</v>
      </c>
      <c r="F6824" s="18" t="str">
        <f t="shared" si="213"/>
        <v>Eversource_EMA-Lexington Muni Agg Rate-43586</v>
      </c>
      <c r="G6824" s="11" t="s">
        <v>131</v>
      </c>
      <c r="H6824" s="11" t="s">
        <v>54</v>
      </c>
      <c r="I6824" s="11" t="s">
        <v>99</v>
      </c>
      <c r="J6824" s="11" t="s">
        <v>254</v>
      </c>
      <c r="K6824" s="11" t="str">
        <f>IFERROR(INDEX('EDC Component Dictionary'!$C$5:$C$37,MATCH('Rates Database'!J6824,'EDC Component Dictionary'!$B$5:$B$37,0)), "Energy Supply")</f>
        <v>Energy Supply</v>
      </c>
      <c r="L6824" s="12">
        <v>0.11625000000000001</v>
      </c>
      <c r="M6824" s="12"/>
    </row>
    <row r="6825" spans="1:13" x14ac:dyDescent="0.3">
      <c r="A6825" s="18">
        <v>6823</v>
      </c>
      <c r="B6825" s="18">
        <f t="shared" si="212"/>
        <v>2019</v>
      </c>
      <c r="C6825" s="17">
        <v>43586</v>
      </c>
      <c r="D6825" s="18" t="s">
        <v>130</v>
      </c>
      <c r="E6825" s="18" t="s">
        <v>95</v>
      </c>
      <c r="F6825" s="18" t="str">
        <f t="shared" si="213"/>
        <v>Eversource_WMA-Lanesborough Muni Agg Rate-43586</v>
      </c>
      <c r="G6825" s="11" t="s">
        <v>131</v>
      </c>
      <c r="H6825" s="11" t="s">
        <v>54</v>
      </c>
      <c r="I6825" s="11" t="s">
        <v>99</v>
      </c>
      <c r="J6825" s="11" t="s">
        <v>255</v>
      </c>
      <c r="K6825" s="11" t="str">
        <f>IFERROR(INDEX('EDC Component Dictionary'!$C$5:$C$37,MATCH('Rates Database'!J6825,'EDC Component Dictionary'!$B$5:$B$37,0)), "Energy Supply")</f>
        <v>Energy Supply</v>
      </c>
      <c r="L6825" s="12">
        <v>0.11674</v>
      </c>
      <c r="M6825" s="12"/>
    </row>
    <row r="6826" spans="1:13" x14ac:dyDescent="0.3">
      <c r="A6826" s="18">
        <v>6824</v>
      </c>
      <c r="B6826" s="18">
        <f t="shared" si="212"/>
        <v>2019</v>
      </c>
      <c r="C6826" s="17">
        <v>43586</v>
      </c>
      <c r="D6826" s="18" t="s">
        <v>130</v>
      </c>
      <c r="E6826" s="18" t="s">
        <v>164</v>
      </c>
      <c r="F6826" s="18" t="str">
        <f t="shared" si="213"/>
        <v>National Grid-Foxborough Muni Agg Rate-43586</v>
      </c>
      <c r="G6826" s="11" t="s">
        <v>131</v>
      </c>
      <c r="H6826" s="11" t="s">
        <v>54</v>
      </c>
      <c r="I6826" s="11" t="s">
        <v>99</v>
      </c>
      <c r="J6826" s="11" t="s">
        <v>256</v>
      </c>
      <c r="K6826" s="11" t="str">
        <f>IFERROR(INDEX('EDC Component Dictionary'!$C$5:$C$37,MATCH('Rates Database'!J6826,'EDC Component Dictionary'!$B$5:$B$37,0)), "Energy Supply")</f>
        <v>Energy Supply</v>
      </c>
      <c r="L6826" s="12">
        <v>0.1179</v>
      </c>
      <c r="M6826" s="12"/>
    </row>
    <row r="6827" spans="1:13" x14ac:dyDescent="0.3">
      <c r="A6827" s="18">
        <v>6825</v>
      </c>
      <c r="B6827" s="18">
        <f t="shared" si="212"/>
        <v>2019</v>
      </c>
      <c r="C6827" s="17">
        <v>43586</v>
      </c>
      <c r="D6827" s="18" t="s">
        <v>130</v>
      </c>
      <c r="E6827" s="18" t="s">
        <v>164</v>
      </c>
      <c r="F6827" s="18" t="str">
        <f t="shared" si="213"/>
        <v>National Grid-Heath Muni Agg Rate-43586</v>
      </c>
      <c r="G6827" s="11" t="s">
        <v>131</v>
      </c>
      <c r="H6827" s="11" t="s">
        <v>54</v>
      </c>
      <c r="I6827" s="11" t="s">
        <v>99</v>
      </c>
      <c r="J6827" s="11" t="s">
        <v>257</v>
      </c>
      <c r="K6827" s="11" t="str">
        <f>IFERROR(INDEX('EDC Component Dictionary'!$C$5:$C$37,MATCH('Rates Database'!J6827,'EDC Component Dictionary'!$B$5:$B$37,0)), "Energy Supply")</f>
        <v>Energy Supply</v>
      </c>
      <c r="L6827" s="12">
        <v>0.11924</v>
      </c>
      <c r="M6827" s="12"/>
    </row>
    <row r="6828" spans="1:13" x14ac:dyDescent="0.3">
      <c r="A6828" s="18">
        <v>6826</v>
      </c>
      <c r="B6828" s="18">
        <f t="shared" si="212"/>
        <v>2019</v>
      </c>
      <c r="C6828" s="17">
        <v>43586</v>
      </c>
      <c r="D6828" s="18" t="s">
        <v>130</v>
      </c>
      <c r="E6828" s="18" t="s">
        <v>164</v>
      </c>
      <c r="F6828" s="18" t="str">
        <f t="shared" si="213"/>
        <v>National Grid-Auburn Muni Agg Rate-43586</v>
      </c>
      <c r="G6828" s="11" t="s">
        <v>131</v>
      </c>
      <c r="H6828" s="11" t="s">
        <v>54</v>
      </c>
      <c r="I6828" s="11" t="s">
        <v>99</v>
      </c>
      <c r="J6828" s="11" t="s">
        <v>258</v>
      </c>
      <c r="K6828" s="11" t="str">
        <f>IFERROR(INDEX('EDC Component Dictionary'!$C$5:$C$37,MATCH('Rates Database'!J6828,'EDC Component Dictionary'!$B$5:$B$37,0)), "Energy Supply")</f>
        <v>Energy Supply</v>
      </c>
      <c r="L6828" s="12">
        <v>0.12164999999999999</v>
      </c>
      <c r="M6828" s="12"/>
    </row>
    <row r="6829" spans="1:13" x14ac:dyDescent="0.3">
      <c r="A6829" s="18">
        <v>6827</v>
      </c>
      <c r="B6829" s="18">
        <f t="shared" si="212"/>
        <v>2019</v>
      </c>
      <c r="C6829" s="17">
        <v>43586</v>
      </c>
      <c r="D6829" s="18" t="s">
        <v>130</v>
      </c>
      <c r="E6829" s="18" t="s">
        <v>164</v>
      </c>
      <c r="F6829" s="18" t="str">
        <f t="shared" si="213"/>
        <v>National Grid-North Andover Muni Agg Rate-43586</v>
      </c>
      <c r="G6829" s="11" t="s">
        <v>131</v>
      </c>
      <c r="H6829" s="11" t="s">
        <v>54</v>
      </c>
      <c r="I6829" s="11" t="s">
        <v>99</v>
      </c>
      <c r="J6829" s="11" t="s">
        <v>259</v>
      </c>
      <c r="K6829" s="11" t="str">
        <f>IFERROR(INDEX('EDC Component Dictionary'!$C$5:$C$37,MATCH('Rates Database'!J6829,'EDC Component Dictionary'!$B$5:$B$37,0)), "Energy Supply")</f>
        <v>Energy Supply</v>
      </c>
      <c r="L6829" s="12">
        <v>0.12684999999999999</v>
      </c>
      <c r="M6829" s="12"/>
    </row>
    <row r="6830" spans="1:13" x14ac:dyDescent="0.3">
      <c r="A6830" s="18">
        <v>6828</v>
      </c>
      <c r="B6830" s="18">
        <f t="shared" si="212"/>
        <v>2019</v>
      </c>
      <c r="C6830" s="17">
        <v>43586</v>
      </c>
      <c r="D6830" s="18" t="s">
        <v>130</v>
      </c>
      <c r="E6830" s="18" t="s">
        <v>164</v>
      </c>
      <c r="F6830" s="18" t="str">
        <f t="shared" si="213"/>
        <v>National Grid-Lowell Muni Agg Rate-43586</v>
      </c>
      <c r="G6830" s="11" t="s">
        <v>131</v>
      </c>
      <c r="H6830" s="11" t="s">
        <v>54</v>
      </c>
      <c r="I6830" s="11" t="s">
        <v>99</v>
      </c>
      <c r="J6830" s="11" t="s">
        <v>262</v>
      </c>
      <c r="K6830" s="11" t="str">
        <f>IFERROR(INDEX('EDC Component Dictionary'!$C$5:$C$37,MATCH('Rates Database'!J6830,'EDC Component Dictionary'!$B$5:$B$37,0)), "Energy Supply")</f>
        <v>Energy Supply</v>
      </c>
      <c r="L6830" s="12">
        <v>0.1285</v>
      </c>
      <c r="M6830" s="12"/>
    </row>
    <row r="6831" spans="1:13" x14ac:dyDescent="0.3">
      <c r="A6831" s="18">
        <v>6829</v>
      </c>
      <c r="B6831" s="18">
        <f t="shared" si="212"/>
        <v>2019</v>
      </c>
      <c r="C6831" s="17">
        <v>43586</v>
      </c>
      <c r="D6831" s="18" t="s">
        <v>130</v>
      </c>
      <c r="E6831" s="18" t="s">
        <v>164</v>
      </c>
      <c r="F6831" s="18" t="str">
        <f t="shared" si="213"/>
        <v>National Grid-Lancaster Muni Agg Rate-43586</v>
      </c>
      <c r="G6831" s="11" t="s">
        <v>131</v>
      </c>
      <c r="H6831" s="11" t="s">
        <v>54</v>
      </c>
      <c r="I6831" s="11" t="s">
        <v>99</v>
      </c>
      <c r="J6831" s="11" t="s">
        <v>260</v>
      </c>
      <c r="K6831" s="11" t="str">
        <f>IFERROR(INDEX('EDC Component Dictionary'!$C$5:$C$37,MATCH('Rates Database'!J6831,'EDC Component Dictionary'!$B$5:$B$37,0)), "Energy Supply")</f>
        <v>Energy Supply</v>
      </c>
      <c r="L6831" s="12">
        <v>0.13128999999999999</v>
      </c>
      <c r="M6831" s="12"/>
    </row>
    <row r="6832" spans="1:13" x14ac:dyDescent="0.3">
      <c r="A6832" s="18">
        <v>6830</v>
      </c>
      <c r="B6832" s="18">
        <f t="shared" si="212"/>
        <v>2019</v>
      </c>
      <c r="C6832" s="17">
        <v>43586</v>
      </c>
      <c r="D6832" s="18" t="s">
        <v>130</v>
      </c>
      <c r="E6832" s="18" t="s">
        <v>164</v>
      </c>
      <c r="F6832" s="18" t="str">
        <f t="shared" si="213"/>
        <v>National Grid-Tyngsborough Muni Agg Rate-43586</v>
      </c>
      <c r="G6832" s="11" t="s">
        <v>131</v>
      </c>
      <c r="H6832" s="11" t="s">
        <v>54</v>
      </c>
      <c r="I6832" s="11" t="s">
        <v>99</v>
      </c>
      <c r="J6832" s="11" t="s">
        <v>261</v>
      </c>
      <c r="K6832" s="11" t="str">
        <f>IFERROR(INDEX('EDC Component Dictionary'!$C$5:$C$37,MATCH('Rates Database'!J6832,'EDC Component Dictionary'!$B$5:$B$37,0)), "Energy Supply")</f>
        <v>Energy Supply</v>
      </c>
      <c r="L6832" s="12">
        <v>0.1313</v>
      </c>
      <c r="M6832" s="12"/>
    </row>
    <row r="6833" spans="1:13" x14ac:dyDescent="0.3">
      <c r="A6833" s="18">
        <v>6831</v>
      </c>
      <c r="B6833" s="18">
        <f t="shared" si="212"/>
        <v>2019</v>
      </c>
      <c r="C6833" s="17">
        <v>43586</v>
      </c>
      <c r="D6833" s="18" t="s">
        <v>130</v>
      </c>
      <c r="E6833" s="18" t="s">
        <v>163</v>
      </c>
      <c r="F6833" s="18" t="str">
        <f t="shared" si="213"/>
        <v>Eversource_EMA-Cape Light Compact JPE Muni Agg Rate-43586</v>
      </c>
      <c r="G6833" s="11" t="s">
        <v>131</v>
      </c>
      <c r="H6833" s="11" t="s">
        <v>54</v>
      </c>
      <c r="I6833" s="11" t="s">
        <v>99</v>
      </c>
      <c r="J6833" s="11" t="s">
        <v>264</v>
      </c>
      <c r="K6833" s="11" t="str">
        <f>IFERROR(INDEX('EDC Component Dictionary'!$C$5:$C$37,MATCH('Rates Database'!J6833,'EDC Component Dictionary'!$B$5:$B$37,0)), "Energy Supply")</f>
        <v>Energy Supply</v>
      </c>
      <c r="L6833" s="12">
        <v>0.1346</v>
      </c>
      <c r="M6833" s="12"/>
    </row>
    <row r="6834" spans="1:13" x14ac:dyDescent="0.3">
      <c r="A6834" s="18">
        <v>6832</v>
      </c>
      <c r="B6834" s="18">
        <f t="shared" si="212"/>
        <v>2019</v>
      </c>
      <c r="C6834" s="17">
        <v>43617</v>
      </c>
      <c r="D6834" s="18" t="s">
        <v>130</v>
      </c>
      <c r="E6834" s="18" t="s">
        <v>164</v>
      </c>
      <c r="F6834" s="18" t="str">
        <f t="shared" si="213"/>
        <v>National Grid-Nantucket Muni Agg Rate-43617</v>
      </c>
      <c r="G6834" s="11" t="s">
        <v>131</v>
      </c>
      <c r="H6834" s="11" t="s">
        <v>54</v>
      </c>
      <c r="I6834" s="11" t="s">
        <v>99</v>
      </c>
      <c r="J6834" s="11" t="s">
        <v>171</v>
      </c>
      <c r="K6834" s="11" t="str">
        <f>IFERROR(INDEX('EDC Component Dictionary'!$C$5:$C$37,MATCH('Rates Database'!J6834,'EDC Component Dictionary'!$B$5:$B$37,0)), "Energy Supply")</f>
        <v>Energy Supply</v>
      </c>
      <c r="L6834" s="12">
        <v>9.0529999999999999E-2</v>
      </c>
      <c r="M6834" s="12"/>
    </row>
    <row r="6835" spans="1:13" x14ac:dyDescent="0.3">
      <c r="A6835" s="18">
        <v>6833</v>
      </c>
      <c r="B6835" s="18">
        <f t="shared" si="212"/>
        <v>2019</v>
      </c>
      <c r="C6835" s="17">
        <v>43617</v>
      </c>
      <c r="D6835" s="18" t="s">
        <v>130</v>
      </c>
      <c r="E6835" s="18" t="s">
        <v>164</v>
      </c>
      <c r="F6835" s="18" t="str">
        <f t="shared" si="213"/>
        <v>National Grid-Westborough Muni Agg Rate-43617</v>
      </c>
      <c r="G6835" s="11" t="s">
        <v>131</v>
      </c>
      <c r="H6835" s="11" t="s">
        <v>54</v>
      </c>
      <c r="I6835" s="11" t="s">
        <v>99</v>
      </c>
      <c r="J6835" s="11" t="s">
        <v>172</v>
      </c>
      <c r="K6835" s="11" t="str">
        <f>IFERROR(INDEX('EDC Component Dictionary'!$C$5:$C$37,MATCH('Rates Database'!J6835,'EDC Component Dictionary'!$B$5:$B$37,0)), "Energy Supply")</f>
        <v>Energy Supply</v>
      </c>
      <c r="L6835" s="12">
        <v>9.3840000000000007E-2</v>
      </c>
      <c r="M6835" s="12"/>
    </row>
    <row r="6836" spans="1:13" x14ac:dyDescent="0.3">
      <c r="A6836" s="18">
        <v>6834</v>
      </c>
      <c r="B6836" s="18">
        <f t="shared" si="212"/>
        <v>2019</v>
      </c>
      <c r="C6836" s="17">
        <v>43617</v>
      </c>
      <c r="D6836" s="18" t="s">
        <v>130</v>
      </c>
      <c r="E6836" s="18" t="s">
        <v>164</v>
      </c>
      <c r="F6836" s="18" t="str">
        <f t="shared" si="213"/>
        <v>National Grid-Chelmsford Muni Agg Rate-43617</v>
      </c>
      <c r="G6836" s="11" t="s">
        <v>131</v>
      </c>
      <c r="H6836" s="11" t="s">
        <v>54</v>
      </c>
      <c r="I6836" s="11" t="s">
        <v>99</v>
      </c>
      <c r="J6836" s="11" t="s">
        <v>173</v>
      </c>
      <c r="K6836" s="11" t="str">
        <f>IFERROR(INDEX('EDC Component Dictionary'!$C$5:$C$37,MATCH('Rates Database'!J6836,'EDC Component Dictionary'!$B$5:$B$37,0)), "Energy Supply")</f>
        <v>Energy Supply</v>
      </c>
      <c r="L6836" s="12">
        <v>9.4089999999999993E-2</v>
      </c>
      <c r="M6836" s="12"/>
    </row>
    <row r="6837" spans="1:13" x14ac:dyDescent="0.3">
      <c r="A6837" s="18">
        <v>6835</v>
      </c>
      <c r="B6837" s="18">
        <f t="shared" si="212"/>
        <v>2019</v>
      </c>
      <c r="C6837" s="17">
        <v>43617</v>
      </c>
      <c r="D6837" s="18" t="s">
        <v>130</v>
      </c>
      <c r="E6837" s="18" t="s">
        <v>164</v>
      </c>
      <c r="F6837" s="18" t="str">
        <f t="shared" si="213"/>
        <v>National Grid-Marlborough Muni Agg Rate-43617</v>
      </c>
      <c r="G6837" s="11" t="s">
        <v>131</v>
      </c>
      <c r="H6837" s="11" t="s">
        <v>54</v>
      </c>
      <c r="I6837" s="11" t="s">
        <v>99</v>
      </c>
      <c r="J6837" s="11" t="s">
        <v>263</v>
      </c>
      <c r="K6837" s="11" t="str">
        <f>IFERROR(INDEX('EDC Component Dictionary'!$C$5:$C$37,MATCH('Rates Database'!J6837,'EDC Component Dictionary'!$B$5:$B$37,0)), "Energy Supply")</f>
        <v>Energy Supply</v>
      </c>
      <c r="L6837" s="12">
        <v>9.7320000000000004E-2</v>
      </c>
      <c r="M6837" s="12"/>
    </row>
    <row r="6838" spans="1:13" x14ac:dyDescent="0.3">
      <c r="A6838" s="18">
        <v>6836</v>
      </c>
      <c r="B6838" s="18">
        <f t="shared" si="212"/>
        <v>2019</v>
      </c>
      <c r="C6838" s="17">
        <v>43617</v>
      </c>
      <c r="D6838" s="18" t="s">
        <v>130</v>
      </c>
      <c r="E6838" s="18" t="s">
        <v>164</v>
      </c>
      <c r="F6838" s="18" t="str">
        <f t="shared" si="213"/>
        <v>National Grid-Salem Muni Agg Rate-43617</v>
      </c>
      <c r="G6838" s="11" t="s">
        <v>131</v>
      </c>
      <c r="H6838" s="11" t="s">
        <v>54</v>
      </c>
      <c r="I6838" s="11" t="s">
        <v>99</v>
      </c>
      <c r="J6838" s="11" t="s">
        <v>175</v>
      </c>
      <c r="K6838" s="11" t="str">
        <f>IFERROR(INDEX('EDC Component Dictionary'!$C$5:$C$37,MATCH('Rates Database'!J6838,'EDC Component Dictionary'!$B$5:$B$37,0)), "Energy Supply")</f>
        <v>Energy Supply</v>
      </c>
      <c r="L6838" s="12">
        <v>9.9640000000000006E-2</v>
      </c>
      <c r="M6838" s="12"/>
    </row>
    <row r="6839" spans="1:13" x14ac:dyDescent="0.3">
      <c r="A6839" s="18">
        <v>6837</v>
      </c>
      <c r="B6839" s="18">
        <f t="shared" si="212"/>
        <v>2019</v>
      </c>
      <c r="C6839" s="17">
        <v>43617</v>
      </c>
      <c r="D6839" s="18" t="s">
        <v>130</v>
      </c>
      <c r="E6839" s="18" t="s">
        <v>95</v>
      </c>
      <c r="F6839" s="18" t="str">
        <f t="shared" si="213"/>
        <v>Eversource_WMA-Pittsfield Muni Agg Rate-43617</v>
      </c>
      <c r="G6839" s="11" t="s">
        <v>131</v>
      </c>
      <c r="H6839" s="11" t="s">
        <v>54</v>
      </c>
      <c r="I6839" s="11" t="s">
        <v>99</v>
      </c>
      <c r="J6839" s="11" t="s">
        <v>176</v>
      </c>
      <c r="K6839" s="11" t="str">
        <f>IFERROR(INDEX('EDC Component Dictionary'!$C$5:$C$37,MATCH('Rates Database'!J6839,'EDC Component Dictionary'!$B$5:$B$37,0)), "Energy Supply")</f>
        <v>Energy Supply</v>
      </c>
      <c r="L6839" s="12">
        <v>9.9760000000000001E-2</v>
      </c>
      <c r="M6839" s="12"/>
    </row>
    <row r="6840" spans="1:13" x14ac:dyDescent="0.3">
      <c r="A6840" s="18">
        <v>6838</v>
      </c>
      <c r="B6840" s="18">
        <f t="shared" si="212"/>
        <v>2019</v>
      </c>
      <c r="C6840" s="17">
        <v>43617</v>
      </c>
      <c r="D6840" s="18" t="s">
        <v>130</v>
      </c>
      <c r="E6840" s="18" t="s">
        <v>164</v>
      </c>
      <c r="F6840" s="18" t="str">
        <f t="shared" si="213"/>
        <v>National Grid-Lancaster Muni Agg Rate-43617</v>
      </c>
      <c r="G6840" s="11" t="s">
        <v>131</v>
      </c>
      <c r="H6840" s="11" t="s">
        <v>54</v>
      </c>
      <c r="I6840" s="11" t="s">
        <v>99</v>
      </c>
      <c r="J6840" s="11" t="s">
        <v>260</v>
      </c>
      <c r="K6840" s="11" t="str">
        <f>IFERROR(INDEX('EDC Component Dictionary'!$C$5:$C$37,MATCH('Rates Database'!J6840,'EDC Component Dictionary'!$B$5:$B$37,0)), "Energy Supply")</f>
        <v>Energy Supply</v>
      </c>
      <c r="L6840" s="12">
        <v>9.9779999999999994E-2</v>
      </c>
      <c r="M6840" s="12"/>
    </row>
    <row r="6841" spans="1:13" x14ac:dyDescent="0.3">
      <c r="A6841" s="18">
        <v>6839</v>
      </c>
      <c r="B6841" s="18">
        <f t="shared" si="212"/>
        <v>2019</v>
      </c>
      <c r="C6841" s="17">
        <v>43617</v>
      </c>
      <c r="D6841" s="18" t="s">
        <v>130</v>
      </c>
      <c r="E6841" s="18" t="s">
        <v>164</v>
      </c>
      <c r="F6841" s="18" t="str">
        <f t="shared" si="213"/>
        <v>National Grid-West Brookfield Muni Agg Rate-43617</v>
      </c>
      <c r="G6841" s="11" t="s">
        <v>131</v>
      </c>
      <c r="H6841" s="11" t="s">
        <v>54</v>
      </c>
      <c r="I6841" s="11" t="s">
        <v>99</v>
      </c>
      <c r="J6841" s="11" t="s">
        <v>177</v>
      </c>
      <c r="K6841" s="11" t="str">
        <f>IFERROR(INDEX('EDC Component Dictionary'!$C$5:$C$37,MATCH('Rates Database'!J6841,'EDC Component Dictionary'!$B$5:$B$37,0)), "Energy Supply")</f>
        <v>Energy Supply</v>
      </c>
      <c r="L6841" s="12">
        <v>9.9989999999999996E-2</v>
      </c>
      <c r="M6841" s="12"/>
    </row>
    <row r="6842" spans="1:13" x14ac:dyDescent="0.3">
      <c r="A6842" s="18">
        <v>6840</v>
      </c>
      <c r="B6842" s="18">
        <f t="shared" si="212"/>
        <v>2019</v>
      </c>
      <c r="C6842" s="17">
        <v>43617</v>
      </c>
      <c r="D6842" s="18" t="s">
        <v>130</v>
      </c>
      <c r="E6842" s="18" t="s">
        <v>164</v>
      </c>
      <c r="F6842" s="18" t="str">
        <f t="shared" si="213"/>
        <v>National Grid-Swampscott Muni Agg Rate-43617</v>
      </c>
      <c r="G6842" s="11" t="s">
        <v>131</v>
      </c>
      <c r="H6842" s="11" t="s">
        <v>54</v>
      </c>
      <c r="I6842" s="11" t="s">
        <v>99</v>
      </c>
      <c r="J6842" s="11" t="s">
        <v>178</v>
      </c>
      <c r="K6842" s="11" t="str">
        <f>IFERROR(INDEX('EDC Component Dictionary'!$C$5:$C$37,MATCH('Rates Database'!J6842,'EDC Component Dictionary'!$B$5:$B$37,0)), "Energy Supply")</f>
        <v>Energy Supply</v>
      </c>
      <c r="L6842" s="12">
        <v>0.1</v>
      </c>
      <c r="M6842" s="12"/>
    </row>
    <row r="6843" spans="1:13" x14ac:dyDescent="0.3">
      <c r="A6843" s="18">
        <v>6841</v>
      </c>
      <c r="B6843" s="18">
        <f t="shared" si="212"/>
        <v>2019</v>
      </c>
      <c r="C6843" s="17">
        <v>43617</v>
      </c>
      <c r="D6843" s="18" t="s">
        <v>130</v>
      </c>
      <c r="E6843" s="18" t="s">
        <v>164</v>
      </c>
      <c r="F6843" s="18" t="str">
        <f t="shared" si="213"/>
        <v>National Grid-Gardner Muni Agg Rate-43617</v>
      </c>
      <c r="G6843" s="11" t="s">
        <v>131</v>
      </c>
      <c r="H6843" s="11" t="s">
        <v>54</v>
      </c>
      <c r="I6843" s="11" t="s">
        <v>99</v>
      </c>
      <c r="J6843" s="11" t="s">
        <v>179</v>
      </c>
      <c r="K6843" s="11" t="str">
        <f>IFERROR(INDEX('EDC Component Dictionary'!$C$5:$C$37,MATCH('Rates Database'!J6843,'EDC Component Dictionary'!$B$5:$B$37,0)), "Energy Supply")</f>
        <v>Energy Supply</v>
      </c>
      <c r="L6843" s="12">
        <v>0.10249</v>
      </c>
      <c r="M6843" s="12"/>
    </row>
    <row r="6844" spans="1:13" x14ac:dyDescent="0.3">
      <c r="A6844" s="18">
        <v>6842</v>
      </c>
      <c r="B6844" s="18">
        <f t="shared" si="212"/>
        <v>2019</v>
      </c>
      <c r="C6844" s="17">
        <v>43617</v>
      </c>
      <c r="D6844" s="18" t="s">
        <v>130</v>
      </c>
      <c r="E6844" s="18" t="s">
        <v>164</v>
      </c>
      <c r="F6844" s="18" t="str">
        <f t="shared" si="213"/>
        <v>National Grid-Williamsburg Muni Agg Rate-43617</v>
      </c>
      <c r="G6844" s="11" t="s">
        <v>131</v>
      </c>
      <c r="H6844" s="11" t="s">
        <v>54</v>
      </c>
      <c r="I6844" s="11" t="s">
        <v>99</v>
      </c>
      <c r="J6844" s="11" t="s">
        <v>249</v>
      </c>
      <c r="K6844" s="11" t="str">
        <f>IFERROR(INDEX('EDC Component Dictionary'!$C$5:$C$37,MATCH('Rates Database'!J6844,'EDC Component Dictionary'!$B$5:$B$37,0)), "Energy Supply")</f>
        <v>Energy Supply</v>
      </c>
      <c r="L6844" s="12">
        <v>0.10249</v>
      </c>
      <c r="M6844" s="12"/>
    </row>
    <row r="6845" spans="1:13" x14ac:dyDescent="0.3">
      <c r="A6845" s="18">
        <v>6843</v>
      </c>
      <c r="B6845" s="18">
        <f t="shared" si="212"/>
        <v>2019</v>
      </c>
      <c r="C6845" s="17">
        <v>43617</v>
      </c>
      <c r="D6845" s="18" t="s">
        <v>130</v>
      </c>
      <c r="E6845" s="18" t="s">
        <v>95</v>
      </c>
      <c r="F6845" s="18" t="str">
        <f t="shared" si="213"/>
        <v>Eversource_WMA-Lanesborough Muni Agg Rate-43617</v>
      </c>
      <c r="G6845" s="11" t="s">
        <v>131</v>
      </c>
      <c r="H6845" s="11" t="s">
        <v>54</v>
      </c>
      <c r="I6845" s="11" t="s">
        <v>99</v>
      </c>
      <c r="J6845" s="11" t="s">
        <v>255</v>
      </c>
      <c r="K6845" s="11" t="str">
        <f>IFERROR(INDEX('EDC Component Dictionary'!$C$5:$C$37,MATCH('Rates Database'!J6845,'EDC Component Dictionary'!$B$5:$B$37,0)), "Energy Supply")</f>
        <v>Energy Supply</v>
      </c>
      <c r="L6845" s="12">
        <v>0.10306999999999999</v>
      </c>
      <c r="M6845" s="12"/>
    </row>
    <row r="6846" spans="1:13" x14ac:dyDescent="0.3">
      <c r="A6846" s="18">
        <v>6844</v>
      </c>
      <c r="B6846" s="18">
        <f t="shared" si="212"/>
        <v>2019</v>
      </c>
      <c r="C6846" s="17">
        <v>43617</v>
      </c>
      <c r="D6846" s="18" t="s">
        <v>130</v>
      </c>
      <c r="E6846" s="18" t="s">
        <v>95</v>
      </c>
      <c r="F6846" s="18" t="str">
        <f t="shared" si="213"/>
        <v>Eversource_WMA-Leverett Muni Agg Rate-43617</v>
      </c>
      <c r="G6846" s="11" t="s">
        <v>131</v>
      </c>
      <c r="H6846" s="11" t="s">
        <v>54</v>
      </c>
      <c r="I6846" s="11" t="s">
        <v>99</v>
      </c>
      <c r="J6846" s="11" t="s">
        <v>265</v>
      </c>
      <c r="K6846" s="11" t="str">
        <f>IFERROR(INDEX('EDC Component Dictionary'!$C$5:$C$37,MATCH('Rates Database'!J6846,'EDC Component Dictionary'!$B$5:$B$37,0)), "Energy Supply")</f>
        <v>Energy Supply</v>
      </c>
      <c r="L6846" s="12">
        <v>0.10358000000000001</v>
      </c>
      <c r="M6846" s="12"/>
    </row>
    <row r="6847" spans="1:13" x14ac:dyDescent="0.3">
      <c r="A6847" s="18">
        <v>6845</v>
      </c>
      <c r="B6847" s="18">
        <f t="shared" si="212"/>
        <v>2019</v>
      </c>
      <c r="C6847" s="17">
        <v>43617</v>
      </c>
      <c r="D6847" s="18" t="s">
        <v>130</v>
      </c>
      <c r="E6847" s="18" t="s">
        <v>163</v>
      </c>
      <c r="F6847" s="18" t="str">
        <f t="shared" si="213"/>
        <v>Eversource_EMA-Plymouth Muni Agg Rate-43617</v>
      </c>
      <c r="G6847" s="11" t="s">
        <v>131</v>
      </c>
      <c r="H6847" s="11" t="s">
        <v>54</v>
      </c>
      <c r="I6847" s="11" t="s">
        <v>99</v>
      </c>
      <c r="J6847" s="11" t="s">
        <v>180</v>
      </c>
      <c r="K6847" s="11" t="str">
        <f>IFERROR(INDEX('EDC Component Dictionary'!$C$5:$C$37,MATCH('Rates Database'!J6847,'EDC Component Dictionary'!$B$5:$B$37,0)), "Energy Supply")</f>
        <v>Energy Supply</v>
      </c>
      <c r="L6847" s="12">
        <v>0.10333000000000001</v>
      </c>
      <c r="M6847" s="12"/>
    </row>
    <row r="6848" spans="1:13" x14ac:dyDescent="0.3">
      <c r="A6848" s="18">
        <v>6846</v>
      </c>
      <c r="B6848" s="18">
        <f t="shared" si="212"/>
        <v>2019</v>
      </c>
      <c r="C6848" s="17">
        <v>43617</v>
      </c>
      <c r="D6848" s="18" t="s">
        <v>130</v>
      </c>
      <c r="E6848" s="18" t="s">
        <v>164</v>
      </c>
      <c r="F6848" s="18" t="str">
        <f t="shared" si="213"/>
        <v>National Grid-Auburn Muni Agg Rate-43617</v>
      </c>
      <c r="G6848" s="11" t="s">
        <v>131</v>
      </c>
      <c r="H6848" s="11" t="s">
        <v>54</v>
      </c>
      <c r="I6848" s="11" t="s">
        <v>99</v>
      </c>
      <c r="J6848" s="11" t="s">
        <v>258</v>
      </c>
      <c r="K6848" s="11" t="str">
        <f>IFERROR(INDEX('EDC Component Dictionary'!$C$5:$C$37,MATCH('Rates Database'!J6848,'EDC Component Dictionary'!$B$5:$B$37,0)), "Energy Supply")</f>
        <v>Energy Supply</v>
      </c>
      <c r="L6848" s="12">
        <v>0.10353999999999999</v>
      </c>
      <c r="M6848" s="12"/>
    </row>
    <row r="6849" spans="1:13" x14ac:dyDescent="0.3">
      <c r="A6849" s="18">
        <v>6847</v>
      </c>
      <c r="B6849" s="18">
        <f t="shared" si="212"/>
        <v>2019</v>
      </c>
      <c r="C6849" s="17">
        <v>43617</v>
      </c>
      <c r="D6849" s="18" t="s">
        <v>130</v>
      </c>
      <c r="E6849" s="18" t="s">
        <v>164</v>
      </c>
      <c r="F6849" s="18" t="str">
        <f t="shared" si="213"/>
        <v>National Grid-Winchendon Muni Agg Rate-43617</v>
      </c>
      <c r="G6849" s="11" t="s">
        <v>131</v>
      </c>
      <c r="H6849" s="11" t="s">
        <v>54</v>
      </c>
      <c r="I6849" s="11" t="s">
        <v>99</v>
      </c>
      <c r="J6849" s="11" t="s">
        <v>181</v>
      </c>
      <c r="K6849" s="11" t="str">
        <f>IFERROR(INDEX('EDC Component Dictionary'!$C$5:$C$37,MATCH('Rates Database'!J6849,'EDC Component Dictionary'!$B$5:$B$37,0)), "Energy Supply")</f>
        <v>Energy Supply</v>
      </c>
      <c r="L6849" s="12">
        <v>0.10362</v>
      </c>
      <c r="M6849" s="12"/>
    </row>
    <row r="6850" spans="1:13" x14ac:dyDescent="0.3">
      <c r="A6850" s="18">
        <v>6848</v>
      </c>
      <c r="B6850" s="18">
        <f t="shared" si="212"/>
        <v>2019</v>
      </c>
      <c r="C6850" s="17">
        <v>43617</v>
      </c>
      <c r="D6850" s="18" t="s">
        <v>130</v>
      </c>
      <c r="E6850" s="18" t="s">
        <v>164</v>
      </c>
      <c r="F6850" s="18" t="str">
        <f t="shared" si="213"/>
        <v>National Grid-Orange Muni Agg Rate-43617</v>
      </c>
      <c r="G6850" s="11" t="s">
        <v>131</v>
      </c>
      <c r="H6850" s="11" t="s">
        <v>54</v>
      </c>
      <c r="I6850" s="11" t="s">
        <v>99</v>
      </c>
      <c r="J6850" s="11" t="s">
        <v>182</v>
      </c>
      <c r="K6850" s="11" t="str">
        <f>IFERROR(INDEX('EDC Component Dictionary'!$C$5:$C$37,MATCH('Rates Database'!J6850,'EDC Component Dictionary'!$B$5:$B$37,0)), "Energy Supply")</f>
        <v>Energy Supply</v>
      </c>
      <c r="L6850" s="12">
        <v>0.10372000000000001</v>
      </c>
      <c r="M6850" s="12"/>
    </row>
    <row r="6851" spans="1:13" x14ac:dyDescent="0.3">
      <c r="A6851" s="18">
        <v>6849</v>
      </c>
      <c r="B6851" s="18">
        <f t="shared" ref="B6851:B6914" si="214">YEAR(C6851)</f>
        <v>2019</v>
      </c>
      <c r="C6851" s="17">
        <v>43617</v>
      </c>
      <c r="D6851" s="18" t="s">
        <v>130</v>
      </c>
      <c r="E6851" s="18" t="s">
        <v>164</v>
      </c>
      <c r="F6851" s="18" t="str">
        <f t="shared" si="213"/>
        <v>National Grid-Adams Muni Agg Rate-43617</v>
      </c>
      <c r="G6851" s="11" t="s">
        <v>131</v>
      </c>
      <c r="H6851" s="11" t="s">
        <v>54</v>
      </c>
      <c r="I6851" s="11" t="s">
        <v>99</v>
      </c>
      <c r="J6851" s="11" t="s">
        <v>183</v>
      </c>
      <c r="K6851" s="11" t="str">
        <f>IFERROR(INDEX('EDC Component Dictionary'!$C$5:$C$37,MATCH('Rates Database'!J6851,'EDC Component Dictionary'!$B$5:$B$37,0)), "Energy Supply")</f>
        <v>Energy Supply</v>
      </c>
      <c r="L6851" s="12">
        <v>0.10408000000000001</v>
      </c>
      <c r="M6851" s="12"/>
    </row>
    <row r="6852" spans="1:13" x14ac:dyDescent="0.3">
      <c r="A6852" s="18">
        <v>6850</v>
      </c>
      <c r="B6852" s="18">
        <f t="shared" si="214"/>
        <v>2019</v>
      </c>
      <c r="C6852" s="17">
        <v>43617</v>
      </c>
      <c r="D6852" s="18" t="s">
        <v>130</v>
      </c>
      <c r="E6852" s="18" t="s">
        <v>95</v>
      </c>
      <c r="F6852" s="18" t="str">
        <f t="shared" ref="F6852:F6915" si="215">_xlfn.CONCAT(E6852,"-",J6852,"-",C6852)</f>
        <v>Eversource_WMA-Cheshire Muni Agg Rate-43617</v>
      </c>
      <c r="G6852" s="11" t="s">
        <v>131</v>
      </c>
      <c r="H6852" s="11" t="s">
        <v>54</v>
      </c>
      <c r="I6852" s="11" t="s">
        <v>99</v>
      </c>
      <c r="J6852" s="11" t="s">
        <v>184</v>
      </c>
      <c r="K6852" s="11" t="str">
        <f>IFERROR(INDEX('EDC Component Dictionary'!$C$5:$C$37,MATCH('Rates Database'!J6852,'EDC Component Dictionary'!$B$5:$B$37,0)), "Energy Supply")</f>
        <v>Energy Supply</v>
      </c>
      <c r="L6852" s="12">
        <v>0.10408000000000001</v>
      </c>
      <c r="M6852" s="12"/>
    </row>
    <row r="6853" spans="1:13" x14ac:dyDescent="0.3">
      <c r="A6853" s="18">
        <v>6851</v>
      </c>
      <c r="B6853" s="18">
        <f t="shared" si="214"/>
        <v>2019</v>
      </c>
      <c r="C6853" s="17">
        <v>43617</v>
      </c>
      <c r="D6853" s="18" t="s">
        <v>130</v>
      </c>
      <c r="E6853" s="18" t="s">
        <v>163</v>
      </c>
      <c r="F6853" s="18" t="str">
        <f t="shared" si="215"/>
        <v>Eversource_EMA-Acushnet Muni Agg Rate-43617</v>
      </c>
      <c r="G6853" s="11" t="s">
        <v>131</v>
      </c>
      <c r="H6853" s="11" t="s">
        <v>54</v>
      </c>
      <c r="I6853" s="11" t="s">
        <v>99</v>
      </c>
      <c r="J6853" s="11" t="s">
        <v>185</v>
      </c>
      <c r="K6853" s="11" t="str">
        <f>IFERROR(INDEX('EDC Component Dictionary'!$C$5:$C$37,MATCH('Rates Database'!J6853,'EDC Component Dictionary'!$B$5:$B$37,0)), "Energy Supply")</f>
        <v>Energy Supply</v>
      </c>
      <c r="L6853" s="12">
        <v>0.1043</v>
      </c>
      <c r="M6853" s="12"/>
    </row>
    <row r="6854" spans="1:13" x14ac:dyDescent="0.3">
      <c r="A6854" s="18">
        <v>6852</v>
      </c>
      <c r="B6854" s="18">
        <f t="shared" si="214"/>
        <v>2019</v>
      </c>
      <c r="C6854" s="17">
        <v>43617</v>
      </c>
      <c r="D6854" s="18" t="s">
        <v>130</v>
      </c>
      <c r="E6854" s="18" t="s">
        <v>164</v>
      </c>
      <c r="F6854" s="18" t="str">
        <f t="shared" si="215"/>
        <v>National Grid-Attleboro Muni Agg Rate-43617</v>
      </c>
      <c r="G6854" s="11" t="s">
        <v>131</v>
      </c>
      <c r="H6854" s="11" t="s">
        <v>54</v>
      </c>
      <c r="I6854" s="11" t="s">
        <v>99</v>
      </c>
      <c r="J6854" s="11" t="s">
        <v>186</v>
      </c>
      <c r="K6854" s="11" t="str">
        <f>IFERROR(INDEX('EDC Component Dictionary'!$C$5:$C$37,MATCH('Rates Database'!J6854,'EDC Component Dictionary'!$B$5:$B$37,0)), "Energy Supply")</f>
        <v>Energy Supply</v>
      </c>
      <c r="L6854" s="12">
        <v>0.1043</v>
      </c>
      <c r="M6854" s="12"/>
    </row>
    <row r="6855" spans="1:13" x14ac:dyDescent="0.3">
      <c r="A6855" s="18">
        <v>6853</v>
      </c>
      <c r="B6855" s="18">
        <f t="shared" si="214"/>
        <v>2019</v>
      </c>
      <c r="C6855" s="17">
        <v>43617</v>
      </c>
      <c r="D6855" s="18" t="s">
        <v>130</v>
      </c>
      <c r="E6855" s="18" t="s">
        <v>163</v>
      </c>
      <c r="F6855" s="18" t="str">
        <f t="shared" si="215"/>
        <v>Eversource_EMA-Carver Muni Agg Rate-43617</v>
      </c>
      <c r="G6855" s="11" t="s">
        <v>131</v>
      </c>
      <c r="H6855" s="11" t="s">
        <v>54</v>
      </c>
      <c r="I6855" s="11" t="s">
        <v>99</v>
      </c>
      <c r="J6855" s="11" t="s">
        <v>187</v>
      </c>
      <c r="K6855" s="11" t="str">
        <f>IFERROR(INDEX('EDC Component Dictionary'!$C$5:$C$37,MATCH('Rates Database'!J6855,'EDC Component Dictionary'!$B$5:$B$37,0)), "Energy Supply")</f>
        <v>Energy Supply</v>
      </c>
      <c r="L6855" s="12">
        <v>0.1043</v>
      </c>
      <c r="M6855" s="12"/>
    </row>
    <row r="6856" spans="1:13" x14ac:dyDescent="0.3">
      <c r="A6856" s="18">
        <v>6854</v>
      </c>
      <c r="B6856" s="18">
        <f t="shared" si="214"/>
        <v>2019</v>
      </c>
      <c r="C6856" s="17">
        <v>43617</v>
      </c>
      <c r="D6856" s="18" t="s">
        <v>130</v>
      </c>
      <c r="E6856" s="18" t="s">
        <v>164</v>
      </c>
      <c r="F6856" s="18" t="str">
        <f t="shared" si="215"/>
        <v>National Grid-Charlton Muni Agg Rate-43617</v>
      </c>
      <c r="G6856" s="11" t="s">
        <v>131</v>
      </c>
      <c r="H6856" s="11" t="s">
        <v>54</v>
      </c>
      <c r="I6856" s="11" t="s">
        <v>99</v>
      </c>
      <c r="J6856" s="11" t="s">
        <v>188</v>
      </c>
      <c r="K6856" s="11" t="str">
        <f>IFERROR(INDEX('EDC Component Dictionary'!$C$5:$C$37,MATCH('Rates Database'!J6856,'EDC Component Dictionary'!$B$5:$B$37,0)), "Energy Supply")</f>
        <v>Energy Supply</v>
      </c>
      <c r="L6856" s="12">
        <v>0.1043</v>
      </c>
      <c r="M6856" s="12"/>
    </row>
    <row r="6857" spans="1:13" x14ac:dyDescent="0.3">
      <c r="A6857" s="18">
        <v>6855</v>
      </c>
      <c r="B6857" s="18">
        <f t="shared" si="214"/>
        <v>2019</v>
      </c>
      <c r="C6857" s="17">
        <v>43617</v>
      </c>
      <c r="D6857" s="18" t="s">
        <v>130</v>
      </c>
      <c r="E6857" s="18" t="s">
        <v>163</v>
      </c>
      <c r="F6857" s="18" t="str">
        <f t="shared" si="215"/>
        <v>Eversource_EMA-Dartmouth Muni Agg Rate-43617</v>
      </c>
      <c r="G6857" s="11" t="s">
        <v>131</v>
      </c>
      <c r="H6857" s="11" t="s">
        <v>54</v>
      </c>
      <c r="I6857" s="11" t="s">
        <v>99</v>
      </c>
      <c r="J6857" s="11" t="s">
        <v>189</v>
      </c>
      <c r="K6857" s="11" t="str">
        <f>IFERROR(INDEX('EDC Component Dictionary'!$C$5:$C$37,MATCH('Rates Database'!J6857,'EDC Component Dictionary'!$B$5:$B$37,0)), "Energy Supply")</f>
        <v>Energy Supply</v>
      </c>
      <c r="L6857" s="12">
        <v>0.1043</v>
      </c>
      <c r="M6857" s="12"/>
    </row>
    <row r="6858" spans="1:13" x14ac:dyDescent="0.3">
      <c r="A6858" s="18">
        <v>6856</v>
      </c>
      <c r="B6858" s="18">
        <f t="shared" si="214"/>
        <v>2019</v>
      </c>
      <c r="C6858" s="17">
        <v>43617</v>
      </c>
      <c r="D6858" s="18" t="s">
        <v>130</v>
      </c>
      <c r="E6858" s="18" t="s">
        <v>164</v>
      </c>
      <c r="F6858" s="18" t="str">
        <f t="shared" si="215"/>
        <v>National Grid-Dighton Muni Agg Rate-43617</v>
      </c>
      <c r="G6858" s="11" t="s">
        <v>131</v>
      </c>
      <c r="H6858" s="11" t="s">
        <v>54</v>
      </c>
      <c r="I6858" s="11" t="s">
        <v>99</v>
      </c>
      <c r="J6858" s="11" t="s">
        <v>190</v>
      </c>
      <c r="K6858" s="11" t="str">
        <f>IFERROR(INDEX('EDC Component Dictionary'!$C$5:$C$37,MATCH('Rates Database'!J6858,'EDC Component Dictionary'!$B$5:$B$37,0)), "Energy Supply")</f>
        <v>Energy Supply</v>
      </c>
      <c r="L6858" s="12">
        <v>0.1043</v>
      </c>
      <c r="M6858" s="12"/>
    </row>
    <row r="6859" spans="1:13" x14ac:dyDescent="0.3">
      <c r="A6859" s="18">
        <v>6857</v>
      </c>
      <c r="B6859" s="18">
        <f t="shared" si="214"/>
        <v>2019</v>
      </c>
      <c r="C6859" s="17">
        <v>43617</v>
      </c>
      <c r="D6859" s="18" t="s">
        <v>130</v>
      </c>
      <c r="E6859" s="18" t="s">
        <v>164</v>
      </c>
      <c r="F6859" s="18" t="str">
        <f t="shared" si="215"/>
        <v>National Grid-Douglas Muni Agg Rate-43617</v>
      </c>
      <c r="G6859" s="11" t="s">
        <v>131</v>
      </c>
      <c r="H6859" s="11" t="s">
        <v>54</v>
      </c>
      <c r="I6859" s="11" t="s">
        <v>99</v>
      </c>
      <c r="J6859" s="11" t="s">
        <v>191</v>
      </c>
      <c r="K6859" s="11" t="str">
        <f>IFERROR(INDEX('EDC Component Dictionary'!$C$5:$C$37,MATCH('Rates Database'!J6859,'EDC Component Dictionary'!$B$5:$B$37,0)), "Energy Supply")</f>
        <v>Energy Supply</v>
      </c>
      <c r="L6859" s="12">
        <v>0.1043</v>
      </c>
      <c r="M6859" s="12"/>
    </row>
    <row r="6860" spans="1:13" x14ac:dyDescent="0.3">
      <c r="A6860" s="18">
        <v>6858</v>
      </c>
      <c r="B6860" s="18">
        <f t="shared" si="214"/>
        <v>2019</v>
      </c>
      <c r="C6860" s="17">
        <v>43617</v>
      </c>
      <c r="D6860" s="18" t="s">
        <v>130</v>
      </c>
      <c r="E6860" s="18" t="s">
        <v>164</v>
      </c>
      <c r="F6860" s="18" t="str">
        <f t="shared" si="215"/>
        <v>National Grid-Dracut Muni Agg Rate-43617</v>
      </c>
      <c r="G6860" s="11" t="s">
        <v>131</v>
      </c>
      <c r="H6860" s="11" t="s">
        <v>54</v>
      </c>
      <c r="I6860" s="11" t="s">
        <v>99</v>
      </c>
      <c r="J6860" s="11" t="s">
        <v>192</v>
      </c>
      <c r="K6860" s="11" t="str">
        <f>IFERROR(INDEX('EDC Component Dictionary'!$C$5:$C$37,MATCH('Rates Database'!J6860,'EDC Component Dictionary'!$B$5:$B$37,0)), "Energy Supply")</f>
        <v>Energy Supply</v>
      </c>
      <c r="L6860" s="12">
        <v>0.1043</v>
      </c>
      <c r="M6860" s="12"/>
    </row>
    <row r="6861" spans="1:13" x14ac:dyDescent="0.3">
      <c r="A6861" s="18">
        <v>6859</v>
      </c>
      <c r="B6861" s="18">
        <f t="shared" si="214"/>
        <v>2019</v>
      </c>
      <c r="C6861" s="17">
        <v>43617</v>
      </c>
      <c r="D6861" s="18" t="s">
        <v>130</v>
      </c>
      <c r="E6861" s="18" t="s">
        <v>163</v>
      </c>
      <c r="F6861" s="18" t="str">
        <f t="shared" si="215"/>
        <v>Eversource_EMA-Fairhaven Muni Agg Rate-43617</v>
      </c>
      <c r="G6861" s="11" t="s">
        <v>131</v>
      </c>
      <c r="H6861" s="11" t="s">
        <v>54</v>
      </c>
      <c r="I6861" s="11" t="s">
        <v>99</v>
      </c>
      <c r="J6861" s="11" t="s">
        <v>193</v>
      </c>
      <c r="K6861" s="11" t="str">
        <f>IFERROR(INDEX('EDC Component Dictionary'!$C$5:$C$37,MATCH('Rates Database'!J6861,'EDC Component Dictionary'!$B$5:$B$37,0)), "Energy Supply")</f>
        <v>Energy Supply</v>
      </c>
      <c r="L6861" s="12">
        <v>0.1043</v>
      </c>
      <c r="M6861" s="12"/>
    </row>
    <row r="6862" spans="1:13" x14ac:dyDescent="0.3">
      <c r="A6862" s="18">
        <v>6860</v>
      </c>
      <c r="B6862" s="18">
        <f t="shared" si="214"/>
        <v>2019</v>
      </c>
      <c r="C6862" s="17">
        <v>43617</v>
      </c>
      <c r="D6862" s="18" t="s">
        <v>130</v>
      </c>
      <c r="E6862" s="18" t="s">
        <v>164</v>
      </c>
      <c r="F6862" s="18" t="str">
        <f t="shared" si="215"/>
        <v>National Grid-Fall River Muni Agg Rate-43617</v>
      </c>
      <c r="G6862" s="11" t="s">
        <v>131</v>
      </c>
      <c r="H6862" s="11" t="s">
        <v>54</v>
      </c>
      <c r="I6862" s="11" t="s">
        <v>99</v>
      </c>
      <c r="J6862" s="11" t="s">
        <v>194</v>
      </c>
      <c r="K6862" s="11" t="str">
        <f>IFERROR(INDEX('EDC Component Dictionary'!$C$5:$C$37,MATCH('Rates Database'!J6862,'EDC Component Dictionary'!$B$5:$B$37,0)), "Energy Supply")</f>
        <v>Energy Supply</v>
      </c>
      <c r="L6862" s="12">
        <v>0.1043</v>
      </c>
      <c r="M6862" s="12"/>
    </row>
    <row r="6863" spans="1:13" x14ac:dyDescent="0.3">
      <c r="A6863" s="18">
        <v>6861</v>
      </c>
      <c r="B6863" s="18">
        <f t="shared" si="214"/>
        <v>2019</v>
      </c>
      <c r="C6863" s="17">
        <v>43617</v>
      </c>
      <c r="D6863" s="18" t="s">
        <v>130</v>
      </c>
      <c r="E6863" s="18" t="s">
        <v>163</v>
      </c>
      <c r="F6863" s="18" t="str">
        <f t="shared" si="215"/>
        <v>Eversource_EMA-Freetown Muni Agg Rate-43617</v>
      </c>
      <c r="G6863" s="11" t="s">
        <v>131</v>
      </c>
      <c r="H6863" s="11" t="s">
        <v>54</v>
      </c>
      <c r="I6863" s="11" t="s">
        <v>99</v>
      </c>
      <c r="J6863" s="11" t="s">
        <v>195</v>
      </c>
      <c r="K6863" s="11" t="str">
        <f>IFERROR(INDEX('EDC Component Dictionary'!$C$5:$C$37,MATCH('Rates Database'!J6863,'EDC Component Dictionary'!$B$5:$B$37,0)), "Energy Supply")</f>
        <v>Energy Supply</v>
      </c>
      <c r="L6863" s="12">
        <v>0.1043</v>
      </c>
      <c r="M6863" s="12"/>
    </row>
    <row r="6864" spans="1:13" x14ac:dyDescent="0.3">
      <c r="A6864" s="18">
        <v>6862</v>
      </c>
      <c r="B6864" s="18">
        <f t="shared" si="214"/>
        <v>2019</v>
      </c>
      <c r="C6864" s="17">
        <v>43617</v>
      </c>
      <c r="D6864" s="18" t="s">
        <v>130</v>
      </c>
      <c r="E6864" s="18" t="s">
        <v>163</v>
      </c>
      <c r="F6864" s="18" t="str">
        <f t="shared" si="215"/>
        <v>Eversource_EMA-Marion Muni Agg Rate-43617</v>
      </c>
      <c r="G6864" s="11" t="s">
        <v>131</v>
      </c>
      <c r="H6864" s="11" t="s">
        <v>54</v>
      </c>
      <c r="I6864" s="11" t="s">
        <v>99</v>
      </c>
      <c r="J6864" s="11" t="s">
        <v>196</v>
      </c>
      <c r="K6864" s="11" t="str">
        <f>IFERROR(INDEX('EDC Component Dictionary'!$C$5:$C$37,MATCH('Rates Database'!J6864,'EDC Component Dictionary'!$B$5:$B$37,0)), "Energy Supply")</f>
        <v>Energy Supply</v>
      </c>
      <c r="L6864" s="12">
        <v>0.1043</v>
      </c>
      <c r="M6864" s="12"/>
    </row>
    <row r="6865" spans="1:13" x14ac:dyDescent="0.3">
      <c r="A6865" s="18">
        <v>6863</v>
      </c>
      <c r="B6865" s="18">
        <f t="shared" si="214"/>
        <v>2019</v>
      </c>
      <c r="C6865" s="17">
        <v>43617</v>
      </c>
      <c r="D6865" s="18" t="s">
        <v>130</v>
      </c>
      <c r="E6865" s="18" t="s">
        <v>163</v>
      </c>
      <c r="F6865" s="18" t="str">
        <f t="shared" si="215"/>
        <v>Eversource_EMA-Mattapoisett Muni Agg Rate-43617</v>
      </c>
      <c r="G6865" s="11" t="s">
        <v>131</v>
      </c>
      <c r="H6865" s="11" t="s">
        <v>54</v>
      </c>
      <c r="I6865" s="11" t="s">
        <v>99</v>
      </c>
      <c r="J6865" s="11" t="s">
        <v>197</v>
      </c>
      <c r="K6865" s="11" t="str">
        <f>IFERROR(INDEX('EDC Component Dictionary'!$C$5:$C$37,MATCH('Rates Database'!J6865,'EDC Component Dictionary'!$B$5:$B$37,0)), "Energy Supply")</f>
        <v>Energy Supply</v>
      </c>
      <c r="L6865" s="12">
        <v>0.1043</v>
      </c>
      <c r="M6865" s="12"/>
    </row>
    <row r="6866" spans="1:13" x14ac:dyDescent="0.3">
      <c r="A6866" s="18">
        <v>6864</v>
      </c>
      <c r="B6866" s="18">
        <f t="shared" si="214"/>
        <v>2019</v>
      </c>
      <c r="C6866" s="17">
        <v>43617</v>
      </c>
      <c r="D6866" s="18" t="s">
        <v>130</v>
      </c>
      <c r="E6866" s="18" t="s">
        <v>164</v>
      </c>
      <c r="F6866" s="18" t="str">
        <f t="shared" si="215"/>
        <v>National Grid-Millbury Muni Agg Rate-43617</v>
      </c>
      <c r="G6866" s="11" t="s">
        <v>131</v>
      </c>
      <c r="H6866" s="11" t="s">
        <v>54</v>
      </c>
      <c r="I6866" s="11" t="s">
        <v>99</v>
      </c>
      <c r="J6866" s="11" t="s">
        <v>198</v>
      </c>
      <c r="K6866" s="11" t="str">
        <f>IFERROR(INDEX('EDC Component Dictionary'!$C$5:$C$37,MATCH('Rates Database'!J6866,'EDC Component Dictionary'!$B$5:$B$37,0)), "Energy Supply")</f>
        <v>Energy Supply</v>
      </c>
      <c r="L6866" s="12">
        <v>0.1043</v>
      </c>
      <c r="M6866" s="12"/>
    </row>
    <row r="6867" spans="1:13" x14ac:dyDescent="0.3">
      <c r="A6867" s="18">
        <v>6865</v>
      </c>
      <c r="B6867" s="18">
        <f t="shared" si="214"/>
        <v>2019</v>
      </c>
      <c r="C6867" s="17">
        <v>43617</v>
      </c>
      <c r="D6867" s="18" t="s">
        <v>130</v>
      </c>
      <c r="E6867" s="18" t="s">
        <v>163</v>
      </c>
      <c r="F6867" s="18" t="str">
        <f t="shared" si="215"/>
        <v>Eversource_EMA-New Bedford Muni Agg Rate-43617</v>
      </c>
      <c r="G6867" s="11" t="s">
        <v>131</v>
      </c>
      <c r="H6867" s="11" t="s">
        <v>54</v>
      </c>
      <c r="I6867" s="11" t="s">
        <v>99</v>
      </c>
      <c r="J6867" s="11" t="s">
        <v>199</v>
      </c>
      <c r="K6867" s="11" t="str">
        <f>IFERROR(INDEX('EDC Component Dictionary'!$C$5:$C$37,MATCH('Rates Database'!J6867,'EDC Component Dictionary'!$B$5:$B$37,0)), "Energy Supply")</f>
        <v>Energy Supply</v>
      </c>
      <c r="L6867" s="12">
        <v>0.1043</v>
      </c>
      <c r="M6867" s="12"/>
    </row>
    <row r="6868" spans="1:13" x14ac:dyDescent="0.3">
      <c r="A6868" s="18">
        <v>6866</v>
      </c>
      <c r="B6868" s="18">
        <f t="shared" si="214"/>
        <v>2019</v>
      </c>
      <c r="C6868" s="17">
        <v>43617</v>
      </c>
      <c r="D6868" s="18" t="s">
        <v>130</v>
      </c>
      <c r="E6868" s="18" t="s">
        <v>164</v>
      </c>
      <c r="F6868" s="18" t="str">
        <f t="shared" si="215"/>
        <v>National Grid-Northbridge Muni Agg Rate-43617</v>
      </c>
      <c r="G6868" s="11" t="s">
        <v>131</v>
      </c>
      <c r="H6868" s="11" t="s">
        <v>54</v>
      </c>
      <c r="I6868" s="11" t="s">
        <v>99</v>
      </c>
      <c r="J6868" s="11" t="s">
        <v>200</v>
      </c>
      <c r="K6868" s="11" t="str">
        <f>IFERROR(INDEX('EDC Component Dictionary'!$C$5:$C$37,MATCH('Rates Database'!J6868,'EDC Component Dictionary'!$B$5:$B$37,0)), "Energy Supply")</f>
        <v>Energy Supply</v>
      </c>
      <c r="L6868" s="12">
        <v>0.1043</v>
      </c>
      <c r="M6868" s="12"/>
    </row>
    <row r="6869" spans="1:13" x14ac:dyDescent="0.3">
      <c r="A6869" s="18">
        <v>6867</v>
      </c>
      <c r="B6869" s="18">
        <f t="shared" si="214"/>
        <v>2019</v>
      </c>
      <c r="C6869" s="17">
        <v>43617</v>
      </c>
      <c r="D6869" s="18" t="s">
        <v>130</v>
      </c>
      <c r="E6869" s="18" t="s">
        <v>164</v>
      </c>
      <c r="F6869" s="18" t="str">
        <f t="shared" si="215"/>
        <v>National Grid-Norton Muni Agg Rate-43617</v>
      </c>
      <c r="G6869" s="11" t="s">
        <v>131</v>
      </c>
      <c r="H6869" s="11" t="s">
        <v>54</v>
      </c>
      <c r="I6869" s="11" t="s">
        <v>99</v>
      </c>
      <c r="J6869" s="11" t="s">
        <v>201</v>
      </c>
      <c r="K6869" s="11" t="str">
        <f>IFERROR(INDEX('EDC Component Dictionary'!$C$5:$C$37,MATCH('Rates Database'!J6869,'EDC Component Dictionary'!$B$5:$B$37,0)), "Energy Supply")</f>
        <v>Energy Supply</v>
      </c>
      <c r="L6869" s="12">
        <v>0.1043</v>
      </c>
      <c r="M6869" s="12"/>
    </row>
    <row r="6870" spans="1:13" x14ac:dyDescent="0.3">
      <c r="A6870" s="18">
        <v>6868</v>
      </c>
      <c r="B6870" s="18">
        <f t="shared" si="214"/>
        <v>2019</v>
      </c>
      <c r="C6870" s="17">
        <v>43617</v>
      </c>
      <c r="D6870" s="18" t="s">
        <v>130</v>
      </c>
      <c r="E6870" s="18" t="s">
        <v>164</v>
      </c>
      <c r="F6870" s="18" t="str">
        <f t="shared" si="215"/>
        <v>National Grid-Oxford Muni Agg Rate-43617</v>
      </c>
      <c r="G6870" s="11" t="s">
        <v>131</v>
      </c>
      <c r="H6870" s="11" t="s">
        <v>54</v>
      </c>
      <c r="I6870" s="11" t="s">
        <v>99</v>
      </c>
      <c r="J6870" s="11" t="s">
        <v>202</v>
      </c>
      <c r="K6870" s="11" t="str">
        <f>IFERROR(INDEX('EDC Component Dictionary'!$C$5:$C$37,MATCH('Rates Database'!J6870,'EDC Component Dictionary'!$B$5:$B$37,0)), "Energy Supply")</f>
        <v>Energy Supply</v>
      </c>
      <c r="L6870" s="12">
        <v>0.1043</v>
      </c>
      <c r="M6870" s="12"/>
    </row>
    <row r="6871" spans="1:13" x14ac:dyDescent="0.3">
      <c r="A6871" s="18">
        <v>6869</v>
      </c>
      <c r="B6871" s="18">
        <f t="shared" si="214"/>
        <v>2019</v>
      </c>
      <c r="C6871" s="17">
        <v>43617</v>
      </c>
      <c r="D6871" s="18" t="s">
        <v>130</v>
      </c>
      <c r="E6871" s="18" t="s">
        <v>164</v>
      </c>
      <c r="F6871" s="18" t="str">
        <f t="shared" si="215"/>
        <v>National Grid-Plainville Muni Agg Rate-43617</v>
      </c>
      <c r="G6871" s="11" t="s">
        <v>131</v>
      </c>
      <c r="H6871" s="11" t="s">
        <v>54</v>
      </c>
      <c r="I6871" s="11" t="s">
        <v>99</v>
      </c>
      <c r="J6871" s="11" t="s">
        <v>203</v>
      </c>
      <c r="K6871" s="11" t="str">
        <f>IFERROR(INDEX('EDC Component Dictionary'!$C$5:$C$37,MATCH('Rates Database'!J6871,'EDC Component Dictionary'!$B$5:$B$37,0)), "Energy Supply")</f>
        <v>Energy Supply</v>
      </c>
      <c r="L6871" s="12">
        <v>0.1043</v>
      </c>
      <c r="M6871" s="12"/>
    </row>
    <row r="6872" spans="1:13" x14ac:dyDescent="0.3">
      <c r="A6872" s="18">
        <v>6870</v>
      </c>
      <c r="B6872" s="18">
        <f t="shared" si="214"/>
        <v>2019</v>
      </c>
      <c r="C6872" s="17">
        <v>43617</v>
      </c>
      <c r="D6872" s="18" t="s">
        <v>130</v>
      </c>
      <c r="E6872" s="18" t="s">
        <v>164</v>
      </c>
      <c r="F6872" s="18" t="str">
        <f t="shared" si="215"/>
        <v>National Grid-Rehoboth Muni Agg Rate-43617</v>
      </c>
      <c r="G6872" s="11" t="s">
        <v>131</v>
      </c>
      <c r="H6872" s="11" t="s">
        <v>54</v>
      </c>
      <c r="I6872" s="11" t="s">
        <v>99</v>
      </c>
      <c r="J6872" s="11" t="s">
        <v>204</v>
      </c>
      <c r="K6872" s="11" t="str">
        <f>IFERROR(INDEX('EDC Component Dictionary'!$C$5:$C$37,MATCH('Rates Database'!J6872,'EDC Component Dictionary'!$B$5:$B$37,0)), "Energy Supply")</f>
        <v>Energy Supply</v>
      </c>
      <c r="L6872" s="12">
        <v>0.1043</v>
      </c>
      <c r="M6872" s="12"/>
    </row>
    <row r="6873" spans="1:13" x14ac:dyDescent="0.3">
      <c r="A6873" s="18">
        <v>6871</v>
      </c>
      <c r="B6873" s="18">
        <f t="shared" si="214"/>
        <v>2019</v>
      </c>
      <c r="C6873" s="17">
        <v>43617</v>
      </c>
      <c r="D6873" s="18" t="s">
        <v>130</v>
      </c>
      <c r="E6873" s="18" t="s">
        <v>164</v>
      </c>
      <c r="F6873" s="18" t="str">
        <f t="shared" si="215"/>
        <v>National Grid-Seekonk Muni Agg Rate-43617</v>
      </c>
      <c r="G6873" s="11" t="s">
        <v>131</v>
      </c>
      <c r="H6873" s="11" t="s">
        <v>54</v>
      </c>
      <c r="I6873" s="11" t="s">
        <v>99</v>
      </c>
      <c r="J6873" s="11" t="s">
        <v>205</v>
      </c>
      <c r="K6873" s="11" t="str">
        <f>IFERROR(INDEX('EDC Component Dictionary'!$C$5:$C$37,MATCH('Rates Database'!J6873,'EDC Component Dictionary'!$B$5:$B$37,0)), "Energy Supply")</f>
        <v>Energy Supply</v>
      </c>
      <c r="L6873" s="12">
        <v>0.1043</v>
      </c>
      <c r="M6873" s="12"/>
    </row>
    <row r="6874" spans="1:13" x14ac:dyDescent="0.3">
      <c r="A6874" s="18">
        <v>6872</v>
      </c>
      <c r="B6874" s="18">
        <f t="shared" si="214"/>
        <v>2019</v>
      </c>
      <c r="C6874" s="17">
        <v>43617</v>
      </c>
      <c r="D6874" s="18" t="s">
        <v>130</v>
      </c>
      <c r="E6874" s="18" t="s">
        <v>164</v>
      </c>
      <c r="F6874" s="18" t="str">
        <f t="shared" si="215"/>
        <v>National Grid-Somerset Muni Agg Rate-43617</v>
      </c>
      <c r="G6874" s="11" t="s">
        <v>131</v>
      </c>
      <c r="H6874" s="11" t="s">
        <v>54</v>
      </c>
      <c r="I6874" s="11" t="s">
        <v>99</v>
      </c>
      <c r="J6874" s="11" t="s">
        <v>206</v>
      </c>
      <c r="K6874" s="11" t="str">
        <f>IFERROR(INDEX('EDC Component Dictionary'!$C$5:$C$37,MATCH('Rates Database'!J6874,'EDC Component Dictionary'!$B$5:$B$37,0)), "Energy Supply")</f>
        <v>Energy Supply</v>
      </c>
      <c r="L6874" s="12">
        <v>0.1043</v>
      </c>
      <c r="M6874" s="12"/>
    </row>
    <row r="6875" spans="1:13" x14ac:dyDescent="0.3">
      <c r="A6875" s="18">
        <v>6873</v>
      </c>
      <c r="B6875" s="18">
        <f t="shared" si="214"/>
        <v>2019</v>
      </c>
      <c r="C6875" s="17">
        <v>43617</v>
      </c>
      <c r="D6875" s="18" t="s">
        <v>130</v>
      </c>
      <c r="E6875" s="18" t="s">
        <v>164</v>
      </c>
      <c r="F6875" s="18" t="str">
        <f t="shared" si="215"/>
        <v>National Grid-Swansea Muni Agg Rate-43617</v>
      </c>
      <c r="G6875" s="11" t="s">
        <v>131</v>
      </c>
      <c r="H6875" s="11" t="s">
        <v>54</v>
      </c>
      <c r="I6875" s="11" t="s">
        <v>99</v>
      </c>
      <c r="J6875" s="11" t="s">
        <v>207</v>
      </c>
      <c r="K6875" s="11" t="str">
        <f>IFERROR(INDEX('EDC Component Dictionary'!$C$5:$C$37,MATCH('Rates Database'!J6875,'EDC Component Dictionary'!$B$5:$B$37,0)), "Energy Supply")</f>
        <v>Energy Supply</v>
      </c>
      <c r="L6875" s="12">
        <v>0.1043</v>
      </c>
      <c r="M6875" s="12"/>
    </row>
    <row r="6876" spans="1:13" x14ac:dyDescent="0.3">
      <c r="A6876" s="18">
        <v>6874</v>
      </c>
      <c r="B6876" s="18">
        <f t="shared" si="214"/>
        <v>2019</v>
      </c>
      <c r="C6876" s="17">
        <v>43617</v>
      </c>
      <c r="D6876" s="18" t="s">
        <v>130</v>
      </c>
      <c r="E6876" s="18" t="s">
        <v>164</v>
      </c>
      <c r="F6876" s="18" t="str">
        <f t="shared" si="215"/>
        <v>National Grid-Westford Muni Agg Rate-43617</v>
      </c>
      <c r="G6876" s="11" t="s">
        <v>131</v>
      </c>
      <c r="H6876" s="11" t="s">
        <v>54</v>
      </c>
      <c r="I6876" s="11" t="s">
        <v>99</v>
      </c>
      <c r="J6876" s="11" t="s">
        <v>208</v>
      </c>
      <c r="K6876" s="11" t="str">
        <f>IFERROR(INDEX('EDC Component Dictionary'!$C$5:$C$37,MATCH('Rates Database'!J6876,'EDC Component Dictionary'!$B$5:$B$37,0)), "Energy Supply")</f>
        <v>Energy Supply</v>
      </c>
      <c r="L6876" s="12">
        <v>0.1043</v>
      </c>
      <c r="M6876" s="12"/>
    </row>
    <row r="6877" spans="1:13" x14ac:dyDescent="0.3">
      <c r="A6877" s="18">
        <v>6875</v>
      </c>
      <c r="B6877" s="18">
        <f t="shared" si="214"/>
        <v>2019</v>
      </c>
      <c r="C6877" s="17">
        <v>43617</v>
      </c>
      <c r="D6877" s="18" t="s">
        <v>130</v>
      </c>
      <c r="E6877" s="18" t="s">
        <v>163</v>
      </c>
      <c r="F6877" s="18" t="str">
        <f t="shared" si="215"/>
        <v>Eversource_EMA-Westport Muni Agg Rate-43617</v>
      </c>
      <c r="G6877" s="11" t="s">
        <v>131</v>
      </c>
      <c r="H6877" s="11" t="s">
        <v>54</v>
      </c>
      <c r="I6877" s="11" t="s">
        <v>99</v>
      </c>
      <c r="J6877" s="11" t="s">
        <v>209</v>
      </c>
      <c r="K6877" s="11" t="str">
        <f>IFERROR(INDEX('EDC Component Dictionary'!$C$5:$C$37,MATCH('Rates Database'!J6877,'EDC Component Dictionary'!$B$5:$B$37,0)), "Energy Supply")</f>
        <v>Energy Supply</v>
      </c>
      <c r="L6877" s="12">
        <v>0.1043</v>
      </c>
      <c r="M6877" s="12"/>
    </row>
    <row r="6878" spans="1:13" x14ac:dyDescent="0.3">
      <c r="A6878" s="18">
        <v>6876</v>
      </c>
      <c r="B6878" s="18">
        <f t="shared" si="214"/>
        <v>2019</v>
      </c>
      <c r="C6878" s="17">
        <v>43617</v>
      </c>
      <c r="D6878" s="18" t="s">
        <v>130</v>
      </c>
      <c r="E6878" s="18" t="s">
        <v>163</v>
      </c>
      <c r="F6878" s="18" t="str">
        <f t="shared" si="215"/>
        <v>Eversource_EMA-Kingston Muni Agg Rate-43617</v>
      </c>
      <c r="G6878" s="11" t="s">
        <v>131</v>
      </c>
      <c r="H6878" s="11" t="s">
        <v>54</v>
      </c>
      <c r="I6878" s="11" t="s">
        <v>99</v>
      </c>
      <c r="J6878" s="11" t="s">
        <v>211</v>
      </c>
      <c r="K6878" s="11" t="str">
        <f>IFERROR(INDEX('EDC Component Dictionary'!$C$5:$C$37,MATCH('Rates Database'!J6878,'EDC Component Dictionary'!$B$5:$B$37,0)), "Energy Supply")</f>
        <v>Energy Supply</v>
      </c>
      <c r="L6878" s="12">
        <v>0.10523</v>
      </c>
      <c r="M6878" s="12"/>
    </row>
    <row r="6879" spans="1:13" x14ac:dyDescent="0.3">
      <c r="A6879" s="18">
        <v>6877</v>
      </c>
      <c r="B6879" s="18">
        <f t="shared" si="214"/>
        <v>2019</v>
      </c>
      <c r="C6879" s="17">
        <v>43617</v>
      </c>
      <c r="D6879" s="18" t="s">
        <v>130</v>
      </c>
      <c r="E6879" s="18" t="s">
        <v>163</v>
      </c>
      <c r="F6879" s="18" t="str">
        <f t="shared" si="215"/>
        <v>Eversource_EMA-Somerville Muni Agg Rate-43617</v>
      </c>
      <c r="G6879" s="11" t="s">
        <v>131</v>
      </c>
      <c r="H6879" s="11" t="s">
        <v>54</v>
      </c>
      <c r="I6879" s="11" t="s">
        <v>99</v>
      </c>
      <c r="J6879" s="11" t="s">
        <v>212</v>
      </c>
      <c r="K6879" s="11" t="str">
        <f>IFERROR(INDEX('EDC Component Dictionary'!$C$5:$C$37,MATCH('Rates Database'!J6879,'EDC Component Dictionary'!$B$5:$B$37,0)), "Energy Supply")</f>
        <v>Energy Supply</v>
      </c>
      <c r="L6879" s="12">
        <v>0.10580000000000001</v>
      </c>
      <c r="M6879" s="12"/>
    </row>
    <row r="6880" spans="1:13" x14ac:dyDescent="0.3">
      <c r="A6880" s="18">
        <v>6878</v>
      </c>
      <c r="B6880" s="18">
        <f t="shared" si="214"/>
        <v>2019</v>
      </c>
      <c r="C6880" s="17">
        <v>43617</v>
      </c>
      <c r="D6880" s="18" t="s">
        <v>130</v>
      </c>
      <c r="E6880" s="18" t="s">
        <v>164</v>
      </c>
      <c r="F6880" s="18" t="str">
        <f t="shared" si="215"/>
        <v>National Grid-Wendell Muni Agg Rate-43617</v>
      </c>
      <c r="G6880" s="11" t="s">
        <v>131</v>
      </c>
      <c r="H6880" s="11" t="s">
        <v>54</v>
      </c>
      <c r="I6880" s="11" t="s">
        <v>99</v>
      </c>
      <c r="J6880" s="11" t="s">
        <v>213</v>
      </c>
      <c r="K6880" s="11" t="str">
        <f>IFERROR(INDEX('EDC Component Dictionary'!$C$5:$C$37,MATCH('Rates Database'!J6880,'EDC Component Dictionary'!$B$5:$B$37,0)), "Energy Supply")</f>
        <v>Energy Supply</v>
      </c>
      <c r="L6880" s="12">
        <v>0.10553999999999999</v>
      </c>
      <c r="M6880" s="12"/>
    </row>
    <row r="6881" spans="1:13" x14ac:dyDescent="0.3">
      <c r="A6881" s="18">
        <v>6879</v>
      </c>
      <c r="B6881" s="18">
        <f t="shared" si="214"/>
        <v>2019</v>
      </c>
      <c r="C6881" s="17">
        <v>43617</v>
      </c>
      <c r="D6881" s="18" t="s">
        <v>130</v>
      </c>
      <c r="E6881" s="18" t="s">
        <v>95</v>
      </c>
      <c r="F6881" s="18" t="str">
        <f t="shared" si="215"/>
        <v>Eversource_WMA-Greenfield Muni Agg Rate-43617</v>
      </c>
      <c r="G6881" s="11" t="s">
        <v>131</v>
      </c>
      <c r="H6881" s="11" t="s">
        <v>54</v>
      </c>
      <c r="I6881" s="11" t="s">
        <v>99</v>
      </c>
      <c r="J6881" s="11" t="s">
        <v>214</v>
      </c>
      <c r="K6881" s="11" t="str">
        <f>IFERROR(INDEX('EDC Component Dictionary'!$C$5:$C$37,MATCH('Rates Database'!J6881,'EDC Component Dictionary'!$B$5:$B$37,0)), "Energy Supply")</f>
        <v>Energy Supply</v>
      </c>
      <c r="L6881" s="12">
        <v>0.10564999999999999</v>
      </c>
      <c r="M6881" s="12"/>
    </row>
    <row r="6882" spans="1:13" x14ac:dyDescent="0.3">
      <c r="A6882" s="18">
        <v>6880</v>
      </c>
      <c r="B6882" s="18">
        <f t="shared" si="214"/>
        <v>2019</v>
      </c>
      <c r="C6882" s="17">
        <v>43617</v>
      </c>
      <c r="D6882" s="18" t="s">
        <v>130</v>
      </c>
      <c r="E6882" s="18" t="s">
        <v>164</v>
      </c>
      <c r="F6882" s="18" t="str">
        <f t="shared" si="215"/>
        <v>National Grid-Billerica Muni Agg Rate-43617</v>
      </c>
      <c r="G6882" s="11" t="s">
        <v>131</v>
      </c>
      <c r="H6882" s="11" t="s">
        <v>54</v>
      </c>
      <c r="I6882" s="11" t="s">
        <v>99</v>
      </c>
      <c r="J6882" s="11" t="s">
        <v>215</v>
      </c>
      <c r="K6882" s="11" t="str">
        <f>IFERROR(INDEX('EDC Component Dictionary'!$C$5:$C$37,MATCH('Rates Database'!J6882,'EDC Component Dictionary'!$B$5:$B$37,0)), "Energy Supply")</f>
        <v>Energy Supply</v>
      </c>
      <c r="L6882" s="12">
        <v>0.10631</v>
      </c>
      <c r="M6882" s="12"/>
    </row>
    <row r="6883" spans="1:13" x14ac:dyDescent="0.3">
      <c r="A6883" s="18">
        <v>6881</v>
      </c>
      <c r="B6883" s="18">
        <f t="shared" si="214"/>
        <v>2019</v>
      </c>
      <c r="C6883" s="17">
        <v>43617</v>
      </c>
      <c r="D6883" s="18" t="s">
        <v>130</v>
      </c>
      <c r="E6883" s="18" t="s">
        <v>164</v>
      </c>
      <c r="F6883" s="18" t="str">
        <f t="shared" si="215"/>
        <v>National Grid-Tewksbury Muni Agg Rate-43617</v>
      </c>
      <c r="G6883" s="11" t="s">
        <v>131</v>
      </c>
      <c r="H6883" s="11" t="s">
        <v>54</v>
      </c>
      <c r="I6883" s="11" t="s">
        <v>99</v>
      </c>
      <c r="J6883" s="11" t="s">
        <v>238</v>
      </c>
      <c r="K6883" s="11" t="str">
        <f>IFERROR(INDEX('EDC Component Dictionary'!$C$5:$C$37,MATCH('Rates Database'!J6883,'EDC Component Dictionary'!$B$5:$B$37,0)), "Energy Supply")</f>
        <v>Energy Supply</v>
      </c>
      <c r="L6883" s="12">
        <v>0.1069</v>
      </c>
      <c r="M6883" s="12"/>
    </row>
    <row r="6884" spans="1:13" x14ac:dyDescent="0.3">
      <c r="A6884" s="18">
        <v>6882</v>
      </c>
      <c r="B6884" s="18">
        <f t="shared" si="214"/>
        <v>2019</v>
      </c>
      <c r="C6884" s="17">
        <v>43617</v>
      </c>
      <c r="D6884" s="18" t="s">
        <v>130</v>
      </c>
      <c r="E6884" s="18" t="s">
        <v>164</v>
      </c>
      <c r="F6884" s="18" t="str">
        <f t="shared" si="215"/>
        <v>National Grid-Clarksburg Muni Agg Rate-43617</v>
      </c>
      <c r="G6884" s="11" t="s">
        <v>131</v>
      </c>
      <c r="H6884" s="11" t="s">
        <v>54</v>
      </c>
      <c r="I6884" s="11" t="s">
        <v>99</v>
      </c>
      <c r="J6884" s="11" t="s">
        <v>216</v>
      </c>
      <c r="K6884" s="11" t="str">
        <f>IFERROR(INDEX('EDC Component Dictionary'!$C$5:$C$37,MATCH('Rates Database'!J6884,'EDC Component Dictionary'!$B$5:$B$37,0)), "Energy Supply")</f>
        <v>Energy Supply</v>
      </c>
      <c r="L6884" s="12">
        <v>0.10707999999999999</v>
      </c>
      <c r="M6884" s="12"/>
    </row>
    <row r="6885" spans="1:13" x14ac:dyDescent="0.3">
      <c r="A6885" s="18">
        <v>6883</v>
      </c>
      <c r="B6885" s="18">
        <f t="shared" si="214"/>
        <v>2019</v>
      </c>
      <c r="C6885" s="17">
        <v>43617</v>
      </c>
      <c r="D6885" s="18" t="s">
        <v>130</v>
      </c>
      <c r="E6885" s="18" t="s">
        <v>95</v>
      </c>
      <c r="F6885" s="18" t="str">
        <f t="shared" si="215"/>
        <v>Eversource_WMA-Dalton Muni Agg Rate-43617</v>
      </c>
      <c r="G6885" s="11" t="s">
        <v>131</v>
      </c>
      <c r="H6885" s="11" t="s">
        <v>54</v>
      </c>
      <c r="I6885" s="11" t="s">
        <v>99</v>
      </c>
      <c r="J6885" s="11" t="s">
        <v>217</v>
      </c>
      <c r="K6885" s="11" t="str">
        <f>IFERROR(INDEX('EDC Component Dictionary'!$C$5:$C$37,MATCH('Rates Database'!J6885,'EDC Component Dictionary'!$B$5:$B$37,0)), "Energy Supply")</f>
        <v>Energy Supply</v>
      </c>
      <c r="L6885" s="12">
        <v>0.10707999999999999</v>
      </c>
      <c r="M6885" s="12"/>
    </row>
    <row r="6886" spans="1:13" x14ac:dyDescent="0.3">
      <c r="A6886" s="18">
        <v>6884</v>
      </c>
      <c r="B6886" s="18">
        <f t="shared" si="214"/>
        <v>2019</v>
      </c>
      <c r="C6886" s="17">
        <v>43617</v>
      </c>
      <c r="D6886" s="18" t="s">
        <v>130</v>
      </c>
      <c r="E6886" s="18" t="s">
        <v>164</v>
      </c>
      <c r="F6886" s="18" t="str">
        <f t="shared" si="215"/>
        <v>National Grid-Florida Muni Agg Rate-43617</v>
      </c>
      <c r="G6886" s="11" t="s">
        <v>131</v>
      </c>
      <c r="H6886" s="11" t="s">
        <v>54</v>
      </c>
      <c r="I6886" s="11" t="s">
        <v>99</v>
      </c>
      <c r="J6886" s="11" t="s">
        <v>218</v>
      </c>
      <c r="K6886" s="11" t="str">
        <f>IFERROR(INDEX('EDC Component Dictionary'!$C$5:$C$37,MATCH('Rates Database'!J6886,'EDC Component Dictionary'!$B$5:$B$37,0)), "Energy Supply")</f>
        <v>Energy Supply</v>
      </c>
      <c r="L6886" s="12">
        <v>0.10707999999999999</v>
      </c>
      <c r="M6886" s="12"/>
    </row>
    <row r="6887" spans="1:13" x14ac:dyDescent="0.3">
      <c r="A6887" s="18">
        <v>6885</v>
      </c>
      <c r="B6887" s="18">
        <f t="shared" si="214"/>
        <v>2019</v>
      </c>
      <c r="C6887" s="17">
        <v>43617</v>
      </c>
      <c r="D6887" s="18" t="s">
        <v>130</v>
      </c>
      <c r="E6887" s="18" t="s">
        <v>95</v>
      </c>
      <c r="F6887" s="18" t="str">
        <f t="shared" si="215"/>
        <v>Eversource_WMA-Lenox Muni Agg Rate-43617</v>
      </c>
      <c r="G6887" s="11" t="s">
        <v>131</v>
      </c>
      <c r="H6887" s="11" t="s">
        <v>54</v>
      </c>
      <c r="I6887" s="11" t="s">
        <v>99</v>
      </c>
      <c r="J6887" s="11" t="s">
        <v>219</v>
      </c>
      <c r="K6887" s="11" t="str">
        <f>IFERROR(INDEX('EDC Component Dictionary'!$C$5:$C$37,MATCH('Rates Database'!J6887,'EDC Component Dictionary'!$B$5:$B$37,0)), "Energy Supply")</f>
        <v>Energy Supply</v>
      </c>
      <c r="L6887" s="12">
        <v>0.10707999999999999</v>
      </c>
      <c r="M6887" s="12"/>
    </row>
    <row r="6888" spans="1:13" x14ac:dyDescent="0.3">
      <c r="A6888" s="18">
        <v>6886</v>
      </c>
      <c r="B6888" s="18">
        <f t="shared" si="214"/>
        <v>2019</v>
      </c>
      <c r="C6888" s="17">
        <v>43617</v>
      </c>
      <c r="D6888" s="18" t="s">
        <v>130</v>
      </c>
      <c r="E6888" s="18" t="s">
        <v>164</v>
      </c>
      <c r="F6888" s="18" t="str">
        <f t="shared" si="215"/>
        <v>National Grid-Monterey Muni Agg Rate-43617</v>
      </c>
      <c r="G6888" s="11" t="s">
        <v>131</v>
      </c>
      <c r="H6888" s="11" t="s">
        <v>54</v>
      </c>
      <c r="I6888" s="11" t="s">
        <v>99</v>
      </c>
      <c r="J6888" s="11" t="s">
        <v>220</v>
      </c>
      <c r="K6888" s="11" t="str">
        <f>IFERROR(INDEX('EDC Component Dictionary'!$C$5:$C$37,MATCH('Rates Database'!J6888,'EDC Component Dictionary'!$B$5:$B$37,0)), "Energy Supply")</f>
        <v>Energy Supply</v>
      </c>
      <c r="L6888" s="12">
        <v>0.10707999999999999</v>
      </c>
      <c r="M6888" s="12"/>
    </row>
    <row r="6889" spans="1:13" x14ac:dyDescent="0.3">
      <c r="A6889" s="18">
        <v>6887</v>
      </c>
      <c r="B6889" s="18">
        <f t="shared" si="214"/>
        <v>2019</v>
      </c>
      <c r="C6889" s="17">
        <v>43617</v>
      </c>
      <c r="D6889" s="18" t="s">
        <v>130</v>
      </c>
      <c r="E6889" s="18" t="s">
        <v>164</v>
      </c>
      <c r="F6889" s="18" t="str">
        <f t="shared" si="215"/>
        <v>National Grid-New Marlborough Muni Agg Rate-43617</v>
      </c>
      <c r="G6889" s="11" t="s">
        <v>131</v>
      </c>
      <c r="H6889" s="11" t="s">
        <v>54</v>
      </c>
      <c r="I6889" s="11" t="s">
        <v>99</v>
      </c>
      <c r="J6889" s="11" t="s">
        <v>221</v>
      </c>
      <c r="K6889" s="11" t="str">
        <f>IFERROR(INDEX('EDC Component Dictionary'!$C$5:$C$37,MATCH('Rates Database'!J6889,'EDC Component Dictionary'!$B$5:$B$37,0)), "Energy Supply")</f>
        <v>Energy Supply</v>
      </c>
      <c r="L6889" s="12">
        <v>0.10707999999999999</v>
      </c>
      <c r="M6889" s="12"/>
    </row>
    <row r="6890" spans="1:13" x14ac:dyDescent="0.3">
      <c r="A6890" s="18">
        <v>6888</v>
      </c>
      <c r="B6890" s="18">
        <f t="shared" si="214"/>
        <v>2019</v>
      </c>
      <c r="C6890" s="17">
        <v>43617</v>
      </c>
      <c r="D6890" s="18" t="s">
        <v>130</v>
      </c>
      <c r="E6890" s="18" t="s">
        <v>164</v>
      </c>
      <c r="F6890" s="18" t="str">
        <f t="shared" si="215"/>
        <v>National Grid-North Adams Muni Agg Rate-43617</v>
      </c>
      <c r="G6890" s="11" t="s">
        <v>131</v>
      </c>
      <c r="H6890" s="11" t="s">
        <v>54</v>
      </c>
      <c r="I6890" s="11" t="s">
        <v>99</v>
      </c>
      <c r="J6890" s="11" t="s">
        <v>222</v>
      </c>
      <c r="K6890" s="11" t="str">
        <f>IFERROR(INDEX('EDC Component Dictionary'!$C$5:$C$37,MATCH('Rates Database'!J6890,'EDC Component Dictionary'!$B$5:$B$37,0)), "Energy Supply")</f>
        <v>Energy Supply</v>
      </c>
      <c r="L6890" s="12">
        <v>0.10707999999999999</v>
      </c>
      <c r="M6890" s="12"/>
    </row>
    <row r="6891" spans="1:13" x14ac:dyDescent="0.3">
      <c r="A6891" s="18">
        <v>6889</v>
      </c>
      <c r="B6891" s="18">
        <f t="shared" si="214"/>
        <v>2019</v>
      </c>
      <c r="C6891" s="17">
        <v>43617</v>
      </c>
      <c r="D6891" s="18" t="s">
        <v>130</v>
      </c>
      <c r="E6891" s="18" t="s">
        <v>164</v>
      </c>
      <c r="F6891" s="18" t="str">
        <f t="shared" si="215"/>
        <v>National Grid-Sheffield Muni Agg Rate-43617</v>
      </c>
      <c r="G6891" s="11" t="s">
        <v>131</v>
      </c>
      <c r="H6891" s="11" t="s">
        <v>54</v>
      </c>
      <c r="I6891" s="11" t="s">
        <v>99</v>
      </c>
      <c r="J6891" s="11" t="s">
        <v>223</v>
      </c>
      <c r="K6891" s="11" t="str">
        <f>IFERROR(INDEX('EDC Component Dictionary'!$C$5:$C$37,MATCH('Rates Database'!J6891,'EDC Component Dictionary'!$B$5:$B$37,0)), "Energy Supply")</f>
        <v>Energy Supply</v>
      </c>
      <c r="L6891" s="12">
        <v>0.10707999999999999</v>
      </c>
      <c r="M6891" s="12"/>
    </row>
    <row r="6892" spans="1:13" x14ac:dyDescent="0.3">
      <c r="A6892" s="18">
        <v>6890</v>
      </c>
      <c r="B6892" s="18">
        <f t="shared" si="214"/>
        <v>2019</v>
      </c>
      <c r="C6892" s="17">
        <v>43617</v>
      </c>
      <c r="D6892" s="18" t="s">
        <v>130</v>
      </c>
      <c r="E6892" s="18" t="s">
        <v>164</v>
      </c>
      <c r="F6892" s="18" t="str">
        <f t="shared" si="215"/>
        <v>National Grid-West Stockbridge Muni Agg Rate-43617</v>
      </c>
      <c r="G6892" s="11" t="s">
        <v>131</v>
      </c>
      <c r="H6892" s="11" t="s">
        <v>54</v>
      </c>
      <c r="I6892" s="11" t="s">
        <v>99</v>
      </c>
      <c r="J6892" s="11" t="s">
        <v>224</v>
      </c>
      <c r="K6892" s="11" t="str">
        <f>IFERROR(INDEX('EDC Component Dictionary'!$C$5:$C$37,MATCH('Rates Database'!J6892,'EDC Component Dictionary'!$B$5:$B$37,0)), "Energy Supply")</f>
        <v>Energy Supply</v>
      </c>
      <c r="L6892" s="12">
        <v>0.10707999999999999</v>
      </c>
      <c r="M6892" s="12"/>
    </row>
    <row r="6893" spans="1:13" x14ac:dyDescent="0.3">
      <c r="A6893" s="18">
        <v>6891</v>
      </c>
      <c r="B6893" s="18">
        <f t="shared" si="214"/>
        <v>2019</v>
      </c>
      <c r="C6893" s="17">
        <v>43617</v>
      </c>
      <c r="D6893" s="18" t="s">
        <v>130</v>
      </c>
      <c r="E6893" s="18" t="s">
        <v>164</v>
      </c>
      <c r="F6893" s="18" t="str">
        <f t="shared" si="215"/>
        <v>National Grid-Williamstown Muni Agg Rate-43617</v>
      </c>
      <c r="G6893" s="11" t="s">
        <v>131</v>
      </c>
      <c r="H6893" s="11" t="s">
        <v>54</v>
      </c>
      <c r="I6893" s="11" t="s">
        <v>99</v>
      </c>
      <c r="J6893" s="11" t="s">
        <v>225</v>
      </c>
      <c r="K6893" s="11" t="str">
        <f>IFERROR(INDEX('EDC Component Dictionary'!$C$5:$C$37,MATCH('Rates Database'!J6893,'EDC Component Dictionary'!$B$5:$B$37,0)), "Energy Supply")</f>
        <v>Energy Supply</v>
      </c>
      <c r="L6893" s="12">
        <v>0.10707999999999999</v>
      </c>
      <c r="M6893" s="12"/>
    </row>
    <row r="6894" spans="1:13" x14ac:dyDescent="0.3">
      <c r="A6894" s="18">
        <v>6892</v>
      </c>
      <c r="B6894" s="18">
        <f t="shared" si="214"/>
        <v>2019</v>
      </c>
      <c r="C6894" s="17">
        <v>43617</v>
      </c>
      <c r="D6894" s="18" t="s">
        <v>130</v>
      </c>
      <c r="E6894" s="18" t="s">
        <v>163</v>
      </c>
      <c r="F6894" s="18" t="str">
        <f t="shared" si="215"/>
        <v>Eversource_EMA-Acton Muni Agg Rate-43617</v>
      </c>
      <c r="G6894" s="11" t="s">
        <v>131</v>
      </c>
      <c r="H6894" s="11" t="s">
        <v>54</v>
      </c>
      <c r="I6894" s="11" t="s">
        <v>99</v>
      </c>
      <c r="J6894" s="11" t="s">
        <v>226</v>
      </c>
      <c r="K6894" s="11" t="str">
        <f>IFERROR(INDEX('EDC Component Dictionary'!$C$5:$C$37,MATCH('Rates Database'!J6894,'EDC Component Dictionary'!$B$5:$B$37,0)), "Energy Supply")</f>
        <v>Energy Supply</v>
      </c>
      <c r="L6894" s="12">
        <v>0.10767</v>
      </c>
      <c r="M6894" s="12"/>
    </row>
    <row r="6895" spans="1:13" x14ac:dyDescent="0.3">
      <c r="A6895" s="18">
        <v>6893</v>
      </c>
      <c r="B6895" s="18">
        <f t="shared" si="214"/>
        <v>2019</v>
      </c>
      <c r="C6895" s="17">
        <v>43617</v>
      </c>
      <c r="D6895" s="18" t="s">
        <v>130</v>
      </c>
      <c r="E6895" s="18" t="s">
        <v>163</v>
      </c>
      <c r="F6895" s="18" t="str">
        <f t="shared" si="215"/>
        <v>Eversource_EMA-Sudbury Muni Agg Rate-43617</v>
      </c>
      <c r="G6895" s="11" t="s">
        <v>131</v>
      </c>
      <c r="H6895" s="11" t="s">
        <v>54</v>
      </c>
      <c r="I6895" s="11" t="s">
        <v>99</v>
      </c>
      <c r="J6895" s="11" t="s">
        <v>227</v>
      </c>
      <c r="K6895" s="11" t="str">
        <f>IFERROR(INDEX('EDC Component Dictionary'!$C$5:$C$37,MATCH('Rates Database'!J6895,'EDC Component Dictionary'!$B$5:$B$37,0)), "Energy Supply")</f>
        <v>Energy Supply</v>
      </c>
      <c r="L6895" s="12">
        <v>0.1076</v>
      </c>
      <c r="M6895" s="12"/>
    </row>
    <row r="6896" spans="1:13" x14ac:dyDescent="0.3">
      <c r="A6896" s="18">
        <v>6894</v>
      </c>
      <c r="B6896" s="18">
        <f t="shared" si="214"/>
        <v>2019</v>
      </c>
      <c r="C6896" s="17">
        <v>43617</v>
      </c>
      <c r="D6896" s="18" t="s">
        <v>130</v>
      </c>
      <c r="E6896" s="18" t="s">
        <v>163</v>
      </c>
      <c r="F6896" s="18" t="str">
        <f t="shared" si="215"/>
        <v>Eversource_EMA-Arlington Muni Agg Rate-43617</v>
      </c>
      <c r="G6896" s="11" t="s">
        <v>131</v>
      </c>
      <c r="H6896" s="11" t="s">
        <v>54</v>
      </c>
      <c r="I6896" s="11" t="s">
        <v>99</v>
      </c>
      <c r="J6896" s="11" t="s">
        <v>228</v>
      </c>
      <c r="K6896" s="11" t="str">
        <f>IFERROR(INDEX('EDC Component Dictionary'!$C$5:$C$37,MATCH('Rates Database'!J6896,'EDC Component Dictionary'!$B$5:$B$37,0)), "Energy Supply")</f>
        <v>Energy Supply</v>
      </c>
      <c r="L6896" s="12">
        <v>0.10811999999999999</v>
      </c>
      <c r="M6896" s="12"/>
    </row>
    <row r="6897" spans="1:13" x14ac:dyDescent="0.3">
      <c r="A6897" s="18">
        <v>6895</v>
      </c>
      <c r="B6897" s="18">
        <f t="shared" si="214"/>
        <v>2019</v>
      </c>
      <c r="C6897" s="17">
        <v>43617</v>
      </c>
      <c r="D6897" s="18" t="s">
        <v>130</v>
      </c>
      <c r="E6897" s="18" t="s">
        <v>164</v>
      </c>
      <c r="F6897" s="18" t="str">
        <f t="shared" si="215"/>
        <v>National Grid-Grafton Muni Agg Rate-43617</v>
      </c>
      <c r="G6897" s="11" t="s">
        <v>131</v>
      </c>
      <c r="H6897" s="11" t="s">
        <v>54</v>
      </c>
      <c r="I6897" s="11" t="s">
        <v>99</v>
      </c>
      <c r="J6897" s="11" t="s">
        <v>229</v>
      </c>
      <c r="K6897" s="11" t="str">
        <f>IFERROR(INDEX('EDC Component Dictionary'!$C$5:$C$37,MATCH('Rates Database'!J6897,'EDC Component Dictionary'!$B$5:$B$37,0)), "Energy Supply")</f>
        <v>Energy Supply</v>
      </c>
      <c r="L6897" s="12">
        <v>0.10811</v>
      </c>
      <c r="M6897" s="12"/>
    </row>
    <row r="6898" spans="1:13" x14ac:dyDescent="0.3">
      <c r="A6898" s="18">
        <v>6896</v>
      </c>
      <c r="B6898" s="18">
        <f t="shared" si="214"/>
        <v>2019</v>
      </c>
      <c r="C6898" s="17">
        <v>43617</v>
      </c>
      <c r="D6898" s="18" t="s">
        <v>130</v>
      </c>
      <c r="E6898" s="18" t="s">
        <v>164</v>
      </c>
      <c r="F6898" s="18" t="str">
        <f t="shared" si="215"/>
        <v>National Grid-Halifax Muni Agg Rate-43617</v>
      </c>
      <c r="G6898" s="11" t="s">
        <v>131</v>
      </c>
      <c r="H6898" s="11" t="s">
        <v>54</v>
      </c>
      <c r="I6898" s="11" t="s">
        <v>99</v>
      </c>
      <c r="J6898" s="11" t="s">
        <v>230</v>
      </c>
      <c r="K6898" s="11" t="str">
        <f>IFERROR(INDEX('EDC Component Dictionary'!$C$5:$C$37,MATCH('Rates Database'!J6898,'EDC Component Dictionary'!$B$5:$B$37,0)), "Energy Supply")</f>
        <v>Energy Supply</v>
      </c>
      <c r="L6898" s="12">
        <v>0.10876</v>
      </c>
      <c r="M6898" s="12"/>
    </row>
    <row r="6899" spans="1:13" x14ac:dyDescent="0.3">
      <c r="A6899" s="18">
        <v>6897</v>
      </c>
      <c r="B6899" s="18">
        <f t="shared" si="214"/>
        <v>2019</v>
      </c>
      <c r="C6899" s="17">
        <v>43617</v>
      </c>
      <c r="D6899" s="18" t="s">
        <v>130</v>
      </c>
      <c r="E6899" s="18" t="s">
        <v>164</v>
      </c>
      <c r="F6899" s="18" t="str">
        <f t="shared" si="215"/>
        <v>National Grid-Southborough Muni Agg Rate-43617</v>
      </c>
      <c r="G6899" s="11" t="s">
        <v>131</v>
      </c>
      <c r="H6899" s="11" t="s">
        <v>54</v>
      </c>
      <c r="I6899" s="11" t="s">
        <v>99</v>
      </c>
      <c r="J6899" s="11" t="s">
        <v>231</v>
      </c>
      <c r="K6899" s="11" t="str">
        <f>IFERROR(INDEX('EDC Component Dictionary'!$C$5:$C$37,MATCH('Rates Database'!J6899,'EDC Component Dictionary'!$B$5:$B$37,0)), "Energy Supply")</f>
        <v>Energy Supply</v>
      </c>
      <c r="L6899" s="12">
        <v>0.10881</v>
      </c>
      <c r="M6899" s="12"/>
    </row>
    <row r="6900" spans="1:13" x14ac:dyDescent="0.3">
      <c r="A6900" s="18">
        <v>6898</v>
      </c>
      <c r="B6900" s="18">
        <f t="shared" si="214"/>
        <v>2019</v>
      </c>
      <c r="C6900" s="17">
        <v>43617</v>
      </c>
      <c r="D6900" s="18" t="s">
        <v>130</v>
      </c>
      <c r="E6900" s="18" t="s">
        <v>163</v>
      </c>
      <c r="F6900" s="18" t="str">
        <f t="shared" si="215"/>
        <v>Eversource_EMA-Stoneham Muni Agg Rate-43617</v>
      </c>
      <c r="G6900" s="11" t="s">
        <v>131</v>
      </c>
      <c r="H6900" s="11" t="s">
        <v>54</v>
      </c>
      <c r="I6900" s="11" t="s">
        <v>99</v>
      </c>
      <c r="J6900" s="11" t="s">
        <v>267</v>
      </c>
      <c r="K6900" s="11" t="str">
        <f>IFERROR(INDEX('EDC Component Dictionary'!$C$5:$C$37,MATCH('Rates Database'!J6900,'EDC Component Dictionary'!$B$5:$B$37,0)), "Energy Supply")</f>
        <v>Energy Supply</v>
      </c>
      <c r="L6900" s="12">
        <v>0.10903</v>
      </c>
      <c r="M6900" s="12"/>
    </row>
    <row r="6901" spans="1:13" x14ac:dyDescent="0.3">
      <c r="A6901" s="18">
        <v>6899</v>
      </c>
      <c r="B6901" s="18">
        <f t="shared" si="214"/>
        <v>2019</v>
      </c>
      <c r="C6901" s="17">
        <v>43617</v>
      </c>
      <c r="D6901" s="18" t="s">
        <v>130</v>
      </c>
      <c r="E6901" s="18" t="s">
        <v>163</v>
      </c>
      <c r="F6901" s="18" t="str">
        <f t="shared" si="215"/>
        <v>Eversource_EMA-Winchester Muni Agg Rate-43617</v>
      </c>
      <c r="G6901" s="11" t="s">
        <v>131</v>
      </c>
      <c r="H6901" s="11" t="s">
        <v>54</v>
      </c>
      <c r="I6901" s="11" t="s">
        <v>99</v>
      </c>
      <c r="J6901" s="11" t="s">
        <v>232</v>
      </c>
      <c r="K6901" s="11" t="str">
        <f>IFERROR(INDEX('EDC Component Dictionary'!$C$5:$C$37,MATCH('Rates Database'!J6901,'EDC Component Dictionary'!$B$5:$B$37,0)), "Energy Supply")</f>
        <v>Energy Supply</v>
      </c>
      <c r="L6901" s="12">
        <v>0.10958</v>
      </c>
      <c r="M6901" s="12"/>
    </row>
    <row r="6902" spans="1:13" x14ac:dyDescent="0.3">
      <c r="A6902" s="18">
        <v>6900</v>
      </c>
      <c r="B6902" s="18">
        <f t="shared" si="214"/>
        <v>2019</v>
      </c>
      <c r="C6902" s="17">
        <v>43617</v>
      </c>
      <c r="D6902" s="18" t="s">
        <v>130</v>
      </c>
      <c r="E6902" s="18" t="s">
        <v>164</v>
      </c>
      <c r="F6902" s="18" t="str">
        <f t="shared" si="215"/>
        <v>National Grid-Webster Muni Agg Rate-43617</v>
      </c>
      <c r="G6902" s="11" t="s">
        <v>131</v>
      </c>
      <c r="H6902" s="11" t="s">
        <v>54</v>
      </c>
      <c r="I6902" s="11" t="s">
        <v>99</v>
      </c>
      <c r="J6902" s="11" t="s">
        <v>266</v>
      </c>
      <c r="K6902" s="11" t="str">
        <f>IFERROR(INDEX('EDC Component Dictionary'!$C$5:$C$37,MATCH('Rates Database'!J6902,'EDC Component Dictionary'!$B$5:$B$37,0)), "Energy Supply")</f>
        <v>Energy Supply</v>
      </c>
      <c r="L6902" s="12">
        <v>0.10929</v>
      </c>
      <c r="M6902" s="12"/>
    </row>
    <row r="6903" spans="1:13" x14ac:dyDescent="0.3">
      <c r="A6903" s="18">
        <v>6901</v>
      </c>
      <c r="B6903" s="18">
        <f t="shared" si="214"/>
        <v>2019</v>
      </c>
      <c r="C6903" s="17">
        <v>43617</v>
      </c>
      <c r="D6903" s="18" t="s">
        <v>130</v>
      </c>
      <c r="E6903" s="18" t="s">
        <v>164</v>
      </c>
      <c r="F6903" s="18" t="str">
        <f t="shared" si="215"/>
        <v>National Grid-Sutton Muni Agg Rate-43617</v>
      </c>
      <c r="G6903" s="11" t="s">
        <v>131</v>
      </c>
      <c r="H6903" s="11" t="s">
        <v>54</v>
      </c>
      <c r="I6903" s="11" t="s">
        <v>99</v>
      </c>
      <c r="J6903" s="11" t="s">
        <v>233</v>
      </c>
      <c r="K6903" s="11" t="str">
        <f>IFERROR(INDEX('EDC Component Dictionary'!$C$5:$C$37,MATCH('Rates Database'!J6903,'EDC Component Dictionary'!$B$5:$B$37,0)), "Energy Supply")</f>
        <v>Energy Supply</v>
      </c>
      <c r="L6903" s="12">
        <v>0.10929999999999999</v>
      </c>
      <c r="M6903" s="12"/>
    </row>
    <row r="6904" spans="1:13" x14ac:dyDescent="0.3">
      <c r="A6904" s="18">
        <v>6902</v>
      </c>
      <c r="B6904" s="18">
        <f t="shared" si="214"/>
        <v>2019</v>
      </c>
      <c r="C6904" s="17">
        <v>43617</v>
      </c>
      <c r="D6904" s="18" t="s">
        <v>130</v>
      </c>
      <c r="E6904" s="18" t="s">
        <v>163</v>
      </c>
      <c r="F6904" s="18" t="str">
        <f t="shared" si="215"/>
        <v>Eversource_EMA-Ashland Muni Agg Rate-43617</v>
      </c>
      <c r="G6904" s="11" t="s">
        <v>131</v>
      </c>
      <c r="H6904" s="11" t="s">
        <v>54</v>
      </c>
      <c r="I6904" s="11" t="s">
        <v>99</v>
      </c>
      <c r="J6904" s="11" t="s">
        <v>234</v>
      </c>
      <c r="K6904" s="11" t="str">
        <f>IFERROR(INDEX('EDC Component Dictionary'!$C$5:$C$37,MATCH('Rates Database'!J6904,'EDC Component Dictionary'!$B$5:$B$37,0)), "Energy Supply")</f>
        <v>Energy Supply</v>
      </c>
      <c r="L6904" s="12">
        <v>0.10947</v>
      </c>
      <c r="M6904" s="12"/>
    </row>
    <row r="6905" spans="1:13" x14ac:dyDescent="0.3">
      <c r="A6905" s="18">
        <v>6903</v>
      </c>
      <c r="B6905" s="18">
        <f t="shared" si="214"/>
        <v>2019</v>
      </c>
      <c r="C6905" s="17">
        <v>43617</v>
      </c>
      <c r="D6905" s="18" t="s">
        <v>130</v>
      </c>
      <c r="E6905" s="18" t="s">
        <v>36</v>
      </c>
      <c r="F6905" s="18" t="str">
        <f t="shared" si="215"/>
        <v>Unitil-Ashby Muni Agg Rate-43617</v>
      </c>
      <c r="G6905" s="11" t="s">
        <v>131</v>
      </c>
      <c r="H6905" s="11" t="s">
        <v>54</v>
      </c>
      <c r="I6905" s="11" t="s">
        <v>99</v>
      </c>
      <c r="J6905" s="11" t="s">
        <v>235</v>
      </c>
      <c r="K6905" s="11" t="str">
        <f>IFERROR(INDEX('EDC Component Dictionary'!$C$5:$C$37,MATCH('Rates Database'!J6905,'EDC Component Dictionary'!$B$5:$B$37,0)), "Energy Supply")</f>
        <v>Energy Supply</v>
      </c>
      <c r="L6905" s="12">
        <v>0.10969</v>
      </c>
      <c r="M6905" s="12"/>
    </row>
    <row r="6906" spans="1:13" x14ac:dyDescent="0.3">
      <c r="A6906" s="18">
        <v>6904</v>
      </c>
      <c r="B6906" s="18">
        <f t="shared" si="214"/>
        <v>2019</v>
      </c>
      <c r="C6906" s="17">
        <v>43617</v>
      </c>
      <c r="D6906" s="18" t="s">
        <v>130</v>
      </c>
      <c r="E6906" s="18" t="s">
        <v>163</v>
      </c>
      <c r="F6906" s="18" t="str">
        <f t="shared" si="215"/>
        <v>Eversource_EMA-Carlisle Muni Agg Rate-43617</v>
      </c>
      <c r="G6906" s="11" t="s">
        <v>131</v>
      </c>
      <c r="H6906" s="11" t="s">
        <v>54</v>
      </c>
      <c r="I6906" s="11" t="s">
        <v>99</v>
      </c>
      <c r="J6906" s="11" t="s">
        <v>236</v>
      </c>
      <c r="K6906" s="11" t="str">
        <f>IFERROR(INDEX('EDC Component Dictionary'!$C$5:$C$37,MATCH('Rates Database'!J6906,'EDC Component Dictionary'!$B$5:$B$37,0)), "Energy Supply")</f>
        <v>Energy Supply</v>
      </c>
      <c r="L6906" s="12">
        <v>0.10979</v>
      </c>
      <c r="M6906" s="12"/>
    </row>
    <row r="6907" spans="1:13" x14ac:dyDescent="0.3">
      <c r="A6907" s="18">
        <v>6905</v>
      </c>
      <c r="B6907" s="18">
        <f t="shared" si="214"/>
        <v>2019</v>
      </c>
      <c r="C6907" s="17">
        <v>43617</v>
      </c>
      <c r="D6907" s="18" t="s">
        <v>130</v>
      </c>
      <c r="E6907" s="18" t="s">
        <v>164</v>
      </c>
      <c r="F6907" s="18" t="str">
        <f t="shared" si="215"/>
        <v>National Grid-Berlin Muni Agg Rate-43617</v>
      </c>
      <c r="G6907" s="11" t="s">
        <v>131</v>
      </c>
      <c r="H6907" s="11" t="s">
        <v>54</v>
      </c>
      <c r="I6907" s="11" t="s">
        <v>99</v>
      </c>
      <c r="J6907" s="11" t="s">
        <v>237</v>
      </c>
      <c r="K6907" s="11" t="str">
        <f>IFERROR(INDEX('EDC Component Dictionary'!$C$5:$C$37,MATCH('Rates Database'!J6907,'EDC Component Dictionary'!$B$5:$B$37,0)), "Energy Supply")</f>
        <v>Energy Supply</v>
      </c>
      <c r="L6907" s="12">
        <v>0.1099</v>
      </c>
      <c r="M6907" s="12"/>
    </row>
    <row r="6908" spans="1:13" x14ac:dyDescent="0.3">
      <c r="A6908" s="18">
        <v>6906</v>
      </c>
      <c r="B6908" s="18">
        <f t="shared" si="214"/>
        <v>2019</v>
      </c>
      <c r="C6908" s="17">
        <v>43617</v>
      </c>
      <c r="D6908" s="18" t="s">
        <v>130</v>
      </c>
      <c r="E6908" s="18" t="s">
        <v>36</v>
      </c>
      <c r="F6908" s="18" t="str">
        <f t="shared" si="215"/>
        <v>Unitil-Lunenburg Muni Agg Rate-43617</v>
      </c>
      <c r="G6908" s="11" t="s">
        <v>131</v>
      </c>
      <c r="H6908" s="11" t="s">
        <v>54</v>
      </c>
      <c r="I6908" s="11" t="s">
        <v>99</v>
      </c>
      <c r="J6908" s="11" t="s">
        <v>239</v>
      </c>
      <c r="K6908" s="11" t="str">
        <f>IFERROR(INDEX('EDC Component Dictionary'!$C$5:$C$37,MATCH('Rates Database'!J6908,'EDC Component Dictionary'!$B$5:$B$37,0)), "Energy Supply")</f>
        <v>Energy Supply</v>
      </c>
      <c r="L6908" s="12">
        <v>0.10997999999999999</v>
      </c>
      <c r="M6908" s="12"/>
    </row>
    <row r="6909" spans="1:13" x14ac:dyDescent="0.3">
      <c r="A6909" s="18">
        <v>6907</v>
      </c>
      <c r="B6909" s="18">
        <f t="shared" si="214"/>
        <v>2019</v>
      </c>
      <c r="C6909" s="17">
        <v>43617</v>
      </c>
      <c r="D6909" s="18" t="s">
        <v>130</v>
      </c>
      <c r="E6909" s="18" t="s">
        <v>163</v>
      </c>
      <c r="F6909" s="18" t="str">
        <f t="shared" si="215"/>
        <v>Eversource_EMA-Plympton Muni Agg Rate-43617</v>
      </c>
      <c r="G6909" s="11" t="s">
        <v>131</v>
      </c>
      <c r="H6909" s="11" t="s">
        <v>54</v>
      </c>
      <c r="I6909" s="11" t="s">
        <v>99</v>
      </c>
      <c r="J6909" s="11" t="s">
        <v>240</v>
      </c>
      <c r="K6909" s="11" t="str">
        <f>IFERROR(INDEX('EDC Component Dictionary'!$C$5:$C$37,MATCH('Rates Database'!J6909,'EDC Component Dictionary'!$B$5:$B$37,0)), "Energy Supply")</f>
        <v>Energy Supply</v>
      </c>
      <c r="L6909" s="12">
        <v>0.11056000000000001</v>
      </c>
      <c r="M6909" s="12"/>
    </row>
    <row r="6910" spans="1:13" x14ac:dyDescent="0.3">
      <c r="A6910" s="18">
        <v>6908</v>
      </c>
      <c r="B6910" s="18">
        <f t="shared" si="214"/>
        <v>2019</v>
      </c>
      <c r="C6910" s="17">
        <v>43617</v>
      </c>
      <c r="D6910" s="18" t="s">
        <v>130</v>
      </c>
      <c r="E6910" s="18" t="s">
        <v>164</v>
      </c>
      <c r="F6910" s="18" t="str">
        <f t="shared" si="215"/>
        <v>National Grid-Salisbury Muni Agg Rate-43617</v>
      </c>
      <c r="G6910" s="11" t="s">
        <v>131</v>
      </c>
      <c r="H6910" s="11" t="s">
        <v>54</v>
      </c>
      <c r="I6910" s="11" t="s">
        <v>99</v>
      </c>
      <c r="J6910" s="11" t="s">
        <v>241</v>
      </c>
      <c r="K6910" s="11" t="str">
        <f>IFERROR(INDEX('EDC Component Dictionary'!$C$5:$C$37,MATCH('Rates Database'!J6910,'EDC Component Dictionary'!$B$5:$B$37,0)), "Energy Supply")</f>
        <v>Energy Supply</v>
      </c>
      <c r="L6910" s="12">
        <v>0.11065</v>
      </c>
      <c r="M6910" s="12"/>
    </row>
    <row r="6911" spans="1:13" x14ac:dyDescent="0.3">
      <c r="A6911" s="18">
        <v>6909</v>
      </c>
      <c r="B6911" s="18">
        <f t="shared" si="214"/>
        <v>2019</v>
      </c>
      <c r="C6911" s="17">
        <v>43617</v>
      </c>
      <c r="D6911" s="18" t="s">
        <v>130</v>
      </c>
      <c r="E6911" s="18" t="s">
        <v>164</v>
      </c>
      <c r="F6911" s="18" t="str">
        <f t="shared" si="215"/>
        <v>National Grid-Gloucester Muni Agg Rate-43617</v>
      </c>
      <c r="G6911" s="11" t="s">
        <v>131</v>
      </c>
      <c r="H6911" s="11" t="s">
        <v>54</v>
      </c>
      <c r="I6911" s="11" t="s">
        <v>99</v>
      </c>
      <c r="J6911" s="11" t="s">
        <v>242</v>
      </c>
      <c r="K6911" s="11" t="str">
        <f>IFERROR(INDEX('EDC Component Dictionary'!$C$5:$C$37,MATCH('Rates Database'!J6911,'EDC Component Dictionary'!$B$5:$B$37,0)), "Energy Supply")</f>
        <v>Energy Supply</v>
      </c>
      <c r="L6911" s="12">
        <v>0.11094</v>
      </c>
      <c r="M6911" s="12"/>
    </row>
    <row r="6912" spans="1:13" x14ac:dyDescent="0.3">
      <c r="A6912" s="18">
        <v>6910</v>
      </c>
      <c r="B6912" s="18">
        <f t="shared" si="214"/>
        <v>2019</v>
      </c>
      <c r="C6912" s="17">
        <v>43617</v>
      </c>
      <c r="D6912" s="18" t="s">
        <v>130</v>
      </c>
      <c r="E6912" s="18" t="s">
        <v>163</v>
      </c>
      <c r="F6912" s="18" t="str">
        <f t="shared" si="215"/>
        <v>Eversource_EMA-Brookline Muni Agg Rate-43617</v>
      </c>
      <c r="G6912" s="11" t="s">
        <v>131</v>
      </c>
      <c r="H6912" s="11" t="s">
        <v>54</v>
      </c>
      <c r="I6912" s="11" t="s">
        <v>99</v>
      </c>
      <c r="J6912" s="11" t="s">
        <v>243</v>
      </c>
      <c r="K6912" s="11" t="str">
        <f>IFERROR(INDEX('EDC Component Dictionary'!$C$5:$C$37,MATCH('Rates Database'!J6912,'EDC Component Dictionary'!$B$5:$B$37,0)), "Energy Supply")</f>
        <v>Energy Supply</v>
      </c>
      <c r="L6912" s="12">
        <v>0.11132</v>
      </c>
      <c r="M6912" s="12"/>
    </row>
    <row r="6913" spans="1:13" x14ac:dyDescent="0.3">
      <c r="A6913" s="18">
        <v>6911</v>
      </c>
      <c r="B6913" s="18">
        <f t="shared" si="214"/>
        <v>2019</v>
      </c>
      <c r="C6913" s="17">
        <v>43617</v>
      </c>
      <c r="D6913" s="18" t="s">
        <v>130</v>
      </c>
      <c r="E6913" s="18" t="s">
        <v>163</v>
      </c>
      <c r="F6913" s="18" t="str">
        <f t="shared" si="215"/>
        <v>Eversource_EMA-Cambridge Muni Agg Rate-43617</v>
      </c>
      <c r="G6913" s="11" t="s">
        <v>131</v>
      </c>
      <c r="H6913" s="11" t="s">
        <v>54</v>
      </c>
      <c r="I6913" s="11" t="s">
        <v>99</v>
      </c>
      <c r="J6913" s="11" t="s">
        <v>210</v>
      </c>
      <c r="K6913" s="11" t="str">
        <f>IFERROR(INDEX('EDC Component Dictionary'!$C$5:$C$37,MATCH('Rates Database'!J6913,'EDC Component Dictionary'!$B$5:$B$37,0)), "Energy Supply")</f>
        <v>Energy Supply</v>
      </c>
      <c r="L6913" s="12">
        <v>0.11143</v>
      </c>
      <c r="M6913" s="12"/>
    </row>
    <row r="6914" spans="1:13" x14ac:dyDescent="0.3">
      <c r="A6914" s="18">
        <v>6912</v>
      </c>
      <c r="B6914" s="18">
        <f t="shared" si="214"/>
        <v>2019</v>
      </c>
      <c r="C6914" s="17">
        <v>43617</v>
      </c>
      <c r="D6914" s="18" t="s">
        <v>130</v>
      </c>
      <c r="E6914" s="18" t="s">
        <v>164</v>
      </c>
      <c r="F6914" s="18" t="str">
        <f t="shared" si="215"/>
        <v>National Grid-Bellingham Muni Agg Rate-43617</v>
      </c>
      <c r="G6914" s="11" t="s">
        <v>131</v>
      </c>
      <c r="H6914" s="11" t="s">
        <v>54</v>
      </c>
      <c r="I6914" s="11" t="s">
        <v>99</v>
      </c>
      <c r="J6914" s="11" t="s">
        <v>244</v>
      </c>
      <c r="K6914" s="11" t="str">
        <f>IFERROR(INDEX('EDC Component Dictionary'!$C$5:$C$37,MATCH('Rates Database'!J6914,'EDC Component Dictionary'!$B$5:$B$37,0)), "Energy Supply")</f>
        <v>Energy Supply</v>
      </c>
      <c r="L6914" s="12">
        <v>0.11241</v>
      </c>
      <c r="M6914" s="12"/>
    </row>
    <row r="6915" spans="1:13" x14ac:dyDescent="0.3">
      <c r="A6915" s="18">
        <v>6913</v>
      </c>
      <c r="B6915" s="18">
        <f t="shared" ref="B6915:B6978" si="216">YEAR(C6915)</f>
        <v>2019</v>
      </c>
      <c r="C6915" s="17">
        <v>43617</v>
      </c>
      <c r="D6915" s="18" t="s">
        <v>130</v>
      </c>
      <c r="E6915" s="18" t="s">
        <v>164</v>
      </c>
      <c r="F6915" s="18" t="str">
        <f t="shared" si="215"/>
        <v>National Grid-Great Barrington Muni Agg Rate-43617</v>
      </c>
      <c r="G6915" s="11" t="s">
        <v>131</v>
      </c>
      <c r="H6915" s="11" t="s">
        <v>54</v>
      </c>
      <c r="I6915" s="11" t="s">
        <v>99</v>
      </c>
      <c r="J6915" s="11" t="s">
        <v>245</v>
      </c>
      <c r="K6915" s="11" t="str">
        <f>IFERROR(INDEX('EDC Component Dictionary'!$C$5:$C$37,MATCH('Rates Database'!J6915,'EDC Component Dictionary'!$B$5:$B$37,0)), "Energy Supply")</f>
        <v>Energy Supply</v>
      </c>
      <c r="L6915" s="12">
        <v>0.11259</v>
      </c>
      <c r="M6915" s="12"/>
    </row>
    <row r="6916" spans="1:13" x14ac:dyDescent="0.3">
      <c r="A6916" s="18">
        <v>6914</v>
      </c>
      <c r="B6916" s="18">
        <f t="shared" si="216"/>
        <v>2019</v>
      </c>
      <c r="C6916" s="17">
        <v>43617</v>
      </c>
      <c r="D6916" s="18" t="s">
        <v>130</v>
      </c>
      <c r="E6916" s="18" t="s">
        <v>163</v>
      </c>
      <c r="F6916" s="18" t="str">
        <f t="shared" ref="F6916:F6979" si="217">_xlfn.CONCAT(E6916,"-",J6916,"-",C6916)</f>
        <v>Eversource_EMA-Holliston Muni Agg Rate-43617</v>
      </c>
      <c r="G6916" s="11" t="s">
        <v>131</v>
      </c>
      <c r="H6916" s="11" t="s">
        <v>54</v>
      </c>
      <c r="I6916" s="11" t="s">
        <v>99</v>
      </c>
      <c r="J6916" s="11" t="s">
        <v>246</v>
      </c>
      <c r="K6916" s="11" t="str">
        <f>IFERROR(INDEX('EDC Component Dictionary'!$C$5:$C$37,MATCH('Rates Database'!J6916,'EDC Component Dictionary'!$B$5:$B$37,0)), "Energy Supply")</f>
        <v>Energy Supply</v>
      </c>
      <c r="L6916" s="12">
        <v>0.11273</v>
      </c>
      <c r="M6916" s="12"/>
    </row>
    <row r="6917" spans="1:13" x14ac:dyDescent="0.3">
      <c r="A6917" s="18">
        <v>6915</v>
      </c>
      <c r="B6917" s="18">
        <f t="shared" si="216"/>
        <v>2019</v>
      </c>
      <c r="C6917" s="17">
        <v>43617</v>
      </c>
      <c r="D6917" s="18" t="s">
        <v>130</v>
      </c>
      <c r="E6917" s="18" t="s">
        <v>164</v>
      </c>
      <c r="F6917" s="18" t="str">
        <f t="shared" si="217"/>
        <v>National Grid-West Bridgewater Muni Agg Rate-43617</v>
      </c>
      <c r="G6917" s="11" t="s">
        <v>131</v>
      </c>
      <c r="H6917" s="11" t="s">
        <v>54</v>
      </c>
      <c r="I6917" s="11" t="s">
        <v>99</v>
      </c>
      <c r="J6917" s="11" t="s">
        <v>247</v>
      </c>
      <c r="K6917" s="11" t="str">
        <f>IFERROR(INDEX('EDC Component Dictionary'!$C$5:$C$37,MATCH('Rates Database'!J6917,'EDC Component Dictionary'!$B$5:$B$37,0)), "Energy Supply")</f>
        <v>Energy Supply</v>
      </c>
      <c r="L6917" s="12">
        <v>0.11326</v>
      </c>
      <c r="M6917" s="12"/>
    </row>
    <row r="6918" spans="1:13" x14ac:dyDescent="0.3">
      <c r="A6918" s="18">
        <v>6916</v>
      </c>
      <c r="B6918" s="18">
        <f t="shared" si="216"/>
        <v>2019</v>
      </c>
      <c r="C6918" s="17">
        <v>43617</v>
      </c>
      <c r="D6918" s="18" t="s">
        <v>130</v>
      </c>
      <c r="E6918" s="18" t="s">
        <v>163</v>
      </c>
      <c r="F6918" s="18" t="str">
        <f t="shared" si="217"/>
        <v>Eversource_EMA-Newton Muni Agg Rate-43617</v>
      </c>
      <c r="G6918" s="11" t="s">
        <v>131</v>
      </c>
      <c r="H6918" s="11" t="s">
        <v>54</v>
      </c>
      <c r="I6918" s="11" t="s">
        <v>99</v>
      </c>
      <c r="J6918" s="11" t="s">
        <v>268</v>
      </c>
      <c r="K6918" s="11" t="str">
        <f>IFERROR(INDEX('EDC Component Dictionary'!$C$5:$C$37,MATCH('Rates Database'!J6918,'EDC Component Dictionary'!$B$5:$B$37,0)), "Energy Supply")</f>
        <v>Energy Supply</v>
      </c>
      <c r="L6918" s="12">
        <v>0.11347</v>
      </c>
      <c r="M6918" s="12"/>
    </row>
    <row r="6919" spans="1:13" x14ac:dyDescent="0.3">
      <c r="A6919" s="18">
        <v>6917</v>
      </c>
      <c r="B6919" s="18">
        <f t="shared" si="216"/>
        <v>2019</v>
      </c>
      <c r="C6919" s="17">
        <v>43617</v>
      </c>
      <c r="D6919" s="18" t="s">
        <v>130</v>
      </c>
      <c r="E6919" s="18" t="s">
        <v>164</v>
      </c>
      <c r="F6919" s="18" t="str">
        <f t="shared" si="217"/>
        <v>National Grid-Egremont Muni Agg Rate-43617</v>
      </c>
      <c r="G6919" s="11" t="s">
        <v>131</v>
      </c>
      <c r="H6919" s="11" t="s">
        <v>54</v>
      </c>
      <c r="I6919" s="11" t="s">
        <v>99</v>
      </c>
      <c r="J6919" s="11" t="s">
        <v>248</v>
      </c>
      <c r="K6919" s="11" t="str">
        <f>IFERROR(INDEX('EDC Component Dictionary'!$C$5:$C$37,MATCH('Rates Database'!J6919,'EDC Component Dictionary'!$B$5:$B$37,0)), "Energy Supply")</f>
        <v>Energy Supply</v>
      </c>
      <c r="L6919" s="12">
        <v>0.11354</v>
      </c>
      <c r="M6919" s="12"/>
    </row>
    <row r="6920" spans="1:13" x14ac:dyDescent="0.3">
      <c r="A6920" s="18">
        <v>6918</v>
      </c>
      <c r="B6920" s="18">
        <f t="shared" si="216"/>
        <v>2019</v>
      </c>
      <c r="C6920" s="17">
        <v>43617</v>
      </c>
      <c r="D6920" s="18" t="s">
        <v>130</v>
      </c>
      <c r="E6920" s="18" t="s">
        <v>164</v>
      </c>
      <c r="F6920" s="18" t="str">
        <f t="shared" si="217"/>
        <v>National Grid-Hamilton Muni Agg Rate-43617</v>
      </c>
      <c r="G6920" s="11" t="s">
        <v>131</v>
      </c>
      <c r="H6920" s="11" t="s">
        <v>54</v>
      </c>
      <c r="I6920" s="11" t="s">
        <v>99</v>
      </c>
      <c r="J6920" s="11" t="s">
        <v>250</v>
      </c>
      <c r="K6920" s="11" t="str">
        <f>IFERROR(INDEX('EDC Component Dictionary'!$C$5:$C$37,MATCH('Rates Database'!J6920,'EDC Component Dictionary'!$B$5:$B$37,0)), "Energy Supply")</f>
        <v>Energy Supply</v>
      </c>
      <c r="L6920" s="12">
        <v>0.11411</v>
      </c>
      <c r="M6920" s="12"/>
    </row>
    <row r="6921" spans="1:13" x14ac:dyDescent="0.3">
      <c r="A6921" s="18">
        <v>6919</v>
      </c>
      <c r="B6921" s="18">
        <f t="shared" si="216"/>
        <v>2019</v>
      </c>
      <c r="C6921" s="17">
        <v>43617</v>
      </c>
      <c r="D6921" s="18" t="s">
        <v>130</v>
      </c>
      <c r="E6921" s="18" t="s">
        <v>164</v>
      </c>
      <c r="F6921" s="18" t="str">
        <f t="shared" si="217"/>
        <v>National Grid-Millville Muni Agg Rate-43617</v>
      </c>
      <c r="G6921" s="11" t="s">
        <v>131</v>
      </c>
      <c r="H6921" s="11" t="s">
        <v>54</v>
      </c>
      <c r="I6921" s="11" t="s">
        <v>99</v>
      </c>
      <c r="J6921" s="11" t="s">
        <v>251</v>
      </c>
      <c r="K6921" s="11" t="str">
        <f>IFERROR(INDEX('EDC Component Dictionary'!$C$5:$C$37,MATCH('Rates Database'!J6921,'EDC Component Dictionary'!$B$5:$B$37,0)), "Energy Supply")</f>
        <v>Energy Supply</v>
      </c>
      <c r="L6921" s="12">
        <v>0.11416999999999999</v>
      </c>
      <c r="M6921" s="12"/>
    </row>
    <row r="6922" spans="1:13" x14ac:dyDescent="0.3">
      <c r="A6922" s="18">
        <v>6920</v>
      </c>
      <c r="B6922" s="18">
        <f t="shared" si="216"/>
        <v>2019</v>
      </c>
      <c r="C6922" s="17">
        <v>43617</v>
      </c>
      <c r="D6922" s="18" t="s">
        <v>130</v>
      </c>
      <c r="E6922" s="18" t="s">
        <v>163</v>
      </c>
      <c r="F6922" s="18" t="str">
        <f t="shared" si="217"/>
        <v>Eversource_EMA-Natick Muni Agg Rate-43617</v>
      </c>
      <c r="G6922" s="11" t="s">
        <v>131</v>
      </c>
      <c r="H6922" s="11" t="s">
        <v>54</v>
      </c>
      <c r="I6922" s="11" t="s">
        <v>99</v>
      </c>
      <c r="J6922" s="11" t="s">
        <v>252</v>
      </c>
      <c r="K6922" s="11" t="str">
        <f>IFERROR(INDEX('EDC Component Dictionary'!$C$5:$C$37,MATCH('Rates Database'!J6922,'EDC Component Dictionary'!$B$5:$B$37,0)), "Energy Supply")</f>
        <v>Energy Supply</v>
      </c>
      <c r="L6922" s="12">
        <v>0.11426</v>
      </c>
      <c r="M6922" s="12"/>
    </row>
    <row r="6923" spans="1:13" x14ac:dyDescent="0.3">
      <c r="A6923" s="18">
        <v>6921</v>
      </c>
      <c r="B6923" s="18">
        <f t="shared" si="216"/>
        <v>2019</v>
      </c>
      <c r="C6923" s="17">
        <v>43617</v>
      </c>
      <c r="D6923" s="18" t="s">
        <v>130</v>
      </c>
      <c r="E6923" s="18" t="s">
        <v>95</v>
      </c>
      <c r="F6923" s="18" t="str">
        <f t="shared" si="217"/>
        <v>Eversource_WMA-Sandisfield Muni Agg Rate-43617</v>
      </c>
      <c r="G6923" s="11" t="s">
        <v>131</v>
      </c>
      <c r="H6923" s="11" t="s">
        <v>54</v>
      </c>
      <c r="I6923" s="11" t="s">
        <v>99</v>
      </c>
      <c r="J6923" s="11" t="s">
        <v>253</v>
      </c>
      <c r="K6923" s="11" t="str">
        <f>IFERROR(INDEX('EDC Component Dictionary'!$C$5:$C$37,MATCH('Rates Database'!J6923,'EDC Component Dictionary'!$B$5:$B$37,0)), "Energy Supply")</f>
        <v>Energy Supply</v>
      </c>
      <c r="L6923" s="12">
        <v>0.11533</v>
      </c>
      <c r="M6923" s="12"/>
    </row>
    <row r="6924" spans="1:13" x14ac:dyDescent="0.3">
      <c r="A6924" s="18">
        <v>6922</v>
      </c>
      <c r="B6924" s="18">
        <f t="shared" si="216"/>
        <v>2019</v>
      </c>
      <c r="C6924" s="17">
        <v>43617</v>
      </c>
      <c r="D6924" s="18" t="s">
        <v>130</v>
      </c>
      <c r="E6924" s="18" t="s">
        <v>163</v>
      </c>
      <c r="F6924" s="18" t="str">
        <f t="shared" si="217"/>
        <v>Eversource_EMA-Walpole Muni Agg Rate-43617</v>
      </c>
      <c r="G6924" s="11" t="s">
        <v>131</v>
      </c>
      <c r="H6924" s="11" t="s">
        <v>54</v>
      </c>
      <c r="I6924" s="11" t="s">
        <v>99</v>
      </c>
      <c r="J6924" s="11" t="s">
        <v>174</v>
      </c>
      <c r="K6924" s="11" t="str">
        <f>IFERROR(INDEX('EDC Component Dictionary'!$C$5:$C$37,MATCH('Rates Database'!J6924,'EDC Component Dictionary'!$B$5:$B$37,0)), "Energy Supply")</f>
        <v>Energy Supply</v>
      </c>
      <c r="L6924" s="12">
        <v>0.11582000000000001</v>
      </c>
      <c r="M6924" s="12"/>
    </row>
    <row r="6925" spans="1:13" x14ac:dyDescent="0.3">
      <c r="A6925" s="18">
        <v>6923</v>
      </c>
      <c r="B6925" s="18">
        <f t="shared" si="216"/>
        <v>2019</v>
      </c>
      <c r="C6925" s="17">
        <v>43617</v>
      </c>
      <c r="D6925" s="18" t="s">
        <v>130</v>
      </c>
      <c r="E6925" s="18" t="s">
        <v>163</v>
      </c>
      <c r="F6925" s="18" t="str">
        <f t="shared" si="217"/>
        <v>Eversource_EMA-Lexington Muni Agg Rate-43617</v>
      </c>
      <c r="G6925" s="11" t="s">
        <v>131</v>
      </c>
      <c r="H6925" s="11" t="s">
        <v>54</v>
      </c>
      <c r="I6925" s="11" t="s">
        <v>99</v>
      </c>
      <c r="J6925" s="11" t="s">
        <v>254</v>
      </c>
      <c r="K6925" s="11" t="str">
        <f>IFERROR(INDEX('EDC Component Dictionary'!$C$5:$C$37,MATCH('Rates Database'!J6925,'EDC Component Dictionary'!$B$5:$B$37,0)), "Energy Supply")</f>
        <v>Energy Supply</v>
      </c>
      <c r="L6925" s="12">
        <v>0.11625000000000001</v>
      </c>
      <c r="M6925" s="12"/>
    </row>
    <row r="6926" spans="1:13" x14ac:dyDescent="0.3">
      <c r="A6926" s="18">
        <v>6924</v>
      </c>
      <c r="B6926" s="18">
        <f t="shared" si="216"/>
        <v>2019</v>
      </c>
      <c r="C6926" s="17">
        <v>43617</v>
      </c>
      <c r="D6926" s="18" t="s">
        <v>130</v>
      </c>
      <c r="E6926" s="18" t="s">
        <v>164</v>
      </c>
      <c r="F6926" s="18" t="str">
        <f t="shared" si="217"/>
        <v>National Grid-Foxborough Muni Agg Rate-43617</v>
      </c>
      <c r="G6926" s="11" t="s">
        <v>131</v>
      </c>
      <c r="H6926" s="11" t="s">
        <v>54</v>
      </c>
      <c r="I6926" s="11" t="s">
        <v>99</v>
      </c>
      <c r="J6926" s="11" t="s">
        <v>256</v>
      </c>
      <c r="K6926" s="11" t="str">
        <f>IFERROR(INDEX('EDC Component Dictionary'!$C$5:$C$37,MATCH('Rates Database'!J6926,'EDC Component Dictionary'!$B$5:$B$37,0)), "Energy Supply")</f>
        <v>Energy Supply</v>
      </c>
      <c r="L6926" s="12">
        <v>0.11791</v>
      </c>
      <c r="M6926" s="12"/>
    </row>
    <row r="6927" spans="1:13" x14ac:dyDescent="0.3">
      <c r="A6927" s="18">
        <v>6925</v>
      </c>
      <c r="B6927" s="18">
        <f t="shared" si="216"/>
        <v>2019</v>
      </c>
      <c r="C6927" s="17">
        <v>43617</v>
      </c>
      <c r="D6927" s="18" t="s">
        <v>130</v>
      </c>
      <c r="E6927" s="18" t="s">
        <v>164</v>
      </c>
      <c r="F6927" s="18" t="str">
        <f t="shared" si="217"/>
        <v>National Grid-Heath Muni Agg Rate-43617</v>
      </c>
      <c r="G6927" s="11" t="s">
        <v>131</v>
      </c>
      <c r="H6927" s="11" t="s">
        <v>54</v>
      </c>
      <c r="I6927" s="11" t="s">
        <v>99</v>
      </c>
      <c r="J6927" s="11" t="s">
        <v>257</v>
      </c>
      <c r="K6927" s="11" t="str">
        <f>IFERROR(INDEX('EDC Component Dictionary'!$C$5:$C$37,MATCH('Rates Database'!J6927,'EDC Component Dictionary'!$B$5:$B$37,0)), "Energy Supply")</f>
        <v>Energy Supply</v>
      </c>
      <c r="L6927" s="12">
        <v>0.11924</v>
      </c>
      <c r="M6927" s="12"/>
    </row>
    <row r="6928" spans="1:13" x14ac:dyDescent="0.3">
      <c r="A6928" s="18">
        <v>6926</v>
      </c>
      <c r="B6928" s="18">
        <f t="shared" si="216"/>
        <v>2019</v>
      </c>
      <c r="C6928" s="17">
        <v>43617</v>
      </c>
      <c r="D6928" s="18" t="s">
        <v>130</v>
      </c>
      <c r="E6928" s="18" t="s">
        <v>164</v>
      </c>
      <c r="F6928" s="18" t="str">
        <f t="shared" si="217"/>
        <v>National Grid-North Andover Muni Agg Rate-43617</v>
      </c>
      <c r="G6928" s="11" t="s">
        <v>131</v>
      </c>
      <c r="H6928" s="11" t="s">
        <v>54</v>
      </c>
      <c r="I6928" s="11" t="s">
        <v>99</v>
      </c>
      <c r="J6928" s="11" t="s">
        <v>259</v>
      </c>
      <c r="K6928" s="11" t="str">
        <f>IFERROR(INDEX('EDC Component Dictionary'!$C$5:$C$37,MATCH('Rates Database'!J6928,'EDC Component Dictionary'!$B$5:$B$37,0)), "Energy Supply")</f>
        <v>Energy Supply</v>
      </c>
      <c r="L6928" s="12">
        <v>0.12684999999999999</v>
      </c>
      <c r="M6928" s="12"/>
    </row>
    <row r="6929" spans="1:13" x14ac:dyDescent="0.3">
      <c r="A6929" s="18">
        <v>6927</v>
      </c>
      <c r="B6929" s="18">
        <f t="shared" si="216"/>
        <v>2019</v>
      </c>
      <c r="C6929" s="17">
        <v>43617</v>
      </c>
      <c r="D6929" s="18" t="s">
        <v>130</v>
      </c>
      <c r="E6929" s="18" t="s">
        <v>164</v>
      </c>
      <c r="F6929" s="18" t="str">
        <f t="shared" si="217"/>
        <v>National Grid-Lowell Muni Agg Rate-43617</v>
      </c>
      <c r="G6929" s="11" t="s">
        <v>131</v>
      </c>
      <c r="H6929" s="11" t="s">
        <v>54</v>
      </c>
      <c r="I6929" s="11" t="s">
        <v>99</v>
      </c>
      <c r="J6929" s="11" t="s">
        <v>262</v>
      </c>
      <c r="K6929" s="11" t="str">
        <f>IFERROR(INDEX('EDC Component Dictionary'!$C$5:$C$37,MATCH('Rates Database'!J6929,'EDC Component Dictionary'!$B$5:$B$37,0)), "Energy Supply")</f>
        <v>Energy Supply</v>
      </c>
      <c r="L6929" s="12">
        <v>0.1285</v>
      </c>
      <c r="M6929" s="12"/>
    </row>
    <row r="6930" spans="1:13" x14ac:dyDescent="0.3">
      <c r="A6930" s="18">
        <v>6928</v>
      </c>
      <c r="B6930" s="18">
        <f t="shared" si="216"/>
        <v>2019</v>
      </c>
      <c r="C6930" s="17">
        <v>43617</v>
      </c>
      <c r="D6930" s="18" t="s">
        <v>130</v>
      </c>
      <c r="E6930" s="18" t="s">
        <v>164</v>
      </c>
      <c r="F6930" s="18" t="str">
        <f t="shared" si="217"/>
        <v>National Grid-Tyngsborough Muni Agg Rate-43617</v>
      </c>
      <c r="G6930" s="11" t="s">
        <v>131</v>
      </c>
      <c r="H6930" s="11" t="s">
        <v>54</v>
      </c>
      <c r="I6930" s="11" t="s">
        <v>99</v>
      </c>
      <c r="J6930" s="11" t="s">
        <v>261</v>
      </c>
      <c r="K6930" s="11" t="str">
        <f>IFERROR(INDEX('EDC Component Dictionary'!$C$5:$C$37,MATCH('Rates Database'!J6930,'EDC Component Dictionary'!$B$5:$B$37,0)), "Energy Supply")</f>
        <v>Energy Supply</v>
      </c>
      <c r="L6930" s="12">
        <v>0.1313</v>
      </c>
      <c r="M6930" s="12"/>
    </row>
    <row r="6931" spans="1:13" x14ac:dyDescent="0.3">
      <c r="A6931" s="18">
        <v>6929</v>
      </c>
      <c r="B6931" s="18">
        <f t="shared" si="216"/>
        <v>2019</v>
      </c>
      <c r="C6931" s="17">
        <v>43617</v>
      </c>
      <c r="D6931" s="18" t="s">
        <v>130</v>
      </c>
      <c r="E6931" s="18" t="s">
        <v>163</v>
      </c>
      <c r="F6931" s="18" t="str">
        <f t="shared" si="217"/>
        <v>Eversource_EMA-Cape Light Compact JPE Muni Agg Rate-43617</v>
      </c>
      <c r="G6931" s="11" t="s">
        <v>131</v>
      </c>
      <c r="H6931" s="11" t="s">
        <v>54</v>
      </c>
      <c r="I6931" s="11" t="s">
        <v>99</v>
      </c>
      <c r="J6931" s="11" t="s">
        <v>264</v>
      </c>
      <c r="K6931" s="11" t="str">
        <f>IFERROR(INDEX('EDC Component Dictionary'!$C$5:$C$37,MATCH('Rates Database'!J6931,'EDC Component Dictionary'!$B$5:$B$37,0)), "Energy Supply")</f>
        <v>Energy Supply</v>
      </c>
      <c r="L6931" s="12">
        <v>0.13461000000000001</v>
      </c>
      <c r="M6931" s="12"/>
    </row>
    <row r="6932" spans="1:13" x14ac:dyDescent="0.3">
      <c r="A6932" s="18">
        <v>6930</v>
      </c>
      <c r="B6932" s="18">
        <f t="shared" si="216"/>
        <v>2019</v>
      </c>
      <c r="C6932" s="17">
        <v>43647</v>
      </c>
      <c r="D6932" s="18" t="s">
        <v>130</v>
      </c>
      <c r="E6932" s="18" t="s">
        <v>164</v>
      </c>
      <c r="F6932" s="18" t="str">
        <f t="shared" si="217"/>
        <v>National Grid-Nantucket Muni Agg Rate-43647</v>
      </c>
      <c r="G6932" s="11" t="s">
        <v>131</v>
      </c>
      <c r="H6932" s="11" t="s">
        <v>54</v>
      </c>
      <c r="I6932" s="11" t="s">
        <v>99</v>
      </c>
      <c r="J6932" s="11" t="s">
        <v>171</v>
      </c>
      <c r="K6932" s="11" t="str">
        <f>IFERROR(INDEX('EDC Component Dictionary'!$C$5:$C$37,MATCH('Rates Database'!J6932,'EDC Component Dictionary'!$B$5:$B$37,0)), "Energy Supply")</f>
        <v>Energy Supply</v>
      </c>
      <c r="L6932" s="12">
        <v>9.0529999999999999E-2</v>
      </c>
      <c r="M6932" s="12"/>
    </row>
    <row r="6933" spans="1:13" x14ac:dyDescent="0.3">
      <c r="A6933" s="18">
        <v>6931</v>
      </c>
      <c r="B6933" s="18">
        <f t="shared" si="216"/>
        <v>2019</v>
      </c>
      <c r="C6933" s="17">
        <v>43647</v>
      </c>
      <c r="D6933" s="18" t="s">
        <v>130</v>
      </c>
      <c r="E6933" s="18" t="s">
        <v>164</v>
      </c>
      <c r="F6933" s="18" t="str">
        <f t="shared" si="217"/>
        <v>National Grid-Westborough Muni Agg Rate-43647</v>
      </c>
      <c r="G6933" s="11" t="s">
        <v>131</v>
      </c>
      <c r="H6933" s="11" t="s">
        <v>54</v>
      </c>
      <c r="I6933" s="11" t="s">
        <v>99</v>
      </c>
      <c r="J6933" s="11" t="s">
        <v>172</v>
      </c>
      <c r="K6933" s="11" t="str">
        <f>IFERROR(INDEX('EDC Component Dictionary'!$C$5:$C$37,MATCH('Rates Database'!J6933,'EDC Component Dictionary'!$B$5:$B$37,0)), "Energy Supply")</f>
        <v>Energy Supply</v>
      </c>
      <c r="L6933" s="12">
        <v>9.3840000000000007E-2</v>
      </c>
      <c r="M6933" s="12"/>
    </row>
    <row r="6934" spans="1:13" x14ac:dyDescent="0.3">
      <c r="A6934" s="18">
        <v>6932</v>
      </c>
      <c r="B6934" s="18">
        <f t="shared" si="216"/>
        <v>2019</v>
      </c>
      <c r="C6934" s="17">
        <v>43647</v>
      </c>
      <c r="D6934" s="18" t="s">
        <v>130</v>
      </c>
      <c r="E6934" s="18" t="s">
        <v>164</v>
      </c>
      <c r="F6934" s="18" t="str">
        <f t="shared" si="217"/>
        <v>National Grid-Chelmsford Muni Agg Rate-43647</v>
      </c>
      <c r="G6934" s="11" t="s">
        <v>131</v>
      </c>
      <c r="H6934" s="11" t="s">
        <v>54</v>
      </c>
      <c r="I6934" s="11" t="s">
        <v>99</v>
      </c>
      <c r="J6934" s="11" t="s">
        <v>173</v>
      </c>
      <c r="K6934" s="11" t="str">
        <f>IFERROR(INDEX('EDC Component Dictionary'!$C$5:$C$37,MATCH('Rates Database'!J6934,'EDC Component Dictionary'!$B$5:$B$37,0)), "Energy Supply")</f>
        <v>Energy Supply</v>
      </c>
      <c r="L6934" s="12">
        <v>9.4100000000000003E-2</v>
      </c>
      <c r="M6934" s="12"/>
    </row>
    <row r="6935" spans="1:13" x14ac:dyDescent="0.3">
      <c r="A6935" s="18">
        <v>6933</v>
      </c>
      <c r="B6935" s="18">
        <f t="shared" si="216"/>
        <v>2019</v>
      </c>
      <c r="C6935" s="17">
        <v>43647</v>
      </c>
      <c r="D6935" s="18" t="s">
        <v>130</v>
      </c>
      <c r="E6935" s="18" t="s">
        <v>164</v>
      </c>
      <c r="F6935" s="18" t="str">
        <f t="shared" si="217"/>
        <v>National Grid-Marlborough Muni Agg Rate-43647</v>
      </c>
      <c r="G6935" s="11" t="s">
        <v>131</v>
      </c>
      <c r="H6935" s="11" t="s">
        <v>54</v>
      </c>
      <c r="I6935" s="11" t="s">
        <v>99</v>
      </c>
      <c r="J6935" s="11" t="s">
        <v>263</v>
      </c>
      <c r="K6935" s="11" t="str">
        <f>IFERROR(INDEX('EDC Component Dictionary'!$C$5:$C$37,MATCH('Rates Database'!J6935,'EDC Component Dictionary'!$B$5:$B$37,0)), "Energy Supply")</f>
        <v>Energy Supply</v>
      </c>
      <c r="L6935" s="12">
        <v>9.7320000000000004E-2</v>
      </c>
      <c r="M6935" s="12"/>
    </row>
    <row r="6936" spans="1:13" x14ac:dyDescent="0.3">
      <c r="A6936" s="18">
        <v>6934</v>
      </c>
      <c r="B6936" s="18">
        <f t="shared" si="216"/>
        <v>2019</v>
      </c>
      <c r="C6936" s="17">
        <v>43647</v>
      </c>
      <c r="D6936" s="18" t="s">
        <v>130</v>
      </c>
      <c r="E6936" s="18" t="s">
        <v>95</v>
      </c>
      <c r="F6936" s="18" t="str">
        <f t="shared" si="217"/>
        <v>Eversource_WMA-Pittsfield Muni Agg Rate-43647</v>
      </c>
      <c r="G6936" s="11" t="s">
        <v>131</v>
      </c>
      <c r="H6936" s="11" t="s">
        <v>54</v>
      </c>
      <c r="I6936" s="11" t="s">
        <v>99</v>
      </c>
      <c r="J6936" s="11" t="s">
        <v>176</v>
      </c>
      <c r="K6936" s="11" t="str">
        <f>IFERROR(INDEX('EDC Component Dictionary'!$C$5:$C$37,MATCH('Rates Database'!J6936,'EDC Component Dictionary'!$B$5:$B$37,0)), "Energy Supply")</f>
        <v>Energy Supply</v>
      </c>
      <c r="L6936" s="12">
        <v>9.9760000000000001E-2</v>
      </c>
      <c r="M6936" s="12"/>
    </row>
    <row r="6937" spans="1:13" x14ac:dyDescent="0.3">
      <c r="A6937" s="18">
        <v>6935</v>
      </c>
      <c r="B6937" s="18">
        <f t="shared" si="216"/>
        <v>2019</v>
      </c>
      <c r="C6937" s="17">
        <v>43647</v>
      </c>
      <c r="D6937" s="18" t="s">
        <v>130</v>
      </c>
      <c r="E6937" s="18" t="s">
        <v>164</v>
      </c>
      <c r="F6937" s="18" t="str">
        <f t="shared" si="217"/>
        <v>National Grid-Lancaster Muni Agg Rate-43647</v>
      </c>
      <c r="G6937" s="11" t="s">
        <v>131</v>
      </c>
      <c r="H6937" s="11" t="s">
        <v>54</v>
      </c>
      <c r="I6937" s="11" t="s">
        <v>99</v>
      </c>
      <c r="J6937" s="11" t="s">
        <v>260</v>
      </c>
      <c r="K6937" s="11" t="str">
        <f>IFERROR(INDEX('EDC Component Dictionary'!$C$5:$C$37,MATCH('Rates Database'!J6937,'EDC Component Dictionary'!$B$5:$B$37,0)), "Energy Supply")</f>
        <v>Energy Supply</v>
      </c>
      <c r="L6937" s="12">
        <v>9.9779999999999994E-2</v>
      </c>
      <c r="M6937" s="12"/>
    </row>
    <row r="6938" spans="1:13" x14ac:dyDescent="0.3">
      <c r="A6938" s="18">
        <v>6936</v>
      </c>
      <c r="B6938" s="18">
        <f t="shared" si="216"/>
        <v>2019</v>
      </c>
      <c r="C6938" s="17">
        <v>43647</v>
      </c>
      <c r="D6938" s="18" t="s">
        <v>130</v>
      </c>
      <c r="E6938" s="18" t="s">
        <v>164</v>
      </c>
      <c r="F6938" s="18" t="str">
        <f t="shared" si="217"/>
        <v>National Grid-West Brookfield Muni Agg Rate-43647</v>
      </c>
      <c r="G6938" s="11" t="s">
        <v>131</v>
      </c>
      <c r="H6938" s="11" t="s">
        <v>54</v>
      </c>
      <c r="I6938" s="11" t="s">
        <v>99</v>
      </c>
      <c r="J6938" s="11" t="s">
        <v>177</v>
      </c>
      <c r="K6938" s="11" t="str">
        <f>IFERROR(INDEX('EDC Component Dictionary'!$C$5:$C$37,MATCH('Rates Database'!J6938,'EDC Component Dictionary'!$B$5:$B$37,0)), "Energy Supply")</f>
        <v>Energy Supply</v>
      </c>
      <c r="L6938" s="12">
        <v>9.9989999999999996E-2</v>
      </c>
      <c r="M6938" s="12"/>
    </row>
    <row r="6939" spans="1:13" x14ac:dyDescent="0.3">
      <c r="A6939" s="18">
        <v>6937</v>
      </c>
      <c r="B6939" s="18">
        <f t="shared" si="216"/>
        <v>2019</v>
      </c>
      <c r="C6939" s="17">
        <v>43647</v>
      </c>
      <c r="D6939" s="18" t="s">
        <v>130</v>
      </c>
      <c r="E6939" s="18" t="s">
        <v>164</v>
      </c>
      <c r="F6939" s="18" t="str">
        <f t="shared" si="217"/>
        <v>National Grid-Swampscott Muni Agg Rate-43647</v>
      </c>
      <c r="G6939" s="11" t="s">
        <v>131</v>
      </c>
      <c r="H6939" s="11" t="s">
        <v>54</v>
      </c>
      <c r="I6939" s="11" t="s">
        <v>99</v>
      </c>
      <c r="J6939" s="11" t="s">
        <v>178</v>
      </c>
      <c r="K6939" s="11" t="str">
        <f>IFERROR(INDEX('EDC Component Dictionary'!$C$5:$C$37,MATCH('Rates Database'!J6939,'EDC Component Dictionary'!$B$5:$B$37,0)), "Energy Supply")</f>
        <v>Energy Supply</v>
      </c>
      <c r="L6939" s="12">
        <v>0.1</v>
      </c>
      <c r="M6939" s="12"/>
    </row>
    <row r="6940" spans="1:13" x14ac:dyDescent="0.3">
      <c r="A6940" s="18">
        <v>6938</v>
      </c>
      <c r="B6940" s="18">
        <f t="shared" si="216"/>
        <v>2019</v>
      </c>
      <c r="C6940" s="17">
        <v>43647</v>
      </c>
      <c r="D6940" s="18" t="s">
        <v>130</v>
      </c>
      <c r="E6940" s="18" t="s">
        <v>164</v>
      </c>
      <c r="F6940" s="18" t="str">
        <f t="shared" si="217"/>
        <v>National Grid-Tyngsborough Muni Agg Rate-43647</v>
      </c>
      <c r="G6940" s="11" t="s">
        <v>131</v>
      </c>
      <c r="H6940" s="11" t="s">
        <v>54</v>
      </c>
      <c r="I6940" s="11" t="s">
        <v>99</v>
      </c>
      <c r="J6940" s="11" t="s">
        <v>261</v>
      </c>
      <c r="K6940" s="11" t="str">
        <f>IFERROR(INDEX('EDC Component Dictionary'!$C$5:$C$37,MATCH('Rates Database'!J6940,'EDC Component Dictionary'!$B$5:$B$37,0)), "Energy Supply")</f>
        <v>Energy Supply</v>
      </c>
      <c r="L6940" s="12">
        <v>0.10131</v>
      </c>
      <c r="M6940" s="12"/>
    </row>
    <row r="6941" spans="1:13" x14ac:dyDescent="0.3">
      <c r="A6941" s="18">
        <v>6939</v>
      </c>
      <c r="B6941" s="18">
        <f t="shared" si="216"/>
        <v>2019</v>
      </c>
      <c r="C6941" s="17">
        <v>43647</v>
      </c>
      <c r="D6941" s="18" t="s">
        <v>130</v>
      </c>
      <c r="E6941" s="18" t="s">
        <v>164</v>
      </c>
      <c r="F6941" s="18" t="str">
        <f t="shared" si="217"/>
        <v>National Grid-Gardner Muni Agg Rate-43647</v>
      </c>
      <c r="G6941" s="11" t="s">
        <v>131</v>
      </c>
      <c r="H6941" s="11" t="s">
        <v>54</v>
      </c>
      <c r="I6941" s="11" t="s">
        <v>99</v>
      </c>
      <c r="J6941" s="11" t="s">
        <v>179</v>
      </c>
      <c r="K6941" s="11" t="str">
        <f>IFERROR(INDEX('EDC Component Dictionary'!$C$5:$C$37,MATCH('Rates Database'!J6941,'EDC Component Dictionary'!$B$5:$B$37,0)), "Energy Supply")</f>
        <v>Energy Supply</v>
      </c>
      <c r="L6941" s="12">
        <v>0.10249</v>
      </c>
      <c r="M6941" s="12"/>
    </row>
    <row r="6942" spans="1:13" x14ac:dyDescent="0.3">
      <c r="A6942" s="18">
        <v>6940</v>
      </c>
      <c r="B6942" s="18">
        <f t="shared" si="216"/>
        <v>2019</v>
      </c>
      <c r="C6942" s="17">
        <v>43647</v>
      </c>
      <c r="D6942" s="18" t="s">
        <v>130</v>
      </c>
      <c r="E6942" s="18" t="s">
        <v>164</v>
      </c>
      <c r="F6942" s="18" t="str">
        <f t="shared" si="217"/>
        <v>National Grid-Williamsburg Muni Agg Rate-43647</v>
      </c>
      <c r="G6942" s="11" t="s">
        <v>131</v>
      </c>
      <c r="H6942" s="11" t="s">
        <v>54</v>
      </c>
      <c r="I6942" s="11" t="s">
        <v>99</v>
      </c>
      <c r="J6942" s="11" t="s">
        <v>249</v>
      </c>
      <c r="K6942" s="11" t="str">
        <f>IFERROR(INDEX('EDC Component Dictionary'!$C$5:$C$37,MATCH('Rates Database'!J6942,'EDC Component Dictionary'!$B$5:$B$37,0)), "Energy Supply")</f>
        <v>Energy Supply</v>
      </c>
      <c r="L6942" s="12">
        <v>0.10249</v>
      </c>
      <c r="M6942" s="12"/>
    </row>
    <row r="6943" spans="1:13" x14ac:dyDescent="0.3">
      <c r="A6943" s="18">
        <v>6941</v>
      </c>
      <c r="B6943" s="18">
        <f t="shared" si="216"/>
        <v>2019</v>
      </c>
      <c r="C6943" s="17">
        <v>43647</v>
      </c>
      <c r="D6943" s="18" t="s">
        <v>130</v>
      </c>
      <c r="E6943" s="18" t="s">
        <v>95</v>
      </c>
      <c r="F6943" s="18" t="str">
        <f t="shared" si="217"/>
        <v>Eversource_WMA-Lanesborough Muni Agg Rate-43647</v>
      </c>
      <c r="G6943" s="11" t="s">
        <v>131</v>
      </c>
      <c r="H6943" s="11" t="s">
        <v>54</v>
      </c>
      <c r="I6943" s="11" t="s">
        <v>99</v>
      </c>
      <c r="J6943" s="11" t="s">
        <v>255</v>
      </c>
      <c r="K6943" s="11" t="str">
        <f>IFERROR(INDEX('EDC Component Dictionary'!$C$5:$C$37,MATCH('Rates Database'!J6943,'EDC Component Dictionary'!$B$5:$B$37,0)), "Energy Supply")</f>
        <v>Energy Supply</v>
      </c>
      <c r="L6943" s="12">
        <v>0.10306999999999999</v>
      </c>
      <c r="M6943" s="12"/>
    </row>
    <row r="6944" spans="1:13" x14ac:dyDescent="0.3">
      <c r="A6944" s="18">
        <v>6942</v>
      </c>
      <c r="B6944" s="18">
        <f t="shared" si="216"/>
        <v>2019</v>
      </c>
      <c r="C6944" s="17">
        <v>43647</v>
      </c>
      <c r="D6944" s="18" t="s">
        <v>130</v>
      </c>
      <c r="E6944" s="18" t="s">
        <v>95</v>
      </c>
      <c r="F6944" s="18" t="str">
        <f t="shared" si="217"/>
        <v>Eversource_WMA-Leverett Muni Agg Rate-43647</v>
      </c>
      <c r="G6944" s="11" t="s">
        <v>131</v>
      </c>
      <c r="H6944" s="11" t="s">
        <v>54</v>
      </c>
      <c r="I6944" s="11" t="s">
        <v>99</v>
      </c>
      <c r="J6944" s="11" t="s">
        <v>265</v>
      </c>
      <c r="K6944" s="11" t="str">
        <f>IFERROR(INDEX('EDC Component Dictionary'!$C$5:$C$37,MATCH('Rates Database'!J6944,'EDC Component Dictionary'!$B$5:$B$37,0)), "Energy Supply")</f>
        <v>Energy Supply</v>
      </c>
      <c r="L6944" s="12">
        <v>0.1036</v>
      </c>
      <c r="M6944" s="12"/>
    </row>
    <row r="6945" spans="1:13" x14ac:dyDescent="0.3">
      <c r="A6945" s="18">
        <v>6943</v>
      </c>
      <c r="B6945" s="18">
        <f t="shared" si="216"/>
        <v>2019</v>
      </c>
      <c r="C6945" s="17">
        <v>43647</v>
      </c>
      <c r="D6945" s="18" t="s">
        <v>130</v>
      </c>
      <c r="E6945" s="18" t="s">
        <v>163</v>
      </c>
      <c r="F6945" s="18" t="str">
        <f t="shared" si="217"/>
        <v>Eversource_EMA-Plymouth Muni Agg Rate-43647</v>
      </c>
      <c r="G6945" s="11" t="s">
        <v>131</v>
      </c>
      <c r="H6945" s="11" t="s">
        <v>54</v>
      </c>
      <c r="I6945" s="11" t="s">
        <v>99</v>
      </c>
      <c r="J6945" s="11" t="s">
        <v>180</v>
      </c>
      <c r="K6945" s="11" t="str">
        <f>IFERROR(INDEX('EDC Component Dictionary'!$C$5:$C$37,MATCH('Rates Database'!J6945,'EDC Component Dictionary'!$B$5:$B$37,0)), "Energy Supply")</f>
        <v>Energy Supply</v>
      </c>
      <c r="L6945" s="12">
        <v>0.10333000000000001</v>
      </c>
      <c r="M6945" s="12"/>
    </row>
    <row r="6946" spans="1:13" x14ac:dyDescent="0.3">
      <c r="A6946" s="18">
        <v>6944</v>
      </c>
      <c r="B6946" s="18">
        <f t="shared" si="216"/>
        <v>2019</v>
      </c>
      <c r="C6946" s="17">
        <v>43647</v>
      </c>
      <c r="D6946" s="18" t="s">
        <v>130</v>
      </c>
      <c r="E6946" s="18" t="s">
        <v>164</v>
      </c>
      <c r="F6946" s="18" t="str">
        <f t="shared" si="217"/>
        <v>National Grid-Auburn Muni Agg Rate-43647</v>
      </c>
      <c r="G6946" s="11" t="s">
        <v>131</v>
      </c>
      <c r="H6946" s="11" t="s">
        <v>54</v>
      </c>
      <c r="I6946" s="11" t="s">
        <v>99</v>
      </c>
      <c r="J6946" s="11" t="s">
        <v>258</v>
      </c>
      <c r="K6946" s="11" t="str">
        <f>IFERROR(INDEX('EDC Component Dictionary'!$C$5:$C$37,MATCH('Rates Database'!J6946,'EDC Component Dictionary'!$B$5:$B$37,0)), "Energy Supply")</f>
        <v>Energy Supply</v>
      </c>
      <c r="L6946" s="12">
        <v>0.10353999999999999</v>
      </c>
      <c r="M6946" s="12"/>
    </row>
    <row r="6947" spans="1:13" x14ac:dyDescent="0.3">
      <c r="A6947" s="18">
        <v>6945</v>
      </c>
      <c r="B6947" s="18">
        <f t="shared" si="216"/>
        <v>2019</v>
      </c>
      <c r="C6947" s="17">
        <v>43647</v>
      </c>
      <c r="D6947" s="18" t="s">
        <v>130</v>
      </c>
      <c r="E6947" s="18" t="s">
        <v>164</v>
      </c>
      <c r="F6947" s="18" t="str">
        <f t="shared" si="217"/>
        <v>National Grid-Winchendon Muni Agg Rate-43647</v>
      </c>
      <c r="G6947" s="11" t="s">
        <v>131</v>
      </c>
      <c r="H6947" s="11" t="s">
        <v>54</v>
      </c>
      <c r="I6947" s="11" t="s">
        <v>99</v>
      </c>
      <c r="J6947" s="11" t="s">
        <v>181</v>
      </c>
      <c r="K6947" s="11" t="str">
        <f>IFERROR(INDEX('EDC Component Dictionary'!$C$5:$C$37,MATCH('Rates Database'!J6947,'EDC Component Dictionary'!$B$5:$B$37,0)), "Energy Supply")</f>
        <v>Energy Supply</v>
      </c>
      <c r="L6947" s="12">
        <v>0.10362</v>
      </c>
      <c r="M6947" s="12"/>
    </row>
    <row r="6948" spans="1:13" x14ac:dyDescent="0.3">
      <c r="A6948" s="18">
        <v>6946</v>
      </c>
      <c r="B6948" s="18">
        <f t="shared" si="216"/>
        <v>2019</v>
      </c>
      <c r="C6948" s="17">
        <v>43647</v>
      </c>
      <c r="D6948" s="18" t="s">
        <v>130</v>
      </c>
      <c r="E6948" s="18" t="s">
        <v>164</v>
      </c>
      <c r="F6948" s="18" t="str">
        <f t="shared" si="217"/>
        <v>National Grid-Orange Muni Agg Rate-43647</v>
      </c>
      <c r="G6948" s="11" t="s">
        <v>131</v>
      </c>
      <c r="H6948" s="11" t="s">
        <v>54</v>
      </c>
      <c r="I6948" s="11" t="s">
        <v>99</v>
      </c>
      <c r="J6948" s="11" t="s">
        <v>182</v>
      </c>
      <c r="K6948" s="11" t="str">
        <f>IFERROR(INDEX('EDC Component Dictionary'!$C$5:$C$37,MATCH('Rates Database'!J6948,'EDC Component Dictionary'!$B$5:$B$37,0)), "Energy Supply")</f>
        <v>Energy Supply</v>
      </c>
      <c r="L6948" s="12">
        <v>0.10372000000000001</v>
      </c>
      <c r="M6948" s="12"/>
    </row>
    <row r="6949" spans="1:13" x14ac:dyDescent="0.3">
      <c r="A6949" s="18">
        <v>6947</v>
      </c>
      <c r="B6949" s="18">
        <f t="shared" si="216"/>
        <v>2019</v>
      </c>
      <c r="C6949" s="17">
        <v>43647</v>
      </c>
      <c r="D6949" s="18" t="s">
        <v>130</v>
      </c>
      <c r="E6949" s="18" t="s">
        <v>164</v>
      </c>
      <c r="F6949" s="18" t="str">
        <f t="shared" si="217"/>
        <v>National Grid-Adams Muni Agg Rate-43647</v>
      </c>
      <c r="G6949" s="11" t="s">
        <v>131</v>
      </c>
      <c r="H6949" s="11" t="s">
        <v>54</v>
      </c>
      <c r="I6949" s="11" t="s">
        <v>99</v>
      </c>
      <c r="J6949" s="11" t="s">
        <v>183</v>
      </c>
      <c r="K6949" s="11" t="str">
        <f>IFERROR(INDEX('EDC Component Dictionary'!$C$5:$C$37,MATCH('Rates Database'!J6949,'EDC Component Dictionary'!$B$5:$B$37,0)), "Energy Supply")</f>
        <v>Energy Supply</v>
      </c>
      <c r="L6949" s="12">
        <v>0.10408000000000001</v>
      </c>
      <c r="M6949" s="12"/>
    </row>
    <row r="6950" spans="1:13" x14ac:dyDescent="0.3">
      <c r="A6950" s="18">
        <v>6948</v>
      </c>
      <c r="B6950" s="18">
        <f t="shared" si="216"/>
        <v>2019</v>
      </c>
      <c r="C6950" s="17">
        <v>43647</v>
      </c>
      <c r="D6950" s="18" t="s">
        <v>130</v>
      </c>
      <c r="E6950" s="18" t="s">
        <v>95</v>
      </c>
      <c r="F6950" s="18" t="str">
        <f t="shared" si="217"/>
        <v>Eversource_WMA-Cheshire Muni Agg Rate-43647</v>
      </c>
      <c r="G6950" s="11" t="s">
        <v>131</v>
      </c>
      <c r="H6950" s="11" t="s">
        <v>54</v>
      </c>
      <c r="I6950" s="11" t="s">
        <v>99</v>
      </c>
      <c r="J6950" s="11" t="s">
        <v>184</v>
      </c>
      <c r="K6950" s="11" t="str">
        <f>IFERROR(INDEX('EDC Component Dictionary'!$C$5:$C$37,MATCH('Rates Database'!J6950,'EDC Component Dictionary'!$B$5:$B$37,0)), "Energy Supply")</f>
        <v>Energy Supply</v>
      </c>
      <c r="L6950" s="12">
        <v>0.10408000000000001</v>
      </c>
      <c r="M6950" s="12"/>
    </row>
    <row r="6951" spans="1:13" x14ac:dyDescent="0.3">
      <c r="A6951" s="18">
        <v>6949</v>
      </c>
      <c r="B6951" s="18">
        <f t="shared" si="216"/>
        <v>2019</v>
      </c>
      <c r="C6951" s="17">
        <v>43647</v>
      </c>
      <c r="D6951" s="18" t="s">
        <v>130</v>
      </c>
      <c r="E6951" s="18" t="s">
        <v>163</v>
      </c>
      <c r="F6951" s="18" t="str">
        <f t="shared" si="217"/>
        <v>Eversource_EMA-Acushnet Muni Agg Rate-43647</v>
      </c>
      <c r="G6951" s="11" t="s">
        <v>131</v>
      </c>
      <c r="H6951" s="11" t="s">
        <v>54</v>
      </c>
      <c r="I6951" s="11" t="s">
        <v>99</v>
      </c>
      <c r="J6951" s="11" t="s">
        <v>185</v>
      </c>
      <c r="K6951" s="11" t="str">
        <f>IFERROR(INDEX('EDC Component Dictionary'!$C$5:$C$37,MATCH('Rates Database'!J6951,'EDC Component Dictionary'!$B$5:$B$37,0)), "Energy Supply")</f>
        <v>Energy Supply</v>
      </c>
      <c r="L6951" s="12">
        <v>0.1043</v>
      </c>
      <c r="M6951" s="12"/>
    </row>
    <row r="6952" spans="1:13" x14ac:dyDescent="0.3">
      <c r="A6952" s="18">
        <v>6950</v>
      </c>
      <c r="B6952" s="18">
        <f t="shared" si="216"/>
        <v>2019</v>
      </c>
      <c r="C6952" s="17">
        <v>43647</v>
      </c>
      <c r="D6952" s="18" t="s">
        <v>130</v>
      </c>
      <c r="E6952" s="18" t="s">
        <v>164</v>
      </c>
      <c r="F6952" s="18" t="str">
        <f t="shared" si="217"/>
        <v>National Grid-Attleboro Muni Agg Rate-43647</v>
      </c>
      <c r="G6952" s="11" t="s">
        <v>131</v>
      </c>
      <c r="H6952" s="11" t="s">
        <v>54</v>
      </c>
      <c r="I6952" s="11" t="s">
        <v>99</v>
      </c>
      <c r="J6952" s="11" t="s">
        <v>186</v>
      </c>
      <c r="K6952" s="11" t="str">
        <f>IFERROR(INDEX('EDC Component Dictionary'!$C$5:$C$37,MATCH('Rates Database'!J6952,'EDC Component Dictionary'!$B$5:$B$37,0)), "Energy Supply")</f>
        <v>Energy Supply</v>
      </c>
      <c r="L6952" s="12">
        <v>0.1043</v>
      </c>
      <c r="M6952" s="12"/>
    </row>
    <row r="6953" spans="1:13" x14ac:dyDescent="0.3">
      <c r="A6953" s="18">
        <v>6951</v>
      </c>
      <c r="B6953" s="18">
        <f t="shared" si="216"/>
        <v>2019</v>
      </c>
      <c r="C6953" s="17">
        <v>43647</v>
      </c>
      <c r="D6953" s="18" t="s">
        <v>130</v>
      </c>
      <c r="E6953" s="18" t="s">
        <v>163</v>
      </c>
      <c r="F6953" s="18" t="str">
        <f t="shared" si="217"/>
        <v>Eversource_EMA-Carver Muni Agg Rate-43647</v>
      </c>
      <c r="G6953" s="11" t="s">
        <v>131</v>
      </c>
      <c r="H6953" s="11" t="s">
        <v>54</v>
      </c>
      <c r="I6953" s="11" t="s">
        <v>99</v>
      </c>
      <c r="J6953" s="11" t="s">
        <v>187</v>
      </c>
      <c r="K6953" s="11" t="str">
        <f>IFERROR(INDEX('EDC Component Dictionary'!$C$5:$C$37,MATCH('Rates Database'!J6953,'EDC Component Dictionary'!$B$5:$B$37,0)), "Energy Supply")</f>
        <v>Energy Supply</v>
      </c>
      <c r="L6953" s="12">
        <v>0.1043</v>
      </c>
      <c r="M6953" s="12"/>
    </row>
    <row r="6954" spans="1:13" x14ac:dyDescent="0.3">
      <c r="A6954" s="18">
        <v>6952</v>
      </c>
      <c r="B6954" s="18">
        <f t="shared" si="216"/>
        <v>2019</v>
      </c>
      <c r="C6954" s="17">
        <v>43647</v>
      </c>
      <c r="D6954" s="18" t="s">
        <v>130</v>
      </c>
      <c r="E6954" s="18" t="s">
        <v>164</v>
      </c>
      <c r="F6954" s="18" t="str">
        <f t="shared" si="217"/>
        <v>National Grid-Charlton Muni Agg Rate-43647</v>
      </c>
      <c r="G6954" s="11" t="s">
        <v>131</v>
      </c>
      <c r="H6954" s="11" t="s">
        <v>54</v>
      </c>
      <c r="I6954" s="11" t="s">
        <v>99</v>
      </c>
      <c r="J6954" s="11" t="s">
        <v>188</v>
      </c>
      <c r="K6954" s="11" t="str">
        <f>IFERROR(INDEX('EDC Component Dictionary'!$C$5:$C$37,MATCH('Rates Database'!J6954,'EDC Component Dictionary'!$B$5:$B$37,0)), "Energy Supply")</f>
        <v>Energy Supply</v>
      </c>
      <c r="L6954" s="12">
        <v>0.1043</v>
      </c>
      <c r="M6954" s="12"/>
    </row>
    <row r="6955" spans="1:13" x14ac:dyDescent="0.3">
      <c r="A6955" s="18">
        <v>6953</v>
      </c>
      <c r="B6955" s="18">
        <f t="shared" si="216"/>
        <v>2019</v>
      </c>
      <c r="C6955" s="17">
        <v>43647</v>
      </c>
      <c r="D6955" s="18" t="s">
        <v>130</v>
      </c>
      <c r="E6955" s="18" t="s">
        <v>163</v>
      </c>
      <c r="F6955" s="18" t="str">
        <f t="shared" si="217"/>
        <v>Eversource_EMA-Dartmouth Muni Agg Rate-43647</v>
      </c>
      <c r="G6955" s="11" t="s">
        <v>131</v>
      </c>
      <c r="H6955" s="11" t="s">
        <v>54</v>
      </c>
      <c r="I6955" s="11" t="s">
        <v>99</v>
      </c>
      <c r="J6955" s="11" t="s">
        <v>189</v>
      </c>
      <c r="K6955" s="11" t="str">
        <f>IFERROR(INDEX('EDC Component Dictionary'!$C$5:$C$37,MATCH('Rates Database'!J6955,'EDC Component Dictionary'!$B$5:$B$37,0)), "Energy Supply")</f>
        <v>Energy Supply</v>
      </c>
      <c r="L6955" s="12">
        <v>0.1043</v>
      </c>
      <c r="M6955" s="12"/>
    </row>
    <row r="6956" spans="1:13" x14ac:dyDescent="0.3">
      <c r="A6956" s="18">
        <v>6954</v>
      </c>
      <c r="B6956" s="18">
        <f t="shared" si="216"/>
        <v>2019</v>
      </c>
      <c r="C6956" s="17">
        <v>43647</v>
      </c>
      <c r="D6956" s="18" t="s">
        <v>130</v>
      </c>
      <c r="E6956" s="18" t="s">
        <v>164</v>
      </c>
      <c r="F6956" s="18" t="str">
        <f t="shared" si="217"/>
        <v>National Grid-Dighton Muni Agg Rate-43647</v>
      </c>
      <c r="G6956" s="11" t="s">
        <v>131</v>
      </c>
      <c r="H6956" s="11" t="s">
        <v>54</v>
      </c>
      <c r="I6956" s="11" t="s">
        <v>99</v>
      </c>
      <c r="J6956" s="11" t="s">
        <v>190</v>
      </c>
      <c r="K6956" s="11" t="str">
        <f>IFERROR(INDEX('EDC Component Dictionary'!$C$5:$C$37,MATCH('Rates Database'!J6956,'EDC Component Dictionary'!$B$5:$B$37,0)), "Energy Supply")</f>
        <v>Energy Supply</v>
      </c>
      <c r="L6956" s="12">
        <v>0.1043</v>
      </c>
      <c r="M6956" s="12"/>
    </row>
    <row r="6957" spans="1:13" x14ac:dyDescent="0.3">
      <c r="A6957" s="18">
        <v>6955</v>
      </c>
      <c r="B6957" s="18">
        <f t="shared" si="216"/>
        <v>2019</v>
      </c>
      <c r="C6957" s="17">
        <v>43647</v>
      </c>
      <c r="D6957" s="18" t="s">
        <v>130</v>
      </c>
      <c r="E6957" s="18" t="s">
        <v>164</v>
      </c>
      <c r="F6957" s="18" t="str">
        <f t="shared" si="217"/>
        <v>National Grid-Douglas Muni Agg Rate-43647</v>
      </c>
      <c r="G6957" s="11" t="s">
        <v>131</v>
      </c>
      <c r="H6957" s="11" t="s">
        <v>54</v>
      </c>
      <c r="I6957" s="11" t="s">
        <v>99</v>
      </c>
      <c r="J6957" s="11" t="s">
        <v>191</v>
      </c>
      <c r="K6957" s="11" t="str">
        <f>IFERROR(INDEX('EDC Component Dictionary'!$C$5:$C$37,MATCH('Rates Database'!J6957,'EDC Component Dictionary'!$B$5:$B$37,0)), "Energy Supply")</f>
        <v>Energy Supply</v>
      </c>
      <c r="L6957" s="12">
        <v>0.1043</v>
      </c>
      <c r="M6957" s="12"/>
    </row>
    <row r="6958" spans="1:13" x14ac:dyDescent="0.3">
      <c r="A6958" s="18">
        <v>6956</v>
      </c>
      <c r="B6958" s="18">
        <f t="shared" si="216"/>
        <v>2019</v>
      </c>
      <c r="C6958" s="17">
        <v>43647</v>
      </c>
      <c r="D6958" s="18" t="s">
        <v>130</v>
      </c>
      <c r="E6958" s="18" t="s">
        <v>164</v>
      </c>
      <c r="F6958" s="18" t="str">
        <f t="shared" si="217"/>
        <v>National Grid-Dracut Muni Agg Rate-43647</v>
      </c>
      <c r="G6958" s="11" t="s">
        <v>131</v>
      </c>
      <c r="H6958" s="11" t="s">
        <v>54</v>
      </c>
      <c r="I6958" s="11" t="s">
        <v>99</v>
      </c>
      <c r="J6958" s="11" t="s">
        <v>192</v>
      </c>
      <c r="K6958" s="11" t="str">
        <f>IFERROR(INDEX('EDC Component Dictionary'!$C$5:$C$37,MATCH('Rates Database'!J6958,'EDC Component Dictionary'!$B$5:$B$37,0)), "Energy Supply")</f>
        <v>Energy Supply</v>
      </c>
      <c r="L6958" s="12">
        <v>0.1043</v>
      </c>
      <c r="M6958" s="12"/>
    </row>
    <row r="6959" spans="1:13" x14ac:dyDescent="0.3">
      <c r="A6959" s="18">
        <v>6957</v>
      </c>
      <c r="B6959" s="18">
        <f t="shared" si="216"/>
        <v>2019</v>
      </c>
      <c r="C6959" s="17">
        <v>43647</v>
      </c>
      <c r="D6959" s="18" t="s">
        <v>130</v>
      </c>
      <c r="E6959" s="18" t="s">
        <v>163</v>
      </c>
      <c r="F6959" s="18" t="str">
        <f t="shared" si="217"/>
        <v>Eversource_EMA-Fairhaven Muni Agg Rate-43647</v>
      </c>
      <c r="G6959" s="11" t="s">
        <v>131</v>
      </c>
      <c r="H6959" s="11" t="s">
        <v>54</v>
      </c>
      <c r="I6959" s="11" t="s">
        <v>99</v>
      </c>
      <c r="J6959" s="11" t="s">
        <v>193</v>
      </c>
      <c r="K6959" s="11" t="str">
        <f>IFERROR(INDEX('EDC Component Dictionary'!$C$5:$C$37,MATCH('Rates Database'!J6959,'EDC Component Dictionary'!$B$5:$B$37,0)), "Energy Supply")</f>
        <v>Energy Supply</v>
      </c>
      <c r="L6959" s="12">
        <v>0.1043</v>
      </c>
      <c r="M6959" s="12"/>
    </row>
    <row r="6960" spans="1:13" x14ac:dyDescent="0.3">
      <c r="A6960" s="18">
        <v>6958</v>
      </c>
      <c r="B6960" s="18">
        <f t="shared" si="216"/>
        <v>2019</v>
      </c>
      <c r="C6960" s="17">
        <v>43647</v>
      </c>
      <c r="D6960" s="18" t="s">
        <v>130</v>
      </c>
      <c r="E6960" s="18" t="s">
        <v>164</v>
      </c>
      <c r="F6960" s="18" t="str">
        <f t="shared" si="217"/>
        <v>National Grid-Fall River Muni Agg Rate-43647</v>
      </c>
      <c r="G6960" s="11" t="s">
        <v>131</v>
      </c>
      <c r="H6960" s="11" t="s">
        <v>54</v>
      </c>
      <c r="I6960" s="11" t="s">
        <v>99</v>
      </c>
      <c r="J6960" s="11" t="s">
        <v>194</v>
      </c>
      <c r="K6960" s="11" t="str">
        <f>IFERROR(INDEX('EDC Component Dictionary'!$C$5:$C$37,MATCH('Rates Database'!J6960,'EDC Component Dictionary'!$B$5:$B$37,0)), "Energy Supply")</f>
        <v>Energy Supply</v>
      </c>
      <c r="L6960" s="12">
        <v>0.1043</v>
      </c>
      <c r="M6960" s="12"/>
    </row>
    <row r="6961" spans="1:13" x14ac:dyDescent="0.3">
      <c r="A6961" s="18">
        <v>6959</v>
      </c>
      <c r="B6961" s="18">
        <f t="shared" si="216"/>
        <v>2019</v>
      </c>
      <c r="C6961" s="17">
        <v>43647</v>
      </c>
      <c r="D6961" s="18" t="s">
        <v>130</v>
      </c>
      <c r="E6961" s="18" t="s">
        <v>163</v>
      </c>
      <c r="F6961" s="18" t="str">
        <f t="shared" si="217"/>
        <v>Eversource_EMA-Freetown Muni Agg Rate-43647</v>
      </c>
      <c r="G6961" s="11" t="s">
        <v>131</v>
      </c>
      <c r="H6961" s="11" t="s">
        <v>54</v>
      </c>
      <c r="I6961" s="11" t="s">
        <v>99</v>
      </c>
      <c r="J6961" s="11" t="s">
        <v>195</v>
      </c>
      <c r="K6961" s="11" t="str">
        <f>IFERROR(INDEX('EDC Component Dictionary'!$C$5:$C$37,MATCH('Rates Database'!J6961,'EDC Component Dictionary'!$B$5:$B$37,0)), "Energy Supply")</f>
        <v>Energy Supply</v>
      </c>
      <c r="L6961" s="12">
        <v>0.1043</v>
      </c>
      <c r="M6961" s="12"/>
    </row>
    <row r="6962" spans="1:13" x14ac:dyDescent="0.3">
      <c r="A6962" s="18">
        <v>6960</v>
      </c>
      <c r="B6962" s="18">
        <f t="shared" si="216"/>
        <v>2019</v>
      </c>
      <c r="C6962" s="17">
        <v>43647</v>
      </c>
      <c r="D6962" s="18" t="s">
        <v>130</v>
      </c>
      <c r="E6962" s="18" t="s">
        <v>163</v>
      </c>
      <c r="F6962" s="18" t="str">
        <f t="shared" si="217"/>
        <v>Eversource_EMA-Marion Muni Agg Rate-43647</v>
      </c>
      <c r="G6962" s="11" t="s">
        <v>131</v>
      </c>
      <c r="H6962" s="11" t="s">
        <v>54</v>
      </c>
      <c r="I6962" s="11" t="s">
        <v>99</v>
      </c>
      <c r="J6962" s="11" t="s">
        <v>196</v>
      </c>
      <c r="K6962" s="11" t="str">
        <f>IFERROR(INDEX('EDC Component Dictionary'!$C$5:$C$37,MATCH('Rates Database'!J6962,'EDC Component Dictionary'!$B$5:$B$37,0)), "Energy Supply")</f>
        <v>Energy Supply</v>
      </c>
      <c r="L6962" s="12">
        <v>0.1043</v>
      </c>
      <c r="M6962" s="12"/>
    </row>
    <row r="6963" spans="1:13" x14ac:dyDescent="0.3">
      <c r="A6963" s="18">
        <v>6961</v>
      </c>
      <c r="B6963" s="18">
        <f t="shared" si="216"/>
        <v>2019</v>
      </c>
      <c r="C6963" s="17">
        <v>43647</v>
      </c>
      <c r="D6963" s="18" t="s">
        <v>130</v>
      </c>
      <c r="E6963" s="18" t="s">
        <v>163</v>
      </c>
      <c r="F6963" s="18" t="str">
        <f t="shared" si="217"/>
        <v>Eversource_EMA-Mattapoisett Muni Agg Rate-43647</v>
      </c>
      <c r="G6963" s="11" t="s">
        <v>131</v>
      </c>
      <c r="H6963" s="11" t="s">
        <v>54</v>
      </c>
      <c r="I6963" s="11" t="s">
        <v>99</v>
      </c>
      <c r="J6963" s="11" t="s">
        <v>197</v>
      </c>
      <c r="K6963" s="11" t="str">
        <f>IFERROR(INDEX('EDC Component Dictionary'!$C$5:$C$37,MATCH('Rates Database'!J6963,'EDC Component Dictionary'!$B$5:$B$37,0)), "Energy Supply")</f>
        <v>Energy Supply</v>
      </c>
      <c r="L6963" s="12">
        <v>0.1043</v>
      </c>
      <c r="M6963" s="12"/>
    </row>
    <row r="6964" spans="1:13" x14ac:dyDescent="0.3">
      <c r="A6964" s="18">
        <v>6962</v>
      </c>
      <c r="B6964" s="18">
        <f t="shared" si="216"/>
        <v>2019</v>
      </c>
      <c r="C6964" s="17">
        <v>43647</v>
      </c>
      <c r="D6964" s="18" t="s">
        <v>130</v>
      </c>
      <c r="E6964" s="18" t="s">
        <v>164</v>
      </c>
      <c r="F6964" s="18" t="str">
        <f t="shared" si="217"/>
        <v>National Grid-Millbury Muni Agg Rate-43647</v>
      </c>
      <c r="G6964" s="11" t="s">
        <v>131</v>
      </c>
      <c r="H6964" s="11" t="s">
        <v>54</v>
      </c>
      <c r="I6964" s="11" t="s">
        <v>99</v>
      </c>
      <c r="J6964" s="11" t="s">
        <v>198</v>
      </c>
      <c r="K6964" s="11" t="str">
        <f>IFERROR(INDEX('EDC Component Dictionary'!$C$5:$C$37,MATCH('Rates Database'!J6964,'EDC Component Dictionary'!$B$5:$B$37,0)), "Energy Supply")</f>
        <v>Energy Supply</v>
      </c>
      <c r="L6964" s="12">
        <v>0.1043</v>
      </c>
      <c r="M6964" s="12"/>
    </row>
    <row r="6965" spans="1:13" x14ac:dyDescent="0.3">
      <c r="A6965" s="18">
        <v>6963</v>
      </c>
      <c r="B6965" s="18">
        <f t="shared" si="216"/>
        <v>2019</v>
      </c>
      <c r="C6965" s="17">
        <v>43647</v>
      </c>
      <c r="D6965" s="18" t="s">
        <v>130</v>
      </c>
      <c r="E6965" s="18" t="s">
        <v>163</v>
      </c>
      <c r="F6965" s="18" t="str">
        <f t="shared" si="217"/>
        <v>Eversource_EMA-New Bedford Muni Agg Rate-43647</v>
      </c>
      <c r="G6965" s="11" t="s">
        <v>131</v>
      </c>
      <c r="H6965" s="11" t="s">
        <v>54</v>
      </c>
      <c r="I6965" s="11" t="s">
        <v>99</v>
      </c>
      <c r="J6965" s="11" t="s">
        <v>199</v>
      </c>
      <c r="K6965" s="11" t="str">
        <f>IFERROR(INDEX('EDC Component Dictionary'!$C$5:$C$37,MATCH('Rates Database'!J6965,'EDC Component Dictionary'!$B$5:$B$37,0)), "Energy Supply")</f>
        <v>Energy Supply</v>
      </c>
      <c r="L6965" s="12">
        <v>0.1043</v>
      </c>
      <c r="M6965" s="12"/>
    </row>
    <row r="6966" spans="1:13" x14ac:dyDescent="0.3">
      <c r="A6966" s="18">
        <v>6964</v>
      </c>
      <c r="B6966" s="18">
        <f t="shared" si="216"/>
        <v>2019</v>
      </c>
      <c r="C6966" s="17">
        <v>43647</v>
      </c>
      <c r="D6966" s="18" t="s">
        <v>130</v>
      </c>
      <c r="E6966" s="18" t="s">
        <v>164</v>
      </c>
      <c r="F6966" s="18" t="str">
        <f t="shared" si="217"/>
        <v>National Grid-Northbridge Muni Agg Rate-43647</v>
      </c>
      <c r="G6966" s="11" t="s">
        <v>131</v>
      </c>
      <c r="H6966" s="11" t="s">
        <v>54</v>
      </c>
      <c r="I6966" s="11" t="s">
        <v>99</v>
      </c>
      <c r="J6966" s="11" t="s">
        <v>200</v>
      </c>
      <c r="K6966" s="11" t="str">
        <f>IFERROR(INDEX('EDC Component Dictionary'!$C$5:$C$37,MATCH('Rates Database'!J6966,'EDC Component Dictionary'!$B$5:$B$37,0)), "Energy Supply")</f>
        <v>Energy Supply</v>
      </c>
      <c r="L6966" s="12">
        <v>0.1043</v>
      </c>
      <c r="M6966" s="12"/>
    </row>
    <row r="6967" spans="1:13" x14ac:dyDescent="0.3">
      <c r="A6967" s="18">
        <v>6965</v>
      </c>
      <c r="B6967" s="18">
        <f t="shared" si="216"/>
        <v>2019</v>
      </c>
      <c r="C6967" s="17">
        <v>43647</v>
      </c>
      <c r="D6967" s="18" t="s">
        <v>130</v>
      </c>
      <c r="E6967" s="18" t="s">
        <v>164</v>
      </c>
      <c r="F6967" s="18" t="str">
        <f t="shared" si="217"/>
        <v>National Grid-Norton Muni Agg Rate-43647</v>
      </c>
      <c r="G6967" s="11" t="s">
        <v>131</v>
      </c>
      <c r="H6967" s="11" t="s">
        <v>54</v>
      </c>
      <c r="I6967" s="11" t="s">
        <v>99</v>
      </c>
      <c r="J6967" s="11" t="s">
        <v>201</v>
      </c>
      <c r="K6967" s="11" t="str">
        <f>IFERROR(INDEX('EDC Component Dictionary'!$C$5:$C$37,MATCH('Rates Database'!J6967,'EDC Component Dictionary'!$B$5:$B$37,0)), "Energy Supply")</f>
        <v>Energy Supply</v>
      </c>
      <c r="L6967" s="12">
        <v>0.1043</v>
      </c>
      <c r="M6967" s="12"/>
    </row>
    <row r="6968" spans="1:13" x14ac:dyDescent="0.3">
      <c r="A6968" s="18">
        <v>6966</v>
      </c>
      <c r="B6968" s="18">
        <f t="shared" si="216"/>
        <v>2019</v>
      </c>
      <c r="C6968" s="17">
        <v>43647</v>
      </c>
      <c r="D6968" s="18" t="s">
        <v>130</v>
      </c>
      <c r="E6968" s="18" t="s">
        <v>164</v>
      </c>
      <c r="F6968" s="18" t="str">
        <f t="shared" si="217"/>
        <v>National Grid-Oxford Muni Agg Rate-43647</v>
      </c>
      <c r="G6968" s="11" t="s">
        <v>131</v>
      </c>
      <c r="H6968" s="11" t="s">
        <v>54</v>
      </c>
      <c r="I6968" s="11" t="s">
        <v>99</v>
      </c>
      <c r="J6968" s="11" t="s">
        <v>202</v>
      </c>
      <c r="K6968" s="11" t="str">
        <f>IFERROR(INDEX('EDC Component Dictionary'!$C$5:$C$37,MATCH('Rates Database'!J6968,'EDC Component Dictionary'!$B$5:$B$37,0)), "Energy Supply")</f>
        <v>Energy Supply</v>
      </c>
      <c r="L6968" s="12">
        <v>0.1043</v>
      </c>
      <c r="M6968" s="12"/>
    </row>
    <row r="6969" spans="1:13" x14ac:dyDescent="0.3">
      <c r="A6969" s="18">
        <v>6967</v>
      </c>
      <c r="B6969" s="18">
        <f t="shared" si="216"/>
        <v>2019</v>
      </c>
      <c r="C6969" s="17">
        <v>43647</v>
      </c>
      <c r="D6969" s="18" t="s">
        <v>130</v>
      </c>
      <c r="E6969" s="18" t="s">
        <v>164</v>
      </c>
      <c r="F6969" s="18" t="str">
        <f t="shared" si="217"/>
        <v>National Grid-Plainville Muni Agg Rate-43647</v>
      </c>
      <c r="G6969" s="11" t="s">
        <v>131</v>
      </c>
      <c r="H6969" s="11" t="s">
        <v>54</v>
      </c>
      <c r="I6969" s="11" t="s">
        <v>99</v>
      </c>
      <c r="J6969" s="11" t="s">
        <v>203</v>
      </c>
      <c r="K6969" s="11" t="str">
        <f>IFERROR(INDEX('EDC Component Dictionary'!$C$5:$C$37,MATCH('Rates Database'!J6969,'EDC Component Dictionary'!$B$5:$B$37,0)), "Energy Supply")</f>
        <v>Energy Supply</v>
      </c>
      <c r="L6969" s="12">
        <v>0.1043</v>
      </c>
      <c r="M6969" s="12"/>
    </row>
    <row r="6970" spans="1:13" x14ac:dyDescent="0.3">
      <c r="A6970" s="18">
        <v>6968</v>
      </c>
      <c r="B6970" s="18">
        <f t="shared" si="216"/>
        <v>2019</v>
      </c>
      <c r="C6970" s="17">
        <v>43647</v>
      </c>
      <c r="D6970" s="18" t="s">
        <v>130</v>
      </c>
      <c r="E6970" s="18" t="s">
        <v>164</v>
      </c>
      <c r="F6970" s="18" t="str">
        <f t="shared" si="217"/>
        <v>National Grid-Rehoboth Muni Agg Rate-43647</v>
      </c>
      <c r="G6970" s="11" t="s">
        <v>131</v>
      </c>
      <c r="H6970" s="11" t="s">
        <v>54</v>
      </c>
      <c r="I6970" s="11" t="s">
        <v>99</v>
      </c>
      <c r="J6970" s="11" t="s">
        <v>204</v>
      </c>
      <c r="K6970" s="11" t="str">
        <f>IFERROR(INDEX('EDC Component Dictionary'!$C$5:$C$37,MATCH('Rates Database'!J6970,'EDC Component Dictionary'!$B$5:$B$37,0)), "Energy Supply")</f>
        <v>Energy Supply</v>
      </c>
      <c r="L6970" s="12">
        <v>0.1043</v>
      </c>
      <c r="M6970" s="12"/>
    </row>
    <row r="6971" spans="1:13" x14ac:dyDescent="0.3">
      <c r="A6971" s="18">
        <v>6969</v>
      </c>
      <c r="B6971" s="18">
        <f t="shared" si="216"/>
        <v>2019</v>
      </c>
      <c r="C6971" s="17">
        <v>43647</v>
      </c>
      <c r="D6971" s="18" t="s">
        <v>130</v>
      </c>
      <c r="E6971" s="18" t="s">
        <v>164</v>
      </c>
      <c r="F6971" s="18" t="str">
        <f t="shared" si="217"/>
        <v>National Grid-Seekonk Muni Agg Rate-43647</v>
      </c>
      <c r="G6971" s="11" t="s">
        <v>131</v>
      </c>
      <c r="H6971" s="11" t="s">
        <v>54</v>
      </c>
      <c r="I6971" s="11" t="s">
        <v>99</v>
      </c>
      <c r="J6971" s="11" t="s">
        <v>205</v>
      </c>
      <c r="K6971" s="11" t="str">
        <f>IFERROR(INDEX('EDC Component Dictionary'!$C$5:$C$37,MATCH('Rates Database'!J6971,'EDC Component Dictionary'!$B$5:$B$37,0)), "Energy Supply")</f>
        <v>Energy Supply</v>
      </c>
      <c r="L6971" s="12">
        <v>0.1043</v>
      </c>
      <c r="M6971" s="12"/>
    </row>
    <row r="6972" spans="1:13" x14ac:dyDescent="0.3">
      <c r="A6972" s="18">
        <v>6970</v>
      </c>
      <c r="B6972" s="18">
        <f t="shared" si="216"/>
        <v>2019</v>
      </c>
      <c r="C6972" s="17">
        <v>43647</v>
      </c>
      <c r="D6972" s="18" t="s">
        <v>130</v>
      </c>
      <c r="E6972" s="18" t="s">
        <v>164</v>
      </c>
      <c r="F6972" s="18" t="str">
        <f t="shared" si="217"/>
        <v>National Grid-Somerset Muni Agg Rate-43647</v>
      </c>
      <c r="G6972" s="11" t="s">
        <v>131</v>
      </c>
      <c r="H6972" s="11" t="s">
        <v>54</v>
      </c>
      <c r="I6972" s="11" t="s">
        <v>99</v>
      </c>
      <c r="J6972" s="11" t="s">
        <v>206</v>
      </c>
      <c r="K6972" s="11" t="str">
        <f>IFERROR(INDEX('EDC Component Dictionary'!$C$5:$C$37,MATCH('Rates Database'!J6972,'EDC Component Dictionary'!$B$5:$B$37,0)), "Energy Supply")</f>
        <v>Energy Supply</v>
      </c>
      <c r="L6972" s="12">
        <v>0.1043</v>
      </c>
      <c r="M6972" s="12"/>
    </row>
    <row r="6973" spans="1:13" x14ac:dyDescent="0.3">
      <c r="A6973" s="18">
        <v>6971</v>
      </c>
      <c r="B6973" s="18">
        <f t="shared" si="216"/>
        <v>2019</v>
      </c>
      <c r="C6973" s="17">
        <v>43647</v>
      </c>
      <c r="D6973" s="18" t="s">
        <v>130</v>
      </c>
      <c r="E6973" s="18" t="s">
        <v>164</v>
      </c>
      <c r="F6973" s="18" t="str">
        <f t="shared" si="217"/>
        <v>National Grid-Swansea Muni Agg Rate-43647</v>
      </c>
      <c r="G6973" s="11" t="s">
        <v>131</v>
      </c>
      <c r="H6973" s="11" t="s">
        <v>54</v>
      </c>
      <c r="I6973" s="11" t="s">
        <v>99</v>
      </c>
      <c r="J6973" s="11" t="s">
        <v>207</v>
      </c>
      <c r="K6973" s="11" t="str">
        <f>IFERROR(INDEX('EDC Component Dictionary'!$C$5:$C$37,MATCH('Rates Database'!J6973,'EDC Component Dictionary'!$B$5:$B$37,0)), "Energy Supply")</f>
        <v>Energy Supply</v>
      </c>
      <c r="L6973" s="12">
        <v>0.1043</v>
      </c>
      <c r="M6973" s="12"/>
    </row>
    <row r="6974" spans="1:13" x14ac:dyDescent="0.3">
      <c r="A6974" s="18">
        <v>6972</v>
      </c>
      <c r="B6974" s="18">
        <f t="shared" si="216"/>
        <v>2019</v>
      </c>
      <c r="C6974" s="17">
        <v>43647</v>
      </c>
      <c r="D6974" s="18" t="s">
        <v>130</v>
      </c>
      <c r="E6974" s="18" t="s">
        <v>164</v>
      </c>
      <c r="F6974" s="18" t="str">
        <f t="shared" si="217"/>
        <v>National Grid-Westford Muni Agg Rate-43647</v>
      </c>
      <c r="G6974" s="11" t="s">
        <v>131</v>
      </c>
      <c r="H6974" s="11" t="s">
        <v>54</v>
      </c>
      <c r="I6974" s="11" t="s">
        <v>99</v>
      </c>
      <c r="J6974" s="11" t="s">
        <v>208</v>
      </c>
      <c r="K6974" s="11" t="str">
        <f>IFERROR(INDEX('EDC Component Dictionary'!$C$5:$C$37,MATCH('Rates Database'!J6974,'EDC Component Dictionary'!$B$5:$B$37,0)), "Energy Supply")</f>
        <v>Energy Supply</v>
      </c>
      <c r="L6974" s="12">
        <v>0.1043</v>
      </c>
      <c r="M6974" s="12"/>
    </row>
    <row r="6975" spans="1:13" x14ac:dyDescent="0.3">
      <c r="A6975" s="18">
        <v>6973</v>
      </c>
      <c r="B6975" s="18">
        <f t="shared" si="216"/>
        <v>2019</v>
      </c>
      <c r="C6975" s="17">
        <v>43647</v>
      </c>
      <c r="D6975" s="18" t="s">
        <v>130</v>
      </c>
      <c r="E6975" s="18" t="s">
        <v>163</v>
      </c>
      <c r="F6975" s="18" t="str">
        <f t="shared" si="217"/>
        <v>Eversource_EMA-Westport Muni Agg Rate-43647</v>
      </c>
      <c r="G6975" s="11" t="s">
        <v>131</v>
      </c>
      <c r="H6975" s="11" t="s">
        <v>54</v>
      </c>
      <c r="I6975" s="11" t="s">
        <v>99</v>
      </c>
      <c r="J6975" s="11" t="s">
        <v>209</v>
      </c>
      <c r="K6975" s="11" t="str">
        <f>IFERROR(INDEX('EDC Component Dictionary'!$C$5:$C$37,MATCH('Rates Database'!J6975,'EDC Component Dictionary'!$B$5:$B$37,0)), "Energy Supply")</f>
        <v>Energy Supply</v>
      </c>
      <c r="L6975" s="12">
        <v>0.1043</v>
      </c>
      <c r="M6975" s="12"/>
    </row>
    <row r="6976" spans="1:13" x14ac:dyDescent="0.3">
      <c r="A6976" s="18">
        <v>6974</v>
      </c>
      <c r="B6976" s="18">
        <f t="shared" si="216"/>
        <v>2019</v>
      </c>
      <c r="C6976" s="17">
        <v>43647</v>
      </c>
      <c r="D6976" s="18" t="s">
        <v>130</v>
      </c>
      <c r="E6976" s="18" t="s">
        <v>164</v>
      </c>
      <c r="F6976" s="18" t="str">
        <f t="shared" si="217"/>
        <v>National Grid-Melrose Muni Agg Rate-43647</v>
      </c>
      <c r="G6976" s="11" t="s">
        <v>131</v>
      </c>
      <c r="H6976" s="11" t="s">
        <v>54</v>
      </c>
      <c r="I6976" s="11" t="s">
        <v>99</v>
      </c>
      <c r="J6976" s="11" t="s">
        <v>269</v>
      </c>
      <c r="K6976" s="11" t="str">
        <f>IFERROR(INDEX('EDC Component Dictionary'!$C$5:$C$37,MATCH('Rates Database'!J6976,'EDC Component Dictionary'!$B$5:$B$37,0)), "Energy Supply")</f>
        <v>Energy Supply</v>
      </c>
      <c r="L6976" s="12">
        <v>0.10527</v>
      </c>
      <c r="M6976" s="12"/>
    </row>
    <row r="6977" spans="1:13" x14ac:dyDescent="0.3">
      <c r="A6977" s="18">
        <v>6975</v>
      </c>
      <c r="B6977" s="18">
        <f t="shared" si="216"/>
        <v>2019</v>
      </c>
      <c r="C6977" s="17">
        <v>43647</v>
      </c>
      <c r="D6977" s="18" t="s">
        <v>130</v>
      </c>
      <c r="E6977" s="18" t="s">
        <v>163</v>
      </c>
      <c r="F6977" s="18" t="str">
        <f t="shared" si="217"/>
        <v>Eversource_EMA-Kingston Muni Agg Rate-43647</v>
      </c>
      <c r="G6977" s="11" t="s">
        <v>131</v>
      </c>
      <c r="H6977" s="11" t="s">
        <v>54</v>
      </c>
      <c r="I6977" s="11" t="s">
        <v>99</v>
      </c>
      <c r="J6977" s="11" t="s">
        <v>211</v>
      </c>
      <c r="K6977" s="11" t="str">
        <f>IFERROR(INDEX('EDC Component Dictionary'!$C$5:$C$37,MATCH('Rates Database'!J6977,'EDC Component Dictionary'!$B$5:$B$37,0)), "Energy Supply")</f>
        <v>Energy Supply</v>
      </c>
      <c r="L6977" s="12">
        <v>0.10523</v>
      </c>
      <c r="M6977" s="12"/>
    </row>
    <row r="6978" spans="1:13" x14ac:dyDescent="0.3">
      <c r="A6978" s="18">
        <v>6976</v>
      </c>
      <c r="B6978" s="18">
        <f t="shared" si="216"/>
        <v>2019</v>
      </c>
      <c r="C6978" s="17">
        <v>43647</v>
      </c>
      <c r="D6978" s="18" t="s">
        <v>130</v>
      </c>
      <c r="E6978" s="18" t="s">
        <v>163</v>
      </c>
      <c r="F6978" s="18" t="str">
        <f t="shared" si="217"/>
        <v>Eversource_EMA-Somerville Muni Agg Rate-43647</v>
      </c>
      <c r="G6978" s="11" t="s">
        <v>131</v>
      </c>
      <c r="H6978" s="11" t="s">
        <v>54</v>
      </c>
      <c r="I6978" s="11" t="s">
        <v>99</v>
      </c>
      <c r="J6978" s="11" t="s">
        <v>212</v>
      </c>
      <c r="K6978" s="11" t="str">
        <f>IFERROR(INDEX('EDC Component Dictionary'!$C$5:$C$37,MATCH('Rates Database'!J6978,'EDC Component Dictionary'!$B$5:$B$37,0)), "Energy Supply")</f>
        <v>Energy Supply</v>
      </c>
      <c r="L6978" s="12">
        <v>0.10580000000000001</v>
      </c>
      <c r="M6978" s="12"/>
    </row>
    <row r="6979" spans="1:13" x14ac:dyDescent="0.3">
      <c r="A6979" s="18">
        <v>6977</v>
      </c>
      <c r="B6979" s="18">
        <f t="shared" ref="B6979:B7042" si="218">YEAR(C6979)</f>
        <v>2019</v>
      </c>
      <c r="C6979" s="17">
        <v>43647</v>
      </c>
      <c r="D6979" s="18" t="s">
        <v>130</v>
      </c>
      <c r="E6979" s="18" t="s">
        <v>164</v>
      </c>
      <c r="F6979" s="18" t="str">
        <f t="shared" si="217"/>
        <v>National Grid-Wendell Muni Agg Rate-43647</v>
      </c>
      <c r="G6979" s="11" t="s">
        <v>131</v>
      </c>
      <c r="H6979" s="11" t="s">
        <v>54</v>
      </c>
      <c r="I6979" s="11" t="s">
        <v>99</v>
      </c>
      <c r="J6979" s="11" t="s">
        <v>213</v>
      </c>
      <c r="K6979" s="11" t="str">
        <f>IFERROR(INDEX('EDC Component Dictionary'!$C$5:$C$37,MATCH('Rates Database'!J6979,'EDC Component Dictionary'!$B$5:$B$37,0)), "Energy Supply")</f>
        <v>Energy Supply</v>
      </c>
      <c r="L6979" s="12">
        <v>0.10553999999999999</v>
      </c>
      <c r="M6979" s="12"/>
    </row>
    <row r="6980" spans="1:13" x14ac:dyDescent="0.3">
      <c r="A6980" s="18">
        <v>6978</v>
      </c>
      <c r="B6980" s="18">
        <f t="shared" si="218"/>
        <v>2019</v>
      </c>
      <c r="C6980" s="17">
        <v>43647</v>
      </c>
      <c r="D6980" s="18" t="s">
        <v>130</v>
      </c>
      <c r="E6980" s="18" t="s">
        <v>95</v>
      </c>
      <c r="F6980" s="18" t="str">
        <f t="shared" ref="F6980:F7043" si="219">_xlfn.CONCAT(E6980,"-",J6980,"-",C6980)</f>
        <v>Eversource_WMA-Greenfield Muni Agg Rate-43647</v>
      </c>
      <c r="G6980" s="11" t="s">
        <v>131</v>
      </c>
      <c r="H6980" s="11" t="s">
        <v>54</v>
      </c>
      <c r="I6980" s="11" t="s">
        <v>99</v>
      </c>
      <c r="J6980" s="11" t="s">
        <v>214</v>
      </c>
      <c r="K6980" s="11" t="str">
        <f>IFERROR(INDEX('EDC Component Dictionary'!$C$5:$C$37,MATCH('Rates Database'!J6980,'EDC Component Dictionary'!$B$5:$B$37,0)), "Energy Supply")</f>
        <v>Energy Supply</v>
      </c>
      <c r="L6980" s="12">
        <v>0.10564999999999999</v>
      </c>
      <c r="M6980" s="12"/>
    </row>
    <row r="6981" spans="1:13" x14ac:dyDescent="0.3">
      <c r="A6981" s="18">
        <v>6979</v>
      </c>
      <c r="B6981" s="18">
        <f t="shared" si="218"/>
        <v>2019</v>
      </c>
      <c r="C6981" s="17">
        <v>43647</v>
      </c>
      <c r="D6981" s="18" t="s">
        <v>130</v>
      </c>
      <c r="E6981" s="18" t="s">
        <v>164</v>
      </c>
      <c r="F6981" s="18" t="str">
        <f t="shared" si="219"/>
        <v>National Grid-Avon Muni Agg Rate-43647</v>
      </c>
      <c r="G6981" s="11" t="s">
        <v>131</v>
      </c>
      <c r="H6981" s="11" t="s">
        <v>54</v>
      </c>
      <c r="I6981" s="11" t="s">
        <v>99</v>
      </c>
      <c r="J6981" s="11" t="s">
        <v>270</v>
      </c>
      <c r="K6981" s="11" t="str">
        <f>IFERROR(INDEX('EDC Component Dictionary'!$C$5:$C$37,MATCH('Rates Database'!J6981,'EDC Component Dictionary'!$B$5:$B$37,0)), "Energy Supply")</f>
        <v>Energy Supply</v>
      </c>
      <c r="L6981" s="12">
        <v>0.10632</v>
      </c>
      <c r="M6981" s="12"/>
    </row>
    <row r="6982" spans="1:13" x14ac:dyDescent="0.3">
      <c r="A6982" s="18">
        <v>6980</v>
      </c>
      <c r="B6982" s="18">
        <f t="shared" si="218"/>
        <v>2019</v>
      </c>
      <c r="C6982" s="17">
        <v>43647</v>
      </c>
      <c r="D6982" s="18" t="s">
        <v>130</v>
      </c>
      <c r="E6982" s="18" t="s">
        <v>164</v>
      </c>
      <c r="F6982" s="18" t="str">
        <f t="shared" si="219"/>
        <v>National Grid-Billerica Muni Agg Rate-43647</v>
      </c>
      <c r="G6982" s="11" t="s">
        <v>131</v>
      </c>
      <c r="H6982" s="11" t="s">
        <v>54</v>
      </c>
      <c r="I6982" s="11" t="s">
        <v>99</v>
      </c>
      <c r="J6982" s="11" t="s">
        <v>215</v>
      </c>
      <c r="K6982" s="11" t="str">
        <f>IFERROR(INDEX('EDC Component Dictionary'!$C$5:$C$37,MATCH('Rates Database'!J6982,'EDC Component Dictionary'!$B$5:$B$37,0)), "Energy Supply")</f>
        <v>Energy Supply</v>
      </c>
      <c r="L6982" s="12">
        <v>0.10631</v>
      </c>
      <c r="M6982" s="12"/>
    </row>
    <row r="6983" spans="1:13" x14ac:dyDescent="0.3">
      <c r="A6983" s="18">
        <v>6981</v>
      </c>
      <c r="B6983" s="18">
        <f t="shared" si="218"/>
        <v>2019</v>
      </c>
      <c r="C6983" s="17">
        <v>43647</v>
      </c>
      <c r="D6983" s="18" t="s">
        <v>130</v>
      </c>
      <c r="E6983" s="18" t="s">
        <v>164</v>
      </c>
      <c r="F6983" s="18" t="str">
        <f t="shared" si="219"/>
        <v>National Grid-Tewksbury Muni Agg Rate-43647</v>
      </c>
      <c r="G6983" s="11" t="s">
        <v>131</v>
      </c>
      <c r="H6983" s="11" t="s">
        <v>54</v>
      </c>
      <c r="I6983" s="11" t="s">
        <v>99</v>
      </c>
      <c r="J6983" s="11" t="s">
        <v>238</v>
      </c>
      <c r="K6983" s="11" t="str">
        <f>IFERROR(INDEX('EDC Component Dictionary'!$C$5:$C$37,MATCH('Rates Database'!J6983,'EDC Component Dictionary'!$B$5:$B$37,0)), "Energy Supply")</f>
        <v>Energy Supply</v>
      </c>
      <c r="L6983" s="12">
        <v>0.1069</v>
      </c>
      <c r="M6983" s="12"/>
    </row>
    <row r="6984" spans="1:13" x14ac:dyDescent="0.3">
      <c r="A6984" s="18">
        <v>6982</v>
      </c>
      <c r="B6984" s="18">
        <f t="shared" si="218"/>
        <v>2019</v>
      </c>
      <c r="C6984" s="17">
        <v>43647</v>
      </c>
      <c r="D6984" s="18" t="s">
        <v>130</v>
      </c>
      <c r="E6984" s="18" t="s">
        <v>163</v>
      </c>
      <c r="F6984" s="18" t="str">
        <f t="shared" si="219"/>
        <v>Eversource_EMA-Cape Light Compact JPE Muni Agg Rate-43647</v>
      </c>
      <c r="G6984" s="11" t="s">
        <v>131</v>
      </c>
      <c r="H6984" s="11" t="s">
        <v>54</v>
      </c>
      <c r="I6984" s="11" t="s">
        <v>99</v>
      </c>
      <c r="J6984" s="11" t="s">
        <v>264</v>
      </c>
      <c r="K6984" s="11" t="str">
        <f>IFERROR(INDEX('EDC Component Dictionary'!$C$5:$C$37,MATCH('Rates Database'!J6984,'EDC Component Dictionary'!$B$5:$B$37,0)), "Energy Supply")</f>
        <v>Energy Supply</v>
      </c>
      <c r="L6984" s="12">
        <v>0.10699</v>
      </c>
      <c r="M6984" s="12"/>
    </row>
    <row r="6985" spans="1:13" x14ac:dyDescent="0.3">
      <c r="A6985" s="18">
        <v>6983</v>
      </c>
      <c r="B6985" s="18">
        <f t="shared" si="218"/>
        <v>2019</v>
      </c>
      <c r="C6985" s="17">
        <v>43647</v>
      </c>
      <c r="D6985" s="18" t="s">
        <v>130</v>
      </c>
      <c r="E6985" s="18" t="s">
        <v>164</v>
      </c>
      <c r="F6985" s="18" t="str">
        <f t="shared" si="219"/>
        <v>National Grid-Clarksburg Muni Agg Rate-43647</v>
      </c>
      <c r="G6985" s="11" t="s">
        <v>131</v>
      </c>
      <c r="H6985" s="11" t="s">
        <v>54</v>
      </c>
      <c r="I6985" s="11" t="s">
        <v>99</v>
      </c>
      <c r="J6985" s="11" t="s">
        <v>216</v>
      </c>
      <c r="K6985" s="11" t="str">
        <f>IFERROR(INDEX('EDC Component Dictionary'!$C$5:$C$37,MATCH('Rates Database'!J6985,'EDC Component Dictionary'!$B$5:$B$37,0)), "Energy Supply")</f>
        <v>Energy Supply</v>
      </c>
      <c r="L6985" s="12">
        <v>0.10707999999999999</v>
      </c>
      <c r="M6985" s="12"/>
    </row>
    <row r="6986" spans="1:13" x14ac:dyDescent="0.3">
      <c r="A6986" s="18">
        <v>6984</v>
      </c>
      <c r="B6986" s="18">
        <f t="shared" si="218"/>
        <v>2019</v>
      </c>
      <c r="C6986" s="17">
        <v>43647</v>
      </c>
      <c r="D6986" s="18" t="s">
        <v>130</v>
      </c>
      <c r="E6986" s="18" t="s">
        <v>95</v>
      </c>
      <c r="F6986" s="18" t="str">
        <f t="shared" si="219"/>
        <v>Eversource_WMA-Dalton Muni Agg Rate-43647</v>
      </c>
      <c r="G6986" s="11" t="s">
        <v>131</v>
      </c>
      <c r="H6986" s="11" t="s">
        <v>54</v>
      </c>
      <c r="I6986" s="11" t="s">
        <v>99</v>
      </c>
      <c r="J6986" s="11" t="s">
        <v>217</v>
      </c>
      <c r="K6986" s="11" t="str">
        <f>IFERROR(INDEX('EDC Component Dictionary'!$C$5:$C$37,MATCH('Rates Database'!J6986,'EDC Component Dictionary'!$B$5:$B$37,0)), "Energy Supply")</f>
        <v>Energy Supply</v>
      </c>
      <c r="L6986" s="12">
        <v>0.10707999999999999</v>
      </c>
      <c r="M6986" s="12"/>
    </row>
    <row r="6987" spans="1:13" x14ac:dyDescent="0.3">
      <c r="A6987" s="18">
        <v>6985</v>
      </c>
      <c r="B6987" s="18">
        <f t="shared" si="218"/>
        <v>2019</v>
      </c>
      <c r="C6987" s="17">
        <v>43647</v>
      </c>
      <c r="D6987" s="18" t="s">
        <v>130</v>
      </c>
      <c r="E6987" s="18" t="s">
        <v>164</v>
      </c>
      <c r="F6987" s="18" t="str">
        <f t="shared" si="219"/>
        <v>National Grid-Florida Muni Agg Rate-43647</v>
      </c>
      <c r="G6987" s="11" t="s">
        <v>131</v>
      </c>
      <c r="H6987" s="11" t="s">
        <v>54</v>
      </c>
      <c r="I6987" s="11" t="s">
        <v>99</v>
      </c>
      <c r="J6987" s="11" t="s">
        <v>218</v>
      </c>
      <c r="K6987" s="11" t="str">
        <f>IFERROR(INDEX('EDC Component Dictionary'!$C$5:$C$37,MATCH('Rates Database'!J6987,'EDC Component Dictionary'!$B$5:$B$37,0)), "Energy Supply")</f>
        <v>Energy Supply</v>
      </c>
      <c r="L6987" s="12">
        <v>0.10707999999999999</v>
      </c>
      <c r="M6987" s="12"/>
    </row>
    <row r="6988" spans="1:13" x14ac:dyDescent="0.3">
      <c r="A6988" s="18">
        <v>6986</v>
      </c>
      <c r="B6988" s="18">
        <f t="shared" si="218"/>
        <v>2019</v>
      </c>
      <c r="C6988" s="17">
        <v>43647</v>
      </c>
      <c r="D6988" s="18" t="s">
        <v>130</v>
      </c>
      <c r="E6988" s="18" t="s">
        <v>95</v>
      </c>
      <c r="F6988" s="18" t="str">
        <f t="shared" si="219"/>
        <v>Eversource_WMA-Lenox Muni Agg Rate-43647</v>
      </c>
      <c r="G6988" s="11" t="s">
        <v>131</v>
      </c>
      <c r="H6988" s="11" t="s">
        <v>54</v>
      </c>
      <c r="I6988" s="11" t="s">
        <v>99</v>
      </c>
      <c r="J6988" s="11" t="s">
        <v>219</v>
      </c>
      <c r="K6988" s="11" t="str">
        <f>IFERROR(INDEX('EDC Component Dictionary'!$C$5:$C$37,MATCH('Rates Database'!J6988,'EDC Component Dictionary'!$B$5:$B$37,0)), "Energy Supply")</f>
        <v>Energy Supply</v>
      </c>
      <c r="L6988" s="12">
        <v>0.10707999999999999</v>
      </c>
      <c r="M6988" s="12"/>
    </row>
    <row r="6989" spans="1:13" x14ac:dyDescent="0.3">
      <c r="A6989" s="18">
        <v>6987</v>
      </c>
      <c r="B6989" s="18">
        <f t="shared" si="218"/>
        <v>2019</v>
      </c>
      <c r="C6989" s="17">
        <v>43647</v>
      </c>
      <c r="D6989" s="18" t="s">
        <v>130</v>
      </c>
      <c r="E6989" s="18" t="s">
        <v>164</v>
      </c>
      <c r="F6989" s="18" t="str">
        <f t="shared" si="219"/>
        <v>National Grid-Monterey Muni Agg Rate-43647</v>
      </c>
      <c r="G6989" s="11" t="s">
        <v>131</v>
      </c>
      <c r="H6989" s="11" t="s">
        <v>54</v>
      </c>
      <c r="I6989" s="11" t="s">
        <v>99</v>
      </c>
      <c r="J6989" s="11" t="s">
        <v>220</v>
      </c>
      <c r="K6989" s="11" t="str">
        <f>IFERROR(INDEX('EDC Component Dictionary'!$C$5:$C$37,MATCH('Rates Database'!J6989,'EDC Component Dictionary'!$B$5:$B$37,0)), "Energy Supply")</f>
        <v>Energy Supply</v>
      </c>
      <c r="L6989" s="12">
        <v>0.10707999999999999</v>
      </c>
      <c r="M6989" s="12"/>
    </row>
    <row r="6990" spans="1:13" x14ac:dyDescent="0.3">
      <c r="A6990" s="18">
        <v>6988</v>
      </c>
      <c r="B6990" s="18">
        <f t="shared" si="218"/>
        <v>2019</v>
      </c>
      <c r="C6990" s="17">
        <v>43647</v>
      </c>
      <c r="D6990" s="18" t="s">
        <v>130</v>
      </c>
      <c r="E6990" s="18" t="s">
        <v>164</v>
      </c>
      <c r="F6990" s="18" t="str">
        <f t="shared" si="219"/>
        <v>National Grid-New Marlborough Muni Agg Rate-43647</v>
      </c>
      <c r="G6990" s="11" t="s">
        <v>131</v>
      </c>
      <c r="H6990" s="11" t="s">
        <v>54</v>
      </c>
      <c r="I6990" s="11" t="s">
        <v>99</v>
      </c>
      <c r="J6990" s="11" t="s">
        <v>221</v>
      </c>
      <c r="K6990" s="11" t="str">
        <f>IFERROR(INDEX('EDC Component Dictionary'!$C$5:$C$37,MATCH('Rates Database'!J6990,'EDC Component Dictionary'!$B$5:$B$37,0)), "Energy Supply")</f>
        <v>Energy Supply</v>
      </c>
      <c r="L6990" s="12">
        <v>0.10707999999999999</v>
      </c>
      <c r="M6990" s="12"/>
    </row>
    <row r="6991" spans="1:13" x14ac:dyDescent="0.3">
      <c r="A6991" s="18">
        <v>6989</v>
      </c>
      <c r="B6991" s="18">
        <f t="shared" si="218"/>
        <v>2019</v>
      </c>
      <c r="C6991" s="17">
        <v>43647</v>
      </c>
      <c r="D6991" s="18" t="s">
        <v>130</v>
      </c>
      <c r="E6991" s="18" t="s">
        <v>164</v>
      </c>
      <c r="F6991" s="18" t="str">
        <f t="shared" si="219"/>
        <v>National Grid-North Adams Muni Agg Rate-43647</v>
      </c>
      <c r="G6991" s="11" t="s">
        <v>131</v>
      </c>
      <c r="H6991" s="11" t="s">
        <v>54</v>
      </c>
      <c r="I6991" s="11" t="s">
        <v>99</v>
      </c>
      <c r="J6991" s="11" t="s">
        <v>222</v>
      </c>
      <c r="K6991" s="11" t="str">
        <f>IFERROR(INDEX('EDC Component Dictionary'!$C$5:$C$37,MATCH('Rates Database'!J6991,'EDC Component Dictionary'!$B$5:$B$37,0)), "Energy Supply")</f>
        <v>Energy Supply</v>
      </c>
      <c r="L6991" s="12">
        <v>0.10707999999999999</v>
      </c>
      <c r="M6991" s="12"/>
    </row>
    <row r="6992" spans="1:13" x14ac:dyDescent="0.3">
      <c r="A6992" s="18">
        <v>6990</v>
      </c>
      <c r="B6992" s="18">
        <f t="shared" si="218"/>
        <v>2019</v>
      </c>
      <c r="C6992" s="17">
        <v>43647</v>
      </c>
      <c r="D6992" s="18" t="s">
        <v>130</v>
      </c>
      <c r="E6992" s="18" t="s">
        <v>164</v>
      </c>
      <c r="F6992" s="18" t="str">
        <f t="shared" si="219"/>
        <v>National Grid-Sheffield Muni Agg Rate-43647</v>
      </c>
      <c r="G6992" s="11" t="s">
        <v>131</v>
      </c>
      <c r="H6992" s="11" t="s">
        <v>54</v>
      </c>
      <c r="I6992" s="11" t="s">
        <v>99</v>
      </c>
      <c r="J6992" s="11" t="s">
        <v>223</v>
      </c>
      <c r="K6992" s="11" t="str">
        <f>IFERROR(INDEX('EDC Component Dictionary'!$C$5:$C$37,MATCH('Rates Database'!J6992,'EDC Component Dictionary'!$B$5:$B$37,0)), "Energy Supply")</f>
        <v>Energy Supply</v>
      </c>
      <c r="L6992" s="12">
        <v>0.10707999999999999</v>
      </c>
      <c r="M6992" s="12"/>
    </row>
    <row r="6993" spans="1:13" x14ac:dyDescent="0.3">
      <c r="A6993" s="18">
        <v>6991</v>
      </c>
      <c r="B6993" s="18">
        <f t="shared" si="218"/>
        <v>2019</v>
      </c>
      <c r="C6993" s="17">
        <v>43647</v>
      </c>
      <c r="D6993" s="18" t="s">
        <v>130</v>
      </c>
      <c r="E6993" s="18" t="s">
        <v>164</v>
      </c>
      <c r="F6993" s="18" t="str">
        <f t="shared" si="219"/>
        <v>National Grid-West Stockbridge Muni Agg Rate-43647</v>
      </c>
      <c r="G6993" s="11" t="s">
        <v>131</v>
      </c>
      <c r="H6993" s="11" t="s">
        <v>54</v>
      </c>
      <c r="I6993" s="11" t="s">
        <v>99</v>
      </c>
      <c r="J6993" s="11" t="s">
        <v>224</v>
      </c>
      <c r="K6993" s="11" t="str">
        <f>IFERROR(INDEX('EDC Component Dictionary'!$C$5:$C$37,MATCH('Rates Database'!J6993,'EDC Component Dictionary'!$B$5:$B$37,0)), "Energy Supply")</f>
        <v>Energy Supply</v>
      </c>
      <c r="L6993" s="12">
        <v>0.10707999999999999</v>
      </c>
      <c r="M6993" s="12"/>
    </row>
    <row r="6994" spans="1:13" x14ac:dyDescent="0.3">
      <c r="A6994" s="18">
        <v>6992</v>
      </c>
      <c r="B6994" s="18">
        <f t="shared" si="218"/>
        <v>2019</v>
      </c>
      <c r="C6994" s="17">
        <v>43647</v>
      </c>
      <c r="D6994" s="18" t="s">
        <v>130</v>
      </c>
      <c r="E6994" s="18" t="s">
        <v>164</v>
      </c>
      <c r="F6994" s="18" t="str">
        <f t="shared" si="219"/>
        <v>National Grid-Williamstown Muni Agg Rate-43647</v>
      </c>
      <c r="G6994" s="11" t="s">
        <v>131</v>
      </c>
      <c r="H6994" s="11" t="s">
        <v>54</v>
      </c>
      <c r="I6994" s="11" t="s">
        <v>99</v>
      </c>
      <c r="J6994" s="11" t="s">
        <v>225</v>
      </c>
      <c r="K6994" s="11" t="str">
        <f>IFERROR(INDEX('EDC Component Dictionary'!$C$5:$C$37,MATCH('Rates Database'!J6994,'EDC Component Dictionary'!$B$5:$B$37,0)), "Energy Supply")</f>
        <v>Energy Supply</v>
      </c>
      <c r="L6994" s="12">
        <v>0.10707999999999999</v>
      </c>
      <c r="M6994" s="12"/>
    </row>
    <row r="6995" spans="1:13" x14ac:dyDescent="0.3">
      <c r="A6995" s="18">
        <v>6993</v>
      </c>
      <c r="B6995" s="18">
        <f t="shared" si="218"/>
        <v>2019</v>
      </c>
      <c r="C6995" s="17">
        <v>43647</v>
      </c>
      <c r="D6995" s="18" t="s">
        <v>130</v>
      </c>
      <c r="E6995" s="18" t="s">
        <v>163</v>
      </c>
      <c r="F6995" s="18" t="str">
        <f t="shared" si="219"/>
        <v>Eversource_EMA-Acton Muni Agg Rate-43647</v>
      </c>
      <c r="G6995" s="11" t="s">
        <v>131</v>
      </c>
      <c r="H6995" s="11" t="s">
        <v>54</v>
      </c>
      <c r="I6995" s="11" t="s">
        <v>99</v>
      </c>
      <c r="J6995" s="11" t="s">
        <v>226</v>
      </c>
      <c r="K6995" s="11" t="str">
        <f>IFERROR(INDEX('EDC Component Dictionary'!$C$5:$C$37,MATCH('Rates Database'!J6995,'EDC Component Dictionary'!$B$5:$B$37,0)), "Energy Supply")</f>
        <v>Energy Supply</v>
      </c>
      <c r="L6995" s="12">
        <v>0.10764</v>
      </c>
      <c r="M6995" s="12"/>
    </row>
    <row r="6996" spans="1:13" x14ac:dyDescent="0.3">
      <c r="A6996" s="18">
        <v>6994</v>
      </c>
      <c r="B6996" s="18">
        <f t="shared" si="218"/>
        <v>2019</v>
      </c>
      <c r="C6996" s="17">
        <v>43647</v>
      </c>
      <c r="D6996" s="18" t="s">
        <v>130</v>
      </c>
      <c r="E6996" s="18" t="s">
        <v>163</v>
      </c>
      <c r="F6996" s="18" t="str">
        <f t="shared" si="219"/>
        <v>Eversource_EMA-Sudbury Muni Agg Rate-43647</v>
      </c>
      <c r="G6996" s="11" t="s">
        <v>131</v>
      </c>
      <c r="H6996" s="11" t="s">
        <v>54</v>
      </c>
      <c r="I6996" s="11" t="s">
        <v>99</v>
      </c>
      <c r="J6996" s="11" t="s">
        <v>227</v>
      </c>
      <c r="K6996" s="11" t="str">
        <f>IFERROR(INDEX('EDC Component Dictionary'!$C$5:$C$37,MATCH('Rates Database'!J6996,'EDC Component Dictionary'!$B$5:$B$37,0)), "Energy Supply")</f>
        <v>Energy Supply</v>
      </c>
      <c r="L6996" s="12">
        <v>0.10759000000000001</v>
      </c>
      <c r="M6996" s="12"/>
    </row>
    <row r="6997" spans="1:13" x14ac:dyDescent="0.3">
      <c r="A6997" s="18">
        <v>6995</v>
      </c>
      <c r="B6997" s="18">
        <f t="shared" si="218"/>
        <v>2019</v>
      </c>
      <c r="C6997" s="17">
        <v>43647</v>
      </c>
      <c r="D6997" s="18" t="s">
        <v>130</v>
      </c>
      <c r="E6997" s="18" t="s">
        <v>163</v>
      </c>
      <c r="F6997" s="18" t="str">
        <f t="shared" si="219"/>
        <v>Eversource_EMA-Arlington Muni Agg Rate-43647</v>
      </c>
      <c r="G6997" s="11" t="s">
        <v>131</v>
      </c>
      <c r="H6997" s="11" t="s">
        <v>54</v>
      </c>
      <c r="I6997" s="11" t="s">
        <v>99</v>
      </c>
      <c r="J6997" s="11" t="s">
        <v>228</v>
      </c>
      <c r="K6997" s="11" t="str">
        <f>IFERROR(INDEX('EDC Component Dictionary'!$C$5:$C$37,MATCH('Rates Database'!J6997,'EDC Component Dictionary'!$B$5:$B$37,0)), "Energy Supply")</f>
        <v>Energy Supply</v>
      </c>
      <c r="L6997" s="12">
        <v>0.10811</v>
      </c>
      <c r="M6997" s="12"/>
    </row>
    <row r="6998" spans="1:13" x14ac:dyDescent="0.3">
      <c r="A6998" s="18">
        <v>6996</v>
      </c>
      <c r="B6998" s="18">
        <f t="shared" si="218"/>
        <v>2019</v>
      </c>
      <c r="C6998" s="17">
        <v>43647</v>
      </c>
      <c r="D6998" s="18" t="s">
        <v>130</v>
      </c>
      <c r="E6998" s="18" t="s">
        <v>164</v>
      </c>
      <c r="F6998" s="18" t="str">
        <f t="shared" si="219"/>
        <v>National Grid-Egremont Muni Agg Rate-43647</v>
      </c>
      <c r="G6998" s="11" t="s">
        <v>131</v>
      </c>
      <c r="H6998" s="11" t="s">
        <v>54</v>
      </c>
      <c r="I6998" s="11" t="s">
        <v>99</v>
      </c>
      <c r="J6998" s="11" t="s">
        <v>248</v>
      </c>
      <c r="K6998" s="11" t="str">
        <f>IFERROR(INDEX('EDC Component Dictionary'!$C$5:$C$37,MATCH('Rates Database'!J6998,'EDC Component Dictionary'!$B$5:$B$37,0)), "Energy Supply")</f>
        <v>Energy Supply</v>
      </c>
      <c r="L6998" s="12">
        <v>0.10786999999999999</v>
      </c>
      <c r="M6998" s="12"/>
    </row>
    <row r="6999" spans="1:13" x14ac:dyDescent="0.3">
      <c r="A6999" s="18">
        <v>6997</v>
      </c>
      <c r="B6999" s="18">
        <f t="shared" si="218"/>
        <v>2019</v>
      </c>
      <c r="C6999" s="17">
        <v>43647</v>
      </c>
      <c r="D6999" s="18" t="s">
        <v>130</v>
      </c>
      <c r="E6999" s="18" t="s">
        <v>164</v>
      </c>
      <c r="F6999" s="18" t="str">
        <f t="shared" si="219"/>
        <v>National Grid-North Andover Muni Agg Rate-43647</v>
      </c>
      <c r="G6999" s="11" t="s">
        <v>131</v>
      </c>
      <c r="H6999" s="11" t="s">
        <v>54</v>
      </c>
      <c r="I6999" s="11" t="s">
        <v>99</v>
      </c>
      <c r="J6999" s="11" t="s">
        <v>259</v>
      </c>
      <c r="K6999" s="11" t="str">
        <f>IFERROR(INDEX('EDC Component Dictionary'!$C$5:$C$37,MATCH('Rates Database'!J6999,'EDC Component Dictionary'!$B$5:$B$37,0)), "Energy Supply")</f>
        <v>Energy Supply</v>
      </c>
      <c r="L6999" s="12">
        <v>0.1079</v>
      </c>
      <c r="M6999" s="12"/>
    </row>
    <row r="7000" spans="1:13" x14ac:dyDescent="0.3">
      <c r="A7000" s="18">
        <v>6998</v>
      </c>
      <c r="B7000" s="18">
        <f t="shared" si="218"/>
        <v>2019</v>
      </c>
      <c r="C7000" s="17">
        <v>43647</v>
      </c>
      <c r="D7000" s="18" t="s">
        <v>130</v>
      </c>
      <c r="E7000" s="18" t="s">
        <v>164</v>
      </c>
      <c r="F7000" s="18" t="str">
        <f t="shared" si="219"/>
        <v>National Grid-Grafton Muni Agg Rate-43647</v>
      </c>
      <c r="G7000" s="11" t="s">
        <v>131</v>
      </c>
      <c r="H7000" s="11" t="s">
        <v>54</v>
      </c>
      <c r="I7000" s="11" t="s">
        <v>99</v>
      </c>
      <c r="J7000" s="11" t="s">
        <v>229</v>
      </c>
      <c r="K7000" s="11" t="str">
        <f>IFERROR(INDEX('EDC Component Dictionary'!$C$5:$C$37,MATCH('Rates Database'!J7000,'EDC Component Dictionary'!$B$5:$B$37,0)), "Energy Supply")</f>
        <v>Energy Supply</v>
      </c>
      <c r="L7000" s="12">
        <v>0.10811</v>
      </c>
      <c r="M7000" s="12"/>
    </row>
    <row r="7001" spans="1:13" x14ac:dyDescent="0.3">
      <c r="A7001" s="18">
        <v>6999</v>
      </c>
      <c r="B7001" s="18">
        <f t="shared" si="218"/>
        <v>2019</v>
      </c>
      <c r="C7001" s="17">
        <v>43647</v>
      </c>
      <c r="D7001" s="18" t="s">
        <v>130</v>
      </c>
      <c r="E7001" s="18" t="s">
        <v>164</v>
      </c>
      <c r="F7001" s="18" t="str">
        <f t="shared" si="219"/>
        <v>National Grid-Halifax Muni Agg Rate-43647</v>
      </c>
      <c r="G7001" s="11" t="s">
        <v>131</v>
      </c>
      <c r="H7001" s="11" t="s">
        <v>54</v>
      </c>
      <c r="I7001" s="11" t="s">
        <v>99</v>
      </c>
      <c r="J7001" s="11" t="s">
        <v>230</v>
      </c>
      <c r="K7001" s="11" t="str">
        <f>IFERROR(INDEX('EDC Component Dictionary'!$C$5:$C$37,MATCH('Rates Database'!J7001,'EDC Component Dictionary'!$B$5:$B$37,0)), "Energy Supply")</f>
        <v>Energy Supply</v>
      </c>
      <c r="L7001" s="12">
        <v>0.10876</v>
      </c>
      <c r="M7001" s="12"/>
    </row>
    <row r="7002" spans="1:13" x14ac:dyDescent="0.3">
      <c r="A7002" s="18">
        <v>7000</v>
      </c>
      <c r="B7002" s="18">
        <f t="shared" si="218"/>
        <v>2019</v>
      </c>
      <c r="C7002" s="17">
        <v>43647</v>
      </c>
      <c r="D7002" s="18" t="s">
        <v>130</v>
      </c>
      <c r="E7002" s="18" t="s">
        <v>164</v>
      </c>
      <c r="F7002" s="18" t="str">
        <f t="shared" si="219"/>
        <v>National Grid-Southborough Muni Agg Rate-43647</v>
      </c>
      <c r="G7002" s="11" t="s">
        <v>131</v>
      </c>
      <c r="H7002" s="11" t="s">
        <v>54</v>
      </c>
      <c r="I7002" s="11" t="s">
        <v>99</v>
      </c>
      <c r="J7002" s="11" t="s">
        <v>231</v>
      </c>
      <c r="K7002" s="11" t="str">
        <f>IFERROR(INDEX('EDC Component Dictionary'!$C$5:$C$37,MATCH('Rates Database'!J7002,'EDC Component Dictionary'!$B$5:$B$37,0)), "Energy Supply")</f>
        <v>Energy Supply</v>
      </c>
      <c r="L7002" s="12">
        <v>0.10882</v>
      </c>
      <c r="M7002" s="12"/>
    </row>
    <row r="7003" spans="1:13" x14ac:dyDescent="0.3">
      <c r="A7003" s="18">
        <v>7001</v>
      </c>
      <c r="B7003" s="18">
        <f t="shared" si="218"/>
        <v>2019</v>
      </c>
      <c r="C7003" s="17">
        <v>43647</v>
      </c>
      <c r="D7003" s="18" t="s">
        <v>130</v>
      </c>
      <c r="E7003" s="18" t="s">
        <v>163</v>
      </c>
      <c r="F7003" s="18" t="str">
        <f t="shared" si="219"/>
        <v>Eversource_EMA-Stoneham Muni Agg Rate-43647</v>
      </c>
      <c r="G7003" s="11" t="s">
        <v>131</v>
      </c>
      <c r="H7003" s="11" t="s">
        <v>54</v>
      </c>
      <c r="I7003" s="11" t="s">
        <v>99</v>
      </c>
      <c r="J7003" s="11" t="s">
        <v>267</v>
      </c>
      <c r="K7003" s="11" t="str">
        <f>IFERROR(INDEX('EDC Component Dictionary'!$C$5:$C$37,MATCH('Rates Database'!J7003,'EDC Component Dictionary'!$B$5:$B$37,0)), "Energy Supply")</f>
        <v>Energy Supply</v>
      </c>
      <c r="L7003" s="12">
        <v>0.10903</v>
      </c>
      <c r="M7003" s="12"/>
    </row>
    <row r="7004" spans="1:13" x14ac:dyDescent="0.3">
      <c r="A7004" s="18">
        <v>7002</v>
      </c>
      <c r="B7004" s="18">
        <f t="shared" si="218"/>
        <v>2019</v>
      </c>
      <c r="C7004" s="17">
        <v>43647</v>
      </c>
      <c r="D7004" s="18" t="s">
        <v>130</v>
      </c>
      <c r="E7004" s="18" t="s">
        <v>163</v>
      </c>
      <c r="F7004" s="18" t="str">
        <f t="shared" si="219"/>
        <v>Eversource_EMA-Winchester Muni Agg Rate-43647</v>
      </c>
      <c r="G7004" s="11" t="s">
        <v>131</v>
      </c>
      <c r="H7004" s="11" t="s">
        <v>54</v>
      </c>
      <c r="I7004" s="11" t="s">
        <v>99</v>
      </c>
      <c r="J7004" s="11" t="s">
        <v>232</v>
      </c>
      <c r="K7004" s="11" t="str">
        <f>IFERROR(INDEX('EDC Component Dictionary'!$C$5:$C$37,MATCH('Rates Database'!J7004,'EDC Component Dictionary'!$B$5:$B$37,0)), "Energy Supply")</f>
        <v>Energy Supply</v>
      </c>
      <c r="L7004" s="12">
        <v>0.10954</v>
      </c>
      <c r="M7004" s="12"/>
    </row>
    <row r="7005" spans="1:13" x14ac:dyDescent="0.3">
      <c r="A7005" s="18">
        <v>7003</v>
      </c>
      <c r="B7005" s="18">
        <f t="shared" si="218"/>
        <v>2019</v>
      </c>
      <c r="C7005" s="17">
        <v>43647</v>
      </c>
      <c r="D7005" s="18" t="s">
        <v>130</v>
      </c>
      <c r="E7005" s="18" t="s">
        <v>164</v>
      </c>
      <c r="F7005" s="18" t="str">
        <f t="shared" si="219"/>
        <v>National Grid-Webster Muni Agg Rate-43647</v>
      </c>
      <c r="G7005" s="11" t="s">
        <v>131</v>
      </c>
      <c r="H7005" s="11" t="s">
        <v>54</v>
      </c>
      <c r="I7005" s="11" t="s">
        <v>99</v>
      </c>
      <c r="J7005" s="11" t="s">
        <v>266</v>
      </c>
      <c r="K7005" s="11" t="str">
        <f>IFERROR(INDEX('EDC Component Dictionary'!$C$5:$C$37,MATCH('Rates Database'!J7005,'EDC Component Dictionary'!$B$5:$B$37,0)), "Energy Supply")</f>
        <v>Energy Supply</v>
      </c>
      <c r="L7005" s="12">
        <v>0.10929</v>
      </c>
      <c r="M7005" s="12"/>
    </row>
    <row r="7006" spans="1:13" x14ac:dyDescent="0.3">
      <c r="A7006" s="18">
        <v>7004</v>
      </c>
      <c r="B7006" s="18">
        <f t="shared" si="218"/>
        <v>2019</v>
      </c>
      <c r="C7006" s="17">
        <v>43647</v>
      </c>
      <c r="D7006" s="18" t="s">
        <v>130</v>
      </c>
      <c r="E7006" s="18" t="s">
        <v>164</v>
      </c>
      <c r="F7006" s="18" t="str">
        <f t="shared" si="219"/>
        <v>National Grid-Sutton Muni Agg Rate-43647</v>
      </c>
      <c r="G7006" s="11" t="s">
        <v>131</v>
      </c>
      <c r="H7006" s="11" t="s">
        <v>54</v>
      </c>
      <c r="I7006" s="11" t="s">
        <v>99</v>
      </c>
      <c r="J7006" s="11" t="s">
        <v>233</v>
      </c>
      <c r="K7006" s="11" t="str">
        <f>IFERROR(INDEX('EDC Component Dictionary'!$C$5:$C$37,MATCH('Rates Database'!J7006,'EDC Component Dictionary'!$B$5:$B$37,0)), "Energy Supply")</f>
        <v>Energy Supply</v>
      </c>
      <c r="L7006" s="12">
        <v>0.10929999999999999</v>
      </c>
      <c r="M7006" s="12"/>
    </row>
    <row r="7007" spans="1:13" x14ac:dyDescent="0.3">
      <c r="A7007" s="18">
        <v>7005</v>
      </c>
      <c r="B7007" s="18">
        <f t="shared" si="218"/>
        <v>2019</v>
      </c>
      <c r="C7007" s="17">
        <v>43647</v>
      </c>
      <c r="D7007" s="18" t="s">
        <v>130</v>
      </c>
      <c r="E7007" s="18" t="s">
        <v>36</v>
      </c>
      <c r="F7007" s="18" t="str">
        <f t="shared" si="219"/>
        <v>Unitil-Ashby Muni Agg Rate-43647</v>
      </c>
      <c r="G7007" s="11" t="s">
        <v>131</v>
      </c>
      <c r="H7007" s="11" t="s">
        <v>54</v>
      </c>
      <c r="I7007" s="11" t="s">
        <v>99</v>
      </c>
      <c r="J7007" s="11" t="s">
        <v>235</v>
      </c>
      <c r="K7007" s="11" t="str">
        <f>IFERROR(INDEX('EDC Component Dictionary'!$C$5:$C$37,MATCH('Rates Database'!J7007,'EDC Component Dictionary'!$B$5:$B$37,0)), "Energy Supply")</f>
        <v>Energy Supply</v>
      </c>
      <c r="L7007" s="12">
        <v>0.10969</v>
      </c>
      <c r="M7007" s="12"/>
    </row>
    <row r="7008" spans="1:13" x14ac:dyDescent="0.3">
      <c r="A7008" s="18">
        <v>7006</v>
      </c>
      <c r="B7008" s="18">
        <f t="shared" si="218"/>
        <v>2019</v>
      </c>
      <c r="C7008" s="17">
        <v>43647</v>
      </c>
      <c r="D7008" s="18" t="s">
        <v>130</v>
      </c>
      <c r="E7008" s="18" t="s">
        <v>163</v>
      </c>
      <c r="F7008" s="18" t="str">
        <f t="shared" si="219"/>
        <v>Eversource_EMA-Carlisle Muni Agg Rate-43647</v>
      </c>
      <c r="G7008" s="11" t="s">
        <v>131</v>
      </c>
      <c r="H7008" s="11" t="s">
        <v>54</v>
      </c>
      <c r="I7008" s="11" t="s">
        <v>99</v>
      </c>
      <c r="J7008" s="11" t="s">
        <v>236</v>
      </c>
      <c r="K7008" s="11" t="str">
        <f>IFERROR(INDEX('EDC Component Dictionary'!$C$5:$C$37,MATCH('Rates Database'!J7008,'EDC Component Dictionary'!$B$5:$B$37,0)), "Energy Supply")</f>
        <v>Energy Supply</v>
      </c>
      <c r="L7008" s="12">
        <v>0.10979</v>
      </c>
      <c r="M7008" s="12"/>
    </row>
    <row r="7009" spans="1:13" x14ac:dyDescent="0.3">
      <c r="A7009" s="18">
        <v>7007</v>
      </c>
      <c r="B7009" s="18">
        <f t="shared" si="218"/>
        <v>2019</v>
      </c>
      <c r="C7009" s="17">
        <v>43647</v>
      </c>
      <c r="D7009" s="18" t="s">
        <v>130</v>
      </c>
      <c r="E7009" s="18" t="s">
        <v>164</v>
      </c>
      <c r="F7009" s="18" t="str">
        <f t="shared" si="219"/>
        <v>National Grid-Berlin Muni Agg Rate-43647</v>
      </c>
      <c r="G7009" s="11" t="s">
        <v>131</v>
      </c>
      <c r="H7009" s="11" t="s">
        <v>54</v>
      </c>
      <c r="I7009" s="11" t="s">
        <v>99</v>
      </c>
      <c r="J7009" s="11" t="s">
        <v>237</v>
      </c>
      <c r="K7009" s="11" t="str">
        <f>IFERROR(INDEX('EDC Component Dictionary'!$C$5:$C$37,MATCH('Rates Database'!J7009,'EDC Component Dictionary'!$B$5:$B$37,0)), "Energy Supply")</f>
        <v>Energy Supply</v>
      </c>
      <c r="L7009" s="12">
        <v>0.1099</v>
      </c>
      <c r="M7009" s="12"/>
    </row>
    <row r="7010" spans="1:13" x14ac:dyDescent="0.3">
      <c r="A7010" s="18">
        <v>7008</v>
      </c>
      <c r="B7010" s="18">
        <f t="shared" si="218"/>
        <v>2019</v>
      </c>
      <c r="C7010" s="17">
        <v>43647</v>
      </c>
      <c r="D7010" s="18" t="s">
        <v>130</v>
      </c>
      <c r="E7010" s="18" t="s">
        <v>36</v>
      </c>
      <c r="F7010" s="18" t="str">
        <f t="shared" si="219"/>
        <v>Unitil-Lunenburg Muni Agg Rate-43647</v>
      </c>
      <c r="G7010" s="11" t="s">
        <v>131</v>
      </c>
      <c r="H7010" s="11" t="s">
        <v>54</v>
      </c>
      <c r="I7010" s="11" t="s">
        <v>99</v>
      </c>
      <c r="J7010" s="11" t="s">
        <v>239</v>
      </c>
      <c r="K7010" s="11" t="str">
        <f>IFERROR(INDEX('EDC Component Dictionary'!$C$5:$C$37,MATCH('Rates Database'!J7010,'EDC Component Dictionary'!$B$5:$B$37,0)), "Energy Supply")</f>
        <v>Energy Supply</v>
      </c>
      <c r="L7010" s="12">
        <v>0.10997999999999999</v>
      </c>
      <c r="M7010" s="12"/>
    </row>
    <row r="7011" spans="1:13" x14ac:dyDescent="0.3">
      <c r="A7011" s="18">
        <v>7009</v>
      </c>
      <c r="B7011" s="18">
        <f t="shared" si="218"/>
        <v>2019</v>
      </c>
      <c r="C7011" s="17">
        <v>43647</v>
      </c>
      <c r="D7011" s="18" t="s">
        <v>130</v>
      </c>
      <c r="E7011" s="18" t="s">
        <v>163</v>
      </c>
      <c r="F7011" s="18" t="str">
        <f t="shared" si="219"/>
        <v>Eversource_EMA-Ashland Muni Agg Rate-43647</v>
      </c>
      <c r="G7011" s="11" t="s">
        <v>131</v>
      </c>
      <c r="H7011" s="11" t="s">
        <v>54</v>
      </c>
      <c r="I7011" s="11" t="s">
        <v>99</v>
      </c>
      <c r="J7011" s="11" t="s">
        <v>234</v>
      </c>
      <c r="K7011" s="11" t="str">
        <f>IFERROR(INDEX('EDC Component Dictionary'!$C$5:$C$37,MATCH('Rates Database'!J7011,'EDC Component Dictionary'!$B$5:$B$37,0)), "Energy Supply")</f>
        <v>Energy Supply</v>
      </c>
      <c r="L7011" s="12">
        <v>0.11047</v>
      </c>
      <c r="M7011" s="12"/>
    </row>
    <row r="7012" spans="1:13" x14ac:dyDescent="0.3">
      <c r="A7012" s="18">
        <v>7010</v>
      </c>
      <c r="B7012" s="18">
        <f t="shared" si="218"/>
        <v>2019</v>
      </c>
      <c r="C7012" s="17">
        <v>43647</v>
      </c>
      <c r="D7012" s="18" t="s">
        <v>130</v>
      </c>
      <c r="E7012" s="18" t="s">
        <v>163</v>
      </c>
      <c r="F7012" s="18" t="str">
        <f t="shared" si="219"/>
        <v>Eversource_EMA-Plympton Muni Agg Rate-43647</v>
      </c>
      <c r="G7012" s="11" t="s">
        <v>131</v>
      </c>
      <c r="H7012" s="11" t="s">
        <v>54</v>
      </c>
      <c r="I7012" s="11" t="s">
        <v>99</v>
      </c>
      <c r="J7012" s="11" t="s">
        <v>240</v>
      </c>
      <c r="K7012" s="11" t="str">
        <f>IFERROR(INDEX('EDC Component Dictionary'!$C$5:$C$37,MATCH('Rates Database'!J7012,'EDC Component Dictionary'!$B$5:$B$37,0)), "Energy Supply")</f>
        <v>Energy Supply</v>
      </c>
      <c r="L7012" s="12">
        <v>0.11056000000000001</v>
      </c>
      <c r="M7012" s="12"/>
    </row>
    <row r="7013" spans="1:13" x14ac:dyDescent="0.3">
      <c r="A7013" s="18">
        <v>7011</v>
      </c>
      <c r="B7013" s="18">
        <f t="shared" si="218"/>
        <v>2019</v>
      </c>
      <c r="C7013" s="17">
        <v>43647</v>
      </c>
      <c r="D7013" s="18" t="s">
        <v>130</v>
      </c>
      <c r="E7013" s="18" t="s">
        <v>164</v>
      </c>
      <c r="F7013" s="18" t="str">
        <f t="shared" si="219"/>
        <v>National Grid-Salisbury Muni Agg Rate-43647</v>
      </c>
      <c r="G7013" s="11" t="s">
        <v>131</v>
      </c>
      <c r="H7013" s="11" t="s">
        <v>54</v>
      </c>
      <c r="I7013" s="11" t="s">
        <v>99</v>
      </c>
      <c r="J7013" s="11" t="s">
        <v>241</v>
      </c>
      <c r="K7013" s="11" t="str">
        <f>IFERROR(INDEX('EDC Component Dictionary'!$C$5:$C$37,MATCH('Rates Database'!J7013,'EDC Component Dictionary'!$B$5:$B$37,0)), "Energy Supply")</f>
        <v>Energy Supply</v>
      </c>
      <c r="L7013" s="12">
        <v>0.11065</v>
      </c>
      <c r="M7013" s="12"/>
    </row>
    <row r="7014" spans="1:13" x14ac:dyDescent="0.3">
      <c r="A7014" s="18">
        <v>7012</v>
      </c>
      <c r="B7014" s="18">
        <f t="shared" si="218"/>
        <v>2019</v>
      </c>
      <c r="C7014" s="17">
        <v>43647</v>
      </c>
      <c r="D7014" s="18" t="s">
        <v>130</v>
      </c>
      <c r="E7014" s="18" t="s">
        <v>164</v>
      </c>
      <c r="F7014" s="18" t="str">
        <f t="shared" si="219"/>
        <v>National Grid-Gloucester Muni Agg Rate-43647</v>
      </c>
      <c r="G7014" s="11" t="s">
        <v>131</v>
      </c>
      <c r="H7014" s="11" t="s">
        <v>54</v>
      </c>
      <c r="I7014" s="11" t="s">
        <v>99</v>
      </c>
      <c r="J7014" s="11" t="s">
        <v>242</v>
      </c>
      <c r="K7014" s="11" t="str">
        <f>IFERROR(INDEX('EDC Component Dictionary'!$C$5:$C$37,MATCH('Rates Database'!J7014,'EDC Component Dictionary'!$B$5:$B$37,0)), "Energy Supply")</f>
        <v>Energy Supply</v>
      </c>
      <c r="L7014" s="12">
        <v>0.11094</v>
      </c>
      <c r="M7014" s="12"/>
    </row>
    <row r="7015" spans="1:13" x14ac:dyDescent="0.3">
      <c r="A7015" s="18">
        <v>7013</v>
      </c>
      <c r="B7015" s="18">
        <f t="shared" si="218"/>
        <v>2019</v>
      </c>
      <c r="C7015" s="17">
        <v>43647</v>
      </c>
      <c r="D7015" s="18" t="s">
        <v>130</v>
      </c>
      <c r="E7015" s="18" t="s">
        <v>163</v>
      </c>
      <c r="F7015" s="18" t="str">
        <f t="shared" si="219"/>
        <v>Eversource_EMA-Brookline Muni Agg Rate-43647</v>
      </c>
      <c r="G7015" s="11" t="s">
        <v>131</v>
      </c>
      <c r="H7015" s="11" t="s">
        <v>54</v>
      </c>
      <c r="I7015" s="11" t="s">
        <v>99</v>
      </c>
      <c r="J7015" s="11" t="s">
        <v>243</v>
      </c>
      <c r="K7015" s="11" t="str">
        <f>IFERROR(INDEX('EDC Component Dictionary'!$C$5:$C$37,MATCH('Rates Database'!J7015,'EDC Component Dictionary'!$B$5:$B$37,0)), "Energy Supply")</f>
        <v>Energy Supply</v>
      </c>
      <c r="L7015" s="12">
        <v>0.11126999999999999</v>
      </c>
      <c r="M7015" s="12"/>
    </row>
    <row r="7016" spans="1:13" x14ac:dyDescent="0.3">
      <c r="A7016" s="18">
        <v>7014</v>
      </c>
      <c r="B7016" s="18">
        <f t="shared" si="218"/>
        <v>2019</v>
      </c>
      <c r="C7016" s="17">
        <v>43647</v>
      </c>
      <c r="D7016" s="18" t="s">
        <v>130</v>
      </c>
      <c r="E7016" s="18" t="s">
        <v>164</v>
      </c>
      <c r="F7016" s="18" t="str">
        <f t="shared" si="219"/>
        <v>National Grid-Salem Muni Agg Rate-43647</v>
      </c>
      <c r="G7016" s="11" t="s">
        <v>131</v>
      </c>
      <c r="H7016" s="11" t="s">
        <v>54</v>
      </c>
      <c r="I7016" s="11" t="s">
        <v>99</v>
      </c>
      <c r="J7016" s="11" t="s">
        <v>175</v>
      </c>
      <c r="K7016" s="11" t="str">
        <f>IFERROR(INDEX('EDC Component Dictionary'!$C$5:$C$37,MATCH('Rates Database'!J7016,'EDC Component Dictionary'!$B$5:$B$37,0)), "Energy Supply")</f>
        <v>Energy Supply</v>
      </c>
      <c r="L7016" s="12">
        <v>0.11101999999999999</v>
      </c>
      <c r="M7016" s="12"/>
    </row>
    <row r="7017" spans="1:13" x14ac:dyDescent="0.3">
      <c r="A7017" s="18">
        <v>7015</v>
      </c>
      <c r="B7017" s="18">
        <f t="shared" si="218"/>
        <v>2019</v>
      </c>
      <c r="C7017" s="17">
        <v>43647</v>
      </c>
      <c r="D7017" s="18" t="s">
        <v>130</v>
      </c>
      <c r="E7017" s="18" t="s">
        <v>163</v>
      </c>
      <c r="F7017" s="18" t="str">
        <f t="shared" si="219"/>
        <v>Eversource_EMA-Cambridge Muni Agg Rate-43647</v>
      </c>
      <c r="G7017" s="11" t="s">
        <v>131</v>
      </c>
      <c r="H7017" s="11" t="s">
        <v>54</v>
      </c>
      <c r="I7017" s="11" t="s">
        <v>99</v>
      </c>
      <c r="J7017" s="11" t="s">
        <v>210</v>
      </c>
      <c r="K7017" s="11" t="str">
        <f>IFERROR(INDEX('EDC Component Dictionary'!$C$5:$C$37,MATCH('Rates Database'!J7017,'EDC Component Dictionary'!$B$5:$B$37,0)), "Energy Supply")</f>
        <v>Energy Supply</v>
      </c>
      <c r="L7017" s="12">
        <v>0.11144</v>
      </c>
      <c r="M7017" s="12"/>
    </row>
    <row r="7018" spans="1:13" x14ac:dyDescent="0.3">
      <c r="A7018" s="18">
        <v>7016</v>
      </c>
      <c r="B7018" s="18">
        <f t="shared" si="218"/>
        <v>2019</v>
      </c>
      <c r="C7018" s="17">
        <v>43647</v>
      </c>
      <c r="D7018" s="18" t="s">
        <v>130</v>
      </c>
      <c r="E7018" s="18" t="s">
        <v>164</v>
      </c>
      <c r="F7018" s="18" t="str">
        <f t="shared" si="219"/>
        <v>National Grid-Bellingham Muni Agg Rate-43647</v>
      </c>
      <c r="G7018" s="11" t="s">
        <v>131</v>
      </c>
      <c r="H7018" s="11" t="s">
        <v>54</v>
      </c>
      <c r="I7018" s="11" t="s">
        <v>99</v>
      </c>
      <c r="J7018" s="11" t="s">
        <v>244</v>
      </c>
      <c r="K7018" s="11" t="str">
        <f>IFERROR(INDEX('EDC Component Dictionary'!$C$5:$C$37,MATCH('Rates Database'!J7018,'EDC Component Dictionary'!$B$5:$B$37,0)), "Energy Supply")</f>
        <v>Energy Supply</v>
      </c>
      <c r="L7018" s="12">
        <v>0.11241</v>
      </c>
      <c r="M7018" s="12"/>
    </row>
    <row r="7019" spans="1:13" x14ac:dyDescent="0.3">
      <c r="A7019" s="18">
        <v>7017</v>
      </c>
      <c r="B7019" s="18">
        <f t="shared" si="218"/>
        <v>2019</v>
      </c>
      <c r="C7019" s="17">
        <v>43647</v>
      </c>
      <c r="D7019" s="18" t="s">
        <v>130</v>
      </c>
      <c r="E7019" s="18" t="s">
        <v>164</v>
      </c>
      <c r="F7019" s="18" t="str">
        <f t="shared" si="219"/>
        <v>National Grid-Great Barrington Muni Agg Rate-43647</v>
      </c>
      <c r="G7019" s="11" t="s">
        <v>131</v>
      </c>
      <c r="H7019" s="11" t="s">
        <v>54</v>
      </c>
      <c r="I7019" s="11" t="s">
        <v>99</v>
      </c>
      <c r="J7019" s="11" t="s">
        <v>245</v>
      </c>
      <c r="K7019" s="11" t="str">
        <f>IFERROR(INDEX('EDC Component Dictionary'!$C$5:$C$37,MATCH('Rates Database'!J7019,'EDC Component Dictionary'!$B$5:$B$37,0)), "Energy Supply")</f>
        <v>Energy Supply</v>
      </c>
      <c r="L7019" s="12">
        <v>0.11259</v>
      </c>
      <c r="M7019" s="12"/>
    </row>
    <row r="7020" spans="1:13" x14ac:dyDescent="0.3">
      <c r="A7020" s="18">
        <v>7018</v>
      </c>
      <c r="B7020" s="18">
        <f t="shared" si="218"/>
        <v>2019</v>
      </c>
      <c r="C7020" s="17">
        <v>43647</v>
      </c>
      <c r="D7020" s="18" t="s">
        <v>130</v>
      </c>
      <c r="E7020" s="18" t="s">
        <v>163</v>
      </c>
      <c r="F7020" s="18" t="str">
        <f t="shared" si="219"/>
        <v>Eversource_EMA-Holliston Muni Agg Rate-43647</v>
      </c>
      <c r="G7020" s="11" t="s">
        <v>131</v>
      </c>
      <c r="H7020" s="11" t="s">
        <v>54</v>
      </c>
      <c r="I7020" s="11" t="s">
        <v>99</v>
      </c>
      <c r="J7020" s="11" t="s">
        <v>246</v>
      </c>
      <c r="K7020" s="11" t="str">
        <f>IFERROR(INDEX('EDC Component Dictionary'!$C$5:$C$37,MATCH('Rates Database'!J7020,'EDC Component Dictionary'!$B$5:$B$37,0)), "Energy Supply")</f>
        <v>Energy Supply</v>
      </c>
      <c r="L7020" s="12">
        <v>0.11273</v>
      </c>
      <c r="M7020" s="12"/>
    </row>
    <row r="7021" spans="1:13" x14ac:dyDescent="0.3">
      <c r="A7021" s="18">
        <v>7019</v>
      </c>
      <c r="B7021" s="18">
        <f t="shared" si="218"/>
        <v>2019</v>
      </c>
      <c r="C7021" s="17">
        <v>43647</v>
      </c>
      <c r="D7021" s="18" t="s">
        <v>130</v>
      </c>
      <c r="E7021" s="18" t="s">
        <v>164</v>
      </c>
      <c r="F7021" s="18" t="str">
        <f t="shared" si="219"/>
        <v>National Grid-West Bridgewater Muni Agg Rate-43647</v>
      </c>
      <c r="G7021" s="11" t="s">
        <v>131</v>
      </c>
      <c r="H7021" s="11" t="s">
        <v>54</v>
      </c>
      <c r="I7021" s="11" t="s">
        <v>99</v>
      </c>
      <c r="J7021" s="11" t="s">
        <v>247</v>
      </c>
      <c r="K7021" s="11" t="str">
        <f>IFERROR(INDEX('EDC Component Dictionary'!$C$5:$C$37,MATCH('Rates Database'!J7021,'EDC Component Dictionary'!$B$5:$B$37,0)), "Energy Supply")</f>
        <v>Energy Supply</v>
      </c>
      <c r="L7021" s="12">
        <v>0.11326</v>
      </c>
      <c r="M7021" s="12"/>
    </row>
    <row r="7022" spans="1:13" x14ac:dyDescent="0.3">
      <c r="A7022" s="18">
        <v>7020</v>
      </c>
      <c r="B7022" s="18">
        <f t="shared" si="218"/>
        <v>2019</v>
      </c>
      <c r="C7022" s="17">
        <v>43647</v>
      </c>
      <c r="D7022" s="18" t="s">
        <v>130</v>
      </c>
      <c r="E7022" s="18" t="s">
        <v>163</v>
      </c>
      <c r="F7022" s="18" t="str">
        <f t="shared" si="219"/>
        <v>Eversource_EMA-Newton Muni Agg Rate-43647</v>
      </c>
      <c r="G7022" s="11" t="s">
        <v>131</v>
      </c>
      <c r="H7022" s="11" t="s">
        <v>54</v>
      </c>
      <c r="I7022" s="11" t="s">
        <v>99</v>
      </c>
      <c r="J7022" s="11" t="s">
        <v>268</v>
      </c>
      <c r="K7022" s="11" t="str">
        <f>IFERROR(INDEX('EDC Component Dictionary'!$C$5:$C$37,MATCH('Rates Database'!J7022,'EDC Component Dictionary'!$B$5:$B$37,0)), "Energy Supply")</f>
        <v>Energy Supply</v>
      </c>
      <c r="L7022" s="12">
        <v>0.11348999999999999</v>
      </c>
      <c r="M7022" s="12"/>
    </row>
    <row r="7023" spans="1:13" x14ac:dyDescent="0.3">
      <c r="A7023" s="18">
        <v>7021</v>
      </c>
      <c r="B7023" s="18">
        <f t="shared" si="218"/>
        <v>2019</v>
      </c>
      <c r="C7023" s="17">
        <v>43647</v>
      </c>
      <c r="D7023" s="18" t="s">
        <v>130</v>
      </c>
      <c r="E7023" s="18" t="s">
        <v>164</v>
      </c>
      <c r="F7023" s="18" t="str">
        <f t="shared" si="219"/>
        <v>National Grid-Hamilton Muni Agg Rate-43647</v>
      </c>
      <c r="G7023" s="11" t="s">
        <v>131</v>
      </c>
      <c r="H7023" s="11" t="s">
        <v>54</v>
      </c>
      <c r="I7023" s="11" t="s">
        <v>99</v>
      </c>
      <c r="J7023" s="11" t="s">
        <v>250</v>
      </c>
      <c r="K7023" s="11" t="str">
        <f>IFERROR(INDEX('EDC Component Dictionary'!$C$5:$C$37,MATCH('Rates Database'!J7023,'EDC Component Dictionary'!$B$5:$B$37,0)), "Energy Supply")</f>
        <v>Energy Supply</v>
      </c>
      <c r="L7023" s="12">
        <v>0.11411</v>
      </c>
      <c r="M7023" s="12"/>
    </row>
    <row r="7024" spans="1:13" x14ac:dyDescent="0.3">
      <c r="A7024" s="18">
        <v>7022</v>
      </c>
      <c r="B7024" s="18">
        <f t="shared" si="218"/>
        <v>2019</v>
      </c>
      <c r="C7024" s="17">
        <v>43647</v>
      </c>
      <c r="D7024" s="18" t="s">
        <v>130</v>
      </c>
      <c r="E7024" s="18" t="s">
        <v>164</v>
      </c>
      <c r="F7024" s="18" t="str">
        <f t="shared" si="219"/>
        <v>National Grid-Millville Muni Agg Rate-43647</v>
      </c>
      <c r="G7024" s="11" t="s">
        <v>131</v>
      </c>
      <c r="H7024" s="11" t="s">
        <v>54</v>
      </c>
      <c r="I7024" s="11" t="s">
        <v>99</v>
      </c>
      <c r="J7024" s="11" t="s">
        <v>251</v>
      </c>
      <c r="K7024" s="11" t="str">
        <f>IFERROR(INDEX('EDC Component Dictionary'!$C$5:$C$37,MATCH('Rates Database'!J7024,'EDC Component Dictionary'!$B$5:$B$37,0)), "Energy Supply")</f>
        <v>Energy Supply</v>
      </c>
      <c r="L7024" s="12">
        <v>0.11416999999999999</v>
      </c>
      <c r="M7024" s="12"/>
    </row>
    <row r="7025" spans="1:13" x14ac:dyDescent="0.3">
      <c r="A7025" s="18">
        <v>7023</v>
      </c>
      <c r="B7025" s="18">
        <f t="shared" si="218"/>
        <v>2019</v>
      </c>
      <c r="C7025" s="17">
        <v>43647</v>
      </c>
      <c r="D7025" s="18" t="s">
        <v>130</v>
      </c>
      <c r="E7025" s="18" t="s">
        <v>163</v>
      </c>
      <c r="F7025" s="18" t="str">
        <f t="shared" si="219"/>
        <v>Eversource_EMA-Natick Muni Agg Rate-43647</v>
      </c>
      <c r="G7025" s="11" t="s">
        <v>131</v>
      </c>
      <c r="H7025" s="11" t="s">
        <v>54</v>
      </c>
      <c r="I7025" s="11" t="s">
        <v>99</v>
      </c>
      <c r="J7025" s="11" t="s">
        <v>252</v>
      </c>
      <c r="K7025" s="11" t="str">
        <f>IFERROR(INDEX('EDC Component Dictionary'!$C$5:$C$37,MATCH('Rates Database'!J7025,'EDC Component Dictionary'!$B$5:$B$37,0)), "Energy Supply")</f>
        <v>Energy Supply</v>
      </c>
      <c r="L7025" s="12">
        <v>0.11426</v>
      </c>
      <c r="M7025" s="12"/>
    </row>
    <row r="7026" spans="1:13" x14ac:dyDescent="0.3">
      <c r="A7026" s="18">
        <v>7024</v>
      </c>
      <c r="B7026" s="18">
        <f t="shared" si="218"/>
        <v>2019</v>
      </c>
      <c r="C7026" s="17">
        <v>43647</v>
      </c>
      <c r="D7026" s="18" t="s">
        <v>130</v>
      </c>
      <c r="E7026" s="18" t="s">
        <v>95</v>
      </c>
      <c r="F7026" s="18" t="str">
        <f t="shared" si="219"/>
        <v>Eversource_WMA-Sandisfield Muni Agg Rate-43647</v>
      </c>
      <c r="G7026" s="11" t="s">
        <v>131</v>
      </c>
      <c r="H7026" s="11" t="s">
        <v>54</v>
      </c>
      <c r="I7026" s="11" t="s">
        <v>99</v>
      </c>
      <c r="J7026" s="11" t="s">
        <v>253</v>
      </c>
      <c r="K7026" s="11" t="str">
        <f>IFERROR(INDEX('EDC Component Dictionary'!$C$5:$C$37,MATCH('Rates Database'!J7026,'EDC Component Dictionary'!$B$5:$B$37,0)), "Energy Supply")</f>
        <v>Energy Supply</v>
      </c>
      <c r="L7026" s="12">
        <v>0.11533</v>
      </c>
      <c r="M7026" s="12"/>
    </row>
    <row r="7027" spans="1:13" x14ac:dyDescent="0.3">
      <c r="A7027" s="18">
        <v>7025</v>
      </c>
      <c r="B7027" s="18">
        <f t="shared" si="218"/>
        <v>2019</v>
      </c>
      <c r="C7027" s="17">
        <v>43647</v>
      </c>
      <c r="D7027" s="18" t="s">
        <v>130</v>
      </c>
      <c r="E7027" s="18" t="s">
        <v>163</v>
      </c>
      <c r="F7027" s="18" t="str">
        <f t="shared" si="219"/>
        <v>Eversource_EMA-Walpole Muni Agg Rate-43647</v>
      </c>
      <c r="G7027" s="11" t="s">
        <v>131</v>
      </c>
      <c r="H7027" s="11" t="s">
        <v>54</v>
      </c>
      <c r="I7027" s="11" t="s">
        <v>99</v>
      </c>
      <c r="J7027" s="11" t="s">
        <v>174</v>
      </c>
      <c r="K7027" s="11" t="str">
        <f>IFERROR(INDEX('EDC Component Dictionary'!$C$5:$C$37,MATCH('Rates Database'!J7027,'EDC Component Dictionary'!$B$5:$B$37,0)), "Energy Supply")</f>
        <v>Energy Supply</v>
      </c>
      <c r="L7027" s="12">
        <v>0.11582000000000001</v>
      </c>
      <c r="M7027" s="12"/>
    </row>
    <row r="7028" spans="1:13" x14ac:dyDescent="0.3">
      <c r="A7028" s="18">
        <v>7026</v>
      </c>
      <c r="B7028" s="18">
        <f t="shared" si="218"/>
        <v>2019</v>
      </c>
      <c r="C7028" s="17">
        <v>43647</v>
      </c>
      <c r="D7028" s="18" t="s">
        <v>130</v>
      </c>
      <c r="E7028" s="18" t="s">
        <v>163</v>
      </c>
      <c r="F7028" s="18" t="str">
        <f t="shared" si="219"/>
        <v>Eversource_EMA-Lexington Muni Agg Rate-43647</v>
      </c>
      <c r="G7028" s="11" t="s">
        <v>131</v>
      </c>
      <c r="H7028" s="11" t="s">
        <v>54</v>
      </c>
      <c r="I7028" s="11" t="s">
        <v>99</v>
      </c>
      <c r="J7028" s="11" t="s">
        <v>254</v>
      </c>
      <c r="K7028" s="11" t="str">
        <f>IFERROR(INDEX('EDC Component Dictionary'!$C$5:$C$37,MATCH('Rates Database'!J7028,'EDC Component Dictionary'!$B$5:$B$37,0)), "Energy Supply")</f>
        <v>Energy Supply</v>
      </c>
      <c r="L7028" s="12">
        <v>0.11625000000000001</v>
      </c>
      <c r="M7028" s="12"/>
    </row>
    <row r="7029" spans="1:13" x14ac:dyDescent="0.3">
      <c r="A7029" s="18">
        <v>7027</v>
      </c>
      <c r="B7029" s="18">
        <f t="shared" si="218"/>
        <v>2019</v>
      </c>
      <c r="C7029" s="17">
        <v>43647</v>
      </c>
      <c r="D7029" s="18" t="s">
        <v>130</v>
      </c>
      <c r="E7029" s="18" t="s">
        <v>164</v>
      </c>
      <c r="F7029" s="18" t="str">
        <f t="shared" si="219"/>
        <v>National Grid-Foxborough Muni Agg Rate-43647</v>
      </c>
      <c r="G7029" s="11" t="s">
        <v>131</v>
      </c>
      <c r="H7029" s="11" t="s">
        <v>54</v>
      </c>
      <c r="I7029" s="11" t="s">
        <v>99</v>
      </c>
      <c r="J7029" s="11" t="s">
        <v>256</v>
      </c>
      <c r="K7029" s="11" t="str">
        <f>IFERROR(INDEX('EDC Component Dictionary'!$C$5:$C$37,MATCH('Rates Database'!J7029,'EDC Component Dictionary'!$B$5:$B$37,0)), "Energy Supply")</f>
        <v>Energy Supply</v>
      </c>
      <c r="L7029" s="12">
        <v>0.11791</v>
      </c>
      <c r="M7029" s="12"/>
    </row>
    <row r="7030" spans="1:13" x14ac:dyDescent="0.3">
      <c r="A7030" s="18">
        <v>7028</v>
      </c>
      <c r="B7030" s="18">
        <f t="shared" si="218"/>
        <v>2019</v>
      </c>
      <c r="C7030" s="17">
        <v>43647</v>
      </c>
      <c r="D7030" s="18" t="s">
        <v>130</v>
      </c>
      <c r="E7030" s="18" t="s">
        <v>164</v>
      </c>
      <c r="F7030" s="18" t="str">
        <f t="shared" si="219"/>
        <v>National Grid-Heath Muni Agg Rate-43647</v>
      </c>
      <c r="G7030" s="11" t="s">
        <v>131</v>
      </c>
      <c r="H7030" s="11" t="s">
        <v>54</v>
      </c>
      <c r="I7030" s="11" t="s">
        <v>99</v>
      </c>
      <c r="J7030" s="11" t="s">
        <v>257</v>
      </c>
      <c r="K7030" s="11" t="str">
        <f>IFERROR(INDEX('EDC Component Dictionary'!$C$5:$C$37,MATCH('Rates Database'!J7030,'EDC Component Dictionary'!$B$5:$B$37,0)), "Energy Supply")</f>
        <v>Energy Supply</v>
      </c>
      <c r="L7030" s="12">
        <v>0.11924</v>
      </c>
      <c r="M7030" s="12"/>
    </row>
    <row r="7031" spans="1:13" x14ac:dyDescent="0.3">
      <c r="A7031" s="18">
        <v>7029</v>
      </c>
      <c r="B7031" s="18">
        <f t="shared" si="218"/>
        <v>2019</v>
      </c>
      <c r="C7031" s="17">
        <v>43647</v>
      </c>
      <c r="D7031" s="18" t="s">
        <v>130</v>
      </c>
      <c r="E7031" s="18" t="s">
        <v>164</v>
      </c>
      <c r="F7031" s="18" t="str">
        <f t="shared" si="219"/>
        <v>National Grid-Lowell Muni Agg Rate-43647</v>
      </c>
      <c r="G7031" s="11" t="s">
        <v>131</v>
      </c>
      <c r="H7031" s="11" t="s">
        <v>54</v>
      </c>
      <c r="I7031" s="11" t="s">
        <v>99</v>
      </c>
      <c r="J7031" s="11" t="s">
        <v>262</v>
      </c>
      <c r="K7031" s="11" t="str">
        <f>IFERROR(INDEX('EDC Component Dictionary'!$C$5:$C$37,MATCH('Rates Database'!J7031,'EDC Component Dictionary'!$B$5:$B$37,0)), "Energy Supply")</f>
        <v>Energy Supply</v>
      </c>
      <c r="L7031" s="12">
        <v>0.1285</v>
      </c>
      <c r="M7031" s="12"/>
    </row>
    <row r="7032" spans="1:13" x14ac:dyDescent="0.3">
      <c r="A7032" s="18">
        <v>7030</v>
      </c>
      <c r="B7032" s="18">
        <f t="shared" si="218"/>
        <v>2019</v>
      </c>
      <c r="C7032" s="17">
        <v>43678</v>
      </c>
      <c r="D7032" s="18" t="s">
        <v>130</v>
      </c>
      <c r="E7032" s="18" t="s">
        <v>164</v>
      </c>
      <c r="F7032" s="18" t="str">
        <f t="shared" si="219"/>
        <v>National Grid-Nantucket Muni Agg Rate-43678</v>
      </c>
      <c r="G7032" s="11" t="s">
        <v>131</v>
      </c>
      <c r="H7032" s="11" t="s">
        <v>54</v>
      </c>
      <c r="I7032" s="11" t="s">
        <v>99</v>
      </c>
      <c r="J7032" s="11" t="s">
        <v>171</v>
      </c>
      <c r="K7032" s="11" t="str">
        <f>IFERROR(INDEX('EDC Component Dictionary'!$C$5:$C$37,MATCH('Rates Database'!J7032,'EDC Component Dictionary'!$B$5:$B$37,0)), "Energy Supply")</f>
        <v>Energy Supply</v>
      </c>
      <c r="L7032" s="12">
        <v>9.0529999999999999E-2</v>
      </c>
      <c r="M7032" s="12"/>
    </row>
    <row r="7033" spans="1:13" x14ac:dyDescent="0.3">
      <c r="A7033" s="18">
        <v>7031</v>
      </c>
      <c r="B7033" s="18">
        <f t="shared" si="218"/>
        <v>2019</v>
      </c>
      <c r="C7033" s="17">
        <v>43678</v>
      </c>
      <c r="D7033" s="18" t="s">
        <v>130</v>
      </c>
      <c r="E7033" s="18" t="s">
        <v>164</v>
      </c>
      <c r="F7033" s="18" t="str">
        <f t="shared" si="219"/>
        <v>National Grid-Westborough Muni Agg Rate-43678</v>
      </c>
      <c r="G7033" s="11" t="s">
        <v>131</v>
      </c>
      <c r="H7033" s="11" t="s">
        <v>54</v>
      </c>
      <c r="I7033" s="11" t="s">
        <v>99</v>
      </c>
      <c r="J7033" s="11" t="s">
        <v>172</v>
      </c>
      <c r="K7033" s="11" t="str">
        <f>IFERROR(INDEX('EDC Component Dictionary'!$C$5:$C$37,MATCH('Rates Database'!J7033,'EDC Component Dictionary'!$B$5:$B$37,0)), "Energy Supply")</f>
        <v>Energy Supply</v>
      </c>
      <c r="L7033" s="12">
        <v>9.3850000000000003E-2</v>
      </c>
      <c r="M7033" s="12"/>
    </row>
    <row r="7034" spans="1:13" x14ac:dyDescent="0.3">
      <c r="A7034" s="18">
        <v>7032</v>
      </c>
      <c r="B7034" s="18">
        <f t="shared" si="218"/>
        <v>2019</v>
      </c>
      <c r="C7034" s="17">
        <v>43678</v>
      </c>
      <c r="D7034" s="18" t="s">
        <v>130</v>
      </c>
      <c r="E7034" s="18" t="s">
        <v>164</v>
      </c>
      <c r="F7034" s="18" t="str">
        <f t="shared" si="219"/>
        <v>National Grid-Chelmsford Muni Agg Rate-43678</v>
      </c>
      <c r="G7034" s="11" t="s">
        <v>131</v>
      </c>
      <c r="H7034" s="11" t="s">
        <v>54</v>
      </c>
      <c r="I7034" s="11" t="s">
        <v>99</v>
      </c>
      <c r="J7034" s="11" t="s">
        <v>173</v>
      </c>
      <c r="K7034" s="11" t="str">
        <f>IFERROR(INDEX('EDC Component Dictionary'!$C$5:$C$37,MATCH('Rates Database'!J7034,'EDC Component Dictionary'!$B$5:$B$37,0)), "Energy Supply")</f>
        <v>Energy Supply</v>
      </c>
      <c r="L7034" s="12">
        <v>9.4100000000000003E-2</v>
      </c>
      <c r="M7034" s="12"/>
    </row>
    <row r="7035" spans="1:13" x14ac:dyDescent="0.3">
      <c r="A7035" s="18">
        <v>7033</v>
      </c>
      <c r="B7035" s="18">
        <f t="shared" si="218"/>
        <v>2019</v>
      </c>
      <c r="C7035" s="17">
        <v>43678</v>
      </c>
      <c r="D7035" s="18" t="s">
        <v>130</v>
      </c>
      <c r="E7035" s="18" t="s">
        <v>164</v>
      </c>
      <c r="F7035" s="18" t="str">
        <f t="shared" si="219"/>
        <v>National Grid-Marlborough Muni Agg Rate-43678</v>
      </c>
      <c r="G7035" s="11" t="s">
        <v>131</v>
      </c>
      <c r="H7035" s="11" t="s">
        <v>54</v>
      </c>
      <c r="I7035" s="11" t="s">
        <v>99</v>
      </c>
      <c r="J7035" s="11" t="s">
        <v>263</v>
      </c>
      <c r="K7035" s="11" t="str">
        <f>IFERROR(INDEX('EDC Component Dictionary'!$C$5:$C$37,MATCH('Rates Database'!J7035,'EDC Component Dictionary'!$B$5:$B$37,0)), "Energy Supply")</f>
        <v>Energy Supply</v>
      </c>
      <c r="L7035" s="12">
        <v>9.7320000000000004E-2</v>
      </c>
      <c r="M7035" s="12"/>
    </row>
    <row r="7036" spans="1:13" x14ac:dyDescent="0.3">
      <c r="A7036" s="18">
        <v>7034</v>
      </c>
      <c r="B7036" s="18">
        <f t="shared" si="218"/>
        <v>2019</v>
      </c>
      <c r="C7036" s="17">
        <v>43678</v>
      </c>
      <c r="D7036" s="18" t="s">
        <v>130</v>
      </c>
      <c r="E7036" s="18" t="s">
        <v>95</v>
      </c>
      <c r="F7036" s="18" t="str">
        <f t="shared" si="219"/>
        <v>Eversource_WMA-Pittsfield Muni Agg Rate-43678</v>
      </c>
      <c r="G7036" s="11" t="s">
        <v>131</v>
      </c>
      <c r="H7036" s="11" t="s">
        <v>54</v>
      </c>
      <c r="I7036" s="11" t="s">
        <v>99</v>
      </c>
      <c r="J7036" s="11" t="s">
        <v>176</v>
      </c>
      <c r="K7036" s="11" t="str">
        <f>IFERROR(INDEX('EDC Component Dictionary'!$C$5:$C$37,MATCH('Rates Database'!J7036,'EDC Component Dictionary'!$B$5:$B$37,0)), "Energy Supply")</f>
        <v>Energy Supply</v>
      </c>
      <c r="L7036" s="12">
        <v>9.9760000000000001E-2</v>
      </c>
      <c r="M7036" s="12"/>
    </row>
    <row r="7037" spans="1:13" x14ac:dyDescent="0.3">
      <c r="A7037" s="18">
        <v>7035</v>
      </c>
      <c r="B7037" s="18">
        <f t="shared" si="218"/>
        <v>2019</v>
      </c>
      <c r="C7037" s="17">
        <v>43678</v>
      </c>
      <c r="D7037" s="18" t="s">
        <v>130</v>
      </c>
      <c r="E7037" s="18" t="s">
        <v>164</v>
      </c>
      <c r="F7037" s="18" t="str">
        <f t="shared" si="219"/>
        <v>National Grid-Lancaster Muni Agg Rate-43678</v>
      </c>
      <c r="G7037" s="11" t="s">
        <v>131</v>
      </c>
      <c r="H7037" s="11" t="s">
        <v>54</v>
      </c>
      <c r="I7037" s="11" t="s">
        <v>99</v>
      </c>
      <c r="J7037" s="11" t="s">
        <v>260</v>
      </c>
      <c r="K7037" s="11" t="str">
        <f>IFERROR(INDEX('EDC Component Dictionary'!$C$5:$C$37,MATCH('Rates Database'!J7037,'EDC Component Dictionary'!$B$5:$B$37,0)), "Energy Supply")</f>
        <v>Energy Supply</v>
      </c>
      <c r="L7037" s="12">
        <v>9.9779999999999994E-2</v>
      </c>
      <c r="M7037" s="12"/>
    </row>
    <row r="7038" spans="1:13" x14ac:dyDescent="0.3">
      <c r="A7038" s="18">
        <v>7036</v>
      </c>
      <c r="B7038" s="18">
        <f t="shared" si="218"/>
        <v>2019</v>
      </c>
      <c r="C7038" s="17">
        <v>43678</v>
      </c>
      <c r="D7038" s="18" t="s">
        <v>130</v>
      </c>
      <c r="E7038" s="18" t="s">
        <v>164</v>
      </c>
      <c r="F7038" s="18" t="str">
        <f t="shared" si="219"/>
        <v>National Grid-West Brookfield Muni Agg Rate-43678</v>
      </c>
      <c r="G7038" s="11" t="s">
        <v>131</v>
      </c>
      <c r="H7038" s="11" t="s">
        <v>54</v>
      </c>
      <c r="I7038" s="11" t="s">
        <v>99</v>
      </c>
      <c r="J7038" s="11" t="s">
        <v>177</v>
      </c>
      <c r="K7038" s="11" t="str">
        <f>IFERROR(INDEX('EDC Component Dictionary'!$C$5:$C$37,MATCH('Rates Database'!J7038,'EDC Component Dictionary'!$B$5:$B$37,0)), "Energy Supply")</f>
        <v>Energy Supply</v>
      </c>
      <c r="L7038" s="12">
        <v>9.9989999999999996E-2</v>
      </c>
      <c r="M7038" s="12"/>
    </row>
    <row r="7039" spans="1:13" x14ac:dyDescent="0.3">
      <c r="A7039" s="18">
        <v>7037</v>
      </c>
      <c r="B7039" s="18">
        <f t="shared" si="218"/>
        <v>2019</v>
      </c>
      <c r="C7039" s="17">
        <v>43678</v>
      </c>
      <c r="D7039" s="18" t="s">
        <v>130</v>
      </c>
      <c r="E7039" s="18" t="s">
        <v>164</v>
      </c>
      <c r="F7039" s="18" t="str">
        <f t="shared" si="219"/>
        <v>National Grid-Tyngsborough Muni Agg Rate-43678</v>
      </c>
      <c r="G7039" s="11" t="s">
        <v>131</v>
      </c>
      <c r="H7039" s="11" t="s">
        <v>54</v>
      </c>
      <c r="I7039" s="11" t="s">
        <v>99</v>
      </c>
      <c r="J7039" s="11" t="s">
        <v>261</v>
      </c>
      <c r="K7039" s="11" t="str">
        <f>IFERROR(INDEX('EDC Component Dictionary'!$C$5:$C$37,MATCH('Rates Database'!J7039,'EDC Component Dictionary'!$B$5:$B$37,0)), "Energy Supply")</f>
        <v>Energy Supply</v>
      </c>
      <c r="L7039" s="12">
        <v>0.10131</v>
      </c>
      <c r="M7039" s="12"/>
    </row>
    <row r="7040" spans="1:13" x14ac:dyDescent="0.3">
      <c r="A7040" s="18">
        <v>7038</v>
      </c>
      <c r="B7040" s="18">
        <f t="shared" si="218"/>
        <v>2019</v>
      </c>
      <c r="C7040" s="17">
        <v>43678</v>
      </c>
      <c r="D7040" s="18" t="s">
        <v>130</v>
      </c>
      <c r="E7040" s="18" t="s">
        <v>164</v>
      </c>
      <c r="F7040" s="18" t="str">
        <f t="shared" si="219"/>
        <v>National Grid-Gardner Muni Agg Rate-43678</v>
      </c>
      <c r="G7040" s="11" t="s">
        <v>131</v>
      </c>
      <c r="H7040" s="11" t="s">
        <v>54</v>
      </c>
      <c r="I7040" s="11" t="s">
        <v>99</v>
      </c>
      <c r="J7040" s="11" t="s">
        <v>179</v>
      </c>
      <c r="K7040" s="11" t="str">
        <f>IFERROR(INDEX('EDC Component Dictionary'!$C$5:$C$37,MATCH('Rates Database'!J7040,'EDC Component Dictionary'!$B$5:$B$37,0)), "Energy Supply")</f>
        <v>Energy Supply</v>
      </c>
      <c r="L7040" s="12">
        <v>0.10249</v>
      </c>
      <c r="M7040" s="12"/>
    </row>
    <row r="7041" spans="1:13" x14ac:dyDescent="0.3">
      <c r="A7041" s="18">
        <v>7039</v>
      </c>
      <c r="B7041" s="18">
        <f t="shared" si="218"/>
        <v>2019</v>
      </c>
      <c r="C7041" s="17">
        <v>43678</v>
      </c>
      <c r="D7041" s="18" t="s">
        <v>130</v>
      </c>
      <c r="E7041" s="18" t="s">
        <v>164</v>
      </c>
      <c r="F7041" s="18" t="str">
        <f t="shared" si="219"/>
        <v>National Grid-Williamsburg Muni Agg Rate-43678</v>
      </c>
      <c r="G7041" s="11" t="s">
        <v>131</v>
      </c>
      <c r="H7041" s="11" t="s">
        <v>54</v>
      </c>
      <c r="I7041" s="11" t="s">
        <v>99</v>
      </c>
      <c r="J7041" s="11" t="s">
        <v>249</v>
      </c>
      <c r="K7041" s="11" t="str">
        <f>IFERROR(INDEX('EDC Component Dictionary'!$C$5:$C$37,MATCH('Rates Database'!J7041,'EDC Component Dictionary'!$B$5:$B$37,0)), "Energy Supply")</f>
        <v>Energy Supply</v>
      </c>
      <c r="L7041" s="12">
        <v>0.10249</v>
      </c>
      <c r="M7041" s="12"/>
    </row>
    <row r="7042" spans="1:13" x14ac:dyDescent="0.3">
      <c r="A7042" s="18">
        <v>7040</v>
      </c>
      <c r="B7042" s="18">
        <f t="shared" si="218"/>
        <v>2019</v>
      </c>
      <c r="C7042" s="17">
        <v>43678</v>
      </c>
      <c r="D7042" s="18" t="s">
        <v>130</v>
      </c>
      <c r="E7042" s="18" t="s">
        <v>95</v>
      </c>
      <c r="F7042" s="18" t="str">
        <f t="shared" si="219"/>
        <v>Eversource_WMA-Lanesborough Muni Agg Rate-43678</v>
      </c>
      <c r="G7042" s="11" t="s">
        <v>131</v>
      </c>
      <c r="H7042" s="11" t="s">
        <v>54</v>
      </c>
      <c r="I7042" s="11" t="s">
        <v>99</v>
      </c>
      <c r="J7042" s="11" t="s">
        <v>255</v>
      </c>
      <c r="K7042" s="11" t="str">
        <f>IFERROR(INDEX('EDC Component Dictionary'!$C$5:$C$37,MATCH('Rates Database'!J7042,'EDC Component Dictionary'!$B$5:$B$37,0)), "Energy Supply")</f>
        <v>Energy Supply</v>
      </c>
      <c r="L7042" s="12">
        <v>0.10306999999999999</v>
      </c>
      <c r="M7042" s="12"/>
    </row>
    <row r="7043" spans="1:13" x14ac:dyDescent="0.3">
      <c r="A7043" s="18">
        <v>7041</v>
      </c>
      <c r="B7043" s="18">
        <f t="shared" ref="B7043:B7106" si="220">YEAR(C7043)</f>
        <v>2019</v>
      </c>
      <c r="C7043" s="17">
        <v>43678</v>
      </c>
      <c r="D7043" s="18" t="s">
        <v>130</v>
      </c>
      <c r="E7043" s="18" t="s">
        <v>95</v>
      </c>
      <c r="F7043" s="18" t="str">
        <f t="shared" si="219"/>
        <v>Eversource_WMA-Leverett Muni Agg Rate-43678</v>
      </c>
      <c r="G7043" s="11" t="s">
        <v>131</v>
      </c>
      <c r="H7043" s="11" t="s">
        <v>54</v>
      </c>
      <c r="I7043" s="11" t="s">
        <v>99</v>
      </c>
      <c r="J7043" s="11" t="s">
        <v>265</v>
      </c>
      <c r="K7043" s="11" t="str">
        <f>IFERROR(INDEX('EDC Component Dictionary'!$C$5:$C$37,MATCH('Rates Database'!J7043,'EDC Component Dictionary'!$B$5:$B$37,0)), "Energy Supply")</f>
        <v>Energy Supply</v>
      </c>
      <c r="L7043" s="12">
        <v>0.10358000000000001</v>
      </c>
      <c r="M7043" s="12"/>
    </row>
    <row r="7044" spans="1:13" x14ac:dyDescent="0.3">
      <c r="A7044" s="18">
        <v>7042</v>
      </c>
      <c r="B7044" s="18">
        <f t="shared" si="220"/>
        <v>2019</v>
      </c>
      <c r="C7044" s="17">
        <v>43678</v>
      </c>
      <c r="D7044" s="18" t="s">
        <v>130</v>
      </c>
      <c r="E7044" s="18" t="s">
        <v>163</v>
      </c>
      <c r="F7044" s="18" t="str">
        <f t="shared" ref="F7044:F7107" si="221">_xlfn.CONCAT(E7044,"-",J7044,"-",C7044)</f>
        <v>Eversource_EMA-Plymouth Muni Agg Rate-43678</v>
      </c>
      <c r="G7044" s="11" t="s">
        <v>131</v>
      </c>
      <c r="H7044" s="11" t="s">
        <v>54</v>
      </c>
      <c r="I7044" s="11" t="s">
        <v>99</v>
      </c>
      <c r="J7044" s="11" t="s">
        <v>180</v>
      </c>
      <c r="K7044" s="11" t="str">
        <f>IFERROR(INDEX('EDC Component Dictionary'!$C$5:$C$37,MATCH('Rates Database'!J7044,'EDC Component Dictionary'!$B$5:$B$37,0)), "Energy Supply")</f>
        <v>Energy Supply</v>
      </c>
      <c r="L7044" s="12">
        <v>0.10333000000000001</v>
      </c>
      <c r="M7044" s="12"/>
    </row>
    <row r="7045" spans="1:13" x14ac:dyDescent="0.3">
      <c r="A7045" s="18">
        <v>7043</v>
      </c>
      <c r="B7045" s="18">
        <f t="shared" si="220"/>
        <v>2019</v>
      </c>
      <c r="C7045" s="17">
        <v>43678</v>
      </c>
      <c r="D7045" s="18" t="s">
        <v>130</v>
      </c>
      <c r="E7045" s="18" t="s">
        <v>164</v>
      </c>
      <c r="F7045" s="18" t="str">
        <f t="shared" si="221"/>
        <v>National Grid-Auburn Muni Agg Rate-43678</v>
      </c>
      <c r="G7045" s="11" t="s">
        <v>131</v>
      </c>
      <c r="H7045" s="11" t="s">
        <v>54</v>
      </c>
      <c r="I7045" s="11" t="s">
        <v>99</v>
      </c>
      <c r="J7045" s="11" t="s">
        <v>258</v>
      </c>
      <c r="K7045" s="11" t="str">
        <f>IFERROR(INDEX('EDC Component Dictionary'!$C$5:$C$37,MATCH('Rates Database'!J7045,'EDC Component Dictionary'!$B$5:$B$37,0)), "Energy Supply")</f>
        <v>Energy Supply</v>
      </c>
      <c r="L7045" s="12">
        <v>0.10353999999999999</v>
      </c>
      <c r="M7045" s="12"/>
    </row>
    <row r="7046" spans="1:13" x14ac:dyDescent="0.3">
      <c r="A7046" s="18">
        <v>7044</v>
      </c>
      <c r="B7046" s="18">
        <f t="shared" si="220"/>
        <v>2019</v>
      </c>
      <c r="C7046" s="17">
        <v>43678</v>
      </c>
      <c r="D7046" s="18" t="s">
        <v>130</v>
      </c>
      <c r="E7046" s="18" t="s">
        <v>164</v>
      </c>
      <c r="F7046" s="18" t="str">
        <f t="shared" si="221"/>
        <v>National Grid-Winchendon Muni Agg Rate-43678</v>
      </c>
      <c r="G7046" s="11" t="s">
        <v>131</v>
      </c>
      <c r="H7046" s="11" t="s">
        <v>54</v>
      </c>
      <c r="I7046" s="11" t="s">
        <v>99</v>
      </c>
      <c r="J7046" s="11" t="s">
        <v>181</v>
      </c>
      <c r="K7046" s="11" t="str">
        <f>IFERROR(INDEX('EDC Component Dictionary'!$C$5:$C$37,MATCH('Rates Database'!J7046,'EDC Component Dictionary'!$B$5:$B$37,0)), "Energy Supply")</f>
        <v>Energy Supply</v>
      </c>
      <c r="L7046" s="12">
        <v>0.10362</v>
      </c>
      <c r="M7046" s="12"/>
    </row>
    <row r="7047" spans="1:13" x14ac:dyDescent="0.3">
      <c r="A7047" s="18">
        <v>7045</v>
      </c>
      <c r="B7047" s="18">
        <f t="shared" si="220"/>
        <v>2019</v>
      </c>
      <c r="C7047" s="17">
        <v>43678</v>
      </c>
      <c r="D7047" s="18" t="s">
        <v>130</v>
      </c>
      <c r="E7047" s="18" t="s">
        <v>164</v>
      </c>
      <c r="F7047" s="18" t="str">
        <f t="shared" si="221"/>
        <v>National Grid-Orange Muni Agg Rate-43678</v>
      </c>
      <c r="G7047" s="11" t="s">
        <v>131</v>
      </c>
      <c r="H7047" s="11" t="s">
        <v>54</v>
      </c>
      <c r="I7047" s="11" t="s">
        <v>99</v>
      </c>
      <c r="J7047" s="11" t="s">
        <v>182</v>
      </c>
      <c r="K7047" s="11" t="str">
        <f>IFERROR(INDEX('EDC Component Dictionary'!$C$5:$C$37,MATCH('Rates Database'!J7047,'EDC Component Dictionary'!$B$5:$B$37,0)), "Energy Supply")</f>
        <v>Energy Supply</v>
      </c>
      <c r="L7047" s="12">
        <v>0.10372000000000001</v>
      </c>
      <c r="M7047" s="12"/>
    </row>
    <row r="7048" spans="1:13" x14ac:dyDescent="0.3">
      <c r="A7048" s="18">
        <v>7046</v>
      </c>
      <c r="B7048" s="18">
        <f t="shared" si="220"/>
        <v>2019</v>
      </c>
      <c r="C7048" s="17">
        <v>43678</v>
      </c>
      <c r="D7048" s="18" t="s">
        <v>130</v>
      </c>
      <c r="E7048" s="18" t="s">
        <v>164</v>
      </c>
      <c r="F7048" s="18" t="str">
        <f t="shared" si="221"/>
        <v>National Grid-Adams Muni Agg Rate-43678</v>
      </c>
      <c r="G7048" s="11" t="s">
        <v>131</v>
      </c>
      <c r="H7048" s="11" t="s">
        <v>54</v>
      </c>
      <c r="I7048" s="11" t="s">
        <v>99</v>
      </c>
      <c r="J7048" s="11" t="s">
        <v>183</v>
      </c>
      <c r="K7048" s="11" t="str">
        <f>IFERROR(INDEX('EDC Component Dictionary'!$C$5:$C$37,MATCH('Rates Database'!J7048,'EDC Component Dictionary'!$B$5:$B$37,0)), "Energy Supply")</f>
        <v>Energy Supply</v>
      </c>
      <c r="L7048" s="12">
        <v>0.10408000000000001</v>
      </c>
      <c r="M7048" s="12"/>
    </row>
    <row r="7049" spans="1:13" x14ac:dyDescent="0.3">
      <c r="A7049" s="18">
        <v>7047</v>
      </c>
      <c r="B7049" s="18">
        <f t="shared" si="220"/>
        <v>2019</v>
      </c>
      <c r="C7049" s="17">
        <v>43678</v>
      </c>
      <c r="D7049" s="18" t="s">
        <v>130</v>
      </c>
      <c r="E7049" s="18" t="s">
        <v>95</v>
      </c>
      <c r="F7049" s="18" t="str">
        <f t="shared" si="221"/>
        <v>Eversource_WMA-Cheshire Muni Agg Rate-43678</v>
      </c>
      <c r="G7049" s="11" t="s">
        <v>131</v>
      </c>
      <c r="H7049" s="11" t="s">
        <v>54</v>
      </c>
      <c r="I7049" s="11" t="s">
        <v>99</v>
      </c>
      <c r="J7049" s="11" t="s">
        <v>184</v>
      </c>
      <c r="K7049" s="11" t="str">
        <f>IFERROR(INDEX('EDC Component Dictionary'!$C$5:$C$37,MATCH('Rates Database'!J7049,'EDC Component Dictionary'!$B$5:$B$37,0)), "Energy Supply")</f>
        <v>Energy Supply</v>
      </c>
      <c r="L7049" s="12">
        <v>0.10408000000000001</v>
      </c>
      <c r="M7049" s="12"/>
    </row>
    <row r="7050" spans="1:13" x14ac:dyDescent="0.3">
      <c r="A7050" s="18">
        <v>7048</v>
      </c>
      <c r="B7050" s="18">
        <f t="shared" si="220"/>
        <v>2019</v>
      </c>
      <c r="C7050" s="17">
        <v>43678</v>
      </c>
      <c r="D7050" s="18" t="s">
        <v>130</v>
      </c>
      <c r="E7050" s="18" t="s">
        <v>163</v>
      </c>
      <c r="F7050" s="18" t="str">
        <f t="shared" si="221"/>
        <v>Eversource_EMA-Acushnet Muni Agg Rate-43678</v>
      </c>
      <c r="G7050" s="11" t="s">
        <v>131</v>
      </c>
      <c r="H7050" s="11" t="s">
        <v>54</v>
      </c>
      <c r="I7050" s="11" t="s">
        <v>99</v>
      </c>
      <c r="J7050" s="11" t="s">
        <v>185</v>
      </c>
      <c r="K7050" s="11" t="str">
        <f>IFERROR(INDEX('EDC Component Dictionary'!$C$5:$C$37,MATCH('Rates Database'!J7050,'EDC Component Dictionary'!$B$5:$B$37,0)), "Energy Supply")</f>
        <v>Energy Supply</v>
      </c>
      <c r="L7050" s="12">
        <v>0.1043</v>
      </c>
      <c r="M7050" s="12"/>
    </row>
    <row r="7051" spans="1:13" x14ac:dyDescent="0.3">
      <c r="A7051" s="18">
        <v>7049</v>
      </c>
      <c r="B7051" s="18">
        <f t="shared" si="220"/>
        <v>2019</v>
      </c>
      <c r="C7051" s="17">
        <v>43678</v>
      </c>
      <c r="D7051" s="18" t="s">
        <v>130</v>
      </c>
      <c r="E7051" s="18" t="s">
        <v>164</v>
      </c>
      <c r="F7051" s="18" t="str">
        <f t="shared" si="221"/>
        <v>National Grid-Attleboro Muni Agg Rate-43678</v>
      </c>
      <c r="G7051" s="11" t="s">
        <v>131</v>
      </c>
      <c r="H7051" s="11" t="s">
        <v>54</v>
      </c>
      <c r="I7051" s="11" t="s">
        <v>99</v>
      </c>
      <c r="J7051" s="11" t="s">
        <v>186</v>
      </c>
      <c r="K7051" s="11" t="str">
        <f>IFERROR(INDEX('EDC Component Dictionary'!$C$5:$C$37,MATCH('Rates Database'!J7051,'EDC Component Dictionary'!$B$5:$B$37,0)), "Energy Supply")</f>
        <v>Energy Supply</v>
      </c>
      <c r="L7051" s="12">
        <v>0.1043</v>
      </c>
      <c r="M7051" s="12"/>
    </row>
    <row r="7052" spans="1:13" x14ac:dyDescent="0.3">
      <c r="A7052" s="18">
        <v>7050</v>
      </c>
      <c r="B7052" s="18">
        <f t="shared" si="220"/>
        <v>2019</v>
      </c>
      <c r="C7052" s="17">
        <v>43678</v>
      </c>
      <c r="D7052" s="18" t="s">
        <v>130</v>
      </c>
      <c r="E7052" s="18" t="s">
        <v>163</v>
      </c>
      <c r="F7052" s="18" t="str">
        <f t="shared" si="221"/>
        <v>Eversource_EMA-Carver Muni Agg Rate-43678</v>
      </c>
      <c r="G7052" s="11" t="s">
        <v>131</v>
      </c>
      <c r="H7052" s="11" t="s">
        <v>54</v>
      </c>
      <c r="I7052" s="11" t="s">
        <v>99</v>
      </c>
      <c r="J7052" s="11" t="s">
        <v>187</v>
      </c>
      <c r="K7052" s="11" t="str">
        <f>IFERROR(INDEX('EDC Component Dictionary'!$C$5:$C$37,MATCH('Rates Database'!J7052,'EDC Component Dictionary'!$B$5:$B$37,0)), "Energy Supply")</f>
        <v>Energy Supply</v>
      </c>
      <c r="L7052" s="12">
        <v>0.1043</v>
      </c>
      <c r="M7052" s="12"/>
    </row>
    <row r="7053" spans="1:13" x14ac:dyDescent="0.3">
      <c r="A7053" s="18">
        <v>7051</v>
      </c>
      <c r="B7053" s="18">
        <f t="shared" si="220"/>
        <v>2019</v>
      </c>
      <c r="C7053" s="17">
        <v>43678</v>
      </c>
      <c r="D7053" s="18" t="s">
        <v>130</v>
      </c>
      <c r="E7053" s="18" t="s">
        <v>164</v>
      </c>
      <c r="F7053" s="18" t="str">
        <f t="shared" si="221"/>
        <v>National Grid-Charlton Muni Agg Rate-43678</v>
      </c>
      <c r="G7053" s="11" t="s">
        <v>131</v>
      </c>
      <c r="H7053" s="11" t="s">
        <v>54</v>
      </c>
      <c r="I7053" s="11" t="s">
        <v>99</v>
      </c>
      <c r="J7053" s="11" t="s">
        <v>188</v>
      </c>
      <c r="K7053" s="11" t="str">
        <f>IFERROR(INDEX('EDC Component Dictionary'!$C$5:$C$37,MATCH('Rates Database'!J7053,'EDC Component Dictionary'!$B$5:$B$37,0)), "Energy Supply")</f>
        <v>Energy Supply</v>
      </c>
      <c r="L7053" s="12">
        <v>0.1043</v>
      </c>
      <c r="M7053" s="12"/>
    </row>
    <row r="7054" spans="1:13" x14ac:dyDescent="0.3">
      <c r="A7054" s="18">
        <v>7052</v>
      </c>
      <c r="B7054" s="18">
        <f t="shared" si="220"/>
        <v>2019</v>
      </c>
      <c r="C7054" s="17">
        <v>43678</v>
      </c>
      <c r="D7054" s="18" t="s">
        <v>130</v>
      </c>
      <c r="E7054" s="18" t="s">
        <v>163</v>
      </c>
      <c r="F7054" s="18" t="str">
        <f t="shared" si="221"/>
        <v>Eversource_EMA-Dartmouth Muni Agg Rate-43678</v>
      </c>
      <c r="G7054" s="11" t="s">
        <v>131</v>
      </c>
      <c r="H7054" s="11" t="s">
        <v>54</v>
      </c>
      <c r="I7054" s="11" t="s">
        <v>99</v>
      </c>
      <c r="J7054" s="11" t="s">
        <v>189</v>
      </c>
      <c r="K7054" s="11" t="str">
        <f>IFERROR(INDEX('EDC Component Dictionary'!$C$5:$C$37,MATCH('Rates Database'!J7054,'EDC Component Dictionary'!$B$5:$B$37,0)), "Energy Supply")</f>
        <v>Energy Supply</v>
      </c>
      <c r="L7054" s="12">
        <v>0.1043</v>
      </c>
      <c r="M7054" s="12"/>
    </row>
    <row r="7055" spans="1:13" x14ac:dyDescent="0.3">
      <c r="A7055" s="18">
        <v>7053</v>
      </c>
      <c r="B7055" s="18">
        <f t="shared" si="220"/>
        <v>2019</v>
      </c>
      <c r="C7055" s="17">
        <v>43678</v>
      </c>
      <c r="D7055" s="18" t="s">
        <v>130</v>
      </c>
      <c r="E7055" s="18" t="s">
        <v>164</v>
      </c>
      <c r="F7055" s="18" t="str">
        <f t="shared" si="221"/>
        <v>National Grid-Dighton Muni Agg Rate-43678</v>
      </c>
      <c r="G7055" s="11" t="s">
        <v>131</v>
      </c>
      <c r="H7055" s="11" t="s">
        <v>54</v>
      </c>
      <c r="I7055" s="11" t="s">
        <v>99</v>
      </c>
      <c r="J7055" s="11" t="s">
        <v>190</v>
      </c>
      <c r="K7055" s="11" t="str">
        <f>IFERROR(INDEX('EDC Component Dictionary'!$C$5:$C$37,MATCH('Rates Database'!J7055,'EDC Component Dictionary'!$B$5:$B$37,0)), "Energy Supply")</f>
        <v>Energy Supply</v>
      </c>
      <c r="L7055" s="12">
        <v>0.1043</v>
      </c>
      <c r="M7055" s="12"/>
    </row>
    <row r="7056" spans="1:13" x14ac:dyDescent="0.3">
      <c r="A7056" s="18">
        <v>7054</v>
      </c>
      <c r="B7056" s="18">
        <f t="shared" si="220"/>
        <v>2019</v>
      </c>
      <c r="C7056" s="17">
        <v>43678</v>
      </c>
      <c r="D7056" s="18" t="s">
        <v>130</v>
      </c>
      <c r="E7056" s="18" t="s">
        <v>164</v>
      </c>
      <c r="F7056" s="18" t="str">
        <f t="shared" si="221"/>
        <v>National Grid-Douglas Muni Agg Rate-43678</v>
      </c>
      <c r="G7056" s="11" t="s">
        <v>131</v>
      </c>
      <c r="H7056" s="11" t="s">
        <v>54</v>
      </c>
      <c r="I7056" s="11" t="s">
        <v>99</v>
      </c>
      <c r="J7056" s="11" t="s">
        <v>191</v>
      </c>
      <c r="K7056" s="11" t="str">
        <f>IFERROR(INDEX('EDC Component Dictionary'!$C$5:$C$37,MATCH('Rates Database'!J7056,'EDC Component Dictionary'!$B$5:$B$37,0)), "Energy Supply")</f>
        <v>Energy Supply</v>
      </c>
      <c r="L7056" s="12">
        <v>0.1043</v>
      </c>
      <c r="M7056" s="12"/>
    </row>
    <row r="7057" spans="1:13" x14ac:dyDescent="0.3">
      <c r="A7057" s="18">
        <v>7055</v>
      </c>
      <c r="B7057" s="18">
        <f t="shared" si="220"/>
        <v>2019</v>
      </c>
      <c r="C7057" s="17">
        <v>43678</v>
      </c>
      <c r="D7057" s="18" t="s">
        <v>130</v>
      </c>
      <c r="E7057" s="18" t="s">
        <v>164</v>
      </c>
      <c r="F7057" s="18" t="str">
        <f t="shared" si="221"/>
        <v>National Grid-Dracut Muni Agg Rate-43678</v>
      </c>
      <c r="G7057" s="11" t="s">
        <v>131</v>
      </c>
      <c r="H7057" s="11" t="s">
        <v>54</v>
      </c>
      <c r="I7057" s="11" t="s">
        <v>99</v>
      </c>
      <c r="J7057" s="11" t="s">
        <v>192</v>
      </c>
      <c r="K7057" s="11" t="str">
        <f>IFERROR(INDEX('EDC Component Dictionary'!$C$5:$C$37,MATCH('Rates Database'!J7057,'EDC Component Dictionary'!$B$5:$B$37,0)), "Energy Supply")</f>
        <v>Energy Supply</v>
      </c>
      <c r="L7057" s="12">
        <v>0.1043</v>
      </c>
      <c r="M7057" s="12"/>
    </row>
    <row r="7058" spans="1:13" x14ac:dyDescent="0.3">
      <c r="A7058" s="18">
        <v>7056</v>
      </c>
      <c r="B7058" s="18">
        <f t="shared" si="220"/>
        <v>2019</v>
      </c>
      <c r="C7058" s="17">
        <v>43678</v>
      </c>
      <c r="D7058" s="18" t="s">
        <v>130</v>
      </c>
      <c r="E7058" s="18" t="s">
        <v>163</v>
      </c>
      <c r="F7058" s="18" t="str">
        <f t="shared" si="221"/>
        <v>Eversource_EMA-Fairhaven Muni Agg Rate-43678</v>
      </c>
      <c r="G7058" s="11" t="s">
        <v>131</v>
      </c>
      <c r="H7058" s="11" t="s">
        <v>54</v>
      </c>
      <c r="I7058" s="11" t="s">
        <v>99</v>
      </c>
      <c r="J7058" s="11" t="s">
        <v>193</v>
      </c>
      <c r="K7058" s="11" t="str">
        <f>IFERROR(INDEX('EDC Component Dictionary'!$C$5:$C$37,MATCH('Rates Database'!J7058,'EDC Component Dictionary'!$B$5:$B$37,0)), "Energy Supply")</f>
        <v>Energy Supply</v>
      </c>
      <c r="L7058" s="12">
        <v>0.1043</v>
      </c>
      <c r="M7058" s="12"/>
    </row>
    <row r="7059" spans="1:13" x14ac:dyDescent="0.3">
      <c r="A7059" s="18">
        <v>7057</v>
      </c>
      <c r="B7059" s="18">
        <f t="shared" si="220"/>
        <v>2019</v>
      </c>
      <c r="C7059" s="17">
        <v>43678</v>
      </c>
      <c r="D7059" s="18" t="s">
        <v>130</v>
      </c>
      <c r="E7059" s="18" t="s">
        <v>164</v>
      </c>
      <c r="F7059" s="18" t="str">
        <f t="shared" si="221"/>
        <v>National Grid-Fall River Muni Agg Rate-43678</v>
      </c>
      <c r="G7059" s="11" t="s">
        <v>131</v>
      </c>
      <c r="H7059" s="11" t="s">
        <v>54</v>
      </c>
      <c r="I7059" s="11" t="s">
        <v>99</v>
      </c>
      <c r="J7059" s="11" t="s">
        <v>194</v>
      </c>
      <c r="K7059" s="11" t="str">
        <f>IFERROR(INDEX('EDC Component Dictionary'!$C$5:$C$37,MATCH('Rates Database'!J7059,'EDC Component Dictionary'!$B$5:$B$37,0)), "Energy Supply")</f>
        <v>Energy Supply</v>
      </c>
      <c r="L7059" s="12">
        <v>0.1043</v>
      </c>
      <c r="M7059" s="12"/>
    </row>
    <row r="7060" spans="1:13" x14ac:dyDescent="0.3">
      <c r="A7060" s="18">
        <v>7058</v>
      </c>
      <c r="B7060" s="18">
        <f t="shared" si="220"/>
        <v>2019</v>
      </c>
      <c r="C7060" s="17">
        <v>43678</v>
      </c>
      <c r="D7060" s="18" t="s">
        <v>130</v>
      </c>
      <c r="E7060" s="18" t="s">
        <v>163</v>
      </c>
      <c r="F7060" s="18" t="str">
        <f t="shared" si="221"/>
        <v>Eversource_EMA-Freetown Muni Agg Rate-43678</v>
      </c>
      <c r="G7060" s="11" t="s">
        <v>131</v>
      </c>
      <c r="H7060" s="11" t="s">
        <v>54</v>
      </c>
      <c r="I7060" s="11" t="s">
        <v>99</v>
      </c>
      <c r="J7060" s="11" t="s">
        <v>195</v>
      </c>
      <c r="K7060" s="11" t="str">
        <f>IFERROR(INDEX('EDC Component Dictionary'!$C$5:$C$37,MATCH('Rates Database'!J7060,'EDC Component Dictionary'!$B$5:$B$37,0)), "Energy Supply")</f>
        <v>Energy Supply</v>
      </c>
      <c r="L7060" s="12">
        <v>0.1043</v>
      </c>
      <c r="M7060" s="12"/>
    </row>
    <row r="7061" spans="1:13" x14ac:dyDescent="0.3">
      <c r="A7061" s="18">
        <v>7059</v>
      </c>
      <c r="B7061" s="18">
        <f t="shared" si="220"/>
        <v>2019</v>
      </c>
      <c r="C7061" s="17">
        <v>43678</v>
      </c>
      <c r="D7061" s="18" t="s">
        <v>130</v>
      </c>
      <c r="E7061" s="18" t="s">
        <v>163</v>
      </c>
      <c r="F7061" s="18" t="str">
        <f t="shared" si="221"/>
        <v>Eversource_EMA-Marion Muni Agg Rate-43678</v>
      </c>
      <c r="G7061" s="11" t="s">
        <v>131</v>
      </c>
      <c r="H7061" s="11" t="s">
        <v>54</v>
      </c>
      <c r="I7061" s="11" t="s">
        <v>99</v>
      </c>
      <c r="J7061" s="11" t="s">
        <v>196</v>
      </c>
      <c r="K7061" s="11" t="str">
        <f>IFERROR(INDEX('EDC Component Dictionary'!$C$5:$C$37,MATCH('Rates Database'!J7061,'EDC Component Dictionary'!$B$5:$B$37,0)), "Energy Supply")</f>
        <v>Energy Supply</v>
      </c>
      <c r="L7061" s="12">
        <v>0.1043</v>
      </c>
      <c r="M7061" s="12"/>
    </row>
    <row r="7062" spans="1:13" x14ac:dyDescent="0.3">
      <c r="A7062" s="18">
        <v>7060</v>
      </c>
      <c r="B7062" s="18">
        <f t="shared" si="220"/>
        <v>2019</v>
      </c>
      <c r="C7062" s="17">
        <v>43678</v>
      </c>
      <c r="D7062" s="18" t="s">
        <v>130</v>
      </c>
      <c r="E7062" s="18" t="s">
        <v>163</v>
      </c>
      <c r="F7062" s="18" t="str">
        <f t="shared" si="221"/>
        <v>Eversource_EMA-Mattapoisett Muni Agg Rate-43678</v>
      </c>
      <c r="G7062" s="11" t="s">
        <v>131</v>
      </c>
      <c r="H7062" s="11" t="s">
        <v>54</v>
      </c>
      <c r="I7062" s="11" t="s">
        <v>99</v>
      </c>
      <c r="J7062" s="11" t="s">
        <v>197</v>
      </c>
      <c r="K7062" s="11" t="str">
        <f>IFERROR(INDEX('EDC Component Dictionary'!$C$5:$C$37,MATCH('Rates Database'!J7062,'EDC Component Dictionary'!$B$5:$B$37,0)), "Energy Supply")</f>
        <v>Energy Supply</v>
      </c>
      <c r="L7062" s="12">
        <v>0.1043</v>
      </c>
      <c r="M7062" s="12"/>
    </row>
    <row r="7063" spans="1:13" x14ac:dyDescent="0.3">
      <c r="A7063" s="18">
        <v>7061</v>
      </c>
      <c r="B7063" s="18">
        <f t="shared" si="220"/>
        <v>2019</v>
      </c>
      <c r="C7063" s="17">
        <v>43678</v>
      </c>
      <c r="D7063" s="18" t="s">
        <v>130</v>
      </c>
      <c r="E7063" s="18" t="s">
        <v>164</v>
      </c>
      <c r="F7063" s="18" t="str">
        <f t="shared" si="221"/>
        <v>National Grid-Millbury Muni Agg Rate-43678</v>
      </c>
      <c r="G7063" s="11" t="s">
        <v>131</v>
      </c>
      <c r="H7063" s="11" t="s">
        <v>54</v>
      </c>
      <c r="I7063" s="11" t="s">
        <v>99</v>
      </c>
      <c r="J7063" s="11" t="s">
        <v>198</v>
      </c>
      <c r="K7063" s="11" t="str">
        <f>IFERROR(INDEX('EDC Component Dictionary'!$C$5:$C$37,MATCH('Rates Database'!J7063,'EDC Component Dictionary'!$B$5:$B$37,0)), "Energy Supply")</f>
        <v>Energy Supply</v>
      </c>
      <c r="L7063" s="12">
        <v>0.1043</v>
      </c>
      <c r="M7063" s="12"/>
    </row>
    <row r="7064" spans="1:13" x14ac:dyDescent="0.3">
      <c r="A7064" s="18">
        <v>7062</v>
      </c>
      <c r="B7064" s="18">
        <f t="shared" si="220"/>
        <v>2019</v>
      </c>
      <c r="C7064" s="17">
        <v>43678</v>
      </c>
      <c r="D7064" s="18" t="s">
        <v>130</v>
      </c>
      <c r="E7064" s="18" t="s">
        <v>163</v>
      </c>
      <c r="F7064" s="18" t="str">
        <f t="shared" si="221"/>
        <v>Eversource_EMA-New Bedford Muni Agg Rate-43678</v>
      </c>
      <c r="G7064" s="11" t="s">
        <v>131</v>
      </c>
      <c r="H7064" s="11" t="s">
        <v>54</v>
      </c>
      <c r="I7064" s="11" t="s">
        <v>99</v>
      </c>
      <c r="J7064" s="11" t="s">
        <v>199</v>
      </c>
      <c r="K7064" s="11" t="str">
        <f>IFERROR(INDEX('EDC Component Dictionary'!$C$5:$C$37,MATCH('Rates Database'!J7064,'EDC Component Dictionary'!$B$5:$B$37,0)), "Energy Supply")</f>
        <v>Energy Supply</v>
      </c>
      <c r="L7064" s="12">
        <v>0.1043</v>
      </c>
      <c r="M7064" s="12"/>
    </row>
    <row r="7065" spans="1:13" x14ac:dyDescent="0.3">
      <c r="A7065" s="18">
        <v>7063</v>
      </c>
      <c r="B7065" s="18">
        <f t="shared" si="220"/>
        <v>2019</v>
      </c>
      <c r="C7065" s="17">
        <v>43678</v>
      </c>
      <c r="D7065" s="18" t="s">
        <v>130</v>
      </c>
      <c r="E7065" s="18" t="s">
        <v>164</v>
      </c>
      <c r="F7065" s="18" t="str">
        <f t="shared" si="221"/>
        <v>National Grid-Northbridge Muni Agg Rate-43678</v>
      </c>
      <c r="G7065" s="11" t="s">
        <v>131</v>
      </c>
      <c r="H7065" s="11" t="s">
        <v>54</v>
      </c>
      <c r="I7065" s="11" t="s">
        <v>99</v>
      </c>
      <c r="J7065" s="11" t="s">
        <v>200</v>
      </c>
      <c r="K7065" s="11" t="str">
        <f>IFERROR(INDEX('EDC Component Dictionary'!$C$5:$C$37,MATCH('Rates Database'!J7065,'EDC Component Dictionary'!$B$5:$B$37,0)), "Energy Supply")</f>
        <v>Energy Supply</v>
      </c>
      <c r="L7065" s="12">
        <v>0.1043</v>
      </c>
      <c r="M7065" s="12"/>
    </row>
    <row r="7066" spans="1:13" x14ac:dyDescent="0.3">
      <c r="A7066" s="18">
        <v>7064</v>
      </c>
      <c r="B7066" s="18">
        <f t="shared" si="220"/>
        <v>2019</v>
      </c>
      <c r="C7066" s="17">
        <v>43678</v>
      </c>
      <c r="D7066" s="18" t="s">
        <v>130</v>
      </c>
      <c r="E7066" s="18" t="s">
        <v>164</v>
      </c>
      <c r="F7066" s="18" t="str">
        <f t="shared" si="221"/>
        <v>National Grid-Norton Muni Agg Rate-43678</v>
      </c>
      <c r="G7066" s="11" t="s">
        <v>131</v>
      </c>
      <c r="H7066" s="11" t="s">
        <v>54</v>
      </c>
      <c r="I7066" s="11" t="s">
        <v>99</v>
      </c>
      <c r="J7066" s="11" t="s">
        <v>201</v>
      </c>
      <c r="K7066" s="11" t="str">
        <f>IFERROR(INDEX('EDC Component Dictionary'!$C$5:$C$37,MATCH('Rates Database'!J7066,'EDC Component Dictionary'!$B$5:$B$37,0)), "Energy Supply")</f>
        <v>Energy Supply</v>
      </c>
      <c r="L7066" s="12">
        <v>0.1043</v>
      </c>
      <c r="M7066" s="12"/>
    </row>
    <row r="7067" spans="1:13" x14ac:dyDescent="0.3">
      <c r="A7067" s="18">
        <v>7065</v>
      </c>
      <c r="B7067" s="18">
        <f t="shared" si="220"/>
        <v>2019</v>
      </c>
      <c r="C7067" s="17">
        <v>43678</v>
      </c>
      <c r="D7067" s="18" t="s">
        <v>130</v>
      </c>
      <c r="E7067" s="18" t="s">
        <v>164</v>
      </c>
      <c r="F7067" s="18" t="str">
        <f t="shared" si="221"/>
        <v>National Grid-Oxford Muni Agg Rate-43678</v>
      </c>
      <c r="G7067" s="11" t="s">
        <v>131</v>
      </c>
      <c r="H7067" s="11" t="s">
        <v>54</v>
      </c>
      <c r="I7067" s="11" t="s">
        <v>99</v>
      </c>
      <c r="J7067" s="11" t="s">
        <v>202</v>
      </c>
      <c r="K7067" s="11" t="str">
        <f>IFERROR(INDEX('EDC Component Dictionary'!$C$5:$C$37,MATCH('Rates Database'!J7067,'EDC Component Dictionary'!$B$5:$B$37,0)), "Energy Supply")</f>
        <v>Energy Supply</v>
      </c>
      <c r="L7067" s="12">
        <v>0.1043</v>
      </c>
      <c r="M7067" s="12"/>
    </row>
    <row r="7068" spans="1:13" x14ac:dyDescent="0.3">
      <c r="A7068" s="18">
        <v>7066</v>
      </c>
      <c r="B7068" s="18">
        <f t="shared" si="220"/>
        <v>2019</v>
      </c>
      <c r="C7068" s="17">
        <v>43678</v>
      </c>
      <c r="D7068" s="18" t="s">
        <v>130</v>
      </c>
      <c r="E7068" s="18" t="s">
        <v>164</v>
      </c>
      <c r="F7068" s="18" t="str">
        <f t="shared" si="221"/>
        <v>National Grid-Plainville Muni Agg Rate-43678</v>
      </c>
      <c r="G7068" s="11" t="s">
        <v>131</v>
      </c>
      <c r="H7068" s="11" t="s">
        <v>54</v>
      </c>
      <c r="I7068" s="11" t="s">
        <v>99</v>
      </c>
      <c r="J7068" s="11" t="s">
        <v>203</v>
      </c>
      <c r="K7068" s="11" t="str">
        <f>IFERROR(INDEX('EDC Component Dictionary'!$C$5:$C$37,MATCH('Rates Database'!J7068,'EDC Component Dictionary'!$B$5:$B$37,0)), "Energy Supply")</f>
        <v>Energy Supply</v>
      </c>
      <c r="L7068" s="12">
        <v>0.1043</v>
      </c>
      <c r="M7068" s="12"/>
    </row>
    <row r="7069" spans="1:13" x14ac:dyDescent="0.3">
      <c r="A7069" s="18">
        <v>7067</v>
      </c>
      <c r="B7069" s="18">
        <f t="shared" si="220"/>
        <v>2019</v>
      </c>
      <c r="C7069" s="17">
        <v>43678</v>
      </c>
      <c r="D7069" s="18" t="s">
        <v>130</v>
      </c>
      <c r="E7069" s="18" t="s">
        <v>164</v>
      </c>
      <c r="F7069" s="18" t="str">
        <f t="shared" si="221"/>
        <v>National Grid-Rehoboth Muni Agg Rate-43678</v>
      </c>
      <c r="G7069" s="11" t="s">
        <v>131</v>
      </c>
      <c r="H7069" s="11" t="s">
        <v>54</v>
      </c>
      <c r="I7069" s="11" t="s">
        <v>99</v>
      </c>
      <c r="J7069" s="11" t="s">
        <v>204</v>
      </c>
      <c r="K7069" s="11" t="str">
        <f>IFERROR(INDEX('EDC Component Dictionary'!$C$5:$C$37,MATCH('Rates Database'!J7069,'EDC Component Dictionary'!$B$5:$B$37,0)), "Energy Supply")</f>
        <v>Energy Supply</v>
      </c>
      <c r="L7069" s="12">
        <v>0.1043</v>
      </c>
      <c r="M7069" s="12"/>
    </row>
    <row r="7070" spans="1:13" x14ac:dyDescent="0.3">
      <c r="A7070" s="18">
        <v>7068</v>
      </c>
      <c r="B7070" s="18">
        <f t="shared" si="220"/>
        <v>2019</v>
      </c>
      <c r="C7070" s="17">
        <v>43678</v>
      </c>
      <c r="D7070" s="18" t="s">
        <v>130</v>
      </c>
      <c r="E7070" s="18" t="s">
        <v>164</v>
      </c>
      <c r="F7070" s="18" t="str">
        <f t="shared" si="221"/>
        <v>National Grid-Seekonk Muni Agg Rate-43678</v>
      </c>
      <c r="G7070" s="11" t="s">
        <v>131</v>
      </c>
      <c r="H7070" s="11" t="s">
        <v>54</v>
      </c>
      <c r="I7070" s="11" t="s">
        <v>99</v>
      </c>
      <c r="J7070" s="11" t="s">
        <v>205</v>
      </c>
      <c r="K7070" s="11" t="str">
        <f>IFERROR(INDEX('EDC Component Dictionary'!$C$5:$C$37,MATCH('Rates Database'!J7070,'EDC Component Dictionary'!$B$5:$B$37,0)), "Energy Supply")</f>
        <v>Energy Supply</v>
      </c>
      <c r="L7070" s="12">
        <v>0.1043</v>
      </c>
      <c r="M7070" s="12"/>
    </row>
    <row r="7071" spans="1:13" x14ac:dyDescent="0.3">
      <c r="A7071" s="18">
        <v>7069</v>
      </c>
      <c r="B7071" s="18">
        <f t="shared" si="220"/>
        <v>2019</v>
      </c>
      <c r="C7071" s="17">
        <v>43678</v>
      </c>
      <c r="D7071" s="18" t="s">
        <v>130</v>
      </c>
      <c r="E7071" s="18" t="s">
        <v>164</v>
      </c>
      <c r="F7071" s="18" t="str">
        <f t="shared" si="221"/>
        <v>National Grid-Somerset Muni Agg Rate-43678</v>
      </c>
      <c r="G7071" s="11" t="s">
        <v>131</v>
      </c>
      <c r="H7071" s="11" t="s">
        <v>54</v>
      </c>
      <c r="I7071" s="11" t="s">
        <v>99</v>
      </c>
      <c r="J7071" s="11" t="s">
        <v>206</v>
      </c>
      <c r="K7071" s="11" t="str">
        <f>IFERROR(INDEX('EDC Component Dictionary'!$C$5:$C$37,MATCH('Rates Database'!J7071,'EDC Component Dictionary'!$B$5:$B$37,0)), "Energy Supply")</f>
        <v>Energy Supply</v>
      </c>
      <c r="L7071" s="12">
        <v>0.1043</v>
      </c>
      <c r="M7071" s="12"/>
    </row>
    <row r="7072" spans="1:13" x14ac:dyDescent="0.3">
      <c r="A7072" s="18">
        <v>7070</v>
      </c>
      <c r="B7072" s="18">
        <f t="shared" si="220"/>
        <v>2019</v>
      </c>
      <c r="C7072" s="17">
        <v>43678</v>
      </c>
      <c r="D7072" s="18" t="s">
        <v>130</v>
      </c>
      <c r="E7072" s="18" t="s">
        <v>164</v>
      </c>
      <c r="F7072" s="18" t="str">
        <f t="shared" si="221"/>
        <v>National Grid-Swansea Muni Agg Rate-43678</v>
      </c>
      <c r="G7072" s="11" t="s">
        <v>131</v>
      </c>
      <c r="H7072" s="11" t="s">
        <v>54</v>
      </c>
      <c r="I7072" s="11" t="s">
        <v>99</v>
      </c>
      <c r="J7072" s="11" t="s">
        <v>207</v>
      </c>
      <c r="K7072" s="11" t="str">
        <f>IFERROR(INDEX('EDC Component Dictionary'!$C$5:$C$37,MATCH('Rates Database'!J7072,'EDC Component Dictionary'!$B$5:$B$37,0)), "Energy Supply")</f>
        <v>Energy Supply</v>
      </c>
      <c r="L7072" s="12">
        <v>0.1043</v>
      </c>
      <c r="M7072" s="12"/>
    </row>
    <row r="7073" spans="1:13" x14ac:dyDescent="0.3">
      <c r="A7073" s="18">
        <v>7071</v>
      </c>
      <c r="B7073" s="18">
        <f t="shared" si="220"/>
        <v>2019</v>
      </c>
      <c r="C7073" s="17">
        <v>43678</v>
      </c>
      <c r="D7073" s="18" t="s">
        <v>130</v>
      </c>
      <c r="E7073" s="18" t="s">
        <v>164</v>
      </c>
      <c r="F7073" s="18" t="str">
        <f t="shared" si="221"/>
        <v>National Grid-Westford Muni Agg Rate-43678</v>
      </c>
      <c r="G7073" s="11" t="s">
        <v>131</v>
      </c>
      <c r="H7073" s="11" t="s">
        <v>54</v>
      </c>
      <c r="I7073" s="11" t="s">
        <v>99</v>
      </c>
      <c r="J7073" s="11" t="s">
        <v>208</v>
      </c>
      <c r="K7073" s="11" t="str">
        <f>IFERROR(INDEX('EDC Component Dictionary'!$C$5:$C$37,MATCH('Rates Database'!J7073,'EDC Component Dictionary'!$B$5:$B$37,0)), "Energy Supply")</f>
        <v>Energy Supply</v>
      </c>
      <c r="L7073" s="12">
        <v>0.1043</v>
      </c>
      <c r="M7073" s="12"/>
    </row>
    <row r="7074" spans="1:13" x14ac:dyDescent="0.3">
      <c r="A7074" s="18">
        <v>7072</v>
      </c>
      <c r="B7074" s="18">
        <f t="shared" si="220"/>
        <v>2019</v>
      </c>
      <c r="C7074" s="17">
        <v>43678</v>
      </c>
      <c r="D7074" s="18" t="s">
        <v>130</v>
      </c>
      <c r="E7074" s="18" t="s">
        <v>163</v>
      </c>
      <c r="F7074" s="18" t="str">
        <f t="shared" si="221"/>
        <v>Eversource_EMA-Westport Muni Agg Rate-43678</v>
      </c>
      <c r="G7074" s="11" t="s">
        <v>131</v>
      </c>
      <c r="H7074" s="11" t="s">
        <v>54</v>
      </c>
      <c r="I7074" s="11" t="s">
        <v>99</v>
      </c>
      <c r="J7074" s="11" t="s">
        <v>209</v>
      </c>
      <c r="K7074" s="11" t="str">
        <f>IFERROR(INDEX('EDC Component Dictionary'!$C$5:$C$37,MATCH('Rates Database'!J7074,'EDC Component Dictionary'!$B$5:$B$37,0)), "Energy Supply")</f>
        <v>Energy Supply</v>
      </c>
      <c r="L7074" s="12">
        <v>0.1043</v>
      </c>
      <c r="M7074" s="12"/>
    </row>
    <row r="7075" spans="1:13" x14ac:dyDescent="0.3">
      <c r="A7075" s="18">
        <v>7073</v>
      </c>
      <c r="B7075" s="18">
        <f t="shared" si="220"/>
        <v>2019</v>
      </c>
      <c r="C7075" s="17">
        <v>43678</v>
      </c>
      <c r="D7075" s="18" t="s">
        <v>130</v>
      </c>
      <c r="E7075" s="18" t="s">
        <v>164</v>
      </c>
      <c r="F7075" s="18" t="str">
        <f t="shared" si="221"/>
        <v>National Grid-Melrose Muni Agg Rate-43678</v>
      </c>
      <c r="G7075" s="11" t="s">
        <v>131</v>
      </c>
      <c r="H7075" s="11" t="s">
        <v>54</v>
      </c>
      <c r="I7075" s="11" t="s">
        <v>99</v>
      </c>
      <c r="J7075" s="11" t="s">
        <v>269</v>
      </c>
      <c r="K7075" s="11" t="str">
        <f>IFERROR(INDEX('EDC Component Dictionary'!$C$5:$C$37,MATCH('Rates Database'!J7075,'EDC Component Dictionary'!$B$5:$B$37,0)), "Energy Supply")</f>
        <v>Energy Supply</v>
      </c>
      <c r="L7075" s="12">
        <v>0.1053</v>
      </c>
      <c r="M7075" s="12"/>
    </row>
    <row r="7076" spans="1:13" x14ac:dyDescent="0.3">
      <c r="A7076" s="18">
        <v>7074</v>
      </c>
      <c r="B7076" s="18">
        <f t="shared" si="220"/>
        <v>2019</v>
      </c>
      <c r="C7076" s="17">
        <v>43678</v>
      </c>
      <c r="D7076" s="18" t="s">
        <v>130</v>
      </c>
      <c r="E7076" s="18" t="s">
        <v>163</v>
      </c>
      <c r="F7076" s="18" t="str">
        <f t="shared" si="221"/>
        <v>Eversource_EMA-Kingston Muni Agg Rate-43678</v>
      </c>
      <c r="G7076" s="11" t="s">
        <v>131</v>
      </c>
      <c r="H7076" s="11" t="s">
        <v>54</v>
      </c>
      <c r="I7076" s="11" t="s">
        <v>99</v>
      </c>
      <c r="J7076" s="11" t="s">
        <v>211</v>
      </c>
      <c r="K7076" s="11" t="str">
        <f>IFERROR(INDEX('EDC Component Dictionary'!$C$5:$C$37,MATCH('Rates Database'!J7076,'EDC Component Dictionary'!$B$5:$B$37,0)), "Energy Supply")</f>
        <v>Energy Supply</v>
      </c>
      <c r="L7076" s="12">
        <v>0.10523</v>
      </c>
      <c r="M7076" s="12"/>
    </row>
    <row r="7077" spans="1:13" x14ac:dyDescent="0.3">
      <c r="A7077" s="18">
        <v>7075</v>
      </c>
      <c r="B7077" s="18">
        <f t="shared" si="220"/>
        <v>2019</v>
      </c>
      <c r="C7077" s="17">
        <v>43678</v>
      </c>
      <c r="D7077" s="18" t="s">
        <v>130</v>
      </c>
      <c r="E7077" s="18" t="s">
        <v>163</v>
      </c>
      <c r="F7077" s="18" t="str">
        <f t="shared" si="221"/>
        <v>Eversource_EMA-Somerville Muni Agg Rate-43678</v>
      </c>
      <c r="G7077" s="11" t="s">
        <v>131</v>
      </c>
      <c r="H7077" s="11" t="s">
        <v>54</v>
      </c>
      <c r="I7077" s="11" t="s">
        <v>99</v>
      </c>
      <c r="J7077" s="11" t="s">
        <v>212</v>
      </c>
      <c r="K7077" s="11" t="str">
        <f>IFERROR(INDEX('EDC Component Dictionary'!$C$5:$C$37,MATCH('Rates Database'!J7077,'EDC Component Dictionary'!$B$5:$B$37,0)), "Energy Supply")</f>
        <v>Energy Supply</v>
      </c>
      <c r="L7077" s="12">
        <v>0.10581</v>
      </c>
      <c r="M7077" s="12"/>
    </row>
    <row r="7078" spans="1:13" x14ac:dyDescent="0.3">
      <c r="A7078" s="18">
        <v>7076</v>
      </c>
      <c r="B7078" s="18">
        <f t="shared" si="220"/>
        <v>2019</v>
      </c>
      <c r="C7078" s="17">
        <v>43678</v>
      </c>
      <c r="D7078" s="18" t="s">
        <v>130</v>
      </c>
      <c r="E7078" s="18" t="s">
        <v>164</v>
      </c>
      <c r="F7078" s="18" t="str">
        <f t="shared" si="221"/>
        <v>National Grid-Wendell Muni Agg Rate-43678</v>
      </c>
      <c r="G7078" s="11" t="s">
        <v>131</v>
      </c>
      <c r="H7078" s="11" t="s">
        <v>54</v>
      </c>
      <c r="I7078" s="11" t="s">
        <v>99</v>
      </c>
      <c r="J7078" s="11" t="s">
        <v>213</v>
      </c>
      <c r="K7078" s="11" t="str">
        <f>IFERROR(INDEX('EDC Component Dictionary'!$C$5:$C$37,MATCH('Rates Database'!J7078,'EDC Component Dictionary'!$B$5:$B$37,0)), "Energy Supply")</f>
        <v>Energy Supply</v>
      </c>
      <c r="L7078" s="12">
        <v>0.10553999999999999</v>
      </c>
      <c r="M7078" s="12"/>
    </row>
    <row r="7079" spans="1:13" x14ac:dyDescent="0.3">
      <c r="A7079" s="18">
        <v>7077</v>
      </c>
      <c r="B7079" s="18">
        <f t="shared" si="220"/>
        <v>2019</v>
      </c>
      <c r="C7079" s="17">
        <v>43678</v>
      </c>
      <c r="D7079" s="18" t="s">
        <v>130</v>
      </c>
      <c r="E7079" s="18" t="s">
        <v>95</v>
      </c>
      <c r="F7079" s="18" t="str">
        <f t="shared" si="221"/>
        <v>Eversource_WMA-Greenfield Muni Agg Rate-43678</v>
      </c>
      <c r="G7079" s="11" t="s">
        <v>131</v>
      </c>
      <c r="H7079" s="11" t="s">
        <v>54</v>
      </c>
      <c r="I7079" s="11" t="s">
        <v>99</v>
      </c>
      <c r="J7079" s="11" t="s">
        <v>214</v>
      </c>
      <c r="K7079" s="11" t="str">
        <f>IFERROR(INDEX('EDC Component Dictionary'!$C$5:$C$37,MATCH('Rates Database'!J7079,'EDC Component Dictionary'!$B$5:$B$37,0)), "Energy Supply")</f>
        <v>Energy Supply</v>
      </c>
      <c r="L7079" s="12">
        <v>0.10564999999999999</v>
      </c>
      <c r="M7079" s="12"/>
    </row>
    <row r="7080" spans="1:13" x14ac:dyDescent="0.3">
      <c r="A7080" s="18">
        <v>7078</v>
      </c>
      <c r="B7080" s="18">
        <f t="shared" si="220"/>
        <v>2019</v>
      </c>
      <c r="C7080" s="17">
        <v>43678</v>
      </c>
      <c r="D7080" s="18" t="s">
        <v>130</v>
      </c>
      <c r="E7080" s="18" t="s">
        <v>164</v>
      </c>
      <c r="F7080" s="18" t="str">
        <f t="shared" si="221"/>
        <v>National Grid-Avon Muni Agg Rate-43678</v>
      </c>
      <c r="G7080" s="11" t="s">
        <v>131</v>
      </c>
      <c r="H7080" s="11" t="s">
        <v>54</v>
      </c>
      <c r="I7080" s="11" t="s">
        <v>99</v>
      </c>
      <c r="J7080" s="11" t="s">
        <v>270</v>
      </c>
      <c r="K7080" s="11" t="str">
        <f>IFERROR(INDEX('EDC Component Dictionary'!$C$5:$C$37,MATCH('Rates Database'!J7080,'EDC Component Dictionary'!$B$5:$B$37,0)), "Energy Supply")</f>
        <v>Energy Supply</v>
      </c>
      <c r="L7080" s="12">
        <v>0.10632</v>
      </c>
      <c r="M7080" s="12"/>
    </row>
    <row r="7081" spans="1:13" x14ac:dyDescent="0.3">
      <c r="A7081" s="18">
        <v>7079</v>
      </c>
      <c r="B7081" s="18">
        <f t="shared" si="220"/>
        <v>2019</v>
      </c>
      <c r="C7081" s="17">
        <v>43678</v>
      </c>
      <c r="D7081" s="18" t="s">
        <v>130</v>
      </c>
      <c r="E7081" s="18" t="s">
        <v>164</v>
      </c>
      <c r="F7081" s="18" t="str">
        <f t="shared" si="221"/>
        <v>National Grid-Billerica Muni Agg Rate-43678</v>
      </c>
      <c r="G7081" s="11" t="s">
        <v>131</v>
      </c>
      <c r="H7081" s="11" t="s">
        <v>54</v>
      </c>
      <c r="I7081" s="11" t="s">
        <v>99</v>
      </c>
      <c r="J7081" s="11" t="s">
        <v>215</v>
      </c>
      <c r="K7081" s="11" t="str">
        <f>IFERROR(INDEX('EDC Component Dictionary'!$C$5:$C$37,MATCH('Rates Database'!J7081,'EDC Component Dictionary'!$B$5:$B$37,0)), "Energy Supply")</f>
        <v>Energy Supply</v>
      </c>
      <c r="L7081" s="12">
        <v>0.10631</v>
      </c>
      <c r="M7081" s="12"/>
    </row>
    <row r="7082" spans="1:13" x14ac:dyDescent="0.3">
      <c r="A7082" s="18">
        <v>7080</v>
      </c>
      <c r="B7082" s="18">
        <f t="shared" si="220"/>
        <v>2019</v>
      </c>
      <c r="C7082" s="17">
        <v>43678</v>
      </c>
      <c r="D7082" s="18" t="s">
        <v>130</v>
      </c>
      <c r="E7082" s="18" t="s">
        <v>164</v>
      </c>
      <c r="F7082" s="18" t="str">
        <f t="shared" si="221"/>
        <v>National Grid-Tewksbury Muni Agg Rate-43678</v>
      </c>
      <c r="G7082" s="11" t="s">
        <v>131</v>
      </c>
      <c r="H7082" s="11" t="s">
        <v>54</v>
      </c>
      <c r="I7082" s="11" t="s">
        <v>99</v>
      </c>
      <c r="J7082" s="11" t="s">
        <v>238</v>
      </c>
      <c r="K7082" s="11" t="str">
        <f>IFERROR(INDEX('EDC Component Dictionary'!$C$5:$C$37,MATCH('Rates Database'!J7082,'EDC Component Dictionary'!$B$5:$B$37,0)), "Energy Supply")</f>
        <v>Energy Supply</v>
      </c>
      <c r="L7082" s="12">
        <v>0.1069</v>
      </c>
      <c r="M7082" s="12"/>
    </row>
    <row r="7083" spans="1:13" x14ac:dyDescent="0.3">
      <c r="A7083" s="18">
        <v>7081</v>
      </c>
      <c r="B7083" s="18">
        <f t="shared" si="220"/>
        <v>2019</v>
      </c>
      <c r="C7083" s="17">
        <v>43678</v>
      </c>
      <c r="D7083" s="18" t="s">
        <v>130</v>
      </c>
      <c r="E7083" s="18" t="s">
        <v>163</v>
      </c>
      <c r="F7083" s="18" t="str">
        <f t="shared" si="221"/>
        <v>Eversource_EMA-Cape Light Compact JPE Muni Agg Rate-43678</v>
      </c>
      <c r="G7083" s="11" t="s">
        <v>131</v>
      </c>
      <c r="H7083" s="11" t="s">
        <v>54</v>
      </c>
      <c r="I7083" s="11" t="s">
        <v>99</v>
      </c>
      <c r="J7083" s="11" t="s">
        <v>264</v>
      </c>
      <c r="K7083" s="11" t="str">
        <f>IFERROR(INDEX('EDC Component Dictionary'!$C$5:$C$37,MATCH('Rates Database'!J7083,'EDC Component Dictionary'!$B$5:$B$37,0)), "Energy Supply")</f>
        <v>Energy Supply</v>
      </c>
      <c r="L7083" s="12">
        <v>0.10699</v>
      </c>
      <c r="M7083" s="12"/>
    </row>
    <row r="7084" spans="1:13" x14ac:dyDescent="0.3">
      <c r="A7084" s="18">
        <v>7082</v>
      </c>
      <c r="B7084" s="18">
        <f t="shared" si="220"/>
        <v>2019</v>
      </c>
      <c r="C7084" s="17">
        <v>43678</v>
      </c>
      <c r="D7084" s="18" t="s">
        <v>130</v>
      </c>
      <c r="E7084" s="18" t="s">
        <v>164</v>
      </c>
      <c r="F7084" s="18" t="str">
        <f t="shared" si="221"/>
        <v>National Grid-Clarksburg Muni Agg Rate-43678</v>
      </c>
      <c r="G7084" s="11" t="s">
        <v>131</v>
      </c>
      <c r="H7084" s="11" t="s">
        <v>54</v>
      </c>
      <c r="I7084" s="11" t="s">
        <v>99</v>
      </c>
      <c r="J7084" s="11" t="s">
        <v>216</v>
      </c>
      <c r="K7084" s="11" t="str">
        <f>IFERROR(INDEX('EDC Component Dictionary'!$C$5:$C$37,MATCH('Rates Database'!J7084,'EDC Component Dictionary'!$B$5:$B$37,0)), "Energy Supply")</f>
        <v>Energy Supply</v>
      </c>
      <c r="L7084" s="12">
        <v>0.10707999999999999</v>
      </c>
      <c r="M7084" s="12"/>
    </row>
    <row r="7085" spans="1:13" x14ac:dyDescent="0.3">
      <c r="A7085" s="18">
        <v>7083</v>
      </c>
      <c r="B7085" s="18">
        <f t="shared" si="220"/>
        <v>2019</v>
      </c>
      <c r="C7085" s="17">
        <v>43678</v>
      </c>
      <c r="D7085" s="18" t="s">
        <v>130</v>
      </c>
      <c r="E7085" s="18" t="s">
        <v>95</v>
      </c>
      <c r="F7085" s="18" t="str">
        <f t="shared" si="221"/>
        <v>Eversource_WMA-Dalton Muni Agg Rate-43678</v>
      </c>
      <c r="G7085" s="11" t="s">
        <v>131</v>
      </c>
      <c r="H7085" s="11" t="s">
        <v>54</v>
      </c>
      <c r="I7085" s="11" t="s">
        <v>99</v>
      </c>
      <c r="J7085" s="11" t="s">
        <v>217</v>
      </c>
      <c r="K7085" s="11" t="str">
        <f>IFERROR(INDEX('EDC Component Dictionary'!$C$5:$C$37,MATCH('Rates Database'!J7085,'EDC Component Dictionary'!$B$5:$B$37,0)), "Energy Supply")</f>
        <v>Energy Supply</v>
      </c>
      <c r="L7085" s="12">
        <v>0.10707999999999999</v>
      </c>
      <c r="M7085" s="12"/>
    </row>
    <row r="7086" spans="1:13" x14ac:dyDescent="0.3">
      <c r="A7086" s="18">
        <v>7084</v>
      </c>
      <c r="B7086" s="18">
        <f t="shared" si="220"/>
        <v>2019</v>
      </c>
      <c r="C7086" s="17">
        <v>43678</v>
      </c>
      <c r="D7086" s="18" t="s">
        <v>130</v>
      </c>
      <c r="E7086" s="18" t="s">
        <v>164</v>
      </c>
      <c r="F7086" s="18" t="str">
        <f t="shared" si="221"/>
        <v>National Grid-Florida Muni Agg Rate-43678</v>
      </c>
      <c r="G7086" s="11" t="s">
        <v>131</v>
      </c>
      <c r="H7086" s="11" t="s">
        <v>54</v>
      </c>
      <c r="I7086" s="11" t="s">
        <v>99</v>
      </c>
      <c r="J7086" s="11" t="s">
        <v>218</v>
      </c>
      <c r="K7086" s="11" t="str">
        <f>IFERROR(INDEX('EDC Component Dictionary'!$C$5:$C$37,MATCH('Rates Database'!J7086,'EDC Component Dictionary'!$B$5:$B$37,0)), "Energy Supply")</f>
        <v>Energy Supply</v>
      </c>
      <c r="L7086" s="12">
        <v>0.10707999999999999</v>
      </c>
      <c r="M7086" s="12"/>
    </row>
    <row r="7087" spans="1:13" x14ac:dyDescent="0.3">
      <c r="A7087" s="18">
        <v>7085</v>
      </c>
      <c r="B7087" s="18">
        <f t="shared" si="220"/>
        <v>2019</v>
      </c>
      <c r="C7087" s="17">
        <v>43678</v>
      </c>
      <c r="D7087" s="18" t="s">
        <v>130</v>
      </c>
      <c r="E7087" s="18" t="s">
        <v>95</v>
      </c>
      <c r="F7087" s="18" t="str">
        <f t="shared" si="221"/>
        <v>Eversource_WMA-Lenox Muni Agg Rate-43678</v>
      </c>
      <c r="G7087" s="11" t="s">
        <v>131</v>
      </c>
      <c r="H7087" s="11" t="s">
        <v>54</v>
      </c>
      <c r="I7087" s="11" t="s">
        <v>99</v>
      </c>
      <c r="J7087" s="11" t="s">
        <v>219</v>
      </c>
      <c r="K7087" s="11" t="str">
        <f>IFERROR(INDEX('EDC Component Dictionary'!$C$5:$C$37,MATCH('Rates Database'!J7087,'EDC Component Dictionary'!$B$5:$B$37,0)), "Energy Supply")</f>
        <v>Energy Supply</v>
      </c>
      <c r="L7087" s="12">
        <v>0.10707999999999999</v>
      </c>
      <c r="M7087" s="12"/>
    </row>
    <row r="7088" spans="1:13" x14ac:dyDescent="0.3">
      <c r="A7088" s="18">
        <v>7086</v>
      </c>
      <c r="B7088" s="18">
        <f t="shared" si="220"/>
        <v>2019</v>
      </c>
      <c r="C7088" s="17">
        <v>43678</v>
      </c>
      <c r="D7088" s="18" t="s">
        <v>130</v>
      </c>
      <c r="E7088" s="18" t="s">
        <v>164</v>
      </c>
      <c r="F7088" s="18" t="str">
        <f t="shared" si="221"/>
        <v>National Grid-Monterey Muni Agg Rate-43678</v>
      </c>
      <c r="G7088" s="11" t="s">
        <v>131</v>
      </c>
      <c r="H7088" s="11" t="s">
        <v>54</v>
      </c>
      <c r="I7088" s="11" t="s">
        <v>99</v>
      </c>
      <c r="J7088" s="11" t="s">
        <v>220</v>
      </c>
      <c r="K7088" s="11" t="str">
        <f>IFERROR(INDEX('EDC Component Dictionary'!$C$5:$C$37,MATCH('Rates Database'!J7088,'EDC Component Dictionary'!$B$5:$B$37,0)), "Energy Supply")</f>
        <v>Energy Supply</v>
      </c>
      <c r="L7088" s="12">
        <v>0.10707999999999999</v>
      </c>
      <c r="M7088" s="12"/>
    </row>
    <row r="7089" spans="1:13" x14ac:dyDescent="0.3">
      <c r="A7089" s="18">
        <v>7087</v>
      </c>
      <c r="B7089" s="18">
        <f t="shared" si="220"/>
        <v>2019</v>
      </c>
      <c r="C7089" s="17">
        <v>43678</v>
      </c>
      <c r="D7089" s="18" t="s">
        <v>130</v>
      </c>
      <c r="E7089" s="18" t="s">
        <v>164</v>
      </c>
      <c r="F7089" s="18" t="str">
        <f t="shared" si="221"/>
        <v>National Grid-New Marlborough Muni Agg Rate-43678</v>
      </c>
      <c r="G7089" s="11" t="s">
        <v>131</v>
      </c>
      <c r="H7089" s="11" t="s">
        <v>54</v>
      </c>
      <c r="I7089" s="11" t="s">
        <v>99</v>
      </c>
      <c r="J7089" s="11" t="s">
        <v>221</v>
      </c>
      <c r="K7089" s="11" t="str">
        <f>IFERROR(INDEX('EDC Component Dictionary'!$C$5:$C$37,MATCH('Rates Database'!J7089,'EDC Component Dictionary'!$B$5:$B$37,0)), "Energy Supply")</f>
        <v>Energy Supply</v>
      </c>
      <c r="L7089" s="12">
        <v>0.10707999999999999</v>
      </c>
      <c r="M7089" s="12"/>
    </row>
    <row r="7090" spans="1:13" x14ac:dyDescent="0.3">
      <c r="A7090" s="18">
        <v>7088</v>
      </c>
      <c r="B7090" s="18">
        <f t="shared" si="220"/>
        <v>2019</v>
      </c>
      <c r="C7090" s="17">
        <v>43678</v>
      </c>
      <c r="D7090" s="18" t="s">
        <v>130</v>
      </c>
      <c r="E7090" s="18" t="s">
        <v>164</v>
      </c>
      <c r="F7090" s="18" t="str">
        <f t="shared" si="221"/>
        <v>National Grid-North Adams Muni Agg Rate-43678</v>
      </c>
      <c r="G7090" s="11" t="s">
        <v>131</v>
      </c>
      <c r="H7090" s="11" t="s">
        <v>54</v>
      </c>
      <c r="I7090" s="11" t="s">
        <v>99</v>
      </c>
      <c r="J7090" s="11" t="s">
        <v>222</v>
      </c>
      <c r="K7090" s="11" t="str">
        <f>IFERROR(INDEX('EDC Component Dictionary'!$C$5:$C$37,MATCH('Rates Database'!J7090,'EDC Component Dictionary'!$B$5:$B$37,0)), "Energy Supply")</f>
        <v>Energy Supply</v>
      </c>
      <c r="L7090" s="12">
        <v>0.10707999999999999</v>
      </c>
      <c r="M7090" s="12"/>
    </row>
    <row r="7091" spans="1:13" x14ac:dyDescent="0.3">
      <c r="A7091" s="18">
        <v>7089</v>
      </c>
      <c r="B7091" s="18">
        <f t="shared" si="220"/>
        <v>2019</v>
      </c>
      <c r="C7091" s="17">
        <v>43678</v>
      </c>
      <c r="D7091" s="18" t="s">
        <v>130</v>
      </c>
      <c r="E7091" s="18" t="s">
        <v>164</v>
      </c>
      <c r="F7091" s="18" t="str">
        <f t="shared" si="221"/>
        <v>National Grid-Sheffield Muni Agg Rate-43678</v>
      </c>
      <c r="G7091" s="11" t="s">
        <v>131</v>
      </c>
      <c r="H7091" s="11" t="s">
        <v>54</v>
      </c>
      <c r="I7091" s="11" t="s">
        <v>99</v>
      </c>
      <c r="J7091" s="11" t="s">
        <v>223</v>
      </c>
      <c r="K7091" s="11" t="str">
        <f>IFERROR(INDEX('EDC Component Dictionary'!$C$5:$C$37,MATCH('Rates Database'!J7091,'EDC Component Dictionary'!$B$5:$B$37,0)), "Energy Supply")</f>
        <v>Energy Supply</v>
      </c>
      <c r="L7091" s="12">
        <v>0.10707999999999999</v>
      </c>
      <c r="M7091" s="12"/>
    </row>
    <row r="7092" spans="1:13" x14ac:dyDescent="0.3">
      <c r="A7092" s="18">
        <v>7090</v>
      </c>
      <c r="B7092" s="18">
        <f t="shared" si="220"/>
        <v>2019</v>
      </c>
      <c r="C7092" s="17">
        <v>43678</v>
      </c>
      <c r="D7092" s="18" t="s">
        <v>130</v>
      </c>
      <c r="E7092" s="18" t="s">
        <v>164</v>
      </c>
      <c r="F7092" s="18" t="str">
        <f t="shared" si="221"/>
        <v>National Grid-West Stockbridge Muni Agg Rate-43678</v>
      </c>
      <c r="G7092" s="11" t="s">
        <v>131</v>
      </c>
      <c r="H7092" s="11" t="s">
        <v>54</v>
      </c>
      <c r="I7092" s="11" t="s">
        <v>99</v>
      </c>
      <c r="J7092" s="11" t="s">
        <v>224</v>
      </c>
      <c r="K7092" s="11" t="str">
        <f>IFERROR(INDEX('EDC Component Dictionary'!$C$5:$C$37,MATCH('Rates Database'!J7092,'EDC Component Dictionary'!$B$5:$B$37,0)), "Energy Supply")</f>
        <v>Energy Supply</v>
      </c>
      <c r="L7092" s="12">
        <v>0.10707999999999999</v>
      </c>
      <c r="M7092" s="12"/>
    </row>
    <row r="7093" spans="1:13" x14ac:dyDescent="0.3">
      <c r="A7093" s="18">
        <v>7091</v>
      </c>
      <c r="B7093" s="18">
        <f t="shared" si="220"/>
        <v>2019</v>
      </c>
      <c r="C7093" s="17">
        <v>43678</v>
      </c>
      <c r="D7093" s="18" t="s">
        <v>130</v>
      </c>
      <c r="E7093" s="18" t="s">
        <v>164</v>
      </c>
      <c r="F7093" s="18" t="str">
        <f t="shared" si="221"/>
        <v>National Grid-Williamstown Muni Agg Rate-43678</v>
      </c>
      <c r="G7093" s="11" t="s">
        <v>131</v>
      </c>
      <c r="H7093" s="11" t="s">
        <v>54</v>
      </c>
      <c r="I7093" s="11" t="s">
        <v>99</v>
      </c>
      <c r="J7093" s="11" t="s">
        <v>225</v>
      </c>
      <c r="K7093" s="11" t="str">
        <f>IFERROR(INDEX('EDC Component Dictionary'!$C$5:$C$37,MATCH('Rates Database'!J7093,'EDC Component Dictionary'!$B$5:$B$37,0)), "Energy Supply")</f>
        <v>Energy Supply</v>
      </c>
      <c r="L7093" s="12">
        <v>0.10707999999999999</v>
      </c>
      <c r="M7093" s="12"/>
    </row>
    <row r="7094" spans="1:13" x14ac:dyDescent="0.3">
      <c r="A7094" s="18">
        <v>7092</v>
      </c>
      <c r="B7094" s="18">
        <f t="shared" si="220"/>
        <v>2019</v>
      </c>
      <c r="C7094" s="17">
        <v>43678</v>
      </c>
      <c r="D7094" s="18" t="s">
        <v>130</v>
      </c>
      <c r="E7094" s="18" t="s">
        <v>163</v>
      </c>
      <c r="F7094" s="18" t="str">
        <f t="shared" si="221"/>
        <v>Eversource_EMA-Acton Muni Agg Rate-43678</v>
      </c>
      <c r="G7094" s="11" t="s">
        <v>131</v>
      </c>
      <c r="H7094" s="11" t="s">
        <v>54</v>
      </c>
      <c r="I7094" s="11" t="s">
        <v>99</v>
      </c>
      <c r="J7094" s="11" t="s">
        <v>226</v>
      </c>
      <c r="K7094" s="11" t="str">
        <f>IFERROR(INDEX('EDC Component Dictionary'!$C$5:$C$37,MATCH('Rates Database'!J7094,'EDC Component Dictionary'!$B$5:$B$37,0)), "Energy Supply")</f>
        <v>Energy Supply</v>
      </c>
      <c r="L7094" s="12">
        <v>0.10765</v>
      </c>
      <c r="M7094" s="12"/>
    </row>
    <row r="7095" spans="1:13" x14ac:dyDescent="0.3">
      <c r="A7095" s="18">
        <v>7093</v>
      </c>
      <c r="B7095" s="18">
        <f t="shared" si="220"/>
        <v>2019</v>
      </c>
      <c r="C7095" s="17">
        <v>43678</v>
      </c>
      <c r="D7095" s="18" t="s">
        <v>130</v>
      </c>
      <c r="E7095" s="18" t="s">
        <v>164</v>
      </c>
      <c r="F7095" s="18" t="str">
        <f t="shared" si="221"/>
        <v>National Grid-Rockland Muni Agg Rate-43678</v>
      </c>
      <c r="G7095" s="11" t="s">
        <v>131</v>
      </c>
      <c r="H7095" s="11" t="s">
        <v>54</v>
      </c>
      <c r="I7095" s="11" t="s">
        <v>99</v>
      </c>
      <c r="J7095" s="11" t="s">
        <v>271</v>
      </c>
      <c r="K7095" s="11" t="str">
        <f>IFERROR(INDEX('EDC Component Dictionary'!$C$5:$C$37,MATCH('Rates Database'!J7095,'EDC Component Dictionary'!$B$5:$B$37,0)), "Energy Supply")</f>
        <v>Energy Supply</v>
      </c>
      <c r="L7095" s="12">
        <v>0.10742</v>
      </c>
      <c r="M7095" s="12"/>
    </row>
    <row r="7096" spans="1:13" x14ac:dyDescent="0.3">
      <c r="A7096" s="18">
        <v>7094</v>
      </c>
      <c r="B7096" s="18">
        <f t="shared" si="220"/>
        <v>2019</v>
      </c>
      <c r="C7096" s="17">
        <v>43678</v>
      </c>
      <c r="D7096" s="18" t="s">
        <v>130</v>
      </c>
      <c r="E7096" s="18" t="s">
        <v>163</v>
      </c>
      <c r="F7096" s="18" t="str">
        <f t="shared" si="221"/>
        <v>Eversource_EMA-Sudbury Muni Agg Rate-43678</v>
      </c>
      <c r="G7096" s="11" t="s">
        <v>131</v>
      </c>
      <c r="H7096" s="11" t="s">
        <v>54</v>
      </c>
      <c r="I7096" s="11" t="s">
        <v>99</v>
      </c>
      <c r="J7096" s="11" t="s">
        <v>227</v>
      </c>
      <c r="K7096" s="11" t="str">
        <f>IFERROR(INDEX('EDC Component Dictionary'!$C$5:$C$37,MATCH('Rates Database'!J7096,'EDC Component Dictionary'!$B$5:$B$37,0)), "Energy Supply")</f>
        <v>Energy Supply</v>
      </c>
      <c r="L7096" s="12">
        <v>0.1076</v>
      </c>
      <c r="M7096" s="12"/>
    </row>
    <row r="7097" spans="1:13" x14ac:dyDescent="0.3">
      <c r="A7097" s="18">
        <v>7095</v>
      </c>
      <c r="B7097" s="18">
        <f t="shared" si="220"/>
        <v>2019</v>
      </c>
      <c r="C7097" s="17">
        <v>43678</v>
      </c>
      <c r="D7097" s="18" t="s">
        <v>130</v>
      </c>
      <c r="E7097" s="18" t="s">
        <v>163</v>
      </c>
      <c r="F7097" s="18" t="str">
        <f t="shared" si="221"/>
        <v>Eversource_EMA-Arlington Muni Agg Rate-43678</v>
      </c>
      <c r="G7097" s="11" t="s">
        <v>131</v>
      </c>
      <c r="H7097" s="11" t="s">
        <v>54</v>
      </c>
      <c r="I7097" s="11" t="s">
        <v>99</v>
      </c>
      <c r="J7097" s="11" t="s">
        <v>228</v>
      </c>
      <c r="K7097" s="11" t="str">
        <f>IFERROR(INDEX('EDC Component Dictionary'!$C$5:$C$37,MATCH('Rates Database'!J7097,'EDC Component Dictionary'!$B$5:$B$37,0)), "Energy Supply")</f>
        <v>Energy Supply</v>
      </c>
      <c r="L7097" s="12">
        <v>0.10813</v>
      </c>
      <c r="M7097" s="12"/>
    </row>
    <row r="7098" spans="1:13" x14ac:dyDescent="0.3">
      <c r="A7098" s="18">
        <v>7096</v>
      </c>
      <c r="B7098" s="18">
        <f t="shared" si="220"/>
        <v>2019</v>
      </c>
      <c r="C7098" s="17">
        <v>43678</v>
      </c>
      <c r="D7098" s="18" t="s">
        <v>130</v>
      </c>
      <c r="E7098" s="18" t="s">
        <v>164</v>
      </c>
      <c r="F7098" s="18" t="str">
        <f t="shared" si="221"/>
        <v>National Grid-Egremont Muni Agg Rate-43678</v>
      </c>
      <c r="G7098" s="11" t="s">
        <v>131</v>
      </c>
      <c r="H7098" s="11" t="s">
        <v>54</v>
      </c>
      <c r="I7098" s="11" t="s">
        <v>99</v>
      </c>
      <c r="J7098" s="11" t="s">
        <v>248</v>
      </c>
      <c r="K7098" s="11" t="str">
        <f>IFERROR(INDEX('EDC Component Dictionary'!$C$5:$C$37,MATCH('Rates Database'!J7098,'EDC Component Dictionary'!$B$5:$B$37,0)), "Energy Supply")</f>
        <v>Energy Supply</v>
      </c>
      <c r="L7098" s="12">
        <v>0.10786999999999999</v>
      </c>
      <c r="M7098" s="12"/>
    </row>
    <row r="7099" spans="1:13" x14ac:dyDescent="0.3">
      <c r="A7099" s="18">
        <v>7097</v>
      </c>
      <c r="B7099" s="18">
        <f t="shared" si="220"/>
        <v>2019</v>
      </c>
      <c r="C7099" s="17">
        <v>43678</v>
      </c>
      <c r="D7099" s="18" t="s">
        <v>130</v>
      </c>
      <c r="E7099" s="18" t="s">
        <v>164</v>
      </c>
      <c r="F7099" s="18" t="str">
        <f t="shared" si="221"/>
        <v>National Grid-North Andover Muni Agg Rate-43678</v>
      </c>
      <c r="G7099" s="11" t="s">
        <v>131</v>
      </c>
      <c r="H7099" s="11" t="s">
        <v>54</v>
      </c>
      <c r="I7099" s="11" t="s">
        <v>99</v>
      </c>
      <c r="J7099" s="11" t="s">
        <v>259</v>
      </c>
      <c r="K7099" s="11" t="str">
        <f>IFERROR(INDEX('EDC Component Dictionary'!$C$5:$C$37,MATCH('Rates Database'!J7099,'EDC Component Dictionary'!$B$5:$B$37,0)), "Energy Supply")</f>
        <v>Energy Supply</v>
      </c>
      <c r="L7099" s="12">
        <v>0.1079</v>
      </c>
      <c r="M7099" s="12"/>
    </row>
    <row r="7100" spans="1:13" x14ac:dyDescent="0.3">
      <c r="A7100" s="18">
        <v>7098</v>
      </c>
      <c r="B7100" s="18">
        <f t="shared" si="220"/>
        <v>2019</v>
      </c>
      <c r="C7100" s="17">
        <v>43678</v>
      </c>
      <c r="D7100" s="18" t="s">
        <v>130</v>
      </c>
      <c r="E7100" s="18" t="s">
        <v>164</v>
      </c>
      <c r="F7100" s="18" t="str">
        <f t="shared" si="221"/>
        <v>National Grid-Grafton Muni Agg Rate-43678</v>
      </c>
      <c r="G7100" s="11" t="s">
        <v>131</v>
      </c>
      <c r="H7100" s="11" t="s">
        <v>54</v>
      </c>
      <c r="I7100" s="11" t="s">
        <v>99</v>
      </c>
      <c r="J7100" s="11" t="s">
        <v>229</v>
      </c>
      <c r="K7100" s="11" t="str">
        <f>IFERROR(INDEX('EDC Component Dictionary'!$C$5:$C$37,MATCH('Rates Database'!J7100,'EDC Component Dictionary'!$B$5:$B$37,0)), "Energy Supply")</f>
        <v>Energy Supply</v>
      </c>
      <c r="L7100" s="12">
        <v>0.10811</v>
      </c>
      <c r="M7100" s="12"/>
    </row>
    <row r="7101" spans="1:13" x14ac:dyDescent="0.3">
      <c r="A7101" s="18">
        <v>7099</v>
      </c>
      <c r="B7101" s="18">
        <f t="shared" si="220"/>
        <v>2019</v>
      </c>
      <c r="C7101" s="17">
        <v>43678</v>
      </c>
      <c r="D7101" s="18" t="s">
        <v>130</v>
      </c>
      <c r="E7101" s="18" t="s">
        <v>164</v>
      </c>
      <c r="F7101" s="18" t="str">
        <f t="shared" si="221"/>
        <v>National Grid-Halifax Muni Agg Rate-43678</v>
      </c>
      <c r="G7101" s="11" t="s">
        <v>131</v>
      </c>
      <c r="H7101" s="11" t="s">
        <v>54</v>
      </c>
      <c r="I7101" s="11" t="s">
        <v>99</v>
      </c>
      <c r="J7101" s="11" t="s">
        <v>230</v>
      </c>
      <c r="K7101" s="11" t="str">
        <f>IFERROR(INDEX('EDC Component Dictionary'!$C$5:$C$37,MATCH('Rates Database'!J7101,'EDC Component Dictionary'!$B$5:$B$37,0)), "Energy Supply")</f>
        <v>Energy Supply</v>
      </c>
      <c r="L7101" s="12">
        <v>0.10876</v>
      </c>
      <c r="M7101" s="12"/>
    </row>
    <row r="7102" spans="1:13" x14ac:dyDescent="0.3">
      <c r="A7102" s="18">
        <v>7100</v>
      </c>
      <c r="B7102" s="18">
        <f t="shared" si="220"/>
        <v>2019</v>
      </c>
      <c r="C7102" s="17">
        <v>43678</v>
      </c>
      <c r="D7102" s="18" t="s">
        <v>130</v>
      </c>
      <c r="E7102" s="18" t="s">
        <v>164</v>
      </c>
      <c r="F7102" s="18" t="str">
        <f t="shared" si="221"/>
        <v>National Grid-Southborough Muni Agg Rate-43678</v>
      </c>
      <c r="G7102" s="11" t="s">
        <v>131</v>
      </c>
      <c r="H7102" s="11" t="s">
        <v>54</v>
      </c>
      <c r="I7102" s="11" t="s">
        <v>99</v>
      </c>
      <c r="J7102" s="11" t="s">
        <v>231</v>
      </c>
      <c r="K7102" s="11" t="str">
        <f>IFERROR(INDEX('EDC Component Dictionary'!$C$5:$C$37,MATCH('Rates Database'!J7102,'EDC Component Dictionary'!$B$5:$B$37,0)), "Energy Supply")</f>
        <v>Energy Supply</v>
      </c>
      <c r="L7102" s="12">
        <v>0.10882</v>
      </c>
      <c r="M7102" s="12"/>
    </row>
    <row r="7103" spans="1:13" x14ac:dyDescent="0.3">
      <c r="A7103" s="18">
        <v>7101</v>
      </c>
      <c r="B7103" s="18">
        <f t="shared" si="220"/>
        <v>2019</v>
      </c>
      <c r="C7103" s="17">
        <v>43678</v>
      </c>
      <c r="D7103" s="18" t="s">
        <v>130</v>
      </c>
      <c r="E7103" s="18" t="s">
        <v>163</v>
      </c>
      <c r="F7103" s="18" t="str">
        <f t="shared" si="221"/>
        <v>Eversource_EMA-Stoneham Muni Agg Rate-43678</v>
      </c>
      <c r="G7103" s="11" t="s">
        <v>131</v>
      </c>
      <c r="H7103" s="11" t="s">
        <v>54</v>
      </c>
      <c r="I7103" s="11" t="s">
        <v>99</v>
      </c>
      <c r="J7103" s="11" t="s">
        <v>267</v>
      </c>
      <c r="K7103" s="11" t="str">
        <f>IFERROR(INDEX('EDC Component Dictionary'!$C$5:$C$37,MATCH('Rates Database'!J7103,'EDC Component Dictionary'!$B$5:$B$37,0)), "Energy Supply")</f>
        <v>Energy Supply</v>
      </c>
      <c r="L7103" s="12">
        <v>0.10903</v>
      </c>
      <c r="M7103" s="12"/>
    </row>
    <row r="7104" spans="1:13" x14ac:dyDescent="0.3">
      <c r="A7104" s="18">
        <v>7102</v>
      </c>
      <c r="B7104" s="18">
        <f t="shared" si="220"/>
        <v>2019</v>
      </c>
      <c r="C7104" s="17">
        <v>43678</v>
      </c>
      <c r="D7104" s="18" t="s">
        <v>130</v>
      </c>
      <c r="E7104" s="18" t="s">
        <v>163</v>
      </c>
      <c r="F7104" s="18" t="str">
        <f t="shared" si="221"/>
        <v>Eversource_EMA-Winchester Muni Agg Rate-43678</v>
      </c>
      <c r="G7104" s="11" t="s">
        <v>131</v>
      </c>
      <c r="H7104" s="11" t="s">
        <v>54</v>
      </c>
      <c r="I7104" s="11" t="s">
        <v>99</v>
      </c>
      <c r="J7104" s="11" t="s">
        <v>232</v>
      </c>
      <c r="K7104" s="11" t="str">
        <f>IFERROR(INDEX('EDC Component Dictionary'!$C$5:$C$37,MATCH('Rates Database'!J7104,'EDC Component Dictionary'!$B$5:$B$37,0)), "Energy Supply")</f>
        <v>Energy Supply</v>
      </c>
      <c r="L7104" s="12">
        <v>0.10959000000000001</v>
      </c>
      <c r="M7104" s="12"/>
    </row>
    <row r="7105" spans="1:13" x14ac:dyDescent="0.3">
      <c r="A7105" s="18">
        <v>7103</v>
      </c>
      <c r="B7105" s="18">
        <f t="shared" si="220"/>
        <v>2019</v>
      </c>
      <c r="C7105" s="17">
        <v>43678</v>
      </c>
      <c r="D7105" s="18" t="s">
        <v>130</v>
      </c>
      <c r="E7105" s="18" t="s">
        <v>164</v>
      </c>
      <c r="F7105" s="18" t="str">
        <f t="shared" si="221"/>
        <v>National Grid-Webster Muni Agg Rate-43678</v>
      </c>
      <c r="G7105" s="11" t="s">
        <v>131</v>
      </c>
      <c r="H7105" s="11" t="s">
        <v>54</v>
      </c>
      <c r="I7105" s="11" t="s">
        <v>99</v>
      </c>
      <c r="J7105" s="11" t="s">
        <v>266</v>
      </c>
      <c r="K7105" s="11" t="str">
        <f>IFERROR(INDEX('EDC Component Dictionary'!$C$5:$C$37,MATCH('Rates Database'!J7105,'EDC Component Dictionary'!$B$5:$B$37,0)), "Energy Supply")</f>
        <v>Energy Supply</v>
      </c>
      <c r="L7105" s="12">
        <v>0.10929</v>
      </c>
      <c r="M7105" s="12"/>
    </row>
    <row r="7106" spans="1:13" x14ac:dyDescent="0.3">
      <c r="A7106" s="18">
        <v>7104</v>
      </c>
      <c r="B7106" s="18">
        <f t="shared" si="220"/>
        <v>2019</v>
      </c>
      <c r="C7106" s="17">
        <v>43678</v>
      </c>
      <c r="D7106" s="18" t="s">
        <v>130</v>
      </c>
      <c r="E7106" s="18" t="s">
        <v>164</v>
      </c>
      <c r="F7106" s="18" t="str">
        <f t="shared" si="221"/>
        <v>National Grid-Sutton Muni Agg Rate-43678</v>
      </c>
      <c r="G7106" s="11" t="s">
        <v>131</v>
      </c>
      <c r="H7106" s="11" t="s">
        <v>54</v>
      </c>
      <c r="I7106" s="11" t="s">
        <v>99</v>
      </c>
      <c r="J7106" s="11" t="s">
        <v>233</v>
      </c>
      <c r="K7106" s="11" t="str">
        <f>IFERROR(INDEX('EDC Component Dictionary'!$C$5:$C$37,MATCH('Rates Database'!J7106,'EDC Component Dictionary'!$B$5:$B$37,0)), "Energy Supply")</f>
        <v>Energy Supply</v>
      </c>
      <c r="L7106" s="12">
        <v>0.10929999999999999</v>
      </c>
      <c r="M7106" s="12"/>
    </row>
    <row r="7107" spans="1:13" x14ac:dyDescent="0.3">
      <c r="A7107" s="18">
        <v>7105</v>
      </c>
      <c r="B7107" s="18">
        <f t="shared" ref="B7107:B7170" si="222">YEAR(C7107)</f>
        <v>2019</v>
      </c>
      <c r="C7107" s="17">
        <v>43678</v>
      </c>
      <c r="D7107" s="18" t="s">
        <v>130</v>
      </c>
      <c r="E7107" s="18" t="s">
        <v>36</v>
      </c>
      <c r="F7107" s="18" t="str">
        <f t="shared" si="221"/>
        <v>Unitil-Ashby Muni Agg Rate-43678</v>
      </c>
      <c r="G7107" s="11" t="s">
        <v>131</v>
      </c>
      <c r="H7107" s="11" t="s">
        <v>54</v>
      </c>
      <c r="I7107" s="11" t="s">
        <v>99</v>
      </c>
      <c r="J7107" s="11" t="s">
        <v>235</v>
      </c>
      <c r="K7107" s="11" t="str">
        <f>IFERROR(INDEX('EDC Component Dictionary'!$C$5:$C$37,MATCH('Rates Database'!J7107,'EDC Component Dictionary'!$B$5:$B$37,0)), "Energy Supply")</f>
        <v>Energy Supply</v>
      </c>
      <c r="L7107" s="12">
        <v>0.10969</v>
      </c>
      <c r="M7107" s="12"/>
    </row>
    <row r="7108" spans="1:13" x14ac:dyDescent="0.3">
      <c r="A7108" s="18">
        <v>7106</v>
      </c>
      <c r="B7108" s="18">
        <f t="shared" si="222"/>
        <v>2019</v>
      </c>
      <c r="C7108" s="17">
        <v>43678</v>
      </c>
      <c r="D7108" s="18" t="s">
        <v>130</v>
      </c>
      <c r="E7108" s="18" t="s">
        <v>163</v>
      </c>
      <c r="F7108" s="18" t="str">
        <f t="shared" ref="F7108:F7171" si="223">_xlfn.CONCAT(E7108,"-",J7108,"-",C7108)</f>
        <v>Eversource_EMA-Carlisle Muni Agg Rate-43678</v>
      </c>
      <c r="G7108" s="11" t="s">
        <v>131</v>
      </c>
      <c r="H7108" s="11" t="s">
        <v>54</v>
      </c>
      <c r="I7108" s="11" t="s">
        <v>99</v>
      </c>
      <c r="J7108" s="11" t="s">
        <v>236</v>
      </c>
      <c r="K7108" s="11" t="str">
        <f>IFERROR(INDEX('EDC Component Dictionary'!$C$5:$C$37,MATCH('Rates Database'!J7108,'EDC Component Dictionary'!$B$5:$B$37,0)), "Energy Supply")</f>
        <v>Energy Supply</v>
      </c>
      <c r="L7108" s="12">
        <v>0.10979</v>
      </c>
      <c r="M7108" s="12"/>
    </row>
    <row r="7109" spans="1:13" x14ac:dyDescent="0.3">
      <c r="A7109" s="18">
        <v>7107</v>
      </c>
      <c r="B7109" s="18">
        <f t="shared" si="222"/>
        <v>2019</v>
      </c>
      <c r="C7109" s="17">
        <v>43678</v>
      </c>
      <c r="D7109" s="18" t="s">
        <v>130</v>
      </c>
      <c r="E7109" s="18" t="s">
        <v>164</v>
      </c>
      <c r="F7109" s="18" t="str">
        <f t="shared" si="223"/>
        <v>National Grid-Berlin Muni Agg Rate-43678</v>
      </c>
      <c r="G7109" s="11" t="s">
        <v>131</v>
      </c>
      <c r="H7109" s="11" t="s">
        <v>54</v>
      </c>
      <c r="I7109" s="11" t="s">
        <v>99</v>
      </c>
      <c r="J7109" s="11" t="s">
        <v>237</v>
      </c>
      <c r="K7109" s="11" t="str">
        <f>IFERROR(INDEX('EDC Component Dictionary'!$C$5:$C$37,MATCH('Rates Database'!J7109,'EDC Component Dictionary'!$B$5:$B$37,0)), "Energy Supply")</f>
        <v>Energy Supply</v>
      </c>
      <c r="L7109" s="12">
        <v>0.1099</v>
      </c>
      <c r="M7109" s="12"/>
    </row>
    <row r="7110" spans="1:13" x14ac:dyDescent="0.3">
      <c r="A7110" s="18">
        <v>7108</v>
      </c>
      <c r="B7110" s="18">
        <f t="shared" si="222"/>
        <v>2019</v>
      </c>
      <c r="C7110" s="17">
        <v>43678</v>
      </c>
      <c r="D7110" s="18" t="s">
        <v>130</v>
      </c>
      <c r="E7110" s="18" t="s">
        <v>36</v>
      </c>
      <c r="F7110" s="18" t="str">
        <f t="shared" si="223"/>
        <v>Unitil-Lunenburg Muni Agg Rate-43678</v>
      </c>
      <c r="G7110" s="11" t="s">
        <v>131</v>
      </c>
      <c r="H7110" s="11" t="s">
        <v>54</v>
      </c>
      <c r="I7110" s="11" t="s">
        <v>99</v>
      </c>
      <c r="J7110" s="11" t="s">
        <v>239</v>
      </c>
      <c r="K7110" s="11" t="str">
        <f>IFERROR(INDEX('EDC Component Dictionary'!$C$5:$C$37,MATCH('Rates Database'!J7110,'EDC Component Dictionary'!$B$5:$B$37,0)), "Energy Supply")</f>
        <v>Energy Supply</v>
      </c>
      <c r="L7110" s="12">
        <v>0.10997999999999999</v>
      </c>
      <c r="M7110" s="12"/>
    </row>
    <row r="7111" spans="1:13" x14ac:dyDescent="0.3">
      <c r="A7111" s="18">
        <v>7109</v>
      </c>
      <c r="B7111" s="18">
        <f t="shared" si="222"/>
        <v>2019</v>
      </c>
      <c r="C7111" s="17">
        <v>43678</v>
      </c>
      <c r="D7111" s="18" t="s">
        <v>130</v>
      </c>
      <c r="E7111" s="18" t="s">
        <v>163</v>
      </c>
      <c r="F7111" s="18" t="str">
        <f t="shared" si="223"/>
        <v>Eversource_EMA-Ashland Muni Agg Rate-43678</v>
      </c>
      <c r="G7111" s="11" t="s">
        <v>131</v>
      </c>
      <c r="H7111" s="11" t="s">
        <v>54</v>
      </c>
      <c r="I7111" s="11" t="s">
        <v>99</v>
      </c>
      <c r="J7111" s="11" t="s">
        <v>234</v>
      </c>
      <c r="K7111" s="11" t="str">
        <f>IFERROR(INDEX('EDC Component Dictionary'!$C$5:$C$37,MATCH('Rates Database'!J7111,'EDC Component Dictionary'!$B$5:$B$37,0)), "Energy Supply")</f>
        <v>Energy Supply</v>
      </c>
      <c r="L7111" s="12">
        <v>0.11047</v>
      </c>
      <c r="M7111" s="12"/>
    </row>
    <row r="7112" spans="1:13" x14ac:dyDescent="0.3">
      <c r="A7112" s="18">
        <v>7110</v>
      </c>
      <c r="B7112" s="18">
        <f t="shared" si="222"/>
        <v>2019</v>
      </c>
      <c r="C7112" s="17">
        <v>43678</v>
      </c>
      <c r="D7112" s="18" t="s">
        <v>130</v>
      </c>
      <c r="E7112" s="18" t="s">
        <v>163</v>
      </c>
      <c r="F7112" s="18" t="str">
        <f t="shared" si="223"/>
        <v>Eversource_EMA-Plympton Muni Agg Rate-43678</v>
      </c>
      <c r="G7112" s="11" t="s">
        <v>131</v>
      </c>
      <c r="H7112" s="11" t="s">
        <v>54</v>
      </c>
      <c r="I7112" s="11" t="s">
        <v>99</v>
      </c>
      <c r="J7112" s="11" t="s">
        <v>240</v>
      </c>
      <c r="K7112" s="11" t="str">
        <f>IFERROR(INDEX('EDC Component Dictionary'!$C$5:$C$37,MATCH('Rates Database'!J7112,'EDC Component Dictionary'!$B$5:$B$37,0)), "Energy Supply")</f>
        <v>Energy Supply</v>
      </c>
      <c r="L7112" s="12">
        <v>0.11056000000000001</v>
      </c>
      <c r="M7112" s="12"/>
    </row>
    <row r="7113" spans="1:13" x14ac:dyDescent="0.3">
      <c r="A7113" s="18">
        <v>7111</v>
      </c>
      <c r="B7113" s="18">
        <f t="shared" si="222"/>
        <v>2019</v>
      </c>
      <c r="C7113" s="17">
        <v>43678</v>
      </c>
      <c r="D7113" s="18" t="s">
        <v>130</v>
      </c>
      <c r="E7113" s="18" t="s">
        <v>164</v>
      </c>
      <c r="F7113" s="18" t="str">
        <f t="shared" si="223"/>
        <v>National Grid-Salisbury Muni Agg Rate-43678</v>
      </c>
      <c r="G7113" s="11" t="s">
        <v>131</v>
      </c>
      <c r="H7113" s="11" t="s">
        <v>54</v>
      </c>
      <c r="I7113" s="11" t="s">
        <v>99</v>
      </c>
      <c r="J7113" s="11" t="s">
        <v>241</v>
      </c>
      <c r="K7113" s="11" t="str">
        <f>IFERROR(INDEX('EDC Component Dictionary'!$C$5:$C$37,MATCH('Rates Database'!J7113,'EDC Component Dictionary'!$B$5:$B$37,0)), "Energy Supply")</f>
        <v>Energy Supply</v>
      </c>
      <c r="L7113" s="12">
        <v>0.11065</v>
      </c>
      <c r="M7113" s="12"/>
    </row>
    <row r="7114" spans="1:13" x14ac:dyDescent="0.3">
      <c r="A7114" s="18">
        <v>7112</v>
      </c>
      <c r="B7114" s="18">
        <f t="shared" si="222"/>
        <v>2019</v>
      </c>
      <c r="C7114" s="17">
        <v>43678</v>
      </c>
      <c r="D7114" s="18" t="s">
        <v>130</v>
      </c>
      <c r="E7114" s="18" t="s">
        <v>164</v>
      </c>
      <c r="F7114" s="18" t="str">
        <f t="shared" si="223"/>
        <v>National Grid-Gloucester Muni Agg Rate-43678</v>
      </c>
      <c r="G7114" s="11" t="s">
        <v>131</v>
      </c>
      <c r="H7114" s="11" t="s">
        <v>54</v>
      </c>
      <c r="I7114" s="11" t="s">
        <v>99</v>
      </c>
      <c r="J7114" s="11" t="s">
        <v>242</v>
      </c>
      <c r="K7114" s="11" t="str">
        <f>IFERROR(INDEX('EDC Component Dictionary'!$C$5:$C$37,MATCH('Rates Database'!J7114,'EDC Component Dictionary'!$B$5:$B$37,0)), "Energy Supply")</f>
        <v>Energy Supply</v>
      </c>
      <c r="L7114" s="12">
        <v>0.11094</v>
      </c>
      <c r="M7114" s="12"/>
    </row>
    <row r="7115" spans="1:13" x14ac:dyDescent="0.3">
      <c r="A7115" s="18">
        <v>7113</v>
      </c>
      <c r="B7115" s="18">
        <f t="shared" si="222"/>
        <v>2019</v>
      </c>
      <c r="C7115" s="17">
        <v>43678</v>
      </c>
      <c r="D7115" s="18" t="s">
        <v>130</v>
      </c>
      <c r="E7115" s="18" t="s">
        <v>163</v>
      </c>
      <c r="F7115" s="18" t="str">
        <f t="shared" si="223"/>
        <v>Eversource_EMA-Brookline Muni Agg Rate-43678</v>
      </c>
      <c r="G7115" s="11" t="s">
        <v>131</v>
      </c>
      <c r="H7115" s="11" t="s">
        <v>54</v>
      </c>
      <c r="I7115" s="11" t="s">
        <v>99</v>
      </c>
      <c r="J7115" s="11" t="s">
        <v>243</v>
      </c>
      <c r="K7115" s="11" t="str">
        <f>IFERROR(INDEX('EDC Component Dictionary'!$C$5:$C$37,MATCH('Rates Database'!J7115,'EDC Component Dictionary'!$B$5:$B$37,0)), "Energy Supply")</f>
        <v>Energy Supply</v>
      </c>
      <c r="L7115" s="12">
        <v>0.11138000000000001</v>
      </c>
      <c r="M7115" s="12"/>
    </row>
    <row r="7116" spans="1:13" x14ac:dyDescent="0.3">
      <c r="A7116" s="18">
        <v>7114</v>
      </c>
      <c r="B7116" s="18">
        <f t="shared" si="222"/>
        <v>2019</v>
      </c>
      <c r="C7116" s="17">
        <v>43678</v>
      </c>
      <c r="D7116" s="18" t="s">
        <v>130</v>
      </c>
      <c r="E7116" s="18" t="s">
        <v>164</v>
      </c>
      <c r="F7116" s="18" t="str">
        <f t="shared" si="223"/>
        <v>National Grid-Salem Muni Agg Rate-43678</v>
      </c>
      <c r="G7116" s="11" t="s">
        <v>131</v>
      </c>
      <c r="H7116" s="11" t="s">
        <v>54</v>
      </c>
      <c r="I7116" s="11" t="s">
        <v>99</v>
      </c>
      <c r="J7116" s="11" t="s">
        <v>175</v>
      </c>
      <c r="K7116" s="11" t="str">
        <f>IFERROR(INDEX('EDC Component Dictionary'!$C$5:$C$37,MATCH('Rates Database'!J7116,'EDC Component Dictionary'!$B$5:$B$37,0)), "Energy Supply")</f>
        <v>Energy Supply</v>
      </c>
      <c r="L7116" s="12">
        <v>0.11103</v>
      </c>
      <c r="M7116" s="12"/>
    </row>
    <row r="7117" spans="1:13" x14ac:dyDescent="0.3">
      <c r="A7117" s="18">
        <v>7115</v>
      </c>
      <c r="B7117" s="18">
        <f t="shared" si="222"/>
        <v>2019</v>
      </c>
      <c r="C7117" s="17">
        <v>43678</v>
      </c>
      <c r="D7117" s="18" t="s">
        <v>130</v>
      </c>
      <c r="E7117" s="18" t="s">
        <v>163</v>
      </c>
      <c r="F7117" s="18" t="str">
        <f t="shared" si="223"/>
        <v>Eversource_EMA-Cambridge Muni Agg Rate-43678</v>
      </c>
      <c r="G7117" s="11" t="s">
        <v>131</v>
      </c>
      <c r="H7117" s="11" t="s">
        <v>54</v>
      </c>
      <c r="I7117" s="11" t="s">
        <v>99</v>
      </c>
      <c r="J7117" s="11" t="s">
        <v>210</v>
      </c>
      <c r="K7117" s="11" t="str">
        <f>IFERROR(INDEX('EDC Component Dictionary'!$C$5:$C$37,MATCH('Rates Database'!J7117,'EDC Component Dictionary'!$B$5:$B$37,0)), "Energy Supply")</f>
        <v>Energy Supply</v>
      </c>
      <c r="L7117" s="12">
        <v>0.11144999999999999</v>
      </c>
      <c r="M7117" s="12"/>
    </row>
    <row r="7118" spans="1:13" x14ac:dyDescent="0.3">
      <c r="A7118" s="18">
        <v>7116</v>
      </c>
      <c r="B7118" s="18">
        <f t="shared" si="222"/>
        <v>2019</v>
      </c>
      <c r="C7118" s="17">
        <v>43678</v>
      </c>
      <c r="D7118" s="18" t="s">
        <v>130</v>
      </c>
      <c r="E7118" s="18" t="s">
        <v>164</v>
      </c>
      <c r="F7118" s="18" t="str">
        <f t="shared" si="223"/>
        <v>National Grid-Bellingham Muni Agg Rate-43678</v>
      </c>
      <c r="G7118" s="11" t="s">
        <v>131</v>
      </c>
      <c r="H7118" s="11" t="s">
        <v>54</v>
      </c>
      <c r="I7118" s="11" t="s">
        <v>99</v>
      </c>
      <c r="J7118" s="11" t="s">
        <v>244</v>
      </c>
      <c r="K7118" s="11" t="str">
        <f>IFERROR(INDEX('EDC Component Dictionary'!$C$5:$C$37,MATCH('Rates Database'!J7118,'EDC Component Dictionary'!$B$5:$B$37,0)), "Energy Supply")</f>
        <v>Energy Supply</v>
      </c>
      <c r="L7118" s="12">
        <v>0.11241</v>
      </c>
      <c r="M7118" s="12"/>
    </row>
    <row r="7119" spans="1:13" x14ac:dyDescent="0.3">
      <c r="A7119" s="18">
        <v>7117</v>
      </c>
      <c r="B7119" s="18">
        <f t="shared" si="222"/>
        <v>2019</v>
      </c>
      <c r="C7119" s="17">
        <v>43678</v>
      </c>
      <c r="D7119" s="18" t="s">
        <v>130</v>
      </c>
      <c r="E7119" s="18" t="s">
        <v>164</v>
      </c>
      <c r="F7119" s="18" t="str">
        <f t="shared" si="223"/>
        <v>National Grid-Great Barrington Muni Agg Rate-43678</v>
      </c>
      <c r="G7119" s="11" t="s">
        <v>131</v>
      </c>
      <c r="H7119" s="11" t="s">
        <v>54</v>
      </c>
      <c r="I7119" s="11" t="s">
        <v>99</v>
      </c>
      <c r="J7119" s="11" t="s">
        <v>245</v>
      </c>
      <c r="K7119" s="11" t="str">
        <f>IFERROR(INDEX('EDC Component Dictionary'!$C$5:$C$37,MATCH('Rates Database'!J7119,'EDC Component Dictionary'!$B$5:$B$37,0)), "Energy Supply")</f>
        <v>Energy Supply</v>
      </c>
      <c r="L7119" s="12">
        <v>0.11259</v>
      </c>
      <c r="M7119" s="12"/>
    </row>
    <row r="7120" spans="1:13" x14ac:dyDescent="0.3">
      <c r="A7120" s="18">
        <v>7118</v>
      </c>
      <c r="B7120" s="18">
        <f t="shared" si="222"/>
        <v>2019</v>
      </c>
      <c r="C7120" s="17">
        <v>43678</v>
      </c>
      <c r="D7120" s="18" t="s">
        <v>130</v>
      </c>
      <c r="E7120" s="18" t="s">
        <v>163</v>
      </c>
      <c r="F7120" s="18" t="str">
        <f t="shared" si="223"/>
        <v>Eversource_EMA-Natick Muni Agg Rate-43678</v>
      </c>
      <c r="G7120" s="11" t="s">
        <v>131</v>
      </c>
      <c r="H7120" s="11" t="s">
        <v>54</v>
      </c>
      <c r="I7120" s="11" t="s">
        <v>99</v>
      </c>
      <c r="J7120" s="11" t="s">
        <v>252</v>
      </c>
      <c r="K7120" s="11" t="str">
        <f>IFERROR(INDEX('EDC Component Dictionary'!$C$5:$C$37,MATCH('Rates Database'!J7120,'EDC Component Dictionary'!$B$5:$B$37,0)), "Energy Supply")</f>
        <v>Energy Supply</v>
      </c>
      <c r="L7120" s="12">
        <v>0.11271</v>
      </c>
      <c r="M7120" s="12"/>
    </row>
    <row r="7121" spans="1:13" x14ac:dyDescent="0.3">
      <c r="A7121" s="18">
        <v>7119</v>
      </c>
      <c r="B7121" s="18">
        <f t="shared" si="222"/>
        <v>2019</v>
      </c>
      <c r="C7121" s="17">
        <v>43678</v>
      </c>
      <c r="D7121" s="18" t="s">
        <v>130</v>
      </c>
      <c r="E7121" s="18" t="s">
        <v>163</v>
      </c>
      <c r="F7121" s="18" t="str">
        <f t="shared" si="223"/>
        <v>Eversource_EMA-Holliston Muni Agg Rate-43678</v>
      </c>
      <c r="G7121" s="11" t="s">
        <v>131</v>
      </c>
      <c r="H7121" s="11" t="s">
        <v>54</v>
      </c>
      <c r="I7121" s="11" t="s">
        <v>99</v>
      </c>
      <c r="J7121" s="11" t="s">
        <v>246</v>
      </c>
      <c r="K7121" s="11" t="str">
        <f>IFERROR(INDEX('EDC Component Dictionary'!$C$5:$C$37,MATCH('Rates Database'!J7121,'EDC Component Dictionary'!$B$5:$B$37,0)), "Energy Supply")</f>
        <v>Energy Supply</v>
      </c>
      <c r="L7121" s="12">
        <v>0.11273</v>
      </c>
      <c r="M7121" s="12"/>
    </row>
    <row r="7122" spans="1:13" x14ac:dyDescent="0.3">
      <c r="A7122" s="18">
        <v>7120</v>
      </c>
      <c r="B7122" s="18">
        <f t="shared" si="222"/>
        <v>2019</v>
      </c>
      <c r="C7122" s="17">
        <v>43678</v>
      </c>
      <c r="D7122" s="18" t="s">
        <v>130</v>
      </c>
      <c r="E7122" s="18" t="s">
        <v>164</v>
      </c>
      <c r="F7122" s="18" t="str">
        <f t="shared" si="223"/>
        <v>National Grid-West Bridgewater Muni Agg Rate-43678</v>
      </c>
      <c r="G7122" s="11" t="s">
        <v>131</v>
      </c>
      <c r="H7122" s="11" t="s">
        <v>54</v>
      </c>
      <c r="I7122" s="11" t="s">
        <v>99</v>
      </c>
      <c r="J7122" s="11" t="s">
        <v>247</v>
      </c>
      <c r="K7122" s="11" t="str">
        <f>IFERROR(INDEX('EDC Component Dictionary'!$C$5:$C$37,MATCH('Rates Database'!J7122,'EDC Component Dictionary'!$B$5:$B$37,0)), "Energy Supply")</f>
        <v>Energy Supply</v>
      </c>
      <c r="L7122" s="12">
        <v>0.11326</v>
      </c>
      <c r="M7122" s="12"/>
    </row>
    <row r="7123" spans="1:13" x14ac:dyDescent="0.3">
      <c r="A7123" s="18">
        <v>7121</v>
      </c>
      <c r="B7123" s="18">
        <f t="shared" si="222"/>
        <v>2019</v>
      </c>
      <c r="C7123" s="17">
        <v>43678</v>
      </c>
      <c r="D7123" s="18" t="s">
        <v>130</v>
      </c>
      <c r="E7123" s="18" t="s">
        <v>163</v>
      </c>
      <c r="F7123" s="18" t="str">
        <f t="shared" si="223"/>
        <v>Eversource_EMA-Newton Muni Agg Rate-43678</v>
      </c>
      <c r="G7123" s="11" t="s">
        <v>131</v>
      </c>
      <c r="H7123" s="11" t="s">
        <v>54</v>
      </c>
      <c r="I7123" s="11" t="s">
        <v>99</v>
      </c>
      <c r="J7123" s="11" t="s">
        <v>268</v>
      </c>
      <c r="K7123" s="11" t="str">
        <f>IFERROR(INDEX('EDC Component Dictionary'!$C$5:$C$37,MATCH('Rates Database'!J7123,'EDC Component Dictionary'!$B$5:$B$37,0)), "Energy Supply")</f>
        <v>Energy Supply</v>
      </c>
      <c r="L7123" s="12">
        <v>0.11348999999999999</v>
      </c>
      <c r="M7123" s="12"/>
    </row>
    <row r="7124" spans="1:13" x14ac:dyDescent="0.3">
      <c r="A7124" s="18">
        <v>7122</v>
      </c>
      <c r="B7124" s="18">
        <f t="shared" si="222"/>
        <v>2019</v>
      </c>
      <c r="C7124" s="17">
        <v>43678</v>
      </c>
      <c r="D7124" s="18" t="s">
        <v>130</v>
      </c>
      <c r="E7124" s="18" t="s">
        <v>164</v>
      </c>
      <c r="F7124" s="18" t="str">
        <f t="shared" si="223"/>
        <v>National Grid-Hamilton Muni Agg Rate-43678</v>
      </c>
      <c r="G7124" s="11" t="s">
        <v>131</v>
      </c>
      <c r="H7124" s="11" t="s">
        <v>54</v>
      </c>
      <c r="I7124" s="11" t="s">
        <v>99</v>
      </c>
      <c r="J7124" s="11" t="s">
        <v>250</v>
      </c>
      <c r="K7124" s="11" t="str">
        <f>IFERROR(INDEX('EDC Component Dictionary'!$C$5:$C$37,MATCH('Rates Database'!J7124,'EDC Component Dictionary'!$B$5:$B$37,0)), "Energy Supply")</f>
        <v>Energy Supply</v>
      </c>
      <c r="L7124" s="12">
        <v>0.11411</v>
      </c>
      <c r="M7124" s="12"/>
    </row>
    <row r="7125" spans="1:13" x14ac:dyDescent="0.3">
      <c r="A7125" s="18">
        <v>7123</v>
      </c>
      <c r="B7125" s="18">
        <f t="shared" si="222"/>
        <v>2019</v>
      </c>
      <c r="C7125" s="17">
        <v>43678</v>
      </c>
      <c r="D7125" s="18" t="s">
        <v>130</v>
      </c>
      <c r="E7125" s="18" t="s">
        <v>164</v>
      </c>
      <c r="F7125" s="18" t="str">
        <f t="shared" si="223"/>
        <v>National Grid-Millville Muni Agg Rate-43678</v>
      </c>
      <c r="G7125" s="11" t="s">
        <v>131</v>
      </c>
      <c r="H7125" s="11" t="s">
        <v>54</v>
      </c>
      <c r="I7125" s="11" t="s">
        <v>99</v>
      </c>
      <c r="J7125" s="11" t="s">
        <v>251</v>
      </c>
      <c r="K7125" s="11" t="str">
        <f>IFERROR(INDEX('EDC Component Dictionary'!$C$5:$C$37,MATCH('Rates Database'!J7125,'EDC Component Dictionary'!$B$5:$B$37,0)), "Energy Supply")</f>
        <v>Energy Supply</v>
      </c>
      <c r="L7125" s="12">
        <v>0.11416999999999999</v>
      </c>
      <c r="M7125" s="12"/>
    </row>
    <row r="7126" spans="1:13" x14ac:dyDescent="0.3">
      <c r="A7126" s="18">
        <v>7124</v>
      </c>
      <c r="B7126" s="18">
        <f t="shared" si="222"/>
        <v>2019</v>
      </c>
      <c r="C7126" s="17">
        <v>43678</v>
      </c>
      <c r="D7126" s="18" t="s">
        <v>130</v>
      </c>
      <c r="E7126" s="18" t="s">
        <v>164</v>
      </c>
      <c r="F7126" s="18" t="str">
        <f t="shared" si="223"/>
        <v>National Grid-Swampscott Muni Agg Rate-43678</v>
      </c>
      <c r="G7126" s="11" t="s">
        <v>131</v>
      </c>
      <c r="H7126" s="11" t="s">
        <v>54</v>
      </c>
      <c r="I7126" s="11" t="s">
        <v>99</v>
      </c>
      <c r="J7126" s="11" t="s">
        <v>178</v>
      </c>
      <c r="K7126" s="11" t="str">
        <f>IFERROR(INDEX('EDC Component Dictionary'!$C$5:$C$37,MATCH('Rates Database'!J7126,'EDC Component Dictionary'!$B$5:$B$37,0)), "Energy Supply")</f>
        <v>Energy Supply</v>
      </c>
      <c r="L7126" s="12">
        <v>0.11445</v>
      </c>
      <c r="M7126" s="12"/>
    </row>
    <row r="7127" spans="1:13" x14ac:dyDescent="0.3">
      <c r="A7127" s="18">
        <v>7125</v>
      </c>
      <c r="B7127" s="18">
        <f t="shared" si="222"/>
        <v>2019</v>
      </c>
      <c r="C7127" s="17">
        <v>43678</v>
      </c>
      <c r="D7127" s="18" t="s">
        <v>130</v>
      </c>
      <c r="E7127" s="18" t="s">
        <v>95</v>
      </c>
      <c r="F7127" s="18" t="str">
        <f t="shared" si="223"/>
        <v>Eversource_WMA-Sandisfield Muni Agg Rate-43678</v>
      </c>
      <c r="G7127" s="11" t="s">
        <v>131</v>
      </c>
      <c r="H7127" s="11" t="s">
        <v>54</v>
      </c>
      <c r="I7127" s="11" t="s">
        <v>99</v>
      </c>
      <c r="J7127" s="11" t="s">
        <v>253</v>
      </c>
      <c r="K7127" s="11" t="str">
        <f>IFERROR(INDEX('EDC Component Dictionary'!$C$5:$C$37,MATCH('Rates Database'!J7127,'EDC Component Dictionary'!$B$5:$B$37,0)), "Energy Supply")</f>
        <v>Energy Supply</v>
      </c>
      <c r="L7127" s="12">
        <v>0.11533</v>
      </c>
      <c r="M7127" s="12"/>
    </row>
    <row r="7128" spans="1:13" x14ac:dyDescent="0.3">
      <c r="A7128" s="18">
        <v>7126</v>
      </c>
      <c r="B7128" s="18">
        <f t="shared" si="222"/>
        <v>2019</v>
      </c>
      <c r="C7128" s="17">
        <v>43678</v>
      </c>
      <c r="D7128" s="18" t="s">
        <v>130</v>
      </c>
      <c r="E7128" s="18" t="s">
        <v>163</v>
      </c>
      <c r="F7128" s="18" t="str">
        <f t="shared" si="223"/>
        <v>Eversource_EMA-Walpole Muni Agg Rate-43678</v>
      </c>
      <c r="G7128" s="11" t="s">
        <v>131</v>
      </c>
      <c r="H7128" s="11" t="s">
        <v>54</v>
      </c>
      <c r="I7128" s="11" t="s">
        <v>99</v>
      </c>
      <c r="J7128" s="11" t="s">
        <v>174</v>
      </c>
      <c r="K7128" s="11" t="str">
        <f>IFERROR(INDEX('EDC Component Dictionary'!$C$5:$C$37,MATCH('Rates Database'!J7128,'EDC Component Dictionary'!$B$5:$B$37,0)), "Energy Supply")</f>
        <v>Energy Supply</v>
      </c>
      <c r="L7128" s="12">
        <v>0.11582000000000001</v>
      </c>
      <c r="M7128" s="12"/>
    </row>
    <row r="7129" spans="1:13" x14ac:dyDescent="0.3">
      <c r="A7129" s="18">
        <v>7127</v>
      </c>
      <c r="B7129" s="18">
        <f t="shared" si="222"/>
        <v>2019</v>
      </c>
      <c r="C7129" s="17">
        <v>43678</v>
      </c>
      <c r="D7129" s="18" t="s">
        <v>130</v>
      </c>
      <c r="E7129" s="18" t="s">
        <v>163</v>
      </c>
      <c r="F7129" s="18" t="str">
        <f t="shared" si="223"/>
        <v>Eversource_EMA-Lexington Muni Agg Rate-43678</v>
      </c>
      <c r="G7129" s="11" t="s">
        <v>131</v>
      </c>
      <c r="H7129" s="11" t="s">
        <v>54</v>
      </c>
      <c r="I7129" s="11" t="s">
        <v>99</v>
      </c>
      <c r="J7129" s="11" t="s">
        <v>254</v>
      </c>
      <c r="K7129" s="11" t="str">
        <f>IFERROR(INDEX('EDC Component Dictionary'!$C$5:$C$37,MATCH('Rates Database'!J7129,'EDC Component Dictionary'!$B$5:$B$37,0)), "Energy Supply")</f>
        <v>Energy Supply</v>
      </c>
      <c r="L7129" s="12">
        <v>0.11625000000000001</v>
      </c>
      <c r="M7129" s="12"/>
    </row>
    <row r="7130" spans="1:13" x14ac:dyDescent="0.3">
      <c r="A7130" s="18">
        <v>7128</v>
      </c>
      <c r="B7130" s="18">
        <f t="shared" si="222"/>
        <v>2019</v>
      </c>
      <c r="C7130" s="17">
        <v>43678</v>
      </c>
      <c r="D7130" s="18" t="s">
        <v>130</v>
      </c>
      <c r="E7130" s="18" t="s">
        <v>164</v>
      </c>
      <c r="F7130" s="18" t="str">
        <f t="shared" si="223"/>
        <v>National Grid-Foxborough Muni Agg Rate-43678</v>
      </c>
      <c r="G7130" s="11" t="s">
        <v>131</v>
      </c>
      <c r="H7130" s="11" t="s">
        <v>54</v>
      </c>
      <c r="I7130" s="11" t="s">
        <v>99</v>
      </c>
      <c r="J7130" s="11" t="s">
        <v>256</v>
      </c>
      <c r="K7130" s="11" t="str">
        <f>IFERROR(INDEX('EDC Component Dictionary'!$C$5:$C$37,MATCH('Rates Database'!J7130,'EDC Component Dictionary'!$B$5:$B$37,0)), "Energy Supply")</f>
        <v>Energy Supply</v>
      </c>
      <c r="L7130" s="12">
        <v>0.11791</v>
      </c>
      <c r="M7130" s="12"/>
    </row>
    <row r="7131" spans="1:13" x14ac:dyDescent="0.3">
      <c r="A7131" s="18">
        <v>7129</v>
      </c>
      <c r="B7131" s="18">
        <f t="shared" si="222"/>
        <v>2019</v>
      </c>
      <c r="C7131" s="17">
        <v>43678</v>
      </c>
      <c r="D7131" s="18" t="s">
        <v>130</v>
      </c>
      <c r="E7131" s="18" t="s">
        <v>164</v>
      </c>
      <c r="F7131" s="18" t="str">
        <f t="shared" si="223"/>
        <v>National Grid-Heath Muni Agg Rate-43678</v>
      </c>
      <c r="G7131" s="11" t="s">
        <v>131</v>
      </c>
      <c r="H7131" s="11" t="s">
        <v>54</v>
      </c>
      <c r="I7131" s="11" t="s">
        <v>99</v>
      </c>
      <c r="J7131" s="11" t="s">
        <v>257</v>
      </c>
      <c r="K7131" s="11" t="str">
        <f>IFERROR(INDEX('EDC Component Dictionary'!$C$5:$C$37,MATCH('Rates Database'!J7131,'EDC Component Dictionary'!$B$5:$B$37,0)), "Energy Supply")</f>
        <v>Energy Supply</v>
      </c>
      <c r="L7131" s="12">
        <v>0.11924</v>
      </c>
      <c r="M7131" s="12"/>
    </row>
    <row r="7132" spans="1:13" x14ac:dyDescent="0.3">
      <c r="A7132" s="18">
        <v>7130</v>
      </c>
      <c r="B7132" s="18">
        <f t="shared" si="222"/>
        <v>2019</v>
      </c>
      <c r="C7132" s="17">
        <v>43678</v>
      </c>
      <c r="D7132" s="18" t="s">
        <v>130</v>
      </c>
      <c r="E7132" s="18" t="s">
        <v>164</v>
      </c>
      <c r="F7132" s="18" t="str">
        <f t="shared" si="223"/>
        <v>National Grid-Lowell Muni Agg Rate-43678</v>
      </c>
      <c r="G7132" s="11" t="s">
        <v>131</v>
      </c>
      <c r="H7132" s="11" t="s">
        <v>54</v>
      </c>
      <c r="I7132" s="11" t="s">
        <v>99</v>
      </c>
      <c r="J7132" s="11" t="s">
        <v>262</v>
      </c>
      <c r="K7132" s="11" t="str">
        <f>IFERROR(INDEX('EDC Component Dictionary'!$C$5:$C$37,MATCH('Rates Database'!J7132,'EDC Component Dictionary'!$B$5:$B$37,0)), "Energy Supply")</f>
        <v>Energy Supply</v>
      </c>
      <c r="L7132" s="12">
        <v>0.1285</v>
      </c>
      <c r="M7132" s="12"/>
    </row>
    <row r="7133" spans="1:13" x14ac:dyDescent="0.3">
      <c r="A7133" s="18">
        <v>7131</v>
      </c>
      <c r="B7133" s="18">
        <f t="shared" si="222"/>
        <v>2019</v>
      </c>
      <c r="C7133" s="17">
        <v>43709</v>
      </c>
      <c r="D7133" s="18" t="s">
        <v>130</v>
      </c>
      <c r="E7133" s="18" t="s">
        <v>164</v>
      </c>
      <c r="F7133" s="18" t="str">
        <f t="shared" si="223"/>
        <v>National Grid-Nantucket Muni Agg Rate-43709</v>
      </c>
      <c r="G7133" s="11" t="s">
        <v>131</v>
      </c>
      <c r="H7133" s="11" t="s">
        <v>54</v>
      </c>
      <c r="I7133" s="11" t="s">
        <v>99</v>
      </c>
      <c r="J7133" s="11" t="s">
        <v>171</v>
      </c>
      <c r="K7133" s="11" t="str">
        <f>IFERROR(INDEX('EDC Component Dictionary'!$C$5:$C$37,MATCH('Rates Database'!J7133,'EDC Component Dictionary'!$B$5:$B$37,0)), "Energy Supply")</f>
        <v>Energy Supply</v>
      </c>
      <c r="L7133" s="12">
        <v>9.0539999999999995E-2</v>
      </c>
      <c r="M7133" s="12"/>
    </row>
    <row r="7134" spans="1:13" x14ac:dyDescent="0.3">
      <c r="A7134" s="18">
        <v>7132</v>
      </c>
      <c r="B7134" s="18">
        <f t="shared" si="222"/>
        <v>2019</v>
      </c>
      <c r="C7134" s="17">
        <v>43709</v>
      </c>
      <c r="D7134" s="18" t="s">
        <v>130</v>
      </c>
      <c r="E7134" s="18" t="s">
        <v>164</v>
      </c>
      <c r="F7134" s="18" t="str">
        <f t="shared" si="223"/>
        <v>National Grid-Westborough Muni Agg Rate-43709</v>
      </c>
      <c r="G7134" s="11" t="s">
        <v>131</v>
      </c>
      <c r="H7134" s="11" t="s">
        <v>54</v>
      </c>
      <c r="I7134" s="11" t="s">
        <v>99</v>
      </c>
      <c r="J7134" s="11" t="s">
        <v>172</v>
      </c>
      <c r="K7134" s="11" t="str">
        <f>IFERROR(INDEX('EDC Component Dictionary'!$C$5:$C$37,MATCH('Rates Database'!J7134,'EDC Component Dictionary'!$B$5:$B$37,0)), "Energy Supply")</f>
        <v>Energy Supply</v>
      </c>
      <c r="L7134" s="12">
        <v>9.3840000000000007E-2</v>
      </c>
      <c r="M7134" s="12"/>
    </row>
    <row r="7135" spans="1:13" x14ac:dyDescent="0.3">
      <c r="A7135" s="18">
        <v>7133</v>
      </c>
      <c r="B7135" s="18">
        <f t="shared" si="222"/>
        <v>2019</v>
      </c>
      <c r="C7135" s="17">
        <v>43709</v>
      </c>
      <c r="D7135" s="18" t="s">
        <v>130</v>
      </c>
      <c r="E7135" s="18" t="s">
        <v>164</v>
      </c>
      <c r="F7135" s="18" t="str">
        <f t="shared" si="223"/>
        <v>National Grid-Chelmsford Muni Agg Rate-43709</v>
      </c>
      <c r="G7135" s="11" t="s">
        <v>131</v>
      </c>
      <c r="H7135" s="11" t="s">
        <v>54</v>
      </c>
      <c r="I7135" s="11" t="s">
        <v>99</v>
      </c>
      <c r="J7135" s="11" t="s">
        <v>173</v>
      </c>
      <c r="K7135" s="11" t="str">
        <f>IFERROR(INDEX('EDC Component Dictionary'!$C$5:$C$37,MATCH('Rates Database'!J7135,'EDC Component Dictionary'!$B$5:$B$37,0)), "Energy Supply")</f>
        <v>Energy Supply</v>
      </c>
      <c r="L7135" s="12">
        <v>9.4100000000000003E-2</v>
      </c>
      <c r="M7135" s="12"/>
    </row>
    <row r="7136" spans="1:13" x14ac:dyDescent="0.3">
      <c r="A7136" s="18">
        <v>7134</v>
      </c>
      <c r="B7136" s="18">
        <f t="shared" si="222"/>
        <v>2019</v>
      </c>
      <c r="C7136" s="17">
        <v>43709</v>
      </c>
      <c r="D7136" s="18" t="s">
        <v>130</v>
      </c>
      <c r="E7136" s="18" t="s">
        <v>95</v>
      </c>
      <c r="F7136" s="18" t="str">
        <f t="shared" si="223"/>
        <v>Eversource_WMA-West Springfield Muni Agg Rate-43709</v>
      </c>
      <c r="G7136" s="11" t="s">
        <v>131</v>
      </c>
      <c r="H7136" s="11" t="s">
        <v>54</v>
      </c>
      <c r="I7136" s="11" t="s">
        <v>99</v>
      </c>
      <c r="J7136" s="11" t="s">
        <v>272</v>
      </c>
      <c r="K7136" s="11" t="str">
        <f>IFERROR(INDEX('EDC Component Dictionary'!$C$5:$C$37,MATCH('Rates Database'!J7136,'EDC Component Dictionary'!$B$5:$B$37,0)), "Energy Supply")</f>
        <v>Energy Supply</v>
      </c>
      <c r="L7136" s="12">
        <v>9.6629999999999994E-2</v>
      </c>
      <c r="M7136" s="12"/>
    </row>
    <row r="7137" spans="1:13" x14ac:dyDescent="0.3">
      <c r="A7137" s="18">
        <v>7135</v>
      </c>
      <c r="B7137" s="18">
        <f t="shared" si="222"/>
        <v>2019</v>
      </c>
      <c r="C7137" s="17">
        <v>43709</v>
      </c>
      <c r="D7137" s="18" t="s">
        <v>130</v>
      </c>
      <c r="E7137" s="18" t="s">
        <v>164</v>
      </c>
      <c r="F7137" s="18" t="str">
        <f t="shared" si="223"/>
        <v>National Grid-Marlborough Muni Agg Rate-43709</v>
      </c>
      <c r="G7137" s="11" t="s">
        <v>131</v>
      </c>
      <c r="H7137" s="11" t="s">
        <v>54</v>
      </c>
      <c r="I7137" s="11" t="s">
        <v>99</v>
      </c>
      <c r="J7137" s="11" t="s">
        <v>263</v>
      </c>
      <c r="K7137" s="11" t="str">
        <f>IFERROR(INDEX('EDC Component Dictionary'!$C$5:$C$37,MATCH('Rates Database'!J7137,'EDC Component Dictionary'!$B$5:$B$37,0)), "Energy Supply")</f>
        <v>Energy Supply</v>
      </c>
      <c r="L7137" s="12">
        <v>9.7320000000000004E-2</v>
      </c>
      <c r="M7137" s="12"/>
    </row>
    <row r="7138" spans="1:13" x14ac:dyDescent="0.3">
      <c r="A7138" s="18">
        <v>7136</v>
      </c>
      <c r="B7138" s="18">
        <f t="shared" si="222"/>
        <v>2019</v>
      </c>
      <c r="C7138" s="17">
        <v>43709</v>
      </c>
      <c r="D7138" s="18" t="s">
        <v>130</v>
      </c>
      <c r="E7138" s="18" t="s">
        <v>95</v>
      </c>
      <c r="F7138" s="18" t="str">
        <f t="shared" si="223"/>
        <v>Eversource_WMA-Pittsfield Muni Agg Rate-43709</v>
      </c>
      <c r="G7138" s="11" t="s">
        <v>131</v>
      </c>
      <c r="H7138" s="11" t="s">
        <v>54</v>
      </c>
      <c r="I7138" s="11" t="s">
        <v>99</v>
      </c>
      <c r="J7138" s="11" t="s">
        <v>176</v>
      </c>
      <c r="K7138" s="11" t="str">
        <f>IFERROR(INDEX('EDC Component Dictionary'!$C$5:$C$37,MATCH('Rates Database'!J7138,'EDC Component Dictionary'!$B$5:$B$37,0)), "Energy Supply")</f>
        <v>Energy Supply</v>
      </c>
      <c r="L7138" s="12">
        <v>9.9760000000000001E-2</v>
      </c>
      <c r="M7138" s="12"/>
    </row>
    <row r="7139" spans="1:13" x14ac:dyDescent="0.3">
      <c r="A7139" s="18">
        <v>7137</v>
      </c>
      <c r="B7139" s="18">
        <f t="shared" si="222"/>
        <v>2019</v>
      </c>
      <c r="C7139" s="17">
        <v>43709</v>
      </c>
      <c r="D7139" s="18" t="s">
        <v>130</v>
      </c>
      <c r="E7139" s="18" t="s">
        <v>164</v>
      </c>
      <c r="F7139" s="18" t="str">
        <f t="shared" si="223"/>
        <v>National Grid-Lancaster Muni Agg Rate-43709</v>
      </c>
      <c r="G7139" s="11" t="s">
        <v>131</v>
      </c>
      <c r="H7139" s="11" t="s">
        <v>54</v>
      </c>
      <c r="I7139" s="11" t="s">
        <v>99</v>
      </c>
      <c r="J7139" s="11" t="s">
        <v>260</v>
      </c>
      <c r="K7139" s="11" t="str">
        <f>IFERROR(INDEX('EDC Component Dictionary'!$C$5:$C$37,MATCH('Rates Database'!J7139,'EDC Component Dictionary'!$B$5:$B$37,0)), "Energy Supply")</f>
        <v>Energy Supply</v>
      </c>
      <c r="L7139" s="12">
        <v>9.9779999999999994E-2</v>
      </c>
      <c r="M7139" s="12"/>
    </row>
    <row r="7140" spans="1:13" x14ac:dyDescent="0.3">
      <c r="A7140" s="18">
        <v>7138</v>
      </c>
      <c r="B7140" s="18">
        <f t="shared" si="222"/>
        <v>2019</v>
      </c>
      <c r="C7140" s="17">
        <v>43709</v>
      </c>
      <c r="D7140" s="18" t="s">
        <v>130</v>
      </c>
      <c r="E7140" s="18" t="s">
        <v>164</v>
      </c>
      <c r="F7140" s="18" t="str">
        <f t="shared" si="223"/>
        <v>National Grid-West Brookfield Muni Agg Rate-43709</v>
      </c>
      <c r="G7140" s="11" t="s">
        <v>131</v>
      </c>
      <c r="H7140" s="11" t="s">
        <v>54</v>
      </c>
      <c r="I7140" s="11" t="s">
        <v>99</v>
      </c>
      <c r="J7140" s="11" t="s">
        <v>177</v>
      </c>
      <c r="K7140" s="11" t="str">
        <f>IFERROR(INDEX('EDC Component Dictionary'!$C$5:$C$37,MATCH('Rates Database'!J7140,'EDC Component Dictionary'!$B$5:$B$37,0)), "Energy Supply")</f>
        <v>Energy Supply</v>
      </c>
      <c r="L7140" s="12">
        <v>9.9989999999999996E-2</v>
      </c>
      <c r="M7140" s="12"/>
    </row>
    <row r="7141" spans="1:13" x14ac:dyDescent="0.3">
      <c r="A7141" s="18">
        <v>7139</v>
      </c>
      <c r="B7141" s="18">
        <f t="shared" si="222"/>
        <v>2019</v>
      </c>
      <c r="C7141" s="17">
        <v>43709</v>
      </c>
      <c r="D7141" s="18" t="s">
        <v>130</v>
      </c>
      <c r="E7141" s="18" t="s">
        <v>164</v>
      </c>
      <c r="F7141" s="18" t="str">
        <f t="shared" si="223"/>
        <v>National Grid-Tyngsborough Muni Agg Rate-43709</v>
      </c>
      <c r="G7141" s="11" t="s">
        <v>131</v>
      </c>
      <c r="H7141" s="11" t="s">
        <v>54</v>
      </c>
      <c r="I7141" s="11" t="s">
        <v>99</v>
      </c>
      <c r="J7141" s="11" t="s">
        <v>261</v>
      </c>
      <c r="K7141" s="11" t="str">
        <f>IFERROR(INDEX('EDC Component Dictionary'!$C$5:$C$37,MATCH('Rates Database'!J7141,'EDC Component Dictionary'!$B$5:$B$37,0)), "Energy Supply")</f>
        <v>Energy Supply</v>
      </c>
      <c r="L7141" s="12">
        <v>0.10131</v>
      </c>
      <c r="M7141" s="12"/>
    </row>
    <row r="7142" spans="1:13" x14ac:dyDescent="0.3">
      <c r="A7142" s="18">
        <v>7140</v>
      </c>
      <c r="B7142" s="18">
        <f t="shared" si="222"/>
        <v>2019</v>
      </c>
      <c r="C7142" s="17">
        <v>43709</v>
      </c>
      <c r="D7142" s="18" t="s">
        <v>130</v>
      </c>
      <c r="E7142" s="18" t="s">
        <v>164</v>
      </c>
      <c r="F7142" s="18" t="str">
        <f t="shared" si="223"/>
        <v>National Grid-Gardner Muni Agg Rate-43709</v>
      </c>
      <c r="G7142" s="11" t="s">
        <v>131</v>
      </c>
      <c r="H7142" s="11" t="s">
        <v>54</v>
      </c>
      <c r="I7142" s="11" t="s">
        <v>99</v>
      </c>
      <c r="J7142" s="11" t="s">
        <v>179</v>
      </c>
      <c r="K7142" s="11" t="str">
        <f>IFERROR(INDEX('EDC Component Dictionary'!$C$5:$C$37,MATCH('Rates Database'!J7142,'EDC Component Dictionary'!$B$5:$B$37,0)), "Energy Supply")</f>
        <v>Energy Supply</v>
      </c>
      <c r="L7142" s="12">
        <v>0.10249</v>
      </c>
      <c r="M7142" s="12"/>
    </row>
    <row r="7143" spans="1:13" x14ac:dyDescent="0.3">
      <c r="A7143" s="18">
        <v>7141</v>
      </c>
      <c r="B7143" s="18">
        <f t="shared" si="222"/>
        <v>2019</v>
      </c>
      <c r="C7143" s="17">
        <v>43709</v>
      </c>
      <c r="D7143" s="18" t="s">
        <v>130</v>
      </c>
      <c r="E7143" s="18" t="s">
        <v>164</v>
      </c>
      <c r="F7143" s="18" t="str">
        <f t="shared" si="223"/>
        <v>National Grid-Williamsburg Muni Agg Rate-43709</v>
      </c>
      <c r="G7143" s="11" t="s">
        <v>131</v>
      </c>
      <c r="H7143" s="11" t="s">
        <v>54</v>
      </c>
      <c r="I7143" s="11" t="s">
        <v>99</v>
      </c>
      <c r="J7143" s="11" t="s">
        <v>249</v>
      </c>
      <c r="K7143" s="11" t="str">
        <f>IFERROR(INDEX('EDC Component Dictionary'!$C$5:$C$37,MATCH('Rates Database'!J7143,'EDC Component Dictionary'!$B$5:$B$37,0)), "Energy Supply")</f>
        <v>Energy Supply</v>
      </c>
      <c r="L7143" s="12">
        <v>0.10249</v>
      </c>
      <c r="M7143" s="12"/>
    </row>
    <row r="7144" spans="1:13" x14ac:dyDescent="0.3">
      <c r="A7144" s="18">
        <v>7142</v>
      </c>
      <c r="B7144" s="18">
        <f t="shared" si="222"/>
        <v>2019</v>
      </c>
      <c r="C7144" s="17">
        <v>43709</v>
      </c>
      <c r="D7144" s="18" t="s">
        <v>130</v>
      </c>
      <c r="E7144" s="18" t="s">
        <v>95</v>
      </c>
      <c r="F7144" s="18" t="str">
        <f t="shared" si="223"/>
        <v>Eversource_WMA-Lanesborough Muni Agg Rate-43709</v>
      </c>
      <c r="G7144" s="11" t="s">
        <v>131</v>
      </c>
      <c r="H7144" s="11" t="s">
        <v>54</v>
      </c>
      <c r="I7144" s="11" t="s">
        <v>99</v>
      </c>
      <c r="J7144" s="11" t="s">
        <v>255</v>
      </c>
      <c r="K7144" s="11" t="str">
        <f>IFERROR(INDEX('EDC Component Dictionary'!$C$5:$C$37,MATCH('Rates Database'!J7144,'EDC Component Dictionary'!$B$5:$B$37,0)), "Energy Supply")</f>
        <v>Energy Supply</v>
      </c>
      <c r="L7144" s="12">
        <v>0.10306999999999999</v>
      </c>
      <c r="M7144" s="12"/>
    </row>
    <row r="7145" spans="1:13" x14ac:dyDescent="0.3">
      <c r="A7145" s="18">
        <v>7143</v>
      </c>
      <c r="B7145" s="18">
        <f t="shared" si="222"/>
        <v>2019</v>
      </c>
      <c r="C7145" s="17">
        <v>43709</v>
      </c>
      <c r="D7145" s="18" t="s">
        <v>130</v>
      </c>
      <c r="E7145" s="18" t="s">
        <v>95</v>
      </c>
      <c r="F7145" s="18" t="str">
        <f t="shared" si="223"/>
        <v>Eversource_WMA-Leverett Muni Agg Rate-43709</v>
      </c>
      <c r="G7145" s="11" t="s">
        <v>131</v>
      </c>
      <c r="H7145" s="11" t="s">
        <v>54</v>
      </c>
      <c r="I7145" s="11" t="s">
        <v>99</v>
      </c>
      <c r="J7145" s="11" t="s">
        <v>265</v>
      </c>
      <c r="K7145" s="11" t="str">
        <f>IFERROR(INDEX('EDC Component Dictionary'!$C$5:$C$37,MATCH('Rates Database'!J7145,'EDC Component Dictionary'!$B$5:$B$37,0)), "Energy Supply")</f>
        <v>Energy Supply</v>
      </c>
      <c r="L7145" s="12">
        <v>0.1036</v>
      </c>
      <c r="M7145" s="12"/>
    </row>
    <row r="7146" spans="1:13" x14ac:dyDescent="0.3">
      <c r="A7146" s="18">
        <v>7144</v>
      </c>
      <c r="B7146" s="18">
        <f t="shared" si="222"/>
        <v>2019</v>
      </c>
      <c r="C7146" s="17">
        <v>43709</v>
      </c>
      <c r="D7146" s="18" t="s">
        <v>130</v>
      </c>
      <c r="E7146" s="18" t="s">
        <v>163</v>
      </c>
      <c r="F7146" s="18" t="str">
        <f t="shared" si="223"/>
        <v>Eversource_EMA-Plymouth Muni Agg Rate-43709</v>
      </c>
      <c r="G7146" s="11" t="s">
        <v>131</v>
      </c>
      <c r="H7146" s="11" t="s">
        <v>54</v>
      </c>
      <c r="I7146" s="11" t="s">
        <v>99</v>
      </c>
      <c r="J7146" s="11" t="s">
        <v>180</v>
      </c>
      <c r="K7146" s="11" t="str">
        <f>IFERROR(INDEX('EDC Component Dictionary'!$C$5:$C$37,MATCH('Rates Database'!J7146,'EDC Component Dictionary'!$B$5:$B$37,0)), "Energy Supply")</f>
        <v>Energy Supply</v>
      </c>
      <c r="L7146" s="12">
        <v>0.10333000000000001</v>
      </c>
      <c r="M7146" s="12"/>
    </row>
    <row r="7147" spans="1:13" x14ac:dyDescent="0.3">
      <c r="A7147" s="18">
        <v>7145</v>
      </c>
      <c r="B7147" s="18">
        <f t="shared" si="222"/>
        <v>2019</v>
      </c>
      <c r="C7147" s="17">
        <v>43709</v>
      </c>
      <c r="D7147" s="18" t="s">
        <v>130</v>
      </c>
      <c r="E7147" s="18" t="s">
        <v>164</v>
      </c>
      <c r="F7147" s="18" t="str">
        <f t="shared" si="223"/>
        <v>National Grid-Auburn Muni Agg Rate-43709</v>
      </c>
      <c r="G7147" s="11" t="s">
        <v>131</v>
      </c>
      <c r="H7147" s="11" t="s">
        <v>54</v>
      </c>
      <c r="I7147" s="11" t="s">
        <v>99</v>
      </c>
      <c r="J7147" s="11" t="s">
        <v>258</v>
      </c>
      <c r="K7147" s="11" t="str">
        <f>IFERROR(INDEX('EDC Component Dictionary'!$C$5:$C$37,MATCH('Rates Database'!J7147,'EDC Component Dictionary'!$B$5:$B$37,0)), "Energy Supply")</f>
        <v>Energy Supply</v>
      </c>
      <c r="L7147" s="12">
        <v>0.10353999999999999</v>
      </c>
      <c r="M7147" s="12"/>
    </row>
    <row r="7148" spans="1:13" x14ac:dyDescent="0.3">
      <c r="A7148" s="18">
        <v>7146</v>
      </c>
      <c r="B7148" s="18">
        <f t="shared" si="222"/>
        <v>2019</v>
      </c>
      <c r="C7148" s="17">
        <v>43709</v>
      </c>
      <c r="D7148" s="18" t="s">
        <v>130</v>
      </c>
      <c r="E7148" s="18" t="s">
        <v>164</v>
      </c>
      <c r="F7148" s="18" t="str">
        <f t="shared" si="223"/>
        <v>National Grid-Winchendon Muni Agg Rate-43709</v>
      </c>
      <c r="G7148" s="11" t="s">
        <v>131</v>
      </c>
      <c r="H7148" s="11" t="s">
        <v>54</v>
      </c>
      <c r="I7148" s="11" t="s">
        <v>99</v>
      </c>
      <c r="J7148" s="11" t="s">
        <v>181</v>
      </c>
      <c r="K7148" s="11" t="str">
        <f>IFERROR(INDEX('EDC Component Dictionary'!$C$5:$C$37,MATCH('Rates Database'!J7148,'EDC Component Dictionary'!$B$5:$B$37,0)), "Energy Supply")</f>
        <v>Energy Supply</v>
      </c>
      <c r="L7148" s="12">
        <v>0.10362</v>
      </c>
      <c r="M7148" s="12"/>
    </row>
    <row r="7149" spans="1:13" x14ac:dyDescent="0.3">
      <c r="A7149" s="18">
        <v>7147</v>
      </c>
      <c r="B7149" s="18">
        <f t="shared" si="222"/>
        <v>2019</v>
      </c>
      <c r="C7149" s="17">
        <v>43709</v>
      </c>
      <c r="D7149" s="18" t="s">
        <v>130</v>
      </c>
      <c r="E7149" s="18" t="s">
        <v>164</v>
      </c>
      <c r="F7149" s="18" t="str">
        <f t="shared" si="223"/>
        <v>National Grid-Orange Muni Agg Rate-43709</v>
      </c>
      <c r="G7149" s="11" t="s">
        <v>131</v>
      </c>
      <c r="H7149" s="11" t="s">
        <v>54</v>
      </c>
      <c r="I7149" s="11" t="s">
        <v>99</v>
      </c>
      <c r="J7149" s="11" t="s">
        <v>182</v>
      </c>
      <c r="K7149" s="11" t="str">
        <f>IFERROR(INDEX('EDC Component Dictionary'!$C$5:$C$37,MATCH('Rates Database'!J7149,'EDC Component Dictionary'!$B$5:$B$37,0)), "Energy Supply")</f>
        <v>Energy Supply</v>
      </c>
      <c r="L7149" s="12">
        <v>0.10372000000000001</v>
      </c>
      <c r="M7149" s="12"/>
    </row>
    <row r="7150" spans="1:13" x14ac:dyDescent="0.3">
      <c r="A7150" s="18">
        <v>7148</v>
      </c>
      <c r="B7150" s="18">
        <f t="shared" si="222"/>
        <v>2019</v>
      </c>
      <c r="C7150" s="17">
        <v>43709</v>
      </c>
      <c r="D7150" s="18" t="s">
        <v>130</v>
      </c>
      <c r="E7150" s="18" t="s">
        <v>164</v>
      </c>
      <c r="F7150" s="18" t="str">
        <f t="shared" si="223"/>
        <v>National Grid-Adams Muni Agg Rate-43709</v>
      </c>
      <c r="G7150" s="11" t="s">
        <v>131</v>
      </c>
      <c r="H7150" s="11" t="s">
        <v>54</v>
      </c>
      <c r="I7150" s="11" t="s">
        <v>99</v>
      </c>
      <c r="J7150" s="11" t="s">
        <v>183</v>
      </c>
      <c r="K7150" s="11" t="str">
        <f>IFERROR(INDEX('EDC Component Dictionary'!$C$5:$C$37,MATCH('Rates Database'!J7150,'EDC Component Dictionary'!$B$5:$B$37,0)), "Energy Supply")</f>
        <v>Energy Supply</v>
      </c>
      <c r="L7150" s="12">
        <v>0.10408000000000001</v>
      </c>
      <c r="M7150" s="12"/>
    </row>
    <row r="7151" spans="1:13" x14ac:dyDescent="0.3">
      <c r="A7151" s="18">
        <v>7149</v>
      </c>
      <c r="B7151" s="18">
        <f t="shared" si="222"/>
        <v>2019</v>
      </c>
      <c r="C7151" s="17">
        <v>43709</v>
      </c>
      <c r="D7151" s="18" t="s">
        <v>130</v>
      </c>
      <c r="E7151" s="18" t="s">
        <v>95</v>
      </c>
      <c r="F7151" s="18" t="str">
        <f t="shared" si="223"/>
        <v>Eversource_WMA-Cheshire Muni Agg Rate-43709</v>
      </c>
      <c r="G7151" s="11" t="s">
        <v>131</v>
      </c>
      <c r="H7151" s="11" t="s">
        <v>54</v>
      </c>
      <c r="I7151" s="11" t="s">
        <v>99</v>
      </c>
      <c r="J7151" s="11" t="s">
        <v>184</v>
      </c>
      <c r="K7151" s="11" t="str">
        <f>IFERROR(INDEX('EDC Component Dictionary'!$C$5:$C$37,MATCH('Rates Database'!J7151,'EDC Component Dictionary'!$B$5:$B$37,0)), "Energy Supply")</f>
        <v>Energy Supply</v>
      </c>
      <c r="L7151" s="12">
        <v>0.10408000000000001</v>
      </c>
      <c r="M7151" s="12"/>
    </row>
    <row r="7152" spans="1:13" x14ac:dyDescent="0.3">
      <c r="A7152" s="18">
        <v>7150</v>
      </c>
      <c r="B7152" s="18">
        <f t="shared" si="222"/>
        <v>2019</v>
      </c>
      <c r="C7152" s="17">
        <v>43709</v>
      </c>
      <c r="D7152" s="18" t="s">
        <v>130</v>
      </c>
      <c r="E7152" s="18" t="s">
        <v>163</v>
      </c>
      <c r="F7152" s="18" t="str">
        <f t="shared" si="223"/>
        <v>Eversource_EMA-Acushnet Muni Agg Rate-43709</v>
      </c>
      <c r="G7152" s="11" t="s">
        <v>131</v>
      </c>
      <c r="H7152" s="11" t="s">
        <v>54</v>
      </c>
      <c r="I7152" s="11" t="s">
        <v>99</v>
      </c>
      <c r="J7152" s="11" t="s">
        <v>185</v>
      </c>
      <c r="K7152" s="11" t="str">
        <f>IFERROR(INDEX('EDC Component Dictionary'!$C$5:$C$37,MATCH('Rates Database'!J7152,'EDC Component Dictionary'!$B$5:$B$37,0)), "Energy Supply")</f>
        <v>Energy Supply</v>
      </c>
      <c r="L7152" s="12">
        <v>0.1043</v>
      </c>
      <c r="M7152" s="12"/>
    </row>
    <row r="7153" spans="1:13" x14ac:dyDescent="0.3">
      <c r="A7153" s="18">
        <v>7151</v>
      </c>
      <c r="B7153" s="18">
        <f t="shared" si="222"/>
        <v>2019</v>
      </c>
      <c r="C7153" s="17">
        <v>43709</v>
      </c>
      <c r="D7153" s="18" t="s">
        <v>130</v>
      </c>
      <c r="E7153" s="18" t="s">
        <v>164</v>
      </c>
      <c r="F7153" s="18" t="str">
        <f t="shared" si="223"/>
        <v>National Grid-Attleboro Muni Agg Rate-43709</v>
      </c>
      <c r="G7153" s="11" t="s">
        <v>131</v>
      </c>
      <c r="H7153" s="11" t="s">
        <v>54</v>
      </c>
      <c r="I7153" s="11" t="s">
        <v>99</v>
      </c>
      <c r="J7153" s="11" t="s">
        <v>186</v>
      </c>
      <c r="K7153" s="11" t="str">
        <f>IFERROR(INDEX('EDC Component Dictionary'!$C$5:$C$37,MATCH('Rates Database'!J7153,'EDC Component Dictionary'!$B$5:$B$37,0)), "Energy Supply")</f>
        <v>Energy Supply</v>
      </c>
      <c r="L7153" s="12">
        <v>0.1043</v>
      </c>
      <c r="M7153" s="12"/>
    </row>
    <row r="7154" spans="1:13" x14ac:dyDescent="0.3">
      <c r="A7154" s="18">
        <v>7152</v>
      </c>
      <c r="B7154" s="18">
        <f t="shared" si="222"/>
        <v>2019</v>
      </c>
      <c r="C7154" s="17">
        <v>43709</v>
      </c>
      <c r="D7154" s="18" t="s">
        <v>130</v>
      </c>
      <c r="E7154" s="18" t="s">
        <v>163</v>
      </c>
      <c r="F7154" s="18" t="str">
        <f t="shared" si="223"/>
        <v>Eversource_EMA-Carver Muni Agg Rate-43709</v>
      </c>
      <c r="G7154" s="11" t="s">
        <v>131</v>
      </c>
      <c r="H7154" s="11" t="s">
        <v>54</v>
      </c>
      <c r="I7154" s="11" t="s">
        <v>99</v>
      </c>
      <c r="J7154" s="11" t="s">
        <v>187</v>
      </c>
      <c r="K7154" s="11" t="str">
        <f>IFERROR(INDEX('EDC Component Dictionary'!$C$5:$C$37,MATCH('Rates Database'!J7154,'EDC Component Dictionary'!$B$5:$B$37,0)), "Energy Supply")</f>
        <v>Energy Supply</v>
      </c>
      <c r="L7154" s="12">
        <v>0.1043</v>
      </c>
      <c r="M7154" s="12"/>
    </row>
    <row r="7155" spans="1:13" x14ac:dyDescent="0.3">
      <c r="A7155" s="18">
        <v>7153</v>
      </c>
      <c r="B7155" s="18">
        <f t="shared" si="222"/>
        <v>2019</v>
      </c>
      <c r="C7155" s="17">
        <v>43709</v>
      </c>
      <c r="D7155" s="18" t="s">
        <v>130</v>
      </c>
      <c r="E7155" s="18" t="s">
        <v>164</v>
      </c>
      <c r="F7155" s="18" t="str">
        <f t="shared" si="223"/>
        <v>National Grid-Charlton Muni Agg Rate-43709</v>
      </c>
      <c r="G7155" s="11" t="s">
        <v>131</v>
      </c>
      <c r="H7155" s="11" t="s">
        <v>54</v>
      </c>
      <c r="I7155" s="11" t="s">
        <v>99</v>
      </c>
      <c r="J7155" s="11" t="s">
        <v>188</v>
      </c>
      <c r="K7155" s="11" t="str">
        <f>IFERROR(INDEX('EDC Component Dictionary'!$C$5:$C$37,MATCH('Rates Database'!J7155,'EDC Component Dictionary'!$B$5:$B$37,0)), "Energy Supply")</f>
        <v>Energy Supply</v>
      </c>
      <c r="L7155" s="12">
        <v>0.1043</v>
      </c>
      <c r="M7155" s="12"/>
    </row>
    <row r="7156" spans="1:13" x14ac:dyDescent="0.3">
      <c r="A7156" s="18">
        <v>7154</v>
      </c>
      <c r="B7156" s="18">
        <f t="shared" si="222"/>
        <v>2019</v>
      </c>
      <c r="C7156" s="17">
        <v>43709</v>
      </c>
      <c r="D7156" s="18" t="s">
        <v>130</v>
      </c>
      <c r="E7156" s="18" t="s">
        <v>163</v>
      </c>
      <c r="F7156" s="18" t="str">
        <f t="shared" si="223"/>
        <v>Eversource_EMA-Dartmouth Muni Agg Rate-43709</v>
      </c>
      <c r="G7156" s="11" t="s">
        <v>131</v>
      </c>
      <c r="H7156" s="11" t="s">
        <v>54</v>
      </c>
      <c r="I7156" s="11" t="s">
        <v>99</v>
      </c>
      <c r="J7156" s="11" t="s">
        <v>189</v>
      </c>
      <c r="K7156" s="11" t="str">
        <f>IFERROR(INDEX('EDC Component Dictionary'!$C$5:$C$37,MATCH('Rates Database'!J7156,'EDC Component Dictionary'!$B$5:$B$37,0)), "Energy Supply")</f>
        <v>Energy Supply</v>
      </c>
      <c r="L7156" s="12">
        <v>0.1043</v>
      </c>
      <c r="M7156" s="12"/>
    </row>
    <row r="7157" spans="1:13" x14ac:dyDescent="0.3">
      <c r="A7157" s="18">
        <v>7155</v>
      </c>
      <c r="B7157" s="18">
        <f t="shared" si="222"/>
        <v>2019</v>
      </c>
      <c r="C7157" s="17">
        <v>43709</v>
      </c>
      <c r="D7157" s="18" t="s">
        <v>130</v>
      </c>
      <c r="E7157" s="18" t="s">
        <v>164</v>
      </c>
      <c r="F7157" s="18" t="str">
        <f t="shared" si="223"/>
        <v>National Grid-Dighton Muni Agg Rate-43709</v>
      </c>
      <c r="G7157" s="11" t="s">
        <v>131</v>
      </c>
      <c r="H7157" s="11" t="s">
        <v>54</v>
      </c>
      <c r="I7157" s="11" t="s">
        <v>99</v>
      </c>
      <c r="J7157" s="11" t="s">
        <v>190</v>
      </c>
      <c r="K7157" s="11" t="str">
        <f>IFERROR(INDEX('EDC Component Dictionary'!$C$5:$C$37,MATCH('Rates Database'!J7157,'EDC Component Dictionary'!$B$5:$B$37,0)), "Energy Supply")</f>
        <v>Energy Supply</v>
      </c>
      <c r="L7157" s="12">
        <v>0.1043</v>
      </c>
      <c r="M7157" s="12"/>
    </row>
    <row r="7158" spans="1:13" x14ac:dyDescent="0.3">
      <c r="A7158" s="18">
        <v>7156</v>
      </c>
      <c r="B7158" s="18">
        <f t="shared" si="222"/>
        <v>2019</v>
      </c>
      <c r="C7158" s="17">
        <v>43709</v>
      </c>
      <c r="D7158" s="18" t="s">
        <v>130</v>
      </c>
      <c r="E7158" s="18" t="s">
        <v>164</v>
      </c>
      <c r="F7158" s="18" t="str">
        <f t="shared" si="223"/>
        <v>National Grid-Douglas Muni Agg Rate-43709</v>
      </c>
      <c r="G7158" s="11" t="s">
        <v>131</v>
      </c>
      <c r="H7158" s="11" t="s">
        <v>54</v>
      </c>
      <c r="I7158" s="11" t="s">
        <v>99</v>
      </c>
      <c r="J7158" s="11" t="s">
        <v>191</v>
      </c>
      <c r="K7158" s="11" t="str">
        <f>IFERROR(INDEX('EDC Component Dictionary'!$C$5:$C$37,MATCH('Rates Database'!J7158,'EDC Component Dictionary'!$B$5:$B$37,0)), "Energy Supply")</f>
        <v>Energy Supply</v>
      </c>
      <c r="L7158" s="12">
        <v>0.1043</v>
      </c>
      <c r="M7158" s="12"/>
    </row>
    <row r="7159" spans="1:13" x14ac:dyDescent="0.3">
      <c r="A7159" s="18">
        <v>7157</v>
      </c>
      <c r="B7159" s="18">
        <f t="shared" si="222"/>
        <v>2019</v>
      </c>
      <c r="C7159" s="17">
        <v>43709</v>
      </c>
      <c r="D7159" s="18" t="s">
        <v>130</v>
      </c>
      <c r="E7159" s="18" t="s">
        <v>164</v>
      </c>
      <c r="F7159" s="18" t="str">
        <f t="shared" si="223"/>
        <v>National Grid-Dracut Muni Agg Rate-43709</v>
      </c>
      <c r="G7159" s="11" t="s">
        <v>131</v>
      </c>
      <c r="H7159" s="11" t="s">
        <v>54</v>
      </c>
      <c r="I7159" s="11" t="s">
        <v>99</v>
      </c>
      <c r="J7159" s="11" t="s">
        <v>192</v>
      </c>
      <c r="K7159" s="11" t="str">
        <f>IFERROR(INDEX('EDC Component Dictionary'!$C$5:$C$37,MATCH('Rates Database'!J7159,'EDC Component Dictionary'!$B$5:$B$37,0)), "Energy Supply")</f>
        <v>Energy Supply</v>
      </c>
      <c r="L7159" s="12">
        <v>0.1043</v>
      </c>
      <c r="M7159" s="12"/>
    </row>
    <row r="7160" spans="1:13" x14ac:dyDescent="0.3">
      <c r="A7160" s="18">
        <v>7158</v>
      </c>
      <c r="B7160" s="18">
        <f t="shared" si="222"/>
        <v>2019</v>
      </c>
      <c r="C7160" s="17">
        <v>43709</v>
      </c>
      <c r="D7160" s="18" t="s">
        <v>130</v>
      </c>
      <c r="E7160" s="18" t="s">
        <v>163</v>
      </c>
      <c r="F7160" s="18" t="str">
        <f t="shared" si="223"/>
        <v>Eversource_EMA-Fairhaven Muni Agg Rate-43709</v>
      </c>
      <c r="G7160" s="11" t="s">
        <v>131</v>
      </c>
      <c r="H7160" s="11" t="s">
        <v>54</v>
      </c>
      <c r="I7160" s="11" t="s">
        <v>99</v>
      </c>
      <c r="J7160" s="11" t="s">
        <v>193</v>
      </c>
      <c r="K7160" s="11" t="str">
        <f>IFERROR(INDEX('EDC Component Dictionary'!$C$5:$C$37,MATCH('Rates Database'!J7160,'EDC Component Dictionary'!$B$5:$B$37,0)), "Energy Supply")</f>
        <v>Energy Supply</v>
      </c>
      <c r="L7160" s="12">
        <v>0.1043</v>
      </c>
      <c r="M7160" s="12"/>
    </row>
    <row r="7161" spans="1:13" x14ac:dyDescent="0.3">
      <c r="A7161" s="18">
        <v>7159</v>
      </c>
      <c r="B7161" s="18">
        <f t="shared" si="222"/>
        <v>2019</v>
      </c>
      <c r="C7161" s="17">
        <v>43709</v>
      </c>
      <c r="D7161" s="18" t="s">
        <v>130</v>
      </c>
      <c r="E7161" s="18" t="s">
        <v>164</v>
      </c>
      <c r="F7161" s="18" t="str">
        <f t="shared" si="223"/>
        <v>National Grid-Fall River Muni Agg Rate-43709</v>
      </c>
      <c r="G7161" s="11" t="s">
        <v>131</v>
      </c>
      <c r="H7161" s="11" t="s">
        <v>54</v>
      </c>
      <c r="I7161" s="11" t="s">
        <v>99</v>
      </c>
      <c r="J7161" s="11" t="s">
        <v>194</v>
      </c>
      <c r="K7161" s="11" t="str">
        <f>IFERROR(INDEX('EDC Component Dictionary'!$C$5:$C$37,MATCH('Rates Database'!J7161,'EDC Component Dictionary'!$B$5:$B$37,0)), "Energy Supply")</f>
        <v>Energy Supply</v>
      </c>
      <c r="L7161" s="12">
        <v>0.1043</v>
      </c>
      <c r="M7161" s="12"/>
    </row>
    <row r="7162" spans="1:13" x14ac:dyDescent="0.3">
      <c r="A7162" s="18">
        <v>7160</v>
      </c>
      <c r="B7162" s="18">
        <f t="shared" si="222"/>
        <v>2019</v>
      </c>
      <c r="C7162" s="17">
        <v>43709</v>
      </c>
      <c r="D7162" s="18" t="s">
        <v>130</v>
      </c>
      <c r="E7162" s="18" t="s">
        <v>163</v>
      </c>
      <c r="F7162" s="18" t="str">
        <f t="shared" si="223"/>
        <v>Eversource_EMA-Freetown Muni Agg Rate-43709</v>
      </c>
      <c r="G7162" s="11" t="s">
        <v>131</v>
      </c>
      <c r="H7162" s="11" t="s">
        <v>54</v>
      </c>
      <c r="I7162" s="11" t="s">
        <v>99</v>
      </c>
      <c r="J7162" s="11" t="s">
        <v>195</v>
      </c>
      <c r="K7162" s="11" t="str">
        <f>IFERROR(INDEX('EDC Component Dictionary'!$C$5:$C$37,MATCH('Rates Database'!J7162,'EDC Component Dictionary'!$B$5:$B$37,0)), "Energy Supply")</f>
        <v>Energy Supply</v>
      </c>
      <c r="L7162" s="12">
        <v>0.1043</v>
      </c>
      <c r="M7162" s="12"/>
    </row>
    <row r="7163" spans="1:13" x14ac:dyDescent="0.3">
      <c r="A7163" s="18">
        <v>7161</v>
      </c>
      <c r="B7163" s="18">
        <f t="shared" si="222"/>
        <v>2019</v>
      </c>
      <c r="C7163" s="17">
        <v>43709</v>
      </c>
      <c r="D7163" s="18" t="s">
        <v>130</v>
      </c>
      <c r="E7163" s="18" t="s">
        <v>163</v>
      </c>
      <c r="F7163" s="18" t="str">
        <f t="shared" si="223"/>
        <v>Eversource_EMA-Marion Muni Agg Rate-43709</v>
      </c>
      <c r="G7163" s="11" t="s">
        <v>131</v>
      </c>
      <c r="H7163" s="11" t="s">
        <v>54</v>
      </c>
      <c r="I7163" s="11" t="s">
        <v>99</v>
      </c>
      <c r="J7163" s="11" t="s">
        <v>196</v>
      </c>
      <c r="K7163" s="11" t="str">
        <f>IFERROR(INDEX('EDC Component Dictionary'!$C$5:$C$37,MATCH('Rates Database'!J7163,'EDC Component Dictionary'!$B$5:$B$37,0)), "Energy Supply")</f>
        <v>Energy Supply</v>
      </c>
      <c r="L7163" s="12">
        <v>0.1043</v>
      </c>
      <c r="M7163" s="12"/>
    </row>
    <row r="7164" spans="1:13" x14ac:dyDescent="0.3">
      <c r="A7164" s="18">
        <v>7162</v>
      </c>
      <c r="B7164" s="18">
        <f t="shared" si="222"/>
        <v>2019</v>
      </c>
      <c r="C7164" s="17">
        <v>43709</v>
      </c>
      <c r="D7164" s="18" t="s">
        <v>130</v>
      </c>
      <c r="E7164" s="18" t="s">
        <v>163</v>
      </c>
      <c r="F7164" s="18" t="str">
        <f t="shared" si="223"/>
        <v>Eversource_EMA-Mattapoisett Muni Agg Rate-43709</v>
      </c>
      <c r="G7164" s="11" t="s">
        <v>131</v>
      </c>
      <c r="H7164" s="11" t="s">
        <v>54</v>
      </c>
      <c r="I7164" s="11" t="s">
        <v>99</v>
      </c>
      <c r="J7164" s="11" t="s">
        <v>197</v>
      </c>
      <c r="K7164" s="11" t="str">
        <f>IFERROR(INDEX('EDC Component Dictionary'!$C$5:$C$37,MATCH('Rates Database'!J7164,'EDC Component Dictionary'!$B$5:$B$37,0)), "Energy Supply")</f>
        <v>Energy Supply</v>
      </c>
      <c r="L7164" s="12">
        <v>0.1043</v>
      </c>
      <c r="M7164" s="12"/>
    </row>
    <row r="7165" spans="1:13" x14ac:dyDescent="0.3">
      <c r="A7165" s="18">
        <v>7163</v>
      </c>
      <c r="B7165" s="18">
        <f t="shared" si="222"/>
        <v>2019</v>
      </c>
      <c r="C7165" s="17">
        <v>43709</v>
      </c>
      <c r="D7165" s="18" t="s">
        <v>130</v>
      </c>
      <c r="E7165" s="18" t="s">
        <v>164</v>
      </c>
      <c r="F7165" s="18" t="str">
        <f t="shared" si="223"/>
        <v>National Grid-Millbury Muni Agg Rate-43709</v>
      </c>
      <c r="G7165" s="11" t="s">
        <v>131</v>
      </c>
      <c r="H7165" s="11" t="s">
        <v>54</v>
      </c>
      <c r="I7165" s="11" t="s">
        <v>99</v>
      </c>
      <c r="J7165" s="11" t="s">
        <v>198</v>
      </c>
      <c r="K7165" s="11" t="str">
        <f>IFERROR(INDEX('EDC Component Dictionary'!$C$5:$C$37,MATCH('Rates Database'!J7165,'EDC Component Dictionary'!$B$5:$B$37,0)), "Energy Supply")</f>
        <v>Energy Supply</v>
      </c>
      <c r="L7165" s="12">
        <v>0.1043</v>
      </c>
      <c r="M7165" s="12"/>
    </row>
    <row r="7166" spans="1:13" x14ac:dyDescent="0.3">
      <c r="A7166" s="18">
        <v>7164</v>
      </c>
      <c r="B7166" s="18">
        <f t="shared" si="222"/>
        <v>2019</v>
      </c>
      <c r="C7166" s="17">
        <v>43709</v>
      </c>
      <c r="D7166" s="18" t="s">
        <v>130</v>
      </c>
      <c r="E7166" s="18" t="s">
        <v>163</v>
      </c>
      <c r="F7166" s="18" t="str">
        <f t="shared" si="223"/>
        <v>Eversource_EMA-New Bedford Muni Agg Rate-43709</v>
      </c>
      <c r="G7166" s="11" t="s">
        <v>131</v>
      </c>
      <c r="H7166" s="11" t="s">
        <v>54</v>
      </c>
      <c r="I7166" s="11" t="s">
        <v>99</v>
      </c>
      <c r="J7166" s="11" t="s">
        <v>199</v>
      </c>
      <c r="K7166" s="11" t="str">
        <f>IFERROR(INDEX('EDC Component Dictionary'!$C$5:$C$37,MATCH('Rates Database'!J7166,'EDC Component Dictionary'!$B$5:$B$37,0)), "Energy Supply")</f>
        <v>Energy Supply</v>
      </c>
      <c r="L7166" s="12">
        <v>0.1043</v>
      </c>
      <c r="M7166" s="12"/>
    </row>
    <row r="7167" spans="1:13" x14ac:dyDescent="0.3">
      <c r="A7167" s="18">
        <v>7165</v>
      </c>
      <c r="B7167" s="18">
        <f t="shared" si="222"/>
        <v>2019</v>
      </c>
      <c r="C7167" s="17">
        <v>43709</v>
      </c>
      <c r="D7167" s="18" t="s">
        <v>130</v>
      </c>
      <c r="E7167" s="18" t="s">
        <v>164</v>
      </c>
      <c r="F7167" s="18" t="str">
        <f t="shared" si="223"/>
        <v>National Grid-Northbridge Muni Agg Rate-43709</v>
      </c>
      <c r="G7167" s="11" t="s">
        <v>131</v>
      </c>
      <c r="H7167" s="11" t="s">
        <v>54</v>
      </c>
      <c r="I7167" s="11" t="s">
        <v>99</v>
      </c>
      <c r="J7167" s="11" t="s">
        <v>200</v>
      </c>
      <c r="K7167" s="11" t="str">
        <f>IFERROR(INDEX('EDC Component Dictionary'!$C$5:$C$37,MATCH('Rates Database'!J7167,'EDC Component Dictionary'!$B$5:$B$37,0)), "Energy Supply")</f>
        <v>Energy Supply</v>
      </c>
      <c r="L7167" s="12">
        <v>0.1043</v>
      </c>
      <c r="M7167" s="12"/>
    </row>
    <row r="7168" spans="1:13" x14ac:dyDescent="0.3">
      <c r="A7168" s="18">
        <v>7166</v>
      </c>
      <c r="B7168" s="18">
        <f t="shared" si="222"/>
        <v>2019</v>
      </c>
      <c r="C7168" s="17">
        <v>43709</v>
      </c>
      <c r="D7168" s="18" t="s">
        <v>130</v>
      </c>
      <c r="E7168" s="18" t="s">
        <v>164</v>
      </c>
      <c r="F7168" s="18" t="str">
        <f t="shared" si="223"/>
        <v>National Grid-Norton Muni Agg Rate-43709</v>
      </c>
      <c r="G7168" s="11" t="s">
        <v>131</v>
      </c>
      <c r="H7168" s="11" t="s">
        <v>54</v>
      </c>
      <c r="I7168" s="11" t="s">
        <v>99</v>
      </c>
      <c r="J7168" s="11" t="s">
        <v>201</v>
      </c>
      <c r="K7168" s="11" t="str">
        <f>IFERROR(INDEX('EDC Component Dictionary'!$C$5:$C$37,MATCH('Rates Database'!J7168,'EDC Component Dictionary'!$B$5:$B$37,0)), "Energy Supply")</f>
        <v>Energy Supply</v>
      </c>
      <c r="L7168" s="12">
        <v>0.1043</v>
      </c>
      <c r="M7168" s="12"/>
    </row>
    <row r="7169" spans="1:13" x14ac:dyDescent="0.3">
      <c r="A7169" s="18">
        <v>7167</v>
      </c>
      <c r="B7169" s="18">
        <f t="shared" si="222"/>
        <v>2019</v>
      </c>
      <c r="C7169" s="17">
        <v>43709</v>
      </c>
      <c r="D7169" s="18" t="s">
        <v>130</v>
      </c>
      <c r="E7169" s="18" t="s">
        <v>164</v>
      </c>
      <c r="F7169" s="18" t="str">
        <f t="shared" si="223"/>
        <v>National Grid-Oxford Muni Agg Rate-43709</v>
      </c>
      <c r="G7169" s="11" t="s">
        <v>131</v>
      </c>
      <c r="H7169" s="11" t="s">
        <v>54</v>
      </c>
      <c r="I7169" s="11" t="s">
        <v>99</v>
      </c>
      <c r="J7169" s="11" t="s">
        <v>202</v>
      </c>
      <c r="K7169" s="11" t="str">
        <f>IFERROR(INDEX('EDC Component Dictionary'!$C$5:$C$37,MATCH('Rates Database'!J7169,'EDC Component Dictionary'!$B$5:$B$37,0)), "Energy Supply")</f>
        <v>Energy Supply</v>
      </c>
      <c r="L7169" s="12">
        <v>0.1043</v>
      </c>
      <c r="M7169" s="12"/>
    </row>
    <row r="7170" spans="1:13" x14ac:dyDescent="0.3">
      <c r="A7170" s="18">
        <v>7168</v>
      </c>
      <c r="B7170" s="18">
        <f t="shared" si="222"/>
        <v>2019</v>
      </c>
      <c r="C7170" s="17">
        <v>43709</v>
      </c>
      <c r="D7170" s="18" t="s">
        <v>130</v>
      </c>
      <c r="E7170" s="18" t="s">
        <v>164</v>
      </c>
      <c r="F7170" s="18" t="str">
        <f t="shared" si="223"/>
        <v>National Grid-Plainville Muni Agg Rate-43709</v>
      </c>
      <c r="G7170" s="11" t="s">
        <v>131</v>
      </c>
      <c r="H7170" s="11" t="s">
        <v>54</v>
      </c>
      <c r="I7170" s="11" t="s">
        <v>99</v>
      </c>
      <c r="J7170" s="11" t="s">
        <v>203</v>
      </c>
      <c r="K7170" s="11" t="str">
        <f>IFERROR(INDEX('EDC Component Dictionary'!$C$5:$C$37,MATCH('Rates Database'!J7170,'EDC Component Dictionary'!$B$5:$B$37,0)), "Energy Supply")</f>
        <v>Energy Supply</v>
      </c>
      <c r="L7170" s="12">
        <v>0.1043</v>
      </c>
      <c r="M7170" s="12"/>
    </row>
    <row r="7171" spans="1:13" x14ac:dyDescent="0.3">
      <c r="A7171" s="18">
        <v>7169</v>
      </c>
      <c r="B7171" s="18">
        <f t="shared" ref="B7171:B7234" si="224">YEAR(C7171)</f>
        <v>2019</v>
      </c>
      <c r="C7171" s="17">
        <v>43709</v>
      </c>
      <c r="D7171" s="18" t="s">
        <v>130</v>
      </c>
      <c r="E7171" s="18" t="s">
        <v>164</v>
      </c>
      <c r="F7171" s="18" t="str">
        <f t="shared" si="223"/>
        <v>National Grid-Rehoboth Muni Agg Rate-43709</v>
      </c>
      <c r="G7171" s="11" t="s">
        <v>131</v>
      </c>
      <c r="H7171" s="11" t="s">
        <v>54</v>
      </c>
      <c r="I7171" s="11" t="s">
        <v>99</v>
      </c>
      <c r="J7171" s="11" t="s">
        <v>204</v>
      </c>
      <c r="K7171" s="11" t="str">
        <f>IFERROR(INDEX('EDC Component Dictionary'!$C$5:$C$37,MATCH('Rates Database'!J7171,'EDC Component Dictionary'!$B$5:$B$37,0)), "Energy Supply")</f>
        <v>Energy Supply</v>
      </c>
      <c r="L7171" s="12">
        <v>0.1043</v>
      </c>
      <c r="M7171" s="12"/>
    </row>
    <row r="7172" spans="1:13" x14ac:dyDescent="0.3">
      <c r="A7172" s="18">
        <v>7170</v>
      </c>
      <c r="B7172" s="18">
        <f t="shared" si="224"/>
        <v>2019</v>
      </c>
      <c r="C7172" s="17">
        <v>43709</v>
      </c>
      <c r="D7172" s="18" t="s">
        <v>130</v>
      </c>
      <c r="E7172" s="18" t="s">
        <v>164</v>
      </c>
      <c r="F7172" s="18" t="str">
        <f t="shared" ref="F7172:F7235" si="225">_xlfn.CONCAT(E7172,"-",J7172,"-",C7172)</f>
        <v>National Grid-Seekonk Muni Agg Rate-43709</v>
      </c>
      <c r="G7172" s="11" t="s">
        <v>131</v>
      </c>
      <c r="H7172" s="11" t="s">
        <v>54</v>
      </c>
      <c r="I7172" s="11" t="s">
        <v>99</v>
      </c>
      <c r="J7172" s="11" t="s">
        <v>205</v>
      </c>
      <c r="K7172" s="11" t="str">
        <f>IFERROR(INDEX('EDC Component Dictionary'!$C$5:$C$37,MATCH('Rates Database'!J7172,'EDC Component Dictionary'!$B$5:$B$37,0)), "Energy Supply")</f>
        <v>Energy Supply</v>
      </c>
      <c r="L7172" s="12">
        <v>0.1043</v>
      </c>
      <c r="M7172" s="12"/>
    </row>
    <row r="7173" spans="1:13" x14ac:dyDescent="0.3">
      <c r="A7173" s="18">
        <v>7171</v>
      </c>
      <c r="B7173" s="18">
        <f t="shared" si="224"/>
        <v>2019</v>
      </c>
      <c r="C7173" s="17">
        <v>43709</v>
      </c>
      <c r="D7173" s="18" t="s">
        <v>130</v>
      </c>
      <c r="E7173" s="18" t="s">
        <v>164</v>
      </c>
      <c r="F7173" s="18" t="str">
        <f t="shared" si="225"/>
        <v>National Grid-Somerset Muni Agg Rate-43709</v>
      </c>
      <c r="G7173" s="11" t="s">
        <v>131</v>
      </c>
      <c r="H7173" s="11" t="s">
        <v>54</v>
      </c>
      <c r="I7173" s="11" t="s">
        <v>99</v>
      </c>
      <c r="J7173" s="11" t="s">
        <v>206</v>
      </c>
      <c r="K7173" s="11" t="str">
        <f>IFERROR(INDEX('EDC Component Dictionary'!$C$5:$C$37,MATCH('Rates Database'!J7173,'EDC Component Dictionary'!$B$5:$B$37,0)), "Energy Supply")</f>
        <v>Energy Supply</v>
      </c>
      <c r="L7173" s="12">
        <v>0.1043</v>
      </c>
      <c r="M7173" s="12"/>
    </row>
    <row r="7174" spans="1:13" x14ac:dyDescent="0.3">
      <c r="A7174" s="18">
        <v>7172</v>
      </c>
      <c r="B7174" s="18">
        <f t="shared" si="224"/>
        <v>2019</v>
      </c>
      <c r="C7174" s="17">
        <v>43709</v>
      </c>
      <c r="D7174" s="18" t="s">
        <v>130</v>
      </c>
      <c r="E7174" s="18" t="s">
        <v>164</v>
      </c>
      <c r="F7174" s="18" t="str">
        <f t="shared" si="225"/>
        <v>National Grid-Swansea Muni Agg Rate-43709</v>
      </c>
      <c r="G7174" s="11" t="s">
        <v>131</v>
      </c>
      <c r="H7174" s="11" t="s">
        <v>54</v>
      </c>
      <c r="I7174" s="11" t="s">
        <v>99</v>
      </c>
      <c r="J7174" s="11" t="s">
        <v>207</v>
      </c>
      <c r="K7174" s="11" t="str">
        <f>IFERROR(INDEX('EDC Component Dictionary'!$C$5:$C$37,MATCH('Rates Database'!J7174,'EDC Component Dictionary'!$B$5:$B$37,0)), "Energy Supply")</f>
        <v>Energy Supply</v>
      </c>
      <c r="L7174" s="12">
        <v>0.1043</v>
      </c>
      <c r="M7174" s="12"/>
    </row>
    <row r="7175" spans="1:13" x14ac:dyDescent="0.3">
      <c r="A7175" s="18">
        <v>7173</v>
      </c>
      <c r="B7175" s="18">
        <f t="shared" si="224"/>
        <v>2019</v>
      </c>
      <c r="C7175" s="17">
        <v>43709</v>
      </c>
      <c r="D7175" s="18" t="s">
        <v>130</v>
      </c>
      <c r="E7175" s="18" t="s">
        <v>164</v>
      </c>
      <c r="F7175" s="18" t="str">
        <f t="shared" si="225"/>
        <v>National Grid-Westford Muni Agg Rate-43709</v>
      </c>
      <c r="G7175" s="11" t="s">
        <v>131</v>
      </c>
      <c r="H7175" s="11" t="s">
        <v>54</v>
      </c>
      <c r="I7175" s="11" t="s">
        <v>99</v>
      </c>
      <c r="J7175" s="11" t="s">
        <v>208</v>
      </c>
      <c r="K7175" s="11" t="str">
        <f>IFERROR(INDEX('EDC Component Dictionary'!$C$5:$C$37,MATCH('Rates Database'!J7175,'EDC Component Dictionary'!$B$5:$B$37,0)), "Energy Supply")</f>
        <v>Energy Supply</v>
      </c>
      <c r="L7175" s="12">
        <v>0.1043</v>
      </c>
      <c r="M7175" s="12"/>
    </row>
    <row r="7176" spans="1:13" x14ac:dyDescent="0.3">
      <c r="A7176" s="18">
        <v>7174</v>
      </c>
      <c r="B7176" s="18">
        <f t="shared" si="224"/>
        <v>2019</v>
      </c>
      <c r="C7176" s="17">
        <v>43709</v>
      </c>
      <c r="D7176" s="18" t="s">
        <v>130</v>
      </c>
      <c r="E7176" s="18" t="s">
        <v>163</v>
      </c>
      <c r="F7176" s="18" t="str">
        <f t="shared" si="225"/>
        <v>Eversource_EMA-Westport Muni Agg Rate-43709</v>
      </c>
      <c r="G7176" s="11" t="s">
        <v>131</v>
      </c>
      <c r="H7176" s="11" t="s">
        <v>54</v>
      </c>
      <c r="I7176" s="11" t="s">
        <v>99</v>
      </c>
      <c r="J7176" s="11" t="s">
        <v>209</v>
      </c>
      <c r="K7176" s="11" t="str">
        <f>IFERROR(INDEX('EDC Component Dictionary'!$C$5:$C$37,MATCH('Rates Database'!J7176,'EDC Component Dictionary'!$B$5:$B$37,0)), "Energy Supply")</f>
        <v>Energy Supply</v>
      </c>
      <c r="L7176" s="12">
        <v>0.1043</v>
      </c>
      <c r="M7176" s="12"/>
    </row>
    <row r="7177" spans="1:13" x14ac:dyDescent="0.3">
      <c r="A7177" s="18">
        <v>7175</v>
      </c>
      <c r="B7177" s="18">
        <f t="shared" si="224"/>
        <v>2019</v>
      </c>
      <c r="C7177" s="17">
        <v>43709</v>
      </c>
      <c r="D7177" s="18" t="s">
        <v>130</v>
      </c>
      <c r="E7177" s="18" t="s">
        <v>164</v>
      </c>
      <c r="F7177" s="18" t="str">
        <f t="shared" si="225"/>
        <v>National Grid-Melrose Muni Agg Rate-43709</v>
      </c>
      <c r="G7177" s="11" t="s">
        <v>131</v>
      </c>
      <c r="H7177" s="11" t="s">
        <v>54</v>
      </c>
      <c r="I7177" s="11" t="s">
        <v>99</v>
      </c>
      <c r="J7177" s="11" t="s">
        <v>269</v>
      </c>
      <c r="K7177" s="11" t="str">
        <f>IFERROR(INDEX('EDC Component Dictionary'!$C$5:$C$37,MATCH('Rates Database'!J7177,'EDC Component Dictionary'!$B$5:$B$37,0)), "Energy Supply")</f>
        <v>Energy Supply</v>
      </c>
      <c r="L7177" s="12">
        <v>0.1053</v>
      </c>
      <c r="M7177" s="12"/>
    </row>
    <row r="7178" spans="1:13" x14ac:dyDescent="0.3">
      <c r="A7178" s="18">
        <v>7176</v>
      </c>
      <c r="B7178" s="18">
        <f t="shared" si="224"/>
        <v>2019</v>
      </c>
      <c r="C7178" s="17">
        <v>43709</v>
      </c>
      <c r="D7178" s="18" t="s">
        <v>130</v>
      </c>
      <c r="E7178" s="18" t="s">
        <v>163</v>
      </c>
      <c r="F7178" s="18" t="str">
        <f t="shared" si="225"/>
        <v>Eversource_EMA-Kingston Muni Agg Rate-43709</v>
      </c>
      <c r="G7178" s="11" t="s">
        <v>131</v>
      </c>
      <c r="H7178" s="11" t="s">
        <v>54</v>
      </c>
      <c r="I7178" s="11" t="s">
        <v>99</v>
      </c>
      <c r="J7178" s="11" t="s">
        <v>211</v>
      </c>
      <c r="K7178" s="11" t="str">
        <f>IFERROR(INDEX('EDC Component Dictionary'!$C$5:$C$37,MATCH('Rates Database'!J7178,'EDC Component Dictionary'!$B$5:$B$37,0)), "Energy Supply")</f>
        <v>Energy Supply</v>
      </c>
      <c r="L7178" s="12">
        <v>0.10523</v>
      </c>
      <c r="M7178" s="12"/>
    </row>
    <row r="7179" spans="1:13" x14ac:dyDescent="0.3">
      <c r="A7179" s="18">
        <v>7177</v>
      </c>
      <c r="B7179" s="18">
        <f t="shared" si="224"/>
        <v>2019</v>
      </c>
      <c r="C7179" s="17">
        <v>43709</v>
      </c>
      <c r="D7179" s="18" t="s">
        <v>130</v>
      </c>
      <c r="E7179" s="18" t="s">
        <v>163</v>
      </c>
      <c r="F7179" s="18" t="str">
        <f t="shared" si="225"/>
        <v>Eversource_EMA-Somerville Muni Agg Rate-43709</v>
      </c>
      <c r="G7179" s="11" t="s">
        <v>131</v>
      </c>
      <c r="H7179" s="11" t="s">
        <v>54</v>
      </c>
      <c r="I7179" s="11" t="s">
        <v>99</v>
      </c>
      <c r="J7179" s="11" t="s">
        <v>212</v>
      </c>
      <c r="K7179" s="11" t="str">
        <f>IFERROR(INDEX('EDC Component Dictionary'!$C$5:$C$37,MATCH('Rates Database'!J7179,'EDC Component Dictionary'!$B$5:$B$37,0)), "Energy Supply")</f>
        <v>Energy Supply</v>
      </c>
      <c r="L7179" s="12">
        <v>0.10584</v>
      </c>
      <c r="M7179" s="12"/>
    </row>
    <row r="7180" spans="1:13" x14ac:dyDescent="0.3">
      <c r="A7180" s="18">
        <v>7178</v>
      </c>
      <c r="B7180" s="18">
        <f t="shared" si="224"/>
        <v>2019</v>
      </c>
      <c r="C7180" s="17">
        <v>43709</v>
      </c>
      <c r="D7180" s="18" t="s">
        <v>130</v>
      </c>
      <c r="E7180" s="18" t="s">
        <v>164</v>
      </c>
      <c r="F7180" s="18" t="str">
        <f t="shared" si="225"/>
        <v>National Grid-Wendell Muni Agg Rate-43709</v>
      </c>
      <c r="G7180" s="11" t="s">
        <v>131</v>
      </c>
      <c r="H7180" s="11" t="s">
        <v>54</v>
      </c>
      <c r="I7180" s="11" t="s">
        <v>99</v>
      </c>
      <c r="J7180" s="11" t="s">
        <v>213</v>
      </c>
      <c r="K7180" s="11" t="str">
        <f>IFERROR(INDEX('EDC Component Dictionary'!$C$5:$C$37,MATCH('Rates Database'!J7180,'EDC Component Dictionary'!$B$5:$B$37,0)), "Energy Supply")</f>
        <v>Energy Supply</v>
      </c>
      <c r="L7180" s="12">
        <v>0.10553999999999999</v>
      </c>
      <c r="M7180" s="12"/>
    </row>
    <row r="7181" spans="1:13" x14ac:dyDescent="0.3">
      <c r="A7181" s="18">
        <v>7179</v>
      </c>
      <c r="B7181" s="18">
        <f t="shared" si="224"/>
        <v>2019</v>
      </c>
      <c r="C7181" s="17">
        <v>43709</v>
      </c>
      <c r="D7181" s="18" t="s">
        <v>130</v>
      </c>
      <c r="E7181" s="18" t="s">
        <v>95</v>
      </c>
      <c r="F7181" s="18" t="str">
        <f t="shared" si="225"/>
        <v>Eversource_WMA-Greenfield Muni Agg Rate-43709</v>
      </c>
      <c r="G7181" s="11" t="s">
        <v>131</v>
      </c>
      <c r="H7181" s="11" t="s">
        <v>54</v>
      </c>
      <c r="I7181" s="11" t="s">
        <v>99</v>
      </c>
      <c r="J7181" s="11" t="s">
        <v>214</v>
      </c>
      <c r="K7181" s="11" t="str">
        <f>IFERROR(INDEX('EDC Component Dictionary'!$C$5:$C$37,MATCH('Rates Database'!J7181,'EDC Component Dictionary'!$B$5:$B$37,0)), "Energy Supply")</f>
        <v>Energy Supply</v>
      </c>
      <c r="L7181" s="12">
        <v>0.10566</v>
      </c>
      <c r="M7181" s="12"/>
    </row>
    <row r="7182" spans="1:13" x14ac:dyDescent="0.3">
      <c r="A7182" s="18">
        <v>7180</v>
      </c>
      <c r="B7182" s="18">
        <f t="shared" si="224"/>
        <v>2019</v>
      </c>
      <c r="C7182" s="17">
        <v>43709</v>
      </c>
      <c r="D7182" s="18" t="s">
        <v>130</v>
      </c>
      <c r="E7182" s="18" t="s">
        <v>164</v>
      </c>
      <c r="F7182" s="18" t="str">
        <f t="shared" si="225"/>
        <v>National Grid-Avon Muni Agg Rate-43709</v>
      </c>
      <c r="G7182" s="11" t="s">
        <v>131</v>
      </c>
      <c r="H7182" s="11" t="s">
        <v>54</v>
      </c>
      <c r="I7182" s="11" t="s">
        <v>99</v>
      </c>
      <c r="J7182" s="11" t="s">
        <v>270</v>
      </c>
      <c r="K7182" s="11" t="str">
        <f>IFERROR(INDEX('EDC Component Dictionary'!$C$5:$C$37,MATCH('Rates Database'!J7182,'EDC Component Dictionary'!$B$5:$B$37,0)), "Energy Supply")</f>
        <v>Energy Supply</v>
      </c>
      <c r="L7182" s="12">
        <v>0.10632999999999999</v>
      </c>
      <c r="M7182" s="12"/>
    </row>
    <row r="7183" spans="1:13" x14ac:dyDescent="0.3">
      <c r="A7183" s="18">
        <v>7181</v>
      </c>
      <c r="B7183" s="18">
        <f t="shared" si="224"/>
        <v>2019</v>
      </c>
      <c r="C7183" s="17">
        <v>43709</v>
      </c>
      <c r="D7183" s="18" t="s">
        <v>130</v>
      </c>
      <c r="E7183" s="18" t="s">
        <v>164</v>
      </c>
      <c r="F7183" s="18" t="str">
        <f t="shared" si="225"/>
        <v>National Grid-Billerica Muni Agg Rate-43709</v>
      </c>
      <c r="G7183" s="11" t="s">
        <v>131</v>
      </c>
      <c r="H7183" s="11" t="s">
        <v>54</v>
      </c>
      <c r="I7183" s="11" t="s">
        <v>99</v>
      </c>
      <c r="J7183" s="11" t="s">
        <v>215</v>
      </c>
      <c r="K7183" s="11" t="str">
        <f>IFERROR(INDEX('EDC Component Dictionary'!$C$5:$C$37,MATCH('Rates Database'!J7183,'EDC Component Dictionary'!$B$5:$B$37,0)), "Energy Supply")</f>
        <v>Energy Supply</v>
      </c>
      <c r="L7183" s="12">
        <v>0.10631</v>
      </c>
      <c r="M7183" s="12"/>
    </row>
    <row r="7184" spans="1:13" x14ac:dyDescent="0.3">
      <c r="A7184" s="18">
        <v>7182</v>
      </c>
      <c r="B7184" s="18">
        <f t="shared" si="224"/>
        <v>2019</v>
      </c>
      <c r="C7184" s="17">
        <v>43709</v>
      </c>
      <c r="D7184" s="18" t="s">
        <v>130</v>
      </c>
      <c r="E7184" s="18" t="s">
        <v>164</v>
      </c>
      <c r="F7184" s="18" t="str">
        <f t="shared" si="225"/>
        <v>National Grid-Tewksbury Muni Agg Rate-43709</v>
      </c>
      <c r="G7184" s="11" t="s">
        <v>131</v>
      </c>
      <c r="H7184" s="11" t="s">
        <v>54</v>
      </c>
      <c r="I7184" s="11" t="s">
        <v>99</v>
      </c>
      <c r="J7184" s="11" t="s">
        <v>238</v>
      </c>
      <c r="K7184" s="11" t="str">
        <f>IFERROR(INDEX('EDC Component Dictionary'!$C$5:$C$37,MATCH('Rates Database'!J7184,'EDC Component Dictionary'!$B$5:$B$37,0)), "Energy Supply")</f>
        <v>Energy Supply</v>
      </c>
      <c r="L7184" s="12">
        <v>0.1069</v>
      </c>
      <c r="M7184" s="12"/>
    </row>
    <row r="7185" spans="1:13" x14ac:dyDescent="0.3">
      <c r="A7185" s="18">
        <v>7183</v>
      </c>
      <c r="B7185" s="18">
        <f t="shared" si="224"/>
        <v>2019</v>
      </c>
      <c r="C7185" s="17">
        <v>43709</v>
      </c>
      <c r="D7185" s="18" t="s">
        <v>130</v>
      </c>
      <c r="E7185" s="18" t="s">
        <v>163</v>
      </c>
      <c r="F7185" s="18" t="str">
        <f t="shared" si="225"/>
        <v>Eversource_EMA-Cape Light Compact JPE Muni Agg Rate-43709</v>
      </c>
      <c r="G7185" s="11" t="s">
        <v>131</v>
      </c>
      <c r="H7185" s="11" t="s">
        <v>54</v>
      </c>
      <c r="I7185" s="11" t="s">
        <v>99</v>
      </c>
      <c r="J7185" s="11" t="s">
        <v>264</v>
      </c>
      <c r="K7185" s="11" t="str">
        <f>IFERROR(INDEX('EDC Component Dictionary'!$C$5:$C$37,MATCH('Rates Database'!J7185,'EDC Component Dictionary'!$B$5:$B$37,0)), "Energy Supply")</f>
        <v>Energy Supply</v>
      </c>
      <c r="L7185" s="12">
        <v>0.10699</v>
      </c>
      <c r="M7185" s="12"/>
    </row>
    <row r="7186" spans="1:13" x14ac:dyDescent="0.3">
      <c r="A7186" s="18">
        <v>7184</v>
      </c>
      <c r="B7186" s="18">
        <f t="shared" si="224"/>
        <v>2019</v>
      </c>
      <c r="C7186" s="17">
        <v>43709</v>
      </c>
      <c r="D7186" s="18" t="s">
        <v>130</v>
      </c>
      <c r="E7186" s="18" t="s">
        <v>164</v>
      </c>
      <c r="F7186" s="18" t="str">
        <f t="shared" si="225"/>
        <v>National Grid-Clarksburg Muni Agg Rate-43709</v>
      </c>
      <c r="G7186" s="11" t="s">
        <v>131</v>
      </c>
      <c r="H7186" s="11" t="s">
        <v>54</v>
      </c>
      <c r="I7186" s="11" t="s">
        <v>99</v>
      </c>
      <c r="J7186" s="11" t="s">
        <v>216</v>
      </c>
      <c r="K7186" s="11" t="str">
        <f>IFERROR(INDEX('EDC Component Dictionary'!$C$5:$C$37,MATCH('Rates Database'!J7186,'EDC Component Dictionary'!$B$5:$B$37,0)), "Energy Supply")</f>
        <v>Energy Supply</v>
      </c>
      <c r="L7186" s="12">
        <v>0.10707999999999999</v>
      </c>
      <c r="M7186" s="12"/>
    </row>
    <row r="7187" spans="1:13" x14ac:dyDescent="0.3">
      <c r="A7187" s="18">
        <v>7185</v>
      </c>
      <c r="B7187" s="18">
        <f t="shared" si="224"/>
        <v>2019</v>
      </c>
      <c r="C7187" s="17">
        <v>43709</v>
      </c>
      <c r="D7187" s="18" t="s">
        <v>130</v>
      </c>
      <c r="E7187" s="18" t="s">
        <v>95</v>
      </c>
      <c r="F7187" s="18" t="str">
        <f t="shared" si="225"/>
        <v>Eversource_WMA-Dalton Muni Agg Rate-43709</v>
      </c>
      <c r="G7187" s="11" t="s">
        <v>131</v>
      </c>
      <c r="H7187" s="11" t="s">
        <v>54</v>
      </c>
      <c r="I7187" s="11" t="s">
        <v>99</v>
      </c>
      <c r="J7187" s="11" t="s">
        <v>217</v>
      </c>
      <c r="K7187" s="11" t="str">
        <f>IFERROR(INDEX('EDC Component Dictionary'!$C$5:$C$37,MATCH('Rates Database'!J7187,'EDC Component Dictionary'!$B$5:$B$37,0)), "Energy Supply")</f>
        <v>Energy Supply</v>
      </c>
      <c r="L7187" s="12">
        <v>0.10707999999999999</v>
      </c>
      <c r="M7187" s="12"/>
    </row>
    <row r="7188" spans="1:13" x14ac:dyDescent="0.3">
      <c r="A7188" s="18">
        <v>7186</v>
      </c>
      <c r="B7188" s="18">
        <f t="shared" si="224"/>
        <v>2019</v>
      </c>
      <c r="C7188" s="17">
        <v>43709</v>
      </c>
      <c r="D7188" s="18" t="s">
        <v>130</v>
      </c>
      <c r="E7188" s="18" t="s">
        <v>164</v>
      </c>
      <c r="F7188" s="18" t="str">
        <f t="shared" si="225"/>
        <v>National Grid-Florida Muni Agg Rate-43709</v>
      </c>
      <c r="G7188" s="11" t="s">
        <v>131</v>
      </c>
      <c r="H7188" s="11" t="s">
        <v>54</v>
      </c>
      <c r="I7188" s="11" t="s">
        <v>99</v>
      </c>
      <c r="J7188" s="11" t="s">
        <v>218</v>
      </c>
      <c r="K7188" s="11" t="str">
        <f>IFERROR(INDEX('EDC Component Dictionary'!$C$5:$C$37,MATCH('Rates Database'!J7188,'EDC Component Dictionary'!$B$5:$B$37,0)), "Energy Supply")</f>
        <v>Energy Supply</v>
      </c>
      <c r="L7188" s="12">
        <v>0.10707999999999999</v>
      </c>
      <c r="M7188" s="12"/>
    </row>
    <row r="7189" spans="1:13" x14ac:dyDescent="0.3">
      <c r="A7189" s="18">
        <v>7187</v>
      </c>
      <c r="B7189" s="18">
        <f t="shared" si="224"/>
        <v>2019</v>
      </c>
      <c r="C7189" s="17">
        <v>43709</v>
      </c>
      <c r="D7189" s="18" t="s">
        <v>130</v>
      </c>
      <c r="E7189" s="18" t="s">
        <v>95</v>
      </c>
      <c r="F7189" s="18" t="str">
        <f t="shared" si="225"/>
        <v>Eversource_WMA-Lenox Muni Agg Rate-43709</v>
      </c>
      <c r="G7189" s="11" t="s">
        <v>131</v>
      </c>
      <c r="H7189" s="11" t="s">
        <v>54</v>
      </c>
      <c r="I7189" s="11" t="s">
        <v>99</v>
      </c>
      <c r="J7189" s="11" t="s">
        <v>219</v>
      </c>
      <c r="K7189" s="11" t="str">
        <f>IFERROR(INDEX('EDC Component Dictionary'!$C$5:$C$37,MATCH('Rates Database'!J7189,'EDC Component Dictionary'!$B$5:$B$37,0)), "Energy Supply")</f>
        <v>Energy Supply</v>
      </c>
      <c r="L7189" s="12">
        <v>0.10707999999999999</v>
      </c>
      <c r="M7189" s="12"/>
    </row>
    <row r="7190" spans="1:13" x14ac:dyDescent="0.3">
      <c r="A7190" s="18">
        <v>7188</v>
      </c>
      <c r="B7190" s="18">
        <f t="shared" si="224"/>
        <v>2019</v>
      </c>
      <c r="C7190" s="17">
        <v>43709</v>
      </c>
      <c r="D7190" s="18" t="s">
        <v>130</v>
      </c>
      <c r="E7190" s="18" t="s">
        <v>164</v>
      </c>
      <c r="F7190" s="18" t="str">
        <f t="shared" si="225"/>
        <v>National Grid-Monterey Muni Agg Rate-43709</v>
      </c>
      <c r="G7190" s="11" t="s">
        <v>131</v>
      </c>
      <c r="H7190" s="11" t="s">
        <v>54</v>
      </c>
      <c r="I7190" s="11" t="s">
        <v>99</v>
      </c>
      <c r="J7190" s="11" t="s">
        <v>220</v>
      </c>
      <c r="K7190" s="11" t="str">
        <f>IFERROR(INDEX('EDC Component Dictionary'!$C$5:$C$37,MATCH('Rates Database'!J7190,'EDC Component Dictionary'!$B$5:$B$37,0)), "Energy Supply")</f>
        <v>Energy Supply</v>
      </c>
      <c r="L7190" s="12">
        <v>0.10707999999999999</v>
      </c>
      <c r="M7190" s="12"/>
    </row>
    <row r="7191" spans="1:13" x14ac:dyDescent="0.3">
      <c r="A7191" s="18">
        <v>7189</v>
      </c>
      <c r="B7191" s="18">
        <f t="shared" si="224"/>
        <v>2019</v>
      </c>
      <c r="C7191" s="17">
        <v>43709</v>
      </c>
      <c r="D7191" s="18" t="s">
        <v>130</v>
      </c>
      <c r="E7191" s="18" t="s">
        <v>164</v>
      </c>
      <c r="F7191" s="18" t="str">
        <f t="shared" si="225"/>
        <v>National Grid-New Marlborough Muni Agg Rate-43709</v>
      </c>
      <c r="G7191" s="11" t="s">
        <v>131</v>
      </c>
      <c r="H7191" s="11" t="s">
        <v>54</v>
      </c>
      <c r="I7191" s="11" t="s">
        <v>99</v>
      </c>
      <c r="J7191" s="11" t="s">
        <v>221</v>
      </c>
      <c r="K7191" s="11" t="str">
        <f>IFERROR(INDEX('EDC Component Dictionary'!$C$5:$C$37,MATCH('Rates Database'!J7191,'EDC Component Dictionary'!$B$5:$B$37,0)), "Energy Supply")</f>
        <v>Energy Supply</v>
      </c>
      <c r="L7191" s="12">
        <v>0.10707999999999999</v>
      </c>
      <c r="M7191" s="12"/>
    </row>
    <row r="7192" spans="1:13" x14ac:dyDescent="0.3">
      <c r="A7192" s="18">
        <v>7190</v>
      </c>
      <c r="B7192" s="18">
        <f t="shared" si="224"/>
        <v>2019</v>
      </c>
      <c r="C7192" s="17">
        <v>43709</v>
      </c>
      <c r="D7192" s="18" t="s">
        <v>130</v>
      </c>
      <c r="E7192" s="18" t="s">
        <v>164</v>
      </c>
      <c r="F7192" s="18" t="str">
        <f t="shared" si="225"/>
        <v>National Grid-North Adams Muni Agg Rate-43709</v>
      </c>
      <c r="G7192" s="11" t="s">
        <v>131</v>
      </c>
      <c r="H7192" s="11" t="s">
        <v>54</v>
      </c>
      <c r="I7192" s="11" t="s">
        <v>99</v>
      </c>
      <c r="J7192" s="11" t="s">
        <v>222</v>
      </c>
      <c r="K7192" s="11" t="str">
        <f>IFERROR(INDEX('EDC Component Dictionary'!$C$5:$C$37,MATCH('Rates Database'!J7192,'EDC Component Dictionary'!$B$5:$B$37,0)), "Energy Supply")</f>
        <v>Energy Supply</v>
      </c>
      <c r="L7192" s="12">
        <v>0.10707999999999999</v>
      </c>
      <c r="M7192" s="12"/>
    </row>
    <row r="7193" spans="1:13" x14ac:dyDescent="0.3">
      <c r="A7193" s="18">
        <v>7191</v>
      </c>
      <c r="B7193" s="18">
        <f t="shared" si="224"/>
        <v>2019</v>
      </c>
      <c r="C7193" s="17">
        <v>43709</v>
      </c>
      <c r="D7193" s="18" t="s">
        <v>130</v>
      </c>
      <c r="E7193" s="18" t="s">
        <v>164</v>
      </c>
      <c r="F7193" s="18" t="str">
        <f t="shared" si="225"/>
        <v>National Grid-Sheffield Muni Agg Rate-43709</v>
      </c>
      <c r="G7193" s="11" t="s">
        <v>131</v>
      </c>
      <c r="H7193" s="11" t="s">
        <v>54</v>
      </c>
      <c r="I7193" s="11" t="s">
        <v>99</v>
      </c>
      <c r="J7193" s="11" t="s">
        <v>223</v>
      </c>
      <c r="K7193" s="11" t="str">
        <f>IFERROR(INDEX('EDC Component Dictionary'!$C$5:$C$37,MATCH('Rates Database'!J7193,'EDC Component Dictionary'!$B$5:$B$37,0)), "Energy Supply")</f>
        <v>Energy Supply</v>
      </c>
      <c r="L7193" s="12">
        <v>0.10707999999999999</v>
      </c>
      <c r="M7193" s="12"/>
    </row>
    <row r="7194" spans="1:13" x14ac:dyDescent="0.3">
      <c r="A7194" s="18">
        <v>7192</v>
      </c>
      <c r="B7194" s="18">
        <f t="shared" si="224"/>
        <v>2019</v>
      </c>
      <c r="C7194" s="17">
        <v>43709</v>
      </c>
      <c r="D7194" s="18" t="s">
        <v>130</v>
      </c>
      <c r="E7194" s="18" t="s">
        <v>164</v>
      </c>
      <c r="F7194" s="18" t="str">
        <f t="shared" si="225"/>
        <v>National Grid-West Stockbridge Muni Agg Rate-43709</v>
      </c>
      <c r="G7194" s="11" t="s">
        <v>131</v>
      </c>
      <c r="H7194" s="11" t="s">
        <v>54</v>
      </c>
      <c r="I7194" s="11" t="s">
        <v>99</v>
      </c>
      <c r="J7194" s="11" t="s">
        <v>224</v>
      </c>
      <c r="K7194" s="11" t="str">
        <f>IFERROR(INDEX('EDC Component Dictionary'!$C$5:$C$37,MATCH('Rates Database'!J7194,'EDC Component Dictionary'!$B$5:$B$37,0)), "Energy Supply")</f>
        <v>Energy Supply</v>
      </c>
      <c r="L7194" s="12">
        <v>0.10707999999999999</v>
      </c>
      <c r="M7194" s="12"/>
    </row>
    <row r="7195" spans="1:13" x14ac:dyDescent="0.3">
      <c r="A7195" s="18">
        <v>7193</v>
      </c>
      <c r="B7195" s="18">
        <f t="shared" si="224"/>
        <v>2019</v>
      </c>
      <c r="C7195" s="17">
        <v>43709</v>
      </c>
      <c r="D7195" s="18" t="s">
        <v>130</v>
      </c>
      <c r="E7195" s="18" t="s">
        <v>164</v>
      </c>
      <c r="F7195" s="18" t="str">
        <f t="shared" si="225"/>
        <v>National Grid-Williamstown Muni Agg Rate-43709</v>
      </c>
      <c r="G7195" s="11" t="s">
        <v>131</v>
      </c>
      <c r="H7195" s="11" t="s">
        <v>54</v>
      </c>
      <c r="I7195" s="11" t="s">
        <v>99</v>
      </c>
      <c r="J7195" s="11" t="s">
        <v>225</v>
      </c>
      <c r="K7195" s="11" t="str">
        <f>IFERROR(INDEX('EDC Component Dictionary'!$C$5:$C$37,MATCH('Rates Database'!J7195,'EDC Component Dictionary'!$B$5:$B$37,0)), "Energy Supply")</f>
        <v>Energy Supply</v>
      </c>
      <c r="L7195" s="12">
        <v>0.10707999999999999</v>
      </c>
      <c r="M7195" s="12"/>
    </row>
    <row r="7196" spans="1:13" x14ac:dyDescent="0.3">
      <c r="A7196" s="18">
        <v>7194</v>
      </c>
      <c r="B7196" s="18">
        <f t="shared" si="224"/>
        <v>2019</v>
      </c>
      <c r="C7196" s="17">
        <v>43709</v>
      </c>
      <c r="D7196" s="18" t="s">
        <v>130</v>
      </c>
      <c r="E7196" s="18" t="s">
        <v>163</v>
      </c>
      <c r="F7196" s="18" t="str">
        <f t="shared" si="225"/>
        <v>Eversource_EMA-Acton Muni Agg Rate-43709</v>
      </c>
      <c r="G7196" s="11" t="s">
        <v>131</v>
      </c>
      <c r="H7196" s="11" t="s">
        <v>54</v>
      </c>
      <c r="I7196" s="11" t="s">
        <v>99</v>
      </c>
      <c r="J7196" s="11" t="s">
        <v>226</v>
      </c>
      <c r="K7196" s="11" t="str">
        <f>IFERROR(INDEX('EDC Component Dictionary'!$C$5:$C$37,MATCH('Rates Database'!J7196,'EDC Component Dictionary'!$B$5:$B$37,0)), "Energy Supply")</f>
        <v>Energy Supply</v>
      </c>
      <c r="L7196" s="12">
        <v>0.10768</v>
      </c>
      <c r="M7196" s="12"/>
    </row>
    <row r="7197" spans="1:13" x14ac:dyDescent="0.3">
      <c r="A7197" s="18">
        <v>7195</v>
      </c>
      <c r="B7197" s="18">
        <f t="shared" si="224"/>
        <v>2019</v>
      </c>
      <c r="C7197" s="17">
        <v>43709</v>
      </c>
      <c r="D7197" s="18" t="s">
        <v>130</v>
      </c>
      <c r="E7197" s="18" t="s">
        <v>164</v>
      </c>
      <c r="F7197" s="18" t="str">
        <f t="shared" si="225"/>
        <v>National Grid-Rockland Muni Agg Rate-43709</v>
      </c>
      <c r="G7197" s="11" t="s">
        <v>131</v>
      </c>
      <c r="H7197" s="11" t="s">
        <v>54</v>
      </c>
      <c r="I7197" s="11" t="s">
        <v>99</v>
      </c>
      <c r="J7197" s="11" t="s">
        <v>271</v>
      </c>
      <c r="K7197" s="11" t="str">
        <f>IFERROR(INDEX('EDC Component Dictionary'!$C$5:$C$37,MATCH('Rates Database'!J7197,'EDC Component Dictionary'!$B$5:$B$37,0)), "Energy Supply")</f>
        <v>Energy Supply</v>
      </c>
      <c r="L7197" s="12">
        <v>0.10742</v>
      </c>
      <c r="M7197" s="12"/>
    </row>
    <row r="7198" spans="1:13" x14ac:dyDescent="0.3">
      <c r="A7198" s="18">
        <v>7196</v>
      </c>
      <c r="B7198" s="18">
        <f t="shared" si="224"/>
        <v>2019</v>
      </c>
      <c r="C7198" s="17">
        <v>43709</v>
      </c>
      <c r="D7198" s="18" t="s">
        <v>130</v>
      </c>
      <c r="E7198" s="18" t="s">
        <v>163</v>
      </c>
      <c r="F7198" s="18" t="str">
        <f t="shared" si="225"/>
        <v>Eversource_EMA-Sudbury Muni Agg Rate-43709</v>
      </c>
      <c r="G7198" s="11" t="s">
        <v>131</v>
      </c>
      <c r="H7198" s="11" t="s">
        <v>54</v>
      </c>
      <c r="I7198" s="11" t="s">
        <v>99</v>
      </c>
      <c r="J7198" s="11" t="s">
        <v>227</v>
      </c>
      <c r="K7198" s="11" t="str">
        <f>IFERROR(INDEX('EDC Component Dictionary'!$C$5:$C$37,MATCH('Rates Database'!J7198,'EDC Component Dictionary'!$B$5:$B$37,0)), "Energy Supply")</f>
        <v>Energy Supply</v>
      </c>
      <c r="L7198" s="12">
        <v>0.10761</v>
      </c>
      <c r="M7198" s="12"/>
    </row>
    <row r="7199" spans="1:13" x14ac:dyDescent="0.3">
      <c r="A7199" s="18">
        <v>7197</v>
      </c>
      <c r="B7199" s="18">
        <f t="shared" si="224"/>
        <v>2019</v>
      </c>
      <c r="C7199" s="17">
        <v>43709</v>
      </c>
      <c r="D7199" s="18" t="s">
        <v>130</v>
      </c>
      <c r="E7199" s="18" t="s">
        <v>163</v>
      </c>
      <c r="F7199" s="18" t="str">
        <f t="shared" si="225"/>
        <v>Eversource_EMA-Arlington Muni Agg Rate-43709</v>
      </c>
      <c r="G7199" s="11" t="s">
        <v>131</v>
      </c>
      <c r="H7199" s="11" t="s">
        <v>54</v>
      </c>
      <c r="I7199" s="11" t="s">
        <v>99</v>
      </c>
      <c r="J7199" s="11" t="s">
        <v>228</v>
      </c>
      <c r="K7199" s="11" t="str">
        <f>IFERROR(INDEX('EDC Component Dictionary'!$C$5:$C$37,MATCH('Rates Database'!J7199,'EDC Component Dictionary'!$B$5:$B$37,0)), "Energy Supply")</f>
        <v>Energy Supply</v>
      </c>
      <c r="L7199" s="12">
        <v>0.10813</v>
      </c>
      <c r="M7199" s="12"/>
    </row>
    <row r="7200" spans="1:13" x14ac:dyDescent="0.3">
      <c r="A7200" s="18">
        <v>7198</v>
      </c>
      <c r="B7200" s="18">
        <f t="shared" si="224"/>
        <v>2019</v>
      </c>
      <c r="C7200" s="17">
        <v>43709</v>
      </c>
      <c r="D7200" s="18" t="s">
        <v>130</v>
      </c>
      <c r="E7200" s="18" t="s">
        <v>163</v>
      </c>
      <c r="F7200" s="18" t="str">
        <f t="shared" si="225"/>
        <v>Eversource_EMA-Wareham Muni Agg Rate-43709</v>
      </c>
      <c r="G7200" s="11" t="s">
        <v>131</v>
      </c>
      <c r="H7200" s="11" t="s">
        <v>54</v>
      </c>
      <c r="I7200" s="11" t="s">
        <v>99</v>
      </c>
      <c r="J7200" s="11" t="s">
        <v>273</v>
      </c>
      <c r="K7200" s="11" t="str">
        <f>IFERROR(INDEX('EDC Component Dictionary'!$C$5:$C$37,MATCH('Rates Database'!J7200,'EDC Component Dictionary'!$B$5:$B$37,0)), "Energy Supply")</f>
        <v>Energy Supply</v>
      </c>
      <c r="L7200" s="12">
        <v>0.1077</v>
      </c>
      <c r="M7200" s="12"/>
    </row>
    <row r="7201" spans="1:13" x14ac:dyDescent="0.3">
      <c r="A7201" s="18">
        <v>7199</v>
      </c>
      <c r="B7201" s="18">
        <f t="shared" si="224"/>
        <v>2019</v>
      </c>
      <c r="C7201" s="17">
        <v>43709</v>
      </c>
      <c r="D7201" s="18" t="s">
        <v>130</v>
      </c>
      <c r="E7201" s="18" t="s">
        <v>164</v>
      </c>
      <c r="F7201" s="18" t="str">
        <f t="shared" si="225"/>
        <v>National Grid-Egremont Muni Agg Rate-43709</v>
      </c>
      <c r="G7201" s="11" t="s">
        <v>131</v>
      </c>
      <c r="H7201" s="11" t="s">
        <v>54</v>
      </c>
      <c r="I7201" s="11" t="s">
        <v>99</v>
      </c>
      <c r="J7201" s="11" t="s">
        <v>248</v>
      </c>
      <c r="K7201" s="11" t="str">
        <f>IFERROR(INDEX('EDC Component Dictionary'!$C$5:$C$37,MATCH('Rates Database'!J7201,'EDC Component Dictionary'!$B$5:$B$37,0)), "Energy Supply")</f>
        <v>Energy Supply</v>
      </c>
      <c r="L7201" s="12">
        <v>0.10786999999999999</v>
      </c>
      <c r="M7201" s="12"/>
    </row>
    <row r="7202" spans="1:13" x14ac:dyDescent="0.3">
      <c r="A7202" s="18">
        <v>7200</v>
      </c>
      <c r="B7202" s="18">
        <f t="shared" si="224"/>
        <v>2019</v>
      </c>
      <c r="C7202" s="17">
        <v>43709</v>
      </c>
      <c r="D7202" s="18" t="s">
        <v>130</v>
      </c>
      <c r="E7202" s="18" t="s">
        <v>164</v>
      </c>
      <c r="F7202" s="18" t="str">
        <f t="shared" si="225"/>
        <v>National Grid-North Andover Muni Agg Rate-43709</v>
      </c>
      <c r="G7202" s="11" t="s">
        <v>131</v>
      </c>
      <c r="H7202" s="11" t="s">
        <v>54</v>
      </c>
      <c r="I7202" s="11" t="s">
        <v>99</v>
      </c>
      <c r="J7202" s="11" t="s">
        <v>259</v>
      </c>
      <c r="K7202" s="11" t="str">
        <f>IFERROR(INDEX('EDC Component Dictionary'!$C$5:$C$37,MATCH('Rates Database'!J7202,'EDC Component Dictionary'!$B$5:$B$37,0)), "Energy Supply")</f>
        <v>Energy Supply</v>
      </c>
      <c r="L7202" s="12">
        <v>0.1079</v>
      </c>
      <c r="M7202" s="12"/>
    </row>
    <row r="7203" spans="1:13" x14ac:dyDescent="0.3">
      <c r="A7203" s="18">
        <v>7201</v>
      </c>
      <c r="B7203" s="18">
        <f t="shared" si="224"/>
        <v>2019</v>
      </c>
      <c r="C7203" s="17">
        <v>43709</v>
      </c>
      <c r="D7203" s="18" t="s">
        <v>130</v>
      </c>
      <c r="E7203" s="18" t="s">
        <v>164</v>
      </c>
      <c r="F7203" s="18" t="str">
        <f t="shared" si="225"/>
        <v>National Grid-Grafton Muni Agg Rate-43709</v>
      </c>
      <c r="G7203" s="11" t="s">
        <v>131</v>
      </c>
      <c r="H7203" s="11" t="s">
        <v>54</v>
      </c>
      <c r="I7203" s="11" t="s">
        <v>99</v>
      </c>
      <c r="J7203" s="11" t="s">
        <v>229</v>
      </c>
      <c r="K7203" s="11" t="str">
        <f>IFERROR(INDEX('EDC Component Dictionary'!$C$5:$C$37,MATCH('Rates Database'!J7203,'EDC Component Dictionary'!$B$5:$B$37,0)), "Energy Supply")</f>
        <v>Energy Supply</v>
      </c>
      <c r="L7203" s="12">
        <v>0.10811</v>
      </c>
      <c r="M7203" s="12"/>
    </row>
    <row r="7204" spans="1:13" x14ac:dyDescent="0.3">
      <c r="A7204" s="18">
        <v>7202</v>
      </c>
      <c r="B7204" s="18">
        <f t="shared" si="224"/>
        <v>2019</v>
      </c>
      <c r="C7204" s="17">
        <v>43709</v>
      </c>
      <c r="D7204" s="18" t="s">
        <v>130</v>
      </c>
      <c r="E7204" s="18" t="s">
        <v>164</v>
      </c>
      <c r="F7204" s="18" t="str">
        <f t="shared" si="225"/>
        <v>National Grid-Halifax Muni Agg Rate-43709</v>
      </c>
      <c r="G7204" s="11" t="s">
        <v>131</v>
      </c>
      <c r="H7204" s="11" t="s">
        <v>54</v>
      </c>
      <c r="I7204" s="11" t="s">
        <v>99</v>
      </c>
      <c r="J7204" s="11" t="s">
        <v>230</v>
      </c>
      <c r="K7204" s="11" t="str">
        <f>IFERROR(INDEX('EDC Component Dictionary'!$C$5:$C$37,MATCH('Rates Database'!J7204,'EDC Component Dictionary'!$B$5:$B$37,0)), "Energy Supply")</f>
        <v>Energy Supply</v>
      </c>
      <c r="L7204" s="12">
        <v>0.10876</v>
      </c>
      <c r="M7204" s="12"/>
    </row>
    <row r="7205" spans="1:13" x14ac:dyDescent="0.3">
      <c r="A7205" s="18">
        <v>7203</v>
      </c>
      <c r="B7205" s="18">
        <f t="shared" si="224"/>
        <v>2019</v>
      </c>
      <c r="C7205" s="17">
        <v>43709</v>
      </c>
      <c r="D7205" s="18" t="s">
        <v>130</v>
      </c>
      <c r="E7205" s="18" t="s">
        <v>164</v>
      </c>
      <c r="F7205" s="18" t="str">
        <f t="shared" si="225"/>
        <v>National Grid-Southborough Muni Agg Rate-43709</v>
      </c>
      <c r="G7205" s="11" t="s">
        <v>131</v>
      </c>
      <c r="H7205" s="11" t="s">
        <v>54</v>
      </c>
      <c r="I7205" s="11" t="s">
        <v>99</v>
      </c>
      <c r="J7205" s="11" t="s">
        <v>231</v>
      </c>
      <c r="K7205" s="11" t="str">
        <f>IFERROR(INDEX('EDC Component Dictionary'!$C$5:$C$37,MATCH('Rates Database'!J7205,'EDC Component Dictionary'!$B$5:$B$37,0)), "Energy Supply")</f>
        <v>Energy Supply</v>
      </c>
      <c r="L7205" s="12">
        <v>0.10882</v>
      </c>
      <c r="M7205" s="12"/>
    </row>
    <row r="7206" spans="1:13" x14ac:dyDescent="0.3">
      <c r="A7206" s="18">
        <v>7204</v>
      </c>
      <c r="B7206" s="18">
        <f t="shared" si="224"/>
        <v>2019</v>
      </c>
      <c r="C7206" s="17">
        <v>43709</v>
      </c>
      <c r="D7206" s="18" t="s">
        <v>130</v>
      </c>
      <c r="E7206" s="18" t="s">
        <v>163</v>
      </c>
      <c r="F7206" s="18" t="str">
        <f t="shared" si="225"/>
        <v>Eversource_EMA-Stoneham Muni Agg Rate-43709</v>
      </c>
      <c r="G7206" s="11" t="s">
        <v>131</v>
      </c>
      <c r="H7206" s="11" t="s">
        <v>54</v>
      </c>
      <c r="I7206" s="11" t="s">
        <v>99</v>
      </c>
      <c r="J7206" s="11" t="s">
        <v>267</v>
      </c>
      <c r="K7206" s="11" t="str">
        <f>IFERROR(INDEX('EDC Component Dictionary'!$C$5:$C$37,MATCH('Rates Database'!J7206,'EDC Component Dictionary'!$B$5:$B$37,0)), "Energy Supply")</f>
        <v>Energy Supply</v>
      </c>
      <c r="L7206" s="12">
        <v>0.10904</v>
      </c>
      <c r="M7206" s="12"/>
    </row>
    <row r="7207" spans="1:13" x14ac:dyDescent="0.3">
      <c r="A7207" s="18">
        <v>7205</v>
      </c>
      <c r="B7207" s="18">
        <f t="shared" si="224"/>
        <v>2019</v>
      </c>
      <c r="C7207" s="17">
        <v>43709</v>
      </c>
      <c r="D7207" s="18" t="s">
        <v>130</v>
      </c>
      <c r="E7207" s="18" t="s">
        <v>163</v>
      </c>
      <c r="F7207" s="18" t="str">
        <f t="shared" si="225"/>
        <v>Eversource_EMA-Winchester Muni Agg Rate-43709</v>
      </c>
      <c r="G7207" s="11" t="s">
        <v>131</v>
      </c>
      <c r="H7207" s="11" t="s">
        <v>54</v>
      </c>
      <c r="I7207" s="11" t="s">
        <v>99</v>
      </c>
      <c r="J7207" s="11" t="s">
        <v>232</v>
      </c>
      <c r="K7207" s="11" t="str">
        <f>IFERROR(INDEX('EDC Component Dictionary'!$C$5:$C$37,MATCH('Rates Database'!J7207,'EDC Component Dictionary'!$B$5:$B$37,0)), "Energy Supply")</f>
        <v>Energy Supply</v>
      </c>
      <c r="L7207" s="12">
        <v>0.10962</v>
      </c>
      <c r="M7207" s="12"/>
    </row>
    <row r="7208" spans="1:13" x14ac:dyDescent="0.3">
      <c r="A7208" s="18">
        <v>7206</v>
      </c>
      <c r="B7208" s="18">
        <f t="shared" si="224"/>
        <v>2019</v>
      </c>
      <c r="C7208" s="17">
        <v>43709</v>
      </c>
      <c r="D7208" s="18" t="s">
        <v>130</v>
      </c>
      <c r="E7208" s="18" t="s">
        <v>164</v>
      </c>
      <c r="F7208" s="18" t="str">
        <f t="shared" si="225"/>
        <v>National Grid-Webster Muni Agg Rate-43709</v>
      </c>
      <c r="G7208" s="11" t="s">
        <v>131</v>
      </c>
      <c r="H7208" s="11" t="s">
        <v>54</v>
      </c>
      <c r="I7208" s="11" t="s">
        <v>99</v>
      </c>
      <c r="J7208" s="11" t="s">
        <v>266</v>
      </c>
      <c r="K7208" s="11" t="str">
        <f>IFERROR(INDEX('EDC Component Dictionary'!$C$5:$C$37,MATCH('Rates Database'!J7208,'EDC Component Dictionary'!$B$5:$B$37,0)), "Energy Supply")</f>
        <v>Energy Supply</v>
      </c>
      <c r="L7208" s="12">
        <v>0.10929</v>
      </c>
      <c r="M7208" s="12"/>
    </row>
    <row r="7209" spans="1:13" x14ac:dyDescent="0.3">
      <c r="A7209" s="18">
        <v>7207</v>
      </c>
      <c r="B7209" s="18">
        <f t="shared" si="224"/>
        <v>2019</v>
      </c>
      <c r="C7209" s="17">
        <v>43709</v>
      </c>
      <c r="D7209" s="18" t="s">
        <v>130</v>
      </c>
      <c r="E7209" s="18" t="s">
        <v>164</v>
      </c>
      <c r="F7209" s="18" t="str">
        <f t="shared" si="225"/>
        <v>National Grid-Sutton Muni Agg Rate-43709</v>
      </c>
      <c r="G7209" s="11" t="s">
        <v>131</v>
      </c>
      <c r="H7209" s="11" t="s">
        <v>54</v>
      </c>
      <c r="I7209" s="11" t="s">
        <v>99</v>
      </c>
      <c r="J7209" s="11" t="s">
        <v>233</v>
      </c>
      <c r="K7209" s="11" t="str">
        <f>IFERROR(INDEX('EDC Component Dictionary'!$C$5:$C$37,MATCH('Rates Database'!J7209,'EDC Component Dictionary'!$B$5:$B$37,0)), "Energy Supply")</f>
        <v>Energy Supply</v>
      </c>
      <c r="L7209" s="12">
        <v>0.10929999999999999</v>
      </c>
      <c r="M7209" s="12"/>
    </row>
    <row r="7210" spans="1:13" x14ac:dyDescent="0.3">
      <c r="A7210" s="18">
        <v>7208</v>
      </c>
      <c r="B7210" s="18">
        <f t="shared" si="224"/>
        <v>2019</v>
      </c>
      <c r="C7210" s="17">
        <v>43709</v>
      </c>
      <c r="D7210" s="18" t="s">
        <v>130</v>
      </c>
      <c r="E7210" s="18" t="s">
        <v>36</v>
      </c>
      <c r="F7210" s="18" t="str">
        <f t="shared" si="225"/>
        <v>Unitil-Ashby Muni Agg Rate-43709</v>
      </c>
      <c r="G7210" s="11" t="s">
        <v>131</v>
      </c>
      <c r="H7210" s="11" t="s">
        <v>54</v>
      </c>
      <c r="I7210" s="11" t="s">
        <v>99</v>
      </c>
      <c r="J7210" s="11" t="s">
        <v>235</v>
      </c>
      <c r="K7210" s="11" t="str">
        <f>IFERROR(INDEX('EDC Component Dictionary'!$C$5:$C$37,MATCH('Rates Database'!J7210,'EDC Component Dictionary'!$B$5:$B$37,0)), "Energy Supply")</f>
        <v>Energy Supply</v>
      </c>
      <c r="L7210" s="12">
        <v>0.10969</v>
      </c>
      <c r="M7210" s="12"/>
    </row>
    <row r="7211" spans="1:13" x14ac:dyDescent="0.3">
      <c r="A7211" s="18">
        <v>7209</v>
      </c>
      <c r="B7211" s="18">
        <f t="shared" si="224"/>
        <v>2019</v>
      </c>
      <c r="C7211" s="17">
        <v>43709</v>
      </c>
      <c r="D7211" s="18" t="s">
        <v>130</v>
      </c>
      <c r="E7211" s="18" t="s">
        <v>163</v>
      </c>
      <c r="F7211" s="18" t="str">
        <f t="shared" si="225"/>
        <v>Eversource_EMA-Carlisle Muni Agg Rate-43709</v>
      </c>
      <c r="G7211" s="11" t="s">
        <v>131</v>
      </c>
      <c r="H7211" s="11" t="s">
        <v>54</v>
      </c>
      <c r="I7211" s="11" t="s">
        <v>99</v>
      </c>
      <c r="J7211" s="11" t="s">
        <v>236</v>
      </c>
      <c r="K7211" s="11" t="str">
        <f>IFERROR(INDEX('EDC Component Dictionary'!$C$5:$C$37,MATCH('Rates Database'!J7211,'EDC Component Dictionary'!$B$5:$B$37,0)), "Energy Supply")</f>
        <v>Energy Supply</v>
      </c>
      <c r="L7211" s="12">
        <v>0.10979</v>
      </c>
      <c r="M7211" s="12"/>
    </row>
    <row r="7212" spans="1:13" x14ac:dyDescent="0.3">
      <c r="A7212" s="18">
        <v>7210</v>
      </c>
      <c r="B7212" s="18">
        <f t="shared" si="224"/>
        <v>2019</v>
      </c>
      <c r="C7212" s="17">
        <v>43709</v>
      </c>
      <c r="D7212" s="18" t="s">
        <v>130</v>
      </c>
      <c r="E7212" s="18" t="s">
        <v>164</v>
      </c>
      <c r="F7212" s="18" t="str">
        <f t="shared" si="225"/>
        <v>National Grid-Berlin Muni Agg Rate-43709</v>
      </c>
      <c r="G7212" s="11" t="s">
        <v>131</v>
      </c>
      <c r="H7212" s="11" t="s">
        <v>54</v>
      </c>
      <c r="I7212" s="11" t="s">
        <v>99</v>
      </c>
      <c r="J7212" s="11" t="s">
        <v>237</v>
      </c>
      <c r="K7212" s="11" t="str">
        <f>IFERROR(INDEX('EDC Component Dictionary'!$C$5:$C$37,MATCH('Rates Database'!J7212,'EDC Component Dictionary'!$B$5:$B$37,0)), "Energy Supply")</f>
        <v>Energy Supply</v>
      </c>
      <c r="L7212" s="12">
        <v>0.1099</v>
      </c>
      <c r="M7212" s="12"/>
    </row>
    <row r="7213" spans="1:13" x14ac:dyDescent="0.3">
      <c r="A7213" s="18">
        <v>7211</v>
      </c>
      <c r="B7213" s="18">
        <f t="shared" si="224"/>
        <v>2019</v>
      </c>
      <c r="C7213" s="17">
        <v>43709</v>
      </c>
      <c r="D7213" s="18" t="s">
        <v>130</v>
      </c>
      <c r="E7213" s="18" t="s">
        <v>36</v>
      </c>
      <c r="F7213" s="18" t="str">
        <f t="shared" si="225"/>
        <v>Unitil-Lunenburg Muni Agg Rate-43709</v>
      </c>
      <c r="G7213" s="11" t="s">
        <v>131</v>
      </c>
      <c r="H7213" s="11" t="s">
        <v>54</v>
      </c>
      <c r="I7213" s="11" t="s">
        <v>99</v>
      </c>
      <c r="J7213" s="11" t="s">
        <v>239</v>
      </c>
      <c r="K7213" s="11" t="str">
        <f>IFERROR(INDEX('EDC Component Dictionary'!$C$5:$C$37,MATCH('Rates Database'!J7213,'EDC Component Dictionary'!$B$5:$B$37,0)), "Energy Supply")</f>
        <v>Energy Supply</v>
      </c>
      <c r="L7213" s="12">
        <v>0.10997999999999999</v>
      </c>
      <c r="M7213" s="12"/>
    </row>
    <row r="7214" spans="1:13" x14ac:dyDescent="0.3">
      <c r="A7214" s="18">
        <v>7212</v>
      </c>
      <c r="B7214" s="18">
        <f t="shared" si="224"/>
        <v>2019</v>
      </c>
      <c r="C7214" s="17">
        <v>43709</v>
      </c>
      <c r="D7214" s="18" t="s">
        <v>130</v>
      </c>
      <c r="E7214" s="18" t="s">
        <v>163</v>
      </c>
      <c r="F7214" s="18" t="str">
        <f t="shared" si="225"/>
        <v>Eversource_EMA-Ashland Muni Agg Rate-43709</v>
      </c>
      <c r="G7214" s="11" t="s">
        <v>131</v>
      </c>
      <c r="H7214" s="11" t="s">
        <v>54</v>
      </c>
      <c r="I7214" s="11" t="s">
        <v>99</v>
      </c>
      <c r="J7214" s="11" t="s">
        <v>234</v>
      </c>
      <c r="K7214" s="11" t="str">
        <f>IFERROR(INDEX('EDC Component Dictionary'!$C$5:$C$37,MATCH('Rates Database'!J7214,'EDC Component Dictionary'!$B$5:$B$37,0)), "Energy Supply")</f>
        <v>Energy Supply</v>
      </c>
      <c r="L7214" s="12">
        <v>0.11047</v>
      </c>
      <c r="M7214" s="12"/>
    </row>
    <row r="7215" spans="1:13" x14ac:dyDescent="0.3">
      <c r="A7215" s="18">
        <v>7213</v>
      </c>
      <c r="B7215" s="18">
        <f t="shared" si="224"/>
        <v>2019</v>
      </c>
      <c r="C7215" s="17">
        <v>43709</v>
      </c>
      <c r="D7215" s="18" t="s">
        <v>130</v>
      </c>
      <c r="E7215" s="18" t="s">
        <v>163</v>
      </c>
      <c r="F7215" s="18" t="str">
        <f t="shared" si="225"/>
        <v>Eversource_EMA-Plympton Muni Agg Rate-43709</v>
      </c>
      <c r="G7215" s="11" t="s">
        <v>131</v>
      </c>
      <c r="H7215" s="11" t="s">
        <v>54</v>
      </c>
      <c r="I7215" s="11" t="s">
        <v>99</v>
      </c>
      <c r="J7215" s="11" t="s">
        <v>240</v>
      </c>
      <c r="K7215" s="11" t="str">
        <f>IFERROR(INDEX('EDC Component Dictionary'!$C$5:$C$37,MATCH('Rates Database'!J7215,'EDC Component Dictionary'!$B$5:$B$37,0)), "Energy Supply")</f>
        <v>Energy Supply</v>
      </c>
      <c r="L7215" s="12">
        <v>0.11056000000000001</v>
      </c>
      <c r="M7215" s="12"/>
    </row>
    <row r="7216" spans="1:13" x14ac:dyDescent="0.3">
      <c r="A7216" s="18">
        <v>7214</v>
      </c>
      <c r="B7216" s="18">
        <f t="shared" si="224"/>
        <v>2019</v>
      </c>
      <c r="C7216" s="17">
        <v>43709</v>
      </c>
      <c r="D7216" s="18" t="s">
        <v>130</v>
      </c>
      <c r="E7216" s="18" t="s">
        <v>164</v>
      </c>
      <c r="F7216" s="18" t="str">
        <f t="shared" si="225"/>
        <v>National Grid-Salisbury Muni Agg Rate-43709</v>
      </c>
      <c r="G7216" s="11" t="s">
        <v>131</v>
      </c>
      <c r="H7216" s="11" t="s">
        <v>54</v>
      </c>
      <c r="I7216" s="11" t="s">
        <v>99</v>
      </c>
      <c r="J7216" s="11" t="s">
        <v>241</v>
      </c>
      <c r="K7216" s="11" t="str">
        <f>IFERROR(INDEX('EDC Component Dictionary'!$C$5:$C$37,MATCH('Rates Database'!J7216,'EDC Component Dictionary'!$B$5:$B$37,0)), "Energy Supply")</f>
        <v>Energy Supply</v>
      </c>
      <c r="L7216" s="12">
        <v>0.11065</v>
      </c>
      <c r="M7216" s="12"/>
    </row>
    <row r="7217" spans="1:13" x14ac:dyDescent="0.3">
      <c r="A7217" s="18">
        <v>7215</v>
      </c>
      <c r="B7217" s="18">
        <f t="shared" si="224"/>
        <v>2019</v>
      </c>
      <c r="C7217" s="17">
        <v>43709</v>
      </c>
      <c r="D7217" s="18" t="s">
        <v>130</v>
      </c>
      <c r="E7217" s="18" t="s">
        <v>164</v>
      </c>
      <c r="F7217" s="18" t="str">
        <f t="shared" si="225"/>
        <v>National Grid-Gloucester Muni Agg Rate-43709</v>
      </c>
      <c r="G7217" s="11" t="s">
        <v>131</v>
      </c>
      <c r="H7217" s="11" t="s">
        <v>54</v>
      </c>
      <c r="I7217" s="11" t="s">
        <v>99</v>
      </c>
      <c r="J7217" s="11" t="s">
        <v>242</v>
      </c>
      <c r="K7217" s="11" t="str">
        <f>IFERROR(INDEX('EDC Component Dictionary'!$C$5:$C$37,MATCH('Rates Database'!J7217,'EDC Component Dictionary'!$B$5:$B$37,0)), "Energy Supply")</f>
        <v>Energy Supply</v>
      </c>
      <c r="L7217" s="12">
        <v>0.11093</v>
      </c>
      <c r="M7217" s="12"/>
    </row>
    <row r="7218" spans="1:13" x14ac:dyDescent="0.3">
      <c r="A7218" s="18">
        <v>7216</v>
      </c>
      <c r="B7218" s="18">
        <f t="shared" si="224"/>
        <v>2019</v>
      </c>
      <c r="C7218" s="17">
        <v>43709</v>
      </c>
      <c r="D7218" s="18" t="s">
        <v>130</v>
      </c>
      <c r="E7218" s="18" t="s">
        <v>163</v>
      </c>
      <c r="F7218" s="18" t="str">
        <f t="shared" si="225"/>
        <v>Eversource_EMA-Brookline Muni Agg Rate-43709</v>
      </c>
      <c r="G7218" s="11" t="s">
        <v>131</v>
      </c>
      <c r="H7218" s="11" t="s">
        <v>54</v>
      </c>
      <c r="I7218" s="11" t="s">
        <v>99</v>
      </c>
      <c r="J7218" s="11" t="s">
        <v>243</v>
      </c>
      <c r="K7218" s="11" t="str">
        <f>IFERROR(INDEX('EDC Component Dictionary'!$C$5:$C$37,MATCH('Rates Database'!J7218,'EDC Component Dictionary'!$B$5:$B$37,0)), "Energy Supply")</f>
        <v>Energy Supply</v>
      </c>
      <c r="L7218" s="12">
        <v>0.11133999999999999</v>
      </c>
      <c r="M7218" s="12"/>
    </row>
    <row r="7219" spans="1:13" x14ac:dyDescent="0.3">
      <c r="A7219" s="18">
        <v>7217</v>
      </c>
      <c r="B7219" s="18">
        <f t="shared" si="224"/>
        <v>2019</v>
      </c>
      <c r="C7219" s="17">
        <v>43709</v>
      </c>
      <c r="D7219" s="18" t="s">
        <v>130</v>
      </c>
      <c r="E7219" s="18" t="s">
        <v>163</v>
      </c>
      <c r="F7219" s="18" t="str">
        <f t="shared" si="225"/>
        <v>Eversource_EMA-Bedford Muni Agg Rate-43709</v>
      </c>
      <c r="G7219" s="11" t="s">
        <v>131</v>
      </c>
      <c r="H7219" s="11" t="s">
        <v>54</v>
      </c>
      <c r="I7219" s="11" t="s">
        <v>99</v>
      </c>
      <c r="J7219" s="11" t="s">
        <v>274</v>
      </c>
      <c r="K7219" s="11" t="str">
        <f>IFERROR(INDEX('EDC Component Dictionary'!$C$5:$C$37,MATCH('Rates Database'!J7219,'EDC Component Dictionary'!$B$5:$B$37,0)), "Energy Supply")</f>
        <v>Energy Supply</v>
      </c>
      <c r="L7219" s="12">
        <v>0.11119</v>
      </c>
      <c r="M7219" s="12"/>
    </row>
    <row r="7220" spans="1:13" x14ac:dyDescent="0.3">
      <c r="A7220" s="18">
        <v>7218</v>
      </c>
      <c r="B7220" s="18">
        <f t="shared" si="224"/>
        <v>2019</v>
      </c>
      <c r="C7220" s="17">
        <v>43709</v>
      </c>
      <c r="D7220" s="18" t="s">
        <v>130</v>
      </c>
      <c r="E7220" s="18" t="s">
        <v>164</v>
      </c>
      <c r="F7220" s="18" t="str">
        <f t="shared" si="225"/>
        <v>National Grid-Salem Muni Agg Rate-43709</v>
      </c>
      <c r="G7220" s="11" t="s">
        <v>131</v>
      </c>
      <c r="H7220" s="11" t="s">
        <v>54</v>
      </c>
      <c r="I7220" s="11" t="s">
        <v>99</v>
      </c>
      <c r="J7220" s="11" t="s">
        <v>175</v>
      </c>
      <c r="K7220" s="11" t="str">
        <f>IFERROR(INDEX('EDC Component Dictionary'!$C$5:$C$37,MATCH('Rates Database'!J7220,'EDC Component Dictionary'!$B$5:$B$37,0)), "Energy Supply")</f>
        <v>Energy Supply</v>
      </c>
      <c r="L7220" s="12">
        <v>0.11101999999999999</v>
      </c>
      <c r="M7220" s="12"/>
    </row>
    <row r="7221" spans="1:13" x14ac:dyDescent="0.3">
      <c r="A7221" s="18">
        <v>7219</v>
      </c>
      <c r="B7221" s="18">
        <f t="shared" si="224"/>
        <v>2019</v>
      </c>
      <c r="C7221" s="17">
        <v>43709</v>
      </c>
      <c r="D7221" s="18" t="s">
        <v>130</v>
      </c>
      <c r="E7221" s="18" t="s">
        <v>163</v>
      </c>
      <c r="F7221" s="18" t="str">
        <f t="shared" si="225"/>
        <v>Eversource_EMA-Cambridge Muni Agg Rate-43709</v>
      </c>
      <c r="G7221" s="11" t="s">
        <v>131</v>
      </c>
      <c r="H7221" s="11" t="s">
        <v>54</v>
      </c>
      <c r="I7221" s="11" t="s">
        <v>99</v>
      </c>
      <c r="J7221" s="11" t="s">
        <v>210</v>
      </c>
      <c r="K7221" s="11" t="str">
        <f>IFERROR(INDEX('EDC Component Dictionary'!$C$5:$C$37,MATCH('Rates Database'!J7221,'EDC Component Dictionary'!$B$5:$B$37,0)), "Energy Supply")</f>
        <v>Energy Supply</v>
      </c>
      <c r="L7221" s="12">
        <v>0.11147</v>
      </c>
      <c r="M7221" s="12"/>
    </row>
    <row r="7222" spans="1:13" x14ac:dyDescent="0.3">
      <c r="A7222" s="18">
        <v>7220</v>
      </c>
      <c r="B7222" s="18">
        <f t="shared" si="224"/>
        <v>2019</v>
      </c>
      <c r="C7222" s="17">
        <v>43709</v>
      </c>
      <c r="D7222" s="18" t="s">
        <v>130</v>
      </c>
      <c r="E7222" s="18" t="s">
        <v>164</v>
      </c>
      <c r="F7222" s="18" t="str">
        <f t="shared" si="225"/>
        <v>National Grid-Bellingham Muni Agg Rate-43709</v>
      </c>
      <c r="G7222" s="11" t="s">
        <v>131</v>
      </c>
      <c r="H7222" s="11" t="s">
        <v>54</v>
      </c>
      <c r="I7222" s="11" t="s">
        <v>99</v>
      </c>
      <c r="J7222" s="11" t="s">
        <v>244</v>
      </c>
      <c r="K7222" s="11" t="str">
        <f>IFERROR(INDEX('EDC Component Dictionary'!$C$5:$C$37,MATCH('Rates Database'!J7222,'EDC Component Dictionary'!$B$5:$B$37,0)), "Energy Supply")</f>
        <v>Energy Supply</v>
      </c>
      <c r="L7222" s="12">
        <v>0.11241</v>
      </c>
      <c r="M7222" s="12"/>
    </row>
    <row r="7223" spans="1:13" x14ac:dyDescent="0.3">
      <c r="A7223" s="18">
        <v>7221</v>
      </c>
      <c r="B7223" s="18">
        <f t="shared" si="224"/>
        <v>2019</v>
      </c>
      <c r="C7223" s="17">
        <v>43709</v>
      </c>
      <c r="D7223" s="18" t="s">
        <v>130</v>
      </c>
      <c r="E7223" s="18" t="s">
        <v>164</v>
      </c>
      <c r="F7223" s="18" t="str">
        <f t="shared" si="225"/>
        <v>National Grid-Great Barrington Muni Agg Rate-43709</v>
      </c>
      <c r="G7223" s="11" t="s">
        <v>131</v>
      </c>
      <c r="H7223" s="11" t="s">
        <v>54</v>
      </c>
      <c r="I7223" s="11" t="s">
        <v>99</v>
      </c>
      <c r="J7223" s="11" t="s">
        <v>245</v>
      </c>
      <c r="K7223" s="11" t="str">
        <f>IFERROR(INDEX('EDC Component Dictionary'!$C$5:$C$37,MATCH('Rates Database'!J7223,'EDC Component Dictionary'!$B$5:$B$37,0)), "Energy Supply")</f>
        <v>Energy Supply</v>
      </c>
      <c r="L7223" s="12">
        <v>0.11259</v>
      </c>
      <c r="M7223" s="12"/>
    </row>
    <row r="7224" spans="1:13" x14ac:dyDescent="0.3">
      <c r="A7224" s="18">
        <v>7222</v>
      </c>
      <c r="B7224" s="18">
        <f t="shared" si="224"/>
        <v>2019</v>
      </c>
      <c r="C7224" s="17">
        <v>43709</v>
      </c>
      <c r="D7224" s="18" t="s">
        <v>130</v>
      </c>
      <c r="E7224" s="18" t="s">
        <v>163</v>
      </c>
      <c r="F7224" s="18" t="str">
        <f t="shared" si="225"/>
        <v>Eversource_EMA-Natick Muni Agg Rate-43709</v>
      </c>
      <c r="G7224" s="11" t="s">
        <v>131</v>
      </c>
      <c r="H7224" s="11" t="s">
        <v>54</v>
      </c>
      <c r="I7224" s="11" t="s">
        <v>99</v>
      </c>
      <c r="J7224" s="11" t="s">
        <v>252</v>
      </c>
      <c r="K7224" s="11" t="str">
        <f>IFERROR(INDEX('EDC Component Dictionary'!$C$5:$C$37,MATCH('Rates Database'!J7224,'EDC Component Dictionary'!$B$5:$B$37,0)), "Energy Supply")</f>
        <v>Energy Supply</v>
      </c>
      <c r="L7224" s="12">
        <v>0.11271</v>
      </c>
      <c r="M7224" s="12"/>
    </row>
    <row r="7225" spans="1:13" x14ac:dyDescent="0.3">
      <c r="A7225" s="18">
        <v>7223</v>
      </c>
      <c r="B7225" s="18">
        <f t="shared" si="224"/>
        <v>2019</v>
      </c>
      <c r="C7225" s="17">
        <v>43709</v>
      </c>
      <c r="D7225" s="18" t="s">
        <v>130</v>
      </c>
      <c r="E7225" s="18" t="s">
        <v>163</v>
      </c>
      <c r="F7225" s="18" t="str">
        <f t="shared" si="225"/>
        <v>Eversource_EMA-Holliston Muni Agg Rate-43709</v>
      </c>
      <c r="G7225" s="11" t="s">
        <v>131</v>
      </c>
      <c r="H7225" s="11" t="s">
        <v>54</v>
      </c>
      <c r="I7225" s="11" t="s">
        <v>99</v>
      </c>
      <c r="J7225" s="11" t="s">
        <v>246</v>
      </c>
      <c r="K7225" s="11" t="str">
        <f>IFERROR(INDEX('EDC Component Dictionary'!$C$5:$C$37,MATCH('Rates Database'!J7225,'EDC Component Dictionary'!$B$5:$B$37,0)), "Energy Supply")</f>
        <v>Energy Supply</v>
      </c>
      <c r="L7225" s="12">
        <v>0.11273</v>
      </c>
      <c r="M7225" s="12"/>
    </row>
    <row r="7226" spans="1:13" x14ac:dyDescent="0.3">
      <c r="A7226" s="18">
        <v>7224</v>
      </c>
      <c r="B7226" s="18">
        <f t="shared" si="224"/>
        <v>2019</v>
      </c>
      <c r="C7226" s="17">
        <v>43709</v>
      </c>
      <c r="D7226" s="18" t="s">
        <v>130</v>
      </c>
      <c r="E7226" s="18" t="s">
        <v>164</v>
      </c>
      <c r="F7226" s="18" t="str">
        <f t="shared" si="225"/>
        <v>National Grid-West Bridgewater Muni Agg Rate-43709</v>
      </c>
      <c r="G7226" s="11" t="s">
        <v>131</v>
      </c>
      <c r="H7226" s="11" t="s">
        <v>54</v>
      </c>
      <c r="I7226" s="11" t="s">
        <v>99</v>
      </c>
      <c r="J7226" s="11" t="s">
        <v>247</v>
      </c>
      <c r="K7226" s="11" t="str">
        <f>IFERROR(INDEX('EDC Component Dictionary'!$C$5:$C$37,MATCH('Rates Database'!J7226,'EDC Component Dictionary'!$B$5:$B$37,0)), "Energy Supply")</f>
        <v>Energy Supply</v>
      </c>
      <c r="L7226" s="12">
        <v>0.11326</v>
      </c>
      <c r="M7226" s="12"/>
    </row>
    <row r="7227" spans="1:13" x14ac:dyDescent="0.3">
      <c r="A7227" s="18">
        <v>7225</v>
      </c>
      <c r="B7227" s="18">
        <f t="shared" si="224"/>
        <v>2019</v>
      </c>
      <c r="C7227" s="17">
        <v>43709</v>
      </c>
      <c r="D7227" s="18" t="s">
        <v>130</v>
      </c>
      <c r="E7227" s="18" t="s">
        <v>163</v>
      </c>
      <c r="F7227" s="18" t="str">
        <f t="shared" si="225"/>
        <v>Eversource_EMA-Newton Muni Agg Rate-43709</v>
      </c>
      <c r="G7227" s="11" t="s">
        <v>131</v>
      </c>
      <c r="H7227" s="11" t="s">
        <v>54</v>
      </c>
      <c r="I7227" s="11" t="s">
        <v>99</v>
      </c>
      <c r="J7227" s="11" t="s">
        <v>268</v>
      </c>
      <c r="K7227" s="11" t="str">
        <f>IFERROR(INDEX('EDC Component Dictionary'!$C$5:$C$37,MATCH('Rates Database'!J7227,'EDC Component Dictionary'!$B$5:$B$37,0)), "Energy Supply")</f>
        <v>Energy Supply</v>
      </c>
      <c r="L7227" s="12">
        <v>0.1135</v>
      </c>
      <c r="M7227" s="12"/>
    </row>
    <row r="7228" spans="1:13" x14ac:dyDescent="0.3">
      <c r="A7228" s="18">
        <v>7226</v>
      </c>
      <c r="B7228" s="18">
        <f t="shared" si="224"/>
        <v>2019</v>
      </c>
      <c r="C7228" s="17">
        <v>43709</v>
      </c>
      <c r="D7228" s="18" t="s">
        <v>130</v>
      </c>
      <c r="E7228" s="18" t="s">
        <v>164</v>
      </c>
      <c r="F7228" s="18" t="str">
        <f t="shared" si="225"/>
        <v>National Grid-Hamilton Muni Agg Rate-43709</v>
      </c>
      <c r="G7228" s="11" t="s">
        <v>131</v>
      </c>
      <c r="H7228" s="11" t="s">
        <v>54</v>
      </c>
      <c r="I7228" s="11" t="s">
        <v>99</v>
      </c>
      <c r="J7228" s="11" t="s">
        <v>250</v>
      </c>
      <c r="K7228" s="11" t="str">
        <f>IFERROR(INDEX('EDC Component Dictionary'!$C$5:$C$37,MATCH('Rates Database'!J7228,'EDC Component Dictionary'!$B$5:$B$37,0)), "Energy Supply")</f>
        <v>Energy Supply</v>
      </c>
      <c r="L7228" s="12">
        <v>0.11411</v>
      </c>
      <c r="M7228" s="12"/>
    </row>
    <row r="7229" spans="1:13" x14ac:dyDescent="0.3">
      <c r="A7229" s="18">
        <v>7227</v>
      </c>
      <c r="B7229" s="18">
        <f t="shared" si="224"/>
        <v>2019</v>
      </c>
      <c r="C7229" s="17">
        <v>43709</v>
      </c>
      <c r="D7229" s="18" t="s">
        <v>130</v>
      </c>
      <c r="E7229" s="18" t="s">
        <v>164</v>
      </c>
      <c r="F7229" s="18" t="str">
        <f t="shared" si="225"/>
        <v>National Grid-Millville Muni Agg Rate-43709</v>
      </c>
      <c r="G7229" s="11" t="s">
        <v>131</v>
      </c>
      <c r="H7229" s="11" t="s">
        <v>54</v>
      </c>
      <c r="I7229" s="11" t="s">
        <v>99</v>
      </c>
      <c r="J7229" s="11" t="s">
        <v>251</v>
      </c>
      <c r="K7229" s="11" t="str">
        <f>IFERROR(INDEX('EDC Component Dictionary'!$C$5:$C$37,MATCH('Rates Database'!J7229,'EDC Component Dictionary'!$B$5:$B$37,0)), "Energy Supply")</f>
        <v>Energy Supply</v>
      </c>
      <c r="L7229" s="12">
        <v>0.11416999999999999</v>
      </c>
      <c r="M7229" s="12"/>
    </row>
    <row r="7230" spans="1:13" x14ac:dyDescent="0.3">
      <c r="A7230" s="18">
        <v>7228</v>
      </c>
      <c r="B7230" s="18">
        <f t="shared" si="224"/>
        <v>2019</v>
      </c>
      <c r="C7230" s="17">
        <v>43709</v>
      </c>
      <c r="D7230" s="18" t="s">
        <v>130</v>
      </c>
      <c r="E7230" s="18" t="s">
        <v>164</v>
      </c>
      <c r="F7230" s="18" t="str">
        <f t="shared" si="225"/>
        <v>National Grid-Swampscott Muni Agg Rate-43709</v>
      </c>
      <c r="G7230" s="11" t="s">
        <v>131</v>
      </c>
      <c r="H7230" s="11" t="s">
        <v>54</v>
      </c>
      <c r="I7230" s="11" t="s">
        <v>99</v>
      </c>
      <c r="J7230" s="11" t="s">
        <v>178</v>
      </c>
      <c r="K7230" s="11" t="str">
        <f>IFERROR(INDEX('EDC Component Dictionary'!$C$5:$C$37,MATCH('Rates Database'!J7230,'EDC Component Dictionary'!$B$5:$B$37,0)), "Energy Supply")</f>
        <v>Energy Supply</v>
      </c>
      <c r="L7230" s="12">
        <v>0.11445</v>
      </c>
      <c r="M7230" s="12"/>
    </row>
    <row r="7231" spans="1:13" x14ac:dyDescent="0.3">
      <c r="A7231" s="18">
        <v>7229</v>
      </c>
      <c r="B7231" s="18">
        <f t="shared" si="224"/>
        <v>2019</v>
      </c>
      <c r="C7231" s="17">
        <v>43709</v>
      </c>
      <c r="D7231" s="18" t="s">
        <v>130</v>
      </c>
      <c r="E7231" s="18" t="s">
        <v>95</v>
      </c>
      <c r="F7231" s="18" t="str">
        <f t="shared" si="225"/>
        <v>Eversource_WMA-Sandisfield Muni Agg Rate-43709</v>
      </c>
      <c r="G7231" s="11" t="s">
        <v>131</v>
      </c>
      <c r="H7231" s="11" t="s">
        <v>54</v>
      </c>
      <c r="I7231" s="11" t="s">
        <v>99</v>
      </c>
      <c r="J7231" s="11" t="s">
        <v>253</v>
      </c>
      <c r="K7231" s="11" t="str">
        <f>IFERROR(INDEX('EDC Component Dictionary'!$C$5:$C$37,MATCH('Rates Database'!J7231,'EDC Component Dictionary'!$B$5:$B$37,0)), "Energy Supply")</f>
        <v>Energy Supply</v>
      </c>
      <c r="L7231" s="12">
        <v>0.11533</v>
      </c>
      <c r="M7231" s="12"/>
    </row>
    <row r="7232" spans="1:13" x14ac:dyDescent="0.3">
      <c r="A7232" s="18">
        <v>7230</v>
      </c>
      <c r="B7232" s="18">
        <f t="shared" si="224"/>
        <v>2019</v>
      </c>
      <c r="C7232" s="17">
        <v>43709</v>
      </c>
      <c r="D7232" s="18" t="s">
        <v>130</v>
      </c>
      <c r="E7232" s="18" t="s">
        <v>163</v>
      </c>
      <c r="F7232" s="18" t="str">
        <f t="shared" si="225"/>
        <v>Eversource_EMA-Walpole Muni Agg Rate-43709</v>
      </c>
      <c r="G7232" s="11" t="s">
        <v>131</v>
      </c>
      <c r="H7232" s="11" t="s">
        <v>54</v>
      </c>
      <c r="I7232" s="11" t="s">
        <v>99</v>
      </c>
      <c r="J7232" s="11" t="s">
        <v>174</v>
      </c>
      <c r="K7232" s="11" t="str">
        <f>IFERROR(INDEX('EDC Component Dictionary'!$C$5:$C$37,MATCH('Rates Database'!J7232,'EDC Component Dictionary'!$B$5:$B$37,0)), "Energy Supply")</f>
        <v>Energy Supply</v>
      </c>
      <c r="L7232" s="12">
        <v>0.11582000000000001</v>
      </c>
      <c r="M7232" s="12"/>
    </row>
    <row r="7233" spans="1:13" x14ac:dyDescent="0.3">
      <c r="A7233" s="18">
        <v>7231</v>
      </c>
      <c r="B7233" s="18">
        <f t="shared" si="224"/>
        <v>2019</v>
      </c>
      <c r="C7233" s="17">
        <v>43709</v>
      </c>
      <c r="D7233" s="18" t="s">
        <v>130</v>
      </c>
      <c r="E7233" s="18" t="s">
        <v>163</v>
      </c>
      <c r="F7233" s="18" t="str">
        <f t="shared" si="225"/>
        <v>Eversource_EMA-Lexington Muni Agg Rate-43709</v>
      </c>
      <c r="G7233" s="11" t="s">
        <v>131</v>
      </c>
      <c r="H7233" s="11" t="s">
        <v>54</v>
      </c>
      <c r="I7233" s="11" t="s">
        <v>99</v>
      </c>
      <c r="J7233" s="11" t="s">
        <v>254</v>
      </c>
      <c r="K7233" s="11" t="str">
        <f>IFERROR(INDEX('EDC Component Dictionary'!$C$5:$C$37,MATCH('Rates Database'!J7233,'EDC Component Dictionary'!$B$5:$B$37,0)), "Energy Supply")</f>
        <v>Energy Supply</v>
      </c>
      <c r="L7233" s="12">
        <v>0.11625000000000001</v>
      </c>
      <c r="M7233" s="12"/>
    </row>
    <row r="7234" spans="1:13" x14ac:dyDescent="0.3">
      <c r="A7234" s="18">
        <v>7232</v>
      </c>
      <c r="B7234" s="18">
        <f t="shared" si="224"/>
        <v>2019</v>
      </c>
      <c r="C7234" s="17">
        <v>43709</v>
      </c>
      <c r="D7234" s="18" t="s">
        <v>130</v>
      </c>
      <c r="E7234" s="18" t="s">
        <v>164</v>
      </c>
      <c r="F7234" s="18" t="str">
        <f t="shared" si="225"/>
        <v>National Grid-Foxborough Muni Agg Rate-43709</v>
      </c>
      <c r="G7234" s="11" t="s">
        <v>131</v>
      </c>
      <c r="H7234" s="11" t="s">
        <v>54</v>
      </c>
      <c r="I7234" s="11" t="s">
        <v>99</v>
      </c>
      <c r="J7234" s="11" t="s">
        <v>256</v>
      </c>
      <c r="K7234" s="11" t="str">
        <f>IFERROR(INDEX('EDC Component Dictionary'!$C$5:$C$37,MATCH('Rates Database'!J7234,'EDC Component Dictionary'!$B$5:$B$37,0)), "Energy Supply")</f>
        <v>Energy Supply</v>
      </c>
      <c r="L7234" s="12">
        <v>0.11791</v>
      </c>
      <c r="M7234" s="12"/>
    </row>
    <row r="7235" spans="1:13" x14ac:dyDescent="0.3">
      <c r="A7235" s="18">
        <v>7233</v>
      </c>
      <c r="B7235" s="18">
        <f t="shared" ref="B7235:B7298" si="226">YEAR(C7235)</f>
        <v>2019</v>
      </c>
      <c r="C7235" s="17">
        <v>43709</v>
      </c>
      <c r="D7235" s="18" t="s">
        <v>130</v>
      </c>
      <c r="E7235" s="18" t="s">
        <v>164</v>
      </c>
      <c r="F7235" s="18" t="str">
        <f t="shared" si="225"/>
        <v>National Grid-Heath Muni Agg Rate-43709</v>
      </c>
      <c r="G7235" s="11" t="s">
        <v>131</v>
      </c>
      <c r="H7235" s="11" t="s">
        <v>54</v>
      </c>
      <c r="I7235" s="11" t="s">
        <v>99</v>
      </c>
      <c r="J7235" s="11" t="s">
        <v>257</v>
      </c>
      <c r="K7235" s="11" t="str">
        <f>IFERROR(INDEX('EDC Component Dictionary'!$C$5:$C$37,MATCH('Rates Database'!J7235,'EDC Component Dictionary'!$B$5:$B$37,0)), "Energy Supply")</f>
        <v>Energy Supply</v>
      </c>
      <c r="L7235" s="12">
        <v>0.11924</v>
      </c>
      <c r="M7235" s="12"/>
    </row>
    <row r="7236" spans="1:13" x14ac:dyDescent="0.3">
      <c r="A7236" s="18">
        <v>7234</v>
      </c>
      <c r="B7236" s="18">
        <f t="shared" si="226"/>
        <v>2019</v>
      </c>
      <c r="C7236" s="17">
        <v>43709</v>
      </c>
      <c r="D7236" s="18" t="s">
        <v>130</v>
      </c>
      <c r="E7236" s="18" t="s">
        <v>164</v>
      </c>
      <c r="F7236" s="18" t="str">
        <f t="shared" ref="F7236:F7299" si="227">_xlfn.CONCAT(E7236,"-",J7236,"-",C7236)</f>
        <v>National Grid-Lowell Muni Agg Rate-43709</v>
      </c>
      <c r="G7236" s="11" t="s">
        <v>131</v>
      </c>
      <c r="H7236" s="11" t="s">
        <v>54</v>
      </c>
      <c r="I7236" s="11" t="s">
        <v>99</v>
      </c>
      <c r="J7236" s="11" t="s">
        <v>262</v>
      </c>
      <c r="K7236" s="11" t="str">
        <f>IFERROR(INDEX('EDC Component Dictionary'!$C$5:$C$37,MATCH('Rates Database'!J7236,'EDC Component Dictionary'!$B$5:$B$37,0)), "Energy Supply")</f>
        <v>Energy Supply</v>
      </c>
      <c r="L7236" s="12">
        <v>0.1285</v>
      </c>
      <c r="M7236" s="12"/>
    </row>
    <row r="7237" spans="1:13" x14ac:dyDescent="0.3">
      <c r="A7237" s="18">
        <v>7235</v>
      </c>
      <c r="B7237" s="18">
        <f t="shared" si="226"/>
        <v>2019</v>
      </c>
      <c r="C7237" s="17">
        <v>43739</v>
      </c>
      <c r="D7237" s="18" t="s">
        <v>130</v>
      </c>
      <c r="E7237" s="18" t="s">
        <v>164</v>
      </c>
      <c r="F7237" s="18" t="str">
        <f t="shared" si="227"/>
        <v>National Grid-Nantucket Muni Agg Rate-43739</v>
      </c>
      <c r="G7237" s="11" t="s">
        <v>131</v>
      </c>
      <c r="H7237" s="11" t="s">
        <v>54</v>
      </c>
      <c r="I7237" s="11" t="s">
        <v>99</v>
      </c>
      <c r="J7237" s="11" t="s">
        <v>171</v>
      </c>
      <c r="K7237" s="11" t="str">
        <f>IFERROR(INDEX('EDC Component Dictionary'!$C$5:$C$37,MATCH('Rates Database'!J7237,'EDC Component Dictionary'!$B$5:$B$37,0)), "Energy Supply")</f>
        <v>Energy Supply</v>
      </c>
      <c r="L7237" s="12">
        <v>9.0539999999999995E-2</v>
      </c>
      <c r="M7237" s="12"/>
    </row>
    <row r="7238" spans="1:13" x14ac:dyDescent="0.3">
      <c r="A7238" s="18">
        <v>7236</v>
      </c>
      <c r="B7238" s="18">
        <f t="shared" si="226"/>
        <v>2019</v>
      </c>
      <c r="C7238" s="17">
        <v>43739</v>
      </c>
      <c r="D7238" s="18" t="s">
        <v>130</v>
      </c>
      <c r="E7238" s="18" t="s">
        <v>164</v>
      </c>
      <c r="F7238" s="18" t="str">
        <f t="shared" si="227"/>
        <v>National Grid-Westborough Muni Agg Rate-43739</v>
      </c>
      <c r="G7238" s="11" t="s">
        <v>131</v>
      </c>
      <c r="H7238" s="11" t="s">
        <v>54</v>
      </c>
      <c r="I7238" s="11" t="s">
        <v>99</v>
      </c>
      <c r="J7238" s="11" t="s">
        <v>172</v>
      </c>
      <c r="K7238" s="11" t="str">
        <f>IFERROR(INDEX('EDC Component Dictionary'!$C$5:$C$37,MATCH('Rates Database'!J7238,'EDC Component Dictionary'!$B$5:$B$37,0)), "Energy Supply")</f>
        <v>Energy Supply</v>
      </c>
      <c r="L7238" s="12">
        <v>9.3850000000000003E-2</v>
      </c>
      <c r="M7238" s="12"/>
    </row>
    <row r="7239" spans="1:13" x14ac:dyDescent="0.3">
      <c r="A7239" s="18">
        <v>7237</v>
      </c>
      <c r="B7239" s="18">
        <f t="shared" si="226"/>
        <v>2019</v>
      </c>
      <c r="C7239" s="17">
        <v>43739</v>
      </c>
      <c r="D7239" s="18" t="s">
        <v>130</v>
      </c>
      <c r="E7239" s="18" t="s">
        <v>164</v>
      </c>
      <c r="F7239" s="18" t="str">
        <f t="shared" si="227"/>
        <v>National Grid-Chelmsford Muni Agg Rate-43739</v>
      </c>
      <c r="G7239" s="11" t="s">
        <v>131</v>
      </c>
      <c r="H7239" s="11" t="s">
        <v>54</v>
      </c>
      <c r="I7239" s="11" t="s">
        <v>99</v>
      </c>
      <c r="J7239" s="11" t="s">
        <v>173</v>
      </c>
      <c r="K7239" s="11" t="str">
        <f>IFERROR(INDEX('EDC Component Dictionary'!$C$5:$C$37,MATCH('Rates Database'!J7239,'EDC Component Dictionary'!$B$5:$B$37,0)), "Energy Supply")</f>
        <v>Energy Supply</v>
      </c>
      <c r="L7239" s="12">
        <v>9.4100000000000003E-2</v>
      </c>
      <c r="M7239" s="12"/>
    </row>
    <row r="7240" spans="1:13" x14ac:dyDescent="0.3">
      <c r="A7240" s="18">
        <v>7238</v>
      </c>
      <c r="B7240" s="18">
        <f t="shared" si="226"/>
        <v>2019</v>
      </c>
      <c r="C7240" s="17">
        <v>43739</v>
      </c>
      <c r="D7240" s="18" t="s">
        <v>130</v>
      </c>
      <c r="E7240" s="18" t="s">
        <v>95</v>
      </c>
      <c r="F7240" s="18" t="str">
        <f t="shared" si="227"/>
        <v>Eversource_WMA-West Springfield Muni Agg Rate-43739</v>
      </c>
      <c r="G7240" s="11" t="s">
        <v>131</v>
      </c>
      <c r="H7240" s="11" t="s">
        <v>54</v>
      </c>
      <c r="I7240" s="11" t="s">
        <v>99</v>
      </c>
      <c r="J7240" s="11" t="s">
        <v>272</v>
      </c>
      <c r="K7240" s="11" t="str">
        <f>IFERROR(INDEX('EDC Component Dictionary'!$C$5:$C$37,MATCH('Rates Database'!J7240,'EDC Component Dictionary'!$B$5:$B$37,0)), "Energy Supply")</f>
        <v>Energy Supply</v>
      </c>
      <c r="L7240" s="12">
        <v>9.6629999999999994E-2</v>
      </c>
      <c r="M7240" s="12"/>
    </row>
    <row r="7241" spans="1:13" x14ac:dyDescent="0.3">
      <c r="A7241" s="18">
        <v>7239</v>
      </c>
      <c r="B7241" s="18">
        <f t="shared" si="226"/>
        <v>2019</v>
      </c>
      <c r="C7241" s="17">
        <v>43739</v>
      </c>
      <c r="D7241" s="18" t="s">
        <v>130</v>
      </c>
      <c r="E7241" s="18" t="s">
        <v>164</v>
      </c>
      <c r="F7241" s="18" t="str">
        <f t="shared" si="227"/>
        <v>National Grid-Marlborough Muni Agg Rate-43739</v>
      </c>
      <c r="G7241" s="11" t="s">
        <v>131</v>
      </c>
      <c r="H7241" s="11" t="s">
        <v>54</v>
      </c>
      <c r="I7241" s="11" t="s">
        <v>99</v>
      </c>
      <c r="J7241" s="11" t="s">
        <v>263</v>
      </c>
      <c r="K7241" s="11" t="str">
        <f>IFERROR(INDEX('EDC Component Dictionary'!$C$5:$C$37,MATCH('Rates Database'!J7241,'EDC Component Dictionary'!$B$5:$B$37,0)), "Energy Supply")</f>
        <v>Energy Supply</v>
      </c>
      <c r="L7241" s="12">
        <v>9.7320000000000004E-2</v>
      </c>
      <c r="M7241" s="12"/>
    </row>
    <row r="7242" spans="1:13" x14ac:dyDescent="0.3">
      <c r="A7242" s="18">
        <v>7240</v>
      </c>
      <c r="B7242" s="18">
        <f t="shared" si="226"/>
        <v>2019</v>
      </c>
      <c r="C7242" s="17">
        <v>43739</v>
      </c>
      <c r="D7242" s="18" t="s">
        <v>130</v>
      </c>
      <c r="E7242" s="18" t="s">
        <v>95</v>
      </c>
      <c r="F7242" s="18" t="str">
        <f t="shared" si="227"/>
        <v>Eversource_WMA-Pittsfield Muni Agg Rate-43739</v>
      </c>
      <c r="G7242" s="11" t="s">
        <v>131</v>
      </c>
      <c r="H7242" s="11" t="s">
        <v>54</v>
      </c>
      <c r="I7242" s="11" t="s">
        <v>99</v>
      </c>
      <c r="J7242" s="11" t="s">
        <v>176</v>
      </c>
      <c r="K7242" s="11" t="str">
        <f>IFERROR(INDEX('EDC Component Dictionary'!$C$5:$C$37,MATCH('Rates Database'!J7242,'EDC Component Dictionary'!$B$5:$B$37,0)), "Energy Supply")</f>
        <v>Energy Supply</v>
      </c>
      <c r="L7242" s="12">
        <v>9.9760000000000001E-2</v>
      </c>
      <c r="M7242" s="12"/>
    </row>
    <row r="7243" spans="1:13" x14ac:dyDescent="0.3">
      <c r="A7243" s="18">
        <v>7241</v>
      </c>
      <c r="B7243" s="18">
        <f t="shared" si="226"/>
        <v>2019</v>
      </c>
      <c r="C7243" s="17">
        <v>43739</v>
      </c>
      <c r="D7243" s="18" t="s">
        <v>130</v>
      </c>
      <c r="E7243" s="18" t="s">
        <v>164</v>
      </c>
      <c r="F7243" s="18" t="str">
        <f t="shared" si="227"/>
        <v>National Grid-Lancaster Muni Agg Rate-43739</v>
      </c>
      <c r="G7243" s="11" t="s">
        <v>131</v>
      </c>
      <c r="H7243" s="11" t="s">
        <v>54</v>
      </c>
      <c r="I7243" s="11" t="s">
        <v>99</v>
      </c>
      <c r="J7243" s="11" t="s">
        <v>260</v>
      </c>
      <c r="K7243" s="11" t="str">
        <f>IFERROR(INDEX('EDC Component Dictionary'!$C$5:$C$37,MATCH('Rates Database'!J7243,'EDC Component Dictionary'!$B$5:$B$37,0)), "Energy Supply")</f>
        <v>Energy Supply</v>
      </c>
      <c r="L7243" s="12">
        <v>9.9779999999999994E-2</v>
      </c>
      <c r="M7243" s="12"/>
    </row>
    <row r="7244" spans="1:13" x14ac:dyDescent="0.3">
      <c r="A7244" s="18">
        <v>7242</v>
      </c>
      <c r="B7244" s="18">
        <f t="shared" si="226"/>
        <v>2019</v>
      </c>
      <c r="C7244" s="17">
        <v>43739</v>
      </c>
      <c r="D7244" s="18" t="s">
        <v>130</v>
      </c>
      <c r="E7244" s="18" t="s">
        <v>164</v>
      </c>
      <c r="F7244" s="18" t="str">
        <f t="shared" si="227"/>
        <v>National Grid-West Brookfield Muni Agg Rate-43739</v>
      </c>
      <c r="G7244" s="11" t="s">
        <v>131</v>
      </c>
      <c r="H7244" s="11" t="s">
        <v>54</v>
      </c>
      <c r="I7244" s="11" t="s">
        <v>99</v>
      </c>
      <c r="J7244" s="11" t="s">
        <v>177</v>
      </c>
      <c r="K7244" s="11" t="str">
        <f>IFERROR(INDEX('EDC Component Dictionary'!$C$5:$C$37,MATCH('Rates Database'!J7244,'EDC Component Dictionary'!$B$5:$B$37,0)), "Energy Supply")</f>
        <v>Energy Supply</v>
      </c>
      <c r="L7244" s="12">
        <v>9.9989999999999996E-2</v>
      </c>
      <c r="M7244" s="12"/>
    </row>
    <row r="7245" spans="1:13" x14ac:dyDescent="0.3">
      <c r="A7245" s="18">
        <v>7243</v>
      </c>
      <c r="B7245" s="18">
        <f t="shared" si="226"/>
        <v>2019</v>
      </c>
      <c r="C7245" s="17">
        <v>43739</v>
      </c>
      <c r="D7245" s="18" t="s">
        <v>130</v>
      </c>
      <c r="E7245" s="18" t="s">
        <v>164</v>
      </c>
      <c r="F7245" s="18" t="str">
        <f t="shared" si="227"/>
        <v>National Grid-Tyngsborough Muni Agg Rate-43739</v>
      </c>
      <c r="G7245" s="11" t="s">
        <v>131</v>
      </c>
      <c r="H7245" s="11" t="s">
        <v>54</v>
      </c>
      <c r="I7245" s="11" t="s">
        <v>99</v>
      </c>
      <c r="J7245" s="11" t="s">
        <v>261</v>
      </c>
      <c r="K7245" s="11" t="str">
        <f>IFERROR(INDEX('EDC Component Dictionary'!$C$5:$C$37,MATCH('Rates Database'!J7245,'EDC Component Dictionary'!$B$5:$B$37,0)), "Energy Supply")</f>
        <v>Energy Supply</v>
      </c>
      <c r="L7245" s="12">
        <v>0.10131</v>
      </c>
      <c r="M7245" s="12"/>
    </row>
    <row r="7246" spans="1:13" x14ac:dyDescent="0.3">
      <c r="A7246" s="18">
        <v>7244</v>
      </c>
      <c r="B7246" s="18">
        <f t="shared" si="226"/>
        <v>2019</v>
      </c>
      <c r="C7246" s="17">
        <v>43739</v>
      </c>
      <c r="D7246" s="18" t="s">
        <v>130</v>
      </c>
      <c r="E7246" s="18" t="s">
        <v>164</v>
      </c>
      <c r="F7246" s="18" t="str">
        <f t="shared" si="227"/>
        <v>National Grid-Gardner Muni Agg Rate-43739</v>
      </c>
      <c r="G7246" s="11" t="s">
        <v>131</v>
      </c>
      <c r="H7246" s="11" t="s">
        <v>54</v>
      </c>
      <c r="I7246" s="11" t="s">
        <v>99</v>
      </c>
      <c r="J7246" s="11" t="s">
        <v>179</v>
      </c>
      <c r="K7246" s="11" t="str">
        <f>IFERROR(INDEX('EDC Component Dictionary'!$C$5:$C$37,MATCH('Rates Database'!J7246,'EDC Component Dictionary'!$B$5:$B$37,0)), "Energy Supply")</f>
        <v>Energy Supply</v>
      </c>
      <c r="L7246" s="12">
        <v>0.10249</v>
      </c>
      <c r="M7246" s="12"/>
    </row>
    <row r="7247" spans="1:13" x14ac:dyDescent="0.3">
      <c r="A7247" s="18">
        <v>7245</v>
      </c>
      <c r="B7247" s="18">
        <f t="shared" si="226"/>
        <v>2019</v>
      </c>
      <c r="C7247" s="17">
        <v>43739</v>
      </c>
      <c r="D7247" s="18" t="s">
        <v>130</v>
      </c>
      <c r="E7247" s="18" t="s">
        <v>164</v>
      </c>
      <c r="F7247" s="18" t="str">
        <f t="shared" si="227"/>
        <v>National Grid-Williamsburg Muni Agg Rate-43739</v>
      </c>
      <c r="G7247" s="11" t="s">
        <v>131</v>
      </c>
      <c r="H7247" s="11" t="s">
        <v>54</v>
      </c>
      <c r="I7247" s="11" t="s">
        <v>99</v>
      </c>
      <c r="J7247" s="11" t="s">
        <v>249</v>
      </c>
      <c r="K7247" s="11" t="str">
        <f>IFERROR(INDEX('EDC Component Dictionary'!$C$5:$C$37,MATCH('Rates Database'!J7247,'EDC Component Dictionary'!$B$5:$B$37,0)), "Energy Supply")</f>
        <v>Energy Supply</v>
      </c>
      <c r="L7247" s="12">
        <v>0.10249</v>
      </c>
      <c r="M7247" s="12"/>
    </row>
    <row r="7248" spans="1:13" x14ac:dyDescent="0.3">
      <c r="A7248" s="18">
        <v>7246</v>
      </c>
      <c r="B7248" s="18">
        <f t="shared" si="226"/>
        <v>2019</v>
      </c>
      <c r="C7248" s="17">
        <v>43739</v>
      </c>
      <c r="D7248" s="18" t="s">
        <v>130</v>
      </c>
      <c r="E7248" s="18" t="s">
        <v>95</v>
      </c>
      <c r="F7248" s="18" t="str">
        <f t="shared" si="227"/>
        <v>Eversource_WMA-Lanesborough Muni Agg Rate-43739</v>
      </c>
      <c r="G7248" s="11" t="s">
        <v>131</v>
      </c>
      <c r="H7248" s="11" t="s">
        <v>54</v>
      </c>
      <c r="I7248" s="11" t="s">
        <v>99</v>
      </c>
      <c r="J7248" s="11" t="s">
        <v>255</v>
      </c>
      <c r="K7248" s="11" t="str">
        <f>IFERROR(INDEX('EDC Component Dictionary'!$C$5:$C$37,MATCH('Rates Database'!J7248,'EDC Component Dictionary'!$B$5:$B$37,0)), "Energy Supply")</f>
        <v>Energy Supply</v>
      </c>
      <c r="L7248" s="12">
        <v>0.10306999999999999</v>
      </c>
      <c r="M7248" s="12"/>
    </row>
    <row r="7249" spans="1:13" x14ac:dyDescent="0.3">
      <c r="A7249" s="18">
        <v>7247</v>
      </c>
      <c r="B7249" s="18">
        <f t="shared" si="226"/>
        <v>2019</v>
      </c>
      <c r="C7249" s="17">
        <v>43739</v>
      </c>
      <c r="D7249" s="18" t="s">
        <v>130</v>
      </c>
      <c r="E7249" s="18" t="s">
        <v>95</v>
      </c>
      <c r="F7249" s="18" t="str">
        <f t="shared" si="227"/>
        <v>Eversource_WMA-Leverett Muni Agg Rate-43739</v>
      </c>
      <c r="G7249" s="11" t="s">
        <v>131</v>
      </c>
      <c r="H7249" s="11" t="s">
        <v>54</v>
      </c>
      <c r="I7249" s="11" t="s">
        <v>99</v>
      </c>
      <c r="J7249" s="11" t="s">
        <v>265</v>
      </c>
      <c r="K7249" s="11" t="str">
        <f>IFERROR(INDEX('EDC Component Dictionary'!$C$5:$C$37,MATCH('Rates Database'!J7249,'EDC Component Dictionary'!$B$5:$B$37,0)), "Energy Supply")</f>
        <v>Energy Supply</v>
      </c>
      <c r="L7249" s="12">
        <v>0.10363</v>
      </c>
      <c r="M7249" s="12"/>
    </row>
    <row r="7250" spans="1:13" x14ac:dyDescent="0.3">
      <c r="A7250" s="18">
        <v>7248</v>
      </c>
      <c r="B7250" s="18">
        <f t="shared" si="226"/>
        <v>2019</v>
      </c>
      <c r="C7250" s="17">
        <v>43739</v>
      </c>
      <c r="D7250" s="18" t="s">
        <v>130</v>
      </c>
      <c r="E7250" s="18" t="s">
        <v>163</v>
      </c>
      <c r="F7250" s="18" t="str">
        <f t="shared" si="227"/>
        <v>Eversource_EMA-Plymouth Muni Agg Rate-43739</v>
      </c>
      <c r="G7250" s="11" t="s">
        <v>131</v>
      </c>
      <c r="H7250" s="11" t="s">
        <v>54</v>
      </c>
      <c r="I7250" s="11" t="s">
        <v>99</v>
      </c>
      <c r="J7250" s="11" t="s">
        <v>180</v>
      </c>
      <c r="K7250" s="11" t="str">
        <f>IFERROR(INDEX('EDC Component Dictionary'!$C$5:$C$37,MATCH('Rates Database'!J7250,'EDC Component Dictionary'!$B$5:$B$37,0)), "Energy Supply")</f>
        <v>Energy Supply</v>
      </c>
      <c r="L7250" s="12">
        <v>0.10333000000000001</v>
      </c>
      <c r="M7250" s="12"/>
    </row>
    <row r="7251" spans="1:13" x14ac:dyDescent="0.3">
      <c r="A7251" s="18">
        <v>7249</v>
      </c>
      <c r="B7251" s="18">
        <f t="shared" si="226"/>
        <v>2019</v>
      </c>
      <c r="C7251" s="17">
        <v>43739</v>
      </c>
      <c r="D7251" s="18" t="s">
        <v>130</v>
      </c>
      <c r="E7251" s="18" t="s">
        <v>164</v>
      </c>
      <c r="F7251" s="18" t="str">
        <f t="shared" si="227"/>
        <v>National Grid-Auburn Muni Agg Rate-43739</v>
      </c>
      <c r="G7251" s="11" t="s">
        <v>131</v>
      </c>
      <c r="H7251" s="11" t="s">
        <v>54</v>
      </c>
      <c r="I7251" s="11" t="s">
        <v>99</v>
      </c>
      <c r="J7251" s="11" t="s">
        <v>258</v>
      </c>
      <c r="K7251" s="11" t="str">
        <f>IFERROR(INDEX('EDC Component Dictionary'!$C$5:$C$37,MATCH('Rates Database'!J7251,'EDC Component Dictionary'!$B$5:$B$37,0)), "Energy Supply")</f>
        <v>Energy Supply</v>
      </c>
      <c r="L7251" s="12">
        <v>0.10353999999999999</v>
      </c>
      <c r="M7251" s="12"/>
    </row>
    <row r="7252" spans="1:13" x14ac:dyDescent="0.3">
      <c r="A7252" s="18">
        <v>7250</v>
      </c>
      <c r="B7252" s="18">
        <f t="shared" si="226"/>
        <v>2019</v>
      </c>
      <c r="C7252" s="17">
        <v>43739</v>
      </c>
      <c r="D7252" s="18" t="s">
        <v>130</v>
      </c>
      <c r="E7252" s="18" t="s">
        <v>164</v>
      </c>
      <c r="F7252" s="18" t="str">
        <f t="shared" si="227"/>
        <v>National Grid-Winchendon Muni Agg Rate-43739</v>
      </c>
      <c r="G7252" s="11" t="s">
        <v>131</v>
      </c>
      <c r="H7252" s="11" t="s">
        <v>54</v>
      </c>
      <c r="I7252" s="11" t="s">
        <v>99</v>
      </c>
      <c r="J7252" s="11" t="s">
        <v>181</v>
      </c>
      <c r="K7252" s="11" t="str">
        <f>IFERROR(INDEX('EDC Component Dictionary'!$C$5:$C$37,MATCH('Rates Database'!J7252,'EDC Component Dictionary'!$B$5:$B$37,0)), "Energy Supply")</f>
        <v>Energy Supply</v>
      </c>
      <c r="L7252" s="12">
        <v>0.10362</v>
      </c>
      <c r="M7252" s="12"/>
    </row>
    <row r="7253" spans="1:13" x14ac:dyDescent="0.3">
      <c r="A7253" s="18">
        <v>7251</v>
      </c>
      <c r="B7253" s="18">
        <f t="shared" si="226"/>
        <v>2019</v>
      </c>
      <c r="C7253" s="17">
        <v>43739</v>
      </c>
      <c r="D7253" s="18" t="s">
        <v>130</v>
      </c>
      <c r="E7253" s="18" t="s">
        <v>164</v>
      </c>
      <c r="F7253" s="18" t="str">
        <f t="shared" si="227"/>
        <v>National Grid-Orange Muni Agg Rate-43739</v>
      </c>
      <c r="G7253" s="11" t="s">
        <v>131</v>
      </c>
      <c r="H7253" s="11" t="s">
        <v>54</v>
      </c>
      <c r="I7253" s="11" t="s">
        <v>99</v>
      </c>
      <c r="J7253" s="11" t="s">
        <v>182</v>
      </c>
      <c r="K7253" s="11" t="str">
        <f>IFERROR(INDEX('EDC Component Dictionary'!$C$5:$C$37,MATCH('Rates Database'!J7253,'EDC Component Dictionary'!$B$5:$B$37,0)), "Energy Supply")</f>
        <v>Energy Supply</v>
      </c>
      <c r="L7253" s="12">
        <v>0.10372000000000001</v>
      </c>
      <c r="M7253" s="12"/>
    </row>
    <row r="7254" spans="1:13" x14ac:dyDescent="0.3">
      <c r="A7254" s="18">
        <v>7252</v>
      </c>
      <c r="B7254" s="18">
        <f t="shared" si="226"/>
        <v>2019</v>
      </c>
      <c r="C7254" s="17">
        <v>43739</v>
      </c>
      <c r="D7254" s="18" t="s">
        <v>130</v>
      </c>
      <c r="E7254" s="18" t="s">
        <v>164</v>
      </c>
      <c r="F7254" s="18" t="str">
        <f t="shared" si="227"/>
        <v>National Grid-Adams Muni Agg Rate-43739</v>
      </c>
      <c r="G7254" s="11" t="s">
        <v>131</v>
      </c>
      <c r="H7254" s="11" t="s">
        <v>54</v>
      </c>
      <c r="I7254" s="11" t="s">
        <v>99</v>
      </c>
      <c r="J7254" s="11" t="s">
        <v>183</v>
      </c>
      <c r="K7254" s="11" t="str">
        <f>IFERROR(INDEX('EDC Component Dictionary'!$C$5:$C$37,MATCH('Rates Database'!J7254,'EDC Component Dictionary'!$B$5:$B$37,0)), "Energy Supply")</f>
        <v>Energy Supply</v>
      </c>
      <c r="L7254" s="12">
        <v>0.10408000000000001</v>
      </c>
      <c r="M7254" s="12"/>
    </row>
    <row r="7255" spans="1:13" x14ac:dyDescent="0.3">
      <c r="A7255" s="18">
        <v>7253</v>
      </c>
      <c r="B7255" s="18">
        <f t="shared" si="226"/>
        <v>2019</v>
      </c>
      <c r="C7255" s="17">
        <v>43739</v>
      </c>
      <c r="D7255" s="18" t="s">
        <v>130</v>
      </c>
      <c r="E7255" s="18" t="s">
        <v>95</v>
      </c>
      <c r="F7255" s="18" t="str">
        <f t="shared" si="227"/>
        <v>Eversource_WMA-Cheshire Muni Agg Rate-43739</v>
      </c>
      <c r="G7255" s="11" t="s">
        <v>131</v>
      </c>
      <c r="H7255" s="11" t="s">
        <v>54</v>
      </c>
      <c r="I7255" s="11" t="s">
        <v>99</v>
      </c>
      <c r="J7255" s="11" t="s">
        <v>184</v>
      </c>
      <c r="K7255" s="11" t="str">
        <f>IFERROR(INDEX('EDC Component Dictionary'!$C$5:$C$37,MATCH('Rates Database'!J7255,'EDC Component Dictionary'!$B$5:$B$37,0)), "Energy Supply")</f>
        <v>Energy Supply</v>
      </c>
      <c r="L7255" s="12">
        <v>0.10408000000000001</v>
      </c>
      <c r="M7255" s="12"/>
    </row>
    <row r="7256" spans="1:13" x14ac:dyDescent="0.3">
      <c r="A7256" s="18">
        <v>7254</v>
      </c>
      <c r="B7256" s="18">
        <f t="shared" si="226"/>
        <v>2019</v>
      </c>
      <c r="C7256" s="17">
        <v>43739</v>
      </c>
      <c r="D7256" s="18" t="s">
        <v>130</v>
      </c>
      <c r="E7256" s="18" t="s">
        <v>163</v>
      </c>
      <c r="F7256" s="18" t="str">
        <f t="shared" si="227"/>
        <v>Eversource_EMA-Acushnet Muni Agg Rate-43739</v>
      </c>
      <c r="G7256" s="11" t="s">
        <v>131</v>
      </c>
      <c r="H7256" s="11" t="s">
        <v>54</v>
      </c>
      <c r="I7256" s="11" t="s">
        <v>99</v>
      </c>
      <c r="J7256" s="11" t="s">
        <v>185</v>
      </c>
      <c r="K7256" s="11" t="str">
        <f>IFERROR(INDEX('EDC Component Dictionary'!$C$5:$C$37,MATCH('Rates Database'!J7256,'EDC Component Dictionary'!$B$5:$B$37,0)), "Energy Supply")</f>
        <v>Energy Supply</v>
      </c>
      <c r="L7256" s="12">
        <v>0.1043</v>
      </c>
      <c r="M7256" s="12"/>
    </row>
    <row r="7257" spans="1:13" x14ac:dyDescent="0.3">
      <c r="A7257" s="18">
        <v>7255</v>
      </c>
      <c r="B7257" s="18">
        <f t="shared" si="226"/>
        <v>2019</v>
      </c>
      <c r="C7257" s="17">
        <v>43739</v>
      </c>
      <c r="D7257" s="18" t="s">
        <v>130</v>
      </c>
      <c r="E7257" s="18" t="s">
        <v>164</v>
      </c>
      <c r="F7257" s="18" t="str">
        <f t="shared" si="227"/>
        <v>National Grid-Attleboro Muni Agg Rate-43739</v>
      </c>
      <c r="G7257" s="11" t="s">
        <v>131</v>
      </c>
      <c r="H7257" s="11" t="s">
        <v>54</v>
      </c>
      <c r="I7257" s="11" t="s">
        <v>99</v>
      </c>
      <c r="J7257" s="11" t="s">
        <v>186</v>
      </c>
      <c r="K7257" s="11" t="str">
        <f>IFERROR(INDEX('EDC Component Dictionary'!$C$5:$C$37,MATCH('Rates Database'!J7257,'EDC Component Dictionary'!$B$5:$B$37,0)), "Energy Supply")</f>
        <v>Energy Supply</v>
      </c>
      <c r="L7257" s="12">
        <v>0.1043</v>
      </c>
      <c r="M7257" s="12"/>
    </row>
    <row r="7258" spans="1:13" x14ac:dyDescent="0.3">
      <c r="A7258" s="18">
        <v>7256</v>
      </c>
      <c r="B7258" s="18">
        <f t="shared" si="226"/>
        <v>2019</v>
      </c>
      <c r="C7258" s="17">
        <v>43739</v>
      </c>
      <c r="D7258" s="18" t="s">
        <v>130</v>
      </c>
      <c r="E7258" s="18" t="s">
        <v>163</v>
      </c>
      <c r="F7258" s="18" t="str">
        <f t="shared" si="227"/>
        <v>Eversource_EMA-Carver Muni Agg Rate-43739</v>
      </c>
      <c r="G7258" s="11" t="s">
        <v>131</v>
      </c>
      <c r="H7258" s="11" t="s">
        <v>54</v>
      </c>
      <c r="I7258" s="11" t="s">
        <v>99</v>
      </c>
      <c r="J7258" s="11" t="s">
        <v>187</v>
      </c>
      <c r="K7258" s="11" t="str">
        <f>IFERROR(INDEX('EDC Component Dictionary'!$C$5:$C$37,MATCH('Rates Database'!J7258,'EDC Component Dictionary'!$B$5:$B$37,0)), "Energy Supply")</f>
        <v>Energy Supply</v>
      </c>
      <c r="L7258" s="12">
        <v>0.1043</v>
      </c>
      <c r="M7258" s="12"/>
    </row>
    <row r="7259" spans="1:13" x14ac:dyDescent="0.3">
      <c r="A7259" s="18">
        <v>7257</v>
      </c>
      <c r="B7259" s="18">
        <f t="shared" si="226"/>
        <v>2019</v>
      </c>
      <c r="C7259" s="17">
        <v>43739</v>
      </c>
      <c r="D7259" s="18" t="s">
        <v>130</v>
      </c>
      <c r="E7259" s="18" t="s">
        <v>164</v>
      </c>
      <c r="F7259" s="18" t="str">
        <f t="shared" si="227"/>
        <v>National Grid-Charlton Muni Agg Rate-43739</v>
      </c>
      <c r="G7259" s="11" t="s">
        <v>131</v>
      </c>
      <c r="H7259" s="11" t="s">
        <v>54</v>
      </c>
      <c r="I7259" s="11" t="s">
        <v>99</v>
      </c>
      <c r="J7259" s="11" t="s">
        <v>188</v>
      </c>
      <c r="K7259" s="11" t="str">
        <f>IFERROR(INDEX('EDC Component Dictionary'!$C$5:$C$37,MATCH('Rates Database'!J7259,'EDC Component Dictionary'!$B$5:$B$37,0)), "Energy Supply")</f>
        <v>Energy Supply</v>
      </c>
      <c r="L7259" s="12">
        <v>0.1043</v>
      </c>
      <c r="M7259" s="12"/>
    </row>
    <row r="7260" spans="1:13" x14ac:dyDescent="0.3">
      <c r="A7260" s="18">
        <v>7258</v>
      </c>
      <c r="B7260" s="18">
        <f t="shared" si="226"/>
        <v>2019</v>
      </c>
      <c r="C7260" s="17">
        <v>43739</v>
      </c>
      <c r="D7260" s="18" t="s">
        <v>130</v>
      </c>
      <c r="E7260" s="18" t="s">
        <v>163</v>
      </c>
      <c r="F7260" s="18" t="str">
        <f t="shared" si="227"/>
        <v>Eversource_EMA-Dartmouth Muni Agg Rate-43739</v>
      </c>
      <c r="G7260" s="11" t="s">
        <v>131</v>
      </c>
      <c r="H7260" s="11" t="s">
        <v>54</v>
      </c>
      <c r="I7260" s="11" t="s">
        <v>99</v>
      </c>
      <c r="J7260" s="11" t="s">
        <v>189</v>
      </c>
      <c r="K7260" s="11" t="str">
        <f>IFERROR(INDEX('EDC Component Dictionary'!$C$5:$C$37,MATCH('Rates Database'!J7260,'EDC Component Dictionary'!$B$5:$B$37,0)), "Energy Supply")</f>
        <v>Energy Supply</v>
      </c>
      <c r="L7260" s="12">
        <v>0.1043</v>
      </c>
      <c r="M7260" s="12"/>
    </row>
    <row r="7261" spans="1:13" x14ac:dyDescent="0.3">
      <c r="A7261" s="18">
        <v>7259</v>
      </c>
      <c r="B7261" s="18">
        <f t="shared" si="226"/>
        <v>2019</v>
      </c>
      <c r="C7261" s="17">
        <v>43739</v>
      </c>
      <c r="D7261" s="18" t="s">
        <v>130</v>
      </c>
      <c r="E7261" s="18" t="s">
        <v>164</v>
      </c>
      <c r="F7261" s="18" t="str">
        <f t="shared" si="227"/>
        <v>National Grid-Dighton Muni Agg Rate-43739</v>
      </c>
      <c r="G7261" s="11" t="s">
        <v>131</v>
      </c>
      <c r="H7261" s="11" t="s">
        <v>54</v>
      </c>
      <c r="I7261" s="11" t="s">
        <v>99</v>
      </c>
      <c r="J7261" s="11" t="s">
        <v>190</v>
      </c>
      <c r="K7261" s="11" t="str">
        <f>IFERROR(INDEX('EDC Component Dictionary'!$C$5:$C$37,MATCH('Rates Database'!J7261,'EDC Component Dictionary'!$B$5:$B$37,0)), "Energy Supply")</f>
        <v>Energy Supply</v>
      </c>
      <c r="L7261" s="12">
        <v>0.1043</v>
      </c>
      <c r="M7261" s="12"/>
    </row>
    <row r="7262" spans="1:13" x14ac:dyDescent="0.3">
      <c r="A7262" s="18">
        <v>7260</v>
      </c>
      <c r="B7262" s="18">
        <f t="shared" si="226"/>
        <v>2019</v>
      </c>
      <c r="C7262" s="17">
        <v>43739</v>
      </c>
      <c r="D7262" s="18" t="s">
        <v>130</v>
      </c>
      <c r="E7262" s="18" t="s">
        <v>164</v>
      </c>
      <c r="F7262" s="18" t="str">
        <f t="shared" si="227"/>
        <v>National Grid-Douglas Muni Agg Rate-43739</v>
      </c>
      <c r="G7262" s="11" t="s">
        <v>131</v>
      </c>
      <c r="H7262" s="11" t="s">
        <v>54</v>
      </c>
      <c r="I7262" s="11" t="s">
        <v>99</v>
      </c>
      <c r="J7262" s="11" t="s">
        <v>191</v>
      </c>
      <c r="K7262" s="11" t="str">
        <f>IFERROR(INDEX('EDC Component Dictionary'!$C$5:$C$37,MATCH('Rates Database'!J7262,'EDC Component Dictionary'!$B$5:$B$37,0)), "Energy Supply")</f>
        <v>Energy Supply</v>
      </c>
      <c r="L7262" s="12">
        <v>0.1043</v>
      </c>
      <c r="M7262" s="12"/>
    </row>
    <row r="7263" spans="1:13" x14ac:dyDescent="0.3">
      <c r="A7263" s="18">
        <v>7261</v>
      </c>
      <c r="B7263" s="18">
        <f t="shared" si="226"/>
        <v>2019</v>
      </c>
      <c r="C7263" s="17">
        <v>43739</v>
      </c>
      <c r="D7263" s="18" t="s">
        <v>130</v>
      </c>
      <c r="E7263" s="18" t="s">
        <v>164</v>
      </c>
      <c r="F7263" s="18" t="str">
        <f t="shared" si="227"/>
        <v>National Grid-Dracut Muni Agg Rate-43739</v>
      </c>
      <c r="G7263" s="11" t="s">
        <v>131</v>
      </c>
      <c r="H7263" s="11" t="s">
        <v>54</v>
      </c>
      <c r="I7263" s="11" t="s">
        <v>99</v>
      </c>
      <c r="J7263" s="11" t="s">
        <v>192</v>
      </c>
      <c r="K7263" s="11" t="str">
        <f>IFERROR(INDEX('EDC Component Dictionary'!$C$5:$C$37,MATCH('Rates Database'!J7263,'EDC Component Dictionary'!$B$5:$B$37,0)), "Energy Supply")</f>
        <v>Energy Supply</v>
      </c>
      <c r="L7263" s="12">
        <v>0.1043</v>
      </c>
      <c r="M7263" s="12"/>
    </row>
    <row r="7264" spans="1:13" x14ac:dyDescent="0.3">
      <c r="A7264" s="18">
        <v>7262</v>
      </c>
      <c r="B7264" s="18">
        <f t="shared" si="226"/>
        <v>2019</v>
      </c>
      <c r="C7264" s="17">
        <v>43739</v>
      </c>
      <c r="D7264" s="18" t="s">
        <v>130</v>
      </c>
      <c r="E7264" s="18" t="s">
        <v>163</v>
      </c>
      <c r="F7264" s="18" t="str">
        <f t="shared" si="227"/>
        <v>Eversource_EMA-Fairhaven Muni Agg Rate-43739</v>
      </c>
      <c r="G7264" s="11" t="s">
        <v>131</v>
      </c>
      <c r="H7264" s="11" t="s">
        <v>54</v>
      </c>
      <c r="I7264" s="11" t="s">
        <v>99</v>
      </c>
      <c r="J7264" s="11" t="s">
        <v>193</v>
      </c>
      <c r="K7264" s="11" t="str">
        <f>IFERROR(INDEX('EDC Component Dictionary'!$C$5:$C$37,MATCH('Rates Database'!J7264,'EDC Component Dictionary'!$B$5:$B$37,0)), "Energy Supply")</f>
        <v>Energy Supply</v>
      </c>
      <c r="L7264" s="12">
        <v>0.1043</v>
      </c>
      <c r="M7264" s="12"/>
    </row>
    <row r="7265" spans="1:13" x14ac:dyDescent="0.3">
      <c r="A7265" s="18">
        <v>7263</v>
      </c>
      <c r="B7265" s="18">
        <f t="shared" si="226"/>
        <v>2019</v>
      </c>
      <c r="C7265" s="17">
        <v>43739</v>
      </c>
      <c r="D7265" s="18" t="s">
        <v>130</v>
      </c>
      <c r="E7265" s="18" t="s">
        <v>164</v>
      </c>
      <c r="F7265" s="18" t="str">
        <f t="shared" si="227"/>
        <v>National Grid-Fall River Muni Agg Rate-43739</v>
      </c>
      <c r="G7265" s="11" t="s">
        <v>131</v>
      </c>
      <c r="H7265" s="11" t="s">
        <v>54</v>
      </c>
      <c r="I7265" s="11" t="s">
        <v>99</v>
      </c>
      <c r="J7265" s="11" t="s">
        <v>194</v>
      </c>
      <c r="K7265" s="11" t="str">
        <f>IFERROR(INDEX('EDC Component Dictionary'!$C$5:$C$37,MATCH('Rates Database'!J7265,'EDC Component Dictionary'!$B$5:$B$37,0)), "Energy Supply")</f>
        <v>Energy Supply</v>
      </c>
      <c r="L7265" s="12">
        <v>0.1043</v>
      </c>
      <c r="M7265" s="12"/>
    </row>
    <row r="7266" spans="1:13" x14ac:dyDescent="0.3">
      <c r="A7266" s="18">
        <v>7264</v>
      </c>
      <c r="B7266" s="18">
        <f t="shared" si="226"/>
        <v>2019</v>
      </c>
      <c r="C7266" s="17">
        <v>43739</v>
      </c>
      <c r="D7266" s="18" t="s">
        <v>130</v>
      </c>
      <c r="E7266" s="18" t="s">
        <v>163</v>
      </c>
      <c r="F7266" s="18" t="str">
        <f t="shared" si="227"/>
        <v>Eversource_EMA-Freetown Muni Agg Rate-43739</v>
      </c>
      <c r="G7266" s="11" t="s">
        <v>131</v>
      </c>
      <c r="H7266" s="11" t="s">
        <v>54</v>
      </c>
      <c r="I7266" s="11" t="s">
        <v>99</v>
      </c>
      <c r="J7266" s="11" t="s">
        <v>195</v>
      </c>
      <c r="K7266" s="11" t="str">
        <f>IFERROR(INDEX('EDC Component Dictionary'!$C$5:$C$37,MATCH('Rates Database'!J7266,'EDC Component Dictionary'!$B$5:$B$37,0)), "Energy Supply")</f>
        <v>Energy Supply</v>
      </c>
      <c r="L7266" s="12">
        <v>0.1043</v>
      </c>
      <c r="M7266" s="12"/>
    </row>
    <row r="7267" spans="1:13" x14ac:dyDescent="0.3">
      <c r="A7267" s="18">
        <v>7265</v>
      </c>
      <c r="B7267" s="18">
        <f t="shared" si="226"/>
        <v>2019</v>
      </c>
      <c r="C7267" s="17">
        <v>43739</v>
      </c>
      <c r="D7267" s="18" t="s">
        <v>130</v>
      </c>
      <c r="E7267" s="18" t="s">
        <v>163</v>
      </c>
      <c r="F7267" s="18" t="str">
        <f t="shared" si="227"/>
        <v>Eversource_EMA-Marion Muni Agg Rate-43739</v>
      </c>
      <c r="G7267" s="11" t="s">
        <v>131</v>
      </c>
      <c r="H7267" s="11" t="s">
        <v>54</v>
      </c>
      <c r="I7267" s="11" t="s">
        <v>99</v>
      </c>
      <c r="J7267" s="11" t="s">
        <v>196</v>
      </c>
      <c r="K7267" s="11" t="str">
        <f>IFERROR(INDEX('EDC Component Dictionary'!$C$5:$C$37,MATCH('Rates Database'!J7267,'EDC Component Dictionary'!$B$5:$B$37,0)), "Energy Supply")</f>
        <v>Energy Supply</v>
      </c>
      <c r="L7267" s="12">
        <v>0.1043</v>
      </c>
      <c r="M7267" s="12"/>
    </row>
    <row r="7268" spans="1:13" x14ac:dyDescent="0.3">
      <c r="A7268" s="18">
        <v>7266</v>
      </c>
      <c r="B7268" s="18">
        <f t="shared" si="226"/>
        <v>2019</v>
      </c>
      <c r="C7268" s="17">
        <v>43739</v>
      </c>
      <c r="D7268" s="18" t="s">
        <v>130</v>
      </c>
      <c r="E7268" s="18" t="s">
        <v>163</v>
      </c>
      <c r="F7268" s="18" t="str">
        <f t="shared" si="227"/>
        <v>Eversource_EMA-Mattapoisett Muni Agg Rate-43739</v>
      </c>
      <c r="G7268" s="11" t="s">
        <v>131</v>
      </c>
      <c r="H7268" s="11" t="s">
        <v>54</v>
      </c>
      <c r="I7268" s="11" t="s">
        <v>99</v>
      </c>
      <c r="J7268" s="11" t="s">
        <v>197</v>
      </c>
      <c r="K7268" s="11" t="str">
        <f>IFERROR(INDEX('EDC Component Dictionary'!$C$5:$C$37,MATCH('Rates Database'!J7268,'EDC Component Dictionary'!$B$5:$B$37,0)), "Energy Supply")</f>
        <v>Energy Supply</v>
      </c>
      <c r="L7268" s="12">
        <v>0.1043</v>
      </c>
      <c r="M7268" s="12"/>
    </row>
    <row r="7269" spans="1:13" x14ac:dyDescent="0.3">
      <c r="A7269" s="18">
        <v>7267</v>
      </c>
      <c r="B7269" s="18">
        <f t="shared" si="226"/>
        <v>2019</v>
      </c>
      <c r="C7269" s="17">
        <v>43739</v>
      </c>
      <c r="D7269" s="18" t="s">
        <v>130</v>
      </c>
      <c r="E7269" s="18" t="s">
        <v>164</v>
      </c>
      <c r="F7269" s="18" t="str">
        <f t="shared" si="227"/>
        <v>National Grid-Millbury Muni Agg Rate-43739</v>
      </c>
      <c r="G7269" s="11" t="s">
        <v>131</v>
      </c>
      <c r="H7269" s="11" t="s">
        <v>54</v>
      </c>
      <c r="I7269" s="11" t="s">
        <v>99</v>
      </c>
      <c r="J7269" s="11" t="s">
        <v>198</v>
      </c>
      <c r="K7269" s="11" t="str">
        <f>IFERROR(INDEX('EDC Component Dictionary'!$C$5:$C$37,MATCH('Rates Database'!J7269,'EDC Component Dictionary'!$B$5:$B$37,0)), "Energy Supply")</f>
        <v>Energy Supply</v>
      </c>
      <c r="L7269" s="12">
        <v>0.1043</v>
      </c>
      <c r="M7269" s="12"/>
    </row>
    <row r="7270" spans="1:13" x14ac:dyDescent="0.3">
      <c r="A7270" s="18">
        <v>7268</v>
      </c>
      <c r="B7270" s="18">
        <f t="shared" si="226"/>
        <v>2019</v>
      </c>
      <c r="C7270" s="17">
        <v>43739</v>
      </c>
      <c r="D7270" s="18" t="s">
        <v>130</v>
      </c>
      <c r="E7270" s="18" t="s">
        <v>163</v>
      </c>
      <c r="F7270" s="18" t="str">
        <f t="shared" si="227"/>
        <v>Eversource_EMA-New Bedford Muni Agg Rate-43739</v>
      </c>
      <c r="G7270" s="11" t="s">
        <v>131</v>
      </c>
      <c r="H7270" s="11" t="s">
        <v>54</v>
      </c>
      <c r="I7270" s="11" t="s">
        <v>99</v>
      </c>
      <c r="J7270" s="11" t="s">
        <v>199</v>
      </c>
      <c r="K7270" s="11" t="str">
        <f>IFERROR(INDEX('EDC Component Dictionary'!$C$5:$C$37,MATCH('Rates Database'!J7270,'EDC Component Dictionary'!$B$5:$B$37,0)), "Energy Supply")</f>
        <v>Energy Supply</v>
      </c>
      <c r="L7270" s="12">
        <v>0.1043</v>
      </c>
      <c r="M7270" s="12"/>
    </row>
    <row r="7271" spans="1:13" x14ac:dyDescent="0.3">
      <c r="A7271" s="18">
        <v>7269</v>
      </c>
      <c r="B7271" s="18">
        <f t="shared" si="226"/>
        <v>2019</v>
      </c>
      <c r="C7271" s="17">
        <v>43739</v>
      </c>
      <c r="D7271" s="18" t="s">
        <v>130</v>
      </c>
      <c r="E7271" s="18" t="s">
        <v>164</v>
      </c>
      <c r="F7271" s="18" t="str">
        <f t="shared" si="227"/>
        <v>National Grid-Northbridge Muni Agg Rate-43739</v>
      </c>
      <c r="G7271" s="11" t="s">
        <v>131</v>
      </c>
      <c r="H7271" s="11" t="s">
        <v>54</v>
      </c>
      <c r="I7271" s="11" t="s">
        <v>99</v>
      </c>
      <c r="J7271" s="11" t="s">
        <v>200</v>
      </c>
      <c r="K7271" s="11" t="str">
        <f>IFERROR(INDEX('EDC Component Dictionary'!$C$5:$C$37,MATCH('Rates Database'!J7271,'EDC Component Dictionary'!$B$5:$B$37,0)), "Energy Supply")</f>
        <v>Energy Supply</v>
      </c>
      <c r="L7271" s="12">
        <v>0.1043</v>
      </c>
      <c r="M7271" s="12"/>
    </row>
    <row r="7272" spans="1:13" x14ac:dyDescent="0.3">
      <c r="A7272" s="18">
        <v>7270</v>
      </c>
      <c r="B7272" s="18">
        <f t="shared" si="226"/>
        <v>2019</v>
      </c>
      <c r="C7272" s="17">
        <v>43739</v>
      </c>
      <c r="D7272" s="18" t="s">
        <v>130</v>
      </c>
      <c r="E7272" s="18" t="s">
        <v>164</v>
      </c>
      <c r="F7272" s="18" t="str">
        <f t="shared" si="227"/>
        <v>National Grid-Norton Muni Agg Rate-43739</v>
      </c>
      <c r="G7272" s="11" t="s">
        <v>131</v>
      </c>
      <c r="H7272" s="11" t="s">
        <v>54</v>
      </c>
      <c r="I7272" s="11" t="s">
        <v>99</v>
      </c>
      <c r="J7272" s="11" t="s">
        <v>201</v>
      </c>
      <c r="K7272" s="11" t="str">
        <f>IFERROR(INDEX('EDC Component Dictionary'!$C$5:$C$37,MATCH('Rates Database'!J7272,'EDC Component Dictionary'!$B$5:$B$37,0)), "Energy Supply")</f>
        <v>Energy Supply</v>
      </c>
      <c r="L7272" s="12">
        <v>0.1043</v>
      </c>
      <c r="M7272" s="12"/>
    </row>
    <row r="7273" spans="1:13" x14ac:dyDescent="0.3">
      <c r="A7273" s="18">
        <v>7271</v>
      </c>
      <c r="B7273" s="18">
        <f t="shared" si="226"/>
        <v>2019</v>
      </c>
      <c r="C7273" s="17">
        <v>43739</v>
      </c>
      <c r="D7273" s="18" t="s">
        <v>130</v>
      </c>
      <c r="E7273" s="18" t="s">
        <v>164</v>
      </c>
      <c r="F7273" s="18" t="str">
        <f t="shared" si="227"/>
        <v>National Grid-Oxford Muni Agg Rate-43739</v>
      </c>
      <c r="G7273" s="11" t="s">
        <v>131</v>
      </c>
      <c r="H7273" s="11" t="s">
        <v>54</v>
      </c>
      <c r="I7273" s="11" t="s">
        <v>99</v>
      </c>
      <c r="J7273" s="11" t="s">
        <v>202</v>
      </c>
      <c r="K7273" s="11" t="str">
        <f>IFERROR(INDEX('EDC Component Dictionary'!$C$5:$C$37,MATCH('Rates Database'!J7273,'EDC Component Dictionary'!$B$5:$B$37,0)), "Energy Supply")</f>
        <v>Energy Supply</v>
      </c>
      <c r="L7273" s="12">
        <v>0.1043</v>
      </c>
      <c r="M7273" s="12"/>
    </row>
    <row r="7274" spans="1:13" x14ac:dyDescent="0.3">
      <c r="A7274" s="18">
        <v>7272</v>
      </c>
      <c r="B7274" s="18">
        <f t="shared" si="226"/>
        <v>2019</v>
      </c>
      <c r="C7274" s="17">
        <v>43739</v>
      </c>
      <c r="D7274" s="18" t="s">
        <v>130</v>
      </c>
      <c r="E7274" s="18" t="s">
        <v>164</v>
      </c>
      <c r="F7274" s="18" t="str">
        <f t="shared" si="227"/>
        <v>National Grid-Plainville Muni Agg Rate-43739</v>
      </c>
      <c r="G7274" s="11" t="s">
        <v>131</v>
      </c>
      <c r="H7274" s="11" t="s">
        <v>54</v>
      </c>
      <c r="I7274" s="11" t="s">
        <v>99</v>
      </c>
      <c r="J7274" s="11" t="s">
        <v>203</v>
      </c>
      <c r="K7274" s="11" t="str">
        <f>IFERROR(INDEX('EDC Component Dictionary'!$C$5:$C$37,MATCH('Rates Database'!J7274,'EDC Component Dictionary'!$B$5:$B$37,0)), "Energy Supply")</f>
        <v>Energy Supply</v>
      </c>
      <c r="L7274" s="12">
        <v>0.1043</v>
      </c>
      <c r="M7274" s="12"/>
    </row>
    <row r="7275" spans="1:13" x14ac:dyDescent="0.3">
      <c r="A7275" s="18">
        <v>7273</v>
      </c>
      <c r="B7275" s="18">
        <f t="shared" si="226"/>
        <v>2019</v>
      </c>
      <c r="C7275" s="17">
        <v>43739</v>
      </c>
      <c r="D7275" s="18" t="s">
        <v>130</v>
      </c>
      <c r="E7275" s="18" t="s">
        <v>164</v>
      </c>
      <c r="F7275" s="18" t="str">
        <f t="shared" si="227"/>
        <v>National Grid-Rehoboth Muni Agg Rate-43739</v>
      </c>
      <c r="G7275" s="11" t="s">
        <v>131</v>
      </c>
      <c r="H7275" s="11" t="s">
        <v>54</v>
      </c>
      <c r="I7275" s="11" t="s">
        <v>99</v>
      </c>
      <c r="J7275" s="11" t="s">
        <v>204</v>
      </c>
      <c r="K7275" s="11" t="str">
        <f>IFERROR(INDEX('EDC Component Dictionary'!$C$5:$C$37,MATCH('Rates Database'!J7275,'EDC Component Dictionary'!$B$5:$B$37,0)), "Energy Supply")</f>
        <v>Energy Supply</v>
      </c>
      <c r="L7275" s="12">
        <v>0.1043</v>
      </c>
      <c r="M7275" s="12"/>
    </row>
    <row r="7276" spans="1:13" x14ac:dyDescent="0.3">
      <c r="A7276" s="18">
        <v>7274</v>
      </c>
      <c r="B7276" s="18">
        <f t="shared" si="226"/>
        <v>2019</v>
      </c>
      <c r="C7276" s="17">
        <v>43739</v>
      </c>
      <c r="D7276" s="18" t="s">
        <v>130</v>
      </c>
      <c r="E7276" s="18" t="s">
        <v>164</v>
      </c>
      <c r="F7276" s="18" t="str">
        <f t="shared" si="227"/>
        <v>National Grid-Seekonk Muni Agg Rate-43739</v>
      </c>
      <c r="G7276" s="11" t="s">
        <v>131</v>
      </c>
      <c r="H7276" s="11" t="s">
        <v>54</v>
      </c>
      <c r="I7276" s="11" t="s">
        <v>99</v>
      </c>
      <c r="J7276" s="11" t="s">
        <v>205</v>
      </c>
      <c r="K7276" s="11" t="str">
        <f>IFERROR(INDEX('EDC Component Dictionary'!$C$5:$C$37,MATCH('Rates Database'!J7276,'EDC Component Dictionary'!$B$5:$B$37,0)), "Energy Supply")</f>
        <v>Energy Supply</v>
      </c>
      <c r="L7276" s="12">
        <v>0.1043</v>
      </c>
      <c r="M7276" s="12"/>
    </row>
    <row r="7277" spans="1:13" x14ac:dyDescent="0.3">
      <c r="A7277" s="18">
        <v>7275</v>
      </c>
      <c r="B7277" s="18">
        <f t="shared" si="226"/>
        <v>2019</v>
      </c>
      <c r="C7277" s="17">
        <v>43739</v>
      </c>
      <c r="D7277" s="18" t="s">
        <v>130</v>
      </c>
      <c r="E7277" s="18" t="s">
        <v>164</v>
      </c>
      <c r="F7277" s="18" t="str">
        <f t="shared" si="227"/>
        <v>National Grid-Somerset Muni Agg Rate-43739</v>
      </c>
      <c r="G7277" s="11" t="s">
        <v>131</v>
      </c>
      <c r="H7277" s="11" t="s">
        <v>54</v>
      </c>
      <c r="I7277" s="11" t="s">
        <v>99</v>
      </c>
      <c r="J7277" s="11" t="s">
        <v>206</v>
      </c>
      <c r="K7277" s="11" t="str">
        <f>IFERROR(INDEX('EDC Component Dictionary'!$C$5:$C$37,MATCH('Rates Database'!J7277,'EDC Component Dictionary'!$B$5:$B$37,0)), "Energy Supply")</f>
        <v>Energy Supply</v>
      </c>
      <c r="L7277" s="12">
        <v>0.1043</v>
      </c>
      <c r="M7277" s="12"/>
    </row>
    <row r="7278" spans="1:13" x14ac:dyDescent="0.3">
      <c r="A7278" s="18">
        <v>7276</v>
      </c>
      <c r="B7278" s="18">
        <f t="shared" si="226"/>
        <v>2019</v>
      </c>
      <c r="C7278" s="17">
        <v>43739</v>
      </c>
      <c r="D7278" s="18" t="s">
        <v>130</v>
      </c>
      <c r="E7278" s="18" t="s">
        <v>164</v>
      </c>
      <c r="F7278" s="18" t="str">
        <f t="shared" si="227"/>
        <v>National Grid-Swansea Muni Agg Rate-43739</v>
      </c>
      <c r="G7278" s="11" t="s">
        <v>131</v>
      </c>
      <c r="H7278" s="11" t="s">
        <v>54</v>
      </c>
      <c r="I7278" s="11" t="s">
        <v>99</v>
      </c>
      <c r="J7278" s="11" t="s">
        <v>207</v>
      </c>
      <c r="K7278" s="11" t="str">
        <f>IFERROR(INDEX('EDC Component Dictionary'!$C$5:$C$37,MATCH('Rates Database'!J7278,'EDC Component Dictionary'!$B$5:$B$37,0)), "Energy Supply")</f>
        <v>Energy Supply</v>
      </c>
      <c r="L7278" s="12">
        <v>0.1043</v>
      </c>
      <c r="M7278" s="12"/>
    </row>
    <row r="7279" spans="1:13" x14ac:dyDescent="0.3">
      <c r="A7279" s="18">
        <v>7277</v>
      </c>
      <c r="B7279" s="18">
        <f t="shared" si="226"/>
        <v>2019</v>
      </c>
      <c r="C7279" s="17">
        <v>43739</v>
      </c>
      <c r="D7279" s="18" t="s">
        <v>130</v>
      </c>
      <c r="E7279" s="18" t="s">
        <v>164</v>
      </c>
      <c r="F7279" s="18" t="str">
        <f t="shared" si="227"/>
        <v>National Grid-Westford Muni Agg Rate-43739</v>
      </c>
      <c r="G7279" s="11" t="s">
        <v>131</v>
      </c>
      <c r="H7279" s="11" t="s">
        <v>54</v>
      </c>
      <c r="I7279" s="11" t="s">
        <v>99</v>
      </c>
      <c r="J7279" s="11" t="s">
        <v>208</v>
      </c>
      <c r="K7279" s="11" t="str">
        <f>IFERROR(INDEX('EDC Component Dictionary'!$C$5:$C$37,MATCH('Rates Database'!J7279,'EDC Component Dictionary'!$B$5:$B$37,0)), "Energy Supply")</f>
        <v>Energy Supply</v>
      </c>
      <c r="L7279" s="12">
        <v>0.1043</v>
      </c>
      <c r="M7279" s="12"/>
    </row>
    <row r="7280" spans="1:13" x14ac:dyDescent="0.3">
      <c r="A7280" s="18">
        <v>7278</v>
      </c>
      <c r="B7280" s="18">
        <f t="shared" si="226"/>
        <v>2019</v>
      </c>
      <c r="C7280" s="17">
        <v>43739</v>
      </c>
      <c r="D7280" s="18" t="s">
        <v>130</v>
      </c>
      <c r="E7280" s="18" t="s">
        <v>163</v>
      </c>
      <c r="F7280" s="18" t="str">
        <f t="shared" si="227"/>
        <v>Eversource_EMA-Westport Muni Agg Rate-43739</v>
      </c>
      <c r="G7280" s="11" t="s">
        <v>131</v>
      </c>
      <c r="H7280" s="11" t="s">
        <v>54</v>
      </c>
      <c r="I7280" s="11" t="s">
        <v>99</v>
      </c>
      <c r="J7280" s="11" t="s">
        <v>209</v>
      </c>
      <c r="K7280" s="11" t="str">
        <f>IFERROR(INDEX('EDC Component Dictionary'!$C$5:$C$37,MATCH('Rates Database'!J7280,'EDC Component Dictionary'!$B$5:$B$37,0)), "Energy Supply")</f>
        <v>Energy Supply</v>
      </c>
      <c r="L7280" s="12">
        <v>0.1043</v>
      </c>
      <c r="M7280" s="12"/>
    </row>
    <row r="7281" spans="1:13" x14ac:dyDescent="0.3">
      <c r="A7281" s="18">
        <v>7279</v>
      </c>
      <c r="B7281" s="18">
        <f t="shared" si="226"/>
        <v>2019</v>
      </c>
      <c r="C7281" s="17">
        <v>43739</v>
      </c>
      <c r="D7281" s="18" t="s">
        <v>130</v>
      </c>
      <c r="E7281" s="18" t="s">
        <v>164</v>
      </c>
      <c r="F7281" s="18" t="str">
        <f t="shared" si="227"/>
        <v>National Grid-Melrose Muni Agg Rate-43739</v>
      </c>
      <c r="G7281" s="11" t="s">
        <v>131</v>
      </c>
      <c r="H7281" s="11" t="s">
        <v>54</v>
      </c>
      <c r="I7281" s="11" t="s">
        <v>99</v>
      </c>
      <c r="J7281" s="11" t="s">
        <v>269</v>
      </c>
      <c r="K7281" s="11" t="str">
        <f>IFERROR(INDEX('EDC Component Dictionary'!$C$5:$C$37,MATCH('Rates Database'!J7281,'EDC Component Dictionary'!$B$5:$B$37,0)), "Energy Supply")</f>
        <v>Energy Supply</v>
      </c>
      <c r="L7281" s="12">
        <v>0.10531</v>
      </c>
      <c r="M7281" s="12"/>
    </row>
    <row r="7282" spans="1:13" x14ac:dyDescent="0.3">
      <c r="A7282" s="18">
        <v>7280</v>
      </c>
      <c r="B7282" s="18">
        <f t="shared" si="226"/>
        <v>2019</v>
      </c>
      <c r="C7282" s="17">
        <v>43739</v>
      </c>
      <c r="D7282" s="18" t="s">
        <v>130</v>
      </c>
      <c r="E7282" s="18" t="s">
        <v>163</v>
      </c>
      <c r="F7282" s="18" t="str">
        <f t="shared" si="227"/>
        <v>Eversource_EMA-Kingston Muni Agg Rate-43739</v>
      </c>
      <c r="G7282" s="11" t="s">
        <v>131</v>
      </c>
      <c r="H7282" s="11" t="s">
        <v>54</v>
      </c>
      <c r="I7282" s="11" t="s">
        <v>99</v>
      </c>
      <c r="J7282" s="11" t="s">
        <v>211</v>
      </c>
      <c r="K7282" s="11" t="str">
        <f>IFERROR(INDEX('EDC Component Dictionary'!$C$5:$C$37,MATCH('Rates Database'!J7282,'EDC Component Dictionary'!$B$5:$B$37,0)), "Energy Supply")</f>
        <v>Energy Supply</v>
      </c>
      <c r="L7282" s="12">
        <v>0.10523</v>
      </c>
      <c r="M7282" s="12"/>
    </row>
    <row r="7283" spans="1:13" x14ac:dyDescent="0.3">
      <c r="A7283" s="18">
        <v>7281</v>
      </c>
      <c r="B7283" s="18">
        <f t="shared" si="226"/>
        <v>2019</v>
      </c>
      <c r="C7283" s="17">
        <v>43739</v>
      </c>
      <c r="D7283" s="18" t="s">
        <v>130</v>
      </c>
      <c r="E7283" s="18" t="s">
        <v>163</v>
      </c>
      <c r="F7283" s="18" t="str">
        <f t="shared" si="227"/>
        <v>Eversource_EMA-Somerville Muni Agg Rate-43739</v>
      </c>
      <c r="G7283" s="11" t="s">
        <v>131</v>
      </c>
      <c r="H7283" s="11" t="s">
        <v>54</v>
      </c>
      <c r="I7283" s="11" t="s">
        <v>99</v>
      </c>
      <c r="J7283" s="11" t="s">
        <v>212</v>
      </c>
      <c r="K7283" s="11" t="str">
        <f>IFERROR(INDEX('EDC Component Dictionary'!$C$5:$C$37,MATCH('Rates Database'!J7283,'EDC Component Dictionary'!$B$5:$B$37,0)), "Energy Supply")</f>
        <v>Energy Supply</v>
      </c>
      <c r="L7283" s="12">
        <v>0.10588</v>
      </c>
      <c r="M7283" s="12"/>
    </row>
    <row r="7284" spans="1:13" x14ac:dyDescent="0.3">
      <c r="A7284" s="18">
        <v>7282</v>
      </c>
      <c r="B7284" s="18">
        <f t="shared" si="226"/>
        <v>2019</v>
      </c>
      <c r="C7284" s="17">
        <v>43739</v>
      </c>
      <c r="D7284" s="18" t="s">
        <v>130</v>
      </c>
      <c r="E7284" s="18" t="s">
        <v>164</v>
      </c>
      <c r="F7284" s="18" t="str">
        <f t="shared" si="227"/>
        <v>National Grid-Wendell Muni Agg Rate-43739</v>
      </c>
      <c r="G7284" s="11" t="s">
        <v>131</v>
      </c>
      <c r="H7284" s="11" t="s">
        <v>54</v>
      </c>
      <c r="I7284" s="11" t="s">
        <v>99</v>
      </c>
      <c r="J7284" s="11" t="s">
        <v>213</v>
      </c>
      <c r="K7284" s="11" t="str">
        <f>IFERROR(INDEX('EDC Component Dictionary'!$C$5:$C$37,MATCH('Rates Database'!J7284,'EDC Component Dictionary'!$B$5:$B$37,0)), "Energy Supply")</f>
        <v>Energy Supply</v>
      </c>
      <c r="L7284" s="12">
        <v>0.10553999999999999</v>
      </c>
      <c r="M7284" s="12"/>
    </row>
    <row r="7285" spans="1:13" x14ac:dyDescent="0.3">
      <c r="A7285" s="18">
        <v>7283</v>
      </c>
      <c r="B7285" s="18">
        <f t="shared" si="226"/>
        <v>2019</v>
      </c>
      <c r="C7285" s="17">
        <v>43739</v>
      </c>
      <c r="D7285" s="18" t="s">
        <v>130</v>
      </c>
      <c r="E7285" s="18" t="s">
        <v>95</v>
      </c>
      <c r="F7285" s="18" t="str">
        <f t="shared" si="227"/>
        <v>Eversource_WMA-Greenfield Muni Agg Rate-43739</v>
      </c>
      <c r="G7285" s="11" t="s">
        <v>131</v>
      </c>
      <c r="H7285" s="11" t="s">
        <v>54</v>
      </c>
      <c r="I7285" s="11" t="s">
        <v>99</v>
      </c>
      <c r="J7285" s="11" t="s">
        <v>214</v>
      </c>
      <c r="K7285" s="11" t="str">
        <f>IFERROR(INDEX('EDC Component Dictionary'!$C$5:$C$37,MATCH('Rates Database'!J7285,'EDC Component Dictionary'!$B$5:$B$37,0)), "Energy Supply")</f>
        <v>Energy Supply</v>
      </c>
      <c r="L7285" s="12">
        <v>0.10566</v>
      </c>
      <c r="M7285" s="12"/>
    </row>
    <row r="7286" spans="1:13" x14ac:dyDescent="0.3">
      <c r="A7286" s="18">
        <v>7284</v>
      </c>
      <c r="B7286" s="18">
        <f t="shared" si="226"/>
        <v>2019</v>
      </c>
      <c r="C7286" s="17">
        <v>43739</v>
      </c>
      <c r="D7286" s="18" t="s">
        <v>130</v>
      </c>
      <c r="E7286" s="18" t="s">
        <v>164</v>
      </c>
      <c r="F7286" s="18" t="str">
        <f t="shared" si="227"/>
        <v>National Grid-Avon Muni Agg Rate-43739</v>
      </c>
      <c r="G7286" s="11" t="s">
        <v>131</v>
      </c>
      <c r="H7286" s="11" t="s">
        <v>54</v>
      </c>
      <c r="I7286" s="11" t="s">
        <v>99</v>
      </c>
      <c r="J7286" s="11" t="s">
        <v>270</v>
      </c>
      <c r="K7286" s="11" t="str">
        <f>IFERROR(INDEX('EDC Component Dictionary'!$C$5:$C$37,MATCH('Rates Database'!J7286,'EDC Component Dictionary'!$B$5:$B$37,0)), "Energy Supply")</f>
        <v>Energy Supply</v>
      </c>
      <c r="L7286" s="12">
        <v>0.10632999999999999</v>
      </c>
      <c r="M7286" s="12"/>
    </row>
    <row r="7287" spans="1:13" x14ac:dyDescent="0.3">
      <c r="A7287" s="18">
        <v>7285</v>
      </c>
      <c r="B7287" s="18">
        <f t="shared" si="226"/>
        <v>2019</v>
      </c>
      <c r="C7287" s="17">
        <v>43739</v>
      </c>
      <c r="D7287" s="18" t="s">
        <v>130</v>
      </c>
      <c r="E7287" s="18" t="s">
        <v>164</v>
      </c>
      <c r="F7287" s="18" t="str">
        <f t="shared" si="227"/>
        <v>National Grid-Billerica Muni Agg Rate-43739</v>
      </c>
      <c r="G7287" s="11" t="s">
        <v>131</v>
      </c>
      <c r="H7287" s="11" t="s">
        <v>54</v>
      </c>
      <c r="I7287" s="11" t="s">
        <v>99</v>
      </c>
      <c r="J7287" s="11" t="s">
        <v>215</v>
      </c>
      <c r="K7287" s="11" t="str">
        <f>IFERROR(INDEX('EDC Component Dictionary'!$C$5:$C$37,MATCH('Rates Database'!J7287,'EDC Component Dictionary'!$B$5:$B$37,0)), "Energy Supply")</f>
        <v>Energy Supply</v>
      </c>
      <c r="L7287" s="12">
        <v>0.10631</v>
      </c>
      <c r="M7287" s="12"/>
    </row>
    <row r="7288" spans="1:13" x14ac:dyDescent="0.3">
      <c r="A7288" s="18">
        <v>7286</v>
      </c>
      <c r="B7288" s="18">
        <f t="shared" si="226"/>
        <v>2019</v>
      </c>
      <c r="C7288" s="17">
        <v>43739</v>
      </c>
      <c r="D7288" s="18" t="s">
        <v>130</v>
      </c>
      <c r="E7288" s="18" t="s">
        <v>164</v>
      </c>
      <c r="F7288" s="18" t="str">
        <f t="shared" si="227"/>
        <v>National Grid-Tewksbury Muni Agg Rate-43739</v>
      </c>
      <c r="G7288" s="11" t="s">
        <v>131</v>
      </c>
      <c r="H7288" s="11" t="s">
        <v>54</v>
      </c>
      <c r="I7288" s="11" t="s">
        <v>99</v>
      </c>
      <c r="J7288" s="11" t="s">
        <v>238</v>
      </c>
      <c r="K7288" s="11" t="str">
        <f>IFERROR(INDEX('EDC Component Dictionary'!$C$5:$C$37,MATCH('Rates Database'!J7288,'EDC Component Dictionary'!$B$5:$B$37,0)), "Energy Supply")</f>
        <v>Energy Supply</v>
      </c>
      <c r="L7288" s="12">
        <v>0.1069</v>
      </c>
      <c r="M7288" s="12"/>
    </row>
    <row r="7289" spans="1:13" x14ac:dyDescent="0.3">
      <c r="A7289" s="18">
        <v>7287</v>
      </c>
      <c r="B7289" s="18">
        <f t="shared" si="226"/>
        <v>2019</v>
      </c>
      <c r="C7289" s="17">
        <v>43739</v>
      </c>
      <c r="D7289" s="18" t="s">
        <v>130</v>
      </c>
      <c r="E7289" s="18" t="s">
        <v>163</v>
      </c>
      <c r="F7289" s="18" t="str">
        <f t="shared" si="227"/>
        <v>Eversource_EMA-Cape Light Compact JPE Muni Agg Rate-43739</v>
      </c>
      <c r="G7289" s="11" t="s">
        <v>131</v>
      </c>
      <c r="H7289" s="11" t="s">
        <v>54</v>
      </c>
      <c r="I7289" s="11" t="s">
        <v>99</v>
      </c>
      <c r="J7289" s="11" t="s">
        <v>264</v>
      </c>
      <c r="K7289" s="11" t="str">
        <f>IFERROR(INDEX('EDC Component Dictionary'!$C$5:$C$37,MATCH('Rates Database'!J7289,'EDC Component Dictionary'!$B$5:$B$37,0)), "Energy Supply")</f>
        <v>Energy Supply</v>
      </c>
      <c r="L7289" s="12">
        <v>0.10699</v>
      </c>
      <c r="M7289" s="12"/>
    </row>
    <row r="7290" spans="1:13" x14ac:dyDescent="0.3">
      <c r="A7290" s="18">
        <v>7288</v>
      </c>
      <c r="B7290" s="18">
        <f t="shared" si="226"/>
        <v>2019</v>
      </c>
      <c r="C7290" s="17">
        <v>43739</v>
      </c>
      <c r="D7290" s="18" t="s">
        <v>130</v>
      </c>
      <c r="E7290" s="18" t="s">
        <v>164</v>
      </c>
      <c r="F7290" s="18" t="str">
        <f t="shared" si="227"/>
        <v>National Grid-Clarksburg Muni Agg Rate-43739</v>
      </c>
      <c r="G7290" s="11" t="s">
        <v>131</v>
      </c>
      <c r="H7290" s="11" t="s">
        <v>54</v>
      </c>
      <c r="I7290" s="11" t="s">
        <v>99</v>
      </c>
      <c r="J7290" s="11" t="s">
        <v>216</v>
      </c>
      <c r="K7290" s="11" t="str">
        <f>IFERROR(INDEX('EDC Component Dictionary'!$C$5:$C$37,MATCH('Rates Database'!J7290,'EDC Component Dictionary'!$B$5:$B$37,0)), "Energy Supply")</f>
        <v>Energy Supply</v>
      </c>
      <c r="L7290" s="12">
        <v>0.10707999999999999</v>
      </c>
      <c r="M7290" s="12"/>
    </row>
    <row r="7291" spans="1:13" x14ac:dyDescent="0.3">
      <c r="A7291" s="18">
        <v>7289</v>
      </c>
      <c r="B7291" s="18">
        <f t="shared" si="226"/>
        <v>2019</v>
      </c>
      <c r="C7291" s="17">
        <v>43739</v>
      </c>
      <c r="D7291" s="18" t="s">
        <v>130</v>
      </c>
      <c r="E7291" s="18" t="s">
        <v>95</v>
      </c>
      <c r="F7291" s="18" t="str">
        <f t="shared" si="227"/>
        <v>Eversource_WMA-Dalton Muni Agg Rate-43739</v>
      </c>
      <c r="G7291" s="11" t="s">
        <v>131</v>
      </c>
      <c r="H7291" s="11" t="s">
        <v>54</v>
      </c>
      <c r="I7291" s="11" t="s">
        <v>99</v>
      </c>
      <c r="J7291" s="11" t="s">
        <v>217</v>
      </c>
      <c r="K7291" s="11" t="str">
        <f>IFERROR(INDEX('EDC Component Dictionary'!$C$5:$C$37,MATCH('Rates Database'!J7291,'EDC Component Dictionary'!$B$5:$B$37,0)), "Energy Supply")</f>
        <v>Energy Supply</v>
      </c>
      <c r="L7291" s="12">
        <v>0.10707999999999999</v>
      </c>
      <c r="M7291" s="12"/>
    </row>
    <row r="7292" spans="1:13" x14ac:dyDescent="0.3">
      <c r="A7292" s="18">
        <v>7290</v>
      </c>
      <c r="B7292" s="18">
        <f t="shared" si="226"/>
        <v>2019</v>
      </c>
      <c r="C7292" s="17">
        <v>43739</v>
      </c>
      <c r="D7292" s="18" t="s">
        <v>130</v>
      </c>
      <c r="E7292" s="18" t="s">
        <v>164</v>
      </c>
      <c r="F7292" s="18" t="str">
        <f t="shared" si="227"/>
        <v>National Grid-Florida Muni Agg Rate-43739</v>
      </c>
      <c r="G7292" s="11" t="s">
        <v>131</v>
      </c>
      <c r="H7292" s="11" t="s">
        <v>54</v>
      </c>
      <c r="I7292" s="11" t="s">
        <v>99</v>
      </c>
      <c r="J7292" s="11" t="s">
        <v>218</v>
      </c>
      <c r="K7292" s="11" t="str">
        <f>IFERROR(INDEX('EDC Component Dictionary'!$C$5:$C$37,MATCH('Rates Database'!J7292,'EDC Component Dictionary'!$B$5:$B$37,0)), "Energy Supply")</f>
        <v>Energy Supply</v>
      </c>
      <c r="L7292" s="12">
        <v>0.10707999999999999</v>
      </c>
      <c r="M7292" s="12"/>
    </row>
    <row r="7293" spans="1:13" x14ac:dyDescent="0.3">
      <c r="A7293" s="18">
        <v>7291</v>
      </c>
      <c r="B7293" s="18">
        <f t="shared" si="226"/>
        <v>2019</v>
      </c>
      <c r="C7293" s="17">
        <v>43739</v>
      </c>
      <c r="D7293" s="18" t="s">
        <v>130</v>
      </c>
      <c r="E7293" s="18" t="s">
        <v>95</v>
      </c>
      <c r="F7293" s="18" t="str">
        <f t="shared" si="227"/>
        <v>Eversource_WMA-Lenox Muni Agg Rate-43739</v>
      </c>
      <c r="G7293" s="11" t="s">
        <v>131</v>
      </c>
      <c r="H7293" s="11" t="s">
        <v>54</v>
      </c>
      <c r="I7293" s="11" t="s">
        <v>99</v>
      </c>
      <c r="J7293" s="11" t="s">
        <v>219</v>
      </c>
      <c r="K7293" s="11" t="str">
        <f>IFERROR(INDEX('EDC Component Dictionary'!$C$5:$C$37,MATCH('Rates Database'!J7293,'EDC Component Dictionary'!$B$5:$B$37,0)), "Energy Supply")</f>
        <v>Energy Supply</v>
      </c>
      <c r="L7293" s="12">
        <v>0.10707999999999999</v>
      </c>
      <c r="M7293" s="12"/>
    </row>
    <row r="7294" spans="1:13" x14ac:dyDescent="0.3">
      <c r="A7294" s="18">
        <v>7292</v>
      </c>
      <c r="B7294" s="18">
        <f t="shared" si="226"/>
        <v>2019</v>
      </c>
      <c r="C7294" s="17">
        <v>43739</v>
      </c>
      <c r="D7294" s="18" t="s">
        <v>130</v>
      </c>
      <c r="E7294" s="18" t="s">
        <v>164</v>
      </c>
      <c r="F7294" s="18" t="str">
        <f t="shared" si="227"/>
        <v>National Grid-Monterey Muni Agg Rate-43739</v>
      </c>
      <c r="G7294" s="11" t="s">
        <v>131</v>
      </c>
      <c r="H7294" s="11" t="s">
        <v>54</v>
      </c>
      <c r="I7294" s="11" t="s">
        <v>99</v>
      </c>
      <c r="J7294" s="11" t="s">
        <v>220</v>
      </c>
      <c r="K7294" s="11" t="str">
        <f>IFERROR(INDEX('EDC Component Dictionary'!$C$5:$C$37,MATCH('Rates Database'!J7294,'EDC Component Dictionary'!$B$5:$B$37,0)), "Energy Supply")</f>
        <v>Energy Supply</v>
      </c>
      <c r="L7294" s="12">
        <v>0.10707999999999999</v>
      </c>
      <c r="M7294" s="12"/>
    </row>
    <row r="7295" spans="1:13" x14ac:dyDescent="0.3">
      <c r="A7295" s="18">
        <v>7293</v>
      </c>
      <c r="B7295" s="18">
        <f t="shared" si="226"/>
        <v>2019</v>
      </c>
      <c r="C7295" s="17">
        <v>43739</v>
      </c>
      <c r="D7295" s="18" t="s">
        <v>130</v>
      </c>
      <c r="E7295" s="18" t="s">
        <v>164</v>
      </c>
      <c r="F7295" s="18" t="str">
        <f t="shared" si="227"/>
        <v>National Grid-New Marlborough Muni Agg Rate-43739</v>
      </c>
      <c r="G7295" s="11" t="s">
        <v>131</v>
      </c>
      <c r="H7295" s="11" t="s">
        <v>54</v>
      </c>
      <c r="I7295" s="11" t="s">
        <v>99</v>
      </c>
      <c r="J7295" s="11" t="s">
        <v>221</v>
      </c>
      <c r="K7295" s="11" t="str">
        <f>IFERROR(INDEX('EDC Component Dictionary'!$C$5:$C$37,MATCH('Rates Database'!J7295,'EDC Component Dictionary'!$B$5:$B$37,0)), "Energy Supply")</f>
        <v>Energy Supply</v>
      </c>
      <c r="L7295" s="12">
        <v>0.10707999999999999</v>
      </c>
      <c r="M7295" s="12"/>
    </row>
    <row r="7296" spans="1:13" x14ac:dyDescent="0.3">
      <c r="A7296" s="18">
        <v>7294</v>
      </c>
      <c r="B7296" s="18">
        <f t="shared" si="226"/>
        <v>2019</v>
      </c>
      <c r="C7296" s="17">
        <v>43739</v>
      </c>
      <c r="D7296" s="18" t="s">
        <v>130</v>
      </c>
      <c r="E7296" s="18" t="s">
        <v>164</v>
      </c>
      <c r="F7296" s="18" t="str">
        <f t="shared" si="227"/>
        <v>National Grid-North Adams Muni Agg Rate-43739</v>
      </c>
      <c r="G7296" s="11" t="s">
        <v>131</v>
      </c>
      <c r="H7296" s="11" t="s">
        <v>54</v>
      </c>
      <c r="I7296" s="11" t="s">
        <v>99</v>
      </c>
      <c r="J7296" s="11" t="s">
        <v>222</v>
      </c>
      <c r="K7296" s="11" t="str">
        <f>IFERROR(INDEX('EDC Component Dictionary'!$C$5:$C$37,MATCH('Rates Database'!J7296,'EDC Component Dictionary'!$B$5:$B$37,0)), "Energy Supply")</f>
        <v>Energy Supply</v>
      </c>
      <c r="L7296" s="12">
        <v>0.10707999999999999</v>
      </c>
      <c r="M7296" s="12"/>
    </row>
    <row r="7297" spans="1:13" x14ac:dyDescent="0.3">
      <c r="A7297" s="18">
        <v>7295</v>
      </c>
      <c r="B7297" s="18">
        <f t="shared" si="226"/>
        <v>2019</v>
      </c>
      <c r="C7297" s="17">
        <v>43739</v>
      </c>
      <c r="D7297" s="18" t="s">
        <v>130</v>
      </c>
      <c r="E7297" s="18" t="s">
        <v>164</v>
      </c>
      <c r="F7297" s="18" t="str">
        <f t="shared" si="227"/>
        <v>National Grid-Sheffield Muni Agg Rate-43739</v>
      </c>
      <c r="G7297" s="11" t="s">
        <v>131</v>
      </c>
      <c r="H7297" s="11" t="s">
        <v>54</v>
      </c>
      <c r="I7297" s="11" t="s">
        <v>99</v>
      </c>
      <c r="J7297" s="11" t="s">
        <v>223</v>
      </c>
      <c r="K7297" s="11" t="str">
        <f>IFERROR(INDEX('EDC Component Dictionary'!$C$5:$C$37,MATCH('Rates Database'!J7297,'EDC Component Dictionary'!$B$5:$B$37,0)), "Energy Supply")</f>
        <v>Energy Supply</v>
      </c>
      <c r="L7297" s="12">
        <v>0.10707999999999999</v>
      </c>
      <c r="M7297" s="12"/>
    </row>
    <row r="7298" spans="1:13" x14ac:dyDescent="0.3">
      <c r="A7298" s="18">
        <v>7296</v>
      </c>
      <c r="B7298" s="18">
        <f t="shared" si="226"/>
        <v>2019</v>
      </c>
      <c r="C7298" s="17">
        <v>43739</v>
      </c>
      <c r="D7298" s="18" t="s">
        <v>130</v>
      </c>
      <c r="E7298" s="18" t="s">
        <v>164</v>
      </c>
      <c r="F7298" s="18" t="str">
        <f t="shared" si="227"/>
        <v>National Grid-West Stockbridge Muni Agg Rate-43739</v>
      </c>
      <c r="G7298" s="11" t="s">
        <v>131</v>
      </c>
      <c r="H7298" s="11" t="s">
        <v>54</v>
      </c>
      <c r="I7298" s="11" t="s">
        <v>99</v>
      </c>
      <c r="J7298" s="11" t="s">
        <v>224</v>
      </c>
      <c r="K7298" s="11" t="str">
        <f>IFERROR(INDEX('EDC Component Dictionary'!$C$5:$C$37,MATCH('Rates Database'!J7298,'EDC Component Dictionary'!$B$5:$B$37,0)), "Energy Supply")</f>
        <v>Energy Supply</v>
      </c>
      <c r="L7298" s="12">
        <v>0.10707999999999999</v>
      </c>
      <c r="M7298" s="12"/>
    </row>
    <row r="7299" spans="1:13" x14ac:dyDescent="0.3">
      <c r="A7299" s="18">
        <v>7297</v>
      </c>
      <c r="B7299" s="18">
        <f t="shared" ref="B7299:B7362" si="228">YEAR(C7299)</f>
        <v>2019</v>
      </c>
      <c r="C7299" s="17">
        <v>43739</v>
      </c>
      <c r="D7299" s="18" t="s">
        <v>130</v>
      </c>
      <c r="E7299" s="18" t="s">
        <v>164</v>
      </c>
      <c r="F7299" s="18" t="str">
        <f t="shared" si="227"/>
        <v>National Grid-Williamstown Muni Agg Rate-43739</v>
      </c>
      <c r="G7299" s="11" t="s">
        <v>131</v>
      </c>
      <c r="H7299" s="11" t="s">
        <v>54</v>
      </c>
      <c r="I7299" s="11" t="s">
        <v>99</v>
      </c>
      <c r="J7299" s="11" t="s">
        <v>225</v>
      </c>
      <c r="K7299" s="11" t="str">
        <f>IFERROR(INDEX('EDC Component Dictionary'!$C$5:$C$37,MATCH('Rates Database'!J7299,'EDC Component Dictionary'!$B$5:$B$37,0)), "Energy Supply")</f>
        <v>Energy Supply</v>
      </c>
      <c r="L7299" s="12">
        <v>0.10707999999999999</v>
      </c>
      <c r="M7299" s="12"/>
    </row>
    <row r="7300" spans="1:13" x14ac:dyDescent="0.3">
      <c r="A7300" s="18">
        <v>7298</v>
      </c>
      <c r="B7300" s="18">
        <f t="shared" si="228"/>
        <v>2019</v>
      </c>
      <c r="C7300" s="17">
        <v>43739</v>
      </c>
      <c r="D7300" s="18" t="s">
        <v>130</v>
      </c>
      <c r="E7300" s="18" t="s">
        <v>164</v>
      </c>
      <c r="F7300" s="18" t="str">
        <f t="shared" ref="F7300:F7363" si="229">_xlfn.CONCAT(E7300,"-",J7300,"-",C7300)</f>
        <v>National Grid-Rockland Muni Agg Rate-43739</v>
      </c>
      <c r="G7300" s="11" t="s">
        <v>131</v>
      </c>
      <c r="H7300" s="11" t="s">
        <v>54</v>
      </c>
      <c r="I7300" s="11" t="s">
        <v>99</v>
      </c>
      <c r="J7300" s="11" t="s">
        <v>271</v>
      </c>
      <c r="K7300" s="11" t="str">
        <f>IFERROR(INDEX('EDC Component Dictionary'!$C$5:$C$37,MATCH('Rates Database'!J7300,'EDC Component Dictionary'!$B$5:$B$37,0)), "Energy Supply")</f>
        <v>Energy Supply</v>
      </c>
      <c r="L7300" s="12">
        <v>0.10742</v>
      </c>
      <c r="M7300" s="12"/>
    </row>
    <row r="7301" spans="1:13" x14ac:dyDescent="0.3">
      <c r="A7301" s="18">
        <v>7299</v>
      </c>
      <c r="B7301" s="18">
        <f t="shared" si="228"/>
        <v>2019</v>
      </c>
      <c r="C7301" s="17">
        <v>43739</v>
      </c>
      <c r="D7301" s="18" t="s">
        <v>130</v>
      </c>
      <c r="E7301" s="18" t="s">
        <v>163</v>
      </c>
      <c r="F7301" s="18" t="str">
        <f t="shared" si="229"/>
        <v>Eversource_EMA-Sudbury Muni Agg Rate-43739</v>
      </c>
      <c r="G7301" s="11" t="s">
        <v>131</v>
      </c>
      <c r="H7301" s="11" t="s">
        <v>54</v>
      </c>
      <c r="I7301" s="11" t="s">
        <v>99</v>
      </c>
      <c r="J7301" s="11" t="s">
        <v>227</v>
      </c>
      <c r="K7301" s="11" t="str">
        <f>IFERROR(INDEX('EDC Component Dictionary'!$C$5:$C$37,MATCH('Rates Database'!J7301,'EDC Component Dictionary'!$B$5:$B$37,0)), "Energy Supply")</f>
        <v>Energy Supply</v>
      </c>
      <c r="L7301" s="12">
        <v>0.10763</v>
      </c>
      <c r="M7301" s="12"/>
    </row>
    <row r="7302" spans="1:13" x14ac:dyDescent="0.3">
      <c r="A7302" s="18">
        <v>7300</v>
      </c>
      <c r="B7302" s="18">
        <f t="shared" si="228"/>
        <v>2019</v>
      </c>
      <c r="C7302" s="17">
        <v>43739</v>
      </c>
      <c r="D7302" s="18" t="s">
        <v>130</v>
      </c>
      <c r="E7302" s="18" t="s">
        <v>163</v>
      </c>
      <c r="F7302" s="18" t="str">
        <f t="shared" si="229"/>
        <v>Eversource_EMA-Arlington Muni Agg Rate-43739</v>
      </c>
      <c r="G7302" s="11" t="s">
        <v>131</v>
      </c>
      <c r="H7302" s="11" t="s">
        <v>54</v>
      </c>
      <c r="I7302" s="11" t="s">
        <v>99</v>
      </c>
      <c r="J7302" s="11" t="s">
        <v>228</v>
      </c>
      <c r="K7302" s="11" t="str">
        <f>IFERROR(INDEX('EDC Component Dictionary'!$C$5:$C$37,MATCH('Rates Database'!J7302,'EDC Component Dictionary'!$B$5:$B$37,0)), "Energy Supply")</f>
        <v>Energy Supply</v>
      </c>
      <c r="L7302" s="12">
        <v>0.10817</v>
      </c>
      <c r="M7302" s="12"/>
    </row>
    <row r="7303" spans="1:13" x14ac:dyDescent="0.3">
      <c r="A7303" s="18">
        <v>7301</v>
      </c>
      <c r="B7303" s="18">
        <f t="shared" si="228"/>
        <v>2019</v>
      </c>
      <c r="C7303" s="17">
        <v>43739</v>
      </c>
      <c r="D7303" s="18" t="s">
        <v>130</v>
      </c>
      <c r="E7303" s="18" t="s">
        <v>163</v>
      </c>
      <c r="F7303" s="18" t="str">
        <f t="shared" si="229"/>
        <v>Eversource_EMA-Wareham Muni Agg Rate-43739</v>
      </c>
      <c r="G7303" s="11" t="s">
        <v>131</v>
      </c>
      <c r="H7303" s="11" t="s">
        <v>54</v>
      </c>
      <c r="I7303" s="11" t="s">
        <v>99</v>
      </c>
      <c r="J7303" s="11" t="s">
        <v>273</v>
      </c>
      <c r="K7303" s="11" t="str">
        <f>IFERROR(INDEX('EDC Component Dictionary'!$C$5:$C$37,MATCH('Rates Database'!J7303,'EDC Component Dictionary'!$B$5:$B$37,0)), "Energy Supply")</f>
        <v>Energy Supply</v>
      </c>
      <c r="L7303" s="12">
        <v>0.1077</v>
      </c>
      <c r="M7303" s="12"/>
    </row>
    <row r="7304" spans="1:13" x14ac:dyDescent="0.3">
      <c r="A7304" s="18">
        <v>7302</v>
      </c>
      <c r="B7304" s="18">
        <f t="shared" si="228"/>
        <v>2019</v>
      </c>
      <c r="C7304" s="17">
        <v>43739</v>
      </c>
      <c r="D7304" s="18" t="s">
        <v>130</v>
      </c>
      <c r="E7304" s="18" t="s">
        <v>164</v>
      </c>
      <c r="F7304" s="18" t="str">
        <f t="shared" si="229"/>
        <v>National Grid-Egremont Muni Agg Rate-43739</v>
      </c>
      <c r="G7304" s="11" t="s">
        <v>131</v>
      </c>
      <c r="H7304" s="11" t="s">
        <v>54</v>
      </c>
      <c r="I7304" s="11" t="s">
        <v>99</v>
      </c>
      <c r="J7304" s="11" t="s">
        <v>248</v>
      </c>
      <c r="K7304" s="11" t="str">
        <f>IFERROR(INDEX('EDC Component Dictionary'!$C$5:$C$37,MATCH('Rates Database'!J7304,'EDC Component Dictionary'!$B$5:$B$37,0)), "Energy Supply")</f>
        <v>Energy Supply</v>
      </c>
      <c r="L7304" s="12">
        <v>0.10786999999999999</v>
      </c>
      <c r="M7304" s="12"/>
    </row>
    <row r="7305" spans="1:13" x14ac:dyDescent="0.3">
      <c r="A7305" s="18">
        <v>7303</v>
      </c>
      <c r="B7305" s="18">
        <f t="shared" si="228"/>
        <v>2019</v>
      </c>
      <c r="C7305" s="17">
        <v>43739</v>
      </c>
      <c r="D7305" s="18" t="s">
        <v>130</v>
      </c>
      <c r="E7305" s="18" t="s">
        <v>164</v>
      </c>
      <c r="F7305" s="18" t="str">
        <f t="shared" si="229"/>
        <v>National Grid-North Andover Muni Agg Rate-43739</v>
      </c>
      <c r="G7305" s="11" t="s">
        <v>131</v>
      </c>
      <c r="H7305" s="11" t="s">
        <v>54</v>
      </c>
      <c r="I7305" s="11" t="s">
        <v>99</v>
      </c>
      <c r="J7305" s="11" t="s">
        <v>259</v>
      </c>
      <c r="K7305" s="11" t="str">
        <f>IFERROR(INDEX('EDC Component Dictionary'!$C$5:$C$37,MATCH('Rates Database'!J7305,'EDC Component Dictionary'!$B$5:$B$37,0)), "Energy Supply")</f>
        <v>Energy Supply</v>
      </c>
      <c r="L7305" s="12">
        <v>0.1079</v>
      </c>
      <c r="M7305" s="12"/>
    </row>
    <row r="7306" spans="1:13" x14ac:dyDescent="0.3">
      <c r="A7306" s="18">
        <v>7304</v>
      </c>
      <c r="B7306" s="18">
        <f t="shared" si="228"/>
        <v>2019</v>
      </c>
      <c r="C7306" s="17">
        <v>43739</v>
      </c>
      <c r="D7306" s="18" t="s">
        <v>130</v>
      </c>
      <c r="E7306" s="18" t="s">
        <v>164</v>
      </c>
      <c r="F7306" s="18" t="str">
        <f t="shared" si="229"/>
        <v>National Grid-Halifax Muni Agg Rate-43739</v>
      </c>
      <c r="G7306" s="11" t="s">
        <v>131</v>
      </c>
      <c r="H7306" s="11" t="s">
        <v>54</v>
      </c>
      <c r="I7306" s="11" t="s">
        <v>99</v>
      </c>
      <c r="J7306" s="11" t="s">
        <v>230</v>
      </c>
      <c r="K7306" s="11" t="str">
        <f>IFERROR(INDEX('EDC Component Dictionary'!$C$5:$C$37,MATCH('Rates Database'!J7306,'EDC Component Dictionary'!$B$5:$B$37,0)), "Energy Supply")</f>
        <v>Energy Supply</v>
      </c>
      <c r="L7306" s="12">
        <v>0.10876</v>
      </c>
      <c r="M7306" s="12"/>
    </row>
    <row r="7307" spans="1:13" x14ac:dyDescent="0.3">
      <c r="A7307" s="18">
        <v>7305</v>
      </c>
      <c r="B7307" s="18">
        <f t="shared" si="228"/>
        <v>2019</v>
      </c>
      <c r="C7307" s="17">
        <v>43739</v>
      </c>
      <c r="D7307" s="18" t="s">
        <v>130</v>
      </c>
      <c r="E7307" s="18" t="s">
        <v>164</v>
      </c>
      <c r="F7307" s="18" t="str">
        <f t="shared" si="229"/>
        <v>National Grid-Southborough Muni Agg Rate-43739</v>
      </c>
      <c r="G7307" s="11" t="s">
        <v>131</v>
      </c>
      <c r="H7307" s="11" t="s">
        <v>54</v>
      </c>
      <c r="I7307" s="11" t="s">
        <v>99</v>
      </c>
      <c r="J7307" s="11" t="s">
        <v>231</v>
      </c>
      <c r="K7307" s="11" t="str">
        <f>IFERROR(INDEX('EDC Component Dictionary'!$C$5:$C$37,MATCH('Rates Database'!J7307,'EDC Component Dictionary'!$B$5:$B$37,0)), "Energy Supply")</f>
        <v>Energy Supply</v>
      </c>
      <c r="L7307" s="12">
        <v>0.10882</v>
      </c>
      <c r="M7307" s="12"/>
    </row>
    <row r="7308" spans="1:13" x14ac:dyDescent="0.3">
      <c r="A7308" s="18">
        <v>7306</v>
      </c>
      <c r="B7308" s="18">
        <f t="shared" si="228"/>
        <v>2019</v>
      </c>
      <c r="C7308" s="17">
        <v>43739</v>
      </c>
      <c r="D7308" s="18" t="s">
        <v>130</v>
      </c>
      <c r="E7308" s="18" t="s">
        <v>163</v>
      </c>
      <c r="F7308" s="18" t="str">
        <f t="shared" si="229"/>
        <v>Eversource_EMA-Stoneham Muni Agg Rate-43739</v>
      </c>
      <c r="G7308" s="11" t="s">
        <v>131</v>
      </c>
      <c r="H7308" s="11" t="s">
        <v>54</v>
      </c>
      <c r="I7308" s="11" t="s">
        <v>99</v>
      </c>
      <c r="J7308" s="11" t="s">
        <v>267</v>
      </c>
      <c r="K7308" s="11" t="str">
        <f>IFERROR(INDEX('EDC Component Dictionary'!$C$5:$C$37,MATCH('Rates Database'!J7308,'EDC Component Dictionary'!$B$5:$B$37,0)), "Energy Supply")</f>
        <v>Energy Supply</v>
      </c>
      <c r="L7308" s="12">
        <v>0.10903</v>
      </c>
      <c r="M7308" s="12"/>
    </row>
    <row r="7309" spans="1:13" x14ac:dyDescent="0.3">
      <c r="A7309" s="18">
        <v>7307</v>
      </c>
      <c r="B7309" s="18">
        <f t="shared" si="228"/>
        <v>2019</v>
      </c>
      <c r="C7309" s="17">
        <v>43739</v>
      </c>
      <c r="D7309" s="18" t="s">
        <v>130</v>
      </c>
      <c r="E7309" s="18" t="s">
        <v>163</v>
      </c>
      <c r="F7309" s="18" t="str">
        <f t="shared" si="229"/>
        <v>Eversource_EMA-Winchester Muni Agg Rate-43739</v>
      </c>
      <c r="G7309" s="11" t="s">
        <v>131</v>
      </c>
      <c r="H7309" s="11" t="s">
        <v>54</v>
      </c>
      <c r="I7309" s="11" t="s">
        <v>99</v>
      </c>
      <c r="J7309" s="11" t="s">
        <v>232</v>
      </c>
      <c r="K7309" s="11" t="str">
        <f>IFERROR(INDEX('EDC Component Dictionary'!$C$5:$C$37,MATCH('Rates Database'!J7309,'EDC Component Dictionary'!$B$5:$B$37,0)), "Energy Supply")</f>
        <v>Energy Supply</v>
      </c>
      <c r="L7309" s="12">
        <v>0.10963000000000001</v>
      </c>
      <c r="M7309" s="12"/>
    </row>
    <row r="7310" spans="1:13" x14ac:dyDescent="0.3">
      <c r="A7310" s="18">
        <v>7308</v>
      </c>
      <c r="B7310" s="18">
        <f t="shared" si="228"/>
        <v>2019</v>
      </c>
      <c r="C7310" s="17">
        <v>43739</v>
      </c>
      <c r="D7310" s="18" t="s">
        <v>130</v>
      </c>
      <c r="E7310" s="18" t="s">
        <v>164</v>
      </c>
      <c r="F7310" s="18" t="str">
        <f t="shared" si="229"/>
        <v>National Grid-Grafton Muni Agg Rate-43739</v>
      </c>
      <c r="G7310" s="11" t="s">
        <v>131</v>
      </c>
      <c r="H7310" s="11" t="s">
        <v>54</v>
      </c>
      <c r="I7310" s="11" t="s">
        <v>99</v>
      </c>
      <c r="J7310" s="11" t="s">
        <v>229</v>
      </c>
      <c r="K7310" s="11" t="str">
        <f>IFERROR(INDEX('EDC Component Dictionary'!$C$5:$C$37,MATCH('Rates Database'!J7310,'EDC Component Dictionary'!$B$5:$B$37,0)), "Energy Supply")</f>
        <v>Energy Supply</v>
      </c>
      <c r="L7310" s="12">
        <v>0.10911</v>
      </c>
      <c r="M7310" s="12"/>
    </row>
    <row r="7311" spans="1:13" x14ac:dyDescent="0.3">
      <c r="A7311" s="18">
        <v>7309</v>
      </c>
      <c r="B7311" s="18">
        <f t="shared" si="228"/>
        <v>2019</v>
      </c>
      <c r="C7311" s="17">
        <v>43739</v>
      </c>
      <c r="D7311" s="18" t="s">
        <v>130</v>
      </c>
      <c r="E7311" s="18" t="s">
        <v>164</v>
      </c>
      <c r="F7311" s="18" t="str">
        <f t="shared" si="229"/>
        <v>National Grid-Webster Muni Agg Rate-43739</v>
      </c>
      <c r="G7311" s="11" t="s">
        <v>131</v>
      </c>
      <c r="H7311" s="11" t="s">
        <v>54</v>
      </c>
      <c r="I7311" s="11" t="s">
        <v>99</v>
      </c>
      <c r="J7311" s="11" t="s">
        <v>266</v>
      </c>
      <c r="K7311" s="11" t="str">
        <f>IFERROR(INDEX('EDC Component Dictionary'!$C$5:$C$37,MATCH('Rates Database'!J7311,'EDC Component Dictionary'!$B$5:$B$37,0)), "Energy Supply")</f>
        <v>Energy Supply</v>
      </c>
      <c r="L7311" s="12">
        <v>0.10929</v>
      </c>
      <c r="M7311" s="12"/>
    </row>
    <row r="7312" spans="1:13" x14ac:dyDescent="0.3">
      <c r="A7312" s="18">
        <v>7310</v>
      </c>
      <c r="B7312" s="18">
        <f t="shared" si="228"/>
        <v>2019</v>
      </c>
      <c r="C7312" s="17">
        <v>43739</v>
      </c>
      <c r="D7312" s="18" t="s">
        <v>130</v>
      </c>
      <c r="E7312" s="18" t="s">
        <v>164</v>
      </c>
      <c r="F7312" s="18" t="str">
        <f t="shared" si="229"/>
        <v>National Grid-Sutton Muni Agg Rate-43739</v>
      </c>
      <c r="G7312" s="11" t="s">
        <v>131</v>
      </c>
      <c r="H7312" s="11" t="s">
        <v>54</v>
      </c>
      <c r="I7312" s="11" t="s">
        <v>99</v>
      </c>
      <c r="J7312" s="11" t="s">
        <v>233</v>
      </c>
      <c r="K7312" s="11" t="str">
        <f>IFERROR(INDEX('EDC Component Dictionary'!$C$5:$C$37,MATCH('Rates Database'!J7312,'EDC Component Dictionary'!$B$5:$B$37,0)), "Energy Supply")</f>
        <v>Energy Supply</v>
      </c>
      <c r="L7312" s="12">
        <v>0.10929999999999999</v>
      </c>
      <c r="M7312" s="12"/>
    </row>
    <row r="7313" spans="1:13" x14ac:dyDescent="0.3">
      <c r="A7313" s="18">
        <v>7311</v>
      </c>
      <c r="B7313" s="18">
        <f t="shared" si="228"/>
        <v>2019</v>
      </c>
      <c r="C7313" s="17">
        <v>43739</v>
      </c>
      <c r="D7313" s="18" t="s">
        <v>130</v>
      </c>
      <c r="E7313" s="18" t="s">
        <v>36</v>
      </c>
      <c r="F7313" s="18" t="str">
        <f t="shared" si="229"/>
        <v>Unitil-Ashby Muni Agg Rate-43739</v>
      </c>
      <c r="G7313" s="11" t="s">
        <v>131</v>
      </c>
      <c r="H7313" s="11" t="s">
        <v>54</v>
      </c>
      <c r="I7313" s="11" t="s">
        <v>99</v>
      </c>
      <c r="J7313" s="11" t="s">
        <v>235</v>
      </c>
      <c r="K7313" s="11" t="str">
        <f>IFERROR(INDEX('EDC Component Dictionary'!$C$5:$C$37,MATCH('Rates Database'!J7313,'EDC Component Dictionary'!$B$5:$B$37,0)), "Energy Supply")</f>
        <v>Energy Supply</v>
      </c>
      <c r="L7313" s="12">
        <v>0.10969</v>
      </c>
      <c r="M7313" s="12"/>
    </row>
    <row r="7314" spans="1:13" x14ac:dyDescent="0.3">
      <c r="A7314" s="18">
        <v>7312</v>
      </c>
      <c r="B7314" s="18">
        <f t="shared" si="228"/>
        <v>2019</v>
      </c>
      <c r="C7314" s="17">
        <v>43739</v>
      </c>
      <c r="D7314" s="18" t="s">
        <v>130</v>
      </c>
      <c r="E7314" s="18" t="s">
        <v>163</v>
      </c>
      <c r="F7314" s="18" t="str">
        <f t="shared" si="229"/>
        <v>Eversource_EMA-Carlisle Muni Agg Rate-43739</v>
      </c>
      <c r="G7314" s="11" t="s">
        <v>131</v>
      </c>
      <c r="H7314" s="11" t="s">
        <v>54</v>
      </c>
      <c r="I7314" s="11" t="s">
        <v>99</v>
      </c>
      <c r="J7314" s="11" t="s">
        <v>236</v>
      </c>
      <c r="K7314" s="11" t="str">
        <f>IFERROR(INDEX('EDC Component Dictionary'!$C$5:$C$37,MATCH('Rates Database'!J7314,'EDC Component Dictionary'!$B$5:$B$37,0)), "Energy Supply")</f>
        <v>Energy Supply</v>
      </c>
      <c r="L7314" s="12">
        <v>0.10979</v>
      </c>
      <c r="M7314" s="12"/>
    </row>
    <row r="7315" spans="1:13" x14ac:dyDescent="0.3">
      <c r="A7315" s="18">
        <v>7313</v>
      </c>
      <c r="B7315" s="18">
        <f t="shared" si="228"/>
        <v>2019</v>
      </c>
      <c r="C7315" s="17">
        <v>43739</v>
      </c>
      <c r="D7315" s="18" t="s">
        <v>130</v>
      </c>
      <c r="E7315" s="18" t="s">
        <v>163</v>
      </c>
      <c r="F7315" s="18" t="str">
        <f t="shared" si="229"/>
        <v>Eversource_EMA-Acton Muni Agg Rate-43739</v>
      </c>
      <c r="G7315" s="11" t="s">
        <v>131</v>
      </c>
      <c r="H7315" s="11" t="s">
        <v>54</v>
      </c>
      <c r="I7315" s="11" t="s">
        <v>99</v>
      </c>
      <c r="J7315" s="11" t="s">
        <v>226</v>
      </c>
      <c r="K7315" s="11" t="str">
        <f>IFERROR(INDEX('EDC Component Dictionary'!$C$5:$C$37,MATCH('Rates Database'!J7315,'EDC Component Dictionary'!$B$5:$B$37,0)), "Energy Supply")</f>
        <v>Energy Supply</v>
      </c>
      <c r="L7315" s="12">
        <v>0.10988000000000001</v>
      </c>
      <c r="M7315" s="12"/>
    </row>
    <row r="7316" spans="1:13" x14ac:dyDescent="0.3">
      <c r="A7316" s="18">
        <v>7314</v>
      </c>
      <c r="B7316" s="18">
        <f t="shared" si="228"/>
        <v>2019</v>
      </c>
      <c r="C7316" s="17">
        <v>43739</v>
      </c>
      <c r="D7316" s="18" t="s">
        <v>130</v>
      </c>
      <c r="E7316" s="18" t="s">
        <v>164</v>
      </c>
      <c r="F7316" s="18" t="str">
        <f t="shared" si="229"/>
        <v>National Grid-Berlin Muni Agg Rate-43739</v>
      </c>
      <c r="G7316" s="11" t="s">
        <v>131</v>
      </c>
      <c r="H7316" s="11" t="s">
        <v>54</v>
      </c>
      <c r="I7316" s="11" t="s">
        <v>99</v>
      </c>
      <c r="J7316" s="11" t="s">
        <v>237</v>
      </c>
      <c r="K7316" s="11" t="str">
        <f>IFERROR(INDEX('EDC Component Dictionary'!$C$5:$C$37,MATCH('Rates Database'!J7316,'EDC Component Dictionary'!$B$5:$B$37,0)), "Energy Supply")</f>
        <v>Energy Supply</v>
      </c>
      <c r="L7316" s="12">
        <v>0.1099</v>
      </c>
      <c r="M7316" s="12"/>
    </row>
    <row r="7317" spans="1:13" x14ac:dyDescent="0.3">
      <c r="A7317" s="18">
        <v>7315</v>
      </c>
      <c r="B7317" s="18">
        <f t="shared" si="228"/>
        <v>2019</v>
      </c>
      <c r="C7317" s="17">
        <v>43739</v>
      </c>
      <c r="D7317" s="18" t="s">
        <v>130</v>
      </c>
      <c r="E7317" s="18" t="s">
        <v>36</v>
      </c>
      <c r="F7317" s="18" t="str">
        <f t="shared" si="229"/>
        <v>Unitil-Lunenburg Muni Agg Rate-43739</v>
      </c>
      <c r="G7317" s="11" t="s">
        <v>131</v>
      </c>
      <c r="H7317" s="11" t="s">
        <v>54</v>
      </c>
      <c r="I7317" s="11" t="s">
        <v>99</v>
      </c>
      <c r="J7317" s="11" t="s">
        <v>239</v>
      </c>
      <c r="K7317" s="11" t="str">
        <f>IFERROR(INDEX('EDC Component Dictionary'!$C$5:$C$37,MATCH('Rates Database'!J7317,'EDC Component Dictionary'!$B$5:$B$37,0)), "Energy Supply")</f>
        <v>Energy Supply</v>
      </c>
      <c r="L7317" s="12">
        <v>0.10997999999999999</v>
      </c>
      <c r="M7317" s="12"/>
    </row>
    <row r="7318" spans="1:13" x14ac:dyDescent="0.3">
      <c r="A7318" s="18">
        <v>7316</v>
      </c>
      <c r="B7318" s="18">
        <f t="shared" si="228"/>
        <v>2019</v>
      </c>
      <c r="C7318" s="17">
        <v>43739</v>
      </c>
      <c r="D7318" s="18" t="s">
        <v>130</v>
      </c>
      <c r="E7318" s="18" t="s">
        <v>163</v>
      </c>
      <c r="F7318" s="18" t="str">
        <f t="shared" si="229"/>
        <v>Eversource_EMA-Ashland Muni Agg Rate-43739</v>
      </c>
      <c r="G7318" s="11" t="s">
        <v>131</v>
      </c>
      <c r="H7318" s="11" t="s">
        <v>54</v>
      </c>
      <c r="I7318" s="11" t="s">
        <v>99</v>
      </c>
      <c r="J7318" s="11" t="s">
        <v>234</v>
      </c>
      <c r="K7318" s="11" t="str">
        <f>IFERROR(INDEX('EDC Component Dictionary'!$C$5:$C$37,MATCH('Rates Database'!J7318,'EDC Component Dictionary'!$B$5:$B$37,0)), "Energy Supply")</f>
        <v>Energy Supply</v>
      </c>
      <c r="L7318" s="12">
        <v>0.11047</v>
      </c>
      <c r="M7318" s="12"/>
    </row>
    <row r="7319" spans="1:13" x14ac:dyDescent="0.3">
      <c r="A7319" s="18">
        <v>7317</v>
      </c>
      <c r="B7319" s="18">
        <f t="shared" si="228"/>
        <v>2019</v>
      </c>
      <c r="C7319" s="17">
        <v>43739</v>
      </c>
      <c r="D7319" s="18" t="s">
        <v>130</v>
      </c>
      <c r="E7319" s="18" t="s">
        <v>163</v>
      </c>
      <c r="F7319" s="18" t="str">
        <f t="shared" si="229"/>
        <v>Eversource_EMA-Plympton Muni Agg Rate-43739</v>
      </c>
      <c r="G7319" s="11" t="s">
        <v>131</v>
      </c>
      <c r="H7319" s="11" t="s">
        <v>54</v>
      </c>
      <c r="I7319" s="11" t="s">
        <v>99</v>
      </c>
      <c r="J7319" s="11" t="s">
        <v>240</v>
      </c>
      <c r="K7319" s="11" t="str">
        <f>IFERROR(INDEX('EDC Component Dictionary'!$C$5:$C$37,MATCH('Rates Database'!J7319,'EDC Component Dictionary'!$B$5:$B$37,0)), "Energy Supply")</f>
        <v>Energy Supply</v>
      </c>
      <c r="L7319" s="12">
        <v>0.11056000000000001</v>
      </c>
      <c r="M7319" s="12"/>
    </row>
    <row r="7320" spans="1:13" x14ac:dyDescent="0.3">
      <c r="A7320" s="18">
        <v>7318</v>
      </c>
      <c r="B7320" s="18">
        <f t="shared" si="228"/>
        <v>2019</v>
      </c>
      <c r="C7320" s="17">
        <v>43739</v>
      </c>
      <c r="D7320" s="18" t="s">
        <v>130</v>
      </c>
      <c r="E7320" s="18" t="s">
        <v>164</v>
      </c>
      <c r="F7320" s="18" t="str">
        <f t="shared" si="229"/>
        <v>National Grid-Salisbury Muni Agg Rate-43739</v>
      </c>
      <c r="G7320" s="11" t="s">
        <v>131</v>
      </c>
      <c r="H7320" s="11" t="s">
        <v>54</v>
      </c>
      <c r="I7320" s="11" t="s">
        <v>99</v>
      </c>
      <c r="J7320" s="11" t="s">
        <v>241</v>
      </c>
      <c r="K7320" s="11" t="str">
        <f>IFERROR(INDEX('EDC Component Dictionary'!$C$5:$C$37,MATCH('Rates Database'!J7320,'EDC Component Dictionary'!$B$5:$B$37,0)), "Energy Supply")</f>
        <v>Energy Supply</v>
      </c>
      <c r="L7320" s="12">
        <v>0.11065</v>
      </c>
      <c r="M7320" s="12"/>
    </row>
    <row r="7321" spans="1:13" x14ac:dyDescent="0.3">
      <c r="A7321" s="18">
        <v>7319</v>
      </c>
      <c r="B7321" s="18">
        <f t="shared" si="228"/>
        <v>2019</v>
      </c>
      <c r="C7321" s="17">
        <v>43739</v>
      </c>
      <c r="D7321" s="18" t="s">
        <v>130</v>
      </c>
      <c r="E7321" s="18" t="s">
        <v>164</v>
      </c>
      <c r="F7321" s="18" t="str">
        <f t="shared" si="229"/>
        <v>National Grid-Gloucester Muni Agg Rate-43739</v>
      </c>
      <c r="G7321" s="11" t="s">
        <v>131</v>
      </c>
      <c r="H7321" s="11" t="s">
        <v>54</v>
      </c>
      <c r="I7321" s="11" t="s">
        <v>99</v>
      </c>
      <c r="J7321" s="11" t="s">
        <v>242</v>
      </c>
      <c r="K7321" s="11" t="str">
        <f>IFERROR(INDEX('EDC Component Dictionary'!$C$5:$C$37,MATCH('Rates Database'!J7321,'EDC Component Dictionary'!$B$5:$B$37,0)), "Energy Supply")</f>
        <v>Energy Supply</v>
      </c>
      <c r="L7321" s="12">
        <v>0.11093</v>
      </c>
      <c r="M7321" s="12"/>
    </row>
    <row r="7322" spans="1:13" x14ac:dyDescent="0.3">
      <c r="A7322" s="18">
        <v>7320</v>
      </c>
      <c r="B7322" s="18">
        <f t="shared" si="228"/>
        <v>2019</v>
      </c>
      <c r="C7322" s="17">
        <v>43739</v>
      </c>
      <c r="D7322" s="18" t="s">
        <v>130</v>
      </c>
      <c r="E7322" s="18" t="s">
        <v>163</v>
      </c>
      <c r="F7322" s="18" t="str">
        <f t="shared" si="229"/>
        <v>Eversource_EMA-Brookline Muni Agg Rate-43739</v>
      </c>
      <c r="G7322" s="11" t="s">
        <v>131</v>
      </c>
      <c r="H7322" s="11" t="s">
        <v>54</v>
      </c>
      <c r="I7322" s="11" t="s">
        <v>99</v>
      </c>
      <c r="J7322" s="11" t="s">
        <v>243</v>
      </c>
      <c r="K7322" s="11" t="str">
        <f>IFERROR(INDEX('EDC Component Dictionary'!$C$5:$C$37,MATCH('Rates Database'!J7322,'EDC Component Dictionary'!$B$5:$B$37,0)), "Energy Supply")</f>
        <v>Energy Supply</v>
      </c>
      <c r="L7322" s="12">
        <v>0.11135</v>
      </c>
      <c r="M7322" s="12"/>
    </row>
    <row r="7323" spans="1:13" x14ac:dyDescent="0.3">
      <c r="A7323" s="18">
        <v>7321</v>
      </c>
      <c r="B7323" s="18">
        <f t="shared" si="228"/>
        <v>2019</v>
      </c>
      <c r="C7323" s="17">
        <v>43739</v>
      </c>
      <c r="D7323" s="18" t="s">
        <v>130</v>
      </c>
      <c r="E7323" s="18" t="s">
        <v>163</v>
      </c>
      <c r="F7323" s="18" t="str">
        <f t="shared" si="229"/>
        <v>Eversource_EMA-Bedford Muni Agg Rate-43739</v>
      </c>
      <c r="G7323" s="11" t="s">
        <v>131</v>
      </c>
      <c r="H7323" s="11" t="s">
        <v>54</v>
      </c>
      <c r="I7323" s="11" t="s">
        <v>99</v>
      </c>
      <c r="J7323" s="11" t="s">
        <v>274</v>
      </c>
      <c r="K7323" s="11" t="str">
        <f>IFERROR(INDEX('EDC Component Dictionary'!$C$5:$C$37,MATCH('Rates Database'!J7323,'EDC Component Dictionary'!$B$5:$B$37,0)), "Energy Supply")</f>
        <v>Energy Supply</v>
      </c>
      <c r="L7323" s="12">
        <v>0.11122</v>
      </c>
      <c r="M7323" s="12"/>
    </row>
    <row r="7324" spans="1:13" x14ac:dyDescent="0.3">
      <c r="A7324" s="18">
        <v>7322</v>
      </c>
      <c r="B7324" s="18">
        <f t="shared" si="228"/>
        <v>2019</v>
      </c>
      <c r="C7324" s="17">
        <v>43739</v>
      </c>
      <c r="D7324" s="18" t="s">
        <v>130</v>
      </c>
      <c r="E7324" s="18" t="s">
        <v>164</v>
      </c>
      <c r="F7324" s="18" t="str">
        <f t="shared" si="229"/>
        <v>National Grid-Salem Muni Agg Rate-43739</v>
      </c>
      <c r="G7324" s="11" t="s">
        <v>131</v>
      </c>
      <c r="H7324" s="11" t="s">
        <v>54</v>
      </c>
      <c r="I7324" s="11" t="s">
        <v>99</v>
      </c>
      <c r="J7324" s="11" t="s">
        <v>175</v>
      </c>
      <c r="K7324" s="11" t="str">
        <f>IFERROR(INDEX('EDC Component Dictionary'!$C$5:$C$37,MATCH('Rates Database'!J7324,'EDC Component Dictionary'!$B$5:$B$37,0)), "Energy Supply")</f>
        <v>Energy Supply</v>
      </c>
      <c r="L7324" s="12">
        <v>0.11103</v>
      </c>
      <c r="M7324" s="12"/>
    </row>
    <row r="7325" spans="1:13" x14ac:dyDescent="0.3">
      <c r="A7325" s="18">
        <v>7323</v>
      </c>
      <c r="B7325" s="18">
        <f t="shared" si="228"/>
        <v>2019</v>
      </c>
      <c r="C7325" s="17">
        <v>43739</v>
      </c>
      <c r="D7325" s="18" t="s">
        <v>130</v>
      </c>
      <c r="E7325" s="18" t="s">
        <v>163</v>
      </c>
      <c r="F7325" s="18" t="str">
        <f t="shared" si="229"/>
        <v>Eversource_EMA-Cambridge Muni Agg Rate-43739</v>
      </c>
      <c r="G7325" s="11" t="s">
        <v>131</v>
      </c>
      <c r="H7325" s="11" t="s">
        <v>54</v>
      </c>
      <c r="I7325" s="11" t="s">
        <v>99</v>
      </c>
      <c r="J7325" s="11" t="s">
        <v>210</v>
      </c>
      <c r="K7325" s="11" t="str">
        <f>IFERROR(INDEX('EDC Component Dictionary'!$C$5:$C$37,MATCH('Rates Database'!J7325,'EDC Component Dictionary'!$B$5:$B$37,0)), "Energy Supply")</f>
        <v>Energy Supply</v>
      </c>
      <c r="L7325" s="12">
        <v>0.11149000000000001</v>
      </c>
      <c r="M7325" s="12"/>
    </row>
    <row r="7326" spans="1:13" x14ac:dyDescent="0.3">
      <c r="A7326" s="18">
        <v>7324</v>
      </c>
      <c r="B7326" s="18">
        <f t="shared" si="228"/>
        <v>2019</v>
      </c>
      <c r="C7326" s="17">
        <v>43739</v>
      </c>
      <c r="D7326" s="18" t="s">
        <v>130</v>
      </c>
      <c r="E7326" s="18" t="s">
        <v>164</v>
      </c>
      <c r="F7326" s="18" t="str">
        <f t="shared" si="229"/>
        <v>National Grid-Bellingham Muni Agg Rate-43739</v>
      </c>
      <c r="G7326" s="11" t="s">
        <v>131</v>
      </c>
      <c r="H7326" s="11" t="s">
        <v>54</v>
      </c>
      <c r="I7326" s="11" t="s">
        <v>99</v>
      </c>
      <c r="J7326" s="11" t="s">
        <v>244</v>
      </c>
      <c r="K7326" s="11" t="str">
        <f>IFERROR(INDEX('EDC Component Dictionary'!$C$5:$C$37,MATCH('Rates Database'!J7326,'EDC Component Dictionary'!$B$5:$B$37,0)), "Energy Supply")</f>
        <v>Energy Supply</v>
      </c>
      <c r="L7326" s="12">
        <v>0.11241</v>
      </c>
      <c r="M7326" s="12"/>
    </row>
    <row r="7327" spans="1:13" x14ac:dyDescent="0.3">
      <c r="A7327" s="18">
        <v>7325</v>
      </c>
      <c r="B7327" s="18">
        <f t="shared" si="228"/>
        <v>2019</v>
      </c>
      <c r="C7327" s="17">
        <v>43739</v>
      </c>
      <c r="D7327" s="18" t="s">
        <v>130</v>
      </c>
      <c r="E7327" s="18" t="s">
        <v>164</v>
      </c>
      <c r="F7327" s="18" t="str">
        <f t="shared" si="229"/>
        <v>National Grid-Great Barrington Muni Agg Rate-43739</v>
      </c>
      <c r="G7327" s="11" t="s">
        <v>131</v>
      </c>
      <c r="H7327" s="11" t="s">
        <v>54</v>
      </c>
      <c r="I7327" s="11" t="s">
        <v>99</v>
      </c>
      <c r="J7327" s="11" t="s">
        <v>245</v>
      </c>
      <c r="K7327" s="11" t="str">
        <f>IFERROR(INDEX('EDC Component Dictionary'!$C$5:$C$37,MATCH('Rates Database'!J7327,'EDC Component Dictionary'!$B$5:$B$37,0)), "Energy Supply")</f>
        <v>Energy Supply</v>
      </c>
      <c r="L7327" s="12">
        <v>0.11259</v>
      </c>
      <c r="M7327" s="12"/>
    </row>
    <row r="7328" spans="1:13" x14ac:dyDescent="0.3">
      <c r="A7328" s="18">
        <v>7326</v>
      </c>
      <c r="B7328" s="18">
        <f t="shared" si="228"/>
        <v>2019</v>
      </c>
      <c r="C7328" s="17">
        <v>43739</v>
      </c>
      <c r="D7328" s="18" t="s">
        <v>130</v>
      </c>
      <c r="E7328" s="18" t="s">
        <v>163</v>
      </c>
      <c r="F7328" s="18" t="str">
        <f t="shared" si="229"/>
        <v>Eversource_EMA-Natick Muni Agg Rate-43739</v>
      </c>
      <c r="G7328" s="11" t="s">
        <v>131</v>
      </c>
      <c r="H7328" s="11" t="s">
        <v>54</v>
      </c>
      <c r="I7328" s="11" t="s">
        <v>99</v>
      </c>
      <c r="J7328" s="11" t="s">
        <v>252</v>
      </c>
      <c r="K7328" s="11" t="str">
        <f>IFERROR(INDEX('EDC Component Dictionary'!$C$5:$C$37,MATCH('Rates Database'!J7328,'EDC Component Dictionary'!$B$5:$B$37,0)), "Energy Supply")</f>
        <v>Energy Supply</v>
      </c>
      <c r="L7328" s="12">
        <v>0.11272</v>
      </c>
      <c r="M7328" s="12"/>
    </row>
    <row r="7329" spans="1:13" x14ac:dyDescent="0.3">
      <c r="A7329" s="18">
        <v>7327</v>
      </c>
      <c r="B7329" s="18">
        <f t="shared" si="228"/>
        <v>2019</v>
      </c>
      <c r="C7329" s="17">
        <v>43739</v>
      </c>
      <c r="D7329" s="18" t="s">
        <v>130</v>
      </c>
      <c r="E7329" s="18" t="s">
        <v>163</v>
      </c>
      <c r="F7329" s="18" t="str">
        <f t="shared" si="229"/>
        <v>Eversource_EMA-Holliston Muni Agg Rate-43739</v>
      </c>
      <c r="G7329" s="11" t="s">
        <v>131</v>
      </c>
      <c r="H7329" s="11" t="s">
        <v>54</v>
      </c>
      <c r="I7329" s="11" t="s">
        <v>99</v>
      </c>
      <c r="J7329" s="11" t="s">
        <v>246</v>
      </c>
      <c r="K7329" s="11" t="str">
        <f>IFERROR(INDEX('EDC Component Dictionary'!$C$5:$C$37,MATCH('Rates Database'!J7329,'EDC Component Dictionary'!$B$5:$B$37,0)), "Energy Supply")</f>
        <v>Energy Supply</v>
      </c>
      <c r="L7329" s="12">
        <v>0.11273</v>
      </c>
      <c r="M7329" s="12"/>
    </row>
    <row r="7330" spans="1:13" x14ac:dyDescent="0.3">
      <c r="A7330" s="18">
        <v>7328</v>
      </c>
      <c r="B7330" s="18">
        <f t="shared" si="228"/>
        <v>2019</v>
      </c>
      <c r="C7330" s="17">
        <v>43739</v>
      </c>
      <c r="D7330" s="18" t="s">
        <v>130</v>
      </c>
      <c r="E7330" s="18" t="s">
        <v>164</v>
      </c>
      <c r="F7330" s="18" t="str">
        <f t="shared" si="229"/>
        <v>National Grid-West Bridgewater Muni Agg Rate-43739</v>
      </c>
      <c r="G7330" s="11" t="s">
        <v>131</v>
      </c>
      <c r="H7330" s="11" t="s">
        <v>54</v>
      </c>
      <c r="I7330" s="11" t="s">
        <v>99</v>
      </c>
      <c r="J7330" s="11" t="s">
        <v>247</v>
      </c>
      <c r="K7330" s="11" t="str">
        <f>IFERROR(INDEX('EDC Component Dictionary'!$C$5:$C$37,MATCH('Rates Database'!J7330,'EDC Component Dictionary'!$B$5:$B$37,0)), "Energy Supply")</f>
        <v>Energy Supply</v>
      </c>
      <c r="L7330" s="12">
        <v>0.11326</v>
      </c>
      <c r="M7330" s="12"/>
    </row>
    <row r="7331" spans="1:13" x14ac:dyDescent="0.3">
      <c r="A7331" s="18">
        <v>7329</v>
      </c>
      <c r="B7331" s="18">
        <f t="shared" si="228"/>
        <v>2019</v>
      </c>
      <c r="C7331" s="17">
        <v>43739</v>
      </c>
      <c r="D7331" s="18" t="s">
        <v>130</v>
      </c>
      <c r="E7331" s="18" t="s">
        <v>163</v>
      </c>
      <c r="F7331" s="18" t="str">
        <f t="shared" si="229"/>
        <v>Eversource_EMA-Newton Muni Agg Rate-43739</v>
      </c>
      <c r="G7331" s="11" t="s">
        <v>131</v>
      </c>
      <c r="H7331" s="11" t="s">
        <v>54</v>
      </c>
      <c r="I7331" s="11" t="s">
        <v>99</v>
      </c>
      <c r="J7331" s="11" t="s">
        <v>268</v>
      </c>
      <c r="K7331" s="11" t="str">
        <f>IFERROR(INDEX('EDC Component Dictionary'!$C$5:$C$37,MATCH('Rates Database'!J7331,'EDC Component Dictionary'!$B$5:$B$37,0)), "Energy Supply")</f>
        <v>Energy Supply</v>
      </c>
      <c r="L7331" s="12">
        <v>0.11348</v>
      </c>
      <c r="M7331" s="12"/>
    </row>
    <row r="7332" spans="1:13" x14ac:dyDescent="0.3">
      <c r="A7332" s="18">
        <v>7330</v>
      </c>
      <c r="B7332" s="18">
        <f t="shared" si="228"/>
        <v>2019</v>
      </c>
      <c r="C7332" s="17">
        <v>43739</v>
      </c>
      <c r="D7332" s="18" t="s">
        <v>130</v>
      </c>
      <c r="E7332" s="18" t="s">
        <v>164</v>
      </c>
      <c r="F7332" s="18" t="str">
        <f t="shared" si="229"/>
        <v>National Grid-Hamilton Muni Agg Rate-43739</v>
      </c>
      <c r="G7332" s="11" t="s">
        <v>131</v>
      </c>
      <c r="H7332" s="11" t="s">
        <v>54</v>
      </c>
      <c r="I7332" s="11" t="s">
        <v>99</v>
      </c>
      <c r="J7332" s="11" t="s">
        <v>250</v>
      </c>
      <c r="K7332" s="11" t="str">
        <f>IFERROR(INDEX('EDC Component Dictionary'!$C$5:$C$37,MATCH('Rates Database'!J7332,'EDC Component Dictionary'!$B$5:$B$37,0)), "Energy Supply")</f>
        <v>Energy Supply</v>
      </c>
      <c r="L7332" s="12">
        <v>0.11412</v>
      </c>
      <c r="M7332" s="12"/>
    </row>
    <row r="7333" spans="1:13" x14ac:dyDescent="0.3">
      <c r="A7333" s="18">
        <v>7331</v>
      </c>
      <c r="B7333" s="18">
        <f t="shared" si="228"/>
        <v>2019</v>
      </c>
      <c r="C7333" s="17">
        <v>43739</v>
      </c>
      <c r="D7333" s="18" t="s">
        <v>130</v>
      </c>
      <c r="E7333" s="18" t="s">
        <v>164</v>
      </c>
      <c r="F7333" s="18" t="str">
        <f t="shared" si="229"/>
        <v>National Grid-Millville Muni Agg Rate-43739</v>
      </c>
      <c r="G7333" s="11" t="s">
        <v>131</v>
      </c>
      <c r="H7333" s="11" t="s">
        <v>54</v>
      </c>
      <c r="I7333" s="11" t="s">
        <v>99</v>
      </c>
      <c r="J7333" s="11" t="s">
        <v>251</v>
      </c>
      <c r="K7333" s="11" t="str">
        <f>IFERROR(INDEX('EDC Component Dictionary'!$C$5:$C$37,MATCH('Rates Database'!J7333,'EDC Component Dictionary'!$B$5:$B$37,0)), "Energy Supply")</f>
        <v>Energy Supply</v>
      </c>
      <c r="L7333" s="12">
        <v>0.11416999999999999</v>
      </c>
      <c r="M7333" s="12"/>
    </row>
    <row r="7334" spans="1:13" x14ac:dyDescent="0.3">
      <c r="A7334" s="18">
        <v>7332</v>
      </c>
      <c r="B7334" s="18">
        <f t="shared" si="228"/>
        <v>2019</v>
      </c>
      <c r="C7334" s="17">
        <v>43739</v>
      </c>
      <c r="D7334" s="18" t="s">
        <v>130</v>
      </c>
      <c r="E7334" s="18" t="s">
        <v>164</v>
      </c>
      <c r="F7334" s="18" t="str">
        <f t="shared" si="229"/>
        <v>National Grid-Swampscott Muni Agg Rate-43739</v>
      </c>
      <c r="G7334" s="11" t="s">
        <v>131</v>
      </c>
      <c r="H7334" s="11" t="s">
        <v>54</v>
      </c>
      <c r="I7334" s="11" t="s">
        <v>99</v>
      </c>
      <c r="J7334" s="11" t="s">
        <v>178</v>
      </c>
      <c r="K7334" s="11" t="str">
        <f>IFERROR(INDEX('EDC Component Dictionary'!$C$5:$C$37,MATCH('Rates Database'!J7334,'EDC Component Dictionary'!$B$5:$B$37,0)), "Energy Supply")</f>
        <v>Energy Supply</v>
      </c>
      <c r="L7334" s="12">
        <v>0.11446000000000001</v>
      </c>
      <c r="M7334" s="12"/>
    </row>
    <row r="7335" spans="1:13" x14ac:dyDescent="0.3">
      <c r="A7335" s="18">
        <v>7333</v>
      </c>
      <c r="B7335" s="18">
        <f t="shared" si="228"/>
        <v>2019</v>
      </c>
      <c r="C7335" s="17">
        <v>43739</v>
      </c>
      <c r="D7335" s="18" t="s">
        <v>130</v>
      </c>
      <c r="E7335" s="18" t="s">
        <v>163</v>
      </c>
      <c r="F7335" s="18" t="str">
        <f t="shared" si="229"/>
        <v>Eversource_EMA-Watertown Muni Agg Rate-43739</v>
      </c>
      <c r="G7335" s="11" t="s">
        <v>131</v>
      </c>
      <c r="H7335" s="11" t="s">
        <v>54</v>
      </c>
      <c r="I7335" s="11" t="s">
        <v>99</v>
      </c>
      <c r="J7335" s="11" t="s">
        <v>275</v>
      </c>
      <c r="K7335" s="11" t="str">
        <f>IFERROR(INDEX('EDC Component Dictionary'!$C$5:$C$37,MATCH('Rates Database'!J7335,'EDC Component Dictionary'!$B$5:$B$37,0)), "Energy Supply")</f>
        <v>Energy Supply</v>
      </c>
      <c r="L7335" s="12">
        <v>0.11494</v>
      </c>
      <c r="M7335" s="12"/>
    </row>
    <row r="7336" spans="1:13" x14ac:dyDescent="0.3">
      <c r="A7336" s="18">
        <v>7334</v>
      </c>
      <c r="B7336" s="18">
        <f t="shared" si="228"/>
        <v>2019</v>
      </c>
      <c r="C7336" s="17">
        <v>43739</v>
      </c>
      <c r="D7336" s="18" t="s">
        <v>130</v>
      </c>
      <c r="E7336" s="18" t="s">
        <v>95</v>
      </c>
      <c r="F7336" s="18" t="str">
        <f t="shared" si="229"/>
        <v>Eversource_WMA-Sandisfield Muni Agg Rate-43739</v>
      </c>
      <c r="G7336" s="11" t="s">
        <v>131</v>
      </c>
      <c r="H7336" s="11" t="s">
        <v>54</v>
      </c>
      <c r="I7336" s="11" t="s">
        <v>99</v>
      </c>
      <c r="J7336" s="11" t="s">
        <v>253</v>
      </c>
      <c r="K7336" s="11" t="str">
        <f>IFERROR(INDEX('EDC Component Dictionary'!$C$5:$C$37,MATCH('Rates Database'!J7336,'EDC Component Dictionary'!$B$5:$B$37,0)), "Energy Supply")</f>
        <v>Energy Supply</v>
      </c>
      <c r="L7336" s="12">
        <v>0.11533</v>
      </c>
      <c r="M7336" s="12"/>
    </row>
    <row r="7337" spans="1:13" x14ac:dyDescent="0.3">
      <c r="A7337" s="18">
        <v>7335</v>
      </c>
      <c r="B7337" s="18">
        <f t="shared" si="228"/>
        <v>2019</v>
      </c>
      <c r="C7337" s="17">
        <v>43739</v>
      </c>
      <c r="D7337" s="18" t="s">
        <v>130</v>
      </c>
      <c r="E7337" s="18" t="s">
        <v>163</v>
      </c>
      <c r="F7337" s="18" t="str">
        <f t="shared" si="229"/>
        <v>Eversource_EMA-Walpole Muni Agg Rate-43739</v>
      </c>
      <c r="G7337" s="11" t="s">
        <v>131</v>
      </c>
      <c r="H7337" s="11" t="s">
        <v>54</v>
      </c>
      <c r="I7337" s="11" t="s">
        <v>99</v>
      </c>
      <c r="J7337" s="11" t="s">
        <v>174</v>
      </c>
      <c r="K7337" s="11" t="str">
        <f>IFERROR(INDEX('EDC Component Dictionary'!$C$5:$C$37,MATCH('Rates Database'!J7337,'EDC Component Dictionary'!$B$5:$B$37,0)), "Energy Supply")</f>
        <v>Energy Supply</v>
      </c>
      <c r="L7337" s="12">
        <v>0.11582000000000001</v>
      </c>
      <c r="M7337" s="12"/>
    </row>
    <row r="7338" spans="1:13" x14ac:dyDescent="0.3">
      <c r="A7338" s="18">
        <v>7336</v>
      </c>
      <c r="B7338" s="18">
        <f t="shared" si="228"/>
        <v>2019</v>
      </c>
      <c r="C7338" s="17">
        <v>43739</v>
      </c>
      <c r="D7338" s="18" t="s">
        <v>130</v>
      </c>
      <c r="E7338" s="18" t="s">
        <v>163</v>
      </c>
      <c r="F7338" s="18" t="str">
        <f t="shared" si="229"/>
        <v>Eversource_EMA-Lexington Muni Agg Rate-43739</v>
      </c>
      <c r="G7338" s="11" t="s">
        <v>131</v>
      </c>
      <c r="H7338" s="11" t="s">
        <v>54</v>
      </c>
      <c r="I7338" s="11" t="s">
        <v>99</v>
      </c>
      <c r="J7338" s="11" t="s">
        <v>254</v>
      </c>
      <c r="K7338" s="11" t="str">
        <f>IFERROR(INDEX('EDC Component Dictionary'!$C$5:$C$37,MATCH('Rates Database'!J7338,'EDC Component Dictionary'!$B$5:$B$37,0)), "Energy Supply")</f>
        <v>Energy Supply</v>
      </c>
      <c r="L7338" s="12">
        <v>0.11625000000000001</v>
      </c>
      <c r="M7338" s="12"/>
    </row>
    <row r="7339" spans="1:13" x14ac:dyDescent="0.3">
      <c r="A7339" s="18">
        <v>7337</v>
      </c>
      <c r="B7339" s="18">
        <f t="shared" si="228"/>
        <v>2019</v>
      </c>
      <c r="C7339" s="17">
        <v>43739</v>
      </c>
      <c r="D7339" s="18" t="s">
        <v>130</v>
      </c>
      <c r="E7339" s="18" t="s">
        <v>164</v>
      </c>
      <c r="F7339" s="18" t="str">
        <f t="shared" si="229"/>
        <v>National Grid-Foxborough Muni Agg Rate-43739</v>
      </c>
      <c r="G7339" s="11" t="s">
        <v>131</v>
      </c>
      <c r="H7339" s="11" t="s">
        <v>54</v>
      </c>
      <c r="I7339" s="11" t="s">
        <v>99</v>
      </c>
      <c r="J7339" s="11" t="s">
        <v>256</v>
      </c>
      <c r="K7339" s="11" t="str">
        <f>IFERROR(INDEX('EDC Component Dictionary'!$C$5:$C$37,MATCH('Rates Database'!J7339,'EDC Component Dictionary'!$B$5:$B$37,0)), "Energy Supply")</f>
        <v>Energy Supply</v>
      </c>
      <c r="L7339" s="12">
        <v>0.11791</v>
      </c>
      <c r="M7339" s="12"/>
    </row>
    <row r="7340" spans="1:13" x14ac:dyDescent="0.3">
      <c r="A7340" s="18">
        <v>7338</v>
      </c>
      <c r="B7340" s="18">
        <f t="shared" si="228"/>
        <v>2019</v>
      </c>
      <c r="C7340" s="17">
        <v>43739</v>
      </c>
      <c r="D7340" s="18" t="s">
        <v>130</v>
      </c>
      <c r="E7340" s="18" t="s">
        <v>164</v>
      </c>
      <c r="F7340" s="18" t="str">
        <f t="shared" si="229"/>
        <v>National Grid-Lowell Muni Agg Rate-43739</v>
      </c>
      <c r="G7340" s="11" t="s">
        <v>131</v>
      </c>
      <c r="H7340" s="11" t="s">
        <v>54</v>
      </c>
      <c r="I7340" s="11" t="s">
        <v>99</v>
      </c>
      <c r="J7340" s="11" t="s">
        <v>262</v>
      </c>
      <c r="K7340" s="11" t="str">
        <f>IFERROR(INDEX('EDC Component Dictionary'!$C$5:$C$37,MATCH('Rates Database'!J7340,'EDC Component Dictionary'!$B$5:$B$37,0)), "Energy Supply")</f>
        <v>Energy Supply</v>
      </c>
      <c r="L7340" s="12">
        <v>0.11874</v>
      </c>
      <c r="M7340" s="12"/>
    </row>
    <row r="7341" spans="1:13" x14ac:dyDescent="0.3">
      <c r="A7341" s="18">
        <v>7339</v>
      </c>
      <c r="B7341" s="18">
        <f t="shared" si="228"/>
        <v>2019</v>
      </c>
      <c r="C7341" s="17">
        <v>43739</v>
      </c>
      <c r="D7341" s="18" t="s">
        <v>130</v>
      </c>
      <c r="E7341" s="18" t="s">
        <v>164</v>
      </c>
      <c r="F7341" s="18" t="str">
        <f t="shared" si="229"/>
        <v>National Grid-Heath Muni Agg Rate-43739</v>
      </c>
      <c r="G7341" s="11" t="s">
        <v>131</v>
      </c>
      <c r="H7341" s="11" t="s">
        <v>54</v>
      </c>
      <c r="I7341" s="11" t="s">
        <v>99</v>
      </c>
      <c r="J7341" s="11" t="s">
        <v>257</v>
      </c>
      <c r="K7341" s="11" t="str">
        <f>IFERROR(INDEX('EDC Component Dictionary'!$C$5:$C$37,MATCH('Rates Database'!J7341,'EDC Component Dictionary'!$B$5:$B$37,0)), "Energy Supply")</f>
        <v>Energy Supply</v>
      </c>
      <c r="L7341" s="12">
        <v>0.11924</v>
      </c>
      <c r="M7341" s="12"/>
    </row>
    <row r="7342" spans="1:13" x14ac:dyDescent="0.3">
      <c r="A7342" s="18">
        <v>7340</v>
      </c>
      <c r="B7342" s="18">
        <f t="shared" si="228"/>
        <v>2019</v>
      </c>
      <c r="C7342" s="17">
        <v>43770</v>
      </c>
      <c r="D7342" s="18" t="s">
        <v>130</v>
      </c>
      <c r="E7342" s="18" t="s">
        <v>164</v>
      </c>
      <c r="F7342" s="18" t="str">
        <f t="shared" si="229"/>
        <v>National Grid-Nantucket Muni Agg Rate-43770</v>
      </c>
      <c r="G7342" s="11" t="s">
        <v>131</v>
      </c>
      <c r="H7342" s="11" t="s">
        <v>54</v>
      </c>
      <c r="I7342" s="11" t="s">
        <v>99</v>
      </c>
      <c r="J7342" s="11" t="s">
        <v>171</v>
      </c>
      <c r="K7342" s="11" t="str">
        <f>IFERROR(INDEX('EDC Component Dictionary'!$C$5:$C$37,MATCH('Rates Database'!J7342,'EDC Component Dictionary'!$B$5:$B$37,0)), "Energy Supply")</f>
        <v>Energy Supply</v>
      </c>
      <c r="L7342" s="12">
        <v>9.0550000000000005E-2</v>
      </c>
      <c r="M7342" s="12"/>
    </row>
    <row r="7343" spans="1:13" x14ac:dyDescent="0.3">
      <c r="A7343" s="18">
        <v>7341</v>
      </c>
      <c r="B7343" s="18">
        <f t="shared" si="228"/>
        <v>2019</v>
      </c>
      <c r="C7343" s="17">
        <v>43770</v>
      </c>
      <c r="D7343" s="18" t="s">
        <v>130</v>
      </c>
      <c r="E7343" s="18" t="s">
        <v>164</v>
      </c>
      <c r="F7343" s="18" t="str">
        <f t="shared" si="229"/>
        <v>National Grid-Westborough Muni Agg Rate-43770</v>
      </c>
      <c r="G7343" s="11" t="s">
        <v>131</v>
      </c>
      <c r="H7343" s="11" t="s">
        <v>54</v>
      </c>
      <c r="I7343" s="11" t="s">
        <v>99</v>
      </c>
      <c r="J7343" s="11" t="s">
        <v>172</v>
      </c>
      <c r="K7343" s="11" t="str">
        <f>IFERROR(INDEX('EDC Component Dictionary'!$C$5:$C$37,MATCH('Rates Database'!J7343,'EDC Component Dictionary'!$B$5:$B$37,0)), "Energy Supply")</f>
        <v>Energy Supply</v>
      </c>
      <c r="L7343" s="12">
        <v>9.3850000000000003E-2</v>
      </c>
      <c r="M7343" s="12"/>
    </row>
    <row r="7344" spans="1:13" x14ac:dyDescent="0.3">
      <c r="A7344" s="18">
        <v>7342</v>
      </c>
      <c r="B7344" s="18">
        <f t="shared" si="228"/>
        <v>2019</v>
      </c>
      <c r="C7344" s="17">
        <v>43770</v>
      </c>
      <c r="D7344" s="18" t="s">
        <v>130</v>
      </c>
      <c r="E7344" s="18" t="s">
        <v>164</v>
      </c>
      <c r="F7344" s="18" t="str">
        <f t="shared" si="229"/>
        <v>National Grid-Chelmsford Muni Agg Rate-43770</v>
      </c>
      <c r="G7344" s="11" t="s">
        <v>131</v>
      </c>
      <c r="H7344" s="11" t="s">
        <v>54</v>
      </c>
      <c r="I7344" s="11" t="s">
        <v>99</v>
      </c>
      <c r="J7344" s="11" t="s">
        <v>173</v>
      </c>
      <c r="K7344" s="11" t="str">
        <f>IFERROR(INDEX('EDC Component Dictionary'!$C$5:$C$37,MATCH('Rates Database'!J7344,'EDC Component Dictionary'!$B$5:$B$37,0)), "Energy Supply")</f>
        <v>Energy Supply</v>
      </c>
      <c r="L7344" s="12">
        <v>9.4100000000000003E-2</v>
      </c>
      <c r="M7344" s="12"/>
    </row>
    <row r="7345" spans="1:13" x14ac:dyDescent="0.3">
      <c r="A7345" s="18">
        <v>7343</v>
      </c>
      <c r="B7345" s="18">
        <f t="shared" si="228"/>
        <v>2019</v>
      </c>
      <c r="C7345" s="17">
        <v>43770</v>
      </c>
      <c r="D7345" s="18" t="s">
        <v>130</v>
      </c>
      <c r="E7345" s="18" t="s">
        <v>95</v>
      </c>
      <c r="F7345" s="18" t="str">
        <f t="shared" si="229"/>
        <v>Eversource_WMA-West Springfield Muni Agg Rate-43770</v>
      </c>
      <c r="G7345" s="11" t="s">
        <v>131</v>
      </c>
      <c r="H7345" s="11" t="s">
        <v>54</v>
      </c>
      <c r="I7345" s="11" t="s">
        <v>99</v>
      </c>
      <c r="J7345" s="11" t="s">
        <v>272</v>
      </c>
      <c r="K7345" s="11" t="str">
        <f>IFERROR(INDEX('EDC Component Dictionary'!$C$5:$C$37,MATCH('Rates Database'!J7345,'EDC Component Dictionary'!$B$5:$B$37,0)), "Energy Supply")</f>
        <v>Energy Supply</v>
      </c>
      <c r="L7345" s="12">
        <v>9.6629999999999994E-2</v>
      </c>
      <c r="M7345" s="12"/>
    </row>
    <row r="7346" spans="1:13" x14ac:dyDescent="0.3">
      <c r="A7346" s="18">
        <v>7344</v>
      </c>
      <c r="B7346" s="18">
        <f t="shared" si="228"/>
        <v>2019</v>
      </c>
      <c r="C7346" s="17">
        <v>43770</v>
      </c>
      <c r="D7346" s="18" t="s">
        <v>130</v>
      </c>
      <c r="E7346" s="18" t="s">
        <v>164</v>
      </c>
      <c r="F7346" s="18" t="str">
        <f t="shared" si="229"/>
        <v>National Grid-Marlborough Muni Agg Rate-43770</v>
      </c>
      <c r="G7346" s="11" t="s">
        <v>131</v>
      </c>
      <c r="H7346" s="11" t="s">
        <v>54</v>
      </c>
      <c r="I7346" s="11" t="s">
        <v>99</v>
      </c>
      <c r="J7346" s="11" t="s">
        <v>263</v>
      </c>
      <c r="K7346" s="11" t="str">
        <f>IFERROR(INDEX('EDC Component Dictionary'!$C$5:$C$37,MATCH('Rates Database'!J7346,'EDC Component Dictionary'!$B$5:$B$37,0)), "Energy Supply")</f>
        <v>Energy Supply</v>
      </c>
      <c r="L7346" s="12">
        <v>9.69E-2</v>
      </c>
      <c r="M7346" s="12"/>
    </row>
    <row r="7347" spans="1:13" x14ac:dyDescent="0.3">
      <c r="A7347" s="18">
        <v>7345</v>
      </c>
      <c r="B7347" s="18">
        <f t="shared" si="228"/>
        <v>2019</v>
      </c>
      <c r="C7347" s="17">
        <v>43770</v>
      </c>
      <c r="D7347" s="18" t="s">
        <v>130</v>
      </c>
      <c r="E7347" s="18" t="s">
        <v>95</v>
      </c>
      <c r="F7347" s="18" t="str">
        <f t="shared" si="229"/>
        <v>Eversource_WMA-Pittsfield Muni Agg Rate-43770</v>
      </c>
      <c r="G7347" s="11" t="s">
        <v>131</v>
      </c>
      <c r="H7347" s="11" t="s">
        <v>54</v>
      </c>
      <c r="I7347" s="11" t="s">
        <v>99</v>
      </c>
      <c r="J7347" s="11" t="s">
        <v>176</v>
      </c>
      <c r="K7347" s="11" t="str">
        <f>IFERROR(INDEX('EDC Component Dictionary'!$C$5:$C$37,MATCH('Rates Database'!J7347,'EDC Component Dictionary'!$B$5:$B$37,0)), "Energy Supply")</f>
        <v>Energy Supply</v>
      </c>
      <c r="L7347" s="12">
        <v>9.9760000000000001E-2</v>
      </c>
      <c r="M7347" s="12"/>
    </row>
    <row r="7348" spans="1:13" x14ac:dyDescent="0.3">
      <c r="A7348" s="18">
        <v>7346</v>
      </c>
      <c r="B7348" s="18">
        <f t="shared" si="228"/>
        <v>2019</v>
      </c>
      <c r="C7348" s="17">
        <v>43770</v>
      </c>
      <c r="D7348" s="18" t="s">
        <v>130</v>
      </c>
      <c r="E7348" s="18" t="s">
        <v>164</v>
      </c>
      <c r="F7348" s="18" t="str">
        <f t="shared" si="229"/>
        <v>National Grid-Lancaster Muni Agg Rate-43770</v>
      </c>
      <c r="G7348" s="11" t="s">
        <v>131</v>
      </c>
      <c r="H7348" s="11" t="s">
        <v>54</v>
      </c>
      <c r="I7348" s="11" t="s">
        <v>99</v>
      </c>
      <c r="J7348" s="11" t="s">
        <v>260</v>
      </c>
      <c r="K7348" s="11" t="str">
        <f>IFERROR(INDEX('EDC Component Dictionary'!$C$5:$C$37,MATCH('Rates Database'!J7348,'EDC Component Dictionary'!$B$5:$B$37,0)), "Energy Supply")</f>
        <v>Energy Supply</v>
      </c>
      <c r="L7348" s="12">
        <v>9.9779999999999994E-2</v>
      </c>
      <c r="M7348" s="12"/>
    </row>
    <row r="7349" spans="1:13" x14ac:dyDescent="0.3">
      <c r="A7349" s="18">
        <v>7347</v>
      </c>
      <c r="B7349" s="18">
        <f t="shared" si="228"/>
        <v>2019</v>
      </c>
      <c r="C7349" s="17">
        <v>43770</v>
      </c>
      <c r="D7349" s="18" t="s">
        <v>130</v>
      </c>
      <c r="E7349" s="18" t="s">
        <v>164</v>
      </c>
      <c r="F7349" s="18" t="str">
        <f t="shared" si="229"/>
        <v>National Grid-West Brookfield Muni Agg Rate-43770</v>
      </c>
      <c r="G7349" s="11" t="s">
        <v>131</v>
      </c>
      <c r="H7349" s="11" t="s">
        <v>54</v>
      </c>
      <c r="I7349" s="11" t="s">
        <v>99</v>
      </c>
      <c r="J7349" s="11" t="s">
        <v>177</v>
      </c>
      <c r="K7349" s="11" t="str">
        <f>IFERROR(INDEX('EDC Component Dictionary'!$C$5:$C$37,MATCH('Rates Database'!J7349,'EDC Component Dictionary'!$B$5:$B$37,0)), "Energy Supply")</f>
        <v>Energy Supply</v>
      </c>
      <c r="L7349" s="12">
        <v>9.9989999999999996E-2</v>
      </c>
      <c r="M7349" s="12"/>
    </row>
    <row r="7350" spans="1:13" x14ac:dyDescent="0.3">
      <c r="A7350" s="18">
        <v>7348</v>
      </c>
      <c r="B7350" s="18">
        <f t="shared" si="228"/>
        <v>2019</v>
      </c>
      <c r="C7350" s="17">
        <v>43770</v>
      </c>
      <c r="D7350" s="18" t="s">
        <v>130</v>
      </c>
      <c r="E7350" s="18" t="s">
        <v>164</v>
      </c>
      <c r="F7350" s="18" t="str">
        <f t="shared" si="229"/>
        <v>National Grid-Great Barrington Muni Agg Rate-43770</v>
      </c>
      <c r="G7350" s="11" t="s">
        <v>131</v>
      </c>
      <c r="H7350" s="11" t="s">
        <v>54</v>
      </c>
      <c r="I7350" s="11" t="s">
        <v>99</v>
      </c>
      <c r="J7350" s="11" t="s">
        <v>245</v>
      </c>
      <c r="K7350" s="11" t="str">
        <f>IFERROR(INDEX('EDC Component Dictionary'!$C$5:$C$37,MATCH('Rates Database'!J7350,'EDC Component Dictionary'!$B$5:$B$37,0)), "Energy Supply")</f>
        <v>Energy Supply</v>
      </c>
      <c r="L7350" s="12">
        <v>0.10126</v>
      </c>
      <c r="M7350" s="12"/>
    </row>
    <row r="7351" spans="1:13" x14ac:dyDescent="0.3">
      <c r="A7351" s="18">
        <v>7349</v>
      </c>
      <c r="B7351" s="18">
        <f t="shared" si="228"/>
        <v>2019</v>
      </c>
      <c r="C7351" s="17">
        <v>43770</v>
      </c>
      <c r="D7351" s="18" t="s">
        <v>130</v>
      </c>
      <c r="E7351" s="18" t="s">
        <v>164</v>
      </c>
      <c r="F7351" s="18" t="str">
        <f t="shared" si="229"/>
        <v>National Grid-Williamsburg Muni Agg Rate-43770</v>
      </c>
      <c r="G7351" s="11" t="s">
        <v>131</v>
      </c>
      <c r="H7351" s="11" t="s">
        <v>54</v>
      </c>
      <c r="I7351" s="11" t="s">
        <v>99</v>
      </c>
      <c r="J7351" s="11" t="s">
        <v>249</v>
      </c>
      <c r="K7351" s="11" t="str">
        <f>IFERROR(INDEX('EDC Component Dictionary'!$C$5:$C$37,MATCH('Rates Database'!J7351,'EDC Component Dictionary'!$B$5:$B$37,0)), "Energy Supply")</f>
        <v>Energy Supply</v>
      </c>
      <c r="L7351" s="12">
        <v>0.10249</v>
      </c>
      <c r="M7351" s="12"/>
    </row>
    <row r="7352" spans="1:13" x14ac:dyDescent="0.3">
      <c r="A7352" s="18">
        <v>7350</v>
      </c>
      <c r="B7352" s="18">
        <f t="shared" si="228"/>
        <v>2019</v>
      </c>
      <c r="C7352" s="17">
        <v>43770</v>
      </c>
      <c r="D7352" s="18" t="s">
        <v>130</v>
      </c>
      <c r="E7352" s="18" t="s">
        <v>95</v>
      </c>
      <c r="F7352" s="18" t="str">
        <f t="shared" si="229"/>
        <v>Eversource_WMA-Lanesborough Muni Agg Rate-43770</v>
      </c>
      <c r="G7352" s="11" t="s">
        <v>131</v>
      </c>
      <c r="H7352" s="11" t="s">
        <v>54</v>
      </c>
      <c r="I7352" s="11" t="s">
        <v>99</v>
      </c>
      <c r="J7352" s="11" t="s">
        <v>255</v>
      </c>
      <c r="K7352" s="11" t="str">
        <f>IFERROR(INDEX('EDC Component Dictionary'!$C$5:$C$37,MATCH('Rates Database'!J7352,'EDC Component Dictionary'!$B$5:$B$37,0)), "Energy Supply")</f>
        <v>Energy Supply</v>
      </c>
      <c r="L7352" s="12">
        <v>0.10306999999999999</v>
      </c>
      <c r="M7352" s="12"/>
    </row>
    <row r="7353" spans="1:13" x14ac:dyDescent="0.3">
      <c r="A7353" s="18">
        <v>7351</v>
      </c>
      <c r="B7353" s="18">
        <f t="shared" si="228"/>
        <v>2019</v>
      </c>
      <c r="C7353" s="17">
        <v>43770</v>
      </c>
      <c r="D7353" s="18" t="s">
        <v>130</v>
      </c>
      <c r="E7353" s="18" t="s">
        <v>95</v>
      </c>
      <c r="F7353" s="18" t="str">
        <f t="shared" si="229"/>
        <v>Eversource_WMA-Leverett Muni Agg Rate-43770</v>
      </c>
      <c r="G7353" s="11" t="s">
        <v>131</v>
      </c>
      <c r="H7353" s="11" t="s">
        <v>54</v>
      </c>
      <c r="I7353" s="11" t="s">
        <v>99</v>
      </c>
      <c r="J7353" s="11" t="s">
        <v>265</v>
      </c>
      <c r="K7353" s="11" t="str">
        <f>IFERROR(INDEX('EDC Component Dictionary'!$C$5:$C$37,MATCH('Rates Database'!J7353,'EDC Component Dictionary'!$B$5:$B$37,0)), "Energy Supply")</f>
        <v>Energy Supply</v>
      </c>
      <c r="L7353" s="12">
        <v>0.1037</v>
      </c>
      <c r="M7353" s="12"/>
    </row>
    <row r="7354" spans="1:13" x14ac:dyDescent="0.3">
      <c r="A7354" s="18">
        <v>7352</v>
      </c>
      <c r="B7354" s="18">
        <f t="shared" si="228"/>
        <v>2019</v>
      </c>
      <c r="C7354" s="17">
        <v>43770</v>
      </c>
      <c r="D7354" s="18" t="s">
        <v>130</v>
      </c>
      <c r="E7354" s="18" t="s">
        <v>163</v>
      </c>
      <c r="F7354" s="18" t="str">
        <f t="shared" si="229"/>
        <v>Eversource_EMA-Plymouth Muni Agg Rate-43770</v>
      </c>
      <c r="G7354" s="11" t="s">
        <v>131</v>
      </c>
      <c r="H7354" s="11" t="s">
        <v>54</v>
      </c>
      <c r="I7354" s="11" t="s">
        <v>99</v>
      </c>
      <c r="J7354" s="11" t="s">
        <v>180</v>
      </c>
      <c r="K7354" s="11" t="str">
        <f>IFERROR(INDEX('EDC Component Dictionary'!$C$5:$C$37,MATCH('Rates Database'!J7354,'EDC Component Dictionary'!$B$5:$B$37,0)), "Energy Supply")</f>
        <v>Energy Supply</v>
      </c>
      <c r="L7354" s="12">
        <v>0.10333000000000001</v>
      </c>
      <c r="M7354" s="12"/>
    </row>
    <row r="7355" spans="1:13" x14ac:dyDescent="0.3">
      <c r="A7355" s="18">
        <v>7353</v>
      </c>
      <c r="B7355" s="18">
        <f t="shared" si="228"/>
        <v>2019</v>
      </c>
      <c r="C7355" s="17">
        <v>43770</v>
      </c>
      <c r="D7355" s="18" t="s">
        <v>130</v>
      </c>
      <c r="E7355" s="18" t="s">
        <v>164</v>
      </c>
      <c r="F7355" s="18" t="str">
        <f t="shared" si="229"/>
        <v>National Grid-Auburn Muni Agg Rate-43770</v>
      </c>
      <c r="G7355" s="11" t="s">
        <v>131</v>
      </c>
      <c r="H7355" s="11" t="s">
        <v>54</v>
      </c>
      <c r="I7355" s="11" t="s">
        <v>99</v>
      </c>
      <c r="J7355" s="11" t="s">
        <v>258</v>
      </c>
      <c r="K7355" s="11" t="str">
        <f>IFERROR(INDEX('EDC Component Dictionary'!$C$5:$C$37,MATCH('Rates Database'!J7355,'EDC Component Dictionary'!$B$5:$B$37,0)), "Energy Supply")</f>
        <v>Energy Supply</v>
      </c>
      <c r="L7355" s="12">
        <v>0.10353999999999999</v>
      </c>
      <c r="M7355" s="12"/>
    </row>
    <row r="7356" spans="1:13" x14ac:dyDescent="0.3">
      <c r="A7356" s="18">
        <v>7354</v>
      </c>
      <c r="B7356" s="18">
        <f t="shared" si="228"/>
        <v>2019</v>
      </c>
      <c r="C7356" s="17">
        <v>43770</v>
      </c>
      <c r="D7356" s="18" t="s">
        <v>130</v>
      </c>
      <c r="E7356" s="18" t="s">
        <v>164</v>
      </c>
      <c r="F7356" s="18" t="str">
        <f t="shared" si="229"/>
        <v>National Grid-Winchendon Muni Agg Rate-43770</v>
      </c>
      <c r="G7356" s="11" t="s">
        <v>131</v>
      </c>
      <c r="H7356" s="11" t="s">
        <v>54</v>
      </c>
      <c r="I7356" s="11" t="s">
        <v>99</v>
      </c>
      <c r="J7356" s="11" t="s">
        <v>181</v>
      </c>
      <c r="K7356" s="11" t="str">
        <f>IFERROR(INDEX('EDC Component Dictionary'!$C$5:$C$37,MATCH('Rates Database'!J7356,'EDC Component Dictionary'!$B$5:$B$37,0)), "Energy Supply")</f>
        <v>Energy Supply</v>
      </c>
      <c r="L7356" s="12">
        <v>0.10362</v>
      </c>
      <c r="M7356" s="12"/>
    </row>
    <row r="7357" spans="1:13" x14ac:dyDescent="0.3">
      <c r="A7357" s="18">
        <v>7355</v>
      </c>
      <c r="B7357" s="18">
        <f t="shared" si="228"/>
        <v>2019</v>
      </c>
      <c r="C7357" s="17">
        <v>43770</v>
      </c>
      <c r="D7357" s="18" t="s">
        <v>130</v>
      </c>
      <c r="E7357" s="18" t="s">
        <v>164</v>
      </c>
      <c r="F7357" s="18" t="str">
        <f t="shared" si="229"/>
        <v>National Grid-Orange Muni Agg Rate-43770</v>
      </c>
      <c r="G7357" s="11" t="s">
        <v>131</v>
      </c>
      <c r="H7357" s="11" t="s">
        <v>54</v>
      </c>
      <c r="I7357" s="11" t="s">
        <v>99</v>
      </c>
      <c r="J7357" s="11" t="s">
        <v>182</v>
      </c>
      <c r="K7357" s="11" t="str">
        <f>IFERROR(INDEX('EDC Component Dictionary'!$C$5:$C$37,MATCH('Rates Database'!J7357,'EDC Component Dictionary'!$B$5:$B$37,0)), "Energy Supply")</f>
        <v>Energy Supply</v>
      </c>
      <c r="L7357" s="12">
        <v>0.10383000000000001</v>
      </c>
      <c r="M7357" s="12"/>
    </row>
    <row r="7358" spans="1:13" x14ac:dyDescent="0.3">
      <c r="A7358" s="18">
        <v>7356</v>
      </c>
      <c r="B7358" s="18">
        <f t="shared" si="228"/>
        <v>2019</v>
      </c>
      <c r="C7358" s="17">
        <v>43770</v>
      </c>
      <c r="D7358" s="18" t="s">
        <v>130</v>
      </c>
      <c r="E7358" s="18" t="s">
        <v>164</v>
      </c>
      <c r="F7358" s="18" t="str">
        <f t="shared" si="229"/>
        <v>National Grid-Adams Muni Agg Rate-43770</v>
      </c>
      <c r="G7358" s="11" t="s">
        <v>131</v>
      </c>
      <c r="H7358" s="11" t="s">
        <v>54</v>
      </c>
      <c r="I7358" s="11" t="s">
        <v>99</v>
      </c>
      <c r="J7358" s="11" t="s">
        <v>183</v>
      </c>
      <c r="K7358" s="11" t="str">
        <f>IFERROR(INDEX('EDC Component Dictionary'!$C$5:$C$37,MATCH('Rates Database'!J7358,'EDC Component Dictionary'!$B$5:$B$37,0)), "Energy Supply")</f>
        <v>Energy Supply</v>
      </c>
      <c r="L7358" s="12">
        <v>0.10408000000000001</v>
      </c>
      <c r="M7358" s="12"/>
    </row>
    <row r="7359" spans="1:13" x14ac:dyDescent="0.3">
      <c r="A7359" s="18">
        <v>7357</v>
      </c>
      <c r="B7359" s="18">
        <f t="shared" si="228"/>
        <v>2019</v>
      </c>
      <c r="C7359" s="17">
        <v>43770</v>
      </c>
      <c r="D7359" s="18" t="s">
        <v>130</v>
      </c>
      <c r="E7359" s="18" t="s">
        <v>95</v>
      </c>
      <c r="F7359" s="18" t="str">
        <f t="shared" si="229"/>
        <v>Eversource_WMA-Cheshire Muni Agg Rate-43770</v>
      </c>
      <c r="G7359" s="11" t="s">
        <v>131</v>
      </c>
      <c r="H7359" s="11" t="s">
        <v>54</v>
      </c>
      <c r="I7359" s="11" t="s">
        <v>99</v>
      </c>
      <c r="J7359" s="11" t="s">
        <v>184</v>
      </c>
      <c r="K7359" s="11" t="str">
        <f>IFERROR(INDEX('EDC Component Dictionary'!$C$5:$C$37,MATCH('Rates Database'!J7359,'EDC Component Dictionary'!$B$5:$B$37,0)), "Energy Supply")</f>
        <v>Energy Supply</v>
      </c>
      <c r="L7359" s="12">
        <v>0.10408000000000001</v>
      </c>
      <c r="M7359" s="12"/>
    </row>
    <row r="7360" spans="1:13" x14ac:dyDescent="0.3">
      <c r="A7360" s="18">
        <v>7358</v>
      </c>
      <c r="B7360" s="18">
        <f t="shared" si="228"/>
        <v>2019</v>
      </c>
      <c r="C7360" s="17">
        <v>43770</v>
      </c>
      <c r="D7360" s="18" t="s">
        <v>130</v>
      </c>
      <c r="E7360" s="18" t="s">
        <v>163</v>
      </c>
      <c r="F7360" s="18" t="str">
        <f t="shared" si="229"/>
        <v>Eversource_EMA-Acushnet Muni Agg Rate-43770</v>
      </c>
      <c r="G7360" s="11" t="s">
        <v>131</v>
      </c>
      <c r="H7360" s="11" t="s">
        <v>54</v>
      </c>
      <c r="I7360" s="11" t="s">
        <v>99</v>
      </c>
      <c r="J7360" s="11" t="s">
        <v>185</v>
      </c>
      <c r="K7360" s="11" t="str">
        <f>IFERROR(INDEX('EDC Component Dictionary'!$C$5:$C$37,MATCH('Rates Database'!J7360,'EDC Component Dictionary'!$B$5:$B$37,0)), "Energy Supply")</f>
        <v>Energy Supply</v>
      </c>
      <c r="L7360" s="12">
        <v>0.1043</v>
      </c>
      <c r="M7360" s="12"/>
    </row>
    <row r="7361" spans="1:13" x14ac:dyDescent="0.3">
      <c r="A7361" s="18">
        <v>7359</v>
      </c>
      <c r="B7361" s="18">
        <f t="shared" si="228"/>
        <v>2019</v>
      </c>
      <c r="C7361" s="17">
        <v>43770</v>
      </c>
      <c r="D7361" s="18" t="s">
        <v>130</v>
      </c>
      <c r="E7361" s="18" t="s">
        <v>164</v>
      </c>
      <c r="F7361" s="18" t="str">
        <f t="shared" si="229"/>
        <v>National Grid-Attleboro Muni Agg Rate-43770</v>
      </c>
      <c r="G7361" s="11" t="s">
        <v>131</v>
      </c>
      <c r="H7361" s="11" t="s">
        <v>54</v>
      </c>
      <c r="I7361" s="11" t="s">
        <v>99</v>
      </c>
      <c r="J7361" s="11" t="s">
        <v>186</v>
      </c>
      <c r="K7361" s="11" t="str">
        <f>IFERROR(INDEX('EDC Component Dictionary'!$C$5:$C$37,MATCH('Rates Database'!J7361,'EDC Component Dictionary'!$B$5:$B$37,0)), "Energy Supply")</f>
        <v>Energy Supply</v>
      </c>
      <c r="L7361" s="12">
        <v>0.1043</v>
      </c>
      <c r="M7361" s="12"/>
    </row>
    <row r="7362" spans="1:13" x14ac:dyDescent="0.3">
      <c r="A7362" s="18">
        <v>7360</v>
      </c>
      <c r="B7362" s="18">
        <f t="shared" si="228"/>
        <v>2019</v>
      </c>
      <c r="C7362" s="17">
        <v>43770</v>
      </c>
      <c r="D7362" s="18" t="s">
        <v>130</v>
      </c>
      <c r="E7362" s="18" t="s">
        <v>163</v>
      </c>
      <c r="F7362" s="18" t="str">
        <f t="shared" si="229"/>
        <v>Eversource_EMA-Carver Muni Agg Rate-43770</v>
      </c>
      <c r="G7362" s="11" t="s">
        <v>131</v>
      </c>
      <c r="H7362" s="11" t="s">
        <v>54</v>
      </c>
      <c r="I7362" s="11" t="s">
        <v>99</v>
      </c>
      <c r="J7362" s="11" t="s">
        <v>187</v>
      </c>
      <c r="K7362" s="11" t="str">
        <f>IFERROR(INDEX('EDC Component Dictionary'!$C$5:$C$37,MATCH('Rates Database'!J7362,'EDC Component Dictionary'!$B$5:$B$37,0)), "Energy Supply")</f>
        <v>Energy Supply</v>
      </c>
      <c r="L7362" s="12">
        <v>0.1043</v>
      </c>
      <c r="M7362" s="12"/>
    </row>
    <row r="7363" spans="1:13" x14ac:dyDescent="0.3">
      <c r="A7363" s="18">
        <v>7361</v>
      </c>
      <c r="B7363" s="18">
        <f t="shared" ref="B7363:B7426" si="230">YEAR(C7363)</f>
        <v>2019</v>
      </c>
      <c r="C7363" s="17">
        <v>43770</v>
      </c>
      <c r="D7363" s="18" t="s">
        <v>130</v>
      </c>
      <c r="E7363" s="18" t="s">
        <v>164</v>
      </c>
      <c r="F7363" s="18" t="str">
        <f t="shared" si="229"/>
        <v>National Grid-Charlton Muni Agg Rate-43770</v>
      </c>
      <c r="G7363" s="11" t="s">
        <v>131</v>
      </c>
      <c r="H7363" s="11" t="s">
        <v>54</v>
      </c>
      <c r="I7363" s="11" t="s">
        <v>99</v>
      </c>
      <c r="J7363" s="11" t="s">
        <v>188</v>
      </c>
      <c r="K7363" s="11" t="str">
        <f>IFERROR(INDEX('EDC Component Dictionary'!$C$5:$C$37,MATCH('Rates Database'!J7363,'EDC Component Dictionary'!$B$5:$B$37,0)), "Energy Supply")</f>
        <v>Energy Supply</v>
      </c>
      <c r="L7363" s="12">
        <v>0.1043</v>
      </c>
      <c r="M7363" s="12"/>
    </row>
    <row r="7364" spans="1:13" x14ac:dyDescent="0.3">
      <c r="A7364" s="18">
        <v>7362</v>
      </c>
      <c r="B7364" s="18">
        <f t="shared" si="230"/>
        <v>2019</v>
      </c>
      <c r="C7364" s="17">
        <v>43770</v>
      </c>
      <c r="D7364" s="18" t="s">
        <v>130</v>
      </c>
      <c r="E7364" s="18" t="s">
        <v>163</v>
      </c>
      <c r="F7364" s="18" t="str">
        <f t="shared" ref="F7364:F7427" si="231">_xlfn.CONCAT(E7364,"-",J7364,"-",C7364)</f>
        <v>Eversource_EMA-Dartmouth Muni Agg Rate-43770</v>
      </c>
      <c r="G7364" s="11" t="s">
        <v>131</v>
      </c>
      <c r="H7364" s="11" t="s">
        <v>54</v>
      </c>
      <c r="I7364" s="11" t="s">
        <v>99</v>
      </c>
      <c r="J7364" s="11" t="s">
        <v>189</v>
      </c>
      <c r="K7364" s="11" t="str">
        <f>IFERROR(INDEX('EDC Component Dictionary'!$C$5:$C$37,MATCH('Rates Database'!J7364,'EDC Component Dictionary'!$B$5:$B$37,0)), "Energy Supply")</f>
        <v>Energy Supply</v>
      </c>
      <c r="L7364" s="12">
        <v>0.1043</v>
      </c>
      <c r="M7364" s="12"/>
    </row>
    <row r="7365" spans="1:13" x14ac:dyDescent="0.3">
      <c r="A7365" s="18">
        <v>7363</v>
      </c>
      <c r="B7365" s="18">
        <f t="shared" si="230"/>
        <v>2019</v>
      </c>
      <c r="C7365" s="17">
        <v>43770</v>
      </c>
      <c r="D7365" s="18" t="s">
        <v>130</v>
      </c>
      <c r="E7365" s="18" t="s">
        <v>164</v>
      </c>
      <c r="F7365" s="18" t="str">
        <f t="shared" si="231"/>
        <v>National Grid-Dighton Muni Agg Rate-43770</v>
      </c>
      <c r="G7365" s="11" t="s">
        <v>131</v>
      </c>
      <c r="H7365" s="11" t="s">
        <v>54</v>
      </c>
      <c r="I7365" s="11" t="s">
        <v>99</v>
      </c>
      <c r="J7365" s="11" t="s">
        <v>190</v>
      </c>
      <c r="K7365" s="11" t="str">
        <f>IFERROR(INDEX('EDC Component Dictionary'!$C$5:$C$37,MATCH('Rates Database'!J7365,'EDC Component Dictionary'!$B$5:$B$37,0)), "Energy Supply")</f>
        <v>Energy Supply</v>
      </c>
      <c r="L7365" s="12">
        <v>0.1043</v>
      </c>
      <c r="M7365" s="12"/>
    </row>
    <row r="7366" spans="1:13" x14ac:dyDescent="0.3">
      <c r="A7366" s="18">
        <v>7364</v>
      </c>
      <c r="B7366" s="18">
        <f t="shared" si="230"/>
        <v>2019</v>
      </c>
      <c r="C7366" s="17">
        <v>43770</v>
      </c>
      <c r="D7366" s="18" t="s">
        <v>130</v>
      </c>
      <c r="E7366" s="18" t="s">
        <v>164</v>
      </c>
      <c r="F7366" s="18" t="str">
        <f t="shared" si="231"/>
        <v>National Grid-Douglas Muni Agg Rate-43770</v>
      </c>
      <c r="G7366" s="11" t="s">
        <v>131</v>
      </c>
      <c r="H7366" s="11" t="s">
        <v>54</v>
      </c>
      <c r="I7366" s="11" t="s">
        <v>99</v>
      </c>
      <c r="J7366" s="11" t="s">
        <v>191</v>
      </c>
      <c r="K7366" s="11" t="str">
        <f>IFERROR(INDEX('EDC Component Dictionary'!$C$5:$C$37,MATCH('Rates Database'!J7366,'EDC Component Dictionary'!$B$5:$B$37,0)), "Energy Supply")</f>
        <v>Energy Supply</v>
      </c>
      <c r="L7366" s="12">
        <v>0.1043</v>
      </c>
      <c r="M7366" s="12"/>
    </row>
    <row r="7367" spans="1:13" x14ac:dyDescent="0.3">
      <c r="A7367" s="18">
        <v>7365</v>
      </c>
      <c r="B7367" s="18">
        <f t="shared" si="230"/>
        <v>2019</v>
      </c>
      <c r="C7367" s="17">
        <v>43770</v>
      </c>
      <c r="D7367" s="18" t="s">
        <v>130</v>
      </c>
      <c r="E7367" s="18" t="s">
        <v>164</v>
      </c>
      <c r="F7367" s="18" t="str">
        <f t="shared" si="231"/>
        <v>National Grid-Dracut Muni Agg Rate-43770</v>
      </c>
      <c r="G7367" s="11" t="s">
        <v>131</v>
      </c>
      <c r="H7367" s="11" t="s">
        <v>54</v>
      </c>
      <c r="I7367" s="11" t="s">
        <v>99</v>
      </c>
      <c r="J7367" s="11" t="s">
        <v>192</v>
      </c>
      <c r="K7367" s="11" t="str">
        <f>IFERROR(INDEX('EDC Component Dictionary'!$C$5:$C$37,MATCH('Rates Database'!J7367,'EDC Component Dictionary'!$B$5:$B$37,0)), "Energy Supply")</f>
        <v>Energy Supply</v>
      </c>
      <c r="L7367" s="12">
        <v>0.1043</v>
      </c>
      <c r="M7367" s="12"/>
    </row>
    <row r="7368" spans="1:13" x14ac:dyDescent="0.3">
      <c r="A7368" s="18">
        <v>7366</v>
      </c>
      <c r="B7368" s="18">
        <f t="shared" si="230"/>
        <v>2019</v>
      </c>
      <c r="C7368" s="17">
        <v>43770</v>
      </c>
      <c r="D7368" s="18" t="s">
        <v>130</v>
      </c>
      <c r="E7368" s="18" t="s">
        <v>163</v>
      </c>
      <c r="F7368" s="18" t="str">
        <f t="shared" si="231"/>
        <v>Eversource_EMA-Fairhaven Muni Agg Rate-43770</v>
      </c>
      <c r="G7368" s="11" t="s">
        <v>131</v>
      </c>
      <c r="H7368" s="11" t="s">
        <v>54</v>
      </c>
      <c r="I7368" s="11" t="s">
        <v>99</v>
      </c>
      <c r="J7368" s="11" t="s">
        <v>193</v>
      </c>
      <c r="K7368" s="11" t="str">
        <f>IFERROR(INDEX('EDC Component Dictionary'!$C$5:$C$37,MATCH('Rates Database'!J7368,'EDC Component Dictionary'!$B$5:$B$37,0)), "Energy Supply")</f>
        <v>Energy Supply</v>
      </c>
      <c r="L7368" s="12">
        <v>0.1043</v>
      </c>
      <c r="M7368" s="12"/>
    </row>
    <row r="7369" spans="1:13" x14ac:dyDescent="0.3">
      <c r="A7369" s="18">
        <v>7367</v>
      </c>
      <c r="B7369" s="18">
        <f t="shared" si="230"/>
        <v>2019</v>
      </c>
      <c r="C7369" s="17">
        <v>43770</v>
      </c>
      <c r="D7369" s="18" t="s">
        <v>130</v>
      </c>
      <c r="E7369" s="18" t="s">
        <v>164</v>
      </c>
      <c r="F7369" s="18" t="str">
        <f t="shared" si="231"/>
        <v>National Grid-Fall River Muni Agg Rate-43770</v>
      </c>
      <c r="G7369" s="11" t="s">
        <v>131</v>
      </c>
      <c r="H7369" s="11" t="s">
        <v>54</v>
      </c>
      <c r="I7369" s="11" t="s">
        <v>99</v>
      </c>
      <c r="J7369" s="11" t="s">
        <v>194</v>
      </c>
      <c r="K7369" s="11" t="str">
        <f>IFERROR(INDEX('EDC Component Dictionary'!$C$5:$C$37,MATCH('Rates Database'!J7369,'EDC Component Dictionary'!$B$5:$B$37,0)), "Energy Supply")</f>
        <v>Energy Supply</v>
      </c>
      <c r="L7369" s="12">
        <v>0.1043</v>
      </c>
      <c r="M7369" s="12"/>
    </row>
    <row r="7370" spans="1:13" x14ac:dyDescent="0.3">
      <c r="A7370" s="18">
        <v>7368</v>
      </c>
      <c r="B7370" s="18">
        <f t="shared" si="230"/>
        <v>2019</v>
      </c>
      <c r="C7370" s="17">
        <v>43770</v>
      </c>
      <c r="D7370" s="18" t="s">
        <v>130</v>
      </c>
      <c r="E7370" s="18" t="s">
        <v>163</v>
      </c>
      <c r="F7370" s="18" t="str">
        <f t="shared" si="231"/>
        <v>Eversource_EMA-Freetown Muni Agg Rate-43770</v>
      </c>
      <c r="G7370" s="11" t="s">
        <v>131</v>
      </c>
      <c r="H7370" s="11" t="s">
        <v>54</v>
      </c>
      <c r="I7370" s="11" t="s">
        <v>99</v>
      </c>
      <c r="J7370" s="11" t="s">
        <v>195</v>
      </c>
      <c r="K7370" s="11" t="str">
        <f>IFERROR(INDEX('EDC Component Dictionary'!$C$5:$C$37,MATCH('Rates Database'!J7370,'EDC Component Dictionary'!$B$5:$B$37,0)), "Energy Supply")</f>
        <v>Energy Supply</v>
      </c>
      <c r="L7370" s="12">
        <v>0.1043</v>
      </c>
      <c r="M7370" s="12"/>
    </row>
    <row r="7371" spans="1:13" x14ac:dyDescent="0.3">
      <c r="A7371" s="18">
        <v>7369</v>
      </c>
      <c r="B7371" s="18">
        <f t="shared" si="230"/>
        <v>2019</v>
      </c>
      <c r="C7371" s="17">
        <v>43770</v>
      </c>
      <c r="D7371" s="18" t="s">
        <v>130</v>
      </c>
      <c r="E7371" s="18" t="s">
        <v>163</v>
      </c>
      <c r="F7371" s="18" t="str">
        <f t="shared" si="231"/>
        <v>Eversource_EMA-Marion Muni Agg Rate-43770</v>
      </c>
      <c r="G7371" s="11" t="s">
        <v>131</v>
      </c>
      <c r="H7371" s="11" t="s">
        <v>54</v>
      </c>
      <c r="I7371" s="11" t="s">
        <v>99</v>
      </c>
      <c r="J7371" s="11" t="s">
        <v>196</v>
      </c>
      <c r="K7371" s="11" t="str">
        <f>IFERROR(INDEX('EDC Component Dictionary'!$C$5:$C$37,MATCH('Rates Database'!J7371,'EDC Component Dictionary'!$B$5:$B$37,0)), "Energy Supply")</f>
        <v>Energy Supply</v>
      </c>
      <c r="L7371" s="12">
        <v>0.1043</v>
      </c>
      <c r="M7371" s="12"/>
    </row>
    <row r="7372" spans="1:13" x14ac:dyDescent="0.3">
      <c r="A7372" s="18">
        <v>7370</v>
      </c>
      <c r="B7372" s="18">
        <f t="shared" si="230"/>
        <v>2019</v>
      </c>
      <c r="C7372" s="17">
        <v>43770</v>
      </c>
      <c r="D7372" s="18" t="s">
        <v>130</v>
      </c>
      <c r="E7372" s="18" t="s">
        <v>163</v>
      </c>
      <c r="F7372" s="18" t="str">
        <f t="shared" si="231"/>
        <v>Eversource_EMA-Mattapoisett Muni Agg Rate-43770</v>
      </c>
      <c r="G7372" s="11" t="s">
        <v>131</v>
      </c>
      <c r="H7372" s="11" t="s">
        <v>54</v>
      </c>
      <c r="I7372" s="11" t="s">
        <v>99</v>
      </c>
      <c r="J7372" s="11" t="s">
        <v>197</v>
      </c>
      <c r="K7372" s="11" t="str">
        <f>IFERROR(INDEX('EDC Component Dictionary'!$C$5:$C$37,MATCH('Rates Database'!J7372,'EDC Component Dictionary'!$B$5:$B$37,0)), "Energy Supply")</f>
        <v>Energy Supply</v>
      </c>
      <c r="L7372" s="12">
        <v>0.1043</v>
      </c>
      <c r="M7372" s="12"/>
    </row>
    <row r="7373" spans="1:13" x14ac:dyDescent="0.3">
      <c r="A7373" s="18">
        <v>7371</v>
      </c>
      <c r="B7373" s="18">
        <f t="shared" si="230"/>
        <v>2019</v>
      </c>
      <c r="C7373" s="17">
        <v>43770</v>
      </c>
      <c r="D7373" s="18" t="s">
        <v>130</v>
      </c>
      <c r="E7373" s="18" t="s">
        <v>164</v>
      </c>
      <c r="F7373" s="18" t="str">
        <f t="shared" si="231"/>
        <v>National Grid-Millbury Muni Agg Rate-43770</v>
      </c>
      <c r="G7373" s="11" t="s">
        <v>131</v>
      </c>
      <c r="H7373" s="11" t="s">
        <v>54</v>
      </c>
      <c r="I7373" s="11" t="s">
        <v>99</v>
      </c>
      <c r="J7373" s="11" t="s">
        <v>198</v>
      </c>
      <c r="K7373" s="11" t="str">
        <f>IFERROR(INDEX('EDC Component Dictionary'!$C$5:$C$37,MATCH('Rates Database'!J7373,'EDC Component Dictionary'!$B$5:$B$37,0)), "Energy Supply")</f>
        <v>Energy Supply</v>
      </c>
      <c r="L7373" s="12">
        <v>0.1043</v>
      </c>
      <c r="M7373" s="12"/>
    </row>
    <row r="7374" spans="1:13" x14ac:dyDescent="0.3">
      <c r="A7374" s="18">
        <v>7372</v>
      </c>
      <c r="B7374" s="18">
        <f t="shared" si="230"/>
        <v>2019</v>
      </c>
      <c r="C7374" s="17">
        <v>43770</v>
      </c>
      <c r="D7374" s="18" t="s">
        <v>130</v>
      </c>
      <c r="E7374" s="18" t="s">
        <v>163</v>
      </c>
      <c r="F7374" s="18" t="str">
        <f t="shared" si="231"/>
        <v>Eversource_EMA-New Bedford Muni Agg Rate-43770</v>
      </c>
      <c r="G7374" s="11" t="s">
        <v>131</v>
      </c>
      <c r="H7374" s="11" t="s">
        <v>54</v>
      </c>
      <c r="I7374" s="11" t="s">
        <v>99</v>
      </c>
      <c r="J7374" s="11" t="s">
        <v>199</v>
      </c>
      <c r="K7374" s="11" t="str">
        <f>IFERROR(INDEX('EDC Component Dictionary'!$C$5:$C$37,MATCH('Rates Database'!J7374,'EDC Component Dictionary'!$B$5:$B$37,0)), "Energy Supply")</f>
        <v>Energy Supply</v>
      </c>
      <c r="L7374" s="12">
        <v>0.1043</v>
      </c>
      <c r="M7374" s="12"/>
    </row>
    <row r="7375" spans="1:13" x14ac:dyDescent="0.3">
      <c r="A7375" s="18">
        <v>7373</v>
      </c>
      <c r="B7375" s="18">
        <f t="shared" si="230"/>
        <v>2019</v>
      </c>
      <c r="C7375" s="17">
        <v>43770</v>
      </c>
      <c r="D7375" s="18" t="s">
        <v>130</v>
      </c>
      <c r="E7375" s="18" t="s">
        <v>164</v>
      </c>
      <c r="F7375" s="18" t="str">
        <f t="shared" si="231"/>
        <v>National Grid-Northbridge Muni Agg Rate-43770</v>
      </c>
      <c r="G7375" s="11" t="s">
        <v>131</v>
      </c>
      <c r="H7375" s="11" t="s">
        <v>54</v>
      </c>
      <c r="I7375" s="11" t="s">
        <v>99</v>
      </c>
      <c r="J7375" s="11" t="s">
        <v>200</v>
      </c>
      <c r="K7375" s="11" t="str">
        <f>IFERROR(INDEX('EDC Component Dictionary'!$C$5:$C$37,MATCH('Rates Database'!J7375,'EDC Component Dictionary'!$B$5:$B$37,0)), "Energy Supply")</f>
        <v>Energy Supply</v>
      </c>
      <c r="L7375" s="12">
        <v>0.1043</v>
      </c>
      <c r="M7375" s="12"/>
    </row>
    <row r="7376" spans="1:13" x14ac:dyDescent="0.3">
      <c r="A7376" s="18">
        <v>7374</v>
      </c>
      <c r="B7376" s="18">
        <f t="shared" si="230"/>
        <v>2019</v>
      </c>
      <c r="C7376" s="17">
        <v>43770</v>
      </c>
      <c r="D7376" s="18" t="s">
        <v>130</v>
      </c>
      <c r="E7376" s="18" t="s">
        <v>164</v>
      </c>
      <c r="F7376" s="18" t="str">
        <f t="shared" si="231"/>
        <v>National Grid-Norton Muni Agg Rate-43770</v>
      </c>
      <c r="G7376" s="11" t="s">
        <v>131</v>
      </c>
      <c r="H7376" s="11" t="s">
        <v>54</v>
      </c>
      <c r="I7376" s="11" t="s">
        <v>99</v>
      </c>
      <c r="J7376" s="11" t="s">
        <v>201</v>
      </c>
      <c r="K7376" s="11" t="str">
        <f>IFERROR(INDEX('EDC Component Dictionary'!$C$5:$C$37,MATCH('Rates Database'!J7376,'EDC Component Dictionary'!$B$5:$B$37,0)), "Energy Supply")</f>
        <v>Energy Supply</v>
      </c>
      <c r="L7376" s="12">
        <v>0.1043</v>
      </c>
      <c r="M7376" s="12"/>
    </row>
    <row r="7377" spans="1:13" x14ac:dyDescent="0.3">
      <c r="A7377" s="18">
        <v>7375</v>
      </c>
      <c r="B7377" s="18">
        <f t="shared" si="230"/>
        <v>2019</v>
      </c>
      <c r="C7377" s="17">
        <v>43770</v>
      </c>
      <c r="D7377" s="18" t="s">
        <v>130</v>
      </c>
      <c r="E7377" s="18" t="s">
        <v>164</v>
      </c>
      <c r="F7377" s="18" t="str">
        <f t="shared" si="231"/>
        <v>National Grid-Oxford Muni Agg Rate-43770</v>
      </c>
      <c r="G7377" s="11" t="s">
        <v>131</v>
      </c>
      <c r="H7377" s="11" t="s">
        <v>54</v>
      </c>
      <c r="I7377" s="11" t="s">
        <v>99</v>
      </c>
      <c r="J7377" s="11" t="s">
        <v>202</v>
      </c>
      <c r="K7377" s="11" t="str">
        <f>IFERROR(INDEX('EDC Component Dictionary'!$C$5:$C$37,MATCH('Rates Database'!J7377,'EDC Component Dictionary'!$B$5:$B$37,0)), "Energy Supply")</f>
        <v>Energy Supply</v>
      </c>
      <c r="L7377" s="12">
        <v>0.1043</v>
      </c>
      <c r="M7377" s="12"/>
    </row>
    <row r="7378" spans="1:13" x14ac:dyDescent="0.3">
      <c r="A7378" s="18">
        <v>7376</v>
      </c>
      <c r="B7378" s="18">
        <f t="shared" si="230"/>
        <v>2019</v>
      </c>
      <c r="C7378" s="17">
        <v>43770</v>
      </c>
      <c r="D7378" s="18" t="s">
        <v>130</v>
      </c>
      <c r="E7378" s="18" t="s">
        <v>164</v>
      </c>
      <c r="F7378" s="18" t="str">
        <f t="shared" si="231"/>
        <v>National Grid-Plainville Muni Agg Rate-43770</v>
      </c>
      <c r="G7378" s="11" t="s">
        <v>131</v>
      </c>
      <c r="H7378" s="11" t="s">
        <v>54</v>
      </c>
      <c r="I7378" s="11" t="s">
        <v>99</v>
      </c>
      <c r="J7378" s="11" t="s">
        <v>203</v>
      </c>
      <c r="K7378" s="11" t="str">
        <f>IFERROR(INDEX('EDC Component Dictionary'!$C$5:$C$37,MATCH('Rates Database'!J7378,'EDC Component Dictionary'!$B$5:$B$37,0)), "Energy Supply")</f>
        <v>Energy Supply</v>
      </c>
      <c r="L7378" s="12">
        <v>0.1043</v>
      </c>
      <c r="M7378" s="12"/>
    </row>
    <row r="7379" spans="1:13" x14ac:dyDescent="0.3">
      <c r="A7379" s="18">
        <v>7377</v>
      </c>
      <c r="B7379" s="18">
        <f t="shared" si="230"/>
        <v>2019</v>
      </c>
      <c r="C7379" s="17">
        <v>43770</v>
      </c>
      <c r="D7379" s="18" t="s">
        <v>130</v>
      </c>
      <c r="E7379" s="18" t="s">
        <v>164</v>
      </c>
      <c r="F7379" s="18" t="str">
        <f t="shared" si="231"/>
        <v>National Grid-Rehoboth Muni Agg Rate-43770</v>
      </c>
      <c r="G7379" s="11" t="s">
        <v>131</v>
      </c>
      <c r="H7379" s="11" t="s">
        <v>54</v>
      </c>
      <c r="I7379" s="11" t="s">
        <v>99</v>
      </c>
      <c r="J7379" s="11" t="s">
        <v>204</v>
      </c>
      <c r="K7379" s="11" t="str">
        <f>IFERROR(INDEX('EDC Component Dictionary'!$C$5:$C$37,MATCH('Rates Database'!J7379,'EDC Component Dictionary'!$B$5:$B$37,0)), "Energy Supply")</f>
        <v>Energy Supply</v>
      </c>
      <c r="L7379" s="12">
        <v>0.1043</v>
      </c>
      <c r="M7379" s="12"/>
    </row>
    <row r="7380" spans="1:13" x14ac:dyDescent="0.3">
      <c r="A7380" s="18">
        <v>7378</v>
      </c>
      <c r="B7380" s="18">
        <f t="shared" si="230"/>
        <v>2019</v>
      </c>
      <c r="C7380" s="17">
        <v>43770</v>
      </c>
      <c r="D7380" s="18" t="s">
        <v>130</v>
      </c>
      <c r="E7380" s="18" t="s">
        <v>164</v>
      </c>
      <c r="F7380" s="18" t="str">
        <f t="shared" si="231"/>
        <v>National Grid-Seekonk Muni Agg Rate-43770</v>
      </c>
      <c r="G7380" s="11" t="s">
        <v>131</v>
      </c>
      <c r="H7380" s="11" t="s">
        <v>54</v>
      </c>
      <c r="I7380" s="11" t="s">
        <v>99</v>
      </c>
      <c r="J7380" s="11" t="s">
        <v>205</v>
      </c>
      <c r="K7380" s="11" t="str">
        <f>IFERROR(INDEX('EDC Component Dictionary'!$C$5:$C$37,MATCH('Rates Database'!J7380,'EDC Component Dictionary'!$B$5:$B$37,0)), "Energy Supply")</f>
        <v>Energy Supply</v>
      </c>
      <c r="L7380" s="12">
        <v>0.1043</v>
      </c>
      <c r="M7380" s="12"/>
    </row>
    <row r="7381" spans="1:13" x14ac:dyDescent="0.3">
      <c r="A7381" s="18">
        <v>7379</v>
      </c>
      <c r="B7381" s="18">
        <f t="shared" si="230"/>
        <v>2019</v>
      </c>
      <c r="C7381" s="17">
        <v>43770</v>
      </c>
      <c r="D7381" s="18" t="s">
        <v>130</v>
      </c>
      <c r="E7381" s="18" t="s">
        <v>164</v>
      </c>
      <c r="F7381" s="18" t="str">
        <f t="shared" si="231"/>
        <v>National Grid-Somerset Muni Agg Rate-43770</v>
      </c>
      <c r="G7381" s="11" t="s">
        <v>131</v>
      </c>
      <c r="H7381" s="11" t="s">
        <v>54</v>
      </c>
      <c r="I7381" s="11" t="s">
        <v>99</v>
      </c>
      <c r="J7381" s="11" t="s">
        <v>206</v>
      </c>
      <c r="K7381" s="11" t="str">
        <f>IFERROR(INDEX('EDC Component Dictionary'!$C$5:$C$37,MATCH('Rates Database'!J7381,'EDC Component Dictionary'!$B$5:$B$37,0)), "Energy Supply")</f>
        <v>Energy Supply</v>
      </c>
      <c r="L7381" s="12">
        <v>0.1043</v>
      </c>
      <c r="M7381" s="12"/>
    </row>
    <row r="7382" spans="1:13" x14ac:dyDescent="0.3">
      <c r="A7382" s="18">
        <v>7380</v>
      </c>
      <c r="B7382" s="18">
        <f t="shared" si="230"/>
        <v>2019</v>
      </c>
      <c r="C7382" s="17">
        <v>43770</v>
      </c>
      <c r="D7382" s="18" t="s">
        <v>130</v>
      </c>
      <c r="E7382" s="18" t="s">
        <v>164</v>
      </c>
      <c r="F7382" s="18" t="str">
        <f t="shared" si="231"/>
        <v>National Grid-Swansea Muni Agg Rate-43770</v>
      </c>
      <c r="G7382" s="11" t="s">
        <v>131</v>
      </c>
      <c r="H7382" s="11" t="s">
        <v>54</v>
      </c>
      <c r="I7382" s="11" t="s">
        <v>99</v>
      </c>
      <c r="J7382" s="11" t="s">
        <v>207</v>
      </c>
      <c r="K7382" s="11" t="str">
        <f>IFERROR(INDEX('EDC Component Dictionary'!$C$5:$C$37,MATCH('Rates Database'!J7382,'EDC Component Dictionary'!$B$5:$B$37,0)), "Energy Supply")</f>
        <v>Energy Supply</v>
      </c>
      <c r="L7382" s="12">
        <v>0.1043</v>
      </c>
      <c r="M7382" s="12"/>
    </row>
    <row r="7383" spans="1:13" x14ac:dyDescent="0.3">
      <c r="A7383" s="18">
        <v>7381</v>
      </c>
      <c r="B7383" s="18">
        <f t="shared" si="230"/>
        <v>2019</v>
      </c>
      <c r="C7383" s="17">
        <v>43770</v>
      </c>
      <c r="D7383" s="18" t="s">
        <v>130</v>
      </c>
      <c r="E7383" s="18" t="s">
        <v>164</v>
      </c>
      <c r="F7383" s="18" t="str">
        <f t="shared" si="231"/>
        <v>National Grid-Westford Muni Agg Rate-43770</v>
      </c>
      <c r="G7383" s="11" t="s">
        <v>131</v>
      </c>
      <c r="H7383" s="11" t="s">
        <v>54</v>
      </c>
      <c r="I7383" s="11" t="s">
        <v>99</v>
      </c>
      <c r="J7383" s="11" t="s">
        <v>208</v>
      </c>
      <c r="K7383" s="11" t="str">
        <f>IFERROR(INDEX('EDC Component Dictionary'!$C$5:$C$37,MATCH('Rates Database'!J7383,'EDC Component Dictionary'!$B$5:$B$37,0)), "Energy Supply")</f>
        <v>Energy Supply</v>
      </c>
      <c r="L7383" s="12">
        <v>0.1043</v>
      </c>
      <c r="M7383" s="12"/>
    </row>
    <row r="7384" spans="1:13" x14ac:dyDescent="0.3">
      <c r="A7384" s="18">
        <v>7382</v>
      </c>
      <c r="B7384" s="18">
        <f t="shared" si="230"/>
        <v>2019</v>
      </c>
      <c r="C7384" s="17">
        <v>43770</v>
      </c>
      <c r="D7384" s="18" t="s">
        <v>130</v>
      </c>
      <c r="E7384" s="18" t="s">
        <v>163</v>
      </c>
      <c r="F7384" s="18" t="str">
        <f t="shared" si="231"/>
        <v>Eversource_EMA-Westport Muni Agg Rate-43770</v>
      </c>
      <c r="G7384" s="11" t="s">
        <v>131</v>
      </c>
      <c r="H7384" s="11" t="s">
        <v>54</v>
      </c>
      <c r="I7384" s="11" t="s">
        <v>99</v>
      </c>
      <c r="J7384" s="11" t="s">
        <v>209</v>
      </c>
      <c r="K7384" s="11" t="str">
        <f>IFERROR(INDEX('EDC Component Dictionary'!$C$5:$C$37,MATCH('Rates Database'!J7384,'EDC Component Dictionary'!$B$5:$B$37,0)), "Energy Supply")</f>
        <v>Energy Supply</v>
      </c>
      <c r="L7384" s="12">
        <v>0.1043</v>
      </c>
      <c r="M7384" s="12"/>
    </row>
    <row r="7385" spans="1:13" x14ac:dyDescent="0.3">
      <c r="A7385" s="18">
        <v>7383</v>
      </c>
      <c r="B7385" s="18">
        <f t="shared" si="230"/>
        <v>2019</v>
      </c>
      <c r="C7385" s="17">
        <v>43770</v>
      </c>
      <c r="D7385" s="18" t="s">
        <v>130</v>
      </c>
      <c r="E7385" s="18" t="s">
        <v>36</v>
      </c>
      <c r="F7385" s="18" t="str">
        <f t="shared" si="231"/>
        <v>Unitil-Ashby Muni Agg Rate-43770</v>
      </c>
      <c r="G7385" s="11" t="s">
        <v>131</v>
      </c>
      <c r="H7385" s="11" t="s">
        <v>54</v>
      </c>
      <c r="I7385" s="11" t="s">
        <v>99</v>
      </c>
      <c r="J7385" s="11" t="s">
        <v>235</v>
      </c>
      <c r="K7385" s="11" t="str">
        <f>IFERROR(INDEX('EDC Component Dictionary'!$C$5:$C$37,MATCH('Rates Database'!J7385,'EDC Component Dictionary'!$B$5:$B$37,0)), "Energy Supply")</f>
        <v>Energy Supply</v>
      </c>
      <c r="L7385" s="12">
        <v>0.10444000000000001</v>
      </c>
      <c r="M7385" s="12"/>
    </row>
    <row r="7386" spans="1:13" x14ac:dyDescent="0.3">
      <c r="A7386" s="18">
        <v>7384</v>
      </c>
      <c r="B7386" s="18">
        <f t="shared" si="230"/>
        <v>2019</v>
      </c>
      <c r="C7386" s="17">
        <v>43770</v>
      </c>
      <c r="D7386" s="18" t="s">
        <v>130</v>
      </c>
      <c r="E7386" s="18" t="s">
        <v>164</v>
      </c>
      <c r="F7386" s="18" t="str">
        <f t="shared" si="231"/>
        <v>National Grid-Gardner Muni Agg Rate-43770</v>
      </c>
      <c r="G7386" s="11" t="s">
        <v>131</v>
      </c>
      <c r="H7386" s="11" t="s">
        <v>54</v>
      </c>
      <c r="I7386" s="11" t="s">
        <v>99</v>
      </c>
      <c r="J7386" s="11" t="s">
        <v>179</v>
      </c>
      <c r="K7386" s="11" t="str">
        <f>IFERROR(INDEX('EDC Component Dictionary'!$C$5:$C$37,MATCH('Rates Database'!J7386,'EDC Component Dictionary'!$B$5:$B$37,0)), "Energy Supply")</f>
        <v>Energy Supply</v>
      </c>
      <c r="L7386" s="12">
        <v>0.10521</v>
      </c>
      <c r="M7386" s="12"/>
    </row>
    <row r="7387" spans="1:13" x14ac:dyDescent="0.3">
      <c r="A7387" s="18">
        <v>7385</v>
      </c>
      <c r="B7387" s="18">
        <f t="shared" si="230"/>
        <v>2019</v>
      </c>
      <c r="C7387" s="17">
        <v>43770</v>
      </c>
      <c r="D7387" s="18" t="s">
        <v>130</v>
      </c>
      <c r="E7387" s="18" t="s">
        <v>164</v>
      </c>
      <c r="F7387" s="18" t="str">
        <f t="shared" si="231"/>
        <v>National Grid-Melrose Muni Agg Rate-43770</v>
      </c>
      <c r="G7387" s="11" t="s">
        <v>131</v>
      </c>
      <c r="H7387" s="11" t="s">
        <v>54</v>
      </c>
      <c r="I7387" s="11" t="s">
        <v>99</v>
      </c>
      <c r="J7387" s="11" t="s">
        <v>269</v>
      </c>
      <c r="K7387" s="11" t="str">
        <f>IFERROR(INDEX('EDC Component Dictionary'!$C$5:$C$37,MATCH('Rates Database'!J7387,'EDC Component Dictionary'!$B$5:$B$37,0)), "Energy Supply")</f>
        <v>Energy Supply</v>
      </c>
      <c r="L7387" s="12">
        <v>0.10532999999999999</v>
      </c>
      <c r="M7387" s="12"/>
    </row>
    <row r="7388" spans="1:13" x14ac:dyDescent="0.3">
      <c r="A7388" s="18">
        <v>7386</v>
      </c>
      <c r="B7388" s="18">
        <f t="shared" si="230"/>
        <v>2019</v>
      </c>
      <c r="C7388" s="17">
        <v>43770</v>
      </c>
      <c r="D7388" s="18" t="s">
        <v>130</v>
      </c>
      <c r="E7388" s="18" t="s">
        <v>163</v>
      </c>
      <c r="F7388" s="18" t="str">
        <f t="shared" si="231"/>
        <v>Eversource_EMA-Kingston Muni Agg Rate-43770</v>
      </c>
      <c r="G7388" s="11" t="s">
        <v>131</v>
      </c>
      <c r="H7388" s="11" t="s">
        <v>54</v>
      </c>
      <c r="I7388" s="11" t="s">
        <v>99</v>
      </c>
      <c r="J7388" s="11" t="s">
        <v>211</v>
      </c>
      <c r="K7388" s="11" t="str">
        <f>IFERROR(INDEX('EDC Component Dictionary'!$C$5:$C$37,MATCH('Rates Database'!J7388,'EDC Component Dictionary'!$B$5:$B$37,0)), "Energy Supply")</f>
        <v>Energy Supply</v>
      </c>
      <c r="L7388" s="12">
        <v>0.10523</v>
      </c>
      <c r="M7388" s="12"/>
    </row>
    <row r="7389" spans="1:13" x14ac:dyDescent="0.3">
      <c r="A7389" s="18">
        <v>7387</v>
      </c>
      <c r="B7389" s="18">
        <f t="shared" si="230"/>
        <v>2019</v>
      </c>
      <c r="C7389" s="17">
        <v>43770</v>
      </c>
      <c r="D7389" s="18" t="s">
        <v>130</v>
      </c>
      <c r="E7389" s="18" t="s">
        <v>163</v>
      </c>
      <c r="F7389" s="18" t="str">
        <f t="shared" si="231"/>
        <v>Eversource_EMA-Somerville Muni Agg Rate-43770</v>
      </c>
      <c r="G7389" s="11" t="s">
        <v>131</v>
      </c>
      <c r="H7389" s="11" t="s">
        <v>54</v>
      </c>
      <c r="I7389" s="11" t="s">
        <v>99</v>
      </c>
      <c r="J7389" s="11" t="s">
        <v>212</v>
      </c>
      <c r="K7389" s="11" t="str">
        <f>IFERROR(INDEX('EDC Component Dictionary'!$C$5:$C$37,MATCH('Rates Database'!J7389,'EDC Component Dictionary'!$B$5:$B$37,0)), "Energy Supply")</f>
        <v>Energy Supply</v>
      </c>
      <c r="L7389" s="12">
        <v>0.10592</v>
      </c>
      <c r="M7389" s="12"/>
    </row>
    <row r="7390" spans="1:13" x14ac:dyDescent="0.3">
      <c r="A7390" s="18">
        <v>7388</v>
      </c>
      <c r="B7390" s="18">
        <f t="shared" si="230"/>
        <v>2019</v>
      </c>
      <c r="C7390" s="17">
        <v>43770</v>
      </c>
      <c r="D7390" s="18" t="s">
        <v>130</v>
      </c>
      <c r="E7390" s="18" t="s">
        <v>164</v>
      </c>
      <c r="F7390" s="18" t="str">
        <f t="shared" si="231"/>
        <v>National Grid-Wendell Muni Agg Rate-43770</v>
      </c>
      <c r="G7390" s="11" t="s">
        <v>131</v>
      </c>
      <c r="H7390" s="11" t="s">
        <v>54</v>
      </c>
      <c r="I7390" s="11" t="s">
        <v>99</v>
      </c>
      <c r="J7390" s="11" t="s">
        <v>213</v>
      </c>
      <c r="K7390" s="11" t="str">
        <f>IFERROR(INDEX('EDC Component Dictionary'!$C$5:$C$37,MATCH('Rates Database'!J7390,'EDC Component Dictionary'!$B$5:$B$37,0)), "Energy Supply")</f>
        <v>Energy Supply</v>
      </c>
      <c r="L7390" s="12">
        <v>0.10553999999999999</v>
      </c>
      <c r="M7390" s="12"/>
    </row>
    <row r="7391" spans="1:13" x14ac:dyDescent="0.3">
      <c r="A7391" s="18">
        <v>7389</v>
      </c>
      <c r="B7391" s="18">
        <f t="shared" si="230"/>
        <v>2019</v>
      </c>
      <c r="C7391" s="17">
        <v>43770</v>
      </c>
      <c r="D7391" s="18" t="s">
        <v>130</v>
      </c>
      <c r="E7391" s="18" t="s">
        <v>95</v>
      </c>
      <c r="F7391" s="18" t="str">
        <f t="shared" si="231"/>
        <v>Eversource_WMA-Greenfield Muni Agg Rate-43770</v>
      </c>
      <c r="G7391" s="11" t="s">
        <v>131</v>
      </c>
      <c r="H7391" s="11" t="s">
        <v>54</v>
      </c>
      <c r="I7391" s="11" t="s">
        <v>99</v>
      </c>
      <c r="J7391" s="11" t="s">
        <v>214</v>
      </c>
      <c r="K7391" s="11" t="str">
        <f>IFERROR(INDEX('EDC Component Dictionary'!$C$5:$C$37,MATCH('Rates Database'!J7391,'EDC Component Dictionary'!$B$5:$B$37,0)), "Energy Supply")</f>
        <v>Energy Supply</v>
      </c>
      <c r="L7391" s="12">
        <v>0.10566</v>
      </c>
      <c r="M7391" s="12"/>
    </row>
    <row r="7392" spans="1:13" x14ac:dyDescent="0.3">
      <c r="A7392" s="18">
        <v>7390</v>
      </c>
      <c r="B7392" s="18">
        <f t="shared" si="230"/>
        <v>2019</v>
      </c>
      <c r="C7392" s="17">
        <v>43770</v>
      </c>
      <c r="D7392" s="18" t="s">
        <v>130</v>
      </c>
      <c r="E7392" s="18" t="s">
        <v>164</v>
      </c>
      <c r="F7392" s="18" t="str">
        <f t="shared" si="231"/>
        <v>National Grid-Avon Muni Agg Rate-43770</v>
      </c>
      <c r="G7392" s="11" t="s">
        <v>131</v>
      </c>
      <c r="H7392" s="11" t="s">
        <v>54</v>
      </c>
      <c r="I7392" s="11" t="s">
        <v>99</v>
      </c>
      <c r="J7392" s="11" t="s">
        <v>270</v>
      </c>
      <c r="K7392" s="11" t="str">
        <f>IFERROR(INDEX('EDC Component Dictionary'!$C$5:$C$37,MATCH('Rates Database'!J7392,'EDC Component Dictionary'!$B$5:$B$37,0)), "Energy Supply")</f>
        <v>Energy Supply</v>
      </c>
      <c r="L7392" s="12">
        <v>0.10632999999999999</v>
      </c>
      <c r="M7392" s="12"/>
    </row>
    <row r="7393" spans="1:13" x14ac:dyDescent="0.3">
      <c r="A7393" s="18">
        <v>7391</v>
      </c>
      <c r="B7393" s="18">
        <f t="shared" si="230"/>
        <v>2019</v>
      </c>
      <c r="C7393" s="17">
        <v>43770</v>
      </c>
      <c r="D7393" s="18" t="s">
        <v>130</v>
      </c>
      <c r="E7393" s="18" t="s">
        <v>164</v>
      </c>
      <c r="F7393" s="18" t="str">
        <f t="shared" si="231"/>
        <v>National Grid-Billerica Muni Agg Rate-43770</v>
      </c>
      <c r="G7393" s="11" t="s">
        <v>131</v>
      </c>
      <c r="H7393" s="11" t="s">
        <v>54</v>
      </c>
      <c r="I7393" s="11" t="s">
        <v>99</v>
      </c>
      <c r="J7393" s="11" t="s">
        <v>215</v>
      </c>
      <c r="K7393" s="11" t="str">
        <f>IFERROR(INDEX('EDC Component Dictionary'!$C$5:$C$37,MATCH('Rates Database'!J7393,'EDC Component Dictionary'!$B$5:$B$37,0)), "Energy Supply")</f>
        <v>Energy Supply</v>
      </c>
      <c r="L7393" s="12">
        <v>0.10631</v>
      </c>
      <c r="M7393" s="12"/>
    </row>
    <row r="7394" spans="1:13" x14ac:dyDescent="0.3">
      <c r="A7394" s="18">
        <v>7392</v>
      </c>
      <c r="B7394" s="18">
        <f t="shared" si="230"/>
        <v>2019</v>
      </c>
      <c r="C7394" s="17">
        <v>43770</v>
      </c>
      <c r="D7394" s="18" t="s">
        <v>130</v>
      </c>
      <c r="E7394" s="18" t="s">
        <v>164</v>
      </c>
      <c r="F7394" s="18" t="str">
        <f t="shared" si="231"/>
        <v>National Grid-Harvard Muni Agg Rate-43770</v>
      </c>
      <c r="G7394" s="11" t="s">
        <v>131</v>
      </c>
      <c r="H7394" s="11" t="s">
        <v>54</v>
      </c>
      <c r="I7394" s="11" t="s">
        <v>99</v>
      </c>
      <c r="J7394" s="11" t="s">
        <v>276</v>
      </c>
      <c r="K7394" s="11" t="str">
        <f>IFERROR(INDEX('EDC Component Dictionary'!$C$5:$C$37,MATCH('Rates Database'!J7394,'EDC Component Dictionary'!$B$5:$B$37,0)), "Energy Supply")</f>
        <v>Energy Supply</v>
      </c>
      <c r="L7394" s="12">
        <v>0.10630000000000001</v>
      </c>
      <c r="M7394" s="12"/>
    </row>
    <row r="7395" spans="1:13" x14ac:dyDescent="0.3">
      <c r="A7395" s="18">
        <v>7393</v>
      </c>
      <c r="B7395" s="18">
        <f t="shared" si="230"/>
        <v>2019</v>
      </c>
      <c r="C7395" s="17">
        <v>43770</v>
      </c>
      <c r="D7395" s="18" t="s">
        <v>130</v>
      </c>
      <c r="E7395" s="18" t="s">
        <v>164</v>
      </c>
      <c r="F7395" s="18" t="str">
        <f t="shared" si="231"/>
        <v>National Grid-Tewksbury Muni Agg Rate-43770</v>
      </c>
      <c r="G7395" s="11" t="s">
        <v>131</v>
      </c>
      <c r="H7395" s="11" t="s">
        <v>54</v>
      </c>
      <c r="I7395" s="11" t="s">
        <v>99</v>
      </c>
      <c r="J7395" s="11" t="s">
        <v>238</v>
      </c>
      <c r="K7395" s="11" t="str">
        <f>IFERROR(INDEX('EDC Component Dictionary'!$C$5:$C$37,MATCH('Rates Database'!J7395,'EDC Component Dictionary'!$B$5:$B$37,0)), "Energy Supply")</f>
        <v>Energy Supply</v>
      </c>
      <c r="L7395" s="12">
        <v>0.1069</v>
      </c>
      <c r="M7395" s="12"/>
    </row>
    <row r="7396" spans="1:13" x14ac:dyDescent="0.3">
      <c r="A7396" s="18">
        <v>7394</v>
      </c>
      <c r="B7396" s="18">
        <f t="shared" si="230"/>
        <v>2019</v>
      </c>
      <c r="C7396" s="17">
        <v>43770</v>
      </c>
      <c r="D7396" s="18" t="s">
        <v>130</v>
      </c>
      <c r="E7396" s="18" t="s">
        <v>164</v>
      </c>
      <c r="F7396" s="18" t="str">
        <f t="shared" si="231"/>
        <v>National Grid-Tyngsborough Muni Agg Rate-43770</v>
      </c>
      <c r="G7396" s="11" t="s">
        <v>131</v>
      </c>
      <c r="H7396" s="11" t="s">
        <v>54</v>
      </c>
      <c r="I7396" s="11" t="s">
        <v>99</v>
      </c>
      <c r="J7396" s="11" t="s">
        <v>261</v>
      </c>
      <c r="K7396" s="11" t="str">
        <f>IFERROR(INDEX('EDC Component Dictionary'!$C$5:$C$37,MATCH('Rates Database'!J7396,'EDC Component Dictionary'!$B$5:$B$37,0)), "Energy Supply")</f>
        <v>Energy Supply</v>
      </c>
      <c r="L7396" s="12">
        <v>0.10692</v>
      </c>
      <c r="M7396" s="12"/>
    </row>
    <row r="7397" spans="1:13" x14ac:dyDescent="0.3">
      <c r="A7397" s="18">
        <v>7395</v>
      </c>
      <c r="B7397" s="18">
        <f t="shared" si="230"/>
        <v>2019</v>
      </c>
      <c r="C7397" s="17">
        <v>43770</v>
      </c>
      <c r="D7397" s="18" t="s">
        <v>130</v>
      </c>
      <c r="E7397" s="18" t="s">
        <v>163</v>
      </c>
      <c r="F7397" s="18" t="str">
        <f t="shared" si="231"/>
        <v>Eversource_EMA-Cape Light Compact JPE Muni Agg Rate-43770</v>
      </c>
      <c r="G7397" s="11" t="s">
        <v>131</v>
      </c>
      <c r="H7397" s="11" t="s">
        <v>54</v>
      </c>
      <c r="I7397" s="11" t="s">
        <v>99</v>
      </c>
      <c r="J7397" s="11" t="s">
        <v>264</v>
      </c>
      <c r="K7397" s="11" t="str">
        <f>IFERROR(INDEX('EDC Component Dictionary'!$C$5:$C$37,MATCH('Rates Database'!J7397,'EDC Component Dictionary'!$B$5:$B$37,0)), "Energy Supply")</f>
        <v>Energy Supply</v>
      </c>
      <c r="L7397" s="12">
        <v>0.107</v>
      </c>
      <c r="M7397" s="12"/>
    </row>
    <row r="7398" spans="1:13" x14ac:dyDescent="0.3">
      <c r="A7398" s="18">
        <v>7396</v>
      </c>
      <c r="B7398" s="18">
        <f t="shared" si="230"/>
        <v>2019</v>
      </c>
      <c r="C7398" s="17">
        <v>43770</v>
      </c>
      <c r="D7398" s="18" t="s">
        <v>130</v>
      </c>
      <c r="E7398" s="18" t="s">
        <v>164</v>
      </c>
      <c r="F7398" s="18" t="str">
        <f t="shared" si="231"/>
        <v>National Grid-Clarksburg Muni Agg Rate-43770</v>
      </c>
      <c r="G7398" s="11" t="s">
        <v>131</v>
      </c>
      <c r="H7398" s="11" t="s">
        <v>54</v>
      </c>
      <c r="I7398" s="11" t="s">
        <v>99</v>
      </c>
      <c r="J7398" s="11" t="s">
        <v>216</v>
      </c>
      <c r="K7398" s="11" t="str">
        <f>IFERROR(INDEX('EDC Component Dictionary'!$C$5:$C$37,MATCH('Rates Database'!J7398,'EDC Component Dictionary'!$B$5:$B$37,0)), "Energy Supply")</f>
        <v>Energy Supply</v>
      </c>
      <c r="L7398" s="12">
        <v>0.10707999999999999</v>
      </c>
      <c r="M7398" s="12"/>
    </row>
    <row r="7399" spans="1:13" x14ac:dyDescent="0.3">
      <c r="A7399" s="18">
        <v>7397</v>
      </c>
      <c r="B7399" s="18">
        <f t="shared" si="230"/>
        <v>2019</v>
      </c>
      <c r="C7399" s="17">
        <v>43770</v>
      </c>
      <c r="D7399" s="18" t="s">
        <v>130</v>
      </c>
      <c r="E7399" s="18" t="s">
        <v>95</v>
      </c>
      <c r="F7399" s="18" t="str">
        <f t="shared" si="231"/>
        <v>Eversource_WMA-Dalton Muni Agg Rate-43770</v>
      </c>
      <c r="G7399" s="11" t="s">
        <v>131</v>
      </c>
      <c r="H7399" s="11" t="s">
        <v>54</v>
      </c>
      <c r="I7399" s="11" t="s">
        <v>99</v>
      </c>
      <c r="J7399" s="11" t="s">
        <v>217</v>
      </c>
      <c r="K7399" s="11" t="str">
        <f>IFERROR(INDEX('EDC Component Dictionary'!$C$5:$C$37,MATCH('Rates Database'!J7399,'EDC Component Dictionary'!$B$5:$B$37,0)), "Energy Supply")</f>
        <v>Energy Supply</v>
      </c>
      <c r="L7399" s="12">
        <v>0.10707999999999999</v>
      </c>
      <c r="M7399" s="12"/>
    </row>
    <row r="7400" spans="1:13" x14ac:dyDescent="0.3">
      <c r="A7400" s="18">
        <v>7398</v>
      </c>
      <c r="B7400" s="18">
        <f t="shared" si="230"/>
        <v>2019</v>
      </c>
      <c r="C7400" s="17">
        <v>43770</v>
      </c>
      <c r="D7400" s="18" t="s">
        <v>130</v>
      </c>
      <c r="E7400" s="18" t="s">
        <v>164</v>
      </c>
      <c r="F7400" s="18" t="str">
        <f t="shared" si="231"/>
        <v>National Grid-Florida Muni Agg Rate-43770</v>
      </c>
      <c r="G7400" s="11" t="s">
        <v>131</v>
      </c>
      <c r="H7400" s="11" t="s">
        <v>54</v>
      </c>
      <c r="I7400" s="11" t="s">
        <v>99</v>
      </c>
      <c r="J7400" s="11" t="s">
        <v>218</v>
      </c>
      <c r="K7400" s="11" t="str">
        <f>IFERROR(INDEX('EDC Component Dictionary'!$C$5:$C$37,MATCH('Rates Database'!J7400,'EDC Component Dictionary'!$B$5:$B$37,0)), "Energy Supply")</f>
        <v>Energy Supply</v>
      </c>
      <c r="L7400" s="12">
        <v>0.10707999999999999</v>
      </c>
      <c r="M7400" s="12"/>
    </row>
    <row r="7401" spans="1:13" x14ac:dyDescent="0.3">
      <c r="A7401" s="18">
        <v>7399</v>
      </c>
      <c r="B7401" s="18">
        <f t="shared" si="230"/>
        <v>2019</v>
      </c>
      <c r="C7401" s="17">
        <v>43770</v>
      </c>
      <c r="D7401" s="18" t="s">
        <v>130</v>
      </c>
      <c r="E7401" s="18" t="s">
        <v>95</v>
      </c>
      <c r="F7401" s="18" t="str">
        <f t="shared" si="231"/>
        <v>Eversource_WMA-Lenox Muni Agg Rate-43770</v>
      </c>
      <c r="G7401" s="11" t="s">
        <v>131</v>
      </c>
      <c r="H7401" s="11" t="s">
        <v>54</v>
      </c>
      <c r="I7401" s="11" t="s">
        <v>99</v>
      </c>
      <c r="J7401" s="11" t="s">
        <v>219</v>
      </c>
      <c r="K7401" s="11" t="str">
        <f>IFERROR(INDEX('EDC Component Dictionary'!$C$5:$C$37,MATCH('Rates Database'!J7401,'EDC Component Dictionary'!$B$5:$B$37,0)), "Energy Supply")</f>
        <v>Energy Supply</v>
      </c>
      <c r="L7401" s="12">
        <v>0.10707999999999999</v>
      </c>
      <c r="M7401" s="12"/>
    </row>
    <row r="7402" spans="1:13" x14ac:dyDescent="0.3">
      <c r="A7402" s="18">
        <v>7400</v>
      </c>
      <c r="B7402" s="18">
        <f t="shared" si="230"/>
        <v>2019</v>
      </c>
      <c r="C7402" s="17">
        <v>43770</v>
      </c>
      <c r="D7402" s="18" t="s">
        <v>130</v>
      </c>
      <c r="E7402" s="18" t="s">
        <v>164</v>
      </c>
      <c r="F7402" s="18" t="str">
        <f t="shared" si="231"/>
        <v>National Grid-Monterey Muni Agg Rate-43770</v>
      </c>
      <c r="G7402" s="11" t="s">
        <v>131</v>
      </c>
      <c r="H7402" s="11" t="s">
        <v>54</v>
      </c>
      <c r="I7402" s="11" t="s">
        <v>99</v>
      </c>
      <c r="J7402" s="11" t="s">
        <v>220</v>
      </c>
      <c r="K7402" s="11" t="str">
        <f>IFERROR(INDEX('EDC Component Dictionary'!$C$5:$C$37,MATCH('Rates Database'!J7402,'EDC Component Dictionary'!$B$5:$B$37,0)), "Energy Supply")</f>
        <v>Energy Supply</v>
      </c>
      <c r="L7402" s="12">
        <v>0.10707999999999999</v>
      </c>
      <c r="M7402" s="12"/>
    </row>
    <row r="7403" spans="1:13" x14ac:dyDescent="0.3">
      <c r="A7403" s="18">
        <v>7401</v>
      </c>
      <c r="B7403" s="18">
        <f t="shared" si="230"/>
        <v>2019</v>
      </c>
      <c r="C7403" s="17">
        <v>43770</v>
      </c>
      <c r="D7403" s="18" t="s">
        <v>130</v>
      </c>
      <c r="E7403" s="18" t="s">
        <v>164</v>
      </c>
      <c r="F7403" s="18" t="str">
        <f t="shared" si="231"/>
        <v>National Grid-New Marlborough Muni Agg Rate-43770</v>
      </c>
      <c r="G7403" s="11" t="s">
        <v>131</v>
      </c>
      <c r="H7403" s="11" t="s">
        <v>54</v>
      </c>
      <c r="I7403" s="11" t="s">
        <v>99</v>
      </c>
      <c r="J7403" s="11" t="s">
        <v>221</v>
      </c>
      <c r="K7403" s="11" t="str">
        <f>IFERROR(INDEX('EDC Component Dictionary'!$C$5:$C$37,MATCH('Rates Database'!J7403,'EDC Component Dictionary'!$B$5:$B$37,0)), "Energy Supply")</f>
        <v>Energy Supply</v>
      </c>
      <c r="L7403" s="12">
        <v>0.10707999999999999</v>
      </c>
      <c r="M7403" s="12"/>
    </row>
    <row r="7404" spans="1:13" x14ac:dyDescent="0.3">
      <c r="A7404" s="18">
        <v>7402</v>
      </c>
      <c r="B7404" s="18">
        <f t="shared" si="230"/>
        <v>2019</v>
      </c>
      <c r="C7404" s="17">
        <v>43770</v>
      </c>
      <c r="D7404" s="18" t="s">
        <v>130</v>
      </c>
      <c r="E7404" s="18" t="s">
        <v>164</v>
      </c>
      <c r="F7404" s="18" t="str">
        <f t="shared" si="231"/>
        <v>National Grid-North Adams Muni Agg Rate-43770</v>
      </c>
      <c r="G7404" s="11" t="s">
        <v>131</v>
      </c>
      <c r="H7404" s="11" t="s">
        <v>54</v>
      </c>
      <c r="I7404" s="11" t="s">
        <v>99</v>
      </c>
      <c r="J7404" s="11" t="s">
        <v>222</v>
      </c>
      <c r="K7404" s="11" t="str">
        <f>IFERROR(INDEX('EDC Component Dictionary'!$C$5:$C$37,MATCH('Rates Database'!J7404,'EDC Component Dictionary'!$B$5:$B$37,0)), "Energy Supply")</f>
        <v>Energy Supply</v>
      </c>
      <c r="L7404" s="12">
        <v>0.10707999999999999</v>
      </c>
      <c r="M7404" s="12"/>
    </row>
    <row r="7405" spans="1:13" x14ac:dyDescent="0.3">
      <c r="A7405" s="18">
        <v>7403</v>
      </c>
      <c r="B7405" s="18">
        <f t="shared" si="230"/>
        <v>2019</v>
      </c>
      <c r="C7405" s="17">
        <v>43770</v>
      </c>
      <c r="D7405" s="18" t="s">
        <v>130</v>
      </c>
      <c r="E7405" s="18" t="s">
        <v>164</v>
      </c>
      <c r="F7405" s="18" t="str">
        <f t="shared" si="231"/>
        <v>National Grid-Sheffield Muni Agg Rate-43770</v>
      </c>
      <c r="G7405" s="11" t="s">
        <v>131</v>
      </c>
      <c r="H7405" s="11" t="s">
        <v>54</v>
      </c>
      <c r="I7405" s="11" t="s">
        <v>99</v>
      </c>
      <c r="J7405" s="11" t="s">
        <v>223</v>
      </c>
      <c r="K7405" s="11" t="str">
        <f>IFERROR(INDEX('EDC Component Dictionary'!$C$5:$C$37,MATCH('Rates Database'!J7405,'EDC Component Dictionary'!$B$5:$B$37,0)), "Energy Supply")</f>
        <v>Energy Supply</v>
      </c>
      <c r="L7405" s="12">
        <v>0.10707999999999999</v>
      </c>
      <c r="M7405" s="12"/>
    </row>
    <row r="7406" spans="1:13" x14ac:dyDescent="0.3">
      <c r="A7406" s="18">
        <v>7404</v>
      </c>
      <c r="B7406" s="18">
        <f t="shared" si="230"/>
        <v>2019</v>
      </c>
      <c r="C7406" s="17">
        <v>43770</v>
      </c>
      <c r="D7406" s="18" t="s">
        <v>130</v>
      </c>
      <c r="E7406" s="18" t="s">
        <v>164</v>
      </c>
      <c r="F7406" s="18" t="str">
        <f t="shared" si="231"/>
        <v>National Grid-West Stockbridge Muni Agg Rate-43770</v>
      </c>
      <c r="G7406" s="11" t="s">
        <v>131</v>
      </c>
      <c r="H7406" s="11" t="s">
        <v>54</v>
      </c>
      <c r="I7406" s="11" t="s">
        <v>99</v>
      </c>
      <c r="J7406" s="11" t="s">
        <v>224</v>
      </c>
      <c r="K7406" s="11" t="str">
        <f>IFERROR(INDEX('EDC Component Dictionary'!$C$5:$C$37,MATCH('Rates Database'!J7406,'EDC Component Dictionary'!$B$5:$B$37,0)), "Energy Supply")</f>
        <v>Energy Supply</v>
      </c>
      <c r="L7406" s="12">
        <v>0.10707999999999999</v>
      </c>
      <c r="M7406" s="12"/>
    </row>
    <row r="7407" spans="1:13" x14ac:dyDescent="0.3">
      <c r="A7407" s="18">
        <v>7405</v>
      </c>
      <c r="B7407" s="18">
        <f t="shared" si="230"/>
        <v>2019</v>
      </c>
      <c r="C7407" s="17">
        <v>43770</v>
      </c>
      <c r="D7407" s="18" t="s">
        <v>130</v>
      </c>
      <c r="E7407" s="18" t="s">
        <v>164</v>
      </c>
      <c r="F7407" s="18" t="str">
        <f t="shared" si="231"/>
        <v>National Grid-Williamstown Muni Agg Rate-43770</v>
      </c>
      <c r="G7407" s="11" t="s">
        <v>131</v>
      </c>
      <c r="H7407" s="11" t="s">
        <v>54</v>
      </c>
      <c r="I7407" s="11" t="s">
        <v>99</v>
      </c>
      <c r="J7407" s="11" t="s">
        <v>225</v>
      </c>
      <c r="K7407" s="11" t="str">
        <f>IFERROR(INDEX('EDC Component Dictionary'!$C$5:$C$37,MATCH('Rates Database'!J7407,'EDC Component Dictionary'!$B$5:$B$37,0)), "Energy Supply")</f>
        <v>Energy Supply</v>
      </c>
      <c r="L7407" s="12">
        <v>0.10707999999999999</v>
      </c>
      <c r="M7407" s="12"/>
    </row>
    <row r="7408" spans="1:13" x14ac:dyDescent="0.3">
      <c r="A7408" s="18">
        <v>7406</v>
      </c>
      <c r="B7408" s="18">
        <f t="shared" si="230"/>
        <v>2019</v>
      </c>
      <c r="C7408" s="17">
        <v>43770</v>
      </c>
      <c r="D7408" s="18" t="s">
        <v>130</v>
      </c>
      <c r="E7408" s="18" t="s">
        <v>164</v>
      </c>
      <c r="F7408" s="18" t="str">
        <f t="shared" si="231"/>
        <v>National Grid-Rockland Muni Agg Rate-43770</v>
      </c>
      <c r="G7408" s="11" t="s">
        <v>131</v>
      </c>
      <c r="H7408" s="11" t="s">
        <v>54</v>
      </c>
      <c r="I7408" s="11" t="s">
        <v>99</v>
      </c>
      <c r="J7408" s="11" t="s">
        <v>271</v>
      </c>
      <c r="K7408" s="11" t="str">
        <f>IFERROR(INDEX('EDC Component Dictionary'!$C$5:$C$37,MATCH('Rates Database'!J7408,'EDC Component Dictionary'!$B$5:$B$37,0)), "Energy Supply")</f>
        <v>Energy Supply</v>
      </c>
      <c r="L7408" s="12">
        <v>0.10742</v>
      </c>
      <c r="M7408" s="12"/>
    </row>
    <row r="7409" spans="1:13" x14ac:dyDescent="0.3">
      <c r="A7409" s="18">
        <v>7407</v>
      </c>
      <c r="B7409" s="18">
        <f t="shared" si="230"/>
        <v>2019</v>
      </c>
      <c r="C7409" s="17">
        <v>43770</v>
      </c>
      <c r="D7409" s="18" t="s">
        <v>130</v>
      </c>
      <c r="E7409" s="18" t="s">
        <v>163</v>
      </c>
      <c r="F7409" s="18" t="str">
        <f t="shared" si="231"/>
        <v>Eversource_EMA-Sudbury Muni Agg Rate-43770</v>
      </c>
      <c r="G7409" s="11" t="s">
        <v>131</v>
      </c>
      <c r="H7409" s="11" t="s">
        <v>54</v>
      </c>
      <c r="I7409" s="11" t="s">
        <v>99</v>
      </c>
      <c r="J7409" s="11" t="s">
        <v>227</v>
      </c>
      <c r="K7409" s="11" t="str">
        <f>IFERROR(INDEX('EDC Component Dictionary'!$C$5:$C$37,MATCH('Rates Database'!J7409,'EDC Component Dictionary'!$B$5:$B$37,0)), "Energy Supply")</f>
        <v>Energy Supply</v>
      </c>
      <c r="L7409" s="12">
        <v>0.10764</v>
      </c>
      <c r="M7409" s="12"/>
    </row>
    <row r="7410" spans="1:13" x14ac:dyDescent="0.3">
      <c r="A7410" s="18">
        <v>7408</v>
      </c>
      <c r="B7410" s="18">
        <f t="shared" si="230"/>
        <v>2019</v>
      </c>
      <c r="C7410" s="17">
        <v>43770</v>
      </c>
      <c r="D7410" s="18" t="s">
        <v>130</v>
      </c>
      <c r="E7410" s="18" t="s">
        <v>163</v>
      </c>
      <c r="F7410" s="18" t="str">
        <f t="shared" si="231"/>
        <v>Eversource_EMA-Arlington Muni Agg Rate-43770</v>
      </c>
      <c r="G7410" s="11" t="s">
        <v>131</v>
      </c>
      <c r="H7410" s="11" t="s">
        <v>54</v>
      </c>
      <c r="I7410" s="11" t="s">
        <v>99</v>
      </c>
      <c r="J7410" s="11" t="s">
        <v>228</v>
      </c>
      <c r="K7410" s="11" t="str">
        <f>IFERROR(INDEX('EDC Component Dictionary'!$C$5:$C$37,MATCH('Rates Database'!J7410,'EDC Component Dictionary'!$B$5:$B$37,0)), "Energy Supply")</f>
        <v>Energy Supply</v>
      </c>
      <c r="L7410" s="12">
        <v>0.10823000000000001</v>
      </c>
      <c r="M7410" s="12"/>
    </row>
    <row r="7411" spans="1:13" x14ac:dyDescent="0.3">
      <c r="A7411" s="18">
        <v>7409</v>
      </c>
      <c r="B7411" s="18">
        <f t="shared" si="230"/>
        <v>2019</v>
      </c>
      <c r="C7411" s="17">
        <v>43770</v>
      </c>
      <c r="D7411" s="18" t="s">
        <v>130</v>
      </c>
      <c r="E7411" s="18" t="s">
        <v>163</v>
      </c>
      <c r="F7411" s="18" t="str">
        <f t="shared" si="231"/>
        <v>Eversource_EMA-Wareham Muni Agg Rate-43770</v>
      </c>
      <c r="G7411" s="11" t="s">
        <v>131</v>
      </c>
      <c r="H7411" s="11" t="s">
        <v>54</v>
      </c>
      <c r="I7411" s="11" t="s">
        <v>99</v>
      </c>
      <c r="J7411" s="11" t="s">
        <v>273</v>
      </c>
      <c r="K7411" s="11" t="str">
        <f>IFERROR(INDEX('EDC Component Dictionary'!$C$5:$C$37,MATCH('Rates Database'!J7411,'EDC Component Dictionary'!$B$5:$B$37,0)), "Energy Supply")</f>
        <v>Energy Supply</v>
      </c>
      <c r="L7411" s="12">
        <v>0.1077</v>
      </c>
      <c r="M7411" s="12"/>
    </row>
    <row r="7412" spans="1:13" x14ac:dyDescent="0.3">
      <c r="A7412" s="18">
        <v>7410</v>
      </c>
      <c r="B7412" s="18">
        <f t="shared" si="230"/>
        <v>2019</v>
      </c>
      <c r="C7412" s="17">
        <v>43770</v>
      </c>
      <c r="D7412" s="18" t="s">
        <v>130</v>
      </c>
      <c r="E7412" s="18" t="s">
        <v>164</v>
      </c>
      <c r="F7412" s="18" t="str">
        <f t="shared" si="231"/>
        <v>National Grid-Egremont Muni Agg Rate-43770</v>
      </c>
      <c r="G7412" s="11" t="s">
        <v>131</v>
      </c>
      <c r="H7412" s="11" t="s">
        <v>54</v>
      </c>
      <c r="I7412" s="11" t="s">
        <v>99</v>
      </c>
      <c r="J7412" s="11" t="s">
        <v>248</v>
      </c>
      <c r="K7412" s="11" t="str">
        <f>IFERROR(INDEX('EDC Component Dictionary'!$C$5:$C$37,MATCH('Rates Database'!J7412,'EDC Component Dictionary'!$B$5:$B$37,0)), "Energy Supply")</f>
        <v>Energy Supply</v>
      </c>
      <c r="L7412" s="12">
        <v>0.10786999999999999</v>
      </c>
      <c r="M7412" s="12"/>
    </row>
    <row r="7413" spans="1:13" x14ac:dyDescent="0.3">
      <c r="A7413" s="18">
        <v>7411</v>
      </c>
      <c r="B7413" s="18">
        <f t="shared" si="230"/>
        <v>2019</v>
      </c>
      <c r="C7413" s="17">
        <v>43770</v>
      </c>
      <c r="D7413" s="18" t="s">
        <v>130</v>
      </c>
      <c r="E7413" s="18" t="s">
        <v>164</v>
      </c>
      <c r="F7413" s="18" t="str">
        <f t="shared" si="231"/>
        <v>National Grid-North Andover Muni Agg Rate-43770</v>
      </c>
      <c r="G7413" s="11" t="s">
        <v>131</v>
      </c>
      <c r="H7413" s="11" t="s">
        <v>54</v>
      </c>
      <c r="I7413" s="11" t="s">
        <v>99</v>
      </c>
      <c r="J7413" s="11" t="s">
        <v>259</v>
      </c>
      <c r="K7413" s="11" t="str">
        <f>IFERROR(INDEX('EDC Component Dictionary'!$C$5:$C$37,MATCH('Rates Database'!J7413,'EDC Component Dictionary'!$B$5:$B$37,0)), "Energy Supply")</f>
        <v>Energy Supply</v>
      </c>
      <c r="L7413" s="12">
        <v>0.1079</v>
      </c>
      <c r="M7413" s="12"/>
    </row>
    <row r="7414" spans="1:13" x14ac:dyDescent="0.3">
      <c r="A7414" s="18">
        <v>7412</v>
      </c>
      <c r="B7414" s="18">
        <f t="shared" si="230"/>
        <v>2019</v>
      </c>
      <c r="C7414" s="17">
        <v>43770</v>
      </c>
      <c r="D7414" s="18" t="s">
        <v>130</v>
      </c>
      <c r="E7414" s="18" t="s">
        <v>164</v>
      </c>
      <c r="F7414" s="18" t="str">
        <f t="shared" si="231"/>
        <v>National Grid-Halifax Muni Agg Rate-43770</v>
      </c>
      <c r="G7414" s="11" t="s">
        <v>131</v>
      </c>
      <c r="H7414" s="11" t="s">
        <v>54</v>
      </c>
      <c r="I7414" s="11" t="s">
        <v>99</v>
      </c>
      <c r="J7414" s="11" t="s">
        <v>230</v>
      </c>
      <c r="K7414" s="11" t="str">
        <f>IFERROR(INDEX('EDC Component Dictionary'!$C$5:$C$37,MATCH('Rates Database'!J7414,'EDC Component Dictionary'!$B$5:$B$37,0)), "Energy Supply")</f>
        <v>Energy Supply</v>
      </c>
      <c r="L7414" s="12">
        <v>0.10876</v>
      </c>
      <c r="M7414" s="12"/>
    </row>
    <row r="7415" spans="1:13" x14ac:dyDescent="0.3">
      <c r="A7415" s="18">
        <v>7413</v>
      </c>
      <c r="B7415" s="18">
        <f t="shared" si="230"/>
        <v>2019</v>
      </c>
      <c r="C7415" s="17">
        <v>43770</v>
      </c>
      <c r="D7415" s="18" t="s">
        <v>130</v>
      </c>
      <c r="E7415" s="18" t="s">
        <v>164</v>
      </c>
      <c r="F7415" s="18" t="str">
        <f t="shared" si="231"/>
        <v>National Grid-Southborough Muni Agg Rate-43770</v>
      </c>
      <c r="G7415" s="11" t="s">
        <v>131</v>
      </c>
      <c r="H7415" s="11" t="s">
        <v>54</v>
      </c>
      <c r="I7415" s="11" t="s">
        <v>99</v>
      </c>
      <c r="J7415" s="11" t="s">
        <v>231</v>
      </c>
      <c r="K7415" s="11" t="str">
        <f>IFERROR(INDEX('EDC Component Dictionary'!$C$5:$C$37,MATCH('Rates Database'!J7415,'EDC Component Dictionary'!$B$5:$B$37,0)), "Energy Supply")</f>
        <v>Energy Supply</v>
      </c>
      <c r="L7415" s="12">
        <v>0.10882</v>
      </c>
      <c r="M7415" s="12"/>
    </row>
    <row r="7416" spans="1:13" x14ac:dyDescent="0.3">
      <c r="A7416" s="18">
        <v>7414</v>
      </c>
      <c r="B7416" s="18">
        <f t="shared" si="230"/>
        <v>2019</v>
      </c>
      <c r="C7416" s="17">
        <v>43770</v>
      </c>
      <c r="D7416" s="18" t="s">
        <v>130</v>
      </c>
      <c r="E7416" s="18" t="s">
        <v>163</v>
      </c>
      <c r="F7416" s="18" t="str">
        <f t="shared" si="231"/>
        <v>Eversource_EMA-Stoneham Muni Agg Rate-43770</v>
      </c>
      <c r="G7416" s="11" t="s">
        <v>131</v>
      </c>
      <c r="H7416" s="11" t="s">
        <v>54</v>
      </c>
      <c r="I7416" s="11" t="s">
        <v>99</v>
      </c>
      <c r="J7416" s="11" t="s">
        <v>267</v>
      </c>
      <c r="K7416" s="11" t="str">
        <f>IFERROR(INDEX('EDC Component Dictionary'!$C$5:$C$37,MATCH('Rates Database'!J7416,'EDC Component Dictionary'!$B$5:$B$37,0)), "Energy Supply")</f>
        <v>Energy Supply</v>
      </c>
      <c r="L7416" s="12">
        <v>0.10903</v>
      </c>
      <c r="M7416" s="12"/>
    </row>
    <row r="7417" spans="1:13" x14ac:dyDescent="0.3">
      <c r="A7417" s="18">
        <v>7415</v>
      </c>
      <c r="B7417" s="18">
        <f t="shared" si="230"/>
        <v>2019</v>
      </c>
      <c r="C7417" s="17">
        <v>43770</v>
      </c>
      <c r="D7417" s="18" t="s">
        <v>130</v>
      </c>
      <c r="E7417" s="18" t="s">
        <v>163</v>
      </c>
      <c r="F7417" s="18" t="str">
        <f t="shared" si="231"/>
        <v>Eversource_EMA-Winchester Muni Agg Rate-43770</v>
      </c>
      <c r="G7417" s="11" t="s">
        <v>131</v>
      </c>
      <c r="H7417" s="11" t="s">
        <v>54</v>
      </c>
      <c r="I7417" s="11" t="s">
        <v>99</v>
      </c>
      <c r="J7417" s="11" t="s">
        <v>232</v>
      </c>
      <c r="K7417" s="11" t="str">
        <f>IFERROR(INDEX('EDC Component Dictionary'!$C$5:$C$37,MATCH('Rates Database'!J7417,'EDC Component Dictionary'!$B$5:$B$37,0)), "Energy Supply")</f>
        <v>Energy Supply</v>
      </c>
      <c r="L7417" s="12">
        <v>0.10968</v>
      </c>
      <c r="M7417" s="12"/>
    </row>
    <row r="7418" spans="1:13" x14ac:dyDescent="0.3">
      <c r="A7418" s="18">
        <v>7416</v>
      </c>
      <c r="B7418" s="18">
        <f t="shared" si="230"/>
        <v>2019</v>
      </c>
      <c r="C7418" s="17">
        <v>43770</v>
      </c>
      <c r="D7418" s="18" t="s">
        <v>130</v>
      </c>
      <c r="E7418" s="18" t="s">
        <v>164</v>
      </c>
      <c r="F7418" s="18" t="str">
        <f t="shared" si="231"/>
        <v>National Grid-Grafton Muni Agg Rate-43770</v>
      </c>
      <c r="G7418" s="11" t="s">
        <v>131</v>
      </c>
      <c r="H7418" s="11" t="s">
        <v>54</v>
      </c>
      <c r="I7418" s="11" t="s">
        <v>99</v>
      </c>
      <c r="J7418" s="11" t="s">
        <v>229</v>
      </c>
      <c r="K7418" s="11" t="str">
        <f>IFERROR(INDEX('EDC Component Dictionary'!$C$5:$C$37,MATCH('Rates Database'!J7418,'EDC Component Dictionary'!$B$5:$B$37,0)), "Energy Supply")</f>
        <v>Energy Supply</v>
      </c>
      <c r="L7418" s="12">
        <v>0.10911</v>
      </c>
      <c r="M7418" s="12"/>
    </row>
    <row r="7419" spans="1:13" x14ac:dyDescent="0.3">
      <c r="A7419" s="18">
        <v>7417</v>
      </c>
      <c r="B7419" s="18">
        <f t="shared" si="230"/>
        <v>2019</v>
      </c>
      <c r="C7419" s="17">
        <v>43770</v>
      </c>
      <c r="D7419" s="18" t="s">
        <v>130</v>
      </c>
      <c r="E7419" s="18" t="s">
        <v>164</v>
      </c>
      <c r="F7419" s="18" t="str">
        <f t="shared" si="231"/>
        <v>National Grid-Webster Muni Agg Rate-43770</v>
      </c>
      <c r="G7419" s="11" t="s">
        <v>131</v>
      </c>
      <c r="H7419" s="11" t="s">
        <v>54</v>
      </c>
      <c r="I7419" s="11" t="s">
        <v>99</v>
      </c>
      <c r="J7419" s="11" t="s">
        <v>266</v>
      </c>
      <c r="K7419" s="11" t="str">
        <f>IFERROR(INDEX('EDC Component Dictionary'!$C$5:$C$37,MATCH('Rates Database'!J7419,'EDC Component Dictionary'!$B$5:$B$37,0)), "Energy Supply")</f>
        <v>Energy Supply</v>
      </c>
      <c r="L7419" s="12">
        <v>0.10929</v>
      </c>
      <c r="M7419" s="12"/>
    </row>
    <row r="7420" spans="1:13" x14ac:dyDescent="0.3">
      <c r="A7420" s="18">
        <v>7418</v>
      </c>
      <c r="B7420" s="18">
        <f t="shared" si="230"/>
        <v>2019</v>
      </c>
      <c r="C7420" s="17">
        <v>43770</v>
      </c>
      <c r="D7420" s="18" t="s">
        <v>130</v>
      </c>
      <c r="E7420" s="18" t="s">
        <v>164</v>
      </c>
      <c r="F7420" s="18" t="str">
        <f t="shared" si="231"/>
        <v>National Grid-Sutton Muni Agg Rate-43770</v>
      </c>
      <c r="G7420" s="11" t="s">
        <v>131</v>
      </c>
      <c r="H7420" s="11" t="s">
        <v>54</v>
      </c>
      <c r="I7420" s="11" t="s">
        <v>99</v>
      </c>
      <c r="J7420" s="11" t="s">
        <v>233</v>
      </c>
      <c r="K7420" s="11" t="str">
        <f>IFERROR(INDEX('EDC Component Dictionary'!$C$5:$C$37,MATCH('Rates Database'!J7420,'EDC Component Dictionary'!$B$5:$B$37,0)), "Energy Supply")</f>
        <v>Energy Supply</v>
      </c>
      <c r="L7420" s="12">
        <v>0.10929999999999999</v>
      </c>
      <c r="M7420" s="12"/>
    </row>
    <row r="7421" spans="1:13" x14ac:dyDescent="0.3">
      <c r="A7421" s="18">
        <v>7419</v>
      </c>
      <c r="B7421" s="18">
        <f t="shared" si="230"/>
        <v>2019</v>
      </c>
      <c r="C7421" s="17">
        <v>43770</v>
      </c>
      <c r="D7421" s="18" t="s">
        <v>130</v>
      </c>
      <c r="E7421" s="18" t="s">
        <v>163</v>
      </c>
      <c r="F7421" s="18" t="str">
        <f t="shared" si="231"/>
        <v>Eversource_EMA-Carlisle Muni Agg Rate-43770</v>
      </c>
      <c r="G7421" s="11" t="s">
        <v>131</v>
      </c>
      <c r="H7421" s="11" t="s">
        <v>54</v>
      </c>
      <c r="I7421" s="11" t="s">
        <v>99</v>
      </c>
      <c r="J7421" s="11" t="s">
        <v>236</v>
      </c>
      <c r="K7421" s="11" t="str">
        <f>IFERROR(INDEX('EDC Component Dictionary'!$C$5:$C$37,MATCH('Rates Database'!J7421,'EDC Component Dictionary'!$B$5:$B$37,0)), "Energy Supply")</f>
        <v>Energy Supply</v>
      </c>
      <c r="L7421" s="12">
        <v>0.10979</v>
      </c>
      <c r="M7421" s="12"/>
    </row>
    <row r="7422" spans="1:13" x14ac:dyDescent="0.3">
      <c r="A7422" s="18">
        <v>7420</v>
      </c>
      <c r="B7422" s="18">
        <f t="shared" si="230"/>
        <v>2019</v>
      </c>
      <c r="C7422" s="17">
        <v>43770</v>
      </c>
      <c r="D7422" s="18" t="s">
        <v>130</v>
      </c>
      <c r="E7422" s="18" t="s">
        <v>163</v>
      </c>
      <c r="F7422" s="18" t="str">
        <f t="shared" si="231"/>
        <v>Eversource_EMA-Acton Muni Agg Rate-43770</v>
      </c>
      <c r="G7422" s="11" t="s">
        <v>131</v>
      </c>
      <c r="H7422" s="11" t="s">
        <v>54</v>
      </c>
      <c r="I7422" s="11" t="s">
        <v>99</v>
      </c>
      <c r="J7422" s="11" t="s">
        <v>226</v>
      </c>
      <c r="K7422" s="11" t="str">
        <f>IFERROR(INDEX('EDC Component Dictionary'!$C$5:$C$37,MATCH('Rates Database'!J7422,'EDC Component Dictionary'!$B$5:$B$37,0)), "Energy Supply")</f>
        <v>Energy Supply</v>
      </c>
      <c r="L7422" s="12">
        <v>0.1104</v>
      </c>
      <c r="M7422" s="12"/>
    </row>
    <row r="7423" spans="1:13" x14ac:dyDescent="0.3">
      <c r="A7423" s="18">
        <v>7421</v>
      </c>
      <c r="B7423" s="18">
        <f t="shared" si="230"/>
        <v>2019</v>
      </c>
      <c r="C7423" s="17">
        <v>43770</v>
      </c>
      <c r="D7423" s="18" t="s">
        <v>130</v>
      </c>
      <c r="E7423" s="18" t="s">
        <v>164</v>
      </c>
      <c r="F7423" s="18" t="str">
        <f t="shared" si="231"/>
        <v>National Grid-Berlin Muni Agg Rate-43770</v>
      </c>
      <c r="G7423" s="11" t="s">
        <v>131</v>
      </c>
      <c r="H7423" s="11" t="s">
        <v>54</v>
      </c>
      <c r="I7423" s="11" t="s">
        <v>99</v>
      </c>
      <c r="J7423" s="11" t="s">
        <v>237</v>
      </c>
      <c r="K7423" s="11" t="str">
        <f>IFERROR(INDEX('EDC Component Dictionary'!$C$5:$C$37,MATCH('Rates Database'!J7423,'EDC Component Dictionary'!$B$5:$B$37,0)), "Energy Supply")</f>
        <v>Energy Supply</v>
      </c>
      <c r="L7423" s="12">
        <v>0.1099</v>
      </c>
      <c r="M7423" s="12"/>
    </row>
    <row r="7424" spans="1:13" x14ac:dyDescent="0.3">
      <c r="A7424" s="18">
        <v>7422</v>
      </c>
      <c r="B7424" s="18">
        <f t="shared" si="230"/>
        <v>2019</v>
      </c>
      <c r="C7424" s="17">
        <v>43770</v>
      </c>
      <c r="D7424" s="18" t="s">
        <v>130</v>
      </c>
      <c r="E7424" s="18" t="s">
        <v>36</v>
      </c>
      <c r="F7424" s="18" t="str">
        <f t="shared" si="231"/>
        <v>Unitil-Lunenburg Muni Agg Rate-43770</v>
      </c>
      <c r="G7424" s="11" t="s">
        <v>131</v>
      </c>
      <c r="H7424" s="11" t="s">
        <v>54</v>
      </c>
      <c r="I7424" s="11" t="s">
        <v>99</v>
      </c>
      <c r="J7424" s="11" t="s">
        <v>239</v>
      </c>
      <c r="K7424" s="11" t="str">
        <f>IFERROR(INDEX('EDC Component Dictionary'!$C$5:$C$37,MATCH('Rates Database'!J7424,'EDC Component Dictionary'!$B$5:$B$37,0)), "Energy Supply")</f>
        <v>Energy Supply</v>
      </c>
      <c r="L7424" s="12">
        <v>0.10997999999999999</v>
      </c>
      <c r="M7424" s="12"/>
    </row>
    <row r="7425" spans="1:13" x14ac:dyDescent="0.3">
      <c r="A7425" s="18">
        <v>7423</v>
      </c>
      <c r="B7425" s="18">
        <f t="shared" si="230"/>
        <v>2019</v>
      </c>
      <c r="C7425" s="17">
        <v>43770</v>
      </c>
      <c r="D7425" s="18" t="s">
        <v>130</v>
      </c>
      <c r="E7425" s="18" t="s">
        <v>163</v>
      </c>
      <c r="F7425" s="18" t="str">
        <f t="shared" si="231"/>
        <v>Eversource_EMA-Ashland Muni Agg Rate-43770</v>
      </c>
      <c r="G7425" s="11" t="s">
        <v>131</v>
      </c>
      <c r="H7425" s="11" t="s">
        <v>54</v>
      </c>
      <c r="I7425" s="11" t="s">
        <v>99</v>
      </c>
      <c r="J7425" s="11" t="s">
        <v>234</v>
      </c>
      <c r="K7425" s="11" t="str">
        <f>IFERROR(INDEX('EDC Component Dictionary'!$C$5:$C$37,MATCH('Rates Database'!J7425,'EDC Component Dictionary'!$B$5:$B$37,0)), "Energy Supply")</f>
        <v>Energy Supply</v>
      </c>
      <c r="L7425" s="12">
        <v>0.11047</v>
      </c>
      <c r="M7425" s="12"/>
    </row>
    <row r="7426" spans="1:13" x14ac:dyDescent="0.3">
      <c r="A7426" s="18">
        <v>7424</v>
      </c>
      <c r="B7426" s="18">
        <f t="shared" si="230"/>
        <v>2019</v>
      </c>
      <c r="C7426" s="17">
        <v>43770</v>
      </c>
      <c r="D7426" s="18" t="s">
        <v>130</v>
      </c>
      <c r="E7426" s="18" t="s">
        <v>163</v>
      </c>
      <c r="F7426" s="18" t="str">
        <f t="shared" si="231"/>
        <v>Eversource_EMA-Plympton Muni Agg Rate-43770</v>
      </c>
      <c r="G7426" s="11" t="s">
        <v>131</v>
      </c>
      <c r="H7426" s="11" t="s">
        <v>54</v>
      </c>
      <c r="I7426" s="11" t="s">
        <v>99</v>
      </c>
      <c r="J7426" s="11" t="s">
        <v>240</v>
      </c>
      <c r="K7426" s="11" t="str">
        <f>IFERROR(INDEX('EDC Component Dictionary'!$C$5:$C$37,MATCH('Rates Database'!J7426,'EDC Component Dictionary'!$B$5:$B$37,0)), "Energy Supply")</f>
        <v>Energy Supply</v>
      </c>
      <c r="L7426" s="12">
        <v>0.11056000000000001</v>
      </c>
      <c r="M7426" s="12"/>
    </row>
    <row r="7427" spans="1:13" x14ac:dyDescent="0.3">
      <c r="A7427" s="18">
        <v>7425</v>
      </c>
      <c r="B7427" s="18">
        <f t="shared" ref="B7427:B7490" si="232">YEAR(C7427)</f>
        <v>2019</v>
      </c>
      <c r="C7427" s="17">
        <v>43770</v>
      </c>
      <c r="D7427" s="18" t="s">
        <v>130</v>
      </c>
      <c r="E7427" s="18" t="s">
        <v>164</v>
      </c>
      <c r="F7427" s="18" t="str">
        <f t="shared" si="231"/>
        <v>National Grid-Salisbury Muni Agg Rate-43770</v>
      </c>
      <c r="G7427" s="11" t="s">
        <v>131</v>
      </c>
      <c r="H7427" s="11" t="s">
        <v>54</v>
      </c>
      <c r="I7427" s="11" t="s">
        <v>99</v>
      </c>
      <c r="J7427" s="11" t="s">
        <v>241</v>
      </c>
      <c r="K7427" s="11" t="str">
        <f>IFERROR(INDEX('EDC Component Dictionary'!$C$5:$C$37,MATCH('Rates Database'!J7427,'EDC Component Dictionary'!$B$5:$B$37,0)), "Energy Supply")</f>
        <v>Energy Supply</v>
      </c>
      <c r="L7427" s="12">
        <v>0.11065</v>
      </c>
      <c r="M7427" s="12"/>
    </row>
    <row r="7428" spans="1:13" x14ac:dyDescent="0.3">
      <c r="A7428" s="18">
        <v>7426</v>
      </c>
      <c r="B7428" s="18">
        <f t="shared" si="232"/>
        <v>2019</v>
      </c>
      <c r="C7428" s="17">
        <v>43770</v>
      </c>
      <c r="D7428" s="18" t="s">
        <v>130</v>
      </c>
      <c r="E7428" s="18" t="s">
        <v>164</v>
      </c>
      <c r="F7428" s="18" t="str">
        <f t="shared" ref="F7428:F7491" si="233">_xlfn.CONCAT(E7428,"-",J7428,"-",C7428)</f>
        <v>National Grid-Gloucester Muni Agg Rate-43770</v>
      </c>
      <c r="G7428" s="11" t="s">
        <v>131</v>
      </c>
      <c r="H7428" s="11" t="s">
        <v>54</v>
      </c>
      <c r="I7428" s="11" t="s">
        <v>99</v>
      </c>
      <c r="J7428" s="11" t="s">
        <v>242</v>
      </c>
      <c r="K7428" s="11" t="str">
        <f>IFERROR(INDEX('EDC Component Dictionary'!$C$5:$C$37,MATCH('Rates Database'!J7428,'EDC Component Dictionary'!$B$5:$B$37,0)), "Energy Supply")</f>
        <v>Energy Supply</v>
      </c>
      <c r="L7428" s="12">
        <v>0.11094999999999999</v>
      </c>
      <c r="M7428" s="12"/>
    </row>
    <row r="7429" spans="1:13" x14ac:dyDescent="0.3">
      <c r="A7429" s="18">
        <v>7427</v>
      </c>
      <c r="B7429" s="18">
        <f t="shared" si="232"/>
        <v>2019</v>
      </c>
      <c r="C7429" s="17">
        <v>43770</v>
      </c>
      <c r="D7429" s="18" t="s">
        <v>130</v>
      </c>
      <c r="E7429" s="18" t="s">
        <v>163</v>
      </c>
      <c r="F7429" s="18" t="str">
        <f t="shared" si="233"/>
        <v>Eversource_EMA-Brookline Muni Agg Rate-43770</v>
      </c>
      <c r="G7429" s="11" t="s">
        <v>131</v>
      </c>
      <c r="H7429" s="11" t="s">
        <v>54</v>
      </c>
      <c r="I7429" s="11" t="s">
        <v>99</v>
      </c>
      <c r="J7429" s="11" t="s">
        <v>243</v>
      </c>
      <c r="K7429" s="11" t="str">
        <f>IFERROR(INDEX('EDC Component Dictionary'!$C$5:$C$37,MATCH('Rates Database'!J7429,'EDC Component Dictionary'!$B$5:$B$37,0)), "Energy Supply")</f>
        <v>Energy Supply</v>
      </c>
      <c r="L7429" s="12">
        <v>0.11143</v>
      </c>
      <c r="M7429" s="12"/>
    </row>
    <row r="7430" spans="1:13" x14ac:dyDescent="0.3">
      <c r="A7430" s="18">
        <v>7428</v>
      </c>
      <c r="B7430" s="18">
        <f t="shared" si="232"/>
        <v>2019</v>
      </c>
      <c r="C7430" s="17">
        <v>43770</v>
      </c>
      <c r="D7430" s="18" t="s">
        <v>130</v>
      </c>
      <c r="E7430" s="18" t="s">
        <v>163</v>
      </c>
      <c r="F7430" s="18" t="str">
        <f t="shared" si="233"/>
        <v>Eversource_EMA-Bedford Muni Agg Rate-43770</v>
      </c>
      <c r="G7430" s="11" t="s">
        <v>131</v>
      </c>
      <c r="H7430" s="11" t="s">
        <v>54</v>
      </c>
      <c r="I7430" s="11" t="s">
        <v>99</v>
      </c>
      <c r="J7430" s="11" t="s">
        <v>274</v>
      </c>
      <c r="K7430" s="11" t="str">
        <f>IFERROR(INDEX('EDC Component Dictionary'!$C$5:$C$37,MATCH('Rates Database'!J7430,'EDC Component Dictionary'!$B$5:$B$37,0)), "Energy Supply")</f>
        <v>Energy Supply</v>
      </c>
      <c r="L7430" s="12">
        <v>0.11132</v>
      </c>
      <c r="M7430" s="12"/>
    </row>
    <row r="7431" spans="1:13" x14ac:dyDescent="0.3">
      <c r="A7431" s="18">
        <v>7429</v>
      </c>
      <c r="B7431" s="18">
        <f t="shared" si="232"/>
        <v>2019</v>
      </c>
      <c r="C7431" s="17">
        <v>43770</v>
      </c>
      <c r="D7431" s="18" t="s">
        <v>130</v>
      </c>
      <c r="E7431" s="18" t="s">
        <v>164</v>
      </c>
      <c r="F7431" s="18" t="str">
        <f t="shared" si="233"/>
        <v>National Grid-Salem Muni Agg Rate-43770</v>
      </c>
      <c r="G7431" s="11" t="s">
        <v>131</v>
      </c>
      <c r="H7431" s="11" t="s">
        <v>54</v>
      </c>
      <c r="I7431" s="11" t="s">
        <v>99</v>
      </c>
      <c r="J7431" s="11" t="s">
        <v>175</v>
      </c>
      <c r="K7431" s="11" t="str">
        <f>IFERROR(INDEX('EDC Component Dictionary'!$C$5:$C$37,MATCH('Rates Database'!J7431,'EDC Component Dictionary'!$B$5:$B$37,0)), "Energy Supply")</f>
        <v>Energy Supply</v>
      </c>
      <c r="L7431" s="12">
        <v>0.11101999999999999</v>
      </c>
      <c r="M7431" s="12"/>
    </row>
    <row r="7432" spans="1:13" x14ac:dyDescent="0.3">
      <c r="A7432" s="18">
        <v>7430</v>
      </c>
      <c r="B7432" s="18">
        <f t="shared" si="232"/>
        <v>2019</v>
      </c>
      <c r="C7432" s="17">
        <v>43770</v>
      </c>
      <c r="D7432" s="18" t="s">
        <v>130</v>
      </c>
      <c r="E7432" s="18" t="s">
        <v>163</v>
      </c>
      <c r="F7432" s="18" t="str">
        <f t="shared" si="233"/>
        <v>Eversource_EMA-Cambridge Muni Agg Rate-43770</v>
      </c>
      <c r="G7432" s="11" t="s">
        <v>131</v>
      </c>
      <c r="H7432" s="11" t="s">
        <v>54</v>
      </c>
      <c r="I7432" s="11" t="s">
        <v>99</v>
      </c>
      <c r="J7432" s="11" t="s">
        <v>210</v>
      </c>
      <c r="K7432" s="11" t="str">
        <f>IFERROR(INDEX('EDC Component Dictionary'!$C$5:$C$37,MATCH('Rates Database'!J7432,'EDC Component Dictionary'!$B$5:$B$37,0)), "Energy Supply")</f>
        <v>Energy Supply</v>
      </c>
      <c r="L7432" s="12">
        <v>0.11149000000000001</v>
      </c>
      <c r="M7432" s="12"/>
    </row>
    <row r="7433" spans="1:13" x14ac:dyDescent="0.3">
      <c r="A7433" s="18">
        <v>7431</v>
      </c>
      <c r="B7433" s="18">
        <f t="shared" si="232"/>
        <v>2019</v>
      </c>
      <c r="C7433" s="17">
        <v>43770</v>
      </c>
      <c r="D7433" s="18" t="s">
        <v>130</v>
      </c>
      <c r="E7433" s="18" t="s">
        <v>164</v>
      </c>
      <c r="F7433" s="18" t="str">
        <f t="shared" si="233"/>
        <v>National Grid-Bellingham Muni Agg Rate-43770</v>
      </c>
      <c r="G7433" s="11" t="s">
        <v>131</v>
      </c>
      <c r="H7433" s="11" t="s">
        <v>54</v>
      </c>
      <c r="I7433" s="11" t="s">
        <v>99</v>
      </c>
      <c r="J7433" s="11" t="s">
        <v>244</v>
      </c>
      <c r="K7433" s="11" t="str">
        <f>IFERROR(INDEX('EDC Component Dictionary'!$C$5:$C$37,MATCH('Rates Database'!J7433,'EDC Component Dictionary'!$B$5:$B$37,0)), "Energy Supply")</f>
        <v>Energy Supply</v>
      </c>
      <c r="L7433" s="12">
        <v>0.11241</v>
      </c>
      <c r="M7433" s="12"/>
    </row>
    <row r="7434" spans="1:13" x14ac:dyDescent="0.3">
      <c r="A7434" s="18">
        <v>7432</v>
      </c>
      <c r="B7434" s="18">
        <f t="shared" si="232"/>
        <v>2019</v>
      </c>
      <c r="C7434" s="17">
        <v>43770</v>
      </c>
      <c r="D7434" s="18" t="s">
        <v>130</v>
      </c>
      <c r="E7434" s="18" t="s">
        <v>163</v>
      </c>
      <c r="F7434" s="18" t="str">
        <f t="shared" si="233"/>
        <v>Eversource_EMA-Natick Muni Agg Rate-43770</v>
      </c>
      <c r="G7434" s="11" t="s">
        <v>131</v>
      </c>
      <c r="H7434" s="11" t="s">
        <v>54</v>
      </c>
      <c r="I7434" s="11" t="s">
        <v>99</v>
      </c>
      <c r="J7434" s="11" t="s">
        <v>252</v>
      </c>
      <c r="K7434" s="11" t="str">
        <f>IFERROR(INDEX('EDC Component Dictionary'!$C$5:$C$37,MATCH('Rates Database'!J7434,'EDC Component Dictionary'!$B$5:$B$37,0)), "Energy Supply")</f>
        <v>Energy Supply</v>
      </c>
      <c r="L7434" s="12">
        <v>0.11275</v>
      </c>
      <c r="M7434" s="12"/>
    </row>
    <row r="7435" spans="1:13" x14ac:dyDescent="0.3">
      <c r="A7435" s="18">
        <v>7433</v>
      </c>
      <c r="B7435" s="18">
        <f t="shared" si="232"/>
        <v>2019</v>
      </c>
      <c r="C7435" s="17">
        <v>43770</v>
      </c>
      <c r="D7435" s="18" t="s">
        <v>130</v>
      </c>
      <c r="E7435" s="18" t="s">
        <v>163</v>
      </c>
      <c r="F7435" s="18" t="str">
        <f t="shared" si="233"/>
        <v>Eversource_EMA-Holliston Muni Agg Rate-43770</v>
      </c>
      <c r="G7435" s="11" t="s">
        <v>131</v>
      </c>
      <c r="H7435" s="11" t="s">
        <v>54</v>
      </c>
      <c r="I7435" s="11" t="s">
        <v>99</v>
      </c>
      <c r="J7435" s="11" t="s">
        <v>246</v>
      </c>
      <c r="K7435" s="11" t="str">
        <f>IFERROR(INDEX('EDC Component Dictionary'!$C$5:$C$37,MATCH('Rates Database'!J7435,'EDC Component Dictionary'!$B$5:$B$37,0)), "Energy Supply")</f>
        <v>Energy Supply</v>
      </c>
      <c r="L7435" s="12">
        <v>0.11273</v>
      </c>
      <c r="M7435" s="12"/>
    </row>
    <row r="7436" spans="1:13" x14ac:dyDescent="0.3">
      <c r="A7436" s="18">
        <v>7434</v>
      </c>
      <c r="B7436" s="18">
        <f t="shared" si="232"/>
        <v>2019</v>
      </c>
      <c r="C7436" s="17">
        <v>43770</v>
      </c>
      <c r="D7436" s="18" t="s">
        <v>130</v>
      </c>
      <c r="E7436" s="18" t="s">
        <v>164</v>
      </c>
      <c r="F7436" s="18" t="str">
        <f t="shared" si="233"/>
        <v>National Grid-West Bridgewater Muni Agg Rate-43770</v>
      </c>
      <c r="G7436" s="11" t="s">
        <v>131</v>
      </c>
      <c r="H7436" s="11" t="s">
        <v>54</v>
      </c>
      <c r="I7436" s="11" t="s">
        <v>99</v>
      </c>
      <c r="J7436" s="11" t="s">
        <v>247</v>
      </c>
      <c r="K7436" s="11" t="str">
        <f>IFERROR(INDEX('EDC Component Dictionary'!$C$5:$C$37,MATCH('Rates Database'!J7436,'EDC Component Dictionary'!$B$5:$B$37,0)), "Energy Supply")</f>
        <v>Energy Supply</v>
      </c>
      <c r="L7436" s="12">
        <v>0.11326</v>
      </c>
      <c r="M7436" s="12"/>
    </row>
    <row r="7437" spans="1:13" x14ac:dyDescent="0.3">
      <c r="A7437" s="18">
        <v>7435</v>
      </c>
      <c r="B7437" s="18">
        <f t="shared" si="232"/>
        <v>2019</v>
      </c>
      <c r="C7437" s="17">
        <v>43770</v>
      </c>
      <c r="D7437" s="18" t="s">
        <v>130</v>
      </c>
      <c r="E7437" s="18" t="s">
        <v>163</v>
      </c>
      <c r="F7437" s="18" t="str">
        <f t="shared" si="233"/>
        <v>Eversource_EMA-Newton Muni Agg Rate-43770</v>
      </c>
      <c r="G7437" s="11" t="s">
        <v>131</v>
      </c>
      <c r="H7437" s="11" t="s">
        <v>54</v>
      </c>
      <c r="I7437" s="11" t="s">
        <v>99</v>
      </c>
      <c r="J7437" s="11" t="s">
        <v>268</v>
      </c>
      <c r="K7437" s="11" t="str">
        <f>IFERROR(INDEX('EDC Component Dictionary'!$C$5:$C$37,MATCH('Rates Database'!J7437,'EDC Component Dictionary'!$B$5:$B$37,0)), "Energy Supply")</f>
        <v>Energy Supply</v>
      </c>
      <c r="L7437" s="12">
        <v>0.11344</v>
      </c>
      <c r="M7437" s="12"/>
    </row>
    <row r="7438" spans="1:13" x14ac:dyDescent="0.3">
      <c r="A7438" s="18">
        <v>7436</v>
      </c>
      <c r="B7438" s="18">
        <f t="shared" si="232"/>
        <v>2019</v>
      </c>
      <c r="C7438" s="17">
        <v>43770</v>
      </c>
      <c r="D7438" s="18" t="s">
        <v>130</v>
      </c>
      <c r="E7438" s="18" t="s">
        <v>164</v>
      </c>
      <c r="F7438" s="18" t="str">
        <f t="shared" si="233"/>
        <v>National Grid-Hamilton Muni Agg Rate-43770</v>
      </c>
      <c r="G7438" s="11" t="s">
        <v>131</v>
      </c>
      <c r="H7438" s="11" t="s">
        <v>54</v>
      </c>
      <c r="I7438" s="11" t="s">
        <v>99</v>
      </c>
      <c r="J7438" s="11" t="s">
        <v>250</v>
      </c>
      <c r="K7438" s="11" t="str">
        <f>IFERROR(INDEX('EDC Component Dictionary'!$C$5:$C$37,MATCH('Rates Database'!J7438,'EDC Component Dictionary'!$B$5:$B$37,0)), "Energy Supply")</f>
        <v>Energy Supply</v>
      </c>
      <c r="L7438" s="12">
        <v>0.11412</v>
      </c>
      <c r="M7438" s="12"/>
    </row>
    <row r="7439" spans="1:13" x14ac:dyDescent="0.3">
      <c r="A7439" s="18">
        <v>7437</v>
      </c>
      <c r="B7439" s="18">
        <f t="shared" si="232"/>
        <v>2019</v>
      </c>
      <c r="C7439" s="17">
        <v>43770</v>
      </c>
      <c r="D7439" s="18" t="s">
        <v>130</v>
      </c>
      <c r="E7439" s="18" t="s">
        <v>164</v>
      </c>
      <c r="F7439" s="18" t="str">
        <f t="shared" si="233"/>
        <v>National Grid-Millville Muni Agg Rate-43770</v>
      </c>
      <c r="G7439" s="11" t="s">
        <v>131</v>
      </c>
      <c r="H7439" s="11" t="s">
        <v>54</v>
      </c>
      <c r="I7439" s="11" t="s">
        <v>99</v>
      </c>
      <c r="J7439" s="11" t="s">
        <v>251</v>
      </c>
      <c r="K7439" s="11" t="str">
        <f>IFERROR(INDEX('EDC Component Dictionary'!$C$5:$C$37,MATCH('Rates Database'!J7439,'EDC Component Dictionary'!$B$5:$B$37,0)), "Energy Supply")</f>
        <v>Energy Supply</v>
      </c>
      <c r="L7439" s="12">
        <v>0.11416999999999999</v>
      </c>
      <c r="M7439" s="12"/>
    </row>
    <row r="7440" spans="1:13" x14ac:dyDescent="0.3">
      <c r="A7440" s="18">
        <v>7438</v>
      </c>
      <c r="B7440" s="18">
        <f t="shared" si="232"/>
        <v>2019</v>
      </c>
      <c r="C7440" s="17">
        <v>43770</v>
      </c>
      <c r="D7440" s="18" t="s">
        <v>130</v>
      </c>
      <c r="E7440" s="18" t="s">
        <v>164</v>
      </c>
      <c r="F7440" s="18" t="str">
        <f t="shared" si="233"/>
        <v>National Grid-Swampscott Muni Agg Rate-43770</v>
      </c>
      <c r="G7440" s="11" t="s">
        <v>131</v>
      </c>
      <c r="H7440" s="11" t="s">
        <v>54</v>
      </c>
      <c r="I7440" s="11" t="s">
        <v>99</v>
      </c>
      <c r="J7440" s="11" t="s">
        <v>178</v>
      </c>
      <c r="K7440" s="11" t="str">
        <f>IFERROR(INDEX('EDC Component Dictionary'!$C$5:$C$37,MATCH('Rates Database'!J7440,'EDC Component Dictionary'!$B$5:$B$37,0)), "Energy Supply")</f>
        <v>Energy Supply</v>
      </c>
      <c r="L7440" s="12">
        <v>0.11446000000000001</v>
      </c>
      <c r="M7440" s="12"/>
    </row>
    <row r="7441" spans="1:13" x14ac:dyDescent="0.3">
      <c r="A7441" s="18">
        <v>7439</v>
      </c>
      <c r="B7441" s="18">
        <f t="shared" si="232"/>
        <v>2019</v>
      </c>
      <c r="C7441" s="17">
        <v>43770</v>
      </c>
      <c r="D7441" s="18" t="s">
        <v>130</v>
      </c>
      <c r="E7441" s="18" t="s">
        <v>163</v>
      </c>
      <c r="F7441" s="18" t="str">
        <f t="shared" si="233"/>
        <v>Eversource_EMA-Watertown Muni Agg Rate-43770</v>
      </c>
      <c r="G7441" s="11" t="s">
        <v>131</v>
      </c>
      <c r="H7441" s="11" t="s">
        <v>54</v>
      </c>
      <c r="I7441" s="11" t="s">
        <v>99</v>
      </c>
      <c r="J7441" s="11" t="s">
        <v>275</v>
      </c>
      <c r="K7441" s="11" t="str">
        <f>IFERROR(INDEX('EDC Component Dictionary'!$C$5:$C$37,MATCH('Rates Database'!J7441,'EDC Component Dictionary'!$B$5:$B$37,0)), "Energy Supply")</f>
        <v>Energy Supply</v>
      </c>
      <c r="L7441" s="12">
        <v>0.11497</v>
      </c>
      <c r="M7441" s="12"/>
    </row>
    <row r="7442" spans="1:13" x14ac:dyDescent="0.3">
      <c r="A7442" s="18">
        <v>7440</v>
      </c>
      <c r="B7442" s="18">
        <f t="shared" si="232"/>
        <v>2019</v>
      </c>
      <c r="C7442" s="17">
        <v>43770</v>
      </c>
      <c r="D7442" s="18" t="s">
        <v>130</v>
      </c>
      <c r="E7442" s="18" t="s">
        <v>95</v>
      </c>
      <c r="F7442" s="18" t="str">
        <f t="shared" si="233"/>
        <v>Eversource_WMA-Sandisfield Muni Agg Rate-43770</v>
      </c>
      <c r="G7442" s="11" t="s">
        <v>131</v>
      </c>
      <c r="H7442" s="11" t="s">
        <v>54</v>
      </c>
      <c r="I7442" s="11" t="s">
        <v>99</v>
      </c>
      <c r="J7442" s="11" t="s">
        <v>253</v>
      </c>
      <c r="K7442" s="11" t="str">
        <f>IFERROR(INDEX('EDC Component Dictionary'!$C$5:$C$37,MATCH('Rates Database'!J7442,'EDC Component Dictionary'!$B$5:$B$37,0)), "Energy Supply")</f>
        <v>Energy Supply</v>
      </c>
      <c r="L7442" s="12">
        <v>0.11533</v>
      </c>
      <c r="M7442" s="12"/>
    </row>
    <row r="7443" spans="1:13" x14ac:dyDescent="0.3">
      <c r="A7443" s="18">
        <v>7441</v>
      </c>
      <c r="B7443" s="18">
        <f t="shared" si="232"/>
        <v>2019</v>
      </c>
      <c r="C7443" s="17">
        <v>43770</v>
      </c>
      <c r="D7443" s="18" t="s">
        <v>130</v>
      </c>
      <c r="E7443" s="18" t="s">
        <v>163</v>
      </c>
      <c r="F7443" s="18" t="str">
        <f t="shared" si="233"/>
        <v>Eversource_EMA-Walpole Muni Agg Rate-43770</v>
      </c>
      <c r="G7443" s="11" t="s">
        <v>131</v>
      </c>
      <c r="H7443" s="11" t="s">
        <v>54</v>
      </c>
      <c r="I7443" s="11" t="s">
        <v>99</v>
      </c>
      <c r="J7443" s="11" t="s">
        <v>174</v>
      </c>
      <c r="K7443" s="11" t="str">
        <f>IFERROR(INDEX('EDC Component Dictionary'!$C$5:$C$37,MATCH('Rates Database'!J7443,'EDC Component Dictionary'!$B$5:$B$37,0)), "Energy Supply")</f>
        <v>Energy Supply</v>
      </c>
      <c r="L7443" s="12">
        <v>0.11582000000000001</v>
      </c>
      <c r="M7443" s="12"/>
    </row>
    <row r="7444" spans="1:13" x14ac:dyDescent="0.3">
      <c r="A7444" s="18">
        <v>7442</v>
      </c>
      <c r="B7444" s="18">
        <f t="shared" si="232"/>
        <v>2019</v>
      </c>
      <c r="C7444" s="17">
        <v>43770</v>
      </c>
      <c r="D7444" s="18" t="s">
        <v>130</v>
      </c>
      <c r="E7444" s="18" t="s">
        <v>163</v>
      </c>
      <c r="F7444" s="18" t="str">
        <f t="shared" si="233"/>
        <v>Eversource_EMA-Lexington Muni Agg Rate-43770</v>
      </c>
      <c r="G7444" s="11" t="s">
        <v>131</v>
      </c>
      <c r="H7444" s="11" t="s">
        <v>54</v>
      </c>
      <c r="I7444" s="11" t="s">
        <v>99</v>
      </c>
      <c r="J7444" s="11" t="s">
        <v>254</v>
      </c>
      <c r="K7444" s="11" t="str">
        <f>IFERROR(INDEX('EDC Component Dictionary'!$C$5:$C$37,MATCH('Rates Database'!J7444,'EDC Component Dictionary'!$B$5:$B$37,0)), "Energy Supply")</f>
        <v>Energy Supply</v>
      </c>
      <c r="L7444" s="12">
        <v>0.11625000000000001</v>
      </c>
      <c r="M7444" s="12"/>
    </row>
    <row r="7445" spans="1:13" x14ac:dyDescent="0.3">
      <c r="A7445" s="18">
        <v>7443</v>
      </c>
      <c r="B7445" s="18">
        <f t="shared" si="232"/>
        <v>2019</v>
      </c>
      <c r="C7445" s="17">
        <v>43770</v>
      </c>
      <c r="D7445" s="18" t="s">
        <v>130</v>
      </c>
      <c r="E7445" s="18" t="s">
        <v>164</v>
      </c>
      <c r="F7445" s="18" t="str">
        <f t="shared" si="233"/>
        <v>National Grid-Foxborough Muni Agg Rate-43770</v>
      </c>
      <c r="G7445" s="11" t="s">
        <v>131</v>
      </c>
      <c r="H7445" s="11" t="s">
        <v>54</v>
      </c>
      <c r="I7445" s="11" t="s">
        <v>99</v>
      </c>
      <c r="J7445" s="11" t="s">
        <v>256</v>
      </c>
      <c r="K7445" s="11" t="str">
        <f>IFERROR(INDEX('EDC Component Dictionary'!$C$5:$C$37,MATCH('Rates Database'!J7445,'EDC Component Dictionary'!$B$5:$B$37,0)), "Energy Supply")</f>
        <v>Energy Supply</v>
      </c>
      <c r="L7445" s="12">
        <v>0.11791</v>
      </c>
      <c r="M7445" s="12"/>
    </row>
    <row r="7446" spans="1:13" x14ac:dyDescent="0.3">
      <c r="A7446" s="18">
        <v>7444</v>
      </c>
      <c r="B7446" s="18">
        <f t="shared" si="232"/>
        <v>2019</v>
      </c>
      <c r="C7446" s="17">
        <v>43770</v>
      </c>
      <c r="D7446" s="18" t="s">
        <v>130</v>
      </c>
      <c r="E7446" s="18" t="s">
        <v>164</v>
      </c>
      <c r="F7446" s="18" t="str">
        <f t="shared" si="233"/>
        <v>National Grid-Lowell Muni Agg Rate-43770</v>
      </c>
      <c r="G7446" s="11" t="s">
        <v>131</v>
      </c>
      <c r="H7446" s="11" t="s">
        <v>54</v>
      </c>
      <c r="I7446" s="11" t="s">
        <v>99</v>
      </c>
      <c r="J7446" s="11" t="s">
        <v>262</v>
      </c>
      <c r="K7446" s="11" t="str">
        <f>IFERROR(INDEX('EDC Component Dictionary'!$C$5:$C$37,MATCH('Rates Database'!J7446,'EDC Component Dictionary'!$B$5:$B$37,0)), "Energy Supply")</f>
        <v>Energy Supply</v>
      </c>
      <c r="L7446" s="12">
        <v>0.11874</v>
      </c>
      <c r="M7446" s="12"/>
    </row>
    <row r="7447" spans="1:13" x14ac:dyDescent="0.3">
      <c r="A7447" s="18">
        <v>7445</v>
      </c>
      <c r="B7447" s="18">
        <f t="shared" si="232"/>
        <v>2019</v>
      </c>
      <c r="C7447" s="17">
        <v>43770</v>
      </c>
      <c r="D7447" s="18" t="s">
        <v>130</v>
      </c>
      <c r="E7447" s="18" t="s">
        <v>164</v>
      </c>
      <c r="F7447" s="18" t="str">
        <f t="shared" si="233"/>
        <v>National Grid-Heath Muni Agg Rate-43770</v>
      </c>
      <c r="G7447" s="11" t="s">
        <v>131</v>
      </c>
      <c r="H7447" s="11" t="s">
        <v>54</v>
      </c>
      <c r="I7447" s="11" t="s">
        <v>99</v>
      </c>
      <c r="J7447" s="11" t="s">
        <v>257</v>
      </c>
      <c r="K7447" s="11" t="str">
        <f>IFERROR(INDEX('EDC Component Dictionary'!$C$5:$C$37,MATCH('Rates Database'!J7447,'EDC Component Dictionary'!$B$5:$B$37,0)), "Energy Supply")</f>
        <v>Energy Supply</v>
      </c>
      <c r="L7447" s="12">
        <v>0.11924</v>
      </c>
      <c r="M7447" s="12"/>
    </row>
    <row r="7448" spans="1:13" x14ac:dyDescent="0.3">
      <c r="A7448" s="18">
        <v>7446</v>
      </c>
      <c r="B7448" s="18">
        <f t="shared" si="232"/>
        <v>2019</v>
      </c>
      <c r="C7448" s="17">
        <v>43800</v>
      </c>
      <c r="D7448" s="18" t="s">
        <v>130</v>
      </c>
      <c r="E7448" s="18" t="s">
        <v>164</v>
      </c>
      <c r="F7448" s="18" t="str">
        <f t="shared" si="233"/>
        <v>National Grid-Nantucket Muni Agg Rate-43800</v>
      </c>
      <c r="G7448" s="11" t="s">
        <v>131</v>
      </c>
      <c r="H7448" s="11" t="s">
        <v>54</v>
      </c>
      <c r="I7448" s="11" t="s">
        <v>99</v>
      </c>
      <c r="J7448" s="11" t="s">
        <v>171</v>
      </c>
      <c r="K7448" s="11" t="str">
        <f>IFERROR(INDEX('EDC Component Dictionary'!$C$5:$C$37,MATCH('Rates Database'!J7448,'EDC Component Dictionary'!$B$5:$B$37,0)), "Energy Supply")</f>
        <v>Energy Supply</v>
      </c>
      <c r="L7448" s="12">
        <v>9.0560000000000002E-2</v>
      </c>
      <c r="M7448" s="12"/>
    </row>
    <row r="7449" spans="1:13" x14ac:dyDescent="0.3">
      <c r="A7449" s="18">
        <v>7447</v>
      </c>
      <c r="B7449" s="18">
        <f t="shared" si="232"/>
        <v>2019</v>
      </c>
      <c r="C7449" s="17">
        <v>43800</v>
      </c>
      <c r="D7449" s="18" t="s">
        <v>130</v>
      </c>
      <c r="E7449" s="18" t="s">
        <v>164</v>
      </c>
      <c r="F7449" s="18" t="str">
        <f t="shared" si="233"/>
        <v>National Grid-Westborough Muni Agg Rate-43800</v>
      </c>
      <c r="G7449" s="11" t="s">
        <v>131</v>
      </c>
      <c r="H7449" s="11" t="s">
        <v>54</v>
      </c>
      <c r="I7449" s="11" t="s">
        <v>99</v>
      </c>
      <c r="J7449" s="11" t="s">
        <v>172</v>
      </c>
      <c r="K7449" s="11" t="str">
        <f>IFERROR(INDEX('EDC Component Dictionary'!$C$5:$C$37,MATCH('Rates Database'!J7449,'EDC Component Dictionary'!$B$5:$B$37,0)), "Energy Supply")</f>
        <v>Energy Supply</v>
      </c>
      <c r="L7449" s="12">
        <v>9.3850000000000003E-2</v>
      </c>
      <c r="M7449" s="12"/>
    </row>
    <row r="7450" spans="1:13" x14ac:dyDescent="0.3">
      <c r="A7450" s="18">
        <v>7448</v>
      </c>
      <c r="B7450" s="18">
        <f t="shared" si="232"/>
        <v>2019</v>
      </c>
      <c r="C7450" s="17">
        <v>43800</v>
      </c>
      <c r="D7450" s="18" t="s">
        <v>130</v>
      </c>
      <c r="E7450" s="18" t="s">
        <v>164</v>
      </c>
      <c r="F7450" s="18" t="str">
        <f t="shared" si="233"/>
        <v>National Grid-Chelmsford Muni Agg Rate-43800</v>
      </c>
      <c r="G7450" s="11" t="s">
        <v>131</v>
      </c>
      <c r="H7450" s="11" t="s">
        <v>54</v>
      </c>
      <c r="I7450" s="11" t="s">
        <v>99</v>
      </c>
      <c r="J7450" s="11" t="s">
        <v>173</v>
      </c>
      <c r="K7450" s="11" t="str">
        <f>IFERROR(INDEX('EDC Component Dictionary'!$C$5:$C$37,MATCH('Rates Database'!J7450,'EDC Component Dictionary'!$B$5:$B$37,0)), "Energy Supply")</f>
        <v>Energy Supply</v>
      </c>
      <c r="L7450" s="12">
        <v>9.4109999999999999E-2</v>
      </c>
      <c r="M7450" s="12"/>
    </row>
    <row r="7451" spans="1:13" x14ac:dyDescent="0.3">
      <c r="A7451" s="18">
        <v>7449</v>
      </c>
      <c r="B7451" s="18">
        <f t="shared" si="232"/>
        <v>2019</v>
      </c>
      <c r="C7451" s="17">
        <v>43800</v>
      </c>
      <c r="D7451" s="18" t="s">
        <v>130</v>
      </c>
      <c r="E7451" s="18" t="s">
        <v>95</v>
      </c>
      <c r="F7451" s="18" t="str">
        <f t="shared" si="233"/>
        <v>Eversource_WMA-West Springfield Muni Agg Rate-43800</v>
      </c>
      <c r="G7451" s="11" t="s">
        <v>131</v>
      </c>
      <c r="H7451" s="11" t="s">
        <v>54</v>
      </c>
      <c r="I7451" s="11" t="s">
        <v>99</v>
      </c>
      <c r="J7451" s="11" t="s">
        <v>272</v>
      </c>
      <c r="K7451" s="11" t="str">
        <f>IFERROR(INDEX('EDC Component Dictionary'!$C$5:$C$37,MATCH('Rates Database'!J7451,'EDC Component Dictionary'!$B$5:$B$37,0)), "Energy Supply")</f>
        <v>Energy Supply</v>
      </c>
      <c r="L7451" s="12">
        <v>9.672E-2</v>
      </c>
      <c r="M7451" s="12"/>
    </row>
    <row r="7452" spans="1:13" x14ac:dyDescent="0.3">
      <c r="A7452" s="18">
        <v>7450</v>
      </c>
      <c r="B7452" s="18">
        <f t="shared" si="232"/>
        <v>2019</v>
      </c>
      <c r="C7452" s="17">
        <v>43800</v>
      </c>
      <c r="D7452" s="18" t="s">
        <v>130</v>
      </c>
      <c r="E7452" s="18" t="s">
        <v>164</v>
      </c>
      <c r="F7452" s="18" t="str">
        <f t="shared" si="233"/>
        <v>National Grid-Marlborough Muni Agg Rate-43800</v>
      </c>
      <c r="G7452" s="11" t="s">
        <v>131</v>
      </c>
      <c r="H7452" s="11" t="s">
        <v>54</v>
      </c>
      <c r="I7452" s="11" t="s">
        <v>99</v>
      </c>
      <c r="J7452" s="11" t="s">
        <v>263</v>
      </c>
      <c r="K7452" s="11" t="str">
        <f>IFERROR(INDEX('EDC Component Dictionary'!$C$5:$C$37,MATCH('Rates Database'!J7452,'EDC Component Dictionary'!$B$5:$B$37,0)), "Energy Supply")</f>
        <v>Energy Supply</v>
      </c>
      <c r="L7452" s="12">
        <v>9.69E-2</v>
      </c>
      <c r="M7452" s="12"/>
    </row>
    <row r="7453" spans="1:13" x14ac:dyDescent="0.3">
      <c r="A7453" s="18">
        <v>7451</v>
      </c>
      <c r="B7453" s="18">
        <f t="shared" si="232"/>
        <v>2019</v>
      </c>
      <c r="C7453" s="17">
        <v>43800</v>
      </c>
      <c r="D7453" s="18" t="s">
        <v>130</v>
      </c>
      <c r="E7453" s="18" t="s">
        <v>95</v>
      </c>
      <c r="F7453" s="18" t="str">
        <f t="shared" si="233"/>
        <v>Eversource_WMA-Pittsfield Muni Agg Rate-43800</v>
      </c>
      <c r="G7453" s="11" t="s">
        <v>131</v>
      </c>
      <c r="H7453" s="11" t="s">
        <v>54</v>
      </c>
      <c r="I7453" s="11" t="s">
        <v>99</v>
      </c>
      <c r="J7453" s="11" t="s">
        <v>176</v>
      </c>
      <c r="K7453" s="11" t="str">
        <f>IFERROR(INDEX('EDC Component Dictionary'!$C$5:$C$37,MATCH('Rates Database'!J7453,'EDC Component Dictionary'!$B$5:$B$37,0)), "Energy Supply")</f>
        <v>Energy Supply</v>
      </c>
      <c r="L7453" s="12">
        <v>9.9760000000000001E-2</v>
      </c>
      <c r="M7453" s="12"/>
    </row>
    <row r="7454" spans="1:13" x14ac:dyDescent="0.3">
      <c r="A7454" s="18">
        <v>7452</v>
      </c>
      <c r="B7454" s="18">
        <f t="shared" si="232"/>
        <v>2019</v>
      </c>
      <c r="C7454" s="17">
        <v>43800</v>
      </c>
      <c r="D7454" s="18" t="s">
        <v>130</v>
      </c>
      <c r="E7454" s="18" t="s">
        <v>164</v>
      </c>
      <c r="F7454" s="18" t="str">
        <f t="shared" si="233"/>
        <v>National Grid-Lancaster Muni Agg Rate-43800</v>
      </c>
      <c r="G7454" s="11" t="s">
        <v>131</v>
      </c>
      <c r="H7454" s="11" t="s">
        <v>54</v>
      </c>
      <c r="I7454" s="11" t="s">
        <v>99</v>
      </c>
      <c r="J7454" s="11" t="s">
        <v>260</v>
      </c>
      <c r="K7454" s="11" t="str">
        <f>IFERROR(INDEX('EDC Component Dictionary'!$C$5:$C$37,MATCH('Rates Database'!J7454,'EDC Component Dictionary'!$B$5:$B$37,0)), "Energy Supply")</f>
        <v>Energy Supply</v>
      </c>
      <c r="L7454" s="12">
        <v>9.9779999999999994E-2</v>
      </c>
      <c r="M7454" s="12"/>
    </row>
    <row r="7455" spans="1:13" x14ac:dyDescent="0.3">
      <c r="A7455" s="18">
        <v>7453</v>
      </c>
      <c r="B7455" s="18">
        <f t="shared" si="232"/>
        <v>2019</v>
      </c>
      <c r="C7455" s="17">
        <v>43800</v>
      </c>
      <c r="D7455" s="18" t="s">
        <v>130</v>
      </c>
      <c r="E7455" s="18" t="s">
        <v>95</v>
      </c>
      <c r="F7455" s="18" t="str">
        <f t="shared" si="233"/>
        <v>Eversource_WMA-Leverett Muni Agg Rate-43800</v>
      </c>
      <c r="G7455" s="11" t="s">
        <v>131</v>
      </c>
      <c r="H7455" s="11" t="s">
        <v>54</v>
      </c>
      <c r="I7455" s="11" t="s">
        <v>99</v>
      </c>
      <c r="J7455" s="11" t="s">
        <v>265</v>
      </c>
      <c r="K7455" s="11" t="str">
        <f>IFERROR(INDEX('EDC Component Dictionary'!$C$5:$C$37,MATCH('Rates Database'!J7455,'EDC Component Dictionary'!$B$5:$B$37,0)), "Energy Supply")</f>
        <v>Energy Supply</v>
      </c>
      <c r="L7455" s="12">
        <v>0.10173</v>
      </c>
      <c r="M7455" s="12"/>
    </row>
    <row r="7456" spans="1:13" x14ac:dyDescent="0.3">
      <c r="A7456" s="18">
        <v>7454</v>
      </c>
      <c r="B7456" s="18">
        <f t="shared" si="232"/>
        <v>2019</v>
      </c>
      <c r="C7456" s="17">
        <v>43800</v>
      </c>
      <c r="D7456" s="18" t="s">
        <v>130</v>
      </c>
      <c r="E7456" s="18" t="s">
        <v>164</v>
      </c>
      <c r="F7456" s="18" t="str">
        <f t="shared" si="233"/>
        <v>National Grid-Great Barrington Muni Agg Rate-43800</v>
      </c>
      <c r="G7456" s="11" t="s">
        <v>131</v>
      </c>
      <c r="H7456" s="11" t="s">
        <v>54</v>
      </c>
      <c r="I7456" s="11" t="s">
        <v>99</v>
      </c>
      <c r="J7456" s="11" t="s">
        <v>245</v>
      </c>
      <c r="K7456" s="11" t="str">
        <f>IFERROR(INDEX('EDC Component Dictionary'!$C$5:$C$37,MATCH('Rates Database'!J7456,'EDC Component Dictionary'!$B$5:$B$37,0)), "Energy Supply")</f>
        <v>Energy Supply</v>
      </c>
      <c r="L7456" s="12">
        <v>0.10126</v>
      </c>
      <c r="M7456" s="12"/>
    </row>
    <row r="7457" spans="1:13" x14ac:dyDescent="0.3">
      <c r="A7457" s="18">
        <v>7455</v>
      </c>
      <c r="B7457" s="18">
        <f t="shared" si="232"/>
        <v>2019</v>
      </c>
      <c r="C7457" s="17">
        <v>43800</v>
      </c>
      <c r="D7457" s="18" t="s">
        <v>130</v>
      </c>
      <c r="E7457" s="18" t="s">
        <v>164</v>
      </c>
      <c r="F7457" s="18" t="str">
        <f t="shared" si="233"/>
        <v>National Grid-Williamsburg Muni Agg Rate-43800</v>
      </c>
      <c r="G7457" s="11" t="s">
        <v>131</v>
      </c>
      <c r="H7457" s="11" t="s">
        <v>54</v>
      </c>
      <c r="I7457" s="11" t="s">
        <v>99</v>
      </c>
      <c r="J7457" s="11" t="s">
        <v>249</v>
      </c>
      <c r="K7457" s="11" t="str">
        <f>IFERROR(INDEX('EDC Component Dictionary'!$C$5:$C$37,MATCH('Rates Database'!J7457,'EDC Component Dictionary'!$B$5:$B$37,0)), "Energy Supply")</f>
        <v>Energy Supply</v>
      </c>
      <c r="L7457" s="12">
        <v>0.10249</v>
      </c>
      <c r="M7457" s="12"/>
    </row>
    <row r="7458" spans="1:13" x14ac:dyDescent="0.3">
      <c r="A7458" s="18">
        <v>7456</v>
      </c>
      <c r="B7458" s="18">
        <f t="shared" si="232"/>
        <v>2019</v>
      </c>
      <c r="C7458" s="17">
        <v>43800</v>
      </c>
      <c r="D7458" s="18" t="s">
        <v>130</v>
      </c>
      <c r="E7458" s="18" t="s">
        <v>164</v>
      </c>
      <c r="F7458" s="18" t="str">
        <f t="shared" si="233"/>
        <v>National Grid-Winchendon Muni Agg Rate-43800</v>
      </c>
      <c r="G7458" s="11" t="s">
        <v>131</v>
      </c>
      <c r="H7458" s="11" t="s">
        <v>54</v>
      </c>
      <c r="I7458" s="11" t="s">
        <v>99</v>
      </c>
      <c r="J7458" s="11" t="s">
        <v>181</v>
      </c>
      <c r="K7458" s="11" t="str">
        <f>IFERROR(INDEX('EDC Component Dictionary'!$C$5:$C$37,MATCH('Rates Database'!J7458,'EDC Component Dictionary'!$B$5:$B$37,0)), "Energy Supply")</f>
        <v>Energy Supply</v>
      </c>
      <c r="L7458" s="12">
        <v>0.10304000000000001</v>
      </c>
      <c r="M7458" s="12"/>
    </row>
    <row r="7459" spans="1:13" x14ac:dyDescent="0.3">
      <c r="A7459" s="18">
        <v>7457</v>
      </c>
      <c r="B7459" s="18">
        <f t="shared" si="232"/>
        <v>2019</v>
      </c>
      <c r="C7459" s="17">
        <v>43800</v>
      </c>
      <c r="D7459" s="18" t="s">
        <v>130</v>
      </c>
      <c r="E7459" s="18" t="s">
        <v>95</v>
      </c>
      <c r="F7459" s="18" t="str">
        <f t="shared" si="233"/>
        <v>Eversource_WMA-Lanesborough Muni Agg Rate-43800</v>
      </c>
      <c r="G7459" s="11" t="s">
        <v>131</v>
      </c>
      <c r="H7459" s="11" t="s">
        <v>54</v>
      </c>
      <c r="I7459" s="11" t="s">
        <v>99</v>
      </c>
      <c r="J7459" s="11" t="s">
        <v>255</v>
      </c>
      <c r="K7459" s="11" t="str">
        <f>IFERROR(INDEX('EDC Component Dictionary'!$C$5:$C$37,MATCH('Rates Database'!J7459,'EDC Component Dictionary'!$B$5:$B$37,0)), "Energy Supply")</f>
        <v>Energy Supply</v>
      </c>
      <c r="L7459" s="12">
        <v>0.10306999999999999</v>
      </c>
      <c r="M7459" s="12"/>
    </row>
    <row r="7460" spans="1:13" x14ac:dyDescent="0.3">
      <c r="A7460" s="18">
        <v>7458</v>
      </c>
      <c r="B7460" s="18">
        <f t="shared" si="232"/>
        <v>2019</v>
      </c>
      <c r="C7460" s="17">
        <v>43800</v>
      </c>
      <c r="D7460" s="18" t="s">
        <v>130</v>
      </c>
      <c r="E7460" s="18" t="s">
        <v>163</v>
      </c>
      <c r="F7460" s="18" t="str">
        <f t="shared" si="233"/>
        <v>Eversource_EMA-Plymouth Muni Agg Rate-43800</v>
      </c>
      <c r="G7460" s="11" t="s">
        <v>131</v>
      </c>
      <c r="H7460" s="11" t="s">
        <v>54</v>
      </c>
      <c r="I7460" s="11" t="s">
        <v>99</v>
      </c>
      <c r="J7460" s="11" t="s">
        <v>180</v>
      </c>
      <c r="K7460" s="11" t="str">
        <f>IFERROR(INDEX('EDC Component Dictionary'!$C$5:$C$37,MATCH('Rates Database'!J7460,'EDC Component Dictionary'!$B$5:$B$37,0)), "Energy Supply")</f>
        <v>Energy Supply</v>
      </c>
      <c r="L7460" s="12">
        <v>0.10333000000000001</v>
      </c>
      <c r="M7460" s="12"/>
    </row>
    <row r="7461" spans="1:13" x14ac:dyDescent="0.3">
      <c r="A7461" s="18">
        <v>7459</v>
      </c>
      <c r="B7461" s="18">
        <f t="shared" si="232"/>
        <v>2019</v>
      </c>
      <c r="C7461" s="17">
        <v>43800</v>
      </c>
      <c r="D7461" s="18" t="s">
        <v>130</v>
      </c>
      <c r="E7461" s="18" t="s">
        <v>164</v>
      </c>
      <c r="F7461" s="18" t="str">
        <f t="shared" si="233"/>
        <v>National Grid-Auburn Muni Agg Rate-43800</v>
      </c>
      <c r="G7461" s="11" t="s">
        <v>131</v>
      </c>
      <c r="H7461" s="11" t="s">
        <v>54</v>
      </c>
      <c r="I7461" s="11" t="s">
        <v>99</v>
      </c>
      <c r="J7461" s="11" t="s">
        <v>258</v>
      </c>
      <c r="K7461" s="11" t="str">
        <f>IFERROR(INDEX('EDC Component Dictionary'!$C$5:$C$37,MATCH('Rates Database'!J7461,'EDC Component Dictionary'!$B$5:$B$37,0)), "Energy Supply")</f>
        <v>Energy Supply</v>
      </c>
      <c r="L7461" s="12">
        <v>0.10353999999999999</v>
      </c>
      <c r="M7461" s="12"/>
    </row>
    <row r="7462" spans="1:13" x14ac:dyDescent="0.3">
      <c r="A7462" s="18">
        <v>7460</v>
      </c>
      <c r="B7462" s="18">
        <f t="shared" si="232"/>
        <v>2019</v>
      </c>
      <c r="C7462" s="17">
        <v>43800</v>
      </c>
      <c r="D7462" s="18" t="s">
        <v>130</v>
      </c>
      <c r="E7462" s="18" t="s">
        <v>164</v>
      </c>
      <c r="F7462" s="18" t="str">
        <f t="shared" si="233"/>
        <v>National Grid-Orange Muni Agg Rate-43800</v>
      </c>
      <c r="G7462" s="11" t="s">
        <v>131</v>
      </c>
      <c r="H7462" s="11" t="s">
        <v>54</v>
      </c>
      <c r="I7462" s="11" t="s">
        <v>99</v>
      </c>
      <c r="J7462" s="11" t="s">
        <v>182</v>
      </c>
      <c r="K7462" s="11" t="str">
        <f>IFERROR(INDEX('EDC Component Dictionary'!$C$5:$C$37,MATCH('Rates Database'!J7462,'EDC Component Dictionary'!$B$5:$B$37,0)), "Energy Supply")</f>
        <v>Energy Supply</v>
      </c>
      <c r="L7462" s="12">
        <v>0.10383000000000001</v>
      </c>
      <c r="M7462" s="12"/>
    </row>
    <row r="7463" spans="1:13" x14ac:dyDescent="0.3">
      <c r="A7463" s="18">
        <v>7461</v>
      </c>
      <c r="B7463" s="18">
        <f t="shared" si="232"/>
        <v>2019</v>
      </c>
      <c r="C7463" s="17">
        <v>43800</v>
      </c>
      <c r="D7463" s="18" t="s">
        <v>130</v>
      </c>
      <c r="E7463" s="18" t="s">
        <v>164</v>
      </c>
      <c r="F7463" s="18" t="str">
        <f t="shared" si="233"/>
        <v>National Grid-Adams Muni Agg Rate-43800</v>
      </c>
      <c r="G7463" s="11" t="s">
        <v>131</v>
      </c>
      <c r="H7463" s="11" t="s">
        <v>54</v>
      </c>
      <c r="I7463" s="11" t="s">
        <v>99</v>
      </c>
      <c r="J7463" s="11" t="s">
        <v>183</v>
      </c>
      <c r="K7463" s="11" t="str">
        <f>IFERROR(INDEX('EDC Component Dictionary'!$C$5:$C$37,MATCH('Rates Database'!J7463,'EDC Component Dictionary'!$B$5:$B$37,0)), "Energy Supply")</f>
        <v>Energy Supply</v>
      </c>
      <c r="L7463" s="12">
        <v>0.10408000000000001</v>
      </c>
      <c r="M7463" s="12"/>
    </row>
    <row r="7464" spans="1:13" x14ac:dyDescent="0.3">
      <c r="A7464" s="18">
        <v>7462</v>
      </c>
      <c r="B7464" s="18">
        <f t="shared" si="232"/>
        <v>2019</v>
      </c>
      <c r="C7464" s="17">
        <v>43800</v>
      </c>
      <c r="D7464" s="18" t="s">
        <v>130</v>
      </c>
      <c r="E7464" s="18" t="s">
        <v>95</v>
      </c>
      <c r="F7464" s="18" t="str">
        <f t="shared" si="233"/>
        <v>Eversource_WMA-Cheshire Muni Agg Rate-43800</v>
      </c>
      <c r="G7464" s="11" t="s">
        <v>131</v>
      </c>
      <c r="H7464" s="11" t="s">
        <v>54</v>
      </c>
      <c r="I7464" s="11" t="s">
        <v>99</v>
      </c>
      <c r="J7464" s="11" t="s">
        <v>184</v>
      </c>
      <c r="K7464" s="11" t="str">
        <f>IFERROR(INDEX('EDC Component Dictionary'!$C$5:$C$37,MATCH('Rates Database'!J7464,'EDC Component Dictionary'!$B$5:$B$37,0)), "Energy Supply")</f>
        <v>Energy Supply</v>
      </c>
      <c r="L7464" s="12">
        <v>0.10408000000000001</v>
      </c>
      <c r="M7464" s="12"/>
    </row>
    <row r="7465" spans="1:13" x14ac:dyDescent="0.3">
      <c r="A7465" s="18">
        <v>7463</v>
      </c>
      <c r="B7465" s="18">
        <f t="shared" si="232"/>
        <v>2019</v>
      </c>
      <c r="C7465" s="17">
        <v>43800</v>
      </c>
      <c r="D7465" s="18" t="s">
        <v>130</v>
      </c>
      <c r="E7465" s="18" t="s">
        <v>163</v>
      </c>
      <c r="F7465" s="18" t="str">
        <f t="shared" si="233"/>
        <v>Eversource_EMA-Acushnet Muni Agg Rate-43800</v>
      </c>
      <c r="G7465" s="11" t="s">
        <v>131</v>
      </c>
      <c r="H7465" s="11" t="s">
        <v>54</v>
      </c>
      <c r="I7465" s="11" t="s">
        <v>99</v>
      </c>
      <c r="J7465" s="11" t="s">
        <v>185</v>
      </c>
      <c r="K7465" s="11" t="str">
        <f>IFERROR(INDEX('EDC Component Dictionary'!$C$5:$C$37,MATCH('Rates Database'!J7465,'EDC Component Dictionary'!$B$5:$B$37,0)), "Energy Supply")</f>
        <v>Energy Supply</v>
      </c>
      <c r="L7465" s="12">
        <v>0.1043</v>
      </c>
      <c r="M7465" s="12"/>
    </row>
    <row r="7466" spans="1:13" x14ac:dyDescent="0.3">
      <c r="A7466" s="18">
        <v>7464</v>
      </c>
      <c r="B7466" s="18">
        <f t="shared" si="232"/>
        <v>2019</v>
      </c>
      <c r="C7466" s="17">
        <v>43800</v>
      </c>
      <c r="D7466" s="18" t="s">
        <v>130</v>
      </c>
      <c r="E7466" s="18" t="s">
        <v>164</v>
      </c>
      <c r="F7466" s="18" t="str">
        <f t="shared" si="233"/>
        <v>National Grid-Attleboro Muni Agg Rate-43800</v>
      </c>
      <c r="G7466" s="11" t="s">
        <v>131</v>
      </c>
      <c r="H7466" s="11" t="s">
        <v>54</v>
      </c>
      <c r="I7466" s="11" t="s">
        <v>99</v>
      </c>
      <c r="J7466" s="11" t="s">
        <v>186</v>
      </c>
      <c r="K7466" s="11" t="str">
        <f>IFERROR(INDEX('EDC Component Dictionary'!$C$5:$C$37,MATCH('Rates Database'!J7466,'EDC Component Dictionary'!$B$5:$B$37,0)), "Energy Supply")</f>
        <v>Energy Supply</v>
      </c>
      <c r="L7466" s="12">
        <v>0.1043</v>
      </c>
      <c r="M7466" s="12"/>
    </row>
    <row r="7467" spans="1:13" x14ac:dyDescent="0.3">
      <c r="A7467" s="18">
        <v>7465</v>
      </c>
      <c r="B7467" s="18">
        <f t="shared" si="232"/>
        <v>2019</v>
      </c>
      <c r="C7467" s="17">
        <v>43800</v>
      </c>
      <c r="D7467" s="18" t="s">
        <v>130</v>
      </c>
      <c r="E7467" s="18" t="s">
        <v>163</v>
      </c>
      <c r="F7467" s="18" t="str">
        <f t="shared" si="233"/>
        <v>Eversource_EMA-Carver Muni Agg Rate-43800</v>
      </c>
      <c r="G7467" s="11" t="s">
        <v>131</v>
      </c>
      <c r="H7467" s="11" t="s">
        <v>54</v>
      </c>
      <c r="I7467" s="11" t="s">
        <v>99</v>
      </c>
      <c r="J7467" s="11" t="s">
        <v>187</v>
      </c>
      <c r="K7467" s="11" t="str">
        <f>IFERROR(INDEX('EDC Component Dictionary'!$C$5:$C$37,MATCH('Rates Database'!J7467,'EDC Component Dictionary'!$B$5:$B$37,0)), "Energy Supply")</f>
        <v>Energy Supply</v>
      </c>
      <c r="L7467" s="12">
        <v>0.1043</v>
      </c>
      <c r="M7467" s="12"/>
    </row>
    <row r="7468" spans="1:13" x14ac:dyDescent="0.3">
      <c r="A7468" s="18">
        <v>7466</v>
      </c>
      <c r="B7468" s="18">
        <f t="shared" si="232"/>
        <v>2019</v>
      </c>
      <c r="C7468" s="17">
        <v>43800</v>
      </c>
      <c r="D7468" s="18" t="s">
        <v>130</v>
      </c>
      <c r="E7468" s="18" t="s">
        <v>164</v>
      </c>
      <c r="F7468" s="18" t="str">
        <f t="shared" si="233"/>
        <v>National Grid-Charlton Muni Agg Rate-43800</v>
      </c>
      <c r="G7468" s="11" t="s">
        <v>131</v>
      </c>
      <c r="H7468" s="11" t="s">
        <v>54</v>
      </c>
      <c r="I7468" s="11" t="s">
        <v>99</v>
      </c>
      <c r="J7468" s="11" t="s">
        <v>188</v>
      </c>
      <c r="K7468" s="11" t="str">
        <f>IFERROR(INDEX('EDC Component Dictionary'!$C$5:$C$37,MATCH('Rates Database'!J7468,'EDC Component Dictionary'!$B$5:$B$37,0)), "Energy Supply")</f>
        <v>Energy Supply</v>
      </c>
      <c r="L7468" s="12">
        <v>0.1043</v>
      </c>
      <c r="M7468" s="12"/>
    </row>
    <row r="7469" spans="1:13" x14ac:dyDescent="0.3">
      <c r="A7469" s="18">
        <v>7467</v>
      </c>
      <c r="B7469" s="18">
        <f t="shared" si="232"/>
        <v>2019</v>
      </c>
      <c r="C7469" s="17">
        <v>43800</v>
      </c>
      <c r="D7469" s="18" t="s">
        <v>130</v>
      </c>
      <c r="E7469" s="18" t="s">
        <v>163</v>
      </c>
      <c r="F7469" s="18" t="str">
        <f t="shared" si="233"/>
        <v>Eversource_EMA-Dartmouth Muni Agg Rate-43800</v>
      </c>
      <c r="G7469" s="11" t="s">
        <v>131</v>
      </c>
      <c r="H7469" s="11" t="s">
        <v>54</v>
      </c>
      <c r="I7469" s="11" t="s">
        <v>99</v>
      </c>
      <c r="J7469" s="11" t="s">
        <v>189</v>
      </c>
      <c r="K7469" s="11" t="str">
        <f>IFERROR(INDEX('EDC Component Dictionary'!$C$5:$C$37,MATCH('Rates Database'!J7469,'EDC Component Dictionary'!$B$5:$B$37,0)), "Energy Supply")</f>
        <v>Energy Supply</v>
      </c>
      <c r="L7469" s="12">
        <v>0.1043</v>
      </c>
      <c r="M7469" s="12"/>
    </row>
    <row r="7470" spans="1:13" x14ac:dyDescent="0.3">
      <c r="A7470" s="18">
        <v>7468</v>
      </c>
      <c r="B7470" s="18">
        <f t="shared" si="232"/>
        <v>2019</v>
      </c>
      <c r="C7470" s="17">
        <v>43800</v>
      </c>
      <c r="D7470" s="18" t="s">
        <v>130</v>
      </c>
      <c r="E7470" s="18" t="s">
        <v>164</v>
      </c>
      <c r="F7470" s="18" t="str">
        <f t="shared" si="233"/>
        <v>National Grid-Dighton Muni Agg Rate-43800</v>
      </c>
      <c r="G7470" s="11" t="s">
        <v>131</v>
      </c>
      <c r="H7470" s="11" t="s">
        <v>54</v>
      </c>
      <c r="I7470" s="11" t="s">
        <v>99</v>
      </c>
      <c r="J7470" s="11" t="s">
        <v>190</v>
      </c>
      <c r="K7470" s="11" t="str">
        <f>IFERROR(INDEX('EDC Component Dictionary'!$C$5:$C$37,MATCH('Rates Database'!J7470,'EDC Component Dictionary'!$B$5:$B$37,0)), "Energy Supply")</f>
        <v>Energy Supply</v>
      </c>
      <c r="L7470" s="12">
        <v>0.1043</v>
      </c>
      <c r="M7470" s="12"/>
    </row>
    <row r="7471" spans="1:13" x14ac:dyDescent="0.3">
      <c r="A7471" s="18">
        <v>7469</v>
      </c>
      <c r="B7471" s="18">
        <f t="shared" si="232"/>
        <v>2019</v>
      </c>
      <c r="C7471" s="17">
        <v>43800</v>
      </c>
      <c r="D7471" s="18" t="s">
        <v>130</v>
      </c>
      <c r="E7471" s="18" t="s">
        <v>164</v>
      </c>
      <c r="F7471" s="18" t="str">
        <f t="shared" si="233"/>
        <v>National Grid-Douglas Muni Agg Rate-43800</v>
      </c>
      <c r="G7471" s="11" t="s">
        <v>131</v>
      </c>
      <c r="H7471" s="11" t="s">
        <v>54</v>
      </c>
      <c r="I7471" s="11" t="s">
        <v>99</v>
      </c>
      <c r="J7471" s="11" t="s">
        <v>191</v>
      </c>
      <c r="K7471" s="11" t="str">
        <f>IFERROR(INDEX('EDC Component Dictionary'!$C$5:$C$37,MATCH('Rates Database'!J7471,'EDC Component Dictionary'!$B$5:$B$37,0)), "Energy Supply")</f>
        <v>Energy Supply</v>
      </c>
      <c r="L7471" s="12">
        <v>0.1043</v>
      </c>
      <c r="M7471" s="12"/>
    </row>
    <row r="7472" spans="1:13" x14ac:dyDescent="0.3">
      <c r="A7472" s="18">
        <v>7470</v>
      </c>
      <c r="B7472" s="18">
        <f t="shared" si="232"/>
        <v>2019</v>
      </c>
      <c r="C7472" s="17">
        <v>43800</v>
      </c>
      <c r="D7472" s="18" t="s">
        <v>130</v>
      </c>
      <c r="E7472" s="18" t="s">
        <v>164</v>
      </c>
      <c r="F7472" s="18" t="str">
        <f t="shared" si="233"/>
        <v>National Grid-Dracut Muni Agg Rate-43800</v>
      </c>
      <c r="G7472" s="11" t="s">
        <v>131</v>
      </c>
      <c r="H7472" s="11" t="s">
        <v>54</v>
      </c>
      <c r="I7472" s="11" t="s">
        <v>99</v>
      </c>
      <c r="J7472" s="11" t="s">
        <v>192</v>
      </c>
      <c r="K7472" s="11" t="str">
        <f>IFERROR(INDEX('EDC Component Dictionary'!$C$5:$C$37,MATCH('Rates Database'!J7472,'EDC Component Dictionary'!$B$5:$B$37,0)), "Energy Supply")</f>
        <v>Energy Supply</v>
      </c>
      <c r="L7472" s="12">
        <v>0.1043</v>
      </c>
      <c r="M7472" s="12"/>
    </row>
    <row r="7473" spans="1:13" x14ac:dyDescent="0.3">
      <c r="A7473" s="18">
        <v>7471</v>
      </c>
      <c r="B7473" s="18">
        <f t="shared" si="232"/>
        <v>2019</v>
      </c>
      <c r="C7473" s="17">
        <v>43800</v>
      </c>
      <c r="D7473" s="18" t="s">
        <v>130</v>
      </c>
      <c r="E7473" s="18" t="s">
        <v>163</v>
      </c>
      <c r="F7473" s="18" t="str">
        <f t="shared" si="233"/>
        <v>Eversource_EMA-Fairhaven Muni Agg Rate-43800</v>
      </c>
      <c r="G7473" s="11" t="s">
        <v>131</v>
      </c>
      <c r="H7473" s="11" t="s">
        <v>54</v>
      </c>
      <c r="I7473" s="11" t="s">
        <v>99</v>
      </c>
      <c r="J7473" s="11" t="s">
        <v>193</v>
      </c>
      <c r="K7473" s="11" t="str">
        <f>IFERROR(INDEX('EDC Component Dictionary'!$C$5:$C$37,MATCH('Rates Database'!J7473,'EDC Component Dictionary'!$B$5:$B$37,0)), "Energy Supply")</f>
        <v>Energy Supply</v>
      </c>
      <c r="L7473" s="12">
        <v>0.1043</v>
      </c>
      <c r="M7473" s="12"/>
    </row>
    <row r="7474" spans="1:13" x14ac:dyDescent="0.3">
      <c r="A7474" s="18">
        <v>7472</v>
      </c>
      <c r="B7474" s="18">
        <f t="shared" si="232"/>
        <v>2019</v>
      </c>
      <c r="C7474" s="17">
        <v>43800</v>
      </c>
      <c r="D7474" s="18" t="s">
        <v>130</v>
      </c>
      <c r="E7474" s="18" t="s">
        <v>164</v>
      </c>
      <c r="F7474" s="18" t="str">
        <f t="shared" si="233"/>
        <v>National Grid-Fall River Muni Agg Rate-43800</v>
      </c>
      <c r="G7474" s="11" t="s">
        <v>131</v>
      </c>
      <c r="H7474" s="11" t="s">
        <v>54</v>
      </c>
      <c r="I7474" s="11" t="s">
        <v>99</v>
      </c>
      <c r="J7474" s="11" t="s">
        <v>194</v>
      </c>
      <c r="K7474" s="11" t="str">
        <f>IFERROR(INDEX('EDC Component Dictionary'!$C$5:$C$37,MATCH('Rates Database'!J7474,'EDC Component Dictionary'!$B$5:$B$37,0)), "Energy Supply")</f>
        <v>Energy Supply</v>
      </c>
      <c r="L7474" s="12">
        <v>0.1043</v>
      </c>
      <c r="M7474" s="12"/>
    </row>
    <row r="7475" spans="1:13" x14ac:dyDescent="0.3">
      <c r="A7475" s="18">
        <v>7473</v>
      </c>
      <c r="B7475" s="18">
        <f t="shared" si="232"/>
        <v>2019</v>
      </c>
      <c r="C7475" s="17">
        <v>43800</v>
      </c>
      <c r="D7475" s="18" t="s">
        <v>130</v>
      </c>
      <c r="E7475" s="18" t="s">
        <v>163</v>
      </c>
      <c r="F7475" s="18" t="str">
        <f t="shared" si="233"/>
        <v>Eversource_EMA-Freetown Muni Agg Rate-43800</v>
      </c>
      <c r="G7475" s="11" t="s">
        <v>131</v>
      </c>
      <c r="H7475" s="11" t="s">
        <v>54</v>
      </c>
      <c r="I7475" s="11" t="s">
        <v>99</v>
      </c>
      <c r="J7475" s="11" t="s">
        <v>195</v>
      </c>
      <c r="K7475" s="11" t="str">
        <f>IFERROR(INDEX('EDC Component Dictionary'!$C$5:$C$37,MATCH('Rates Database'!J7475,'EDC Component Dictionary'!$B$5:$B$37,0)), "Energy Supply")</f>
        <v>Energy Supply</v>
      </c>
      <c r="L7475" s="12">
        <v>0.1043</v>
      </c>
      <c r="M7475" s="12"/>
    </row>
    <row r="7476" spans="1:13" x14ac:dyDescent="0.3">
      <c r="A7476" s="18">
        <v>7474</v>
      </c>
      <c r="B7476" s="18">
        <f t="shared" si="232"/>
        <v>2019</v>
      </c>
      <c r="C7476" s="17">
        <v>43800</v>
      </c>
      <c r="D7476" s="18" t="s">
        <v>130</v>
      </c>
      <c r="E7476" s="18" t="s">
        <v>163</v>
      </c>
      <c r="F7476" s="18" t="str">
        <f t="shared" si="233"/>
        <v>Eversource_EMA-Marion Muni Agg Rate-43800</v>
      </c>
      <c r="G7476" s="11" t="s">
        <v>131</v>
      </c>
      <c r="H7476" s="11" t="s">
        <v>54</v>
      </c>
      <c r="I7476" s="11" t="s">
        <v>99</v>
      </c>
      <c r="J7476" s="11" t="s">
        <v>196</v>
      </c>
      <c r="K7476" s="11" t="str">
        <f>IFERROR(INDEX('EDC Component Dictionary'!$C$5:$C$37,MATCH('Rates Database'!J7476,'EDC Component Dictionary'!$B$5:$B$37,0)), "Energy Supply")</f>
        <v>Energy Supply</v>
      </c>
      <c r="L7476" s="12">
        <v>0.1043</v>
      </c>
      <c r="M7476" s="12"/>
    </row>
    <row r="7477" spans="1:13" x14ac:dyDescent="0.3">
      <c r="A7477" s="18">
        <v>7475</v>
      </c>
      <c r="B7477" s="18">
        <f t="shared" si="232"/>
        <v>2019</v>
      </c>
      <c r="C7477" s="17">
        <v>43800</v>
      </c>
      <c r="D7477" s="18" t="s">
        <v>130</v>
      </c>
      <c r="E7477" s="18" t="s">
        <v>163</v>
      </c>
      <c r="F7477" s="18" t="str">
        <f t="shared" si="233"/>
        <v>Eversource_EMA-Mattapoisett Muni Agg Rate-43800</v>
      </c>
      <c r="G7477" s="11" t="s">
        <v>131</v>
      </c>
      <c r="H7477" s="11" t="s">
        <v>54</v>
      </c>
      <c r="I7477" s="11" t="s">
        <v>99</v>
      </c>
      <c r="J7477" s="11" t="s">
        <v>197</v>
      </c>
      <c r="K7477" s="11" t="str">
        <f>IFERROR(INDEX('EDC Component Dictionary'!$C$5:$C$37,MATCH('Rates Database'!J7477,'EDC Component Dictionary'!$B$5:$B$37,0)), "Energy Supply")</f>
        <v>Energy Supply</v>
      </c>
      <c r="L7477" s="12">
        <v>0.1043</v>
      </c>
      <c r="M7477" s="12"/>
    </row>
    <row r="7478" spans="1:13" x14ac:dyDescent="0.3">
      <c r="A7478" s="18">
        <v>7476</v>
      </c>
      <c r="B7478" s="18">
        <f t="shared" si="232"/>
        <v>2019</v>
      </c>
      <c r="C7478" s="17">
        <v>43800</v>
      </c>
      <c r="D7478" s="18" t="s">
        <v>130</v>
      </c>
      <c r="E7478" s="18" t="s">
        <v>164</v>
      </c>
      <c r="F7478" s="18" t="str">
        <f t="shared" si="233"/>
        <v>National Grid-Millbury Muni Agg Rate-43800</v>
      </c>
      <c r="G7478" s="11" t="s">
        <v>131</v>
      </c>
      <c r="H7478" s="11" t="s">
        <v>54</v>
      </c>
      <c r="I7478" s="11" t="s">
        <v>99</v>
      </c>
      <c r="J7478" s="11" t="s">
        <v>198</v>
      </c>
      <c r="K7478" s="11" t="str">
        <f>IFERROR(INDEX('EDC Component Dictionary'!$C$5:$C$37,MATCH('Rates Database'!J7478,'EDC Component Dictionary'!$B$5:$B$37,0)), "Energy Supply")</f>
        <v>Energy Supply</v>
      </c>
      <c r="L7478" s="12">
        <v>0.1043</v>
      </c>
      <c r="M7478" s="12"/>
    </row>
    <row r="7479" spans="1:13" x14ac:dyDescent="0.3">
      <c r="A7479" s="18">
        <v>7477</v>
      </c>
      <c r="B7479" s="18">
        <f t="shared" si="232"/>
        <v>2019</v>
      </c>
      <c r="C7479" s="17">
        <v>43800</v>
      </c>
      <c r="D7479" s="18" t="s">
        <v>130</v>
      </c>
      <c r="E7479" s="18" t="s">
        <v>163</v>
      </c>
      <c r="F7479" s="18" t="str">
        <f t="shared" si="233"/>
        <v>Eversource_EMA-New Bedford Muni Agg Rate-43800</v>
      </c>
      <c r="G7479" s="11" t="s">
        <v>131</v>
      </c>
      <c r="H7479" s="11" t="s">
        <v>54</v>
      </c>
      <c r="I7479" s="11" t="s">
        <v>99</v>
      </c>
      <c r="J7479" s="11" t="s">
        <v>199</v>
      </c>
      <c r="K7479" s="11" t="str">
        <f>IFERROR(INDEX('EDC Component Dictionary'!$C$5:$C$37,MATCH('Rates Database'!J7479,'EDC Component Dictionary'!$B$5:$B$37,0)), "Energy Supply")</f>
        <v>Energy Supply</v>
      </c>
      <c r="L7479" s="12">
        <v>0.1043</v>
      </c>
      <c r="M7479" s="12"/>
    </row>
    <row r="7480" spans="1:13" x14ac:dyDescent="0.3">
      <c r="A7480" s="18">
        <v>7478</v>
      </c>
      <c r="B7480" s="18">
        <f t="shared" si="232"/>
        <v>2019</v>
      </c>
      <c r="C7480" s="17">
        <v>43800</v>
      </c>
      <c r="D7480" s="18" t="s">
        <v>130</v>
      </c>
      <c r="E7480" s="18" t="s">
        <v>164</v>
      </c>
      <c r="F7480" s="18" t="str">
        <f t="shared" si="233"/>
        <v>National Grid-Northbridge Muni Agg Rate-43800</v>
      </c>
      <c r="G7480" s="11" t="s">
        <v>131</v>
      </c>
      <c r="H7480" s="11" t="s">
        <v>54</v>
      </c>
      <c r="I7480" s="11" t="s">
        <v>99</v>
      </c>
      <c r="J7480" s="11" t="s">
        <v>200</v>
      </c>
      <c r="K7480" s="11" t="str">
        <f>IFERROR(INDEX('EDC Component Dictionary'!$C$5:$C$37,MATCH('Rates Database'!J7480,'EDC Component Dictionary'!$B$5:$B$37,0)), "Energy Supply")</f>
        <v>Energy Supply</v>
      </c>
      <c r="L7480" s="12">
        <v>0.1043</v>
      </c>
      <c r="M7480" s="12"/>
    </row>
    <row r="7481" spans="1:13" x14ac:dyDescent="0.3">
      <c r="A7481" s="18">
        <v>7479</v>
      </c>
      <c r="B7481" s="18">
        <f t="shared" si="232"/>
        <v>2019</v>
      </c>
      <c r="C7481" s="17">
        <v>43800</v>
      </c>
      <c r="D7481" s="18" t="s">
        <v>130</v>
      </c>
      <c r="E7481" s="18" t="s">
        <v>164</v>
      </c>
      <c r="F7481" s="18" t="str">
        <f t="shared" si="233"/>
        <v>National Grid-Norton Muni Agg Rate-43800</v>
      </c>
      <c r="G7481" s="11" t="s">
        <v>131</v>
      </c>
      <c r="H7481" s="11" t="s">
        <v>54</v>
      </c>
      <c r="I7481" s="11" t="s">
        <v>99</v>
      </c>
      <c r="J7481" s="11" t="s">
        <v>201</v>
      </c>
      <c r="K7481" s="11" t="str">
        <f>IFERROR(INDEX('EDC Component Dictionary'!$C$5:$C$37,MATCH('Rates Database'!J7481,'EDC Component Dictionary'!$B$5:$B$37,0)), "Energy Supply")</f>
        <v>Energy Supply</v>
      </c>
      <c r="L7481" s="12">
        <v>0.1043</v>
      </c>
      <c r="M7481" s="12"/>
    </row>
    <row r="7482" spans="1:13" x14ac:dyDescent="0.3">
      <c r="A7482" s="18">
        <v>7480</v>
      </c>
      <c r="B7482" s="18">
        <f t="shared" si="232"/>
        <v>2019</v>
      </c>
      <c r="C7482" s="17">
        <v>43800</v>
      </c>
      <c r="D7482" s="18" t="s">
        <v>130</v>
      </c>
      <c r="E7482" s="18" t="s">
        <v>164</v>
      </c>
      <c r="F7482" s="18" t="str">
        <f t="shared" si="233"/>
        <v>National Grid-Oxford Muni Agg Rate-43800</v>
      </c>
      <c r="G7482" s="11" t="s">
        <v>131</v>
      </c>
      <c r="H7482" s="11" t="s">
        <v>54</v>
      </c>
      <c r="I7482" s="11" t="s">
        <v>99</v>
      </c>
      <c r="J7482" s="11" t="s">
        <v>202</v>
      </c>
      <c r="K7482" s="11" t="str">
        <f>IFERROR(INDEX('EDC Component Dictionary'!$C$5:$C$37,MATCH('Rates Database'!J7482,'EDC Component Dictionary'!$B$5:$B$37,0)), "Energy Supply")</f>
        <v>Energy Supply</v>
      </c>
      <c r="L7482" s="12">
        <v>0.1043</v>
      </c>
      <c r="M7482" s="12"/>
    </row>
    <row r="7483" spans="1:13" x14ac:dyDescent="0.3">
      <c r="A7483" s="18">
        <v>7481</v>
      </c>
      <c r="B7483" s="18">
        <f t="shared" si="232"/>
        <v>2019</v>
      </c>
      <c r="C7483" s="17">
        <v>43800</v>
      </c>
      <c r="D7483" s="18" t="s">
        <v>130</v>
      </c>
      <c r="E7483" s="18" t="s">
        <v>164</v>
      </c>
      <c r="F7483" s="18" t="str">
        <f t="shared" si="233"/>
        <v>National Grid-Plainville Muni Agg Rate-43800</v>
      </c>
      <c r="G7483" s="11" t="s">
        <v>131</v>
      </c>
      <c r="H7483" s="11" t="s">
        <v>54</v>
      </c>
      <c r="I7483" s="11" t="s">
        <v>99</v>
      </c>
      <c r="J7483" s="11" t="s">
        <v>203</v>
      </c>
      <c r="K7483" s="11" t="str">
        <f>IFERROR(INDEX('EDC Component Dictionary'!$C$5:$C$37,MATCH('Rates Database'!J7483,'EDC Component Dictionary'!$B$5:$B$37,0)), "Energy Supply")</f>
        <v>Energy Supply</v>
      </c>
      <c r="L7483" s="12">
        <v>0.1043</v>
      </c>
      <c r="M7483" s="12"/>
    </row>
    <row r="7484" spans="1:13" x14ac:dyDescent="0.3">
      <c r="A7484" s="18">
        <v>7482</v>
      </c>
      <c r="B7484" s="18">
        <f t="shared" si="232"/>
        <v>2019</v>
      </c>
      <c r="C7484" s="17">
        <v>43800</v>
      </c>
      <c r="D7484" s="18" t="s">
        <v>130</v>
      </c>
      <c r="E7484" s="18" t="s">
        <v>164</v>
      </c>
      <c r="F7484" s="18" t="str">
        <f t="shared" si="233"/>
        <v>National Grid-Rehoboth Muni Agg Rate-43800</v>
      </c>
      <c r="G7484" s="11" t="s">
        <v>131</v>
      </c>
      <c r="H7484" s="11" t="s">
        <v>54</v>
      </c>
      <c r="I7484" s="11" t="s">
        <v>99</v>
      </c>
      <c r="J7484" s="11" t="s">
        <v>204</v>
      </c>
      <c r="K7484" s="11" t="str">
        <f>IFERROR(INDEX('EDC Component Dictionary'!$C$5:$C$37,MATCH('Rates Database'!J7484,'EDC Component Dictionary'!$B$5:$B$37,0)), "Energy Supply")</f>
        <v>Energy Supply</v>
      </c>
      <c r="L7484" s="12">
        <v>0.1043</v>
      </c>
      <c r="M7484" s="12"/>
    </row>
    <row r="7485" spans="1:13" x14ac:dyDescent="0.3">
      <c r="A7485" s="18">
        <v>7483</v>
      </c>
      <c r="B7485" s="18">
        <f t="shared" si="232"/>
        <v>2019</v>
      </c>
      <c r="C7485" s="17">
        <v>43800</v>
      </c>
      <c r="D7485" s="18" t="s">
        <v>130</v>
      </c>
      <c r="E7485" s="18" t="s">
        <v>164</v>
      </c>
      <c r="F7485" s="18" t="str">
        <f t="shared" si="233"/>
        <v>National Grid-Seekonk Muni Agg Rate-43800</v>
      </c>
      <c r="G7485" s="11" t="s">
        <v>131</v>
      </c>
      <c r="H7485" s="11" t="s">
        <v>54</v>
      </c>
      <c r="I7485" s="11" t="s">
        <v>99</v>
      </c>
      <c r="J7485" s="11" t="s">
        <v>205</v>
      </c>
      <c r="K7485" s="11" t="str">
        <f>IFERROR(INDEX('EDC Component Dictionary'!$C$5:$C$37,MATCH('Rates Database'!J7485,'EDC Component Dictionary'!$B$5:$B$37,0)), "Energy Supply")</f>
        <v>Energy Supply</v>
      </c>
      <c r="L7485" s="12">
        <v>0.1043</v>
      </c>
      <c r="M7485" s="12"/>
    </row>
    <row r="7486" spans="1:13" x14ac:dyDescent="0.3">
      <c r="A7486" s="18">
        <v>7484</v>
      </c>
      <c r="B7486" s="18">
        <f t="shared" si="232"/>
        <v>2019</v>
      </c>
      <c r="C7486" s="17">
        <v>43800</v>
      </c>
      <c r="D7486" s="18" t="s">
        <v>130</v>
      </c>
      <c r="E7486" s="18" t="s">
        <v>164</v>
      </c>
      <c r="F7486" s="18" t="str">
        <f t="shared" si="233"/>
        <v>National Grid-Somerset Muni Agg Rate-43800</v>
      </c>
      <c r="G7486" s="11" t="s">
        <v>131</v>
      </c>
      <c r="H7486" s="11" t="s">
        <v>54</v>
      </c>
      <c r="I7486" s="11" t="s">
        <v>99</v>
      </c>
      <c r="J7486" s="11" t="s">
        <v>206</v>
      </c>
      <c r="K7486" s="11" t="str">
        <f>IFERROR(INDEX('EDC Component Dictionary'!$C$5:$C$37,MATCH('Rates Database'!J7486,'EDC Component Dictionary'!$B$5:$B$37,0)), "Energy Supply")</f>
        <v>Energy Supply</v>
      </c>
      <c r="L7486" s="12">
        <v>0.1043</v>
      </c>
      <c r="M7486" s="12"/>
    </row>
    <row r="7487" spans="1:13" x14ac:dyDescent="0.3">
      <c r="A7487" s="18">
        <v>7485</v>
      </c>
      <c r="B7487" s="18">
        <f t="shared" si="232"/>
        <v>2019</v>
      </c>
      <c r="C7487" s="17">
        <v>43800</v>
      </c>
      <c r="D7487" s="18" t="s">
        <v>130</v>
      </c>
      <c r="E7487" s="18" t="s">
        <v>164</v>
      </c>
      <c r="F7487" s="18" t="str">
        <f t="shared" si="233"/>
        <v>National Grid-Swansea Muni Agg Rate-43800</v>
      </c>
      <c r="G7487" s="11" t="s">
        <v>131</v>
      </c>
      <c r="H7487" s="11" t="s">
        <v>54</v>
      </c>
      <c r="I7487" s="11" t="s">
        <v>99</v>
      </c>
      <c r="J7487" s="11" t="s">
        <v>207</v>
      </c>
      <c r="K7487" s="11" t="str">
        <f>IFERROR(INDEX('EDC Component Dictionary'!$C$5:$C$37,MATCH('Rates Database'!J7487,'EDC Component Dictionary'!$B$5:$B$37,0)), "Energy Supply")</f>
        <v>Energy Supply</v>
      </c>
      <c r="L7487" s="12">
        <v>0.1043</v>
      </c>
      <c r="M7487" s="12"/>
    </row>
    <row r="7488" spans="1:13" x14ac:dyDescent="0.3">
      <c r="A7488" s="18">
        <v>7486</v>
      </c>
      <c r="B7488" s="18">
        <f t="shared" si="232"/>
        <v>2019</v>
      </c>
      <c r="C7488" s="17">
        <v>43800</v>
      </c>
      <c r="D7488" s="18" t="s">
        <v>130</v>
      </c>
      <c r="E7488" s="18" t="s">
        <v>164</v>
      </c>
      <c r="F7488" s="18" t="str">
        <f t="shared" si="233"/>
        <v>National Grid-Westford Muni Agg Rate-43800</v>
      </c>
      <c r="G7488" s="11" t="s">
        <v>131</v>
      </c>
      <c r="H7488" s="11" t="s">
        <v>54</v>
      </c>
      <c r="I7488" s="11" t="s">
        <v>99</v>
      </c>
      <c r="J7488" s="11" t="s">
        <v>208</v>
      </c>
      <c r="K7488" s="11" t="str">
        <f>IFERROR(INDEX('EDC Component Dictionary'!$C$5:$C$37,MATCH('Rates Database'!J7488,'EDC Component Dictionary'!$B$5:$B$37,0)), "Energy Supply")</f>
        <v>Energy Supply</v>
      </c>
      <c r="L7488" s="12">
        <v>0.1043</v>
      </c>
      <c r="M7488" s="12"/>
    </row>
    <row r="7489" spans="1:13" x14ac:dyDescent="0.3">
      <c r="A7489" s="18">
        <v>7487</v>
      </c>
      <c r="B7489" s="18">
        <f t="shared" si="232"/>
        <v>2019</v>
      </c>
      <c r="C7489" s="17">
        <v>43800</v>
      </c>
      <c r="D7489" s="18" t="s">
        <v>130</v>
      </c>
      <c r="E7489" s="18" t="s">
        <v>163</v>
      </c>
      <c r="F7489" s="18" t="str">
        <f t="shared" si="233"/>
        <v>Eversource_EMA-Westport Muni Agg Rate-43800</v>
      </c>
      <c r="G7489" s="11" t="s">
        <v>131</v>
      </c>
      <c r="H7489" s="11" t="s">
        <v>54</v>
      </c>
      <c r="I7489" s="11" t="s">
        <v>99</v>
      </c>
      <c r="J7489" s="11" t="s">
        <v>209</v>
      </c>
      <c r="K7489" s="11" t="str">
        <f>IFERROR(INDEX('EDC Component Dictionary'!$C$5:$C$37,MATCH('Rates Database'!J7489,'EDC Component Dictionary'!$B$5:$B$37,0)), "Energy Supply")</f>
        <v>Energy Supply</v>
      </c>
      <c r="L7489" s="12">
        <v>0.1043</v>
      </c>
      <c r="M7489" s="12"/>
    </row>
    <row r="7490" spans="1:13" x14ac:dyDescent="0.3">
      <c r="A7490" s="18">
        <v>7488</v>
      </c>
      <c r="B7490" s="18">
        <f t="shared" si="232"/>
        <v>2019</v>
      </c>
      <c r="C7490" s="17">
        <v>43800</v>
      </c>
      <c r="D7490" s="18" t="s">
        <v>130</v>
      </c>
      <c r="E7490" s="18" t="s">
        <v>36</v>
      </c>
      <c r="F7490" s="18" t="str">
        <f t="shared" si="233"/>
        <v>Unitil-Ashby Muni Agg Rate-43800</v>
      </c>
      <c r="G7490" s="11" t="s">
        <v>131</v>
      </c>
      <c r="H7490" s="11" t="s">
        <v>54</v>
      </c>
      <c r="I7490" s="11" t="s">
        <v>99</v>
      </c>
      <c r="J7490" s="11" t="s">
        <v>235</v>
      </c>
      <c r="K7490" s="11" t="str">
        <f>IFERROR(INDEX('EDC Component Dictionary'!$C$5:$C$37,MATCH('Rates Database'!J7490,'EDC Component Dictionary'!$B$5:$B$37,0)), "Energy Supply")</f>
        <v>Energy Supply</v>
      </c>
      <c r="L7490" s="12">
        <v>0.10444000000000001</v>
      </c>
      <c r="M7490" s="12"/>
    </row>
    <row r="7491" spans="1:13" x14ac:dyDescent="0.3">
      <c r="A7491" s="18">
        <v>7489</v>
      </c>
      <c r="B7491" s="18">
        <f t="shared" ref="B7491:B7554" si="234">YEAR(C7491)</f>
        <v>2019</v>
      </c>
      <c r="C7491" s="17">
        <v>43800</v>
      </c>
      <c r="D7491" s="18" t="s">
        <v>130</v>
      </c>
      <c r="E7491" s="18" t="s">
        <v>164</v>
      </c>
      <c r="F7491" s="18" t="str">
        <f t="shared" si="233"/>
        <v>National Grid-West Brookfield Muni Agg Rate-43800</v>
      </c>
      <c r="G7491" s="11" t="s">
        <v>131</v>
      </c>
      <c r="H7491" s="11" t="s">
        <v>54</v>
      </c>
      <c r="I7491" s="11" t="s">
        <v>99</v>
      </c>
      <c r="J7491" s="11" t="s">
        <v>177</v>
      </c>
      <c r="K7491" s="11" t="str">
        <f>IFERROR(INDEX('EDC Component Dictionary'!$C$5:$C$37,MATCH('Rates Database'!J7491,'EDC Component Dictionary'!$B$5:$B$37,0)), "Energy Supply")</f>
        <v>Energy Supply</v>
      </c>
      <c r="L7491" s="12">
        <v>0.10482</v>
      </c>
      <c r="M7491" s="12"/>
    </row>
    <row r="7492" spans="1:13" x14ac:dyDescent="0.3">
      <c r="A7492" s="18">
        <v>7490</v>
      </c>
      <c r="B7492" s="18">
        <f t="shared" si="234"/>
        <v>2019</v>
      </c>
      <c r="C7492" s="17">
        <v>43800</v>
      </c>
      <c r="D7492" s="18" t="s">
        <v>130</v>
      </c>
      <c r="E7492" s="18" t="s">
        <v>164</v>
      </c>
      <c r="F7492" s="18" t="str">
        <f t="shared" ref="F7492:F7555" si="235">_xlfn.CONCAT(E7492,"-",J7492,"-",C7492)</f>
        <v>National Grid-Gardner Muni Agg Rate-43800</v>
      </c>
      <c r="G7492" s="11" t="s">
        <v>131</v>
      </c>
      <c r="H7492" s="11" t="s">
        <v>54</v>
      </c>
      <c r="I7492" s="11" t="s">
        <v>99</v>
      </c>
      <c r="J7492" s="11" t="s">
        <v>179</v>
      </c>
      <c r="K7492" s="11" t="str">
        <f>IFERROR(INDEX('EDC Component Dictionary'!$C$5:$C$37,MATCH('Rates Database'!J7492,'EDC Component Dictionary'!$B$5:$B$37,0)), "Energy Supply")</f>
        <v>Energy Supply</v>
      </c>
      <c r="L7492" s="12">
        <v>0.10521</v>
      </c>
      <c r="M7492" s="12"/>
    </row>
    <row r="7493" spans="1:13" x14ac:dyDescent="0.3">
      <c r="A7493" s="18">
        <v>7491</v>
      </c>
      <c r="B7493" s="18">
        <f t="shared" si="234"/>
        <v>2019</v>
      </c>
      <c r="C7493" s="17">
        <v>43800</v>
      </c>
      <c r="D7493" s="18" t="s">
        <v>130</v>
      </c>
      <c r="E7493" s="18" t="s">
        <v>164</v>
      </c>
      <c r="F7493" s="18" t="str">
        <f t="shared" si="235"/>
        <v>National Grid-Melrose Muni Agg Rate-43800</v>
      </c>
      <c r="G7493" s="11" t="s">
        <v>131</v>
      </c>
      <c r="H7493" s="11" t="s">
        <v>54</v>
      </c>
      <c r="I7493" s="11" t="s">
        <v>99</v>
      </c>
      <c r="J7493" s="11" t="s">
        <v>269</v>
      </c>
      <c r="K7493" s="11" t="str">
        <f>IFERROR(INDEX('EDC Component Dictionary'!$C$5:$C$37,MATCH('Rates Database'!J7493,'EDC Component Dictionary'!$B$5:$B$37,0)), "Energy Supply")</f>
        <v>Energy Supply</v>
      </c>
      <c r="L7493" s="12">
        <v>0.10534</v>
      </c>
      <c r="M7493" s="12"/>
    </row>
    <row r="7494" spans="1:13" x14ac:dyDescent="0.3">
      <c r="A7494" s="18">
        <v>7492</v>
      </c>
      <c r="B7494" s="18">
        <f t="shared" si="234"/>
        <v>2019</v>
      </c>
      <c r="C7494" s="17">
        <v>43800</v>
      </c>
      <c r="D7494" s="18" t="s">
        <v>130</v>
      </c>
      <c r="E7494" s="18" t="s">
        <v>163</v>
      </c>
      <c r="F7494" s="18" t="str">
        <f t="shared" si="235"/>
        <v>Eversource_EMA-Kingston Muni Agg Rate-43800</v>
      </c>
      <c r="G7494" s="11" t="s">
        <v>131</v>
      </c>
      <c r="H7494" s="11" t="s">
        <v>54</v>
      </c>
      <c r="I7494" s="11" t="s">
        <v>99</v>
      </c>
      <c r="J7494" s="11" t="s">
        <v>211</v>
      </c>
      <c r="K7494" s="11" t="str">
        <f>IFERROR(INDEX('EDC Component Dictionary'!$C$5:$C$37,MATCH('Rates Database'!J7494,'EDC Component Dictionary'!$B$5:$B$37,0)), "Energy Supply")</f>
        <v>Energy Supply</v>
      </c>
      <c r="L7494" s="12">
        <v>0.10523</v>
      </c>
      <c r="M7494" s="12"/>
    </row>
    <row r="7495" spans="1:13" x14ac:dyDescent="0.3">
      <c r="A7495" s="18">
        <v>7493</v>
      </c>
      <c r="B7495" s="18">
        <f t="shared" si="234"/>
        <v>2019</v>
      </c>
      <c r="C7495" s="17">
        <v>43800</v>
      </c>
      <c r="D7495" s="18" t="s">
        <v>130</v>
      </c>
      <c r="E7495" s="18" t="s">
        <v>163</v>
      </c>
      <c r="F7495" s="18" t="str">
        <f t="shared" si="235"/>
        <v>Eversource_EMA-Somerville Muni Agg Rate-43800</v>
      </c>
      <c r="G7495" s="11" t="s">
        <v>131</v>
      </c>
      <c r="H7495" s="11" t="s">
        <v>54</v>
      </c>
      <c r="I7495" s="11" t="s">
        <v>99</v>
      </c>
      <c r="J7495" s="11" t="s">
        <v>212</v>
      </c>
      <c r="K7495" s="11" t="str">
        <f>IFERROR(INDEX('EDC Component Dictionary'!$C$5:$C$37,MATCH('Rates Database'!J7495,'EDC Component Dictionary'!$B$5:$B$37,0)), "Energy Supply")</f>
        <v>Energy Supply</v>
      </c>
      <c r="L7495" s="12">
        <v>0.10593</v>
      </c>
      <c r="M7495" s="12"/>
    </row>
    <row r="7496" spans="1:13" x14ac:dyDescent="0.3">
      <c r="A7496" s="18">
        <v>7494</v>
      </c>
      <c r="B7496" s="18">
        <f t="shared" si="234"/>
        <v>2019</v>
      </c>
      <c r="C7496" s="17">
        <v>43800</v>
      </c>
      <c r="D7496" s="18" t="s">
        <v>130</v>
      </c>
      <c r="E7496" s="18" t="s">
        <v>164</v>
      </c>
      <c r="F7496" s="18" t="str">
        <f t="shared" si="235"/>
        <v>National Grid-Wendell Muni Agg Rate-43800</v>
      </c>
      <c r="G7496" s="11" t="s">
        <v>131</v>
      </c>
      <c r="H7496" s="11" t="s">
        <v>54</v>
      </c>
      <c r="I7496" s="11" t="s">
        <v>99</v>
      </c>
      <c r="J7496" s="11" t="s">
        <v>213</v>
      </c>
      <c r="K7496" s="11" t="str">
        <f>IFERROR(INDEX('EDC Component Dictionary'!$C$5:$C$37,MATCH('Rates Database'!J7496,'EDC Component Dictionary'!$B$5:$B$37,0)), "Energy Supply")</f>
        <v>Energy Supply</v>
      </c>
      <c r="L7496" s="12">
        <v>0.10553999999999999</v>
      </c>
      <c r="M7496" s="12"/>
    </row>
    <row r="7497" spans="1:13" x14ac:dyDescent="0.3">
      <c r="A7497" s="18">
        <v>7495</v>
      </c>
      <c r="B7497" s="18">
        <f t="shared" si="234"/>
        <v>2019</v>
      </c>
      <c r="C7497" s="17">
        <v>43800</v>
      </c>
      <c r="D7497" s="18" t="s">
        <v>130</v>
      </c>
      <c r="E7497" s="18" t="s">
        <v>95</v>
      </c>
      <c r="F7497" s="18" t="str">
        <f t="shared" si="235"/>
        <v>Eversource_WMA-Greenfield Muni Agg Rate-43800</v>
      </c>
      <c r="G7497" s="11" t="s">
        <v>131</v>
      </c>
      <c r="H7497" s="11" t="s">
        <v>54</v>
      </c>
      <c r="I7497" s="11" t="s">
        <v>99</v>
      </c>
      <c r="J7497" s="11" t="s">
        <v>214</v>
      </c>
      <c r="K7497" s="11" t="str">
        <f>IFERROR(INDEX('EDC Component Dictionary'!$C$5:$C$37,MATCH('Rates Database'!J7497,'EDC Component Dictionary'!$B$5:$B$37,0)), "Energy Supply")</f>
        <v>Energy Supply</v>
      </c>
      <c r="L7497" s="12">
        <v>0.10566</v>
      </c>
      <c r="M7497" s="12"/>
    </row>
    <row r="7498" spans="1:13" x14ac:dyDescent="0.3">
      <c r="A7498" s="18">
        <v>7496</v>
      </c>
      <c r="B7498" s="18">
        <f t="shared" si="234"/>
        <v>2019</v>
      </c>
      <c r="C7498" s="17">
        <v>43800</v>
      </c>
      <c r="D7498" s="18" t="s">
        <v>130</v>
      </c>
      <c r="E7498" s="18" t="s">
        <v>164</v>
      </c>
      <c r="F7498" s="18" t="str">
        <f t="shared" si="235"/>
        <v>National Grid-Avon Muni Agg Rate-43800</v>
      </c>
      <c r="G7498" s="11" t="s">
        <v>131</v>
      </c>
      <c r="H7498" s="11" t="s">
        <v>54</v>
      </c>
      <c r="I7498" s="11" t="s">
        <v>99</v>
      </c>
      <c r="J7498" s="11" t="s">
        <v>270</v>
      </c>
      <c r="K7498" s="11" t="str">
        <f>IFERROR(INDEX('EDC Component Dictionary'!$C$5:$C$37,MATCH('Rates Database'!J7498,'EDC Component Dictionary'!$B$5:$B$37,0)), "Energy Supply")</f>
        <v>Energy Supply</v>
      </c>
      <c r="L7498" s="12">
        <v>0.10632999999999999</v>
      </c>
      <c r="M7498" s="12"/>
    </row>
    <row r="7499" spans="1:13" x14ac:dyDescent="0.3">
      <c r="A7499" s="18">
        <v>7497</v>
      </c>
      <c r="B7499" s="18">
        <f t="shared" si="234"/>
        <v>2019</v>
      </c>
      <c r="C7499" s="17">
        <v>43800</v>
      </c>
      <c r="D7499" s="18" t="s">
        <v>130</v>
      </c>
      <c r="E7499" s="18" t="s">
        <v>164</v>
      </c>
      <c r="F7499" s="18" t="str">
        <f t="shared" si="235"/>
        <v>National Grid-Billerica Muni Agg Rate-43800</v>
      </c>
      <c r="G7499" s="11" t="s">
        <v>131</v>
      </c>
      <c r="H7499" s="11" t="s">
        <v>54</v>
      </c>
      <c r="I7499" s="11" t="s">
        <v>99</v>
      </c>
      <c r="J7499" s="11" t="s">
        <v>215</v>
      </c>
      <c r="K7499" s="11" t="str">
        <f>IFERROR(INDEX('EDC Component Dictionary'!$C$5:$C$37,MATCH('Rates Database'!J7499,'EDC Component Dictionary'!$B$5:$B$37,0)), "Energy Supply")</f>
        <v>Energy Supply</v>
      </c>
      <c r="L7499" s="12">
        <v>0.10631</v>
      </c>
      <c r="M7499" s="12"/>
    </row>
    <row r="7500" spans="1:13" x14ac:dyDescent="0.3">
      <c r="A7500" s="18">
        <v>7498</v>
      </c>
      <c r="B7500" s="18">
        <f t="shared" si="234"/>
        <v>2019</v>
      </c>
      <c r="C7500" s="17">
        <v>43800</v>
      </c>
      <c r="D7500" s="18" t="s">
        <v>130</v>
      </c>
      <c r="E7500" s="18" t="s">
        <v>164</v>
      </c>
      <c r="F7500" s="18" t="str">
        <f t="shared" si="235"/>
        <v>National Grid-Harvard Muni Agg Rate-43800</v>
      </c>
      <c r="G7500" s="11" t="s">
        <v>131</v>
      </c>
      <c r="H7500" s="11" t="s">
        <v>54</v>
      </c>
      <c r="I7500" s="11" t="s">
        <v>99</v>
      </c>
      <c r="J7500" s="11" t="s">
        <v>276</v>
      </c>
      <c r="K7500" s="11" t="str">
        <f>IFERROR(INDEX('EDC Component Dictionary'!$C$5:$C$37,MATCH('Rates Database'!J7500,'EDC Component Dictionary'!$B$5:$B$37,0)), "Energy Supply")</f>
        <v>Energy Supply</v>
      </c>
      <c r="L7500" s="12">
        <v>0.10630000000000001</v>
      </c>
      <c r="M7500" s="12"/>
    </row>
    <row r="7501" spans="1:13" x14ac:dyDescent="0.3">
      <c r="A7501" s="18">
        <v>7499</v>
      </c>
      <c r="B7501" s="18">
        <f t="shared" si="234"/>
        <v>2019</v>
      </c>
      <c r="C7501" s="17">
        <v>43800</v>
      </c>
      <c r="D7501" s="18" t="s">
        <v>130</v>
      </c>
      <c r="E7501" s="18" t="s">
        <v>164</v>
      </c>
      <c r="F7501" s="18" t="str">
        <f t="shared" si="235"/>
        <v>National Grid-Heath Muni Agg Rate-43800</v>
      </c>
      <c r="G7501" s="11" t="s">
        <v>131</v>
      </c>
      <c r="H7501" s="11" t="s">
        <v>54</v>
      </c>
      <c r="I7501" s="11" t="s">
        <v>99</v>
      </c>
      <c r="J7501" s="11" t="s">
        <v>257</v>
      </c>
      <c r="K7501" s="11" t="str">
        <f>IFERROR(INDEX('EDC Component Dictionary'!$C$5:$C$37,MATCH('Rates Database'!J7501,'EDC Component Dictionary'!$B$5:$B$37,0)), "Energy Supply")</f>
        <v>Energy Supply</v>
      </c>
      <c r="L7501" s="12">
        <v>0.10685</v>
      </c>
      <c r="M7501" s="12"/>
    </row>
    <row r="7502" spans="1:13" x14ac:dyDescent="0.3">
      <c r="A7502" s="18">
        <v>7500</v>
      </c>
      <c r="B7502" s="18">
        <f t="shared" si="234"/>
        <v>2019</v>
      </c>
      <c r="C7502" s="17">
        <v>43800</v>
      </c>
      <c r="D7502" s="18" t="s">
        <v>130</v>
      </c>
      <c r="E7502" s="18" t="s">
        <v>164</v>
      </c>
      <c r="F7502" s="18" t="str">
        <f t="shared" si="235"/>
        <v>National Grid-Tewksbury Muni Agg Rate-43800</v>
      </c>
      <c r="G7502" s="11" t="s">
        <v>131</v>
      </c>
      <c r="H7502" s="11" t="s">
        <v>54</v>
      </c>
      <c r="I7502" s="11" t="s">
        <v>99</v>
      </c>
      <c r="J7502" s="11" t="s">
        <v>238</v>
      </c>
      <c r="K7502" s="11" t="str">
        <f>IFERROR(INDEX('EDC Component Dictionary'!$C$5:$C$37,MATCH('Rates Database'!J7502,'EDC Component Dictionary'!$B$5:$B$37,0)), "Energy Supply")</f>
        <v>Energy Supply</v>
      </c>
      <c r="L7502" s="12">
        <v>0.1069</v>
      </c>
      <c r="M7502" s="12"/>
    </row>
    <row r="7503" spans="1:13" x14ac:dyDescent="0.3">
      <c r="A7503" s="18">
        <v>7501</v>
      </c>
      <c r="B7503" s="18">
        <f t="shared" si="234"/>
        <v>2019</v>
      </c>
      <c r="C7503" s="17">
        <v>43800</v>
      </c>
      <c r="D7503" s="18" t="s">
        <v>130</v>
      </c>
      <c r="E7503" s="18" t="s">
        <v>164</v>
      </c>
      <c r="F7503" s="18" t="str">
        <f t="shared" si="235"/>
        <v>National Grid-Tyngsborough Muni Agg Rate-43800</v>
      </c>
      <c r="G7503" s="11" t="s">
        <v>131</v>
      </c>
      <c r="H7503" s="11" t="s">
        <v>54</v>
      </c>
      <c r="I7503" s="11" t="s">
        <v>99</v>
      </c>
      <c r="J7503" s="11" t="s">
        <v>261</v>
      </c>
      <c r="K7503" s="11" t="str">
        <f>IFERROR(INDEX('EDC Component Dictionary'!$C$5:$C$37,MATCH('Rates Database'!J7503,'EDC Component Dictionary'!$B$5:$B$37,0)), "Energy Supply")</f>
        <v>Energy Supply</v>
      </c>
      <c r="L7503" s="12">
        <v>0.10692</v>
      </c>
      <c r="M7503" s="12"/>
    </row>
    <row r="7504" spans="1:13" x14ac:dyDescent="0.3">
      <c r="A7504" s="18">
        <v>7502</v>
      </c>
      <c r="B7504" s="18">
        <f t="shared" si="234"/>
        <v>2019</v>
      </c>
      <c r="C7504" s="17">
        <v>43800</v>
      </c>
      <c r="D7504" s="18" t="s">
        <v>130</v>
      </c>
      <c r="E7504" s="18" t="s">
        <v>163</v>
      </c>
      <c r="F7504" s="18" t="str">
        <f t="shared" si="235"/>
        <v>Eversource_EMA-Cape Light Compact JPE Muni Agg Rate-43800</v>
      </c>
      <c r="G7504" s="11" t="s">
        <v>131</v>
      </c>
      <c r="H7504" s="11" t="s">
        <v>54</v>
      </c>
      <c r="I7504" s="11" t="s">
        <v>99</v>
      </c>
      <c r="J7504" s="11" t="s">
        <v>264</v>
      </c>
      <c r="K7504" s="11" t="str">
        <f>IFERROR(INDEX('EDC Component Dictionary'!$C$5:$C$37,MATCH('Rates Database'!J7504,'EDC Component Dictionary'!$B$5:$B$37,0)), "Energy Supply")</f>
        <v>Energy Supply</v>
      </c>
      <c r="L7504" s="12">
        <v>0.107</v>
      </c>
      <c r="M7504" s="12"/>
    </row>
    <row r="7505" spans="1:13" x14ac:dyDescent="0.3">
      <c r="A7505" s="18">
        <v>7503</v>
      </c>
      <c r="B7505" s="18">
        <f t="shared" si="234"/>
        <v>2019</v>
      </c>
      <c r="C7505" s="17">
        <v>43800</v>
      </c>
      <c r="D7505" s="18" t="s">
        <v>130</v>
      </c>
      <c r="E7505" s="18" t="s">
        <v>164</v>
      </c>
      <c r="F7505" s="18" t="str">
        <f t="shared" si="235"/>
        <v>National Grid-Clarksburg Muni Agg Rate-43800</v>
      </c>
      <c r="G7505" s="11" t="s">
        <v>131</v>
      </c>
      <c r="H7505" s="11" t="s">
        <v>54</v>
      </c>
      <c r="I7505" s="11" t="s">
        <v>99</v>
      </c>
      <c r="J7505" s="11" t="s">
        <v>216</v>
      </c>
      <c r="K7505" s="11" t="str">
        <f>IFERROR(INDEX('EDC Component Dictionary'!$C$5:$C$37,MATCH('Rates Database'!J7505,'EDC Component Dictionary'!$B$5:$B$37,0)), "Energy Supply")</f>
        <v>Energy Supply</v>
      </c>
      <c r="L7505" s="12">
        <v>0.10707999999999999</v>
      </c>
      <c r="M7505" s="12"/>
    </row>
    <row r="7506" spans="1:13" x14ac:dyDescent="0.3">
      <c r="A7506" s="18">
        <v>7504</v>
      </c>
      <c r="B7506" s="18">
        <f t="shared" si="234"/>
        <v>2019</v>
      </c>
      <c r="C7506" s="17">
        <v>43800</v>
      </c>
      <c r="D7506" s="18" t="s">
        <v>130</v>
      </c>
      <c r="E7506" s="18" t="s">
        <v>95</v>
      </c>
      <c r="F7506" s="18" t="str">
        <f t="shared" si="235"/>
        <v>Eversource_WMA-Dalton Muni Agg Rate-43800</v>
      </c>
      <c r="G7506" s="11" t="s">
        <v>131</v>
      </c>
      <c r="H7506" s="11" t="s">
        <v>54</v>
      </c>
      <c r="I7506" s="11" t="s">
        <v>99</v>
      </c>
      <c r="J7506" s="11" t="s">
        <v>217</v>
      </c>
      <c r="K7506" s="11" t="str">
        <f>IFERROR(INDEX('EDC Component Dictionary'!$C$5:$C$37,MATCH('Rates Database'!J7506,'EDC Component Dictionary'!$B$5:$B$37,0)), "Energy Supply")</f>
        <v>Energy Supply</v>
      </c>
      <c r="L7506" s="12">
        <v>0.10707999999999999</v>
      </c>
      <c r="M7506" s="12"/>
    </row>
    <row r="7507" spans="1:13" x14ac:dyDescent="0.3">
      <c r="A7507" s="18">
        <v>7505</v>
      </c>
      <c r="B7507" s="18">
        <f t="shared" si="234"/>
        <v>2019</v>
      </c>
      <c r="C7507" s="17">
        <v>43800</v>
      </c>
      <c r="D7507" s="18" t="s">
        <v>130</v>
      </c>
      <c r="E7507" s="18" t="s">
        <v>164</v>
      </c>
      <c r="F7507" s="18" t="str">
        <f t="shared" si="235"/>
        <v>National Grid-Florida Muni Agg Rate-43800</v>
      </c>
      <c r="G7507" s="11" t="s">
        <v>131</v>
      </c>
      <c r="H7507" s="11" t="s">
        <v>54</v>
      </c>
      <c r="I7507" s="11" t="s">
        <v>99</v>
      </c>
      <c r="J7507" s="11" t="s">
        <v>218</v>
      </c>
      <c r="K7507" s="11" t="str">
        <f>IFERROR(INDEX('EDC Component Dictionary'!$C$5:$C$37,MATCH('Rates Database'!J7507,'EDC Component Dictionary'!$B$5:$B$37,0)), "Energy Supply")</f>
        <v>Energy Supply</v>
      </c>
      <c r="L7507" s="12">
        <v>0.10707999999999999</v>
      </c>
      <c r="M7507" s="12"/>
    </row>
    <row r="7508" spans="1:13" x14ac:dyDescent="0.3">
      <c r="A7508" s="18">
        <v>7506</v>
      </c>
      <c r="B7508" s="18">
        <f t="shared" si="234"/>
        <v>2019</v>
      </c>
      <c r="C7508" s="17">
        <v>43800</v>
      </c>
      <c r="D7508" s="18" t="s">
        <v>130</v>
      </c>
      <c r="E7508" s="18" t="s">
        <v>95</v>
      </c>
      <c r="F7508" s="18" t="str">
        <f t="shared" si="235"/>
        <v>Eversource_WMA-Lenox Muni Agg Rate-43800</v>
      </c>
      <c r="G7508" s="11" t="s">
        <v>131</v>
      </c>
      <c r="H7508" s="11" t="s">
        <v>54</v>
      </c>
      <c r="I7508" s="11" t="s">
        <v>99</v>
      </c>
      <c r="J7508" s="11" t="s">
        <v>219</v>
      </c>
      <c r="K7508" s="11" t="str">
        <f>IFERROR(INDEX('EDC Component Dictionary'!$C$5:$C$37,MATCH('Rates Database'!J7508,'EDC Component Dictionary'!$B$5:$B$37,0)), "Energy Supply")</f>
        <v>Energy Supply</v>
      </c>
      <c r="L7508" s="12">
        <v>0.10707999999999999</v>
      </c>
      <c r="M7508" s="12"/>
    </row>
    <row r="7509" spans="1:13" x14ac:dyDescent="0.3">
      <c r="A7509" s="18">
        <v>7507</v>
      </c>
      <c r="B7509" s="18">
        <f t="shared" si="234"/>
        <v>2019</v>
      </c>
      <c r="C7509" s="17">
        <v>43800</v>
      </c>
      <c r="D7509" s="18" t="s">
        <v>130</v>
      </c>
      <c r="E7509" s="18" t="s">
        <v>164</v>
      </c>
      <c r="F7509" s="18" t="str">
        <f t="shared" si="235"/>
        <v>National Grid-Monterey Muni Agg Rate-43800</v>
      </c>
      <c r="G7509" s="11" t="s">
        <v>131</v>
      </c>
      <c r="H7509" s="11" t="s">
        <v>54</v>
      </c>
      <c r="I7509" s="11" t="s">
        <v>99</v>
      </c>
      <c r="J7509" s="11" t="s">
        <v>220</v>
      </c>
      <c r="K7509" s="11" t="str">
        <f>IFERROR(INDEX('EDC Component Dictionary'!$C$5:$C$37,MATCH('Rates Database'!J7509,'EDC Component Dictionary'!$B$5:$B$37,0)), "Energy Supply")</f>
        <v>Energy Supply</v>
      </c>
      <c r="L7509" s="12">
        <v>0.10707999999999999</v>
      </c>
      <c r="M7509" s="12"/>
    </row>
    <row r="7510" spans="1:13" x14ac:dyDescent="0.3">
      <c r="A7510" s="18">
        <v>7508</v>
      </c>
      <c r="B7510" s="18">
        <f t="shared" si="234"/>
        <v>2019</v>
      </c>
      <c r="C7510" s="17">
        <v>43800</v>
      </c>
      <c r="D7510" s="18" t="s">
        <v>130</v>
      </c>
      <c r="E7510" s="18" t="s">
        <v>164</v>
      </c>
      <c r="F7510" s="18" t="str">
        <f t="shared" si="235"/>
        <v>National Grid-New Marlborough Muni Agg Rate-43800</v>
      </c>
      <c r="G7510" s="11" t="s">
        <v>131</v>
      </c>
      <c r="H7510" s="11" t="s">
        <v>54</v>
      </c>
      <c r="I7510" s="11" t="s">
        <v>99</v>
      </c>
      <c r="J7510" s="11" t="s">
        <v>221</v>
      </c>
      <c r="K7510" s="11" t="str">
        <f>IFERROR(INDEX('EDC Component Dictionary'!$C$5:$C$37,MATCH('Rates Database'!J7510,'EDC Component Dictionary'!$B$5:$B$37,0)), "Energy Supply")</f>
        <v>Energy Supply</v>
      </c>
      <c r="L7510" s="12">
        <v>0.10707999999999999</v>
      </c>
      <c r="M7510" s="12"/>
    </row>
    <row r="7511" spans="1:13" x14ac:dyDescent="0.3">
      <c r="A7511" s="18">
        <v>7509</v>
      </c>
      <c r="B7511" s="18">
        <f t="shared" si="234"/>
        <v>2019</v>
      </c>
      <c r="C7511" s="17">
        <v>43800</v>
      </c>
      <c r="D7511" s="18" t="s">
        <v>130</v>
      </c>
      <c r="E7511" s="18" t="s">
        <v>164</v>
      </c>
      <c r="F7511" s="18" t="str">
        <f t="shared" si="235"/>
        <v>National Grid-North Adams Muni Agg Rate-43800</v>
      </c>
      <c r="G7511" s="11" t="s">
        <v>131</v>
      </c>
      <c r="H7511" s="11" t="s">
        <v>54</v>
      </c>
      <c r="I7511" s="11" t="s">
        <v>99</v>
      </c>
      <c r="J7511" s="11" t="s">
        <v>222</v>
      </c>
      <c r="K7511" s="11" t="str">
        <f>IFERROR(INDEX('EDC Component Dictionary'!$C$5:$C$37,MATCH('Rates Database'!J7511,'EDC Component Dictionary'!$B$5:$B$37,0)), "Energy Supply")</f>
        <v>Energy Supply</v>
      </c>
      <c r="L7511" s="12">
        <v>0.10707999999999999</v>
      </c>
      <c r="M7511" s="12"/>
    </row>
    <row r="7512" spans="1:13" x14ac:dyDescent="0.3">
      <c r="A7512" s="18">
        <v>7510</v>
      </c>
      <c r="B7512" s="18">
        <f t="shared" si="234"/>
        <v>2019</v>
      </c>
      <c r="C7512" s="17">
        <v>43800</v>
      </c>
      <c r="D7512" s="18" t="s">
        <v>130</v>
      </c>
      <c r="E7512" s="18" t="s">
        <v>164</v>
      </c>
      <c r="F7512" s="18" t="str">
        <f t="shared" si="235"/>
        <v>National Grid-Sheffield Muni Agg Rate-43800</v>
      </c>
      <c r="G7512" s="11" t="s">
        <v>131</v>
      </c>
      <c r="H7512" s="11" t="s">
        <v>54</v>
      </c>
      <c r="I7512" s="11" t="s">
        <v>99</v>
      </c>
      <c r="J7512" s="11" t="s">
        <v>223</v>
      </c>
      <c r="K7512" s="11" t="str">
        <f>IFERROR(INDEX('EDC Component Dictionary'!$C$5:$C$37,MATCH('Rates Database'!J7512,'EDC Component Dictionary'!$B$5:$B$37,0)), "Energy Supply")</f>
        <v>Energy Supply</v>
      </c>
      <c r="L7512" s="12">
        <v>0.10707999999999999</v>
      </c>
      <c r="M7512" s="12"/>
    </row>
    <row r="7513" spans="1:13" x14ac:dyDescent="0.3">
      <c r="A7513" s="18">
        <v>7511</v>
      </c>
      <c r="B7513" s="18">
        <f t="shared" si="234"/>
        <v>2019</v>
      </c>
      <c r="C7513" s="17">
        <v>43800</v>
      </c>
      <c r="D7513" s="18" t="s">
        <v>130</v>
      </c>
      <c r="E7513" s="18" t="s">
        <v>164</v>
      </c>
      <c r="F7513" s="18" t="str">
        <f t="shared" si="235"/>
        <v>National Grid-West Stockbridge Muni Agg Rate-43800</v>
      </c>
      <c r="G7513" s="11" t="s">
        <v>131</v>
      </c>
      <c r="H7513" s="11" t="s">
        <v>54</v>
      </c>
      <c r="I7513" s="11" t="s">
        <v>99</v>
      </c>
      <c r="J7513" s="11" t="s">
        <v>224</v>
      </c>
      <c r="K7513" s="11" t="str">
        <f>IFERROR(INDEX('EDC Component Dictionary'!$C$5:$C$37,MATCH('Rates Database'!J7513,'EDC Component Dictionary'!$B$5:$B$37,0)), "Energy Supply")</f>
        <v>Energy Supply</v>
      </c>
      <c r="L7513" s="12">
        <v>0.10707999999999999</v>
      </c>
      <c r="M7513" s="12"/>
    </row>
    <row r="7514" spans="1:13" x14ac:dyDescent="0.3">
      <c r="A7514" s="18">
        <v>7512</v>
      </c>
      <c r="B7514" s="18">
        <f t="shared" si="234"/>
        <v>2019</v>
      </c>
      <c r="C7514" s="17">
        <v>43800</v>
      </c>
      <c r="D7514" s="18" t="s">
        <v>130</v>
      </c>
      <c r="E7514" s="18" t="s">
        <v>164</v>
      </c>
      <c r="F7514" s="18" t="str">
        <f t="shared" si="235"/>
        <v>National Grid-Williamstown Muni Agg Rate-43800</v>
      </c>
      <c r="G7514" s="11" t="s">
        <v>131</v>
      </c>
      <c r="H7514" s="11" t="s">
        <v>54</v>
      </c>
      <c r="I7514" s="11" t="s">
        <v>99</v>
      </c>
      <c r="J7514" s="11" t="s">
        <v>225</v>
      </c>
      <c r="K7514" s="11" t="str">
        <f>IFERROR(INDEX('EDC Component Dictionary'!$C$5:$C$37,MATCH('Rates Database'!J7514,'EDC Component Dictionary'!$B$5:$B$37,0)), "Energy Supply")</f>
        <v>Energy Supply</v>
      </c>
      <c r="L7514" s="12">
        <v>0.10707999999999999</v>
      </c>
      <c r="M7514" s="12"/>
    </row>
    <row r="7515" spans="1:13" x14ac:dyDescent="0.3">
      <c r="A7515" s="18">
        <v>7513</v>
      </c>
      <c r="B7515" s="18">
        <f t="shared" si="234"/>
        <v>2019</v>
      </c>
      <c r="C7515" s="17">
        <v>43800</v>
      </c>
      <c r="D7515" s="18" t="s">
        <v>130</v>
      </c>
      <c r="E7515" s="18" t="s">
        <v>164</v>
      </c>
      <c r="F7515" s="18" t="str">
        <f t="shared" si="235"/>
        <v>National Grid-Rockland Muni Agg Rate-43800</v>
      </c>
      <c r="G7515" s="11" t="s">
        <v>131</v>
      </c>
      <c r="H7515" s="11" t="s">
        <v>54</v>
      </c>
      <c r="I7515" s="11" t="s">
        <v>99</v>
      </c>
      <c r="J7515" s="11" t="s">
        <v>271</v>
      </c>
      <c r="K7515" s="11" t="str">
        <f>IFERROR(INDEX('EDC Component Dictionary'!$C$5:$C$37,MATCH('Rates Database'!J7515,'EDC Component Dictionary'!$B$5:$B$37,0)), "Energy Supply")</f>
        <v>Energy Supply</v>
      </c>
      <c r="L7515" s="12">
        <v>0.10742</v>
      </c>
      <c r="M7515" s="12"/>
    </row>
    <row r="7516" spans="1:13" x14ac:dyDescent="0.3">
      <c r="A7516" s="18">
        <v>7514</v>
      </c>
      <c r="B7516" s="18">
        <f t="shared" si="234"/>
        <v>2019</v>
      </c>
      <c r="C7516" s="17">
        <v>43800</v>
      </c>
      <c r="D7516" s="18" t="s">
        <v>130</v>
      </c>
      <c r="E7516" s="18" t="s">
        <v>163</v>
      </c>
      <c r="F7516" s="18" t="str">
        <f t="shared" si="235"/>
        <v>Eversource_EMA-Sudbury Muni Agg Rate-43800</v>
      </c>
      <c r="G7516" s="11" t="s">
        <v>131</v>
      </c>
      <c r="H7516" s="11" t="s">
        <v>54</v>
      </c>
      <c r="I7516" s="11" t="s">
        <v>99</v>
      </c>
      <c r="J7516" s="11" t="s">
        <v>227</v>
      </c>
      <c r="K7516" s="11" t="str">
        <f>IFERROR(INDEX('EDC Component Dictionary'!$C$5:$C$37,MATCH('Rates Database'!J7516,'EDC Component Dictionary'!$B$5:$B$37,0)), "Energy Supply")</f>
        <v>Energy Supply</v>
      </c>
      <c r="L7516" s="12">
        <v>0.10764</v>
      </c>
      <c r="M7516" s="12"/>
    </row>
    <row r="7517" spans="1:13" x14ac:dyDescent="0.3">
      <c r="A7517" s="18">
        <v>7515</v>
      </c>
      <c r="B7517" s="18">
        <f t="shared" si="234"/>
        <v>2019</v>
      </c>
      <c r="C7517" s="17">
        <v>43800</v>
      </c>
      <c r="D7517" s="18" t="s">
        <v>130</v>
      </c>
      <c r="E7517" s="18" t="s">
        <v>163</v>
      </c>
      <c r="F7517" s="18" t="str">
        <f t="shared" si="235"/>
        <v>Eversource_EMA-Arlington Muni Agg Rate-43800</v>
      </c>
      <c r="G7517" s="11" t="s">
        <v>131</v>
      </c>
      <c r="H7517" s="11" t="s">
        <v>54</v>
      </c>
      <c r="I7517" s="11" t="s">
        <v>99</v>
      </c>
      <c r="J7517" s="11" t="s">
        <v>228</v>
      </c>
      <c r="K7517" s="11" t="str">
        <f>IFERROR(INDEX('EDC Component Dictionary'!$C$5:$C$37,MATCH('Rates Database'!J7517,'EDC Component Dictionary'!$B$5:$B$37,0)), "Energy Supply")</f>
        <v>Energy Supply</v>
      </c>
      <c r="L7517" s="12">
        <v>0.10828</v>
      </c>
      <c r="M7517" s="12"/>
    </row>
    <row r="7518" spans="1:13" x14ac:dyDescent="0.3">
      <c r="A7518" s="18">
        <v>7516</v>
      </c>
      <c r="B7518" s="18">
        <f t="shared" si="234"/>
        <v>2019</v>
      </c>
      <c r="C7518" s="17">
        <v>43800</v>
      </c>
      <c r="D7518" s="18" t="s">
        <v>130</v>
      </c>
      <c r="E7518" s="18" t="s">
        <v>163</v>
      </c>
      <c r="F7518" s="18" t="str">
        <f t="shared" si="235"/>
        <v>Eversource_EMA-Wareham Muni Agg Rate-43800</v>
      </c>
      <c r="G7518" s="11" t="s">
        <v>131</v>
      </c>
      <c r="H7518" s="11" t="s">
        <v>54</v>
      </c>
      <c r="I7518" s="11" t="s">
        <v>99</v>
      </c>
      <c r="J7518" s="11" t="s">
        <v>273</v>
      </c>
      <c r="K7518" s="11" t="str">
        <f>IFERROR(INDEX('EDC Component Dictionary'!$C$5:$C$37,MATCH('Rates Database'!J7518,'EDC Component Dictionary'!$B$5:$B$37,0)), "Energy Supply")</f>
        <v>Energy Supply</v>
      </c>
      <c r="L7518" s="12">
        <v>0.1077</v>
      </c>
      <c r="M7518" s="12"/>
    </row>
    <row r="7519" spans="1:13" x14ac:dyDescent="0.3">
      <c r="A7519" s="18">
        <v>7517</v>
      </c>
      <c r="B7519" s="18">
        <f t="shared" si="234"/>
        <v>2019</v>
      </c>
      <c r="C7519" s="17">
        <v>43800</v>
      </c>
      <c r="D7519" s="18" t="s">
        <v>130</v>
      </c>
      <c r="E7519" s="18" t="s">
        <v>164</v>
      </c>
      <c r="F7519" s="18" t="str">
        <f t="shared" si="235"/>
        <v>National Grid-Egremont Muni Agg Rate-43800</v>
      </c>
      <c r="G7519" s="11" t="s">
        <v>131</v>
      </c>
      <c r="H7519" s="11" t="s">
        <v>54</v>
      </c>
      <c r="I7519" s="11" t="s">
        <v>99</v>
      </c>
      <c r="J7519" s="11" t="s">
        <v>248</v>
      </c>
      <c r="K7519" s="11" t="str">
        <f>IFERROR(INDEX('EDC Component Dictionary'!$C$5:$C$37,MATCH('Rates Database'!J7519,'EDC Component Dictionary'!$B$5:$B$37,0)), "Energy Supply")</f>
        <v>Energy Supply</v>
      </c>
      <c r="L7519" s="12">
        <v>0.10786999999999999</v>
      </c>
      <c r="M7519" s="12"/>
    </row>
    <row r="7520" spans="1:13" x14ac:dyDescent="0.3">
      <c r="A7520" s="18">
        <v>7518</v>
      </c>
      <c r="B7520" s="18">
        <f t="shared" si="234"/>
        <v>2019</v>
      </c>
      <c r="C7520" s="17">
        <v>43800</v>
      </c>
      <c r="D7520" s="18" t="s">
        <v>130</v>
      </c>
      <c r="E7520" s="18" t="s">
        <v>164</v>
      </c>
      <c r="F7520" s="18" t="str">
        <f t="shared" si="235"/>
        <v>National Grid-North Andover Muni Agg Rate-43800</v>
      </c>
      <c r="G7520" s="11" t="s">
        <v>131</v>
      </c>
      <c r="H7520" s="11" t="s">
        <v>54</v>
      </c>
      <c r="I7520" s="11" t="s">
        <v>99</v>
      </c>
      <c r="J7520" s="11" t="s">
        <v>259</v>
      </c>
      <c r="K7520" s="11" t="str">
        <f>IFERROR(INDEX('EDC Component Dictionary'!$C$5:$C$37,MATCH('Rates Database'!J7520,'EDC Component Dictionary'!$B$5:$B$37,0)), "Energy Supply")</f>
        <v>Energy Supply</v>
      </c>
      <c r="L7520" s="12">
        <v>0.1079</v>
      </c>
      <c r="M7520" s="12"/>
    </row>
    <row r="7521" spans="1:13" x14ac:dyDescent="0.3">
      <c r="A7521" s="18">
        <v>7519</v>
      </c>
      <c r="B7521" s="18">
        <f t="shared" si="234"/>
        <v>2019</v>
      </c>
      <c r="C7521" s="17">
        <v>43800</v>
      </c>
      <c r="D7521" s="18" t="s">
        <v>130</v>
      </c>
      <c r="E7521" s="18" t="s">
        <v>164</v>
      </c>
      <c r="F7521" s="18" t="str">
        <f t="shared" si="235"/>
        <v>National Grid-Halifax Muni Agg Rate-43800</v>
      </c>
      <c r="G7521" s="11" t="s">
        <v>131</v>
      </c>
      <c r="H7521" s="11" t="s">
        <v>54</v>
      </c>
      <c r="I7521" s="11" t="s">
        <v>99</v>
      </c>
      <c r="J7521" s="11" t="s">
        <v>230</v>
      </c>
      <c r="K7521" s="11" t="str">
        <f>IFERROR(INDEX('EDC Component Dictionary'!$C$5:$C$37,MATCH('Rates Database'!J7521,'EDC Component Dictionary'!$B$5:$B$37,0)), "Energy Supply")</f>
        <v>Energy Supply</v>
      </c>
      <c r="L7521" s="12">
        <v>0.10876</v>
      </c>
      <c r="M7521" s="12"/>
    </row>
    <row r="7522" spans="1:13" x14ac:dyDescent="0.3">
      <c r="A7522" s="18">
        <v>7520</v>
      </c>
      <c r="B7522" s="18">
        <f t="shared" si="234"/>
        <v>2019</v>
      </c>
      <c r="C7522" s="17">
        <v>43800</v>
      </c>
      <c r="D7522" s="18" t="s">
        <v>130</v>
      </c>
      <c r="E7522" s="18" t="s">
        <v>164</v>
      </c>
      <c r="F7522" s="18" t="str">
        <f t="shared" si="235"/>
        <v>National Grid-Southborough Muni Agg Rate-43800</v>
      </c>
      <c r="G7522" s="11" t="s">
        <v>131</v>
      </c>
      <c r="H7522" s="11" t="s">
        <v>54</v>
      </c>
      <c r="I7522" s="11" t="s">
        <v>99</v>
      </c>
      <c r="J7522" s="11" t="s">
        <v>231</v>
      </c>
      <c r="K7522" s="11" t="str">
        <f>IFERROR(INDEX('EDC Component Dictionary'!$C$5:$C$37,MATCH('Rates Database'!J7522,'EDC Component Dictionary'!$B$5:$B$37,0)), "Energy Supply")</f>
        <v>Energy Supply</v>
      </c>
      <c r="L7522" s="12">
        <v>0.10882</v>
      </c>
      <c r="M7522" s="12"/>
    </row>
    <row r="7523" spans="1:13" x14ac:dyDescent="0.3">
      <c r="A7523" s="18">
        <v>7521</v>
      </c>
      <c r="B7523" s="18">
        <f t="shared" si="234"/>
        <v>2019</v>
      </c>
      <c r="C7523" s="17">
        <v>43800</v>
      </c>
      <c r="D7523" s="18" t="s">
        <v>130</v>
      </c>
      <c r="E7523" s="18" t="s">
        <v>163</v>
      </c>
      <c r="F7523" s="18" t="str">
        <f t="shared" si="235"/>
        <v>Eversource_EMA-Stoneham Muni Agg Rate-43800</v>
      </c>
      <c r="G7523" s="11" t="s">
        <v>131</v>
      </c>
      <c r="H7523" s="11" t="s">
        <v>54</v>
      </c>
      <c r="I7523" s="11" t="s">
        <v>99</v>
      </c>
      <c r="J7523" s="11" t="s">
        <v>267</v>
      </c>
      <c r="K7523" s="11" t="str">
        <f>IFERROR(INDEX('EDC Component Dictionary'!$C$5:$C$37,MATCH('Rates Database'!J7523,'EDC Component Dictionary'!$B$5:$B$37,0)), "Energy Supply")</f>
        <v>Energy Supply</v>
      </c>
      <c r="L7523" s="12">
        <v>0.10902000000000001</v>
      </c>
      <c r="M7523" s="12"/>
    </row>
    <row r="7524" spans="1:13" x14ac:dyDescent="0.3">
      <c r="A7524" s="18">
        <v>7522</v>
      </c>
      <c r="B7524" s="18">
        <f t="shared" si="234"/>
        <v>2019</v>
      </c>
      <c r="C7524" s="17">
        <v>43800</v>
      </c>
      <c r="D7524" s="18" t="s">
        <v>130</v>
      </c>
      <c r="E7524" s="18" t="s">
        <v>163</v>
      </c>
      <c r="F7524" s="18" t="str">
        <f t="shared" si="235"/>
        <v>Eversource_EMA-Winchester Muni Agg Rate-43800</v>
      </c>
      <c r="G7524" s="11" t="s">
        <v>131</v>
      </c>
      <c r="H7524" s="11" t="s">
        <v>54</v>
      </c>
      <c r="I7524" s="11" t="s">
        <v>99</v>
      </c>
      <c r="J7524" s="11" t="s">
        <v>232</v>
      </c>
      <c r="K7524" s="11" t="str">
        <f>IFERROR(INDEX('EDC Component Dictionary'!$C$5:$C$37,MATCH('Rates Database'!J7524,'EDC Component Dictionary'!$B$5:$B$37,0)), "Energy Supply")</f>
        <v>Energy Supply</v>
      </c>
      <c r="L7524" s="12">
        <v>0.10967</v>
      </c>
      <c r="M7524" s="12"/>
    </row>
    <row r="7525" spans="1:13" x14ac:dyDescent="0.3">
      <c r="A7525" s="18">
        <v>7523</v>
      </c>
      <c r="B7525" s="18">
        <f t="shared" si="234"/>
        <v>2019</v>
      </c>
      <c r="C7525" s="17">
        <v>43800</v>
      </c>
      <c r="D7525" s="18" t="s">
        <v>130</v>
      </c>
      <c r="E7525" s="18" t="s">
        <v>164</v>
      </c>
      <c r="F7525" s="18" t="str">
        <f t="shared" si="235"/>
        <v>National Grid-Grafton Muni Agg Rate-43800</v>
      </c>
      <c r="G7525" s="11" t="s">
        <v>131</v>
      </c>
      <c r="H7525" s="11" t="s">
        <v>54</v>
      </c>
      <c r="I7525" s="11" t="s">
        <v>99</v>
      </c>
      <c r="J7525" s="11" t="s">
        <v>229</v>
      </c>
      <c r="K7525" s="11" t="str">
        <f>IFERROR(INDEX('EDC Component Dictionary'!$C$5:$C$37,MATCH('Rates Database'!J7525,'EDC Component Dictionary'!$B$5:$B$37,0)), "Energy Supply")</f>
        <v>Energy Supply</v>
      </c>
      <c r="L7525" s="12">
        <v>0.10911</v>
      </c>
      <c r="M7525" s="12"/>
    </row>
    <row r="7526" spans="1:13" x14ac:dyDescent="0.3">
      <c r="A7526" s="18">
        <v>7524</v>
      </c>
      <c r="B7526" s="18">
        <f t="shared" si="234"/>
        <v>2019</v>
      </c>
      <c r="C7526" s="17">
        <v>43800</v>
      </c>
      <c r="D7526" s="18" t="s">
        <v>130</v>
      </c>
      <c r="E7526" s="18" t="s">
        <v>164</v>
      </c>
      <c r="F7526" s="18" t="str">
        <f t="shared" si="235"/>
        <v>National Grid-Webster Muni Agg Rate-43800</v>
      </c>
      <c r="G7526" s="11" t="s">
        <v>131</v>
      </c>
      <c r="H7526" s="11" t="s">
        <v>54</v>
      </c>
      <c r="I7526" s="11" t="s">
        <v>99</v>
      </c>
      <c r="J7526" s="11" t="s">
        <v>266</v>
      </c>
      <c r="K7526" s="11" t="str">
        <f>IFERROR(INDEX('EDC Component Dictionary'!$C$5:$C$37,MATCH('Rates Database'!J7526,'EDC Component Dictionary'!$B$5:$B$37,0)), "Energy Supply")</f>
        <v>Energy Supply</v>
      </c>
      <c r="L7526" s="12">
        <v>0.10929</v>
      </c>
      <c r="M7526" s="12"/>
    </row>
    <row r="7527" spans="1:13" x14ac:dyDescent="0.3">
      <c r="A7527" s="18">
        <v>7525</v>
      </c>
      <c r="B7527" s="18">
        <f t="shared" si="234"/>
        <v>2019</v>
      </c>
      <c r="C7527" s="17">
        <v>43800</v>
      </c>
      <c r="D7527" s="18" t="s">
        <v>130</v>
      </c>
      <c r="E7527" s="18" t="s">
        <v>164</v>
      </c>
      <c r="F7527" s="18" t="str">
        <f t="shared" si="235"/>
        <v>National Grid-Sutton Muni Agg Rate-43800</v>
      </c>
      <c r="G7527" s="11" t="s">
        <v>131</v>
      </c>
      <c r="H7527" s="11" t="s">
        <v>54</v>
      </c>
      <c r="I7527" s="11" t="s">
        <v>99</v>
      </c>
      <c r="J7527" s="11" t="s">
        <v>233</v>
      </c>
      <c r="K7527" s="11" t="str">
        <f>IFERROR(INDEX('EDC Component Dictionary'!$C$5:$C$37,MATCH('Rates Database'!J7527,'EDC Component Dictionary'!$B$5:$B$37,0)), "Energy Supply")</f>
        <v>Energy Supply</v>
      </c>
      <c r="L7527" s="12">
        <v>0.10929999999999999</v>
      </c>
      <c r="M7527" s="12"/>
    </row>
    <row r="7528" spans="1:13" x14ac:dyDescent="0.3">
      <c r="A7528" s="18">
        <v>7526</v>
      </c>
      <c r="B7528" s="18">
        <f t="shared" si="234"/>
        <v>2019</v>
      </c>
      <c r="C7528" s="17">
        <v>43800</v>
      </c>
      <c r="D7528" s="18" t="s">
        <v>130</v>
      </c>
      <c r="E7528" s="18" t="s">
        <v>163</v>
      </c>
      <c r="F7528" s="18" t="str">
        <f t="shared" si="235"/>
        <v>Eversource_EMA-Carlisle Muni Agg Rate-43800</v>
      </c>
      <c r="G7528" s="11" t="s">
        <v>131</v>
      </c>
      <c r="H7528" s="11" t="s">
        <v>54</v>
      </c>
      <c r="I7528" s="11" t="s">
        <v>99</v>
      </c>
      <c r="J7528" s="11" t="s">
        <v>236</v>
      </c>
      <c r="K7528" s="11" t="str">
        <f>IFERROR(INDEX('EDC Component Dictionary'!$C$5:$C$37,MATCH('Rates Database'!J7528,'EDC Component Dictionary'!$B$5:$B$37,0)), "Energy Supply")</f>
        <v>Energy Supply</v>
      </c>
      <c r="L7528" s="12">
        <v>0.10979</v>
      </c>
      <c r="M7528" s="12"/>
    </row>
    <row r="7529" spans="1:13" x14ac:dyDescent="0.3">
      <c r="A7529" s="18">
        <v>7527</v>
      </c>
      <c r="B7529" s="18">
        <f t="shared" si="234"/>
        <v>2019</v>
      </c>
      <c r="C7529" s="17">
        <v>43800</v>
      </c>
      <c r="D7529" s="18" t="s">
        <v>130</v>
      </c>
      <c r="E7529" s="18" t="s">
        <v>163</v>
      </c>
      <c r="F7529" s="18" t="str">
        <f t="shared" si="235"/>
        <v>Eversource_EMA-Acton Muni Agg Rate-43800</v>
      </c>
      <c r="G7529" s="11" t="s">
        <v>131</v>
      </c>
      <c r="H7529" s="11" t="s">
        <v>54</v>
      </c>
      <c r="I7529" s="11" t="s">
        <v>99</v>
      </c>
      <c r="J7529" s="11" t="s">
        <v>226</v>
      </c>
      <c r="K7529" s="11" t="str">
        <f>IFERROR(INDEX('EDC Component Dictionary'!$C$5:$C$37,MATCH('Rates Database'!J7529,'EDC Component Dictionary'!$B$5:$B$37,0)), "Energy Supply")</f>
        <v>Energy Supply</v>
      </c>
      <c r="L7529" s="12">
        <v>0.11042</v>
      </c>
      <c r="M7529" s="12"/>
    </row>
    <row r="7530" spans="1:13" x14ac:dyDescent="0.3">
      <c r="A7530" s="18">
        <v>7528</v>
      </c>
      <c r="B7530" s="18">
        <f t="shared" si="234"/>
        <v>2019</v>
      </c>
      <c r="C7530" s="17">
        <v>43800</v>
      </c>
      <c r="D7530" s="18" t="s">
        <v>130</v>
      </c>
      <c r="E7530" s="18" t="s">
        <v>164</v>
      </c>
      <c r="F7530" s="18" t="str">
        <f t="shared" si="235"/>
        <v>National Grid-Berlin Muni Agg Rate-43800</v>
      </c>
      <c r="G7530" s="11" t="s">
        <v>131</v>
      </c>
      <c r="H7530" s="11" t="s">
        <v>54</v>
      </c>
      <c r="I7530" s="11" t="s">
        <v>99</v>
      </c>
      <c r="J7530" s="11" t="s">
        <v>237</v>
      </c>
      <c r="K7530" s="11" t="str">
        <f>IFERROR(INDEX('EDC Component Dictionary'!$C$5:$C$37,MATCH('Rates Database'!J7530,'EDC Component Dictionary'!$B$5:$B$37,0)), "Energy Supply")</f>
        <v>Energy Supply</v>
      </c>
      <c r="L7530" s="12">
        <v>0.1099</v>
      </c>
      <c r="M7530" s="12"/>
    </row>
    <row r="7531" spans="1:13" x14ac:dyDescent="0.3">
      <c r="A7531" s="18">
        <v>7529</v>
      </c>
      <c r="B7531" s="18">
        <f t="shared" si="234"/>
        <v>2019</v>
      </c>
      <c r="C7531" s="17">
        <v>43800</v>
      </c>
      <c r="D7531" s="18" t="s">
        <v>130</v>
      </c>
      <c r="E7531" s="18" t="s">
        <v>36</v>
      </c>
      <c r="F7531" s="18" t="str">
        <f t="shared" si="235"/>
        <v>Unitil-Lunenburg Muni Agg Rate-43800</v>
      </c>
      <c r="G7531" s="11" t="s">
        <v>131</v>
      </c>
      <c r="H7531" s="11" t="s">
        <v>54</v>
      </c>
      <c r="I7531" s="11" t="s">
        <v>99</v>
      </c>
      <c r="J7531" s="11" t="s">
        <v>239</v>
      </c>
      <c r="K7531" s="11" t="str">
        <f>IFERROR(INDEX('EDC Component Dictionary'!$C$5:$C$37,MATCH('Rates Database'!J7531,'EDC Component Dictionary'!$B$5:$B$37,0)), "Energy Supply")</f>
        <v>Energy Supply</v>
      </c>
      <c r="L7531" s="12">
        <v>0.10997999999999999</v>
      </c>
      <c r="M7531" s="12"/>
    </row>
    <row r="7532" spans="1:13" x14ac:dyDescent="0.3">
      <c r="A7532" s="18">
        <v>7530</v>
      </c>
      <c r="B7532" s="18">
        <f t="shared" si="234"/>
        <v>2019</v>
      </c>
      <c r="C7532" s="17">
        <v>43800</v>
      </c>
      <c r="D7532" s="18" t="s">
        <v>130</v>
      </c>
      <c r="E7532" s="18" t="s">
        <v>163</v>
      </c>
      <c r="F7532" s="18" t="str">
        <f t="shared" si="235"/>
        <v>Eversource_EMA-Ashland Muni Agg Rate-43800</v>
      </c>
      <c r="G7532" s="11" t="s">
        <v>131</v>
      </c>
      <c r="H7532" s="11" t="s">
        <v>54</v>
      </c>
      <c r="I7532" s="11" t="s">
        <v>99</v>
      </c>
      <c r="J7532" s="11" t="s">
        <v>234</v>
      </c>
      <c r="K7532" s="11" t="str">
        <f>IFERROR(INDEX('EDC Component Dictionary'!$C$5:$C$37,MATCH('Rates Database'!J7532,'EDC Component Dictionary'!$B$5:$B$37,0)), "Energy Supply")</f>
        <v>Energy Supply</v>
      </c>
      <c r="L7532" s="12">
        <v>0.11047</v>
      </c>
      <c r="M7532" s="12"/>
    </row>
    <row r="7533" spans="1:13" x14ac:dyDescent="0.3">
      <c r="A7533" s="18">
        <v>7531</v>
      </c>
      <c r="B7533" s="18">
        <f t="shared" si="234"/>
        <v>2019</v>
      </c>
      <c r="C7533" s="17">
        <v>43800</v>
      </c>
      <c r="D7533" s="18" t="s">
        <v>130</v>
      </c>
      <c r="E7533" s="18" t="s">
        <v>163</v>
      </c>
      <c r="F7533" s="18" t="str">
        <f t="shared" si="235"/>
        <v>Eversource_EMA-Plympton Muni Agg Rate-43800</v>
      </c>
      <c r="G7533" s="11" t="s">
        <v>131</v>
      </c>
      <c r="H7533" s="11" t="s">
        <v>54</v>
      </c>
      <c r="I7533" s="11" t="s">
        <v>99</v>
      </c>
      <c r="J7533" s="11" t="s">
        <v>240</v>
      </c>
      <c r="K7533" s="11" t="str">
        <f>IFERROR(INDEX('EDC Component Dictionary'!$C$5:$C$37,MATCH('Rates Database'!J7533,'EDC Component Dictionary'!$B$5:$B$37,0)), "Energy Supply")</f>
        <v>Energy Supply</v>
      </c>
      <c r="L7533" s="12">
        <v>0.11056000000000001</v>
      </c>
      <c r="M7533" s="12"/>
    </row>
    <row r="7534" spans="1:13" x14ac:dyDescent="0.3">
      <c r="A7534" s="18">
        <v>7532</v>
      </c>
      <c r="B7534" s="18">
        <f t="shared" si="234"/>
        <v>2019</v>
      </c>
      <c r="C7534" s="17">
        <v>43800</v>
      </c>
      <c r="D7534" s="18" t="s">
        <v>130</v>
      </c>
      <c r="E7534" s="18" t="s">
        <v>164</v>
      </c>
      <c r="F7534" s="18" t="str">
        <f t="shared" si="235"/>
        <v>National Grid-Salisbury Muni Agg Rate-43800</v>
      </c>
      <c r="G7534" s="11" t="s">
        <v>131</v>
      </c>
      <c r="H7534" s="11" t="s">
        <v>54</v>
      </c>
      <c r="I7534" s="11" t="s">
        <v>99</v>
      </c>
      <c r="J7534" s="11" t="s">
        <v>241</v>
      </c>
      <c r="K7534" s="11" t="str">
        <f>IFERROR(INDEX('EDC Component Dictionary'!$C$5:$C$37,MATCH('Rates Database'!J7534,'EDC Component Dictionary'!$B$5:$B$37,0)), "Energy Supply")</f>
        <v>Energy Supply</v>
      </c>
      <c r="L7534" s="12">
        <v>0.11065</v>
      </c>
      <c r="M7534" s="12"/>
    </row>
    <row r="7535" spans="1:13" x14ac:dyDescent="0.3">
      <c r="A7535" s="18">
        <v>7533</v>
      </c>
      <c r="B7535" s="18">
        <f t="shared" si="234"/>
        <v>2019</v>
      </c>
      <c r="C7535" s="17">
        <v>43800</v>
      </c>
      <c r="D7535" s="18" t="s">
        <v>130</v>
      </c>
      <c r="E7535" s="18" t="s">
        <v>164</v>
      </c>
      <c r="F7535" s="18" t="str">
        <f t="shared" si="235"/>
        <v>National Grid-Gloucester Muni Agg Rate-43800</v>
      </c>
      <c r="G7535" s="11" t="s">
        <v>131</v>
      </c>
      <c r="H7535" s="11" t="s">
        <v>54</v>
      </c>
      <c r="I7535" s="11" t="s">
        <v>99</v>
      </c>
      <c r="J7535" s="11" t="s">
        <v>242</v>
      </c>
      <c r="K7535" s="11" t="str">
        <f>IFERROR(INDEX('EDC Component Dictionary'!$C$5:$C$37,MATCH('Rates Database'!J7535,'EDC Component Dictionary'!$B$5:$B$37,0)), "Energy Supply")</f>
        <v>Energy Supply</v>
      </c>
      <c r="L7535" s="12">
        <v>0.11094999999999999</v>
      </c>
      <c r="M7535" s="12"/>
    </row>
    <row r="7536" spans="1:13" x14ac:dyDescent="0.3">
      <c r="A7536" s="18">
        <v>7534</v>
      </c>
      <c r="B7536" s="18">
        <f t="shared" si="234"/>
        <v>2019</v>
      </c>
      <c r="C7536" s="17">
        <v>43800</v>
      </c>
      <c r="D7536" s="18" t="s">
        <v>130</v>
      </c>
      <c r="E7536" s="18" t="s">
        <v>163</v>
      </c>
      <c r="F7536" s="18" t="str">
        <f t="shared" si="235"/>
        <v>Eversource_EMA-Brookline Muni Agg Rate-43800</v>
      </c>
      <c r="G7536" s="11" t="s">
        <v>131</v>
      </c>
      <c r="H7536" s="11" t="s">
        <v>54</v>
      </c>
      <c r="I7536" s="11" t="s">
        <v>99</v>
      </c>
      <c r="J7536" s="11" t="s">
        <v>243</v>
      </c>
      <c r="K7536" s="11" t="str">
        <f>IFERROR(INDEX('EDC Component Dictionary'!$C$5:$C$37,MATCH('Rates Database'!J7536,'EDC Component Dictionary'!$B$5:$B$37,0)), "Energy Supply")</f>
        <v>Energy Supply</v>
      </c>
      <c r="L7536" s="12">
        <v>0.11146</v>
      </c>
      <c r="M7536" s="12"/>
    </row>
    <row r="7537" spans="1:13" x14ac:dyDescent="0.3">
      <c r="A7537" s="18">
        <v>7535</v>
      </c>
      <c r="B7537" s="18">
        <f t="shared" si="234"/>
        <v>2019</v>
      </c>
      <c r="C7537" s="17">
        <v>43800</v>
      </c>
      <c r="D7537" s="18" t="s">
        <v>130</v>
      </c>
      <c r="E7537" s="18" t="s">
        <v>163</v>
      </c>
      <c r="F7537" s="18" t="str">
        <f t="shared" si="235"/>
        <v>Eversource_EMA-Bedford Muni Agg Rate-43800</v>
      </c>
      <c r="G7537" s="11" t="s">
        <v>131</v>
      </c>
      <c r="H7537" s="11" t="s">
        <v>54</v>
      </c>
      <c r="I7537" s="11" t="s">
        <v>99</v>
      </c>
      <c r="J7537" s="11" t="s">
        <v>274</v>
      </c>
      <c r="K7537" s="11" t="str">
        <f>IFERROR(INDEX('EDC Component Dictionary'!$C$5:$C$37,MATCH('Rates Database'!J7537,'EDC Component Dictionary'!$B$5:$B$37,0)), "Energy Supply")</f>
        <v>Energy Supply</v>
      </c>
      <c r="L7537" s="12">
        <v>0.11135</v>
      </c>
      <c r="M7537" s="12"/>
    </row>
    <row r="7538" spans="1:13" x14ac:dyDescent="0.3">
      <c r="A7538" s="18">
        <v>7536</v>
      </c>
      <c r="B7538" s="18">
        <f t="shared" si="234"/>
        <v>2019</v>
      </c>
      <c r="C7538" s="17">
        <v>43800</v>
      </c>
      <c r="D7538" s="18" t="s">
        <v>130</v>
      </c>
      <c r="E7538" s="18" t="s">
        <v>164</v>
      </c>
      <c r="F7538" s="18" t="str">
        <f t="shared" si="235"/>
        <v>National Grid-Salem Muni Agg Rate-43800</v>
      </c>
      <c r="G7538" s="11" t="s">
        <v>131</v>
      </c>
      <c r="H7538" s="11" t="s">
        <v>54</v>
      </c>
      <c r="I7538" s="11" t="s">
        <v>99</v>
      </c>
      <c r="J7538" s="11" t="s">
        <v>175</v>
      </c>
      <c r="K7538" s="11" t="str">
        <f>IFERROR(INDEX('EDC Component Dictionary'!$C$5:$C$37,MATCH('Rates Database'!J7538,'EDC Component Dictionary'!$B$5:$B$37,0)), "Energy Supply")</f>
        <v>Energy Supply</v>
      </c>
      <c r="L7538" s="12">
        <v>0.11101999999999999</v>
      </c>
      <c r="M7538" s="12"/>
    </row>
    <row r="7539" spans="1:13" x14ac:dyDescent="0.3">
      <c r="A7539" s="18">
        <v>7537</v>
      </c>
      <c r="B7539" s="18">
        <f t="shared" si="234"/>
        <v>2019</v>
      </c>
      <c r="C7539" s="17">
        <v>43800</v>
      </c>
      <c r="D7539" s="18" t="s">
        <v>130</v>
      </c>
      <c r="E7539" s="18" t="s">
        <v>163</v>
      </c>
      <c r="F7539" s="18" t="str">
        <f t="shared" si="235"/>
        <v>Eversource_EMA-Cambridge Muni Agg Rate-43800</v>
      </c>
      <c r="G7539" s="11" t="s">
        <v>131</v>
      </c>
      <c r="H7539" s="11" t="s">
        <v>54</v>
      </c>
      <c r="I7539" s="11" t="s">
        <v>99</v>
      </c>
      <c r="J7539" s="11" t="s">
        <v>210</v>
      </c>
      <c r="K7539" s="11" t="str">
        <f>IFERROR(INDEX('EDC Component Dictionary'!$C$5:$C$37,MATCH('Rates Database'!J7539,'EDC Component Dictionary'!$B$5:$B$37,0)), "Energy Supply")</f>
        <v>Energy Supply</v>
      </c>
      <c r="L7539" s="12">
        <v>0.11151</v>
      </c>
      <c r="M7539" s="12"/>
    </row>
    <row r="7540" spans="1:13" x14ac:dyDescent="0.3">
      <c r="A7540" s="18">
        <v>7538</v>
      </c>
      <c r="B7540" s="18">
        <f t="shared" si="234"/>
        <v>2019</v>
      </c>
      <c r="C7540" s="17">
        <v>43800</v>
      </c>
      <c r="D7540" s="18" t="s">
        <v>130</v>
      </c>
      <c r="E7540" s="18" t="s">
        <v>164</v>
      </c>
      <c r="F7540" s="18" t="str">
        <f t="shared" si="235"/>
        <v>National Grid-Bellingham Muni Agg Rate-43800</v>
      </c>
      <c r="G7540" s="11" t="s">
        <v>131</v>
      </c>
      <c r="H7540" s="11" t="s">
        <v>54</v>
      </c>
      <c r="I7540" s="11" t="s">
        <v>99</v>
      </c>
      <c r="J7540" s="11" t="s">
        <v>244</v>
      </c>
      <c r="K7540" s="11" t="str">
        <f>IFERROR(INDEX('EDC Component Dictionary'!$C$5:$C$37,MATCH('Rates Database'!J7540,'EDC Component Dictionary'!$B$5:$B$37,0)), "Energy Supply")</f>
        <v>Energy Supply</v>
      </c>
      <c r="L7540" s="12">
        <v>0.11241</v>
      </c>
      <c r="M7540" s="12"/>
    </row>
    <row r="7541" spans="1:13" x14ac:dyDescent="0.3">
      <c r="A7541" s="18">
        <v>7539</v>
      </c>
      <c r="B7541" s="18">
        <f t="shared" si="234"/>
        <v>2019</v>
      </c>
      <c r="C7541" s="17">
        <v>43800</v>
      </c>
      <c r="D7541" s="18" t="s">
        <v>130</v>
      </c>
      <c r="E7541" s="18" t="s">
        <v>163</v>
      </c>
      <c r="F7541" s="18" t="str">
        <f t="shared" si="235"/>
        <v>Eversource_EMA-Natick Muni Agg Rate-43800</v>
      </c>
      <c r="G7541" s="11" t="s">
        <v>131</v>
      </c>
      <c r="H7541" s="11" t="s">
        <v>54</v>
      </c>
      <c r="I7541" s="11" t="s">
        <v>99</v>
      </c>
      <c r="J7541" s="11" t="s">
        <v>252</v>
      </c>
      <c r="K7541" s="11" t="str">
        <f>IFERROR(INDEX('EDC Component Dictionary'!$C$5:$C$37,MATCH('Rates Database'!J7541,'EDC Component Dictionary'!$B$5:$B$37,0)), "Energy Supply")</f>
        <v>Energy Supply</v>
      </c>
      <c r="L7541" s="12">
        <v>0.11276</v>
      </c>
      <c r="M7541" s="12"/>
    </row>
    <row r="7542" spans="1:13" x14ac:dyDescent="0.3">
      <c r="A7542" s="18">
        <v>7540</v>
      </c>
      <c r="B7542" s="18">
        <f t="shared" si="234"/>
        <v>2019</v>
      </c>
      <c r="C7542" s="17">
        <v>43800</v>
      </c>
      <c r="D7542" s="18" t="s">
        <v>130</v>
      </c>
      <c r="E7542" s="18" t="s">
        <v>163</v>
      </c>
      <c r="F7542" s="18" t="str">
        <f t="shared" si="235"/>
        <v>Eversource_EMA-Holliston Muni Agg Rate-43800</v>
      </c>
      <c r="G7542" s="11" t="s">
        <v>131</v>
      </c>
      <c r="H7542" s="11" t="s">
        <v>54</v>
      </c>
      <c r="I7542" s="11" t="s">
        <v>99</v>
      </c>
      <c r="J7542" s="11" t="s">
        <v>246</v>
      </c>
      <c r="K7542" s="11" t="str">
        <f>IFERROR(INDEX('EDC Component Dictionary'!$C$5:$C$37,MATCH('Rates Database'!J7542,'EDC Component Dictionary'!$B$5:$B$37,0)), "Energy Supply")</f>
        <v>Energy Supply</v>
      </c>
      <c r="L7542" s="12">
        <v>0.11273</v>
      </c>
      <c r="M7542" s="12"/>
    </row>
    <row r="7543" spans="1:13" x14ac:dyDescent="0.3">
      <c r="A7543" s="18">
        <v>7541</v>
      </c>
      <c r="B7543" s="18">
        <f t="shared" si="234"/>
        <v>2019</v>
      </c>
      <c r="C7543" s="17">
        <v>43800</v>
      </c>
      <c r="D7543" s="18" t="s">
        <v>130</v>
      </c>
      <c r="E7543" s="18" t="s">
        <v>164</v>
      </c>
      <c r="F7543" s="18" t="str">
        <f t="shared" si="235"/>
        <v>National Grid-West Bridgewater Muni Agg Rate-43800</v>
      </c>
      <c r="G7543" s="11" t="s">
        <v>131</v>
      </c>
      <c r="H7543" s="11" t="s">
        <v>54</v>
      </c>
      <c r="I7543" s="11" t="s">
        <v>99</v>
      </c>
      <c r="J7543" s="11" t="s">
        <v>247</v>
      </c>
      <c r="K7543" s="11" t="str">
        <f>IFERROR(INDEX('EDC Component Dictionary'!$C$5:$C$37,MATCH('Rates Database'!J7543,'EDC Component Dictionary'!$B$5:$B$37,0)), "Energy Supply")</f>
        <v>Energy Supply</v>
      </c>
      <c r="L7543" s="12">
        <v>0.11326</v>
      </c>
      <c r="M7543" s="12"/>
    </row>
    <row r="7544" spans="1:13" x14ac:dyDescent="0.3">
      <c r="A7544" s="18">
        <v>7542</v>
      </c>
      <c r="B7544" s="18">
        <f t="shared" si="234"/>
        <v>2019</v>
      </c>
      <c r="C7544" s="17">
        <v>43800</v>
      </c>
      <c r="D7544" s="18" t="s">
        <v>130</v>
      </c>
      <c r="E7544" s="18" t="s">
        <v>163</v>
      </c>
      <c r="F7544" s="18" t="str">
        <f t="shared" si="235"/>
        <v>Eversource_EMA-Newton Muni Agg Rate-43800</v>
      </c>
      <c r="G7544" s="11" t="s">
        <v>131</v>
      </c>
      <c r="H7544" s="11" t="s">
        <v>54</v>
      </c>
      <c r="I7544" s="11" t="s">
        <v>99</v>
      </c>
      <c r="J7544" s="11" t="s">
        <v>268</v>
      </c>
      <c r="K7544" s="11" t="str">
        <f>IFERROR(INDEX('EDC Component Dictionary'!$C$5:$C$37,MATCH('Rates Database'!J7544,'EDC Component Dictionary'!$B$5:$B$37,0)), "Energy Supply")</f>
        <v>Energy Supply</v>
      </c>
      <c r="L7544" s="12">
        <v>0.11355</v>
      </c>
      <c r="M7544" s="12"/>
    </row>
    <row r="7545" spans="1:13" x14ac:dyDescent="0.3">
      <c r="A7545" s="18">
        <v>7543</v>
      </c>
      <c r="B7545" s="18">
        <f t="shared" si="234"/>
        <v>2019</v>
      </c>
      <c r="C7545" s="17">
        <v>43800</v>
      </c>
      <c r="D7545" s="18" t="s">
        <v>130</v>
      </c>
      <c r="E7545" s="18" t="s">
        <v>164</v>
      </c>
      <c r="F7545" s="18" t="str">
        <f t="shared" si="235"/>
        <v>National Grid-Hamilton Muni Agg Rate-43800</v>
      </c>
      <c r="G7545" s="11" t="s">
        <v>131</v>
      </c>
      <c r="H7545" s="11" t="s">
        <v>54</v>
      </c>
      <c r="I7545" s="11" t="s">
        <v>99</v>
      </c>
      <c r="J7545" s="11" t="s">
        <v>250</v>
      </c>
      <c r="K7545" s="11" t="str">
        <f>IFERROR(INDEX('EDC Component Dictionary'!$C$5:$C$37,MATCH('Rates Database'!J7545,'EDC Component Dictionary'!$B$5:$B$37,0)), "Energy Supply")</f>
        <v>Energy Supply</v>
      </c>
      <c r="L7545" s="12">
        <v>0.11413</v>
      </c>
      <c r="M7545" s="12"/>
    </row>
    <row r="7546" spans="1:13" x14ac:dyDescent="0.3">
      <c r="A7546" s="18">
        <v>7544</v>
      </c>
      <c r="B7546" s="18">
        <f t="shared" si="234"/>
        <v>2019</v>
      </c>
      <c r="C7546" s="17">
        <v>43800</v>
      </c>
      <c r="D7546" s="18" t="s">
        <v>130</v>
      </c>
      <c r="E7546" s="18" t="s">
        <v>164</v>
      </c>
      <c r="F7546" s="18" t="str">
        <f t="shared" si="235"/>
        <v>National Grid-Millville Muni Agg Rate-43800</v>
      </c>
      <c r="G7546" s="11" t="s">
        <v>131</v>
      </c>
      <c r="H7546" s="11" t="s">
        <v>54</v>
      </c>
      <c r="I7546" s="11" t="s">
        <v>99</v>
      </c>
      <c r="J7546" s="11" t="s">
        <v>251</v>
      </c>
      <c r="K7546" s="11" t="str">
        <f>IFERROR(INDEX('EDC Component Dictionary'!$C$5:$C$37,MATCH('Rates Database'!J7546,'EDC Component Dictionary'!$B$5:$B$37,0)), "Energy Supply")</f>
        <v>Energy Supply</v>
      </c>
      <c r="L7546" s="12">
        <v>0.11416999999999999</v>
      </c>
      <c r="M7546" s="12"/>
    </row>
    <row r="7547" spans="1:13" x14ac:dyDescent="0.3">
      <c r="A7547" s="18">
        <v>7545</v>
      </c>
      <c r="B7547" s="18">
        <f t="shared" si="234"/>
        <v>2019</v>
      </c>
      <c r="C7547" s="17">
        <v>43800</v>
      </c>
      <c r="D7547" s="18" t="s">
        <v>130</v>
      </c>
      <c r="E7547" s="18" t="s">
        <v>164</v>
      </c>
      <c r="F7547" s="18" t="str">
        <f t="shared" si="235"/>
        <v>National Grid-Swampscott Muni Agg Rate-43800</v>
      </c>
      <c r="G7547" s="11" t="s">
        <v>131</v>
      </c>
      <c r="H7547" s="11" t="s">
        <v>54</v>
      </c>
      <c r="I7547" s="11" t="s">
        <v>99</v>
      </c>
      <c r="J7547" s="11" t="s">
        <v>178</v>
      </c>
      <c r="K7547" s="11" t="str">
        <f>IFERROR(INDEX('EDC Component Dictionary'!$C$5:$C$37,MATCH('Rates Database'!J7547,'EDC Component Dictionary'!$B$5:$B$37,0)), "Energy Supply")</f>
        <v>Energy Supply</v>
      </c>
      <c r="L7547" s="12">
        <v>0.11446000000000001</v>
      </c>
      <c r="M7547" s="12"/>
    </row>
    <row r="7548" spans="1:13" x14ac:dyDescent="0.3">
      <c r="A7548" s="18">
        <v>7546</v>
      </c>
      <c r="B7548" s="18">
        <f t="shared" si="234"/>
        <v>2019</v>
      </c>
      <c r="C7548" s="17">
        <v>43800</v>
      </c>
      <c r="D7548" s="18" t="s">
        <v>130</v>
      </c>
      <c r="E7548" s="18" t="s">
        <v>163</v>
      </c>
      <c r="F7548" s="18" t="str">
        <f t="shared" si="235"/>
        <v>Eversource_EMA-Watertown Muni Agg Rate-43800</v>
      </c>
      <c r="G7548" s="11" t="s">
        <v>131</v>
      </c>
      <c r="H7548" s="11" t="s">
        <v>54</v>
      </c>
      <c r="I7548" s="11" t="s">
        <v>99</v>
      </c>
      <c r="J7548" s="11" t="s">
        <v>275</v>
      </c>
      <c r="K7548" s="11" t="str">
        <f>IFERROR(INDEX('EDC Component Dictionary'!$C$5:$C$37,MATCH('Rates Database'!J7548,'EDC Component Dictionary'!$B$5:$B$37,0)), "Energy Supply")</f>
        <v>Energy Supply</v>
      </c>
      <c r="L7548" s="12">
        <v>0.11497</v>
      </c>
      <c r="M7548" s="12"/>
    </row>
    <row r="7549" spans="1:13" x14ac:dyDescent="0.3">
      <c r="A7549" s="18">
        <v>7547</v>
      </c>
      <c r="B7549" s="18">
        <f t="shared" si="234"/>
        <v>2019</v>
      </c>
      <c r="C7549" s="17">
        <v>43800</v>
      </c>
      <c r="D7549" s="18" t="s">
        <v>130</v>
      </c>
      <c r="E7549" s="18" t="s">
        <v>95</v>
      </c>
      <c r="F7549" s="18" t="str">
        <f t="shared" si="235"/>
        <v>Eversource_WMA-Sandisfield Muni Agg Rate-43800</v>
      </c>
      <c r="G7549" s="11" t="s">
        <v>131</v>
      </c>
      <c r="H7549" s="11" t="s">
        <v>54</v>
      </c>
      <c r="I7549" s="11" t="s">
        <v>99</v>
      </c>
      <c r="J7549" s="11" t="s">
        <v>253</v>
      </c>
      <c r="K7549" s="11" t="str">
        <f>IFERROR(INDEX('EDC Component Dictionary'!$C$5:$C$37,MATCH('Rates Database'!J7549,'EDC Component Dictionary'!$B$5:$B$37,0)), "Energy Supply")</f>
        <v>Energy Supply</v>
      </c>
      <c r="L7549" s="12">
        <v>0.11533</v>
      </c>
      <c r="M7549" s="12"/>
    </row>
    <row r="7550" spans="1:13" x14ac:dyDescent="0.3">
      <c r="A7550" s="18">
        <v>7548</v>
      </c>
      <c r="B7550" s="18">
        <f t="shared" si="234"/>
        <v>2019</v>
      </c>
      <c r="C7550" s="17">
        <v>43800</v>
      </c>
      <c r="D7550" s="18" t="s">
        <v>130</v>
      </c>
      <c r="E7550" s="18" t="s">
        <v>163</v>
      </c>
      <c r="F7550" s="18" t="str">
        <f t="shared" si="235"/>
        <v>Eversource_EMA-Walpole Muni Agg Rate-43800</v>
      </c>
      <c r="G7550" s="11" t="s">
        <v>131</v>
      </c>
      <c r="H7550" s="11" t="s">
        <v>54</v>
      </c>
      <c r="I7550" s="11" t="s">
        <v>99</v>
      </c>
      <c r="J7550" s="11" t="s">
        <v>174</v>
      </c>
      <c r="K7550" s="11" t="str">
        <f>IFERROR(INDEX('EDC Component Dictionary'!$C$5:$C$37,MATCH('Rates Database'!J7550,'EDC Component Dictionary'!$B$5:$B$37,0)), "Energy Supply")</f>
        <v>Energy Supply</v>
      </c>
      <c r="L7550" s="12">
        <v>0.11582000000000001</v>
      </c>
      <c r="M7550" s="12"/>
    </row>
    <row r="7551" spans="1:13" x14ac:dyDescent="0.3">
      <c r="A7551" s="18">
        <v>7549</v>
      </c>
      <c r="B7551" s="18">
        <f t="shared" si="234"/>
        <v>2019</v>
      </c>
      <c r="C7551" s="17">
        <v>43800</v>
      </c>
      <c r="D7551" s="18" t="s">
        <v>130</v>
      </c>
      <c r="E7551" s="18" t="s">
        <v>163</v>
      </c>
      <c r="F7551" s="18" t="str">
        <f t="shared" si="235"/>
        <v>Eversource_EMA-Lexington Muni Agg Rate-43800</v>
      </c>
      <c r="G7551" s="11" t="s">
        <v>131</v>
      </c>
      <c r="H7551" s="11" t="s">
        <v>54</v>
      </c>
      <c r="I7551" s="11" t="s">
        <v>99</v>
      </c>
      <c r="J7551" s="11" t="s">
        <v>254</v>
      </c>
      <c r="K7551" s="11" t="str">
        <f>IFERROR(INDEX('EDC Component Dictionary'!$C$5:$C$37,MATCH('Rates Database'!J7551,'EDC Component Dictionary'!$B$5:$B$37,0)), "Energy Supply")</f>
        <v>Energy Supply</v>
      </c>
      <c r="L7551" s="12">
        <v>0.11625000000000001</v>
      </c>
      <c r="M7551" s="12"/>
    </row>
    <row r="7552" spans="1:13" x14ac:dyDescent="0.3">
      <c r="A7552" s="18">
        <v>7550</v>
      </c>
      <c r="B7552" s="18">
        <f t="shared" si="234"/>
        <v>2019</v>
      </c>
      <c r="C7552" s="17">
        <v>43800</v>
      </c>
      <c r="D7552" s="18" t="s">
        <v>130</v>
      </c>
      <c r="E7552" s="18" t="s">
        <v>164</v>
      </c>
      <c r="F7552" s="18" t="str">
        <f t="shared" si="235"/>
        <v>National Grid-Foxborough Muni Agg Rate-43800</v>
      </c>
      <c r="G7552" s="11" t="s">
        <v>131</v>
      </c>
      <c r="H7552" s="11" t="s">
        <v>54</v>
      </c>
      <c r="I7552" s="11" t="s">
        <v>99</v>
      </c>
      <c r="J7552" s="11" t="s">
        <v>256</v>
      </c>
      <c r="K7552" s="11" t="str">
        <f>IFERROR(INDEX('EDC Component Dictionary'!$C$5:$C$37,MATCH('Rates Database'!J7552,'EDC Component Dictionary'!$B$5:$B$37,0)), "Energy Supply")</f>
        <v>Energy Supply</v>
      </c>
      <c r="L7552" s="12">
        <v>0.11791</v>
      </c>
      <c r="M7552" s="12"/>
    </row>
    <row r="7553" spans="1:13" x14ac:dyDescent="0.3">
      <c r="A7553" s="18">
        <v>7551</v>
      </c>
      <c r="B7553" s="18">
        <f t="shared" si="234"/>
        <v>2019</v>
      </c>
      <c r="C7553" s="17">
        <v>43800</v>
      </c>
      <c r="D7553" s="18" t="s">
        <v>130</v>
      </c>
      <c r="E7553" s="18" t="s">
        <v>164</v>
      </c>
      <c r="F7553" s="18" t="str">
        <f t="shared" si="235"/>
        <v>National Grid-Lowell Muni Agg Rate-43800</v>
      </c>
      <c r="G7553" s="11" t="s">
        <v>131</v>
      </c>
      <c r="H7553" s="11" t="s">
        <v>54</v>
      </c>
      <c r="I7553" s="11" t="s">
        <v>99</v>
      </c>
      <c r="J7553" s="11" t="s">
        <v>262</v>
      </c>
      <c r="K7553" s="11" t="str">
        <f>IFERROR(INDEX('EDC Component Dictionary'!$C$5:$C$37,MATCH('Rates Database'!J7553,'EDC Component Dictionary'!$B$5:$B$37,0)), "Energy Supply")</f>
        <v>Energy Supply</v>
      </c>
      <c r="L7553" s="12">
        <v>0.11874</v>
      </c>
      <c r="M7553" s="12"/>
    </row>
    <row r="7554" spans="1:13" x14ac:dyDescent="0.3">
      <c r="A7554" s="18">
        <v>7552</v>
      </c>
      <c r="B7554" s="18">
        <f t="shared" si="234"/>
        <v>2020</v>
      </c>
      <c r="C7554" s="17">
        <v>43831</v>
      </c>
      <c r="D7554" s="18" t="s">
        <v>130</v>
      </c>
      <c r="E7554" s="18" t="s">
        <v>164</v>
      </c>
      <c r="F7554" s="18" t="str">
        <f t="shared" si="235"/>
        <v>National Grid-Wendell Muni Agg Rate-43831</v>
      </c>
      <c r="G7554" s="11" t="s">
        <v>131</v>
      </c>
      <c r="H7554" s="11" t="s">
        <v>54</v>
      </c>
      <c r="I7554" s="11" t="s">
        <v>99</v>
      </c>
      <c r="J7554" s="11" t="s">
        <v>213</v>
      </c>
      <c r="K7554" s="11" t="str">
        <f>IFERROR(INDEX('EDC Component Dictionary'!$C$5:$C$37,MATCH('Rates Database'!J7554,'EDC Component Dictionary'!$B$5:$B$37,0)), "Energy Supply")</f>
        <v>Energy Supply</v>
      </c>
      <c r="L7554" s="12">
        <v>8.7389999999999995E-2</v>
      </c>
      <c r="M7554" s="12"/>
    </row>
    <row r="7555" spans="1:13" x14ac:dyDescent="0.3">
      <c r="A7555" s="18">
        <v>7553</v>
      </c>
      <c r="B7555" s="18">
        <f t="shared" ref="B7555:B7618" si="236">YEAR(C7555)</f>
        <v>2020</v>
      </c>
      <c r="C7555" s="17">
        <v>43831</v>
      </c>
      <c r="D7555" s="18" t="s">
        <v>130</v>
      </c>
      <c r="E7555" s="18" t="s">
        <v>164</v>
      </c>
      <c r="F7555" s="18" t="str">
        <f t="shared" si="235"/>
        <v>National Grid-Nantucket Muni Agg Rate-43831</v>
      </c>
      <c r="G7555" s="11" t="s">
        <v>131</v>
      </c>
      <c r="H7555" s="11" t="s">
        <v>54</v>
      </c>
      <c r="I7555" s="11" t="s">
        <v>99</v>
      </c>
      <c r="J7555" s="11" t="s">
        <v>171</v>
      </c>
      <c r="K7555" s="11" t="str">
        <f>IFERROR(INDEX('EDC Component Dictionary'!$C$5:$C$37,MATCH('Rates Database'!J7555,'EDC Component Dictionary'!$B$5:$B$37,0)), "Energy Supply")</f>
        <v>Energy Supply</v>
      </c>
      <c r="L7555" s="12">
        <v>9.0560000000000002E-2</v>
      </c>
      <c r="M7555" s="12"/>
    </row>
    <row r="7556" spans="1:13" x14ac:dyDescent="0.3">
      <c r="A7556" s="18">
        <v>7554</v>
      </c>
      <c r="B7556" s="18">
        <f t="shared" si="236"/>
        <v>2020</v>
      </c>
      <c r="C7556" s="17">
        <v>43831</v>
      </c>
      <c r="D7556" s="18" t="s">
        <v>130</v>
      </c>
      <c r="E7556" s="18" t="s">
        <v>164</v>
      </c>
      <c r="F7556" s="18" t="str">
        <f t="shared" ref="F7556:F7619" si="237">_xlfn.CONCAT(E7556,"-",J7556,"-",C7556)</f>
        <v>National Grid-Westborough Muni Agg Rate-43831</v>
      </c>
      <c r="G7556" s="11" t="s">
        <v>131</v>
      </c>
      <c r="H7556" s="11" t="s">
        <v>54</v>
      </c>
      <c r="I7556" s="11" t="s">
        <v>99</v>
      </c>
      <c r="J7556" s="11" t="s">
        <v>172</v>
      </c>
      <c r="K7556" s="11" t="str">
        <f>IFERROR(INDEX('EDC Component Dictionary'!$C$5:$C$37,MATCH('Rates Database'!J7556,'EDC Component Dictionary'!$B$5:$B$37,0)), "Energy Supply")</f>
        <v>Energy Supply</v>
      </c>
      <c r="L7556" s="12">
        <v>9.3850000000000003E-2</v>
      </c>
      <c r="M7556" s="12"/>
    </row>
    <row r="7557" spans="1:13" x14ac:dyDescent="0.3">
      <c r="A7557" s="18">
        <v>7555</v>
      </c>
      <c r="B7557" s="18">
        <f t="shared" si="236"/>
        <v>2020</v>
      </c>
      <c r="C7557" s="17">
        <v>43831</v>
      </c>
      <c r="D7557" s="18" t="s">
        <v>130</v>
      </c>
      <c r="E7557" s="18" t="s">
        <v>164</v>
      </c>
      <c r="F7557" s="18" t="str">
        <f t="shared" si="237"/>
        <v>National Grid-Chelmsford Muni Agg Rate-43831</v>
      </c>
      <c r="G7557" s="11" t="s">
        <v>131</v>
      </c>
      <c r="H7557" s="11" t="s">
        <v>54</v>
      </c>
      <c r="I7557" s="11" t="s">
        <v>99</v>
      </c>
      <c r="J7557" s="11" t="s">
        <v>173</v>
      </c>
      <c r="K7557" s="11" t="str">
        <f>IFERROR(INDEX('EDC Component Dictionary'!$C$5:$C$37,MATCH('Rates Database'!J7557,'EDC Component Dictionary'!$B$5:$B$37,0)), "Energy Supply")</f>
        <v>Energy Supply</v>
      </c>
      <c r="L7557" s="12">
        <v>9.4109999999999999E-2</v>
      </c>
      <c r="M7557" s="12"/>
    </row>
    <row r="7558" spans="1:13" x14ac:dyDescent="0.3">
      <c r="A7558" s="18">
        <v>7556</v>
      </c>
      <c r="B7558" s="18">
        <f t="shared" si="236"/>
        <v>2020</v>
      </c>
      <c r="C7558" s="17">
        <v>43831</v>
      </c>
      <c r="D7558" s="18" t="s">
        <v>130</v>
      </c>
      <c r="E7558" s="18" t="s">
        <v>95</v>
      </c>
      <c r="F7558" s="18" t="str">
        <f t="shared" si="237"/>
        <v>Eversource_WMA-West Springfield Muni Agg Rate-43831</v>
      </c>
      <c r="G7558" s="11" t="s">
        <v>131</v>
      </c>
      <c r="H7558" s="11" t="s">
        <v>54</v>
      </c>
      <c r="I7558" s="11" t="s">
        <v>99</v>
      </c>
      <c r="J7558" s="11" t="s">
        <v>272</v>
      </c>
      <c r="K7558" s="11" t="str">
        <f>IFERROR(INDEX('EDC Component Dictionary'!$C$5:$C$37,MATCH('Rates Database'!J7558,'EDC Component Dictionary'!$B$5:$B$37,0)), "Energy Supply")</f>
        <v>Energy Supply</v>
      </c>
      <c r="L7558" s="12">
        <v>9.672E-2</v>
      </c>
      <c r="M7558" s="12"/>
    </row>
    <row r="7559" spans="1:13" x14ac:dyDescent="0.3">
      <c r="A7559" s="18">
        <v>7557</v>
      </c>
      <c r="B7559" s="18">
        <f t="shared" si="236"/>
        <v>2020</v>
      </c>
      <c r="C7559" s="17">
        <v>43831</v>
      </c>
      <c r="D7559" s="18" t="s">
        <v>130</v>
      </c>
      <c r="E7559" s="18" t="s">
        <v>164</v>
      </c>
      <c r="F7559" s="18" t="str">
        <f t="shared" si="237"/>
        <v>National Grid-Marlborough Muni Agg Rate-43831</v>
      </c>
      <c r="G7559" s="11" t="s">
        <v>131</v>
      </c>
      <c r="H7559" s="11" t="s">
        <v>54</v>
      </c>
      <c r="I7559" s="11" t="s">
        <v>99</v>
      </c>
      <c r="J7559" s="11" t="s">
        <v>263</v>
      </c>
      <c r="K7559" s="11" t="str">
        <f>IFERROR(INDEX('EDC Component Dictionary'!$C$5:$C$37,MATCH('Rates Database'!J7559,'EDC Component Dictionary'!$B$5:$B$37,0)), "Energy Supply")</f>
        <v>Energy Supply</v>
      </c>
      <c r="L7559" s="12">
        <v>9.69E-2</v>
      </c>
      <c r="M7559" s="12"/>
    </row>
    <row r="7560" spans="1:13" x14ac:dyDescent="0.3">
      <c r="A7560" s="18">
        <v>7558</v>
      </c>
      <c r="B7560" s="18">
        <f t="shared" si="236"/>
        <v>2020</v>
      </c>
      <c r="C7560" s="17">
        <v>43831</v>
      </c>
      <c r="D7560" s="18" t="s">
        <v>130</v>
      </c>
      <c r="E7560" s="18" t="s">
        <v>95</v>
      </c>
      <c r="F7560" s="18" t="str">
        <f t="shared" si="237"/>
        <v>Eversource_WMA-Pittsfield Muni Agg Rate-43831</v>
      </c>
      <c r="G7560" s="11" t="s">
        <v>131</v>
      </c>
      <c r="H7560" s="11" t="s">
        <v>54</v>
      </c>
      <c r="I7560" s="11" t="s">
        <v>99</v>
      </c>
      <c r="J7560" s="11" t="s">
        <v>176</v>
      </c>
      <c r="K7560" s="11" t="str">
        <f>IFERROR(INDEX('EDC Component Dictionary'!$C$5:$C$37,MATCH('Rates Database'!J7560,'EDC Component Dictionary'!$B$5:$B$37,0)), "Energy Supply")</f>
        <v>Energy Supply</v>
      </c>
      <c r="L7560" s="12">
        <v>9.9760000000000001E-2</v>
      </c>
      <c r="M7560" s="12"/>
    </row>
    <row r="7561" spans="1:13" x14ac:dyDescent="0.3">
      <c r="A7561" s="18">
        <v>7559</v>
      </c>
      <c r="B7561" s="18">
        <f t="shared" si="236"/>
        <v>2020</v>
      </c>
      <c r="C7561" s="17">
        <v>43831</v>
      </c>
      <c r="D7561" s="18" t="s">
        <v>130</v>
      </c>
      <c r="E7561" s="18" t="s">
        <v>164</v>
      </c>
      <c r="F7561" s="18" t="str">
        <f t="shared" si="237"/>
        <v>National Grid-Lancaster Muni Agg Rate-43831</v>
      </c>
      <c r="G7561" s="11" t="s">
        <v>131</v>
      </c>
      <c r="H7561" s="11" t="s">
        <v>54</v>
      </c>
      <c r="I7561" s="11" t="s">
        <v>99</v>
      </c>
      <c r="J7561" s="11" t="s">
        <v>260</v>
      </c>
      <c r="K7561" s="11" t="str">
        <f>IFERROR(INDEX('EDC Component Dictionary'!$C$5:$C$37,MATCH('Rates Database'!J7561,'EDC Component Dictionary'!$B$5:$B$37,0)), "Energy Supply")</f>
        <v>Energy Supply</v>
      </c>
      <c r="L7561" s="12">
        <v>9.9779999999999994E-2</v>
      </c>
      <c r="M7561" s="12"/>
    </row>
    <row r="7562" spans="1:13" x14ac:dyDescent="0.3">
      <c r="A7562" s="18">
        <v>7560</v>
      </c>
      <c r="B7562" s="18">
        <f t="shared" si="236"/>
        <v>2020</v>
      </c>
      <c r="C7562" s="17">
        <v>43831</v>
      </c>
      <c r="D7562" s="18" t="s">
        <v>130</v>
      </c>
      <c r="E7562" s="18" t="s">
        <v>95</v>
      </c>
      <c r="F7562" s="18" t="str">
        <f t="shared" si="237"/>
        <v>Eversource_WMA-Leverett Muni Agg Rate-43831</v>
      </c>
      <c r="G7562" s="11" t="s">
        <v>131</v>
      </c>
      <c r="H7562" s="11" t="s">
        <v>54</v>
      </c>
      <c r="I7562" s="11" t="s">
        <v>99</v>
      </c>
      <c r="J7562" s="11" t="s">
        <v>265</v>
      </c>
      <c r="K7562" s="11" t="str">
        <f>IFERROR(INDEX('EDC Component Dictionary'!$C$5:$C$37,MATCH('Rates Database'!J7562,'EDC Component Dictionary'!$B$5:$B$37,0)), "Energy Supply")</f>
        <v>Energy Supply</v>
      </c>
      <c r="L7562" s="12">
        <v>0.10163999999999999</v>
      </c>
      <c r="M7562" s="12"/>
    </row>
    <row r="7563" spans="1:13" x14ac:dyDescent="0.3">
      <c r="A7563" s="18">
        <v>7561</v>
      </c>
      <c r="B7563" s="18">
        <f t="shared" si="236"/>
        <v>2020</v>
      </c>
      <c r="C7563" s="17">
        <v>43831</v>
      </c>
      <c r="D7563" s="18" t="s">
        <v>130</v>
      </c>
      <c r="E7563" s="18" t="s">
        <v>95</v>
      </c>
      <c r="F7563" s="18" t="str">
        <f t="shared" si="237"/>
        <v>Eversource_WMA-Hadley Muni Agg Rate-43831</v>
      </c>
      <c r="G7563" s="11" t="s">
        <v>131</v>
      </c>
      <c r="H7563" s="11" t="s">
        <v>54</v>
      </c>
      <c r="I7563" s="11" t="s">
        <v>99</v>
      </c>
      <c r="J7563" s="11" t="s">
        <v>277</v>
      </c>
      <c r="K7563" s="11" t="str">
        <f>IFERROR(INDEX('EDC Component Dictionary'!$C$5:$C$37,MATCH('Rates Database'!J7563,'EDC Component Dictionary'!$B$5:$B$37,0)), "Energy Supply")</f>
        <v>Energy Supply</v>
      </c>
      <c r="L7563" s="12">
        <v>0.10105</v>
      </c>
      <c r="M7563" s="12"/>
    </row>
    <row r="7564" spans="1:13" x14ac:dyDescent="0.3">
      <c r="A7564" s="18">
        <v>7562</v>
      </c>
      <c r="B7564" s="18">
        <f t="shared" si="236"/>
        <v>2020</v>
      </c>
      <c r="C7564" s="17">
        <v>43831</v>
      </c>
      <c r="D7564" s="18" t="s">
        <v>130</v>
      </c>
      <c r="E7564" s="18" t="s">
        <v>95</v>
      </c>
      <c r="F7564" s="18" t="str">
        <f t="shared" si="237"/>
        <v>Eversource_WMA-Sandisfield Muni Agg Rate-43831</v>
      </c>
      <c r="G7564" s="11" t="s">
        <v>131</v>
      </c>
      <c r="H7564" s="11" t="s">
        <v>54</v>
      </c>
      <c r="I7564" s="11" t="s">
        <v>99</v>
      </c>
      <c r="J7564" s="11" t="s">
        <v>253</v>
      </c>
      <c r="K7564" s="11" t="str">
        <f>IFERROR(INDEX('EDC Component Dictionary'!$C$5:$C$37,MATCH('Rates Database'!J7564,'EDC Component Dictionary'!$B$5:$B$37,0)), "Energy Supply")</f>
        <v>Energy Supply</v>
      </c>
      <c r="L7564" s="12">
        <v>0.10119</v>
      </c>
      <c r="M7564" s="12"/>
    </row>
    <row r="7565" spans="1:13" x14ac:dyDescent="0.3">
      <c r="A7565" s="18">
        <v>7563</v>
      </c>
      <c r="B7565" s="18">
        <f t="shared" si="236"/>
        <v>2020</v>
      </c>
      <c r="C7565" s="17">
        <v>43831</v>
      </c>
      <c r="D7565" s="18" t="s">
        <v>130</v>
      </c>
      <c r="E7565" s="18" t="s">
        <v>164</v>
      </c>
      <c r="F7565" s="18" t="str">
        <f t="shared" si="237"/>
        <v>National Grid-Great Barrington Muni Agg Rate-43831</v>
      </c>
      <c r="G7565" s="11" t="s">
        <v>131</v>
      </c>
      <c r="H7565" s="11" t="s">
        <v>54</v>
      </c>
      <c r="I7565" s="11" t="s">
        <v>99</v>
      </c>
      <c r="J7565" s="11" t="s">
        <v>245</v>
      </c>
      <c r="K7565" s="11" t="str">
        <f>IFERROR(INDEX('EDC Component Dictionary'!$C$5:$C$37,MATCH('Rates Database'!J7565,'EDC Component Dictionary'!$B$5:$B$37,0)), "Energy Supply")</f>
        <v>Energy Supply</v>
      </c>
      <c r="L7565" s="12">
        <v>0.10126</v>
      </c>
      <c r="M7565" s="12"/>
    </row>
    <row r="7566" spans="1:13" x14ac:dyDescent="0.3">
      <c r="A7566" s="18">
        <v>7564</v>
      </c>
      <c r="B7566" s="18">
        <f t="shared" si="236"/>
        <v>2020</v>
      </c>
      <c r="C7566" s="17">
        <v>43831</v>
      </c>
      <c r="D7566" s="18" t="s">
        <v>130</v>
      </c>
      <c r="E7566" s="18" t="s">
        <v>164</v>
      </c>
      <c r="F7566" s="18" t="str">
        <f t="shared" si="237"/>
        <v>National Grid-Williamsburg Muni Agg Rate-43831</v>
      </c>
      <c r="G7566" s="11" t="s">
        <v>131</v>
      </c>
      <c r="H7566" s="11" t="s">
        <v>54</v>
      </c>
      <c r="I7566" s="11" t="s">
        <v>99</v>
      </c>
      <c r="J7566" s="11" t="s">
        <v>249</v>
      </c>
      <c r="K7566" s="11" t="str">
        <f>IFERROR(INDEX('EDC Component Dictionary'!$C$5:$C$37,MATCH('Rates Database'!J7566,'EDC Component Dictionary'!$B$5:$B$37,0)), "Energy Supply")</f>
        <v>Energy Supply</v>
      </c>
      <c r="L7566" s="12">
        <v>0.10249</v>
      </c>
      <c r="M7566" s="12"/>
    </row>
    <row r="7567" spans="1:13" x14ac:dyDescent="0.3">
      <c r="A7567" s="18">
        <v>7565</v>
      </c>
      <c r="B7567" s="18">
        <f t="shared" si="236"/>
        <v>2020</v>
      </c>
      <c r="C7567" s="17">
        <v>43831</v>
      </c>
      <c r="D7567" s="18" t="s">
        <v>130</v>
      </c>
      <c r="E7567" s="18" t="s">
        <v>164</v>
      </c>
      <c r="F7567" s="18" t="str">
        <f t="shared" si="237"/>
        <v>National Grid-Winchendon Muni Agg Rate-43831</v>
      </c>
      <c r="G7567" s="11" t="s">
        <v>131</v>
      </c>
      <c r="H7567" s="11" t="s">
        <v>54</v>
      </c>
      <c r="I7567" s="11" t="s">
        <v>99</v>
      </c>
      <c r="J7567" s="11" t="s">
        <v>181</v>
      </c>
      <c r="K7567" s="11" t="str">
        <f>IFERROR(INDEX('EDC Component Dictionary'!$C$5:$C$37,MATCH('Rates Database'!J7567,'EDC Component Dictionary'!$B$5:$B$37,0)), "Energy Supply")</f>
        <v>Energy Supply</v>
      </c>
      <c r="L7567" s="12">
        <v>0.10304000000000001</v>
      </c>
      <c r="M7567" s="12"/>
    </row>
    <row r="7568" spans="1:13" x14ac:dyDescent="0.3">
      <c r="A7568" s="18">
        <v>7566</v>
      </c>
      <c r="B7568" s="18">
        <f t="shared" si="236"/>
        <v>2020</v>
      </c>
      <c r="C7568" s="17">
        <v>43831</v>
      </c>
      <c r="D7568" s="18" t="s">
        <v>130</v>
      </c>
      <c r="E7568" s="18" t="s">
        <v>95</v>
      </c>
      <c r="F7568" s="18" t="str">
        <f t="shared" si="237"/>
        <v>Eversource_WMA-Lanesborough Muni Agg Rate-43831</v>
      </c>
      <c r="G7568" s="11" t="s">
        <v>131</v>
      </c>
      <c r="H7568" s="11" t="s">
        <v>54</v>
      </c>
      <c r="I7568" s="11" t="s">
        <v>99</v>
      </c>
      <c r="J7568" s="11" t="s">
        <v>255</v>
      </c>
      <c r="K7568" s="11" t="str">
        <f>IFERROR(INDEX('EDC Component Dictionary'!$C$5:$C$37,MATCH('Rates Database'!J7568,'EDC Component Dictionary'!$B$5:$B$37,0)), "Energy Supply")</f>
        <v>Energy Supply</v>
      </c>
      <c r="L7568" s="12">
        <v>0.10306999999999999</v>
      </c>
      <c r="M7568" s="12"/>
    </row>
    <row r="7569" spans="1:13" x14ac:dyDescent="0.3">
      <c r="A7569" s="18">
        <v>7567</v>
      </c>
      <c r="B7569" s="18">
        <f t="shared" si="236"/>
        <v>2020</v>
      </c>
      <c r="C7569" s="17">
        <v>43831</v>
      </c>
      <c r="D7569" s="18" t="s">
        <v>130</v>
      </c>
      <c r="E7569" s="18" t="s">
        <v>164</v>
      </c>
      <c r="F7569" s="18" t="str">
        <f t="shared" si="237"/>
        <v>National Grid-Charlton Muni Agg Rate-43831</v>
      </c>
      <c r="G7569" s="11" t="s">
        <v>131</v>
      </c>
      <c r="H7569" s="11" t="s">
        <v>54</v>
      </c>
      <c r="I7569" s="11" t="s">
        <v>99</v>
      </c>
      <c r="J7569" s="11" t="s">
        <v>188</v>
      </c>
      <c r="K7569" s="11" t="str">
        <f>IFERROR(INDEX('EDC Component Dictionary'!$C$5:$C$37,MATCH('Rates Database'!J7569,'EDC Component Dictionary'!$B$5:$B$37,0)), "Energy Supply")</f>
        <v>Energy Supply</v>
      </c>
      <c r="L7569" s="12">
        <v>0.10316</v>
      </c>
      <c r="M7569" s="12"/>
    </row>
    <row r="7570" spans="1:13" x14ac:dyDescent="0.3">
      <c r="A7570" s="18">
        <v>7568</v>
      </c>
      <c r="B7570" s="18">
        <f t="shared" si="236"/>
        <v>2020</v>
      </c>
      <c r="C7570" s="17">
        <v>43831</v>
      </c>
      <c r="D7570" s="18" t="s">
        <v>130</v>
      </c>
      <c r="E7570" s="18" t="s">
        <v>164</v>
      </c>
      <c r="F7570" s="18" t="str">
        <f t="shared" si="237"/>
        <v>National Grid-Millbury Muni Agg Rate-43831</v>
      </c>
      <c r="G7570" s="11" t="s">
        <v>131</v>
      </c>
      <c r="H7570" s="11" t="s">
        <v>54</v>
      </c>
      <c r="I7570" s="11" t="s">
        <v>99</v>
      </c>
      <c r="J7570" s="11" t="s">
        <v>198</v>
      </c>
      <c r="K7570" s="11" t="str">
        <f>IFERROR(INDEX('EDC Component Dictionary'!$C$5:$C$37,MATCH('Rates Database'!J7570,'EDC Component Dictionary'!$B$5:$B$37,0)), "Energy Supply")</f>
        <v>Energy Supply</v>
      </c>
      <c r="L7570" s="12">
        <v>0.10316</v>
      </c>
      <c r="M7570" s="12"/>
    </row>
    <row r="7571" spans="1:13" x14ac:dyDescent="0.3">
      <c r="A7571" s="18">
        <v>7569</v>
      </c>
      <c r="B7571" s="18">
        <f t="shared" si="236"/>
        <v>2020</v>
      </c>
      <c r="C7571" s="17">
        <v>43831</v>
      </c>
      <c r="D7571" s="18" t="s">
        <v>130</v>
      </c>
      <c r="E7571" s="18" t="s">
        <v>164</v>
      </c>
      <c r="F7571" s="18" t="str">
        <f t="shared" si="237"/>
        <v>National Grid-Oxford Muni Agg Rate-43831</v>
      </c>
      <c r="G7571" s="11" t="s">
        <v>131</v>
      </c>
      <c r="H7571" s="11" t="s">
        <v>54</v>
      </c>
      <c r="I7571" s="11" t="s">
        <v>99</v>
      </c>
      <c r="J7571" s="11" t="s">
        <v>202</v>
      </c>
      <c r="K7571" s="11" t="str">
        <f>IFERROR(INDEX('EDC Component Dictionary'!$C$5:$C$37,MATCH('Rates Database'!J7571,'EDC Component Dictionary'!$B$5:$B$37,0)), "Energy Supply")</f>
        <v>Energy Supply</v>
      </c>
      <c r="L7571" s="12">
        <v>0.10322000000000001</v>
      </c>
      <c r="M7571" s="12"/>
    </row>
    <row r="7572" spans="1:13" x14ac:dyDescent="0.3">
      <c r="A7572" s="18">
        <v>7570</v>
      </c>
      <c r="B7572" s="18">
        <f t="shared" si="236"/>
        <v>2020</v>
      </c>
      <c r="C7572" s="17">
        <v>43831</v>
      </c>
      <c r="D7572" s="18" t="s">
        <v>130</v>
      </c>
      <c r="E7572" s="18" t="s">
        <v>163</v>
      </c>
      <c r="F7572" s="18" t="str">
        <f t="shared" si="237"/>
        <v>Eversource_EMA-Plymouth Muni Agg Rate-43831</v>
      </c>
      <c r="G7572" s="11" t="s">
        <v>131</v>
      </c>
      <c r="H7572" s="11" t="s">
        <v>54</v>
      </c>
      <c r="I7572" s="11" t="s">
        <v>99</v>
      </c>
      <c r="J7572" s="11" t="s">
        <v>180</v>
      </c>
      <c r="K7572" s="11" t="str">
        <f>IFERROR(INDEX('EDC Component Dictionary'!$C$5:$C$37,MATCH('Rates Database'!J7572,'EDC Component Dictionary'!$B$5:$B$37,0)), "Energy Supply")</f>
        <v>Energy Supply</v>
      </c>
      <c r="L7572" s="12">
        <v>0.10333000000000001</v>
      </c>
      <c r="M7572" s="12"/>
    </row>
    <row r="7573" spans="1:13" x14ac:dyDescent="0.3">
      <c r="A7573" s="18">
        <v>7571</v>
      </c>
      <c r="B7573" s="18">
        <f t="shared" si="236"/>
        <v>2020</v>
      </c>
      <c r="C7573" s="17">
        <v>43831</v>
      </c>
      <c r="D7573" s="18" t="s">
        <v>130</v>
      </c>
      <c r="E7573" s="18" t="s">
        <v>164</v>
      </c>
      <c r="F7573" s="18" t="str">
        <f t="shared" si="237"/>
        <v>National Grid-Auburn Muni Agg Rate-43831</v>
      </c>
      <c r="G7573" s="11" t="s">
        <v>131</v>
      </c>
      <c r="H7573" s="11" t="s">
        <v>54</v>
      </c>
      <c r="I7573" s="11" t="s">
        <v>99</v>
      </c>
      <c r="J7573" s="11" t="s">
        <v>258</v>
      </c>
      <c r="K7573" s="11" t="str">
        <f>IFERROR(INDEX('EDC Component Dictionary'!$C$5:$C$37,MATCH('Rates Database'!J7573,'EDC Component Dictionary'!$B$5:$B$37,0)), "Energy Supply")</f>
        <v>Energy Supply</v>
      </c>
      <c r="L7573" s="12">
        <v>0.10353999999999999</v>
      </c>
      <c r="M7573" s="12"/>
    </row>
    <row r="7574" spans="1:13" x14ac:dyDescent="0.3">
      <c r="A7574" s="18">
        <v>7572</v>
      </c>
      <c r="B7574" s="18">
        <f t="shared" si="236"/>
        <v>2020</v>
      </c>
      <c r="C7574" s="17">
        <v>43831</v>
      </c>
      <c r="D7574" s="18" t="s">
        <v>130</v>
      </c>
      <c r="E7574" s="18" t="s">
        <v>164</v>
      </c>
      <c r="F7574" s="18" t="str">
        <f t="shared" si="237"/>
        <v>National Grid-Orange Muni Agg Rate-43831</v>
      </c>
      <c r="G7574" s="11" t="s">
        <v>131</v>
      </c>
      <c r="H7574" s="11" t="s">
        <v>54</v>
      </c>
      <c r="I7574" s="11" t="s">
        <v>99</v>
      </c>
      <c r="J7574" s="11" t="s">
        <v>182</v>
      </c>
      <c r="K7574" s="11" t="str">
        <f>IFERROR(INDEX('EDC Component Dictionary'!$C$5:$C$37,MATCH('Rates Database'!J7574,'EDC Component Dictionary'!$B$5:$B$37,0)), "Energy Supply")</f>
        <v>Energy Supply</v>
      </c>
      <c r="L7574" s="12">
        <v>0.10383000000000001</v>
      </c>
      <c r="M7574" s="12"/>
    </row>
    <row r="7575" spans="1:13" x14ac:dyDescent="0.3">
      <c r="A7575" s="18">
        <v>7573</v>
      </c>
      <c r="B7575" s="18">
        <f t="shared" si="236"/>
        <v>2020</v>
      </c>
      <c r="C7575" s="17">
        <v>43831</v>
      </c>
      <c r="D7575" s="18" t="s">
        <v>130</v>
      </c>
      <c r="E7575" s="18" t="s">
        <v>164</v>
      </c>
      <c r="F7575" s="18" t="str">
        <f t="shared" si="237"/>
        <v>National Grid-Adams Muni Agg Rate-43831</v>
      </c>
      <c r="G7575" s="11" t="s">
        <v>131</v>
      </c>
      <c r="H7575" s="11" t="s">
        <v>54</v>
      </c>
      <c r="I7575" s="11" t="s">
        <v>99</v>
      </c>
      <c r="J7575" s="11" t="s">
        <v>183</v>
      </c>
      <c r="K7575" s="11" t="str">
        <f>IFERROR(INDEX('EDC Component Dictionary'!$C$5:$C$37,MATCH('Rates Database'!J7575,'EDC Component Dictionary'!$B$5:$B$37,0)), "Energy Supply")</f>
        <v>Energy Supply</v>
      </c>
      <c r="L7575" s="12">
        <v>0.10408000000000001</v>
      </c>
      <c r="M7575" s="12"/>
    </row>
    <row r="7576" spans="1:13" x14ac:dyDescent="0.3">
      <c r="A7576" s="18">
        <v>7574</v>
      </c>
      <c r="B7576" s="18">
        <f t="shared" si="236"/>
        <v>2020</v>
      </c>
      <c r="C7576" s="17">
        <v>43831</v>
      </c>
      <c r="D7576" s="18" t="s">
        <v>130</v>
      </c>
      <c r="E7576" s="18" t="s">
        <v>95</v>
      </c>
      <c r="F7576" s="18" t="str">
        <f t="shared" si="237"/>
        <v>Eversource_WMA-Cheshire Muni Agg Rate-43831</v>
      </c>
      <c r="G7576" s="11" t="s">
        <v>131</v>
      </c>
      <c r="H7576" s="11" t="s">
        <v>54</v>
      </c>
      <c r="I7576" s="11" t="s">
        <v>99</v>
      </c>
      <c r="J7576" s="11" t="s">
        <v>184</v>
      </c>
      <c r="K7576" s="11" t="str">
        <f>IFERROR(INDEX('EDC Component Dictionary'!$C$5:$C$37,MATCH('Rates Database'!J7576,'EDC Component Dictionary'!$B$5:$B$37,0)), "Energy Supply")</f>
        <v>Energy Supply</v>
      </c>
      <c r="L7576" s="12">
        <v>0.10408000000000001</v>
      </c>
      <c r="M7576" s="12"/>
    </row>
    <row r="7577" spans="1:13" x14ac:dyDescent="0.3">
      <c r="A7577" s="18">
        <v>7575</v>
      </c>
      <c r="B7577" s="18">
        <f t="shared" si="236"/>
        <v>2020</v>
      </c>
      <c r="C7577" s="17">
        <v>43831</v>
      </c>
      <c r="D7577" s="18" t="s">
        <v>130</v>
      </c>
      <c r="E7577" s="18" t="s">
        <v>163</v>
      </c>
      <c r="F7577" s="18" t="str">
        <f t="shared" si="237"/>
        <v>Eversource_EMA-Acushnet Muni Agg Rate-43831</v>
      </c>
      <c r="G7577" s="11" t="s">
        <v>131</v>
      </c>
      <c r="H7577" s="11" t="s">
        <v>54</v>
      </c>
      <c r="I7577" s="11" t="s">
        <v>99</v>
      </c>
      <c r="J7577" s="11" t="s">
        <v>185</v>
      </c>
      <c r="K7577" s="11" t="str">
        <f>IFERROR(INDEX('EDC Component Dictionary'!$C$5:$C$37,MATCH('Rates Database'!J7577,'EDC Component Dictionary'!$B$5:$B$37,0)), "Energy Supply")</f>
        <v>Energy Supply</v>
      </c>
      <c r="L7577" s="12">
        <v>0.1043</v>
      </c>
      <c r="M7577" s="12"/>
    </row>
    <row r="7578" spans="1:13" x14ac:dyDescent="0.3">
      <c r="A7578" s="18">
        <v>7576</v>
      </c>
      <c r="B7578" s="18">
        <f t="shared" si="236"/>
        <v>2020</v>
      </c>
      <c r="C7578" s="17">
        <v>43831</v>
      </c>
      <c r="D7578" s="18" t="s">
        <v>130</v>
      </c>
      <c r="E7578" s="18" t="s">
        <v>164</v>
      </c>
      <c r="F7578" s="18" t="str">
        <f t="shared" si="237"/>
        <v>National Grid-Attleboro Muni Agg Rate-43831</v>
      </c>
      <c r="G7578" s="11" t="s">
        <v>131</v>
      </c>
      <c r="H7578" s="11" t="s">
        <v>54</v>
      </c>
      <c r="I7578" s="11" t="s">
        <v>99</v>
      </c>
      <c r="J7578" s="11" t="s">
        <v>186</v>
      </c>
      <c r="K7578" s="11" t="str">
        <f>IFERROR(INDEX('EDC Component Dictionary'!$C$5:$C$37,MATCH('Rates Database'!J7578,'EDC Component Dictionary'!$B$5:$B$37,0)), "Energy Supply")</f>
        <v>Energy Supply</v>
      </c>
      <c r="L7578" s="12">
        <v>0.1043</v>
      </c>
      <c r="M7578" s="12"/>
    </row>
    <row r="7579" spans="1:13" x14ac:dyDescent="0.3">
      <c r="A7579" s="18">
        <v>7577</v>
      </c>
      <c r="B7579" s="18">
        <f t="shared" si="236"/>
        <v>2020</v>
      </c>
      <c r="C7579" s="17">
        <v>43831</v>
      </c>
      <c r="D7579" s="18" t="s">
        <v>130</v>
      </c>
      <c r="E7579" s="18" t="s">
        <v>163</v>
      </c>
      <c r="F7579" s="18" t="str">
        <f t="shared" si="237"/>
        <v>Eversource_EMA-Carver Muni Agg Rate-43831</v>
      </c>
      <c r="G7579" s="11" t="s">
        <v>131</v>
      </c>
      <c r="H7579" s="11" t="s">
        <v>54</v>
      </c>
      <c r="I7579" s="11" t="s">
        <v>99</v>
      </c>
      <c r="J7579" s="11" t="s">
        <v>187</v>
      </c>
      <c r="K7579" s="11" t="str">
        <f>IFERROR(INDEX('EDC Component Dictionary'!$C$5:$C$37,MATCH('Rates Database'!J7579,'EDC Component Dictionary'!$B$5:$B$37,0)), "Energy Supply")</f>
        <v>Energy Supply</v>
      </c>
      <c r="L7579" s="12">
        <v>0.1043</v>
      </c>
      <c r="M7579" s="12"/>
    </row>
    <row r="7580" spans="1:13" x14ac:dyDescent="0.3">
      <c r="A7580" s="18">
        <v>7578</v>
      </c>
      <c r="B7580" s="18">
        <f t="shared" si="236"/>
        <v>2020</v>
      </c>
      <c r="C7580" s="17">
        <v>43831</v>
      </c>
      <c r="D7580" s="18" t="s">
        <v>130</v>
      </c>
      <c r="E7580" s="18" t="s">
        <v>163</v>
      </c>
      <c r="F7580" s="18" t="str">
        <f t="shared" si="237"/>
        <v>Eversource_EMA-Dartmouth Muni Agg Rate-43831</v>
      </c>
      <c r="G7580" s="11" t="s">
        <v>131</v>
      </c>
      <c r="H7580" s="11" t="s">
        <v>54</v>
      </c>
      <c r="I7580" s="11" t="s">
        <v>99</v>
      </c>
      <c r="J7580" s="11" t="s">
        <v>189</v>
      </c>
      <c r="K7580" s="11" t="str">
        <f>IFERROR(INDEX('EDC Component Dictionary'!$C$5:$C$37,MATCH('Rates Database'!J7580,'EDC Component Dictionary'!$B$5:$B$37,0)), "Energy Supply")</f>
        <v>Energy Supply</v>
      </c>
      <c r="L7580" s="12">
        <v>0.1043</v>
      </c>
      <c r="M7580" s="12"/>
    </row>
    <row r="7581" spans="1:13" x14ac:dyDescent="0.3">
      <c r="A7581" s="18">
        <v>7579</v>
      </c>
      <c r="B7581" s="18">
        <f t="shared" si="236"/>
        <v>2020</v>
      </c>
      <c r="C7581" s="17">
        <v>43831</v>
      </c>
      <c r="D7581" s="18" t="s">
        <v>130</v>
      </c>
      <c r="E7581" s="18" t="s">
        <v>164</v>
      </c>
      <c r="F7581" s="18" t="str">
        <f t="shared" si="237"/>
        <v>National Grid-Dighton Muni Agg Rate-43831</v>
      </c>
      <c r="G7581" s="11" t="s">
        <v>131</v>
      </c>
      <c r="H7581" s="11" t="s">
        <v>54</v>
      </c>
      <c r="I7581" s="11" t="s">
        <v>99</v>
      </c>
      <c r="J7581" s="11" t="s">
        <v>190</v>
      </c>
      <c r="K7581" s="11" t="str">
        <f>IFERROR(INDEX('EDC Component Dictionary'!$C$5:$C$37,MATCH('Rates Database'!J7581,'EDC Component Dictionary'!$B$5:$B$37,0)), "Energy Supply")</f>
        <v>Energy Supply</v>
      </c>
      <c r="L7581" s="12">
        <v>0.1043</v>
      </c>
      <c r="M7581" s="12"/>
    </row>
    <row r="7582" spans="1:13" x14ac:dyDescent="0.3">
      <c r="A7582" s="18">
        <v>7580</v>
      </c>
      <c r="B7582" s="18">
        <f t="shared" si="236"/>
        <v>2020</v>
      </c>
      <c r="C7582" s="17">
        <v>43831</v>
      </c>
      <c r="D7582" s="18" t="s">
        <v>130</v>
      </c>
      <c r="E7582" s="18" t="s">
        <v>164</v>
      </c>
      <c r="F7582" s="18" t="str">
        <f t="shared" si="237"/>
        <v>National Grid-Douglas Muni Agg Rate-43831</v>
      </c>
      <c r="G7582" s="11" t="s">
        <v>131</v>
      </c>
      <c r="H7582" s="11" t="s">
        <v>54</v>
      </c>
      <c r="I7582" s="11" t="s">
        <v>99</v>
      </c>
      <c r="J7582" s="11" t="s">
        <v>191</v>
      </c>
      <c r="K7582" s="11" t="str">
        <f>IFERROR(INDEX('EDC Component Dictionary'!$C$5:$C$37,MATCH('Rates Database'!J7582,'EDC Component Dictionary'!$B$5:$B$37,0)), "Energy Supply")</f>
        <v>Energy Supply</v>
      </c>
      <c r="L7582" s="12">
        <v>0.1043</v>
      </c>
      <c r="M7582" s="12"/>
    </row>
    <row r="7583" spans="1:13" x14ac:dyDescent="0.3">
      <c r="A7583" s="18">
        <v>7581</v>
      </c>
      <c r="B7583" s="18">
        <f t="shared" si="236"/>
        <v>2020</v>
      </c>
      <c r="C7583" s="17">
        <v>43831</v>
      </c>
      <c r="D7583" s="18" t="s">
        <v>130</v>
      </c>
      <c r="E7583" s="18" t="s">
        <v>164</v>
      </c>
      <c r="F7583" s="18" t="str">
        <f t="shared" si="237"/>
        <v>National Grid-Dracut Muni Agg Rate-43831</v>
      </c>
      <c r="G7583" s="11" t="s">
        <v>131</v>
      </c>
      <c r="H7583" s="11" t="s">
        <v>54</v>
      </c>
      <c r="I7583" s="11" t="s">
        <v>99</v>
      </c>
      <c r="J7583" s="11" t="s">
        <v>192</v>
      </c>
      <c r="K7583" s="11" t="str">
        <f>IFERROR(INDEX('EDC Component Dictionary'!$C$5:$C$37,MATCH('Rates Database'!J7583,'EDC Component Dictionary'!$B$5:$B$37,0)), "Energy Supply")</f>
        <v>Energy Supply</v>
      </c>
      <c r="L7583" s="12">
        <v>0.1043</v>
      </c>
      <c r="M7583" s="12"/>
    </row>
    <row r="7584" spans="1:13" x14ac:dyDescent="0.3">
      <c r="A7584" s="18">
        <v>7582</v>
      </c>
      <c r="B7584" s="18">
        <f t="shared" si="236"/>
        <v>2020</v>
      </c>
      <c r="C7584" s="17">
        <v>43831</v>
      </c>
      <c r="D7584" s="18" t="s">
        <v>130</v>
      </c>
      <c r="E7584" s="18" t="s">
        <v>163</v>
      </c>
      <c r="F7584" s="18" t="str">
        <f t="shared" si="237"/>
        <v>Eversource_EMA-Fairhaven Muni Agg Rate-43831</v>
      </c>
      <c r="G7584" s="11" t="s">
        <v>131</v>
      </c>
      <c r="H7584" s="11" t="s">
        <v>54</v>
      </c>
      <c r="I7584" s="11" t="s">
        <v>99</v>
      </c>
      <c r="J7584" s="11" t="s">
        <v>193</v>
      </c>
      <c r="K7584" s="11" t="str">
        <f>IFERROR(INDEX('EDC Component Dictionary'!$C$5:$C$37,MATCH('Rates Database'!J7584,'EDC Component Dictionary'!$B$5:$B$37,0)), "Energy Supply")</f>
        <v>Energy Supply</v>
      </c>
      <c r="L7584" s="12">
        <v>0.1043</v>
      </c>
      <c r="M7584" s="12"/>
    </row>
    <row r="7585" spans="1:13" x14ac:dyDescent="0.3">
      <c r="A7585" s="18">
        <v>7583</v>
      </c>
      <c r="B7585" s="18">
        <f t="shared" si="236"/>
        <v>2020</v>
      </c>
      <c r="C7585" s="17">
        <v>43831</v>
      </c>
      <c r="D7585" s="18" t="s">
        <v>130</v>
      </c>
      <c r="E7585" s="18" t="s">
        <v>164</v>
      </c>
      <c r="F7585" s="18" t="str">
        <f t="shared" si="237"/>
        <v>National Grid-Fall River Muni Agg Rate-43831</v>
      </c>
      <c r="G7585" s="11" t="s">
        <v>131</v>
      </c>
      <c r="H7585" s="11" t="s">
        <v>54</v>
      </c>
      <c r="I7585" s="11" t="s">
        <v>99</v>
      </c>
      <c r="J7585" s="11" t="s">
        <v>194</v>
      </c>
      <c r="K7585" s="11" t="str">
        <f>IFERROR(INDEX('EDC Component Dictionary'!$C$5:$C$37,MATCH('Rates Database'!J7585,'EDC Component Dictionary'!$B$5:$B$37,0)), "Energy Supply")</f>
        <v>Energy Supply</v>
      </c>
      <c r="L7585" s="12">
        <v>0.1043</v>
      </c>
      <c r="M7585" s="12"/>
    </row>
    <row r="7586" spans="1:13" x14ac:dyDescent="0.3">
      <c r="A7586" s="18">
        <v>7584</v>
      </c>
      <c r="B7586" s="18">
        <f t="shared" si="236"/>
        <v>2020</v>
      </c>
      <c r="C7586" s="17">
        <v>43831</v>
      </c>
      <c r="D7586" s="18" t="s">
        <v>130</v>
      </c>
      <c r="E7586" s="18" t="s">
        <v>163</v>
      </c>
      <c r="F7586" s="18" t="str">
        <f t="shared" si="237"/>
        <v>Eversource_EMA-Freetown Muni Agg Rate-43831</v>
      </c>
      <c r="G7586" s="11" t="s">
        <v>131</v>
      </c>
      <c r="H7586" s="11" t="s">
        <v>54</v>
      </c>
      <c r="I7586" s="11" t="s">
        <v>99</v>
      </c>
      <c r="J7586" s="11" t="s">
        <v>195</v>
      </c>
      <c r="K7586" s="11" t="str">
        <f>IFERROR(INDEX('EDC Component Dictionary'!$C$5:$C$37,MATCH('Rates Database'!J7586,'EDC Component Dictionary'!$B$5:$B$37,0)), "Energy Supply")</f>
        <v>Energy Supply</v>
      </c>
      <c r="L7586" s="12">
        <v>0.1043</v>
      </c>
      <c r="M7586" s="12"/>
    </row>
    <row r="7587" spans="1:13" x14ac:dyDescent="0.3">
      <c r="A7587" s="18">
        <v>7585</v>
      </c>
      <c r="B7587" s="18">
        <f t="shared" si="236"/>
        <v>2020</v>
      </c>
      <c r="C7587" s="17">
        <v>43831</v>
      </c>
      <c r="D7587" s="18" t="s">
        <v>130</v>
      </c>
      <c r="E7587" s="18" t="s">
        <v>163</v>
      </c>
      <c r="F7587" s="18" t="str">
        <f t="shared" si="237"/>
        <v>Eversource_EMA-Mattapoisett Muni Agg Rate-43831</v>
      </c>
      <c r="G7587" s="11" t="s">
        <v>131</v>
      </c>
      <c r="H7587" s="11" t="s">
        <v>54</v>
      </c>
      <c r="I7587" s="11" t="s">
        <v>99</v>
      </c>
      <c r="J7587" s="11" t="s">
        <v>197</v>
      </c>
      <c r="K7587" s="11" t="str">
        <f>IFERROR(INDEX('EDC Component Dictionary'!$C$5:$C$37,MATCH('Rates Database'!J7587,'EDC Component Dictionary'!$B$5:$B$37,0)), "Energy Supply")</f>
        <v>Energy Supply</v>
      </c>
      <c r="L7587" s="12">
        <v>0.1043</v>
      </c>
      <c r="M7587" s="12"/>
    </row>
    <row r="7588" spans="1:13" x14ac:dyDescent="0.3">
      <c r="A7588" s="18">
        <v>7586</v>
      </c>
      <c r="B7588" s="18">
        <f t="shared" si="236"/>
        <v>2020</v>
      </c>
      <c r="C7588" s="17">
        <v>43831</v>
      </c>
      <c r="D7588" s="18" t="s">
        <v>130</v>
      </c>
      <c r="E7588" s="18" t="s">
        <v>163</v>
      </c>
      <c r="F7588" s="18" t="str">
        <f t="shared" si="237"/>
        <v>Eversource_EMA-New Bedford Muni Agg Rate-43831</v>
      </c>
      <c r="G7588" s="11" t="s">
        <v>131</v>
      </c>
      <c r="H7588" s="11" t="s">
        <v>54</v>
      </c>
      <c r="I7588" s="11" t="s">
        <v>99</v>
      </c>
      <c r="J7588" s="11" t="s">
        <v>199</v>
      </c>
      <c r="K7588" s="11" t="str">
        <f>IFERROR(INDEX('EDC Component Dictionary'!$C$5:$C$37,MATCH('Rates Database'!J7588,'EDC Component Dictionary'!$B$5:$B$37,0)), "Energy Supply")</f>
        <v>Energy Supply</v>
      </c>
      <c r="L7588" s="12">
        <v>0.1043</v>
      </c>
      <c r="M7588" s="12"/>
    </row>
    <row r="7589" spans="1:13" x14ac:dyDescent="0.3">
      <c r="A7589" s="18">
        <v>7587</v>
      </c>
      <c r="B7589" s="18">
        <f t="shared" si="236"/>
        <v>2020</v>
      </c>
      <c r="C7589" s="17">
        <v>43831</v>
      </c>
      <c r="D7589" s="18" t="s">
        <v>130</v>
      </c>
      <c r="E7589" s="18" t="s">
        <v>164</v>
      </c>
      <c r="F7589" s="18" t="str">
        <f t="shared" si="237"/>
        <v>National Grid-Northbridge Muni Agg Rate-43831</v>
      </c>
      <c r="G7589" s="11" t="s">
        <v>131</v>
      </c>
      <c r="H7589" s="11" t="s">
        <v>54</v>
      </c>
      <c r="I7589" s="11" t="s">
        <v>99</v>
      </c>
      <c r="J7589" s="11" t="s">
        <v>200</v>
      </c>
      <c r="K7589" s="11" t="str">
        <f>IFERROR(INDEX('EDC Component Dictionary'!$C$5:$C$37,MATCH('Rates Database'!J7589,'EDC Component Dictionary'!$B$5:$B$37,0)), "Energy Supply")</f>
        <v>Energy Supply</v>
      </c>
      <c r="L7589" s="12">
        <v>0.1043</v>
      </c>
      <c r="M7589" s="12"/>
    </row>
    <row r="7590" spans="1:13" x14ac:dyDescent="0.3">
      <c r="A7590" s="18">
        <v>7588</v>
      </c>
      <c r="B7590" s="18">
        <f t="shared" si="236"/>
        <v>2020</v>
      </c>
      <c r="C7590" s="17">
        <v>43831</v>
      </c>
      <c r="D7590" s="18" t="s">
        <v>130</v>
      </c>
      <c r="E7590" s="18" t="s">
        <v>164</v>
      </c>
      <c r="F7590" s="18" t="str">
        <f t="shared" si="237"/>
        <v>National Grid-Norton Muni Agg Rate-43831</v>
      </c>
      <c r="G7590" s="11" t="s">
        <v>131</v>
      </c>
      <c r="H7590" s="11" t="s">
        <v>54</v>
      </c>
      <c r="I7590" s="11" t="s">
        <v>99</v>
      </c>
      <c r="J7590" s="11" t="s">
        <v>201</v>
      </c>
      <c r="K7590" s="11" t="str">
        <f>IFERROR(INDEX('EDC Component Dictionary'!$C$5:$C$37,MATCH('Rates Database'!J7590,'EDC Component Dictionary'!$B$5:$B$37,0)), "Energy Supply")</f>
        <v>Energy Supply</v>
      </c>
      <c r="L7590" s="12">
        <v>0.1043</v>
      </c>
      <c r="M7590" s="12"/>
    </row>
    <row r="7591" spans="1:13" x14ac:dyDescent="0.3">
      <c r="A7591" s="18">
        <v>7589</v>
      </c>
      <c r="B7591" s="18">
        <f t="shared" si="236"/>
        <v>2020</v>
      </c>
      <c r="C7591" s="17">
        <v>43831</v>
      </c>
      <c r="D7591" s="18" t="s">
        <v>130</v>
      </c>
      <c r="E7591" s="18" t="s">
        <v>164</v>
      </c>
      <c r="F7591" s="18" t="str">
        <f t="shared" si="237"/>
        <v>National Grid-Plainville Muni Agg Rate-43831</v>
      </c>
      <c r="G7591" s="11" t="s">
        <v>131</v>
      </c>
      <c r="H7591" s="11" t="s">
        <v>54</v>
      </c>
      <c r="I7591" s="11" t="s">
        <v>99</v>
      </c>
      <c r="J7591" s="11" t="s">
        <v>203</v>
      </c>
      <c r="K7591" s="11" t="str">
        <f>IFERROR(INDEX('EDC Component Dictionary'!$C$5:$C$37,MATCH('Rates Database'!J7591,'EDC Component Dictionary'!$B$5:$B$37,0)), "Energy Supply")</f>
        <v>Energy Supply</v>
      </c>
      <c r="L7591" s="12">
        <v>0.1043</v>
      </c>
      <c r="M7591" s="12"/>
    </row>
    <row r="7592" spans="1:13" x14ac:dyDescent="0.3">
      <c r="A7592" s="18">
        <v>7590</v>
      </c>
      <c r="B7592" s="18">
        <f t="shared" si="236"/>
        <v>2020</v>
      </c>
      <c r="C7592" s="17">
        <v>43831</v>
      </c>
      <c r="D7592" s="18" t="s">
        <v>130</v>
      </c>
      <c r="E7592" s="18" t="s">
        <v>164</v>
      </c>
      <c r="F7592" s="18" t="str">
        <f t="shared" si="237"/>
        <v>National Grid-Rehoboth Muni Agg Rate-43831</v>
      </c>
      <c r="G7592" s="11" t="s">
        <v>131</v>
      </c>
      <c r="H7592" s="11" t="s">
        <v>54</v>
      </c>
      <c r="I7592" s="11" t="s">
        <v>99</v>
      </c>
      <c r="J7592" s="11" t="s">
        <v>204</v>
      </c>
      <c r="K7592" s="11" t="str">
        <f>IFERROR(INDEX('EDC Component Dictionary'!$C$5:$C$37,MATCH('Rates Database'!J7592,'EDC Component Dictionary'!$B$5:$B$37,0)), "Energy Supply")</f>
        <v>Energy Supply</v>
      </c>
      <c r="L7592" s="12">
        <v>0.1043</v>
      </c>
      <c r="M7592" s="12"/>
    </row>
    <row r="7593" spans="1:13" x14ac:dyDescent="0.3">
      <c r="A7593" s="18">
        <v>7591</v>
      </c>
      <c r="B7593" s="18">
        <f t="shared" si="236"/>
        <v>2020</v>
      </c>
      <c r="C7593" s="17">
        <v>43831</v>
      </c>
      <c r="D7593" s="18" t="s">
        <v>130</v>
      </c>
      <c r="E7593" s="18" t="s">
        <v>164</v>
      </c>
      <c r="F7593" s="18" t="str">
        <f t="shared" si="237"/>
        <v>National Grid-Seekonk Muni Agg Rate-43831</v>
      </c>
      <c r="G7593" s="11" t="s">
        <v>131</v>
      </c>
      <c r="H7593" s="11" t="s">
        <v>54</v>
      </c>
      <c r="I7593" s="11" t="s">
        <v>99</v>
      </c>
      <c r="J7593" s="11" t="s">
        <v>205</v>
      </c>
      <c r="K7593" s="11" t="str">
        <f>IFERROR(INDEX('EDC Component Dictionary'!$C$5:$C$37,MATCH('Rates Database'!J7593,'EDC Component Dictionary'!$B$5:$B$37,0)), "Energy Supply")</f>
        <v>Energy Supply</v>
      </c>
      <c r="L7593" s="12">
        <v>0.1043</v>
      </c>
      <c r="M7593" s="12"/>
    </row>
    <row r="7594" spans="1:13" x14ac:dyDescent="0.3">
      <c r="A7594" s="18">
        <v>7592</v>
      </c>
      <c r="B7594" s="18">
        <f t="shared" si="236"/>
        <v>2020</v>
      </c>
      <c r="C7594" s="17">
        <v>43831</v>
      </c>
      <c r="D7594" s="18" t="s">
        <v>130</v>
      </c>
      <c r="E7594" s="18" t="s">
        <v>164</v>
      </c>
      <c r="F7594" s="18" t="str">
        <f t="shared" si="237"/>
        <v>National Grid-Somerset Muni Agg Rate-43831</v>
      </c>
      <c r="G7594" s="11" t="s">
        <v>131</v>
      </c>
      <c r="H7594" s="11" t="s">
        <v>54</v>
      </c>
      <c r="I7594" s="11" t="s">
        <v>99</v>
      </c>
      <c r="J7594" s="11" t="s">
        <v>206</v>
      </c>
      <c r="K7594" s="11" t="str">
        <f>IFERROR(INDEX('EDC Component Dictionary'!$C$5:$C$37,MATCH('Rates Database'!J7594,'EDC Component Dictionary'!$B$5:$B$37,0)), "Energy Supply")</f>
        <v>Energy Supply</v>
      </c>
      <c r="L7594" s="12">
        <v>0.1043</v>
      </c>
      <c r="M7594" s="12"/>
    </row>
    <row r="7595" spans="1:13" x14ac:dyDescent="0.3">
      <c r="A7595" s="18">
        <v>7593</v>
      </c>
      <c r="B7595" s="18">
        <f t="shared" si="236"/>
        <v>2020</v>
      </c>
      <c r="C7595" s="17">
        <v>43831</v>
      </c>
      <c r="D7595" s="18" t="s">
        <v>130</v>
      </c>
      <c r="E7595" s="18" t="s">
        <v>164</v>
      </c>
      <c r="F7595" s="18" t="str">
        <f t="shared" si="237"/>
        <v>National Grid-Swansea Muni Agg Rate-43831</v>
      </c>
      <c r="G7595" s="11" t="s">
        <v>131</v>
      </c>
      <c r="H7595" s="11" t="s">
        <v>54</v>
      </c>
      <c r="I7595" s="11" t="s">
        <v>99</v>
      </c>
      <c r="J7595" s="11" t="s">
        <v>207</v>
      </c>
      <c r="K7595" s="11" t="str">
        <f>IFERROR(INDEX('EDC Component Dictionary'!$C$5:$C$37,MATCH('Rates Database'!J7595,'EDC Component Dictionary'!$B$5:$B$37,0)), "Energy Supply")</f>
        <v>Energy Supply</v>
      </c>
      <c r="L7595" s="12">
        <v>0.1043</v>
      </c>
      <c r="M7595" s="12"/>
    </row>
    <row r="7596" spans="1:13" x14ac:dyDescent="0.3">
      <c r="A7596" s="18">
        <v>7594</v>
      </c>
      <c r="B7596" s="18">
        <f t="shared" si="236"/>
        <v>2020</v>
      </c>
      <c r="C7596" s="17">
        <v>43831</v>
      </c>
      <c r="D7596" s="18" t="s">
        <v>130</v>
      </c>
      <c r="E7596" s="18" t="s">
        <v>164</v>
      </c>
      <c r="F7596" s="18" t="str">
        <f t="shared" si="237"/>
        <v>National Grid-Westford Muni Agg Rate-43831</v>
      </c>
      <c r="G7596" s="11" t="s">
        <v>131</v>
      </c>
      <c r="H7596" s="11" t="s">
        <v>54</v>
      </c>
      <c r="I7596" s="11" t="s">
        <v>99</v>
      </c>
      <c r="J7596" s="11" t="s">
        <v>208</v>
      </c>
      <c r="K7596" s="11" t="str">
        <f>IFERROR(INDEX('EDC Component Dictionary'!$C$5:$C$37,MATCH('Rates Database'!J7596,'EDC Component Dictionary'!$B$5:$B$37,0)), "Energy Supply")</f>
        <v>Energy Supply</v>
      </c>
      <c r="L7596" s="12">
        <v>0.1043</v>
      </c>
      <c r="M7596" s="12"/>
    </row>
    <row r="7597" spans="1:13" x14ac:dyDescent="0.3">
      <c r="A7597" s="18">
        <v>7595</v>
      </c>
      <c r="B7597" s="18">
        <f t="shared" si="236"/>
        <v>2020</v>
      </c>
      <c r="C7597" s="17">
        <v>43831</v>
      </c>
      <c r="D7597" s="18" t="s">
        <v>130</v>
      </c>
      <c r="E7597" s="18" t="s">
        <v>163</v>
      </c>
      <c r="F7597" s="18" t="str">
        <f t="shared" si="237"/>
        <v>Eversource_EMA-Westport Muni Agg Rate-43831</v>
      </c>
      <c r="G7597" s="11" t="s">
        <v>131</v>
      </c>
      <c r="H7597" s="11" t="s">
        <v>54</v>
      </c>
      <c r="I7597" s="11" t="s">
        <v>99</v>
      </c>
      <c r="J7597" s="11" t="s">
        <v>209</v>
      </c>
      <c r="K7597" s="11" t="str">
        <f>IFERROR(INDEX('EDC Component Dictionary'!$C$5:$C$37,MATCH('Rates Database'!J7597,'EDC Component Dictionary'!$B$5:$B$37,0)), "Energy Supply")</f>
        <v>Energy Supply</v>
      </c>
      <c r="L7597" s="12">
        <v>0.1043</v>
      </c>
      <c r="M7597" s="12"/>
    </row>
    <row r="7598" spans="1:13" x14ac:dyDescent="0.3">
      <c r="A7598" s="18">
        <v>7596</v>
      </c>
      <c r="B7598" s="18">
        <f t="shared" si="236"/>
        <v>2020</v>
      </c>
      <c r="C7598" s="17">
        <v>43831</v>
      </c>
      <c r="D7598" s="18" t="s">
        <v>130</v>
      </c>
      <c r="E7598" s="18" t="s">
        <v>36</v>
      </c>
      <c r="F7598" s="18" t="str">
        <f t="shared" si="237"/>
        <v>Unitil-Ashby Muni Agg Rate-43831</v>
      </c>
      <c r="G7598" s="11" t="s">
        <v>131</v>
      </c>
      <c r="H7598" s="11" t="s">
        <v>54</v>
      </c>
      <c r="I7598" s="11" t="s">
        <v>99</v>
      </c>
      <c r="J7598" s="11" t="s">
        <v>235</v>
      </c>
      <c r="K7598" s="11" t="str">
        <f>IFERROR(INDEX('EDC Component Dictionary'!$C$5:$C$37,MATCH('Rates Database'!J7598,'EDC Component Dictionary'!$B$5:$B$37,0)), "Energy Supply")</f>
        <v>Energy Supply</v>
      </c>
      <c r="L7598" s="12">
        <v>0.10444000000000001</v>
      </c>
      <c r="M7598" s="12"/>
    </row>
    <row r="7599" spans="1:13" x14ac:dyDescent="0.3">
      <c r="A7599" s="18">
        <v>7597</v>
      </c>
      <c r="B7599" s="18">
        <f t="shared" si="236"/>
        <v>2020</v>
      </c>
      <c r="C7599" s="17">
        <v>43831</v>
      </c>
      <c r="D7599" s="18" t="s">
        <v>130</v>
      </c>
      <c r="E7599" s="18" t="s">
        <v>164</v>
      </c>
      <c r="F7599" s="18" t="str">
        <f t="shared" si="237"/>
        <v>National Grid-West Brookfield Muni Agg Rate-43831</v>
      </c>
      <c r="G7599" s="11" t="s">
        <v>131</v>
      </c>
      <c r="H7599" s="11" t="s">
        <v>54</v>
      </c>
      <c r="I7599" s="11" t="s">
        <v>99</v>
      </c>
      <c r="J7599" s="11" t="s">
        <v>177</v>
      </c>
      <c r="K7599" s="11" t="str">
        <f>IFERROR(INDEX('EDC Component Dictionary'!$C$5:$C$37,MATCH('Rates Database'!J7599,'EDC Component Dictionary'!$B$5:$B$37,0)), "Energy Supply")</f>
        <v>Energy Supply</v>
      </c>
      <c r="L7599" s="12">
        <v>0.10482</v>
      </c>
      <c r="M7599" s="12"/>
    </row>
    <row r="7600" spans="1:13" x14ac:dyDescent="0.3">
      <c r="A7600" s="18">
        <v>7598</v>
      </c>
      <c r="B7600" s="18">
        <f t="shared" si="236"/>
        <v>2020</v>
      </c>
      <c r="C7600" s="17">
        <v>43831</v>
      </c>
      <c r="D7600" s="18" t="s">
        <v>130</v>
      </c>
      <c r="E7600" s="18" t="s">
        <v>163</v>
      </c>
      <c r="F7600" s="18" t="str">
        <f t="shared" si="237"/>
        <v>Eversource_EMA-Somerville Muni Agg Rate-43831</v>
      </c>
      <c r="G7600" s="11" t="s">
        <v>131</v>
      </c>
      <c r="H7600" s="11" t="s">
        <v>54</v>
      </c>
      <c r="I7600" s="11" t="s">
        <v>99</v>
      </c>
      <c r="J7600" s="11" t="s">
        <v>212</v>
      </c>
      <c r="K7600" s="11" t="str">
        <f>IFERROR(INDEX('EDC Component Dictionary'!$C$5:$C$37,MATCH('Rates Database'!J7600,'EDC Component Dictionary'!$B$5:$B$37,0)), "Energy Supply")</f>
        <v>Energy Supply</v>
      </c>
      <c r="L7600" s="12">
        <v>0.10574</v>
      </c>
      <c r="M7600" s="12"/>
    </row>
    <row r="7601" spans="1:13" x14ac:dyDescent="0.3">
      <c r="A7601" s="18">
        <v>7599</v>
      </c>
      <c r="B7601" s="18">
        <f t="shared" si="236"/>
        <v>2020</v>
      </c>
      <c r="C7601" s="17">
        <v>43831</v>
      </c>
      <c r="D7601" s="18" t="s">
        <v>130</v>
      </c>
      <c r="E7601" s="18" t="s">
        <v>164</v>
      </c>
      <c r="F7601" s="18" t="str">
        <f t="shared" si="237"/>
        <v>National Grid-Gardner Muni Agg Rate-43831</v>
      </c>
      <c r="G7601" s="11" t="s">
        <v>131</v>
      </c>
      <c r="H7601" s="11" t="s">
        <v>54</v>
      </c>
      <c r="I7601" s="11" t="s">
        <v>99</v>
      </c>
      <c r="J7601" s="11" t="s">
        <v>179</v>
      </c>
      <c r="K7601" s="11" t="str">
        <f>IFERROR(INDEX('EDC Component Dictionary'!$C$5:$C$37,MATCH('Rates Database'!J7601,'EDC Component Dictionary'!$B$5:$B$37,0)), "Energy Supply")</f>
        <v>Energy Supply</v>
      </c>
      <c r="L7601" s="12">
        <v>0.10521</v>
      </c>
      <c r="M7601" s="12"/>
    </row>
    <row r="7602" spans="1:13" x14ac:dyDescent="0.3">
      <c r="A7602" s="18">
        <v>7600</v>
      </c>
      <c r="B7602" s="18">
        <f t="shared" si="236"/>
        <v>2020</v>
      </c>
      <c r="C7602" s="17">
        <v>43831</v>
      </c>
      <c r="D7602" s="18" t="s">
        <v>130</v>
      </c>
      <c r="E7602" s="18" t="s">
        <v>164</v>
      </c>
      <c r="F7602" s="18" t="str">
        <f t="shared" si="237"/>
        <v>National Grid-Melrose Muni Agg Rate-43831</v>
      </c>
      <c r="G7602" s="11" t="s">
        <v>131</v>
      </c>
      <c r="H7602" s="11" t="s">
        <v>54</v>
      </c>
      <c r="I7602" s="11" t="s">
        <v>99</v>
      </c>
      <c r="J7602" s="11" t="s">
        <v>269</v>
      </c>
      <c r="K7602" s="11" t="str">
        <f>IFERROR(INDEX('EDC Component Dictionary'!$C$5:$C$37,MATCH('Rates Database'!J7602,'EDC Component Dictionary'!$B$5:$B$37,0)), "Energy Supply")</f>
        <v>Energy Supply</v>
      </c>
      <c r="L7602" s="12">
        <v>0.10532999999999999</v>
      </c>
      <c r="M7602" s="12"/>
    </row>
    <row r="7603" spans="1:13" x14ac:dyDescent="0.3">
      <c r="A7603" s="18">
        <v>7601</v>
      </c>
      <c r="B7603" s="18">
        <f t="shared" si="236"/>
        <v>2020</v>
      </c>
      <c r="C7603" s="17">
        <v>43831</v>
      </c>
      <c r="D7603" s="18" t="s">
        <v>130</v>
      </c>
      <c r="E7603" s="18" t="s">
        <v>163</v>
      </c>
      <c r="F7603" s="18" t="str">
        <f t="shared" si="237"/>
        <v>Eversource_EMA-Kingston Muni Agg Rate-43831</v>
      </c>
      <c r="G7603" s="11" t="s">
        <v>131</v>
      </c>
      <c r="H7603" s="11" t="s">
        <v>54</v>
      </c>
      <c r="I7603" s="11" t="s">
        <v>99</v>
      </c>
      <c r="J7603" s="11" t="s">
        <v>211</v>
      </c>
      <c r="K7603" s="11" t="str">
        <f>IFERROR(INDEX('EDC Component Dictionary'!$C$5:$C$37,MATCH('Rates Database'!J7603,'EDC Component Dictionary'!$B$5:$B$37,0)), "Energy Supply")</f>
        <v>Energy Supply</v>
      </c>
      <c r="L7603" s="12">
        <v>0.10523</v>
      </c>
      <c r="M7603" s="12"/>
    </row>
    <row r="7604" spans="1:13" x14ac:dyDescent="0.3">
      <c r="A7604" s="18">
        <v>7602</v>
      </c>
      <c r="B7604" s="18">
        <f t="shared" si="236"/>
        <v>2020</v>
      </c>
      <c r="C7604" s="17">
        <v>43831</v>
      </c>
      <c r="D7604" s="18" t="s">
        <v>130</v>
      </c>
      <c r="E7604" s="18" t="s">
        <v>95</v>
      </c>
      <c r="F7604" s="18" t="str">
        <f t="shared" si="237"/>
        <v>Eversource_WMA-Greenfield Muni Agg Rate-43831</v>
      </c>
      <c r="G7604" s="11" t="s">
        <v>131</v>
      </c>
      <c r="H7604" s="11" t="s">
        <v>54</v>
      </c>
      <c r="I7604" s="11" t="s">
        <v>99</v>
      </c>
      <c r="J7604" s="11" t="s">
        <v>214</v>
      </c>
      <c r="K7604" s="11" t="str">
        <f>IFERROR(INDEX('EDC Component Dictionary'!$C$5:$C$37,MATCH('Rates Database'!J7604,'EDC Component Dictionary'!$B$5:$B$37,0)), "Energy Supply")</f>
        <v>Energy Supply</v>
      </c>
      <c r="L7604" s="12">
        <v>0.10567</v>
      </c>
      <c r="M7604" s="12"/>
    </row>
    <row r="7605" spans="1:13" x14ac:dyDescent="0.3">
      <c r="A7605" s="18">
        <v>7603</v>
      </c>
      <c r="B7605" s="18">
        <f t="shared" si="236"/>
        <v>2020</v>
      </c>
      <c r="C7605" s="17">
        <v>43831</v>
      </c>
      <c r="D7605" s="18" t="s">
        <v>130</v>
      </c>
      <c r="E7605" s="18" t="s">
        <v>163</v>
      </c>
      <c r="F7605" s="18" t="str">
        <f t="shared" si="237"/>
        <v>Eversource_EMA-Dedham Muni Agg Rate-43831</v>
      </c>
      <c r="G7605" s="11" t="s">
        <v>131</v>
      </c>
      <c r="H7605" s="11" t="s">
        <v>54</v>
      </c>
      <c r="I7605" s="11" t="s">
        <v>99</v>
      </c>
      <c r="J7605" s="11" t="s">
        <v>278</v>
      </c>
      <c r="K7605" s="11" t="str">
        <f>IFERROR(INDEX('EDC Component Dictionary'!$C$5:$C$37,MATCH('Rates Database'!J7605,'EDC Component Dictionary'!$B$5:$B$37,0)), "Energy Supply")</f>
        <v>Energy Supply</v>
      </c>
      <c r="L7605" s="12">
        <v>0.10580000000000001</v>
      </c>
      <c r="M7605" s="12"/>
    </row>
    <row r="7606" spans="1:13" x14ac:dyDescent="0.3">
      <c r="A7606" s="18">
        <v>7604</v>
      </c>
      <c r="B7606" s="18">
        <f t="shared" si="236"/>
        <v>2020</v>
      </c>
      <c r="C7606" s="17">
        <v>43831</v>
      </c>
      <c r="D7606" s="18" t="s">
        <v>130</v>
      </c>
      <c r="E7606" s="18" t="s">
        <v>164</v>
      </c>
      <c r="F7606" s="18" t="str">
        <f t="shared" si="237"/>
        <v>National Grid-Avon Muni Agg Rate-43831</v>
      </c>
      <c r="G7606" s="11" t="s">
        <v>131</v>
      </c>
      <c r="H7606" s="11" t="s">
        <v>54</v>
      </c>
      <c r="I7606" s="11" t="s">
        <v>99</v>
      </c>
      <c r="J7606" s="11" t="s">
        <v>270</v>
      </c>
      <c r="K7606" s="11" t="str">
        <f>IFERROR(INDEX('EDC Component Dictionary'!$C$5:$C$37,MATCH('Rates Database'!J7606,'EDC Component Dictionary'!$B$5:$B$37,0)), "Energy Supply")</f>
        <v>Energy Supply</v>
      </c>
      <c r="L7606" s="12">
        <v>0.10632999999999999</v>
      </c>
      <c r="M7606" s="12"/>
    </row>
    <row r="7607" spans="1:13" x14ac:dyDescent="0.3">
      <c r="A7607" s="18">
        <v>7605</v>
      </c>
      <c r="B7607" s="18">
        <f t="shared" si="236"/>
        <v>2020</v>
      </c>
      <c r="C7607" s="17">
        <v>43831</v>
      </c>
      <c r="D7607" s="18" t="s">
        <v>130</v>
      </c>
      <c r="E7607" s="18" t="s">
        <v>164</v>
      </c>
      <c r="F7607" s="18" t="str">
        <f t="shared" si="237"/>
        <v>National Grid-Billerica Muni Agg Rate-43831</v>
      </c>
      <c r="G7607" s="11" t="s">
        <v>131</v>
      </c>
      <c r="H7607" s="11" t="s">
        <v>54</v>
      </c>
      <c r="I7607" s="11" t="s">
        <v>99</v>
      </c>
      <c r="J7607" s="11" t="s">
        <v>215</v>
      </c>
      <c r="K7607" s="11" t="str">
        <f>IFERROR(INDEX('EDC Component Dictionary'!$C$5:$C$37,MATCH('Rates Database'!J7607,'EDC Component Dictionary'!$B$5:$B$37,0)), "Energy Supply")</f>
        <v>Energy Supply</v>
      </c>
      <c r="L7607" s="12">
        <v>0.10631</v>
      </c>
      <c r="M7607" s="12"/>
    </row>
    <row r="7608" spans="1:13" x14ac:dyDescent="0.3">
      <c r="A7608" s="18">
        <v>7606</v>
      </c>
      <c r="B7608" s="18">
        <f t="shared" si="236"/>
        <v>2020</v>
      </c>
      <c r="C7608" s="17">
        <v>43831</v>
      </c>
      <c r="D7608" s="18" t="s">
        <v>130</v>
      </c>
      <c r="E7608" s="18" t="s">
        <v>164</v>
      </c>
      <c r="F7608" s="18" t="str">
        <f t="shared" si="237"/>
        <v>National Grid-Harvard Muni Agg Rate-43831</v>
      </c>
      <c r="G7608" s="11" t="s">
        <v>131</v>
      </c>
      <c r="H7608" s="11" t="s">
        <v>54</v>
      </c>
      <c r="I7608" s="11" t="s">
        <v>99</v>
      </c>
      <c r="J7608" s="11" t="s">
        <v>276</v>
      </c>
      <c r="K7608" s="11" t="str">
        <f>IFERROR(INDEX('EDC Component Dictionary'!$C$5:$C$37,MATCH('Rates Database'!J7608,'EDC Component Dictionary'!$B$5:$B$37,0)), "Energy Supply")</f>
        <v>Energy Supply</v>
      </c>
      <c r="L7608" s="12">
        <v>0.10630000000000001</v>
      </c>
      <c r="M7608" s="12"/>
    </row>
    <row r="7609" spans="1:13" x14ac:dyDescent="0.3">
      <c r="A7609" s="18">
        <v>7607</v>
      </c>
      <c r="B7609" s="18">
        <f t="shared" si="236"/>
        <v>2020</v>
      </c>
      <c r="C7609" s="17">
        <v>43831</v>
      </c>
      <c r="D7609" s="18" t="s">
        <v>130</v>
      </c>
      <c r="E7609" s="18" t="s">
        <v>164</v>
      </c>
      <c r="F7609" s="18" t="str">
        <f t="shared" si="237"/>
        <v>National Grid-Heath Muni Agg Rate-43831</v>
      </c>
      <c r="G7609" s="11" t="s">
        <v>131</v>
      </c>
      <c r="H7609" s="11" t="s">
        <v>54</v>
      </c>
      <c r="I7609" s="11" t="s">
        <v>99</v>
      </c>
      <c r="J7609" s="11" t="s">
        <v>257</v>
      </c>
      <c r="K7609" s="11" t="str">
        <f>IFERROR(INDEX('EDC Component Dictionary'!$C$5:$C$37,MATCH('Rates Database'!J7609,'EDC Component Dictionary'!$B$5:$B$37,0)), "Energy Supply")</f>
        <v>Energy Supply</v>
      </c>
      <c r="L7609" s="12">
        <v>0.10685</v>
      </c>
      <c r="M7609" s="12"/>
    </row>
    <row r="7610" spans="1:13" x14ac:dyDescent="0.3">
      <c r="A7610" s="18">
        <v>7608</v>
      </c>
      <c r="B7610" s="18">
        <f t="shared" si="236"/>
        <v>2020</v>
      </c>
      <c r="C7610" s="17">
        <v>43831</v>
      </c>
      <c r="D7610" s="18" t="s">
        <v>130</v>
      </c>
      <c r="E7610" s="18" t="s">
        <v>164</v>
      </c>
      <c r="F7610" s="18" t="str">
        <f t="shared" si="237"/>
        <v>National Grid-Tewksbury Muni Agg Rate-43831</v>
      </c>
      <c r="G7610" s="11" t="s">
        <v>131</v>
      </c>
      <c r="H7610" s="11" t="s">
        <v>54</v>
      </c>
      <c r="I7610" s="11" t="s">
        <v>99</v>
      </c>
      <c r="J7610" s="11" t="s">
        <v>238</v>
      </c>
      <c r="K7610" s="11" t="str">
        <f>IFERROR(INDEX('EDC Component Dictionary'!$C$5:$C$37,MATCH('Rates Database'!J7610,'EDC Component Dictionary'!$B$5:$B$37,0)), "Energy Supply")</f>
        <v>Energy Supply</v>
      </c>
      <c r="L7610" s="12">
        <v>0.1069</v>
      </c>
      <c r="M7610" s="12"/>
    </row>
    <row r="7611" spans="1:13" x14ac:dyDescent="0.3">
      <c r="A7611" s="18">
        <v>7609</v>
      </c>
      <c r="B7611" s="18">
        <f t="shared" si="236"/>
        <v>2020</v>
      </c>
      <c r="C7611" s="17">
        <v>43831</v>
      </c>
      <c r="D7611" s="18" t="s">
        <v>130</v>
      </c>
      <c r="E7611" s="18" t="s">
        <v>164</v>
      </c>
      <c r="F7611" s="18" t="str">
        <f t="shared" si="237"/>
        <v>National Grid-Tyngsborough Muni Agg Rate-43831</v>
      </c>
      <c r="G7611" s="11" t="s">
        <v>131</v>
      </c>
      <c r="H7611" s="11" t="s">
        <v>54</v>
      </c>
      <c r="I7611" s="11" t="s">
        <v>99</v>
      </c>
      <c r="J7611" s="11" t="s">
        <v>261</v>
      </c>
      <c r="K7611" s="11" t="str">
        <f>IFERROR(INDEX('EDC Component Dictionary'!$C$5:$C$37,MATCH('Rates Database'!J7611,'EDC Component Dictionary'!$B$5:$B$37,0)), "Energy Supply")</f>
        <v>Energy Supply</v>
      </c>
      <c r="L7611" s="12">
        <v>0.10692</v>
      </c>
      <c r="M7611" s="12"/>
    </row>
    <row r="7612" spans="1:13" x14ac:dyDescent="0.3">
      <c r="A7612" s="18">
        <v>7610</v>
      </c>
      <c r="B7612" s="18">
        <f t="shared" si="236"/>
        <v>2020</v>
      </c>
      <c r="C7612" s="17">
        <v>43831</v>
      </c>
      <c r="D7612" s="18" t="s">
        <v>130</v>
      </c>
      <c r="E7612" s="18" t="s">
        <v>164</v>
      </c>
      <c r="F7612" s="18" t="str">
        <f t="shared" si="237"/>
        <v>National Grid-Clarksburg Muni Agg Rate-43831</v>
      </c>
      <c r="G7612" s="11" t="s">
        <v>131</v>
      </c>
      <c r="H7612" s="11" t="s">
        <v>54</v>
      </c>
      <c r="I7612" s="11" t="s">
        <v>99</v>
      </c>
      <c r="J7612" s="11" t="s">
        <v>216</v>
      </c>
      <c r="K7612" s="11" t="str">
        <f>IFERROR(INDEX('EDC Component Dictionary'!$C$5:$C$37,MATCH('Rates Database'!J7612,'EDC Component Dictionary'!$B$5:$B$37,0)), "Energy Supply")</f>
        <v>Energy Supply</v>
      </c>
      <c r="L7612" s="12">
        <v>0.10707999999999999</v>
      </c>
      <c r="M7612" s="12"/>
    </row>
    <row r="7613" spans="1:13" x14ac:dyDescent="0.3">
      <c r="A7613" s="18">
        <v>7611</v>
      </c>
      <c r="B7613" s="18">
        <f t="shared" si="236"/>
        <v>2020</v>
      </c>
      <c r="C7613" s="17">
        <v>43831</v>
      </c>
      <c r="D7613" s="18" t="s">
        <v>130</v>
      </c>
      <c r="E7613" s="18" t="s">
        <v>95</v>
      </c>
      <c r="F7613" s="18" t="str">
        <f t="shared" si="237"/>
        <v>Eversource_WMA-Dalton Muni Agg Rate-43831</v>
      </c>
      <c r="G7613" s="11" t="s">
        <v>131</v>
      </c>
      <c r="H7613" s="11" t="s">
        <v>54</v>
      </c>
      <c r="I7613" s="11" t="s">
        <v>99</v>
      </c>
      <c r="J7613" s="11" t="s">
        <v>217</v>
      </c>
      <c r="K7613" s="11" t="str">
        <f>IFERROR(INDEX('EDC Component Dictionary'!$C$5:$C$37,MATCH('Rates Database'!J7613,'EDC Component Dictionary'!$B$5:$B$37,0)), "Energy Supply")</f>
        <v>Energy Supply</v>
      </c>
      <c r="L7613" s="12">
        <v>0.10707999999999999</v>
      </c>
      <c r="M7613" s="12"/>
    </row>
    <row r="7614" spans="1:13" x14ac:dyDescent="0.3">
      <c r="A7614" s="18">
        <v>7612</v>
      </c>
      <c r="B7614" s="18">
        <f t="shared" si="236"/>
        <v>2020</v>
      </c>
      <c r="C7614" s="17">
        <v>43831</v>
      </c>
      <c r="D7614" s="18" t="s">
        <v>130</v>
      </c>
      <c r="E7614" s="18" t="s">
        <v>164</v>
      </c>
      <c r="F7614" s="18" t="str">
        <f t="shared" si="237"/>
        <v>National Grid-Florida Muni Agg Rate-43831</v>
      </c>
      <c r="G7614" s="11" t="s">
        <v>131</v>
      </c>
      <c r="H7614" s="11" t="s">
        <v>54</v>
      </c>
      <c r="I7614" s="11" t="s">
        <v>99</v>
      </c>
      <c r="J7614" s="11" t="s">
        <v>218</v>
      </c>
      <c r="K7614" s="11" t="str">
        <f>IFERROR(INDEX('EDC Component Dictionary'!$C$5:$C$37,MATCH('Rates Database'!J7614,'EDC Component Dictionary'!$B$5:$B$37,0)), "Energy Supply")</f>
        <v>Energy Supply</v>
      </c>
      <c r="L7614" s="12">
        <v>0.10707999999999999</v>
      </c>
      <c r="M7614" s="12"/>
    </row>
    <row r="7615" spans="1:13" x14ac:dyDescent="0.3">
      <c r="A7615" s="18">
        <v>7613</v>
      </c>
      <c r="B7615" s="18">
        <f t="shared" si="236"/>
        <v>2020</v>
      </c>
      <c r="C7615" s="17">
        <v>43831</v>
      </c>
      <c r="D7615" s="18" t="s">
        <v>130</v>
      </c>
      <c r="E7615" s="18" t="s">
        <v>95</v>
      </c>
      <c r="F7615" s="18" t="str">
        <f t="shared" si="237"/>
        <v>Eversource_WMA-Lenox Muni Agg Rate-43831</v>
      </c>
      <c r="G7615" s="11" t="s">
        <v>131</v>
      </c>
      <c r="H7615" s="11" t="s">
        <v>54</v>
      </c>
      <c r="I7615" s="11" t="s">
        <v>99</v>
      </c>
      <c r="J7615" s="11" t="s">
        <v>219</v>
      </c>
      <c r="K7615" s="11" t="str">
        <f>IFERROR(INDEX('EDC Component Dictionary'!$C$5:$C$37,MATCH('Rates Database'!J7615,'EDC Component Dictionary'!$B$5:$B$37,0)), "Energy Supply")</f>
        <v>Energy Supply</v>
      </c>
      <c r="L7615" s="12">
        <v>0.10707999999999999</v>
      </c>
      <c r="M7615" s="12"/>
    </row>
    <row r="7616" spans="1:13" x14ac:dyDescent="0.3">
      <c r="A7616" s="18">
        <v>7614</v>
      </c>
      <c r="B7616" s="18">
        <f t="shared" si="236"/>
        <v>2020</v>
      </c>
      <c r="C7616" s="17">
        <v>43831</v>
      </c>
      <c r="D7616" s="18" t="s">
        <v>130</v>
      </c>
      <c r="E7616" s="18" t="s">
        <v>164</v>
      </c>
      <c r="F7616" s="18" t="str">
        <f t="shared" si="237"/>
        <v>National Grid-Monterey Muni Agg Rate-43831</v>
      </c>
      <c r="G7616" s="11" t="s">
        <v>131</v>
      </c>
      <c r="H7616" s="11" t="s">
        <v>54</v>
      </c>
      <c r="I7616" s="11" t="s">
        <v>99</v>
      </c>
      <c r="J7616" s="11" t="s">
        <v>220</v>
      </c>
      <c r="K7616" s="11" t="str">
        <f>IFERROR(INDEX('EDC Component Dictionary'!$C$5:$C$37,MATCH('Rates Database'!J7616,'EDC Component Dictionary'!$B$5:$B$37,0)), "Energy Supply")</f>
        <v>Energy Supply</v>
      </c>
      <c r="L7616" s="12">
        <v>0.10707999999999999</v>
      </c>
      <c r="M7616" s="12"/>
    </row>
    <row r="7617" spans="1:13" x14ac:dyDescent="0.3">
      <c r="A7617" s="18">
        <v>7615</v>
      </c>
      <c r="B7617" s="18">
        <f t="shared" si="236"/>
        <v>2020</v>
      </c>
      <c r="C7617" s="17">
        <v>43831</v>
      </c>
      <c r="D7617" s="18" t="s">
        <v>130</v>
      </c>
      <c r="E7617" s="18" t="s">
        <v>164</v>
      </c>
      <c r="F7617" s="18" t="str">
        <f t="shared" si="237"/>
        <v>National Grid-New Marlborough Muni Agg Rate-43831</v>
      </c>
      <c r="G7617" s="11" t="s">
        <v>131</v>
      </c>
      <c r="H7617" s="11" t="s">
        <v>54</v>
      </c>
      <c r="I7617" s="11" t="s">
        <v>99</v>
      </c>
      <c r="J7617" s="11" t="s">
        <v>221</v>
      </c>
      <c r="K7617" s="11" t="str">
        <f>IFERROR(INDEX('EDC Component Dictionary'!$C$5:$C$37,MATCH('Rates Database'!J7617,'EDC Component Dictionary'!$B$5:$B$37,0)), "Energy Supply")</f>
        <v>Energy Supply</v>
      </c>
      <c r="L7617" s="12">
        <v>0.10707999999999999</v>
      </c>
      <c r="M7617" s="12"/>
    </row>
    <row r="7618" spans="1:13" x14ac:dyDescent="0.3">
      <c r="A7618" s="18">
        <v>7616</v>
      </c>
      <c r="B7618" s="18">
        <f t="shared" si="236"/>
        <v>2020</v>
      </c>
      <c r="C7618" s="17">
        <v>43831</v>
      </c>
      <c r="D7618" s="18" t="s">
        <v>130</v>
      </c>
      <c r="E7618" s="18" t="s">
        <v>164</v>
      </c>
      <c r="F7618" s="18" t="str">
        <f t="shared" si="237"/>
        <v>National Grid-North Adams Muni Agg Rate-43831</v>
      </c>
      <c r="G7618" s="11" t="s">
        <v>131</v>
      </c>
      <c r="H7618" s="11" t="s">
        <v>54</v>
      </c>
      <c r="I7618" s="11" t="s">
        <v>99</v>
      </c>
      <c r="J7618" s="11" t="s">
        <v>222</v>
      </c>
      <c r="K7618" s="11" t="str">
        <f>IFERROR(INDEX('EDC Component Dictionary'!$C$5:$C$37,MATCH('Rates Database'!J7618,'EDC Component Dictionary'!$B$5:$B$37,0)), "Energy Supply")</f>
        <v>Energy Supply</v>
      </c>
      <c r="L7618" s="12">
        <v>0.10707999999999999</v>
      </c>
      <c r="M7618" s="12"/>
    </row>
    <row r="7619" spans="1:13" x14ac:dyDescent="0.3">
      <c r="A7619" s="18">
        <v>7617</v>
      </c>
      <c r="B7619" s="18">
        <f t="shared" ref="B7619:B7682" si="238">YEAR(C7619)</f>
        <v>2020</v>
      </c>
      <c r="C7619" s="17">
        <v>43831</v>
      </c>
      <c r="D7619" s="18" t="s">
        <v>130</v>
      </c>
      <c r="E7619" s="18" t="s">
        <v>164</v>
      </c>
      <c r="F7619" s="18" t="str">
        <f t="shared" si="237"/>
        <v>National Grid-Sheffield Muni Agg Rate-43831</v>
      </c>
      <c r="G7619" s="11" t="s">
        <v>131</v>
      </c>
      <c r="H7619" s="11" t="s">
        <v>54</v>
      </c>
      <c r="I7619" s="11" t="s">
        <v>99</v>
      </c>
      <c r="J7619" s="11" t="s">
        <v>223</v>
      </c>
      <c r="K7619" s="11" t="str">
        <f>IFERROR(INDEX('EDC Component Dictionary'!$C$5:$C$37,MATCH('Rates Database'!J7619,'EDC Component Dictionary'!$B$5:$B$37,0)), "Energy Supply")</f>
        <v>Energy Supply</v>
      </c>
      <c r="L7619" s="12">
        <v>0.10707999999999999</v>
      </c>
      <c r="M7619" s="12"/>
    </row>
    <row r="7620" spans="1:13" x14ac:dyDescent="0.3">
      <c r="A7620" s="18">
        <v>7618</v>
      </c>
      <c r="B7620" s="18">
        <f t="shared" si="238"/>
        <v>2020</v>
      </c>
      <c r="C7620" s="17">
        <v>43831</v>
      </c>
      <c r="D7620" s="18" t="s">
        <v>130</v>
      </c>
      <c r="E7620" s="18" t="s">
        <v>164</v>
      </c>
      <c r="F7620" s="18" t="str">
        <f t="shared" ref="F7620:F7683" si="239">_xlfn.CONCAT(E7620,"-",J7620,"-",C7620)</f>
        <v>National Grid-West Stockbridge Muni Agg Rate-43831</v>
      </c>
      <c r="G7620" s="11" t="s">
        <v>131</v>
      </c>
      <c r="H7620" s="11" t="s">
        <v>54</v>
      </c>
      <c r="I7620" s="11" t="s">
        <v>99</v>
      </c>
      <c r="J7620" s="11" t="s">
        <v>224</v>
      </c>
      <c r="K7620" s="11" t="str">
        <f>IFERROR(INDEX('EDC Component Dictionary'!$C$5:$C$37,MATCH('Rates Database'!J7620,'EDC Component Dictionary'!$B$5:$B$37,0)), "Energy Supply")</f>
        <v>Energy Supply</v>
      </c>
      <c r="L7620" s="12">
        <v>0.10707999999999999</v>
      </c>
      <c r="M7620" s="12"/>
    </row>
    <row r="7621" spans="1:13" x14ac:dyDescent="0.3">
      <c r="A7621" s="18">
        <v>7619</v>
      </c>
      <c r="B7621" s="18">
        <f t="shared" si="238"/>
        <v>2020</v>
      </c>
      <c r="C7621" s="17">
        <v>43831</v>
      </c>
      <c r="D7621" s="18" t="s">
        <v>130</v>
      </c>
      <c r="E7621" s="18" t="s">
        <v>164</v>
      </c>
      <c r="F7621" s="18" t="str">
        <f t="shared" si="239"/>
        <v>National Grid-Williamstown Muni Agg Rate-43831</v>
      </c>
      <c r="G7621" s="11" t="s">
        <v>131</v>
      </c>
      <c r="H7621" s="11" t="s">
        <v>54</v>
      </c>
      <c r="I7621" s="11" t="s">
        <v>99</v>
      </c>
      <c r="J7621" s="11" t="s">
        <v>225</v>
      </c>
      <c r="K7621" s="11" t="str">
        <f>IFERROR(INDEX('EDC Component Dictionary'!$C$5:$C$37,MATCH('Rates Database'!J7621,'EDC Component Dictionary'!$B$5:$B$37,0)), "Energy Supply")</f>
        <v>Energy Supply</v>
      </c>
      <c r="L7621" s="12">
        <v>0.10707999999999999</v>
      </c>
      <c r="M7621" s="12"/>
    </row>
    <row r="7622" spans="1:13" x14ac:dyDescent="0.3">
      <c r="A7622" s="18">
        <v>7620</v>
      </c>
      <c r="B7622" s="18">
        <f t="shared" si="238"/>
        <v>2020</v>
      </c>
      <c r="C7622" s="17">
        <v>43831</v>
      </c>
      <c r="D7622" s="18" t="s">
        <v>130</v>
      </c>
      <c r="E7622" s="18" t="s">
        <v>164</v>
      </c>
      <c r="F7622" s="18" t="str">
        <f t="shared" si="239"/>
        <v>National Grid-Rockland Muni Agg Rate-43831</v>
      </c>
      <c r="G7622" s="11" t="s">
        <v>131</v>
      </c>
      <c r="H7622" s="11" t="s">
        <v>54</v>
      </c>
      <c r="I7622" s="11" t="s">
        <v>99</v>
      </c>
      <c r="J7622" s="11" t="s">
        <v>271</v>
      </c>
      <c r="K7622" s="11" t="str">
        <f>IFERROR(INDEX('EDC Component Dictionary'!$C$5:$C$37,MATCH('Rates Database'!J7622,'EDC Component Dictionary'!$B$5:$B$37,0)), "Energy Supply")</f>
        <v>Energy Supply</v>
      </c>
      <c r="L7622" s="12">
        <v>0.10742</v>
      </c>
      <c r="M7622" s="12"/>
    </row>
    <row r="7623" spans="1:13" x14ac:dyDescent="0.3">
      <c r="A7623" s="18">
        <v>7621</v>
      </c>
      <c r="B7623" s="18">
        <f t="shared" si="238"/>
        <v>2020</v>
      </c>
      <c r="C7623" s="17">
        <v>43831</v>
      </c>
      <c r="D7623" s="18" t="s">
        <v>130</v>
      </c>
      <c r="E7623" s="18" t="s">
        <v>163</v>
      </c>
      <c r="F7623" s="18" t="str">
        <f t="shared" si="239"/>
        <v>Eversource_EMA-Sudbury Muni Agg Rate-43831</v>
      </c>
      <c r="G7623" s="11" t="s">
        <v>131</v>
      </c>
      <c r="H7623" s="11" t="s">
        <v>54</v>
      </c>
      <c r="I7623" s="11" t="s">
        <v>99</v>
      </c>
      <c r="J7623" s="11" t="s">
        <v>227</v>
      </c>
      <c r="K7623" s="11" t="str">
        <f>IFERROR(INDEX('EDC Component Dictionary'!$C$5:$C$37,MATCH('Rates Database'!J7623,'EDC Component Dictionary'!$B$5:$B$37,0)), "Energy Supply")</f>
        <v>Energy Supply</v>
      </c>
      <c r="L7623" s="12">
        <v>0.10766000000000001</v>
      </c>
      <c r="M7623" s="12"/>
    </row>
    <row r="7624" spans="1:13" x14ac:dyDescent="0.3">
      <c r="A7624" s="18">
        <v>7622</v>
      </c>
      <c r="B7624" s="18">
        <f t="shared" si="238"/>
        <v>2020</v>
      </c>
      <c r="C7624" s="17">
        <v>43831</v>
      </c>
      <c r="D7624" s="18" t="s">
        <v>130</v>
      </c>
      <c r="E7624" s="18" t="s">
        <v>163</v>
      </c>
      <c r="F7624" s="18" t="str">
        <f t="shared" si="239"/>
        <v>Eversource_EMA-Wareham Muni Agg Rate-43831</v>
      </c>
      <c r="G7624" s="11" t="s">
        <v>131</v>
      </c>
      <c r="H7624" s="11" t="s">
        <v>54</v>
      </c>
      <c r="I7624" s="11" t="s">
        <v>99</v>
      </c>
      <c r="J7624" s="11" t="s">
        <v>273</v>
      </c>
      <c r="K7624" s="11" t="str">
        <f>IFERROR(INDEX('EDC Component Dictionary'!$C$5:$C$37,MATCH('Rates Database'!J7624,'EDC Component Dictionary'!$B$5:$B$37,0)), "Energy Supply")</f>
        <v>Energy Supply</v>
      </c>
      <c r="L7624" s="12">
        <v>0.10771</v>
      </c>
      <c r="M7624" s="12"/>
    </row>
    <row r="7625" spans="1:13" x14ac:dyDescent="0.3">
      <c r="A7625" s="18">
        <v>7623</v>
      </c>
      <c r="B7625" s="18">
        <f t="shared" si="238"/>
        <v>2020</v>
      </c>
      <c r="C7625" s="17">
        <v>43831</v>
      </c>
      <c r="D7625" s="18" t="s">
        <v>130</v>
      </c>
      <c r="E7625" s="18" t="s">
        <v>164</v>
      </c>
      <c r="F7625" s="18" t="str">
        <f t="shared" si="239"/>
        <v>National Grid-Egremont Muni Agg Rate-43831</v>
      </c>
      <c r="G7625" s="11" t="s">
        <v>131</v>
      </c>
      <c r="H7625" s="11" t="s">
        <v>54</v>
      </c>
      <c r="I7625" s="11" t="s">
        <v>99</v>
      </c>
      <c r="J7625" s="11" t="s">
        <v>248</v>
      </c>
      <c r="K7625" s="11" t="str">
        <f>IFERROR(INDEX('EDC Component Dictionary'!$C$5:$C$37,MATCH('Rates Database'!J7625,'EDC Component Dictionary'!$B$5:$B$37,0)), "Energy Supply")</f>
        <v>Energy Supply</v>
      </c>
      <c r="L7625" s="12">
        <v>0.10786999999999999</v>
      </c>
      <c r="M7625" s="12"/>
    </row>
    <row r="7626" spans="1:13" x14ac:dyDescent="0.3">
      <c r="A7626" s="18">
        <v>7624</v>
      </c>
      <c r="B7626" s="18">
        <f t="shared" si="238"/>
        <v>2020</v>
      </c>
      <c r="C7626" s="17">
        <v>43831</v>
      </c>
      <c r="D7626" s="18" t="s">
        <v>130</v>
      </c>
      <c r="E7626" s="18" t="s">
        <v>164</v>
      </c>
      <c r="F7626" s="18" t="str">
        <f t="shared" si="239"/>
        <v>National Grid-North Andover Muni Agg Rate-43831</v>
      </c>
      <c r="G7626" s="11" t="s">
        <v>131</v>
      </c>
      <c r="H7626" s="11" t="s">
        <v>54</v>
      </c>
      <c r="I7626" s="11" t="s">
        <v>99</v>
      </c>
      <c r="J7626" s="11" t="s">
        <v>259</v>
      </c>
      <c r="K7626" s="11" t="str">
        <f>IFERROR(INDEX('EDC Component Dictionary'!$C$5:$C$37,MATCH('Rates Database'!J7626,'EDC Component Dictionary'!$B$5:$B$37,0)), "Energy Supply")</f>
        <v>Energy Supply</v>
      </c>
      <c r="L7626" s="12">
        <v>0.1079</v>
      </c>
      <c r="M7626" s="12"/>
    </row>
    <row r="7627" spans="1:13" x14ac:dyDescent="0.3">
      <c r="A7627" s="18">
        <v>7625</v>
      </c>
      <c r="B7627" s="18">
        <f t="shared" si="238"/>
        <v>2020</v>
      </c>
      <c r="C7627" s="17">
        <v>43831</v>
      </c>
      <c r="D7627" s="18" t="s">
        <v>130</v>
      </c>
      <c r="E7627" s="18" t="s">
        <v>164</v>
      </c>
      <c r="F7627" s="18" t="str">
        <f t="shared" si="239"/>
        <v>National Grid-Grafton Muni Agg Rate-43831</v>
      </c>
      <c r="G7627" s="11" t="s">
        <v>131</v>
      </c>
      <c r="H7627" s="11" t="s">
        <v>54</v>
      </c>
      <c r="I7627" s="11" t="s">
        <v>99</v>
      </c>
      <c r="J7627" s="11" t="s">
        <v>229</v>
      </c>
      <c r="K7627" s="11" t="str">
        <f>IFERROR(INDEX('EDC Component Dictionary'!$C$5:$C$37,MATCH('Rates Database'!J7627,'EDC Component Dictionary'!$B$5:$B$37,0)), "Energy Supply")</f>
        <v>Energy Supply</v>
      </c>
      <c r="L7627" s="12">
        <v>0.10811</v>
      </c>
      <c r="M7627" s="12"/>
    </row>
    <row r="7628" spans="1:13" x14ac:dyDescent="0.3">
      <c r="A7628" s="18">
        <v>7626</v>
      </c>
      <c r="B7628" s="18">
        <f t="shared" si="238"/>
        <v>2020</v>
      </c>
      <c r="C7628" s="17">
        <v>43831</v>
      </c>
      <c r="D7628" s="18" t="s">
        <v>130</v>
      </c>
      <c r="E7628" s="18" t="s">
        <v>164</v>
      </c>
      <c r="F7628" s="18" t="str">
        <f t="shared" si="239"/>
        <v>National Grid-Halifax Muni Agg Rate-43831</v>
      </c>
      <c r="G7628" s="11" t="s">
        <v>131</v>
      </c>
      <c r="H7628" s="11" t="s">
        <v>54</v>
      </c>
      <c r="I7628" s="11" t="s">
        <v>99</v>
      </c>
      <c r="J7628" s="11" t="s">
        <v>230</v>
      </c>
      <c r="K7628" s="11" t="str">
        <f>IFERROR(INDEX('EDC Component Dictionary'!$C$5:$C$37,MATCH('Rates Database'!J7628,'EDC Component Dictionary'!$B$5:$B$37,0)), "Energy Supply")</f>
        <v>Energy Supply</v>
      </c>
      <c r="L7628" s="12">
        <v>0.10876</v>
      </c>
      <c r="M7628" s="12"/>
    </row>
    <row r="7629" spans="1:13" x14ac:dyDescent="0.3">
      <c r="A7629" s="18">
        <v>7627</v>
      </c>
      <c r="B7629" s="18">
        <f t="shared" si="238"/>
        <v>2020</v>
      </c>
      <c r="C7629" s="17">
        <v>43831</v>
      </c>
      <c r="D7629" s="18" t="s">
        <v>130</v>
      </c>
      <c r="E7629" s="18" t="s">
        <v>164</v>
      </c>
      <c r="F7629" s="18" t="str">
        <f t="shared" si="239"/>
        <v>National Grid-Southborough Muni Agg Rate-43831</v>
      </c>
      <c r="G7629" s="11" t="s">
        <v>131</v>
      </c>
      <c r="H7629" s="11" t="s">
        <v>54</v>
      </c>
      <c r="I7629" s="11" t="s">
        <v>99</v>
      </c>
      <c r="J7629" s="11" t="s">
        <v>231</v>
      </c>
      <c r="K7629" s="11" t="str">
        <f>IFERROR(INDEX('EDC Component Dictionary'!$C$5:$C$37,MATCH('Rates Database'!J7629,'EDC Component Dictionary'!$B$5:$B$37,0)), "Energy Supply")</f>
        <v>Energy Supply</v>
      </c>
      <c r="L7629" s="12">
        <v>0.10882</v>
      </c>
      <c r="M7629" s="12"/>
    </row>
    <row r="7630" spans="1:13" x14ac:dyDescent="0.3">
      <c r="A7630" s="18">
        <v>7628</v>
      </c>
      <c r="B7630" s="18">
        <f t="shared" si="238"/>
        <v>2020</v>
      </c>
      <c r="C7630" s="17">
        <v>43831</v>
      </c>
      <c r="D7630" s="18" t="s">
        <v>130</v>
      </c>
      <c r="E7630" s="18" t="s">
        <v>163</v>
      </c>
      <c r="F7630" s="18" t="str">
        <f t="shared" si="239"/>
        <v>Eversource_EMA-Stoneham Muni Agg Rate-43831</v>
      </c>
      <c r="G7630" s="11" t="s">
        <v>131</v>
      </c>
      <c r="H7630" s="11" t="s">
        <v>54</v>
      </c>
      <c r="I7630" s="11" t="s">
        <v>99</v>
      </c>
      <c r="J7630" s="11" t="s">
        <v>267</v>
      </c>
      <c r="K7630" s="11" t="str">
        <f>IFERROR(INDEX('EDC Component Dictionary'!$C$5:$C$37,MATCH('Rates Database'!J7630,'EDC Component Dictionary'!$B$5:$B$37,0)), "Energy Supply")</f>
        <v>Energy Supply</v>
      </c>
      <c r="L7630" s="12">
        <v>0.10902000000000001</v>
      </c>
      <c r="M7630" s="12"/>
    </row>
    <row r="7631" spans="1:13" x14ac:dyDescent="0.3">
      <c r="A7631" s="18">
        <v>7629</v>
      </c>
      <c r="B7631" s="18">
        <f t="shared" si="238"/>
        <v>2020</v>
      </c>
      <c r="C7631" s="17">
        <v>43831</v>
      </c>
      <c r="D7631" s="18" t="s">
        <v>130</v>
      </c>
      <c r="E7631" s="18" t="s">
        <v>164</v>
      </c>
      <c r="F7631" s="18" t="str">
        <f t="shared" si="239"/>
        <v>National Grid-Webster Muni Agg Rate-43831</v>
      </c>
      <c r="G7631" s="11" t="s">
        <v>131</v>
      </c>
      <c r="H7631" s="11" t="s">
        <v>54</v>
      </c>
      <c r="I7631" s="11" t="s">
        <v>99</v>
      </c>
      <c r="J7631" s="11" t="s">
        <v>266</v>
      </c>
      <c r="K7631" s="11" t="str">
        <f>IFERROR(INDEX('EDC Component Dictionary'!$C$5:$C$37,MATCH('Rates Database'!J7631,'EDC Component Dictionary'!$B$5:$B$37,0)), "Energy Supply")</f>
        <v>Energy Supply</v>
      </c>
      <c r="L7631" s="12">
        <v>0.10929</v>
      </c>
      <c r="M7631" s="12"/>
    </row>
    <row r="7632" spans="1:13" x14ac:dyDescent="0.3">
      <c r="A7632" s="18">
        <v>7630</v>
      </c>
      <c r="B7632" s="18">
        <f t="shared" si="238"/>
        <v>2020</v>
      </c>
      <c r="C7632" s="17">
        <v>43831</v>
      </c>
      <c r="D7632" s="18" t="s">
        <v>130</v>
      </c>
      <c r="E7632" s="18" t="s">
        <v>164</v>
      </c>
      <c r="F7632" s="18" t="str">
        <f t="shared" si="239"/>
        <v>National Grid-Sutton Muni Agg Rate-43831</v>
      </c>
      <c r="G7632" s="11" t="s">
        <v>131</v>
      </c>
      <c r="H7632" s="11" t="s">
        <v>54</v>
      </c>
      <c r="I7632" s="11" t="s">
        <v>99</v>
      </c>
      <c r="J7632" s="11" t="s">
        <v>233</v>
      </c>
      <c r="K7632" s="11" t="str">
        <f>IFERROR(INDEX('EDC Component Dictionary'!$C$5:$C$37,MATCH('Rates Database'!J7632,'EDC Component Dictionary'!$B$5:$B$37,0)), "Energy Supply")</f>
        <v>Energy Supply</v>
      </c>
      <c r="L7632" s="12">
        <v>0.10929999999999999</v>
      </c>
      <c r="M7632" s="12"/>
    </row>
    <row r="7633" spans="1:13" x14ac:dyDescent="0.3">
      <c r="A7633" s="18">
        <v>7631</v>
      </c>
      <c r="B7633" s="18">
        <f t="shared" si="238"/>
        <v>2020</v>
      </c>
      <c r="C7633" s="17">
        <v>43831</v>
      </c>
      <c r="D7633" s="18" t="s">
        <v>130</v>
      </c>
      <c r="E7633" s="18" t="s">
        <v>163</v>
      </c>
      <c r="F7633" s="18" t="str">
        <f t="shared" si="239"/>
        <v>Eversource_EMA-Carlisle Muni Agg Rate-43831</v>
      </c>
      <c r="G7633" s="11" t="s">
        <v>131</v>
      </c>
      <c r="H7633" s="11" t="s">
        <v>54</v>
      </c>
      <c r="I7633" s="11" t="s">
        <v>99</v>
      </c>
      <c r="J7633" s="11" t="s">
        <v>236</v>
      </c>
      <c r="K7633" s="11" t="str">
        <f>IFERROR(INDEX('EDC Component Dictionary'!$C$5:$C$37,MATCH('Rates Database'!J7633,'EDC Component Dictionary'!$B$5:$B$37,0)), "Energy Supply")</f>
        <v>Energy Supply</v>
      </c>
      <c r="L7633" s="12">
        <v>0.10979</v>
      </c>
      <c r="M7633" s="12"/>
    </row>
    <row r="7634" spans="1:13" x14ac:dyDescent="0.3">
      <c r="A7634" s="18">
        <v>7632</v>
      </c>
      <c r="B7634" s="18">
        <f t="shared" si="238"/>
        <v>2020</v>
      </c>
      <c r="C7634" s="17">
        <v>43831</v>
      </c>
      <c r="D7634" s="18" t="s">
        <v>130</v>
      </c>
      <c r="E7634" s="18" t="s">
        <v>163</v>
      </c>
      <c r="F7634" s="18" t="str">
        <f t="shared" si="239"/>
        <v>Eversource_EMA-Acton Muni Agg Rate-43831</v>
      </c>
      <c r="G7634" s="11" t="s">
        <v>131</v>
      </c>
      <c r="H7634" s="11" t="s">
        <v>54</v>
      </c>
      <c r="I7634" s="11" t="s">
        <v>99</v>
      </c>
      <c r="J7634" s="11" t="s">
        <v>226</v>
      </c>
      <c r="K7634" s="11" t="str">
        <f>IFERROR(INDEX('EDC Component Dictionary'!$C$5:$C$37,MATCH('Rates Database'!J7634,'EDC Component Dictionary'!$B$5:$B$37,0)), "Energy Supply")</f>
        <v>Energy Supply</v>
      </c>
      <c r="L7634" s="12">
        <v>0.11040999999999999</v>
      </c>
      <c r="M7634" s="12"/>
    </row>
    <row r="7635" spans="1:13" x14ac:dyDescent="0.3">
      <c r="A7635" s="18">
        <v>7633</v>
      </c>
      <c r="B7635" s="18">
        <f t="shared" si="238"/>
        <v>2020</v>
      </c>
      <c r="C7635" s="17">
        <v>43831</v>
      </c>
      <c r="D7635" s="18" t="s">
        <v>130</v>
      </c>
      <c r="E7635" s="18" t="s">
        <v>36</v>
      </c>
      <c r="F7635" s="18" t="str">
        <f t="shared" si="239"/>
        <v>Unitil-Lunenburg Muni Agg Rate-43831</v>
      </c>
      <c r="G7635" s="11" t="s">
        <v>131</v>
      </c>
      <c r="H7635" s="11" t="s">
        <v>54</v>
      </c>
      <c r="I7635" s="11" t="s">
        <v>99</v>
      </c>
      <c r="J7635" s="11" t="s">
        <v>239</v>
      </c>
      <c r="K7635" s="11" t="str">
        <f>IFERROR(INDEX('EDC Component Dictionary'!$C$5:$C$37,MATCH('Rates Database'!J7635,'EDC Component Dictionary'!$B$5:$B$37,0)), "Energy Supply")</f>
        <v>Energy Supply</v>
      </c>
      <c r="L7635" s="12">
        <v>0.10997999999999999</v>
      </c>
      <c r="M7635" s="12"/>
    </row>
    <row r="7636" spans="1:13" x14ac:dyDescent="0.3">
      <c r="A7636" s="18">
        <v>7634</v>
      </c>
      <c r="B7636" s="18">
        <f t="shared" si="238"/>
        <v>2020</v>
      </c>
      <c r="C7636" s="17">
        <v>43831</v>
      </c>
      <c r="D7636" s="18" t="s">
        <v>130</v>
      </c>
      <c r="E7636" s="18" t="s">
        <v>163</v>
      </c>
      <c r="F7636" s="18" t="str">
        <f t="shared" si="239"/>
        <v>Eversource_EMA-Arlington Muni Agg Rate-43831</v>
      </c>
      <c r="G7636" s="11" t="s">
        <v>131</v>
      </c>
      <c r="H7636" s="11" t="s">
        <v>54</v>
      </c>
      <c r="I7636" s="11" t="s">
        <v>99</v>
      </c>
      <c r="J7636" s="11" t="s">
        <v>228</v>
      </c>
      <c r="K7636" s="11" t="str">
        <f>IFERROR(INDEX('EDC Component Dictionary'!$C$5:$C$37,MATCH('Rates Database'!J7636,'EDC Component Dictionary'!$B$5:$B$37,0)), "Energy Supply")</f>
        <v>Energy Supply</v>
      </c>
      <c r="L7636" s="12">
        <v>0.11149000000000001</v>
      </c>
      <c r="M7636" s="12"/>
    </row>
    <row r="7637" spans="1:13" x14ac:dyDescent="0.3">
      <c r="A7637" s="18">
        <v>7635</v>
      </c>
      <c r="B7637" s="18">
        <f t="shared" si="238"/>
        <v>2020</v>
      </c>
      <c r="C7637" s="17">
        <v>43831</v>
      </c>
      <c r="D7637" s="18" t="s">
        <v>130</v>
      </c>
      <c r="E7637" s="18" t="s">
        <v>163</v>
      </c>
      <c r="F7637" s="18" t="str">
        <f t="shared" si="239"/>
        <v>Eversource_EMA-Ashland Muni Agg Rate-43831</v>
      </c>
      <c r="G7637" s="11" t="s">
        <v>131</v>
      </c>
      <c r="H7637" s="11" t="s">
        <v>54</v>
      </c>
      <c r="I7637" s="11" t="s">
        <v>99</v>
      </c>
      <c r="J7637" s="11" t="s">
        <v>234</v>
      </c>
      <c r="K7637" s="11" t="str">
        <f>IFERROR(INDEX('EDC Component Dictionary'!$C$5:$C$37,MATCH('Rates Database'!J7637,'EDC Component Dictionary'!$B$5:$B$37,0)), "Energy Supply")</f>
        <v>Energy Supply</v>
      </c>
      <c r="L7637" s="12">
        <v>0.11047</v>
      </c>
      <c r="M7637" s="12"/>
    </row>
    <row r="7638" spans="1:13" x14ac:dyDescent="0.3">
      <c r="A7638" s="18">
        <v>7636</v>
      </c>
      <c r="B7638" s="18">
        <f t="shared" si="238"/>
        <v>2020</v>
      </c>
      <c r="C7638" s="17">
        <v>43831</v>
      </c>
      <c r="D7638" s="18" t="s">
        <v>130</v>
      </c>
      <c r="E7638" s="18" t="s">
        <v>163</v>
      </c>
      <c r="F7638" s="18" t="str">
        <f t="shared" si="239"/>
        <v>Eversource_EMA-Plympton Muni Agg Rate-43831</v>
      </c>
      <c r="G7638" s="11" t="s">
        <v>131</v>
      </c>
      <c r="H7638" s="11" t="s">
        <v>54</v>
      </c>
      <c r="I7638" s="11" t="s">
        <v>99</v>
      </c>
      <c r="J7638" s="11" t="s">
        <v>240</v>
      </c>
      <c r="K7638" s="11" t="str">
        <f>IFERROR(INDEX('EDC Component Dictionary'!$C$5:$C$37,MATCH('Rates Database'!J7638,'EDC Component Dictionary'!$B$5:$B$37,0)), "Energy Supply")</f>
        <v>Energy Supply</v>
      </c>
      <c r="L7638" s="12">
        <v>0.11056000000000001</v>
      </c>
      <c r="M7638" s="12"/>
    </row>
    <row r="7639" spans="1:13" x14ac:dyDescent="0.3">
      <c r="A7639" s="18">
        <v>7637</v>
      </c>
      <c r="B7639" s="18">
        <f t="shared" si="238"/>
        <v>2020</v>
      </c>
      <c r="C7639" s="17">
        <v>43831</v>
      </c>
      <c r="D7639" s="18" t="s">
        <v>130</v>
      </c>
      <c r="E7639" s="18" t="s">
        <v>164</v>
      </c>
      <c r="F7639" s="18" t="str">
        <f t="shared" si="239"/>
        <v>National Grid-Salisbury Muni Agg Rate-43831</v>
      </c>
      <c r="G7639" s="11" t="s">
        <v>131</v>
      </c>
      <c r="H7639" s="11" t="s">
        <v>54</v>
      </c>
      <c r="I7639" s="11" t="s">
        <v>99</v>
      </c>
      <c r="J7639" s="11" t="s">
        <v>241</v>
      </c>
      <c r="K7639" s="11" t="str">
        <f>IFERROR(INDEX('EDC Component Dictionary'!$C$5:$C$37,MATCH('Rates Database'!J7639,'EDC Component Dictionary'!$B$5:$B$37,0)), "Energy Supply")</f>
        <v>Energy Supply</v>
      </c>
      <c r="L7639" s="12">
        <v>0.11065</v>
      </c>
      <c r="M7639" s="12"/>
    </row>
    <row r="7640" spans="1:13" x14ac:dyDescent="0.3">
      <c r="A7640" s="18">
        <v>7638</v>
      </c>
      <c r="B7640" s="18">
        <f t="shared" si="238"/>
        <v>2020</v>
      </c>
      <c r="C7640" s="17">
        <v>43831</v>
      </c>
      <c r="D7640" s="18" t="s">
        <v>130</v>
      </c>
      <c r="E7640" s="18" t="s">
        <v>164</v>
      </c>
      <c r="F7640" s="18" t="str">
        <f t="shared" si="239"/>
        <v>National Grid-Gloucester Muni Agg Rate-43831</v>
      </c>
      <c r="G7640" s="11" t="s">
        <v>131</v>
      </c>
      <c r="H7640" s="11" t="s">
        <v>54</v>
      </c>
      <c r="I7640" s="11" t="s">
        <v>99</v>
      </c>
      <c r="J7640" s="11" t="s">
        <v>242</v>
      </c>
      <c r="K7640" s="11" t="str">
        <f>IFERROR(INDEX('EDC Component Dictionary'!$C$5:$C$37,MATCH('Rates Database'!J7640,'EDC Component Dictionary'!$B$5:$B$37,0)), "Energy Supply")</f>
        <v>Energy Supply</v>
      </c>
      <c r="L7640" s="12">
        <v>0.11096</v>
      </c>
      <c r="M7640" s="12"/>
    </row>
    <row r="7641" spans="1:13" x14ac:dyDescent="0.3">
      <c r="A7641" s="18">
        <v>7639</v>
      </c>
      <c r="B7641" s="18">
        <f t="shared" si="238"/>
        <v>2020</v>
      </c>
      <c r="C7641" s="17">
        <v>43831</v>
      </c>
      <c r="D7641" s="18" t="s">
        <v>130</v>
      </c>
      <c r="E7641" s="18" t="s">
        <v>163</v>
      </c>
      <c r="F7641" s="18" t="str">
        <f t="shared" si="239"/>
        <v>Eversource_EMA-Bedford Muni Agg Rate-43831</v>
      </c>
      <c r="G7641" s="11" t="s">
        <v>131</v>
      </c>
      <c r="H7641" s="11" t="s">
        <v>54</v>
      </c>
      <c r="I7641" s="11" t="s">
        <v>99</v>
      </c>
      <c r="J7641" s="11" t="s">
        <v>274</v>
      </c>
      <c r="K7641" s="11" t="str">
        <f>IFERROR(INDEX('EDC Component Dictionary'!$C$5:$C$37,MATCH('Rates Database'!J7641,'EDC Component Dictionary'!$B$5:$B$37,0)), "Energy Supply")</f>
        <v>Energy Supply</v>
      </c>
      <c r="L7641" s="12">
        <v>0.11138000000000001</v>
      </c>
      <c r="M7641" s="12"/>
    </row>
    <row r="7642" spans="1:13" x14ac:dyDescent="0.3">
      <c r="A7642" s="18">
        <v>7640</v>
      </c>
      <c r="B7642" s="18">
        <f t="shared" si="238"/>
        <v>2020</v>
      </c>
      <c r="C7642" s="17">
        <v>43831</v>
      </c>
      <c r="D7642" s="18" t="s">
        <v>130</v>
      </c>
      <c r="E7642" s="18" t="s">
        <v>164</v>
      </c>
      <c r="F7642" s="18" t="str">
        <f t="shared" si="239"/>
        <v>National Grid-Salem Muni Agg Rate-43831</v>
      </c>
      <c r="G7642" s="11" t="s">
        <v>131</v>
      </c>
      <c r="H7642" s="11" t="s">
        <v>54</v>
      </c>
      <c r="I7642" s="11" t="s">
        <v>99</v>
      </c>
      <c r="J7642" s="11" t="s">
        <v>175</v>
      </c>
      <c r="K7642" s="11" t="str">
        <f>IFERROR(INDEX('EDC Component Dictionary'!$C$5:$C$37,MATCH('Rates Database'!J7642,'EDC Component Dictionary'!$B$5:$B$37,0)), "Energy Supply")</f>
        <v>Energy Supply</v>
      </c>
      <c r="L7642" s="12">
        <v>0.11101999999999999</v>
      </c>
      <c r="M7642" s="12"/>
    </row>
    <row r="7643" spans="1:13" x14ac:dyDescent="0.3">
      <c r="A7643" s="18">
        <v>7641</v>
      </c>
      <c r="B7643" s="18">
        <f t="shared" si="238"/>
        <v>2020</v>
      </c>
      <c r="C7643" s="17">
        <v>43831</v>
      </c>
      <c r="D7643" s="18" t="s">
        <v>130</v>
      </c>
      <c r="E7643" s="18" t="s">
        <v>163</v>
      </c>
      <c r="F7643" s="18" t="str">
        <f t="shared" si="239"/>
        <v>Eversource_EMA-Cambridge Muni Agg Rate-43831</v>
      </c>
      <c r="G7643" s="11" t="s">
        <v>131</v>
      </c>
      <c r="H7643" s="11" t="s">
        <v>54</v>
      </c>
      <c r="I7643" s="11" t="s">
        <v>99</v>
      </c>
      <c r="J7643" s="11" t="s">
        <v>210</v>
      </c>
      <c r="K7643" s="11" t="str">
        <f>IFERROR(INDEX('EDC Component Dictionary'!$C$5:$C$37,MATCH('Rates Database'!J7643,'EDC Component Dictionary'!$B$5:$B$37,0)), "Energy Supply")</f>
        <v>Energy Supply</v>
      </c>
      <c r="L7643" s="12">
        <v>0.1115</v>
      </c>
      <c r="M7643" s="12"/>
    </row>
    <row r="7644" spans="1:13" x14ac:dyDescent="0.3">
      <c r="A7644" s="18">
        <v>7642</v>
      </c>
      <c r="B7644" s="18">
        <f t="shared" si="238"/>
        <v>2020</v>
      </c>
      <c r="C7644" s="17">
        <v>43831</v>
      </c>
      <c r="D7644" s="18" t="s">
        <v>130</v>
      </c>
      <c r="E7644" s="18" t="s">
        <v>163</v>
      </c>
      <c r="F7644" s="18" t="str">
        <f t="shared" si="239"/>
        <v>Eversource_EMA-Winchester Muni Agg Rate-43831</v>
      </c>
      <c r="G7644" s="11" t="s">
        <v>131</v>
      </c>
      <c r="H7644" s="11" t="s">
        <v>54</v>
      </c>
      <c r="I7644" s="11" t="s">
        <v>99</v>
      </c>
      <c r="J7644" s="11" t="s">
        <v>232</v>
      </c>
      <c r="K7644" s="11" t="str">
        <f>IFERROR(INDEX('EDC Component Dictionary'!$C$5:$C$37,MATCH('Rates Database'!J7644,'EDC Component Dictionary'!$B$5:$B$37,0)), "Energy Supply")</f>
        <v>Energy Supply</v>
      </c>
      <c r="L7644" s="12">
        <v>0.1123</v>
      </c>
      <c r="M7644" s="12"/>
    </row>
    <row r="7645" spans="1:13" x14ac:dyDescent="0.3">
      <c r="A7645" s="18">
        <v>7643</v>
      </c>
      <c r="B7645" s="18">
        <f t="shared" si="238"/>
        <v>2020</v>
      </c>
      <c r="C7645" s="17">
        <v>43831</v>
      </c>
      <c r="D7645" s="18" t="s">
        <v>130</v>
      </c>
      <c r="E7645" s="18" t="s">
        <v>164</v>
      </c>
      <c r="F7645" s="18" t="str">
        <f t="shared" si="239"/>
        <v>National Grid-Berlin Muni Agg Rate-43831</v>
      </c>
      <c r="G7645" s="11" t="s">
        <v>131</v>
      </c>
      <c r="H7645" s="11" t="s">
        <v>54</v>
      </c>
      <c r="I7645" s="11" t="s">
        <v>99</v>
      </c>
      <c r="J7645" s="11" t="s">
        <v>237</v>
      </c>
      <c r="K7645" s="11" t="str">
        <f>IFERROR(INDEX('EDC Component Dictionary'!$C$5:$C$37,MATCH('Rates Database'!J7645,'EDC Component Dictionary'!$B$5:$B$37,0)), "Energy Supply")</f>
        <v>Energy Supply</v>
      </c>
      <c r="L7645" s="12">
        <v>0.1119</v>
      </c>
      <c r="M7645" s="12"/>
    </row>
    <row r="7646" spans="1:13" x14ac:dyDescent="0.3">
      <c r="A7646" s="18">
        <v>7644</v>
      </c>
      <c r="B7646" s="18">
        <f t="shared" si="238"/>
        <v>2020</v>
      </c>
      <c r="C7646" s="17">
        <v>43831</v>
      </c>
      <c r="D7646" s="18" t="s">
        <v>130</v>
      </c>
      <c r="E7646" s="18" t="s">
        <v>164</v>
      </c>
      <c r="F7646" s="18" t="str">
        <f t="shared" si="239"/>
        <v>National Grid-Bellingham Muni Agg Rate-43831</v>
      </c>
      <c r="G7646" s="11" t="s">
        <v>131</v>
      </c>
      <c r="H7646" s="11" t="s">
        <v>54</v>
      </c>
      <c r="I7646" s="11" t="s">
        <v>99</v>
      </c>
      <c r="J7646" s="11" t="s">
        <v>244</v>
      </c>
      <c r="K7646" s="11" t="str">
        <f>IFERROR(INDEX('EDC Component Dictionary'!$C$5:$C$37,MATCH('Rates Database'!J7646,'EDC Component Dictionary'!$B$5:$B$37,0)), "Energy Supply")</f>
        <v>Energy Supply</v>
      </c>
      <c r="L7646" s="12">
        <v>0.11241</v>
      </c>
      <c r="M7646" s="12"/>
    </row>
    <row r="7647" spans="1:13" x14ac:dyDescent="0.3">
      <c r="A7647" s="18">
        <v>7645</v>
      </c>
      <c r="B7647" s="18">
        <f t="shared" si="238"/>
        <v>2020</v>
      </c>
      <c r="C7647" s="17">
        <v>43831</v>
      </c>
      <c r="D7647" s="18" t="s">
        <v>130</v>
      </c>
      <c r="E7647" s="18" t="s">
        <v>163</v>
      </c>
      <c r="F7647" s="18" t="str">
        <f t="shared" si="239"/>
        <v>Eversource_EMA-Natick Muni Agg Rate-43831</v>
      </c>
      <c r="G7647" s="11" t="s">
        <v>131</v>
      </c>
      <c r="H7647" s="11" t="s">
        <v>54</v>
      </c>
      <c r="I7647" s="11" t="s">
        <v>99</v>
      </c>
      <c r="J7647" s="11" t="s">
        <v>252</v>
      </c>
      <c r="K7647" s="11" t="str">
        <f>IFERROR(INDEX('EDC Component Dictionary'!$C$5:$C$37,MATCH('Rates Database'!J7647,'EDC Component Dictionary'!$B$5:$B$37,0)), "Energy Supply")</f>
        <v>Energy Supply</v>
      </c>
      <c r="L7647" s="12">
        <v>0.11278000000000001</v>
      </c>
      <c r="M7647" s="12"/>
    </row>
    <row r="7648" spans="1:13" x14ac:dyDescent="0.3">
      <c r="A7648" s="18">
        <v>7646</v>
      </c>
      <c r="B7648" s="18">
        <f t="shared" si="238"/>
        <v>2020</v>
      </c>
      <c r="C7648" s="17">
        <v>43831</v>
      </c>
      <c r="D7648" s="18" t="s">
        <v>130</v>
      </c>
      <c r="E7648" s="18" t="s">
        <v>163</v>
      </c>
      <c r="F7648" s="18" t="str">
        <f t="shared" si="239"/>
        <v>Eversource_EMA-Holliston Muni Agg Rate-43831</v>
      </c>
      <c r="G7648" s="11" t="s">
        <v>131</v>
      </c>
      <c r="H7648" s="11" t="s">
        <v>54</v>
      </c>
      <c r="I7648" s="11" t="s">
        <v>99</v>
      </c>
      <c r="J7648" s="11" t="s">
        <v>246</v>
      </c>
      <c r="K7648" s="11" t="str">
        <f>IFERROR(INDEX('EDC Component Dictionary'!$C$5:$C$37,MATCH('Rates Database'!J7648,'EDC Component Dictionary'!$B$5:$B$37,0)), "Energy Supply")</f>
        <v>Energy Supply</v>
      </c>
      <c r="L7648" s="12">
        <v>0.11273</v>
      </c>
      <c r="M7648" s="12"/>
    </row>
    <row r="7649" spans="1:13" x14ac:dyDescent="0.3">
      <c r="A7649" s="18">
        <v>7647</v>
      </c>
      <c r="B7649" s="18">
        <f t="shared" si="238"/>
        <v>2020</v>
      </c>
      <c r="C7649" s="17">
        <v>43831</v>
      </c>
      <c r="D7649" s="18" t="s">
        <v>130</v>
      </c>
      <c r="E7649" s="18" t="s">
        <v>164</v>
      </c>
      <c r="F7649" s="18" t="str">
        <f t="shared" si="239"/>
        <v>National Grid-West Bridgewater Muni Agg Rate-43831</v>
      </c>
      <c r="G7649" s="11" t="s">
        <v>131</v>
      </c>
      <c r="H7649" s="11" t="s">
        <v>54</v>
      </c>
      <c r="I7649" s="11" t="s">
        <v>99</v>
      </c>
      <c r="J7649" s="11" t="s">
        <v>247</v>
      </c>
      <c r="K7649" s="11" t="str">
        <f>IFERROR(INDEX('EDC Component Dictionary'!$C$5:$C$37,MATCH('Rates Database'!J7649,'EDC Component Dictionary'!$B$5:$B$37,0)), "Energy Supply")</f>
        <v>Energy Supply</v>
      </c>
      <c r="L7649" s="12">
        <v>0.11326</v>
      </c>
      <c r="M7649" s="12"/>
    </row>
    <row r="7650" spans="1:13" x14ac:dyDescent="0.3">
      <c r="A7650" s="18">
        <v>7648</v>
      </c>
      <c r="B7650" s="18">
        <f t="shared" si="238"/>
        <v>2020</v>
      </c>
      <c r="C7650" s="17">
        <v>43831</v>
      </c>
      <c r="D7650" s="18" t="s">
        <v>130</v>
      </c>
      <c r="E7650" s="18" t="s">
        <v>163</v>
      </c>
      <c r="F7650" s="18" t="str">
        <f t="shared" si="239"/>
        <v>Eversource_EMA-Newton Muni Agg Rate-43831</v>
      </c>
      <c r="G7650" s="11" t="s">
        <v>131</v>
      </c>
      <c r="H7650" s="11" t="s">
        <v>54</v>
      </c>
      <c r="I7650" s="11" t="s">
        <v>99</v>
      </c>
      <c r="J7650" s="11" t="s">
        <v>268</v>
      </c>
      <c r="K7650" s="11" t="str">
        <f>IFERROR(INDEX('EDC Component Dictionary'!$C$5:$C$37,MATCH('Rates Database'!J7650,'EDC Component Dictionary'!$B$5:$B$37,0)), "Energy Supply")</f>
        <v>Energy Supply</v>
      </c>
      <c r="L7650" s="12">
        <v>0.11354</v>
      </c>
      <c r="M7650" s="12"/>
    </row>
    <row r="7651" spans="1:13" x14ac:dyDescent="0.3">
      <c r="A7651" s="18">
        <v>7649</v>
      </c>
      <c r="B7651" s="18">
        <f t="shared" si="238"/>
        <v>2020</v>
      </c>
      <c r="C7651" s="17">
        <v>43831</v>
      </c>
      <c r="D7651" s="18" t="s">
        <v>130</v>
      </c>
      <c r="E7651" s="18" t="s">
        <v>164</v>
      </c>
      <c r="F7651" s="18" t="str">
        <f t="shared" si="239"/>
        <v>National Grid-Hamilton Muni Agg Rate-43831</v>
      </c>
      <c r="G7651" s="11" t="s">
        <v>131</v>
      </c>
      <c r="H7651" s="11" t="s">
        <v>54</v>
      </c>
      <c r="I7651" s="11" t="s">
        <v>99</v>
      </c>
      <c r="J7651" s="11" t="s">
        <v>250</v>
      </c>
      <c r="K7651" s="11" t="str">
        <f>IFERROR(INDEX('EDC Component Dictionary'!$C$5:$C$37,MATCH('Rates Database'!J7651,'EDC Component Dictionary'!$B$5:$B$37,0)), "Energy Supply")</f>
        <v>Energy Supply</v>
      </c>
      <c r="L7651" s="12">
        <v>0.11412</v>
      </c>
      <c r="M7651" s="12"/>
    </row>
    <row r="7652" spans="1:13" x14ac:dyDescent="0.3">
      <c r="A7652" s="18">
        <v>7650</v>
      </c>
      <c r="B7652" s="18">
        <f t="shared" si="238"/>
        <v>2020</v>
      </c>
      <c r="C7652" s="17">
        <v>43831</v>
      </c>
      <c r="D7652" s="18" t="s">
        <v>130</v>
      </c>
      <c r="E7652" s="18" t="s">
        <v>164</v>
      </c>
      <c r="F7652" s="18" t="str">
        <f t="shared" si="239"/>
        <v>National Grid-Millville Muni Agg Rate-43831</v>
      </c>
      <c r="G7652" s="11" t="s">
        <v>131</v>
      </c>
      <c r="H7652" s="11" t="s">
        <v>54</v>
      </c>
      <c r="I7652" s="11" t="s">
        <v>99</v>
      </c>
      <c r="J7652" s="11" t="s">
        <v>251</v>
      </c>
      <c r="K7652" s="11" t="str">
        <f>IFERROR(INDEX('EDC Component Dictionary'!$C$5:$C$37,MATCH('Rates Database'!J7652,'EDC Component Dictionary'!$B$5:$B$37,0)), "Energy Supply")</f>
        <v>Energy Supply</v>
      </c>
      <c r="L7652" s="12">
        <v>0.11416999999999999</v>
      </c>
      <c r="M7652" s="12"/>
    </row>
    <row r="7653" spans="1:13" x14ac:dyDescent="0.3">
      <c r="A7653" s="18">
        <v>7651</v>
      </c>
      <c r="B7653" s="18">
        <f t="shared" si="238"/>
        <v>2020</v>
      </c>
      <c r="C7653" s="17">
        <v>43831</v>
      </c>
      <c r="D7653" s="18" t="s">
        <v>130</v>
      </c>
      <c r="E7653" s="18" t="s">
        <v>164</v>
      </c>
      <c r="F7653" s="18" t="str">
        <f t="shared" si="239"/>
        <v>National Grid-Swampscott Muni Agg Rate-43831</v>
      </c>
      <c r="G7653" s="11" t="s">
        <v>131</v>
      </c>
      <c r="H7653" s="11" t="s">
        <v>54</v>
      </c>
      <c r="I7653" s="11" t="s">
        <v>99</v>
      </c>
      <c r="J7653" s="11" t="s">
        <v>178</v>
      </c>
      <c r="K7653" s="11" t="str">
        <f>IFERROR(INDEX('EDC Component Dictionary'!$C$5:$C$37,MATCH('Rates Database'!J7653,'EDC Component Dictionary'!$B$5:$B$37,0)), "Energy Supply")</f>
        <v>Energy Supply</v>
      </c>
      <c r="L7653" s="12">
        <v>0.11446000000000001</v>
      </c>
      <c r="M7653" s="12"/>
    </row>
    <row r="7654" spans="1:13" x14ac:dyDescent="0.3">
      <c r="A7654" s="18">
        <v>7652</v>
      </c>
      <c r="B7654" s="18">
        <f t="shared" si="238"/>
        <v>2020</v>
      </c>
      <c r="C7654" s="17">
        <v>43831</v>
      </c>
      <c r="D7654" s="18" t="s">
        <v>130</v>
      </c>
      <c r="E7654" s="18" t="s">
        <v>163</v>
      </c>
      <c r="F7654" s="18" t="str">
        <f t="shared" si="239"/>
        <v>Eversource_EMA-Watertown Muni Agg Rate-43831</v>
      </c>
      <c r="G7654" s="11" t="s">
        <v>131</v>
      </c>
      <c r="H7654" s="11" t="s">
        <v>54</v>
      </c>
      <c r="I7654" s="11" t="s">
        <v>99</v>
      </c>
      <c r="J7654" s="11" t="s">
        <v>275</v>
      </c>
      <c r="K7654" s="11" t="str">
        <f>IFERROR(INDEX('EDC Component Dictionary'!$C$5:$C$37,MATCH('Rates Database'!J7654,'EDC Component Dictionary'!$B$5:$B$37,0)), "Energy Supply")</f>
        <v>Energy Supply</v>
      </c>
      <c r="L7654" s="12">
        <v>0.11498</v>
      </c>
      <c r="M7654" s="12"/>
    </row>
    <row r="7655" spans="1:13" x14ac:dyDescent="0.3">
      <c r="A7655" s="18">
        <v>7653</v>
      </c>
      <c r="B7655" s="18">
        <f t="shared" si="238"/>
        <v>2020</v>
      </c>
      <c r="C7655" s="17">
        <v>43831</v>
      </c>
      <c r="D7655" s="18" t="s">
        <v>130</v>
      </c>
      <c r="E7655" s="18" t="s">
        <v>164</v>
      </c>
      <c r="F7655" s="18" t="str">
        <f t="shared" si="239"/>
        <v>National Grid-Medford Muni Agg Rate-43831</v>
      </c>
      <c r="G7655" s="11" t="s">
        <v>131</v>
      </c>
      <c r="H7655" s="11" t="s">
        <v>54</v>
      </c>
      <c r="I7655" s="11" t="s">
        <v>99</v>
      </c>
      <c r="J7655" s="11" t="s">
        <v>279</v>
      </c>
      <c r="K7655" s="11" t="str">
        <f>IFERROR(INDEX('EDC Component Dictionary'!$C$5:$C$37,MATCH('Rates Database'!J7655,'EDC Component Dictionary'!$B$5:$B$37,0)), "Energy Supply")</f>
        <v>Energy Supply</v>
      </c>
      <c r="L7655" s="12">
        <v>0.11506</v>
      </c>
      <c r="M7655" s="12"/>
    </row>
    <row r="7656" spans="1:13" x14ac:dyDescent="0.3">
      <c r="A7656" s="18">
        <v>7654</v>
      </c>
      <c r="B7656" s="18">
        <f t="shared" si="238"/>
        <v>2020</v>
      </c>
      <c r="C7656" s="17">
        <v>43831</v>
      </c>
      <c r="D7656" s="18" t="s">
        <v>130</v>
      </c>
      <c r="E7656" s="18" t="s">
        <v>163</v>
      </c>
      <c r="F7656" s="18" t="str">
        <f t="shared" si="239"/>
        <v>Eversource_EMA-Walpole Muni Agg Rate-43831</v>
      </c>
      <c r="G7656" s="11" t="s">
        <v>131</v>
      </c>
      <c r="H7656" s="11" t="s">
        <v>54</v>
      </c>
      <c r="I7656" s="11" t="s">
        <v>99</v>
      </c>
      <c r="J7656" s="11" t="s">
        <v>174</v>
      </c>
      <c r="K7656" s="11" t="str">
        <f>IFERROR(INDEX('EDC Component Dictionary'!$C$5:$C$37,MATCH('Rates Database'!J7656,'EDC Component Dictionary'!$B$5:$B$37,0)), "Energy Supply")</f>
        <v>Energy Supply</v>
      </c>
      <c r="L7656" s="12">
        <v>0.11582000000000001</v>
      </c>
      <c r="M7656" s="12"/>
    </row>
    <row r="7657" spans="1:13" x14ac:dyDescent="0.3">
      <c r="A7657" s="18">
        <v>7655</v>
      </c>
      <c r="B7657" s="18">
        <f t="shared" si="238"/>
        <v>2020</v>
      </c>
      <c r="C7657" s="17">
        <v>43831</v>
      </c>
      <c r="D7657" s="18" t="s">
        <v>130</v>
      </c>
      <c r="E7657" s="18" t="s">
        <v>163</v>
      </c>
      <c r="F7657" s="18" t="str">
        <f t="shared" si="239"/>
        <v>Eversource_EMA-Brookline Muni Agg Rate-43831</v>
      </c>
      <c r="G7657" s="11" t="s">
        <v>131</v>
      </c>
      <c r="H7657" s="11" t="s">
        <v>54</v>
      </c>
      <c r="I7657" s="11" t="s">
        <v>99</v>
      </c>
      <c r="J7657" s="11" t="s">
        <v>243</v>
      </c>
      <c r="K7657" s="11" t="str">
        <f>IFERROR(INDEX('EDC Component Dictionary'!$C$5:$C$37,MATCH('Rates Database'!J7657,'EDC Component Dictionary'!$B$5:$B$37,0)), "Energy Supply")</f>
        <v>Energy Supply</v>
      </c>
      <c r="L7657" s="12">
        <v>0.11651</v>
      </c>
      <c r="M7657" s="12"/>
    </row>
    <row r="7658" spans="1:13" x14ac:dyDescent="0.3">
      <c r="A7658" s="18">
        <v>7656</v>
      </c>
      <c r="B7658" s="18">
        <f t="shared" si="238"/>
        <v>2020</v>
      </c>
      <c r="C7658" s="17">
        <v>43831</v>
      </c>
      <c r="D7658" s="18" t="s">
        <v>130</v>
      </c>
      <c r="E7658" s="18" t="s">
        <v>163</v>
      </c>
      <c r="F7658" s="18" t="str">
        <f t="shared" si="239"/>
        <v>Eversource_EMA-Lexington Muni Agg Rate-43831</v>
      </c>
      <c r="G7658" s="11" t="s">
        <v>131</v>
      </c>
      <c r="H7658" s="11" t="s">
        <v>54</v>
      </c>
      <c r="I7658" s="11" t="s">
        <v>99</v>
      </c>
      <c r="J7658" s="11" t="s">
        <v>254</v>
      </c>
      <c r="K7658" s="11" t="str">
        <f>IFERROR(INDEX('EDC Component Dictionary'!$C$5:$C$37,MATCH('Rates Database'!J7658,'EDC Component Dictionary'!$B$5:$B$37,0)), "Energy Supply")</f>
        <v>Energy Supply</v>
      </c>
      <c r="L7658" s="12">
        <v>0.11625000000000001</v>
      </c>
      <c r="M7658" s="12"/>
    </row>
    <row r="7659" spans="1:13" x14ac:dyDescent="0.3">
      <c r="A7659" s="18">
        <v>7657</v>
      </c>
      <c r="B7659" s="18">
        <f t="shared" si="238"/>
        <v>2020</v>
      </c>
      <c r="C7659" s="17">
        <v>43831</v>
      </c>
      <c r="D7659" s="18" t="s">
        <v>130</v>
      </c>
      <c r="E7659" s="18" t="s">
        <v>164</v>
      </c>
      <c r="F7659" s="18" t="str">
        <f t="shared" si="239"/>
        <v>National Grid-Foxborough Muni Agg Rate-43831</v>
      </c>
      <c r="G7659" s="11" t="s">
        <v>131</v>
      </c>
      <c r="H7659" s="11" t="s">
        <v>54</v>
      </c>
      <c r="I7659" s="11" t="s">
        <v>99</v>
      </c>
      <c r="J7659" s="11" t="s">
        <v>256</v>
      </c>
      <c r="K7659" s="11" t="str">
        <f>IFERROR(INDEX('EDC Component Dictionary'!$C$5:$C$37,MATCH('Rates Database'!J7659,'EDC Component Dictionary'!$B$5:$B$37,0)), "Energy Supply")</f>
        <v>Energy Supply</v>
      </c>
      <c r="L7659" s="12">
        <v>0.11791</v>
      </c>
      <c r="M7659" s="12"/>
    </row>
    <row r="7660" spans="1:13" x14ac:dyDescent="0.3">
      <c r="A7660" s="18">
        <v>7658</v>
      </c>
      <c r="B7660" s="18">
        <f t="shared" si="238"/>
        <v>2020</v>
      </c>
      <c r="C7660" s="17">
        <v>43831</v>
      </c>
      <c r="D7660" s="18" t="s">
        <v>130</v>
      </c>
      <c r="E7660" s="18" t="s">
        <v>164</v>
      </c>
      <c r="F7660" s="18" t="str">
        <f t="shared" si="239"/>
        <v>National Grid-Lowell Muni Agg Rate-43831</v>
      </c>
      <c r="G7660" s="11" t="s">
        <v>131</v>
      </c>
      <c r="H7660" s="11" t="s">
        <v>54</v>
      </c>
      <c r="I7660" s="11" t="s">
        <v>99</v>
      </c>
      <c r="J7660" s="11" t="s">
        <v>262</v>
      </c>
      <c r="K7660" s="11" t="str">
        <f>IFERROR(INDEX('EDC Component Dictionary'!$C$5:$C$37,MATCH('Rates Database'!J7660,'EDC Component Dictionary'!$B$5:$B$37,0)), "Energy Supply")</f>
        <v>Energy Supply</v>
      </c>
      <c r="L7660" s="12">
        <v>0.11874</v>
      </c>
      <c r="M7660" s="12"/>
    </row>
    <row r="7661" spans="1:13" x14ac:dyDescent="0.3">
      <c r="A7661" s="18">
        <v>7659</v>
      </c>
      <c r="B7661" s="18">
        <f t="shared" si="238"/>
        <v>2020</v>
      </c>
      <c r="C7661" s="17">
        <v>43831</v>
      </c>
      <c r="D7661" s="18" t="s">
        <v>130</v>
      </c>
      <c r="E7661" s="18" t="s">
        <v>163</v>
      </c>
      <c r="F7661" s="18" t="str">
        <f t="shared" si="239"/>
        <v>Eversource_EMA-Cape Light Compact JPE Muni Agg Rate-43831</v>
      </c>
      <c r="G7661" s="11" t="s">
        <v>131</v>
      </c>
      <c r="H7661" s="11" t="s">
        <v>54</v>
      </c>
      <c r="I7661" s="11" t="s">
        <v>99</v>
      </c>
      <c r="J7661" s="11" t="s">
        <v>264</v>
      </c>
      <c r="K7661" s="11" t="str">
        <f>IFERROR(INDEX('EDC Component Dictionary'!$C$5:$C$37,MATCH('Rates Database'!J7661,'EDC Component Dictionary'!$B$5:$B$37,0)), "Energy Supply")</f>
        <v>Energy Supply</v>
      </c>
      <c r="L7661" s="12">
        <v>0.12942000000000001</v>
      </c>
      <c r="M7661" s="12"/>
    </row>
    <row r="7662" spans="1:13" x14ac:dyDescent="0.3">
      <c r="A7662" s="18">
        <v>7660</v>
      </c>
      <c r="B7662" s="18">
        <f t="shared" si="238"/>
        <v>2020</v>
      </c>
      <c r="C7662" s="17">
        <v>43862</v>
      </c>
      <c r="D7662" s="18" t="s">
        <v>130</v>
      </c>
      <c r="E7662" s="18" t="s">
        <v>164</v>
      </c>
      <c r="F7662" s="18" t="str">
        <f t="shared" si="239"/>
        <v>National Grid-Wendell Muni Agg Rate-43862</v>
      </c>
      <c r="G7662" s="11" t="s">
        <v>131</v>
      </c>
      <c r="H7662" s="11" t="s">
        <v>54</v>
      </c>
      <c r="I7662" s="11" t="s">
        <v>99</v>
      </c>
      <c r="J7662" s="11" t="s">
        <v>213</v>
      </c>
      <c r="K7662" s="11" t="str">
        <f>IFERROR(INDEX('EDC Component Dictionary'!$C$5:$C$37,MATCH('Rates Database'!J7662,'EDC Component Dictionary'!$B$5:$B$37,0)), "Energy Supply")</f>
        <v>Energy Supply</v>
      </c>
      <c r="L7662" s="12">
        <v>8.7389999999999995E-2</v>
      </c>
      <c r="M7662" s="12"/>
    </row>
    <row r="7663" spans="1:13" x14ac:dyDescent="0.3">
      <c r="A7663" s="18">
        <v>7661</v>
      </c>
      <c r="B7663" s="18">
        <f t="shared" si="238"/>
        <v>2020</v>
      </c>
      <c r="C7663" s="17">
        <v>43862</v>
      </c>
      <c r="D7663" s="18" t="s">
        <v>130</v>
      </c>
      <c r="E7663" s="18" t="s">
        <v>164</v>
      </c>
      <c r="F7663" s="18" t="str">
        <f t="shared" si="239"/>
        <v>National Grid-Nantucket Muni Agg Rate-43862</v>
      </c>
      <c r="G7663" s="11" t="s">
        <v>131</v>
      </c>
      <c r="H7663" s="11" t="s">
        <v>54</v>
      </c>
      <c r="I7663" s="11" t="s">
        <v>99</v>
      </c>
      <c r="J7663" s="11" t="s">
        <v>171</v>
      </c>
      <c r="K7663" s="11" t="str">
        <f>IFERROR(INDEX('EDC Component Dictionary'!$C$5:$C$37,MATCH('Rates Database'!J7663,'EDC Component Dictionary'!$B$5:$B$37,0)), "Energy Supply")</f>
        <v>Energy Supply</v>
      </c>
      <c r="L7663" s="12">
        <v>9.0550000000000005E-2</v>
      </c>
      <c r="M7663" s="12"/>
    </row>
    <row r="7664" spans="1:13" x14ac:dyDescent="0.3">
      <c r="A7664" s="18">
        <v>7662</v>
      </c>
      <c r="B7664" s="18">
        <f t="shared" si="238"/>
        <v>2020</v>
      </c>
      <c r="C7664" s="17">
        <v>43862</v>
      </c>
      <c r="D7664" s="18" t="s">
        <v>130</v>
      </c>
      <c r="E7664" s="18" t="s">
        <v>164</v>
      </c>
      <c r="F7664" s="18" t="str">
        <f t="shared" si="239"/>
        <v>National Grid-Westborough Muni Agg Rate-43862</v>
      </c>
      <c r="G7664" s="11" t="s">
        <v>131</v>
      </c>
      <c r="H7664" s="11" t="s">
        <v>54</v>
      </c>
      <c r="I7664" s="11" t="s">
        <v>99</v>
      </c>
      <c r="J7664" s="11" t="s">
        <v>172</v>
      </c>
      <c r="K7664" s="11" t="str">
        <f>IFERROR(INDEX('EDC Component Dictionary'!$C$5:$C$37,MATCH('Rates Database'!J7664,'EDC Component Dictionary'!$B$5:$B$37,0)), "Energy Supply")</f>
        <v>Energy Supply</v>
      </c>
      <c r="L7664" s="12">
        <v>9.3850000000000003E-2</v>
      </c>
      <c r="M7664" s="12"/>
    </row>
    <row r="7665" spans="1:13" x14ac:dyDescent="0.3">
      <c r="A7665" s="18">
        <v>7663</v>
      </c>
      <c r="B7665" s="18">
        <f t="shared" si="238"/>
        <v>2020</v>
      </c>
      <c r="C7665" s="17">
        <v>43862</v>
      </c>
      <c r="D7665" s="18" t="s">
        <v>130</v>
      </c>
      <c r="E7665" s="18" t="s">
        <v>164</v>
      </c>
      <c r="F7665" s="18" t="str">
        <f t="shared" si="239"/>
        <v>National Grid-Chelmsford Muni Agg Rate-43862</v>
      </c>
      <c r="G7665" s="11" t="s">
        <v>131</v>
      </c>
      <c r="H7665" s="11" t="s">
        <v>54</v>
      </c>
      <c r="I7665" s="11" t="s">
        <v>99</v>
      </c>
      <c r="J7665" s="11" t="s">
        <v>173</v>
      </c>
      <c r="K7665" s="11" t="str">
        <f>IFERROR(INDEX('EDC Component Dictionary'!$C$5:$C$37,MATCH('Rates Database'!J7665,'EDC Component Dictionary'!$B$5:$B$37,0)), "Energy Supply")</f>
        <v>Energy Supply</v>
      </c>
      <c r="L7665" s="12">
        <v>9.4109999999999999E-2</v>
      </c>
      <c r="M7665" s="12"/>
    </row>
    <row r="7666" spans="1:13" x14ac:dyDescent="0.3">
      <c r="A7666" s="18">
        <v>7664</v>
      </c>
      <c r="B7666" s="18">
        <f t="shared" si="238"/>
        <v>2020</v>
      </c>
      <c r="C7666" s="17">
        <v>43862</v>
      </c>
      <c r="D7666" s="18" t="s">
        <v>130</v>
      </c>
      <c r="E7666" s="18" t="s">
        <v>95</v>
      </c>
      <c r="F7666" s="18" t="str">
        <f t="shared" si="239"/>
        <v>Eversource_WMA-West Springfield Muni Agg Rate-43862</v>
      </c>
      <c r="G7666" s="11" t="s">
        <v>131</v>
      </c>
      <c r="H7666" s="11" t="s">
        <v>54</v>
      </c>
      <c r="I7666" s="11" t="s">
        <v>99</v>
      </c>
      <c r="J7666" s="11" t="s">
        <v>272</v>
      </c>
      <c r="K7666" s="11" t="str">
        <f>IFERROR(INDEX('EDC Component Dictionary'!$C$5:$C$37,MATCH('Rates Database'!J7666,'EDC Component Dictionary'!$B$5:$B$37,0)), "Energy Supply")</f>
        <v>Energy Supply</v>
      </c>
      <c r="L7666" s="12">
        <v>9.672E-2</v>
      </c>
      <c r="M7666" s="12"/>
    </row>
    <row r="7667" spans="1:13" x14ac:dyDescent="0.3">
      <c r="A7667" s="18">
        <v>7665</v>
      </c>
      <c r="B7667" s="18">
        <f t="shared" si="238"/>
        <v>2020</v>
      </c>
      <c r="C7667" s="17">
        <v>43862</v>
      </c>
      <c r="D7667" s="18" t="s">
        <v>130</v>
      </c>
      <c r="E7667" s="18" t="s">
        <v>164</v>
      </c>
      <c r="F7667" s="18" t="str">
        <f t="shared" si="239"/>
        <v>National Grid-Marlborough Muni Agg Rate-43862</v>
      </c>
      <c r="G7667" s="11" t="s">
        <v>131</v>
      </c>
      <c r="H7667" s="11" t="s">
        <v>54</v>
      </c>
      <c r="I7667" s="11" t="s">
        <v>99</v>
      </c>
      <c r="J7667" s="11" t="s">
        <v>263</v>
      </c>
      <c r="K7667" s="11" t="str">
        <f>IFERROR(INDEX('EDC Component Dictionary'!$C$5:$C$37,MATCH('Rates Database'!J7667,'EDC Component Dictionary'!$B$5:$B$37,0)), "Energy Supply")</f>
        <v>Energy Supply</v>
      </c>
      <c r="L7667" s="12">
        <v>9.69E-2</v>
      </c>
      <c r="M7667" s="12"/>
    </row>
    <row r="7668" spans="1:13" x14ac:dyDescent="0.3">
      <c r="A7668" s="18">
        <v>7666</v>
      </c>
      <c r="B7668" s="18">
        <f t="shared" si="238"/>
        <v>2020</v>
      </c>
      <c r="C7668" s="17">
        <v>43862</v>
      </c>
      <c r="D7668" s="18" t="s">
        <v>130</v>
      </c>
      <c r="E7668" s="18" t="s">
        <v>95</v>
      </c>
      <c r="F7668" s="18" t="str">
        <f t="shared" si="239"/>
        <v>Eversource_WMA-Hatfield Muni Agg Rate-43862</v>
      </c>
      <c r="G7668" s="11" t="s">
        <v>131</v>
      </c>
      <c r="H7668" s="11" t="s">
        <v>54</v>
      </c>
      <c r="I7668" s="11" t="s">
        <v>99</v>
      </c>
      <c r="J7668" s="11" t="s">
        <v>280</v>
      </c>
      <c r="K7668" s="11" t="str">
        <f>IFERROR(INDEX('EDC Component Dictionary'!$C$5:$C$37,MATCH('Rates Database'!J7668,'EDC Component Dictionary'!$B$5:$B$37,0)), "Energy Supply")</f>
        <v>Energy Supply</v>
      </c>
      <c r="L7668" s="12">
        <v>9.8970000000000002E-2</v>
      </c>
      <c r="M7668" s="12"/>
    </row>
    <row r="7669" spans="1:13" x14ac:dyDescent="0.3">
      <c r="A7669" s="18">
        <v>7667</v>
      </c>
      <c r="B7669" s="18">
        <f t="shared" si="238"/>
        <v>2020</v>
      </c>
      <c r="C7669" s="17">
        <v>43862</v>
      </c>
      <c r="D7669" s="18" t="s">
        <v>130</v>
      </c>
      <c r="E7669" s="18" t="s">
        <v>95</v>
      </c>
      <c r="F7669" s="18" t="str">
        <f t="shared" si="239"/>
        <v>Eversource_WMA-Pittsfield Muni Agg Rate-43862</v>
      </c>
      <c r="G7669" s="11" t="s">
        <v>131</v>
      </c>
      <c r="H7669" s="11" t="s">
        <v>54</v>
      </c>
      <c r="I7669" s="11" t="s">
        <v>99</v>
      </c>
      <c r="J7669" s="11" t="s">
        <v>176</v>
      </c>
      <c r="K7669" s="11" t="str">
        <f>IFERROR(INDEX('EDC Component Dictionary'!$C$5:$C$37,MATCH('Rates Database'!J7669,'EDC Component Dictionary'!$B$5:$B$37,0)), "Energy Supply")</f>
        <v>Energy Supply</v>
      </c>
      <c r="L7669" s="12">
        <v>9.9760000000000001E-2</v>
      </c>
      <c r="M7669" s="12"/>
    </row>
    <row r="7670" spans="1:13" x14ac:dyDescent="0.3">
      <c r="A7670" s="18">
        <v>7668</v>
      </c>
      <c r="B7670" s="18">
        <f t="shared" si="238"/>
        <v>2020</v>
      </c>
      <c r="C7670" s="17">
        <v>43862</v>
      </c>
      <c r="D7670" s="18" t="s">
        <v>130</v>
      </c>
      <c r="E7670" s="18" t="s">
        <v>164</v>
      </c>
      <c r="F7670" s="18" t="str">
        <f t="shared" si="239"/>
        <v>National Grid-Lancaster Muni Agg Rate-43862</v>
      </c>
      <c r="G7670" s="11" t="s">
        <v>131</v>
      </c>
      <c r="H7670" s="11" t="s">
        <v>54</v>
      </c>
      <c r="I7670" s="11" t="s">
        <v>99</v>
      </c>
      <c r="J7670" s="11" t="s">
        <v>260</v>
      </c>
      <c r="K7670" s="11" t="str">
        <f>IFERROR(INDEX('EDC Component Dictionary'!$C$5:$C$37,MATCH('Rates Database'!J7670,'EDC Component Dictionary'!$B$5:$B$37,0)), "Energy Supply")</f>
        <v>Energy Supply</v>
      </c>
      <c r="L7670" s="12">
        <v>9.9779999999999994E-2</v>
      </c>
      <c r="M7670" s="12"/>
    </row>
    <row r="7671" spans="1:13" x14ac:dyDescent="0.3">
      <c r="A7671" s="18">
        <v>7669</v>
      </c>
      <c r="B7671" s="18">
        <f t="shared" si="238"/>
        <v>2020</v>
      </c>
      <c r="C7671" s="17">
        <v>43862</v>
      </c>
      <c r="D7671" s="18" t="s">
        <v>130</v>
      </c>
      <c r="E7671" s="18" t="s">
        <v>95</v>
      </c>
      <c r="F7671" s="18" t="str">
        <f t="shared" si="239"/>
        <v>Eversource_WMA-Leverett Muni Agg Rate-43862</v>
      </c>
      <c r="G7671" s="11" t="s">
        <v>131</v>
      </c>
      <c r="H7671" s="11" t="s">
        <v>54</v>
      </c>
      <c r="I7671" s="11" t="s">
        <v>99</v>
      </c>
      <c r="J7671" s="11" t="s">
        <v>265</v>
      </c>
      <c r="K7671" s="11" t="str">
        <f>IFERROR(INDEX('EDC Component Dictionary'!$C$5:$C$37,MATCH('Rates Database'!J7671,'EDC Component Dictionary'!$B$5:$B$37,0)), "Energy Supply")</f>
        <v>Energy Supply</v>
      </c>
      <c r="L7671" s="12">
        <v>0.10138999999999999</v>
      </c>
      <c r="M7671" s="12"/>
    </row>
    <row r="7672" spans="1:13" x14ac:dyDescent="0.3">
      <c r="A7672" s="18">
        <v>7670</v>
      </c>
      <c r="B7672" s="18">
        <f t="shared" si="238"/>
        <v>2020</v>
      </c>
      <c r="C7672" s="17">
        <v>43862</v>
      </c>
      <c r="D7672" s="18" t="s">
        <v>130</v>
      </c>
      <c r="E7672" s="18" t="s">
        <v>95</v>
      </c>
      <c r="F7672" s="18" t="str">
        <f t="shared" si="239"/>
        <v>Eversource_WMA-Hadley Muni Agg Rate-43862</v>
      </c>
      <c r="G7672" s="11" t="s">
        <v>131</v>
      </c>
      <c r="H7672" s="11" t="s">
        <v>54</v>
      </c>
      <c r="I7672" s="11" t="s">
        <v>99</v>
      </c>
      <c r="J7672" s="11" t="s">
        <v>277</v>
      </c>
      <c r="K7672" s="11" t="str">
        <f>IFERROR(INDEX('EDC Component Dictionary'!$C$5:$C$37,MATCH('Rates Database'!J7672,'EDC Component Dictionary'!$B$5:$B$37,0)), "Energy Supply")</f>
        <v>Energy Supply</v>
      </c>
      <c r="L7672" s="12">
        <v>0.10106</v>
      </c>
      <c r="M7672" s="12"/>
    </row>
    <row r="7673" spans="1:13" x14ac:dyDescent="0.3">
      <c r="A7673" s="18">
        <v>7671</v>
      </c>
      <c r="B7673" s="18">
        <f t="shared" si="238"/>
        <v>2020</v>
      </c>
      <c r="C7673" s="17">
        <v>43862</v>
      </c>
      <c r="D7673" s="18" t="s">
        <v>130</v>
      </c>
      <c r="E7673" s="18" t="s">
        <v>95</v>
      </c>
      <c r="F7673" s="18" t="str">
        <f t="shared" si="239"/>
        <v>Eversource_WMA-Sandisfield Muni Agg Rate-43862</v>
      </c>
      <c r="G7673" s="11" t="s">
        <v>131</v>
      </c>
      <c r="H7673" s="11" t="s">
        <v>54</v>
      </c>
      <c r="I7673" s="11" t="s">
        <v>99</v>
      </c>
      <c r="J7673" s="11" t="s">
        <v>253</v>
      </c>
      <c r="K7673" s="11" t="str">
        <f>IFERROR(INDEX('EDC Component Dictionary'!$C$5:$C$37,MATCH('Rates Database'!J7673,'EDC Component Dictionary'!$B$5:$B$37,0)), "Energy Supply")</f>
        <v>Energy Supply</v>
      </c>
      <c r="L7673" s="12">
        <v>0.10119</v>
      </c>
      <c r="M7673" s="12"/>
    </row>
    <row r="7674" spans="1:13" x14ac:dyDescent="0.3">
      <c r="A7674" s="18">
        <v>7672</v>
      </c>
      <c r="B7674" s="18">
        <f t="shared" si="238"/>
        <v>2020</v>
      </c>
      <c r="C7674" s="17">
        <v>43862</v>
      </c>
      <c r="D7674" s="18" t="s">
        <v>130</v>
      </c>
      <c r="E7674" s="18" t="s">
        <v>164</v>
      </c>
      <c r="F7674" s="18" t="str">
        <f t="shared" si="239"/>
        <v>National Grid-Great Barrington Muni Agg Rate-43862</v>
      </c>
      <c r="G7674" s="11" t="s">
        <v>131</v>
      </c>
      <c r="H7674" s="11" t="s">
        <v>54</v>
      </c>
      <c r="I7674" s="11" t="s">
        <v>99</v>
      </c>
      <c r="J7674" s="11" t="s">
        <v>245</v>
      </c>
      <c r="K7674" s="11" t="str">
        <f>IFERROR(INDEX('EDC Component Dictionary'!$C$5:$C$37,MATCH('Rates Database'!J7674,'EDC Component Dictionary'!$B$5:$B$37,0)), "Energy Supply")</f>
        <v>Energy Supply</v>
      </c>
      <c r="L7674" s="12">
        <v>0.10126</v>
      </c>
      <c r="M7674" s="12"/>
    </row>
    <row r="7675" spans="1:13" x14ac:dyDescent="0.3">
      <c r="A7675" s="18">
        <v>7673</v>
      </c>
      <c r="B7675" s="18">
        <f t="shared" si="238"/>
        <v>2020</v>
      </c>
      <c r="C7675" s="17">
        <v>43862</v>
      </c>
      <c r="D7675" s="18" t="s">
        <v>130</v>
      </c>
      <c r="E7675" s="18" t="s">
        <v>164</v>
      </c>
      <c r="F7675" s="18" t="str">
        <f t="shared" si="239"/>
        <v>National Grid-Williamsburg Muni Agg Rate-43862</v>
      </c>
      <c r="G7675" s="11" t="s">
        <v>131</v>
      </c>
      <c r="H7675" s="11" t="s">
        <v>54</v>
      </c>
      <c r="I7675" s="11" t="s">
        <v>99</v>
      </c>
      <c r="J7675" s="11" t="s">
        <v>249</v>
      </c>
      <c r="K7675" s="11" t="str">
        <f>IFERROR(INDEX('EDC Component Dictionary'!$C$5:$C$37,MATCH('Rates Database'!J7675,'EDC Component Dictionary'!$B$5:$B$37,0)), "Energy Supply")</f>
        <v>Energy Supply</v>
      </c>
      <c r="L7675" s="12">
        <v>0.10249</v>
      </c>
      <c r="M7675" s="12"/>
    </row>
    <row r="7676" spans="1:13" x14ac:dyDescent="0.3">
      <c r="A7676" s="18">
        <v>7674</v>
      </c>
      <c r="B7676" s="18">
        <f t="shared" si="238"/>
        <v>2020</v>
      </c>
      <c r="C7676" s="17">
        <v>43862</v>
      </c>
      <c r="D7676" s="18" t="s">
        <v>130</v>
      </c>
      <c r="E7676" s="18" t="s">
        <v>164</v>
      </c>
      <c r="F7676" s="18" t="str">
        <f t="shared" si="239"/>
        <v>National Grid-Winchendon Muni Agg Rate-43862</v>
      </c>
      <c r="G7676" s="11" t="s">
        <v>131</v>
      </c>
      <c r="H7676" s="11" t="s">
        <v>54</v>
      </c>
      <c r="I7676" s="11" t="s">
        <v>99</v>
      </c>
      <c r="J7676" s="11" t="s">
        <v>181</v>
      </c>
      <c r="K7676" s="11" t="str">
        <f>IFERROR(INDEX('EDC Component Dictionary'!$C$5:$C$37,MATCH('Rates Database'!J7676,'EDC Component Dictionary'!$B$5:$B$37,0)), "Energy Supply")</f>
        <v>Energy Supply</v>
      </c>
      <c r="L7676" s="12">
        <v>0.10304000000000001</v>
      </c>
      <c r="M7676" s="12"/>
    </row>
    <row r="7677" spans="1:13" x14ac:dyDescent="0.3">
      <c r="A7677" s="18">
        <v>7675</v>
      </c>
      <c r="B7677" s="18">
        <f t="shared" si="238"/>
        <v>2020</v>
      </c>
      <c r="C7677" s="17">
        <v>43862</v>
      </c>
      <c r="D7677" s="18" t="s">
        <v>130</v>
      </c>
      <c r="E7677" s="18" t="s">
        <v>95</v>
      </c>
      <c r="F7677" s="18" t="str">
        <f t="shared" si="239"/>
        <v>Eversource_WMA-Lanesborough Muni Agg Rate-43862</v>
      </c>
      <c r="G7677" s="11" t="s">
        <v>131</v>
      </c>
      <c r="H7677" s="11" t="s">
        <v>54</v>
      </c>
      <c r="I7677" s="11" t="s">
        <v>99</v>
      </c>
      <c r="J7677" s="11" t="s">
        <v>255</v>
      </c>
      <c r="K7677" s="11" t="str">
        <f>IFERROR(INDEX('EDC Component Dictionary'!$C$5:$C$37,MATCH('Rates Database'!J7677,'EDC Component Dictionary'!$B$5:$B$37,0)), "Energy Supply")</f>
        <v>Energy Supply</v>
      </c>
      <c r="L7677" s="12">
        <v>0.10306999999999999</v>
      </c>
      <c r="M7677" s="12"/>
    </row>
    <row r="7678" spans="1:13" x14ac:dyDescent="0.3">
      <c r="A7678" s="18">
        <v>7676</v>
      </c>
      <c r="B7678" s="18">
        <f t="shared" si="238"/>
        <v>2020</v>
      </c>
      <c r="C7678" s="17">
        <v>43862</v>
      </c>
      <c r="D7678" s="18" t="s">
        <v>130</v>
      </c>
      <c r="E7678" s="18" t="s">
        <v>164</v>
      </c>
      <c r="F7678" s="18" t="str">
        <f t="shared" si="239"/>
        <v>National Grid-Charlton Muni Agg Rate-43862</v>
      </c>
      <c r="G7678" s="11" t="s">
        <v>131</v>
      </c>
      <c r="H7678" s="11" t="s">
        <v>54</v>
      </c>
      <c r="I7678" s="11" t="s">
        <v>99</v>
      </c>
      <c r="J7678" s="11" t="s">
        <v>188</v>
      </c>
      <c r="K7678" s="11" t="str">
        <f>IFERROR(INDEX('EDC Component Dictionary'!$C$5:$C$37,MATCH('Rates Database'!J7678,'EDC Component Dictionary'!$B$5:$B$37,0)), "Energy Supply")</f>
        <v>Energy Supply</v>
      </c>
      <c r="L7678" s="12">
        <v>0.10322000000000001</v>
      </c>
      <c r="M7678" s="12"/>
    </row>
    <row r="7679" spans="1:13" x14ac:dyDescent="0.3">
      <c r="A7679" s="18">
        <v>7677</v>
      </c>
      <c r="B7679" s="18">
        <f t="shared" si="238"/>
        <v>2020</v>
      </c>
      <c r="C7679" s="17">
        <v>43862</v>
      </c>
      <c r="D7679" s="18" t="s">
        <v>130</v>
      </c>
      <c r="E7679" s="18" t="s">
        <v>164</v>
      </c>
      <c r="F7679" s="18" t="str">
        <f t="shared" si="239"/>
        <v>National Grid-Millbury Muni Agg Rate-43862</v>
      </c>
      <c r="G7679" s="11" t="s">
        <v>131</v>
      </c>
      <c r="H7679" s="11" t="s">
        <v>54</v>
      </c>
      <c r="I7679" s="11" t="s">
        <v>99</v>
      </c>
      <c r="J7679" s="11" t="s">
        <v>198</v>
      </c>
      <c r="K7679" s="11" t="str">
        <f>IFERROR(INDEX('EDC Component Dictionary'!$C$5:$C$37,MATCH('Rates Database'!J7679,'EDC Component Dictionary'!$B$5:$B$37,0)), "Energy Supply")</f>
        <v>Energy Supply</v>
      </c>
      <c r="L7679" s="12">
        <v>0.10317999999999999</v>
      </c>
      <c r="M7679" s="12"/>
    </row>
    <row r="7680" spans="1:13" x14ac:dyDescent="0.3">
      <c r="A7680" s="18">
        <v>7678</v>
      </c>
      <c r="B7680" s="18">
        <f t="shared" si="238"/>
        <v>2020</v>
      </c>
      <c r="C7680" s="17">
        <v>43862</v>
      </c>
      <c r="D7680" s="18" t="s">
        <v>130</v>
      </c>
      <c r="E7680" s="18" t="s">
        <v>164</v>
      </c>
      <c r="F7680" s="18" t="str">
        <f t="shared" si="239"/>
        <v>National Grid-Oxford Muni Agg Rate-43862</v>
      </c>
      <c r="G7680" s="11" t="s">
        <v>131</v>
      </c>
      <c r="H7680" s="11" t="s">
        <v>54</v>
      </c>
      <c r="I7680" s="11" t="s">
        <v>99</v>
      </c>
      <c r="J7680" s="11" t="s">
        <v>202</v>
      </c>
      <c r="K7680" s="11" t="str">
        <f>IFERROR(INDEX('EDC Component Dictionary'!$C$5:$C$37,MATCH('Rates Database'!J7680,'EDC Component Dictionary'!$B$5:$B$37,0)), "Energy Supply")</f>
        <v>Energy Supply</v>
      </c>
      <c r="L7680" s="12">
        <v>0.10329000000000001</v>
      </c>
      <c r="M7680" s="12"/>
    </row>
    <row r="7681" spans="1:13" x14ac:dyDescent="0.3">
      <c r="A7681" s="18">
        <v>7679</v>
      </c>
      <c r="B7681" s="18">
        <f t="shared" si="238"/>
        <v>2020</v>
      </c>
      <c r="C7681" s="17">
        <v>43862</v>
      </c>
      <c r="D7681" s="18" t="s">
        <v>130</v>
      </c>
      <c r="E7681" s="18" t="s">
        <v>163</v>
      </c>
      <c r="F7681" s="18" t="str">
        <f t="shared" si="239"/>
        <v>Eversource_EMA-Plymouth Muni Agg Rate-43862</v>
      </c>
      <c r="G7681" s="11" t="s">
        <v>131</v>
      </c>
      <c r="H7681" s="11" t="s">
        <v>54</v>
      </c>
      <c r="I7681" s="11" t="s">
        <v>99</v>
      </c>
      <c r="J7681" s="11" t="s">
        <v>180</v>
      </c>
      <c r="K7681" s="11" t="str">
        <f>IFERROR(INDEX('EDC Component Dictionary'!$C$5:$C$37,MATCH('Rates Database'!J7681,'EDC Component Dictionary'!$B$5:$B$37,0)), "Energy Supply")</f>
        <v>Energy Supply</v>
      </c>
      <c r="L7681" s="12">
        <v>0.10333000000000001</v>
      </c>
      <c r="M7681" s="12"/>
    </row>
    <row r="7682" spans="1:13" x14ac:dyDescent="0.3">
      <c r="A7682" s="18">
        <v>7680</v>
      </c>
      <c r="B7682" s="18">
        <f t="shared" si="238"/>
        <v>2020</v>
      </c>
      <c r="C7682" s="17">
        <v>43862</v>
      </c>
      <c r="D7682" s="18" t="s">
        <v>130</v>
      </c>
      <c r="E7682" s="18" t="s">
        <v>164</v>
      </c>
      <c r="F7682" s="18" t="str">
        <f t="shared" si="239"/>
        <v>National Grid-Auburn Muni Agg Rate-43862</v>
      </c>
      <c r="G7682" s="11" t="s">
        <v>131</v>
      </c>
      <c r="H7682" s="11" t="s">
        <v>54</v>
      </c>
      <c r="I7682" s="11" t="s">
        <v>99</v>
      </c>
      <c r="J7682" s="11" t="s">
        <v>258</v>
      </c>
      <c r="K7682" s="11" t="str">
        <f>IFERROR(INDEX('EDC Component Dictionary'!$C$5:$C$37,MATCH('Rates Database'!J7682,'EDC Component Dictionary'!$B$5:$B$37,0)), "Energy Supply")</f>
        <v>Energy Supply</v>
      </c>
      <c r="L7682" s="12">
        <v>0.10353999999999999</v>
      </c>
      <c r="M7682" s="12"/>
    </row>
    <row r="7683" spans="1:13" x14ac:dyDescent="0.3">
      <c r="A7683" s="18">
        <v>7681</v>
      </c>
      <c r="B7683" s="18">
        <f t="shared" ref="B7683:B7746" si="240">YEAR(C7683)</f>
        <v>2020</v>
      </c>
      <c r="C7683" s="17">
        <v>43862</v>
      </c>
      <c r="D7683" s="18" t="s">
        <v>130</v>
      </c>
      <c r="E7683" s="18" t="s">
        <v>164</v>
      </c>
      <c r="F7683" s="18" t="str">
        <f t="shared" si="239"/>
        <v>National Grid-Orange Muni Agg Rate-43862</v>
      </c>
      <c r="G7683" s="11" t="s">
        <v>131</v>
      </c>
      <c r="H7683" s="11" t="s">
        <v>54</v>
      </c>
      <c r="I7683" s="11" t="s">
        <v>99</v>
      </c>
      <c r="J7683" s="11" t="s">
        <v>182</v>
      </c>
      <c r="K7683" s="11" t="str">
        <f>IFERROR(INDEX('EDC Component Dictionary'!$C$5:$C$37,MATCH('Rates Database'!J7683,'EDC Component Dictionary'!$B$5:$B$37,0)), "Energy Supply")</f>
        <v>Energy Supply</v>
      </c>
      <c r="L7683" s="12">
        <v>0.10383000000000001</v>
      </c>
      <c r="M7683" s="12"/>
    </row>
    <row r="7684" spans="1:13" x14ac:dyDescent="0.3">
      <c r="A7684" s="18">
        <v>7682</v>
      </c>
      <c r="B7684" s="18">
        <f t="shared" si="240"/>
        <v>2020</v>
      </c>
      <c r="C7684" s="17">
        <v>43862</v>
      </c>
      <c r="D7684" s="18" t="s">
        <v>130</v>
      </c>
      <c r="E7684" s="18" t="s">
        <v>164</v>
      </c>
      <c r="F7684" s="18" t="str">
        <f t="shared" ref="F7684:F7747" si="241">_xlfn.CONCAT(E7684,"-",J7684,"-",C7684)</f>
        <v>National Grid-Adams Muni Agg Rate-43862</v>
      </c>
      <c r="G7684" s="11" t="s">
        <v>131</v>
      </c>
      <c r="H7684" s="11" t="s">
        <v>54</v>
      </c>
      <c r="I7684" s="11" t="s">
        <v>99</v>
      </c>
      <c r="J7684" s="11" t="s">
        <v>183</v>
      </c>
      <c r="K7684" s="11" t="str">
        <f>IFERROR(INDEX('EDC Component Dictionary'!$C$5:$C$37,MATCH('Rates Database'!J7684,'EDC Component Dictionary'!$B$5:$B$37,0)), "Energy Supply")</f>
        <v>Energy Supply</v>
      </c>
      <c r="L7684" s="12">
        <v>0.10408000000000001</v>
      </c>
      <c r="M7684" s="12"/>
    </row>
    <row r="7685" spans="1:13" x14ac:dyDescent="0.3">
      <c r="A7685" s="18">
        <v>7683</v>
      </c>
      <c r="B7685" s="18">
        <f t="shared" si="240"/>
        <v>2020</v>
      </c>
      <c r="C7685" s="17">
        <v>43862</v>
      </c>
      <c r="D7685" s="18" t="s">
        <v>130</v>
      </c>
      <c r="E7685" s="18" t="s">
        <v>95</v>
      </c>
      <c r="F7685" s="18" t="str">
        <f t="shared" si="241"/>
        <v>Eversource_WMA-Cheshire Muni Agg Rate-43862</v>
      </c>
      <c r="G7685" s="11" t="s">
        <v>131</v>
      </c>
      <c r="H7685" s="11" t="s">
        <v>54</v>
      </c>
      <c r="I7685" s="11" t="s">
        <v>99</v>
      </c>
      <c r="J7685" s="11" t="s">
        <v>184</v>
      </c>
      <c r="K7685" s="11" t="str">
        <f>IFERROR(INDEX('EDC Component Dictionary'!$C$5:$C$37,MATCH('Rates Database'!J7685,'EDC Component Dictionary'!$B$5:$B$37,0)), "Energy Supply")</f>
        <v>Energy Supply</v>
      </c>
      <c r="L7685" s="12">
        <v>0.10408000000000001</v>
      </c>
      <c r="M7685" s="12"/>
    </row>
    <row r="7686" spans="1:13" x14ac:dyDescent="0.3">
      <c r="A7686" s="18">
        <v>7684</v>
      </c>
      <c r="B7686" s="18">
        <f t="shared" si="240"/>
        <v>2020</v>
      </c>
      <c r="C7686" s="17">
        <v>43862</v>
      </c>
      <c r="D7686" s="18" t="s">
        <v>130</v>
      </c>
      <c r="E7686" s="18" t="s">
        <v>163</v>
      </c>
      <c r="F7686" s="18" t="str">
        <f t="shared" si="241"/>
        <v>Eversource_EMA-Acushnet Muni Agg Rate-43862</v>
      </c>
      <c r="G7686" s="11" t="s">
        <v>131</v>
      </c>
      <c r="H7686" s="11" t="s">
        <v>54</v>
      </c>
      <c r="I7686" s="11" t="s">
        <v>99</v>
      </c>
      <c r="J7686" s="11" t="s">
        <v>185</v>
      </c>
      <c r="K7686" s="11" t="str">
        <f>IFERROR(INDEX('EDC Component Dictionary'!$C$5:$C$37,MATCH('Rates Database'!J7686,'EDC Component Dictionary'!$B$5:$B$37,0)), "Energy Supply")</f>
        <v>Energy Supply</v>
      </c>
      <c r="L7686" s="12">
        <v>0.1043</v>
      </c>
      <c r="M7686" s="12"/>
    </row>
    <row r="7687" spans="1:13" x14ac:dyDescent="0.3">
      <c r="A7687" s="18">
        <v>7685</v>
      </c>
      <c r="B7687" s="18">
        <f t="shared" si="240"/>
        <v>2020</v>
      </c>
      <c r="C7687" s="17">
        <v>43862</v>
      </c>
      <c r="D7687" s="18" t="s">
        <v>130</v>
      </c>
      <c r="E7687" s="18" t="s">
        <v>164</v>
      </c>
      <c r="F7687" s="18" t="str">
        <f t="shared" si="241"/>
        <v>National Grid-Attleboro Muni Agg Rate-43862</v>
      </c>
      <c r="G7687" s="11" t="s">
        <v>131</v>
      </c>
      <c r="H7687" s="11" t="s">
        <v>54</v>
      </c>
      <c r="I7687" s="11" t="s">
        <v>99</v>
      </c>
      <c r="J7687" s="11" t="s">
        <v>186</v>
      </c>
      <c r="K7687" s="11" t="str">
        <f>IFERROR(INDEX('EDC Component Dictionary'!$C$5:$C$37,MATCH('Rates Database'!J7687,'EDC Component Dictionary'!$B$5:$B$37,0)), "Energy Supply")</f>
        <v>Energy Supply</v>
      </c>
      <c r="L7687" s="12">
        <v>0.1043</v>
      </c>
      <c r="M7687" s="12"/>
    </row>
    <row r="7688" spans="1:13" x14ac:dyDescent="0.3">
      <c r="A7688" s="18">
        <v>7686</v>
      </c>
      <c r="B7688" s="18">
        <f t="shared" si="240"/>
        <v>2020</v>
      </c>
      <c r="C7688" s="17">
        <v>43862</v>
      </c>
      <c r="D7688" s="18" t="s">
        <v>130</v>
      </c>
      <c r="E7688" s="18" t="s">
        <v>163</v>
      </c>
      <c r="F7688" s="18" t="str">
        <f t="shared" si="241"/>
        <v>Eversource_EMA-Carver Muni Agg Rate-43862</v>
      </c>
      <c r="G7688" s="11" t="s">
        <v>131</v>
      </c>
      <c r="H7688" s="11" t="s">
        <v>54</v>
      </c>
      <c r="I7688" s="11" t="s">
        <v>99</v>
      </c>
      <c r="J7688" s="11" t="s">
        <v>187</v>
      </c>
      <c r="K7688" s="11" t="str">
        <f>IFERROR(INDEX('EDC Component Dictionary'!$C$5:$C$37,MATCH('Rates Database'!J7688,'EDC Component Dictionary'!$B$5:$B$37,0)), "Energy Supply")</f>
        <v>Energy Supply</v>
      </c>
      <c r="L7688" s="12">
        <v>0.1043</v>
      </c>
      <c r="M7688" s="12"/>
    </row>
    <row r="7689" spans="1:13" x14ac:dyDescent="0.3">
      <c r="A7689" s="18">
        <v>7687</v>
      </c>
      <c r="B7689" s="18">
        <f t="shared" si="240"/>
        <v>2020</v>
      </c>
      <c r="C7689" s="17">
        <v>43862</v>
      </c>
      <c r="D7689" s="18" t="s">
        <v>130</v>
      </c>
      <c r="E7689" s="18" t="s">
        <v>163</v>
      </c>
      <c r="F7689" s="18" t="str">
        <f t="shared" si="241"/>
        <v>Eversource_EMA-Dartmouth Muni Agg Rate-43862</v>
      </c>
      <c r="G7689" s="11" t="s">
        <v>131</v>
      </c>
      <c r="H7689" s="11" t="s">
        <v>54</v>
      </c>
      <c r="I7689" s="11" t="s">
        <v>99</v>
      </c>
      <c r="J7689" s="11" t="s">
        <v>189</v>
      </c>
      <c r="K7689" s="11" t="str">
        <f>IFERROR(INDEX('EDC Component Dictionary'!$C$5:$C$37,MATCH('Rates Database'!J7689,'EDC Component Dictionary'!$B$5:$B$37,0)), "Energy Supply")</f>
        <v>Energy Supply</v>
      </c>
      <c r="L7689" s="12">
        <v>0.1043</v>
      </c>
      <c r="M7689" s="12"/>
    </row>
    <row r="7690" spans="1:13" x14ac:dyDescent="0.3">
      <c r="A7690" s="18">
        <v>7688</v>
      </c>
      <c r="B7690" s="18">
        <f t="shared" si="240"/>
        <v>2020</v>
      </c>
      <c r="C7690" s="17">
        <v>43862</v>
      </c>
      <c r="D7690" s="18" t="s">
        <v>130</v>
      </c>
      <c r="E7690" s="18" t="s">
        <v>164</v>
      </c>
      <c r="F7690" s="18" t="str">
        <f t="shared" si="241"/>
        <v>National Grid-Dighton Muni Agg Rate-43862</v>
      </c>
      <c r="G7690" s="11" t="s">
        <v>131</v>
      </c>
      <c r="H7690" s="11" t="s">
        <v>54</v>
      </c>
      <c r="I7690" s="11" t="s">
        <v>99</v>
      </c>
      <c r="J7690" s="11" t="s">
        <v>190</v>
      </c>
      <c r="K7690" s="11" t="str">
        <f>IFERROR(INDEX('EDC Component Dictionary'!$C$5:$C$37,MATCH('Rates Database'!J7690,'EDC Component Dictionary'!$B$5:$B$37,0)), "Energy Supply")</f>
        <v>Energy Supply</v>
      </c>
      <c r="L7690" s="12">
        <v>0.1043</v>
      </c>
      <c r="M7690" s="12"/>
    </row>
    <row r="7691" spans="1:13" x14ac:dyDescent="0.3">
      <c r="A7691" s="18">
        <v>7689</v>
      </c>
      <c r="B7691" s="18">
        <f t="shared" si="240"/>
        <v>2020</v>
      </c>
      <c r="C7691" s="17">
        <v>43862</v>
      </c>
      <c r="D7691" s="18" t="s">
        <v>130</v>
      </c>
      <c r="E7691" s="18" t="s">
        <v>164</v>
      </c>
      <c r="F7691" s="18" t="str">
        <f t="shared" si="241"/>
        <v>National Grid-Douglas Muni Agg Rate-43862</v>
      </c>
      <c r="G7691" s="11" t="s">
        <v>131</v>
      </c>
      <c r="H7691" s="11" t="s">
        <v>54</v>
      </c>
      <c r="I7691" s="11" t="s">
        <v>99</v>
      </c>
      <c r="J7691" s="11" t="s">
        <v>191</v>
      </c>
      <c r="K7691" s="11" t="str">
        <f>IFERROR(INDEX('EDC Component Dictionary'!$C$5:$C$37,MATCH('Rates Database'!J7691,'EDC Component Dictionary'!$B$5:$B$37,0)), "Energy Supply")</f>
        <v>Energy Supply</v>
      </c>
      <c r="L7691" s="12">
        <v>0.1043</v>
      </c>
      <c r="M7691" s="12"/>
    </row>
    <row r="7692" spans="1:13" x14ac:dyDescent="0.3">
      <c r="A7692" s="18">
        <v>7690</v>
      </c>
      <c r="B7692" s="18">
        <f t="shared" si="240"/>
        <v>2020</v>
      </c>
      <c r="C7692" s="17">
        <v>43862</v>
      </c>
      <c r="D7692" s="18" t="s">
        <v>130</v>
      </c>
      <c r="E7692" s="18" t="s">
        <v>164</v>
      </c>
      <c r="F7692" s="18" t="str">
        <f t="shared" si="241"/>
        <v>National Grid-Dracut Muni Agg Rate-43862</v>
      </c>
      <c r="G7692" s="11" t="s">
        <v>131</v>
      </c>
      <c r="H7692" s="11" t="s">
        <v>54</v>
      </c>
      <c r="I7692" s="11" t="s">
        <v>99</v>
      </c>
      <c r="J7692" s="11" t="s">
        <v>192</v>
      </c>
      <c r="K7692" s="11" t="str">
        <f>IFERROR(INDEX('EDC Component Dictionary'!$C$5:$C$37,MATCH('Rates Database'!J7692,'EDC Component Dictionary'!$B$5:$B$37,0)), "Energy Supply")</f>
        <v>Energy Supply</v>
      </c>
      <c r="L7692" s="12">
        <v>0.1043</v>
      </c>
      <c r="M7692" s="12"/>
    </row>
    <row r="7693" spans="1:13" x14ac:dyDescent="0.3">
      <c r="A7693" s="18">
        <v>7691</v>
      </c>
      <c r="B7693" s="18">
        <f t="shared" si="240"/>
        <v>2020</v>
      </c>
      <c r="C7693" s="17">
        <v>43862</v>
      </c>
      <c r="D7693" s="18" t="s">
        <v>130</v>
      </c>
      <c r="E7693" s="18" t="s">
        <v>163</v>
      </c>
      <c r="F7693" s="18" t="str">
        <f t="shared" si="241"/>
        <v>Eversource_EMA-Fairhaven Muni Agg Rate-43862</v>
      </c>
      <c r="G7693" s="11" t="s">
        <v>131</v>
      </c>
      <c r="H7693" s="11" t="s">
        <v>54</v>
      </c>
      <c r="I7693" s="11" t="s">
        <v>99</v>
      </c>
      <c r="J7693" s="11" t="s">
        <v>193</v>
      </c>
      <c r="K7693" s="11" t="str">
        <f>IFERROR(INDEX('EDC Component Dictionary'!$C$5:$C$37,MATCH('Rates Database'!J7693,'EDC Component Dictionary'!$B$5:$B$37,0)), "Energy Supply")</f>
        <v>Energy Supply</v>
      </c>
      <c r="L7693" s="12">
        <v>0.1043</v>
      </c>
      <c r="M7693" s="12"/>
    </row>
    <row r="7694" spans="1:13" x14ac:dyDescent="0.3">
      <c r="A7694" s="18">
        <v>7692</v>
      </c>
      <c r="B7694" s="18">
        <f t="shared" si="240"/>
        <v>2020</v>
      </c>
      <c r="C7694" s="17">
        <v>43862</v>
      </c>
      <c r="D7694" s="18" t="s">
        <v>130</v>
      </c>
      <c r="E7694" s="18" t="s">
        <v>164</v>
      </c>
      <c r="F7694" s="18" t="str">
        <f t="shared" si="241"/>
        <v>National Grid-Fall River Muni Agg Rate-43862</v>
      </c>
      <c r="G7694" s="11" t="s">
        <v>131</v>
      </c>
      <c r="H7694" s="11" t="s">
        <v>54</v>
      </c>
      <c r="I7694" s="11" t="s">
        <v>99</v>
      </c>
      <c r="J7694" s="11" t="s">
        <v>194</v>
      </c>
      <c r="K7694" s="11" t="str">
        <f>IFERROR(INDEX('EDC Component Dictionary'!$C$5:$C$37,MATCH('Rates Database'!J7694,'EDC Component Dictionary'!$B$5:$B$37,0)), "Energy Supply")</f>
        <v>Energy Supply</v>
      </c>
      <c r="L7694" s="12">
        <v>0.1043</v>
      </c>
      <c r="M7694" s="12"/>
    </row>
    <row r="7695" spans="1:13" x14ac:dyDescent="0.3">
      <c r="A7695" s="18">
        <v>7693</v>
      </c>
      <c r="B7695" s="18">
        <f t="shared" si="240"/>
        <v>2020</v>
      </c>
      <c r="C7695" s="17">
        <v>43862</v>
      </c>
      <c r="D7695" s="18" t="s">
        <v>130</v>
      </c>
      <c r="E7695" s="18" t="s">
        <v>163</v>
      </c>
      <c r="F7695" s="18" t="str">
        <f t="shared" si="241"/>
        <v>Eversource_EMA-Freetown Muni Agg Rate-43862</v>
      </c>
      <c r="G7695" s="11" t="s">
        <v>131</v>
      </c>
      <c r="H7695" s="11" t="s">
        <v>54</v>
      </c>
      <c r="I7695" s="11" t="s">
        <v>99</v>
      </c>
      <c r="J7695" s="11" t="s">
        <v>195</v>
      </c>
      <c r="K7695" s="11" t="str">
        <f>IFERROR(INDEX('EDC Component Dictionary'!$C$5:$C$37,MATCH('Rates Database'!J7695,'EDC Component Dictionary'!$B$5:$B$37,0)), "Energy Supply")</f>
        <v>Energy Supply</v>
      </c>
      <c r="L7695" s="12">
        <v>0.1043</v>
      </c>
      <c r="M7695" s="12"/>
    </row>
    <row r="7696" spans="1:13" x14ac:dyDescent="0.3">
      <c r="A7696" s="18">
        <v>7694</v>
      </c>
      <c r="B7696" s="18">
        <f t="shared" si="240"/>
        <v>2020</v>
      </c>
      <c r="C7696" s="17">
        <v>43862</v>
      </c>
      <c r="D7696" s="18" t="s">
        <v>130</v>
      </c>
      <c r="E7696" s="18" t="s">
        <v>163</v>
      </c>
      <c r="F7696" s="18" t="str">
        <f t="shared" si="241"/>
        <v>Eversource_EMA-Mattapoisett Muni Agg Rate-43862</v>
      </c>
      <c r="G7696" s="11" t="s">
        <v>131</v>
      </c>
      <c r="H7696" s="11" t="s">
        <v>54</v>
      </c>
      <c r="I7696" s="11" t="s">
        <v>99</v>
      </c>
      <c r="J7696" s="11" t="s">
        <v>197</v>
      </c>
      <c r="K7696" s="11" t="str">
        <f>IFERROR(INDEX('EDC Component Dictionary'!$C$5:$C$37,MATCH('Rates Database'!J7696,'EDC Component Dictionary'!$B$5:$B$37,0)), "Energy Supply")</f>
        <v>Energy Supply</v>
      </c>
      <c r="L7696" s="12">
        <v>0.1043</v>
      </c>
      <c r="M7696" s="12"/>
    </row>
    <row r="7697" spans="1:13" x14ac:dyDescent="0.3">
      <c r="A7697" s="18">
        <v>7695</v>
      </c>
      <c r="B7697" s="18">
        <f t="shared" si="240"/>
        <v>2020</v>
      </c>
      <c r="C7697" s="17">
        <v>43862</v>
      </c>
      <c r="D7697" s="18" t="s">
        <v>130</v>
      </c>
      <c r="E7697" s="18" t="s">
        <v>163</v>
      </c>
      <c r="F7697" s="18" t="str">
        <f t="shared" si="241"/>
        <v>Eversource_EMA-New Bedford Muni Agg Rate-43862</v>
      </c>
      <c r="G7697" s="11" t="s">
        <v>131</v>
      </c>
      <c r="H7697" s="11" t="s">
        <v>54</v>
      </c>
      <c r="I7697" s="11" t="s">
        <v>99</v>
      </c>
      <c r="J7697" s="11" t="s">
        <v>199</v>
      </c>
      <c r="K7697" s="11" t="str">
        <f>IFERROR(INDEX('EDC Component Dictionary'!$C$5:$C$37,MATCH('Rates Database'!J7697,'EDC Component Dictionary'!$B$5:$B$37,0)), "Energy Supply")</f>
        <v>Energy Supply</v>
      </c>
      <c r="L7697" s="12">
        <v>0.1043</v>
      </c>
      <c r="M7697" s="12"/>
    </row>
    <row r="7698" spans="1:13" x14ac:dyDescent="0.3">
      <c r="A7698" s="18">
        <v>7696</v>
      </c>
      <c r="B7698" s="18">
        <f t="shared" si="240"/>
        <v>2020</v>
      </c>
      <c r="C7698" s="17">
        <v>43862</v>
      </c>
      <c r="D7698" s="18" t="s">
        <v>130</v>
      </c>
      <c r="E7698" s="18" t="s">
        <v>164</v>
      </c>
      <c r="F7698" s="18" t="str">
        <f t="shared" si="241"/>
        <v>National Grid-Northbridge Muni Agg Rate-43862</v>
      </c>
      <c r="G7698" s="11" t="s">
        <v>131</v>
      </c>
      <c r="H7698" s="11" t="s">
        <v>54</v>
      </c>
      <c r="I7698" s="11" t="s">
        <v>99</v>
      </c>
      <c r="J7698" s="11" t="s">
        <v>200</v>
      </c>
      <c r="K7698" s="11" t="str">
        <f>IFERROR(INDEX('EDC Component Dictionary'!$C$5:$C$37,MATCH('Rates Database'!J7698,'EDC Component Dictionary'!$B$5:$B$37,0)), "Energy Supply")</f>
        <v>Energy Supply</v>
      </c>
      <c r="L7698" s="12">
        <v>0.1043</v>
      </c>
      <c r="M7698" s="12"/>
    </row>
    <row r="7699" spans="1:13" x14ac:dyDescent="0.3">
      <c r="A7699" s="18">
        <v>7697</v>
      </c>
      <c r="B7699" s="18">
        <f t="shared" si="240"/>
        <v>2020</v>
      </c>
      <c r="C7699" s="17">
        <v>43862</v>
      </c>
      <c r="D7699" s="18" t="s">
        <v>130</v>
      </c>
      <c r="E7699" s="18" t="s">
        <v>164</v>
      </c>
      <c r="F7699" s="18" t="str">
        <f t="shared" si="241"/>
        <v>National Grid-Norton Muni Agg Rate-43862</v>
      </c>
      <c r="G7699" s="11" t="s">
        <v>131</v>
      </c>
      <c r="H7699" s="11" t="s">
        <v>54</v>
      </c>
      <c r="I7699" s="11" t="s">
        <v>99</v>
      </c>
      <c r="J7699" s="11" t="s">
        <v>201</v>
      </c>
      <c r="K7699" s="11" t="str">
        <f>IFERROR(INDEX('EDC Component Dictionary'!$C$5:$C$37,MATCH('Rates Database'!J7699,'EDC Component Dictionary'!$B$5:$B$37,0)), "Energy Supply")</f>
        <v>Energy Supply</v>
      </c>
      <c r="L7699" s="12">
        <v>0.1043</v>
      </c>
      <c r="M7699" s="12"/>
    </row>
    <row r="7700" spans="1:13" x14ac:dyDescent="0.3">
      <c r="A7700" s="18">
        <v>7698</v>
      </c>
      <c r="B7700" s="18">
        <f t="shared" si="240"/>
        <v>2020</v>
      </c>
      <c r="C7700" s="17">
        <v>43862</v>
      </c>
      <c r="D7700" s="18" t="s">
        <v>130</v>
      </c>
      <c r="E7700" s="18" t="s">
        <v>164</v>
      </c>
      <c r="F7700" s="18" t="str">
        <f t="shared" si="241"/>
        <v>National Grid-Plainville Muni Agg Rate-43862</v>
      </c>
      <c r="G7700" s="11" t="s">
        <v>131</v>
      </c>
      <c r="H7700" s="11" t="s">
        <v>54</v>
      </c>
      <c r="I7700" s="11" t="s">
        <v>99</v>
      </c>
      <c r="J7700" s="11" t="s">
        <v>203</v>
      </c>
      <c r="K7700" s="11" t="str">
        <f>IFERROR(INDEX('EDC Component Dictionary'!$C$5:$C$37,MATCH('Rates Database'!J7700,'EDC Component Dictionary'!$B$5:$B$37,0)), "Energy Supply")</f>
        <v>Energy Supply</v>
      </c>
      <c r="L7700" s="12">
        <v>0.1043</v>
      </c>
      <c r="M7700" s="12"/>
    </row>
    <row r="7701" spans="1:13" x14ac:dyDescent="0.3">
      <c r="A7701" s="18">
        <v>7699</v>
      </c>
      <c r="B7701" s="18">
        <f t="shared" si="240"/>
        <v>2020</v>
      </c>
      <c r="C7701" s="17">
        <v>43862</v>
      </c>
      <c r="D7701" s="18" t="s">
        <v>130</v>
      </c>
      <c r="E7701" s="18" t="s">
        <v>164</v>
      </c>
      <c r="F7701" s="18" t="str">
        <f t="shared" si="241"/>
        <v>National Grid-Rehoboth Muni Agg Rate-43862</v>
      </c>
      <c r="G7701" s="11" t="s">
        <v>131</v>
      </c>
      <c r="H7701" s="11" t="s">
        <v>54</v>
      </c>
      <c r="I7701" s="11" t="s">
        <v>99</v>
      </c>
      <c r="J7701" s="11" t="s">
        <v>204</v>
      </c>
      <c r="K7701" s="11" t="str">
        <f>IFERROR(INDEX('EDC Component Dictionary'!$C$5:$C$37,MATCH('Rates Database'!J7701,'EDC Component Dictionary'!$B$5:$B$37,0)), "Energy Supply")</f>
        <v>Energy Supply</v>
      </c>
      <c r="L7701" s="12">
        <v>0.1043</v>
      </c>
      <c r="M7701" s="12"/>
    </row>
    <row r="7702" spans="1:13" x14ac:dyDescent="0.3">
      <c r="A7702" s="18">
        <v>7700</v>
      </c>
      <c r="B7702" s="18">
        <f t="shared" si="240"/>
        <v>2020</v>
      </c>
      <c r="C7702" s="17">
        <v>43862</v>
      </c>
      <c r="D7702" s="18" t="s">
        <v>130</v>
      </c>
      <c r="E7702" s="18" t="s">
        <v>164</v>
      </c>
      <c r="F7702" s="18" t="str">
        <f t="shared" si="241"/>
        <v>National Grid-Seekonk Muni Agg Rate-43862</v>
      </c>
      <c r="G7702" s="11" t="s">
        <v>131</v>
      </c>
      <c r="H7702" s="11" t="s">
        <v>54</v>
      </c>
      <c r="I7702" s="11" t="s">
        <v>99</v>
      </c>
      <c r="J7702" s="11" t="s">
        <v>205</v>
      </c>
      <c r="K7702" s="11" t="str">
        <f>IFERROR(INDEX('EDC Component Dictionary'!$C$5:$C$37,MATCH('Rates Database'!J7702,'EDC Component Dictionary'!$B$5:$B$37,0)), "Energy Supply")</f>
        <v>Energy Supply</v>
      </c>
      <c r="L7702" s="12">
        <v>0.1043</v>
      </c>
      <c r="M7702" s="12"/>
    </row>
    <row r="7703" spans="1:13" x14ac:dyDescent="0.3">
      <c r="A7703" s="18">
        <v>7701</v>
      </c>
      <c r="B7703" s="18">
        <f t="shared" si="240"/>
        <v>2020</v>
      </c>
      <c r="C7703" s="17">
        <v>43862</v>
      </c>
      <c r="D7703" s="18" t="s">
        <v>130</v>
      </c>
      <c r="E7703" s="18" t="s">
        <v>164</v>
      </c>
      <c r="F7703" s="18" t="str">
        <f t="shared" si="241"/>
        <v>National Grid-Somerset Muni Agg Rate-43862</v>
      </c>
      <c r="G7703" s="11" t="s">
        <v>131</v>
      </c>
      <c r="H7703" s="11" t="s">
        <v>54</v>
      </c>
      <c r="I7703" s="11" t="s">
        <v>99</v>
      </c>
      <c r="J7703" s="11" t="s">
        <v>206</v>
      </c>
      <c r="K7703" s="11" t="str">
        <f>IFERROR(INDEX('EDC Component Dictionary'!$C$5:$C$37,MATCH('Rates Database'!J7703,'EDC Component Dictionary'!$B$5:$B$37,0)), "Energy Supply")</f>
        <v>Energy Supply</v>
      </c>
      <c r="L7703" s="12">
        <v>0.1043</v>
      </c>
      <c r="M7703" s="12"/>
    </row>
    <row r="7704" spans="1:13" x14ac:dyDescent="0.3">
      <c r="A7704" s="18">
        <v>7702</v>
      </c>
      <c r="B7704" s="18">
        <f t="shared" si="240"/>
        <v>2020</v>
      </c>
      <c r="C7704" s="17">
        <v>43862</v>
      </c>
      <c r="D7704" s="18" t="s">
        <v>130</v>
      </c>
      <c r="E7704" s="18" t="s">
        <v>164</v>
      </c>
      <c r="F7704" s="18" t="str">
        <f t="shared" si="241"/>
        <v>National Grid-Swansea Muni Agg Rate-43862</v>
      </c>
      <c r="G7704" s="11" t="s">
        <v>131</v>
      </c>
      <c r="H7704" s="11" t="s">
        <v>54</v>
      </c>
      <c r="I7704" s="11" t="s">
        <v>99</v>
      </c>
      <c r="J7704" s="11" t="s">
        <v>207</v>
      </c>
      <c r="K7704" s="11" t="str">
        <f>IFERROR(INDEX('EDC Component Dictionary'!$C$5:$C$37,MATCH('Rates Database'!J7704,'EDC Component Dictionary'!$B$5:$B$37,0)), "Energy Supply")</f>
        <v>Energy Supply</v>
      </c>
      <c r="L7704" s="12">
        <v>0.1043</v>
      </c>
      <c r="M7704" s="12"/>
    </row>
    <row r="7705" spans="1:13" x14ac:dyDescent="0.3">
      <c r="A7705" s="18">
        <v>7703</v>
      </c>
      <c r="B7705" s="18">
        <f t="shared" si="240"/>
        <v>2020</v>
      </c>
      <c r="C7705" s="17">
        <v>43862</v>
      </c>
      <c r="D7705" s="18" t="s">
        <v>130</v>
      </c>
      <c r="E7705" s="18" t="s">
        <v>164</v>
      </c>
      <c r="F7705" s="18" t="str">
        <f t="shared" si="241"/>
        <v>National Grid-Westford Muni Agg Rate-43862</v>
      </c>
      <c r="G7705" s="11" t="s">
        <v>131</v>
      </c>
      <c r="H7705" s="11" t="s">
        <v>54</v>
      </c>
      <c r="I7705" s="11" t="s">
        <v>99</v>
      </c>
      <c r="J7705" s="11" t="s">
        <v>208</v>
      </c>
      <c r="K7705" s="11" t="str">
        <f>IFERROR(INDEX('EDC Component Dictionary'!$C$5:$C$37,MATCH('Rates Database'!J7705,'EDC Component Dictionary'!$B$5:$B$37,0)), "Energy Supply")</f>
        <v>Energy Supply</v>
      </c>
      <c r="L7705" s="12">
        <v>0.1043</v>
      </c>
      <c r="M7705" s="12"/>
    </row>
    <row r="7706" spans="1:13" x14ac:dyDescent="0.3">
      <c r="A7706" s="18">
        <v>7704</v>
      </c>
      <c r="B7706" s="18">
        <f t="shared" si="240"/>
        <v>2020</v>
      </c>
      <c r="C7706" s="17">
        <v>43862</v>
      </c>
      <c r="D7706" s="18" t="s">
        <v>130</v>
      </c>
      <c r="E7706" s="18" t="s">
        <v>163</v>
      </c>
      <c r="F7706" s="18" t="str">
        <f t="shared" si="241"/>
        <v>Eversource_EMA-Westport Muni Agg Rate-43862</v>
      </c>
      <c r="G7706" s="11" t="s">
        <v>131</v>
      </c>
      <c r="H7706" s="11" t="s">
        <v>54</v>
      </c>
      <c r="I7706" s="11" t="s">
        <v>99</v>
      </c>
      <c r="J7706" s="11" t="s">
        <v>209</v>
      </c>
      <c r="K7706" s="11" t="str">
        <f>IFERROR(INDEX('EDC Component Dictionary'!$C$5:$C$37,MATCH('Rates Database'!J7706,'EDC Component Dictionary'!$B$5:$B$37,0)), "Energy Supply")</f>
        <v>Energy Supply</v>
      </c>
      <c r="L7706" s="12">
        <v>0.1043</v>
      </c>
      <c r="M7706" s="12"/>
    </row>
    <row r="7707" spans="1:13" x14ac:dyDescent="0.3">
      <c r="A7707" s="18">
        <v>7705</v>
      </c>
      <c r="B7707" s="18">
        <f t="shared" si="240"/>
        <v>2020</v>
      </c>
      <c r="C7707" s="17">
        <v>43862</v>
      </c>
      <c r="D7707" s="18" t="s">
        <v>130</v>
      </c>
      <c r="E7707" s="18" t="s">
        <v>36</v>
      </c>
      <c r="F7707" s="18" t="str">
        <f t="shared" si="241"/>
        <v>Unitil-Ashby Muni Agg Rate-43862</v>
      </c>
      <c r="G7707" s="11" t="s">
        <v>131</v>
      </c>
      <c r="H7707" s="11" t="s">
        <v>54</v>
      </c>
      <c r="I7707" s="11" t="s">
        <v>99</v>
      </c>
      <c r="J7707" s="11" t="s">
        <v>235</v>
      </c>
      <c r="K7707" s="11" t="str">
        <f>IFERROR(INDEX('EDC Component Dictionary'!$C$5:$C$37,MATCH('Rates Database'!J7707,'EDC Component Dictionary'!$B$5:$B$37,0)), "Energy Supply")</f>
        <v>Energy Supply</v>
      </c>
      <c r="L7707" s="12">
        <v>0.10444000000000001</v>
      </c>
      <c r="M7707" s="12"/>
    </row>
    <row r="7708" spans="1:13" x14ac:dyDescent="0.3">
      <c r="A7708" s="18">
        <v>7706</v>
      </c>
      <c r="B7708" s="18">
        <f t="shared" si="240"/>
        <v>2020</v>
      </c>
      <c r="C7708" s="17">
        <v>43862</v>
      </c>
      <c r="D7708" s="18" t="s">
        <v>130</v>
      </c>
      <c r="E7708" s="18" t="s">
        <v>164</v>
      </c>
      <c r="F7708" s="18" t="str">
        <f t="shared" si="241"/>
        <v>National Grid-West Brookfield Muni Agg Rate-43862</v>
      </c>
      <c r="G7708" s="11" t="s">
        <v>131</v>
      </c>
      <c r="H7708" s="11" t="s">
        <v>54</v>
      </c>
      <c r="I7708" s="11" t="s">
        <v>99</v>
      </c>
      <c r="J7708" s="11" t="s">
        <v>177</v>
      </c>
      <c r="K7708" s="11" t="str">
        <f>IFERROR(INDEX('EDC Component Dictionary'!$C$5:$C$37,MATCH('Rates Database'!J7708,'EDC Component Dictionary'!$B$5:$B$37,0)), "Energy Supply")</f>
        <v>Energy Supply</v>
      </c>
      <c r="L7708" s="12">
        <v>0.10482</v>
      </c>
      <c r="M7708" s="12"/>
    </row>
    <row r="7709" spans="1:13" x14ac:dyDescent="0.3">
      <c r="A7709" s="18">
        <v>7707</v>
      </c>
      <c r="B7709" s="18">
        <f t="shared" si="240"/>
        <v>2020</v>
      </c>
      <c r="C7709" s="17">
        <v>43862</v>
      </c>
      <c r="D7709" s="18" t="s">
        <v>130</v>
      </c>
      <c r="E7709" s="18" t="s">
        <v>163</v>
      </c>
      <c r="F7709" s="18" t="str">
        <f t="shared" si="241"/>
        <v>Eversource_EMA-Somerville Muni Agg Rate-43862</v>
      </c>
      <c r="G7709" s="11" t="s">
        <v>131</v>
      </c>
      <c r="H7709" s="11" t="s">
        <v>54</v>
      </c>
      <c r="I7709" s="11" t="s">
        <v>99</v>
      </c>
      <c r="J7709" s="11" t="s">
        <v>212</v>
      </c>
      <c r="K7709" s="11" t="str">
        <f>IFERROR(INDEX('EDC Component Dictionary'!$C$5:$C$37,MATCH('Rates Database'!J7709,'EDC Component Dictionary'!$B$5:$B$37,0)), "Energy Supply")</f>
        <v>Energy Supply</v>
      </c>
      <c r="L7709" s="12">
        <v>0.10606</v>
      </c>
      <c r="M7709" s="12"/>
    </row>
    <row r="7710" spans="1:13" x14ac:dyDescent="0.3">
      <c r="A7710" s="18">
        <v>7708</v>
      </c>
      <c r="B7710" s="18">
        <f t="shared" si="240"/>
        <v>2020</v>
      </c>
      <c r="C7710" s="17">
        <v>43862</v>
      </c>
      <c r="D7710" s="18" t="s">
        <v>130</v>
      </c>
      <c r="E7710" s="18" t="s">
        <v>164</v>
      </c>
      <c r="F7710" s="18" t="str">
        <f t="shared" si="241"/>
        <v>National Grid-Gardner Muni Agg Rate-43862</v>
      </c>
      <c r="G7710" s="11" t="s">
        <v>131</v>
      </c>
      <c r="H7710" s="11" t="s">
        <v>54</v>
      </c>
      <c r="I7710" s="11" t="s">
        <v>99</v>
      </c>
      <c r="J7710" s="11" t="s">
        <v>179</v>
      </c>
      <c r="K7710" s="11" t="str">
        <f>IFERROR(INDEX('EDC Component Dictionary'!$C$5:$C$37,MATCH('Rates Database'!J7710,'EDC Component Dictionary'!$B$5:$B$37,0)), "Energy Supply")</f>
        <v>Energy Supply</v>
      </c>
      <c r="L7710" s="12">
        <v>0.10521</v>
      </c>
      <c r="M7710" s="12"/>
    </row>
    <row r="7711" spans="1:13" x14ac:dyDescent="0.3">
      <c r="A7711" s="18">
        <v>7709</v>
      </c>
      <c r="B7711" s="18">
        <f t="shared" si="240"/>
        <v>2020</v>
      </c>
      <c r="C7711" s="17">
        <v>43862</v>
      </c>
      <c r="D7711" s="18" t="s">
        <v>130</v>
      </c>
      <c r="E7711" s="18" t="s">
        <v>164</v>
      </c>
      <c r="F7711" s="18" t="str">
        <f t="shared" si="241"/>
        <v>National Grid-Melrose Muni Agg Rate-43862</v>
      </c>
      <c r="G7711" s="11" t="s">
        <v>131</v>
      </c>
      <c r="H7711" s="11" t="s">
        <v>54</v>
      </c>
      <c r="I7711" s="11" t="s">
        <v>99</v>
      </c>
      <c r="J7711" s="11" t="s">
        <v>269</v>
      </c>
      <c r="K7711" s="11" t="str">
        <f>IFERROR(INDEX('EDC Component Dictionary'!$C$5:$C$37,MATCH('Rates Database'!J7711,'EDC Component Dictionary'!$B$5:$B$37,0)), "Energy Supply")</f>
        <v>Energy Supply</v>
      </c>
      <c r="L7711" s="12">
        <v>0.10532</v>
      </c>
      <c r="M7711" s="12"/>
    </row>
    <row r="7712" spans="1:13" x14ac:dyDescent="0.3">
      <c r="A7712" s="18">
        <v>7710</v>
      </c>
      <c r="B7712" s="18">
        <f t="shared" si="240"/>
        <v>2020</v>
      </c>
      <c r="C7712" s="17">
        <v>43862</v>
      </c>
      <c r="D7712" s="18" t="s">
        <v>130</v>
      </c>
      <c r="E7712" s="18" t="s">
        <v>163</v>
      </c>
      <c r="F7712" s="18" t="str">
        <f t="shared" si="241"/>
        <v>Eversource_EMA-Kingston Muni Agg Rate-43862</v>
      </c>
      <c r="G7712" s="11" t="s">
        <v>131</v>
      </c>
      <c r="H7712" s="11" t="s">
        <v>54</v>
      </c>
      <c r="I7712" s="11" t="s">
        <v>99</v>
      </c>
      <c r="J7712" s="11" t="s">
        <v>211</v>
      </c>
      <c r="K7712" s="11" t="str">
        <f>IFERROR(INDEX('EDC Component Dictionary'!$C$5:$C$37,MATCH('Rates Database'!J7712,'EDC Component Dictionary'!$B$5:$B$37,0)), "Energy Supply")</f>
        <v>Energy Supply</v>
      </c>
      <c r="L7712" s="12">
        <v>0.10523</v>
      </c>
      <c r="M7712" s="12"/>
    </row>
    <row r="7713" spans="1:13" x14ac:dyDescent="0.3">
      <c r="A7713" s="18">
        <v>7711</v>
      </c>
      <c r="B7713" s="18">
        <f t="shared" si="240"/>
        <v>2020</v>
      </c>
      <c r="C7713" s="17">
        <v>43862</v>
      </c>
      <c r="D7713" s="18" t="s">
        <v>130</v>
      </c>
      <c r="E7713" s="18" t="s">
        <v>95</v>
      </c>
      <c r="F7713" s="18" t="str">
        <f t="shared" si="241"/>
        <v>Eversource_WMA-Greenfield Muni Agg Rate-43862</v>
      </c>
      <c r="G7713" s="11" t="s">
        <v>131</v>
      </c>
      <c r="H7713" s="11" t="s">
        <v>54</v>
      </c>
      <c r="I7713" s="11" t="s">
        <v>99</v>
      </c>
      <c r="J7713" s="11" t="s">
        <v>214</v>
      </c>
      <c r="K7713" s="11" t="str">
        <f>IFERROR(INDEX('EDC Component Dictionary'!$C$5:$C$37,MATCH('Rates Database'!J7713,'EDC Component Dictionary'!$B$5:$B$37,0)), "Energy Supply")</f>
        <v>Energy Supply</v>
      </c>
      <c r="L7713" s="12">
        <v>0.10568</v>
      </c>
      <c r="M7713" s="12"/>
    </row>
    <row r="7714" spans="1:13" x14ac:dyDescent="0.3">
      <c r="A7714" s="18">
        <v>7712</v>
      </c>
      <c r="B7714" s="18">
        <f t="shared" si="240"/>
        <v>2020</v>
      </c>
      <c r="C7714" s="17">
        <v>43862</v>
      </c>
      <c r="D7714" s="18" t="s">
        <v>130</v>
      </c>
      <c r="E7714" s="18" t="s">
        <v>163</v>
      </c>
      <c r="F7714" s="18" t="str">
        <f t="shared" si="241"/>
        <v>Eversource_EMA-Dedham Muni Agg Rate-43862</v>
      </c>
      <c r="G7714" s="11" t="s">
        <v>131</v>
      </c>
      <c r="H7714" s="11" t="s">
        <v>54</v>
      </c>
      <c r="I7714" s="11" t="s">
        <v>99</v>
      </c>
      <c r="J7714" s="11" t="s">
        <v>278</v>
      </c>
      <c r="K7714" s="11" t="str">
        <f>IFERROR(INDEX('EDC Component Dictionary'!$C$5:$C$37,MATCH('Rates Database'!J7714,'EDC Component Dictionary'!$B$5:$B$37,0)), "Energy Supply")</f>
        <v>Energy Supply</v>
      </c>
      <c r="L7714" s="12">
        <v>0.10580000000000001</v>
      </c>
      <c r="M7714" s="12"/>
    </row>
    <row r="7715" spans="1:13" x14ac:dyDescent="0.3">
      <c r="A7715" s="18">
        <v>7713</v>
      </c>
      <c r="B7715" s="18">
        <f t="shared" si="240"/>
        <v>2020</v>
      </c>
      <c r="C7715" s="17">
        <v>43862</v>
      </c>
      <c r="D7715" s="18" t="s">
        <v>130</v>
      </c>
      <c r="E7715" s="18" t="s">
        <v>164</v>
      </c>
      <c r="F7715" s="18" t="str">
        <f t="shared" si="241"/>
        <v>National Grid-Avon Muni Agg Rate-43862</v>
      </c>
      <c r="G7715" s="11" t="s">
        <v>131</v>
      </c>
      <c r="H7715" s="11" t="s">
        <v>54</v>
      </c>
      <c r="I7715" s="11" t="s">
        <v>99</v>
      </c>
      <c r="J7715" s="11" t="s">
        <v>270</v>
      </c>
      <c r="K7715" s="11" t="str">
        <f>IFERROR(INDEX('EDC Component Dictionary'!$C$5:$C$37,MATCH('Rates Database'!J7715,'EDC Component Dictionary'!$B$5:$B$37,0)), "Energy Supply")</f>
        <v>Energy Supply</v>
      </c>
      <c r="L7715" s="12">
        <v>0.10632999999999999</v>
      </c>
      <c r="M7715" s="12"/>
    </row>
    <row r="7716" spans="1:13" x14ac:dyDescent="0.3">
      <c r="A7716" s="18">
        <v>7714</v>
      </c>
      <c r="B7716" s="18">
        <f t="shared" si="240"/>
        <v>2020</v>
      </c>
      <c r="C7716" s="17">
        <v>43862</v>
      </c>
      <c r="D7716" s="18" t="s">
        <v>130</v>
      </c>
      <c r="E7716" s="18" t="s">
        <v>164</v>
      </c>
      <c r="F7716" s="18" t="str">
        <f t="shared" si="241"/>
        <v>National Grid-Billerica Muni Agg Rate-43862</v>
      </c>
      <c r="G7716" s="11" t="s">
        <v>131</v>
      </c>
      <c r="H7716" s="11" t="s">
        <v>54</v>
      </c>
      <c r="I7716" s="11" t="s">
        <v>99</v>
      </c>
      <c r="J7716" s="11" t="s">
        <v>215</v>
      </c>
      <c r="K7716" s="11" t="str">
        <f>IFERROR(INDEX('EDC Component Dictionary'!$C$5:$C$37,MATCH('Rates Database'!J7716,'EDC Component Dictionary'!$B$5:$B$37,0)), "Energy Supply")</f>
        <v>Energy Supply</v>
      </c>
      <c r="L7716" s="12">
        <v>0.10631</v>
      </c>
      <c r="M7716" s="12"/>
    </row>
    <row r="7717" spans="1:13" x14ac:dyDescent="0.3">
      <c r="A7717" s="18">
        <v>7715</v>
      </c>
      <c r="B7717" s="18">
        <f t="shared" si="240"/>
        <v>2020</v>
      </c>
      <c r="C7717" s="17">
        <v>43862</v>
      </c>
      <c r="D7717" s="18" t="s">
        <v>130</v>
      </c>
      <c r="E7717" s="18" t="s">
        <v>164</v>
      </c>
      <c r="F7717" s="18" t="str">
        <f t="shared" si="241"/>
        <v>National Grid-Harvard Muni Agg Rate-43862</v>
      </c>
      <c r="G7717" s="11" t="s">
        <v>131</v>
      </c>
      <c r="H7717" s="11" t="s">
        <v>54</v>
      </c>
      <c r="I7717" s="11" t="s">
        <v>99</v>
      </c>
      <c r="J7717" s="11" t="s">
        <v>276</v>
      </c>
      <c r="K7717" s="11" t="str">
        <f>IFERROR(INDEX('EDC Component Dictionary'!$C$5:$C$37,MATCH('Rates Database'!J7717,'EDC Component Dictionary'!$B$5:$B$37,0)), "Energy Supply")</f>
        <v>Energy Supply</v>
      </c>
      <c r="L7717" s="12">
        <v>0.10630000000000001</v>
      </c>
      <c r="M7717" s="12"/>
    </row>
    <row r="7718" spans="1:13" x14ac:dyDescent="0.3">
      <c r="A7718" s="18">
        <v>7716</v>
      </c>
      <c r="B7718" s="18">
        <f t="shared" si="240"/>
        <v>2020</v>
      </c>
      <c r="C7718" s="17">
        <v>43862</v>
      </c>
      <c r="D7718" s="18" t="s">
        <v>130</v>
      </c>
      <c r="E7718" s="18" t="s">
        <v>164</v>
      </c>
      <c r="F7718" s="18" t="str">
        <f t="shared" si="241"/>
        <v>National Grid-Heath Muni Agg Rate-43862</v>
      </c>
      <c r="G7718" s="11" t="s">
        <v>131</v>
      </c>
      <c r="H7718" s="11" t="s">
        <v>54</v>
      </c>
      <c r="I7718" s="11" t="s">
        <v>99</v>
      </c>
      <c r="J7718" s="11" t="s">
        <v>257</v>
      </c>
      <c r="K7718" s="11" t="str">
        <f>IFERROR(INDEX('EDC Component Dictionary'!$C$5:$C$37,MATCH('Rates Database'!J7718,'EDC Component Dictionary'!$B$5:$B$37,0)), "Energy Supply")</f>
        <v>Energy Supply</v>
      </c>
      <c r="L7718" s="12">
        <v>0.10685</v>
      </c>
      <c r="M7718" s="12"/>
    </row>
    <row r="7719" spans="1:13" x14ac:dyDescent="0.3">
      <c r="A7719" s="18">
        <v>7717</v>
      </c>
      <c r="B7719" s="18">
        <f t="shared" si="240"/>
        <v>2020</v>
      </c>
      <c r="C7719" s="17">
        <v>43862</v>
      </c>
      <c r="D7719" s="18" t="s">
        <v>130</v>
      </c>
      <c r="E7719" s="18" t="s">
        <v>164</v>
      </c>
      <c r="F7719" s="18" t="str">
        <f t="shared" si="241"/>
        <v>National Grid-Tewksbury Muni Agg Rate-43862</v>
      </c>
      <c r="G7719" s="11" t="s">
        <v>131</v>
      </c>
      <c r="H7719" s="11" t="s">
        <v>54</v>
      </c>
      <c r="I7719" s="11" t="s">
        <v>99</v>
      </c>
      <c r="J7719" s="11" t="s">
        <v>238</v>
      </c>
      <c r="K7719" s="11" t="str">
        <f>IFERROR(INDEX('EDC Component Dictionary'!$C$5:$C$37,MATCH('Rates Database'!J7719,'EDC Component Dictionary'!$B$5:$B$37,0)), "Energy Supply")</f>
        <v>Energy Supply</v>
      </c>
      <c r="L7719" s="12">
        <v>0.1069</v>
      </c>
      <c r="M7719" s="12"/>
    </row>
    <row r="7720" spans="1:13" x14ac:dyDescent="0.3">
      <c r="A7720" s="18">
        <v>7718</v>
      </c>
      <c r="B7720" s="18">
        <f t="shared" si="240"/>
        <v>2020</v>
      </c>
      <c r="C7720" s="17">
        <v>43862</v>
      </c>
      <c r="D7720" s="18" t="s">
        <v>130</v>
      </c>
      <c r="E7720" s="18" t="s">
        <v>164</v>
      </c>
      <c r="F7720" s="18" t="str">
        <f t="shared" si="241"/>
        <v>National Grid-Tyngsborough Muni Agg Rate-43862</v>
      </c>
      <c r="G7720" s="11" t="s">
        <v>131</v>
      </c>
      <c r="H7720" s="11" t="s">
        <v>54</v>
      </c>
      <c r="I7720" s="11" t="s">
        <v>99</v>
      </c>
      <c r="J7720" s="11" t="s">
        <v>261</v>
      </c>
      <c r="K7720" s="11" t="str">
        <f>IFERROR(INDEX('EDC Component Dictionary'!$C$5:$C$37,MATCH('Rates Database'!J7720,'EDC Component Dictionary'!$B$5:$B$37,0)), "Energy Supply")</f>
        <v>Energy Supply</v>
      </c>
      <c r="L7720" s="12">
        <v>0.10692</v>
      </c>
      <c r="M7720" s="12"/>
    </row>
    <row r="7721" spans="1:13" x14ac:dyDescent="0.3">
      <c r="A7721" s="18">
        <v>7719</v>
      </c>
      <c r="B7721" s="18">
        <f t="shared" si="240"/>
        <v>2020</v>
      </c>
      <c r="C7721" s="17">
        <v>43862</v>
      </c>
      <c r="D7721" s="18" t="s">
        <v>130</v>
      </c>
      <c r="E7721" s="18" t="s">
        <v>164</v>
      </c>
      <c r="F7721" s="18" t="str">
        <f t="shared" si="241"/>
        <v>National Grid-Clarksburg Muni Agg Rate-43862</v>
      </c>
      <c r="G7721" s="11" t="s">
        <v>131</v>
      </c>
      <c r="H7721" s="11" t="s">
        <v>54</v>
      </c>
      <c r="I7721" s="11" t="s">
        <v>99</v>
      </c>
      <c r="J7721" s="11" t="s">
        <v>216</v>
      </c>
      <c r="K7721" s="11" t="str">
        <f>IFERROR(INDEX('EDC Component Dictionary'!$C$5:$C$37,MATCH('Rates Database'!J7721,'EDC Component Dictionary'!$B$5:$B$37,0)), "Energy Supply")</f>
        <v>Energy Supply</v>
      </c>
      <c r="L7721" s="12">
        <v>0.10707999999999999</v>
      </c>
      <c r="M7721" s="12"/>
    </row>
    <row r="7722" spans="1:13" x14ac:dyDescent="0.3">
      <c r="A7722" s="18">
        <v>7720</v>
      </c>
      <c r="B7722" s="18">
        <f t="shared" si="240"/>
        <v>2020</v>
      </c>
      <c r="C7722" s="17">
        <v>43862</v>
      </c>
      <c r="D7722" s="18" t="s">
        <v>130</v>
      </c>
      <c r="E7722" s="18" t="s">
        <v>95</v>
      </c>
      <c r="F7722" s="18" t="str">
        <f t="shared" si="241"/>
        <v>Eversource_WMA-Dalton Muni Agg Rate-43862</v>
      </c>
      <c r="G7722" s="11" t="s">
        <v>131</v>
      </c>
      <c r="H7722" s="11" t="s">
        <v>54</v>
      </c>
      <c r="I7722" s="11" t="s">
        <v>99</v>
      </c>
      <c r="J7722" s="11" t="s">
        <v>217</v>
      </c>
      <c r="K7722" s="11" t="str">
        <f>IFERROR(INDEX('EDC Component Dictionary'!$C$5:$C$37,MATCH('Rates Database'!J7722,'EDC Component Dictionary'!$B$5:$B$37,0)), "Energy Supply")</f>
        <v>Energy Supply</v>
      </c>
      <c r="L7722" s="12">
        <v>0.10707999999999999</v>
      </c>
      <c r="M7722" s="12"/>
    </row>
    <row r="7723" spans="1:13" x14ac:dyDescent="0.3">
      <c r="A7723" s="18">
        <v>7721</v>
      </c>
      <c r="B7723" s="18">
        <f t="shared" si="240"/>
        <v>2020</v>
      </c>
      <c r="C7723" s="17">
        <v>43862</v>
      </c>
      <c r="D7723" s="18" t="s">
        <v>130</v>
      </c>
      <c r="E7723" s="18" t="s">
        <v>164</v>
      </c>
      <c r="F7723" s="18" t="str">
        <f t="shared" si="241"/>
        <v>National Grid-Florida Muni Agg Rate-43862</v>
      </c>
      <c r="G7723" s="11" t="s">
        <v>131</v>
      </c>
      <c r="H7723" s="11" t="s">
        <v>54</v>
      </c>
      <c r="I7723" s="11" t="s">
        <v>99</v>
      </c>
      <c r="J7723" s="11" t="s">
        <v>218</v>
      </c>
      <c r="K7723" s="11" t="str">
        <f>IFERROR(INDEX('EDC Component Dictionary'!$C$5:$C$37,MATCH('Rates Database'!J7723,'EDC Component Dictionary'!$B$5:$B$37,0)), "Energy Supply")</f>
        <v>Energy Supply</v>
      </c>
      <c r="L7723" s="12">
        <v>0.10707999999999999</v>
      </c>
      <c r="M7723" s="12"/>
    </row>
    <row r="7724" spans="1:13" x14ac:dyDescent="0.3">
      <c r="A7724" s="18">
        <v>7722</v>
      </c>
      <c r="B7724" s="18">
        <f t="shared" si="240"/>
        <v>2020</v>
      </c>
      <c r="C7724" s="17">
        <v>43862</v>
      </c>
      <c r="D7724" s="18" t="s">
        <v>130</v>
      </c>
      <c r="E7724" s="18" t="s">
        <v>95</v>
      </c>
      <c r="F7724" s="18" t="str">
        <f t="shared" si="241"/>
        <v>Eversource_WMA-Lenox Muni Agg Rate-43862</v>
      </c>
      <c r="G7724" s="11" t="s">
        <v>131</v>
      </c>
      <c r="H7724" s="11" t="s">
        <v>54</v>
      </c>
      <c r="I7724" s="11" t="s">
        <v>99</v>
      </c>
      <c r="J7724" s="11" t="s">
        <v>219</v>
      </c>
      <c r="K7724" s="11" t="str">
        <f>IFERROR(INDEX('EDC Component Dictionary'!$C$5:$C$37,MATCH('Rates Database'!J7724,'EDC Component Dictionary'!$B$5:$B$37,0)), "Energy Supply")</f>
        <v>Energy Supply</v>
      </c>
      <c r="L7724" s="12">
        <v>0.10707999999999999</v>
      </c>
      <c r="M7724" s="12"/>
    </row>
    <row r="7725" spans="1:13" x14ac:dyDescent="0.3">
      <c r="A7725" s="18">
        <v>7723</v>
      </c>
      <c r="B7725" s="18">
        <f t="shared" si="240"/>
        <v>2020</v>
      </c>
      <c r="C7725" s="17">
        <v>43862</v>
      </c>
      <c r="D7725" s="18" t="s">
        <v>130</v>
      </c>
      <c r="E7725" s="18" t="s">
        <v>164</v>
      </c>
      <c r="F7725" s="18" t="str">
        <f t="shared" si="241"/>
        <v>National Grid-Monterey Muni Agg Rate-43862</v>
      </c>
      <c r="G7725" s="11" t="s">
        <v>131</v>
      </c>
      <c r="H7725" s="11" t="s">
        <v>54</v>
      </c>
      <c r="I7725" s="11" t="s">
        <v>99</v>
      </c>
      <c r="J7725" s="11" t="s">
        <v>220</v>
      </c>
      <c r="K7725" s="11" t="str">
        <f>IFERROR(INDEX('EDC Component Dictionary'!$C$5:$C$37,MATCH('Rates Database'!J7725,'EDC Component Dictionary'!$B$5:$B$37,0)), "Energy Supply")</f>
        <v>Energy Supply</v>
      </c>
      <c r="L7725" s="12">
        <v>0.10707999999999999</v>
      </c>
      <c r="M7725" s="12"/>
    </row>
    <row r="7726" spans="1:13" x14ac:dyDescent="0.3">
      <c r="A7726" s="18">
        <v>7724</v>
      </c>
      <c r="B7726" s="18">
        <f t="shared" si="240"/>
        <v>2020</v>
      </c>
      <c r="C7726" s="17">
        <v>43862</v>
      </c>
      <c r="D7726" s="18" t="s">
        <v>130</v>
      </c>
      <c r="E7726" s="18" t="s">
        <v>164</v>
      </c>
      <c r="F7726" s="18" t="str">
        <f t="shared" si="241"/>
        <v>National Grid-New Marlborough Muni Agg Rate-43862</v>
      </c>
      <c r="G7726" s="11" t="s">
        <v>131</v>
      </c>
      <c r="H7726" s="11" t="s">
        <v>54</v>
      </c>
      <c r="I7726" s="11" t="s">
        <v>99</v>
      </c>
      <c r="J7726" s="11" t="s">
        <v>221</v>
      </c>
      <c r="K7726" s="11" t="str">
        <f>IFERROR(INDEX('EDC Component Dictionary'!$C$5:$C$37,MATCH('Rates Database'!J7726,'EDC Component Dictionary'!$B$5:$B$37,0)), "Energy Supply")</f>
        <v>Energy Supply</v>
      </c>
      <c r="L7726" s="12">
        <v>0.10707999999999999</v>
      </c>
      <c r="M7726" s="12"/>
    </row>
    <row r="7727" spans="1:13" x14ac:dyDescent="0.3">
      <c r="A7727" s="18">
        <v>7725</v>
      </c>
      <c r="B7727" s="18">
        <f t="shared" si="240"/>
        <v>2020</v>
      </c>
      <c r="C7727" s="17">
        <v>43862</v>
      </c>
      <c r="D7727" s="18" t="s">
        <v>130</v>
      </c>
      <c r="E7727" s="18" t="s">
        <v>164</v>
      </c>
      <c r="F7727" s="18" t="str">
        <f t="shared" si="241"/>
        <v>National Grid-North Adams Muni Agg Rate-43862</v>
      </c>
      <c r="G7727" s="11" t="s">
        <v>131</v>
      </c>
      <c r="H7727" s="11" t="s">
        <v>54</v>
      </c>
      <c r="I7727" s="11" t="s">
        <v>99</v>
      </c>
      <c r="J7727" s="11" t="s">
        <v>222</v>
      </c>
      <c r="K7727" s="11" t="str">
        <f>IFERROR(INDEX('EDC Component Dictionary'!$C$5:$C$37,MATCH('Rates Database'!J7727,'EDC Component Dictionary'!$B$5:$B$37,0)), "Energy Supply")</f>
        <v>Energy Supply</v>
      </c>
      <c r="L7727" s="12">
        <v>0.10707999999999999</v>
      </c>
      <c r="M7727" s="12"/>
    </row>
    <row r="7728" spans="1:13" x14ac:dyDescent="0.3">
      <c r="A7728" s="18">
        <v>7726</v>
      </c>
      <c r="B7728" s="18">
        <f t="shared" si="240"/>
        <v>2020</v>
      </c>
      <c r="C7728" s="17">
        <v>43862</v>
      </c>
      <c r="D7728" s="18" t="s">
        <v>130</v>
      </c>
      <c r="E7728" s="18" t="s">
        <v>164</v>
      </c>
      <c r="F7728" s="18" t="str">
        <f t="shared" si="241"/>
        <v>National Grid-Sheffield Muni Agg Rate-43862</v>
      </c>
      <c r="G7728" s="11" t="s">
        <v>131</v>
      </c>
      <c r="H7728" s="11" t="s">
        <v>54</v>
      </c>
      <c r="I7728" s="11" t="s">
        <v>99</v>
      </c>
      <c r="J7728" s="11" t="s">
        <v>223</v>
      </c>
      <c r="K7728" s="11" t="str">
        <f>IFERROR(INDEX('EDC Component Dictionary'!$C$5:$C$37,MATCH('Rates Database'!J7728,'EDC Component Dictionary'!$B$5:$B$37,0)), "Energy Supply")</f>
        <v>Energy Supply</v>
      </c>
      <c r="L7728" s="12">
        <v>0.10707999999999999</v>
      </c>
      <c r="M7728" s="12"/>
    </row>
    <row r="7729" spans="1:13" x14ac:dyDescent="0.3">
      <c r="A7729" s="18">
        <v>7727</v>
      </c>
      <c r="B7729" s="18">
        <f t="shared" si="240"/>
        <v>2020</v>
      </c>
      <c r="C7729" s="17">
        <v>43862</v>
      </c>
      <c r="D7729" s="18" t="s">
        <v>130</v>
      </c>
      <c r="E7729" s="18" t="s">
        <v>164</v>
      </c>
      <c r="F7729" s="18" t="str">
        <f t="shared" si="241"/>
        <v>National Grid-West Stockbridge Muni Agg Rate-43862</v>
      </c>
      <c r="G7729" s="11" t="s">
        <v>131</v>
      </c>
      <c r="H7729" s="11" t="s">
        <v>54</v>
      </c>
      <c r="I7729" s="11" t="s">
        <v>99</v>
      </c>
      <c r="J7729" s="11" t="s">
        <v>224</v>
      </c>
      <c r="K7729" s="11" t="str">
        <f>IFERROR(INDEX('EDC Component Dictionary'!$C$5:$C$37,MATCH('Rates Database'!J7729,'EDC Component Dictionary'!$B$5:$B$37,0)), "Energy Supply")</f>
        <v>Energy Supply</v>
      </c>
      <c r="L7729" s="12">
        <v>0.10707999999999999</v>
      </c>
      <c r="M7729" s="12"/>
    </row>
    <row r="7730" spans="1:13" x14ac:dyDescent="0.3">
      <c r="A7730" s="18">
        <v>7728</v>
      </c>
      <c r="B7730" s="18">
        <f t="shared" si="240"/>
        <v>2020</v>
      </c>
      <c r="C7730" s="17">
        <v>43862</v>
      </c>
      <c r="D7730" s="18" t="s">
        <v>130</v>
      </c>
      <c r="E7730" s="18" t="s">
        <v>164</v>
      </c>
      <c r="F7730" s="18" t="str">
        <f t="shared" si="241"/>
        <v>National Grid-Williamstown Muni Agg Rate-43862</v>
      </c>
      <c r="G7730" s="11" t="s">
        <v>131</v>
      </c>
      <c r="H7730" s="11" t="s">
        <v>54</v>
      </c>
      <c r="I7730" s="11" t="s">
        <v>99</v>
      </c>
      <c r="J7730" s="11" t="s">
        <v>225</v>
      </c>
      <c r="K7730" s="11" t="str">
        <f>IFERROR(INDEX('EDC Component Dictionary'!$C$5:$C$37,MATCH('Rates Database'!J7730,'EDC Component Dictionary'!$B$5:$B$37,0)), "Energy Supply")</f>
        <v>Energy Supply</v>
      </c>
      <c r="L7730" s="12">
        <v>0.10707999999999999</v>
      </c>
      <c r="M7730" s="12"/>
    </row>
    <row r="7731" spans="1:13" x14ac:dyDescent="0.3">
      <c r="A7731" s="18">
        <v>7729</v>
      </c>
      <c r="B7731" s="18">
        <f t="shared" si="240"/>
        <v>2020</v>
      </c>
      <c r="C7731" s="17">
        <v>43862</v>
      </c>
      <c r="D7731" s="18" t="s">
        <v>130</v>
      </c>
      <c r="E7731" s="18" t="s">
        <v>164</v>
      </c>
      <c r="F7731" s="18" t="str">
        <f t="shared" si="241"/>
        <v>National Grid-Rockland Muni Agg Rate-43862</v>
      </c>
      <c r="G7731" s="11" t="s">
        <v>131</v>
      </c>
      <c r="H7731" s="11" t="s">
        <v>54</v>
      </c>
      <c r="I7731" s="11" t="s">
        <v>99</v>
      </c>
      <c r="J7731" s="11" t="s">
        <v>271</v>
      </c>
      <c r="K7731" s="11" t="str">
        <f>IFERROR(INDEX('EDC Component Dictionary'!$C$5:$C$37,MATCH('Rates Database'!J7731,'EDC Component Dictionary'!$B$5:$B$37,0)), "Energy Supply")</f>
        <v>Energy Supply</v>
      </c>
      <c r="L7731" s="12">
        <v>0.10742</v>
      </c>
      <c r="M7731" s="12"/>
    </row>
    <row r="7732" spans="1:13" x14ac:dyDescent="0.3">
      <c r="A7732" s="18">
        <v>7730</v>
      </c>
      <c r="B7732" s="18">
        <f t="shared" si="240"/>
        <v>2020</v>
      </c>
      <c r="C7732" s="17">
        <v>43862</v>
      </c>
      <c r="D7732" s="18" t="s">
        <v>130</v>
      </c>
      <c r="E7732" s="18" t="s">
        <v>163</v>
      </c>
      <c r="F7732" s="18" t="str">
        <f t="shared" si="241"/>
        <v>Eversource_EMA-Sudbury Muni Agg Rate-43862</v>
      </c>
      <c r="G7732" s="11" t="s">
        <v>131</v>
      </c>
      <c r="H7732" s="11" t="s">
        <v>54</v>
      </c>
      <c r="I7732" s="11" t="s">
        <v>99</v>
      </c>
      <c r="J7732" s="11" t="s">
        <v>227</v>
      </c>
      <c r="K7732" s="11" t="str">
        <f>IFERROR(INDEX('EDC Component Dictionary'!$C$5:$C$37,MATCH('Rates Database'!J7732,'EDC Component Dictionary'!$B$5:$B$37,0)), "Energy Supply")</f>
        <v>Energy Supply</v>
      </c>
      <c r="L7732" s="12">
        <v>0.10766000000000001</v>
      </c>
      <c r="M7732" s="12"/>
    </row>
    <row r="7733" spans="1:13" x14ac:dyDescent="0.3">
      <c r="A7733" s="18">
        <v>7731</v>
      </c>
      <c r="B7733" s="18">
        <f t="shared" si="240"/>
        <v>2020</v>
      </c>
      <c r="C7733" s="17">
        <v>43862</v>
      </c>
      <c r="D7733" s="18" t="s">
        <v>130</v>
      </c>
      <c r="E7733" s="18" t="s">
        <v>163</v>
      </c>
      <c r="F7733" s="18" t="str">
        <f t="shared" si="241"/>
        <v>Eversource_EMA-Wareham Muni Agg Rate-43862</v>
      </c>
      <c r="G7733" s="11" t="s">
        <v>131</v>
      </c>
      <c r="H7733" s="11" t="s">
        <v>54</v>
      </c>
      <c r="I7733" s="11" t="s">
        <v>99</v>
      </c>
      <c r="J7733" s="11" t="s">
        <v>273</v>
      </c>
      <c r="K7733" s="11" t="str">
        <f>IFERROR(INDEX('EDC Component Dictionary'!$C$5:$C$37,MATCH('Rates Database'!J7733,'EDC Component Dictionary'!$B$5:$B$37,0)), "Energy Supply")</f>
        <v>Energy Supply</v>
      </c>
      <c r="L7733" s="12">
        <v>0.10771</v>
      </c>
      <c r="M7733" s="12"/>
    </row>
    <row r="7734" spans="1:13" x14ac:dyDescent="0.3">
      <c r="A7734" s="18">
        <v>7732</v>
      </c>
      <c r="B7734" s="18">
        <f t="shared" si="240"/>
        <v>2020</v>
      </c>
      <c r="C7734" s="17">
        <v>43862</v>
      </c>
      <c r="D7734" s="18" t="s">
        <v>130</v>
      </c>
      <c r="E7734" s="18" t="s">
        <v>164</v>
      </c>
      <c r="F7734" s="18" t="str">
        <f t="shared" si="241"/>
        <v>National Grid-Egremont Muni Agg Rate-43862</v>
      </c>
      <c r="G7734" s="11" t="s">
        <v>131</v>
      </c>
      <c r="H7734" s="11" t="s">
        <v>54</v>
      </c>
      <c r="I7734" s="11" t="s">
        <v>99</v>
      </c>
      <c r="J7734" s="11" t="s">
        <v>248</v>
      </c>
      <c r="K7734" s="11" t="str">
        <f>IFERROR(INDEX('EDC Component Dictionary'!$C$5:$C$37,MATCH('Rates Database'!J7734,'EDC Component Dictionary'!$B$5:$B$37,0)), "Energy Supply")</f>
        <v>Energy Supply</v>
      </c>
      <c r="L7734" s="12">
        <v>0.10786999999999999</v>
      </c>
      <c r="M7734" s="12"/>
    </row>
    <row r="7735" spans="1:13" x14ac:dyDescent="0.3">
      <c r="A7735" s="18">
        <v>7733</v>
      </c>
      <c r="B7735" s="18">
        <f t="shared" si="240"/>
        <v>2020</v>
      </c>
      <c r="C7735" s="17">
        <v>43862</v>
      </c>
      <c r="D7735" s="18" t="s">
        <v>130</v>
      </c>
      <c r="E7735" s="18" t="s">
        <v>164</v>
      </c>
      <c r="F7735" s="18" t="str">
        <f t="shared" si="241"/>
        <v>National Grid-North Andover Muni Agg Rate-43862</v>
      </c>
      <c r="G7735" s="11" t="s">
        <v>131</v>
      </c>
      <c r="H7735" s="11" t="s">
        <v>54</v>
      </c>
      <c r="I7735" s="11" t="s">
        <v>99</v>
      </c>
      <c r="J7735" s="11" t="s">
        <v>259</v>
      </c>
      <c r="K7735" s="11" t="str">
        <f>IFERROR(INDEX('EDC Component Dictionary'!$C$5:$C$37,MATCH('Rates Database'!J7735,'EDC Component Dictionary'!$B$5:$B$37,0)), "Energy Supply")</f>
        <v>Energy Supply</v>
      </c>
      <c r="L7735" s="12">
        <v>0.1079</v>
      </c>
      <c r="M7735" s="12"/>
    </row>
    <row r="7736" spans="1:13" x14ac:dyDescent="0.3">
      <c r="A7736" s="18">
        <v>7734</v>
      </c>
      <c r="B7736" s="18">
        <f t="shared" si="240"/>
        <v>2020</v>
      </c>
      <c r="C7736" s="17">
        <v>43862</v>
      </c>
      <c r="D7736" s="18" t="s">
        <v>130</v>
      </c>
      <c r="E7736" s="18" t="s">
        <v>164</v>
      </c>
      <c r="F7736" s="18" t="str">
        <f t="shared" si="241"/>
        <v>National Grid-Grafton Muni Agg Rate-43862</v>
      </c>
      <c r="G7736" s="11" t="s">
        <v>131</v>
      </c>
      <c r="H7736" s="11" t="s">
        <v>54</v>
      </c>
      <c r="I7736" s="11" t="s">
        <v>99</v>
      </c>
      <c r="J7736" s="11" t="s">
        <v>229</v>
      </c>
      <c r="K7736" s="11" t="str">
        <f>IFERROR(INDEX('EDC Component Dictionary'!$C$5:$C$37,MATCH('Rates Database'!J7736,'EDC Component Dictionary'!$B$5:$B$37,0)), "Energy Supply")</f>
        <v>Energy Supply</v>
      </c>
      <c r="L7736" s="12">
        <v>0.10811</v>
      </c>
      <c r="M7736" s="12"/>
    </row>
    <row r="7737" spans="1:13" x14ac:dyDescent="0.3">
      <c r="A7737" s="18">
        <v>7735</v>
      </c>
      <c r="B7737" s="18">
        <f t="shared" si="240"/>
        <v>2020</v>
      </c>
      <c r="C7737" s="17">
        <v>43862</v>
      </c>
      <c r="D7737" s="18" t="s">
        <v>130</v>
      </c>
      <c r="E7737" s="18" t="s">
        <v>164</v>
      </c>
      <c r="F7737" s="18" t="str">
        <f t="shared" si="241"/>
        <v>National Grid-Halifax Muni Agg Rate-43862</v>
      </c>
      <c r="G7737" s="11" t="s">
        <v>131</v>
      </c>
      <c r="H7737" s="11" t="s">
        <v>54</v>
      </c>
      <c r="I7737" s="11" t="s">
        <v>99</v>
      </c>
      <c r="J7737" s="11" t="s">
        <v>230</v>
      </c>
      <c r="K7737" s="11" t="str">
        <f>IFERROR(INDEX('EDC Component Dictionary'!$C$5:$C$37,MATCH('Rates Database'!J7737,'EDC Component Dictionary'!$B$5:$B$37,0)), "Energy Supply")</f>
        <v>Energy Supply</v>
      </c>
      <c r="L7737" s="12">
        <v>0.10876</v>
      </c>
      <c r="M7737" s="12"/>
    </row>
    <row r="7738" spans="1:13" x14ac:dyDescent="0.3">
      <c r="A7738" s="18">
        <v>7736</v>
      </c>
      <c r="B7738" s="18">
        <f t="shared" si="240"/>
        <v>2020</v>
      </c>
      <c r="C7738" s="17">
        <v>43862</v>
      </c>
      <c r="D7738" s="18" t="s">
        <v>130</v>
      </c>
      <c r="E7738" s="18" t="s">
        <v>164</v>
      </c>
      <c r="F7738" s="18" t="str">
        <f t="shared" si="241"/>
        <v>National Grid-Southborough Muni Agg Rate-43862</v>
      </c>
      <c r="G7738" s="11" t="s">
        <v>131</v>
      </c>
      <c r="H7738" s="11" t="s">
        <v>54</v>
      </c>
      <c r="I7738" s="11" t="s">
        <v>99</v>
      </c>
      <c r="J7738" s="11" t="s">
        <v>231</v>
      </c>
      <c r="K7738" s="11" t="str">
        <f>IFERROR(INDEX('EDC Component Dictionary'!$C$5:$C$37,MATCH('Rates Database'!J7738,'EDC Component Dictionary'!$B$5:$B$37,0)), "Energy Supply")</f>
        <v>Energy Supply</v>
      </c>
      <c r="L7738" s="12">
        <v>0.10882</v>
      </c>
      <c r="M7738" s="12"/>
    </row>
    <row r="7739" spans="1:13" x14ac:dyDescent="0.3">
      <c r="A7739" s="18">
        <v>7737</v>
      </c>
      <c r="B7739" s="18">
        <f t="shared" si="240"/>
        <v>2020</v>
      </c>
      <c r="C7739" s="17">
        <v>43862</v>
      </c>
      <c r="D7739" s="18" t="s">
        <v>130</v>
      </c>
      <c r="E7739" s="18" t="s">
        <v>163</v>
      </c>
      <c r="F7739" s="18" t="str">
        <f t="shared" si="241"/>
        <v>Eversource_EMA-Stoneham Muni Agg Rate-43862</v>
      </c>
      <c r="G7739" s="11" t="s">
        <v>131</v>
      </c>
      <c r="H7739" s="11" t="s">
        <v>54</v>
      </c>
      <c r="I7739" s="11" t="s">
        <v>99</v>
      </c>
      <c r="J7739" s="11" t="s">
        <v>267</v>
      </c>
      <c r="K7739" s="11" t="str">
        <f>IFERROR(INDEX('EDC Component Dictionary'!$C$5:$C$37,MATCH('Rates Database'!J7739,'EDC Component Dictionary'!$B$5:$B$37,0)), "Energy Supply")</f>
        <v>Energy Supply</v>
      </c>
      <c r="L7739" s="12">
        <v>0.10902000000000001</v>
      </c>
      <c r="M7739" s="12"/>
    </row>
    <row r="7740" spans="1:13" x14ac:dyDescent="0.3">
      <c r="A7740" s="18">
        <v>7738</v>
      </c>
      <c r="B7740" s="18">
        <f t="shared" si="240"/>
        <v>2020</v>
      </c>
      <c r="C7740" s="17">
        <v>43862</v>
      </c>
      <c r="D7740" s="18" t="s">
        <v>130</v>
      </c>
      <c r="E7740" s="18" t="s">
        <v>164</v>
      </c>
      <c r="F7740" s="18" t="str">
        <f t="shared" si="241"/>
        <v>National Grid-Webster Muni Agg Rate-43862</v>
      </c>
      <c r="G7740" s="11" t="s">
        <v>131</v>
      </c>
      <c r="H7740" s="11" t="s">
        <v>54</v>
      </c>
      <c r="I7740" s="11" t="s">
        <v>99</v>
      </c>
      <c r="J7740" s="11" t="s">
        <v>266</v>
      </c>
      <c r="K7740" s="11" t="str">
        <f>IFERROR(INDEX('EDC Component Dictionary'!$C$5:$C$37,MATCH('Rates Database'!J7740,'EDC Component Dictionary'!$B$5:$B$37,0)), "Energy Supply")</f>
        <v>Energy Supply</v>
      </c>
      <c r="L7740" s="12">
        <v>0.10929</v>
      </c>
      <c r="M7740" s="12"/>
    </row>
    <row r="7741" spans="1:13" x14ac:dyDescent="0.3">
      <c r="A7741" s="18">
        <v>7739</v>
      </c>
      <c r="B7741" s="18">
        <f t="shared" si="240"/>
        <v>2020</v>
      </c>
      <c r="C7741" s="17">
        <v>43862</v>
      </c>
      <c r="D7741" s="18" t="s">
        <v>130</v>
      </c>
      <c r="E7741" s="18" t="s">
        <v>164</v>
      </c>
      <c r="F7741" s="18" t="str">
        <f t="shared" si="241"/>
        <v>National Grid-Sutton Muni Agg Rate-43862</v>
      </c>
      <c r="G7741" s="11" t="s">
        <v>131</v>
      </c>
      <c r="H7741" s="11" t="s">
        <v>54</v>
      </c>
      <c r="I7741" s="11" t="s">
        <v>99</v>
      </c>
      <c r="J7741" s="11" t="s">
        <v>233</v>
      </c>
      <c r="K7741" s="11" t="str">
        <f>IFERROR(INDEX('EDC Component Dictionary'!$C$5:$C$37,MATCH('Rates Database'!J7741,'EDC Component Dictionary'!$B$5:$B$37,0)), "Energy Supply")</f>
        <v>Energy Supply</v>
      </c>
      <c r="L7741" s="12">
        <v>0.10929999999999999</v>
      </c>
      <c r="M7741" s="12"/>
    </row>
    <row r="7742" spans="1:13" x14ac:dyDescent="0.3">
      <c r="A7742" s="18">
        <v>7740</v>
      </c>
      <c r="B7742" s="18">
        <f t="shared" si="240"/>
        <v>2020</v>
      </c>
      <c r="C7742" s="17">
        <v>43862</v>
      </c>
      <c r="D7742" s="18" t="s">
        <v>130</v>
      </c>
      <c r="E7742" s="18" t="s">
        <v>163</v>
      </c>
      <c r="F7742" s="18" t="str">
        <f t="shared" si="241"/>
        <v>Eversource_EMA-Carlisle Muni Agg Rate-43862</v>
      </c>
      <c r="G7742" s="11" t="s">
        <v>131</v>
      </c>
      <c r="H7742" s="11" t="s">
        <v>54</v>
      </c>
      <c r="I7742" s="11" t="s">
        <v>99</v>
      </c>
      <c r="J7742" s="11" t="s">
        <v>236</v>
      </c>
      <c r="K7742" s="11" t="str">
        <f>IFERROR(INDEX('EDC Component Dictionary'!$C$5:$C$37,MATCH('Rates Database'!J7742,'EDC Component Dictionary'!$B$5:$B$37,0)), "Energy Supply")</f>
        <v>Energy Supply</v>
      </c>
      <c r="L7742" s="12">
        <v>0.10979</v>
      </c>
      <c r="M7742" s="12"/>
    </row>
    <row r="7743" spans="1:13" x14ac:dyDescent="0.3">
      <c r="A7743" s="18">
        <v>7741</v>
      </c>
      <c r="B7743" s="18">
        <f t="shared" si="240"/>
        <v>2020</v>
      </c>
      <c r="C7743" s="17">
        <v>43862</v>
      </c>
      <c r="D7743" s="18" t="s">
        <v>130</v>
      </c>
      <c r="E7743" s="18" t="s">
        <v>163</v>
      </c>
      <c r="F7743" s="18" t="str">
        <f t="shared" si="241"/>
        <v>Eversource_EMA-Acton Muni Agg Rate-43862</v>
      </c>
      <c r="G7743" s="11" t="s">
        <v>131</v>
      </c>
      <c r="H7743" s="11" t="s">
        <v>54</v>
      </c>
      <c r="I7743" s="11" t="s">
        <v>99</v>
      </c>
      <c r="J7743" s="11" t="s">
        <v>226</v>
      </c>
      <c r="K7743" s="11" t="str">
        <f>IFERROR(INDEX('EDC Component Dictionary'!$C$5:$C$37,MATCH('Rates Database'!J7743,'EDC Component Dictionary'!$B$5:$B$37,0)), "Energy Supply")</f>
        <v>Energy Supply</v>
      </c>
      <c r="L7743" s="12">
        <v>0.11040999999999999</v>
      </c>
      <c r="M7743" s="12"/>
    </row>
    <row r="7744" spans="1:13" x14ac:dyDescent="0.3">
      <c r="A7744" s="18">
        <v>7742</v>
      </c>
      <c r="B7744" s="18">
        <f t="shared" si="240"/>
        <v>2020</v>
      </c>
      <c r="C7744" s="17">
        <v>43862</v>
      </c>
      <c r="D7744" s="18" t="s">
        <v>130</v>
      </c>
      <c r="E7744" s="18" t="s">
        <v>36</v>
      </c>
      <c r="F7744" s="18" t="str">
        <f t="shared" si="241"/>
        <v>Unitil-Lunenburg Muni Agg Rate-43862</v>
      </c>
      <c r="G7744" s="11" t="s">
        <v>131</v>
      </c>
      <c r="H7744" s="11" t="s">
        <v>54</v>
      </c>
      <c r="I7744" s="11" t="s">
        <v>99</v>
      </c>
      <c r="J7744" s="11" t="s">
        <v>239</v>
      </c>
      <c r="K7744" s="11" t="str">
        <f>IFERROR(INDEX('EDC Component Dictionary'!$C$5:$C$37,MATCH('Rates Database'!J7744,'EDC Component Dictionary'!$B$5:$B$37,0)), "Energy Supply")</f>
        <v>Energy Supply</v>
      </c>
      <c r="L7744" s="12">
        <v>0.10997999999999999</v>
      </c>
      <c r="M7744" s="12"/>
    </row>
    <row r="7745" spans="1:13" x14ac:dyDescent="0.3">
      <c r="A7745" s="18">
        <v>7743</v>
      </c>
      <c r="B7745" s="18">
        <f t="shared" si="240"/>
        <v>2020</v>
      </c>
      <c r="C7745" s="17">
        <v>43862</v>
      </c>
      <c r="D7745" s="18" t="s">
        <v>130</v>
      </c>
      <c r="E7745" s="18" t="s">
        <v>163</v>
      </c>
      <c r="F7745" s="18" t="str">
        <f t="shared" si="241"/>
        <v>Eversource_EMA-Arlington Muni Agg Rate-43862</v>
      </c>
      <c r="G7745" s="11" t="s">
        <v>131</v>
      </c>
      <c r="H7745" s="11" t="s">
        <v>54</v>
      </c>
      <c r="I7745" s="11" t="s">
        <v>99</v>
      </c>
      <c r="J7745" s="11" t="s">
        <v>228</v>
      </c>
      <c r="K7745" s="11" t="str">
        <f>IFERROR(INDEX('EDC Component Dictionary'!$C$5:$C$37,MATCH('Rates Database'!J7745,'EDC Component Dictionary'!$B$5:$B$37,0)), "Energy Supply")</f>
        <v>Energy Supply</v>
      </c>
      <c r="L7745" s="12">
        <v>0.11154</v>
      </c>
      <c r="M7745" s="12"/>
    </row>
    <row r="7746" spans="1:13" x14ac:dyDescent="0.3">
      <c r="A7746" s="18">
        <v>7744</v>
      </c>
      <c r="B7746" s="18">
        <f t="shared" si="240"/>
        <v>2020</v>
      </c>
      <c r="C7746" s="17">
        <v>43862</v>
      </c>
      <c r="D7746" s="18" t="s">
        <v>130</v>
      </c>
      <c r="E7746" s="18" t="s">
        <v>163</v>
      </c>
      <c r="F7746" s="18" t="str">
        <f t="shared" si="241"/>
        <v>Eversource_EMA-Ashland Muni Agg Rate-43862</v>
      </c>
      <c r="G7746" s="11" t="s">
        <v>131</v>
      </c>
      <c r="H7746" s="11" t="s">
        <v>54</v>
      </c>
      <c r="I7746" s="11" t="s">
        <v>99</v>
      </c>
      <c r="J7746" s="11" t="s">
        <v>234</v>
      </c>
      <c r="K7746" s="11" t="str">
        <f>IFERROR(INDEX('EDC Component Dictionary'!$C$5:$C$37,MATCH('Rates Database'!J7746,'EDC Component Dictionary'!$B$5:$B$37,0)), "Energy Supply")</f>
        <v>Energy Supply</v>
      </c>
      <c r="L7746" s="12">
        <v>0.11047</v>
      </c>
      <c r="M7746" s="12"/>
    </row>
    <row r="7747" spans="1:13" x14ac:dyDescent="0.3">
      <c r="A7747" s="18">
        <v>7745</v>
      </c>
      <c r="B7747" s="18">
        <f t="shared" ref="B7747:B7810" si="242">YEAR(C7747)</f>
        <v>2020</v>
      </c>
      <c r="C7747" s="17">
        <v>43862</v>
      </c>
      <c r="D7747" s="18" t="s">
        <v>130</v>
      </c>
      <c r="E7747" s="18" t="s">
        <v>163</v>
      </c>
      <c r="F7747" s="18" t="str">
        <f t="shared" si="241"/>
        <v>Eversource_EMA-Plympton Muni Agg Rate-43862</v>
      </c>
      <c r="G7747" s="11" t="s">
        <v>131</v>
      </c>
      <c r="H7747" s="11" t="s">
        <v>54</v>
      </c>
      <c r="I7747" s="11" t="s">
        <v>99</v>
      </c>
      <c r="J7747" s="11" t="s">
        <v>240</v>
      </c>
      <c r="K7747" s="11" t="str">
        <f>IFERROR(INDEX('EDC Component Dictionary'!$C$5:$C$37,MATCH('Rates Database'!J7747,'EDC Component Dictionary'!$B$5:$B$37,0)), "Energy Supply")</f>
        <v>Energy Supply</v>
      </c>
      <c r="L7747" s="12">
        <v>0.11056000000000001</v>
      </c>
      <c r="M7747" s="12"/>
    </row>
    <row r="7748" spans="1:13" x14ac:dyDescent="0.3">
      <c r="A7748" s="18">
        <v>7746</v>
      </c>
      <c r="B7748" s="18">
        <f t="shared" si="242"/>
        <v>2020</v>
      </c>
      <c r="C7748" s="17">
        <v>43862</v>
      </c>
      <c r="D7748" s="18" t="s">
        <v>130</v>
      </c>
      <c r="E7748" s="18" t="s">
        <v>164</v>
      </c>
      <c r="F7748" s="18" t="str">
        <f t="shared" ref="F7748:F7811" si="243">_xlfn.CONCAT(E7748,"-",J7748,"-",C7748)</f>
        <v>National Grid-Salisbury Muni Agg Rate-43862</v>
      </c>
      <c r="G7748" s="11" t="s">
        <v>131</v>
      </c>
      <c r="H7748" s="11" t="s">
        <v>54</v>
      </c>
      <c r="I7748" s="11" t="s">
        <v>99</v>
      </c>
      <c r="J7748" s="11" t="s">
        <v>241</v>
      </c>
      <c r="K7748" s="11" t="str">
        <f>IFERROR(INDEX('EDC Component Dictionary'!$C$5:$C$37,MATCH('Rates Database'!J7748,'EDC Component Dictionary'!$B$5:$B$37,0)), "Energy Supply")</f>
        <v>Energy Supply</v>
      </c>
      <c r="L7748" s="12">
        <v>0.11065</v>
      </c>
      <c r="M7748" s="12"/>
    </row>
    <row r="7749" spans="1:13" x14ac:dyDescent="0.3">
      <c r="A7749" s="18">
        <v>7747</v>
      </c>
      <c r="B7749" s="18">
        <f t="shared" si="242"/>
        <v>2020</v>
      </c>
      <c r="C7749" s="17">
        <v>43862</v>
      </c>
      <c r="D7749" s="18" t="s">
        <v>130</v>
      </c>
      <c r="E7749" s="18" t="s">
        <v>164</v>
      </c>
      <c r="F7749" s="18" t="str">
        <f t="shared" si="243"/>
        <v>National Grid-Gloucester Muni Agg Rate-43862</v>
      </c>
      <c r="G7749" s="11" t="s">
        <v>131</v>
      </c>
      <c r="H7749" s="11" t="s">
        <v>54</v>
      </c>
      <c r="I7749" s="11" t="s">
        <v>99</v>
      </c>
      <c r="J7749" s="11" t="s">
        <v>242</v>
      </c>
      <c r="K7749" s="11" t="str">
        <f>IFERROR(INDEX('EDC Component Dictionary'!$C$5:$C$37,MATCH('Rates Database'!J7749,'EDC Component Dictionary'!$B$5:$B$37,0)), "Energy Supply")</f>
        <v>Energy Supply</v>
      </c>
      <c r="L7749" s="12">
        <v>0.11094999999999999</v>
      </c>
      <c r="M7749" s="12"/>
    </row>
    <row r="7750" spans="1:13" x14ac:dyDescent="0.3">
      <c r="A7750" s="18">
        <v>7748</v>
      </c>
      <c r="B7750" s="18">
        <f t="shared" si="242"/>
        <v>2020</v>
      </c>
      <c r="C7750" s="17">
        <v>43862</v>
      </c>
      <c r="D7750" s="18" t="s">
        <v>130</v>
      </c>
      <c r="E7750" s="18" t="s">
        <v>163</v>
      </c>
      <c r="F7750" s="18" t="str">
        <f t="shared" si="243"/>
        <v>Eversource_EMA-Bedford Muni Agg Rate-43862</v>
      </c>
      <c r="G7750" s="11" t="s">
        <v>131</v>
      </c>
      <c r="H7750" s="11" t="s">
        <v>54</v>
      </c>
      <c r="I7750" s="11" t="s">
        <v>99</v>
      </c>
      <c r="J7750" s="11" t="s">
        <v>274</v>
      </c>
      <c r="K7750" s="11" t="str">
        <f>IFERROR(INDEX('EDC Component Dictionary'!$C$5:$C$37,MATCH('Rates Database'!J7750,'EDC Component Dictionary'!$B$5:$B$37,0)), "Energy Supply")</f>
        <v>Energy Supply</v>
      </c>
      <c r="L7750" s="12">
        <v>0.1114</v>
      </c>
      <c r="M7750" s="12"/>
    </row>
    <row r="7751" spans="1:13" x14ac:dyDescent="0.3">
      <c r="A7751" s="18">
        <v>7749</v>
      </c>
      <c r="B7751" s="18">
        <f t="shared" si="242"/>
        <v>2020</v>
      </c>
      <c r="C7751" s="17">
        <v>43862</v>
      </c>
      <c r="D7751" s="18" t="s">
        <v>130</v>
      </c>
      <c r="E7751" s="18" t="s">
        <v>164</v>
      </c>
      <c r="F7751" s="18" t="str">
        <f t="shared" si="243"/>
        <v>National Grid-Salem Muni Agg Rate-43862</v>
      </c>
      <c r="G7751" s="11" t="s">
        <v>131</v>
      </c>
      <c r="H7751" s="11" t="s">
        <v>54</v>
      </c>
      <c r="I7751" s="11" t="s">
        <v>99</v>
      </c>
      <c r="J7751" s="11" t="s">
        <v>175</v>
      </c>
      <c r="K7751" s="11" t="str">
        <f>IFERROR(INDEX('EDC Component Dictionary'!$C$5:$C$37,MATCH('Rates Database'!J7751,'EDC Component Dictionary'!$B$5:$B$37,0)), "Energy Supply")</f>
        <v>Energy Supply</v>
      </c>
      <c r="L7751" s="12">
        <v>0.11101999999999999</v>
      </c>
      <c r="M7751" s="12"/>
    </row>
    <row r="7752" spans="1:13" x14ac:dyDescent="0.3">
      <c r="A7752" s="18">
        <v>7750</v>
      </c>
      <c r="B7752" s="18">
        <f t="shared" si="242"/>
        <v>2020</v>
      </c>
      <c r="C7752" s="17">
        <v>43862</v>
      </c>
      <c r="D7752" s="18" t="s">
        <v>130</v>
      </c>
      <c r="E7752" s="18" t="s">
        <v>163</v>
      </c>
      <c r="F7752" s="18" t="str">
        <f t="shared" si="243"/>
        <v>Eversource_EMA-Cambridge Muni Agg Rate-43862</v>
      </c>
      <c r="G7752" s="11" t="s">
        <v>131</v>
      </c>
      <c r="H7752" s="11" t="s">
        <v>54</v>
      </c>
      <c r="I7752" s="11" t="s">
        <v>99</v>
      </c>
      <c r="J7752" s="11" t="s">
        <v>210</v>
      </c>
      <c r="K7752" s="11" t="str">
        <f>IFERROR(INDEX('EDC Component Dictionary'!$C$5:$C$37,MATCH('Rates Database'!J7752,'EDC Component Dictionary'!$B$5:$B$37,0)), "Energy Supply")</f>
        <v>Energy Supply</v>
      </c>
      <c r="L7752" s="12">
        <v>0.11151</v>
      </c>
      <c r="M7752" s="12"/>
    </row>
    <row r="7753" spans="1:13" x14ac:dyDescent="0.3">
      <c r="A7753" s="18">
        <v>7751</v>
      </c>
      <c r="B7753" s="18">
        <f t="shared" si="242"/>
        <v>2020</v>
      </c>
      <c r="C7753" s="17">
        <v>43862</v>
      </c>
      <c r="D7753" s="18" t="s">
        <v>130</v>
      </c>
      <c r="E7753" s="18" t="s">
        <v>163</v>
      </c>
      <c r="F7753" s="18" t="str">
        <f t="shared" si="243"/>
        <v>Eversource_EMA-Winchester Muni Agg Rate-43862</v>
      </c>
      <c r="G7753" s="11" t="s">
        <v>131</v>
      </c>
      <c r="H7753" s="11" t="s">
        <v>54</v>
      </c>
      <c r="I7753" s="11" t="s">
        <v>99</v>
      </c>
      <c r="J7753" s="11" t="s">
        <v>232</v>
      </c>
      <c r="K7753" s="11" t="str">
        <f>IFERROR(INDEX('EDC Component Dictionary'!$C$5:$C$37,MATCH('Rates Database'!J7753,'EDC Component Dictionary'!$B$5:$B$37,0)), "Energy Supply")</f>
        <v>Energy Supply</v>
      </c>
      <c r="L7753" s="12">
        <v>0.11236</v>
      </c>
      <c r="M7753" s="12"/>
    </row>
    <row r="7754" spans="1:13" x14ac:dyDescent="0.3">
      <c r="A7754" s="18">
        <v>7752</v>
      </c>
      <c r="B7754" s="18">
        <f t="shared" si="242"/>
        <v>2020</v>
      </c>
      <c r="C7754" s="17">
        <v>43862</v>
      </c>
      <c r="D7754" s="18" t="s">
        <v>130</v>
      </c>
      <c r="E7754" s="18" t="s">
        <v>164</v>
      </c>
      <c r="F7754" s="18" t="str">
        <f t="shared" si="243"/>
        <v>National Grid-Berlin Muni Agg Rate-43862</v>
      </c>
      <c r="G7754" s="11" t="s">
        <v>131</v>
      </c>
      <c r="H7754" s="11" t="s">
        <v>54</v>
      </c>
      <c r="I7754" s="11" t="s">
        <v>99</v>
      </c>
      <c r="J7754" s="11" t="s">
        <v>237</v>
      </c>
      <c r="K7754" s="11" t="str">
        <f>IFERROR(INDEX('EDC Component Dictionary'!$C$5:$C$37,MATCH('Rates Database'!J7754,'EDC Component Dictionary'!$B$5:$B$37,0)), "Energy Supply")</f>
        <v>Energy Supply</v>
      </c>
      <c r="L7754" s="12">
        <v>0.1119</v>
      </c>
      <c r="M7754" s="12"/>
    </row>
    <row r="7755" spans="1:13" x14ac:dyDescent="0.3">
      <c r="A7755" s="18">
        <v>7753</v>
      </c>
      <c r="B7755" s="18">
        <f t="shared" si="242"/>
        <v>2020</v>
      </c>
      <c r="C7755" s="17">
        <v>43862</v>
      </c>
      <c r="D7755" s="18" t="s">
        <v>130</v>
      </c>
      <c r="E7755" s="18" t="s">
        <v>164</v>
      </c>
      <c r="F7755" s="18" t="str">
        <f t="shared" si="243"/>
        <v>National Grid-Bellingham Muni Agg Rate-43862</v>
      </c>
      <c r="G7755" s="11" t="s">
        <v>131</v>
      </c>
      <c r="H7755" s="11" t="s">
        <v>54</v>
      </c>
      <c r="I7755" s="11" t="s">
        <v>99</v>
      </c>
      <c r="J7755" s="11" t="s">
        <v>244</v>
      </c>
      <c r="K7755" s="11" t="str">
        <f>IFERROR(INDEX('EDC Component Dictionary'!$C$5:$C$37,MATCH('Rates Database'!J7755,'EDC Component Dictionary'!$B$5:$B$37,0)), "Energy Supply")</f>
        <v>Energy Supply</v>
      </c>
      <c r="L7755" s="12">
        <v>0.11241</v>
      </c>
      <c r="M7755" s="12"/>
    </row>
    <row r="7756" spans="1:13" x14ac:dyDescent="0.3">
      <c r="A7756" s="18">
        <v>7754</v>
      </c>
      <c r="B7756" s="18">
        <f t="shared" si="242"/>
        <v>2020</v>
      </c>
      <c r="C7756" s="17">
        <v>43862</v>
      </c>
      <c r="D7756" s="18" t="s">
        <v>130</v>
      </c>
      <c r="E7756" s="18" t="s">
        <v>163</v>
      </c>
      <c r="F7756" s="18" t="str">
        <f t="shared" si="243"/>
        <v>Eversource_EMA-Natick Muni Agg Rate-43862</v>
      </c>
      <c r="G7756" s="11" t="s">
        <v>131</v>
      </c>
      <c r="H7756" s="11" t="s">
        <v>54</v>
      </c>
      <c r="I7756" s="11" t="s">
        <v>99</v>
      </c>
      <c r="J7756" s="11" t="s">
        <v>252</v>
      </c>
      <c r="K7756" s="11" t="str">
        <f>IFERROR(INDEX('EDC Component Dictionary'!$C$5:$C$37,MATCH('Rates Database'!J7756,'EDC Component Dictionary'!$B$5:$B$37,0)), "Energy Supply")</f>
        <v>Energy Supply</v>
      </c>
      <c r="L7756" s="12">
        <v>0.11278000000000001</v>
      </c>
      <c r="M7756" s="12"/>
    </row>
    <row r="7757" spans="1:13" x14ac:dyDescent="0.3">
      <c r="A7757" s="18">
        <v>7755</v>
      </c>
      <c r="B7757" s="18">
        <f t="shared" si="242"/>
        <v>2020</v>
      </c>
      <c r="C7757" s="17">
        <v>43862</v>
      </c>
      <c r="D7757" s="18" t="s">
        <v>130</v>
      </c>
      <c r="E7757" s="18" t="s">
        <v>163</v>
      </c>
      <c r="F7757" s="18" t="str">
        <f t="shared" si="243"/>
        <v>Eversource_EMA-Holliston Muni Agg Rate-43862</v>
      </c>
      <c r="G7757" s="11" t="s">
        <v>131</v>
      </c>
      <c r="H7757" s="11" t="s">
        <v>54</v>
      </c>
      <c r="I7757" s="11" t="s">
        <v>99</v>
      </c>
      <c r="J7757" s="11" t="s">
        <v>246</v>
      </c>
      <c r="K7757" s="11" t="str">
        <f>IFERROR(INDEX('EDC Component Dictionary'!$C$5:$C$37,MATCH('Rates Database'!J7757,'EDC Component Dictionary'!$B$5:$B$37,0)), "Energy Supply")</f>
        <v>Energy Supply</v>
      </c>
      <c r="L7757" s="12">
        <v>0.11273</v>
      </c>
      <c r="M7757" s="12"/>
    </row>
    <row r="7758" spans="1:13" x14ac:dyDescent="0.3">
      <c r="A7758" s="18">
        <v>7756</v>
      </c>
      <c r="B7758" s="18">
        <f t="shared" si="242"/>
        <v>2020</v>
      </c>
      <c r="C7758" s="17">
        <v>43862</v>
      </c>
      <c r="D7758" s="18" t="s">
        <v>130</v>
      </c>
      <c r="E7758" s="18" t="s">
        <v>164</v>
      </c>
      <c r="F7758" s="18" t="str">
        <f t="shared" si="243"/>
        <v>National Grid-West Bridgewater Muni Agg Rate-43862</v>
      </c>
      <c r="G7758" s="11" t="s">
        <v>131</v>
      </c>
      <c r="H7758" s="11" t="s">
        <v>54</v>
      </c>
      <c r="I7758" s="11" t="s">
        <v>99</v>
      </c>
      <c r="J7758" s="11" t="s">
        <v>247</v>
      </c>
      <c r="K7758" s="11" t="str">
        <f>IFERROR(INDEX('EDC Component Dictionary'!$C$5:$C$37,MATCH('Rates Database'!J7758,'EDC Component Dictionary'!$B$5:$B$37,0)), "Energy Supply")</f>
        <v>Energy Supply</v>
      </c>
      <c r="L7758" s="12">
        <v>0.11326</v>
      </c>
      <c r="M7758" s="12"/>
    </row>
    <row r="7759" spans="1:13" x14ac:dyDescent="0.3">
      <c r="A7759" s="18">
        <v>7757</v>
      </c>
      <c r="B7759" s="18">
        <f t="shared" si="242"/>
        <v>2020</v>
      </c>
      <c r="C7759" s="17">
        <v>43862</v>
      </c>
      <c r="D7759" s="18" t="s">
        <v>130</v>
      </c>
      <c r="E7759" s="18" t="s">
        <v>163</v>
      </c>
      <c r="F7759" s="18" t="str">
        <f t="shared" si="243"/>
        <v>Eversource_EMA-Newton Muni Agg Rate-43862</v>
      </c>
      <c r="G7759" s="11" t="s">
        <v>131</v>
      </c>
      <c r="H7759" s="11" t="s">
        <v>54</v>
      </c>
      <c r="I7759" s="11" t="s">
        <v>99</v>
      </c>
      <c r="J7759" s="11" t="s">
        <v>268</v>
      </c>
      <c r="K7759" s="11" t="str">
        <f>IFERROR(INDEX('EDC Component Dictionary'!$C$5:$C$37,MATCH('Rates Database'!J7759,'EDC Component Dictionary'!$B$5:$B$37,0)), "Energy Supply")</f>
        <v>Energy Supply</v>
      </c>
      <c r="L7759" s="12">
        <v>0.11354</v>
      </c>
      <c r="M7759" s="12"/>
    </row>
    <row r="7760" spans="1:13" x14ac:dyDescent="0.3">
      <c r="A7760" s="18">
        <v>7758</v>
      </c>
      <c r="B7760" s="18">
        <f t="shared" si="242"/>
        <v>2020</v>
      </c>
      <c r="C7760" s="17">
        <v>43862</v>
      </c>
      <c r="D7760" s="18" t="s">
        <v>130</v>
      </c>
      <c r="E7760" s="18" t="s">
        <v>164</v>
      </c>
      <c r="F7760" s="18" t="str">
        <f t="shared" si="243"/>
        <v>National Grid-Hamilton Muni Agg Rate-43862</v>
      </c>
      <c r="G7760" s="11" t="s">
        <v>131</v>
      </c>
      <c r="H7760" s="11" t="s">
        <v>54</v>
      </c>
      <c r="I7760" s="11" t="s">
        <v>99</v>
      </c>
      <c r="J7760" s="11" t="s">
        <v>250</v>
      </c>
      <c r="K7760" s="11" t="str">
        <f>IFERROR(INDEX('EDC Component Dictionary'!$C$5:$C$37,MATCH('Rates Database'!J7760,'EDC Component Dictionary'!$B$5:$B$37,0)), "Energy Supply")</f>
        <v>Energy Supply</v>
      </c>
      <c r="L7760" s="12">
        <v>0.11412</v>
      </c>
      <c r="M7760" s="12"/>
    </row>
    <row r="7761" spans="1:13" x14ac:dyDescent="0.3">
      <c r="A7761" s="18">
        <v>7759</v>
      </c>
      <c r="B7761" s="18">
        <f t="shared" si="242"/>
        <v>2020</v>
      </c>
      <c r="C7761" s="17">
        <v>43862</v>
      </c>
      <c r="D7761" s="18" t="s">
        <v>130</v>
      </c>
      <c r="E7761" s="18" t="s">
        <v>164</v>
      </c>
      <c r="F7761" s="18" t="str">
        <f t="shared" si="243"/>
        <v>National Grid-Millville Muni Agg Rate-43862</v>
      </c>
      <c r="G7761" s="11" t="s">
        <v>131</v>
      </c>
      <c r="H7761" s="11" t="s">
        <v>54</v>
      </c>
      <c r="I7761" s="11" t="s">
        <v>99</v>
      </c>
      <c r="J7761" s="11" t="s">
        <v>251</v>
      </c>
      <c r="K7761" s="11" t="str">
        <f>IFERROR(INDEX('EDC Component Dictionary'!$C$5:$C$37,MATCH('Rates Database'!J7761,'EDC Component Dictionary'!$B$5:$B$37,0)), "Energy Supply")</f>
        <v>Energy Supply</v>
      </c>
      <c r="L7761" s="12">
        <v>0.11416999999999999</v>
      </c>
      <c r="M7761" s="12"/>
    </row>
    <row r="7762" spans="1:13" x14ac:dyDescent="0.3">
      <c r="A7762" s="18">
        <v>7760</v>
      </c>
      <c r="B7762" s="18">
        <f t="shared" si="242"/>
        <v>2020</v>
      </c>
      <c r="C7762" s="17">
        <v>43862</v>
      </c>
      <c r="D7762" s="18" t="s">
        <v>130</v>
      </c>
      <c r="E7762" s="18" t="s">
        <v>164</v>
      </c>
      <c r="F7762" s="18" t="str">
        <f t="shared" si="243"/>
        <v>National Grid-Swampscott Muni Agg Rate-43862</v>
      </c>
      <c r="G7762" s="11" t="s">
        <v>131</v>
      </c>
      <c r="H7762" s="11" t="s">
        <v>54</v>
      </c>
      <c r="I7762" s="11" t="s">
        <v>99</v>
      </c>
      <c r="J7762" s="11" t="s">
        <v>178</v>
      </c>
      <c r="K7762" s="11" t="str">
        <f>IFERROR(INDEX('EDC Component Dictionary'!$C$5:$C$37,MATCH('Rates Database'!J7762,'EDC Component Dictionary'!$B$5:$B$37,0)), "Energy Supply")</f>
        <v>Energy Supply</v>
      </c>
      <c r="L7762" s="12">
        <v>0.11446000000000001</v>
      </c>
      <c r="M7762" s="12"/>
    </row>
    <row r="7763" spans="1:13" x14ac:dyDescent="0.3">
      <c r="A7763" s="18">
        <v>7761</v>
      </c>
      <c r="B7763" s="18">
        <f t="shared" si="242"/>
        <v>2020</v>
      </c>
      <c r="C7763" s="17">
        <v>43862</v>
      </c>
      <c r="D7763" s="18" t="s">
        <v>130</v>
      </c>
      <c r="E7763" s="18" t="s">
        <v>163</v>
      </c>
      <c r="F7763" s="18" t="str">
        <f t="shared" si="243"/>
        <v>Eversource_EMA-Watertown Muni Agg Rate-43862</v>
      </c>
      <c r="G7763" s="11" t="s">
        <v>131</v>
      </c>
      <c r="H7763" s="11" t="s">
        <v>54</v>
      </c>
      <c r="I7763" s="11" t="s">
        <v>99</v>
      </c>
      <c r="J7763" s="11" t="s">
        <v>275</v>
      </c>
      <c r="K7763" s="11" t="str">
        <f>IFERROR(INDEX('EDC Component Dictionary'!$C$5:$C$37,MATCH('Rates Database'!J7763,'EDC Component Dictionary'!$B$5:$B$37,0)), "Energy Supply")</f>
        <v>Energy Supply</v>
      </c>
      <c r="L7763" s="12">
        <v>0.11498999999999999</v>
      </c>
      <c r="M7763" s="12"/>
    </row>
    <row r="7764" spans="1:13" x14ac:dyDescent="0.3">
      <c r="A7764" s="18">
        <v>7762</v>
      </c>
      <c r="B7764" s="18">
        <f t="shared" si="242"/>
        <v>2020</v>
      </c>
      <c r="C7764" s="17">
        <v>43862</v>
      </c>
      <c r="D7764" s="18" t="s">
        <v>130</v>
      </c>
      <c r="E7764" s="18" t="s">
        <v>164</v>
      </c>
      <c r="F7764" s="18" t="str">
        <f t="shared" si="243"/>
        <v>National Grid-Medford Muni Agg Rate-43862</v>
      </c>
      <c r="G7764" s="11" t="s">
        <v>131</v>
      </c>
      <c r="H7764" s="11" t="s">
        <v>54</v>
      </c>
      <c r="I7764" s="11" t="s">
        <v>99</v>
      </c>
      <c r="J7764" s="11" t="s">
        <v>279</v>
      </c>
      <c r="K7764" s="11" t="str">
        <f>IFERROR(INDEX('EDC Component Dictionary'!$C$5:$C$37,MATCH('Rates Database'!J7764,'EDC Component Dictionary'!$B$5:$B$37,0)), "Energy Supply")</f>
        <v>Energy Supply</v>
      </c>
      <c r="L7764" s="12">
        <v>0.11508</v>
      </c>
      <c r="M7764" s="12"/>
    </row>
    <row r="7765" spans="1:13" x14ac:dyDescent="0.3">
      <c r="A7765" s="18">
        <v>7763</v>
      </c>
      <c r="B7765" s="18">
        <f t="shared" si="242"/>
        <v>2020</v>
      </c>
      <c r="C7765" s="17">
        <v>43862</v>
      </c>
      <c r="D7765" s="18" t="s">
        <v>130</v>
      </c>
      <c r="E7765" s="18" t="s">
        <v>163</v>
      </c>
      <c r="F7765" s="18" t="str">
        <f t="shared" si="243"/>
        <v>Eversource_EMA-Walpole Muni Agg Rate-43862</v>
      </c>
      <c r="G7765" s="11" t="s">
        <v>131</v>
      </c>
      <c r="H7765" s="11" t="s">
        <v>54</v>
      </c>
      <c r="I7765" s="11" t="s">
        <v>99</v>
      </c>
      <c r="J7765" s="11" t="s">
        <v>174</v>
      </c>
      <c r="K7765" s="11" t="str">
        <f>IFERROR(INDEX('EDC Component Dictionary'!$C$5:$C$37,MATCH('Rates Database'!J7765,'EDC Component Dictionary'!$B$5:$B$37,0)), "Energy Supply")</f>
        <v>Energy Supply</v>
      </c>
      <c r="L7765" s="12">
        <v>0.11582000000000001</v>
      </c>
      <c r="M7765" s="12"/>
    </row>
    <row r="7766" spans="1:13" x14ac:dyDescent="0.3">
      <c r="A7766" s="18">
        <v>7764</v>
      </c>
      <c r="B7766" s="18">
        <f t="shared" si="242"/>
        <v>2020</v>
      </c>
      <c r="C7766" s="17">
        <v>43862</v>
      </c>
      <c r="D7766" s="18" t="s">
        <v>130</v>
      </c>
      <c r="E7766" s="18" t="s">
        <v>163</v>
      </c>
      <c r="F7766" s="18" t="str">
        <f t="shared" si="243"/>
        <v>Eversource_EMA-Brookline Muni Agg Rate-43862</v>
      </c>
      <c r="G7766" s="11" t="s">
        <v>131</v>
      </c>
      <c r="H7766" s="11" t="s">
        <v>54</v>
      </c>
      <c r="I7766" s="11" t="s">
        <v>99</v>
      </c>
      <c r="J7766" s="11" t="s">
        <v>243</v>
      </c>
      <c r="K7766" s="11" t="str">
        <f>IFERROR(INDEX('EDC Component Dictionary'!$C$5:$C$37,MATCH('Rates Database'!J7766,'EDC Component Dictionary'!$B$5:$B$37,0)), "Energy Supply")</f>
        <v>Energy Supply</v>
      </c>
      <c r="L7766" s="12">
        <v>0.11663</v>
      </c>
      <c r="M7766" s="12"/>
    </row>
    <row r="7767" spans="1:13" x14ac:dyDescent="0.3">
      <c r="A7767" s="18">
        <v>7765</v>
      </c>
      <c r="B7767" s="18">
        <f t="shared" si="242"/>
        <v>2020</v>
      </c>
      <c r="C7767" s="17">
        <v>43862</v>
      </c>
      <c r="D7767" s="18" t="s">
        <v>130</v>
      </c>
      <c r="E7767" s="18" t="s">
        <v>163</v>
      </c>
      <c r="F7767" s="18" t="str">
        <f t="shared" si="243"/>
        <v>Eversource_EMA-Lexington Muni Agg Rate-43862</v>
      </c>
      <c r="G7767" s="11" t="s">
        <v>131</v>
      </c>
      <c r="H7767" s="11" t="s">
        <v>54</v>
      </c>
      <c r="I7767" s="11" t="s">
        <v>99</v>
      </c>
      <c r="J7767" s="11" t="s">
        <v>254</v>
      </c>
      <c r="K7767" s="11" t="str">
        <f>IFERROR(INDEX('EDC Component Dictionary'!$C$5:$C$37,MATCH('Rates Database'!J7767,'EDC Component Dictionary'!$B$5:$B$37,0)), "Energy Supply")</f>
        <v>Energy Supply</v>
      </c>
      <c r="L7767" s="12">
        <v>0.11625000000000001</v>
      </c>
      <c r="M7767" s="12"/>
    </row>
    <row r="7768" spans="1:13" x14ac:dyDescent="0.3">
      <c r="A7768" s="18">
        <v>7766</v>
      </c>
      <c r="B7768" s="18">
        <f t="shared" si="242"/>
        <v>2020</v>
      </c>
      <c r="C7768" s="17">
        <v>43862</v>
      </c>
      <c r="D7768" s="18" t="s">
        <v>130</v>
      </c>
      <c r="E7768" s="18" t="s">
        <v>164</v>
      </c>
      <c r="F7768" s="18" t="str">
        <f t="shared" si="243"/>
        <v>National Grid-Foxborough Muni Agg Rate-43862</v>
      </c>
      <c r="G7768" s="11" t="s">
        <v>131</v>
      </c>
      <c r="H7768" s="11" t="s">
        <v>54</v>
      </c>
      <c r="I7768" s="11" t="s">
        <v>99</v>
      </c>
      <c r="J7768" s="11" t="s">
        <v>256</v>
      </c>
      <c r="K7768" s="11" t="str">
        <f>IFERROR(INDEX('EDC Component Dictionary'!$C$5:$C$37,MATCH('Rates Database'!J7768,'EDC Component Dictionary'!$B$5:$B$37,0)), "Energy Supply")</f>
        <v>Energy Supply</v>
      </c>
      <c r="L7768" s="12">
        <v>0.11791</v>
      </c>
      <c r="M7768" s="12"/>
    </row>
    <row r="7769" spans="1:13" x14ac:dyDescent="0.3">
      <c r="A7769" s="18">
        <v>7767</v>
      </c>
      <c r="B7769" s="18">
        <f t="shared" si="242"/>
        <v>2020</v>
      </c>
      <c r="C7769" s="17">
        <v>43862</v>
      </c>
      <c r="D7769" s="18" t="s">
        <v>130</v>
      </c>
      <c r="E7769" s="18" t="s">
        <v>164</v>
      </c>
      <c r="F7769" s="18" t="str">
        <f t="shared" si="243"/>
        <v>National Grid-Lowell Muni Agg Rate-43862</v>
      </c>
      <c r="G7769" s="11" t="s">
        <v>131</v>
      </c>
      <c r="H7769" s="11" t="s">
        <v>54</v>
      </c>
      <c r="I7769" s="11" t="s">
        <v>99</v>
      </c>
      <c r="J7769" s="11" t="s">
        <v>262</v>
      </c>
      <c r="K7769" s="11" t="str">
        <f>IFERROR(INDEX('EDC Component Dictionary'!$C$5:$C$37,MATCH('Rates Database'!J7769,'EDC Component Dictionary'!$B$5:$B$37,0)), "Energy Supply")</f>
        <v>Energy Supply</v>
      </c>
      <c r="L7769" s="12">
        <v>0.11874</v>
      </c>
      <c r="M7769" s="12"/>
    </row>
    <row r="7770" spans="1:13" x14ac:dyDescent="0.3">
      <c r="A7770" s="18">
        <v>7768</v>
      </c>
      <c r="B7770" s="18">
        <f t="shared" si="242"/>
        <v>2020</v>
      </c>
      <c r="C7770" s="17">
        <v>43862</v>
      </c>
      <c r="D7770" s="18" t="s">
        <v>130</v>
      </c>
      <c r="E7770" s="18" t="s">
        <v>163</v>
      </c>
      <c r="F7770" s="18" t="str">
        <f t="shared" si="243"/>
        <v>Eversource_EMA-Cape Light Compact JPE Muni Agg Rate-43862</v>
      </c>
      <c r="G7770" s="11" t="s">
        <v>131</v>
      </c>
      <c r="H7770" s="11" t="s">
        <v>54</v>
      </c>
      <c r="I7770" s="11" t="s">
        <v>99</v>
      </c>
      <c r="J7770" s="11" t="s">
        <v>264</v>
      </c>
      <c r="K7770" s="11" t="str">
        <f>IFERROR(INDEX('EDC Component Dictionary'!$C$5:$C$37,MATCH('Rates Database'!J7770,'EDC Component Dictionary'!$B$5:$B$37,0)), "Energy Supply")</f>
        <v>Energy Supply</v>
      </c>
      <c r="L7770" s="12">
        <v>0.12942000000000001</v>
      </c>
      <c r="M7770" s="12"/>
    </row>
    <row r="7771" spans="1:13" x14ac:dyDescent="0.3">
      <c r="A7771" s="18">
        <v>7769</v>
      </c>
      <c r="B7771" s="18">
        <f t="shared" si="242"/>
        <v>2020</v>
      </c>
      <c r="C7771" s="17">
        <v>43891</v>
      </c>
      <c r="D7771" s="18" t="s">
        <v>130</v>
      </c>
      <c r="E7771" s="18" t="s">
        <v>164</v>
      </c>
      <c r="F7771" s="18" t="str">
        <f t="shared" si="243"/>
        <v>National Grid-Wendell Muni Agg Rate-43891</v>
      </c>
      <c r="G7771" s="11" t="s">
        <v>131</v>
      </c>
      <c r="H7771" s="11" t="s">
        <v>54</v>
      </c>
      <c r="I7771" s="11" t="s">
        <v>99</v>
      </c>
      <c r="J7771" s="11" t="s">
        <v>213</v>
      </c>
      <c r="K7771" s="11" t="str">
        <f>IFERROR(INDEX('EDC Component Dictionary'!$C$5:$C$37,MATCH('Rates Database'!J7771,'EDC Component Dictionary'!$B$5:$B$37,0)), "Energy Supply")</f>
        <v>Energy Supply</v>
      </c>
      <c r="L7771" s="12">
        <v>8.7389999999999995E-2</v>
      </c>
      <c r="M7771" s="12"/>
    </row>
    <row r="7772" spans="1:13" x14ac:dyDescent="0.3">
      <c r="A7772" s="18">
        <v>7770</v>
      </c>
      <c r="B7772" s="18">
        <f t="shared" si="242"/>
        <v>2020</v>
      </c>
      <c r="C7772" s="17">
        <v>43891</v>
      </c>
      <c r="D7772" s="18" t="s">
        <v>130</v>
      </c>
      <c r="E7772" s="18" t="s">
        <v>164</v>
      </c>
      <c r="F7772" s="18" t="str">
        <f t="shared" si="243"/>
        <v>National Grid-Nantucket Muni Agg Rate-43891</v>
      </c>
      <c r="G7772" s="11" t="s">
        <v>131</v>
      </c>
      <c r="H7772" s="11" t="s">
        <v>54</v>
      </c>
      <c r="I7772" s="11" t="s">
        <v>99</v>
      </c>
      <c r="J7772" s="11" t="s">
        <v>171</v>
      </c>
      <c r="K7772" s="11" t="str">
        <f>IFERROR(INDEX('EDC Component Dictionary'!$C$5:$C$37,MATCH('Rates Database'!J7772,'EDC Component Dictionary'!$B$5:$B$37,0)), "Energy Supply")</f>
        <v>Energy Supply</v>
      </c>
      <c r="L7772" s="12">
        <v>9.0539999999999995E-2</v>
      </c>
      <c r="M7772" s="12"/>
    </row>
    <row r="7773" spans="1:13" x14ac:dyDescent="0.3">
      <c r="A7773" s="18">
        <v>7771</v>
      </c>
      <c r="B7773" s="18">
        <f t="shared" si="242"/>
        <v>2020</v>
      </c>
      <c r="C7773" s="17">
        <v>43891</v>
      </c>
      <c r="D7773" s="18" t="s">
        <v>130</v>
      </c>
      <c r="E7773" s="18" t="s">
        <v>164</v>
      </c>
      <c r="F7773" s="18" t="str">
        <f t="shared" si="243"/>
        <v>National Grid-Westborough Muni Agg Rate-43891</v>
      </c>
      <c r="G7773" s="11" t="s">
        <v>131</v>
      </c>
      <c r="H7773" s="11" t="s">
        <v>54</v>
      </c>
      <c r="I7773" s="11" t="s">
        <v>99</v>
      </c>
      <c r="J7773" s="11" t="s">
        <v>172</v>
      </c>
      <c r="K7773" s="11" t="str">
        <f>IFERROR(INDEX('EDC Component Dictionary'!$C$5:$C$37,MATCH('Rates Database'!J7773,'EDC Component Dictionary'!$B$5:$B$37,0)), "Energy Supply")</f>
        <v>Energy Supply</v>
      </c>
      <c r="L7773" s="12">
        <v>9.3859999999999999E-2</v>
      </c>
      <c r="M7773" s="12"/>
    </row>
    <row r="7774" spans="1:13" x14ac:dyDescent="0.3">
      <c r="A7774" s="18">
        <v>7772</v>
      </c>
      <c r="B7774" s="18">
        <f t="shared" si="242"/>
        <v>2020</v>
      </c>
      <c r="C7774" s="17">
        <v>43891</v>
      </c>
      <c r="D7774" s="18" t="s">
        <v>130</v>
      </c>
      <c r="E7774" s="18" t="s">
        <v>164</v>
      </c>
      <c r="F7774" s="18" t="str">
        <f t="shared" si="243"/>
        <v>National Grid-Chelmsford Muni Agg Rate-43891</v>
      </c>
      <c r="G7774" s="11" t="s">
        <v>131</v>
      </c>
      <c r="H7774" s="11" t="s">
        <v>54</v>
      </c>
      <c r="I7774" s="11" t="s">
        <v>99</v>
      </c>
      <c r="J7774" s="11" t="s">
        <v>173</v>
      </c>
      <c r="K7774" s="11" t="str">
        <f>IFERROR(INDEX('EDC Component Dictionary'!$C$5:$C$37,MATCH('Rates Database'!J7774,'EDC Component Dictionary'!$B$5:$B$37,0)), "Energy Supply")</f>
        <v>Energy Supply</v>
      </c>
      <c r="L7774" s="12">
        <v>9.4109999999999999E-2</v>
      </c>
      <c r="M7774" s="12"/>
    </row>
    <row r="7775" spans="1:13" x14ac:dyDescent="0.3">
      <c r="A7775" s="18">
        <v>7773</v>
      </c>
      <c r="B7775" s="18">
        <f t="shared" si="242"/>
        <v>2020</v>
      </c>
      <c r="C7775" s="17">
        <v>43891</v>
      </c>
      <c r="D7775" s="18" t="s">
        <v>130</v>
      </c>
      <c r="E7775" s="18" t="s">
        <v>95</v>
      </c>
      <c r="F7775" s="18" t="str">
        <f t="shared" si="243"/>
        <v>Eversource_WMA-West Springfield Muni Agg Rate-43891</v>
      </c>
      <c r="G7775" s="11" t="s">
        <v>131</v>
      </c>
      <c r="H7775" s="11" t="s">
        <v>54</v>
      </c>
      <c r="I7775" s="11" t="s">
        <v>99</v>
      </c>
      <c r="J7775" s="11" t="s">
        <v>272</v>
      </c>
      <c r="K7775" s="11" t="str">
        <f>IFERROR(INDEX('EDC Component Dictionary'!$C$5:$C$37,MATCH('Rates Database'!J7775,'EDC Component Dictionary'!$B$5:$B$37,0)), "Energy Supply")</f>
        <v>Energy Supply</v>
      </c>
      <c r="L7775" s="12">
        <v>9.672E-2</v>
      </c>
      <c r="M7775" s="12"/>
    </row>
    <row r="7776" spans="1:13" x14ac:dyDescent="0.3">
      <c r="A7776" s="18">
        <v>7774</v>
      </c>
      <c r="B7776" s="18">
        <f t="shared" si="242"/>
        <v>2020</v>
      </c>
      <c r="C7776" s="17">
        <v>43891</v>
      </c>
      <c r="D7776" s="18" t="s">
        <v>130</v>
      </c>
      <c r="E7776" s="18" t="s">
        <v>164</v>
      </c>
      <c r="F7776" s="18" t="str">
        <f t="shared" si="243"/>
        <v>National Grid-Marlborough Muni Agg Rate-43891</v>
      </c>
      <c r="G7776" s="11" t="s">
        <v>131</v>
      </c>
      <c r="H7776" s="11" t="s">
        <v>54</v>
      </c>
      <c r="I7776" s="11" t="s">
        <v>99</v>
      </c>
      <c r="J7776" s="11" t="s">
        <v>263</v>
      </c>
      <c r="K7776" s="11" t="str">
        <f>IFERROR(INDEX('EDC Component Dictionary'!$C$5:$C$37,MATCH('Rates Database'!J7776,'EDC Component Dictionary'!$B$5:$B$37,0)), "Energy Supply")</f>
        <v>Energy Supply</v>
      </c>
      <c r="L7776" s="12">
        <v>9.69E-2</v>
      </c>
      <c r="M7776" s="12"/>
    </row>
    <row r="7777" spans="1:13" x14ac:dyDescent="0.3">
      <c r="A7777" s="18">
        <v>7775</v>
      </c>
      <c r="B7777" s="18">
        <f t="shared" si="242"/>
        <v>2020</v>
      </c>
      <c r="C7777" s="17">
        <v>43891</v>
      </c>
      <c r="D7777" s="18" t="s">
        <v>130</v>
      </c>
      <c r="E7777" s="18" t="s">
        <v>95</v>
      </c>
      <c r="F7777" s="18" t="str">
        <f t="shared" si="243"/>
        <v>Eversource_WMA-Hatfield Muni Agg Rate-43891</v>
      </c>
      <c r="G7777" s="11" t="s">
        <v>131</v>
      </c>
      <c r="H7777" s="11" t="s">
        <v>54</v>
      </c>
      <c r="I7777" s="11" t="s">
        <v>99</v>
      </c>
      <c r="J7777" s="11" t="s">
        <v>280</v>
      </c>
      <c r="K7777" s="11" t="str">
        <f>IFERROR(INDEX('EDC Component Dictionary'!$C$5:$C$37,MATCH('Rates Database'!J7777,'EDC Component Dictionary'!$B$5:$B$37,0)), "Energy Supply")</f>
        <v>Energy Supply</v>
      </c>
      <c r="L7777" s="12">
        <v>9.8970000000000002E-2</v>
      </c>
      <c r="M7777" s="12"/>
    </row>
    <row r="7778" spans="1:13" x14ac:dyDescent="0.3">
      <c r="A7778" s="18">
        <v>7776</v>
      </c>
      <c r="B7778" s="18">
        <f t="shared" si="242"/>
        <v>2020</v>
      </c>
      <c r="C7778" s="17">
        <v>43891</v>
      </c>
      <c r="D7778" s="18" t="s">
        <v>130</v>
      </c>
      <c r="E7778" s="18" t="s">
        <v>95</v>
      </c>
      <c r="F7778" s="18" t="str">
        <f t="shared" si="243"/>
        <v>Eversource_WMA-Pittsfield Muni Agg Rate-43891</v>
      </c>
      <c r="G7778" s="11" t="s">
        <v>131</v>
      </c>
      <c r="H7778" s="11" t="s">
        <v>54</v>
      </c>
      <c r="I7778" s="11" t="s">
        <v>99</v>
      </c>
      <c r="J7778" s="11" t="s">
        <v>176</v>
      </c>
      <c r="K7778" s="11" t="str">
        <f>IFERROR(INDEX('EDC Component Dictionary'!$C$5:$C$37,MATCH('Rates Database'!J7778,'EDC Component Dictionary'!$B$5:$B$37,0)), "Energy Supply")</f>
        <v>Energy Supply</v>
      </c>
      <c r="L7778" s="12">
        <v>9.9760000000000001E-2</v>
      </c>
      <c r="M7778" s="12"/>
    </row>
    <row r="7779" spans="1:13" x14ac:dyDescent="0.3">
      <c r="A7779" s="18">
        <v>7777</v>
      </c>
      <c r="B7779" s="18">
        <f t="shared" si="242"/>
        <v>2020</v>
      </c>
      <c r="C7779" s="17">
        <v>43891</v>
      </c>
      <c r="D7779" s="18" t="s">
        <v>130</v>
      </c>
      <c r="E7779" s="18" t="s">
        <v>164</v>
      </c>
      <c r="F7779" s="18" t="str">
        <f t="shared" si="243"/>
        <v>National Grid-Lancaster Muni Agg Rate-43891</v>
      </c>
      <c r="G7779" s="11" t="s">
        <v>131</v>
      </c>
      <c r="H7779" s="11" t="s">
        <v>54</v>
      </c>
      <c r="I7779" s="11" t="s">
        <v>99</v>
      </c>
      <c r="J7779" s="11" t="s">
        <v>260</v>
      </c>
      <c r="K7779" s="11" t="str">
        <f>IFERROR(INDEX('EDC Component Dictionary'!$C$5:$C$37,MATCH('Rates Database'!J7779,'EDC Component Dictionary'!$B$5:$B$37,0)), "Energy Supply")</f>
        <v>Energy Supply</v>
      </c>
      <c r="L7779" s="12">
        <v>9.9779999999999994E-2</v>
      </c>
      <c r="M7779" s="12"/>
    </row>
    <row r="7780" spans="1:13" x14ac:dyDescent="0.3">
      <c r="A7780" s="18">
        <v>7778</v>
      </c>
      <c r="B7780" s="18">
        <f t="shared" si="242"/>
        <v>2020</v>
      </c>
      <c r="C7780" s="17">
        <v>43891</v>
      </c>
      <c r="D7780" s="18" t="s">
        <v>130</v>
      </c>
      <c r="E7780" s="18" t="s">
        <v>95</v>
      </c>
      <c r="F7780" s="18" t="str">
        <f t="shared" si="243"/>
        <v>Eversource_WMA-Leverett Muni Agg Rate-43891</v>
      </c>
      <c r="G7780" s="11" t="s">
        <v>131</v>
      </c>
      <c r="H7780" s="11" t="s">
        <v>54</v>
      </c>
      <c r="I7780" s="11" t="s">
        <v>99</v>
      </c>
      <c r="J7780" s="11" t="s">
        <v>265</v>
      </c>
      <c r="K7780" s="11" t="str">
        <f>IFERROR(INDEX('EDC Component Dictionary'!$C$5:$C$37,MATCH('Rates Database'!J7780,'EDC Component Dictionary'!$B$5:$B$37,0)), "Energy Supply")</f>
        <v>Energy Supply</v>
      </c>
      <c r="L7780" s="12">
        <v>0.10134</v>
      </c>
      <c r="M7780" s="12"/>
    </row>
    <row r="7781" spans="1:13" x14ac:dyDescent="0.3">
      <c r="A7781" s="18">
        <v>7779</v>
      </c>
      <c r="B7781" s="18">
        <f t="shared" si="242"/>
        <v>2020</v>
      </c>
      <c r="C7781" s="17">
        <v>43891</v>
      </c>
      <c r="D7781" s="18" t="s">
        <v>130</v>
      </c>
      <c r="E7781" s="18" t="s">
        <v>95</v>
      </c>
      <c r="F7781" s="18" t="str">
        <f t="shared" si="243"/>
        <v>Eversource_WMA-Hadley Muni Agg Rate-43891</v>
      </c>
      <c r="G7781" s="11" t="s">
        <v>131</v>
      </c>
      <c r="H7781" s="11" t="s">
        <v>54</v>
      </c>
      <c r="I7781" s="11" t="s">
        <v>99</v>
      </c>
      <c r="J7781" s="11" t="s">
        <v>277</v>
      </c>
      <c r="K7781" s="11" t="str">
        <f>IFERROR(INDEX('EDC Component Dictionary'!$C$5:$C$37,MATCH('Rates Database'!J7781,'EDC Component Dictionary'!$B$5:$B$37,0)), "Energy Supply")</f>
        <v>Energy Supply</v>
      </c>
      <c r="L7781" s="12">
        <v>0.10106999999999999</v>
      </c>
      <c r="M7781" s="12"/>
    </row>
    <row r="7782" spans="1:13" x14ac:dyDescent="0.3">
      <c r="A7782" s="18">
        <v>7780</v>
      </c>
      <c r="B7782" s="18">
        <f t="shared" si="242"/>
        <v>2020</v>
      </c>
      <c r="C7782" s="17">
        <v>43891</v>
      </c>
      <c r="D7782" s="18" t="s">
        <v>130</v>
      </c>
      <c r="E7782" s="18" t="s">
        <v>95</v>
      </c>
      <c r="F7782" s="18" t="str">
        <f t="shared" si="243"/>
        <v>Eversource_WMA-Sandisfield Muni Agg Rate-43891</v>
      </c>
      <c r="G7782" s="11" t="s">
        <v>131</v>
      </c>
      <c r="H7782" s="11" t="s">
        <v>54</v>
      </c>
      <c r="I7782" s="11" t="s">
        <v>99</v>
      </c>
      <c r="J7782" s="11" t="s">
        <v>253</v>
      </c>
      <c r="K7782" s="11" t="str">
        <f>IFERROR(INDEX('EDC Component Dictionary'!$C$5:$C$37,MATCH('Rates Database'!J7782,'EDC Component Dictionary'!$B$5:$B$37,0)), "Energy Supply")</f>
        <v>Energy Supply</v>
      </c>
      <c r="L7782" s="12">
        <v>0.10119</v>
      </c>
      <c r="M7782" s="12"/>
    </row>
    <row r="7783" spans="1:13" x14ac:dyDescent="0.3">
      <c r="A7783" s="18">
        <v>7781</v>
      </c>
      <c r="B7783" s="18">
        <f t="shared" si="242"/>
        <v>2020</v>
      </c>
      <c r="C7783" s="17">
        <v>43891</v>
      </c>
      <c r="D7783" s="18" t="s">
        <v>130</v>
      </c>
      <c r="E7783" s="18" t="s">
        <v>164</v>
      </c>
      <c r="F7783" s="18" t="str">
        <f t="shared" si="243"/>
        <v>National Grid-Great Barrington Muni Agg Rate-43891</v>
      </c>
      <c r="G7783" s="11" t="s">
        <v>131</v>
      </c>
      <c r="H7783" s="11" t="s">
        <v>54</v>
      </c>
      <c r="I7783" s="11" t="s">
        <v>99</v>
      </c>
      <c r="J7783" s="11" t="s">
        <v>245</v>
      </c>
      <c r="K7783" s="11" t="str">
        <f>IFERROR(INDEX('EDC Component Dictionary'!$C$5:$C$37,MATCH('Rates Database'!J7783,'EDC Component Dictionary'!$B$5:$B$37,0)), "Energy Supply")</f>
        <v>Energy Supply</v>
      </c>
      <c r="L7783" s="12">
        <v>0.10126</v>
      </c>
      <c r="M7783" s="12"/>
    </row>
    <row r="7784" spans="1:13" x14ac:dyDescent="0.3">
      <c r="A7784" s="18">
        <v>7782</v>
      </c>
      <c r="B7784" s="18">
        <f t="shared" si="242"/>
        <v>2020</v>
      </c>
      <c r="C7784" s="17">
        <v>43891</v>
      </c>
      <c r="D7784" s="18" t="s">
        <v>130</v>
      </c>
      <c r="E7784" s="18" t="s">
        <v>164</v>
      </c>
      <c r="F7784" s="18" t="str">
        <f t="shared" si="243"/>
        <v>National Grid-Williamsburg Muni Agg Rate-43891</v>
      </c>
      <c r="G7784" s="11" t="s">
        <v>131</v>
      </c>
      <c r="H7784" s="11" t="s">
        <v>54</v>
      </c>
      <c r="I7784" s="11" t="s">
        <v>99</v>
      </c>
      <c r="J7784" s="11" t="s">
        <v>249</v>
      </c>
      <c r="K7784" s="11" t="str">
        <f>IFERROR(INDEX('EDC Component Dictionary'!$C$5:$C$37,MATCH('Rates Database'!J7784,'EDC Component Dictionary'!$B$5:$B$37,0)), "Energy Supply")</f>
        <v>Energy Supply</v>
      </c>
      <c r="L7784" s="12">
        <v>0.10249</v>
      </c>
      <c r="M7784" s="12"/>
    </row>
    <row r="7785" spans="1:13" x14ac:dyDescent="0.3">
      <c r="A7785" s="18">
        <v>7783</v>
      </c>
      <c r="B7785" s="18">
        <f t="shared" si="242"/>
        <v>2020</v>
      </c>
      <c r="C7785" s="17">
        <v>43891</v>
      </c>
      <c r="D7785" s="18" t="s">
        <v>130</v>
      </c>
      <c r="E7785" s="18" t="s">
        <v>164</v>
      </c>
      <c r="F7785" s="18" t="str">
        <f t="shared" si="243"/>
        <v>National Grid-Winchendon Muni Agg Rate-43891</v>
      </c>
      <c r="G7785" s="11" t="s">
        <v>131</v>
      </c>
      <c r="H7785" s="11" t="s">
        <v>54</v>
      </c>
      <c r="I7785" s="11" t="s">
        <v>99</v>
      </c>
      <c r="J7785" s="11" t="s">
        <v>181</v>
      </c>
      <c r="K7785" s="11" t="str">
        <f>IFERROR(INDEX('EDC Component Dictionary'!$C$5:$C$37,MATCH('Rates Database'!J7785,'EDC Component Dictionary'!$B$5:$B$37,0)), "Energy Supply")</f>
        <v>Energy Supply</v>
      </c>
      <c r="L7785" s="12">
        <v>0.10304000000000001</v>
      </c>
      <c r="M7785" s="12"/>
    </row>
    <row r="7786" spans="1:13" x14ac:dyDescent="0.3">
      <c r="A7786" s="18">
        <v>7784</v>
      </c>
      <c r="B7786" s="18">
        <f t="shared" si="242"/>
        <v>2020</v>
      </c>
      <c r="C7786" s="17">
        <v>43891</v>
      </c>
      <c r="D7786" s="18" t="s">
        <v>130</v>
      </c>
      <c r="E7786" s="18" t="s">
        <v>95</v>
      </c>
      <c r="F7786" s="18" t="str">
        <f t="shared" si="243"/>
        <v>Eversource_WMA-Lanesborough Muni Agg Rate-43891</v>
      </c>
      <c r="G7786" s="11" t="s">
        <v>131</v>
      </c>
      <c r="H7786" s="11" t="s">
        <v>54</v>
      </c>
      <c r="I7786" s="11" t="s">
        <v>99</v>
      </c>
      <c r="J7786" s="11" t="s">
        <v>255</v>
      </c>
      <c r="K7786" s="11" t="str">
        <f>IFERROR(INDEX('EDC Component Dictionary'!$C$5:$C$37,MATCH('Rates Database'!J7786,'EDC Component Dictionary'!$B$5:$B$37,0)), "Energy Supply")</f>
        <v>Energy Supply</v>
      </c>
      <c r="L7786" s="12">
        <v>0.10306999999999999</v>
      </c>
      <c r="M7786" s="12"/>
    </row>
    <row r="7787" spans="1:13" x14ac:dyDescent="0.3">
      <c r="A7787" s="18">
        <v>7785</v>
      </c>
      <c r="B7787" s="18">
        <f t="shared" si="242"/>
        <v>2020</v>
      </c>
      <c r="C7787" s="17">
        <v>43891</v>
      </c>
      <c r="D7787" s="18" t="s">
        <v>130</v>
      </c>
      <c r="E7787" s="18" t="s">
        <v>164</v>
      </c>
      <c r="F7787" s="18" t="str">
        <f t="shared" si="243"/>
        <v>National Grid-Charlton Muni Agg Rate-43891</v>
      </c>
      <c r="G7787" s="11" t="s">
        <v>131</v>
      </c>
      <c r="H7787" s="11" t="s">
        <v>54</v>
      </c>
      <c r="I7787" s="11" t="s">
        <v>99</v>
      </c>
      <c r="J7787" s="11" t="s">
        <v>188</v>
      </c>
      <c r="K7787" s="11" t="str">
        <f>IFERROR(INDEX('EDC Component Dictionary'!$C$5:$C$37,MATCH('Rates Database'!J7787,'EDC Component Dictionary'!$B$5:$B$37,0)), "Energy Supply")</f>
        <v>Energy Supply</v>
      </c>
      <c r="L7787" s="12">
        <v>0.10322000000000001</v>
      </c>
      <c r="M7787" s="12"/>
    </row>
    <row r="7788" spans="1:13" x14ac:dyDescent="0.3">
      <c r="A7788" s="18">
        <v>7786</v>
      </c>
      <c r="B7788" s="18">
        <f t="shared" si="242"/>
        <v>2020</v>
      </c>
      <c r="C7788" s="17">
        <v>43891</v>
      </c>
      <c r="D7788" s="18" t="s">
        <v>130</v>
      </c>
      <c r="E7788" s="18" t="s">
        <v>164</v>
      </c>
      <c r="F7788" s="18" t="str">
        <f t="shared" si="243"/>
        <v>National Grid-Millbury Muni Agg Rate-43891</v>
      </c>
      <c r="G7788" s="11" t="s">
        <v>131</v>
      </c>
      <c r="H7788" s="11" t="s">
        <v>54</v>
      </c>
      <c r="I7788" s="11" t="s">
        <v>99</v>
      </c>
      <c r="J7788" s="11" t="s">
        <v>198</v>
      </c>
      <c r="K7788" s="11" t="str">
        <f>IFERROR(INDEX('EDC Component Dictionary'!$C$5:$C$37,MATCH('Rates Database'!J7788,'EDC Component Dictionary'!$B$5:$B$37,0)), "Energy Supply")</f>
        <v>Energy Supply</v>
      </c>
      <c r="L7788" s="12">
        <v>0.10317999999999999</v>
      </c>
      <c r="M7788" s="12"/>
    </row>
    <row r="7789" spans="1:13" x14ac:dyDescent="0.3">
      <c r="A7789" s="18">
        <v>7787</v>
      </c>
      <c r="B7789" s="18">
        <f t="shared" si="242"/>
        <v>2020</v>
      </c>
      <c r="C7789" s="17">
        <v>43891</v>
      </c>
      <c r="D7789" s="18" t="s">
        <v>130</v>
      </c>
      <c r="E7789" s="18" t="s">
        <v>164</v>
      </c>
      <c r="F7789" s="18" t="str">
        <f t="shared" si="243"/>
        <v>National Grid-Oxford Muni Agg Rate-43891</v>
      </c>
      <c r="G7789" s="11" t="s">
        <v>131</v>
      </c>
      <c r="H7789" s="11" t="s">
        <v>54</v>
      </c>
      <c r="I7789" s="11" t="s">
        <v>99</v>
      </c>
      <c r="J7789" s="11" t="s">
        <v>202</v>
      </c>
      <c r="K7789" s="11" t="str">
        <f>IFERROR(INDEX('EDC Component Dictionary'!$C$5:$C$37,MATCH('Rates Database'!J7789,'EDC Component Dictionary'!$B$5:$B$37,0)), "Energy Supply")</f>
        <v>Energy Supply</v>
      </c>
      <c r="L7789" s="12">
        <v>0.10329000000000001</v>
      </c>
      <c r="M7789" s="12"/>
    </row>
    <row r="7790" spans="1:13" x14ac:dyDescent="0.3">
      <c r="A7790" s="18">
        <v>7788</v>
      </c>
      <c r="B7790" s="18">
        <f t="shared" si="242"/>
        <v>2020</v>
      </c>
      <c r="C7790" s="17">
        <v>43891</v>
      </c>
      <c r="D7790" s="18" t="s">
        <v>130</v>
      </c>
      <c r="E7790" s="18" t="s">
        <v>163</v>
      </c>
      <c r="F7790" s="18" t="str">
        <f t="shared" si="243"/>
        <v>Eversource_EMA-Plymouth Muni Agg Rate-43891</v>
      </c>
      <c r="G7790" s="11" t="s">
        <v>131</v>
      </c>
      <c r="H7790" s="11" t="s">
        <v>54</v>
      </c>
      <c r="I7790" s="11" t="s">
        <v>99</v>
      </c>
      <c r="J7790" s="11" t="s">
        <v>180</v>
      </c>
      <c r="K7790" s="11" t="str">
        <f>IFERROR(INDEX('EDC Component Dictionary'!$C$5:$C$37,MATCH('Rates Database'!J7790,'EDC Component Dictionary'!$B$5:$B$37,0)), "Energy Supply")</f>
        <v>Energy Supply</v>
      </c>
      <c r="L7790" s="12">
        <v>0.10333000000000001</v>
      </c>
      <c r="M7790" s="12"/>
    </row>
    <row r="7791" spans="1:13" x14ac:dyDescent="0.3">
      <c r="A7791" s="18">
        <v>7789</v>
      </c>
      <c r="B7791" s="18">
        <f t="shared" si="242"/>
        <v>2020</v>
      </c>
      <c r="C7791" s="17">
        <v>43891</v>
      </c>
      <c r="D7791" s="18" t="s">
        <v>130</v>
      </c>
      <c r="E7791" s="18" t="s">
        <v>164</v>
      </c>
      <c r="F7791" s="18" t="str">
        <f t="shared" si="243"/>
        <v>National Grid-Auburn Muni Agg Rate-43891</v>
      </c>
      <c r="G7791" s="11" t="s">
        <v>131</v>
      </c>
      <c r="H7791" s="11" t="s">
        <v>54</v>
      </c>
      <c r="I7791" s="11" t="s">
        <v>99</v>
      </c>
      <c r="J7791" s="11" t="s">
        <v>258</v>
      </c>
      <c r="K7791" s="11" t="str">
        <f>IFERROR(INDEX('EDC Component Dictionary'!$C$5:$C$37,MATCH('Rates Database'!J7791,'EDC Component Dictionary'!$B$5:$B$37,0)), "Energy Supply")</f>
        <v>Energy Supply</v>
      </c>
      <c r="L7791" s="12">
        <v>0.10353999999999999</v>
      </c>
      <c r="M7791" s="12"/>
    </row>
    <row r="7792" spans="1:13" x14ac:dyDescent="0.3">
      <c r="A7792" s="18">
        <v>7790</v>
      </c>
      <c r="B7792" s="18">
        <f t="shared" si="242"/>
        <v>2020</v>
      </c>
      <c r="C7792" s="17">
        <v>43891</v>
      </c>
      <c r="D7792" s="18" t="s">
        <v>130</v>
      </c>
      <c r="E7792" s="18" t="s">
        <v>164</v>
      </c>
      <c r="F7792" s="18" t="str">
        <f t="shared" si="243"/>
        <v>National Grid-Orange Muni Agg Rate-43891</v>
      </c>
      <c r="G7792" s="11" t="s">
        <v>131</v>
      </c>
      <c r="H7792" s="11" t="s">
        <v>54</v>
      </c>
      <c r="I7792" s="11" t="s">
        <v>99</v>
      </c>
      <c r="J7792" s="11" t="s">
        <v>182</v>
      </c>
      <c r="K7792" s="11" t="str">
        <f>IFERROR(INDEX('EDC Component Dictionary'!$C$5:$C$37,MATCH('Rates Database'!J7792,'EDC Component Dictionary'!$B$5:$B$37,0)), "Energy Supply")</f>
        <v>Energy Supply</v>
      </c>
      <c r="L7792" s="12">
        <v>0.10383000000000001</v>
      </c>
      <c r="M7792" s="12"/>
    </row>
    <row r="7793" spans="1:13" x14ac:dyDescent="0.3">
      <c r="A7793" s="18">
        <v>7791</v>
      </c>
      <c r="B7793" s="18">
        <f t="shared" si="242"/>
        <v>2020</v>
      </c>
      <c r="C7793" s="17">
        <v>43891</v>
      </c>
      <c r="D7793" s="18" t="s">
        <v>130</v>
      </c>
      <c r="E7793" s="18" t="s">
        <v>164</v>
      </c>
      <c r="F7793" s="18" t="str">
        <f t="shared" si="243"/>
        <v>National Grid-Adams Muni Agg Rate-43891</v>
      </c>
      <c r="G7793" s="11" t="s">
        <v>131</v>
      </c>
      <c r="H7793" s="11" t="s">
        <v>54</v>
      </c>
      <c r="I7793" s="11" t="s">
        <v>99</v>
      </c>
      <c r="J7793" s="11" t="s">
        <v>183</v>
      </c>
      <c r="K7793" s="11" t="str">
        <f>IFERROR(INDEX('EDC Component Dictionary'!$C$5:$C$37,MATCH('Rates Database'!J7793,'EDC Component Dictionary'!$B$5:$B$37,0)), "Energy Supply")</f>
        <v>Energy Supply</v>
      </c>
      <c r="L7793" s="12">
        <v>0.10408000000000001</v>
      </c>
      <c r="M7793" s="12"/>
    </row>
    <row r="7794" spans="1:13" x14ac:dyDescent="0.3">
      <c r="A7794" s="18">
        <v>7792</v>
      </c>
      <c r="B7794" s="18">
        <f t="shared" si="242"/>
        <v>2020</v>
      </c>
      <c r="C7794" s="17">
        <v>43891</v>
      </c>
      <c r="D7794" s="18" t="s">
        <v>130</v>
      </c>
      <c r="E7794" s="18" t="s">
        <v>95</v>
      </c>
      <c r="F7794" s="18" t="str">
        <f t="shared" si="243"/>
        <v>Eversource_WMA-Cheshire Muni Agg Rate-43891</v>
      </c>
      <c r="G7794" s="11" t="s">
        <v>131</v>
      </c>
      <c r="H7794" s="11" t="s">
        <v>54</v>
      </c>
      <c r="I7794" s="11" t="s">
        <v>99</v>
      </c>
      <c r="J7794" s="11" t="s">
        <v>184</v>
      </c>
      <c r="K7794" s="11" t="str">
        <f>IFERROR(INDEX('EDC Component Dictionary'!$C$5:$C$37,MATCH('Rates Database'!J7794,'EDC Component Dictionary'!$B$5:$B$37,0)), "Energy Supply")</f>
        <v>Energy Supply</v>
      </c>
      <c r="L7794" s="12">
        <v>0.10408000000000001</v>
      </c>
      <c r="M7794" s="12"/>
    </row>
    <row r="7795" spans="1:13" x14ac:dyDescent="0.3">
      <c r="A7795" s="18">
        <v>7793</v>
      </c>
      <c r="B7795" s="18">
        <f t="shared" si="242"/>
        <v>2020</v>
      </c>
      <c r="C7795" s="17">
        <v>43891</v>
      </c>
      <c r="D7795" s="18" t="s">
        <v>130</v>
      </c>
      <c r="E7795" s="18" t="s">
        <v>163</v>
      </c>
      <c r="F7795" s="18" t="str">
        <f t="shared" si="243"/>
        <v>Eversource_EMA-Acushnet Muni Agg Rate-43891</v>
      </c>
      <c r="G7795" s="11" t="s">
        <v>131</v>
      </c>
      <c r="H7795" s="11" t="s">
        <v>54</v>
      </c>
      <c r="I7795" s="11" t="s">
        <v>99</v>
      </c>
      <c r="J7795" s="11" t="s">
        <v>185</v>
      </c>
      <c r="K7795" s="11" t="str">
        <f>IFERROR(INDEX('EDC Component Dictionary'!$C$5:$C$37,MATCH('Rates Database'!J7795,'EDC Component Dictionary'!$B$5:$B$37,0)), "Energy Supply")</f>
        <v>Energy Supply</v>
      </c>
      <c r="L7795" s="12">
        <v>0.1043</v>
      </c>
      <c r="M7795" s="12"/>
    </row>
    <row r="7796" spans="1:13" x14ac:dyDescent="0.3">
      <c r="A7796" s="18">
        <v>7794</v>
      </c>
      <c r="B7796" s="18">
        <f t="shared" si="242"/>
        <v>2020</v>
      </c>
      <c r="C7796" s="17">
        <v>43891</v>
      </c>
      <c r="D7796" s="18" t="s">
        <v>130</v>
      </c>
      <c r="E7796" s="18" t="s">
        <v>164</v>
      </c>
      <c r="F7796" s="18" t="str">
        <f t="shared" si="243"/>
        <v>National Grid-Attleboro Muni Agg Rate-43891</v>
      </c>
      <c r="G7796" s="11" t="s">
        <v>131</v>
      </c>
      <c r="H7796" s="11" t="s">
        <v>54</v>
      </c>
      <c r="I7796" s="11" t="s">
        <v>99</v>
      </c>
      <c r="J7796" s="11" t="s">
        <v>186</v>
      </c>
      <c r="K7796" s="11" t="str">
        <f>IFERROR(INDEX('EDC Component Dictionary'!$C$5:$C$37,MATCH('Rates Database'!J7796,'EDC Component Dictionary'!$B$5:$B$37,0)), "Energy Supply")</f>
        <v>Energy Supply</v>
      </c>
      <c r="L7796" s="12">
        <v>0.1043</v>
      </c>
      <c r="M7796" s="12"/>
    </row>
    <row r="7797" spans="1:13" x14ac:dyDescent="0.3">
      <c r="A7797" s="18">
        <v>7795</v>
      </c>
      <c r="B7797" s="18">
        <f t="shared" si="242"/>
        <v>2020</v>
      </c>
      <c r="C7797" s="17">
        <v>43891</v>
      </c>
      <c r="D7797" s="18" t="s">
        <v>130</v>
      </c>
      <c r="E7797" s="18" t="s">
        <v>163</v>
      </c>
      <c r="F7797" s="18" t="str">
        <f t="shared" si="243"/>
        <v>Eversource_EMA-Carver Muni Agg Rate-43891</v>
      </c>
      <c r="G7797" s="11" t="s">
        <v>131</v>
      </c>
      <c r="H7797" s="11" t="s">
        <v>54</v>
      </c>
      <c r="I7797" s="11" t="s">
        <v>99</v>
      </c>
      <c r="J7797" s="11" t="s">
        <v>187</v>
      </c>
      <c r="K7797" s="11" t="str">
        <f>IFERROR(INDEX('EDC Component Dictionary'!$C$5:$C$37,MATCH('Rates Database'!J7797,'EDC Component Dictionary'!$B$5:$B$37,0)), "Energy Supply")</f>
        <v>Energy Supply</v>
      </c>
      <c r="L7797" s="12">
        <v>0.1043</v>
      </c>
      <c r="M7797" s="12"/>
    </row>
    <row r="7798" spans="1:13" x14ac:dyDescent="0.3">
      <c r="A7798" s="18">
        <v>7796</v>
      </c>
      <c r="B7798" s="18">
        <f t="shared" si="242"/>
        <v>2020</v>
      </c>
      <c r="C7798" s="17">
        <v>43891</v>
      </c>
      <c r="D7798" s="18" t="s">
        <v>130</v>
      </c>
      <c r="E7798" s="18" t="s">
        <v>163</v>
      </c>
      <c r="F7798" s="18" t="str">
        <f t="shared" si="243"/>
        <v>Eversource_EMA-Dartmouth Muni Agg Rate-43891</v>
      </c>
      <c r="G7798" s="11" t="s">
        <v>131</v>
      </c>
      <c r="H7798" s="11" t="s">
        <v>54</v>
      </c>
      <c r="I7798" s="11" t="s">
        <v>99</v>
      </c>
      <c r="J7798" s="11" t="s">
        <v>189</v>
      </c>
      <c r="K7798" s="11" t="str">
        <f>IFERROR(INDEX('EDC Component Dictionary'!$C$5:$C$37,MATCH('Rates Database'!J7798,'EDC Component Dictionary'!$B$5:$B$37,0)), "Energy Supply")</f>
        <v>Energy Supply</v>
      </c>
      <c r="L7798" s="12">
        <v>0.1043</v>
      </c>
      <c r="M7798" s="12"/>
    </row>
    <row r="7799" spans="1:13" x14ac:dyDescent="0.3">
      <c r="A7799" s="18">
        <v>7797</v>
      </c>
      <c r="B7799" s="18">
        <f t="shared" si="242"/>
        <v>2020</v>
      </c>
      <c r="C7799" s="17">
        <v>43891</v>
      </c>
      <c r="D7799" s="18" t="s">
        <v>130</v>
      </c>
      <c r="E7799" s="18" t="s">
        <v>164</v>
      </c>
      <c r="F7799" s="18" t="str">
        <f t="shared" si="243"/>
        <v>National Grid-Dighton Muni Agg Rate-43891</v>
      </c>
      <c r="G7799" s="11" t="s">
        <v>131</v>
      </c>
      <c r="H7799" s="11" t="s">
        <v>54</v>
      </c>
      <c r="I7799" s="11" t="s">
        <v>99</v>
      </c>
      <c r="J7799" s="11" t="s">
        <v>190</v>
      </c>
      <c r="K7799" s="11" t="str">
        <f>IFERROR(INDEX('EDC Component Dictionary'!$C$5:$C$37,MATCH('Rates Database'!J7799,'EDC Component Dictionary'!$B$5:$B$37,0)), "Energy Supply")</f>
        <v>Energy Supply</v>
      </c>
      <c r="L7799" s="12">
        <v>0.1043</v>
      </c>
      <c r="M7799" s="12"/>
    </row>
    <row r="7800" spans="1:13" x14ac:dyDescent="0.3">
      <c r="A7800" s="18">
        <v>7798</v>
      </c>
      <c r="B7800" s="18">
        <f t="shared" si="242"/>
        <v>2020</v>
      </c>
      <c r="C7800" s="17">
        <v>43891</v>
      </c>
      <c r="D7800" s="18" t="s">
        <v>130</v>
      </c>
      <c r="E7800" s="18" t="s">
        <v>164</v>
      </c>
      <c r="F7800" s="18" t="str">
        <f t="shared" si="243"/>
        <v>National Grid-Douglas Muni Agg Rate-43891</v>
      </c>
      <c r="G7800" s="11" t="s">
        <v>131</v>
      </c>
      <c r="H7800" s="11" t="s">
        <v>54</v>
      </c>
      <c r="I7800" s="11" t="s">
        <v>99</v>
      </c>
      <c r="J7800" s="11" t="s">
        <v>191</v>
      </c>
      <c r="K7800" s="11" t="str">
        <f>IFERROR(INDEX('EDC Component Dictionary'!$C$5:$C$37,MATCH('Rates Database'!J7800,'EDC Component Dictionary'!$B$5:$B$37,0)), "Energy Supply")</f>
        <v>Energy Supply</v>
      </c>
      <c r="L7800" s="12">
        <v>0.1043</v>
      </c>
      <c r="M7800" s="12"/>
    </row>
    <row r="7801" spans="1:13" x14ac:dyDescent="0.3">
      <c r="A7801" s="18">
        <v>7799</v>
      </c>
      <c r="B7801" s="18">
        <f t="shared" si="242"/>
        <v>2020</v>
      </c>
      <c r="C7801" s="17">
        <v>43891</v>
      </c>
      <c r="D7801" s="18" t="s">
        <v>130</v>
      </c>
      <c r="E7801" s="18" t="s">
        <v>164</v>
      </c>
      <c r="F7801" s="18" t="str">
        <f t="shared" si="243"/>
        <v>National Grid-Dracut Muni Agg Rate-43891</v>
      </c>
      <c r="G7801" s="11" t="s">
        <v>131</v>
      </c>
      <c r="H7801" s="11" t="s">
        <v>54</v>
      </c>
      <c r="I7801" s="11" t="s">
        <v>99</v>
      </c>
      <c r="J7801" s="11" t="s">
        <v>192</v>
      </c>
      <c r="K7801" s="11" t="str">
        <f>IFERROR(INDEX('EDC Component Dictionary'!$C$5:$C$37,MATCH('Rates Database'!J7801,'EDC Component Dictionary'!$B$5:$B$37,0)), "Energy Supply")</f>
        <v>Energy Supply</v>
      </c>
      <c r="L7801" s="12">
        <v>0.1043</v>
      </c>
      <c r="M7801" s="12"/>
    </row>
    <row r="7802" spans="1:13" x14ac:dyDescent="0.3">
      <c r="A7802" s="18">
        <v>7800</v>
      </c>
      <c r="B7802" s="18">
        <f t="shared" si="242"/>
        <v>2020</v>
      </c>
      <c r="C7802" s="17">
        <v>43891</v>
      </c>
      <c r="D7802" s="18" t="s">
        <v>130</v>
      </c>
      <c r="E7802" s="18" t="s">
        <v>163</v>
      </c>
      <c r="F7802" s="18" t="str">
        <f t="shared" si="243"/>
        <v>Eversource_EMA-Fairhaven Muni Agg Rate-43891</v>
      </c>
      <c r="G7802" s="11" t="s">
        <v>131</v>
      </c>
      <c r="H7802" s="11" t="s">
        <v>54</v>
      </c>
      <c r="I7802" s="11" t="s">
        <v>99</v>
      </c>
      <c r="J7802" s="11" t="s">
        <v>193</v>
      </c>
      <c r="K7802" s="11" t="str">
        <f>IFERROR(INDEX('EDC Component Dictionary'!$C$5:$C$37,MATCH('Rates Database'!J7802,'EDC Component Dictionary'!$B$5:$B$37,0)), "Energy Supply")</f>
        <v>Energy Supply</v>
      </c>
      <c r="L7802" s="12">
        <v>0.1043</v>
      </c>
      <c r="M7802" s="12"/>
    </row>
    <row r="7803" spans="1:13" x14ac:dyDescent="0.3">
      <c r="A7803" s="18">
        <v>7801</v>
      </c>
      <c r="B7803" s="18">
        <f t="shared" si="242"/>
        <v>2020</v>
      </c>
      <c r="C7803" s="17">
        <v>43891</v>
      </c>
      <c r="D7803" s="18" t="s">
        <v>130</v>
      </c>
      <c r="E7803" s="18" t="s">
        <v>164</v>
      </c>
      <c r="F7803" s="18" t="str">
        <f t="shared" si="243"/>
        <v>National Grid-Fall River Muni Agg Rate-43891</v>
      </c>
      <c r="G7803" s="11" t="s">
        <v>131</v>
      </c>
      <c r="H7803" s="11" t="s">
        <v>54</v>
      </c>
      <c r="I7803" s="11" t="s">
        <v>99</v>
      </c>
      <c r="J7803" s="11" t="s">
        <v>194</v>
      </c>
      <c r="K7803" s="11" t="str">
        <f>IFERROR(INDEX('EDC Component Dictionary'!$C$5:$C$37,MATCH('Rates Database'!J7803,'EDC Component Dictionary'!$B$5:$B$37,0)), "Energy Supply")</f>
        <v>Energy Supply</v>
      </c>
      <c r="L7803" s="12">
        <v>0.1043</v>
      </c>
      <c r="M7803" s="12"/>
    </row>
    <row r="7804" spans="1:13" x14ac:dyDescent="0.3">
      <c r="A7804" s="18">
        <v>7802</v>
      </c>
      <c r="B7804" s="18">
        <f t="shared" si="242"/>
        <v>2020</v>
      </c>
      <c r="C7804" s="17">
        <v>43891</v>
      </c>
      <c r="D7804" s="18" t="s">
        <v>130</v>
      </c>
      <c r="E7804" s="18" t="s">
        <v>163</v>
      </c>
      <c r="F7804" s="18" t="str">
        <f t="shared" si="243"/>
        <v>Eversource_EMA-Freetown Muni Agg Rate-43891</v>
      </c>
      <c r="G7804" s="11" t="s">
        <v>131</v>
      </c>
      <c r="H7804" s="11" t="s">
        <v>54</v>
      </c>
      <c r="I7804" s="11" t="s">
        <v>99</v>
      </c>
      <c r="J7804" s="11" t="s">
        <v>195</v>
      </c>
      <c r="K7804" s="11" t="str">
        <f>IFERROR(INDEX('EDC Component Dictionary'!$C$5:$C$37,MATCH('Rates Database'!J7804,'EDC Component Dictionary'!$B$5:$B$37,0)), "Energy Supply")</f>
        <v>Energy Supply</v>
      </c>
      <c r="L7804" s="12">
        <v>0.1043</v>
      </c>
      <c r="M7804" s="12"/>
    </row>
    <row r="7805" spans="1:13" x14ac:dyDescent="0.3">
      <c r="A7805" s="18">
        <v>7803</v>
      </c>
      <c r="B7805" s="18">
        <f t="shared" si="242"/>
        <v>2020</v>
      </c>
      <c r="C7805" s="17">
        <v>43891</v>
      </c>
      <c r="D7805" s="18" t="s">
        <v>130</v>
      </c>
      <c r="E7805" s="18" t="s">
        <v>163</v>
      </c>
      <c r="F7805" s="18" t="str">
        <f t="shared" si="243"/>
        <v>Eversource_EMA-Mattapoisett Muni Agg Rate-43891</v>
      </c>
      <c r="G7805" s="11" t="s">
        <v>131</v>
      </c>
      <c r="H7805" s="11" t="s">
        <v>54</v>
      </c>
      <c r="I7805" s="11" t="s">
        <v>99</v>
      </c>
      <c r="J7805" s="11" t="s">
        <v>197</v>
      </c>
      <c r="K7805" s="11" t="str">
        <f>IFERROR(INDEX('EDC Component Dictionary'!$C$5:$C$37,MATCH('Rates Database'!J7805,'EDC Component Dictionary'!$B$5:$B$37,0)), "Energy Supply")</f>
        <v>Energy Supply</v>
      </c>
      <c r="L7805" s="12">
        <v>0.1043</v>
      </c>
      <c r="M7805" s="12"/>
    </row>
    <row r="7806" spans="1:13" x14ac:dyDescent="0.3">
      <c r="A7806" s="18">
        <v>7804</v>
      </c>
      <c r="B7806" s="18">
        <f t="shared" si="242"/>
        <v>2020</v>
      </c>
      <c r="C7806" s="17">
        <v>43891</v>
      </c>
      <c r="D7806" s="18" t="s">
        <v>130</v>
      </c>
      <c r="E7806" s="18" t="s">
        <v>163</v>
      </c>
      <c r="F7806" s="18" t="str">
        <f t="shared" si="243"/>
        <v>Eversource_EMA-New Bedford Muni Agg Rate-43891</v>
      </c>
      <c r="G7806" s="11" t="s">
        <v>131</v>
      </c>
      <c r="H7806" s="11" t="s">
        <v>54</v>
      </c>
      <c r="I7806" s="11" t="s">
        <v>99</v>
      </c>
      <c r="J7806" s="11" t="s">
        <v>199</v>
      </c>
      <c r="K7806" s="11" t="str">
        <f>IFERROR(INDEX('EDC Component Dictionary'!$C$5:$C$37,MATCH('Rates Database'!J7806,'EDC Component Dictionary'!$B$5:$B$37,0)), "Energy Supply")</f>
        <v>Energy Supply</v>
      </c>
      <c r="L7806" s="12">
        <v>0.1043</v>
      </c>
      <c r="M7806" s="12"/>
    </row>
    <row r="7807" spans="1:13" x14ac:dyDescent="0.3">
      <c r="A7807" s="18">
        <v>7805</v>
      </c>
      <c r="B7807" s="18">
        <f t="shared" si="242"/>
        <v>2020</v>
      </c>
      <c r="C7807" s="17">
        <v>43891</v>
      </c>
      <c r="D7807" s="18" t="s">
        <v>130</v>
      </c>
      <c r="E7807" s="18" t="s">
        <v>164</v>
      </c>
      <c r="F7807" s="18" t="str">
        <f t="shared" si="243"/>
        <v>National Grid-Northbridge Muni Agg Rate-43891</v>
      </c>
      <c r="G7807" s="11" t="s">
        <v>131</v>
      </c>
      <c r="H7807" s="11" t="s">
        <v>54</v>
      </c>
      <c r="I7807" s="11" t="s">
        <v>99</v>
      </c>
      <c r="J7807" s="11" t="s">
        <v>200</v>
      </c>
      <c r="K7807" s="11" t="str">
        <f>IFERROR(INDEX('EDC Component Dictionary'!$C$5:$C$37,MATCH('Rates Database'!J7807,'EDC Component Dictionary'!$B$5:$B$37,0)), "Energy Supply")</f>
        <v>Energy Supply</v>
      </c>
      <c r="L7807" s="12">
        <v>0.1043</v>
      </c>
      <c r="M7807" s="12"/>
    </row>
    <row r="7808" spans="1:13" x14ac:dyDescent="0.3">
      <c r="A7808" s="18">
        <v>7806</v>
      </c>
      <c r="B7808" s="18">
        <f t="shared" si="242"/>
        <v>2020</v>
      </c>
      <c r="C7808" s="17">
        <v>43891</v>
      </c>
      <c r="D7808" s="18" t="s">
        <v>130</v>
      </c>
      <c r="E7808" s="18" t="s">
        <v>164</v>
      </c>
      <c r="F7808" s="18" t="str">
        <f t="shared" si="243"/>
        <v>National Grid-Norton Muni Agg Rate-43891</v>
      </c>
      <c r="G7808" s="11" t="s">
        <v>131</v>
      </c>
      <c r="H7808" s="11" t="s">
        <v>54</v>
      </c>
      <c r="I7808" s="11" t="s">
        <v>99</v>
      </c>
      <c r="J7808" s="11" t="s">
        <v>201</v>
      </c>
      <c r="K7808" s="11" t="str">
        <f>IFERROR(INDEX('EDC Component Dictionary'!$C$5:$C$37,MATCH('Rates Database'!J7808,'EDC Component Dictionary'!$B$5:$B$37,0)), "Energy Supply")</f>
        <v>Energy Supply</v>
      </c>
      <c r="L7808" s="12">
        <v>0.1043</v>
      </c>
      <c r="M7808" s="12"/>
    </row>
    <row r="7809" spans="1:13" x14ac:dyDescent="0.3">
      <c r="A7809" s="18">
        <v>7807</v>
      </c>
      <c r="B7809" s="18">
        <f t="shared" si="242"/>
        <v>2020</v>
      </c>
      <c r="C7809" s="17">
        <v>43891</v>
      </c>
      <c r="D7809" s="18" t="s">
        <v>130</v>
      </c>
      <c r="E7809" s="18" t="s">
        <v>164</v>
      </c>
      <c r="F7809" s="18" t="str">
        <f t="shared" si="243"/>
        <v>National Grid-Plainville Muni Agg Rate-43891</v>
      </c>
      <c r="G7809" s="11" t="s">
        <v>131</v>
      </c>
      <c r="H7809" s="11" t="s">
        <v>54</v>
      </c>
      <c r="I7809" s="11" t="s">
        <v>99</v>
      </c>
      <c r="J7809" s="11" t="s">
        <v>203</v>
      </c>
      <c r="K7809" s="11" t="str">
        <f>IFERROR(INDEX('EDC Component Dictionary'!$C$5:$C$37,MATCH('Rates Database'!J7809,'EDC Component Dictionary'!$B$5:$B$37,0)), "Energy Supply")</f>
        <v>Energy Supply</v>
      </c>
      <c r="L7809" s="12">
        <v>0.1043</v>
      </c>
      <c r="M7809" s="12"/>
    </row>
    <row r="7810" spans="1:13" x14ac:dyDescent="0.3">
      <c r="A7810" s="18">
        <v>7808</v>
      </c>
      <c r="B7810" s="18">
        <f t="shared" si="242"/>
        <v>2020</v>
      </c>
      <c r="C7810" s="17">
        <v>43891</v>
      </c>
      <c r="D7810" s="18" t="s">
        <v>130</v>
      </c>
      <c r="E7810" s="18" t="s">
        <v>164</v>
      </c>
      <c r="F7810" s="18" t="str">
        <f t="shared" si="243"/>
        <v>National Grid-Rehoboth Muni Agg Rate-43891</v>
      </c>
      <c r="G7810" s="11" t="s">
        <v>131</v>
      </c>
      <c r="H7810" s="11" t="s">
        <v>54</v>
      </c>
      <c r="I7810" s="11" t="s">
        <v>99</v>
      </c>
      <c r="J7810" s="11" t="s">
        <v>204</v>
      </c>
      <c r="K7810" s="11" t="str">
        <f>IFERROR(INDEX('EDC Component Dictionary'!$C$5:$C$37,MATCH('Rates Database'!J7810,'EDC Component Dictionary'!$B$5:$B$37,0)), "Energy Supply")</f>
        <v>Energy Supply</v>
      </c>
      <c r="L7810" s="12">
        <v>0.1043</v>
      </c>
      <c r="M7810" s="12"/>
    </row>
    <row r="7811" spans="1:13" x14ac:dyDescent="0.3">
      <c r="A7811" s="18">
        <v>7809</v>
      </c>
      <c r="B7811" s="18">
        <f t="shared" ref="B7811:B7874" si="244">YEAR(C7811)</f>
        <v>2020</v>
      </c>
      <c r="C7811" s="17">
        <v>43891</v>
      </c>
      <c r="D7811" s="18" t="s">
        <v>130</v>
      </c>
      <c r="E7811" s="18" t="s">
        <v>164</v>
      </c>
      <c r="F7811" s="18" t="str">
        <f t="shared" si="243"/>
        <v>National Grid-Seekonk Muni Agg Rate-43891</v>
      </c>
      <c r="G7811" s="11" t="s">
        <v>131</v>
      </c>
      <c r="H7811" s="11" t="s">
        <v>54</v>
      </c>
      <c r="I7811" s="11" t="s">
        <v>99</v>
      </c>
      <c r="J7811" s="11" t="s">
        <v>205</v>
      </c>
      <c r="K7811" s="11" t="str">
        <f>IFERROR(INDEX('EDC Component Dictionary'!$C$5:$C$37,MATCH('Rates Database'!J7811,'EDC Component Dictionary'!$B$5:$B$37,0)), "Energy Supply")</f>
        <v>Energy Supply</v>
      </c>
      <c r="L7811" s="12">
        <v>0.1043</v>
      </c>
      <c r="M7811" s="12"/>
    </row>
    <row r="7812" spans="1:13" x14ac:dyDescent="0.3">
      <c r="A7812" s="18">
        <v>7810</v>
      </c>
      <c r="B7812" s="18">
        <f t="shared" si="244"/>
        <v>2020</v>
      </c>
      <c r="C7812" s="17">
        <v>43891</v>
      </c>
      <c r="D7812" s="18" t="s">
        <v>130</v>
      </c>
      <c r="E7812" s="18" t="s">
        <v>164</v>
      </c>
      <c r="F7812" s="18" t="str">
        <f t="shared" ref="F7812:F7875" si="245">_xlfn.CONCAT(E7812,"-",J7812,"-",C7812)</f>
        <v>National Grid-Somerset Muni Agg Rate-43891</v>
      </c>
      <c r="G7812" s="11" t="s">
        <v>131</v>
      </c>
      <c r="H7812" s="11" t="s">
        <v>54</v>
      </c>
      <c r="I7812" s="11" t="s">
        <v>99</v>
      </c>
      <c r="J7812" s="11" t="s">
        <v>206</v>
      </c>
      <c r="K7812" s="11" t="str">
        <f>IFERROR(INDEX('EDC Component Dictionary'!$C$5:$C$37,MATCH('Rates Database'!J7812,'EDC Component Dictionary'!$B$5:$B$37,0)), "Energy Supply")</f>
        <v>Energy Supply</v>
      </c>
      <c r="L7812" s="12">
        <v>0.1043</v>
      </c>
      <c r="M7812" s="12"/>
    </row>
    <row r="7813" spans="1:13" x14ac:dyDescent="0.3">
      <c r="A7813" s="18">
        <v>7811</v>
      </c>
      <c r="B7813" s="18">
        <f t="shared" si="244"/>
        <v>2020</v>
      </c>
      <c r="C7813" s="17">
        <v>43891</v>
      </c>
      <c r="D7813" s="18" t="s">
        <v>130</v>
      </c>
      <c r="E7813" s="18" t="s">
        <v>164</v>
      </c>
      <c r="F7813" s="18" t="str">
        <f t="shared" si="245"/>
        <v>National Grid-Swansea Muni Agg Rate-43891</v>
      </c>
      <c r="G7813" s="11" t="s">
        <v>131</v>
      </c>
      <c r="H7813" s="11" t="s">
        <v>54</v>
      </c>
      <c r="I7813" s="11" t="s">
        <v>99</v>
      </c>
      <c r="J7813" s="11" t="s">
        <v>207</v>
      </c>
      <c r="K7813" s="11" t="str">
        <f>IFERROR(INDEX('EDC Component Dictionary'!$C$5:$C$37,MATCH('Rates Database'!J7813,'EDC Component Dictionary'!$B$5:$B$37,0)), "Energy Supply")</f>
        <v>Energy Supply</v>
      </c>
      <c r="L7813" s="12">
        <v>0.1043</v>
      </c>
      <c r="M7813" s="12"/>
    </row>
    <row r="7814" spans="1:13" x14ac:dyDescent="0.3">
      <c r="A7814" s="18">
        <v>7812</v>
      </c>
      <c r="B7814" s="18">
        <f t="shared" si="244"/>
        <v>2020</v>
      </c>
      <c r="C7814" s="17">
        <v>43891</v>
      </c>
      <c r="D7814" s="18" t="s">
        <v>130</v>
      </c>
      <c r="E7814" s="18" t="s">
        <v>164</v>
      </c>
      <c r="F7814" s="18" t="str">
        <f t="shared" si="245"/>
        <v>National Grid-Westford Muni Agg Rate-43891</v>
      </c>
      <c r="G7814" s="11" t="s">
        <v>131</v>
      </c>
      <c r="H7814" s="11" t="s">
        <v>54</v>
      </c>
      <c r="I7814" s="11" t="s">
        <v>99</v>
      </c>
      <c r="J7814" s="11" t="s">
        <v>208</v>
      </c>
      <c r="K7814" s="11" t="str">
        <f>IFERROR(INDEX('EDC Component Dictionary'!$C$5:$C$37,MATCH('Rates Database'!J7814,'EDC Component Dictionary'!$B$5:$B$37,0)), "Energy Supply")</f>
        <v>Energy Supply</v>
      </c>
      <c r="L7814" s="12">
        <v>0.1043</v>
      </c>
      <c r="M7814" s="12"/>
    </row>
    <row r="7815" spans="1:13" x14ac:dyDescent="0.3">
      <c r="A7815" s="18">
        <v>7813</v>
      </c>
      <c r="B7815" s="18">
        <f t="shared" si="244"/>
        <v>2020</v>
      </c>
      <c r="C7815" s="17">
        <v>43891</v>
      </c>
      <c r="D7815" s="18" t="s">
        <v>130</v>
      </c>
      <c r="E7815" s="18" t="s">
        <v>163</v>
      </c>
      <c r="F7815" s="18" t="str">
        <f t="shared" si="245"/>
        <v>Eversource_EMA-Westport Muni Agg Rate-43891</v>
      </c>
      <c r="G7815" s="11" t="s">
        <v>131</v>
      </c>
      <c r="H7815" s="11" t="s">
        <v>54</v>
      </c>
      <c r="I7815" s="11" t="s">
        <v>99</v>
      </c>
      <c r="J7815" s="11" t="s">
        <v>209</v>
      </c>
      <c r="K7815" s="11" t="str">
        <f>IFERROR(INDEX('EDC Component Dictionary'!$C$5:$C$37,MATCH('Rates Database'!J7815,'EDC Component Dictionary'!$B$5:$B$37,0)), "Energy Supply")</f>
        <v>Energy Supply</v>
      </c>
      <c r="L7815" s="12">
        <v>0.1043</v>
      </c>
      <c r="M7815" s="12"/>
    </row>
    <row r="7816" spans="1:13" x14ac:dyDescent="0.3">
      <c r="A7816" s="18">
        <v>7814</v>
      </c>
      <c r="B7816" s="18">
        <f t="shared" si="244"/>
        <v>2020</v>
      </c>
      <c r="C7816" s="17">
        <v>43891</v>
      </c>
      <c r="D7816" s="18" t="s">
        <v>130</v>
      </c>
      <c r="E7816" s="18" t="s">
        <v>36</v>
      </c>
      <c r="F7816" s="18" t="str">
        <f t="shared" si="245"/>
        <v>Unitil-Ashby Muni Agg Rate-43891</v>
      </c>
      <c r="G7816" s="11" t="s">
        <v>131</v>
      </c>
      <c r="H7816" s="11" t="s">
        <v>54</v>
      </c>
      <c r="I7816" s="11" t="s">
        <v>99</v>
      </c>
      <c r="J7816" s="11" t="s">
        <v>235</v>
      </c>
      <c r="K7816" s="11" t="str">
        <f>IFERROR(INDEX('EDC Component Dictionary'!$C$5:$C$37,MATCH('Rates Database'!J7816,'EDC Component Dictionary'!$B$5:$B$37,0)), "Energy Supply")</f>
        <v>Energy Supply</v>
      </c>
      <c r="L7816" s="12">
        <v>0.10444000000000001</v>
      </c>
      <c r="M7816" s="12"/>
    </row>
    <row r="7817" spans="1:13" x14ac:dyDescent="0.3">
      <c r="A7817" s="18">
        <v>7815</v>
      </c>
      <c r="B7817" s="18">
        <f t="shared" si="244"/>
        <v>2020</v>
      </c>
      <c r="C7817" s="17">
        <v>43891</v>
      </c>
      <c r="D7817" s="18" t="s">
        <v>130</v>
      </c>
      <c r="E7817" s="18" t="s">
        <v>164</v>
      </c>
      <c r="F7817" s="18" t="str">
        <f t="shared" si="245"/>
        <v>National Grid-West Brookfield Muni Agg Rate-43891</v>
      </c>
      <c r="G7817" s="11" t="s">
        <v>131</v>
      </c>
      <c r="H7817" s="11" t="s">
        <v>54</v>
      </c>
      <c r="I7817" s="11" t="s">
        <v>99</v>
      </c>
      <c r="J7817" s="11" t="s">
        <v>177</v>
      </c>
      <c r="K7817" s="11" t="str">
        <f>IFERROR(INDEX('EDC Component Dictionary'!$C$5:$C$37,MATCH('Rates Database'!J7817,'EDC Component Dictionary'!$B$5:$B$37,0)), "Energy Supply")</f>
        <v>Energy Supply</v>
      </c>
      <c r="L7817" s="12">
        <v>0.10482</v>
      </c>
      <c r="M7817" s="12"/>
    </row>
    <row r="7818" spans="1:13" x14ac:dyDescent="0.3">
      <c r="A7818" s="18">
        <v>7816</v>
      </c>
      <c r="B7818" s="18">
        <f t="shared" si="244"/>
        <v>2020</v>
      </c>
      <c r="C7818" s="17">
        <v>43891</v>
      </c>
      <c r="D7818" s="18" t="s">
        <v>130</v>
      </c>
      <c r="E7818" s="18" t="s">
        <v>163</v>
      </c>
      <c r="F7818" s="18" t="str">
        <f t="shared" si="245"/>
        <v>Eversource_EMA-Somerville Muni Agg Rate-43891</v>
      </c>
      <c r="G7818" s="11" t="s">
        <v>131</v>
      </c>
      <c r="H7818" s="11" t="s">
        <v>54</v>
      </c>
      <c r="I7818" s="11" t="s">
        <v>99</v>
      </c>
      <c r="J7818" s="11" t="s">
        <v>212</v>
      </c>
      <c r="K7818" s="11" t="str">
        <f>IFERROR(INDEX('EDC Component Dictionary'!$C$5:$C$37,MATCH('Rates Database'!J7818,'EDC Component Dictionary'!$B$5:$B$37,0)), "Energy Supply")</f>
        <v>Energy Supply</v>
      </c>
      <c r="L7818" s="12">
        <v>0.10609</v>
      </c>
      <c r="M7818" s="12"/>
    </row>
    <row r="7819" spans="1:13" x14ac:dyDescent="0.3">
      <c r="A7819" s="18">
        <v>7817</v>
      </c>
      <c r="B7819" s="18">
        <f t="shared" si="244"/>
        <v>2020</v>
      </c>
      <c r="C7819" s="17">
        <v>43891</v>
      </c>
      <c r="D7819" s="18" t="s">
        <v>130</v>
      </c>
      <c r="E7819" s="18" t="s">
        <v>164</v>
      </c>
      <c r="F7819" s="18" t="str">
        <f t="shared" si="245"/>
        <v>National Grid-Gardner Muni Agg Rate-43891</v>
      </c>
      <c r="G7819" s="11" t="s">
        <v>131</v>
      </c>
      <c r="H7819" s="11" t="s">
        <v>54</v>
      </c>
      <c r="I7819" s="11" t="s">
        <v>99</v>
      </c>
      <c r="J7819" s="11" t="s">
        <v>179</v>
      </c>
      <c r="K7819" s="11" t="str">
        <f>IFERROR(INDEX('EDC Component Dictionary'!$C$5:$C$37,MATCH('Rates Database'!J7819,'EDC Component Dictionary'!$B$5:$B$37,0)), "Energy Supply")</f>
        <v>Energy Supply</v>
      </c>
      <c r="L7819" s="12">
        <v>0.10521</v>
      </c>
      <c r="M7819" s="12"/>
    </row>
    <row r="7820" spans="1:13" x14ac:dyDescent="0.3">
      <c r="A7820" s="18">
        <v>7818</v>
      </c>
      <c r="B7820" s="18">
        <f t="shared" si="244"/>
        <v>2020</v>
      </c>
      <c r="C7820" s="17">
        <v>43891</v>
      </c>
      <c r="D7820" s="18" t="s">
        <v>130</v>
      </c>
      <c r="E7820" s="18" t="s">
        <v>164</v>
      </c>
      <c r="F7820" s="18" t="str">
        <f t="shared" si="245"/>
        <v>National Grid-Melrose Muni Agg Rate-43891</v>
      </c>
      <c r="G7820" s="11" t="s">
        <v>131</v>
      </c>
      <c r="H7820" s="11" t="s">
        <v>54</v>
      </c>
      <c r="I7820" s="11" t="s">
        <v>99</v>
      </c>
      <c r="J7820" s="11" t="s">
        <v>269</v>
      </c>
      <c r="K7820" s="11" t="str">
        <f>IFERROR(INDEX('EDC Component Dictionary'!$C$5:$C$37,MATCH('Rates Database'!J7820,'EDC Component Dictionary'!$B$5:$B$37,0)), "Energy Supply")</f>
        <v>Energy Supply</v>
      </c>
      <c r="L7820" s="12">
        <v>0.10531</v>
      </c>
      <c r="M7820" s="12"/>
    </row>
    <row r="7821" spans="1:13" x14ac:dyDescent="0.3">
      <c r="A7821" s="18">
        <v>7819</v>
      </c>
      <c r="B7821" s="18">
        <f t="shared" si="244"/>
        <v>2020</v>
      </c>
      <c r="C7821" s="17">
        <v>43891</v>
      </c>
      <c r="D7821" s="18" t="s">
        <v>130</v>
      </c>
      <c r="E7821" s="18" t="s">
        <v>163</v>
      </c>
      <c r="F7821" s="18" t="str">
        <f t="shared" si="245"/>
        <v>Eversource_EMA-Kingston Muni Agg Rate-43891</v>
      </c>
      <c r="G7821" s="11" t="s">
        <v>131</v>
      </c>
      <c r="H7821" s="11" t="s">
        <v>54</v>
      </c>
      <c r="I7821" s="11" t="s">
        <v>99</v>
      </c>
      <c r="J7821" s="11" t="s">
        <v>211</v>
      </c>
      <c r="K7821" s="11" t="str">
        <f>IFERROR(INDEX('EDC Component Dictionary'!$C$5:$C$37,MATCH('Rates Database'!J7821,'EDC Component Dictionary'!$B$5:$B$37,0)), "Energy Supply")</f>
        <v>Energy Supply</v>
      </c>
      <c r="L7821" s="12">
        <v>0.10525</v>
      </c>
      <c r="M7821" s="12"/>
    </row>
    <row r="7822" spans="1:13" x14ac:dyDescent="0.3">
      <c r="A7822" s="18">
        <v>7820</v>
      </c>
      <c r="B7822" s="18">
        <f t="shared" si="244"/>
        <v>2020</v>
      </c>
      <c r="C7822" s="17">
        <v>43891</v>
      </c>
      <c r="D7822" s="18" t="s">
        <v>130</v>
      </c>
      <c r="E7822" s="18" t="s">
        <v>95</v>
      </c>
      <c r="F7822" s="18" t="str">
        <f t="shared" si="245"/>
        <v>Eversource_WMA-Greenfield Muni Agg Rate-43891</v>
      </c>
      <c r="G7822" s="11" t="s">
        <v>131</v>
      </c>
      <c r="H7822" s="11" t="s">
        <v>54</v>
      </c>
      <c r="I7822" s="11" t="s">
        <v>99</v>
      </c>
      <c r="J7822" s="11" t="s">
        <v>214</v>
      </c>
      <c r="K7822" s="11" t="str">
        <f>IFERROR(INDEX('EDC Component Dictionary'!$C$5:$C$37,MATCH('Rates Database'!J7822,'EDC Component Dictionary'!$B$5:$B$37,0)), "Energy Supply")</f>
        <v>Energy Supply</v>
      </c>
      <c r="L7822" s="12">
        <v>0.10566</v>
      </c>
      <c r="M7822" s="12"/>
    </row>
    <row r="7823" spans="1:13" x14ac:dyDescent="0.3">
      <c r="A7823" s="18">
        <v>7821</v>
      </c>
      <c r="B7823" s="18">
        <f t="shared" si="244"/>
        <v>2020</v>
      </c>
      <c r="C7823" s="17">
        <v>43891</v>
      </c>
      <c r="D7823" s="18" t="s">
        <v>130</v>
      </c>
      <c r="E7823" s="18" t="s">
        <v>163</v>
      </c>
      <c r="F7823" s="18" t="str">
        <f t="shared" si="245"/>
        <v>Eversource_EMA-Dedham Muni Agg Rate-43891</v>
      </c>
      <c r="G7823" s="11" t="s">
        <v>131</v>
      </c>
      <c r="H7823" s="11" t="s">
        <v>54</v>
      </c>
      <c r="I7823" s="11" t="s">
        <v>99</v>
      </c>
      <c r="J7823" s="11" t="s">
        <v>278</v>
      </c>
      <c r="K7823" s="11" t="str">
        <f>IFERROR(INDEX('EDC Component Dictionary'!$C$5:$C$37,MATCH('Rates Database'!J7823,'EDC Component Dictionary'!$B$5:$B$37,0)), "Energy Supply")</f>
        <v>Energy Supply</v>
      </c>
      <c r="L7823" s="12">
        <v>0.10580000000000001</v>
      </c>
      <c r="M7823" s="12"/>
    </row>
    <row r="7824" spans="1:13" x14ac:dyDescent="0.3">
      <c r="A7824" s="18">
        <v>7822</v>
      </c>
      <c r="B7824" s="18">
        <f t="shared" si="244"/>
        <v>2020</v>
      </c>
      <c r="C7824" s="17">
        <v>43891</v>
      </c>
      <c r="D7824" s="18" t="s">
        <v>130</v>
      </c>
      <c r="E7824" s="18" t="s">
        <v>164</v>
      </c>
      <c r="F7824" s="18" t="str">
        <f t="shared" si="245"/>
        <v>National Grid-Avon Muni Agg Rate-43891</v>
      </c>
      <c r="G7824" s="11" t="s">
        <v>131</v>
      </c>
      <c r="H7824" s="11" t="s">
        <v>54</v>
      </c>
      <c r="I7824" s="11" t="s">
        <v>99</v>
      </c>
      <c r="J7824" s="11" t="s">
        <v>270</v>
      </c>
      <c r="K7824" s="11" t="str">
        <f>IFERROR(INDEX('EDC Component Dictionary'!$C$5:$C$37,MATCH('Rates Database'!J7824,'EDC Component Dictionary'!$B$5:$B$37,0)), "Energy Supply")</f>
        <v>Energy Supply</v>
      </c>
      <c r="L7824" s="12">
        <v>0.10632999999999999</v>
      </c>
      <c r="M7824" s="12"/>
    </row>
    <row r="7825" spans="1:13" x14ac:dyDescent="0.3">
      <c r="A7825" s="18">
        <v>7823</v>
      </c>
      <c r="B7825" s="18">
        <f t="shared" si="244"/>
        <v>2020</v>
      </c>
      <c r="C7825" s="17">
        <v>43891</v>
      </c>
      <c r="D7825" s="18" t="s">
        <v>130</v>
      </c>
      <c r="E7825" s="18" t="s">
        <v>164</v>
      </c>
      <c r="F7825" s="18" t="str">
        <f t="shared" si="245"/>
        <v>National Grid-Billerica Muni Agg Rate-43891</v>
      </c>
      <c r="G7825" s="11" t="s">
        <v>131</v>
      </c>
      <c r="H7825" s="11" t="s">
        <v>54</v>
      </c>
      <c r="I7825" s="11" t="s">
        <v>99</v>
      </c>
      <c r="J7825" s="11" t="s">
        <v>215</v>
      </c>
      <c r="K7825" s="11" t="str">
        <f>IFERROR(INDEX('EDC Component Dictionary'!$C$5:$C$37,MATCH('Rates Database'!J7825,'EDC Component Dictionary'!$B$5:$B$37,0)), "Energy Supply")</f>
        <v>Energy Supply</v>
      </c>
      <c r="L7825" s="12">
        <v>0.10631</v>
      </c>
      <c r="M7825" s="12"/>
    </row>
    <row r="7826" spans="1:13" x14ac:dyDescent="0.3">
      <c r="A7826" s="18">
        <v>7824</v>
      </c>
      <c r="B7826" s="18">
        <f t="shared" si="244"/>
        <v>2020</v>
      </c>
      <c r="C7826" s="17">
        <v>43891</v>
      </c>
      <c r="D7826" s="18" t="s">
        <v>130</v>
      </c>
      <c r="E7826" s="18" t="s">
        <v>164</v>
      </c>
      <c r="F7826" s="18" t="str">
        <f t="shared" si="245"/>
        <v>National Grid-Harvard Muni Agg Rate-43891</v>
      </c>
      <c r="G7826" s="11" t="s">
        <v>131</v>
      </c>
      <c r="H7826" s="11" t="s">
        <v>54</v>
      </c>
      <c r="I7826" s="11" t="s">
        <v>99</v>
      </c>
      <c r="J7826" s="11" t="s">
        <v>276</v>
      </c>
      <c r="K7826" s="11" t="str">
        <f>IFERROR(INDEX('EDC Component Dictionary'!$C$5:$C$37,MATCH('Rates Database'!J7826,'EDC Component Dictionary'!$B$5:$B$37,0)), "Energy Supply")</f>
        <v>Energy Supply</v>
      </c>
      <c r="L7826" s="12">
        <v>0.10630000000000001</v>
      </c>
      <c r="M7826" s="12"/>
    </row>
    <row r="7827" spans="1:13" x14ac:dyDescent="0.3">
      <c r="A7827" s="18">
        <v>7825</v>
      </c>
      <c r="B7827" s="18">
        <f t="shared" si="244"/>
        <v>2020</v>
      </c>
      <c r="C7827" s="17">
        <v>43891</v>
      </c>
      <c r="D7827" s="18" t="s">
        <v>130</v>
      </c>
      <c r="E7827" s="18" t="s">
        <v>164</v>
      </c>
      <c r="F7827" s="18" t="str">
        <f t="shared" si="245"/>
        <v>National Grid-Heath Muni Agg Rate-43891</v>
      </c>
      <c r="G7827" s="11" t="s">
        <v>131</v>
      </c>
      <c r="H7827" s="11" t="s">
        <v>54</v>
      </c>
      <c r="I7827" s="11" t="s">
        <v>99</v>
      </c>
      <c r="J7827" s="11" t="s">
        <v>257</v>
      </c>
      <c r="K7827" s="11" t="str">
        <f>IFERROR(INDEX('EDC Component Dictionary'!$C$5:$C$37,MATCH('Rates Database'!J7827,'EDC Component Dictionary'!$B$5:$B$37,0)), "Energy Supply")</f>
        <v>Energy Supply</v>
      </c>
      <c r="L7827" s="12">
        <v>0.10685</v>
      </c>
      <c r="M7827" s="12"/>
    </row>
    <row r="7828" spans="1:13" x14ac:dyDescent="0.3">
      <c r="A7828" s="18">
        <v>7826</v>
      </c>
      <c r="B7828" s="18">
        <f t="shared" si="244"/>
        <v>2020</v>
      </c>
      <c r="C7828" s="17">
        <v>43891</v>
      </c>
      <c r="D7828" s="18" t="s">
        <v>130</v>
      </c>
      <c r="E7828" s="18" t="s">
        <v>164</v>
      </c>
      <c r="F7828" s="18" t="str">
        <f t="shared" si="245"/>
        <v>National Grid-Tewksbury Muni Agg Rate-43891</v>
      </c>
      <c r="G7828" s="11" t="s">
        <v>131</v>
      </c>
      <c r="H7828" s="11" t="s">
        <v>54</v>
      </c>
      <c r="I7828" s="11" t="s">
        <v>99</v>
      </c>
      <c r="J7828" s="11" t="s">
        <v>238</v>
      </c>
      <c r="K7828" s="11" t="str">
        <f>IFERROR(INDEX('EDC Component Dictionary'!$C$5:$C$37,MATCH('Rates Database'!J7828,'EDC Component Dictionary'!$B$5:$B$37,0)), "Energy Supply")</f>
        <v>Energy Supply</v>
      </c>
      <c r="L7828" s="12">
        <v>0.1069</v>
      </c>
      <c r="M7828" s="12"/>
    </row>
    <row r="7829" spans="1:13" x14ac:dyDescent="0.3">
      <c r="A7829" s="18">
        <v>7827</v>
      </c>
      <c r="B7829" s="18">
        <f t="shared" si="244"/>
        <v>2020</v>
      </c>
      <c r="C7829" s="17">
        <v>43891</v>
      </c>
      <c r="D7829" s="18" t="s">
        <v>130</v>
      </c>
      <c r="E7829" s="18" t="s">
        <v>164</v>
      </c>
      <c r="F7829" s="18" t="str">
        <f t="shared" si="245"/>
        <v>National Grid-Tyngsborough Muni Agg Rate-43891</v>
      </c>
      <c r="G7829" s="11" t="s">
        <v>131</v>
      </c>
      <c r="H7829" s="11" t="s">
        <v>54</v>
      </c>
      <c r="I7829" s="11" t="s">
        <v>99</v>
      </c>
      <c r="J7829" s="11" t="s">
        <v>261</v>
      </c>
      <c r="K7829" s="11" t="str">
        <f>IFERROR(INDEX('EDC Component Dictionary'!$C$5:$C$37,MATCH('Rates Database'!J7829,'EDC Component Dictionary'!$B$5:$B$37,0)), "Energy Supply")</f>
        <v>Energy Supply</v>
      </c>
      <c r="L7829" s="12">
        <v>0.10692</v>
      </c>
      <c r="M7829" s="12"/>
    </row>
    <row r="7830" spans="1:13" x14ac:dyDescent="0.3">
      <c r="A7830" s="18">
        <v>7828</v>
      </c>
      <c r="B7830" s="18">
        <f t="shared" si="244"/>
        <v>2020</v>
      </c>
      <c r="C7830" s="17">
        <v>43891</v>
      </c>
      <c r="D7830" s="18" t="s">
        <v>130</v>
      </c>
      <c r="E7830" s="18" t="s">
        <v>164</v>
      </c>
      <c r="F7830" s="18" t="str">
        <f t="shared" si="245"/>
        <v>National Grid-Clarksburg Muni Agg Rate-43891</v>
      </c>
      <c r="G7830" s="11" t="s">
        <v>131</v>
      </c>
      <c r="H7830" s="11" t="s">
        <v>54</v>
      </c>
      <c r="I7830" s="11" t="s">
        <v>99</v>
      </c>
      <c r="J7830" s="11" t="s">
        <v>216</v>
      </c>
      <c r="K7830" s="11" t="str">
        <f>IFERROR(INDEX('EDC Component Dictionary'!$C$5:$C$37,MATCH('Rates Database'!J7830,'EDC Component Dictionary'!$B$5:$B$37,0)), "Energy Supply")</f>
        <v>Energy Supply</v>
      </c>
      <c r="L7830" s="12">
        <v>0.10707999999999999</v>
      </c>
      <c r="M7830" s="12"/>
    </row>
    <row r="7831" spans="1:13" x14ac:dyDescent="0.3">
      <c r="A7831" s="18">
        <v>7829</v>
      </c>
      <c r="B7831" s="18">
        <f t="shared" si="244"/>
        <v>2020</v>
      </c>
      <c r="C7831" s="17">
        <v>43891</v>
      </c>
      <c r="D7831" s="18" t="s">
        <v>130</v>
      </c>
      <c r="E7831" s="18" t="s">
        <v>95</v>
      </c>
      <c r="F7831" s="18" t="str">
        <f t="shared" si="245"/>
        <v>Eversource_WMA-Dalton Muni Agg Rate-43891</v>
      </c>
      <c r="G7831" s="11" t="s">
        <v>131</v>
      </c>
      <c r="H7831" s="11" t="s">
        <v>54</v>
      </c>
      <c r="I7831" s="11" t="s">
        <v>99</v>
      </c>
      <c r="J7831" s="11" t="s">
        <v>217</v>
      </c>
      <c r="K7831" s="11" t="str">
        <f>IFERROR(INDEX('EDC Component Dictionary'!$C$5:$C$37,MATCH('Rates Database'!J7831,'EDC Component Dictionary'!$B$5:$B$37,0)), "Energy Supply")</f>
        <v>Energy Supply</v>
      </c>
      <c r="L7831" s="12">
        <v>0.10707999999999999</v>
      </c>
      <c r="M7831" s="12"/>
    </row>
    <row r="7832" spans="1:13" x14ac:dyDescent="0.3">
      <c r="A7832" s="18">
        <v>7830</v>
      </c>
      <c r="B7832" s="18">
        <f t="shared" si="244"/>
        <v>2020</v>
      </c>
      <c r="C7832" s="17">
        <v>43891</v>
      </c>
      <c r="D7832" s="18" t="s">
        <v>130</v>
      </c>
      <c r="E7832" s="18" t="s">
        <v>164</v>
      </c>
      <c r="F7832" s="18" t="str">
        <f t="shared" si="245"/>
        <v>National Grid-Florida Muni Agg Rate-43891</v>
      </c>
      <c r="G7832" s="11" t="s">
        <v>131</v>
      </c>
      <c r="H7832" s="11" t="s">
        <v>54</v>
      </c>
      <c r="I7832" s="11" t="s">
        <v>99</v>
      </c>
      <c r="J7832" s="11" t="s">
        <v>218</v>
      </c>
      <c r="K7832" s="11" t="str">
        <f>IFERROR(INDEX('EDC Component Dictionary'!$C$5:$C$37,MATCH('Rates Database'!J7832,'EDC Component Dictionary'!$B$5:$B$37,0)), "Energy Supply")</f>
        <v>Energy Supply</v>
      </c>
      <c r="L7832" s="12">
        <v>0.10707999999999999</v>
      </c>
      <c r="M7832" s="12"/>
    </row>
    <row r="7833" spans="1:13" x14ac:dyDescent="0.3">
      <c r="A7833" s="18">
        <v>7831</v>
      </c>
      <c r="B7833" s="18">
        <f t="shared" si="244"/>
        <v>2020</v>
      </c>
      <c r="C7833" s="17">
        <v>43891</v>
      </c>
      <c r="D7833" s="18" t="s">
        <v>130</v>
      </c>
      <c r="E7833" s="18" t="s">
        <v>95</v>
      </c>
      <c r="F7833" s="18" t="str">
        <f t="shared" si="245"/>
        <v>Eversource_WMA-Lenox Muni Agg Rate-43891</v>
      </c>
      <c r="G7833" s="11" t="s">
        <v>131</v>
      </c>
      <c r="H7833" s="11" t="s">
        <v>54</v>
      </c>
      <c r="I7833" s="11" t="s">
        <v>99</v>
      </c>
      <c r="J7833" s="11" t="s">
        <v>219</v>
      </c>
      <c r="K7833" s="11" t="str">
        <f>IFERROR(INDEX('EDC Component Dictionary'!$C$5:$C$37,MATCH('Rates Database'!J7833,'EDC Component Dictionary'!$B$5:$B$37,0)), "Energy Supply")</f>
        <v>Energy Supply</v>
      </c>
      <c r="L7833" s="12">
        <v>0.10707999999999999</v>
      </c>
      <c r="M7833" s="12"/>
    </row>
    <row r="7834" spans="1:13" x14ac:dyDescent="0.3">
      <c r="A7834" s="18">
        <v>7832</v>
      </c>
      <c r="B7834" s="18">
        <f t="shared" si="244"/>
        <v>2020</v>
      </c>
      <c r="C7834" s="17">
        <v>43891</v>
      </c>
      <c r="D7834" s="18" t="s">
        <v>130</v>
      </c>
      <c r="E7834" s="18" t="s">
        <v>164</v>
      </c>
      <c r="F7834" s="18" t="str">
        <f t="shared" si="245"/>
        <v>National Grid-Monterey Muni Agg Rate-43891</v>
      </c>
      <c r="G7834" s="11" t="s">
        <v>131</v>
      </c>
      <c r="H7834" s="11" t="s">
        <v>54</v>
      </c>
      <c r="I7834" s="11" t="s">
        <v>99</v>
      </c>
      <c r="J7834" s="11" t="s">
        <v>220</v>
      </c>
      <c r="K7834" s="11" t="str">
        <f>IFERROR(INDEX('EDC Component Dictionary'!$C$5:$C$37,MATCH('Rates Database'!J7834,'EDC Component Dictionary'!$B$5:$B$37,0)), "Energy Supply")</f>
        <v>Energy Supply</v>
      </c>
      <c r="L7834" s="12">
        <v>0.10707999999999999</v>
      </c>
      <c r="M7834" s="12"/>
    </row>
    <row r="7835" spans="1:13" x14ac:dyDescent="0.3">
      <c r="A7835" s="18">
        <v>7833</v>
      </c>
      <c r="B7835" s="18">
        <f t="shared" si="244"/>
        <v>2020</v>
      </c>
      <c r="C7835" s="17">
        <v>43891</v>
      </c>
      <c r="D7835" s="18" t="s">
        <v>130</v>
      </c>
      <c r="E7835" s="18" t="s">
        <v>164</v>
      </c>
      <c r="F7835" s="18" t="str">
        <f t="shared" si="245"/>
        <v>National Grid-New Marlborough Muni Agg Rate-43891</v>
      </c>
      <c r="G7835" s="11" t="s">
        <v>131</v>
      </c>
      <c r="H7835" s="11" t="s">
        <v>54</v>
      </c>
      <c r="I7835" s="11" t="s">
        <v>99</v>
      </c>
      <c r="J7835" s="11" t="s">
        <v>221</v>
      </c>
      <c r="K7835" s="11" t="str">
        <f>IFERROR(INDEX('EDC Component Dictionary'!$C$5:$C$37,MATCH('Rates Database'!J7835,'EDC Component Dictionary'!$B$5:$B$37,0)), "Energy Supply")</f>
        <v>Energy Supply</v>
      </c>
      <c r="L7835" s="12">
        <v>0.10707999999999999</v>
      </c>
      <c r="M7835" s="12"/>
    </row>
    <row r="7836" spans="1:13" x14ac:dyDescent="0.3">
      <c r="A7836" s="18">
        <v>7834</v>
      </c>
      <c r="B7836" s="18">
        <f t="shared" si="244"/>
        <v>2020</v>
      </c>
      <c r="C7836" s="17">
        <v>43891</v>
      </c>
      <c r="D7836" s="18" t="s">
        <v>130</v>
      </c>
      <c r="E7836" s="18" t="s">
        <v>164</v>
      </c>
      <c r="F7836" s="18" t="str">
        <f t="shared" si="245"/>
        <v>National Grid-North Adams Muni Agg Rate-43891</v>
      </c>
      <c r="G7836" s="11" t="s">
        <v>131</v>
      </c>
      <c r="H7836" s="11" t="s">
        <v>54</v>
      </c>
      <c r="I7836" s="11" t="s">
        <v>99</v>
      </c>
      <c r="J7836" s="11" t="s">
        <v>222</v>
      </c>
      <c r="K7836" s="11" t="str">
        <f>IFERROR(INDEX('EDC Component Dictionary'!$C$5:$C$37,MATCH('Rates Database'!J7836,'EDC Component Dictionary'!$B$5:$B$37,0)), "Energy Supply")</f>
        <v>Energy Supply</v>
      </c>
      <c r="L7836" s="12">
        <v>0.10707999999999999</v>
      </c>
      <c r="M7836" s="12"/>
    </row>
    <row r="7837" spans="1:13" x14ac:dyDescent="0.3">
      <c r="A7837" s="18">
        <v>7835</v>
      </c>
      <c r="B7837" s="18">
        <f t="shared" si="244"/>
        <v>2020</v>
      </c>
      <c r="C7837" s="17">
        <v>43891</v>
      </c>
      <c r="D7837" s="18" t="s">
        <v>130</v>
      </c>
      <c r="E7837" s="18" t="s">
        <v>164</v>
      </c>
      <c r="F7837" s="18" t="str">
        <f t="shared" si="245"/>
        <v>National Grid-Sheffield Muni Agg Rate-43891</v>
      </c>
      <c r="G7837" s="11" t="s">
        <v>131</v>
      </c>
      <c r="H7837" s="11" t="s">
        <v>54</v>
      </c>
      <c r="I7837" s="11" t="s">
        <v>99</v>
      </c>
      <c r="J7837" s="11" t="s">
        <v>223</v>
      </c>
      <c r="K7837" s="11" t="str">
        <f>IFERROR(INDEX('EDC Component Dictionary'!$C$5:$C$37,MATCH('Rates Database'!J7837,'EDC Component Dictionary'!$B$5:$B$37,0)), "Energy Supply")</f>
        <v>Energy Supply</v>
      </c>
      <c r="L7837" s="12">
        <v>0.10707999999999999</v>
      </c>
      <c r="M7837" s="12"/>
    </row>
    <row r="7838" spans="1:13" x14ac:dyDescent="0.3">
      <c r="A7838" s="18">
        <v>7836</v>
      </c>
      <c r="B7838" s="18">
        <f t="shared" si="244"/>
        <v>2020</v>
      </c>
      <c r="C7838" s="17">
        <v>43891</v>
      </c>
      <c r="D7838" s="18" t="s">
        <v>130</v>
      </c>
      <c r="E7838" s="18" t="s">
        <v>164</v>
      </c>
      <c r="F7838" s="18" t="str">
        <f t="shared" si="245"/>
        <v>National Grid-West Stockbridge Muni Agg Rate-43891</v>
      </c>
      <c r="G7838" s="11" t="s">
        <v>131</v>
      </c>
      <c r="H7838" s="11" t="s">
        <v>54</v>
      </c>
      <c r="I7838" s="11" t="s">
        <v>99</v>
      </c>
      <c r="J7838" s="11" t="s">
        <v>224</v>
      </c>
      <c r="K7838" s="11" t="str">
        <f>IFERROR(INDEX('EDC Component Dictionary'!$C$5:$C$37,MATCH('Rates Database'!J7838,'EDC Component Dictionary'!$B$5:$B$37,0)), "Energy Supply")</f>
        <v>Energy Supply</v>
      </c>
      <c r="L7838" s="12">
        <v>0.10707999999999999</v>
      </c>
      <c r="M7838" s="12"/>
    </row>
    <row r="7839" spans="1:13" x14ac:dyDescent="0.3">
      <c r="A7839" s="18">
        <v>7837</v>
      </c>
      <c r="B7839" s="18">
        <f t="shared" si="244"/>
        <v>2020</v>
      </c>
      <c r="C7839" s="17">
        <v>43891</v>
      </c>
      <c r="D7839" s="18" t="s">
        <v>130</v>
      </c>
      <c r="E7839" s="18" t="s">
        <v>164</v>
      </c>
      <c r="F7839" s="18" t="str">
        <f t="shared" si="245"/>
        <v>National Grid-Williamstown Muni Agg Rate-43891</v>
      </c>
      <c r="G7839" s="11" t="s">
        <v>131</v>
      </c>
      <c r="H7839" s="11" t="s">
        <v>54</v>
      </c>
      <c r="I7839" s="11" t="s">
        <v>99</v>
      </c>
      <c r="J7839" s="11" t="s">
        <v>225</v>
      </c>
      <c r="K7839" s="11" t="str">
        <f>IFERROR(INDEX('EDC Component Dictionary'!$C$5:$C$37,MATCH('Rates Database'!J7839,'EDC Component Dictionary'!$B$5:$B$37,0)), "Energy Supply")</f>
        <v>Energy Supply</v>
      </c>
      <c r="L7839" s="12">
        <v>0.10707999999999999</v>
      </c>
      <c r="M7839" s="12"/>
    </row>
    <row r="7840" spans="1:13" x14ac:dyDescent="0.3">
      <c r="A7840" s="18">
        <v>7838</v>
      </c>
      <c r="B7840" s="18">
        <f t="shared" si="244"/>
        <v>2020</v>
      </c>
      <c r="C7840" s="17">
        <v>43891</v>
      </c>
      <c r="D7840" s="18" t="s">
        <v>130</v>
      </c>
      <c r="E7840" s="18" t="s">
        <v>164</v>
      </c>
      <c r="F7840" s="18" t="str">
        <f t="shared" si="245"/>
        <v>National Grid-Rockland Muni Agg Rate-43891</v>
      </c>
      <c r="G7840" s="11" t="s">
        <v>131</v>
      </c>
      <c r="H7840" s="11" t="s">
        <v>54</v>
      </c>
      <c r="I7840" s="11" t="s">
        <v>99</v>
      </c>
      <c r="J7840" s="11" t="s">
        <v>271</v>
      </c>
      <c r="K7840" s="11" t="str">
        <f>IFERROR(INDEX('EDC Component Dictionary'!$C$5:$C$37,MATCH('Rates Database'!J7840,'EDC Component Dictionary'!$B$5:$B$37,0)), "Energy Supply")</f>
        <v>Energy Supply</v>
      </c>
      <c r="L7840" s="12">
        <v>0.10742</v>
      </c>
      <c r="M7840" s="12"/>
    </row>
    <row r="7841" spans="1:13" x14ac:dyDescent="0.3">
      <c r="A7841" s="18">
        <v>7839</v>
      </c>
      <c r="B7841" s="18">
        <f t="shared" si="244"/>
        <v>2020</v>
      </c>
      <c r="C7841" s="17">
        <v>43891</v>
      </c>
      <c r="D7841" s="18" t="s">
        <v>130</v>
      </c>
      <c r="E7841" s="18" t="s">
        <v>163</v>
      </c>
      <c r="F7841" s="18" t="str">
        <f t="shared" si="245"/>
        <v>Eversource_EMA-Sudbury Muni Agg Rate-43891</v>
      </c>
      <c r="G7841" s="11" t="s">
        <v>131</v>
      </c>
      <c r="H7841" s="11" t="s">
        <v>54</v>
      </c>
      <c r="I7841" s="11" t="s">
        <v>99</v>
      </c>
      <c r="J7841" s="11" t="s">
        <v>227</v>
      </c>
      <c r="K7841" s="11" t="str">
        <f>IFERROR(INDEX('EDC Component Dictionary'!$C$5:$C$37,MATCH('Rates Database'!J7841,'EDC Component Dictionary'!$B$5:$B$37,0)), "Energy Supply")</f>
        <v>Energy Supply</v>
      </c>
      <c r="L7841" s="12">
        <v>0.10764</v>
      </c>
      <c r="M7841" s="12"/>
    </row>
    <row r="7842" spans="1:13" x14ac:dyDescent="0.3">
      <c r="A7842" s="18">
        <v>7840</v>
      </c>
      <c r="B7842" s="18">
        <f t="shared" si="244"/>
        <v>2020</v>
      </c>
      <c r="C7842" s="17">
        <v>43891</v>
      </c>
      <c r="D7842" s="18" t="s">
        <v>130</v>
      </c>
      <c r="E7842" s="18" t="s">
        <v>163</v>
      </c>
      <c r="F7842" s="18" t="str">
        <f t="shared" si="245"/>
        <v>Eversource_EMA-Wareham Muni Agg Rate-43891</v>
      </c>
      <c r="G7842" s="11" t="s">
        <v>131</v>
      </c>
      <c r="H7842" s="11" t="s">
        <v>54</v>
      </c>
      <c r="I7842" s="11" t="s">
        <v>99</v>
      </c>
      <c r="J7842" s="11" t="s">
        <v>273</v>
      </c>
      <c r="K7842" s="11" t="str">
        <f>IFERROR(INDEX('EDC Component Dictionary'!$C$5:$C$37,MATCH('Rates Database'!J7842,'EDC Component Dictionary'!$B$5:$B$37,0)), "Energy Supply")</f>
        <v>Energy Supply</v>
      </c>
      <c r="L7842" s="12">
        <v>0.10771</v>
      </c>
      <c r="M7842" s="12"/>
    </row>
    <row r="7843" spans="1:13" x14ac:dyDescent="0.3">
      <c r="A7843" s="18">
        <v>7841</v>
      </c>
      <c r="B7843" s="18">
        <f t="shared" si="244"/>
        <v>2020</v>
      </c>
      <c r="C7843" s="17">
        <v>43891</v>
      </c>
      <c r="D7843" s="18" t="s">
        <v>130</v>
      </c>
      <c r="E7843" s="18" t="s">
        <v>164</v>
      </c>
      <c r="F7843" s="18" t="str">
        <f t="shared" si="245"/>
        <v>National Grid-Egremont Muni Agg Rate-43891</v>
      </c>
      <c r="G7843" s="11" t="s">
        <v>131</v>
      </c>
      <c r="H7843" s="11" t="s">
        <v>54</v>
      </c>
      <c r="I7843" s="11" t="s">
        <v>99</v>
      </c>
      <c r="J7843" s="11" t="s">
        <v>248</v>
      </c>
      <c r="K7843" s="11" t="str">
        <f>IFERROR(INDEX('EDC Component Dictionary'!$C$5:$C$37,MATCH('Rates Database'!J7843,'EDC Component Dictionary'!$B$5:$B$37,0)), "Energy Supply")</f>
        <v>Energy Supply</v>
      </c>
      <c r="L7843" s="12">
        <v>0.10786999999999999</v>
      </c>
      <c r="M7843" s="12"/>
    </row>
    <row r="7844" spans="1:13" x14ac:dyDescent="0.3">
      <c r="A7844" s="18">
        <v>7842</v>
      </c>
      <c r="B7844" s="18">
        <f t="shared" si="244"/>
        <v>2020</v>
      </c>
      <c r="C7844" s="17">
        <v>43891</v>
      </c>
      <c r="D7844" s="18" t="s">
        <v>130</v>
      </c>
      <c r="E7844" s="18" t="s">
        <v>164</v>
      </c>
      <c r="F7844" s="18" t="str">
        <f t="shared" si="245"/>
        <v>National Grid-North Andover Muni Agg Rate-43891</v>
      </c>
      <c r="G7844" s="11" t="s">
        <v>131</v>
      </c>
      <c r="H7844" s="11" t="s">
        <v>54</v>
      </c>
      <c r="I7844" s="11" t="s">
        <v>99</v>
      </c>
      <c r="J7844" s="11" t="s">
        <v>259</v>
      </c>
      <c r="K7844" s="11" t="str">
        <f>IFERROR(INDEX('EDC Component Dictionary'!$C$5:$C$37,MATCH('Rates Database'!J7844,'EDC Component Dictionary'!$B$5:$B$37,0)), "Energy Supply")</f>
        <v>Energy Supply</v>
      </c>
      <c r="L7844" s="12">
        <v>0.1079</v>
      </c>
      <c r="M7844" s="12"/>
    </row>
    <row r="7845" spans="1:13" x14ac:dyDescent="0.3">
      <c r="A7845" s="18">
        <v>7843</v>
      </c>
      <c r="B7845" s="18">
        <f t="shared" si="244"/>
        <v>2020</v>
      </c>
      <c r="C7845" s="17">
        <v>43891</v>
      </c>
      <c r="D7845" s="18" t="s">
        <v>130</v>
      </c>
      <c r="E7845" s="18" t="s">
        <v>164</v>
      </c>
      <c r="F7845" s="18" t="str">
        <f t="shared" si="245"/>
        <v>National Grid-Grafton Muni Agg Rate-43891</v>
      </c>
      <c r="G7845" s="11" t="s">
        <v>131</v>
      </c>
      <c r="H7845" s="11" t="s">
        <v>54</v>
      </c>
      <c r="I7845" s="11" t="s">
        <v>99</v>
      </c>
      <c r="J7845" s="11" t="s">
        <v>229</v>
      </c>
      <c r="K7845" s="11" t="str">
        <f>IFERROR(INDEX('EDC Component Dictionary'!$C$5:$C$37,MATCH('Rates Database'!J7845,'EDC Component Dictionary'!$B$5:$B$37,0)), "Energy Supply")</f>
        <v>Energy Supply</v>
      </c>
      <c r="L7845" s="12">
        <v>0.10811</v>
      </c>
      <c r="M7845" s="12"/>
    </row>
    <row r="7846" spans="1:13" x14ac:dyDescent="0.3">
      <c r="A7846" s="18">
        <v>7844</v>
      </c>
      <c r="B7846" s="18">
        <f t="shared" si="244"/>
        <v>2020</v>
      </c>
      <c r="C7846" s="17">
        <v>43891</v>
      </c>
      <c r="D7846" s="18" t="s">
        <v>130</v>
      </c>
      <c r="E7846" s="18" t="s">
        <v>164</v>
      </c>
      <c r="F7846" s="18" t="str">
        <f t="shared" si="245"/>
        <v>National Grid-Halifax Muni Agg Rate-43891</v>
      </c>
      <c r="G7846" s="11" t="s">
        <v>131</v>
      </c>
      <c r="H7846" s="11" t="s">
        <v>54</v>
      </c>
      <c r="I7846" s="11" t="s">
        <v>99</v>
      </c>
      <c r="J7846" s="11" t="s">
        <v>230</v>
      </c>
      <c r="K7846" s="11" t="str">
        <f>IFERROR(INDEX('EDC Component Dictionary'!$C$5:$C$37,MATCH('Rates Database'!J7846,'EDC Component Dictionary'!$B$5:$B$37,0)), "Energy Supply")</f>
        <v>Energy Supply</v>
      </c>
      <c r="L7846" s="12">
        <v>0.10876</v>
      </c>
      <c r="M7846" s="12"/>
    </row>
    <row r="7847" spans="1:13" x14ac:dyDescent="0.3">
      <c r="A7847" s="18">
        <v>7845</v>
      </c>
      <c r="B7847" s="18">
        <f t="shared" si="244"/>
        <v>2020</v>
      </c>
      <c r="C7847" s="17">
        <v>43891</v>
      </c>
      <c r="D7847" s="18" t="s">
        <v>130</v>
      </c>
      <c r="E7847" s="18" t="s">
        <v>164</v>
      </c>
      <c r="F7847" s="18" t="str">
        <f t="shared" si="245"/>
        <v>National Grid-Southborough Muni Agg Rate-43891</v>
      </c>
      <c r="G7847" s="11" t="s">
        <v>131</v>
      </c>
      <c r="H7847" s="11" t="s">
        <v>54</v>
      </c>
      <c r="I7847" s="11" t="s">
        <v>99</v>
      </c>
      <c r="J7847" s="11" t="s">
        <v>231</v>
      </c>
      <c r="K7847" s="11" t="str">
        <f>IFERROR(INDEX('EDC Component Dictionary'!$C$5:$C$37,MATCH('Rates Database'!J7847,'EDC Component Dictionary'!$B$5:$B$37,0)), "Energy Supply")</f>
        <v>Energy Supply</v>
      </c>
      <c r="L7847" s="12">
        <v>0.10883</v>
      </c>
      <c r="M7847" s="12"/>
    </row>
    <row r="7848" spans="1:13" x14ac:dyDescent="0.3">
      <c r="A7848" s="18">
        <v>7846</v>
      </c>
      <c r="B7848" s="18">
        <f t="shared" si="244"/>
        <v>2020</v>
      </c>
      <c r="C7848" s="17">
        <v>43891</v>
      </c>
      <c r="D7848" s="18" t="s">
        <v>130</v>
      </c>
      <c r="E7848" s="18" t="s">
        <v>163</v>
      </c>
      <c r="F7848" s="18" t="str">
        <f t="shared" si="245"/>
        <v>Eversource_EMA-Stoneham Muni Agg Rate-43891</v>
      </c>
      <c r="G7848" s="11" t="s">
        <v>131</v>
      </c>
      <c r="H7848" s="11" t="s">
        <v>54</v>
      </c>
      <c r="I7848" s="11" t="s">
        <v>99</v>
      </c>
      <c r="J7848" s="11" t="s">
        <v>267</v>
      </c>
      <c r="K7848" s="11" t="str">
        <f>IFERROR(INDEX('EDC Component Dictionary'!$C$5:$C$37,MATCH('Rates Database'!J7848,'EDC Component Dictionary'!$B$5:$B$37,0)), "Energy Supply")</f>
        <v>Energy Supply</v>
      </c>
      <c r="L7848" s="12">
        <v>0.10902000000000001</v>
      </c>
      <c r="M7848" s="12"/>
    </row>
    <row r="7849" spans="1:13" x14ac:dyDescent="0.3">
      <c r="A7849" s="18">
        <v>7847</v>
      </c>
      <c r="B7849" s="18">
        <f t="shared" si="244"/>
        <v>2020</v>
      </c>
      <c r="C7849" s="17">
        <v>43891</v>
      </c>
      <c r="D7849" s="18" t="s">
        <v>130</v>
      </c>
      <c r="E7849" s="18" t="s">
        <v>164</v>
      </c>
      <c r="F7849" s="18" t="str">
        <f t="shared" si="245"/>
        <v>National Grid-Webster Muni Agg Rate-43891</v>
      </c>
      <c r="G7849" s="11" t="s">
        <v>131</v>
      </c>
      <c r="H7849" s="11" t="s">
        <v>54</v>
      </c>
      <c r="I7849" s="11" t="s">
        <v>99</v>
      </c>
      <c r="J7849" s="11" t="s">
        <v>266</v>
      </c>
      <c r="K7849" s="11" t="str">
        <f>IFERROR(INDEX('EDC Component Dictionary'!$C$5:$C$37,MATCH('Rates Database'!J7849,'EDC Component Dictionary'!$B$5:$B$37,0)), "Energy Supply")</f>
        <v>Energy Supply</v>
      </c>
      <c r="L7849" s="12">
        <v>0.10929</v>
      </c>
      <c r="M7849" s="12"/>
    </row>
    <row r="7850" spans="1:13" x14ac:dyDescent="0.3">
      <c r="A7850" s="18">
        <v>7848</v>
      </c>
      <c r="B7850" s="18">
        <f t="shared" si="244"/>
        <v>2020</v>
      </c>
      <c r="C7850" s="17">
        <v>43891</v>
      </c>
      <c r="D7850" s="18" t="s">
        <v>130</v>
      </c>
      <c r="E7850" s="18" t="s">
        <v>164</v>
      </c>
      <c r="F7850" s="18" t="str">
        <f t="shared" si="245"/>
        <v>National Grid-Sutton Muni Agg Rate-43891</v>
      </c>
      <c r="G7850" s="11" t="s">
        <v>131</v>
      </c>
      <c r="H7850" s="11" t="s">
        <v>54</v>
      </c>
      <c r="I7850" s="11" t="s">
        <v>99</v>
      </c>
      <c r="J7850" s="11" t="s">
        <v>233</v>
      </c>
      <c r="K7850" s="11" t="str">
        <f>IFERROR(INDEX('EDC Component Dictionary'!$C$5:$C$37,MATCH('Rates Database'!J7850,'EDC Component Dictionary'!$B$5:$B$37,0)), "Energy Supply")</f>
        <v>Energy Supply</v>
      </c>
      <c r="L7850" s="12">
        <v>0.10929999999999999</v>
      </c>
      <c r="M7850" s="12"/>
    </row>
    <row r="7851" spans="1:13" x14ac:dyDescent="0.3">
      <c r="A7851" s="18">
        <v>7849</v>
      </c>
      <c r="B7851" s="18">
        <f t="shared" si="244"/>
        <v>2020</v>
      </c>
      <c r="C7851" s="17">
        <v>43891</v>
      </c>
      <c r="D7851" s="18" t="s">
        <v>130</v>
      </c>
      <c r="E7851" s="18" t="s">
        <v>163</v>
      </c>
      <c r="F7851" s="18" t="str">
        <f t="shared" si="245"/>
        <v>Eversource_EMA-Carlisle Muni Agg Rate-43891</v>
      </c>
      <c r="G7851" s="11" t="s">
        <v>131</v>
      </c>
      <c r="H7851" s="11" t="s">
        <v>54</v>
      </c>
      <c r="I7851" s="11" t="s">
        <v>99</v>
      </c>
      <c r="J7851" s="11" t="s">
        <v>236</v>
      </c>
      <c r="K7851" s="11" t="str">
        <f>IFERROR(INDEX('EDC Component Dictionary'!$C$5:$C$37,MATCH('Rates Database'!J7851,'EDC Component Dictionary'!$B$5:$B$37,0)), "Energy Supply")</f>
        <v>Energy Supply</v>
      </c>
      <c r="L7851" s="12">
        <v>0.10979</v>
      </c>
      <c r="M7851" s="12"/>
    </row>
    <row r="7852" spans="1:13" x14ac:dyDescent="0.3">
      <c r="A7852" s="18">
        <v>7850</v>
      </c>
      <c r="B7852" s="18">
        <f t="shared" si="244"/>
        <v>2020</v>
      </c>
      <c r="C7852" s="17">
        <v>43891</v>
      </c>
      <c r="D7852" s="18" t="s">
        <v>130</v>
      </c>
      <c r="E7852" s="18" t="s">
        <v>163</v>
      </c>
      <c r="F7852" s="18" t="str">
        <f t="shared" si="245"/>
        <v>Eversource_EMA-Acton Muni Agg Rate-43891</v>
      </c>
      <c r="G7852" s="11" t="s">
        <v>131</v>
      </c>
      <c r="H7852" s="11" t="s">
        <v>54</v>
      </c>
      <c r="I7852" s="11" t="s">
        <v>99</v>
      </c>
      <c r="J7852" s="11" t="s">
        <v>226</v>
      </c>
      <c r="K7852" s="11" t="str">
        <f>IFERROR(INDEX('EDC Component Dictionary'!$C$5:$C$37,MATCH('Rates Database'!J7852,'EDC Component Dictionary'!$B$5:$B$37,0)), "Energy Supply")</f>
        <v>Energy Supply</v>
      </c>
      <c r="L7852" s="12">
        <v>0.11035</v>
      </c>
      <c r="M7852" s="12"/>
    </row>
    <row r="7853" spans="1:13" x14ac:dyDescent="0.3">
      <c r="A7853" s="18">
        <v>7851</v>
      </c>
      <c r="B7853" s="18">
        <f t="shared" si="244"/>
        <v>2020</v>
      </c>
      <c r="C7853" s="17">
        <v>43891</v>
      </c>
      <c r="D7853" s="18" t="s">
        <v>130</v>
      </c>
      <c r="E7853" s="18" t="s">
        <v>36</v>
      </c>
      <c r="F7853" s="18" t="str">
        <f t="shared" si="245"/>
        <v>Unitil-Lunenburg Muni Agg Rate-43891</v>
      </c>
      <c r="G7853" s="11" t="s">
        <v>131</v>
      </c>
      <c r="H7853" s="11" t="s">
        <v>54</v>
      </c>
      <c r="I7853" s="11" t="s">
        <v>99</v>
      </c>
      <c r="J7853" s="11" t="s">
        <v>239</v>
      </c>
      <c r="K7853" s="11" t="str">
        <f>IFERROR(INDEX('EDC Component Dictionary'!$C$5:$C$37,MATCH('Rates Database'!J7853,'EDC Component Dictionary'!$B$5:$B$37,0)), "Energy Supply")</f>
        <v>Energy Supply</v>
      </c>
      <c r="L7853" s="12">
        <v>0.10997999999999999</v>
      </c>
      <c r="M7853" s="12"/>
    </row>
    <row r="7854" spans="1:13" x14ac:dyDescent="0.3">
      <c r="A7854" s="18">
        <v>7852</v>
      </c>
      <c r="B7854" s="18">
        <f t="shared" si="244"/>
        <v>2020</v>
      </c>
      <c r="C7854" s="17">
        <v>43891</v>
      </c>
      <c r="D7854" s="18" t="s">
        <v>130</v>
      </c>
      <c r="E7854" s="18" t="s">
        <v>163</v>
      </c>
      <c r="F7854" s="18" t="str">
        <f t="shared" si="245"/>
        <v>Eversource_EMA-Arlington Muni Agg Rate-43891</v>
      </c>
      <c r="G7854" s="11" t="s">
        <v>131</v>
      </c>
      <c r="H7854" s="11" t="s">
        <v>54</v>
      </c>
      <c r="I7854" s="11" t="s">
        <v>99</v>
      </c>
      <c r="J7854" s="11" t="s">
        <v>228</v>
      </c>
      <c r="K7854" s="11" t="str">
        <f>IFERROR(INDEX('EDC Component Dictionary'!$C$5:$C$37,MATCH('Rates Database'!J7854,'EDC Component Dictionary'!$B$5:$B$37,0)), "Energy Supply")</f>
        <v>Energy Supply</v>
      </c>
      <c r="L7854" s="12">
        <v>0.11154</v>
      </c>
      <c r="M7854" s="12"/>
    </row>
    <row r="7855" spans="1:13" x14ac:dyDescent="0.3">
      <c r="A7855" s="18">
        <v>7853</v>
      </c>
      <c r="B7855" s="18">
        <f t="shared" si="244"/>
        <v>2020</v>
      </c>
      <c r="C7855" s="17">
        <v>43891</v>
      </c>
      <c r="D7855" s="18" t="s">
        <v>130</v>
      </c>
      <c r="E7855" s="18" t="s">
        <v>163</v>
      </c>
      <c r="F7855" s="18" t="str">
        <f t="shared" si="245"/>
        <v>Eversource_EMA-Ashland Muni Agg Rate-43891</v>
      </c>
      <c r="G7855" s="11" t="s">
        <v>131</v>
      </c>
      <c r="H7855" s="11" t="s">
        <v>54</v>
      </c>
      <c r="I7855" s="11" t="s">
        <v>99</v>
      </c>
      <c r="J7855" s="11" t="s">
        <v>234</v>
      </c>
      <c r="K7855" s="11" t="str">
        <f>IFERROR(INDEX('EDC Component Dictionary'!$C$5:$C$37,MATCH('Rates Database'!J7855,'EDC Component Dictionary'!$B$5:$B$37,0)), "Energy Supply")</f>
        <v>Energy Supply</v>
      </c>
      <c r="L7855" s="12">
        <v>0.11047</v>
      </c>
      <c r="M7855" s="12"/>
    </row>
    <row r="7856" spans="1:13" x14ac:dyDescent="0.3">
      <c r="A7856" s="18">
        <v>7854</v>
      </c>
      <c r="B7856" s="18">
        <f t="shared" si="244"/>
        <v>2020</v>
      </c>
      <c r="C7856" s="17">
        <v>43891</v>
      </c>
      <c r="D7856" s="18" t="s">
        <v>130</v>
      </c>
      <c r="E7856" s="18" t="s">
        <v>163</v>
      </c>
      <c r="F7856" s="18" t="str">
        <f t="shared" si="245"/>
        <v>Eversource_EMA-Plympton Muni Agg Rate-43891</v>
      </c>
      <c r="G7856" s="11" t="s">
        <v>131</v>
      </c>
      <c r="H7856" s="11" t="s">
        <v>54</v>
      </c>
      <c r="I7856" s="11" t="s">
        <v>99</v>
      </c>
      <c r="J7856" s="11" t="s">
        <v>240</v>
      </c>
      <c r="K7856" s="11" t="str">
        <f>IFERROR(INDEX('EDC Component Dictionary'!$C$5:$C$37,MATCH('Rates Database'!J7856,'EDC Component Dictionary'!$B$5:$B$37,0)), "Energy Supply")</f>
        <v>Energy Supply</v>
      </c>
      <c r="L7856" s="12">
        <v>0.11056000000000001</v>
      </c>
      <c r="M7856" s="12"/>
    </row>
    <row r="7857" spans="1:13" x14ac:dyDescent="0.3">
      <c r="A7857" s="18">
        <v>7855</v>
      </c>
      <c r="B7857" s="18">
        <f t="shared" si="244"/>
        <v>2020</v>
      </c>
      <c r="C7857" s="17">
        <v>43891</v>
      </c>
      <c r="D7857" s="18" t="s">
        <v>130</v>
      </c>
      <c r="E7857" s="18" t="s">
        <v>164</v>
      </c>
      <c r="F7857" s="18" t="str">
        <f t="shared" si="245"/>
        <v>National Grid-Salisbury Muni Agg Rate-43891</v>
      </c>
      <c r="G7857" s="11" t="s">
        <v>131</v>
      </c>
      <c r="H7857" s="11" t="s">
        <v>54</v>
      </c>
      <c r="I7857" s="11" t="s">
        <v>99</v>
      </c>
      <c r="J7857" s="11" t="s">
        <v>241</v>
      </c>
      <c r="K7857" s="11" t="str">
        <f>IFERROR(INDEX('EDC Component Dictionary'!$C$5:$C$37,MATCH('Rates Database'!J7857,'EDC Component Dictionary'!$B$5:$B$37,0)), "Energy Supply")</f>
        <v>Energy Supply</v>
      </c>
      <c r="L7857" s="12">
        <v>0.11065</v>
      </c>
      <c r="M7857" s="12"/>
    </row>
    <row r="7858" spans="1:13" x14ac:dyDescent="0.3">
      <c r="A7858" s="18">
        <v>7856</v>
      </c>
      <c r="B7858" s="18">
        <f t="shared" si="244"/>
        <v>2020</v>
      </c>
      <c r="C7858" s="17">
        <v>43891</v>
      </c>
      <c r="D7858" s="18" t="s">
        <v>130</v>
      </c>
      <c r="E7858" s="18" t="s">
        <v>164</v>
      </c>
      <c r="F7858" s="18" t="str">
        <f t="shared" si="245"/>
        <v>National Grid-Gloucester Muni Agg Rate-43891</v>
      </c>
      <c r="G7858" s="11" t="s">
        <v>131</v>
      </c>
      <c r="H7858" s="11" t="s">
        <v>54</v>
      </c>
      <c r="I7858" s="11" t="s">
        <v>99</v>
      </c>
      <c r="J7858" s="11" t="s">
        <v>242</v>
      </c>
      <c r="K7858" s="11" t="str">
        <f>IFERROR(INDEX('EDC Component Dictionary'!$C$5:$C$37,MATCH('Rates Database'!J7858,'EDC Component Dictionary'!$B$5:$B$37,0)), "Energy Supply")</f>
        <v>Energy Supply</v>
      </c>
      <c r="L7858" s="12">
        <v>0.11094999999999999</v>
      </c>
      <c r="M7858" s="12"/>
    </row>
    <row r="7859" spans="1:13" x14ac:dyDescent="0.3">
      <c r="A7859" s="18">
        <v>7857</v>
      </c>
      <c r="B7859" s="18">
        <f t="shared" si="244"/>
        <v>2020</v>
      </c>
      <c r="C7859" s="17">
        <v>43891</v>
      </c>
      <c r="D7859" s="18" t="s">
        <v>130</v>
      </c>
      <c r="E7859" s="18" t="s">
        <v>163</v>
      </c>
      <c r="F7859" s="18" t="str">
        <f t="shared" si="245"/>
        <v>Eversource_EMA-Bedford Muni Agg Rate-43891</v>
      </c>
      <c r="G7859" s="11" t="s">
        <v>131</v>
      </c>
      <c r="H7859" s="11" t="s">
        <v>54</v>
      </c>
      <c r="I7859" s="11" t="s">
        <v>99</v>
      </c>
      <c r="J7859" s="11" t="s">
        <v>274</v>
      </c>
      <c r="K7859" s="11" t="str">
        <f>IFERROR(INDEX('EDC Component Dictionary'!$C$5:$C$37,MATCH('Rates Database'!J7859,'EDC Component Dictionary'!$B$5:$B$37,0)), "Energy Supply")</f>
        <v>Energy Supply</v>
      </c>
      <c r="L7859" s="12">
        <v>0.11139</v>
      </c>
      <c r="M7859" s="12"/>
    </row>
    <row r="7860" spans="1:13" x14ac:dyDescent="0.3">
      <c r="A7860" s="18">
        <v>7858</v>
      </c>
      <c r="B7860" s="18">
        <f t="shared" si="244"/>
        <v>2020</v>
      </c>
      <c r="C7860" s="17">
        <v>43891</v>
      </c>
      <c r="D7860" s="18" t="s">
        <v>130</v>
      </c>
      <c r="E7860" s="18" t="s">
        <v>164</v>
      </c>
      <c r="F7860" s="18" t="str">
        <f t="shared" si="245"/>
        <v>National Grid-Salem Muni Agg Rate-43891</v>
      </c>
      <c r="G7860" s="11" t="s">
        <v>131</v>
      </c>
      <c r="H7860" s="11" t="s">
        <v>54</v>
      </c>
      <c r="I7860" s="11" t="s">
        <v>99</v>
      </c>
      <c r="J7860" s="11" t="s">
        <v>175</v>
      </c>
      <c r="K7860" s="11" t="str">
        <f>IFERROR(INDEX('EDC Component Dictionary'!$C$5:$C$37,MATCH('Rates Database'!J7860,'EDC Component Dictionary'!$B$5:$B$37,0)), "Energy Supply")</f>
        <v>Energy Supply</v>
      </c>
      <c r="L7860" s="12">
        <v>0.11101999999999999</v>
      </c>
      <c r="M7860" s="12"/>
    </row>
    <row r="7861" spans="1:13" x14ac:dyDescent="0.3">
      <c r="A7861" s="18">
        <v>7859</v>
      </c>
      <c r="B7861" s="18">
        <f t="shared" si="244"/>
        <v>2020</v>
      </c>
      <c r="C7861" s="17">
        <v>43891</v>
      </c>
      <c r="D7861" s="18" t="s">
        <v>130</v>
      </c>
      <c r="E7861" s="18" t="s">
        <v>163</v>
      </c>
      <c r="F7861" s="18" t="str">
        <f t="shared" si="245"/>
        <v>Eversource_EMA-Cambridge Muni Agg Rate-43891</v>
      </c>
      <c r="G7861" s="11" t="s">
        <v>131</v>
      </c>
      <c r="H7861" s="11" t="s">
        <v>54</v>
      </c>
      <c r="I7861" s="11" t="s">
        <v>99</v>
      </c>
      <c r="J7861" s="11" t="s">
        <v>210</v>
      </c>
      <c r="K7861" s="11" t="str">
        <f>IFERROR(INDEX('EDC Component Dictionary'!$C$5:$C$37,MATCH('Rates Database'!J7861,'EDC Component Dictionary'!$B$5:$B$37,0)), "Energy Supply")</f>
        <v>Energy Supply</v>
      </c>
      <c r="L7861" s="12">
        <v>0.11153</v>
      </c>
      <c r="M7861" s="12"/>
    </row>
    <row r="7862" spans="1:13" x14ac:dyDescent="0.3">
      <c r="A7862" s="18">
        <v>7860</v>
      </c>
      <c r="B7862" s="18">
        <f t="shared" si="244"/>
        <v>2020</v>
      </c>
      <c r="C7862" s="17">
        <v>43891</v>
      </c>
      <c r="D7862" s="18" t="s">
        <v>130</v>
      </c>
      <c r="E7862" s="18" t="s">
        <v>163</v>
      </c>
      <c r="F7862" s="18" t="str">
        <f t="shared" si="245"/>
        <v>Eversource_EMA-Winchester Muni Agg Rate-43891</v>
      </c>
      <c r="G7862" s="11" t="s">
        <v>131</v>
      </c>
      <c r="H7862" s="11" t="s">
        <v>54</v>
      </c>
      <c r="I7862" s="11" t="s">
        <v>99</v>
      </c>
      <c r="J7862" s="11" t="s">
        <v>232</v>
      </c>
      <c r="K7862" s="11" t="str">
        <f>IFERROR(INDEX('EDC Component Dictionary'!$C$5:$C$37,MATCH('Rates Database'!J7862,'EDC Component Dictionary'!$B$5:$B$37,0)), "Energy Supply")</f>
        <v>Energy Supply</v>
      </c>
      <c r="L7862" s="12">
        <v>0.11243</v>
      </c>
      <c r="M7862" s="12"/>
    </row>
    <row r="7863" spans="1:13" x14ac:dyDescent="0.3">
      <c r="A7863" s="18">
        <v>7861</v>
      </c>
      <c r="B7863" s="18">
        <f t="shared" si="244"/>
        <v>2020</v>
      </c>
      <c r="C7863" s="17">
        <v>43891</v>
      </c>
      <c r="D7863" s="18" t="s">
        <v>130</v>
      </c>
      <c r="E7863" s="18" t="s">
        <v>164</v>
      </c>
      <c r="F7863" s="18" t="str">
        <f t="shared" si="245"/>
        <v>National Grid-Berlin Muni Agg Rate-43891</v>
      </c>
      <c r="G7863" s="11" t="s">
        <v>131</v>
      </c>
      <c r="H7863" s="11" t="s">
        <v>54</v>
      </c>
      <c r="I7863" s="11" t="s">
        <v>99</v>
      </c>
      <c r="J7863" s="11" t="s">
        <v>237</v>
      </c>
      <c r="K7863" s="11" t="str">
        <f>IFERROR(INDEX('EDC Component Dictionary'!$C$5:$C$37,MATCH('Rates Database'!J7863,'EDC Component Dictionary'!$B$5:$B$37,0)), "Energy Supply")</f>
        <v>Energy Supply</v>
      </c>
      <c r="L7863" s="12">
        <v>0.1119</v>
      </c>
      <c r="M7863" s="12"/>
    </row>
    <row r="7864" spans="1:13" x14ac:dyDescent="0.3">
      <c r="A7864" s="18">
        <v>7862</v>
      </c>
      <c r="B7864" s="18">
        <f t="shared" si="244"/>
        <v>2020</v>
      </c>
      <c r="C7864" s="17">
        <v>43891</v>
      </c>
      <c r="D7864" s="18" t="s">
        <v>130</v>
      </c>
      <c r="E7864" s="18" t="s">
        <v>164</v>
      </c>
      <c r="F7864" s="18" t="str">
        <f t="shared" si="245"/>
        <v>National Grid-Bellingham Muni Agg Rate-43891</v>
      </c>
      <c r="G7864" s="11" t="s">
        <v>131</v>
      </c>
      <c r="H7864" s="11" t="s">
        <v>54</v>
      </c>
      <c r="I7864" s="11" t="s">
        <v>99</v>
      </c>
      <c r="J7864" s="11" t="s">
        <v>244</v>
      </c>
      <c r="K7864" s="11" t="str">
        <f>IFERROR(INDEX('EDC Component Dictionary'!$C$5:$C$37,MATCH('Rates Database'!J7864,'EDC Component Dictionary'!$B$5:$B$37,0)), "Energy Supply")</f>
        <v>Energy Supply</v>
      </c>
      <c r="L7864" s="12">
        <v>0.11241</v>
      </c>
      <c r="M7864" s="12"/>
    </row>
    <row r="7865" spans="1:13" x14ac:dyDescent="0.3">
      <c r="A7865" s="18">
        <v>7863</v>
      </c>
      <c r="B7865" s="18">
        <f t="shared" si="244"/>
        <v>2020</v>
      </c>
      <c r="C7865" s="17">
        <v>43891</v>
      </c>
      <c r="D7865" s="18" t="s">
        <v>130</v>
      </c>
      <c r="E7865" s="18" t="s">
        <v>163</v>
      </c>
      <c r="F7865" s="18" t="str">
        <f t="shared" si="245"/>
        <v>Eversource_EMA-Natick Muni Agg Rate-43891</v>
      </c>
      <c r="G7865" s="11" t="s">
        <v>131</v>
      </c>
      <c r="H7865" s="11" t="s">
        <v>54</v>
      </c>
      <c r="I7865" s="11" t="s">
        <v>99</v>
      </c>
      <c r="J7865" s="11" t="s">
        <v>252</v>
      </c>
      <c r="K7865" s="11" t="str">
        <f>IFERROR(INDEX('EDC Component Dictionary'!$C$5:$C$37,MATCH('Rates Database'!J7865,'EDC Component Dictionary'!$B$5:$B$37,0)), "Energy Supply")</f>
        <v>Energy Supply</v>
      </c>
      <c r="L7865" s="12">
        <v>0.11277</v>
      </c>
      <c r="M7865" s="12"/>
    </row>
    <row r="7866" spans="1:13" x14ac:dyDescent="0.3">
      <c r="A7866" s="18">
        <v>7864</v>
      </c>
      <c r="B7866" s="18">
        <f t="shared" si="244"/>
        <v>2020</v>
      </c>
      <c r="C7866" s="17">
        <v>43891</v>
      </c>
      <c r="D7866" s="18" t="s">
        <v>130</v>
      </c>
      <c r="E7866" s="18" t="s">
        <v>163</v>
      </c>
      <c r="F7866" s="18" t="str">
        <f t="shared" si="245"/>
        <v>Eversource_EMA-Holliston Muni Agg Rate-43891</v>
      </c>
      <c r="G7866" s="11" t="s">
        <v>131</v>
      </c>
      <c r="H7866" s="11" t="s">
        <v>54</v>
      </c>
      <c r="I7866" s="11" t="s">
        <v>99</v>
      </c>
      <c r="J7866" s="11" t="s">
        <v>246</v>
      </c>
      <c r="K7866" s="11" t="str">
        <f>IFERROR(INDEX('EDC Component Dictionary'!$C$5:$C$37,MATCH('Rates Database'!J7866,'EDC Component Dictionary'!$B$5:$B$37,0)), "Energy Supply")</f>
        <v>Energy Supply</v>
      </c>
      <c r="L7866" s="12">
        <v>0.11273</v>
      </c>
      <c r="M7866" s="12"/>
    </row>
    <row r="7867" spans="1:13" x14ac:dyDescent="0.3">
      <c r="A7867" s="18">
        <v>7865</v>
      </c>
      <c r="B7867" s="18">
        <f t="shared" si="244"/>
        <v>2020</v>
      </c>
      <c r="C7867" s="17">
        <v>43891</v>
      </c>
      <c r="D7867" s="18" t="s">
        <v>130</v>
      </c>
      <c r="E7867" s="18" t="s">
        <v>164</v>
      </c>
      <c r="F7867" s="18" t="str">
        <f t="shared" si="245"/>
        <v>National Grid-West Bridgewater Muni Agg Rate-43891</v>
      </c>
      <c r="G7867" s="11" t="s">
        <v>131</v>
      </c>
      <c r="H7867" s="11" t="s">
        <v>54</v>
      </c>
      <c r="I7867" s="11" t="s">
        <v>99</v>
      </c>
      <c r="J7867" s="11" t="s">
        <v>247</v>
      </c>
      <c r="K7867" s="11" t="str">
        <f>IFERROR(INDEX('EDC Component Dictionary'!$C$5:$C$37,MATCH('Rates Database'!J7867,'EDC Component Dictionary'!$B$5:$B$37,0)), "Energy Supply")</f>
        <v>Energy Supply</v>
      </c>
      <c r="L7867" s="12">
        <v>0.11326</v>
      </c>
      <c r="M7867" s="12"/>
    </row>
    <row r="7868" spans="1:13" x14ac:dyDescent="0.3">
      <c r="A7868" s="18">
        <v>7866</v>
      </c>
      <c r="B7868" s="18">
        <f t="shared" si="244"/>
        <v>2020</v>
      </c>
      <c r="C7868" s="17">
        <v>43891</v>
      </c>
      <c r="D7868" s="18" t="s">
        <v>130</v>
      </c>
      <c r="E7868" s="18" t="s">
        <v>163</v>
      </c>
      <c r="F7868" s="18" t="str">
        <f t="shared" si="245"/>
        <v>Eversource_EMA-Newton Muni Agg Rate-43891</v>
      </c>
      <c r="G7868" s="11" t="s">
        <v>131</v>
      </c>
      <c r="H7868" s="11" t="s">
        <v>54</v>
      </c>
      <c r="I7868" s="11" t="s">
        <v>99</v>
      </c>
      <c r="J7868" s="11" t="s">
        <v>268</v>
      </c>
      <c r="K7868" s="11" t="str">
        <f>IFERROR(INDEX('EDC Component Dictionary'!$C$5:$C$37,MATCH('Rates Database'!J7868,'EDC Component Dictionary'!$B$5:$B$37,0)), "Energy Supply")</f>
        <v>Energy Supply</v>
      </c>
      <c r="L7868" s="12">
        <v>0.11353000000000001</v>
      </c>
      <c r="M7868" s="12"/>
    </row>
    <row r="7869" spans="1:13" x14ac:dyDescent="0.3">
      <c r="A7869" s="18">
        <v>7867</v>
      </c>
      <c r="B7869" s="18">
        <f t="shared" si="244"/>
        <v>2020</v>
      </c>
      <c r="C7869" s="17">
        <v>43891</v>
      </c>
      <c r="D7869" s="18" t="s">
        <v>130</v>
      </c>
      <c r="E7869" s="18" t="s">
        <v>164</v>
      </c>
      <c r="F7869" s="18" t="str">
        <f t="shared" si="245"/>
        <v>National Grid-Hamilton Muni Agg Rate-43891</v>
      </c>
      <c r="G7869" s="11" t="s">
        <v>131</v>
      </c>
      <c r="H7869" s="11" t="s">
        <v>54</v>
      </c>
      <c r="I7869" s="11" t="s">
        <v>99</v>
      </c>
      <c r="J7869" s="11" t="s">
        <v>250</v>
      </c>
      <c r="K7869" s="11" t="str">
        <f>IFERROR(INDEX('EDC Component Dictionary'!$C$5:$C$37,MATCH('Rates Database'!J7869,'EDC Component Dictionary'!$B$5:$B$37,0)), "Energy Supply")</f>
        <v>Energy Supply</v>
      </c>
      <c r="L7869" s="12">
        <v>0.11412</v>
      </c>
      <c r="M7869" s="12"/>
    </row>
    <row r="7870" spans="1:13" x14ac:dyDescent="0.3">
      <c r="A7870" s="18">
        <v>7868</v>
      </c>
      <c r="B7870" s="18">
        <f t="shared" si="244"/>
        <v>2020</v>
      </c>
      <c r="C7870" s="17">
        <v>43891</v>
      </c>
      <c r="D7870" s="18" t="s">
        <v>130</v>
      </c>
      <c r="E7870" s="18" t="s">
        <v>164</v>
      </c>
      <c r="F7870" s="18" t="str">
        <f t="shared" si="245"/>
        <v>National Grid-Millville Muni Agg Rate-43891</v>
      </c>
      <c r="G7870" s="11" t="s">
        <v>131</v>
      </c>
      <c r="H7870" s="11" t="s">
        <v>54</v>
      </c>
      <c r="I7870" s="11" t="s">
        <v>99</v>
      </c>
      <c r="J7870" s="11" t="s">
        <v>251</v>
      </c>
      <c r="K7870" s="11" t="str">
        <f>IFERROR(INDEX('EDC Component Dictionary'!$C$5:$C$37,MATCH('Rates Database'!J7870,'EDC Component Dictionary'!$B$5:$B$37,0)), "Energy Supply")</f>
        <v>Energy Supply</v>
      </c>
      <c r="L7870" s="12">
        <v>0.11416999999999999</v>
      </c>
      <c r="M7870" s="12"/>
    </row>
    <row r="7871" spans="1:13" x14ac:dyDescent="0.3">
      <c r="A7871" s="18">
        <v>7869</v>
      </c>
      <c r="B7871" s="18">
        <f t="shared" si="244"/>
        <v>2020</v>
      </c>
      <c r="C7871" s="17">
        <v>43891</v>
      </c>
      <c r="D7871" s="18" t="s">
        <v>130</v>
      </c>
      <c r="E7871" s="18" t="s">
        <v>164</v>
      </c>
      <c r="F7871" s="18" t="str">
        <f t="shared" si="245"/>
        <v>National Grid-Worcester Muni Agg Rate-43891</v>
      </c>
      <c r="G7871" s="11" t="s">
        <v>131</v>
      </c>
      <c r="H7871" s="11" t="s">
        <v>54</v>
      </c>
      <c r="I7871" s="11" t="s">
        <v>99</v>
      </c>
      <c r="J7871" s="11" t="s">
        <v>281</v>
      </c>
      <c r="K7871" s="11" t="str">
        <f>IFERROR(INDEX('EDC Component Dictionary'!$C$5:$C$37,MATCH('Rates Database'!J7871,'EDC Component Dictionary'!$B$5:$B$37,0)), "Energy Supply")</f>
        <v>Energy Supply</v>
      </c>
      <c r="L7871" s="12">
        <v>0.11446000000000001</v>
      </c>
      <c r="M7871" s="12"/>
    </row>
    <row r="7872" spans="1:13" x14ac:dyDescent="0.3">
      <c r="A7872" s="18">
        <v>7870</v>
      </c>
      <c r="B7872" s="18">
        <f t="shared" si="244"/>
        <v>2020</v>
      </c>
      <c r="C7872" s="17">
        <v>43891</v>
      </c>
      <c r="D7872" s="18" t="s">
        <v>130</v>
      </c>
      <c r="E7872" s="18" t="s">
        <v>164</v>
      </c>
      <c r="F7872" s="18" t="str">
        <f t="shared" si="245"/>
        <v>National Grid-Swampscott Muni Agg Rate-43891</v>
      </c>
      <c r="G7872" s="11" t="s">
        <v>131</v>
      </c>
      <c r="H7872" s="11" t="s">
        <v>54</v>
      </c>
      <c r="I7872" s="11" t="s">
        <v>99</v>
      </c>
      <c r="J7872" s="11" t="s">
        <v>178</v>
      </c>
      <c r="K7872" s="11" t="str">
        <f>IFERROR(INDEX('EDC Component Dictionary'!$C$5:$C$37,MATCH('Rates Database'!J7872,'EDC Component Dictionary'!$B$5:$B$37,0)), "Energy Supply")</f>
        <v>Energy Supply</v>
      </c>
      <c r="L7872" s="12">
        <v>0.11446000000000001</v>
      </c>
      <c r="M7872" s="12"/>
    </row>
    <row r="7873" spans="1:13" x14ac:dyDescent="0.3">
      <c r="A7873" s="18">
        <v>7871</v>
      </c>
      <c r="B7873" s="18">
        <f t="shared" si="244"/>
        <v>2020</v>
      </c>
      <c r="C7873" s="17">
        <v>43891</v>
      </c>
      <c r="D7873" s="18" t="s">
        <v>130</v>
      </c>
      <c r="E7873" s="18" t="s">
        <v>163</v>
      </c>
      <c r="F7873" s="18" t="str">
        <f t="shared" si="245"/>
        <v>Eversource_EMA-Watertown Muni Agg Rate-43891</v>
      </c>
      <c r="G7873" s="11" t="s">
        <v>131</v>
      </c>
      <c r="H7873" s="11" t="s">
        <v>54</v>
      </c>
      <c r="I7873" s="11" t="s">
        <v>99</v>
      </c>
      <c r="J7873" s="11" t="s">
        <v>275</v>
      </c>
      <c r="K7873" s="11" t="str">
        <f>IFERROR(INDEX('EDC Component Dictionary'!$C$5:$C$37,MATCH('Rates Database'!J7873,'EDC Component Dictionary'!$B$5:$B$37,0)), "Energy Supply")</f>
        <v>Energy Supply</v>
      </c>
      <c r="L7873" s="12">
        <v>0.11498999999999999</v>
      </c>
      <c r="M7873" s="12"/>
    </row>
    <row r="7874" spans="1:13" x14ac:dyDescent="0.3">
      <c r="A7874" s="18">
        <v>7872</v>
      </c>
      <c r="B7874" s="18">
        <f t="shared" si="244"/>
        <v>2020</v>
      </c>
      <c r="C7874" s="17">
        <v>43891</v>
      </c>
      <c r="D7874" s="18" t="s">
        <v>130</v>
      </c>
      <c r="E7874" s="18" t="s">
        <v>164</v>
      </c>
      <c r="F7874" s="18" t="str">
        <f t="shared" si="245"/>
        <v>National Grid-Medford Muni Agg Rate-43891</v>
      </c>
      <c r="G7874" s="11" t="s">
        <v>131</v>
      </c>
      <c r="H7874" s="11" t="s">
        <v>54</v>
      </c>
      <c r="I7874" s="11" t="s">
        <v>99</v>
      </c>
      <c r="J7874" s="11" t="s">
        <v>279</v>
      </c>
      <c r="K7874" s="11" t="str">
        <f>IFERROR(INDEX('EDC Component Dictionary'!$C$5:$C$37,MATCH('Rates Database'!J7874,'EDC Component Dictionary'!$B$5:$B$37,0)), "Energy Supply")</f>
        <v>Energy Supply</v>
      </c>
      <c r="L7874" s="12">
        <v>0.11515</v>
      </c>
      <c r="M7874" s="12"/>
    </row>
    <row r="7875" spans="1:13" x14ac:dyDescent="0.3">
      <c r="A7875" s="18">
        <v>7873</v>
      </c>
      <c r="B7875" s="18">
        <f t="shared" ref="B7875:B7938" si="246">YEAR(C7875)</f>
        <v>2020</v>
      </c>
      <c r="C7875" s="17">
        <v>43891</v>
      </c>
      <c r="D7875" s="18" t="s">
        <v>130</v>
      </c>
      <c r="E7875" s="18" t="s">
        <v>163</v>
      </c>
      <c r="F7875" s="18" t="str">
        <f t="shared" si="245"/>
        <v>Eversource_EMA-Walpole Muni Agg Rate-43891</v>
      </c>
      <c r="G7875" s="11" t="s">
        <v>131</v>
      </c>
      <c r="H7875" s="11" t="s">
        <v>54</v>
      </c>
      <c r="I7875" s="11" t="s">
        <v>99</v>
      </c>
      <c r="J7875" s="11" t="s">
        <v>174</v>
      </c>
      <c r="K7875" s="11" t="str">
        <f>IFERROR(INDEX('EDC Component Dictionary'!$C$5:$C$37,MATCH('Rates Database'!J7875,'EDC Component Dictionary'!$B$5:$B$37,0)), "Energy Supply")</f>
        <v>Energy Supply</v>
      </c>
      <c r="L7875" s="12">
        <v>0.11582000000000001</v>
      </c>
      <c r="M7875" s="12"/>
    </row>
    <row r="7876" spans="1:13" x14ac:dyDescent="0.3">
      <c r="A7876" s="18">
        <v>7874</v>
      </c>
      <c r="B7876" s="18">
        <f t="shared" si="246"/>
        <v>2020</v>
      </c>
      <c r="C7876" s="17">
        <v>43891</v>
      </c>
      <c r="D7876" s="18" t="s">
        <v>130</v>
      </c>
      <c r="E7876" s="18" t="s">
        <v>163</v>
      </c>
      <c r="F7876" s="18" t="str">
        <f t="shared" ref="F7876:F7939" si="247">_xlfn.CONCAT(E7876,"-",J7876,"-",C7876)</f>
        <v>Eversource_EMA-Brookline Muni Agg Rate-43891</v>
      </c>
      <c r="G7876" s="11" t="s">
        <v>131</v>
      </c>
      <c r="H7876" s="11" t="s">
        <v>54</v>
      </c>
      <c r="I7876" s="11" t="s">
        <v>99</v>
      </c>
      <c r="J7876" s="11" t="s">
        <v>243</v>
      </c>
      <c r="K7876" s="11" t="str">
        <f>IFERROR(INDEX('EDC Component Dictionary'!$C$5:$C$37,MATCH('Rates Database'!J7876,'EDC Component Dictionary'!$B$5:$B$37,0)), "Energy Supply")</f>
        <v>Energy Supply</v>
      </c>
      <c r="L7876" s="12">
        <v>0.1167</v>
      </c>
      <c r="M7876" s="12"/>
    </row>
    <row r="7877" spans="1:13" x14ac:dyDescent="0.3">
      <c r="A7877" s="18">
        <v>7875</v>
      </c>
      <c r="B7877" s="18">
        <f t="shared" si="246"/>
        <v>2020</v>
      </c>
      <c r="C7877" s="17">
        <v>43891</v>
      </c>
      <c r="D7877" s="18" t="s">
        <v>130</v>
      </c>
      <c r="E7877" s="18" t="s">
        <v>163</v>
      </c>
      <c r="F7877" s="18" t="str">
        <f t="shared" si="247"/>
        <v>Eversource_EMA-Lexington Muni Agg Rate-43891</v>
      </c>
      <c r="G7877" s="11" t="s">
        <v>131</v>
      </c>
      <c r="H7877" s="11" t="s">
        <v>54</v>
      </c>
      <c r="I7877" s="11" t="s">
        <v>99</v>
      </c>
      <c r="J7877" s="11" t="s">
        <v>254</v>
      </c>
      <c r="K7877" s="11" t="str">
        <f>IFERROR(INDEX('EDC Component Dictionary'!$C$5:$C$37,MATCH('Rates Database'!J7877,'EDC Component Dictionary'!$B$5:$B$37,0)), "Energy Supply")</f>
        <v>Energy Supply</v>
      </c>
      <c r="L7877" s="12">
        <v>0.11625000000000001</v>
      </c>
      <c r="M7877" s="12"/>
    </row>
    <row r="7878" spans="1:13" x14ac:dyDescent="0.3">
      <c r="A7878" s="18">
        <v>7876</v>
      </c>
      <c r="B7878" s="18">
        <f t="shared" si="246"/>
        <v>2020</v>
      </c>
      <c r="C7878" s="17">
        <v>43891</v>
      </c>
      <c r="D7878" s="18" t="s">
        <v>130</v>
      </c>
      <c r="E7878" s="18" t="s">
        <v>164</v>
      </c>
      <c r="F7878" s="18" t="str">
        <f t="shared" si="247"/>
        <v>National Grid-Foxborough Muni Agg Rate-43891</v>
      </c>
      <c r="G7878" s="11" t="s">
        <v>131</v>
      </c>
      <c r="H7878" s="11" t="s">
        <v>54</v>
      </c>
      <c r="I7878" s="11" t="s">
        <v>99</v>
      </c>
      <c r="J7878" s="11" t="s">
        <v>256</v>
      </c>
      <c r="K7878" s="11" t="str">
        <f>IFERROR(INDEX('EDC Component Dictionary'!$C$5:$C$37,MATCH('Rates Database'!J7878,'EDC Component Dictionary'!$B$5:$B$37,0)), "Energy Supply")</f>
        <v>Energy Supply</v>
      </c>
      <c r="L7878" s="12">
        <v>0.11791</v>
      </c>
      <c r="M7878" s="12"/>
    </row>
    <row r="7879" spans="1:13" x14ac:dyDescent="0.3">
      <c r="A7879" s="18">
        <v>7877</v>
      </c>
      <c r="B7879" s="18">
        <f t="shared" si="246"/>
        <v>2020</v>
      </c>
      <c r="C7879" s="17">
        <v>43891</v>
      </c>
      <c r="D7879" s="18" t="s">
        <v>130</v>
      </c>
      <c r="E7879" s="18" t="s">
        <v>164</v>
      </c>
      <c r="F7879" s="18" t="str">
        <f t="shared" si="247"/>
        <v>National Grid-Lowell Muni Agg Rate-43891</v>
      </c>
      <c r="G7879" s="11" t="s">
        <v>131</v>
      </c>
      <c r="H7879" s="11" t="s">
        <v>54</v>
      </c>
      <c r="I7879" s="11" t="s">
        <v>99</v>
      </c>
      <c r="J7879" s="11" t="s">
        <v>262</v>
      </c>
      <c r="K7879" s="11" t="str">
        <f>IFERROR(INDEX('EDC Component Dictionary'!$C$5:$C$37,MATCH('Rates Database'!J7879,'EDC Component Dictionary'!$B$5:$B$37,0)), "Energy Supply")</f>
        <v>Energy Supply</v>
      </c>
      <c r="L7879" s="12">
        <v>0.11874</v>
      </c>
      <c r="M7879" s="12"/>
    </row>
    <row r="7880" spans="1:13" x14ac:dyDescent="0.3">
      <c r="A7880" s="18">
        <v>7878</v>
      </c>
      <c r="B7880" s="18">
        <f t="shared" si="246"/>
        <v>2020</v>
      </c>
      <c r="C7880" s="17">
        <v>43891</v>
      </c>
      <c r="D7880" s="18" t="s">
        <v>130</v>
      </c>
      <c r="E7880" s="18" t="s">
        <v>163</v>
      </c>
      <c r="F7880" s="18" t="str">
        <f t="shared" si="247"/>
        <v>Eversource_EMA-Cape Light Compact JPE Muni Agg Rate-43891</v>
      </c>
      <c r="G7880" s="11" t="s">
        <v>131</v>
      </c>
      <c r="H7880" s="11" t="s">
        <v>54</v>
      </c>
      <c r="I7880" s="11" t="s">
        <v>99</v>
      </c>
      <c r="J7880" s="11" t="s">
        <v>264</v>
      </c>
      <c r="K7880" s="11" t="str">
        <f>IFERROR(INDEX('EDC Component Dictionary'!$C$5:$C$37,MATCH('Rates Database'!J7880,'EDC Component Dictionary'!$B$5:$B$37,0)), "Energy Supply")</f>
        <v>Energy Supply</v>
      </c>
      <c r="L7880" s="12">
        <v>0.12942000000000001</v>
      </c>
      <c r="M7880" s="12"/>
    </row>
    <row r="7881" spans="1:13" x14ac:dyDescent="0.3">
      <c r="A7881" s="18">
        <v>7879</v>
      </c>
      <c r="B7881" s="18">
        <f t="shared" si="246"/>
        <v>2020</v>
      </c>
      <c r="C7881" s="17">
        <v>43922</v>
      </c>
      <c r="D7881" s="18" t="s">
        <v>130</v>
      </c>
      <c r="E7881" s="18" t="s">
        <v>164</v>
      </c>
      <c r="F7881" s="18" t="str">
        <f t="shared" si="247"/>
        <v>National Grid-Wendell Muni Agg Rate-43922</v>
      </c>
      <c r="G7881" s="11" t="s">
        <v>131</v>
      </c>
      <c r="H7881" s="11" t="s">
        <v>54</v>
      </c>
      <c r="I7881" s="11" t="s">
        <v>99</v>
      </c>
      <c r="J7881" s="11" t="s">
        <v>213</v>
      </c>
      <c r="K7881" s="11" t="str">
        <f>IFERROR(INDEX('EDC Component Dictionary'!$C$5:$C$37,MATCH('Rates Database'!J7881,'EDC Component Dictionary'!$B$5:$B$37,0)), "Energy Supply")</f>
        <v>Energy Supply</v>
      </c>
      <c r="L7881" s="12">
        <v>8.7389999999999995E-2</v>
      </c>
      <c r="M7881" s="12"/>
    </row>
    <row r="7882" spans="1:13" x14ac:dyDescent="0.3">
      <c r="A7882" s="18">
        <v>7880</v>
      </c>
      <c r="B7882" s="18">
        <f t="shared" si="246"/>
        <v>2020</v>
      </c>
      <c r="C7882" s="17">
        <v>43922</v>
      </c>
      <c r="D7882" s="18" t="s">
        <v>130</v>
      </c>
      <c r="E7882" s="18" t="s">
        <v>164</v>
      </c>
      <c r="F7882" s="18" t="str">
        <f t="shared" si="247"/>
        <v>National Grid-Nantucket Muni Agg Rate-43922</v>
      </c>
      <c r="G7882" s="11" t="s">
        <v>131</v>
      </c>
      <c r="H7882" s="11" t="s">
        <v>54</v>
      </c>
      <c r="I7882" s="11" t="s">
        <v>99</v>
      </c>
      <c r="J7882" s="11" t="s">
        <v>171</v>
      </c>
      <c r="K7882" s="11" t="str">
        <f>IFERROR(INDEX('EDC Component Dictionary'!$C$5:$C$37,MATCH('Rates Database'!J7882,'EDC Component Dictionary'!$B$5:$B$37,0)), "Energy Supply")</f>
        <v>Energy Supply</v>
      </c>
      <c r="L7882" s="12">
        <v>9.0550000000000005E-2</v>
      </c>
      <c r="M7882" s="12"/>
    </row>
    <row r="7883" spans="1:13" x14ac:dyDescent="0.3">
      <c r="A7883" s="18">
        <v>7881</v>
      </c>
      <c r="B7883" s="18">
        <f t="shared" si="246"/>
        <v>2020</v>
      </c>
      <c r="C7883" s="17">
        <v>43922</v>
      </c>
      <c r="D7883" s="18" t="s">
        <v>130</v>
      </c>
      <c r="E7883" s="18" t="s">
        <v>164</v>
      </c>
      <c r="F7883" s="18" t="str">
        <f t="shared" si="247"/>
        <v>National Grid-Westborough Muni Agg Rate-43922</v>
      </c>
      <c r="G7883" s="11" t="s">
        <v>131</v>
      </c>
      <c r="H7883" s="11" t="s">
        <v>54</v>
      </c>
      <c r="I7883" s="11" t="s">
        <v>99</v>
      </c>
      <c r="J7883" s="11" t="s">
        <v>172</v>
      </c>
      <c r="K7883" s="11" t="str">
        <f>IFERROR(INDEX('EDC Component Dictionary'!$C$5:$C$37,MATCH('Rates Database'!J7883,'EDC Component Dictionary'!$B$5:$B$37,0)), "Energy Supply")</f>
        <v>Energy Supply</v>
      </c>
      <c r="L7883" s="12">
        <v>9.3859999999999999E-2</v>
      </c>
      <c r="M7883" s="12"/>
    </row>
    <row r="7884" spans="1:13" x14ac:dyDescent="0.3">
      <c r="A7884" s="18">
        <v>7882</v>
      </c>
      <c r="B7884" s="18">
        <f t="shared" si="246"/>
        <v>2020</v>
      </c>
      <c r="C7884" s="17">
        <v>43922</v>
      </c>
      <c r="D7884" s="18" t="s">
        <v>130</v>
      </c>
      <c r="E7884" s="18" t="s">
        <v>164</v>
      </c>
      <c r="F7884" s="18" t="str">
        <f t="shared" si="247"/>
        <v>National Grid-Chelmsford Muni Agg Rate-43922</v>
      </c>
      <c r="G7884" s="11" t="s">
        <v>131</v>
      </c>
      <c r="H7884" s="11" t="s">
        <v>54</v>
      </c>
      <c r="I7884" s="11" t="s">
        <v>99</v>
      </c>
      <c r="J7884" s="11" t="s">
        <v>173</v>
      </c>
      <c r="K7884" s="11" t="str">
        <f>IFERROR(INDEX('EDC Component Dictionary'!$C$5:$C$37,MATCH('Rates Database'!J7884,'EDC Component Dictionary'!$B$5:$B$37,0)), "Energy Supply")</f>
        <v>Energy Supply</v>
      </c>
      <c r="L7884" s="12">
        <v>9.4109999999999999E-2</v>
      </c>
      <c r="M7884" s="12"/>
    </row>
    <row r="7885" spans="1:13" x14ac:dyDescent="0.3">
      <c r="A7885" s="18">
        <v>7883</v>
      </c>
      <c r="B7885" s="18">
        <f t="shared" si="246"/>
        <v>2020</v>
      </c>
      <c r="C7885" s="17">
        <v>43922</v>
      </c>
      <c r="D7885" s="18" t="s">
        <v>130</v>
      </c>
      <c r="E7885" s="18" t="s">
        <v>95</v>
      </c>
      <c r="F7885" s="18" t="str">
        <f t="shared" si="247"/>
        <v>Eversource_WMA-West Springfield Muni Agg Rate-43922</v>
      </c>
      <c r="G7885" s="11" t="s">
        <v>131</v>
      </c>
      <c r="H7885" s="11" t="s">
        <v>54</v>
      </c>
      <c r="I7885" s="11" t="s">
        <v>99</v>
      </c>
      <c r="J7885" s="11" t="s">
        <v>272</v>
      </c>
      <c r="K7885" s="11" t="str">
        <f>IFERROR(INDEX('EDC Component Dictionary'!$C$5:$C$37,MATCH('Rates Database'!J7885,'EDC Component Dictionary'!$B$5:$B$37,0)), "Energy Supply")</f>
        <v>Energy Supply</v>
      </c>
      <c r="L7885" s="12">
        <v>9.672E-2</v>
      </c>
      <c r="M7885" s="12"/>
    </row>
    <row r="7886" spans="1:13" x14ac:dyDescent="0.3">
      <c r="A7886" s="18">
        <v>7884</v>
      </c>
      <c r="B7886" s="18">
        <f t="shared" si="246"/>
        <v>2020</v>
      </c>
      <c r="C7886" s="17">
        <v>43922</v>
      </c>
      <c r="D7886" s="18" t="s">
        <v>130</v>
      </c>
      <c r="E7886" s="18" t="s">
        <v>164</v>
      </c>
      <c r="F7886" s="18" t="str">
        <f t="shared" si="247"/>
        <v>National Grid-Marlborough Muni Agg Rate-43922</v>
      </c>
      <c r="G7886" s="11" t="s">
        <v>131</v>
      </c>
      <c r="H7886" s="11" t="s">
        <v>54</v>
      </c>
      <c r="I7886" s="11" t="s">
        <v>99</v>
      </c>
      <c r="J7886" s="11" t="s">
        <v>263</v>
      </c>
      <c r="K7886" s="11" t="str">
        <f>IFERROR(INDEX('EDC Component Dictionary'!$C$5:$C$37,MATCH('Rates Database'!J7886,'EDC Component Dictionary'!$B$5:$B$37,0)), "Energy Supply")</f>
        <v>Energy Supply</v>
      </c>
      <c r="L7886" s="12">
        <v>9.69E-2</v>
      </c>
      <c r="M7886" s="12"/>
    </row>
    <row r="7887" spans="1:13" x14ac:dyDescent="0.3">
      <c r="A7887" s="18">
        <v>7885</v>
      </c>
      <c r="B7887" s="18">
        <f t="shared" si="246"/>
        <v>2020</v>
      </c>
      <c r="C7887" s="17">
        <v>43922</v>
      </c>
      <c r="D7887" s="18" t="s">
        <v>130</v>
      </c>
      <c r="E7887" s="18" t="s">
        <v>95</v>
      </c>
      <c r="F7887" s="18" t="str">
        <f t="shared" si="247"/>
        <v>Eversource_WMA-Hatfield Muni Agg Rate-43922</v>
      </c>
      <c r="G7887" s="11" t="s">
        <v>131</v>
      </c>
      <c r="H7887" s="11" t="s">
        <v>54</v>
      </c>
      <c r="I7887" s="11" t="s">
        <v>99</v>
      </c>
      <c r="J7887" s="11" t="s">
        <v>280</v>
      </c>
      <c r="K7887" s="11" t="str">
        <f>IFERROR(INDEX('EDC Component Dictionary'!$C$5:$C$37,MATCH('Rates Database'!J7887,'EDC Component Dictionary'!$B$5:$B$37,0)), "Energy Supply")</f>
        <v>Energy Supply</v>
      </c>
      <c r="L7887" s="12">
        <v>9.8970000000000002E-2</v>
      </c>
      <c r="M7887" s="12"/>
    </row>
    <row r="7888" spans="1:13" x14ac:dyDescent="0.3">
      <c r="A7888" s="18">
        <v>7886</v>
      </c>
      <c r="B7888" s="18">
        <f t="shared" si="246"/>
        <v>2020</v>
      </c>
      <c r="C7888" s="17">
        <v>43922</v>
      </c>
      <c r="D7888" s="18" t="s">
        <v>130</v>
      </c>
      <c r="E7888" s="18" t="s">
        <v>95</v>
      </c>
      <c r="F7888" s="18" t="str">
        <f t="shared" si="247"/>
        <v>Eversource_WMA-Pittsfield Muni Agg Rate-43922</v>
      </c>
      <c r="G7888" s="11" t="s">
        <v>131</v>
      </c>
      <c r="H7888" s="11" t="s">
        <v>54</v>
      </c>
      <c r="I7888" s="11" t="s">
        <v>99</v>
      </c>
      <c r="J7888" s="11" t="s">
        <v>176</v>
      </c>
      <c r="K7888" s="11" t="str">
        <f>IFERROR(INDEX('EDC Component Dictionary'!$C$5:$C$37,MATCH('Rates Database'!J7888,'EDC Component Dictionary'!$B$5:$B$37,0)), "Energy Supply")</f>
        <v>Energy Supply</v>
      </c>
      <c r="L7888" s="12">
        <v>9.9760000000000001E-2</v>
      </c>
      <c r="M7888" s="12"/>
    </row>
    <row r="7889" spans="1:13" x14ac:dyDescent="0.3">
      <c r="A7889" s="18">
        <v>7887</v>
      </c>
      <c r="B7889" s="18">
        <f t="shared" si="246"/>
        <v>2020</v>
      </c>
      <c r="C7889" s="17">
        <v>43922</v>
      </c>
      <c r="D7889" s="18" t="s">
        <v>130</v>
      </c>
      <c r="E7889" s="18" t="s">
        <v>164</v>
      </c>
      <c r="F7889" s="18" t="str">
        <f t="shared" si="247"/>
        <v>National Grid-Lancaster Muni Agg Rate-43922</v>
      </c>
      <c r="G7889" s="11" t="s">
        <v>131</v>
      </c>
      <c r="H7889" s="11" t="s">
        <v>54</v>
      </c>
      <c r="I7889" s="11" t="s">
        <v>99</v>
      </c>
      <c r="J7889" s="11" t="s">
        <v>260</v>
      </c>
      <c r="K7889" s="11" t="str">
        <f>IFERROR(INDEX('EDC Component Dictionary'!$C$5:$C$37,MATCH('Rates Database'!J7889,'EDC Component Dictionary'!$B$5:$B$37,0)), "Energy Supply")</f>
        <v>Energy Supply</v>
      </c>
      <c r="L7889" s="12">
        <v>9.9779999999999994E-2</v>
      </c>
      <c r="M7889" s="12"/>
    </row>
    <row r="7890" spans="1:13" x14ac:dyDescent="0.3">
      <c r="A7890" s="18">
        <v>7888</v>
      </c>
      <c r="B7890" s="18">
        <f t="shared" si="246"/>
        <v>2020</v>
      </c>
      <c r="C7890" s="17">
        <v>43922</v>
      </c>
      <c r="D7890" s="18" t="s">
        <v>130</v>
      </c>
      <c r="E7890" s="18" t="s">
        <v>95</v>
      </c>
      <c r="F7890" s="18" t="str">
        <f t="shared" si="247"/>
        <v>Eversource_WMA-Leverett Muni Agg Rate-43922</v>
      </c>
      <c r="G7890" s="11" t="s">
        <v>131</v>
      </c>
      <c r="H7890" s="11" t="s">
        <v>54</v>
      </c>
      <c r="I7890" s="11" t="s">
        <v>99</v>
      </c>
      <c r="J7890" s="11" t="s">
        <v>265</v>
      </c>
      <c r="K7890" s="11" t="str">
        <f>IFERROR(INDEX('EDC Component Dictionary'!$C$5:$C$37,MATCH('Rates Database'!J7890,'EDC Component Dictionary'!$B$5:$B$37,0)), "Energy Supply")</f>
        <v>Energy Supply</v>
      </c>
      <c r="L7890" s="12">
        <v>0.10138999999999999</v>
      </c>
      <c r="M7890" s="12"/>
    </row>
    <row r="7891" spans="1:13" x14ac:dyDescent="0.3">
      <c r="A7891" s="18">
        <v>7889</v>
      </c>
      <c r="B7891" s="18">
        <f t="shared" si="246"/>
        <v>2020</v>
      </c>
      <c r="C7891" s="17">
        <v>43922</v>
      </c>
      <c r="D7891" s="18" t="s">
        <v>130</v>
      </c>
      <c r="E7891" s="18" t="s">
        <v>95</v>
      </c>
      <c r="F7891" s="18" t="str">
        <f t="shared" si="247"/>
        <v>Eversource_WMA-Hadley Muni Agg Rate-43922</v>
      </c>
      <c r="G7891" s="11" t="s">
        <v>131</v>
      </c>
      <c r="H7891" s="11" t="s">
        <v>54</v>
      </c>
      <c r="I7891" s="11" t="s">
        <v>99</v>
      </c>
      <c r="J7891" s="11" t="s">
        <v>277</v>
      </c>
      <c r="K7891" s="11" t="str">
        <f>IFERROR(INDEX('EDC Component Dictionary'!$C$5:$C$37,MATCH('Rates Database'!J7891,'EDC Component Dictionary'!$B$5:$B$37,0)), "Energy Supply")</f>
        <v>Energy Supply</v>
      </c>
      <c r="L7891" s="12">
        <v>0.10108</v>
      </c>
      <c r="M7891" s="12"/>
    </row>
    <row r="7892" spans="1:13" x14ac:dyDescent="0.3">
      <c r="A7892" s="18">
        <v>7890</v>
      </c>
      <c r="B7892" s="18">
        <f t="shared" si="246"/>
        <v>2020</v>
      </c>
      <c r="C7892" s="17">
        <v>43922</v>
      </c>
      <c r="D7892" s="18" t="s">
        <v>130</v>
      </c>
      <c r="E7892" s="18" t="s">
        <v>95</v>
      </c>
      <c r="F7892" s="18" t="str">
        <f t="shared" si="247"/>
        <v>Eversource_WMA-Sandisfield Muni Agg Rate-43922</v>
      </c>
      <c r="G7892" s="11" t="s">
        <v>131</v>
      </c>
      <c r="H7892" s="11" t="s">
        <v>54</v>
      </c>
      <c r="I7892" s="11" t="s">
        <v>99</v>
      </c>
      <c r="J7892" s="11" t="s">
        <v>253</v>
      </c>
      <c r="K7892" s="11" t="str">
        <f>IFERROR(INDEX('EDC Component Dictionary'!$C$5:$C$37,MATCH('Rates Database'!J7892,'EDC Component Dictionary'!$B$5:$B$37,0)), "Energy Supply")</f>
        <v>Energy Supply</v>
      </c>
      <c r="L7892" s="12">
        <v>0.10119</v>
      </c>
      <c r="M7892" s="12"/>
    </row>
    <row r="7893" spans="1:13" x14ac:dyDescent="0.3">
      <c r="A7893" s="18">
        <v>7891</v>
      </c>
      <c r="B7893" s="18">
        <f t="shared" si="246"/>
        <v>2020</v>
      </c>
      <c r="C7893" s="17">
        <v>43922</v>
      </c>
      <c r="D7893" s="18" t="s">
        <v>130</v>
      </c>
      <c r="E7893" s="18" t="s">
        <v>164</v>
      </c>
      <c r="F7893" s="18" t="str">
        <f t="shared" si="247"/>
        <v>National Grid-Great Barrington Muni Agg Rate-43922</v>
      </c>
      <c r="G7893" s="11" t="s">
        <v>131</v>
      </c>
      <c r="H7893" s="11" t="s">
        <v>54</v>
      </c>
      <c r="I7893" s="11" t="s">
        <v>99</v>
      </c>
      <c r="J7893" s="11" t="s">
        <v>245</v>
      </c>
      <c r="K7893" s="11" t="str">
        <f>IFERROR(INDEX('EDC Component Dictionary'!$C$5:$C$37,MATCH('Rates Database'!J7893,'EDC Component Dictionary'!$B$5:$B$37,0)), "Energy Supply")</f>
        <v>Energy Supply</v>
      </c>
      <c r="L7893" s="12">
        <v>0.10126</v>
      </c>
      <c r="M7893" s="12"/>
    </row>
    <row r="7894" spans="1:13" x14ac:dyDescent="0.3">
      <c r="A7894" s="18">
        <v>7892</v>
      </c>
      <c r="B7894" s="18">
        <f t="shared" si="246"/>
        <v>2020</v>
      </c>
      <c r="C7894" s="17">
        <v>43922</v>
      </c>
      <c r="D7894" s="18" t="s">
        <v>130</v>
      </c>
      <c r="E7894" s="18" t="s">
        <v>164</v>
      </c>
      <c r="F7894" s="18" t="str">
        <f t="shared" si="247"/>
        <v>National Grid-Williamsburg Muni Agg Rate-43922</v>
      </c>
      <c r="G7894" s="11" t="s">
        <v>131</v>
      </c>
      <c r="H7894" s="11" t="s">
        <v>54</v>
      </c>
      <c r="I7894" s="11" t="s">
        <v>99</v>
      </c>
      <c r="J7894" s="11" t="s">
        <v>249</v>
      </c>
      <c r="K7894" s="11" t="str">
        <f>IFERROR(INDEX('EDC Component Dictionary'!$C$5:$C$37,MATCH('Rates Database'!J7894,'EDC Component Dictionary'!$B$5:$B$37,0)), "Energy Supply")</f>
        <v>Energy Supply</v>
      </c>
      <c r="L7894" s="12">
        <v>0.10249</v>
      </c>
      <c r="M7894" s="12"/>
    </row>
    <row r="7895" spans="1:13" x14ac:dyDescent="0.3">
      <c r="A7895" s="18">
        <v>7893</v>
      </c>
      <c r="B7895" s="18">
        <f t="shared" si="246"/>
        <v>2020</v>
      </c>
      <c r="C7895" s="17">
        <v>43922</v>
      </c>
      <c r="D7895" s="18" t="s">
        <v>130</v>
      </c>
      <c r="E7895" s="18" t="s">
        <v>164</v>
      </c>
      <c r="F7895" s="18" t="str">
        <f t="shared" si="247"/>
        <v>National Grid-Winchendon Muni Agg Rate-43922</v>
      </c>
      <c r="G7895" s="11" t="s">
        <v>131</v>
      </c>
      <c r="H7895" s="11" t="s">
        <v>54</v>
      </c>
      <c r="I7895" s="11" t="s">
        <v>99</v>
      </c>
      <c r="J7895" s="11" t="s">
        <v>181</v>
      </c>
      <c r="K7895" s="11" t="str">
        <f>IFERROR(INDEX('EDC Component Dictionary'!$C$5:$C$37,MATCH('Rates Database'!J7895,'EDC Component Dictionary'!$B$5:$B$37,0)), "Energy Supply")</f>
        <v>Energy Supply</v>
      </c>
      <c r="L7895" s="12">
        <v>0.10304000000000001</v>
      </c>
      <c r="M7895" s="12"/>
    </row>
    <row r="7896" spans="1:13" x14ac:dyDescent="0.3">
      <c r="A7896" s="18">
        <v>7894</v>
      </c>
      <c r="B7896" s="18">
        <f t="shared" si="246"/>
        <v>2020</v>
      </c>
      <c r="C7896" s="17">
        <v>43922</v>
      </c>
      <c r="D7896" s="18" t="s">
        <v>130</v>
      </c>
      <c r="E7896" s="18" t="s">
        <v>95</v>
      </c>
      <c r="F7896" s="18" t="str">
        <f t="shared" si="247"/>
        <v>Eversource_WMA-Lanesborough Muni Agg Rate-43922</v>
      </c>
      <c r="G7896" s="11" t="s">
        <v>131</v>
      </c>
      <c r="H7896" s="11" t="s">
        <v>54</v>
      </c>
      <c r="I7896" s="11" t="s">
        <v>99</v>
      </c>
      <c r="J7896" s="11" t="s">
        <v>255</v>
      </c>
      <c r="K7896" s="11" t="str">
        <f>IFERROR(INDEX('EDC Component Dictionary'!$C$5:$C$37,MATCH('Rates Database'!J7896,'EDC Component Dictionary'!$B$5:$B$37,0)), "Energy Supply")</f>
        <v>Energy Supply</v>
      </c>
      <c r="L7896" s="12">
        <v>0.10306999999999999</v>
      </c>
      <c r="M7896" s="12"/>
    </row>
    <row r="7897" spans="1:13" x14ac:dyDescent="0.3">
      <c r="A7897" s="18">
        <v>7895</v>
      </c>
      <c r="B7897" s="18">
        <f t="shared" si="246"/>
        <v>2020</v>
      </c>
      <c r="C7897" s="17">
        <v>43922</v>
      </c>
      <c r="D7897" s="18" t="s">
        <v>130</v>
      </c>
      <c r="E7897" s="18" t="s">
        <v>164</v>
      </c>
      <c r="F7897" s="18" t="str">
        <f t="shared" si="247"/>
        <v>National Grid-Charlton Muni Agg Rate-43922</v>
      </c>
      <c r="G7897" s="11" t="s">
        <v>131</v>
      </c>
      <c r="H7897" s="11" t="s">
        <v>54</v>
      </c>
      <c r="I7897" s="11" t="s">
        <v>99</v>
      </c>
      <c r="J7897" s="11" t="s">
        <v>188</v>
      </c>
      <c r="K7897" s="11" t="str">
        <f>IFERROR(INDEX('EDC Component Dictionary'!$C$5:$C$37,MATCH('Rates Database'!J7897,'EDC Component Dictionary'!$B$5:$B$37,0)), "Energy Supply")</f>
        <v>Energy Supply</v>
      </c>
      <c r="L7897" s="12">
        <v>0.10317999999999999</v>
      </c>
      <c r="M7897" s="12"/>
    </row>
    <row r="7898" spans="1:13" x14ac:dyDescent="0.3">
      <c r="A7898" s="18">
        <v>7896</v>
      </c>
      <c r="B7898" s="18">
        <f t="shared" si="246"/>
        <v>2020</v>
      </c>
      <c r="C7898" s="17">
        <v>43922</v>
      </c>
      <c r="D7898" s="18" t="s">
        <v>130</v>
      </c>
      <c r="E7898" s="18" t="s">
        <v>164</v>
      </c>
      <c r="F7898" s="18" t="str">
        <f t="shared" si="247"/>
        <v>National Grid-Millbury Muni Agg Rate-43922</v>
      </c>
      <c r="G7898" s="11" t="s">
        <v>131</v>
      </c>
      <c r="H7898" s="11" t="s">
        <v>54</v>
      </c>
      <c r="I7898" s="11" t="s">
        <v>99</v>
      </c>
      <c r="J7898" s="11" t="s">
        <v>198</v>
      </c>
      <c r="K7898" s="11" t="str">
        <f>IFERROR(INDEX('EDC Component Dictionary'!$C$5:$C$37,MATCH('Rates Database'!J7898,'EDC Component Dictionary'!$B$5:$B$37,0)), "Energy Supply")</f>
        <v>Energy Supply</v>
      </c>
      <c r="L7898" s="12">
        <v>0.10317999999999999</v>
      </c>
      <c r="M7898" s="12"/>
    </row>
    <row r="7899" spans="1:13" x14ac:dyDescent="0.3">
      <c r="A7899" s="18">
        <v>7897</v>
      </c>
      <c r="B7899" s="18">
        <f t="shared" si="246"/>
        <v>2020</v>
      </c>
      <c r="C7899" s="17">
        <v>43922</v>
      </c>
      <c r="D7899" s="18" t="s">
        <v>130</v>
      </c>
      <c r="E7899" s="18" t="s">
        <v>164</v>
      </c>
      <c r="F7899" s="18" t="str">
        <f t="shared" si="247"/>
        <v>National Grid-Oxford Muni Agg Rate-43922</v>
      </c>
      <c r="G7899" s="11" t="s">
        <v>131</v>
      </c>
      <c r="H7899" s="11" t="s">
        <v>54</v>
      </c>
      <c r="I7899" s="11" t="s">
        <v>99</v>
      </c>
      <c r="J7899" s="11" t="s">
        <v>202</v>
      </c>
      <c r="K7899" s="11" t="str">
        <f>IFERROR(INDEX('EDC Component Dictionary'!$C$5:$C$37,MATCH('Rates Database'!J7899,'EDC Component Dictionary'!$B$5:$B$37,0)), "Energy Supply")</f>
        <v>Energy Supply</v>
      </c>
      <c r="L7899" s="12">
        <v>0.10322000000000001</v>
      </c>
      <c r="M7899" s="12"/>
    </row>
    <row r="7900" spans="1:13" x14ac:dyDescent="0.3">
      <c r="A7900" s="18">
        <v>7898</v>
      </c>
      <c r="B7900" s="18">
        <f t="shared" si="246"/>
        <v>2020</v>
      </c>
      <c r="C7900" s="17">
        <v>43922</v>
      </c>
      <c r="D7900" s="18" t="s">
        <v>130</v>
      </c>
      <c r="E7900" s="18" t="s">
        <v>163</v>
      </c>
      <c r="F7900" s="18" t="str">
        <f t="shared" si="247"/>
        <v>Eversource_EMA-Plymouth Muni Agg Rate-43922</v>
      </c>
      <c r="G7900" s="11" t="s">
        <v>131</v>
      </c>
      <c r="H7900" s="11" t="s">
        <v>54</v>
      </c>
      <c r="I7900" s="11" t="s">
        <v>99</v>
      </c>
      <c r="J7900" s="11" t="s">
        <v>180</v>
      </c>
      <c r="K7900" s="11" t="str">
        <f>IFERROR(INDEX('EDC Component Dictionary'!$C$5:$C$37,MATCH('Rates Database'!J7900,'EDC Component Dictionary'!$B$5:$B$37,0)), "Energy Supply")</f>
        <v>Energy Supply</v>
      </c>
      <c r="L7900" s="12">
        <v>0.10333000000000001</v>
      </c>
      <c r="M7900" s="12"/>
    </row>
    <row r="7901" spans="1:13" x14ac:dyDescent="0.3">
      <c r="A7901" s="18">
        <v>7899</v>
      </c>
      <c r="B7901" s="18">
        <f t="shared" si="246"/>
        <v>2020</v>
      </c>
      <c r="C7901" s="17">
        <v>43922</v>
      </c>
      <c r="D7901" s="18" t="s">
        <v>130</v>
      </c>
      <c r="E7901" s="18" t="s">
        <v>164</v>
      </c>
      <c r="F7901" s="18" t="str">
        <f t="shared" si="247"/>
        <v>National Grid-Auburn Muni Agg Rate-43922</v>
      </c>
      <c r="G7901" s="11" t="s">
        <v>131</v>
      </c>
      <c r="H7901" s="11" t="s">
        <v>54</v>
      </c>
      <c r="I7901" s="11" t="s">
        <v>99</v>
      </c>
      <c r="J7901" s="11" t="s">
        <v>258</v>
      </c>
      <c r="K7901" s="11" t="str">
        <f>IFERROR(INDEX('EDC Component Dictionary'!$C$5:$C$37,MATCH('Rates Database'!J7901,'EDC Component Dictionary'!$B$5:$B$37,0)), "Energy Supply")</f>
        <v>Energy Supply</v>
      </c>
      <c r="L7901" s="12">
        <v>0.10353999999999999</v>
      </c>
      <c r="M7901" s="12"/>
    </row>
    <row r="7902" spans="1:13" x14ac:dyDescent="0.3">
      <c r="A7902" s="18">
        <v>7900</v>
      </c>
      <c r="B7902" s="18">
        <f t="shared" si="246"/>
        <v>2020</v>
      </c>
      <c r="C7902" s="17">
        <v>43922</v>
      </c>
      <c r="D7902" s="18" t="s">
        <v>130</v>
      </c>
      <c r="E7902" s="18" t="s">
        <v>164</v>
      </c>
      <c r="F7902" s="18" t="str">
        <f t="shared" si="247"/>
        <v>National Grid-Orange Muni Agg Rate-43922</v>
      </c>
      <c r="G7902" s="11" t="s">
        <v>131</v>
      </c>
      <c r="H7902" s="11" t="s">
        <v>54</v>
      </c>
      <c r="I7902" s="11" t="s">
        <v>99</v>
      </c>
      <c r="J7902" s="11" t="s">
        <v>182</v>
      </c>
      <c r="K7902" s="11" t="str">
        <f>IFERROR(INDEX('EDC Component Dictionary'!$C$5:$C$37,MATCH('Rates Database'!J7902,'EDC Component Dictionary'!$B$5:$B$37,0)), "Energy Supply")</f>
        <v>Energy Supply</v>
      </c>
      <c r="L7902" s="12">
        <v>0.10383000000000001</v>
      </c>
      <c r="M7902" s="12"/>
    </row>
    <row r="7903" spans="1:13" x14ac:dyDescent="0.3">
      <c r="A7903" s="18">
        <v>7901</v>
      </c>
      <c r="B7903" s="18">
        <f t="shared" si="246"/>
        <v>2020</v>
      </c>
      <c r="C7903" s="17">
        <v>43922</v>
      </c>
      <c r="D7903" s="18" t="s">
        <v>130</v>
      </c>
      <c r="E7903" s="18" t="s">
        <v>164</v>
      </c>
      <c r="F7903" s="18" t="str">
        <f t="shared" si="247"/>
        <v>National Grid-Adams Muni Agg Rate-43922</v>
      </c>
      <c r="G7903" s="11" t="s">
        <v>131</v>
      </c>
      <c r="H7903" s="11" t="s">
        <v>54</v>
      </c>
      <c r="I7903" s="11" t="s">
        <v>99</v>
      </c>
      <c r="J7903" s="11" t="s">
        <v>183</v>
      </c>
      <c r="K7903" s="11" t="str">
        <f>IFERROR(INDEX('EDC Component Dictionary'!$C$5:$C$37,MATCH('Rates Database'!J7903,'EDC Component Dictionary'!$B$5:$B$37,0)), "Energy Supply")</f>
        <v>Energy Supply</v>
      </c>
      <c r="L7903" s="12">
        <v>0.10408000000000001</v>
      </c>
      <c r="M7903" s="12"/>
    </row>
    <row r="7904" spans="1:13" x14ac:dyDescent="0.3">
      <c r="A7904" s="18">
        <v>7902</v>
      </c>
      <c r="B7904" s="18">
        <f t="shared" si="246"/>
        <v>2020</v>
      </c>
      <c r="C7904" s="17">
        <v>43922</v>
      </c>
      <c r="D7904" s="18" t="s">
        <v>130</v>
      </c>
      <c r="E7904" s="18" t="s">
        <v>95</v>
      </c>
      <c r="F7904" s="18" t="str">
        <f t="shared" si="247"/>
        <v>Eversource_WMA-Cheshire Muni Agg Rate-43922</v>
      </c>
      <c r="G7904" s="11" t="s">
        <v>131</v>
      </c>
      <c r="H7904" s="11" t="s">
        <v>54</v>
      </c>
      <c r="I7904" s="11" t="s">
        <v>99</v>
      </c>
      <c r="J7904" s="11" t="s">
        <v>184</v>
      </c>
      <c r="K7904" s="11" t="str">
        <f>IFERROR(INDEX('EDC Component Dictionary'!$C$5:$C$37,MATCH('Rates Database'!J7904,'EDC Component Dictionary'!$B$5:$B$37,0)), "Energy Supply")</f>
        <v>Energy Supply</v>
      </c>
      <c r="L7904" s="12">
        <v>0.10408000000000001</v>
      </c>
      <c r="M7904" s="12"/>
    </row>
    <row r="7905" spans="1:13" x14ac:dyDescent="0.3">
      <c r="A7905" s="18">
        <v>7903</v>
      </c>
      <c r="B7905" s="18">
        <f t="shared" si="246"/>
        <v>2020</v>
      </c>
      <c r="C7905" s="17">
        <v>43922</v>
      </c>
      <c r="D7905" s="18" t="s">
        <v>130</v>
      </c>
      <c r="E7905" s="18" t="s">
        <v>163</v>
      </c>
      <c r="F7905" s="18" t="str">
        <f t="shared" si="247"/>
        <v>Eversource_EMA-Acushnet Muni Agg Rate-43922</v>
      </c>
      <c r="G7905" s="11" t="s">
        <v>131</v>
      </c>
      <c r="H7905" s="11" t="s">
        <v>54</v>
      </c>
      <c r="I7905" s="11" t="s">
        <v>99</v>
      </c>
      <c r="J7905" s="11" t="s">
        <v>185</v>
      </c>
      <c r="K7905" s="11" t="str">
        <f>IFERROR(INDEX('EDC Component Dictionary'!$C$5:$C$37,MATCH('Rates Database'!J7905,'EDC Component Dictionary'!$B$5:$B$37,0)), "Energy Supply")</f>
        <v>Energy Supply</v>
      </c>
      <c r="L7905" s="12">
        <v>0.1043</v>
      </c>
      <c r="M7905" s="12"/>
    </row>
    <row r="7906" spans="1:13" x14ac:dyDescent="0.3">
      <c r="A7906" s="18">
        <v>7904</v>
      </c>
      <c r="B7906" s="18">
        <f t="shared" si="246"/>
        <v>2020</v>
      </c>
      <c r="C7906" s="17">
        <v>43922</v>
      </c>
      <c r="D7906" s="18" t="s">
        <v>130</v>
      </c>
      <c r="E7906" s="18" t="s">
        <v>164</v>
      </c>
      <c r="F7906" s="18" t="str">
        <f t="shared" si="247"/>
        <v>National Grid-Attleboro Muni Agg Rate-43922</v>
      </c>
      <c r="G7906" s="11" t="s">
        <v>131</v>
      </c>
      <c r="H7906" s="11" t="s">
        <v>54</v>
      </c>
      <c r="I7906" s="11" t="s">
        <v>99</v>
      </c>
      <c r="J7906" s="11" t="s">
        <v>186</v>
      </c>
      <c r="K7906" s="11" t="str">
        <f>IFERROR(INDEX('EDC Component Dictionary'!$C$5:$C$37,MATCH('Rates Database'!J7906,'EDC Component Dictionary'!$B$5:$B$37,0)), "Energy Supply")</f>
        <v>Energy Supply</v>
      </c>
      <c r="L7906" s="12">
        <v>0.1043</v>
      </c>
      <c r="M7906" s="12"/>
    </row>
    <row r="7907" spans="1:13" x14ac:dyDescent="0.3">
      <c r="A7907" s="18">
        <v>7905</v>
      </c>
      <c r="B7907" s="18">
        <f t="shared" si="246"/>
        <v>2020</v>
      </c>
      <c r="C7907" s="17">
        <v>43922</v>
      </c>
      <c r="D7907" s="18" t="s">
        <v>130</v>
      </c>
      <c r="E7907" s="18" t="s">
        <v>163</v>
      </c>
      <c r="F7907" s="18" t="str">
        <f t="shared" si="247"/>
        <v>Eversource_EMA-Carver Muni Agg Rate-43922</v>
      </c>
      <c r="G7907" s="11" t="s">
        <v>131</v>
      </c>
      <c r="H7907" s="11" t="s">
        <v>54</v>
      </c>
      <c r="I7907" s="11" t="s">
        <v>99</v>
      </c>
      <c r="J7907" s="11" t="s">
        <v>187</v>
      </c>
      <c r="K7907" s="11" t="str">
        <f>IFERROR(INDEX('EDC Component Dictionary'!$C$5:$C$37,MATCH('Rates Database'!J7907,'EDC Component Dictionary'!$B$5:$B$37,0)), "Energy Supply")</f>
        <v>Energy Supply</v>
      </c>
      <c r="L7907" s="12">
        <v>0.1043</v>
      </c>
      <c r="M7907" s="12"/>
    </row>
    <row r="7908" spans="1:13" x14ac:dyDescent="0.3">
      <c r="A7908" s="18">
        <v>7906</v>
      </c>
      <c r="B7908" s="18">
        <f t="shared" si="246"/>
        <v>2020</v>
      </c>
      <c r="C7908" s="17">
        <v>43922</v>
      </c>
      <c r="D7908" s="18" t="s">
        <v>130</v>
      </c>
      <c r="E7908" s="18" t="s">
        <v>163</v>
      </c>
      <c r="F7908" s="18" t="str">
        <f t="shared" si="247"/>
        <v>Eversource_EMA-Dartmouth Muni Agg Rate-43922</v>
      </c>
      <c r="G7908" s="11" t="s">
        <v>131</v>
      </c>
      <c r="H7908" s="11" t="s">
        <v>54</v>
      </c>
      <c r="I7908" s="11" t="s">
        <v>99</v>
      </c>
      <c r="J7908" s="11" t="s">
        <v>189</v>
      </c>
      <c r="K7908" s="11" t="str">
        <f>IFERROR(INDEX('EDC Component Dictionary'!$C$5:$C$37,MATCH('Rates Database'!J7908,'EDC Component Dictionary'!$B$5:$B$37,0)), "Energy Supply")</f>
        <v>Energy Supply</v>
      </c>
      <c r="L7908" s="12">
        <v>0.1043</v>
      </c>
      <c r="M7908" s="12"/>
    </row>
    <row r="7909" spans="1:13" x14ac:dyDescent="0.3">
      <c r="A7909" s="18">
        <v>7907</v>
      </c>
      <c r="B7909" s="18">
        <f t="shared" si="246"/>
        <v>2020</v>
      </c>
      <c r="C7909" s="17">
        <v>43922</v>
      </c>
      <c r="D7909" s="18" t="s">
        <v>130</v>
      </c>
      <c r="E7909" s="18" t="s">
        <v>164</v>
      </c>
      <c r="F7909" s="18" t="str">
        <f t="shared" si="247"/>
        <v>National Grid-Dighton Muni Agg Rate-43922</v>
      </c>
      <c r="G7909" s="11" t="s">
        <v>131</v>
      </c>
      <c r="H7909" s="11" t="s">
        <v>54</v>
      </c>
      <c r="I7909" s="11" t="s">
        <v>99</v>
      </c>
      <c r="J7909" s="11" t="s">
        <v>190</v>
      </c>
      <c r="K7909" s="11" t="str">
        <f>IFERROR(INDEX('EDC Component Dictionary'!$C$5:$C$37,MATCH('Rates Database'!J7909,'EDC Component Dictionary'!$B$5:$B$37,0)), "Energy Supply")</f>
        <v>Energy Supply</v>
      </c>
      <c r="L7909" s="12">
        <v>0.1043</v>
      </c>
      <c r="M7909" s="12"/>
    </row>
    <row r="7910" spans="1:13" x14ac:dyDescent="0.3">
      <c r="A7910" s="18">
        <v>7908</v>
      </c>
      <c r="B7910" s="18">
        <f t="shared" si="246"/>
        <v>2020</v>
      </c>
      <c r="C7910" s="17">
        <v>43922</v>
      </c>
      <c r="D7910" s="18" t="s">
        <v>130</v>
      </c>
      <c r="E7910" s="18" t="s">
        <v>164</v>
      </c>
      <c r="F7910" s="18" t="str">
        <f t="shared" si="247"/>
        <v>National Grid-Douglas Muni Agg Rate-43922</v>
      </c>
      <c r="G7910" s="11" t="s">
        <v>131</v>
      </c>
      <c r="H7910" s="11" t="s">
        <v>54</v>
      </c>
      <c r="I7910" s="11" t="s">
        <v>99</v>
      </c>
      <c r="J7910" s="11" t="s">
        <v>191</v>
      </c>
      <c r="K7910" s="11" t="str">
        <f>IFERROR(INDEX('EDC Component Dictionary'!$C$5:$C$37,MATCH('Rates Database'!J7910,'EDC Component Dictionary'!$B$5:$B$37,0)), "Energy Supply")</f>
        <v>Energy Supply</v>
      </c>
      <c r="L7910" s="12">
        <v>0.1043</v>
      </c>
      <c r="M7910" s="12"/>
    </row>
    <row r="7911" spans="1:13" x14ac:dyDescent="0.3">
      <c r="A7911" s="18">
        <v>7909</v>
      </c>
      <c r="B7911" s="18">
        <f t="shared" si="246"/>
        <v>2020</v>
      </c>
      <c r="C7911" s="17">
        <v>43922</v>
      </c>
      <c r="D7911" s="18" t="s">
        <v>130</v>
      </c>
      <c r="E7911" s="18" t="s">
        <v>164</v>
      </c>
      <c r="F7911" s="18" t="str">
        <f t="shared" si="247"/>
        <v>National Grid-Dracut Muni Agg Rate-43922</v>
      </c>
      <c r="G7911" s="11" t="s">
        <v>131</v>
      </c>
      <c r="H7911" s="11" t="s">
        <v>54</v>
      </c>
      <c r="I7911" s="11" t="s">
        <v>99</v>
      </c>
      <c r="J7911" s="11" t="s">
        <v>192</v>
      </c>
      <c r="K7911" s="11" t="str">
        <f>IFERROR(INDEX('EDC Component Dictionary'!$C$5:$C$37,MATCH('Rates Database'!J7911,'EDC Component Dictionary'!$B$5:$B$37,0)), "Energy Supply")</f>
        <v>Energy Supply</v>
      </c>
      <c r="L7911" s="12">
        <v>0.1043</v>
      </c>
      <c r="M7911" s="12"/>
    </row>
    <row r="7912" spans="1:13" x14ac:dyDescent="0.3">
      <c r="A7912" s="18">
        <v>7910</v>
      </c>
      <c r="B7912" s="18">
        <f t="shared" si="246"/>
        <v>2020</v>
      </c>
      <c r="C7912" s="17">
        <v>43922</v>
      </c>
      <c r="D7912" s="18" t="s">
        <v>130</v>
      </c>
      <c r="E7912" s="18" t="s">
        <v>163</v>
      </c>
      <c r="F7912" s="18" t="str">
        <f t="shared" si="247"/>
        <v>Eversource_EMA-Fairhaven Muni Agg Rate-43922</v>
      </c>
      <c r="G7912" s="11" t="s">
        <v>131</v>
      </c>
      <c r="H7912" s="11" t="s">
        <v>54</v>
      </c>
      <c r="I7912" s="11" t="s">
        <v>99</v>
      </c>
      <c r="J7912" s="11" t="s">
        <v>193</v>
      </c>
      <c r="K7912" s="11" t="str">
        <f>IFERROR(INDEX('EDC Component Dictionary'!$C$5:$C$37,MATCH('Rates Database'!J7912,'EDC Component Dictionary'!$B$5:$B$37,0)), "Energy Supply")</f>
        <v>Energy Supply</v>
      </c>
      <c r="L7912" s="12">
        <v>0.1043</v>
      </c>
      <c r="M7912" s="12"/>
    </row>
    <row r="7913" spans="1:13" x14ac:dyDescent="0.3">
      <c r="A7913" s="18">
        <v>7911</v>
      </c>
      <c r="B7913" s="18">
        <f t="shared" si="246"/>
        <v>2020</v>
      </c>
      <c r="C7913" s="17">
        <v>43922</v>
      </c>
      <c r="D7913" s="18" t="s">
        <v>130</v>
      </c>
      <c r="E7913" s="18" t="s">
        <v>164</v>
      </c>
      <c r="F7913" s="18" t="str">
        <f t="shared" si="247"/>
        <v>National Grid-Fall River Muni Agg Rate-43922</v>
      </c>
      <c r="G7913" s="11" t="s">
        <v>131</v>
      </c>
      <c r="H7913" s="11" t="s">
        <v>54</v>
      </c>
      <c r="I7913" s="11" t="s">
        <v>99</v>
      </c>
      <c r="J7913" s="11" t="s">
        <v>194</v>
      </c>
      <c r="K7913" s="11" t="str">
        <f>IFERROR(INDEX('EDC Component Dictionary'!$C$5:$C$37,MATCH('Rates Database'!J7913,'EDC Component Dictionary'!$B$5:$B$37,0)), "Energy Supply")</f>
        <v>Energy Supply</v>
      </c>
      <c r="L7913" s="12">
        <v>0.1043</v>
      </c>
      <c r="M7913" s="12"/>
    </row>
    <row r="7914" spans="1:13" x14ac:dyDescent="0.3">
      <c r="A7914" s="18">
        <v>7912</v>
      </c>
      <c r="B7914" s="18">
        <f t="shared" si="246"/>
        <v>2020</v>
      </c>
      <c r="C7914" s="17">
        <v>43922</v>
      </c>
      <c r="D7914" s="18" t="s">
        <v>130</v>
      </c>
      <c r="E7914" s="18" t="s">
        <v>163</v>
      </c>
      <c r="F7914" s="18" t="str">
        <f t="shared" si="247"/>
        <v>Eversource_EMA-Freetown Muni Agg Rate-43922</v>
      </c>
      <c r="G7914" s="11" t="s">
        <v>131</v>
      </c>
      <c r="H7914" s="11" t="s">
        <v>54</v>
      </c>
      <c r="I7914" s="11" t="s">
        <v>99</v>
      </c>
      <c r="J7914" s="11" t="s">
        <v>195</v>
      </c>
      <c r="K7914" s="11" t="str">
        <f>IFERROR(INDEX('EDC Component Dictionary'!$C$5:$C$37,MATCH('Rates Database'!J7914,'EDC Component Dictionary'!$B$5:$B$37,0)), "Energy Supply")</f>
        <v>Energy Supply</v>
      </c>
      <c r="L7914" s="12">
        <v>0.1043</v>
      </c>
      <c r="M7914" s="12"/>
    </row>
    <row r="7915" spans="1:13" x14ac:dyDescent="0.3">
      <c r="A7915" s="18">
        <v>7913</v>
      </c>
      <c r="B7915" s="18">
        <f t="shared" si="246"/>
        <v>2020</v>
      </c>
      <c r="C7915" s="17">
        <v>43922</v>
      </c>
      <c r="D7915" s="18" t="s">
        <v>130</v>
      </c>
      <c r="E7915" s="18" t="s">
        <v>163</v>
      </c>
      <c r="F7915" s="18" t="str">
        <f t="shared" si="247"/>
        <v>Eversource_EMA-Mattapoisett Muni Agg Rate-43922</v>
      </c>
      <c r="G7915" s="11" t="s">
        <v>131</v>
      </c>
      <c r="H7915" s="11" t="s">
        <v>54</v>
      </c>
      <c r="I7915" s="11" t="s">
        <v>99</v>
      </c>
      <c r="J7915" s="11" t="s">
        <v>197</v>
      </c>
      <c r="K7915" s="11" t="str">
        <f>IFERROR(INDEX('EDC Component Dictionary'!$C$5:$C$37,MATCH('Rates Database'!J7915,'EDC Component Dictionary'!$B$5:$B$37,0)), "Energy Supply")</f>
        <v>Energy Supply</v>
      </c>
      <c r="L7915" s="12">
        <v>0.1043</v>
      </c>
      <c r="M7915" s="12"/>
    </row>
    <row r="7916" spans="1:13" x14ac:dyDescent="0.3">
      <c r="A7916" s="18">
        <v>7914</v>
      </c>
      <c r="B7916" s="18">
        <f t="shared" si="246"/>
        <v>2020</v>
      </c>
      <c r="C7916" s="17">
        <v>43922</v>
      </c>
      <c r="D7916" s="18" t="s">
        <v>130</v>
      </c>
      <c r="E7916" s="18" t="s">
        <v>163</v>
      </c>
      <c r="F7916" s="18" t="str">
        <f t="shared" si="247"/>
        <v>Eversource_EMA-New Bedford Muni Agg Rate-43922</v>
      </c>
      <c r="G7916" s="11" t="s">
        <v>131</v>
      </c>
      <c r="H7916" s="11" t="s">
        <v>54</v>
      </c>
      <c r="I7916" s="11" t="s">
        <v>99</v>
      </c>
      <c r="J7916" s="11" t="s">
        <v>199</v>
      </c>
      <c r="K7916" s="11" t="str">
        <f>IFERROR(INDEX('EDC Component Dictionary'!$C$5:$C$37,MATCH('Rates Database'!J7916,'EDC Component Dictionary'!$B$5:$B$37,0)), "Energy Supply")</f>
        <v>Energy Supply</v>
      </c>
      <c r="L7916" s="12">
        <v>0.1043</v>
      </c>
      <c r="M7916" s="12"/>
    </row>
    <row r="7917" spans="1:13" x14ac:dyDescent="0.3">
      <c r="A7917" s="18">
        <v>7915</v>
      </c>
      <c r="B7917" s="18">
        <f t="shared" si="246"/>
        <v>2020</v>
      </c>
      <c r="C7917" s="17">
        <v>43922</v>
      </c>
      <c r="D7917" s="18" t="s">
        <v>130</v>
      </c>
      <c r="E7917" s="18" t="s">
        <v>164</v>
      </c>
      <c r="F7917" s="18" t="str">
        <f t="shared" si="247"/>
        <v>National Grid-Northbridge Muni Agg Rate-43922</v>
      </c>
      <c r="G7917" s="11" t="s">
        <v>131</v>
      </c>
      <c r="H7917" s="11" t="s">
        <v>54</v>
      </c>
      <c r="I7917" s="11" t="s">
        <v>99</v>
      </c>
      <c r="J7917" s="11" t="s">
        <v>200</v>
      </c>
      <c r="K7917" s="11" t="str">
        <f>IFERROR(INDEX('EDC Component Dictionary'!$C$5:$C$37,MATCH('Rates Database'!J7917,'EDC Component Dictionary'!$B$5:$B$37,0)), "Energy Supply")</f>
        <v>Energy Supply</v>
      </c>
      <c r="L7917" s="12">
        <v>0.1043</v>
      </c>
      <c r="M7917" s="12"/>
    </row>
    <row r="7918" spans="1:13" x14ac:dyDescent="0.3">
      <c r="A7918" s="18">
        <v>7916</v>
      </c>
      <c r="B7918" s="18">
        <f t="shared" si="246"/>
        <v>2020</v>
      </c>
      <c r="C7918" s="17">
        <v>43922</v>
      </c>
      <c r="D7918" s="18" t="s">
        <v>130</v>
      </c>
      <c r="E7918" s="18" t="s">
        <v>164</v>
      </c>
      <c r="F7918" s="18" t="str">
        <f t="shared" si="247"/>
        <v>National Grid-Norton Muni Agg Rate-43922</v>
      </c>
      <c r="G7918" s="11" t="s">
        <v>131</v>
      </c>
      <c r="H7918" s="11" t="s">
        <v>54</v>
      </c>
      <c r="I7918" s="11" t="s">
        <v>99</v>
      </c>
      <c r="J7918" s="11" t="s">
        <v>201</v>
      </c>
      <c r="K7918" s="11" t="str">
        <f>IFERROR(INDEX('EDC Component Dictionary'!$C$5:$C$37,MATCH('Rates Database'!J7918,'EDC Component Dictionary'!$B$5:$B$37,0)), "Energy Supply")</f>
        <v>Energy Supply</v>
      </c>
      <c r="L7918" s="12">
        <v>0.1043</v>
      </c>
      <c r="M7918" s="12"/>
    </row>
    <row r="7919" spans="1:13" x14ac:dyDescent="0.3">
      <c r="A7919" s="18">
        <v>7917</v>
      </c>
      <c r="B7919" s="18">
        <f t="shared" si="246"/>
        <v>2020</v>
      </c>
      <c r="C7919" s="17">
        <v>43922</v>
      </c>
      <c r="D7919" s="18" t="s">
        <v>130</v>
      </c>
      <c r="E7919" s="18" t="s">
        <v>164</v>
      </c>
      <c r="F7919" s="18" t="str">
        <f t="shared" si="247"/>
        <v>National Grid-Plainville Muni Agg Rate-43922</v>
      </c>
      <c r="G7919" s="11" t="s">
        <v>131</v>
      </c>
      <c r="H7919" s="11" t="s">
        <v>54</v>
      </c>
      <c r="I7919" s="11" t="s">
        <v>99</v>
      </c>
      <c r="J7919" s="11" t="s">
        <v>203</v>
      </c>
      <c r="K7919" s="11" t="str">
        <f>IFERROR(INDEX('EDC Component Dictionary'!$C$5:$C$37,MATCH('Rates Database'!J7919,'EDC Component Dictionary'!$B$5:$B$37,0)), "Energy Supply")</f>
        <v>Energy Supply</v>
      </c>
      <c r="L7919" s="12">
        <v>0.1043</v>
      </c>
      <c r="M7919" s="12"/>
    </row>
    <row r="7920" spans="1:13" x14ac:dyDescent="0.3">
      <c r="A7920" s="18">
        <v>7918</v>
      </c>
      <c r="B7920" s="18">
        <f t="shared" si="246"/>
        <v>2020</v>
      </c>
      <c r="C7920" s="17">
        <v>43922</v>
      </c>
      <c r="D7920" s="18" t="s">
        <v>130</v>
      </c>
      <c r="E7920" s="18" t="s">
        <v>164</v>
      </c>
      <c r="F7920" s="18" t="str">
        <f t="shared" si="247"/>
        <v>National Grid-Rehoboth Muni Agg Rate-43922</v>
      </c>
      <c r="G7920" s="11" t="s">
        <v>131</v>
      </c>
      <c r="H7920" s="11" t="s">
        <v>54</v>
      </c>
      <c r="I7920" s="11" t="s">
        <v>99</v>
      </c>
      <c r="J7920" s="11" t="s">
        <v>204</v>
      </c>
      <c r="K7920" s="11" t="str">
        <f>IFERROR(INDEX('EDC Component Dictionary'!$C$5:$C$37,MATCH('Rates Database'!J7920,'EDC Component Dictionary'!$B$5:$B$37,0)), "Energy Supply")</f>
        <v>Energy Supply</v>
      </c>
      <c r="L7920" s="12">
        <v>0.1043</v>
      </c>
      <c r="M7920" s="12"/>
    </row>
    <row r="7921" spans="1:13" x14ac:dyDescent="0.3">
      <c r="A7921" s="18">
        <v>7919</v>
      </c>
      <c r="B7921" s="18">
        <f t="shared" si="246"/>
        <v>2020</v>
      </c>
      <c r="C7921" s="17">
        <v>43922</v>
      </c>
      <c r="D7921" s="18" t="s">
        <v>130</v>
      </c>
      <c r="E7921" s="18" t="s">
        <v>164</v>
      </c>
      <c r="F7921" s="18" t="str">
        <f t="shared" si="247"/>
        <v>National Grid-Seekonk Muni Agg Rate-43922</v>
      </c>
      <c r="G7921" s="11" t="s">
        <v>131</v>
      </c>
      <c r="H7921" s="11" t="s">
        <v>54</v>
      </c>
      <c r="I7921" s="11" t="s">
        <v>99</v>
      </c>
      <c r="J7921" s="11" t="s">
        <v>205</v>
      </c>
      <c r="K7921" s="11" t="str">
        <f>IFERROR(INDEX('EDC Component Dictionary'!$C$5:$C$37,MATCH('Rates Database'!J7921,'EDC Component Dictionary'!$B$5:$B$37,0)), "Energy Supply")</f>
        <v>Energy Supply</v>
      </c>
      <c r="L7921" s="12">
        <v>0.1043</v>
      </c>
      <c r="M7921" s="12"/>
    </row>
    <row r="7922" spans="1:13" x14ac:dyDescent="0.3">
      <c r="A7922" s="18">
        <v>7920</v>
      </c>
      <c r="B7922" s="18">
        <f t="shared" si="246"/>
        <v>2020</v>
      </c>
      <c r="C7922" s="17">
        <v>43922</v>
      </c>
      <c r="D7922" s="18" t="s">
        <v>130</v>
      </c>
      <c r="E7922" s="18" t="s">
        <v>164</v>
      </c>
      <c r="F7922" s="18" t="str">
        <f t="shared" si="247"/>
        <v>National Grid-Somerset Muni Agg Rate-43922</v>
      </c>
      <c r="G7922" s="11" t="s">
        <v>131</v>
      </c>
      <c r="H7922" s="11" t="s">
        <v>54</v>
      </c>
      <c r="I7922" s="11" t="s">
        <v>99</v>
      </c>
      <c r="J7922" s="11" t="s">
        <v>206</v>
      </c>
      <c r="K7922" s="11" t="str">
        <f>IFERROR(INDEX('EDC Component Dictionary'!$C$5:$C$37,MATCH('Rates Database'!J7922,'EDC Component Dictionary'!$B$5:$B$37,0)), "Energy Supply")</f>
        <v>Energy Supply</v>
      </c>
      <c r="L7922" s="12">
        <v>0.1043</v>
      </c>
      <c r="M7922" s="12"/>
    </row>
    <row r="7923" spans="1:13" x14ac:dyDescent="0.3">
      <c r="A7923" s="18">
        <v>7921</v>
      </c>
      <c r="B7923" s="18">
        <f t="shared" si="246"/>
        <v>2020</v>
      </c>
      <c r="C7923" s="17">
        <v>43922</v>
      </c>
      <c r="D7923" s="18" t="s">
        <v>130</v>
      </c>
      <c r="E7923" s="18" t="s">
        <v>164</v>
      </c>
      <c r="F7923" s="18" t="str">
        <f t="shared" si="247"/>
        <v>National Grid-Swansea Muni Agg Rate-43922</v>
      </c>
      <c r="G7923" s="11" t="s">
        <v>131</v>
      </c>
      <c r="H7923" s="11" t="s">
        <v>54</v>
      </c>
      <c r="I7923" s="11" t="s">
        <v>99</v>
      </c>
      <c r="J7923" s="11" t="s">
        <v>207</v>
      </c>
      <c r="K7923" s="11" t="str">
        <f>IFERROR(INDEX('EDC Component Dictionary'!$C$5:$C$37,MATCH('Rates Database'!J7923,'EDC Component Dictionary'!$B$5:$B$37,0)), "Energy Supply")</f>
        <v>Energy Supply</v>
      </c>
      <c r="L7923" s="12">
        <v>0.1043</v>
      </c>
      <c r="M7923" s="12"/>
    </row>
    <row r="7924" spans="1:13" x14ac:dyDescent="0.3">
      <c r="A7924" s="18">
        <v>7922</v>
      </c>
      <c r="B7924" s="18">
        <f t="shared" si="246"/>
        <v>2020</v>
      </c>
      <c r="C7924" s="17">
        <v>43922</v>
      </c>
      <c r="D7924" s="18" t="s">
        <v>130</v>
      </c>
      <c r="E7924" s="18" t="s">
        <v>164</v>
      </c>
      <c r="F7924" s="18" t="str">
        <f t="shared" si="247"/>
        <v>National Grid-Westford Muni Agg Rate-43922</v>
      </c>
      <c r="G7924" s="11" t="s">
        <v>131</v>
      </c>
      <c r="H7924" s="11" t="s">
        <v>54</v>
      </c>
      <c r="I7924" s="11" t="s">
        <v>99</v>
      </c>
      <c r="J7924" s="11" t="s">
        <v>208</v>
      </c>
      <c r="K7924" s="11" t="str">
        <f>IFERROR(INDEX('EDC Component Dictionary'!$C$5:$C$37,MATCH('Rates Database'!J7924,'EDC Component Dictionary'!$B$5:$B$37,0)), "Energy Supply")</f>
        <v>Energy Supply</v>
      </c>
      <c r="L7924" s="12">
        <v>0.1043</v>
      </c>
      <c r="M7924" s="12"/>
    </row>
    <row r="7925" spans="1:13" x14ac:dyDescent="0.3">
      <c r="A7925" s="18">
        <v>7923</v>
      </c>
      <c r="B7925" s="18">
        <f t="shared" si="246"/>
        <v>2020</v>
      </c>
      <c r="C7925" s="17">
        <v>43922</v>
      </c>
      <c r="D7925" s="18" t="s">
        <v>130</v>
      </c>
      <c r="E7925" s="18" t="s">
        <v>163</v>
      </c>
      <c r="F7925" s="18" t="str">
        <f t="shared" si="247"/>
        <v>Eversource_EMA-Westport Muni Agg Rate-43922</v>
      </c>
      <c r="G7925" s="11" t="s">
        <v>131</v>
      </c>
      <c r="H7925" s="11" t="s">
        <v>54</v>
      </c>
      <c r="I7925" s="11" t="s">
        <v>99</v>
      </c>
      <c r="J7925" s="11" t="s">
        <v>209</v>
      </c>
      <c r="K7925" s="11" t="str">
        <f>IFERROR(INDEX('EDC Component Dictionary'!$C$5:$C$37,MATCH('Rates Database'!J7925,'EDC Component Dictionary'!$B$5:$B$37,0)), "Energy Supply")</f>
        <v>Energy Supply</v>
      </c>
      <c r="L7925" s="12">
        <v>0.1043</v>
      </c>
      <c r="M7925" s="12"/>
    </row>
    <row r="7926" spans="1:13" x14ac:dyDescent="0.3">
      <c r="A7926" s="18">
        <v>7924</v>
      </c>
      <c r="B7926" s="18">
        <f t="shared" si="246"/>
        <v>2020</v>
      </c>
      <c r="C7926" s="17">
        <v>43922</v>
      </c>
      <c r="D7926" s="18" t="s">
        <v>130</v>
      </c>
      <c r="E7926" s="18" t="s">
        <v>36</v>
      </c>
      <c r="F7926" s="18" t="str">
        <f t="shared" si="247"/>
        <v>Unitil-Ashby Muni Agg Rate-43922</v>
      </c>
      <c r="G7926" s="11" t="s">
        <v>131</v>
      </c>
      <c r="H7926" s="11" t="s">
        <v>54</v>
      </c>
      <c r="I7926" s="11" t="s">
        <v>99</v>
      </c>
      <c r="J7926" s="11" t="s">
        <v>235</v>
      </c>
      <c r="K7926" s="11" t="str">
        <f>IFERROR(INDEX('EDC Component Dictionary'!$C$5:$C$37,MATCH('Rates Database'!J7926,'EDC Component Dictionary'!$B$5:$B$37,0)), "Energy Supply")</f>
        <v>Energy Supply</v>
      </c>
      <c r="L7926" s="12">
        <v>0.10444000000000001</v>
      </c>
      <c r="M7926" s="12"/>
    </row>
    <row r="7927" spans="1:13" x14ac:dyDescent="0.3">
      <c r="A7927" s="18">
        <v>7925</v>
      </c>
      <c r="B7927" s="18">
        <f t="shared" si="246"/>
        <v>2020</v>
      </c>
      <c r="C7927" s="17">
        <v>43922</v>
      </c>
      <c r="D7927" s="18" t="s">
        <v>130</v>
      </c>
      <c r="E7927" s="18" t="s">
        <v>164</v>
      </c>
      <c r="F7927" s="18" t="str">
        <f t="shared" si="247"/>
        <v>National Grid-West Brookfield Muni Agg Rate-43922</v>
      </c>
      <c r="G7927" s="11" t="s">
        <v>131</v>
      </c>
      <c r="H7927" s="11" t="s">
        <v>54</v>
      </c>
      <c r="I7927" s="11" t="s">
        <v>99</v>
      </c>
      <c r="J7927" s="11" t="s">
        <v>177</v>
      </c>
      <c r="K7927" s="11" t="str">
        <f>IFERROR(INDEX('EDC Component Dictionary'!$C$5:$C$37,MATCH('Rates Database'!J7927,'EDC Component Dictionary'!$B$5:$B$37,0)), "Energy Supply")</f>
        <v>Energy Supply</v>
      </c>
      <c r="L7927" s="12">
        <v>0.10482</v>
      </c>
      <c r="M7927" s="12"/>
    </row>
    <row r="7928" spans="1:13" x14ac:dyDescent="0.3">
      <c r="A7928" s="18">
        <v>7926</v>
      </c>
      <c r="B7928" s="18">
        <f t="shared" si="246"/>
        <v>2020</v>
      </c>
      <c r="C7928" s="17">
        <v>43922</v>
      </c>
      <c r="D7928" s="18" t="s">
        <v>130</v>
      </c>
      <c r="E7928" s="18" t="s">
        <v>163</v>
      </c>
      <c r="F7928" s="18" t="str">
        <f t="shared" si="247"/>
        <v>Eversource_EMA-Somerville Muni Agg Rate-43922</v>
      </c>
      <c r="G7928" s="11" t="s">
        <v>131</v>
      </c>
      <c r="H7928" s="11" t="s">
        <v>54</v>
      </c>
      <c r="I7928" s="11" t="s">
        <v>99</v>
      </c>
      <c r="J7928" s="11" t="s">
        <v>212</v>
      </c>
      <c r="K7928" s="11" t="str">
        <f>IFERROR(INDEX('EDC Component Dictionary'!$C$5:$C$37,MATCH('Rates Database'!J7928,'EDC Component Dictionary'!$B$5:$B$37,0)), "Energy Supply")</f>
        <v>Energy Supply</v>
      </c>
      <c r="L7928" s="12">
        <v>0.10613</v>
      </c>
      <c r="M7928" s="12"/>
    </row>
    <row r="7929" spans="1:13" x14ac:dyDescent="0.3">
      <c r="A7929" s="18">
        <v>7927</v>
      </c>
      <c r="B7929" s="18">
        <f t="shared" si="246"/>
        <v>2020</v>
      </c>
      <c r="C7929" s="17">
        <v>43922</v>
      </c>
      <c r="D7929" s="18" t="s">
        <v>130</v>
      </c>
      <c r="E7929" s="18" t="s">
        <v>164</v>
      </c>
      <c r="F7929" s="18" t="str">
        <f t="shared" si="247"/>
        <v>National Grid-Gardner Muni Agg Rate-43922</v>
      </c>
      <c r="G7929" s="11" t="s">
        <v>131</v>
      </c>
      <c r="H7929" s="11" t="s">
        <v>54</v>
      </c>
      <c r="I7929" s="11" t="s">
        <v>99</v>
      </c>
      <c r="J7929" s="11" t="s">
        <v>179</v>
      </c>
      <c r="K7929" s="11" t="str">
        <f>IFERROR(INDEX('EDC Component Dictionary'!$C$5:$C$37,MATCH('Rates Database'!J7929,'EDC Component Dictionary'!$B$5:$B$37,0)), "Energy Supply")</f>
        <v>Energy Supply</v>
      </c>
      <c r="L7929" s="12">
        <v>0.10521</v>
      </c>
      <c r="M7929" s="12"/>
    </row>
    <row r="7930" spans="1:13" x14ac:dyDescent="0.3">
      <c r="A7930" s="18">
        <v>7928</v>
      </c>
      <c r="B7930" s="18">
        <f t="shared" si="246"/>
        <v>2020</v>
      </c>
      <c r="C7930" s="17">
        <v>43922</v>
      </c>
      <c r="D7930" s="18" t="s">
        <v>130</v>
      </c>
      <c r="E7930" s="18" t="s">
        <v>164</v>
      </c>
      <c r="F7930" s="18" t="str">
        <f t="shared" si="247"/>
        <v>National Grid-Melrose Muni Agg Rate-43922</v>
      </c>
      <c r="G7930" s="11" t="s">
        <v>131</v>
      </c>
      <c r="H7930" s="11" t="s">
        <v>54</v>
      </c>
      <c r="I7930" s="11" t="s">
        <v>99</v>
      </c>
      <c r="J7930" s="11" t="s">
        <v>269</v>
      </c>
      <c r="K7930" s="11" t="str">
        <f>IFERROR(INDEX('EDC Component Dictionary'!$C$5:$C$37,MATCH('Rates Database'!J7930,'EDC Component Dictionary'!$B$5:$B$37,0)), "Energy Supply")</f>
        <v>Energy Supply</v>
      </c>
      <c r="L7930" s="12">
        <v>0.10531</v>
      </c>
      <c r="M7930" s="12"/>
    </row>
    <row r="7931" spans="1:13" x14ac:dyDescent="0.3">
      <c r="A7931" s="18">
        <v>7929</v>
      </c>
      <c r="B7931" s="18">
        <f t="shared" si="246"/>
        <v>2020</v>
      </c>
      <c r="C7931" s="17">
        <v>43922</v>
      </c>
      <c r="D7931" s="18" t="s">
        <v>130</v>
      </c>
      <c r="E7931" s="18" t="s">
        <v>163</v>
      </c>
      <c r="F7931" s="18" t="str">
        <f t="shared" si="247"/>
        <v>Eversource_EMA-Kingston Muni Agg Rate-43922</v>
      </c>
      <c r="G7931" s="11" t="s">
        <v>131</v>
      </c>
      <c r="H7931" s="11" t="s">
        <v>54</v>
      </c>
      <c r="I7931" s="11" t="s">
        <v>99</v>
      </c>
      <c r="J7931" s="11" t="s">
        <v>211</v>
      </c>
      <c r="K7931" s="11" t="str">
        <f>IFERROR(INDEX('EDC Component Dictionary'!$C$5:$C$37,MATCH('Rates Database'!J7931,'EDC Component Dictionary'!$B$5:$B$37,0)), "Energy Supply")</f>
        <v>Energy Supply</v>
      </c>
      <c r="L7931" s="12">
        <v>0.10525</v>
      </c>
      <c r="M7931" s="12"/>
    </row>
    <row r="7932" spans="1:13" x14ac:dyDescent="0.3">
      <c r="A7932" s="18">
        <v>7930</v>
      </c>
      <c r="B7932" s="18">
        <f t="shared" si="246"/>
        <v>2020</v>
      </c>
      <c r="C7932" s="17">
        <v>43922</v>
      </c>
      <c r="D7932" s="18" t="s">
        <v>130</v>
      </c>
      <c r="E7932" s="18" t="s">
        <v>95</v>
      </c>
      <c r="F7932" s="18" t="str">
        <f t="shared" si="247"/>
        <v>Eversource_WMA-Greenfield Muni Agg Rate-43922</v>
      </c>
      <c r="G7932" s="11" t="s">
        <v>131</v>
      </c>
      <c r="H7932" s="11" t="s">
        <v>54</v>
      </c>
      <c r="I7932" s="11" t="s">
        <v>99</v>
      </c>
      <c r="J7932" s="11" t="s">
        <v>214</v>
      </c>
      <c r="K7932" s="11" t="str">
        <f>IFERROR(INDEX('EDC Component Dictionary'!$C$5:$C$37,MATCH('Rates Database'!J7932,'EDC Component Dictionary'!$B$5:$B$37,0)), "Energy Supply")</f>
        <v>Energy Supply</v>
      </c>
      <c r="L7932" s="12">
        <v>0.10566</v>
      </c>
      <c r="M7932" s="12"/>
    </row>
    <row r="7933" spans="1:13" x14ac:dyDescent="0.3">
      <c r="A7933" s="18">
        <v>7931</v>
      </c>
      <c r="B7933" s="18">
        <f t="shared" si="246"/>
        <v>2020</v>
      </c>
      <c r="C7933" s="17">
        <v>43922</v>
      </c>
      <c r="D7933" s="18" t="s">
        <v>130</v>
      </c>
      <c r="E7933" s="18" t="s">
        <v>163</v>
      </c>
      <c r="F7933" s="18" t="str">
        <f t="shared" si="247"/>
        <v>Eversource_EMA-Dedham Muni Agg Rate-43922</v>
      </c>
      <c r="G7933" s="11" t="s">
        <v>131</v>
      </c>
      <c r="H7933" s="11" t="s">
        <v>54</v>
      </c>
      <c r="I7933" s="11" t="s">
        <v>99</v>
      </c>
      <c r="J7933" s="11" t="s">
        <v>278</v>
      </c>
      <c r="K7933" s="11" t="str">
        <f>IFERROR(INDEX('EDC Component Dictionary'!$C$5:$C$37,MATCH('Rates Database'!J7933,'EDC Component Dictionary'!$B$5:$B$37,0)), "Energy Supply")</f>
        <v>Energy Supply</v>
      </c>
      <c r="L7933" s="12">
        <v>0.10580000000000001</v>
      </c>
      <c r="M7933" s="12"/>
    </row>
    <row r="7934" spans="1:13" x14ac:dyDescent="0.3">
      <c r="A7934" s="18">
        <v>7932</v>
      </c>
      <c r="B7934" s="18">
        <f t="shared" si="246"/>
        <v>2020</v>
      </c>
      <c r="C7934" s="17">
        <v>43922</v>
      </c>
      <c r="D7934" s="18" t="s">
        <v>130</v>
      </c>
      <c r="E7934" s="18" t="s">
        <v>164</v>
      </c>
      <c r="F7934" s="18" t="str">
        <f t="shared" si="247"/>
        <v>National Grid-Avon Muni Agg Rate-43922</v>
      </c>
      <c r="G7934" s="11" t="s">
        <v>131</v>
      </c>
      <c r="H7934" s="11" t="s">
        <v>54</v>
      </c>
      <c r="I7934" s="11" t="s">
        <v>99</v>
      </c>
      <c r="J7934" s="11" t="s">
        <v>270</v>
      </c>
      <c r="K7934" s="11" t="str">
        <f>IFERROR(INDEX('EDC Component Dictionary'!$C$5:$C$37,MATCH('Rates Database'!J7934,'EDC Component Dictionary'!$B$5:$B$37,0)), "Energy Supply")</f>
        <v>Energy Supply</v>
      </c>
      <c r="L7934" s="12">
        <v>0.10639</v>
      </c>
      <c r="M7934" s="12"/>
    </row>
    <row r="7935" spans="1:13" x14ac:dyDescent="0.3">
      <c r="A7935" s="18">
        <v>7933</v>
      </c>
      <c r="B7935" s="18">
        <f t="shared" si="246"/>
        <v>2020</v>
      </c>
      <c r="C7935" s="17">
        <v>43922</v>
      </c>
      <c r="D7935" s="18" t="s">
        <v>130</v>
      </c>
      <c r="E7935" s="18" t="s">
        <v>164</v>
      </c>
      <c r="F7935" s="18" t="str">
        <f t="shared" si="247"/>
        <v>National Grid-Billerica Muni Agg Rate-43922</v>
      </c>
      <c r="G7935" s="11" t="s">
        <v>131</v>
      </c>
      <c r="H7935" s="11" t="s">
        <v>54</v>
      </c>
      <c r="I7935" s="11" t="s">
        <v>99</v>
      </c>
      <c r="J7935" s="11" t="s">
        <v>215</v>
      </c>
      <c r="K7935" s="11" t="str">
        <f>IFERROR(INDEX('EDC Component Dictionary'!$C$5:$C$37,MATCH('Rates Database'!J7935,'EDC Component Dictionary'!$B$5:$B$37,0)), "Energy Supply")</f>
        <v>Energy Supply</v>
      </c>
      <c r="L7935" s="12">
        <v>0.10631</v>
      </c>
      <c r="M7935" s="12"/>
    </row>
    <row r="7936" spans="1:13" x14ac:dyDescent="0.3">
      <c r="A7936" s="18">
        <v>7934</v>
      </c>
      <c r="B7936" s="18">
        <f t="shared" si="246"/>
        <v>2020</v>
      </c>
      <c r="C7936" s="17">
        <v>43922</v>
      </c>
      <c r="D7936" s="18" t="s">
        <v>130</v>
      </c>
      <c r="E7936" s="18" t="s">
        <v>164</v>
      </c>
      <c r="F7936" s="18" t="str">
        <f t="shared" si="247"/>
        <v>National Grid-Harvard Muni Agg Rate-43922</v>
      </c>
      <c r="G7936" s="11" t="s">
        <v>131</v>
      </c>
      <c r="H7936" s="11" t="s">
        <v>54</v>
      </c>
      <c r="I7936" s="11" t="s">
        <v>99</v>
      </c>
      <c r="J7936" s="11" t="s">
        <v>276</v>
      </c>
      <c r="K7936" s="11" t="str">
        <f>IFERROR(INDEX('EDC Component Dictionary'!$C$5:$C$37,MATCH('Rates Database'!J7936,'EDC Component Dictionary'!$B$5:$B$37,0)), "Energy Supply")</f>
        <v>Energy Supply</v>
      </c>
      <c r="L7936" s="12">
        <v>0.10630000000000001</v>
      </c>
      <c r="M7936" s="12"/>
    </row>
    <row r="7937" spans="1:13" x14ac:dyDescent="0.3">
      <c r="A7937" s="18">
        <v>7935</v>
      </c>
      <c r="B7937" s="18">
        <f t="shared" si="246"/>
        <v>2020</v>
      </c>
      <c r="C7937" s="17">
        <v>43922</v>
      </c>
      <c r="D7937" s="18" t="s">
        <v>130</v>
      </c>
      <c r="E7937" s="18" t="s">
        <v>164</v>
      </c>
      <c r="F7937" s="18" t="str">
        <f t="shared" si="247"/>
        <v>National Grid-Heath Muni Agg Rate-43922</v>
      </c>
      <c r="G7937" s="11" t="s">
        <v>131</v>
      </c>
      <c r="H7937" s="11" t="s">
        <v>54</v>
      </c>
      <c r="I7937" s="11" t="s">
        <v>99</v>
      </c>
      <c r="J7937" s="11" t="s">
        <v>257</v>
      </c>
      <c r="K7937" s="11" t="str">
        <f>IFERROR(INDEX('EDC Component Dictionary'!$C$5:$C$37,MATCH('Rates Database'!J7937,'EDC Component Dictionary'!$B$5:$B$37,0)), "Energy Supply")</f>
        <v>Energy Supply</v>
      </c>
      <c r="L7937" s="12">
        <v>0.10685</v>
      </c>
      <c r="M7937" s="12"/>
    </row>
    <row r="7938" spans="1:13" x14ac:dyDescent="0.3">
      <c r="A7938" s="18">
        <v>7936</v>
      </c>
      <c r="B7938" s="18">
        <f t="shared" si="246"/>
        <v>2020</v>
      </c>
      <c r="C7938" s="17">
        <v>43922</v>
      </c>
      <c r="D7938" s="18" t="s">
        <v>130</v>
      </c>
      <c r="E7938" s="18" t="s">
        <v>164</v>
      </c>
      <c r="F7938" s="18" t="str">
        <f t="shared" si="247"/>
        <v>National Grid-Tewksbury Muni Agg Rate-43922</v>
      </c>
      <c r="G7938" s="11" t="s">
        <v>131</v>
      </c>
      <c r="H7938" s="11" t="s">
        <v>54</v>
      </c>
      <c r="I7938" s="11" t="s">
        <v>99</v>
      </c>
      <c r="J7938" s="11" t="s">
        <v>238</v>
      </c>
      <c r="K7938" s="11" t="str">
        <f>IFERROR(INDEX('EDC Component Dictionary'!$C$5:$C$37,MATCH('Rates Database'!J7938,'EDC Component Dictionary'!$B$5:$B$37,0)), "Energy Supply")</f>
        <v>Energy Supply</v>
      </c>
      <c r="L7938" s="12">
        <v>0.1069</v>
      </c>
      <c r="M7938" s="12"/>
    </row>
    <row r="7939" spans="1:13" x14ac:dyDescent="0.3">
      <c r="A7939" s="18">
        <v>7937</v>
      </c>
      <c r="B7939" s="18">
        <f t="shared" ref="B7939:B8002" si="248">YEAR(C7939)</f>
        <v>2020</v>
      </c>
      <c r="C7939" s="17">
        <v>43922</v>
      </c>
      <c r="D7939" s="18" t="s">
        <v>130</v>
      </c>
      <c r="E7939" s="18" t="s">
        <v>164</v>
      </c>
      <c r="F7939" s="18" t="str">
        <f t="shared" si="247"/>
        <v>National Grid-Tyngsborough Muni Agg Rate-43922</v>
      </c>
      <c r="G7939" s="11" t="s">
        <v>131</v>
      </c>
      <c r="H7939" s="11" t="s">
        <v>54</v>
      </c>
      <c r="I7939" s="11" t="s">
        <v>99</v>
      </c>
      <c r="J7939" s="11" t="s">
        <v>261</v>
      </c>
      <c r="K7939" s="11" t="str">
        <f>IFERROR(INDEX('EDC Component Dictionary'!$C$5:$C$37,MATCH('Rates Database'!J7939,'EDC Component Dictionary'!$B$5:$B$37,0)), "Energy Supply")</f>
        <v>Energy Supply</v>
      </c>
      <c r="L7939" s="12">
        <v>0.10692</v>
      </c>
      <c r="M7939" s="12"/>
    </row>
    <row r="7940" spans="1:13" x14ac:dyDescent="0.3">
      <c r="A7940" s="18">
        <v>7938</v>
      </c>
      <c r="B7940" s="18">
        <f t="shared" si="248"/>
        <v>2020</v>
      </c>
      <c r="C7940" s="17">
        <v>43922</v>
      </c>
      <c r="D7940" s="18" t="s">
        <v>130</v>
      </c>
      <c r="E7940" s="18" t="s">
        <v>164</v>
      </c>
      <c r="F7940" s="18" t="str">
        <f t="shared" ref="F7940:F8003" si="249">_xlfn.CONCAT(E7940,"-",J7940,"-",C7940)</f>
        <v>National Grid-Clarksburg Muni Agg Rate-43922</v>
      </c>
      <c r="G7940" s="11" t="s">
        <v>131</v>
      </c>
      <c r="H7940" s="11" t="s">
        <v>54</v>
      </c>
      <c r="I7940" s="11" t="s">
        <v>99</v>
      </c>
      <c r="J7940" s="11" t="s">
        <v>216</v>
      </c>
      <c r="K7940" s="11" t="str">
        <f>IFERROR(INDEX('EDC Component Dictionary'!$C$5:$C$37,MATCH('Rates Database'!J7940,'EDC Component Dictionary'!$B$5:$B$37,0)), "Energy Supply")</f>
        <v>Energy Supply</v>
      </c>
      <c r="L7940" s="12">
        <v>0.10707999999999999</v>
      </c>
      <c r="M7940" s="12"/>
    </row>
    <row r="7941" spans="1:13" x14ac:dyDescent="0.3">
      <c r="A7941" s="18">
        <v>7939</v>
      </c>
      <c r="B7941" s="18">
        <f t="shared" si="248"/>
        <v>2020</v>
      </c>
      <c r="C7941" s="17">
        <v>43922</v>
      </c>
      <c r="D7941" s="18" t="s">
        <v>130</v>
      </c>
      <c r="E7941" s="18" t="s">
        <v>95</v>
      </c>
      <c r="F7941" s="18" t="str">
        <f t="shared" si="249"/>
        <v>Eversource_WMA-Dalton Muni Agg Rate-43922</v>
      </c>
      <c r="G7941" s="11" t="s">
        <v>131</v>
      </c>
      <c r="H7941" s="11" t="s">
        <v>54</v>
      </c>
      <c r="I7941" s="11" t="s">
        <v>99</v>
      </c>
      <c r="J7941" s="11" t="s">
        <v>217</v>
      </c>
      <c r="K7941" s="11" t="str">
        <f>IFERROR(INDEX('EDC Component Dictionary'!$C$5:$C$37,MATCH('Rates Database'!J7941,'EDC Component Dictionary'!$B$5:$B$37,0)), "Energy Supply")</f>
        <v>Energy Supply</v>
      </c>
      <c r="L7941" s="12">
        <v>0.10707999999999999</v>
      </c>
      <c r="M7941" s="12"/>
    </row>
    <row r="7942" spans="1:13" x14ac:dyDescent="0.3">
      <c r="A7942" s="18">
        <v>7940</v>
      </c>
      <c r="B7942" s="18">
        <f t="shared" si="248"/>
        <v>2020</v>
      </c>
      <c r="C7942" s="17">
        <v>43922</v>
      </c>
      <c r="D7942" s="18" t="s">
        <v>130</v>
      </c>
      <c r="E7942" s="18" t="s">
        <v>164</v>
      </c>
      <c r="F7942" s="18" t="str">
        <f t="shared" si="249"/>
        <v>National Grid-Florida Muni Agg Rate-43922</v>
      </c>
      <c r="G7942" s="11" t="s">
        <v>131</v>
      </c>
      <c r="H7942" s="11" t="s">
        <v>54</v>
      </c>
      <c r="I7942" s="11" t="s">
        <v>99</v>
      </c>
      <c r="J7942" s="11" t="s">
        <v>218</v>
      </c>
      <c r="K7942" s="11" t="str">
        <f>IFERROR(INDEX('EDC Component Dictionary'!$C$5:$C$37,MATCH('Rates Database'!J7942,'EDC Component Dictionary'!$B$5:$B$37,0)), "Energy Supply")</f>
        <v>Energy Supply</v>
      </c>
      <c r="L7942" s="12">
        <v>0.10707999999999999</v>
      </c>
      <c r="M7942" s="12"/>
    </row>
    <row r="7943" spans="1:13" x14ac:dyDescent="0.3">
      <c r="A7943" s="18">
        <v>7941</v>
      </c>
      <c r="B7943" s="18">
        <f t="shared" si="248"/>
        <v>2020</v>
      </c>
      <c r="C7943" s="17">
        <v>43922</v>
      </c>
      <c r="D7943" s="18" t="s">
        <v>130</v>
      </c>
      <c r="E7943" s="18" t="s">
        <v>95</v>
      </c>
      <c r="F7943" s="18" t="str">
        <f t="shared" si="249"/>
        <v>Eversource_WMA-Lenox Muni Agg Rate-43922</v>
      </c>
      <c r="G7943" s="11" t="s">
        <v>131</v>
      </c>
      <c r="H7943" s="11" t="s">
        <v>54</v>
      </c>
      <c r="I7943" s="11" t="s">
        <v>99</v>
      </c>
      <c r="J7943" s="11" t="s">
        <v>219</v>
      </c>
      <c r="K7943" s="11" t="str">
        <f>IFERROR(INDEX('EDC Component Dictionary'!$C$5:$C$37,MATCH('Rates Database'!J7943,'EDC Component Dictionary'!$B$5:$B$37,0)), "Energy Supply")</f>
        <v>Energy Supply</v>
      </c>
      <c r="L7943" s="12">
        <v>0.10707999999999999</v>
      </c>
      <c r="M7943" s="12"/>
    </row>
    <row r="7944" spans="1:13" x14ac:dyDescent="0.3">
      <c r="A7944" s="18">
        <v>7942</v>
      </c>
      <c r="B7944" s="18">
        <f t="shared" si="248"/>
        <v>2020</v>
      </c>
      <c r="C7944" s="17">
        <v>43922</v>
      </c>
      <c r="D7944" s="18" t="s">
        <v>130</v>
      </c>
      <c r="E7944" s="18" t="s">
        <v>164</v>
      </c>
      <c r="F7944" s="18" t="str">
        <f t="shared" si="249"/>
        <v>National Grid-Monterey Muni Agg Rate-43922</v>
      </c>
      <c r="G7944" s="11" t="s">
        <v>131</v>
      </c>
      <c r="H7944" s="11" t="s">
        <v>54</v>
      </c>
      <c r="I7944" s="11" t="s">
        <v>99</v>
      </c>
      <c r="J7944" s="11" t="s">
        <v>220</v>
      </c>
      <c r="K7944" s="11" t="str">
        <f>IFERROR(INDEX('EDC Component Dictionary'!$C$5:$C$37,MATCH('Rates Database'!J7944,'EDC Component Dictionary'!$B$5:$B$37,0)), "Energy Supply")</f>
        <v>Energy Supply</v>
      </c>
      <c r="L7944" s="12">
        <v>0.10707999999999999</v>
      </c>
      <c r="M7944" s="12"/>
    </row>
    <row r="7945" spans="1:13" x14ac:dyDescent="0.3">
      <c r="A7945" s="18">
        <v>7943</v>
      </c>
      <c r="B7945" s="18">
        <f t="shared" si="248"/>
        <v>2020</v>
      </c>
      <c r="C7945" s="17">
        <v>43922</v>
      </c>
      <c r="D7945" s="18" t="s">
        <v>130</v>
      </c>
      <c r="E7945" s="18" t="s">
        <v>164</v>
      </c>
      <c r="F7945" s="18" t="str">
        <f t="shared" si="249"/>
        <v>National Grid-New Marlborough Muni Agg Rate-43922</v>
      </c>
      <c r="G7945" s="11" t="s">
        <v>131</v>
      </c>
      <c r="H7945" s="11" t="s">
        <v>54</v>
      </c>
      <c r="I7945" s="11" t="s">
        <v>99</v>
      </c>
      <c r="J7945" s="11" t="s">
        <v>221</v>
      </c>
      <c r="K7945" s="11" t="str">
        <f>IFERROR(INDEX('EDC Component Dictionary'!$C$5:$C$37,MATCH('Rates Database'!J7945,'EDC Component Dictionary'!$B$5:$B$37,0)), "Energy Supply")</f>
        <v>Energy Supply</v>
      </c>
      <c r="L7945" s="12">
        <v>0.10707999999999999</v>
      </c>
      <c r="M7945" s="12"/>
    </row>
    <row r="7946" spans="1:13" x14ac:dyDescent="0.3">
      <c r="A7946" s="18">
        <v>7944</v>
      </c>
      <c r="B7946" s="18">
        <f t="shared" si="248"/>
        <v>2020</v>
      </c>
      <c r="C7946" s="17">
        <v>43922</v>
      </c>
      <c r="D7946" s="18" t="s">
        <v>130</v>
      </c>
      <c r="E7946" s="18" t="s">
        <v>164</v>
      </c>
      <c r="F7946" s="18" t="str">
        <f t="shared" si="249"/>
        <v>National Grid-North Adams Muni Agg Rate-43922</v>
      </c>
      <c r="G7946" s="11" t="s">
        <v>131</v>
      </c>
      <c r="H7946" s="11" t="s">
        <v>54</v>
      </c>
      <c r="I7946" s="11" t="s">
        <v>99</v>
      </c>
      <c r="J7946" s="11" t="s">
        <v>222</v>
      </c>
      <c r="K7946" s="11" t="str">
        <f>IFERROR(INDEX('EDC Component Dictionary'!$C$5:$C$37,MATCH('Rates Database'!J7946,'EDC Component Dictionary'!$B$5:$B$37,0)), "Energy Supply")</f>
        <v>Energy Supply</v>
      </c>
      <c r="L7946" s="12">
        <v>0.10707999999999999</v>
      </c>
      <c r="M7946" s="12"/>
    </row>
    <row r="7947" spans="1:13" x14ac:dyDescent="0.3">
      <c r="A7947" s="18">
        <v>7945</v>
      </c>
      <c r="B7947" s="18">
        <f t="shared" si="248"/>
        <v>2020</v>
      </c>
      <c r="C7947" s="17">
        <v>43922</v>
      </c>
      <c r="D7947" s="18" t="s">
        <v>130</v>
      </c>
      <c r="E7947" s="18" t="s">
        <v>164</v>
      </c>
      <c r="F7947" s="18" t="str">
        <f t="shared" si="249"/>
        <v>National Grid-Sheffield Muni Agg Rate-43922</v>
      </c>
      <c r="G7947" s="11" t="s">
        <v>131</v>
      </c>
      <c r="H7947" s="11" t="s">
        <v>54</v>
      </c>
      <c r="I7947" s="11" t="s">
        <v>99</v>
      </c>
      <c r="J7947" s="11" t="s">
        <v>223</v>
      </c>
      <c r="K7947" s="11" t="str">
        <f>IFERROR(INDEX('EDC Component Dictionary'!$C$5:$C$37,MATCH('Rates Database'!J7947,'EDC Component Dictionary'!$B$5:$B$37,0)), "Energy Supply")</f>
        <v>Energy Supply</v>
      </c>
      <c r="L7947" s="12">
        <v>0.10707999999999999</v>
      </c>
      <c r="M7947" s="12"/>
    </row>
    <row r="7948" spans="1:13" x14ac:dyDescent="0.3">
      <c r="A7948" s="18">
        <v>7946</v>
      </c>
      <c r="B7948" s="18">
        <f t="shared" si="248"/>
        <v>2020</v>
      </c>
      <c r="C7948" s="17">
        <v>43922</v>
      </c>
      <c r="D7948" s="18" t="s">
        <v>130</v>
      </c>
      <c r="E7948" s="18" t="s">
        <v>164</v>
      </c>
      <c r="F7948" s="18" t="str">
        <f t="shared" si="249"/>
        <v>National Grid-West Stockbridge Muni Agg Rate-43922</v>
      </c>
      <c r="G7948" s="11" t="s">
        <v>131</v>
      </c>
      <c r="H7948" s="11" t="s">
        <v>54</v>
      </c>
      <c r="I7948" s="11" t="s">
        <v>99</v>
      </c>
      <c r="J7948" s="11" t="s">
        <v>224</v>
      </c>
      <c r="K7948" s="11" t="str">
        <f>IFERROR(INDEX('EDC Component Dictionary'!$C$5:$C$37,MATCH('Rates Database'!J7948,'EDC Component Dictionary'!$B$5:$B$37,0)), "Energy Supply")</f>
        <v>Energy Supply</v>
      </c>
      <c r="L7948" s="12">
        <v>0.10707999999999999</v>
      </c>
      <c r="M7948" s="12"/>
    </row>
    <row r="7949" spans="1:13" x14ac:dyDescent="0.3">
      <c r="A7949" s="18">
        <v>7947</v>
      </c>
      <c r="B7949" s="18">
        <f t="shared" si="248"/>
        <v>2020</v>
      </c>
      <c r="C7949" s="17">
        <v>43922</v>
      </c>
      <c r="D7949" s="18" t="s">
        <v>130</v>
      </c>
      <c r="E7949" s="18" t="s">
        <v>164</v>
      </c>
      <c r="F7949" s="18" t="str">
        <f t="shared" si="249"/>
        <v>National Grid-Williamstown Muni Agg Rate-43922</v>
      </c>
      <c r="G7949" s="11" t="s">
        <v>131</v>
      </c>
      <c r="H7949" s="11" t="s">
        <v>54</v>
      </c>
      <c r="I7949" s="11" t="s">
        <v>99</v>
      </c>
      <c r="J7949" s="11" t="s">
        <v>225</v>
      </c>
      <c r="K7949" s="11" t="str">
        <f>IFERROR(INDEX('EDC Component Dictionary'!$C$5:$C$37,MATCH('Rates Database'!J7949,'EDC Component Dictionary'!$B$5:$B$37,0)), "Energy Supply")</f>
        <v>Energy Supply</v>
      </c>
      <c r="L7949" s="12">
        <v>0.10707999999999999</v>
      </c>
      <c r="M7949" s="12"/>
    </row>
    <row r="7950" spans="1:13" x14ac:dyDescent="0.3">
      <c r="A7950" s="18">
        <v>7948</v>
      </c>
      <c r="B7950" s="18">
        <f t="shared" si="248"/>
        <v>2020</v>
      </c>
      <c r="C7950" s="17">
        <v>43922</v>
      </c>
      <c r="D7950" s="18" t="s">
        <v>130</v>
      </c>
      <c r="E7950" s="18" t="s">
        <v>164</v>
      </c>
      <c r="F7950" s="18" t="str">
        <f t="shared" si="249"/>
        <v>National Grid-Rockland Muni Agg Rate-43922</v>
      </c>
      <c r="G7950" s="11" t="s">
        <v>131</v>
      </c>
      <c r="H7950" s="11" t="s">
        <v>54</v>
      </c>
      <c r="I7950" s="11" t="s">
        <v>99</v>
      </c>
      <c r="J7950" s="11" t="s">
        <v>271</v>
      </c>
      <c r="K7950" s="11" t="str">
        <f>IFERROR(INDEX('EDC Component Dictionary'!$C$5:$C$37,MATCH('Rates Database'!J7950,'EDC Component Dictionary'!$B$5:$B$37,0)), "Energy Supply")</f>
        <v>Energy Supply</v>
      </c>
      <c r="L7950" s="12">
        <v>0.10742</v>
      </c>
      <c r="M7950" s="12"/>
    </row>
    <row r="7951" spans="1:13" x14ac:dyDescent="0.3">
      <c r="A7951" s="18">
        <v>7949</v>
      </c>
      <c r="B7951" s="18">
        <f t="shared" si="248"/>
        <v>2020</v>
      </c>
      <c r="C7951" s="17">
        <v>43922</v>
      </c>
      <c r="D7951" s="18" t="s">
        <v>130</v>
      </c>
      <c r="E7951" s="18" t="s">
        <v>163</v>
      </c>
      <c r="F7951" s="18" t="str">
        <f t="shared" si="249"/>
        <v>Eversource_EMA-Sudbury Muni Agg Rate-43922</v>
      </c>
      <c r="G7951" s="11" t="s">
        <v>131</v>
      </c>
      <c r="H7951" s="11" t="s">
        <v>54</v>
      </c>
      <c r="I7951" s="11" t="s">
        <v>99</v>
      </c>
      <c r="J7951" s="11" t="s">
        <v>227</v>
      </c>
      <c r="K7951" s="11" t="str">
        <f>IFERROR(INDEX('EDC Component Dictionary'!$C$5:$C$37,MATCH('Rates Database'!J7951,'EDC Component Dictionary'!$B$5:$B$37,0)), "Energy Supply")</f>
        <v>Energy Supply</v>
      </c>
      <c r="L7951" s="12">
        <v>0.10764</v>
      </c>
      <c r="M7951" s="12"/>
    </row>
    <row r="7952" spans="1:13" x14ac:dyDescent="0.3">
      <c r="A7952" s="18">
        <v>7950</v>
      </c>
      <c r="B7952" s="18">
        <f t="shared" si="248"/>
        <v>2020</v>
      </c>
      <c r="C7952" s="17">
        <v>43922</v>
      </c>
      <c r="D7952" s="18" t="s">
        <v>130</v>
      </c>
      <c r="E7952" s="18" t="s">
        <v>163</v>
      </c>
      <c r="F7952" s="18" t="str">
        <f t="shared" si="249"/>
        <v>Eversource_EMA-Wareham Muni Agg Rate-43922</v>
      </c>
      <c r="G7952" s="11" t="s">
        <v>131</v>
      </c>
      <c r="H7952" s="11" t="s">
        <v>54</v>
      </c>
      <c r="I7952" s="11" t="s">
        <v>99</v>
      </c>
      <c r="J7952" s="11" t="s">
        <v>273</v>
      </c>
      <c r="K7952" s="11" t="str">
        <f>IFERROR(INDEX('EDC Component Dictionary'!$C$5:$C$37,MATCH('Rates Database'!J7952,'EDC Component Dictionary'!$B$5:$B$37,0)), "Energy Supply")</f>
        <v>Energy Supply</v>
      </c>
      <c r="L7952" s="12">
        <v>0.1077</v>
      </c>
      <c r="M7952" s="12"/>
    </row>
    <row r="7953" spans="1:13" x14ac:dyDescent="0.3">
      <c r="A7953" s="18">
        <v>7951</v>
      </c>
      <c r="B7953" s="18">
        <f t="shared" si="248"/>
        <v>2020</v>
      </c>
      <c r="C7953" s="17">
        <v>43922</v>
      </c>
      <c r="D7953" s="18" t="s">
        <v>130</v>
      </c>
      <c r="E7953" s="18" t="s">
        <v>164</v>
      </c>
      <c r="F7953" s="18" t="str">
        <f t="shared" si="249"/>
        <v>National Grid-Egremont Muni Agg Rate-43922</v>
      </c>
      <c r="G7953" s="11" t="s">
        <v>131</v>
      </c>
      <c r="H7953" s="11" t="s">
        <v>54</v>
      </c>
      <c r="I7953" s="11" t="s">
        <v>99</v>
      </c>
      <c r="J7953" s="11" t="s">
        <v>248</v>
      </c>
      <c r="K7953" s="11" t="str">
        <f>IFERROR(INDEX('EDC Component Dictionary'!$C$5:$C$37,MATCH('Rates Database'!J7953,'EDC Component Dictionary'!$B$5:$B$37,0)), "Energy Supply")</f>
        <v>Energy Supply</v>
      </c>
      <c r="L7953" s="12">
        <v>0.10786999999999999</v>
      </c>
      <c r="M7953" s="12"/>
    </row>
    <row r="7954" spans="1:13" x14ac:dyDescent="0.3">
      <c r="A7954" s="18">
        <v>7952</v>
      </c>
      <c r="B7954" s="18">
        <f t="shared" si="248"/>
        <v>2020</v>
      </c>
      <c r="C7954" s="17">
        <v>43922</v>
      </c>
      <c r="D7954" s="18" t="s">
        <v>130</v>
      </c>
      <c r="E7954" s="18" t="s">
        <v>164</v>
      </c>
      <c r="F7954" s="18" t="str">
        <f t="shared" si="249"/>
        <v>National Grid-North Andover Muni Agg Rate-43922</v>
      </c>
      <c r="G7954" s="11" t="s">
        <v>131</v>
      </c>
      <c r="H7954" s="11" t="s">
        <v>54</v>
      </c>
      <c r="I7954" s="11" t="s">
        <v>99</v>
      </c>
      <c r="J7954" s="11" t="s">
        <v>259</v>
      </c>
      <c r="K7954" s="11" t="str">
        <f>IFERROR(INDEX('EDC Component Dictionary'!$C$5:$C$37,MATCH('Rates Database'!J7954,'EDC Component Dictionary'!$B$5:$B$37,0)), "Energy Supply")</f>
        <v>Energy Supply</v>
      </c>
      <c r="L7954" s="12">
        <v>0.1079</v>
      </c>
      <c r="M7954" s="12"/>
    </row>
    <row r="7955" spans="1:13" x14ac:dyDescent="0.3">
      <c r="A7955" s="18">
        <v>7953</v>
      </c>
      <c r="B7955" s="18">
        <f t="shared" si="248"/>
        <v>2020</v>
      </c>
      <c r="C7955" s="17">
        <v>43922</v>
      </c>
      <c r="D7955" s="18" t="s">
        <v>130</v>
      </c>
      <c r="E7955" s="18" t="s">
        <v>164</v>
      </c>
      <c r="F7955" s="18" t="str">
        <f t="shared" si="249"/>
        <v>National Grid-Grafton Muni Agg Rate-43922</v>
      </c>
      <c r="G7955" s="11" t="s">
        <v>131</v>
      </c>
      <c r="H7955" s="11" t="s">
        <v>54</v>
      </c>
      <c r="I7955" s="11" t="s">
        <v>99</v>
      </c>
      <c r="J7955" s="11" t="s">
        <v>229</v>
      </c>
      <c r="K7955" s="11" t="str">
        <f>IFERROR(INDEX('EDC Component Dictionary'!$C$5:$C$37,MATCH('Rates Database'!J7955,'EDC Component Dictionary'!$B$5:$B$37,0)), "Energy Supply")</f>
        <v>Energy Supply</v>
      </c>
      <c r="L7955" s="12">
        <v>0.10811</v>
      </c>
      <c r="M7955" s="12"/>
    </row>
    <row r="7956" spans="1:13" x14ac:dyDescent="0.3">
      <c r="A7956" s="18">
        <v>7954</v>
      </c>
      <c r="B7956" s="18">
        <f t="shared" si="248"/>
        <v>2020</v>
      </c>
      <c r="C7956" s="17">
        <v>43922</v>
      </c>
      <c r="D7956" s="18" t="s">
        <v>130</v>
      </c>
      <c r="E7956" s="18" t="s">
        <v>164</v>
      </c>
      <c r="F7956" s="18" t="str">
        <f t="shared" si="249"/>
        <v>National Grid-Halifax Muni Agg Rate-43922</v>
      </c>
      <c r="G7956" s="11" t="s">
        <v>131</v>
      </c>
      <c r="H7956" s="11" t="s">
        <v>54</v>
      </c>
      <c r="I7956" s="11" t="s">
        <v>99</v>
      </c>
      <c r="J7956" s="11" t="s">
        <v>230</v>
      </c>
      <c r="K7956" s="11" t="str">
        <f>IFERROR(INDEX('EDC Component Dictionary'!$C$5:$C$37,MATCH('Rates Database'!J7956,'EDC Component Dictionary'!$B$5:$B$37,0)), "Energy Supply")</f>
        <v>Energy Supply</v>
      </c>
      <c r="L7956" s="12">
        <v>0.10876</v>
      </c>
      <c r="M7956" s="12"/>
    </row>
    <row r="7957" spans="1:13" x14ac:dyDescent="0.3">
      <c r="A7957" s="18">
        <v>7955</v>
      </c>
      <c r="B7957" s="18">
        <f t="shared" si="248"/>
        <v>2020</v>
      </c>
      <c r="C7957" s="17">
        <v>43922</v>
      </c>
      <c r="D7957" s="18" t="s">
        <v>130</v>
      </c>
      <c r="E7957" s="18" t="s">
        <v>164</v>
      </c>
      <c r="F7957" s="18" t="str">
        <f t="shared" si="249"/>
        <v>National Grid-Southborough Muni Agg Rate-43922</v>
      </c>
      <c r="G7957" s="11" t="s">
        <v>131</v>
      </c>
      <c r="H7957" s="11" t="s">
        <v>54</v>
      </c>
      <c r="I7957" s="11" t="s">
        <v>99</v>
      </c>
      <c r="J7957" s="11" t="s">
        <v>231</v>
      </c>
      <c r="K7957" s="11" t="str">
        <f>IFERROR(INDEX('EDC Component Dictionary'!$C$5:$C$37,MATCH('Rates Database'!J7957,'EDC Component Dictionary'!$B$5:$B$37,0)), "Energy Supply")</f>
        <v>Energy Supply</v>
      </c>
      <c r="L7957" s="12">
        <v>0.10884000000000001</v>
      </c>
      <c r="M7957" s="12"/>
    </row>
    <row r="7958" spans="1:13" x14ac:dyDescent="0.3">
      <c r="A7958" s="18">
        <v>7956</v>
      </c>
      <c r="B7958" s="18">
        <f t="shared" si="248"/>
        <v>2020</v>
      </c>
      <c r="C7958" s="17">
        <v>43922</v>
      </c>
      <c r="D7958" s="18" t="s">
        <v>130</v>
      </c>
      <c r="E7958" s="18" t="s">
        <v>163</v>
      </c>
      <c r="F7958" s="18" t="str">
        <f t="shared" si="249"/>
        <v>Eversource_EMA-Stoneham Muni Agg Rate-43922</v>
      </c>
      <c r="G7958" s="11" t="s">
        <v>131</v>
      </c>
      <c r="H7958" s="11" t="s">
        <v>54</v>
      </c>
      <c r="I7958" s="11" t="s">
        <v>99</v>
      </c>
      <c r="J7958" s="11" t="s">
        <v>267</v>
      </c>
      <c r="K7958" s="11" t="str">
        <f>IFERROR(INDEX('EDC Component Dictionary'!$C$5:$C$37,MATCH('Rates Database'!J7958,'EDC Component Dictionary'!$B$5:$B$37,0)), "Energy Supply")</f>
        <v>Energy Supply</v>
      </c>
      <c r="L7958" s="12">
        <v>0.10903</v>
      </c>
      <c r="M7958" s="12"/>
    </row>
    <row r="7959" spans="1:13" x14ac:dyDescent="0.3">
      <c r="A7959" s="18">
        <v>7957</v>
      </c>
      <c r="B7959" s="18">
        <f t="shared" si="248"/>
        <v>2020</v>
      </c>
      <c r="C7959" s="17">
        <v>43922</v>
      </c>
      <c r="D7959" s="18" t="s">
        <v>130</v>
      </c>
      <c r="E7959" s="18" t="s">
        <v>164</v>
      </c>
      <c r="F7959" s="18" t="str">
        <f t="shared" si="249"/>
        <v>National Grid-Webster Muni Agg Rate-43922</v>
      </c>
      <c r="G7959" s="11" t="s">
        <v>131</v>
      </c>
      <c r="H7959" s="11" t="s">
        <v>54</v>
      </c>
      <c r="I7959" s="11" t="s">
        <v>99</v>
      </c>
      <c r="J7959" s="11" t="s">
        <v>266</v>
      </c>
      <c r="K7959" s="11" t="str">
        <f>IFERROR(INDEX('EDC Component Dictionary'!$C$5:$C$37,MATCH('Rates Database'!J7959,'EDC Component Dictionary'!$B$5:$B$37,0)), "Energy Supply")</f>
        <v>Energy Supply</v>
      </c>
      <c r="L7959" s="12">
        <v>0.10929</v>
      </c>
      <c r="M7959" s="12"/>
    </row>
    <row r="7960" spans="1:13" x14ac:dyDescent="0.3">
      <c r="A7960" s="18">
        <v>7958</v>
      </c>
      <c r="B7960" s="18">
        <f t="shared" si="248"/>
        <v>2020</v>
      </c>
      <c r="C7960" s="17">
        <v>43922</v>
      </c>
      <c r="D7960" s="18" t="s">
        <v>130</v>
      </c>
      <c r="E7960" s="18" t="s">
        <v>164</v>
      </c>
      <c r="F7960" s="18" t="str">
        <f t="shared" si="249"/>
        <v>National Grid-Sutton Muni Agg Rate-43922</v>
      </c>
      <c r="G7960" s="11" t="s">
        <v>131</v>
      </c>
      <c r="H7960" s="11" t="s">
        <v>54</v>
      </c>
      <c r="I7960" s="11" t="s">
        <v>99</v>
      </c>
      <c r="J7960" s="11" t="s">
        <v>233</v>
      </c>
      <c r="K7960" s="11" t="str">
        <f>IFERROR(INDEX('EDC Component Dictionary'!$C$5:$C$37,MATCH('Rates Database'!J7960,'EDC Component Dictionary'!$B$5:$B$37,0)), "Energy Supply")</f>
        <v>Energy Supply</v>
      </c>
      <c r="L7960" s="12">
        <v>0.10929999999999999</v>
      </c>
      <c r="M7960" s="12"/>
    </row>
    <row r="7961" spans="1:13" x14ac:dyDescent="0.3">
      <c r="A7961" s="18">
        <v>7959</v>
      </c>
      <c r="B7961" s="18">
        <f t="shared" si="248"/>
        <v>2020</v>
      </c>
      <c r="C7961" s="17">
        <v>43922</v>
      </c>
      <c r="D7961" s="18" t="s">
        <v>130</v>
      </c>
      <c r="E7961" s="18" t="s">
        <v>163</v>
      </c>
      <c r="F7961" s="18" t="str">
        <f t="shared" si="249"/>
        <v>Eversource_EMA-Carlisle Muni Agg Rate-43922</v>
      </c>
      <c r="G7961" s="11" t="s">
        <v>131</v>
      </c>
      <c r="H7961" s="11" t="s">
        <v>54</v>
      </c>
      <c r="I7961" s="11" t="s">
        <v>99</v>
      </c>
      <c r="J7961" s="11" t="s">
        <v>236</v>
      </c>
      <c r="K7961" s="11" t="str">
        <f>IFERROR(INDEX('EDC Component Dictionary'!$C$5:$C$37,MATCH('Rates Database'!J7961,'EDC Component Dictionary'!$B$5:$B$37,0)), "Energy Supply")</f>
        <v>Energy Supply</v>
      </c>
      <c r="L7961" s="12">
        <v>0.10979</v>
      </c>
      <c r="M7961" s="12"/>
    </row>
    <row r="7962" spans="1:13" x14ac:dyDescent="0.3">
      <c r="A7962" s="18">
        <v>7960</v>
      </c>
      <c r="B7962" s="18">
        <f t="shared" si="248"/>
        <v>2020</v>
      </c>
      <c r="C7962" s="17">
        <v>43922</v>
      </c>
      <c r="D7962" s="18" t="s">
        <v>130</v>
      </c>
      <c r="E7962" s="18" t="s">
        <v>163</v>
      </c>
      <c r="F7962" s="18" t="str">
        <f t="shared" si="249"/>
        <v>Eversource_EMA-Acton Muni Agg Rate-43922</v>
      </c>
      <c r="G7962" s="11" t="s">
        <v>131</v>
      </c>
      <c r="H7962" s="11" t="s">
        <v>54</v>
      </c>
      <c r="I7962" s="11" t="s">
        <v>99</v>
      </c>
      <c r="J7962" s="11" t="s">
        <v>226</v>
      </c>
      <c r="K7962" s="11" t="str">
        <f>IFERROR(INDEX('EDC Component Dictionary'!$C$5:$C$37,MATCH('Rates Database'!J7962,'EDC Component Dictionary'!$B$5:$B$37,0)), "Energy Supply")</f>
        <v>Energy Supply</v>
      </c>
      <c r="L7962" s="12">
        <v>0.11036</v>
      </c>
      <c r="M7962" s="12"/>
    </row>
    <row r="7963" spans="1:13" x14ac:dyDescent="0.3">
      <c r="A7963" s="18">
        <v>7961</v>
      </c>
      <c r="B7963" s="18">
        <f t="shared" si="248"/>
        <v>2020</v>
      </c>
      <c r="C7963" s="17">
        <v>43922</v>
      </c>
      <c r="D7963" s="18" t="s">
        <v>130</v>
      </c>
      <c r="E7963" s="18" t="s">
        <v>36</v>
      </c>
      <c r="F7963" s="18" t="str">
        <f t="shared" si="249"/>
        <v>Unitil-Lunenburg Muni Agg Rate-43922</v>
      </c>
      <c r="G7963" s="11" t="s">
        <v>131</v>
      </c>
      <c r="H7963" s="11" t="s">
        <v>54</v>
      </c>
      <c r="I7963" s="11" t="s">
        <v>99</v>
      </c>
      <c r="J7963" s="11" t="s">
        <v>239</v>
      </c>
      <c r="K7963" s="11" t="str">
        <f>IFERROR(INDEX('EDC Component Dictionary'!$C$5:$C$37,MATCH('Rates Database'!J7963,'EDC Component Dictionary'!$B$5:$B$37,0)), "Energy Supply")</f>
        <v>Energy Supply</v>
      </c>
      <c r="L7963" s="12">
        <v>0.10997999999999999</v>
      </c>
      <c r="M7963" s="12"/>
    </row>
    <row r="7964" spans="1:13" x14ac:dyDescent="0.3">
      <c r="A7964" s="18">
        <v>7962</v>
      </c>
      <c r="B7964" s="18">
        <f t="shared" si="248"/>
        <v>2020</v>
      </c>
      <c r="C7964" s="17">
        <v>43922</v>
      </c>
      <c r="D7964" s="18" t="s">
        <v>130</v>
      </c>
      <c r="E7964" s="18" t="s">
        <v>163</v>
      </c>
      <c r="F7964" s="18" t="str">
        <f t="shared" si="249"/>
        <v>Eversource_EMA-Arlington Muni Agg Rate-43922</v>
      </c>
      <c r="G7964" s="11" t="s">
        <v>131</v>
      </c>
      <c r="H7964" s="11" t="s">
        <v>54</v>
      </c>
      <c r="I7964" s="11" t="s">
        <v>99</v>
      </c>
      <c r="J7964" s="11" t="s">
        <v>228</v>
      </c>
      <c r="K7964" s="11" t="str">
        <f>IFERROR(INDEX('EDC Component Dictionary'!$C$5:$C$37,MATCH('Rates Database'!J7964,'EDC Component Dictionary'!$B$5:$B$37,0)), "Energy Supply")</f>
        <v>Energy Supply</v>
      </c>
      <c r="L7964" s="12">
        <v>0.1115</v>
      </c>
      <c r="M7964" s="12"/>
    </row>
    <row r="7965" spans="1:13" x14ac:dyDescent="0.3">
      <c r="A7965" s="18">
        <v>7963</v>
      </c>
      <c r="B7965" s="18">
        <f t="shared" si="248"/>
        <v>2020</v>
      </c>
      <c r="C7965" s="17">
        <v>43922</v>
      </c>
      <c r="D7965" s="18" t="s">
        <v>130</v>
      </c>
      <c r="E7965" s="18" t="s">
        <v>163</v>
      </c>
      <c r="F7965" s="18" t="str">
        <f t="shared" si="249"/>
        <v>Eversource_EMA-Ashland Muni Agg Rate-43922</v>
      </c>
      <c r="G7965" s="11" t="s">
        <v>131</v>
      </c>
      <c r="H7965" s="11" t="s">
        <v>54</v>
      </c>
      <c r="I7965" s="11" t="s">
        <v>99</v>
      </c>
      <c r="J7965" s="11" t="s">
        <v>234</v>
      </c>
      <c r="K7965" s="11" t="str">
        <f>IFERROR(INDEX('EDC Component Dictionary'!$C$5:$C$37,MATCH('Rates Database'!J7965,'EDC Component Dictionary'!$B$5:$B$37,0)), "Energy Supply")</f>
        <v>Energy Supply</v>
      </c>
      <c r="L7965" s="12">
        <v>0.11047</v>
      </c>
      <c r="M7965" s="12"/>
    </row>
    <row r="7966" spans="1:13" x14ac:dyDescent="0.3">
      <c r="A7966" s="18">
        <v>7964</v>
      </c>
      <c r="B7966" s="18">
        <f t="shared" si="248"/>
        <v>2020</v>
      </c>
      <c r="C7966" s="17">
        <v>43922</v>
      </c>
      <c r="D7966" s="18" t="s">
        <v>130</v>
      </c>
      <c r="E7966" s="18" t="s">
        <v>163</v>
      </c>
      <c r="F7966" s="18" t="str">
        <f t="shared" si="249"/>
        <v>Eversource_EMA-Plympton Muni Agg Rate-43922</v>
      </c>
      <c r="G7966" s="11" t="s">
        <v>131</v>
      </c>
      <c r="H7966" s="11" t="s">
        <v>54</v>
      </c>
      <c r="I7966" s="11" t="s">
        <v>99</v>
      </c>
      <c r="J7966" s="11" t="s">
        <v>240</v>
      </c>
      <c r="K7966" s="11" t="str">
        <f>IFERROR(INDEX('EDC Component Dictionary'!$C$5:$C$37,MATCH('Rates Database'!J7966,'EDC Component Dictionary'!$B$5:$B$37,0)), "Energy Supply")</f>
        <v>Energy Supply</v>
      </c>
      <c r="L7966" s="12">
        <v>0.11056000000000001</v>
      </c>
      <c r="M7966" s="12"/>
    </row>
    <row r="7967" spans="1:13" x14ac:dyDescent="0.3">
      <c r="A7967" s="18">
        <v>7965</v>
      </c>
      <c r="B7967" s="18">
        <f t="shared" si="248"/>
        <v>2020</v>
      </c>
      <c r="C7967" s="17">
        <v>43922</v>
      </c>
      <c r="D7967" s="18" t="s">
        <v>130</v>
      </c>
      <c r="E7967" s="18" t="s">
        <v>164</v>
      </c>
      <c r="F7967" s="18" t="str">
        <f t="shared" si="249"/>
        <v>National Grid-Salisbury Muni Agg Rate-43922</v>
      </c>
      <c r="G7967" s="11" t="s">
        <v>131</v>
      </c>
      <c r="H7967" s="11" t="s">
        <v>54</v>
      </c>
      <c r="I7967" s="11" t="s">
        <v>99</v>
      </c>
      <c r="J7967" s="11" t="s">
        <v>241</v>
      </c>
      <c r="K7967" s="11" t="str">
        <f>IFERROR(INDEX('EDC Component Dictionary'!$C$5:$C$37,MATCH('Rates Database'!J7967,'EDC Component Dictionary'!$B$5:$B$37,0)), "Energy Supply")</f>
        <v>Energy Supply</v>
      </c>
      <c r="L7967" s="12">
        <v>0.11065</v>
      </c>
      <c r="M7967" s="12"/>
    </row>
    <row r="7968" spans="1:13" x14ac:dyDescent="0.3">
      <c r="A7968" s="18">
        <v>7966</v>
      </c>
      <c r="B7968" s="18">
        <f t="shared" si="248"/>
        <v>2020</v>
      </c>
      <c r="C7968" s="17">
        <v>43922</v>
      </c>
      <c r="D7968" s="18" t="s">
        <v>130</v>
      </c>
      <c r="E7968" s="18" t="s">
        <v>164</v>
      </c>
      <c r="F7968" s="18" t="str">
        <f t="shared" si="249"/>
        <v>National Grid-Gloucester Muni Agg Rate-43922</v>
      </c>
      <c r="G7968" s="11" t="s">
        <v>131</v>
      </c>
      <c r="H7968" s="11" t="s">
        <v>54</v>
      </c>
      <c r="I7968" s="11" t="s">
        <v>99</v>
      </c>
      <c r="J7968" s="11" t="s">
        <v>242</v>
      </c>
      <c r="K7968" s="11" t="str">
        <f>IFERROR(INDEX('EDC Component Dictionary'!$C$5:$C$37,MATCH('Rates Database'!J7968,'EDC Component Dictionary'!$B$5:$B$37,0)), "Energy Supply")</f>
        <v>Energy Supply</v>
      </c>
      <c r="L7968" s="12">
        <v>0.11096</v>
      </c>
      <c r="M7968" s="12"/>
    </row>
    <row r="7969" spans="1:13" x14ac:dyDescent="0.3">
      <c r="A7969" s="18">
        <v>7967</v>
      </c>
      <c r="B7969" s="18">
        <f t="shared" si="248"/>
        <v>2020</v>
      </c>
      <c r="C7969" s="17">
        <v>43922</v>
      </c>
      <c r="D7969" s="18" t="s">
        <v>130</v>
      </c>
      <c r="E7969" s="18" t="s">
        <v>163</v>
      </c>
      <c r="F7969" s="18" t="str">
        <f t="shared" si="249"/>
        <v>Eversource_EMA-Bedford Muni Agg Rate-43922</v>
      </c>
      <c r="G7969" s="11" t="s">
        <v>131</v>
      </c>
      <c r="H7969" s="11" t="s">
        <v>54</v>
      </c>
      <c r="I7969" s="11" t="s">
        <v>99</v>
      </c>
      <c r="J7969" s="11" t="s">
        <v>274</v>
      </c>
      <c r="K7969" s="11" t="str">
        <f>IFERROR(INDEX('EDC Component Dictionary'!$C$5:$C$37,MATCH('Rates Database'!J7969,'EDC Component Dictionary'!$B$5:$B$37,0)), "Energy Supply")</f>
        <v>Energy Supply</v>
      </c>
      <c r="L7969" s="12">
        <v>0.11133</v>
      </c>
      <c r="M7969" s="12"/>
    </row>
    <row r="7970" spans="1:13" x14ac:dyDescent="0.3">
      <c r="A7970" s="18">
        <v>7968</v>
      </c>
      <c r="B7970" s="18">
        <f t="shared" si="248"/>
        <v>2020</v>
      </c>
      <c r="C7970" s="17">
        <v>43922</v>
      </c>
      <c r="D7970" s="18" t="s">
        <v>130</v>
      </c>
      <c r="E7970" s="18" t="s">
        <v>164</v>
      </c>
      <c r="F7970" s="18" t="str">
        <f t="shared" si="249"/>
        <v>National Grid-Salem Muni Agg Rate-43922</v>
      </c>
      <c r="G7970" s="11" t="s">
        <v>131</v>
      </c>
      <c r="H7970" s="11" t="s">
        <v>54</v>
      </c>
      <c r="I7970" s="11" t="s">
        <v>99</v>
      </c>
      <c r="J7970" s="11" t="s">
        <v>175</v>
      </c>
      <c r="K7970" s="11" t="str">
        <f>IFERROR(INDEX('EDC Component Dictionary'!$C$5:$C$37,MATCH('Rates Database'!J7970,'EDC Component Dictionary'!$B$5:$B$37,0)), "Energy Supply")</f>
        <v>Energy Supply</v>
      </c>
      <c r="L7970" s="12">
        <v>0.11101999999999999</v>
      </c>
      <c r="M7970" s="12"/>
    </row>
    <row r="7971" spans="1:13" x14ac:dyDescent="0.3">
      <c r="A7971" s="18">
        <v>7969</v>
      </c>
      <c r="B7971" s="18">
        <f t="shared" si="248"/>
        <v>2020</v>
      </c>
      <c r="C7971" s="17">
        <v>43922</v>
      </c>
      <c r="D7971" s="18" t="s">
        <v>130</v>
      </c>
      <c r="E7971" s="18" t="s">
        <v>163</v>
      </c>
      <c r="F7971" s="18" t="str">
        <f t="shared" si="249"/>
        <v>Eversource_EMA-Cambridge Muni Agg Rate-43922</v>
      </c>
      <c r="G7971" s="11" t="s">
        <v>131</v>
      </c>
      <c r="H7971" s="11" t="s">
        <v>54</v>
      </c>
      <c r="I7971" s="11" t="s">
        <v>99</v>
      </c>
      <c r="J7971" s="11" t="s">
        <v>210</v>
      </c>
      <c r="K7971" s="11" t="str">
        <f>IFERROR(INDEX('EDC Component Dictionary'!$C$5:$C$37,MATCH('Rates Database'!J7971,'EDC Component Dictionary'!$B$5:$B$37,0)), "Energy Supply")</f>
        <v>Energy Supply</v>
      </c>
      <c r="L7971" s="12">
        <v>0.11151</v>
      </c>
      <c r="M7971" s="12"/>
    </row>
    <row r="7972" spans="1:13" x14ac:dyDescent="0.3">
      <c r="A7972" s="18">
        <v>7970</v>
      </c>
      <c r="B7972" s="18">
        <f t="shared" si="248"/>
        <v>2020</v>
      </c>
      <c r="C7972" s="17">
        <v>43922</v>
      </c>
      <c r="D7972" s="18" t="s">
        <v>130</v>
      </c>
      <c r="E7972" s="18" t="s">
        <v>163</v>
      </c>
      <c r="F7972" s="18" t="str">
        <f t="shared" si="249"/>
        <v>Eversource_EMA-Winchester Muni Agg Rate-43922</v>
      </c>
      <c r="G7972" s="11" t="s">
        <v>131</v>
      </c>
      <c r="H7972" s="11" t="s">
        <v>54</v>
      </c>
      <c r="I7972" s="11" t="s">
        <v>99</v>
      </c>
      <c r="J7972" s="11" t="s">
        <v>232</v>
      </c>
      <c r="K7972" s="11" t="str">
        <f>IFERROR(INDEX('EDC Component Dictionary'!$C$5:$C$37,MATCH('Rates Database'!J7972,'EDC Component Dictionary'!$B$5:$B$37,0)), "Energy Supply")</f>
        <v>Energy Supply</v>
      </c>
      <c r="L7972" s="12">
        <v>0.11237999999999999</v>
      </c>
      <c r="M7972" s="12"/>
    </row>
    <row r="7973" spans="1:13" x14ac:dyDescent="0.3">
      <c r="A7973" s="18">
        <v>7971</v>
      </c>
      <c r="B7973" s="18">
        <f t="shared" si="248"/>
        <v>2020</v>
      </c>
      <c r="C7973" s="17">
        <v>43922</v>
      </c>
      <c r="D7973" s="18" t="s">
        <v>130</v>
      </c>
      <c r="E7973" s="18" t="s">
        <v>164</v>
      </c>
      <c r="F7973" s="18" t="str">
        <f t="shared" si="249"/>
        <v>National Grid-Berlin Muni Agg Rate-43922</v>
      </c>
      <c r="G7973" s="11" t="s">
        <v>131</v>
      </c>
      <c r="H7973" s="11" t="s">
        <v>54</v>
      </c>
      <c r="I7973" s="11" t="s">
        <v>99</v>
      </c>
      <c r="J7973" s="11" t="s">
        <v>237</v>
      </c>
      <c r="K7973" s="11" t="str">
        <f>IFERROR(INDEX('EDC Component Dictionary'!$C$5:$C$37,MATCH('Rates Database'!J7973,'EDC Component Dictionary'!$B$5:$B$37,0)), "Energy Supply")</f>
        <v>Energy Supply</v>
      </c>
      <c r="L7973" s="12">
        <v>0.1119</v>
      </c>
      <c r="M7973" s="12"/>
    </row>
    <row r="7974" spans="1:13" x14ac:dyDescent="0.3">
      <c r="A7974" s="18">
        <v>7972</v>
      </c>
      <c r="B7974" s="18">
        <f t="shared" si="248"/>
        <v>2020</v>
      </c>
      <c r="C7974" s="17">
        <v>43922</v>
      </c>
      <c r="D7974" s="18" t="s">
        <v>130</v>
      </c>
      <c r="E7974" s="18" t="s">
        <v>164</v>
      </c>
      <c r="F7974" s="18" t="str">
        <f t="shared" si="249"/>
        <v>National Grid-Bellingham Muni Agg Rate-43922</v>
      </c>
      <c r="G7974" s="11" t="s">
        <v>131</v>
      </c>
      <c r="H7974" s="11" t="s">
        <v>54</v>
      </c>
      <c r="I7974" s="11" t="s">
        <v>99</v>
      </c>
      <c r="J7974" s="11" t="s">
        <v>244</v>
      </c>
      <c r="K7974" s="11" t="str">
        <f>IFERROR(INDEX('EDC Component Dictionary'!$C$5:$C$37,MATCH('Rates Database'!J7974,'EDC Component Dictionary'!$B$5:$B$37,0)), "Energy Supply")</f>
        <v>Energy Supply</v>
      </c>
      <c r="L7974" s="12">
        <v>0.11241</v>
      </c>
      <c r="M7974" s="12"/>
    </row>
    <row r="7975" spans="1:13" x14ac:dyDescent="0.3">
      <c r="A7975" s="18">
        <v>7973</v>
      </c>
      <c r="B7975" s="18">
        <f t="shared" si="248"/>
        <v>2020</v>
      </c>
      <c r="C7975" s="17">
        <v>43922</v>
      </c>
      <c r="D7975" s="18" t="s">
        <v>130</v>
      </c>
      <c r="E7975" s="18" t="s">
        <v>163</v>
      </c>
      <c r="F7975" s="18" t="str">
        <f t="shared" si="249"/>
        <v>Eversource_EMA-Natick Muni Agg Rate-43922</v>
      </c>
      <c r="G7975" s="11" t="s">
        <v>131</v>
      </c>
      <c r="H7975" s="11" t="s">
        <v>54</v>
      </c>
      <c r="I7975" s="11" t="s">
        <v>99</v>
      </c>
      <c r="J7975" s="11" t="s">
        <v>252</v>
      </c>
      <c r="K7975" s="11" t="str">
        <f>IFERROR(INDEX('EDC Component Dictionary'!$C$5:$C$37,MATCH('Rates Database'!J7975,'EDC Component Dictionary'!$B$5:$B$37,0)), "Energy Supply")</f>
        <v>Energy Supply</v>
      </c>
      <c r="L7975" s="12">
        <v>0.11277</v>
      </c>
      <c r="M7975" s="12"/>
    </row>
    <row r="7976" spans="1:13" x14ac:dyDescent="0.3">
      <c r="A7976" s="18">
        <v>7974</v>
      </c>
      <c r="B7976" s="18">
        <f t="shared" si="248"/>
        <v>2020</v>
      </c>
      <c r="C7976" s="17">
        <v>43922</v>
      </c>
      <c r="D7976" s="18" t="s">
        <v>130</v>
      </c>
      <c r="E7976" s="18" t="s">
        <v>163</v>
      </c>
      <c r="F7976" s="18" t="str">
        <f t="shared" si="249"/>
        <v>Eversource_EMA-Holliston Muni Agg Rate-43922</v>
      </c>
      <c r="G7976" s="11" t="s">
        <v>131</v>
      </c>
      <c r="H7976" s="11" t="s">
        <v>54</v>
      </c>
      <c r="I7976" s="11" t="s">
        <v>99</v>
      </c>
      <c r="J7976" s="11" t="s">
        <v>246</v>
      </c>
      <c r="K7976" s="11" t="str">
        <f>IFERROR(INDEX('EDC Component Dictionary'!$C$5:$C$37,MATCH('Rates Database'!J7976,'EDC Component Dictionary'!$B$5:$B$37,0)), "Energy Supply")</f>
        <v>Energy Supply</v>
      </c>
      <c r="L7976" s="12">
        <v>0.11273</v>
      </c>
      <c r="M7976" s="12"/>
    </row>
    <row r="7977" spans="1:13" x14ac:dyDescent="0.3">
      <c r="A7977" s="18">
        <v>7975</v>
      </c>
      <c r="B7977" s="18">
        <f t="shared" si="248"/>
        <v>2020</v>
      </c>
      <c r="C7977" s="17">
        <v>43922</v>
      </c>
      <c r="D7977" s="18" t="s">
        <v>130</v>
      </c>
      <c r="E7977" s="18" t="s">
        <v>164</v>
      </c>
      <c r="F7977" s="18" t="str">
        <f t="shared" si="249"/>
        <v>National Grid-West Bridgewater Muni Agg Rate-43922</v>
      </c>
      <c r="G7977" s="11" t="s">
        <v>131</v>
      </c>
      <c r="H7977" s="11" t="s">
        <v>54</v>
      </c>
      <c r="I7977" s="11" t="s">
        <v>99</v>
      </c>
      <c r="J7977" s="11" t="s">
        <v>247</v>
      </c>
      <c r="K7977" s="11" t="str">
        <f>IFERROR(INDEX('EDC Component Dictionary'!$C$5:$C$37,MATCH('Rates Database'!J7977,'EDC Component Dictionary'!$B$5:$B$37,0)), "Energy Supply")</f>
        <v>Energy Supply</v>
      </c>
      <c r="L7977" s="12">
        <v>0.11326</v>
      </c>
      <c r="M7977" s="12"/>
    </row>
    <row r="7978" spans="1:13" x14ac:dyDescent="0.3">
      <c r="A7978" s="18">
        <v>7976</v>
      </c>
      <c r="B7978" s="18">
        <f t="shared" si="248"/>
        <v>2020</v>
      </c>
      <c r="C7978" s="17">
        <v>43922</v>
      </c>
      <c r="D7978" s="18" t="s">
        <v>130</v>
      </c>
      <c r="E7978" s="18" t="s">
        <v>163</v>
      </c>
      <c r="F7978" s="18" t="str">
        <f t="shared" si="249"/>
        <v>Eversource_EMA-Newton Muni Agg Rate-43922</v>
      </c>
      <c r="G7978" s="11" t="s">
        <v>131</v>
      </c>
      <c r="H7978" s="11" t="s">
        <v>54</v>
      </c>
      <c r="I7978" s="11" t="s">
        <v>99</v>
      </c>
      <c r="J7978" s="11" t="s">
        <v>268</v>
      </c>
      <c r="K7978" s="11" t="str">
        <f>IFERROR(INDEX('EDC Component Dictionary'!$C$5:$C$37,MATCH('Rates Database'!J7978,'EDC Component Dictionary'!$B$5:$B$37,0)), "Energy Supply")</f>
        <v>Energy Supply</v>
      </c>
      <c r="L7978" s="12">
        <v>0.11353000000000001</v>
      </c>
      <c r="M7978" s="12"/>
    </row>
    <row r="7979" spans="1:13" x14ac:dyDescent="0.3">
      <c r="A7979" s="18">
        <v>7977</v>
      </c>
      <c r="B7979" s="18">
        <f t="shared" si="248"/>
        <v>2020</v>
      </c>
      <c r="C7979" s="17">
        <v>43922</v>
      </c>
      <c r="D7979" s="18" t="s">
        <v>130</v>
      </c>
      <c r="E7979" s="18" t="s">
        <v>164</v>
      </c>
      <c r="F7979" s="18" t="str">
        <f t="shared" si="249"/>
        <v>National Grid-Hamilton Muni Agg Rate-43922</v>
      </c>
      <c r="G7979" s="11" t="s">
        <v>131</v>
      </c>
      <c r="H7979" s="11" t="s">
        <v>54</v>
      </c>
      <c r="I7979" s="11" t="s">
        <v>99</v>
      </c>
      <c r="J7979" s="11" t="s">
        <v>250</v>
      </c>
      <c r="K7979" s="11" t="str">
        <f>IFERROR(INDEX('EDC Component Dictionary'!$C$5:$C$37,MATCH('Rates Database'!J7979,'EDC Component Dictionary'!$B$5:$B$37,0)), "Energy Supply")</f>
        <v>Energy Supply</v>
      </c>
      <c r="L7979" s="12">
        <v>0.11413</v>
      </c>
      <c r="M7979" s="12"/>
    </row>
    <row r="7980" spans="1:13" x14ac:dyDescent="0.3">
      <c r="A7980" s="18">
        <v>7978</v>
      </c>
      <c r="B7980" s="18">
        <f t="shared" si="248"/>
        <v>2020</v>
      </c>
      <c r="C7980" s="17">
        <v>43922</v>
      </c>
      <c r="D7980" s="18" t="s">
        <v>130</v>
      </c>
      <c r="E7980" s="18" t="s">
        <v>164</v>
      </c>
      <c r="F7980" s="18" t="str">
        <f t="shared" si="249"/>
        <v>National Grid-Millville Muni Agg Rate-43922</v>
      </c>
      <c r="G7980" s="11" t="s">
        <v>131</v>
      </c>
      <c r="H7980" s="11" t="s">
        <v>54</v>
      </c>
      <c r="I7980" s="11" t="s">
        <v>99</v>
      </c>
      <c r="J7980" s="11" t="s">
        <v>251</v>
      </c>
      <c r="K7980" s="11" t="str">
        <f>IFERROR(INDEX('EDC Component Dictionary'!$C$5:$C$37,MATCH('Rates Database'!J7980,'EDC Component Dictionary'!$B$5:$B$37,0)), "Energy Supply")</f>
        <v>Energy Supply</v>
      </c>
      <c r="L7980" s="12">
        <v>0.11416999999999999</v>
      </c>
      <c r="M7980" s="12"/>
    </row>
    <row r="7981" spans="1:13" x14ac:dyDescent="0.3">
      <c r="A7981" s="18">
        <v>7979</v>
      </c>
      <c r="B7981" s="18">
        <f t="shared" si="248"/>
        <v>2020</v>
      </c>
      <c r="C7981" s="17">
        <v>43922</v>
      </c>
      <c r="D7981" s="18" t="s">
        <v>130</v>
      </c>
      <c r="E7981" s="18" t="s">
        <v>164</v>
      </c>
      <c r="F7981" s="18" t="str">
        <f t="shared" si="249"/>
        <v>National Grid-Worcester Muni Agg Rate-43922</v>
      </c>
      <c r="G7981" s="11" t="s">
        <v>131</v>
      </c>
      <c r="H7981" s="11" t="s">
        <v>54</v>
      </c>
      <c r="I7981" s="11" t="s">
        <v>99</v>
      </c>
      <c r="J7981" s="11" t="s">
        <v>281</v>
      </c>
      <c r="K7981" s="11" t="str">
        <f>IFERROR(INDEX('EDC Component Dictionary'!$C$5:$C$37,MATCH('Rates Database'!J7981,'EDC Component Dictionary'!$B$5:$B$37,0)), "Energy Supply")</f>
        <v>Energy Supply</v>
      </c>
      <c r="L7981" s="12">
        <v>0.11446000000000001</v>
      </c>
      <c r="M7981" s="12"/>
    </row>
    <row r="7982" spans="1:13" x14ac:dyDescent="0.3">
      <c r="A7982" s="18">
        <v>7980</v>
      </c>
      <c r="B7982" s="18">
        <f t="shared" si="248"/>
        <v>2020</v>
      </c>
      <c r="C7982" s="17">
        <v>43922</v>
      </c>
      <c r="D7982" s="18" t="s">
        <v>130</v>
      </c>
      <c r="E7982" s="18" t="s">
        <v>164</v>
      </c>
      <c r="F7982" s="18" t="str">
        <f t="shared" si="249"/>
        <v>National Grid-Swampscott Muni Agg Rate-43922</v>
      </c>
      <c r="G7982" s="11" t="s">
        <v>131</v>
      </c>
      <c r="H7982" s="11" t="s">
        <v>54</v>
      </c>
      <c r="I7982" s="11" t="s">
        <v>99</v>
      </c>
      <c r="J7982" s="11" t="s">
        <v>178</v>
      </c>
      <c r="K7982" s="11" t="str">
        <f>IFERROR(INDEX('EDC Component Dictionary'!$C$5:$C$37,MATCH('Rates Database'!J7982,'EDC Component Dictionary'!$B$5:$B$37,0)), "Energy Supply")</f>
        <v>Energy Supply</v>
      </c>
      <c r="L7982" s="12">
        <v>0.11446000000000001</v>
      </c>
      <c r="M7982" s="12"/>
    </row>
    <row r="7983" spans="1:13" x14ac:dyDescent="0.3">
      <c r="A7983" s="18">
        <v>7981</v>
      </c>
      <c r="B7983" s="18">
        <f t="shared" si="248"/>
        <v>2020</v>
      </c>
      <c r="C7983" s="17">
        <v>43922</v>
      </c>
      <c r="D7983" s="18" t="s">
        <v>130</v>
      </c>
      <c r="E7983" s="18" t="s">
        <v>163</v>
      </c>
      <c r="F7983" s="18" t="str">
        <f t="shared" si="249"/>
        <v>Eversource_EMA-Watertown Muni Agg Rate-43922</v>
      </c>
      <c r="G7983" s="11" t="s">
        <v>131</v>
      </c>
      <c r="H7983" s="11" t="s">
        <v>54</v>
      </c>
      <c r="I7983" s="11" t="s">
        <v>99</v>
      </c>
      <c r="J7983" s="11" t="s">
        <v>275</v>
      </c>
      <c r="K7983" s="11" t="str">
        <f>IFERROR(INDEX('EDC Component Dictionary'!$C$5:$C$37,MATCH('Rates Database'!J7983,'EDC Component Dictionary'!$B$5:$B$37,0)), "Energy Supply")</f>
        <v>Energy Supply</v>
      </c>
      <c r="L7983" s="12">
        <v>0.115</v>
      </c>
      <c r="M7983" s="12"/>
    </row>
    <row r="7984" spans="1:13" x14ac:dyDescent="0.3">
      <c r="A7984" s="18">
        <v>7982</v>
      </c>
      <c r="B7984" s="18">
        <f t="shared" si="248"/>
        <v>2020</v>
      </c>
      <c r="C7984" s="17">
        <v>43922</v>
      </c>
      <c r="D7984" s="18" t="s">
        <v>130</v>
      </c>
      <c r="E7984" s="18" t="s">
        <v>164</v>
      </c>
      <c r="F7984" s="18" t="str">
        <f t="shared" si="249"/>
        <v>National Grid-Medford Muni Agg Rate-43922</v>
      </c>
      <c r="G7984" s="11" t="s">
        <v>131</v>
      </c>
      <c r="H7984" s="11" t="s">
        <v>54</v>
      </c>
      <c r="I7984" s="11" t="s">
        <v>99</v>
      </c>
      <c r="J7984" s="11" t="s">
        <v>279</v>
      </c>
      <c r="K7984" s="11" t="str">
        <f>IFERROR(INDEX('EDC Component Dictionary'!$C$5:$C$37,MATCH('Rates Database'!J7984,'EDC Component Dictionary'!$B$5:$B$37,0)), "Energy Supply")</f>
        <v>Energy Supply</v>
      </c>
      <c r="L7984" s="12">
        <v>0.11518</v>
      </c>
      <c r="M7984" s="12"/>
    </row>
    <row r="7985" spans="1:13" x14ac:dyDescent="0.3">
      <c r="A7985" s="18">
        <v>7983</v>
      </c>
      <c r="B7985" s="18">
        <f t="shared" si="248"/>
        <v>2020</v>
      </c>
      <c r="C7985" s="17">
        <v>43922</v>
      </c>
      <c r="D7985" s="18" t="s">
        <v>130</v>
      </c>
      <c r="E7985" s="18" t="s">
        <v>163</v>
      </c>
      <c r="F7985" s="18" t="str">
        <f t="shared" si="249"/>
        <v>Eversource_EMA-Walpole Muni Agg Rate-43922</v>
      </c>
      <c r="G7985" s="11" t="s">
        <v>131</v>
      </c>
      <c r="H7985" s="11" t="s">
        <v>54</v>
      </c>
      <c r="I7985" s="11" t="s">
        <v>99</v>
      </c>
      <c r="J7985" s="11" t="s">
        <v>174</v>
      </c>
      <c r="K7985" s="11" t="str">
        <f>IFERROR(INDEX('EDC Component Dictionary'!$C$5:$C$37,MATCH('Rates Database'!J7985,'EDC Component Dictionary'!$B$5:$B$37,0)), "Energy Supply")</f>
        <v>Energy Supply</v>
      </c>
      <c r="L7985" s="12">
        <v>0.11582000000000001</v>
      </c>
      <c r="M7985" s="12"/>
    </row>
    <row r="7986" spans="1:13" x14ac:dyDescent="0.3">
      <c r="A7986" s="18">
        <v>7984</v>
      </c>
      <c r="B7986" s="18">
        <f t="shared" si="248"/>
        <v>2020</v>
      </c>
      <c r="C7986" s="17">
        <v>43922</v>
      </c>
      <c r="D7986" s="18" t="s">
        <v>130</v>
      </c>
      <c r="E7986" s="18" t="s">
        <v>163</v>
      </c>
      <c r="F7986" s="18" t="str">
        <f t="shared" si="249"/>
        <v>Eversource_EMA-Brookline Muni Agg Rate-43922</v>
      </c>
      <c r="G7986" s="11" t="s">
        <v>131</v>
      </c>
      <c r="H7986" s="11" t="s">
        <v>54</v>
      </c>
      <c r="I7986" s="11" t="s">
        <v>99</v>
      </c>
      <c r="J7986" s="11" t="s">
        <v>243</v>
      </c>
      <c r="K7986" s="11" t="str">
        <f>IFERROR(INDEX('EDC Component Dictionary'!$C$5:$C$37,MATCH('Rates Database'!J7986,'EDC Component Dictionary'!$B$5:$B$37,0)), "Energy Supply")</f>
        <v>Energy Supply</v>
      </c>
      <c r="L7986" s="12">
        <v>0.11670999999999999</v>
      </c>
      <c r="M7986" s="12"/>
    </row>
    <row r="7987" spans="1:13" x14ac:dyDescent="0.3">
      <c r="A7987" s="18">
        <v>7985</v>
      </c>
      <c r="B7987" s="18">
        <f t="shared" si="248"/>
        <v>2020</v>
      </c>
      <c r="C7987" s="17">
        <v>43922</v>
      </c>
      <c r="D7987" s="18" t="s">
        <v>130</v>
      </c>
      <c r="E7987" s="18" t="s">
        <v>163</v>
      </c>
      <c r="F7987" s="18" t="str">
        <f t="shared" si="249"/>
        <v>Eversource_EMA-Lexington Muni Agg Rate-43922</v>
      </c>
      <c r="G7987" s="11" t="s">
        <v>131</v>
      </c>
      <c r="H7987" s="11" t="s">
        <v>54</v>
      </c>
      <c r="I7987" s="11" t="s">
        <v>99</v>
      </c>
      <c r="J7987" s="11" t="s">
        <v>254</v>
      </c>
      <c r="K7987" s="11" t="str">
        <f>IFERROR(INDEX('EDC Component Dictionary'!$C$5:$C$37,MATCH('Rates Database'!J7987,'EDC Component Dictionary'!$B$5:$B$37,0)), "Energy Supply")</f>
        <v>Energy Supply</v>
      </c>
      <c r="L7987" s="12">
        <v>0.11625000000000001</v>
      </c>
      <c r="M7987" s="12"/>
    </row>
    <row r="7988" spans="1:13" x14ac:dyDescent="0.3">
      <c r="A7988" s="18">
        <v>7986</v>
      </c>
      <c r="B7988" s="18">
        <f t="shared" si="248"/>
        <v>2020</v>
      </c>
      <c r="C7988" s="17">
        <v>43922</v>
      </c>
      <c r="D7988" s="18" t="s">
        <v>130</v>
      </c>
      <c r="E7988" s="18" t="s">
        <v>164</v>
      </c>
      <c r="F7988" s="18" t="str">
        <f t="shared" si="249"/>
        <v>National Grid-Foxborough Muni Agg Rate-43922</v>
      </c>
      <c r="G7988" s="11" t="s">
        <v>131</v>
      </c>
      <c r="H7988" s="11" t="s">
        <v>54</v>
      </c>
      <c r="I7988" s="11" t="s">
        <v>99</v>
      </c>
      <c r="J7988" s="11" t="s">
        <v>256</v>
      </c>
      <c r="K7988" s="11" t="str">
        <f>IFERROR(INDEX('EDC Component Dictionary'!$C$5:$C$37,MATCH('Rates Database'!J7988,'EDC Component Dictionary'!$B$5:$B$37,0)), "Energy Supply")</f>
        <v>Energy Supply</v>
      </c>
      <c r="L7988" s="12">
        <v>0.11791</v>
      </c>
      <c r="M7988" s="12"/>
    </row>
    <row r="7989" spans="1:13" x14ac:dyDescent="0.3">
      <c r="A7989" s="18">
        <v>7987</v>
      </c>
      <c r="B7989" s="18">
        <f t="shared" si="248"/>
        <v>2020</v>
      </c>
      <c r="C7989" s="17">
        <v>43922</v>
      </c>
      <c r="D7989" s="18" t="s">
        <v>130</v>
      </c>
      <c r="E7989" s="18" t="s">
        <v>164</v>
      </c>
      <c r="F7989" s="18" t="str">
        <f t="shared" si="249"/>
        <v>National Grid-Lowell Muni Agg Rate-43922</v>
      </c>
      <c r="G7989" s="11" t="s">
        <v>131</v>
      </c>
      <c r="H7989" s="11" t="s">
        <v>54</v>
      </c>
      <c r="I7989" s="11" t="s">
        <v>99</v>
      </c>
      <c r="J7989" s="11" t="s">
        <v>262</v>
      </c>
      <c r="K7989" s="11" t="str">
        <f>IFERROR(INDEX('EDC Component Dictionary'!$C$5:$C$37,MATCH('Rates Database'!J7989,'EDC Component Dictionary'!$B$5:$B$37,0)), "Energy Supply")</f>
        <v>Energy Supply</v>
      </c>
      <c r="L7989" s="12">
        <v>0.11874</v>
      </c>
      <c r="M7989" s="12"/>
    </row>
    <row r="7990" spans="1:13" x14ac:dyDescent="0.3">
      <c r="A7990" s="18">
        <v>7988</v>
      </c>
      <c r="B7990" s="18">
        <f t="shared" si="248"/>
        <v>2020</v>
      </c>
      <c r="C7990" s="17">
        <v>43922</v>
      </c>
      <c r="D7990" s="18" t="s">
        <v>130</v>
      </c>
      <c r="E7990" s="18" t="s">
        <v>163</v>
      </c>
      <c r="F7990" s="18" t="str">
        <f t="shared" si="249"/>
        <v>Eversource_EMA-Cape Light Compact JPE Muni Agg Rate-43922</v>
      </c>
      <c r="G7990" s="11" t="s">
        <v>131</v>
      </c>
      <c r="H7990" s="11" t="s">
        <v>54</v>
      </c>
      <c r="I7990" s="11" t="s">
        <v>99</v>
      </c>
      <c r="J7990" s="11" t="s">
        <v>264</v>
      </c>
      <c r="K7990" s="11" t="str">
        <f>IFERROR(INDEX('EDC Component Dictionary'!$C$5:$C$37,MATCH('Rates Database'!J7990,'EDC Component Dictionary'!$B$5:$B$37,0)), "Energy Supply")</f>
        <v>Energy Supply</v>
      </c>
      <c r="L7990" s="12">
        <v>0.12942000000000001</v>
      </c>
      <c r="M7990" s="12"/>
    </row>
    <row r="7991" spans="1:13" x14ac:dyDescent="0.3">
      <c r="A7991" s="18">
        <v>7989</v>
      </c>
      <c r="B7991" s="18">
        <f t="shared" si="248"/>
        <v>2020</v>
      </c>
      <c r="C7991" s="17">
        <v>43952</v>
      </c>
      <c r="D7991" s="18" t="s">
        <v>130</v>
      </c>
      <c r="E7991" s="18" t="s">
        <v>164</v>
      </c>
      <c r="F7991" s="18" t="str">
        <f t="shared" si="249"/>
        <v>National Grid-Wendell Muni Agg Rate-43952</v>
      </c>
      <c r="G7991" s="11" t="s">
        <v>131</v>
      </c>
      <c r="H7991" s="11" t="s">
        <v>54</v>
      </c>
      <c r="I7991" s="11" t="s">
        <v>99</v>
      </c>
      <c r="J7991" s="11" t="s">
        <v>213</v>
      </c>
      <c r="K7991" s="11" t="str">
        <f>IFERROR(INDEX('EDC Component Dictionary'!$C$5:$C$37,MATCH('Rates Database'!J7991,'EDC Component Dictionary'!$B$5:$B$37,0)), "Energy Supply")</f>
        <v>Energy Supply</v>
      </c>
      <c r="L7991" s="12">
        <v>8.7389999999999995E-2</v>
      </c>
      <c r="M7991" s="12"/>
    </row>
    <row r="7992" spans="1:13" x14ac:dyDescent="0.3">
      <c r="A7992" s="18">
        <v>7990</v>
      </c>
      <c r="B7992" s="18">
        <f t="shared" si="248"/>
        <v>2020</v>
      </c>
      <c r="C7992" s="17">
        <v>43952</v>
      </c>
      <c r="D7992" s="18" t="s">
        <v>130</v>
      </c>
      <c r="E7992" s="18" t="s">
        <v>164</v>
      </c>
      <c r="F7992" s="18" t="str">
        <f t="shared" si="249"/>
        <v>National Grid-Nantucket Muni Agg Rate-43952</v>
      </c>
      <c r="G7992" s="11" t="s">
        <v>131</v>
      </c>
      <c r="H7992" s="11" t="s">
        <v>54</v>
      </c>
      <c r="I7992" s="11" t="s">
        <v>99</v>
      </c>
      <c r="J7992" s="11" t="s">
        <v>171</v>
      </c>
      <c r="K7992" s="11" t="str">
        <f>IFERROR(INDEX('EDC Component Dictionary'!$C$5:$C$37,MATCH('Rates Database'!J7992,'EDC Component Dictionary'!$B$5:$B$37,0)), "Energy Supply")</f>
        <v>Energy Supply</v>
      </c>
      <c r="L7992" s="12">
        <v>9.0520000000000003E-2</v>
      </c>
      <c r="M7992" s="12"/>
    </row>
    <row r="7993" spans="1:13" x14ac:dyDescent="0.3">
      <c r="A7993" s="18">
        <v>7991</v>
      </c>
      <c r="B7993" s="18">
        <f t="shared" si="248"/>
        <v>2020</v>
      </c>
      <c r="C7993" s="17">
        <v>43952</v>
      </c>
      <c r="D7993" s="18" t="s">
        <v>130</v>
      </c>
      <c r="E7993" s="18" t="s">
        <v>164</v>
      </c>
      <c r="F7993" s="18" t="str">
        <f t="shared" si="249"/>
        <v>National Grid-Westborough Muni Agg Rate-43952</v>
      </c>
      <c r="G7993" s="11" t="s">
        <v>131</v>
      </c>
      <c r="H7993" s="11" t="s">
        <v>54</v>
      </c>
      <c r="I7993" s="11" t="s">
        <v>99</v>
      </c>
      <c r="J7993" s="11" t="s">
        <v>172</v>
      </c>
      <c r="K7993" s="11" t="str">
        <f>IFERROR(INDEX('EDC Component Dictionary'!$C$5:$C$37,MATCH('Rates Database'!J7993,'EDC Component Dictionary'!$B$5:$B$37,0)), "Energy Supply")</f>
        <v>Energy Supply</v>
      </c>
      <c r="L7993" s="12">
        <v>9.3859999999999999E-2</v>
      </c>
      <c r="M7993" s="12"/>
    </row>
    <row r="7994" spans="1:13" x14ac:dyDescent="0.3">
      <c r="A7994" s="18">
        <v>7992</v>
      </c>
      <c r="B7994" s="18">
        <f t="shared" si="248"/>
        <v>2020</v>
      </c>
      <c r="C7994" s="17">
        <v>43952</v>
      </c>
      <c r="D7994" s="18" t="s">
        <v>130</v>
      </c>
      <c r="E7994" s="18" t="s">
        <v>164</v>
      </c>
      <c r="F7994" s="18" t="str">
        <f t="shared" si="249"/>
        <v>National Grid-Chelmsford Muni Agg Rate-43952</v>
      </c>
      <c r="G7994" s="11" t="s">
        <v>131</v>
      </c>
      <c r="H7994" s="11" t="s">
        <v>54</v>
      </c>
      <c r="I7994" s="11" t="s">
        <v>99</v>
      </c>
      <c r="J7994" s="11" t="s">
        <v>173</v>
      </c>
      <c r="K7994" s="11" t="str">
        <f>IFERROR(INDEX('EDC Component Dictionary'!$C$5:$C$37,MATCH('Rates Database'!J7994,'EDC Component Dictionary'!$B$5:$B$37,0)), "Energy Supply")</f>
        <v>Energy Supply</v>
      </c>
      <c r="L7994" s="12">
        <v>9.4100000000000003E-2</v>
      </c>
      <c r="M7994" s="12"/>
    </row>
    <row r="7995" spans="1:13" x14ac:dyDescent="0.3">
      <c r="A7995" s="18">
        <v>7993</v>
      </c>
      <c r="B7995" s="18">
        <f t="shared" si="248"/>
        <v>2020</v>
      </c>
      <c r="C7995" s="17">
        <v>43952</v>
      </c>
      <c r="D7995" s="18" t="s">
        <v>130</v>
      </c>
      <c r="E7995" s="18" t="s">
        <v>95</v>
      </c>
      <c r="F7995" s="18" t="str">
        <f t="shared" si="249"/>
        <v>Eversource_WMA-West Springfield Muni Agg Rate-43952</v>
      </c>
      <c r="G7995" s="11" t="s">
        <v>131</v>
      </c>
      <c r="H7995" s="11" t="s">
        <v>54</v>
      </c>
      <c r="I7995" s="11" t="s">
        <v>99</v>
      </c>
      <c r="J7995" s="11" t="s">
        <v>272</v>
      </c>
      <c r="K7995" s="11" t="str">
        <f>IFERROR(INDEX('EDC Component Dictionary'!$C$5:$C$37,MATCH('Rates Database'!J7995,'EDC Component Dictionary'!$B$5:$B$37,0)), "Energy Supply")</f>
        <v>Energy Supply</v>
      </c>
      <c r="L7995" s="12">
        <v>9.672E-2</v>
      </c>
      <c r="M7995" s="12"/>
    </row>
    <row r="7996" spans="1:13" x14ac:dyDescent="0.3">
      <c r="A7996" s="18">
        <v>7994</v>
      </c>
      <c r="B7996" s="18">
        <f t="shared" si="248"/>
        <v>2020</v>
      </c>
      <c r="C7996" s="17">
        <v>43952</v>
      </c>
      <c r="D7996" s="18" t="s">
        <v>130</v>
      </c>
      <c r="E7996" s="18" t="s">
        <v>164</v>
      </c>
      <c r="F7996" s="18" t="str">
        <f t="shared" si="249"/>
        <v>National Grid-Marlborough Muni Agg Rate-43952</v>
      </c>
      <c r="G7996" s="11" t="s">
        <v>131</v>
      </c>
      <c r="H7996" s="11" t="s">
        <v>54</v>
      </c>
      <c r="I7996" s="11" t="s">
        <v>99</v>
      </c>
      <c r="J7996" s="11" t="s">
        <v>263</v>
      </c>
      <c r="K7996" s="11" t="str">
        <f>IFERROR(INDEX('EDC Component Dictionary'!$C$5:$C$37,MATCH('Rates Database'!J7996,'EDC Component Dictionary'!$B$5:$B$37,0)), "Energy Supply")</f>
        <v>Energy Supply</v>
      </c>
      <c r="L7996" s="12">
        <v>9.69E-2</v>
      </c>
      <c r="M7996" s="12"/>
    </row>
    <row r="7997" spans="1:13" x14ac:dyDescent="0.3">
      <c r="A7997" s="18">
        <v>7995</v>
      </c>
      <c r="B7997" s="18">
        <f t="shared" si="248"/>
        <v>2020</v>
      </c>
      <c r="C7997" s="17">
        <v>43952</v>
      </c>
      <c r="D7997" s="18" t="s">
        <v>130</v>
      </c>
      <c r="E7997" s="18" t="s">
        <v>95</v>
      </c>
      <c r="F7997" s="18" t="str">
        <f t="shared" si="249"/>
        <v>Eversource_WMA-Hatfield Muni Agg Rate-43952</v>
      </c>
      <c r="G7997" s="11" t="s">
        <v>131</v>
      </c>
      <c r="H7997" s="11" t="s">
        <v>54</v>
      </c>
      <c r="I7997" s="11" t="s">
        <v>99</v>
      </c>
      <c r="J7997" s="11" t="s">
        <v>280</v>
      </c>
      <c r="K7997" s="11" t="str">
        <f>IFERROR(INDEX('EDC Component Dictionary'!$C$5:$C$37,MATCH('Rates Database'!J7997,'EDC Component Dictionary'!$B$5:$B$37,0)), "Energy Supply")</f>
        <v>Energy Supply</v>
      </c>
      <c r="L7997" s="12">
        <v>9.8970000000000002E-2</v>
      </c>
      <c r="M7997" s="12"/>
    </row>
    <row r="7998" spans="1:13" x14ac:dyDescent="0.3">
      <c r="A7998" s="18">
        <v>7996</v>
      </c>
      <c r="B7998" s="18">
        <f t="shared" si="248"/>
        <v>2020</v>
      </c>
      <c r="C7998" s="17">
        <v>43952</v>
      </c>
      <c r="D7998" s="18" t="s">
        <v>130</v>
      </c>
      <c r="E7998" s="18" t="s">
        <v>95</v>
      </c>
      <c r="F7998" s="18" t="str">
        <f t="shared" si="249"/>
        <v>Eversource_WMA-Pittsfield Muni Agg Rate-43952</v>
      </c>
      <c r="G7998" s="11" t="s">
        <v>131</v>
      </c>
      <c r="H7998" s="11" t="s">
        <v>54</v>
      </c>
      <c r="I7998" s="11" t="s">
        <v>99</v>
      </c>
      <c r="J7998" s="11" t="s">
        <v>176</v>
      </c>
      <c r="K7998" s="11" t="str">
        <f>IFERROR(INDEX('EDC Component Dictionary'!$C$5:$C$37,MATCH('Rates Database'!J7998,'EDC Component Dictionary'!$B$5:$B$37,0)), "Energy Supply")</f>
        <v>Energy Supply</v>
      </c>
      <c r="L7998" s="12">
        <v>9.9760000000000001E-2</v>
      </c>
      <c r="M7998" s="12"/>
    </row>
    <row r="7999" spans="1:13" x14ac:dyDescent="0.3">
      <c r="A7999" s="18">
        <v>7997</v>
      </c>
      <c r="B7999" s="18">
        <f t="shared" si="248"/>
        <v>2020</v>
      </c>
      <c r="C7999" s="17">
        <v>43952</v>
      </c>
      <c r="D7999" s="18" t="s">
        <v>130</v>
      </c>
      <c r="E7999" s="18" t="s">
        <v>164</v>
      </c>
      <c r="F7999" s="18" t="str">
        <f t="shared" si="249"/>
        <v>National Grid-Lancaster Muni Agg Rate-43952</v>
      </c>
      <c r="G7999" s="11" t="s">
        <v>131</v>
      </c>
      <c r="H7999" s="11" t="s">
        <v>54</v>
      </c>
      <c r="I7999" s="11" t="s">
        <v>99</v>
      </c>
      <c r="J7999" s="11" t="s">
        <v>260</v>
      </c>
      <c r="K7999" s="11" t="str">
        <f>IFERROR(INDEX('EDC Component Dictionary'!$C$5:$C$37,MATCH('Rates Database'!J7999,'EDC Component Dictionary'!$B$5:$B$37,0)), "Energy Supply")</f>
        <v>Energy Supply</v>
      </c>
      <c r="L7999" s="12">
        <v>9.9779999999999994E-2</v>
      </c>
      <c r="M7999" s="12"/>
    </row>
    <row r="8000" spans="1:13" x14ac:dyDescent="0.3">
      <c r="A8000" s="18">
        <v>7998</v>
      </c>
      <c r="B8000" s="18">
        <f t="shared" si="248"/>
        <v>2020</v>
      </c>
      <c r="C8000" s="17">
        <v>43952</v>
      </c>
      <c r="D8000" s="18" t="s">
        <v>130</v>
      </c>
      <c r="E8000" s="18" t="s">
        <v>95</v>
      </c>
      <c r="F8000" s="18" t="str">
        <f t="shared" si="249"/>
        <v>Eversource_WMA-Leverett Muni Agg Rate-43952</v>
      </c>
      <c r="G8000" s="11" t="s">
        <v>131</v>
      </c>
      <c r="H8000" s="11" t="s">
        <v>54</v>
      </c>
      <c r="I8000" s="11" t="s">
        <v>99</v>
      </c>
      <c r="J8000" s="11" t="s">
        <v>265</v>
      </c>
      <c r="K8000" s="11" t="str">
        <f>IFERROR(INDEX('EDC Component Dictionary'!$C$5:$C$37,MATCH('Rates Database'!J8000,'EDC Component Dictionary'!$B$5:$B$37,0)), "Energy Supply")</f>
        <v>Energy Supply</v>
      </c>
      <c r="L8000" s="12">
        <v>0.10131999999999999</v>
      </c>
      <c r="M8000" s="12"/>
    </row>
    <row r="8001" spans="1:13" x14ac:dyDescent="0.3">
      <c r="A8001" s="18">
        <v>7999</v>
      </c>
      <c r="B8001" s="18">
        <f t="shared" si="248"/>
        <v>2020</v>
      </c>
      <c r="C8001" s="17">
        <v>43952</v>
      </c>
      <c r="D8001" s="18" t="s">
        <v>130</v>
      </c>
      <c r="E8001" s="18" t="s">
        <v>95</v>
      </c>
      <c r="F8001" s="18" t="str">
        <f t="shared" si="249"/>
        <v>Eversource_WMA-Hadley Muni Agg Rate-43952</v>
      </c>
      <c r="G8001" s="11" t="s">
        <v>131</v>
      </c>
      <c r="H8001" s="11" t="s">
        <v>54</v>
      </c>
      <c r="I8001" s="11" t="s">
        <v>99</v>
      </c>
      <c r="J8001" s="11" t="s">
        <v>277</v>
      </c>
      <c r="K8001" s="11" t="str">
        <f>IFERROR(INDEX('EDC Component Dictionary'!$C$5:$C$37,MATCH('Rates Database'!J8001,'EDC Component Dictionary'!$B$5:$B$37,0)), "Energy Supply")</f>
        <v>Energy Supply</v>
      </c>
      <c r="L8001" s="12">
        <v>0.10106999999999999</v>
      </c>
      <c r="M8001" s="12"/>
    </row>
    <row r="8002" spans="1:13" x14ac:dyDescent="0.3">
      <c r="A8002" s="18">
        <v>8000</v>
      </c>
      <c r="B8002" s="18">
        <f t="shared" si="248"/>
        <v>2020</v>
      </c>
      <c r="C8002" s="17">
        <v>43952</v>
      </c>
      <c r="D8002" s="18" t="s">
        <v>130</v>
      </c>
      <c r="E8002" s="18" t="s">
        <v>95</v>
      </c>
      <c r="F8002" s="18" t="str">
        <f t="shared" si="249"/>
        <v>Eversource_WMA-Sandisfield Muni Agg Rate-43952</v>
      </c>
      <c r="G8002" s="11" t="s">
        <v>131</v>
      </c>
      <c r="H8002" s="11" t="s">
        <v>54</v>
      </c>
      <c r="I8002" s="11" t="s">
        <v>99</v>
      </c>
      <c r="J8002" s="11" t="s">
        <v>253</v>
      </c>
      <c r="K8002" s="11" t="str">
        <f>IFERROR(INDEX('EDC Component Dictionary'!$C$5:$C$37,MATCH('Rates Database'!J8002,'EDC Component Dictionary'!$B$5:$B$37,0)), "Energy Supply")</f>
        <v>Energy Supply</v>
      </c>
      <c r="L8002" s="12">
        <v>0.10119</v>
      </c>
      <c r="M8002" s="12"/>
    </row>
    <row r="8003" spans="1:13" x14ac:dyDescent="0.3">
      <c r="A8003" s="18">
        <v>8001</v>
      </c>
      <c r="B8003" s="18">
        <f t="shared" ref="B8003:B8066" si="250">YEAR(C8003)</f>
        <v>2020</v>
      </c>
      <c r="C8003" s="17">
        <v>43952</v>
      </c>
      <c r="D8003" s="18" t="s">
        <v>130</v>
      </c>
      <c r="E8003" s="18" t="s">
        <v>164</v>
      </c>
      <c r="F8003" s="18" t="str">
        <f t="shared" si="249"/>
        <v>National Grid-Great Barrington Muni Agg Rate-43952</v>
      </c>
      <c r="G8003" s="11" t="s">
        <v>131</v>
      </c>
      <c r="H8003" s="11" t="s">
        <v>54</v>
      </c>
      <c r="I8003" s="11" t="s">
        <v>99</v>
      </c>
      <c r="J8003" s="11" t="s">
        <v>245</v>
      </c>
      <c r="K8003" s="11" t="str">
        <f>IFERROR(INDEX('EDC Component Dictionary'!$C$5:$C$37,MATCH('Rates Database'!J8003,'EDC Component Dictionary'!$B$5:$B$37,0)), "Energy Supply")</f>
        <v>Energy Supply</v>
      </c>
      <c r="L8003" s="12">
        <v>0.10126</v>
      </c>
      <c r="M8003" s="12"/>
    </row>
    <row r="8004" spans="1:13" x14ac:dyDescent="0.3">
      <c r="A8004" s="18">
        <v>8002</v>
      </c>
      <c r="B8004" s="18">
        <f t="shared" si="250"/>
        <v>2020</v>
      </c>
      <c r="C8004" s="17">
        <v>43952</v>
      </c>
      <c r="D8004" s="18" t="s">
        <v>130</v>
      </c>
      <c r="E8004" s="18" t="s">
        <v>164</v>
      </c>
      <c r="F8004" s="18" t="str">
        <f t="shared" ref="F8004:F8067" si="251">_xlfn.CONCAT(E8004,"-",J8004,"-",C8004)</f>
        <v>National Grid-Williamsburg Muni Agg Rate-43952</v>
      </c>
      <c r="G8004" s="11" t="s">
        <v>131</v>
      </c>
      <c r="H8004" s="11" t="s">
        <v>54</v>
      </c>
      <c r="I8004" s="11" t="s">
        <v>99</v>
      </c>
      <c r="J8004" s="11" t="s">
        <v>249</v>
      </c>
      <c r="K8004" s="11" t="str">
        <f>IFERROR(INDEX('EDC Component Dictionary'!$C$5:$C$37,MATCH('Rates Database'!J8004,'EDC Component Dictionary'!$B$5:$B$37,0)), "Energy Supply")</f>
        <v>Energy Supply</v>
      </c>
      <c r="L8004" s="12">
        <v>0.10249</v>
      </c>
      <c r="M8004" s="12"/>
    </row>
    <row r="8005" spans="1:13" x14ac:dyDescent="0.3">
      <c r="A8005" s="18">
        <v>8003</v>
      </c>
      <c r="B8005" s="18">
        <f t="shared" si="250"/>
        <v>2020</v>
      </c>
      <c r="C8005" s="17">
        <v>43952</v>
      </c>
      <c r="D8005" s="18" t="s">
        <v>130</v>
      </c>
      <c r="E8005" s="18" t="s">
        <v>164</v>
      </c>
      <c r="F8005" s="18" t="str">
        <f t="shared" si="251"/>
        <v>National Grid-Winchendon Muni Agg Rate-43952</v>
      </c>
      <c r="G8005" s="11" t="s">
        <v>131</v>
      </c>
      <c r="H8005" s="11" t="s">
        <v>54</v>
      </c>
      <c r="I8005" s="11" t="s">
        <v>99</v>
      </c>
      <c r="J8005" s="11" t="s">
        <v>181</v>
      </c>
      <c r="K8005" s="11" t="str">
        <f>IFERROR(INDEX('EDC Component Dictionary'!$C$5:$C$37,MATCH('Rates Database'!J8005,'EDC Component Dictionary'!$B$5:$B$37,0)), "Energy Supply")</f>
        <v>Energy Supply</v>
      </c>
      <c r="L8005" s="12">
        <v>0.10304000000000001</v>
      </c>
      <c r="M8005" s="12"/>
    </row>
    <row r="8006" spans="1:13" x14ac:dyDescent="0.3">
      <c r="A8006" s="18">
        <v>8004</v>
      </c>
      <c r="B8006" s="18">
        <f t="shared" si="250"/>
        <v>2020</v>
      </c>
      <c r="C8006" s="17">
        <v>43952</v>
      </c>
      <c r="D8006" s="18" t="s">
        <v>130</v>
      </c>
      <c r="E8006" s="18" t="s">
        <v>95</v>
      </c>
      <c r="F8006" s="18" t="str">
        <f t="shared" si="251"/>
        <v>Eversource_WMA-Lanesborough Muni Agg Rate-43952</v>
      </c>
      <c r="G8006" s="11" t="s">
        <v>131</v>
      </c>
      <c r="H8006" s="11" t="s">
        <v>54</v>
      </c>
      <c r="I8006" s="11" t="s">
        <v>99</v>
      </c>
      <c r="J8006" s="11" t="s">
        <v>255</v>
      </c>
      <c r="K8006" s="11" t="str">
        <f>IFERROR(INDEX('EDC Component Dictionary'!$C$5:$C$37,MATCH('Rates Database'!J8006,'EDC Component Dictionary'!$B$5:$B$37,0)), "Energy Supply")</f>
        <v>Energy Supply</v>
      </c>
      <c r="L8006" s="12">
        <v>0.10306999999999999</v>
      </c>
      <c r="M8006" s="12"/>
    </row>
    <row r="8007" spans="1:13" x14ac:dyDescent="0.3">
      <c r="A8007" s="18">
        <v>8005</v>
      </c>
      <c r="B8007" s="18">
        <f t="shared" si="250"/>
        <v>2020</v>
      </c>
      <c r="C8007" s="17">
        <v>43952</v>
      </c>
      <c r="D8007" s="18" t="s">
        <v>130</v>
      </c>
      <c r="E8007" s="18" t="s">
        <v>164</v>
      </c>
      <c r="F8007" s="18" t="str">
        <f t="shared" si="251"/>
        <v>National Grid-Charlton Muni Agg Rate-43952</v>
      </c>
      <c r="G8007" s="11" t="s">
        <v>131</v>
      </c>
      <c r="H8007" s="11" t="s">
        <v>54</v>
      </c>
      <c r="I8007" s="11" t="s">
        <v>99</v>
      </c>
      <c r="J8007" s="11" t="s">
        <v>188</v>
      </c>
      <c r="K8007" s="11" t="str">
        <f>IFERROR(INDEX('EDC Component Dictionary'!$C$5:$C$37,MATCH('Rates Database'!J8007,'EDC Component Dictionary'!$B$5:$B$37,0)), "Energy Supply")</f>
        <v>Energy Supply</v>
      </c>
      <c r="L8007" s="12">
        <v>0.10316</v>
      </c>
      <c r="M8007" s="12"/>
    </row>
    <row r="8008" spans="1:13" x14ac:dyDescent="0.3">
      <c r="A8008" s="18">
        <v>8006</v>
      </c>
      <c r="B8008" s="18">
        <f t="shared" si="250"/>
        <v>2020</v>
      </c>
      <c r="C8008" s="17">
        <v>43952</v>
      </c>
      <c r="D8008" s="18" t="s">
        <v>130</v>
      </c>
      <c r="E8008" s="18" t="s">
        <v>164</v>
      </c>
      <c r="F8008" s="18" t="str">
        <f t="shared" si="251"/>
        <v>National Grid-Millbury Muni Agg Rate-43952</v>
      </c>
      <c r="G8008" s="11" t="s">
        <v>131</v>
      </c>
      <c r="H8008" s="11" t="s">
        <v>54</v>
      </c>
      <c r="I8008" s="11" t="s">
        <v>99</v>
      </c>
      <c r="J8008" s="11" t="s">
        <v>198</v>
      </c>
      <c r="K8008" s="11" t="str">
        <f>IFERROR(INDEX('EDC Component Dictionary'!$C$5:$C$37,MATCH('Rates Database'!J8008,'EDC Component Dictionary'!$B$5:$B$37,0)), "Energy Supply")</f>
        <v>Energy Supply</v>
      </c>
      <c r="L8008" s="12">
        <v>0.10317999999999999</v>
      </c>
      <c r="M8008" s="12"/>
    </row>
    <row r="8009" spans="1:13" x14ac:dyDescent="0.3">
      <c r="A8009" s="18">
        <v>8007</v>
      </c>
      <c r="B8009" s="18">
        <f t="shared" si="250"/>
        <v>2020</v>
      </c>
      <c r="C8009" s="17">
        <v>43952</v>
      </c>
      <c r="D8009" s="18" t="s">
        <v>130</v>
      </c>
      <c r="E8009" s="18" t="s">
        <v>164</v>
      </c>
      <c r="F8009" s="18" t="str">
        <f t="shared" si="251"/>
        <v>National Grid-Oxford Muni Agg Rate-43952</v>
      </c>
      <c r="G8009" s="11" t="s">
        <v>131</v>
      </c>
      <c r="H8009" s="11" t="s">
        <v>54</v>
      </c>
      <c r="I8009" s="11" t="s">
        <v>99</v>
      </c>
      <c r="J8009" s="11" t="s">
        <v>202</v>
      </c>
      <c r="K8009" s="11" t="str">
        <f>IFERROR(INDEX('EDC Component Dictionary'!$C$5:$C$37,MATCH('Rates Database'!J8009,'EDC Component Dictionary'!$B$5:$B$37,0)), "Energy Supply")</f>
        <v>Energy Supply</v>
      </c>
      <c r="L8009" s="12">
        <v>0.1032</v>
      </c>
      <c r="M8009" s="12"/>
    </row>
    <row r="8010" spans="1:13" x14ac:dyDescent="0.3">
      <c r="A8010" s="18">
        <v>8008</v>
      </c>
      <c r="B8010" s="18">
        <f t="shared" si="250"/>
        <v>2020</v>
      </c>
      <c r="C8010" s="17">
        <v>43952</v>
      </c>
      <c r="D8010" s="18" t="s">
        <v>130</v>
      </c>
      <c r="E8010" s="18" t="s">
        <v>163</v>
      </c>
      <c r="F8010" s="18" t="str">
        <f t="shared" si="251"/>
        <v>Eversource_EMA-Plymouth Muni Agg Rate-43952</v>
      </c>
      <c r="G8010" s="11" t="s">
        <v>131</v>
      </c>
      <c r="H8010" s="11" t="s">
        <v>54</v>
      </c>
      <c r="I8010" s="11" t="s">
        <v>99</v>
      </c>
      <c r="J8010" s="11" t="s">
        <v>180</v>
      </c>
      <c r="K8010" s="11" t="str">
        <f>IFERROR(INDEX('EDC Component Dictionary'!$C$5:$C$37,MATCH('Rates Database'!J8010,'EDC Component Dictionary'!$B$5:$B$37,0)), "Energy Supply")</f>
        <v>Energy Supply</v>
      </c>
      <c r="L8010" s="12">
        <v>0.10333000000000001</v>
      </c>
      <c r="M8010" s="12"/>
    </row>
    <row r="8011" spans="1:13" x14ac:dyDescent="0.3">
      <c r="A8011" s="18">
        <v>8009</v>
      </c>
      <c r="B8011" s="18">
        <f t="shared" si="250"/>
        <v>2020</v>
      </c>
      <c r="C8011" s="17">
        <v>43952</v>
      </c>
      <c r="D8011" s="18" t="s">
        <v>130</v>
      </c>
      <c r="E8011" s="18" t="s">
        <v>164</v>
      </c>
      <c r="F8011" s="18" t="str">
        <f t="shared" si="251"/>
        <v>National Grid-Auburn Muni Agg Rate-43952</v>
      </c>
      <c r="G8011" s="11" t="s">
        <v>131</v>
      </c>
      <c r="H8011" s="11" t="s">
        <v>54</v>
      </c>
      <c r="I8011" s="11" t="s">
        <v>99</v>
      </c>
      <c r="J8011" s="11" t="s">
        <v>258</v>
      </c>
      <c r="K8011" s="11" t="str">
        <f>IFERROR(INDEX('EDC Component Dictionary'!$C$5:$C$37,MATCH('Rates Database'!J8011,'EDC Component Dictionary'!$B$5:$B$37,0)), "Energy Supply")</f>
        <v>Energy Supply</v>
      </c>
      <c r="L8011" s="12">
        <v>0.10353999999999999</v>
      </c>
      <c r="M8011" s="12"/>
    </row>
    <row r="8012" spans="1:13" x14ac:dyDescent="0.3">
      <c r="A8012" s="18">
        <v>8010</v>
      </c>
      <c r="B8012" s="18">
        <f t="shared" si="250"/>
        <v>2020</v>
      </c>
      <c r="C8012" s="17">
        <v>43952</v>
      </c>
      <c r="D8012" s="18" t="s">
        <v>130</v>
      </c>
      <c r="E8012" s="18" t="s">
        <v>164</v>
      </c>
      <c r="F8012" s="18" t="str">
        <f t="shared" si="251"/>
        <v>National Grid-Orange Muni Agg Rate-43952</v>
      </c>
      <c r="G8012" s="11" t="s">
        <v>131</v>
      </c>
      <c r="H8012" s="11" t="s">
        <v>54</v>
      </c>
      <c r="I8012" s="11" t="s">
        <v>99</v>
      </c>
      <c r="J8012" s="11" t="s">
        <v>182</v>
      </c>
      <c r="K8012" s="11" t="str">
        <f>IFERROR(INDEX('EDC Component Dictionary'!$C$5:$C$37,MATCH('Rates Database'!J8012,'EDC Component Dictionary'!$B$5:$B$37,0)), "Energy Supply")</f>
        <v>Energy Supply</v>
      </c>
      <c r="L8012" s="12">
        <v>0.10383000000000001</v>
      </c>
      <c r="M8012" s="12"/>
    </row>
    <row r="8013" spans="1:13" x14ac:dyDescent="0.3">
      <c r="A8013" s="18">
        <v>8011</v>
      </c>
      <c r="B8013" s="18">
        <f t="shared" si="250"/>
        <v>2020</v>
      </c>
      <c r="C8013" s="17">
        <v>43952</v>
      </c>
      <c r="D8013" s="18" t="s">
        <v>130</v>
      </c>
      <c r="E8013" s="18" t="s">
        <v>164</v>
      </c>
      <c r="F8013" s="18" t="str">
        <f t="shared" si="251"/>
        <v>National Grid-Adams Muni Agg Rate-43952</v>
      </c>
      <c r="G8013" s="11" t="s">
        <v>131</v>
      </c>
      <c r="H8013" s="11" t="s">
        <v>54</v>
      </c>
      <c r="I8013" s="11" t="s">
        <v>99</v>
      </c>
      <c r="J8013" s="11" t="s">
        <v>183</v>
      </c>
      <c r="K8013" s="11" t="str">
        <f>IFERROR(INDEX('EDC Component Dictionary'!$C$5:$C$37,MATCH('Rates Database'!J8013,'EDC Component Dictionary'!$B$5:$B$37,0)), "Energy Supply")</f>
        <v>Energy Supply</v>
      </c>
      <c r="L8013" s="12">
        <v>0.10408000000000001</v>
      </c>
      <c r="M8013" s="12"/>
    </row>
    <row r="8014" spans="1:13" x14ac:dyDescent="0.3">
      <c r="A8014" s="18">
        <v>8012</v>
      </c>
      <c r="B8014" s="18">
        <f t="shared" si="250"/>
        <v>2020</v>
      </c>
      <c r="C8014" s="17">
        <v>43952</v>
      </c>
      <c r="D8014" s="18" t="s">
        <v>130</v>
      </c>
      <c r="E8014" s="18" t="s">
        <v>95</v>
      </c>
      <c r="F8014" s="18" t="str">
        <f t="shared" si="251"/>
        <v>Eversource_WMA-Cheshire Muni Agg Rate-43952</v>
      </c>
      <c r="G8014" s="11" t="s">
        <v>131</v>
      </c>
      <c r="H8014" s="11" t="s">
        <v>54</v>
      </c>
      <c r="I8014" s="11" t="s">
        <v>99</v>
      </c>
      <c r="J8014" s="11" t="s">
        <v>184</v>
      </c>
      <c r="K8014" s="11" t="str">
        <f>IFERROR(INDEX('EDC Component Dictionary'!$C$5:$C$37,MATCH('Rates Database'!J8014,'EDC Component Dictionary'!$B$5:$B$37,0)), "Energy Supply")</f>
        <v>Energy Supply</v>
      </c>
      <c r="L8014" s="12">
        <v>0.10408000000000001</v>
      </c>
      <c r="M8014" s="12"/>
    </row>
    <row r="8015" spans="1:13" x14ac:dyDescent="0.3">
      <c r="A8015" s="18">
        <v>8013</v>
      </c>
      <c r="B8015" s="18">
        <f t="shared" si="250"/>
        <v>2020</v>
      </c>
      <c r="C8015" s="17">
        <v>43952</v>
      </c>
      <c r="D8015" s="18" t="s">
        <v>130</v>
      </c>
      <c r="E8015" s="18" t="s">
        <v>163</v>
      </c>
      <c r="F8015" s="18" t="str">
        <f t="shared" si="251"/>
        <v>Eversource_EMA-Acushnet Muni Agg Rate-43952</v>
      </c>
      <c r="G8015" s="11" t="s">
        <v>131</v>
      </c>
      <c r="H8015" s="11" t="s">
        <v>54</v>
      </c>
      <c r="I8015" s="11" t="s">
        <v>99</v>
      </c>
      <c r="J8015" s="11" t="s">
        <v>185</v>
      </c>
      <c r="K8015" s="11" t="str">
        <f>IFERROR(INDEX('EDC Component Dictionary'!$C$5:$C$37,MATCH('Rates Database'!J8015,'EDC Component Dictionary'!$B$5:$B$37,0)), "Energy Supply")</f>
        <v>Energy Supply</v>
      </c>
      <c r="L8015" s="12">
        <v>0.1043</v>
      </c>
      <c r="M8015" s="12"/>
    </row>
    <row r="8016" spans="1:13" x14ac:dyDescent="0.3">
      <c r="A8016" s="18">
        <v>8014</v>
      </c>
      <c r="B8016" s="18">
        <f t="shared" si="250"/>
        <v>2020</v>
      </c>
      <c r="C8016" s="17">
        <v>43952</v>
      </c>
      <c r="D8016" s="18" t="s">
        <v>130</v>
      </c>
      <c r="E8016" s="18" t="s">
        <v>164</v>
      </c>
      <c r="F8016" s="18" t="str">
        <f t="shared" si="251"/>
        <v>National Grid-Attleboro Muni Agg Rate-43952</v>
      </c>
      <c r="G8016" s="11" t="s">
        <v>131</v>
      </c>
      <c r="H8016" s="11" t="s">
        <v>54</v>
      </c>
      <c r="I8016" s="11" t="s">
        <v>99</v>
      </c>
      <c r="J8016" s="11" t="s">
        <v>186</v>
      </c>
      <c r="K8016" s="11" t="str">
        <f>IFERROR(INDEX('EDC Component Dictionary'!$C$5:$C$37,MATCH('Rates Database'!J8016,'EDC Component Dictionary'!$B$5:$B$37,0)), "Energy Supply")</f>
        <v>Energy Supply</v>
      </c>
      <c r="L8016" s="12">
        <v>0.1043</v>
      </c>
      <c r="M8016" s="12"/>
    </row>
    <row r="8017" spans="1:13" x14ac:dyDescent="0.3">
      <c r="A8017" s="18">
        <v>8015</v>
      </c>
      <c r="B8017" s="18">
        <f t="shared" si="250"/>
        <v>2020</v>
      </c>
      <c r="C8017" s="17">
        <v>43952</v>
      </c>
      <c r="D8017" s="18" t="s">
        <v>130</v>
      </c>
      <c r="E8017" s="18" t="s">
        <v>163</v>
      </c>
      <c r="F8017" s="18" t="str">
        <f t="shared" si="251"/>
        <v>Eversource_EMA-Carver Muni Agg Rate-43952</v>
      </c>
      <c r="G8017" s="11" t="s">
        <v>131</v>
      </c>
      <c r="H8017" s="11" t="s">
        <v>54</v>
      </c>
      <c r="I8017" s="11" t="s">
        <v>99</v>
      </c>
      <c r="J8017" s="11" t="s">
        <v>187</v>
      </c>
      <c r="K8017" s="11" t="str">
        <f>IFERROR(INDEX('EDC Component Dictionary'!$C$5:$C$37,MATCH('Rates Database'!J8017,'EDC Component Dictionary'!$B$5:$B$37,0)), "Energy Supply")</f>
        <v>Energy Supply</v>
      </c>
      <c r="L8017" s="12">
        <v>0.1043</v>
      </c>
      <c r="M8017" s="12"/>
    </row>
    <row r="8018" spans="1:13" x14ac:dyDescent="0.3">
      <c r="A8018" s="18">
        <v>8016</v>
      </c>
      <c r="B8018" s="18">
        <f t="shared" si="250"/>
        <v>2020</v>
      </c>
      <c r="C8018" s="17">
        <v>43952</v>
      </c>
      <c r="D8018" s="18" t="s">
        <v>130</v>
      </c>
      <c r="E8018" s="18" t="s">
        <v>163</v>
      </c>
      <c r="F8018" s="18" t="str">
        <f t="shared" si="251"/>
        <v>Eversource_EMA-Dartmouth Muni Agg Rate-43952</v>
      </c>
      <c r="G8018" s="11" t="s">
        <v>131</v>
      </c>
      <c r="H8018" s="11" t="s">
        <v>54</v>
      </c>
      <c r="I8018" s="11" t="s">
        <v>99</v>
      </c>
      <c r="J8018" s="11" t="s">
        <v>189</v>
      </c>
      <c r="K8018" s="11" t="str">
        <f>IFERROR(INDEX('EDC Component Dictionary'!$C$5:$C$37,MATCH('Rates Database'!J8018,'EDC Component Dictionary'!$B$5:$B$37,0)), "Energy Supply")</f>
        <v>Energy Supply</v>
      </c>
      <c r="L8018" s="12">
        <v>0.1043</v>
      </c>
      <c r="M8018" s="12"/>
    </row>
    <row r="8019" spans="1:13" x14ac:dyDescent="0.3">
      <c r="A8019" s="18">
        <v>8017</v>
      </c>
      <c r="B8019" s="18">
        <f t="shared" si="250"/>
        <v>2020</v>
      </c>
      <c r="C8019" s="17">
        <v>43952</v>
      </c>
      <c r="D8019" s="18" t="s">
        <v>130</v>
      </c>
      <c r="E8019" s="18" t="s">
        <v>164</v>
      </c>
      <c r="F8019" s="18" t="str">
        <f t="shared" si="251"/>
        <v>National Grid-Dighton Muni Agg Rate-43952</v>
      </c>
      <c r="G8019" s="11" t="s">
        <v>131</v>
      </c>
      <c r="H8019" s="11" t="s">
        <v>54</v>
      </c>
      <c r="I8019" s="11" t="s">
        <v>99</v>
      </c>
      <c r="J8019" s="11" t="s">
        <v>190</v>
      </c>
      <c r="K8019" s="11" t="str">
        <f>IFERROR(INDEX('EDC Component Dictionary'!$C$5:$C$37,MATCH('Rates Database'!J8019,'EDC Component Dictionary'!$B$5:$B$37,0)), "Energy Supply")</f>
        <v>Energy Supply</v>
      </c>
      <c r="L8019" s="12">
        <v>0.1043</v>
      </c>
      <c r="M8019" s="12"/>
    </row>
    <row r="8020" spans="1:13" x14ac:dyDescent="0.3">
      <c r="A8020" s="18">
        <v>8018</v>
      </c>
      <c r="B8020" s="18">
        <f t="shared" si="250"/>
        <v>2020</v>
      </c>
      <c r="C8020" s="17">
        <v>43952</v>
      </c>
      <c r="D8020" s="18" t="s">
        <v>130</v>
      </c>
      <c r="E8020" s="18" t="s">
        <v>164</v>
      </c>
      <c r="F8020" s="18" t="str">
        <f t="shared" si="251"/>
        <v>National Grid-Douglas Muni Agg Rate-43952</v>
      </c>
      <c r="G8020" s="11" t="s">
        <v>131</v>
      </c>
      <c r="H8020" s="11" t="s">
        <v>54</v>
      </c>
      <c r="I8020" s="11" t="s">
        <v>99</v>
      </c>
      <c r="J8020" s="11" t="s">
        <v>191</v>
      </c>
      <c r="K8020" s="11" t="str">
        <f>IFERROR(INDEX('EDC Component Dictionary'!$C$5:$C$37,MATCH('Rates Database'!J8020,'EDC Component Dictionary'!$B$5:$B$37,0)), "Energy Supply")</f>
        <v>Energy Supply</v>
      </c>
      <c r="L8020" s="12">
        <v>0.1043</v>
      </c>
      <c r="M8020" s="12"/>
    </row>
    <row r="8021" spans="1:13" x14ac:dyDescent="0.3">
      <c r="A8021" s="18">
        <v>8019</v>
      </c>
      <c r="B8021" s="18">
        <f t="shared" si="250"/>
        <v>2020</v>
      </c>
      <c r="C8021" s="17">
        <v>43952</v>
      </c>
      <c r="D8021" s="18" t="s">
        <v>130</v>
      </c>
      <c r="E8021" s="18" t="s">
        <v>164</v>
      </c>
      <c r="F8021" s="18" t="str">
        <f t="shared" si="251"/>
        <v>National Grid-Dracut Muni Agg Rate-43952</v>
      </c>
      <c r="G8021" s="11" t="s">
        <v>131</v>
      </c>
      <c r="H8021" s="11" t="s">
        <v>54</v>
      </c>
      <c r="I8021" s="11" t="s">
        <v>99</v>
      </c>
      <c r="J8021" s="11" t="s">
        <v>192</v>
      </c>
      <c r="K8021" s="11" t="str">
        <f>IFERROR(INDEX('EDC Component Dictionary'!$C$5:$C$37,MATCH('Rates Database'!J8021,'EDC Component Dictionary'!$B$5:$B$37,0)), "Energy Supply")</f>
        <v>Energy Supply</v>
      </c>
      <c r="L8021" s="12">
        <v>0.1043</v>
      </c>
      <c r="M8021" s="12"/>
    </row>
    <row r="8022" spans="1:13" x14ac:dyDescent="0.3">
      <c r="A8022" s="18">
        <v>8020</v>
      </c>
      <c r="B8022" s="18">
        <f t="shared" si="250"/>
        <v>2020</v>
      </c>
      <c r="C8022" s="17">
        <v>43952</v>
      </c>
      <c r="D8022" s="18" t="s">
        <v>130</v>
      </c>
      <c r="E8022" s="18" t="s">
        <v>163</v>
      </c>
      <c r="F8022" s="18" t="str">
        <f t="shared" si="251"/>
        <v>Eversource_EMA-Fairhaven Muni Agg Rate-43952</v>
      </c>
      <c r="G8022" s="11" t="s">
        <v>131</v>
      </c>
      <c r="H8022" s="11" t="s">
        <v>54</v>
      </c>
      <c r="I8022" s="11" t="s">
        <v>99</v>
      </c>
      <c r="J8022" s="11" t="s">
        <v>193</v>
      </c>
      <c r="K8022" s="11" t="str">
        <f>IFERROR(INDEX('EDC Component Dictionary'!$C$5:$C$37,MATCH('Rates Database'!J8022,'EDC Component Dictionary'!$B$5:$B$37,0)), "Energy Supply")</f>
        <v>Energy Supply</v>
      </c>
      <c r="L8022" s="12">
        <v>0.1043</v>
      </c>
      <c r="M8022" s="12"/>
    </row>
    <row r="8023" spans="1:13" x14ac:dyDescent="0.3">
      <c r="A8023" s="18">
        <v>8021</v>
      </c>
      <c r="B8023" s="18">
        <f t="shared" si="250"/>
        <v>2020</v>
      </c>
      <c r="C8023" s="17">
        <v>43952</v>
      </c>
      <c r="D8023" s="18" t="s">
        <v>130</v>
      </c>
      <c r="E8023" s="18" t="s">
        <v>164</v>
      </c>
      <c r="F8023" s="18" t="str">
        <f t="shared" si="251"/>
        <v>National Grid-Fall River Muni Agg Rate-43952</v>
      </c>
      <c r="G8023" s="11" t="s">
        <v>131</v>
      </c>
      <c r="H8023" s="11" t="s">
        <v>54</v>
      </c>
      <c r="I8023" s="11" t="s">
        <v>99</v>
      </c>
      <c r="J8023" s="11" t="s">
        <v>194</v>
      </c>
      <c r="K8023" s="11" t="str">
        <f>IFERROR(INDEX('EDC Component Dictionary'!$C$5:$C$37,MATCH('Rates Database'!J8023,'EDC Component Dictionary'!$B$5:$B$37,0)), "Energy Supply")</f>
        <v>Energy Supply</v>
      </c>
      <c r="L8023" s="12">
        <v>0.1043</v>
      </c>
      <c r="M8023" s="12"/>
    </row>
    <row r="8024" spans="1:13" x14ac:dyDescent="0.3">
      <c r="A8024" s="18">
        <v>8022</v>
      </c>
      <c r="B8024" s="18">
        <f t="shared" si="250"/>
        <v>2020</v>
      </c>
      <c r="C8024" s="17">
        <v>43952</v>
      </c>
      <c r="D8024" s="18" t="s">
        <v>130</v>
      </c>
      <c r="E8024" s="18" t="s">
        <v>163</v>
      </c>
      <c r="F8024" s="18" t="str">
        <f t="shared" si="251"/>
        <v>Eversource_EMA-Freetown Muni Agg Rate-43952</v>
      </c>
      <c r="G8024" s="11" t="s">
        <v>131</v>
      </c>
      <c r="H8024" s="11" t="s">
        <v>54</v>
      </c>
      <c r="I8024" s="11" t="s">
        <v>99</v>
      </c>
      <c r="J8024" s="11" t="s">
        <v>195</v>
      </c>
      <c r="K8024" s="11" t="str">
        <f>IFERROR(INDEX('EDC Component Dictionary'!$C$5:$C$37,MATCH('Rates Database'!J8024,'EDC Component Dictionary'!$B$5:$B$37,0)), "Energy Supply")</f>
        <v>Energy Supply</v>
      </c>
      <c r="L8024" s="12">
        <v>0.1043</v>
      </c>
      <c r="M8024" s="12"/>
    </row>
    <row r="8025" spans="1:13" x14ac:dyDescent="0.3">
      <c r="A8025" s="18">
        <v>8023</v>
      </c>
      <c r="B8025" s="18">
        <f t="shared" si="250"/>
        <v>2020</v>
      </c>
      <c r="C8025" s="17">
        <v>43952</v>
      </c>
      <c r="D8025" s="18" t="s">
        <v>130</v>
      </c>
      <c r="E8025" s="18" t="s">
        <v>163</v>
      </c>
      <c r="F8025" s="18" t="str">
        <f t="shared" si="251"/>
        <v>Eversource_EMA-Mattapoisett Muni Agg Rate-43952</v>
      </c>
      <c r="G8025" s="11" t="s">
        <v>131</v>
      </c>
      <c r="H8025" s="11" t="s">
        <v>54</v>
      </c>
      <c r="I8025" s="11" t="s">
        <v>99</v>
      </c>
      <c r="J8025" s="11" t="s">
        <v>197</v>
      </c>
      <c r="K8025" s="11" t="str">
        <f>IFERROR(INDEX('EDC Component Dictionary'!$C$5:$C$37,MATCH('Rates Database'!J8025,'EDC Component Dictionary'!$B$5:$B$37,0)), "Energy Supply")</f>
        <v>Energy Supply</v>
      </c>
      <c r="L8025" s="12">
        <v>0.1043</v>
      </c>
      <c r="M8025" s="12"/>
    </row>
    <row r="8026" spans="1:13" x14ac:dyDescent="0.3">
      <c r="A8026" s="18">
        <v>8024</v>
      </c>
      <c r="B8026" s="18">
        <f t="shared" si="250"/>
        <v>2020</v>
      </c>
      <c r="C8026" s="17">
        <v>43952</v>
      </c>
      <c r="D8026" s="18" t="s">
        <v>130</v>
      </c>
      <c r="E8026" s="18" t="s">
        <v>163</v>
      </c>
      <c r="F8026" s="18" t="str">
        <f t="shared" si="251"/>
        <v>Eversource_EMA-New Bedford Muni Agg Rate-43952</v>
      </c>
      <c r="G8026" s="11" t="s">
        <v>131</v>
      </c>
      <c r="H8026" s="11" t="s">
        <v>54</v>
      </c>
      <c r="I8026" s="11" t="s">
        <v>99</v>
      </c>
      <c r="J8026" s="11" t="s">
        <v>199</v>
      </c>
      <c r="K8026" s="11" t="str">
        <f>IFERROR(INDEX('EDC Component Dictionary'!$C$5:$C$37,MATCH('Rates Database'!J8026,'EDC Component Dictionary'!$B$5:$B$37,0)), "Energy Supply")</f>
        <v>Energy Supply</v>
      </c>
      <c r="L8026" s="12">
        <v>0.1043</v>
      </c>
      <c r="M8026" s="12"/>
    </row>
    <row r="8027" spans="1:13" x14ac:dyDescent="0.3">
      <c r="A8027" s="18">
        <v>8025</v>
      </c>
      <c r="B8027" s="18">
        <f t="shared" si="250"/>
        <v>2020</v>
      </c>
      <c r="C8027" s="17">
        <v>43952</v>
      </c>
      <c r="D8027" s="18" t="s">
        <v>130</v>
      </c>
      <c r="E8027" s="18" t="s">
        <v>164</v>
      </c>
      <c r="F8027" s="18" t="str">
        <f t="shared" si="251"/>
        <v>National Grid-Northbridge Muni Agg Rate-43952</v>
      </c>
      <c r="G8027" s="11" t="s">
        <v>131</v>
      </c>
      <c r="H8027" s="11" t="s">
        <v>54</v>
      </c>
      <c r="I8027" s="11" t="s">
        <v>99</v>
      </c>
      <c r="J8027" s="11" t="s">
        <v>200</v>
      </c>
      <c r="K8027" s="11" t="str">
        <f>IFERROR(INDEX('EDC Component Dictionary'!$C$5:$C$37,MATCH('Rates Database'!J8027,'EDC Component Dictionary'!$B$5:$B$37,0)), "Energy Supply")</f>
        <v>Energy Supply</v>
      </c>
      <c r="L8027" s="12">
        <v>0.1043</v>
      </c>
      <c r="M8027" s="12"/>
    </row>
    <row r="8028" spans="1:13" x14ac:dyDescent="0.3">
      <c r="A8028" s="18">
        <v>8026</v>
      </c>
      <c r="B8028" s="18">
        <f t="shared" si="250"/>
        <v>2020</v>
      </c>
      <c r="C8028" s="17">
        <v>43952</v>
      </c>
      <c r="D8028" s="18" t="s">
        <v>130</v>
      </c>
      <c r="E8028" s="18" t="s">
        <v>164</v>
      </c>
      <c r="F8028" s="18" t="str">
        <f t="shared" si="251"/>
        <v>National Grid-Norton Muni Agg Rate-43952</v>
      </c>
      <c r="G8028" s="11" t="s">
        <v>131</v>
      </c>
      <c r="H8028" s="11" t="s">
        <v>54</v>
      </c>
      <c r="I8028" s="11" t="s">
        <v>99</v>
      </c>
      <c r="J8028" s="11" t="s">
        <v>201</v>
      </c>
      <c r="K8028" s="11" t="str">
        <f>IFERROR(INDEX('EDC Component Dictionary'!$C$5:$C$37,MATCH('Rates Database'!J8028,'EDC Component Dictionary'!$B$5:$B$37,0)), "Energy Supply")</f>
        <v>Energy Supply</v>
      </c>
      <c r="L8028" s="12">
        <v>0.1043</v>
      </c>
      <c r="M8028" s="12"/>
    </row>
    <row r="8029" spans="1:13" x14ac:dyDescent="0.3">
      <c r="A8029" s="18">
        <v>8027</v>
      </c>
      <c r="B8029" s="18">
        <f t="shared" si="250"/>
        <v>2020</v>
      </c>
      <c r="C8029" s="17">
        <v>43952</v>
      </c>
      <c r="D8029" s="18" t="s">
        <v>130</v>
      </c>
      <c r="E8029" s="18" t="s">
        <v>164</v>
      </c>
      <c r="F8029" s="18" t="str">
        <f t="shared" si="251"/>
        <v>National Grid-Plainville Muni Agg Rate-43952</v>
      </c>
      <c r="G8029" s="11" t="s">
        <v>131</v>
      </c>
      <c r="H8029" s="11" t="s">
        <v>54</v>
      </c>
      <c r="I8029" s="11" t="s">
        <v>99</v>
      </c>
      <c r="J8029" s="11" t="s">
        <v>203</v>
      </c>
      <c r="K8029" s="11" t="str">
        <f>IFERROR(INDEX('EDC Component Dictionary'!$C$5:$C$37,MATCH('Rates Database'!J8029,'EDC Component Dictionary'!$B$5:$B$37,0)), "Energy Supply")</f>
        <v>Energy Supply</v>
      </c>
      <c r="L8029" s="12">
        <v>0.1043</v>
      </c>
      <c r="M8029" s="12"/>
    </row>
    <row r="8030" spans="1:13" x14ac:dyDescent="0.3">
      <c r="A8030" s="18">
        <v>8028</v>
      </c>
      <c r="B8030" s="18">
        <f t="shared" si="250"/>
        <v>2020</v>
      </c>
      <c r="C8030" s="17">
        <v>43952</v>
      </c>
      <c r="D8030" s="18" t="s">
        <v>130</v>
      </c>
      <c r="E8030" s="18" t="s">
        <v>164</v>
      </c>
      <c r="F8030" s="18" t="str">
        <f t="shared" si="251"/>
        <v>National Grid-Rehoboth Muni Agg Rate-43952</v>
      </c>
      <c r="G8030" s="11" t="s">
        <v>131</v>
      </c>
      <c r="H8030" s="11" t="s">
        <v>54</v>
      </c>
      <c r="I8030" s="11" t="s">
        <v>99</v>
      </c>
      <c r="J8030" s="11" t="s">
        <v>204</v>
      </c>
      <c r="K8030" s="11" t="str">
        <f>IFERROR(INDEX('EDC Component Dictionary'!$C$5:$C$37,MATCH('Rates Database'!J8030,'EDC Component Dictionary'!$B$5:$B$37,0)), "Energy Supply")</f>
        <v>Energy Supply</v>
      </c>
      <c r="L8030" s="12">
        <v>0.1043</v>
      </c>
      <c r="M8030" s="12"/>
    </row>
    <row r="8031" spans="1:13" x14ac:dyDescent="0.3">
      <c r="A8031" s="18">
        <v>8029</v>
      </c>
      <c r="B8031" s="18">
        <f t="shared" si="250"/>
        <v>2020</v>
      </c>
      <c r="C8031" s="17">
        <v>43952</v>
      </c>
      <c r="D8031" s="18" t="s">
        <v>130</v>
      </c>
      <c r="E8031" s="18" t="s">
        <v>164</v>
      </c>
      <c r="F8031" s="18" t="str">
        <f t="shared" si="251"/>
        <v>National Grid-Seekonk Muni Agg Rate-43952</v>
      </c>
      <c r="G8031" s="11" t="s">
        <v>131</v>
      </c>
      <c r="H8031" s="11" t="s">
        <v>54</v>
      </c>
      <c r="I8031" s="11" t="s">
        <v>99</v>
      </c>
      <c r="J8031" s="11" t="s">
        <v>205</v>
      </c>
      <c r="K8031" s="11" t="str">
        <f>IFERROR(INDEX('EDC Component Dictionary'!$C$5:$C$37,MATCH('Rates Database'!J8031,'EDC Component Dictionary'!$B$5:$B$37,0)), "Energy Supply")</f>
        <v>Energy Supply</v>
      </c>
      <c r="L8031" s="12">
        <v>0.1043</v>
      </c>
      <c r="M8031" s="12"/>
    </row>
    <row r="8032" spans="1:13" x14ac:dyDescent="0.3">
      <c r="A8032" s="18">
        <v>8030</v>
      </c>
      <c r="B8032" s="18">
        <f t="shared" si="250"/>
        <v>2020</v>
      </c>
      <c r="C8032" s="17">
        <v>43952</v>
      </c>
      <c r="D8032" s="18" t="s">
        <v>130</v>
      </c>
      <c r="E8032" s="18" t="s">
        <v>164</v>
      </c>
      <c r="F8032" s="18" t="str">
        <f t="shared" si="251"/>
        <v>National Grid-Somerset Muni Agg Rate-43952</v>
      </c>
      <c r="G8032" s="11" t="s">
        <v>131</v>
      </c>
      <c r="H8032" s="11" t="s">
        <v>54</v>
      </c>
      <c r="I8032" s="11" t="s">
        <v>99</v>
      </c>
      <c r="J8032" s="11" t="s">
        <v>206</v>
      </c>
      <c r="K8032" s="11" t="str">
        <f>IFERROR(INDEX('EDC Component Dictionary'!$C$5:$C$37,MATCH('Rates Database'!J8032,'EDC Component Dictionary'!$B$5:$B$37,0)), "Energy Supply")</f>
        <v>Energy Supply</v>
      </c>
      <c r="L8032" s="12">
        <v>0.1043</v>
      </c>
      <c r="M8032" s="12"/>
    </row>
    <row r="8033" spans="1:13" x14ac:dyDescent="0.3">
      <c r="A8033" s="18">
        <v>8031</v>
      </c>
      <c r="B8033" s="18">
        <f t="shared" si="250"/>
        <v>2020</v>
      </c>
      <c r="C8033" s="17">
        <v>43952</v>
      </c>
      <c r="D8033" s="18" t="s">
        <v>130</v>
      </c>
      <c r="E8033" s="18" t="s">
        <v>164</v>
      </c>
      <c r="F8033" s="18" t="str">
        <f t="shared" si="251"/>
        <v>National Grid-Swansea Muni Agg Rate-43952</v>
      </c>
      <c r="G8033" s="11" t="s">
        <v>131</v>
      </c>
      <c r="H8033" s="11" t="s">
        <v>54</v>
      </c>
      <c r="I8033" s="11" t="s">
        <v>99</v>
      </c>
      <c r="J8033" s="11" t="s">
        <v>207</v>
      </c>
      <c r="K8033" s="11" t="str">
        <f>IFERROR(INDEX('EDC Component Dictionary'!$C$5:$C$37,MATCH('Rates Database'!J8033,'EDC Component Dictionary'!$B$5:$B$37,0)), "Energy Supply")</f>
        <v>Energy Supply</v>
      </c>
      <c r="L8033" s="12">
        <v>0.1043</v>
      </c>
      <c r="M8033" s="12"/>
    </row>
    <row r="8034" spans="1:13" x14ac:dyDescent="0.3">
      <c r="A8034" s="18">
        <v>8032</v>
      </c>
      <c r="B8034" s="18">
        <f t="shared" si="250"/>
        <v>2020</v>
      </c>
      <c r="C8034" s="17">
        <v>43952</v>
      </c>
      <c r="D8034" s="18" t="s">
        <v>130</v>
      </c>
      <c r="E8034" s="18" t="s">
        <v>164</v>
      </c>
      <c r="F8034" s="18" t="str">
        <f t="shared" si="251"/>
        <v>National Grid-Westford Muni Agg Rate-43952</v>
      </c>
      <c r="G8034" s="11" t="s">
        <v>131</v>
      </c>
      <c r="H8034" s="11" t="s">
        <v>54</v>
      </c>
      <c r="I8034" s="11" t="s">
        <v>99</v>
      </c>
      <c r="J8034" s="11" t="s">
        <v>208</v>
      </c>
      <c r="K8034" s="11" t="str">
        <f>IFERROR(INDEX('EDC Component Dictionary'!$C$5:$C$37,MATCH('Rates Database'!J8034,'EDC Component Dictionary'!$B$5:$B$37,0)), "Energy Supply")</f>
        <v>Energy Supply</v>
      </c>
      <c r="L8034" s="12">
        <v>0.1043</v>
      </c>
      <c r="M8034" s="12"/>
    </row>
    <row r="8035" spans="1:13" x14ac:dyDescent="0.3">
      <c r="A8035" s="18">
        <v>8033</v>
      </c>
      <c r="B8035" s="18">
        <f t="shared" si="250"/>
        <v>2020</v>
      </c>
      <c r="C8035" s="17">
        <v>43952</v>
      </c>
      <c r="D8035" s="18" t="s">
        <v>130</v>
      </c>
      <c r="E8035" s="18" t="s">
        <v>163</v>
      </c>
      <c r="F8035" s="18" t="str">
        <f t="shared" si="251"/>
        <v>Eversource_EMA-Westport Muni Agg Rate-43952</v>
      </c>
      <c r="G8035" s="11" t="s">
        <v>131</v>
      </c>
      <c r="H8035" s="11" t="s">
        <v>54</v>
      </c>
      <c r="I8035" s="11" t="s">
        <v>99</v>
      </c>
      <c r="J8035" s="11" t="s">
        <v>209</v>
      </c>
      <c r="K8035" s="11" t="str">
        <f>IFERROR(INDEX('EDC Component Dictionary'!$C$5:$C$37,MATCH('Rates Database'!J8035,'EDC Component Dictionary'!$B$5:$B$37,0)), "Energy Supply")</f>
        <v>Energy Supply</v>
      </c>
      <c r="L8035" s="12">
        <v>0.1043</v>
      </c>
      <c r="M8035" s="12"/>
    </row>
    <row r="8036" spans="1:13" x14ac:dyDescent="0.3">
      <c r="A8036" s="18">
        <v>8034</v>
      </c>
      <c r="B8036" s="18">
        <f t="shared" si="250"/>
        <v>2020</v>
      </c>
      <c r="C8036" s="17">
        <v>43952</v>
      </c>
      <c r="D8036" s="18" t="s">
        <v>130</v>
      </c>
      <c r="E8036" s="18" t="s">
        <v>36</v>
      </c>
      <c r="F8036" s="18" t="str">
        <f t="shared" si="251"/>
        <v>Unitil-Ashby Muni Agg Rate-43952</v>
      </c>
      <c r="G8036" s="11" t="s">
        <v>131</v>
      </c>
      <c r="H8036" s="11" t="s">
        <v>54</v>
      </c>
      <c r="I8036" s="11" t="s">
        <v>99</v>
      </c>
      <c r="J8036" s="11" t="s">
        <v>235</v>
      </c>
      <c r="K8036" s="11" t="str">
        <f>IFERROR(INDEX('EDC Component Dictionary'!$C$5:$C$37,MATCH('Rates Database'!J8036,'EDC Component Dictionary'!$B$5:$B$37,0)), "Energy Supply")</f>
        <v>Energy Supply</v>
      </c>
      <c r="L8036" s="12">
        <v>0.10444000000000001</v>
      </c>
      <c r="M8036" s="12"/>
    </row>
    <row r="8037" spans="1:13" x14ac:dyDescent="0.3">
      <c r="A8037" s="18">
        <v>8035</v>
      </c>
      <c r="B8037" s="18">
        <f t="shared" si="250"/>
        <v>2020</v>
      </c>
      <c r="C8037" s="17">
        <v>43952</v>
      </c>
      <c r="D8037" s="18" t="s">
        <v>130</v>
      </c>
      <c r="E8037" s="18" t="s">
        <v>164</v>
      </c>
      <c r="F8037" s="18" t="str">
        <f t="shared" si="251"/>
        <v>National Grid-West Brookfield Muni Agg Rate-43952</v>
      </c>
      <c r="G8037" s="11" t="s">
        <v>131</v>
      </c>
      <c r="H8037" s="11" t="s">
        <v>54</v>
      </c>
      <c r="I8037" s="11" t="s">
        <v>99</v>
      </c>
      <c r="J8037" s="11" t="s">
        <v>177</v>
      </c>
      <c r="K8037" s="11" t="str">
        <f>IFERROR(INDEX('EDC Component Dictionary'!$C$5:$C$37,MATCH('Rates Database'!J8037,'EDC Component Dictionary'!$B$5:$B$37,0)), "Energy Supply")</f>
        <v>Energy Supply</v>
      </c>
      <c r="L8037" s="12">
        <v>0.10482</v>
      </c>
      <c r="M8037" s="12"/>
    </row>
    <row r="8038" spans="1:13" x14ac:dyDescent="0.3">
      <c r="A8038" s="18">
        <v>8036</v>
      </c>
      <c r="B8038" s="18">
        <f t="shared" si="250"/>
        <v>2020</v>
      </c>
      <c r="C8038" s="17">
        <v>43952</v>
      </c>
      <c r="D8038" s="18" t="s">
        <v>130</v>
      </c>
      <c r="E8038" s="18" t="s">
        <v>163</v>
      </c>
      <c r="F8038" s="18" t="str">
        <f t="shared" si="251"/>
        <v>Eversource_EMA-Somerville Muni Agg Rate-43952</v>
      </c>
      <c r="G8038" s="11" t="s">
        <v>131</v>
      </c>
      <c r="H8038" s="11" t="s">
        <v>54</v>
      </c>
      <c r="I8038" s="11" t="s">
        <v>99</v>
      </c>
      <c r="J8038" s="11" t="s">
        <v>212</v>
      </c>
      <c r="K8038" s="11" t="str">
        <f>IFERROR(INDEX('EDC Component Dictionary'!$C$5:$C$37,MATCH('Rates Database'!J8038,'EDC Component Dictionary'!$B$5:$B$37,0)), "Energy Supply")</f>
        <v>Energy Supply</v>
      </c>
      <c r="L8038" s="12">
        <v>0.10596999999999999</v>
      </c>
      <c r="M8038" s="12"/>
    </row>
    <row r="8039" spans="1:13" x14ac:dyDescent="0.3">
      <c r="A8039" s="18">
        <v>8037</v>
      </c>
      <c r="B8039" s="18">
        <f t="shared" si="250"/>
        <v>2020</v>
      </c>
      <c r="C8039" s="17">
        <v>43952</v>
      </c>
      <c r="D8039" s="18" t="s">
        <v>130</v>
      </c>
      <c r="E8039" s="18" t="s">
        <v>164</v>
      </c>
      <c r="F8039" s="18" t="str">
        <f t="shared" si="251"/>
        <v>National Grid-Gardner Muni Agg Rate-43952</v>
      </c>
      <c r="G8039" s="11" t="s">
        <v>131</v>
      </c>
      <c r="H8039" s="11" t="s">
        <v>54</v>
      </c>
      <c r="I8039" s="11" t="s">
        <v>99</v>
      </c>
      <c r="J8039" s="11" t="s">
        <v>179</v>
      </c>
      <c r="K8039" s="11" t="str">
        <f>IFERROR(INDEX('EDC Component Dictionary'!$C$5:$C$37,MATCH('Rates Database'!J8039,'EDC Component Dictionary'!$B$5:$B$37,0)), "Energy Supply")</f>
        <v>Energy Supply</v>
      </c>
      <c r="L8039" s="12">
        <v>0.10521</v>
      </c>
      <c r="M8039" s="12"/>
    </row>
    <row r="8040" spans="1:13" x14ac:dyDescent="0.3">
      <c r="A8040" s="18">
        <v>8038</v>
      </c>
      <c r="B8040" s="18">
        <f t="shared" si="250"/>
        <v>2020</v>
      </c>
      <c r="C8040" s="17">
        <v>43952</v>
      </c>
      <c r="D8040" s="18" t="s">
        <v>130</v>
      </c>
      <c r="E8040" s="18" t="s">
        <v>164</v>
      </c>
      <c r="F8040" s="18" t="str">
        <f t="shared" si="251"/>
        <v>National Grid-Melrose Muni Agg Rate-43952</v>
      </c>
      <c r="G8040" s="11" t="s">
        <v>131</v>
      </c>
      <c r="H8040" s="11" t="s">
        <v>54</v>
      </c>
      <c r="I8040" s="11" t="s">
        <v>99</v>
      </c>
      <c r="J8040" s="11" t="s">
        <v>269</v>
      </c>
      <c r="K8040" s="11" t="str">
        <f>IFERROR(INDEX('EDC Component Dictionary'!$C$5:$C$37,MATCH('Rates Database'!J8040,'EDC Component Dictionary'!$B$5:$B$37,0)), "Energy Supply")</f>
        <v>Energy Supply</v>
      </c>
      <c r="L8040" s="12">
        <v>0.10531</v>
      </c>
      <c r="M8040" s="12"/>
    </row>
    <row r="8041" spans="1:13" x14ac:dyDescent="0.3">
      <c r="A8041" s="18">
        <v>8039</v>
      </c>
      <c r="B8041" s="18">
        <f t="shared" si="250"/>
        <v>2020</v>
      </c>
      <c r="C8041" s="17">
        <v>43952</v>
      </c>
      <c r="D8041" s="18" t="s">
        <v>130</v>
      </c>
      <c r="E8041" s="18" t="s">
        <v>163</v>
      </c>
      <c r="F8041" s="18" t="str">
        <f t="shared" si="251"/>
        <v>Eversource_EMA-Kingston Muni Agg Rate-43952</v>
      </c>
      <c r="G8041" s="11" t="s">
        <v>131</v>
      </c>
      <c r="H8041" s="11" t="s">
        <v>54</v>
      </c>
      <c r="I8041" s="11" t="s">
        <v>99</v>
      </c>
      <c r="J8041" s="11" t="s">
        <v>211</v>
      </c>
      <c r="K8041" s="11" t="str">
        <f>IFERROR(INDEX('EDC Component Dictionary'!$C$5:$C$37,MATCH('Rates Database'!J8041,'EDC Component Dictionary'!$B$5:$B$37,0)), "Energy Supply")</f>
        <v>Energy Supply</v>
      </c>
      <c r="L8041" s="12">
        <v>0.10525</v>
      </c>
      <c r="M8041" s="12"/>
    </row>
    <row r="8042" spans="1:13" x14ac:dyDescent="0.3">
      <c r="A8042" s="18">
        <v>8040</v>
      </c>
      <c r="B8042" s="18">
        <f t="shared" si="250"/>
        <v>2020</v>
      </c>
      <c r="C8042" s="17">
        <v>43952</v>
      </c>
      <c r="D8042" s="18" t="s">
        <v>130</v>
      </c>
      <c r="E8042" s="18" t="s">
        <v>95</v>
      </c>
      <c r="F8042" s="18" t="str">
        <f t="shared" si="251"/>
        <v>Eversource_WMA-Greenfield Muni Agg Rate-43952</v>
      </c>
      <c r="G8042" s="11" t="s">
        <v>131</v>
      </c>
      <c r="H8042" s="11" t="s">
        <v>54</v>
      </c>
      <c r="I8042" s="11" t="s">
        <v>99</v>
      </c>
      <c r="J8042" s="11" t="s">
        <v>214</v>
      </c>
      <c r="K8042" s="11" t="str">
        <f>IFERROR(INDEX('EDC Component Dictionary'!$C$5:$C$37,MATCH('Rates Database'!J8042,'EDC Component Dictionary'!$B$5:$B$37,0)), "Energy Supply")</f>
        <v>Energy Supply</v>
      </c>
      <c r="L8042" s="12">
        <v>0.10566</v>
      </c>
      <c r="M8042" s="12"/>
    </row>
    <row r="8043" spans="1:13" x14ac:dyDescent="0.3">
      <c r="A8043" s="18">
        <v>8041</v>
      </c>
      <c r="B8043" s="18">
        <f t="shared" si="250"/>
        <v>2020</v>
      </c>
      <c r="C8043" s="17">
        <v>43952</v>
      </c>
      <c r="D8043" s="18" t="s">
        <v>130</v>
      </c>
      <c r="E8043" s="18" t="s">
        <v>163</v>
      </c>
      <c r="F8043" s="18" t="str">
        <f t="shared" si="251"/>
        <v>Eversource_EMA-Dedham Muni Agg Rate-43952</v>
      </c>
      <c r="G8043" s="11" t="s">
        <v>131</v>
      </c>
      <c r="H8043" s="11" t="s">
        <v>54</v>
      </c>
      <c r="I8043" s="11" t="s">
        <v>99</v>
      </c>
      <c r="J8043" s="11" t="s">
        <v>278</v>
      </c>
      <c r="K8043" s="11" t="str">
        <f>IFERROR(INDEX('EDC Component Dictionary'!$C$5:$C$37,MATCH('Rates Database'!J8043,'EDC Component Dictionary'!$B$5:$B$37,0)), "Energy Supply")</f>
        <v>Energy Supply</v>
      </c>
      <c r="L8043" s="12">
        <v>0.10580000000000001</v>
      </c>
      <c r="M8043" s="12"/>
    </row>
    <row r="8044" spans="1:13" x14ac:dyDescent="0.3">
      <c r="A8044" s="18">
        <v>8042</v>
      </c>
      <c r="B8044" s="18">
        <f t="shared" si="250"/>
        <v>2020</v>
      </c>
      <c r="C8044" s="17">
        <v>43952</v>
      </c>
      <c r="D8044" s="18" t="s">
        <v>130</v>
      </c>
      <c r="E8044" s="18" t="s">
        <v>164</v>
      </c>
      <c r="F8044" s="18" t="str">
        <f t="shared" si="251"/>
        <v>National Grid-Avon Muni Agg Rate-43952</v>
      </c>
      <c r="G8044" s="11" t="s">
        <v>131</v>
      </c>
      <c r="H8044" s="11" t="s">
        <v>54</v>
      </c>
      <c r="I8044" s="11" t="s">
        <v>99</v>
      </c>
      <c r="J8044" s="11" t="s">
        <v>270</v>
      </c>
      <c r="K8044" s="11" t="str">
        <f>IFERROR(INDEX('EDC Component Dictionary'!$C$5:$C$37,MATCH('Rates Database'!J8044,'EDC Component Dictionary'!$B$5:$B$37,0)), "Energy Supply")</f>
        <v>Energy Supply</v>
      </c>
      <c r="L8044" s="12">
        <v>0.10635</v>
      </c>
      <c r="M8044" s="12"/>
    </row>
    <row r="8045" spans="1:13" x14ac:dyDescent="0.3">
      <c r="A8045" s="18">
        <v>8043</v>
      </c>
      <c r="B8045" s="18">
        <f t="shared" si="250"/>
        <v>2020</v>
      </c>
      <c r="C8045" s="17">
        <v>43952</v>
      </c>
      <c r="D8045" s="18" t="s">
        <v>130</v>
      </c>
      <c r="E8045" s="18" t="s">
        <v>164</v>
      </c>
      <c r="F8045" s="18" t="str">
        <f t="shared" si="251"/>
        <v>National Grid-Billerica Muni Agg Rate-43952</v>
      </c>
      <c r="G8045" s="11" t="s">
        <v>131</v>
      </c>
      <c r="H8045" s="11" t="s">
        <v>54</v>
      </c>
      <c r="I8045" s="11" t="s">
        <v>99</v>
      </c>
      <c r="J8045" s="11" t="s">
        <v>215</v>
      </c>
      <c r="K8045" s="11" t="str">
        <f>IFERROR(INDEX('EDC Component Dictionary'!$C$5:$C$37,MATCH('Rates Database'!J8045,'EDC Component Dictionary'!$B$5:$B$37,0)), "Energy Supply")</f>
        <v>Energy Supply</v>
      </c>
      <c r="L8045" s="12">
        <v>0.10631</v>
      </c>
      <c r="M8045" s="12"/>
    </row>
    <row r="8046" spans="1:13" x14ac:dyDescent="0.3">
      <c r="A8046" s="18">
        <v>8044</v>
      </c>
      <c r="B8046" s="18">
        <f t="shared" si="250"/>
        <v>2020</v>
      </c>
      <c r="C8046" s="17">
        <v>43952</v>
      </c>
      <c r="D8046" s="18" t="s">
        <v>130</v>
      </c>
      <c r="E8046" s="18" t="s">
        <v>164</v>
      </c>
      <c r="F8046" s="18" t="str">
        <f t="shared" si="251"/>
        <v>National Grid-Harvard Muni Agg Rate-43952</v>
      </c>
      <c r="G8046" s="11" t="s">
        <v>131</v>
      </c>
      <c r="H8046" s="11" t="s">
        <v>54</v>
      </c>
      <c r="I8046" s="11" t="s">
        <v>99</v>
      </c>
      <c r="J8046" s="11" t="s">
        <v>276</v>
      </c>
      <c r="K8046" s="11" t="str">
        <f>IFERROR(INDEX('EDC Component Dictionary'!$C$5:$C$37,MATCH('Rates Database'!J8046,'EDC Component Dictionary'!$B$5:$B$37,0)), "Energy Supply")</f>
        <v>Energy Supply</v>
      </c>
      <c r="L8046" s="12">
        <v>0.10630000000000001</v>
      </c>
      <c r="M8046" s="12"/>
    </row>
    <row r="8047" spans="1:13" x14ac:dyDescent="0.3">
      <c r="A8047" s="18">
        <v>8045</v>
      </c>
      <c r="B8047" s="18">
        <f t="shared" si="250"/>
        <v>2020</v>
      </c>
      <c r="C8047" s="17">
        <v>43952</v>
      </c>
      <c r="D8047" s="18" t="s">
        <v>130</v>
      </c>
      <c r="E8047" s="18" t="s">
        <v>164</v>
      </c>
      <c r="F8047" s="18" t="str">
        <f t="shared" si="251"/>
        <v>National Grid-Heath Muni Agg Rate-43952</v>
      </c>
      <c r="G8047" s="11" t="s">
        <v>131</v>
      </c>
      <c r="H8047" s="11" t="s">
        <v>54</v>
      </c>
      <c r="I8047" s="11" t="s">
        <v>99</v>
      </c>
      <c r="J8047" s="11" t="s">
        <v>257</v>
      </c>
      <c r="K8047" s="11" t="str">
        <f>IFERROR(INDEX('EDC Component Dictionary'!$C$5:$C$37,MATCH('Rates Database'!J8047,'EDC Component Dictionary'!$B$5:$B$37,0)), "Energy Supply")</f>
        <v>Energy Supply</v>
      </c>
      <c r="L8047" s="12">
        <v>0.10685</v>
      </c>
      <c r="M8047" s="12"/>
    </row>
    <row r="8048" spans="1:13" x14ac:dyDescent="0.3">
      <c r="A8048" s="18">
        <v>8046</v>
      </c>
      <c r="B8048" s="18">
        <f t="shared" si="250"/>
        <v>2020</v>
      </c>
      <c r="C8048" s="17">
        <v>43952</v>
      </c>
      <c r="D8048" s="18" t="s">
        <v>130</v>
      </c>
      <c r="E8048" s="18" t="s">
        <v>164</v>
      </c>
      <c r="F8048" s="18" t="str">
        <f t="shared" si="251"/>
        <v>National Grid-Tewksbury Muni Agg Rate-43952</v>
      </c>
      <c r="G8048" s="11" t="s">
        <v>131</v>
      </c>
      <c r="H8048" s="11" t="s">
        <v>54</v>
      </c>
      <c r="I8048" s="11" t="s">
        <v>99</v>
      </c>
      <c r="J8048" s="11" t="s">
        <v>238</v>
      </c>
      <c r="K8048" s="11" t="str">
        <f>IFERROR(INDEX('EDC Component Dictionary'!$C$5:$C$37,MATCH('Rates Database'!J8048,'EDC Component Dictionary'!$B$5:$B$37,0)), "Energy Supply")</f>
        <v>Energy Supply</v>
      </c>
      <c r="L8048" s="12">
        <v>0.1069</v>
      </c>
      <c r="M8048" s="12"/>
    </row>
    <row r="8049" spans="1:13" x14ac:dyDescent="0.3">
      <c r="A8049" s="18">
        <v>8047</v>
      </c>
      <c r="B8049" s="18">
        <f t="shared" si="250"/>
        <v>2020</v>
      </c>
      <c r="C8049" s="17">
        <v>43952</v>
      </c>
      <c r="D8049" s="18" t="s">
        <v>130</v>
      </c>
      <c r="E8049" s="18" t="s">
        <v>164</v>
      </c>
      <c r="F8049" s="18" t="str">
        <f t="shared" si="251"/>
        <v>National Grid-Tyngsborough Muni Agg Rate-43952</v>
      </c>
      <c r="G8049" s="11" t="s">
        <v>131</v>
      </c>
      <c r="H8049" s="11" t="s">
        <v>54</v>
      </c>
      <c r="I8049" s="11" t="s">
        <v>99</v>
      </c>
      <c r="J8049" s="11" t="s">
        <v>261</v>
      </c>
      <c r="K8049" s="11" t="str">
        <f>IFERROR(INDEX('EDC Component Dictionary'!$C$5:$C$37,MATCH('Rates Database'!J8049,'EDC Component Dictionary'!$B$5:$B$37,0)), "Energy Supply")</f>
        <v>Energy Supply</v>
      </c>
      <c r="L8049" s="12">
        <v>0.10692</v>
      </c>
      <c r="M8049" s="12"/>
    </row>
    <row r="8050" spans="1:13" x14ac:dyDescent="0.3">
      <c r="A8050" s="18">
        <v>8048</v>
      </c>
      <c r="B8050" s="18">
        <f t="shared" si="250"/>
        <v>2020</v>
      </c>
      <c r="C8050" s="17">
        <v>43952</v>
      </c>
      <c r="D8050" s="18" t="s">
        <v>130</v>
      </c>
      <c r="E8050" s="18" t="s">
        <v>164</v>
      </c>
      <c r="F8050" s="18" t="str">
        <f t="shared" si="251"/>
        <v>National Grid-Clarksburg Muni Agg Rate-43952</v>
      </c>
      <c r="G8050" s="11" t="s">
        <v>131</v>
      </c>
      <c r="H8050" s="11" t="s">
        <v>54</v>
      </c>
      <c r="I8050" s="11" t="s">
        <v>99</v>
      </c>
      <c r="J8050" s="11" t="s">
        <v>216</v>
      </c>
      <c r="K8050" s="11" t="str">
        <f>IFERROR(INDEX('EDC Component Dictionary'!$C$5:$C$37,MATCH('Rates Database'!J8050,'EDC Component Dictionary'!$B$5:$B$37,0)), "Energy Supply")</f>
        <v>Energy Supply</v>
      </c>
      <c r="L8050" s="12">
        <v>0.10707999999999999</v>
      </c>
      <c r="M8050" s="12"/>
    </row>
    <row r="8051" spans="1:13" x14ac:dyDescent="0.3">
      <c r="A8051" s="18">
        <v>8049</v>
      </c>
      <c r="B8051" s="18">
        <f t="shared" si="250"/>
        <v>2020</v>
      </c>
      <c r="C8051" s="17">
        <v>43952</v>
      </c>
      <c r="D8051" s="18" t="s">
        <v>130</v>
      </c>
      <c r="E8051" s="18" t="s">
        <v>95</v>
      </c>
      <c r="F8051" s="18" t="str">
        <f t="shared" si="251"/>
        <v>Eversource_WMA-Dalton Muni Agg Rate-43952</v>
      </c>
      <c r="G8051" s="11" t="s">
        <v>131</v>
      </c>
      <c r="H8051" s="11" t="s">
        <v>54</v>
      </c>
      <c r="I8051" s="11" t="s">
        <v>99</v>
      </c>
      <c r="J8051" s="11" t="s">
        <v>217</v>
      </c>
      <c r="K8051" s="11" t="str">
        <f>IFERROR(INDEX('EDC Component Dictionary'!$C$5:$C$37,MATCH('Rates Database'!J8051,'EDC Component Dictionary'!$B$5:$B$37,0)), "Energy Supply")</f>
        <v>Energy Supply</v>
      </c>
      <c r="L8051" s="12">
        <v>0.10707999999999999</v>
      </c>
      <c r="M8051" s="12"/>
    </row>
    <row r="8052" spans="1:13" x14ac:dyDescent="0.3">
      <c r="A8052" s="18">
        <v>8050</v>
      </c>
      <c r="B8052" s="18">
        <f t="shared" si="250"/>
        <v>2020</v>
      </c>
      <c r="C8052" s="17">
        <v>43952</v>
      </c>
      <c r="D8052" s="18" t="s">
        <v>130</v>
      </c>
      <c r="E8052" s="18" t="s">
        <v>164</v>
      </c>
      <c r="F8052" s="18" t="str">
        <f t="shared" si="251"/>
        <v>National Grid-Florida Muni Agg Rate-43952</v>
      </c>
      <c r="G8052" s="11" t="s">
        <v>131</v>
      </c>
      <c r="H8052" s="11" t="s">
        <v>54</v>
      </c>
      <c r="I8052" s="11" t="s">
        <v>99</v>
      </c>
      <c r="J8052" s="11" t="s">
        <v>218</v>
      </c>
      <c r="K8052" s="11" t="str">
        <f>IFERROR(INDEX('EDC Component Dictionary'!$C$5:$C$37,MATCH('Rates Database'!J8052,'EDC Component Dictionary'!$B$5:$B$37,0)), "Energy Supply")</f>
        <v>Energy Supply</v>
      </c>
      <c r="L8052" s="12">
        <v>0.10707999999999999</v>
      </c>
      <c r="M8052" s="12"/>
    </row>
    <row r="8053" spans="1:13" x14ac:dyDescent="0.3">
      <c r="A8053" s="18">
        <v>8051</v>
      </c>
      <c r="B8053" s="18">
        <f t="shared" si="250"/>
        <v>2020</v>
      </c>
      <c r="C8053" s="17">
        <v>43952</v>
      </c>
      <c r="D8053" s="18" t="s">
        <v>130</v>
      </c>
      <c r="E8053" s="18" t="s">
        <v>95</v>
      </c>
      <c r="F8053" s="18" t="str">
        <f t="shared" si="251"/>
        <v>Eversource_WMA-Lenox Muni Agg Rate-43952</v>
      </c>
      <c r="G8053" s="11" t="s">
        <v>131</v>
      </c>
      <c r="H8053" s="11" t="s">
        <v>54</v>
      </c>
      <c r="I8053" s="11" t="s">
        <v>99</v>
      </c>
      <c r="J8053" s="11" t="s">
        <v>219</v>
      </c>
      <c r="K8053" s="11" t="str">
        <f>IFERROR(INDEX('EDC Component Dictionary'!$C$5:$C$37,MATCH('Rates Database'!J8053,'EDC Component Dictionary'!$B$5:$B$37,0)), "Energy Supply")</f>
        <v>Energy Supply</v>
      </c>
      <c r="L8053" s="12">
        <v>0.10707999999999999</v>
      </c>
      <c r="M8053" s="12"/>
    </row>
    <row r="8054" spans="1:13" x14ac:dyDescent="0.3">
      <c r="A8054" s="18">
        <v>8052</v>
      </c>
      <c r="B8054" s="18">
        <f t="shared" si="250"/>
        <v>2020</v>
      </c>
      <c r="C8054" s="17">
        <v>43952</v>
      </c>
      <c r="D8054" s="18" t="s">
        <v>130</v>
      </c>
      <c r="E8054" s="18" t="s">
        <v>164</v>
      </c>
      <c r="F8054" s="18" t="str">
        <f t="shared" si="251"/>
        <v>National Grid-Monterey Muni Agg Rate-43952</v>
      </c>
      <c r="G8054" s="11" t="s">
        <v>131</v>
      </c>
      <c r="H8054" s="11" t="s">
        <v>54</v>
      </c>
      <c r="I8054" s="11" t="s">
        <v>99</v>
      </c>
      <c r="J8054" s="11" t="s">
        <v>220</v>
      </c>
      <c r="K8054" s="11" t="str">
        <f>IFERROR(INDEX('EDC Component Dictionary'!$C$5:$C$37,MATCH('Rates Database'!J8054,'EDC Component Dictionary'!$B$5:$B$37,0)), "Energy Supply")</f>
        <v>Energy Supply</v>
      </c>
      <c r="L8054" s="12">
        <v>0.10707999999999999</v>
      </c>
      <c r="M8054" s="12"/>
    </row>
    <row r="8055" spans="1:13" x14ac:dyDescent="0.3">
      <c r="A8055" s="18">
        <v>8053</v>
      </c>
      <c r="B8055" s="18">
        <f t="shared" si="250"/>
        <v>2020</v>
      </c>
      <c r="C8055" s="17">
        <v>43952</v>
      </c>
      <c r="D8055" s="18" t="s">
        <v>130</v>
      </c>
      <c r="E8055" s="18" t="s">
        <v>164</v>
      </c>
      <c r="F8055" s="18" t="str">
        <f t="shared" si="251"/>
        <v>National Grid-New Marlborough Muni Agg Rate-43952</v>
      </c>
      <c r="G8055" s="11" t="s">
        <v>131</v>
      </c>
      <c r="H8055" s="11" t="s">
        <v>54</v>
      </c>
      <c r="I8055" s="11" t="s">
        <v>99</v>
      </c>
      <c r="J8055" s="11" t="s">
        <v>221</v>
      </c>
      <c r="K8055" s="11" t="str">
        <f>IFERROR(INDEX('EDC Component Dictionary'!$C$5:$C$37,MATCH('Rates Database'!J8055,'EDC Component Dictionary'!$B$5:$B$37,0)), "Energy Supply")</f>
        <v>Energy Supply</v>
      </c>
      <c r="L8055" s="12">
        <v>0.10707999999999999</v>
      </c>
      <c r="M8055" s="12"/>
    </row>
    <row r="8056" spans="1:13" x14ac:dyDescent="0.3">
      <c r="A8056" s="18">
        <v>8054</v>
      </c>
      <c r="B8056" s="18">
        <f t="shared" si="250"/>
        <v>2020</v>
      </c>
      <c r="C8056" s="17">
        <v>43952</v>
      </c>
      <c r="D8056" s="18" t="s">
        <v>130</v>
      </c>
      <c r="E8056" s="18" t="s">
        <v>164</v>
      </c>
      <c r="F8056" s="18" t="str">
        <f t="shared" si="251"/>
        <v>National Grid-North Adams Muni Agg Rate-43952</v>
      </c>
      <c r="G8056" s="11" t="s">
        <v>131</v>
      </c>
      <c r="H8056" s="11" t="s">
        <v>54</v>
      </c>
      <c r="I8056" s="11" t="s">
        <v>99</v>
      </c>
      <c r="J8056" s="11" t="s">
        <v>222</v>
      </c>
      <c r="K8056" s="11" t="str">
        <f>IFERROR(INDEX('EDC Component Dictionary'!$C$5:$C$37,MATCH('Rates Database'!J8056,'EDC Component Dictionary'!$B$5:$B$37,0)), "Energy Supply")</f>
        <v>Energy Supply</v>
      </c>
      <c r="L8056" s="12">
        <v>0.10707999999999999</v>
      </c>
      <c r="M8056" s="12"/>
    </row>
    <row r="8057" spans="1:13" x14ac:dyDescent="0.3">
      <c r="A8057" s="18">
        <v>8055</v>
      </c>
      <c r="B8057" s="18">
        <f t="shared" si="250"/>
        <v>2020</v>
      </c>
      <c r="C8057" s="17">
        <v>43952</v>
      </c>
      <c r="D8057" s="18" t="s">
        <v>130</v>
      </c>
      <c r="E8057" s="18" t="s">
        <v>164</v>
      </c>
      <c r="F8057" s="18" t="str">
        <f t="shared" si="251"/>
        <v>National Grid-Sheffield Muni Agg Rate-43952</v>
      </c>
      <c r="G8057" s="11" t="s">
        <v>131</v>
      </c>
      <c r="H8057" s="11" t="s">
        <v>54</v>
      </c>
      <c r="I8057" s="11" t="s">
        <v>99</v>
      </c>
      <c r="J8057" s="11" t="s">
        <v>223</v>
      </c>
      <c r="K8057" s="11" t="str">
        <f>IFERROR(INDEX('EDC Component Dictionary'!$C$5:$C$37,MATCH('Rates Database'!J8057,'EDC Component Dictionary'!$B$5:$B$37,0)), "Energy Supply")</f>
        <v>Energy Supply</v>
      </c>
      <c r="L8057" s="12">
        <v>0.10707999999999999</v>
      </c>
      <c r="M8057" s="12"/>
    </row>
    <row r="8058" spans="1:13" x14ac:dyDescent="0.3">
      <c r="A8058" s="18">
        <v>8056</v>
      </c>
      <c r="B8058" s="18">
        <f t="shared" si="250"/>
        <v>2020</v>
      </c>
      <c r="C8058" s="17">
        <v>43952</v>
      </c>
      <c r="D8058" s="18" t="s">
        <v>130</v>
      </c>
      <c r="E8058" s="18" t="s">
        <v>164</v>
      </c>
      <c r="F8058" s="18" t="str">
        <f t="shared" si="251"/>
        <v>National Grid-West Stockbridge Muni Agg Rate-43952</v>
      </c>
      <c r="G8058" s="11" t="s">
        <v>131</v>
      </c>
      <c r="H8058" s="11" t="s">
        <v>54</v>
      </c>
      <c r="I8058" s="11" t="s">
        <v>99</v>
      </c>
      <c r="J8058" s="11" t="s">
        <v>224</v>
      </c>
      <c r="K8058" s="11" t="str">
        <f>IFERROR(INDEX('EDC Component Dictionary'!$C$5:$C$37,MATCH('Rates Database'!J8058,'EDC Component Dictionary'!$B$5:$B$37,0)), "Energy Supply")</f>
        <v>Energy Supply</v>
      </c>
      <c r="L8058" s="12">
        <v>0.10707999999999999</v>
      </c>
      <c r="M8058" s="12"/>
    </row>
    <row r="8059" spans="1:13" x14ac:dyDescent="0.3">
      <c r="A8059" s="18">
        <v>8057</v>
      </c>
      <c r="B8059" s="18">
        <f t="shared" si="250"/>
        <v>2020</v>
      </c>
      <c r="C8059" s="17">
        <v>43952</v>
      </c>
      <c r="D8059" s="18" t="s">
        <v>130</v>
      </c>
      <c r="E8059" s="18" t="s">
        <v>164</v>
      </c>
      <c r="F8059" s="18" t="str">
        <f t="shared" si="251"/>
        <v>National Grid-Williamstown Muni Agg Rate-43952</v>
      </c>
      <c r="G8059" s="11" t="s">
        <v>131</v>
      </c>
      <c r="H8059" s="11" t="s">
        <v>54</v>
      </c>
      <c r="I8059" s="11" t="s">
        <v>99</v>
      </c>
      <c r="J8059" s="11" t="s">
        <v>225</v>
      </c>
      <c r="K8059" s="11" t="str">
        <f>IFERROR(INDEX('EDC Component Dictionary'!$C$5:$C$37,MATCH('Rates Database'!J8059,'EDC Component Dictionary'!$B$5:$B$37,0)), "Energy Supply")</f>
        <v>Energy Supply</v>
      </c>
      <c r="L8059" s="12">
        <v>0.10707999999999999</v>
      </c>
      <c r="M8059" s="12"/>
    </row>
    <row r="8060" spans="1:13" x14ac:dyDescent="0.3">
      <c r="A8060" s="18">
        <v>8058</v>
      </c>
      <c r="B8060" s="18">
        <f t="shared" si="250"/>
        <v>2020</v>
      </c>
      <c r="C8060" s="17">
        <v>43952</v>
      </c>
      <c r="D8060" s="18" t="s">
        <v>130</v>
      </c>
      <c r="E8060" s="18" t="s">
        <v>164</v>
      </c>
      <c r="F8060" s="18" t="str">
        <f t="shared" si="251"/>
        <v>National Grid-Rockland Muni Agg Rate-43952</v>
      </c>
      <c r="G8060" s="11" t="s">
        <v>131</v>
      </c>
      <c r="H8060" s="11" t="s">
        <v>54</v>
      </c>
      <c r="I8060" s="11" t="s">
        <v>99</v>
      </c>
      <c r="J8060" s="11" t="s">
        <v>271</v>
      </c>
      <c r="K8060" s="11" t="str">
        <f>IFERROR(INDEX('EDC Component Dictionary'!$C$5:$C$37,MATCH('Rates Database'!J8060,'EDC Component Dictionary'!$B$5:$B$37,0)), "Energy Supply")</f>
        <v>Energy Supply</v>
      </c>
      <c r="L8060" s="12">
        <v>0.10742</v>
      </c>
      <c r="M8060" s="12"/>
    </row>
    <row r="8061" spans="1:13" x14ac:dyDescent="0.3">
      <c r="A8061" s="18">
        <v>8059</v>
      </c>
      <c r="B8061" s="18">
        <f t="shared" si="250"/>
        <v>2020</v>
      </c>
      <c r="C8061" s="17">
        <v>43952</v>
      </c>
      <c r="D8061" s="18" t="s">
        <v>130</v>
      </c>
      <c r="E8061" s="18" t="s">
        <v>163</v>
      </c>
      <c r="F8061" s="18" t="str">
        <f t="shared" si="251"/>
        <v>Eversource_EMA-Sudbury Muni Agg Rate-43952</v>
      </c>
      <c r="G8061" s="11" t="s">
        <v>131</v>
      </c>
      <c r="H8061" s="11" t="s">
        <v>54</v>
      </c>
      <c r="I8061" s="11" t="s">
        <v>99</v>
      </c>
      <c r="J8061" s="11" t="s">
        <v>227</v>
      </c>
      <c r="K8061" s="11" t="str">
        <f>IFERROR(INDEX('EDC Component Dictionary'!$C$5:$C$37,MATCH('Rates Database'!J8061,'EDC Component Dictionary'!$B$5:$B$37,0)), "Energy Supply")</f>
        <v>Energy Supply</v>
      </c>
      <c r="L8061" s="12">
        <v>0.10763</v>
      </c>
      <c r="M8061" s="12"/>
    </row>
    <row r="8062" spans="1:13" x14ac:dyDescent="0.3">
      <c r="A8062" s="18">
        <v>8060</v>
      </c>
      <c r="B8062" s="18">
        <f t="shared" si="250"/>
        <v>2020</v>
      </c>
      <c r="C8062" s="17">
        <v>43952</v>
      </c>
      <c r="D8062" s="18" t="s">
        <v>130</v>
      </c>
      <c r="E8062" s="18" t="s">
        <v>163</v>
      </c>
      <c r="F8062" s="18" t="str">
        <f t="shared" si="251"/>
        <v>Eversource_EMA-Wareham Muni Agg Rate-43952</v>
      </c>
      <c r="G8062" s="11" t="s">
        <v>131</v>
      </c>
      <c r="H8062" s="11" t="s">
        <v>54</v>
      </c>
      <c r="I8062" s="11" t="s">
        <v>99</v>
      </c>
      <c r="J8062" s="11" t="s">
        <v>273</v>
      </c>
      <c r="K8062" s="11" t="str">
        <f>IFERROR(INDEX('EDC Component Dictionary'!$C$5:$C$37,MATCH('Rates Database'!J8062,'EDC Component Dictionary'!$B$5:$B$37,0)), "Energy Supply")</f>
        <v>Energy Supply</v>
      </c>
      <c r="L8062" s="12">
        <v>0.1077</v>
      </c>
      <c r="M8062" s="12"/>
    </row>
    <row r="8063" spans="1:13" x14ac:dyDescent="0.3">
      <c r="A8063" s="18">
        <v>8061</v>
      </c>
      <c r="B8063" s="18">
        <f t="shared" si="250"/>
        <v>2020</v>
      </c>
      <c r="C8063" s="17">
        <v>43952</v>
      </c>
      <c r="D8063" s="18" t="s">
        <v>130</v>
      </c>
      <c r="E8063" s="18" t="s">
        <v>164</v>
      </c>
      <c r="F8063" s="18" t="str">
        <f t="shared" si="251"/>
        <v>National Grid-Egremont Muni Agg Rate-43952</v>
      </c>
      <c r="G8063" s="11" t="s">
        <v>131</v>
      </c>
      <c r="H8063" s="11" t="s">
        <v>54</v>
      </c>
      <c r="I8063" s="11" t="s">
        <v>99</v>
      </c>
      <c r="J8063" s="11" t="s">
        <v>248</v>
      </c>
      <c r="K8063" s="11" t="str">
        <f>IFERROR(INDEX('EDC Component Dictionary'!$C$5:$C$37,MATCH('Rates Database'!J8063,'EDC Component Dictionary'!$B$5:$B$37,0)), "Energy Supply")</f>
        <v>Energy Supply</v>
      </c>
      <c r="L8063" s="12">
        <v>0.10786999999999999</v>
      </c>
      <c r="M8063" s="12"/>
    </row>
    <row r="8064" spans="1:13" x14ac:dyDescent="0.3">
      <c r="A8064" s="18">
        <v>8062</v>
      </c>
      <c r="B8064" s="18">
        <f t="shared" si="250"/>
        <v>2020</v>
      </c>
      <c r="C8064" s="17">
        <v>43952</v>
      </c>
      <c r="D8064" s="18" t="s">
        <v>130</v>
      </c>
      <c r="E8064" s="18" t="s">
        <v>164</v>
      </c>
      <c r="F8064" s="18" t="str">
        <f t="shared" si="251"/>
        <v>National Grid-North Andover Muni Agg Rate-43952</v>
      </c>
      <c r="G8064" s="11" t="s">
        <v>131</v>
      </c>
      <c r="H8064" s="11" t="s">
        <v>54</v>
      </c>
      <c r="I8064" s="11" t="s">
        <v>99</v>
      </c>
      <c r="J8064" s="11" t="s">
        <v>259</v>
      </c>
      <c r="K8064" s="11" t="str">
        <f>IFERROR(INDEX('EDC Component Dictionary'!$C$5:$C$37,MATCH('Rates Database'!J8064,'EDC Component Dictionary'!$B$5:$B$37,0)), "Energy Supply")</f>
        <v>Energy Supply</v>
      </c>
      <c r="L8064" s="12">
        <v>0.1079</v>
      </c>
      <c r="M8064" s="12"/>
    </row>
    <row r="8065" spans="1:13" x14ac:dyDescent="0.3">
      <c r="A8065" s="18">
        <v>8063</v>
      </c>
      <c r="B8065" s="18">
        <f t="shared" si="250"/>
        <v>2020</v>
      </c>
      <c r="C8065" s="17">
        <v>43952</v>
      </c>
      <c r="D8065" s="18" t="s">
        <v>130</v>
      </c>
      <c r="E8065" s="18" t="s">
        <v>164</v>
      </c>
      <c r="F8065" s="18" t="str">
        <f t="shared" si="251"/>
        <v>National Grid-Grafton Muni Agg Rate-43952</v>
      </c>
      <c r="G8065" s="11" t="s">
        <v>131</v>
      </c>
      <c r="H8065" s="11" t="s">
        <v>54</v>
      </c>
      <c r="I8065" s="11" t="s">
        <v>99</v>
      </c>
      <c r="J8065" s="11" t="s">
        <v>229</v>
      </c>
      <c r="K8065" s="11" t="str">
        <f>IFERROR(INDEX('EDC Component Dictionary'!$C$5:$C$37,MATCH('Rates Database'!J8065,'EDC Component Dictionary'!$B$5:$B$37,0)), "Energy Supply")</f>
        <v>Energy Supply</v>
      </c>
      <c r="L8065" s="12">
        <v>0.10811</v>
      </c>
      <c r="M8065" s="12"/>
    </row>
    <row r="8066" spans="1:13" x14ac:dyDescent="0.3">
      <c r="A8066" s="18">
        <v>8064</v>
      </c>
      <c r="B8066" s="18">
        <f t="shared" si="250"/>
        <v>2020</v>
      </c>
      <c r="C8066" s="17">
        <v>43952</v>
      </c>
      <c r="D8066" s="18" t="s">
        <v>130</v>
      </c>
      <c r="E8066" s="18" t="s">
        <v>164</v>
      </c>
      <c r="F8066" s="18" t="str">
        <f t="shared" si="251"/>
        <v>National Grid-Halifax Muni Agg Rate-43952</v>
      </c>
      <c r="G8066" s="11" t="s">
        <v>131</v>
      </c>
      <c r="H8066" s="11" t="s">
        <v>54</v>
      </c>
      <c r="I8066" s="11" t="s">
        <v>99</v>
      </c>
      <c r="J8066" s="11" t="s">
        <v>230</v>
      </c>
      <c r="K8066" s="11" t="str">
        <f>IFERROR(INDEX('EDC Component Dictionary'!$C$5:$C$37,MATCH('Rates Database'!J8066,'EDC Component Dictionary'!$B$5:$B$37,0)), "Energy Supply")</f>
        <v>Energy Supply</v>
      </c>
      <c r="L8066" s="12">
        <v>0.10876</v>
      </c>
      <c r="M8066" s="12"/>
    </row>
    <row r="8067" spans="1:13" x14ac:dyDescent="0.3">
      <c r="A8067" s="18">
        <v>8065</v>
      </c>
      <c r="B8067" s="18">
        <f t="shared" ref="B8067:B8130" si="252">YEAR(C8067)</f>
        <v>2020</v>
      </c>
      <c r="C8067" s="17">
        <v>43952</v>
      </c>
      <c r="D8067" s="18" t="s">
        <v>130</v>
      </c>
      <c r="E8067" s="18" t="s">
        <v>164</v>
      </c>
      <c r="F8067" s="18" t="str">
        <f t="shared" si="251"/>
        <v>National Grid-Southborough Muni Agg Rate-43952</v>
      </c>
      <c r="G8067" s="11" t="s">
        <v>131</v>
      </c>
      <c r="H8067" s="11" t="s">
        <v>54</v>
      </c>
      <c r="I8067" s="11" t="s">
        <v>99</v>
      </c>
      <c r="J8067" s="11" t="s">
        <v>231</v>
      </c>
      <c r="K8067" s="11" t="str">
        <f>IFERROR(INDEX('EDC Component Dictionary'!$C$5:$C$37,MATCH('Rates Database'!J8067,'EDC Component Dictionary'!$B$5:$B$37,0)), "Energy Supply")</f>
        <v>Energy Supply</v>
      </c>
      <c r="L8067" s="12">
        <v>0.10884000000000001</v>
      </c>
      <c r="M8067" s="12"/>
    </row>
    <row r="8068" spans="1:13" x14ac:dyDescent="0.3">
      <c r="A8068" s="18">
        <v>8066</v>
      </c>
      <c r="B8068" s="18">
        <f t="shared" si="252"/>
        <v>2020</v>
      </c>
      <c r="C8068" s="17">
        <v>43952</v>
      </c>
      <c r="D8068" s="18" t="s">
        <v>130</v>
      </c>
      <c r="E8068" s="18" t="s">
        <v>163</v>
      </c>
      <c r="F8068" s="18" t="str">
        <f t="shared" ref="F8068:F8131" si="253">_xlfn.CONCAT(E8068,"-",J8068,"-",C8068)</f>
        <v>Eversource_EMA-Stoneham Muni Agg Rate-43952</v>
      </c>
      <c r="G8068" s="11" t="s">
        <v>131</v>
      </c>
      <c r="H8068" s="11" t="s">
        <v>54</v>
      </c>
      <c r="I8068" s="11" t="s">
        <v>99</v>
      </c>
      <c r="J8068" s="11" t="s">
        <v>267</v>
      </c>
      <c r="K8068" s="11" t="str">
        <f>IFERROR(INDEX('EDC Component Dictionary'!$C$5:$C$37,MATCH('Rates Database'!J8068,'EDC Component Dictionary'!$B$5:$B$37,0)), "Energy Supply")</f>
        <v>Energy Supply</v>
      </c>
      <c r="L8068" s="12">
        <v>0.10903</v>
      </c>
      <c r="M8068" s="12"/>
    </row>
    <row r="8069" spans="1:13" x14ac:dyDescent="0.3">
      <c r="A8069" s="18">
        <v>8067</v>
      </c>
      <c r="B8069" s="18">
        <f t="shared" si="252"/>
        <v>2020</v>
      </c>
      <c r="C8069" s="17">
        <v>43952</v>
      </c>
      <c r="D8069" s="18" t="s">
        <v>130</v>
      </c>
      <c r="E8069" s="18" t="s">
        <v>164</v>
      </c>
      <c r="F8069" s="18" t="str">
        <f t="shared" si="253"/>
        <v>National Grid-Webster Muni Agg Rate-43952</v>
      </c>
      <c r="G8069" s="11" t="s">
        <v>131</v>
      </c>
      <c r="H8069" s="11" t="s">
        <v>54</v>
      </c>
      <c r="I8069" s="11" t="s">
        <v>99</v>
      </c>
      <c r="J8069" s="11" t="s">
        <v>266</v>
      </c>
      <c r="K8069" s="11" t="str">
        <f>IFERROR(INDEX('EDC Component Dictionary'!$C$5:$C$37,MATCH('Rates Database'!J8069,'EDC Component Dictionary'!$B$5:$B$37,0)), "Energy Supply")</f>
        <v>Energy Supply</v>
      </c>
      <c r="L8069" s="12">
        <v>0.10929</v>
      </c>
      <c r="M8069" s="12"/>
    </row>
    <row r="8070" spans="1:13" x14ac:dyDescent="0.3">
      <c r="A8070" s="18">
        <v>8068</v>
      </c>
      <c r="B8070" s="18">
        <f t="shared" si="252"/>
        <v>2020</v>
      </c>
      <c r="C8070" s="17">
        <v>43952</v>
      </c>
      <c r="D8070" s="18" t="s">
        <v>130</v>
      </c>
      <c r="E8070" s="18" t="s">
        <v>164</v>
      </c>
      <c r="F8070" s="18" t="str">
        <f t="shared" si="253"/>
        <v>National Grid-Sutton Muni Agg Rate-43952</v>
      </c>
      <c r="G8070" s="11" t="s">
        <v>131</v>
      </c>
      <c r="H8070" s="11" t="s">
        <v>54</v>
      </c>
      <c r="I8070" s="11" t="s">
        <v>99</v>
      </c>
      <c r="J8070" s="11" t="s">
        <v>233</v>
      </c>
      <c r="K8070" s="11" t="str">
        <f>IFERROR(INDEX('EDC Component Dictionary'!$C$5:$C$37,MATCH('Rates Database'!J8070,'EDC Component Dictionary'!$B$5:$B$37,0)), "Energy Supply")</f>
        <v>Energy Supply</v>
      </c>
      <c r="L8070" s="12">
        <v>0.10929999999999999</v>
      </c>
      <c r="M8070" s="12"/>
    </row>
    <row r="8071" spans="1:13" x14ac:dyDescent="0.3">
      <c r="A8071" s="18">
        <v>8069</v>
      </c>
      <c r="B8071" s="18">
        <f t="shared" si="252"/>
        <v>2020</v>
      </c>
      <c r="C8071" s="17">
        <v>43952</v>
      </c>
      <c r="D8071" s="18" t="s">
        <v>130</v>
      </c>
      <c r="E8071" s="18" t="s">
        <v>163</v>
      </c>
      <c r="F8071" s="18" t="str">
        <f t="shared" si="253"/>
        <v>Eversource_EMA-Carlisle Muni Agg Rate-43952</v>
      </c>
      <c r="G8071" s="11" t="s">
        <v>131</v>
      </c>
      <c r="H8071" s="11" t="s">
        <v>54</v>
      </c>
      <c r="I8071" s="11" t="s">
        <v>99</v>
      </c>
      <c r="J8071" s="11" t="s">
        <v>236</v>
      </c>
      <c r="K8071" s="11" t="str">
        <f>IFERROR(INDEX('EDC Component Dictionary'!$C$5:$C$37,MATCH('Rates Database'!J8071,'EDC Component Dictionary'!$B$5:$B$37,0)), "Energy Supply")</f>
        <v>Energy Supply</v>
      </c>
      <c r="L8071" s="12">
        <v>0.10979</v>
      </c>
      <c r="M8071" s="12"/>
    </row>
    <row r="8072" spans="1:13" x14ac:dyDescent="0.3">
      <c r="A8072" s="18">
        <v>8070</v>
      </c>
      <c r="B8072" s="18">
        <f t="shared" si="252"/>
        <v>2020</v>
      </c>
      <c r="C8072" s="17">
        <v>43952</v>
      </c>
      <c r="D8072" s="18" t="s">
        <v>130</v>
      </c>
      <c r="E8072" s="18" t="s">
        <v>163</v>
      </c>
      <c r="F8072" s="18" t="str">
        <f t="shared" si="253"/>
        <v>Eversource_EMA-Acton Muni Agg Rate-43952</v>
      </c>
      <c r="G8072" s="11" t="s">
        <v>131</v>
      </c>
      <c r="H8072" s="11" t="s">
        <v>54</v>
      </c>
      <c r="I8072" s="11" t="s">
        <v>99</v>
      </c>
      <c r="J8072" s="11" t="s">
        <v>226</v>
      </c>
      <c r="K8072" s="11" t="str">
        <f>IFERROR(INDEX('EDC Component Dictionary'!$C$5:$C$37,MATCH('Rates Database'!J8072,'EDC Component Dictionary'!$B$5:$B$37,0)), "Energy Supply")</f>
        <v>Energy Supply</v>
      </c>
      <c r="L8072" s="12">
        <v>0.11033</v>
      </c>
      <c r="M8072" s="12"/>
    </row>
    <row r="8073" spans="1:13" x14ac:dyDescent="0.3">
      <c r="A8073" s="18">
        <v>8071</v>
      </c>
      <c r="B8073" s="18">
        <f t="shared" si="252"/>
        <v>2020</v>
      </c>
      <c r="C8073" s="17">
        <v>43952</v>
      </c>
      <c r="D8073" s="18" t="s">
        <v>130</v>
      </c>
      <c r="E8073" s="18" t="s">
        <v>36</v>
      </c>
      <c r="F8073" s="18" t="str">
        <f t="shared" si="253"/>
        <v>Unitil-Lunenburg Muni Agg Rate-43952</v>
      </c>
      <c r="G8073" s="11" t="s">
        <v>131</v>
      </c>
      <c r="H8073" s="11" t="s">
        <v>54</v>
      </c>
      <c r="I8073" s="11" t="s">
        <v>99</v>
      </c>
      <c r="J8073" s="11" t="s">
        <v>239</v>
      </c>
      <c r="K8073" s="11" t="str">
        <f>IFERROR(INDEX('EDC Component Dictionary'!$C$5:$C$37,MATCH('Rates Database'!J8073,'EDC Component Dictionary'!$B$5:$B$37,0)), "Energy Supply")</f>
        <v>Energy Supply</v>
      </c>
      <c r="L8073" s="12">
        <v>0.10997999999999999</v>
      </c>
      <c r="M8073" s="12"/>
    </row>
    <row r="8074" spans="1:13" x14ac:dyDescent="0.3">
      <c r="A8074" s="18">
        <v>8072</v>
      </c>
      <c r="B8074" s="18">
        <f t="shared" si="252"/>
        <v>2020</v>
      </c>
      <c r="C8074" s="17">
        <v>43952</v>
      </c>
      <c r="D8074" s="18" t="s">
        <v>130</v>
      </c>
      <c r="E8074" s="18" t="s">
        <v>163</v>
      </c>
      <c r="F8074" s="18" t="str">
        <f t="shared" si="253"/>
        <v>Eversource_EMA-Arlington Muni Agg Rate-43952</v>
      </c>
      <c r="G8074" s="11" t="s">
        <v>131</v>
      </c>
      <c r="H8074" s="11" t="s">
        <v>54</v>
      </c>
      <c r="I8074" s="11" t="s">
        <v>99</v>
      </c>
      <c r="J8074" s="11" t="s">
        <v>228</v>
      </c>
      <c r="K8074" s="11" t="str">
        <f>IFERROR(INDEX('EDC Component Dictionary'!$C$5:$C$37,MATCH('Rates Database'!J8074,'EDC Component Dictionary'!$B$5:$B$37,0)), "Energy Supply")</f>
        <v>Energy Supply</v>
      </c>
      <c r="L8074" s="12">
        <v>0.11154</v>
      </c>
      <c r="M8074" s="12"/>
    </row>
    <row r="8075" spans="1:13" x14ac:dyDescent="0.3">
      <c r="A8075" s="18">
        <v>8073</v>
      </c>
      <c r="B8075" s="18">
        <f t="shared" si="252"/>
        <v>2020</v>
      </c>
      <c r="C8075" s="17">
        <v>43952</v>
      </c>
      <c r="D8075" s="18" t="s">
        <v>130</v>
      </c>
      <c r="E8075" s="18" t="s">
        <v>163</v>
      </c>
      <c r="F8075" s="18" t="str">
        <f t="shared" si="253"/>
        <v>Eversource_EMA-Ashland Muni Agg Rate-43952</v>
      </c>
      <c r="G8075" s="11" t="s">
        <v>131</v>
      </c>
      <c r="H8075" s="11" t="s">
        <v>54</v>
      </c>
      <c r="I8075" s="11" t="s">
        <v>99</v>
      </c>
      <c r="J8075" s="11" t="s">
        <v>234</v>
      </c>
      <c r="K8075" s="11" t="str">
        <f>IFERROR(INDEX('EDC Component Dictionary'!$C$5:$C$37,MATCH('Rates Database'!J8075,'EDC Component Dictionary'!$B$5:$B$37,0)), "Energy Supply")</f>
        <v>Energy Supply</v>
      </c>
      <c r="L8075" s="12">
        <v>0.11047</v>
      </c>
      <c r="M8075" s="12"/>
    </row>
    <row r="8076" spans="1:13" x14ac:dyDescent="0.3">
      <c r="A8076" s="18">
        <v>8074</v>
      </c>
      <c r="B8076" s="18">
        <f t="shared" si="252"/>
        <v>2020</v>
      </c>
      <c r="C8076" s="17">
        <v>43952</v>
      </c>
      <c r="D8076" s="18" t="s">
        <v>130</v>
      </c>
      <c r="E8076" s="18" t="s">
        <v>163</v>
      </c>
      <c r="F8076" s="18" t="str">
        <f t="shared" si="253"/>
        <v>Eversource_EMA-Plympton Muni Agg Rate-43952</v>
      </c>
      <c r="G8076" s="11" t="s">
        <v>131</v>
      </c>
      <c r="H8076" s="11" t="s">
        <v>54</v>
      </c>
      <c r="I8076" s="11" t="s">
        <v>99</v>
      </c>
      <c r="J8076" s="11" t="s">
        <v>240</v>
      </c>
      <c r="K8076" s="11" t="str">
        <f>IFERROR(INDEX('EDC Component Dictionary'!$C$5:$C$37,MATCH('Rates Database'!J8076,'EDC Component Dictionary'!$B$5:$B$37,0)), "Energy Supply")</f>
        <v>Energy Supply</v>
      </c>
      <c r="L8076" s="12">
        <v>0.11056000000000001</v>
      </c>
      <c r="M8076" s="12"/>
    </row>
    <row r="8077" spans="1:13" x14ac:dyDescent="0.3">
      <c r="A8077" s="18">
        <v>8075</v>
      </c>
      <c r="B8077" s="18">
        <f t="shared" si="252"/>
        <v>2020</v>
      </c>
      <c r="C8077" s="17">
        <v>43952</v>
      </c>
      <c r="D8077" s="18" t="s">
        <v>130</v>
      </c>
      <c r="E8077" s="18" t="s">
        <v>164</v>
      </c>
      <c r="F8077" s="18" t="str">
        <f t="shared" si="253"/>
        <v>National Grid-Salisbury Muni Agg Rate-43952</v>
      </c>
      <c r="G8077" s="11" t="s">
        <v>131</v>
      </c>
      <c r="H8077" s="11" t="s">
        <v>54</v>
      </c>
      <c r="I8077" s="11" t="s">
        <v>99</v>
      </c>
      <c r="J8077" s="11" t="s">
        <v>241</v>
      </c>
      <c r="K8077" s="11" t="str">
        <f>IFERROR(INDEX('EDC Component Dictionary'!$C$5:$C$37,MATCH('Rates Database'!J8077,'EDC Component Dictionary'!$B$5:$B$37,0)), "Energy Supply")</f>
        <v>Energy Supply</v>
      </c>
      <c r="L8077" s="12">
        <v>0.11065</v>
      </c>
      <c r="M8077" s="12"/>
    </row>
    <row r="8078" spans="1:13" x14ac:dyDescent="0.3">
      <c r="A8078" s="18">
        <v>8076</v>
      </c>
      <c r="B8078" s="18">
        <f t="shared" si="252"/>
        <v>2020</v>
      </c>
      <c r="C8078" s="17">
        <v>43952</v>
      </c>
      <c r="D8078" s="18" t="s">
        <v>130</v>
      </c>
      <c r="E8078" s="18" t="s">
        <v>164</v>
      </c>
      <c r="F8078" s="18" t="str">
        <f t="shared" si="253"/>
        <v>National Grid-Gloucester Muni Agg Rate-43952</v>
      </c>
      <c r="G8078" s="11" t="s">
        <v>131</v>
      </c>
      <c r="H8078" s="11" t="s">
        <v>54</v>
      </c>
      <c r="I8078" s="11" t="s">
        <v>99</v>
      </c>
      <c r="J8078" s="11" t="s">
        <v>242</v>
      </c>
      <c r="K8078" s="11" t="str">
        <f>IFERROR(INDEX('EDC Component Dictionary'!$C$5:$C$37,MATCH('Rates Database'!J8078,'EDC Component Dictionary'!$B$5:$B$37,0)), "Energy Supply")</f>
        <v>Energy Supply</v>
      </c>
      <c r="L8078" s="12">
        <v>0.11096</v>
      </c>
      <c r="M8078" s="12"/>
    </row>
    <row r="8079" spans="1:13" x14ac:dyDescent="0.3">
      <c r="A8079" s="18">
        <v>8077</v>
      </c>
      <c r="B8079" s="18">
        <f t="shared" si="252"/>
        <v>2020</v>
      </c>
      <c r="C8079" s="17">
        <v>43952</v>
      </c>
      <c r="D8079" s="18" t="s">
        <v>130</v>
      </c>
      <c r="E8079" s="18" t="s">
        <v>163</v>
      </c>
      <c r="F8079" s="18" t="str">
        <f t="shared" si="253"/>
        <v>Eversource_EMA-Bedford Muni Agg Rate-43952</v>
      </c>
      <c r="G8079" s="11" t="s">
        <v>131</v>
      </c>
      <c r="H8079" s="11" t="s">
        <v>54</v>
      </c>
      <c r="I8079" s="11" t="s">
        <v>99</v>
      </c>
      <c r="J8079" s="11" t="s">
        <v>274</v>
      </c>
      <c r="K8079" s="11" t="str">
        <f>IFERROR(INDEX('EDC Component Dictionary'!$C$5:$C$37,MATCH('Rates Database'!J8079,'EDC Component Dictionary'!$B$5:$B$37,0)), "Energy Supply")</f>
        <v>Energy Supply</v>
      </c>
      <c r="L8079" s="12">
        <v>0.11133</v>
      </c>
      <c r="M8079" s="12"/>
    </row>
    <row r="8080" spans="1:13" x14ac:dyDescent="0.3">
      <c r="A8080" s="18">
        <v>8078</v>
      </c>
      <c r="B8080" s="18">
        <f t="shared" si="252"/>
        <v>2020</v>
      </c>
      <c r="C8080" s="17">
        <v>43952</v>
      </c>
      <c r="D8080" s="18" t="s">
        <v>130</v>
      </c>
      <c r="E8080" s="18" t="s">
        <v>164</v>
      </c>
      <c r="F8080" s="18" t="str">
        <f t="shared" si="253"/>
        <v>National Grid-Salem Muni Agg Rate-43952</v>
      </c>
      <c r="G8080" s="11" t="s">
        <v>131</v>
      </c>
      <c r="H8080" s="11" t="s">
        <v>54</v>
      </c>
      <c r="I8080" s="11" t="s">
        <v>99</v>
      </c>
      <c r="J8080" s="11" t="s">
        <v>175</v>
      </c>
      <c r="K8080" s="11" t="str">
        <f>IFERROR(INDEX('EDC Component Dictionary'!$C$5:$C$37,MATCH('Rates Database'!J8080,'EDC Component Dictionary'!$B$5:$B$37,0)), "Energy Supply")</f>
        <v>Energy Supply</v>
      </c>
      <c r="L8080" s="12">
        <v>0.11101999999999999</v>
      </c>
      <c r="M8080" s="12"/>
    </row>
    <row r="8081" spans="1:13" x14ac:dyDescent="0.3">
      <c r="A8081" s="18">
        <v>8079</v>
      </c>
      <c r="B8081" s="18">
        <f t="shared" si="252"/>
        <v>2020</v>
      </c>
      <c r="C8081" s="17">
        <v>43952</v>
      </c>
      <c r="D8081" s="18" t="s">
        <v>130</v>
      </c>
      <c r="E8081" s="18" t="s">
        <v>163</v>
      </c>
      <c r="F8081" s="18" t="str">
        <f t="shared" si="253"/>
        <v>Eversource_EMA-Cambridge Muni Agg Rate-43952</v>
      </c>
      <c r="G8081" s="11" t="s">
        <v>131</v>
      </c>
      <c r="H8081" s="11" t="s">
        <v>54</v>
      </c>
      <c r="I8081" s="11" t="s">
        <v>99</v>
      </c>
      <c r="J8081" s="11" t="s">
        <v>210</v>
      </c>
      <c r="K8081" s="11" t="str">
        <f>IFERROR(INDEX('EDC Component Dictionary'!$C$5:$C$37,MATCH('Rates Database'!J8081,'EDC Component Dictionary'!$B$5:$B$37,0)), "Energy Supply")</f>
        <v>Energy Supply</v>
      </c>
      <c r="L8081" s="12">
        <v>0.1115</v>
      </c>
      <c r="M8081" s="12"/>
    </row>
    <row r="8082" spans="1:13" x14ac:dyDescent="0.3">
      <c r="A8082" s="18">
        <v>8080</v>
      </c>
      <c r="B8082" s="18">
        <f t="shared" si="252"/>
        <v>2020</v>
      </c>
      <c r="C8082" s="17">
        <v>43952</v>
      </c>
      <c r="D8082" s="18" t="s">
        <v>130</v>
      </c>
      <c r="E8082" s="18" t="s">
        <v>163</v>
      </c>
      <c r="F8082" s="18" t="str">
        <f t="shared" si="253"/>
        <v>Eversource_EMA-Winchester Muni Agg Rate-43952</v>
      </c>
      <c r="G8082" s="11" t="s">
        <v>131</v>
      </c>
      <c r="H8082" s="11" t="s">
        <v>54</v>
      </c>
      <c r="I8082" s="11" t="s">
        <v>99</v>
      </c>
      <c r="J8082" s="11" t="s">
        <v>232</v>
      </c>
      <c r="K8082" s="11" t="str">
        <f>IFERROR(INDEX('EDC Component Dictionary'!$C$5:$C$37,MATCH('Rates Database'!J8082,'EDC Component Dictionary'!$B$5:$B$37,0)), "Energy Supply")</f>
        <v>Energy Supply</v>
      </c>
      <c r="L8082" s="12">
        <v>0.11237999999999999</v>
      </c>
      <c r="M8082" s="12"/>
    </row>
    <row r="8083" spans="1:13" x14ac:dyDescent="0.3">
      <c r="A8083" s="18">
        <v>8081</v>
      </c>
      <c r="B8083" s="18">
        <f t="shared" si="252"/>
        <v>2020</v>
      </c>
      <c r="C8083" s="17">
        <v>43952</v>
      </c>
      <c r="D8083" s="18" t="s">
        <v>130</v>
      </c>
      <c r="E8083" s="18" t="s">
        <v>164</v>
      </c>
      <c r="F8083" s="18" t="str">
        <f t="shared" si="253"/>
        <v>National Grid-Berlin Muni Agg Rate-43952</v>
      </c>
      <c r="G8083" s="11" t="s">
        <v>131</v>
      </c>
      <c r="H8083" s="11" t="s">
        <v>54</v>
      </c>
      <c r="I8083" s="11" t="s">
        <v>99</v>
      </c>
      <c r="J8083" s="11" t="s">
        <v>237</v>
      </c>
      <c r="K8083" s="11" t="str">
        <f>IFERROR(INDEX('EDC Component Dictionary'!$C$5:$C$37,MATCH('Rates Database'!J8083,'EDC Component Dictionary'!$B$5:$B$37,0)), "Energy Supply")</f>
        <v>Energy Supply</v>
      </c>
      <c r="L8083" s="12">
        <v>0.1119</v>
      </c>
      <c r="M8083" s="12"/>
    </row>
    <row r="8084" spans="1:13" x14ac:dyDescent="0.3">
      <c r="A8084" s="18">
        <v>8082</v>
      </c>
      <c r="B8084" s="18">
        <f t="shared" si="252"/>
        <v>2020</v>
      </c>
      <c r="C8084" s="17">
        <v>43952</v>
      </c>
      <c r="D8084" s="18" t="s">
        <v>130</v>
      </c>
      <c r="E8084" s="18" t="s">
        <v>164</v>
      </c>
      <c r="F8084" s="18" t="str">
        <f t="shared" si="253"/>
        <v>National Grid-Bellingham Muni Agg Rate-43952</v>
      </c>
      <c r="G8084" s="11" t="s">
        <v>131</v>
      </c>
      <c r="H8084" s="11" t="s">
        <v>54</v>
      </c>
      <c r="I8084" s="11" t="s">
        <v>99</v>
      </c>
      <c r="J8084" s="11" t="s">
        <v>244</v>
      </c>
      <c r="K8084" s="11" t="str">
        <f>IFERROR(INDEX('EDC Component Dictionary'!$C$5:$C$37,MATCH('Rates Database'!J8084,'EDC Component Dictionary'!$B$5:$B$37,0)), "Energy Supply")</f>
        <v>Energy Supply</v>
      </c>
      <c r="L8084" s="12">
        <v>0.11241</v>
      </c>
      <c r="M8084" s="12"/>
    </row>
    <row r="8085" spans="1:13" x14ac:dyDescent="0.3">
      <c r="A8085" s="18">
        <v>8083</v>
      </c>
      <c r="B8085" s="18">
        <f t="shared" si="252"/>
        <v>2020</v>
      </c>
      <c r="C8085" s="17">
        <v>43952</v>
      </c>
      <c r="D8085" s="18" t="s">
        <v>130</v>
      </c>
      <c r="E8085" s="18" t="s">
        <v>163</v>
      </c>
      <c r="F8085" s="18" t="str">
        <f t="shared" si="253"/>
        <v>Eversource_EMA-Natick Muni Agg Rate-43952</v>
      </c>
      <c r="G8085" s="11" t="s">
        <v>131</v>
      </c>
      <c r="H8085" s="11" t="s">
        <v>54</v>
      </c>
      <c r="I8085" s="11" t="s">
        <v>99</v>
      </c>
      <c r="J8085" s="11" t="s">
        <v>252</v>
      </c>
      <c r="K8085" s="11" t="str">
        <f>IFERROR(INDEX('EDC Component Dictionary'!$C$5:$C$37,MATCH('Rates Database'!J8085,'EDC Component Dictionary'!$B$5:$B$37,0)), "Energy Supply")</f>
        <v>Energy Supply</v>
      </c>
      <c r="L8085" s="12">
        <v>0.11277</v>
      </c>
      <c r="M8085" s="12"/>
    </row>
    <row r="8086" spans="1:13" x14ac:dyDescent="0.3">
      <c r="A8086" s="18">
        <v>8084</v>
      </c>
      <c r="B8086" s="18">
        <f t="shared" si="252"/>
        <v>2020</v>
      </c>
      <c r="C8086" s="17">
        <v>43952</v>
      </c>
      <c r="D8086" s="18" t="s">
        <v>130</v>
      </c>
      <c r="E8086" s="18" t="s">
        <v>164</v>
      </c>
      <c r="F8086" s="18" t="str">
        <f t="shared" si="253"/>
        <v>National Grid-West Bridgewater Muni Agg Rate-43952</v>
      </c>
      <c r="G8086" s="11" t="s">
        <v>131</v>
      </c>
      <c r="H8086" s="11" t="s">
        <v>54</v>
      </c>
      <c r="I8086" s="11" t="s">
        <v>99</v>
      </c>
      <c r="J8086" s="11" t="s">
        <v>247</v>
      </c>
      <c r="K8086" s="11" t="str">
        <f>IFERROR(INDEX('EDC Component Dictionary'!$C$5:$C$37,MATCH('Rates Database'!J8086,'EDC Component Dictionary'!$B$5:$B$37,0)), "Energy Supply")</f>
        <v>Energy Supply</v>
      </c>
      <c r="L8086" s="12">
        <v>0.11326</v>
      </c>
      <c r="M8086" s="12"/>
    </row>
    <row r="8087" spans="1:13" x14ac:dyDescent="0.3">
      <c r="A8087" s="18">
        <v>8085</v>
      </c>
      <c r="B8087" s="18">
        <f t="shared" si="252"/>
        <v>2020</v>
      </c>
      <c r="C8087" s="17">
        <v>43952</v>
      </c>
      <c r="D8087" s="18" t="s">
        <v>130</v>
      </c>
      <c r="E8087" s="18" t="s">
        <v>163</v>
      </c>
      <c r="F8087" s="18" t="str">
        <f t="shared" si="253"/>
        <v>Eversource_EMA-Newton Muni Agg Rate-43952</v>
      </c>
      <c r="G8087" s="11" t="s">
        <v>131</v>
      </c>
      <c r="H8087" s="11" t="s">
        <v>54</v>
      </c>
      <c r="I8087" s="11" t="s">
        <v>99</v>
      </c>
      <c r="J8087" s="11" t="s">
        <v>268</v>
      </c>
      <c r="K8087" s="11" t="str">
        <f>IFERROR(INDEX('EDC Component Dictionary'!$C$5:$C$37,MATCH('Rates Database'!J8087,'EDC Component Dictionary'!$B$5:$B$37,0)), "Energy Supply")</f>
        <v>Energy Supply</v>
      </c>
      <c r="L8087" s="12">
        <v>0.11352</v>
      </c>
      <c r="M8087" s="12"/>
    </row>
    <row r="8088" spans="1:13" x14ac:dyDescent="0.3">
      <c r="A8088" s="18">
        <v>8086</v>
      </c>
      <c r="B8088" s="18">
        <f t="shared" si="252"/>
        <v>2020</v>
      </c>
      <c r="C8088" s="17">
        <v>43952</v>
      </c>
      <c r="D8088" s="18" t="s">
        <v>130</v>
      </c>
      <c r="E8088" s="18" t="s">
        <v>163</v>
      </c>
      <c r="F8088" s="18" t="str">
        <f t="shared" si="253"/>
        <v>Eversource_EMA-Holliston Muni Agg Rate-43952</v>
      </c>
      <c r="G8088" s="11" t="s">
        <v>131</v>
      </c>
      <c r="H8088" s="11" t="s">
        <v>54</v>
      </c>
      <c r="I8088" s="11" t="s">
        <v>99</v>
      </c>
      <c r="J8088" s="11" t="s">
        <v>246</v>
      </c>
      <c r="K8088" s="11" t="str">
        <f>IFERROR(INDEX('EDC Component Dictionary'!$C$5:$C$37,MATCH('Rates Database'!J8088,'EDC Component Dictionary'!$B$5:$B$37,0)), "Energy Supply")</f>
        <v>Energy Supply</v>
      </c>
      <c r="L8088" s="12">
        <v>0.11373</v>
      </c>
      <c r="M8088" s="12"/>
    </row>
    <row r="8089" spans="1:13" x14ac:dyDescent="0.3">
      <c r="A8089" s="18">
        <v>8087</v>
      </c>
      <c r="B8089" s="18">
        <f t="shared" si="252"/>
        <v>2020</v>
      </c>
      <c r="C8089" s="17">
        <v>43952</v>
      </c>
      <c r="D8089" s="18" t="s">
        <v>130</v>
      </c>
      <c r="E8089" s="18" t="s">
        <v>164</v>
      </c>
      <c r="F8089" s="18" t="str">
        <f t="shared" si="253"/>
        <v>National Grid-Hamilton Muni Agg Rate-43952</v>
      </c>
      <c r="G8089" s="11" t="s">
        <v>131</v>
      </c>
      <c r="H8089" s="11" t="s">
        <v>54</v>
      </c>
      <c r="I8089" s="11" t="s">
        <v>99</v>
      </c>
      <c r="J8089" s="11" t="s">
        <v>250</v>
      </c>
      <c r="K8089" s="11" t="str">
        <f>IFERROR(INDEX('EDC Component Dictionary'!$C$5:$C$37,MATCH('Rates Database'!J8089,'EDC Component Dictionary'!$B$5:$B$37,0)), "Energy Supply")</f>
        <v>Energy Supply</v>
      </c>
      <c r="L8089" s="12">
        <v>0.11412</v>
      </c>
      <c r="M8089" s="12"/>
    </row>
    <row r="8090" spans="1:13" x14ac:dyDescent="0.3">
      <c r="A8090" s="18">
        <v>8088</v>
      </c>
      <c r="B8090" s="18">
        <f t="shared" si="252"/>
        <v>2020</v>
      </c>
      <c r="C8090" s="17">
        <v>43952</v>
      </c>
      <c r="D8090" s="18" t="s">
        <v>130</v>
      </c>
      <c r="E8090" s="18" t="s">
        <v>164</v>
      </c>
      <c r="F8090" s="18" t="str">
        <f t="shared" si="253"/>
        <v>National Grid-Millville Muni Agg Rate-43952</v>
      </c>
      <c r="G8090" s="11" t="s">
        <v>131</v>
      </c>
      <c r="H8090" s="11" t="s">
        <v>54</v>
      </c>
      <c r="I8090" s="11" t="s">
        <v>99</v>
      </c>
      <c r="J8090" s="11" t="s">
        <v>251</v>
      </c>
      <c r="K8090" s="11" t="str">
        <f>IFERROR(INDEX('EDC Component Dictionary'!$C$5:$C$37,MATCH('Rates Database'!J8090,'EDC Component Dictionary'!$B$5:$B$37,0)), "Energy Supply")</f>
        <v>Energy Supply</v>
      </c>
      <c r="L8090" s="12">
        <v>0.11416999999999999</v>
      </c>
      <c r="M8090" s="12"/>
    </row>
    <row r="8091" spans="1:13" x14ac:dyDescent="0.3">
      <c r="A8091" s="18">
        <v>8089</v>
      </c>
      <c r="B8091" s="18">
        <f t="shared" si="252"/>
        <v>2020</v>
      </c>
      <c r="C8091" s="17">
        <v>43952</v>
      </c>
      <c r="D8091" s="18" t="s">
        <v>130</v>
      </c>
      <c r="E8091" s="18" t="s">
        <v>164</v>
      </c>
      <c r="F8091" s="18" t="str">
        <f t="shared" si="253"/>
        <v>National Grid-Worcester Muni Agg Rate-43952</v>
      </c>
      <c r="G8091" s="11" t="s">
        <v>131</v>
      </c>
      <c r="H8091" s="11" t="s">
        <v>54</v>
      </c>
      <c r="I8091" s="11" t="s">
        <v>99</v>
      </c>
      <c r="J8091" s="11" t="s">
        <v>281</v>
      </c>
      <c r="K8091" s="11" t="str">
        <f>IFERROR(INDEX('EDC Component Dictionary'!$C$5:$C$37,MATCH('Rates Database'!J8091,'EDC Component Dictionary'!$B$5:$B$37,0)), "Energy Supply")</f>
        <v>Energy Supply</v>
      </c>
      <c r="L8091" s="12">
        <v>0.11446000000000001</v>
      </c>
      <c r="M8091" s="12"/>
    </row>
    <row r="8092" spans="1:13" x14ac:dyDescent="0.3">
      <c r="A8092" s="18">
        <v>8090</v>
      </c>
      <c r="B8092" s="18">
        <f t="shared" si="252"/>
        <v>2020</v>
      </c>
      <c r="C8092" s="17">
        <v>43952</v>
      </c>
      <c r="D8092" s="18" t="s">
        <v>130</v>
      </c>
      <c r="E8092" s="18" t="s">
        <v>164</v>
      </c>
      <c r="F8092" s="18" t="str">
        <f t="shared" si="253"/>
        <v>National Grid-Swampscott Muni Agg Rate-43952</v>
      </c>
      <c r="G8092" s="11" t="s">
        <v>131</v>
      </c>
      <c r="H8092" s="11" t="s">
        <v>54</v>
      </c>
      <c r="I8092" s="11" t="s">
        <v>99</v>
      </c>
      <c r="J8092" s="11" t="s">
        <v>178</v>
      </c>
      <c r="K8092" s="11" t="str">
        <f>IFERROR(INDEX('EDC Component Dictionary'!$C$5:$C$37,MATCH('Rates Database'!J8092,'EDC Component Dictionary'!$B$5:$B$37,0)), "Energy Supply")</f>
        <v>Energy Supply</v>
      </c>
      <c r="L8092" s="12">
        <v>0.11446000000000001</v>
      </c>
      <c r="M8092" s="12"/>
    </row>
    <row r="8093" spans="1:13" x14ac:dyDescent="0.3">
      <c r="A8093" s="18">
        <v>8091</v>
      </c>
      <c r="B8093" s="18">
        <f t="shared" si="252"/>
        <v>2020</v>
      </c>
      <c r="C8093" s="17">
        <v>43952</v>
      </c>
      <c r="D8093" s="18" t="s">
        <v>130</v>
      </c>
      <c r="E8093" s="18" t="s">
        <v>163</v>
      </c>
      <c r="F8093" s="18" t="str">
        <f t="shared" si="253"/>
        <v>Eversource_EMA-Watertown Muni Agg Rate-43952</v>
      </c>
      <c r="G8093" s="11" t="s">
        <v>131</v>
      </c>
      <c r="H8093" s="11" t="s">
        <v>54</v>
      </c>
      <c r="I8093" s="11" t="s">
        <v>99</v>
      </c>
      <c r="J8093" s="11" t="s">
        <v>275</v>
      </c>
      <c r="K8093" s="11" t="str">
        <f>IFERROR(INDEX('EDC Component Dictionary'!$C$5:$C$37,MATCH('Rates Database'!J8093,'EDC Component Dictionary'!$B$5:$B$37,0)), "Energy Supply")</f>
        <v>Energy Supply</v>
      </c>
      <c r="L8093" s="12">
        <v>0.11501</v>
      </c>
      <c r="M8093" s="12"/>
    </row>
    <row r="8094" spans="1:13" x14ac:dyDescent="0.3">
      <c r="A8094" s="18">
        <v>8092</v>
      </c>
      <c r="B8094" s="18">
        <f t="shared" si="252"/>
        <v>2020</v>
      </c>
      <c r="C8094" s="17">
        <v>43952</v>
      </c>
      <c r="D8094" s="18" t="s">
        <v>130</v>
      </c>
      <c r="E8094" s="18" t="s">
        <v>164</v>
      </c>
      <c r="F8094" s="18" t="str">
        <f t="shared" si="253"/>
        <v>National Grid-Medford Muni Agg Rate-43952</v>
      </c>
      <c r="G8094" s="11" t="s">
        <v>131</v>
      </c>
      <c r="H8094" s="11" t="s">
        <v>54</v>
      </c>
      <c r="I8094" s="11" t="s">
        <v>99</v>
      </c>
      <c r="J8094" s="11" t="s">
        <v>279</v>
      </c>
      <c r="K8094" s="11" t="str">
        <f>IFERROR(INDEX('EDC Component Dictionary'!$C$5:$C$37,MATCH('Rates Database'!J8094,'EDC Component Dictionary'!$B$5:$B$37,0)), "Energy Supply")</f>
        <v>Energy Supply</v>
      </c>
      <c r="L8094" s="12">
        <v>0.11518</v>
      </c>
      <c r="M8094" s="12"/>
    </row>
    <row r="8095" spans="1:13" x14ac:dyDescent="0.3">
      <c r="A8095" s="18">
        <v>8093</v>
      </c>
      <c r="B8095" s="18">
        <f t="shared" si="252"/>
        <v>2020</v>
      </c>
      <c r="C8095" s="17">
        <v>43952</v>
      </c>
      <c r="D8095" s="18" t="s">
        <v>130</v>
      </c>
      <c r="E8095" s="18" t="s">
        <v>163</v>
      </c>
      <c r="F8095" s="18" t="str">
        <f t="shared" si="253"/>
        <v>Eversource_EMA-Walpole Muni Agg Rate-43952</v>
      </c>
      <c r="G8095" s="11" t="s">
        <v>131</v>
      </c>
      <c r="H8095" s="11" t="s">
        <v>54</v>
      </c>
      <c r="I8095" s="11" t="s">
        <v>99</v>
      </c>
      <c r="J8095" s="11" t="s">
        <v>174</v>
      </c>
      <c r="K8095" s="11" t="str">
        <f>IFERROR(INDEX('EDC Component Dictionary'!$C$5:$C$37,MATCH('Rates Database'!J8095,'EDC Component Dictionary'!$B$5:$B$37,0)), "Energy Supply")</f>
        <v>Energy Supply</v>
      </c>
      <c r="L8095" s="12">
        <v>0.11582000000000001</v>
      </c>
      <c r="M8095" s="12"/>
    </row>
    <row r="8096" spans="1:13" x14ac:dyDescent="0.3">
      <c r="A8096" s="18">
        <v>8094</v>
      </c>
      <c r="B8096" s="18">
        <f t="shared" si="252"/>
        <v>2020</v>
      </c>
      <c r="C8096" s="17">
        <v>43952</v>
      </c>
      <c r="D8096" s="18" t="s">
        <v>130</v>
      </c>
      <c r="E8096" s="18" t="s">
        <v>163</v>
      </c>
      <c r="F8096" s="18" t="str">
        <f t="shared" si="253"/>
        <v>Eversource_EMA-Brookline Muni Agg Rate-43952</v>
      </c>
      <c r="G8096" s="11" t="s">
        <v>131</v>
      </c>
      <c r="H8096" s="11" t="s">
        <v>54</v>
      </c>
      <c r="I8096" s="11" t="s">
        <v>99</v>
      </c>
      <c r="J8096" s="11" t="s">
        <v>243</v>
      </c>
      <c r="K8096" s="11" t="str">
        <f>IFERROR(INDEX('EDC Component Dictionary'!$C$5:$C$37,MATCH('Rates Database'!J8096,'EDC Component Dictionary'!$B$5:$B$37,0)), "Energy Supply")</f>
        <v>Energy Supply</v>
      </c>
      <c r="L8096" s="12">
        <v>0.11673</v>
      </c>
      <c r="M8096" s="12"/>
    </row>
    <row r="8097" spans="1:13" x14ac:dyDescent="0.3">
      <c r="A8097" s="18">
        <v>8095</v>
      </c>
      <c r="B8097" s="18">
        <f t="shared" si="252"/>
        <v>2020</v>
      </c>
      <c r="C8097" s="17">
        <v>43952</v>
      </c>
      <c r="D8097" s="18" t="s">
        <v>130</v>
      </c>
      <c r="E8097" s="18" t="s">
        <v>163</v>
      </c>
      <c r="F8097" s="18" t="str">
        <f t="shared" si="253"/>
        <v>Eversource_EMA-Lexington Muni Agg Rate-43952</v>
      </c>
      <c r="G8097" s="11" t="s">
        <v>131</v>
      </c>
      <c r="H8097" s="11" t="s">
        <v>54</v>
      </c>
      <c r="I8097" s="11" t="s">
        <v>99</v>
      </c>
      <c r="J8097" s="11" t="s">
        <v>254</v>
      </c>
      <c r="K8097" s="11" t="str">
        <f>IFERROR(INDEX('EDC Component Dictionary'!$C$5:$C$37,MATCH('Rates Database'!J8097,'EDC Component Dictionary'!$B$5:$B$37,0)), "Energy Supply")</f>
        <v>Energy Supply</v>
      </c>
      <c r="L8097" s="12">
        <v>0.11625000000000001</v>
      </c>
      <c r="M8097" s="12"/>
    </row>
    <row r="8098" spans="1:13" x14ac:dyDescent="0.3">
      <c r="A8098" s="18">
        <v>8096</v>
      </c>
      <c r="B8098" s="18">
        <f t="shared" si="252"/>
        <v>2020</v>
      </c>
      <c r="C8098" s="17">
        <v>43952</v>
      </c>
      <c r="D8098" s="18" t="s">
        <v>130</v>
      </c>
      <c r="E8098" s="18" t="s">
        <v>164</v>
      </c>
      <c r="F8098" s="18" t="str">
        <f t="shared" si="253"/>
        <v>National Grid-Foxborough Muni Agg Rate-43952</v>
      </c>
      <c r="G8098" s="11" t="s">
        <v>131</v>
      </c>
      <c r="H8098" s="11" t="s">
        <v>54</v>
      </c>
      <c r="I8098" s="11" t="s">
        <v>99</v>
      </c>
      <c r="J8098" s="11" t="s">
        <v>256</v>
      </c>
      <c r="K8098" s="11" t="str">
        <f>IFERROR(INDEX('EDC Component Dictionary'!$C$5:$C$37,MATCH('Rates Database'!J8098,'EDC Component Dictionary'!$B$5:$B$37,0)), "Energy Supply")</f>
        <v>Energy Supply</v>
      </c>
      <c r="L8098" s="12">
        <v>0.11791</v>
      </c>
      <c r="M8098" s="12"/>
    </row>
    <row r="8099" spans="1:13" x14ac:dyDescent="0.3">
      <c r="A8099" s="18">
        <v>8097</v>
      </c>
      <c r="B8099" s="18">
        <f t="shared" si="252"/>
        <v>2020</v>
      </c>
      <c r="C8099" s="17">
        <v>43952</v>
      </c>
      <c r="D8099" s="18" t="s">
        <v>130</v>
      </c>
      <c r="E8099" s="18" t="s">
        <v>164</v>
      </c>
      <c r="F8099" s="18" t="str">
        <f t="shared" si="253"/>
        <v>National Grid-Lowell Muni Agg Rate-43952</v>
      </c>
      <c r="G8099" s="11" t="s">
        <v>131</v>
      </c>
      <c r="H8099" s="11" t="s">
        <v>54</v>
      </c>
      <c r="I8099" s="11" t="s">
        <v>99</v>
      </c>
      <c r="J8099" s="11" t="s">
        <v>262</v>
      </c>
      <c r="K8099" s="11" t="str">
        <f>IFERROR(INDEX('EDC Component Dictionary'!$C$5:$C$37,MATCH('Rates Database'!J8099,'EDC Component Dictionary'!$B$5:$B$37,0)), "Energy Supply")</f>
        <v>Energy Supply</v>
      </c>
      <c r="L8099" s="12">
        <v>0.11874</v>
      </c>
      <c r="M8099" s="12"/>
    </row>
    <row r="8100" spans="1:13" x14ac:dyDescent="0.3">
      <c r="A8100" s="18">
        <v>8098</v>
      </c>
      <c r="B8100" s="18">
        <f t="shared" si="252"/>
        <v>2020</v>
      </c>
      <c r="C8100" s="17">
        <v>43952</v>
      </c>
      <c r="D8100" s="18" t="s">
        <v>130</v>
      </c>
      <c r="E8100" s="18" t="s">
        <v>163</v>
      </c>
      <c r="F8100" s="18" t="str">
        <f t="shared" si="253"/>
        <v>Eversource_EMA-Cape Light Compact JPE Muni Agg Rate-43952</v>
      </c>
      <c r="G8100" s="11" t="s">
        <v>131</v>
      </c>
      <c r="H8100" s="11" t="s">
        <v>54</v>
      </c>
      <c r="I8100" s="11" t="s">
        <v>99</v>
      </c>
      <c r="J8100" s="11" t="s">
        <v>264</v>
      </c>
      <c r="K8100" s="11" t="str">
        <f>IFERROR(INDEX('EDC Component Dictionary'!$C$5:$C$37,MATCH('Rates Database'!J8100,'EDC Component Dictionary'!$B$5:$B$37,0)), "Energy Supply")</f>
        <v>Energy Supply</v>
      </c>
      <c r="L8100" s="12">
        <v>0.12942000000000001</v>
      </c>
      <c r="M8100" s="12"/>
    </row>
    <row r="8101" spans="1:13" x14ac:dyDescent="0.3">
      <c r="A8101" s="18">
        <v>8099</v>
      </c>
      <c r="B8101" s="18">
        <f t="shared" si="252"/>
        <v>2020</v>
      </c>
      <c r="C8101" s="17">
        <v>43983</v>
      </c>
      <c r="D8101" s="18" t="s">
        <v>130</v>
      </c>
      <c r="E8101" s="18" t="s">
        <v>164</v>
      </c>
      <c r="F8101" s="18" t="str">
        <f t="shared" si="253"/>
        <v>National Grid-Wendell Muni Agg Rate-43983</v>
      </c>
      <c r="G8101" s="11" t="s">
        <v>131</v>
      </c>
      <c r="H8101" s="11" t="s">
        <v>54</v>
      </c>
      <c r="I8101" s="11" t="s">
        <v>99</v>
      </c>
      <c r="J8101" s="11" t="s">
        <v>213</v>
      </c>
      <c r="K8101" s="11" t="str">
        <f>IFERROR(INDEX('EDC Component Dictionary'!$C$5:$C$37,MATCH('Rates Database'!J8101,'EDC Component Dictionary'!$B$5:$B$37,0)), "Energy Supply")</f>
        <v>Energy Supply</v>
      </c>
      <c r="L8101" s="12">
        <v>8.7389999999999995E-2</v>
      </c>
      <c r="M8101" s="12"/>
    </row>
    <row r="8102" spans="1:13" x14ac:dyDescent="0.3">
      <c r="A8102" s="18">
        <v>8100</v>
      </c>
      <c r="B8102" s="18">
        <f t="shared" si="252"/>
        <v>2020</v>
      </c>
      <c r="C8102" s="17">
        <v>43983</v>
      </c>
      <c r="D8102" s="18" t="s">
        <v>130</v>
      </c>
      <c r="E8102" s="18" t="s">
        <v>164</v>
      </c>
      <c r="F8102" s="18" t="str">
        <f t="shared" si="253"/>
        <v>National Grid-Westborough Muni Agg Rate-43983</v>
      </c>
      <c r="G8102" s="11" t="s">
        <v>131</v>
      </c>
      <c r="H8102" s="11" t="s">
        <v>54</v>
      </c>
      <c r="I8102" s="11" t="s">
        <v>99</v>
      </c>
      <c r="J8102" s="11" t="s">
        <v>172</v>
      </c>
      <c r="K8102" s="11" t="str">
        <f>IFERROR(INDEX('EDC Component Dictionary'!$C$5:$C$37,MATCH('Rates Database'!J8102,'EDC Component Dictionary'!$B$5:$B$37,0)), "Energy Supply")</f>
        <v>Energy Supply</v>
      </c>
      <c r="L8102" s="12">
        <v>9.3850000000000003E-2</v>
      </c>
      <c r="M8102" s="12"/>
    </row>
    <row r="8103" spans="1:13" x14ac:dyDescent="0.3">
      <c r="A8103" s="18">
        <v>8101</v>
      </c>
      <c r="B8103" s="18">
        <f t="shared" si="252"/>
        <v>2020</v>
      </c>
      <c r="C8103" s="17">
        <v>43983</v>
      </c>
      <c r="D8103" s="18" t="s">
        <v>130</v>
      </c>
      <c r="E8103" s="18" t="s">
        <v>164</v>
      </c>
      <c r="F8103" s="18" t="str">
        <f t="shared" si="253"/>
        <v>National Grid-Chelmsford Muni Agg Rate-43983</v>
      </c>
      <c r="G8103" s="11" t="s">
        <v>131</v>
      </c>
      <c r="H8103" s="11" t="s">
        <v>54</v>
      </c>
      <c r="I8103" s="11" t="s">
        <v>99</v>
      </c>
      <c r="J8103" s="11" t="s">
        <v>173</v>
      </c>
      <c r="K8103" s="11" t="str">
        <f>IFERROR(INDEX('EDC Component Dictionary'!$C$5:$C$37,MATCH('Rates Database'!J8103,'EDC Component Dictionary'!$B$5:$B$37,0)), "Energy Supply")</f>
        <v>Energy Supply</v>
      </c>
      <c r="L8103" s="12">
        <v>9.4100000000000003E-2</v>
      </c>
      <c r="M8103" s="12"/>
    </row>
    <row r="8104" spans="1:13" x14ac:dyDescent="0.3">
      <c r="A8104" s="18">
        <v>8102</v>
      </c>
      <c r="B8104" s="18">
        <f t="shared" si="252"/>
        <v>2020</v>
      </c>
      <c r="C8104" s="17">
        <v>43983</v>
      </c>
      <c r="D8104" s="18" t="s">
        <v>130</v>
      </c>
      <c r="E8104" s="18" t="s">
        <v>95</v>
      </c>
      <c r="F8104" s="18" t="str">
        <f t="shared" si="253"/>
        <v>Eversource_WMA-West Springfield Muni Agg Rate-43983</v>
      </c>
      <c r="G8104" s="11" t="s">
        <v>131</v>
      </c>
      <c r="H8104" s="11" t="s">
        <v>54</v>
      </c>
      <c r="I8104" s="11" t="s">
        <v>99</v>
      </c>
      <c r="J8104" s="11" t="s">
        <v>272</v>
      </c>
      <c r="K8104" s="11" t="str">
        <f>IFERROR(INDEX('EDC Component Dictionary'!$C$5:$C$37,MATCH('Rates Database'!J8104,'EDC Component Dictionary'!$B$5:$B$37,0)), "Energy Supply")</f>
        <v>Energy Supply</v>
      </c>
      <c r="L8104" s="12">
        <v>9.672E-2</v>
      </c>
      <c r="M8104" s="12"/>
    </row>
    <row r="8105" spans="1:13" x14ac:dyDescent="0.3">
      <c r="A8105" s="18">
        <v>8103</v>
      </c>
      <c r="B8105" s="18">
        <f t="shared" si="252"/>
        <v>2020</v>
      </c>
      <c r="C8105" s="17">
        <v>43983</v>
      </c>
      <c r="D8105" s="18" t="s">
        <v>130</v>
      </c>
      <c r="E8105" s="18" t="s">
        <v>164</v>
      </c>
      <c r="F8105" s="18" t="str">
        <f t="shared" si="253"/>
        <v>National Grid-Marlborough Muni Agg Rate-43983</v>
      </c>
      <c r="G8105" s="11" t="s">
        <v>131</v>
      </c>
      <c r="H8105" s="11" t="s">
        <v>54</v>
      </c>
      <c r="I8105" s="11" t="s">
        <v>99</v>
      </c>
      <c r="J8105" s="11" t="s">
        <v>263</v>
      </c>
      <c r="K8105" s="11" t="str">
        <f>IFERROR(INDEX('EDC Component Dictionary'!$C$5:$C$37,MATCH('Rates Database'!J8105,'EDC Component Dictionary'!$B$5:$B$37,0)), "Energy Supply")</f>
        <v>Energy Supply</v>
      </c>
      <c r="L8105" s="12">
        <v>9.69E-2</v>
      </c>
      <c r="M8105" s="12"/>
    </row>
    <row r="8106" spans="1:13" x14ac:dyDescent="0.3">
      <c r="A8106" s="18">
        <v>8104</v>
      </c>
      <c r="B8106" s="18">
        <f t="shared" si="252"/>
        <v>2020</v>
      </c>
      <c r="C8106" s="17">
        <v>43983</v>
      </c>
      <c r="D8106" s="18" t="s">
        <v>130</v>
      </c>
      <c r="E8106" s="18" t="s">
        <v>95</v>
      </c>
      <c r="F8106" s="18" t="str">
        <f t="shared" si="253"/>
        <v>Eversource_WMA-Hatfield Muni Agg Rate-43983</v>
      </c>
      <c r="G8106" s="11" t="s">
        <v>131</v>
      </c>
      <c r="H8106" s="11" t="s">
        <v>54</v>
      </c>
      <c r="I8106" s="11" t="s">
        <v>99</v>
      </c>
      <c r="J8106" s="11" t="s">
        <v>280</v>
      </c>
      <c r="K8106" s="11" t="str">
        <f>IFERROR(INDEX('EDC Component Dictionary'!$C$5:$C$37,MATCH('Rates Database'!J8106,'EDC Component Dictionary'!$B$5:$B$37,0)), "Energy Supply")</f>
        <v>Energy Supply</v>
      </c>
      <c r="L8106" s="12">
        <v>9.8970000000000002E-2</v>
      </c>
      <c r="M8106" s="12"/>
    </row>
    <row r="8107" spans="1:13" x14ac:dyDescent="0.3">
      <c r="A8107" s="18">
        <v>8105</v>
      </c>
      <c r="B8107" s="18">
        <f t="shared" si="252"/>
        <v>2020</v>
      </c>
      <c r="C8107" s="17">
        <v>43983</v>
      </c>
      <c r="D8107" s="18" t="s">
        <v>130</v>
      </c>
      <c r="E8107" s="18" t="s">
        <v>95</v>
      </c>
      <c r="F8107" s="18" t="str">
        <f t="shared" si="253"/>
        <v>Eversource_WMA-Pittsfield Muni Agg Rate-43983</v>
      </c>
      <c r="G8107" s="11" t="s">
        <v>131</v>
      </c>
      <c r="H8107" s="11" t="s">
        <v>54</v>
      </c>
      <c r="I8107" s="11" t="s">
        <v>99</v>
      </c>
      <c r="J8107" s="11" t="s">
        <v>176</v>
      </c>
      <c r="K8107" s="11" t="str">
        <f>IFERROR(INDEX('EDC Component Dictionary'!$C$5:$C$37,MATCH('Rates Database'!J8107,'EDC Component Dictionary'!$B$5:$B$37,0)), "Energy Supply")</f>
        <v>Energy Supply</v>
      </c>
      <c r="L8107" s="12">
        <v>9.9760000000000001E-2</v>
      </c>
      <c r="M8107" s="12"/>
    </row>
    <row r="8108" spans="1:13" x14ac:dyDescent="0.3">
      <c r="A8108" s="18">
        <v>8106</v>
      </c>
      <c r="B8108" s="18">
        <f t="shared" si="252"/>
        <v>2020</v>
      </c>
      <c r="C8108" s="17">
        <v>43983</v>
      </c>
      <c r="D8108" s="18" t="s">
        <v>130</v>
      </c>
      <c r="E8108" s="18" t="s">
        <v>164</v>
      </c>
      <c r="F8108" s="18" t="str">
        <f t="shared" si="253"/>
        <v>National Grid-Lancaster Muni Agg Rate-43983</v>
      </c>
      <c r="G8108" s="11" t="s">
        <v>131</v>
      </c>
      <c r="H8108" s="11" t="s">
        <v>54</v>
      </c>
      <c r="I8108" s="11" t="s">
        <v>99</v>
      </c>
      <c r="J8108" s="11" t="s">
        <v>260</v>
      </c>
      <c r="K8108" s="11" t="str">
        <f>IFERROR(INDEX('EDC Component Dictionary'!$C$5:$C$37,MATCH('Rates Database'!J8108,'EDC Component Dictionary'!$B$5:$B$37,0)), "Energy Supply")</f>
        <v>Energy Supply</v>
      </c>
      <c r="L8108" s="12">
        <v>9.9779999999999994E-2</v>
      </c>
      <c r="M8108" s="12"/>
    </row>
    <row r="8109" spans="1:13" x14ac:dyDescent="0.3">
      <c r="A8109" s="18">
        <v>8107</v>
      </c>
      <c r="B8109" s="18">
        <f t="shared" si="252"/>
        <v>2020</v>
      </c>
      <c r="C8109" s="17">
        <v>43983</v>
      </c>
      <c r="D8109" s="18" t="s">
        <v>130</v>
      </c>
      <c r="E8109" s="18" t="s">
        <v>95</v>
      </c>
      <c r="F8109" s="18" t="str">
        <f t="shared" si="253"/>
        <v>Eversource_WMA-Leverett Muni Agg Rate-43983</v>
      </c>
      <c r="G8109" s="11" t="s">
        <v>131</v>
      </c>
      <c r="H8109" s="11" t="s">
        <v>54</v>
      </c>
      <c r="I8109" s="11" t="s">
        <v>99</v>
      </c>
      <c r="J8109" s="11" t="s">
        <v>265</v>
      </c>
      <c r="K8109" s="11" t="str">
        <f>IFERROR(INDEX('EDC Component Dictionary'!$C$5:$C$37,MATCH('Rates Database'!J8109,'EDC Component Dictionary'!$B$5:$B$37,0)), "Energy Supply")</f>
        <v>Energy Supply</v>
      </c>
      <c r="L8109" s="12">
        <v>0.10133</v>
      </c>
      <c r="M8109" s="12"/>
    </row>
    <row r="8110" spans="1:13" x14ac:dyDescent="0.3">
      <c r="A8110" s="18">
        <v>8108</v>
      </c>
      <c r="B8110" s="18">
        <f t="shared" si="252"/>
        <v>2020</v>
      </c>
      <c r="C8110" s="17">
        <v>43983</v>
      </c>
      <c r="D8110" s="18" t="s">
        <v>130</v>
      </c>
      <c r="E8110" s="18" t="s">
        <v>95</v>
      </c>
      <c r="F8110" s="18" t="str">
        <f t="shared" si="253"/>
        <v>Eversource_WMA-Hadley Muni Agg Rate-43983</v>
      </c>
      <c r="G8110" s="11" t="s">
        <v>131</v>
      </c>
      <c r="H8110" s="11" t="s">
        <v>54</v>
      </c>
      <c r="I8110" s="11" t="s">
        <v>99</v>
      </c>
      <c r="J8110" s="11" t="s">
        <v>277</v>
      </c>
      <c r="K8110" s="11" t="str">
        <f>IFERROR(INDEX('EDC Component Dictionary'!$C$5:$C$37,MATCH('Rates Database'!J8110,'EDC Component Dictionary'!$B$5:$B$37,0)), "Energy Supply")</f>
        <v>Energy Supply</v>
      </c>
      <c r="L8110" s="12">
        <v>0.10113</v>
      </c>
      <c r="M8110" s="12"/>
    </row>
    <row r="8111" spans="1:13" x14ac:dyDescent="0.3">
      <c r="A8111" s="18">
        <v>8109</v>
      </c>
      <c r="B8111" s="18">
        <f t="shared" si="252"/>
        <v>2020</v>
      </c>
      <c r="C8111" s="17">
        <v>43983</v>
      </c>
      <c r="D8111" s="18" t="s">
        <v>130</v>
      </c>
      <c r="E8111" s="18" t="s">
        <v>95</v>
      </c>
      <c r="F8111" s="18" t="str">
        <f t="shared" si="253"/>
        <v>Eversource_WMA-Sandisfield Muni Agg Rate-43983</v>
      </c>
      <c r="G8111" s="11" t="s">
        <v>131</v>
      </c>
      <c r="H8111" s="11" t="s">
        <v>54</v>
      </c>
      <c r="I8111" s="11" t="s">
        <v>99</v>
      </c>
      <c r="J8111" s="11" t="s">
        <v>253</v>
      </c>
      <c r="K8111" s="11" t="str">
        <f>IFERROR(INDEX('EDC Component Dictionary'!$C$5:$C$37,MATCH('Rates Database'!J8111,'EDC Component Dictionary'!$B$5:$B$37,0)), "Energy Supply")</f>
        <v>Energy Supply</v>
      </c>
      <c r="L8111" s="12">
        <v>0.10119</v>
      </c>
      <c r="M8111" s="12"/>
    </row>
    <row r="8112" spans="1:13" x14ac:dyDescent="0.3">
      <c r="A8112" s="18">
        <v>8110</v>
      </c>
      <c r="B8112" s="18">
        <f t="shared" si="252"/>
        <v>2020</v>
      </c>
      <c r="C8112" s="17">
        <v>43983</v>
      </c>
      <c r="D8112" s="18" t="s">
        <v>130</v>
      </c>
      <c r="E8112" s="18" t="s">
        <v>164</v>
      </c>
      <c r="F8112" s="18" t="str">
        <f t="shared" si="253"/>
        <v>National Grid-Great Barrington Muni Agg Rate-43983</v>
      </c>
      <c r="G8112" s="11" t="s">
        <v>131</v>
      </c>
      <c r="H8112" s="11" t="s">
        <v>54</v>
      </c>
      <c r="I8112" s="11" t="s">
        <v>99</v>
      </c>
      <c r="J8112" s="11" t="s">
        <v>245</v>
      </c>
      <c r="K8112" s="11" t="str">
        <f>IFERROR(INDEX('EDC Component Dictionary'!$C$5:$C$37,MATCH('Rates Database'!J8112,'EDC Component Dictionary'!$B$5:$B$37,0)), "Energy Supply")</f>
        <v>Energy Supply</v>
      </c>
      <c r="L8112" s="12">
        <v>0.10126</v>
      </c>
      <c r="M8112" s="12"/>
    </row>
    <row r="8113" spans="1:13" x14ac:dyDescent="0.3">
      <c r="A8113" s="18">
        <v>8111</v>
      </c>
      <c r="B8113" s="18">
        <f t="shared" si="252"/>
        <v>2020</v>
      </c>
      <c r="C8113" s="17">
        <v>43983</v>
      </c>
      <c r="D8113" s="18" t="s">
        <v>130</v>
      </c>
      <c r="E8113" s="18" t="s">
        <v>164</v>
      </c>
      <c r="F8113" s="18" t="str">
        <f t="shared" si="253"/>
        <v>National Grid-Williamsburg Muni Agg Rate-43983</v>
      </c>
      <c r="G8113" s="11" t="s">
        <v>131</v>
      </c>
      <c r="H8113" s="11" t="s">
        <v>54</v>
      </c>
      <c r="I8113" s="11" t="s">
        <v>99</v>
      </c>
      <c r="J8113" s="11" t="s">
        <v>249</v>
      </c>
      <c r="K8113" s="11" t="str">
        <f>IFERROR(INDEX('EDC Component Dictionary'!$C$5:$C$37,MATCH('Rates Database'!J8113,'EDC Component Dictionary'!$B$5:$B$37,0)), "Energy Supply")</f>
        <v>Energy Supply</v>
      </c>
      <c r="L8113" s="12">
        <v>0.10249</v>
      </c>
      <c r="M8113" s="12"/>
    </row>
    <row r="8114" spans="1:13" x14ac:dyDescent="0.3">
      <c r="A8114" s="18">
        <v>8112</v>
      </c>
      <c r="B8114" s="18">
        <f t="shared" si="252"/>
        <v>2020</v>
      </c>
      <c r="C8114" s="17">
        <v>43983</v>
      </c>
      <c r="D8114" s="18" t="s">
        <v>130</v>
      </c>
      <c r="E8114" s="18" t="s">
        <v>164</v>
      </c>
      <c r="F8114" s="18" t="str">
        <f t="shared" si="253"/>
        <v>National Grid-Winchendon Muni Agg Rate-43983</v>
      </c>
      <c r="G8114" s="11" t="s">
        <v>131</v>
      </c>
      <c r="H8114" s="11" t="s">
        <v>54</v>
      </c>
      <c r="I8114" s="11" t="s">
        <v>99</v>
      </c>
      <c r="J8114" s="11" t="s">
        <v>181</v>
      </c>
      <c r="K8114" s="11" t="str">
        <f>IFERROR(INDEX('EDC Component Dictionary'!$C$5:$C$37,MATCH('Rates Database'!J8114,'EDC Component Dictionary'!$B$5:$B$37,0)), "Energy Supply")</f>
        <v>Energy Supply</v>
      </c>
      <c r="L8114" s="12">
        <v>0.10304000000000001</v>
      </c>
      <c r="M8114" s="12"/>
    </row>
    <row r="8115" spans="1:13" x14ac:dyDescent="0.3">
      <c r="A8115" s="18">
        <v>8113</v>
      </c>
      <c r="B8115" s="18">
        <f t="shared" si="252"/>
        <v>2020</v>
      </c>
      <c r="C8115" s="17">
        <v>43983</v>
      </c>
      <c r="D8115" s="18" t="s">
        <v>130</v>
      </c>
      <c r="E8115" s="18" t="s">
        <v>95</v>
      </c>
      <c r="F8115" s="18" t="str">
        <f t="shared" si="253"/>
        <v>Eversource_WMA-Lanesborough Muni Agg Rate-43983</v>
      </c>
      <c r="G8115" s="11" t="s">
        <v>131</v>
      </c>
      <c r="H8115" s="11" t="s">
        <v>54</v>
      </c>
      <c r="I8115" s="11" t="s">
        <v>99</v>
      </c>
      <c r="J8115" s="11" t="s">
        <v>255</v>
      </c>
      <c r="K8115" s="11" t="str">
        <f>IFERROR(INDEX('EDC Component Dictionary'!$C$5:$C$37,MATCH('Rates Database'!J8115,'EDC Component Dictionary'!$B$5:$B$37,0)), "Energy Supply")</f>
        <v>Energy Supply</v>
      </c>
      <c r="L8115" s="12">
        <v>0.10306999999999999</v>
      </c>
      <c r="M8115" s="12"/>
    </row>
    <row r="8116" spans="1:13" x14ac:dyDescent="0.3">
      <c r="A8116" s="18">
        <v>8114</v>
      </c>
      <c r="B8116" s="18">
        <f t="shared" si="252"/>
        <v>2020</v>
      </c>
      <c r="C8116" s="17">
        <v>43983</v>
      </c>
      <c r="D8116" s="18" t="s">
        <v>130</v>
      </c>
      <c r="E8116" s="18" t="s">
        <v>164</v>
      </c>
      <c r="F8116" s="18" t="str">
        <f t="shared" si="253"/>
        <v>National Grid-Charlton Muni Agg Rate-43983</v>
      </c>
      <c r="G8116" s="11" t="s">
        <v>131</v>
      </c>
      <c r="H8116" s="11" t="s">
        <v>54</v>
      </c>
      <c r="I8116" s="11" t="s">
        <v>99</v>
      </c>
      <c r="J8116" s="11" t="s">
        <v>188</v>
      </c>
      <c r="K8116" s="11" t="str">
        <f>IFERROR(INDEX('EDC Component Dictionary'!$C$5:$C$37,MATCH('Rates Database'!J8116,'EDC Component Dictionary'!$B$5:$B$37,0)), "Energy Supply")</f>
        <v>Energy Supply</v>
      </c>
      <c r="L8116" s="12">
        <v>0.10317</v>
      </c>
      <c r="M8116" s="12"/>
    </row>
    <row r="8117" spans="1:13" x14ac:dyDescent="0.3">
      <c r="A8117" s="18">
        <v>8115</v>
      </c>
      <c r="B8117" s="18">
        <f t="shared" si="252"/>
        <v>2020</v>
      </c>
      <c r="C8117" s="17">
        <v>43983</v>
      </c>
      <c r="D8117" s="18" t="s">
        <v>130</v>
      </c>
      <c r="E8117" s="18" t="s">
        <v>164</v>
      </c>
      <c r="F8117" s="18" t="str">
        <f t="shared" si="253"/>
        <v>National Grid-Millbury Muni Agg Rate-43983</v>
      </c>
      <c r="G8117" s="11" t="s">
        <v>131</v>
      </c>
      <c r="H8117" s="11" t="s">
        <v>54</v>
      </c>
      <c r="I8117" s="11" t="s">
        <v>99</v>
      </c>
      <c r="J8117" s="11" t="s">
        <v>198</v>
      </c>
      <c r="K8117" s="11" t="str">
        <f>IFERROR(INDEX('EDC Component Dictionary'!$C$5:$C$37,MATCH('Rates Database'!J8117,'EDC Component Dictionary'!$B$5:$B$37,0)), "Energy Supply")</f>
        <v>Energy Supply</v>
      </c>
      <c r="L8117" s="12">
        <v>0.10317</v>
      </c>
      <c r="M8117" s="12"/>
    </row>
    <row r="8118" spans="1:13" x14ac:dyDescent="0.3">
      <c r="A8118" s="18">
        <v>8116</v>
      </c>
      <c r="B8118" s="18">
        <f t="shared" si="252"/>
        <v>2020</v>
      </c>
      <c r="C8118" s="17">
        <v>43983</v>
      </c>
      <c r="D8118" s="18" t="s">
        <v>130</v>
      </c>
      <c r="E8118" s="18" t="s">
        <v>164</v>
      </c>
      <c r="F8118" s="18" t="str">
        <f t="shared" si="253"/>
        <v>National Grid-Oxford Muni Agg Rate-43983</v>
      </c>
      <c r="G8118" s="11" t="s">
        <v>131</v>
      </c>
      <c r="H8118" s="11" t="s">
        <v>54</v>
      </c>
      <c r="I8118" s="11" t="s">
        <v>99</v>
      </c>
      <c r="J8118" s="11" t="s">
        <v>202</v>
      </c>
      <c r="K8118" s="11" t="str">
        <f>IFERROR(INDEX('EDC Component Dictionary'!$C$5:$C$37,MATCH('Rates Database'!J8118,'EDC Component Dictionary'!$B$5:$B$37,0)), "Energy Supply")</f>
        <v>Energy Supply</v>
      </c>
      <c r="L8118" s="12">
        <v>0.1032</v>
      </c>
      <c r="M8118" s="12"/>
    </row>
    <row r="8119" spans="1:13" x14ac:dyDescent="0.3">
      <c r="A8119" s="18">
        <v>8117</v>
      </c>
      <c r="B8119" s="18">
        <f t="shared" si="252"/>
        <v>2020</v>
      </c>
      <c r="C8119" s="17">
        <v>43983</v>
      </c>
      <c r="D8119" s="18" t="s">
        <v>130</v>
      </c>
      <c r="E8119" s="18" t="s">
        <v>163</v>
      </c>
      <c r="F8119" s="18" t="str">
        <f t="shared" si="253"/>
        <v>Eversource_EMA-Plymouth Muni Agg Rate-43983</v>
      </c>
      <c r="G8119" s="11" t="s">
        <v>131</v>
      </c>
      <c r="H8119" s="11" t="s">
        <v>54</v>
      </c>
      <c r="I8119" s="11" t="s">
        <v>99</v>
      </c>
      <c r="J8119" s="11" t="s">
        <v>180</v>
      </c>
      <c r="K8119" s="11" t="str">
        <f>IFERROR(INDEX('EDC Component Dictionary'!$C$5:$C$37,MATCH('Rates Database'!J8119,'EDC Component Dictionary'!$B$5:$B$37,0)), "Energy Supply")</f>
        <v>Energy Supply</v>
      </c>
      <c r="L8119" s="12">
        <v>0.10333000000000001</v>
      </c>
      <c r="M8119" s="12"/>
    </row>
    <row r="8120" spans="1:13" x14ac:dyDescent="0.3">
      <c r="A8120" s="18">
        <v>8118</v>
      </c>
      <c r="B8120" s="18">
        <f t="shared" si="252"/>
        <v>2020</v>
      </c>
      <c r="C8120" s="17">
        <v>43983</v>
      </c>
      <c r="D8120" s="18" t="s">
        <v>130</v>
      </c>
      <c r="E8120" s="18" t="s">
        <v>164</v>
      </c>
      <c r="F8120" s="18" t="str">
        <f t="shared" si="253"/>
        <v>National Grid-Auburn Muni Agg Rate-43983</v>
      </c>
      <c r="G8120" s="11" t="s">
        <v>131</v>
      </c>
      <c r="H8120" s="11" t="s">
        <v>54</v>
      </c>
      <c r="I8120" s="11" t="s">
        <v>99</v>
      </c>
      <c r="J8120" s="11" t="s">
        <v>258</v>
      </c>
      <c r="K8120" s="11" t="str">
        <f>IFERROR(INDEX('EDC Component Dictionary'!$C$5:$C$37,MATCH('Rates Database'!J8120,'EDC Component Dictionary'!$B$5:$B$37,0)), "Energy Supply")</f>
        <v>Energy Supply</v>
      </c>
      <c r="L8120" s="12">
        <v>0.10353999999999999</v>
      </c>
      <c r="M8120" s="12"/>
    </row>
    <row r="8121" spans="1:13" x14ac:dyDescent="0.3">
      <c r="A8121" s="18">
        <v>8119</v>
      </c>
      <c r="B8121" s="18">
        <f t="shared" si="252"/>
        <v>2020</v>
      </c>
      <c r="C8121" s="17">
        <v>43983</v>
      </c>
      <c r="D8121" s="18" t="s">
        <v>130</v>
      </c>
      <c r="E8121" s="18" t="s">
        <v>164</v>
      </c>
      <c r="F8121" s="18" t="str">
        <f t="shared" si="253"/>
        <v>National Grid-Orange Muni Agg Rate-43983</v>
      </c>
      <c r="G8121" s="11" t="s">
        <v>131</v>
      </c>
      <c r="H8121" s="11" t="s">
        <v>54</v>
      </c>
      <c r="I8121" s="11" t="s">
        <v>99</v>
      </c>
      <c r="J8121" s="11" t="s">
        <v>182</v>
      </c>
      <c r="K8121" s="11" t="str">
        <f>IFERROR(INDEX('EDC Component Dictionary'!$C$5:$C$37,MATCH('Rates Database'!J8121,'EDC Component Dictionary'!$B$5:$B$37,0)), "Energy Supply")</f>
        <v>Energy Supply</v>
      </c>
      <c r="L8121" s="12">
        <v>0.10383000000000001</v>
      </c>
      <c r="M8121" s="12"/>
    </row>
    <row r="8122" spans="1:13" x14ac:dyDescent="0.3">
      <c r="A8122" s="18">
        <v>8120</v>
      </c>
      <c r="B8122" s="18">
        <f t="shared" si="252"/>
        <v>2020</v>
      </c>
      <c r="C8122" s="17">
        <v>43983</v>
      </c>
      <c r="D8122" s="18" t="s">
        <v>130</v>
      </c>
      <c r="E8122" s="18" t="s">
        <v>164</v>
      </c>
      <c r="F8122" s="18" t="str">
        <f t="shared" si="253"/>
        <v>National Grid-Adams Muni Agg Rate-43983</v>
      </c>
      <c r="G8122" s="11" t="s">
        <v>131</v>
      </c>
      <c r="H8122" s="11" t="s">
        <v>54</v>
      </c>
      <c r="I8122" s="11" t="s">
        <v>99</v>
      </c>
      <c r="J8122" s="11" t="s">
        <v>183</v>
      </c>
      <c r="K8122" s="11" t="str">
        <f>IFERROR(INDEX('EDC Component Dictionary'!$C$5:$C$37,MATCH('Rates Database'!J8122,'EDC Component Dictionary'!$B$5:$B$37,0)), "Energy Supply")</f>
        <v>Energy Supply</v>
      </c>
      <c r="L8122" s="12">
        <v>0.10408000000000001</v>
      </c>
      <c r="M8122" s="12"/>
    </row>
    <row r="8123" spans="1:13" x14ac:dyDescent="0.3">
      <c r="A8123" s="18">
        <v>8121</v>
      </c>
      <c r="B8123" s="18">
        <f t="shared" si="252"/>
        <v>2020</v>
      </c>
      <c r="C8123" s="17">
        <v>43983</v>
      </c>
      <c r="D8123" s="18" t="s">
        <v>130</v>
      </c>
      <c r="E8123" s="18" t="s">
        <v>95</v>
      </c>
      <c r="F8123" s="18" t="str">
        <f t="shared" si="253"/>
        <v>Eversource_WMA-Cheshire Muni Agg Rate-43983</v>
      </c>
      <c r="G8123" s="11" t="s">
        <v>131</v>
      </c>
      <c r="H8123" s="11" t="s">
        <v>54</v>
      </c>
      <c r="I8123" s="11" t="s">
        <v>99</v>
      </c>
      <c r="J8123" s="11" t="s">
        <v>184</v>
      </c>
      <c r="K8123" s="11" t="str">
        <f>IFERROR(INDEX('EDC Component Dictionary'!$C$5:$C$37,MATCH('Rates Database'!J8123,'EDC Component Dictionary'!$B$5:$B$37,0)), "Energy Supply")</f>
        <v>Energy Supply</v>
      </c>
      <c r="L8123" s="12">
        <v>0.10408000000000001</v>
      </c>
      <c r="M8123" s="12"/>
    </row>
    <row r="8124" spans="1:13" x14ac:dyDescent="0.3">
      <c r="A8124" s="18">
        <v>8122</v>
      </c>
      <c r="B8124" s="18">
        <f t="shared" si="252"/>
        <v>2020</v>
      </c>
      <c r="C8124" s="17">
        <v>43983</v>
      </c>
      <c r="D8124" s="18" t="s">
        <v>130</v>
      </c>
      <c r="E8124" s="18" t="s">
        <v>163</v>
      </c>
      <c r="F8124" s="18" t="str">
        <f t="shared" si="253"/>
        <v>Eversource_EMA-Acushnet Muni Agg Rate-43983</v>
      </c>
      <c r="G8124" s="11" t="s">
        <v>131</v>
      </c>
      <c r="H8124" s="11" t="s">
        <v>54</v>
      </c>
      <c r="I8124" s="11" t="s">
        <v>99</v>
      </c>
      <c r="J8124" s="11" t="s">
        <v>185</v>
      </c>
      <c r="K8124" s="11" t="str">
        <f>IFERROR(INDEX('EDC Component Dictionary'!$C$5:$C$37,MATCH('Rates Database'!J8124,'EDC Component Dictionary'!$B$5:$B$37,0)), "Energy Supply")</f>
        <v>Energy Supply</v>
      </c>
      <c r="L8124" s="12">
        <v>0.1043</v>
      </c>
      <c r="M8124" s="12"/>
    </row>
    <row r="8125" spans="1:13" x14ac:dyDescent="0.3">
      <c r="A8125" s="18">
        <v>8123</v>
      </c>
      <c r="B8125" s="18">
        <f t="shared" si="252"/>
        <v>2020</v>
      </c>
      <c r="C8125" s="17">
        <v>43983</v>
      </c>
      <c r="D8125" s="18" t="s">
        <v>130</v>
      </c>
      <c r="E8125" s="18" t="s">
        <v>164</v>
      </c>
      <c r="F8125" s="18" t="str">
        <f t="shared" si="253"/>
        <v>National Grid-Attleboro Muni Agg Rate-43983</v>
      </c>
      <c r="G8125" s="11" t="s">
        <v>131</v>
      </c>
      <c r="H8125" s="11" t="s">
        <v>54</v>
      </c>
      <c r="I8125" s="11" t="s">
        <v>99</v>
      </c>
      <c r="J8125" s="11" t="s">
        <v>186</v>
      </c>
      <c r="K8125" s="11" t="str">
        <f>IFERROR(INDEX('EDC Component Dictionary'!$C$5:$C$37,MATCH('Rates Database'!J8125,'EDC Component Dictionary'!$B$5:$B$37,0)), "Energy Supply")</f>
        <v>Energy Supply</v>
      </c>
      <c r="L8125" s="12">
        <v>0.1043</v>
      </c>
      <c r="M8125" s="12"/>
    </row>
    <row r="8126" spans="1:13" x14ac:dyDescent="0.3">
      <c r="A8126" s="18">
        <v>8124</v>
      </c>
      <c r="B8126" s="18">
        <f t="shared" si="252"/>
        <v>2020</v>
      </c>
      <c r="C8126" s="17">
        <v>43983</v>
      </c>
      <c r="D8126" s="18" t="s">
        <v>130</v>
      </c>
      <c r="E8126" s="18" t="s">
        <v>163</v>
      </c>
      <c r="F8126" s="18" t="str">
        <f t="shared" si="253"/>
        <v>Eversource_EMA-Carver Muni Agg Rate-43983</v>
      </c>
      <c r="G8126" s="11" t="s">
        <v>131</v>
      </c>
      <c r="H8126" s="11" t="s">
        <v>54</v>
      </c>
      <c r="I8126" s="11" t="s">
        <v>99</v>
      </c>
      <c r="J8126" s="11" t="s">
        <v>187</v>
      </c>
      <c r="K8126" s="11" t="str">
        <f>IFERROR(INDEX('EDC Component Dictionary'!$C$5:$C$37,MATCH('Rates Database'!J8126,'EDC Component Dictionary'!$B$5:$B$37,0)), "Energy Supply")</f>
        <v>Energy Supply</v>
      </c>
      <c r="L8126" s="12">
        <v>0.1043</v>
      </c>
      <c r="M8126" s="12"/>
    </row>
    <row r="8127" spans="1:13" x14ac:dyDescent="0.3">
      <c r="A8127" s="18">
        <v>8125</v>
      </c>
      <c r="B8127" s="18">
        <f t="shared" si="252"/>
        <v>2020</v>
      </c>
      <c r="C8127" s="17">
        <v>43983</v>
      </c>
      <c r="D8127" s="18" t="s">
        <v>130</v>
      </c>
      <c r="E8127" s="18" t="s">
        <v>163</v>
      </c>
      <c r="F8127" s="18" t="str">
        <f t="shared" si="253"/>
        <v>Eversource_EMA-Dartmouth Muni Agg Rate-43983</v>
      </c>
      <c r="G8127" s="11" t="s">
        <v>131</v>
      </c>
      <c r="H8127" s="11" t="s">
        <v>54</v>
      </c>
      <c r="I8127" s="11" t="s">
        <v>99</v>
      </c>
      <c r="J8127" s="11" t="s">
        <v>189</v>
      </c>
      <c r="K8127" s="11" t="str">
        <f>IFERROR(INDEX('EDC Component Dictionary'!$C$5:$C$37,MATCH('Rates Database'!J8127,'EDC Component Dictionary'!$B$5:$B$37,0)), "Energy Supply")</f>
        <v>Energy Supply</v>
      </c>
      <c r="L8127" s="12">
        <v>0.1043</v>
      </c>
      <c r="M8127" s="12"/>
    </row>
    <row r="8128" spans="1:13" x14ac:dyDescent="0.3">
      <c r="A8128" s="18">
        <v>8126</v>
      </c>
      <c r="B8128" s="18">
        <f t="shared" si="252"/>
        <v>2020</v>
      </c>
      <c r="C8128" s="17">
        <v>43983</v>
      </c>
      <c r="D8128" s="18" t="s">
        <v>130</v>
      </c>
      <c r="E8128" s="18" t="s">
        <v>164</v>
      </c>
      <c r="F8128" s="18" t="str">
        <f t="shared" si="253"/>
        <v>National Grid-Dighton Muni Agg Rate-43983</v>
      </c>
      <c r="G8128" s="11" t="s">
        <v>131</v>
      </c>
      <c r="H8128" s="11" t="s">
        <v>54</v>
      </c>
      <c r="I8128" s="11" t="s">
        <v>99</v>
      </c>
      <c r="J8128" s="11" t="s">
        <v>190</v>
      </c>
      <c r="K8128" s="11" t="str">
        <f>IFERROR(INDEX('EDC Component Dictionary'!$C$5:$C$37,MATCH('Rates Database'!J8128,'EDC Component Dictionary'!$B$5:$B$37,0)), "Energy Supply")</f>
        <v>Energy Supply</v>
      </c>
      <c r="L8128" s="12">
        <v>0.1043</v>
      </c>
      <c r="M8128" s="12"/>
    </row>
    <row r="8129" spans="1:13" x14ac:dyDescent="0.3">
      <c r="A8129" s="18">
        <v>8127</v>
      </c>
      <c r="B8129" s="18">
        <f t="shared" si="252"/>
        <v>2020</v>
      </c>
      <c r="C8129" s="17">
        <v>43983</v>
      </c>
      <c r="D8129" s="18" t="s">
        <v>130</v>
      </c>
      <c r="E8129" s="18" t="s">
        <v>164</v>
      </c>
      <c r="F8129" s="18" t="str">
        <f t="shared" si="253"/>
        <v>National Grid-Douglas Muni Agg Rate-43983</v>
      </c>
      <c r="G8129" s="11" t="s">
        <v>131</v>
      </c>
      <c r="H8129" s="11" t="s">
        <v>54</v>
      </c>
      <c r="I8129" s="11" t="s">
        <v>99</v>
      </c>
      <c r="J8129" s="11" t="s">
        <v>191</v>
      </c>
      <c r="K8129" s="11" t="str">
        <f>IFERROR(INDEX('EDC Component Dictionary'!$C$5:$C$37,MATCH('Rates Database'!J8129,'EDC Component Dictionary'!$B$5:$B$37,0)), "Energy Supply")</f>
        <v>Energy Supply</v>
      </c>
      <c r="L8129" s="12">
        <v>0.1043</v>
      </c>
      <c r="M8129" s="12"/>
    </row>
    <row r="8130" spans="1:13" x14ac:dyDescent="0.3">
      <c r="A8130" s="18">
        <v>8128</v>
      </c>
      <c r="B8130" s="18">
        <f t="shared" si="252"/>
        <v>2020</v>
      </c>
      <c r="C8130" s="17">
        <v>43983</v>
      </c>
      <c r="D8130" s="18" t="s">
        <v>130</v>
      </c>
      <c r="E8130" s="18" t="s">
        <v>164</v>
      </c>
      <c r="F8130" s="18" t="str">
        <f t="shared" si="253"/>
        <v>National Grid-Dracut Muni Agg Rate-43983</v>
      </c>
      <c r="G8130" s="11" t="s">
        <v>131</v>
      </c>
      <c r="H8130" s="11" t="s">
        <v>54</v>
      </c>
      <c r="I8130" s="11" t="s">
        <v>99</v>
      </c>
      <c r="J8130" s="11" t="s">
        <v>192</v>
      </c>
      <c r="K8130" s="11" t="str">
        <f>IFERROR(INDEX('EDC Component Dictionary'!$C$5:$C$37,MATCH('Rates Database'!J8130,'EDC Component Dictionary'!$B$5:$B$37,0)), "Energy Supply")</f>
        <v>Energy Supply</v>
      </c>
      <c r="L8130" s="12">
        <v>0.1043</v>
      </c>
      <c r="M8130" s="12"/>
    </row>
    <row r="8131" spans="1:13" x14ac:dyDescent="0.3">
      <c r="A8131" s="18">
        <v>8129</v>
      </c>
      <c r="B8131" s="18">
        <f t="shared" ref="B8131:B8194" si="254">YEAR(C8131)</f>
        <v>2020</v>
      </c>
      <c r="C8131" s="17">
        <v>43983</v>
      </c>
      <c r="D8131" s="18" t="s">
        <v>130</v>
      </c>
      <c r="E8131" s="18" t="s">
        <v>163</v>
      </c>
      <c r="F8131" s="18" t="str">
        <f t="shared" si="253"/>
        <v>Eversource_EMA-Fairhaven Muni Agg Rate-43983</v>
      </c>
      <c r="G8131" s="11" t="s">
        <v>131</v>
      </c>
      <c r="H8131" s="11" t="s">
        <v>54</v>
      </c>
      <c r="I8131" s="11" t="s">
        <v>99</v>
      </c>
      <c r="J8131" s="11" t="s">
        <v>193</v>
      </c>
      <c r="K8131" s="11" t="str">
        <f>IFERROR(INDEX('EDC Component Dictionary'!$C$5:$C$37,MATCH('Rates Database'!J8131,'EDC Component Dictionary'!$B$5:$B$37,0)), "Energy Supply")</f>
        <v>Energy Supply</v>
      </c>
      <c r="L8131" s="12">
        <v>0.1043</v>
      </c>
      <c r="M8131" s="12"/>
    </row>
    <row r="8132" spans="1:13" x14ac:dyDescent="0.3">
      <c r="A8132" s="18">
        <v>8130</v>
      </c>
      <c r="B8132" s="18">
        <f t="shared" si="254"/>
        <v>2020</v>
      </c>
      <c r="C8132" s="17">
        <v>43983</v>
      </c>
      <c r="D8132" s="18" t="s">
        <v>130</v>
      </c>
      <c r="E8132" s="18" t="s">
        <v>164</v>
      </c>
      <c r="F8132" s="18" t="str">
        <f t="shared" ref="F8132:F8195" si="255">_xlfn.CONCAT(E8132,"-",J8132,"-",C8132)</f>
        <v>National Grid-Fall River Muni Agg Rate-43983</v>
      </c>
      <c r="G8132" s="11" t="s">
        <v>131</v>
      </c>
      <c r="H8132" s="11" t="s">
        <v>54</v>
      </c>
      <c r="I8132" s="11" t="s">
        <v>99</v>
      </c>
      <c r="J8132" s="11" t="s">
        <v>194</v>
      </c>
      <c r="K8132" s="11" t="str">
        <f>IFERROR(INDEX('EDC Component Dictionary'!$C$5:$C$37,MATCH('Rates Database'!J8132,'EDC Component Dictionary'!$B$5:$B$37,0)), "Energy Supply")</f>
        <v>Energy Supply</v>
      </c>
      <c r="L8132" s="12">
        <v>0.1043</v>
      </c>
      <c r="M8132" s="12"/>
    </row>
    <row r="8133" spans="1:13" x14ac:dyDescent="0.3">
      <c r="A8133" s="18">
        <v>8131</v>
      </c>
      <c r="B8133" s="18">
        <f t="shared" si="254"/>
        <v>2020</v>
      </c>
      <c r="C8133" s="17">
        <v>43983</v>
      </c>
      <c r="D8133" s="18" t="s">
        <v>130</v>
      </c>
      <c r="E8133" s="18" t="s">
        <v>163</v>
      </c>
      <c r="F8133" s="18" t="str">
        <f t="shared" si="255"/>
        <v>Eversource_EMA-Freetown Muni Agg Rate-43983</v>
      </c>
      <c r="G8133" s="11" t="s">
        <v>131</v>
      </c>
      <c r="H8133" s="11" t="s">
        <v>54</v>
      </c>
      <c r="I8133" s="11" t="s">
        <v>99</v>
      </c>
      <c r="J8133" s="11" t="s">
        <v>195</v>
      </c>
      <c r="K8133" s="11" t="str">
        <f>IFERROR(INDEX('EDC Component Dictionary'!$C$5:$C$37,MATCH('Rates Database'!J8133,'EDC Component Dictionary'!$B$5:$B$37,0)), "Energy Supply")</f>
        <v>Energy Supply</v>
      </c>
      <c r="L8133" s="12">
        <v>0.1043</v>
      </c>
      <c r="M8133" s="12"/>
    </row>
    <row r="8134" spans="1:13" x14ac:dyDescent="0.3">
      <c r="A8134" s="18">
        <v>8132</v>
      </c>
      <c r="B8134" s="18">
        <f t="shared" si="254"/>
        <v>2020</v>
      </c>
      <c r="C8134" s="17">
        <v>43983</v>
      </c>
      <c r="D8134" s="18" t="s">
        <v>130</v>
      </c>
      <c r="E8134" s="18" t="s">
        <v>163</v>
      </c>
      <c r="F8134" s="18" t="str">
        <f t="shared" si="255"/>
        <v>Eversource_EMA-Mattapoisett Muni Agg Rate-43983</v>
      </c>
      <c r="G8134" s="11" t="s">
        <v>131</v>
      </c>
      <c r="H8134" s="11" t="s">
        <v>54</v>
      </c>
      <c r="I8134" s="11" t="s">
        <v>99</v>
      </c>
      <c r="J8134" s="11" t="s">
        <v>197</v>
      </c>
      <c r="K8134" s="11" t="str">
        <f>IFERROR(INDEX('EDC Component Dictionary'!$C$5:$C$37,MATCH('Rates Database'!J8134,'EDC Component Dictionary'!$B$5:$B$37,0)), "Energy Supply")</f>
        <v>Energy Supply</v>
      </c>
      <c r="L8134" s="12">
        <v>0.1043</v>
      </c>
      <c r="M8134" s="12"/>
    </row>
    <row r="8135" spans="1:13" x14ac:dyDescent="0.3">
      <c r="A8135" s="18">
        <v>8133</v>
      </c>
      <c r="B8135" s="18">
        <f t="shared" si="254"/>
        <v>2020</v>
      </c>
      <c r="C8135" s="17">
        <v>43983</v>
      </c>
      <c r="D8135" s="18" t="s">
        <v>130</v>
      </c>
      <c r="E8135" s="18" t="s">
        <v>163</v>
      </c>
      <c r="F8135" s="18" t="str">
        <f t="shared" si="255"/>
        <v>Eversource_EMA-New Bedford Muni Agg Rate-43983</v>
      </c>
      <c r="G8135" s="11" t="s">
        <v>131</v>
      </c>
      <c r="H8135" s="11" t="s">
        <v>54</v>
      </c>
      <c r="I8135" s="11" t="s">
        <v>99</v>
      </c>
      <c r="J8135" s="11" t="s">
        <v>199</v>
      </c>
      <c r="K8135" s="11" t="str">
        <f>IFERROR(INDEX('EDC Component Dictionary'!$C$5:$C$37,MATCH('Rates Database'!J8135,'EDC Component Dictionary'!$B$5:$B$37,0)), "Energy Supply")</f>
        <v>Energy Supply</v>
      </c>
      <c r="L8135" s="12">
        <v>0.1043</v>
      </c>
      <c r="M8135" s="12"/>
    </row>
    <row r="8136" spans="1:13" x14ac:dyDescent="0.3">
      <c r="A8136" s="18">
        <v>8134</v>
      </c>
      <c r="B8136" s="18">
        <f t="shared" si="254"/>
        <v>2020</v>
      </c>
      <c r="C8136" s="17">
        <v>43983</v>
      </c>
      <c r="D8136" s="18" t="s">
        <v>130</v>
      </c>
      <c r="E8136" s="18" t="s">
        <v>164</v>
      </c>
      <c r="F8136" s="18" t="str">
        <f t="shared" si="255"/>
        <v>National Grid-Northbridge Muni Agg Rate-43983</v>
      </c>
      <c r="G8136" s="11" t="s">
        <v>131</v>
      </c>
      <c r="H8136" s="11" t="s">
        <v>54</v>
      </c>
      <c r="I8136" s="11" t="s">
        <v>99</v>
      </c>
      <c r="J8136" s="11" t="s">
        <v>200</v>
      </c>
      <c r="K8136" s="11" t="str">
        <f>IFERROR(INDEX('EDC Component Dictionary'!$C$5:$C$37,MATCH('Rates Database'!J8136,'EDC Component Dictionary'!$B$5:$B$37,0)), "Energy Supply")</f>
        <v>Energy Supply</v>
      </c>
      <c r="L8136" s="12">
        <v>0.1043</v>
      </c>
      <c r="M8136" s="12"/>
    </row>
    <row r="8137" spans="1:13" x14ac:dyDescent="0.3">
      <c r="A8137" s="18">
        <v>8135</v>
      </c>
      <c r="B8137" s="18">
        <f t="shared" si="254"/>
        <v>2020</v>
      </c>
      <c r="C8137" s="17">
        <v>43983</v>
      </c>
      <c r="D8137" s="18" t="s">
        <v>130</v>
      </c>
      <c r="E8137" s="18" t="s">
        <v>164</v>
      </c>
      <c r="F8137" s="18" t="str">
        <f t="shared" si="255"/>
        <v>National Grid-Norton Muni Agg Rate-43983</v>
      </c>
      <c r="G8137" s="11" t="s">
        <v>131</v>
      </c>
      <c r="H8137" s="11" t="s">
        <v>54</v>
      </c>
      <c r="I8137" s="11" t="s">
        <v>99</v>
      </c>
      <c r="J8137" s="11" t="s">
        <v>201</v>
      </c>
      <c r="K8137" s="11" t="str">
        <f>IFERROR(INDEX('EDC Component Dictionary'!$C$5:$C$37,MATCH('Rates Database'!J8137,'EDC Component Dictionary'!$B$5:$B$37,0)), "Energy Supply")</f>
        <v>Energy Supply</v>
      </c>
      <c r="L8137" s="12">
        <v>0.1043</v>
      </c>
      <c r="M8137" s="12"/>
    </row>
    <row r="8138" spans="1:13" x14ac:dyDescent="0.3">
      <c r="A8138" s="18">
        <v>8136</v>
      </c>
      <c r="B8138" s="18">
        <f t="shared" si="254"/>
        <v>2020</v>
      </c>
      <c r="C8138" s="17">
        <v>43983</v>
      </c>
      <c r="D8138" s="18" t="s">
        <v>130</v>
      </c>
      <c r="E8138" s="18" t="s">
        <v>164</v>
      </c>
      <c r="F8138" s="18" t="str">
        <f t="shared" si="255"/>
        <v>National Grid-Plainville Muni Agg Rate-43983</v>
      </c>
      <c r="G8138" s="11" t="s">
        <v>131</v>
      </c>
      <c r="H8138" s="11" t="s">
        <v>54</v>
      </c>
      <c r="I8138" s="11" t="s">
        <v>99</v>
      </c>
      <c r="J8138" s="11" t="s">
        <v>203</v>
      </c>
      <c r="K8138" s="11" t="str">
        <f>IFERROR(INDEX('EDC Component Dictionary'!$C$5:$C$37,MATCH('Rates Database'!J8138,'EDC Component Dictionary'!$B$5:$B$37,0)), "Energy Supply")</f>
        <v>Energy Supply</v>
      </c>
      <c r="L8138" s="12">
        <v>0.1043</v>
      </c>
      <c r="M8138" s="12"/>
    </row>
    <row r="8139" spans="1:13" x14ac:dyDescent="0.3">
      <c r="A8139" s="18">
        <v>8137</v>
      </c>
      <c r="B8139" s="18">
        <f t="shared" si="254"/>
        <v>2020</v>
      </c>
      <c r="C8139" s="17">
        <v>43983</v>
      </c>
      <c r="D8139" s="18" t="s">
        <v>130</v>
      </c>
      <c r="E8139" s="18" t="s">
        <v>164</v>
      </c>
      <c r="F8139" s="18" t="str">
        <f t="shared" si="255"/>
        <v>National Grid-Rehoboth Muni Agg Rate-43983</v>
      </c>
      <c r="G8139" s="11" t="s">
        <v>131</v>
      </c>
      <c r="H8139" s="11" t="s">
        <v>54</v>
      </c>
      <c r="I8139" s="11" t="s">
        <v>99</v>
      </c>
      <c r="J8139" s="11" t="s">
        <v>204</v>
      </c>
      <c r="K8139" s="11" t="str">
        <f>IFERROR(INDEX('EDC Component Dictionary'!$C$5:$C$37,MATCH('Rates Database'!J8139,'EDC Component Dictionary'!$B$5:$B$37,0)), "Energy Supply")</f>
        <v>Energy Supply</v>
      </c>
      <c r="L8139" s="12">
        <v>0.1043</v>
      </c>
      <c r="M8139" s="12"/>
    </row>
    <row r="8140" spans="1:13" x14ac:dyDescent="0.3">
      <c r="A8140" s="18">
        <v>8138</v>
      </c>
      <c r="B8140" s="18">
        <f t="shared" si="254"/>
        <v>2020</v>
      </c>
      <c r="C8140" s="17">
        <v>43983</v>
      </c>
      <c r="D8140" s="18" t="s">
        <v>130</v>
      </c>
      <c r="E8140" s="18" t="s">
        <v>164</v>
      </c>
      <c r="F8140" s="18" t="str">
        <f t="shared" si="255"/>
        <v>National Grid-Seekonk Muni Agg Rate-43983</v>
      </c>
      <c r="G8140" s="11" t="s">
        <v>131</v>
      </c>
      <c r="H8140" s="11" t="s">
        <v>54</v>
      </c>
      <c r="I8140" s="11" t="s">
        <v>99</v>
      </c>
      <c r="J8140" s="11" t="s">
        <v>205</v>
      </c>
      <c r="K8140" s="11" t="str">
        <f>IFERROR(INDEX('EDC Component Dictionary'!$C$5:$C$37,MATCH('Rates Database'!J8140,'EDC Component Dictionary'!$B$5:$B$37,0)), "Energy Supply")</f>
        <v>Energy Supply</v>
      </c>
      <c r="L8140" s="12">
        <v>0.1043</v>
      </c>
      <c r="M8140" s="12"/>
    </row>
    <row r="8141" spans="1:13" x14ac:dyDescent="0.3">
      <c r="A8141" s="18">
        <v>8139</v>
      </c>
      <c r="B8141" s="18">
        <f t="shared" si="254"/>
        <v>2020</v>
      </c>
      <c r="C8141" s="17">
        <v>43983</v>
      </c>
      <c r="D8141" s="18" t="s">
        <v>130</v>
      </c>
      <c r="E8141" s="18" t="s">
        <v>164</v>
      </c>
      <c r="F8141" s="18" t="str">
        <f t="shared" si="255"/>
        <v>National Grid-Somerset Muni Agg Rate-43983</v>
      </c>
      <c r="G8141" s="11" t="s">
        <v>131</v>
      </c>
      <c r="H8141" s="11" t="s">
        <v>54</v>
      </c>
      <c r="I8141" s="11" t="s">
        <v>99</v>
      </c>
      <c r="J8141" s="11" t="s">
        <v>206</v>
      </c>
      <c r="K8141" s="11" t="str">
        <f>IFERROR(INDEX('EDC Component Dictionary'!$C$5:$C$37,MATCH('Rates Database'!J8141,'EDC Component Dictionary'!$B$5:$B$37,0)), "Energy Supply")</f>
        <v>Energy Supply</v>
      </c>
      <c r="L8141" s="12">
        <v>0.1043</v>
      </c>
      <c r="M8141" s="12"/>
    </row>
    <row r="8142" spans="1:13" x14ac:dyDescent="0.3">
      <c r="A8142" s="18">
        <v>8140</v>
      </c>
      <c r="B8142" s="18">
        <f t="shared" si="254"/>
        <v>2020</v>
      </c>
      <c r="C8142" s="17">
        <v>43983</v>
      </c>
      <c r="D8142" s="18" t="s">
        <v>130</v>
      </c>
      <c r="E8142" s="18" t="s">
        <v>164</v>
      </c>
      <c r="F8142" s="18" t="str">
        <f t="shared" si="255"/>
        <v>National Grid-Swansea Muni Agg Rate-43983</v>
      </c>
      <c r="G8142" s="11" t="s">
        <v>131</v>
      </c>
      <c r="H8142" s="11" t="s">
        <v>54</v>
      </c>
      <c r="I8142" s="11" t="s">
        <v>99</v>
      </c>
      <c r="J8142" s="11" t="s">
        <v>207</v>
      </c>
      <c r="K8142" s="11" t="str">
        <f>IFERROR(INDEX('EDC Component Dictionary'!$C$5:$C$37,MATCH('Rates Database'!J8142,'EDC Component Dictionary'!$B$5:$B$37,0)), "Energy Supply")</f>
        <v>Energy Supply</v>
      </c>
      <c r="L8142" s="12">
        <v>0.1043</v>
      </c>
      <c r="M8142" s="12"/>
    </row>
    <row r="8143" spans="1:13" x14ac:dyDescent="0.3">
      <c r="A8143" s="18">
        <v>8141</v>
      </c>
      <c r="B8143" s="18">
        <f t="shared" si="254"/>
        <v>2020</v>
      </c>
      <c r="C8143" s="17">
        <v>43983</v>
      </c>
      <c r="D8143" s="18" t="s">
        <v>130</v>
      </c>
      <c r="E8143" s="18" t="s">
        <v>164</v>
      </c>
      <c r="F8143" s="18" t="str">
        <f t="shared" si="255"/>
        <v>National Grid-Westford Muni Agg Rate-43983</v>
      </c>
      <c r="G8143" s="11" t="s">
        <v>131</v>
      </c>
      <c r="H8143" s="11" t="s">
        <v>54</v>
      </c>
      <c r="I8143" s="11" t="s">
        <v>99</v>
      </c>
      <c r="J8143" s="11" t="s">
        <v>208</v>
      </c>
      <c r="K8143" s="11" t="str">
        <f>IFERROR(INDEX('EDC Component Dictionary'!$C$5:$C$37,MATCH('Rates Database'!J8143,'EDC Component Dictionary'!$B$5:$B$37,0)), "Energy Supply")</f>
        <v>Energy Supply</v>
      </c>
      <c r="L8143" s="12">
        <v>0.1043</v>
      </c>
      <c r="M8143" s="12"/>
    </row>
    <row r="8144" spans="1:13" x14ac:dyDescent="0.3">
      <c r="A8144" s="18">
        <v>8142</v>
      </c>
      <c r="B8144" s="18">
        <f t="shared" si="254"/>
        <v>2020</v>
      </c>
      <c r="C8144" s="17">
        <v>43983</v>
      </c>
      <c r="D8144" s="18" t="s">
        <v>130</v>
      </c>
      <c r="E8144" s="18" t="s">
        <v>163</v>
      </c>
      <c r="F8144" s="18" t="str">
        <f t="shared" si="255"/>
        <v>Eversource_EMA-Westport Muni Agg Rate-43983</v>
      </c>
      <c r="G8144" s="11" t="s">
        <v>131</v>
      </c>
      <c r="H8144" s="11" t="s">
        <v>54</v>
      </c>
      <c r="I8144" s="11" t="s">
        <v>99</v>
      </c>
      <c r="J8144" s="11" t="s">
        <v>209</v>
      </c>
      <c r="K8144" s="11" t="str">
        <f>IFERROR(INDEX('EDC Component Dictionary'!$C$5:$C$37,MATCH('Rates Database'!J8144,'EDC Component Dictionary'!$B$5:$B$37,0)), "Energy Supply")</f>
        <v>Energy Supply</v>
      </c>
      <c r="L8144" s="12">
        <v>0.1043</v>
      </c>
      <c r="M8144" s="12"/>
    </row>
    <row r="8145" spans="1:13" x14ac:dyDescent="0.3">
      <c r="A8145" s="18">
        <v>8143</v>
      </c>
      <c r="B8145" s="18">
        <f t="shared" si="254"/>
        <v>2020</v>
      </c>
      <c r="C8145" s="17">
        <v>43983</v>
      </c>
      <c r="D8145" s="18" t="s">
        <v>130</v>
      </c>
      <c r="E8145" s="18" t="s">
        <v>36</v>
      </c>
      <c r="F8145" s="18" t="str">
        <f t="shared" si="255"/>
        <v>Unitil-Ashby Muni Agg Rate-43983</v>
      </c>
      <c r="G8145" s="11" t="s">
        <v>131</v>
      </c>
      <c r="H8145" s="11" t="s">
        <v>54</v>
      </c>
      <c r="I8145" s="11" t="s">
        <v>99</v>
      </c>
      <c r="J8145" s="11" t="s">
        <v>235</v>
      </c>
      <c r="K8145" s="11" t="str">
        <f>IFERROR(INDEX('EDC Component Dictionary'!$C$5:$C$37,MATCH('Rates Database'!J8145,'EDC Component Dictionary'!$B$5:$B$37,0)), "Energy Supply")</f>
        <v>Energy Supply</v>
      </c>
      <c r="L8145" s="12">
        <v>0.10444000000000001</v>
      </c>
      <c r="M8145" s="12"/>
    </row>
    <row r="8146" spans="1:13" x14ac:dyDescent="0.3">
      <c r="A8146" s="18">
        <v>8144</v>
      </c>
      <c r="B8146" s="18">
        <f t="shared" si="254"/>
        <v>2020</v>
      </c>
      <c r="C8146" s="17">
        <v>43983</v>
      </c>
      <c r="D8146" s="18" t="s">
        <v>130</v>
      </c>
      <c r="E8146" s="18" t="s">
        <v>164</v>
      </c>
      <c r="F8146" s="18" t="str">
        <f t="shared" si="255"/>
        <v>National Grid-West Brookfield Muni Agg Rate-43983</v>
      </c>
      <c r="G8146" s="11" t="s">
        <v>131</v>
      </c>
      <c r="H8146" s="11" t="s">
        <v>54</v>
      </c>
      <c r="I8146" s="11" t="s">
        <v>99</v>
      </c>
      <c r="J8146" s="11" t="s">
        <v>177</v>
      </c>
      <c r="K8146" s="11" t="str">
        <f>IFERROR(INDEX('EDC Component Dictionary'!$C$5:$C$37,MATCH('Rates Database'!J8146,'EDC Component Dictionary'!$B$5:$B$37,0)), "Energy Supply")</f>
        <v>Energy Supply</v>
      </c>
      <c r="L8146" s="12">
        <v>0.10482</v>
      </c>
      <c r="M8146" s="12"/>
    </row>
    <row r="8147" spans="1:13" x14ac:dyDescent="0.3">
      <c r="A8147" s="18">
        <v>8145</v>
      </c>
      <c r="B8147" s="18">
        <f t="shared" si="254"/>
        <v>2020</v>
      </c>
      <c r="C8147" s="17">
        <v>43983</v>
      </c>
      <c r="D8147" s="18" t="s">
        <v>130</v>
      </c>
      <c r="E8147" s="18" t="s">
        <v>163</v>
      </c>
      <c r="F8147" s="18" t="str">
        <f t="shared" si="255"/>
        <v>Eversource_EMA-Somerville Muni Agg Rate-43983</v>
      </c>
      <c r="G8147" s="11" t="s">
        <v>131</v>
      </c>
      <c r="H8147" s="11" t="s">
        <v>54</v>
      </c>
      <c r="I8147" s="11" t="s">
        <v>99</v>
      </c>
      <c r="J8147" s="11" t="s">
        <v>212</v>
      </c>
      <c r="K8147" s="11" t="str">
        <f>IFERROR(INDEX('EDC Component Dictionary'!$C$5:$C$37,MATCH('Rates Database'!J8147,'EDC Component Dictionary'!$B$5:$B$37,0)), "Energy Supply")</f>
        <v>Energy Supply</v>
      </c>
      <c r="L8147" s="12">
        <v>0.10595</v>
      </c>
      <c r="M8147" s="12"/>
    </row>
    <row r="8148" spans="1:13" x14ac:dyDescent="0.3">
      <c r="A8148" s="18">
        <v>8146</v>
      </c>
      <c r="B8148" s="18">
        <f t="shared" si="254"/>
        <v>2020</v>
      </c>
      <c r="C8148" s="17">
        <v>43983</v>
      </c>
      <c r="D8148" s="18" t="s">
        <v>130</v>
      </c>
      <c r="E8148" s="18" t="s">
        <v>164</v>
      </c>
      <c r="F8148" s="18" t="str">
        <f t="shared" si="255"/>
        <v>National Grid-Gardner Muni Agg Rate-43983</v>
      </c>
      <c r="G8148" s="11" t="s">
        <v>131</v>
      </c>
      <c r="H8148" s="11" t="s">
        <v>54</v>
      </c>
      <c r="I8148" s="11" t="s">
        <v>99</v>
      </c>
      <c r="J8148" s="11" t="s">
        <v>179</v>
      </c>
      <c r="K8148" s="11" t="str">
        <f>IFERROR(INDEX('EDC Component Dictionary'!$C$5:$C$37,MATCH('Rates Database'!J8148,'EDC Component Dictionary'!$B$5:$B$37,0)), "Energy Supply")</f>
        <v>Energy Supply</v>
      </c>
      <c r="L8148" s="12">
        <v>0.10521</v>
      </c>
      <c r="M8148" s="12"/>
    </row>
    <row r="8149" spans="1:13" x14ac:dyDescent="0.3">
      <c r="A8149" s="18">
        <v>8147</v>
      </c>
      <c r="B8149" s="18">
        <f t="shared" si="254"/>
        <v>2020</v>
      </c>
      <c r="C8149" s="17">
        <v>43983</v>
      </c>
      <c r="D8149" s="18" t="s">
        <v>130</v>
      </c>
      <c r="E8149" s="18" t="s">
        <v>164</v>
      </c>
      <c r="F8149" s="18" t="str">
        <f t="shared" si="255"/>
        <v>National Grid-Melrose Muni Agg Rate-43983</v>
      </c>
      <c r="G8149" s="11" t="s">
        <v>131</v>
      </c>
      <c r="H8149" s="11" t="s">
        <v>54</v>
      </c>
      <c r="I8149" s="11" t="s">
        <v>99</v>
      </c>
      <c r="J8149" s="11" t="s">
        <v>269</v>
      </c>
      <c r="K8149" s="11" t="str">
        <f>IFERROR(INDEX('EDC Component Dictionary'!$C$5:$C$37,MATCH('Rates Database'!J8149,'EDC Component Dictionary'!$B$5:$B$37,0)), "Energy Supply")</f>
        <v>Energy Supply</v>
      </c>
      <c r="L8149" s="12">
        <v>0.10531</v>
      </c>
      <c r="M8149" s="12"/>
    </row>
    <row r="8150" spans="1:13" x14ac:dyDescent="0.3">
      <c r="A8150" s="18">
        <v>8148</v>
      </c>
      <c r="B8150" s="18">
        <f t="shared" si="254"/>
        <v>2020</v>
      </c>
      <c r="C8150" s="17">
        <v>43983</v>
      </c>
      <c r="D8150" s="18" t="s">
        <v>130</v>
      </c>
      <c r="E8150" s="18" t="s">
        <v>163</v>
      </c>
      <c r="F8150" s="18" t="str">
        <f t="shared" si="255"/>
        <v>Eversource_EMA-Kingston Muni Agg Rate-43983</v>
      </c>
      <c r="G8150" s="11" t="s">
        <v>131</v>
      </c>
      <c r="H8150" s="11" t="s">
        <v>54</v>
      </c>
      <c r="I8150" s="11" t="s">
        <v>99</v>
      </c>
      <c r="J8150" s="11" t="s">
        <v>211</v>
      </c>
      <c r="K8150" s="11" t="str">
        <f>IFERROR(INDEX('EDC Component Dictionary'!$C$5:$C$37,MATCH('Rates Database'!J8150,'EDC Component Dictionary'!$B$5:$B$37,0)), "Energy Supply")</f>
        <v>Energy Supply</v>
      </c>
      <c r="L8150" s="12">
        <v>0.10525</v>
      </c>
      <c r="M8150" s="12"/>
    </row>
    <row r="8151" spans="1:13" x14ac:dyDescent="0.3">
      <c r="A8151" s="18">
        <v>8149</v>
      </c>
      <c r="B8151" s="18">
        <f t="shared" si="254"/>
        <v>2020</v>
      </c>
      <c r="C8151" s="17">
        <v>43983</v>
      </c>
      <c r="D8151" s="18" t="s">
        <v>130</v>
      </c>
      <c r="E8151" s="18" t="s">
        <v>95</v>
      </c>
      <c r="F8151" s="18" t="str">
        <f t="shared" si="255"/>
        <v>Eversource_WMA-Greenfield Muni Agg Rate-43983</v>
      </c>
      <c r="G8151" s="11" t="s">
        <v>131</v>
      </c>
      <c r="H8151" s="11" t="s">
        <v>54</v>
      </c>
      <c r="I8151" s="11" t="s">
        <v>99</v>
      </c>
      <c r="J8151" s="11" t="s">
        <v>214</v>
      </c>
      <c r="K8151" s="11" t="str">
        <f>IFERROR(INDEX('EDC Component Dictionary'!$C$5:$C$37,MATCH('Rates Database'!J8151,'EDC Component Dictionary'!$B$5:$B$37,0)), "Energy Supply")</f>
        <v>Energy Supply</v>
      </c>
      <c r="L8151" s="12">
        <v>0.10566</v>
      </c>
      <c r="M8151" s="12"/>
    </row>
    <row r="8152" spans="1:13" x14ac:dyDescent="0.3">
      <c r="A8152" s="18">
        <v>8150</v>
      </c>
      <c r="B8152" s="18">
        <f t="shared" si="254"/>
        <v>2020</v>
      </c>
      <c r="C8152" s="17">
        <v>43983</v>
      </c>
      <c r="D8152" s="18" t="s">
        <v>130</v>
      </c>
      <c r="E8152" s="18" t="s">
        <v>163</v>
      </c>
      <c r="F8152" s="18" t="str">
        <f t="shared" si="255"/>
        <v>Eversource_EMA-Dedham Muni Agg Rate-43983</v>
      </c>
      <c r="G8152" s="11" t="s">
        <v>131</v>
      </c>
      <c r="H8152" s="11" t="s">
        <v>54</v>
      </c>
      <c r="I8152" s="11" t="s">
        <v>99</v>
      </c>
      <c r="J8152" s="11" t="s">
        <v>278</v>
      </c>
      <c r="K8152" s="11" t="str">
        <f>IFERROR(INDEX('EDC Component Dictionary'!$C$5:$C$37,MATCH('Rates Database'!J8152,'EDC Component Dictionary'!$B$5:$B$37,0)), "Energy Supply")</f>
        <v>Energy Supply</v>
      </c>
      <c r="L8152" s="12">
        <v>0.10580000000000001</v>
      </c>
      <c r="M8152" s="12"/>
    </row>
    <row r="8153" spans="1:13" x14ac:dyDescent="0.3">
      <c r="A8153" s="18">
        <v>8151</v>
      </c>
      <c r="B8153" s="18">
        <f t="shared" si="254"/>
        <v>2020</v>
      </c>
      <c r="C8153" s="17">
        <v>43983</v>
      </c>
      <c r="D8153" s="18" t="s">
        <v>130</v>
      </c>
      <c r="E8153" s="18" t="s">
        <v>164</v>
      </c>
      <c r="F8153" s="18" t="str">
        <f t="shared" si="255"/>
        <v>National Grid-Avon Muni Agg Rate-43983</v>
      </c>
      <c r="G8153" s="11" t="s">
        <v>131</v>
      </c>
      <c r="H8153" s="11" t="s">
        <v>54</v>
      </c>
      <c r="I8153" s="11" t="s">
        <v>99</v>
      </c>
      <c r="J8153" s="11" t="s">
        <v>270</v>
      </c>
      <c r="K8153" s="11" t="str">
        <f>IFERROR(INDEX('EDC Component Dictionary'!$C$5:$C$37,MATCH('Rates Database'!J8153,'EDC Component Dictionary'!$B$5:$B$37,0)), "Energy Supply")</f>
        <v>Energy Supply</v>
      </c>
      <c r="L8153" s="12">
        <v>0.10634</v>
      </c>
      <c r="M8153" s="12"/>
    </row>
    <row r="8154" spans="1:13" x14ac:dyDescent="0.3">
      <c r="A8154" s="18">
        <v>8152</v>
      </c>
      <c r="B8154" s="18">
        <f t="shared" si="254"/>
        <v>2020</v>
      </c>
      <c r="C8154" s="17">
        <v>43983</v>
      </c>
      <c r="D8154" s="18" t="s">
        <v>130</v>
      </c>
      <c r="E8154" s="18" t="s">
        <v>164</v>
      </c>
      <c r="F8154" s="18" t="str">
        <f t="shared" si="255"/>
        <v>National Grid-Billerica Muni Agg Rate-43983</v>
      </c>
      <c r="G8154" s="11" t="s">
        <v>131</v>
      </c>
      <c r="H8154" s="11" t="s">
        <v>54</v>
      </c>
      <c r="I8154" s="11" t="s">
        <v>99</v>
      </c>
      <c r="J8154" s="11" t="s">
        <v>215</v>
      </c>
      <c r="K8154" s="11" t="str">
        <f>IFERROR(INDEX('EDC Component Dictionary'!$C$5:$C$37,MATCH('Rates Database'!J8154,'EDC Component Dictionary'!$B$5:$B$37,0)), "Energy Supply")</f>
        <v>Energy Supply</v>
      </c>
      <c r="L8154" s="12">
        <v>0.10631</v>
      </c>
      <c r="M8154" s="12"/>
    </row>
    <row r="8155" spans="1:13" x14ac:dyDescent="0.3">
      <c r="A8155" s="18">
        <v>8153</v>
      </c>
      <c r="B8155" s="18">
        <f t="shared" si="254"/>
        <v>2020</v>
      </c>
      <c r="C8155" s="17">
        <v>43983</v>
      </c>
      <c r="D8155" s="18" t="s">
        <v>130</v>
      </c>
      <c r="E8155" s="18" t="s">
        <v>164</v>
      </c>
      <c r="F8155" s="18" t="str">
        <f t="shared" si="255"/>
        <v>National Grid-Harvard Muni Agg Rate-43983</v>
      </c>
      <c r="G8155" s="11" t="s">
        <v>131</v>
      </c>
      <c r="H8155" s="11" t="s">
        <v>54</v>
      </c>
      <c r="I8155" s="11" t="s">
        <v>99</v>
      </c>
      <c r="J8155" s="11" t="s">
        <v>276</v>
      </c>
      <c r="K8155" s="11" t="str">
        <f>IFERROR(INDEX('EDC Component Dictionary'!$C$5:$C$37,MATCH('Rates Database'!J8155,'EDC Component Dictionary'!$B$5:$B$37,0)), "Energy Supply")</f>
        <v>Energy Supply</v>
      </c>
      <c r="L8155" s="12">
        <v>0.10630000000000001</v>
      </c>
      <c r="M8155" s="12"/>
    </row>
    <row r="8156" spans="1:13" x14ac:dyDescent="0.3">
      <c r="A8156" s="18">
        <v>8154</v>
      </c>
      <c r="B8156" s="18">
        <f t="shared" si="254"/>
        <v>2020</v>
      </c>
      <c r="C8156" s="17">
        <v>43983</v>
      </c>
      <c r="D8156" s="18" t="s">
        <v>130</v>
      </c>
      <c r="E8156" s="18" t="s">
        <v>164</v>
      </c>
      <c r="F8156" s="18" t="str">
        <f t="shared" si="255"/>
        <v>National Grid-Heath Muni Agg Rate-43983</v>
      </c>
      <c r="G8156" s="11" t="s">
        <v>131</v>
      </c>
      <c r="H8156" s="11" t="s">
        <v>54</v>
      </c>
      <c r="I8156" s="11" t="s">
        <v>99</v>
      </c>
      <c r="J8156" s="11" t="s">
        <v>257</v>
      </c>
      <c r="K8156" s="11" t="str">
        <f>IFERROR(INDEX('EDC Component Dictionary'!$C$5:$C$37,MATCH('Rates Database'!J8156,'EDC Component Dictionary'!$B$5:$B$37,0)), "Energy Supply")</f>
        <v>Energy Supply</v>
      </c>
      <c r="L8156" s="12">
        <v>0.10685</v>
      </c>
      <c r="M8156" s="12"/>
    </row>
    <row r="8157" spans="1:13" x14ac:dyDescent="0.3">
      <c r="A8157" s="18">
        <v>8155</v>
      </c>
      <c r="B8157" s="18">
        <f t="shared" si="254"/>
        <v>2020</v>
      </c>
      <c r="C8157" s="17">
        <v>43983</v>
      </c>
      <c r="D8157" s="18" t="s">
        <v>130</v>
      </c>
      <c r="E8157" s="18" t="s">
        <v>164</v>
      </c>
      <c r="F8157" s="18" t="str">
        <f t="shared" si="255"/>
        <v>National Grid-Tewksbury Muni Agg Rate-43983</v>
      </c>
      <c r="G8157" s="11" t="s">
        <v>131</v>
      </c>
      <c r="H8157" s="11" t="s">
        <v>54</v>
      </c>
      <c r="I8157" s="11" t="s">
        <v>99</v>
      </c>
      <c r="J8157" s="11" t="s">
        <v>238</v>
      </c>
      <c r="K8157" s="11" t="str">
        <f>IFERROR(INDEX('EDC Component Dictionary'!$C$5:$C$37,MATCH('Rates Database'!J8157,'EDC Component Dictionary'!$B$5:$B$37,0)), "Energy Supply")</f>
        <v>Energy Supply</v>
      </c>
      <c r="L8157" s="12">
        <v>0.1069</v>
      </c>
      <c r="M8157" s="12"/>
    </row>
    <row r="8158" spans="1:13" x14ac:dyDescent="0.3">
      <c r="A8158" s="18">
        <v>8156</v>
      </c>
      <c r="B8158" s="18">
        <f t="shared" si="254"/>
        <v>2020</v>
      </c>
      <c r="C8158" s="17">
        <v>43983</v>
      </c>
      <c r="D8158" s="18" t="s">
        <v>130</v>
      </c>
      <c r="E8158" s="18" t="s">
        <v>164</v>
      </c>
      <c r="F8158" s="18" t="str">
        <f t="shared" si="255"/>
        <v>National Grid-Tyngsborough Muni Agg Rate-43983</v>
      </c>
      <c r="G8158" s="11" t="s">
        <v>131</v>
      </c>
      <c r="H8158" s="11" t="s">
        <v>54</v>
      </c>
      <c r="I8158" s="11" t="s">
        <v>99</v>
      </c>
      <c r="J8158" s="11" t="s">
        <v>261</v>
      </c>
      <c r="K8158" s="11" t="str">
        <f>IFERROR(INDEX('EDC Component Dictionary'!$C$5:$C$37,MATCH('Rates Database'!J8158,'EDC Component Dictionary'!$B$5:$B$37,0)), "Energy Supply")</f>
        <v>Energy Supply</v>
      </c>
      <c r="L8158" s="12">
        <v>0.10692</v>
      </c>
      <c r="M8158" s="12"/>
    </row>
    <row r="8159" spans="1:13" x14ac:dyDescent="0.3">
      <c r="A8159" s="18">
        <v>8157</v>
      </c>
      <c r="B8159" s="18">
        <f t="shared" si="254"/>
        <v>2020</v>
      </c>
      <c r="C8159" s="17">
        <v>43983</v>
      </c>
      <c r="D8159" s="18" t="s">
        <v>130</v>
      </c>
      <c r="E8159" s="18" t="s">
        <v>164</v>
      </c>
      <c r="F8159" s="18" t="str">
        <f t="shared" si="255"/>
        <v>National Grid-Clarksburg Muni Agg Rate-43983</v>
      </c>
      <c r="G8159" s="11" t="s">
        <v>131</v>
      </c>
      <c r="H8159" s="11" t="s">
        <v>54</v>
      </c>
      <c r="I8159" s="11" t="s">
        <v>99</v>
      </c>
      <c r="J8159" s="11" t="s">
        <v>216</v>
      </c>
      <c r="K8159" s="11" t="str">
        <f>IFERROR(INDEX('EDC Component Dictionary'!$C$5:$C$37,MATCH('Rates Database'!J8159,'EDC Component Dictionary'!$B$5:$B$37,0)), "Energy Supply")</f>
        <v>Energy Supply</v>
      </c>
      <c r="L8159" s="12">
        <v>0.10707999999999999</v>
      </c>
      <c r="M8159" s="12"/>
    </row>
    <row r="8160" spans="1:13" x14ac:dyDescent="0.3">
      <c r="A8160" s="18">
        <v>8158</v>
      </c>
      <c r="B8160" s="18">
        <f t="shared" si="254"/>
        <v>2020</v>
      </c>
      <c r="C8160" s="17">
        <v>43983</v>
      </c>
      <c r="D8160" s="18" t="s">
        <v>130</v>
      </c>
      <c r="E8160" s="18" t="s">
        <v>95</v>
      </c>
      <c r="F8160" s="18" t="str">
        <f t="shared" si="255"/>
        <v>Eversource_WMA-Dalton Muni Agg Rate-43983</v>
      </c>
      <c r="G8160" s="11" t="s">
        <v>131</v>
      </c>
      <c r="H8160" s="11" t="s">
        <v>54</v>
      </c>
      <c r="I8160" s="11" t="s">
        <v>99</v>
      </c>
      <c r="J8160" s="11" t="s">
        <v>217</v>
      </c>
      <c r="K8160" s="11" t="str">
        <f>IFERROR(INDEX('EDC Component Dictionary'!$C$5:$C$37,MATCH('Rates Database'!J8160,'EDC Component Dictionary'!$B$5:$B$37,0)), "Energy Supply")</f>
        <v>Energy Supply</v>
      </c>
      <c r="L8160" s="12">
        <v>0.10707999999999999</v>
      </c>
      <c r="M8160" s="12"/>
    </row>
    <row r="8161" spans="1:13" x14ac:dyDescent="0.3">
      <c r="A8161" s="18">
        <v>8159</v>
      </c>
      <c r="B8161" s="18">
        <f t="shared" si="254"/>
        <v>2020</v>
      </c>
      <c r="C8161" s="17">
        <v>43983</v>
      </c>
      <c r="D8161" s="18" t="s">
        <v>130</v>
      </c>
      <c r="E8161" s="18" t="s">
        <v>164</v>
      </c>
      <c r="F8161" s="18" t="str">
        <f t="shared" si="255"/>
        <v>National Grid-Florida Muni Agg Rate-43983</v>
      </c>
      <c r="G8161" s="11" t="s">
        <v>131</v>
      </c>
      <c r="H8161" s="11" t="s">
        <v>54</v>
      </c>
      <c r="I8161" s="11" t="s">
        <v>99</v>
      </c>
      <c r="J8161" s="11" t="s">
        <v>218</v>
      </c>
      <c r="K8161" s="11" t="str">
        <f>IFERROR(INDEX('EDC Component Dictionary'!$C$5:$C$37,MATCH('Rates Database'!J8161,'EDC Component Dictionary'!$B$5:$B$37,0)), "Energy Supply")</f>
        <v>Energy Supply</v>
      </c>
      <c r="L8161" s="12">
        <v>0.10707999999999999</v>
      </c>
      <c r="M8161" s="12"/>
    </row>
    <row r="8162" spans="1:13" x14ac:dyDescent="0.3">
      <c r="A8162" s="18">
        <v>8160</v>
      </c>
      <c r="B8162" s="18">
        <f t="shared" si="254"/>
        <v>2020</v>
      </c>
      <c r="C8162" s="17">
        <v>43983</v>
      </c>
      <c r="D8162" s="18" t="s">
        <v>130</v>
      </c>
      <c r="E8162" s="18" t="s">
        <v>95</v>
      </c>
      <c r="F8162" s="18" t="str">
        <f t="shared" si="255"/>
        <v>Eversource_WMA-Lenox Muni Agg Rate-43983</v>
      </c>
      <c r="G8162" s="11" t="s">
        <v>131</v>
      </c>
      <c r="H8162" s="11" t="s">
        <v>54</v>
      </c>
      <c r="I8162" s="11" t="s">
        <v>99</v>
      </c>
      <c r="J8162" s="11" t="s">
        <v>219</v>
      </c>
      <c r="K8162" s="11" t="str">
        <f>IFERROR(INDEX('EDC Component Dictionary'!$C$5:$C$37,MATCH('Rates Database'!J8162,'EDC Component Dictionary'!$B$5:$B$37,0)), "Energy Supply")</f>
        <v>Energy Supply</v>
      </c>
      <c r="L8162" s="12">
        <v>0.10707999999999999</v>
      </c>
      <c r="M8162" s="12"/>
    </row>
    <row r="8163" spans="1:13" x14ac:dyDescent="0.3">
      <c r="A8163" s="18">
        <v>8161</v>
      </c>
      <c r="B8163" s="18">
        <f t="shared" si="254"/>
        <v>2020</v>
      </c>
      <c r="C8163" s="17">
        <v>43983</v>
      </c>
      <c r="D8163" s="18" t="s">
        <v>130</v>
      </c>
      <c r="E8163" s="18" t="s">
        <v>164</v>
      </c>
      <c r="F8163" s="18" t="str">
        <f t="shared" si="255"/>
        <v>National Grid-Monterey Muni Agg Rate-43983</v>
      </c>
      <c r="G8163" s="11" t="s">
        <v>131</v>
      </c>
      <c r="H8163" s="11" t="s">
        <v>54</v>
      </c>
      <c r="I8163" s="11" t="s">
        <v>99</v>
      </c>
      <c r="J8163" s="11" t="s">
        <v>220</v>
      </c>
      <c r="K8163" s="11" t="str">
        <f>IFERROR(INDEX('EDC Component Dictionary'!$C$5:$C$37,MATCH('Rates Database'!J8163,'EDC Component Dictionary'!$B$5:$B$37,0)), "Energy Supply")</f>
        <v>Energy Supply</v>
      </c>
      <c r="L8163" s="12">
        <v>0.10707999999999999</v>
      </c>
      <c r="M8163" s="12"/>
    </row>
    <row r="8164" spans="1:13" x14ac:dyDescent="0.3">
      <c r="A8164" s="18">
        <v>8162</v>
      </c>
      <c r="B8164" s="18">
        <f t="shared" si="254"/>
        <v>2020</v>
      </c>
      <c r="C8164" s="17">
        <v>43983</v>
      </c>
      <c r="D8164" s="18" t="s">
        <v>130</v>
      </c>
      <c r="E8164" s="18" t="s">
        <v>164</v>
      </c>
      <c r="F8164" s="18" t="str">
        <f t="shared" si="255"/>
        <v>National Grid-New Marlborough Muni Agg Rate-43983</v>
      </c>
      <c r="G8164" s="11" t="s">
        <v>131</v>
      </c>
      <c r="H8164" s="11" t="s">
        <v>54</v>
      </c>
      <c r="I8164" s="11" t="s">
        <v>99</v>
      </c>
      <c r="J8164" s="11" t="s">
        <v>221</v>
      </c>
      <c r="K8164" s="11" t="str">
        <f>IFERROR(INDEX('EDC Component Dictionary'!$C$5:$C$37,MATCH('Rates Database'!J8164,'EDC Component Dictionary'!$B$5:$B$37,0)), "Energy Supply")</f>
        <v>Energy Supply</v>
      </c>
      <c r="L8164" s="12">
        <v>0.10707999999999999</v>
      </c>
      <c r="M8164" s="12"/>
    </row>
    <row r="8165" spans="1:13" x14ac:dyDescent="0.3">
      <c r="A8165" s="18">
        <v>8163</v>
      </c>
      <c r="B8165" s="18">
        <f t="shared" si="254"/>
        <v>2020</v>
      </c>
      <c r="C8165" s="17">
        <v>43983</v>
      </c>
      <c r="D8165" s="18" t="s">
        <v>130</v>
      </c>
      <c r="E8165" s="18" t="s">
        <v>164</v>
      </c>
      <c r="F8165" s="18" t="str">
        <f t="shared" si="255"/>
        <v>National Grid-North Adams Muni Agg Rate-43983</v>
      </c>
      <c r="G8165" s="11" t="s">
        <v>131</v>
      </c>
      <c r="H8165" s="11" t="s">
        <v>54</v>
      </c>
      <c r="I8165" s="11" t="s">
        <v>99</v>
      </c>
      <c r="J8165" s="11" t="s">
        <v>222</v>
      </c>
      <c r="K8165" s="11" t="str">
        <f>IFERROR(INDEX('EDC Component Dictionary'!$C$5:$C$37,MATCH('Rates Database'!J8165,'EDC Component Dictionary'!$B$5:$B$37,0)), "Energy Supply")</f>
        <v>Energy Supply</v>
      </c>
      <c r="L8165" s="12">
        <v>0.10707999999999999</v>
      </c>
      <c r="M8165" s="12"/>
    </row>
    <row r="8166" spans="1:13" x14ac:dyDescent="0.3">
      <c r="A8166" s="18">
        <v>8164</v>
      </c>
      <c r="B8166" s="18">
        <f t="shared" si="254"/>
        <v>2020</v>
      </c>
      <c r="C8166" s="17">
        <v>43983</v>
      </c>
      <c r="D8166" s="18" t="s">
        <v>130</v>
      </c>
      <c r="E8166" s="18" t="s">
        <v>164</v>
      </c>
      <c r="F8166" s="18" t="str">
        <f t="shared" si="255"/>
        <v>National Grid-Sheffield Muni Agg Rate-43983</v>
      </c>
      <c r="G8166" s="11" t="s">
        <v>131</v>
      </c>
      <c r="H8166" s="11" t="s">
        <v>54</v>
      </c>
      <c r="I8166" s="11" t="s">
        <v>99</v>
      </c>
      <c r="J8166" s="11" t="s">
        <v>223</v>
      </c>
      <c r="K8166" s="11" t="str">
        <f>IFERROR(INDEX('EDC Component Dictionary'!$C$5:$C$37,MATCH('Rates Database'!J8166,'EDC Component Dictionary'!$B$5:$B$37,0)), "Energy Supply")</f>
        <v>Energy Supply</v>
      </c>
      <c r="L8166" s="12">
        <v>0.10707999999999999</v>
      </c>
      <c r="M8166" s="12"/>
    </row>
    <row r="8167" spans="1:13" x14ac:dyDescent="0.3">
      <c r="A8167" s="18">
        <v>8165</v>
      </c>
      <c r="B8167" s="18">
        <f t="shared" si="254"/>
        <v>2020</v>
      </c>
      <c r="C8167" s="17">
        <v>43983</v>
      </c>
      <c r="D8167" s="18" t="s">
        <v>130</v>
      </c>
      <c r="E8167" s="18" t="s">
        <v>164</v>
      </c>
      <c r="F8167" s="18" t="str">
        <f t="shared" si="255"/>
        <v>National Grid-West Stockbridge Muni Agg Rate-43983</v>
      </c>
      <c r="G8167" s="11" t="s">
        <v>131</v>
      </c>
      <c r="H8167" s="11" t="s">
        <v>54</v>
      </c>
      <c r="I8167" s="11" t="s">
        <v>99</v>
      </c>
      <c r="J8167" s="11" t="s">
        <v>224</v>
      </c>
      <c r="K8167" s="11" t="str">
        <f>IFERROR(INDEX('EDC Component Dictionary'!$C$5:$C$37,MATCH('Rates Database'!J8167,'EDC Component Dictionary'!$B$5:$B$37,0)), "Energy Supply")</f>
        <v>Energy Supply</v>
      </c>
      <c r="L8167" s="12">
        <v>0.10707999999999999</v>
      </c>
      <c r="M8167" s="12"/>
    </row>
    <row r="8168" spans="1:13" x14ac:dyDescent="0.3">
      <c r="A8168" s="18">
        <v>8166</v>
      </c>
      <c r="B8168" s="18">
        <f t="shared" si="254"/>
        <v>2020</v>
      </c>
      <c r="C8168" s="17">
        <v>43983</v>
      </c>
      <c r="D8168" s="18" t="s">
        <v>130</v>
      </c>
      <c r="E8168" s="18" t="s">
        <v>164</v>
      </c>
      <c r="F8168" s="18" t="str">
        <f t="shared" si="255"/>
        <v>National Grid-Williamstown Muni Agg Rate-43983</v>
      </c>
      <c r="G8168" s="11" t="s">
        <v>131</v>
      </c>
      <c r="H8168" s="11" t="s">
        <v>54</v>
      </c>
      <c r="I8168" s="11" t="s">
        <v>99</v>
      </c>
      <c r="J8168" s="11" t="s">
        <v>225</v>
      </c>
      <c r="K8168" s="11" t="str">
        <f>IFERROR(INDEX('EDC Component Dictionary'!$C$5:$C$37,MATCH('Rates Database'!J8168,'EDC Component Dictionary'!$B$5:$B$37,0)), "Energy Supply")</f>
        <v>Energy Supply</v>
      </c>
      <c r="L8168" s="12">
        <v>0.10707999999999999</v>
      </c>
      <c r="M8168" s="12"/>
    </row>
    <row r="8169" spans="1:13" x14ac:dyDescent="0.3">
      <c r="A8169" s="18">
        <v>8167</v>
      </c>
      <c r="B8169" s="18">
        <f t="shared" si="254"/>
        <v>2020</v>
      </c>
      <c r="C8169" s="17">
        <v>43983</v>
      </c>
      <c r="D8169" s="18" t="s">
        <v>130</v>
      </c>
      <c r="E8169" s="18" t="s">
        <v>164</v>
      </c>
      <c r="F8169" s="18" t="str">
        <f t="shared" si="255"/>
        <v>National Grid-Rockland Muni Agg Rate-43983</v>
      </c>
      <c r="G8169" s="11" t="s">
        <v>131</v>
      </c>
      <c r="H8169" s="11" t="s">
        <v>54</v>
      </c>
      <c r="I8169" s="11" t="s">
        <v>99</v>
      </c>
      <c r="J8169" s="11" t="s">
        <v>271</v>
      </c>
      <c r="K8169" s="11" t="str">
        <f>IFERROR(INDEX('EDC Component Dictionary'!$C$5:$C$37,MATCH('Rates Database'!J8169,'EDC Component Dictionary'!$B$5:$B$37,0)), "Energy Supply")</f>
        <v>Energy Supply</v>
      </c>
      <c r="L8169" s="12">
        <v>0.10742</v>
      </c>
      <c r="M8169" s="12"/>
    </row>
    <row r="8170" spans="1:13" x14ac:dyDescent="0.3">
      <c r="A8170" s="18">
        <v>8168</v>
      </c>
      <c r="B8170" s="18">
        <f t="shared" si="254"/>
        <v>2020</v>
      </c>
      <c r="C8170" s="17">
        <v>43983</v>
      </c>
      <c r="D8170" s="18" t="s">
        <v>130</v>
      </c>
      <c r="E8170" s="18" t="s">
        <v>163</v>
      </c>
      <c r="F8170" s="18" t="str">
        <f t="shared" si="255"/>
        <v>Eversource_EMA-Sudbury Muni Agg Rate-43983</v>
      </c>
      <c r="G8170" s="11" t="s">
        <v>131</v>
      </c>
      <c r="H8170" s="11" t="s">
        <v>54</v>
      </c>
      <c r="I8170" s="11" t="s">
        <v>99</v>
      </c>
      <c r="J8170" s="11" t="s">
        <v>227</v>
      </c>
      <c r="K8170" s="11" t="str">
        <f>IFERROR(INDEX('EDC Component Dictionary'!$C$5:$C$37,MATCH('Rates Database'!J8170,'EDC Component Dictionary'!$B$5:$B$37,0)), "Energy Supply")</f>
        <v>Energy Supply</v>
      </c>
      <c r="L8170" s="12">
        <v>0.10763</v>
      </c>
      <c r="M8170" s="12"/>
    </row>
    <row r="8171" spans="1:13" x14ac:dyDescent="0.3">
      <c r="A8171" s="18">
        <v>8169</v>
      </c>
      <c r="B8171" s="18">
        <f t="shared" si="254"/>
        <v>2020</v>
      </c>
      <c r="C8171" s="17">
        <v>43983</v>
      </c>
      <c r="D8171" s="18" t="s">
        <v>130</v>
      </c>
      <c r="E8171" s="18" t="s">
        <v>163</v>
      </c>
      <c r="F8171" s="18" t="str">
        <f t="shared" si="255"/>
        <v>Eversource_EMA-Wareham Muni Agg Rate-43983</v>
      </c>
      <c r="G8171" s="11" t="s">
        <v>131</v>
      </c>
      <c r="H8171" s="11" t="s">
        <v>54</v>
      </c>
      <c r="I8171" s="11" t="s">
        <v>99</v>
      </c>
      <c r="J8171" s="11" t="s">
        <v>273</v>
      </c>
      <c r="K8171" s="11" t="str">
        <f>IFERROR(INDEX('EDC Component Dictionary'!$C$5:$C$37,MATCH('Rates Database'!J8171,'EDC Component Dictionary'!$B$5:$B$37,0)), "Energy Supply")</f>
        <v>Energy Supply</v>
      </c>
      <c r="L8171" s="12">
        <v>0.10771</v>
      </c>
      <c r="M8171" s="12"/>
    </row>
    <row r="8172" spans="1:13" x14ac:dyDescent="0.3">
      <c r="A8172" s="18">
        <v>8170</v>
      </c>
      <c r="B8172" s="18">
        <f t="shared" si="254"/>
        <v>2020</v>
      </c>
      <c r="C8172" s="17">
        <v>43983</v>
      </c>
      <c r="D8172" s="18" t="s">
        <v>130</v>
      </c>
      <c r="E8172" s="18" t="s">
        <v>164</v>
      </c>
      <c r="F8172" s="18" t="str">
        <f t="shared" si="255"/>
        <v>National Grid-Egremont Muni Agg Rate-43983</v>
      </c>
      <c r="G8172" s="11" t="s">
        <v>131</v>
      </c>
      <c r="H8172" s="11" t="s">
        <v>54</v>
      </c>
      <c r="I8172" s="11" t="s">
        <v>99</v>
      </c>
      <c r="J8172" s="11" t="s">
        <v>248</v>
      </c>
      <c r="K8172" s="11" t="str">
        <f>IFERROR(INDEX('EDC Component Dictionary'!$C$5:$C$37,MATCH('Rates Database'!J8172,'EDC Component Dictionary'!$B$5:$B$37,0)), "Energy Supply")</f>
        <v>Energy Supply</v>
      </c>
      <c r="L8172" s="12">
        <v>0.10786999999999999</v>
      </c>
      <c r="M8172" s="12"/>
    </row>
    <row r="8173" spans="1:13" x14ac:dyDescent="0.3">
      <c r="A8173" s="18">
        <v>8171</v>
      </c>
      <c r="B8173" s="18">
        <f t="shared" si="254"/>
        <v>2020</v>
      </c>
      <c r="C8173" s="17">
        <v>43983</v>
      </c>
      <c r="D8173" s="18" t="s">
        <v>130</v>
      </c>
      <c r="E8173" s="18" t="s">
        <v>164</v>
      </c>
      <c r="F8173" s="18" t="str">
        <f t="shared" si="255"/>
        <v>National Grid-North Andover Muni Agg Rate-43983</v>
      </c>
      <c r="G8173" s="11" t="s">
        <v>131</v>
      </c>
      <c r="H8173" s="11" t="s">
        <v>54</v>
      </c>
      <c r="I8173" s="11" t="s">
        <v>99</v>
      </c>
      <c r="J8173" s="11" t="s">
        <v>259</v>
      </c>
      <c r="K8173" s="11" t="str">
        <f>IFERROR(INDEX('EDC Component Dictionary'!$C$5:$C$37,MATCH('Rates Database'!J8173,'EDC Component Dictionary'!$B$5:$B$37,0)), "Energy Supply")</f>
        <v>Energy Supply</v>
      </c>
      <c r="L8173" s="12">
        <v>0.1079</v>
      </c>
      <c r="M8173" s="12"/>
    </row>
    <row r="8174" spans="1:13" x14ac:dyDescent="0.3">
      <c r="A8174" s="18">
        <v>8172</v>
      </c>
      <c r="B8174" s="18">
        <f t="shared" si="254"/>
        <v>2020</v>
      </c>
      <c r="C8174" s="17">
        <v>43983</v>
      </c>
      <c r="D8174" s="18" t="s">
        <v>130</v>
      </c>
      <c r="E8174" s="18" t="s">
        <v>164</v>
      </c>
      <c r="F8174" s="18" t="str">
        <f t="shared" si="255"/>
        <v>National Grid-Grafton Muni Agg Rate-43983</v>
      </c>
      <c r="G8174" s="11" t="s">
        <v>131</v>
      </c>
      <c r="H8174" s="11" t="s">
        <v>54</v>
      </c>
      <c r="I8174" s="11" t="s">
        <v>99</v>
      </c>
      <c r="J8174" s="11" t="s">
        <v>229</v>
      </c>
      <c r="K8174" s="11" t="str">
        <f>IFERROR(INDEX('EDC Component Dictionary'!$C$5:$C$37,MATCH('Rates Database'!J8174,'EDC Component Dictionary'!$B$5:$B$37,0)), "Energy Supply")</f>
        <v>Energy Supply</v>
      </c>
      <c r="L8174" s="12">
        <v>0.10811</v>
      </c>
      <c r="M8174" s="12"/>
    </row>
    <row r="8175" spans="1:13" x14ac:dyDescent="0.3">
      <c r="A8175" s="18">
        <v>8173</v>
      </c>
      <c r="B8175" s="18">
        <f t="shared" si="254"/>
        <v>2020</v>
      </c>
      <c r="C8175" s="17">
        <v>43983</v>
      </c>
      <c r="D8175" s="18" t="s">
        <v>130</v>
      </c>
      <c r="E8175" s="18" t="s">
        <v>164</v>
      </c>
      <c r="F8175" s="18" t="str">
        <f t="shared" si="255"/>
        <v>National Grid-Halifax Muni Agg Rate-43983</v>
      </c>
      <c r="G8175" s="11" t="s">
        <v>131</v>
      </c>
      <c r="H8175" s="11" t="s">
        <v>54</v>
      </c>
      <c r="I8175" s="11" t="s">
        <v>99</v>
      </c>
      <c r="J8175" s="11" t="s">
        <v>230</v>
      </c>
      <c r="K8175" s="11" t="str">
        <f>IFERROR(INDEX('EDC Component Dictionary'!$C$5:$C$37,MATCH('Rates Database'!J8175,'EDC Component Dictionary'!$B$5:$B$37,0)), "Energy Supply")</f>
        <v>Energy Supply</v>
      </c>
      <c r="L8175" s="12">
        <v>0.10876</v>
      </c>
      <c r="M8175" s="12"/>
    </row>
    <row r="8176" spans="1:13" x14ac:dyDescent="0.3">
      <c r="A8176" s="18">
        <v>8174</v>
      </c>
      <c r="B8176" s="18">
        <f t="shared" si="254"/>
        <v>2020</v>
      </c>
      <c r="C8176" s="17">
        <v>43983</v>
      </c>
      <c r="D8176" s="18" t="s">
        <v>130</v>
      </c>
      <c r="E8176" s="18" t="s">
        <v>164</v>
      </c>
      <c r="F8176" s="18" t="str">
        <f t="shared" si="255"/>
        <v>National Grid-Southborough Muni Agg Rate-43983</v>
      </c>
      <c r="G8176" s="11" t="s">
        <v>131</v>
      </c>
      <c r="H8176" s="11" t="s">
        <v>54</v>
      </c>
      <c r="I8176" s="11" t="s">
        <v>99</v>
      </c>
      <c r="J8176" s="11" t="s">
        <v>231</v>
      </c>
      <c r="K8176" s="11" t="str">
        <f>IFERROR(INDEX('EDC Component Dictionary'!$C$5:$C$37,MATCH('Rates Database'!J8176,'EDC Component Dictionary'!$B$5:$B$37,0)), "Energy Supply")</f>
        <v>Energy Supply</v>
      </c>
      <c r="L8176" s="12">
        <v>0.10884000000000001</v>
      </c>
      <c r="M8176" s="12"/>
    </row>
    <row r="8177" spans="1:13" x14ac:dyDescent="0.3">
      <c r="A8177" s="18">
        <v>8175</v>
      </c>
      <c r="B8177" s="18">
        <f t="shared" si="254"/>
        <v>2020</v>
      </c>
      <c r="C8177" s="17">
        <v>43983</v>
      </c>
      <c r="D8177" s="18" t="s">
        <v>130</v>
      </c>
      <c r="E8177" s="18" t="s">
        <v>163</v>
      </c>
      <c r="F8177" s="18" t="str">
        <f t="shared" si="255"/>
        <v>Eversource_EMA-Stoneham Muni Agg Rate-43983</v>
      </c>
      <c r="G8177" s="11" t="s">
        <v>131</v>
      </c>
      <c r="H8177" s="11" t="s">
        <v>54</v>
      </c>
      <c r="I8177" s="11" t="s">
        <v>99</v>
      </c>
      <c r="J8177" s="11" t="s">
        <v>267</v>
      </c>
      <c r="K8177" s="11" t="str">
        <f>IFERROR(INDEX('EDC Component Dictionary'!$C$5:$C$37,MATCH('Rates Database'!J8177,'EDC Component Dictionary'!$B$5:$B$37,0)), "Energy Supply")</f>
        <v>Energy Supply</v>
      </c>
      <c r="L8177" s="12">
        <v>0.10903</v>
      </c>
      <c r="M8177" s="12"/>
    </row>
    <row r="8178" spans="1:13" x14ac:dyDescent="0.3">
      <c r="A8178" s="18">
        <v>8176</v>
      </c>
      <c r="B8178" s="18">
        <f t="shared" si="254"/>
        <v>2020</v>
      </c>
      <c r="C8178" s="17">
        <v>43983</v>
      </c>
      <c r="D8178" s="18" t="s">
        <v>130</v>
      </c>
      <c r="E8178" s="18" t="s">
        <v>164</v>
      </c>
      <c r="F8178" s="18" t="str">
        <f t="shared" si="255"/>
        <v>National Grid-Webster Muni Agg Rate-43983</v>
      </c>
      <c r="G8178" s="11" t="s">
        <v>131</v>
      </c>
      <c r="H8178" s="11" t="s">
        <v>54</v>
      </c>
      <c r="I8178" s="11" t="s">
        <v>99</v>
      </c>
      <c r="J8178" s="11" t="s">
        <v>266</v>
      </c>
      <c r="K8178" s="11" t="str">
        <f>IFERROR(INDEX('EDC Component Dictionary'!$C$5:$C$37,MATCH('Rates Database'!J8178,'EDC Component Dictionary'!$B$5:$B$37,0)), "Energy Supply")</f>
        <v>Energy Supply</v>
      </c>
      <c r="L8178" s="12">
        <v>0.10929</v>
      </c>
      <c r="M8178" s="12"/>
    </row>
    <row r="8179" spans="1:13" x14ac:dyDescent="0.3">
      <c r="A8179" s="18">
        <v>8177</v>
      </c>
      <c r="B8179" s="18">
        <f t="shared" si="254"/>
        <v>2020</v>
      </c>
      <c r="C8179" s="17">
        <v>43983</v>
      </c>
      <c r="D8179" s="18" t="s">
        <v>130</v>
      </c>
      <c r="E8179" s="18" t="s">
        <v>164</v>
      </c>
      <c r="F8179" s="18" t="str">
        <f t="shared" si="255"/>
        <v>National Grid-Sutton Muni Agg Rate-43983</v>
      </c>
      <c r="G8179" s="11" t="s">
        <v>131</v>
      </c>
      <c r="H8179" s="11" t="s">
        <v>54</v>
      </c>
      <c r="I8179" s="11" t="s">
        <v>99</v>
      </c>
      <c r="J8179" s="11" t="s">
        <v>233</v>
      </c>
      <c r="K8179" s="11" t="str">
        <f>IFERROR(INDEX('EDC Component Dictionary'!$C$5:$C$37,MATCH('Rates Database'!J8179,'EDC Component Dictionary'!$B$5:$B$37,0)), "Energy Supply")</f>
        <v>Energy Supply</v>
      </c>
      <c r="L8179" s="12">
        <v>0.10929999999999999</v>
      </c>
      <c r="M8179" s="12"/>
    </row>
    <row r="8180" spans="1:13" x14ac:dyDescent="0.3">
      <c r="A8180" s="18">
        <v>8178</v>
      </c>
      <c r="B8180" s="18">
        <f t="shared" si="254"/>
        <v>2020</v>
      </c>
      <c r="C8180" s="17">
        <v>43983</v>
      </c>
      <c r="D8180" s="18" t="s">
        <v>130</v>
      </c>
      <c r="E8180" s="18" t="s">
        <v>163</v>
      </c>
      <c r="F8180" s="18" t="str">
        <f t="shared" si="255"/>
        <v>Eversource_EMA-Carlisle Muni Agg Rate-43983</v>
      </c>
      <c r="G8180" s="11" t="s">
        <v>131</v>
      </c>
      <c r="H8180" s="11" t="s">
        <v>54</v>
      </c>
      <c r="I8180" s="11" t="s">
        <v>99</v>
      </c>
      <c r="J8180" s="11" t="s">
        <v>236</v>
      </c>
      <c r="K8180" s="11" t="str">
        <f>IFERROR(INDEX('EDC Component Dictionary'!$C$5:$C$37,MATCH('Rates Database'!J8180,'EDC Component Dictionary'!$B$5:$B$37,0)), "Energy Supply")</f>
        <v>Energy Supply</v>
      </c>
      <c r="L8180" s="12">
        <v>0.10979</v>
      </c>
      <c r="M8180" s="12"/>
    </row>
    <row r="8181" spans="1:13" x14ac:dyDescent="0.3">
      <c r="A8181" s="18">
        <v>8179</v>
      </c>
      <c r="B8181" s="18">
        <f t="shared" si="254"/>
        <v>2020</v>
      </c>
      <c r="C8181" s="17">
        <v>43983</v>
      </c>
      <c r="D8181" s="18" t="s">
        <v>130</v>
      </c>
      <c r="E8181" s="18" t="s">
        <v>163</v>
      </c>
      <c r="F8181" s="18" t="str">
        <f t="shared" si="255"/>
        <v>Eversource_EMA-Acton Muni Agg Rate-43983</v>
      </c>
      <c r="G8181" s="11" t="s">
        <v>131</v>
      </c>
      <c r="H8181" s="11" t="s">
        <v>54</v>
      </c>
      <c r="I8181" s="11" t="s">
        <v>99</v>
      </c>
      <c r="J8181" s="11" t="s">
        <v>226</v>
      </c>
      <c r="K8181" s="11" t="str">
        <f>IFERROR(INDEX('EDC Component Dictionary'!$C$5:$C$37,MATCH('Rates Database'!J8181,'EDC Component Dictionary'!$B$5:$B$37,0)), "Energy Supply")</f>
        <v>Energy Supply</v>
      </c>
      <c r="L8181" s="12">
        <v>0.1103</v>
      </c>
      <c r="M8181" s="12"/>
    </row>
    <row r="8182" spans="1:13" x14ac:dyDescent="0.3">
      <c r="A8182" s="18">
        <v>8180</v>
      </c>
      <c r="B8182" s="18">
        <f t="shared" si="254"/>
        <v>2020</v>
      </c>
      <c r="C8182" s="17">
        <v>43983</v>
      </c>
      <c r="D8182" s="18" t="s">
        <v>130</v>
      </c>
      <c r="E8182" s="18" t="s">
        <v>36</v>
      </c>
      <c r="F8182" s="18" t="str">
        <f t="shared" si="255"/>
        <v>Unitil-Lunenburg Muni Agg Rate-43983</v>
      </c>
      <c r="G8182" s="11" t="s">
        <v>131</v>
      </c>
      <c r="H8182" s="11" t="s">
        <v>54</v>
      </c>
      <c r="I8182" s="11" t="s">
        <v>99</v>
      </c>
      <c r="J8182" s="11" t="s">
        <v>239</v>
      </c>
      <c r="K8182" s="11" t="str">
        <f>IFERROR(INDEX('EDC Component Dictionary'!$C$5:$C$37,MATCH('Rates Database'!J8182,'EDC Component Dictionary'!$B$5:$B$37,0)), "Energy Supply")</f>
        <v>Energy Supply</v>
      </c>
      <c r="L8182" s="12">
        <v>0.10997999999999999</v>
      </c>
      <c r="M8182" s="12"/>
    </row>
    <row r="8183" spans="1:13" x14ac:dyDescent="0.3">
      <c r="A8183" s="18">
        <v>8181</v>
      </c>
      <c r="B8183" s="18">
        <f t="shared" si="254"/>
        <v>2020</v>
      </c>
      <c r="C8183" s="17">
        <v>43983</v>
      </c>
      <c r="D8183" s="18" t="s">
        <v>130</v>
      </c>
      <c r="E8183" s="18" t="s">
        <v>163</v>
      </c>
      <c r="F8183" s="18" t="str">
        <f t="shared" si="255"/>
        <v>Eversource_EMA-Arlington Muni Agg Rate-43983</v>
      </c>
      <c r="G8183" s="11" t="s">
        <v>131</v>
      </c>
      <c r="H8183" s="11" t="s">
        <v>54</v>
      </c>
      <c r="I8183" s="11" t="s">
        <v>99</v>
      </c>
      <c r="J8183" s="11" t="s">
        <v>228</v>
      </c>
      <c r="K8183" s="11" t="str">
        <f>IFERROR(INDEX('EDC Component Dictionary'!$C$5:$C$37,MATCH('Rates Database'!J8183,'EDC Component Dictionary'!$B$5:$B$37,0)), "Energy Supply")</f>
        <v>Energy Supply</v>
      </c>
      <c r="L8183" s="12">
        <v>0.11138000000000001</v>
      </c>
      <c r="M8183" s="12"/>
    </row>
    <row r="8184" spans="1:13" x14ac:dyDescent="0.3">
      <c r="A8184" s="18">
        <v>8182</v>
      </c>
      <c r="B8184" s="18">
        <f t="shared" si="254"/>
        <v>2020</v>
      </c>
      <c r="C8184" s="17">
        <v>43983</v>
      </c>
      <c r="D8184" s="18" t="s">
        <v>130</v>
      </c>
      <c r="E8184" s="18" t="s">
        <v>163</v>
      </c>
      <c r="F8184" s="18" t="str">
        <f t="shared" si="255"/>
        <v>Eversource_EMA-Ashland Muni Agg Rate-43983</v>
      </c>
      <c r="G8184" s="11" t="s">
        <v>131</v>
      </c>
      <c r="H8184" s="11" t="s">
        <v>54</v>
      </c>
      <c r="I8184" s="11" t="s">
        <v>99</v>
      </c>
      <c r="J8184" s="11" t="s">
        <v>234</v>
      </c>
      <c r="K8184" s="11" t="str">
        <f>IFERROR(INDEX('EDC Component Dictionary'!$C$5:$C$37,MATCH('Rates Database'!J8184,'EDC Component Dictionary'!$B$5:$B$37,0)), "Energy Supply")</f>
        <v>Energy Supply</v>
      </c>
      <c r="L8184" s="12">
        <v>0.11047</v>
      </c>
      <c r="M8184" s="12"/>
    </row>
    <row r="8185" spans="1:13" x14ac:dyDescent="0.3">
      <c r="A8185" s="18">
        <v>8183</v>
      </c>
      <c r="B8185" s="18">
        <f t="shared" si="254"/>
        <v>2020</v>
      </c>
      <c r="C8185" s="17">
        <v>43983</v>
      </c>
      <c r="D8185" s="18" t="s">
        <v>130</v>
      </c>
      <c r="E8185" s="18" t="s">
        <v>163</v>
      </c>
      <c r="F8185" s="18" t="str">
        <f t="shared" si="255"/>
        <v>Eversource_EMA-Plympton Muni Agg Rate-43983</v>
      </c>
      <c r="G8185" s="11" t="s">
        <v>131</v>
      </c>
      <c r="H8185" s="11" t="s">
        <v>54</v>
      </c>
      <c r="I8185" s="11" t="s">
        <v>99</v>
      </c>
      <c r="J8185" s="11" t="s">
        <v>240</v>
      </c>
      <c r="K8185" s="11" t="str">
        <f>IFERROR(INDEX('EDC Component Dictionary'!$C$5:$C$37,MATCH('Rates Database'!J8185,'EDC Component Dictionary'!$B$5:$B$37,0)), "Energy Supply")</f>
        <v>Energy Supply</v>
      </c>
      <c r="L8185" s="12">
        <v>0.11056000000000001</v>
      </c>
      <c r="M8185" s="12"/>
    </row>
    <row r="8186" spans="1:13" x14ac:dyDescent="0.3">
      <c r="A8186" s="18">
        <v>8184</v>
      </c>
      <c r="B8186" s="18">
        <f t="shared" si="254"/>
        <v>2020</v>
      </c>
      <c r="C8186" s="17">
        <v>43983</v>
      </c>
      <c r="D8186" s="18" t="s">
        <v>130</v>
      </c>
      <c r="E8186" s="18" t="s">
        <v>164</v>
      </c>
      <c r="F8186" s="18" t="str">
        <f t="shared" si="255"/>
        <v>National Grid-Salisbury Muni Agg Rate-43983</v>
      </c>
      <c r="G8186" s="11" t="s">
        <v>131</v>
      </c>
      <c r="H8186" s="11" t="s">
        <v>54</v>
      </c>
      <c r="I8186" s="11" t="s">
        <v>99</v>
      </c>
      <c r="J8186" s="11" t="s">
        <v>241</v>
      </c>
      <c r="K8186" s="11" t="str">
        <f>IFERROR(INDEX('EDC Component Dictionary'!$C$5:$C$37,MATCH('Rates Database'!J8186,'EDC Component Dictionary'!$B$5:$B$37,0)), "Energy Supply")</f>
        <v>Energy Supply</v>
      </c>
      <c r="L8186" s="12">
        <v>0.11065</v>
      </c>
      <c r="M8186" s="12"/>
    </row>
    <row r="8187" spans="1:13" x14ac:dyDescent="0.3">
      <c r="A8187" s="18">
        <v>8185</v>
      </c>
      <c r="B8187" s="18">
        <f t="shared" si="254"/>
        <v>2020</v>
      </c>
      <c r="C8187" s="17">
        <v>43983</v>
      </c>
      <c r="D8187" s="18" t="s">
        <v>130</v>
      </c>
      <c r="E8187" s="18" t="s">
        <v>164</v>
      </c>
      <c r="F8187" s="18" t="str">
        <f t="shared" si="255"/>
        <v>National Grid-Gloucester Muni Agg Rate-43983</v>
      </c>
      <c r="G8187" s="11" t="s">
        <v>131</v>
      </c>
      <c r="H8187" s="11" t="s">
        <v>54</v>
      </c>
      <c r="I8187" s="11" t="s">
        <v>99</v>
      </c>
      <c r="J8187" s="11" t="s">
        <v>242</v>
      </c>
      <c r="K8187" s="11" t="str">
        <f>IFERROR(INDEX('EDC Component Dictionary'!$C$5:$C$37,MATCH('Rates Database'!J8187,'EDC Component Dictionary'!$B$5:$B$37,0)), "Energy Supply")</f>
        <v>Energy Supply</v>
      </c>
      <c r="L8187" s="12">
        <v>0.11094999999999999</v>
      </c>
      <c r="M8187" s="12"/>
    </row>
    <row r="8188" spans="1:13" x14ac:dyDescent="0.3">
      <c r="A8188" s="18">
        <v>8186</v>
      </c>
      <c r="B8188" s="18">
        <f t="shared" si="254"/>
        <v>2020</v>
      </c>
      <c r="C8188" s="17">
        <v>43983</v>
      </c>
      <c r="D8188" s="18" t="s">
        <v>130</v>
      </c>
      <c r="E8188" s="18" t="s">
        <v>163</v>
      </c>
      <c r="F8188" s="18" t="str">
        <f t="shared" si="255"/>
        <v>Eversource_EMA-Bedford Muni Agg Rate-43983</v>
      </c>
      <c r="G8188" s="11" t="s">
        <v>131</v>
      </c>
      <c r="H8188" s="11" t="s">
        <v>54</v>
      </c>
      <c r="I8188" s="11" t="s">
        <v>99</v>
      </c>
      <c r="J8188" s="11" t="s">
        <v>274</v>
      </c>
      <c r="K8188" s="11" t="str">
        <f>IFERROR(INDEX('EDC Component Dictionary'!$C$5:$C$37,MATCH('Rates Database'!J8188,'EDC Component Dictionary'!$B$5:$B$37,0)), "Energy Supply")</f>
        <v>Energy Supply</v>
      </c>
      <c r="L8188" s="12">
        <v>0.1113</v>
      </c>
      <c r="M8188" s="12"/>
    </row>
    <row r="8189" spans="1:13" x14ac:dyDescent="0.3">
      <c r="A8189" s="18">
        <v>8187</v>
      </c>
      <c r="B8189" s="18">
        <f t="shared" si="254"/>
        <v>2020</v>
      </c>
      <c r="C8189" s="17">
        <v>43983</v>
      </c>
      <c r="D8189" s="18" t="s">
        <v>130</v>
      </c>
      <c r="E8189" s="18" t="s">
        <v>164</v>
      </c>
      <c r="F8189" s="18" t="str">
        <f t="shared" si="255"/>
        <v>National Grid-Salem Muni Agg Rate-43983</v>
      </c>
      <c r="G8189" s="11" t="s">
        <v>131</v>
      </c>
      <c r="H8189" s="11" t="s">
        <v>54</v>
      </c>
      <c r="I8189" s="11" t="s">
        <v>99</v>
      </c>
      <c r="J8189" s="11" t="s">
        <v>175</v>
      </c>
      <c r="K8189" s="11" t="str">
        <f>IFERROR(INDEX('EDC Component Dictionary'!$C$5:$C$37,MATCH('Rates Database'!J8189,'EDC Component Dictionary'!$B$5:$B$37,0)), "Energy Supply")</f>
        <v>Energy Supply</v>
      </c>
      <c r="L8189" s="12">
        <v>0.11101999999999999</v>
      </c>
      <c r="M8189" s="12"/>
    </row>
    <row r="8190" spans="1:13" x14ac:dyDescent="0.3">
      <c r="A8190" s="18">
        <v>8188</v>
      </c>
      <c r="B8190" s="18">
        <f t="shared" si="254"/>
        <v>2020</v>
      </c>
      <c r="C8190" s="17">
        <v>43983</v>
      </c>
      <c r="D8190" s="18" t="s">
        <v>130</v>
      </c>
      <c r="E8190" s="18" t="s">
        <v>163</v>
      </c>
      <c r="F8190" s="18" t="str">
        <f t="shared" si="255"/>
        <v>Eversource_EMA-Cambridge Muni Agg Rate-43983</v>
      </c>
      <c r="G8190" s="11" t="s">
        <v>131</v>
      </c>
      <c r="H8190" s="11" t="s">
        <v>54</v>
      </c>
      <c r="I8190" s="11" t="s">
        <v>99</v>
      </c>
      <c r="J8190" s="11" t="s">
        <v>210</v>
      </c>
      <c r="K8190" s="11" t="str">
        <f>IFERROR(INDEX('EDC Component Dictionary'!$C$5:$C$37,MATCH('Rates Database'!J8190,'EDC Component Dictionary'!$B$5:$B$37,0)), "Energy Supply")</f>
        <v>Energy Supply</v>
      </c>
      <c r="L8190" s="12">
        <v>0.1115</v>
      </c>
      <c r="M8190" s="12"/>
    </row>
    <row r="8191" spans="1:13" x14ac:dyDescent="0.3">
      <c r="A8191" s="18">
        <v>8189</v>
      </c>
      <c r="B8191" s="18">
        <f t="shared" si="254"/>
        <v>2020</v>
      </c>
      <c r="C8191" s="17">
        <v>43983</v>
      </c>
      <c r="D8191" s="18" t="s">
        <v>130</v>
      </c>
      <c r="E8191" s="18" t="s">
        <v>163</v>
      </c>
      <c r="F8191" s="18" t="str">
        <f t="shared" si="255"/>
        <v>Eversource_EMA-Winchester Muni Agg Rate-43983</v>
      </c>
      <c r="G8191" s="11" t="s">
        <v>131</v>
      </c>
      <c r="H8191" s="11" t="s">
        <v>54</v>
      </c>
      <c r="I8191" s="11" t="s">
        <v>99</v>
      </c>
      <c r="J8191" s="11" t="s">
        <v>232</v>
      </c>
      <c r="K8191" s="11" t="str">
        <f>IFERROR(INDEX('EDC Component Dictionary'!$C$5:$C$37,MATCH('Rates Database'!J8191,'EDC Component Dictionary'!$B$5:$B$37,0)), "Energy Supply")</f>
        <v>Energy Supply</v>
      </c>
      <c r="L8191" s="12">
        <v>0.11258</v>
      </c>
      <c r="M8191" s="12"/>
    </row>
    <row r="8192" spans="1:13" x14ac:dyDescent="0.3">
      <c r="A8192" s="18">
        <v>8190</v>
      </c>
      <c r="B8192" s="18">
        <f t="shared" si="254"/>
        <v>2020</v>
      </c>
      <c r="C8192" s="17">
        <v>43983</v>
      </c>
      <c r="D8192" s="18" t="s">
        <v>130</v>
      </c>
      <c r="E8192" s="18" t="s">
        <v>164</v>
      </c>
      <c r="F8192" s="18" t="str">
        <f t="shared" si="255"/>
        <v>National Grid-Berlin Muni Agg Rate-43983</v>
      </c>
      <c r="G8192" s="11" t="s">
        <v>131</v>
      </c>
      <c r="H8192" s="11" t="s">
        <v>54</v>
      </c>
      <c r="I8192" s="11" t="s">
        <v>99</v>
      </c>
      <c r="J8192" s="11" t="s">
        <v>237</v>
      </c>
      <c r="K8192" s="11" t="str">
        <f>IFERROR(INDEX('EDC Component Dictionary'!$C$5:$C$37,MATCH('Rates Database'!J8192,'EDC Component Dictionary'!$B$5:$B$37,0)), "Energy Supply")</f>
        <v>Energy Supply</v>
      </c>
      <c r="L8192" s="12">
        <v>0.1119</v>
      </c>
      <c r="M8192" s="12"/>
    </row>
    <row r="8193" spans="1:13" x14ac:dyDescent="0.3">
      <c r="A8193" s="18">
        <v>8191</v>
      </c>
      <c r="B8193" s="18">
        <f t="shared" si="254"/>
        <v>2020</v>
      </c>
      <c r="C8193" s="17">
        <v>43983</v>
      </c>
      <c r="D8193" s="18" t="s">
        <v>130</v>
      </c>
      <c r="E8193" s="18" t="s">
        <v>164</v>
      </c>
      <c r="F8193" s="18" t="str">
        <f t="shared" si="255"/>
        <v>National Grid-Bellingham Muni Agg Rate-43983</v>
      </c>
      <c r="G8193" s="11" t="s">
        <v>131</v>
      </c>
      <c r="H8193" s="11" t="s">
        <v>54</v>
      </c>
      <c r="I8193" s="11" t="s">
        <v>99</v>
      </c>
      <c r="J8193" s="11" t="s">
        <v>244</v>
      </c>
      <c r="K8193" s="11" t="str">
        <f>IFERROR(INDEX('EDC Component Dictionary'!$C$5:$C$37,MATCH('Rates Database'!J8193,'EDC Component Dictionary'!$B$5:$B$37,0)), "Energy Supply")</f>
        <v>Energy Supply</v>
      </c>
      <c r="L8193" s="12">
        <v>0.11241</v>
      </c>
      <c r="M8193" s="12"/>
    </row>
    <row r="8194" spans="1:13" x14ac:dyDescent="0.3">
      <c r="A8194" s="18">
        <v>8192</v>
      </c>
      <c r="B8194" s="18">
        <f t="shared" si="254"/>
        <v>2020</v>
      </c>
      <c r="C8194" s="17">
        <v>43983</v>
      </c>
      <c r="D8194" s="18" t="s">
        <v>130</v>
      </c>
      <c r="E8194" s="18" t="s">
        <v>163</v>
      </c>
      <c r="F8194" s="18" t="str">
        <f t="shared" si="255"/>
        <v>Eversource_EMA-Natick Muni Agg Rate-43983</v>
      </c>
      <c r="G8194" s="11" t="s">
        <v>131</v>
      </c>
      <c r="H8194" s="11" t="s">
        <v>54</v>
      </c>
      <c r="I8194" s="11" t="s">
        <v>99</v>
      </c>
      <c r="J8194" s="11" t="s">
        <v>252</v>
      </c>
      <c r="K8194" s="11" t="str">
        <f>IFERROR(INDEX('EDC Component Dictionary'!$C$5:$C$37,MATCH('Rates Database'!J8194,'EDC Component Dictionary'!$B$5:$B$37,0)), "Energy Supply")</f>
        <v>Energy Supply</v>
      </c>
      <c r="L8194" s="12">
        <v>0.11276</v>
      </c>
      <c r="M8194" s="12"/>
    </row>
    <row r="8195" spans="1:13" x14ac:dyDescent="0.3">
      <c r="A8195" s="18">
        <v>8193</v>
      </c>
      <c r="B8195" s="18">
        <f t="shared" ref="B8195:B8258" si="256">YEAR(C8195)</f>
        <v>2020</v>
      </c>
      <c r="C8195" s="17">
        <v>43983</v>
      </c>
      <c r="D8195" s="18" t="s">
        <v>130</v>
      </c>
      <c r="E8195" s="18" t="s">
        <v>164</v>
      </c>
      <c r="F8195" s="18" t="str">
        <f t="shared" si="255"/>
        <v>National Grid-Nantucket Muni Agg Rate-43983</v>
      </c>
      <c r="G8195" s="11" t="s">
        <v>131</v>
      </c>
      <c r="H8195" s="11" t="s">
        <v>54</v>
      </c>
      <c r="I8195" s="11" t="s">
        <v>99</v>
      </c>
      <c r="J8195" s="11" t="s">
        <v>171</v>
      </c>
      <c r="K8195" s="11" t="str">
        <f>IFERROR(INDEX('EDC Component Dictionary'!$C$5:$C$37,MATCH('Rates Database'!J8195,'EDC Component Dictionary'!$B$5:$B$37,0)), "Energy Supply")</f>
        <v>Energy Supply</v>
      </c>
      <c r="L8195" s="12">
        <v>0.11305999999999999</v>
      </c>
      <c r="M8195" s="12"/>
    </row>
    <row r="8196" spans="1:13" x14ac:dyDescent="0.3">
      <c r="A8196" s="18">
        <v>8194</v>
      </c>
      <c r="B8196" s="18">
        <f t="shared" si="256"/>
        <v>2020</v>
      </c>
      <c r="C8196" s="17">
        <v>43983</v>
      </c>
      <c r="D8196" s="18" t="s">
        <v>130</v>
      </c>
      <c r="E8196" s="18" t="s">
        <v>164</v>
      </c>
      <c r="F8196" s="18" t="str">
        <f t="shared" ref="F8196:F8259" si="257">_xlfn.CONCAT(E8196,"-",J8196,"-",C8196)</f>
        <v>National Grid-West Bridgewater Muni Agg Rate-43983</v>
      </c>
      <c r="G8196" s="11" t="s">
        <v>131</v>
      </c>
      <c r="H8196" s="11" t="s">
        <v>54</v>
      </c>
      <c r="I8196" s="11" t="s">
        <v>99</v>
      </c>
      <c r="J8196" s="11" t="s">
        <v>247</v>
      </c>
      <c r="K8196" s="11" t="str">
        <f>IFERROR(INDEX('EDC Component Dictionary'!$C$5:$C$37,MATCH('Rates Database'!J8196,'EDC Component Dictionary'!$B$5:$B$37,0)), "Energy Supply")</f>
        <v>Energy Supply</v>
      </c>
      <c r="L8196" s="12">
        <v>0.11326</v>
      </c>
      <c r="M8196" s="12"/>
    </row>
    <row r="8197" spans="1:13" x14ac:dyDescent="0.3">
      <c r="A8197" s="18">
        <v>8195</v>
      </c>
      <c r="B8197" s="18">
        <f t="shared" si="256"/>
        <v>2020</v>
      </c>
      <c r="C8197" s="17">
        <v>43983</v>
      </c>
      <c r="D8197" s="18" t="s">
        <v>130</v>
      </c>
      <c r="E8197" s="18" t="s">
        <v>163</v>
      </c>
      <c r="F8197" s="18" t="str">
        <f t="shared" si="257"/>
        <v>Eversource_EMA-Newton Muni Agg Rate-43983</v>
      </c>
      <c r="G8197" s="11" t="s">
        <v>131</v>
      </c>
      <c r="H8197" s="11" t="s">
        <v>54</v>
      </c>
      <c r="I8197" s="11" t="s">
        <v>99</v>
      </c>
      <c r="J8197" s="11" t="s">
        <v>268</v>
      </c>
      <c r="K8197" s="11" t="str">
        <f>IFERROR(INDEX('EDC Component Dictionary'!$C$5:$C$37,MATCH('Rates Database'!J8197,'EDC Component Dictionary'!$B$5:$B$37,0)), "Energy Supply")</f>
        <v>Energy Supply</v>
      </c>
      <c r="L8197" s="12">
        <v>0.11352</v>
      </c>
      <c r="M8197" s="12"/>
    </row>
    <row r="8198" spans="1:13" x14ac:dyDescent="0.3">
      <c r="A8198" s="18">
        <v>8196</v>
      </c>
      <c r="B8198" s="18">
        <f t="shared" si="256"/>
        <v>2020</v>
      </c>
      <c r="C8198" s="17">
        <v>43983</v>
      </c>
      <c r="D8198" s="18" t="s">
        <v>130</v>
      </c>
      <c r="E8198" s="18" t="s">
        <v>163</v>
      </c>
      <c r="F8198" s="18" t="str">
        <f t="shared" si="257"/>
        <v>Eversource_EMA-Holliston Muni Agg Rate-43983</v>
      </c>
      <c r="G8198" s="11" t="s">
        <v>131</v>
      </c>
      <c r="H8198" s="11" t="s">
        <v>54</v>
      </c>
      <c r="I8198" s="11" t="s">
        <v>99</v>
      </c>
      <c r="J8198" s="11" t="s">
        <v>246</v>
      </c>
      <c r="K8198" s="11" t="str">
        <f>IFERROR(INDEX('EDC Component Dictionary'!$C$5:$C$37,MATCH('Rates Database'!J8198,'EDC Component Dictionary'!$B$5:$B$37,0)), "Energy Supply")</f>
        <v>Energy Supply</v>
      </c>
      <c r="L8198" s="12">
        <v>0.11373</v>
      </c>
      <c r="M8198" s="12"/>
    </row>
    <row r="8199" spans="1:13" x14ac:dyDescent="0.3">
      <c r="A8199" s="18">
        <v>8197</v>
      </c>
      <c r="B8199" s="18">
        <f t="shared" si="256"/>
        <v>2020</v>
      </c>
      <c r="C8199" s="17">
        <v>43983</v>
      </c>
      <c r="D8199" s="18" t="s">
        <v>130</v>
      </c>
      <c r="E8199" s="18" t="s">
        <v>164</v>
      </c>
      <c r="F8199" s="18" t="str">
        <f t="shared" si="257"/>
        <v>National Grid-Hamilton Muni Agg Rate-43983</v>
      </c>
      <c r="G8199" s="11" t="s">
        <v>131</v>
      </c>
      <c r="H8199" s="11" t="s">
        <v>54</v>
      </c>
      <c r="I8199" s="11" t="s">
        <v>99</v>
      </c>
      <c r="J8199" s="11" t="s">
        <v>250</v>
      </c>
      <c r="K8199" s="11" t="str">
        <f>IFERROR(INDEX('EDC Component Dictionary'!$C$5:$C$37,MATCH('Rates Database'!J8199,'EDC Component Dictionary'!$B$5:$B$37,0)), "Energy Supply")</f>
        <v>Energy Supply</v>
      </c>
      <c r="L8199" s="12">
        <v>0.11411</v>
      </c>
      <c r="M8199" s="12"/>
    </row>
    <row r="8200" spans="1:13" x14ac:dyDescent="0.3">
      <c r="A8200" s="18">
        <v>8198</v>
      </c>
      <c r="B8200" s="18">
        <f t="shared" si="256"/>
        <v>2020</v>
      </c>
      <c r="C8200" s="17">
        <v>43983</v>
      </c>
      <c r="D8200" s="18" t="s">
        <v>130</v>
      </c>
      <c r="E8200" s="18" t="s">
        <v>164</v>
      </c>
      <c r="F8200" s="18" t="str">
        <f t="shared" si="257"/>
        <v>National Grid-Millville Muni Agg Rate-43983</v>
      </c>
      <c r="G8200" s="11" t="s">
        <v>131</v>
      </c>
      <c r="H8200" s="11" t="s">
        <v>54</v>
      </c>
      <c r="I8200" s="11" t="s">
        <v>99</v>
      </c>
      <c r="J8200" s="11" t="s">
        <v>251</v>
      </c>
      <c r="K8200" s="11" t="str">
        <f>IFERROR(INDEX('EDC Component Dictionary'!$C$5:$C$37,MATCH('Rates Database'!J8200,'EDC Component Dictionary'!$B$5:$B$37,0)), "Energy Supply")</f>
        <v>Energy Supply</v>
      </c>
      <c r="L8200" s="12">
        <v>0.11416999999999999</v>
      </c>
      <c r="M8200" s="12"/>
    </row>
    <row r="8201" spans="1:13" x14ac:dyDescent="0.3">
      <c r="A8201" s="18">
        <v>8199</v>
      </c>
      <c r="B8201" s="18">
        <f t="shared" si="256"/>
        <v>2020</v>
      </c>
      <c r="C8201" s="17">
        <v>43983</v>
      </c>
      <c r="D8201" s="18" t="s">
        <v>130</v>
      </c>
      <c r="E8201" s="18" t="s">
        <v>164</v>
      </c>
      <c r="F8201" s="18" t="str">
        <f t="shared" si="257"/>
        <v>National Grid-Worcester Muni Agg Rate-43983</v>
      </c>
      <c r="G8201" s="11" t="s">
        <v>131</v>
      </c>
      <c r="H8201" s="11" t="s">
        <v>54</v>
      </c>
      <c r="I8201" s="11" t="s">
        <v>99</v>
      </c>
      <c r="J8201" s="11" t="s">
        <v>281</v>
      </c>
      <c r="K8201" s="11" t="str">
        <f>IFERROR(INDEX('EDC Component Dictionary'!$C$5:$C$37,MATCH('Rates Database'!J8201,'EDC Component Dictionary'!$B$5:$B$37,0)), "Energy Supply")</f>
        <v>Energy Supply</v>
      </c>
      <c r="L8201" s="12">
        <v>0.11446000000000001</v>
      </c>
      <c r="M8201" s="12"/>
    </row>
    <row r="8202" spans="1:13" x14ac:dyDescent="0.3">
      <c r="A8202" s="18">
        <v>8200</v>
      </c>
      <c r="B8202" s="18">
        <f t="shared" si="256"/>
        <v>2020</v>
      </c>
      <c r="C8202" s="17">
        <v>43983</v>
      </c>
      <c r="D8202" s="18" t="s">
        <v>130</v>
      </c>
      <c r="E8202" s="18" t="s">
        <v>164</v>
      </c>
      <c r="F8202" s="18" t="str">
        <f t="shared" si="257"/>
        <v>National Grid-Swampscott Muni Agg Rate-43983</v>
      </c>
      <c r="G8202" s="11" t="s">
        <v>131</v>
      </c>
      <c r="H8202" s="11" t="s">
        <v>54</v>
      </c>
      <c r="I8202" s="11" t="s">
        <v>99</v>
      </c>
      <c r="J8202" s="11" t="s">
        <v>178</v>
      </c>
      <c r="K8202" s="11" t="str">
        <f>IFERROR(INDEX('EDC Component Dictionary'!$C$5:$C$37,MATCH('Rates Database'!J8202,'EDC Component Dictionary'!$B$5:$B$37,0)), "Energy Supply")</f>
        <v>Energy Supply</v>
      </c>
      <c r="L8202" s="12">
        <v>0.11446000000000001</v>
      </c>
      <c r="M8202" s="12"/>
    </row>
    <row r="8203" spans="1:13" x14ac:dyDescent="0.3">
      <c r="A8203" s="18">
        <v>8201</v>
      </c>
      <c r="B8203" s="18">
        <f t="shared" si="256"/>
        <v>2020</v>
      </c>
      <c r="C8203" s="17">
        <v>43983</v>
      </c>
      <c r="D8203" s="18" t="s">
        <v>130</v>
      </c>
      <c r="E8203" s="18" t="s">
        <v>163</v>
      </c>
      <c r="F8203" s="18" t="str">
        <f t="shared" si="257"/>
        <v>Eversource_EMA-Watertown Muni Agg Rate-43983</v>
      </c>
      <c r="G8203" s="11" t="s">
        <v>131</v>
      </c>
      <c r="H8203" s="11" t="s">
        <v>54</v>
      </c>
      <c r="I8203" s="11" t="s">
        <v>99</v>
      </c>
      <c r="J8203" s="11" t="s">
        <v>275</v>
      </c>
      <c r="K8203" s="11" t="str">
        <f>IFERROR(INDEX('EDC Component Dictionary'!$C$5:$C$37,MATCH('Rates Database'!J8203,'EDC Component Dictionary'!$B$5:$B$37,0)), "Energy Supply")</f>
        <v>Energy Supply</v>
      </c>
      <c r="L8203" s="12">
        <v>0.11498</v>
      </c>
      <c r="M8203" s="12"/>
    </row>
    <row r="8204" spans="1:13" x14ac:dyDescent="0.3">
      <c r="A8204" s="18">
        <v>8202</v>
      </c>
      <c r="B8204" s="18">
        <f t="shared" si="256"/>
        <v>2020</v>
      </c>
      <c r="C8204" s="17">
        <v>43983</v>
      </c>
      <c r="D8204" s="18" t="s">
        <v>130</v>
      </c>
      <c r="E8204" s="18" t="s">
        <v>164</v>
      </c>
      <c r="F8204" s="18" t="str">
        <f t="shared" si="257"/>
        <v>National Grid-Medford Muni Agg Rate-43983</v>
      </c>
      <c r="G8204" s="11" t="s">
        <v>131</v>
      </c>
      <c r="H8204" s="11" t="s">
        <v>54</v>
      </c>
      <c r="I8204" s="11" t="s">
        <v>99</v>
      </c>
      <c r="J8204" s="11" t="s">
        <v>279</v>
      </c>
      <c r="K8204" s="11" t="str">
        <f>IFERROR(INDEX('EDC Component Dictionary'!$C$5:$C$37,MATCH('Rates Database'!J8204,'EDC Component Dictionary'!$B$5:$B$37,0)), "Energy Supply")</f>
        <v>Energy Supply</v>
      </c>
      <c r="L8204" s="12">
        <v>0.11518</v>
      </c>
      <c r="M8204" s="12"/>
    </row>
    <row r="8205" spans="1:13" x14ac:dyDescent="0.3">
      <c r="A8205" s="18">
        <v>8203</v>
      </c>
      <c r="B8205" s="18">
        <f t="shared" si="256"/>
        <v>2020</v>
      </c>
      <c r="C8205" s="17">
        <v>43983</v>
      </c>
      <c r="D8205" s="18" t="s">
        <v>130</v>
      </c>
      <c r="E8205" s="18" t="s">
        <v>163</v>
      </c>
      <c r="F8205" s="18" t="str">
        <f t="shared" si="257"/>
        <v>Eversource_EMA-Walpole Muni Agg Rate-43983</v>
      </c>
      <c r="G8205" s="11" t="s">
        <v>131</v>
      </c>
      <c r="H8205" s="11" t="s">
        <v>54</v>
      </c>
      <c r="I8205" s="11" t="s">
        <v>99</v>
      </c>
      <c r="J8205" s="11" t="s">
        <v>174</v>
      </c>
      <c r="K8205" s="11" t="str">
        <f>IFERROR(INDEX('EDC Component Dictionary'!$C$5:$C$37,MATCH('Rates Database'!J8205,'EDC Component Dictionary'!$B$5:$B$37,0)), "Energy Supply")</f>
        <v>Energy Supply</v>
      </c>
      <c r="L8205" s="12">
        <v>0.11582000000000001</v>
      </c>
      <c r="M8205" s="12"/>
    </row>
    <row r="8206" spans="1:13" x14ac:dyDescent="0.3">
      <c r="A8206" s="18">
        <v>8204</v>
      </c>
      <c r="B8206" s="18">
        <f t="shared" si="256"/>
        <v>2020</v>
      </c>
      <c r="C8206" s="17">
        <v>43983</v>
      </c>
      <c r="D8206" s="18" t="s">
        <v>130</v>
      </c>
      <c r="E8206" s="18" t="s">
        <v>163</v>
      </c>
      <c r="F8206" s="18" t="str">
        <f t="shared" si="257"/>
        <v>Eversource_EMA-Brookline Muni Agg Rate-43983</v>
      </c>
      <c r="G8206" s="11" t="s">
        <v>131</v>
      </c>
      <c r="H8206" s="11" t="s">
        <v>54</v>
      </c>
      <c r="I8206" s="11" t="s">
        <v>99</v>
      </c>
      <c r="J8206" s="11" t="s">
        <v>243</v>
      </c>
      <c r="K8206" s="11" t="str">
        <f>IFERROR(INDEX('EDC Component Dictionary'!$C$5:$C$37,MATCH('Rates Database'!J8206,'EDC Component Dictionary'!$B$5:$B$37,0)), "Energy Supply")</f>
        <v>Energy Supply</v>
      </c>
      <c r="L8206" s="12">
        <v>0.11663</v>
      </c>
      <c r="M8206" s="12"/>
    </row>
    <row r="8207" spans="1:13" x14ac:dyDescent="0.3">
      <c r="A8207" s="18">
        <v>8205</v>
      </c>
      <c r="B8207" s="18">
        <f t="shared" si="256"/>
        <v>2020</v>
      </c>
      <c r="C8207" s="17">
        <v>43983</v>
      </c>
      <c r="D8207" s="18" t="s">
        <v>130</v>
      </c>
      <c r="E8207" s="18" t="s">
        <v>163</v>
      </c>
      <c r="F8207" s="18" t="str">
        <f t="shared" si="257"/>
        <v>Eversource_EMA-Lexington Muni Agg Rate-43983</v>
      </c>
      <c r="G8207" s="11" t="s">
        <v>131</v>
      </c>
      <c r="H8207" s="11" t="s">
        <v>54</v>
      </c>
      <c r="I8207" s="11" t="s">
        <v>99</v>
      </c>
      <c r="J8207" s="11" t="s">
        <v>254</v>
      </c>
      <c r="K8207" s="11" t="str">
        <f>IFERROR(INDEX('EDC Component Dictionary'!$C$5:$C$37,MATCH('Rates Database'!J8207,'EDC Component Dictionary'!$B$5:$B$37,0)), "Energy Supply")</f>
        <v>Energy Supply</v>
      </c>
      <c r="L8207" s="12">
        <v>0.11625000000000001</v>
      </c>
      <c r="M8207" s="12"/>
    </row>
    <row r="8208" spans="1:13" x14ac:dyDescent="0.3">
      <c r="A8208" s="18">
        <v>8206</v>
      </c>
      <c r="B8208" s="18">
        <f t="shared" si="256"/>
        <v>2020</v>
      </c>
      <c r="C8208" s="17">
        <v>43983</v>
      </c>
      <c r="D8208" s="18" t="s">
        <v>130</v>
      </c>
      <c r="E8208" s="18" t="s">
        <v>164</v>
      </c>
      <c r="F8208" s="18" t="str">
        <f t="shared" si="257"/>
        <v>National Grid-Foxborough Muni Agg Rate-43983</v>
      </c>
      <c r="G8208" s="11" t="s">
        <v>131</v>
      </c>
      <c r="H8208" s="11" t="s">
        <v>54</v>
      </c>
      <c r="I8208" s="11" t="s">
        <v>99</v>
      </c>
      <c r="J8208" s="11" t="s">
        <v>256</v>
      </c>
      <c r="K8208" s="11" t="str">
        <f>IFERROR(INDEX('EDC Component Dictionary'!$C$5:$C$37,MATCH('Rates Database'!J8208,'EDC Component Dictionary'!$B$5:$B$37,0)), "Energy Supply")</f>
        <v>Energy Supply</v>
      </c>
      <c r="L8208" s="12">
        <v>0.11791</v>
      </c>
      <c r="M8208" s="12"/>
    </row>
    <row r="8209" spans="1:13" x14ac:dyDescent="0.3">
      <c r="A8209" s="18">
        <v>8207</v>
      </c>
      <c r="B8209" s="18">
        <f t="shared" si="256"/>
        <v>2020</v>
      </c>
      <c r="C8209" s="17">
        <v>43983</v>
      </c>
      <c r="D8209" s="18" t="s">
        <v>130</v>
      </c>
      <c r="E8209" s="18" t="s">
        <v>164</v>
      </c>
      <c r="F8209" s="18" t="str">
        <f t="shared" si="257"/>
        <v>National Grid-Lowell Muni Agg Rate-43983</v>
      </c>
      <c r="G8209" s="11" t="s">
        <v>131</v>
      </c>
      <c r="H8209" s="11" t="s">
        <v>54</v>
      </c>
      <c r="I8209" s="11" t="s">
        <v>99</v>
      </c>
      <c r="J8209" s="11" t="s">
        <v>262</v>
      </c>
      <c r="K8209" s="11" t="str">
        <f>IFERROR(INDEX('EDC Component Dictionary'!$C$5:$C$37,MATCH('Rates Database'!J8209,'EDC Component Dictionary'!$B$5:$B$37,0)), "Energy Supply")</f>
        <v>Energy Supply</v>
      </c>
      <c r="L8209" s="12">
        <v>0.11874</v>
      </c>
      <c r="M8209" s="12"/>
    </row>
    <row r="8210" spans="1:13" x14ac:dyDescent="0.3">
      <c r="A8210" s="18">
        <v>8208</v>
      </c>
      <c r="B8210" s="18">
        <f t="shared" si="256"/>
        <v>2020</v>
      </c>
      <c r="C8210" s="17">
        <v>43983</v>
      </c>
      <c r="D8210" s="18" t="s">
        <v>130</v>
      </c>
      <c r="E8210" s="18" t="s">
        <v>163</v>
      </c>
      <c r="F8210" s="18" t="str">
        <f t="shared" si="257"/>
        <v>Eversource_EMA-Cape Light Compact JPE Muni Agg Rate-43983</v>
      </c>
      <c r="G8210" s="11" t="s">
        <v>131</v>
      </c>
      <c r="H8210" s="11" t="s">
        <v>54</v>
      </c>
      <c r="I8210" s="11" t="s">
        <v>99</v>
      </c>
      <c r="J8210" s="11" t="s">
        <v>264</v>
      </c>
      <c r="K8210" s="11" t="str">
        <f>IFERROR(INDEX('EDC Component Dictionary'!$C$5:$C$37,MATCH('Rates Database'!J8210,'EDC Component Dictionary'!$B$5:$B$37,0)), "Energy Supply")</f>
        <v>Energy Supply</v>
      </c>
      <c r="L8210" s="12">
        <v>0.12942000000000001</v>
      </c>
      <c r="M8210" s="12"/>
    </row>
    <row r="8211" spans="1:13" x14ac:dyDescent="0.3">
      <c r="A8211" s="18">
        <v>8209</v>
      </c>
      <c r="B8211" s="18">
        <f t="shared" si="256"/>
        <v>2020</v>
      </c>
      <c r="C8211" s="17">
        <v>44013</v>
      </c>
      <c r="D8211" s="18" t="s">
        <v>130</v>
      </c>
      <c r="E8211" s="18" t="s">
        <v>164</v>
      </c>
      <c r="F8211" s="18" t="str">
        <f t="shared" si="257"/>
        <v>National Grid-Wendell Muni Agg Rate-44013</v>
      </c>
      <c r="G8211" s="11" t="s">
        <v>131</v>
      </c>
      <c r="H8211" s="11" t="s">
        <v>54</v>
      </c>
      <c r="I8211" s="11" t="s">
        <v>99</v>
      </c>
      <c r="J8211" s="11" t="s">
        <v>213</v>
      </c>
      <c r="K8211" s="11" t="str">
        <f>IFERROR(INDEX('EDC Component Dictionary'!$C$5:$C$37,MATCH('Rates Database'!J8211,'EDC Component Dictionary'!$B$5:$B$37,0)), "Energy Supply")</f>
        <v>Energy Supply</v>
      </c>
      <c r="L8211" s="12">
        <v>8.7389999999999995E-2</v>
      </c>
      <c r="M8211" s="12"/>
    </row>
    <row r="8212" spans="1:13" x14ac:dyDescent="0.3">
      <c r="A8212" s="18">
        <v>8210</v>
      </c>
      <c r="B8212" s="18">
        <f t="shared" si="256"/>
        <v>2020</v>
      </c>
      <c r="C8212" s="17">
        <v>44013</v>
      </c>
      <c r="D8212" s="18" t="s">
        <v>130</v>
      </c>
      <c r="E8212" s="18" t="s">
        <v>164</v>
      </c>
      <c r="F8212" s="18" t="str">
        <f t="shared" si="257"/>
        <v>National Grid-Westborough Muni Agg Rate-44013</v>
      </c>
      <c r="G8212" s="11" t="s">
        <v>131</v>
      </c>
      <c r="H8212" s="11" t="s">
        <v>54</v>
      </c>
      <c r="I8212" s="11" t="s">
        <v>99</v>
      </c>
      <c r="J8212" s="11" t="s">
        <v>172</v>
      </c>
      <c r="K8212" s="11" t="str">
        <f>IFERROR(INDEX('EDC Component Dictionary'!$C$5:$C$37,MATCH('Rates Database'!J8212,'EDC Component Dictionary'!$B$5:$B$37,0)), "Energy Supply")</f>
        <v>Energy Supply</v>
      </c>
      <c r="L8212" s="12">
        <v>9.3850000000000003E-2</v>
      </c>
      <c r="M8212" s="12"/>
    </row>
    <row r="8213" spans="1:13" x14ac:dyDescent="0.3">
      <c r="A8213" s="18">
        <v>8211</v>
      </c>
      <c r="B8213" s="18">
        <f t="shared" si="256"/>
        <v>2020</v>
      </c>
      <c r="C8213" s="17">
        <v>44013</v>
      </c>
      <c r="D8213" s="18" t="s">
        <v>130</v>
      </c>
      <c r="E8213" s="18" t="s">
        <v>164</v>
      </c>
      <c r="F8213" s="18" t="str">
        <f t="shared" si="257"/>
        <v>National Grid-Chelmsford Muni Agg Rate-44013</v>
      </c>
      <c r="G8213" s="11" t="s">
        <v>131</v>
      </c>
      <c r="H8213" s="11" t="s">
        <v>54</v>
      </c>
      <c r="I8213" s="11" t="s">
        <v>99</v>
      </c>
      <c r="J8213" s="11" t="s">
        <v>173</v>
      </c>
      <c r="K8213" s="11" t="str">
        <f>IFERROR(INDEX('EDC Component Dictionary'!$C$5:$C$37,MATCH('Rates Database'!J8213,'EDC Component Dictionary'!$B$5:$B$37,0)), "Energy Supply")</f>
        <v>Energy Supply</v>
      </c>
      <c r="L8213" s="12">
        <v>9.4100000000000003E-2</v>
      </c>
      <c r="M8213" s="12"/>
    </row>
    <row r="8214" spans="1:13" x14ac:dyDescent="0.3">
      <c r="A8214" s="18">
        <v>8212</v>
      </c>
      <c r="B8214" s="18">
        <f t="shared" si="256"/>
        <v>2020</v>
      </c>
      <c r="C8214" s="17">
        <v>44013</v>
      </c>
      <c r="D8214" s="18" t="s">
        <v>130</v>
      </c>
      <c r="E8214" s="18" t="s">
        <v>95</v>
      </c>
      <c r="F8214" s="18" t="str">
        <f t="shared" si="257"/>
        <v>Eversource_WMA-West Springfield Muni Agg Rate-44013</v>
      </c>
      <c r="G8214" s="11" t="s">
        <v>131</v>
      </c>
      <c r="H8214" s="11" t="s">
        <v>54</v>
      </c>
      <c r="I8214" s="11" t="s">
        <v>99</v>
      </c>
      <c r="J8214" s="11" t="s">
        <v>272</v>
      </c>
      <c r="K8214" s="11" t="str">
        <f>IFERROR(INDEX('EDC Component Dictionary'!$C$5:$C$37,MATCH('Rates Database'!J8214,'EDC Component Dictionary'!$B$5:$B$37,0)), "Energy Supply")</f>
        <v>Energy Supply</v>
      </c>
      <c r="L8214" s="12">
        <v>9.672E-2</v>
      </c>
      <c r="M8214" s="12"/>
    </row>
    <row r="8215" spans="1:13" x14ac:dyDescent="0.3">
      <c r="A8215" s="18">
        <v>8213</v>
      </c>
      <c r="B8215" s="18">
        <f t="shared" si="256"/>
        <v>2020</v>
      </c>
      <c r="C8215" s="17">
        <v>44013</v>
      </c>
      <c r="D8215" s="18" t="s">
        <v>130</v>
      </c>
      <c r="E8215" s="18" t="s">
        <v>164</v>
      </c>
      <c r="F8215" s="18" t="str">
        <f t="shared" si="257"/>
        <v>National Grid-Marlborough Muni Agg Rate-44013</v>
      </c>
      <c r="G8215" s="11" t="s">
        <v>131</v>
      </c>
      <c r="H8215" s="11" t="s">
        <v>54</v>
      </c>
      <c r="I8215" s="11" t="s">
        <v>99</v>
      </c>
      <c r="J8215" s="11" t="s">
        <v>263</v>
      </c>
      <c r="K8215" s="11" t="str">
        <f>IFERROR(INDEX('EDC Component Dictionary'!$C$5:$C$37,MATCH('Rates Database'!J8215,'EDC Component Dictionary'!$B$5:$B$37,0)), "Energy Supply")</f>
        <v>Energy Supply</v>
      </c>
      <c r="L8215" s="12">
        <v>9.69E-2</v>
      </c>
      <c r="M8215" s="12"/>
    </row>
    <row r="8216" spans="1:13" x14ac:dyDescent="0.3">
      <c r="A8216" s="18">
        <v>8214</v>
      </c>
      <c r="B8216" s="18">
        <f t="shared" si="256"/>
        <v>2020</v>
      </c>
      <c r="C8216" s="17">
        <v>44013</v>
      </c>
      <c r="D8216" s="18" t="s">
        <v>130</v>
      </c>
      <c r="E8216" s="18" t="s">
        <v>164</v>
      </c>
      <c r="F8216" s="18" t="str">
        <f t="shared" si="257"/>
        <v>National Grid-Tewksbury Muni Agg Rate-44013</v>
      </c>
      <c r="G8216" s="11" t="s">
        <v>131</v>
      </c>
      <c r="H8216" s="11" t="s">
        <v>54</v>
      </c>
      <c r="I8216" s="11" t="s">
        <v>99</v>
      </c>
      <c r="J8216" s="11" t="s">
        <v>238</v>
      </c>
      <c r="K8216" s="11" t="str">
        <f>IFERROR(INDEX('EDC Component Dictionary'!$C$5:$C$37,MATCH('Rates Database'!J8216,'EDC Component Dictionary'!$B$5:$B$37,0)), "Energy Supply")</f>
        <v>Energy Supply</v>
      </c>
      <c r="L8216" s="12">
        <v>9.7900000000000001E-2</v>
      </c>
      <c r="M8216" s="12"/>
    </row>
    <row r="8217" spans="1:13" x14ac:dyDescent="0.3">
      <c r="A8217" s="18">
        <v>8215</v>
      </c>
      <c r="B8217" s="18">
        <f t="shared" si="256"/>
        <v>2020</v>
      </c>
      <c r="C8217" s="17">
        <v>44013</v>
      </c>
      <c r="D8217" s="18" t="s">
        <v>130</v>
      </c>
      <c r="E8217" s="18" t="s">
        <v>95</v>
      </c>
      <c r="F8217" s="18" t="str">
        <f t="shared" si="257"/>
        <v>Eversource_WMA-Hatfield Muni Agg Rate-44013</v>
      </c>
      <c r="G8217" s="11" t="s">
        <v>131</v>
      </c>
      <c r="H8217" s="11" t="s">
        <v>54</v>
      </c>
      <c r="I8217" s="11" t="s">
        <v>99</v>
      </c>
      <c r="J8217" s="11" t="s">
        <v>280</v>
      </c>
      <c r="K8217" s="11" t="str">
        <f>IFERROR(INDEX('EDC Component Dictionary'!$C$5:$C$37,MATCH('Rates Database'!J8217,'EDC Component Dictionary'!$B$5:$B$37,0)), "Energy Supply")</f>
        <v>Energy Supply</v>
      </c>
      <c r="L8217" s="12">
        <v>9.8970000000000002E-2</v>
      </c>
      <c r="M8217" s="12"/>
    </row>
    <row r="8218" spans="1:13" x14ac:dyDescent="0.3">
      <c r="A8218" s="18">
        <v>8216</v>
      </c>
      <c r="B8218" s="18">
        <f t="shared" si="256"/>
        <v>2020</v>
      </c>
      <c r="C8218" s="17">
        <v>44013</v>
      </c>
      <c r="D8218" s="18" t="s">
        <v>130</v>
      </c>
      <c r="E8218" s="18" t="s">
        <v>95</v>
      </c>
      <c r="F8218" s="18" t="str">
        <f t="shared" si="257"/>
        <v>Eversource_WMA-Pittsfield Muni Agg Rate-44013</v>
      </c>
      <c r="G8218" s="11" t="s">
        <v>131</v>
      </c>
      <c r="H8218" s="11" t="s">
        <v>54</v>
      </c>
      <c r="I8218" s="11" t="s">
        <v>99</v>
      </c>
      <c r="J8218" s="11" t="s">
        <v>176</v>
      </c>
      <c r="K8218" s="11" t="str">
        <f>IFERROR(INDEX('EDC Component Dictionary'!$C$5:$C$37,MATCH('Rates Database'!J8218,'EDC Component Dictionary'!$B$5:$B$37,0)), "Energy Supply")</f>
        <v>Energy Supply</v>
      </c>
      <c r="L8218" s="12">
        <v>9.9760000000000001E-2</v>
      </c>
      <c r="M8218" s="12"/>
    </row>
    <row r="8219" spans="1:13" x14ac:dyDescent="0.3">
      <c r="A8219" s="18">
        <v>8217</v>
      </c>
      <c r="B8219" s="18">
        <f t="shared" si="256"/>
        <v>2020</v>
      </c>
      <c r="C8219" s="17">
        <v>44013</v>
      </c>
      <c r="D8219" s="18" t="s">
        <v>130</v>
      </c>
      <c r="E8219" s="18" t="s">
        <v>164</v>
      </c>
      <c r="F8219" s="18" t="str">
        <f t="shared" si="257"/>
        <v>National Grid-Lancaster Muni Agg Rate-44013</v>
      </c>
      <c r="G8219" s="11" t="s">
        <v>131</v>
      </c>
      <c r="H8219" s="11" t="s">
        <v>54</v>
      </c>
      <c r="I8219" s="11" t="s">
        <v>99</v>
      </c>
      <c r="J8219" s="11" t="s">
        <v>260</v>
      </c>
      <c r="K8219" s="11" t="str">
        <f>IFERROR(INDEX('EDC Component Dictionary'!$C$5:$C$37,MATCH('Rates Database'!J8219,'EDC Component Dictionary'!$B$5:$B$37,0)), "Energy Supply")</f>
        <v>Energy Supply</v>
      </c>
      <c r="L8219" s="12">
        <v>9.9779999999999994E-2</v>
      </c>
      <c r="M8219" s="12"/>
    </row>
    <row r="8220" spans="1:13" x14ac:dyDescent="0.3">
      <c r="A8220" s="18">
        <v>8218</v>
      </c>
      <c r="B8220" s="18">
        <f t="shared" si="256"/>
        <v>2020</v>
      </c>
      <c r="C8220" s="17">
        <v>44013</v>
      </c>
      <c r="D8220" s="18" t="s">
        <v>130</v>
      </c>
      <c r="E8220" s="18" t="s">
        <v>95</v>
      </c>
      <c r="F8220" s="18" t="str">
        <f t="shared" si="257"/>
        <v>Eversource_WMA-Leverett Muni Agg Rate-44013</v>
      </c>
      <c r="G8220" s="11" t="s">
        <v>131</v>
      </c>
      <c r="H8220" s="11" t="s">
        <v>54</v>
      </c>
      <c r="I8220" s="11" t="s">
        <v>99</v>
      </c>
      <c r="J8220" s="11" t="s">
        <v>265</v>
      </c>
      <c r="K8220" s="11" t="str">
        <f>IFERROR(INDEX('EDC Component Dictionary'!$C$5:$C$37,MATCH('Rates Database'!J8220,'EDC Component Dictionary'!$B$5:$B$37,0)), "Energy Supply")</f>
        <v>Energy Supply</v>
      </c>
      <c r="L8220" s="12">
        <v>0.10136000000000001</v>
      </c>
      <c r="M8220" s="12"/>
    </row>
    <row r="8221" spans="1:13" x14ac:dyDescent="0.3">
      <c r="A8221" s="18">
        <v>8219</v>
      </c>
      <c r="B8221" s="18">
        <f t="shared" si="256"/>
        <v>2020</v>
      </c>
      <c r="C8221" s="17">
        <v>44013</v>
      </c>
      <c r="D8221" s="18" t="s">
        <v>130</v>
      </c>
      <c r="E8221" s="18" t="s">
        <v>95</v>
      </c>
      <c r="F8221" s="18" t="str">
        <f t="shared" si="257"/>
        <v>Eversource_WMA-Hadley Muni Agg Rate-44013</v>
      </c>
      <c r="G8221" s="11" t="s">
        <v>131</v>
      </c>
      <c r="H8221" s="11" t="s">
        <v>54</v>
      </c>
      <c r="I8221" s="11" t="s">
        <v>99</v>
      </c>
      <c r="J8221" s="11" t="s">
        <v>277</v>
      </c>
      <c r="K8221" s="11" t="str">
        <f>IFERROR(INDEX('EDC Component Dictionary'!$C$5:$C$37,MATCH('Rates Database'!J8221,'EDC Component Dictionary'!$B$5:$B$37,0)), "Energy Supply")</f>
        <v>Energy Supply</v>
      </c>
      <c r="L8221" s="12">
        <v>0.10113</v>
      </c>
      <c r="M8221" s="12"/>
    </row>
    <row r="8222" spans="1:13" x14ac:dyDescent="0.3">
      <c r="A8222" s="18">
        <v>8220</v>
      </c>
      <c r="B8222" s="18">
        <f t="shared" si="256"/>
        <v>2020</v>
      </c>
      <c r="C8222" s="17">
        <v>44013</v>
      </c>
      <c r="D8222" s="18" t="s">
        <v>130</v>
      </c>
      <c r="E8222" s="18" t="s">
        <v>95</v>
      </c>
      <c r="F8222" s="18" t="str">
        <f t="shared" si="257"/>
        <v>Eversource_WMA-Sandisfield Muni Agg Rate-44013</v>
      </c>
      <c r="G8222" s="11" t="s">
        <v>131</v>
      </c>
      <c r="H8222" s="11" t="s">
        <v>54</v>
      </c>
      <c r="I8222" s="11" t="s">
        <v>99</v>
      </c>
      <c r="J8222" s="11" t="s">
        <v>253</v>
      </c>
      <c r="K8222" s="11" t="str">
        <f>IFERROR(INDEX('EDC Component Dictionary'!$C$5:$C$37,MATCH('Rates Database'!J8222,'EDC Component Dictionary'!$B$5:$B$37,0)), "Energy Supply")</f>
        <v>Energy Supply</v>
      </c>
      <c r="L8222" s="12">
        <v>0.10119</v>
      </c>
      <c r="M8222" s="12"/>
    </row>
    <row r="8223" spans="1:13" x14ac:dyDescent="0.3">
      <c r="A8223" s="18">
        <v>8221</v>
      </c>
      <c r="B8223" s="18">
        <f t="shared" si="256"/>
        <v>2020</v>
      </c>
      <c r="C8223" s="17">
        <v>44013</v>
      </c>
      <c r="D8223" s="18" t="s">
        <v>130</v>
      </c>
      <c r="E8223" s="18" t="s">
        <v>164</v>
      </c>
      <c r="F8223" s="18" t="str">
        <f t="shared" si="257"/>
        <v>National Grid-Great Barrington Muni Agg Rate-44013</v>
      </c>
      <c r="G8223" s="11" t="s">
        <v>131</v>
      </c>
      <c r="H8223" s="11" t="s">
        <v>54</v>
      </c>
      <c r="I8223" s="11" t="s">
        <v>99</v>
      </c>
      <c r="J8223" s="11" t="s">
        <v>245</v>
      </c>
      <c r="K8223" s="11" t="str">
        <f>IFERROR(INDEX('EDC Component Dictionary'!$C$5:$C$37,MATCH('Rates Database'!J8223,'EDC Component Dictionary'!$B$5:$B$37,0)), "Energy Supply")</f>
        <v>Energy Supply</v>
      </c>
      <c r="L8223" s="12">
        <v>0.10126</v>
      </c>
      <c r="M8223" s="12"/>
    </row>
    <row r="8224" spans="1:13" x14ac:dyDescent="0.3">
      <c r="A8224" s="18">
        <v>8222</v>
      </c>
      <c r="B8224" s="18">
        <f t="shared" si="256"/>
        <v>2020</v>
      </c>
      <c r="C8224" s="17">
        <v>44013</v>
      </c>
      <c r="D8224" s="18" t="s">
        <v>130</v>
      </c>
      <c r="E8224" s="18" t="s">
        <v>164</v>
      </c>
      <c r="F8224" s="18" t="str">
        <f t="shared" si="257"/>
        <v>National Grid-Williamsburg Muni Agg Rate-44013</v>
      </c>
      <c r="G8224" s="11" t="s">
        <v>131</v>
      </c>
      <c r="H8224" s="11" t="s">
        <v>54</v>
      </c>
      <c r="I8224" s="11" t="s">
        <v>99</v>
      </c>
      <c r="J8224" s="11" t="s">
        <v>249</v>
      </c>
      <c r="K8224" s="11" t="str">
        <f>IFERROR(INDEX('EDC Component Dictionary'!$C$5:$C$37,MATCH('Rates Database'!J8224,'EDC Component Dictionary'!$B$5:$B$37,0)), "Energy Supply")</f>
        <v>Energy Supply</v>
      </c>
      <c r="L8224" s="12">
        <v>0.10249</v>
      </c>
      <c r="M8224" s="12"/>
    </row>
    <row r="8225" spans="1:13" x14ac:dyDescent="0.3">
      <c r="A8225" s="18">
        <v>8223</v>
      </c>
      <c r="B8225" s="18">
        <f t="shared" si="256"/>
        <v>2020</v>
      </c>
      <c r="C8225" s="17">
        <v>44013</v>
      </c>
      <c r="D8225" s="18" t="s">
        <v>130</v>
      </c>
      <c r="E8225" s="18" t="s">
        <v>164</v>
      </c>
      <c r="F8225" s="18" t="str">
        <f t="shared" si="257"/>
        <v>National Grid-Winchendon Muni Agg Rate-44013</v>
      </c>
      <c r="G8225" s="11" t="s">
        <v>131</v>
      </c>
      <c r="H8225" s="11" t="s">
        <v>54</v>
      </c>
      <c r="I8225" s="11" t="s">
        <v>99</v>
      </c>
      <c r="J8225" s="11" t="s">
        <v>181</v>
      </c>
      <c r="K8225" s="11" t="str">
        <f>IFERROR(INDEX('EDC Component Dictionary'!$C$5:$C$37,MATCH('Rates Database'!J8225,'EDC Component Dictionary'!$B$5:$B$37,0)), "Energy Supply")</f>
        <v>Energy Supply</v>
      </c>
      <c r="L8225" s="12">
        <v>0.10304000000000001</v>
      </c>
      <c r="M8225" s="12"/>
    </row>
    <row r="8226" spans="1:13" x14ac:dyDescent="0.3">
      <c r="A8226" s="18">
        <v>8224</v>
      </c>
      <c r="B8226" s="18">
        <f t="shared" si="256"/>
        <v>2020</v>
      </c>
      <c r="C8226" s="17">
        <v>44013</v>
      </c>
      <c r="D8226" s="18" t="s">
        <v>130</v>
      </c>
      <c r="E8226" s="18" t="s">
        <v>95</v>
      </c>
      <c r="F8226" s="18" t="str">
        <f t="shared" si="257"/>
        <v>Eversource_WMA-Lanesborough Muni Agg Rate-44013</v>
      </c>
      <c r="G8226" s="11" t="s">
        <v>131</v>
      </c>
      <c r="H8226" s="11" t="s">
        <v>54</v>
      </c>
      <c r="I8226" s="11" t="s">
        <v>99</v>
      </c>
      <c r="J8226" s="11" t="s">
        <v>255</v>
      </c>
      <c r="K8226" s="11" t="str">
        <f>IFERROR(INDEX('EDC Component Dictionary'!$C$5:$C$37,MATCH('Rates Database'!J8226,'EDC Component Dictionary'!$B$5:$B$37,0)), "Energy Supply")</f>
        <v>Energy Supply</v>
      </c>
      <c r="L8226" s="12">
        <v>0.10306999999999999</v>
      </c>
      <c r="M8226" s="12"/>
    </row>
    <row r="8227" spans="1:13" x14ac:dyDescent="0.3">
      <c r="A8227" s="18">
        <v>8225</v>
      </c>
      <c r="B8227" s="18">
        <f t="shared" si="256"/>
        <v>2020</v>
      </c>
      <c r="C8227" s="17">
        <v>44013</v>
      </c>
      <c r="D8227" s="18" t="s">
        <v>130</v>
      </c>
      <c r="E8227" s="18" t="s">
        <v>164</v>
      </c>
      <c r="F8227" s="18" t="str">
        <f t="shared" si="257"/>
        <v>National Grid-Charlton Muni Agg Rate-44013</v>
      </c>
      <c r="G8227" s="11" t="s">
        <v>131</v>
      </c>
      <c r="H8227" s="11" t="s">
        <v>54</v>
      </c>
      <c r="I8227" s="11" t="s">
        <v>99</v>
      </c>
      <c r="J8227" s="11" t="s">
        <v>188</v>
      </c>
      <c r="K8227" s="11" t="str">
        <f>IFERROR(INDEX('EDC Component Dictionary'!$C$5:$C$37,MATCH('Rates Database'!J8227,'EDC Component Dictionary'!$B$5:$B$37,0)), "Energy Supply")</f>
        <v>Energy Supply</v>
      </c>
      <c r="L8227" s="12">
        <v>0.10317</v>
      </c>
      <c r="M8227" s="12"/>
    </row>
    <row r="8228" spans="1:13" x14ac:dyDescent="0.3">
      <c r="A8228" s="18">
        <v>8226</v>
      </c>
      <c r="B8228" s="18">
        <f t="shared" si="256"/>
        <v>2020</v>
      </c>
      <c r="C8228" s="17">
        <v>44013</v>
      </c>
      <c r="D8228" s="18" t="s">
        <v>130</v>
      </c>
      <c r="E8228" s="18" t="s">
        <v>164</v>
      </c>
      <c r="F8228" s="18" t="str">
        <f t="shared" si="257"/>
        <v>National Grid-Millbury Muni Agg Rate-44013</v>
      </c>
      <c r="G8228" s="11" t="s">
        <v>131</v>
      </c>
      <c r="H8228" s="11" t="s">
        <v>54</v>
      </c>
      <c r="I8228" s="11" t="s">
        <v>99</v>
      </c>
      <c r="J8228" s="11" t="s">
        <v>198</v>
      </c>
      <c r="K8228" s="11" t="str">
        <f>IFERROR(INDEX('EDC Component Dictionary'!$C$5:$C$37,MATCH('Rates Database'!J8228,'EDC Component Dictionary'!$B$5:$B$37,0)), "Energy Supply")</f>
        <v>Energy Supply</v>
      </c>
      <c r="L8228" s="12">
        <v>0.10317</v>
      </c>
      <c r="M8228" s="12"/>
    </row>
    <row r="8229" spans="1:13" x14ac:dyDescent="0.3">
      <c r="A8229" s="18">
        <v>8227</v>
      </c>
      <c r="B8229" s="18">
        <f t="shared" si="256"/>
        <v>2020</v>
      </c>
      <c r="C8229" s="17">
        <v>44013</v>
      </c>
      <c r="D8229" s="18" t="s">
        <v>130</v>
      </c>
      <c r="E8229" s="18" t="s">
        <v>164</v>
      </c>
      <c r="F8229" s="18" t="str">
        <f t="shared" si="257"/>
        <v>National Grid-Oxford Muni Agg Rate-44013</v>
      </c>
      <c r="G8229" s="11" t="s">
        <v>131</v>
      </c>
      <c r="H8229" s="11" t="s">
        <v>54</v>
      </c>
      <c r="I8229" s="11" t="s">
        <v>99</v>
      </c>
      <c r="J8229" s="11" t="s">
        <v>202</v>
      </c>
      <c r="K8229" s="11" t="str">
        <f>IFERROR(INDEX('EDC Component Dictionary'!$C$5:$C$37,MATCH('Rates Database'!J8229,'EDC Component Dictionary'!$B$5:$B$37,0)), "Energy Supply")</f>
        <v>Energy Supply</v>
      </c>
      <c r="L8229" s="12">
        <v>0.1032</v>
      </c>
      <c r="M8229" s="12"/>
    </row>
    <row r="8230" spans="1:13" x14ac:dyDescent="0.3">
      <c r="A8230" s="18">
        <v>8228</v>
      </c>
      <c r="B8230" s="18">
        <f t="shared" si="256"/>
        <v>2020</v>
      </c>
      <c r="C8230" s="17">
        <v>44013</v>
      </c>
      <c r="D8230" s="18" t="s">
        <v>130</v>
      </c>
      <c r="E8230" s="18" t="s">
        <v>163</v>
      </c>
      <c r="F8230" s="18" t="str">
        <f t="shared" si="257"/>
        <v>Eversource_EMA-Plymouth Muni Agg Rate-44013</v>
      </c>
      <c r="G8230" s="11" t="s">
        <v>131</v>
      </c>
      <c r="H8230" s="11" t="s">
        <v>54</v>
      </c>
      <c r="I8230" s="11" t="s">
        <v>99</v>
      </c>
      <c r="J8230" s="11" t="s">
        <v>180</v>
      </c>
      <c r="K8230" s="11" t="str">
        <f>IFERROR(INDEX('EDC Component Dictionary'!$C$5:$C$37,MATCH('Rates Database'!J8230,'EDC Component Dictionary'!$B$5:$B$37,0)), "Energy Supply")</f>
        <v>Energy Supply</v>
      </c>
      <c r="L8230" s="12">
        <v>0.10333000000000001</v>
      </c>
      <c r="M8230" s="12"/>
    </row>
    <row r="8231" spans="1:13" x14ac:dyDescent="0.3">
      <c r="A8231" s="18">
        <v>8229</v>
      </c>
      <c r="B8231" s="18">
        <f t="shared" si="256"/>
        <v>2020</v>
      </c>
      <c r="C8231" s="17">
        <v>44013</v>
      </c>
      <c r="D8231" s="18" t="s">
        <v>130</v>
      </c>
      <c r="E8231" s="18" t="s">
        <v>164</v>
      </c>
      <c r="F8231" s="18" t="str">
        <f t="shared" si="257"/>
        <v>National Grid-Auburn Muni Agg Rate-44013</v>
      </c>
      <c r="G8231" s="11" t="s">
        <v>131</v>
      </c>
      <c r="H8231" s="11" t="s">
        <v>54</v>
      </c>
      <c r="I8231" s="11" t="s">
        <v>99</v>
      </c>
      <c r="J8231" s="11" t="s">
        <v>258</v>
      </c>
      <c r="K8231" s="11" t="str">
        <f>IFERROR(INDEX('EDC Component Dictionary'!$C$5:$C$37,MATCH('Rates Database'!J8231,'EDC Component Dictionary'!$B$5:$B$37,0)), "Energy Supply")</f>
        <v>Energy Supply</v>
      </c>
      <c r="L8231" s="12">
        <v>0.10353999999999999</v>
      </c>
      <c r="M8231" s="12"/>
    </row>
    <row r="8232" spans="1:13" x14ac:dyDescent="0.3">
      <c r="A8232" s="18">
        <v>8230</v>
      </c>
      <c r="B8232" s="18">
        <f t="shared" si="256"/>
        <v>2020</v>
      </c>
      <c r="C8232" s="17">
        <v>44013</v>
      </c>
      <c r="D8232" s="18" t="s">
        <v>130</v>
      </c>
      <c r="E8232" s="18" t="s">
        <v>164</v>
      </c>
      <c r="F8232" s="18" t="str">
        <f t="shared" si="257"/>
        <v>National Grid-Orange Muni Agg Rate-44013</v>
      </c>
      <c r="G8232" s="11" t="s">
        <v>131</v>
      </c>
      <c r="H8232" s="11" t="s">
        <v>54</v>
      </c>
      <c r="I8232" s="11" t="s">
        <v>99</v>
      </c>
      <c r="J8232" s="11" t="s">
        <v>182</v>
      </c>
      <c r="K8232" s="11" t="str">
        <f>IFERROR(INDEX('EDC Component Dictionary'!$C$5:$C$37,MATCH('Rates Database'!J8232,'EDC Component Dictionary'!$B$5:$B$37,0)), "Energy Supply")</f>
        <v>Energy Supply</v>
      </c>
      <c r="L8232" s="12">
        <v>0.10383000000000001</v>
      </c>
      <c r="M8232" s="12"/>
    </row>
    <row r="8233" spans="1:13" x14ac:dyDescent="0.3">
      <c r="A8233" s="18">
        <v>8231</v>
      </c>
      <c r="B8233" s="18">
        <f t="shared" si="256"/>
        <v>2020</v>
      </c>
      <c r="C8233" s="17">
        <v>44013</v>
      </c>
      <c r="D8233" s="18" t="s">
        <v>130</v>
      </c>
      <c r="E8233" s="18" t="s">
        <v>164</v>
      </c>
      <c r="F8233" s="18" t="str">
        <f t="shared" si="257"/>
        <v>National Grid-Adams Muni Agg Rate-44013</v>
      </c>
      <c r="G8233" s="11" t="s">
        <v>131</v>
      </c>
      <c r="H8233" s="11" t="s">
        <v>54</v>
      </c>
      <c r="I8233" s="11" t="s">
        <v>99</v>
      </c>
      <c r="J8233" s="11" t="s">
        <v>183</v>
      </c>
      <c r="K8233" s="11" t="str">
        <f>IFERROR(INDEX('EDC Component Dictionary'!$C$5:$C$37,MATCH('Rates Database'!J8233,'EDC Component Dictionary'!$B$5:$B$37,0)), "Energy Supply")</f>
        <v>Energy Supply</v>
      </c>
      <c r="L8233" s="12">
        <v>0.10408000000000001</v>
      </c>
      <c r="M8233" s="12"/>
    </row>
    <row r="8234" spans="1:13" x14ac:dyDescent="0.3">
      <c r="A8234" s="18">
        <v>8232</v>
      </c>
      <c r="B8234" s="18">
        <f t="shared" si="256"/>
        <v>2020</v>
      </c>
      <c r="C8234" s="17">
        <v>44013</v>
      </c>
      <c r="D8234" s="18" t="s">
        <v>130</v>
      </c>
      <c r="E8234" s="18" t="s">
        <v>95</v>
      </c>
      <c r="F8234" s="18" t="str">
        <f t="shared" si="257"/>
        <v>Eversource_WMA-Cheshire Muni Agg Rate-44013</v>
      </c>
      <c r="G8234" s="11" t="s">
        <v>131</v>
      </c>
      <c r="H8234" s="11" t="s">
        <v>54</v>
      </c>
      <c r="I8234" s="11" t="s">
        <v>99</v>
      </c>
      <c r="J8234" s="11" t="s">
        <v>184</v>
      </c>
      <c r="K8234" s="11" t="str">
        <f>IFERROR(INDEX('EDC Component Dictionary'!$C$5:$C$37,MATCH('Rates Database'!J8234,'EDC Component Dictionary'!$B$5:$B$37,0)), "Energy Supply")</f>
        <v>Energy Supply</v>
      </c>
      <c r="L8234" s="12">
        <v>0.10408000000000001</v>
      </c>
      <c r="M8234" s="12"/>
    </row>
    <row r="8235" spans="1:13" x14ac:dyDescent="0.3">
      <c r="A8235" s="18">
        <v>8233</v>
      </c>
      <c r="B8235" s="18">
        <f t="shared" si="256"/>
        <v>2020</v>
      </c>
      <c r="C8235" s="17">
        <v>44013</v>
      </c>
      <c r="D8235" s="18" t="s">
        <v>130</v>
      </c>
      <c r="E8235" s="18" t="s">
        <v>163</v>
      </c>
      <c r="F8235" s="18" t="str">
        <f t="shared" si="257"/>
        <v>Eversource_EMA-Acushnet Muni Agg Rate-44013</v>
      </c>
      <c r="G8235" s="11" t="s">
        <v>131</v>
      </c>
      <c r="H8235" s="11" t="s">
        <v>54</v>
      </c>
      <c r="I8235" s="11" t="s">
        <v>99</v>
      </c>
      <c r="J8235" s="11" t="s">
        <v>185</v>
      </c>
      <c r="K8235" s="11" t="str">
        <f>IFERROR(INDEX('EDC Component Dictionary'!$C$5:$C$37,MATCH('Rates Database'!J8235,'EDC Component Dictionary'!$B$5:$B$37,0)), "Energy Supply")</f>
        <v>Energy Supply</v>
      </c>
      <c r="L8235" s="12">
        <v>0.1043</v>
      </c>
      <c r="M8235" s="12"/>
    </row>
    <row r="8236" spans="1:13" x14ac:dyDescent="0.3">
      <c r="A8236" s="18">
        <v>8234</v>
      </c>
      <c r="B8236" s="18">
        <f t="shared" si="256"/>
        <v>2020</v>
      </c>
      <c r="C8236" s="17">
        <v>44013</v>
      </c>
      <c r="D8236" s="18" t="s">
        <v>130</v>
      </c>
      <c r="E8236" s="18" t="s">
        <v>164</v>
      </c>
      <c r="F8236" s="18" t="str">
        <f t="shared" si="257"/>
        <v>National Grid-Attleboro Muni Agg Rate-44013</v>
      </c>
      <c r="G8236" s="11" t="s">
        <v>131</v>
      </c>
      <c r="H8236" s="11" t="s">
        <v>54</v>
      </c>
      <c r="I8236" s="11" t="s">
        <v>99</v>
      </c>
      <c r="J8236" s="11" t="s">
        <v>186</v>
      </c>
      <c r="K8236" s="11" t="str">
        <f>IFERROR(INDEX('EDC Component Dictionary'!$C$5:$C$37,MATCH('Rates Database'!J8236,'EDC Component Dictionary'!$B$5:$B$37,0)), "Energy Supply")</f>
        <v>Energy Supply</v>
      </c>
      <c r="L8236" s="12">
        <v>0.1043</v>
      </c>
      <c r="M8236" s="12"/>
    </row>
    <row r="8237" spans="1:13" x14ac:dyDescent="0.3">
      <c r="A8237" s="18">
        <v>8235</v>
      </c>
      <c r="B8237" s="18">
        <f t="shared" si="256"/>
        <v>2020</v>
      </c>
      <c r="C8237" s="17">
        <v>44013</v>
      </c>
      <c r="D8237" s="18" t="s">
        <v>130</v>
      </c>
      <c r="E8237" s="18" t="s">
        <v>163</v>
      </c>
      <c r="F8237" s="18" t="str">
        <f t="shared" si="257"/>
        <v>Eversource_EMA-Carver Muni Agg Rate-44013</v>
      </c>
      <c r="G8237" s="11" t="s">
        <v>131</v>
      </c>
      <c r="H8237" s="11" t="s">
        <v>54</v>
      </c>
      <c r="I8237" s="11" t="s">
        <v>99</v>
      </c>
      <c r="J8237" s="11" t="s">
        <v>187</v>
      </c>
      <c r="K8237" s="11" t="str">
        <f>IFERROR(INDEX('EDC Component Dictionary'!$C$5:$C$37,MATCH('Rates Database'!J8237,'EDC Component Dictionary'!$B$5:$B$37,0)), "Energy Supply")</f>
        <v>Energy Supply</v>
      </c>
      <c r="L8237" s="12">
        <v>0.1043</v>
      </c>
      <c r="M8237" s="12"/>
    </row>
    <row r="8238" spans="1:13" x14ac:dyDescent="0.3">
      <c r="A8238" s="18">
        <v>8236</v>
      </c>
      <c r="B8238" s="18">
        <f t="shared" si="256"/>
        <v>2020</v>
      </c>
      <c r="C8238" s="17">
        <v>44013</v>
      </c>
      <c r="D8238" s="18" t="s">
        <v>130</v>
      </c>
      <c r="E8238" s="18" t="s">
        <v>163</v>
      </c>
      <c r="F8238" s="18" t="str">
        <f t="shared" si="257"/>
        <v>Eversource_EMA-Dartmouth Muni Agg Rate-44013</v>
      </c>
      <c r="G8238" s="11" t="s">
        <v>131</v>
      </c>
      <c r="H8238" s="11" t="s">
        <v>54</v>
      </c>
      <c r="I8238" s="11" t="s">
        <v>99</v>
      </c>
      <c r="J8238" s="11" t="s">
        <v>189</v>
      </c>
      <c r="K8238" s="11" t="str">
        <f>IFERROR(INDEX('EDC Component Dictionary'!$C$5:$C$37,MATCH('Rates Database'!J8238,'EDC Component Dictionary'!$B$5:$B$37,0)), "Energy Supply")</f>
        <v>Energy Supply</v>
      </c>
      <c r="L8238" s="12">
        <v>0.1043</v>
      </c>
      <c r="M8238" s="12"/>
    </row>
    <row r="8239" spans="1:13" x14ac:dyDescent="0.3">
      <c r="A8239" s="18">
        <v>8237</v>
      </c>
      <c r="B8239" s="18">
        <f t="shared" si="256"/>
        <v>2020</v>
      </c>
      <c r="C8239" s="17">
        <v>44013</v>
      </c>
      <c r="D8239" s="18" t="s">
        <v>130</v>
      </c>
      <c r="E8239" s="18" t="s">
        <v>164</v>
      </c>
      <c r="F8239" s="18" t="str">
        <f t="shared" si="257"/>
        <v>National Grid-Dighton Muni Agg Rate-44013</v>
      </c>
      <c r="G8239" s="11" t="s">
        <v>131</v>
      </c>
      <c r="H8239" s="11" t="s">
        <v>54</v>
      </c>
      <c r="I8239" s="11" t="s">
        <v>99</v>
      </c>
      <c r="J8239" s="11" t="s">
        <v>190</v>
      </c>
      <c r="K8239" s="11" t="str">
        <f>IFERROR(INDEX('EDC Component Dictionary'!$C$5:$C$37,MATCH('Rates Database'!J8239,'EDC Component Dictionary'!$B$5:$B$37,0)), "Energy Supply")</f>
        <v>Energy Supply</v>
      </c>
      <c r="L8239" s="12">
        <v>0.1043</v>
      </c>
      <c r="M8239" s="12"/>
    </row>
    <row r="8240" spans="1:13" x14ac:dyDescent="0.3">
      <c r="A8240" s="18">
        <v>8238</v>
      </c>
      <c r="B8240" s="18">
        <f t="shared" si="256"/>
        <v>2020</v>
      </c>
      <c r="C8240" s="17">
        <v>44013</v>
      </c>
      <c r="D8240" s="18" t="s">
        <v>130</v>
      </c>
      <c r="E8240" s="18" t="s">
        <v>164</v>
      </c>
      <c r="F8240" s="18" t="str">
        <f t="shared" si="257"/>
        <v>National Grid-Douglas Muni Agg Rate-44013</v>
      </c>
      <c r="G8240" s="11" t="s">
        <v>131</v>
      </c>
      <c r="H8240" s="11" t="s">
        <v>54</v>
      </c>
      <c r="I8240" s="11" t="s">
        <v>99</v>
      </c>
      <c r="J8240" s="11" t="s">
        <v>191</v>
      </c>
      <c r="K8240" s="11" t="str">
        <f>IFERROR(INDEX('EDC Component Dictionary'!$C$5:$C$37,MATCH('Rates Database'!J8240,'EDC Component Dictionary'!$B$5:$B$37,0)), "Energy Supply")</f>
        <v>Energy Supply</v>
      </c>
      <c r="L8240" s="12">
        <v>0.1043</v>
      </c>
      <c r="M8240" s="12"/>
    </row>
    <row r="8241" spans="1:13" x14ac:dyDescent="0.3">
      <c r="A8241" s="18">
        <v>8239</v>
      </c>
      <c r="B8241" s="18">
        <f t="shared" si="256"/>
        <v>2020</v>
      </c>
      <c r="C8241" s="17">
        <v>44013</v>
      </c>
      <c r="D8241" s="18" t="s">
        <v>130</v>
      </c>
      <c r="E8241" s="18" t="s">
        <v>164</v>
      </c>
      <c r="F8241" s="18" t="str">
        <f t="shared" si="257"/>
        <v>National Grid-Dracut Muni Agg Rate-44013</v>
      </c>
      <c r="G8241" s="11" t="s">
        <v>131</v>
      </c>
      <c r="H8241" s="11" t="s">
        <v>54</v>
      </c>
      <c r="I8241" s="11" t="s">
        <v>99</v>
      </c>
      <c r="J8241" s="11" t="s">
        <v>192</v>
      </c>
      <c r="K8241" s="11" t="str">
        <f>IFERROR(INDEX('EDC Component Dictionary'!$C$5:$C$37,MATCH('Rates Database'!J8241,'EDC Component Dictionary'!$B$5:$B$37,0)), "Energy Supply")</f>
        <v>Energy Supply</v>
      </c>
      <c r="L8241" s="12">
        <v>0.1043</v>
      </c>
      <c r="M8241" s="12"/>
    </row>
    <row r="8242" spans="1:13" x14ac:dyDescent="0.3">
      <c r="A8242" s="18">
        <v>8240</v>
      </c>
      <c r="B8242" s="18">
        <f t="shared" si="256"/>
        <v>2020</v>
      </c>
      <c r="C8242" s="17">
        <v>44013</v>
      </c>
      <c r="D8242" s="18" t="s">
        <v>130</v>
      </c>
      <c r="E8242" s="18" t="s">
        <v>163</v>
      </c>
      <c r="F8242" s="18" t="str">
        <f t="shared" si="257"/>
        <v>Eversource_EMA-Fairhaven Muni Agg Rate-44013</v>
      </c>
      <c r="G8242" s="11" t="s">
        <v>131</v>
      </c>
      <c r="H8242" s="11" t="s">
        <v>54</v>
      </c>
      <c r="I8242" s="11" t="s">
        <v>99</v>
      </c>
      <c r="J8242" s="11" t="s">
        <v>193</v>
      </c>
      <c r="K8242" s="11" t="str">
        <f>IFERROR(INDEX('EDC Component Dictionary'!$C$5:$C$37,MATCH('Rates Database'!J8242,'EDC Component Dictionary'!$B$5:$B$37,0)), "Energy Supply")</f>
        <v>Energy Supply</v>
      </c>
      <c r="L8242" s="12">
        <v>0.1043</v>
      </c>
      <c r="M8242" s="12"/>
    </row>
    <row r="8243" spans="1:13" x14ac:dyDescent="0.3">
      <c r="A8243" s="18">
        <v>8241</v>
      </c>
      <c r="B8243" s="18">
        <f t="shared" si="256"/>
        <v>2020</v>
      </c>
      <c r="C8243" s="17">
        <v>44013</v>
      </c>
      <c r="D8243" s="18" t="s">
        <v>130</v>
      </c>
      <c r="E8243" s="18" t="s">
        <v>164</v>
      </c>
      <c r="F8243" s="18" t="str">
        <f t="shared" si="257"/>
        <v>National Grid-Fall River Muni Agg Rate-44013</v>
      </c>
      <c r="G8243" s="11" t="s">
        <v>131</v>
      </c>
      <c r="H8243" s="11" t="s">
        <v>54</v>
      </c>
      <c r="I8243" s="11" t="s">
        <v>99</v>
      </c>
      <c r="J8243" s="11" t="s">
        <v>194</v>
      </c>
      <c r="K8243" s="11" t="str">
        <f>IFERROR(INDEX('EDC Component Dictionary'!$C$5:$C$37,MATCH('Rates Database'!J8243,'EDC Component Dictionary'!$B$5:$B$37,0)), "Energy Supply")</f>
        <v>Energy Supply</v>
      </c>
      <c r="L8243" s="12">
        <v>0.1043</v>
      </c>
      <c r="M8243" s="12"/>
    </row>
    <row r="8244" spans="1:13" x14ac:dyDescent="0.3">
      <c r="A8244" s="18">
        <v>8242</v>
      </c>
      <c r="B8244" s="18">
        <f t="shared" si="256"/>
        <v>2020</v>
      </c>
      <c r="C8244" s="17">
        <v>44013</v>
      </c>
      <c r="D8244" s="18" t="s">
        <v>130</v>
      </c>
      <c r="E8244" s="18" t="s">
        <v>163</v>
      </c>
      <c r="F8244" s="18" t="str">
        <f t="shared" si="257"/>
        <v>Eversource_EMA-Freetown Muni Agg Rate-44013</v>
      </c>
      <c r="G8244" s="11" t="s">
        <v>131</v>
      </c>
      <c r="H8244" s="11" t="s">
        <v>54</v>
      </c>
      <c r="I8244" s="11" t="s">
        <v>99</v>
      </c>
      <c r="J8244" s="11" t="s">
        <v>195</v>
      </c>
      <c r="K8244" s="11" t="str">
        <f>IFERROR(INDEX('EDC Component Dictionary'!$C$5:$C$37,MATCH('Rates Database'!J8244,'EDC Component Dictionary'!$B$5:$B$37,0)), "Energy Supply")</f>
        <v>Energy Supply</v>
      </c>
      <c r="L8244" s="12">
        <v>0.1043</v>
      </c>
      <c r="M8244" s="12"/>
    </row>
    <row r="8245" spans="1:13" x14ac:dyDescent="0.3">
      <c r="A8245" s="18">
        <v>8243</v>
      </c>
      <c r="B8245" s="18">
        <f t="shared" si="256"/>
        <v>2020</v>
      </c>
      <c r="C8245" s="17">
        <v>44013</v>
      </c>
      <c r="D8245" s="18" t="s">
        <v>130</v>
      </c>
      <c r="E8245" s="18" t="s">
        <v>163</v>
      </c>
      <c r="F8245" s="18" t="str">
        <f t="shared" si="257"/>
        <v>Eversource_EMA-Mattapoisett Muni Agg Rate-44013</v>
      </c>
      <c r="G8245" s="11" t="s">
        <v>131</v>
      </c>
      <c r="H8245" s="11" t="s">
        <v>54</v>
      </c>
      <c r="I8245" s="11" t="s">
        <v>99</v>
      </c>
      <c r="J8245" s="11" t="s">
        <v>197</v>
      </c>
      <c r="K8245" s="11" t="str">
        <f>IFERROR(INDEX('EDC Component Dictionary'!$C$5:$C$37,MATCH('Rates Database'!J8245,'EDC Component Dictionary'!$B$5:$B$37,0)), "Energy Supply")</f>
        <v>Energy Supply</v>
      </c>
      <c r="L8245" s="12">
        <v>0.1043</v>
      </c>
      <c r="M8245" s="12"/>
    </row>
    <row r="8246" spans="1:13" x14ac:dyDescent="0.3">
      <c r="A8246" s="18">
        <v>8244</v>
      </c>
      <c r="B8246" s="18">
        <f t="shared" si="256"/>
        <v>2020</v>
      </c>
      <c r="C8246" s="17">
        <v>44013</v>
      </c>
      <c r="D8246" s="18" t="s">
        <v>130</v>
      </c>
      <c r="E8246" s="18" t="s">
        <v>163</v>
      </c>
      <c r="F8246" s="18" t="str">
        <f t="shared" si="257"/>
        <v>Eversource_EMA-New Bedford Muni Agg Rate-44013</v>
      </c>
      <c r="G8246" s="11" t="s">
        <v>131</v>
      </c>
      <c r="H8246" s="11" t="s">
        <v>54</v>
      </c>
      <c r="I8246" s="11" t="s">
        <v>99</v>
      </c>
      <c r="J8246" s="11" t="s">
        <v>199</v>
      </c>
      <c r="K8246" s="11" t="str">
        <f>IFERROR(INDEX('EDC Component Dictionary'!$C$5:$C$37,MATCH('Rates Database'!J8246,'EDC Component Dictionary'!$B$5:$B$37,0)), "Energy Supply")</f>
        <v>Energy Supply</v>
      </c>
      <c r="L8246" s="12">
        <v>0.1043</v>
      </c>
      <c r="M8246" s="12"/>
    </row>
    <row r="8247" spans="1:13" x14ac:dyDescent="0.3">
      <c r="A8247" s="18">
        <v>8245</v>
      </c>
      <c r="B8247" s="18">
        <f t="shared" si="256"/>
        <v>2020</v>
      </c>
      <c r="C8247" s="17">
        <v>44013</v>
      </c>
      <c r="D8247" s="18" t="s">
        <v>130</v>
      </c>
      <c r="E8247" s="18" t="s">
        <v>164</v>
      </c>
      <c r="F8247" s="18" t="str">
        <f t="shared" si="257"/>
        <v>National Grid-Northbridge Muni Agg Rate-44013</v>
      </c>
      <c r="G8247" s="11" t="s">
        <v>131</v>
      </c>
      <c r="H8247" s="11" t="s">
        <v>54</v>
      </c>
      <c r="I8247" s="11" t="s">
        <v>99</v>
      </c>
      <c r="J8247" s="11" t="s">
        <v>200</v>
      </c>
      <c r="K8247" s="11" t="str">
        <f>IFERROR(INDEX('EDC Component Dictionary'!$C$5:$C$37,MATCH('Rates Database'!J8247,'EDC Component Dictionary'!$B$5:$B$37,0)), "Energy Supply")</f>
        <v>Energy Supply</v>
      </c>
      <c r="L8247" s="12">
        <v>0.1043</v>
      </c>
      <c r="M8247" s="12"/>
    </row>
    <row r="8248" spans="1:13" x14ac:dyDescent="0.3">
      <c r="A8248" s="18">
        <v>8246</v>
      </c>
      <c r="B8248" s="18">
        <f t="shared" si="256"/>
        <v>2020</v>
      </c>
      <c r="C8248" s="17">
        <v>44013</v>
      </c>
      <c r="D8248" s="18" t="s">
        <v>130</v>
      </c>
      <c r="E8248" s="18" t="s">
        <v>164</v>
      </c>
      <c r="F8248" s="18" t="str">
        <f t="shared" si="257"/>
        <v>National Grid-Norton Muni Agg Rate-44013</v>
      </c>
      <c r="G8248" s="11" t="s">
        <v>131</v>
      </c>
      <c r="H8248" s="11" t="s">
        <v>54</v>
      </c>
      <c r="I8248" s="11" t="s">
        <v>99</v>
      </c>
      <c r="J8248" s="11" t="s">
        <v>201</v>
      </c>
      <c r="K8248" s="11" t="str">
        <f>IFERROR(INDEX('EDC Component Dictionary'!$C$5:$C$37,MATCH('Rates Database'!J8248,'EDC Component Dictionary'!$B$5:$B$37,0)), "Energy Supply")</f>
        <v>Energy Supply</v>
      </c>
      <c r="L8248" s="12">
        <v>0.1043</v>
      </c>
      <c r="M8248" s="12"/>
    </row>
    <row r="8249" spans="1:13" x14ac:dyDescent="0.3">
      <c r="A8249" s="18">
        <v>8247</v>
      </c>
      <c r="B8249" s="18">
        <f t="shared" si="256"/>
        <v>2020</v>
      </c>
      <c r="C8249" s="17">
        <v>44013</v>
      </c>
      <c r="D8249" s="18" t="s">
        <v>130</v>
      </c>
      <c r="E8249" s="18" t="s">
        <v>164</v>
      </c>
      <c r="F8249" s="18" t="str">
        <f t="shared" si="257"/>
        <v>National Grid-Plainville Muni Agg Rate-44013</v>
      </c>
      <c r="G8249" s="11" t="s">
        <v>131</v>
      </c>
      <c r="H8249" s="11" t="s">
        <v>54</v>
      </c>
      <c r="I8249" s="11" t="s">
        <v>99</v>
      </c>
      <c r="J8249" s="11" t="s">
        <v>203</v>
      </c>
      <c r="K8249" s="11" t="str">
        <f>IFERROR(INDEX('EDC Component Dictionary'!$C$5:$C$37,MATCH('Rates Database'!J8249,'EDC Component Dictionary'!$B$5:$B$37,0)), "Energy Supply")</f>
        <v>Energy Supply</v>
      </c>
      <c r="L8249" s="12">
        <v>0.1043</v>
      </c>
      <c r="M8249" s="12"/>
    </row>
    <row r="8250" spans="1:13" x14ac:dyDescent="0.3">
      <c r="A8250" s="18">
        <v>8248</v>
      </c>
      <c r="B8250" s="18">
        <f t="shared" si="256"/>
        <v>2020</v>
      </c>
      <c r="C8250" s="17">
        <v>44013</v>
      </c>
      <c r="D8250" s="18" t="s">
        <v>130</v>
      </c>
      <c r="E8250" s="18" t="s">
        <v>164</v>
      </c>
      <c r="F8250" s="18" t="str">
        <f t="shared" si="257"/>
        <v>National Grid-Rehoboth Muni Agg Rate-44013</v>
      </c>
      <c r="G8250" s="11" t="s">
        <v>131</v>
      </c>
      <c r="H8250" s="11" t="s">
        <v>54</v>
      </c>
      <c r="I8250" s="11" t="s">
        <v>99</v>
      </c>
      <c r="J8250" s="11" t="s">
        <v>204</v>
      </c>
      <c r="K8250" s="11" t="str">
        <f>IFERROR(INDEX('EDC Component Dictionary'!$C$5:$C$37,MATCH('Rates Database'!J8250,'EDC Component Dictionary'!$B$5:$B$37,0)), "Energy Supply")</f>
        <v>Energy Supply</v>
      </c>
      <c r="L8250" s="12">
        <v>0.1043</v>
      </c>
      <c r="M8250" s="12"/>
    </row>
    <row r="8251" spans="1:13" x14ac:dyDescent="0.3">
      <c r="A8251" s="18">
        <v>8249</v>
      </c>
      <c r="B8251" s="18">
        <f t="shared" si="256"/>
        <v>2020</v>
      </c>
      <c r="C8251" s="17">
        <v>44013</v>
      </c>
      <c r="D8251" s="18" t="s">
        <v>130</v>
      </c>
      <c r="E8251" s="18" t="s">
        <v>164</v>
      </c>
      <c r="F8251" s="18" t="str">
        <f t="shared" si="257"/>
        <v>National Grid-Seekonk Muni Agg Rate-44013</v>
      </c>
      <c r="G8251" s="11" t="s">
        <v>131</v>
      </c>
      <c r="H8251" s="11" t="s">
        <v>54</v>
      </c>
      <c r="I8251" s="11" t="s">
        <v>99</v>
      </c>
      <c r="J8251" s="11" t="s">
        <v>205</v>
      </c>
      <c r="K8251" s="11" t="str">
        <f>IFERROR(INDEX('EDC Component Dictionary'!$C$5:$C$37,MATCH('Rates Database'!J8251,'EDC Component Dictionary'!$B$5:$B$37,0)), "Energy Supply")</f>
        <v>Energy Supply</v>
      </c>
      <c r="L8251" s="12">
        <v>0.1043</v>
      </c>
      <c r="M8251" s="12"/>
    </row>
    <row r="8252" spans="1:13" x14ac:dyDescent="0.3">
      <c r="A8252" s="18">
        <v>8250</v>
      </c>
      <c r="B8252" s="18">
        <f t="shared" si="256"/>
        <v>2020</v>
      </c>
      <c r="C8252" s="17">
        <v>44013</v>
      </c>
      <c r="D8252" s="18" t="s">
        <v>130</v>
      </c>
      <c r="E8252" s="18" t="s">
        <v>164</v>
      </c>
      <c r="F8252" s="18" t="str">
        <f t="shared" si="257"/>
        <v>National Grid-Somerset Muni Agg Rate-44013</v>
      </c>
      <c r="G8252" s="11" t="s">
        <v>131</v>
      </c>
      <c r="H8252" s="11" t="s">
        <v>54</v>
      </c>
      <c r="I8252" s="11" t="s">
        <v>99</v>
      </c>
      <c r="J8252" s="11" t="s">
        <v>206</v>
      </c>
      <c r="K8252" s="11" t="str">
        <f>IFERROR(INDEX('EDC Component Dictionary'!$C$5:$C$37,MATCH('Rates Database'!J8252,'EDC Component Dictionary'!$B$5:$B$37,0)), "Energy Supply")</f>
        <v>Energy Supply</v>
      </c>
      <c r="L8252" s="12">
        <v>0.1043</v>
      </c>
      <c r="M8252" s="12"/>
    </row>
    <row r="8253" spans="1:13" x14ac:dyDescent="0.3">
      <c r="A8253" s="18">
        <v>8251</v>
      </c>
      <c r="B8253" s="18">
        <f t="shared" si="256"/>
        <v>2020</v>
      </c>
      <c r="C8253" s="17">
        <v>44013</v>
      </c>
      <c r="D8253" s="18" t="s">
        <v>130</v>
      </c>
      <c r="E8253" s="18" t="s">
        <v>164</v>
      </c>
      <c r="F8253" s="18" t="str">
        <f t="shared" si="257"/>
        <v>National Grid-Swansea Muni Agg Rate-44013</v>
      </c>
      <c r="G8253" s="11" t="s">
        <v>131</v>
      </c>
      <c r="H8253" s="11" t="s">
        <v>54</v>
      </c>
      <c r="I8253" s="11" t="s">
        <v>99</v>
      </c>
      <c r="J8253" s="11" t="s">
        <v>207</v>
      </c>
      <c r="K8253" s="11" t="str">
        <f>IFERROR(INDEX('EDC Component Dictionary'!$C$5:$C$37,MATCH('Rates Database'!J8253,'EDC Component Dictionary'!$B$5:$B$37,0)), "Energy Supply")</f>
        <v>Energy Supply</v>
      </c>
      <c r="L8253" s="12">
        <v>0.1043</v>
      </c>
      <c r="M8253" s="12"/>
    </row>
    <row r="8254" spans="1:13" x14ac:dyDescent="0.3">
      <c r="A8254" s="18">
        <v>8252</v>
      </c>
      <c r="B8254" s="18">
        <f t="shared" si="256"/>
        <v>2020</v>
      </c>
      <c r="C8254" s="17">
        <v>44013</v>
      </c>
      <c r="D8254" s="18" t="s">
        <v>130</v>
      </c>
      <c r="E8254" s="18" t="s">
        <v>164</v>
      </c>
      <c r="F8254" s="18" t="str">
        <f t="shared" si="257"/>
        <v>National Grid-Westford Muni Agg Rate-44013</v>
      </c>
      <c r="G8254" s="11" t="s">
        <v>131</v>
      </c>
      <c r="H8254" s="11" t="s">
        <v>54</v>
      </c>
      <c r="I8254" s="11" t="s">
        <v>99</v>
      </c>
      <c r="J8254" s="11" t="s">
        <v>208</v>
      </c>
      <c r="K8254" s="11" t="str">
        <f>IFERROR(INDEX('EDC Component Dictionary'!$C$5:$C$37,MATCH('Rates Database'!J8254,'EDC Component Dictionary'!$B$5:$B$37,0)), "Energy Supply")</f>
        <v>Energy Supply</v>
      </c>
      <c r="L8254" s="12">
        <v>0.1043</v>
      </c>
      <c r="M8254" s="12"/>
    </row>
    <row r="8255" spans="1:13" x14ac:dyDescent="0.3">
      <c r="A8255" s="18">
        <v>8253</v>
      </c>
      <c r="B8255" s="18">
        <f t="shared" si="256"/>
        <v>2020</v>
      </c>
      <c r="C8255" s="17">
        <v>44013</v>
      </c>
      <c r="D8255" s="18" t="s">
        <v>130</v>
      </c>
      <c r="E8255" s="18" t="s">
        <v>163</v>
      </c>
      <c r="F8255" s="18" t="str">
        <f t="shared" si="257"/>
        <v>Eversource_EMA-Westport Muni Agg Rate-44013</v>
      </c>
      <c r="G8255" s="11" t="s">
        <v>131</v>
      </c>
      <c r="H8255" s="11" t="s">
        <v>54</v>
      </c>
      <c r="I8255" s="11" t="s">
        <v>99</v>
      </c>
      <c r="J8255" s="11" t="s">
        <v>209</v>
      </c>
      <c r="K8255" s="11" t="str">
        <f>IFERROR(INDEX('EDC Component Dictionary'!$C$5:$C$37,MATCH('Rates Database'!J8255,'EDC Component Dictionary'!$B$5:$B$37,0)), "Energy Supply")</f>
        <v>Energy Supply</v>
      </c>
      <c r="L8255" s="12">
        <v>0.1043</v>
      </c>
      <c r="M8255" s="12"/>
    </row>
    <row r="8256" spans="1:13" x14ac:dyDescent="0.3">
      <c r="A8256" s="18">
        <v>8254</v>
      </c>
      <c r="B8256" s="18">
        <f t="shared" si="256"/>
        <v>2020</v>
      </c>
      <c r="C8256" s="17">
        <v>44013</v>
      </c>
      <c r="D8256" s="18" t="s">
        <v>130</v>
      </c>
      <c r="E8256" s="18" t="s">
        <v>36</v>
      </c>
      <c r="F8256" s="18" t="str">
        <f t="shared" si="257"/>
        <v>Unitil-Ashby Muni Agg Rate-44013</v>
      </c>
      <c r="G8256" s="11" t="s">
        <v>131</v>
      </c>
      <c r="H8256" s="11" t="s">
        <v>54</v>
      </c>
      <c r="I8256" s="11" t="s">
        <v>99</v>
      </c>
      <c r="J8256" s="11" t="s">
        <v>235</v>
      </c>
      <c r="K8256" s="11" t="str">
        <f>IFERROR(INDEX('EDC Component Dictionary'!$C$5:$C$37,MATCH('Rates Database'!J8256,'EDC Component Dictionary'!$B$5:$B$37,0)), "Energy Supply")</f>
        <v>Energy Supply</v>
      </c>
      <c r="L8256" s="12">
        <v>0.10444000000000001</v>
      </c>
      <c r="M8256" s="12"/>
    </row>
    <row r="8257" spans="1:13" x14ac:dyDescent="0.3">
      <c r="A8257" s="18">
        <v>8255</v>
      </c>
      <c r="B8257" s="18">
        <f t="shared" si="256"/>
        <v>2020</v>
      </c>
      <c r="C8257" s="17">
        <v>44013</v>
      </c>
      <c r="D8257" s="18" t="s">
        <v>130</v>
      </c>
      <c r="E8257" s="18" t="s">
        <v>164</v>
      </c>
      <c r="F8257" s="18" t="str">
        <f t="shared" si="257"/>
        <v>National Grid-West Brookfield Muni Agg Rate-44013</v>
      </c>
      <c r="G8257" s="11" t="s">
        <v>131</v>
      </c>
      <c r="H8257" s="11" t="s">
        <v>54</v>
      </c>
      <c r="I8257" s="11" t="s">
        <v>99</v>
      </c>
      <c r="J8257" s="11" t="s">
        <v>177</v>
      </c>
      <c r="K8257" s="11" t="str">
        <f>IFERROR(INDEX('EDC Component Dictionary'!$C$5:$C$37,MATCH('Rates Database'!J8257,'EDC Component Dictionary'!$B$5:$B$37,0)), "Energy Supply")</f>
        <v>Energy Supply</v>
      </c>
      <c r="L8257" s="12">
        <v>0.10482</v>
      </c>
      <c r="M8257" s="12"/>
    </row>
    <row r="8258" spans="1:13" x14ac:dyDescent="0.3">
      <c r="A8258" s="18">
        <v>8256</v>
      </c>
      <c r="B8258" s="18">
        <f t="shared" si="256"/>
        <v>2020</v>
      </c>
      <c r="C8258" s="17">
        <v>44013</v>
      </c>
      <c r="D8258" s="18" t="s">
        <v>130</v>
      </c>
      <c r="E8258" s="18" t="s">
        <v>163</v>
      </c>
      <c r="F8258" s="18" t="str">
        <f t="shared" si="257"/>
        <v>Eversource_EMA-Somerville Muni Agg Rate-44013</v>
      </c>
      <c r="G8258" s="11" t="s">
        <v>131</v>
      </c>
      <c r="H8258" s="11" t="s">
        <v>54</v>
      </c>
      <c r="I8258" s="11" t="s">
        <v>99</v>
      </c>
      <c r="J8258" s="11" t="s">
        <v>212</v>
      </c>
      <c r="K8258" s="11" t="str">
        <f>IFERROR(INDEX('EDC Component Dictionary'!$C$5:$C$37,MATCH('Rates Database'!J8258,'EDC Component Dictionary'!$B$5:$B$37,0)), "Energy Supply")</f>
        <v>Energy Supply</v>
      </c>
      <c r="L8258" s="12">
        <v>0.106</v>
      </c>
      <c r="M8258" s="12"/>
    </row>
    <row r="8259" spans="1:13" x14ac:dyDescent="0.3">
      <c r="A8259" s="18">
        <v>8257</v>
      </c>
      <c r="B8259" s="18">
        <f t="shared" ref="B8259:B8322" si="258">YEAR(C8259)</f>
        <v>2020</v>
      </c>
      <c r="C8259" s="17">
        <v>44013</v>
      </c>
      <c r="D8259" s="18" t="s">
        <v>130</v>
      </c>
      <c r="E8259" s="18" t="s">
        <v>164</v>
      </c>
      <c r="F8259" s="18" t="str">
        <f t="shared" si="257"/>
        <v>National Grid-Gardner Muni Agg Rate-44013</v>
      </c>
      <c r="G8259" s="11" t="s">
        <v>131</v>
      </c>
      <c r="H8259" s="11" t="s">
        <v>54</v>
      </c>
      <c r="I8259" s="11" t="s">
        <v>99</v>
      </c>
      <c r="J8259" s="11" t="s">
        <v>179</v>
      </c>
      <c r="K8259" s="11" t="str">
        <f>IFERROR(INDEX('EDC Component Dictionary'!$C$5:$C$37,MATCH('Rates Database'!J8259,'EDC Component Dictionary'!$B$5:$B$37,0)), "Energy Supply")</f>
        <v>Energy Supply</v>
      </c>
      <c r="L8259" s="12">
        <v>0.10521</v>
      </c>
      <c r="M8259" s="12"/>
    </row>
    <row r="8260" spans="1:13" x14ac:dyDescent="0.3">
      <c r="A8260" s="18">
        <v>8258</v>
      </c>
      <c r="B8260" s="18">
        <f t="shared" si="258"/>
        <v>2020</v>
      </c>
      <c r="C8260" s="17">
        <v>44013</v>
      </c>
      <c r="D8260" s="18" t="s">
        <v>130</v>
      </c>
      <c r="E8260" s="18" t="s">
        <v>164</v>
      </c>
      <c r="F8260" s="18" t="str">
        <f t="shared" ref="F8260:F8323" si="259">_xlfn.CONCAT(E8260,"-",J8260,"-",C8260)</f>
        <v>National Grid-Melrose Muni Agg Rate-44013</v>
      </c>
      <c r="G8260" s="11" t="s">
        <v>131</v>
      </c>
      <c r="H8260" s="11" t="s">
        <v>54</v>
      </c>
      <c r="I8260" s="11" t="s">
        <v>99</v>
      </c>
      <c r="J8260" s="11" t="s">
        <v>269</v>
      </c>
      <c r="K8260" s="11" t="str">
        <f>IFERROR(INDEX('EDC Component Dictionary'!$C$5:$C$37,MATCH('Rates Database'!J8260,'EDC Component Dictionary'!$B$5:$B$37,0)), "Energy Supply")</f>
        <v>Energy Supply</v>
      </c>
      <c r="L8260" s="12">
        <v>0.1053</v>
      </c>
      <c r="M8260" s="12"/>
    </row>
    <row r="8261" spans="1:13" x14ac:dyDescent="0.3">
      <c r="A8261" s="18">
        <v>8259</v>
      </c>
      <c r="B8261" s="18">
        <f t="shared" si="258"/>
        <v>2020</v>
      </c>
      <c r="C8261" s="17">
        <v>44013</v>
      </c>
      <c r="D8261" s="18" t="s">
        <v>130</v>
      </c>
      <c r="E8261" s="18" t="s">
        <v>163</v>
      </c>
      <c r="F8261" s="18" t="str">
        <f t="shared" si="259"/>
        <v>Eversource_EMA-Kingston Muni Agg Rate-44013</v>
      </c>
      <c r="G8261" s="11" t="s">
        <v>131</v>
      </c>
      <c r="H8261" s="11" t="s">
        <v>54</v>
      </c>
      <c r="I8261" s="11" t="s">
        <v>99</v>
      </c>
      <c r="J8261" s="11" t="s">
        <v>211</v>
      </c>
      <c r="K8261" s="11" t="str">
        <f>IFERROR(INDEX('EDC Component Dictionary'!$C$5:$C$37,MATCH('Rates Database'!J8261,'EDC Component Dictionary'!$B$5:$B$37,0)), "Energy Supply")</f>
        <v>Energy Supply</v>
      </c>
      <c r="L8261" s="12">
        <v>0.10525</v>
      </c>
      <c r="M8261" s="12"/>
    </row>
    <row r="8262" spans="1:13" x14ac:dyDescent="0.3">
      <c r="A8262" s="18">
        <v>8260</v>
      </c>
      <c r="B8262" s="18">
        <f t="shared" si="258"/>
        <v>2020</v>
      </c>
      <c r="C8262" s="17">
        <v>44013</v>
      </c>
      <c r="D8262" s="18" t="s">
        <v>130</v>
      </c>
      <c r="E8262" s="18" t="s">
        <v>95</v>
      </c>
      <c r="F8262" s="18" t="str">
        <f t="shared" si="259"/>
        <v>Eversource_WMA-Greenfield Muni Agg Rate-44013</v>
      </c>
      <c r="G8262" s="11" t="s">
        <v>131</v>
      </c>
      <c r="H8262" s="11" t="s">
        <v>54</v>
      </c>
      <c r="I8262" s="11" t="s">
        <v>99</v>
      </c>
      <c r="J8262" s="11" t="s">
        <v>214</v>
      </c>
      <c r="K8262" s="11" t="str">
        <f>IFERROR(INDEX('EDC Component Dictionary'!$C$5:$C$37,MATCH('Rates Database'!J8262,'EDC Component Dictionary'!$B$5:$B$37,0)), "Energy Supply")</f>
        <v>Energy Supply</v>
      </c>
      <c r="L8262" s="12">
        <v>0.10566</v>
      </c>
      <c r="M8262" s="12"/>
    </row>
    <row r="8263" spans="1:13" x14ac:dyDescent="0.3">
      <c r="A8263" s="18">
        <v>8261</v>
      </c>
      <c r="B8263" s="18">
        <f t="shared" si="258"/>
        <v>2020</v>
      </c>
      <c r="C8263" s="17">
        <v>44013</v>
      </c>
      <c r="D8263" s="18" t="s">
        <v>130</v>
      </c>
      <c r="E8263" s="18" t="s">
        <v>163</v>
      </c>
      <c r="F8263" s="18" t="str">
        <f t="shared" si="259"/>
        <v>Eversource_EMA-Dedham Muni Agg Rate-44013</v>
      </c>
      <c r="G8263" s="11" t="s">
        <v>131</v>
      </c>
      <c r="H8263" s="11" t="s">
        <v>54</v>
      </c>
      <c r="I8263" s="11" t="s">
        <v>99</v>
      </c>
      <c r="J8263" s="11" t="s">
        <v>278</v>
      </c>
      <c r="K8263" s="11" t="str">
        <f>IFERROR(INDEX('EDC Component Dictionary'!$C$5:$C$37,MATCH('Rates Database'!J8263,'EDC Component Dictionary'!$B$5:$B$37,0)), "Energy Supply")</f>
        <v>Energy Supply</v>
      </c>
      <c r="L8263" s="12">
        <v>0.10580000000000001</v>
      </c>
      <c r="M8263" s="12"/>
    </row>
    <row r="8264" spans="1:13" x14ac:dyDescent="0.3">
      <c r="A8264" s="18">
        <v>8262</v>
      </c>
      <c r="B8264" s="18">
        <f t="shared" si="258"/>
        <v>2020</v>
      </c>
      <c r="C8264" s="17">
        <v>44013</v>
      </c>
      <c r="D8264" s="18" t="s">
        <v>130</v>
      </c>
      <c r="E8264" s="18" t="s">
        <v>164</v>
      </c>
      <c r="F8264" s="18" t="str">
        <f t="shared" si="259"/>
        <v>National Grid-Avon Muni Agg Rate-44013</v>
      </c>
      <c r="G8264" s="11" t="s">
        <v>131</v>
      </c>
      <c r="H8264" s="11" t="s">
        <v>54</v>
      </c>
      <c r="I8264" s="11" t="s">
        <v>99</v>
      </c>
      <c r="J8264" s="11" t="s">
        <v>270</v>
      </c>
      <c r="K8264" s="11" t="str">
        <f>IFERROR(INDEX('EDC Component Dictionary'!$C$5:$C$37,MATCH('Rates Database'!J8264,'EDC Component Dictionary'!$B$5:$B$37,0)), "Energy Supply")</f>
        <v>Energy Supply</v>
      </c>
      <c r="L8264" s="12">
        <v>0.10634</v>
      </c>
      <c r="M8264" s="12"/>
    </row>
    <row r="8265" spans="1:13" x14ac:dyDescent="0.3">
      <c r="A8265" s="18">
        <v>8263</v>
      </c>
      <c r="B8265" s="18">
        <f t="shared" si="258"/>
        <v>2020</v>
      </c>
      <c r="C8265" s="17">
        <v>44013</v>
      </c>
      <c r="D8265" s="18" t="s">
        <v>130</v>
      </c>
      <c r="E8265" s="18" t="s">
        <v>164</v>
      </c>
      <c r="F8265" s="18" t="str">
        <f t="shared" si="259"/>
        <v>National Grid-Billerica Muni Agg Rate-44013</v>
      </c>
      <c r="G8265" s="11" t="s">
        <v>131</v>
      </c>
      <c r="H8265" s="11" t="s">
        <v>54</v>
      </c>
      <c r="I8265" s="11" t="s">
        <v>99</v>
      </c>
      <c r="J8265" s="11" t="s">
        <v>215</v>
      </c>
      <c r="K8265" s="11" t="str">
        <f>IFERROR(INDEX('EDC Component Dictionary'!$C$5:$C$37,MATCH('Rates Database'!J8265,'EDC Component Dictionary'!$B$5:$B$37,0)), "Energy Supply")</f>
        <v>Energy Supply</v>
      </c>
      <c r="L8265" s="12">
        <v>0.10631</v>
      </c>
      <c r="M8265" s="12"/>
    </row>
    <row r="8266" spans="1:13" x14ac:dyDescent="0.3">
      <c r="A8266" s="18">
        <v>8264</v>
      </c>
      <c r="B8266" s="18">
        <f t="shared" si="258"/>
        <v>2020</v>
      </c>
      <c r="C8266" s="17">
        <v>44013</v>
      </c>
      <c r="D8266" s="18" t="s">
        <v>130</v>
      </c>
      <c r="E8266" s="18" t="s">
        <v>164</v>
      </c>
      <c r="F8266" s="18" t="str">
        <f t="shared" si="259"/>
        <v>National Grid-Harvard Muni Agg Rate-44013</v>
      </c>
      <c r="G8266" s="11" t="s">
        <v>131</v>
      </c>
      <c r="H8266" s="11" t="s">
        <v>54</v>
      </c>
      <c r="I8266" s="11" t="s">
        <v>99</v>
      </c>
      <c r="J8266" s="11" t="s">
        <v>276</v>
      </c>
      <c r="K8266" s="11" t="str">
        <f>IFERROR(INDEX('EDC Component Dictionary'!$C$5:$C$37,MATCH('Rates Database'!J8266,'EDC Component Dictionary'!$B$5:$B$37,0)), "Energy Supply")</f>
        <v>Energy Supply</v>
      </c>
      <c r="L8266" s="12">
        <v>0.10630000000000001</v>
      </c>
      <c r="M8266" s="12"/>
    </row>
    <row r="8267" spans="1:13" x14ac:dyDescent="0.3">
      <c r="A8267" s="18">
        <v>8265</v>
      </c>
      <c r="B8267" s="18">
        <f t="shared" si="258"/>
        <v>2020</v>
      </c>
      <c r="C8267" s="17">
        <v>44013</v>
      </c>
      <c r="D8267" s="18" t="s">
        <v>130</v>
      </c>
      <c r="E8267" s="18" t="s">
        <v>164</v>
      </c>
      <c r="F8267" s="18" t="str">
        <f t="shared" si="259"/>
        <v>National Grid-Heath Muni Agg Rate-44013</v>
      </c>
      <c r="G8267" s="11" t="s">
        <v>131</v>
      </c>
      <c r="H8267" s="11" t="s">
        <v>54</v>
      </c>
      <c r="I8267" s="11" t="s">
        <v>99</v>
      </c>
      <c r="J8267" s="11" t="s">
        <v>257</v>
      </c>
      <c r="K8267" s="11" t="str">
        <f>IFERROR(INDEX('EDC Component Dictionary'!$C$5:$C$37,MATCH('Rates Database'!J8267,'EDC Component Dictionary'!$B$5:$B$37,0)), "Energy Supply")</f>
        <v>Energy Supply</v>
      </c>
      <c r="L8267" s="12">
        <v>0.10685</v>
      </c>
      <c r="M8267" s="12"/>
    </row>
    <row r="8268" spans="1:13" x14ac:dyDescent="0.3">
      <c r="A8268" s="18">
        <v>8266</v>
      </c>
      <c r="B8268" s="18">
        <f t="shared" si="258"/>
        <v>2020</v>
      </c>
      <c r="C8268" s="17">
        <v>44013</v>
      </c>
      <c r="D8268" s="18" t="s">
        <v>130</v>
      </c>
      <c r="E8268" s="18" t="s">
        <v>164</v>
      </c>
      <c r="F8268" s="18" t="str">
        <f t="shared" si="259"/>
        <v>National Grid-Tyngsborough Muni Agg Rate-44013</v>
      </c>
      <c r="G8268" s="11" t="s">
        <v>131</v>
      </c>
      <c r="H8268" s="11" t="s">
        <v>54</v>
      </c>
      <c r="I8268" s="11" t="s">
        <v>99</v>
      </c>
      <c r="J8268" s="11" t="s">
        <v>261</v>
      </c>
      <c r="K8268" s="11" t="str">
        <f>IFERROR(INDEX('EDC Component Dictionary'!$C$5:$C$37,MATCH('Rates Database'!J8268,'EDC Component Dictionary'!$B$5:$B$37,0)), "Energy Supply")</f>
        <v>Energy Supply</v>
      </c>
      <c r="L8268" s="12">
        <v>0.10692</v>
      </c>
      <c r="M8268" s="12"/>
    </row>
    <row r="8269" spans="1:13" x14ac:dyDescent="0.3">
      <c r="A8269" s="18">
        <v>8267</v>
      </c>
      <c r="B8269" s="18">
        <f t="shared" si="258"/>
        <v>2020</v>
      </c>
      <c r="C8269" s="17">
        <v>44013</v>
      </c>
      <c r="D8269" s="18" t="s">
        <v>130</v>
      </c>
      <c r="E8269" s="18" t="s">
        <v>164</v>
      </c>
      <c r="F8269" s="18" t="str">
        <f t="shared" si="259"/>
        <v>National Grid-Clarksburg Muni Agg Rate-44013</v>
      </c>
      <c r="G8269" s="11" t="s">
        <v>131</v>
      </c>
      <c r="H8269" s="11" t="s">
        <v>54</v>
      </c>
      <c r="I8269" s="11" t="s">
        <v>99</v>
      </c>
      <c r="J8269" s="11" t="s">
        <v>216</v>
      </c>
      <c r="K8269" s="11" t="str">
        <f>IFERROR(INDEX('EDC Component Dictionary'!$C$5:$C$37,MATCH('Rates Database'!J8269,'EDC Component Dictionary'!$B$5:$B$37,0)), "Energy Supply")</f>
        <v>Energy Supply</v>
      </c>
      <c r="L8269" s="12">
        <v>0.10707999999999999</v>
      </c>
      <c r="M8269" s="12"/>
    </row>
    <row r="8270" spans="1:13" x14ac:dyDescent="0.3">
      <c r="A8270" s="18">
        <v>8268</v>
      </c>
      <c r="B8270" s="18">
        <f t="shared" si="258"/>
        <v>2020</v>
      </c>
      <c r="C8270" s="17">
        <v>44013</v>
      </c>
      <c r="D8270" s="18" t="s">
        <v>130</v>
      </c>
      <c r="E8270" s="18" t="s">
        <v>95</v>
      </c>
      <c r="F8270" s="18" t="str">
        <f t="shared" si="259"/>
        <v>Eversource_WMA-Dalton Muni Agg Rate-44013</v>
      </c>
      <c r="G8270" s="11" t="s">
        <v>131</v>
      </c>
      <c r="H8270" s="11" t="s">
        <v>54</v>
      </c>
      <c r="I8270" s="11" t="s">
        <v>99</v>
      </c>
      <c r="J8270" s="11" t="s">
        <v>217</v>
      </c>
      <c r="K8270" s="11" t="str">
        <f>IFERROR(INDEX('EDC Component Dictionary'!$C$5:$C$37,MATCH('Rates Database'!J8270,'EDC Component Dictionary'!$B$5:$B$37,0)), "Energy Supply")</f>
        <v>Energy Supply</v>
      </c>
      <c r="L8270" s="12">
        <v>0.10707999999999999</v>
      </c>
      <c r="M8270" s="12"/>
    </row>
    <row r="8271" spans="1:13" x14ac:dyDescent="0.3">
      <c r="A8271" s="18">
        <v>8269</v>
      </c>
      <c r="B8271" s="18">
        <f t="shared" si="258"/>
        <v>2020</v>
      </c>
      <c r="C8271" s="17">
        <v>44013</v>
      </c>
      <c r="D8271" s="18" t="s">
        <v>130</v>
      </c>
      <c r="E8271" s="18" t="s">
        <v>164</v>
      </c>
      <c r="F8271" s="18" t="str">
        <f t="shared" si="259"/>
        <v>National Grid-Florida Muni Agg Rate-44013</v>
      </c>
      <c r="G8271" s="11" t="s">
        <v>131</v>
      </c>
      <c r="H8271" s="11" t="s">
        <v>54</v>
      </c>
      <c r="I8271" s="11" t="s">
        <v>99</v>
      </c>
      <c r="J8271" s="11" t="s">
        <v>218</v>
      </c>
      <c r="K8271" s="11" t="str">
        <f>IFERROR(INDEX('EDC Component Dictionary'!$C$5:$C$37,MATCH('Rates Database'!J8271,'EDC Component Dictionary'!$B$5:$B$37,0)), "Energy Supply")</f>
        <v>Energy Supply</v>
      </c>
      <c r="L8271" s="12">
        <v>0.10707999999999999</v>
      </c>
      <c r="M8271" s="12"/>
    </row>
    <row r="8272" spans="1:13" x14ac:dyDescent="0.3">
      <c r="A8272" s="18">
        <v>8270</v>
      </c>
      <c r="B8272" s="18">
        <f t="shared" si="258"/>
        <v>2020</v>
      </c>
      <c r="C8272" s="17">
        <v>44013</v>
      </c>
      <c r="D8272" s="18" t="s">
        <v>130</v>
      </c>
      <c r="E8272" s="18" t="s">
        <v>95</v>
      </c>
      <c r="F8272" s="18" t="str">
        <f t="shared" si="259"/>
        <v>Eversource_WMA-Lenox Muni Agg Rate-44013</v>
      </c>
      <c r="G8272" s="11" t="s">
        <v>131</v>
      </c>
      <c r="H8272" s="11" t="s">
        <v>54</v>
      </c>
      <c r="I8272" s="11" t="s">
        <v>99</v>
      </c>
      <c r="J8272" s="11" t="s">
        <v>219</v>
      </c>
      <c r="K8272" s="11" t="str">
        <f>IFERROR(INDEX('EDC Component Dictionary'!$C$5:$C$37,MATCH('Rates Database'!J8272,'EDC Component Dictionary'!$B$5:$B$37,0)), "Energy Supply")</f>
        <v>Energy Supply</v>
      </c>
      <c r="L8272" s="12">
        <v>0.10707999999999999</v>
      </c>
      <c r="M8272" s="12"/>
    </row>
    <row r="8273" spans="1:13" x14ac:dyDescent="0.3">
      <c r="A8273" s="18">
        <v>8271</v>
      </c>
      <c r="B8273" s="18">
        <f t="shared" si="258"/>
        <v>2020</v>
      </c>
      <c r="C8273" s="17">
        <v>44013</v>
      </c>
      <c r="D8273" s="18" t="s">
        <v>130</v>
      </c>
      <c r="E8273" s="18" t="s">
        <v>164</v>
      </c>
      <c r="F8273" s="18" t="str">
        <f t="shared" si="259"/>
        <v>National Grid-Monterey Muni Agg Rate-44013</v>
      </c>
      <c r="G8273" s="11" t="s">
        <v>131</v>
      </c>
      <c r="H8273" s="11" t="s">
        <v>54</v>
      </c>
      <c r="I8273" s="11" t="s">
        <v>99</v>
      </c>
      <c r="J8273" s="11" t="s">
        <v>220</v>
      </c>
      <c r="K8273" s="11" t="str">
        <f>IFERROR(INDEX('EDC Component Dictionary'!$C$5:$C$37,MATCH('Rates Database'!J8273,'EDC Component Dictionary'!$B$5:$B$37,0)), "Energy Supply")</f>
        <v>Energy Supply</v>
      </c>
      <c r="L8273" s="12">
        <v>0.10707999999999999</v>
      </c>
      <c r="M8273" s="12"/>
    </row>
    <row r="8274" spans="1:13" x14ac:dyDescent="0.3">
      <c r="A8274" s="18">
        <v>8272</v>
      </c>
      <c r="B8274" s="18">
        <f t="shared" si="258"/>
        <v>2020</v>
      </c>
      <c r="C8274" s="17">
        <v>44013</v>
      </c>
      <c r="D8274" s="18" t="s">
        <v>130</v>
      </c>
      <c r="E8274" s="18" t="s">
        <v>164</v>
      </c>
      <c r="F8274" s="18" t="str">
        <f t="shared" si="259"/>
        <v>National Grid-New Marlborough Muni Agg Rate-44013</v>
      </c>
      <c r="G8274" s="11" t="s">
        <v>131</v>
      </c>
      <c r="H8274" s="11" t="s">
        <v>54</v>
      </c>
      <c r="I8274" s="11" t="s">
        <v>99</v>
      </c>
      <c r="J8274" s="11" t="s">
        <v>221</v>
      </c>
      <c r="K8274" s="11" t="str">
        <f>IFERROR(INDEX('EDC Component Dictionary'!$C$5:$C$37,MATCH('Rates Database'!J8274,'EDC Component Dictionary'!$B$5:$B$37,0)), "Energy Supply")</f>
        <v>Energy Supply</v>
      </c>
      <c r="L8274" s="12">
        <v>0.10707999999999999</v>
      </c>
      <c r="M8274" s="12"/>
    </row>
    <row r="8275" spans="1:13" x14ac:dyDescent="0.3">
      <c r="A8275" s="18">
        <v>8273</v>
      </c>
      <c r="B8275" s="18">
        <f t="shared" si="258"/>
        <v>2020</v>
      </c>
      <c r="C8275" s="17">
        <v>44013</v>
      </c>
      <c r="D8275" s="18" t="s">
        <v>130</v>
      </c>
      <c r="E8275" s="18" t="s">
        <v>164</v>
      </c>
      <c r="F8275" s="18" t="str">
        <f t="shared" si="259"/>
        <v>National Grid-North Adams Muni Agg Rate-44013</v>
      </c>
      <c r="G8275" s="11" t="s">
        <v>131</v>
      </c>
      <c r="H8275" s="11" t="s">
        <v>54</v>
      </c>
      <c r="I8275" s="11" t="s">
        <v>99</v>
      </c>
      <c r="J8275" s="11" t="s">
        <v>222</v>
      </c>
      <c r="K8275" s="11" t="str">
        <f>IFERROR(INDEX('EDC Component Dictionary'!$C$5:$C$37,MATCH('Rates Database'!J8275,'EDC Component Dictionary'!$B$5:$B$37,0)), "Energy Supply")</f>
        <v>Energy Supply</v>
      </c>
      <c r="L8275" s="12">
        <v>0.10707999999999999</v>
      </c>
      <c r="M8275" s="12"/>
    </row>
    <row r="8276" spans="1:13" x14ac:dyDescent="0.3">
      <c r="A8276" s="18">
        <v>8274</v>
      </c>
      <c r="B8276" s="18">
        <f t="shared" si="258"/>
        <v>2020</v>
      </c>
      <c r="C8276" s="17">
        <v>44013</v>
      </c>
      <c r="D8276" s="18" t="s">
        <v>130</v>
      </c>
      <c r="E8276" s="18" t="s">
        <v>164</v>
      </c>
      <c r="F8276" s="18" t="str">
        <f t="shared" si="259"/>
        <v>National Grid-Sheffield Muni Agg Rate-44013</v>
      </c>
      <c r="G8276" s="11" t="s">
        <v>131</v>
      </c>
      <c r="H8276" s="11" t="s">
        <v>54</v>
      </c>
      <c r="I8276" s="11" t="s">
        <v>99</v>
      </c>
      <c r="J8276" s="11" t="s">
        <v>223</v>
      </c>
      <c r="K8276" s="11" t="str">
        <f>IFERROR(INDEX('EDC Component Dictionary'!$C$5:$C$37,MATCH('Rates Database'!J8276,'EDC Component Dictionary'!$B$5:$B$37,0)), "Energy Supply")</f>
        <v>Energy Supply</v>
      </c>
      <c r="L8276" s="12">
        <v>0.10707999999999999</v>
      </c>
      <c r="M8276" s="12"/>
    </row>
    <row r="8277" spans="1:13" x14ac:dyDescent="0.3">
      <c r="A8277" s="18">
        <v>8275</v>
      </c>
      <c r="B8277" s="18">
        <f t="shared" si="258"/>
        <v>2020</v>
      </c>
      <c r="C8277" s="17">
        <v>44013</v>
      </c>
      <c r="D8277" s="18" t="s">
        <v>130</v>
      </c>
      <c r="E8277" s="18" t="s">
        <v>164</v>
      </c>
      <c r="F8277" s="18" t="str">
        <f t="shared" si="259"/>
        <v>National Grid-West Stockbridge Muni Agg Rate-44013</v>
      </c>
      <c r="G8277" s="11" t="s">
        <v>131</v>
      </c>
      <c r="H8277" s="11" t="s">
        <v>54</v>
      </c>
      <c r="I8277" s="11" t="s">
        <v>99</v>
      </c>
      <c r="J8277" s="11" t="s">
        <v>224</v>
      </c>
      <c r="K8277" s="11" t="str">
        <f>IFERROR(INDEX('EDC Component Dictionary'!$C$5:$C$37,MATCH('Rates Database'!J8277,'EDC Component Dictionary'!$B$5:$B$37,0)), "Energy Supply")</f>
        <v>Energy Supply</v>
      </c>
      <c r="L8277" s="12">
        <v>0.10707999999999999</v>
      </c>
      <c r="M8277" s="12"/>
    </row>
    <row r="8278" spans="1:13" x14ac:dyDescent="0.3">
      <c r="A8278" s="18">
        <v>8276</v>
      </c>
      <c r="B8278" s="18">
        <f t="shared" si="258"/>
        <v>2020</v>
      </c>
      <c r="C8278" s="17">
        <v>44013</v>
      </c>
      <c r="D8278" s="18" t="s">
        <v>130</v>
      </c>
      <c r="E8278" s="18" t="s">
        <v>164</v>
      </c>
      <c r="F8278" s="18" t="str">
        <f t="shared" si="259"/>
        <v>National Grid-Williamstown Muni Agg Rate-44013</v>
      </c>
      <c r="G8278" s="11" t="s">
        <v>131</v>
      </c>
      <c r="H8278" s="11" t="s">
        <v>54</v>
      </c>
      <c r="I8278" s="11" t="s">
        <v>99</v>
      </c>
      <c r="J8278" s="11" t="s">
        <v>225</v>
      </c>
      <c r="K8278" s="11" t="str">
        <f>IFERROR(INDEX('EDC Component Dictionary'!$C$5:$C$37,MATCH('Rates Database'!J8278,'EDC Component Dictionary'!$B$5:$B$37,0)), "Energy Supply")</f>
        <v>Energy Supply</v>
      </c>
      <c r="L8278" s="12">
        <v>0.10707999999999999</v>
      </c>
      <c r="M8278" s="12"/>
    </row>
    <row r="8279" spans="1:13" x14ac:dyDescent="0.3">
      <c r="A8279" s="18">
        <v>8277</v>
      </c>
      <c r="B8279" s="18">
        <f t="shared" si="258"/>
        <v>2020</v>
      </c>
      <c r="C8279" s="17">
        <v>44013</v>
      </c>
      <c r="D8279" s="18" t="s">
        <v>130</v>
      </c>
      <c r="E8279" s="18" t="s">
        <v>164</v>
      </c>
      <c r="F8279" s="18" t="str">
        <f t="shared" si="259"/>
        <v>National Grid-Rockland Muni Agg Rate-44013</v>
      </c>
      <c r="G8279" s="11" t="s">
        <v>131</v>
      </c>
      <c r="H8279" s="11" t="s">
        <v>54</v>
      </c>
      <c r="I8279" s="11" t="s">
        <v>99</v>
      </c>
      <c r="J8279" s="11" t="s">
        <v>271</v>
      </c>
      <c r="K8279" s="11" t="str">
        <f>IFERROR(INDEX('EDC Component Dictionary'!$C$5:$C$37,MATCH('Rates Database'!J8279,'EDC Component Dictionary'!$B$5:$B$37,0)), "Energy Supply")</f>
        <v>Energy Supply</v>
      </c>
      <c r="L8279" s="12">
        <v>0.10741000000000001</v>
      </c>
      <c r="M8279" s="12"/>
    </row>
    <row r="8280" spans="1:13" x14ac:dyDescent="0.3">
      <c r="A8280" s="18">
        <v>8278</v>
      </c>
      <c r="B8280" s="18">
        <f t="shared" si="258"/>
        <v>2020</v>
      </c>
      <c r="C8280" s="17">
        <v>44013</v>
      </c>
      <c r="D8280" s="18" t="s">
        <v>130</v>
      </c>
      <c r="E8280" s="18" t="s">
        <v>163</v>
      </c>
      <c r="F8280" s="18" t="str">
        <f t="shared" si="259"/>
        <v>Eversource_EMA-Sudbury Muni Agg Rate-44013</v>
      </c>
      <c r="G8280" s="11" t="s">
        <v>131</v>
      </c>
      <c r="H8280" s="11" t="s">
        <v>54</v>
      </c>
      <c r="I8280" s="11" t="s">
        <v>99</v>
      </c>
      <c r="J8280" s="11" t="s">
        <v>227</v>
      </c>
      <c r="K8280" s="11" t="str">
        <f>IFERROR(INDEX('EDC Component Dictionary'!$C$5:$C$37,MATCH('Rates Database'!J8280,'EDC Component Dictionary'!$B$5:$B$37,0)), "Energy Supply")</f>
        <v>Energy Supply</v>
      </c>
      <c r="L8280" s="12">
        <v>0.10766000000000001</v>
      </c>
      <c r="M8280" s="12"/>
    </row>
    <row r="8281" spans="1:13" x14ac:dyDescent="0.3">
      <c r="A8281" s="18">
        <v>8279</v>
      </c>
      <c r="B8281" s="18">
        <f t="shared" si="258"/>
        <v>2020</v>
      </c>
      <c r="C8281" s="17">
        <v>44013</v>
      </c>
      <c r="D8281" s="18" t="s">
        <v>130</v>
      </c>
      <c r="E8281" s="18" t="s">
        <v>163</v>
      </c>
      <c r="F8281" s="18" t="str">
        <f t="shared" si="259"/>
        <v>Eversource_EMA-Wareham Muni Agg Rate-44013</v>
      </c>
      <c r="G8281" s="11" t="s">
        <v>131</v>
      </c>
      <c r="H8281" s="11" t="s">
        <v>54</v>
      </c>
      <c r="I8281" s="11" t="s">
        <v>99</v>
      </c>
      <c r="J8281" s="11" t="s">
        <v>273</v>
      </c>
      <c r="K8281" s="11" t="str">
        <f>IFERROR(INDEX('EDC Component Dictionary'!$C$5:$C$37,MATCH('Rates Database'!J8281,'EDC Component Dictionary'!$B$5:$B$37,0)), "Energy Supply")</f>
        <v>Energy Supply</v>
      </c>
      <c r="L8281" s="12">
        <v>0.10771</v>
      </c>
      <c r="M8281" s="12"/>
    </row>
    <row r="8282" spans="1:13" x14ac:dyDescent="0.3">
      <c r="A8282" s="18">
        <v>8280</v>
      </c>
      <c r="B8282" s="18">
        <f t="shared" si="258"/>
        <v>2020</v>
      </c>
      <c r="C8282" s="17">
        <v>44013</v>
      </c>
      <c r="D8282" s="18" t="s">
        <v>130</v>
      </c>
      <c r="E8282" s="18" t="s">
        <v>164</v>
      </c>
      <c r="F8282" s="18" t="str">
        <f t="shared" si="259"/>
        <v>National Grid-Egremont Muni Agg Rate-44013</v>
      </c>
      <c r="G8282" s="11" t="s">
        <v>131</v>
      </c>
      <c r="H8282" s="11" t="s">
        <v>54</v>
      </c>
      <c r="I8282" s="11" t="s">
        <v>99</v>
      </c>
      <c r="J8282" s="11" t="s">
        <v>248</v>
      </c>
      <c r="K8282" s="11" t="str">
        <f>IFERROR(INDEX('EDC Component Dictionary'!$C$5:$C$37,MATCH('Rates Database'!J8282,'EDC Component Dictionary'!$B$5:$B$37,0)), "Energy Supply")</f>
        <v>Energy Supply</v>
      </c>
      <c r="L8282" s="12">
        <v>0.10786999999999999</v>
      </c>
      <c r="M8282" s="12"/>
    </row>
    <row r="8283" spans="1:13" x14ac:dyDescent="0.3">
      <c r="A8283" s="18">
        <v>8281</v>
      </c>
      <c r="B8283" s="18">
        <f t="shared" si="258"/>
        <v>2020</v>
      </c>
      <c r="C8283" s="17">
        <v>44013</v>
      </c>
      <c r="D8283" s="18" t="s">
        <v>130</v>
      </c>
      <c r="E8283" s="18" t="s">
        <v>164</v>
      </c>
      <c r="F8283" s="18" t="str">
        <f t="shared" si="259"/>
        <v>National Grid-North Andover Muni Agg Rate-44013</v>
      </c>
      <c r="G8283" s="11" t="s">
        <v>131</v>
      </c>
      <c r="H8283" s="11" t="s">
        <v>54</v>
      </c>
      <c r="I8283" s="11" t="s">
        <v>99</v>
      </c>
      <c r="J8283" s="11" t="s">
        <v>259</v>
      </c>
      <c r="K8283" s="11" t="str">
        <f>IFERROR(INDEX('EDC Component Dictionary'!$C$5:$C$37,MATCH('Rates Database'!J8283,'EDC Component Dictionary'!$B$5:$B$37,0)), "Energy Supply")</f>
        <v>Energy Supply</v>
      </c>
      <c r="L8283" s="12">
        <v>0.1079</v>
      </c>
      <c r="M8283" s="12"/>
    </row>
    <row r="8284" spans="1:13" x14ac:dyDescent="0.3">
      <c r="A8284" s="18">
        <v>8282</v>
      </c>
      <c r="B8284" s="18">
        <f t="shared" si="258"/>
        <v>2020</v>
      </c>
      <c r="C8284" s="17">
        <v>44013</v>
      </c>
      <c r="D8284" s="18" t="s">
        <v>130</v>
      </c>
      <c r="E8284" s="18" t="s">
        <v>164</v>
      </c>
      <c r="F8284" s="18" t="str">
        <f t="shared" si="259"/>
        <v>National Grid-Grafton Muni Agg Rate-44013</v>
      </c>
      <c r="G8284" s="11" t="s">
        <v>131</v>
      </c>
      <c r="H8284" s="11" t="s">
        <v>54</v>
      </c>
      <c r="I8284" s="11" t="s">
        <v>99</v>
      </c>
      <c r="J8284" s="11" t="s">
        <v>229</v>
      </c>
      <c r="K8284" s="11" t="str">
        <f>IFERROR(INDEX('EDC Component Dictionary'!$C$5:$C$37,MATCH('Rates Database'!J8284,'EDC Component Dictionary'!$B$5:$B$37,0)), "Energy Supply")</f>
        <v>Energy Supply</v>
      </c>
      <c r="L8284" s="12">
        <v>0.10811</v>
      </c>
      <c r="M8284" s="12"/>
    </row>
    <row r="8285" spans="1:13" x14ac:dyDescent="0.3">
      <c r="A8285" s="18">
        <v>8283</v>
      </c>
      <c r="B8285" s="18">
        <f t="shared" si="258"/>
        <v>2020</v>
      </c>
      <c r="C8285" s="17">
        <v>44013</v>
      </c>
      <c r="D8285" s="18" t="s">
        <v>130</v>
      </c>
      <c r="E8285" s="18" t="s">
        <v>164</v>
      </c>
      <c r="F8285" s="18" t="str">
        <f t="shared" si="259"/>
        <v>National Grid-Halifax Muni Agg Rate-44013</v>
      </c>
      <c r="G8285" s="11" t="s">
        <v>131</v>
      </c>
      <c r="H8285" s="11" t="s">
        <v>54</v>
      </c>
      <c r="I8285" s="11" t="s">
        <v>99</v>
      </c>
      <c r="J8285" s="11" t="s">
        <v>230</v>
      </c>
      <c r="K8285" s="11" t="str">
        <f>IFERROR(INDEX('EDC Component Dictionary'!$C$5:$C$37,MATCH('Rates Database'!J8285,'EDC Component Dictionary'!$B$5:$B$37,0)), "Energy Supply")</f>
        <v>Energy Supply</v>
      </c>
      <c r="L8285" s="12">
        <v>0.10876</v>
      </c>
      <c r="M8285" s="12"/>
    </row>
    <row r="8286" spans="1:13" x14ac:dyDescent="0.3">
      <c r="A8286" s="18">
        <v>8284</v>
      </c>
      <c r="B8286" s="18">
        <f t="shared" si="258"/>
        <v>2020</v>
      </c>
      <c r="C8286" s="17">
        <v>44013</v>
      </c>
      <c r="D8286" s="18" t="s">
        <v>130</v>
      </c>
      <c r="E8286" s="18" t="s">
        <v>164</v>
      </c>
      <c r="F8286" s="18" t="str">
        <f t="shared" si="259"/>
        <v>National Grid-Southborough Muni Agg Rate-44013</v>
      </c>
      <c r="G8286" s="11" t="s">
        <v>131</v>
      </c>
      <c r="H8286" s="11" t="s">
        <v>54</v>
      </c>
      <c r="I8286" s="11" t="s">
        <v>99</v>
      </c>
      <c r="J8286" s="11" t="s">
        <v>231</v>
      </c>
      <c r="K8286" s="11" t="str">
        <f>IFERROR(INDEX('EDC Component Dictionary'!$C$5:$C$37,MATCH('Rates Database'!J8286,'EDC Component Dictionary'!$B$5:$B$37,0)), "Energy Supply")</f>
        <v>Energy Supply</v>
      </c>
      <c r="L8286" s="12">
        <v>0.10884000000000001</v>
      </c>
      <c r="M8286" s="12"/>
    </row>
    <row r="8287" spans="1:13" x14ac:dyDescent="0.3">
      <c r="A8287" s="18">
        <v>8285</v>
      </c>
      <c r="B8287" s="18">
        <f t="shared" si="258"/>
        <v>2020</v>
      </c>
      <c r="C8287" s="17">
        <v>44013</v>
      </c>
      <c r="D8287" s="18" t="s">
        <v>130</v>
      </c>
      <c r="E8287" s="18" t="s">
        <v>163</v>
      </c>
      <c r="F8287" s="18" t="str">
        <f t="shared" si="259"/>
        <v>Eversource_EMA-Stoneham Muni Agg Rate-44013</v>
      </c>
      <c r="G8287" s="11" t="s">
        <v>131</v>
      </c>
      <c r="H8287" s="11" t="s">
        <v>54</v>
      </c>
      <c r="I8287" s="11" t="s">
        <v>99</v>
      </c>
      <c r="J8287" s="11" t="s">
        <v>267</v>
      </c>
      <c r="K8287" s="11" t="str">
        <f>IFERROR(INDEX('EDC Component Dictionary'!$C$5:$C$37,MATCH('Rates Database'!J8287,'EDC Component Dictionary'!$B$5:$B$37,0)), "Energy Supply")</f>
        <v>Energy Supply</v>
      </c>
      <c r="L8287" s="12">
        <v>0.10903</v>
      </c>
      <c r="M8287" s="12"/>
    </row>
    <row r="8288" spans="1:13" x14ac:dyDescent="0.3">
      <c r="A8288" s="18">
        <v>8286</v>
      </c>
      <c r="B8288" s="18">
        <f t="shared" si="258"/>
        <v>2020</v>
      </c>
      <c r="C8288" s="17">
        <v>44013</v>
      </c>
      <c r="D8288" s="18" t="s">
        <v>130</v>
      </c>
      <c r="E8288" s="18" t="s">
        <v>164</v>
      </c>
      <c r="F8288" s="18" t="str">
        <f t="shared" si="259"/>
        <v>National Grid-Webster Muni Agg Rate-44013</v>
      </c>
      <c r="G8288" s="11" t="s">
        <v>131</v>
      </c>
      <c r="H8288" s="11" t="s">
        <v>54</v>
      </c>
      <c r="I8288" s="11" t="s">
        <v>99</v>
      </c>
      <c r="J8288" s="11" t="s">
        <v>266</v>
      </c>
      <c r="K8288" s="11" t="str">
        <f>IFERROR(INDEX('EDC Component Dictionary'!$C$5:$C$37,MATCH('Rates Database'!J8288,'EDC Component Dictionary'!$B$5:$B$37,0)), "Energy Supply")</f>
        <v>Energy Supply</v>
      </c>
      <c r="L8288" s="12">
        <v>0.10929</v>
      </c>
      <c r="M8288" s="12"/>
    </row>
    <row r="8289" spans="1:13" x14ac:dyDescent="0.3">
      <c r="A8289" s="18">
        <v>8287</v>
      </c>
      <c r="B8289" s="18">
        <f t="shared" si="258"/>
        <v>2020</v>
      </c>
      <c r="C8289" s="17">
        <v>44013</v>
      </c>
      <c r="D8289" s="18" t="s">
        <v>130</v>
      </c>
      <c r="E8289" s="18" t="s">
        <v>164</v>
      </c>
      <c r="F8289" s="18" t="str">
        <f t="shared" si="259"/>
        <v>National Grid-Sutton Muni Agg Rate-44013</v>
      </c>
      <c r="G8289" s="11" t="s">
        <v>131</v>
      </c>
      <c r="H8289" s="11" t="s">
        <v>54</v>
      </c>
      <c r="I8289" s="11" t="s">
        <v>99</v>
      </c>
      <c r="J8289" s="11" t="s">
        <v>233</v>
      </c>
      <c r="K8289" s="11" t="str">
        <f>IFERROR(INDEX('EDC Component Dictionary'!$C$5:$C$37,MATCH('Rates Database'!J8289,'EDC Component Dictionary'!$B$5:$B$37,0)), "Energy Supply")</f>
        <v>Energy Supply</v>
      </c>
      <c r="L8289" s="12">
        <v>0.10929999999999999</v>
      </c>
      <c r="M8289" s="12"/>
    </row>
    <row r="8290" spans="1:13" x14ac:dyDescent="0.3">
      <c r="A8290" s="18">
        <v>8288</v>
      </c>
      <c r="B8290" s="18">
        <f t="shared" si="258"/>
        <v>2020</v>
      </c>
      <c r="C8290" s="17">
        <v>44013</v>
      </c>
      <c r="D8290" s="18" t="s">
        <v>130</v>
      </c>
      <c r="E8290" s="18" t="s">
        <v>163</v>
      </c>
      <c r="F8290" s="18" t="str">
        <f t="shared" si="259"/>
        <v>Eversource_EMA-Carlisle Muni Agg Rate-44013</v>
      </c>
      <c r="G8290" s="11" t="s">
        <v>131</v>
      </c>
      <c r="H8290" s="11" t="s">
        <v>54</v>
      </c>
      <c r="I8290" s="11" t="s">
        <v>99</v>
      </c>
      <c r="J8290" s="11" t="s">
        <v>236</v>
      </c>
      <c r="K8290" s="11" t="str">
        <f>IFERROR(INDEX('EDC Component Dictionary'!$C$5:$C$37,MATCH('Rates Database'!J8290,'EDC Component Dictionary'!$B$5:$B$37,0)), "Energy Supply")</f>
        <v>Energy Supply</v>
      </c>
      <c r="L8290" s="12">
        <v>0.10979</v>
      </c>
      <c r="M8290" s="12"/>
    </row>
    <row r="8291" spans="1:13" x14ac:dyDescent="0.3">
      <c r="A8291" s="18">
        <v>8289</v>
      </c>
      <c r="B8291" s="18">
        <f t="shared" si="258"/>
        <v>2020</v>
      </c>
      <c r="C8291" s="17">
        <v>44013</v>
      </c>
      <c r="D8291" s="18" t="s">
        <v>130</v>
      </c>
      <c r="E8291" s="18" t="s">
        <v>163</v>
      </c>
      <c r="F8291" s="18" t="str">
        <f t="shared" si="259"/>
        <v>Eversource_EMA-Acton Muni Agg Rate-44013</v>
      </c>
      <c r="G8291" s="11" t="s">
        <v>131</v>
      </c>
      <c r="H8291" s="11" t="s">
        <v>54</v>
      </c>
      <c r="I8291" s="11" t="s">
        <v>99</v>
      </c>
      <c r="J8291" s="11" t="s">
        <v>226</v>
      </c>
      <c r="K8291" s="11" t="str">
        <f>IFERROR(INDEX('EDC Component Dictionary'!$C$5:$C$37,MATCH('Rates Database'!J8291,'EDC Component Dictionary'!$B$5:$B$37,0)), "Energy Supply")</f>
        <v>Energy Supply</v>
      </c>
      <c r="L8291" s="12">
        <v>0.1103</v>
      </c>
      <c r="M8291" s="12"/>
    </row>
    <row r="8292" spans="1:13" x14ac:dyDescent="0.3">
      <c r="A8292" s="18">
        <v>8290</v>
      </c>
      <c r="B8292" s="18">
        <f t="shared" si="258"/>
        <v>2020</v>
      </c>
      <c r="C8292" s="17">
        <v>44013</v>
      </c>
      <c r="D8292" s="18" t="s">
        <v>130</v>
      </c>
      <c r="E8292" s="18" t="s">
        <v>36</v>
      </c>
      <c r="F8292" s="18" t="str">
        <f t="shared" si="259"/>
        <v>Unitil-Lunenburg Muni Agg Rate-44013</v>
      </c>
      <c r="G8292" s="11" t="s">
        <v>131</v>
      </c>
      <c r="H8292" s="11" t="s">
        <v>54</v>
      </c>
      <c r="I8292" s="11" t="s">
        <v>99</v>
      </c>
      <c r="J8292" s="11" t="s">
        <v>239</v>
      </c>
      <c r="K8292" s="11" t="str">
        <f>IFERROR(INDEX('EDC Component Dictionary'!$C$5:$C$37,MATCH('Rates Database'!J8292,'EDC Component Dictionary'!$B$5:$B$37,0)), "Energy Supply")</f>
        <v>Energy Supply</v>
      </c>
      <c r="L8292" s="12">
        <v>0.10997999999999999</v>
      </c>
      <c r="M8292" s="12"/>
    </row>
    <row r="8293" spans="1:13" x14ac:dyDescent="0.3">
      <c r="A8293" s="18">
        <v>8291</v>
      </c>
      <c r="B8293" s="18">
        <f t="shared" si="258"/>
        <v>2020</v>
      </c>
      <c r="C8293" s="17">
        <v>44013</v>
      </c>
      <c r="D8293" s="18" t="s">
        <v>130</v>
      </c>
      <c r="E8293" s="18" t="s">
        <v>163</v>
      </c>
      <c r="F8293" s="18" t="str">
        <f t="shared" si="259"/>
        <v>Eversource_EMA-Arlington Muni Agg Rate-44013</v>
      </c>
      <c r="G8293" s="11" t="s">
        <v>131</v>
      </c>
      <c r="H8293" s="11" t="s">
        <v>54</v>
      </c>
      <c r="I8293" s="11" t="s">
        <v>99</v>
      </c>
      <c r="J8293" s="11" t="s">
        <v>228</v>
      </c>
      <c r="K8293" s="11" t="str">
        <f>IFERROR(INDEX('EDC Component Dictionary'!$C$5:$C$37,MATCH('Rates Database'!J8293,'EDC Component Dictionary'!$B$5:$B$37,0)), "Energy Supply")</f>
        <v>Energy Supply</v>
      </c>
      <c r="L8293" s="12">
        <v>0.11138000000000001</v>
      </c>
      <c r="M8293" s="12"/>
    </row>
    <row r="8294" spans="1:13" x14ac:dyDescent="0.3">
      <c r="A8294" s="18">
        <v>8292</v>
      </c>
      <c r="B8294" s="18">
        <f t="shared" si="258"/>
        <v>2020</v>
      </c>
      <c r="C8294" s="17">
        <v>44013</v>
      </c>
      <c r="D8294" s="18" t="s">
        <v>130</v>
      </c>
      <c r="E8294" s="18" t="s">
        <v>163</v>
      </c>
      <c r="F8294" s="18" t="str">
        <f t="shared" si="259"/>
        <v>Eversource_EMA-Ashland Muni Agg Rate-44013</v>
      </c>
      <c r="G8294" s="11" t="s">
        <v>131</v>
      </c>
      <c r="H8294" s="11" t="s">
        <v>54</v>
      </c>
      <c r="I8294" s="11" t="s">
        <v>99</v>
      </c>
      <c r="J8294" s="11" t="s">
        <v>234</v>
      </c>
      <c r="K8294" s="11" t="str">
        <f>IFERROR(INDEX('EDC Component Dictionary'!$C$5:$C$37,MATCH('Rates Database'!J8294,'EDC Component Dictionary'!$B$5:$B$37,0)), "Energy Supply")</f>
        <v>Energy Supply</v>
      </c>
      <c r="L8294" s="12">
        <v>0.11047</v>
      </c>
      <c r="M8294" s="12"/>
    </row>
    <row r="8295" spans="1:13" x14ac:dyDescent="0.3">
      <c r="A8295" s="18">
        <v>8293</v>
      </c>
      <c r="B8295" s="18">
        <f t="shared" si="258"/>
        <v>2020</v>
      </c>
      <c r="C8295" s="17">
        <v>44013</v>
      </c>
      <c r="D8295" s="18" t="s">
        <v>130</v>
      </c>
      <c r="E8295" s="18" t="s">
        <v>163</v>
      </c>
      <c r="F8295" s="18" t="str">
        <f t="shared" si="259"/>
        <v>Eversource_EMA-Plympton Muni Agg Rate-44013</v>
      </c>
      <c r="G8295" s="11" t="s">
        <v>131</v>
      </c>
      <c r="H8295" s="11" t="s">
        <v>54</v>
      </c>
      <c r="I8295" s="11" t="s">
        <v>99</v>
      </c>
      <c r="J8295" s="11" t="s">
        <v>240</v>
      </c>
      <c r="K8295" s="11" t="str">
        <f>IFERROR(INDEX('EDC Component Dictionary'!$C$5:$C$37,MATCH('Rates Database'!J8295,'EDC Component Dictionary'!$B$5:$B$37,0)), "Energy Supply")</f>
        <v>Energy Supply</v>
      </c>
      <c r="L8295" s="12">
        <v>0.11056000000000001</v>
      </c>
      <c r="M8295" s="12"/>
    </row>
    <row r="8296" spans="1:13" x14ac:dyDescent="0.3">
      <c r="A8296" s="18">
        <v>8294</v>
      </c>
      <c r="B8296" s="18">
        <f t="shared" si="258"/>
        <v>2020</v>
      </c>
      <c r="C8296" s="17">
        <v>44013</v>
      </c>
      <c r="D8296" s="18" t="s">
        <v>130</v>
      </c>
      <c r="E8296" s="18" t="s">
        <v>164</v>
      </c>
      <c r="F8296" s="18" t="str">
        <f t="shared" si="259"/>
        <v>National Grid-Salisbury Muni Agg Rate-44013</v>
      </c>
      <c r="G8296" s="11" t="s">
        <v>131</v>
      </c>
      <c r="H8296" s="11" t="s">
        <v>54</v>
      </c>
      <c r="I8296" s="11" t="s">
        <v>99</v>
      </c>
      <c r="J8296" s="11" t="s">
        <v>241</v>
      </c>
      <c r="K8296" s="11" t="str">
        <f>IFERROR(INDEX('EDC Component Dictionary'!$C$5:$C$37,MATCH('Rates Database'!J8296,'EDC Component Dictionary'!$B$5:$B$37,0)), "Energy Supply")</f>
        <v>Energy Supply</v>
      </c>
      <c r="L8296" s="12">
        <v>0.11065</v>
      </c>
      <c r="M8296" s="12"/>
    </row>
    <row r="8297" spans="1:13" x14ac:dyDescent="0.3">
      <c r="A8297" s="18">
        <v>8295</v>
      </c>
      <c r="B8297" s="18">
        <f t="shared" si="258"/>
        <v>2020</v>
      </c>
      <c r="C8297" s="17">
        <v>44013</v>
      </c>
      <c r="D8297" s="18" t="s">
        <v>130</v>
      </c>
      <c r="E8297" s="18" t="s">
        <v>164</v>
      </c>
      <c r="F8297" s="18" t="str">
        <f t="shared" si="259"/>
        <v>National Grid-Gloucester Muni Agg Rate-44013</v>
      </c>
      <c r="G8297" s="11" t="s">
        <v>131</v>
      </c>
      <c r="H8297" s="11" t="s">
        <v>54</v>
      </c>
      <c r="I8297" s="11" t="s">
        <v>99</v>
      </c>
      <c r="J8297" s="11" t="s">
        <v>242</v>
      </c>
      <c r="K8297" s="11" t="str">
        <f>IFERROR(INDEX('EDC Component Dictionary'!$C$5:$C$37,MATCH('Rates Database'!J8297,'EDC Component Dictionary'!$B$5:$B$37,0)), "Energy Supply")</f>
        <v>Energy Supply</v>
      </c>
      <c r="L8297" s="12">
        <v>0.11096</v>
      </c>
      <c r="M8297" s="12"/>
    </row>
    <row r="8298" spans="1:13" x14ac:dyDescent="0.3">
      <c r="A8298" s="18">
        <v>8296</v>
      </c>
      <c r="B8298" s="18">
        <f t="shared" si="258"/>
        <v>2020</v>
      </c>
      <c r="C8298" s="17">
        <v>44013</v>
      </c>
      <c r="D8298" s="18" t="s">
        <v>130</v>
      </c>
      <c r="E8298" s="18" t="s">
        <v>163</v>
      </c>
      <c r="F8298" s="18" t="str">
        <f t="shared" si="259"/>
        <v>Eversource_EMA-Bedford Muni Agg Rate-44013</v>
      </c>
      <c r="G8298" s="11" t="s">
        <v>131</v>
      </c>
      <c r="H8298" s="11" t="s">
        <v>54</v>
      </c>
      <c r="I8298" s="11" t="s">
        <v>99</v>
      </c>
      <c r="J8298" s="11" t="s">
        <v>274</v>
      </c>
      <c r="K8298" s="11" t="str">
        <f>IFERROR(INDEX('EDC Component Dictionary'!$C$5:$C$37,MATCH('Rates Database'!J8298,'EDC Component Dictionary'!$B$5:$B$37,0)), "Energy Supply")</f>
        <v>Energy Supply</v>
      </c>
      <c r="L8298" s="12">
        <v>0.1113</v>
      </c>
      <c r="M8298" s="12"/>
    </row>
    <row r="8299" spans="1:13" x14ac:dyDescent="0.3">
      <c r="A8299" s="18">
        <v>8297</v>
      </c>
      <c r="B8299" s="18">
        <f t="shared" si="258"/>
        <v>2020</v>
      </c>
      <c r="C8299" s="17">
        <v>44013</v>
      </c>
      <c r="D8299" s="18" t="s">
        <v>130</v>
      </c>
      <c r="E8299" s="18" t="s">
        <v>164</v>
      </c>
      <c r="F8299" s="18" t="str">
        <f t="shared" si="259"/>
        <v>National Grid-Salem Muni Agg Rate-44013</v>
      </c>
      <c r="G8299" s="11" t="s">
        <v>131</v>
      </c>
      <c r="H8299" s="11" t="s">
        <v>54</v>
      </c>
      <c r="I8299" s="11" t="s">
        <v>99</v>
      </c>
      <c r="J8299" s="11" t="s">
        <v>175</v>
      </c>
      <c r="K8299" s="11" t="str">
        <f>IFERROR(INDEX('EDC Component Dictionary'!$C$5:$C$37,MATCH('Rates Database'!J8299,'EDC Component Dictionary'!$B$5:$B$37,0)), "Energy Supply")</f>
        <v>Energy Supply</v>
      </c>
      <c r="L8299" s="12">
        <v>0.11101999999999999</v>
      </c>
      <c r="M8299" s="12"/>
    </row>
    <row r="8300" spans="1:13" x14ac:dyDescent="0.3">
      <c r="A8300" s="18">
        <v>8298</v>
      </c>
      <c r="B8300" s="18">
        <f t="shared" si="258"/>
        <v>2020</v>
      </c>
      <c r="C8300" s="17">
        <v>44013</v>
      </c>
      <c r="D8300" s="18" t="s">
        <v>130</v>
      </c>
      <c r="E8300" s="18" t="s">
        <v>163</v>
      </c>
      <c r="F8300" s="18" t="str">
        <f t="shared" si="259"/>
        <v>Eversource_EMA-Cambridge Muni Agg Rate-44013</v>
      </c>
      <c r="G8300" s="11" t="s">
        <v>131</v>
      </c>
      <c r="H8300" s="11" t="s">
        <v>54</v>
      </c>
      <c r="I8300" s="11" t="s">
        <v>99</v>
      </c>
      <c r="J8300" s="11" t="s">
        <v>210</v>
      </c>
      <c r="K8300" s="11" t="str">
        <f>IFERROR(INDEX('EDC Component Dictionary'!$C$5:$C$37,MATCH('Rates Database'!J8300,'EDC Component Dictionary'!$B$5:$B$37,0)), "Energy Supply")</f>
        <v>Energy Supply</v>
      </c>
      <c r="L8300" s="12">
        <v>0.1115</v>
      </c>
      <c r="M8300" s="12"/>
    </row>
    <row r="8301" spans="1:13" x14ac:dyDescent="0.3">
      <c r="A8301" s="18">
        <v>8299</v>
      </c>
      <c r="B8301" s="18">
        <f t="shared" si="258"/>
        <v>2020</v>
      </c>
      <c r="C8301" s="17">
        <v>44013</v>
      </c>
      <c r="D8301" s="18" t="s">
        <v>130</v>
      </c>
      <c r="E8301" s="18" t="s">
        <v>163</v>
      </c>
      <c r="F8301" s="18" t="str">
        <f t="shared" si="259"/>
        <v>Eversource_EMA-Winchester Muni Agg Rate-44013</v>
      </c>
      <c r="G8301" s="11" t="s">
        <v>131</v>
      </c>
      <c r="H8301" s="11" t="s">
        <v>54</v>
      </c>
      <c r="I8301" s="11" t="s">
        <v>99</v>
      </c>
      <c r="J8301" s="11" t="s">
        <v>232</v>
      </c>
      <c r="K8301" s="11" t="str">
        <f>IFERROR(INDEX('EDC Component Dictionary'!$C$5:$C$37,MATCH('Rates Database'!J8301,'EDC Component Dictionary'!$B$5:$B$37,0)), "Energy Supply")</f>
        <v>Energy Supply</v>
      </c>
      <c r="L8301" s="12">
        <v>0.1124</v>
      </c>
      <c r="M8301" s="12"/>
    </row>
    <row r="8302" spans="1:13" x14ac:dyDescent="0.3">
      <c r="A8302" s="18">
        <v>8300</v>
      </c>
      <c r="B8302" s="18">
        <f t="shared" si="258"/>
        <v>2020</v>
      </c>
      <c r="C8302" s="17">
        <v>44013</v>
      </c>
      <c r="D8302" s="18" t="s">
        <v>130</v>
      </c>
      <c r="E8302" s="18" t="s">
        <v>164</v>
      </c>
      <c r="F8302" s="18" t="str">
        <f t="shared" si="259"/>
        <v>National Grid-Berlin Muni Agg Rate-44013</v>
      </c>
      <c r="G8302" s="11" t="s">
        <v>131</v>
      </c>
      <c r="H8302" s="11" t="s">
        <v>54</v>
      </c>
      <c r="I8302" s="11" t="s">
        <v>99</v>
      </c>
      <c r="J8302" s="11" t="s">
        <v>237</v>
      </c>
      <c r="K8302" s="11" t="str">
        <f>IFERROR(INDEX('EDC Component Dictionary'!$C$5:$C$37,MATCH('Rates Database'!J8302,'EDC Component Dictionary'!$B$5:$B$37,0)), "Energy Supply")</f>
        <v>Energy Supply</v>
      </c>
      <c r="L8302" s="12">
        <v>0.1119</v>
      </c>
      <c r="M8302" s="12"/>
    </row>
    <row r="8303" spans="1:13" x14ac:dyDescent="0.3">
      <c r="A8303" s="18">
        <v>8301</v>
      </c>
      <c r="B8303" s="18">
        <f t="shared" si="258"/>
        <v>2020</v>
      </c>
      <c r="C8303" s="17">
        <v>44013</v>
      </c>
      <c r="D8303" s="18" t="s">
        <v>130</v>
      </c>
      <c r="E8303" s="18" t="s">
        <v>164</v>
      </c>
      <c r="F8303" s="18" t="str">
        <f t="shared" si="259"/>
        <v>National Grid-Bellingham Muni Agg Rate-44013</v>
      </c>
      <c r="G8303" s="11" t="s">
        <v>131</v>
      </c>
      <c r="H8303" s="11" t="s">
        <v>54</v>
      </c>
      <c r="I8303" s="11" t="s">
        <v>99</v>
      </c>
      <c r="J8303" s="11" t="s">
        <v>244</v>
      </c>
      <c r="K8303" s="11" t="str">
        <f>IFERROR(INDEX('EDC Component Dictionary'!$C$5:$C$37,MATCH('Rates Database'!J8303,'EDC Component Dictionary'!$B$5:$B$37,0)), "Energy Supply")</f>
        <v>Energy Supply</v>
      </c>
      <c r="L8303" s="12">
        <v>0.11241</v>
      </c>
      <c r="M8303" s="12"/>
    </row>
    <row r="8304" spans="1:13" x14ac:dyDescent="0.3">
      <c r="A8304" s="18">
        <v>8302</v>
      </c>
      <c r="B8304" s="18">
        <f t="shared" si="258"/>
        <v>2020</v>
      </c>
      <c r="C8304" s="17">
        <v>44013</v>
      </c>
      <c r="D8304" s="18" t="s">
        <v>130</v>
      </c>
      <c r="E8304" s="18" t="s">
        <v>163</v>
      </c>
      <c r="F8304" s="18" t="str">
        <f t="shared" si="259"/>
        <v>Eversource_EMA-Natick Muni Agg Rate-44013</v>
      </c>
      <c r="G8304" s="11" t="s">
        <v>131</v>
      </c>
      <c r="H8304" s="11" t="s">
        <v>54</v>
      </c>
      <c r="I8304" s="11" t="s">
        <v>99</v>
      </c>
      <c r="J8304" s="11" t="s">
        <v>252</v>
      </c>
      <c r="K8304" s="11" t="str">
        <f>IFERROR(INDEX('EDC Component Dictionary'!$C$5:$C$37,MATCH('Rates Database'!J8304,'EDC Component Dictionary'!$B$5:$B$37,0)), "Energy Supply")</f>
        <v>Energy Supply</v>
      </c>
      <c r="L8304" s="12">
        <v>0.11277</v>
      </c>
      <c r="M8304" s="12"/>
    </row>
    <row r="8305" spans="1:13" x14ac:dyDescent="0.3">
      <c r="A8305" s="18">
        <v>8303</v>
      </c>
      <c r="B8305" s="18">
        <f t="shared" si="258"/>
        <v>2020</v>
      </c>
      <c r="C8305" s="17">
        <v>44013</v>
      </c>
      <c r="D8305" s="18" t="s">
        <v>130</v>
      </c>
      <c r="E8305" s="18" t="s">
        <v>164</v>
      </c>
      <c r="F8305" s="18" t="str">
        <f t="shared" si="259"/>
        <v>National Grid-Nantucket Muni Agg Rate-44013</v>
      </c>
      <c r="G8305" s="11" t="s">
        <v>131</v>
      </c>
      <c r="H8305" s="11" t="s">
        <v>54</v>
      </c>
      <c r="I8305" s="11" t="s">
        <v>99</v>
      </c>
      <c r="J8305" s="11" t="s">
        <v>171</v>
      </c>
      <c r="K8305" s="11" t="str">
        <f>IFERROR(INDEX('EDC Component Dictionary'!$C$5:$C$37,MATCH('Rates Database'!J8305,'EDC Component Dictionary'!$B$5:$B$37,0)), "Energy Supply")</f>
        <v>Energy Supply</v>
      </c>
      <c r="L8305" s="12">
        <v>0.11305999999999999</v>
      </c>
      <c r="M8305" s="12"/>
    </row>
    <row r="8306" spans="1:13" x14ac:dyDescent="0.3">
      <c r="A8306" s="18">
        <v>8304</v>
      </c>
      <c r="B8306" s="18">
        <f t="shared" si="258"/>
        <v>2020</v>
      </c>
      <c r="C8306" s="17">
        <v>44013</v>
      </c>
      <c r="D8306" s="18" t="s">
        <v>130</v>
      </c>
      <c r="E8306" s="18" t="s">
        <v>164</v>
      </c>
      <c r="F8306" s="18" t="str">
        <f t="shared" si="259"/>
        <v>National Grid-West Bridgewater Muni Agg Rate-44013</v>
      </c>
      <c r="G8306" s="11" t="s">
        <v>131</v>
      </c>
      <c r="H8306" s="11" t="s">
        <v>54</v>
      </c>
      <c r="I8306" s="11" t="s">
        <v>99</v>
      </c>
      <c r="J8306" s="11" t="s">
        <v>247</v>
      </c>
      <c r="K8306" s="11" t="str">
        <f>IFERROR(INDEX('EDC Component Dictionary'!$C$5:$C$37,MATCH('Rates Database'!J8306,'EDC Component Dictionary'!$B$5:$B$37,0)), "Energy Supply")</f>
        <v>Energy Supply</v>
      </c>
      <c r="L8306" s="12">
        <v>0.11326</v>
      </c>
      <c r="M8306" s="12"/>
    </row>
    <row r="8307" spans="1:13" x14ac:dyDescent="0.3">
      <c r="A8307" s="18">
        <v>8305</v>
      </c>
      <c r="B8307" s="18">
        <f t="shared" si="258"/>
        <v>2020</v>
      </c>
      <c r="C8307" s="17">
        <v>44013</v>
      </c>
      <c r="D8307" s="18" t="s">
        <v>130</v>
      </c>
      <c r="E8307" s="18" t="s">
        <v>163</v>
      </c>
      <c r="F8307" s="18" t="str">
        <f t="shared" si="259"/>
        <v>Eversource_EMA-Newton Muni Agg Rate-44013</v>
      </c>
      <c r="G8307" s="11" t="s">
        <v>131</v>
      </c>
      <c r="H8307" s="11" t="s">
        <v>54</v>
      </c>
      <c r="I8307" s="11" t="s">
        <v>99</v>
      </c>
      <c r="J8307" s="11" t="s">
        <v>268</v>
      </c>
      <c r="K8307" s="11" t="str">
        <f>IFERROR(INDEX('EDC Component Dictionary'!$C$5:$C$37,MATCH('Rates Database'!J8307,'EDC Component Dictionary'!$B$5:$B$37,0)), "Energy Supply")</f>
        <v>Energy Supply</v>
      </c>
      <c r="L8307" s="12">
        <v>0.11353000000000001</v>
      </c>
      <c r="M8307" s="12"/>
    </row>
    <row r="8308" spans="1:13" x14ac:dyDescent="0.3">
      <c r="A8308" s="18">
        <v>8306</v>
      </c>
      <c r="B8308" s="18">
        <f t="shared" si="258"/>
        <v>2020</v>
      </c>
      <c r="C8308" s="17">
        <v>44013</v>
      </c>
      <c r="D8308" s="18" t="s">
        <v>130</v>
      </c>
      <c r="E8308" s="18" t="s">
        <v>163</v>
      </c>
      <c r="F8308" s="18" t="str">
        <f t="shared" si="259"/>
        <v>Eversource_EMA-Holliston Muni Agg Rate-44013</v>
      </c>
      <c r="G8308" s="11" t="s">
        <v>131</v>
      </c>
      <c r="H8308" s="11" t="s">
        <v>54</v>
      </c>
      <c r="I8308" s="11" t="s">
        <v>99</v>
      </c>
      <c r="J8308" s="11" t="s">
        <v>246</v>
      </c>
      <c r="K8308" s="11" t="str">
        <f>IFERROR(INDEX('EDC Component Dictionary'!$C$5:$C$37,MATCH('Rates Database'!J8308,'EDC Component Dictionary'!$B$5:$B$37,0)), "Energy Supply")</f>
        <v>Energy Supply</v>
      </c>
      <c r="L8308" s="12">
        <v>0.11373</v>
      </c>
      <c r="M8308" s="12"/>
    </row>
    <row r="8309" spans="1:13" x14ac:dyDescent="0.3">
      <c r="A8309" s="18">
        <v>8307</v>
      </c>
      <c r="B8309" s="18">
        <f t="shared" si="258"/>
        <v>2020</v>
      </c>
      <c r="C8309" s="17">
        <v>44013</v>
      </c>
      <c r="D8309" s="18" t="s">
        <v>130</v>
      </c>
      <c r="E8309" s="18" t="s">
        <v>164</v>
      </c>
      <c r="F8309" s="18" t="str">
        <f t="shared" si="259"/>
        <v>National Grid-Hamilton Muni Agg Rate-44013</v>
      </c>
      <c r="G8309" s="11" t="s">
        <v>131</v>
      </c>
      <c r="H8309" s="11" t="s">
        <v>54</v>
      </c>
      <c r="I8309" s="11" t="s">
        <v>99</v>
      </c>
      <c r="J8309" s="11" t="s">
        <v>250</v>
      </c>
      <c r="K8309" s="11" t="str">
        <f>IFERROR(INDEX('EDC Component Dictionary'!$C$5:$C$37,MATCH('Rates Database'!J8309,'EDC Component Dictionary'!$B$5:$B$37,0)), "Energy Supply")</f>
        <v>Energy Supply</v>
      </c>
      <c r="L8309" s="12">
        <v>0.11411</v>
      </c>
      <c r="M8309" s="12"/>
    </row>
    <row r="8310" spans="1:13" x14ac:dyDescent="0.3">
      <c r="A8310" s="18">
        <v>8308</v>
      </c>
      <c r="B8310" s="18">
        <f t="shared" si="258"/>
        <v>2020</v>
      </c>
      <c r="C8310" s="17">
        <v>44013</v>
      </c>
      <c r="D8310" s="18" t="s">
        <v>130</v>
      </c>
      <c r="E8310" s="18" t="s">
        <v>164</v>
      </c>
      <c r="F8310" s="18" t="str">
        <f t="shared" si="259"/>
        <v>National Grid-Millville Muni Agg Rate-44013</v>
      </c>
      <c r="G8310" s="11" t="s">
        <v>131</v>
      </c>
      <c r="H8310" s="11" t="s">
        <v>54</v>
      </c>
      <c r="I8310" s="11" t="s">
        <v>99</v>
      </c>
      <c r="J8310" s="11" t="s">
        <v>251</v>
      </c>
      <c r="K8310" s="11" t="str">
        <f>IFERROR(INDEX('EDC Component Dictionary'!$C$5:$C$37,MATCH('Rates Database'!J8310,'EDC Component Dictionary'!$B$5:$B$37,0)), "Energy Supply")</f>
        <v>Energy Supply</v>
      </c>
      <c r="L8310" s="12">
        <v>0.11416999999999999</v>
      </c>
      <c r="M8310" s="12"/>
    </row>
    <row r="8311" spans="1:13" x14ac:dyDescent="0.3">
      <c r="A8311" s="18">
        <v>8309</v>
      </c>
      <c r="B8311" s="18">
        <f t="shared" si="258"/>
        <v>2020</v>
      </c>
      <c r="C8311" s="17">
        <v>44013</v>
      </c>
      <c r="D8311" s="18" t="s">
        <v>130</v>
      </c>
      <c r="E8311" s="18" t="s">
        <v>164</v>
      </c>
      <c r="F8311" s="18" t="str">
        <f t="shared" si="259"/>
        <v>National Grid-Worcester Muni Agg Rate-44013</v>
      </c>
      <c r="G8311" s="11" t="s">
        <v>131</v>
      </c>
      <c r="H8311" s="11" t="s">
        <v>54</v>
      </c>
      <c r="I8311" s="11" t="s">
        <v>99</v>
      </c>
      <c r="J8311" s="11" t="s">
        <v>281</v>
      </c>
      <c r="K8311" s="11" t="str">
        <f>IFERROR(INDEX('EDC Component Dictionary'!$C$5:$C$37,MATCH('Rates Database'!J8311,'EDC Component Dictionary'!$B$5:$B$37,0)), "Energy Supply")</f>
        <v>Energy Supply</v>
      </c>
      <c r="L8311" s="12">
        <v>0.11446000000000001</v>
      </c>
      <c r="M8311" s="12"/>
    </row>
    <row r="8312" spans="1:13" x14ac:dyDescent="0.3">
      <c r="A8312" s="18">
        <v>8310</v>
      </c>
      <c r="B8312" s="18">
        <f t="shared" si="258"/>
        <v>2020</v>
      </c>
      <c r="C8312" s="17">
        <v>44013</v>
      </c>
      <c r="D8312" s="18" t="s">
        <v>130</v>
      </c>
      <c r="E8312" s="18" t="s">
        <v>164</v>
      </c>
      <c r="F8312" s="18" t="str">
        <f t="shared" si="259"/>
        <v>National Grid-Swampscott Muni Agg Rate-44013</v>
      </c>
      <c r="G8312" s="11" t="s">
        <v>131</v>
      </c>
      <c r="H8312" s="11" t="s">
        <v>54</v>
      </c>
      <c r="I8312" s="11" t="s">
        <v>99</v>
      </c>
      <c r="J8312" s="11" t="s">
        <v>178</v>
      </c>
      <c r="K8312" s="11" t="str">
        <f>IFERROR(INDEX('EDC Component Dictionary'!$C$5:$C$37,MATCH('Rates Database'!J8312,'EDC Component Dictionary'!$B$5:$B$37,0)), "Energy Supply")</f>
        <v>Energy Supply</v>
      </c>
      <c r="L8312" s="12">
        <v>0.11446000000000001</v>
      </c>
      <c r="M8312" s="12"/>
    </row>
    <row r="8313" spans="1:13" x14ac:dyDescent="0.3">
      <c r="A8313" s="18">
        <v>8311</v>
      </c>
      <c r="B8313" s="18">
        <f t="shared" si="258"/>
        <v>2020</v>
      </c>
      <c r="C8313" s="17">
        <v>44013</v>
      </c>
      <c r="D8313" s="18" t="s">
        <v>130</v>
      </c>
      <c r="E8313" s="18" t="s">
        <v>163</v>
      </c>
      <c r="F8313" s="18" t="str">
        <f t="shared" si="259"/>
        <v>Eversource_EMA-Watertown Muni Agg Rate-44013</v>
      </c>
      <c r="G8313" s="11" t="s">
        <v>131</v>
      </c>
      <c r="H8313" s="11" t="s">
        <v>54</v>
      </c>
      <c r="I8313" s="11" t="s">
        <v>99</v>
      </c>
      <c r="J8313" s="11" t="s">
        <v>275</v>
      </c>
      <c r="K8313" s="11" t="str">
        <f>IFERROR(INDEX('EDC Component Dictionary'!$C$5:$C$37,MATCH('Rates Database'!J8313,'EDC Component Dictionary'!$B$5:$B$37,0)), "Energy Supply")</f>
        <v>Energy Supply</v>
      </c>
      <c r="L8313" s="12">
        <v>0.11498999999999999</v>
      </c>
      <c r="M8313" s="12"/>
    </row>
    <row r="8314" spans="1:13" x14ac:dyDescent="0.3">
      <c r="A8314" s="18">
        <v>8312</v>
      </c>
      <c r="B8314" s="18">
        <f t="shared" si="258"/>
        <v>2020</v>
      </c>
      <c r="C8314" s="17">
        <v>44013</v>
      </c>
      <c r="D8314" s="18" t="s">
        <v>130</v>
      </c>
      <c r="E8314" s="18" t="s">
        <v>164</v>
      </c>
      <c r="F8314" s="18" t="str">
        <f t="shared" si="259"/>
        <v>National Grid-Medford Muni Agg Rate-44013</v>
      </c>
      <c r="G8314" s="11" t="s">
        <v>131</v>
      </c>
      <c r="H8314" s="11" t="s">
        <v>54</v>
      </c>
      <c r="I8314" s="11" t="s">
        <v>99</v>
      </c>
      <c r="J8314" s="11" t="s">
        <v>279</v>
      </c>
      <c r="K8314" s="11" t="str">
        <f>IFERROR(INDEX('EDC Component Dictionary'!$C$5:$C$37,MATCH('Rates Database'!J8314,'EDC Component Dictionary'!$B$5:$B$37,0)), "Energy Supply")</f>
        <v>Energy Supply</v>
      </c>
      <c r="L8314" s="12">
        <v>0.1152</v>
      </c>
      <c r="M8314" s="12"/>
    </row>
    <row r="8315" spans="1:13" x14ac:dyDescent="0.3">
      <c r="A8315" s="18">
        <v>8313</v>
      </c>
      <c r="B8315" s="18">
        <f t="shared" si="258"/>
        <v>2020</v>
      </c>
      <c r="C8315" s="17">
        <v>44013</v>
      </c>
      <c r="D8315" s="18" t="s">
        <v>130</v>
      </c>
      <c r="E8315" s="18" t="s">
        <v>163</v>
      </c>
      <c r="F8315" s="18" t="str">
        <f t="shared" si="259"/>
        <v>Eversource_EMA-Walpole Muni Agg Rate-44013</v>
      </c>
      <c r="G8315" s="11" t="s">
        <v>131</v>
      </c>
      <c r="H8315" s="11" t="s">
        <v>54</v>
      </c>
      <c r="I8315" s="11" t="s">
        <v>99</v>
      </c>
      <c r="J8315" s="11" t="s">
        <v>174</v>
      </c>
      <c r="K8315" s="11" t="str">
        <f>IFERROR(INDEX('EDC Component Dictionary'!$C$5:$C$37,MATCH('Rates Database'!J8315,'EDC Component Dictionary'!$B$5:$B$37,0)), "Energy Supply")</f>
        <v>Energy Supply</v>
      </c>
      <c r="L8315" s="12">
        <v>0.11583</v>
      </c>
      <c r="M8315" s="12"/>
    </row>
    <row r="8316" spans="1:13" x14ac:dyDescent="0.3">
      <c r="A8316" s="18">
        <v>8314</v>
      </c>
      <c r="B8316" s="18">
        <f t="shared" si="258"/>
        <v>2020</v>
      </c>
      <c r="C8316" s="17">
        <v>44013</v>
      </c>
      <c r="D8316" s="18" t="s">
        <v>130</v>
      </c>
      <c r="E8316" s="18" t="s">
        <v>163</v>
      </c>
      <c r="F8316" s="18" t="str">
        <f t="shared" si="259"/>
        <v>Eversource_EMA-Brookline Muni Agg Rate-44013</v>
      </c>
      <c r="G8316" s="11" t="s">
        <v>131</v>
      </c>
      <c r="H8316" s="11" t="s">
        <v>54</v>
      </c>
      <c r="I8316" s="11" t="s">
        <v>99</v>
      </c>
      <c r="J8316" s="11" t="s">
        <v>243</v>
      </c>
      <c r="K8316" s="11" t="str">
        <f>IFERROR(INDEX('EDC Component Dictionary'!$C$5:$C$37,MATCH('Rates Database'!J8316,'EDC Component Dictionary'!$B$5:$B$37,0)), "Energy Supply")</f>
        <v>Energy Supply</v>
      </c>
      <c r="L8316" s="12">
        <v>0.11665</v>
      </c>
      <c r="M8316" s="12"/>
    </row>
    <row r="8317" spans="1:13" x14ac:dyDescent="0.3">
      <c r="A8317" s="18">
        <v>8315</v>
      </c>
      <c r="B8317" s="18">
        <f t="shared" si="258"/>
        <v>2020</v>
      </c>
      <c r="C8317" s="17">
        <v>44013</v>
      </c>
      <c r="D8317" s="18" t="s">
        <v>130</v>
      </c>
      <c r="E8317" s="18" t="s">
        <v>163</v>
      </c>
      <c r="F8317" s="18" t="str">
        <f t="shared" si="259"/>
        <v>Eversource_EMA-Lexington Muni Agg Rate-44013</v>
      </c>
      <c r="G8317" s="11" t="s">
        <v>131</v>
      </c>
      <c r="H8317" s="11" t="s">
        <v>54</v>
      </c>
      <c r="I8317" s="11" t="s">
        <v>99</v>
      </c>
      <c r="J8317" s="11" t="s">
        <v>254</v>
      </c>
      <c r="K8317" s="11" t="str">
        <f>IFERROR(INDEX('EDC Component Dictionary'!$C$5:$C$37,MATCH('Rates Database'!J8317,'EDC Component Dictionary'!$B$5:$B$37,0)), "Energy Supply")</f>
        <v>Energy Supply</v>
      </c>
      <c r="L8317" s="12">
        <v>0.11625000000000001</v>
      </c>
      <c r="M8317" s="12"/>
    </row>
    <row r="8318" spans="1:13" x14ac:dyDescent="0.3">
      <c r="A8318" s="18">
        <v>8316</v>
      </c>
      <c r="B8318" s="18">
        <f t="shared" si="258"/>
        <v>2020</v>
      </c>
      <c r="C8318" s="17">
        <v>44013</v>
      </c>
      <c r="D8318" s="18" t="s">
        <v>130</v>
      </c>
      <c r="E8318" s="18" t="s">
        <v>164</v>
      </c>
      <c r="F8318" s="18" t="str">
        <f t="shared" si="259"/>
        <v>National Grid-Foxborough Muni Agg Rate-44013</v>
      </c>
      <c r="G8318" s="11" t="s">
        <v>131</v>
      </c>
      <c r="H8318" s="11" t="s">
        <v>54</v>
      </c>
      <c r="I8318" s="11" t="s">
        <v>99</v>
      </c>
      <c r="J8318" s="11" t="s">
        <v>256</v>
      </c>
      <c r="K8318" s="11" t="str">
        <f>IFERROR(INDEX('EDC Component Dictionary'!$C$5:$C$37,MATCH('Rates Database'!J8318,'EDC Component Dictionary'!$B$5:$B$37,0)), "Energy Supply")</f>
        <v>Energy Supply</v>
      </c>
      <c r="L8318" s="12">
        <v>0.11791</v>
      </c>
      <c r="M8318" s="12"/>
    </row>
    <row r="8319" spans="1:13" x14ac:dyDescent="0.3">
      <c r="A8319" s="18">
        <v>8317</v>
      </c>
      <c r="B8319" s="18">
        <f t="shared" si="258"/>
        <v>2020</v>
      </c>
      <c r="C8319" s="17">
        <v>44013</v>
      </c>
      <c r="D8319" s="18" t="s">
        <v>130</v>
      </c>
      <c r="E8319" s="18" t="s">
        <v>164</v>
      </c>
      <c r="F8319" s="18" t="str">
        <f t="shared" si="259"/>
        <v>National Grid-Lowell Muni Agg Rate-44013</v>
      </c>
      <c r="G8319" s="11" t="s">
        <v>131</v>
      </c>
      <c r="H8319" s="11" t="s">
        <v>54</v>
      </c>
      <c r="I8319" s="11" t="s">
        <v>99</v>
      </c>
      <c r="J8319" s="11" t="s">
        <v>262</v>
      </c>
      <c r="K8319" s="11" t="str">
        <f>IFERROR(INDEX('EDC Component Dictionary'!$C$5:$C$37,MATCH('Rates Database'!J8319,'EDC Component Dictionary'!$B$5:$B$37,0)), "Energy Supply")</f>
        <v>Energy Supply</v>
      </c>
      <c r="L8319" s="12">
        <v>0.11874</v>
      </c>
      <c r="M8319" s="12"/>
    </row>
    <row r="8320" spans="1:13" x14ac:dyDescent="0.3">
      <c r="A8320" s="18">
        <v>8318</v>
      </c>
      <c r="B8320" s="18">
        <f t="shared" si="258"/>
        <v>2020</v>
      </c>
      <c r="C8320" s="17">
        <v>44013</v>
      </c>
      <c r="D8320" s="18" t="s">
        <v>130</v>
      </c>
      <c r="E8320" s="18" t="s">
        <v>163</v>
      </c>
      <c r="F8320" s="18" t="str">
        <f t="shared" si="259"/>
        <v>Eversource_EMA-Cape Light Compact JPE Muni Agg Rate-44013</v>
      </c>
      <c r="G8320" s="11" t="s">
        <v>131</v>
      </c>
      <c r="H8320" s="11" t="s">
        <v>54</v>
      </c>
      <c r="I8320" s="11" t="s">
        <v>99</v>
      </c>
      <c r="J8320" s="11" t="s">
        <v>264</v>
      </c>
      <c r="K8320" s="11" t="str">
        <f>IFERROR(INDEX('EDC Component Dictionary'!$C$5:$C$37,MATCH('Rates Database'!J8320,'EDC Component Dictionary'!$B$5:$B$37,0)), "Energy Supply")</f>
        <v>Energy Supply</v>
      </c>
      <c r="L8320" s="12">
        <v>0.12942000000000001</v>
      </c>
      <c r="M8320" s="12"/>
    </row>
    <row r="8321" spans="1:13" x14ac:dyDescent="0.3">
      <c r="A8321" s="18">
        <v>8319</v>
      </c>
      <c r="B8321" s="18">
        <f t="shared" si="258"/>
        <v>2020</v>
      </c>
      <c r="C8321" s="17">
        <v>44044</v>
      </c>
      <c r="D8321" s="18" t="s">
        <v>130</v>
      </c>
      <c r="E8321" s="18" t="s">
        <v>95</v>
      </c>
      <c r="F8321" s="18" t="str">
        <f t="shared" si="259"/>
        <v>Eversource_WMA-Buckland Muni Agg Rate-44044</v>
      </c>
      <c r="G8321" s="11" t="s">
        <v>131</v>
      </c>
      <c r="H8321" s="11" t="s">
        <v>54</v>
      </c>
      <c r="I8321" s="11" t="s">
        <v>99</v>
      </c>
      <c r="J8321" s="11" t="s">
        <v>282</v>
      </c>
      <c r="K8321" s="11" t="str">
        <f>IFERROR(INDEX('EDC Component Dictionary'!$C$5:$C$37,MATCH('Rates Database'!J8321,'EDC Component Dictionary'!$B$5:$B$37,0)), "Energy Supply")</f>
        <v>Energy Supply</v>
      </c>
      <c r="L8321" s="12">
        <v>8.7099999999999997E-2</v>
      </c>
      <c r="M8321" s="12"/>
    </row>
    <row r="8322" spans="1:13" x14ac:dyDescent="0.3">
      <c r="A8322" s="18">
        <v>8320</v>
      </c>
      <c r="B8322" s="18">
        <f t="shared" si="258"/>
        <v>2020</v>
      </c>
      <c r="C8322" s="17">
        <v>44044</v>
      </c>
      <c r="D8322" s="18" t="s">
        <v>130</v>
      </c>
      <c r="E8322" s="18" t="s">
        <v>164</v>
      </c>
      <c r="F8322" s="18" t="str">
        <f t="shared" si="259"/>
        <v>National Grid-Charlemont Muni Agg Rate-44044</v>
      </c>
      <c r="G8322" s="11" t="s">
        <v>131</v>
      </c>
      <c r="H8322" s="11" t="s">
        <v>54</v>
      </c>
      <c r="I8322" s="11" t="s">
        <v>99</v>
      </c>
      <c r="J8322" s="11" t="s">
        <v>283</v>
      </c>
      <c r="K8322" s="11" t="str">
        <f>IFERROR(INDEX('EDC Component Dictionary'!$C$5:$C$37,MATCH('Rates Database'!J8322,'EDC Component Dictionary'!$B$5:$B$37,0)), "Energy Supply")</f>
        <v>Energy Supply</v>
      </c>
      <c r="L8322" s="12">
        <v>8.7099999999999997E-2</v>
      </c>
      <c r="M8322" s="12"/>
    </row>
    <row r="8323" spans="1:13" x14ac:dyDescent="0.3">
      <c r="A8323" s="18">
        <v>8321</v>
      </c>
      <c r="B8323" s="18">
        <f t="shared" ref="B8323:B8386" si="260">YEAR(C8323)</f>
        <v>2020</v>
      </c>
      <c r="C8323" s="17">
        <v>44044</v>
      </c>
      <c r="D8323" s="18" t="s">
        <v>130</v>
      </c>
      <c r="E8323" s="18" t="s">
        <v>95</v>
      </c>
      <c r="F8323" s="18" t="str">
        <f t="shared" si="259"/>
        <v>Eversource_WMA-Colrain Muni Agg Rate-44044</v>
      </c>
      <c r="G8323" s="11" t="s">
        <v>131</v>
      </c>
      <c r="H8323" s="11" t="s">
        <v>54</v>
      </c>
      <c r="I8323" s="11" t="s">
        <v>99</v>
      </c>
      <c r="J8323" s="11" t="s">
        <v>100</v>
      </c>
      <c r="K8323" s="11" t="str">
        <f>IFERROR(INDEX('EDC Component Dictionary'!$C$5:$C$37,MATCH('Rates Database'!J8323,'EDC Component Dictionary'!$B$5:$B$37,0)), "Energy Supply")</f>
        <v>Energy Supply</v>
      </c>
      <c r="L8323" s="12">
        <v>8.7099999999999997E-2</v>
      </c>
      <c r="M8323" s="12"/>
    </row>
    <row r="8324" spans="1:13" x14ac:dyDescent="0.3">
      <c r="A8324" s="18">
        <v>8322</v>
      </c>
      <c r="B8324" s="18">
        <f t="shared" si="260"/>
        <v>2020</v>
      </c>
      <c r="C8324" s="17">
        <v>44044</v>
      </c>
      <c r="D8324" s="18" t="s">
        <v>130</v>
      </c>
      <c r="E8324" s="18" t="s">
        <v>95</v>
      </c>
      <c r="F8324" s="18" t="str">
        <f t="shared" ref="F8324:F8387" si="261">_xlfn.CONCAT(E8324,"-",J8324,"-",C8324)</f>
        <v>Eversource_WMA-Shelburne Muni Agg Rate-44044</v>
      </c>
      <c r="G8324" s="11" t="s">
        <v>131</v>
      </c>
      <c r="H8324" s="11" t="s">
        <v>54</v>
      </c>
      <c r="I8324" s="11" t="s">
        <v>99</v>
      </c>
      <c r="J8324" s="11" t="s">
        <v>284</v>
      </c>
      <c r="K8324" s="11" t="str">
        <f>IFERROR(INDEX('EDC Component Dictionary'!$C$5:$C$37,MATCH('Rates Database'!J8324,'EDC Component Dictionary'!$B$5:$B$37,0)), "Energy Supply")</f>
        <v>Energy Supply</v>
      </c>
      <c r="L8324" s="12">
        <v>8.7110000000000007E-2</v>
      </c>
      <c r="M8324" s="12"/>
    </row>
    <row r="8325" spans="1:13" x14ac:dyDescent="0.3">
      <c r="A8325" s="18">
        <v>8323</v>
      </c>
      <c r="B8325" s="18">
        <f t="shared" si="260"/>
        <v>2020</v>
      </c>
      <c r="C8325" s="17">
        <v>44044</v>
      </c>
      <c r="D8325" s="18" t="s">
        <v>130</v>
      </c>
      <c r="E8325" s="18" t="s">
        <v>164</v>
      </c>
      <c r="F8325" s="18" t="str">
        <f t="shared" si="261"/>
        <v>National Grid-Wendell Muni Agg Rate-44044</v>
      </c>
      <c r="G8325" s="11" t="s">
        <v>131</v>
      </c>
      <c r="H8325" s="11" t="s">
        <v>54</v>
      </c>
      <c r="I8325" s="11" t="s">
        <v>99</v>
      </c>
      <c r="J8325" s="11" t="s">
        <v>213</v>
      </c>
      <c r="K8325" s="11" t="str">
        <f>IFERROR(INDEX('EDC Component Dictionary'!$C$5:$C$37,MATCH('Rates Database'!J8325,'EDC Component Dictionary'!$B$5:$B$37,0)), "Energy Supply")</f>
        <v>Energy Supply</v>
      </c>
      <c r="L8325" s="12">
        <v>8.7389999999999995E-2</v>
      </c>
      <c r="M8325" s="12"/>
    </row>
    <row r="8326" spans="1:13" x14ac:dyDescent="0.3">
      <c r="A8326" s="18">
        <v>8324</v>
      </c>
      <c r="B8326" s="18">
        <f t="shared" si="260"/>
        <v>2020</v>
      </c>
      <c r="C8326" s="17">
        <v>44044</v>
      </c>
      <c r="D8326" s="18" t="s">
        <v>130</v>
      </c>
      <c r="E8326" s="18" t="s">
        <v>164</v>
      </c>
      <c r="F8326" s="18" t="str">
        <f t="shared" si="261"/>
        <v>National Grid-New Salem Muni Agg Rate-44044</v>
      </c>
      <c r="G8326" s="11" t="s">
        <v>131</v>
      </c>
      <c r="H8326" s="11" t="s">
        <v>54</v>
      </c>
      <c r="I8326" s="11" t="s">
        <v>99</v>
      </c>
      <c r="J8326" s="11" t="s">
        <v>285</v>
      </c>
      <c r="K8326" s="11" t="str">
        <f>IFERROR(INDEX('EDC Component Dictionary'!$C$5:$C$37,MATCH('Rates Database'!J8326,'EDC Component Dictionary'!$B$5:$B$37,0)), "Energy Supply")</f>
        <v>Energy Supply</v>
      </c>
      <c r="L8326" s="12">
        <v>8.7980000000000003E-2</v>
      </c>
      <c r="M8326" s="12"/>
    </row>
    <row r="8327" spans="1:13" x14ac:dyDescent="0.3">
      <c r="A8327" s="18">
        <v>8325</v>
      </c>
      <c r="B8327" s="18">
        <f t="shared" si="260"/>
        <v>2020</v>
      </c>
      <c r="C8327" s="17">
        <v>44044</v>
      </c>
      <c r="D8327" s="18" t="s">
        <v>130</v>
      </c>
      <c r="E8327" s="18" t="s">
        <v>164</v>
      </c>
      <c r="F8327" s="18" t="str">
        <f t="shared" si="261"/>
        <v>National Grid-Warwick Muni Agg Rate-44044</v>
      </c>
      <c r="G8327" s="11" t="s">
        <v>131</v>
      </c>
      <c r="H8327" s="11" t="s">
        <v>54</v>
      </c>
      <c r="I8327" s="11" t="s">
        <v>99</v>
      </c>
      <c r="J8327" s="11" t="s">
        <v>286</v>
      </c>
      <c r="K8327" s="11" t="str">
        <f>IFERROR(INDEX('EDC Component Dictionary'!$C$5:$C$37,MATCH('Rates Database'!J8327,'EDC Component Dictionary'!$B$5:$B$37,0)), "Energy Supply")</f>
        <v>Energy Supply</v>
      </c>
      <c r="L8327" s="12">
        <v>8.8289999999999993E-2</v>
      </c>
      <c r="M8327" s="12"/>
    </row>
    <row r="8328" spans="1:13" x14ac:dyDescent="0.3">
      <c r="A8328" s="18">
        <v>8326</v>
      </c>
      <c r="B8328" s="18">
        <f t="shared" si="260"/>
        <v>2020</v>
      </c>
      <c r="C8328" s="17">
        <v>44044</v>
      </c>
      <c r="D8328" s="18" t="s">
        <v>130</v>
      </c>
      <c r="E8328" s="18" t="s">
        <v>95</v>
      </c>
      <c r="F8328" s="18" t="str">
        <f t="shared" si="261"/>
        <v>Eversource_WMA-Whately Muni Agg Rate-44044</v>
      </c>
      <c r="G8328" s="11" t="s">
        <v>131</v>
      </c>
      <c r="H8328" s="11" t="s">
        <v>54</v>
      </c>
      <c r="I8328" s="11" t="s">
        <v>99</v>
      </c>
      <c r="J8328" s="11" t="s">
        <v>287</v>
      </c>
      <c r="K8328" s="11" t="str">
        <f>IFERROR(INDEX('EDC Component Dictionary'!$C$5:$C$37,MATCH('Rates Database'!J8328,'EDC Component Dictionary'!$B$5:$B$37,0)), "Energy Supply")</f>
        <v>Energy Supply</v>
      </c>
      <c r="L8328" s="12">
        <v>8.8059999999999999E-2</v>
      </c>
      <c r="M8328" s="12"/>
    </row>
    <row r="8329" spans="1:13" x14ac:dyDescent="0.3">
      <c r="A8329" s="18">
        <v>8327</v>
      </c>
      <c r="B8329" s="18">
        <f t="shared" si="260"/>
        <v>2020</v>
      </c>
      <c r="C8329" s="17">
        <v>44044</v>
      </c>
      <c r="D8329" s="18" t="s">
        <v>130</v>
      </c>
      <c r="E8329" s="18" t="s">
        <v>95</v>
      </c>
      <c r="F8329" s="18" t="str">
        <f t="shared" si="261"/>
        <v>Eversource_WMA-Conway Muni Agg Rate-44044</v>
      </c>
      <c r="G8329" s="11" t="s">
        <v>131</v>
      </c>
      <c r="H8329" s="11" t="s">
        <v>54</v>
      </c>
      <c r="I8329" s="11" t="s">
        <v>99</v>
      </c>
      <c r="J8329" s="11" t="s">
        <v>288</v>
      </c>
      <c r="K8329" s="11" t="str">
        <f>IFERROR(INDEX('EDC Component Dictionary'!$C$5:$C$37,MATCH('Rates Database'!J8329,'EDC Component Dictionary'!$B$5:$B$37,0)), "Energy Supply")</f>
        <v>Energy Supply</v>
      </c>
      <c r="L8329" s="12">
        <v>8.8980000000000004E-2</v>
      </c>
      <c r="M8329" s="12"/>
    </row>
    <row r="8330" spans="1:13" x14ac:dyDescent="0.3">
      <c r="A8330" s="18">
        <v>8328</v>
      </c>
      <c r="B8330" s="18">
        <f t="shared" si="260"/>
        <v>2020</v>
      </c>
      <c r="C8330" s="17">
        <v>44044</v>
      </c>
      <c r="D8330" s="18" t="s">
        <v>130</v>
      </c>
      <c r="E8330" s="18" t="s">
        <v>95</v>
      </c>
      <c r="F8330" s="18" t="str">
        <f t="shared" si="261"/>
        <v>Eversource_WMA-Deerfield Muni Agg Rate-44044</v>
      </c>
      <c r="G8330" s="11" t="s">
        <v>131</v>
      </c>
      <c r="H8330" s="11" t="s">
        <v>54</v>
      </c>
      <c r="I8330" s="11" t="s">
        <v>99</v>
      </c>
      <c r="J8330" s="11" t="s">
        <v>289</v>
      </c>
      <c r="K8330" s="11" t="str">
        <f>IFERROR(INDEX('EDC Component Dictionary'!$C$5:$C$37,MATCH('Rates Database'!J8330,'EDC Component Dictionary'!$B$5:$B$37,0)), "Energy Supply")</f>
        <v>Energy Supply</v>
      </c>
      <c r="L8330" s="12">
        <v>8.9050000000000004E-2</v>
      </c>
      <c r="M8330" s="12"/>
    </row>
    <row r="8331" spans="1:13" x14ac:dyDescent="0.3">
      <c r="A8331" s="18">
        <v>8329</v>
      </c>
      <c r="B8331" s="18">
        <f t="shared" si="260"/>
        <v>2020</v>
      </c>
      <c r="C8331" s="17">
        <v>44044</v>
      </c>
      <c r="D8331" s="18" t="s">
        <v>130</v>
      </c>
      <c r="E8331" s="18" t="s">
        <v>95</v>
      </c>
      <c r="F8331" s="18" t="str">
        <f t="shared" si="261"/>
        <v>Eversource_WMA-Huntington Muni Agg Rate-44044</v>
      </c>
      <c r="G8331" s="11" t="s">
        <v>131</v>
      </c>
      <c r="H8331" s="11" t="s">
        <v>54</v>
      </c>
      <c r="I8331" s="11" t="s">
        <v>99</v>
      </c>
      <c r="J8331" s="11" t="s">
        <v>290</v>
      </c>
      <c r="K8331" s="11" t="str">
        <f>IFERROR(INDEX('EDC Component Dictionary'!$C$5:$C$37,MATCH('Rates Database'!J8331,'EDC Component Dictionary'!$B$5:$B$37,0)), "Energy Supply")</f>
        <v>Energy Supply</v>
      </c>
      <c r="L8331" s="12">
        <v>8.8980000000000004E-2</v>
      </c>
      <c r="M8331" s="12"/>
    </row>
    <row r="8332" spans="1:13" x14ac:dyDescent="0.3">
      <c r="A8332" s="18">
        <v>8330</v>
      </c>
      <c r="B8332" s="18">
        <f t="shared" si="260"/>
        <v>2020</v>
      </c>
      <c r="C8332" s="17">
        <v>44044</v>
      </c>
      <c r="D8332" s="18" t="s">
        <v>130</v>
      </c>
      <c r="E8332" s="18" t="s">
        <v>95</v>
      </c>
      <c r="F8332" s="18" t="str">
        <f t="shared" si="261"/>
        <v>Eversource_WMA-Northfield Muni Agg Rate-44044</v>
      </c>
      <c r="G8332" s="11" t="s">
        <v>131</v>
      </c>
      <c r="H8332" s="11" t="s">
        <v>54</v>
      </c>
      <c r="I8332" s="11" t="s">
        <v>99</v>
      </c>
      <c r="J8332" s="11" t="s">
        <v>291</v>
      </c>
      <c r="K8332" s="11" t="str">
        <f>IFERROR(INDEX('EDC Component Dictionary'!$C$5:$C$37,MATCH('Rates Database'!J8332,'EDC Component Dictionary'!$B$5:$B$37,0)), "Energy Supply")</f>
        <v>Energy Supply</v>
      </c>
      <c r="L8332" s="12">
        <v>8.9010000000000006E-2</v>
      </c>
      <c r="M8332" s="12"/>
    </row>
    <row r="8333" spans="1:13" x14ac:dyDescent="0.3">
      <c r="A8333" s="18">
        <v>8331</v>
      </c>
      <c r="B8333" s="18">
        <f t="shared" si="260"/>
        <v>2020</v>
      </c>
      <c r="C8333" s="17">
        <v>44044</v>
      </c>
      <c r="D8333" s="18" t="s">
        <v>130</v>
      </c>
      <c r="E8333" s="18" t="s">
        <v>95</v>
      </c>
      <c r="F8333" s="18" t="str">
        <f t="shared" si="261"/>
        <v>Eversource_WMA-Sunderland Muni Agg Rate-44044</v>
      </c>
      <c r="G8333" s="11" t="s">
        <v>131</v>
      </c>
      <c r="H8333" s="11" t="s">
        <v>54</v>
      </c>
      <c r="I8333" s="11" t="s">
        <v>99</v>
      </c>
      <c r="J8333" s="11" t="s">
        <v>292</v>
      </c>
      <c r="K8333" s="11" t="str">
        <f>IFERROR(INDEX('EDC Component Dictionary'!$C$5:$C$37,MATCH('Rates Database'!J8333,'EDC Component Dictionary'!$B$5:$B$37,0)), "Energy Supply")</f>
        <v>Energy Supply</v>
      </c>
      <c r="L8333" s="12">
        <v>8.899E-2</v>
      </c>
      <c r="M8333" s="12"/>
    </row>
    <row r="8334" spans="1:13" x14ac:dyDescent="0.3">
      <c r="A8334" s="18">
        <v>8332</v>
      </c>
      <c r="B8334" s="18">
        <f t="shared" si="260"/>
        <v>2020</v>
      </c>
      <c r="C8334" s="17">
        <v>44044</v>
      </c>
      <c r="D8334" s="18" t="s">
        <v>130</v>
      </c>
      <c r="E8334" s="18" t="s">
        <v>164</v>
      </c>
      <c r="F8334" s="18" t="str">
        <f t="shared" si="261"/>
        <v>National Grid-Westborough Muni Agg Rate-44044</v>
      </c>
      <c r="G8334" s="11" t="s">
        <v>131</v>
      </c>
      <c r="H8334" s="11" t="s">
        <v>54</v>
      </c>
      <c r="I8334" s="11" t="s">
        <v>99</v>
      </c>
      <c r="J8334" s="11" t="s">
        <v>172</v>
      </c>
      <c r="K8334" s="11" t="str">
        <f>IFERROR(INDEX('EDC Component Dictionary'!$C$5:$C$37,MATCH('Rates Database'!J8334,'EDC Component Dictionary'!$B$5:$B$37,0)), "Energy Supply")</f>
        <v>Energy Supply</v>
      </c>
      <c r="L8334" s="12">
        <v>9.3840000000000007E-2</v>
      </c>
      <c r="M8334" s="12"/>
    </row>
    <row r="8335" spans="1:13" x14ac:dyDescent="0.3">
      <c r="A8335" s="18">
        <v>8333</v>
      </c>
      <c r="B8335" s="18">
        <f t="shared" si="260"/>
        <v>2020</v>
      </c>
      <c r="C8335" s="17">
        <v>44044</v>
      </c>
      <c r="D8335" s="18" t="s">
        <v>130</v>
      </c>
      <c r="E8335" s="18" t="s">
        <v>164</v>
      </c>
      <c r="F8335" s="18" t="str">
        <f t="shared" si="261"/>
        <v>National Grid-Marlborough Muni Agg Rate-44044</v>
      </c>
      <c r="G8335" s="11" t="s">
        <v>131</v>
      </c>
      <c r="H8335" s="11" t="s">
        <v>54</v>
      </c>
      <c r="I8335" s="11" t="s">
        <v>99</v>
      </c>
      <c r="J8335" s="11" t="s">
        <v>263</v>
      </c>
      <c r="K8335" s="11" t="str">
        <f>IFERROR(INDEX('EDC Component Dictionary'!$C$5:$C$37,MATCH('Rates Database'!J8335,'EDC Component Dictionary'!$B$5:$B$37,0)), "Energy Supply")</f>
        <v>Energy Supply</v>
      </c>
      <c r="L8335" s="12">
        <v>9.3899999999999997E-2</v>
      </c>
      <c r="M8335" s="12"/>
    </row>
    <row r="8336" spans="1:13" x14ac:dyDescent="0.3">
      <c r="A8336" s="18">
        <v>8334</v>
      </c>
      <c r="B8336" s="18">
        <f t="shared" si="260"/>
        <v>2020</v>
      </c>
      <c r="C8336" s="17">
        <v>44044</v>
      </c>
      <c r="D8336" s="18" t="s">
        <v>130</v>
      </c>
      <c r="E8336" s="18" t="s">
        <v>164</v>
      </c>
      <c r="F8336" s="18" t="str">
        <f t="shared" si="261"/>
        <v>National Grid-Chelmsford Muni Agg Rate-44044</v>
      </c>
      <c r="G8336" s="11" t="s">
        <v>131</v>
      </c>
      <c r="H8336" s="11" t="s">
        <v>54</v>
      </c>
      <c r="I8336" s="11" t="s">
        <v>99</v>
      </c>
      <c r="J8336" s="11" t="s">
        <v>173</v>
      </c>
      <c r="K8336" s="11" t="str">
        <f>IFERROR(INDEX('EDC Component Dictionary'!$C$5:$C$37,MATCH('Rates Database'!J8336,'EDC Component Dictionary'!$B$5:$B$37,0)), "Energy Supply")</f>
        <v>Energy Supply</v>
      </c>
      <c r="L8336" s="12">
        <v>9.4089999999999993E-2</v>
      </c>
      <c r="M8336" s="12"/>
    </row>
    <row r="8337" spans="1:13" x14ac:dyDescent="0.3">
      <c r="A8337" s="18">
        <v>8335</v>
      </c>
      <c r="B8337" s="18">
        <f t="shared" si="260"/>
        <v>2020</v>
      </c>
      <c r="C8337" s="17">
        <v>44044</v>
      </c>
      <c r="D8337" s="18" t="s">
        <v>130</v>
      </c>
      <c r="E8337" s="18" t="s">
        <v>95</v>
      </c>
      <c r="F8337" s="18" t="str">
        <f t="shared" si="261"/>
        <v>Eversource_WMA-Gill Muni Agg Rate-44044</v>
      </c>
      <c r="G8337" s="11" t="s">
        <v>131</v>
      </c>
      <c r="H8337" s="11" t="s">
        <v>54</v>
      </c>
      <c r="I8337" s="11" t="s">
        <v>99</v>
      </c>
      <c r="J8337" s="11" t="s">
        <v>293</v>
      </c>
      <c r="K8337" s="11" t="str">
        <f>IFERROR(INDEX('EDC Component Dictionary'!$C$5:$C$37,MATCH('Rates Database'!J8337,'EDC Component Dictionary'!$B$5:$B$37,0)), "Energy Supply")</f>
        <v>Energy Supply</v>
      </c>
      <c r="L8337" s="12">
        <v>9.6460000000000004E-2</v>
      </c>
      <c r="M8337" s="12"/>
    </row>
    <row r="8338" spans="1:13" x14ac:dyDescent="0.3">
      <c r="A8338" s="18">
        <v>8336</v>
      </c>
      <c r="B8338" s="18">
        <f t="shared" si="260"/>
        <v>2020</v>
      </c>
      <c r="C8338" s="17">
        <v>44044</v>
      </c>
      <c r="D8338" s="18" t="s">
        <v>130</v>
      </c>
      <c r="E8338" s="18" t="s">
        <v>95</v>
      </c>
      <c r="F8338" s="18" t="str">
        <f t="shared" si="261"/>
        <v>Eversource_WMA-West Springfield Muni Agg Rate-44044</v>
      </c>
      <c r="G8338" s="11" t="s">
        <v>131</v>
      </c>
      <c r="H8338" s="11" t="s">
        <v>54</v>
      </c>
      <c r="I8338" s="11" t="s">
        <v>99</v>
      </c>
      <c r="J8338" s="11" t="s">
        <v>272</v>
      </c>
      <c r="K8338" s="11" t="str">
        <f>IFERROR(INDEX('EDC Component Dictionary'!$C$5:$C$37,MATCH('Rates Database'!J8338,'EDC Component Dictionary'!$B$5:$B$37,0)), "Energy Supply")</f>
        <v>Energy Supply</v>
      </c>
      <c r="L8338" s="12">
        <v>9.672E-2</v>
      </c>
      <c r="M8338" s="12"/>
    </row>
    <row r="8339" spans="1:13" x14ac:dyDescent="0.3">
      <c r="A8339" s="18">
        <v>8337</v>
      </c>
      <c r="B8339" s="18">
        <f t="shared" si="260"/>
        <v>2020</v>
      </c>
      <c r="C8339" s="17">
        <v>44044</v>
      </c>
      <c r="D8339" s="18" t="s">
        <v>130</v>
      </c>
      <c r="E8339" s="18" t="s">
        <v>164</v>
      </c>
      <c r="F8339" s="18" t="str">
        <f t="shared" si="261"/>
        <v>National Grid-Tewksbury Muni Agg Rate-44044</v>
      </c>
      <c r="G8339" s="11" t="s">
        <v>131</v>
      </c>
      <c r="H8339" s="11" t="s">
        <v>54</v>
      </c>
      <c r="I8339" s="11" t="s">
        <v>99</v>
      </c>
      <c r="J8339" s="11" t="s">
        <v>238</v>
      </c>
      <c r="K8339" s="11" t="str">
        <f>IFERROR(INDEX('EDC Component Dictionary'!$C$5:$C$37,MATCH('Rates Database'!J8339,'EDC Component Dictionary'!$B$5:$B$37,0)), "Energy Supply")</f>
        <v>Energy Supply</v>
      </c>
      <c r="L8339" s="12">
        <v>9.7900000000000001E-2</v>
      </c>
      <c r="M8339" s="12"/>
    </row>
    <row r="8340" spans="1:13" x14ac:dyDescent="0.3">
      <c r="A8340" s="18">
        <v>8338</v>
      </c>
      <c r="B8340" s="18">
        <f t="shared" si="260"/>
        <v>2020</v>
      </c>
      <c r="C8340" s="17">
        <v>44044</v>
      </c>
      <c r="D8340" s="18" t="s">
        <v>130</v>
      </c>
      <c r="E8340" s="18" t="s">
        <v>95</v>
      </c>
      <c r="F8340" s="18" t="str">
        <f t="shared" si="261"/>
        <v>Eversource_WMA-Hatfield Muni Agg Rate-44044</v>
      </c>
      <c r="G8340" s="11" t="s">
        <v>131</v>
      </c>
      <c r="H8340" s="11" t="s">
        <v>54</v>
      </c>
      <c r="I8340" s="11" t="s">
        <v>99</v>
      </c>
      <c r="J8340" s="11" t="s">
        <v>280</v>
      </c>
      <c r="K8340" s="11" t="str">
        <f>IFERROR(INDEX('EDC Component Dictionary'!$C$5:$C$37,MATCH('Rates Database'!J8340,'EDC Component Dictionary'!$B$5:$B$37,0)), "Energy Supply")</f>
        <v>Energy Supply</v>
      </c>
      <c r="L8340" s="12">
        <v>9.8970000000000002E-2</v>
      </c>
      <c r="M8340" s="12"/>
    </row>
    <row r="8341" spans="1:13" x14ac:dyDescent="0.3">
      <c r="A8341" s="18">
        <v>8339</v>
      </c>
      <c r="B8341" s="18">
        <f t="shared" si="260"/>
        <v>2020</v>
      </c>
      <c r="C8341" s="17">
        <v>44044</v>
      </c>
      <c r="D8341" s="18" t="s">
        <v>130</v>
      </c>
      <c r="E8341" s="18" t="s">
        <v>95</v>
      </c>
      <c r="F8341" s="18" t="str">
        <f t="shared" si="261"/>
        <v>Eversource_WMA-Pittsfield Muni Agg Rate-44044</v>
      </c>
      <c r="G8341" s="11" t="s">
        <v>131</v>
      </c>
      <c r="H8341" s="11" t="s">
        <v>54</v>
      </c>
      <c r="I8341" s="11" t="s">
        <v>99</v>
      </c>
      <c r="J8341" s="11" t="s">
        <v>176</v>
      </c>
      <c r="K8341" s="11" t="str">
        <f>IFERROR(INDEX('EDC Component Dictionary'!$C$5:$C$37,MATCH('Rates Database'!J8341,'EDC Component Dictionary'!$B$5:$B$37,0)), "Energy Supply")</f>
        <v>Energy Supply</v>
      </c>
      <c r="L8341" s="12">
        <v>9.9760000000000001E-2</v>
      </c>
      <c r="M8341" s="12"/>
    </row>
    <row r="8342" spans="1:13" x14ac:dyDescent="0.3">
      <c r="A8342" s="18">
        <v>8340</v>
      </c>
      <c r="B8342" s="18">
        <f t="shared" si="260"/>
        <v>2020</v>
      </c>
      <c r="C8342" s="17">
        <v>44044</v>
      </c>
      <c r="D8342" s="18" t="s">
        <v>130</v>
      </c>
      <c r="E8342" s="18" t="s">
        <v>164</v>
      </c>
      <c r="F8342" s="18" t="str">
        <f t="shared" si="261"/>
        <v>National Grid-Lancaster Muni Agg Rate-44044</v>
      </c>
      <c r="G8342" s="11" t="s">
        <v>131</v>
      </c>
      <c r="H8342" s="11" t="s">
        <v>54</v>
      </c>
      <c r="I8342" s="11" t="s">
        <v>99</v>
      </c>
      <c r="J8342" s="11" t="s">
        <v>260</v>
      </c>
      <c r="K8342" s="11" t="str">
        <f>IFERROR(INDEX('EDC Component Dictionary'!$C$5:$C$37,MATCH('Rates Database'!J8342,'EDC Component Dictionary'!$B$5:$B$37,0)), "Energy Supply")</f>
        <v>Energy Supply</v>
      </c>
      <c r="L8342" s="12">
        <v>9.9779999999999994E-2</v>
      </c>
      <c r="M8342" s="12"/>
    </row>
    <row r="8343" spans="1:13" x14ac:dyDescent="0.3">
      <c r="A8343" s="18">
        <v>8341</v>
      </c>
      <c r="B8343" s="18">
        <f t="shared" si="260"/>
        <v>2020</v>
      </c>
      <c r="C8343" s="17">
        <v>44044</v>
      </c>
      <c r="D8343" s="18" t="s">
        <v>130</v>
      </c>
      <c r="E8343" s="18" t="s">
        <v>163</v>
      </c>
      <c r="F8343" s="18" t="str">
        <f t="shared" si="261"/>
        <v>Eversource_EMA-Cape Light Compact JPE Muni Agg Rate-44044</v>
      </c>
      <c r="G8343" s="11" t="s">
        <v>131</v>
      </c>
      <c r="H8343" s="11" t="s">
        <v>54</v>
      </c>
      <c r="I8343" s="11" t="s">
        <v>99</v>
      </c>
      <c r="J8343" s="11" t="s">
        <v>264</v>
      </c>
      <c r="K8343" s="11" t="str">
        <f>IFERROR(INDEX('EDC Component Dictionary'!$C$5:$C$37,MATCH('Rates Database'!J8343,'EDC Component Dictionary'!$B$5:$B$37,0)), "Energy Supply")</f>
        <v>Energy Supply</v>
      </c>
      <c r="L8343" s="12">
        <v>9.9809999999999996E-2</v>
      </c>
      <c r="M8343" s="12"/>
    </row>
    <row r="8344" spans="1:13" x14ac:dyDescent="0.3">
      <c r="A8344" s="18">
        <v>8342</v>
      </c>
      <c r="B8344" s="18">
        <f t="shared" si="260"/>
        <v>2020</v>
      </c>
      <c r="C8344" s="17">
        <v>44044</v>
      </c>
      <c r="D8344" s="18" t="s">
        <v>130</v>
      </c>
      <c r="E8344" s="18" t="s">
        <v>95</v>
      </c>
      <c r="F8344" s="18" t="str">
        <f t="shared" si="261"/>
        <v>Eversource_WMA-Leverett Muni Agg Rate-44044</v>
      </c>
      <c r="G8344" s="11" t="s">
        <v>131</v>
      </c>
      <c r="H8344" s="11" t="s">
        <v>54</v>
      </c>
      <c r="I8344" s="11" t="s">
        <v>99</v>
      </c>
      <c r="J8344" s="11" t="s">
        <v>265</v>
      </c>
      <c r="K8344" s="11" t="str">
        <f>IFERROR(INDEX('EDC Component Dictionary'!$C$5:$C$37,MATCH('Rates Database'!J8344,'EDC Component Dictionary'!$B$5:$B$37,0)), "Energy Supply")</f>
        <v>Energy Supply</v>
      </c>
      <c r="L8344" s="12">
        <v>0.10135</v>
      </c>
      <c r="M8344" s="12"/>
    </row>
    <row r="8345" spans="1:13" x14ac:dyDescent="0.3">
      <c r="A8345" s="18">
        <v>8343</v>
      </c>
      <c r="B8345" s="18">
        <f t="shared" si="260"/>
        <v>2020</v>
      </c>
      <c r="C8345" s="17">
        <v>44044</v>
      </c>
      <c r="D8345" s="18" t="s">
        <v>130</v>
      </c>
      <c r="E8345" s="18" t="s">
        <v>95</v>
      </c>
      <c r="F8345" s="18" t="str">
        <f t="shared" si="261"/>
        <v>Eversource_WMA-Hadley Muni Agg Rate-44044</v>
      </c>
      <c r="G8345" s="11" t="s">
        <v>131</v>
      </c>
      <c r="H8345" s="11" t="s">
        <v>54</v>
      </c>
      <c r="I8345" s="11" t="s">
        <v>99</v>
      </c>
      <c r="J8345" s="11" t="s">
        <v>277</v>
      </c>
      <c r="K8345" s="11" t="str">
        <f>IFERROR(INDEX('EDC Component Dictionary'!$C$5:$C$37,MATCH('Rates Database'!J8345,'EDC Component Dictionary'!$B$5:$B$37,0)), "Energy Supply")</f>
        <v>Energy Supply</v>
      </c>
      <c r="L8345" s="12">
        <v>0.10108</v>
      </c>
      <c r="M8345" s="12"/>
    </row>
    <row r="8346" spans="1:13" x14ac:dyDescent="0.3">
      <c r="A8346" s="18">
        <v>8344</v>
      </c>
      <c r="B8346" s="18">
        <f t="shared" si="260"/>
        <v>2020</v>
      </c>
      <c r="C8346" s="17">
        <v>44044</v>
      </c>
      <c r="D8346" s="18" t="s">
        <v>130</v>
      </c>
      <c r="E8346" s="18" t="s">
        <v>95</v>
      </c>
      <c r="F8346" s="18" t="str">
        <f t="shared" si="261"/>
        <v>Eversource_WMA-Sandisfield Muni Agg Rate-44044</v>
      </c>
      <c r="G8346" s="11" t="s">
        <v>131</v>
      </c>
      <c r="H8346" s="11" t="s">
        <v>54</v>
      </c>
      <c r="I8346" s="11" t="s">
        <v>99</v>
      </c>
      <c r="J8346" s="11" t="s">
        <v>253</v>
      </c>
      <c r="K8346" s="11" t="str">
        <f>IFERROR(INDEX('EDC Component Dictionary'!$C$5:$C$37,MATCH('Rates Database'!J8346,'EDC Component Dictionary'!$B$5:$B$37,0)), "Energy Supply")</f>
        <v>Energy Supply</v>
      </c>
      <c r="L8346" s="12">
        <v>0.10119</v>
      </c>
      <c r="M8346" s="12"/>
    </row>
    <row r="8347" spans="1:13" x14ac:dyDescent="0.3">
      <c r="A8347" s="18">
        <v>8345</v>
      </c>
      <c r="B8347" s="18">
        <f t="shared" si="260"/>
        <v>2020</v>
      </c>
      <c r="C8347" s="17">
        <v>44044</v>
      </c>
      <c r="D8347" s="18" t="s">
        <v>130</v>
      </c>
      <c r="E8347" s="18" t="s">
        <v>164</v>
      </c>
      <c r="F8347" s="18" t="str">
        <f t="shared" si="261"/>
        <v>National Grid-Great Barrington Muni Agg Rate-44044</v>
      </c>
      <c r="G8347" s="11" t="s">
        <v>131</v>
      </c>
      <c r="H8347" s="11" t="s">
        <v>54</v>
      </c>
      <c r="I8347" s="11" t="s">
        <v>99</v>
      </c>
      <c r="J8347" s="11" t="s">
        <v>245</v>
      </c>
      <c r="K8347" s="11" t="str">
        <f>IFERROR(INDEX('EDC Component Dictionary'!$C$5:$C$37,MATCH('Rates Database'!J8347,'EDC Component Dictionary'!$B$5:$B$37,0)), "Energy Supply")</f>
        <v>Energy Supply</v>
      </c>
      <c r="L8347" s="12">
        <v>0.10126</v>
      </c>
      <c r="M8347" s="12"/>
    </row>
    <row r="8348" spans="1:13" x14ac:dyDescent="0.3">
      <c r="A8348" s="18">
        <v>8346</v>
      </c>
      <c r="B8348" s="18">
        <f t="shared" si="260"/>
        <v>2020</v>
      </c>
      <c r="C8348" s="17">
        <v>44044</v>
      </c>
      <c r="D8348" s="18" t="s">
        <v>130</v>
      </c>
      <c r="E8348" s="18" t="s">
        <v>164</v>
      </c>
      <c r="F8348" s="18" t="str">
        <f t="shared" si="261"/>
        <v>National Grid-Williamsburg Muni Agg Rate-44044</v>
      </c>
      <c r="G8348" s="11" t="s">
        <v>131</v>
      </c>
      <c r="H8348" s="11" t="s">
        <v>54</v>
      </c>
      <c r="I8348" s="11" t="s">
        <v>99</v>
      </c>
      <c r="J8348" s="11" t="s">
        <v>249</v>
      </c>
      <c r="K8348" s="11" t="str">
        <f>IFERROR(INDEX('EDC Component Dictionary'!$C$5:$C$37,MATCH('Rates Database'!J8348,'EDC Component Dictionary'!$B$5:$B$37,0)), "Energy Supply")</f>
        <v>Energy Supply</v>
      </c>
      <c r="L8348" s="12">
        <v>0.10249</v>
      </c>
      <c r="M8348" s="12"/>
    </row>
    <row r="8349" spans="1:13" x14ac:dyDescent="0.3">
      <c r="A8349" s="18">
        <v>8347</v>
      </c>
      <c r="B8349" s="18">
        <f t="shared" si="260"/>
        <v>2020</v>
      </c>
      <c r="C8349" s="17">
        <v>44044</v>
      </c>
      <c r="D8349" s="18" t="s">
        <v>130</v>
      </c>
      <c r="E8349" s="18" t="s">
        <v>164</v>
      </c>
      <c r="F8349" s="18" t="str">
        <f t="shared" si="261"/>
        <v>National Grid-Winchendon Muni Agg Rate-44044</v>
      </c>
      <c r="G8349" s="11" t="s">
        <v>131</v>
      </c>
      <c r="H8349" s="11" t="s">
        <v>54</v>
      </c>
      <c r="I8349" s="11" t="s">
        <v>99</v>
      </c>
      <c r="J8349" s="11" t="s">
        <v>181</v>
      </c>
      <c r="K8349" s="11" t="str">
        <f>IFERROR(INDEX('EDC Component Dictionary'!$C$5:$C$37,MATCH('Rates Database'!J8349,'EDC Component Dictionary'!$B$5:$B$37,0)), "Energy Supply")</f>
        <v>Energy Supply</v>
      </c>
      <c r="L8349" s="12">
        <v>0.10304000000000001</v>
      </c>
      <c r="M8349" s="12"/>
    </row>
    <row r="8350" spans="1:13" x14ac:dyDescent="0.3">
      <c r="A8350" s="18">
        <v>8348</v>
      </c>
      <c r="B8350" s="18">
        <f t="shared" si="260"/>
        <v>2020</v>
      </c>
      <c r="C8350" s="17">
        <v>44044</v>
      </c>
      <c r="D8350" s="18" t="s">
        <v>130</v>
      </c>
      <c r="E8350" s="18" t="s">
        <v>95</v>
      </c>
      <c r="F8350" s="18" t="str">
        <f t="shared" si="261"/>
        <v>Eversource_WMA-Lanesborough Muni Agg Rate-44044</v>
      </c>
      <c r="G8350" s="11" t="s">
        <v>131</v>
      </c>
      <c r="H8350" s="11" t="s">
        <v>54</v>
      </c>
      <c r="I8350" s="11" t="s">
        <v>99</v>
      </c>
      <c r="J8350" s="11" t="s">
        <v>255</v>
      </c>
      <c r="K8350" s="11" t="str">
        <f>IFERROR(INDEX('EDC Component Dictionary'!$C$5:$C$37,MATCH('Rates Database'!J8350,'EDC Component Dictionary'!$B$5:$B$37,0)), "Energy Supply")</f>
        <v>Energy Supply</v>
      </c>
      <c r="L8350" s="12">
        <v>0.10306999999999999</v>
      </c>
      <c r="M8350" s="12"/>
    </row>
    <row r="8351" spans="1:13" x14ac:dyDescent="0.3">
      <c r="A8351" s="18">
        <v>8349</v>
      </c>
      <c r="B8351" s="18">
        <f t="shared" si="260"/>
        <v>2020</v>
      </c>
      <c r="C8351" s="17">
        <v>44044</v>
      </c>
      <c r="D8351" s="18" t="s">
        <v>130</v>
      </c>
      <c r="E8351" s="18" t="s">
        <v>164</v>
      </c>
      <c r="F8351" s="18" t="str">
        <f t="shared" si="261"/>
        <v>National Grid-Charlton Muni Agg Rate-44044</v>
      </c>
      <c r="G8351" s="11" t="s">
        <v>131</v>
      </c>
      <c r="H8351" s="11" t="s">
        <v>54</v>
      </c>
      <c r="I8351" s="11" t="s">
        <v>99</v>
      </c>
      <c r="J8351" s="11" t="s">
        <v>188</v>
      </c>
      <c r="K8351" s="11" t="str">
        <f>IFERROR(INDEX('EDC Component Dictionary'!$C$5:$C$37,MATCH('Rates Database'!J8351,'EDC Component Dictionary'!$B$5:$B$37,0)), "Energy Supply")</f>
        <v>Energy Supply</v>
      </c>
      <c r="L8351" s="12">
        <v>0.10317</v>
      </c>
      <c r="M8351" s="12"/>
    </row>
    <row r="8352" spans="1:13" x14ac:dyDescent="0.3">
      <c r="A8352" s="18">
        <v>8350</v>
      </c>
      <c r="B8352" s="18">
        <f t="shared" si="260"/>
        <v>2020</v>
      </c>
      <c r="C8352" s="17">
        <v>44044</v>
      </c>
      <c r="D8352" s="18" t="s">
        <v>130</v>
      </c>
      <c r="E8352" s="18" t="s">
        <v>164</v>
      </c>
      <c r="F8352" s="18" t="str">
        <f t="shared" si="261"/>
        <v>National Grid-Millbury Muni Agg Rate-44044</v>
      </c>
      <c r="G8352" s="11" t="s">
        <v>131</v>
      </c>
      <c r="H8352" s="11" t="s">
        <v>54</v>
      </c>
      <c r="I8352" s="11" t="s">
        <v>99</v>
      </c>
      <c r="J8352" s="11" t="s">
        <v>198</v>
      </c>
      <c r="K8352" s="11" t="str">
        <f>IFERROR(INDEX('EDC Component Dictionary'!$C$5:$C$37,MATCH('Rates Database'!J8352,'EDC Component Dictionary'!$B$5:$B$37,0)), "Energy Supply")</f>
        <v>Energy Supply</v>
      </c>
      <c r="L8352" s="12">
        <v>0.10317</v>
      </c>
      <c r="M8352" s="12"/>
    </row>
    <row r="8353" spans="1:13" x14ac:dyDescent="0.3">
      <c r="A8353" s="18">
        <v>8351</v>
      </c>
      <c r="B8353" s="18">
        <f t="shared" si="260"/>
        <v>2020</v>
      </c>
      <c r="C8353" s="17">
        <v>44044</v>
      </c>
      <c r="D8353" s="18" t="s">
        <v>130</v>
      </c>
      <c r="E8353" s="18" t="s">
        <v>164</v>
      </c>
      <c r="F8353" s="18" t="str">
        <f t="shared" si="261"/>
        <v>National Grid-Oxford Muni Agg Rate-44044</v>
      </c>
      <c r="G8353" s="11" t="s">
        <v>131</v>
      </c>
      <c r="H8353" s="11" t="s">
        <v>54</v>
      </c>
      <c r="I8353" s="11" t="s">
        <v>99</v>
      </c>
      <c r="J8353" s="11" t="s">
        <v>202</v>
      </c>
      <c r="K8353" s="11" t="str">
        <f>IFERROR(INDEX('EDC Component Dictionary'!$C$5:$C$37,MATCH('Rates Database'!J8353,'EDC Component Dictionary'!$B$5:$B$37,0)), "Energy Supply")</f>
        <v>Energy Supply</v>
      </c>
      <c r="L8353" s="12">
        <v>0.10319</v>
      </c>
      <c r="M8353" s="12"/>
    </row>
    <row r="8354" spans="1:13" x14ac:dyDescent="0.3">
      <c r="A8354" s="18">
        <v>8352</v>
      </c>
      <c r="B8354" s="18">
        <f t="shared" si="260"/>
        <v>2020</v>
      </c>
      <c r="C8354" s="17">
        <v>44044</v>
      </c>
      <c r="D8354" s="18" t="s">
        <v>130</v>
      </c>
      <c r="E8354" s="18" t="s">
        <v>163</v>
      </c>
      <c r="F8354" s="18" t="str">
        <f t="shared" si="261"/>
        <v>Eversource_EMA-Plymouth Muni Agg Rate-44044</v>
      </c>
      <c r="G8354" s="11" t="s">
        <v>131</v>
      </c>
      <c r="H8354" s="11" t="s">
        <v>54</v>
      </c>
      <c r="I8354" s="11" t="s">
        <v>99</v>
      </c>
      <c r="J8354" s="11" t="s">
        <v>180</v>
      </c>
      <c r="K8354" s="11" t="str">
        <f>IFERROR(INDEX('EDC Component Dictionary'!$C$5:$C$37,MATCH('Rates Database'!J8354,'EDC Component Dictionary'!$B$5:$B$37,0)), "Energy Supply")</f>
        <v>Energy Supply</v>
      </c>
      <c r="L8354" s="12">
        <v>0.10333000000000001</v>
      </c>
      <c r="M8354" s="12"/>
    </row>
    <row r="8355" spans="1:13" x14ac:dyDescent="0.3">
      <c r="A8355" s="18">
        <v>8353</v>
      </c>
      <c r="B8355" s="18">
        <f t="shared" si="260"/>
        <v>2020</v>
      </c>
      <c r="C8355" s="17">
        <v>44044</v>
      </c>
      <c r="D8355" s="18" t="s">
        <v>130</v>
      </c>
      <c r="E8355" s="18" t="s">
        <v>164</v>
      </c>
      <c r="F8355" s="18" t="str">
        <f t="shared" si="261"/>
        <v>National Grid-Auburn Muni Agg Rate-44044</v>
      </c>
      <c r="G8355" s="11" t="s">
        <v>131</v>
      </c>
      <c r="H8355" s="11" t="s">
        <v>54</v>
      </c>
      <c r="I8355" s="11" t="s">
        <v>99</v>
      </c>
      <c r="J8355" s="11" t="s">
        <v>258</v>
      </c>
      <c r="K8355" s="11" t="str">
        <f>IFERROR(INDEX('EDC Component Dictionary'!$C$5:$C$37,MATCH('Rates Database'!J8355,'EDC Component Dictionary'!$B$5:$B$37,0)), "Energy Supply")</f>
        <v>Energy Supply</v>
      </c>
      <c r="L8355" s="12">
        <v>0.10353999999999999</v>
      </c>
      <c r="M8355" s="12"/>
    </row>
    <row r="8356" spans="1:13" x14ac:dyDescent="0.3">
      <c r="A8356" s="18">
        <v>8354</v>
      </c>
      <c r="B8356" s="18">
        <f t="shared" si="260"/>
        <v>2020</v>
      </c>
      <c r="C8356" s="17">
        <v>44044</v>
      </c>
      <c r="D8356" s="18" t="s">
        <v>130</v>
      </c>
      <c r="E8356" s="18" t="s">
        <v>164</v>
      </c>
      <c r="F8356" s="18" t="str">
        <f t="shared" si="261"/>
        <v>National Grid-Orange Muni Agg Rate-44044</v>
      </c>
      <c r="G8356" s="11" t="s">
        <v>131</v>
      </c>
      <c r="H8356" s="11" t="s">
        <v>54</v>
      </c>
      <c r="I8356" s="11" t="s">
        <v>99</v>
      </c>
      <c r="J8356" s="11" t="s">
        <v>182</v>
      </c>
      <c r="K8356" s="11" t="str">
        <f>IFERROR(INDEX('EDC Component Dictionary'!$C$5:$C$37,MATCH('Rates Database'!J8356,'EDC Component Dictionary'!$B$5:$B$37,0)), "Energy Supply")</f>
        <v>Energy Supply</v>
      </c>
      <c r="L8356" s="12">
        <v>0.10383000000000001</v>
      </c>
      <c r="M8356" s="12"/>
    </row>
    <row r="8357" spans="1:13" x14ac:dyDescent="0.3">
      <c r="A8357" s="18">
        <v>8355</v>
      </c>
      <c r="B8357" s="18">
        <f t="shared" si="260"/>
        <v>2020</v>
      </c>
      <c r="C8357" s="17">
        <v>44044</v>
      </c>
      <c r="D8357" s="18" t="s">
        <v>130</v>
      </c>
      <c r="E8357" s="18" t="s">
        <v>164</v>
      </c>
      <c r="F8357" s="18" t="str">
        <f t="shared" si="261"/>
        <v>National Grid-Adams Muni Agg Rate-44044</v>
      </c>
      <c r="G8357" s="11" t="s">
        <v>131</v>
      </c>
      <c r="H8357" s="11" t="s">
        <v>54</v>
      </c>
      <c r="I8357" s="11" t="s">
        <v>99</v>
      </c>
      <c r="J8357" s="11" t="s">
        <v>183</v>
      </c>
      <c r="K8357" s="11" t="str">
        <f>IFERROR(INDEX('EDC Component Dictionary'!$C$5:$C$37,MATCH('Rates Database'!J8357,'EDC Component Dictionary'!$B$5:$B$37,0)), "Energy Supply")</f>
        <v>Energy Supply</v>
      </c>
      <c r="L8357" s="12">
        <v>0.10408000000000001</v>
      </c>
      <c r="M8357" s="12"/>
    </row>
    <row r="8358" spans="1:13" x14ac:dyDescent="0.3">
      <c r="A8358" s="18">
        <v>8356</v>
      </c>
      <c r="B8358" s="18">
        <f t="shared" si="260"/>
        <v>2020</v>
      </c>
      <c r="C8358" s="17">
        <v>44044</v>
      </c>
      <c r="D8358" s="18" t="s">
        <v>130</v>
      </c>
      <c r="E8358" s="18" t="s">
        <v>95</v>
      </c>
      <c r="F8358" s="18" t="str">
        <f t="shared" si="261"/>
        <v>Eversource_WMA-Cheshire Muni Agg Rate-44044</v>
      </c>
      <c r="G8358" s="11" t="s">
        <v>131</v>
      </c>
      <c r="H8358" s="11" t="s">
        <v>54</v>
      </c>
      <c r="I8358" s="11" t="s">
        <v>99</v>
      </c>
      <c r="J8358" s="11" t="s">
        <v>184</v>
      </c>
      <c r="K8358" s="11" t="str">
        <f>IFERROR(INDEX('EDC Component Dictionary'!$C$5:$C$37,MATCH('Rates Database'!J8358,'EDC Component Dictionary'!$B$5:$B$37,0)), "Energy Supply")</f>
        <v>Energy Supply</v>
      </c>
      <c r="L8358" s="12">
        <v>0.10408000000000001</v>
      </c>
      <c r="M8358" s="12"/>
    </row>
    <row r="8359" spans="1:13" x14ac:dyDescent="0.3">
      <c r="A8359" s="18">
        <v>8357</v>
      </c>
      <c r="B8359" s="18">
        <f t="shared" si="260"/>
        <v>2020</v>
      </c>
      <c r="C8359" s="17">
        <v>44044</v>
      </c>
      <c r="D8359" s="18" t="s">
        <v>130</v>
      </c>
      <c r="E8359" s="18" t="s">
        <v>163</v>
      </c>
      <c r="F8359" s="18" t="str">
        <f t="shared" si="261"/>
        <v>Eversource_EMA-Acushnet Muni Agg Rate-44044</v>
      </c>
      <c r="G8359" s="11" t="s">
        <v>131</v>
      </c>
      <c r="H8359" s="11" t="s">
        <v>54</v>
      </c>
      <c r="I8359" s="11" t="s">
        <v>99</v>
      </c>
      <c r="J8359" s="11" t="s">
        <v>185</v>
      </c>
      <c r="K8359" s="11" t="str">
        <f>IFERROR(INDEX('EDC Component Dictionary'!$C$5:$C$37,MATCH('Rates Database'!J8359,'EDC Component Dictionary'!$B$5:$B$37,0)), "Energy Supply")</f>
        <v>Energy Supply</v>
      </c>
      <c r="L8359" s="12">
        <v>0.1043</v>
      </c>
      <c r="M8359" s="12"/>
    </row>
    <row r="8360" spans="1:13" x14ac:dyDescent="0.3">
      <c r="A8360" s="18">
        <v>8358</v>
      </c>
      <c r="B8360" s="18">
        <f t="shared" si="260"/>
        <v>2020</v>
      </c>
      <c r="C8360" s="17">
        <v>44044</v>
      </c>
      <c r="D8360" s="18" t="s">
        <v>130</v>
      </c>
      <c r="E8360" s="18" t="s">
        <v>164</v>
      </c>
      <c r="F8360" s="18" t="str">
        <f t="shared" si="261"/>
        <v>National Grid-Attleboro Muni Agg Rate-44044</v>
      </c>
      <c r="G8360" s="11" t="s">
        <v>131</v>
      </c>
      <c r="H8360" s="11" t="s">
        <v>54</v>
      </c>
      <c r="I8360" s="11" t="s">
        <v>99</v>
      </c>
      <c r="J8360" s="11" t="s">
        <v>186</v>
      </c>
      <c r="K8360" s="11" t="str">
        <f>IFERROR(INDEX('EDC Component Dictionary'!$C$5:$C$37,MATCH('Rates Database'!J8360,'EDC Component Dictionary'!$B$5:$B$37,0)), "Energy Supply")</f>
        <v>Energy Supply</v>
      </c>
      <c r="L8360" s="12">
        <v>0.1043</v>
      </c>
      <c r="M8360" s="12"/>
    </row>
    <row r="8361" spans="1:13" x14ac:dyDescent="0.3">
      <c r="A8361" s="18">
        <v>8359</v>
      </c>
      <c r="B8361" s="18">
        <f t="shared" si="260"/>
        <v>2020</v>
      </c>
      <c r="C8361" s="17">
        <v>44044</v>
      </c>
      <c r="D8361" s="18" t="s">
        <v>130</v>
      </c>
      <c r="E8361" s="18" t="s">
        <v>163</v>
      </c>
      <c r="F8361" s="18" t="str">
        <f t="shared" si="261"/>
        <v>Eversource_EMA-Carver Muni Agg Rate-44044</v>
      </c>
      <c r="G8361" s="11" t="s">
        <v>131</v>
      </c>
      <c r="H8361" s="11" t="s">
        <v>54</v>
      </c>
      <c r="I8361" s="11" t="s">
        <v>99</v>
      </c>
      <c r="J8361" s="11" t="s">
        <v>187</v>
      </c>
      <c r="K8361" s="11" t="str">
        <f>IFERROR(INDEX('EDC Component Dictionary'!$C$5:$C$37,MATCH('Rates Database'!J8361,'EDC Component Dictionary'!$B$5:$B$37,0)), "Energy Supply")</f>
        <v>Energy Supply</v>
      </c>
      <c r="L8361" s="12">
        <v>0.1043</v>
      </c>
      <c r="M8361" s="12"/>
    </row>
    <row r="8362" spans="1:13" x14ac:dyDescent="0.3">
      <c r="A8362" s="18">
        <v>8360</v>
      </c>
      <c r="B8362" s="18">
        <f t="shared" si="260"/>
        <v>2020</v>
      </c>
      <c r="C8362" s="17">
        <v>44044</v>
      </c>
      <c r="D8362" s="18" t="s">
        <v>130</v>
      </c>
      <c r="E8362" s="18" t="s">
        <v>163</v>
      </c>
      <c r="F8362" s="18" t="str">
        <f t="shared" si="261"/>
        <v>Eversource_EMA-Dartmouth Muni Agg Rate-44044</v>
      </c>
      <c r="G8362" s="11" t="s">
        <v>131</v>
      </c>
      <c r="H8362" s="11" t="s">
        <v>54</v>
      </c>
      <c r="I8362" s="11" t="s">
        <v>99</v>
      </c>
      <c r="J8362" s="11" t="s">
        <v>189</v>
      </c>
      <c r="K8362" s="11" t="str">
        <f>IFERROR(INDEX('EDC Component Dictionary'!$C$5:$C$37,MATCH('Rates Database'!J8362,'EDC Component Dictionary'!$B$5:$B$37,0)), "Energy Supply")</f>
        <v>Energy Supply</v>
      </c>
      <c r="L8362" s="12">
        <v>0.1043</v>
      </c>
      <c r="M8362" s="12"/>
    </row>
    <row r="8363" spans="1:13" x14ac:dyDescent="0.3">
      <c r="A8363" s="18">
        <v>8361</v>
      </c>
      <c r="B8363" s="18">
        <f t="shared" si="260"/>
        <v>2020</v>
      </c>
      <c r="C8363" s="17">
        <v>44044</v>
      </c>
      <c r="D8363" s="18" t="s">
        <v>130</v>
      </c>
      <c r="E8363" s="18" t="s">
        <v>164</v>
      </c>
      <c r="F8363" s="18" t="str">
        <f t="shared" si="261"/>
        <v>National Grid-Dighton Muni Agg Rate-44044</v>
      </c>
      <c r="G8363" s="11" t="s">
        <v>131</v>
      </c>
      <c r="H8363" s="11" t="s">
        <v>54</v>
      </c>
      <c r="I8363" s="11" t="s">
        <v>99</v>
      </c>
      <c r="J8363" s="11" t="s">
        <v>190</v>
      </c>
      <c r="K8363" s="11" t="str">
        <f>IFERROR(INDEX('EDC Component Dictionary'!$C$5:$C$37,MATCH('Rates Database'!J8363,'EDC Component Dictionary'!$B$5:$B$37,0)), "Energy Supply")</f>
        <v>Energy Supply</v>
      </c>
      <c r="L8363" s="12">
        <v>0.1043</v>
      </c>
      <c r="M8363" s="12"/>
    </row>
    <row r="8364" spans="1:13" x14ac:dyDescent="0.3">
      <c r="A8364" s="18">
        <v>8362</v>
      </c>
      <c r="B8364" s="18">
        <f t="shared" si="260"/>
        <v>2020</v>
      </c>
      <c r="C8364" s="17">
        <v>44044</v>
      </c>
      <c r="D8364" s="18" t="s">
        <v>130</v>
      </c>
      <c r="E8364" s="18" t="s">
        <v>164</v>
      </c>
      <c r="F8364" s="18" t="str">
        <f t="shared" si="261"/>
        <v>National Grid-Douglas Muni Agg Rate-44044</v>
      </c>
      <c r="G8364" s="11" t="s">
        <v>131</v>
      </c>
      <c r="H8364" s="11" t="s">
        <v>54</v>
      </c>
      <c r="I8364" s="11" t="s">
        <v>99</v>
      </c>
      <c r="J8364" s="11" t="s">
        <v>191</v>
      </c>
      <c r="K8364" s="11" t="str">
        <f>IFERROR(INDEX('EDC Component Dictionary'!$C$5:$C$37,MATCH('Rates Database'!J8364,'EDC Component Dictionary'!$B$5:$B$37,0)), "Energy Supply")</f>
        <v>Energy Supply</v>
      </c>
      <c r="L8364" s="12">
        <v>0.1043</v>
      </c>
      <c r="M8364" s="12"/>
    </row>
    <row r="8365" spans="1:13" x14ac:dyDescent="0.3">
      <c r="A8365" s="18">
        <v>8363</v>
      </c>
      <c r="B8365" s="18">
        <f t="shared" si="260"/>
        <v>2020</v>
      </c>
      <c r="C8365" s="17">
        <v>44044</v>
      </c>
      <c r="D8365" s="18" t="s">
        <v>130</v>
      </c>
      <c r="E8365" s="18" t="s">
        <v>164</v>
      </c>
      <c r="F8365" s="18" t="str">
        <f t="shared" si="261"/>
        <v>National Grid-Dracut Muni Agg Rate-44044</v>
      </c>
      <c r="G8365" s="11" t="s">
        <v>131</v>
      </c>
      <c r="H8365" s="11" t="s">
        <v>54</v>
      </c>
      <c r="I8365" s="11" t="s">
        <v>99</v>
      </c>
      <c r="J8365" s="11" t="s">
        <v>192</v>
      </c>
      <c r="K8365" s="11" t="str">
        <f>IFERROR(INDEX('EDC Component Dictionary'!$C$5:$C$37,MATCH('Rates Database'!J8365,'EDC Component Dictionary'!$B$5:$B$37,0)), "Energy Supply")</f>
        <v>Energy Supply</v>
      </c>
      <c r="L8365" s="12">
        <v>0.1043</v>
      </c>
      <c r="M8365" s="12"/>
    </row>
    <row r="8366" spans="1:13" x14ac:dyDescent="0.3">
      <c r="A8366" s="18">
        <v>8364</v>
      </c>
      <c r="B8366" s="18">
        <f t="shared" si="260"/>
        <v>2020</v>
      </c>
      <c r="C8366" s="17">
        <v>44044</v>
      </c>
      <c r="D8366" s="18" t="s">
        <v>130</v>
      </c>
      <c r="E8366" s="18" t="s">
        <v>163</v>
      </c>
      <c r="F8366" s="18" t="str">
        <f t="shared" si="261"/>
        <v>Eversource_EMA-Fairhaven Muni Agg Rate-44044</v>
      </c>
      <c r="G8366" s="11" t="s">
        <v>131</v>
      </c>
      <c r="H8366" s="11" t="s">
        <v>54</v>
      </c>
      <c r="I8366" s="11" t="s">
        <v>99</v>
      </c>
      <c r="J8366" s="11" t="s">
        <v>193</v>
      </c>
      <c r="K8366" s="11" t="str">
        <f>IFERROR(INDEX('EDC Component Dictionary'!$C$5:$C$37,MATCH('Rates Database'!J8366,'EDC Component Dictionary'!$B$5:$B$37,0)), "Energy Supply")</f>
        <v>Energy Supply</v>
      </c>
      <c r="L8366" s="12">
        <v>0.1043</v>
      </c>
      <c r="M8366" s="12"/>
    </row>
    <row r="8367" spans="1:13" x14ac:dyDescent="0.3">
      <c r="A8367" s="18">
        <v>8365</v>
      </c>
      <c r="B8367" s="18">
        <f t="shared" si="260"/>
        <v>2020</v>
      </c>
      <c r="C8367" s="17">
        <v>44044</v>
      </c>
      <c r="D8367" s="18" t="s">
        <v>130</v>
      </c>
      <c r="E8367" s="18" t="s">
        <v>164</v>
      </c>
      <c r="F8367" s="18" t="str">
        <f t="shared" si="261"/>
        <v>National Grid-Fall River Muni Agg Rate-44044</v>
      </c>
      <c r="G8367" s="11" t="s">
        <v>131</v>
      </c>
      <c r="H8367" s="11" t="s">
        <v>54</v>
      </c>
      <c r="I8367" s="11" t="s">
        <v>99</v>
      </c>
      <c r="J8367" s="11" t="s">
        <v>194</v>
      </c>
      <c r="K8367" s="11" t="str">
        <f>IFERROR(INDEX('EDC Component Dictionary'!$C$5:$C$37,MATCH('Rates Database'!J8367,'EDC Component Dictionary'!$B$5:$B$37,0)), "Energy Supply")</f>
        <v>Energy Supply</v>
      </c>
      <c r="L8367" s="12">
        <v>0.1043</v>
      </c>
      <c r="M8367" s="12"/>
    </row>
    <row r="8368" spans="1:13" x14ac:dyDescent="0.3">
      <c r="A8368" s="18">
        <v>8366</v>
      </c>
      <c r="B8368" s="18">
        <f t="shared" si="260"/>
        <v>2020</v>
      </c>
      <c r="C8368" s="17">
        <v>44044</v>
      </c>
      <c r="D8368" s="18" t="s">
        <v>130</v>
      </c>
      <c r="E8368" s="18" t="s">
        <v>163</v>
      </c>
      <c r="F8368" s="18" t="str">
        <f t="shared" si="261"/>
        <v>Eversource_EMA-Freetown Muni Agg Rate-44044</v>
      </c>
      <c r="G8368" s="11" t="s">
        <v>131</v>
      </c>
      <c r="H8368" s="11" t="s">
        <v>54</v>
      </c>
      <c r="I8368" s="11" t="s">
        <v>99</v>
      </c>
      <c r="J8368" s="11" t="s">
        <v>195</v>
      </c>
      <c r="K8368" s="11" t="str">
        <f>IFERROR(INDEX('EDC Component Dictionary'!$C$5:$C$37,MATCH('Rates Database'!J8368,'EDC Component Dictionary'!$B$5:$B$37,0)), "Energy Supply")</f>
        <v>Energy Supply</v>
      </c>
      <c r="L8368" s="12">
        <v>0.1043</v>
      </c>
      <c r="M8368" s="12"/>
    </row>
    <row r="8369" spans="1:13" x14ac:dyDescent="0.3">
      <c r="A8369" s="18">
        <v>8367</v>
      </c>
      <c r="B8369" s="18">
        <f t="shared" si="260"/>
        <v>2020</v>
      </c>
      <c r="C8369" s="17">
        <v>44044</v>
      </c>
      <c r="D8369" s="18" t="s">
        <v>130</v>
      </c>
      <c r="E8369" s="18" t="s">
        <v>163</v>
      </c>
      <c r="F8369" s="18" t="str">
        <f t="shared" si="261"/>
        <v>Eversource_EMA-Mattapoisett Muni Agg Rate-44044</v>
      </c>
      <c r="G8369" s="11" t="s">
        <v>131</v>
      </c>
      <c r="H8369" s="11" t="s">
        <v>54</v>
      </c>
      <c r="I8369" s="11" t="s">
        <v>99</v>
      </c>
      <c r="J8369" s="11" t="s">
        <v>197</v>
      </c>
      <c r="K8369" s="11" t="str">
        <f>IFERROR(INDEX('EDC Component Dictionary'!$C$5:$C$37,MATCH('Rates Database'!J8369,'EDC Component Dictionary'!$B$5:$B$37,0)), "Energy Supply")</f>
        <v>Energy Supply</v>
      </c>
      <c r="L8369" s="12">
        <v>0.1043</v>
      </c>
      <c r="M8369" s="12"/>
    </row>
    <row r="8370" spans="1:13" x14ac:dyDescent="0.3">
      <c r="A8370" s="18">
        <v>8368</v>
      </c>
      <c r="B8370" s="18">
        <f t="shared" si="260"/>
        <v>2020</v>
      </c>
      <c r="C8370" s="17">
        <v>44044</v>
      </c>
      <c r="D8370" s="18" t="s">
        <v>130</v>
      </c>
      <c r="E8370" s="18" t="s">
        <v>163</v>
      </c>
      <c r="F8370" s="18" t="str">
        <f t="shared" si="261"/>
        <v>Eversource_EMA-New Bedford Muni Agg Rate-44044</v>
      </c>
      <c r="G8370" s="11" t="s">
        <v>131</v>
      </c>
      <c r="H8370" s="11" t="s">
        <v>54</v>
      </c>
      <c r="I8370" s="11" t="s">
        <v>99</v>
      </c>
      <c r="J8370" s="11" t="s">
        <v>199</v>
      </c>
      <c r="K8370" s="11" t="str">
        <f>IFERROR(INDEX('EDC Component Dictionary'!$C$5:$C$37,MATCH('Rates Database'!J8370,'EDC Component Dictionary'!$B$5:$B$37,0)), "Energy Supply")</f>
        <v>Energy Supply</v>
      </c>
      <c r="L8370" s="12">
        <v>0.1043</v>
      </c>
      <c r="M8370" s="12"/>
    </row>
    <row r="8371" spans="1:13" x14ac:dyDescent="0.3">
      <c r="A8371" s="18">
        <v>8369</v>
      </c>
      <c r="B8371" s="18">
        <f t="shared" si="260"/>
        <v>2020</v>
      </c>
      <c r="C8371" s="17">
        <v>44044</v>
      </c>
      <c r="D8371" s="18" t="s">
        <v>130</v>
      </c>
      <c r="E8371" s="18" t="s">
        <v>164</v>
      </c>
      <c r="F8371" s="18" t="str">
        <f t="shared" si="261"/>
        <v>National Grid-Northbridge Muni Agg Rate-44044</v>
      </c>
      <c r="G8371" s="11" t="s">
        <v>131</v>
      </c>
      <c r="H8371" s="11" t="s">
        <v>54</v>
      </c>
      <c r="I8371" s="11" t="s">
        <v>99</v>
      </c>
      <c r="J8371" s="11" t="s">
        <v>200</v>
      </c>
      <c r="K8371" s="11" t="str">
        <f>IFERROR(INDEX('EDC Component Dictionary'!$C$5:$C$37,MATCH('Rates Database'!J8371,'EDC Component Dictionary'!$B$5:$B$37,0)), "Energy Supply")</f>
        <v>Energy Supply</v>
      </c>
      <c r="L8371" s="12">
        <v>0.1043</v>
      </c>
      <c r="M8371" s="12"/>
    </row>
    <row r="8372" spans="1:13" x14ac:dyDescent="0.3">
      <c r="A8372" s="18">
        <v>8370</v>
      </c>
      <c r="B8372" s="18">
        <f t="shared" si="260"/>
        <v>2020</v>
      </c>
      <c r="C8372" s="17">
        <v>44044</v>
      </c>
      <c r="D8372" s="18" t="s">
        <v>130</v>
      </c>
      <c r="E8372" s="18" t="s">
        <v>164</v>
      </c>
      <c r="F8372" s="18" t="str">
        <f t="shared" si="261"/>
        <v>National Grid-Norton Muni Agg Rate-44044</v>
      </c>
      <c r="G8372" s="11" t="s">
        <v>131</v>
      </c>
      <c r="H8372" s="11" t="s">
        <v>54</v>
      </c>
      <c r="I8372" s="11" t="s">
        <v>99</v>
      </c>
      <c r="J8372" s="11" t="s">
        <v>201</v>
      </c>
      <c r="K8372" s="11" t="str">
        <f>IFERROR(INDEX('EDC Component Dictionary'!$C$5:$C$37,MATCH('Rates Database'!J8372,'EDC Component Dictionary'!$B$5:$B$37,0)), "Energy Supply")</f>
        <v>Energy Supply</v>
      </c>
      <c r="L8372" s="12">
        <v>0.1043</v>
      </c>
      <c r="M8372" s="12"/>
    </row>
    <row r="8373" spans="1:13" x14ac:dyDescent="0.3">
      <c r="A8373" s="18">
        <v>8371</v>
      </c>
      <c r="B8373" s="18">
        <f t="shared" si="260"/>
        <v>2020</v>
      </c>
      <c r="C8373" s="17">
        <v>44044</v>
      </c>
      <c r="D8373" s="18" t="s">
        <v>130</v>
      </c>
      <c r="E8373" s="18" t="s">
        <v>164</v>
      </c>
      <c r="F8373" s="18" t="str">
        <f t="shared" si="261"/>
        <v>National Grid-Plainville Muni Agg Rate-44044</v>
      </c>
      <c r="G8373" s="11" t="s">
        <v>131</v>
      </c>
      <c r="H8373" s="11" t="s">
        <v>54</v>
      </c>
      <c r="I8373" s="11" t="s">
        <v>99</v>
      </c>
      <c r="J8373" s="11" t="s">
        <v>203</v>
      </c>
      <c r="K8373" s="11" t="str">
        <f>IFERROR(INDEX('EDC Component Dictionary'!$C$5:$C$37,MATCH('Rates Database'!J8373,'EDC Component Dictionary'!$B$5:$B$37,0)), "Energy Supply")</f>
        <v>Energy Supply</v>
      </c>
      <c r="L8373" s="12">
        <v>0.1043</v>
      </c>
      <c r="M8373" s="12"/>
    </row>
    <row r="8374" spans="1:13" x14ac:dyDescent="0.3">
      <c r="A8374" s="18">
        <v>8372</v>
      </c>
      <c r="B8374" s="18">
        <f t="shared" si="260"/>
        <v>2020</v>
      </c>
      <c r="C8374" s="17">
        <v>44044</v>
      </c>
      <c r="D8374" s="18" t="s">
        <v>130</v>
      </c>
      <c r="E8374" s="18" t="s">
        <v>164</v>
      </c>
      <c r="F8374" s="18" t="str">
        <f t="shared" si="261"/>
        <v>National Grid-Rehoboth Muni Agg Rate-44044</v>
      </c>
      <c r="G8374" s="11" t="s">
        <v>131</v>
      </c>
      <c r="H8374" s="11" t="s">
        <v>54</v>
      </c>
      <c r="I8374" s="11" t="s">
        <v>99</v>
      </c>
      <c r="J8374" s="11" t="s">
        <v>204</v>
      </c>
      <c r="K8374" s="11" t="str">
        <f>IFERROR(INDEX('EDC Component Dictionary'!$C$5:$C$37,MATCH('Rates Database'!J8374,'EDC Component Dictionary'!$B$5:$B$37,0)), "Energy Supply")</f>
        <v>Energy Supply</v>
      </c>
      <c r="L8374" s="12">
        <v>0.1043</v>
      </c>
      <c r="M8374" s="12"/>
    </row>
    <row r="8375" spans="1:13" x14ac:dyDescent="0.3">
      <c r="A8375" s="18">
        <v>8373</v>
      </c>
      <c r="B8375" s="18">
        <f t="shared" si="260"/>
        <v>2020</v>
      </c>
      <c r="C8375" s="17">
        <v>44044</v>
      </c>
      <c r="D8375" s="18" t="s">
        <v>130</v>
      </c>
      <c r="E8375" s="18" t="s">
        <v>164</v>
      </c>
      <c r="F8375" s="18" t="str">
        <f t="shared" si="261"/>
        <v>National Grid-Seekonk Muni Agg Rate-44044</v>
      </c>
      <c r="G8375" s="11" t="s">
        <v>131</v>
      </c>
      <c r="H8375" s="11" t="s">
        <v>54</v>
      </c>
      <c r="I8375" s="11" t="s">
        <v>99</v>
      </c>
      <c r="J8375" s="11" t="s">
        <v>205</v>
      </c>
      <c r="K8375" s="11" t="str">
        <f>IFERROR(INDEX('EDC Component Dictionary'!$C$5:$C$37,MATCH('Rates Database'!J8375,'EDC Component Dictionary'!$B$5:$B$37,0)), "Energy Supply")</f>
        <v>Energy Supply</v>
      </c>
      <c r="L8375" s="12">
        <v>0.1043</v>
      </c>
      <c r="M8375" s="12"/>
    </row>
    <row r="8376" spans="1:13" x14ac:dyDescent="0.3">
      <c r="A8376" s="18">
        <v>8374</v>
      </c>
      <c r="B8376" s="18">
        <f t="shared" si="260"/>
        <v>2020</v>
      </c>
      <c r="C8376" s="17">
        <v>44044</v>
      </c>
      <c r="D8376" s="18" t="s">
        <v>130</v>
      </c>
      <c r="E8376" s="18" t="s">
        <v>164</v>
      </c>
      <c r="F8376" s="18" t="str">
        <f t="shared" si="261"/>
        <v>National Grid-Somerset Muni Agg Rate-44044</v>
      </c>
      <c r="G8376" s="11" t="s">
        <v>131</v>
      </c>
      <c r="H8376" s="11" t="s">
        <v>54</v>
      </c>
      <c r="I8376" s="11" t="s">
        <v>99</v>
      </c>
      <c r="J8376" s="11" t="s">
        <v>206</v>
      </c>
      <c r="K8376" s="11" t="str">
        <f>IFERROR(INDEX('EDC Component Dictionary'!$C$5:$C$37,MATCH('Rates Database'!J8376,'EDC Component Dictionary'!$B$5:$B$37,0)), "Energy Supply")</f>
        <v>Energy Supply</v>
      </c>
      <c r="L8376" s="12">
        <v>0.1043</v>
      </c>
      <c r="M8376" s="12"/>
    </row>
    <row r="8377" spans="1:13" x14ac:dyDescent="0.3">
      <c r="A8377" s="18">
        <v>8375</v>
      </c>
      <c r="B8377" s="18">
        <f t="shared" si="260"/>
        <v>2020</v>
      </c>
      <c r="C8377" s="17">
        <v>44044</v>
      </c>
      <c r="D8377" s="18" t="s">
        <v>130</v>
      </c>
      <c r="E8377" s="18" t="s">
        <v>164</v>
      </c>
      <c r="F8377" s="18" t="str">
        <f t="shared" si="261"/>
        <v>National Grid-Swansea Muni Agg Rate-44044</v>
      </c>
      <c r="G8377" s="11" t="s">
        <v>131</v>
      </c>
      <c r="H8377" s="11" t="s">
        <v>54</v>
      </c>
      <c r="I8377" s="11" t="s">
        <v>99</v>
      </c>
      <c r="J8377" s="11" t="s">
        <v>207</v>
      </c>
      <c r="K8377" s="11" t="str">
        <f>IFERROR(INDEX('EDC Component Dictionary'!$C$5:$C$37,MATCH('Rates Database'!J8377,'EDC Component Dictionary'!$B$5:$B$37,0)), "Energy Supply")</f>
        <v>Energy Supply</v>
      </c>
      <c r="L8377" s="12">
        <v>0.1043</v>
      </c>
      <c r="M8377" s="12"/>
    </row>
    <row r="8378" spans="1:13" x14ac:dyDescent="0.3">
      <c r="A8378" s="18">
        <v>8376</v>
      </c>
      <c r="B8378" s="18">
        <f t="shared" si="260"/>
        <v>2020</v>
      </c>
      <c r="C8378" s="17">
        <v>44044</v>
      </c>
      <c r="D8378" s="18" t="s">
        <v>130</v>
      </c>
      <c r="E8378" s="18" t="s">
        <v>164</v>
      </c>
      <c r="F8378" s="18" t="str">
        <f t="shared" si="261"/>
        <v>National Grid-Westford Muni Agg Rate-44044</v>
      </c>
      <c r="G8378" s="11" t="s">
        <v>131</v>
      </c>
      <c r="H8378" s="11" t="s">
        <v>54</v>
      </c>
      <c r="I8378" s="11" t="s">
        <v>99</v>
      </c>
      <c r="J8378" s="11" t="s">
        <v>208</v>
      </c>
      <c r="K8378" s="11" t="str">
        <f>IFERROR(INDEX('EDC Component Dictionary'!$C$5:$C$37,MATCH('Rates Database'!J8378,'EDC Component Dictionary'!$B$5:$B$37,0)), "Energy Supply")</f>
        <v>Energy Supply</v>
      </c>
      <c r="L8378" s="12">
        <v>0.1043</v>
      </c>
      <c r="M8378" s="12"/>
    </row>
    <row r="8379" spans="1:13" x14ac:dyDescent="0.3">
      <c r="A8379" s="18">
        <v>8377</v>
      </c>
      <c r="B8379" s="18">
        <f t="shared" si="260"/>
        <v>2020</v>
      </c>
      <c r="C8379" s="17">
        <v>44044</v>
      </c>
      <c r="D8379" s="18" t="s">
        <v>130</v>
      </c>
      <c r="E8379" s="18" t="s">
        <v>163</v>
      </c>
      <c r="F8379" s="18" t="str">
        <f t="shared" si="261"/>
        <v>Eversource_EMA-Westport Muni Agg Rate-44044</v>
      </c>
      <c r="G8379" s="11" t="s">
        <v>131</v>
      </c>
      <c r="H8379" s="11" t="s">
        <v>54</v>
      </c>
      <c r="I8379" s="11" t="s">
        <v>99</v>
      </c>
      <c r="J8379" s="11" t="s">
        <v>209</v>
      </c>
      <c r="K8379" s="11" t="str">
        <f>IFERROR(INDEX('EDC Component Dictionary'!$C$5:$C$37,MATCH('Rates Database'!J8379,'EDC Component Dictionary'!$B$5:$B$37,0)), "Energy Supply")</f>
        <v>Energy Supply</v>
      </c>
      <c r="L8379" s="12">
        <v>0.1043</v>
      </c>
      <c r="M8379" s="12"/>
    </row>
    <row r="8380" spans="1:13" x14ac:dyDescent="0.3">
      <c r="A8380" s="18">
        <v>8378</v>
      </c>
      <c r="B8380" s="18">
        <f t="shared" si="260"/>
        <v>2020</v>
      </c>
      <c r="C8380" s="17">
        <v>44044</v>
      </c>
      <c r="D8380" s="18" t="s">
        <v>130</v>
      </c>
      <c r="E8380" s="18" t="s">
        <v>36</v>
      </c>
      <c r="F8380" s="18" t="str">
        <f t="shared" si="261"/>
        <v>Unitil-Ashby Muni Agg Rate-44044</v>
      </c>
      <c r="G8380" s="11" t="s">
        <v>131</v>
      </c>
      <c r="H8380" s="11" t="s">
        <v>54</v>
      </c>
      <c r="I8380" s="11" t="s">
        <v>99</v>
      </c>
      <c r="J8380" s="11" t="s">
        <v>235</v>
      </c>
      <c r="K8380" s="11" t="str">
        <f>IFERROR(INDEX('EDC Component Dictionary'!$C$5:$C$37,MATCH('Rates Database'!J8380,'EDC Component Dictionary'!$B$5:$B$37,0)), "Energy Supply")</f>
        <v>Energy Supply</v>
      </c>
      <c r="L8380" s="12">
        <v>0.10444000000000001</v>
      </c>
      <c r="M8380" s="12"/>
    </row>
    <row r="8381" spans="1:13" x14ac:dyDescent="0.3">
      <c r="A8381" s="18">
        <v>8379</v>
      </c>
      <c r="B8381" s="18">
        <f t="shared" si="260"/>
        <v>2020</v>
      </c>
      <c r="C8381" s="17">
        <v>44044</v>
      </c>
      <c r="D8381" s="18" t="s">
        <v>130</v>
      </c>
      <c r="E8381" s="18" t="s">
        <v>164</v>
      </c>
      <c r="F8381" s="18" t="str">
        <f t="shared" si="261"/>
        <v>National Grid-West Brookfield Muni Agg Rate-44044</v>
      </c>
      <c r="G8381" s="11" t="s">
        <v>131</v>
      </c>
      <c r="H8381" s="11" t="s">
        <v>54</v>
      </c>
      <c r="I8381" s="11" t="s">
        <v>99</v>
      </c>
      <c r="J8381" s="11" t="s">
        <v>177</v>
      </c>
      <c r="K8381" s="11" t="str">
        <f>IFERROR(INDEX('EDC Component Dictionary'!$C$5:$C$37,MATCH('Rates Database'!J8381,'EDC Component Dictionary'!$B$5:$B$37,0)), "Energy Supply")</f>
        <v>Energy Supply</v>
      </c>
      <c r="L8381" s="12">
        <v>0.10482</v>
      </c>
      <c r="M8381" s="12"/>
    </row>
    <row r="8382" spans="1:13" x14ac:dyDescent="0.3">
      <c r="A8382" s="18">
        <v>8380</v>
      </c>
      <c r="B8382" s="18">
        <f t="shared" si="260"/>
        <v>2020</v>
      </c>
      <c r="C8382" s="17">
        <v>44044</v>
      </c>
      <c r="D8382" s="18" t="s">
        <v>130</v>
      </c>
      <c r="E8382" s="18" t="s">
        <v>163</v>
      </c>
      <c r="F8382" s="18" t="str">
        <f t="shared" si="261"/>
        <v>Eversource_EMA-Somerville Muni Agg Rate-44044</v>
      </c>
      <c r="G8382" s="11" t="s">
        <v>131</v>
      </c>
      <c r="H8382" s="11" t="s">
        <v>54</v>
      </c>
      <c r="I8382" s="11" t="s">
        <v>99</v>
      </c>
      <c r="J8382" s="11" t="s">
        <v>212</v>
      </c>
      <c r="K8382" s="11" t="str">
        <f>IFERROR(INDEX('EDC Component Dictionary'!$C$5:$C$37,MATCH('Rates Database'!J8382,'EDC Component Dictionary'!$B$5:$B$37,0)), "Energy Supply")</f>
        <v>Energy Supply</v>
      </c>
      <c r="L8382" s="12">
        <v>0.10600999999999999</v>
      </c>
      <c r="M8382" s="12"/>
    </row>
    <row r="8383" spans="1:13" x14ac:dyDescent="0.3">
      <c r="A8383" s="18">
        <v>8381</v>
      </c>
      <c r="B8383" s="18">
        <f t="shared" si="260"/>
        <v>2020</v>
      </c>
      <c r="C8383" s="17">
        <v>44044</v>
      </c>
      <c r="D8383" s="18" t="s">
        <v>130</v>
      </c>
      <c r="E8383" s="18" t="s">
        <v>164</v>
      </c>
      <c r="F8383" s="18" t="str">
        <f t="shared" si="261"/>
        <v>National Grid-Gardner Muni Agg Rate-44044</v>
      </c>
      <c r="G8383" s="11" t="s">
        <v>131</v>
      </c>
      <c r="H8383" s="11" t="s">
        <v>54</v>
      </c>
      <c r="I8383" s="11" t="s">
        <v>99</v>
      </c>
      <c r="J8383" s="11" t="s">
        <v>179</v>
      </c>
      <c r="K8383" s="11" t="str">
        <f>IFERROR(INDEX('EDC Component Dictionary'!$C$5:$C$37,MATCH('Rates Database'!J8383,'EDC Component Dictionary'!$B$5:$B$37,0)), "Energy Supply")</f>
        <v>Energy Supply</v>
      </c>
      <c r="L8383" s="12">
        <v>0.10521</v>
      </c>
      <c r="M8383" s="12"/>
    </row>
    <row r="8384" spans="1:13" x14ac:dyDescent="0.3">
      <c r="A8384" s="18">
        <v>8382</v>
      </c>
      <c r="B8384" s="18">
        <f t="shared" si="260"/>
        <v>2020</v>
      </c>
      <c r="C8384" s="17">
        <v>44044</v>
      </c>
      <c r="D8384" s="18" t="s">
        <v>130</v>
      </c>
      <c r="E8384" s="18" t="s">
        <v>164</v>
      </c>
      <c r="F8384" s="18" t="str">
        <f t="shared" si="261"/>
        <v>National Grid-Melrose Muni Agg Rate-44044</v>
      </c>
      <c r="G8384" s="11" t="s">
        <v>131</v>
      </c>
      <c r="H8384" s="11" t="s">
        <v>54</v>
      </c>
      <c r="I8384" s="11" t="s">
        <v>99</v>
      </c>
      <c r="J8384" s="11" t="s">
        <v>269</v>
      </c>
      <c r="K8384" s="11" t="str">
        <f>IFERROR(INDEX('EDC Component Dictionary'!$C$5:$C$37,MATCH('Rates Database'!J8384,'EDC Component Dictionary'!$B$5:$B$37,0)), "Energy Supply")</f>
        <v>Energy Supply</v>
      </c>
      <c r="L8384" s="12">
        <v>0.10531</v>
      </c>
      <c r="M8384" s="12"/>
    </row>
    <row r="8385" spans="1:13" x14ac:dyDescent="0.3">
      <c r="A8385" s="18">
        <v>8383</v>
      </c>
      <c r="B8385" s="18">
        <f t="shared" si="260"/>
        <v>2020</v>
      </c>
      <c r="C8385" s="17">
        <v>44044</v>
      </c>
      <c r="D8385" s="18" t="s">
        <v>130</v>
      </c>
      <c r="E8385" s="18" t="s">
        <v>163</v>
      </c>
      <c r="F8385" s="18" t="str">
        <f t="shared" si="261"/>
        <v>Eversource_EMA-Kingston Muni Agg Rate-44044</v>
      </c>
      <c r="G8385" s="11" t="s">
        <v>131</v>
      </c>
      <c r="H8385" s="11" t="s">
        <v>54</v>
      </c>
      <c r="I8385" s="11" t="s">
        <v>99</v>
      </c>
      <c r="J8385" s="11" t="s">
        <v>211</v>
      </c>
      <c r="K8385" s="11" t="str">
        <f>IFERROR(INDEX('EDC Component Dictionary'!$C$5:$C$37,MATCH('Rates Database'!J8385,'EDC Component Dictionary'!$B$5:$B$37,0)), "Energy Supply")</f>
        <v>Energy Supply</v>
      </c>
      <c r="L8385" s="12">
        <v>0.10525</v>
      </c>
      <c r="M8385" s="12"/>
    </row>
    <row r="8386" spans="1:13" x14ac:dyDescent="0.3">
      <c r="A8386" s="18">
        <v>8384</v>
      </c>
      <c r="B8386" s="18">
        <f t="shared" si="260"/>
        <v>2020</v>
      </c>
      <c r="C8386" s="17">
        <v>44044</v>
      </c>
      <c r="D8386" s="18" t="s">
        <v>130</v>
      </c>
      <c r="E8386" s="18" t="s">
        <v>95</v>
      </c>
      <c r="F8386" s="18" t="str">
        <f t="shared" si="261"/>
        <v>Eversource_WMA-Greenfield Muni Agg Rate-44044</v>
      </c>
      <c r="G8386" s="11" t="s">
        <v>131</v>
      </c>
      <c r="H8386" s="11" t="s">
        <v>54</v>
      </c>
      <c r="I8386" s="11" t="s">
        <v>99</v>
      </c>
      <c r="J8386" s="11" t="s">
        <v>214</v>
      </c>
      <c r="K8386" s="11" t="str">
        <f>IFERROR(INDEX('EDC Component Dictionary'!$C$5:$C$37,MATCH('Rates Database'!J8386,'EDC Component Dictionary'!$B$5:$B$37,0)), "Energy Supply")</f>
        <v>Energy Supply</v>
      </c>
      <c r="L8386" s="12">
        <v>0.10567</v>
      </c>
      <c r="M8386" s="12"/>
    </row>
    <row r="8387" spans="1:13" x14ac:dyDescent="0.3">
      <c r="A8387" s="18">
        <v>8385</v>
      </c>
      <c r="B8387" s="18">
        <f t="shared" ref="B8387:B8450" si="262">YEAR(C8387)</f>
        <v>2020</v>
      </c>
      <c r="C8387" s="17">
        <v>44044</v>
      </c>
      <c r="D8387" s="18" t="s">
        <v>130</v>
      </c>
      <c r="E8387" s="18" t="s">
        <v>163</v>
      </c>
      <c r="F8387" s="18" t="str">
        <f t="shared" si="261"/>
        <v>Eversource_EMA-Dedham Muni Agg Rate-44044</v>
      </c>
      <c r="G8387" s="11" t="s">
        <v>131</v>
      </c>
      <c r="H8387" s="11" t="s">
        <v>54</v>
      </c>
      <c r="I8387" s="11" t="s">
        <v>99</v>
      </c>
      <c r="J8387" s="11" t="s">
        <v>278</v>
      </c>
      <c r="K8387" s="11" t="str">
        <f>IFERROR(INDEX('EDC Component Dictionary'!$C$5:$C$37,MATCH('Rates Database'!J8387,'EDC Component Dictionary'!$B$5:$B$37,0)), "Energy Supply")</f>
        <v>Energy Supply</v>
      </c>
      <c r="L8387" s="12">
        <v>0.10580000000000001</v>
      </c>
      <c r="M8387" s="12"/>
    </row>
    <row r="8388" spans="1:13" x14ac:dyDescent="0.3">
      <c r="A8388" s="18">
        <v>8386</v>
      </c>
      <c r="B8388" s="18">
        <f t="shared" si="262"/>
        <v>2020</v>
      </c>
      <c r="C8388" s="17">
        <v>44044</v>
      </c>
      <c r="D8388" s="18" t="s">
        <v>130</v>
      </c>
      <c r="E8388" s="18" t="s">
        <v>164</v>
      </c>
      <c r="F8388" s="18" t="str">
        <f t="shared" ref="F8388:F8451" si="263">_xlfn.CONCAT(E8388,"-",J8388,"-",C8388)</f>
        <v>National Grid-Avon Muni Agg Rate-44044</v>
      </c>
      <c r="G8388" s="11" t="s">
        <v>131</v>
      </c>
      <c r="H8388" s="11" t="s">
        <v>54</v>
      </c>
      <c r="I8388" s="11" t="s">
        <v>99</v>
      </c>
      <c r="J8388" s="11" t="s">
        <v>270</v>
      </c>
      <c r="K8388" s="11" t="str">
        <f>IFERROR(INDEX('EDC Component Dictionary'!$C$5:$C$37,MATCH('Rates Database'!J8388,'EDC Component Dictionary'!$B$5:$B$37,0)), "Energy Supply")</f>
        <v>Energy Supply</v>
      </c>
      <c r="L8388" s="12">
        <v>0.10634</v>
      </c>
      <c r="M8388" s="12"/>
    </row>
    <row r="8389" spans="1:13" x14ac:dyDescent="0.3">
      <c r="A8389" s="18">
        <v>8387</v>
      </c>
      <c r="B8389" s="18">
        <f t="shared" si="262"/>
        <v>2020</v>
      </c>
      <c r="C8389" s="17">
        <v>44044</v>
      </c>
      <c r="D8389" s="18" t="s">
        <v>130</v>
      </c>
      <c r="E8389" s="18" t="s">
        <v>164</v>
      </c>
      <c r="F8389" s="18" t="str">
        <f t="shared" si="263"/>
        <v>National Grid-Billerica Muni Agg Rate-44044</v>
      </c>
      <c r="G8389" s="11" t="s">
        <v>131</v>
      </c>
      <c r="H8389" s="11" t="s">
        <v>54</v>
      </c>
      <c r="I8389" s="11" t="s">
        <v>99</v>
      </c>
      <c r="J8389" s="11" t="s">
        <v>215</v>
      </c>
      <c r="K8389" s="11" t="str">
        <f>IFERROR(INDEX('EDC Component Dictionary'!$C$5:$C$37,MATCH('Rates Database'!J8389,'EDC Component Dictionary'!$B$5:$B$37,0)), "Energy Supply")</f>
        <v>Energy Supply</v>
      </c>
      <c r="L8389" s="12">
        <v>0.10631</v>
      </c>
      <c r="M8389" s="12"/>
    </row>
    <row r="8390" spans="1:13" x14ac:dyDescent="0.3">
      <c r="A8390" s="18">
        <v>8388</v>
      </c>
      <c r="B8390" s="18">
        <f t="shared" si="262"/>
        <v>2020</v>
      </c>
      <c r="C8390" s="17">
        <v>44044</v>
      </c>
      <c r="D8390" s="18" t="s">
        <v>130</v>
      </c>
      <c r="E8390" s="18" t="s">
        <v>164</v>
      </c>
      <c r="F8390" s="18" t="str">
        <f t="shared" si="263"/>
        <v>National Grid-Harvard Muni Agg Rate-44044</v>
      </c>
      <c r="G8390" s="11" t="s">
        <v>131</v>
      </c>
      <c r="H8390" s="11" t="s">
        <v>54</v>
      </c>
      <c r="I8390" s="11" t="s">
        <v>99</v>
      </c>
      <c r="J8390" s="11" t="s">
        <v>276</v>
      </c>
      <c r="K8390" s="11" t="str">
        <f>IFERROR(INDEX('EDC Component Dictionary'!$C$5:$C$37,MATCH('Rates Database'!J8390,'EDC Component Dictionary'!$B$5:$B$37,0)), "Energy Supply")</f>
        <v>Energy Supply</v>
      </c>
      <c r="L8390" s="12">
        <v>0.10630000000000001</v>
      </c>
      <c r="M8390" s="12"/>
    </row>
    <row r="8391" spans="1:13" x14ac:dyDescent="0.3">
      <c r="A8391" s="18">
        <v>8389</v>
      </c>
      <c r="B8391" s="18">
        <f t="shared" si="262"/>
        <v>2020</v>
      </c>
      <c r="C8391" s="17">
        <v>44044</v>
      </c>
      <c r="D8391" s="18" t="s">
        <v>130</v>
      </c>
      <c r="E8391" s="18" t="s">
        <v>164</v>
      </c>
      <c r="F8391" s="18" t="str">
        <f t="shared" si="263"/>
        <v>National Grid-Heath Muni Agg Rate-44044</v>
      </c>
      <c r="G8391" s="11" t="s">
        <v>131</v>
      </c>
      <c r="H8391" s="11" t="s">
        <v>54</v>
      </c>
      <c r="I8391" s="11" t="s">
        <v>99</v>
      </c>
      <c r="J8391" s="11" t="s">
        <v>257</v>
      </c>
      <c r="K8391" s="11" t="str">
        <f>IFERROR(INDEX('EDC Component Dictionary'!$C$5:$C$37,MATCH('Rates Database'!J8391,'EDC Component Dictionary'!$B$5:$B$37,0)), "Energy Supply")</f>
        <v>Energy Supply</v>
      </c>
      <c r="L8391" s="12">
        <v>0.10685</v>
      </c>
      <c r="M8391" s="12"/>
    </row>
    <row r="8392" spans="1:13" x14ac:dyDescent="0.3">
      <c r="A8392" s="18">
        <v>8390</v>
      </c>
      <c r="B8392" s="18">
        <f t="shared" si="262"/>
        <v>2020</v>
      </c>
      <c r="C8392" s="17">
        <v>44044</v>
      </c>
      <c r="D8392" s="18" t="s">
        <v>130</v>
      </c>
      <c r="E8392" s="18" t="s">
        <v>164</v>
      </c>
      <c r="F8392" s="18" t="str">
        <f t="shared" si="263"/>
        <v>National Grid-Tyngsborough Muni Agg Rate-44044</v>
      </c>
      <c r="G8392" s="11" t="s">
        <v>131</v>
      </c>
      <c r="H8392" s="11" t="s">
        <v>54</v>
      </c>
      <c r="I8392" s="11" t="s">
        <v>99</v>
      </c>
      <c r="J8392" s="11" t="s">
        <v>261</v>
      </c>
      <c r="K8392" s="11" t="str">
        <f>IFERROR(INDEX('EDC Component Dictionary'!$C$5:$C$37,MATCH('Rates Database'!J8392,'EDC Component Dictionary'!$B$5:$B$37,0)), "Energy Supply")</f>
        <v>Energy Supply</v>
      </c>
      <c r="L8392" s="12">
        <v>0.10692</v>
      </c>
      <c r="M8392" s="12"/>
    </row>
    <row r="8393" spans="1:13" x14ac:dyDescent="0.3">
      <c r="A8393" s="18">
        <v>8391</v>
      </c>
      <c r="B8393" s="18">
        <f t="shared" si="262"/>
        <v>2020</v>
      </c>
      <c r="C8393" s="17">
        <v>44044</v>
      </c>
      <c r="D8393" s="18" t="s">
        <v>130</v>
      </c>
      <c r="E8393" s="18" t="s">
        <v>164</v>
      </c>
      <c r="F8393" s="18" t="str">
        <f t="shared" si="263"/>
        <v>National Grid-Clarksburg Muni Agg Rate-44044</v>
      </c>
      <c r="G8393" s="11" t="s">
        <v>131</v>
      </c>
      <c r="H8393" s="11" t="s">
        <v>54</v>
      </c>
      <c r="I8393" s="11" t="s">
        <v>99</v>
      </c>
      <c r="J8393" s="11" t="s">
        <v>216</v>
      </c>
      <c r="K8393" s="11" t="str">
        <f>IFERROR(INDEX('EDC Component Dictionary'!$C$5:$C$37,MATCH('Rates Database'!J8393,'EDC Component Dictionary'!$B$5:$B$37,0)), "Energy Supply")</f>
        <v>Energy Supply</v>
      </c>
      <c r="L8393" s="12">
        <v>0.10707999999999999</v>
      </c>
      <c r="M8393" s="12"/>
    </row>
    <row r="8394" spans="1:13" x14ac:dyDescent="0.3">
      <c r="A8394" s="18">
        <v>8392</v>
      </c>
      <c r="B8394" s="18">
        <f t="shared" si="262"/>
        <v>2020</v>
      </c>
      <c r="C8394" s="17">
        <v>44044</v>
      </c>
      <c r="D8394" s="18" t="s">
        <v>130</v>
      </c>
      <c r="E8394" s="18" t="s">
        <v>95</v>
      </c>
      <c r="F8394" s="18" t="str">
        <f t="shared" si="263"/>
        <v>Eversource_WMA-Dalton Muni Agg Rate-44044</v>
      </c>
      <c r="G8394" s="11" t="s">
        <v>131</v>
      </c>
      <c r="H8394" s="11" t="s">
        <v>54</v>
      </c>
      <c r="I8394" s="11" t="s">
        <v>99</v>
      </c>
      <c r="J8394" s="11" t="s">
        <v>217</v>
      </c>
      <c r="K8394" s="11" t="str">
        <f>IFERROR(INDEX('EDC Component Dictionary'!$C$5:$C$37,MATCH('Rates Database'!J8394,'EDC Component Dictionary'!$B$5:$B$37,0)), "Energy Supply")</f>
        <v>Energy Supply</v>
      </c>
      <c r="L8394" s="12">
        <v>0.10707999999999999</v>
      </c>
      <c r="M8394" s="12"/>
    </row>
    <row r="8395" spans="1:13" x14ac:dyDescent="0.3">
      <c r="A8395" s="18">
        <v>8393</v>
      </c>
      <c r="B8395" s="18">
        <f t="shared" si="262"/>
        <v>2020</v>
      </c>
      <c r="C8395" s="17">
        <v>44044</v>
      </c>
      <c r="D8395" s="18" t="s">
        <v>130</v>
      </c>
      <c r="E8395" s="18" t="s">
        <v>164</v>
      </c>
      <c r="F8395" s="18" t="str">
        <f t="shared" si="263"/>
        <v>National Grid-Florida Muni Agg Rate-44044</v>
      </c>
      <c r="G8395" s="11" t="s">
        <v>131</v>
      </c>
      <c r="H8395" s="11" t="s">
        <v>54</v>
      </c>
      <c r="I8395" s="11" t="s">
        <v>99</v>
      </c>
      <c r="J8395" s="11" t="s">
        <v>218</v>
      </c>
      <c r="K8395" s="11" t="str">
        <f>IFERROR(INDEX('EDC Component Dictionary'!$C$5:$C$37,MATCH('Rates Database'!J8395,'EDC Component Dictionary'!$B$5:$B$37,0)), "Energy Supply")</f>
        <v>Energy Supply</v>
      </c>
      <c r="L8395" s="12">
        <v>0.10707999999999999</v>
      </c>
      <c r="M8395" s="12"/>
    </row>
    <row r="8396" spans="1:13" x14ac:dyDescent="0.3">
      <c r="A8396" s="18">
        <v>8394</v>
      </c>
      <c r="B8396" s="18">
        <f t="shared" si="262"/>
        <v>2020</v>
      </c>
      <c r="C8396" s="17">
        <v>44044</v>
      </c>
      <c r="D8396" s="18" t="s">
        <v>130</v>
      </c>
      <c r="E8396" s="18" t="s">
        <v>95</v>
      </c>
      <c r="F8396" s="18" t="str">
        <f t="shared" si="263"/>
        <v>Eversource_WMA-Lenox Muni Agg Rate-44044</v>
      </c>
      <c r="G8396" s="11" t="s">
        <v>131</v>
      </c>
      <c r="H8396" s="11" t="s">
        <v>54</v>
      </c>
      <c r="I8396" s="11" t="s">
        <v>99</v>
      </c>
      <c r="J8396" s="11" t="s">
        <v>219</v>
      </c>
      <c r="K8396" s="11" t="str">
        <f>IFERROR(INDEX('EDC Component Dictionary'!$C$5:$C$37,MATCH('Rates Database'!J8396,'EDC Component Dictionary'!$B$5:$B$37,0)), "Energy Supply")</f>
        <v>Energy Supply</v>
      </c>
      <c r="L8396" s="12">
        <v>0.10707999999999999</v>
      </c>
      <c r="M8396" s="12"/>
    </row>
    <row r="8397" spans="1:13" x14ac:dyDescent="0.3">
      <c r="A8397" s="18">
        <v>8395</v>
      </c>
      <c r="B8397" s="18">
        <f t="shared" si="262"/>
        <v>2020</v>
      </c>
      <c r="C8397" s="17">
        <v>44044</v>
      </c>
      <c r="D8397" s="18" t="s">
        <v>130</v>
      </c>
      <c r="E8397" s="18" t="s">
        <v>164</v>
      </c>
      <c r="F8397" s="18" t="str">
        <f t="shared" si="263"/>
        <v>National Grid-Monterey Muni Agg Rate-44044</v>
      </c>
      <c r="G8397" s="11" t="s">
        <v>131</v>
      </c>
      <c r="H8397" s="11" t="s">
        <v>54</v>
      </c>
      <c r="I8397" s="11" t="s">
        <v>99</v>
      </c>
      <c r="J8397" s="11" t="s">
        <v>220</v>
      </c>
      <c r="K8397" s="11" t="str">
        <f>IFERROR(INDEX('EDC Component Dictionary'!$C$5:$C$37,MATCH('Rates Database'!J8397,'EDC Component Dictionary'!$B$5:$B$37,0)), "Energy Supply")</f>
        <v>Energy Supply</v>
      </c>
      <c r="L8397" s="12">
        <v>0.10707999999999999</v>
      </c>
      <c r="M8397" s="12"/>
    </row>
    <row r="8398" spans="1:13" x14ac:dyDescent="0.3">
      <c r="A8398" s="18">
        <v>8396</v>
      </c>
      <c r="B8398" s="18">
        <f t="shared" si="262"/>
        <v>2020</v>
      </c>
      <c r="C8398" s="17">
        <v>44044</v>
      </c>
      <c r="D8398" s="18" t="s">
        <v>130</v>
      </c>
      <c r="E8398" s="18" t="s">
        <v>164</v>
      </c>
      <c r="F8398" s="18" t="str">
        <f t="shared" si="263"/>
        <v>National Grid-New Marlborough Muni Agg Rate-44044</v>
      </c>
      <c r="G8398" s="11" t="s">
        <v>131</v>
      </c>
      <c r="H8398" s="11" t="s">
        <v>54</v>
      </c>
      <c r="I8398" s="11" t="s">
        <v>99</v>
      </c>
      <c r="J8398" s="11" t="s">
        <v>221</v>
      </c>
      <c r="K8398" s="11" t="str">
        <f>IFERROR(INDEX('EDC Component Dictionary'!$C$5:$C$37,MATCH('Rates Database'!J8398,'EDC Component Dictionary'!$B$5:$B$37,0)), "Energy Supply")</f>
        <v>Energy Supply</v>
      </c>
      <c r="L8398" s="12">
        <v>0.10707999999999999</v>
      </c>
      <c r="M8398" s="12"/>
    </row>
    <row r="8399" spans="1:13" x14ac:dyDescent="0.3">
      <c r="A8399" s="18">
        <v>8397</v>
      </c>
      <c r="B8399" s="18">
        <f t="shared" si="262"/>
        <v>2020</v>
      </c>
      <c r="C8399" s="17">
        <v>44044</v>
      </c>
      <c r="D8399" s="18" t="s">
        <v>130</v>
      </c>
      <c r="E8399" s="18" t="s">
        <v>164</v>
      </c>
      <c r="F8399" s="18" t="str">
        <f t="shared" si="263"/>
        <v>National Grid-North Adams Muni Agg Rate-44044</v>
      </c>
      <c r="G8399" s="11" t="s">
        <v>131</v>
      </c>
      <c r="H8399" s="11" t="s">
        <v>54</v>
      </c>
      <c r="I8399" s="11" t="s">
        <v>99</v>
      </c>
      <c r="J8399" s="11" t="s">
        <v>222</v>
      </c>
      <c r="K8399" s="11" t="str">
        <f>IFERROR(INDEX('EDC Component Dictionary'!$C$5:$C$37,MATCH('Rates Database'!J8399,'EDC Component Dictionary'!$B$5:$B$37,0)), "Energy Supply")</f>
        <v>Energy Supply</v>
      </c>
      <c r="L8399" s="12">
        <v>0.10707999999999999</v>
      </c>
      <c r="M8399" s="12"/>
    </row>
    <row r="8400" spans="1:13" x14ac:dyDescent="0.3">
      <c r="A8400" s="18">
        <v>8398</v>
      </c>
      <c r="B8400" s="18">
        <f t="shared" si="262"/>
        <v>2020</v>
      </c>
      <c r="C8400" s="17">
        <v>44044</v>
      </c>
      <c r="D8400" s="18" t="s">
        <v>130</v>
      </c>
      <c r="E8400" s="18" t="s">
        <v>164</v>
      </c>
      <c r="F8400" s="18" t="str">
        <f t="shared" si="263"/>
        <v>National Grid-Sheffield Muni Agg Rate-44044</v>
      </c>
      <c r="G8400" s="11" t="s">
        <v>131</v>
      </c>
      <c r="H8400" s="11" t="s">
        <v>54</v>
      </c>
      <c r="I8400" s="11" t="s">
        <v>99</v>
      </c>
      <c r="J8400" s="11" t="s">
        <v>223</v>
      </c>
      <c r="K8400" s="11" t="str">
        <f>IFERROR(INDEX('EDC Component Dictionary'!$C$5:$C$37,MATCH('Rates Database'!J8400,'EDC Component Dictionary'!$B$5:$B$37,0)), "Energy Supply")</f>
        <v>Energy Supply</v>
      </c>
      <c r="L8400" s="12">
        <v>0.10707999999999999</v>
      </c>
      <c r="M8400" s="12"/>
    </row>
    <row r="8401" spans="1:13" x14ac:dyDescent="0.3">
      <c r="A8401" s="18">
        <v>8399</v>
      </c>
      <c r="B8401" s="18">
        <f t="shared" si="262"/>
        <v>2020</v>
      </c>
      <c r="C8401" s="17">
        <v>44044</v>
      </c>
      <c r="D8401" s="18" t="s">
        <v>130</v>
      </c>
      <c r="E8401" s="18" t="s">
        <v>164</v>
      </c>
      <c r="F8401" s="18" t="str">
        <f t="shared" si="263"/>
        <v>National Grid-West Stockbridge Muni Agg Rate-44044</v>
      </c>
      <c r="G8401" s="11" t="s">
        <v>131</v>
      </c>
      <c r="H8401" s="11" t="s">
        <v>54</v>
      </c>
      <c r="I8401" s="11" t="s">
        <v>99</v>
      </c>
      <c r="J8401" s="11" t="s">
        <v>224</v>
      </c>
      <c r="K8401" s="11" t="str">
        <f>IFERROR(INDEX('EDC Component Dictionary'!$C$5:$C$37,MATCH('Rates Database'!J8401,'EDC Component Dictionary'!$B$5:$B$37,0)), "Energy Supply")</f>
        <v>Energy Supply</v>
      </c>
      <c r="L8401" s="12">
        <v>0.10707999999999999</v>
      </c>
      <c r="M8401" s="12"/>
    </row>
    <row r="8402" spans="1:13" x14ac:dyDescent="0.3">
      <c r="A8402" s="18">
        <v>8400</v>
      </c>
      <c r="B8402" s="18">
        <f t="shared" si="262"/>
        <v>2020</v>
      </c>
      <c r="C8402" s="17">
        <v>44044</v>
      </c>
      <c r="D8402" s="18" t="s">
        <v>130</v>
      </c>
      <c r="E8402" s="18" t="s">
        <v>164</v>
      </c>
      <c r="F8402" s="18" t="str">
        <f t="shared" si="263"/>
        <v>National Grid-Williamstown Muni Agg Rate-44044</v>
      </c>
      <c r="G8402" s="11" t="s">
        <v>131</v>
      </c>
      <c r="H8402" s="11" t="s">
        <v>54</v>
      </c>
      <c r="I8402" s="11" t="s">
        <v>99</v>
      </c>
      <c r="J8402" s="11" t="s">
        <v>225</v>
      </c>
      <c r="K8402" s="11" t="str">
        <f>IFERROR(INDEX('EDC Component Dictionary'!$C$5:$C$37,MATCH('Rates Database'!J8402,'EDC Component Dictionary'!$B$5:$B$37,0)), "Energy Supply")</f>
        <v>Energy Supply</v>
      </c>
      <c r="L8402" s="12">
        <v>0.10707999999999999</v>
      </c>
      <c r="M8402" s="12"/>
    </row>
    <row r="8403" spans="1:13" x14ac:dyDescent="0.3">
      <c r="A8403" s="18">
        <v>8401</v>
      </c>
      <c r="B8403" s="18">
        <f t="shared" si="262"/>
        <v>2020</v>
      </c>
      <c r="C8403" s="17">
        <v>44044</v>
      </c>
      <c r="D8403" s="18" t="s">
        <v>130</v>
      </c>
      <c r="E8403" s="18" t="s">
        <v>164</v>
      </c>
      <c r="F8403" s="18" t="str">
        <f t="shared" si="263"/>
        <v>National Grid-Rockland Muni Agg Rate-44044</v>
      </c>
      <c r="G8403" s="11" t="s">
        <v>131</v>
      </c>
      <c r="H8403" s="11" t="s">
        <v>54</v>
      </c>
      <c r="I8403" s="11" t="s">
        <v>99</v>
      </c>
      <c r="J8403" s="11" t="s">
        <v>271</v>
      </c>
      <c r="K8403" s="11" t="str">
        <f>IFERROR(INDEX('EDC Component Dictionary'!$C$5:$C$37,MATCH('Rates Database'!J8403,'EDC Component Dictionary'!$B$5:$B$37,0)), "Energy Supply")</f>
        <v>Energy Supply</v>
      </c>
      <c r="L8403" s="12">
        <v>0.10741000000000001</v>
      </c>
      <c r="M8403" s="12"/>
    </row>
    <row r="8404" spans="1:13" x14ac:dyDescent="0.3">
      <c r="A8404" s="18">
        <v>8402</v>
      </c>
      <c r="B8404" s="18">
        <f t="shared" si="262"/>
        <v>2020</v>
      </c>
      <c r="C8404" s="17">
        <v>44044</v>
      </c>
      <c r="D8404" s="18" t="s">
        <v>130</v>
      </c>
      <c r="E8404" s="18" t="s">
        <v>163</v>
      </c>
      <c r="F8404" s="18" t="str">
        <f t="shared" si="263"/>
        <v>Eversource_EMA-Sudbury Muni Agg Rate-44044</v>
      </c>
      <c r="G8404" s="11" t="s">
        <v>131</v>
      </c>
      <c r="H8404" s="11" t="s">
        <v>54</v>
      </c>
      <c r="I8404" s="11" t="s">
        <v>99</v>
      </c>
      <c r="J8404" s="11" t="s">
        <v>227</v>
      </c>
      <c r="K8404" s="11" t="str">
        <f>IFERROR(INDEX('EDC Component Dictionary'!$C$5:$C$37,MATCH('Rates Database'!J8404,'EDC Component Dictionary'!$B$5:$B$37,0)), "Energy Supply")</f>
        <v>Energy Supply</v>
      </c>
      <c r="L8404" s="12">
        <v>0.10771</v>
      </c>
      <c r="M8404" s="12"/>
    </row>
    <row r="8405" spans="1:13" x14ac:dyDescent="0.3">
      <c r="A8405" s="18">
        <v>8403</v>
      </c>
      <c r="B8405" s="18">
        <f t="shared" si="262"/>
        <v>2020</v>
      </c>
      <c r="C8405" s="17">
        <v>44044</v>
      </c>
      <c r="D8405" s="18" t="s">
        <v>130</v>
      </c>
      <c r="E8405" s="18" t="s">
        <v>163</v>
      </c>
      <c r="F8405" s="18" t="str">
        <f t="shared" si="263"/>
        <v>Eversource_EMA-Wareham Muni Agg Rate-44044</v>
      </c>
      <c r="G8405" s="11" t="s">
        <v>131</v>
      </c>
      <c r="H8405" s="11" t="s">
        <v>54</v>
      </c>
      <c r="I8405" s="11" t="s">
        <v>99</v>
      </c>
      <c r="J8405" s="11" t="s">
        <v>273</v>
      </c>
      <c r="K8405" s="11" t="str">
        <f>IFERROR(INDEX('EDC Component Dictionary'!$C$5:$C$37,MATCH('Rates Database'!J8405,'EDC Component Dictionary'!$B$5:$B$37,0)), "Energy Supply")</f>
        <v>Energy Supply</v>
      </c>
      <c r="L8405" s="12">
        <v>0.10771</v>
      </c>
      <c r="M8405" s="12"/>
    </row>
    <row r="8406" spans="1:13" x14ac:dyDescent="0.3">
      <c r="A8406" s="18">
        <v>8404</v>
      </c>
      <c r="B8406" s="18">
        <f t="shared" si="262"/>
        <v>2020</v>
      </c>
      <c r="C8406" s="17">
        <v>44044</v>
      </c>
      <c r="D8406" s="18" t="s">
        <v>130</v>
      </c>
      <c r="E8406" s="18" t="s">
        <v>164</v>
      </c>
      <c r="F8406" s="18" t="str">
        <f t="shared" si="263"/>
        <v>National Grid-Egremont Muni Agg Rate-44044</v>
      </c>
      <c r="G8406" s="11" t="s">
        <v>131</v>
      </c>
      <c r="H8406" s="11" t="s">
        <v>54</v>
      </c>
      <c r="I8406" s="11" t="s">
        <v>99</v>
      </c>
      <c r="J8406" s="11" t="s">
        <v>248</v>
      </c>
      <c r="K8406" s="11" t="str">
        <f>IFERROR(INDEX('EDC Component Dictionary'!$C$5:$C$37,MATCH('Rates Database'!J8406,'EDC Component Dictionary'!$B$5:$B$37,0)), "Energy Supply")</f>
        <v>Energy Supply</v>
      </c>
      <c r="L8406" s="12">
        <v>0.10786999999999999</v>
      </c>
      <c r="M8406" s="12"/>
    </row>
    <row r="8407" spans="1:13" x14ac:dyDescent="0.3">
      <c r="A8407" s="18">
        <v>8405</v>
      </c>
      <c r="B8407" s="18">
        <f t="shared" si="262"/>
        <v>2020</v>
      </c>
      <c r="C8407" s="17">
        <v>44044</v>
      </c>
      <c r="D8407" s="18" t="s">
        <v>130</v>
      </c>
      <c r="E8407" s="18" t="s">
        <v>164</v>
      </c>
      <c r="F8407" s="18" t="str">
        <f t="shared" si="263"/>
        <v>National Grid-North Andover Muni Agg Rate-44044</v>
      </c>
      <c r="G8407" s="11" t="s">
        <v>131</v>
      </c>
      <c r="H8407" s="11" t="s">
        <v>54</v>
      </c>
      <c r="I8407" s="11" t="s">
        <v>99</v>
      </c>
      <c r="J8407" s="11" t="s">
        <v>259</v>
      </c>
      <c r="K8407" s="11" t="str">
        <f>IFERROR(INDEX('EDC Component Dictionary'!$C$5:$C$37,MATCH('Rates Database'!J8407,'EDC Component Dictionary'!$B$5:$B$37,0)), "Energy Supply")</f>
        <v>Energy Supply</v>
      </c>
      <c r="L8407" s="12">
        <v>0.1079</v>
      </c>
      <c r="M8407" s="12"/>
    </row>
    <row r="8408" spans="1:13" x14ac:dyDescent="0.3">
      <c r="A8408" s="18">
        <v>8406</v>
      </c>
      <c r="B8408" s="18">
        <f t="shared" si="262"/>
        <v>2020</v>
      </c>
      <c r="C8408" s="17">
        <v>44044</v>
      </c>
      <c r="D8408" s="18" t="s">
        <v>130</v>
      </c>
      <c r="E8408" s="18" t="s">
        <v>164</v>
      </c>
      <c r="F8408" s="18" t="str">
        <f t="shared" si="263"/>
        <v>National Grid-Grafton Muni Agg Rate-44044</v>
      </c>
      <c r="G8408" s="11" t="s">
        <v>131</v>
      </c>
      <c r="H8408" s="11" t="s">
        <v>54</v>
      </c>
      <c r="I8408" s="11" t="s">
        <v>99</v>
      </c>
      <c r="J8408" s="11" t="s">
        <v>229</v>
      </c>
      <c r="K8408" s="11" t="str">
        <f>IFERROR(INDEX('EDC Component Dictionary'!$C$5:$C$37,MATCH('Rates Database'!J8408,'EDC Component Dictionary'!$B$5:$B$37,0)), "Energy Supply")</f>
        <v>Energy Supply</v>
      </c>
      <c r="L8408" s="12">
        <v>0.10811</v>
      </c>
      <c r="M8408" s="12"/>
    </row>
    <row r="8409" spans="1:13" x14ac:dyDescent="0.3">
      <c r="A8409" s="18">
        <v>8407</v>
      </c>
      <c r="B8409" s="18">
        <f t="shared" si="262"/>
        <v>2020</v>
      </c>
      <c r="C8409" s="17">
        <v>44044</v>
      </c>
      <c r="D8409" s="18" t="s">
        <v>130</v>
      </c>
      <c r="E8409" s="18" t="s">
        <v>164</v>
      </c>
      <c r="F8409" s="18" t="str">
        <f t="shared" si="263"/>
        <v>National Grid-Halifax Muni Agg Rate-44044</v>
      </c>
      <c r="G8409" s="11" t="s">
        <v>131</v>
      </c>
      <c r="H8409" s="11" t="s">
        <v>54</v>
      </c>
      <c r="I8409" s="11" t="s">
        <v>99</v>
      </c>
      <c r="J8409" s="11" t="s">
        <v>230</v>
      </c>
      <c r="K8409" s="11" t="str">
        <f>IFERROR(INDEX('EDC Component Dictionary'!$C$5:$C$37,MATCH('Rates Database'!J8409,'EDC Component Dictionary'!$B$5:$B$37,0)), "Energy Supply")</f>
        <v>Energy Supply</v>
      </c>
      <c r="L8409" s="12">
        <v>0.10876</v>
      </c>
      <c r="M8409" s="12"/>
    </row>
    <row r="8410" spans="1:13" x14ac:dyDescent="0.3">
      <c r="A8410" s="18">
        <v>8408</v>
      </c>
      <c r="B8410" s="18">
        <f t="shared" si="262"/>
        <v>2020</v>
      </c>
      <c r="C8410" s="17">
        <v>44044</v>
      </c>
      <c r="D8410" s="18" t="s">
        <v>130</v>
      </c>
      <c r="E8410" s="18" t="s">
        <v>164</v>
      </c>
      <c r="F8410" s="18" t="str">
        <f t="shared" si="263"/>
        <v>National Grid-Southborough Muni Agg Rate-44044</v>
      </c>
      <c r="G8410" s="11" t="s">
        <v>131</v>
      </c>
      <c r="H8410" s="11" t="s">
        <v>54</v>
      </c>
      <c r="I8410" s="11" t="s">
        <v>99</v>
      </c>
      <c r="J8410" s="11" t="s">
        <v>231</v>
      </c>
      <c r="K8410" s="11" t="str">
        <f>IFERROR(INDEX('EDC Component Dictionary'!$C$5:$C$37,MATCH('Rates Database'!J8410,'EDC Component Dictionary'!$B$5:$B$37,0)), "Energy Supply")</f>
        <v>Energy Supply</v>
      </c>
      <c r="L8410" s="12">
        <v>0.10883</v>
      </c>
      <c r="M8410" s="12"/>
    </row>
    <row r="8411" spans="1:13" x14ac:dyDescent="0.3">
      <c r="A8411" s="18">
        <v>8409</v>
      </c>
      <c r="B8411" s="18">
        <f t="shared" si="262"/>
        <v>2020</v>
      </c>
      <c r="C8411" s="17">
        <v>44044</v>
      </c>
      <c r="D8411" s="18" t="s">
        <v>130</v>
      </c>
      <c r="E8411" s="18" t="s">
        <v>163</v>
      </c>
      <c r="F8411" s="18" t="str">
        <f t="shared" si="263"/>
        <v>Eversource_EMA-Stoneham Muni Agg Rate-44044</v>
      </c>
      <c r="G8411" s="11" t="s">
        <v>131</v>
      </c>
      <c r="H8411" s="11" t="s">
        <v>54</v>
      </c>
      <c r="I8411" s="11" t="s">
        <v>99</v>
      </c>
      <c r="J8411" s="11" t="s">
        <v>267</v>
      </c>
      <c r="K8411" s="11" t="str">
        <f>IFERROR(INDEX('EDC Component Dictionary'!$C$5:$C$37,MATCH('Rates Database'!J8411,'EDC Component Dictionary'!$B$5:$B$37,0)), "Energy Supply")</f>
        <v>Energy Supply</v>
      </c>
      <c r="L8411" s="12">
        <v>0.10903</v>
      </c>
      <c r="M8411" s="12"/>
    </row>
    <row r="8412" spans="1:13" x14ac:dyDescent="0.3">
      <c r="A8412" s="18">
        <v>8410</v>
      </c>
      <c r="B8412" s="18">
        <f t="shared" si="262"/>
        <v>2020</v>
      </c>
      <c r="C8412" s="17">
        <v>44044</v>
      </c>
      <c r="D8412" s="18" t="s">
        <v>130</v>
      </c>
      <c r="E8412" s="18" t="s">
        <v>164</v>
      </c>
      <c r="F8412" s="18" t="str">
        <f t="shared" si="263"/>
        <v>National Grid-Webster Muni Agg Rate-44044</v>
      </c>
      <c r="G8412" s="11" t="s">
        <v>131</v>
      </c>
      <c r="H8412" s="11" t="s">
        <v>54</v>
      </c>
      <c r="I8412" s="11" t="s">
        <v>99</v>
      </c>
      <c r="J8412" s="11" t="s">
        <v>266</v>
      </c>
      <c r="K8412" s="11" t="str">
        <f>IFERROR(INDEX('EDC Component Dictionary'!$C$5:$C$37,MATCH('Rates Database'!J8412,'EDC Component Dictionary'!$B$5:$B$37,0)), "Energy Supply")</f>
        <v>Energy Supply</v>
      </c>
      <c r="L8412" s="12">
        <v>0.10929</v>
      </c>
      <c r="M8412" s="12"/>
    </row>
    <row r="8413" spans="1:13" x14ac:dyDescent="0.3">
      <c r="A8413" s="18">
        <v>8411</v>
      </c>
      <c r="B8413" s="18">
        <f t="shared" si="262"/>
        <v>2020</v>
      </c>
      <c r="C8413" s="17">
        <v>44044</v>
      </c>
      <c r="D8413" s="18" t="s">
        <v>130</v>
      </c>
      <c r="E8413" s="18" t="s">
        <v>164</v>
      </c>
      <c r="F8413" s="18" t="str">
        <f t="shared" si="263"/>
        <v>National Grid-Sutton Muni Agg Rate-44044</v>
      </c>
      <c r="G8413" s="11" t="s">
        <v>131</v>
      </c>
      <c r="H8413" s="11" t="s">
        <v>54</v>
      </c>
      <c r="I8413" s="11" t="s">
        <v>99</v>
      </c>
      <c r="J8413" s="11" t="s">
        <v>233</v>
      </c>
      <c r="K8413" s="11" t="str">
        <f>IFERROR(INDEX('EDC Component Dictionary'!$C$5:$C$37,MATCH('Rates Database'!J8413,'EDC Component Dictionary'!$B$5:$B$37,0)), "Energy Supply")</f>
        <v>Energy Supply</v>
      </c>
      <c r="L8413" s="12">
        <v>0.10929999999999999</v>
      </c>
      <c r="M8413" s="12"/>
    </row>
    <row r="8414" spans="1:13" x14ac:dyDescent="0.3">
      <c r="A8414" s="18">
        <v>8412</v>
      </c>
      <c r="B8414" s="18">
        <f t="shared" si="262"/>
        <v>2020</v>
      </c>
      <c r="C8414" s="17">
        <v>44044</v>
      </c>
      <c r="D8414" s="18" t="s">
        <v>130</v>
      </c>
      <c r="E8414" s="18" t="s">
        <v>163</v>
      </c>
      <c r="F8414" s="18" t="str">
        <f t="shared" si="263"/>
        <v>Eversource_EMA-Carlisle Muni Agg Rate-44044</v>
      </c>
      <c r="G8414" s="11" t="s">
        <v>131</v>
      </c>
      <c r="H8414" s="11" t="s">
        <v>54</v>
      </c>
      <c r="I8414" s="11" t="s">
        <v>99</v>
      </c>
      <c r="J8414" s="11" t="s">
        <v>236</v>
      </c>
      <c r="K8414" s="11" t="str">
        <f>IFERROR(INDEX('EDC Component Dictionary'!$C$5:$C$37,MATCH('Rates Database'!J8414,'EDC Component Dictionary'!$B$5:$B$37,0)), "Energy Supply")</f>
        <v>Energy Supply</v>
      </c>
      <c r="L8414" s="12">
        <v>0.10979</v>
      </c>
      <c r="M8414" s="12"/>
    </row>
    <row r="8415" spans="1:13" x14ac:dyDescent="0.3">
      <c r="A8415" s="18">
        <v>8413</v>
      </c>
      <c r="B8415" s="18">
        <f t="shared" si="262"/>
        <v>2020</v>
      </c>
      <c r="C8415" s="17">
        <v>44044</v>
      </c>
      <c r="D8415" s="18" t="s">
        <v>130</v>
      </c>
      <c r="E8415" s="18" t="s">
        <v>163</v>
      </c>
      <c r="F8415" s="18" t="str">
        <f t="shared" si="263"/>
        <v>Eversource_EMA-Acton Muni Agg Rate-44044</v>
      </c>
      <c r="G8415" s="11" t="s">
        <v>131</v>
      </c>
      <c r="H8415" s="11" t="s">
        <v>54</v>
      </c>
      <c r="I8415" s="11" t="s">
        <v>99</v>
      </c>
      <c r="J8415" s="11" t="s">
        <v>226</v>
      </c>
      <c r="K8415" s="11" t="str">
        <f>IFERROR(INDEX('EDC Component Dictionary'!$C$5:$C$37,MATCH('Rates Database'!J8415,'EDC Component Dictionary'!$B$5:$B$37,0)), "Energy Supply")</f>
        <v>Energy Supply</v>
      </c>
      <c r="L8415" s="12">
        <v>0.11032</v>
      </c>
      <c r="M8415" s="12"/>
    </row>
    <row r="8416" spans="1:13" x14ac:dyDescent="0.3">
      <c r="A8416" s="18">
        <v>8414</v>
      </c>
      <c r="B8416" s="18">
        <f t="shared" si="262"/>
        <v>2020</v>
      </c>
      <c r="C8416" s="17">
        <v>44044</v>
      </c>
      <c r="D8416" s="18" t="s">
        <v>130</v>
      </c>
      <c r="E8416" s="18" t="s">
        <v>36</v>
      </c>
      <c r="F8416" s="18" t="str">
        <f t="shared" si="263"/>
        <v>Unitil-Lunenburg Muni Agg Rate-44044</v>
      </c>
      <c r="G8416" s="11" t="s">
        <v>131</v>
      </c>
      <c r="H8416" s="11" t="s">
        <v>54</v>
      </c>
      <c r="I8416" s="11" t="s">
        <v>99</v>
      </c>
      <c r="J8416" s="11" t="s">
        <v>239</v>
      </c>
      <c r="K8416" s="11" t="str">
        <f>IFERROR(INDEX('EDC Component Dictionary'!$C$5:$C$37,MATCH('Rates Database'!J8416,'EDC Component Dictionary'!$B$5:$B$37,0)), "Energy Supply")</f>
        <v>Energy Supply</v>
      </c>
      <c r="L8416" s="12">
        <v>0.10997999999999999</v>
      </c>
      <c r="M8416" s="12"/>
    </row>
    <row r="8417" spans="1:13" x14ac:dyDescent="0.3">
      <c r="A8417" s="18">
        <v>8415</v>
      </c>
      <c r="B8417" s="18">
        <f t="shared" si="262"/>
        <v>2020</v>
      </c>
      <c r="C8417" s="17">
        <v>44044</v>
      </c>
      <c r="D8417" s="18" t="s">
        <v>130</v>
      </c>
      <c r="E8417" s="18" t="s">
        <v>163</v>
      </c>
      <c r="F8417" s="18" t="str">
        <f t="shared" si="263"/>
        <v>Eversource_EMA-Arlington Muni Agg Rate-44044</v>
      </c>
      <c r="G8417" s="11" t="s">
        <v>131</v>
      </c>
      <c r="H8417" s="11" t="s">
        <v>54</v>
      </c>
      <c r="I8417" s="11" t="s">
        <v>99</v>
      </c>
      <c r="J8417" s="11" t="s">
        <v>228</v>
      </c>
      <c r="K8417" s="11" t="str">
        <f>IFERROR(INDEX('EDC Component Dictionary'!$C$5:$C$37,MATCH('Rates Database'!J8417,'EDC Component Dictionary'!$B$5:$B$37,0)), "Energy Supply")</f>
        <v>Energy Supply</v>
      </c>
      <c r="L8417" s="12">
        <v>0.11137</v>
      </c>
      <c r="M8417" s="12"/>
    </row>
    <row r="8418" spans="1:13" x14ac:dyDescent="0.3">
      <c r="A8418" s="18">
        <v>8416</v>
      </c>
      <c r="B8418" s="18">
        <f t="shared" si="262"/>
        <v>2020</v>
      </c>
      <c r="C8418" s="17">
        <v>44044</v>
      </c>
      <c r="D8418" s="18" t="s">
        <v>130</v>
      </c>
      <c r="E8418" s="18" t="s">
        <v>163</v>
      </c>
      <c r="F8418" s="18" t="str">
        <f t="shared" si="263"/>
        <v>Eversource_EMA-Ashland Muni Agg Rate-44044</v>
      </c>
      <c r="G8418" s="11" t="s">
        <v>131</v>
      </c>
      <c r="H8418" s="11" t="s">
        <v>54</v>
      </c>
      <c r="I8418" s="11" t="s">
        <v>99</v>
      </c>
      <c r="J8418" s="11" t="s">
        <v>234</v>
      </c>
      <c r="K8418" s="11" t="str">
        <f>IFERROR(INDEX('EDC Component Dictionary'!$C$5:$C$37,MATCH('Rates Database'!J8418,'EDC Component Dictionary'!$B$5:$B$37,0)), "Energy Supply")</f>
        <v>Energy Supply</v>
      </c>
      <c r="L8418" s="12">
        <v>0.11047</v>
      </c>
      <c r="M8418" s="12"/>
    </row>
    <row r="8419" spans="1:13" x14ac:dyDescent="0.3">
      <c r="A8419" s="18">
        <v>8417</v>
      </c>
      <c r="B8419" s="18">
        <f t="shared" si="262"/>
        <v>2020</v>
      </c>
      <c r="C8419" s="17">
        <v>44044</v>
      </c>
      <c r="D8419" s="18" t="s">
        <v>130</v>
      </c>
      <c r="E8419" s="18" t="s">
        <v>163</v>
      </c>
      <c r="F8419" s="18" t="str">
        <f t="shared" si="263"/>
        <v>Eversource_EMA-Plympton Muni Agg Rate-44044</v>
      </c>
      <c r="G8419" s="11" t="s">
        <v>131</v>
      </c>
      <c r="H8419" s="11" t="s">
        <v>54</v>
      </c>
      <c r="I8419" s="11" t="s">
        <v>99</v>
      </c>
      <c r="J8419" s="11" t="s">
        <v>240</v>
      </c>
      <c r="K8419" s="11" t="str">
        <f>IFERROR(INDEX('EDC Component Dictionary'!$C$5:$C$37,MATCH('Rates Database'!J8419,'EDC Component Dictionary'!$B$5:$B$37,0)), "Energy Supply")</f>
        <v>Energy Supply</v>
      </c>
      <c r="L8419" s="12">
        <v>0.11056000000000001</v>
      </c>
      <c r="M8419" s="12"/>
    </row>
    <row r="8420" spans="1:13" x14ac:dyDescent="0.3">
      <c r="A8420" s="18">
        <v>8418</v>
      </c>
      <c r="B8420" s="18">
        <f t="shared" si="262"/>
        <v>2020</v>
      </c>
      <c r="C8420" s="17">
        <v>44044</v>
      </c>
      <c r="D8420" s="18" t="s">
        <v>130</v>
      </c>
      <c r="E8420" s="18" t="s">
        <v>164</v>
      </c>
      <c r="F8420" s="18" t="str">
        <f t="shared" si="263"/>
        <v>National Grid-Salisbury Muni Agg Rate-44044</v>
      </c>
      <c r="G8420" s="11" t="s">
        <v>131</v>
      </c>
      <c r="H8420" s="11" t="s">
        <v>54</v>
      </c>
      <c r="I8420" s="11" t="s">
        <v>99</v>
      </c>
      <c r="J8420" s="11" t="s">
        <v>241</v>
      </c>
      <c r="K8420" s="11" t="str">
        <f>IFERROR(INDEX('EDC Component Dictionary'!$C$5:$C$37,MATCH('Rates Database'!J8420,'EDC Component Dictionary'!$B$5:$B$37,0)), "Energy Supply")</f>
        <v>Energy Supply</v>
      </c>
      <c r="L8420" s="12">
        <v>0.11065</v>
      </c>
      <c r="M8420" s="12"/>
    </row>
    <row r="8421" spans="1:13" x14ac:dyDescent="0.3">
      <c r="A8421" s="18">
        <v>8419</v>
      </c>
      <c r="B8421" s="18">
        <f t="shared" si="262"/>
        <v>2020</v>
      </c>
      <c r="C8421" s="17">
        <v>44044</v>
      </c>
      <c r="D8421" s="18" t="s">
        <v>130</v>
      </c>
      <c r="E8421" s="18" t="s">
        <v>164</v>
      </c>
      <c r="F8421" s="18" t="str">
        <f t="shared" si="263"/>
        <v>National Grid-Gloucester Muni Agg Rate-44044</v>
      </c>
      <c r="G8421" s="11" t="s">
        <v>131</v>
      </c>
      <c r="H8421" s="11" t="s">
        <v>54</v>
      </c>
      <c r="I8421" s="11" t="s">
        <v>99</v>
      </c>
      <c r="J8421" s="11" t="s">
        <v>242</v>
      </c>
      <c r="K8421" s="11" t="str">
        <f>IFERROR(INDEX('EDC Component Dictionary'!$C$5:$C$37,MATCH('Rates Database'!J8421,'EDC Component Dictionary'!$B$5:$B$37,0)), "Energy Supply")</f>
        <v>Energy Supply</v>
      </c>
      <c r="L8421" s="12">
        <v>0.11096</v>
      </c>
      <c r="M8421" s="12"/>
    </row>
    <row r="8422" spans="1:13" x14ac:dyDescent="0.3">
      <c r="A8422" s="18">
        <v>8420</v>
      </c>
      <c r="B8422" s="18">
        <f t="shared" si="262"/>
        <v>2020</v>
      </c>
      <c r="C8422" s="17">
        <v>44044</v>
      </c>
      <c r="D8422" s="18" t="s">
        <v>130</v>
      </c>
      <c r="E8422" s="18" t="s">
        <v>163</v>
      </c>
      <c r="F8422" s="18" t="str">
        <f t="shared" si="263"/>
        <v>Eversource_EMA-Bedford Muni Agg Rate-44044</v>
      </c>
      <c r="G8422" s="11" t="s">
        <v>131</v>
      </c>
      <c r="H8422" s="11" t="s">
        <v>54</v>
      </c>
      <c r="I8422" s="11" t="s">
        <v>99</v>
      </c>
      <c r="J8422" s="11" t="s">
        <v>274</v>
      </c>
      <c r="K8422" s="11" t="str">
        <f>IFERROR(INDEX('EDC Component Dictionary'!$C$5:$C$37,MATCH('Rates Database'!J8422,'EDC Component Dictionary'!$B$5:$B$37,0)), "Energy Supply")</f>
        <v>Energy Supply</v>
      </c>
      <c r="L8422" s="12">
        <v>0.1113</v>
      </c>
      <c r="M8422" s="12"/>
    </row>
    <row r="8423" spans="1:13" x14ac:dyDescent="0.3">
      <c r="A8423" s="18">
        <v>8421</v>
      </c>
      <c r="B8423" s="18">
        <f t="shared" si="262"/>
        <v>2020</v>
      </c>
      <c r="C8423" s="17">
        <v>44044</v>
      </c>
      <c r="D8423" s="18" t="s">
        <v>130</v>
      </c>
      <c r="E8423" s="18" t="s">
        <v>164</v>
      </c>
      <c r="F8423" s="18" t="str">
        <f t="shared" si="263"/>
        <v>National Grid-Salem Muni Agg Rate-44044</v>
      </c>
      <c r="G8423" s="11" t="s">
        <v>131</v>
      </c>
      <c r="H8423" s="11" t="s">
        <v>54</v>
      </c>
      <c r="I8423" s="11" t="s">
        <v>99</v>
      </c>
      <c r="J8423" s="11" t="s">
        <v>175</v>
      </c>
      <c r="K8423" s="11" t="str">
        <f>IFERROR(INDEX('EDC Component Dictionary'!$C$5:$C$37,MATCH('Rates Database'!J8423,'EDC Component Dictionary'!$B$5:$B$37,0)), "Energy Supply")</f>
        <v>Energy Supply</v>
      </c>
      <c r="L8423" s="12">
        <v>0.11103</v>
      </c>
      <c r="M8423" s="12"/>
    </row>
    <row r="8424" spans="1:13" x14ac:dyDescent="0.3">
      <c r="A8424" s="18">
        <v>8422</v>
      </c>
      <c r="B8424" s="18">
        <f t="shared" si="262"/>
        <v>2020</v>
      </c>
      <c r="C8424" s="17">
        <v>44044</v>
      </c>
      <c r="D8424" s="18" t="s">
        <v>130</v>
      </c>
      <c r="E8424" s="18" t="s">
        <v>163</v>
      </c>
      <c r="F8424" s="18" t="str">
        <f t="shared" si="263"/>
        <v>Eversource_EMA-Cambridge Muni Agg Rate-44044</v>
      </c>
      <c r="G8424" s="11" t="s">
        <v>131</v>
      </c>
      <c r="H8424" s="11" t="s">
        <v>54</v>
      </c>
      <c r="I8424" s="11" t="s">
        <v>99</v>
      </c>
      <c r="J8424" s="11" t="s">
        <v>210</v>
      </c>
      <c r="K8424" s="11" t="str">
        <f>IFERROR(INDEX('EDC Component Dictionary'!$C$5:$C$37,MATCH('Rates Database'!J8424,'EDC Component Dictionary'!$B$5:$B$37,0)), "Energy Supply")</f>
        <v>Energy Supply</v>
      </c>
      <c r="L8424" s="12">
        <v>0.11151</v>
      </c>
      <c r="M8424" s="12"/>
    </row>
    <row r="8425" spans="1:13" x14ac:dyDescent="0.3">
      <c r="A8425" s="18">
        <v>8423</v>
      </c>
      <c r="B8425" s="18">
        <f t="shared" si="262"/>
        <v>2020</v>
      </c>
      <c r="C8425" s="17">
        <v>44044</v>
      </c>
      <c r="D8425" s="18" t="s">
        <v>130</v>
      </c>
      <c r="E8425" s="18" t="s">
        <v>163</v>
      </c>
      <c r="F8425" s="18" t="str">
        <f t="shared" si="263"/>
        <v>Eversource_EMA-Winchester Muni Agg Rate-44044</v>
      </c>
      <c r="G8425" s="11" t="s">
        <v>131</v>
      </c>
      <c r="H8425" s="11" t="s">
        <v>54</v>
      </c>
      <c r="I8425" s="11" t="s">
        <v>99</v>
      </c>
      <c r="J8425" s="11" t="s">
        <v>232</v>
      </c>
      <c r="K8425" s="11" t="str">
        <f>IFERROR(INDEX('EDC Component Dictionary'!$C$5:$C$37,MATCH('Rates Database'!J8425,'EDC Component Dictionary'!$B$5:$B$37,0)), "Energy Supply")</f>
        <v>Energy Supply</v>
      </c>
      <c r="L8425" s="12">
        <v>0.11244</v>
      </c>
      <c r="M8425" s="12"/>
    </row>
    <row r="8426" spans="1:13" x14ac:dyDescent="0.3">
      <c r="A8426" s="18">
        <v>8424</v>
      </c>
      <c r="B8426" s="18">
        <f t="shared" si="262"/>
        <v>2020</v>
      </c>
      <c r="C8426" s="17">
        <v>44044</v>
      </c>
      <c r="D8426" s="18" t="s">
        <v>130</v>
      </c>
      <c r="E8426" s="18" t="s">
        <v>164</v>
      </c>
      <c r="F8426" s="18" t="str">
        <f t="shared" si="263"/>
        <v>National Grid-Berlin Muni Agg Rate-44044</v>
      </c>
      <c r="G8426" s="11" t="s">
        <v>131</v>
      </c>
      <c r="H8426" s="11" t="s">
        <v>54</v>
      </c>
      <c r="I8426" s="11" t="s">
        <v>99</v>
      </c>
      <c r="J8426" s="11" t="s">
        <v>237</v>
      </c>
      <c r="K8426" s="11" t="str">
        <f>IFERROR(INDEX('EDC Component Dictionary'!$C$5:$C$37,MATCH('Rates Database'!J8426,'EDC Component Dictionary'!$B$5:$B$37,0)), "Energy Supply")</f>
        <v>Energy Supply</v>
      </c>
      <c r="L8426" s="12">
        <v>0.1119</v>
      </c>
      <c r="M8426" s="12"/>
    </row>
    <row r="8427" spans="1:13" x14ac:dyDescent="0.3">
      <c r="A8427" s="18">
        <v>8425</v>
      </c>
      <c r="B8427" s="18">
        <f t="shared" si="262"/>
        <v>2020</v>
      </c>
      <c r="C8427" s="17">
        <v>44044</v>
      </c>
      <c r="D8427" s="18" t="s">
        <v>130</v>
      </c>
      <c r="E8427" s="18" t="s">
        <v>164</v>
      </c>
      <c r="F8427" s="18" t="str">
        <f t="shared" si="263"/>
        <v>National Grid-Bellingham Muni Agg Rate-44044</v>
      </c>
      <c r="G8427" s="11" t="s">
        <v>131</v>
      </c>
      <c r="H8427" s="11" t="s">
        <v>54</v>
      </c>
      <c r="I8427" s="11" t="s">
        <v>99</v>
      </c>
      <c r="J8427" s="11" t="s">
        <v>244</v>
      </c>
      <c r="K8427" s="11" t="str">
        <f>IFERROR(INDEX('EDC Component Dictionary'!$C$5:$C$37,MATCH('Rates Database'!J8427,'EDC Component Dictionary'!$B$5:$B$37,0)), "Energy Supply")</f>
        <v>Energy Supply</v>
      </c>
      <c r="L8427" s="12">
        <v>0.11241</v>
      </c>
      <c r="M8427" s="12"/>
    </row>
    <row r="8428" spans="1:13" x14ac:dyDescent="0.3">
      <c r="A8428" s="18">
        <v>8426</v>
      </c>
      <c r="B8428" s="18">
        <f t="shared" si="262"/>
        <v>2020</v>
      </c>
      <c r="C8428" s="17">
        <v>44044</v>
      </c>
      <c r="D8428" s="18" t="s">
        <v>130</v>
      </c>
      <c r="E8428" s="18" t="s">
        <v>163</v>
      </c>
      <c r="F8428" s="18" t="str">
        <f t="shared" si="263"/>
        <v>Eversource_EMA-Natick Muni Agg Rate-44044</v>
      </c>
      <c r="G8428" s="11" t="s">
        <v>131</v>
      </c>
      <c r="H8428" s="11" t="s">
        <v>54</v>
      </c>
      <c r="I8428" s="11" t="s">
        <v>99</v>
      </c>
      <c r="J8428" s="11" t="s">
        <v>252</v>
      </c>
      <c r="K8428" s="11" t="str">
        <f>IFERROR(INDEX('EDC Component Dictionary'!$C$5:$C$37,MATCH('Rates Database'!J8428,'EDC Component Dictionary'!$B$5:$B$37,0)), "Energy Supply")</f>
        <v>Energy Supply</v>
      </c>
      <c r="L8428" s="12">
        <v>0.11278000000000001</v>
      </c>
      <c r="M8428" s="12"/>
    </row>
    <row r="8429" spans="1:13" x14ac:dyDescent="0.3">
      <c r="A8429" s="18">
        <v>8427</v>
      </c>
      <c r="B8429" s="18">
        <f t="shared" si="262"/>
        <v>2020</v>
      </c>
      <c r="C8429" s="17">
        <v>44044</v>
      </c>
      <c r="D8429" s="18" t="s">
        <v>130</v>
      </c>
      <c r="E8429" s="18" t="s">
        <v>164</v>
      </c>
      <c r="F8429" s="18" t="str">
        <f t="shared" si="263"/>
        <v>National Grid-Nantucket Muni Agg Rate-44044</v>
      </c>
      <c r="G8429" s="11" t="s">
        <v>131</v>
      </c>
      <c r="H8429" s="11" t="s">
        <v>54</v>
      </c>
      <c r="I8429" s="11" t="s">
        <v>99</v>
      </c>
      <c r="J8429" s="11" t="s">
        <v>171</v>
      </c>
      <c r="K8429" s="11" t="str">
        <f>IFERROR(INDEX('EDC Component Dictionary'!$C$5:$C$37,MATCH('Rates Database'!J8429,'EDC Component Dictionary'!$B$5:$B$37,0)), "Energy Supply")</f>
        <v>Energy Supply</v>
      </c>
      <c r="L8429" s="12">
        <v>0.11305999999999999</v>
      </c>
      <c r="M8429" s="12"/>
    </row>
    <row r="8430" spans="1:13" x14ac:dyDescent="0.3">
      <c r="A8430" s="18">
        <v>8428</v>
      </c>
      <c r="B8430" s="18">
        <f t="shared" si="262"/>
        <v>2020</v>
      </c>
      <c r="C8430" s="17">
        <v>44044</v>
      </c>
      <c r="D8430" s="18" t="s">
        <v>130</v>
      </c>
      <c r="E8430" s="18" t="s">
        <v>164</v>
      </c>
      <c r="F8430" s="18" t="str">
        <f t="shared" si="263"/>
        <v>National Grid-West Bridgewater Muni Agg Rate-44044</v>
      </c>
      <c r="G8430" s="11" t="s">
        <v>131</v>
      </c>
      <c r="H8430" s="11" t="s">
        <v>54</v>
      </c>
      <c r="I8430" s="11" t="s">
        <v>99</v>
      </c>
      <c r="J8430" s="11" t="s">
        <v>247</v>
      </c>
      <c r="K8430" s="11" t="str">
        <f>IFERROR(INDEX('EDC Component Dictionary'!$C$5:$C$37,MATCH('Rates Database'!J8430,'EDC Component Dictionary'!$B$5:$B$37,0)), "Energy Supply")</f>
        <v>Energy Supply</v>
      </c>
      <c r="L8430" s="12">
        <v>0.11326</v>
      </c>
      <c r="M8430" s="12"/>
    </row>
    <row r="8431" spans="1:13" x14ac:dyDescent="0.3">
      <c r="A8431" s="18">
        <v>8429</v>
      </c>
      <c r="B8431" s="18">
        <f t="shared" si="262"/>
        <v>2020</v>
      </c>
      <c r="C8431" s="17">
        <v>44044</v>
      </c>
      <c r="D8431" s="18" t="s">
        <v>130</v>
      </c>
      <c r="E8431" s="18" t="s">
        <v>163</v>
      </c>
      <c r="F8431" s="18" t="str">
        <f t="shared" si="263"/>
        <v>Eversource_EMA-Newton Muni Agg Rate-44044</v>
      </c>
      <c r="G8431" s="11" t="s">
        <v>131</v>
      </c>
      <c r="H8431" s="11" t="s">
        <v>54</v>
      </c>
      <c r="I8431" s="11" t="s">
        <v>99</v>
      </c>
      <c r="J8431" s="11" t="s">
        <v>268</v>
      </c>
      <c r="K8431" s="11" t="str">
        <f>IFERROR(INDEX('EDC Component Dictionary'!$C$5:$C$37,MATCH('Rates Database'!J8431,'EDC Component Dictionary'!$B$5:$B$37,0)), "Energy Supply")</f>
        <v>Energy Supply</v>
      </c>
      <c r="L8431" s="12">
        <v>0.11354</v>
      </c>
      <c r="M8431" s="12"/>
    </row>
    <row r="8432" spans="1:13" x14ac:dyDescent="0.3">
      <c r="A8432" s="18">
        <v>8430</v>
      </c>
      <c r="B8432" s="18">
        <f t="shared" si="262"/>
        <v>2020</v>
      </c>
      <c r="C8432" s="17">
        <v>44044</v>
      </c>
      <c r="D8432" s="18" t="s">
        <v>130</v>
      </c>
      <c r="E8432" s="18" t="s">
        <v>163</v>
      </c>
      <c r="F8432" s="18" t="str">
        <f t="shared" si="263"/>
        <v>Eversource_EMA-Holliston Muni Agg Rate-44044</v>
      </c>
      <c r="G8432" s="11" t="s">
        <v>131</v>
      </c>
      <c r="H8432" s="11" t="s">
        <v>54</v>
      </c>
      <c r="I8432" s="11" t="s">
        <v>99</v>
      </c>
      <c r="J8432" s="11" t="s">
        <v>246</v>
      </c>
      <c r="K8432" s="11" t="str">
        <f>IFERROR(INDEX('EDC Component Dictionary'!$C$5:$C$37,MATCH('Rates Database'!J8432,'EDC Component Dictionary'!$B$5:$B$37,0)), "Energy Supply")</f>
        <v>Energy Supply</v>
      </c>
      <c r="L8432" s="12">
        <v>0.11373</v>
      </c>
      <c r="M8432" s="12"/>
    </row>
    <row r="8433" spans="1:13" x14ac:dyDescent="0.3">
      <c r="A8433" s="18">
        <v>8431</v>
      </c>
      <c r="B8433" s="18">
        <f t="shared" si="262"/>
        <v>2020</v>
      </c>
      <c r="C8433" s="17">
        <v>44044</v>
      </c>
      <c r="D8433" s="18" t="s">
        <v>130</v>
      </c>
      <c r="E8433" s="18" t="s">
        <v>164</v>
      </c>
      <c r="F8433" s="18" t="str">
        <f t="shared" si="263"/>
        <v>National Grid-Hamilton Muni Agg Rate-44044</v>
      </c>
      <c r="G8433" s="11" t="s">
        <v>131</v>
      </c>
      <c r="H8433" s="11" t="s">
        <v>54</v>
      </c>
      <c r="I8433" s="11" t="s">
        <v>99</v>
      </c>
      <c r="J8433" s="11" t="s">
        <v>250</v>
      </c>
      <c r="K8433" s="11" t="str">
        <f>IFERROR(INDEX('EDC Component Dictionary'!$C$5:$C$37,MATCH('Rates Database'!J8433,'EDC Component Dictionary'!$B$5:$B$37,0)), "Energy Supply")</f>
        <v>Energy Supply</v>
      </c>
      <c r="L8433" s="12">
        <v>0.11412</v>
      </c>
      <c r="M8433" s="12"/>
    </row>
    <row r="8434" spans="1:13" x14ac:dyDescent="0.3">
      <c r="A8434" s="18">
        <v>8432</v>
      </c>
      <c r="B8434" s="18">
        <f t="shared" si="262"/>
        <v>2020</v>
      </c>
      <c r="C8434" s="17">
        <v>44044</v>
      </c>
      <c r="D8434" s="18" t="s">
        <v>130</v>
      </c>
      <c r="E8434" s="18" t="s">
        <v>164</v>
      </c>
      <c r="F8434" s="18" t="str">
        <f t="shared" si="263"/>
        <v>National Grid-Millville Muni Agg Rate-44044</v>
      </c>
      <c r="G8434" s="11" t="s">
        <v>131</v>
      </c>
      <c r="H8434" s="11" t="s">
        <v>54</v>
      </c>
      <c r="I8434" s="11" t="s">
        <v>99</v>
      </c>
      <c r="J8434" s="11" t="s">
        <v>251</v>
      </c>
      <c r="K8434" s="11" t="str">
        <f>IFERROR(INDEX('EDC Component Dictionary'!$C$5:$C$37,MATCH('Rates Database'!J8434,'EDC Component Dictionary'!$B$5:$B$37,0)), "Energy Supply")</f>
        <v>Energy Supply</v>
      </c>
      <c r="L8434" s="12">
        <v>0.11416999999999999</v>
      </c>
      <c r="M8434" s="12"/>
    </row>
    <row r="8435" spans="1:13" x14ac:dyDescent="0.3">
      <c r="A8435" s="18">
        <v>8433</v>
      </c>
      <c r="B8435" s="18">
        <f t="shared" si="262"/>
        <v>2020</v>
      </c>
      <c r="C8435" s="17">
        <v>44044</v>
      </c>
      <c r="D8435" s="18" t="s">
        <v>130</v>
      </c>
      <c r="E8435" s="18" t="s">
        <v>164</v>
      </c>
      <c r="F8435" s="18" t="str">
        <f t="shared" si="263"/>
        <v>National Grid-Worcester Muni Agg Rate-44044</v>
      </c>
      <c r="G8435" s="11" t="s">
        <v>131</v>
      </c>
      <c r="H8435" s="11" t="s">
        <v>54</v>
      </c>
      <c r="I8435" s="11" t="s">
        <v>99</v>
      </c>
      <c r="J8435" s="11" t="s">
        <v>281</v>
      </c>
      <c r="K8435" s="11" t="str">
        <f>IFERROR(INDEX('EDC Component Dictionary'!$C$5:$C$37,MATCH('Rates Database'!J8435,'EDC Component Dictionary'!$B$5:$B$37,0)), "Energy Supply")</f>
        <v>Energy Supply</v>
      </c>
      <c r="L8435" s="12">
        <v>0.11447</v>
      </c>
      <c r="M8435" s="12"/>
    </row>
    <row r="8436" spans="1:13" x14ac:dyDescent="0.3">
      <c r="A8436" s="18">
        <v>8434</v>
      </c>
      <c r="B8436" s="18">
        <f t="shared" si="262"/>
        <v>2020</v>
      </c>
      <c r="C8436" s="17">
        <v>44044</v>
      </c>
      <c r="D8436" s="18" t="s">
        <v>130</v>
      </c>
      <c r="E8436" s="18" t="s">
        <v>164</v>
      </c>
      <c r="F8436" s="18" t="str">
        <f t="shared" si="263"/>
        <v>National Grid-Swampscott Muni Agg Rate-44044</v>
      </c>
      <c r="G8436" s="11" t="s">
        <v>131</v>
      </c>
      <c r="H8436" s="11" t="s">
        <v>54</v>
      </c>
      <c r="I8436" s="11" t="s">
        <v>99</v>
      </c>
      <c r="J8436" s="11" t="s">
        <v>178</v>
      </c>
      <c r="K8436" s="11" t="str">
        <f>IFERROR(INDEX('EDC Component Dictionary'!$C$5:$C$37,MATCH('Rates Database'!J8436,'EDC Component Dictionary'!$B$5:$B$37,0)), "Energy Supply")</f>
        <v>Energy Supply</v>
      </c>
      <c r="L8436" s="12">
        <v>0.11446000000000001</v>
      </c>
      <c r="M8436" s="12"/>
    </row>
    <row r="8437" spans="1:13" x14ac:dyDescent="0.3">
      <c r="A8437" s="18">
        <v>8435</v>
      </c>
      <c r="B8437" s="18">
        <f t="shared" si="262"/>
        <v>2020</v>
      </c>
      <c r="C8437" s="17">
        <v>44044</v>
      </c>
      <c r="D8437" s="18" t="s">
        <v>130</v>
      </c>
      <c r="E8437" s="18" t="s">
        <v>163</v>
      </c>
      <c r="F8437" s="18" t="str">
        <f t="shared" si="263"/>
        <v>Eversource_EMA-Watertown Muni Agg Rate-44044</v>
      </c>
      <c r="G8437" s="11" t="s">
        <v>131</v>
      </c>
      <c r="H8437" s="11" t="s">
        <v>54</v>
      </c>
      <c r="I8437" s="11" t="s">
        <v>99</v>
      </c>
      <c r="J8437" s="11" t="s">
        <v>275</v>
      </c>
      <c r="K8437" s="11" t="str">
        <f>IFERROR(INDEX('EDC Component Dictionary'!$C$5:$C$37,MATCH('Rates Database'!J8437,'EDC Component Dictionary'!$B$5:$B$37,0)), "Energy Supply")</f>
        <v>Energy Supply</v>
      </c>
      <c r="L8437" s="12">
        <v>0.11501</v>
      </c>
      <c r="M8437" s="12"/>
    </row>
    <row r="8438" spans="1:13" x14ac:dyDescent="0.3">
      <c r="A8438" s="18">
        <v>8436</v>
      </c>
      <c r="B8438" s="18">
        <f t="shared" si="262"/>
        <v>2020</v>
      </c>
      <c r="C8438" s="17">
        <v>44044</v>
      </c>
      <c r="D8438" s="18" t="s">
        <v>130</v>
      </c>
      <c r="E8438" s="18" t="s">
        <v>164</v>
      </c>
      <c r="F8438" s="18" t="str">
        <f t="shared" si="263"/>
        <v>National Grid-Medford Muni Agg Rate-44044</v>
      </c>
      <c r="G8438" s="11" t="s">
        <v>131</v>
      </c>
      <c r="H8438" s="11" t="s">
        <v>54</v>
      </c>
      <c r="I8438" s="11" t="s">
        <v>99</v>
      </c>
      <c r="J8438" s="11" t="s">
        <v>279</v>
      </c>
      <c r="K8438" s="11" t="str">
        <f>IFERROR(INDEX('EDC Component Dictionary'!$C$5:$C$37,MATCH('Rates Database'!J8438,'EDC Component Dictionary'!$B$5:$B$37,0)), "Energy Supply")</f>
        <v>Energy Supply</v>
      </c>
      <c r="L8438" s="12">
        <v>0.11519</v>
      </c>
      <c r="M8438" s="12"/>
    </row>
    <row r="8439" spans="1:13" x14ac:dyDescent="0.3">
      <c r="A8439" s="18">
        <v>8437</v>
      </c>
      <c r="B8439" s="18">
        <f t="shared" si="262"/>
        <v>2020</v>
      </c>
      <c r="C8439" s="17">
        <v>44044</v>
      </c>
      <c r="D8439" s="18" t="s">
        <v>130</v>
      </c>
      <c r="E8439" s="18" t="s">
        <v>163</v>
      </c>
      <c r="F8439" s="18" t="str">
        <f t="shared" si="263"/>
        <v>Eversource_EMA-Walpole Muni Agg Rate-44044</v>
      </c>
      <c r="G8439" s="11" t="s">
        <v>131</v>
      </c>
      <c r="H8439" s="11" t="s">
        <v>54</v>
      </c>
      <c r="I8439" s="11" t="s">
        <v>99</v>
      </c>
      <c r="J8439" s="11" t="s">
        <v>174</v>
      </c>
      <c r="K8439" s="11" t="str">
        <f>IFERROR(INDEX('EDC Component Dictionary'!$C$5:$C$37,MATCH('Rates Database'!J8439,'EDC Component Dictionary'!$B$5:$B$37,0)), "Energy Supply")</f>
        <v>Energy Supply</v>
      </c>
      <c r="L8439" s="12">
        <v>0.11582000000000001</v>
      </c>
      <c r="M8439" s="12"/>
    </row>
    <row r="8440" spans="1:13" x14ac:dyDescent="0.3">
      <c r="A8440" s="18">
        <v>8438</v>
      </c>
      <c r="B8440" s="18">
        <f t="shared" si="262"/>
        <v>2020</v>
      </c>
      <c r="C8440" s="17">
        <v>44044</v>
      </c>
      <c r="D8440" s="18" t="s">
        <v>130</v>
      </c>
      <c r="E8440" s="18" t="s">
        <v>163</v>
      </c>
      <c r="F8440" s="18" t="str">
        <f t="shared" si="263"/>
        <v>Eversource_EMA-Brookline Muni Agg Rate-44044</v>
      </c>
      <c r="G8440" s="11" t="s">
        <v>131</v>
      </c>
      <c r="H8440" s="11" t="s">
        <v>54</v>
      </c>
      <c r="I8440" s="11" t="s">
        <v>99</v>
      </c>
      <c r="J8440" s="11" t="s">
        <v>243</v>
      </c>
      <c r="K8440" s="11" t="str">
        <f>IFERROR(INDEX('EDC Component Dictionary'!$C$5:$C$37,MATCH('Rates Database'!J8440,'EDC Component Dictionary'!$B$5:$B$37,0)), "Energy Supply")</f>
        <v>Energy Supply</v>
      </c>
      <c r="L8440" s="12">
        <v>0.11674</v>
      </c>
      <c r="M8440" s="12"/>
    </row>
    <row r="8441" spans="1:13" x14ac:dyDescent="0.3">
      <c r="A8441" s="18">
        <v>8439</v>
      </c>
      <c r="B8441" s="18">
        <f t="shared" si="262"/>
        <v>2020</v>
      </c>
      <c r="C8441" s="17">
        <v>44044</v>
      </c>
      <c r="D8441" s="18" t="s">
        <v>130</v>
      </c>
      <c r="E8441" s="18" t="s">
        <v>163</v>
      </c>
      <c r="F8441" s="18" t="str">
        <f t="shared" si="263"/>
        <v>Eversource_EMA-Lexington Muni Agg Rate-44044</v>
      </c>
      <c r="G8441" s="11" t="s">
        <v>131</v>
      </c>
      <c r="H8441" s="11" t="s">
        <v>54</v>
      </c>
      <c r="I8441" s="11" t="s">
        <v>99</v>
      </c>
      <c r="J8441" s="11" t="s">
        <v>254</v>
      </c>
      <c r="K8441" s="11" t="str">
        <f>IFERROR(INDEX('EDC Component Dictionary'!$C$5:$C$37,MATCH('Rates Database'!J8441,'EDC Component Dictionary'!$B$5:$B$37,0)), "Energy Supply")</f>
        <v>Energy Supply</v>
      </c>
      <c r="L8441" s="12">
        <v>0.11625000000000001</v>
      </c>
      <c r="M8441" s="12"/>
    </row>
    <row r="8442" spans="1:13" x14ac:dyDescent="0.3">
      <c r="A8442" s="18">
        <v>8440</v>
      </c>
      <c r="B8442" s="18">
        <f t="shared" si="262"/>
        <v>2020</v>
      </c>
      <c r="C8442" s="17">
        <v>44044</v>
      </c>
      <c r="D8442" s="18" t="s">
        <v>130</v>
      </c>
      <c r="E8442" s="18" t="s">
        <v>164</v>
      </c>
      <c r="F8442" s="18" t="str">
        <f t="shared" si="263"/>
        <v>National Grid-Foxborough Muni Agg Rate-44044</v>
      </c>
      <c r="G8442" s="11" t="s">
        <v>131</v>
      </c>
      <c r="H8442" s="11" t="s">
        <v>54</v>
      </c>
      <c r="I8442" s="11" t="s">
        <v>99</v>
      </c>
      <c r="J8442" s="11" t="s">
        <v>256</v>
      </c>
      <c r="K8442" s="11" t="str">
        <f>IFERROR(INDEX('EDC Component Dictionary'!$C$5:$C$37,MATCH('Rates Database'!J8442,'EDC Component Dictionary'!$B$5:$B$37,0)), "Energy Supply")</f>
        <v>Energy Supply</v>
      </c>
      <c r="L8442" s="12">
        <v>0.11791</v>
      </c>
      <c r="M8442" s="12"/>
    </row>
    <row r="8443" spans="1:13" x14ac:dyDescent="0.3">
      <c r="A8443" s="18">
        <v>8441</v>
      </c>
      <c r="B8443" s="18">
        <f t="shared" si="262"/>
        <v>2020</v>
      </c>
      <c r="C8443" s="17">
        <v>44044</v>
      </c>
      <c r="D8443" s="18" t="s">
        <v>130</v>
      </c>
      <c r="E8443" s="18" t="s">
        <v>164</v>
      </c>
      <c r="F8443" s="18" t="str">
        <f t="shared" si="263"/>
        <v>National Grid-Lowell Muni Agg Rate-44044</v>
      </c>
      <c r="G8443" s="11" t="s">
        <v>131</v>
      </c>
      <c r="H8443" s="11" t="s">
        <v>54</v>
      </c>
      <c r="I8443" s="11" t="s">
        <v>99</v>
      </c>
      <c r="J8443" s="11" t="s">
        <v>262</v>
      </c>
      <c r="K8443" s="11" t="str">
        <f>IFERROR(INDEX('EDC Component Dictionary'!$C$5:$C$37,MATCH('Rates Database'!J8443,'EDC Component Dictionary'!$B$5:$B$37,0)), "Energy Supply")</f>
        <v>Energy Supply</v>
      </c>
      <c r="L8443" s="12">
        <v>0.11874</v>
      </c>
      <c r="M8443" s="12"/>
    </row>
    <row r="8444" spans="1:13" x14ac:dyDescent="0.3">
      <c r="A8444" s="18">
        <v>8442</v>
      </c>
      <c r="B8444" s="18">
        <f t="shared" si="262"/>
        <v>2020</v>
      </c>
      <c r="C8444" s="17">
        <v>44075</v>
      </c>
      <c r="D8444" s="18" t="s">
        <v>130</v>
      </c>
      <c r="E8444" s="18" t="s">
        <v>95</v>
      </c>
      <c r="F8444" s="18" t="str">
        <f t="shared" si="263"/>
        <v>Eversource_WMA-Buckland Muni Agg Rate-44075</v>
      </c>
      <c r="G8444" s="11" t="s">
        <v>131</v>
      </c>
      <c r="H8444" s="11" t="s">
        <v>54</v>
      </c>
      <c r="I8444" s="11" t="s">
        <v>99</v>
      </c>
      <c r="J8444" s="11" t="s">
        <v>282</v>
      </c>
      <c r="K8444" s="11" t="str">
        <f>IFERROR(INDEX('EDC Component Dictionary'!$C$5:$C$37,MATCH('Rates Database'!J8444,'EDC Component Dictionary'!$B$5:$B$37,0)), "Energy Supply")</f>
        <v>Energy Supply</v>
      </c>
      <c r="L8444" s="12">
        <v>8.7099999999999997E-2</v>
      </c>
      <c r="M8444" s="12"/>
    </row>
    <row r="8445" spans="1:13" x14ac:dyDescent="0.3">
      <c r="A8445" s="18">
        <v>8443</v>
      </c>
      <c r="B8445" s="18">
        <f t="shared" si="262"/>
        <v>2020</v>
      </c>
      <c r="C8445" s="17">
        <v>44075</v>
      </c>
      <c r="D8445" s="18" t="s">
        <v>130</v>
      </c>
      <c r="E8445" s="18" t="s">
        <v>164</v>
      </c>
      <c r="F8445" s="18" t="str">
        <f t="shared" si="263"/>
        <v>National Grid-Charlemont Muni Agg Rate-44075</v>
      </c>
      <c r="G8445" s="11" t="s">
        <v>131</v>
      </c>
      <c r="H8445" s="11" t="s">
        <v>54</v>
      </c>
      <c r="I8445" s="11" t="s">
        <v>99</v>
      </c>
      <c r="J8445" s="11" t="s">
        <v>283</v>
      </c>
      <c r="K8445" s="11" t="str">
        <f>IFERROR(INDEX('EDC Component Dictionary'!$C$5:$C$37,MATCH('Rates Database'!J8445,'EDC Component Dictionary'!$B$5:$B$37,0)), "Energy Supply")</f>
        <v>Energy Supply</v>
      </c>
      <c r="L8445" s="12">
        <v>8.7099999999999997E-2</v>
      </c>
      <c r="M8445" s="12"/>
    </row>
    <row r="8446" spans="1:13" x14ac:dyDescent="0.3">
      <c r="A8446" s="18">
        <v>8444</v>
      </c>
      <c r="B8446" s="18">
        <f t="shared" si="262"/>
        <v>2020</v>
      </c>
      <c r="C8446" s="17">
        <v>44075</v>
      </c>
      <c r="D8446" s="18" t="s">
        <v>130</v>
      </c>
      <c r="E8446" s="18" t="s">
        <v>95</v>
      </c>
      <c r="F8446" s="18" t="str">
        <f t="shared" si="263"/>
        <v>Eversource_WMA-Colrain Muni Agg Rate-44075</v>
      </c>
      <c r="G8446" s="11" t="s">
        <v>131</v>
      </c>
      <c r="H8446" s="11" t="s">
        <v>54</v>
      </c>
      <c r="I8446" s="11" t="s">
        <v>99</v>
      </c>
      <c r="J8446" s="11" t="s">
        <v>100</v>
      </c>
      <c r="K8446" s="11" t="str">
        <f>IFERROR(INDEX('EDC Component Dictionary'!$C$5:$C$37,MATCH('Rates Database'!J8446,'EDC Component Dictionary'!$B$5:$B$37,0)), "Energy Supply")</f>
        <v>Energy Supply</v>
      </c>
      <c r="L8446" s="12">
        <v>8.7099999999999997E-2</v>
      </c>
      <c r="M8446" s="12"/>
    </row>
    <row r="8447" spans="1:13" x14ac:dyDescent="0.3">
      <c r="A8447" s="18">
        <v>8445</v>
      </c>
      <c r="B8447" s="18">
        <f t="shared" si="262"/>
        <v>2020</v>
      </c>
      <c r="C8447" s="17">
        <v>44075</v>
      </c>
      <c r="D8447" s="18" t="s">
        <v>130</v>
      </c>
      <c r="E8447" s="18" t="s">
        <v>95</v>
      </c>
      <c r="F8447" s="18" t="str">
        <f t="shared" si="263"/>
        <v>Eversource_WMA-Shelburne Muni Agg Rate-44075</v>
      </c>
      <c r="G8447" s="11" t="s">
        <v>131</v>
      </c>
      <c r="H8447" s="11" t="s">
        <v>54</v>
      </c>
      <c r="I8447" s="11" t="s">
        <v>99</v>
      </c>
      <c r="J8447" s="11" t="s">
        <v>284</v>
      </c>
      <c r="K8447" s="11" t="str">
        <f>IFERROR(INDEX('EDC Component Dictionary'!$C$5:$C$37,MATCH('Rates Database'!J8447,'EDC Component Dictionary'!$B$5:$B$37,0)), "Energy Supply")</f>
        <v>Energy Supply</v>
      </c>
      <c r="L8447" s="12">
        <v>8.7110000000000007E-2</v>
      </c>
      <c r="M8447" s="12"/>
    </row>
    <row r="8448" spans="1:13" x14ac:dyDescent="0.3">
      <c r="A8448" s="18">
        <v>8446</v>
      </c>
      <c r="B8448" s="18">
        <f t="shared" si="262"/>
        <v>2020</v>
      </c>
      <c r="C8448" s="17">
        <v>44075</v>
      </c>
      <c r="D8448" s="18" t="s">
        <v>130</v>
      </c>
      <c r="E8448" s="18" t="s">
        <v>164</v>
      </c>
      <c r="F8448" s="18" t="str">
        <f t="shared" si="263"/>
        <v>National Grid-Wendell Muni Agg Rate-44075</v>
      </c>
      <c r="G8448" s="11" t="s">
        <v>131</v>
      </c>
      <c r="H8448" s="11" t="s">
        <v>54</v>
      </c>
      <c r="I8448" s="11" t="s">
        <v>99</v>
      </c>
      <c r="J8448" s="11" t="s">
        <v>213</v>
      </c>
      <c r="K8448" s="11" t="str">
        <f>IFERROR(INDEX('EDC Component Dictionary'!$C$5:$C$37,MATCH('Rates Database'!J8448,'EDC Component Dictionary'!$B$5:$B$37,0)), "Energy Supply")</f>
        <v>Energy Supply</v>
      </c>
      <c r="L8448" s="12">
        <v>8.7389999999999995E-2</v>
      </c>
      <c r="M8448" s="12"/>
    </row>
    <row r="8449" spans="1:13" x14ac:dyDescent="0.3">
      <c r="A8449" s="18">
        <v>8447</v>
      </c>
      <c r="B8449" s="18">
        <f t="shared" si="262"/>
        <v>2020</v>
      </c>
      <c r="C8449" s="17">
        <v>44075</v>
      </c>
      <c r="D8449" s="18" t="s">
        <v>130</v>
      </c>
      <c r="E8449" s="18" t="s">
        <v>164</v>
      </c>
      <c r="F8449" s="18" t="str">
        <f t="shared" si="263"/>
        <v>National Grid-New Salem Muni Agg Rate-44075</v>
      </c>
      <c r="G8449" s="11" t="s">
        <v>131</v>
      </c>
      <c r="H8449" s="11" t="s">
        <v>54</v>
      </c>
      <c r="I8449" s="11" t="s">
        <v>99</v>
      </c>
      <c r="J8449" s="11" t="s">
        <v>285</v>
      </c>
      <c r="K8449" s="11" t="str">
        <f>IFERROR(INDEX('EDC Component Dictionary'!$C$5:$C$37,MATCH('Rates Database'!J8449,'EDC Component Dictionary'!$B$5:$B$37,0)), "Energy Supply")</f>
        <v>Energy Supply</v>
      </c>
      <c r="L8449" s="12">
        <v>8.8179999999999994E-2</v>
      </c>
      <c r="M8449" s="12"/>
    </row>
    <row r="8450" spans="1:13" x14ac:dyDescent="0.3">
      <c r="A8450" s="18">
        <v>8448</v>
      </c>
      <c r="B8450" s="18">
        <f t="shared" si="262"/>
        <v>2020</v>
      </c>
      <c r="C8450" s="17">
        <v>44075</v>
      </c>
      <c r="D8450" s="18" t="s">
        <v>130</v>
      </c>
      <c r="E8450" s="18" t="s">
        <v>164</v>
      </c>
      <c r="F8450" s="18" t="str">
        <f t="shared" si="263"/>
        <v>National Grid-Warwick Muni Agg Rate-44075</v>
      </c>
      <c r="G8450" s="11" t="s">
        <v>131</v>
      </c>
      <c r="H8450" s="11" t="s">
        <v>54</v>
      </c>
      <c r="I8450" s="11" t="s">
        <v>99</v>
      </c>
      <c r="J8450" s="11" t="s">
        <v>286</v>
      </c>
      <c r="K8450" s="11" t="str">
        <f>IFERROR(INDEX('EDC Component Dictionary'!$C$5:$C$37,MATCH('Rates Database'!J8450,'EDC Component Dictionary'!$B$5:$B$37,0)), "Energy Supply")</f>
        <v>Energy Supply</v>
      </c>
      <c r="L8450" s="12">
        <v>8.813E-2</v>
      </c>
      <c r="M8450" s="12"/>
    </row>
    <row r="8451" spans="1:13" x14ac:dyDescent="0.3">
      <c r="A8451" s="18">
        <v>8449</v>
      </c>
      <c r="B8451" s="18">
        <f t="shared" ref="B8451:B8514" si="264">YEAR(C8451)</f>
        <v>2020</v>
      </c>
      <c r="C8451" s="17">
        <v>44075</v>
      </c>
      <c r="D8451" s="18" t="s">
        <v>130</v>
      </c>
      <c r="E8451" s="18" t="s">
        <v>95</v>
      </c>
      <c r="F8451" s="18" t="str">
        <f t="shared" si="263"/>
        <v>Eversource_WMA-Whately Muni Agg Rate-44075</v>
      </c>
      <c r="G8451" s="11" t="s">
        <v>131</v>
      </c>
      <c r="H8451" s="11" t="s">
        <v>54</v>
      </c>
      <c r="I8451" s="11" t="s">
        <v>99</v>
      </c>
      <c r="J8451" s="11" t="s">
        <v>287</v>
      </c>
      <c r="K8451" s="11" t="str">
        <f>IFERROR(INDEX('EDC Component Dictionary'!$C$5:$C$37,MATCH('Rates Database'!J8451,'EDC Component Dictionary'!$B$5:$B$37,0)), "Energy Supply")</f>
        <v>Energy Supply</v>
      </c>
      <c r="L8451" s="12">
        <v>8.7980000000000003E-2</v>
      </c>
      <c r="M8451" s="12"/>
    </row>
    <row r="8452" spans="1:13" x14ac:dyDescent="0.3">
      <c r="A8452" s="18">
        <v>8450</v>
      </c>
      <c r="B8452" s="18">
        <f t="shared" si="264"/>
        <v>2020</v>
      </c>
      <c r="C8452" s="17">
        <v>44075</v>
      </c>
      <c r="D8452" s="18" t="s">
        <v>130</v>
      </c>
      <c r="E8452" s="18" t="s">
        <v>95</v>
      </c>
      <c r="F8452" s="18" t="str">
        <f t="shared" ref="F8452:F8515" si="265">_xlfn.CONCAT(E8452,"-",J8452,"-",C8452)</f>
        <v>Eversource_WMA-Conway Muni Agg Rate-44075</v>
      </c>
      <c r="G8452" s="11" t="s">
        <v>131</v>
      </c>
      <c r="H8452" s="11" t="s">
        <v>54</v>
      </c>
      <c r="I8452" s="11" t="s">
        <v>99</v>
      </c>
      <c r="J8452" s="11" t="s">
        <v>288</v>
      </c>
      <c r="K8452" s="11" t="str">
        <f>IFERROR(INDEX('EDC Component Dictionary'!$C$5:$C$37,MATCH('Rates Database'!J8452,'EDC Component Dictionary'!$B$5:$B$37,0)), "Energy Supply")</f>
        <v>Energy Supply</v>
      </c>
      <c r="L8452" s="12">
        <v>8.8969999999999994E-2</v>
      </c>
      <c r="M8452" s="12"/>
    </row>
    <row r="8453" spans="1:13" x14ac:dyDescent="0.3">
      <c r="A8453" s="18">
        <v>8451</v>
      </c>
      <c r="B8453" s="18">
        <f t="shared" si="264"/>
        <v>2020</v>
      </c>
      <c r="C8453" s="17">
        <v>44075</v>
      </c>
      <c r="D8453" s="18" t="s">
        <v>130</v>
      </c>
      <c r="E8453" s="18" t="s">
        <v>95</v>
      </c>
      <c r="F8453" s="18" t="str">
        <f t="shared" si="265"/>
        <v>Eversource_WMA-Deerfield Muni Agg Rate-44075</v>
      </c>
      <c r="G8453" s="11" t="s">
        <v>131</v>
      </c>
      <c r="H8453" s="11" t="s">
        <v>54</v>
      </c>
      <c r="I8453" s="11" t="s">
        <v>99</v>
      </c>
      <c r="J8453" s="11" t="s">
        <v>289</v>
      </c>
      <c r="K8453" s="11" t="str">
        <f>IFERROR(INDEX('EDC Component Dictionary'!$C$5:$C$37,MATCH('Rates Database'!J8453,'EDC Component Dictionary'!$B$5:$B$37,0)), "Energy Supply")</f>
        <v>Energy Supply</v>
      </c>
      <c r="L8453" s="12">
        <v>8.9050000000000004E-2</v>
      </c>
      <c r="M8453" s="12"/>
    </row>
    <row r="8454" spans="1:13" x14ac:dyDescent="0.3">
      <c r="A8454" s="18">
        <v>8452</v>
      </c>
      <c r="B8454" s="18">
        <f t="shared" si="264"/>
        <v>2020</v>
      </c>
      <c r="C8454" s="17">
        <v>44075</v>
      </c>
      <c r="D8454" s="18" t="s">
        <v>130</v>
      </c>
      <c r="E8454" s="18" t="s">
        <v>95</v>
      </c>
      <c r="F8454" s="18" t="str">
        <f t="shared" si="265"/>
        <v>Eversource_WMA-Huntington Muni Agg Rate-44075</v>
      </c>
      <c r="G8454" s="11" t="s">
        <v>131</v>
      </c>
      <c r="H8454" s="11" t="s">
        <v>54</v>
      </c>
      <c r="I8454" s="11" t="s">
        <v>99</v>
      </c>
      <c r="J8454" s="11" t="s">
        <v>290</v>
      </c>
      <c r="K8454" s="11" t="str">
        <f>IFERROR(INDEX('EDC Component Dictionary'!$C$5:$C$37,MATCH('Rates Database'!J8454,'EDC Component Dictionary'!$B$5:$B$37,0)), "Energy Supply")</f>
        <v>Energy Supply</v>
      </c>
      <c r="L8454" s="12">
        <v>8.899E-2</v>
      </c>
      <c r="M8454" s="12"/>
    </row>
    <row r="8455" spans="1:13" x14ac:dyDescent="0.3">
      <c r="A8455" s="18">
        <v>8453</v>
      </c>
      <c r="B8455" s="18">
        <f t="shared" si="264"/>
        <v>2020</v>
      </c>
      <c r="C8455" s="17">
        <v>44075</v>
      </c>
      <c r="D8455" s="18" t="s">
        <v>130</v>
      </c>
      <c r="E8455" s="18" t="s">
        <v>95</v>
      </c>
      <c r="F8455" s="18" t="str">
        <f t="shared" si="265"/>
        <v>Eversource_WMA-Northfield Muni Agg Rate-44075</v>
      </c>
      <c r="G8455" s="11" t="s">
        <v>131</v>
      </c>
      <c r="H8455" s="11" t="s">
        <v>54</v>
      </c>
      <c r="I8455" s="11" t="s">
        <v>99</v>
      </c>
      <c r="J8455" s="11" t="s">
        <v>291</v>
      </c>
      <c r="K8455" s="11" t="str">
        <f>IFERROR(INDEX('EDC Component Dictionary'!$C$5:$C$37,MATCH('Rates Database'!J8455,'EDC Component Dictionary'!$B$5:$B$37,0)), "Energy Supply")</f>
        <v>Energy Supply</v>
      </c>
      <c r="L8455" s="12">
        <v>8.9010000000000006E-2</v>
      </c>
      <c r="M8455" s="12"/>
    </row>
    <row r="8456" spans="1:13" x14ac:dyDescent="0.3">
      <c r="A8456" s="18">
        <v>8454</v>
      </c>
      <c r="B8456" s="18">
        <f t="shared" si="264"/>
        <v>2020</v>
      </c>
      <c r="C8456" s="17">
        <v>44075</v>
      </c>
      <c r="D8456" s="18" t="s">
        <v>130</v>
      </c>
      <c r="E8456" s="18" t="s">
        <v>95</v>
      </c>
      <c r="F8456" s="18" t="str">
        <f t="shared" si="265"/>
        <v>Eversource_WMA-Sunderland Muni Agg Rate-44075</v>
      </c>
      <c r="G8456" s="11" t="s">
        <v>131</v>
      </c>
      <c r="H8456" s="11" t="s">
        <v>54</v>
      </c>
      <c r="I8456" s="11" t="s">
        <v>99</v>
      </c>
      <c r="J8456" s="11" t="s">
        <v>292</v>
      </c>
      <c r="K8456" s="11" t="str">
        <f>IFERROR(INDEX('EDC Component Dictionary'!$C$5:$C$37,MATCH('Rates Database'!J8456,'EDC Component Dictionary'!$B$5:$B$37,0)), "Energy Supply")</f>
        <v>Energy Supply</v>
      </c>
      <c r="L8456" s="12">
        <v>8.8999999999999996E-2</v>
      </c>
      <c r="M8456" s="12"/>
    </row>
    <row r="8457" spans="1:13" x14ac:dyDescent="0.3">
      <c r="A8457" s="18">
        <v>8455</v>
      </c>
      <c r="B8457" s="18">
        <f t="shared" si="264"/>
        <v>2020</v>
      </c>
      <c r="C8457" s="17">
        <v>44075</v>
      </c>
      <c r="D8457" s="18" t="s">
        <v>130</v>
      </c>
      <c r="E8457" s="18" t="s">
        <v>164</v>
      </c>
      <c r="F8457" s="18" t="str">
        <f t="shared" si="265"/>
        <v>National Grid-Westborough Muni Agg Rate-44075</v>
      </c>
      <c r="G8457" s="11" t="s">
        <v>131</v>
      </c>
      <c r="H8457" s="11" t="s">
        <v>54</v>
      </c>
      <c r="I8457" s="11" t="s">
        <v>99</v>
      </c>
      <c r="J8457" s="11" t="s">
        <v>172</v>
      </c>
      <c r="K8457" s="11" t="str">
        <f>IFERROR(INDEX('EDC Component Dictionary'!$C$5:$C$37,MATCH('Rates Database'!J8457,'EDC Component Dictionary'!$B$5:$B$37,0)), "Energy Supply")</f>
        <v>Energy Supply</v>
      </c>
      <c r="L8457" s="12">
        <v>9.3840000000000007E-2</v>
      </c>
      <c r="M8457" s="12"/>
    </row>
    <row r="8458" spans="1:13" x14ac:dyDescent="0.3">
      <c r="A8458" s="18">
        <v>8456</v>
      </c>
      <c r="B8458" s="18">
        <f t="shared" si="264"/>
        <v>2020</v>
      </c>
      <c r="C8458" s="17">
        <v>44075</v>
      </c>
      <c r="D8458" s="18" t="s">
        <v>130</v>
      </c>
      <c r="E8458" s="18" t="s">
        <v>164</v>
      </c>
      <c r="F8458" s="18" t="str">
        <f t="shared" si="265"/>
        <v>National Grid-Marlborough Muni Agg Rate-44075</v>
      </c>
      <c r="G8458" s="11" t="s">
        <v>131</v>
      </c>
      <c r="H8458" s="11" t="s">
        <v>54</v>
      </c>
      <c r="I8458" s="11" t="s">
        <v>99</v>
      </c>
      <c r="J8458" s="11" t="s">
        <v>263</v>
      </c>
      <c r="K8458" s="11" t="str">
        <f>IFERROR(INDEX('EDC Component Dictionary'!$C$5:$C$37,MATCH('Rates Database'!J8458,'EDC Component Dictionary'!$B$5:$B$37,0)), "Energy Supply")</f>
        <v>Energy Supply</v>
      </c>
      <c r="L8458" s="12">
        <v>9.3899999999999997E-2</v>
      </c>
      <c r="M8458" s="12"/>
    </row>
    <row r="8459" spans="1:13" x14ac:dyDescent="0.3">
      <c r="A8459" s="18">
        <v>8457</v>
      </c>
      <c r="B8459" s="18">
        <f t="shared" si="264"/>
        <v>2020</v>
      </c>
      <c r="C8459" s="17">
        <v>44075</v>
      </c>
      <c r="D8459" s="18" t="s">
        <v>130</v>
      </c>
      <c r="E8459" s="18" t="s">
        <v>164</v>
      </c>
      <c r="F8459" s="18" t="str">
        <f t="shared" si="265"/>
        <v>National Grid-Chelmsford Muni Agg Rate-44075</v>
      </c>
      <c r="G8459" s="11" t="s">
        <v>131</v>
      </c>
      <c r="H8459" s="11" t="s">
        <v>54</v>
      </c>
      <c r="I8459" s="11" t="s">
        <v>99</v>
      </c>
      <c r="J8459" s="11" t="s">
        <v>173</v>
      </c>
      <c r="K8459" s="11" t="str">
        <f>IFERROR(INDEX('EDC Component Dictionary'!$C$5:$C$37,MATCH('Rates Database'!J8459,'EDC Component Dictionary'!$B$5:$B$37,0)), "Energy Supply")</f>
        <v>Energy Supply</v>
      </c>
      <c r="L8459" s="12">
        <v>9.4100000000000003E-2</v>
      </c>
      <c r="M8459" s="12"/>
    </row>
    <row r="8460" spans="1:13" x14ac:dyDescent="0.3">
      <c r="A8460" s="18">
        <v>8458</v>
      </c>
      <c r="B8460" s="18">
        <f t="shared" si="264"/>
        <v>2020</v>
      </c>
      <c r="C8460" s="17">
        <v>44075</v>
      </c>
      <c r="D8460" s="18" t="s">
        <v>130</v>
      </c>
      <c r="E8460" s="18" t="s">
        <v>95</v>
      </c>
      <c r="F8460" s="18" t="str">
        <f t="shared" si="265"/>
        <v>Eversource_WMA-Gill Muni Agg Rate-44075</v>
      </c>
      <c r="G8460" s="11" t="s">
        <v>131</v>
      </c>
      <c r="H8460" s="11" t="s">
        <v>54</v>
      </c>
      <c r="I8460" s="11" t="s">
        <v>99</v>
      </c>
      <c r="J8460" s="11" t="s">
        <v>293</v>
      </c>
      <c r="K8460" s="11" t="str">
        <f>IFERROR(INDEX('EDC Component Dictionary'!$C$5:$C$37,MATCH('Rates Database'!J8460,'EDC Component Dictionary'!$B$5:$B$37,0)), "Energy Supply")</f>
        <v>Energy Supply</v>
      </c>
      <c r="L8460" s="12">
        <v>9.647E-2</v>
      </c>
      <c r="M8460" s="12"/>
    </row>
    <row r="8461" spans="1:13" x14ac:dyDescent="0.3">
      <c r="A8461" s="18">
        <v>8459</v>
      </c>
      <c r="B8461" s="18">
        <f t="shared" si="264"/>
        <v>2020</v>
      </c>
      <c r="C8461" s="17">
        <v>44075</v>
      </c>
      <c r="D8461" s="18" t="s">
        <v>130</v>
      </c>
      <c r="E8461" s="18" t="s">
        <v>95</v>
      </c>
      <c r="F8461" s="18" t="str">
        <f t="shared" si="265"/>
        <v>Eversource_WMA-West Springfield Muni Agg Rate-44075</v>
      </c>
      <c r="G8461" s="11" t="s">
        <v>131</v>
      </c>
      <c r="H8461" s="11" t="s">
        <v>54</v>
      </c>
      <c r="I8461" s="11" t="s">
        <v>99</v>
      </c>
      <c r="J8461" s="11" t="s">
        <v>272</v>
      </c>
      <c r="K8461" s="11" t="str">
        <f>IFERROR(INDEX('EDC Component Dictionary'!$C$5:$C$37,MATCH('Rates Database'!J8461,'EDC Component Dictionary'!$B$5:$B$37,0)), "Energy Supply")</f>
        <v>Energy Supply</v>
      </c>
      <c r="L8461" s="12">
        <v>9.672E-2</v>
      </c>
      <c r="M8461" s="12"/>
    </row>
    <row r="8462" spans="1:13" x14ac:dyDescent="0.3">
      <c r="A8462" s="18">
        <v>8460</v>
      </c>
      <c r="B8462" s="18">
        <f t="shared" si="264"/>
        <v>2020</v>
      </c>
      <c r="C8462" s="17">
        <v>44075</v>
      </c>
      <c r="D8462" s="18" t="s">
        <v>130</v>
      </c>
      <c r="E8462" s="18" t="s">
        <v>164</v>
      </c>
      <c r="F8462" s="18" t="str">
        <f t="shared" si="265"/>
        <v>National Grid-Tewksbury Muni Agg Rate-44075</v>
      </c>
      <c r="G8462" s="11" t="s">
        <v>131</v>
      </c>
      <c r="H8462" s="11" t="s">
        <v>54</v>
      </c>
      <c r="I8462" s="11" t="s">
        <v>99</v>
      </c>
      <c r="J8462" s="11" t="s">
        <v>238</v>
      </c>
      <c r="K8462" s="11" t="str">
        <f>IFERROR(INDEX('EDC Component Dictionary'!$C$5:$C$37,MATCH('Rates Database'!J8462,'EDC Component Dictionary'!$B$5:$B$37,0)), "Energy Supply")</f>
        <v>Energy Supply</v>
      </c>
      <c r="L8462" s="12">
        <v>9.7900000000000001E-2</v>
      </c>
      <c r="M8462" s="12"/>
    </row>
    <row r="8463" spans="1:13" x14ac:dyDescent="0.3">
      <c r="A8463" s="18">
        <v>8461</v>
      </c>
      <c r="B8463" s="18">
        <f t="shared" si="264"/>
        <v>2020</v>
      </c>
      <c r="C8463" s="17">
        <v>44075</v>
      </c>
      <c r="D8463" s="18" t="s">
        <v>130</v>
      </c>
      <c r="E8463" s="18" t="s">
        <v>95</v>
      </c>
      <c r="F8463" s="18" t="str">
        <f t="shared" si="265"/>
        <v>Eversource_WMA-Hatfield Muni Agg Rate-44075</v>
      </c>
      <c r="G8463" s="11" t="s">
        <v>131</v>
      </c>
      <c r="H8463" s="11" t="s">
        <v>54</v>
      </c>
      <c r="I8463" s="11" t="s">
        <v>99</v>
      </c>
      <c r="J8463" s="11" t="s">
        <v>280</v>
      </c>
      <c r="K8463" s="11" t="str">
        <f>IFERROR(INDEX('EDC Component Dictionary'!$C$5:$C$37,MATCH('Rates Database'!J8463,'EDC Component Dictionary'!$B$5:$B$37,0)), "Energy Supply")</f>
        <v>Energy Supply</v>
      </c>
      <c r="L8463" s="12">
        <v>9.8970000000000002E-2</v>
      </c>
      <c r="M8463" s="12"/>
    </row>
    <row r="8464" spans="1:13" x14ac:dyDescent="0.3">
      <c r="A8464" s="18">
        <v>8462</v>
      </c>
      <c r="B8464" s="18">
        <f t="shared" si="264"/>
        <v>2020</v>
      </c>
      <c r="C8464" s="17">
        <v>44075</v>
      </c>
      <c r="D8464" s="18" t="s">
        <v>130</v>
      </c>
      <c r="E8464" s="18" t="s">
        <v>95</v>
      </c>
      <c r="F8464" s="18" t="str">
        <f t="shared" si="265"/>
        <v>Eversource_WMA-Pittsfield Muni Agg Rate-44075</v>
      </c>
      <c r="G8464" s="11" t="s">
        <v>131</v>
      </c>
      <c r="H8464" s="11" t="s">
        <v>54</v>
      </c>
      <c r="I8464" s="11" t="s">
        <v>99</v>
      </c>
      <c r="J8464" s="11" t="s">
        <v>176</v>
      </c>
      <c r="K8464" s="11" t="str">
        <f>IFERROR(INDEX('EDC Component Dictionary'!$C$5:$C$37,MATCH('Rates Database'!J8464,'EDC Component Dictionary'!$B$5:$B$37,0)), "Energy Supply")</f>
        <v>Energy Supply</v>
      </c>
      <c r="L8464" s="12">
        <v>9.9760000000000001E-2</v>
      </c>
      <c r="M8464" s="12"/>
    </row>
    <row r="8465" spans="1:13" x14ac:dyDescent="0.3">
      <c r="A8465" s="18">
        <v>8463</v>
      </c>
      <c r="B8465" s="18">
        <f t="shared" si="264"/>
        <v>2020</v>
      </c>
      <c r="C8465" s="17">
        <v>44075</v>
      </c>
      <c r="D8465" s="18" t="s">
        <v>130</v>
      </c>
      <c r="E8465" s="18" t="s">
        <v>164</v>
      </c>
      <c r="F8465" s="18" t="str">
        <f t="shared" si="265"/>
        <v>National Grid-Lancaster Muni Agg Rate-44075</v>
      </c>
      <c r="G8465" s="11" t="s">
        <v>131</v>
      </c>
      <c r="H8465" s="11" t="s">
        <v>54</v>
      </c>
      <c r="I8465" s="11" t="s">
        <v>99</v>
      </c>
      <c r="J8465" s="11" t="s">
        <v>260</v>
      </c>
      <c r="K8465" s="11" t="str">
        <f>IFERROR(INDEX('EDC Component Dictionary'!$C$5:$C$37,MATCH('Rates Database'!J8465,'EDC Component Dictionary'!$B$5:$B$37,0)), "Energy Supply")</f>
        <v>Energy Supply</v>
      </c>
      <c r="L8465" s="12">
        <v>9.9779999999999994E-2</v>
      </c>
      <c r="M8465" s="12"/>
    </row>
    <row r="8466" spans="1:13" x14ac:dyDescent="0.3">
      <c r="A8466" s="18">
        <v>8464</v>
      </c>
      <c r="B8466" s="18">
        <f t="shared" si="264"/>
        <v>2020</v>
      </c>
      <c r="C8466" s="17">
        <v>44075</v>
      </c>
      <c r="D8466" s="18" t="s">
        <v>130</v>
      </c>
      <c r="E8466" s="18" t="s">
        <v>163</v>
      </c>
      <c r="F8466" s="18" t="str">
        <f t="shared" si="265"/>
        <v>Eversource_EMA-Cape Light Compact JPE Muni Agg Rate-44075</v>
      </c>
      <c r="G8466" s="11" t="s">
        <v>131</v>
      </c>
      <c r="H8466" s="11" t="s">
        <v>54</v>
      </c>
      <c r="I8466" s="11" t="s">
        <v>99</v>
      </c>
      <c r="J8466" s="11" t="s">
        <v>264</v>
      </c>
      <c r="K8466" s="11" t="str">
        <f>IFERROR(INDEX('EDC Component Dictionary'!$C$5:$C$37,MATCH('Rates Database'!J8466,'EDC Component Dictionary'!$B$5:$B$37,0)), "Energy Supply")</f>
        <v>Energy Supply</v>
      </c>
      <c r="L8466" s="12">
        <v>9.9809999999999996E-2</v>
      </c>
      <c r="M8466" s="12"/>
    </row>
    <row r="8467" spans="1:13" x14ac:dyDescent="0.3">
      <c r="A8467" s="18">
        <v>8465</v>
      </c>
      <c r="B8467" s="18">
        <f t="shared" si="264"/>
        <v>2020</v>
      </c>
      <c r="C8467" s="17">
        <v>44075</v>
      </c>
      <c r="D8467" s="18" t="s">
        <v>130</v>
      </c>
      <c r="E8467" s="18" t="s">
        <v>95</v>
      </c>
      <c r="F8467" s="18" t="str">
        <f t="shared" si="265"/>
        <v>Eversource_WMA-Leverett Muni Agg Rate-44075</v>
      </c>
      <c r="G8467" s="11" t="s">
        <v>131</v>
      </c>
      <c r="H8467" s="11" t="s">
        <v>54</v>
      </c>
      <c r="I8467" s="11" t="s">
        <v>99</v>
      </c>
      <c r="J8467" s="11" t="s">
        <v>265</v>
      </c>
      <c r="K8467" s="11" t="str">
        <f>IFERROR(INDEX('EDC Component Dictionary'!$C$5:$C$37,MATCH('Rates Database'!J8467,'EDC Component Dictionary'!$B$5:$B$37,0)), "Energy Supply")</f>
        <v>Energy Supply</v>
      </c>
      <c r="L8467" s="12">
        <v>0.10133</v>
      </c>
      <c r="M8467" s="12"/>
    </row>
    <row r="8468" spans="1:13" x14ac:dyDescent="0.3">
      <c r="A8468" s="18">
        <v>8466</v>
      </c>
      <c r="B8468" s="18">
        <f t="shared" si="264"/>
        <v>2020</v>
      </c>
      <c r="C8468" s="17">
        <v>44075</v>
      </c>
      <c r="D8468" s="18" t="s">
        <v>130</v>
      </c>
      <c r="E8468" s="18" t="s">
        <v>95</v>
      </c>
      <c r="F8468" s="18" t="str">
        <f t="shared" si="265"/>
        <v>Eversource_WMA-Hadley Muni Agg Rate-44075</v>
      </c>
      <c r="G8468" s="11" t="s">
        <v>131</v>
      </c>
      <c r="H8468" s="11" t="s">
        <v>54</v>
      </c>
      <c r="I8468" s="11" t="s">
        <v>99</v>
      </c>
      <c r="J8468" s="11" t="s">
        <v>277</v>
      </c>
      <c r="K8468" s="11" t="str">
        <f>IFERROR(INDEX('EDC Component Dictionary'!$C$5:$C$37,MATCH('Rates Database'!J8468,'EDC Component Dictionary'!$B$5:$B$37,0)), "Energy Supply")</f>
        <v>Energy Supply</v>
      </c>
      <c r="L8468" s="12">
        <v>0.10109</v>
      </c>
      <c r="M8468" s="12"/>
    </row>
    <row r="8469" spans="1:13" x14ac:dyDescent="0.3">
      <c r="A8469" s="18">
        <v>8467</v>
      </c>
      <c r="B8469" s="18">
        <f t="shared" si="264"/>
        <v>2020</v>
      </c>
      <c r="C8469" s="17">
        <v>44075</v>
      </c>
      <c r="D8469" s="18" t="s">
        <v>130</v>
      </c>
      <c r="E8469" s="18" t="s">
        <v>95</v>
      </c>
      <c r="F8469" s="18" t="str">
        <f t="shared" si="265"/>
        <v>Eversource_WMA-Sandisfield Muni Agg Rate-44075</v>
      </c>
      <c r="G8469" s="11" t="s">
        <v>131</v>
      </c>
      <c r="H8469" s="11" t="s">
        <v>54</v>
      </c>
      <c r="I8469" s="11" t="s">
        <v>99</v>
      </c>
      <c r="J8469" s="11" t="s">
        <v>253</v>
      </c>
      <c r="K8469" s="11" t="str">
        <f>IFERROR(INDEX('EDC Component Dictionary'!$C$5:$C$37,MATCH('Rates Database'!J8469,'EDC Component Dictionary'!$B$5:$B$37,0)), "Energy Supply")</f>
        <v>Energy Supply</v>
      </c>
      <c r="L8469" s="12">
        <v>0.10119</v>
      </c>
      <c r="M8469" s="12"/>
    </row>
    <row r="8470" spans="1:13" x14ac:dyDescent="0.3">
      <c r="A8470" s="18">
        <v>8468</v>
      </c>
      <c r="B8470" s="18">
        <f t="shared" si="264"/>
        <v>2020</v>
      </c>
      <c r="C8470" s="17">
        <v>44075</v>
      </c>
      <c r="D8470" s="18" t="s">
        <v>130</v>
      </c>
      <c r="E8470" s="18" t="s">
        <v>164</v>
      </c>
      <c r="F8470" s="18" t="str">
        <f t="shared" si="265"/>
        <v>National Grid-Great Barrington Muni Agg Rate-44075</v>
      </c>
      <c r="G8470" s="11" t="s">
        <v>131</v>
      </c>
      <c r="H8470" s="11" t="s">
        <v>54</v>
      </c>
      <c r="I8470" s="11" t="s">
        <v>99</v>
      </c>
      <c r="J8470" s="11" t="s">
        <v>245</v>
      </c>
      <c r="K8470" s="11" t="str">
        <f>IFERROR(INDEX('EDC Component Dictionary'!$C$5:$C$37,MATCH('Rates Database'!J8470,'EDC Component Dictionary'!$B$5:$B$37,0)), "Energy Supply")</f>
        <v>Energy Supply</v>
      </c>
      <c r="L8470" s="12">
        <v>0.10126</v>
      </c>
      <c r="M8470" s="12"/>
    </row>
    <row r="8471" spans="1:13" x14ac:dyDescent="0.3">
      <c r="A8471" s="18">
        <v>8469</v>
      </c>
      <c r="B8471" s="18">
        <f t="shared" si="264"/>
        <v>2020</v>
      </c>
      <c r="C8471" s="17">
        <v>44075</v>
      </c>
      <c r="D8471" s="18" t="s">
        <v>130</v>
      </c>
      <c r="E8471" s="18" t="s">
        <v>164</v>
      </c>
      <c r="F8471" s="18" t="str">
        <f t="shared" si="265"/>
        <v>National Grid-Williamsburg Muni Agg Rate-44075</v>
      </c>
      <c r="G8471" s="11" t="s">
        <v>131</v>
      </c>
      <c r="H8471" s="11" t="s">
        <v>54</v>
      </c>
      <c r="I8471" s="11" t="s">
        <v>99</v>
      </c>
      <c r="J8471" s="11" t="s">
        <v>249</v>
      </c>
      <c r="K8471" s="11" t="str">
        <f>IFERROR(INDEX('EDC Component Dictionary'!$C$5:$C$37,MATCH('Rates Database'!J8471,'EDC Component Dictionary'!$B$5:$B$37,0)), "Energy Supply")</f>
        <v>Energy Supply</v>
      </c>
      <c r="L8471" s="12">
        <v>0.10249</v>
      </c>
      <c r="M8471" s="12"/>
    </row>
    <row r="8472" spans="1:13" x14ac:dyDescent="0.3">
      <c r="A8472" s="18">
        <v>8470</v>
      </c>
      <c r="B8472" s="18">
        <f t="shared" si="264"/>
        <v>2020</v>
      </c>
      <c r="C8472" s="17">
        <v>44075</v>
      </c>
      <c r="D8472" s="18" t="s">
        <v>130</v>
      </c>
      <c r="E8472" s="18" t="s">
        <v>164</v>
      </c>
      <c r="F8472" s="18" t="str">
        <f t="shared" si="265"/>
        <v>National Grid-Winchendon Muni Agg Rate-44075</v>
      </c>
      <c r="G8472" s="11" t="s">
        <v>131</v>
      </c>
      <c r="H8472" s="11" t="s">
        <v>54</v>
      </c>
      <c r="I8472" s="11" t="s">
        <v>99</v>
      </c>
      <c r="J8472" s="11" t="s">
        <v>181</v>
      </c>
      <c r="K8472" s="11" t="str">
        <f>IFERROR(INDEX('EDC Component Dictionary'!$C$5:$C$37,MATCH('Rates Database'!J8472,'EDC Component Dictionary'!$B$5:$B$37,0)), "Energy Supply")</f>
        <v>Energy Supply</v>
      </c>
      <c r="L8472" s="12">
        <v>0.10304000000000001</v>
      </c>
      <c r="M8472" s="12"/>
    </row>
    <row r="8473" spans="1:13" x14ac:dyDescent="0.3">
      <c r="A8473" s="18">
        <v>8471</v>
      </c>
      <c r="B8473" s="18">
        <f t="shared" si="264"/>
        <v>2020</v>
      </c>
      <c r="C8473" s="17">
        <v>44075</v>
      </c>
      <c r="D8473" s="18" t="s">
        <v>130</v>
      </c>
      <c r="E8473" s="18" t="s">
        <v>95</v>
      </c>
      <c r="F8473" s="18" t="str">
        <f t="shared" si="265"/>
        <v>Eversource_WMA-Lanesborough Muni Agg Rate-44075</v>
      </c>
      <c r="G8473" s="11" t="s">
        <v>131</v>
      </c>
      <c r="H8473" s="11" t="s">
        <v>54</v>
      </c>
      <c r="I8473" s="11" t="s">
        <v>99</v>
      </c>
      <c r="J8473" s="11" t="s">
        <v>255</v>
      </c>
      <c r="K8473" s="11" t="str">
        <f>IFERROR(INDEX('EDC Component Dictionary'!$C$5:$C$37,MATCH('Rates Database'!J8473,'EDC Component Dictionary'!$B$5:$B$37,0)), "Energy Supply")</f>
        <v>Energy Supply</v>
      </c>
      <c r="L8473" s="12">
        <v>0.10306999999999999</v>
      </c>
      <c r="M8473" s="12"/>
    </row>
    <row r="8474" spans="1:13" x14ac:dyDescent="0.3">
      <c r="A8474" s="18">
        <v>8472</v>
      </c>
      <c r="B8474" s="18">
        <f t="shared" si="264"/>
        <v>2020</v>
      </c>
      <c r="C8474" s="17">
        <v>44075</v>
      </c>
      <c r="D8474" s="18" t="s">
        <v>130</v>
      </c>
      <c r="E8474" s="18" t="s">
        <v>164</v>
      </c>
      <c r="F8474" s="18" t="str">
        <f t="shared" si="265"/>
        <v>National Grid-Charlton Muni Agg Rate-44075</v>
      </c>
      <c r="G8474" s="11" t="s">
        <v>131</v>
      </c>
      <c r="H8474" s="11" t="s">
        <v>54</v>
      </c>
      <c r="I8474" s="11" t="s">
        <v>99</v>
      </c>
      <c r="J8474" s="11" t="s">
        <v>188</v>
      </c>
      <c r="K8474" s="11" t="str">
        <f>IFERROR(INDEX('EDC Component Dictionary'!$C$5:$C$37,MATCH('Rates Database'!J8474,'EDC Component Dictionary'!$B$5:$B$37,0)), "Energy Supply")</f>
        <v>Energy Supply</v>
      </c>
      <c r="L8474" s="12">
        <v>0.10317</v>
      </c>
      <c r="M8474" s="12"/>
    </row>
    <row r="8475" spans="1:13" x14ac:dyDescent="0.3">
      <c r="A8475" s="18">
        <v>8473</v>
      </c>
      <c r="B8475" s="18">
        <f t="shared" si="264"/>
        <v>2020</v>
      </c>
      <c r="C8475" s="17">
        <v>44075</v>
      </c>
      <c r="D8475" s="18" t="s">
        <v>130</v>
      </c>
      <c r="E8475" s="18" t="s">
        <v>164</v>
      </c>
      <c r="F8475" s="18" t="str">
        <f t="shared" si="265"/>
        <v>National Grid-Millbury Muni Agg Rate-44075</v>
      </c>
      <c r="G8475" s="11" t="s">
        <v>131</v>
      </c>
      <c r="H8475" s="11" t="s">
        <v>54</v>
      </c>
      <c r="I8475" s="11" t="s">
        <v>99</v>
      </c>
      <c r="J8475" s="11" t="s">
        <v>198</v>
      </c>
      <c r="K8475" s="11" t="str">
        <f>IFERROR(INDEX('EDC Component Dictionary'!$C$5:$C$37,MATCH('Rates Database'!J8475,'EDC Component Dictionary'!$B$5:$B$37,0)), "Energy Supply")</f>
        <v>Energy Supply</v>
      </c>
      <c r="L8475" s="12">
        <v>0.10317</v>
      </c>
      <c r="M8475" s="12"/>
    </row>
    <row r="8476" spans="1:13" x14ac:dyDescent="0.3">
      <c r="A8476" s="18">
        <v>8474</v>
      </c>
      <c r="B8476" s="18">
        <f t="shared" si="264"/>
        <v>2020</v>
      </c>
      <c r="C8476" s="17">
        <v>44075</v>
      </c>
      <c r="D8476" s="18" t="s">
        <v>130</v>
      </c>
      <c r="E8476" s="18" t="s">
        <v>164</v>
      </c>
      <c r="F8476" s="18" t="str">
        <f t="shared" si="265"/>
        <v>National Grid-Oxford Muni Agg Rate-44075</v>
      </c>
      <c r="G8476" s="11" t="s">
        <v>131</v>
      </c>
      <c r="H8476" s="11" t="s">
        <v>54</v>
      </c>
      <c r="I8476" s="11" t="s">
        <v>99</v>
      </c>
      <c r="J8476" s="11" t="s">
        <v>202</v>
      </c>
      <c r="K8476" s="11" t="str">
        <f>IFERROR(INDEX('EDC Component Dictionary'!$C$5:$C$37,MATCH('Rates Database'!J8476,'EDC Component Dictionary'!$B$5:$B$37,0)), "Energy Supply")</f>
        <v>Energy Supply</v>
      </c>
      <c r="L8476" s="12">
        <v>0.10319</v>
      </c>
      <c r="M8476" s="12"/>
    </row>
    <row r="8477" spans="1:13" x14ac:dyDescent="0.3">
      <c r="A8477" s="18">
        <v>8475</v>
      </c>
      <c r="B8477" s="18">
        <f t="shared" si="264"/>
        <v>2020</v>
      </c>
      <c r="C8477" s="17">
        <v>44075</v>
      </c>
      <c r="D8477" s="18" t="s">
        <v>130</v>
      </c>
      <c r="E8477" s="18" t="s">
        <v>163</v>
      </c>
      <c r="F8477" s="18" t="str">
        <f t="shared" si="265"/>
        <v>Eversource_EMA-Plymouth Muni Agg Rate-44075</v>
      </c>
      <c r="G8477" s="11" t="s">
        <v>131</v>
      </c>
      <c r="H8477" s="11" t="s">
        <v>54</v>
      </c>
      <c r="I8477" s="11" t="s">
        <v>99</v>
      </c>
      <c r="J8477" s="11" t="s">
        <v>180</v>
      </c>
      <c r="K8477" s="11" t="str">
        <f>IFERROR(INDEX('EDC Component Dictionary'!$C$5:$C$37,MATCH('Rates Database'!J8477,'EDC Component Dictionary'!$B$5:$B$37,0)), "Energy Supply")</f>
        <v>Energy Supply</v>
      </c>
      <c r="L8477" s="12">
        <v>0.10333000000000001</v>
      </c>
      <c r="M8477" s="12"/>
    </row>
    <row r="8478" spans="1:13" x14ac:dyDescent="0.3">
      <c r="A8478" s="18">
        <v>8476</v>
      </c>
      <c r="B8478" s="18">
        <f t="shared" si="264"/>
        <v>2020</v>
      </c>
      <c r="C8478" s="17">
        <v>44075</v>
      </c>
      <c r="D8478" s="18" t="s">
        <v>130</v>
      </c>
      <c r="E8478" s="18" t="s">
        <v>164</v>
      </c>
      <c r="F8478" s="18" t="str">
        <f t="shared" si="265"/>
        <v>National Grid-Auburn Muni Agg Rate-44075</v>
      </c>
      <c r="G8478" s="11" t="s">
        <v>131</v>
      </c>
      <c r="H8478" s="11" t="s">
        <v>54</v>
      </c>
      <c r="I8478" s="11" t="s">
        <v>99</v>
      </c>
      <c r="J8478" s="11" t="s">
        <v>258</v>
      </c>
      <c r="K8478" s="11" t="str">
        <f>IFERROR(INDEX('EDC Component Dictionary'!$C$5:$C$37,MATCH('Rates Database'!J8478,'EDC Component Dictionary'!$B$5:$B$37,0)), "Energy Supply")</f>
        <v>Energy Supply</v>
      </c>
      <c r="L8478" s="12">
        <v>0.10353999999999999</v>
      </c>
      <c r="M8478" s="12"/>
    </row>
    <row r="8479" spans="1:13" x14ac:dyDescent="0.3">
      <c r="A8479" s="18">
        <v>8477</v>
      </c>
      <c r="B8479" s="18">
        <f t="shared" si="264"/>
        <v>2020</v>
      </c>
      <c r="C8479" s="17">
        <v>44075</v>
      </c>
      <c r="D8479" s="18" t="s">
        <v>130</v>
      </c>
      <c r="E8479" s="18" t="s">
        <v>164</v>
      </c>
      <c r="F8479" s="18" t="str">
        <f t="shared" si="265"/>
        <v>National Grid-Orange Muni Agg Rate-44075</v>
      </c>
      <c r="G8479" s="11" t="s">
        <v>131</v>
      </c>
      <c r="H8479" s="11" t="s">
        <v>54</v>
      </c>
      <c r="I8479" s="11" t="s">
        <v>99</v>
      </c>
      <c r="J8479" s="11" t="s">
        <v>182</v>
      </c>
      <c r="K8479" s="11" t="str">
        <f>IFERROR(INDEX('EDC Component Dictionary'!$C$5:$C$37,MATCH('Rates Database'!J8479,'EDC Component Dictionary'!$B$5:$B$37,0)), "Energy Supply")</f>
        <v>Energy Supply</v>
      </c>
      <c r="L8479" s="12">
        <v>0.10383000000000001</v>
      </c>
      <c r="M8479" s="12"/>
    </row>
    <row r="8480" spans="1:13" x14ac:dyDescent="0.3">
      <c r="A8480" s="18">
        <v>8478</v>
      </c>
      <c r="B8480" s="18">
        <f t="shared" si="264"/>
        <v>2020</v>
      </c>
      <c r="C8480" s="17">
        <v>44075</v>
      </c>
      <c r="D8480" s="18" t="s">
        <v>130</v>
      </c>
      <c r="E8480" s="18" t="s">
        <v>164</v>
      </c>
      <c r="F8480" s="18" t="str">
        <f t="shared" si="265"/>
        <v>National Grid-Adams Muni Agg Rate-44075</v>
      </c>
      <c r="G8480" s="11" t="s">
        <v>131</v>
      </c>
      <c r="H8480" s="11" t="s">
        <v>54</v>
      </c>
      <c r="I8480" s="11" t="s">
        <v>99</v>
      </c>
      <c r="J8480" s="11" t="s">
        <v>183</v>
      </c>
      <c r="K8480" s="11" t="str">
        <f>IFERROR(INDEX('EDC Component Dictionary'!$C$5:$C$37,MATCH('Rates Database'!J8480,'EDC Component Dictionary'!$B$5:$B$37,0)), "Energy Supply")</f>
        <v>Energy Supply</v>
      </c>
      <c r="L8480" s="12">
        <v>0.10408000000000001</v>
      </c>
      <c r="M8480" s="12"/>
    </row>
    <row r="8481" spans="1:13" x14ac:dyDescent="0.3">
      <c r="A8481" s="18">
        <v>8479</v>
      </c>
      <c r="B8481" s="18">
        <f t="shared" si="264"/>
        <v>2020</v>
      </c>
      <c r="C8481" s="17">
        <v>44075</v>
      </c>
      <c r="D8481" s="18" t="s">
        <v>130</v>
      </c>
      <c r="E8481" s="18" t="s">
        <v>95</v>
      </c>
      <c r="F8481" s="18" t="str">
        <f t="shared" si="265"/>
        <v>Eversource_WMA-Cheshire Muni Agg Rate-44075</v>
      </c>
      <c r="G8481" s="11" t="s">
        <v>131</v>
      </c>
      <c r="H8481" s="11" t="s">
        <v>54</v>
      </c>
      <c r="I8481" s="11" t="s">
        <v>99</v>
      </c>
      <c r="J8481" s="11" t="s">
        <v>184</v>
      </c>
      <c r="K8481" s="11" t="str">
        <f>IFERROR(INDEX('EDC Component Dictionary'!$C$5:$C$37,MATCH('Rates Database'!J8481,'EDC Component Dictionary'!$B$5:$B$37,0)), "Energy Supply")</f>
        <v>Energy Supply</v>
      </c>
      <c r="L8481" s="12">
        <v>0.10408000000000001</v>
      </c>
      <c r="M8481" s="12"/>
    </row>
    <row r="8482" spans="1:13" x14ac:dyDescent="0.3">
      <c r="A8482" s="18">
        <v>8480</v>
      </c>
      <c r="B8482" s="18">
        <f t="shared" si="264"/>
        <v>2020</v>
      </c>
      <c r="C8482" s="17">
        <v>44075</v>
      </c>
      <c r="D8482" s="18" t="s">
        <v>130</v>
      </c>
      <c r="E8482" s="18" t="s">
        <v>163</v>
      </c>
      <c r="F8482" s="18" t="str">
        <f t="shared" si="265"/>
        <v>Eversource_EMA-Acushnet Muni Agg Rate-44075</v>
      </c>
      <c r="G8482" s="11" t="s">
        <v>131</v>
      </c>
      <c r="H8482" s="11" t="s">
        <v>54</v>
      </c>
      <c r="I8482" s="11" t="s">
        <v>99</v>
      </c>
      <c r="J8482" s="11" t="s">
        <v>185</v>
      </c>
      <c r="K8482" s="11" t="str">
        <f>IFERROR(INDEX('EDC Component Dictionary'!$C$5:$C$37,MATCH('Rates Database'!J8482,'EDC Component Dictionary'!$B$5:$B$37,0)), "Energy Supply")</f>
        <v>Energy Supply</v>
      </c>
      <c r="L8482" s="12">
        <v>0.1043</v>
      </c>
      <c r="M8482" s="12"/>
    </row>
    <row r="8483" spans="1:13" x14ac:dyDescent="0.3">
      <c r="A8483" s="18">
        <v>8481</v>
      </c>
      <c r="B8483" s="18">
        <f t="shared" si="264"/>
        <v>2020</v>
      </c>
      <c r="C8483" s="17">
        <v>44075</v>
      </c>
      <c r="D8483" s="18" t="s">
        <v>130</v>
      </c>
      <c r="E8483" s="18" t="s">
        <v>164</v>
      </c>
      <c r="F8483" s="18" t="str">
        <f t="shared" si="265"/>
        <v>National Grid-Attleboro Muni Agg Rate-44075</v>
      </c>
      <c r="G8483" s="11" t="s">
        <v>131</v>
      </c>
      <c r="H8483" s="11" t="s">
        <v>54</v>
      </c>
      <c r="I8483" s="11" t="s">
        <v>99</v>
      </c>
      <c r="J8483" s="11" t="s">
        <v>186</v>
      </c>
      <c r="K8483" s="11" t="str">
        <f>IFERROR(INDEX('EDC Component Dictionary'!$C$5:$C$37,MATCH('Rates Database'!J8483,'EDC Component Dictionary'!$B$5:$B$37,0)), "Energy Supply")</f>
        <v>Energy Supply</v>
      </c>
      <c r="L8483" s="12">
        <v>0.1043</v>
      </c>
      <c r="M8483" s="12"/>
    </row>
    <row r="8484" spans="1:13" x14ac:dyDescent="0.3">
      <c r="A8484" s="18">
        <v>8482</v>
      </c>
      <c r="B8484" s="18">
        <f t="shared" si="264"/>
        <v>2020</v>
      </c>
      <c r="C8484" s="17">
        <v>44075</v>
      </c>
      <c r="D8484" s="18" t="s">
        <v>130</v>
      </c>
      <c r="E8484" s="18" t="s">
        <v>163</v>
      </c>
      <c r="F8484" s="18" t="str">
        <f t="shared" si="265"/>
        <v>Eversource_EMA-Carver Muni Agg Rate-44075</v>
      </c>
      <c r="G8484" s="11" t="s">
        <v>131</v>
      </c>
      <c r="H8484" s="11" t="s">
        <v>54</v>
      </c>
      <c r="I8484" s="11" t="s">
        <v>99</v>
      </c>
      <c r="J8484" s="11" t="s">
        <v>187</v>
      </c>
      <c r="K8484" s="11" t="str">
        <f>IFERROR(INDEX('EDC Component Dictionary'!$C$5:$C$37,MATCH('Rates Database'!J8484,'EDC Component Dictionary'!$B$5:$B$37,0)), "Energy Supply")</f>
        <v>Energy Supply</v>
      </c>
      <c r="L8484" s="12">
        <v>0.1043</v>
      </c>
      <c r="M8484" s="12"/>
    </row>
    <row r="8485" spans="1:13" x14ac:dyDescent="0.3">
      <c r="A8485" s="18">
        <v>8483</v>
      </c>
      <c r="B8485" s="18">
        <f t="shared" si="264"/>
        <v>2020</v>
      </c>
      <c r="C8485" s="17">
        <v>44075</v>
      </c>
      <c r="D8485" s="18" t="s">
        <v>130</v>
      </c>
      <c r="E8485" s="18" t="s">
        <v>163</v>
      </c>
      <c r="F8485" s="18" t="str">
        <f t="shared" si="265"/>
        <v>Eversource_EMA-Dartmouth Muni Agg Rate-44075</v>
      </c>
      <c r="G8485" s="11" t="s">
        <v>131</v>
      </c>
      <c r="H8485" s="11" t="s">
        <v>54</v>
      </c>
      <c r="I8485" s="11" t="s">
        <v>99</v>
      </c>
      <c r="J8485" s="11" t="s">
        <v>189</v>
      </c>
      <c r="K8485" s="11" t="str">
        <f>IFERROR(INDEX('EDC Component Dictionary'!$C$5:$C$37,MATCH('Rates Database'!J8485,'EDC Component Dictionary'!$B$5:$B$37,0)), "Energy Supply")</f>
        <v>Energy Supply</v>
      </c>
      <c r="L8485" s="12">
        <v>0.1043</v>
      </c>
      <c r="M8485" s="12"/>
    </row>
    <row r="8486" spans="1:13" x14ac:dyDescent="0.3">
      <c r="A8486" s="18">
        <v>8484</v>
      </c>
      <c r="B8486" s="18">
        <f t="shared" si="264"/>
        <v>2020</v>
      </c>
      <c r="C8486" s="17">
        <v>44075</v>
      </c>
      <c r="D8486" s="18" t="s">
        <v>130</v>
      </c>
      <c r="E8486" s="18" t="s">
        <v>164</v>
      </c>
      <c r="F8486" s="18" t="str">
        <f t="shared" si="265"/>
        <v>National Grid-Dighton Muni Agg Rate-44075</v>
      </c>
      <c r="G8486" s="11" t="s">
        <v>131</v>
      </c>
      <c r="H8486" s="11" t="s">
        <v>54</v>
      </c>
      <c r="I8486" s="11" t="s">
        <v>99</v>
      </c>
      <c r="J8486" s="11" t="s">
        <v>190</v>
      </c>
      <c r="K8486" s="11" t="str">
        <f>IFERROR(INDEX('EDC Component Dictionary'!$C$5:$C$37,MATCH('Rates Database'!J8486,'EDC Component Dictionary'!$B$5:$B$37,0)), "Energy Supply")</f>
        <v>Energy Supply</v>
      </c>
      <c r="L8486" s="12">
        <v>0.1043</v>
      </c>
      <c r="M8486" s="12"/>
    </row>
    <row r="8487" spans="1:13" x14ac:dyDescent="0.3">
      <c r="A8487" s="18">
        <v>8485</v>
      </c>
      <c r="B8487" s="18">
        <f t="shared" si="264"/>
        <v>2020</v>
      </c>
      <c r="C8487" s="17">
        <v>44075</v>
      </c>
      <c r="D8487" s="18" t="s">
        <v>130</v>
      </c>
      <c r="E8487" s="18" t="s">
        <v>164</v>
      </c>
      <c r="F8487" s="18" t="str">
        <f t="shared" si="265"/>
        <v>National Grid-Douglas Muni Agg Rate-44075</v>
      </c>
      <c r="G8487" s="11" t="s">
        <v>131</v>
      </c>
      <c r="H8487" s="11" t="s">
        <v>54</v>
      </c>
      <c r="I8487" s="11" t="s">
        <v>99</v>
      </c>
      <c r="J8487" s="11" t="s">
        <v>191</v>
      </c>
      <c r="K8487" s="11" t="str">
        <f>IFERROR(INDEX('EDC Component Dictionary'!$C$5:$C$37,MATCH('Rates Database'!J8487,'EDC Component Dictionary'!$B$5:$B$37,0)), "Energy Supply")</f>
        <v>Energy Supply</v>
      </c>
      <c r="L8487" s="12">
        <v>0.1043</v>
      </c>
      <c r="M8487" s="12"/>
    </row>
    <row r="8488" spans="1:13" x14ac:dyDescent="0.3">
      <c r="A8488" s="18">
        <v>8486</v>
      </c>
      <c r="B8488" s="18">
        <f t="shared" si="264"/>
        <v>2020</v>
      </c>
      <c r="C8488" s="17">
        <v>44075</v>
      </c>
      <c r="D8488" s="18" t="s">
        <v>130</v>
      </c>
      <c r="E8488" s="18" t="s">
        <v>164</v>
      </c>
      <c r="F8488" s="18" t="str">
        <f t="shared" si="265"/>
        <v>National Grid-Dracut Muni Agg Rate-44075</v>
      </c>
      <c r="G8488" s="11" t="s">
        <v>131</v>
      </c>
      <c r="H8488" s="11" t="s">
        <v>54</v>
      </c>
      <c r="I8488" s="11" t="s">
        <v>99</v>
      </c>
      <c r="J8488" s="11" t="s">
        <v>192</v>
      </c>
      <c r="K8488" s="11" t="str">
        <f>IFERROR(INDEX('EDC Component Dictionary'!$C$5:$C$37,MATCH('Rates Database'!J8488,'EDC Component Dictionary'!$B$5:$B$37,0)), "Energy Supply")</f>
        <v>Energy Supply</v>
      </c>
      <c r="L8488" s="12">
        <v>0.1043</v>
      </c>
      <c r="M8488" s="12"/>
    </row>
    <row r="8489" spans="1:13" x14ac:dyDescent="0.3">
      <c r="A8489" s="18">
        <v>8487</v>
      </c>
      <c r="B8489" s="18">
        <f t="shared" si="264"/>
        <v>2020</v>
      </c>
      <c r="C8489" s="17">
        <v>44075</v>
      </c>
      <c r="D8489" s="18" t="s">
        <v>130</v>
      </c>
      <c r="E8489" s="18" t="s">
        <v>163</v>
      </c>
      <c r="F8489" s="18" t="str">
        <f t="shared" si="265"/>
        <v>Eversource_EMA-Fairhaven Muni Agg Rate-44075</v>
      </c>
      <c r="G8489" s="11" t="s">
        <v>131</v>
      </c>
      <c r="H8489" s="11" t="s">
        <v>54</v>
      </c>
      <c r="I8489" s="11" t="s">
        <v>99</v>
      </c>
      <c r="J8489" s="11" t="s">
        <v>193</v>
      </c>
      <c r="K8489" s="11" t="str">
        <f>IFERROR(INDEX('EDC Component Dictionary'!$C$5:$C$37,MATCH('Rates Database'!J8489,'EDC Component Dictionary'!$B$5:$B$37,0)), "Energy Supply")</f>
        <v>Energy Supply</v>
      </c>
      <c r="L8489" s="12">
        <v>0.1043</v>
      </c>
      <c r="M8489" s="12"/>
    </row>
    <row r="8490" spans="1:13" x14ac:dyDescent="0.3">
      <c r="A8490" s="18">
        <v>8488</v>
      </c>
      <c r="B8490" s="18">
        <f t="shared" si="264"/>
        <v>2020</v>
      </c>
      <c r="C8490" s="17">
        <v>44075</v>
      </c>
      <c r="D8490" s="18" t="s">
        <v>130</v>
      </c>
      <c r="E8490" s="18" t="s">
        <v>164</v>
      </c>
      <c r="F8490" s="18" t="str">
        <f t="shared" si="265"/>
        <v>National Grid-Fall River Muni Agg Rate-44075</v>
      </c>
      <c r="G8490" s="11" t="s">
        <v>131</v>
      </c>
      <c r="H8490" s="11" t="s">
        <v>54</v>
      </c>
      <c r="I8490" s="11" t="s">
        <v>99</v>
      </c>
      <c r="J8490" s="11" t="s">
        <v>194</v>
      </c>
      <c r="K8490" s="11" t="str">
        <f>IFERROR(INDEX('EDC Component Dictionary'!$C$5:$C$37,MATCH('Rates Database'!J8490,'EDC Component Dictionary'!$B$5:$B$37,0)), "Energy Supply")</f>
        <v>Energy Supply</v>
      </c>
      <c r="L8490" s="12">
        <v>0.1043</v>
      </c>
      <c r="M8490" s="12"/>
    </row>
    <row r="8491" spans="1:13" x14ac:dyDescent="0.3">
      <c r="A8491" s="18">
        <v>8489</v>
      </c>
      <c r="B8491" s="18">
        <f t="shared" si="264"/>
        <v>2020</v>
      </c>
      <c r="C8491" s="17">
        <v>44075</v>
      </c>
      <c r="D8491" s="18" t="s">
        <v>130</v>
      </c>
      <c r="E8491" s="18" t="s">
        <v>163</v>
      </c>
      <c r="F8491" s="18" t="str">
        <f t="shared" si="265"/>
        <v>Eversource_EMA-Freetown Muni Agg Rate-44075</v>
      </c>
      <c r="G8491" s="11" t="s">
        <v>131</v>
      </c>
      <c r="H8491" s="11" t="s">
        <v>54</v>
      </c>
      <c r="I8491" s="11" t="s">
        <v>99</v>
      </c>
      <c r="J8491" s="11" t="s">
        <v>195</v>
      </c>
      <c r="K8491" s="11" t="str">
        <f>IFERROR(INDEX('EDC Component Dictionary'!$C$5:$C$37,MATCH('Rates Database'!J8491,'EDC Component Dictionary'!$B$5:$B$37,0)), "Energy Supply")</f>
        <v>Energy Supply</v>
      </c>
      <c r="L8491" s="12">
        <v>0.1043</v>
      </c>
      <c r="M8491" s="12"/>
    </row>
    <row r="8492" spans="1:13" x14ac:dyDescent="0.3">
      <c r="A8492" s="18">
        <v>8490</v>
      </c>
      <c r="B8492" s="18">
        <f t="shared" si="264"/>
        <v>2020</v>
      </c>
      <c r="C8492" s="17">
        <v>44075</v>
      </c>
      <c r="D8492" s="18" t="s">
        <v>130</v>
      </c>
      <c r="E8492" s="18" t="s">
        <v>163</v>
      </c>
      <c r="F8492" s="18" t="str">
        <f t="shared" si="265"/>
        <v>Eversource_EMA-Mattapoisett Muni Agg Rate-44075</v>
      </c>
      <c r="G8492" s="11" t="s">
        <v>131</v>
      </c>
      <c r="H8492" s="11" t="s">
        <v>54</v>
      </c>
      <c r="I8492" s="11" t="s">
        <v>99</v>
      </c>
      <c r="J8492" s="11" t="s">
        <v>197</v>
      </c>
      <c r="K8492" s="11" t="str">
        <f>IFERROR(INDEX('EDC Component Dictionary'!$C$5:$C$37,MATCH('Rates Database'!J8492,'EDC Component Dictionary'!$B$5:$B$37,0)), "Energy Supply")</f>
        <v>Energy Supply</v>
      </c>
      <c r="L8492" s="12">
        <v>0.1043</v>
      </c>
      <c r="M8492" s="12"/>
    </row>
    <row r="8493" spans="1:13" x14ac:dyDescent="0.3">
      <c r="A8493" s="18">
        <v>8491</v>
      </c>
      <c r="B8493" s="18">
        <f t="shared" si="264"/>
        <v>2020</v>
      </c>
      <c r="C8493" s="17">
        <v>44075</v>
      </c>
      <c r="D8493" s="18" t="s">
        <v>130</v>
      </c>
      <c r="E8493" s="18" t="s">
        <v>163</v>
      </c>
      <c r="F8493" s="18" t="str">
        <f t="shared" si="265"/>
        <v>Eversource_EMA-New Bedford Muni Agg Rate-44075</v>
      </c>
      <c r="G8493" s="11" t="s">
        <v>131</v>
      </c>
      <c r="H8493" s="11" t="s">
        <v>54</v>
      </c>
      <c r="I8493" s="11" t="s">
        <v>99</v>
      </c>
      <c r="J8493" s="11" t="s">
        <v>199</v>
      </c>
      <c r="K8493" s="11" t="str">
        <f>IFERROR(INDEX('EDC Component Dictionary'!$C$5:$C$37,MATCH('Rates Database'!J8493,'EDC Component Dictionary'!$B$5:$B$37,0)), "Energy Supply")</f>
        <v>Energy Supply</v>
      </c>
      <c r="L8493" s="12">
        <v>0.1043</v>
      </c>
      <c r="M8493" s="12"/>
    </row>
    <row r="8494" spans="1:13" x14ac:dyDescent="0.3">
      <c r="A8494" s="18">
        <v>8492</v>
      </c>
      <c r="B8494" s="18">
        <f t="shared" si="264"/>
        <v>2020</v>
      </c>
      <c r="C8494" s="17">
        <v>44075</v>
      </c>
      <c r="D8494" s="18" t="s">
        <v>130</v>
      </c>
      <c r="E8494" s="18" t="s">
        <v>164</v>
      </c>
      <c r="F8494" s="18" t="str">
        <f t="shared" si="265"/>
        <v>National Grid-Northbridge Muni Agg Rate-44075</v>
      </c>
      <c r="G8494" s="11" t="s">
        <v>131</v>
      </c>
      <c r="H8494" s="11" t="s">
        <v>54</v>
      </c>
      <c r="I8494" s="11" t="s">
        <v>99</v>
      </c>
      <c r="J8494" s="11" t="s">
        <v>200</v>
      </c>
      <c r="K8494" s="11" t="str">
        <f>IFERROR(INDEX('EDC Component Dictionary'!$C$5:$C$37,MATCH('Rates Database'!J8494,'EDC Component Dictionary'!$B$5:$B$37,0)), "Energy Supply")</f>
        <v>Energy Supply</v>
      </c>
      <c r="L8494" s="12">
        <v>0.1043</v>
      </c>
      <c r="M8494" s="12"/>
    </row>
    <row r="8495" spans="1:13" x14ac:dyDescent="0.3">
      <c r="A8495" s="18">
        <v>8493</v>
      </c>
      <c r="B8495" s="18">
        <f t="shared" si="264"/>
        <v>2020</v>
      </c>
      <c r="C8495" s="17">
        <v>44075</v>
      </c>
      <c r="D8495" s="18" t="s">
        <v>130</v>
      </c>
      <c r="E8495" s="18" t="s">
        <v>164</v>
      </c>
      <c r="F8495" s="18" t="str">
        <f t="shared" si="265"/>
        <v>National Grid-Norton Muni Agg Rate-44075</v>
      </c>
      <c r="G8495" s="11" t="s">
        <v>131</v>
      </c>
      <c r="H8495" s="11" t="s">
        <v>54</v>
      </c>
      <c r="I8495" s="11" t="s">
        <v>99</v>
      </c>
      <c r="J8495" s="11" t="s">
        <v>201</v>
      </c>
      <c r="K8495" s="11" t="str">
        <f>IFERROR(INDEX('EDC Component Dictionary'!$C$5:$C$37,MATCH('Rates Database'!J8495,'EDC Component Dictionary'!$B$5:$B$37,0)), "Energy Supply")</f>
        <v>Energy Supply</v>
      </c>
      <c r="L8495" s="12">
        <v>0.1043</v>
      </c>
      <c r="M8495" s="12"/>
    </row>
    <row r="8496" spans="1:13" x14ac:dyDescent="0.3">
      <c r="A8496" s="18">
        <v>8494</v>
      </c>
      <c r="B8496" s="18">
        <f t="shared" si="264"/>
        <v>2020</v>
      </c>
      <c r="C8496" s="17">
        <v>44075</v>
      </c>
      <c r="D8496" s="18" t="s">
        <v>130</v>
      </c>
      <c r="E8496" s="18" t="s">
        <v>164</v>
      </c>
      <c r="F8496" s="18" t="str">
        <f t="shared" si="265"/>
        <v>National Grid-Plainville Muni Agg Rate-44075</v>
      </c>
      <c r="G8496" s="11" t="s">
        <v>131</v>
      </c>
      <c r="H8496" s="11" t="s">
        <v>54</v>
      </c>
      <c r="I8496" s="11" t="s">
        <v>99</v>
      </c>
      <c r="J8496" s="11" t="s">
        <v>203</v>
      </c>
      <c r="K8496" s="11" t="str">
        <f>IFERROR(INDEX('EDC Component Dictionary'!$C$5:$C$37,MATCH('Rates Database'!J8496,'EDC Component Dictionary'!$B$5:$B$37,0)), "Energy Supply")</f>
        <v>Energy Supply</v>
      </c>
      <c r="L8496" s="12">
        <v>0.1043</v>
      </c>
      <c r="M8496" s="12"/>
    </row>
    <row r="8497" spans="1:13" x14ac:dyDescent="0.3">
      <c r="A8497" s="18">
        <v>8495</v>
      </c>
      <c r="B8497" s="18">
        <f t="shared" si="264"/>
        <v>2020</v>
      </c>
      <c r="C8497" s="17">
        <v>44075</v>
      </c>
      <c r="D8497" s="18" t="s">
        <v>130</v>
      </c>
      <c r="E8497" s="18" t="s">
        <v>164</v>
      </c>
      <c r="F8497" s="18" t="str">
        <f t="shared" si="265"/>
        <v>National Grid-Rehoboth Muni Agg Rate-44075</v>
      </c>
      <c r="G8497" s="11" t="s">
        <v>131</v>
      </c>
      <c r="H8497" s="11" t="s">
        <v>54</v>
      </c>
      <c r="I8497" s="11" t="s">
        <v>99</v>
      </c>
      <c r="J8497" s="11" t="s">
        <v>204</v>
      </c>
      <c r="K8497" s="11" t="str">
        <f>IFERROR(INDEX('EDC Component Dictionary'!$C$5:$C$37,MATCH('Rates Database'!J8497,'EDC Component Dictionary'!$B$5:$B$37,0)), "Energy Supply")</f>
        <v>Energy Supply</v>
      </c>
      <c r="L8497" s="12">
        <v>0.1043</v>
      </c>
      <c r="M8497" s="12"/>
    </row>
    <row r="8498" spans="1:13" x14ac:dyDescent="0.3">
      <c r="A8498" s="18">
        <v>8496</v>
      </c>
      <c r="B8498" s="18">
        <f t="shared" si="264"/>
        <v>2020</v>
      </c>
      <c r="C8498" s="17">
        <v>44075</v>
      </c>
      <c r="D8498" s="18" t="s">
        <v>130</v>
      </c>
      <c r="E8498" s="18" t="s">
        <v>164</v>
      </c>
      <c r="F8498" s="18" t="str">
        <f t="shared" si="265"/>
        <v>National Grid-Seekonk Muni Agg Rate-44075</v>
      </c>
      <c r="G8498" s="11" t="s">
        <v>131</v>
      </c>
      <c r="H8498" s="11" t="s">
        <v>54</v>
      </c>
      <c r="I8498" s="11" t="s">
        <v>99</v>
      </c>
      <c r="J8498" s="11" t="s">
        <v>205</v>
      </c>
      <c r="K8498" s="11" t="str">
        <f>IFERROR(INDEX('EDC Component Dictionary'!$C$5:$C$37,MATCH('Rates Database'!J8498,'EDC Component Dictionary'!$B$5:$B$37,0)), "Energy Supply")</f>
        <v>Energy Supply</v>
      </c>
      <c r="L8498" s="12">
        <v>0.1043</v>
      </c>
      <c r="M8498" s="12"/>
    </row>
    <row r="8499" spans="1:13" x14ac:dyDescent="0.3">
      <c r="A8499" s="18">
        <v>8497</v>
      </c>
      <c r="B8499" s="18">
        <f t="shared" si="264"/>
        <v>2020</v>
      </c>
      <c r="C8499" s="17">
        <v>44075</v>
      </c>
      <c r="D8499" s="18" t="s">
        <v>130</v>
      </c>
      <c r="E8499" s="18" t="s">
        <v>164</v>
      </c>
      <c r="F8499" s="18" t="str">
        <f t="shared" si="265"/>
        <v>National Grid-Somerset Muni Agg Rate-44075</v>
      </c>
      <c r="G8499" s="11" t="s">
        <v>131</v>
      </c>
      <c r="H8499" s="11" t="s">
        <v>54</v>
      </c>
      <c r="I8499" s="11" t="s">
        <v>99</v>
      </c>
      <c r="J8499" s="11" t="s">
        <v>206</v>
      </c>
      <c r="K8499" s="11" t="str">
        <f>IFERROR(INDEX('EDC Component Dictionary'!$C$5:$C$37,MATCH('Rates Database'!J8499,'EDC Component Dictionary'!$B$5:$B$37,0)), "Energy Supply")</f>
        <v>Energy Supply</v>
      </c>
      <c r="L8499" s="12">
        <v>0.1043</v>
      </c>
      <c r="M8499" s="12"/>
    </row>
    <row r="8500" spans="1:13" x14ac:dyDescent="0.3">
      <c r="A8500" s="18">
        <v>8498</v>
      </c>
      <c r="B8500" s="18">
        <f t="shared" si="264"/>
        <v>2020</v>
      </c>
      <c r="C8500" s="17">
        <v>44075</v>
      </c>
      <c r="D8500" s="18" t="s">
        <v>130</v>
      </c>
      <c r="E8500" s="18" t="s">
        <v>164</v>
      </c>
      <c r="F8500" s="18" t="str">
        <f t="shared" si="265"/>
        <v>National Grid-Swansea Muni Agg Rate-44075</v>
      </c>
      <c r="G8500" s="11" t="s">
        <v>131</v>
      </c>
      <c r="H8500" s="11" t="s">
        <v>54</v>
      </c>
      <c r="I8500" s="11" t="s">
        <v>99</v>
      </c>
      <c r="J8500" s="11" t="s">
        <v>207</v>
      </c>
      <c r="K8500" s="11" t="str">
        <f>IFERROR(INDEX('EDC Component Dictionary'!$C$5:$C$37,MATCH('Rates Database'!J8500,'EDC Component Dictionary'!$B$5:$B$37,0)), "Energy Supply")</f>
        <v>Energy Supply</v>
      </c>
      <c r="L8500" s="12">
        <v>0.1043</v>
      </c>
      <c r="M8500" s="12"/>
    </row>
    <row r="8501" spans="1:13" x14ac:dyDescent="0.3">
      <c r="A8501" s="18">
        <v>8499</v>
      </c>
      <c r="B8501" s="18">
        <f t="shared" si="264"/>
        <v>2020</v>
      </c>
      <c r="C8501" s="17">
        <v>44075</v>
      </c>
      <c r="D8501" s="18" t="s">
        <v>130</v>
      </c>
      <c r="E8501" s="18" t="s">
        <v>164</v>
      </c>
      <c r="F8501" s="18" t="str">
        <f t="shared" si="265"/>
        <v>National Grid-Westford Muni Agg Rate-44075</v>
      </c>
      <c r="G8501" s="11" t="s">
        <v>131</v>
      </c>
      <c r="H8501" s="11" t="s">
        <v>54</v>
      </c>
      <c r="I8501" s="11" t="s">
        <v>99</v>
      </c>
      <c r="J8501" s="11" t="s">
        <v>208</v>
      </c>
      <c r="K8501" s="11" t="str">
        <f>IFERROR(INDEX('EDC Component Dictionary'!$C$5:$C$37,MATCH('Rates Database'!J8501,'EDC Component Dictionary'!$B$5:$B$37,0)), "Energy Supply")</f>
        <v>Energy Supply</v>
      </c>
      <c r="L8501" s="12">
        <v>0.1043</v>
      </c>
      <c r="M8501" s="12"/>
    </row>
    <row r="8502" spans="1:13" x14ac:dyDescent="0.3">
      <c r="A8502" s="18">
        <v>8500</v>
      </c>
      <c r="B8502" s="18">
        <f t="shared" si="264"/>
        <v>2020</v>
      </c>
      <c r="C8502" s="17">
        <v>44075</v>
      </c>
      <c r="D8502" s="18" t="s">
        <v>130</v>
      </c>
      <c r="E8502" s="18" t="s">
        <v>163</v>
      </c>
      <c r="F8502" s="18" t="str">
        <f t="shared" si="265"/>
        <v>Eversource_EMA-Westport Muni Agg Rate-44075</v>
      </c>
      <c r="G8502" s="11" t="s">
        <v>131</v>
      </c>
      <c r="H8502" s="11" t="s">
        <v>54</v>
      </c>
      <c r="I8502" s="11" t="s">
        <v>99</v>
      </c>
      <c r="J8502" s="11" t="s">
        <v>209</v>
      </c>
      <c r="K8502" s="11" t="str">
        <f>IFERROR(INDEX('EDC Component Dictionary'!$C$5:$C$37,MATCH('Rates Database'!J8502,'EDC Component Dictionary'!$B$5:$B$37,0)), "Energy Supply")</f>
        <v>Energy Supply</v>
      </c>
      <c r="L8502" s="12">
        <v>0.1043</v>
      </c>
      <c r="M8502" s="12"/>
    </row>
    <row r="8503" spans="1:13" x14ac:dyDescent="0.3">
      <c r="A8503" s="18">
        <v>8501</v>
      </c>
      <c r="B8503" s="18">
        <f t="shared" si="264"/>
        <v>2020</v>
      </c>
      <c r="C8503" s="17">
        <v>44075</v>
      </c>
      <c r="D8503" s="18" t="s">
        <v>130</v>
      </c>
      <c r="E8503" s="18" t="s">
        <v>36</v>
      </c>
      <c r="F8503" s="18" t="str">
        <f t="shared" si="265"/>
        <v>Unitil-Ashby Muni Agg Rate-44075</v>
      </c>
      <c r="G8503" s="11" t="s">
        <v>131</v>
      </c>
      <c r="H8503" s="11" t="s">
        <v>54</v>
      </c>
      <c r="I8503" s="11" t="s">
        <v>99</v>
      </c>
      <c r="J8503" s="11" t="s">
        <v>235</v>
      </c>
      <c r="K8503" s="11" t="str">
        <f>IFERROR(INDEX('EDC Component Dictionary'!$C$5:$C$37,MATCH('Rates Database'!J8503,'EDC Component Dictionary'!$B$5:$B$37,0)), "Energy Supply")</f>
        <v>Energy Supply</v>
      </c>
      <c r="L8503" s="12">
        <v>0.10444000000000001</v>
      </c>
      <c r="M8503" s="12"/>
    </row>
    <row r="8504" spans="1:13" x14ac:dyDescent="0.3">
      <c r="A8504" s="18">
        <v>8502</v>
      </c>
      <c r="B8504" s="18">
        <f t="shared" si="264"/>
        <v>2020</v>
      </c>
      <c r="C8504" s="17">
        <v>44075</v>
      </c>
      <c r="D8504" s="18" t="s">
        <v>130</v>
      </c>
      <c r="E8504" s="18" t="s">
        <v>164</v>
      </c>
      <c r="F8504" s="18" t="str">
        <f t="shared" si="265"/>
        <v>National Grid-West Brookfield Muni Agg Rate-44075</v>
      </c>
      <c r="G8504" s="11" t="s">
        <v>131</v>
      </c>
      <c r="H8504" s="11" t="s">
        <v>54</v>
      </c>
      <c r="I8504" s="11" t="s">
        <v>99</v>
      </c>
      <c r="J8504" s="11" t="s">
        <v>177</v>
      </c>
      <c r="K8504" s="11" t="str">
        <f>IFERROR(INDEX('EDC Component Dictionary'!$C$5:$C$37,MATCH('Rates Database'!J8504,'EDC Component Dictionary'!$B$5:$B$37,0)), "Energy Supply")</f>
        <v>Energy Supply</v>
      </c>
      <c r="L8504" s="12">
        <v>0.10482</v>
      </c>
      <c r="M8504" s="12"/>
    </row>
    <row r="8505" spans="1:13" x14ac:dyDescent="0.3">
      <c r="A8505" s="18">
        <v>8503</v>
      </c>
      <c r="B8505" s="18">
        <f t="shared" si="264"/>
        <v>2020</v>
      </c>
      <c r="C8505" s="17">
        <v>44075</v>
      </c>
      <c r="D8505" s="18" t="s">
        <v>130</v>
      </c>
      <c r="E8505" s="18" t="s">
        <v>163</v>
      </c>
      <c r="F8505" s="18" t="str">
        <f t="shared" si="265"/>
        <v>Eversource_EMA-Somerville Muni Agg Rate-44075</v>
      </c>
      <c r="G8505" s="11" t="s">
        <v>131</v>
      </c>
      <c r="H8505" s="11" t="s">
        <v>54</v>
      </c>
      <c r="I8505" s="11" t="s">
        <v>99</v>
      </c>
      <c r="J8505" s="11" t="s">
        <v>212</v>
      </c>
      <c r="K8505" s="11" t="str">
        <f>IFERROR(INDEX('EDC Component Dictionary'!$C$5:$C$37,MATCH('Rates Database'!J8505,'EDC Component Dictionary'!$B$5:$B$37,0)), "Energy Supply")</f>
        <v>Energy Supply</v>
      </c>
      <c r="L8505" s="12">
        <v>0.10604</v>
      </c>
      <c r="M8505" s="12"/>
    </row>
    <row r="8506" spans="1:13" x14ac:dyDescent="0.3">
      <c r="A8506" s="18">
        <v>8504</v>
      </c>
      <c r="B8506" s="18">
        <f t="shared" si="264"/>
        <v>2020</v>
      </c>
      <c r="C8506" s="17">
        <v>44075</v>
      </c>
      <c r="D8506" s="18" t="s">
        <v>130</v>
      </c>
      <c r="E8506" s="18" t="s">
        <v>164</v>
      </c>
      <c r="F8506" s="18" t="str">
        <f t="shared" si="265"/>
        <v>National Grid-Gardner Muni Agg Rate-44075</v>
      </c>
      <c r="G8506" s="11" t="s">
        <v>131</v>
      </c>
      <c r="H8506" s="11" t="s">
        <v>54</v>
      </c>
      <c r="I8506" s="11" t="s">
        <v>99</v>
      </c>
      <c r="J8506" s="11" t="s">
        <v>179</v>
      </c>
      <c r="K8506" s="11" t="str">
        <f>IFERROR(INDEX('EDC Component Dictionary'!$C$5:$C$37,MATCH('Rates Database'!J8506,'EDC Component Dictionary'!$B$5:$B$37,0)), "Energy Supply")</f>
        <v>Energy Supply</v>
      </c>
      <c r="L8506" s="12">
        <v>0.10521</v>
      </c>
      <c r="M8506" s="12"/>
    </row>
    <row r="8507" spans="1:13" x14ac:dyDescent="0.3">
      <c r="A8507" s="18">
        <v>8505</v>
      </c>
      <c r="B8507" s="18">
        <f t="shared" si="264"/>
        <v>2020</v>
      </c>
      <c r="C8507" s="17">
        <v>44075</v>
      </c>
      <c r="D8507" s="18" t="s">
        <v>130</v>
      </c>
      <c r="E8507" s="18" t="s">
        <v>164</v>
      </c>
      <c r="F8507" s="18" t="str">
        <f t="shared" si="265"/>
        <v>National Grid-Melrose Muni Agg Rate-44075</v>
      </c>
      <c r="G8507" s="11" t="s">
        <v>131</v>
      </c>
      <c r="H8507" s="11" t="s">
        <v>54</v>
      </c>
      <c r="I8507" s="11" t="s">
        <v>99</v>
      </c>
      <c r="J8507" s="11" t="s">
        <v>269</v>
      </c>
      <c r="K8507" s="11" t="str">
        <f>IFERROR(INDEX('EDC Component Dictionary'!$C$5:$C$37,MATCH('Rates Database'!J8507,'EDC Component Dictionary'!$B$5:$B$37,0)), "Energy Supply")</f>
        <v>Energy Supply</v>
      </c>
      <c r="L8507" s="12">
        <v>0.10531</v>
      </c>
      <c r="M8507" s="12"/>
    </row>
    <row r="8508" spans="1:13" x14ac:dyDescent="0.3">
      <c r="A8508" s="18">
        <v>8506</v>
      </c>
      <c r="B8508" s="18">
        <f t="shared" si="264"/>
        <v>2020</v>
      </c>
      <c r="C8508" s="17">
        <v>44075</v>
      </c>
      <c r="D8508" s="18" t="s">
        <v>130</v>
      </c>
      <c r="E8508" s="18" t="s">
        <v>163</v>
      </c>
      <c r="F8508" s="18" t="str">
        <f t="shared" si="265"/>
        <v>Eversource_EMA-Kingston Muni Agg Rate-44075</v>
      </c>
      <c r="G8508" s="11" t="s">
        <v>131</v>
      </c>
      <c r="H8508" s="11" t="s">
        <v>54</v>
      </c>
      <c r="I8508" s="11" t="s">
        <v>99</v>
      </c>
      <c r="J8508" s="11" t="s">
        <v>211</v>
      </c>
      <c r="K8508" s="11" t="str">
        <f>IFERROR(INDEX('EDC Component Dictionary'!$C$5:$C$37,MATCH('Rates Database'!J8508,'EDC Component Dictionary'!$B$5:$B$37,0)), "Energy Supply")</f>
        <v>Energy Supply</v>
      </c>
      <c r="L8508" s="12">
        <v>0.10525</v>
      </c>
      <c r="M8508" s="12"/>
    </row>
    <row r="8509" spans="1:13" x14ac:dyDescent="0.3">
      <c r="A8509" s="18">
        <v>8507</v>
      </c>
      <c r="B8509" s="18">
        <f t="shared" si="264"/>
        <v>2020</v>
      </c>
      <c r="C8509" s="17">
        <v>44075</v>
      </c>
      <c r="D8509" s="18" t="s">
        <v>130</v>
      </c>
      <c r="E8509" s="18" t="s">
        <v>95</v>
      </c>
      <c r="F8509" s="18" t="str">
        <f t="shared" si="265"/>
        <v>Eversource_WMA-Greenfield Muni Agg Rate-44075</v>
      </c>
      <c r="G8509" s="11" t="s">
        <v>131</v>
      </c>
      <c r="H8509" s="11" t="s">
        <v>54</v>
      </c>
      <c r="I8509" s="11" t="s">
        <v>99</v>
      </c>
      <c r="J8509" s="11" t="s">
        <v>214</v>
      </c>
      <c r="K8509" s="11" t="str">
        <f>IFERROR(INDEX('EDC Component Dictionary'!$C$5:$C$37,MATCH('Rates Database'!J8509,'EDC Component Dictionary'!$B$5:$B$37,0)), "Energy Supply")</f>
        <v>Energy Supply</v>
      </c>
      <c r="L8509" s="12">
        <v>0.10567</v>
      </c>
      <c r="M8509" s="12"/>
    </row>
    <row r="8510" spans="1:13" x14ac:dyDescent="0.3">
      <c r="A8510" s="18">
        <v>8508</v>
      </c>
      <c r="B8510" s="18">
        <f t="shared" si="264"/>
        <v>2020</v>
      </c>
      <c r="C8510" s="17">
        <v>44075</v>
      </c>
      <c r="D8510" s="18" t="s">
        <v>130</v>
      </c>
      <c r="E8510" s="18" t="s">
        <v>163</v>
      </c>
      <c r="F8510" s="18" t="str">
        <f t="shared" si="265"/>
        <v>Eversource_EMA-Dedham Muni Agg Rate-44075</v>
      </c>
      <c r="G8510" s="11" t="s">
        <v>131</v>
      </c>
      <c r="H8510" s="11" t="s">
        <v>54</v>
      </c>
      <c r="I8510" s="11" t="s">
        <v>99</v>
      </c>
      <c r="J8510" s="11" t="s">
        <v>278</v>
      </c>
      <c r="K8510" s="11" t="str">
        <f>IFERROR(INDEX('EDC Component Dictionary'!$C$5:$C$37,MATCH('Rates Database'!J8510,'EDC Component Dictionary'!$B$5:$B$37,0)), "Energy Supply")</f>
        <v>Energy Supply</v>
      </c>
      <c r="L8510" s="12">
        <v>0.10580000000000001</v>
      </c>
      <c r="M8510" s="12"/>
    </row>
    <row r="8511" spans="1:13" x14ac:dyDescent="0.3">
      <c r="A8511" s="18">
        <v>8509</v>
      </c>
      <c r="B8511" s="18">
        <f t="shared" si="264"/>
        <v>2020</v>
      </c>
      <c r="C8511" s="17">
        <v>44075</v>
      </c>
      <c r="D8511" s="18" t="s">
        <v>130</v>
      </c>
      <c r="E8511" s="18" t="s">
        <v>164</v>
      </c>
      <c r="F8511" s="18" t="str">
        <f t="shared" si="265"/>
        <v>National Grid-Avon Muni Agg Rate-44075</v>
      </c>
      <c r="G8511" s="11" t="s">
        <v>131</v>
      </c>
      <c r="H8511" s="11" t="s">
        <v>54</v>
      </c>
      <c r="I8511" s="11" t="s">
        <v>99</v>
      </c>
      <c r="J8511" s="11" t="s">
        <v>270</v>
      </c>
      <c r="K8511" s="11" t="str">
        <f>IFERROR(INDEX('EDC Component Dictionary'!$C$5:$C$37,MATCH('Rates Database'!J8511,'EDC Component Dictionary'!$B$5:$B$37,0)), "Energy Supply")</f>
        <v>Energy Supply</v>
      </c>
      <c r="L8511" s="12">
        <v>0.10634</v>
      </c>
      <c r="M8511" s="12"/>
    </row>
    <row r="8512" spans="1:13" x14ac:dyDescent="0.3">
      <c r="A8512" s="18">
        <v>8510</v>
      </c>
      <c r="B8512" s="18">
        <f t="shared" si="264"/>
        <v>2020</v>
      </c>
      <c r="C8512" s="17">
        <v>44075</v>
      </c>
      <c r="D8512" s="18" t="s">
        <v>130</v>
      </c>
      <c r="E8512" s="18" t="s">
        <v>164</v>
      </c>
      <c r="F8512" s="18" t="str">
        <f t="shared" si="265"/>
        <v>National Grid-Billerica Muni Agg Rate-44075</v>
      </c>
      <c r="G8512" s="11" t="s">
        <v>131</v>
      </c>
      <c r="H8512" s="11" t="s">
        <v>54</v>
      </c>
      <c r="I8512" s="11" t="s">
        <v>99</v>
      </c>
      <c r="J8512" s="11" t="s">
        <v>215</v>
      </c>
      <c r="K8512" s="11" t="str">
        <f>IFERROR(INDEX('EDC Component Dictionary'!$C$5:$C$37,MATCH('Rates Database'!J8512,'EDC Component Dictionary'!$B$5:$B$37,0)), "Energy Supply")</f>
        <v>Energy Supply</v>
      </c>
      <c r="L8512" s="12">
        <v>0.10631</v>
      </c>
      <c r="M8512" s="12"/>
    </row>
    <row r="8513" spans="1:13" x14ac:dyDescent="0.3">
      <c r="A8513" s="18">
        <v>8511</v>
      </c>
      <c r="B8513" s="18">
        <f t="shared" si="264"/>
        <v>2020</v>
      </c>
      <c r="C8513" s="17">
        <v>44075</v>
      </c>
      <c r="D8513" s="18" t="s">
        <v>130</v>
      </c>
      <c r="E8513" s="18" t="s">
        <v>164</v>
      </c>
      <c r="F8513" s="18" t="str">
        <f t="shared" si="265"/>
        <v>National Grid-Harvard Muni Agg Rate-44075</v>
      </c>
      <c r="G8513" s="11" t="s">
        <v>131</v>
      </c>
      <c r="H8513" s="11" t="s">
        <v>54</v>
      </c>
      <c r="I8513" s="11" t="s">
        <v>99</v>
      </c>
      <c r="J8513" s="11" t="s">
        <v>276</v>
      </c>
      <c r="K8513" s="11" t="str">
        <f>IFERROR(INDEX('EDC Component Dictionary'!$C$5:$C$37,MATCH('Rates Database'!J8513,'EDC Component Dictionary'!$B$5:$B$37,0)), "Energy Supply")</f>
        <v>Energy Supply</v>
      </c>
      <c r="L8513" s="12">
        <v>0.10630000000000001</v>
      </c>
      <c r="M8513" s="12"/>
    </row>
    <row r="8514" spans="1:13" x14ac:dyDescent="0.3">
      <c r="A8514" s="18">
        <v>8512</v>
      </c>
      <c r="B8514" s="18">
        <f t="shared" si="264"/>
        <v>2020</v>
      </c>
      <c r="C8514" s="17">
        <v>44075</v>
      </c>
      <c r="D8514" s="18" t="s">
        <v>130</v>
      </c>
      <c r="E8514" s="18" t="s">
        <v>164</v>
      </c>
      <c r="F8514" s="18" t="str">
        <f t="shared" si="265"/>
        <v>National Grid-Heath Muni Agg Rate-44075</v>
      </c>
      <c r="G8514" s="11" t="s">
        <v>131</v>
      </c>
      <c r="H8514" s="11" t="s">
        <v>54</v>
      </c>
      <c r="I8514" s="11" t="s">
        <v>99</v>
      </c>
      <c r="J8514" s="11" t="s">
        <v>257</v>
      </c>
      <c r="K8514" s="11" t="str">
        <f>IFERROR(INDEX('EDC Component Dictionary'!$C$5:$C$37,MATCH('Rates Database'!J8514,'EDC Component Dictionary'!$B$5:$B$37,0)), "Energy Supply")</f>
        <v>Energy Supply</v>
      </c>
      <c r="L8514" s="12">
        <v>0.10685</v>
      </c>
      <c r="M8514" s="12"/>
    </row>
    <row r="8515" spans="1:13" x14ac:dyDescent="0.3">
      <c r="A8515" s="18">
        <v>8513</v>
      </c>
      <c r="B8515" s="18">
        <f t="shared" ref="B8515:B8578" si="266">YEAR(C8515)</f>
        <v>2020</v>
      </c>
      <c r="C8515" s="17">
        <v>44075</v>
      </c>
      <c r="D8515" s="18" t="s">
        <v>130</v>
      </c>
      <c r="E8515" s="18" t="s">
        <v>164</v>
      </c>
      <c r="F8515" s="18" t="str">
        <f t="shared" si="265"/>
        <v>National Grid-Tyngsborough Muni Agg Rate-44075</v>
      </c>
      <c r="G8515" s="11" t="s">
        <v>131</v>
      </c>
      <c r="H8515" s="11" t="s">
        <v>54</v>
      </c>
      <c r="I8515" s="11" t="s">
        <v>99</v>
      </c>
      <c r="J8515" s="11" t="s">
        <v>261</v>
      </c>
      <c r="K8515" s="11" t="str">
        <f>IFERROR(INDEX('EDC Component Dictionary'!$C$5:$C$37,MATCH('Rates Database'!J8515,'EDC Component Dictionary'!$B$5:$B$37,0)), "Energy Supply")</f>
        <v>Energy Supply</v>
      </c>
      <c r="L8515" s="12">
        <v>0.10692</v>
      </c>
      <c r="M8515" s="12"/>
    </row>
    <row r="8516" spans="1:13" x14ac:dyDescent="0.3">
      <c r="A8516" s="18">
        <v>8514</v>
      </c>
      <c r="B8516" s="18">
        <f t="shared" si="266"/>
        <v>2020</v>
      </c>
      <c r="C8516" s="17">
        <v>44075</v>
      </c>
      <c r="D8516" s="18" t="s">
        <v>130</v>
      </c>
      <c r="E8516" s="18" t="s">
        <v>164</v>
      </c>
      <c r="F8516" s="18" t="str">
        <f t="shared" ref="F8516:F8579" si="267">_xlfn.CONCAT(E8516,"-",J8516,"-",C8516)</f>
        <v>National Grid-Clarksburg Muni Agg Rate-44075</v>
      </c>
      <c r="G8516" s="11" t="s">
        <v>131</v>
      </c>
      <c r="H8516" s="11" t="s">
        <v>54</v>
      </c>
      <c r="I8516" s="11" t="s">
        <v>99</v>
      </c>
      <c r="J8516" s="11" t="s">
        <v>216</v>
      </c>
      <c r="K8516" s="11" t="str">
        <f>IFERROR(INDEX('EDC Component Dictionary'!$C$5:$C$37,MATCH('Rates Database'!J8516,'EDC Component Dictionary'!$B$5:$B$37,0)), "Energy Supply")</f>
        <v>Energy Supply</v>
      </c>
      <c r="L8516" s="12">
        <v>0.10707999999999999</v>
      </c>
      <c r="M8516" s="12"/>
    </row>
    <row r="8517" spans="1:13" x14ac:dyDescent="0.3">
      <c r="A8517" s="18">
        <v>8515</v>
      </c>
      <c r="B8517" s="18">
        <f t="shared" si="266"/>
        <v>2020</v>
      </c>
      <c r="C8517" s="17">
        <v>44075</v>
      </c>
      <c r="D8517" s="18" t="s">
        <v>130</v>
      </c>
      <c r="E8517" s="18" t="s">
        <v>95</v>
      </c>
      <c r="F8517" s="18" t="str">
        <f t="shared" si="267"/>
        <v>Eversource_WMA-Dalton Muni Agg Rate-44075</v>
      </c>
      <c r="G8517" s="11" t="s">
        <v>131</v>
      </c>
      <c r="H8517" s="11" t="s">
        <v>54</v>
      </c>
      <c r="I8517" s="11" t="s">
        <v>99</v>
      </c>
      <c r="J8517" s="11" t="s">
        <v>217</v>
      </c>
      <c r="K8517" s="11" t="str">
        <f>IFERROR(INDEX('EDC Component Dictionary'!$C$5:$C$37,MATCH('Rates Database'!J8517,'EDC Component Dictionary'!$B$5:$B$37,0)), "Energy Supply")</f>
        <v>Energy Supply</v>
      </c>
      <c r="L8517" s="12">
        <v>0.10707999999999999</v>
      </c>
      <c r="M8517" s="12"/>
    </row>
    <row r="8518" spans="1:13" x14ac:dyDescent="0.3">
      <c r="A8518" s="18">
        <v>8516</v>
      </c>
      <c r="B8518" s="18">
        <f t="shared" si="266"/>
        <v>2020</v>
      </c>
      <c r="C8518" s="17">
        <v>44075</v>
      </c>
      <c r="D8518" s="18" t="s">
        <v>130</v>
      </c>
      <c r="E8518" s="18" t="s">
        <v>164</v>
      </c>
      <c r="F8518" s="18" t="str">
        <f t="shared" si="267"/>
        <v>National Grid-Florida Muni Agg Rate-44075</v>
      </c>
      <c r="G8518" s="11" t="s">
        <v>131</v>
      </c>
      <c r="H8518" s="11" t="s">
        <v>54</v>
      </c>
      <c r="I8518" s="11" t="s">
        <v>99</v>
      </c>
      <c r="J8518" s="11" t="s">
        <v>218</v>
      </c>
      <c r="K8518" s="11" t="str">
        <f>IFERROR(INDEX('EDC Component Dictionary'!$C$5:$C$37,MATCH('Rates Database'!J8518,'EDC Component Dictionary'!$B$5:$B$37,0)), "Energy Supply")</f>
        <v>Energy Supply</v>
      </c>
      <c r="L8518" s="12">
        <v>0.10707999999999999</v>
      </c>
      <c r="M8518" s="12"/>
    </row>
    <row r="8519" spans="1:13" x14ac:dyDescent="0.3">
      <c r="A8519" s="18">
        <v>8517</v>
      </c>
      <c r="B8519" s="18">
        <f t="shared" si="266"/>
        <v>2020</v>
      </c>
      <c r="C8519" s="17">
        <v>44075</v>
      </c>
      <c r="D8519" s="18" t="s">
        <v>130</v>
      </c>
      <c r="E8519" s="18" t="s">
        <v>95</v>
      </c>
      <c r="F8519" s="18" t="str">
        <f t="shared" si="267"/>
        <v>Eversource_WMA-Lenox Muni Agg Rate-44075</v>
      </c>
      <c r="G8519" s="11" t="s">
        <v>131</v>
      </c>
      <c r="H8519" s="11" t="s">
        <v>54</v>
      </c>
      <c r="I8519" s="11" t="s">
        <v>99</v>
      </c>
      <c r="J8519" s="11" t="s">
        <v>219</v>
      </c>
      <c r="K8519" s="11" t="str">
        <f>IFERROR(INDEX('EDC Component Dictionary'!$C$5:$C$37,MATCH('Rates Database'!J8519,'EDC Component Dictionary'!$B$5:$B$37,0)), "Energy Supply")</f>
        <v>Energy Supply</v>
      </c>
      <c r="L8519" s="12">
        <v>0.10707999999999999</v>
      </c>
      <c r="M8519" s="12"/>
    </row>
    <row r="8520" spans="1:13" x14ac:dyDescent="0.3">
      <c r="A8520" s="18">
        <v>8518</v>
      </c>
      <c r="B8520" s="18">
        <f t="shared" si="266"/>
        <v>2020</v>
      </c>
      <c r="C8520" s="17">
        <v>44075</v>
      </c>
      <c r="D8520" s="18" t="s">
        <v>130</v>
      </c>
      <c r="E8520" s="18" t="s">
        <v>164</v>
      </c>
      <c r="F8520" s="18" t="str">
        <f t="shared" si="267"/>
        <v>National Grid-Monterey Muni Agg Rate-44075</v>
      </c>
      <c r="G8520" s="11" t="s">
        <v>131</v>
      </c>
      <c r="H8520" s="11" t="s">
        <v>54</v>
      </c>
      <c r="I8520" s="11" t="s">
        <v>99</v>
      </c>
      <c r="J8520" s="11" t="s">
        <v>220</v>
      </c>
      <c r="K8520" s="11" t="str">
        <f>IFERROR(INDEX('EDC Component Dictionary'!$C$5:$C$37,MATCH('Rates Database'!J8520,'EDC Component Dictionary'!$B$5:$B$37,0)), "Energy Supply")</f>
        <v>Energy Supply</v>
      </c>
      <c r="L8520" s="12">
        <v>0.10707999999999999</v>
      </c>
      <c r="M8520" s="12"/>
    </row>
    <row r="8521" spans="1:13" x14ac:dyDescent="0.3">
      <c r="A8521" s="18">
        <v>8519</v>
      </c>
      <c r="B8521" s="18">
        <f t="shared" si="266"/>
        <v>2020</v>
      </c>
      <c r="C8521" s="17">
        <v>44075</v>
      </c>
      <c r="D8521" s="18" t="s">
        <v>130</v>
      </c>
      <c r="E8521" s="18" t="s">
        <v>164</v>
      </c>
      <c r="F8521" s="18" t="str">
        <f t="shared" si="267"/>
        <v>National Grid-New Marlborough Muni Agg Rate-44075</v>
      </c>
      <c r="G8521" s="11" t="s">
        <v>131</v>
      </c>
      <c r="H8521" s="11" t="s">
        <v>54</v>
      </c>
      <c r="I8521" s="11" t="s">
        <v>99</v>
      </c>
      <c r="J8521" s="11" t="s">
        <v>221</v>
      </c>
      <c r="K8521" s="11" t="str">
        <f>IFERROR(INDEX('EDC Component Dictionary'!$C$5:$C$37,MATCH('Rates Database'!J8521,'EDC Component Dictionary'!$B$5:$B$37,0)), "Energy Supply")</f>
        <v>Energy Supply</v>
      </c>
      <c r="L8521" s="12">
        <v>0.10707999999999999</v>
      </c>
      <c r="M8521" s="12"/>
    </row>
    <row r="8522" spans="1:13" x14ac:dyDescent="0.3">
      <c r="A8522" s="18">
        <v>8520</v>
      </c>
      <c r="B8522" s="18">
        <f t="shared" si="266"/>
        <v>2020</v>
      </c>
      <c r="C8522" s="17">
        <v>44075</v>
      </c>
      <c r="D8522" s="18" t="s">
        <v>130</v>
      </c>
      <c r="E8522" s="18" t="s">
        <v>164</v>
      </c>
      <c r="F8522" s="18" t="str">
        <f t="shared" si="267"/>
        <v>National Grid-North Adams Muni Agg Rate-44075</v>
      </c>
      <c r="G8522" s="11" t="s">
        <v>131</v>
      </c>
      <c r="H8522" s="11" t="s">
        <v>54</v>
      </c>
      <c r="I8522" s="11" t="s">
        <v>99</v>
      </c>
      <c r="J8522" s="11" t="s">
        <v>222</v>
      </c>
      <c r="K8522" s="11" t="str">
        <f>IFERROR(INDEX('EDC Component Dictionary'!$C$5:$C$37,MATCH('Rates Database'!J8522,'EDC Component Dictionary'!$B$5:$B$37,0)), "Energy Supply")</f>
        <v>Energy Supply</v>
      </c>
      <c r="L8522" s="12">
        <v>0.10707999999999999</v>
      </c>
      <c r="M8522" s="12"/>
    </row>
    <row r="8523" spans="1:13" x14ac:dyDescent="0.3">
      <c r="A8523" s="18">
        <v>8521</v>
      </c>
      <c r="B8523" s="18">
        <f t="shared" si="266"/>
        <v>2020</v>
      </c>
      <c r="C8523" s="17">
        <v>44075</v>
      </c>
      <c r="D8523" s="18" t="s">
        <v>130</v>
      </c>
      <c r="E8523" s="18" t="s">
        <v>164</v>
      </c>
      <c r="F8523" s="18" t="str">
        <f t="shared" si="267"/>
        <v>National Grid-Sheffield Muni Agg Rate-44075</v>
      </c>
      <c r="G8523" s="11" t="s">
        <v>131</v>
      </c>
      <c r="H8523" s="11" t="s">
        <v>54</v>
      </c>
      <c r="I8523" s="11" t="s">
        <v>99</v>
      </c>
      <c r="J8523" s="11" t="s">
        <v>223</v>
      </c>
      <c r="K8523" s="11" t="str">
        <f>IFERROR(INDEX('EDC Component Dictionary'!$C$5:$C$37,MATCH('Rates Database'!J8523,'EDC Component Dictionary'!$B$5:$B$37,0)), "Energy Supply")</f>
        <v>Energy Supply</v>
      </c>
      <c r="L8523" s="12">
        <v>0.10707999999999999</v>
      </c>
      <c r="M8523" s="12"/>
    </row>
    <row r="8524" spans="1:13" x14ac:dyDescent="0.3">
      <c r="A8524" s="18">
        <v>8522</v>
      </c>
      <c r="B8524" s="18">
        <f t="shared" si="266"/>
        <v>2020</v>
      </c>
      <c r="C8524" s="17">
        <v>44075</v>
      </c>
      <c r="D8524" s="18" t="s">
        <v>130</v>
      </c>
      <c r="E8524" s="18" t="s">
        <v>164</v>
      </c>
      <c r="F8524" s="18" t="str">
        <f t="shared" si="267"/>
        <v>National Grid-West Stockbridge Muni Agg Rate-44075</v>
      </c>
      <c r="G8524" s="11" t="s">
        <v>131</v>
      </c>
      <c r="H8524" s="11" t="s">
        <v>54</v>
      </c>
      <c r="I8524" s="11" t="s">
        <v>99</v>
      </c>
      <c r="J8524" s="11" t="s">
        <v>224</v>
      </c>
      <c r="K8524" s="11" t="str">
        <f>IFERROR(INDEX('EDC Component Dictionary'!$C$5:$C$37,MATCH('Rates Database'!J8524,'EDC Component Dictionary'!$B$5:$B$37,0)), "Energy Supply")</f>
        <v>Energy Supply</v>
      </c>
      <c r="L8524" s="12">
        <v>0.10707999999999999</v>
      </c>
      <c r="M8524" s="12"/>
    </row>
    <row r="8525" spans="1:13" x14ac:dyDescent="0.3">
      <c r="A8525" s="18">
        <v>8523</v>
      </c>
      <c r="B8525" s="18">
        <f t="shared" si="266"/>
        <v>2020</v>
      </c>
      <c r="C8525" s="17">
        <v>44075</v>
      </c>
      <c r="D8525" s="18" t="s">
        <v>130</v>
      </c>
      <c r="E8525" s="18" t="s">
        <v>164</v>
      </c>
      <c r="F8525" s="18" t="str">
        <f t="shared" si="267"/>
        <v>National Grid-Williamstown Muni Agg Rate-44075</v>
      </c>
      <c r="G8525" s="11" t="s">
        <v>131</v>
      </c>
      <c r="H8525" s="11" t="s">
        <v>54</v>
      </c>
      <c r="I8525" s="11" t="s">
        <v>99</v>
      </c>
      <c r="J8525" s="11" t="s">
        <v>225</v>
      </c>
      <c r="K8525" s="11" t="str">
        <f>IFERROR(INDEX('EDC Component Dictionary'!$C$5:$C$37,MATCH('Rates Database'!J8525,'EDC Component Dictionary'!$B$5:$B$37,0)), "Energy Supply")</f>
        <v>Energy Supply</v>
      </c>
      <c r="L8525" s="12">
        <v>0.10707999999999999</v>
      </c>
      <c r="M8525" s="12"/>
    </row>
    <row r="8526" spans="1:13" x14ac:dyDescent="0.3">
      <c r="A8526" s="18">
        <v>8524</v>
      </c>
      <c r="B8526" s="18">
        <f t="shared" si="266"/>
        <v>2020</v>
      </c>
      <c r="C8526" s="17">
        <v>44075</v>
      </c>
      <c r="D8526" s="18" t="s">
        <v>130</v>
      </c>
      <c r="E8526" s="18" t="s">
        <v>163</v>
      </c>
      <c r="F8526" s="18" t="str">
        <f t="shared" si="267"/>
        <v>Eversource_EMA-Sudbury Muni Agg Rate-44075</v>
      </c>
      <c r="G8526" s="11" t="s">
        <v>131</v>
      </c>
      <c r="H8526" s="11" t="s">
        <v>54</v>
      </c>
      <c r="I8526" s="11" t="s">
        <v>99</v>
      </c>
      <c r="J8526" s="11" t="s">
        <v>227</v>
      </c>
      <c r="K8526" s="11" t="str">
        <f>IFERROR(INDEX('EDC Component Dictionary'!$C$5:$C$37,MATCH('Rates Database'!J8526,'EDC Component Dictionary'!$B$5:$B$37,0)), "Energy Supply")</f>
        <v>Energy Supply</v>
      </c>
      <c r="L8526" s="12">
        <v>0.10722</v>
      </c>
      <c r="M8526" s="12"/>
    </row>
    <row r="8527" spans="1:13" x14ac:dyDescent="0.3">
      <c r="A8527" s="18">
        <v>8525</v>
      </c>
      <c r="B8527" s="18">
        <f t="shared" si="266"/>
        <v>2020</v>
      </c>
      <c r="C8527" s="17">
        <v>44075</v>
      </c>
      <c r="D8527" s="18" t="s">
        <v>130</v>
      </c>
      <c r="E8527" s="18" t="s">
        <v>164</v>
      </c>
      <c r="F8527" s="18" t="str">
        <f t="shared" si="267"/>
        <v>National Grid-Halifax Muni Agg Rate-44075</v>
      </c>
      <c r="G8527" s="11" t="s">
        <v>131</v>
      </c>
      <c r="H8527" s="11" t="s">
        <v>54</v>
      </c>
      <c r="I8527" s="11" t="s">
        <v>99</v>
      </c>
      <c r="J8527" s="11" t="s">
        <v>230</v>
      </c>
      <c r="K8527" s="11" t="str">
        <f>IFERROR(INDEX('EDC Component Dictionary'!$C$5:$C$37,MATCH('Rates Database'!J8527,'EDC Component Dictionary'!$B$5:$B$37,0)), "Energy Supply")</f>
        <v>Energy Supply</v>
      </c>
      <c r="L8527" s="12">
        <v>0.10716000000000001</v>
      </c>
      <c r="M8527" s="12"/>
    </row>
    <row r="8528" spans="1:13" x14ac:dyDescent="0.3">
      <c r="A8528" s="18">
        <v>8526</v>
      </c>
      <c r="B8528" s="18">
        <f t="shared" si="266"/>
        <v>2020</v>
      </c>
      <c r="C8528" s="17">
        <v>44075</v>
      </c>
      <c r="D8528" s="18" t="s">
        <v>130</v>
      </c>
      <c r="E8528" s="18" t="s">
        <v>164</v>
      </c>
      <c r="F8528" s="18" t="str">
        <f t="shared" si="267"/>
        <v>National Grid-Rockland Muni Agg Rate-44075</v>
      </c>
      <c r="G8528" s="11" t="s">
        <v>131</v>
      </c>
      <c r="H8528" s="11" t="s">
        <v>54</v>
      </c>
      <c r="I8528" s="11" t="s">
        <v>99</v>
      </c>
      <c r="J8528" s="11" t="s">
        <v>271</v>
      </c>
      <c r="K8528" s="11" t="str">
        <f>IFERROR(INDEX('EDC Component Dictionary'!$C$5:$C$37,MATCH('Rates Database'!J8528,'EDC Component Dictionary'!$B$5:$B$37,0)), "Energy Supply")</f>
        <v>Energy Supply</v>
      </c>
      <c r="L8528" s="12">
        <v>0.10742</v>
      </c>
      <c r="M8528" s="12"/>
    </row>
    <row r="8529" spans="1:13" x14ac:dyDescent="0.3">
      <c r="A8529" s="18">
        <v>8527</v>
      </c>
      <c r="B8529" s="18">
        <f t="shared" si="266"/>
        <v>2020</v>
      </c>
      <c r="C8529" s="17">
        <v>44075</v>
      </c>
      <c r="D8529" s="18" t="s">
        <v>130</v>
      </c>
      <c r="E8529" s="18" t="s">
        <v>163</v>
      </c>
      <c r="F8529" s="18" t="str">
        <f t="shared" si="267"/>
        <v>Eversource_EMA-Wareham Muni Agg Rate-44075</v>
      </c>
      <c r="G8529" s="11" t="s">
        <v>131</v>
      </c>
      <c r="H8529" s="11" t="s">
        <v>54</v>
      </c>
      <c r="I8529" s="11" t="s">
        <v>99</v>
      </c>
      <c r="J8529" s="11" t="s">
        <v>273</v>
      </c>
      <c r="K8529" s="11" t="str">
        <f>IFERROR(INDEX('EDC Component Dictionary'!$C$5:$C$37,MATCH('Rates Database'!J8529,'EDC Component Dictionary'!$B$5:$B$37,0)), "Energy Supply")</f>
        <v>Energy Supply</v>
      </c>
      <c r="L8529" s="12">
        <v>0.10771</v>
      </c>
      <c r="M8529" s="12"/>
    </row>
    <row r="8530" spans="1:13" x14ac:dyDescent="0.3">
      <c r="A8530" s="18">
        <v>8528</v>
      </c>
      <c r="B8530" s="18">
        <f t="shared" si="266"/>
        <v>2020</v>
      </c>
      <c r="C8530" s="17">
        <v>44075</v>
      </c>
      <c r="D8530" s="18" t="s">
        <v>130</v>
      </c>
      <c r="E8530" s="18" t="s">
        <v>164</v>
      </c>
      <c r="F8530" s="18" t="str">
        <f t="shared" si="267"/>
        <v>National Grid-Egremont Muni Agg Rate-44075</v>
      </c>
      <c r="G8530" s="11" t="s">
        <v>131</v>
      </c>
      <c r="H8530" s="11" t="s">
        <v>54</v>
      </c>
      <c r="I8530" s="11" t="s">
        <v>99</v>
      </c>
      <c r="J8530" s="11" t="s">
        <v>248</v>
      </c>
      <c r="K8530" s="11" t="str">
        <f>IFERROR(INDEX('EDC Component Dictionary'!$C$5:$C$37,MATCH('Rates Database'!J8530,'EDC Component Dictionary'!$B$5:$B$37,0)), "Energy Supply")</f>
        <v>Energy Supply</v>
      </c>
      <c r="L8530" s="12">
        <v>0.10786999999999999</v>
      </c>
      <c r="M8530" s="12"/>
    </row>
    <row r="8531" spans="1:13" x14ac:dyDescent="0.3">
      <c r="A8531" s="18">
        <v>8529</v>
      </c>
      <c r="B8531" s="18">
        <f t="shared" si="266"/>
        <v>2020</v>
      </c>
      <c r="C8531" s="17">
        <v>44075</v>
      </c>
      <c r="D8531" s="18" t="s">
        <v>130</v>
      </c>
      <c r="E8531" s="18" t="s">
        <v>164</v>
      </c>
      <c r="F8531" s="18" t="str">
        <f t="shared" si="267"/>
        <v>National Grid-North Andover Muni Agg Rate-44075</v>
      </c>
      <c r="G8531" s="11" t="s">
        <v>131</v>
      </c>
      <c r="H8531" s="11" t="s">
        <v>54</v>
      </c>
      <c r="I8531" s="11" t="s">
        <v>99</v>
      </c>
      <c r="J8531" s="11" t="s">
        <v>259</v>
      </c>
      <c r="K8531" s="11" t="str">
        <f>IFERROR(INDEX('EDC Component Dictionary'!$C$5:$C$37,MATCH('Rates Database'!J8531,'EDC Component Dictionary'!$B$5:$B$37,0)), "Energy Supply")</f>
        <v>Energy Supply</v>
      </c>
      <c r="L8531" s="12">
        <v>0.1079</v>
      </c>
      <c r="M8531" s="12"/>
    </row>
    <row r="8532" spans="1:13" x14ac:dyDescent="0.3">
      <c r="A8532" s="18">
        <v>8530</v>
      </c>
      <c r="B8532" s="18">
        <f t="shared" si="266"/>
        <v>2020</v>
      </c>
      <c r="C8532" s="17">
        <v>44075</v>
      </c>
      <c r="D8532" s="18" t="s">
        <v>130</v>
      </c>
      <c r="E8532" s="18" t="s">
        <v>164</v>
      </c>
      <c r="F8532" s="18" t="str">
        <f t="shared" si="267"/>
        <v>National Grid-Grafton Muni Agg Rate-44075</v>
      </c>
      <c r="G8532" s="11" t="s">
        <v>131</v>
      </c>
      <c r="H8532" s="11" t="s">
        <v>54</v>
      </c>
      <c r="I8532" s="11" t="s">
        <v>99</v>
      </c>
      <c r="J8532" s="11" t="s">
        <v>229</v>
      </c>
      <c r="K8532" s="11" t="str">
        <f>IFERROR(INDEX('EDC Component Dictionary'!$C$5:$C$37,MATCH('Rates Database'!J8532,'EDC Component Dictionary'!$B$5:$B$37,0)), "Energy Supply")</f>
        <v>Energy Supply</v>
      </c>
      <c r="L8532" s="12">
        <v>0.10811</v>
      </c>
      <c r="M8532" s="12"/>
    </row>
    <row r="8533" spans="1:13" x14ac:dyDescent="0.3">
      <c r="A8533" s="18">
        <v>8531</v>
      </c>
      <c r="B8533" s="18">
        <f t="shared" si="266"/>
        <v>2020</v>
      </c>
      <c r="C8533" s="17">
        <v>44075</v>
      </c>
      <c r="D8533" s="18" t="s">
        <v>130</v>
      </c>
      <c r="E8533" s="18" t="s">
        <v>164</v>
      </c>
      <c r="F8533" s="18" t="str">
        <f t="shared" si="267"/>
        <v>National Grid-Southborough Muni Agg Rate-44075</v>
      </c>
      <c r="G8533" s="11" t="s">
        <v>131</v>
      </c>
      <c r="H8533" s="11" t="s">
        <v>54</v>
      </c>
      <c r="I8533" s="11" t="s">
        <v>99</v>
      </c>
      <c r="J8533" s="11" t="s">
        <v>231</v>
      </c>
      <c r="K8533" s="11" t="str">
        <f>IFERROR(INDEX('EDC Component Dictionary'!$C$5:$C$37,MATCH('Rates Database'!J8533,'EDC Component Dictionary'!$B$5:$B$37,0)), "Energy Supply")</f>
        <v>Energy Supply</v>
      </c>
      <c r="L8533" s="12">
        <v>0.10884000000000001</v>
      </c>
      <c r="M8533" s="12"/>
    </row>
    <row r="8534" spans="1:13" x14ac:dyDescent="0.3">
      <c r="A8534" s="18">
        <v>8532</v>
      </c>
      <c r="B8534" s="18">
        <f t="shared" si="266"/>
        <v>2020</v>
      </c>
      <c r="C8534" s="17">
        <v>44075</v>
      </c>
      <c r="D8534" s="18" t="s">
        <v>130</v>
      </c>
      <c r="E8534" s="18" t="s">
        <v>163</v>
      </c>
      <c r="F8534" s="18" t="str">
        <f t="shared" si="267"/>
        <v>Eversource_EMA-Stoneham Muni Agg Rate-44075</v>
      </c>
      <c r="G8534" s="11" t="s">
        <v>131</v>
      </c>
      <c r="H8534" s="11" t="s">
        <v>54</v>
      </c>
      <c r="I8534" s="11" t="s">
        <v>99</v>
      </c>
      <c r="J8534" s="11" t="s">
        <v>267</v>
      </c>
      <c r="K8534" s="11" t="str">
        <f>IFERROR(INDEX('EDC Component Dictionary'!$C$5:$C$37,MATCH('Rates Database'!J8534,'EDC Component Dictionary'!$B$5:$B$37,0)), "Energy Supply")</f>
        <v>Energy Supply</v>
      </c>
      <c r="L8534" s="12">
        <v>0.10903</v>
      </c>
      <c r="M8534" s="12"/>
    </row>
    <row r="8535" spans="1:13" x14ac:dyDescent="0.3">
      <c r="A8535" s="18">
        <v>8533</v>
      </c>
      <c r="B8535" s="18">
        <f t="shared" si="266"/>
        <v>2020</v>
      </c>
      <c r="C8535" s="17">
        <v>44075</v>
      </c>
      <c r="D8535" s="18" t="s">
        <v>130</v>
      </c>
      <c r="E8535" s="18" t="s">
        <v>164</v>
      </c>
      <c r="F8535" s="18" t="str">
        <f t="shared" si="267"/>
        <v>National Grid-Webster Muni Agg Rate-44075</v>
      </c>
      <c r="G8535" s="11" t="s">
        <v>131</v>
      </c>
      <c r="H8535" s="11" t="s">
        <v>54</v>
      </c>
      <c r="I8535" s="11" t="s">
        <v>99</v>
      </c>
      <c r="J8535" s="11" t="s">
        <v>266</v>
      </c>
      <c r="K8535" s="11" t="str">
        <f>IFERROR(INDEX('EDC Component Dictionary'!$C$5:$C$37,MATCH('Rates Database'!J8535,'EDC Component Dictionary'!$B$5:$B$37,0)), "Energy Supply")</f>
        <v>Energy Supply</v>
      </c>
      <c r="L8535" s="12">
        <v>0.10929</v>
      </c>
      <c r="M8535" s="12"/>
    </row>
    <row r="8536" spans="1:13" x14ac:dyDescent="0.3">
      <c r="A8536" s="18">
        <v>8534</v>
      </c>
      <c r="B8536" s="18">
        <f t="shared" si="266"/>
        <v>2020</v>
      </c>
      <c r="C8536" s="17">
        <v>44075</v>
      </c>
      <c r="D8536" s="18" t="s">
        <v>130</v>
      </c>
      <c r="E8536" s="18" t="s">
        <v>164</v>
      </c>
      <c r="F8536" s="18" t="str">
        <f t="shared" si="267"/>
        <v>National Grid-Sutton Muni Agg Rate-44075</v>
      </c>
      <c r="G8536" s="11" t="s">
        <v>131</v>
      </c>
      <c r="H8536" s="11" t="s">
        <v>54</v>
      </c>
      <c r="I8536" s="11" t="s">
        <v>99</v>
      </c>
      <c r="J8536" s="11" t="s">
        <v>233</v>
      </c>
      <c r="K8536" s="11" t="str">
        <f>IFERROR(INDEX('EDC Component Dictionary'!$C$5:$C$37,MATCH('Rates Database'!J8536,'EDC Component Dictionary'!$B$5:$B$37,0)), "Energy Supply")</f>
        <v>Energy Supply</v>
      </c>
      <c r="L8536" s="12">
        <v>0.10929999999999999</v>
      </c>
      <c r="M8536" s="12"/>
    </row>
    <row r="8537" spans="1:13" x14ac:dyDescent="0.3">
      <c r="A8537" s="18">
        <v>8535</v>
      </c>
      <c r="B8537" s="18">
        <f t="shared" si="266"/>
        <v>2020</v>
      </c>
      <c r="C8537" s="17">
        <v>44075</v>
      </c>
      <c r="D8537" s="18" t="s">
        <v>130</v>
      </c>
      <c r="E8537" s="18" t="s">
        <v>163</v>
      </c>
      <c r="F8537" s="18" t="str">
        <f t="shared" si="267"/>
        <v>Eversource_EMA-Carlisle Muni Agg Rate-44075</v>
      </c>
      <c r="G8537" s="11" t="s">
        <v>131</v>
      </c>
      <c r="H8537" s="11" t="s">
        <v>54</v>
      </c>
      <c r="I8537" s="11" t="s">
        <v>99</v>
      </c>
      <c r="J8537" s="11" t="s">
        <v>236</v>
      </c>
      <c r="K8537" s="11" t="str">
        <f>IFERROR(INDEX('EDC Component Dictionary'!$C$5:$C$37,MATCH('Rates Database'!J8537,'EDC Component Dictionary'!$B$5:$B$37,0)), "Energy Supply")</f>
        <v>Energy Supply</v>
      </c>
      <c r="L8537" s="12">
        <v>0.10979</v>
      </c>
      <c r="M8537" s="12"/>
    </row>
    <row r="8538" spans="1:13" x14ac:dyDescent="0.3">
      <c r="A8538" s="18">
        <v>8536</v>
      </c>
      <c r="B8538" s="18">
        <f t="shared" si="266"/>
        <v>2020</v>
      </c>
      <c r="C8538" s="17">
        <v>44075</v>
      </c>
      <c r="D8538" s="18" t="s">
        <v>130</v>
      </c>
      <c r="E8538" s="18" t="s">
        <v>163</v>
      </c>
      <c r="F8538" s="18" t="str">
        <f t="shared" si="267"/>
        <v>Eversource_EMA-Acton Muni Agg Rate-44075</v>
      </c>
      <c r="G8538" s="11" t="s">
        <v>131</v>
      </c>
      <c r="H8538" s="11" t="s">
        <v>54</v>
      </c>
      <c r="I8538" s="11" t="s">
        <v>99</v>
      </c>
      <c r="J8538" s="11" t="s">
        <v>226</v>
      </c>
      <c r="K8538" s="11" t="str">
        <f>IFERROR(INDEX('EDC Component Dictionary'!$C$5:$C$37,MATCH('Rates Database'!J8538,'EDC Component Dictionary'!$B$5:$B$37,0)), "Energy Supply")</f>
        <v>Energy Supply</v>
      </c>
      <c r="L8538" s="12">
        <v>0.11033999999999999</v>
      </c>
      <c r="M8538" s="12"/>
    </row>
    <row r="8539" spans="1:13" x14ac:dyDescent="0.3">
      <c r="A8539" s="18">
        <v>8537</v>
      </c>
      <c r="B8539" s="18">
        <f t="shared" si="266"/>
        <v>2020</v>
      </c>
      <c r="C8539" s="17">
        <v>44075</v>
      </c>
      <c r="D8539" s="18" t="s">
        <v>130</v>
      </c>
      <c r="E8539" s="18" t="s">
        <v>36</v>
      </c>
      <c r="F8539" s="18" t="str">
        <f t="shared" si="267"/>
        <v>Unitil-Lunenburg Muni Agg Rate-44075</v>
      </c>
      <c r="G8539" s="11" t="s">
        <v>131</v>
      </c>
      <c r="H8539" s="11" t="s">
        <v>54</v>
      </c>
      <c r="I8539" s="11" t="s">
        <v>99</v>
      </c>
      <c r="J8539" s="11" t="s">
        <v>239</v>
      </c>
      <c r="K8539" s="11" t="str">
        <f>IFERROR(INDEX('EDC Component Dictionary'!$C$5:$C$37,MATCH('Rates Database'!J8539,'EDC Component Dictionary'!$B$5:$B$37,0)), "Energy Supply")</f>
        <v>Energy Supply</v>
      </c>
      <c r="L8539" s="12">
        <v>0.10997999999999999</v>
      </c>
      <c r="M8539" s="12"/>
    </row>
    <row r="8540" spans="1:13" x14ac:dyDescent="0.3">
      <c r="A8540" s="18">
        <v>8538</v>
      </c>
      <c r="B8540" s="18">
        <f t="shared" si="266"/>
        <v>2020</v>
      </c>
      <c r="C8540" s="17">
        <v>44075</v>
      </c>
      <c r="D8540" s="18" t="s">
        <v>130</v>
      </c>
      <c r="E8540" s="18" t="s">
        <v>163</v>
      </c>
      <c r="F8540" s="18" t="str">
        <f t="shared" si="267"/>
        <v>Eversource_EMA-Arlington Muni Agg Rate-44075</v>
      </c>
      <c r="G8540" s="11" t="s">
        <v>131</v>
      </c>
      <c r="H8540" s="11" t="s">
        <v>54</v>
      </c>
      <c r="I8540" s="11" t="s">
        <v>99</v>
      </c>
      <c r="J8540" s="11" t="s">
        <v>228</v>
      </c>
      <c r="K8540" s="11" t="str">
        <f>IFERROR(INDEX('EDC Component Dictionary'!$C$5:$C$37,MATCH('Rates Database'!J8540,'EDC Component Dictionary'!$B$5:$B$37,0)), "Energy Supply")</f>
        <v>Energy Supply</v>
      </c>
      <c r="L8540" s="12">
        <v>0.11142000000000001</v>
      </c>
      <c r="M8540" s="12"/>
    </row>
    <row r="8541" spans="1:13" x14ac:dyDescent="0.3">
      <c r="A8541" s="18">
        <v>8539</v>
      </c>
      <c r="B8541" s="18">
        <f t="shared" si="266"/>
        <v>2020</v>
      </c>
      <c r="C8541" s="17">
        <v>44075</v>
      </c>
      <c r="D8541" s="18" t="s">
        <v>130</v>
      </c>
      <c r="E8541" s="18" t="s">
        <v>163</v>
      </c>
      <c r="F8541" s="18" t="str">
        <f t="shared" si="267"/>
        <v>Eversource_EMA-Ashland Muni Agg Rate-44075</v>
      </c>
      <c r="G8541" s="11" t="s">
        <v>131</v>
      </c>
      <c r="H8541" s="11" t="s">
        <v>54</v>
      </c>
      <c r="I8541" s="11" t="s">
        <v>99</v>
      </c>
      <c r="J8541" s="11" t="s">
        <v>234</v>
      </c>
      <c r="K8541" s="11" t="str">
        <f>IFERROR(INDEX('EDC Component Dictionary'!$C$5:$C$37,MATCH('Rates Database'!J8541,'EDC Component Dictionary'!$B$5:$B$37,0)), "Energy Supply")</f>
        <v>Energy Supply</v>
      </c>
      <c r="L8541" s="12">
        <v>0.11047</v>
      </c>
      <c r="M8541" s="12"/>
    </row>
    <row r="8542" spans="1:13" x14ac:dyDescent="0.3">
      <c r="A8542" s="18">
        <v>8540</v>
      </c>
      <c r="B8542" s="18">
        <f t="shared" si="266"/>
        <v>2020</v>
      </c>
      <c r="C8542" s="17">
        <v>44075</v>
      </c>
      <c r="D8542" s="18" t="s">
        <v>130</v>
      </c>
      <c r="E8542" s="18" t="s">
        <v>163</v>
      </c>
      <c r="F8542" s="18" t="str">
        <f t="shared" si="267"/>
        <v>Eversource_EMA-Plympton Muni Agg Rate-44075</v>
      </c>
      <c r="G8542" s="11" t="s">
        <v>131</v>
      </c>
      <c r="H8542" s="11" t="s">
        <v>54</v>
      </c>
      <c r="I8542" s="11" t="s">
        <v>99</v>
      </c>
      <c r="J8542" s="11" t="s">
        <v>240</v>
      </c>
      <c r="K8542" s="11" t="str">
        <f>IFERROR(INDEX('EDC Component Dictionary'!$C$5:$C$37,MATCH('Rates Database'!J8542,'EDC Component Dictionary'!$B$5:$B$37,0)), "Energy Supply")</f>
        <v>Energy Supply</v>
      </c>
      <c r="L8542" s="12">
        <v>0.11056000000000001</v>
      </c>
      <c r="M8542" s="12"/>
    </row>
    <row r="8543" spans="1:13" x14ac:dyDescent="0.3">
      <c r="A8543" s="18">
        <v>8541</v>
      </c>
      <c r="B8543" s="18">
        <f t="shared" si="266"/>
        <v>2020</v>
      </c>
      <c r="C8543" s="17">
        <v>44075</v>
      </c>
      <c r="D8543" s="18" t="s">
        <v>130</v>
      </c>
      <c r="E8543" s="18" t="s">
        <v>164</v>
      </c>
      <c r="F8543" s="18" t="str">
        <f t="shared" si="267"/>
        <v>National Grid-Salisbury Muni Agg Rate-44075</v>
      </c>
      <c r="G8543" s="11" t="s">
        <v>131</v>
      </c>
      <c r="H8543" s="11" t="s">
        <v>54</v>
      </c>
      <c r="I8543" s="11" t="s">
        <v>99</v>
      </c>
      <c r="J8543" s="11" t="s">
        <v>241</v>
      </c>
      <c r="K8543" s="11" t="str">
        <f>IFERROR(INDEX('EDC Component Dictionary'!$C$5:$C$37,MATCH('Rates Database'!J8543,'EDC Component Dictionary'!$B$5:$B$37,0)), "Energy Supply")</f>
        <v>Energy Supply</v>
      </c>
      <c r="L8543" s="12">
        <v>0.11065</v>
      </c>
      <c r="M8543" s="12"/>
    </row>
    <row r="8544" spans="1:13" x14ac:dyDescent="0.3">
      <c r="A8544" s="18">
        <v>8542</v>
      </c>
      <c r="B8544" s="18">
        <f t="shared" si="266"/>
        <v>2020</v>
      </c>
      <c r="C8544" s="17">
        <v>44075</v>
      </c>
      <c r="D8544" s="18" t="s">
        <v>130</v>
      </c>
      <c r="E8544" s="18" t="s">
        <v>164</v>
      </c>
      <c r="F8544" s="18" t="str">
        <f t="shared" si="267"/>
        <v>National Grid-Gloucester Muni Agg Rate-44075</v>
      </c>
      <c r="G8544" s="11" t="s">
        <v>131</v>
      </c>
      <c r="H8544" s="11" t="s">
        <v>54</v>
      </c>
      <c r="I8544" s="11" t="s">
        <v>99</v>
      </c>
      <c r="J8544" s="11" t="s">
        <v>242</v>
      </c>
      <c r="K8544" s="11" t="str">
        <f>IFERROR(INDEX('EDC Component Dictionary'!$C$5:$C$37,MATCH('Rates Database'!J8544,'EDC Component Dictionary'!$B$5:$B$37,0)), "Energy Supply")</f>
        <v>Energy Supply</v>
      </c>
      <c r="L8544" s="12">
        <v>0.11094999999999999</v>
      </c>
      <c r="M8544" s="12"/>
    </row>
    <row r="8545" spans="1:13" x14ac:dyDescent="0.3">
      <c r="A8545" s="18">
        <v>8543</v>
      </c>
      <c r="B8545" s="18">
        <f t="shared" si="266"/>
        <v>2020</v>
      </c>
      <c r="C8545" s="17">
        <v>44075</v>
      </c>
      <c r="D8545" s="18" t="s">
        <v>130</v>
      </c>
      <c r="E8545" s="18" t="s">
        <v>163</v>
      </c>
      <c r="F8545" s="18" t="str">
        <f t="shared" si="267"/>
        <v>Eversource_EMA-Bedford Muni Agg Rate-44075</v>
      </c>
      <c r="G8545" s="11" t="s">
        <v>131</v>
      </c>
      <c r="H8545" s="11" t="s">
        <v>54</v>
      </c>
      <c r="I8545" s="11" t="s">
        <v>99</v>
      </c>
      <c r="J8545" s="11" t="s">
        <v>274</v>
      </c>
      <c r="K8545" s="11" t="str">
        <f>IFERROR(INDEX('EDC Component Dictionary'!$C$5:$C$37,MATCH('Rates Database'!J8545,'EDC Component Dictionary'!$B$5:$B$37,0)), "Energy Supply")</f>
        <v>Energy Supply</v>
      </c>
      <c r="L8545" s="12">
        <v>0.11131000000000001</v>
      </c>
      <c r="M8545" s="12"/>
    </row>
    <row r="8546" spans="1:13" x14ac:dyDescent="0.3">
      <c r="A8546" s="18">
        <v>8544</v>
      </c>
      <c r="B8546" s="18">
        <f t="shared" si="266"/>
        <v>2020</v>
      </c>
      <c r="C8546" s="17">
        <v>44075</v>
      </c>
      <c r="D8546" s="18" t="s">
        <v>130</v>
      </c>
      <c r="E8546" s="18" t="s">
        <v>164</v>
      </c>
      <c r="F8546" s="18" t="str">
        <f t="shared" si="267"/>
        <v>National Grid-Salem Muni Agg Rate-44075</v>
      </c>
      <c r="G8546" s="11" t="s">
        <v>131</v>
      </c>
      <c r="H8546" s="11" t="s">
        <v>54</v>
      </c>
      <c r="I8546" s="11" t="s">
        <v>99</v>
      </c>
      <c r="J8546" s="11" t="s">
        <v>175</v>
      </c>
      <c r="K8546" s="11" t="str">
        <f>IFERROR(INDEX('EDC Component Dictionary'!$C$5:$C$37,MATCH('Rates Database'!J8546,'EDC Component Dictionary'!$B$5:$B$37,0)), "Energy Supply")</f>
        <v>Energy Supply</v>
      </c>
      <c r="L8546" s="12">
        <v>0.11101999999999999</v>
      </c>
      <c r="M8546" s="12"/>
    </row>
    <row r="8547" spans="1:13" x14ac:dyDescent="0.3">
      <c r="A8547" s="18">
        <v>8545</v>
      </c>
      <c r="B8547" s="18">
        <f t="shared" si="266"/>
        <v>2020</v>
      </c>
      <c r="C8547" s="17">
        <v>44075</v>
      </c>
      <c r="D8547" s="18" t="s">
        <v>130</v>
      </c>
      <c r="E8547" s="18" t="s">
        <v>163</v>
      </c>
      <c r="F8547" s="18" t="str">
        <f t="shared" si="267"/>
        <v>Eversource_EMA-Cambridge Muni Agg Rate-44075</v>
      </c>
      <c r="G8547" s="11" t="s">
        <v>131</v>
      </c>
      <c r="H8547" s="11" t="s">
        <v>54</v>
      </c>
      <c r="I8547" s="11" t="s">
        <v>99</v>
      </c>
      <c r="J8547" s="11" t="s">
        <v>210</v>
      </c>
      <c r="K8547" s="11" t="str">
        <f>IFERROR(INDEX('EDC Component Dictionary'!$C$5:$C$37,MATCH('Rates Database'!J8547,'EDC Component Dictionary'!$B$5:$B$37,0)), "Energy Supply")</f>
        <v>Energy Supply</v>
      </c>
      <c r="L8547" s="12">
        <v>0.11153</v>
      </c>
      <c r="M8547" s="12"/>
    </row>
    <row r="8548" spans="1:13" x14ac:dyDescent="0.3">
      <c r="A8548" s="18">
        <v>8546</v>
      </c>
      <c r="B8548" s="18">
        <f t="shared" si="266"/>
        <v>2020</v>
      </c>
      <c r="C8548" s="17">
        <v>44075</v>
      </c>
      <c r="D8548" s="18" t="s">
        <v>130</v>
      </c>
      <c r="E8548" s="18" t="s">
        <v>163</v>
      </c>
      <c r="F8548" s="18" t="str">
        <f t="shared" si="267"/>
        <v>Eversource_EMA-Winchester Muni Agg Rate-44075</v>
      </c>
      <c r="G8548" s="11" t="s">
        <v>131</v>
      </c>
      <c r="H8548" s="11" t="s">
        <v>54</v>
      </c>
      <c r="I8548" s="11" t="s">
        <v>99</v>
      </c>
      <c r="J8548" s="11" t="s">
        <v>232</v>
      </c>
      <c r="K8548" s="11" t="str">
        <f>IFERROR(INDEX('EDC Component Dictionary'!$C$5:$C$37,MATCH('Rates Database'!J8548,'EDC Component Dictionary'!$B$5:$B$37,0)), "Energy Supply")</f>
        <v>Energy Supply</v>
      </c>
      <c r="L8548" s="12">
        <v>0.11244</v>
      </c>
      <c r="M8548" s="12"/>
    </row>
    <row r="8549" spans="1:13" x14ac:dyDescent="0.3">
      <c r="A8549" s="18">
        <v>8547</v>
      </c>
      <c r="B8549" s="18">
        <f t="shared" si="266"/>
        <v>2020</v>
      </c>
      <c r="C8549" s="17">
        <v>44075</v>
      </c>
      <c r="D8549" s="18" t="s">
        <v>130</v>
      </c>
      <c r="E8549" s="18" t="s">
        <v>164</v>
      </c>
      <c r="F8549" s="18" t="str">
        <f t="shared" si="267"/>
        <v>National Grid-Berlin Muni Agg Rate-44075</v>
      </c>
      <c r="G8549" s="11" t="s">
        <v>131</v>
      </c>
      <c r="H8549" s="11" t="s">
        <v>54</v>
      </c>
      <c r="I8549" s="11" t="s">
        <v>99</v>
      </c>
      <c r="J8549" s="11" t="s">
        <v>237</v>
      </c>
      <c r="K8549" s="11" t="str">
        <f>IFERROR(INDEX('EDC Component Dictionary'!$C$5:$C$37,MATCH('Rates Database'!J8549,'EDC Component Dictionary'!$B$5:$B$37,0)), "Energy Supply")</f>
        <v>Energy Supply</v>
      </c>
      <c r="L8549" s="12">
        <v>0.1119</v>
      </c>
      <c r="M8549" s="12"/>
    </row>
    <row r="8550" spans="1:13" x14ac:dyDescent="0.3">
      <c r="A8550" s="18">
        <v>8548</v>
      </c>
      <c r="B8550" s="18">
        <f t="shared" si="266"/>
        <v>2020</v>
      </c>
      <c r="C8550" s="17">
        <v>44075</v>
      </c>
      <c r="D8550" s="18" t="s">
        <v>130</v>
      </c>
      <c r="E8550" s="18" t="s">
        <v>164</v>
      </c>
      <c r="F8550" s="18" t="str">
        <f t="shared" si="267"/>
        <v>National Grid-Bellingham Muni Agg Rate-44075</v>
      </c>
      <c r="G8550" s="11" t="s">
        <v>131</v>
      </c>
      <c r="H8550" s="11" t="s">
        <v>54</v>
      </c>
      <c r="I8550" s="11" t="s">
        <v>99</v>
      </c>
      <c r="J8550" s="11" t="s">
        <v>244</v>
      </c>
      <c r="K8550" s="11" t="str">
        <f>IFERROR(INDEX('EDC Component Dictionary'!$C$5:$C$37,MATCH('Rates Database'!J8550,'EDC Component Dictionary'!$B$5:$B$37,0)), "Energy Supply")</f>
        <v>Energy Supply</v>
      </c>
      <c r="L8550" s="12">
        <v>0.11241</v>
      </c>
      <c r="M8550" s="12"/>
    </row>
    <row r="8551" spans="1:13" x14ac:dyDescent="0.3">
      <c r="A8551" s="18">
        <v>8549</v>
      </c>
      <c r="B8551" s="18">
        <f t="shared" si="266"/>
        <v>2020</v>
      </c>
      <c r="C8551" s="17">
        <v>44075</v>
      </c>
      <c r="D8551" s="18" t="s">
        <v>130</v>
      </c>
      <c r="E8551" s="18" t="s">
        <v>163</v>
      </c>
      <c r="F8551" s="18" t="str">
        <f t="shared" si="267"/>
        <v>Eversource_EMA-Natick Muni Agg Rate-44075</v>
      </c>
      <c r="G8551" s="11" t="s">
        <v>131</v>
      </c>
      <c r="H8551" s="11" t="s">
        <v>54</v>
      </c>
      <c r="I8551" s="11" t="s">
        <v>99</v>
      </c>
      <c r="J8551" s="11" t="s">
        <v>252</v>
      </c>
      <c r="K8551" s="11" t="str">
        <f>IFERROR(INDEX('EDC Component Dictionary'!$C$5:$C$37,MATCH('Rates Database'!J8551,'EDC Component Dictionary'!$B$5:$B$37,0)), "Energy Supply")</f>
        <v>Energy Supply</v>
      </c>
      <c r="L8551" s="12">
        <v>0.11277</v>
      </c>
      <c r="M8551" s="12"/>
    </row>
    <row r="8552" spans="1:13" x14ac:dyDescent="0.3">
      <c r="A8552" s="18">
        <v>8550</v>
      </c>
      <c r="B8552" s="18">
        <f t="shared" si="266"/>
        <v>2020</v>
      </c>
      <c r="C8552" s="17">
        <v>44075</v>
      </c>
      <c r="D8552" s="18" t="s">
        <v>130</v>
      </c>
      <c r="E8552" s="18" t="s">
        <v>164</v>
      </c>
      <c r="F8552" s="18" t="str">
        <f t="shared" si="267"/>
        <v>National Grid-Nantucket Muni Agg Rate-44075</v>
      </c>
      <c r="G8552" s="11" t="s">
        <v>131</v>
      </c>
      <c r="H8552" s="11" t="s">
        <v>54</v>
      </c>
      <c r="I8552" s="11" t="s">
        <v>99</v>
      </c>
      <c r="J8552" s="11" t="s">
        <v>171</v>
      </c>
      <c r="K8552" s="11" t="str">
        <f>IFERROR(INDEX('EDC Component Dictionary'!$C$5:$C$37,MATCH('Rates Database'!J8552,'EDC Component Dictionary'!$B$5:$B$37,0)), "Energy Supply")</f>
        <v>Energy Supply</v>
      </c>
      <c r="L8552" s="12">
        <v>0.11307</v>
      </c>
      <c r="M8552" s="12"/>
    </row>
    <row r="8553" spans="1:13" x14ac:dyDescent="0.3">
      <c r="A8553" s="18">
        <v>8551</v>
      </c>
      <c r="B8553" s="18">
        <f t="shared" si="266"/>
        <v>2020</v>
      </c>
      <c r="C8553" s="17">
        <v>44075</v>
      </c>
      <c r="D8553" s="18" t="s">
        <v>130</v>
      </c>
      <c r="E8553" s="18" t="s">
        <v>164</v>
      </c>
      <c r="F8553" s="18" t="str">
        <f t="shared" si="267"/>
        <v>National Grid-West Bridgewater Muni Agg Rate-44075</v>
      </c>
      <c r="G8553" s="11" t="s">
        <v>131</v>
      </c>
      <c r="H8553" s="11" t="s">
        <v>54</v>
      </c>
      <c r="I8553" s="11" t="s">
        <v>99</v>
      </c>
      <c r="J8553" s="11" t="s">
        <v>247</v>
      </c>
      <c r="K8553" s="11" t="str">
        <f>IFERROR(INDEX('EDC Component Dictionary'!$C$5:$C$37,MATCH('Rates Database'!J8553,'EDC Component Dictionary'!$B$5:$B$37,0)), "Energy Supply")</f>
        <v>Energy Supply</v>
      </c>
      <c r="L8553" s="12">
        <v>0.11326</v>
      </c>
      <c r="M8553" s="12"/>
    </row>
    <row r="8554" spans="1:13" x14ac:dyDescent="0.3">
      <c r="A8554" s="18">
        <v>8552</v>
      </c>
      <c r="B8554" s="18">
        <f t="shared" si="266"/>
        <v>2020</v>
      </c>
      <c r="C8554" s="17">
        <v>44075</v>
      </c>
      <c r="D8554" s="18" t="s">
        <v>130</v>
      </c>
      <c r="E8554" s="18" t="s">
        <v>163</v>
      </c>
      <c r="F8554" s="18" t="str">
        <f t="shared" si="267"/>
        <v>Eversource_EMA-Newton Muni Agg Rate-44075</v>
      </c>
      <c r="G8554" s="11" t="s">
        <v>131</v>
      </c>
      <c r="H8554" s="11" t="s">
        <v>54</v>
      </c>
      <c r="I8554" s="11" t="s">
        <v>99</v>
      </c>
      <c r="J8554" s="11" t="s">
        <v>268</v>
      </c>
      <c r="K8554" s="11" t="str">
        <f>IFERROR(INDEX('EDC Component Dictionary'!$C$5:$C$37,MATCH('Rates Database'!J8554,'EDC Component Dictionary'!$B$5:$B$37,0)), "Energy Supply")</f>
        <v>Energy Supply</v>
      </c>
      <c r="L8554" s="12">
        <v>0.11353000000000001</v>
      </c>
      <c r="M8554" s="12"/>
    </row>
    <row r="8555" spans="1:13" x14ac:dyDescent="0.3">
      <c r="A8555" s="18">
        <v>8553</v>
      </c>
      <c r="B8555" s="18">
        <f t="shared" si="266"/>
        <v>2020</v>
      </c>
      <c r="C8555" s="17">
        <v>44075</v>
      </c>
      <c r="D8555" s="18" t="s">
        <v>130</v>
      </c>
      <c r="E8555" s="18" t="s">
        <v>163</v>
      </c>
      <c r="F8555" s="18" t="str">
        <f t="shared" si="267"/>
        <v>Eversource_EMA-Holliston Muni Agg Rate-44075</v>
      </c>
      <c r="G8555" s="11" t="s">
        <v>131</v>
      </c>
      <c r="H8555" s="11" t="s">
        <v>54</v>
      </c>
      <c r="I8555" s="11" t="s">
        <v>99</v>
      </c>
      <c r="J8555" s="11" t="s">
        <v>246</v>
      </c>
      <c r="K8555" s="11" t="str">
        <f>IFERROR(INDEX('EDC Component Dictionary'!$C$5:$C$37,MATCH('Rates Database'!J8555,'EDC Component Dictionary'!$B$5:$B$37,0)), "Energy Supply")</f>
        <v>Energy Supply</v>
      </c>
      <c r="L8555" s="12">
        <v>0.11373</v>
      </c>
      <c r="M8555" s="12"/>
    </row>
    <row r="8556" spans="1:13" x14ac:dyDescent="0.3">
      <c r="A8556" s="18">
        <v>8554</v>
      </c>
      <c r="B8556" s="18">
        <f t="shared" si="266"/>
        <v>2020</v>
      </c>
      <c r="C8556" s="17">
        <v>44075</v>
      </c>
      <c r="D8556" s="18" t="s">
        <v>130</v>
      </c>
      <c r="E8556" s="18" t="s">
        <v>164</v>
      </c>
      <c r="F8556" s="18" t="str">
        <f t="shared" si="267"/>
        <v>National Grid-Hamilton Muni Agg Rate-44075</v>
      </c>
      <c r="G8556" s="11" t="s">
        <v>131</v>
      </c>
      <c r="H8556" s="11" t="s">
        <v>54</v>
      </c>
      <c r="I8556" s="11" t="s">
        <v>99</v>
      </c>
      <c r="J8556" s="11" t="s">
        <v>250</v>
      </c>
      <c r="K8556" s="11" t="str">
        <f>IFERROR(INDEX('EDC Component Dictionary'!$C$5:$C$37,MATCH('Rates Database'!J8556,'EDC Component Dictionary'!$B$5:$B$37,0)), "Energy Supply")</f>
        <v>Energy Supply</v>
      </c>
      <c r="L8556" s="12">
        <v>0.11412</v>
      </c>
      <c r="M8556" s="12"/>
    </row>
    <row r="8557" spans="1:13" x14ac:dyDescent="0.3">
      <c r="A8557" s="18">
        <v>8555</v>
      </c>
      <c r="B8557" s="18">
        <f t="shared" si="266"/>
        <v>2020</v>
      </c>
      <c r="C8557" s="17">
        <v>44075</v>
      </c>
      <c r="D8557" s="18" t="s">
        <v>130</v>
      </c>
      <c r="E8557" s="18" t="s">
        <v>164</v>
      </c>
      <c r="F8557" s="18" t="str">
        <f t="shared" si="267"/>
        <v>National Grid-Millville Muni Agg Rate-44075</v>
      </c>
      <c r="G8557" s="11" t="s">
        <v>131</v>
      </c>
      <c r="H8557" s="11" t="s">
        <v>54</v>
      </c>
      <c r="I8557" s="11" t="s">
        <v>99</v>
      </c>
      <c r="J8557" s="11" t="s">
        <v>251</v>
      </c>
      <c r="K8557" s="11" t="str">
        <f>IFERROR(INDEX('EDC Component Dictionary'!$C$5:$C$37,MATCH('Rates Database'!J8557,'EDC Component Dictionary'!$B$5:$B$37,0)), "Energy Supply")</f>
        <v>Energy Supply</v>
      </c>
      <c r="L8557" s="12">
        <v>0.11416999999999999</v>
      </c>
      <c r="M8557" s="12"/>
    </row>
    <row r="8558" spans="1:13" x14ac:dyDescent="0.3">
      <c r="A8558" s="18">
        <v>8556</v>
      </c>
      <c r="B8558" s="18">
        <f t="shared" si="266"/>
        <v>2020</v>
      </c>
      <c r="C8558" s="17">
        <v>44075</v>
      </c>
      <c r="D8558" s="18" t="s">
        <v>130</v>
      </c>
      <c r="E8558" s="18" t="s">
        <v>164</v>
      </c>
      <c r="F8558" s="18" t="str">
        <f t="shared" si="267"/>
        <v>National Grid-Worcester Muni Agg Rate-44075</v>
      </c>
      <c r="G8558" s="11" t="s">
        <v>131</v>
      </c>
      <c r="H8558" s="11" t="s">
        <v>54</v>
      </c>
      <c r="I8558" s="11" t="s">
        <v>99</v>
      </c>
      <c r="J8558" s="11" t="s">
        <v>281</v>
      </c>
      <c r="K8558" s="11" t="str">
        <f>IFERROR(INDEX('EDC Component Dictionary'!$C$5:$C$37,MATCH('Rates Database'!J8558,'EDC Component Dictionary'!$B$5:$B$37,0)), "Energy Supply")</f>
        <v>Energy Supply</v>
      </c>
      <c r="L8558" s="12">
        <v>0.11446000000000001</v>
      </c>
      <c r="M8558" s="12"/>
    </row>
    <row r="8559" spans="1:13" x14ac:dyDescent="0.3">
      <c r="A8559" s="18">
        <v>8557</v>
      </c>
      <c r="B8559" s="18">
        <f t="shared" si="266"/>
        <v>2020</v>
      </c>
      <c r="C8559" s="17">
        <v>44075</v>
      </c>
      <c r="D8559" s="18" t="s">
        <v>130</v>
      </c>
      <c r="E8559" s="18" t="s">
        <v>164</v>
      </c>
      <c r="F8559" s="18" t="str">
        <f t="shared" si="267"/>
        <v>National Grid-Swampscott Muni Agg Rate-44075</v>
      </c>
      <c r="G8559" s="11" t="s">
        <v>131</v>
      </c>
      <c r="H8559" s="11" t="s">
        <v>54</v>
      </c>
      <c r="I8559" s="11" t="s">
        <v>99</v>
      </c>
      <c r="J8559" s="11" t="s">
        <v>178</v>
      </c>
      <c r="K8559" s="11" t="str">
        <f>IFERROR(INDEX('EDC Component Dictionary'!$C$5:$C$37,MATCH('Rates Database'!J8559,'EDC Component Dictionary'!$B$5:$B$37,0)), "Energy Supply")</f>
        <v>Energy Supply</v>
      </c>
      <c r="L8559" s="12">
        <v>0.11445</v>
      </c>
      <c r="M8559" s="12"/>
    </row>
    <row r="8560" spans="1:13" x14ac:dyDescent="0.3">
      <c r="A8560" s="18">
        <v>8558</v>
      </c>
      <c r="B8560" s="18">
        <f t="shared" si="266"/>
        <v>2020</v>
      </c>
      <c r="C8560" s="17">
        <v>44075</v>
      </c>
      <c r="D8560" s="18" t="s">
        <v>130</v>
      </c>
      <c r="E8560" s="18" t="s">
        <v>163</v>
      </c>
      <c r="F8560" s="18" t="str">
        <f t="shared" si="267"/>
        <v>Eversource_EMA-Watertown Muni Agg Rate-44075</v>
      </c>
      <c r="G8560" s="11" t="s">
        <v>131</v>
      </c>
      <c r="H8560" s="11" t="s">
        <v>54</v>
      </c>
      <c r="I8560" s="11" t="s">
        <v>99</v>
      </c>
      <c r="J8560" s="11" t="s">
        <v>275</v>
      </c>
      <c r="K8560" s="11" t="str">
        <f>IFERROR(INDEX('EDC Component Dictionary'!$C$5:$C$37,MATCH('Rates Database'!J8560,'EDC Component Dictionary'!$B$5:$B$37,0)), "Energy Supply")</f>
        <v>Energy Supply</v>
      </c>
      <c r="L8560" s="12">
        <v>0.11501</v>
      </c>
      <c r="M8560" s="12"/>
    </row>
    <row r="8561" spans="1:13" x14ac:dyDescent="0.3">
      <c r="A8561" s="18">
        <v>8559</v>
      </c>
      <c r="B8561" s="18">
        <f t="shared" si="266"/>
        <v>2020</v>
      </c>
      <c r="C8561" s="17">
        <v>44075</v>
      </c>
      <c r="D8561" s="18" t="s">
        <v>130</v>
      </c>
      <c r="E8561" s="18" t="s">
        <v>164</v>
      </c>
      <c r="F8561" s="18" t="str">
        <f t="shared" si="267"/>
        <v>National Grid-Medford Muni Agg Rate-44075</v>
      </c>
      <c r="G8561" s="11" t="s">
        <v>131</v>
      </c>
      <c r="H8561" s="11" t="s">
        <v>54</v>
      </c>
      <c r="I8561" s="11" t="s">
        <v>99</v>
      </c>
      <c r="J8561" s="11" t="s">
        <v>279</v>
      </c>
      <c r="K8561" s="11" t="str">
        <f>IFERROR(INDEX('EDC Component Dictionary'!$C$5:$C$37,MATCH('Rates Database'!J8561,'EDC Component Dictionary'!$B$5:$B$37,0)), "Energy Supply")</f>
        <v>Energy Supply</v>
      </c>
      <c r="L8561" s="12">
        <v>0.11516999999999999</v>
      </c>
      <c r="M8561" s="12"/>
    </row>
    <row r="8562" spans="1:13" x14ac:dyDescent="0.3">
      <c r="A8562" s="18">
        <v>8560</v>
      </c>
      <c r="B8562" s="18">
        <f t="shared" si="266"/>
        <v>2020</v>
      </c>
      <c r="C8562" s="17">
        <v>44075</v>
      </c>
      <c r="D8562" s="18" t="s">
        <v>130</v>
      </c>
      <c r="E8562" s="18" t="s">
        <v>163</v>
      </c>
      <c r="F8562" s="18" t="str">
        <f t="shared" si="267"/>
        <v>Eversource_EMA-Walpole Muni Agg Rate-44075</v>
      </c>
      <c r="G8562" s="11" t="s">
        <v>131</v>
      </c>
      <c r="H8562" s="11" t="s">
        <v>54</v>
      </c>
      <c r="I8562" s="11" t="s">
        <v>99</v>
      </c>
      <c r="J8562" s="11" t="s">
        <v>174</v>
      </c>
      <c r="K8562" s="11" t="str">
        <f>IFERROR(INDEX('EDC Component Dictionary'!$C$5:$C$37,MATCH('Rates Database'!J8562,'EDC Component Dictionary'!$B$5:$B$37,0)), "Energy Supply")</f>
        <v>Energy Supply</v>
      </c>
      <c r="L8562" s="12">
        <v>0.11582000000000001</v>
      </c>
      <c r="M8562" s="12"/>
    </row>
    <row r="8563" spans="1:13" x14ac:dyDescent="0.3">
      <c r="A8563" s="18">
        <v>8561</v>
      </c>
      <c r="B8563" s="18">
        <f t="shared" si="266"/>
        <v>2020</v>
      </c>
      <c r="C8563" s="17">
        <v>44075</v>
      </c>
      <c r="D8563" s="18" t="s">
        <v>130</v>
      </c>
      <c r="E8563" s="18" t="s">
        <v>163</v>
      </c>
      <c r="F8563" s="18" t="str">
        <f t="shared" si="267"/>
        <v>Eversource_EMA-Brookline Muni Agg Rate-44075</v>
      </c>
      <c r="G8563" s="11" t="s">
        <v>131</v>
      </c>
      <c r="H8563" s="11" t="s">
        <v>54</v>
      </c>
      <c r="I8563" s="11" t="s">
        <v>99</v>
      </c>
      <c r="J8563" s="11" t="s">
        <v>243</v>
      </c>
      <c r="K8563" s="11" t="str">
        <f>IFERROR(INDEX('EDC Component Dictionary'!$C$5:$C$37,MATCH('Rates Database'!J8563,'EDC Component Dictionary'!$B$5:$B$37,0)), "Energy Supply")</f>
        <v>Energy Supply</v>
      </c>
      <c r="L8563" s="12">
        <v>0.11670999999999999</v>
      </c>
      <c r="M8563" s="12"/>
    </row>
    <row r="8564" spans="1:13" x14ac:dyDescent="0.3">
      <c r="A8564" s="18">
        <v>8562</v>
      </c>
      <c r="B8564" s="18">
        <f t="shared" si="266"/>
        <v>2020</v>
      </c>
      <c r="C8564" s="17">
        <v>44075</v>
      </c>
      <c r="D8564" s="18" t="s">
        <v>130</v>
      </c>
      <c r="E8564" s="18" t="s">
        <v>163</v>
      </c>
      <c r="F8564" s="18" t="str">
        <f t="shared" si="267"/>
        <v>Eversource_EMA-Lexington Muni Agg Rate-44075</v>
      </c>
      <c r="G8564" s="11" t="s">
        <v>131</v>
      </c>
      <c r="H8564" s="11" t="s">
        <v>54</v>
      </c>
      <c r="I8564" s="11" t="s">
        <v>99</v>
      </c>
      <c r="J8564" s="11" t="s">
        <v>254</v>
      </c>
      <c r="K8564" s="11" t="str">
        <f>IFERROR(INDEX('EDC Component Dictionary'!$C$5:$C$37,MATCH('Rates Database'!J8564,'EDC Component Dictionary'!$B$5:$B$37,0)), "Energy Supply")</f>
        <v>Energy Supply</v>
      </c>
      <c r="L8564" s="12">
        <v>0.11626</v>
      </c>
      <c r="M8564" s="12"/>
    </row>
    <row r="8565" spans="1:13" x14ac:dyDescent="0.3">
      <c r="A8565" s="18">
        <v>8563</v>
      </c>
      <c r="B8565" s="18">
        <f t="shared" si="266"/>
        <v>2020</v>
      </c>
      <c r="C8565" s="17">
        <v>44075</v>
      </c>
      <c r="D8565" s="18" t="s">
        <v>130</v>
      </c>
      <c r="E8565" s="18" t="s">
        <v>164</v>
      </c>
      <c r="F8565" s="18" t="str">
        <f t="shared" si="267"/>
        <v>National Grid-Foxborough Muni Agg Rate-44075</v>
      </c>
      <c r="G8565" s="11" t="s">
        <v>131</v>
      </c>
      <c r="H8565" s="11" t="s">
        <v>54</v>
      </c>
      <c r="I8565" s="11" t="s">
        <v>99</v>
      </c>
      <c r="J8565" s="11" t="s">
        <v>256</v>
      </c>
      <c r="K8565" s="11" t="str">
        <f>IFERROR(INDEX('EDC Component Dictionary'!$C$5:$C$37,MATCH('Rates Database'!J8565,'EDC Component Dictionary'!$B$5:$B$37,0)), "Energy Supply")</f>
        <v>Energy Supply</v>
      </c>
      <c r="L8565" s="12">
        <v>0.11791</v>
      </c>
      <c r="M8565" s="12"/>
    </row>
    <row r="8566" spans="1:13" x14ac:dyDescent="0.3">
      <c r="A8566" s="18">
        <v>8564</v>
      </c>
      <c r="B8566" s="18">
        <f t="shared" si="266"/>
        <v>2020</v>
      </c>
      <c r="C8566" s="17">
        <v>44075</v>
      </c>
      <c r="D8566" s="18" t="s">
        <v>130</v>
      </c>
      <c r="E8566" s="18" t="s">
        <v>164</v>
      </c>
      <c r="F8566" s="18" t="str">
        <f t="shared" si="267"/>
        <v>National Grid-Lowell Muni Agg Rate-44075</v>
      </c>
      <c r="G8566" s="11" t="s">
        <v>131</v>
      </c>
      <c r="H8566" s="11" t="s">
        <v>54</v>
      </c>
      <c r="I8566" s="11" t="s">
        <v>99</v>
      </c>
      <c r="J8566" s="11" t="s">
        <v>262</v>
      </c>
      <c r="K8566" s="11" t="str">
        <f>IFERROR(INDEX('EDC Component Dictionary'!$C$5:$C$37,MATCH('Rates Database'!J8566,'EDC Component Dictionary'!$B$5:$B$37,0)), "Energy Supply")</f>
        <v>Energy Supply</v>
      </c>
      <c r="L8566" s="12">
        <v>0.11874</v>
      </c>
      <c r="M8566" s="12"/>
    </row>
    <row r="8567" spans="1:13" x14ac:dyDescent="0.3">
      <c r="A8567" s="18">
        <v>8565</v>
      </c>
      <c r="B8567" s="18">
        <f t="shared" si="266"/>
        <v>2020</v>
      </c>
      <c r="C8567" s="17">
        <v>44105</v>
      </c>
      <c r="D8567" s="18" t="s">
        <v>130</v>
      </c>
      <c r="E8567" s="18" t="s">
        <v>95</v>
      </c>
      <c r="F8567" s="18" t="str">
        <f t="shared" si="267"/>
        <v>Eversource_WMA-Buckland Muni Agg Rate-44105</v>
      </c>
      <c r="G8567" s="11" t="s">
        <v>131</v>
      </c>
      <c r="H8567" s="11" t="s">
        <v>54</v>
      </c>
      <c r="I8567" s="11" t="s">
        <v>99</v>
      </c>
      <c r="J8567" s="11" t="s">
        <v>282</v>
      </c>
      <c r="K8567" s="11" t="str">
        <f>IFERROR(INDEX('EDC Component Dictionary'!$C$5:$C$37,MATCH('Rates Database'!J8567,'EDC Component Dictionary'!$B$5:$B$37,0)), "Energy Supply")</f>
        <v>Energy Supply</v>
      </c>
      <c r="L8567" s="12">
        <v>8.7099999999999997E-2</v>
      </c>
      <c r="M8567" s="12"/>
    </row>
    <row r="8568" spans="1:13" x14ac:dyDescent="0.3">
      <c r="A8568" s="18">
        <v>8566</v>
      </c>
      <c r="B8568" s="18">
        <f t="shared" si="266"/>
        <v>2020</v>
      </c>
      <c r="C8568" s="17">
        <v>44105</v>
      </c>
      <c r="D8568" s="18" t="s">
        <v>130</v>
      </c>
      <c r="E8568" s="18" t="s">
        <v>164</v>
      </c>
      <c r="F8568" s="18" t="str">
        <f t="shared" si="267"/>
        <v>National Grid-Charlemont Muni Agg Rate-44105</v>
      </c>
      <c r="G8568" s="11" t="s">
        <v>131</v>
      </c>
      <c r="H8568" s="11" t="s">
        <v>54</v>
      </c>
      <c r="I8568" s="11" t="s">
        <v>99</v>
      </c>
      <c r="J8568" s="11" t="s">
        <v>283</v>
      </c>
      <c r="K8568" s="11" t="str">
        <f>IFERROR(INDEX('EDC Component Dictionary'!$C$5:$C$37,MATCH('Rates Database'!J8568,'EDC Component Dictionary'!$B$5:$B$37,0)), "Energy Supply")</f>
        <v>Energy Supply</v>
      </c>
      <c r="L8568" s="12">
        <v>8.7099999999999997E-2</v>
      </c>
      <c r="M8568" s="12"/>
    </row>
    <row r="8569" spans="1:13" x14ac:dyDescent="0.3">
      <c r="A8569" s="18">
        <v>8567</v>
      </c>
      <c r="B8569" s="18">
        <f t="shared" si="266"/>
        <v>2020</v>
      </c>
      <c r="C8569" s="17">
        <v>44105</v>
      </c>
      <c r="D8569" s="18" t="s">
        <v>130</v>
      </c>
      <c r="E8569" s="18" t="s">
        <v>95</v>
      </c>
      <c r="F8569" s="18" t="str">
        <f t="shared" si="267"/>
        <v>Eversource_WMA-Colrain Muni Agg Rate-44105</v>
      </c>
      <c r="G8569" s="11" t="s">
        <v>131</v>
      </c>
      <c r="H8569" s="11" t="s">
        <v>54</v>
      </c>
      <c r="I8569" s="11" t="s">
        <v>99</v>
      </c>
      <c r="J8569" s="11" t="s">
        <v>100</v>
      </c>
      <c r="K8569" s="11" t="str">
        <f>IFERROR(INDEX('EDC Component Dictionary'!$C$5:$C$37,MATCH('Rates Database'!J8569,'EDC Component Dictionary'!$B$5:$B$37,0)), "Energy Supply")</f>
        <v>Energy Supply</v>
      </c>
      <c r="L8569" s="12">
        <v>8.7099999999999997E-2</v>
      </c>
      <c r="M8569" s="12"/>
    </row>
    <row r="8570" spans="1:13" x14ac:dyDescent="0.3">
      <c r="A8570" s="18">
        <v>8568</v>
      </c>
      <c r="B8570" s="18">
        <f t="shared" si="266"/>
        <v>2020</v>
      </c>
      <c r="C8570" s="17">
        <v>44105</v>
      </c>
      <c r="D8570" s="18" t="s">
        <v>130</v>
      </c>
      <c r="E8570" s="18" t="s">
        <v>95</v>
      </c>
      <c r="F8570" s="18" t="str">
        <f t="shared" si="267"/>
        <v>Eversource_WMA-Shelburne Muni Agg Rate-44105</v>
      </c>
      <c r="G8570" s="11" t="s">
        <v>131</v>
      </c>
      <c r="H8570" s="11" t="s">
        <v>54</v>
      </c>
      <c r="I8570" s="11" t="s">
        <v>99</v>
      </c>
      <c r="J8570" s="11" t="s">
        <v>284</v>
      </c>
      <c r="K8570" s="11" t="str">
        <f>IFERROR(INDEX('EDC Component Dictionary'!$C$5:$C$37,MATCH('Rates Database'!J8570,'EDC Component Dictionary'!$B$5:$B$37,0)), "Energy Supply")</f>
        <v>Energy Supply</v>
      </c>
      <c r="L8570" s="12">
        <v>8.7110000000000007E-2</v>
      </c>
      <c r="M8570" s="12"/>
    </row>
    <row r="8571" spans="1:13" x14ac:dyDescent="0.3">
      <c r="A8571" s="18">
        <v>8569</v>
      </c>
      <c r="B8571" s="18">
        <f t="shared" si="266"/>
        <v>2020</v>
      </c>
      <c r="C8571" s="17">
        <v>44105</v>
      </c>
      <c r="D8571" s="18" t="s">
        <v>130</v>
      </c>
      <c r="E8571" s="18" t="s">
        <v>164</v>
      </c>
      <c r="F8571" s="18" t="str">
        <f t="shared" si="267"/>
        <v>National Grid-Wendell Muni Agg Rate-44105</v>
      </c>
      <c r="G8571" s="11" t="s">
        <v>131</v>
      </c>
      <c r="H8571" s="11" t="s">
        <v>54</v>
      </c>
      <c r="I8571" s="11" t="s">
        <v>99</v>
      </c>
      <c r="J8571" s="11" t="s">
        <v>213</v>
      </c>
      <c r="K8571" s="11" t="str">
        <f>IFERROR(INDEX('EDC Component Dictionary'!$C$5:$C$37,MATCH('Rates Database'!J8571,'EDC Component Dictionary'!$B$5:$B$37,0)), "Energy Supply")</f>
        <v>Energy Supply</v>
      </c>
      <c r="L8571" s="12">
        <v>8.7389999999999995E-2</v>
      </c>
      <c r="M8571" s="12"/>
    </row>
    <row r="8572" spans="1:13" x14ac:dyDescent="0.3">
      <c r="A8572" s="18">
        <v>8570</v>
      </c>
      <c r="B8572" s="18">
        <f t="shared" si="266"/>
        <v>2020</v>
      </c>
      <c r="C8572" s="17">
        <v>44105</v>
      </c>
      <c r="D8572" s="18" t="s">
        <v>130</v>
      </c>
      <c r="E8572" s="18" t="s">
        <v>164</v>
      </c>
      <c r="F8572" s="18" t="str">
        <f t="shared" si="267"/>
        <v>National Grid-New Salem Muni Agg Rate-44105</v>
      </c>
      <c r="G8572" s="11" t="s">
        <v>131</v>
      </c>
      <c r="H8572" s="11" t="s">
        <v>54</v>
      </c>
      <c r="I8572" s="11" t="s">
        <v>99</v>
      </c>
      <c r="J8572" s="11" t="s">
        <v>285</v>
      </c>
      <c r="K8572" s="11" t="str">
        <f>IFERROR(INDEX('EDC Component Dictionary'!$C$5:$C$37,MATCH('Rates Database'!J8572,'EDC Component Dictionary'!$B$5:$B$37,0)), "Energy Supply")</f>
        <v>Energy Supply</v>
      </c>
      <c r="L8572" s="12">
        <v>8.8150000000000006E-2</v>
      </c>
      <c r="M8572" s="12"/>
    </row>
    <row r="8573" spans="1:13" x14ac:dyDescent="0.3">
      <c r="A8573" s="18">
        <v>8571</v>
      </c>
      <c r="B8573" s="18">
        <f t="shared" si="266"/>
        <v>2020</v>
      </c>
      <c r="C8573" s="17">
        <v>44105</v>
      </c>
      <c r="D8573" s="18" t="s">
        <v>130</v>
      </c>
      <c r="E8573" s="18" t="s">
        <v>164</v>
      </c>
      <c r="F8573" s="18" t="str">
        <f t="shared" si="267"/>
        <v>National Grid-Warwick Muni Agg Rate-44105</v>
      </c>
      <c r="G8573" s="11" t="s">
        <v>131</v>
      </c>
      <c r="H8573" s="11" t="s">
        <v>54</v>
      </c>
      <c r="I8573" s="11" t="s">
        <v>99</v>
      </c>
      <c r="J8573" s="11" t="s">
        <v>286</v>
      </c>
      <c r="K8573" s="11" t="str">
        <f>IFERROR(INDEX('EDC Component Dictionary'!$C$5:$C$37,MATCH('Rates Database'!J8573,'EDC Component Dictionary'!$B$5:$B$37,0)), "Energy Supply")</f>
        <v>Energy Supply</v>
      </c>
      <c r="L8573" s="12">
        <v>8.8160000000000002E-2</v>
      </c>
      <c r="M8573" s="12"/>
    </row>
    <row r="8574" spans="1:13" x14ac:dyDescent="0.3">
      <c r="A8574" s="18">
        <v>8572</v>
      </c>
      <c r="B8574" s="18">
        <f t="shared" si="266"/>
        <v>2020</v>
      </c>
      <c r="C8574" s="17">
        <v>44105</v>
      </c>
      <c r="D8574" s="18" t="s">
        <v>130</v>
      </c>
      <c r="E8574" s="18" t="s">
        <v>95</v>
      </c>
      <c r="F8574" s="18" t="str">
        <f t="shared" si="267"/>
        <v>Eversource_WMA-Whately Muni Agg Rate-44105</v>
      </c>
      <c r="G8574" s="11" t="s">
        <v>131</v>
      </c>
      <c r="H8574" s="11" t="s">
        <v>54</v>
      </c>
      <c r="I8574" s="11" t="s">
        <v>99</v>
      </c>
      <c r="J8574" s="11" t="s">
        <v>287</v>
      </c>
      <c r="K8574" s="11" t="str">
        <f>IFERROR(INDEX('EDC Component Dictionary'!$C$5:$C$37,MATCH('Rates Database'!J8574,'EDC Component Dictionary'!$B$5:$B$37,0)), "Energy Supply")</f>
        <v>Energy Supply</v>
      </c>
      <c r="L8574" s="12">
        <v>8.8050000000000003E-2</v>
      </c>
      <c r="M8574" s="12"/>
    </row>
    <row r="8575" spans="1:13" x14ac:dyDescent="0.3">
      <c r="A8575" s="18">
        <v>8573</v>
      </c>
      <c r="B8575" s="18">
        <f t="shared" si="266"/>
        <v>2020</v>
      </c>
      <c r="C8575" s="17">
        <v>44105</v>
      </c>
      <c r="D8575" s="18" t="s">
        <v>130</v>
      </c>
      <c r="E8575" s="18" t="s">
        <v>95</v>
      </c>
      <c r="F8575" s="18" t="str">
        <f t="shared" si="267"/>
        <v>Eversource_WMA-Conway Muni Agg Rate-44105</v>
      </c>
      <c r="G8575" s="11" t="s">
        <v>131</v>
      </c>
      <c r="H8575" s="11" t="s">
        <v>54</v>
      </c>
      <c r="I8575" s="11" t="s">
        <v>99</v>
      </c>
      <c r="J8575" s="11" t="s">
        <v>288</v>
      </c>
      <c r="K8575" s="11" t="str">
        <f>IFERROR(INDEX('EDC Component Dictionary'!$C$5:$C$37,MATCH('Rates Database'!J8575,'EDC Component Dictionary'!$B$5:$B$37,0)), "Energy Supply")</f>
        <v>Energy Supply</v>
      </c>
      <c r="L8575" s="12">
        <v>8.8969999999999994E-2</v>
      </c>
      <c r="M8575" s="12"/>
    </row>
    <row r="8576" spans="1:13" x14ac:dyDescent="0.3">
      <c r="A8576" s="18">
        <v>8574</v>
      </c>
      <c r="B8576" s="18">
        <f t="shared" si="266"/>
        <v>2020</v>
      </c>
      <c r="C8576" s="17">
        <v>44105</v>
      </c>
      <c r="D8576" s="18" t="s">
        <v>130</v>
      </c>
      <c r="E8576" s="18" t="s">
        <v>95</v>
      </c>
      <c r="F8576" s="18" t="str">
        <f t="shared" si="267"/>
        <v>Eversource_WMA-Deerfield Muni Agg Rate-44105</v>
      </c>
      <c r="G8576" s="11" t="s">
        <v>131</v>
      </c>
      <c r="H8576" s="11" t="s">
        <v>54</v>
      </c>
      <c r="I8576" s="11" t="s">
        <v>99</v>
      </c>
      <c r="J8576" s="11" t="s">
        <v>289</v>
      </c>
      <c r="K8576" s="11" t="str">
        <f>IFERROR(INDEX('EDC Component Dictionary'!$C$5:$C$37,MATCH('Rates Database'!J8576,'EDC Component Dictionary'!$B$5:$B$37,0)), "Energy Supply")</f>
        <v>Energy Supply</v>
      </c>
      <c r="L8576" s="12">
        <v>8.9069999999999996E-2</v>
      </c>
      <c r="M8576" s="12"/>
    </row>
    <row r="8577" spans="1:13" x14ac:dyDescent="0.3">
      <c r="A8577" s="18">
        <v>8575</v>
      </c>
      <c r="B8577" s="18">
        <f t="shared" si="266"/>
        <v>2020</v>
      </c>
      <c r="C8577" s="17">
        <v>44105</v>
      </c>
      <c r="D8577" s="18" t="s">
        <v>130</v>
      </c>
      <c r="E8577" s="18" t="s">
        <v>95</v>
      </c>
      <c r="F8577" s="18" t="str">
        <f t="shared" si="267"/>
        <v>Eversource_WMA-Huntington Muni Agg Rate-44105</v>
      </c>
      <c r="G8577" s="11" t="s">
        <v>131</v>
      </c>
      <c r="H8577" s="11" t="s">
        <v>54</v>
      </c>
      <c r="I8577" s="11" t="s">
        <v>99</v>
      </c>
      <c r="J8577" s="11" t="s">
        <v>290</v>
      </c>
      <c r="K8577" s="11" t="str">
        <f>IFERROR(INDEX('EDC Component Dictionary'!$C$5:$C$37,MATCH('Rates Database'!J8577,'EDC Component Dictionary'!$B$5:$B$37,0)), "Energy Supply")</f>
        <v>Energy Supply</v>
      </c>
      <c r="L8577" s="12">
        <v>8.899E-2</v>
      </c>
      <c r="M8577" s="12"/>
    </row>
    <row r="8578" spans="1:13" x14ac:dyDescent="0.3">
      <c r="A8578" s="18">
        <v>8576</v>
      </c>
      <c r="B8578" s="18">
        <f t="shared" si="266"/>
        <v>2020</v>
      </c>
      <c r="C8578" s="17">
        <v>44105</v>
      </c>
      <c r="D8578" s="18" t="s">
        <v>130</v>
      </c>
      <c r="E8578" s="18" t="s">
        <v>95</v>
      </c>
      <c r="F8578" s="18" t="str">
        <f t="shared" si="267"/>
        <v>Eversource_WMA-Northfield Muni Agg Rate-44105</v>
      </c>
      <c r="G8578" s="11" t="s">
        <v>131</v>
      </c>
      <c r="H8578" s="11" t="s">
        <v>54</v>
      </c>
      <c r="I8578" s="11" t="s">
        <v>99</v>
      </c>
      <c r="J8578" s="11" t="s">
        <v>291</v>
      </c>
      <c r="K8578" s="11" t="str">
        <f>IFERROR(INDEX('EDC Component Dictionary'!$C$5:$C$37,MATCH('Rates Database'!J8578,'EDC Component Dictionary'!$B$5:$B$37,0)), "Energy Supply")</f>
        <v>Energy Supply</v>
      </c>
      <c r="L8578" s="12">
        <v>8.9020000000000002E-2</v>
      </c>
      <c r="M8578" s="12"/>
    </row>
    <row r="8579" spans="1:13" x14ac:dyDescent="0.3">
      <c r="A8579" s="18">
        <v>8577</v>
      </c>
      <c r="B8579" s="18">
        <f t="shared" ref="B8579:B8642" si="268">YEAR(C8579)</f>
        <v>2020</v>
      </c>
      <c r="C8579" s="17">
        <v>44105</v>
      </c>
      <c r="D8579" s="18" t="s">
        <v>130</v>
      </c>
      <c r="E8579" s="18" t="s">
        <v>95</v>
      </c>
      <c r="F8579" s="18" t="str">
        <f t="shared" si="267"/>
        <v>Eversource_WMA-Sunderland Muni Agg Rate-44105</v>
      </c>
      <c r="G8579" s="11" t="s">
        <v>131</v>
      </c>
      <c r="H8579" s="11" t="s">
        <v>54</v>
      </c>
      <c r="I8579" s="11" t="s">
        <v>99</v>
      </c>
      <c r="J8579" s="11" t="s">
        <v>292</v>
      </c>
      <c r="K8579" s="11" t="str">
        <f>IFERROR(INDEX('EDC Component Dictionary'!$C$5:$C$37,MATCH('Rates Database'!J8579,'EDC Component Dictionary'!$B$5:$B$37,0)), "Energy Supply")</f>
        <v>Energy Supply</v>
      </c>
      <c r="L8579" s="12">
        <v>8.9029999999999998E-2</v>
      </c>
      <c r="M8579" s="12"/>
    </row>
    <row r="8580" spans="1:13" x14ac:dyDescent="0.3">
      <c r="A8580" s="18">
        <v>8578</v>
      </c>
      <c r="B8580" s="18">
        <f t="shared" si="268"/>
        <v>2020</v>
      </c>
      <c r="C8580" s="17">
        <v>44105</v>
      </c>
      <c r="D8580" s="18" t="s">
        <v>130</v>
      </c>
      <c r="E8580" s="18" t="s">
        <v>164</v>
      </c>
      <c r="F8580" s="18" t="str">
        <f t="shared" ref="F8580:F8643" si="269">_xlfn.CONCAT(E8580,"-",J8580,"-",C8580)</f>
        <v>National Grid-Westborough Muni Agg Rate-44105</v>
      </c>
      <c r="G8580" s="11" t="s">
        <v>131</v>
      </c>
      <c r="H8580" s="11" t="s">
        <v>54</v>
      </c>
      <c r="I8580" s="11" t="s">
        <v>99</v>
      </c>
      <c r="J8580" s="11" t="s">
        <v>172</v>
      </c>
      <c r="K8580" s="11" t="str">
        <f>IFERROR(INDEX('EDC Component Dictionary'!$C$5:$C$37,MATCH('Rates Database'!J8580,'EDC Component Dictionary'!$B$5:$B$37,0)), "Energy Supply")</f>
        <v>Energy Supply</v>
      </c>
      <c r="L8580" s="12">
        <v>9.3850000000000003E-2</v>
      </c>
      <c r="M8580" s="12"/>
    </row>
    <row r="8581" spans="1:13" x14ac:dyDescent="0.3">
      <c r="A8581" s="18">
        <v>8579</v>
      </c>
      <c r="B8581" s="18">
        <f t="shared" si="268"/>
        <v>2020</v>
      </c>
      <c r="C8581" s="17">
        <v>44105</v>
      </c>
      <c r="D8581" s="18" t="s">
        <v>130</v>
      </c>
      <c r="E8581" s="18" t="s">
        <v>164</v>
      </c>
      <c r="F8581" s="18" t="str">
        <f t="shared" si="269"/>
        <v>National Grid-Marlborough Muni Agg Rate-44105</v>
      </c>
      <c r="G8581" s="11" t="s">
        <v>131</v>
      </c>
      <c r="H8581" s="11" t="s">
        <v>54</v>
      </c>
      <c r="I8581" s="11" t="s">
        <v>99</v>
      </c>
      <c r="J8581" s="11" t="s">
        <v>263</v>
      </c>
      <c r="K8581" s="11" t="str">
        <f>IFERROR(INDEX('EDC Component Dictionary'!$C$5:$C$37,MATCH('Rates Database'!J8581,'EDC Component Dictionary'!$B$5:$B$37,0)), "Energy Supply")</f>
        <v>Energy Supply</v>
      </c>
      <c r="L8581" s="12">
        <v>9.3899999999999997E-2</v>
      </c>
      <c r="M8581" s="12"/>
    </row>
    <row r="8582" spans="1:13" x14ac:dyDescent="0.3">
      <c r="A8582" s="18">
        <v>8580</v>
      </c>
      <c r="B8582" s="18">
        <f t="shared" si="268"/>
        <v>2020</v>
      </c>
      <c r="C8582" s="17">
        <v>44105</v>
      </c>
      <c r="D8582" s="18" t="s">
        <v>130</v>
      </c>
      <c r="E8582" s="18" t="s">
        <v>164</v>
      </c>
      <c r="F8582" s="18" t="str">
        <f t="shared" si="269"/>
        <v>National Grid-Chelmsford Muni Agg Rate-44105</v>
      </c>
      <c r="G8582" s="11" t="s">
        <v>131</v>
      </c>
      <c r="H8582" s="11" t="s">
        <v>54</v>
      </c>
      <c r="I8582" s="11" t="s">
        <v>99</v>
      </c>
      <c r="J8582" s="11" t="s">
        <v>173</v>
      </c>
      <c r="K8582" s="11" t="str">
        <f>IFERROR(INDEX('EDC Component Dictionary'!$C$5:$C$37,MATCH('Rates Database'!J8582,'EDC Component Dictionary'!$B$5:$B$37,0)), "Energy Supply")</f>
        <v>Energy Supply</v>
      </c>
      <c r="L8582" s="12">
        <v>9.4100000000000003E-2</v>
      </c>
      <c r="M8582" s="12"/>
    </row>
    <row r="8583" spans="1:13" x14ac:dyDescent="0.3">
      <c r="A8583" s="18">
        <v>8581</v>
      </c>
      <c r="B8583" s="18">
        <f t="shared" si="268"/>
        <v>2020</v>
      </c>
      <c r="C8583" s="17">
        <v>44105</v>
      </c>
      <c r="D8583" s="18" t="s">
        <v>130</v>
      </c>
      <c r="E8583" s="18" t="s">
        <v>95</v>
      </c>
      <c r="F8583" s="18" t="str">
        <f t="shared" si="269"/>
        <v>Eversource_WMA-Gill Muni Agg Rate-44105</v>
      </c>
      <c r="G8583" s="11" t="s">
        <v>131</v>
      </c>
      <c r="H8583" s="11" t="s">
        <v>54</v>
      </c>
      <c r="I8583" s="11" t="s">
        <v>99</v>
      </c>
      <c r="J8583" s="11" t="s">
        <v>293</v>
      </c>
      <c r="K8583" s="11" t="str">
        <f>IFERROR(INDEX('EDC Component Dictionary'!$C$5:$C$37,MATCH('Rates Database'!J8583,'EDC Component Dictionary'!$B$5:$B$37,0)), "Energy Supply")</f>
        <v>Energy Supply</v>
      </c>
      <c r="L8583" s="12">
        <v>9.6490000000000006E-2</v>
      </c>
      <c r="M8583" s="12"/>
    </row>
    <row r="8584" spans="1:13" x14ac:dyDescent="0.3">
      <c r="A8584" s="18">
        <v>8582</v>
      </c>
      <c r="B8584" s="18">
        <f t="shared" si="268"/>
        <v>2020</v>
      </c>
      <c r="C8584" s="17">
        <v>44105</v>
      </c>
      <c r="D8584" s="18" t="s">
        <v>130</v>
      </c>
      <c r="E8584" s="18" t="s">
        <v>95</v>
      </c>
      <c r="F8584" s="18" t="str">
        <f t="shared" si="269"/>
        <v>Eversource_WMA-West Springfield Muni Agg Rate-44105</v>
      </c>
      <c r="G8584" s="11" t="s">
        <v>131</v>
      </c>
      <c r="H8584" s="11" t="s">
        <v>54</v>
      </c>
      <c r="I8584" s="11" t="s">
        <v>99</v>
      </c>
      <c r="J8584" s="11" t="s">
        <v>272</v>
      </c>
      <c r="K8584" s="11" t="str">
        <f>IFERROR(INDEX('EDC Component Dictionary'!$C$5:$C$37,MATCH('Rates Database'!J8584,'EDC Component Dictionary'!$B$5:$B$37,0)), "Energy Supply")</f>
        <v>Energy Supply</v>
      </c>
      <c r="L8584" s="12">
        <v>9.672E-2</v>
      </c>
      <c r="M8584" s="12"/>
    </row>
    <row r="8585" spans="1:13" x14ac:dyDescent="0.3">
      <c r="A8585" s="18">
        <v>8583</v>
      </c>
      <c r="B8585" s="18">
        <f t="shared" si="268"/>
        <v>2020</v>
      </c>
      <c r="C8585" s="17">
        <v>44105</v>
      </c>
      <c r="D8585" s="18" t="s">
        <v>130</v>
      </c>
      <c r="E8585" s="18" t="s">
        <v>163</v>
      </c>
      <c r="F8585" s="18" t="str">
        <f t="shared" si="269"/>
        <v>Eversource_EMA-Plymouth Muni Agg Rate-44105</v>
      </c>
      <c r="G8585" s="11" t="s">
        <v>131</v>
      </c>
      <c r="H8585" s="11" t="s">
        <v>54</v>
      </c>
      <c r="I8585" s="11" t="s">
        <v>99</v>
      </c>
      <c r="J8585" s="11" t="s">
        <v>180</v>
      </c>
      <c r="K8585" s="11" t="str">
        <f>IFERROR(INDEX('EDC Component Dictionary'!$C$5:$C$37,MATCH('Rates Database'!J8585,'EDC Component Dictionary'!$B$5:$B$37,0)), "Energy Supply")</f>
        <v>Energy Supply</v>
      </c>
      <c r="L8585" s="12">
        <v>9.8070000000000004E-2</v>
      </c>
      <c r="M8585" s="12"/>
    </row>
    <row r="8586" spans="1:13" x14ac:dyDescent="0.3">
      <c r="A8586" s="18">
        <v>8584</v>
      </c>
      <c r="B8586" s="18">
        <f t="shared" si="268"/>
        <v>2020</v>
      </c>
      <c r="C8586" s="17">
        <v>44105</v>
      </c>
      <c r="D8586" s="18" t="s">
        <v>130</v>
      </c>
      <c r="E8586" s="18" t="s">
        <v>95</v>
      </c>
      <c r="F8586" s="18" t="str">
        <f t="shared" si="269"/>
        <v>Eversource_WMA-Hatfield Muni Agg Rate-44105</v>
      </c>
      <c r="G8586" s="11" t="s">
        <v>131</v>
      </c>
      <c r="H8586" s="11" t="s">
        <v>54</v>
      </c>
      <c r="I8586" s="11" t="s">
        <v>99</v>
      </c>
      <c r="J8586" s="11" t="s">
        <v>280</v>
      </c>
      <c r="K8586" s="11" t="str">
        <f>IFERROR(INDEX('EDC Component Dictionary'!$C$5:$C$37,MATCH('Rates Database'!J8586,'EDC Component Dictionary'!$B$5:$B$37,0)), "Energy Supply")</f>
        <v>Energy Supply</v>
      </c>
      <c r="L8586" s="12">
        <v>9.8970000000000002E-2</v>
      </c>
      <c r="M8586" s="12"/>
    </row>
    <row r="8587" spans="1:13" x14ac:dyDescent="0.3">
      <c r="A8587" s="18">
        <v>8585</v>
      </c>
      <c r="B8587" s="18">
        <f t="shared" si="268"/>
        <v>2020</v>
      </c>
      <c r="C8587" s="17">
        <v>44105</v>
      </c>
      <c r="D8587" s="18" t="s">
        <v>130</v>
      </c>
      <c r="E8587" s="18" t="s">
        <v>95</v>
      </c>
      <c r="F8587" s="18" t="str">
        <f t="shared" si="269"/>
        <v>Eversource_WMA-Pittsfield Muni Agg Rate-44105</v>
      </c>
      <c r="G8587" s="11" t="s">
        <v>131</v>
      </c>
      <c r="H8587" s="11" t="s">
        <v>54</v>
      </c>
      <c r="I8587" s="11" t="s">
        <v>99</v>
      </c>
      <c r="J8587" s="11" t="s">
        <v>176</v>
      </c>
      <c r="K8587" s="11" t="str">
        <f>IFERROR(INDEX('EDC Component Dictionary'!$C$5:$C$37,MATCH('Rates Database'!J8587,'EDC Component Dictionary'!$B$5:$B$37,0)), "Energy Supply")</f>
        <v>Energy Supply</v>
      </c>
      <c r="L8587" s="12">
        <v>9.9760000000000001E-2</v>
      </c>
      <c r="M8587" s="12"/>
    </row>
    <row r="8588" spans="1:13" x14ac:dyDescent="0.3">
      <c r="A8588" s="18">
        <v>8586</v>
      </c>
      <c r="B8588" s="18">
        <f t="shared" si="268"/>
        <v>2020</v>
      </c>
      <c r="C8588" s="17">
        <v>44105</v>
      </c>
      <c r="D8588" s="18" t="s">
        <v>130</v>
      </c>
      <c r="E8588" s="18" t="s">
        <v>164</v>
      </c>
      <c r="F8588" s="18" t="str">
        <f t="shared" si="269"/>
        <v>National Grid-Lancaster Muni Agg Rate-44105</v>
      </c>
      <c r="G8588" s="11" t="s">
        <v>131</v>
      </c>
      <c r="H8588" s="11" t="s">
        <v>54</v>
      </c>
      <c r="I8588" s="11" t="s">
        <v>99</v>
      </c>
      <c r="J8588" s="11" t="s">
        <v>260</v>
      </c>
      <c r="K8588" s="11" t="str">
        <f>IFERROR(INDEX('EDC Component Dictionary'!$C$5:$C$37,MATCH('Rates Database'!J8588,'EDC Component Dictionary'!$B$5:$B$37,0)), "Energy Supply")</f>
        <v>Energy Supply</v>
      </c>
      <c r="L8588" s="12">
        <v>9.9779999999999994E-2</v>
      </c>
      <c r="M8588" s="12"/>
    </row>
    <row r="8589" spans="1:13" x14ac:dyDescent="0.3">
      <c r="A8589" s="18">
        <v>8587</v>
      </c>
      <c r="B8589" s="18">
        <f t="shared" si="268"/>
        <v>2020</v>
      </c>
      <c r="C8589" s="17">
        <v>44105</v>
      </c>
      <c r="D8589" s="18" t="s">
        <v>130</v>
      </c>
      <c r="E8589" s="18" t="s">
        <v>163</v>
      </c>
      <c r="F8589" s="18" t="str">
        <f t="shared" si="269"/>
        <v>Eversource_EMA-Cape Light Compact JPE Muni Agg Rate-44105</v>
      </c>
      <c r="G8589" s="11" t="s">
        <v>131</v>
      </c>
      <c r="H8589" s="11" t="s">
        <v>54</v>
      </c>
      <c r="I8589" s="11" t="s">
        <v>99</v>
      </c>
      <c r="J8589" s="11" t="s">
        <v>264</v>
      </c>
      <c r="K8589" s="11" t="str">
        <f>IFERROR(INDEX('EDC Component Dictionary'!$C$5:$C$37,MATCH('Rates Database'!J8589,'EDC Component Dictionary'!$B$5:$B$37,0)), "Energy Supply")</f>
        <v>Energy Supply</v>
      </c>
      <c r="L8589" s="12">
        <v>9.9809999999999996E-2</v>
      </c>
      <c r="M8589" s="12"/>
    </row>
    <row r="8590" spans="1:13" x14ac:dyDescent="0.3">
      <c r="A8590" s="18">
        <v>8588</v>
      </c>
      <c r="B8590" s="18">
        <f t="shared" si="268"/>
        <v>2020</v>
      </c>
      <c r="C8590" s="17">
        <v>44105</v>
      </c>
      <c r="D8590" s="18" t="s">
        <v>130</v>
      </c>
      <c r="E8590" s="18" t="s">
        <v>95</v>
      </c>
      <c r="F8590" s="18" t="str">
        <f t="shared" si="269"/>
        <v>Eversource_WMA-Leverett Muni Agg Rate-44105</v>
      </c>
      <c r="G8590" s="11" t="s">
        <v>131</v>
      </c>
      <c r="H8590" s="11" t="s">
        <v>54</v>
      </c>
      <c r="I8590" s="11" t="s">
        <v>99</v>
      </c>
      <c r="J8590" s="11" t="s">
        <v>265</v>
      </c>
      <c r="K8590" s="11" t="str">
        <f>IFERROR(INDEX('EDC Component Dictionary'!$C$5:$C$37,MATCH('Rates Database'!J8590,'EDC Component Dictionary'!$B$5:$B$37,0)), "Energy Supply")</f>
        <v>Energy Supply</v>
      </c>
      <c r="L8590" s="12">
        <v>0.10144</v>
      </c>
      <c r="M8590" s="12"/>
    </row>
    <row r="8591" spans="1:13" x14ac:dyDescent="0.3">
      <c r="A8591" s="18">
        <v>8589</v>
      </c>
      <c r="B8591" s="18">
        <f t="shared" si="268"/>
        <v>2020</v>
      </c>
      <c r="C8591" s="17">
        <v>44105</v>
      </c>
      <c r="D8591" s="18" t="s">
        <v>130</v>
      </c>
      <c r="E8591" s="18" t="s">
        <v>95</v>
      </c>
      <c r="F8591" s="18" t="str">
        <f t="shared" si="269"/>
        <v>Eversource_WMA-Hadley Muni Agg Rate-44105</v>
      </c>
      <c r="G8591" s="11" t="s">
        <v>131</v>
      </c>
      <c r="H8591" s="11" t="s">
        <v>54</v>
      </c>
      <c r="I8591" s="11" t="s">
        <v>99</v>
      </c>
      <c r="J8591" s="11" t="s">
        <v>277</v>
      </c>
      <c r="K8591" s="11" t="str">
        <f>IFERROR(INDEX('EDC Component Dictionary'!$C$5:$C$37,MATCH('Rates Database'!J8591,'EDC Component Dictionary'!$B$5:$B$37,0)), "Energy Supply")</f>
        <v>Energy Supply</v>
      </c>
      <c r="L8591" s="12">
        <v>0.10115</v>
      </c>
      <c r="M8591" s="12"/>
    </row>
    <row r="8592" spans="1:13" x14ac:dyDescent="0.3">
      <c r="A8592" s="18">
        <v>8590</v>
      </c>
      <c r="B8592" s="18">
        <f t="shared" si="268"/>
        <v>2020</v>
      </c>
      <c r="C8592" s="17">
        <v>44105</v>
      </c>
      <c r="D8592" s="18" t="s">
        <v>130</v>
      </c>
      <c r="E8592" s="18" t="s">
        <v>95</v>
      </c>
      <c r="F8592" s="18" t="str">
        <f t="shared" si="269"/>
        <v>Eversource_WMA-Sandisfield Muni Agg Rate-44105</v>
      </c>
      <c r="G8592" s="11" t="s">
        <v>131</v>
      </c>
      <c r="H8592" s="11" t="s">
        <v>54</v>
      </c>
      <c r="I8592" s="11" t="s">
        <v>99</v>
      </c>
      <c r="J8592" s="11" t="s">
        <v>253</v>
      </c>
      <c r="K8592" s="11" t="str">
        <f>IFERROR(INDEX('EDC Component Dictionary'!$C$5:$C$37,MATCH('Rates Database'!J8592,'EDC Component Dictionary'!$B$5:$B$37,0)), "Energy Supply")</f>
        <v>Energy Supply</v>
      </c>
      <c r="L8592" s="12">
        <v>0.10119</v>
      </c>
      <c r="M8592" s="12"/>
    </row>
    <row r="8593" spans="1:13" x14ac:dyDescent="0.3">
      <c r="A8593" s="18">
        <v>8591</v>
      </c>
      <c r="B8593" s="18">
        <f t="shared" si="268"/>
        <v>2020</v>
      </c>
      <c r="C8593" s="17">
        <v>44105</v>
      </c>
      <c r="D8593" s="18" t="s">
        <v>130</v>
      </c>
      <c r="E8593" s="18" t="s">
        <v>164</v>
      </c>
      <c r="F8593" s="18" t="str">
        <f t="shared" si="269"/>
        <v>National Grid-Great Barrington Muni Agg Rate-44105</v>
      </c>
      <c r="G8593" s="11" t="s">
        <v>131</v>
      </c>
      <c r="H8593" s="11" t="s">
        <v>54</v>
      </c>
      <c r="I8593" s="11" t="s">
        <v>99</v>
      </c>
      <c r="J8593" s="11" t="s">
        <v>245</v>
      </c>
      <c r="K8593" s="11" t="str">
        <f>IFERROR(INDEX('EDC Component Dictionary'!$C$5:$C$37,MATCH('Rates Database'!J8593,'EDC Component Dictionary'!$B$5:$B$37,0)), "Energy Supply")</f>
        <v>Energy Supply</v>
      </c>
      <c r="L8593" s="12">
        <v>0.10126</v>
      </c>
      <c r="M8593" s="12"/>
    </row>
    <row r="8594" spans="1:13" x14ac:dyDescent="0.3">
      <c r="A8594" s="18">
        <v>8592</v>
      </c>
      <c r="B8594" s="18">
        <f t="shared" si="268"/>
        <v>2020</v>
      </c>
      <c r="C8594" s="17">
        <v>44105</v>
      </c>
      <c r="D8594" s="18" t="s">
        <v>130</v>
      </c>
      <c r="E8594" s="18" t="s">
        <v>164</v>
      </c>
      <c r="F8594" s="18" t="str">
        <f t="shared" si="269"/>
        <v>National Grid-Williamsburg Muni Agg Rate-44105</v>
      </c>
      <c r="G8594" s="11" t="s">
        <v>131</v>
      </c>
      <c r="H8594" s="11" t="s">
        <v>54</v>
      </c>
      <c r="I8594" s="11" t="s">
        <v>99</v>
      </c>
      <c r="J8594" s="11" t="s">
        <v>249</v>
      </c>
      <c r="K8594" s="11" t="str">
        <f>IFERROR(INDEX('EDC Component Dictionary'!$C$5:$C$37,MATCH('Rates Database'!J8594,'EDC Component Dictionary'!$B$5:$B$37,0)), "Energy Supply")</f>
        <v>Energy Supply</v>
      </c>
      <c r="L8594" s="12">
        <v>0.10249</v>
      </c>
      <c r="M8594" s="12"/>
    </row>
    <row r="8595" spans="1:13" x14ac:dyDescent="0.3">
      <c r="A8595" s="18">
        <v>8593</v>
      </c>
      <c r="B8595" s="18">
        <f t="shared" si="268"/>
        <v>2020</v>
      </c>
      <c r="C8595" s="17">
        <v>44105</v>
      </c>
      <c r="D8595" s="18" t="s">
        <v>130</v>
      </c>
      <c r="E8595" s="18" t="s">
        <v>164</v>
      </c>
      <c r="F8595" s="18" t="str">
        <f t="shared" si="269"/>
        <v>National Grid-Winchendon Muni Agg Rate-44105</v>
      </c>
      <c r="G8595" s="11" t="s">
        <v>131</v>
      </c>
      <c r="H8595" s="11" t="s">
        <v>54</v>
      </c>
      <c r="I8595" s="11" t="s">
        <v>99</v>
      </c>
      <c r="J8595" s="11" t="s">
        <v>181</v>
      </c>
      <c r="K8595" s="11" t="str">
        <f>IFERROR(INDEX('EDC Component Dictionary'!$C$5:$C$37,MATCH('Rates Database'!J8595,'EDC Component Dictionary'!$B$5:$B$37,0)), "Energy Supply")</f>
        <v>Energy Supply</v>
      </c>
      <c r="L8595" s="12">
        <v>0.10304000000000001</v>
      </c>
      <c r="M8595" s="12"/>
    </row>
    <row r="8596" spans="1:13" x14ac:dyDescent="0.3">
      <c r="A8596" s="18">
        <v>8594</v>
      </c>
      <c r="B8596" s="18">
        <f t="shared" si="268"/>
        <v>2020</v>
      </c>
      <c r="C8596" s="17">
        <v>44105</v>
      </c>
      <c r="D8596" s="18" t="s">
        <v>130</v>
      </c>
      <c r="E8596" s="18" t="s">
        <v>95</v>
      </c>
      <c r="F8596" s="18" t="str">
        <f t="shared" si="269"/>
        <v>Eversource_WMA-Lanesborough Muni Agg Rate-44105</v>
      </c>
      <c r="G8596" s="11" t="s">
        <v>131</v>
      </c>
      <c r="H8596" s="11" t="s">
        <v>54</v>
      </c>
      <c r="I8596" s="11" t="s">
        <v>99</v>
      </c>
      <c r="J8596" s="11" t="s">
        <v>255</v>
      </c>
      <c r="K8596" s="11" t="str">
        <f>IFERROR(INDEX('EDC Component Dictionary'!$C$5:$C$37,MATCH('Rates Database'!J8596,'EDC Component Dictionary'!$B$5:$B$37,0)), "Energy Supply")</f>
        <v>Energy Supply</v>
      </c>
      <c r="L8596" s="12">
        <v>0.10306999999999999</v>
      </c>
      <c r="M8596" s="12"/>
    </row>
    <row r="8597" spans="1:13" x14ac:dyDescent="0.3">
      <c r="A8597" s="18">
        <v>8595</v>
      </c>
      <c r="B8597" s="18">
        <f t="shared" si="268"/>
        <v>2020</v>
      </c>
      <c r="C8597" s="17">
        <v>44105</v>
      </c>
      <c r="D8597" s="18" t="s">
        <v>130</v>
      </c>
      <c r="E8597" s="18" t="s">
        <v>164</v>
      </c>
      <c r="F8597" s="18" t="str">
        <f t="shared" si="269"/>
        <v>National Grid-Charlton Muni Agg Rate-44105</v>
      </c>
      <c r="G8597" s="11" t="s">
        <v>131</v>
      </c>
      <c r="H8597" s="11" t="s">
        <v>54</v>
      </c>
      <c r="I8597" s="11" t="s">
        <v>99</v>
      </c>
      <c r="J8597" s="11" t="s">
        <v>188</v>
      </c>
      <c r="K8597" s="11" t="str">
        <f>IFERROR(INDEX('EDC Component Dictionary'!$C$5:$C$37,MATCH('Rates Database'!J8597,'EDC Component Dictionary'!$B$5:$B$37,0)), "Energy Supply")</f>
        <v>Energy Supply</v>
      </c>
      <c r="L8597" s="12">
        <v>0.10317</v>
      </c>
      <c r="M8597" s="12"/>
    </row>
    <row r="8598" spans="1:13" x14ac:dyDescent="0.3">
      <c r="A8598" s="18">
        <v>8596</v>
      </c>
      <c r="B8598" s="18">
        <f t="shared" si="268"/>
        <v>2020</v>
      </c>
      <c r="C8598" s="17">
        <v>44105</v>
      </c>
      <c r="D8598" s="18" t="s">
        <v>130</v>
      </c>
      <c r="E8598" s="18" t="s">
        <v>164</v>
      </c>
      <c r="F8598" s="18" t="str">
        <f t="shared" si="269"/>
        <v>National Grid-Millbury Muni Agg Rate-44105</v>
      </c>
      <c r="G8598" s="11" t="s">
        <v>131</v>
      </c>
      <c r="H8598" s="11" t="s">
        <v>54</v>
      </c>
      <c r="I8598" s="11" t="s">
        <v>99</v>
      </c>
      <c r="J8598" s="11" t="s">
        <v>198</v>
      </c>
      <c r="K8598" s="11" t="str">
        <f>IFERROR(INDEX('EDC Component Dictionary'!$C$5:$C$37,MATCH('Rates Database'!J8598,'EDC Component Dictionary'!$B$5:$B$37,0)), "Energy Supply")</f>
        <v>Energy Supply</v>
      </c>
      <c r="L8598" s="12">
        <v>0.10317</v>
      </c>
      <c r="M8598" s="12"/>
    </row>
    <row r="8599" spans="1:13" x14ac:dyDescent="0.3">
      <c r="A8599" s="18">
        <v>8597</v>
      </c>
      <c r="B8599" s="18">
        <f t="shared" si="268"/>
        <v>2020</v>
      </c>
      <c r="C8599" s="17">
        <v>44105</v>
      </c>
      <c r="D8599" s="18" t="s">
        <v>130</v>
      </c>
      <c r="E8599" s="18" t="s">
        <v>164</v>
      </c>
      <c r="F8599" s="18" t="str">
        <f t="shared" si="269"/>
        <v>National Grid-Oxford Muni Agg Rate-44105</v>
      </c>
      <c r="G8599" s="11" t="s">
        <v>131</v>
      </c>
      <c r="H8599" s="11" t="s">
        <v>54</v>
      </c>
      <c r="I8599" s="11" t="s">
        <v>99</v>
      </c>
      <c r="J8599" s="11" t="s">
        <v>202</v>
      </c>
      <c r="K8599" s="11" t="str">
        <f>IFERROR(INDEX('EDC Component Dictionary'!$C$5:$C$37,MATCH('Rates Database'!J8599,'EDC Component Dictionary'!$B$5:$B$37,0)), "Energy Supply")</f>
        <v>Energy Supply</v>
      </c>
      <c r="L8599" s="12">
        <v>0.10317999999999999</v>
      </c>
      <c r="M8599" s="12"/>
    </row>
    <row r="8600" spans="1:13" x14ac:dyDescent="0.3">
      <c r="A8600" s="18">
        <v>8598</v>
      </c>
      <c r="B8600" s="18">
        <f t="shared" si="268"/>
        <v>2020</v>
      </c>
      <c r="C8600" s="17">
        <v>44105</v>
      </c>
      <c r="D8600" s="18" t="s">
        <v>130</v>
      </c>
      <c r="E8600" s="18" t="s">
        <v>164</v>
      </c>
      <c r="F8600" s="18" t="str">
        <f t="shared" si="269"/>
        <v>National Grid-Auburn Muni Agg Rate-44105</v>
      </c>
      <c r="G8600" s="11" t="s">
        <v>131</v>
      </c>
      <c r="H8600" s="11" t="s">
        <v>54</v>
      </c>
      <c r="I8600" s="11" t="s">
        <v>99</v>
      </c>
      <c r="J8600" s="11" t="s">
        <v>258</v>
      </c>
      <c r="K8600" s="11" t="str">
        <f>IFERROR(INDEX('EDC Component Dictionary'!$C$5:$C$37,MATCH('Rates Database'!J8600,'EDC Component Dictionary'!$B$5:$B$37,0)), "Energy Supply")</f>
        <v>Energy Supply</v>
      </c>
      <c r="L8600" s="12">
        <v>0.10353999999999999</v>
      </c>
      <c r="M8600" s="12"/>
    </row>
    <row r="8601" spans="1:13" x14ac:dyDescent="0.3">
      <c r="A8601" s="18">
        <v>8599</v>
      </c>
      <c r="B8601" s="18">
        <f t="shared" si="268"/>
        <v>2020</v>
      </c>
      <c r="C8601" s="17">
        <v>44105</v>
      </c>
      <c r="D8601" s="18" t="s">
        <v>130</v>
      </c>
      <c r="E8601" s="18" t="s">
        <v>164</v>
      </c>
      <c r="F8601" s="18" t="str">
        <f t="shared" si="269"/>
        <v>National Grid-Orange Muni Agg Rate-44105</v>
      </c>
      <c r="G8601" s="11" t="s">
        <v>131</v>
      </c>
      <c r="H8601" s="11" t="s">
        <v>54</v>
      </c>
      <c r="I8601" s="11" t="s">
        <v>99</v>
      </c>
      <c r="J8601" s="11" t="s">
        <v>182</v>
      </c>
      <c r="K8601" s="11" t="str">
        <f>IFERROR(INDEX('EDC Component Dictionary'!$C$5:$C$37,MATCH('Rates Database'!J8601,'EDC Component Dictionary'!$B$5:$B$37,0)), "Energy Supply")</f>
        <v>Energy Supply</v>
      </c>
      <c r="L8601" s="12">
        <v>0.10383000000000001</v>
      </c>
      <c r="M8601" s="12"/>
    </row>
    <row r="8602" spans="1:13" x14ac:dyDescent="0.3">
      <c r="A8602" s="18">
        <v>8600</v>
      </c>
      <c r="B8602" s="18">
        <f t="shared" si="268"/>
        <v>2020</v>
      </c>
      <c r="C8602" s="17">
        <v>44105</v>
      </c>
      <c r="D8602" s="18" t="s">
        <v>130</v>
      </c>
      <c r="E8602" s="18" t="s">
        <v>164</v>
      </c>
      <c r="F8602" s="18" t="str">
        <f t="shared" si="269"/>
        <v>National Grid-Adams Muni Agg Rate-44105</v>
      </c>
      <c r="G8602" s="11" t="s">
        <v>131</v>
      </c>
      <c r="H8602" s="11" t="s">
        <v>54</v>
      </c>
      <c r="I8602" s="11" t="s">
        <v>99</v>
      </c>
      <c r="J8602" s="11" t="s">
        <v>183</v>
      </c>
      <c r="K8602" s="11" t="str">
        <f>IFERROR(INDEX('EDC Component Dictionary'!$C$5:$C$37,MATCH('Rates Database'!J8602,'EDC Component Dictionary'!$B$5:$B$37,0)), "Energy Supply")</f>
        <v>Energy Supply</v>
      </c>
      <c r="L8602" s="12">
        <v>0.10408000000000001</v>
      </c>
      <c r="M8602" s="12"/>
    </row>
    <row r="8603" spans="1:13" x14ac:dyDescent="0.3">
      <c r="A8603" s="18">
        <v>8601</v>
      </c>
      <c r="B8603" s="18">
        <f t="shared" si="268"/>
        <v>2020</v>
      </c>
      <c r="C8603" s="17">
        <v>44105</v>
      </c>
      <c r="D8603" s="18" t="s">
        <v>130</v>
      </c>
      <c r="E8603" s="18" t="s">
        <v>95</v>
      </c>
      <c r="F8603" s="18" t="str">
        <f t="shared" si="269"/>
        <v>Eversource_WMA-Cheshire Muni Agg Rate-44105</v>
      </c>
      <c r="G8603" s="11" t="s">
        <v>131</v>
      </c>
      <c r="H8603" s="11" t="s">
        <v>54</v>
      </c>
      <c r="I8603" s="11" t="s">
        <v>99</v>
      </c>
      <c r="J8603" s="11" t="s">
        <v>184</v>
      </c>
      <c r="K8603" s="11" t="str">
        <f>IFERROR(INDEX('EDC Component Dictionary'!$C$5:$C$37,MATCH('Rates Database'!J8603,'EDC Component Dictionary'!$B$5:$B$37,0)), "Energy Supply")</f>
        <v>Energy Supply</v>
      </c>
      <c r="L8603" s="12">
        <v>0.10408000000000001</v>
      </c>
      <c r="M8603" s="12"/>
    </row>
    <row r="8604" spans="1:13" x14ac:dyDescent="0.3">
      <c r="A8604" s="18">
        <v>8602</v>
      </c>
      <c r="B8604" s="18">
        <f t="shared" si="268"/>
        <v>2020</v>
      </c>
      <c r="C8604" s="17">
        <v>44105</v>
      </c>
      <c r="D8604" s="18" t="s">
        <v>130</v>
      </c>
      <c r="E8604" s="18" t="s">
        <v>163</v>
      </c>
      <c r="F8604" s="18" t="str">
        <f t="shared" si="269"/>
        <v>Eversource_EMA-Acushnet Muni Agg Rate-44105</v>
      </c>
      <c r="G8604" s="11" t="s">
        <v>131</v>
      </c>
      <c r="H8604" s="11" t="s">
        <v>54</v>
      </c>
      <c r="I8604" s="11" t="s">
        <v>99</v>
      </c>
      <c r="J8604" s="11" t="s">
        <v>185</v>
      </c>
      <c r="K8604" s="11" t="str">
        <f>IFERROR(INDEX('EDC Component Dictionary'!$C$5:$C$37,MATCH('Rates Database'!J8604,'EDC Component Dictionary'!$B$5:$B$37,0)), "Energy Supply")</f>
        <v>Energy Supply</v>
      </c>
      <c r="L8604" s="12">
        <v>0.1043</v>
      </c>
      <c r="M8604" s="12"/>
    </row>
    <row r="8605" spans="1:13" x14ac:dyDescent="0.3">
      <c r="A8605" s="18">
        <v>8603</v>
      </c>
      <c r="B8605" s="18">
        <f t="shared" si="268"/>
        <v>2020</v>
      </c>
      <c r="C8605" s="17">
        <v>44105</v>
      </c>
      <c r="D8605" s="18" t="s">
        <v>130</v>
      </c>
      <c r="E8605" s="18" t="s">
        <v>164</v>
      </c>
      <c r="F8605" s="18" t="str">
        <f t="shared" si="269"/>
        <v>National Grid-Attleboro Muni Agg Rate-44105</v>
      </c>
      <c r="G8605" s="11" t="s">
        <v>131</v>
      </c>
      <c r="H8605" s="11" t="s">
        <v>54</v>
      </c>
      <c r="I8605" s="11" t="s">
        <v>99</v>
      </c>
      <c r="J8605" s="11" t="s">
        <v>186</v>
      </c>
      <c r="K8605" s="11" t="str">
        <f>IFERROR(INDEX('EDC Component Dictionary'!$C$5:$C$37,MATCH('Rates Database'!J8605,'EDC Component Dictionary'!$B$5:$B$37,0)), "Energy Supply")</f>
        <v>Energy Supply</v>
      </c>
      <c r="L8605" s="12">
        <v>0.1043</v>
      </c>
      <c r="M8605" s="12"/>
    </row>
    <row r="8606" spans="1:13" x14ac:dyDescent="0.3">
      <c r="A8606" s="18">
        <v>8604</v>
      </c>
      <c r="B8606" s="18">
        <f t="shared" si="268"/>
        <v>2020</v>
      </c>
      <c r="C8606" s="17">
        <v>44105</v>
      </c>
      <c r="D8606" s="18" t="s">
        <v>130</v>
      </c>
      <c r="E8606" s="18" t="s">
        <v>163</v>
      </c>
      <c r="F8606" s="18" t="str">
        <f t="shared" si="269"/>
        <v>Eversource_EMA-Carver Muni Agg Rate-44105</v>
      </c>
      <c r="G8606" s="11" t="s">
        <v>131</v>
      </c>
      <c r="H8606" s="11" t="s">
        <v>54</v>
      </c>
      <c r="I8606" s="11" t="s">
        <v>99</v>
      </c>
      <c r="J8606" s="11" t="s">
        <v>187</v>
      </c>
      <c r="K8606" s="11" t="str">
        <f>IFERROR(INDEX('EDC Component Dictionary'!$C$5:$C$37,MATCH('Rates Database'!J8606,'EDC Component Dictionary'!$B$5:$B$37,0)), "Energy Supply")</f>
        <v>Energy Supply</v>
      </c>
      <c r="L8606" s="12">
        <v>0.1043</v>
      </c>
      <c r="M8606" s="12"/>
    </row>
    <row r="8607" spans="1:13" x14ac:dyDescent="0.3">
      <c r="A8607" s="18">
        <v>8605</v>
      </c>
      <c r="B8607" s="18">
        <f t="shared" si="268"/>
        <v>2020</v>
      </c>
      <c r="C8607" s="17">
        <v>44105</v>
      </c>
      <c r="D8607" s="18" t="s">
        <v>130</v>
      </c>
      <c r="E8607" s="18" t="s">
        <v>163</v>
      </c>
      <c r="F8607" s="18" t="str">
        <f t="shared" si="269"/>
        <v>Eversource_EMA-Dartmouth Muni Agg Rate-44105</v>
      </c>
      <c r="G8607" s="11" t="s">
        <v>131</v>
      </c>
      <c r="H8607" s="11" t="s">
        <v>54</v>
      </c>
      <c r="I8607" s="11" t="s">
        <v>99</v>
      </c>
      <c r="J8607" s="11" t="s">
        <v>189</v>
      </c>
      <c r="K8607" s="11" t="str">
        <f>IFERROR(INDEX('EDC Component Dictionary'!$C$5:$C$37,MATCH('Rates Database'!J8607,'EDC Component Dictionary'!$B$5:$B$37,0)), "Energy Supply")</f>
        <v>Energy Supply</v>
      </c>
      <c r="L8607" s="12">
        <v>0.1043</v>
      </c>
      <c r="M8607" s="12"/>
    </row>
    <row r="8608" spans="1:13" x14ac:dyDescent="0.3">
      <c r="A8608" s="18">
        <v>8606</v>
      </c>
      <c r="B8608" s="18">
        <f t="shared" si="268"/>
        <v>2020</v>
      </c>
      <c r="C8608" s="17">
        <v>44105</v>
      </c>
      <c r="D8608" s="18" t="s">
        <v>130</v>
      </c>
      <c r="E8608" s="18" t="s">
        <v>164</v>
      </c>
      <c r="F8608" s="18" t="str">
        <f t="shared" si="269"/>
        <v>National Grid-Dighton Muni Agg Rate-44105</v>
      </c>
      <c r="G8608" s="11" t="s">
        <v>131</v>
      </c>
      <c r="H8608" s="11" t="s">
        <v>54</v>
      </c>
      <c r="I8608" s="11" t="s">
        <v>99</v>
      </c>
      <c r="J8608" s="11" t="s">
        <v>190</v>
      </c>
      <c r="K8608" s="11" t="str">
        <f>IFERROR(INDEX('EDC Component Dictionary'!$C$5:$C$37,MATCH('Rates Database'!J8608,'EDC Component Dictionary'!$B$5:$B$37,0)), "Energy Supply")</f>
        <v>Energy Supply</v>
      </c>
      <c r="L8608" s="12">
        <v>0.1043</v>
      </c>
      <c r="M8608" s="12"/>
    </row>
    <row r="8609" spans="1:13" x14ac:dyDescent="0.3">
      <c r="A8609" s="18">
        <v>8607</v>
      </c>
      <c r="B8609" s="18">
        <f t="shared" si="268"/>
        <v>2020</v>
      </c>
      <c r="C8609" s="17">
        <v>44105</v>
      </c>
      <c r="D8609" s="18" t="s">
        <v>130</v>
      </c>
      <c r="E8609" s="18" t="s">
        <v>164</v>
      </c>
      <c r="F8609" s="18" t="str">
        <f t="shared" si="269"/>
        <v>National Grid-Douglas Muni Agg Rate-44105</v>
      </c>
      <c r="G8609" s="11" t="s">
        <v>131</v>
      </c>
      <c r="H8609" s="11" t="s">
        <v>54</v>
      </c>
      <c r="I8609" s="11" t="s">
        <v>99</v>
      </c>
      <c r="J8609" s="11" t="s">
        <v>191</v>
      </c>
      <c r="K8609" s="11" t="str">
        <f>IFERROR(INDEX('EDC Component Dictionary'!$C$5:$C$37,MATCH('Rates Database'!J8609,'EDC Component Dictionary'!$B$5:$B$37,0)), "Energy Supply")</f>
        <v>Energy Supply</v>
      </c>
      <c r="L8609" s="12">
        <v>0.1043</v>
      </c>
      <c r="M8609" s="12"/>
    </row>
    <row r="8610" spans="1:13" x14ac:dyDescent="0.3">
      <c r="A8610" s="18">
        <v>8608</v>
      </c>
      <c r="B8610" s="18">
        <f t="shared" si="268"/>
        <v>2020</v>
      </c>
      <c r="C8610" s="17">
        <v>44105</v>
      </c>
      <c r="D8610" s="18" t="s">
        <v>130</v>
      </c>
      <c r="E8610" s="18" t="s">
        <v>164</v>
      </c>
      <c r="F8610" s="18" t="str">
        <f t="shared" si="269"/>
        <v>National Grid-Dracut Muni Agg Rate-44105</v>
      </c>
      <c r="G8610" s="11" t="s">
        <v>131</v>
      </c>
      <c r="H8610" s="11" t="s">
        <v>54</v>
      </c>
      <c r="I8610" s="11" t="s">
        <v>99</v>
      </c>
      <c r="J8610" s="11" t="s">
        <v>192</v>
      </c>
      <c r="K8610" s="11" t="str">
        <f>IFERROR(INDEX('EDC Component Dictionary'!$C$5:$C$37,MATCH('Rates Database'!J8610,'EDC Component Dictionary'!$B$5:$B$37,0)), "Energy Supply")</f>
        <v>Energy Supply</v>
      </c>
      <c r="L8610" s="12">
        <v>0.1043</v>
      </c>
      <c r="M8610" s="12"/>
    </row>
    <row r="8611" spans="1:13" x14ac:dyDescent="0.3">
      <c r="A8611" s="18">
        <v>8609</v>
      </c>
      <c r="B8611" s="18">
        <f t="shared" si="268"/>
        <v>2020</v>
      </c>
      <c r="C8611" s="17">
        <v>44105</v>
      </c>
      <c r="D8611" s="18" t="s">
        <v>130</v>
      </c>
      <c r="E8611" s="18" t="s">
        <v>163</v>
      </c>
      <c r="F8611" s="18" t="str">
        <f t="shared" si="269"/>
        <v>Eversource_EMA-Fairhaven Muni Agg Rate-44105</v>
      </c>
      <c r="G8611" s="11" t="s">
        <v>131</v>
      </c>
      <c r="H8611" s="11" t="s">
        <v>54</v>
      </c>
      <c r="I8611" s="11" t="s">
        <v>99</v>
      </c>
      <c r="J8611" s="11" t="s">
        <v>193</v>
      </c>
      <c r="K8611" s="11" t="str">
        <f>IFERROR(INDEX('EDC Component Dictionary'!$C$5:$C$37,MATCH('Rates Database'!J8611,'EDC Component Dictionary'!$B$5:$B$37,0)), "Energy Supply")</f>
        <v>Energy Supply</v>
      </c>
      <c r="L8611" s="12">
        <v>0.1043</v>
      </c>
      <c r="M8611" s="12"/>
    </row>
    <row r="8612" spans="1:13" x14ac:dyDescent="0.3">
      <c r="A8612" s="18">
        <v>8610</v>
      </c>
      <c r="B8612" s="18">
        <f t="shared" si="268"/>
        <v>2020</v>
      </c>
      <c r="C8612" s="17">
        <v>44105</v>
      </c>
      <c r="D8612" s="18" t="s">
        <v>130</v>
      </c>
      <c r="E8612" s="18" t="s">
        <v>164</v>
      </c>
      <c r="F8612" s="18" t="str">
        <f t="shared" si="269"/>
        <v>National Grid-Fall River Muni Agg Rate-44105</v>
      </c>
      <c r="G8612" s="11" t="s">
        <v>131</v>
      </c>
      <c r="H8612" s="11" t="s">
        <v>54</v>
      </c>
      <c r="I8612" s="11" t="s">
        <v>99</v>
      </c>
      <c r="J8612" s="11" t="s">
        <v>194</v>
      </c>
      <c r="K8612" s="11" t="str">
        <f>IFERROR(INDEX('EDC Component Dictionary'!$C$5:$C$37,MATCH('Rates Database'!J8612,'EDC Component Dictionary'!$B$5:$B$37,0)), "Energy Supply")</f>
        <v>Energy Supply</v>
      </c>
      <c r="L8612" s="12">
        <v>0.1043</v>
      </c>
      <c r="M8612" s="12"/>
    </row>
    <row r="8613" spans="1:13" x14ac:dyDescent="0.3">
      <c r="A8613" s="18">
        <v>8611</v>
      </c>
      <c r="B8613" s="18">
        <f t="shared" si="268"/>
        <v>2020</v>
      </c>
      <c r="C8613" s="17">
        <v>44105</v>
      </c>
      <c r="D8613" s="18" t="s">
        <v>130</v>
      </c>
      <c r="E8613" s="18" t="s">
        <v>163</v>
      </c>
      <c r="F8613" s="18" t="str">
        <f t="shared" si="269"/>
        <v>Eversource_EMA-Freetown Muni Agg Rate-44105</v>
      </c>
      <c r="G8613" s="11" t="s">
        <v>131</v>
      </c>
      <c r="H8613" s="11" t="s">
        <v>54</v>
      </c>
      <c r="I8613" s="11" t="s">
        <v>99</v>
      </c>
      <c r="J8613" s="11" t="s">
        <v>195</v>
      </c>
      <c r="K8613" s="11" t="str">
        <f>IFERROR(INDEX('EDC Component Dictionary'!$C$5:$C$37,MATCH('Rates Database'!J8613,'EDC Component Dictionary'!$B$5:$B$37,0)), "Energy Supply")</f>
        <v>Energy Supply</v>
      </c>
      <c r="L8613" s="12">
        <v>0.1043</v>
      </c>
      <c r="M8613" s="12"/>
    </row>
    <row r="8614" spans="1:13" x14ac:dyDescent="0.3">
      <c r="A8614" s="18">
        <v>8612</v>
      </c>
      <c r="B8614" s="18">
        <f t="shared" si="268"/>
        <v>2020</v>
      </c>
      <c r="C8614" s="17">
        <v>44105</v>
      </c>
      <c r="D8614" s="18" t="s">
        <v>130</v>
      </c>
      <c r="E8614" s="18" t="s">
        <v>163</v>
      </c>
      <c r="F8614" s="18" t="str">
        <f t="shared" si="269"/>
        <v>Eversource_EMA-Mattapoisett Muni Agg Rate-44105</v>
      </c>
      <c r="G8614" s="11" t="s">
        <v>131</v>
      </c>
      <c r="H8614" s="11" t="s">
        <v>54</v>
      </c>
      <c r="I8614" s="11" t="s">
        <v>99</v>
      </c>
      <c r="J8614" s="11" t="s">
        <v>197</v>
      </c>
      <c r="K8614" s="11" t="str">
        <f>IFERROR(INDEX('EDC Component Dictionary'!$C$5:$C$37,MATCH('Rates Database'!J8614,'EDC Component Dictionary'!$B$5:$B$37,0)), "Energy Supply")</f>
        <v>Energy Supply</v>
      </c>
      <c r="L8614" s="12">
        <v>0.1043</v>
      </c>
      <c r="M8614" s="12"/>
    </row>
    <row r="8615" spans="1:13" x14ac:dyDescent="0.3">
      <c r="A8615" s="18">
        <v>8613</v>
      </c>
      <c r="B8615" s="18">
        <f t="shared" si="268"/>
        <v>2020</v>
      </c>
      <c r="C8615" s="17">
        <v>44105</v>
      </c>
      <c r="D8615" s="18" t="s">
        <v>130</v>
      </c>
      <c r="E8615" s="18" t="s">
        <v>163</v>
      </c>
      <c r="F8615" s="18" t="str">
        <f t="shared" si="269"/>
        <v>Eversource_EMA-New Bedford Muni Agg Rate-44105</v>
      </c>
      <c r="G8615" s="11" t="s">
        <v>131</v>
      </c>
      <c r="H8615" s="11" t="s">
        <v>54</v>
      </c>
      <c r="I8615" s="11" t="s">
        <v>99</v>
      </c>
      <c r="J8615" s="11" t="s">
        <v>199</v>
      </c>
      <c r="K8615" s="11" t="str">
        <f>IFERROR(INDEX('EDC Component Dictionary'!$C$5:$C$37,MATCH('Rates Database'!J8615,'EDC Component Dictionary'!$B$5:$B$37,0)), "Energy Supply")</f>
        <v>Energy Supply</v>
      </c>
      <c r="L8615" s="12">
        <v>0.1043</v>
      </c>
      <c r="M8615" s="12"/>
    </row>
    <row r="8616" spans="1:13" x14ac:dyDescent="0.3">
      <c r="A8616" s="18">
        <v>8614</v>
      </c>
      <c r="B8616" s="18">
        <f t="shared" si="268"/>
        <v>2020</v>
      </c>
      <c r="C8616" s="17">
        <v>44105</v>
      </c>
      <c r="D8616" s="18" t="s">
        <v>130</v>
      </c>
      <c r="E8616" s="18" t="s">
        <v>164</v>
      </c>
      <c r="F8616" s="18" t="str">
        <f t="shared" si="269"/>
        <v>National Grid-Northbridge Muni Agg Rate-44105</v>
      </c>
      <c r="G8616" s="11" t="s">
        <v>131</v>
      </c>
      <c r="H8616" s="11" t="s">
        <v>54</v>
      </c>
      <c r="I8616" s="11" t="s">
        <v>99</v>
      </c>
      <c r="J8616" s="11" t="s">
        <v>200</v>
      </c>
      <c r="K8616" s="11" t="str">
        <f>IFERROR(INDEX('EDC Component Dictionary'!$C$5:$C$37,MATCH('Rates Database'!J8616,'EDC Component Dictionary'!$B$5:$B$37,0)), "Energy Supply")</f>
        <v>Energy Supply</v>
      </c>
      <c r="L8616" s="12">
        <v>0.1043</v>
      </c>
      <c r="M8616" s="12"/>
    </row>
    <row r="8617" spans="1:13" x14ac:dyDescent="0.3">
      <c r="A8617" s="18">
        <v>8615</v>
      </c>
      <c r="B8617" s="18">
        <f t="shared" si="268"/>
        <v>2020</v>
      </c>
      <c r="C8617" s="17">
        <v>44105</v>
      </c>
      <c r="D8617" s="18" t="s">
        <v>130</v>
      </c>
      <c r="E8617" s="18" t="s">
        <v>164</v>
      </c>
      <c r="F8617" s="18" t="str">
        <f t="shared" si="269"/>
        <v>National Grid-Norton Muni Agg Rate-44105</v>
      </c>
      <c r="G8617" s="11" t="s">
        <v>131</v>
      </c>
      <c r="H8617" s="11" t="s">
        <v>54</v>
      </c>
      <c r="I8617" s="11" t="s">
        <v>99</v>
      </c>
      <c r="J8617" s="11" t="s">
        <v>201</v>
      </c>
      <c r="K8617" s="11" t="str">
        <f>IFERROR(INDEX('EDC Component Dictionary'!$C$5:$C$37,MATCH('Rates Database'!J8617,'EDC Component Dictionary'!$B$5:$B$37,0)), "Energy Supply")</f>
        <v>Energy Supply</v>
      </c>
      <c r="L8617" s="12">
        <v>0.1043</v>
      </c>
      <c r="M8617" s="12"/>
    </row>
    <row r="8618" spans="1:13" x14ac:dyDescent="0.3">
      <c r="A8618" s="18">
        <v>8616</v>
      </c>
      <c r="B8618" s="18">
        <f t="shared" si="268"/>
        <v>2020</v>
      </c>
      <c r="C8618" s="17">
        <v>44105</v>
      </c>
      <c r="D8618" s="18" t="s">
        <v>130</v>
      </c>
      <c r="E8618" s="18" t="s">
        <v>164</v>
      </c>
      <c r="F8618" s="18" t="str">
        <f t="shared" si="269"/>
        <v>National Grid-Plainville Muni Agg Rate-44105</v>
      </c>
      <c r="G8618" s="11" t="s">
        <v>131</v>
      </c>
      <c r="H8618" s="11" t="s">
        <v>54</v>
      </c>
      <c r="I8618" s="11" t="s">
        <v>99</v>
      </c>
      <c r="J8618" s="11" t="s">
        <v>203</v>
      </c>
      <c r="K8618" s="11" t="str">
        <f>IFERROR(INDEX('EDC Component Dictionary'!$C$5:$C$37,MATCH('Rates Database'!J8618,'EDC Component Dictionary'!$B$5:$B$37,0)), "Energy Supply")</f>
        <v>Energy Supply</v>
      </c>
      <c r="L8618" s="12">
        <v>0.1043</v>
      </c>
      <c r="M8618" s="12"/>
    </row>
    <row r="8619" spans="1:13" x14ac:dyDescent="0.3">
      <c r="A8619" s="18">
        <v>8617</v>
      </c>
      <c r="B8619" s="18">
        <f t="shared" si="268"/>
        <v>2020</v>
      </c>
      <c r="C8619" s="17">
        <v>44105</v>
      </c>
      <c r="D8619" s="18" t="s">
        <v>130</v>
      </c>
      <c r="E8619" s="18" t="s">
        <v>164</v>
      </c>
      <c r="F8619" s="18" t="str">
        <f t="shared" si="269"/>
        <v>National Grid-Rehoboth Muni Agg Rate-44105</v>
      </c>
      <c r="G8619" s="11" t="s">
        <v>131</v>
      </c>
      <c r="H8619" s="11" t="s">
        <v>54</v>
      </c>
      <c r="I8619" s="11" t="s">
        <v>99</v>
      </c>
      <c r="J8619" s="11" t="s">
        <v>204</v>
      </c>
      <c r="K8619" s="11" t="str">
        <f>IFERROR(INDEX('EDC Component Dictionary'!$C$5:$C$37,MATCH('Rates Database'!J8619,'EDC Component Dictionary'!$B$5:$B$37,0)), "Energy Supply")</f>
        <v>Energy Supply</v>
      </c>
      <c r="L8619" s="12">
        <v>0.1043</v>
      </c>
      <c r="M8619" s="12"/>
    </row>
    <row r="8620" spans="1:13" x14ac:dyDescent="0.3">
      <c r="A8620" s="18">
        <v>8618</v>
      </c>
      <c r="B8620" s="18">
        <f t="shared" si="268"/>
        <v>2020</v>
      </c>
      <c r="C8620" s="17">
        <v>44105</v>
      </c>
      <c r="D8620" s="18" t="s">
        <v>130</v>
      </c>
      <c r="E8620" s="18" t="s">
        <v>164</v>
      </c>
      <c r="F8620" s="18" t="str">
        <f t="shared" si="269"/>
        <v>National Grid-Seekonk Muni Agg Rate-44105</v>
      </c>
      <c r="G8620" s="11" t="s">
        <v>131</v>
      </c>
      <c r="H8620" s="11" t="s">
        <v>54</v>
      </c>
      <c r="I8620" s="11" t="s">
        <v>99</v>
      </c>
      <c r="J8620" s="11" t="s">
        <v>205</v>
      </c>
      <c r="K8620" s="11" t="str">
        <f>IFERROR(INDEX('EDC Component Dictionary'!$C$5:$C$37,MATCH('Rates Database'!J8620,'EDC Component Dictionary'!$B$5:$B$37,0)), "Energy Supply")</f>
        <v>Energy Supply</v>
      </c>
      <c r="L8620" s="12">
        <v>0.1043</v>
      </c>
      <c r="M8620" s="12"/>
    </row>
    <row r="8621" spans="1:13" x14ac:dyDescent="0.3">
      <c r="A8621" s="18">
        <v>8619</v>
      </c>
      <c r="B8621" s="18">
        <f t="shared" si="268"/>
        <v>2020</v>
      </c>
      <c r="C8621" s="17">
        <v>44105</v>
      </c>
      <c r="D8621" s="18" t="s">
        <v>130</v>
      </c>
      <c r="E8621" s="18" t="s">
        <v>164</v>
      </c>
      <c r="F8621" s="18" t="str">
        <f t="shared" si="269"/>
        <v>National Grid-Somerset Muni Agg Rate-44105</v>
      </c>
      <c r="G8621" s="11" t="s">
        <v>131</v>
      </c>
      <c r="H8621" s="11" t="s">
        <v>54</v>
      </c>
      <c r="I8621" s="11" t="s">
        <v>99</v>
      </c>
      <c r="J8621" s="11" t="s">
        <v>206</v>
      </c>
      <c r="K8621" s="11" t="str">
        <f>IFERROR(INDEX('EDC Component Dictionary'!$C$5:$C$37,MATCH('Rates Database'!J8621,'EDC Component Dictionary'!$B$5:$B$37,0)), "Energy Supply")</f>
        <v>Energy Supply</v>
      </c>
      <c r="L8621" s="12">
        <v>0.1043</v>
      </c>
      <c r="M8621" s="12"/>
    </row>
    <row r="8622" spans="1:13" x14ac:dyDescent="0.3">
      <c r="A8622" s="18">
        <v>8620</v>
      </c>
      <c r="B8622" s="18">
        <f t="shared" si="268"/>
        <v>2020</v>
      </c>
      <c r="C8622" s="17">
        <v>44105</v>
      </c>
      <c r="D8622" s="18" t="s">
        <v>130</v>
      </c>
      <c r="E8622" s="18" t="s">
        <v>164</v>
      </c>
      <c r="F8622" s="18" t="str">
        <f t="shared" si="269"/>
        <v>National Grid-Swansea Muni Agg Rate-44105</v>
      </c>
      <c r="G8622" s="11" t="s">
        <v>131</v>
      </c>
      <c r="H8622" s="11" t="s">
        <v>54</v>
      </c>
      <c r="I8622" s="11" t="s">
        <v>99</v>
      </c>
      <c r="J8622" s="11" t="s">
        <v>207</v>
      </c>
      <c r="K8622" s="11" t="str">
        <f>IFERROR(INDEX('EDC Component Dictionary'!$C$5:$C$37,MATCH('Rates Database'!J8622,'EDC Component Dictionary'!$B$5:$B$37,0)), "Energy Supply")</f>
        <v>Energy Supply</v>
      </c>
      <c r="L8622" s="12">
        <v>0.1043</v>
      </c>
      <c r="M8622" s="12"/>
    </row>
    <row r="8623" spans="1:13" x14ac:dyDescent="0.3">
      <c r="A8623" s="18">
        <v>8621</v>
      </c>
      <c r="B8623" s="18">
        <f t="shared" si="268"/>
        <v>2020</v>
      </c>
      <c r="C8623" s="17">
        <v>44105</v>
      </c>
      <c r="D8623" s="18" t="s">
        <v>130</v>
      </c>
      <c r="E8623" s="18" t="s">
        <v>164</v>
      </c>
      <c r="F8623" s="18" t="str">
        <f t="shared" si="269"/>
        <v>National Grid-Westford Muni Agg Rate-44105</v>
      </c>
      <c r="G8623" s="11" t="s">
        <v>131</v>
      </c>
      <c r="H8623" s="11" t="s">
        <v>54</v>
      </c>
      <c r="I8623" s="11" t="s">
        <v>99</v>
      </c>
      <c r="J8623" s="11" t="s">
        <v>208</v>
      </c>
      <c r="K8623" s="11" t="str">
        <f>IFERROR(INDEX('EDC Component Dictionary'!$C$5:$C$37,MATCH('Rates Database'!J8623,'EDC Component Dictionary'!$B$5:$B$37,0)), "Energy Supply")</f>
        <v>Energy Supply</v>
      </c>
      <c r="L8623" s="12">
        <v>0.1043</v>
      </c>
      <c r="M8623" s="12"/>
    </row>
    <row r="8624" spans="1:13" x14ac:dyDescent="0.3">
      <c r="A8624" s="18">
        <v>8622</v>
      </c>
      <c r="B8624" s="18">
        <f t="shared" si="268"/>
        <v>2020</v>
      </c>
      <c r="C8624" s="17">
        <v>44105</v>
      </c>
      <c r="D8624" s="18" t="s">
        <v>130</v>
      </c>
      <c r="E8624" s="18" t="s">
        <v>163</v>
      </c>
      <c r="F8624" s="18" t="str">
        <f t="shared" si="269"/>
        <v>Eversource_EMA-Westport Muni Agg Rate-44105</v>
      </c>
      <c r="G8624" s="11" t="s">
        <v>131</v>
      </c>
      <c r="H8624" s="11" t="s">
        <v>54</v>
      </c>
      <c r="I8624" s="11" t="s">
        <v>99</v>
      </c>
      <c r="J8624" s="11" t="s">
        <v>209</v>
      </c>
      <c r="K8624" s="11" t="str">
        <f>IFERROR(INDEX('EDC Component Dictionary'!$C$5:$C$37,MATCH('Rates Database'!J8624,'EDC Component Dictionary'!$B$5:$B$37,0)), "Energy Supply")</f>
        <v>Energy Supply</v>
      </c>
      <c r="L8624" s="12">
        <v>0.1043</v>
      </c>
      <c r="M8624" s="12"/>
    </row>
    <row r="8625" spans="1:13" x14ac:dyDescent="0.3">
      <c r="A8625" s="18">
        <v>8623</v>
      </c>
      <c r="B8625" s="18">
        <f t="shared" si="268"/>
        <v>2020</v>
      </c>
      <c r="C8625" s="17">
        <v>44105</v>
      </c>
      <c r="D8625" s="18" t="s">
        <v>130</v>
      </c>
      <c r="E8625" s="18" t="s">
        <v>36</v>
      </c>
      <c r="F8625" s="18" t="str">
        <f t="shared" si="269"/>
        <v>Unitil-Ashby Muni Agg Rate-44105</v>
      </c>
      <c r="G8625" s="11" t="s">
        <v>131</v>
      </c>
      <c r="H8625" s="11" t="s">
        <v>54</v>
      </c>
      <c r="I8625" s="11" t="s">
        <v>99</v>
      </c>
      <c r="J8625" s="11" t="s">
        <v>235</v>
      </c>
      <c r="K8625" s="11" t="str">
        <f>IFERROR(INDEX('EDC Component Dictionary'!$C$5:$C$37,MATCH('Rates Database'!J8625,'EDC Component Dictionary'!$B$5:$B$37,0)), "Energy Supply")</f>
        <v>Energy Supply</v>
      </c>
      <c r="L8625" s="12">
        <v>0.10444000000000001</v>
      </c>
      <c r="M8625" s="12"/>
    </row>
    <row r="8626" spans="1:13" x14ac:dyDescent="0.3">
      <c r="A8626" s="18">
        <v>8624</v>
      </c>
      <c r="B8626" s="18">
        <f t="shared" si="268"/>
        <v>2020</v>
      </c>
      <c r="C8626" s="17">
        <v>44105</v>
      </c>
      <c r="D8626" s="18" t="s">
        <v>130</v>
      </c>
      <c r="E8626" s="18" t="s">
        <v>164</v>
      </c>
      <c r="F8626" s="18" t="str">
        <f t="shared" si="269"/>
        <v>National Grid-West Brookfield Muni Agg Rate-44105</v>
      </c>
      <c r="G8626" s="11" t="s">
        <v>131</v>
      </c>
      <c r="H8626" s="11" t="s">
        <v>54</v>
      </c>
      <c r="I8626" s="11" t="s">
        <v>99</v>
      </c>
      <c r="J8626" s="11" t="s">
        <v>177</v>
      </c>
      <c r="K8626" s="11" t="str">
        <f>IFERROR(INDEX('EDC Component Dictionary'!$C$5:$C$37,MATCH('Rates Database'!J8626,'EDC Component Dictionary'!$B$5:$B$37,0)), "Energy Supply")</f>
        <v>Energy Supply</v>
      </c>
      <c r="L8626" s="12">
        <v>0.10482</v>
      </c>
      <c r="M8626" s="12"/>
    </row>
    <row r="8627" spans="1:13" x14ac:dyDescent="0.3">
      <c r="A8627" s="18">
        <v>8625</v>
      </c>
      <c r="B8627" s="18">
        <f t="shared" si="268"/>
        <v>2020</v>
      </c>
      <c r="C8627" s="17">
        <v>44105</v>
      </c>
      <c r="D8627" s="18" t="s">
        <v>130</v>
      </c>
      <c r="E8627" s="18" t="s">
        <v>163</v>
      </c>
      <c r="F8627" s="18" t="str">
        <f t="shared" si="269"/>
        <v>Eversource_EMA-Somerville Muni Agg Rate-44105</v>
      </c>
      <c r="G8627" s="11" t="s">
        <v>131</v>
      </c>
      <c r="H8627" s="11" t="s">
        <v>54</v>
      </c>
      <c r="I8627" s="11" t="s">
        <v>99</v>
      </c>
      <c r="J8627" s="11" t="s">
        <v>212</v>
      </c>
      <c r="K8627" s="11" t="str">
        <f>IFERROR(INDEX('EDC Component Dictionary'!$C$5:$C$37,MATCH('Rates Database'!J8627,'EDC Component Dictionary'!$B$5:$B$37,0)), "Energy Supply")</f>
        <v>Energy Supply</v>
      </c>
      <c r="L8627" s="12">
        <v>0.10613</v>
      </c>
      <c r="M8627" s="12"/>
    </row>
    <row r="8628" spans="1:13" x14ac:dyDescent="0.3">
      <c r="A8628" s="18">
        <v>8626</v>
      </c>
      <c r="B8628" s="18">
        <f t="shared" si="268"/>
        <v>2020</v>
      </c>
      <c r="C8628" s="17">
        <v>44105</v>
      </c>
      <c r="D8628" s="18" t="s">
        <v>130</v>
      </c>
      <c r="E8628" s="18" t="s">
        <v>164</v>
      </c>
      <c r="F8628" s="18" t="str">
        <f t="shared" si="269"/>
        <v>National Grid-Gardner Muni Agg Rate-44105</v>
      </c>
      <c r="G8628" s="11" t="s">
        <v>131</v>
      </c>
      <c r="H8628" s="11" t="s">
        <v>54</v>
      </c>
      <c r="I8628" s="11" t="s">
        <v>99</v>
      </c>
      <c r="J8628" s="11" t="s">
        <v>179</v>
      </c>
      <c r="K8628" s="11" t="str">
        <f>IFERROR(INDEX('EDC Component Dictionary'!$C$5:$C$37,MATCH('Rates Database'!J8628,'EDC Component Dictionary'!$B$5:$B$37,0)), "Energy Supply")</f>
        <v>Energy Supply</v>
      </c>
      <c r="L8628" s="12">
        <v>0.10521</v>
      </c>
      <c r="M8628" s="12"/>
    </row>
    <row r="8629" spans="1:13" x14ac:dyDescent="0.3">
      <c r="A8629" s="18">
        <v>8627</v>
      </c>
      <c r="B8629" s="18">
        <f t="shared" si="268"/>
        <v>2020</v>
      </c>
      <c r="C8629" s="17">
        <v>44105</v>
      </c>
      <c r="D8629" s="18" t="s">
        <v>130</v>
      </c>
      <c r="E8629" s="18" t="s">
        <v>164</v>
      </c>
      <c r="F8629" s="18" t="str">
        <f t="shared" si="269"/>
        <v>National Grid-Melrose Muni Agg Rate-44105</v>
      </c>
      <c r="G8629" s="11" t="s">
        <v>131</v>
      </c>
      <c r="H8629" s="11" t="s">
        <v>54</v>
      </c>
      <c r="I8629" s="11" t="s">
        <v>99</v>
      </c>
      <c r="J8629" s="11" t="s">
        <v>269</v>
      </c>
      <c r="K8629" s="11" t="str">
        <f>IFERROR(INDEX('EDC Component Dictionary'!$C$5:$C$37,MATCH('Rates Database'!J8629,'EDC Component Dictionary'!$B$5:$B$37,0)), "Energy Supply")</f>
        <v>Energy Supply</v>
      </c>
      <c r="L8629" s="12">
        <v>0.10531</v>
      </c>
      <c r="M8629" s="12"/>
    </row>
    <row r="8630" spans="1:13" x14ac:dyDescent="0.3">
      <c r="A8630" s="18">
        <v>8628</v>
      </c>
      <c r="B8630" s="18">
        <f t="shared" si="268"/>
        <v>2020</v>
      </c>
      <c r="C8630" s="17">
        <v>44105</v>
      </c>
      <c r="D8630" s="18" t="s">
        <v>130</v>
      </c>
      <c r="E8630" s="18" t="s">
        <v>163</v>
      </c>
      <c r="F8630" s="18" t="str">
        <f t="shared" si="269"/>
        <v>Eversource_EMA-Kingston Muni Agg Rate-44105</v>
      </c>
      <c r="G8630" s="11" t="s">
        <v>131</v>
      </c>
      <c r="H8630" s="11" t="s">
        <v>54</v>
      </c>
      <c r="I8630" s="11" t="s">
        <v>99</v>
      </c>
      <c r="J8630" s="11" t="s">
        <v>211</v>
      </c>
      <c r="K8630" s="11" t="str">
        <f>IFERROR(INDEX('EDC Component Dictionary'!$C$5:$C$37,MATCH('Rates Database'!J8630,'EDC Component Dictionary'!$B$5:$B$37,0)), "Energy Supply")</f>
        <v>Energy Supply</v>
      </c>
      <c r="L8630" s="12">
        <v>0.10525</v>
      </c>
      <c r="M8630" s="12"/>
    </row>
    <row r="8631" spans="1:13" x14ac:dyDescent="0.3">
      <c r="A8631" s="18">
        <v>8629</v>
      </c>
      <c r="B8631" s="18">
        <f t="shared" si="268"/>
        <v>2020</v>
      </c>
      <c r="C8631" s="17">
        <v>44105</v>
      </c>
      <c r="D8631" s="18" t="s">
        <v>130</v>
      </c>
      <c r="E8631" s="18" t="s">
        <v>95</v>
      </c>
      <c r="F8631" s="18" t="str">
        <f t="shared" si="269"/>
        <v>Eversource_WMA-Greenfield Muni Agg Rate-44105</v>
      </c>
      <c r="G8631" s="11" t="s">
        <v>131</v>
      </c>
      <c r="H8631" s="11" t="s">
        <v>54</v>
      </c>
      <c r="I8631" s="11" t="s">
        <v>99</v>
      </c>
      <c r="J8631" s="11" t="s">
        <v>214</v>
      </c>
      <c r="K8631" s="11" t="str">
        <f>IFERROR(INDEX('EDC Component Dictionary'!$C$5:$C$37,MATCH('Rates Database'!J8631,'EDC Component Dictionary'!$B$5:$B$37,0)), "Energy Supply")</f>
        <v>Energy Supply</v>
      </c>
      <c r="L8631" s="12">
        <v>0.10567</v>
      </c>
      <c r="M8631" s="12"/>
    </row>
    <row r="8632" spans="1:13" x14ac:dyDescent="0.3">
      <c r="A8632" s="18">
        <v>8630</v>
      </c>
      <c r="B8632" s="18">
        <f t="shared" si="268"/>
        <v>2020</v>
      </c>
      <c r="C8632" s="17">
        <v>44105</v>
      </c>
      <c r="D8632" s="18" t="s">
        <v>130</v>
      </c>
      <c r="E8632" s="18" t="s">
        <v>163</v>
      </c>
      <c r="F8632" s="18" t="str">
        <f t="shared" si="269"/>
        <v>Eversource_EMA-Dedham Muni Agg Rate-44105</v>
      </c>
      <c r="G8632" s="11" t="s">
        <v>131</v>
      </c>
      <c r="H8632" s="11" t="s">
        <v>54</v>
      </c>
      <c r="I8632" s="11" t="s">
        <v>99</v>
      </c>
      <c r="J8632" s="11" t="s">
        <v>278</v>
      </c>
      <c r="K8632" s="11" t="str">
        <f>IFERROR(INDEX('EDC Component Dictionary'!$C$5:$C$37,MATCH('Rates Database'!J8632,'EDC Component Dictionary'!$B$5:$B$37,0)), "Energy Supply")</f>
        <v>Energy Supply</v>
      </c>
      <c r="L8632" s="12">
        <v>0.10580000000000001</v>
      </c>
      <c r="M8632" s="12"/>
    </row>
    <row r="8633" spans="1:13" x14ac:dyDescent="0.3">
      <c r="A8633" s="18">
        <v>8631</v>
      </c>
      <c r="B8633" s="18">
        <f t="shared" si="268"/>
        <v>2020</v>
      </c>
      <c r="C8633" s="17">
        <v>44105</v>
      </c>
      <c r="D8633" s="18" t="s">
        <v>130</v>
      </c>
      <c r="E8633" s="18" t="s">
        <v>164</v>
      </c>
      <c r="F8633" s="18" t="str">
        <f t="shared" si="269"/>
        <v>National Grid-Avon Muni Agg Rate-44105</v>
      </c>
      <c r="G8633" s="11" t="s">
        <v>131</v>
      </c>
      <c r="H8633" s="11" t="s">
        <v>54</v>
      </c>
      <c r="I8633" s="11" t="s">
        <v>99</v>
      </c>
      <c r="J8633" s="11" t="s">
        <v>270</v>
      </c>
      <c r="K8633" s="11" t="str">
        <f>IFERROR(INDEX('EDC Component Dictionary'!$C$5:$C$37,MATCH('Rates Database'!J8633,'EDC Component Dictionary'!$B$5:$B$37,0)), "Energy Supply")</f>
        <v>Energy Supply</v>
      </c>
      <c r="L8633" s="12">
        <v>0.10635</v>
      </c>
      <c r="M8633" s="12"/>
    </row>
    <row r="8634" spans="1:13" x14ac:dyDescent="0.3">
      <c r="A8634" s="18">
        <v>8632</v>
      </c>
      <c r="B8634" s="18">
        <f t="shared" si="268"/>
        <v>2020</v>
      </c>
      <c r="C8634" s="17">
        <v>44105</v>
      </c>
      <c r="D8634" s="18" t="s">
        <v>130</v>
      </c>
      <c r="E8634" s="18" t="s">
        <v>164</v>
      </c>
      <c r="F8634" s="18" t="str">
        <f t="shared" si="269"/>
        <v>National Grid-Billerica Muni Agg Rate-44105</v>
      </c>
      <c r="G8634" s="11" t="s">
        <v>131</v>
      </c>
      <c r="H8634" s="11" t="s">
        <v>54</v>
      </c>
      <c r="I8634" s="11" t="s">
        <v>99</v>
      </c>
      <c r="J8634" s="11" t="s">
        <v>215</v>
      </c>
      <c r="K8634" s="11" t="str">
        <f>IFERROR(INDEX('EDC Component Dictionary'!$C$5:$C$37,MATCH('Rates Database'!J8634,'EDC Component Dictionary'!$B$5:$B$37,0)), "Energy Supply")</f>
        <v>Energy Supply</v>
      </c>
      <c r="L8634" s="12">
        <v>0.10631</v>
      </c>
      <c r="M8634" s="12"/>
    </row>
    <row r="8635" spans="1:13" x14ac:dyDescent="0.3">
      <c r="A8635" s="18">
        <v>8633</v>
      </c>
      <c r="B8635" s="18">
        <f t="shared" si="268"/>
        <v>2020</v>
      </c>
      <c r="C8635" s="17">
        <v>44105</v>
      </c>
      <c r="D8635" s="18" t="s">
        <v>130</v>
      </c>
      <c r="E8635" s="18" t="s">
        <v>164</v>
      </c>
      <c r="F8635" s="18" t="str">
        <f t="shared" si="269"/>
        <v>National Grid-Harvard Muni Agg Rate-44105</v>
      </c>
      <c r="G8635" s="11" t="s">
        <v>131</v>
      </c>
      <c r="H8635" s="11" t="s">
        <v>54</v>
      </c>
      <c r="I8635" s="11" t="s">
        <v>99</v>
      </c>
      <c r="J8635" s="11" t="s">
        <v>276</v>
      </c>
      <c r="K8635" s="11" t="str">
        <f>IFERROR(INDEX('EDC Component Dictionary'!$C$5:$C$37,MATCH('Rates Database'!J8635,'EDC Component Dictionary'!$B$5:$B$37,0)), "Energy Supply")</f>
        <v>Energy Supply</v>
      </c>
      <c r="L8635" s="12">
        <v>0.10630000000000001</v>
      </c>
      <c r="M8635" s="12"/>
    </row>
    <row r="8636" spans="1:13" x14ac:dyDescent="0.3">
      <c r="A8636" s="18">
        <v>8634</v>
      </c>
      <c r="B8636" s="18">
        <f t="shared" si="268"/>
        <v>2020</v>
      </c>
      <c r="C8636" s="17">
        <v>44105</v>
      </c>
      <c r="D8636" s="18" t="s">
        <v>130</v>
      </c>
      <c r="E8636" s="18" t="s">
        <v>164</v>
      </c>
      <c r="F8636" s="18" t="str">
        <f t="shared" si="269"/>
        <v>National Grid-Heath Muni Agg Rate-44105</v>
      </c>
      <c r="G8636" s="11" t="s">
        <v>131</v>
      </c>
      <c r="H8636" s="11" t="s">
        <v>54</v>
      </c>
      <c r="I8636" s="11" t="s">
        <v>99</v>
      </c>
      <c r="J8636" s="11" t="s">
        <v>257</v>
      </c>
      <c r="K8636" s="11" t="str">
        <f>IFERROR(INDEX('EDC Component Dictionary'!$C$5:$C$37,MATCH('Rates Database'!J8636,'EDC Component Dictionary'!$B$5:$B$37,0)), "Energy Supply")</f>
        <v>Energy Supply</v>
      </c>
      <c r="L8636" s="12">
        <v>0.10685</v>
      </c>
      <c r="M8636" s="12"/>
    </row>
    <row r="8637" spans="1:13" x14ac:dyDescent="0.3">
      <c r="A8637" s="18">
        <v>8635</v>
      </c>
      <c r="B8637" s="18">
        <f t="shared" si="268"/>
        <v>2020</v>
      </c>
      <c r="C8637" s="17">
        <v>44105</v>
      </c>
      <c r="D8637" s="18" t="s">
        <v>130</v>
      </c>
      <c r="E8637" s="18" t="s">
        <v>164</v>
      </c>
      <c r="F8637" s="18" t="str">
        <f t="shared" si="269"/>
        <v>National Grid-Tewksbury Muni Agg Rate-44105</v>
      </c>
      <c r="G8637" s="11" t="s">
        <v>131</v>
      </c>
      <c r="H8637" s="11" t="s">
        <v>54</v>
      </c>
      <c r="I8637" s="11" t="s">
        <v>99</v>
      </c>
      <c r="J8637" s="11" t="s">
        <v>238</v>
      </c>
      <c r="K8637" s="11" t="str">
        <f>IFERROR(INDEX('EDC Component Dictionary'!$C$5:$C$37,MATCH('Rates Database'!J8637,'EDC Component Dictionary'!$B$5:$B$37,0)), "Energy Supply")</f>
        <v>Energy Supply</v>
      </c>
      <c r="L8637" s="12">
        <v>0.1069</v>
      </c>
      <c r="M8637" s="12"/>
    </row>
    <row r="8638" spans="1:13" x14ac:dyDescent="0.3">
      <c r="A8638" s="18">
        <v>8636</v>
      </c>
      <c r="B8638" s="18">
        <f t="shared" si="268"/>
        <v>2020</v>
      </c>
      <c r="C8638" s="17">
        <v>44105</v>
      </c>
      <c r="D8638" s="18" t="s">
        <v>130</v>
      </c>
      <c r="E8638" s="18" t="s">
        <v>164</v>
      </c>
      <c r="F8638" s="18" t="str">
        <f t="shared" si="269"/>
        <v>National Grid-Tyngsborough Muni Agg Rate-44105</v>
      </c>
      <c r="G8638" s="11" t="s">
        <v>131</v>
      </c>
      <c r="H8638" s="11" t="s">
        <v>54</v>
      </c>
      <c r="I8638" s="11" t="s">
        <v>99</v>
      </c>
      <c r="J8638" s="11" t="s">
        <v>261</v>
      </c>
      <c r="K8638" s="11" t="str">
        <f>IFERROR(INDEX('EDC Component Dictionary'!$C$5:$C$37,MATCH('Rates Database'!J8638,'EDC Component Dictionary'!$B$5:$B$37,0)), "Energy Supply")</f>
        <v>Energy Supply</v>
      </c>
      <c r="L8638" s="12">
        <v>0.10692</v>
      </c>
      <c r="M8638" s="12"/>
    </row>
    <row r="8639" spans="1:13" x14ac:dyDescent="0.3">
      <c r="A8639" s="18">
        <v>8637</v>
      </c>
      <c r="B8639" s="18">
        <f t="shared" si="268"/>
        <v>2020</v>
      </c>
      <c r="C8639" s="17">
        <v>44105</v>
      </c>
      <c r="D8639" s="18" t="s">
        <v>130</v>
      </c>
      <c r="E8639" s="18" t="s">
        <v>164</v>
      </c>
      <c r="F8639" s="18" t="str">
        <f t="shared" si="269"/>
        <v>National Grid-Clarksburg Muni Agg Rate-44105</v>
      </c>
      <c r="G8639" s="11" t="s">
        <v>131</v>
      </c>
      <c r="H8639" s="11" t="s">
        <v>54</v>
      </c>
      <c r="I8639" s="11" t="s">
        <v>99</v>
      </c>
      <c r="J8639" s="11" t="s">
        <v>216</v>
      </c>
      <c r="K8639" s="11" t="str">
        <f>IFERROR(INDEX('EDC Component Dictionary'!$C$5:$C$37,MATCH('Rates Database'!J8639,'EDC Component Dictionary'!$B$5:$B$37,0)), "Energy Supply")</f>
        <v>Energy Supply</v>
      </c>
      <c r="L8639" s="12">
        <v>0.10707999999999999</v>
      </c>
      <c r="M8639" s="12"/>
    </row>
    <row r="8640" spans="1:13" x14ac:dyDescent="0.3">
      <c r="A8640" s="18">
        <v>8638</v>
      </c>
      <c r="B8640" s="18">
        <f t="shared" si="268"/>
        <v>2020</v>
      </c>
      <c r="C8640" s="17">
        <v>44105</v>
      </c>
      <c r="D8640" s="18" t="s">
        <v>130</v>
      </c>
      <c r="E8640" s="18" t="s">
        <v>95</v>
      </c>
      <c r="F8640" s="18" t="str">
        <f t="shared" si="269"/>
        <v>Eversource_WMA-Dalton Muni Agg Rate-44105</v>
      </c>
      <c r="G8640" s="11" t="s">
        <v>131</v>
      </c>
      <c r="H8640" s="11" t="s">
        <v>54</v>
      </c>
      <c r="I8640" s="11" t="s">
        <v>99</v>
      </c>
      <c r="J8640" s="11" t="s">
        <v>217</v>
      </c>
      <c r="K8640" s="11" t="str">
        <f>IFERROR(INDEX('EDC Component Dictionary'!$C$5:$C$37,MATCH('Rates Database'!J8640,'EDC Component Dictionary'!$B$5:$B$37,0)), "Energy Supply")</f>
        <v>Energy Supply</v>
      </c>
      <c r="L8640" s="12">
        <v>0.10707999999999999</v>
      </c>
      <c r="M8640" s="12"/>
    </row>
    <row r="8641" spans="1:13" x14ac:dyDescent="0.3">
      <c r="A8641" s="18">
        <v>8639</v>
      </c>
      <c r="B8641" s="18">
        <f t="shared" si="268"/>
        <v>2020</v>
      </c>
      <c r="C8641" s="17">
        <v>44105</v>
      </c>
      <c r="D8641" s="18" t="s">
        <v>130</v>
      </c>
      <c r="E8641" s="18" t="s">
        <v>164</v>
      </c>
      <c r="F8641" s="18" t="str">
        <f t="shared" si="269"/>
        <v>National Grid-Florida Muni Agg Rate-44105</v>
      </c>
      <c r="G8641" s="11" t="s">
        <v>131</v>
      </c>
      <c r="H8641" s="11" t="s">
        <v>54</v>
      </c>
      <c r="I8641" s="11" t="s">
        <v>99</v>
      </c>
      <c r="J8641" s="11" t="s">
        <v>218</v>
      </c>
      <c r="K8641" s="11" t="str">
        <f>IFERROR(INDEX('EDC Component Dictionary'!$C$5:$C$37,MATCH('Rates Database'!J8641,'EDC Component Dictionary'!$B$5:$B$37,0)), "Energy Supply")</f>
        <v>Energy Supply</v>
      </c>
      <c r="L8641" s="12">
        <v>0.10707999999999999</v>
      </c>
      <c r="M8641" s="12"/>
    </row>
    <row r="8642" spans="1:13" x14ac:dyDescent="0.3">
      <c r="A8642" s="18">
        <v>8640</v>
      </c>
      <c r="B8642" s="18">
        <f t="shared" si="268"/>
        <v>2020</v>
      </c>
      <c r="C8642" s="17">
        <v>44105</v>
      </c>
      <c r="D8642" s="18" t="s">
        <v>130</v>
      </c>
      <c r="E8642" s="18" t="s">
        <v>95</v>
      </c>
      <c r="F8642" s="18" t="str">
        <f t="shared" si="269"/>
        <v>Eversource_WMA-Lenox Muni Agg Rate-44105</v>
      </c>
      <c r="G8642" s="11" t="s">
        <v>131</v>
      </c>
      <c r="H8642" s="11" t="s">
        <v>54</v>
      </c>
      <c r="I8642" s="11" t="s">
        <v>99</v>
      </c>
      <c r="J8642" s="11" t="s">
        <v>219</v>
      </c>
      <c r="K8642" s="11" t="str">
        <f>IFERROR(INDEX('EDC Component Dictionary'!$C$5:$C$37,MATCH('Rates Database'!J8642,'EDC Component Dictionary'!$B$5:$B$37,0)), "Energy Supply")</f>
        <v>Energy Supply</v>
      </c>
      <c r="L8642" s="12">
        <v>0.10707999999999999</v>
      </c>
      <c r="M8642" s="12"/>
    </row>
    <row r="8643" spans="1:13" x14ac:dyDescent="0.3">
      <c r="A8643" s="18">
        <v>8641</v>
      </c>
      <c r="B8643" s="18">
        <f t="shared" ref="B8643:B8706" si="270">YEAR(C8643)</f>
        <v>2020</v>
      </c>
      <c r="C8643" s="17">
        <v>44105</v>
      </c>
      <c r="D8643" s="18" t="s">
        <v>130</v>
      </c>
      <c r="E8643" s="18" t="s">
        <v>164</v>
      </c>
      <c r="F8643" s="18" t="str">
        <f t="shared" si="269"/>
        <v>National Grid-Monterey Muni Agg Rate-44105</v>
      </c>
      <c r="G8643" s="11" t="s">
        <v>131</v>
      </c>
      <c r="H8643" s="11" t="s">
        <v>54</v>
      </c>
      <c r="I8643" s="11" t="s">
        <v>99</v>
      </c>
      <c r="J8643" s="11" t="s">
        <v>220</v>
      </c>
      <c r="K8643" s="11" t="str">
        <f>IFERROR(INDEX('EDC Component Dictionary'!$C$5:$C$37,MATCH('Rates Database'!J8643,'EDC Component Dictionary'!$B$5:$B$37,0)), "Energy Supply")</f>
        <v>Energy Supply</v>
      </c>
      <c r="L8643" s="12">
        <v>0.10707999999999999</v>
      </c>
      <c r="M8643" s="12"/>
    </row>
    <row r="8644" spans="1:13" x14ac:dyDescent="0.3">
      <c r="A8644" s="18">
        <v>8642</v>
      </c>
      <c r="B8644" s="18">
        <f t="shared" si="270"/>
        <v>2020</v>
      </c>
      <c r="C8644" s="17">
        <v>44105</v>
      </c>
      <c r="D8644" s="18" t="s">
        <v>130</v>
      </c>
      <c r="E8644" s="18" t="s">
        <v>164</v>
      </c>
      <c r="F8644" s="18" t="str">
        <f t="shared" ref="F8644:F8707" si="271">_xlfn.CONCAT(E8644,"-",J8644,"-",C8644)</f>
        <v>National Grid-New Marlborough Muni Agg Rate-44105</v>
      </c>
      <c r="G8644" s="11" t="s">
        <v>131</v>
      </c>
      <c r="H8644" s="11" t="s">
        <v>54</v>
      </c>
      <c r="I8644" s="11" t="s">
        <v>99</v>
      </c>
      <c r="J8644" s="11" t="s">
        <v>221</v>
      </c>
      <c r="K8644" s="11" t="str">
        <f>IFERROR(INDEX('EDC Component Dictionary'!$C$5:$C$37,MATCH('Rates Database'!J8644,'EDC Component Dictionary'!$B$5:$B$37,0)), "Energy Supply")</f>
        <v>Energy Supply</v>
      </c>
      <c r="L8644" s="12">
        <v>0.10707999999999999</v>
      </c>
      <c r="M8644" s="12"/>
    </row>
    <row r="8645" spans="1:13" x14ac:dyDescent="0.3">
      <c r="A8645" s="18">
        <v>8643</v>
      </c>
      <c r="B8645" s="18">
        <f t="shared" si="270"/>
        <v>2020</v>
      </c>
      <c r="C8645" s="17">
        <v>44105</v>
      </c>
      <c r="D8645" s="18" t="s">
        <v>130</v>
      </c>
      <c r="E8645" s="18" t="s">
        <v>164</v>
      </c>
      <c r="F8645" s="18" t="str">
        <f t="shared" si="271"/>
        <v>National Grid-North Adams Muni Agg Rate-44105</v>
      </c>
      <c r="G8645" s="11" t="s">
        <v>131</v>
      </c>
      <c r="H8645" s="11" t="s">
        <v>54</v>
      </c>
      <c r="I8645" s="11" t="s">
        <v>99</v>
      </c>
      <c r="J8645" s="11" t="s">
        <v>222</v>
      </c>
      <c r="K8645" s="11" t="str">
        <f>IFERROR(INDEX('EDC Component Dictionary'!$C$5:$C$37,MATCH('Rates Database'!J8645,'EDC Component Dictionary'!$B$5:$B$37,0)), "Energy Supply")</f>
        <v>Energy Supply</v>
      </c>
      <c r="L8645" s="12">
        <v>0.10707999999999999</v>
      </c>
      <c r="M8645" s="12"/>
    </row>
    <row r="8646" spans="1:13" x14ac:dyDescent="0.3">
      <c r="A8646" s="18">
        <v>8644</v>
      </c>
      <c r="B8646" s="18">
        <f t="shared" si="270"/>
        <v>2020</v>
      </c>
      <c r="C8646" s="17">
        <v>44105</v>
      </c>
      <c r="D8646" s="18" t="s">
        <v>130</v>
      </c>
      <c r="E8646" s="18" t="s">
        <v>164</v>
      </c>
      <c r="F8646" s="18" t="str">
        <f t="shared" si="271"/>
        <v>National Grid-Sheffield Muni Agg Rate-44105</v>
      </c>
      <c r="G8646" s="11" t="s">
        <v>131</v>
      </c>
      <c r="H8646" s="11" t="s">
        <v>54</v>
      </c>
      <c r="I8646" s="11" t="s">
        <v>99</v>
      </c>
      <c r="J8646" s="11" t="s">
        <v>223</v>
      </c>
      <c r="K8646" s="11" t="str">
        <f>IFERROR(INDEX('EDC Component Dictionary'!$C$5:$C$37,MATCH('Rates Database'!J8646,'EDC Component Dictionary'!$B$5:$B$37,0)), "Energy Supply")</f>
        <v>Energy Supply</v>
      </c>
      <c r="L8646" s="12">
        <v>0.10707999999999999</v>
      </c>
      <c r="M8646" s="12"/>
    </row>
    <row r="8647" spans="1:13" x14ac:dyDescent="0.3">
      <c r="A8647" s="18">
        <v>8645</v>
      </c>
      <c r="B8647" s="18">
        <f t="shared" si="270"/>
        <v>2020</v>
      </c>
      <c r="C8647" s="17">
        <v>44105</v>
      </c>
      <c r="D8647" s="18" t="s">
        <v>130</v>
      </c>
      <c r="E8647" s="18" t="s">
        <v>164</v>
      </c>
      <c r="F8647" s="18" t="str">
        <f t="shared" si="271"/>
        <v>National Grid-West Stockbridge Muni Agg Rate-44105</v>
      </c>
      <c r="G8647" s="11" t="s">
        <v>131</v>
      </c>
      <c r="H8647" s="11" t="s">
        <v>54</v>
      </c>
      <c r="I8647" s="11" t="s">
        <v>99</v>
      </c>
      <c r="J8647" s="11" t="s">
        <v>224</v>
      </c>
      <c r="K8647" s="11" t="str">
        <f>IFERROR(INDEX('EDC Component Dictionary'!$C$5:$C$37,MATCH('Rates Database'!J8647,'EDC Component Dictionary'!$B$5:$B$37,0)), "Energy Supply")</f>
        <v>Energy Supply</v>
      </c>
      <c r="L8647" s="12">
        <v>0.10707999999999999</v>
      </c>
      <c r="M8647" s="12"/>
    </row>
    <row r="8648" spans="1:13" x14ac:dyDescent="0.3">
      <c r="A8648" s="18">
        <v>8646</v>
      </c>
      <c r="B8648" s="18">
        <f t="shared" si="270"/>
        <v>2020</v>
      </c>
      <c r="C8648" s="17">
        <v>44105</v>
      </c>
      <c r="D8648" s="18" t="s">
        <v>130</v>
      </c>
      <c r="E8648" s="18" t="s">
        <v>164</v>
      </c>
      <c r="F8648" s="18" t="str">
        <f t="shared" si="271"/>
        <v>National Grid-Williamstown Muni Agg Rate-44105</v>
      </c>
      <c r="G8648" s="11" t="s">
        <v>131</v>
      </c>
      <c r="H8648" s="11" t="s">
        <v>54</v>
      </c>
      <c r="I8648" s="11" t="s">
        <v>99</v>
      </c>
      <c r="J8648" s="11" t="s">
        <v>225</v>
      </c>
      <c r="K8648" s="11" t="str">
        <f>IFERROR(INDEX('EDC Component Dictionary'!$C$5:$C$37,MATCH('Rates Database'!J8648,'EDC Component Dictionary'!$B$5:$B$37,0)), "Energy Supply")</f>
        <v>Energy Supply</v>
      </c>
      <c r="L8648" s="12">
        <v>0.10707999999999999</v>
      </c>
      <c r="M8648" s="12"/>
    </row>
    <row r="8649" spans="1:13" x14ac:dyDescent="0.3">
      <c r="A8649" s="18">
        <v>8647</v>
      </c>
      <c r="B8649" s="18">
        <f t="shared" si="270"/>
        <v>2020</v>
      </c>
      <c r="C8649" s="17">
        <v>44105</v>
      </c>
      <c r="D8649" s="18" t="s">
        <v>130</v>
      </c>
      <c r="E8649" s="18" t="s">
        <v>163</v>
      </c>
      <c r="F8649" s="18" t="str">
        <f t="shared" si="271"/>
        <v>Eversource_EMA-Sudbury Muni Agg Rate-44105</v>
      </c>
      <c r="G8649" s="11" t="s">
        <v>131</v>
      </c>
      <c r="H8649" s="11" t="s">
        <v>54</v>
      </c>
      <c r="I8649" s="11" t="s">
        <v>99</v>
      </c>
      <c r="J8649" s="11" t="s">
        <v>227</v>
      </c>
      <c r="K8649" s="11" t="str">
        <f>IFERROR(INDEX('EDC Component Dictionary'!$C$5:$C$37,MATCH('Rates Database'!J8649,'EDC Component Dictionary'!$B$5:$B$37,0)), "Energy Supply")</f>
        <v>Energy Supply</v>
      </c>
      <c r="L8649" s="12">
        <v>0.10724</v>
      </c>
      <c r="M8649" s="12"/>
    </row>
    <row r="8650" spans="1:13" x14ac:dyDescent="0.3">
      <c r="A8650" s="18">
        <v>8648</v>
      </c>
      <c r="B8650" s="18">
        <f t="shared" si="270"/>
        <v>2020</v>
      </c>
      <c r="C8650" s="17">
        <v>44105</v>
      </c>
      <c r="D8650" s="18" t="s">
        <v>130</v>
      </c>
      <c r="E8650" s="18" t="s">
        <v>164</v>
      </c>
      <c r="F8650" s="18" t="str">
        <f t="shared" si="271"/>
        <v>National Grid-Halifax Muni Agg Rate-44105</v>
      </c>
      <c r="G8650" s="11" t="s">
        <v>131</v>
      </c>
      <c r="H8650" s="11" t="s">
        <v>54</v>
      </c>
      <c r="I8650" s="11" t="s">
        <v>99</v>
      </c>
      <c r="J8650" s="11" t="s">
        <v>230</v>
      </c>
      <c r="K8650" s="11" t="str">
        <f>IFERROR(INDEX('EDC Component Dictionary'!$C$5:$C$37,MATCH('Rates Database'!J8650,'EDC Component Dictionary'!$B$5:$B$37,0)), "Energy Supply")</f>
        <v>Energy Supply</v>
      </c>
      <c r="L8650" s="12">
        <v>0.10716000000000001</v>
      </c>
      <c r="M8650" s="12"/>
    </row>
    <row r="8651" spans="1:13" x14ac:dyDescent="0.3">
      <c r="A8651" s="18">
        <v>8649</v>
      </c>
      <c r="B8651" s="18">
        <f t="shared" si="270"/>
        <v>2020</v>
      </c>
      <c r="C8651" s="17">
        <v>44105</v>
      </c>
      <c r="D8651" s="18" t="s">
        <v>130</v>
      </c>
      <c r="E8651" s="18" t="s">
        <v>164</v>
      </c>
      <c r="F8651" s="18" t="str">
        <f t="shared" si="271"/>
        <v>National Grid-Rockland Muni Agg Rate-44105</v>
      </c>
      <c r="G8651" s="11" t="s">
        <v>131</v>
      </c>
      <c r="H8651" s="11" t="s">
        <v>54</v>
      </c>
      <c r="I8651" s="11" t="s">
        <v>99</v>
      </c>
      <c r="J8651" s="11" t="s">
        <v>271</v>
      </c>
      <c r="K8651" s="11" t="str">
        <f>IFERROR(INDEX('EDC Component Dictionary'!$C$5:$C$37,MATCH('Rates Database'!J8651,'EDC Component Dictionary'!$B$5:$B$37,0)), "Energy Supply")</f>
        <v>Energy Supply</v>
      </c>
      <c r="L8651" s="12">
        <v>0.10741000000000001</v>
      </c>
      <c r="M8651" s="12"/>
    </row>
    <row r="8652" spans="1:13" x14ac:dyDescent="0.3">
      <c r="A8652" s="18">
        <v>8650</v>
      </c>
      <c r="B8652" s="18">
        <f t="shared" si="270"/>
        <v>2020</v>
      </c>
      <c r="C8652" s="17">
        <v>44105</v>
      </c>
      <c r="D8652" s="18" t="s">
        <v>130</v>
      </c>
      <c r="E8652" s="18" t="s">
        <v>163</v>
      </c>
      <c r="F8652" s="18" t="str">
        <f t="shared" si="271"/>
        <v>Eversource_EMA-Wareham Muni Agg Rate-44105</v>
      </c>
      <c r="G8652" s="11" t="s">
        <v>131</v>
      </c>
      <c r="H8652" s="11" t="s">
        <v>54</v>
      </c>
      <c r="I8652" s="11" t="s">
        <v>99</v>
      </c>
      <c r="J8652" s="11" t="s">
        <v>273</v>
      </c>
      <c r="K8652" s="11" t="str">
        <f>IFERROR(INDEX('EDC Component Dictionary'!$C$5:$C$37,MATCH('Rates Database'!J8652,'EDC Component Dictionary'!$B$5:$B$37,0)), "Energy Supply")</f>
        <v>Energy Supply</v>
      </c>
      <c r="L8652" s="12">
        <v>0.10771</v>
      </c>
      <c r="M8652" s="12"/>
    </row>
    <row r="8653" spans="1:13" x14ac:dyDescent="0.3">
      <c r="A8653" s="18">
        <v>8651</v>
      </c>
      <c r="B8653" s="18">
        <f t="shared" si="270"/>
        <v>2020</v>
      </c>
      <c r="C8653" s="17">
        <v>44105</v>
      </c>
      <c r="D8653" s="18" t="s">
        <v>130</v>
      </c>
      <c r="E8653" s="18" t="s">
        <v>164</v>
      </c>
      <c r="F8653" s="18" t="str">
        <f t="shared" si="271"/>
        <v>National Grid-Egremont Muni Agg Rate-44105</v>
      </c>
      <c r="G8653" s="11" t="s">
        <v>131</v>
      </c>
      <c r="H8653" s="11" t="s">
        <v>54</v>
      </c>
      <c r="I8653" s="11" t="s">
        <v>99</v>
      </c>
      <c r="J8653" s="11" t="s">
        <v>248</v>
      </c>
      <c r="K8653" s="11" t="str">
        <f>IFERROR(INDEX('EDC Component Dictionary'!$C$5:$C$37,MATCH('Rates Database'!J8653,'EDC Component Dictionary'!$B$5:$B$37,0)), "Energy Supply")</f>
        <v>Energy Supply</v>
      </c>
      <c r="L8653" s="12">
        <v>0.10786999999999999</v>
      </c>
      <c r="M8653" s="12"/>
    </row>
    <row r="8654" spans="1:13" x14ac:dyDescent="0.3">
      <c r="A8654" s="18">
        <v>8652</v>
      </c>
      <c r="B8654" s="18">
        <f t="shared" si="270"/>
        <v>2020</v>
      </c>
      <c r="C8654" s="17">
        <v>44105</v>
      </c>
      <c r="D8654" s="18" t="s">
        <v>130</v>
      </c>
      <c r="E8654" s="18" t="s">
        <v>164</v>
      </c>
      <c r="F8654" s="18" t="str">
        <f t="shared" si="271"/>
        <v>National Grid-North Andover Muni Agg Rate-44105</v>
      </c>
      <c r="G8654" s="11" t="s">
        <v>131</v>
      </c>
      <c r="H8654" s="11" t="s">
        <v>54</v>
      </c>
      <c r="I8654" s="11" t="s">
        <v>99</v>
      </c>
      <c r="J8654" s="11" t="s">
        <v>259</v>
      </c>
      <c r="K8654" s="11" t="str">
        <f>IFERROR(INDEX('EDC Component Dictionary'!$C$5:$C$37,MATCH('Rates Database'!J8654,'EDC Component Dictionary'!$B$5:$B$37,0)), "Energy Supply")</f>
        <v>Energy Supply</v>
      </c>
      <c r="L8654" s="12">
        <v>0.1079</v>
      </c>
      <c r="M8654" s="12"/>
    </row>
    <row r="8655" spans="1:13" x14ac:dyDescent="0.3">
      <c r="A8655" s="18">
        <v>8653</v>
      </c>
      <c r="B8655" s="18">
        <f t="shared" si="270"/>
        <v>2020</v>
      </c>
      <c r="C8655" s="17">
        <v>44105</v>
      </c>
      <c r="D8655" s="18" t="s">
        <v>130</v>
      </c>
      <c r="E8655" s="18" t="s">
        <v>164</v>
      </c>
      <c r="F8655" s="18" t="str">
        <f t="shared" si="271"/>
        <v>National Grid-Southborough Muni Agg Rate-44105</v>
      </c>
      <c r="G8655" s="11" t="s">
        <v>131</v>
      </c>
      <c r="H8655" s="11" t="s">
        <v>54</v>
      </c>
      <c r="I8655" s="11" t="s">
        <v>99</v>
      </c>
      <c r="J8655" s="11" t="s">
        <v>231</v>
      </c>
      <c r="K8655" s="11" t="str">
        <f>IFERROR(INDEX('EDC Component Dictionary'!$C$5:$C$37,MATCH('Rates Database'!J8655,'EDC Component Dictionary'!$B$5:$B$37,0)), "Energy Supply")</f>
        <v>Energy Supply</v>
      </c>
      <c r="L8655" s="12">
        <v>0.10884000000000001</v>
      </c>
      <c r="M8655" s="12"/>
    </row>
    <row r="8656" spans="1:13" x14ac:dyDescent="0.3">
      <c r="A8656" s="18">
        <v>8654</v>
      </c>
      <c r="B8656" s="18">
        <f t="shared" si="270"/>
        <v>2020</v>
      </c>
      <c r="C8656" s="17">
        <v>44105</v>
      </c>
      <c r="D8656" s="18" t="s">
        <v>130</v>
      </c>
      <c r="E8656" s="18" t="s">
        <v>163</v>
      </c>
      <c r="F8656" s="18" t="str">
        <f t="shared" si="271"/>
        <v>Eversource_EMA-Stoneham Muni Agg Rate-44105</v>
      </c>
      <c r="G8656" s="11" t="s">
        <v>131</v>
      </c>
      <c r="H8656" s="11" t="s">
        <v>54</v>
      </c>
      <c r="I8656" s="11" t="s">
        <v>99</v>
      </c>
      <c r="J8656" s="11" t="s">
        <v>267</v>
      </c>
      <c r="K8656" s="11" t="str">
        <f>IFERROR(INDEX('EDC Component Dictionary'!$C$5:$C$37,MATCH('Rates Database'!J8656,'EDC Component Dictionary'!$B$5:$B$37,0)), "Energy Supply")</f>
        <v>Energy Supply</v>
      </c>
      <c r="L8656" s="12">
        <v>0.10904</v>
      </c>
      <c r="M8656" s="12"/>
    </row>
    <row r="8657" spans="1:13" x14ac:dyDescent="0.3">
      <c r="A8657" s="18">
        <v>8655</v>
      </c>
      <c r="B8657" s="18">
        <f t="shared" si="270"/>
        <v>2020</v>
      </c>
      <c r="C8657" s="17">
        <v>44105</v>
      </c>
      <c r="D8657" s="18" t="s">
        <v>130</v>
      </c>
      <c r="E8657" s="18" t="s">
        <v>164</v>
      </c>
      <c r="F8657" s="18" t="str">
        <f t="shared" si="271"/>
        <v>National Grid-Grafton Muni Agg Rate-44105</v>
      </c>
      <c r="G8657" s="11" t="s">
        <v>131</v>
      </c>
      <c r="H8657" s="11" t="s">
        <v>54</v>
      </c>
      <c r="I8657" s="11" t="s">
        <v>99</v>
      </c>
      <c r="J8657" s="11" t="s">
        <v>229</v>
      </c>
      <c r="K8657" s="11" t="str">
        <f>IFERROR(INDEX('EDC Component Dictionary'!$C$5:$C$37,MATCH('Rates Database'!J8657,'EDC Component Dictionary'!$B$5:$B$37,0)), "Energy Supply")</f>
        <v>Energy Supply</v>
      </c>
      <c r="L8657" s="12">
        <v>0.10911</v>
      </c>
      <c r="M8657" s="12"/>
    </row>
    <row r="8658" spans="1:13" x14ac:dyDescent="0.3">
      <c r="A8658" s="18">
        <v>8656</v>
      </c>
      <c r="B8658" s="18">
        <f t="shared" si="270"/>
        <v>2020</v>
      </c>
      <c r="C8658" s="17">
        <v>44105</v>
      </c>
      <c r="D8658" s="18" t="s">
        <v>130</v>
      </c>
      <c r="E8658" s="18" t="s">
        <v>164</v>
      </c>
      <c r="F8658" s="18" t="str">
        <f t="shared" si="271"/>
        <v>National Grid-Webster Muni Agg Rate-44105</v>
      </c>
      <c r="G8658" s="11" t="s">
        <v>131</v>
      </c>
      <c r="H8658" s="11" t="s">
        <v>54</v>
      </c>
      <c r="I8658" s="11" t="s">
        <v>99</v>
      </c>
      <c r="J8658" s="11" t="s">
        <v>266</v>
      </c>
      <c r="K8658" s="11" t="str">
        <f>IFERROR(INDEX('EDC Component Dictionary'!$C$5:$C$37,MATCH('Rates Database'!J8658,'EDC Component Dictionary'!$B$5:$B$37,0)), "Energy Supply")</f>
        <v>Energy Supply</v>
      </c>
      <c r="L8658" s="12">
        <v>0.10929</v>
      </c>
      <c r="M8658" s="12"/>
    </row>
    <row r="8659" spans="1:13" x14ac:dyDescent="0.3">
      <c r="A8659" s="18">
        <v>8657</v>
      </c>
      <c r="B8659" s="18">
        <f t="shared" si="270"/>
        <v>2020</v>
      </c>
      <c r="C8659" s="17">
        <v>44105</v>
      </c>
      <c r="D8659" s="18" t="s">
        <v>130</v>
      </c>
      <c r="E8659" s="18" t="s">
        <v>164</v>
      </c>
      <c r="F8659" s="18" t="str">
        <f t="shared" si="271"/>
        <v>National Grid-Sutton Muni Agg Rate-44105</v>
      </c>
      <c r="G8659" s="11" t="s">
        <v>131</v>
      </c>
      <c r="H8659" s="11" t="s">
        <v>54</v>
      </c>
      <c r="I8659" s="11" t="s">
        <v>99</v>
      </c>
      <c r="J8659" s="11" t="s">
        <v>233</v>
      </c>
      <c r="K8659" s="11" t="str">
        <f>IFERROR(INDEX('EDC Component Dictionary'!$C$5:$C$37,MATCH('Rates Database'!J8659,'EDC Component Dictionary'!$B$5:$B$37,0)), "Energy Supply")</f>
        <v>Energy Supply</v>
      </c>
      <c r="L8659" s="12">
        <v>0.10929999999999999</v>
      </c>
      <c r="M8659" s="12"/>
    </row>
    <row r="8660" spans="1:13" x14ac:dyDescent="0.3">
      <c r="A8660" s="18">
        <v>8658</v>
      </c>
      <c r="B8660" s="18">
        <f t="shared" si="270"/>
        <v>2020</v>
      </c>
      <c r="C8660" s="17">
        <v>44105</v>
      </c>
      <c r="D8660" s="18" t="s">
        <v>130</v>
      </c>
      <c r="E8660" s="18" t="s">
        <v>163</v>
      </c>
      <c r="F8660" s="18" t="str">
        <f t="shared" si="271"/>
        <v>Eversource_EMA-Carlisle Muni Agg Rate-44105</v>
      </c>
      <c r="G8660" s="11" t="s">
        <v>131</v>
      </c>
      <c r="H8660" s="11" t="s">
        <v>54</v>
      </c>
      <c r="I8660" s="11" t="s">
        <v>99</v>
      </c>
      <c r="J8660" s="11" t="s">
        <v>236</v>
      </c>
      <c r="K8660" s="11" t="str">
        <f>IFERROR(INDEX('EDC Component Dictionary'!$C$5:$C$37,MATCH('Rates Database'!J8660,'EDC Component Dictionary'!$B$5:$B$37,0)), "Energy Supply")</f>
        <v>Energy Supply</v>
      </c>
      <c r="L8660" s="12">
        <v>0.10979</v>
      </c>
      <c r="M8660" s="12"/>
    </row>
    <row r="8661" spans="1:13" x14ac:dyDescent="0.3">
      <c r="A8661" s="18">
        <v>8659</v>
      </c>
      <c r="B8661" s="18">
        <f t="shared" si="270"/>
        <v>2020</v>
      </c>
      <c r="C8661" s="17">
        <v>44105</v>
      </c>
      <c r="D8661" s="18" t="s">
        <v>130</v>
      </c>
      <c r="E8661" s="18" t="s">
        <v>163</v>
      </c>
      <c r="F8661" s="18" t="str">
        <f t="shared" si="271"/>
        <v>Eversource_EMA-Acton Muni Agg Rate-44105</v>
      </c>
      <c r="G8661" s="11" t="s">
        <v>131</v>
      </c>
      <c r="H8661" s="11" t="s">
        <v>54</v>
      </c>
      <c r="I8661" s="11" t="s">
        <v>99</v>
      </c>
      <c r="J8661" s="11" t="s">
        <v>226</v>
      </c>
      <c r="K8661" s="11" t="str">
        <f>IFERROR(INDEX('EDC Component Dictionary'!$C$5:$C$37,MATCH('Rates Database'!J8661,'EDC Component Dictionary'!$B$5:$B$37,0)), "Energy Supply")</f>
        <v>Energy Supply</v>
      </c>
      <c r="L8661" s="12">
        <v>0.1104</v>
      </c>
      <c r="M8661" s="12"/>
    </row>
    <row r="8662" spans="1:13" x14ac:dyDescent="0.3">
      <c r="A8662" s="18">
        <v>8660</v>
      </c>
      <c r="B8662" s="18">
        <f t="shared" si="270"/>
        <v>2020</v>
      </c>
      <c r="C8662" s="17">
        <v>44105</v>
      </c>
      <c r="D8662" s="18" t="s">
        <v>130</v>
      </c>
      <c r="E8662" s="18" t="s">
        <v>36</v>
      </c>
      <c r="F8662" s="18" t="str">
        <f t="shared" si="271"/>
        <v>Unitil-Lunenburg Muni Agg Rate-44105</v>
      </c>
      <c r="G8662" s="11" t="s">
        <v>131</v>
      </c>
      <c r="H8662" s="11" t="s">
        <v>54</v>
      </c>
      <c r="I8662" s="11" t="s">
        <v>99</v>
      </c>
      <c r="J8662" s="11" t="s">
        <v>239</v>
      </c>
      <c r="K8662" s="11" t="str">
        <f>IFERROR(INDEX('EDC Component Dictionary'!$C$5:$C$37,MATCH('Rates Database'!J8662,'EDC Component Dictionary'!$B$5:$B$37,0)), "Energy Supply")</f>
        <v>Energy Supply</v>
      </c>
      <c r="L8662" s="12">
        <v>0.10997999999999999</v>
      </c>
      <c r="M8662" s="12"/>
    </row>
    <row r="8663" spans="1:13" x14ac:dyDescent="0.3">
      <c r="A8663" s="18">
        <v>8661</v>
      </c>
      <c r="B8663" s="18">
        <f t="shared" si="270"/>
        <v>2020</v>
      </c>
      <c r="C8663" s="17">
        <v>44105</v>
      </c>
      <c r="D8663" s="18" t="s">
        <v>130</v>
      </c>
      <c r="E8663" s="18" t="s">
        <v>163</v>
      </c>
      <c r="F8663" s="18" t="str">
        <f t="shared" si="271"/>
        <v>Eversource_EMA-Arlington Muni Agg Rate-44105</v>
      </c>
      <c r="G8663" s="11" t="s">
        <v>131</v>
      </c>
      <c r="H8663" s="11" t="s">
        <v>54</v>
      </c>
      <c r="I8663" s="11" t="s">
        <v>99</v>
      </c>
      <c r="J8663" s="11" t="s">
        <v>228</v>
      </c>
      <c r="K8663" s="11" t="str">
        <f>IFERROR(INDEX('EDC Component Dictionary'!$C$5:$C$37,MATCH('Rates Database'!J8663,'EDC Component Dictionary'!$B$5:$B$37,0)), "Energy Supply")</f>
        <v>Energy Supply</v>
      </c>
      <c r="L8663" s="12">
        <v>0.11147</v>
      </c>
      <c r="M8663" s="12"/>
    </row>
    <row r="8664" spans="1:13" x14ac:dyDescent="0.3">
      <c r="A8664" s="18">
        <v>8662</v>
      </c>
      <c r="B8664" s="18">
        <f t="shared" si="270"/>
        <v>2020</v>
      </c>
      <c r="C8664" s="17">
        <v>44105</v>
      </c>
      <c r="D8664" s="18" t="s">
        <v>130</v>
      </c>
      <c r="E8664" s="18" t="s">
        <v>163</v>
      </c>
      <c r="F8664" s="18" t="str">
        <f t="shared" si="271"/>
        <v>Eversource_EMA-Ashland Muni Agg Rate-44105</v>
      </c>
      <c r="G8664" s="11" t="s">
        <v>131</v>
      </c>
      <c r="H8664" s="11" t="s">
        <v>54</v>
      </c>
      <c r="I8664" s="11" t="s">
        <v>99</v>
      </c>
      <c r="J8664" s="11" t="s">
        <v>234</v>
      </c>
      <c r="K8664" s="11" t="str">
        <f>IFERROR(INDEX('EDC Component Dictionary'!$C$5:$C$37,MATCH('Rates Database'!J8664,'EDC Component Dictionary'!$B$5:$B$37,0)), "Energy Supply")</f>
        <v>Energy Supply</v>
      </c>
      <c r="L8664" s="12">
        <v>0.11047</v>
      </c>
      <c r="M8664" s="12"/>
    </row>
    <row r="8665" spans="1:13" x14ac:dyDescent="0.3">
      <c r="A8665" s="18">
        <v>8663</v>
      </c>
      <c r="B8665" s="18">
        <f t="shared" si="270"/>
        <v>2020</v>
      </c>
      <c r="C8665" s="17">
        <v>44105</v>
      </c>
      <c r="D8665" s="18" t="s">
        <v>130</v>
      </c>
      <c r="E8665" s="18" t="s">
        <v>163</v>
      </c>
      <c r="F8665" s="18" t="str">
        <f t="shared" si="271"/>
        <v>Eversource_EMA-Plympton Muni Agg Rate-44105</v>
      </c>
      <c r="G8665" s="11" t="s">
        <v>131</v>
      </c>
      <c r="H8665" s="11" t="s">
        <v>54</v>
      </c>
      <c r="I8665" s="11" t="s">
        <v>99</v>
      </c>
      <c r="J8665" s="11" t="s">
        <v>240</v>
      </c>
      <c r="K8665" s="11" t="str">
        <f>IFERROR(INDEX('EDC Component Dictionary'!$C$5:$C$37,MATCH('Rates Database'!J8665,'EDC Component Dictionary'!$B$5:$B$37,0)), "Energy Supply")</f>
        <v>Energy Supply</v>
      </c>
      <c r="L8665" s="12">
        <v>0.11056000000000001</v>
      </c>
      <c r="M8665" s="12"/>
    </row>
    <row r="8666" spans="1:13" x14ac:dyDescent="0.3">
      <c r="A8666" s="18">
        <v>8664</v>
      </c>
      <c r="B8666" s="18">
        <f t="shared" si="270"/>
        <v>2020</v>
      </c>
      <c r="C8666" s="17">
        <v>44105</v>
      </c>
      <c r="D8666" s="18" t="s">
        <v>130</v>
      </c>
      <c r="E8666" s="18" t="s">
        <v>164</v>
      </c>
      <c r="F8666" s="18" t="str">
        <f t="shared" si="271"/>
        <v>National Grid-Salisbury Muni Agg Rate-44105</v>
      </c>
      <c r="G8666" s="11" t="s">
        <v>131</v>
      </c>
      <c r="H8666" s="11" t="s">
        <v>54</v>
      </c>
      <c r="I8666" s="11" t="s">
        <v>99</v>
      </c>
      <c r="J8666" s="11" t="s">
        <v>241</v>
      </c>
      <c r="K8666" s="11" t="str">
        <f>IFERROR(INDEX('EDC Component Dictionary'!$C$5:$C$37,MATCH('Rates Database'!J8666,'EDC Component Dictionary'!$B$5:$B$37,0)), "Energy Supply")</f>
        <v>Energy Supply</v>
      </c>
      <c r="L8666" s="12">
        <v>0.11065</v>
      </c>
      <c r="M8666" s="12"/>
    </row>
    <row r="8667" spans="1:13" x14ac:dyDescent="0.3">
      <c r="A8667" s="18">
        <v>8665</v>
      </c>
      <c r="B8667" s="18">
        <f t="shared" si="270"/>
        <v>2020</v>
      </c>
      <c r="C8667" s="17">
        <v>44105</v>
      </c>
      <c r="D8667" s="18" t="s">
        <v>130</v>
      </c>
      <c r="E8667" s="18" t="s">
        <v>164</v>
      </c>
      <c r="F8667" s="18" t="str">
        <f t="shared" si="271"/>
        <v>National Grid-Gloucester Muni Agg Rate-44105</v>
      </c>
      <c r="G8667" s="11" t="s">
        <v>131</v>
      </c>
      <c r="H8667" s="11" t="s">
        <v>54</v>
      </c>
      <c r="I8667" s="11" t="s">
        <v>99</v>
      </c>
      <c r="J8667" s="11" t="s">
        <v>242</v>
      </c>
      <c r="K8667" s="11" t="str">
        <f>IFERROR(INDEX('EDC Component Dictionary'!$C$5:$C$37,MATCH('Rates Database'!J8667,'EDC Component Dictionary'!$B$5:$B$37,0)), "Energy Supply")</f>
        <v>Energy Supply</v>
      </c>
      <c r="L8667" s="12">
        <v>0.11096</v>
      </c>
      <c r="M8667" s="12"/>
    </row>
    <row r="8668" spans="1:13" x14ac:dyDescent="0.3">
      <c r="A8668" s="18">
        <v>8666</v>
      </c>
      <c r="B8668" s="18">
        <f t="shared" si="270"/>
        <v>2020</v>
      </c>
      <c r="C8668" s="17">
        <v>44105</v>
      </c>
      <c r="D8668" s="18" t="s">
        <v>130</v>
      </c>
      <c r="E8668" s="18" t="s">
        <v>163</v>
      </c>
      <c r="F8668" s="18" t="str">
        <f t="shared" si="271"/>
        <v>Eversource_EMA-Bedford Muni Agg Rate-44105</v>
      </c>
      <c r="G8668" s="11" t="s">
        <v>131</v>
      </c>
      <c r="H8668" s="11" t="s">
        <v>54</v>
      </c>
      <c r="I8668" s="11" t="s">
        <v>99</v>
      </c>
      <c r="J8668" s="11" t="s">
        <v>274</v>
      </c>
      <c r="K8668" s="11" t="str">
        <f>IFERROR(INDEX('EDC Component Dictionary'!$C$5:$C$37,MATCH('Rates Database'!J8668,'EDC Component Dictionary'!$B$5:$B$37,0)), "Energy Supply")</f>
        <v>Energy Supply</v>
      </c>
      <c r="L8668" s="12">
        <v>0.11131000000000001</v>
      </c>
      <c r="M8668" s="12"/>
    </row>
    <row r="8669" spans="1:13" x14ac:dyDescent="0.3">
      <c r="A8669" s="18">
        <v>8667</v>
      </c>
      <c r="B8669" s="18">
        <f t="shared" si="270"/>
        <v>2020</v>
      </c>
      <c r="C8669" s="17">
        <v>44105</v>
      </c>
      <c r="D8669" s="18" t="s">
        <v>130</v>
      </c>
      <c r="E8669" s="18" t="s">
        <v>164</v>
      </c>
      <c r="F8669" s="18" t="str">
        <f t="shared" si="271"/>
        <v>National Grid-Salem Muni Agg Rate-44105</v>
      </c>
      <c r="G8669" s="11" t="s">
        <v>131</v>
      </c>
      <c r="H8669" s="11" t="s">
        <v>54</v>
      </c>
      <c r="I8669" s="11" t="s">
        <v>99</v>
      </c>
      <c r="J8669" s="11" t="s">
        <v>175</v>
      </c>
      <c r="K8669" s="11" t="str">
        <f>IFERROR(INDEX('EDC Component Dictionary'!$C$5:$C$37,MATCH('Rates Database'!J8669,'EDC Component Dictionary'!$B$5:$B$37,0)), "Energy Supply")</f>
        <v>Energy Supply</v>
      </c>
      <c r="L8669" s="12">
        <v>0.11101999999999999</v>
      </c>
      <c r="M8669" s="12"/>
    </row>
    <row r="8670" spans="1:13" x14ac:dyDescent="0.3">
      <c r="A8670" s="18">
        <v>8668</v>
      </c>
      <c r="B8670" s="18">
        <f t="shared" si="270"/>
        <v>2020</v>
      </c>
      <c r="C8670" s="17">
        <v>44105</v>
      </c>
      <c r="D8670" s="18" t="s">
        <v>130</v>
      </c>
      <c r="E8670" s="18" t="s">
        <v>163</v>
      </c>
      <c r="F8670" s="18" t="str">
        <f t="shared" si="271"/>
        <v>Eversource_EMA-Cambridge Muni Agg Rate-44105</v>
      </c>
      <c r="G8670" s="11" t="s">
        <v>131</v>
      </c>
      <c r="H8670" s="11" t="s">
        <v>54</v>
      </c>
      <c r="I8670" s="11" t="s">
        <v>99</v>
      </c>
      <c r="J8670" s="11" t="s">
        <v>210</v>
      </c>
      <c r="K8670" s="11" t="str">
        <f>IFERROR(INDEX('EDC Component Dictionary'!$C$5:$C$37,MATCH('Rates Database'!J8670,'EDC Component Dictionary'!$B$5:$B$37,0)), "Energy Supply")</f>
        <v>Energy Supply</v>
      </c>
      <c r="L8670" s="12">
        <v>0.11154</v>
      </c>
      <c r="M8670" s="12"/>
    </row>
    <row r="8671" spans="1:13" x14ac:dyDescent="0.3">
      <c r="A8671" s="18">
        <v>8669</v>
      </c>
      <c r="B8671" s="18">
        <f t="shared" si="270"/>
        <v>2020</v>
      </c>
      <c r="C8671" s="17">
        <v>44105</v>
      </c>
      <c r="D8671" s="18" t="s">
        <v>130</v>
      </c>
      <c r="E8671" s="18" t="s">
        <v>163</v>
      </c>
      <c r="F8671" s="18" t="str">
        <f t="shared" si="271"/>
        <v>Eversource_EMA-Winchester Muni Agg Rate-44105</v>
      </c>
      <c r="G8671" s="11" t="s">
        <v>131</v>
      </c>
      <c r="H8671" s="11" t="s">
        <v>54</v>
      </c>
      <c r="I8671" s="11" t="s">
        <v>99</v>
      </c>
      <c r="J8671" s="11" t="s">
        <v>232</v>
      </c>
      <c r="K8671" s="11" t="str">
        <f>IFERROR(INDEX('EDC Component Dictionary'!$C$5:$C$37,MATCH('Rates Database'!J8671,'EDC Component Dictionary'!$B$5:$B$37,0)), "Energy Supply")</f>
        <v>Energy Supply</v>
      </c>
      <c r="L8671" s="12">
        <v>0.11243</v>
      </c>
      <c r="M8671" s="12"/>
    </row>
    <row r="8672" spans="1:13" x14ac:dyDescent="0.3">
      <c r="A8672" s="18">
        <v>8670</v>
      </c>
      <c r="B8672" s="18">
        <f t="shared" si="270"/>
        <v>2020</v>
      </c>
      <c r="C8672" s="17">
        <v>44105</v>
      </c>
      <c r="D8672" s="18" t="s">
        <v>130</v>
      </c>
      <c r="E8672" s="18" t="s">
        <v>164</v>
      </c>
      <c r="F8672" s="18" t="str">
        <f t="shared" si="271"/>
        <v>National Grid-Berlin Muni Agg Rate-44105</v>
      </c>
      <c r="G8672" s="11" t="s">
        <v>131</v>
      </c>
      <c r="H8672" s="11" t="s">
        <v>54</v>
      </c>
      <c r="I8672" s="11" t="s">
        <v>99</v>
      </c>
      <c r="J8672" s="11" t="s">
        <v>237</v>
      </c>
      <c r="K8672" s="11" t="str">
        <f>IFERROR(INDEX('EDC Component Dictionary'!$C$5:$C$37,MATCH('Rates Database'!J8672,'EDC Component Dictionary'!$B$5:$B$37,0)), "Energy Supply")</f>
        <v>Energy Supply</v>
      </c>
      <c r="L8672" s="12">
        <v>0.1119</v>
      </c>
      <c r="M8672" s="12"/>
    </row>
    <row r="8673" spans="1:13" x14ac:dyDescent="0.3">
      <c r="A8673" s="18">
        <v>8671</v>
      </c>
      <c r="B8673" s="18">
        <f t="shared" si="270"/>
        <v>2020</v>
      </c>
      <c r="C8673" s="17">
        <v>44105</v>
      </c>
      <c r="D8673" s="18" t="s">
        <v>130</v>
      </c>
      <c r="E8673" s="18" t="s">
        <v>164</v>
      </c>
      <c r="F8673" s="18" t="str">
        <f t="shared" si="271"/>
        <v>National Grid-Bellingham Muni Agg Rate-44105</v>
      </c>
      <c r="G8673" s="11" t="s">
        <v>131</v>
      </c>
      <c r="H8673" s="11" t="s">
        <v>54</v>
      </c>
      <c r="I8673" s="11" t="s">
        <v>99</v>
      </c>
      <c r="J8673" s="11" t="s">
        <v>244</v>
      </c>
      <c r="K8673" s="11" t="str">
        <f>IFERROR(INDEX('EDC Component Dictionary'!$C$5:$C$37,MATCH('Rates Database'!J8673,'EDC Component Dictionary'!$B$5:$B$37,0)), "Energy Supply")</f>
        <v>Energy Supply</v>
      </c>
      <c r="L8673" s="12">
        <v>0.11241</v>
      </c>
      <c r="M8673" s="12"/>
    </row>
    <row r="8674" spans="1:13" x14ac:dyDescent="0.3">
      <c r="A8674" s="18">
        <v>8672</v>
      </c>
      <c r="B8674" s="18">
        <f t="shared" si="270"/>
        <v>2020</v>
      </c>
      <c r="C8674" s="17">
        <v>44105</v>
      </c>
      <c r="D8674" s="18" t="s">
        <v>130</v>
      </c>
      <c r="E8674" s="18" t="s">
        <v>163</v>
      </c>
      <c r="F8674" s="18" t="str">
        <f t="shared" si="271"/>
        <v>Eversource_EMA-Natick Muni Agg Rate-44105</v>
      </c>
      <c r="G8674" s="11" t="s">
        <v>131</v>
      </c>
      <c r="H8674" s="11" t="s">
        <v>54</v>
      </c>
      <c r="I8674" s="11" t="s">
        <v>99</v>
      </c>
      <c r="J8674" s="11" t="s">
        <v>252</v>
      </c>
      <c r="K8674" s="11" t="str">
        <f>IFERROR(INDEX('EDC Component Dictionary'!$C$5:$C$37,MATCH('Rates Database'!J8674,'EDC Component Dictionary'!$B$5:$B$37,0)), "Energy Supply")</f>
        <v>Energy Supply</v>
      </c>
      <c r="L8674" s="12">
        <v>0.11278000000000001</v>
      </c>
      <c r="M8674" s="12"/>
    </row>
    <row r="8675" spans="1:13" x14ac:dyDescent="0.3">
      <c r="A8675" s="18">
        <v>8673</v>
      </c>
      <c r="B8675" s="18">
        <f t="shared" si="270"/>
        <v>2020</v>
      </c>
      <c r="C8675" s="17">
        <v>44105</v>
      </c>
      <c r="D8675" s="18" t="s">
        <v>130</v>
      </c>
      <c r="E8675" s="18" t="s">
        <v>164</v>
      </c>
      <c r="F8675" s="18" t="str">
        <f t="shared" si="271"/>
        <v>National Grid-Nantucket Muni Agg Rate-44105</v>
      </c>
      <c r="G8675" s="11" t="s">
        <v>131</v>
      </c>
      <c r="H8675" s="11" t="s">
        <v>54</v>
      </c>
      <c r="I8675" s="11" t="s">
        <v>99</v>
      </c>
      <c r="J8675" s="11" t="s">
        <v>171</v>
      </c>
      <c r="K8675" s="11" t="str">
        <f>IFERROR(INDEX('EDC Component Dictionary'!$C$5:$C$37,MATCH('Rates Database'!J8675,'EDC Component Dictionary'!$B$5:$B$37,0)), "Energy Supply")</f>
        <v>Energy Supply</v>
      </c>
      <c r="L8675" s="12">
        <v>0.11308</v>
      </c>
      <c r="M8675" s="12"/>
    </row>
    <row r="8676" spans="1:13" x14ac:dyDescent="0.3">
      <c r="A8676" s="18">
        <v>8674</v>
      </c>
      <c r="B8676" s="18">
        <f t="shared" si="270"/>
        <v>2020</v>
      </c>
      <c r="C8676" s="17">
        <v>44105</v>
      </c>
      <c r="D8676" s="18" t="s">
        <v>130</v>
      </c>
      <c r="E8676" s="18" t="s">
        <v>164</v>
      </c>
      <c r="F8676" s="18" t="str">
        <f t="shared" si="271"/>
        <v>National Grid-West Bridgewater Muni Agg Rate-44105</v>
      </c>
      <c r="G8676" s="11" t="s">
        <v>131</v>
      </c>
      <c r="H8676" s="11" t="s">
        <v>54</v>
      </c>
      <c r="I8676" s="11" t="s">
        <v>99</v>
      </c>
      <c r="J8676" s="11" t="s">
        <v>247</v>
      </c>
      <c r="K8676" s="11" t="str">
        <f>IFERROR(INDEX('EDC Component Dictionary'!$C$5:$C$37,MATCH('Rates Database'!J8676,'EDC Component Dictionary'!$B$5:$B$37,0)), "Energy Supply")</f>
        <v>Energy Supply</v>
      </c>
      <c r="L8676" s="12">
        <v>0.11326</v>
      </c>
      <c r="M8676" s="12"/>
    </row>
    <row r="8677" spans="1:13" x14ac:dyDescent="0.3">
      <c r="A8677" s="18">
        <v>8675</v>
      </c>
      <c r="B8677" s="18">
        <f t="shared" si="270"/>
        <v>2020</v>
      </c>
      <c r="C8677" s="17">
        <v>44105</v>
      </c>
      <c r="D8677" s="18" t="s">
        <v>130</v>
      </c>
      <c r="E8677" s="18" t="s">
        <v>163</v>
      </c>
      <c r="F8677" s="18" t="str">
        <f t="shared" si="271"/>
        <v>Eversource_EMA-Newton Muni Agg Rate-44105</v>
      </c>
      <c r="G8677" s="11" t="s">
        <v>131</v>
      </c>
      <c r="H8677" s="11" t="s">
        <v>54</v>
      </c>
      <c r="I8677" s="11" t="s">
        <v>99</v>
      </c>
      <c r="J8677" s="11" t="s">
        <v>268</v>
      </c>
      <c r="K8677" s="11" t="str">
        <f>IFERROR(INDEX('EDC Component Dictionary'!$C$5:$C$37,MATCH('Rates Database'!J8677,'EDC Component Dictionary'!$B$5:$B$37,0)), "Energy Supply")</f>
        <v>Energy Supply</v>
      </c>
      <c r="L8677" s="12">
        <v>0.11354</v>
      </c>
      <c r="M8677" s="12"/>
    </row>
    <row r="8678" spans="1:13" x14ac:dyDescent="0.3">
      <c r="A8678" s="18">
        <v>8676</v>
      </c>
      <c r="B8678" s="18">
        <f t="shared" si="270"/>
        <v>2020</v>
      </c>
      <c r="C8678" s="17">
        <v>44105</v>
      </c>
      <c r="D8678" s="18" t="s">
        <v>130</v>
      </c>
      <c r="E8678" s="18" t="s">
        <v>163</v>
      </c>
      <c r="F8678" s="18" t="str">
        <f t="shared" si="271"/>
        <v>Eversource_EMA-Holliston Muni Agg Rate-44105</v>
      </c>
      <c r="G8678" s="11" t="s">
        <v>131</v>
      </c>
      <c r="H8678" s="11" t="s">
        <v>54</v>
      </c>
      <c r="I8678" s="11" t="s">
        <v>99</v>
      </c>
      <c r="J8678" s="11" t="s">
        <v>246</v>
      </c>
      <c r="K8678" s="11" t="str">
        <f>IFERROR(INDEX('EDC Component Dictionary'!$C$5:$C$37,MATCH('Rates Database'!J8678,'EDC Component Dictionary'!$B$5:$B$37,0)), "Energy Supply")</f>
        <v>Energy Supply</v>
      </c>
      <c r="L8678" s="12">
        <v>0.11373</v>
      </c>
      <c r="M8678" s="12"/>
    </row>
    <row r="8679" spans="1:13" x14ac:dyDescent="0.3">
      <c r="A8679" s="18">
        <v>8677</v>
      </c>
      <c r="B8679" s="18">
        <f t="shared" si="270"/>
        <v>2020</v>
      </c>
      <c r="C8679" s="17">
        <v>44105</v>
      </c>
      <c r="D8679" s="18" t="s">
        <v>130</v>
      </c>
      <c r="E8679" s="18" t="s">
        <v>164</v>
      </c>
      <c r="F8679" s="18" t="str">
        <f t="shared" si="271"/>
        <v>National Grid-Hamilton Muni Agg Rate-44105</v>
      </c>
      <c r="G8679" s="11" t="s">
        <v>131</v>
      </c>
      <c r="H8679" s="11" t="s">
        <v>54</v>
      </c>
      <c r="I8679" s="11" t="s">
        <v>99</v>
      </c>
      <c r="J8679" s="11" t="s">
        <v>250</v>
      </c>
      <c r="K8679" s="11" t="str">
        <f>IFERROR(INDEX('EDC Component Dictionary'!$C$5:$C$37,MATCH('Rates Database'!J8679,'EDC Component Dictionary'!$B$5:$B$37,0)), "Energy Supply")</f>
        <v>Energy Supply</v>
      </c>
      <c r="L8679" s="12">
        <v>0.11412</v>
      </c>
      <c r="M8679" s="12"/>
    </row>
    <row r="8680" spans="1:13" x14ac:dyDescent="0.3">
      <c r="A8680" s="18">
        <v>8678</v>
      </c>
      <c r="B8680" s="18">
        <f t="shared" si="270"/>
        <v>2020</v>
      </c>
      <c r="C8680" s="17">
        <v>44105</v>
      </c>
      <c r="D8680" s="18" t="s">
        <v>130</v>
      </c>
      <c r="E8680" s="18" t="s">
        <v>164</v>
      </c>
      <c r="F8680" s="18" t="str">
        <f t="shared" si="271"/>
        <v>National Grid-Millville Muni Agg Rate-44105</v>
      </c>
      <c r="G8680" s="11" t="s">
        <v>131</v>
      </c>
      <c r="H8680" s="11" t="s">
        <v>54</v>
      </c>
      <c r="I8680" s="11" t="s">
        <v>99</v>
      </c>
      <c r="J8680" s="11" t="s">
        <v>251</v>
      </c>
      <c r="K8680" s="11" t="str">
        <f>IFERROR(INDEX('EDC Component Dictionary'!$C$5:$C$37,MATCH('Rates Database'!J8680,'EDC Component Dictionary'!$B$5:$B$37,0)), "Energy Supply")</f>
        <v>Energy Supply</v>
      </c>
      <c r="L8680" s="12">
        <v>0.11416999999999999</v>
      </c>
      <c r="M8680" s="12"/>
    </row>
    <row r="8681" spans="1:13" x14ac:dyDescent="0.3">
      <c r="A8681" s="18">
        <v>8679</v>
      </c>
      <c r="B8681" s="18">
        <f t="shared" si="270"/>
        <v>2020</v>
      </c>
      <c r="C8681" s="17">
        <v>44105</v>
      </c>
      <c r="D8681" s="18" t="s">
        <v>130</v>
      </c>
      <c r="E8681" s="18" t="s">
        <v>164</v>
      </c>
      <c r="F8681" s="18" t="str">
        <f t="shared" si="271"/>
        <v>National Grid-Worcester Muni Agg Rate-44105</v>
      </c>
      <c r="G8681" s="11" t="s">
        <v>131</v>
      </c>
      <c r="H8681" s="11" t="s">
        <v>54</v>
      </c>
      <c r="I8681" s="11" t="s">
        <v>99</v>
      </c>
      <c r="J8681" s="11" t="s">
        <v>281</v>
      </c>
      <c r="K8681" s="11" t="str">
        <f>IFERROR(INDEX('EDC Component Dictionary'!$C$5:$C$37,MATCH('Rates Database'!J8681,'EDC Component Dictionary'!$B$5:$B$37,0)), "Energy Supply")</f>
        <v>Energy Supply</v>
      </c>
      <c r="L8681" s="12">
        <v>0.11447</v>
      </c>
      <c r="M8681" s="12"/>
    </row>
    <row r="8682" spans="1:13" x14ac:dyDescent="0.3">
      <c r="A8682" s="18">
        <v>8680</v>
      </c>
      <c r="B8682" s="18">
        <f t="shared" si="270"/>
        <v>2020</v>
      </c>
      <c r="C8682" s="17">
        <v>44105</v>
      </c>
      <c r="D8682" s="18" t="s">
        <v>130</v>
      </c>
      <c r="E8682" s="18" t="s">
        <v>164</v>
      </c>
      <c r="F8682" s="18" t="str">
        <f t="shared" si="271"/>
        <v>National Grid-Swampscott Muni Agg Rate-44105</v>
      </c>
      <c r="G8682" s="11" t="s">
        <v>131</v>
      </c>
      <c r="H8682" s="11" t="s">
        <v>54</v>
      </c>
      <c r="I8682" s="11" t="s">
        <v>99</v>
      </c>
      <c r="J8682" s="11" t="s">
        <v>178</v>
      </c>
      <c r="K8682" s="11" t="str">
        <f>IFERROR(INDEX('EDC Component Dictionary'!$C$5:$C$37,MATCH('Rates Database'!J8682,'EDC Component Dictionary'!$B$5:$B$37,0)), "Energy Supply")</f>
        <v>Energy Supply</v>
      </c>
      <c r="L8682" s="12">
        <v>0.11445</v>
      </c>
      <c r="M8682" s="12"/>
    </row>
    <row r="8683" spans="1:13" x14ac:dyDescent="0.3">
      <c r="A8683" s="18">
        <v>8681</v>
      </c>
      <c r="B8683" s="18">
        <f t="shared" si="270"/>
        <v>2020</v>
      </c>
      <c r="C8683" s="17">
        <v>44105</v>
      </c>
      <c r="D8683" s="18" t="s">
        <v>130</v>
      </c>
      <c r="E8683" s="18" t="s">
        <v>163</v>
      </c>
      <c r="F8683" s="18" t="str">
        <f t="shared" si="271"/>
        <v>Eversource_EMA-Watertown Muni Agg Rate-44105</v>
      </c>
      <c r="G8683" s="11" t="s">
        <v>131</v>
      </c>
      <c r="H8683" s="11" t="s">
        <v>54</v>
      </c>
      <c r="I8683" s="11" t="s">
        <v>99</v>
      </c>
      <c r="J8683" s="11" t="s">
        <v>275</v>
      </c>
      <c r="K8683" s="11" t="str">
        <f>IFERROR(INDEX('EDC Component Dictionary'!$C$5:$C$37,MATCH('Rates Database'!J8683,'EDC Component Dictionary'!$B$5:$B$37,0)), "Energy Supply")</f>
        <v>Energy Supply</v>
      </c>
      <c r="L8683" s="12">
        <v>0.11504</v>
      </c>
      <c r="M8683" s="12"/>
    </row>
    <row r="8684" spans="1:13" x14ac:dyDescent="0.3">
      <c r="A8684" s="18">
        <v>8682</v>
      </c>
      <c r="B8684" s="18">
        <f t="shared" si="270"/>
        <v>2020</v>
      </c>
      <c r="C8684" s="17">
        <v>44105</v>
      </c>
      <c r="D8684" s="18" t="s">
        <v>130</v>
      </c>
      <c r="E8684" s="18" t="s">
        <v>164</v>
      </c>
      <c r="F8684" s="18" t="str">
        <f t="shared" si="271"/>
        <v>National Grid-Medford Muni Agg Rate-44105</v>
      </c>
      <c r="G8684" s="11" t="s">
        <v>131</v>
      </c>
      <c r="H8684" s="11" t="s">
        <v>54</v>
      </c>
      <c r="I8684" s="11" t="s">
        <v>99</v>
      </c>
      <c r="J8684" s="11" t="s">
        <v>279</v>
      </c>
      <c r="K8684" s="11" t="str">
        <f>IFERROR(INDEX('EDC Component Dictionary'!$C$5:$C$37,MATCH('Rates Database'!J8684,'EDC Component Dictionary'!$B$5:$B$37,0)), "Energy Supply")</f>
        <v>Energy Supply</v>
      </c>
      <c r="L8684" s="12">
        <v>0.11519</v>
      </c>
      <c r="M8684" s="12"/>
    </row>
    <row r="8685" spans="1:13" x14ac:dyDescent="0.3">
      <c r="A8685" s="18">
        <v>8683</v>
      </c>
      <c r="B8685" s="18">
        <f t="shared" si="270"/>
        <v>2020</v>
      </c>
      <c r="C8685" s="17">
        <v>44105</v>
      </c>
      <c r="D8685" s="18" t="s">
        <v>130</v>
      </c>
      <c r="E8685" s="18" t="s">
        <v>163</v>
      </c>
      <c r="F8685" s="18" t="str">
        <f t="shared" si="271"/>
        <v>Eversource_EMA-Walpole Muni Agg Rate-44105</v>
      </c>
      <c r="G8685" s="11" t="s">
        <v>131</v>
      </c>
      <c r="H8685" s="11" t="s">
        <v>54</v>
      </c>
      <c r="I8685" s="11" t="s">
        <v>99</v>
      </c>
      <c r="J8685" s="11" t="s">
        <v>174</v>
      </c>
      <c r="K8685" s="11" t="str">
        <f>IFERROR(INDEX('EDC Component Dictionary'!$C$5:$C$37,MATCH('Rates Database'!J8685,'EDC Component Dictionary'!$B$5:$B$37,0)), "Energy Supply")</f>
        <v>Energy Supply</v>
      </c>
      <c r="L8685" s="12">
        <v>0.11582000000000001</v>
      </c>
      <c r="M8685" s="12"/>
    </row>
    <row r="8686" spans="1:13" x14ac:dyDescent="0.3">
      <c r="A8686" s="18">
        <v>8684</v>
      </c>
      <c r="B8686" s="18">
        <f t="shared" si="270"/>
        <v>2020</v>
      </c>
      <c r="C8686" s="17">
        <v>44105</v>
      </c>
      <c r="D8686" s="18" t="s">
        <v>130</v>
      </c>
      <c r="E8686" s="18" t="s">
        <v>163</v>
      </c>
      <c r="F8686" s="18" t="str">
        <f t="shared" si="271"/>
        <v>Eversource_EMA-Brookline Muni Agg Rate-44105</v>
      </c>
      <c r="G8686" s="11" t="s">
        <v>131</v>
      </c>
      <c r="H8686" s="11" t="s">
        <v>54</v>
      </c>
      <c r="I8686" s="11" t="s">
        <v>99</v>
      </c>
      <c r="J8686" s="11" t="s">
        <v>243</v>
      </c>
      <c r="K8686" s="11" t="str">
        <f>IFERROR(INDEX('EDC Component Dictionary'!$C$5:$C$37,MATCH('Rates Database'!J8686,'EDC Component Dictionary'!$B$5:$B$37,0)), "Energy Supply")</f>
        <v>Energy Supply</v>
      </c>
      <c r="L8686" s="12">
        <v>0.11673</v>
      </c>
      <c r="M8686" s="12"/>
    </row>
    <row r="8687" spans="1:13" x14ac:dyDescent="0.3">
      <c r="A8687" s="18">
        <v>8685</v>
      </c>
      <c r="B8687" s="18">
        <f t="shared" si="270"/>
        <v>2020</v>
      </c>
      <c r="C8687" s="17">
        <v>44105</v>
      </c>
      <c r="D8687" s="18" t="s">
        <v>130</v>
      </c>
      <c r="E8687" s="18" t="s">
        <v>163</v>
      </c>
      <c r="F8687" s="18" t="str">
        <f t="shared" si="271"/>
        <v>Eversource_EMA-Lexington Muni Agg Rate-44105</v>
      </c>
      <c r="G8687" s="11" t="s">
        <v>131</v>
      </c>
      <c r="H8687" s="11" t="s">
        <v>54</v>
      </c>
      <c r="I8687" s="11" t="s">
        <v>99</v>
      </c>
      <c r="J8687" s="11" t="s">
        <v>254</v>
      </c>
      <c r="K8687" s="11" t="str">
        <f>IFERROR(INDEX('EDC Component Dictionary'!$C$5:$C$37,MATCH('Rates Database'!J8687,'EDC Component Dictionary'!$B$5:$B$37,0)), "Energy Supply")</f>
        <v>Energy Supply</v>
      </c>
      <c r="L8687" s="12">
        <v>0.11626</v>
      </c>
      <c r="M8687" s="12"/>
    </row>
    <row r="8688" spans="1:13" x14ac:dyDescent="0.3">
      <c r="A8688" s="18">
        <v>8686</v>
      </c>
      <c r="B8688" s="18">
        <f t="shared" si="270"/>
        <v>2020</v>
      </c>
      <c r="C8688" s="17">
        <v>44105</v>
      </c>
      <c r="D8688" s="18" t="s">
        <v>130</v>
      </c>
      <c r="E8688" s="18" t="s">
        <v>164</v>
      </c>
      <c r="F8688" s="18" t="str">
        <f t="shared" si="271"/>
        <v>National Grid-Foxborough Muni Agg Rate-44105</v>
      </c>
      <c r="G8688" s="11" t="s">
        <v>131</v>
      </c>
      <c r="H8688" s="11" t="s">
        <v>54</v>
      </c>
      <c r="I8688" s="11" t="s">
        <v>99</v>
      </c>
      <c r="J8688" s="11" t="s">
        <v>256</v>
      </c>
      <c r="K8688" s="11" t="str">
        <f>IFERROR(INDEX('EDC Component Dictionary'!$C$5:$C$37,MATCH('Rates Database'!J8688,'EDC Component Dictionary'!$B$5:$B$37,0)), "Energy Supply")</f>
        <v>Energy Supply</v>
      </c>
      <c r="L8688" s="12">
        <v>0.1179</v>
      </c>
      <c r="M8688" s="12"/>
    </row>
    <row r="8689" spans="1:13" x14ac:dyDescent="0.3">
      <c r="A8689" s="18">
        <v>8687</v>
      </c>
      <c r="B8689" s="18">
        <f t="shared" si="270"/>
        <v>2020</v>
      </c>
      <c r="C8689" s="17">
        <v>44105</v>
      </c>
      <c r="D8689" s="18" t="s">
        <v>130</v>
      </c>
      <c r="E8689" s="18" t="s">
        <v>164</v>
      </c>
      <c r="F8689" s="18" t="str">
        <f t="shared" si="271"/>
        <v>National Grid-Lowell Muni Agg Rate-44105</v>
      </c>
      <c r="G8689" s="11" t="s">
        <v>131</v>
      </c>
      <c r="H8689" s="11" t="s">
        <v>54</v>
      </c>
      <c r="I8689" s="11" t="s">
        <v>99</v>
      </c>
      <c r="J8689" s="11" t="s">
        <v>262</v>
      </c>
      <c r="K8689" s="11" t="str">
        <f>IFERROR(INDEX('EDC Component Dictionary'!$C$5:$C$37,MATCH('Rates Database'!J8689,'EDC Component Dictionary'!$B$5:$B$37,0)), "Energy Supply")</f>
        <v>Energy Supply</v>
      </c>
      <c r="L8689" s="12">
        <v>0.11874</v>
      </c>
      <c r="M8689" s="12"/>
    </row>
    <row r="8690" spans="1:13" x14ac:dyDescent="0.3">
      <c r="A8690" s="18">
        <v>8688</v>
      </c>
      <c r="B8690" s="18">
        <f t="shared" si="270"/>
        <v>2020</v>
      </c>
      <c r="C8690" s="17">
        <v>44136</v>
      </c>
      <c r="D8690" s="18" t="s">
        <v>130</v>
      </c>
      <c r="E8690" s="18" t="s">
        <v>95</v>
      </c>
      <c r="F8690" s="18" t="str">
        <f t="shared" si="271"/>
        <v>Eversource_WMA-Buckland Muni Agg Rate-44136</v>
      </c>
      <c r="G8690" s="11" t="s">
        <v>131</v>
      </c>
      <c r="H8690" s="11" t="s">
        <v>54</v>
      </c>
      <c r="I8690" s="11" t="s">
        <v>99</v>
      </c>
      <c r="J8690" s="11" t="s">
        <v>282</v>
      </c>
      <c r="K8690" s="11" t="str">
        <f>IFERROR(INDEX('EDC Component Dictionary'!$C$5:$C$37,MATCH('Rates Database'!J8690,'EDC Component Dictionary'!$B$5:$B$37,0)), "Energy Supply")</f>
        <v>Energy Supply</v>
      </c>
      <c r="L8690" s="12">
        <v>8.7099999999999997E-2</v>
      </c>
      <c r="M8690" s="12"/>
    </row>
    <row r="8691" spans="1:13" x14ac:dyDescent="0.3">
      <c r="A8691" s="18">
        <v>8689</v>
      </c>
      <c r="B8691" s="18">
        <f t="shared" si="270"/>
        <v>2020</v>
      </c>
      <c r="C8691" s="17">
        <v>44136</v>
      </c>
      <c r="D8691" s="18" t="s">
        <v>130</v>
      </c>
      <c r="E8691" s="18" t="s">
        <v>164</v>
      </c>
      <c r="F8691" s="18" t="str">
        <f t="shared" si="271"/>
        <v>National Grid-Charlemont Muni Agg Rate-44136</v>
      </c>
      <c r="G8691" s="11" t="s">
        <v>131</v>
      </c>
      <c r="H8691" s="11" t="s">
        <v>54</v>
      </c>
      <c r="I8691" s="11" t="s">
        <v>99</v>
      </c>
      <c r="J8691" s="11" t="s">
        <v>283</v>
      </c>
      <c r="K8691" s="11" t="str">
        <f>IFERROR(INDEX('EDC Component Dictionary'!$C$5:$C$37,MATCH('Rates Database'!J8691,'EDC Component Dictionary'!$B$5:$B$37,0)), "Energy Supply")</f>
        <v>Energy Supply</v>
      </c>
      <c r="L8691" s="12">
        <v>8.7110000000000007E-2</v>
      </c>
      <c r="M8691" s="12"/>
    </row>
    <row r="8692" spans="1:13" x14ac:dyDescent="0.3">
      <c r="A8692" s="18">
        <v>8690</v>
      </c>
      <c r="B8692" s="18">
        <f t="shared" si="270"/>
        <v>2020</v>
      </c>
      <c r="C8692" s="17">
        <v>44136</v>
      </c>
      <c r="D8692" s="18" t="s">
        <v>130</v>
      </c>
      <c r="E8692" s="18" t="s">
        <v>95</v>
      </c>
      <c r="F8692" s="18" t="str">
        <f t="shared" si="271"/>
        <v>Eversource_WMA-Colrain Muni Agg Rate-44136</v>
      </c>
      <c r="G8692" s="11" t="s">
        <v>131</v>
      </c>
      <c r="H8692" s="11" t="s">
        <v>54</v>
      </c>
      <c r="I8692" s="11" t="s">
        <v>99</v>
      </c>
      <c r="J8692" s="11" t="s">
        <v>100</v>
      </c>
      <c r="K8692" s="11" t="str">
        <f>IFERROR(INDEX('EDC Component Dictionary'!$C$5:$C$37,MATCH('Rates Database'!J8692,'EDC Component Dictionary'!$B$5:$B$37,0)), "Energy Supply")</f>
        <v>Energy Supply</v>
      </c>
      <c r="L8692" s="12">
        <v>8.7110000000000007E-2</v>
      </c>
      <c r="M8692" s="12"/>
    </row>
    <row r="8693" spans="1:13" x14ac:dyDescent="0.3">
      <c r="A8693" s="18">
        <v>8691</v>
      </c>
      <c r="B8693" s="18">
        <f t="shared" si="270"/>
        <v>2020</v>
      </c>
      <c r="C8693" s="17">
        <v>44136</v>
      </c>
      <c r="D8693" s="18" t="s">
        <v>130</v>
      </c>
      <c r="E8693" s="18" t="s">
        <v>95</v>
      </c>
      <c r="F8693" s="18" t="str">
        <f t="shared" si="271"/>
        <v>Eversource_WMA-Shelburne Muni Agg Rate-44136</v>
      </c>
      <c r="G8693" s="11" t="s">
        <v>131</v>
      </c>
      <c r="H8693" s="11" t="s">
        <v>54</v>
      </c>
      <c r="I8693" s="11" t="s">
        <v>99</v>
      </c>
      <c r="J8693" s="11" t="s">
        <v>284</v>
      </c>
      <c r="K8693" s="11" t="str">
        <f>IFERROR(INDEX('EDC Component Dictionary'!$C$5:$C$37,MATCH('Rates Database'!J8693,'EDC Component Dictionary'!$B$5:$B$37,0)), "Energy Supply")</f>
        <v>Energy Supply</v>
      </c>
      <c r="L8693" s="12">
        <v>8.7110000000000007E-2</v>
      </c>
      <c r="M8693" s="12"/>
    </row>
    <row r="8694" spans="1:13" x14ac:dyDescent="0.3">
      <c r="A8694" s="18">
        <v>8692</v>
      </c>
      <c r="B8694" s="18">
        <f t="shared" si="270"/>
        <v>2020</v>
      </c>
      <c r="C8694" s="17">
        <v>44136</v>
      </c>
      <c r="D8694" s="18" t="s">
        <v>130</v>
      </c>
      <c r="E8694" s="18" t="s">
        <v>164</v>
      </c>
      <c r="F8694" s="18" t="str">
        <f t="shared" si="271"/>
        <v>National Grid-Wendell Muni Agg Rate-44136</v>
      </c>
      <c r="G8694" s="11" t="s">
        <v>131</v>
      </c>
      <c r="H8694" s="11" t="s">
        <v>54</v>
      </c>
      <c r="I8694" s="11" t="s">
        <v>99</v>
      </c>
      <c r="J8694" s="11" t="s">
        <v>213</v>
      </c>
      <c r="K8694" s="11" t="str">
        <f>IFERROR(INDEX('EDC Component Dictionary'!$C$5:$C$37,MATCH('Rates Database'!J8694,'EDC Component Dictionary'!$B$5:$B$37,0)), "Energy Supply")</f>
        <v>Energy Supply</v>
      </c>
      <c r="L8694" s="12">
        <v>8.7389999999999995E-2</v>
      </c>
      <c r="M8694" s="12"/>
    </row>
    <row r="8695" spans="1:13" x14ac:dyDescent="0.3">
      <c r="A8695" s="18">
        <v>8693</v>
      </c>
      <c r="B8695" s="18">
        <f t="shared" si="270"/>
        <v>2020</v>
      </c>
      <c r="C8695" s="17">
        <v>44136</v>
      </c>
      <c r="D8695" s="18" t="s">
        <v>130</v>
      </c>
      <c r="E8695" s="18" t="s">
        <v>164</v>
      </c>
      <c r="F8695" s="18" t="str">
        <f t="shared" si="271"/>
        <v>National Grid-New Salem Muni Agg Rate-44136</v>
      </c>
      <c r="G8695" s="11" t="s">
        <v>131</v>
      </c>
      <c r="H8695" s="11" t="s">
        <v>54</v>
      </c>
      <c r="I8695" s="11" t="s">
        <v>99</v>
      </c>
      <c r="J8695" s="11" t="s">
        <v>285</v>
      </c>
      <c r="K8695" s="11" t="str">
        <f>IFERROR(INDEX('EDC Component Dictionary'!$C$5:$C$37,MATCH('Rates Database'!J8695,'EDC Component Dictionary'!$B$5:$B$37,0)), "Energy Supply")</f>
        <v>Energy Supply</v>
      </c>
      <c r="L8695" s="12">
        <v>8.7980000000000003E-2</v>
      </c>
      <c r="M8695" s="12"/>
    </row>
    <row r="8696" spans="1:13" x14ac:dyDescent="0.3">
      <c r="A8696" s="18">
        <v>8694</v>
      </c>
      <c r="B8696" s="18">
        <f t="shared" si="270"/>
        <v>2020</v>
      </c>
      <c r="C8696" s="17">
        <v>44136</v>
      </c>
      <c r="D8696" s="18" t="s">
        <v>130</v>
      </c>
      <c r="E8696" s="18" t="s">
        <v>164</v>
      </c>
      <c r="F8696" s="18" t="str">
        <f t="shared" si="271"/>
        <v>National Grid-Warwick Muni Agg Rate-44136</v>
      </c>
      <c r="G8696" s="11" t="s">
        <v>131</v>
      </c>
      <c r="H8696" s="11" t="s">
        <v>54</v>
      </c>
      <c r="I8696" s="11" t="s">
        <v>99</v>
      </c>
      <c r="J8696" s="11" t="s">
        <v>286</v>
      </c>
      <c r="K8696" s="11" t="str">
        <f>IFERROR(INDEX('EDC Component Dictionary'!$C$5:$C$37,MATCH('Rates Database'!J8696,'EDC Component Dictionary'!$B$5:$B$37,0)), "Energy Supply")</f>
        <v>Energy Supply</v>
      </c>
      <c r="L8696" s="12">
        <v>8.8319999999999996E-2</v>
      </c>
      <c r="M8696" s="12"/>
    </row>
    <row r="8697" spans="1:13" x14ac:dyDescent="0.3">
      <c r="A8697" s="18">
        <v>8695</v>
      </c>
      <c r="B8697" s="18">
        <f t="shared" si="270"/>
        <v>2020</v>
      </c>
      <c r="C8697" s="17">
        <v>44136</v>
      </c>
      <c r="D8697" s="18" t="s">
        <v>130</v>
      </c>
      <c r="E8697" s="18" t="s">
        <v>95</v>
      </c>
      <c r="F8697" s="18" t="str">
        <f t="shared" si="271"/>
        <v>Eversource_WMA-Whately Muni Agg Rate-44136</v>
      </c>
      <c r="G8697" s="11" t="s">
        <v>131</v>
      </c>
      <c r="H8697" s="11" t="s">
        <v>54</v>
      </c>
      <c r="I8697" s="11" t="s">
        <v>99</v>
      </c>
      <c r="J8697" s="11" t="s">
        <v>287</v>
      </c>
      <c r="K8697" s="11" t="str">
        <f>IFERROR(INDEX('EDC Component Dictionary'!$C$5:$C$37,MATCH('Rates Database'!J8697,'EDC Component Dictionary'!$B$5:$B$37,0)), "Energy Supply")</f>
        <v>Energy Supply</v>
      </c>
      <c r="L8697" s="12">
        <v>8.8109999999999994E-2</v>
      </c>
      <c r="M8697" s="12"/>
    </row>
    <row r="8698" spans="1:13" x14ac:dyDescent="0.3">
      <c r="A8698" s="18">
        <v>8696</v>
      </c>
      <c r="B8698" s="18">
        <f t="shared" si="270"/>
        <v>2020</v>
      </c>
      <c r="C8698" s="17">
        <v>44136</v>
      </c>
      <c r="D8698" s="18" t="s">
        <v>130</v>
      </c>
      <c r="E8698" s="18" t="s">
        <v>95</v>
      </c>
      <c r="F8698" s="18" t="str">
        <f t="shared" si="271"/>
        <v>Eversource_WMA-Conway Muni Agg Rate-44136</v>
      </c>
      <c r="G8698" s="11" t="s">
        <v>131</v>
      </c>
      <c r="H8698" s="11" t="s">
        <v>54</v>
      </c>
      <c r="I8698" s="11" t="s">
        <v>99</v>
      </c>
      <c r="J8698" s="11" t="s">
        <v>288</v>
      </c>
      <c r="K8698" s="11" t="str">
        <f>IFERROR(INDEX('EDC Component Dictionary'!$C$5:$C$37,MATCH('Rates Database'!J8698,'EDC Component Dictionary'!$B$5:$B$37,0)), "Energy Supply")</f>
        <v>Energy Supply</v>
      </c>
      <c r="L8698" s="12">
        <v>8.899E-2</v>
      </c>
      <c r="M8698" s="12"/>
    </row>
    <row r="8699" spans="1:13" x14ac:dyDescent="0.3">
      <c r="A8699" s="18">
        <v>8697</v>
      </c>
      <c r="B8699" s="18">
        <f t="shared" si="270"/>
        <v>2020</v>
      </c>
      <c r="C8699" s="17">
        <v>44136</v>
      </c>
      <c r="D8699" s="18" t="s">
        <v>130</v>
      </c>
      <c r="E8699" s="18" t="s">
        <v>95</v>
      </c>
      <c r="F8699" s="18" t="str">
        <f t="shared" si="271"/>
        <v>Eversource_WMA-Deerfield Muni Agg Rate-44136</v>
      </c>
      <c r="G8699" s="11" t="s">
        <v>131</v>
      </c>
      <c r="H8699" s="11" t="s">
        <v>54</v>
      </c>
      <c r="I8699" s="11" t="s">
        <v>99</v>
      </c>
      <c r="J8699" s="11" t="s">
        <v>289</v>
      </c>
      <c r="K8699" s="11" t="str">
        <f>IFERROR(INDEX('EDC Component Dictionary'!$C$5:$C$37,MATCH('Rates Database'!J8699,'EDC Component Dictionary'!$B$5:$B$37,0)), "Energy Supply")</f>
        <v>Energy Supply</v>
      </c>
      <c r="L8699" s="12">
        <v>8.9099999999999999E-2</v>
      </c>
      <c r="M8699" s="12"/>
    </row>
    <row r="8700" spans="1:13" x14ac:dyDescent="0.3">
      <c r="A8700" s="18">
        <v>8698</v>
      </c>
      <c r="B8700" s="18">
        <f t="shared" si="270"/>
        <v>2020</v>
      </c>
      <c r="C8700" s="17">
        <v>44136</v>
      </c>
      <c r="D8700" s="18" t="s">
        <v>130</v>
      </c>
      <c r="E8700" s="18" t="s">
        <v>95</v>
      </c>
      <c r="F8700" s="18" t="str">
        <f t="shared" si="271"/>
        <v>Eversource_WMA-Huntington Muni Agg Rate-44136</v>
      </c>
      <c r="G8700" s="11" t="s">
        <v>131</v>
      </c>
      <c r="H8700" s="11" t="s">
        <v>54</v>
      </c>
      <c r="I8700" s="11" t="s">
        <v>99</v>
      </c>
      <c r="J8700" s="11" t="s">
        <v>290</v>
      </c>
      <c r="K8700" s="11" t="str">
        <f>IFERROR(INDEX('EDC Component Dictionary'!$C$5:$C$37,MATCH('Rates Database'!J8700,'EDC Component Dictionary'!$B$5:$B$37,0)), "Energy Supply")</f>
        <v>Energy Supply</v>
      </c>
      <c r="L8700" s="12">
        <v>8.899E-2</v>
      </c>
      <c r="M8700" s="12"/>
    </row>
    <row r="8701" spans="1:13" x14ac:dyDescent="0.3">
      <c r="A8701" s="18">
        <v>8699</v>
      </c>
      <c r="B8701" s="18">
        <f t="shared" si="270"/>
        <v>2020</v>
      </c>
      <c r="C8701" s="17">
        <v>44136</v>
      </c>
      <c r="D8701" s="18" t="s">
        <v>130</v>
      </c>
      <c r="E8701" s="18" t="s">
        <v>95</v>
      </c>
      <c r="F8701" s="18" t="str">
        <f t="shared" si="271"/>
        <v>Eversource_WMA-Northfield Muni Agg Rate-44136</v>
      </c>
      <c r="G8701" s="11" t="s">
        <v>131</v>
      </c>
      <c r="H8701" s="11" t="s">
        <v>54</v>
      </c>
      <c r="I8701" s="11" t="s">
        <v>99</v>
      </c>
      <c r="J8701" s="11" t="s">
        <v>291</v>
      </c>
      <c r="K8701" s="11" t="str">
        <f>IFERROR(INDEX('EDC Component Dictionary'!$C$5:$C$37,MATCH('Rates Database'!J8701,'EDC Component Dictionary'!$B$5:$B$37,0)), "Energy Supply")</f>
        <v>Energy Supply</v>
      </c>
      <c r="L8701" s="12">
        <v>8.9029999999999998E-2</v>
      </c>
      <c r="M8701" s="12"/>
    </row>
    <row r="8702" spans="1:13" x14ac:dyDescent="0.3">
      <c r="A8702" s="18">
        <v>8700</v>
      </c>
      <c r="B8702" s="18">
        <f t="shared" si="270"/>
        <v>2020</v>
      </c>
      <c r="C8702" s="17">
        <v>44136</v>
      </c>
      <c r="D8702" s="18" t="s">
        <v>130</v>
      </c>
      <c r="E8702" s="18" t="s">
        <v>95</v>
      </c>
      <c r="F8702" s="18" t="str">
        <f t="shared" si="271"/>
        <v>Eversource_WMA-Sunderland Muni Agg Rate-44136</v>
      </c>
      <c r="G8702" s="11" t="s">
        <v>131</v>
      </c>
      <c r="H8702" s="11" t="s">
        <v>54</v>
      </c>
      <c r="I8702" s="11" t="s">
        <v>99</v>
      </c>
      <c r="J8702" s="11" t="s">
        <v>292</v>
      </c>
      <c r="K8702" s="11" t="str">
        <f>IFERROR(INDEX('EDC Component Dictionary'!$C$5:$C$37,MATCH('Rates Database'!J8702,'EDC Component Dictionary'!$B$5:$B$37,0)), "Energy Supply")</f>
        <v>Energy Supply</v>
      </c>
      <c r="L8702" s="12">
        <v>8.9020000000000002E-2</v>
      </c>
      <c r="M8702" s="12"/>
    </row>
    <row r="8703" spans="1:13" x14ac:dyDescent="0.3">
      <c r="A8703" s="18">
        <v>8701</v>
      </c>
      <c r="B8703" s="18">
        <f t="shared" si="270"/>
        <v>2020</v>
      </c>
      <c r="C8703" s="17">
        <v>44136</v>
      </c>
      <c r="D8703" s="18" t="s">
        <v>130</v>
      </c>
      <c r="E8703" s="18" t="s">
        <v>164</v>
      </c>
      <c r="F8703" s="18" t="str">
        <f t="shared" si="271"/>
        <v>National Grid-Westborough Muni Agg Rate-44136</v>
      </c>
      <c r="G8703" s="11" t="s">
        <v>131</v>
      </c>
      <c r="H8703" s="11" t="s">
        <v>54</v>
      </c>
      <c r="I8703" s="11" t="s">
        <v>99</v>
      </c>
      <c r="J8703" s="11" t="s">
        <v>172</v>
      </c>
      <c r="K8703" s="11" t="str">
        <f>IFERROR(INDEX('EDC Component Dictionary'!$C$5:$C$37,MATCH('Rates Database'!J8703,'EDC Component Dictionary'!$B$5:$B$37,0)), "Energy Supply")</f>
        <v>Energy Supply</v>
      </c>
      <c r="L8703" s="12">
        <v>9.3859999999999999E-2</v>
      </c>
      <c r="M8703" s="12"/>
    </row>
    <row r="8704" spans="1:13" x14ac:dyDescent="0.3">
      <c r="A8704" s="18">
        <v>8702</v>
      </c>
      <c r="B8704" s="18">
        <f t="shared" si="270"/>
        <v>2020</v>
      </c>
      <c r="C8704" s="17">
        <v>44136</v>
      </c>
      <c r="D8704" s="18" t="s">
        <v>130</v>
      </c>
      <c r="E8704" s="18" t="s">
        <v>164</v>
      </c>
      <c r="F8704" s="18" t="str">
        <f t="shared" si="271"/>
        <v>National Grid-Marlborough Muni Agg Rate-44136</v>
      </c>
      <c r="G8704" s="11" t="s">
        <v>131</v>
      </c>
      <c r="H8704" s="11" t="s">
        <v>54</v>
      </c>
      <c r="I8704" s="11" t="s">
        <v>99</v>
      </c>
      <c r="J8704" s="11" t="s">
        <v>263</v>
      </c>
      <c r="K8704" s="11" t="str">
        <f>IFERROR(INDEX('EDC Component Dictionary'!$C$5:$C$37,MATCH('Rates Database'!J8704,'EDC Component Dictionary'!$B$5:$B$37,0)), "Energy Supply")</f>
        <v>Energy Supply</v>
      </c>
      <c r="L8704" s="12">
        <v>9.3899999999999997E-2</v>
      </c>
      <c r="M8704" s="12"/>
    </row>
    <row r="8705" spans="1:13" x14ac:dyDescent="0.3">
      <c r="A8705" s="18">
        <v>8703</v>
      </c>
      <c r="B8705" s="18">
        <f t="shared" si="270"/>
        <v>2020</v>
      </c>
      <c r="C8705" s="17">
        <v>44136</v>
      </c>
      <c r="D8705" s="18" t="s">
        <v>130</v>
      </c>
      <c r="E8705" s="18" t="s">
        <v>164</v>
      </c>
      <c r="F8705" s="18" t="str">
        <f t="shared" si="271"/>
        <v>National Grid-Chelmsford Muni Agg Rate-44136</v>
      </c>
      <c r="G8705" s="11" t="s">
        <v>131</v>
      </c>
      <c r="H8705" s="11" t="s">
        <v>54</v>
      </c>
      <c r="I8705" s="11" t="s">
        <v>99</v>
      </c>
      <c r="J8705" s="11" t="s">
        <v>173</v>
      </c>
      <c r="K8705" s="11" t="str">
        <f>IFERROR(INDEX('EDC Component Dictionary'!$C$5:$C$37,MATCH('Rates Database'!J8705,'EDC Component Dictionary'!$B$5:$B$37,0)), "Energy Supply")</f>
        <v>Energy Supply</v>
      </c>
      <c r="L8705" s="12">
        <v>9.4109999999999999E-2</v>
      </c>
      <c r="M8705" s="12"/>
    </row>
    <row r="8706" spans="1:13" x14ac:dyDescent="0.3">
      <c r="A8706" s="18">
        <v>8704</v>
      </c>
      <c r="B8706" s="18">
        <f t="shared" si="270"/>
        <v>2020</v>
      </c>
      <c r="C8706" s="17">
        <v>44136</v>
      </c>
      <c r="D8706" s="18" t="s">
        <v>130</v>
      </c>
      <c r="E8706" s="18" t="s">
        <v>95</v>
      </c>
      <c r="F8706" s="18" t="str">
        <f t="shared" si="271"/>
        <v>Eversource_WMA-Gill Muni Agg Rate-44136</v>
      </c>
      <c r="G8706" s="11" t="s">
        <v>131</v>
      </c>
      <c r="H8706" s="11" t="s">
        <v>54</v>
      </c>
      <c r="I8706" s="11" t="s">
        <v>99</v>
      </c>
      <c r="J8706" s="11" t="s">
        <v>293</v>
      </c>
      <c r="K8706" s="11" t="str">
        <f>IFERROR(INDEX('EDC Component Dictionary'!$C$5:$C$37,MATCH('Rates Database'!J8706,'EDC Component Dictionary'!$B$5:$B$37,0)), "Energy Supply")</f>
        <v>Energy Supply</v>
      </c>
      <c r="L8706" s="12">
        <v>9.6560000000000007E-2</v>
      </c>
      <c r="M8706" s="12"/>
    </row>
    <row r="8707" spans="1:13" x14ac:dyDescent="0.3">
      <c r="A8707" s="18">
        <v>8705</v>
      </c>
      <c r="B8707" s="18">
        <f t="shared" ref="B8707:B8770" si="272">YEAR(C8707)</f>
        <v>2020</v>
      </c>
      <c r="C8707" s="17">
        <v>44136</v>
      </c>
      <c r="D8707" s="18" t="s">
        <v>130</v>
      </c>
      <c r="E8707" s="18" t="s">
        <v>95</v>
      </c>
      <c r="F8707" s="18" t="str">
        <f t="shared" si="271"/>
        <v>Eversource_WMA-West Springfield Muni Agg Rate-44136</v>
      </c>
      <c r="G8707" s="11" t="s">
        <v>131</v>
      </c>
      <c r="H8707" s="11" t="s">
        <v>54</v>
      </c>
      <c r="I8707" s="11" t="s">
        <v>99</v>
      </c>
      <c r="J8707" s="11" t="s">
        <v>272</v>
      </c>
      <c r="K8707" s="11" t="str">
        <f>IFERROR(INDEX('EDC Component Dictionary'!$C$5:$C$37,MATCH('Rates Database'!J8707,'EDC Component Dictionary'!$B$5:$B$37,0)), "Energy Supply")</f>
        <v>Energy Supply</v>
      </c>
      <c r="L8707" s="12">
        <v>9.672E-2</v>
      </c>
      <c r="M8707" s="12"/>
    </row>
    <row r="8708" spans="1:13" x14ac:dyDescent="0.3">
      <c r="A8708" s="18">
        <v>8706</v>
      </c>
      <c r="B8708" s="18">
        <f t="shared" si="272"/>
        <v>2020</v>
      </c>
      <c r="C8708" s="17">
        <v>44136</v>
      </c>
      <c r="D8708" s="18" t="s">
        <v>130</v>
      </c>
      <c r="E8708" s="18" t="s">
        <v>164</v>
      </c>
      <c r="F8708" s="18" t="str">
        <f t="shared" ref="F8708:F8771" si="273">_xlfn.CONCAT(E8708,"-",J8708,"-",C8708)</f>
        <v>National Grid-Florida Muni Agg Rate-44136</v>
      </c>
      <c r="G8708" s="11" t="s">
        <v>131</v>
      </c>
      <c r="H8708" s="11" t="s">
        <v>54</v>
      </c>
      <c r="I8708" s="11" t="s">
        <v>99</v>
      </c>
      <c r="J8708" s="11" t="s">
        <v>218</v>
      </c>
      <c r="K8708" s="11" t="str">
        <f>IFERROR(INDEX('EDC Component Dictionary'!$C$5:$C$37,MATCH('Rates Database'!J8708,'EDC Component Dictionary'!$B$5:$B$37,0)), "Energy Supply")</f>
        <v>Energy Supply</v>
      </c>
      <c r="L8708" s="12">
        <v>9.7680000000000003E-2</v>
      </c>
      <c r="M8708" s="12"/>
    </row>
    <row r="8709" spans="1:13" x14ac:dyDescent="0.3">
      <c r="A8709" s="18">
        <v>8707</v>
      </c>
      <c r="B8709" s="18">
        <f t="shared" si="272"/>
        <v>2020</v>
      </c>
      <c r="C8709" s="17">
        <v>44136</v>
      </c>
      <c r="D8709" s="18" t="s">
        <v>130</v>
      </c>
      <c r="E8709" s="18" t="s">
        <v>163</v>
      </c>
      <c r="F8709" s="18" t="str">
        <f t="shared" si="273"/>
        <v>Eversource_EMA-Plymouth Muni Agg Rate-44136</v>
      </c>
      <c r="G8709" s="11" t="s">
        <v>131</v>
      </c>
      <c r="H8709" s="11" t="s">
        <v>54</v>
      </c>
      <c r="I8709" s="11" t="s">
        <v>99</v>
      </c>
      <c r="J8709" s="11" t="s">
        <v>180</v>
      </c>
      <c r="K8709" s="11" t="str">
        <f>IFERROR(INDEX('EDC Component Dictionary'!$C$5:$C$37,MATCH('Rates Database'!J8709,'EDC Component Dictionary'!$B$5:$B$37,0)), "Energy Supply")</f>
        <v>Energy Supply</v>
      </c>
      <c r="L8709" s="12">
        <v>9.8070000000000004E-2</v>
      </c>
      <c r="M8709" s="12"/>
    </row>
    <row r="8710" spans="1:13" x14ac:dyDescent="0.3">
      <c r="A8710" s="18">
        <v>8708</v>
      </c>
      <c r="B8710" s="18">
        <f t="shared" si="272"/>
        <v>2020</v>
      </c>
      <c r="C8710" s="17">
        <v>44136</v>
      </c>
      <c r="D8710" s="18" t="s">
        <v>130</v>
      </c>
      <c r="E8710" s="18" t="s">
        <v>95</v>
      </c>
      <c r="F8710" s="18" t="str">
        <f t="shared" si="273"/>
        <v>Eversource_WMA-Hatfield Muni Agg Rate-44136</v>
      </c>
      <c r="G8710" s="11" t="s">
        <v>131</v>
      </c>
      <c r="H8710" s="11" t="s">
        <v>54</v>
      </c>
      <c r="I8710" s="11" t="s">
        <v>99</v>
      </c>
      <c r="J8710" s="11" t="s">
        <v>280</v>
      </c>
      <c r="K8710" s="11" t="str">
        <f>IFERROR(INDEX('EDC Component Dictionary'!$C$5:$C$37,MATCH('Rates Database'!J8710,'EDC Component Dictionary'!$B$5:$B$37,0)), "Energy Supply")</f>
        <v>Energy Supply</v>
      </c>
      <c r="L8710" s="12">
        <v>9.8970000000000002E-2</v>
      </c>
      <c r="M8710" s="12"/>
    </row>
    <row r="8711" spans="1:13" x14ac:dyDescent="0.3">
      <c r="A8711" s="18">
        <v>8709</v>
      </c>
      <c r="B8711" s="18">
        <f t="shared" si="272"/>
        <v>2020</v>
      </c>
      <c r="C8711" s="17">
        <v>44136</v>
      </c>
      <c r="D8711" s="18" t="s">
        <v>130</v>
      </c>
      <c r="E8711" s="18" t="s">
        <v>164</v>
      </c>
      <c r="F8711" s="18" t="str">
        <f t="shared" si="273"/>
        <v>National Grid-Adams Muni Agg Rate-44136</v>
      </c>
      <c r="G8711" s="11" t="s">
        <v>131</v>
      </c>
      <c r="H8711" s="11" t="s">
        <v>54</v>
      </c>
      <c r="I8711" s="11" t="s">
        <v>99</v>
      </c>
      <c r="J8711" s="11" t="s">
        <v>183</v>
      </c>
      <c r="K8711" s="11" t="str">
        <f>IFERROR(INDEX('EDC Component Dictionary'!$C$5:$C$37,MATCH('Rates Database'!J8711,'EDC Component Dictionary'!$B$5:$B$37,0)), "Energy Supply")</f>
        <v>Energy Supply</v>
      </c>
      <c r="L8711" s="12">
        <v>9.9500000000000005E-2</v>
      </c>
      <c r="M8711" s="12"/>
    </row>
    <row r="8712" spans="1:13" x14ac:dyDescent="0.3">
      <c r="A8712" s="18">
        <v>8710</v>
      </c>
      <c r="B8712" s="18">
        <f t="shared" si="272"/>
        <v>2020</v>
      </c>
      <c r="C8712" s="17">
        <v>44136</v>
      </c>
      <c r="D8712" s="18" t="s">
        <v>130</v>
      </c>
      <c r="E8712" s="18" t="s">
        <v>95</v>
      </c>
      <c r="F8712" s="18" t="str">
        <f t="shared" si="273"/>
        <v>Eversource_WMA-Cheshire Muni Agg Rate-44136</v>
      </c>
      <c r="G8712" s="11" t="s">
        <v>131</v>
      </c>
      <c r="H8712" s="11" t="s">
        <v>54</v>
      </c>
      <c r="I8712" s="11" t="s">
        <v>99</v>
      </c>
      <c r="J8712" s="11" t="s">
        <v>184</v>
      </c>
      <c r="K8712" s="11" t="str">
        <f>IFERROR(INDEX('EDC Component Dictionary'!$C$5:$C$37,MATCH('Rates Database'!J8712,'EDC Component Dictionary'!$B$5:$B$37,0)), "Energy Supply")</f>
        <v>Energy Supply</v>
      </c>
      <c r="L8712" s="12">
        <v>9.9500000000000005E-2</v>
      </c>
      <c r="M8712" s="12"/>
    </row>
    <row r="8713" spans="1:13" x14ac:dyDescent="0.3">
      <c r="A8713" s="18">
        <v>8711</v>
      </c>
      <c r="B8713" s="18">
        <f t="shared" si="272"/>
        <v>2020</v>
      </c>
      <c r="C8713" s="17">
        <v>44136</v>
      </c>
      <c r="D8713" s="18" t="s">
        <v>130</v>
      </c>
      <c r="E8713" s="18" t="s">
        <v>164</v>
      </c>
      <c r="F8713" s="18" t="str">
        <f t="shared" si="273"/>
        <v>National Grid-Clarksburg Muni Agg Rate-44136</v>
      </c>
      <c r="G8713" s="11" t="s">
        <v>131</v>
      </c>
      <c r="H8713" s="11" t="s">
        <v>54</v>
      </c>
      <c r="I8713" s="11" t="s">
        <v>99</v>
      </c>
      <c r="J8713" s="11" t="s">
        <v>216</v>
      </c>
      <c r="K8713" s="11" t="str">
        <f>IFERROR(INDEX('EDC Component Dictionary'!$C$5:$C$37,MATCH('Rates Database'!J8713,'EDC Component Dictionary'!$B$5:$B$37,0)), "Energy Supply")</f>
        <v>Energy Supply</v>
      </c>
      <c r="L8713" s="12">
        <v>9.9500000000000005E-2</v>
      </c>
      <c r="M8713" s="12"/>
    </row>
    <row r="8714" spans="1:13" x14ac:dyDescent="0.3">
      <c r="A8714" s="18">
        <v>8712</v>
      </c>
      <c r="B8714" s="18">
        <f t="shared" si="272"/>
        <v>2020</v>
      </c>
      <c r="C8714" s="17">
        <v>44136</v>
      </c>
      <c r="D8714" s="18" t="s">
        <v>130</v>
      </c>
      <c r="E8714" s="18" t="s">
        <v>95</v>
      </c>
      <c r="F8714" s="18" t="str">
        <f t="shared" si="273"/>
        <v>Eversource_WMA-Lenox Muni Agg Rate-44136</v>
      </c>
      <c r="G8714" s="11" t="s">
        <v>131</v>
      </c>
      <c r="H8714" s="11" t="s">
        <v>54</v>
      </c>
      <c r="I8714" s="11" t="s">
        <v>99</v>
      </c>
      <c r="J8714" s="11" t="s">
        <v>219</v>
      </c>
      <c r="K8714" s="11" t="str">
        <f>IFERROR(INDEX('EDC Component Dictionary'!$C$5:$C$37,MATCH('Rates Database'!J8714,'EDC Component Dictionary'!$B$5:$B$37,0)), "Energy Supply")</f>
        <v>Energy Supply</v>
      </c>
      <c r="L8714" s="12">
        <v>9.9500000000000005E-2</v>
      </c>
      <c r="M8714" s="12"/>
    </row>
    <row r="8715" spans="1:13" x14ac:dyDescent="0.3">
      <c r="A8715" s="18">
        <v>8713</v>
      </c>
      <c r="B8715" s="18">
        <f t="shared" si="272"/>
        <v>2020</v>
      </c>
      <c r="C8715" s="17">
        <v>44136</v>
      </c>
      <c r="D8715" s="18" t="s">
        <v>130</v>
      </c>
      <c r="E8715" s="18" t="s">
        <v>164</v>
      </c>
      <c r="F8715" s="18" t="str">
        <f t="shared" si="273"/>
        <v>National Grid-Monterey Muni Agg Rate-44136</v>
      </c>
      <c r="G8715" s="11" t="s">
        <v>131</v>
      </c>
      <c r="H8715" s="11" t="s">
        <v>54</v>
      </c>
      <c r="I8715" s="11" t="s">
        <v>99</v>
      </c>
      <c r="J8715" s="11" t="s">
        <v>220</v>
      </c>
      <c r="K8715" s="11" t="str">
        <f>IFERROR(INDEX('EDC Component Dictionary'!$C$5:$C$37,MATCH('Rates Database'!J8715,'EDC Component Dictionary'!$B$5:$B$37,0)), "Energy Supply")</f>
        <v>Energy Supply</v>
      </c>
      <c r="L8715" s="12">
        <v>9.9500000000000005E-2</v>
      </c>
      <c r="M8715" s="12"/>
    </row>
    <row r="8716" spans="1:13" x14ac:dyDescent="0.3">
      <c r="A8716" s="18">
        <v>8714</v>
      </c>
      <c r="B8716" s="18">
        <f t="shared" si="272"/>
        <v>2020</v>
      </c>
      <c r="C8716" s="17">
        <v>44136</v>
      </c>
      <c r="D8716" s="18" t="s">
        <v>130</v>
      </c>
      <c r="E8716" s="18" t="s">
        <v>164</v>
      </c>
      <c r="F8716" s="18" t="str">
        <f t="shared" si="273"/>
        <v>National Grid-New Marlborough Muni Agg Rate-44136</v>
      </c>
      <c r="G8716" s="11" t="s">
        <v>131</v>
      </c>
      <c r="H8716" s="11" t="s">
        <v>54</v>
      </c>
      <c r="I8716" s="11" t="s">
        <v>99</v>
      </c>
      <c r="J8716" s="11" t="s">
        <v>221</v>
      </c>
      <c r="K8716" s="11" t="str">
        <f>IFERROR(INDEX('EDC Component Dictionary'!$C$5:$C$37,MATCH('Rates Database'!J8716,'EDC Component Dictionary'!$B$5:$B$37,0)), "Energy Supply")</f>
        <v>Energy Supply</v>
      </c>
      <c r="L8716" s="12">
        <v>9.9500000000000005E-2</v>
      </c>
      <c r="M8716" s="12"/>
    </row>
    <row r="8717" spans="1:13" x14ac:dyDescent="0.3">
      <c r="A8717" s="18">
        <v>8715</v>
      </c>
      <c r="B8717" s="18">
        <f t="shared" si="272"/>
        <v>2020</v>
      </c>
      <c r="C8717" s="17">
        <v>44136</v>
      </c>
      <c r="D8717" s="18" t="s">
        <v>130</v>
      </c>
      <c r="E8717" s="18" t="s">
        <v>164</v>
      </c>
      <c r="F8717" s="18" t="str">
        <f t="shared" si="273"/>
        <v>National Grid-North Adams Muni Agg Rate-44136</v>
      </c>
      <c r="G8717" s="11" t="s">
        <v>131</v>
      </c>
      <c r="H8717" s="11" t="s">
        <v>54</v>
      </c>
      <c r="I8717" s="11" t="s">
        <v>99</v>
      </c>
      <c r="J8717" s="11" t="s">
        <v>222</v>
      </c>
      <c r="K8717" s="11" t="str">
        <f>IFERROR(INDEX('EDC Component Dictionary'!$C$5:$C$37,MATCH('Rates Database'!J8717,'EDC Component Dictionary'!$B$5:$B$37,0)), "Energy Supply")</f>
        <v>Energy Supply</v>
      </c>
      <c r="L8717" s="12">
        <v>9.9500000000000005E-2</v>
      </c>
      <c r="M8717" s="12"/>
    </row>
    <row r="8718" spans="1:13" x14ac:dyDescent="0.3">
      <c r="A8718" s="18">
        <v>8716</v>
      </c>
      <c r="B8718" s="18">
        <f t="shared" si="272"/>
        <v>2020</v>
      </c>
      <c r="C8718" s="17">
        <v>44136</v>
      </c>
      <c r="D8718" s="18" t="s">
        <v>130</v>
      </c>
      <c r="E8718" s="18" t="s">
        <v>164</v>
      </c>
      <c r="F8718" s="18" t="str">
        <f t="shared" si="273"/>
        <v>National Grid-Sheffield Muni Agg Rate-44136</v>
      </c>
      <c r="G8718" s="11" t="s">
        <v>131</v>
      </c>
      <c r="H8718" s="11" t="s">
        <v>54</v>
      </c>
      <c r="I8718" s="11" t="s">
        <v>99</v>
      </c>
      <c r="J8718" s="11" t="s">
        <v>223</v>
      </c>
      <c r="K8718" s="11" t="str">
        <f>IFERROR(INDEX('EDC Component Dictionary'!$C$5:$C$37,MATCH('Rates Database'!J8718,'EDC Component Dictionary'!$B$5:$B$37,0)), "Energy Supply")</f>
        <v>Energy Supply</v>
      </c>
      <c r="L8718" s="12">
        <v>9.9500000000000005E-2</v>
      </c>
      <c r="M8718" s="12"/>
    </row>
    <row r="8719" spans="1:13" x14ac:dyDescent="0.3">
      <c r="A8719" s="18">
        <v>8717</v>
      </c>
      <c r="B8719" s="18">
        <f t="shared" si="272"/>
        <v>2020</v>
      </c>
      <c r="C8719" s="17">
        <v>44136</v>
      </c>
      <c r="D8719" s="18" t="s">
        <v>130</v>
      </c>
      <c r="E8719" s="18" t="s">
        <v>164</v>
      </c>
      <c r="F8719" s="18" t="str">
        <f t="shared" si="273"/>
        <v>National Grid-West Stockbridge Muni Agg Rate-44136</v>
      </c>
      <c r="G8719" s="11" t="s">
        <v>131</v>
      </c>
      <c r="H8719" s="11" t="s">
        <v>54</v>
      </c>
      <c r="I8719" s="11" t="s">
        <v>99</v>
      </c>
      <c r="J8719" s="11" t="s">
        <v>224</v>
      </c>
      <c r="K8719" s="11" t="str">
        <f>IFERROR(INDEX('EDC Component Dictionary'!$C$5:$C$37,MATCH('Rates Database'!J8719,'EDC Component Dictionary'!$B$5:$B$37,0)), "Energy Supply")</f>
        <v>Energy Supply</v>
      </c>
      <c r="L8719" s="12">
        <v>9.9500000000000005E-2</v>
      </c>
      <c r="M8719" s="12"/>
    </row>
    <row r="8720" spans="1:13" x14ac:dyDescent="0.3">
      <c r="A8720" s="18">
        <v>8718</v>
      </c>
      <c r="B8720" s="18">
        <f t="shared" si="272"/>
        <v>2020</v>
      </c>
      <c r="C8720" s="17">
        <v>44136</v>
      </c>
      <c r="D8720" s="18" t="s">
        <v>130</v>
      </c>
      <c r="E8720" s="18" t="s">
        <v>95</v>
      </c>
      <c r="F8720" s="18" t="str">
        <f t="shared" si="273"/>
        <v>Eversource_WMA-Pittsfield Muni Agg Rate-44136</v>
      </c>
      <c r="G8720" s="11" t="s">
        <v>131</v>
      </c>
      <c r="H8720" s="11" t="s">
        <v>54</v>
      </c>
      <c r="I8720" s="11" t="s">
        <v>99</v>
      </c>
      <c r="J8720" s="11" t="s">
        <v>176</v>
      </c>
      <c r="K8720" s="11" t="str">
        <f>IFERROR(INDEX('EDC Component Dictionary'!$C$5:$C$37,MATCH('Rates Database'!J8720,'EDC Component Dictionary'!$B$5:$B$37,0)), "Energy Supply")</f>
        <v>Energy Supply</v>
      </c>
      <c r="L8720" s="12">
        <v>9.9760000000000001E-2</v>
      </c>
      <c r="M8720" s="12"/>
    </row>
    <row r="8721" spans="1:13" x14ac:dyDescent="0.3">
      <c r="A8721" s="18">
        <v>8719</v>
      </c>
      <c r="B8721" s="18">
        <f t="shared" si="272"/>
        <v>2020</v>
      </c>
      <c r="C8721" s="17">
        <v>44136</v>
      </c>
      <c r="D8721" s="18" t="s">
        <v>130</v>
      </c>
      <c r="E8721" s="18" t="s">
        <v>164</v>
      </c>
      <c r="F8721" s="18" t="str">
        <f t="shared" si="273"/>
        <v>National Grid-Lancaster Muni Agg Rate-44136</v>
      </c>
      <c r="G8721" s="11" t="s">
        <v>131</v>
      </c>
      <c r="H8721" s="11" t="s">
        <v>54</v>
      </c>
      <c r="I8721" s="11" t="s">
        <v>99</v>
      </c>
      <c r="J8721" s="11" t="s">
        <v>260</v>
      </c>
      <c r="K8721" s="11" t="str">
        <f>IFERROR(INDEX('EDC Component Dictionary'!$C$5:$C$37,MATCH('Rates Database'!J8721,'EDC Component Dictionary'!$B$5:$B$37,0)), "Energy Supply")</f>
        <v>Energy Supply</v>
      </c>
      <c r="L8721" s="12">
        <v>9.9779999999999994E-2</v>
      </c>
      <c r="M8721" s="12"/>
    </row>
    <row r="8722" spans="1:13" x14ac:dyDescent="0.3">
      <c r="A8722" s="18">
        <v>8720</v>
      </c>
      <c r="B8722" s="18">
        <f t="shared" si="272"/>
        <v>2020</v>
      </c>
      <c r="C8722" s="17">
        <v>44136</v>
      </c>
      <c r="D8722" s="18" t="s">
        <v>130</v>
      </c>
      <c r="E8722" s="18" t="s">
        <v>163</v>
      </c>
      <c r="F8722" s="18" t="str">
        <f t="shared" si="273"/>
        <v>Eversource_EMA-Cape Light Compact JPE Muni Agg Rate-44136</v>
      </c>
      <c r="G8722" s="11" t="s">
        <v>131</v>
      </c>
      <c r="H8722" s="11" t="s">
        <v>54</v>
      </c>
      <c r="I8722" s="11" t="s">
        <v>99</v>
      </c>
      <c r="J8722" s="11" t="s">
        <v>264</v>
      </c>
      <c r="K8722" s="11" t="str">
        <f>IFERROR(INDEX('EDC Component Dictionary'!$C$5:$C$37,MATCH('Rates Database'!J8722,'EDC Component Dictionary'!$B$5:$B$37,0)), "Energy Supply")</f>
        <v>Energy Supply</v>
      </c>
      <c r="L8722" s="12">
        <v>9.9809999999999996E-2</v>
      </c>
      <c r="M8722" s="12"/>
    </row>
    <row r="8723" spans="1:13" x14ac:dyDescent="0.3">
      <c r="A8723" s="18">
        <v>8721</v>
      </c>
      <c r="B8723" s="18">
        <f t="shared" si="272"/>
        <v>2020</v>
      </c>
      <c r="C8723" s="17">
        <v>44136</v>
      </c>
      <c r="D8723" s="18" t="s">
        <v>130</v>
      </c>
      <c r="E8723" s="18" t="s">
        <v>95</v>
      </c>
      <c r="F8723" s="18" t="str">
        <f t="shared" si="273"/>
        <v>Eversource_WMA-Leverett Muni Agg Rate-44136</v>
      </c>
      <c r="G8723" s="11" t="s">
        <v>131</v>
      </c>
      <c r="H8723" s="11" t="s">
        <v>54</v>
      </c>
      <c r="I8723" s="11" t="s">
        <v>99</v>
      </c>
      <c r="J8723" s="11" t="s">
        <v>265</v>
      </c>
      <c r="K8723" s="11" t="str">
        <f>IFERROR(INDEX('EDC Component Dictionary'!$C$5:$C$37,MATCH('Rates Database'!J8723,'EDC Component Dictionary'!$B$5:$B$37,0)), "Energy Supply")</f>
        <v>Energy Supply</v>
      </c>
      <c r="L8723" s="12">
        <v>0.10148</v>
      </c>
      <c r="M8723" s="12"/>
    </row>
    <row r="8724" spans="1:13" x14ac:dyDescent="0.3">
      <c r="A8724" s="18">
        <v>8722</v>
      </c>
      <c r="B8724" s="18">
        <f t="shared" si="272"/>
        <v>2020</v>
      </c>
      <c r="C8724" s="17">
        <v>44136</v>
      </c>
      <c r="D8724" s="18" t="s">
        <v>130</v>
      </c>
      <c r="E8724" s="18" t="s">
        <v>95</v>
      </c>
      <c r="F8724" s="18" t="str">
        <f t="shared" si="273"/>
        <v>Eversource_WMA-Hadley Muni Agg Rate-44136</v>
      </c>
      <c r="G8724" s="11" t="s">
        <v>131</v>
      </c>
      <c r="H8724" s="11" t="s">
        <v>54</v>
      </c>
      <c r="I8724" s="11" t="s">
        <v>99</v>
      </c>
      <c r="J8724" s="11" t="s">
        <v>277</v>
      </c>
      <c r="K8724" s="11" t="str">
        <f>IFERROR(INDEX('EDC Component Dictionary'!$C$5:$C$37,MATCH('Rates Database'!J8724,'EDC Component Dictionary'!$B$5:$B$37,0)), "Energy Supply")</f>
        <v>Energy Supply</v>
      </c>
      <c r="L8724" s="12">
        <v>0.10106999999999999</v>
      </c>
      <c r="M8724" s="12"/>
    </row>
    <row r="8725" spans="1:13" x14ac:dyDescent="0.3">
      <c r="A8725" s="18">
        <v>8723</v>
      </c>
      <c r="B8725" s="18">
        <f t="shared" si="272"/>
        <v>2020</v>
      </c>
      <c r="C8725" s="17">
        <v>44136</v>
      </c>
      <c r="D8725" s="18" t="s">
        <v>130</v>
      </c>
      <c r="E8725" s="18" t="s">
        <v>95</v>
      </c>
      <c r="F8725" s="18" t="str">
        <f t="shared" si="273"/>
        <v>Eversource_WMA-Sandisfield Muni Agg Rate-44136</v>
      </c>
      <c r="G8725" s="11" t="s">
        <v>131</v>
      </c>
      <c r="H8725" s="11" t="s">
        <v>54</v>
      </c>
      <c r="I8725" s="11" t="s">
        <v>99</v>
      </c>
      <c r="J8725" s="11" t="s">
        <v>253</v>
      </c>
      <c r="K8725" s="11" t="str">
        <f>IFERROR(INDEX('EDC Component Dictionary'!$C$5:$C$37,MATCH('Rates Database'!J8725,'EDC Component Dictionary'!$B$5:$B$37,0)), "Energy Supply")</f>
        <v>Energy Supply</v>
      </c>
      <c r="L8725" s="12">
        <v>0.10119</v>
      </c>
      <c r="M8725" s="12"/>
    </row>
    <row r="8726" spans="1:13" x14ac:dyDescent="0.3">
      <c r="A8726" s="18">
        <v>8724</v>
      </c>
      <c r="B8726" s="18">
        <f t="shared" si="272"/>
        <v>2020</v>
      </c>
      <c r="C8726" s="17">
        <v>44136</v>
      </c>
      <c r="D8726" s="18" t="s">
        <v>130</v>
      </c>
      <c r="E8726" s="18" t="s">
        <v>164</v>
      </c>
      <c r="F8726" s="18" t="str">
        <f t="shared" si="273"/>
        <v>National Grid-Great Barrington Muni Agg Rate-44136</v>
      </c>
      <c r="G8726" s="11" t="s">
        <v>131</v>
      </c>
      <c r="H8726" s="11" t="s">
        <v>54</v>
      </c>
      <c r="I8726" s="11" t="s">
        <v>99</v>
      </c>
      <c r="J8726" s="11" t="s">
        <v>245</v>
      </c>
      <c r="K8726" s="11" t="str">
        <f>IFERROR(INDEX('EDC Component Dictionary'!$C$5:$C$37,MATCH('Rates Database'!J8726,'EDC Component Dictionary'!$B$5:$B$37,0)), "Energy Supply")</f>
        <v>Energy Supply</v>
      </c>
      <c r="L8726" s="12">
        <v>0.10126</v>
      </c>
      <c r="M8726" s="12"/>
    </row>
    <row r="8727" spans="1:13" x14ac:dyDescent="0.3">
      <c r="A8727" s="18">
        <v>8725</v>
      </c>
      <c r="B8727" s="18">
        <f t="shared" si="272"/>
        <v>2020</v>
      </c>
      <c r="C8727" s="17">
        <v>44136</v>
      </c>
      <c r="D8727" s="18" t="s">
        <v>130</v>
      </c>
      <c r="E8727" s="18" t="s">
        <v>164</v>
      </c>
      <c r="F8727" s="18" t="str">
        <f t="shared" si="273"/>
        <v>National Grid-Williamsburg Muni Agg Rate-44136</v>
      </c>
      <c r="G8727" s="11" t="s">
        <v>131</v>
      </c>
      <c r="H8727" s="11" t="s">
        <v>54</v>
      </c>
      <c r="I8727" s="11" t="s">
        <v>99</v>
      </c>
      <c r="J8727" s="11" t="s">
        <v>249</v>
      </c>
      <c r="K8727" s="11" t="str">
        <f>IFERROR(INDEX('EDC Component Dictionary'!$C$5:$C$37,MATCH('Rates Database'!J8727,'EDC Component Dictionary'!$B$5:$B$37,0)), "Energy Supply")</f>
        <v>Energy Supply</v>
      </c>
      <c r="L8727" s="12">
        <v>0.10249</v>
      </c>
      <c r="M8727" s="12"/>
    </row>
    <row r="8728" spans="1:13" x14ac:dyDescent="0.3">
      <c r="A8728" s="18">
        <v>8726</v>
      </c>
      <c r="B8728" s="18">
        <f t="shared" si="272"/>
        <v>2020</v>
      </c>
      <c r="C8728" s="17">
        <v>44136</v>
      </c>
      <c r="D8728" s="18" t="s">
        <v>130</v>
      </c>
      <c r="E8728" s="18" t="s">
        <v>164</v>
      </c>
      <c r="F8728" s="18" t="str">
        <f t="shared" si="273"/>
        <v>National Grid-Easton Muni Agg Rate-44136</v>
      </c>
      <c r="G8728" s="11" t="s">
        <v>131</v>
      </c>
      <c r="H8728" s="11" t="s">
        <v>54</v>
      </c>
      <c r="I8728" s="11" t="s">
        <v>99</v>
      </c>
      <c r="J8728" s="11" t="s">
        <v>294</v>
      </c>
      <c r="K8728" s="11" t="str">
        <f>IFERROR(INDEX('EDC Component Dictionary'!$C$5:$C$37,MATCH('Rates Database'!J8728,'EDC Component Dictionary'!$B$5:$B$37,0)), "Energy Supply")</f>
        <v>Energy Supply</v>
      </c>
      <c r="L8728" s="12">
        <v>0.10287</v>
      </c>
      <c r="M8728" s="12"/>
    </row>
    <row r="8729" spans="1:13" x14ac:dyDescent="0.3">
      <c r="A8729" s="18">
        <v>8727</v>
      </c>
      <c r="B8729" s="18">
        <f t="shared" si="272"/>
        <v>2020</v>
      </c>
      <c r="C8729" s="17">
        <v>44136</v>
      </c>
      <c r="D8729" s="18" t="s">
        <v>130</v>
      </c>
      <c r="E8729" s="18" t="s">
        <v>164</v>
      </c>
      <c r="F8729" s="18" t="str">
        <f t="shared" si="273"/>
        <v>National Grid-Winchendon Muni Agg Rate-44136</v>
      </c>
      <c r="G8729" s="11" t="s">
        <v>131</v>
      </c>
      <c r="H8729" s="11" t="s">
        <v>54</v>
      </c>
      <c r="I8729" s="11" t="s">
        <v>99</v>
      </c>
      <c r="J8729" s="11" t="s">
        <v>181</v>
      </c>
      <c r="K8729" s="11" t="str">
        <f>IFERROR(INDEX('EDC Component Dictionary'!$C$5:$C$37,MATCH('Rates Database'!J8729,'EDC Component Dictionary'!$B$5:$B$37,0)), "Energy Supply")</f>
        <v>Energy Supply</v>
      </c>
      <c r="L8729" s="12">
        <v>0.10304000000000001</v>
      </c>
      <c r="M8729" s="12"/>
    </row>
    <row r="8730" spans="1:13" x14ac:dyDescent="0.3">
      <c r="A8730" s="18">
        <v>8728</v>
      </c>
      <c r="B8730" s="18">
        <f t="shared" si="272"/>
        <v>2020</v>
      </c>
      <c r="C8730" s="17">
        <v>44136</v>
      </c>
      <c r="D8730" s="18" t="s">
        <v>130</v>
      </c>
      <c r="E8730" s="18" t="s">
        <v>95</v>
      </c>
      <c r="F8730" s="18" t="str">
        <f t="shared" si="273"/>
        <v>Eversource_WMA-Lanesborough Muni Agg Rate-44136</v>
      </c>
      <c r="G8730" s="11" t="s">
        <v>131</v>
      </c>
      <c r="H8730" s="11" t="s">
        <v>54</v>
      </c>
      <c r="I8730" s="11" t="s">
        <v>99</v>
      </c>
      <c r="J8730" s="11" t="s">
        <v>255</v>
      </c>
      <c r="K8730" s="11" t="str">
        <f>IFERROR(INDEX('EDC Component Dictionary'!$C$5:$C$37,MATCH('Rates Database'!J8730,'EDC Component Dictionary'!$B$5:$B$37,0)), "Energy Supply")</f>
        <v>Energy Supply</v>
      </c>
      <c r="L8730" s="12">
        <v>0.10306999999999999</v>
      </c>
      <c r="M8730" s="12"/>
    </row>
    <row r="8731" spans="1:13" x14ac:dyDescent="0.3">
      <c r="A8731" s="18">
        <v>8729</v>
      </c>
      <c r="B8731" s="18">
        <f t="shared" si="272"/>
        <v>2020</v>
      </c>
      <c r="C8731" s="17">
        <v>44136</v>
      </c>
      <c r="D8731" s="18" t="s">
        <v>130</v>
      </c>
      <c r="E8731" s="18" t="s">
        <v>164</v>
      </c>
      <c r="F8731" s="18" t="str">
        <f t="shared" si="273"/>
        <v>National Grid-Charlton Muni Agg Rate-44136</v>
      </c>
      <c r="G8731" s="11" t="s">
        <v>131</v>
      </c>
      <c r="H8731" s="11" t="s">
        <v>54</v>
      </c>
      <c r="I8731" s="11" t="s">
        <v>99</v>
      </c>
      <c r="J8731" s="11" t="s">
        <v>188</v>
      </c>
      <c r="K8731" s="11" t="str">
        <f>IFERROR(INDEX('EDC Component Dictionary'!$C$5:$C$37,MATCH('Rates Database'!J8731,'EDC Component Dictionary'!$B$5:$B$37,0)), "Energy Supply")</f>
        <v>Energy Supply</v>
      </c>
      <c r="L8731" s="12">
        <v>0.10317</v>
      </c>
      <c r="M8731" s="12"/>
    </row>
    <row r="8732" spans="1:13" x14ac:dyDescent="0.3">
      <c r="A8732" s="18">
        <v>8730</v>
      </c>
      <c r="B8732" s="18">
        <f t="shared" si="272"/>
        <v>2020</v>
      </c>
      <c r="C8732" s="17">
        <v>44136</v>
      </c>
      <c r="D8732" s="18" t="s">
        <v>130</v>
      </c>
      <c r="E8732" s="18" t="s">
        <v>164</v>
      </c>
      <c r="F8732" s="18" t="str">
        <f t="shared" si="273"/>
        <v>National Grid-Millbury Muni Agg Rate-44136</v>
      </c>
      <c r="G8732" s="11" t="s">
        <v>131</v>
      </c>
      <c r="H8732" s="11" t="s">
        <v>54</v>
      </c>
      <c r="I8732" s="11" t="s">
        <v>99</v>
      </c>
      <c r="J8732" s="11" t="s">
        <v>198</v>
      </c>
      <c r="K8732" s="11" t="str">
        <f>IFERROR(INDEX('EDC Component Dictionary'!$C$5:$C$37,MATCH('Rates Database'!J8732,'EDC Component Dictionary'!$B$5:$B$37,0)), "Energy Supply")</f>
        <v>Energy Supply</v>
      </c>
      <c r="L8732" s="12">
        <v>0.10317999999999999</v>
      </c>
      <c r="M8732" s="12"/>
    </row>
    <row r="8733" spans="1:13" x14ac:dyDescent="0.3">
      <c r="A8733" s="18">
        <v>8731</v>
      </c>
      <c r="B8733" s="18">
        <f t="shared" si="272"/>
        <v>2020</v>
      </c>
      <c r="C8733" s="17">
        <v>44136</v>
      </c>
      <c r="D8733" s="18" t="s">
        <v>130</v>
      </c>
      <c r="E8733" s="18" t="s">
        <v>164</v>
      </c>
      <c r="F8733" s="18" t="str">
        <f t="shared" si="273"/>
        <v>National Grid-Oxford Muni Agg Rate-44136</v>
      </c>
      <c r="G8733" s="11" t="s">
        <v>131</v>
      </c>
      <c r="H8733" s="11" t="s">
        <v>54</v>
      </c>
      <c r="I8733" s="11" t="s">
        <v>99</v>
      </c>
      <c r="J8733" s="11" t="s">
        <v>202</v>
      </c>
      <c r="K8733" s="11" t="str">
        <f>IFERROR(INDEX('EDC Component Dictionary'!$C$5:$C$37,MATCH('Rates Database'!J8733,'EDC Component Dictionary'!$B$5:$B$37,0)), "Energy Supply")</f>
        <v>Energy Supply</v>
      </c>
      <c r="L8733" s="12">
        <v>0.10317999999999999</v>
      </c>
      <c r="M8733" s="12"/>
    </row>
    <row r="8734" spans="1:13" x14ac:dyDescent="0.3">
      <c r="A8734" s="18">
        <v>8732</v>
      </c>
      <c r="B8734" s="18">
        <f t="shared" si="272"/>
        <v>2020</v>
      </c>
      <c r="C8734" s="17">
        <v>44136</v>
      </c>
      <c r="D8734" s="18" t="s">
        <v>130</v>
      </c>
      <c r="E8734" s="18" t="s">
        <v>164</v>
      </c>
      <c r="F8734" s="18" t="str">
        <f t="shared" si="273"/>
        <v>National Grid-Auburn Muni Agg Rate-44136</v>
      </c>
      <c r="G8734" s="11" t="s">
        <v>131</v>
      </c>
      <c r="H8734" s="11" t="s">
        <v>54</v>
      </c>
      <c r="I8734" s="11" t="s">
        <v>99</v>
      </c>
      <c r="J8734" s="11" t="s">
        <v>258</v>
      </c>
      <c r="K8734" s="11" t="str">
        <f>IFERROR(INDEX('EDC Component Dictionary'!$C$5:$C$37,MATCH('Rates Database'!J8734,'EDC Component Dictionary'!$B$5:$B$37,0)), "Energy Supply")</f>
        <v>Energy Supply</v>
      </c>
      <c r="L8734" s="12">
        <v>0.10353999999999999</v>
      </c>
      <c r="M8734" s="12"/>
    </row>
    <row r="8735" spans="1:13" x14ac:dyDescent="0.3">
      <c r="A8735" s="18">
        <v>8733</v>
      </c>
      <c r="B8735" s="18">
        <f t="shared" si="272"/>
        <v>2020</v>
      </c>
      <c r="C8735" s="17">
        <v>44136</v>
      </c>
      <c r="D8735" s="18" t="s">
        <v>130</v>
      </c>
      <c r="E8735" s="18" t="s">
        <v>164</v>
      </c>
      <c r="F8735" s="18" t="str">
        <f t="shared" si="273"/>
        <v>National Grid-Foxborough Muni Agg Rate-44136</v>
      </c>
      <c r="G8735" s="11" t="s">
        <v>131</v>
      </c>
      <c r="H8735" s="11" t="s">
        <v>54</v>
      </c>
      <c r="I8735" s="11" t="s">
        <v>99</v>
      </c>
      <c r="J8735" s="11" t="s">
        <v>256</v>
      </c>
      <c r="K8735" s="11" t="str">
        <f>IFERROR(INDEX('EDC Component Dictionary'!$C$5:$C$37,MATCH('Rates Database'!J8735,'EDC Component Dictionary'!$B$5:$B$37,0)), "Energy Supply")</f>
        <v>Energy Supply</v>
      </c>
      <c r="L8735" s="12">
        <v>0.10374</v>
      </c>
      <c r="M8735" s="12"/>
    </row>
    <row r="8736" spans="1:13" x14ac:dyDescent="0.3">
      <c r="A8736" s="18">
        <v>8734</v>
      </c>
      <c r="B8736" s="18">
        <f t="shared" si="272"/>
        <v>2020</v>
      </c>
      <c r="C8736" s="17">
        <v>44136</v>
      </c>
      <c r="D8736" s="18" t="s">
        <v>130</v>
      </c>
      <c r="E8736" s="18" t="s">
        <v>164</v>
      </c>
      <c r="F8736" s="18" t="str">
        <f t="shared" si="273"/>
        <v>National Grid-Orange Muni Agg Rate-44136</v>
      </c>
      <c r="G8736" s="11" t="s">
        <v>131</v>
      </c>
      <c r="H8736" s="11" t="s">
        <v>54</v>
      </c>
      <c r="I8736" s="11" t="s">
        <v>99</v>
      </c>
      <c r="J8736" s="11" t="s">
        <v>182</v>
      </c>
      <c r="K8736" s="11" t="str">
        <f>IFERROR(INDEX('EDC Component Dictionary'!$C$5:$C$37,MATCH('Rates Database'!J8736,'EDC Component Dictionary'!$B$5:$B$37,0)), "Energy Supply")</f>
        <v>Energy Supply</v>
      </c>
      <c r="L8736" s="12">
        <v>0.10383000000000001</v>
      </c>
      <c r="M8736" s="12"/>
    </row>
    <row r="8737" spans="1:13" x14ac:dyDescent="0.3">
      <c r="A8737" s="18">
        <v>8735</v>
      </c>
      <c r="B8737" s="18">
        <f t="shared" si="272"/>
        <v>2020</v>
      </c>
      <c r="C8737" s="17">
        <v>44136</v>
      </c>
      <c r="D8737" s="18" t="s">
        <v>130</v>
      </c>
      <c r="E8737" s="18" t="s">
        <v>163</v>
      </c>
      <c r="F8737" s="18" t="str">
        <f t="shared" si="273"/>
        <v>Eversource_EMA-Acushnet Muni Agg Rate-44136</v>
      </c>
      <c r="G8737" s="11" t="s">
        <v>131</v>
      </c>
      <c r="H8737" s="11" t="s">
        <v>54</v>
      </c>
      <c r="I8737" s="11" t="s">
        <v>99</v>
      </c>
      <c r="J8737" s="11" t="s">
        <v>185</v>
      </c>
      <c r="K8737" s="11" t="str">
        <f>IFERROR(INDEX('EDC Component Dictionary'!$C$5:$C$37,MATCH('Rates Database'!J8737,'EDC Component Dictionary'!$B$5:$B$37,0)), "Energy Supply")</f>
        <v>Energy Supply</v>
      </c>
      <c r="L8737" s="12">
        <v>0.1043</v>
      </c>
      <c r="M8737" s="12"/>
    </row>
    <row r="8738" spans="1:13" x14ac:dyDescent="0.3">
      <c r="A8738" s="18">
        <v>8736</v>
      </c>
      <c r="B8738" s="18">
        <f t="shared" si="272"/>
        <v>2020</v>
      </c>
      <c r="C8738" s="17">
        <v>44136</v>
      </c>
      <c r="D8738" s="18" t="s">
        <v>130</v>
      </c>
      <c r="E8738" s="18" t="s">
        <v>164</v>
      </c>
      <c r="F8738" s="18" t="str">
        <f t="shared" si="273"/>
        <v>National Grid-Attleboro Muni Agg Rate-44136</v>
      </c>
      <c r="G8738" s="11" t="s">
        <v>131</v>
      </c>
      <c r="H8738" s="11" t="s">
        <v>54</v>
      </c>
      <c r="I8738" s="11" t="s">
        <v>99</v>
      </c>
      <c r="J8738" s="11" t="s">
        <v>186</v>
      </c>
      <c r="K8738" s="11" t="str">
        <f>IFERROR(INDEX('EDC Component Dictionary'!$C$5:$C$37,MATCH('Rates Database'!J8738,'EDC Component Dictionary'!$B$5:$B$37,0)), "Energy Supply")</f>
        <v>Energy Supply</v>
      </c>
      <c r="L8738" s="12">
        <v>0.1043</v>
      </c>
      <c r="M8738" s="12"/>
    </row>
    <row r="8739" spans="1:13" x14ac:dyDescent="0.3">
      <c r="A8739" s="18">
        <v>8737</v>
      </c>
      <c r="B8739" s="18">
        <f t="shared" si="272"/>
        <v>2020</v>
      </c>
      <c r="C8739" s="17">
        <v>44136</v>
      </c>
      <c r="D8739" s="18" t="s">
        <v>130</v>
      </c>
      <c r="E8739" s="18" t="s">
        <v>163</v>
      </c>
      <c r="F8739" s="18" t="str">
        <f t="shared" si="273"/>
        <v>Eversource_EMA-Carver Muni Agg Rate-44136</v>
      </c>
      <c r="G8739" s="11" t="s">
        <v>131</v>
      </c>
      <c r="H8739" s="11" t="s">
        <v>54</v>
      </c>
      <c r="I8739" s="11" t="s">
        <v>99</v>
      </c>
      <c r="J8739" s="11" t="s">
        <v>187</v>
      </c>
      <c r="K8739" s="11" t="str">
        <f>IFERROR(INDEX('EDC Component Dictionary'!$C$5:$C$37,MATCH('Rates Database'!J8739,'EDC Component Dictionary'!$B$5:$B$37,0)), "Energy Supply")</f>
        <v>Energy Supply</v>
      </c>
      <c r="L8739" s="12">
        <v>0.1043</v>
      </c>
      <c r="M8739" s="12"/>
    </row>
    <row r="8740" spans="1:13" x14ac:dyDescent="0.3">
      <c r="A8740" s="18">
        <v>8738</v>
      </c>
      <c r="B8740" s="18">
        <f t="shared" si="272"/>
        <v>2020</v>
      </c>
      <c r="C8740" s="17">
        <v>44136</v>
      </c>
      <c r="D8740" s="18" t="s">
        <v>130</v>
      </c>
      <c r="E8740" s="18" t="s">
        <v>163</v>
      </c>
      <c r="F8740" s="18" t="str">
        <f t="shared" si="273"/>
        <v>Eversource_EMA-Dartmouth Muni Agg Rate-44136</v>
      </c>
      <c r="G8740" s="11" t="s">
        <v>131</v>
      </c>
      <c r="H8740" s="11" t="s">
        <v>54</v>
      </c>
      <c r="I8740" s="11" t="s">
        <v>99</v>
      </c>
      <c r="J8740" s="11" t="s">
        <v>189</v>
      </c>
      <c r="K8740" s="11" t="str">
        <f>IFERROR(INDEX('EDC Component Dictionary'!$C$5:$C$37,MATCH('Rates Database'!J8740,'EDC Component Dictionary'!$B$5:$B$37,0)), "Energy Supply")</f>
        <v>Energy Supply</v>
      </c>
      <c r="L8740" s="12">
        <v>0.1043</v>
      </c>
      <c r="M8740" s="12"/>
    </row>
    <row r="8741" spans="1:13" x14ac:dyDescent="0.3">
      <c r="A8741" s="18">
        <v>8739</v>
      </c>
      <c r="B8741" s="18">
        <f t="shared" si="272"/>
        <v>2020</v>
      </c>
      <c r="C8741" s="17">
        <v>44136</v>
      </c>
      <c r="D8741" s="18" t="s">
        <v>130</v>
      </c>
      <c r="E8741" s="18" t="s">
        <v>164</v>
      </c>
      <c r="F8741" s="18" t="str">
        <f t="shared" si="273"/>
        <v>National Grid-Dighton Muni Agg Rate-44136</v>
      </c>
      <c r="G8741" s="11" t="s">
        <v>131</v>
      </c>
      <c r="H8741" s="11" t="s">
        <v>54</v>
      </c>
      <c r="I8741" s="11" t="s">
        <v>99</v>
      </c>
      <c r="J8741" s="11" t="s">
        <v>190</v>
      </c>
      <c r="K8741" s="11" t="str">
        <f>IFERROR(INDEX('EDC Component Dictionary'!$C$5:$C$37,MATCH('Rates Database'!J8741,'EDC Component Dictionary'!$B$5:$B$37,0)), "Energy Supply")</f>
        <v>Energy Supply</v>
      </c>
      <c r="L8741" s="12">
        <v>0.1043</v>
      </c>
      <c r="M8741" s="12"/>
    </row>
    <row r="8742" spans="1:13" x14ac:dyDescent="0.3">
      <c r="A8742" s="18">
        <v>8740</v>
      </c>
      <c r="B8742" s="18">
        <f t="shared" si="272"/>
        <v>2020</v>
      </c>
      <c r="C8742" s="17">
        <v>44136</v>
      </c>
      <c r="D8742" s="18" t="s">
        <v>130</v>
      </c>
      <c r="E8742" s="18" t="s">
        <v>164</v>
      </c>
      <c r="F8742" s="18" t="str">
        <f t="shared" si="273"/>
        <v>National Grid-Douglas Muni Agg Rate-44136</v>
      </c>
      <c r="G8742" s="11" t="s">
        <v>131</v>
      </c>
      <c r="H8742" s="11" t="s">
        <v>54</v>
      </c>
      <c r="I8742" s="11" t="s">
        <v>99</v>
      </c>
      <c r="J8742" s="11" t="s">
        <v>191</v>
      </c>
      <c r="K8742" s="11" t="str">
        <f>IFERROR(INDEX('EDC Component Dictionary'!$C$5:$C$37,MATCH('Rates Database'!J8742,'EDC Component Dictionary'!$B$5:$B$37,0)), "Energy Supply")</f>
        <v>Energy Supply</v>
      </c>
      <c r="L8742" s="12">
        <v>0.1043</v>
      </c>
      <c r="M8742" s="12"/>
    </row>
    <row r="8743" spans="1:13" x14ac:dyDescent="0.3">
      <c r="A8743" s="18">
        <v>8741</v>
      </c>
      <c r="B8743" s="18">
        <f t="shared" si="272"/>
        <v>2020</v>
      </c>
      <c r="C8743" s="17">
        <v>44136</v>
      </c>
      <c r="D8743" s="18" t="s">
        <v>130</v>
      </c>
      <c r="E8743" s="18" t="s">
        <v>164</v>
      </c>
      <c r="F8743" s="18" t="str">
        <f t="shared" si="273"/>
        <v>National Grid-Dracut Muni Agg Rate-44136</v>
      </c>
      <c r="G8743" s="11" t="s">
        <v>131</v>
      </c>
      <c r="H8743" s="11" t="s">
        <v>54</v>
      </c>
      <c r="I8743" s="11" t="s">
        <v>99</v>
      </c>
      <c r="J8743" s="11" t="s">
        <v>192</v>
      </c>
      <c r="K8743" s="11" t="str">
        <f>IFERROR(INDEX('EDC Component Dictionary'!$C$5:$C$37,MATCH('Rates Database'!J8743,'EDC Component Dictionary'!$B$5:$B$37,0)), "Energy Supply")</f>
        <v>Energy Supply</v>
      </c>
      <c r="L8743" s="12">
        <v>0.1043</v>
      </c>
      <c r="M8743" s="12"/>
    </row>
    <row r="8744" spans="1:13" x14ac:dyDescent="0.3">
      <c r="A8744" s="18">
        <v>8742</v>
      </c>
      <c r="B8744" s="18">
        <f t="shared" si="272"/>
        <v>2020</v>
      </c>
      <c r="C8744" s="17">
        <v>44136</v>
      </c>
      <c r="D8744" s="18" t="s">
        <v>130</v>
      </c>
      <c r="E8744" s="18" t="s">
        <v>163</v>
      </c>
      <c r="F8744" s="18" t="str">
        <f t="shared" si="273"/>
        <v>Eversource_EMA-Fairhaven Muni Agg Rate-44136</v>
      </c>
      <c r="G8744" s="11" t="s">
        <v>131</v>
      </c>
      <c r="H8744" s="11" t="s">
        <v>54</v>
      </c>
      <c r="I8744" s="11" t="s">
        <v>99</v>
      </c>
      <c r="J8744" s="11" t="s">
        <v>193</v>
      </c>
      <c r="K8744" s="11" t="str">
        <f>IFERROR(INDEX('EDC Component Dictionary'!$C$5:$C$37,MATCH('Rates Database'!J8744,'EDC Component Dictionary'!$B$5:$B$37,0)), "Energy Supply")</f>
        <v>Energy Supply</v>
      </c>
      <c r="L8744" s="12">
        <v>0.1043</v>
      </c>
      <c r="M8744" s="12"/>
    </row>
    <row r="8745" spans="1:13" x14ac:dyDescent="0.3">
      <c r="A8745" s="18">
        <v>8743</v>
      </c>
      <c r="B8745" s="18">
        <f t="shared" si="272"/>
        <v>2020</v>
      </c>
      <c r="C8745" s="17">
        <v>44136</v>
      </c>
      <c r="D8745" s="18" t="s">
        <v>130</v>
      </c>
      <c r="E8745" s="18" t="s">
        <v>164</v>
      </c>
      <c r="F8745" s="18" t="str">
        <f t="shared" si="273"/>
        <v>National Grid-Fall River Muni Agg Rate-44136</v>
      </c>
      <c r="G8745" s="11" t="s">
        <v>131</v>
      </c>
      <c r="H8745" s="11" t="s">
        <v>54</v>
      </c>
      <c r="I8745" s="11" t="s">
        <v>99</v>
      </c>
      <c r="J8745" s="11" t="s">
        <v>194</v>
      </c>
      <c r="K8745" s="11" t="str">
        <f>IFERROR(INDEX('EDC Component Dictionary'!$C$5:$C$37,MATCH('Rates Database'!J8745,'EDC Component Dictionary'!$B$5:$B$37,0)), "Energy Supply")</f>
        <v>Energy Supply</v>
      </c>
      <c r="L8745" s="12">
        <v>0.1043</v>
      </c>
      <c r="M8745" s="12"/>
    </row>
    <row r="8746" spans="1:13" x14ac:dyDescent="0.3">
      <c r="A8746" s="18">
        <v>8744</v>
      </c>
      <c r="B8746" s="18">
        <f t="shared" si="272"/>
        <v>2020</v>
      </c>
      <c r="C8746" s="17">
        <v>44136</v>
      </c>
      <c r="D8746" s="18" t="s">
        <v>130</v>
      </c>
      <c r="E8746" s="18" t="s">
        <v>163</v>
      </c>
      <c r="F8746" s="18" t="str">
        <f t="shared" si="273"/>
        <v>Eversource_EMA-Freetown Muni Agg Rate-44136</v>
      </c>
      <c r="G8746" s="11" t="s">
        <v>131</v>
      </c>
      <c r="H8746" s="11" t="s">
        <v>54</v>
      </c>
      <c r="I8746" s="11" t="s">
        <v>99</v>
      </c>
      <c r="J8746" s="11" t="s">
        <v>195</v>
      </c>
      <c r="K8746" s="11" t="str">
        <f>IFERROR(INDEX('EDC Component Dictionary'!$C$5:$C$37,MATCH('Rates Database'!J8746,'EDC Component Dictionary'!$B$5:$B$37,0)), "Energy Supply")</f>
        <v>Energy Supply</v>
      </c>
      <c r="L8746" s="12">
        <v>0.1043</v>
      </c>
      <c r="M8746" s="12"/>
    </row>
    <row r="8747" spans="1:13" x14ac:dyDescent="0.3">
      <c r="A8747" s="18">
        <v>8745</v>
      </c>
      <c r="B8747" s="18">
        <f t="shared" si="272"/>
        <v>2020</v>
      </c>
      <c r="C8747" s="17">
        <v>44136</v>
      </c>
      <c r="D8747" s="18" t="s">
        <v>130</v>
      </c>
      <c r="E8747" s="18" t="s">
        <v>163</v>
      </c>
      <c r="F8747" s="18" t="str">
        <f t="shared" si="273"/>
        <v>Eversource_EMA-Mattapoisett Muni Agg Rate-44136</v>
      </c>
      <c r="G8747" s="11" t="s">
        <v>131</v>
      </c>
      <c r="H8747" s="11" t="s">
        <v>54</v>
      </c>
      <c r="I8747" s="11" t="s">
        <v>99</v>
      </c>
      <c r="J8747" s="11" t="s">
        <v>197</v>
      </c>
      <c r="K8747" s="11" t="str">
        <f>IFERROR(INDEX('EDC Component Dictionary'!$C$5:$C$37,MATCH('Rates Database'!J8747,'EDC Component Dictionary'!$B$5:$B$37,0)), "Energy Supply")</f>
        <v>Energy Supply</v>
      </c>
      <c r="L8747" s="12">
        <v>0.1043</v>
      </c>
      <c r="M8747" s="12"/>
    </row>
    <row r="8748" spans="1:13" x14ac:dyDescent="0.3">
      <c r="A8748" s="18">
        <v>8746</v>
      </c>
      <c r="B8748" s="18">
        <f t="shared" si="272"/>
        <v>2020</v>
      </c>
      <c r="C8748" s="17">
        <v>44136</v>
      </c>
      <c r="D8748" s="18" t="s">
        <v>130</v>
      </c>
      <c r="E8748" s="18" t="s">
        <v>163</v>
      </c>
      <c r="F8748" s="18" t="str">
        <f t="shared" si="273"/>
        <v>Eversource_EMA-New Bedford Muni Agg Rate-44136</v>
      </c>
      <c r="G8748" s="11" t="s">
        <v>131</v>
      </c>
      <c r="H8748" s="11" t="s">
        <v>54</v>
      </c>
      <c r="I8748" s="11" t="s">
        <v>99</v>
      </c>
      <c r="J8748" s="11" t="s">
        <v>199</v>
      </c>
      <c r="K8748" s="11" t="str">
        <f>IFERROR(INDEX('EDC Component Dictionary'!$C$5:$C$37,MATCH('Rates Database'!J8748,'EDC Component Dictionary'!$B$5:$B$37,0)), "Energy Supply")</f>
        <v>Energy Supply</v>
      </c>
      <c r="L8748" s="12">
        <v>0.1043</v>
      </c>
      <c r="M8748" s="12"/>
    </row>
    <row r="8749" spans="1:13" x14ac:dyDescent="0.3">
      <c r="A8749" s="18">
        <v>8747</v>
      </c>
      <c r="B8749" s="18">
        <f t="shared" si="272"/>
        <v>2020</v>
      </c>
      <c r="C8749" s="17">
        <v>44136</v>
      </c>
      <c r="D8749" s="18" t="s">
        <v>130</v>
      </c>
      <c r="E8749" s="18" t="s">
        <v>164</v>
      </c>
      <c r="F8749" s="18" t="str">
        <f t="shared" si="273"/>
        <v>National Grid-Northbridge Muni Agg Rate-44136</v>
      </c>
      <c r="G8749" s="11" t="s">
        <v>131</v>
      </c>
      <c r="H8749" s="11" t="s">
        <v>54</v>
      </c>
      <c r="I8749" s="11" t="s">
        <v>99</v>
      </c>
      <c r="J8749" s="11" t="s">
        <v>200</v>
      </c>
      <c r="K8749" s="11" t="str">
        <f>IFERROR(INDEX('EDC Component Dictionary'!$C$5:$C$37,MATCH('Rates Database'!J8749,'EDC Component Dictionary'!$B$5:$B$37,0)), "Energy Supply")</f>
        <v>Energy Supply</v>
      </c>
      <c r="L8749" s="12">
        <v>0.1043</v>
      </c>
      <c r="M8749" s="12"/>
    </row>
    <row r="8750" spans="1:13" x14ac:dyDescent="0.3">
      <c r="A8750" s="18">
        <v>8748</v>
      </c>
      <c r="B8750" s="18">
        <f t="shared" si="272"/>
        <v>2020</v>
      </c>
      <c r="C8750" s="17">
        <v>44136</v>
      </c>
      <c r="D8750" s="18" t="s">
        <v>130</v>
      </c>
      <c r="E8750" s="18" t="s">
        <v>164</v>
      </c>
      <c r="F8750" s="18" t="str">
        <f t="shared" si="273"/>
        <v>National Grid-Norton Muni Agg Rate-44136</v>
      </c>
      <c r="G8750" s="11" t="s">
        <v>131</v>
      </c>
      <c r="H8750" s="11" t="s">
        <v>54</v>
      </c>
      <c r="I8750" s="11" t="s">
        <v>99</v>
      </c>
      <c r="J8750" s="11" t="s">
        <v>201</v>
      </c>
      <c r="K8750" s="11" t="str">
        <f>IFERROR(INDEX('EDC Component Dictionary'!$C$5:$C$37,MATCH('Rates Database'!J8750,'EDC Component Dictionary'!$B$5:$B$37,0)), "Energy Supply")</f>
        <v>Energy Supply</v>
      </c>
      <c r="L8750" s="12">
        <v>0.1043</v>
      </c>
      <c r="M8750" s="12"/>
    </row>
    <row r="8751" spans="1:13" x14ac:dyDescent="0.3">
      <c r="A8751" s="18">
        <v>8749</v>
      </c>
      <c r="B8751" s="18">
        <f t="shared" si="272"/>
        <v>2020</v>
      </c>
      <c r="C8751" s="17">
        <v>44136</v>
      </c>
      <c r="D8751" s="18" t="s">
        <v>130</v>
      </c>
      <c r="E8751" s="18" t="s">
        <v>164</v>
      </c>
      <c r="F8751" s="18" t="str">
        <f t="shared" si="273"/>
        <v>National Grid-Plainville Muni Agg Rate-44136</v>
      </c>
      <c r="G8751" s="11" t="s">
        <v>131</v>
      </c>
      <c r="H8751" s="11" t="s">
        <v>54</v>
      </c>
      <c r="I8751" s="11" t="s">
        <v>99</v>
      </c>
      <c r="J8751" s="11" t="s">
        <v>203</v>
      </c>
      <c r="K8751" s="11" t="str">
        <f>IFERROR(INDEX('EDC Component Dictionary'!$C$5:$C$37,MATCH('Rates Database'!J8751,'EDC Component Dictionary'!$B$5:$B$37,0)), "Energy Supply")</f>
        <v>Energy Supply</v>
      </c>
      <c r="L8751" s="12">
        <v>0.1043</v>
      </c>
      <c r="M8751" s="12"/>
    </row>
    <row r="8752" spans="1:13" x14ac:dyDescent="0.3">
      <c r="A8752" s="18">
        <v>8750</v>
      </c>
      <c r="B8752" s="18">
        <f t="shared" si="272"/>
        <v>2020</v>
      </c>
      <c r="C8752" s="17">
        <v>44136</v>
      </c>
      <c r="D8752" s="18" t="s">
        <v>130</v>
      </c>
      <c r="E8752" s="18" t="s">
        <v>164</v>
      </c>
      <c r="F8752" s="18" t="str">
        <f t="shared" si="273"/>
        <v>National Grid-Rehoboth Muni Agg Rate-44136</v>
      </c>
      <c r="G8752" s="11" t="s">
        <v>131</v>
      </c>
      <c r="H8752" s="11" t="s">
        <v>54</v>
      </c>
      <c r="I8752" s="11" t="s">
        <v>99</v>
      </c>
      <c r="J8752" s="11" t="s">
        <v>204</v>
      </c>
      <c r="K8752" s="11" t="str">
        <f>IFERROR(INDEX('EDC Component Dictionary'!$C$5:$C$37,MATCH('Rates Database'!J8752,'EDC Component Dictionary'!$B$5:$B$37,0)), "Energy Supply")</f>
        <v>Energy Supply</v>
      </c>
      <c r="L8752" s="12">
        <v>0.1043</v>
      </c>
      <c r="M8752" s="12"/>
    </row>
    <row r="8753" spans="1:13" x14ac:dyDescent="0.3">
      <c r="A8753" s="18">
        <v>8751</v>
      </c>
      <c r="B8753" s="18">
        <f t="shared" si="272"/>
        <v>2020</v>
      </c>
      <c r="C8753" s="17">
        <v>44136</v>
      </c>
      <c r="D8753" s="18" t="s">
        <v>130</v>
      </c>
      <c r="E8753" s="18" t="s">
        <v>164</v>
      </c>
      <c r="F8753" s="18" t="str">
        <f t="shared" si="273"/>
        <v>National Grid-Seekonk Muni Agg Rate-44136</v>
      </c>
      <c r="G8753" s="11" t="s">
        <v>131</v>
      </c>
      <c r="H8753" s="11" t="s">
        <v>54</v>
      </c>
      <c r="I8753" s="11" t="s">
        <v>99</v>
      </c>
      <c r="J8753" s="11" t="s">
        <v>205</v>
      </c>
      <c r="K8753" s="11" t="str">
        <f>IFERROR(INDEX('EDC Component Dictionary'!$C$5:$C$37,MATCH('Rates Database'!J8753,'EDC Component Dictionary'!$B$5:$B$37,0)), "Energy Supply")</f>
        <v>Energy Supply</v>
      </c>
      <c r="L8753" s="12">
        <v>0.1043</v>
      </c>
      <c r="M8753" s="12"/>
    </row>
    <row r="8754" spans="1:13" x14ac:dyDescent="0.3">
      <c r="A8754" s="18">
        <v>8752</v>
      </c>
      <c r="B8754" s="18">
        <f t="shared" si="272"/>
        <v>2020</v>
      </c>
      <c r="C8754" s="17">
        <v>44136</v>
      </c>
      <c r="D8754" s="18" t="s">
        <v>130</v>
      </c>
      <c r="E8754" s="18" t="s">
        <v>164</v>
      </c>
      <c r="F8754" s="18" t="str">
        <f t="shared" si="273"/>
        <v>National Grid-Somerset Muni Agg Rate-44136</v>
      </c>
      <c r="G8754" s="11" t="s">
        <v>131</v>
      </c>
      <c r="H8754" s="11" t="s">
        <v>54</v>
      </c>
      <c r="I8754" s="11" t="s">
        <v>99</v>
      </c>
      <c r="J8754" s="11" t="s">
        <v>206</v>
      </c>
      <c r="K8754" s="11" t="str">
        <f>IFERROR(INDEX('EDC Component Dictionary'!$C$5:$C$37,MATCH('Rates Database'!J8754,'EDC Component Dictionary'!$B$5:$B$37,0)), "Energy Supply")</f>
        <v>Energy Supply</v>
      </c>
      <c r="L8754" s="12">
        <v>0.1043</v>
      </c>
      <c r="M8754" s="12"/>
    </row>
    <row r="8755" spans="1:13" x14ac:dyDescent="0.3">
      <c r="A8755" s="18">
        <v>8753</v>
      </c>
      <c r="B8755" s="18">
        <f t="shared" si="272"/>
        <v>2020</v>
      </c>
      <c r="C8755" s="17">
        <v>44136</v>
      </c>
      <c r="D8755" s="18" t="s">
        <v>130</v>
      </c>
      <c r="E8755" s="18" t="s">
        <v>164</v>
      </c>
      <c r="F8755" s="18" t="str">
        <f t="shared" si="273"/>
        <v>National Grid-Swansea Muni Agg Rate-44136</v>
      </c>
      <c r="G8755" s="11" t="s">
        <v>131</v>
      </c>
      <c r="H8755" s="11" t="s">
        <v>54</v>
      </c>
      <c r="I8755" s="11" t="s">
        <v>99</v>
      </c>
      <c r="J8755" s="11" t="s">
        <v>207</v>
      </c>
      <c r="K8755" s="11" t="str">
        <f>IFERROR(INDEX('EDC Component Dictionary'!$C$5:$C$37,MATCH('Rates Database'!J8755,'EDC Component Dictionary'!$B$5:$B$37,0)), "Energy Supply")</f>
        <v>Energy Supply</v>
      </c>
      <c r="L8755" s="12">
        <v>0.1043</v>
      </c>
      <c r="M8755" s="12"/>
    </row>
    <row r="8756" spans="1:13" x14ac:dyDescent="0.3">
      <c r="A8756" s="18">
        <v>8754</v>
      </c>
      <c r="B8756" s="18">
        <f t="shared" si="272"/>
        <v>2020</v>
      </c>
      <c r="C8756" s="17">
        <v>44136</v>
      </c>
      <c r="D8756" s="18" t="s">
        <v>130</v>
      </c>
      <c r="E8756" s="18" t="s">
        <v>164</v>
      </c>
      <c r="F8756" s="18" t="str">
        <f t="shared" si="273"/>
        <v>National Grid-Westford Muni Agg Rate-44136</v>
      </c>
      <c r="G8756" s="11" t="s">
        <v>131</v>
      </c>
      <c r="H8756" s="11" t="s">
        <v>54</v>
      </c>
      <c r="I8756" s="11" t="s">
        <v>99</v>
      </c>
      <c r="J8756" s="11" t="s">
        <v>208</v>
      </c>
      <c r="K8756" s="11" t="str">
        <f>IFERROR(INDEX('EDC Component Dictionary'!$C$5:$C$37,MATCH('Rates Database'!J8756,'EDC Component Dictionary'!$B$5:$B$37,0)), "Energy Supply")</f>
        <v>Energy Supply</v>
      </c>
      <c r="L8756" s="12">
        <v>0.1043</v>
      </c>
      <c r="M8756" s="12"/>
    </row>
    <row r="8757" spans="1:13" x14ac:dyDescent="0.3">
      <c r="A8757" s="18">
        <v>8755</v>
      </c>
      <c r="B8757" s="18">
        <f t="shared" si="272"/>
        <v>2020</v>
      </c>
      <c r="C8757" s="17">
        <v>44136</v>
      </c>
      <c r="D8757" s="18" t="s">
        <v>130</v>
      </c>
      <c r="E8757" s="18" t="s">
        <v>163</v>
      </c>
      <c r="F8757" s="18" t="str">
        <f t="shared" si="273"/>
        <v>Eversource_EMA-Westport Muni Agg Rate-44136</v>
      </c>
      <c r="G8757" s="11" t="s">
        <v>131</v>
      </c>
      <c r="H8757" s="11" t="s">
        <v>54</v>
      </c>
      <c r="I8757" s="11" t="s">
        <v>99</v>
      </c>
      <c r="J8757" s="11" t="s">
        <v>209</v>
      </c>
      <c r="K8757" s="11" t="str">
        <f>IFERROR(INDEX('EDC Component Dictionary'!$C$5:$C$37,MATCH('Rates Database'!J8757,'EDC Component Dictionary'!$B$5:$B$37,0)), "Energy Supply")</f>
        <v>Energy Supply</v>
      </c>
      <c r="L8757" s="12">
        <v>0.1043</v>
      </c>
      <c r="M8757" s="12"/>
    </row>
    <row r="8758" spans="1:13" x14ac:dyDescent="0.3">
      <c r="A8758" s="18">
        <v>8756</v>
      </c>
      <c r="B8758" s="18">
        <f t="shared" si="272"/>
        <v>2020</v>
      </c>
      <c r="C8758" s="17">
        <v>44136</v>
      </c>
      <c r="D8758" s="18" t="s">
        <v>130</v>
      </c>
      <c r="E8758" s="18" t="s">
        <v>36</v>
      </c>
      <c r="F8758" s="18" t="str">
        <f t="shared" si="273"/>
        <v>Unitil-Ashby Muni Agg Rate-44136</v>
      </c>
      <c r="G8758" s="11" t="s">
        <v>131</v>
      </c>
      <c r="H8758" s="11" t="s">
        <v>54</v>
      </c>
      <c r="I8758" s="11" t="s">
        <v>99</v>
      </c>
      <c r="J8758" s="11" t="s">
        <v>235</v>
      </c>
      <c r="K8758" s="11" t="str">
        <f>IFERROR(INDEX('EDC Component Dictionary'!$C$5:$C$37,MATCH('Rates Database'!J8758,'EDC Component Dictionary'!$B$5:$B$37,0)), "Energy Supply")</f>
        <v>Energy Supply</v>
      </c>
      <c r="L8758" s="12">
        <v>0.10444000000000001</v>
      </c>
      <c r="M8758" s="12"/>
    </row>
    <row r="8759" spans="1:13" x14ac:dyDescent="0.3">
      <c r="A8759" s="18">
        <v>8757</v>
      </c>
      <c r="B8759" s="18">
        <f t="shared" si="272"/>
        <v>2020</v>
      </c>
      <c r="C8759" s="17">
        <v>44136</v>
      </c>
      <c r="D8759" s="18" t="s">
        <v>130</v>
      </c>
      <c r="E8759" s="18" t="s">
        <v>164</v>
      </c>
      <c r="F8759" s="18" t="str">
        <f t="shared" si="273"/>
        <v>National Grid-West Brookfield Muni Agg Rate-44136</v>
      </c>
      <c r="G8759" s="11" t="s">
        <v>131</v>
      </c>
      <c r="H8759" s="11" t="s">
        <v>54</v>
      </c>
      <c r="I8759" s="11" t="s">
        <v>99</v>
      </c>
      <c r="J8759" s="11" t="s">
        <v>177</v>
      </c>
      <c r="K8759" s="11" t="str">
        <f>IFERROR(INDEX('EDC Component Dictionary'!$C$5:$C$37,MATCH('Rates Database'!J8759,'EDC Component Dictionary'!$B$5:$B$37,0)), "Energy Supply")</f>
        <v>Energy Supply</v>
      </c>
      <c r="L8759" s="12">
        <v>0.10482</v>
      </c>
      <c r="M8759" s="12"/>
    </row>
    <row r="8760" spans="1:13" x14ac:dyDescent="0.3">
      <c r="A8760" s="18">
        <v>8758</v>
      </c>
      <c r="B8760" s="18">
        <f t="shared" si="272"/>
        <v>2020</v>
      </c>
      <c r="C8760" s="17">
        <v>44136</v>
      </c>
      <c r="D8760" s="18" t="s">
        <v>130</v>
      </c>
      <c r="E8760" s="18" t="s">
        <v>163</v>
      </c>
      <c r="F8760" s="18" t="str">
        <f t="shared" si="273"/>
        <v>Eversource_EMA-Somerville Muni Agg Rate-44136</v>
      </c>
      <c r="G8760" s="11" t="s">
        <v>131</v>
      </c>
      <c r="H8760" s="11" t="s">
        <v>54</v>
      </c>
      <c r="I8760" s="11" t="s">
        <v>99</v>
      </c>
      <c r="J8760" s="11" t="s">
        <v>212</v>
      </c>
      <c r="K8760" s="11" t="str">
        <f>IFERROR(INDEX('EDC Component Dictionary'!$C$5:$C$37,MATCH('Rates Database'!J8760,'EDC Component Dictionary'!$B$5:$B$37,0)), "Energy Supply")</f>
        <v>Energy Supply</v>
      </c>
      <c r="L8760" s="12">
        <v>0.10619000000000001</v>
      </c>
      <c r="M8760" s="12"/>
    </row>
    <row r="8761" spans="1:13" x14ac:dyDescent="0.3">
      <c r="A8761" s="18">
        <v>8759</v>
      </c>
      <c r="B8761" s="18">
        <f t="shared" si="272"/>
        <v>2020</v>
      </c>
      <c r="C8761" s="17">
        <v>44136</v>
      </c>
      <c r="D8761" s="18" t="s">
        <v>130</v>
      </c>
      <c r="E8761" s="18" t="s">
        <v>164</v>
      </c>
      <c r="F8761" s="18" t="str">
        <f t="shared" si="273"/>
        <v>National Grid-Gardner Muni Agg Rate-44136</v>
      </c>
      <c r="G8761" s="11" t="s">
        <v>131</v>
      </c>
      <c r="H8761" s="11" t="s">
        <v>54</v>
      </c>
      <c r="I8761" s="11" t="s">
        <v>99</v>
      </c>
      <c r="J8761" s="11" t="s">
        <v>179</v>
      </c>
      <c r="K8761" s="11" t="str">
        <f>IFERROR(INDEX('EDC Component Dictionary'!$C$5:$C$37,MATCH('Rates Database'!J8761,'EDC Component Dictionary'!$B$5:$B$37,0)), "Energy Supply")</f>
        <v>Energy Supply</v>
      </c>
      <c r="L8761" s="12">
        <v>0.10521</v>
      </c>
      <c r="M8761" s="12"/>
    </row>
    <row r="8762" spans="1:13" x14ac:dyDescent="0.3">
      <c r="A8762" s="18">
        <v>8760</v>
      </c>
      <c r="B8762" s="18">
        <f t="shared" si="272"/>
        <v>2020</v>
      </c>
      <c r="C8762" s="17">
        <v>44136</v>
      </c>
      <c r="D8762" s="18" t="s">
        <v>130</v>
      </c>
      <c r="E8762" s="18" t="s">
        <v>164</v>
      </c>
      <c r="F8762" s="18" t="str">
        <f t="shared" si="273"/>
        <v>National Grid-Melrose Muni Agg Rate-44136</v>
      </c>
      <c r="G8762" s="11" t="s">
        <v>131</v>
      </c>
      <c r="H8762" s="11" t="s">
        <v>54</v>
      </c>
      <c r="I8762" s="11" t="s">
        <v>99</v>
      </c>
      <c r="J8762" s="11" t="s">
        <v>269</v>
      </c>
      <c r="K8762" s="11" t="str">
        <f>IFERROR(INDEX('EDC Component Dictionary'!$C$5:$C$37,MATCH('Rates Database'!J8762,'EDC Component Dictionary'!$B$5:$B$37,0)), "Energy Supply")</f>
        <v>Energy Supply</v>
      </c>
      <c r="L8762" s="12">
        <v>0.10534</v>
      </c>
      <c r="M8762" s="12"/>
    </row>
    <row r="8763" spans="1:13" x14ac:dyDescent="0.3">
      <c r="A8763" s="18">
        <v>8761</v>
      </c>
      <c r="B8763" s="18">
        <f t="shared" si="272"/>
        <v>2020</v>
      </c>
      <c r="C8763" s="17">
        <v>44136</v>
      </c>
      <c r="D8763" s="18" t="s">
        <v>130</v>
      </c>
      <c r="E8763" s="18" t="s">
        <v>163</v>
      </c>
      <c r="F8763" s="18" t="str">
        <f t="shared" si="273"/>
        <v>Eversource_EMA-Kingston Muni Agg Rate-44136</v>
      </c>
      <c r="G8763" s="11" t="s">
        <v>131</v>
      </c>
      <c r="H8763" s="11" t="s">
        <v>54</v>
      </c>
      <c r="I8763" s="11" t="s">
        <v>99</v>
      </c>
      <c r="J8763" s="11" t="s">
        <v>211</v>
      </c>
      <c r="K8763" s="11" t="str">
        <f>IFERROR(INDEX('EDC Component Dictionary'!$C$5:$C$37,MATCH('Rates Database'!J8763,'EDC Component Dictionary'!$B$5:$B$37,0)), "Energy Supply")</f>
        <v>Energy Supply</v>
      </c>
      <c r="L8763" s="12">
        <v>0.10525</v>
      </c>
      <c r="M8763" s="12"/>
    </row>
    <row r="8764" spans="1:13" x14ac:dyDescent="0.3">
      <c r="A8764" s="18">
        <v>8762</v>
      </c>
      <c r="B8764" s="18">
        <f t="shared" si="272"/>
        <v>2020</v>
      </c>
      <c r="C8764" s="17">
        <v>44136</v>
      </c>
      <c r="D8764" s="18" t="s">
        <v>130</v>
      </c>
      <c r="E8764" s="18" t="s">
        <v>164</v>
      </c>
      <c r="F8764" s="18" t="str">
        <f t="shared" si="273"/>
        <v>National Grid-Pembroke Muni Agg Rate-44136</v>
      </c>
      <c r="G8764" s="11" t="s">
        <v>131</v>
      </c>
      <c r="H8764" s="11" t="s">
        <v>54</v>
      </c>
      <c r="I8764" s="11" t="s">
        <v>99</v>
      </c>
      <c r="J8764" s="11" t="s">
        <v>295</v>
      </c>
      <c r="K8764" s="11" t="str">
        <f>IFERROR(INDEX('EDC Component Dictionary'!$C$5:$C$37,MATCH('Rates Database'!J8764,'EDC Component Dictionary'!$B$5:$B$37,0)), "Energy Supply")</f>
        <v>Energy Supply</v>
      </c>
      <c r="L8764" s="12">
        <v>0.10528999999999999</v>
      </c>
      <c r="M8764" s="12"/>
    </row>
    <row r="8765" spans="1:13" x14ac:dyDescent="0.3">
      <c r="A8765" s="18">
        <v>8763</v>
      </c>
      <c r="B8765" s="18">
        <f t="shared" si="272"/>
        <v>2020</v>
      </c>
      <c r="C8765" s="17">
        <v>44136</v>
      </c>
      <c r="D8765" s="18" t="s">
        <v>130</v>
      </c>
      <c r="E8765" s="18" t="s">
        <v>95</v>
      </c>
      <c r="F8765" s="18" t="str">
        <f t="shared" si="273"/>
        <v>Eversource_WMA-Greenfield Muni Agg Rate-44136</v>
      </c>
      <c r="G8765" s="11" t="s">
        <v>131</v>
      </c>
      <c r="H8765" s="11" t="s">
        <v>54</v>
      </c>
      <c r="I8765" s="11" t="s">
        <v>99</v>
      </c>
      <c r="J8765" s="11" t="s">
        <v>214</v>
      </c>
      <c r="K8765" s="11" t="str">
        <f>IFERROR(INDEX('EDC Component Dictionary'!$C$5:$C$37,MATCH('Rates Database'!J8765,'EDC Component Dictionary'!$B$5:$B$37,0)), "Energy Supply")</f>
        <v>Energy Supply</v>
      </c>
      <c r="L8765" s="12">
        <v>0.10567</v>
      </c>
      <c r="M8765" s="12"/>
    </row>
    <row r="8766" spans="1:13" x14ac:dyDescent="0.3">
      <c r="A8766" s="18">
        <v>8764</v>
      </c>
      <c r="B8766" s="18">
        <f t="shared" si="272"/>
        <v>2020</v>
      </c>
      <c r="C8766" s="17">
        <v>44136</v>
      </c>
      <c r="D8766" s="18" t="s">
        <v>130</v>
      </c>
      <c r="E8766" s="18" t="s">
        <v>163</v>
      </c>
      <c r="F8766" s="18" t="str">
        <f t="shared" si="273"/>
        <v>Eversource_EMA-Dedham Muni Agg Rate-44136</v>
      </c>
      <c r="G8766" s="11" t="s">
        <v>131</v>
      </c>
      <c r="H8766" s="11" t="s">
        <v>54</v>
      </c>
      <c r="I8766" s="11" t="s">
        <v>99</v>
      </c>
      <c r="J8766" s="11" t="s">
        <v>278</v>
      </c>
      <c r="K8766" s="11" t="str">
        <f>IFERROR(INDEX('EDC Component Dictionary'!$C$5:$C$37,MATCH('Rates Database'!J8766,'EDC Component Dictionary'!$B$5:$B$37,0)), "Energy Supply")</f>
        <v>Energy Supply</v>
      </c>
      <c r="L8766" s="12">
        <v>0.10580000000000001</v>
      </c>
      <c r="M8766" s="12"/>
    </row>
    <row r="8767" spans="1:13" x14ac:dyDescent="0.3">
      <c r="A8767" s="18">
        <v>8765</v>
      </c>
      <c r="B8767" s="18">
        <f t="shared" si="272"/>
        <v>2020</v>
      </c>
      <c r="C8767" s="17">
        <v>44136</v>
      </c>
      <c r="D8767" s="18" t="s">
        <v>130</v>
      </c>
      <c r="E8767" s="18" t="s">
        <v>164</v>
      </c>
      <c r="F8767" s="18" t="str">
        <f t="shared" si="273"/>
        <v>National Grid-Avon Muni Agg Rate-44136</v>
      </c>
      <c r="G8767" s="11" t="s">
        <v>131</v>
      </c>
      <c r="H8767" s="11" t="s">
        <v>54</v>
      </c>
      <c r="I8767" s="11" t="s">
        <v>99</v>
      </c>
      <c r="J8767" s="11" t="s">
        <v>270</v>
      </c>
      <c r="K8767" s="11" t="str">
        <f>IFERROR(INDEX('EDC Component Dictionary'!$C$5:$C$37,MATCH('Rates Database'!J8767,'EDC Component Dictionary'!$B$5:$B$37,0)), "Energy Supply")</f>
        <v>Energy Supply</v>
      </c>
      <c r="L8767" s="12">
        <v>0.10635</v>
      </c>
      <c r="M8767" s="12"/>
    </row>
    <row r="8768" spans="1:13" x14ac:dyDescent="0.3">
      <c r="A8768" s="18">
        <v>8766</v>
      </c>
      <c r="B8768" s="18">
        <f t="shared" si="272"/>
        <v>2020</v>
      </c>
      <c r="C8768" s="17">
        <v>44136</v>
      </c>
      <c r="D8768" s="18" t="s">
        <v>130</v>
      </c>
      <c r="E8768" s="18" t="s">
        <v>164</v>
      </c>
      <c r="F8768" s="18" t="str">
        <f t="shared" si="273"/>
        <v>National Grid-Billerica Muni Agg Rate-44136</v>
      </c>
      <c r="G8768" s="11" t="s">
        <v>131</v>
      </c>
      <c r="H8768" s="11" t="s">
        <v>54</v>
      </c>
      <c r="I8768" s="11" t="s">
        <v>99</v>
      </c>
      <c r="J8768" s="11" t="s">
        <v>215</v>
      </c>
      <c r="K8768" s="11" t="str">
        <f>IFERROR(INDEX('EDC Component Dictionary'!$C$5:$C$37,MATCH('Rates Database'!J8768,'EDC Component Dictionary'!$B$5:$B$37,0)), "Energy Supply")</f>
        <v>Energy Supply</v>
      </c>
      <c r="L8768" s="12">
        <v>0.10631</v>
      </c>
      <c r="M8768" s="12"/>
    </row>
    <row r="8769" spans="1:13" x14ac:dyDescent="0.3">
      <c r="A8769" s="18">
        <v>8767</v>
      </c>
      <c r="B8769" s="18">
        <f t="shared" si="272"/>
        <v>2020</v>
      </c>
      <c r="C8769" s="17">
        <v>44136</v>
      </c>
      <c r="D8769" s="18" t="s">
        <v>130</v>
      </c>
      <c r="E8769" s="18" t="s">
        <v>164</v>
      </c>
      <c r="F8769" s="18" t="str">
        <f t="shared" si="273"/>
        <v>National Grid-Harvard Muni Agg Rate-44136</v>
      </c>
      <c r="G8769" s="11" t="s">
        <v>131</v>
      </c>
      <c r="H8769" s="11" t="s">
        <v>54</v>
      </c>
      <c r="I8769" s="11" t="s">
        <v>99</v>
      </c>
      <c r="J8769" s="11" t="s">
        <v>276</v>
      </c>
      <c r="K8769" s="11" t="str">
        <f>IFERROR(INDEX('EDC Component Dictionary'!$C$5:$C$37,MATCH('Rates Database'!J8769,'EDC Component Dictionary'!$B$5:$B$37,0)), "Energy Supply")</f>
        <v>Energy Supply</v>
      </c>
      <c r="L8769" s="12">
        <v>0.10630000000000001</v>
      </c>
      <c r="M8769" s="12"/>
    </row>
    <row r="8770" spans="1:13" x14ac:dyDescent="0.3">
      <c r="A8770" s="18">
        <v>8768</v>
      </c>
      <c r="B8770" s="18">
        <f t="shared" si="272"/>
        <v>2020</v>
      </c>
      <c r="C8770" s="17">
        <v>44136</v>
      </c>
      <c r="D8770" s="18" t="s">
        <v>130</v>
      </c>
      <c r="E8770" s="18" t="s">
        <v>164</v>
      </c>
      <c r="F8770" s="18" t="str">
        <f t="shared" si="273"/>
        <v>National Grid-Williamstown Muni Agg Rate-44136</v>
      </c>
      <c r="G8770" s="11" t="s">
        <v>131</v>
      </c>
      <c r="H8770" s="11" t="s">
        <v>54</v>
      </c>
      <c r="I8770" s="11" t="s">
        <v>99</v>
      </c>
      <c r="J8770" s="11" t="s">
        <v>225</v>
      </c>
      <c r="K8770" s="11" t="str">
        <f>IFERROR(INDEX('EDC Component Dictionary'!$C$5:$C$37,MATCH('Rates Database'!J8770,'EDC Component Dictionary'!$B$5:$B$37,0)), "Energy Supply")</f>
        <v>Energy Supply</v>
      </c>
      <c r="L8770" s="12">
        <v>0.10671</v>
      </c>
      <c r="M8770" s="12"/>
    </row>
    <row r="8771" spans="1:13" x14ac:dyDescent="0.3">
      <c r="A8771" s="18">
        <v>8769</v>
      </c>
      <c r="B8771" s="18">
        <f t="shared" ref="B8771:B8834" si="274">YEAR(C8771)</f>
        <v>2020</v>
      </c>
      <c r="C8771" s="17">
        <v>44136</v>
      </c>
      <c r="D8771" s="18" t="s">
        <v>130</v>
      </c>
      <c r="E8771" s="18" t="s">
        <v>164</v>
      </c>
      <c r="F8771" s="18" t="str">
        <f t="shared" si="273"/>
        <v>National Grid-Heath Muni Agg Rate-44136</v>
      </c>
      <c r="G8771" s="11" t="s">
        <v>131</v>
      </c>
      <c r="H8771" s="11" t="s">
        <v>54</v>
      </c>
      <c r="I8771" s="11" t="s">
        <v>99</v>
      </c>
      <c r="J8771" s="11" t="s">
        <v>257</v>
      </c>
      <c r="K8771" s="11" t="str">
        <f>IFERROR(INDEX('EDC Component Dictionary'!$C$5:$C$37,MATCH('Rates Database'!J8771,'EDC Component Dictionary'!$B$5:$B$37,0)), "Energy Supply")</f>
        <v>Energy Supply</v>
      </c>
      <c r="L8771" s="12">
        <v>0.10685</v>
      </c>
      <c r="M8771" s="12"/>
    </row>
    <row r="8772" spans="1:13" x14ac:dyDescent="0.3">
      <c r="A8772" s="18">
        <v>8770</v>
      </c>
      <c r="B8772" s="18">
        <f t="shared" si="274"/>
        <v>2020</v>
      </c>
      <c r="C8772" s="17">
        <v>44136</v>
      </c>
      <c r="D8772" s="18" t="s">
        <v>130</v>
      </c>
      <c r="E8772" s="18" t="s">
        <v>164</v>
      </c>
      <c r="F8772" s="18" t="str">
        <f t="shared" ref="F8772:F8835" si="275">_xlfn.CONCAT(E8772,"-",J8772,"-",C8772)</f>
        <v>National Grid-Tewksbury Muni Agg Rate-44136</v>
      </c>
      <c r="G8772" s="11" t="s">
        <v>131</v>
      </c>
      <c r="H8772" s="11" t="s">
        <v>54</v>
      </c>
      <c r="I8772" s="11" t="s">
        <v>99</v>
      </c>
      <c r="J8772" s="11" t="s">
        <v>238</v>
      </c>
      <c r="K8772" s="11" t="str">
        <f>IFERROR(INDEX('EDC Component Dictionary'!$C$5:$C$37,MATCH('Rates Database'!J8772,'EDC Component Dictionary'!$B$5:$B$37,0)), "Energy Supply")</f>
        <v>Energy Supply</v>
      </c>
      <c r="L8772" s="12">
        <v>0.1069</v>
      </c>
      <c r="M8772" s="12"/>
    </row>
    <row r="8773" spans="1:13" x14ac:dyDescent="0.3">
      <c r="A8773" s="18">
        <v>8771</v>
      </c>
      <c r="B8773" s="18">
        <f t="shared" si="274"/>
        <v>2020</v>
      </c>
      <c r="C8773" s="17">
        <v>44136</v>
      </c>
      <c r="D8773" s="18" t="s">
        <v>130</v>
      </c>
      <c r="E8773" s="18" t="s">
        <v>164</v>
      </c>
      <c r="F8773" s="18" t="str">
        <f t="shared" si="275"/>
        <v>National Grid-Tyngsborough Muni Agg Rate-44136</v>
      </c>
      <c r="G8773" s="11" t="s">
        <v>131</v>
      </c>
      <c r="H8773" s="11" t="s">
        <v>54</v>
      </c>
      <c r="I8773" s="11" t="s">
        <v>99</v>
      </c>
      <c r="J8773" s="11" t="s">
        <v>261</v>
      </c>
      <c r="K8773" s="11" t="str">
        <f>IFERROR(INDEX('EDC Component Dictionary'!$C$5:$C$37,MATCH('Rates Database'!J8773,'EDC Component Dictionary'!$B$5:$B$37,0)), "Energy Supply")</f>
        <v>Energy Supply</v>
      </c>
      <c r="L8773" s="12">
        <v>0.10692</v>
      </c>
      <c r="M8773" s="12"/>
    </row>
    <row r="8774" spans="1:13" x14ac:dyDescent="0.3">
      <c r="A8774" s="18">
        <v>8772</v>
      </c>
      <c r="B8774" s="18">
        <f t="shared" si="274"/>
        <v>2020</v>
      </c>
      <c r="C8774" s="17">
        <v>44136</v>
      </c>
      <c r="D8774" s="18" t="s">
        <v>130</v>
      </c>
      <c r="E8774" s="18" t="s">
        <v>95</v>
      </c>
      <c r="F8774" s="18" t="str">
        <f t="shared" si="275"/>
        <v>Eversource_WMA-Dalton Muni Agg Rate-44136</v>
      </c>
      <c r="G8774" s="11" t="s">
        <v>131</v>
      </c>
      <c r="H8774" s="11" t="s">
        <v>54</v>
      </c>
      <c r="I8774" s="11" t="s">
        <v>99</v>
      </c>
      <c r="J8774" s="11" t="s">
        <v>217</v>
      </c>
      <c r="K8774" s="11" t="str">
        <f>IFERROR(INDEX('EDC Component Dictionary'!$C$5:$C$37,MATCH('Rates Database'!J8774,'EDC Component Dictionary'!$B$5:$B$37,0)), "Energy Supply")</f>
        <v>Energy Supply</v>
      </c>
      <c r="L8774" s="12">
        <v>0.10707999999999999</v>
      </c>
      <c r="M8774" s="12"/>
    </row>
    <row r="8775" spans="1:13" x14ac:dyDescent="0.3">
      <c r="A8775" s="18">
        <v>8773</v>
      </c>
      <c r="B8775" s="18">
        <f t="shared" si="274"/>
        <v>2020</v>
      </c>
      <c r="C8775" s="17">
        <v>44136</v>
      </c>
      <c r="D8775" s="18" t="s">
        <v>130</v>
      </c>
      <c r="E8775" s="18" t="s">
        <v>163</v>
      </c>
      <c r="F8775" s="18" t="str">
        <f t="shared" si="275"/>
        <v>Eversource_EMA-Sudbury Muni Agg Rate-44136</v>
      </c>
      <c r="G8775" s="11" t="s">
        <v>131</v>
      </c>
      <c r="H8775" s="11" t="s">
        <v>54</v>
      </c>
      <c r="I8775" s="11" t="s">
        <v>99</v>
      </c>
      <c r="J8775" s="11" t="s">
        <v>227</v>
      </c>
      <c r="K8775" s="11" t="str">
        <f>IFERROR(INDEX('EDC Component Dictionary'!$C$5:$C$37,MATCH('Rates Database'!J8775,'EDC Component Dictionary'!$B$5:$B$37,0)), "Energy Supply")</f>
        <v>Energy Supply</v>
      </c>
      <c r="L8775" s="12">
        <v>0.10725</v>
      </c>
      <c r="M8775" s="12"/>
    </row>
    <row r="8776" spans="1:13" x14ac:dyDescent="0.3">
      <c r="A8776" s="18">
        <v>8774</v>
      </c>
      <c r="B8776" s="18">
        <f t="shared" si="274"/>
        <v>2020</v>
      </c>
      <c r="C8776" s="17">
        <v>44136</v>
      </c>
      <c r="D8776" s="18" t="s">
        <v>130</v>
      </c>
      <c r="E8776" s="18" t="s">
        <v>164</v>
      </c>
      <c r="F8776" s="18" t="str">
        <f t="shared" si="275"/>
        <v>National Grid-Halifax Muni Agg Rate-44136</v>
      </c>
      <c r="G8776" s="11" t="s">
        <v>131</v>
      </c>
      <c r="H8776" s="11" t="s">
        <v>54</v>
      </c>
      <c r="I8776" s="11" t="s">
        <v>99</v>
      </c>
      <c r="J8776" s="11" t="s">
        <v>230</v>
      </c>
      <c r="K8776" s="11" t="str">
        <f>IFERROR(INDEX('EDC Component Dictionary'!$C$5:$C$37,MATCH('Rates Database'!J8776,'EDC Component Dictionary'!$B$5:$B$37,0)), "Energy Supply")</f>
        <v>Energy Supply</v>
      </c>
      <c r="L8776" s="12">
        <v>0.10716000000000001</v>
      </c>
      <c r="M8776" s="12"/>
    </row>
    <row r="8777" spans="1:13" x14ac:dyDescent="0.3">
      <c r="A8777" s="18">
        <v>8775</v>
      </c>
      <c r="B8777" s="18">
        <f t="shared" si="274"/>
        <v>2020</v>
      </c>
      <c r="C8777" s="17">
        <v>44136</v>
      </c>
      <c r="D8777" s="18" t="s">
        <v>130</v>
      </c>
      <c r="E8777" s="18" t="s">
        <v>164</v>
      </c>
      <c r="F8777" s="18" t="str">
        <f t="shared" si="275"/>
        <v>National Grid-Franklin Muni Agg Rate-44136</v>
      </c>
      <c r="G8777" s="11" t="s">
        <v>131</v>
      </c>
      <c r="H8777" s="11" t="s">
        <v>54</v>
      </c>
      <c r="I8777" s="11" t="s">
        <v>99</v>
      </c>
      <c r="J8777" s="11" t="s">
        <v>296</v>
      </c>
      <c r="K8777" s="11" t="str">
        <f>IFERROR(INDEX('EDC Component Dictionary'!$C$5:$C$37,MATCH('Rates Database'!J8777,'EDC Component Dictionary'!$B$5:$B$37,0)), "Energy Supply")</f>
        <v>Energy Supply</v>
      </c>
      <c r="L8777" s="12">
        <v>0.10725</v>
      </c>
      <c r="M8777" s="12"/>
    </row>
    <row r="8778" spans="1:13" x14ac:dyDescent="0.3">
      <c r="A8778" s="18">
        <v>8776</v>
      </c>
      <c r="B8778" s="18">
        <f t="shared" si="274"/>
        <v>2020</v>
      </c>
      <c r="C8778" s="17">
        <v>44136</v>
      </c>
      <c r="D8778" s="18" t="s">
        <v>130</v>
      </c>
      <c r="E8778" s="18" t="s">
        <v>164</v>
      </c>
      <c r="F8778" s="18" t="str">
        <f t="shared" si="275"/>
        <v>National Grid-Rockland Muni Agg Rate-44136</v>
      </c>
      <c r="G8778" s="11" t="s">
        <v>131</v>
      </c>
      <c r="H8778" s="11" t="s">
        <v>54</v>
      </c>
      <c r="I8778" s="11" t="s">
        <v>99</v>
      </c>
      <c r="J8778" s="11" t="s">
        <v>271</v>
      </c>
      <c r="K8778" s="11" t="str">
        <f>IFERROR(INDEX('EDC Component Dictionary'!$C$5:$C$37,MATCH('Rates Database'!J8778,'EDC Component Dictionary'!$B$5:$B$37,0)), "Energy Supply")</f>
        <v>Energy Supply</v>
      </c>
      <c r="L8778" s="12">
        <v>0.10742</v>
      </c>
      <c r="M8778" s="12"/>
    </row>
    <row r="8779" spans="1:13" x14ac:dyDescent="0.3">
      <c r="A8779" s="18">
        <v>8777</v>
      </c>
      <c r="B8779" s="18">
        <f t="shared" si="274"/>
        <v>2020</v>
      </c>
      <c r="C8779" s="17">
        <v>44136</v>
      </c>
      <c r="D8779" s="18" t="s">
        <v>130</v>
      </c>
      <c r="E8779" s="18" t="s">
        <v>163</v>
      </c>
      <c r="F8779" s="18" t="str">
        <f t="shared" si="275"/>
        <v>Eversource_EMA-Wareham Muni Agg Rate-44136</v>
      </c>
      <c r="G8779" s="11" t="s">
        <v>131</v>
      </c>
      <c r="H8779" s="11" t="s">
        <v>54</v>
      </c>
      <c r="I8779" s="11" t="s">
        <v>99</v>
      </c>
      <c r="J8779" s="11" t="s">
        <v>273</v>
      </c>
      <c r="K8779" s="11" t="str">
        <f>IFERROR(INDEX('EDC Component Dictionary'!$C$5:$C$37,MATCH('Rates Database'!J8779,'EDC Component Dictionary'!$B$5:$B$37,0)), "Energy Supply")</f>
        <v>Energy Supply</v>
      </c>
      <c r="L8779" s="12">
        <v>0.10771</v>
      </c>
      <c r="M8779" s="12"/>
    </row>
    <row r="8780" spans="1:13" x14ac:dyDescent="0.3">
      <c r="A8780" s="18">
        <v>8778</v>
      </c>
      <c r="B8780" s="18">
        <f t="shared" si="274"/>
        <v>2020</v>
      </c>
      <c r="C8780" s="17">
        <v>44136</v>
      </c>
      <c r="D8780" s="18" t="s">
        <v>130</v>
      </c>
      <c r="E8780" s="18" t="s">
        <v>164</v>
      </c>
      <c r="F8780" s="18" t="str">
        <f t="shared" si="275"/>
        <v>National Grid-Egremont Muni Agg Rate-44136</v>
      </c>
      <c r="G8780" s="11" t="s">
        <v>131</v>
      </c>
      <c r="H8780" s="11" t="s">
        <v>54</v>
      </c>
      <c r="I8780" s="11" t="s">
        <v>99</v>
      </c>
      <c r="J8780" s="11" t="s">
        <v>248</v>
      </c>
      <c r="K8780" s="11" t="str">
        <f>IFERROR(INDEX('EDC Component Dictionary'!$C$5:$C$37,MATCH('Rates Database'!J8780,'EDC Component Dictionary'!$B$5:$B$37,0)), "Energy Supply")</f>
        <v>Energy Supply</v>
      </c>
      <c r="L8780" s="12">
        <v>0.10786999999999999</v>
      </c>
      <c r="M8780" s="12"/>
    </row>
    <row r="8781" spans="1:13" x14ac:dyDescent="0.3">
      <c r="A8781" s="18">
        <v>8779</v>
      </c>
      <c r="B8781" s="18">
        <f t="shared" si="274"/>
        <v>2020</v>
      </c>
      <c r="C8781" s="17">
        <v>44136</v>
      </c>
      <c r="D8781" s="18" t="s">
        <v>130</v>
      </c>
      <c r="E8781" s="18" t="s">
        <v>164</v>
      </c>
      <c r="F8781" s="18" t="str">
        <f t="shared" si="275"/>
        <v>National Grid-North Andover Muni Agg Rate-44136</v>
      </c>
      <c r="G8781" s="11" t="s">
        <v>131</v>
      </c>
      <c r="H8781" s="11" t="s">
        <v>54</v>
      </c>
      <c r="I8781" s="11" t="s">
        <v>99</v>
      </c>
      <c r="J8781" s="11" t="s">
        <v>259</v>
      </c>
      <c r="K8781" s="11" t="str">
        <f>IFERROR(INDEX('EDC Component Dictionary'!$C$5:$C$37,MATCH('Rates Database'!J8781,'EDC Component Dictionary'!$B$5:$B$37,0)), "Energy Supply")</f>
        <v>Energy Supply</v>
      </c>
      <c r="L8781" s="12">
        <v>0.1079</v>
      </c>
      <c r="M8781" s="12"/>
    </row>
    <row r="8782" spans="1:13" x14ac:dyDescent="0.3">
      <c r="A8782" s="18">
        <v>8780</v>
      </c>
      <c r="B8782" s="18">
        <f t="shared" si="274"/>
        <v>2020</v>
      </c>
      <c r="C8782" s="17">
        <v>44136</v>
      </c>
      <c r="D8782" s="18" t="s">
        <v>130</v>
      </c>
      <c r="E8782" s="18" t="s">
        <v>164</v>
      </c>
      <c r="F8782" s="18" t="str">
        <f t="shared" si="275"/>
        <v>National Grid-Haverhill Muni Agg Rate-44136</v>
      </c>
      <c r="G8782" s="11" t="s">
        <v>131</v>
      </c>
      <c r="H8782" s="11" t="s">
        <v>54</v>
      </c>
      <c r="I8782" s="11" t="s">
        <v>99</v>
      </c>
      <c r="J8782" s="11" t="s">
        <v>297</v>
      </c>
      <c r="K8782" s="11" t="str">
        <f>IFERROR(INDEX('EDC Component Dictionary'!$C$5:$C$37,MATCH('Rates Database'!J8782,'EDC Component Dictionary'!$B$5:$B$37,0)), "Energy Supply")</f>
        <v>Energy Supply</v>
      </c>
      <c r="L8782" s="12">
        <v>0.1086</v>
      </c>
      <c r="M8782" s="12"/>
    </row>
    <row r="8783" spans="1:13" x14ac:dyDescent="0.3">
      <c r="A8783" s="18">
        <v>8781</v>
      </c>
      <c r="B8783" s="18">
        <f t="shared" si="274"/>
        <v>2020</v>
      </c>
      <c r="C8783" s="17">
        <v>44136</v>
      </c>
      <c r="D8783" s="18" t="s">
        <v>130</v>
      </c>
      <c r="E8783" s="18" t="s">
        <v>163</v>
      </c>
      <c r="F8783" s="18" t="str">
        <f t="shared" si="275"/>
        <v>Eversource_EMA-Stoneham Muni Agg Rate-44136</v>
      </c>
      <c r="G8783" s="11" t="s">
        <v>131</v>
      </c>
      <c r="H8783" s="11" t="s">
        <v>54</v>
      </c>
      <c r="I8783" s="11" t="s">
        <v>99</v>
      </c>
      <c r="J8783" s="11" t="s">
        <v>267</v>
      </c>
      <c r="K8783" s="11" t="str">
        <f>IFERROR(INDEX('EDC Component Dictionary'!$C$5:$C$37,MATCH('Rates Database'!J8783,'EDC Component Dictionary'!$B$5:$B$37,0)), "Energy Supply")</f>
        <v>Energy Supply</v>
      </c>
      <c r="L8783" s="12">
        <v>0.10904999999999999</v>
      </c>
      <c r="M8783" s="12"/>
    </row>
    <row r="8784" spans="1:13" x14ac:dyDescent="0.3">
      <c r="A8784" s="18">
        <v>8782</v>
      </c>
      <c r="B8784" s="18">
        <f t="shared" si="274"/>
        <v>2020</v>
      </c>
      <c r="C8784" s="17">
        <v>44136</v>
      </c>
      <c r="D8784" s="18" t="s">
        <v>130</v>
      </c>
      <c r="E8784" s="18" t="s">
        <v>164</v>
      </c>
      <c r="F8784" s="18" t="str">
        <f t="shared" si="275"/>
        <v>National Grid-Grafton Muni Agg Rate-44136</v>
      </c>
      <c r="G8784" s="11" t="s">
        <v>131</v>
      </c>
      <c r="H8784" s="11" t="s">
        <v>54</v>
      </c>
      <c r="I8784" s="11" t="s">
        <v>99</v>
      </c>
      <c r="J8784" s="11" t="s">
        <v>229</v>
      </c>
      <c r="K8784" s="11" t="str">
        <f>IFERROR(INDEX('EDC Component Dictionary'!$C$5:$C$37,MATCH('Rates Database'!J8784,'EDC Component Dictionary'!$B$5:$B$37,0)), "Energy Supply")</f>
        <v>Energy Supply</v>
      </c>
      <c r="L8784" s="12">
        <v>0.10911</v>
      </c>
      <c r="M8784" s="12"/>
    </row>
    <row r="8785" spans="1:13" x14ac:dyDescent="0.3">
      <c r="A8785" s="18">
        <v>8783</v>
      </c>
      <c r="B8785" s="18">
        <f t="shared" si="274"/>
        <v>2020</v>
      </c>
      <c r="C8785" s="17">
        <v>44136</v>
      </c>
      <c r="D8785" s="18" t="s">
        <v>130</v>
      </c>
      <c r="E8785" s="18" t="s">
        <v>164</v>
      </c>
      <c r="F8785" s="18" t="str">
        <f t="shared" si="275"/>
        <v>National Grid-Webster Muni Agg Rate-44136</v>
      </c>
      <c r="G8785" s="11" t="s">
        <v>131</v>
      </c>
      <c r="H8785" s="11" t="s">
        <v>54</v>
      </c>
      <c r="I8785" s="11" t="s">
        <v>99</v>
      </c>
      <c r="J8785" s="11" t="s">
        <v>266</v>
      </c>
      <c r="K8785" s="11" t="str">
        <f>IFERROR(INDEX('EDC Component Dictionary'!$C$5:$C$37,MATCH('Rates Database'!J8785,'EDC Component Dictionary'!$B$5:$B$37,0)), "Energy Supply")</f>
        <v>Energy Supply</v>
      </c>
      <c r="L8785" s="12">
        <v>0.10929</v>
      </c>
      <c r="M8785" s="12"/>
    </row>
    <row r="8786" spans="1:13" x14ac:dyDescent="0.3">
      <c r="A8786" s="18">
        <v>8784</v>
      </c>
      <c r="B8786" s="18">
        <f t="shared" si="274"/>
        <v>2020</v>
      </c>
      <c r="C8786" s="17">
        <v>44136</v>
      </c>
      <c r="D8786" s="18" t="s">
        <v>130</v>
      </c>
      <c r="E8786" s="18" t="s">
        <v>164</v>
      </c>
      <c r="F8786" s="18" t="str">
        <f t="shared" si="275"/>
        <v>National Grid-Southborough Muni Agg Rate-44136</v>
      </c>
      <c r="G8786" s="11" t="s">
        <v>131</v>
      </c>
      <c r="H8786" s="11" t="s">
        <v>54</v>
      </c>
      <c r="I8786" s="11" t="s">
        <v>99</v>
      </c>
      <c r="J8786" s="11" t="s">
        <v>231</v>
      </c>
      <c r="K8786" s="11" t="str">
        <f>IFERROR(INDEX('EDC Component Dictionary'!$C$5:$C$37,MATCH('Rates Database'!J8786,'EDC Component Dictionary'!$B$5:$B$37,0)), "Energy Supply")</f>
        <v>Energy Supply</v>
      </c>
      <c r="L8786" s="12">
        <v>0.10935</v>
      </c>
      <c r="M8786" s="12"/>
    </row>
    <row r="8787" spans="1:13" x14ac:dyDescent="0.3">
      <c r="A8787" s="18">
        <v>8785</v>
      </c>
      <c r="B8787" s="18">
        <f t="shared" si="274"/>
        <v>2020</v>
      </c>
      <c r="C8787" s="17">
        <v>44136</v>
      </c>
      <c r="D8787" s="18" t="s">
        <v>130</v>
      </c>
      <c r="E8787" s="18" t="s">
        <v>164</v>
      </c>
      <c r="F8787" s="18" t="str">
        <f t="shared" si="275"/>
        <v>National Grid-Sutton Muni Agg Rate-44136</v>
      </c>
      <c r="G8787" s="11" t="s">
        <v>131</v>
      </c>
      <c r="H8787" s="11" t="s">
        <v>54</v>
      </c>
      <c r="I8787" s="11" t="s">
        <v>99</v>
      </c>
      <c r="J8787" s="11" t="s">
        <v>233</v>
      </c>
      <c r="K8787" s="11" t="str">
        <f>IFERROR(INDEX('EDC Component Dictionary'!$C$5:$C$37,MATCH('Rates Database'!J8787,'EDC Component Dictionary'!$B$5:$B$37,0)), "Energy Supply")</f>
        <v>Energy Supply</v>
      </c>
      <c r="L8787" s="12">
        <v>0.10929999999999999</v>
      </c>
      <c r="M8787" s="12"/>
    </row>
    <row r="8788" spans="1:13" x14ac:dyDescent="0.3">
      <c r="A8788" s="18">
        <v>8786</v>
      </c>
      <c r="B8788" s="18">
        <f t="shared" si="274"/>
        <v>2020</v>
      </c>
      <c r="C8788" s="17">
        <v>44136</v>
      </c>
      <c r="D8788" s="18" t="s">
        <v>130</v>
      </c>
      <c r="E8788" s="18" t="s">
        <v>163</v>
      </c>
      <c r="F8788" s="18" t="str">
        <f t="shared" si="275"/>
        <v>Eversource_EMA-Carlisle Muni Agg Rate-44136</v>
      </c>
      <c r="G8788" s="11" t="s">
        <v>131</v>
      </c>
      <c r="H8788" s="11" t="s">
        <v>54</v>
      </c>
      <c r="I8788" s="11" t="s">
        <v>99</v>
      </c>
      <c r="J8788" s="11" t="s">
        <v>236</v>
      </c>
      <c r="K8788" s="11" t="str">
        <f>IFERROR(INDEX('EDC Component Dictionary'!$C$5:$C$37,MATCH('Rates Database'!J8788,'EDC Component Dictionary'!$B$5:$B$37,0)), "Energy Supply")</f>
        <v>Energy Supply</v>
      </c>
      <c r="L8788" s="12">
        <v>0.10979</v>
      </c>
      <c r="M8788" s="12"/>
    </row>
    <row r="8789" spans="1:13" x14ac:dyDescent="0.3">
      <c r="A8789" s="18">
        <v>8787</v>
      </c>
      <c r="B8789" s="18">
        <f t="shared" si="274"/>
        <v>2020</v>
      </c>
      <c r="C8789" s="17">
        <v>44136</v>
      </c>
      <c r="D8789" s="18" t="s">
        <v>130</v>
      </c>
      <c r="E8789" s="18" t="s">
        <v>163</v>
      </c>
      <c r="F8789" s="18" t="str">
        <f t="shared" si="275"/>
        <v>Eversource_EMA-Acton Muni Agg Rate-44136</v>
      </c>
      <c r="G8789" s="11" t="s">
        <v>131</v>
      </c>
      <c r="H8789" s="11" t="s">
        <v>54</v>
      </c>
      <c r="I8789" s="11" t="s">
        <v>99</v>
      </c>
      <c r="J8789" s="11" t="s">
        <v>226</v>
      </c>
      <c r="K8789" s="11" t="str">
        <f>IFERROR(INDEX('EDC Component Dictionary'!$C$5:$C$37,MATCH('Rates Database'!J8789,'EDC Component Dictionary'!$B$5:$B$37,0)), "Energy Supply")</f>
        <v>Energy Supply</v>
      </c>
      <c r="L8789" s="12">
        <v>0.11045000000000001</v>
      </c>
      <c r="M8789" s="12"/>
    </row>
    <row r="8790" spans="1:13" x14ac:dyDescent="0.3">
      <c r="A8790" s="18">
        <v>8788</v>
      </c>
      <c r="B8790" s="18">
        <f t="shared" si="274"/>
        <v>2020</v>
      </c>
      <c r="C8790" s="17">
        <v>44136</v>
      </c>
      <c r="D8790" s="18" t="s">
        <v>130</v>
      </c>
      <c r="E8790" s="18" t="s">
        <v>36</v>
      </c>
      <c r="F8790" s="18" t="str">
        <f t="shared" si="275"/>
        <v>Unitil-Lunenburg Muni Agg Rate-44136</v>
      </c>
      <c r="G8790" s="11" t="s">
        <v>131</v>
      </c>
      <c r="H8790" s="11" t="s">
        <v>54</v>
      </c>
      <c r="I8790" s="11" t="s">
        <v>99</v>
      </c>
      <c r="J8790" s="11" t="s">
        <v>239</v>
      </c>
      <c r="K8790" s="11" t="str">
        <f>IFERROR(INDEX('EDC Component Dictionary'!$C$5:$C$37,MATCH('Rates Database'!J8790,'EDC Component Dictionary'!$B$5:$B$37,0)), "Energy Supply")</f>
        <v>Energy Supply</v>
      </c>
      <c r="L8790" s="12">
        <v>0.10997999999999999</v>
      </c>
      <c r="M8790" s="12"/>
    </row>
    <row r="8791" spans="1:13" x14ac:dyDescent="0.3">
      <c r="A8791" s="18">
        <v>8789</v>
      </c>
      <c r="B8791" s="18">
        <f t="shared" si="274"/>
        <v>2020</v>
      </c>
      <c r="C8791" s="17">
        <v>44136</v>
      </c>
      <c r="D8791" s="18" t="s">
        <v>130</v>
      </c>
      <c r="E8791" s="18" t="s">
        <v>163</v>
      </c>
      <c r="F8791" s="18" t="str">
        <f t="shared" si="275"/>
        <v>Eversource_EMA-Arlington Muni Agg Rate-44136</v>
      </c>
      <c r="G8791" s="11" t="s">
        <v>131</v>
      </c>
      <c r="H8791" s="11" t="s">
        <v>54</v>
      </c>
      <c r="I8791" s="11" t="s">
        <v>99</v>
      </c>
      <c r="J8791" s="11" t="s">
        <v>228</v>
      </c>
      <c r="K8791" s="11" t="str">
        <f>IFERROR(INDEX('EDC Component Dictionary'!$C$5:$C$37,MATCH('Rates Database'!J8791,'EDC Component Dictionary'!$B$5:$B$37,0)), "Energy Supply")</f>
        <v>Energy Supply</v>
      </c>
      <c r="L8791" s="12">
        <v>0.1116</v>
      </c>
      <c r="M8791" s="12"/>
    </row>
    <row r="8792" spans="1:13" x14ac:dyDescent="0.3">
      <c r="A8792" s="18">
        <v>8790</v>
      </c>
      <c r="B8792" s="18">
        <f t="shared" si="274"/>
        <v>2020</v>
      </c>
      <c r="C8792" s="17">
        <v>44136</v>
      </c>
      <c r="D8792" s="18" t="s">
        <v>130</v>
      </c>
      <c r="E8792" s="18" t="s">
        <v>163</v>
      </c>
      <c r="F8792" s="18" t="str">
        <f t="shared" si="275"/>
        <v>Eversource_EMA-Ashland Muni Agg Rate-44136</v>
      </c>
      <c r="G8792" s="11" t="s">
        <v>131</v>
      </c>
      <c r="H8792" s="11" t="s">
        <v>54</v>
      </c>
      <c r="I8792" s="11" t="s">
        <v>99</v>
      </c>
      <c r="J8792" s="11" t="s">
        <v>234</v>
      </c>
      <c r="K8792" s="11" t="str">
        <f>IFERROR(INDEX('EDC Component Dictionary'!$C$5:$C$37,MATCH('Rates Database'!J8792,'EDC Component Dictionary'!$B$5:$B$37,0)), "Energy Supply")</f>
        <v>Energy Supply</v>
      </c>
      <c r="L8792" s="12">
        <v>0.11047</v>
      </c>
      <c r="M8792" s="12"/>
    </row>
    <row r="8793" spans="1:13" x14ac:dyDescent="0.3">
      <c r="A8793" s="18">
        <v>8791</v>
      </c>
      <c r="B8793" s="18">
        <f t="shared" si="274"/>
        <v>2020</v>
      </c>
      <c r="C8793" s="17">
        <v>44136</v>
      </c>
      <c r="D8793" s="18" t="s">
        <v>130</v>
      </c>
      <c r="E8793" s="18" t="s">
        <v>163</v>
      </c>
      <c r="F8793" s="18" t="str">
        <f t="shared" si="275"/>
        <v>Eversource_EMA-Plympton Muni Agg Rate-44136</v>
      </c>
      <c r="G8793" s="11" t="s">
        <v>131</v>
      </c>
      <c r="H8793" s="11" t="s">
        <v>54</v>
      </c>
      <c r="I8793" s="11" t="s">
        <v>99</v>
      </c>
      <c r="J8793" s="11" t="s">
        <v>240</v>
      </c>
      <c r="K8793" s="11" t="str">
        <f>IFERROR(INDEX('EDC Component Dictionary'!$C$5:$C$37,MATCH('Rates Database'!J8793,'EDC Component Dictionary'!$B$5:$B$37,0)), "Energy Supply")</f>
        <v>Energy Supply</v>
      </c>
      <c r="L8793" s="12">
        <v>0.11056000000000001</v>
      </c>
      <c r="M8793" s="12"/>
    </row>
    <row r="8794" spans="1:13" x14ac:dyDescent="0.3">
      <c r="A8794" s="18">
        <v>8792</v>
      </c>
      <c r="B8794" s="18">
        <f t="shared" si="274"/>
        <v>2020</v>
      </c>
      <c r="C8794" s="17">
        <v>44136</v>
      </c>
      <c r="D8794" s="18" t="s">
        <v>130</v>
      </c>
      <c r="E8794" s="18" t="s">
        <v>164</v>
      </c>
      <c r="F8794" s="18" t="str">
        <f t="shared" si="275"/>
        <v>National Grid-Salisbury Muni Agg Rate-44136</v>
      </c>
      <c r="G8794" s="11" t="s">
        <v>131</v>
      </c>
      <c r="H8794" s="11" t="s">
        <v>54</v>
      </c>
      <c r="I8794" s="11" t="s">
        <v>99</v>
      </c>
      <c r="J8794" s="11" t="s">
        <v>241</v>
      </c>
      <c r="K8794" s="11" t="str">
        <f>IFERROR(INDEX('EDC Component Dictionary'!$C$5:$C$37,MATCH('Rates Database'!J8794,'EDC Component Dictionary'!$B$5:$B$37,0)), "Energy Supply")</f>
        <v>Energy Supply</v>
      </c>
      <c r="L8794" s="12">
        <v>0.11065</v>
      </c>
      <c r="M8794" s="12"/>
    </row>
    <row r="8795" spans="1:13" x14ac:dyDescent="0.3">
      <c r="A8795" s="18">
        <v>8793</v>
      </c>
      <c r="B8795" s="18">
        <f t="shared" si="274"/>
        <v>2020</v>
      </c>
      <c r="C8795" s="17">
        <v>44136</v>
      </c>
      <c r="D8795" s="18" t="s">
        <v>130</v>
      </c>
      <c r="E8795" s="18" t="s">
        <v>164</v>
      </c>
      <c r="F8795" s="18" t="str">
        <f t="shared" si="275"/>
        <v>National Grid-Gloucester Muni Agg Rate-44136</v>
      </c>
      <c r="G8795" s="11" t="s">
        <v>131</v>
      </c>
      <c r="H8795" s="11" t="s">
        <v>54</v>
      </c>
      <c r="I8795" s="11" t="s">
        <v>99</v>
      </c>
      <c r="J8795" s="11" t="s">
        <v>242</v>
      </c>
      <c r="K8795" s="11" t="str">
        <f>IFERROR(INDEX('EDC Component Dictionary'!$C$5:$C$37,MATCH('Rates Database'!J8795,'EDC Component Dictionary'!$B$5:$B$37,0)), "Energy Supply")</f>
        <v>Energy Supply</v>
      </c>
      <c r="L8795" s="12">
        <v>0.11097</v>
      </c>
      <c r="M8795" s="12"/>
    </row>
    <row r="8796" spans="1:13" x14ac:dyDescent="0.3">
      <c r="A8796" s="18">
        <v>8794</v>
      </c>
      <c r="B8796" s="18">
        <f t="shared" si="274"/>
        <v>2020</v>
      </c>
      <c r="C8796" s="17">
        <v>44136</v>
      </c>
      <c r="D8796" s="18" t="s">
        <v>130</v>
      </c>
      <c r="E8796" s="18" t="s">
        <v>163</v>
      </c>
      <c r="F8796" s="18" t="str">
        <f t="shared" si="275"/>
        <v>Eversource_EMA-Bedford Muni Agg Rate-44136</v>
      </c>
      <c r="G8796" s="11" t="s">
        <v>131</v>
      </c>
      <c r="H8796" s="11" t="s">
        <v>54</v>
      </c>
      <c r="I8796" s="11" t="s">
        <v>99</v>
      </c>
      <c r="J8796" s="11" t="s">
        <v>274</v>
      </c>
      <c r="K8796" s="11" t="str">
        <f>IFERROR(INDEX('EDC Component Dictionary'!$C$5:$C$37,MATCH('Rates Database'!J8796,'EDC Component Dictionary'!$B$5:$B$37,0)), "Energy Supply")</f>
        <v>Energy Supply</v>
      </c>
      <c r="L8796" s="12">
        <v>0.11139</v>
      </c>
      <c r="M8796" s="12"/>
    </row>
    <row r="8797" spans="1:13" x14ac:dyDescent="0.3">
      <c r="A8797" s="18">
        <v>8795</v>
      </c>
      <c r="B8797" s="18">
        <f t="shared" si="274"/>
        <v>2020</v>
      </c>
      <c r="C8797" s="17">
        <v>44136</v>
      </c>
      <c r="D8797" s="18" t="s">
        <v>130</v>
      </c>
      <c r="E8797" s="18" t="s">
        <v>164</v>
      </c>
      <c r="F8797" s="18" t="str">
        <f t="shared" si="275"/>
        <v>National Grid-Salem Muni Agg Rate-44136</v>
      </c>
      <c r="G8797" s="11" t="s">
        <v>131</v>
      </c>
      <c r="H8797" s="11" t="s">
        <v>54</v>
      </c>
      <c r="I8797" s="11" t="s">
        <v>99</v>
      </c>
      <c r="J8797" s="11" t="s">
        <v>175</v>
      </c>
      <c r="K8797" s="11" t="str">
        <f>IFERROR(INDEX('EDC Component Dictionary'!$C$5:$C$37,MATCH('Rates Database'!J8797,'EDC Component Dictionary'!$B$5:$B$37,0)), "Energy Supply")</f>
        <v>Energy Supply</v>
      </c>
      <c r="L8797" s="12">
        <v>0.11101999999999999</v>
      </c>
      <c r="M8797" s="12"/>
    </row>
    <row r="8798" spans="1:13" x14ac:dyDescent="0.3">
      <c r="A8798" s="18">
        <v>8796</v>
      </c>
      <c r="B8798" s="18">
        <f t="shared" si="274"/>
        <v>2020</v>
      </c>
      <c r="C8798" s="17">
        <v>44136</v>
      </c>
      <c r="D8798" s="18" t="s">
        <v>130</v>
      </c>
      <c r="E8798" s="18" t="s">
        <v>163</v>
      </c>
      <c r="F8798" s="18" t="str">
        <f t="shared" si="275"/>
        <v>Eversource_EMA-Cambridge Muni Agg Rate-44136</v>
      </c>
      <c r="G8798" s="11" t="s">
        <v>131</v>
      </c>
      <c r="H8798" s="11" t="s">
        <v>54</v>
      </c>
      <c r="I8798" s="11" t="s">
        <v>99</v>
      </c>
      <c r="J8798" s="11" t="s">
        <v>210</v>
      </c>
      <c r="K8798" s="11" t="str">
        <f>IFERROR(INDEX('EDC Component Dictionary'!$C$5:$C$37,MATCH('Rates Database'!J8798,'EDC Component Dictionary'!$B$5:$B$37,0)), "Energy Supply")</f>
        <v>Energy Supply</v>
      </c>
      <c r="L8798" s="12">
        <v>0.11156000000000001</v>
      </c>
      <c r="M8798" s="12"/>
    </row>
    <row r="8799" spans="1:13" x14ac:dyDescent="0.3">
      <c r="A8799" s="18">
        <v>8797</v>
      </c>
      <c r="B8799" s="18">
        <f t="shared" si="274"/>
        <v>2020</v>
      </c>
      <c r="C8799" s="17">
        <v>44136</v>
      </c>
      <c r="D8799" s="18" t="s">
        <v>130</v>
      </c>
      <c r="E8799" s="18" t="s">
        <v>163</v>
      </c>
      <c r="F8799" s="18" t="str">
        <f t="shared" si="275"/>
        <v>Eversource_EMA-Winchester Muni Agg Rate-44136</v>
      </c>
      <c r="G8799" s="11" t="s">
        <v>131</v>
      </c>
      <c r="H8799" s="11" t="s">
        <v>54</v>
      </c>
      <c r="I8799" s="11" t="s">
        <v>99</v>
      </c>
      <c r="J8799" s="11" t="s">
        <v>232</v>
      </c>
      <c r="K8799" s="11" t="str">
        <f>IFERROR(INDEX('EDC Component Dictionary'!$C$5:$C$37,MATCH('Rates Database'!J8799,'EDC Component Dictionary'!$B$5:$B$37,0)), "Energy Supply")</f>
        <v>Energy Supply</v>
      </c>
      <c r="L8799" s="12">
        <v>0.11251</v>
      </c>
      <c r="M8799" s="12"/>
    </row>
    <row r="8800" spans="1:13" x14ac:dyDescent="0.3">
      <c r="A8800" s="18">
        <v>8798</v>
      </c>
      <c r="B8800" s="18">
        <f t="shared" si="274"/>
        <v>2020</v>
      </c>
      <c r="C8800" s="17">
        <v>44136</v>
      </c>
      <c r="D8800" s="18" t="s">
        <v>130</v>
      </c>
      <c r="E8800" s="18" t="s">
        <v>164</v>
      </c>
      <c r="F8800" s="18" t="str">
        <f t="shared" si="275"/>
        <v>National Grid-Berlin Muni Agg Rate-44136</v>
      </c>
      <c r="G8800" s="11" t="s">
        <v>131</v>
      </c>
      <c r="H8800" s="11" t="s">
        <v>54</v>
      </c>
      <c r="I8800" s="11" t="s">
        <v>99</v>
      </c>
      <c r="J8800" s="11" t="s">
        <v>237</v>
      </c>
      <c r="K8800" s="11" t="str">
        <f>IFERROR(INDEX('EDC Component Dictionary'!$C$5:$C$37,MATCH('Rates Database'!J8800,'EDC Component Dictionary'!$B$5:$B$37,0)), "Energy Supply")</f>
        <v>Energy Supply</v>
      </c>
      <c r="L8800" s="12">
        <v>0.1119</v>
      </c>
      <c r="M8800" s="12"/>
    </row>
    <row r="8801" spans="1:13" x14ac:dyDescent="0.3">
      <c r="A8801" s="18">
        <v>8799</v>
      </c>
      <c r="B8801" s="18">
        <f t="shared" si="274"/>
        <v>2020</v>
      </c>
      <c r="C8801" s="17">
        <v>44136</v>
      </c>
      <c r="D8801" s="18" t="s">
        <v>130</v>
      </c>
      <c r="E8801" s="18" t="s">
        <v>164</v>
      </c>
      <c r="F8801" s="18" t="str">
        <f t="shared" si="275"/>
        <v>National Grid-Bellingham Muni Agg Rate-44136</v>
      </c>
      <c r="G8801" s="11" t="s">
        <v>131</v>
      </c>
      <c r="H8801" s="11" t="s">
        <v>54</v>
      </c>
      <c r="I8801" s="11" t="s">
        <v>99</v>
      </c>
      <c r="J8801" s="11" t="s">
        <v>244</v>
      </c>
      <c r="K8801" s="11" t="str">
        <f>IFERROR(INDEX('EDC Component Dictionary'!$C$5:$C$37,MATCH('Rates Database'!J8801,'EDC Component Dictionary'!$B$5:$B$37,0)), "Energy Supply")</f>
        <v>Energy Supply</v>
      </c>
      <c r="L8801" s="12">
        <v>0.11241</v>
      </c>
      <c r="M8801" s="12"/>
    </row>
    <row r="8802" spans="1:13" x14ac:dyDescent="0.3">
      <c r="A8802" s="18">
        <v>8800</v>
      </c>
      <c r="B8802" s="18">
        <f t="shared" si="274"/>
        <v>2020</v>
      </c>
      <c r="C8802" s="17">
        <v>44136</v>
      </c>
      <c r="D8802" s="18" t="s">
        <v>130</v>
      </c>
      <c r="E8802" s="18" t="s">
        <v>163</v>
      </c>
      <c r="F8802" s="18" t="str">
        <f t="shared" si="275"/>
        <v>Eversource_EMA-Natick Muni Agg Rate-44136</v>
      </c>
      <c r="G8802" s="11" t="s">
        <v>131</v>
      </c>
      <c r="H8802" s="11" t="s">
        <v>54</v>
      </c>
      <c r="I8802" s="11" t="s">
        <v>99</v>
      </c>
      <c r="J8802" s="11" t="s">
        <v>252</v>
      </c>
      <c r="K8802" s="11" t="str">
        <f>IFERROR(INDEX('EDC Component Dictionary'!$C$5:$C$37,MATCH('Rates Database'!J8802,'EDC Component Dictionary'!$B$5:$B$37,0)), "Energy Supply")</f>
        <v>Energy Supply</v>
      </c>
      <c r="L8802" s="12">
        <v>0.11279</v>
      </c>
      <c r="M8802" s="12"/>
    </row>
    <row r="8803" spans="1:13" x14ac:dyDescent="0.3">
      <c r="A8803" s="18">
        <v>8801</v>
      </c>
      <c r="B8803" s="18">
        <f t="shared" si="274"/>
        <v>2020</v>
      </c>
      <c r="C8803" s="17">
        <v>44136</v>
      </c>
      <c r="D8803" s="18" t="s">
        <v>130</v>
      </c>
      <c r="E8803" s="18" t="s">
        <v>164</v>
      </c>
      <c r="F8803" s="18" t="str">
        <f t="shared" si="275"/>
        <v>National Grid-Nantucket Muni Agg Rate-44136</v>
      </c>
      <c r="G8803" s="11" t="s">
        <v>131</v>
      </c>
      <c r="H8803" s="11" t="s">
        <v>54</v>
      </c>
      <c r="I8803" s="11" t="s">
        <v>99</v>
      </c>
      <c r="J8803" s="11" t="s">
        <v>171</v>
      </c>
      <c r="K8803" s="11" t="str">
        <f>IFERROR(INDEX('EDC Component Dictionary'!$C$5:$C$37,MATCH('Rates Database'!J8803,'EDC Component Dictionary'!$B$5:$B$37,0)), "Energy Supply")</f>
        <v>Energy Supply</v>
      </c>
      <c r="L8803" s="12">
        <v>0.11308</v>
      </c>
      <c r="M8803" s="12"/>
    </row>
    <row r="8804" spans="1:13" x14ac:dyDescent="0.3">
      <c r="A8804" s="18">
        <v>8802</v>
      </c>
      <c r="B8804" s="18">
        <f t="shared" si="274"/>
        <v>2020</v>
      </c>
      <c r="C8804" s="17">
        <v>44136</v>
      </c>
      <c r="D8804" s="18" t="s">
        <v>130</v>
      </c>
      <c r="E8804" s="18" t="s">
        <v>164</v>
      </c>
      <c r="F8804" s="18" t="str">
        <f t="shared" si="275"/>
        <v>National Grid-West Bridgewater Muni Agg Rate-44136</v>
      </c>
      <c r="G8804" s="11" t="s">
        <v>131</v>
      </c>
      <c r="H8804" s="11" t="s">
        <v>54</v>
      </c>
      <c r="I8804" s="11" t="s">
        <v>99</v>
      </c>
      <c r="J8804" s="11" t="s">
        <v>247</v>
      </c>
      <c r="K8804" s="11" t="str">
        <f>IFERROR(INDEX('EDC Component Dictionary'!$C$5:$C$37,MATCH('Rates Database'!J8804,'EDC Component Dictionary'!$B$5:$B$37,0)), "Energy Supply")</f>
        <v>Energy Supply</v>
      </c>
      <c r="L8804" s="12">
        <v>0.11326</v>
      </c>
      <c r="M8804" s="12"/>
    </row>
    <row r="8805" spans="1:13" x14ac:dyDescent="0.3">
      <c r="A8805" s="18">
        <v>8803</v>
      </c>
      <c r="B8805" s="18">
        <f t="shared" si="274"/>
        <v>2020</v>
      </c>
      <c r="C8805" s="17">
        <v>44136</v>
      </c>
      <c r="D8805" s="18" t="s">
        <v>130</v>
      </c>
      <c r="E8805" s="18" t="s">
        <v>163</v>
      </c>
      <c r="F8805" s="18" t="str">
        <f t="shared" si="275"/>
        <v>Eversource_EMA-Newton Muni Agg Rate-44136</v>
      </c>
      <c r="G8805" s="11" t="s">
        <v>131</v>
      </c>
      <c r="H8805" s="11" t="s">
        <v>54</v>
      </c>
      <c r="I8805" s="11" t="s">
        <v>99</v>
      </c>
      <c r="J8805" s="11" t="s">
        <v>268</v>
      </c>
      <c r="K8805" s="11" t="str">
        <f>IFERROR(INDEX('EDC Component Dictionary'!$C$5:$C$37,MATCH('Rates Database'!J8805,'EDC Component Dictionary'!$B$5:$B$37,0)), "Energy Supply")</f>
        <v>Energy Supply</v>
      </c>
      <c r="L8805" s="12">
        <v>0.11355999999999999</v>
      </c>
      <c r="M8805" s="12"/>
    </row>
    <row r="8806" spans="1:13" x14ac:dyDescent="0.3">
      <c r="A8806" s="18">
        <v>8804</v>
      </c>
      <c r="B8806" s="18">
        <f t="shared" si="274"/>
        <v>2020</v>
      </c>
      <c r="C8806" s="17">
        <v>44136</v>
      </c>
      <c r="D8806" s="18" t="s">
        <v>130</v>
      </c>
      <c r="E8806" s="18" t="s">
        <v>163</v>
      </c>
      <c r="F8806" s="18" t="str">
        <f t="shared" si="275"/>
        <v>Eversource_EMA-Holliston Muni Agg Rate-44136</v>
      </c>
      <c r="G8806" s="11" t="s">
        <v>131</v>
      </c>
      <c r="H8806" s="11" t="s">
        <v>54</v>
      </c>
      <c r="I8806" s="11" t="s">
        <v>99</v>
      </c>
      <c r="J8806" s="11" t="s">
        <v>246</v>
      </c>
      <c r="K8806" s="11" t="str">
        <f>IFERROR(INDEX('EDC Component Dictionary'!$C$5:$C$37,MATCH('Rates Database'!J8806,'EDC Component Dictionary'!$B$5:$B$37,0)), "Energy Supply")</f>
        <v>Energy Supply</v>
      </c>
      <c r="L8806" s="12">
        <v>0.11373</v>
      </c>
      <c r="M8806" s="12"/>
    </row>
    <row r="8807" spans="1:13" x14ac:dyDescent="0.3">
      <c r="A8807" s="18">
        <v>8805</v>
      </c>
      <c r="B8807" s="18">
        <f t="shared" si="274"/>
        <v>2020</v>
      </c>
      <c r="C8807" s="17">
        <v>44136</v>
      </c>
      <c r="D8807" s="18" t="s">
        <v>130</v>
      </c>
      <c r="E8807" s="18" t="s">
        <v>164</v>
      </c>
      <c r="F8807" s="18" t="str">
        <f t="shared" si="275"/>
        <v>National Grid-Hamilton Muni Agg Rate-44136</v>
      </c>
      <c r="G8807" s="11" t="s">
        <v>131</v>
      </c>
      <c r="H8807" s="11" t="s">
        <v>54</v>
      </c>
      <c r="I8807" s="11" t="s">
        <v>99</v>
      </c>
      <c r="J8807" s="11" t="s">
        <v>250</v>
      </c>
      <c r="K8807" s="11" t="str">
        <f>IFERROR(INDEX('EDC Component Dictionary'!$C$5:$C$37,MATCH('Rates Database'!J8807,'EDC Component Dictionary'!$B$5:$B$37,0)), "Energy Supply")</f>
        <v>Energy Supply</v>
      </c>
      <c r="L8807" s="12">
        <v>0.11412</v>
      </c>
      <c r="M8807" s="12"/>
    </row>
    <row r="8808" spans="1:13" x14ac:dyDescent="0.3">
      <c r="A8808" s="18">
        <v>8806</v>
      </c>
      <c r="B8808" s="18">
        <f t="shared" si="274"/>
        <v>2020</v>
      </c>
      <c r="C8808" s="17">
        <v>44136</v>
      </c>
      <c r="D8808" s="18" t="s">
        <v>130</v>
      </c>
      <c r="E8808" s="18" t="s">
        <v>164</v>
      </c>
      <c r="F8808" s="18" t="str">
        <f t="shared" si="275"/>
        <v>National Grid-Millville Muni Agg Rate-44136</v>
      </c>
      <c r="G8808" s="11" t="s">
        <v>131</v>
      </c>
      <c r="H8808" s="11" t="s">
        <v>54</v>
      </c>
      <c r="I8808" s="11" t="s">
        <v>99</v>
      </c>
      <c r="J8808" s="11" t="s">
        <v>251</v>
      </c>
      <c r="K8808" s="11" t="str">
        <f>IFERROR(INDEX('EDC Component Dictionary'!$C$5:$C$37,MATCH('Rates Database'!J8808,'EDC Component Dictionary'!$B$5:$B$37,0)), "Energy Supply")</f>
        <v>Energy Supply</v>
      </c>
      <c r="L8808" s="12">
        <v>0.11416999999999999</v>
      </c>
      <c r="M8808" s="12"/>
    </row>
    <row r="8809" spans="1:13" x14ac:dyDescent="0.3">
      <c r="A8809" s="18">
        <v>8807</v>
      </c>
      <c r="B8809" s="18">
        <f t="shared" si="274"/>
        <v>2020</v>
      </c>
      <c r="C8809" s="17">
        <v>44136</v>
      </c>
      <c r="D8809" s="18" t="s">
        <v>130</v>
      </c>
      <c r="E8809" s="18" t="s">
        <v>164</v>
      </c>
      <c r="F8809" s="18" t="str">
        <f t="shared" si="275"/>
        <v>National Grid-Worcester Muni Agg Rate-44136</v>
      </c>
      <c r="G8809" s="11" t="s">
        <v>131</v>
      </c>
      <c r="H8809" s="11" t="s">
        <v>54</v>
      </c>
      <c r="I8809" s="11" t="s">
        <v>99</v>
      </c>
      <c r="J8809" s="11" t="s">
        <v>281</v>
      </c>
      <c r="K8809" s="11" t="str">
        <f>IFERROR(INDEX('EDC Component Dictionary'!$C$5:$C$37,MATCH('Rates Database'!J8809,'EDC Component Dictionary'!$B$5:$B$37,0)), "Energy Supply")</f>
        <v>Energy Supply</v>
      </c>
      <c r="L8809" s="12">
        <v>0.11447</v>
      </c>
      <c r="M8809" s="12"/>
    </row>
    <row r="8810" spans="1:13" x14ac:dyDescent="0.3">
      <c r="A8810" s="18">
        <v>8808</v>
      </c>
      <c r="B8810" s="18">
        <f t="shared" si="274"/>
        <v>2020</v>
      </c>
      <c r="C8810" s="17">
        <v>44136</v>
      </c>
      <c r="D8810" s="18" t="s">
        <v>130</v>
      </c>
      <c r="E8810" s="18" t="s">
        <v>164</v>
      </c>
      <c r="F8810" s="18" t="str">
        <f t="shared" si="275"/>
        <v>National Grid-Swampscott Muni Agg Rate-44136</v>
      </c>
      <c r="G8810" s="11" t="s">
        <v>131</v>
      </c>
      <c r="H8810" s="11" t="s">
        <v>54</v>
      </c>
      <c r="I8810" s="11" t="s">
        <v>99</v>
      </c>
      <c r="J8810" s="11" t="s">
        <v>178</v>
      </c>
      <c r="K8810" s="11" t="str">
        <f>IFERROR(INDEX('EDC Component Dictionary'!$C$5:$C$37,MATCH('Rates Database'!J8810,'EDC Component Dictionary'!$B$5:$B$37,0)), "Energy Supply")</f>
        <v>Energy Supply</v>
      </c>
      <c r="L8810" s="12">
        <v>0.11445</v>
      </c>
      <c r="M8810" s="12"/>
    </row>
    <row r="8811" spans="1:13" x14ac:dyDescent="0.3">
      <c r="A8811" s="18">
        <v>8809</v>
      </c>
      <c r="B8811" s="18">
        <f t="shared" si="274"/>
        <v>2020</v>
      </c>
      <c r="C8811" s="17">
        <v>44136</v>
      </c>
      <c r="D8811" s="18" t="s">
        <v>130</v>
      </c>
      <c r="E8811" s="18" t="s">
        <v>163</v>
      </c>
      <c r="F8811" s="18" t="str">
        <f t="shared" si="275"/>
        <v>Eversource_EMA-Watertown Muni Agg Rate-44136</v>
      </c>
      <c r="G8811" s="11" t="s">
        <v>131</v>
      </c>
      <c r="H8811" s="11" t="s">
        <v>54</v>
      </c>
      <c r="I8811" s="11" t="s">
        <v>99</v>
      </c>
      <c r="J8811" s="11" t="s">
        <v>275</v>
      </c>
      <c r="K8811" s="11" t="str">
        <f>IFERROR(INDEX('EDC Component Dictionary'!$C$5:$C$37,MATCH('Rates Database'!J8811,'EDC Component Dictionary'!$B$5:$B$37,0)), "Energy Supply")</f>
        <v>Energy Supply</v>
      </c>
      <c r="L8811" s="12">
        <v>0.11505</v>
      </c>
      <c r="M8811" s="12"/>
    </row>
    <row r="8812" spans="1:13" x14ac:dyDescent="0.3">
      <c r="A8812" s="18">
        <v>8810</v>
      </c>
      <c r="B8812" s="18">
        <f t="shared" si="274"/>
        <v>2020</v>
      </c>
      <c r="C8812" s="17">
        <v>44136</v>
      </c>
      <c r="D8812" s="18" t="s">
        <v>130</v>
      </c>
      <c r="E8812" s="18" t="s">
        <v>164</v>
      </c>
      <c r="F8812" s="18" t="str">
        <f t="shared" si="275"/>
        <v>National Grid-Medford Muni Agg Rate-44136</v>
      </c>
      <c r="G8812" s="11" t="s">
        <v>131</v>
      </c>
      <c r="H8812" s="11" t="s">
        <v>54</v>
      </c>
      <c r="I8812" s="11" t="s">
        <v>99</v>
      </c>
      <c r="J8812" s="11" t="s">
        <v>279</v>
      </c>
      <c r="K8812" s="11" t="str">
        <f>IFERROR(INDEX('EDC Component Dictionary'!$C$5:$C$37,MATCH('Rates Database'!J8812,'EDC Component Dictionary'!$B$5:$B$37,0)), "Energy Supply")</f>
        <v>Energy Supply</v>
      </c>
      <c r="L8812" s="12">
        <v>0.1152</v>
      </c>
      <c r="M8812" s="12"/>
    </row>
    <row r="8813" spans="1:13" x14ac:dyDescent="0.3">
      <c r="A8813" s="18">
        <v>8811</v>
      </c>
      <c r="B8813" s="18">
        <f t="shared" si="274"/>
        <v>2020</v>
      </c>
      <c r="C8813" s="17">
        <v>44136</v>
      </c>
      <c r="D8813" s="18" t="s">
        <v>130</v>
      </c>
      <c r="E8813" s="18" t="s">
        <v>163</v>
      </c>
      <c r="F8813" s="18" t="str">
        <f t="shared" si="275"/>
        <v>Eversource_EMA-Walpole Muni Agg Rate-44136</v>
      </c>
      <c r="G8813" s="11" t="s">
        <v>131</v>
      </c>
      <c r="H8813" s="11" t="s">
        <v>54</v>
      </c>
      <c r="I8813" s="11" t="s">
        <v>99</v>
      </c>
      <c r="J8813" s="11" t="s">
        <v>174</v>
      </c>
      <c r="K8813" s="11" t="str">
        <f>IFERROR(INDEX('EDC Component Dictionary'!$C$5:$C$37,MATCH('Rates Database'!J8813,'EDC Component Dictionary'!$B$5:$B$37,0)), "Energy Supply")</f>
        <v>Energy Supply</v>
      </c>
      <c r="L8813" s="12">
        <v>0.11582000000000001</v>
      </c>
      <c r="M8813" s="12"/>
    </row>
    <row r="8814" spans="1:13" x14ac:dyDescent="0.3">
      <c r="A8814" s="18">
        <v>8812</v>
      </c>
      <c r="B8814" s="18">
        <f t="shared" si="274"/>
        <v>2020</v>
      </c>
      <c r="C8814" s="17">
        <v>44136</v>
      </c>
      <c r="D8814" s="18" t="s">
        <v>130</v>
      </c>
      <c r="E8814" s="18" t="s">
        <v>163</v>
      </c>
      <c r="F8814" s="18" t="str">
        <f t="shared" si="275"/>
        <v>Eversource_EMA-Brookline Muni Agg Rate-44136</v>
      </c>
      <c r="G8814" s="11" t="s">
        <v>131</v>
      </c>
      <c r="H8814" s="11" t="s">
        <v>54</v>
      </c>
      <c r="I8814" s="11" t="s">
        <v>99</v>
      </c>
      <c r="J8814" s="11" t="s">
        <v>243</v>
      </c>
      <c r="K8814" s="11" t="str">
        <f>IFERROR(INDEX('EDC Component Dictionary'!$C$5:$C$37,MATCH('Rates Database'!J8814,'EDC Component Dictionary'!$B$5:$B$37,0)), "Energy Supply")</f>
        <v>Energy Supply</v>
      </c>
      <c r="L8814" s="12">
        <v>0.11681999999999999</v>
      </c>
      <c r="M8814" s="12"/>
    </row>
    <row r="8815" spans="1:13" x14ac:dyDescent="0.3">
      <c r="A8815" s="18">
        <v>8813</v>
      </c>
      <c r="B8815" s="18">
        <f t="shared" si="274"/>
        <v>2020</v>
      </c>
      <c r="C8815" s="17">
        <v>44136</v>
      </c>
      <c r="D8815" s="18" t="s">
        <v>130</v>
      </c>
      <c r="E8815" s="18" t="s">
        <v>163</v>
      </c>
      <c r="F8815" s="18" t="str">
        <f t="shared" si="275"/>
        <v>Eversource_EMA-Lexington Muni Agg Rate-44136</v>
      </c>
      <c r="G8815" s="11" t="s">
        <v>131</v>
      </c>
      <c r="H8815" s="11" t="s">
        <v>54</v>
      </c>
      <c r="I8815" s="11" t="s">
        <v>99</v>
      </c>
      <c r="J8815" s="11" t="s">
        <v>254</v>
      </c>
      <c r="K8815" s="11" t="str">
        <f>IFERROR(INDEX('EDC Component Dictionary'!$C$5:$C$37,MATCH('Rates Database'!J8815,'EDC Component Dictionary'!$B$5:$B$37,0)), "Energy Supply")</f>
        <v>Energy Supply</v>
      </c>
      <c r="L8815" s="12">
        <v>0.11626</v>
      </c>
      <c r="M8815" s="12"/>
    </row>
    <row r="8816" spans="1:13" x14ac:dyDescent="0.3">
      <c r="A8816" s="18">
        <v>8814</v>
      </c>
      <c r="B8816" s="18">
        <f t="shared" si="274"/>
        <v>2020</v>
      </c>
      <c r="C8816" s="17">
        <v>44136</v>
      </c>
      <c r="D8816" s="18" t="s">
        <v>130</v>
      </c>
      <c r="E8816" s="18" t="s">
        <v>164</v>
      </c>
      <c r="F8816" s="18" t="str">
        <f t="shared" si="275"/>
        <v>National Grid-Lowell Muni Agg Rate-44136</v>
      </c>
      <c r="G8816" s="11" t="s">
        <v>131</v>
      </c>
      <c r="H8816" s="11" t="s">
        <v>54</v>
      </c>
      <c r="I8816" s="11" t="s">
        <v>99</v>
      </c>
      <c r="J8816" s="11" t="s">
        <v>262</v>
      </c>
      <c r="K8816" s="11" t="str">
        <f>IFERROR(INDEX('EDC Component Dictionary'!$C$5:$C$37,MATCH('Rates Database'!J8816,'EDC Component Dictionary'!$B$5:$B$37,0)), "Energy Supply")</f>
        <v>Energy Supply</v>
      </c>
      <c r="L8816" s="12">
        <v>0.11874</v>
      </c>
      <c r="M8816" s="12"/>
    </row>
    <row r="8817" spans="1:13" x14ac:dyDescent="0.3">
      <c r="A8817" s="18">
        <v>8815</v>
      </c>
      <c r="B8817" s="18">
        <f t="shared" si="274"/>
        <v>2020</v>
      </c>
      <c r="C8817" s="17">
        <v>44166</v>
      </c>
      <c r="D8817" s="18" t="s">
        <v>130</v>
      </c>
      <c r="E8817" s="18" t="s">
        <v>95</v>
      </c>
      <c r="F8817" s="18" t="str">
        <f t="shared" si="275"/>
        <v>Eversource_WMA-Buckland Muni Agg Rate-44166</v>
      </c>
      <c r="G8817" s="11" t="s">
        <v>131</v>
      </c>
      <c r="H8817" s="11" t="s">
        <v>54</v>
      </c>
      <c r="I8817" s="11" t="s">
        <v>99</v>
      </c>
      <c r="J8817" s="11" t="s">
        <v>282</v>
      </c>
      <c r="K8817" s="11" t="str">
        <f>IFERROR(INDEX('EDC Component Dictionary'!$C$5:$C$37,MATCH('Rates Database'!J8817,'EDC Component Dictionary'!$B$5:$B$37,0)), "Energy Supply")</f>
        <v>Energy Supply</v>
      </c>
      <c r="L8817" s="12">
        <v>8.7099999999999997E-2</v>
      </c>
      <c r="M8817" s="12"/>
    </row>
    <row r="8818" spans="1:13" x14ac:dyDescent="0.3">
      <c r="A8818" s="18">
        <v>8816</v>
      </c>
      <c r="B8818" s="18">
        <f t="shared" si="274"/>
        <v>2020</v>
      </c>
      <c r="C8818" s="17">
        <v>44166</v>
      </c>
      <c r="D8818" s="18" t="s">
        <v>130</v>
      </c>
      <c r="E8818" s="18" t="s">
        <v>164</v>
      </c>
      <c r="F8818" s="18" t="str">
        <f t="shared" si="275"/>
        <v>National Grid-Charlemont Muni Agg Rate-44166</v>
      </c>
      <c r="G8818" s="11" t="s">
        <v>131</v>
      </c>
      <c r="H8818" s="11" t="s">
        <v>54</v>
      </c>
      <c r="I8818" s="11" t="s">
        <v>99</v>
      </c>
      <c r="J8818" s="11" t="s">
        <v>283</v>
      </c>
      <c r="K8818" s="11" t="str">
        <f>IFERROR(INDEX('EDC Component Dictionary'!$C$5:$C$37,MATCH('Rates Database'!J8818,'EDC Component Dictionary'!$B$5:$B$37,0)), "Energy Supply")</f>
        <v>Energy Supply</v>
      </c>
      <c r="L8818" s="12">
        <v>8.7099999999999997E-2</v>
      </c>
      <c r="M8818" s="12"/>
    </row>
    <row r="8819" spans="1:13" x14ac:dyDescent="0.3">
      <c r="A8819" s="18">
        <v>8817</v>
      </c>
      <c r="B8819" s="18">
        <f t="shared" si="274"/>
        <v>2020</v>
      </c>
      <c r="C8819" s="17">
        <v>44166</v>
      </c>
      <c r="D8819" s="18" t="s">
        <v>130</v>
      </c>
      <c r="E8819" s="18" t="s">
        <v>95</v>
      </c>
      <c r="F8819" s="18" t="str">
        <f t="shared" si="275"/>
        <v>Eversource_WMA-Colrain Muni Agg Rate-44166</v>
      </c>
      <c r="G8819" s="11" t="s">
        <v>131</v>
      </c>
      <c r="H8819" s="11" t="s">
        <v>54</v>
      </c>
      <c r="I8819" s="11" t="s">
        <v>99</v>
      </c>
      <c r="J8819" s="11" t="s">
        <v>100</v>
      </c>
      <c r="K8819" s="11" t="str">
        <f>IFERROR(INDEX('EDC Component Dictionary'!$C$5:$C$37,MATCH('Rates Database'!J8819,'EDC Component Dictionary'!$B$5:$B$37,0)), "Energy Supply")</f>
        <v>Energy Supply</v>
      </c>
      <c r="L8819" s="12">
        <v>8.7110000000000007E-2</v>
      </c>
      <c r="M8819" s="12"/>
    </row>
    <row r="8820" spans="1:13" x14ac:dyDescent="0.3">
      <c r="A8820" s="18">
        <v>8818</v>
      </c>
      <c r="B8820" s="18">
        <f t="shared" si="274"/>
        <v>2020</v>
      </c>
      <c r="C8820" s="17">
        <v>44166</v>
      </c>
      <c r="D8820" s="18" t="s">
        <v>130</v>
      </c>
      <c r="E8820" s="18" t="s">
        <v>95</v>
      </c>
      <c r="F8820" s="18" t="str">
        <f t="shared" si="275"/>
        <v>Eversource_WMA-Shelburne Muni Agg Rate-44166</v>
      </c>
      <c r="G8820" s="11" t="s">
        <v>131</v>
      </c>
      <c r="H8820" s="11" t="s">
        <v>54</v>
      </c>
      <c r="I8820" s="11" t="s">
        <v>99</v>
      </c>
      <c r="J8820" s="11" t="s">
        <v>284</v>
      </c>
      <c r="K8820" s="11" t="str">
        <f>IFERROR(INDEX('EDC Component Dictionary'!$C$5:$C$37,MATCH('Rates Database'!J8820,'EDC Component Dictionary'!$B$5:$B$37,0)), "Energy Supply")</f>
        <v>Energy Supply</v>
      </c>
      <c r="L8820" s="12">
        <v>8.7110000000000007E-2</v>
      </c>
      <c r="M8820" s="12"/>
    </row>
    <row r="8821" spans="1:13" x14ac:dyDescent="0.3">
      <c r="A8821" s="18">
        <v>8819</v>
      </c>
      <c r="B8821" s="18">
        <f t="shared" si="274"/>
        <v>2020</v>
      </c>
      <c r="C8821" s="17">
        <v>44166</v>
      </c>
      <c r="D8821" s="18" t="s">
        <v>130</v>
      </c>
      <c r="E8821" s="18" t="s">
        <v>164</v>
      </c>
      <c r="F8821" s="18" t="str">
        <f t="shared" si="275"/>
        <v>National Grid-Wendell Muni Agg Rate-44166</v>
      </c>
      <c r="G8821" s="11" t="s">
        <v>131</v>
      </c>
      <c r="H8821" s="11" t="s">
        <v>54</v>
      </c>
      <c r="I8821" s="11" t="s">
        <v>99</v>
      </c>
      <c r="J8821" s="11" t="s">
        <v>213</v>
      </c>
      <c r="K8821" s="11" t="str">
        <f>IFERROR(INDEX('EDC Component Dictionary'!$C$5:$C$37,MATCH('Rates Database'!J8821,'EDC Component Dictionary'!$B$5:$B$37,0)), "Energy Supply")</f>
        <v>Energy Supply</v>
      </c>
      <c r="L8821" s="12">
        <v>8.7389999999999995E-2</v>
      </c>
      <c r="M8821" s="12"/>
    </row>
    <row r="8822" spans="1:13" x14ac:dyDescent="0.3">
      <c r="A8822" s="18">
        <v>8820</v>
      </c>
      <c r="B8822" s="18">
        <f t="shared" si="274"/>
        <v>2020</v>
      </c>
      <c r="C8822" s="17">
        <v>44166</v>
      </c>
      <c r="D8822" s="18" t="s">
        <v>130</v>
      </c>
      <c r="E8822" s="18" t="s">
        <v>164</v>
      </c>
      <c r="F8822" s="18" t="str">
        <f t="shared" si="275"/>
        <v>National Grid-New Salem Muni Agg Rate-44166</v>
      </c>
      <c r="G8822" s="11" t="s">
        <v>131</v>
      </c>
      <c r="H8822" s="11" t="s">
        <v>54</v>
      </c>
      <c r="I8822" s="11" t="s">
        <v>99</v>
      </c>
      <c r="J8822" s="11" t="s">
        <v>285</v>
      </c>
      <c r="K8822" s="11" t="str">
        <f>IFERROR(INDEX('EDC Component Dictionary'!$C$5:$C$37,MATCH('Rates Database'!J8822,'EDC Component Dictionary'!$B$5:$B$37,0)), "Energy Supply")</f>
        <v>Energy Supply</v>
      </c>
      <c r="L8822" s="12">
        <v>8.7980000000000003E-2</v>
      </c>
      <c r="M8822" s="12"/>
    </row>
    <row r="8823" spans="1:13" x14ac:dyDescent="0.3">
      <c r="A8823" s="18">
        <v>8821</v>
      </c>
      <c r="B8823" s="18">
        <f t="shared" si="274"/>
        <v>2020</v>
      </c>
      <c r="C8823" s="17">
        <v>44166</v>
      </c>
      <c r="D8823" s="18" t="s">
        <v>130</v>
      </c>
      <c r="E8823" s="18" t="s">
        <v>164</v>
      </c>
      <c r="F8823" s="18" t="str">
        <f t="shared" si="275"/>
        <v>National Grid-Warwick Muni Agg Rate-44166</v>
      </c>
      <c r="G8823" s="11" t="s">
        <v>131</v>
      </c>
      <c r="H8823" s="11" t="s">
        <v>54</v>
      </c>
      <c r="I8823" s="11" t="s">
        <v>99</v>
      </c>
      <c r="J8823" s="11" t="s">
        <v>286</v>
      </c>
      <c r="K8823" s="11" t="str">
        <f>IFERROR(INDEX('EDC Component Dictionary'!$C$5:$C$37,MATCH('Rates Database'!J8823,'EDC Component Dictionary'!$B$5:$B$37,0)), "Energy Supply")</f>
        <v>Energy Supply</v>
      </c>
      <c r="L8823" s="12">
        <v>8.8340000000000002E-2</v>
      </c>
      <c r="M8823" s="12"/>
    </row>
    <row r="8824" spans="1:13" x14ac:dyDescent="0.3">
      <c r="A8824" s="18">
        <v>8822</v>
      </c>
      <c r="B8824" s="18">
        <f t="shared" si="274"/>
        <v>2020</v>
      </c>
      <c r="C8824" s="17">
        <v>44166</v>
      </c>
      <c r="D8824" s="18" t="s">
        <v>130</v>
      </c>
      <c r="E8824" s="18" t="s">
        <v>95</v>
      </c>
      <c r="F8824" s="18" t="str">
        <f t="shared" si="275"/>
        <v>Eversource_WMA-Whately Muni Agg Rate-44166</v>
      </c>
      <c r="G8824" s="11" t="s">
        <v>131</v>
      </c>
      <c r="H8824" s="11" t="s">
        <v>54</v>
      </c>
      <c r="I8824" s="11" t="s">
        <v>99</v>
      </c>
      <c r="J8824" s="11" t="s">
        <v>287</v>
      </c>
      <c r="K8824" s="11" t="str">
        <f>IFERROR(INDEX('EDC Component Dictionary'!$C$5:$C$37,MATCH('Rates Database'!J8824,'EDC Component Dictionary'!$B$5:$B$37,0)), "Energy Supply")</f>
        <v>Energy Supply</v>
      </c>
      <c r="L8824" s="12">
        <v>8.8209999999999997E-2</v>
      </c>
      <c r="M8824" s="12"/>
    </row>
    <row r="8825" spans="1:13" x14ac:dyDescent="0.3">
      <c r="A8825" s="18">
        <v>8823</v>
      </c>
      <c r="B8825" s="18">
        <f t="shared" si="274"/>
        <v>2020</v>
      </c>
      <c r="C8825" s="17">
        <v>44166</v>
      </c>
      <c r="D8825" s="18" t="s">
        <v>130</v>
      </c>
      <c r="E8825" s="18" t="s">
        <v>95</v>
      </c>
      <c r="F8825" s="18" t="str">
        <f t="shared" si="275"/>
        <v>Eversource_WMA-Conway Muni Agg Rate-44166</v>
      </c>
      <c r="G8825" s="11" t="s">
        <v>131</v>
      </c>
      <c r="H8825" s="11" t="s">
        <v>54</v>
      </c>
      <c r="I8825" s="11" t="s">
        <v>99</v>
      </c>
      <c r="J8825" s="11" t="s">
        <v>288</v>
      </c>
      <c r="K8825" s="11" t="str">
        <f>IFERROR(INDEX('EDC Component Dictionary'!$C$5:$C$37,MATCH('Rates Database'!J8825,'EDC Component Dictionary'!$B$5:$B$37,0)), "Energy Supply")</f>
        <v>Energy Supply</v>
      </c>
      <c r="L8825" s="12">
        <v>8.9010000000000006E-2</v>
      </c>
      <c r="M8825" s="12"/>
    </row>
    <row r="8826" spans="1:13" x14ac:dyDescent="0.3">
      <c r="A8826" s="18">
        <v>8824</v>
      </c>
      <c r="B8826" s="18">
        <f t="shared" si="274"/>
        <v>2020</v>
      </c>
      <c r="C8826" s="17">
        <v>44166</v>
      </c>
      <c r="D8826" s="18" t="s">
        <v>130</v>
      </c>
      <c r="E8826" s="18" t="s">
        <v>95</v>
      </c>
      <c r="F8826" s="18" t="str">
        <f t="shared" si="275"/>
        <v>Eversource_WMA-Deerfield Muni Agg Rate-44166</v>
      </c>
      <c r="G8826" s="11" t="s">
        <v>131</v>
      </c>
      <c r="H8826" s="11" t="s">
        <v>54</v>
      </c>
      <c r="I8826" s="11" t="s">
        <v>99</v>
      </c>
      <c r="J8826" s="11" t="s">
        <v>289</v>
      </c>
      <c r="K8826" s="11" t="str">
        <f>IFERROR(INDEX('EDC Component Dictionary'!$C$5:$C$37,MATCH('Rates Database'!J8826,'EDC Component Dictionary'!$B$5:$B$37,0)), "Energy Supply")</f>
        <v>Energy Supply</v>
      </c>
      <c r="L8826" s="12">
        <v>8.9109999999999995E-2</v>
      </c>
      <c r="M8826" s="12"/>
    </row>
    <row r="8827" spans="1:13" x14ac:dyDescent="0.3">
      <c r="A8827" s="18">
        <v>8825</v>
      </c>
      <c r="B8827" s="18">
        <f t="shared" si="274"/>
        <v>2020</v>
      </c>
      <c r="C8827" s="17">
        <v>44166</v>
      </c>
      <c r="D8827" s="18" t="s">
        <v>130</v>
      </c>
      <c r="E8827" s="18" t="s">
        <v>95</v>
      </c>
      <c r="F8827" s="18" t="str">
        <f t="shared" si="275"/>
        <v>Eversource_WMA-Huntington Muni Agg Rate-44166</v>
      </c>
      <c r="G8827" s="11" t="s">
        <v>131</v>
      </c>
      <c r="H8827" s="11" t="s">
        <v>54</v>
      </c>
      <c r="I8827" s="11" t="s">
        <v>99</v>
      </c>
      <c r="J8827" s="11" t="s">
        <v>290</v>
      </c>
      <c r="K8827" s="11" t="str">
        <f>IFERROR(INDEX('EDC Component Dictionary'!$C$5:$C$37,MATCH('Rates Database'!J8827,'EDC Component Dictionary'!$B$5:$B$37,0)), "Energy Supply")</f>
        <v>Energy Supply</v>
      </c>
      <c r="L8827" s="12">
        <v>8.899E-2</v>
      </c>
      <c r="M8827" s="12"/>
    </row>
    <row r="8828" spans="1:13" x14ac:dyDescent="0.3">
      <c r="A8828" s="18">
        <v>8826</v>
      </c>
      <c r="B8828" s="18">
        <f t="shared" si="274"/>
        <v>2020</v>
      </c>
      <c r="C8828" s="17">
        <v>44166</v>
      </c>
      <c r="D8828" s="18" t="s">
        <v>130</v>
      </c>
      <c r="E8828" s="18" t="s">
        <v>95</v>
      </c>
      <c r="F8828" s="18" t="str">
        <f t="shared" si="275"/>
        <v>Eversource_WMA-Northfield Muni Agg Rate-44166</v>
      </c>
      <c r="G8828" s="11" t="s">
        <v>131</v>
      </c>
      <c r="H8828" s="11" t="s">
        <v>54</v>
      </c>
      <c r="I8828" s="11" t="s">
        <v>99</v>
      </c>
      <c r="J8828" s="11" t="s">
        <v>291</v>
      </c>
      <c r="K8828" s="11" t="str">
        <f>IFERROR(INDEX('EDC Component Dictionary'!$C$5:$C$37,MATCH('Rates Database'!J8828,'EDC Component Dictionary'!$B$5:$B$37,0)), "Energy Supply")</f>
        <v>Energy Supply</v>
      </c>
      <c r="L8828" s="12">
        <v>8.9039999999999994E-2</v>
      </c>
      <c r="M8828" s="12"/>
    </row>
    <row r="8829" spans="1:13" x14ac:dyDescent="0.3">
      <c r="A8829" s="18">
        <v>8827</v>
      </c>
      <c r="B8829" s="18">
        <f t="shared" si="274"/>
        <v>2020</v>
      </c>
      <c r="C8829" s="17">
        <v>44166</v>
      </c>
      <c r="D8829" s="18" t="s">
        <v>130</v>
      </c>
      <c r="E8829" s="18" t="s">
        <v>95</v>
      </c>
      <c r="F8829" s="18" t="str">
        <f t="shared" si="275"/>
        <v>Eversource_WMA-Sunderland Muni Agg Rate-44166</v>
      </c>
      <c r="G8829" s="11" t="s">
        <v>131</v>
      </c>
      <c r="H8829" s="11" t="s">
        <v>54</v>
      </c>
      <c r="I8829" s="11" t="s">
        <v>99</v>
      </c>
      <c r="J8829" s="11" t="s">
        <v>292</v>
      </c>
      <c r="K8829" s="11" t="str">
        <f>IFERROR(INDEX('EDC Component Dictionary'!$C$5:$C$37,MATCH('Rates Database'!J8829,'EDC Component Dictionary'!$B$5:$B$37,0)), "Energy Supply")</f>
        <v>Energy Supply</v>
      </c>
      <c r="L8829" s="12">
        <v>8.9010000000000006E-2</v>
      </c>
      <c r="M8829" s="12"/>
    </row>
    <row r="8830" spans="1:13" x14ac:dyDescent="0.3">
      <c r="A8830" s="18">
        <v>8828</v>
      </c>
      <c r="B8830" s="18">
        <f t="shared" si="274"/>
        <v>2020</v>
      </c>
      <c r="C8830" s="17">
        <v>44166</v>
      </c>
      <c r="D8830" s="18" t="s">
        <v>130</v>
      </c>
      <c r="E8830" s="18" t="s">
        <v>164</v>
      </c>
      <c r="F8830" s="18" t="str">
        <f t="shared" si="275"/>
        <v>National Grid-Marlborough Muni Agg Rate-44166</v>
      </c>
      <c r="G8830" s="11" t="s">
        <v>131</v>
      </c>
      <c r="H8830" s="11" t="s">
        <v>54</v>
      </c>
      <c r="I8830" s="11" t="s">
        <v>99</v>
      </c>
      <c r="J8830" s="11" t="s">
        <v>263</v>
      </c>
      <c r="K8830" s="11" t="str">
        <f>IFERROR(INDEX('EDC Component Dictionary'!$C$5:$C$37,MATCH('Rates Database'!J8830,'EDC Component Dictionary'!$B$5:$B$37,0)), "Energy Supply")</f>
        <v>Energy Supply</v>
      </c>
      <c r="L8830" s="12">
        <v>9.3899999999999997E-2</v>
      </c>
      <c r="M8830" s="12"/>
    </row>
    <row r="8831" spans="1:13" x14ac:dyDescent="0.3">
      <c r="A8831" s="18">
        <v>8829</v>
      </c>
      <c r="B8831" s="18">
        <f t="shared" si="274"/>
        <v>2020</v>
      </c>
      <c r="C8831" s="17">
        <v>44166</v>
      </c>
      <c r="D8831" s="18" t="s">
        <v>130</v>
      </c>
      <c r="E8831" s="18" t="s">
        <v>164</v>
      </c>
      <c r="F8831" s="18" t="str">
        <f t="shared" si="275"/>
        <v>National Grid-Webster Muni Agg Rate-44166</v>
      </c>
      <c r="G8831" s="11" t="s">
        <v>131</v>
      </c>
      <c r="H8831" s="11" t="s">
        <v>54</v>
      </c>
      <c r="I8831" s="11" t="s">
        <v>99</v>
      </c>
      <c r="J8831" s="11" t="s">
        <v>266</v>
      </c>
      <c r="K8831" s="11" t="str">
        <f>IFERROR(INDEX('EDC Component Dictionary'!$C$5:$C$37,MATCH('Rates Database'!J8831,'EDC Component Dictionary'!$B$5:$B$37,0)), "Energy Supply")</f>
        <v>Energy Supply</v>
      </c>
      <c r="L8831" s="12">
        <v>9.5130000000000006E-2</v>
      </c>
      <c r="M8831" s="12"/>
    </row>
    <row r="8832" spans="1:13" x14ac:dyDescent="0.3">
      <c r="A8832" s="18">
        <v>8830</v>
      </c>
      <c r="B8832" s="18">
        <f t="shared" si="274"/>
        <v>2020</v>
      </c>
      <c r="C8832" s="17">
        <v>44166</v>
      </c>
      <c r="D8832" s="18" t="s">
        <v>130</v>
      </c>
      <c r="E8832" s="18" t="s">
        <v>95</v>
      </c>
      <c r="F8832" s="18" t="str">
        <f t="shared" si="275"/>
        <v>Eversource_WMA-Gill Muni Agg Rate-44166</v>
      </c>
      <c r="G8832" s="11" t="s">
        <v>131</v>
      </c>
      <c r="H8832" s="11" t="s">
        <v>54</v>
      </c>
      <c r="I8832" s="11" t="s">
        <v>99</v>
      </c>
      <c r="J8832" s="11" t="s">
        <v>293</v>
      </c>
      <c r="K8832" s="11" t="str">
        <f>IFERROR(INDEX('EDC Component Dictionary'!$C$5:$C$37,MATCH('Rates Database'!J8832,'EDC Component Dictionary'!$B$5:$B$37,0)), "Energy Supply")</f>
        <v>Energy Supply</v>
      </c>
      <c r="L8832" s="12">
        <v>9.6579999999999999E-2</v>
      </c>
      <c r="M8832" s="12"/>
    </row>
    <row r="8833" spans="1:13" x14ac:dyDescent="0.3">
      <c r="A8833" s="18">
        <v>8831</v>
      </c>
      <c r="B8833" s="18">
        <f t="shared" si="274"/>
        <v>2020</v>
      </c>
      <c r="C8833" s="17">
        <v>44166</v>
      </c>
      <c r="D8833" s="18" t="s">
        <v>130</v>
      </c>
      <c r="E8833" s="18" t="s">
        <v>95</v>
      </c>
      <c r="F8833" s="18" t="str">
        <f t="shared" si="275"/>
        <v>Eversource_WMA-West Springfield Muni Agg Rate-44166</v>
      </c>
      <c r="G8833" s="11" t="s">
        <v>131</v>
      </c>
      <c r="H8833" s="11" t="s">
        <v>54</v>
      </c>
      <c r="I8833" s="11" t="s">
        <v>99</v>
      </c>
      <c r="J8833" s="11" t="s">
        <v>272</v>
      </c>
      <c r="K8833" s="11" t="str">
        <f>IFERROR(INDEX('EDC Component Dictionary'!$C$5:$C$37,MATCH('Rates Database'!J8833,'EDC Component Dictionary'!$B$5:$B$37,0)), "Energy Supply")</f>
        <v>Energy Supply</v>
      </c>
      <c r="L8833" s="12">
        <v>9.672E-2</v>
      </c>
      <c r="M8833" s="12"/>
    </row>
    <row r="8834" spans="1:13" x14ac:dyDescent="0.3">
      <c r="A8834" s="18">
        <v>8832</v>
      </c>
      <c r="B8834" s="18">
        <f t="shared" si="274"/>
        <v>2020</v>
      </c>
      <c r="C8834" s="17">
        <v>44166</v>
      </c>
      <c r="D8834" s="18" t="s">
        <v>130</v>
      </c>
      <c r="E8834" s="18" t="s">
        <v>95</v>
      </c>
      <c r="F8834" s="18" t="str">
        <f t="shared" si="275"/>
        <v>Eversource_WMA-Lanesborough Muni Agg Rate-44166</v>
      </c>
      <c r="G8834" s="11" t="s">
        <v>131</v>
      </c>
      <c r="H8834" s="11" t="s">
        <v>54</v>
      </c>
      <c r="I8834" s="11" t="s">
        <v>99</v>
      </c>
      <c r="J8834" s="11" t="s">
        <v>255</v>
      </c>
      <c r="K8834" s="11" t="str">
        <f>IFERROR(INDEX('EDC Component Dictionary'!$C$5:$C$37,MATCH('Rates Database'!J8834,'EDC Component Dictionary'!$B$5:$B$37,0)), "Energy Supply")</f>
        <v>Energy Supply</v>
      </c>
      <c r="L8834" s="12">
        <v>9.7030000000000005E-2</v>
      </c>
      <c r="M8834" s="12"/>
    </row>
    <row r="8835" spans="1:13" x14ac:dyDescent="0.3">
      <c r="A8835" s="18">
        <v>8833</v>
      </c>
      <c r="B8835" s="18">
        <f t="shared" ref="B8835:B8898" si="276">YEAR(C8835)</f>
        <v>2020</v>
      </c>
      <c r="C8835" s="17">
        <v>44166</v>
      </c>
      <c r="D8835" s="18" t="s">
        <v>130</v>
      </c>
      <c r="E8835" s="18" t="s">
        <v>164</v>
      </c>
      <c r="F8835" s="18" t="str">
        <f t="shared" si="275"/>
        <v>National Grid-Florida Muni Agg Rate-44166</v>
      </c>
      <c r="G8835" s="11" t="s">
        <v>131</v>
      </c>
      <c r="H8835" s="11" t="s">
        <v>54</v>
      </c>
      <c r="I8835" s="11" t="s">
        <v>99</v>
      </c>
      <c r="J8835" s="11" t="s">
        <v>218</v>
      </c>
      <c r="K8835" s="11" t="str">
        <f>IFERROR(INDEX('EDC Component Dictionary'!$C$5:$C$37,MATCH('Rates Database'!J8835,'EDC Component Dictionary'!$B$5:$B$37,0)), "Energy Supply")</f>
        <v>Energy Supply</v>
      </c>
      <c r="L8835" s="12">
        <v>9.7680000000000003E-2</v>
      </c>
      <c r="M8835" s="12"/>
    </row>
    <row r="8836" spans="1:13" x14ac:dyDescent="0.3">
      <c r="A8836" s="18">
        <v>8834</v>
      </c>
      <c r="B8836" s="18">
        <f t="shared" si="276"/>
        <v>2020</v>
      </c>
      <c r="C8836" s="17">
        <v>44166</v>
      </c>
      <c r="D8836" s="18" t="s">
        <v>130</v>
      </c>
      <c r="E8836" s="18" t="s">
        <v>163</v>
      </c>
      <c r="F8836" s="18" t="str">
        <f t="shared" ref="F8836:F8899" si="277">_xlfn.CONCAT(E8836,"-",J8836,"-",C8836)</f>
        <v>Eversource_EMA-Plymouth Muni Agg Rate-44166</v>
      </c>
      <c r="G8836" s="11" t="s">
        <v>131</v>
      </c>
      <c r="H8836" s="11" t="s">
        <v>54</v>
      </c>
      <c r="I8836" s="11" t="s">
        <v>99</v>
      </c>
      <c r="J8836" s="11" t="s">
        <v>180</v>
      </c>
      <c r="K8836" s="11" t="str">
        <f>IFERROR(INDEX('EDC Component Dictionary'!$C$5:$C$37,MATCH('Rates Database'!J8836,'EDC Component Dictionary'!$B$5:$B$37,0)), "Energy Supply")</f>
        <v>Energy Supply</v>
      </c>
      <c r="L8836" s="12">
        <v>9.8070000000000004E-2</v>
      </c>
      <c r="M8836" s="12"/>
    </row>
    <row r="8837" spans="1:13" x14ac:dyDescent="0.3">
      <c r="A8837" s="18">
        <v>8835</v>
      </c>
      <c r="B8837" s="18">
        <f t="shared" si="276"/>
        <v>2020</v>
      </c>
      <c r="C8837" s="17">
        <v>44166</v>
      </c>
      <c r="D8837" s="18" t="s">
        <v>130</v>
      </c>
      <c r="E8837" s="18" t="s">
        <v>95</v>
      </c>
      <c r="F8837" s="18" t="str">
        <f t="shared" si="277"/>
        <v>Eversource_WMA-Hatfield Muni Agg Rate-44166</v>
      </c>
      <c r="G8837" s="11" t="s">
        <v>131</v>
      </c>
      <c r="H8837" s="11" t="s">
        <v>54</v>
      </c>
      <c r="I8837" s="11" t="s">
        <v>99</v>
      </c>
      <c r="J8837" s="11" t="s">
        <v>280</v>
      </c>
      <c r="K8837" s="11" t="str">
        <f>IFERROR(INDEX('EDC Component Dictionary'!$C$5:$C$37,MATCH('Rates Database'!J8837,'EDC Component Dictionary'!$B$5:$B$37,0)), "Energy Supply")</f>
        <v>Energy Supply</v>
      </c>
      <c r="L8837" s="12">
        <v>9.8970000000000002E-2</v>
      </c>
      <c r="M8837" s="12"/>
    </row>
    <row r="8838" spans="1:13" x14ac:dyDescent="0.3">
      <c r="A8838" s="18">
        <v>8836</v>
      </c>
      <c r="B8838" s="18">
        <f t="shared" si="276"/>
        <v>2020</v>
      </c>
      <c r="C8838" s="17">
        <v>44166</v>
      </c>
      <c r="D8838" s="18" t="s">
        <v>130</v>
      </c>
      <c r="E8838" s="18" t="s">
        <v>164</v>
      </c>
      <c r="F8838" s="18" t="str">
        <f t="shared" si="277"/>
        <v>National Grid-Adams Muni Agg Rate-44166</v>
      </c>
      <c r="G8838" s="11" t="s">
        <v>131</v>
      </c>
      <c r="H8838" s="11" t="s">
        <v>54</v>
      </c>
      <c r="I8838" s="11" t="s">
        <v>99</v>
      </c>
      <c r="J8838" s="11" t="s">
        <v>183</v>
      </c>
      <c r="K8838" s="11" t="str">
        <f>IFERROR(INDEX('EDC Component Dictionary'!$C$5:$C$37,MATCH('Rates Database'!J8838,'EDC Component Dictionary'!$B$5:$B$37,0)), "Energy Supply")</f>
        <v>Energy Supply</v>
      </c>
      <c r="L8838" s="12">
        <v>9.9500000000000005E-2</v>
      </c>
      <c r="M8838" s="12"/>
    </row>
    <row r="8839" spans="1:13" x14ac:dyDescent="0.3">
      <c r="A8839" s="18">
        <v>8837</v>
      </c>
      <c r="B8839" s="18">
        <f t="shared" si="276"/>
        <v>2020</v>
      </c>
      <c r="C8839" s="17">
        <v>44166</v>
      </c>
      <c r="D8839" s="18" t="s">
        <v>130</v>
      </c>
      <c r="E8839" s="18" t="s">
        <v>95</v>
      </c>
      <c r="F8839" s="18" t="str">
        <f t="shared" si="277"/>
        <v>Eversource_WMA-Cheshire Muni Agg Rate-44166</v>
      </c>
      <c r="G8839" s="11" t="s">
        <v>131</v>
      </c>
      <c r="H8839" s="11" t="s">
        <v>54</v>
      </c>
      <c r="I8839" s="11" t="s">
        <v>99</v>
      </c>
      <c r="J8839" s="11" t="s">
        <v>184</v>
      </c>
      <c r="K8839" s="11" t="str">
        <f>IFERROR(INDEX('EDC Component Dictionary'!$C$5:$C$37,MATCH('Rates Database'!J8839,'EDC Component Dictionary'!$B$5:$B$37,0)), "Energy Supply")</f>
        <v>Energy Supply</v>
      </c>
      <c r="L8839" s="12">
        <v>9.9500000000000005E-2</v>
      </c>
      <c r="M8839" s="12"/>
    </row>
    <row r="8840" spans="1:13" x14ac:dyDescent="0.3">
      <c r="A8840" s="18">
        <v>8838</v>
      </c>
      <c r="B8840" s="18">
        <f t="shared" si="276"/>
        <v>2020</v>
      </c>
      <c r="C8840" s="17">
        <v>44166</v>
      </c>
      <c r="D8840" s="18" t="s">
        <v>130</v>
      </c>
      <c r="E8840" s="18" t="s">
        <v>164</v>
      </c>
      <c r="F8840" s="18" t="str">
        <f t="shared" si="277"/>
        <v>National Grid-Clarksburg Muni Agg Rate-44166</v>
      </c>
      <c r="G8840" s="11" t="s">
        <v>131</v>
      </c>
      <c r="H8840" s="11" t="s">
        <v>54</v>
      </c>
      <c r="I8840" s="11" t="s">
        <v>99</v>
      </c>
      <c r="J8840" s="11" t="s">
        <v>216</v>
      </c>
      <c r="K8840" s="11" t="str">
        <f>IFERROR(INDEX('EDC Component Dictionary'!$C$5:$C$37,MATCH('Rates Database'!J8840,'EDC Component Dictionary'!$B$5:$B$37,0)), "Energy Supply")</f>
        <v>Energy Supply</v>
      </c>
      <c r="L8840" s="12">
        <v>9.9500000000000005E-2</v>
      </c>
      <c r="M8840" s="12"/>
    </row>
    <row r="8841" spans="1:13" x14ac:dyDescent="0.3">
      <c r="A8841" s="18">
        <v>8839</v>
      </c>
      <c r="B8841" s="18">
        <f t="shared" si="276"/>
        <v>2020</v>
      </c>
      <c r="C8841" s="17">
        <v>44166</v>
      </c>
      <c r="D8841" s="18" t="s">
        <v>130</v>
      </c>
      <c r="E8841" s="18" t="s">
        <v>95</v>
      </c>
      <c r="F8841" s="18" t="str">
        <f t="shared" si="277"/>
        <v>Eversource_WMA-Lenox Muni Agg Rate-44166</v>
      </c>
      <c r="G8841" s="11" t="s">
        <v>131</v>
      </c>
      <c r="H8841" s="11" t="s">
        <v>54</v>
      </c>
      <c r="I8841" s="11" t="s">
        <v>99</v>
      </c>
      <c r="J8841" s="11" t="s">
        <v>219</v>
      </c>
      <c r="K8841" s="11" t="str">
        <f>IFERROR(INDEX('EDC Component Dictionary'!$C$5:$C$37,MATCH('Rates Database'!J8841,'EDC Component Dictionary'!$B$5:$B$37,0)), "Energy Supply")</f>
        <v>Energy Supply</v>
      </c>
      <c r="L8841" s="12">
        <v>9.9500000000000005E-2</v>
      </c>
      <c r="M8841" s="12"/>
    </row>
    <row r="8842" spans="1:13" x14ac:dyDescent="0.3">
      <c r="A8842" s="18">
        <v>8840</v>
      </c>
      <c r="B8842" s="18">
        <f t="shared" si="276"/>
        <v>2020</v>
      </c>
      <c r="C8842" s="17">
        <v>44166</v>
      </c>
      <c r="D8842" s="18" t="s">
        <v>130</v>
      </c>
      <c r="E8842" s="18" t="s">
        <v>164</v>
      </c>
      <c r="F8842" s="18" t="str">
        <f t="shared" si="277"/>
        <v>National Grid-Monterey Muni Agg Rate-44166</v>
      </c>
      <c r="G8842" s="11" t="s">
        <v>131</v>
      </c>
      <c r="H8842" s="11" t="s">
        <v>54</v>
      </c>
      <c r="I8842" s="11" t="s">
        <v>99</v>
      </c>
      <c r="J8842" s="11" t="s">
        <v>220</v>
      </c>
      <c r="K8842" s="11" t="str">
        <f>IFERROR(INDEX('EDC Component Dictionary'!$C$5:$C$37,MATCH('Rates Database'!J8842,'EDC Component Dictionary'!$B$5:$B$37,0)), "Energy Supply")</f>
        <v>Energy Supply</v>
      </c>
      <c r="L8842" s="12">
        <v>9.9500000000000005E-2</v>
      </c>
      <c r="M8842" s="12"/>
    </row>
    <row r="8843" spans="1:13" x14ac:dyDescent="0.3">
      <c r="A8843" s="18">
        <v>8841</v>
      </c>
      <c r="B8843" s="18">
        <f t="shared" si="276"/>
        <v>2020</v>
      </c>
      <c r="C8843" s="17">
        <v>44166</v>
      </c>
      <c r="D8843" s="18" t="s">
        <v>130</v>
      </c>
      <c r="E8843" s="18" t="s">
        <v>164</v>
      </c>
      <c r="F8843" s="18" t="str">
        <f t="shared" si="277"/>
        <v>National Grid-New Marlborough Muni Agg Rate-44166</v>
      </c>
      <c r="G8843" s="11" t="s">
        <v>131</v>
      </c>
      <c r="H8843" s="11" t="s">
        <v>54</v>
      </c>
      <c r="I8843" s="11" t="s">
        <v>99</v>
      </c>
      <c r="J8843" s="11" t="s">
        <v>221</v>
      </c>
      <c r="K8843" s="11" t="str">
        <f>IFERROR(INDEX('EDC Component Dictionary'!$C$5:$C$37,MATCH('Rates Database'!J8843,'EDC Component Dictionary'!$B$5:$B$37,0)), "Energy Supply")</f>
        <v>Energy Supply</v>
      </c>
      <c r="L8843" s="12">
        <v>9.9500000000000005E-2</v>
      </c>
      <c r="M8843" s="12"/>
    </row>
    <row r="8844" spans="1:13" x14ac:dyDescent="0.3">
      <c r="A8844" s="18">
        <v>8842</v>
      </c>
      <c r="B8844" s="18">
        <f t="shared" si="276"/>
        <v>2020</v>
      </c>
      <c r="C8844" s="17">
        <v>44166</v>
      </c>
      <c r="D8844" s="18" t="s">
        <v>130</v>
      </c>
      <c r="E8844" s="18" t="s">
        <v>164</v>
      </c>
      <c r="F8844" s="18" t="str">
        <f t="shared" si="277"/>
        <v>National Grid-North Adams Muni Agg Rate-44166</v>
      </c>
      <c r="G8844" s="11" t="s">
        <v>131</v>
      </c>
      <c r="H8844" s="11" t="s">
        <v>54</v>
      </c>
      <c r="I8844" s="11" t="s">
        <v>99</v>
      </c>
      <c r="J8844" s="11" t="s">
        <v>222</v>
      </c>
      <c r="K8844" s="11" t="str">
        <f>IFERROR(INDEX('EDC Component Dictionary'!$C$5:$C$37,MATCH('Rates Database'!J8844,'EDC Component Dictionary'!$B$5:$B$37,0)), "Energy Supply")</f>
        <v>Energy Supply</v>
      </c>
      <c r="L8844" s="12">
        <v>9.9500000000000005E-2</v>
      </c>
      <c r="M8844" s="12"/>
    </row>
    <row r="8845" spans="1:13" x14ac:dyDescent="0.3">
      <c r="A8845" s="18">
        <v>8843</v>
      </c>
      <c r="B8845" s="18">
        <f t="shared" si="276"/>
        <v>2020</v>
      </c>
      <c r="C8845" s="17">
        <v>44166</v>
      </c>
      <c r="D8845" s="18" t="s">
        <v>130</v>
      </c>
      <c r="E8845" s="18" t="s">
        <v>164</v>
      </c>
      <c r="F8845" s="18" t="str">
        <f t="shared" si="277"/>
        <v>National Grid-Sheffield Muni Agg Rate-44166</v>
      </c>
      <c r="G8845" s="11" t="s">
        <v>131</v>
      </c>
      <c r="H8845" s="11" t="s">
        <v>54</v>
      </c>
      <c r="I8845" s="11" t="s">
        <v>99</v>
      </c>
      <c r="J8845" s="11" t="s">
        <v>223</v>
      </c>
      <c r="K8845" s="11" t="str">
        <f>IFERROR(INDEX('EDC Component Dictionary'!$C$5:$C$37,MATCH('Rates Database'!J8845,'EDC Component Dictionary'!$B$5:$B$37,0)), "Energy Supply")</f>
        <v>Energy Supply</v>
      </c>
      <c r="L8845" s="12">
        <v>9.9500000000000005E-2</v>
      </c>
      <c r="M8845" s="12"/>
    </row>
    <row r="8846" spans="1:13" x14ac:dyDescent="0.3">
      <c r="A8846" s="18">
        <v>8844</v>
      </c>
      <c r="B8846" s="18">
        <f t="shared" si="276"/>
        <v>2020</v>
      </c>
      <c r="C8846" s="17">
        <v>44166</v>
      </c>
      <c r="D8846" s="18" t="s">
        <v>130</v>
      </c>
      <c r="E8846" s="18" t="s">
        <v>164</v>
      </c>
      <c r="F8846" s="18" t="str">
        <f t="shared" si="277"/>
        <v>National Grid-West Stockbridge Muni Agg Rate-44166</v>
      </c>
      <c r="G8846" s="11" t="s">
        <v>131</v>
      </c>
      <c r="H8846" s="11" t="s">
        <v>54</v>
      </c>
      <c r="I8846" s="11" t="s">
        <v>99</v>
      </c>
      <c r="J8846" s="11" t="s">
        <v>224</v>
      </c>
      <c r="K8846" s="11" t="str">
        <f>IFERROR(INDEX('EDC Component Dictionary'!$C$5:$C$37,MATCH('Rates Database'!J8846,'EDC Component Dictionary'!$B$5:$B$37,0)), "Energy Supply")</f>
        <v>Energy Supply</v>
      </c>
      <c r="L8846" s="12">
        <v>9.9500000000000005E-2</v>
      </c>
      <c r="M8846" s="12"/>
    </row>
    <row r="8847" spans="1:13" x14ac:dyDescent="0.3">
      <c r="A8847" s="18">
        <v>8845</v>
      </c>
      <c r="B8847" s="18">
        <f t="shared" si="276"/>
        <v>2020</v>
      </c>
      <c r="C8847" s="17">
        <v>44166</v>
      </c>
      <c r="D8847" s="18" t="s">
        <v>130</v>
      </c>
      <c r="E8847" s="18" t="s">
        <v>95</v>
      </c>
      <c r="F8847" s="18" t="str">
        <f t="shared" si="277"/>
        <v>Eversource_WMA-Pittsfield Muni Agg Rate-44166</v>
      </c>
      <c r="G8847" s="11" t="s">
        <v>131</v>
      </c>
      <c r="H8847" s="11" t="s">
        <v>54</v>
      </c>
      <c r="I8847" s="11" t="s">
        <v>99</v>
      </c>
      <c r="J8847" s="11" t="s">
        <v>176</v>
      </c>
      <c r="K8847" s="11" t="str">
        <f>IFERROR(INDEX('EDC Component Dictionary'!$C$5:$C$37,MATCH('Rates Database'!J8847,'EDC Component Dictionary'!$B$5:$B$37,0)), "Energy Supply")</f>
        <v>Energy Supply</v>
      </c>
      <c r="L8847" s="12">
        <v>9.9760000000000001E-2</v>
      </c>
      <c r="M8847" s="12"/>
    </row>
    <row r="8848" spans="1:13" x14ac:dyDescent="0.3">
      <c r="A8848" s="18">
        <v>8846</v>
      </c>
      <c r="B8848" s="18">
        <f t="shared" si="276"/>
        <v>2020</v>
      </c>
      <c r="C8848" s="17">
        <v>44166</v>
      </c>
      <c r="D8848" s="18" t="s">
        <v>130</v>
      </c>
      <c r="E8848" s="18" t="s">
        <v>164</v>
      </c>
      <c r="F8848" s="18" t="str">
        <f t="shared" si="277"/>
        <v>National Grid-Lancaster Muni Agg Rate-44166</v>
      </c>
      <c r="G8848" s="11" t="s">
        <v>131</v>
      </c>
      <c r="H8848" s="11" t="s">
        <v>54</v>
      </c>
      <c r="I8848" s="11" t="s">
        <v>99</v>
      </c>
      <c r="J8848" s="11" t="s">
        <v>260</v>
      </c>
      <c r="K8848" s="11" t="str">
        <f>IFERROR(INDEX('EDC Component Dictionary'!$C$5:$C$37,MATCH('Rates Database'!J8848,'EDC Component Dictionary'!$B$5:$B$37,0)), "Energy Supply")</f>
        <v>Energy Supply</v>
      </c>
      <c r="L8848" s="12">
        <v>9.9779999999999994E-2</v>
      </c>
      <c r="M8848" s="12"/>
    </row>
    <row r="8849" spans="1:13" x14ac:dyDescent="0.3">
      <c r="A8849" s="18">
        <v>8847</v>
      </c>
      <c r="B8849" s="18">
        <f t="shared" si="276"/>
        <v>2020</v>
      </c>
      <c r="C8849" s="17">
        <v>44166</v>
      </c>
      <c r="D8849" s="18" t="s">
        <v>130</v>
      </c>
      <c r="E8849" s="18" t="s">
        <v>163</v>
      </c>
      <c r="F8849" s="18" t="str">
        <f t="shared" si="277"/>
        <v>Eversource_EMA-Cape Light Compact JPE Muni Agg Rate-44166</v>
      </c>
      <c r="G8849" s="11" t="s">
        <v>131</v>
      </c>
      <c r="H8849" s="11" t="s">
        <v>54</v>
      </c>
      <c r="I8849" s="11" t="s">
        <v>99</v>
      </c>
      <c r="J8849" s="11" t="s">
        <v>264</v>
      </c>
      <c r="K8849" s="11" t="str">
        <f>IFERROR(INDEX('EDC Component Dictionary'!$C$5:$C$37,MATCH('Rates Database'!J8849,'EDC Component Dictionary'!$B$5:$B$37,0)), "Energy Supply")</f>
        <v>Energy Supply</v>
      </c>
      <c r="L8849" s="12">
        <v>9.9809999999999996E-2</v>
      </c>
      <c r="M8849" s="12"/>
    </row>
    <row r="8850" spans="1:13" x14ac:dyDescent="0.3">
      <c r="A8850" s="18">
        <v>8848</v>
      </c>
      <c r="B8850" s="18">
        <f t="shared" si="276"/>
        <v>2020</v>
      </c>
      <c r="C8850" s="17">
        <v>44166</v>
      </c>
      <c r="D8850" s="18" t="s">
        <v>130</v>
      </c>
      <c r="E8850" s="18" t="s">
        <v>164</v>
      </c>
      <c r="F8850" s="18" t="str">
        <f t="shared" si="277"/>
        <v>National Grid-Chelmsford Muni Agg Rate-44166</v>
      </c>
      <c r="G8850" s="11" t="s">
        <v>131</v>
      </c>
      <c r="H8850" s="11" t="s">
        <v>54</v>
      </c>
      <c r="I8850" s="11" t="s">
        <v>99</v>
      </c>
      <c r="J8850" s="11" t="s">
        <v>173</v>
      </c>
      <c r="K8850" s="11" t="str">
        <f>IFERROR(INDEX('EDC Component Dictionary'!$C$5:$C$37,MATCH('Rates Database'!J8850,'EDC Component Dictionary'!$B$5:$B$37,0)), "Energy Supply")</f>
        <v>Energy Supply</v>
      </c>
      <c r="L8850" s="12">
        <v>0.10056</v>
      </c>
      <c r="M8850" s="12"/>
    </row>
    <row r="8851" spans="1:13" x14ac:dyDescent="0.3">
      <c r="A8851" s="18">
        <v>8849</v>
      </c>
      <c r="B8851" s="18">
        <f t="shared" si="276"/>
        <v>2020</v>
      </c>
      <c r="C8851" s="17">
        <v>44166</v>
      </c>
      <c r="D8851" s="18" t="s">
        <v>130</v>
      </c>
      <c r="E8851" s="18" t="s">
        <v>95</v>
      </c>
      <c r="F8851" s="18" t="str">
        <f t="shared" si="277"/>
        <v>Eversource_WMA-Leverett Muni Agg Rate-44166</v>
      </c>
      <c r="G8851" s="11" t="s">
        <v>131</v>
      </c>
      <c r="H8851" s="11" t="s">
        <v>54</v>
      </c>
      <c r="I8851" s="11" t="s">
        <v>99</v>
      </c>
      <c r="J8851" s="11" t="s">
        <v>265</v>
      </c>
      <c r="K8851" s="11" t="str">
        <f>IFERROR(INDEX('EDC Component Dictionary'!$C$5:$C$37,MATCH('Rates Database'!J8851,'EDC Component Dictionary'!$B$5:$B$37,0)), "Energy Supply")</f>
        <v>Energy Supply</v>
      </c>
      <c r="L8851" s="12">
        <v>0.10153</v>
      </c>
      <c r="M8851" s="12"/>
    </row>
    <row r="8852" spans="1:13" x14ac:dyDescent="0.3">
      <c r="A8852" s="18">
        <v>8850</v>
      </c>
      <c r="B8852" s="18">
        <f t="shared" si="276"/>
        <v>2020</v>
      </c>
      <c r="C8852" s="17">
        <v>44166</v>
      </c>
      <c r="D8852" s="18" t="s">
        <v>130</v>
      </c>
      <c r="E8852" s="18" t="s">
        <v>95</v>
      </c>
      <c r="F8852" s="18" t="str">
        <f t="shared" si="277"/>
        <v>Eversource_WMA-Hadley Muni Agg Rate-44166</v>
      </c>
      <c r="G8852" s="11" t="s">
        <v>131</v>
      </c>
      <c r="H8852" s="11" t="s">
        <v>54</v>
      </c>
      <c r="I8852" s="11" t="s">
        <v>99</v>
      </c>
      <c r="J8852" s="11" t="s">
        <v>277</v>
      </c>
      <c r="K8852" s="11" t="str">
        <f>IFERROR(INDEX('EDC Component Dictionary'!$C$5:$C$37,MATCH('Rates Database'!J8852,'EDC Component Dictionary'!$B$5:$B$37,0)), "Energy Supply")</f>
        <v>Energy Supply</v>
      </c>
      <c r="L8852" s="12">
        <v>0.10108</v>
      </c>
      <c r="M8852" s="12"/>
    </row>
    <row r="8853" spans="1:13" x14ac:dyDescent="0.3">
      <c r="A8853" s="18">
        <v>8851</v>
      </c>
      <c r="B8853" s="18">
        <f t="shared" si="276"/>
        <v>2020</v>
      </c>
      <c r="C8853" s="17">
        <v>44166</v>
      </c>
      <c r="D8853" s="18" t="s">
        <v>130</v>
      </c>
      <c r="E8853" s="18" t="s">
        <v>95</v>
      </c>
      <c r="F8853" s="18" t="str">
        <f t="shared" si="277"/>
        <v>Eversource_WMA-Sandisfield Muni Agg Rate-44166</v>
      </c>
      <c r="G8853" s="11" t="s">
        <v>131</v>
      </c>
      <c r="H8853" s="11" t="s">
        <v>54</v>
      </c>
      <c r="I8853" s="11" t="s">
        <v>99</v>
      </c>
      <c r="J8853" s="11" t="s">
        <v>253</v>
      </c>
      <c r="K8853" s="11" t="str">
        <f>IFERROR(INDEX('EDC Component Dictionary'!$C$5:$C$37,MATCH('Rates Database'!J8853,'EDC Component Dictionary'!$B$5:$B$37,0)), "Energy Supply")</f>
        <v>Energy Supply</v>
      </c>
      <c r="L8853" s="12">
        <v>0.10119</v>
      </c>
      <c r="M8853" s="12"/>
    </row>
    <row r="8854" spans="1:13" x14ac:dyDescent="0.3">
      <c r="A8854" s="18">
        <v>8852</v>
      </c>
      <c r="B8854" s="18">
        <f t="shared" si="276"/>
        <v>2020</v>
      </c>
      <c r="C8854" s="17">
        <v>44166</v>
      </c>
      <c r="D8854" s="18" t="s">
        <v>130</v>
      </c>
      <c r="E8854" s="18" t="s">
        <v>164</v>
      </c>
      <c r="F8854" s="18" t="str">
        <f t="shared" si="277"/>
        <v>National Grid-Great Barrington Muni Agg Rate-44166</v>
      </c>
      <c r="G8854" s="11" t="s">
        <v>131</v>
      </c>
      <c r="H8854" s="11" t="s">
        <v>54</v>
      </c>
      <c r="I8854" s="11" t="s">
        <v>99</v>
      </c>
      <c r="J8854" s="11" t="s">
        <v>245</v>
      </c>
      <c r="K8854" s="11" t="str">
        <f>IFERROR(INDEX('EDC Component Dictionary'!$C$5:$C$37,MATCH('Rates Database'!J8854,'EDC Component Dictionary'!$B$5:$B$37,0)), "Energy Supply")</f>
        <v>Energy Supply</v>
      </c>
      <c r="L8854" s="12">
        <v>0.10126</v>
      </c>
      <c r="M8854" s="12"/>
    </row>
    <row r="8855" spans="1:13" x14ac:dyDescent="0.3">
      <c r="A8855" s="18">
        <v>8853</v>
      </c>
      <c r="B8855" s="18">
        <f t="shared" si="276"/>
        <v>2020</v>
      </c>
      <c r="C8855" s="17">
        <v>44166</v>
      </c>
      <c r="D8855" s="18" t="s">
        <v>130</v>
      </c>
      <c r="E8855" s="18" t="s">
        <v>164</v>
      </c>
      <c r="F8855" s="18" t="str">
        <f t="shared" si="277"/>
        <v>National Grid-Williamsburg Muni Agg Rate-44166</v>
      </c>
      <c r="G8855" s="11" t="s">
        <v>131</v>
      </c>
      <c r="H8855" s="11" t="s">
        <v>54</v>
      </c>
      <c r="I8855" s="11" t="s">
        <v>99</v>
      </c>
      <c r="J8855" s="11" t="s">
        <v>249</v>
      </c>
      <c r="K8855" s="11" t="str">
        <f>IFERROR(INDEX('EDC Component Dictionary'!$C$5:$C$37,MATCH('Rates Database'!J8855,'EDC Component Dictionary'!$B$5:$B$37,0)), "Energy Supply")</f>
        <v>Energy Supply</v>
      </c>
      <c r="L8855" s="12">
        <v>0.10249</v>
      </c>
      <c r="M8855" s="12"/>
    </row>
    <row r="8856" spans="1:13" x14ac:dyDescent="0.3">
      <c r="A8856" s="18">
        <v>8854</v>
      </c>
      <c r="B8856" s="18">
        <f t="shared" si="276"/>
        <v>2020</v>
      </c>
      <c r="C8856" s="17">
        <v>44166</v>
      </c>
      <c r="D8856" s="18" t="s">
        <v>130</v>
      </c>
      <c r="E8856" s="18" t="s">
        <v>164</v>
      </c>
      <c r="F8856" s="18" t="str">
        <f t="shared" si="277"/>
        <v>National Grid-Easton Muni Agg Rate-44166</v>
      </c>
      <c r="G8856" s="11" t="s">
        <v>131</v>
      </c>
      <c r="H8856" s="11" t="s">
        <v>54</v>
      </c>
      <c r="I8856" s="11" t="s">
        <v>99</v>
      </c>
      <c r="J8856" s="11" t="s">
        <v>294</v>
      </c>
      <c r="K8856" s="11" t="str">
        <f>IFERROR(INDEX('EDC Component Dictionary'!$C$5:$C$37,MATCH('Rates Database'!J8856,'EDC Component Dictionary'!$B$5:$B$37,0)), "Energy Supply")</f>
        <v>Energy Supply</v>
      </c>
      <c r="L8856" s="12">
        <v>0.10287</v>
      </c>
      <c r="M8856" s="12"/>
    </row>
    <row r="8857" spans="1:13" x14ac:dyDescent="0.3">
      <c r="A8857" s="18">
        <v>8855</v>
      </c>
      <c r="B8857" s="18">
        <f t="shared" si="276"/>
        <v>2020</v>
      </c>
      <c r="C8857" s="17">
        <v>44166</v>
      </c>
      <c r="D8857" s="18" t="s">
        <v>130</v>
      </c>
      <c r="E8857" s="18" t="s">
        <v>164</v>
      </c>
      <c r="F8857" s="18" t="str">
        <f t="shared" si="277"/>
        <v>National Grid-Winchendon Muni Agg Rate-44166</v>
      </c>
      <c r="G8857" s="11" t="s">
        <v>131</v>
      </c>
      <c r="H8857" s="11" t="s">
        <v>54</v>
      </c>
      <c r="I8857" s="11" t="s">
        <v>99</v>
      </c>
      <c r="J8857" s="11" t="s">
        <v>181</v>
      </c>
      <c r="K8857" s="11" t="str">
        <f>IFERROR(INDEX('EDC Component Dictionary'!$C$5:$C$37,MATCH('Rates Database'!J8857,'EDC Component Dictionary'!$B$5:$B$37,0)), "Energy Supply")</f>
        <v>Energy Supply</v>
      </c>
      <c r="L8857" s="12">
        <v>0.10304000000000001</v>
      </c>
      <c r="M8857" s="12"/>
    </row>
    <row r="8858" spans="1:13" x14ac:dyDescent="0.3">
      <c r="A8858" s="18">
        <v>8856</v>
      </c>
      <c r="B8858" s="18">
        <f t="shared" si="276"/>
        <v>2020</v>
      </c>
      <c r="C8858" s="17">
        <v>44166</v>
      </c>
      <c r="D8858" s="18" t="s">
        <v>130</v>
      </c>
      <c r="E8858" s="18" t="s">
        <v>164</v>
      </c>
      <c r="F8858" s="18" t="str">
        <f t="shared" si="277"/>
        <v>National Grid-Charlton Muni Agg Rate-44166</v>
      </c>
      <c r="G8858" s="11" t="s">
        <v>131</v>
      </c>
      <c r="H8858" s="11" t="s">
        <v>54</v>
      </c>
      <c r="I8858" s="11" t="s">
        <v>99</v>
      </c>
      <c r="J8858" s="11" t="s">
        <v>188</v>
      </c>
      <c r="K8858" s="11" t="str">
        <f>IFERROR(INDEX('EDC Component Dictionary'!$C$5:$C$37,MATCH('Rates Database'!J8858,'EDC Component Dictionary'!$B$5:$B$37,0)), "Energy Supply")</f>
        <v>Energy Supply</v>
      </c>
      <c r="L8858" s="12">
        <v>0.10317</v>
      </c>
      <c r="M8858" s="12"/>
    </row>
    <row r="8859" spans="1:13" x14ac:dyDescent="0.3">
      <c r="A8859" s="18">
        <v>8857</v>
      </c>
      <c r="B8859" s="18">
        <f t="shared" si="276"/>
        <v>2020</v>
      </c>
      <c r="C8859" s="17">
        <v>44166</v>
      </c>
      <c r="D8859" s="18" t="s">
        <v>130</v>
      </c>
      <c r="E8859" s="18" t="s">
        <v>164</v>
      </c>
      <c r="F8859" s="18" t="str">
        <f t="shared" si="277"/>
        <v>National Grid-Millbury Muni Agg Rate-44166</v>
      </c>
      <c r="G8859" s="11" t="s">
        <v>131</v>
      </c>
      <c r="H8859" s="11" t="s">
        <v>54</v>
      </c>
      <c r="I8859" s="11" t="s">
        <v>99</v>
      </c>
      <c r="J8859" s="11" t="s">
        <v>198</v>
      </c>
      <c r="K8859" s="11" t="str">
        <f>IFERROR(INDEX('EDC Component Dictionary'!$C$5:$C$37,MATCH('Rates Database'!J8859,'EDC Component Dictionary'!$B$5:$B$37,0)), "Energy Supply")</f>
        <v>Energy Supply</v>
      </c>
      <c r="L8859" s="12">
        <v>0.10317999999999999</v>
      </c>
      <c r="M8859" s="12"/>
    </row>
    <row r="8860" spans="1:13" x14ac:dyDescent="0.3">
      <c r="A8860" s="18">
        <v>8858</v>
      </c>
      <c r="B8860" s="18">
        <f t="shared" si="276"/>
        <v>2020</v>
      </c>
      <c r="C8860" s="17">
        <v>44166</v>
      </c>
      <c r="D8860" s="18" t="s">
        <v>130</v>
      </c>
      <c r="E8860" s="18" t="s">
        <v>164</v>
      </c>
      <c r="F8860" s="18" t="str">
        <f t="shared" si="277"/>
        <v>National Grid-Oxford Muni Agg Rate-44166</v>
      </c>
      <c r="G8860" s="11" t="s">
        <v>131</v>
      </c>
      <c r="H8860" s="11" t="s">
        <v>54</v>
      </c>
      <c r="I8860" s="11" t="s">
        <v>99</v>
      </c>
      <c r="J8860" s="11" t="s">
        <v>202</v>
      </c>
      <c r="K8860" s="11" t="str">
        <f>IFERROR(INDEX('EDC Component Dictionary'!$C$5:$C$37,MATCH('Rates Database'!J8860,'EDC Component Dictionary'!$B$5:$B$37,0)), "Energy Supply")</f>
        <v>Energy Supply</v>
      </c>
      <c r="L8860" s="12">
        <v>0.10321</v>
      </c>
      <c r="M8860" s="12"/>
    </row>
    <row r="8861" spans="1:13" x14ac:dyDescent="0.3">
      <c r="A8861" s="18">
        <v>8859</v>
      </c>
      <c r="B8861" s="18">
        <f t="shared" si="276"/>
        <v>2020</v>
      </c>
      <c r="C8861" s="17">
        <v>44166</v>
      </c>
      <c r="D8861" s="18" t="s">
        <v>130</v>
      </c>
      <c r="E8861" s="18" t="s">
        <v>163</v>
      </c>
      <c r="F8861" s="18" t="str">
        <f t="shared" si="277"/>
        <v>Eversource_EMA-Holliston Muni Agg Rate-44166</v>
      </c>
      <c r="G8861" s="11" t="s">
        <v>131</v>
      </c>
      <c r="H8861" s="11" t="s">
        <v>54</v>
      </c>
      <c r="I8861" s="11" t="s">
        <v>99</v>
      </c>
      <c r="J8861" s="11" t="s">
        <v>246</v>
      </c>
      <c r="K8861" s="11" t="str">
        <f>IFERROR(INDEX('EDC Component Dictionary'!$C$5:$C$37,MATCH('Rates Database'!J8861,'EDC Component Dictionary'!$B$5:$B$37,0)), "Energy Supply")</f>
        <v>Energy Supply</v>
      </c>
      <c r="L8861" s="12">
        <v>0.10331</v>
      </c>
      <c r="M8861" s="12"/>
    </row>
    <row r="8862" spans="1:13" x14ac:dyDescent="0.3">
      <c r="A8862" s="18">
        <v>8860</v>
      </c>
      <c r="B8862" s="18">
        <f t="shared" si="276"/>
        <v>2020</v>
      </c>
      <c r="C8862" s="17">
        <v>44166</v>
      </c>
      <c r="D8862" s="18" t="s">
        <v>130</v>
      </c>
      <c r="E8862" s="18" t="s">
        <v>164</v>
      </c>
      <c r="F8862" s="18" t="str">
        <f t="shared" si="277"/>
        <v>National Grid-Auburn Muni Agg Rate-44166</v>
      </c>
      <c r="G8862" s="11" t="s">
        <v>131</v>
      </c>
      <c r="H8862" s="11" t="s">
        <v>54</v>
      </c>
      <c r="I8862" s="11" t="s">
        <v>99</v>
      </c>
      <c r="J8862" s="11" t="s">
        <v>258</v>
      </c>
      <c r="K8862" s="11" t="str">
        <f>IFERROR(INDEX('EDC Component Dictionary'!$C$5:$C$37,MATCH('Rates Database'!J8862,'EDC Component Dictionary'!$B$5:$B$37,0)), "Energy Supply")</f>
        <v>Energy Supply</v>
      </c>
      <c r="L8862" s="12">
        <v>0.10353999999999999</v>
      </c>
      <c r="M8862" s="12"/>
    </row>
    <row r="8863" spans="1:13" x14ac:dyDescent="0.3">
      <c r="A8863" s="18">
        <v>8861</v>
      </c>
      <c r="B8863" s="18">
        <f t="shared" si="276"/>
        <v>2020</v>
      </c>
      <c r="C8863" s="17">
        <v>44166</v>
      </c>
      <c r="D8863" s="18" t="s">
        <v>130</v>
      </c>
      <c r="E8863" s="18" t="s">
        <v>163</v>
      </c>
      <c r="F8863" s="18" t="str">
        <f t="shared" si="277"/>
        <v>Eversource_EMA-Stoneham Muni Agg Rate-44166</v>
      </c>
      <c r="G8863" s="11" t="s">
        <v>131</v>
      </c>
      <c r="H8863" s="11" t="s">
        <v>54</v>
      </c>
      <c r="I8863" s="11" t="s">
        <v>99</v>
      </c>
      <c r="J8863" s="11" t="s">
        <v>267</v>
      </c>
      <c r="K8863" s="11" t="str">
        <f>IFERROR(INDEX('EDC Component Dictionary'!$C$5:$C$37,MATCH('Rates Database'!J8863,'EDC Component Dictionary'!$B$5:$B$37,0)), "Energy Supply")</f>
        <v>Energy Supply</v>
      </c>
      <c r="L8863" s="12">
        <v>0.10403999999999999</v>
      </c>
      <c r="M8863" s="12"/>
    </row>
    <row r="8864" spans="1:13" x14ac:dyDescent="0.3">
      <c r="A8864" s="18">
        <v>8862</v>
      </c>
      <c r="B8864" s="18">
        <f t="shared" si="276"/>
        <v>2020</v>
      </c>
      <c r="C8864" s="17">
        <v>44166</v>
      </c>
      <c r="D8864" s="18" t="s">
        <v>130</v>
      </c>
      <c r="E8864" s="18" t="s">
        <v>164</v>
      </c>
      <c r="F8864" s="18" t="str">
        <f t="shared" si="277"/>
        <v>National Grid-Foxborough Muni Agg Rate-44166</v>
      </c>
      <c r="G8864" s="11" t="s">
        <v>131</v>
      </c>
      <c r="H8864" s="11" t="s">
        <v>54</v>
      </c>
      <c r="I8864" s="11" t="s">
        <v>99</v>
      </c>
      <c r="J8864" s="11" t="s">
        <v>256</v>
      </c>
      <c r="K8864" s="11" t="str">
        <f>IFERROR(INDEX('EDC Component Dictionary'!$C$5:$C$37,MATCH('Rates Database'!J8864,'EDC Component Dictionary'!$B$5:$B$37,0)), "Energy Supply")</f>
        <v>Energy Supply</v>
      </c>
      <c r="L8864" s="12">
        <v>0.10373</v>
      </c>
      <c r="M8864" s="12"/>
    </row>
    <row r="8865" spans="1:13" x14ac:dyDescent="0.3">
      <c r="A8865" s="18">
        <v>8863</v>
      </c>
      <c r="B8865" s="18">
        <f t="shared" si="276"/>
        <v>2020</v>
      </c>
      <c r="C8865" s="17">
        <v>44166</v>
      </c>
      <c r="D8865" s="18" t="s">
        <v>130</v>
      </c>
      <c r="E8865" s="18" t="s">
        <v>164</v>
      </c>
      <c r="F8865" s="18" t="str">
        <f t="shared" si="277"/>
        <v>National Grid-Orange Muni Agg Rate-44166</v>
      </c>
      <c r="G8865" s="11" t="s">
        <v>131</v>
      </c>
      <c r="H8865" s="11" t="s">
        <v>54</v>
      </c>
      <c r="I8865" s="11" t="s">
        <v>99</v>
      </c>
      <c r="J8865" s="11" t="s">
        <v>182</v>
      </c>
      <c r="K8865" s="11" t="str">
        <f>IFERROR(INDEX('EDC Component Dictionary'!$C$5:$C$37,MATCH('Rates Database'!J8865,'EDC Component Dictionary'!$B$5:$B$37,0)), "Energy Supply")</f>
        <v>Energy Supply</v>
      </c>
      <c r="L8865" s="12">
        <v>0.10383000000000001</v>
      </c>
      <c r="M8865" s="12"/>
    </row>
    <row r="8866" spans="1:13" x14ac:dyDescent="0.3">
      <c r="A8866" s="18">
        <v>8864</v>
      </c>
      <c r="B8866" s="18">
        <f t="shared" si="276"/>
        <v>2020</v>
      </c>
      <c r="C8866" s="17">
        <v>44166</v>
      </c>
      <c r="D8866" s="18" t="s">
        <v>130</v>
      </c>
      <c r="E8866" s="18" t="s">
        <v>163</v>
      </c>
      <c r="F8866" s="18" t="str">
        <f t="shared" si="277"/>
        <v>Eversource_EMA-Ashland Muni Agg Rate-44166</v>
      </c>
      <c r="G8866" s="11" t="s">
        <v>131</v>
      </c>
      <c r="H8866" s="11" t="s">
        <v>54</v>
      </c>
      <c r="I8866" s="11" t="s">
        <v>99</v>
      </c>
      <c r="J8866" s="11" t="s">
        <v>234</v>
      </c>
      <c r="K8866" s="11" t="str">
        <f>IFERROR(INDEX('EDC Component Dictionary'!$C$5:$C$37,MATCH('Rates Database'!J8866,'EDC Component Dictionary'!$B$5:$B$37,0)), "Energy Supply")</f>
        <v>Energy Supply</v>
      </c>
      <c r="L8866" s="12">
        <v>0.10409</v>
      </c>
      <c r="M8866" s="12"/>
    </row>
    <row r="8867" spans="1:13" x14ac:dyDescent="0.3">
      <c r="A8867" s="18">
        <v>8865</v>
      </c>
      <c r="B8867" s="18">
        <f t="shared" si="276"/>
        <v>2020</v>
      </c>
      <c r="C8867" s="17">
        <v>44166</v>
      </c>
      <c r="D8867" s="18" t="s">
        <v>130</v>
      </c>
      <c r="E8867" s="18" t="s">
        <v>164</v>
      </c>
      <c r="F8867" s="18" t="str">
        <f t="shared" si="277"/>
        <v>National Grid-Westborough Muni Agg Rate-44166</v>
      </c>
      <c r="G8867" s="11" t="s">
        <v>131</v>
      </c>
      <c r="H8867" s="11" t="s">
        <v>54</v>
      </c>
      <c r="I8867" s="11" t="s">
        <v>99</v>
      </c>
      <c r="J8867" s="11" t="s">
        <v>172</v>
      </c>
      <c r="K8867" s="11" t="str">
        <f>IFERROR(INDEX('EDC Component Dictionary'!$C$5:$C$37,MATCH('Rates Database'!J8867,'EDC Component Dictionary'!$B$5:$B$37,0)), "Energy Supply")</f>
        <v>Energy Supply</v>
      </c>
      <c r="L8867" s="12">
        <v>0.10439</v>
      </c>
      <c r="M8867" s="12"/>
    </row>
    <row r="8868" spans="1:13" x14ac:dyDescent="0.3">
      <c r="A8868" s="18">
        <v>8866</v>
      </c>
      <c r="B8868" s="18">
        <f t="shared" si="276"/>
        <v>2020</v>
      </c>
      <c r="C8868" s="17">
        <v>44166</v>
      </c>
      <c r="D8868" s="18" t="s">
        <v>130</v>
      </c>
      <c r="E8868" s="18" t="s">
        <v>163</v>
      </c>
      <c r="F8868" s="18" t="str">
        <f t="shared" si="277"/>
        <v>Eversource_EMA-Acushnet Muni Agg Rate-44166</v>
      </c>
      <c r="G8868" s="11" t="s">
        <v>131</v>
      </c>
      <c r="H8868" s="11" t="s">
        <v>54</v>
      </c>
      <c r="I8868" s="11" t="s">
        <v>99</v>
      </c>
      <c r="J8868" s="11" t="s">
        <v>185</v>
      </c>
      <c r="K8868" s="11" t="str">
        <f>IFERROR(INDEX('EDC Component Dictionary'!$C$5:$C$37,MATCH('Rates Database'!J8868,'EDC Component Dictionary'!$B$5:$B$37,0)), "Energy Supply")</f>
        <v>Energy Supply</v>
      </c>
      <c r="L8868" s="12">
        <v>0.1043</v>
      </c>
      <c r="M8868" s="12"/>
    </row>
    <row r="8869" spans="1:13" x14ac:dyDescent="0.3">
      <c r="A8869" s="18">
        <v>8867</v>
      </c>
      <c r="B8869" s="18">
        <f t="shared" si="276"/>
        <v>2020</v>
      </c>
      <c r="C8869" s="17">
        <v>44166</v>
      </c>
      <c r="D8869" s="18" t="s">
        <v>130</v>
      </c>
      <c r="E8869" s="18" t="s">
        <v>164</v>
      </c>
      <c r="F8869" s="18" t="str">
        <f t="shared" si="277"/>
        <v>National Grid-Attleboro Muni Agg Rate-44166</v>
      </c>
      <c r="G8869" s="11" t="s">
        <v>131</v>
      </c>
      <c r="H8869" s="11" t="s">
        <v>54</v>
      </c>
      <c r="I8869" s="11" t="s">
        <v>99</v>
      </c>
      <c r="J8869" s="11" t="s">
        <v>186</v>
      </c>
      <c r="K8869" s="11" t="str">
        <f>IFERROR(INDEX('EDC Component Dictionary'!$C$5:$C$37,MATCH('Rates Database'!J8869,'EDC Component Dictionary'!$B$5:$B$37,0)), "Energy Supply")</f>
        <v>Energy Supply</v>
      </c>
      <c r="L8869" s="12">
        <v>0.1043</v>
      </c>
      <c r="M8869" s="12"/>
    </row>
    <row r="8870" spans="1:13" x14ac:dyDescent="0.3">
      <c r="A8870" s="18">
        <v>8868</v>
      </c>
      <c r="B8870" s="18">
        <f t="shared" si="276"/>
        <v>2020</v>
      </c>
      <c r="C8870" s="17">
        <v>44166</v>
      </c>
      <c r="D8870" s="18" t="s">
        <v>130</v>
      </c>
      <c r="E8870" s="18" t="s">
        <v>163</v>
      </c>
      <c r="F8870" s="18" t="str">
        <f t="shared" si="277"/>
        <v>Eversource_EMA-Carver Muni Agg Rate-44166</v>
      </c>
      <c r="G8870" s="11" t="s">
        <v>131</v>
      </c>
      <c r="H8870" s="11" t="s">
        <v>54</v>
      </c>
      <c r="I8870" s="11" t="s">
        <v>99</v>
      </c>
      <c r="J8870" s="11" t="s">
        <v>187</v>
      </c>
      <c r="K8870" s="11" t="str">
        <f>IFERROR(INDEX('EDC Component Dictionary'!$C$5:$C$37,MATCH('Rates Database'!J8870,'EDC Component Dictionary'!$B$5:$B$37,0)), "Energy Supply")</f>
        <v>Energy Supply</v>
      </c>
      <c r="L8870" s="12">
        <v>0.1043</v>
      </c>
      <c r="M8870" s="12"/>
    </row>
    <row r="8871" spans="1:13" x14ac:dyDescent="0.3">
      <c r="A8871" s="18">
        <v>8869</v>
      </c>
      <c r="B8871" s="18">
        <f t="shared" si="276"/>
        <v>2020</v>
      </c>
      <c r="C8871" s="17">
        <v>44166</v>
      </c>
      <c r="D8871" s="18" t="s">
        <v>130</v>
      </c>
      <c r="E8871" s="18" t="s">
        <v>163</v>
      </c>
      <c r="F8871" s="18" t="str">
        <f t="shared" si="277"/>
        <v>Eversource_EMA-Dartmouth Muni Agg Rate-44166</v>
      </c>
      <c r="G8871" s="11" t="s">
        <v>131</v>
      </c>
      <c r="H8871" s="11" t="s">
        <v>54</v>
      </c>
      <c r="I8871" s="11" t="s">
        <v>99</v>
      </c>
      <c r="J8871" s="11" t="s">
        <v>189</v>
      </c>
      <c r="K8871" s="11" t="str">
        <f>IFERROR(INDEX('EDC Component Dictionary'!$C$5:$C$37,MATCH('Rates Database'!J8871,'EDC Component Dictionary'!$B$5:$B$37,0)), "Energy Supply")</f>
        <v>Energy Supply</v>
      </c>
      <c r="L8871" s="12">
        <v>0.1043</v>
      </c>
      <c r="M8871" s="12"/>
    </row>
    <row r="8872" spans="1:13" x14ac:dyDescent="0.3">
      <c r="A8872" s="18">
        <v>8870</v>
      </c>
      <c r="B8872" s="18">
        <f t="shared" si="276"/>
        <v>2020</v>
      </c>
      <c r="C8872" s="17">
        <v>44166</v>
      </c>
      <c r="D8872" s="18" t="s">
        <v>130</v>
      </c>
      <c r="E8872" s="18" t="s">
        <v>164</v>
      </c>
      <c r="F8872" s="18" t="str">
        <f t="shared" si="277"/>
        <v>National Grid-Dighton Muni Agg Rate-44166</v>
      </c>
      <c r="G8872" s="11" t="s">
        <v>131</v>
      </c>
      <c r="H8872" s="11" t="s">
        <v>54</v>
      </c>
      <c r="I8872" s="11" t="s">
        <v>99</v>
      </c>
      <c r="J8872" s="11" t="s">
        <v>190</v>
      </c>
      <c r="K8872" s="11" t="str">
        <f>IFERROR(INDEX('EDC Component Dictionary'!$C$5:$C$37,MATCH('Rates Database'!J8872,'EDC Component Dictionary'!$B$5:$B$37,0)), "Energy Supply")</f>
        <v>Energy Supply</v>
      </c>
      <c r="L8872" s="12">
        <v>0.1043</v>
      </c>
      <c r="M8872" s="12"/>
    </row>
    <row r="8873" spans="1:13" x14ac:dyDescent="0.3">
      <c r="A8873" s="18">
        <v>8871</v>
      </c>
      <c r="B8873" s="18">
        <f t="shared" si="276"/>
        <v>2020</v>
      </c>
      <c r="C8873" s="17">
        <v>44166</v>
      </c>
      <c r="D8873" s="18" t="s">
        <v>130</v>
      </c>
      <c r="E8873" s="18" t="s">
        <v>164</v>
      </c>
      <c r="F8873" s="18" t="str">
        <f t="shared" si="277"/>
        <v>National Grid-Douglas Muni Agg Rate-44166</v>
      </c>
      <c r="G8873" s="11" t="s">
        <v>131</v>
      </c>
      <c r="H8873" s="11" t="s">
        <v>54</v>
      </c>
      <c r="I8873" s="11" t="s">
        <v>99</v>
      </c>
      <c r="J8873" s="11" t="s">
        <v>191</v>
      </c>
      <c r="K8873" s="11" t="str">
        <f>IFERROR(INDEX('EDC Component Dictionary'!$C$5:$C$37,MATCH('Rates Database'!J8873,'EDC Component Dictionary'!$B$5:$B$37,0)), "Energy Supply")</f>
        <v>Energy Supply</v>
      </c>
      <c r="L8873" s="12">
        <v>0.1043</v>
      </c>
      <c r="M8873" s="12"/>
    </row>
    <row r="8874" spans="1:13" x14ac:dyDescent="0.3">
      <c r="A8874" s="18">
        <v>8872</v>
      </c>
      <c r="B8874" s="18">
        <f t="shared" si="276"/>
        <v>2020</v>
      </c>
      <c r="C8874" s="17">
        <v>44166</v>
      </c>
      <c r="D8874" s="18" t="s">
        <v>130</v>
      </c>
      <c r="E8874" s="18" t="s">
        <v>164</v>
      </c>
      <c r="F8874" s="18" t="str">
        <f t="shared" si="277"/>
        <v>National Grid-Dracut Muni Agg Rate-44166</v>
      </c>
      <c r="G8874" s="11" t="s">
        <v>131</v>
      </c>
      <c r="H8874" s="11" t="s">
        <v>54</v>
      </c>
      <c r="I8874" s="11" t="s">
        <v>99</v>
      </c>
      <c r="J8874" s="11" t="s">
        <v>192</v>
      </c>
      <c r="K8874" s="11" t="str">
        <f>IFERROR(INDEX('EDC Component Dictionary'!$C$5:$C$37,MATCH('Rates Database'!J8874,'EDC Component Dictionary'!$B$5:$B$37,0)), "Energy Supply")</f>
        <v>Energy Supply</v>
      </c>
      <c r="L8874" s="12">
        <v>0.1043</v>
      </c>
      <c r="M8874" s="12"/>
    </row>
    <row r="8875" spans="1:13" x14ac:dyDescent="0.3">
      <c r="A8875" s="18">
        <v>8873</v>
      </c>
      <c r="B8875" s="18">
        <f t="shared" si="276"/>
        <v>2020</v>
      </c>
      <c r="C8875" s="17">
        <v>44166</v>
      </c>
      <c r="D8875" s="18" t="s">
        <v>130</v>
      </c>
      <c r="E8875" s="18" t="s">
        <v>163</v>
      </c>
      <c r="F8875" s="18" t="str">
        <f t="shared" si="277"/>
        <v>Eversource_EMA-Fairhaven Muni Agg Rate-44166</v>
      </c>
      <c r="G8875" s="11" t="s">
        <v>131</v>
      </c>
      <c r="H8875" s="11" t="s">
        <v>54</v>
      </c>
      <c r="I8875" s="11" t="s">
        <v>99</v>
      </c>
      <c r="J8875" s="11" t="s">
        <v>193</v>
      </c>
      <c r="K8875" s="11" t="str">
        <f>IFERROR(INDEX('EDC Component Dictionary'!$C$5:$C$37,MATCH('Rates Database'!J8875,'EDC Component Dictionary'!$B$5:$B$37,0)), "Energy Supply")</f>
        <v>Energy Supply</v>
      </c>
      <c r="L8875" s="12">
        <v>0.1043</v>
      </c>
      <c r="M8875" s="12"/>
    </row>
    <row r="8876" spans="1:13" x14ac:dyDescent="0.3">
      <c r="A8876" s="18">
        <v>8874</v>
      </c>
      <c r="B8876" s="18">
        <f t="shared" si="276"/>
        <v>2020</v>
      </c>
      <c r="C8876" s="17">
        <v>44166</v>
      </c>
      <c r="D8876" s="18" t="s">
        <v>130</v>
      </c>
      <c r="E8876" s="18" t="s">
        <v>164</v>
      </c>
      <c r="F8876" s="18" t="str">
        <f t="shared" si="277"/>
        <v>National Grid-Fall River Muni Agg Rate-44166</v>
      </c>
      <c r="G8876" s="11" t="s">
        <v>131</v>
      </c>
      <c r="H8876" s="11" t="s">
        <v>54</v>
      </c>
      <c r="I8876" s="11" t="s">
        <v>99</v>
      </c>
      <c r="J8876" s="11" t="s">
        <v>194</v>
      </c>
      <c r="K8876" s="11" t="str">
        <f>IFERROR(INDEX('EDC Component Dictionary'!$C$5:$C$37,MATCH('Rates Database'!J8876,'EDC Component Dictionary'!$B$5:$B$37,0)), "Energy Supply")</f>
        <v>Energy Supply</v>
      </c>
      <c r="L8876" s="12">
        <v>0.1043</v>
      </c>
      <c r="M8876" s="12"/>
    </row>
    <row r="8877" spans="1:13" x14ac:dyDescent="0.3">
      <c r="A8877" s="18">
        <v>8875</v>
      </c>
      <c r="B8877" s="18">
        <f t="shared" si="276"/>
        <v>2020</v>
      </c>
      <c r="C8877" s="17">
        <v>44166</v>
      </c>
      <c r="D8877" s="18" t="s">
        <v>130</v>
      </c>
      <c r="E8877" s="18" t="s">
        <v>163</v>
      </c>
      <c r="F8877" s="18" t="str">
        <f t="shared" si="277"/>
        <v>Eversource_EMA-Freetown Muni Agg Rate-44166</v>
      </c>
      <c r="G8877" s="11" t="s">
        <v>131</v>
      </c>
      <c r="H8877" s="11" t="s">
        <v>54</v>
      </c>
      <c r="I8877" s="11" t="s">
        <v>99</v>
      </c>
      <c r="J8877" s="11" t="s">
        <v>195</v>
      </c>
      <c r="K8877" s="11" t="str">
        <f>IFERROR(INDEX('EDC Component Dictionary'!$C$5:$C$37,MATCH('Rates Database'!J8877,'EDC Component Dictionary'!$B$5:$B$37,0)), "Energy Supply")</f>
        <v>Energy Supply</v>
      </c>
      <c r="L8877" s="12">
        <v>0.1043</v>
      </c>
      <c r="M8877" s="12"/>
    </row>
    <row r="8878" spans="1:13" x14ac:dyDescent="0.3">
      <c r="A8878" s="18">
        <v>8876</v>
      </c>
      <c r="B8878" s="18">
        <f t="shared" si="276"/>
        <v>2020</v>
      </c>
      <c r="C8878" s="17">
        <v>44166</v>
      </c>
      <c r="D8878" s="18" t="s">
        <v>130</v>
      </c>
      <c r="E8878" s="18" t="s">
        <v>163</v>
      </c>
      <c r="F8878" s="18" t="str">
        <f t="shared" si="277"/>
        <v>Eversource_EMA-Mattapoisett Muni Agg Rate-44166</v>
      </c>
      <c r="G8878" s="11" t="s">
        <v>131</v>
      </c>
      <c r="H8878" s="11" t="s">
        <v>54</v>
      </c>
      <c r="I8878" s="11" t="s">
        <v>99</v>
      </c>
      <c r="J8878" s="11" t="s">
        <v>197</v>
      </c>
      <c r="K8878" s="11" t="str">
        <f>IFERROR(INDEX('EDC Component Dictionary'!$C$5:$C$37,MATCH('Rates Database'!J8878,'EDC Component Dictionary'!$B$5:$B$37,0)), "Energy Supply")</f>
        <v>Energy Supply</v>
      </c>
      <c r="L8878" s="12">
        <v>0.1043</v>
      </c>
      <c r="M8878" s="12"/>
    </row>
    <row r="8879" spans="1:13" x14ac:dyDescent="0.3">
      <c r="A8879" s="18">
        <v>8877</v>
      </c>
      <c r="B8879" s="18">
        <f t="shared" si="276"/>
        <v>2020</v>
      </c>
      <c r="C8879" s="17">
        <v>44166</v>
      </c>
      <c r="D8879" s="18" t="s">
        <v>130</v>
      </c>
      <c r="E8879" s="18" t="s">
        <v>163</v>
      </c>
      <c r="F8879" s="18" t="str">
        <f t="shared" si="277"/>
        <v>Eversource_EMA-New Bedford Muni Agg Rate-44166</v>
      </c>
      <c r="G8879" s="11" t="s">
        <v>131</v>
      </c>
      <c r="H8879" s="11" t="s">
        <v>54</v>
      </c>
      <c r="I8879" s="11" t="s">
        <v>99</v>
      </c>
      <c r="J8879" s="11" t="s">
        <v>199</v>
      </c>
      <c r="K8879" s="11" t="str">
        <f>IFERROR(INDEX('EDC Component Dictionary'!$C$5:$C$37,MATCH('Rates Database'!J8879,'EDC Component Dictionary'!$B$5:$B$37,0)), "Energy Supply")</f>
        <v>Energy Supply</v>
      </c>
      <c r="L8879" s="12">
        <v>0.1043</v>
      </c>
      <c r="M8879" s="12"/>
    </row>
    <row r="8880" spans="1:13" x14ac:dyDescent="0.3">
      <c r="A8880" s="18">
        <v>8878</v>
      </c>
      <c r="B8880" s="18">
        <f t="shared" si="276"/>
        <v>2020</v>
      </c>
      <c r="C8880" s="17">
        <v>44166</v>
      </c>
      <c r="D8880" s="18" t="s">
        <v>130</v>
      </c>
      <c r="E8880" s="18" t="s">
        <v>164</v>
      </c>
      <c r="F8880" s="18" t="str">
        <f t="shared" si="277"/>
        <v>National Grid-Northbridge Muni Agg Rate-44166</v>
      </c>
      <c r="G8880" s="11" t="s">
        <v>131</v>
      </c>
      <c r="H8880" s="11" t="s">
        <v>54</v>
      </c>
      <c r="I8880" s="11" t="s">
        <v>99</v>
      </c>
      <c r="J8880" s="11" t="s">
        <v>200</v>
      </c>
      <c r="K8880" s="11" t="str">
        <f>IFERROR(INDEX('EDC Component Dictionary'!$C$5:$C$37,MATCH('Rates Database'!J8880,'EDC Component Dictionary'!$B$5:$B$37,0)), "Energy Supply")</f>
        <v>Energy Supply</v>
      </c>
      <c r="L8880" s="12">
        <v>0.1043</v>
      </c>
      <c r="M8880" s="12"/>
    </row>
    <row r="8881" spans="1:13" x14ac:dyDescent="0.3">
      <c r="A8881" s="18">
        <v>8879</v>
      </c>
      <c r="B8881" s="18">
        <f t="shared" si="276"/>
        <v>2020</v>
      </c>
      <c r="C8881" s="17">
        <v>44166</v>
      </c>
      <c r="D8881" s="18" t="s">
        <v>130</v>
      </c>
      <c r="E8881" s="18" t="s">
        <v>164</v>
      </c>
      <c r="F8881" s="18" t="str">
        <f t="shared" si="277"/>
        <v>National Grid-Norton Muni Agg Rate-44166</v>
      </c>
      <c r="G8881" s="11" t="s">
        <v>131</v>
      </c>
      <c r="H8881" s="11" t="s">
        <v>54</v>
      </c>
      <c r="I8881" s="11" t="s">
        <v>99</v>
      </c>
      <c r="J8881" s="11" t="s">
        <v>201</v>
      </c>
      <c r="K8881" s="11" t="str">
        <f>IFERROR(INDEX('EDC Component Dictionary'!$C$5:$C$37,MATCH('Rates Database'!J8881,'EDC Component Dictionary'!$B$5:$B$37,0)), "Energy Supply")</f>
        <v>Energy Supply</v>
      </c>
      <c r="L8881" s="12">
        <v>0.1043</v>
      </c>
      <c r="M8881" s="12"/>
    </row>
    <row r="8882" spans="1:13" x14ac:dyDescent="0.3">
      <c r="A8882" s="18">
        <v>8880</v>
      </c>
      <c r="B8882" s="18">
        <f t="shared" si="276"/>
        <v>2020</v>
      </c>
      <c r="C8882" s="17">
        <v>44166</v>
      </c>
      <c r="D8882" s="18" t="s">
        <v>130</v>
      </c>
      <c r="E8882" s="18" t="s">
        <v>164</v>
      </c>
      <c r="F8882" s="18" t="str">
        <f t="shared" si="277"/>
        <v>National Grid-Plainville Muni Agg Rate-44166</v>
      </c>
      <c r="G8882" s="11" t="s">
        <v>131</v>
      </c>
      <c r="H8882" s="11" t="s">
        <v>54</v>
      </c>
      <c r="I8882" s="11" t="s">
        <v>99</v>
      </c>
      <c r="J8882" s="11" t="s">
        <v>203</v>
      </c>
      <c r="K8882" s="11" t="str">
        <f>IFERROR(INDEX('EDC Component Dictionary'!$C$5:$C$37,MATCH('Rates Database'!J8882,'EDC Component Dictionary'!$B$5:$B$37,0)), "Energy Supply")</f>
        <v>Energy Supply</v>
      </c>
      <c r="L8882" s="12">
        <v>0.1043</v>
      </c>
      <c r="M8882" s="12"/>
    </row>
    <row r="8883" spans="1:13" x14ac:dyDescent="0.3">
      <c r="A8883" s="18">
        <v>8881</v>
      </c>
      <c r="B8883" s="18">
        <f t="shared" si="276"/>
        <v>2020</v>
      </c>
      <c r="C8883" s="17">
        <v>44166</v>
      </c>
      <c r="D8883" s="18" t="s">
        <v>130</v>
      </c>
      <c r="E8883" s="18" t="s">
        <v>164</v>
      </c>
      <c r="F8883" s="18" t="str">
        <f t="shared" si="277"/>
        <v>National Grid-Rehoboth Muni Agg Rate-44166</v>
      </c>
      <c r="G8883" s="11" t="s">
        <v>131</v>
      </c>
      <c r="H8883" s="11" t="s">
        <v>54</v>
      </c>
      <c r="I8883" s="11" t="s">
        <v>99</v>
      </c>
      <c r="J8883" s="11" t="s">
        <v>204</v>
      </c>
      <c r="K8883" s="11" t="str">
        <f>IFERROR(INDEX('EDC Component Dictionary'!$C$5:$C$37,MATCH('Rates Database'!J8883,'EDC Component Dictionary'!$B$5:$B$37,0)), "Energy Supply")</f>
        <v>Energy Supply</v>
      </c>
      <c r="L8883" s="12">
        <v>0.1043</v>
      </c>
      <c r="M8883" s="12"/>
    </row>
    <row r="8884" spans="1:13" x14ac:dyDescent="0.3">
      <c r="A8884" s="18">
        <v>8882</v>
      </c>
      <c r="B8884" s="18">
        <f t="shared" si="276"/>
        <v>2020</v>
      </c>
      <c r="C8884" s="17">
        <v>44166</v>
      </c>
      <c r="D8884" s="18" t="s">
        <v>130</v>
      </c>
      <c r="E8884" s="18" t="s">
        <v>164</v>
      </c>
      <c r="F8884" s="18" t="str">
        <f t="shared" si="277"/>
        <v>National Grid-Seekonk Muni Agg Rate-44166</v>
      </c>
      <c r="G8884" s="11" t="s">
        <v>131</v>
      </c>
      <c r="H8884" s="11" t="s">
        <v>54</v>
      </c>
      <c r="I8884" s="11" t="s">
        <v>99</v>
      </c>
      <c r="J8884" s="11" t="s">
        <v>205</v>
      </c>
      <c r="K8884" s="11" t="str">
        <f>IFERROR(INDEX('EDC Component Dictionary'!$C$5:$C$37,MATCH('Rates Database'!J8884,'EDC Component Dictionary'!$B$5:$B$37,0)), "Energy Supply")</f>
        <v>Energy Supply</v>
      </c>
      <c r="L8884" s="12">
        <v>0.1043</v>
      </c>
      <c r="M8884" s="12"/>
    </row>
    <row r="8885" spans="1:13" x14ac:dyDescent="0.3">
      <c r="A8885" s="18">
        <v>8883</v>
      </c>
      <c r="B8885" s="18">
        <f t="shared" si="276"/>
        <v>2020</v>
      </c>
      <c r="C8885" s="17">
        <v>44166</v>
      </c>
      <c r="D8885" s="18" t="s">
        <v>130</v>
      </c>
      <c r="E8885" s="18" t="s">
        <v>164</v>
      </c>
      <c r="F8885" s="18" t="str">
        <f t="shared" si="277"/>
        <v>National Grid-Somerset Muni Agg Rate-44166</v>
      </c>
      <c r="G8885" s="11" t="s">
        <v>131</v>
      </c>
      <c r="H8885" s="11" t="s">
        <v>54</v>
      </c>
      <c r="I8885" s="11" t="s">
        <v>99</v>
      </c>
      <c r="J8885" s="11" t="s">
        <v>206</v>
      </c>
      <c r="K8885" s="11" t="str">
        <f>IFERROR(INDEX('EDC Component Dictionary'!$C$5:$C$37,MATCH('Rates Database'!J8885,'EDC Component Dictionary'!$B$5:$B$37,0)), "Energy Supply")</f>
        <v>Energy Supply</v>
      </c>
      <c r="L8885" s="12">
        <v>0.1043</v>
      </c>
      <c r="M8885" s="12"/>
    </row>
    <row r="8886" spans="1:13" x14ac:dyDescent="0.3">
      <c r="A8886" s="18">
        <v>8884</v>
      </c>
      <c r="B8886" s="18">
        <f t="shared" si="276"/>
        <v>2020</v>
      </c>
      <c r="C8886" s="17">
        <v>44166</v>
      </c>
      <c r="D8886" s="18" t="s">
        <v>130</v>
      </c>
      <c r="E8886" s="18" t="s">
        <v>164</v>
      </c>
      <c r="F8886" s="18" t="str">
        <f t="shared" si="277"/>
        <v>National Grid-Swansea Muni Agg Rate-44166</v>
      </c>
      <c r="G8886" s="11" t="s">
        <v>131</v>
      </c>
      <c r="H8886" s="11" t="s">
        <v>54</v>
      </c>
      <c r="I8886" s="11" t="s">
        <v>99</v>
      </c>
      <c r="J8886" s="11" t="s">
        <v>207</v>
      </c>
      <c r="K8886" s="11" t="str">
        <f>IFERROR(INDEX('EDC Component Dictionary'!$C$5:$C$37,MATCH('Rates Database'!J8886,'EDC Component Dictionary'!$B$5:$B$37,0)), "Energy Supply")</f>
        <v>Energy Supply</v>
      </c>
      <c r="L8886" s="12">
        <v>0.1043</v>
      </c>
      <c r="M8886" s="12"/>
    </row>
    <row r="8887" spans="1:13" x14ac:dyDescent="0.3">
      <c r="A8887" s="18">
        <v>8885</v>
      </c>
      <c r="B8887" s="18">
        <f t="shared" si="276"/>
        <v>2020</v>
      </c>
      <c r="C8887" s="17">
        <v>44166</v>
      </c>
      <c r="D8887" s="18" t="s">
        <v>130</v>
      </c>
      <c r="E8887" s="18" t="s">
        <v>164</v>
      </c>
      <c r="F8887" s="18" t="str">
        <f t="shared" si="277"/>
        <v>National Grid-Westford Muni Agg Rate-44166</v>
      </c>
      <c r="G8887" s="11" t="s">
        <v>131</v>
      </c>
      <c r="H8887" s="11" t="s">
        <v>54</v>
      </c>
      <c r="I8887" s="11" t="s">
        <v>99</v>
      </c>
      <c r="J8887" s="11" t="s">
        <v>208</v>
      </c>
      <c r="K8887" s="11" t="str">
        <f>IFERROR(INDEX('EDC Component Dictionary'!$C$5:$C$37,MATCH('Rates Database'!J8887,'EDC Component Dictionary'!$B$5:$B$37,0)), "Energy Supply")</f>
        <v>Energy Supply</v>
      </c>
      <c r="L8887" s="12">
        <v>0.1043</v>
      </c>
      <c r="M8887" s="12"/>
    </row>
    <row r="8888" spans="1:13" x14ac:dyDescent="0.3">
      <c r="A8888" s="18">
        <v>8886</v>
      </c>
      <c r="B8888" s="18">
        <f t="shared" si="276"/>
        <v>2020</v>
      </c>
      <c r="C8888" s="17">
        <v>44166</v>
      </c>
      <c r="D8888" s="18" t="s">
        <v>130</v>
      </c>
      <c r="E8888" s="18" t="s">
        <v>163</v>
      </c>
      <c r="F8888" s="18" t="str">
        <f t="shared" si="277"/>
        <v>Eversource_EMA-Westport Muni Agg Rate-44166</v>
      </c>
      <c r="G8888" s="11" t="s">
        <v>131</v>
      </c>
      <c r="H8888" s="11" t="s">
        <v>54</v>
      </c>
      <c r="I8888" s="11" t="s">
        <v>99</v>
      </c>
      <c r="J8888" s="11" t="s">
        <v>209</v>
      </c>
      <c r="K8888" s="11" t="str">
        <f>IFERROR(INDEX('EDC Component Dictionary'!$C$5:$C$37,MATCH('Rates Database'!J8888,'EDC Component Dictionary'!$B$5:$B$37,0)), "Energy Supply")</f>
        <v>Energy Supply</v>
      </c>
      <c r="L8888" s="12">
        <v>0.1043</v>
      </c>
      <c r="M8888" s="12"/>
    </row>
    <row r="8889" spans="1:13" x14ac:dyDescent="0.3">
      <c r="A8889" s="18">
        <v>8887</v>
      </c>
      <c r="B8889" s="18">
        <f t="shared" si="276"/>
        <v>2020</v>
      </c>
      <c r="C8889" s="17">
        <v>44166</v>
      </c>
      <c r="D8889" s="18" t="s">
        <v>130</v>
      </c>
      <c r="E8889" s="18" t="s">
        <v>36</v>
      </c>
      <c r="F8889" s="18" t="str">
        <f t="shared" si="277"/>
        <v>Unitil-Ashby Muni Agg Rate-44166</v>
      </c>
      <c r="G8889" s="11" t="s">
        <v>131</v>
      </c>
      <c r="H8889" s="11" t="s">
        <v>54</v>
      </c>
      <c r="I8889" s="11" t="s">
        <v>99</v>
      </c>
      <c r="J8889" s="11" t="s">
        <v>235</v>
      </c>
      <c r="K8889" s="11" t="str">
        <f>IFERROR(INDEX('EDC Component Dictionary'!$C$5:$C$37,MATCH('Rates Database'!J8889,'EDC Component Dictionary'!$B$5:$B$37,0)), "Energy Supply")</f>
        <v>Energy Supply</v>
      </c>
      <c r="L8889" s="12">
        <v>0.10444000000000001</v>
      </c>
      <c r="M8889" s="12"/>
    </row>
    <row r="8890" spans="1:13" x14ac:dyDescent="0.3">
      <c r="A8890" s="18">
        <v>8888</v>
      </c>
      <c r="B8890" s="18">
        <f t="shared" si="276"/>
        <v>2020</v>
      </c>
      <c r="C8890" s="17">
        <v>44166</v>
      </c>
      <c r="D8890" s="18" t="s">
        <v>130</v>
      </c>
      <c r="E8890" s="18" t="s">
        <v>164</v>
      </c>
      <c r="F8890" s="18" t="str">
        <f t="shared" si="277"/>
        <v>National Grid-West Brookfield Muni Agg Rate-44166</v>
      </c>
      <c r="G8890" s="11" t="s">
        <v>131</v>
      </c>
      <c r="H8890" s="11" t="s">
        <v>54</v>
      </c>
      <c r="I8890" s="11" t="s">
        <v>99</v>
      </c>
      <c r="J8890" s="11" t="s">
        <v>177</v>
      </c>
      <c r="K8890" s="11" t="str">
        <f>IFERROR(INDEX('EDC Component Dictionary'!$C$5:$C$37,MATCH('Rates Database'!J8890,'EDC Component Dictionary'!$B$5:$B$37,0)), "Energy Supply")</f>
        <v>Energy Supply</v>
      </c>
      <c r="L8890" s="12">
        <v>0.10482</v>
      </c>
      <c r="M8890" s="12"/>
    </row>
    <row r="8891" spans="1:13" x14ac:dyDescent="0.3">
      <c r="A8891" s="18">
        <v>8889</v>
      </c>
      <c r="B8891" s="18">
        <f t="shared" si="276"/>
        <v>2020</v>
      </c>
      <c r="C8891" s="17">
        <v>44166</v>
      </c>
      <c r="D8891" s="18" t="s">
        <v>130</v>
      </c>
      <c r="E8891" s="18" t="s">
        <v>163</v>
      </c>
      <c r="F8891" s="18" t="str">
        <f t="shared" si="277"/>
        <v>Eversource_EMA-Somerville Muni Agg Rate-44166</v>
      </c>
      <c r="G8891" s="11" t="s">
        <v>131</v>
      </c>
      <c r="H8891" s="11" t="s">
        <v>54</v>
      </c>
      <c r="I8891" s="11" t="s">
        <v>99</v>
      </c>
      <c r="J8891" s="11" t="s">
        <v>212</v>
      </c>
      <c r="K8891" s="11" t="str">
        <f>IFERROR(INDEX('EDC Component Dictionary'!$C$5:$C$37,MATCH('Rates Database'!J8891,'EDC Component Dictionary'!$B$5:$B$37,0)), "Energy Supply")</f>
        <v>Energy Supply</v>
      </c>
      <c r="L8891" s="12">
        <v>0.10625</v>
      </c>
      <c r="M8891" s="12"/>
    </row>
    <row r="8892" spans="1:13" x14ac:dyDescent="0.3">
      <c r="A8892" s="18">
        <v>8890</v>
      </c>
      <c r="B8892" s="18">
        <f t="shared" si="276"/>
        <v>2020</v>
      </c>
      <c r="C8892" s="17">
        <v>44166</v>
      </c>
      <c r="D8892" s="18" t="s">
        <v>130</v>
      </c>
      <c r="E8892" s="18" t="s">
        <v>164</v>
      </c>
      <c r="F8892" s="18" t="str">
        <f t="shared" si="277"/>
        <v>National Grid-Gardner Muni Agg Rate-44166</v>
      </c>
      <c r="G8892" s="11" t="s">
        <v>131</v>
      </c>
      <c r="H8892" s="11" t="s">
        <v>54</v>
      </c>
      <c r="I8892" s="11" t="s">
        <v>99</v>
      </c>
      <c r="J8892" s="11" t="s">
        <v>179</v>
      </c>
      <c r="K8892" s="11" t="str">
        <f>IFERROR(INDEX('EDC Component Dictionary'!$C$5:$C$37,MATCH('Rates Database'!J8892,'EDC Component Dictionary'!$B$5:$B$37,0)), "Energy Supply")</f>
        <v>Energy Supply</v>
      </c>
      <c r="L8892" s="12">
        <v>0.10521</v>
      </c>
      <c r="M8892" s="12"/>
    </row>
    <row r="8893" spans="1:13" x14ac:dyDescent="0.3">
      <c r="A8893" s="18">
        <v>8891</v>
      </c>
      <c r="B8893" s="18">
        <f t="shared" si="276"/>
        <v>2020</v>
      </c>
      <c r="C8893" s="17">
        <v>44166</v>
      </c>
      <c r="D8893" s="18" t="s">
        <v>130</v>
      </c>
      <c r="E8893" s="18" t="s">
        <v>164</v>
      </c>
      <c r="F8893" s="18" t="str">
        <f t="shared" si="277"/>
        <v>National Grid-Melrose Muni Agg Rate-44166</v>
      </c>
      <c r="G8893" s="11" t="s">
        <v>131</v>
      </c>
      <c r="H8893" s="11" t="s">
        <v>54</v>
      </c>
      <c r="I8893" s="11" t="s">
        <v>99</v>
      </c>
      <c r="J8893" s="11" t="s">
        <v>269</v>
      </c>
      <c r="K8893" s="11" t="str">
        <f>IFERROR(INDEX('EDC Component Dictionary'!$C$5:$C$37,MATCH('Rates Database'!J8893,'EDC Component Dictionary'!$B$5:$B$37,0)), "Energy Supply")</f>
        <v>Energy Supply</v>
      </c>
      <c r="L8893" s="12">
        <v>0.10537000000000001</v>
      </c>
      <c r="M8893" s="12"/>
    </row>
    <row r="8894" spans="1:13" x14ac:dyDescent="0.3">
      <c r="A8894" s="18">
        <v>8892</v>
      </c>
      <c r="B8894" s="18">
        <f t="shared" si="276"/>
        <v>2020</v>
      </c>
      <c r="C8894" s="17">
        <v>44166</v>
      </c>
      <c r="D8894" s="18" t="s">
        <v>130</v>
      </c>
      <c r="E8894" s="18" t="s">
        <v>163</v>
      </c>
      <c r="F8894" s="18" t="str">
        <f t="shared" si="277"/>
        <v>Eversource_EMA-Kingston Muni Agg Rate-44166</v>
      </c>
      <c r="G8894" s="11" t="s">
        <v>131</v>
      </c>
      <c r="H8894" s="11" t="s">
        <v>54</v>
      </c>
      <c r="I8894" s="11" t="s">
        <v>99</v>
      </c>
      <c r="J8894" s="11" t="s">
        <v>211</v>
      </c>
      <c r="K8894" s="11" t="str">
        <f>IFERROR(INDEX('EDC Component Dictionary'!$C$5:$C$37,MATCH('Rates Database'!J8894,'EDC Component Dictionary'!$B$5:$B$37,0)), "Energy Supply")</f>
        <v>Energy Supply</v>
      </c>
      <c r="L8894" s="12">
        <v>0.10525</v>
      </c>
      <c r="M8894" s="12"/>
    </row>
    <row r="8895" spans="1:13" x14ac:dyDescent="0.3">
      <c r="A8895" s="18">
        <v>8893</v>
      </c>
      <c r="B8895" s="18">
        <f t="shared" si="276"/>
        <v>2020</v>
      </c>
      <c r="C8895" s="17">
        <v>44166</v>
      </c>
      <c r="D8895" s="18" t="s">
        <v>130</v>
      </c>
      <c r="E8895" s="18" t="s">
        <v>164</v>
      </c>
      <c r="F8895" s="18" t="str">
        <f t="shared" si="277"/>
        <v>National Grid-Pembroke Muni Agg Rate-44166</v>
      </c>
      <c r="G8895" s="11" t="s">
        <v>131</v>
      </c>
      <c r="H8895" s="11" t="s">
        <v>54</v>
      </c>
      <c r="I8895" s="11" t="s">
        <v>99</v>
      </c>
      <c r="J8895" s="11" t="s">
        <v>295</v>
      </c>
      <c r="K8895" s="11" t="str">
        <f>IFERROR(INDEX('EDC Component Dictionary'!$C$5:$C$37,MATCH('Rates Database'!J8895,'EDC Component Dictionary'!$B$5:$B$37,0)), "Energy Supply")</f>
        <v>Energy Supply</v>
      </c>
      <c r="L8895" s="12">
        <v>0.10528999999999999</v>
      </c>
      <c r="M8895" s="12"/>
    </row>
    <row r="8896" spans="1:13" x14ac:dyDescent="0.3">
      <c r="A8896" s="18">
        <v>8894</v>
      </c>
      <c r="B8896" s="18">
        <f t="shared" si="276"/>
        <v>2020</v>
      </c>
      <c r="C8896" s="17">
        <v>44166</v>
      </c>
      <c r="D8896" s="18" t="s">
        <v>130</v>
      </c>
      <c r="E8896" s="18" t="s">
        <v>95</v>
      </c>
      <c r="F8896" s="18" t="str">
        <f t="shared" si="277"/>
        <v>Eversource_WMA-Greenfield Muni Agg Rate-44166</v>
      </c>
      <c r="G8896" s="11" t="s">
        <v>131</v>
      </c>
      <c r="H8896" s="11" t="s">
        <v>54</v>
      </c>
      <c r="I8896" s="11" t="s">
        <v>99</v>
      </c>
      <c r="J8896" s="11" t="s">
        <v>214</v>
      </c>
      <c r="K8896" s="11" t="str">
        <f>IFERROR(INDEX('EDC Component Dictionary'!$C$5:$C$37,MATCH('Rates Database'!J8896,'EDC Component Dictionary'!$B$5:$B$37,0)), "Energy Supply")</f>
        <v>Energy Supply</v>
      </c>
      <c r="L8896" s="12">
        <v>0.10567</v>
      </c>
      <c r="M8896" s="12"/>
    </row>
    <row r="8897" spans="1:13" x14ac:dyDescent="0.3">
      <c r="A8897" s="18">
        <v>8895</v>
      </c>
      <c r="B8897" s="18">
        <f t="shared" si="276"/>
        <v>2020</v>
      </c>
      <c r="C8897" s="17">
        <v>44166</v>
      </c>
      <c r="D8897" s="18" t="s">
        <v>130</v>
      </c>
      <c r="E8897" s="18" t="s">
        <v>163</v>
      </c>
      <c r="F8897" s="18" t="str">
        <f t="shared" si="277"/>
        <v>Eversource_EMA-Dedham Muni Agg Rate-44166</v>
      </c>
      <c r="G8897" s="11" t="s">
        <v>131</v>
      </c>
      <c r="H8897" s="11" t="s">
        <v>54</v>
      </c>
      <c r="I8897" s="11" t="s">
        <v>99</v>
      </c>
      <c r="J8897" s="11" t="s">
        <v>278</v>
      </c>
      <c r="K8897" s="11" t="str">
        <f>IFERROR(INDEX('EDC Component Dictionary'!$C$5:$C$37,MATCH('Rates Database'!J8897,'EDC Component Dictionary'!$B$5:$B$37,0)), "Energy Supply")</f>
        <v>Energy Supply</v>
      </c>
      <c r="L8897" s="12">
        <v>0.10580000000000001</v>
      </c>
      <c r="M8897" s="12"/>
    </row>
    <row r="8898" spans="1:13" x14ac:dyDescent="0.3">
      <c r="A8898" s="18">
        <v>8896</v>
      </c>
      <c r="B8898" s="18">
        <f t="shared" si="276"/>
        <v>2020</v>
      </c>
      <c r="C8898" s="17">
        <v>44166</v>
      </c>
      <c r="D8898" s="18" t="s">
        <v>130</v>
      </c>
      <c r="E8898" s="18" t="s">
        <v>164</v>
      </c>
      <c r="F8898" s="18" t="str">
        <f t="shared" si="277"/>
        <v>National Grid-Avon Muni Agg Rate-44166</v>
      </c>
      <c r="G8898" s="11" t="s">
        <v>131</v>
      </c>
      <c r="H8898" s="11" t="s">
        <v>54</v>
      </c>
      <c r="I8898" s="11" t="s">
        <v>99</v>
      </c>
      <c r="J8898" s="11" t="s">
        <v>270</v>
      </c>
      <c r="K8898" s="11" t="str">
        <f>IFERROR(INDEX('EDC Component Dictionary'!$C$5:$C$37,MATCH('Rates Database'!J8898,'EDC Component Dictionary'!$B$5:$B$37,0)), "Energy Supply")</f>
        <v>Energy Supply</v>
      </c>
      <c r="L8898" s="12">
        <v>0.10634</v>
      </c>
      <c r="M8898" s="12"/>
    </row>
    <row r="8899" spans="1:13" x14ac:dyDescent="0.3">
      <c r="A8899" s="18">
        <v>8897</v>
      </c>
      <c r="B8899" s="18">
        <f t="shared" ref="B8899:B8962" si="278">YEAR(C8899)</f>
        <v>2020</v>
      </c>
      <c r="C8899" s="17">
        <v>44166</v>
      </c>
      <c r="D8899" s="18" t="s">
        <v>130</v>
      </c>
      <c r="E8899" s="18" t="s">
        <v>164</v>
      </c>
      <c r="F8899" s="18" t="str">
        <f t="shared" si="277"/>
        <v>National Grid-Billerica Muni Agg Rate-44166</v>
      </c>
      <c r="G8899" s="11" t="s">
        <v>131</v>
      </c>
      <c r="H8899" s="11" t="s">
        <v>54</v>
      </c>
      <c r="I8899" s="11" t="s">
        <v>99</v>
      </c>
      <c r="J8899" s="11" t="s">
        <v>215</v>
      </c>
      <c r="K8899" s="11" t="str">
        <f>IFERROR(INDEX('EDC Component Dictionary'!$C$5:$C$37,MATCH('Rates Database'!J8899,'EDC Component Dictionary'!$B$5:$B$37,0)), "Energy Supply")</f>
        <v>Energy Supply</v>
      </c>
      <c r="L8899" s="12">
        <v>0.10631</v>
      </c>
      <c r="M8899" s="12"/>
    </row>
    <row r="8900" spans="1:13" x14ac:dyDescent="0.3">
      <c r="A8900" s="18">
        <v>8898</v>
      </c>
      <c r="B8900" s="18">
        <f t="shared" si="278"/>
        <v>2020</v>
      </c>
      <c r="C8900" s="17">
        <v>44166</v>
      </c>
      <c r="D8900" s="18" t="s">
        <v>130</v>
      </c>
      <c r="E8900" s="18" t="s">
        <v>164</v>
      </c>
      <c r="F8900" s="18" t="str">
        <f t="shared" ref="F8900:F8963" si="279">_xlfn.CONCAT(E8900,"-",J8900,"-",C8900)</f>
        <v>National Grid-Harvard Muni Agg Rate-44166</v>
      </c>
      <c r="G8900" s="11" t="s">
        <v>131</v>
      </c>
      <c r="H8900" s="11" t="s">
        <v>54</v>
      </c>
      <c r="I8900" s="11" t="s">
        <v>99</v>
      </c>
      <c r="J8900" s="11" t="s">
        <v>276</v>
      </c>
      <c r="K8900" s="11" t="str">
        <f>IFERROR(INDEX('EDC Component Dictionary'!$C$5:$C$37,MATCH('Rates Database'!J8900,'EDC Component Dictionary'!$B$5:$B$37,0)), "Energy Supply")</f>
        <v>Energy Supply</v>
      </c>
      <c r="L8900" s="12">
        <v>0.10630000000000001</v>
      </c>
      <c r="M8900" s="12"/>
    </row>
    <row r="8901" spans="1:13" x14ac:dyDescent="0.3">
      <c r="A8901" s="18">
        <v>8899</v>
      </c>
      <c r="B8901" s="18">
        <f t="shared" si="278"/>
        <v>2020</v>
      </c>
      <c r="C8901" s="17">
        <v>44166</v>
      </c>
      <c r="D8901" s="18" t="s">
        <v>130</v>
      </c>
      <c r="E8901" s="18" t="s">
        <v>164</v>
      </c>
      <c r="F8901" s="18" t="str">
        <f t="shared" si="279"/>
        <v>National Grid-Williamstown Muni Agg Rate-44166</v>
      </c>
      <c r="G8901" s="11" t="s">
        <v>131</v>
      </c>
      <c r="H8901" s="11" t="s">
        <v>54</v>
      </c>
      <c r="I8901" s="11" t="s">
        <v>99</v>
      </c>
      <c r="J8901" s="11" t="s">
        <v>225</v>
      </c>
      <c r="K8901" s="11" t="str">
        <f>IFERROR(INDEX('EDC Component Dictionary'!$C$5:$C$37,MATCH('Rates Database'!J8901,'EDC Component Dictionary'!$B$5:$B$37,0)), "Energy Supply")</f>
        <v>Energy Supply</v>
      </c>
      <c r="L8901" s="12">
        <v>0.10671</v>
      </c>
      <c r="M8901" s="12"/>
    </row>
    <row r="8902" spans="1:13" x14ac:dyDescent="0.3">
      <c r="A8902" s="18">
        <v>8900</v>
      </c>
      <c r="B8902" s="18">
        <f t="shared" si="278"/>
        <v>2020</v>
      </c>
      <c r="C8902" s="17">
        <v>44166</v>
      </c>
      <c r="D8902" s="18" t="s">
        <v>130</v>
      </c>
      <c r="E8902" s="18" t="s">
        <v>164</v>
      </c>
      <c r="F8902" s="18" t="str">
        <f t="shared" si="279"/>
        <v>National Grid-Heath Muni Agg Rate-44166</v>
      </c>
      <c r="G8902" s="11" t="s">
        <v>131</v>
      </c>
      <c r="H8902" s="11" t="s">
        <v>54</v>
      </c>
      <c r="I8902" s="11" t="s">
        <v>99</v>
      </c>
      <c r="J8902" s="11" t="s">
        <v>257</v>
      </c>
      <c r="K8902" s="11" t="str">
        <f>IFERROR(INDEX('EDC Component Dictionary'!$C$5:$C$37,MATCH('Rates Database'!J8902,'EDC Component Dictionary'!$B$5:$B$37,0)), "Energy Supply")</f>
        <v>Energy Supply</v>
      </c>
      <c r="L8902" s="12">
        <v>0.10685</v>
      </c>
      <c r="M8902" s="12"/>
    </row>
    <row r="8903" spans="1:13" x14ac:dyDescent="0.3">
      <c r="A8903" s="18">
        <v>8901</v>
      </c>
      <c r="B8903" s="18">
        <f t="shared" si="278"/>
        <v>2020</v>
      </c>
      <c r="C8903" s="17">
        <v>44166</v>
      </c>
      <c r="D8903" s="18" t="s">
        <v>130</v>
      </c>
      <c r="E8903" s="18" t="s">
        <v>164</v>
      </c>
      <c r="F8903" s="18" t="str">
        <f t="shared" si="279"/>
        <v>National Grid-Tewksbury Muni Agg Rate-44166</v>
      </c>
      <c r="G8903" s="11" t="s">
        <v>131</v>
      </c>
      <c r="H8903" s="11" t="s">
        <v>54</v>
      </c>
      <c r="I8903" s="11" t="s">
        <v>99</v>
      </c>
      <c r="J8903" s="11" t="s">
        <v>238</v>
      </c>
      <c r="K8903" s="11" t="str">
        <f>IFERROR(INDEX('EDC Component Dictionary'!$C$5:$C$37,MATCH('Rates Database'!J8903,'EDC Component Dictionary'!$B$5:$B$37,0)), "Energy Supply")</f>
        <v>Energy Supply</v>
      </c>
      <c r="L8903" s="12">
        <v>0.1069</v>
      </c>
      <c r="M8903" s="12"/>
    </row>
    <row r="8904" spans="1:13" x14ac:dyDescent="0.3">
      <c r="A8904" s="18">
        <v>8902</v>
      </c>
      <c r="B8904" s="18">
        <f t="shared" si="278"/>
        <v>2020</v>
      </c>
      <c r="C8904" s="17">
        <v>44166</v>
      </c>
      <c r="D8904" s="18" t="s">
        <v>130</v>
      </c>
      <c r="E8904" s="18" t="s">
        <v>164</v>
      </c>
      <c r="F8904" s="18" t="str">
        <f t="shared" si="279"/>
        <v>National Grid-Tyngsborough Muni Agg Rate-44166</v>
      </c>
      <c r="G8904" s="11" t="s">
        <v>131</v>
      </c>
      <c r="H8904" s="11" t="s">
        <v>54</v>
      </c>
      <c r="I8904" s="11" t="s">
        <v>99</v>
      </c>
      <c r="J8904" s="11" t="s">
        <v>261</v>
      </c>
      <c r="K8904" s="11" t="str">
        <f>IFERROR(INDEX('EDC Component Dictionary'!$C$5:$C$37,MATCH('Rates Database'!J8904,'EDC Component Dictionary'!$B$5:$B$37,0)), "Energy Supply")</f>
        <v>Energy Supply</v>
      </c>
      <c r="L8904" s="12">
        <v>0.10692</v>
      </c>
      <c r="M8904" s="12"/>
    </row>
    <row r="8905" spans="1:13" x14ac:dyDescent="0.3">
      <c r="A8905" s="18">
        <v>8903</v>
      </c>
      <c r="B8905" s="18">
        <f t="shared" si="278"/>
        <v>2020</v>
      </c>
      <c r="C8905" s="17">
        <v>44166</v>
      </c>
      <c r="D8905" s="18" t="s">
        <v>130</v>
      </c>
      <c r="E8905" s="18" t="s">
        <v>95</v>
      </c>
      <c r="F8905" s="18" t="str">
        <f t="shared" si="279"/>
        <v>Eversource_WMA-Dalton Muni Agg Rate-44166</v>
      </c>
      <c r="G8905" s="11" t="s">
        <v>131</v>
      </c>
      <c r="H8905" s="11" t="s">
        <v>54</v>
      </c>
      <c r="I8905" s="11" t="s">
        <v>99</v>
      </c>
      <c r="J8905" s="11" t="s">
        <v>217</v>
      </c>
      <c r="K8905" s="11" t="str">
        <f>IFERROR(INDEX('EDC Component Dictionary'!$C$5:$C$37,MATCH('Rates Database'!J8905,'EDC Component Dictionary'!$B$5:$B$37,0)), "Energy Supply")</f>
        <v>Energy Supply</v>
      </c>
      <c r="L8905" s="12">
        <v>0.10707999999999999</v>
      </c>
      <c r="M8905" s="12"/>
    </row>
    <row r="8906" spans="1:13" x14ac:dyDescent="0.3">
      <c r="A8906" s="18">
        <v>8904</v>
      </c>
      <c r="B8906" s="18">
        <f t="shared" si="278"/>
        <v>2020</v>
      </c>
      <c r="C8906" s="17">
        <v>44166</v>
      </c>
      <c r="D8906" s="18" t="s">
        <v>130</v>
      </c>
      <c r="E8906" s="18" t="s">
        <v>163</v>
      </c>
      <c r="F8906" s="18" t="str">
        <f t="shared" si="279"/>
        <v>Eversource_EMA-Sudbury Muni Agg Rate-44166</v>
      </c>
      <c r="G8906" s="11" t="s">
        <v>131</v>
      </c>
      <c r="H8906" s="11" t="s">
        <v>54</v>
      </c>
      <c r="I8906" s="11" t="s">
        <v>99</v>
      </c>
      <c r="J8906" s="11" t="s">
        <v>227</v>
      </c>
      <c r="K8906" s="11" t="str">
        <f>IFERROR(INDEX('EDC Component Dictionary'!$C$5:$C$37,MATCH('Rates Database'!J8906,'EDC Component Dictionary'!$B$5:$B$37,0)), "Energy Supply")</f>
        <v>Energy Supply</v>
      </c>
      <c r="L8906" s="12">
        <v>0.10725999999999999</v>
      </c>
      <c r="M8906" s="12"/>
    </row>
    <row r="8907" spans="1:13" x14ac:dyDescent="0.3">
      <c r="A8907" s="18">
        <v>8905</v>
      </c>
      <c r="B8907" s="18">
        <f t="shared" si="278"/>
        <v>2020</v>
      </c>
      <c r="C8907" s="17">
        <v>44166</v>
      </c>
      <c r="D8907" s="18" t="s">
        <v>130</v>
      </c>
      <c r="E8907" s="18" t="s">
        <v>164</v>
      </c>
      <c r="F8907" s="18" t="str">
        <f t="shared" si="279"/>
        <v>National Grid-Halifax Muni Agg Rate-44166</v>
      </c>
      <c r="G8907" s="11" t="s">
        <v>131</v>
      </c>
      <c r="H8907" s="11" t="s">
        <v>54</v>
      </c>
      <c r="I8907" s="11" t="s">
        <v>99</v>
      </c>
      <c r="J8907" s="11" t="s">
        <v>230</v>
      </c>
      <c r="K8907" s="11" t="str">
        <f>IFERROR(INDEX('EDC Component Dictionary'!$C$5:$C$37,MATCH('Rates Database'!J8907,'EDC Component Dictionary'!$B$5:$B$37,0)), "Energy Supply")</f>
        <v>Energy Supply</v>
      </c>
      <c r="L8907" s="12">
        <v>0.10716000000000001</v>
      </c>
      <c r="M8907" s="12"/>
    </row>
    <row r="8908" spans="1:13" x14ac:dyDescent="0.3">
      <c r="A8908" s="18">
        <v>8906</v>
      </c>
      <c r="B8908" s="18">
        <f t="shared" si="278"/>
        <v>2020</v>
      </c>
      <c r="C8908" s="17">
        <v>44166</v>
      </c>
      <c r="D8908" s="18" t="s">
        <v>130</v>
      </c>
      <c r="E8908" s="18" t="s">
        <v>164</v>
      </c>
      <c r="F8908" s="18" t="str">
        <f t="shared" si="279"/>
        <v>National Grid-Franklin Muni Agg Rate-44166</v>
      </c>
      <c r="G8908" s="11" t="s">
        <v>131</v>
      </c>
      <c r="H8908" s="11" t="s">
        <v>54</v>
      </c>
      <c r="I8908" s="11" t="s">
        <v>99</v>
      </c>
      <c r="J8908" s="11" t="s">
        <v>296</v>
      </c>
      <c r="K8908" s="11" t="str">
        <f>IFERROR(INDEX('EDC Component Dictionary'!$C$5:$C$37,MATCH('Rates Database'!J8908,'EDC Component Dictionary'!$B$5:$B$37,0)), "Energy Supply")</f>
        <v>Energy Supply</v>
      </c>
      <c r="L8908" s="12">
        <v>0.10725</v>
      </c>
      <c r="M8908" s="12"/>
    </row>
    <row r="8909" spans="1:13" x14ac:dyDescent="0.3">
      <c r="A8909" s="18">
        <v>8907</v>
      </c>
      <c r="B8909" s="18">
        <f t="shared" si="278"/>
        <v>2020</v>
      </c>
      <c r="C8909" s="17">
        <v>44166</v>
      </c>
      <c r="D8909" s="18" t="s">
        <v>130</v>
      </c>
      <c r="E8909" s="18" t="s">
        <v>164</v>
      </c>
      <c r="F8909" s="18" t="str">
        <f t="shared" si="279"/>
        <v>National Grid-Rockland Muni Agg Rate-44166</v>
      </c>
      <c r="G8909" s="11" t="s">
        <v>131</v>
      </c>
      <c r="H8909" s="11" t="s">
        <v>54</v>
      </c>
      <c r="I8909" s="11" t="s">
        <v>99</v>
      </c>
      <c r="J8909" s="11" t="s">
        <v>271</v>
      </c>
      <c r="K8909" s="11" t="str">
        <f>IFERROR(INDEX('EDC Component Dictionary'!$C$5:$C$37,MATCH('Rates Database'!J8909,'EDC Component Dictionary'!$B$5:$B$37,0)), "Energy Supply")</f>
        <v>Energy Supply</v>
      </c>
      <c r="L8909" s="12">
        <v>0.10741000000000001</v>
      </c>
      <c r="M8909" s="12"/>
    </row>
    <row r="8910" spans="1:13" x14ac:dyDescent="0.3">
      <c r="A8910" s="18">
        <v>8908</v>
      </c>
      <c r="B8910" s="18">
        <f t="shared" si="278"/>
        <v>2020</v>
      </c>
      <c r="C8910" s="17">
        <v>44166</v>
      </c>
      <c r="D8910" s="18" t="s">
        <v>130</v>
      </c>
      <c r="E8910" s="18" t="s">
        <v>163</v>
      </c>
      <c r="F8910" s="18" t="str">
        <f t="shared" si="279"/>
        <v>Eversource_EMA-Wareham Muni Agg Rate-44166</v>
      </c>
      <c r="G8910" s="11" t="s">
        <v>131</v>
      </c>
      <c r="H8910" s="11" t="s">
        <v>54</v>
      </c>
      <c r="I8910" s="11" t="s">
        <v>99</v>
      </c>
      <c r="J8910" s="11" t="s">
        <v>273</v>
      </c>
      <c r="K8910" s="11" t="str">
        <f>IFERROR(INDEX('EDC Component Dictionary'!$C$5:$C$37,MATCH('Rates Database'!J8910,'EDC Component Dictionary'!$B$5:$B$37,0)), "Energy Supply")</f>
        <v>Energy Supply</v>
      </c>
      <c r="L8910" s="12">
        <v>0.10771</v>
      </c>
      <c r="M8910" s="12"/>
    </row>
    <row r="8911" spans="1:13" x14ac:dyDescent="0.3">
      <c r="A8911" s="18">
        <v>8909</v>
      </c>
      <c r="B8911" s="18">
        <f t="shared" si="278"/>
        <v>2020</v>
      </c>
      <c r="C8911" s="17">
        <v>44166</v>
      </c>
      <c r="D8911" s="18" t="s">
        <v>130</v>
      </c>
      <c r="E8911" s="18" t="s">
        <v>164</v>
      </c>
      <c r="F8911" s="18" t="str">
        <f t="shared" si="279"/>
        <v>National Grid-Egremont Muni Agg Rate-44166</v>
      </c>
      <c r="G8911" s="11" t="s">
        <v>131</v>
      </c>
      <c r="H8911" s="11" t="s">
        <v>54</v>
      </c>
      <c r="I8911" s="11" t="s">
        <v>99</v>
      </c>
      <c r="J8911" s="11" t="s">
        <v>248</v>
      </c>
      <c r="K8911" s="11" t="str">
        <f>IFERROR(INDEX('EDC Component Dictionary'!$C$5:$C$37,MATCH('Rates Database'!J8911,'EDC Component Dictionary'!$B$5:$B$37,0)), "Energy Supply")</f>
        <v>Energy Supply</v>
      </c>
      <c r="L8911" s="12">
        <v>0.10786999999999999</v>
      </c>
      <c r="M8911" s="12"/>
    </row>
    <row r="8912" spans="1:13" x14ac:dyDescent="0.3">
      <c r="A8912" s="18">
        <v>8910</v>
      </c>
      <c r="B8912" s="18">
        <f t="shared" si="278"/>
        <v>2020</v>
      </c>
      <c r="C8912" s="17">
        <v>44166</v>
      </c>
      <c r="D8912" s="18" t="s">
        <v>130</v>
      </c>
      <c r="E8912" s="18" t="s">
        <v>164</v>
      </c>
      <c r="F8912" s="18" t="str">
        <f t="shared" si="279"/>
        <v>National Grid-North Andover Muni Agg Rate-44166</v>
      </c>
      <c r="G8912" s="11" t="s">
        <v>131</v>
      </c>
      <c r="H8912" s="11" t="s">
        <v>54</v>
      </c>
      <c r="I8912" s="11" t="s">
        <v>99</v>
      </c>
      <c r="J8912" s="11" t="s">
        <v>259</v>
      </c>
      <c r="K8912" s="11" t="str">
        <f>IFERROR(INDEX('EDC Component Dictionary'!$C$5:$C$37,MATCH('Rates Database'!J8912,'EDC Component Dictionary'!$B$5:$B$37,0)), "Energy Supply")</f>
        <v>Energy Supply</v>
      </c>
      <c r="L8912" s="12">
        <v>0.1079</v>
      </c>
      <c r="M8912" s="12"/>
    </row>
    <row r="8913" spans="1:13" x14ac:dyDescent="0.3">
      <c r="A8913" s="18">
        <v>8911</v>
      </c>
      <c r="B8913" s="18">
        <f t="shared" si="278"/>
        <v>2020</v>
      </c>
      <c r="C8913" s="17">
        <v>44166</v>
      </c>
      <c r="D8913" s="18" t="s">
        <v>130</v>
      </c>
      <c r="E8913" s="18" t="s">
        <v>164</v>
      </c>
      <c r="F8913" s="18" t="str">
        <f t="shared" si="279"/>
        <v>National Grid-Haverhill Muni Agg Rate-44166</v>
      </c>
      <c r="G8913" s="11" t="s">
        <v>131</v>
      </c>
      <c r="H8913" s="11" t="s">
        <v>54</v>
      </c>
      <c r="I8913" s="11" t="s">
        <v>99</v>
      </c>
      <c r="J8913" s="11" t="s">
        <v>297</v>
      </c>
      <c r="K8913" s="11" t="str">
        <f>IFERROR(INDEX('EDC Component Dictionary'!$C$5:$C$37,MATCH('Rates Database'!J8913,'EDC Component Dictionary'!$B$5:$B$37,0)), "Energy Supply")</f>
        <v>Energy Supply</v>
      </c>
      <c r="L8913" s="12">
        <v>0.1086</v>
      </c>
      <c r="M8913" s="12"/>
    </row>
    <row r="8914" spans="1:13" x14ac:dyDescent="0.3">
      <c r="A8914" s="18">
        <v>8912</v>
      </c>
      <c r="B8914" s="18">
        <f t="shared" si="278"/>
        <v>2020</v>
      </c>
      <c r="C8914" s="17">
        <v>44166</v>
      </c>
      <c r="D8914" s="18" t="s">
        <v>130</v>
      </c>
      <c r="E8914" s="18" t="s">
        <v>164</v>
      </c>
      <c r="F8914" s="18" t="str">
        <f t="shared" si="279"/>
        <v>National Grid-Grafton Muni Agg Rate-44166</v>
      </c>
      <c r="G8914" s="11" t="s">
        <v>131</v>
      </c>
      <c r="H8914" s="11" t="s">
        <v>54</v>
      </c>
      <c r="I8914" s="11" t="s">
        <v>99</v>
      </c>
      <c r="J8914" s="11" t="s">
        <v>229</v>
      </c>
      <c r="K8914" s="11" t="str">
        <f>IFERROR(INDEX('EDC Component Dictionary'!$C$5:$C$37,MATCH('Rates Database'!J8914,'EDC Component Dictionary'!$B$5:$B$37,0)), "Energy Supply")</f>
        <v>Energy Supply</v>
      </c>
      <c r="L8914" s="12">
        <v>0.10911</v>
      </c>
      <c r="M8914" s="12"/>
    </row>
    <row r="8915" spans="1:13" x14ac:dyDescent="0.3">
      <c r="A8915" s="18">
        <v>8913</v>
      </c>
      <c r="B8915" s="18">
        <f t="shared" si="278"/>
        <v>2020</v>
      </c>
      <c r="C8915" s="17">
        <v>44166</v>
      </c>
      <c r="D8915" s="18" t="s">
        <v>130</v>
      </c>
      <c r="E8915" s="18" t="s">
        <v>164</v>
      </c>
      <c r="F8915" s="18" t="str">
        <f t="shared" si="279"/>
        <v>National Grid-Southborough Muni Agg Rate-44166</v>
      </c>
      <c r="G8915" s="11" t="s">
        <v>131</v>
      </c>
      <c r="H8915" s="11" t="s">
        <v>54</v>
      </c>
      <c r="I8915" s="11" t="s">
        <v>99</v>
      </c>
      <c r="J8915" s="11" t="s">
        <v>231</v>
      </c>
      <c r="K8915" s="11" t="str">
        <f>IFERROR(INDEX('EDC Component Dictionary'!$C$5:$C$37,MATCH('Rates Database'!J8915,'EDC Component Dictionary'!$B$5:$B$37,0)), "Energy Supply")</f>
        <v>Energy Supply</v>
      </c>
      <c r="L8915" s="12">
        <v>0.10935</v>
      </c>
      <c r="M8915" s="12"/>
    </row>
    <row r="8916" spans="1:13" x14ac:dyDescent="0.3">
      <c r="A8916" s="18">
        <v>8914</v>
      </c>
      <c r="B8916" s="18">
        <f t="shared" si="278"/>
        <v>2020</v>
      </c>
      <c r="C8916" s="17">
        <v>44166</v>
      </c>
      <c r="D8916" s="18" t="s">
        <v>130</v>
      </c>
      <c r="E8916" s="18" t="s">
        <v>164</v>
      </c>
      <c r="F8916" s="18" t="str">
        <f t="shared" si="279"/>
        <v>National Grid-Sutton Muni Agg Rate-44166</v>
      </c>
      <c r="G8916" s="11" t="s">
        <v>131</v>
      </c>
      <c r="H8916" s="11" t="s">
        <v>54</v>
      </c>
      <c r="I8916" s="11" t="s">
        <v>99</v>
      </c>
      <c r="J8916" s="11" t="s">
        <v>233</v>
      </c>
      <c r="K8916" s="11" t="str">
        <f>IFERROR(INDEX('EDC Component Dictionary'!$C$5:$C$37,MATCH('Rates Database'!J8916,'EDC Component Dictionary'!$B$5:$B$37,0)), "Energy Supply")</f>
        <v>Energy Supply</v>
      </c>
      <c r="L8916" s="12">
        <v>0.10929999999999999</v>
      </c>
      <c r="M8916" s="12"/>
    </row>
    <row r="8917" spans="1:13" x14ac:dyDescent="0.3">
      <c r="A8917" s="18">
        <v>8915</v>
      </c>
      <c r="B8917" s="18">
        <f t="shared" si="278"/>
        <v>2020</v>
      </c>
      <c r="C8917" s="17">
        <v>44166</v>
      </c>
      <c r="D8917" s="18" t="s">
        <v>130</v>
      </c>
      <c r="E8917" s="18" t="s">
        <v>163</v>
      </c>
      <c r="F8917" s="18" t="str">
        <f t="shared" si="279"/>
        <v>Eversource_EMA-Carlisle Muni Agg Rate-44166</v>
      </c>
      <c r="G8917" s="11" t="s">
        <v>131</v>
      </c>
      <c r="H8917" s="11" t="s">
        <v>54</v>
      </c>
      <c r="I8917" s="11" t="s">
        <v>99</v>
      </c>
      <c r="J8917" s="11" t="s">
        <v>236</v>
      </c>
      <c r="K8917" s="11" t="str">
        <f>IFERROR(INDEX('EDC Component Dictionary'!$C$5:$C$37,MATCH('Rates Database'!J8917,'EDC Component Dictionary'!$B$5:$B$37,0)), "Energy Supply")</f>
        <v>Energy Supply</v>
      </c>
      <c r="L8917" s="12">
        <v>0.10979</v>
      </c>
      <c r="M8917" s="12"/>
    </row>
    <row r="8918" spans="1:13" x14ac:dyDescent="0.3">
      <c r="A8918" s="18">
        <v>8916</v>
      </c>
      <c r="B8918" s="18">
        <f t="shared" si="278"/>
        <v>2020</v>
      </c>
      <c r="C8918" s="17">
        <v>44166</v>
      </c>
      <c r="D8918" s="18" t="s">
        <v>130</v>
      </c>
      <c r="E8918" s="18" t="s">
        <v>163</v>
      </c>
      <c r="F8918" s="18" t="str">
        <f t="shared" si="279"/>
        <v>Eversource_EMA-Acton Muni Agg Rate-44166</v>
      </c>
      <c r="G8918" s="11" t="s">
        <v>131</v>
      </c>
      <c r="H8918" s="11" t="s">
        <v>54</v>
      </c>
      <c r="I8918" s="11" t="s">
        <v>99</v>
      </c>
      <c r="J8918" s="11" t="s">
        <v>226</v>
      </c>
      <c r="K8918" s="11" t="str">
        <f>IFERROR(INDEX('EDC Component Dictionary'!$C$5:$C$37,MATCH('Rates Database'!J8918,'EDC Component Dictionary'!$B$5:$B$37,0)), "Energy Supply")</f>
        <v>Energy Supply</v>
      </c>
      <c r="L8918" s="12">
        <v>0.11046</v>
      </c>
      <c r="M8918" s="12"/>
    </row>
    <row r="8919" spans="1:13" x14ac:dyDescent="0.3">
      <c r="A8919" s="18">
        <v>8917</v>
      </c>
      <c r="B8919" s="18">
        <f t="shared" si="278"/>
        <v>2020</v>
      </c>
      <c r="C8919" s="17">
        <v>44166</v>
      </c>
      <c r="D8919" s="18" t="s">
        <v>130</v>
      </c>
      <c r="E8919" s="18" t="s">
        <v>36</v>
      </c>
      <c r="F8919" s="18" t="str">
        <f t="shared" si="279"/>
        <v>Unitil-Lunenburg Muni Agg Rate-44166</v>
      </c>
      <c r="G8919" s="11" t="s">
        <v>131</v>
      </c>
      <c r="H8919" s="11" t="s">
        <v>54</v>
      </c>
      <c r="I8919" s="11" t="s">
        <v>99</v>
      </c>
      <c r="J8919" s="11" t="s">
        <v>239</v>
      </c>
      <c r="K8919" s="11" t="str">
        <f>IFERROR(INDEX('EDC Component Dictionary'!$C$5:$C$37,MATCH('Rates Database'!J8919,'EDC Component Dictionary'!$B$5:$B$37,0)), "Energy Supply")</f>
        <v>Energy Supply</v>
      </c>
      <c r="L8919" s="12">
        <v>0.10997999999999999</v>
      </c>
      <c r="M8919" s="12"/>
    </row>
    <row r="8920" spans="1:13" x14ac:dyDescent="0.3">
      <c r="A8920" s="18">
        <v>8918</v>
      </c>
      <c r="B8920" s="18">
        <f t="shared" si="278"/>
        <v>2020</v>
      </c>
      <c r="C8920" s="17">
        <v>44166</v>
      </c>
      <c r="D8920" s="18" t="s">
        <v>130</v>
      </c>
      <c r="E8920" s="18" t="s">
        <v>163</v>
      </c>
      <c r="F8920" s="18" t="str">
        <f t="shared" si="279"/>
        <v>Eversource_EMA-Arlington Muni Agg Rate-44166</v>
      </c>
      <c r="G8920" s="11" t="s">
        <v>131</v>
      </c>
      <c r="H8920" s="11" t="s">
        <v>54</v>
      </c>
      <c r="I8920" s="11" t="s">
        <v>99</v>
      </c>
      <c r="J8920" s="11" t="s">
        <v>228</v>
      </c>
      <c r="K8920" s="11" t="str">
        <f>IFERROR(INDEX('EDC Component Dictionary'!$C$5:$C$37,MATCH('Rates Database'!J8920,'EDC Component Dictionary'!$B$5:$B$37,0)), "Energy Supply")</f>
        <v>Energy Supply</v>
      </c>
      <c r="L8920" s="12">
        <v>0.11168</v>
      </c>
      <c r="M8920" s="12"/>
    </row>
    <row r="8921" spans="1:13" x14ac:dyDescent="0.3">
      <c r="A8921" s="18">
        <v>8919</v>
      </c>
      <c r="B8921" s="18">
        <f t="shared" si="278"/>
        <v>2020</v>
      </c>
      <c r="C8921" s="17">
        <v>44166</v>
      </c>
      <c r="D8921" s="18" t="s">
        <v>130</v>
      </c>
      <c r="E8921" s="18" t="s">
        <v>163</v>
      </c>
      <c r="F8921" s="18" t="str">
        <f t="shared" si="279"/>
        <v>Eversource_EMA-Plympton Muni Agg Rate-44166</v>
      </c>
      <c r="G8921" s="11" t="s">
        <v>131</v>
      </c>
      <c r="H8921" s="11" t="s">
        <v>54</v>
      </c>
      <c r="I8921" s="11" t="s">
        <v>99</v>
      </c>
      <c r="J8921" s="11" t="s">
        <v>240</v>
      </c>
      <c r="K8921" s="11" t="str">
        <f>IFERROR(INDEX('EDC Component Dictionary'!$C$5:$C$37,MATCH('Rates Database'!J8921,'EDC Component Dictionary'!$B$5:$B$37,0)), "Energy Supply")</f>
        <v>Energy Supply</v>
      </c>
      <c r="L8921" s="12">
        <v>0.11056000000000001</v>
      </c>
      <c r="M8921" s="12"/>
    </row>
    <row r="8922" spans="1:13" x14ac:dyDescent="0.3">
      <c r="A8922" s="18">
        <v>8920</v>
      </c>
      <c r="B8922" s="18">
        <f t="shared" si="278"/>
        <v>2020</v>
      </c>
      <c r="C8922" s="17">
        <v>44166</v>
      </c>
      <c r="D8922" s="18" t="s">
        <v>130</v>
      </c>
      <c r="E8922" s="18" t="s">
        <v>164</v>
      </c>
      <c r="F8922" s="18" t="str">
        <f t="shared" si="279"/>
        <v>National Grid-Salisbury Muni Agg Rate-44166</v>
      </c>
      <c r="G8922" s="11" t="s">
        <v>131</v>
      </c>
      <c r="H8922" s="11" t="s">
        <v>54</v>
      </c>
      <c r="I8922" s="11" t="s">
        <v>99</v>
      </c>
      <c r="J8922" s="11" t="s">
        <v>241</v>
      </c>
      <c r="K8922" s="11" t="str">
        <f>IFERROR(INDEX('EDC Component Dictionary'!$C$5:$C$37,MATCH('Rates Database'!J8922,'EDC Component Dictionary'!$B$5:$B$37,0)), "Energy Supply")</f>
        <v>Energy Supply</v>
      </c>
      <c r="L8922" s="12">
        <v>0.11065</v>
      </c>
      <c r="M8922" s="12"/>
    </row>
    <row r="8923" spans="1:13" x14ac:dyDescent="0.3">
      <c r="A8923" s="18">
        <v>8921</v>
      </c>
      <c r="B8923" s="18">
        <f t="shared" si="278"/>
        <v>2020</v>
      </c>
      <c r="C8923" s="17">
        <v>44166</v>
      </c>
      <c r="D8923" s="18" t="s">
        <v>130</v>
      </c>
      <c r="E8923" s="18" t="s">
        <v>164</v>
      </c>
      <c r="F8923" s="18" t="str">
        <f t="shared" si="279"/>
        <v>National Grid-Gloucester Muni Agg Rate-44166</v>
      </c>
      <c r="G8923" s="11" t="s">
        <v>131</v>
      </c>
      <c r="H8923" s="11" t="s">
        <v>54</v>
      </c>
      <c r="I8923" s="11" t="s">
        <v>99</v>
      </c>
      <c r="J8923" s="11" t="s">
        <v>242</v>
      </c>
      <c r="K8923" s="11" t="str">
        <f>IFERROR(INDEX('EDC Component Dictionary'!$C$5:$C$37,MATCH('Rates Database'!J8923,'EDC Component Dictionary'!$B$5:$B$37,0)), "Energy Supply")</f>
        <v>Energy Supply</v>
      </c>
      <c r="L8923" s="12">
        <v>0.11099000000000001</v>
      </c>
      <c r="M8923" s="12"/>
    </row>
    <row r="8924" spans="1:13" x14ac:dyDescent="0.3">
      <c r="A8924" s="18">
        <v>8922</v>
      </c>
      <c r="B8924" s="18">
        <f t="shared" si="278"/>
        <v>2020</v>
      </c>
      <c r="C8924" s="17">
        <v>44166</v>
      </c>
      <c r="D8924" s="18" t="s">
        <v>130</v>
      </c>
      <c r="E8924" s="18" t="s">
        <v>163</v>
      </c>
      <c r="F8924" s="18" t="str">
        <f t="shared" si="279"/>
        <v>Eversource_EMA-Bedford Muni Agg Rate-44166</v>
      </c>
      <c r="G8924" s="11" t="s">
        <v>131</v>
      </c>
      <c r="H8924" s="11" t="s">
        <v>54</v>
      </c>
      <c r="I8924" s="11" t="s">
        <v>99</v>
      </c>
      <c r="J8924" s="11" t="s">
        <v>274</v>
      </c>
      <c r="K8924" s="11" t="str">
        <f>IFERROR(INDEX('EDC Component Dictionary'!$C$5:$C$37,MATCH('Rates Database'!J8924,'EDC Component Dictionary'!$B$5:$B$37,0)), "Energy Supply")</f>
        <v>Energy Supply</v>
      </c>
      <c r="L8924" s="12">
        <v>0.11143</v>
      </c>
      <c r="M8924" s="12"/>
    </row>
    <row r="8925" spans="1:13" x14ac:dyDescent="0.3">
      <c r="A8925" s="18">
        <v>8923</v>
      </c>
      <c r="B8925" s="18">
        <f t="shared" si="278"/>
        <v>2020</v>
      </c>
      <c r="C8925" s="17">
        <v>44166</v>
      </c>
      <c r="D8925" s="18" t="s">
        <v>130</v>
      </c>
      <c r="E8925" s="18" t="s">
        <v>164</v>
      </c>
      <c r="F8925" s="18" t="str">
        <f t="shared" si="279"/>
        <v>National Grid-Salem Muni Agg Rate-44166</v>
      </c>
      <c r="G8925" s="11" t="s">
        <v>131</v>
      </c>
      <c r="H8925" s="11" t="s">
        <v>54</v>
      </c>
      <c r="I8925" s="11" t="s">
        <v>99</v>
      </c>
      <c r="J8925" s="11" t="s">
        <v>175</v>
      </c>
      <c r="K8925" s="11" t="str">
        <f>IFERROR(INDEX('EDC Component Dictionary'!$C$5:$C$37,MATCH('Rates Database'!J8925,'EDC Component Dictionary'!$B$5:$B$37,0)), "Energy Supply")</f>
        <v>Energy Supply</v>
      </c>
      <c r="L8925" s="12">
        <v>0.11101999999999999</v>
      </c>
      <c r="M8925" s="12"/>
    </row>
    <row r="8926" spans="1:13" x14ac:dyDescent="0.3">
      <c r="A8926" s="18">
        <v>8924</v>
      </c>
      <c r="B8926" s="18">
        <f t="shared" si="278"/>
        <v>2020</v>
      </c>
      <c r="C8926" s="17">
        <v>44166</v>
      </c>
      <c r="D8926" s="18" t="s">
        <v>130</v>
      </c>
      <c r="E8926" s="18" t="s">
        <v>163</v>
      </c>
      <c r="F8926" s="18" t="str">
        <f t="shared" si="279"/>
        <v>Eversource_EMA-Cambridge Muni Agg Rate-44166</v>
      </c>
      <c r="G8926" s="11" t="s">
        <v>131</v>
      </c>
      <c r="H8926" s="11" t="s">
        <v>54</v>
      </c>
      <c r="I8926" s="11" t="s">
        <v>99</v>
      </c>
      <c r="J8926" s="11" t="s">
        <v>210</v>
      </c>
      <c r="K8926" s="11" t="str">
        <f>IFERROR(INDEX('EDC Component Dictionary'!$C$5:$C$37,MATCH('Rates Database'!J8926,'EDC Component Dictionary'!$B$5:$B$37,0)), "Energy Supply")</f>
        <v>Energy Supply</v>
      </c>
      <c r="L8926" s="12">
        <v>0.11158</v>
      </c>
      <c r="M8926" s="12"/>
    </row>
    <row r="8927" spans="1:13" x14ac:dyDescent="0.3">
      <c r="A8927" s="18">
        <v>8925</v>
      </c>
      <c r="B8927" s="18">
        <f t="shared" si="278"/>
        <v>2020</v>
      </c>
      <c r="C8927" s="17">
        <v>44166</v>
      </c>
      <c r="D8927" s="18" t="s">
        <v>130</v>
      </c>
      <c r="E8927" s="18" t="s">
        <v>163</v>
      </c>
      <c r="F8927" s="18" t="str">
        <f t="shared" si="279"/>
        <v>Eversource_EMA-Winchester Muni Agg Rate-44166</v>
      </c>
      <c r="G8927" s="11" t="s">
        <v>131</v>
      </c>
      <c r="H8927" s="11" t="s">
        <v>54</v>
      </c>
      <c r="I8927" s="11" t="s">
        <v>99</v>
      </c>
      <c r="J8927" s="11" t="s">
        <v>232</v>
      </c>
      <c r="K8927" s="11" t="str">
        <f>IFERROR(INDEX('EDC Component Dictionary'!$C$5:$C$37,MATCH('Rates Database'!J8927,'EDC Component Dictionary'!$B$5:$B$37,0)), "Energy Supply")</f>
        <v>Energy Supply</v>
      </c>
      <c r="L8927" s="12">
        <v>0.11253000000000001</v>
      </c>
      <c r="M8927" s="12"/>
    </row>
    <row r="8928" spans="1:13" x14ac:dyDescent="0.3">
      <c r="A8928" s="18">
        <v>8926</v>
      </c>
      <c r="B8928" s="18">
        <f t="shared" si="278"/>
        <v>2020</v>
      </c>
      <c r="C8928" s="17">
        <v>44166</v>
      </c>
      <c r="D8928" s="18" t="s">
        <v>130</v>
      </c>
      <c r="E8928" s="18" t="s">
        <v>164</v>
      </c>
      <c r="F8928" s="18" t="str">
        <f t="shared" si="279"/>
        <v>National Grid-Berlin Muni Agg Rate-44166</v>
      </c>
      <c r="G8928" s="11" t="s">
        <v>131</v>
      </c>
      <c r="H8928" s="11" t="s">
        <v>54</v>
      </c>
      <c r="I8928" s="11" t="s">
        <v>99</v>
      </c>
      <c r="J8928" s="11" t="s">
        <v>237</v>
      </c>
      <c r="K8928" s="11" t="str">
        <f>IFERROR(INDEX('EDC Component Dictionary'!$C$5:$C$37,MATCH('Rates Database'!J8928,'EDC Component Dictionary'!$B$5:$B$37,0)), "Energy Supply")</f>
        <v>Energy Supply</v>
      </c>
      <c r="L8928" s="12">
        <v>0.1119</v>
      </c>
      <c r="M8928" s="12"/>
    </row>
    <row r="8929" spans="1:13" x14ac:dyDescent="0.3">
      <c r="A8929" s="18">
        <v>8927</v>
      </c>
      <c r="B8929" s="18">
        <f t="shared" si="278"/>
        <v>2020</v>
      </c>
      <c r="C8929" s="17">
        <v>44166</v>
      </c>
      <c r="D8929" s="18" t="s">
        <v>130</v>
      </c>
      <c r="E8929" s="18" t="s">
        <v>164</v>
      </c>
      <c r="F8929" s="18" t="str">
        <f t="shared" si="279"/>
        <v>National Grid-Bellingham Muni Agg Rate-44166</v>
      </c>
      <c r="G8929" s="11" t="s">
        <v>131</v>
      </c>
      <c r="H8929" s="11" t="s">
        <v>54</v>
      </c>
      <c r="I8929" s="11" t="s">
        <v>99</v>
      </c>
      <c r="J8929" s="11" t="s">
        <v>244</v>
      </c>
      <c r="K8929" s="11" t="str">
        <f>IFERROR(INDEX('EDC Component Dictionary'!$C$5:$C$37,MATCH('Rates Database'!J8929,'EDC Component Dictionary'!$B$5:$B$37,0)), "Energy Supply")</f>
        <v>Energy Supply</v>
      </c>
      <c r="L8929" s="12">
        <v>0.11241</v>
      </c>
      <c r="M8929" s="12"/>
    </row>
    <row r="8930" spans="1:13" x14ac:dyDescent="0.3">
      <c r="A8930" s="18">
        <v>8928</v>
      </c>
      <c r="B8930" s="18">
        <f t="shared" si="278"/>
        <v>2020</v>
      </c>
      <c r="C8930" s="17">
        <v>44166</v>
      </c>
      <c r="D8930" s="18" t="s">
        <v>130</v>
      </c>
      <c r="E8930" s="18" t="s">
        <v>163</v>
      </c>
      <c r="F8930" s="18" t="str">
        <f t="shared" si="279"/>
        <v>Eversource_EMA-Natick Muni Agg Rate-44166</v>
      </c>
      <c r="G8930" s="11" t="s">
        <v>131</v>
      </c>
      <c r="H8930" s="11" t="s">
        <v>54</v>
      </c>
      <c r="I8930" s="11" t="s">
        <v>99</v>
      </c>
      <c r="J8930" s="11" t="s">
        <v>252</v>
      </c>
      <c r="K8930" s="11" t="str">
        <f>IFERROR(INDEX('EDC Component Dictionary'!$C$5:$C$37,MATCH('Rates Database'!J8930,'EDC Component Dictionary'!$B$5:$B$37,0)), "Energy Supply")</f>
        <v>Energy Supply</v>
      </c>
      <c r="L8930" s="12">
        <v>0.1128</v>
      </c>
      <c r="M8930" s="12"/>
    </row>
    <row r="8931" spans="1:13" x14ac:dyDescent="0.3">
      <c r="A8931" s="18">
        <v>8929</v>
      </c>
      <c r="B8931" s="18">
        <f t="shared" si="278"/>
        <v>2020</v>
      </c>
      <c r="C8931" s="17">
        <v>44166</v>
      </c>
      <c r="D8931" s="18" t="s">
        <v>130</v>
      </c>
      <c r="E8931" s="18" t="s">
        <v>164</v>
      </c>
      <c r="F8931" s="18" t="str">
        <f t="shared" si="279"/>
        <v>National Grid-Nantucket Muni Agg Rate-44166</v>
      </c>
      <c r="G8931" s="11" t="s">
        <v>131</v>
      </c>
      <c r="H8931" s="11" t="s">
        <v>54</v>
      </c>
      <c r="I8931" s="11" t="s">
        <v>99</v>
      </c>
      <c r="J8931" s="11" t="s">
        <v>171</v>
      </c>
      <c r="K8931" s="11" t="str">
        <f>IFERROR(INDEX('EDC Component Dictionary'!$C$5:$C$37,MATCH('Rates Database'!J8931,'EDC Component Dictionary'!$B$5:$B$37,0)), "Energy Supply")</f>
        <v>Energy Supply</v>
      </c>
      <c r="L8931" s="12">
        <v>0.11308</v>
      </c>
      <c r="M8931" s="12"/>
    </row>
    <row r="8932" spans="1:13" x14ac:dyDescent="0.3">
      <c r="A8932" s="18">
        <v>8930</v>
      </c>
      <c r="B8932" s="18">
        <f t="shared" si="278"/>
        <v>2020</v>
      </c>
      <c r="C8932" s="17">
        <v>44166</v>
      </c>
      <c r="D8932" s="18" t="s">
        <v>130</v>
      </c>
      <c r="E8932" s="18" t="s">
        <v>164</v>
      </c>
      <c r="F8932" s="18" t="str">
        <f t="shared" si="279"/>
        <v>National Grid-West Bridgewater Muni Agg Rate-44166</v>
      </c>
      <c r="G8932" s="11" t="s">
        <v>131</v>
      </c>
      <c r="H8932" s="11" t="s">
        <v>54</v>
      </c>
      <c r="I8932" s="11" t="s">
        <v>99</v>
      </c>
      <c r="J8932" s="11" t="s">
        <v>247</v>
      </c>
      <c r="K8932" s="11" t="str">
        <f>IFERROR(INDEX('EDC Component Dictionary'!$C$5:$C$37,MATCH('Rates Database'!J8932,'EDC Component Dictionary'!$B$5:$B$37,0)), "Energy Supply")</f>
        <v>Energy Supply</v>
      </c>
      <c r="L8932" s="12">
        <v>0.11326</v>
      </c>
      <c r="M8932" s="12"/>
    </row>
    <row r="8933" spans="1:13" x14ac:dyDescent="0.3">
      <c r="A8933" s="18">
        <v>8931</v>
      </c>
      <c r="B8933" s="18">
        <f t="shared" si="278"/>
        <v>2020</v>
      </c>
      <c r="C8933" s="17">
        <v>44166</v>
      </c>
      <c r="D8933" s="18" t="s">
        <v>130</v>
      </c>
      <c r="E8933" s="18" t="s">
        <v>163</v>
      </c>
      <c r="F8933" s="18" t="str">
        <f t="shared" si="279"/>
        <v>Eversource_EMA-Newton Muni Agg Rate-44166</v>
      </c>
      <c r="G8933" s="11" t="s">
        <v>131</v>
      </c>
      <c r="H8933" s="11" t="s">
        <v>54</v>
      </c>
      <c r="I8933" s="11" t="s">
        <v>99</v>
      </c>
      <c r="J8933" s="11" t="s">
        <v>268</v>
      </c>
      <c r="K8933" s="11" t="str">
        <f>IFERROR(INDEX('EDC Component Dictionary'!$C$5:$C$37,MATCH('Rates Database'!J8933,'EDC Component Dictionary'!$B$5:$B$37,0)), "Energy Supply")</f>
        <v>Energy Supply</v>
      </c>
      <c r="L8933" s="12">
        <v>0.11357</v>
      </c>
      <c r="M8933" s="12"/>
    </row>
    <row r="8934" spans="1:13" x14ac:dyDescent="0.3">
      <c r="A8934" s="18">
        <v>8932</v>
      </c>
      <c r="B8934" s="18">
        <f t="shared" si="278"/>
        <v>2020</v>
      </c>
      <c r="C8934" s="17">
        <v>44166</v>
      </c>
      <c r="D8934" s="18" t="s">
        <v>130</v>
      </c>
      <c r="E8934" s="18" t="s">
        <v>164</v>
      </c>
      <c r="F8934" s="18" t="str">
        <f t="shared" si="279"/>
        <v>National Grid-Hamilton Muni Agg Rate-44166</v>
      </c>
      <c r="G8934" s="11" t="s">
        <v>131</v>
      </c>
      <c r="H8934" s="11" t="s">
        <v>54</v>
      </c>
      <c r="I8934" s="11" t="s">
        <v>99</v>
      </c>
      <c r="J8934" s="11" t="s">
        <v>250</v>
      </c>
      <c r="K8934" s="11" t="str">
        <f>IFERROR(INDEX('EDC Component Dictionary'!$C$5:$C$37,MATCH('Rates Database'!J8934,'EDC Component Dictionary'!$B$5:$B$37,0)), "Energy Supply")</f>
        <v>Energy Supply</v>
      </c>
      <c r="L8934" s="12">
        <v>0.11412</v>
      </c>
      <c r="M8934" s="12"/>
    </row>
    <row r="8935" spans="1:13" x14ac:dyDescent="0.3">
      <c r="A8935" s="18">
        <v>8933</v>
      </c>
      <c r="B8935" s="18">
        <f t="shared" si="278"/>
        <v>2020</v>
      </c>
      <c r="C8935" s="17">
        <v>44166</v>
      </c>
      <c r="D8935" s="18" t="s">
        <v>130</v>
      </c>
      <c r="E8935" s="18" t="s">
        <v>164</v>
      </c>
      <c r="F8935" s="18" t="str">
        <f t="shared" si="279"/>
        <v>National Grid-Millville Muni Agg Rate-44166</v>
      </c>
      <c r="G8935" s="11" t="s">
        <v>131</v>
      </c>
      <c r="H8935" s="11" t="s">
        <v>54</v>
      </c>
      <c r="I8935" s="11" t="s">
        <v>99</v>
      </c>
      <c r="J8935" s="11" t="s">
        <v>251</v>
      </c>
      <c r="K8935" s="11" t="str">
        <f>IFERROR(INDEX('EDC Component Dictionary'!$C$5:$C$37,MATCH('Rates Database'!J8935,'EDC Component Dictionary'!$B$5:$B$37,0)), "Energy Supply")</f>
        <v>Energy Supply</v>
      </c>
      <c r="L8935" s="12">
        <v>0.11416999999999999</v>
      </c>
      <c r="M8935" s="12"/>
    </row>
    <row r="8936" spans="1:13" x14ac:dyDescent="0.3">
      <c r="A8936" s="18">
        <v>8934</v>
      </c>
      <c r="B8936" s="18">
        <f t="shared" si="278"/>
        <v>2020</v>
      </c>
      <c r="C8936" s="17">
        <v>44166</v>
      </c>
      <c r="D8936" s="18" t="s">
        <v>130</v>
      </c>
      <c r="E8936" s="18" t="s">
        <v>164</v>
      </c>
      <c r="F8936" s="18" t="str">
        <f t="shared" si="279"/>
        <v>National Grid-Worcester Muni Agg Rate-44166</v>
      </c>
      <c r="G8936" s="11" t="s">
        <v>131</v>
      </c>
      <c r="H8936" s="11" t="s">
        <v>54</v>
      </c>
      <c r="I8936" s="11" t="s">
        <v>99</v>
      </c>
      <c r="J8936" s="11" t="s">
        <v>281</v>
      </c>
      <c r="K8936" s="11" t="str">
        <f>IFERROR(INDEX('EDC Component Dictionary'!$C$5:$C$37,MATCH('Rates Database'!J8936,'EDC Component Dictionary'!$B$5:$B$37,0)), "Energy Supply")</f>
        <v>Energy Supply</v>
      </c>
      <c r="L8936" s="12">
        <v>0.11447</v>
      </c>
      <c r="M8936" s="12"/>
    </row>
    <row r="8937" spans="1:13" x14ac:dyDescent="0.3">
      <c r="A8937" s="18">
        <v>8935</v>
      </c>
      <c r="B8937" s="18">
        <f t="shared" si="278"/>
        <v>2020</v>
      </c>
      <c r="C8937" s="17">
        <v>44166</v>
      </c>
      <c r="D8937" s="18" t="s">
        <v>130</v>
      </c>
      <c r="E8937" s="18" t="s">
        <v>164</v>
      </c>
      <c r="F8937" s="18" t="str">
        <f t="shared" si="279"/>
        <v>National Grid-Swampscott Muni Agg Rate-44166</v>
      </c>
      <c r="G8937" s="11" t="s">
        <v>131</v>
      </c>
      <c r="H8937" s="11" t="s">
        <v>54</v>
      </c>
      <c r="I8937" s="11" t="s">
        <v>99</v>
      </c>
      <c r="J8937" s="11" t="s">
        <v>178</v>
      </c>
      <c r="K8937" s="11" t="str">
        <f>IFERROR(INDEX('EDC Component Dictionary'!$C$5:$C$37,MATCH('Rates Database'!J8937,'EDC Component Dictionary'!$B$5:$B$37,0)), "Energy Supply")</f>
        <v>Energy Supply</v>
      </c>
      <c r="L8937" s="12">
        <v>0.11445</v>
      </c>
      <c r="M8937" s="12"/>
    </row>
    <row r="8938" spans="1:13" x14ac:dyDescent="0.3">
      <c r="A8938" s="18">
        <v>8936</v>
      </c>
      <c r="B8938" s="18">
        <f t="shared" si="278"/>
        <v>2020</v>
      </c>
      <c r="C8938" s="17">
        <v>44166</v>
      </c>
      <c r="D8938" s="18" t="s">
        <v>130</v>
      </c>
      <c r="E8938" s="18" t="s">
        <v>163</v>
      </c>
      <c r="F8938" s="18" t="str">
        <f t="shared" si="279"/>
        <v>Eversource_EMA-Watertown Muni Agg Rate-44166</v>
      </c>
      <c r="G8938" s="11" t="s">
        <v>131</v>
      </c>
      <c r="H8938" s="11" t="s">
        <v>54</v>
      </c>
      <c r="I8938" s="11" t="s">
        <v>99</v>
      </c>
      <c r="J8938" s="11" t="s">
        <v>275</v>
      </c>
      <c r="K8938" s="11" t="str">
        <f>IFERROR(INDEX('EDC Component Dictionary'!$C$5:$C$37,MATCH('Rates Database'!J8938,'EDC Component Dictionary'!$B$5:$B$37,0)), "Energy Supply")</f>
        <v>Energy Supply</v>
      </c>
      <c r="L8938" s="12">
        <v>0.11506</v>
      </c>
      <c r="M8938" s="12"/>
    </row>
    <row r="8939" spans="1:13" x14ac:dyDescent="0.3">
      <c r="A8939" s="18">
        <v>8937</v>
      </c>
      <c r="B8939" s="18">
        <f t="shared" si="278"/>
        <v>2020</v>
      </c>
      <c r="C8939" s="17">
        <v>44166</v>
      </c>
      <c r="D8939" s="18" t="s">
        <v>130</v>
      </c>
      <c r="E8939" s="18" t="s">
        <v>164</v>
      </c>
      <c r="F8939" s="18" t="str">
        <f t="shared" si="279"/>
        <v>National Grid-Medford Muni Agg Rate-44166</v>
      </c>
      <c r="G8939" s="11" t="s">
        <v>131</v>
      </c>
      <c r="H8939" s="11" t="s">
        <v>54</v>
      </c>
      <c r="I8939" s="11" t="s">
        <v>99</v>
      </c>
      <c r="J8939" s="11" t="s">
        <v>279</v>
      </c>
      <c r="K8939" s="11" t="str">
        <f>IFERROR(INDEX('EDC Component Dictionary'!$C$5:$C$37,MATCH('Rates Database'!J8939,'EDC Component Dictionary'!$B$5:$B$37,0)), "Energy Supply")</f>
        <v>Energy Supply</v>
      </c>
      <c r="L8939" s="12">
        <v>0.11519</v>
      </c>
      <c r="M8939" s="12"/>
    </row>
    <row r="8940" spans="1:13" x14ac:dyDescent="0.3">
      <c r="A8940" s="18">
        <v>8938</v>
      </c>
      <c r="B8940" s="18">
        <f t="shared" si="278"/>
        <v>2020</v>
      </c>
      <c r="C8940" s="17">
        <v>44166</v>
      </c>
      <c r="D8940" s="18" t="s">
        <v>130</v>
      </c>
      <c r="E8940" s="18" t="s">
        <v>163</v>
      </c>
      <c r="F8940" s="18" t="str">
        <f t="shared" si="279"/>
        <v>Eversource_EMA-Walpole Muni Agg Rate-44166</v>
      </c>
      <c r="G8940" s="11" t="s">
        <v>131</v>
      </c>
      <c r="H8940" s="11" t="s">
        <v>54</v>
      </c>
      <c r="I8940" s="11" t="s">
        <v>99</v>
      </c>
      <c r="J8940" s="11" t="s">
        <v>174</v>
      </c>
      <c r="K8940" s="11" t="str">
        <f>IFERROR(INDEX('EDC Component Dictionary'!$C$5:$C$37,MATCH('Rates Database'!J8940,'EDC Component Dictionary'!$B$5:$B$37,0)), "Energy Supply")</f>
        <v>Energy Supply</v>
      </c>
      <c r="L8940" s="12">
        <v>0.11582000000000001</v>
      </c>
      <c r="M8940" s="12"/>
    </row>
    <row r="8941" spans="1:13" x14ac:dyDescent="0.3">
      <c r="A8941" s="18">
        <v>8939</v>
      </c>
      <c r="B8941" s="18">
        <f t="shared" si="278"/>
        <v>2020</v>
      </c>
      <c r="C8941" s="17">
        <v>44166</v>
      </c>
      <c r="D8941" s="18" t="s">
        <v>130</v>
      </c>
      <c r="E8941" s="18" t="s">
        <v>163</v>
      </c>
      <c r="F8941" s="18" t="str">
        <f t="shared" si="279"/>
        <v>Eversource_EMA-Brookline Muni Agg Rate-44166</v>
      </c>
      <c r="G8941" s="11" t="s">
        <v>131</v>
      </c>
      <c r="H8941" s="11" t="s">
        <v>54</v>
      </c>
      <c r="I8941" s="11" t="s">
        <v>99</v>
      </c>
      <c r="J8941" s="11" t="s">
        <v>243</v>
      </c>
      <c r="K8941" s="11" t="str">
        <f>IFERROR(INDEX('EDC Component Dictionary'!$C$5:$C$37,MATCH('Rates Database'!J8941,'EDC Component Dictionary'!$B$5:$B$37,0)), "Energy Supply")</f>
        <v>Energy Supply</v>
      </c>
      <c r="L8941" s="12">
        <v>0.11687</v>
      </c>
      <c r="M8941" s="12"/>
    </row>
    <row r="8942" spans="1:13" x14ac:dyDescent="0.3">
      <c r="A8942" s="18">
        <v>8940</v>
      </c>
      <c r="B8942" s="18">
        <f t="shared" si="278"/>
        <v>2020</v>
      </c>
      <c r="C8942" s="17">
        <v>44166</v>
      </c>
      <c r="D8942" s="18" t="s">
        <v>130</v>
      </c>
      <c r="E8942" s="18" t="s">
        <v>163</v>
      </c>
      <c r="F8942" s="18" t="str">
        <f t="shared" si="279"/>
        <v>Eversource_EMA-Lexington Muni Agg Rate-44166</v>
      </c>
      <c r="G8942" s="11" t="s">
        <v>131</v>
      </c>
      <c r="H8942" s="11" t="s">
        <v>54</v>
      </c>
      <c r="I8942" s="11" t="s">
        <v>99</v>
      </c>
      <c r="J8942" s="11" t="s">
        <v>254</v>
      </c>
      <c r="K8942" s="11" t="str">
        <f>IFERROR(INDEX('EDC Component Dictionary'!$C$5:$C$37,MATCH('Rates Database'!J8942,'EDC Component Dictionary'!$B$5:$B$37,0)), "Energy Supply")</f>
        <v>Energy Supply</v>
      </c>
      <c r="L8942" s="12">
        <v>0.11626</v>
      </c>
      <c r="M8942" s="12"/>
    </row>
    <row r="8943" spans="1:13" x14ac:dyDescent="0.3">
      <c r="A8943" s="18">
        <v>8941</v>
      </c>
      <c r="B8943" s="18">
        <f t="shared" si="278"/>
        <v>2020</v>
      </c>
      <c r="C8943" s="17">
        <v>44166</v>
      </c>
      <c r="D8943" s="18" t="s">
        <v>130</v>
      </c>
      <c r="E8943" s="18" t="s">
        <v>164</v>
      </c>
      <c r="F8943" s="18" t="str">
        <f t="shared" si="279"/>
        <v>National Grid-Lowell Muni Agg Rate-44166</v>
      </c>
      <c r="G8943" s="11" t="s">
        <v>131</v>
      </c>
      <c r="H8943" s="11" t="s">
        <v>54</v>
      </c>
      <c r="I8943" s="11" t="s">
        <v>99</v>
      </c>
      <c r="J8943" s="11" t="s">
        <v>262</v>
      </c>
      <c r="K8943" s="11" t="str">
        <f>IFERROR(INDEX('EDC Component Dictionary'!$C$5:$C$37,MATCH('Rates Database'!J8943,'EDC Component Dictionary'!$B$5:$B$37,0)), "Energy Supply")</f>
        <v>Energy Supply</v>
      </c>
      <c r="L8943" s="12">
        <v>0.11874</v>
      </c>
      <c r="M8943" s="12"/>
    </row>
    <row r="8944" spans="1:13" x14ac:dyDescent="0.3">
      <c r="A8944" s="18">
        <v>8942</v>
      </c>
      <c r="B8944" s="18">
        <f t="shared" si="278"/>
        <v>2021</v>
      </c>
      <c r="C8944" s="17">
        <v>44197</v>
      </c>
      <c r="D8944" s="18" t="s">
        <v>130</v>
      </c>
      <c r="E8944" s="18" t="s">
        <v>164</v>
      </c>
      <c r="F8944" s="18" t="str">
        <f t="shared" si="279"/>
        <v>National Grid-Wendell Muni Agg Rate-44197</v>
      </c>
      <c r="G8944" s="11" t="s">
        <v>131</v>
      </c>
      <c r="H8944" s="11" t="s">
        <v>54</v>
      </c>
      <c r="I8944" s="11" t="s">
        <v>99</v>
      </c>
      <c r="J8944" s="11" t="s">
        <v>213</v>
      </c>
      <c r="K8944" s="11" t="str">
        <f>IFERROR(INDEX('EDC Component Dictionary'!$C$5:$C$37,MATCH('Rates Database'!J8944,'EDC Component Dictionary'!$B$5:$B$37,0)), "Energy Supply")</f>
        <v>Energy Supply</v>
      </c>
      <c r="L8944" s="12">
        <v>8.7389999999999995E-2</v>
      </c>
      <c r="M8944" s="12"/>
    </row>
    <row r="8945" spans="1:13" x14ac:dyDescent="0.3">
      <c r="A8945" s="18">
        <v>8943</v>
      </c>
      <c r="B8945" s="18">
        <f t="shared" si="278"/>
        <v>2021</v>
      </c>
      <c r="C8945" s="17">
        <v>44197</v>
      </c>
      <c r="D8945" s="18" t="s">
        <v>130</v>
      </c>
      <c r="E8945" s="18" t="s">
        <v>164</v>
      </c>
      <c r="F8945" s="18" t="str">
        <f t="shared" si="279"/>
        <v>National Grid-Billerica Muni Agg Rate-44197</v>
      </c>
      <c r="G8945" s="11" t="s">
        <v>131</v>
      </c>
      <c r="H8945" s="11" t="s">
        <v>54</v>
      </c>
      <c r="I8945" s="11" t="s">
        <v>99</v>
      </c>
      <c r="J8945" s="11" t="s">
        <v>215</v>
      </c>
      <c r="K8945" s="11" t="str">
        <f>IFERROR(INDEX('EDC Component Dictionary'!$C$5:$C$37,MATCH('Rates Database'!J8945,'EDC Component Dictionary'!$B$5:$B$37,0)), "Energy Supply")</f>
        <v>Energy Supply</v>
      </c>
      <c r="L8945" s="12">
        <v>9.3030000000000002E-2</v>
      </c>
      <c r="M8945" s="12"/>
    </row>
    <row r="8946" spans="1:13" x14ac:dyDescent="0.3">
      <c r="A8946" s="18">
        <v>8944</v>
      </c>
      <c r="B8946" s="18">
        <f t="shared" si="278"/>
        <v>2021</v>
      </c>
      <c r="C8946" s="17">
        <v>44197</v>
      </c>
      <c r="D8946" s="18" t="s">
        <v>130</v>
      </c>
      <c r="E8946" s="18" t="s">
        <v>95</v>
      </c>
      <c r="F8946" s="18" t="str">
        <f t="shared" si="279"/>
        <v>Eversource_WMA-Buckland Muni Agg Rate-44197</v>
      </c>
      <c r="G8946" s="11" t="s">
        <v>131</v>
      </c>
      <c r="H8946" s="11" t="s">
        <v>54</v>
      </c>
      <c r="I8946" s="11" t="s">
        <v>99</v>
      </c>
      <c r="J8946" s="11" t="s">
        <v>282</v>
      </c>
      <c r="K8946" s="11" t="str">
        <f>IFERROR(INDEX('EDC Component Dictionary'!$C$5:$C$37,MATCH('Rates Database'!J8946,'EDC Component Dictionary'!$B$5:$B$37,0)), "Energy Supply")</f>
        <v>Energy Supply</v>
      </c>
      <c r="L8946" s="12">
        <v>9.3450000000000005E-2</v>
      </c>
      <c r="M8946" s="12"/>
    </row>
    <row r="8947" spans="1:13" x14ac:dyDescent="0.3">
      <c r="A8947" s="18">
        <v>8945</v>
      </c>
      <c r="B8947" s="18">
        <f t="shared" si="278"/>
        <v>2021</v>
      </c>
      <c r="C8947" s="17">
        <v>44197</v>
      </c>
      <c r="D8947" s="18" t="s">
        <v>130</v>
      </c>
      <c r="E8947" s="18" t="s">
        <v>164</v>
      </c>
      <c r="F8947" s="18" t="str">
        <f t="shared" si="279"/>
        <v>National Grid-Charlemont Muni Agg Rate-44197</v>
      </c>
      <c r="G8947" s="11" t="s">
        <v>131</v>
      </c>
      <c r="H8947" s="11" t="s">
        <v>54</v>
      </c>
      <c r="I8947" s="11" t="s">
        <v>99</v>
      </c>
      <c r="J8947" s="11" t="s">
        <v>283</v>
      </c>
      <c r="K8947" s="11" t="str">
        <f>IFERROR(INDEX('EDC Component Dictionary'!$C$5:$C$37,MATCH('Rates Database'!J8947,'EDC Component Dictionary'!$B$5:$B$37,0)), "Energy Supply")</f>
        <v>Energy Supply</v>
      </c>
      <c r="L8947" s="12">
        <v>9.3450000000000005E-2</v>
      </c>
      <c r="M8947" s="12"/>
    </row>
    <row r="8948" spans="1:13" x14ac:dyDescent="0.3">
      <c r="A8948" s="18">
        <v>8946</v>
      </c>
      <c r="B8948" s="18">
        <f t="shared" si="278"/>
        <v>2021</v>
      </c>
      <c r="C8948" s="17">
        <v>44197</v>
      </c>
      <c r="D8948" s="18" t="s">
        <v>130</v>
      </c>
      <c r="E8948" s="18" t="s">
        <v>95</v>
      </c>
      <c r="F8948" s="18" t="str">
        <f t="shared" si="279"/>
        <v>Eversource_WMA-Colrain Muni Agg Rate-44197</v>
      </c>
      <c r="G8948" s="11" t="s">
        <v>131</v>
      </c>
      <c r="H8948" s="11" t="s">
        <v>54</v>
      </c>
      <c r="I8948" s="11" t="s">
        <v>99</v>
      </c>
      <c r="J8948" s="11" t="s">
        <v>100</v>
      </c>
      <c r="K8948" s="11" t="str">
        <f>IFERROR(INDEX('EDC Component Dictionary'!$C$5:$C$37,MATCH('Rates Database'!J8948,'EDC Component Dictionary'!$B$5:$B$37,0)), "Energy Supply")</f>
        <v>Energy Supply</v>
      </c>
      <c r="L8948" s="12">
        <v>9.3460000000000001E-2</v>
      </c>
      <c r="M8948" s="12"/>
    </row>
    <row r="8949" spans="1:13" x14ac:dyDescent="0.3">
      <c r="A8949" s="18">
        <v>8947</v>
      </c>
      <c r="B8949" s="18">
        <f t="shared" si="278"/>
        <v>2021</v>
      </c>
      <c r="C8949" s="17">
        <v>44197</v>
      </c>
      <c r="D8949" s="18" t="s">
        <v>130</v>
      </c>
      <c r="E8949" s="18" t="s">
        <v>95</v>
      </c>
      <c r="F8949" s="18" t="str">
        <f t="shared" si="279"/>
        <v>Eversource_WMA-Shelburne Muni Agg Rate-44197</v>
      </c>
      <c r="G8949" s="11" t="s">
        <v>131</v>
      </c>
      <c r="H8949" s="11" t="s">
        <v>54</v>
      </c>
      <c r="I8949" s="11" t="s">
        <v>99</v>
      </c>
      <c r="J8949" s="11" t="s">
        <v>284</v>
      </c>
      <c r="K8949" s="11" t="str">
        <f>IFERROR(INDEX('EDC Component Dictionary'!$C$5:$C$37,MATCH('Rates Database'!J8949,'EDC Component Dictionary'!$B$5:$B$37,0)), "Energy Supply")</f>
        <v>Energy Supply</v>
      </c>
      <c r="L8949" s="12">
        <v>9.3460000000000001E-2</v>
      </c>
      <c r="M8949" s="12"/>
    </row>
    <row r="8950" spans="1:13" x14ac:dyDescent="0.3">
      <c r="A8950" s="18">
        <v>8948</v>
      </c>
      <c r="B8950" s="18">
        <f t="shared" si="278"/>
        <v>2021</v>
      </c>
      <c r="C8950" s="17">
        <v>44197</v>
      </c>
      <c r="D8950" s="18" t="s">
        <v>130</v>
      </c>
      <c r="E8950" s="18" t="s">
        <v>164</v>
      </c>
      <c r="F8950" s="18" t="str">
        <f t="shared" si="279"/>
        <v>National Grid-Marlborough Muni Agg Rate-44197</v>
      </c>
      <c r="G8950" s="11" t="s">
        <v>131</v>
      </c>
      <c r="H8950" s="11" t="s">
        <v>54</v>
      </c>
      <c r="I8950" s="11" t="s">
        <v>99</v>
      </c>
      <c r="J8950" s="11" t="s">
        <v>263</v>
      </c>
      <c r="K8950" s="11" t="str">
        <f>IFERROR(INDEX('EDC Component Dictionary'!$C$5:$C$37,MATCH('Rates Database'!J8950,'EDC Component Dictionary'!$B$5:$B$37,0)), "Energy Supply")</f>
        <v>Energy Supply</v>
      </c>
      <c r="L8950" s="12">
        <v>9.3899999999999997E-2</v>
      </c>
      <c r="M8950" s="12"/>
    </row>
    <row r="8951" spans="1:13" x14ac:dyDescent="0.3">
      <c r="A8951" s="18">
        <v>8949</v>
      </c>
      <c r="B8951" s="18">
        <f t="shared" si="278"/>
        <v>2021</v>
      </c>
      <c r="C8951" s="17">
        <v>44197</v>
      </c>
      <c r="D8951" s="18" t="s">
        <v>130</v>
      </c>
      <c r="E8951" s="18" t="s">
        <v>164</v>
      </c>
      <c r="F8951" s="18" t="str">
        <f t="shared" si="279"/>
        <v>National Grid-New Salem Muni Agg Rate-44197</v>
      </c>
      <c r="G8951" s="11" t="s">
        <v>131</v>
      </c>
      <c r="H8951" s="11" t="s">
        <v>54</v>
      </c>
      <c r="I8951" s="11" t="s">
        <v>99</v>
      </c>
      <c r="J8951" s="11" t="s">
        <v>285</v>
      </c>
      <c r="K8951" s="11" t="str">
        <f>IFERROR(INDEX('EDC Component Dictionary'!$C$5:$C$37,MATCH('Rates Database'!J8951,'EDC Component Dictionary'!$B$5:$B$37,0)), "Energy Supply")</f>
        <v>Energy Supply</v>
      </c>
      <c r="L8951" s="12">
        <v>9.4329999999999997E-2</v>
      </c>
      <c r="M8951" s="12"/>
    </row>
    <row r="8952" spans="1:13" x14ac:dyDescent="0.3">
      <c r="A8952" s="18">
        <v>8950</v>
      </c>
      <c r="B8952" s="18">
        <f t="shared" si="278"/>
        <v>2021</v>
      </c>
      <c r="C8952" s="17">
        <v>44197</v>
      </c>
      <c r="D8952" s="18" t="s">
        <v>130</v>
      </c>
      <c r="E8952" s="18" t="s">
        <v>164</v>
      </c>
      <c r="F8952" s="18" t="str">
        <f t="shared" si="279"/>
        <v>National Grid-Warwick Muni Agg Rate-44197</v>
      </c>
      <c r="G8952" s="11" t="s">
        <v>131</v>
      </c>
      <c r="H8952" s="11" t="s">
        <v>54</v>
      </c>
      <c r="I8952" s="11" t="s">
        <v>99</v>
      </c>
      <c r="J8952" s="11" t="s">
        <v>286</v>
      </c>
      <c r="K8952" s="11" t="str">
        <f>IFERROR(INDEX('EDC Component Dictionary'!$C$5:$C$37,MATCH('Rates Database'!J8952,'EDC Component Dictionary'!$B$5:$B$37,0)), "Energy Supply")</f>
        <v>Energy Supply</v>
      </c>
      <c r="L8952" s="12">
        <v>9.4689999999999996E-2</v>
      </c>
      <c r="M8952" s="12"/>
    </row>
    <row r="8953" spans="1:13" x14ac:dyDescent="0.3">
      <c r="A8953" s="18">
        <v>8951</v>
      </c>
      <c r="B8953" s="18">
        <f t="shared" si="278"/>
        <v>2021</v>
      </c>
      <c r="C8953" s="17">
        <v>44197</v>
      </c>
      <c r="D8953" s="18" t="s">
        <v>130</v>
      </c>
      <c r="E8953" s="18" t="s">
        <v>95</v>
      </c>
      <c r="F8953" s="18" t="str">
        <f t="shared" si="279"/>
        <v>Eversource_WMA-Whately Muni Agg Rate-44197</v>
      </c>
      <c r="G8953" s="11" t="s">
        <v>131</v>
      </c>
      <c r="H8953" s="11" t="s">
        <v>54</v>
      </c>
      <c r="I8953" s="11" t="s">
        <v>99</v>
      </c>
      <c r="J8953" s="11" t="s">
        <v>287</v>
      </c>
      <c r="K8953" s="11" t="str">
        <f>IFERROR(INDEX('EDC Component Dictionary'!$C$5:$C$37,MATCH('Rates Database'!J8953,'EDC Component Dictionary'!$B$5:$B$37,0)), "Energy Supply")</f>
        <v>Energy Supply</v>
      </c>
      <c r="L8953" s="12">
        <v>9.4570000000000001E-2</v>
      </c>
      <c r="M8953" s="12"/>
    </row>
    <row r="8954" spans="1:13" x14ac:dyDescent="0.3">
      <c r="A8954" s="18">
        <v>8952</v>
      </c>
      <c r="B8954" s="18">
        <f t="shared" si="278"/>
        <v>2021</v>
      </c>
      <c r="C8954" s="17">
        <v>44197</v>
      </c>
      <c r="D8954" s="18" t="s">
        <v>130</v>
      </c>
      <c r="E8954" s="18" t="s">
        <v>164</v>
      </c>
      <c r="F8954" s="18" t="str">
        <f t="shared" si="279"/>
        <v>National Grid-Webster Muni Agg Rate-44197</v>
      </c>
      <c r="G8954" s="11" t="s">
        <v>131</v>
      </c>
      <c r="H8954" s="11" t="s">
        <v>54</v>
      </c>
      <c r="I8954" s="11" t="s">
        <v>99</v>
      </c>
      <c r="J8954" s="11" t="s">
        <v>266</v>
      </c>
      <c r="K8954" s="11" t="str">
        <f>IFERROR(INDEX('EDC Component Dictionary'!$C$5:$C$37,MATCH('Rates Database'!J8954,'EDC Component Dictionary'!$B$5:$B$37,0)), "Energy Supply")</f>
        <v>Energy Supply</v>
      </c>
      <c r="L8954" s="12">
        <v>9.5130000000000006E-2</v>
      </c>
      <c r="M8954" s="12"/>
    </row>
    <row r="8955" spans="1:13" x14ac:dyDescent="0.3">
      <c r="A8955" s="18">
        <v>8953</v>
      </c>
      <c r="B8955" s="18">
        <f t="shared" si="278"/>
        <v>2021</v>
      </c>
      <c r="C8955" s="17">
        <v>44197</v>
      </c>
      <c r="D8955" s="18" t="s">
        <v>130</v>
      </c>
      <c r="E8955" s="18" t="s">
        <v>95</v>
      </c>
      <c r="F8955" s="18" t="str">
        <f t="shared" si="279"/>
        <v>Eversource_WMA-Deerfield Muni Agg Rate-44197</v>
      </c>
      <c r="G8955" s="11" t="s">
        <v>131</v>
      </c>
      <c r="H8955" s="11" t="s">
        <v>54</v>
      </c>
      <c r="I8955" s="11" t="s">
        <v>99</v>
      </c>
      <c r="J8955" s="11" t="s">
        <v>289</v>
      </c>
      <c r="K8955" s="11" t="str">
        <f>IFERROR(INDEX('EDC Component Dictionary'!$C$5:$C$37,MATCH('Rates Database'!J8955,'EDC Component Dictionary'!$B$5:$B$37,0)), "Energy Supply")</f>
        <v>Energy Supply</v>
      </c>
      <c r="L8955" s="12">
        <v>9.5490000000000005E-2</v>
      </c>
      <c r="M8955" s="12"/>
    </row>
    <row r="8956" spans="1:13" x14ac:dyDescent="0.3">
      <c r="A8956" s="18">
        <v>8954</v>
      </c>
      <c r="B8956" s="18">
        <f t="shared" si="278"/>
        <v>2021</v>
      </c>
      <c r="C8956" s="17">
        <v>44197</v>
      </c>
      <c r="D8956" s="18" t="s">
        <v>130</v>
      </c>
      <c r="E8956" s="18" t="s">
        <v>95</v>
      </c>
      <c r="F8956" s="18" t="str">
        <f t="shared" si="279"/>
        <v>Eversource_WMA-Huntington Muni Agg Rate-44197</v>
      </c>
      <c r="G8956" s="11" t="s">
        <v>131</v>
      </c>
      <c r="H8956" s="11" t="s">
        <v>54</v>
      </c>
      <c r="I8956" s="11" t="s">
        <v>99</v>
      </c>
      <c r="J8956" s="11" t="s">
        <v>290</v>
      </c>
      <c r="K8956" s="11" t="str">
        <f>IFERROR(INDEX('EDC Component Dictionary'!$C$5:$C$37,MATCH('Rates Database'!J8956,'EDC Component Dictionary'!$B$5:$B$37,0)), "Energy Supply")</f>
        <v>Energy Supply</v>
      </c>
      <c r="L8956" s="12">
        <v>9.5350000000000004E-2</v>
      </c>
      <c r="M8956" s="12"/>
    </row>
    <row r="8957" spans="1:13" x14ac:dyDescent="0.3">
      <c r="A8957" s="18">
        <v>8955</v>
      </c>
      <c r="B8957" s="18">
        <f t="shared" si="278"/>
        <v>2021</v>
      </c>
      <c r="C8957" s="17">
        <v>44197</v>
      </c>
      <c r="D8957" s="18" t="s">
        <v>130</v>
      </c>
      <c r="E8957" s="18" t="s">
        <v>95</v>
      </c>
      <c r="F8957" s="18" t="str">
        <f t="shared" si="279"/>
        <v>Eversource_WMA-Northfield Muni Agg Rate-44197</v>
      </c>
      <c r="G8957" s="11" t="s">
        <v>131</v>
      </c>
      <c r="H8957" s="11" t="s">
        <v>54</v>
      </c>
      <c r="I8957" s="11" t="s">
        <v>99</v>
      </c>
      <c r="J8957" s="11" t="s">
        <v>291</v>
      </c>
      <c r="K8957" s="11" t="str">
        <f>IFERROR(INDEX('EDC Component Dictionary'!$C$5:$C$37,MATCH('Rates Database'!J8957,'EDC Component Dictionary'!$B$5:$B$37,0)), "Energy Supply")</f>
        <v>Energy Supply</v>
      </c>
      <c r="L8957" s="12">
        <v>9.5409999999999995E-2</v>
      </c>
      <c r="M8957" s="12"/>
    </row>
    <row r="8958" spans="1:13" x14ac:dyDescent="0.3">
      <c r="A8958" s="18">
        <v>8956</v>
      </c>
      <c r="B8958" s="18">
        <f t="shared" si="278"/>
        <v>2021</v>
      </c>
      <c r="C8958" s="17">
        <v>44197</v>
      </c>
      <c r="D8958" s="18" t="s">
        <v>130</v>
      </c>
      <c r="E8958" s="18" t="s">
        <v>95</v>
      </c>
      <c r="F8958" s="18" t="str">
        <f t="shared" si="279"/>
        <v>Eversource_WMA-Becket Muni Agg Rate-44197</v>
      </c>
      <c r="G8958" s="11" t="s">
        <v>131</v>
      </c>
      <c r="H8958" s="11" t="s">
        <v>54</v>
      </c>
      <c r="I8958" s="11" t="s">
        <v>99</v>
      </c>
      <c r="J8958" s="11" t="s">
        <v>298</v>
      </c>
      <c r="K8958" s="11" t="str">
        <f>IFERROR(INDEX('EDC Component Dictionary'!$C$5:$C$37,MATCH('Rates Database'!J8958,'EDC Component Dictionary'!$B$5:$B$37,0)), "Energy Supply")</f>
        <v>Energy Supply</v>
      </c>
      <c r="L8958" s="12">
        <v>9.6129999999999993E-2</v>
      </c>
      <c r="M8958" s="12"/>
    </row>
    <row r="8959" spans="1:13" x14ac:dyDescent="0.3">
      <c r="A8959" s="18">
        <v>8957</v>
      </c>
      <c r="B8959" s="18">
        <f t="shared" si="278"/>
        <v>2021</v>
      </c>
      <c r="C8959" s="17">
        <v>44197</v>
      </c>
      <c r="D8959" s="18" t="s">
        <v>130</v>
      </c>
      <c r="E8959" s="18" t="s">
        <v>95</v>
      </c>
      <c r="F8959" s="18" t="str">
        <f t="shared" si="279"/>
        <v>Eversource_WMA-Dalton Muni Agg Rate-44197</v>
      </c>
      <c r="G8959" s="11" t="s">
        <v>131</v>
      </c>
      <c r="H8959" s="11" t="s">
        <v>54</v>
      </c>
      <c r="I8959" s="11" t="s">
        <v>99</v>
      </c>
      <c r="J8959" s="11" t="s">
        <v>217</v>
      </c>
      <c r="K8959" s="11" t="str">
        <f>IFERROR(INDEX('EDC Component Dictionary'!$C$5:$C$37,MATCH('Rates Database'!J8959,'EDC Component Dictionary'!$B$5:$B$37,0)), "Energy Supply")</f>
        <v>Energy Supply</v>
      </c>
      <c r="L8959" s="12">
        <v>9.6030000000000004E-2</v>
      </c>
      <c r="M8959" s="12"/>
    </row>
    <row r="8960" spans="1:13" x14ac:dyDescent="0.3">
      <c r="A8960" s="18">
        <v>8958</v>
      </c>
      <c r="B8960" s="18">
        <f t="shared" si="278"/>
        <v>2021</v>
      </c>
      <c r="C8960" s="17">
        <v>44197</v>
      </c>
      <c r="D8960" s="18" t="s">
        <v>130</v>
      </c>
      <c r="E8960" s="18" t="s">
        <v>95</v>
      </c>
      <c r="F8960" s="18" t="str">
        <f t="shared" si="279"/>
        <v>Eversource_WMA-Pittsfield Muni Agg Rate-44197</v>
      </c>
      <c r="G8960" s="11" t="s">
        <v>131</v>
      </c>
      <c r="H8960" s="11" t="s">
        <v>54</v>
      </c>
      <c r="I8960" s="11" t="s">
        <v>99</v>
      </c>
      <c r="J8960" s="11" t="s">
        <v>176</v>
      </c>
      <c r="K8960" s="11" t="str">
        <f>IFERROR(INDEX('EDC Component Dictionary'!$C$5:$C$37,MATCH('Rates Database'!J8960,'EDC Component Dictionary'!$B$5:$B$37,0)), "Energy Supply")</f>
        <v>Energy Supply</v>
      </c>
      <c r="L8960" s="12">
        <v>9.6030000000000004E-2</v>
      </c>
      <c r="M8960" s="12"/>
    </row>
    <row r="8961" spans="1:13" x14ac:dyDescent="0.3">
      <c r="A8961" s="18">
        <v>8959</v>
      </c>
      <c r="B8961" s="18">
        <f t="shared" si="278"/>
        <v>2021</v>
      </c>
      <c r="C8961" s="17">
        <v>44197</v>
      </c>
      <c r="D8961" s="18" t="s">
        <v>130</v>
      </c>
      <c r="E8961" s="18" t="s">
        <v>95</v>
      </c>
      <c r="F8961" s="18" t="str">
        <f t="shared" si="279"/>
        <v>Eversource_WMA-West Springfield Muni Agg Rate-44197</v>
      </c>
      <c r="G8961" s="11" t="s">
        <v>131</v>
      </c>
      <c r="H8961" s="11" t="s">
        <v>54</v>
      </c>
      <c r="I8961" s="11" t="s">
        <v>99</v>
      </c>
      <c r="J8961" s="11" t="s">
        <v>272</v>
      </c>
      <c r="K8961" s="11" t="str">
        <f>IFERROR(INDEX('EDC Component Dictionary'!$C$5:$C$37,MATCH('Rates Database'!J8961,'EDC Component Dictionary'!$B$5:$B$37,0)), "Energy Supply")</f>
        <v>Energy Supply</v>
      </c>
      <c r="L8961" s="12">
        <v>9.672E-2</v>
      </c>
      <c r="M8961" s="12"/>
    </row>
    <row r="8962" spans="1:13" x14ac:dyDescent="0.3">
      <c r="A8962" s="18">
        <v>8960</v>
      </c>
      <c r="B8962" s="18">
        <f t="shared" si="278"/>
        <v>2021</v>
      </c>
      <c r="C8962" s="17">
        <v>44197</v>
      </c>
      <c r="D8962" s="18" t="s">
        <v>130</v>
      </c>
      <c r="E8962" s="18" t="s">
        <v>95</v>
      </c>
      <c r="F8962" s="18" t="str">
        <f t="shared" si="279"/>
        <v>Eversource_WMA-Lanesborough Muni Agg Rate-44197</v>
      </c>
      <c r="G8962" s="11" t="s">
        <v>131</v>
      </c>
      <c r="H8962" s="11" t="s">
        <v>54</v>
      </c>
      <c r="I8962" s="11" t="s">
        <v>99</v>
      </c>
      <c r="J8962" s="11" t="s">
        <v>255</v>
      </c>
      <c r="K8962" s="11" t="str">
        <f>IFERROR(INDEX('EDC Component Dictionary'!$C$5:$C$37,MATCH('Rates Database'!J8962,'EDC Component Dictionary'!$B$5:$B$37,0)), "Energy Supply")</f>
        <v>Energy Supply</v>
      </c>
      <c r="L8962" s="12">
        <v>9.7030000000000005E-2</v>
      </c>
      <c r="M8962" s="12"/>
    </row>
    <row r="8963" spans="1:13" x14ac:dyDescent="0.3">
      <c r="A8963" s="18">
        <v>8961</v>
      </c>
      <c r="B8963" s="18">
        <f t="shared" ref="B8963:B9026" si="280">YEAR(C8963)</f>
        <v>2021</v>
      </c>
      <c r="C8963" s="17">
        <v>44197</v>
      </c>
      <c r="D8963" s="18" t="s">
        <v>130</v>
      </c>
      <c r="E8963" s="18" t="s">
        <v>164</v>
      </c>
      <c r="F8963" s="18" t="str">
        <f t="shared" si="279"/>
        <v>National Grid-Florida Muni Agg Rate-44197</v>
      </c>
      <c r="G8963" s="11" t="s">
        <v>131</v>
      </c>
      <c r="H8963" s="11" t="s">
        <v>54</v>
      </c>
      <c r="I8963" s="11" t="s">
        <v>99</v>
      </c>
      <c r="J8963" s="11" t="s">
        <v>218</v>
      </c>
      <c r="K8963" s="11" t="str">
        <f>IFERROR(INDEX('EDC Component Dictionary'!$C$5:$C$37,MATCH('Rates Database'!J8963,'EDC Component Dictionary'!$B$5:$B$37,0)), "Energy Supply")</f>
        <v>Energy Supply</v>
      </c>
      <c r="L8963" s="12">
        <v>9.7680000000000003E-2</v>
      </c>
      <c r="M8963" s="12"/>
    </row>
    <row r="8964" spans="1:13" x14ac:dyDescent="0.3">
      <c r="A8964" s="18">
        <v>8962</v>
      </c>
      <c r="B8964" s="18">
        <f t="shared" si="280"/>
        <v>2021</v>
      </c>
      <c r="C8964" s="17">
        <v>44197</v>
      </c>
      <c r="D8964" s="18" t="s">
        <v>130</v>
      </c>
      <c r="E8964" s="18" t="s">
        <v>163</v>
      </c>
      <c r="F8964" s="18" t="str">
        <f t="shared" ref="F8964:F9027" si="281">_xlfn.CONCAT(E8964,"-",J8964,"-",C8964)</f>
        <v>Eversource_EMA-Plymouth Muni Agg Rate-44197</v>
      </c>
      <c r="G8964" s="11" t="s">
        <v>131</v>
      </c>
      <c r="H8964" s="11" t="s">
        <v>54</v>
      </c>
      <c r="I8964" s="11" t="s">
        <v>99</v>
      </c>
      <c r="J8964" s="11" t="s">
        <v>180</v>
      </c>
      <c r="K8964" s="11" t="str">
        <f>IFERROR(INDEX('EDC Component Dictionary'!$C$5:$C$37,MATCH('Rates Database'!J8964,'EDC Component Dictionary'!$B$5:$B$37,0)), "Energy Supply")</f>
        <v>Energy Supply</v>
      </c>
      <c r="L8964" s="12">
        <v>9.8070000000000004E-2</v>
      </c>
      <c r="M8964" s="12"/>
    </row>
    <row r="8965" spans="1:13" x14ac:dyDescent="0.3">
      <c r="A8965" s="18">
        <v>8963</v>
      </c>
      <c r="B8965" s="18">
        <f t="shared" si="280"/>
        <v>2021</v>
      </c>
      <c r="C8965" s="17">
        <v>44197</v>
      </c>
      <c r="D8965" s="18" t="s">
        <v>130</v>
      </c>
      <c r="E8965" s="18" t="s">
        <v>95</v>
      </c>
      <c r="F8965" s="18" t="str">
        <f t="shared" si="281"/>
        <v>Eversource_WMA-Hatfield Muni Agg Rate-44197</v>
      </c>
      <c r="G8965" s="11" t="s">
        <v>131</v>
      </c>
      <c r="H8965" s="11" t="s">
        <v>54</v>
      </c>
      <c r="I8965" s="11" t="s">
        <v>99</v>
      </c>
      <c r="J8965" s="11" t="s">
        <v>280</v>
      </c>
      <c r="K8965" s="11" t="str">
        <f>IFERROR(INDEX('EDC Component Dictionary'!$C$5:$C$37,MATCH('Rates Database'!J8965,'EDC Component Dictionary'!$B$5:$B$37,0)), "Energy Supply")</f>
        <v>Energy Supply</v>
      </c>
      <c r="L8965" s="12">
        <v>9.8970000000000002E-2</v>
      </c>
      <c r="M8965" s="12"/>
    </row>
    <row r="8966" spans="1:13" x14ac:dyDescent="0.3">
      <c r="A8966" s="18">
        <v>8964</v>
      </c>
      <c r="B8966" s="18">
        <f t="shared" si="280"/>
        <v>2021</v>
      </c>
      <c r="C8966" s="17">
        <v>44197</v>
      </c>
      <c r="D8966" s="18" t="s">
        <v>130</v>
      </c>
      <c r="E8966" s="18" t="s">
        <v>163</v>
      </c>
      <c r="F8966" s="18" t="str">
        <f t="shared" si="281"/>
        <v>Eversource_EMA-Walpole Muni Agg Rate-44197</v>
      </c>
      <c r="G8966" s="11" t="s">
        <v>131</v>
      </c>
      <c r="H8966" s="11" t="s">
        <v>54</v>
      </c>
      <c r="I8966" s="11" t="s">
        <v>99</v>
      </c>
      <c r="J8966" s="11" t="s">
        <v>174</v>
      </c>
      <c r="K8966" s="11" t="str">
        <f>IFERROR(INDEX('EDC Component Dictionary'!$C$5:$C$37,MATCH('Rates Database'!J8966,'EDC Component Dictionary'!$B$5:$B$37,0)), "Energy Supply")</f>
        <v>Energy Supply</v>
      </c>
      <c r="L8966" s="12">
        <v>9.9500000000000005E-2</v>
      </c>
      <c r="M8966" s="12"/>
    </row>
    <row r="8967" spans="1:13" x14ac:dyDescent="0.3">
      <c r="A8967" s="18">
        <v>8965</v>
      </c>
      <c r="B8967" s="18">
        <f t="shared" si="280"/>
        <v>2021</v>
      </c>
      <c r="C8967" s="17">
        <v>44197</v>
      </c>
      <c r="D8967" s="18" t="s">
        <v>130</v>
      </c>
      <c r="E8967" s="18" t="s">
        <v>164</v>
      </c>
      <c r="F8967" s="18" t="str">
        <f t="shared" si="281"/>
        <v>National Grid-Adams Muni Agg Rate-44197</v>
      </c>
      <c r="G8967" s="11" t="s">
        <v>131</v>
      </c>
      <c r="H8967" s="11" t="s">
        <v>54</v>
      </c>
      <c r="I8967" s="11" t="s">
        <v>99</v>
      </c>
      <c r="J8967" s="11" t="s">
        <v>183</v>
      </c>
      <c r="K8967" s="11" t="str">
        <f>IFERROR(INDEX('EDC Component Dictionary'!$C$5:$C$37,MATCH('Rates Database'!J8967,'EDC Component Dictionary'!$B$5:$B$37,0)), "Energy Supply")</f>
        <v>Energy Supply</v>
      </c>
      <c r="L8967" s="12">
        <v>9.9500000000000005E-2</v>
      </c>
      <c r="M8967" s="12"/>
    </row>
    <row r="8968" spans="1:13" x14ac:dyDescent="0.3">
      <c r="A8968" s="18">
        <v>8966</v>
      </c>
      <c r="B8968" s="18">
        <f t="shared" si="280"/>
        <v>2021</v>
      </c>
      <c r="C8968" s="17">
        <v>44197</v>
      </c>
      <c r="D8968" s="18" t="s">
        <v>130</v>
      </c>
      <c r="E8968" s="18" t="s">
        <v>95</v>
      </c>
      <c r="F8968" s="18" t="str">
        <f t="shared" si="281"/>
        <v>Eversource_WMA-Cheshire Muni Agg Rate-44197</v>
      </c>
      <c r="G8968" s="11" t="s">
        <v>131</v>
      </c>
      <c r="H8968" s="11" t="s">
        <v>54</v>
      </c>
      <c r="I8968" s="11" t="s">
        <v>99</v>
      </c>
      <c r="J8968" s="11" t="s">
        <v>184</v>
      </c>
      <c r="K8968" s="11" t="str">
        <f>IFERROR(INDEX('EDC Component Dictionary'!$C$5:$C$37,MATCH('Rates Database'!J8968,'EDC Component Dictionary'!$B$5:$B$37,0)), "Energy Supply")</f>
        <v>Energy Supply</v>
      </c>
      <c r="L8968" s="12">
        <v>9.9500000000000005E-2</v>
      </c>
      <c r="M8968" s="12"/>
    </row>
    <row r="8969" spans="1:13" x14ac:dyDescent="0.3">
      <c r="A8969" s="18">
        <v>8967</v>
      </c>
      <c r="B8969" s="18">
        <f t="shared" si="280"/>
        <v>2021</v>
      </c>
      <c r="C8969" s="17">
        <v>44197</v>
      </c>
      <c r="D8969" s="18" t="s">
        <v>130</v>
      </c>
      <c r="E8969" s="18" t="s">
        <v>164</v>
      </c>
      <c r="F8969" s="18" t="str">
        <f t="shared" si="281"/>
        <v>National Grid-Clarksburg Muni Agg Rate-44197</v>
      </c>
      <c r="G8969" s="11" t="s">
        <v>131</v>
      </c>
      <c r="H8969" s="11" t="s">
        <v>54</v>
      </c>
      <c r="I8969" s="11" t="s">
        <v>99</v>
      </c>
      <c r="J8969" s="11" t="s">
        <v>216</v>
      </c>
      <c r="K8969" s="11" t="str">
        <f>IFERROR(INDEX('EDC Component Dictionary'!$C$5:$C$37,MATCH('Rates Database'!J8969,'EDC Component Dictionary'!$B$5:$B$37,0)), "Energy Supply")</f>
        <v>Energy Supply</v>
      </c>
      <c r="L8969" s="12">
        <v>9.9500000000000005E-2</v>
      </c>
      <c r="M8969" s="12"/>
    </row>
    <row r="8970" spans="1:13" x14ac:dyDescent="0.3">
      <c r="A8970" s="18">
        <v>8968</v>
      </c>
      <c r="B8970" s="18">
        <f t="shared" si="280"/>
        <v>2021</v>
      </c>
      <c r="C8970" s="17">
        <v>44197</v>
      </c>
      <c r="D8970" s="18" t="s">
        <v>130</v>
      </c>
      <c r="E8970" s="18" t="s">
        <v>95</v>
      </c>
      <c r="F8970" s="18" t="str">
        <f t="shared" si="281"/>
        <v>Eversource_WMA-Lenox Muni Agg Rate-44197</v>
      </c>
      <c r="G8970" s="11" t="s">
        <v>131</v>
      </c>
      <c r="H8970" s="11" t="s">
        <v>54</v>
      </c>
      <c r="I8970" s="11" t="s">
        <v>99</v>
      </c>
      <c r="J8970" s="11" t="s">
        <v>219</v>
      </c>
      <c r="K8970" s="11" t="str">
        <f>IFERROR(INDEX('EDC Component Dictionary'!$C$5:$C$37,MATCH('Rates Database'!J8970,'EDC Component Dictionary'!$B$5:$B$37,0)), "Energy Supply")</f>
        <v>Energy Supply</v>
      </c>
      <c r="L8970" s="12">
        <v>9.9500000000000005E-2</v>
      </c>
      <c r="M8970" s="12"/>
    </row>
    <row r="8971" spans="1:13" x14ac:dyDescent="0.3">
      <c r="A8971" s="18">
        <v>8969</v>
      </c>
      <c r="B8971" s="18">
        <f t="shared" si="280"/>
        <v>2021</v>
      </c>
      <c r="C8971" s="17">
        <v>44197</v>
      </c>
      <c r="D8971" s="18" t="s">
        <v>130</v>
      </c>
      <c r="E8971" s="18" t="s">
        <v>164</v>
      </c>
      <c r="F8971" s="18" t="str">
        <f t="shared" si="281"/>
        <v>National Grid-Monterey Muni Agg Rate-44197</v>
      </c>
      <c r="G8971" s="11" t="s">
        <v>131</v>
      </c>
      <c r="H8971" s="11" t="s">
        <v>54</v>
      </c>
      <c r="I8971" s="11" t="s">
        <v>99</v>
      </c>
      <c r="J8971" s="11" t="s">
        <v>220</v>
      </c>
      <c r="K8971" s="11" t="str">
        <f>IFERROR(INDEX('EDC Component Dictionary'!$C$5:$C$37,MATCH('Rates Database'!J8971,'EDC Component Dictionary'!$B$5:$B$37,0)), "Energy Supply")</f>
        <v>Energy Supply</v>
      </c>
      <c r="L8971" s="12">
        <v>9.9500000000000005E-2</v>
      </c>
      <c r="M8971" s="12"/>
    </row>
    <row r="8972" spans="1:13" x14ac:dyDescent="0.3">
      <c r="A8972" s="18">
        <v>8970</v>
      </c>
      <c r="B8972" s="18">
        <f t="shared" si="280"/>
        <v>2021</v>
      </c>
      <c r="C8972" s="17">
        <v>44197</v>
      </c>
      <c r="D8972" s="18" t="s">
        <v>130</v>
      </c>
      <c r="E8972" s="18" t="s">
        <v>164</v>
      </c>
      <c r="F8972" s="18" t="str">
        <f t="shared" si="281"/>
        <v>National Grid-New Marlborough Muni Agg Rate-44197</v>
      </c>
      <c r="G8972" s="11" t="s">
        <v>131</v>
      </c>
      <c r="H8972" s="11" t="s">
        <v>54</v>
      </c>
      <c r="I8972" s="11" t="s">
        <v>99</v>
      </c>
      <c r="J8972" s="11" t="s">
        <v>221</v>
      </c>
      <c r="K8972" s="11" t="str">
        <f>IFERROR(INDEX('EDC Component Dictionary'!$C$5:$C$37,MATCH('Rates Database'!J8972,'EDC Component Dictionary'!$B$5:$B$37,0)), "Energy Supply")</f>
        <v>Energy Supply</v>
      </c>
      <c r="L8972" s="12">
        <v>9.9500000000000005E-2</v>
      </c>
      <c r="M8972" s="12"/>
    </row>
    <row r="8973" spans="1:13" x14ac:dyDescent="0.3">
      <c r="A8973" s="18">
        <v>8971</v>
      </c>
      <c r="B8973" s="18">
        <f t="shared" si="280"/>
        <v>2021</v>
      </c>
      <c r="C8973" s="17">
        <v>44197</v>
      </c>
      <c r="D8973" s="18" t="s">
        <v>130</v>
      </c>
      <c r="E8973" s="18" t="s">
        <v>164</v>
      </c>
      <c r="F8973" s="18" t="str">
        <f t="shared" si="281"/>
        <v>National Grid-North Adams Muni Agg Rate-44197</v>
      </c>
      <c r="G8973" s="11" t="s">
        <v>131</v>
      </c>
      <c r="H8973" s="11" t="s">
        <v>54</v>
      </c>
      <c r="I8973" s="11" t="s">
        <v>99</v>
      </c>
      <c r="J8973" s="11" t="s">
        <v>222</v>
      </c>
      <c r="K8973" s="11" t="str">
        <f>IFERROR(INDEX('EDC Component Dictionary'!$C$5:$C$37,MATCH('Rates Database'!J8973,'EDC Component Dictionary'!$B$5:$B$37,0)), "Energy Supply")</f>
        <v>Energy Supply</v>
      </c>
      <c r="L8973" s="12">
        <v>9.9500000000000005E-2</v>
      </c>
      <c r="M8973" s="12"/>
    </row>
    <row r="8974" spans="1:13" x14ac:dyDescent="0.3">
      <c r="A8974" s="18">
        <v>8972</v>
      </c>
      <c r="B8974" s="18">
        <f t="shared" si="280"/>
        <v>2021</v>
      </c>
      <c r="C8974" s="17">
        <v>44197</v>
      </c>
      <c r="D8974" s="18" t="s">
        <v>130</v>
      </c>
      <c r="E8974" s="18" t="s">
        <v>164</v>
      </c>
      <c r="F8974" s="18" t="str">
        <f t="shared" si="281"/>
        <v>National Grid-Sheffield Muni Agg Rate-44197</v>
      </c>
      <c r="G8974" s="11" t="s">
        <v>131</v>
      </c>
      <c r="H8974" s="11" t="s">
        <v>54</v>
      </c>
      <c r="I8974" s="11" t="s">
        <v>99</v>
      </c>
      <c r="J8974" s="11" t="s">
        <v>223</v>
      </c>
      <c r="K8974" s="11" t="str">
        <f>IFERROR(INDEX('EDC Component Dictionary'!$C$5:$C$37,MATCH('Rates Database'!J8974,'EDC Component Dictionary'!$B$5:$B$37,0)), "Energy Supply")</f>
        <v>Energy Supply</v>
      </c>
      <c r="L8974" s="12">
        <v>9.9500000000000005E-2</v>
      </c>
      <c r="M8974" s="12"/>
    </row>
    <row r="8975" spans="1:13" x14ac:dyDescent="0.3">
      <c r="A8975" s="18">
        <v>8973</v>
      </c>
      <c r="B8975" s="18">
        <f t="shared" si="280"/>
        <v>2021</v>
      </c>
      <c r="C8975" s="17">
        <v>44197</v>
      </c>
      <c r="D8975" s="18" t="s">
        <v>130</v>
      </c>
      <c r="E8975" s="18" t="s">
        <v>164</v>
      </c>
      <c r="F8975" s="18" t="str">
        <f t="shared" si="281"/>
        <v>National Grid-West Stockbridge Muni Agg Rate-44197</v>
      </c>
      <c r="G8975" s="11" t="s">
        <v>131</v>
      </c>
      <c r="H8975" s="11" t="s">
        <v>54</v>
      </c>
      <c r="I8975" s="11" t="s">
        <v>99</v>
      </c>
      <c r="J8975" s="11" t="s">
        <v>224</v>
      </c>
      <c r="K8975" s="11" t="str">
        <f>IFERROR(INDEX('EDC Component Dictionary'!$C$5:$C$37,MATCH('Rates Database'!J8975,'EDC Component Dictionary'!$B$5:$B$37,0)), "Energy Supply")</f>
        <v>Energy Supply</v>
      </c>
      <c r="L8975" s="12">
        <v>9.9500000000000005E-2</v>
      </c>
      <c r="M8975" s="12"/>
    </row>
    <row r="8976" spans="1:13" x14ac:dyDescent="0.3">
      <c r="A8976" s="18">
        <v>8974</v>
      </c>
      <c r="B8976" s="18">
        <f t="shared" si="280"/>
        <v>2021</v>
      </c>
      <c r="C8976" s="17">
        <v>44197</v>
      </c>
      <c r="D8976" s="18" t="s">
        <v>130</v>
      </c>
      <c r="E8976" s="18" t="s">
        <v>164</v>
      </c>
      <c r="F8976" s="18" t="str">
        <f t="shared" si="281"/>
        <v>National Grid-Lancaster Muni Agg Rate-44197</v>
      </c>
      <c r="G8976" s="11" t="s">
        <v>131</v>
      </c>
      <c r="H8976" s="11" t="s">
        <v>54</v>
      </c>
      <c r="I8976" s="11" t="s">
        <v>99</v>
      </c>
      <c r="J8976" s="11" t="s">
        <v>260</v>
      </c>
      <c r="K8976" s="11" t="str">
        <f>IFERROR(INDEX('EDC Component Dictionary'!$C$5:$C$37,MATCH('Rates Database'!J8976,'EDC Component Dictionary'!$B$5:$B$37,0)), "Energy Supply")</f>
        <v>Energy Supply</v>
      </c>
      <c r="L8976" s="12">
        <v>9.9779999999999994E-2</v>
      </c>
      <c r="M8976" s="12"/>
    </row>
    <row r="8977" spans="1:13" x14ac:dyDescent="0.3">
      <c r="A8977" s="18">
        <v>8975</v>
      </c>
      <c r="B8977" s="18">
        <f t="shared" si="280"/>
        <v>2021</v>
      </c>
      <c r="C8977" s="17">
        <v>44197</v>
      </c>
      <c r="D8977" s="18" t="s">
        <v>130</v>
      </c>
      <c r="E8977" s="18" t="s">
        <v>164</v>
      </c>
      <c r="F8977" s="18" t="str">
        <f t="shared" si="281"/>
        <v>National Grid-Chelmsford Muni Agg Rate-44197</v>
      </c>
      <c r="G8977" s="11" t="s">
        <v>131</v>
      </c>
      <c r="H8977" s="11" t="s">
        <v>54</v>
      </c>
      <c r="I8977" s="11" t="s">
        <v>99</v>
      </c>
      <c r="J8977" s="11" t="s">
        <v>173</v>
      </c>
      <c r="K8977" s="11" t="str">
        <f>IFERROR(INDEX('EDC Component Dictionary'!$C$5:$C$37,MATCH('Rates Database'!J8977,'EDC Component Dictionary'!$B$5:$B$37,0)), "Energy Supply")</f>
        <v>Energy Supply</v>
      </c>
      <c r="L8977" s="12">
        <v>0.10059</v>
      </c>
      <c r="M8977" s="12"/>
    </row>
    <row r="8978" spans="1:13" x14ac:dyDescent="0.3">
      <c r="A8978" s="18">
        <v>8976</v>
      </c>
      <c r="B8978" s="18">
        <f t="shared" si="280"/>
        <v>2021</v>
      </c>
      <c r="C8978" s="17">
        <v>44197</v>
      </c>
      <c r="D8978" s="18" t="s">
        <v>130</v>
      </c>
      <c r="E8978" s="18" t="s">
        <v>95</v>
      </c>
      <c r="F8978" s="18" t="str">
        <f t="shared" si="281"/>
        <v>Eversource_WMA-Leverett Muni Agg Rate-44197</v>
      </c>
      <c r="G8978" s="11" t="s">
        <v>131</v>
      </c>
      <c r="H8978" s="11" t="s">
        <v>54</v>
      </c>
      <c r="I8978" s="11" t="s">
        <v>99</v>
      </c>
      <c r="J8978" s="11" t="s">
        <v>265</v>
      </c>
      <c r="K8978" s="11" t="str">
        <f>IFERROR(INDEX('EDC Component Dictionary'!$C$5:$C$37,MATCH('Rates Database'!J8978,'EDC Component Dictionary'!$B$5:$B$37,0)), "Energy Supply")</f>
        <v>Energy Supply</v>
      </c>
      <c r="L8978" s="12">
        <v>0.10151</v>
      </c>
      <c r="M8978" s="12"/>
    </row>
    <row r="8979" spans="1:13" x14ac:dyDescent="0.3">
      <c r="A8979" s="18">
        <v>8977</v>
      </c>
      <c r="B8979" s="18">
        <f t="shared" si="280"/>
        <v>2021</v>
      </c>
      <c r="C8979" s="17">
        <v>44197</v>
      </c>
      <c r="D8979" s="18" t="s">
        <v>130</v>
      </c>
      <c r="E8979" s="18" t="s">
        <v>95</v>
      </c>
      <c r="F8979" s="18" t="str">
        <f t="shared" si="281"/>
        <v>Eversource_WMA-Hadley Muni Agg Rate-44197</v>
      </c>
      <c r="G8979" s="11" t="s">
        <v>131</v>
      </c>
      <c r="H8979" s="11" t="s">
        <v>54</v>
      </c>
      <c r="I8979" s="11" t="s">
        <v>99</v>
      </c>
      <c r="J8979" s="11" t="s">
        <v>277</v>
      </c>
      <c r="K8979" s="11" t="str">
        <f>IFERROR(INDEX('EDC Component Dictionary'!$C$5:$C$37,MATCH('Rates Database'!J8979,'EDC Component Dictionary'!$B$5:$B$37,0)), "Energy Supply")</f>
        <v>Energy Supply</v>
      </c>
      <c r="L8979" s="12">
        <v>0.1008</v>
      </c>
      <c r="M8979" s="12"/>
    </row>
    <row r="8980" spans="1:13" x14ac:dyDescent="0.3">
      <c r="A8980" s="18">
        <v>8978</v>
      </c>
      <c r="B8980" s="18">
        <f t="shared" si="280"/>
        <v>2021</v>
      </c>
      <c r="C8980" s="17">
        <v>44197</v>
      </c>
      <c r="D8980" s="18" t="s">
        <v>130</v>
      </c>
      <c r="E8980" s="18" t="s">
        <v>95</v>
      </c>
      <c r="F8980" s="18" t="str">
        <f t="shared" si="281"/>
        <v>Eversource_WMA-Sandisfield Muni Agg Rate-44197</v>
      </c>
      <c r="G8980" s="11" t="s">
        <v>131</v>
      </c>
      <c r="H8980" s="11" t="s">
        <v>54</v>
      </c>
      <c r="I8980" s="11" t="s">
        <v>99</v>
      </c>
      <c r="J8980" s="11" t="s">
        <v>253</v>
      </c>
      <c r="K8980" s="11" t="str">
        <f>IFERROR(INDEX('EDC Component Dictionary'!$C$5:$C$37,MATCH('Rates Database'!J8980,'EDC Component Dictionary'!$B$5:$B$37,0)), "Energy Supply")</f>
        <v>Energy Supply</v>
      </c>
      <c r="L8980" s="12">
        <v>0.10119</v>
      </c>
      <c r="M8980" s="12"/>
    </row>
    <row r="8981" spans="1:13" x14ac:dyDescent="0.3">
      <c r="A8981" s="18">
        <v>8979</v>
      </c>
      <c r="B8981" s="18">
        <f t="shared" si="280"/>
        <v>2021</v>
      </c>
      <c r="C8981" s="17">
        <v>44197</v>
      </c>
      <c r="D8981" s="18" t="s">
        <v>130</v>
      </c>
      <c r="E8981" s="18" t="s">
        <v>164</v>
      </c>
      <c r="F8981" s="18" t="str">
        <f t="shared" si="281"/>
        <v>National Grid-Great Barrington Muni Agg Rate-44197</v>
      </c>
      <c r="G8981" s="11" t="s">
        <v>131</v>
      </c>
      <c r="H8981" s="11" t="s">
        <v>54</v>
      </c>
      <c r="I8981" s="11" t="s">
        <v>99</v>
      </c>
      <c r="J8981" s="11" t="s">
        <v>245</v>
      </c>
      <c r="K8981" s="11" t="str">
        <f>IFERROR(INDEX('EDC Component Dictionary'!$C$5:$C$37,MATCH('Rates Database'!J8981,'EDC Component Dictionary'!$B$5:$B$37,0)), "Energy Supply")</f>
        <v>Energy Supply</v>
      </c>
      <c r="L8981" s="12">
        <v>0.10126</v>
      </c>
      <c r="M8981" s="12"/>
    </row>
    <row r="8982" spans="1:13" x14ac:dyDescent="0.3">
      <c r="A8982" s="18">
        <v>8980</v>
      </c>
      <c r="B8982" s="18">
        <f t="shared" si="280"/>
        <v>2021</v>
      </c>
      <c r="C8982" s="17">
        <v>44197</v>
      </c>
      <c r="D8982" s="18" t="s">
        <v>130</v>
      </c>
      <c r="E8982" s="18" t="s">
        <v>163</v>
      </c>
      <c r="F8982" s="18" t="str">
        <f t="shared" si="281"/>
        <v>Eversource_EMA-Plympton Muni Agg Rate-44197</v>
      </c>
      <c r="G8982" s="11" t="s">
        <v>131</v>
      </c>
      <c r="H8982" s="11" t="s">
        <v>54</v>
      </c>
      <c r="I8982" s="11" t="s">
        <v>99</v>
      </c>
      <c r="J8982" s="11" t="s">
        <v>240</v>
      </c>
      <c r="K8982" s="11" t="str">
        <f>IFERROR(INDEX('EDC Component Dictionary'!$C$5:$C$37,MATCH('Rates Database'!J8982,'EDC Component Dictionary'!$B$5:$B$37,0)), "Energy Supply")</f>
        <v>Energy Supply</v>
      </c>
      <c r="L8982" s="12">
        <v>0.10138999999999999</v>
      </c>
      <c r="M8982" s="12"/>
    </row>
    <row r="8983" spans="1:13" x14ac:dyDescent="0.3">
      <c r="A8983" s="18">
        <v>8981</v>
      </c>
      <c r="B8983" s="18">
        <f t="shared" si="280"/>
        <v>2021</v>
      </c>
      <c r="C8983" s="17">
        <v>44197</v>
      </c>
      <c r="D8983" s="18" t="s">
        <v>130</v>
      </c>
      <c r="E8983" s="18" t="s">
        <v>164</v>
      </c>
      <c r="F8983" s="18" t="str">
        <f t="shared" si="281"/>
        <v>National Grid-Williamsburg Muni Agg Rate-44197</v>
      </c>
      <c r="G8983" s="11" t="s">
        <v>131</v>
      </c>
      <c r="H8983" s="11" t="s">
        <v>54</v>
      </c>
      <c r="I8983" s="11" t="s">
        <v>99</v>
      </c>
      <c r="J8983" s="11" t="s">
        <v>249</v>
      </c>
      <c r="K8983" s="11" t="str">
        <f>IFERROR(INDEX('EDC Component Dictionary'!$C$5:$C$37,MATCH('Rates Database'!J8983,'EDC Component Dictionary'!$B$5:$B$37,0)), "Energy Supply")</f>
        <v>Energy Supply</v>
      </c>
      <c r="L8983" s="12">
        <v>0.10249</v>
      </c>
      <c r="M8983" s="12"/>
    </row>
    <row r="8984" spans="1:13" x14ac:dyDescent="0.3">
      <c r="A8984" s="18">
        <v>8982</v>
      </c>
      <c r="B8984" s="18">
        <f t="shared" si="280"/>
        <v>2021</v>
      </c>
      <c r="C8984" s="17">
        <v>44197</v>
      </c>
      <c r="D8984" s="18" t="s">
        <v>130</v>
      </c>
      <c r="E8984" s="18" t="s">
        <v>164</v>
      </c>
      <c r="F8984" s="18" t="str">
        <f t="shared" si="281"/>
        <v>National Grid-Easton Muni Agg Rate-44197</v>
      </c>
      <c r="G8984" s="11" t="s">
        <v>131</v>
      </c>
      <c r="H8984" s="11" t="s">
        <v>54</v>
      </c>
      <c r="I8984" s="11" t="s">
        <v>99</v>
      </c>
      <c r="J8984" s="11" t="s">
        <v>294</v>
      </c>
      <c r="K8984" s="11" t="str">
        <f>IFERROR(INDEX('EDC Component Dictionary'!$C$5:$C$37,MATCH('Rates Database'!J8984,'EDC Component Dictionary'!$B$5:$B$37,0)), "Energy Supply")</f>
        <v>Energy Supply</v>
      </c>
      <c r="L8984" s="12">
        <v>0.10287</v>
      </c>
      <c r="M8984" s="12"/>
    </row>
    <row r="8985" spans="1:13" x14ac:dyDescent="0.3">
      <c r="A8985" s="18">
        <v>8983</v>
      </c>
      <c r="B8985" s="18">
        <f t="shared" si="280"/>
        <v>2021</v>
      </c>
      <c r="C8985" s="17">
        <v>44197</v>
      </c>
      <c r="D8985" s="18" t="s">
        <v>130</v>
      </c>
      <c r="E8985" s="18" t="s">
        <v>95</v>
      </c>
      <c r="F8985" s="18" t="str">
        <f t="shared" si="281"/>
        <v>Eversource_WMA-Conway Muni Agg Rate-44197</v>
      </c>
      <c r="G8985" s="11" t="s">
        <v>131</v>
      </c>
      <c r="H8985" s="11" t="s">
        <v>54</v>
      </c>
      <c r="I8985" s="11" t="s">
        <v>99</v>
      </c>
      <c r="J8985" s="11" t="s">
        <v>288</v>
      </c>
      <c r="K8985" s="11" t="str">
        <f>IFERROR(INDEX('EDC Component Dictionary'!$C$5:$C$37,MATCH('Rates Database'!J8985,'EDC Component Dictionary'!$B$5:$B$37,0)), "Energy Supply")</f>
        <v>Energy Supply</v>
      </c>
      <c r="L8985" s="12">
        <v>0.10292999999999999</v>
      </c>
      <c r="M8985" s="12"/>
    </row>
    <row r="8986" spans="1:13" x14ac:dyDescent="0.3">
      <c r="A8986" s="18">
        <v>8984</v>
      </c>
      <c r="B8986" s="18">
        <f t="shared" si="280"/>
        <v>2021</v>
      </c>
      <c r="C8986" s="17">
        <v>44197</v>
      </c>
      <c r="D8986" s="18" t="s">
        <v>130</v>
      </c>
      <c r="E8986" s="18" t="s">
        <v>95</v>
      </c>
      <c r="F8986" s="18" t="str">
        <f t="shared" si="281"/>
        <v>Eversource_WMA-Gill Muni Agg Rate-44197</v>
      </c>
      <c r="G8986" s="11" t="s">
        <v>131</v>
      </c>
      <c r="H8986" s="11" t="s">
        <v>54</v>
      </c>
      <c r="I8986" s="11" t="s">
        <v>99</v>
      </c>
      <c r="J8986" s="11" t="s">
        <v>293</v>
      </c>
      <c r="K8986" s="11" t="str">
        <f>IFERROR(INDEX('EDC Component Dictionary'!$C$5:$C$37,MATCH('Rates Database'!J8986,'EDC Component Dictionary'!$B$5:$B$37,0)), "Energy Supply")</f>
        <v>Energy Supply</v>
      </c>
      <c r="L8986" s="12">
        <v>0.10296</v>
      </c>
      <c r="M8986" s="12"/>
    </row>
    <row r="8987" spans="1:13" x14ac:dyDescent="0.3">
      <c r="A8987" s="18">
        <v>8985</v>
      </c>
      <c r="B8987" s="18">
        <f t="shared" si="280"/>
        <v>2021</v>
      </c>
      <c r="C8987" s="17">
        <v>44197</v>
      </c>
      <c r="D8987" s="18" t="s">
        <v>130</v>
      </c>
      <c r="E8987" s="18" t="s">
        <v>95</v>
      </c>
      <c r="F8987" s="18" t="str">
        <f t="shared" si="281"/>
        <v>Eversource_WMA-Sunderland Muni Agg Rate-44197</v>
      </c>
      <c r="G8987" s="11" t="s">
        <v>131</v>
      </c>
      <c r="H8987" s="11" t="s">
        <v>54</v>
      </c>
      <c r="I8987" s="11" t="s">
        <v>99</v>
      </c>
      <c r="J8987" s="11" t="s">
        <v>292</v>
      </c>
      <c r="K8987" s="11" t="str">
        <f>IFERROR(INDEX('EDC Component Dictionary'!$C$5:$C$37,MATCH('Rates Database'!J8987,'EDC Component Dictionary'!$B$5:$B$37,0)), "Energy Supply")</f>
        <v>Energy Supply</v>
      </c>
      <c r="L8987" s="12">
        <v>0.10287</v>
      </c>
      <c r="M8987" s="12"/>
    </row>
    <row r="8988" spans="1:13" x14ac:dyDescent="0.3">
      <c r="A8988" s="18">
        <v>8986</v>
      </c>
      <c r="B8988" s="18">
        <f t="shared" si="280"/>
        <v>2021</v>
      </c>
      <c r="C8988" s="17">
        <v>44197</v>
      </c>
      <c r="D8988" s="18" t="s">
        <v>130</v>
      </c>
      <c r="E8988" s="18" t="s">
        <v>164</v>
      </c>
      <c r="F8988" s="18" t="str">
        <f t="shared" si="281"/>
        <v>National Grid-Winchendon Muni Agg Rate-44197</v>
      </c>
      <c r="G8988" s="11" t="s">
        <v>131</v>
      </c>
      <c r="H8988" s="11" t="s">
        <v>54</v>
      </c>
      <c r="I8988" s="11" t="s">
        <v>99</v>
      </c>
      <c r="J8988" s="11" t="s">
        <v>181</v>
      </c>
      <c r="K8988" s="11" t="str">
        <f>IFERROR(INDEX('EDC Component Dictionary'!$C$5:$C$37,MATCH('Rates Database'!J8988,'EDC Component Dictionary'!$B$5:$B$37,0)), "Energy Supply")</f>
        <v>Energy Supply</v>
      </c>
      <c r="L8988" s="12">
        <v>0.10304000000000001</v>
      </c>
      <c r="M8988" s="12"/>
    </row>
    <row r="8989" spans="1:13" x14ac:dyDescent="0.3">
      <c r="A8989" s="18">
        <v>8987</v>
      </c>
      <c r="B8989" s="18">
        <f t="shared" si="280"/>
        <v>2021</v>
      </c>
      <c r="C8989" s="17">
        <v>44197</v>
      </c>
      <c r="D8989" s="18" t="s">
        <v>130</v>
      </c>
      <c r="E8989" s="18" t="s">
        <v>164</v>
      </c>
      <c r="F8989" s="18" t="str">
        <f t="shared" si="281"/>
        <v>National Grid-Charlton Muni Agg Rate-44197</v>
      </c>
      <c r="G8989" s="11" t="s">
        <v>131</v>
      </c>
      <c r="H8989" s="11" t="s">
        <v>54</v>
      </c>
      <c r="I8989" s="11" t="s">
        <v>99</v>
      </c>
      <c r="J8989" s="11" t="s">
        <v>188</v>
      </c>
      <c r="K8989" s="11" t="str">
        <f>IFERROR(INDEX('EDC Component Dictionary'!$C$5:$C$37,MATCH('Rates Database'!J8989,'EDC Component Dictionary'!$B$5:$B$37,0)), "Energy Supply")</f>
        <v>Energy Supply</v>
      </c>
      <c r="L8989" s="12">
        <v>0.10310999999999999</v>
      </c>
      <c r="M8989" s="12"/>
    </row>
    <row r="8990" spans="1:13" x14ac:dyDescent="0.3">
      <c r="A8990" s="18">
        <v>8988</v>
      </c>
      <c r="B8990" s="18">
        <f t="shared" si="280"/>
        <v>2021</v>
      </c>
      <c r="C8990" s="17">
        <v>44197</v>
      </c>
      <c r="D8990" s="18" t="s">
        <v>130</v>
      </c>
      <c r="E8990" s="18" t="s">
        <v>164</v>
      </c>
      <c r="F8990" s="18" t="str">
        <f t="shared" si="281"/>
        <v>National Grid-Millbury Muni Agg Rate-44197</v>
      </c>
      <c r="G8990" s="11" t="s">
        <v>131</v>
      </c>
      <c r="H8990" s="11" t="s">
        <v>54</v>
      </c>
      <c r="I8990" s="11" t="s">
        <v>99</v>
      </c>
      <c r="J8990" s="11" t="s">
        <v>198</v>
      </c>
      <c r="K8990" s="11" t="str">
        <f>IFERROR(INDEX('EDC Component Dictionary'!$C$5:$C$37,MATCH('Rates Database'!J8990,'EDC Component Dictionary'!$B$5:$B$37,0)), "Energy Supply")</f>
        <v>Energy Supply</v>
      </c>
      <c r="L8990" s="12">
        <v>0.10316</v>
      </c>
      <c r="M8990" s="12"/>
    </row>
    <row r="8991" spans="1:13" x14ac:dyDescent="0.3">
      <c r="A8991" s="18">
        <v>8989</v>
      </c>
      <c r="B8991" s="18">
        <f t="shared" si="280"/>
        <v>2021</v>
      </c>
      <c r="C8991" s="17">
        <v>44197</v>
      </c>
      <c r="D8991" s="18" t="s">
        <v>130</v>
      </c>
      <c r="E8991" s="18" t="s">
        <v>164</v>
      </c>
      <c r="F8991" s="18" t="str">
        <f t="shared" si="281"/>
        <v>National Grid-Oxford Muni Agg Rate-44197</v>
      </c>
      <c r="G8991" s="11" t="s">
        <v>131</v>
      </c>
      <c r="H8991" s="11" t="s">
        <v>54</v>
      </c>
      <c r="I8991" s="11" t="s">
        <v>99</v>
      </c>
      <c r="J8991" s="11" t="s">
        <v>202</v>
      </c>
      <c r="K8991" s="11" t="str">
        <f>IFERROR(INDEX('EDC Component Dictionary'!$C$5:$C$37,MATCH('Rates Database'!J8991,'EDC Component Dictionary'!$B$5:$B$37,0)), "Energy Supply")</f>
        <v>Energy Supply</v>
      </c>
      <c r="L8991" s="12">
        <v>0.1032</v>
      </c>
      <c r="M8991" s="12"/>
    </row>
    <row r="8992" spans="1:13" x14ac:dyDescent="0.3">
      <c r="A8992" s="18">
        <v>8990</v>
      </c>
      <c r="B8992" s="18">
        <f t="shared" si="280"/>
        <v>2021</v>
      </c>
      <c r="C8992" s="17">
        <v>44197</v>
      </c>
      <c r="D8992" s="18" t="s">
        <v>130</v>
      </c>
      <c r="E8992" s="18" t="s">
        <v>163</v>
      </c>
      <c r="F8992" s="18" t="str">
        <f t="shared" si="281"/>
        <v>Eversource_EMA-Holliston Muni Agg Rate-44197</v>
      </c>
      <c r="G8992" s="11" t="s">
        <v>131</v>
      </c>
      <c r="H8992" s="11" t="s">
        <v>54</v>
      </c>
      <c r="I8992" s="11" t="s">
        <v>99</v>
      </c>
      <c r="J8992" s="11" t="s">
        <v>246</v>
      </c>
      <c r="K8992" s="11" t="str">
        <f>IFERROR(INDEX('EDC Component Dictionary'!$C$5:$C$37,MATCH('Rates Database'!J8992,'EDC Component Dictionary'!$B$5:$B$37,0)), "Energy Supply")</f>
        <v>Energy Supply</v>
      </c>
      <c r="L8992" s="12">
        <v>0.10331</v>
      </c>
      <c r="M8992" s="12"/>
    </row>
    <row r="8993" spans="1:13" x14ac:dyDescent="0.3">
      <c r="A8993" s="18">
        <v>8991</v>
      </c>
      <c r="B8993" s="18">
        <f t="shared" si="280"/>
        <v>2021</v>
      </c>
      <c r="C8993" s="17">
        <v>44197</v>
      </c>
      <c r="D8993" s="18" t="s">
        <v>130</v>
      </c>
      <c r="E8993" s="18" t="s">
        <v>164</v>
      </c>
      <c r="F8993" s="18" t="str">
        <f t="shared" si="281"/>
        <v>National Grid-Auburn Muni Agg Rate-44197</v>
      </c>
      <c r="G8993" s="11" t="s">
        <v>131</v>
      </c>
      <c r="H8993" s="11" t="s">
        <v>54</v>
      </c>
      <c r="I8993" s="11" t="s">
        <v>99</v>
      </c>
      <c r="J8993" s="11" t="s">
        <v>258</v>
      </c>
      <c r="K8993" s="11" t="str">
        <f>IFERROR(INDEX('EDC Component Dictionary'!$C$5:$C$37,MATCH('Rates Database'!J8993,'EDC Component Dictionary'!$B$5:$B$37,0)), "Energy Supply")</f>
        <v>Energy Supply</v>
      </c>
      <c r="L8993" s="12">
        <v>0.10353999999999999</v>
      </c>
      <c r="M8993" s="12"/>
    </row>
    <row r="8994" spans="1:13" x14ac:dyDescent="0.3">
      <c r="A8994" s="18">
        <v>8992</v>
      </c>
      <c r="B8994" s="18">
        <f t="shared" si="280"/>
        <v>2021</v>
      </c>
      <c r="C8994" s="17">
        <v>44197</v>
      </c>
      <c r="D8994" s="18" t="s">
        <v>130</v>
      </c>
      <c r="E8994" s="18" t="s">
        <v>163</v>
      </c>
      <c r="F8994" s="18" t="str">
        <f t="shared" si="281"/>
        <v>Eversource_EMA-Stoneham Muni Agg Rate-44197</v>
      </c>
      <c r="G8994" s="11" t="s">
        <v>131</v>
      </c>
      <c r="H8994" s="11" t="s">
        <v>54</v>
      </c>
      <c r="I8994" s="11" t="s">
        <v>99</v>
      </c>
      <c r="J8994" s="11" t="s">
        <v>267</v>
      </c>
      <c r="K8994" s="11" t="str">
        <f>IFERROR(INDEX('EDC Component Dictionary'!$C$5:$C$37,MATCH('Rates Database'!J8994,'EDC Component Dictionary'!$B$5:$B$37,0)), "Energy Supply")</f>
        <v>Energy Supply</v>
      </c>
      <c r="L8994" s="12">
        <v>0.10366</v>
      </c>
      <c r="M8994" s="12"/>
    </row>
    <row r="8995" spans="1:13" x14ac:dyDescent="0.3">
      <c r="A8995" s="18">
        <v>8993</v>
      </c>
      <c r="B8995" s="18">
        <f t="shared" si="280"/>
        <v>2021</v>
      </c>
      <c r="C8995" s="17">
        <v>44197</v>
      </c>
      <c r="D8995" s="18" t="s">
        <v>130</v>
      </c>
      <c r="E8995" s="18" t="s">
        <v>164</v>
      </c>
      <c r="F8995" s="18" t="str">
        <f t="shared" si="281"/>
        <v>National Grid-Foxborough Muni Agg Rate-44197</v>
      </c>
      <c r="G8995" s="11" t="s">
        <v>131</v>
      </c>
      <c r="H8995" s="11" t="s">
        <v>54</v>
      </c>
      <c r="I8995" s="11" t="s">
        <v>99</v>
      </c>
      <c r="J8995" s="11" t="s">
        <v>256</v>
      </c>
      <c r="K8995" s="11" t="str">
        <f>IFERROR(INDEX('EDC Component Dictionary'!$C$5:$C$37,MATCH('Rates Database'!J8995,'EDC Component Dictionary'!$B$5:$B$37,0)), "Energy Supply")</f>
        <v>Energy Supply</v>
      </c>
      <c r="L8995" s="12">
        <v>0.10373</v>
      </c>
      <c r="M8995" s="12"/>
    </row>
    <row r="8996" spans="1:13" x14ac:dyDescent="0.3">
      <c r="A8996" s="18">
        <v>8994</v>
      </c>
      <c r="B8996" s="18">
        <f t="shared" si="280"/>
        <v>2021</v>
      </c>
      <c r="C8996" s="17">
        <v>44197</v>
      </c>
      <c r="D8996" s="18" t="s">
        <v>130</v>
      </c>
      <c r="E8996" s="18" t="s">
        <v>164</v>
      </c>
      <c r="F8996" s="18" t="str">
        <f t="shared" si="281"/>
        <v>National Grid-Orange Muni Agg Rate-44197</v>
      </c>
      <c r="G8996" s="11" t="s">
        <v>131</v>
      </c>
      <c r="H8996" s="11" t="s">
        <v>54</v>
      </c>
      <c r="I8996" s="11" t="s">
        <v>99</v>
      </c>
      <c r="J8996" s="11" t="s">
        <v>182</v>
      </c>
      <c r="K8996" s="11" t="str">
        <f>IFERROR(INDEX('EDC Component Dictionary'!$C$5:$C$37,MATCH('Rates Database'!J8996,'EDC Component Dictionary'!$B$5:$B$37,0)), "Energy Supply")</f>
        <v>Energy Supply</v>
      </c>
      <c r="L8996" s="12">
        <v>0.10383000000000001</v>
      </c>
      <c r="M8996" s="12"/>
    </row>
    <row r="8997" spans="1:13" x14ac:dyDescent="0.3">
      <c r="A8997" s="18">
        <v>8995</v>
      </c>
      <c r="B8997" s="18">
        <f t="shared" si="280"/>
        <v>2021</v>
      </c>
      <c r="C8997" s="17">
        <v>44197</v>
      </c>
      <c r="D8997" s="18" t="s">
        <v>130</v>
      </c>
      <c r="E8997" s="18" t="s">
        <v>163</v>
      </c>
      <c r="F8997" s="18" t="str">
        <f t="shared" si="281"/>
        <v>Eversource_EMA-Ashland Muni Agg Rate-44197</v>
      </c>
      <c r="G8997" s="11" t="s">
        <v>131</v>
      </c>
      <c r="H8997" s="11" t="s">
        <v>54</v>
      </c>
      <c r="I8997" s="11" t="s">
        <v>99</v>
      </c>
      <c r="J8997" s="11" t="s">
        <v>234</v>
      </c>
      <c r="K8997" s="11" t="str">
        <f>IFERROR(INDEX('EDC Component Dictionary'!$C$5:$C$37,MATCH('Rates Database'!J8997,'EDC Component Dictionary'!$B$5:$B$37,0)), "Energy Supply")</f>
        <v>Energy Supply</v>
      </c>
      <c r="L8997" s="12">
        <v>0.10409</v>
      </c>
      <c r="M8997" s="12"/>
    </row>
    <row r="8998" spans="1:13" x14ac:dyDescent="0.3">
      <c r="A8998" s="18">
        <v>8996</v>
      </c>
      <c r="B8998" s="18">
        <f t="shared" si="280"/>
        <v>2021</v>
      </c>
      <c r="C8998" s="17">
        <v>44197</v>
      </c>
      <c r="D8998" s="18" t="s">
        <v>130</v>
      </c>
      <c r="E8998" s="18" t="s">
        <v>164</v>
      </c>
      <c r="F8998" s="18" t="str">
        <f t="shared" si="281"/>
        <v>National Grid-Westborough Muni Agg Rate-44197</v>
      </c>
      <c r="G8998" s="11" t="s">
        <v>131</v>
      </c>
      <c r="H8998" s="11" t="s">
        <v>54</v>
      </c>
      <c r="I8998" s="11" t="s">
        <v>99</v>
      </c>
      <c r="J8998" s="11" t="s">
        <v>172</v>
      </c>
      <c r="K8998" s="11" t="str">
        <f>IFERROR(INDEX('EDC Component Dictionary'!$C$5:$C$37,MATCH('Rates Database'!J8998,'EDC Component Dictionary'!$B$5:$B$37,0)), "Energy Supply")</f>
        <v>Energy Supply</v>
      </c>
      <c r="L8998" s="12">
        <v>0.10445</v>
      </c>
      <c r="M8998" s="12"/>
    </row>
    <row r="8999" spans="1:13" x14ac:dyDescent="0.3">
      <c r="A8999" s="18">
        <v>8997</v>
      </c>
      <c r="B8999" s="18">
        <f t="shared" si="280"/>
        <v>2021</v>
      </c>
      <c r="C8999" s="17">
        <v>44197</v>
      </c>
      <c r="D8999" s="18" t="s">
        <v>130</v>
      </c>
      <c r="E8999" s="18" t="s">
        <v>36</v>
      </c>
      <c r="F8999" s="18" t="str">
        <f t="shared" si="281"/>
        <v>Unitil-Ashby Muni Agg Rate-44197</v>
      </c>
      <c r="G8999" s="11" t="s">
        <v>131</v>
      </c>
      <c r="H8999" s="11" t="s">
        <v>54</v>
      </c>
      <c r="I8999" s="11" t="s">
        <v>99</v>
      </c>
      <c r="J8999" s="11" t="s">
        <v>235</v>
      </c>
      <c r="K8999" s="11" t="str">
        <f>IFERROR(INDEX('EDC Component Dictionary'!$C$5:$C$37,MATCH('Rates Database'!J8999,'EDC Component Dictionary'!$B$5:$B$37,0)), "Energy Supply")</f>
        <v>Energy Supply</v>
      </c>
      <c r="L8999" s="12">
        <v>0.10444000000000001</v>
      </c>
      <c r="M8999" s="12"/>
    </row>
    <row r="9000" spans="1:13" x14ac:dyDescent="0.3">
      <c r="A9000" s="18">
        <v>8998</v>
      </c>
      <c r="B9000" s="18">
        <f t="shared" si="280"/>
        <v>2021</v>
      </c>
      <c r="C9000" s="17">
        <v>44197</v>
      </c>
      <c r="D9000" s="18" t="s">
        <v>130</v>
      </c>
      <c r="E9000" s="18" t="s">
        <v>163</v>
      </c>
      <c r="F9000" s="18" t="str">
        <f t="shared" si="281"/>
        <v>Eversource_EMA-Acushnet Muni Agg Rate-44197</v>
      </c>
      <c r="G9000" s="11" t="s">
        <v>131</v>
      </c>
      <c r="H9000" s="11" t="s">
        <v>54</v>
      </c>
      <c r="I9000" s="11" t="s">
        <v>99</v>
      </c>
      <c r="J9000" s="11" t="s">
        <v>185</v>
      </c>
      <c r="K9000" s="11" t="str">
        <f>IFERROR(INDEX('EDC Component Dictionary'!$C$5:$C$37,MATCH('Rates Database'!J9000,'EDC Component Dictionary'!$B$5:$B$37,0)), "Energy Supply")</f>
        <v>Energy Supply</v>
      </c>
      <c r="L9000" s="12">
        <v>0.1047</v>
      </c>
      <c r="M9000" s="12"/>
    </row>
    <row r="9001" spans="1:13" x14ac:dyDescent="0.3">
      <c r="A9001" s="18">
        <v>8999</v>
      </c>
      <c r="B9001" s="18">
        <f t="shared" si="280"/>
        <v>2021</v>
      </c>
      <c r="C9001" s="17">
        <v>44197</v>
      </c>
      <c r="D9001" s="18" t="s">
        <v>130</v>
      </c>
      <c r="E9001" s="18" t="s">
        <v>164</v>
      </c>
      <c r="F9001" s="18" t="str">
        <f t="shared" si="281"/>
        <v>National Grid-Attleboro Muni Agg Rate-44197</v>
      </c>
      <c r="G9001" s="11" t="s">
        <v>131</v>
      </c>
      <c r="H9001" s="11" t="s">
        <v>54</v>
      </c>
      <c r="I9001" s="11" t="s">
        <v>99</v>
      </c>
      <c r="J9001" s="11" t="s">
        <v>186</v>
      </c>
      <c r="K9001" s="11" t="str">
        <f>IFERROR(INDEX('EDC Component Dictionary'!$C$5:$C$37,MATCH('Rates Database'!J9001,'EDC Component Dictionary'!$B$5:$B$37,0)), "Energy Supply")</f>
        <v>Energy Supply</v>
      </c>
      <c r="L9001" s="12">
        <v>0.1047</v>
      </c>
      <c r="M9001" s="12"/>
    </row>
    <row r="9002" spans="1:13" x14ac:dyDescent="0.3">
      <c r="A9002" s="18">
        <v>9000</v>
      </c>
      <c r="B9002" s="18">
        <f t="shared" si="280"/>
        <v>2021</v>
      </c>
      <c r="C9002" s="17">
        <v>44197</v>
      </c>
      <c r="D9002" s="18" t="s">
        <v>130</v>
      </c>
      <c r="E9002" s="18" t="s">
        <v>163</v>
      </c>
      <c r="F9002" s="18" t="str">
        <f t="shared" si="281"/>
        <v>Eversource_EMA-Dartmouth Muni Agg Rate-44197</v>
      </c>
      <c r="G9002" s="11" t="s">
        <v>131</v>
      </c>
      <c r="H9002" s="11" t="s">
        <v>54</v>
      </c>
      <c r="I9002" s="11" t="s">
        <v>99</v>
      </c>
      <c r="J9002" s="11" t="s">
        <v>189</v>
      </c>
      <c r="K9002" s="11" t="str">
        <f>IFERROR(INDEX('EDC Component Dictionary'!$C$5:$C$37,MATCH('Rates Database'!J9002,'EDC Component Dictionary'!$B$5:$B$37,0)), "Energy Supply")</f>
        <v>Energy Supply</v>
      </c>
      <c r="L9002" s="12">
        <v>0.1047</v>
      </c>
      <c r="M9002" s="12"/>
    </row>
    <row r="9003" spans="1:13" x14ac:dyDescent="0.3">
      <c r="A9003" s="18">
        <v>9001</v>
      </c>
      <c r="B9003" s="18">
        <f t="shared" si="280"/>
        <v>2021</v>
      </c>
      <c r="C9003" s="17">
        <v>44197</v>
      </c>
      <c r="D9003" s="18" t="s">
        <v>130</v>
      </c>
      <c r="E9003" s="18" t="s">
        <v>164</v>
      </c>
      <c r="F9003" s="18" t="str">
        <f t="shared" si="281"/>
        <v>National Grid-Dighton Muni Agg Rate-44197</v>
      </c>
      <c r="G9003" s="11" t="s">
        <v>131</v>
      </c>
      <c r="H9003" s="11" t="s">
        <v>54</v>
      </c>
      <c r="I9003" s="11" t="s">
        <v>99</v>
      </c>
      <c r="J9003" s="11" t="s">
        <v>190</v>
      </c>
      <c r="K9003" s="11" t="str">
        <f>IFERROR(INDEX('EDC Component Dictionary'!$C$5:$C$37,MATCH('Rates Database'!J9003,'EDC Component Dictionary'!$B$5:$B$37,0)), "Energy Supply")</f>
        <v>Energy Supply</v>
      </c>
      <c r="L9003" s="12">
        <v>0.1047</v>
      </c>
      <c r="M9003" s="12"/>
    </row>
    <row r="9004" spans="1:13" x14ac:dyDescent="0.3">
      <c r="A9004" s="18">
        <v>9002</v>
      </c>
      <c r="B9004" s="18">
        <f t="shared" si="280"/>
        <v>2021</v>
      </c>
      <c r="C9004" s="17">
        <v>44197</v>
      </c>
      <c r="D9004" s="18" t="s">
        <v>130</v>
      </c>
      <c r="E9004" s="18" t="s">
        <v>164</v>
      </c>
      <c r="F9004" s="18" t="str">
        <f t="shared" si="281"/>
        <v>National Grid-Douglas Muni Agg Rate-44197</v>
      </c>
      <c r="G9004" s="11" t="s">
        <v>131</v>
      </c>
      <c r="H9004" s="11" t="s">
        <v>54</v>
      </c>
      <c r="I9004" s="11" t="s">
        <v>99</v>
      </c>
      <c r="J9004" s="11" t="s">
        <v>191</v>
      </c>
      <c r="K9004" s="11" t="str">
        <f>IFERROR(INDEX('EDC Component Dictionary'!$C$5:$C$37,MATCH('Rates Database'!J9004,'EDC Component Dictionary'!$B$5:$B$37,0)), "Energy Supply")</f>
        <v>Energy Supply</v>
      </c>
      <c r="L9004" s="12">
        <v>0.1047</v>
      </c>
      <c r="M9004" s="12"/>
    </row>
    <row r="9005" spans="1:13" x14ac:dyDescent="0.3">
      <c r="A9005" s="18">
        <v>9003</v>
      </c>
      <c r="B9005" s="18">
        <f t="shared" si="280"/>
        <v>2021</v>
      </c>
      <c r="C9005" s="17">
        <v>44197</v>
      </c>
      <c r="D9005" s="18" t="s">
        <v>130</v>
      </c>
      <c r="E9005" s="18" t="s">
        <v>163</v>
      </c>
      <c r="F9005" s="18" t="str">
        <f t="shared" si="281"/>
        <v>Eversource_EMA-Carver Muni Agg Rate-44197</v>
      </c>
      <c r="G9005" s="11" t="s">
        <v>131</v>
      </c>
      <c r="H9005" s="11" t="s">
        <v>54</v>
      </c>
      <c r="I9005" s="11" t="s">
        <v>99</v>
      </c>
      <c r="J9005" s="11" t="s">
        <v>187</v>
      </c>
      <c r="K9005" s="11" t="str">
        <f>IFERROR(INDEX('EDC Component Dictionary'!$C$5:$C$37,MATCH('Rates Database'!J9005,'EDC Component Dictionary'!$B$5:$B$37,0)), "Energy Supply")</f>
        <v>Energy Supply</v>
      </c>
      <c r="L9005" s="12">
        <v>0.1047</v>
      </c>
      <c r="M9005" s="12"/>
    </row>
    <row r="9006" spans="1:13" x14ac:dyDescent="0.3">
      <c r="A9006" s="18">
        <v>9004</v>
      </c>
      <c r="B9006" s="18">
        <f t="shared" si="280"/>
        <v>2021</v>
      </c>
      <c r="C9006" s="17">
        <v>44197</v>
      </c>
      <c r="D9006" s="18" t="s">
        <v>130</v>
      </c>
      <c r="E9006" s="18" t="s">
        <v>164</v>
      </c>
      <c r="F9006" s="18" t="str">
        <f t="shared" si="281"/>
        <v>National Grid-Dracut Muni Agg Rate-44197</v>
      </c>
      <c r="G9006" s="11" t="s">
        <v>131</v>
      </c>
      <c r="H9006" s="11" t="s">
        <v>54</v>
      </c>
      <c r="I9006" s="11" t="s">
        <v>99</v>
      </c>
      <c r="J9006" s="11" t="s">
        <v>192</v>
      </c>
      <c r="K9006" s="11" t="str">
        <f>IFERROR(INDEX('EDC Component Dictionary'!$C$5:$C$37,MATCH('Rates Database'!J9006,'EDC Component Dictionary'!$B$5:$B$37,0)), "Energy Supply")</f>
        <v>Energy Supply</v>
      </c>
      <c r="L9006" s="12">
        <v>0.1047</v>
      </c>
      <c r="M9006" s="12"/>
    </row>
    <row r="9007" spans="1:13" x14ac:dyDescent="0.3">
      <c r="A9007" s="18">
        <v>9005</v>
      </c>
      <c r="B9007" s="18">
        <f t="shared" si="280"/>
        <v>2021</v>
      </c>
      <c r="C9007" s="17">
        <v>44197</v>
      </c>
      <c r="D9007" s="18" t="s">
        <v>130</v>
      </c>
      <c r="E9007" s="18" t="s">
        <v>164</v>
      </c>
      <c r="F9007" s="18" t="str">
        <f t="shared" si="281"/>
        <v>National Grid-Fall River Muni Agg Rate-44197</v>
      </c>
      <c r="G9007" s="11" t="s">
        <v>131</v>
      </c>
      <c r="H9007" s="11" t="s">
        <v>54</v>
      </c>
      <c r="I9007" s="11" t="s">
        <v>99</v>
      </c>
      <c r="J9007" s="11" t="s">
        <v>194</v>
      </c>
      <c r="K9007" s="11" t="str">
        <f>IFERROR(INDEX('EDC Component Dictionary'!$C$5:$C$37,MATCH('Rates Database'!J9007,'EDC Component Dictionary'!$B$5:$B$37,0)), "Energy Supply")</f>
        <v>Energy Supply</v>
      </c>
      <c r="L9007" s="12">
        <v>0.1047</v>
      </c>
      <c r="M9007" s="12"/>
    </row>
    <row r="9008" spans="1:13" x14ac:dyDescent="0.3">
      <c r="A9008" s="18">
        <v>9006</v>
      </c>
      <c r="B9008" s="18">
        <f t="shared" si="280"/>
        <v>2021</v>
      </c>
      <c r="C9008" s="17">
        <v>44197</v>
      </c>
      <c r="D9008" s="18" t="s">
        <v>130</v>
      </c>
      <c r="E9008" s="18" t="s">
        <v>163</v>
      </c>
      <c r="F9008" s="18" t="str">
        <f t="shared" si="281"/>
        <v>Eversource_EMA-Freetown Muni Agg Rate-44197</v>
      </c>
      <c r="G9008" s="11" t="s">
        <v>131</v>
      </c>
      <c r="H9008" s="11" t="s">
        <v>54</v>
      </c>
      <c r="I9008" s="11" t="s">
        <v>99</v>
      </c>
      <c r="J9008" s="11" t="s">
        <v>195</v>
      </c>
      <c r="K9008" s="11" t="str">
        <f>IFERROR(INDEX('EDC Component Dictionary'!$C$5:$C$37,MATCH('Rates Database'!J9008,'EDC Component Dictionary'!$B$5:$B$37,0)), "Energy Supply")</f>
        <v>Energy Supply</v>
      </c>
      <c r="L9008" s="12">
        <v>0.1047</v>
      </c>
      <c r="M9008" s="12"/>
    </row>
    <row r="9009" spans="1:13" x14ac:dyDescent="0.3">
      <c r="A9009" s="18">
        <v>9007</v>
      </c>
      <c r="B9009" s="18">
        <f t="shared" si="280"/>
        <v>2021</v>
      </c>
      <c r="C9009" s="17">
        <v>44197</v>
      </c>
      <c r="D9009" s="18" t="s">
        <v>130</v>
      </c>
      <c r="E9009" s="18" t="s">
        <v>163</v>
      </c>
      <c r="F9009" s="18" t="str">
        <f t="shared" si="281"/>
        <v>Eversource_EMA-Marion Muni Agg Rate-44197</v>
      </c>
      <c r="G9009" s="11" t="s">
        <v>131</v>
      </c>
      <c r="H9009" s="11" t="s">
        <v>54</v>
      </c>
      <c r="I9009" s="11" t="s">
        <v>99</v>
      </c>
      <c r="J9009" s="11" t="s">
        <v>196</v>
      </c>
      <c r="K9009" s="11" t="str">
        <f>IFERROR(INDEX('EDC Component Dictionary'!$C$5:$C$37,MATCH('Rates Database'!J9009,'EDC Component Dictionary'!$B$5:$B$37,0)), "Energy Supply")</f>
        <v>Energy Supply</v>
      </c>
      <c r="L9009" s="12">
        <v>0.1047</v>
      </c>
      <c r="M9009" s="12"/>
    </row>
    <row r="9010" spans="1:13" x14ac:dyDescent="0.3">
      <c r="A9010" s="18">
        <v>9008</v>
      </c>
      <c r="B9010" s="18">
        <f t="shared" si="280"/>
        <v>2021</v>
      </c>
      <c r="C9010" s="17">
        <v>44197</v>
      </c>
      <c r="D9010" s="18" t="s">
        <v>130</v>
      </c>
      <c r="E9010" s="18" t="s">
        <v>163</v>
      </c>
      <c r="F9010" s="18" t="str">
        <f t="shared" si="281"/>
        <v>Eversource_EMA-Mattapoisett Muni Agg Rate-44197</v>
      </c>
      <c r="G9010" s="11" t="s">
        <v>131</v>
      </c>
      <c r="H9010" s="11" t="s">
        <v>54</v>
      </c>
      <c r="I9010" s="11" t="s">
        <v>99</v>
      </c>
      <c r="J9010" s="11" t="s">
        <v>197</v>
      </c>
      <c r="K9010" s="11" t="str">
        <f>IFERROR(INDEX('EDC Component Dictionary'!$C$5:$C$37,MATCH('Rates Database'!J9010,'EDC Component Dictionary'!$B$5:$B$37,0)), "Energy Supply")</f>
        <v>Energy Supply</v>
      </c>
      <c r="L9010" s="12">
        <v>0.1047</v>
      </c>
      <c r="M9010" s="12"/>
    </row>
    <row r="9011" spans="1:13" x14ac:dyDescent="0.3">
      <c r="A9011" s="18">
        <v>9009</v>
      </c>
      <c r="B9011" s="18">
        <f t="shared" si="280"/>
        <v>2021</v>
      </c>
      <c r="C9011" s="17">
        <v>44197</v>
      </c>
      <c r="D9011" s="18" t="s">
        <v>130</v>
      </c>
      <c r="E9011" s="18" t="s">
        <v>163</v>
      </c>
      <c r="F9011" s="18" t="str">
        <f t="shared" si="281"/>
        <v>Eversource_EMA-New Bedford Muni Agg Rate-44197</v>
      </c>
      <c r="G9011" s="11" t="s">
        <v>131</v>
      </c>
      <c r="H9011" s="11" t="s">
        <v>54</v>
      </c>
      <c r="I9011" s="11" t="s">
        <v>99</v>
      </c>
      <c r="J9011" s="11" t="s">
        <v>199</v>
      </c>
      <c r="K9011" s="11" t="str">
        <f>IFERROR(INDEX('EDC Component Dictionary'!$C$5:$C$37,MATCH('Rates Database'!J9011,'EDC Component Dictionary'!$B$5:$B$37,0)), "Energy Supply")</f>
        <v>Energy Supply</v>
      </c>
      <c r="L9011" s="12">
        <v>0.1047</v>
      </c>
      <c r="M9011" s="12"/>
    </row>
    <row r="9012" spans="1:13" x14ac:dyDescent="0.3">
      <c r="A9012" s="18">
        <v>9010</v>
      </c>
      <c r="B9012" s="18">
        <f t="shared" si="280"/>
        <v>2021</v>
      </c>
      <c r="C9012" s="17">
        <v>44197</v>
      </c>
      <c r="D9012" s="18" t="s">
        <v>130</v>
      </c>
      <c r="E9012" s="18" t="s">
        <v>164</v>
      </c>
      <c r="F9012" s="18" t="str">
        <f t="shared" si="281"/>
        <v>National Grid-Northbridge Muni Agg Rate-44197</v>
      </c>
      <c r="G9012" s="11" t="s">
        <v>131</v>
      </c>
      <c r="H9012" s="11" t="s">
        <v>54</v>
      </c>
      <c r="I9012" s="11" t="s">
        <v>99</v>
      </c>
      <c r="J9012" s="11" t="s">
        <v>200</v>
      </c>
      <c r="K9012" s="11" t="str">
        <f>IFERROR(INDEX('EDC Component Dictionary'!$C$5:$C$37,MATCH('Rates Database'!J9012,'EDC Component Dictionary'!$B$5:$B$37,0)), "Energy Supply")</f>
        <v>Energy Supply</v>
      </c>
      <c r="L9012" s="12">
        <v>0.1047</v>
      </c>
      <c r="M9012" s="12"/>
    </row>
    <row r="9013" spans="1:13" x14ac:dyDescent="0.3">
      <c r="A9013" s="18">
        <v>9011</v>
      </c>
      <c r="B9013" s="18">
        <f t="shared" si="280"/>
        <v>2021</v>
      </c>
      <c r="C9013" s="17">
        <v>44197</v>
      </c>
      <c r="D9013" s="18" t="s">
        <v>130</v>
      </c>
      <c r="E9013" s="18" t="s">
        <v>164</v>
      </c>
      <c r="F9013" s="18" t="str">
        <f t="shared" si="281"/>
        <v>National Grid-Norton Muni Agg Rate-44197</v>
      </c>
      <c r="G9013" s="11" t="s">
        <v>131</v>
      </c>
      <c r="H9013" s="11" t="s">
        <v>54</v>
      </c>
      <c r="I9013" s="11" t="s">
        <v>99</v>
      </c>
      <c r="J9013" s="11" t="s">
        <v>201</v>
      </c>
      <c r="K9013" s="11" t="str">
        <f>IFERROR(INDEX('EDC Component Dictionary'!$C$5:$C$37,MATCH('Rates Database'!J9013,'EDC Component Dictionary'!$B$5:$B$37,0)), "Energy Supply")</f>
        <v>Energy Supply</v>
      </c>
      <c r="L9013" s="12">
        <v>0.1047</v>
      </c>
      <c r="M9013" s="12"/>
    </row>
    <row r="9014" spans="1:13" x14ac:dyDescent="0.3">
      <c r="A9014" s="18">
        <v>9012</v>
      </c>
      <c r="B9014" s="18">
        <f t="shared" si="280"/>
        <v>2021</v>
      </c>
      <c r="C9014" s="17">
        <v>44197</v>
      </c>
      <c r="D9014" s="18" t="s">
        <v>130</v>
      </c>
      <c r="E9014" s="18" t="s">
        <v>164</v>
      </c>
      <c r="F9014" s="18" t="str">
        <f t="shared" si="281"/>
        <v>National Grid-Plainville Muni Agg Rate-44197</v>
      </c>
      <c r="G9014" s="11" t="s">
        <v>131</v>
      </c>
      <c r="H9014" s="11" t="s">
        <v>54</v>
      </c>
      <c r="I9014" s="11" t="s">
        <v>99</v>
      </c>
      <c r="J9014" s="11" t="s">
        <v>203</v>
      </c>
      <c r="K9014" s="11" t="str">
        <f>IFERROR(INDEX('EDC Component Dictionary'!$C$5:$C$37,MATCH('Rates Database'!J9014,'EDC Component Dictionary'!$B$5:$B$37,0)), "Energy Supply")</f>
        <v>Energy Supply</v>
      </c>
      <c r="L9014" s="12">
        <v>0.1047</v>
      </c>
      <c r="M9014" s="12"/>
    </row>
    <row r="9015" spans="1:13" x14ac:dyDescent="0.3">
      <c r="A9015" s="18">
        <v>9013</v>
      </c>
      <c r="B9015" s="18">
        <f t="shared" si="280"/>
        <v>2021</v>
      </c>
      <c r="C9015" s="17">
        <v>44197</v>
      </c>
      <c r="D9015" s="18" t="s">
        <v>130</v>
      </c>
      <c r="E9015" s="18" t="s">
        <v>164</v>
      </c>
      <c r="F9015" s="18" t="str">
        <f t="shared" si="281"/>
        <v>National Grid-Rehoboth Muni Agg Rate-44197</v>
      </c>
      <c r="G9015" s="11" t="s">
        <v>131</v>
      </c>
      <c r="H9015" s="11" t="s">
        <v>54</v>
      </c>
      <c r="I9015" s="11" t="s">
        <v>99</v>
      </c>
      <c r="J9015" s="11" t="s">
        <v>204</v>
      </c>
      <c r="K9015" s="11" t="str">
        <f>IFERROR(INDEX('EDC Component Dictionary'!$C$5:$C$37,MATCH('Rates Database'!J9015,'EDC Component Dictionary'!$B$5:$B$37,0)), "Energy Supply")</f>
        <v>Energy Supply</v>
      </c>
      <c r="L9015" s="12">
        <v>0.1047</v>
      </c>
      <c r="M9015" s="12"/>
    </row>
    <row r="9016" spans="1:13" x14ac:dyDescent="0.3">
      <c r="A9016" s="18">
        <v>9014</v>
      </c>
      <c r="B9016" s="18">
        <f t="shared" si="280"/>
        <v>2021</v>
      </c>
      <c r="C9016" s="17">
        <v>44197</v>
      </c>
      <c r="D9016" s="18" t="s">
        <v>130</v>
      </c>
      <c r="E9016" s="18" t="s">
        <v>164</v>
      </c>
      <c r="F9016" s="18" t="str">
        <f t="shared" si="281"/>
        <v>National Grid-Seekonk Muni Agg Rate-44197</v>
      </c>
      <c r="G9016" s="11" t="s">
        <v>131</v>
      </c>
      <c r="H9016" s="11" t="s">
        <v>54</v>
      </c>
      <c r="I9016" s="11" t="s">
        <v>99</v>
      </c>
      <c r="J9016" s="11" t="s">
        <v>205</v>
      </c>
      <c r="K9016" s="11" t="str">
        <f>IFERROR(INDEX('EDC Component Dictionary'!$C$5:$C$37,MATCH('Rates Database'!J9016,'EDC Component Dictionary'!$B$5:$B$37,0)), "Energy Supply")</f>
        <v>Energy Supply</v>
      </c>
      <c r="L9016" s="12">
        <v>0.1047</v>
      </c>
      <c r="M9016" s="12"/>
    </row>
    <row r="9017" spans="1:13" x14ac:dyDescent="0.3">
      <c r="A9017" s="18">
        <v>9015</v>
      </c>
      <c r="B9017" s="18">
        <f t="shared" si="280"/>
        <v>2021</v>
      </c>
      <c r="C9017" s="17">
        <v>44197</v>
      </c>
      <c r="D9017" s="18" t="s">
        <v>130</v>
      </c>
      <c r="E9017" s="18" t="s">
        <v>164</v>
      </c>
      <c r="F9017" s="18" t="str">
        <f t="shared" si="281"/>
        <v>National Grid-Somerset Muni Agg Rate-44197</v>
      </c>
      <c r="G9017" s="11" t="s">
        <v>131</v>
      </c>
      <c r="H9017" s="11" t="s">
        <v>54</v>
      </c>
      <c r="I9017" s="11" t="s">
        <v>99</v>
      </c>
      <c r="J9017" s="11" t="s">
        <v>206</v>
      </c>
      <c r="K9017" s="11" t="str">
        <f>IFERROR(INDEX('EDC Component Dictionary'!$C$5:$C$37,MATCH('Rates Database'!J9017,'EDC Component Dictionary'!$B$5:$B$37,0)), "Energy Supply")</f>
        <v>Energy Supply</v>
      </c>
      <c r="L9017" s="12">
        <v>0.1047</v>
      </c>
      <c r="M9017" s="12"/>
    </row>
    <row r="9018" spans="1:13" x14ac:dyDescent="0.3">
      <c r="A9018" s="18">
        <v>9016</v>
      </c>
      <c r="B9018" s="18">
        <f t="shared" si="280"/>
        <v>2021</v>
      </c>
      <c r="C9018" s="17">
        <v>44197</v>
      </c>
      <c r="D9018" s="18" t="s">
        <v>130</v>
      </c>
      <c r="E9018" s="18" t="s">
        <v>164</v>
      </c>
      <c r="F9018" s="18" t="str">
        <f t="shared" si="281"/>
        <v>National Grid-Swansea Muni Agg Rate-44197</v>
      </c>
      <c r="G9018" s="11" t="s">
        <v>131</v>
      </c>
      <c r="H9018" s="11" t="s">
        <v>54</v>
      </c>
      <c r="I9018" s="11" t="s">
        <v>99</v>
      </c>
      <c r="J9018" s="11" t="s">
        <v>207</v>
      </c>
      <c r="K9018" s="11" t="str">
        <f>IFERROR(INDEX('EDC Component Dictionary'!$C$5:$C$37,MATCH('Rates Database'!J9018,'EDC Component Dictionary'!$B$5:$B$37,0)), "Energy Supply")</f>
        <v>Energy Supply</v>
      </c>
      <c r="L9018" s="12">
        <v>0.1047</v>
      </c>
      <c r="M9018" s="12"/>
    </row>
    <row r="9019" spans="1:13" x14ac:dyDescent="0.3">
      <c r="A9019" s="18">
        <v>9017</v>
      </c>
      <c r="B9019" s="18">
        <f t="shared" si="280"/>
        <v>2021</v>
      </c>
      <c r="C9019" s="17">
        <v>44197</v>
      </c>
      <c r="D9019" s="18" t="s">
        <v>130</v>
      </c>
      <c r="E9019" s="18" t="s">
        <v>164</v>
      </c>
      <c r="F9019" s="18" t="str">
        <f t="shared" si="281"/>
        <v>National Grid-Westford Muni Agg Rate-44197</v>
      </c>
      <c r="G9019" s="11" t="s">
        <v>131</v>
      </c>
      <c r="H9019" s="11" t="s">
        <v>54</v>
      </c>
      <c r="I9019" s="11" t="s">
        <v>99</v>
      </c>
      <c r="J9019" s="11" t="s">
        <v>208</v>
      </c>
      <c r="K9019" s="11" t="str">
        <f>IFERROR(INDEX('EDC Component Dictionary'!$C$5:$C$37,MATCH('Rates Database'!J9019,'EDC Component Dictionary'!$B$5:$B$37,0)), "Energy Supply")</f>
        <v>Energy Supply</v>
      </c>
      <c r="L9019" s="12">
        <v>0.10162</v>
      </c>
      <c r="M9019" s="12"/>
    </row>
    <row r="9020" spans="1:13" x14ac:dyDescent="0.3">
      <c r="A9020" s="18">
        <v>9018</v>
      </c>
      <c r="B9020" s="18">
        <f t="shared" si="280"/>
        <v>2021</v>
      </c>
      <c r="C9020" s="17">
        <v>44197</v>
      </c>
      <c r="D9020" s="18" t="s">
        <v>130</v>
      </c>
      <c r="E9020" s="18" t="s">
        <v>163</v>
      </c>
      <c r="F9020" s="18" t="str">
        <f t="shared" si="281"/>
        <v>Eversource_EMA-Westport Muni Agg Rate-44197</v>
      </c>
      <c r="G9020" s="11" t="s">
        <v>131</v>
      </c>
      <c r="H9020" s="11" t="s">
        <v>54</v>
      </c>
      <c r="I9020" s="11" t="s">
        <v>99</v>
      </c>
      <c r="J9020" s="11" t="s">
        <v>209</v>
      </c>
      <c r="K9020" s="11" t="str">
        <f>IFERROR(INDEX('EDC Component Dictionary'!$C$5:$C$37,MATCH('Rates Database'!J9020,'EDC Component Dictionary'!$B$5:$B$37,0)), "Energy Supply")</f>
        <v>Energy Supply</v>
      </c>
      <c r="L9020" s="12">
        <v>0.1047</v>
      </c>
      <c r="M9020" s="12"/>
    </row>
    <row r="9021" spans="1:13" x14ac:dyDescent="0.3">
      <c r="A9021" s="18">
        <v>9019</v>
      </c>
      <c r="B9021" s="18">
        <f t="shared" si="280"/>
        <v>2021</v>
      </c>
      <c r="C9021" s="17">
        <v>44197</v>
      </c>
      <c r="D9021" s="18" t="s">
        <v>130</v>
      </c>
      <c r="E9021" s="18" t="s">
        <v>164</v>
      </c>
      <c r="F9021" s="18" t="str">
        <f t="shared" si="281"/>
        <v>National Grid-West Brookfield Muni Agg Rate-44197</v>
      </c>
      <c r="G9021" s="11" t="s">
        <v>131</v>
      </c>
      <c r="H9021" s="11" t="s">
        <v>54</v>
      </c>
      <c r="I9021" s="11" t="s">
        <v>99</v>
      </c>
      <c r="J9021" s="11" t="s">
        <v>177</v>
      </c>
      <c r="K9021" s="11" t="str">
        <f>IFERROR(INDEX('EDC Component Dictionary'!$C$5:$C$37,MATCH('Rates Database'!J9021,'EDC Component Dictionary'!$B$5:$B$37,0)), "Energy Supply")</f>
        <v>Energy Supply</v>
      </c>
      <c r="L9021" s="12">
        <v>0.10482</v>
      </c>
      <c r="M9021" s="12"/>
    </row>
    <row r="9022" spans="1:13" x14ac:dyDescent="0.3">
      <c r="A9022" s="18">
        <v>9020</v>
      </c>
      <c r="B9022" s="18">
        <f t="shared" si="280"/>
        <v>2021</v>
      </c>
      <c r="C9022" s="17">
        <v>44197</v>
      </c>
      <c r="D9022" s="18" t="s">
        <v>130</v>
      </c>
      <c r="E9022" s="18" t="s">
        <v>163</v>
      </c>
      <c r="F9022" s="18" t="str">
        <f t="shared" si="281"/>
        <v>Eversource_EMA-Somerville Muni Agg Rate-44197</v>
      </c>
      <c r="G9022" s="11" t="s">
        <v>131</v>
      </c>
      <c r="H9022" s="11" t="s">
        <v>54</v>
      </c>
      <c r="I9022" s="11" t="s">
        <v>99</v>
      </c>
      <c r="J9022" s="11" t="s">
        <v>212</v>
      </c>
      <c r="K9022" s="11" t="str">
        <f>IFERROR(INDEX('EDC Component Dictionary'!$C$5:$C$37,MATCH('Rates Database'!J9022,'EDC Component Dictionary'!$B$5:$B$37,0)), "Energy Supply")</f>
        <v>Energy Supply</v>
      </c>
      <c r="L9022" s="12">
        <v>0.10621999999999999</v>
      </c>
      <c r="M9022" s="12"/>
    </row>
    <row r="9023" spans="1:13" x14ac:dyDescent="0.3">
      <c r="A9023" s="18">
        <v>9021</v>
      </c>
      <c r="B9023" s="18">
        <f t="shared" si="280"/>
        <v>2021</v>
      </c>
      <c r="C9023" s="17">
        <v>44197</v>
      </c>
      <c r="D9023" s="18" t="s">
        <v>130</v>
      </c>
      <c r="E9023" s="18" t="s">
        <v>164</v>
      </c>
      <c r="F9023" s="18" t="str">
        <f t="shared" si="281"/>
        <v>National Grid-Gardner Muni Agg Rate-44197</v>
      </c>
      <c r="G9023" s="11" t="s">
        <v>131</v>
      </c>
      <c r="H9023" s="11" t="s">
        <v>54</v>
      </c>
      <c r="I9023" s="11" t="s">
        <v>99</v>
      </c>
      <c r="J9023" s="11" t="s">
        <v>179</v>
      </c>
      <c r="K9023" s="11" t="str">
        <f>IFERROR(INDEX('EDC Component Dictionary'!$C$5:$C$37,MATCH('Rates Database'!J9023,'EDC Component Dictionary'!$B$5:$B$37,0)), "Energy Supply")</f>
        <v>Energy Supply</v>
      </c>
      <c r="L9023" s="12">
        <v>0.10521</v>
      </c>
      <c r="M9023" s="12"/>
    </row>
    <row r="9024" spans="1:13" x14ac:dyDescent="0.3">
      <c r="A9024" s="18">
        <v>9022</v>
      </c>
      <c r="B9024" s="18">
        <f t="shared" si="280"/>
        <v>2021</v>
      </c>
      <c r="C9024" s="17">
        <v>44197</v>
      </c>
      <c r="D9024" s="18" t="s">
        <v>130</v>
      </c>
      <c r="E9024" s="18" t="s">
        <v>164</v>
      </c>
      <c r="F9024" s="18" t="str">
        <f t="shared" si="281"/>
        <v>National Grid-Melrose Muni Agg Rate-44197</v>
      </c>
      <c r="G9024" s="11" t="s">
        <v>131</v>
      </c>
      <c r="H9024" s="11" t="s">
        <v>54</v>
      </c>
      <c r="I9024" s="11" t="s">
        <v>99</v>
      </c>
      <c r="J9024" s="11" t="s">
        <v>269</v>
      </c>
      <c r="K9024" s="11" t="str">
        <f>IFERROR(INDEX('EDC Component Dictionary'!$C$5:$C$37,MATCH('Rates Database'!J9024,'EDC Component Dictionary'!$B$5:$B$37,0)), "Energy Supply")</f>
        <v>Energy Supply</v>
      </c>
      <c r="L9024" s="12">
        <v>0.10557999999999999</v>
      </c>
      <c r="M9024" s="12"/>
    </row>
    <row r="9025" spans="1:13" x14ac:dyDescent="0.3">
      <c r="A9025" s="18">
        <v>9023</v>
      </c>
      <c r="B9025" s="18">
        <f t="shared" si="280"/>
        <v>2021</v>
      </c>
      <c r="C9025" s="17">
        <v>44197</v>
      </c>
      <c r="D9025" s="18" t="s">
        <v>130</v>
      </c>
      <c r="E9025" s="18" t="s">
        <v>163</v>
      </c>
      <c r="F9025" s="18" t="str">
        <f t="shared" si="281"/>
        <v>Eversource_EMA-Kingston Muni Agg Rate-44197</v>
      </c>
      <c r="G9025" s="11" t="s">
        <v>131</v>
      </c>
      <c r="H9025" s="11" t="s">
        <v>54</v>
      </c>
      <c r="I9025" s="11" t="s">
        <v>99</v>
      </c>
      <c r="J9025" s="11" t="s">
        <v>211</v>
      </c>
      <c r="K9025" s="11" t="str">
        <f>IFERROR(INDEX('EDC Component Dictionary'!$C$5:$C$37,MATCH('Rates Database'!J9025,'EDC Component Dictionary'!$B$5:$B$37,0)), "Energy Supply")</f>
        <v>Energy Supply</v>
      </c>
      <c r="L9025" s="12">
        <v>0.10525</v>
      </c>
      <c r="M9025" s="12"/>
    </row>
    <row r="9026" spans="1:13" x14ac:dyDescent="0.3">
      <c r="A9026" s="18">
        <v>9024</v>
      </c>
      <c r="B9026" s="18">
        <f t="shared" si="280"/>
        <v>2021</v>
      </c>
      <c r="C9026" s="17">
        <v>44197</v>
      </c>
      <c r="D9026" s="18" t="s">
        <v>130</v>
      </c>
      <c r="E9026" s="18" t="s">
        <v>164</v>
      </c>
      <c r="F9026" s="18" t="str">
        <f t="shared" si="281"/>
        <v>National Grid-Pembroke Muni Agg Rate-44197</v>
      </c>
      <c r="G9026" s="11" t="s">
        <v>131</v>
      </c>
      <c r="H9026" s="11" t="s">
        <v>54</v>
      </c>
      <c r="I9026" s="11" t="s">
        <v>99</v>
      </c>
      <c r="J9026" s="11" t="s">
        <v>295</v>
      </c>
      <c r="K9026" s="11" t="str">
        <f>IFERROR(INDEX('EDC Component Dictionary'!$C$5:$C$37,MATCH('Rates Database'!J9026,'EDC Component Dictionary'!$B$5:$B$37,0)), "Energy Supply")</f>
        <v>Energy Supply</v>
      </c>
      <c r="L9026" s="12">
        <v>0.10528999999999999</v>
      </c>
      <c r="M9026" s="12"/>
    </row>
    <row r="9027" spans="1:13" x14ac:dyDescent="0.3">
      <c r="A9027" s="18">
        <v>9025</v>
      </c>
      <c r="B9027" s="18">
        <f t="shared" ref="B9027:B9090" si="282">YEAR(C9027)</f>
        <v>2021</v>
      </c>
      <c r="C9027" s="17">
        <v>44197</v>
      </c>
      <c r="D9027" s="18" t="s">
        <v>130</v>
      </c>
      <c r="E9027" s="18" t="s">
        <v>95</v>
      </c>
      <c r="F9027" s="18" t="str">
        <f t="shared" si="281"/>
        <v>Eversource_WMA-Greenfield Muni Agg Rate-44197</v>
      </c>
      <c r="G9027" s="11" t="s">
        <v>131</v>
      </c>
      <c r="H9027" s="11" t="s">
        <v>54</v>
      </c>
      <c r="I9027" s="11" t="s">
        <v>99</v>
      </c>
      <c r="J9027" s="11" t="s">
        <v>214</v>
      </c>
      <c r="K9027" s="11" t="str">
        <f>IFERROR(INDEX('EDC Component Dictionary'!$C$5:$C$37,MATCH('Rates Database'!J9027,'EDC Component Dictionary'!$B$5:$B$37,0)), "Energy Supply")</f>
        <v>Energy Supply</v>
      </c>
      <c r="L9027" s="12">
        <v>0.10568</v>
      </c>
      <c r="M9027" s="12"/>
    </row>
    <row r="9028" spans="1:13" x14ac:dyDescent="0.3">
      <c r="A9028" s="18">
        <v>9026</v>
      </c>
      <c r="B9028" s="18">
        <f t="shared" si="282"/>
        <v>2021</v>
      </c>
      <c r="C9028" s="17">
        <v>44197</v>
      </c>
      <c r="D9028" s="18" t="s">
        <v>130</v>
      </c>
      <c r="E9028" s="18" t="s">
        <v>164</v>
      </c>
      <c r="F9028" s="18" t="str">
        <f t="shared" ref="F9028:F9091" si="283">_xlfn.CONCAT(E9028,"-",J9028,"-",C9028)</f>
        <v>National Grid-Shirley Muni Agg Rate-44197</v>
      </c>
      <c r="G9028" s="11" t="s">
        <v>131</v>
      </c>
      <c r="H9028" s="11" t="s">
        <v>54</v>
      </c>
      <c r="I9028" s="11" t="s">
        <v>99</v>
      </c>
      <c r="J9028" s="11" t="s">
        <v>299</v>
      </c>
      <c r="K9028" s="11" t="str">
        <f>IFERROR(INDEX('EDC Component Dictionary'!$C$5:$C$37,MATCH('Rates Database'!J9028,'EDC Component Dictionary'!$B$5:$B$37,0)), "Energy Supply")</f>
        <v>Energy Supply</v>
      </c>
      <c r="L9028" s="12">
        <v>0.10577</v>
      </c>
      <c r="M9028" s="12"/>
    </row>
    <row r="9029" spans="1:13" x14ac:dyDescent="0.3">
      <c r="A9029" s="18">
        <v>9027</v>
      </c>
      <c r="B9029" s="18">
        <f t="shared" si="282"/>
        <v>2021</v>
      </c>
      <c r="C9029" s="17">
        <v>44197</v>
      </c>
      <c r="D9029" s="18" t="s">
        <v>130</v>
      </c>
      <c r="E9029" s="18" t="s">
        <v>164</v>
      </c>
      <c r="F9029" s="18" t="str">
        <f t="shared" si="283"/>
        <v>National Grid-Avon Muni Agg Rate-44197</v>
      </c>
      <c r="G9029" s="11" t="s">
        <v>131</v>
      </c>
      <c r="H9029" s="11" t="s">
        <v>54</v>
      </c>
      <c r="I9029" s="11" t="s">
        <v>99</v>
      </c>
      <c r="J9029" s="11" t="s">
        <v>270</v>
      </c>
      <c r="K9029" s="11" t="str">
        <f>IFERROR(INDEX('EDC Component Dictionary'!$C$5:$C$37,MATCH('Rates Database'!J9029,'EDC Component Dictionary'!$B$5:$B$37,0)), "Energy Supply")</f>
        <v>Energy Supply</v>
      </c>
      <c r="L9029" s="12">
        <v>0.10807</v>
      </c>
      <c r="M9029" s="12"/>
    </row>
    <row r="9030" spans="1:13" x14ac:dyDescent="0.3">
      <c r="A9030" s="18">
        <v>9028</v>
      </c>
      <c r="B9030" s="18">
        <f t="shared" si="282"/>
        <v>2021</v>
      </c>
      <c r="C9030" s="17">
        <v>44197</v>
      </c>
      <c r="D9030" s="18" t="s">
        <v>130</v>
      </c>
      <c r="E9030" s="18" t="s">
        <v>164</v>
      </c>
      <c r="F9030" s="18" t="str">
        <f t="shared" si="283"/>
        <v>National Grid-Harvard Muni Agg Rate-44197</v>
      </c>
      <c r="G9030" s="11" t="s">
        <v>131</v>
      </c>
      <c r="H9030" s="11" t="s">
        <v>54</v>
      </c>
      <c r="I9030" s="11" t="s">
        <v>99</v>
      </c>
      <c r="J9030" s="11" t="s">
        <v>276</v>
      </c>
      <c r="K9030" s="11" t="str">
        <f>IFERROR(INDEX('EDC Component Dictionary'!$C$5:$C$37,MATCH('Rates Database'!J9030,'EDC Component Dictionary'!$B$5:$B$37,0)), "Energy Supply")</f>
        <v>Energy Supply</v>
      </c>
      <c r="L9030" s="12">
        <v>0.10630000000000001</v>
      </c>
      <c r="M9030" s="12"/>
    </row>
    <row r="9031" spans="1:13" x14ac:dyDescent="0.3">
      <c r="A9031" s="18">
        <v>9029</v>
      </c>
      <c r="B9031" s="18">
        <f t="shared" si="282"/>
        <v>2021</v>
      </c>
      <c r="C9031" s="17">
        <v>44197</v>
      </c>
      <c r="D9031" s="18" t="s">
        <v>130</v>
      </c>
      <c r="E9031" s="18" t="s">
        <v>164</v>
      </c>
      <c r="F9031" s="18" t="str">
        <f t="shared" si="283"/>
        <v>National Grid-Williamstown Muni Agg Rate-44197</v>
      </c>
      <c r="G9031" s="11" t="s">
        <v>131</v>
      </c>
      <c r="H9031" s="11" t="s">
        <v>54</v>
      </c>
      <c r="I9031" s="11" t="s">
        <v>99</v>
      </c>
      <c r="J9031" s="11" t="s">
        <v>225</v>
      </c>
      <c r="K9031" s="11" t="str">
        <f>IFERROR(INDEX('EDC Component Dictionary'!$C$5:$C$37,MATCH('Rates Database'!J9031,'EDC Component Dictionary'!$B$5:$B$37,0)), "Energy Supply")</f>
        <v>Energy Supply</v>
      </c>
      <c r="L9031" s="12">
        <v>0.10671</v>
      </c>
      <c r="M9031" s="12"/>
    </row>
    <row r="9032" spans="1:13" x14ac:dyDescent="0.3">
      <c r="A9032" s="18">
        <v>9030</v>
      </c>
      <c r="B9032" s="18">
        <f t="shared" si="282"/>
        <v>2021</v>
      </c>
      <c r="C9032" s="17">
        <v>44197</v>
      </c>
      <c r="D9032" s="18" t="s">
        <v>130</v>
      </c>
      <c r="E9032" s="18" t="s">
        <v>164</v>
      </c>
      <c r="F9032" s="18" t="str">
        <f t="shared" si="283"/>
        <v>National Grid-Heath Muni Agg Rate-44197</v>
      </c>
      <c r="G9032" s="11" t="s">
        <v>131</v>
      </c>
      <c r="H9032" s="11" t="s">
        <v>54</v>
      </c>
      <c r="I9032" s="11" t="s">
        <v>99</v>
      </c>
      <c r="J9032" s="11" t="s">
        <v>257</v>
      </c>
      <c r="K9032" s="11" t="str">
        <f>IFERROR(INDEX('EDC Component Dictionary'!$C$5:$C$37,MATCH('Rates Database'!J9032,'EDC Component Dictionary'!$B$5:$B$37,0)), "Energy Supply")</f>
        <v>Energy Supply</v>
      </c>
      <c r="L9032" s="12">
        <v>0.10685</v>
      </c>
      <c r="M9032" s="12"/>
    </row>
    <row r="9033" spans="1:13" x14ac:dyDescent="0.3">
      <c r="A9033" s="18">
        <v>9031</v>
      </c>
      <c r="B9033" s="18">
        <f t="shared" si="282"/>
        <v>2021</v>
      </c>
      <c r="C9033" s="17">
        <v>44197</v>
      </c>
      <c r="D9033" s="18" t="s">
        <v>130</v>
      </c>
      <c r="E9033" s="18" t="s">
        <v>164</v>
      </c>
      <c r="F9033" s="18" t="str">
        <f t="shared" si="283"/>
        <v>National Grid-Tewksbury Muni Agg Rate-44197</v>
      </c>
      <c r="G9033" s="11" t="s">
        <v>131</v>
      </c>
      <c r="H9033" s="11" t="s">
        <v>54</v>
      </c>
      <c r="I9033" s="11" t="s">
        <v>99</v>
      </c>
      <c r="J9033" s="11" t="s">
        <v>238</v>
      </c>
      <c r="K9033" s="11" t="str">
        <f>IFERROR(INDEX('EDC Component Dictionary'!$C$5:$C$37,MATCH('Rates Database'!J9033,'EDC Component Dictionary'!$B$5:$B$37,0)), "Energy Supply")</f>
        <v>Energy Supply</v>
      </c>
      <c r="L9033" s="12">
        <v>0.1069</v>
      </c>
      <c r="M9033" s="12"/>
    </row>
    <row r="9034" spans="1:13" x14ac:dyDescent="0.3">
      <c r="A9034" s="18">
        <v>9032</v>
      </c>
      <c r="B9034" s="18">
        <f t="shared" si="282"/>
        <v>2021</v>
      </c>
      <c r="C9034" s="17">
        <v>44197</v>
      </c>
      <c r="D9034" s="18" t="s">
        <v>130</v>
      </c>
      <c r="E9034" s="18" t="s">
        <v>164</v>
      </c>
      <c r="F9034" s="18" t="str">
        <f t="shared" si="283"/>
        <v>National Grid-Tyngsborough Muni Agg Rate-44197</v>
      </c>
      <c r="G9034" s="11" t="s">
        <v>131</v>
      </c>
      <c r="H9034" s="11" t="s">
        <v>54</v>
      </c>
      <c r="I9034" s="11" t="s">
        <v>99</v>
      </c>
      <c r="J9034" s="11" t="s">
        <v>261</v>
      </c>
      <c r="K9034" s="11" t="str">
        <f>IFERROR(INDEX('EDC Component Dictionary'!$C$5:$C$37,MATCH('Rates Database'!J9034,'EDC Component Dictionary'!$B$5:$B$37,0)), "Energy Supply")</f>
        <v>Energy Supply</v>
      </c>
      <c r="L9034" s="12">
        <v>0.10692</v>
      </c>
      <c r="M9034" s="12"/>
    </row>
    <row r="9035" spans="1:13" x14ac:dyDescent="0.3">
      <c r="A9035" s="18">
        <v>9033</v>
      </c>
      <c r="B9035" s="18">
        <f t="shared" si="282"/>
        <v>2021</v>
      </c>
      <c r="C9035" s="17">
        <v>44197</v>
      </c>
      <c r="D9035" s="18" t="s">
        <v>130</v>
      </c>
      <c r="E9035" s="18" t="s">
        <v>163</v>
      </c>
      <c r="F9035" s="18" t="str">
        <f t="shared" si="283"/>
        <v>Eversource_EMA-Sudbury Muni Agg Rate-44197</v>
      </c>
      <c r="G9035" s="11" t="s">
        <v>131</v>
      </c>
      <c r="H9035" s="11" t="s">
        <v>54</v>
      </c>
      <c r="I9035" s="11" t="s">
        <v>99</v>
      </c>
      <c r="J9035" s="11" t="s">
        <v>227</v>
      </c>
      <c r="K9035" s="11" t="str">
        <f>IFERROR(INDEX('EDC Component Dictionary'!$C$5:$C$37,MATCH('Rates Database'!J9035,'EDC Component Dictionary'!$B$5:$B$37,0)), "Energy Supply")</f>
        <v>Energy Supply</v>
      </c>
      <c r="L9035" s="12">
        <v>0.10772</v>
      </c>
      <c r="M9035" s="12"/>
    </row>
    <row r="9036" spans="1:13" x14ac:dyDescent="0.3">
      <c r="A9036" s="18">
        <v>9034</v>
      </c>
      <c r="B9036" s="18">
        <f t="shared" si="282"/>
        <v>2021</v>
      </c>
      <c r="C9036" s="17">
        <v>44197</v>
      </c>
      <c r="D9036" s="18" t="s">
        <v>130</v>
      </c>
      <c r="E9036" s="18" t="s">
        <v>164</v>
      </c>
      <c r="F9036" s="18" t="str">
        <f t="shared" si="283"/>
        <v>National Grid-Halifax Muni Agg Rate-44197</v>
      </c>
      <c r="G9036" s="11" t="s">
        <v>131</v>
      </c>
      <c r="H9036" s="11" t="s">
        <v>54</v>
      </c>
      <c r="I9036" s="11" t="s">
        <v>99</v>
      </c>
      <c r="J9036" s="11" t="s">
        <v>230</v>
      </c>
      <c r="K9036" s="11" t="str">
        <f>IFERROR(INDEX('EDC Component Dictionary'!$C$5:$C$37,MATCH('Rates Database'!J9036,'EDC Component Dictionary'!$B$5:$B$37,0)), "Energy Supply")</f>
        <v>Energy Supply</v>
      </c>
      <c r="L9036" s="12">
        <v>0.10716000000000001</v>
      </c>
      <c r="M9036" s="12"/>
    </row>
    <row r="9037" spans="1:13" x14ac:dyDescent="0.3">
      <c r="A9037" s="18">
        <v>9035</v>
      </c>
      <c r="B9037" s="18">
        <f t="shared" si="282"/>
        <v>2021</v>
      </c>
      <c r="C9037" s="17">
        <v>44197</v>
      </c>
      <c r="D9037" s="18" t="s">
        <v>130</v>
      </c>
      <c r="E9037" s="18" t="s">
        <v>164</v>
      </c>
      <c r="F9037" s="18" t="str">
        <f t="shared" si="283"/>
        <v>National Grid-Franklin Muni Agg Rate-44197</v>
      </c>
      <c r="G9037" s="11" t="s">
        <v>131</v>
      </c>
      <c r="H9037" s="11" t="s">
        <v>54</v>
      </c>
      <c r="I9037" s="11" t="s">
        <v>99</v>
      </c>
      <c r="J9037" s="11" t="s">
        <v>296</v>
      </c>
      <c r="K9037" s="11" t="str">
        <f>IFERROR(INDEX('EDC Component Dictionary'!$C$5:$C$37,MATCH('Rates Database'!J9037,'EDC Component Dictionary'!$B$5:$B$37,0)), "Energy Supply")</f>
        <v>Energy Supply</v>
      </c>
      <c r="L9037" s="12">
        <v>0.10725</v>
      </c>
      <c r="M9037" s="12"/>
    </row>
    <row r="9038" spans="1:13" x14ac:dyDescent="0.3">
      <c r="A9038" s="18">
        <v>9036</v>
      </c>
      <c r="B9038" s="18">
        <f t="shared" si="282"/>
        <v>2021</v>
      </c>
      <c r="C9038" s="17">
        <v>44197</v>
      </c>
      <c r="D9038" s="18" t="s">
        <v>130</v>
      </c>
      <c r="E9038" s="18" t="s">
        <v>164</v>
      </c>
      <c r="F9038" s="18" t="str">
        <f t="shared" si="283"/>
        <v>National Grid-Rockland Muni Agg Rate-44197</v>
      </c>
      <c r="G9038" s="11" t="s">
        <v>131</v>
      </c>
      <c r="H9038" s="11" t="s">
        <v>54</v>
      </c>
      <c r="I9038" s="11" t="s">
        <v>99</v>
      </c>
      <c r="J9038" s="11" t="s">
        <v>271</v>
      </c>
      <c r="K9038" s="11" t="str">
        <f>IFERROR(INDEX('EDC Component Dictionary'!$C$5:$C$37,MATCH('Rates Database'!J9038,'EDC Component Dictionary'!$B$5:$B$37,0)), "Energy Supply")</f>
        <v>Energy Supply</v>
      </c>
      <c r="L9038" s="12">
        <v>0.10756</v>
      </c>
      <c r="M9038" s="12"/>
    </row>
    <row r="9039" spans="1:13" x14ac:dyDescent="0.3">
      <c r="A9039" s="18">
        <v>9037</v>
      </c>
      <c r="B9039" s="18">
        <f t="shared" si="282"/>
        <v>2021</v>
      </c>
      <c r="C9039" s="17">
        <v>44197</v>
      </c>
      <c r="D9039" s="18" t="s">
        <v>130</v>
      </c>
      <c r="E9039" s="18" t="s">
        <v>164</v>
      </c>
      <c r="F9039" s="18" t="str">
        <f t="shared" si="283"/>
        <v>National Grid-Bellingham Muni Agg Rate-44197</v>
      </c>
      <c r="G9039" s="11" t="s">
        <v>131</v>
      </c>
      <c r="H9039" s="11" t="s">
        <v>54</v>
      </c>
      <c r="I9039" s="11" t="s">
        <v>99</v>
      </c>
      <c r="J9039" s="11" t="s">
        <v>244</v>
      </c>
      <c r="K9039" s="11" t="str">
        <f>IFERROR(INDEX('EDC Component Dictionary'!$C$5:$C$37,MATCH('Rates Database'!J9039,'EDC Component Dictionary'!$B$5:$B$37,0)), "Energy Supply")</f>
        <v>Energy Supply</v>
      </c>
      <c r="L9039" s="12">
        <v>0.10768</v>
      </c>
      <c r="M9039" s="12"/>
    </row>
    <row r="9040" spans="1:13" x14ac:dyDescent="0.3">
      <c r="A9040" s="18">
        <v>9038</v>
      </c>
      <c r="B9040" s="18">
        <f t="shared" si="282"/>
        <v>2021</v>
      </c>
      <c r="C9040" s="17">
        <v>44197</v>
      </c>
      <c r="D9040" s="18" t="s">
        <v>130</v>
      </c>
      <c r="E9040" s="18" t="s">
        <v>164</v>
      </c>
      <c r="F9040" s="18" t="str">
        <f t="shared" si="283"/>
        <v>National Grid-Egremont Muni Agg Rate-44197</v>
      </c>
      <c r="G9040" s="11" t="s">
        <v>131</v>
      </c>
      <c r="H9040" s="11" t="s">
        <v>54</v>
      </c>
      <c r="I9040" s="11" t="s">
        <v>99</v>
      </c>
      <c r="J9040" s="11" t="s">
        <v>248</v>
      </c>
      <c r="K9040" s="11" t="str">
        <f>IFERROR(INDEX('EDC Component Dictionary'!$C$5:$C$37,MATCH('Rates Database'!J9040,'EDC Component Dictionary'!$B$5:$B$37,0)), "Energy Supply")</f>
        <v>Energy Supply</v>
      </c>
      <c r="L9040" s="12">
        <v>0.10786999999999999</v>
      </c>
      <c r="M9040" s="12"/>
    </row>
    <row r="9041" spans="1:13" x14ac:dyDescent="0.3">
      <c r="A9041" s="18">
        <v>9039</v>
      </c>
      <c r="B9041" s="18">
        <f t="shared" si="282"/>
        <v>2021</v>
      </c>
      <c r="C9041" s="17">
        <v>44197</v>
      </c>
      <c r="D9041" s="18" t="s">
        <v>130</v>
      </c>
      <c r="E9041" s="18" t="s">
        <v>164</v>
      </c>
      <c r="F9041" s="18" t="str">
        <f t="shared" si="283"/>
        <v>National Grid-North Andover Muni Agg Rate-44197</v>
      </c>
      <c r="G9041" s="11" t="s">
        <v>131</v>
      </c>
      <c r="H9041" s="11" t="s">
        <v>54</v>
      </c>
      <c r="I9041" s="11" t="s">
        <v>99</v>
      </c>
      <c r="J9041" s="11" t="s">
        <v>259</v>
      </c>
      <c r="K9041" s="11" t="str">
        <f>IFERROR(INDEX('EDC Component Dictionary'!$C$5:$C$37,MATCH('Rates Database'!J9041,'EDC Component Dictionary'!$B$5:$B$37,0)), "Energy Supply")</f>
        <v>Energy Supply</v>
      </c>
      <c r="L9041" s="12">
        <v>0.1079</v>
      </c>
      <c r="M9041" s="12"/>
    </row>
    <row r="9042" spans="1:13" x14ac:dyDescent="0.3">
      <c r="A9042" s="18">
        <v>9040</v>
      </c>
      <c r="B9042" s="18">
        <f t="shared" si="282"/>
        <v>2021</v>
      </c>
      <c r="C9042" s="17">
        <v>44197</v>
      </c>
      <c r="D9042" s="18" t="s">
        <v>130</v>
      </c>
      <c r="E9042" s="18" t="s">
        <v>163</v>
      </c>
      <c r="F9042" s="18" t="str">
        <f t="shared" si="283"/>
        <v>Eversource_EMA-Dedham Muni Agg Rate-44197</v>
      </c>
      <c r="G9042" s="11" t="s">
        <v>131</v>
      </c>
      <c r="H9042" s="11" t="s">
        <v>54</v>
      </c>
      <c r="I9042" s="11" t="s">
        <v>99</v>
      </c>
      <c r="J9042" s="11" t="s">
        <v>278</v>
      </c>
      <c r="K9042" s="11" t="str">
        <f>IFERROR(INDEX('EDC Component Dictionary'!$C$5:$C$37,MATCH('Rates Database'!J9042,'EDC Component Dictionary'!$B$5:$B$37,0)), "Energy Supply")</f>
        <v>Energy Supply</v>
      </c>
      <c r="L9042" s="12">
        <v>0.10793</v>
      </c>
      <c r="M9042" s="12"/>
    </row>
    <row r="9043" spans="1:13" x14ac:dyDescent="0.3">
      <c r="A9043" s="18">
        <v>9041</v>
      </c>
      <c r="B9043" s="18">
        <f t="shared" si="282"/>
        <v>2021</v>
      </c>
      <c r="C9043" s="17">
        <v>44197</v>
      </c>
      <c r="D9043" s="18" t="s">
        <v>130</v>
      </c>
      <c r="E9043" s="18" t="s">
        <v>163</v>
      </c>
      <c r="F9043" s="18" t="str">
        <f t="shared" si="283"/>
        <v>Eversource_EMA-Lexington Muni Agg Rate-44197</v>
      </c>
      <c r="G9043" s="11" t="s">
        <v>131</v>
      </c>
      <c r="H9043" s="11" t="s">
        <v>54</v>
      </c>
      <c r="I9043" s="11" t="s">
        <v>99</v>
      </c>
      <c r="J9043" s="11" t="s">
        <v>254</v>
      </c>
      <c r="K9043" s="11" t="str">
        <f>IFERROR(INDEX('EDC Component Dictionary'!$C$5:$C$37,MATCH('Rates Database'!J9043,'EDC Component Dictionary'!$B$5:$B$37,0)), "Energy Supply")</f>
        <v>Energy Supply</v>
      </c>
      <c r="L9043" s="12">
        <v>0.10800999999999999</v>
      </c>
      <c r="M9043" s="12"/>
    </row>
    <row r="9044" spans="1:13" x14ac:dyDescent="0.3">
      <c r="A9044" s="18">
        <v>9042</v>
      </c>
      <c r="B9044" s="18">
        <f t="shared" si="282"/>
        <v>2021</v>
      </c>
      <c r="C9044" s="17">
        <v>44197</v>
      </c>
      <c r="D9044" s="18" t="s">
        <v>130</v>
      </c>
      <c r="E9044" s="18" t="s">
        <v>164</v>
      </c>
      <c r="F9044" s="18" t="str">
        <f t="shared" si="283"/>
        <v>National Grid-Haverhill Muni Agg Rate-44197</v>
      </c>
      <c r="G9044" s="11" t="s">
        <v>131</v>
      </c>
      <c r="H9044" s="11" t="s">
        <v>54</v>
      </c>
      <c r="I9044" s="11" t="s">
        <v>99</v>
      </c>
      <c r="J9044" s="11" t="s">
        <v>297</v>
      </c>
      <c r="K9044" s="11" t="str">
        <f>IFERROR(INDEX('EDC Component Dictionary'!$C$5:$C$37,MATCH('Rates Database'!J9044,'EDC Component Dictionary'!$B$5:$B$37,0)), "Energy Supply")</f>
        <v>Energy Supply</v>
      </c>
      <c r="L9044" s="12">
        <v>0.1086</v>
      </c>
      <c r="M9044" s="12"/>
    </row>
    <row r="9045" spans="1:13" x14ac:dyDescent="0.3">
      <c r="A9045" s="18">
        <v>9043</v>
      </c>
      <c r="B9045" s="18">
        <f t="shared" si="282"/>
        <v>2021</v>
      </c>
      <c r="C9045" s="17">
        <v>44197</v>
      </c>
      <c r="D9045" s="18" t="s">
        <v>130</v>
      </c>
      <c r="E9045" s="18" t="s">
        <v>163</v>
      </c>
      <c r="F9045" s="18" t="str">
        <f t="shared" si="283"/>
        <v>Eversource_EMA-Fairhaven Muni Agg Rate-44197</v>
      </c>
      <c r="G9045" s="11" t="s">
        <v>131</v>
      </c>
      <c r="H9045" s="11" t="s">
        <v>54</v>
      </c>
      <c r="I9045" s="11" t="s">
        <v>99</v>
      </c>
      <c r="J9045" s="11" t="s">
        <v>193</v>
      </c>
      <c r="K9045" s="11" t="str">
        <f>IFERROR(INDEX('EDC Component Dictionary'!$C$5:$C$37,MATCH('Rates Database'!J9045,'EDC Component Dictionary'!$B$5:$B$37,0)), "Energy Supply")</f>
        <v>Energy Supply</v>
      </c>
      <c r="L9045" s="12">
        <v>0.10864</v>
      </c>
      <c r="M9045" s="12"/>
    </row>
    <row r="9046" spans="1:13" x14ac:dyDescent="0.3">
      <c r="A9046" s="18">
        <v>9044</v>
      </c>
      <c r="B9046" s="18">
        <f t="shared" si="282"/>
        <v>2021</v>
      </c>
      <c r="C9046" s="17">
        <v>44197</v>
      </c>
      <c r="D9046" s="18" t="s">
        <v>130</v>
      </c>
      <c r="E9046" s="18" t="s">
        <v>164</v>
      </c>
      <c r="F9046" s="18" t="str">
        <f t="shared" si="283"/>
        <v>National Grid-Grafton Muni Agg Rate-44197</v>
      </c>
      <c r="G9046" s="11" t="s">
        <v>131</v>
      </c>
      <c r="H9046" s="11" t="s">
        <v>54</v>
      </c>
      <c r="I9046" s="11" t="s">
        <v>99</v>
      </c>
      <c r="J9046" s="11" t="s">
        <v>229</v>
      </c>
      <c r="K9046" s="11" t="str">
        <f>IFERROR(INDEX('EDC Component Dictionary'!$C$5:$C$37,MATCH('Rates Database'!J9046,'EDC Component Dictionary'!$B$5:$B$37,0)), "Energy Supply")</f>
        <v>Energy Supply</v>
      </c>
      <c r="L9046" s="12">
        <v>0.10911999999999999</v>
      </c>
      <c r="M9046" s="12"/>
    </row>
    <row r="9047" spans="1:13" x14ac:dyDescent="0.3">
      <c r="A9047" s="18">
        <v>9045</v>
      </c>
      <c r="B9047" s="18">
        <f t="shared" si="282"/>
        <v>2021</v>
      </c>
      <c r="C9047" s="17">
        <v>44197</v>
      </c>
      <c r="D9047" s="18" t="s">
        <v>130</v>
      </c>
      <c r="E9047" s="18" t="s">
        <v>164</v>
      </c>
      <c r="F9047" s="18" t="str">
        <f t="shared" si="283"/>
        <v>National Grid-Southborough Muni Agg Rate-44197</v>
      </c>
      <c r="G9047" s="11" t="s">
        <v>131</v>
      </c>
      <c r="H9047" s="11" t="s">
        <v>54</v>
      </c>
      <c r="I9047" s="11" t="s">
        <v>99</v>
      </c>
      <c r="J9047" s="11" t="s">
        <v>231</v>
      </c>
      <c r="K9047" s="11" t="str">
        <f>IFERROR(INDEX('EDC Component Dictionary'!$C$5:$C$37,MATCH('Rates Database'!J9047,'EDC Component Dictionary'!$B$5:$B$37,0)), "Energy Supply")</f>
        <v>Energy Supply</v>
      </c>
      <c r="L9047" s="12">
        <v>0.10935</v>
      </c>
      <c r="M9047" s="12"/>
    </row>
    <row r="9048" spans="1:13" x14ac:dyDescent="0.3">
      <c r="A9048" s="18">
        <v>9046</v>
      </c>
      <c r="B9048" s="18">
        <f t="shared" si="282"/>
        <v>2021</v>
      </c>
      <c r="C9048" s="17">
        <v>44197</v>
      </c>
      <c r="D9048" s="18" t="s">
        <v>130</v>
      </c>
      <c r="E9048" s="18" t="s">
        <v>164</v>
      </c>
      <c r="F9048" s="18" t="str">
        <f t="shared" si="283"/>
        <v>National Grid-Sutton Muni Agg Rate-44197</v>
      </c>
      <c r="G9048" s="11" t="s">
        <v>131</v>
      </c>
      <c r="H9048" s="11" t="s">
        <v>54</v>
      </c>
      <c r="I9048" s="11" t="s">
        <v>99</v>
      </c>
      <c r="J9048" s="11" t="s">
        <v>233</v>
      </c>
      <c r="K9048" s="11" t="str">
        <f>IFERROR(INDEX('EDC Component Dictionary'!$C$5:$C$37,MATCH('Rates Database'!J9048,'EDC Component Dictionary'!$B$5:$B$37,0)), "Energy Supply")</f>
        <v>Energy Supply</v>
      </c>
      <c r="L9048" s="12">
        <v>0.10929999999999999</v>
      </c>
      <c r="M9048" s="12"/>
    </row>
    <row r="9049" spans="1:13" x14ac:dyDescent="0.3">
      <c r="A9049" s="18">
        <v>9047</v>
      </c>
      <c r="B9049" s="18">
        <f t="shared" si="282"/>
        <v>2021</v>
      </c>
      <c r="C9049" s="17">
        <v>44197</v>
      </c>
      <c r="D9049" s="18" t="s">
        <v>130</v>
      </c>
      <c r="E9049" s="18" t="s">
        <v>163</v>
      </c>
      <c r="F9049" s="18" t="str">
        <f t="shared" si="283"/>
        <v>Eversource_EMA-Acton Muni Agg Rate-44197</v>
      </c>
      <c r="G9049" s="11" t="s">
        <v>131</v>
      </c>
      <c r="H9049" s="11" t="s">
        <v>54</v>
      </c>
      <c r="I9049" s="11" t="s">
        <v>99</v>
      </c>
      <c r="J9049" s="11" t="s">
        <v>226</v>
      </c>
      <c r="K9049" s="11" t="str">
        <f>IFERROR(INDEX('EDC Component Dictionary'!$C$5:$C$37,MATCH('Rates Database'!J9049,'EDC Component Dictionary'!$B$5:$B$37,0)), "Energy Supply")</f>
        <v>Energy Supply</v>
      </c>
      <c r="L9049" s="12">
        <v>0.11044</v>
      </c>
      <c r="M9049" s="12"/>
    </row>
    <row r="9050" spans="1:13" x14ac:dyDescent="0.3">
      <c r="A9050" s="18">
        <v>9048</v>
      </c>
      <c r="B9050" s="18">
        <f t="shared" si="282"/>
        <v>2021</v>
      </c>
      <c r="C9050" s="17">
        <v>44197</v>
      </c>
      <c r="D9050" s="18" t="s">
        <v>130</v>
      </c>
      <c r="E9050" s="18" t="s">
        <v>36</v>
      </c>
      <c r="F9050" s="18" t="str">
        <f t="shared" si="283"/>
        <v>Unitil-Lunenburg Muni Agg Rate-44197</v>
      </c>
      <c r="G9050" s="11" t="s">
        <v>131</v>
      </c>
      <c r="H9050" s="11" t="s">
        <v>54</v>
      </c>
      <c r="I9050" s="11" t="s">
        <v>99</v>
      </c>
      <c r="J9050" s="11" t="s">
        <v>239</v>
      </c>
      <c r="K9050" s="11" t="str">
        <f>IFERROR(INDEX('EDC Component Dictionary'!$C$5:$C$37,MATCH('Rates Database'!J9050,'EDC Component Dictionary'!$B$5:$B$37,0)), "Energy Supply")</f>
        <v>Energy Supply</v>
      </c>
      <c r="L9050" s="12">
        <v>0.10997999999999999</v>
      </c>
      <c r="M9050" s="12"/>
    </row>
    <row r="9051" spans="1:13" x14ac:dyDescent="0.3">
      <c r="A9051" s="18">
        <v>9049</v>
      </c>
      <c r="B9051" s="18">
        <f t="shared" si="282"/>
        <v>2021</v>
      </c>
      <c r="C9051" s="17">
        <v>44197</v>
      </c>
      <c r="D9051" s="18" t="s">
        <v>130</v>
      </c>
      <c r="E9051" s="18" t="s">
        <v>163</v>
      </c>
      <c r="F9051" s="18" t="str">
        <f t="shared" si="283"/>
        <v>Eversource_EMA-Arlington Muni Agg Rate-44197</v>
      </c>
      <c r="G9051" s="11" t="s">
        <v>131</v>
      </c>
      <c r="H9051" s="11" t="s">
        <v>54</v>
      </c>
      <c r="I9051" s="11" t="s">
        <v>99</v>
      </c>
      <c r="J9051" s="11" t="s">
        <v>228</v>
      </c>
      <c r="K9051" s="11" t="str">
        <f>IFERROR(INDEX('EDC Component Dictionary'!$C$5:$C$37,MATCH('Rates Database'!J9051,'EDC Component Dictionary'!$B$5:$B$37,0)), "Energy Supply")</f>
        <v>Energy Supply</v>
      </c>
      <c r="L9051" s="12">
        <v>0.11176</v>
      </c>
      <c r="M9051" s="12"/>
    </row>
    <row r="9052" spans="1:13" x14ac:dyDescent="0.3">
      <c r="A9052" s="18">
        <v>9050</v>
      </c>
      <c r="B9052" s="18">
        <f t="shared" si="282"/>
        <v>2021</v>
      </c>
      <c r="C9052" s="17">
        <v>44197</v>
      </c>
      <c r="D9052" s="18" t="s">
        <v>130</v>
      </c>
      <c r="E9052" s="18" t="s">
        <v>164</v>
      </c>
      <c r="F9052" s="18" t="str">
        <f t="shared" si="283"/>
        <v>National Grid-Salisbury Muni Agg Rate-44197</v>
      </c>
      <c r="G9052" s="11" t="s">
        <v>131</v>
      </c>
      <c r="H9052" s="11" t="s">
        <v>54</v>
      </c>
      <c r="I9052" s="11" t="s">
        <v>99</v>
      </c>
      <c r="J9052" s="11" t="s">
        <v>241</v>
      </c>
      <c r="K9052" s="11" t="str">
        <f>IFERROR(INDEX('EDC Component Dictionary'!$C$5:$C$37,MATCH('Rates Database'!J9052,'EDC Component Dictionary'!$B$5:$B$37,0)), "Energy Supply")</f>
        <v>Energy Supply</v>
      </c>
      <c r="L9052" s="12">
        <v>0.11065</v>
      </c>
      <c r="M9052" s="12"/>
    </row>
    <row r="9053" spans="1:13" x14ac:dyDescent="0.3">
      <c r="A9053" s="18">
        <v>9051</v>
      </c>
      <c r="B9053" s="18">
        <f t="shared" si="282"/>
        <v>2021</v>
      </c>
      <c r="C9053" s="17">
        <v>44197</v>
      </c>
      <c r="D9053" s="18" t="s">
        <v>130</v>
      </c>
      <c r="E9053" s="18" t="s">
        <v>164</v>
      </c>
      <c r="F9053" s="18" t="str">
        <f t="shared" si="283"/>
        <v>National Grid-Gloucester Muni Agg Rate-44197</v>
      </c>
      <c r="G9053" s="11" t="s">
        <v>131</v>
      </c>
      <c r="H9053" s="11" t="s">
        <v>54</v>
      </c>
      <c r="I9053" s="11" t="s">
        <v>99</v>
      </c>
      <c r="J9053" s="11" t="s">
        <v>242</v>
      </c>
      <c r="K9053" s="11" t="str">
        <f>IFERROR(INDEX('EDC Component Dictionary'!$C$5:$C$37,MATCH('Rates Database'!J9053,'EDC Component Dictionary'!$B$5:$B$37,0)), "Energy Supply")</f>
        <v>Energy Supply</v>
      </c>
      <c r="L9053" s="12">
        <v>0.11133999999999999</v>
      </c>
      <c r="M9053" s="12"/>
    </row>
    <row r="9054" spans="1:13" x14ac:dyDescent="0.3">
      <c r="A9054" s="18">
        <v>9052</v>
      </c>
      <c r="B9054" s="18">
        <f t="shared" si="282"/>
        <v>2021</v>
      </c>
      <c r="C9054" s="17">
        <v>44197</v>
      </c>
      <c r="D9054" s="18" t="s">
        <v>130</v>
      </c>
      <c r="E9054" s="18" t="s">
        <v>163</v>
      </c>
      <c r="F9054" s="18" t="str">
        <f t="shared" si="283"/>
        <v>Eversource_EMA-Bedford Muni Agg Rate-44197</v>
      </c>
      <c r="G9054" s="11" t="s">
        <v>131</v>
      </c>
      <c r="H9054" s="11" t="s">
        <v>54</v>
      </c>
      <c r="I9054" s="11" t="s">
        <v>99</v>
      </c>
      <c r="J9054" s="11" t="s">
        <v>274</v>
      </c>
      <c r="K9054" s="11" t="str">
        <f>IFERROR(INDEX('EDC Component Dictionary'!$C$5:$C$37,MATCH('Rates Database'!J9054,'EDC Component Dictionary'!$B$5:$B$37,0)), "Energy Supply")</f>
        <v>Energy Supply</v>
      </c>
      <c r="L9054" s="12">
        <v>0.11144</v>
      </c>
      <c r="M9054" s="12"/>
    </row>
    <row r="9055" spans="1:13" x14ac:dyDescent="0.3">
      <c r="A9055" s="18">
        <v>9053</v>
      </c>
      <c r="B9055" s="18">
        <f t="shared" si="282"/>
        <v>2021</v>
      </c>
      <c r="C9055" s="17">
        <v>44197</v>
      </c>
      <c r="D9055" s="18" t="s">
        <v>130</v>
      </c>
      <c r="E9055" s="18" t="s">
        <v>164</v>
      </c>
      <c r="F9055" s="18" t="str">
        <f t="shared" si="283"/>
        <v>National Grid-Salem Muni Agg Rate-44197</v>
      </c>
      <c r="G9055" s="11" t="s">
        <v>131</v>
      </c>
      <c r="H9055" s="11" t="s">
        <v>54</v>
      </c>
      <c r="I9055" s="11" t="s">
        <v>99</v>
      </c>
      <c r="J9055" s="11" t="s">
        <v>175</v>
      </c>
      <c r="K9055" s="11" t="str">
        <f>IFERROR(INDEX('EDC Component Dictionary'!$C$5:$C$37,MATCH('Rates Database'!J9055,'EDC Component Dictionary'!$B$5:$B$37,0)), "Energy Supply")</f>
        <v>Energy Supply</v>
      </c>
      <c r="L9055" s="12">
        <v>0.11101999999999999</v>
      </c>
      <c r="M9055" s="12"/>
    </row>
    <row r="9056" spans="1:13" x14ac:dyDescent="0.3">
      <c r="A9056" s="18">
        <v>9054</v>
      </c>
      <c r="B9056" s="18">
        <f t="shared" si="282"/>
        <v>2021</v>
      </c>
      <c r="C9056" s="17">
        <v>44197</v>
      </c>
      <c r="D9056" s="18" t="s">
        <v>130</v>
      </c>
      <c r="E9056" s="18" t="s">
        <v>163</v>
      </c>
      <c r="F9056" s="18" t="str">
        <f t="shared" si="283"/>
        <v>Eversource_EMA-Cambridge Muni Agg Rate-44197</v>
      </c>
      <c r="G9056" s="11" t="s">
        <v>131</v>
      </c>
      <c r="H9056" s="11" t="s">
        <v>54</v>
      </c>
      <c r="I9056" s="11" t="s">
        <v>99</v>
      </c>
      <c r="J9056" s="11" t="s">
        <v>210</v>
      </c>
      <c r="K9056" s="11" t="str">
        <f>IFERROR(INDEX('EDC Component Dictionary'!$C$5:$C$37,MATCH('Rates Database'!J9056,'EDC Component Dictionary'!$B$5:$B$37,0)), "Energy Supply")</f>
        <v>Energy Supply</v>
      </c>
      <c r="L9056" s="12">
        <v>0.11162</v>
      </c>
      <c r="M9056" s="12"/>
    </row>
    <row r="9057" spans="1:13" x14ac:dyDescent="0.3">
      <c r="A9057" s="18">
        <v>9055</v>
      </c>
      <c r="B9057" s="18">
        <f t="shared" si="282"/>
        <v>2021</v>
      </c>
      <c r="C9057" s="17">
        <v>44197</v>
      </c>
      <c r="D9057" s="18" t="s">
        <v>130</v>
      </c>
      <c r="E9057" s="18" t="s">
        <v>163</v>
      </c>
      <c r="F9057" s="18" t="str">
        <f t="shared" si="283"/>
        <v>Eversource_EMA-Winchester Muni Agg Rate-44197</v>
      </c>
      <c r="G9057" s="11" t="s">
        <v>131</v>
      </c>
      <c r="H9057" s="11" t="s">
        <v>54</v>
      </c>
      <c r="I9057" s="11" t="s">
        <v>99</v>
      </c>
      <c r="J9057" s="11" t="s">
        <v>232</v>
      </c>
      <c r="K9057" s="11" t="str">
        <f>IFERROR(INDEX('EDC Component Dictionary'!$C$5:$C$37,MATCH('Rates Database'!J9057,'EDC Component Dictionary'!$B$5:$B$37,0)), "Energy Supply")</f>
        <v>Energy Supply</v>
      </c>
      <c r="L9057" s="12">
        <v>0.11232</v>
      </c>
      <c r="M9057" s="12"/>
    </row>
    <row r="9058" spans="1:13" x14ac:dyDescent="0.3">
      <c r="A9058" s="18">
        <v>9056</v>
      </c>
      <c r="B9058" s="18">
        <f t="shared" si="282"/>
        <v>2021</v>
      </c>
      <c r="C9058" s="17">
        <v>44197</v>
      </c>
      <c r="D9058" s="18" t="s">
        <v>130</v>
      </c>
      <c r="E9058" s="18" t="s">
        <v>164</v>
      </c>
      <c r="F9058" s="18" t="str">
        <f t="shared" si="283"/>
        <v>National Grid-Berlin Muni Agg Rate-44197</v>
      </c>
      <c r="G9058" s="11" t="s">
        <v>131</v>
      </c>
      <c r="H9058" s="11" t="s">
        <v>54</v>
      </c>
      <c r="I9058" s="11" t="s">
        <v>99</v>
      </c>
      <c r="J9058" s="11" t="s">
        <v>237</v>
      </c>
      <c r="K9058" s="11" t="str">
        <f>IFERROR(INDEX('EDC Component Dictionary'!$C$5:$C$37,MATCH('Rates Database'!J9058,'EDC Component Dictionary'!$B$5:$B$37,0)), "Energy Supply")</f>
        <v>Energy Supply</v>
      </c>
      <c r="L9058" s="12">
        <v>0.1119</v>
      </c>
      <c r="M9058" s="12"/>
    </row>
    <row r="9059" spans="1:13" x14ac:dyDescent="0.3">
      <c r="A9059" s="18">
        <v>9057</v>
      </c>
      <c r="B9059" s="18">
        <f t="shared" si="282"/>
        <v>2021</v>
      </c>
      <c r="C9059" s="17">
        <v>44197</v>
      </c>
      <c r="D9059" s="18" t="s">
        <v>130</v>
      </c>
      <c r="E9059" s="18" t="s">
        <v>164</v>
      </c>
      <c r="F9059" s="18" t="str">
        <f t="shared" si="283"/>
        <v>National Grid-Hamilton Muni Agg Rate-44197</v>
      </c>
      <c r="G9059" s="11" t="s">
        <v>131</v>
      </c>
      <c r="H9059" s="11" t="s">
        <v>54</v>
      </c>
      <c r="I9059" s="11" t="s">
        <v>99</v>
      </c>
      <c r="J9059" s="11" t="s">
        <v>250</v>
      </c>
      <c r="K9059" s="11" t="str">
        <f>IFERROR(INDEX('EDC Component Dictionary'!$C$5:$C$37,MATCH('Rates Database'!J9059,'EDC Component Dictionary'!$B$5:$B$37,0)), "Energy Supply")</f>
        <v>Energy Supply</v>
      </c>
      <c r="L9059" s="12">
        <v>0.11215</v>
      </c>
      <c r="M9059" s="12"/>
    </row>
    <row r="9060" spans="1:13" x14ac:dyDescent="0.3">
      <c r="A9060" s="18">
        <v>9058</v>
      </c>
      <c r="B9060" s="18">
        <f t="shared" si="282"/>
        <v>2021</v>
      </c>
      <c r="C9060" s="17">
        <v>44197</v>
      </c>
      <c r="D9060" s="18" t="s">
        <v>130</v>
      </c>
      <c r="E9060" s="18" t="s">
        <v>164</v>
      </c>
      <c r="F9060" s="18" t="str">
        <f t="shared" si="283"/>
        <v>National Grid-Nantucket Muni Agg Rate-44197</v>
      </c>
      <c r="G9060" s="11" t="s">
        <v>131</v>
      </c>
      <c r="H9060" s="11" t="s">
        <v>54</v>
      </c>
      <c r="I9060" s="11" t="s">
        <v>99</v>
      </c>
      <c r="J9060" s="11" t="s">
        <v>171</v>
      </c>
      <c r="K9060" s="11" t="str">
        <f>IFERROR(INDEX('EDC Component Dictionary'!$C$5:$C$37,MATCH('Rates Database'!J9060,'EDC Component Dictionary'!$B$5:$B$37,0)), "Energy Supply")</f>
        <v>Energy Supply</v>
      </c>
      <c r="L9060" s="12">
        <v>0.11307</v>
      </c>
      <c r="M9060" s="12"/>
    </row>
    <row r="9061" spans="1:13" x14ac:dyDescent="0.3">
      <c r="A9061" s="18">
        <v>9059</v>
      </c>
      <c r="B9061" s="18">
        <f t="shared" si="282"/>
        <v>2021</v>
      </c>
      <c r="C9061" s="17">
        <v>44197</v>
      </c>
      <c r="D9061" s="18" t="s">
        <v>130</v>
      </c>
      <c r="E9061" s="18" t="s">
        <v>164</v>
      </c>
      <c r="F9061" s="18" t="str">
        <f t="shared" si="283"/>
        <v>National Grid-West Bridgewater Muni Agg Rate-44197</v>
      </c>
      <c r="G9061" s="11" t="s">
        <v>131</v>
      </c>
      <c r="H9061" s="11" t="s">
        <v>54</v>
      </c>
      <c r="I9061" s="11" t="s">
        <v>99</v>
      </c>
      <c r="J9061" s="11" t="s">
        <v>247</v>
      </c>
      <c r="K9061" s="11" t="str">
        <f>IFERROR(INDEX('EDC Component Dictionary'!$C$5:$C$37,MATCH('Rates Database'!J9061,'EDC Component Dictionary'!$B$5:$B$37,0)), "Energy Supply")</f>
        <v>Energy Supply</v>
      </c>
      <c r="L9061" s="12">
        <v>0.11326</v>
      </c>
      <c r="M9061" s="12"/>
    </row>
    <row r="9062" spans="1:13" x14ac:dyDescent="0.3">
      <c r="A9062" s="18">
        <v>9060</v>
      </c>
      <c r="B9062" s="18">
        <f t="shared" si="282"/>
        <v>2021</v>
      </c>
      <c r="C9062" s="17">
        <v>44197</v>
      </c>
      <c r="D9062" s="18" t="s">
        <v>130</v>
      </c>
      <c r="E9062" s="18" t="s">
        <v>163</v>
      </c>
      <c r="F9062" s="18" t="str">
        <f t="shared" si="283"/>
        <v>Eversource_EMA-Newton Muni Agg Rate-44197</v>
      </c>
      <c r="G9062" s="11" t="s">
        <v>131</v>
      </c>
      <c r="H9062" s="11" t="s">
        <v>54</v>
      </c>
      <c r="I9062" s="11" t="s">
        <v>99</v>
      </c>
      <c r="J9062" s="11" t="s">
        <v>268</v>
      </c>
      <c r="K9062" s="11" t="str">
        <f>IFERROR(INDEX('EDC Component Dictionary'!$C$5:$C$37,MATCH('Rates Database'!J9062,'EDC Component Dictionary'!$B$5:$B$37,0)), "Energy Supply")</f>
        <v>Energy Supply</v>
      </c>
      <c r="L9062" s="12">
        <v>0.11358</v>
      </c>
      <c r="M9062" s="12"/>
    </row>
    <row r="9063" spans="1:13" x14ac:dyDescent="0.3">
      <c r="A9063" s="18">
        <v>9061</v>
      </c>
      <c r="B9063" s="18">
        <f t="shared" si="282"/>
        <v>2021</v>
      </c>
      <c r="C9063" s="17">
        <v>44197</v>
      </c>
      <c r="D9063" s="18" t="s">
        <v>130</v>
      </c>
      <c r="E9063" s="18" t="s">
        <v>164</v>
      </c>
      <c r="F9063" s="18" t="str">
        <f t="shared" si="283"/>
        <v>National Grid-Millville Muni Agg Rate-44197</v>
      </c>
      <c r="G9063" s="11" t="s">
        <v>131</v>
      </c>
      <c r="H9063" s="11" t="s">
        <v>54</v>
      </c>
      <c r="I9063" s="11" t="s">
        <v>99</v>
      </c>
      <c r="J9063" s="11" t="s">
        <v>251</v>
      </c>
      <c r="K9063" s="11" t="str">
        <f>IFERROR(INDEX('EDC Component Dictionary'!$C$5:$C$37,MATCH('Rates Database'!J9063,'EDC Component Dictionary'!$B$5:$B$37,0)), "Energy Supply")</f>
        <v>Energy Supply</v>
      </c>
      <c r="L9063" s="12">
        <v>0.11416999999999999</v>
      </c>
      <c r="M9063" s="12"/>
    </row>
    <row r="9064" spans="1:13" x14ac:dyDescent="0.3">
      <c r="A9064" s="18">
        <v>9062</v>
      </c>
      <c r="B9064" s="18">
        <f t="shared" si="282"/>
        <v>2021</v>
      </c>
      <c r="C9064" s="17">
        <v>44197</v>
      </c>
      <c r="D9064" s="18" t="s">
        <v>130</v>
      </c>
      <c r="E9064" s="18" t="s">
        <v>164</v>
      </c>
      <c r="F9064" s="18" t="str">
        <f t="shared" si="283"/>
        <v>National Grid-Worcester Muni Agg Rate-44197</v>
      </c>
      <c r="G9064" s="11" t="s">
        <v>131</v>
      </c>
      <c r="H9064" s="11" t="s">
        <v>54</v>
      </c>
      <c r="I9064" s="11" t="s">
        <v>99</v>
      </c>
      <c r="J9064" s="11" t="s">
        <v>281</v>
      </c>
      <c r="K9064" s="11" t="str">
        <f>IFERROR(INDEX('EDC Component Dictionary'!$C$5:$C$37,MATCH('Rates Database'!J9064,'EDC Component Dictionary'!$B$5:$B$37,0)), "Energy Supply")</f>
        <v>Energy Supply</v>
      </c>
      <c r="L9064" s="12">
        <v>0.11447</v>
      </c>
      <c r="M9064" s="12"/>
    </row>
    <row r="9065" spans="1:13" x14ac:dyDescent="0.3">
      <c r="A9065" s="18">
        <v>9063</v>
      </c>
      <c r="B9065" s="18">
        <f t="shared" si="282"/>
        <v>2021</v>
      </c>
      <c r="C9065" s="17">
        <v>44197</v>
      </c>
      <c r="D9065" s="18" t="s">
        <v>130</v>
      </c>
      <c r="E9065" s="18" t="s">
        <v>164</v>
      </c>
      <c r="F9065" s="18" t="str">
        <f t="shared" si="283"/>
        <v>National Grid-Swampscott Muni Agg Rate-44197</v>
      </c>
      <c r="G9065" s="11" t="s">
        <v>131</v>
      </c>
      <c r="H9065" s="11" t="s">
        <v>54</v>
      </c>
      <c r="I9065" s="11" t="s">
        <v>99</v>
      </c>
      <c r="J9065" s="11" t="s">
        <v>178</v>
      </c>
      <c r="K9065" s="11" t="str">
        <f>IFERROR(INDEX('EDC Component Dictionary'!$C$5:$C$37,MATCH('Rates Database'!J9065,'EDC Component Dictionary'!$B$5:$B$37,0)), "Energy Supply")</f>
        <v>Energy Supply</v>
      </c>
      <c r="L9065" s="12">
        <v>0.11445</v>
      </c>
      <c r="M9065" s="12"/>
    </row>
    <row r="9066" spans="1:13" x14ac:dyDescent="0.3">
      <c r="A9066" s="18">
        <v>9064</v>
      </c>
      <c r="B9066" s="18">
        <f t="shared" si="282"/>
        <v>2021</v>
      </c>
      <c r="C9066" s="17">
        <v>44197</v>
      </c>
      <c r="D9066" s="18" t="s">
        <v>130</v>
      </c>
      <c r="E9066" s="18" t="s">
        <v>163</v>
      </c>
      <c r="F9066" s="18" t="str">
        <f t="shared" si="283"/>
        <v>Eversource_EMA-Carlisle Muni Agg Rate-44197</v>
      </c>
      <c r="G9066" s="11" t="s">
        <v>131</v>
      </c>
      <c r="H9066" s="11" t="s">
        <v>54</v>
      </c>
      <c r="I9066" s="11" t="s">
        <v>99</v>
      </c>
      <c r="J9066" s="11" t="s">
        <v>236</v>
      </c>
      <c r="K9066" s="11" t="str">
        <f>IFERROR(INDEX('EDC Component Dictionary'!$C$5:$C$37,MATCH('Rates Database'!J9066,'EDC Component Dictionary'!$B$5:$B$37,0)), "Energy Supply")</f>
        <v>Energy Supply</v>
      </c>
      <c r="L9066" s="12">
        <v>0.11395</v>
      </c>
      <c r="M9066" s="12"/>
    </row>
    <row r="9067" spans="1:13" x14ac:dyDescent="0.3">
      <c r="A9067" s="18">
        <v>9065</v>
      </c>
      <c r="B9067" s="18">
        <f t="shared" si="282"/>
        <v>2021</v>
      </c>
      <c r="C9067" s="17">
        <v>44197</v>
      </c>
      <c r="D9067" s="18" t="s">
        <v>130</v>
      </c>
      <c r="E9067" s="18" t="s">
        <v>163</v>
      </c>
      <c r="F9067" s="18" t="str">
        <f t="shared" si="283"/>
        <v>Eversource_EMA-Watertown Muni Agg Rate-44197</v>
      </c>
      <c r="G9067" s="11" t="s">
        <v>131</v>
      </c>
      <c r="H9067" s="11" t="s">
        <v>54</v>
      </c>
      <c r="I9067" s="11" t="s">
        <v>99</v>
      </c>
      <c r="J9067" s="11" t="s">
        <v>275</v>
      </c>
      <c r="K9067" s="11" t="str">
        <f>IFERROR(INDEX('EDC Component Dictionary'!$C$5:$C$37,MATCH('Rates Database'!J9067,'EDC Component Dictionary'!$B$5:$B$37,0)), "Energy Supply")</f>
        <v>Energy Supply</v>
      </c>
      <c r="L9067" s="12">
        <v>0.11506</v>
      </c>
      <c r="M9067" s="12"/>
    </row>
    <row r="9068" spans="1:13" x14ac:dyDescent="0.3">
      <c r="A9068" s="18">
        <v>9066</v>
      </c>
      <c r="B9068" s="18">
        <f t="shared" si="282"/>
        <v>2021</v>
      </c>
      <c r="C9068" s="17">
        <v>44197</v>
      </c>
      <c r="D9068" s="18" t="s">
        <v>130</v>
      </c>
      <c r="E9068" s="18" t="s">
        <v>164</v>
      </c>
      <c r="F9068" s="18" t="str">
        <f t="shared" si="283"/>
        <v>National Grid-Medford Muni Agg Rate-44197</v>
      </c>
      <c r="G9068" s="11" t="s">
        <v>131</v>
      </c>
      <c r="H9068" s="11" t="s">
        <v>54</v>
      </c>
      <c r="I9068" s="11" t="s">
        <v>99</v>
      </c>
      <c r="J9068" s="11" t="s">
        <v>279</v>
      </c>
      <c r="K9068" s="11" t="str">
        <f>IFERROR(INDEX('EDC Component Dictionary'!$C$5:$C$37,MATCH('Rates Database'!J9068,'EDC Component Dictionary'!$B$5:$B$37,0)), "Energy Supply")</f>
        <v>Energy Supply</v>
      </c>
      <c r="L9068" s="12">
        <v>0.1153</v>
      </c>
      <c r="M9068" s="12"/>
    </row>
    <row r="9069" spans="1:13" x14ac:dyDescent="0.3">
      <c r="A9069" s="18">
        <v>9067</v>
      </c>
      <c r="B9069" s="18">
        <f t="shared" si="282"/>
        <v>2021</v>
      </c>
      <c r="C9069" s="17">
        <v>44197</v>
      </c>
      <c r="D9069" s="18" t="s">
        <v>130</v>
      </c>
      <c r="E9069" s="18" t="s">
        <v>163</v>
      </c>
      <c r="F9069" s="18" t="str">
        <f t="shared" si="283"/>
        <v>Eversource_EMA-Natick Muni Agg Rate-44197</v>
      </c>
      <c r="G9069" s="11" t="s">
        <v>131</v>
      </c>
      <c r="H9069" s="11" t="s">
        <v>54</v>
      </c>
      <c r="I9069" s="11" t="s">
        <v>99</v>
      </c>
      <c r="J9069" s="11" t="s">
        <v>252</v>
      </c>
      <c r="K9069" s="11" t="str">
        <f>IFERROR(INDEX('EDC Component Dictionary'!$C$5:$C$37,MATCH('Rates Database'!J9069,'EDC Component Dictionary'!$B$5:$B$37,0)), "Energy Supply")</f>
        <v>Energy Supply</v>
      </c>
      <c r="L9069" s="12">
        <v>0.11576</v>
      </c>
      <c r="M9069" s="12"/>
    </row>
    <row r="9070" spans="1:13" x14ac:dyDescent="0.3">
      <c r="A9070" s="18">
        <v>9068</v>
      </c>
      <c r="B9070" s="18">
        <f t="shared" si="282"/>
        <v>2021</v>
      </c>
      <c r="C9070" s="17">
        <v>44197</v>
      </c>
      <c r="D9070" s="18" t="s">
        <v>130</v>
      </c>
      <c r="E9070" s="18" t="s">
        <v>163</v>
      </c>
      <c r="F9070" s="18" t="str">
        <f t="shared" si="283"/>
        <v>Eversource_EMA-Brookline Muni Agg Rate-44197</v>
      </c>
      <c r="G9070" s="11" t="s">
        <v>131</v>
      </c>
      <c r="H9070" s="11" t="s">
        <v>54</v>
      </c>
      <c r="I9070" s="11" t="s">
        <v>99</v>
      </c>
      <c r="J9070" s="11" t="s">
        <v>243</v>
      </c>
      <c r="K9070" s="11" t="str">
        <f>IFERROR(INDEX('EDC Component Dictionary'!$C$5:$C$37,MATCH('Rates Database'!J9070,'EDC Component Dictionary'!$B$5:$B$37,0)), "Energy Supply")</f>
        <v>Energy Supply</v>
      </c>
      <c r="L9070" s="12">
        <v>0.11692</v>
      </c>
      <c r="M9070" s="12"/>
    </row>
    <row r="9071" spans="1:13" x14ac:dyDescent="0.3">
      <c r="A9071" s="18">
        <v>9069</v>
      </c>
      <c r="B9071" s="18">
        <f t="shared" si="282"/>
        <v>2021</v>
      </c>
      <c r="C9071" s="17">
        <v>44197</v>
      </c>
      <c r="D9071" s="18" t="s">
        <v>130</v>
      </c>
      <c r="E9071" s="18" t="s">
        <v>163</v>
      </c>
      <c r="F9071" s="18" t="str">
        <f t="shared" si="283"/>
        <v>Eversource_EMA-Cape Light Compact JPE Muni Agg Rate-44197</v>
      </c>
      <c r="G9071" s="11" t="s">
        <v>131</v>
      </c>
      <c r="H9071" s="11" t="s">
        <v>54</v>
      </c>
      <c r="I9071" s="11" t="s">
        <v>99</v>
      </c>
      <c r="J9071" s="11" t="s">
        <v>264</v>
      </c>
      <c r="K9071" s="11" t="str">
        <f>IFERROR(INDEX('EDC Component Dictionary'!$C$5:$C$37,MATCH('Rates Database'!J9071,'EDC Component Dictionary'!$B$5:$B$37,0)), "Energy Supply")</f>
        <v>Energy Supply</v>
      </c>
      <c r="L9071" s="12">
        <v>0.11851</v>
      </c>
      <c r="M9071" s="12"/>
    </row>
    <row r="9072" spans="1:13" x14ac:dyDescent="0.3">
      <c r="A9072" s="18">
        <v>9070</v>
      </c>
      <c r="B9072" s="18">
        <f t="shared" si="282"/>
        <v>2021</v>
      </c>
      <c r="C9072" s="17">
        <v>44197</v>
      </c>
      <c r="D9072" s="18" t="s">
        <v>130</v>
      </c>
      <c r="E9072" s="18" t="s">
        <v>164</v>
      </c>
      <c r="F9072" s="18" t="str">
        <f t="shared" si="283"/>
        <v>National Grid-Lowell Muni Agg Rate-44197</v>
      </c>
      <c r="G9072" s="11" t="s">
        <v>131</v>
      </c>
      <c r="H9072" s="11" t="s">
        <v>54</v>
      </c>
      <c r="I9072" s="11" t="s">
        <v>99</v>
      </c>
      <c r="J9072" s="11" t="s">
        <v>262</v>
      </c>
      <c r="K9072" s="11" t="str">
        <f>IFERROR(INDEX('EDC Component Dictionary'!$C$5:$C$37,MATCH('Rates Database'!J9072,'EDC Component Dictionary'!$B$5:$B$37,0)), "Energy Supply")</f>
        <v>Energy Supply</v>
      </c>
      <c r="L9072" s="12">
        <v>0.11874</v>
      </c>
      <c r="M9072" s="12"/>
    </row>
    <row r="9073" spans="1:13" x14ac:dyDescent="0.3">
      <c r="A9073" s="18">
        <v>9071</v>
      </c>
      <c r="B9073" s="18">
        <f t="shared" si="282"/>
        <v>2021</v>
      </c>
      <c r="C9073" s="17">
        <v>44228</v>
      </c>
      <c r="D9073" s="18" t="s">
        <v>130</v>
      </c>
      <c r="E9073" s="18" t="s">
        <v>164</v>
      </c>
      <c r="F9073" s="18" t="str">
        <f t="shared" si="283"/>
        <v>National Grid-Wendell Muni Agg Rate-44228</v>
      </c>
      <c r="G9073" s="11" t="s">
        <v>131</v>
      </c>
      <c r="H9073" s="11" t="s">
        <v>54</v>
      </c>
      <c r="I9073" s="11" t="s">
        <v>99</v>
      </c>
      <c r="J9073" s="11" t="s">
        <v>213</v>
      </c>
      <c r="K9073" s="11" t="str">
        <f>IFERROR(INDEX('EDC Component Dictionary'!$C$5:$C$37,MATCH('Rates Database'!J9073,'EDC Component Dictionary'!$B$5:$B$37,0)), "Energy Supply")</f>
        <v>Energy Supply</v>
      </c>
      <c r="L9073" s="12">
        <v>8.7389999999999995E-2</v>
      </c>
      <c r="M9073" s="12"/>
    </row>
    <row r="9074" spans="1:13" x14ac:dyDescent="0.3">
      <c r="A9074" s="18">
        <v>9072</v>
      </c>
      <c r="B9074" s="18">
        <f t="shared" si="282"/>
        <v>2021</v>
      </c>
      <c r="C9074" s="17">
        <v>44228</v>
      </c>
      <c r="D9074" s="18" t="s">
        <v>130</v>
      </c>
      <c r="E9074" s="18" t="s">
        <v>164</v>
      </c>
      <c r="F9074" s="18" t="str">
        <f t="shared" si="283"/>
        <v>National Grid-Billerica Muni Agg Rate-44228</v>
      </c>
      <c r="G9074" s="11" t="s">
        <v>131</v>
      </c>
      <c r="H9074" s="11" t="s">
        <v>54</v>
      </c>
      <c r="I9074" s="11" t="s">
        <v>99</v>
      </c>
      <c r="J9074" s="11" t="s">
        <v>215</v>
      </c>
      <c r="K9074" s="11" t="str">
        <f>IFERROR(INDEX('EDC Component Dictionary'!$C$5:$C$37,MATCH('Rates Database'!J9074,'EDC Component Dictionary'!$B$5:$B$37,0)), "Energy Supply")</f>
        <v>Energy Supply</v>
      </c>
      <c r="L9074" s="12">
        <v>9.3030000000000002E-2</v>
      </c>
      <c r="M9074" s="12"/>
    </row>
    <row r="9075" spans="1:13" x14ac:dyDescent="0.3">
      <c r="A9075" s="18">
        <v>9073</v>
      </c>
      <c r="B9075" s="18">
        <f t="shared" si="282"/>
        <v>2021</v>
      </c>
      <c r="C9075" s="17">
        <v>44228</v>
      </c>
      <c r="D9075" s="18" t="s">
        <v>130</v>
      </c>
      <c r="E9075" s="18" t="s">
        <v>95</v>
      </c>
      <c r="F9075" s="18" t="str">
        <f t="shared" si="283"/>
        <v>Eversource_WMA-Buckland Muni Agg Rate-44228</v>
      </c>
      <c r="G9075" s="11" t="s">
        <v>131</v>
      </c>
      <c r="H9075" s="11" t="s">
        <v>54</v>
      </c>
      <c r="I9075" s="11" t="s">
        <v>99</v>
      </c>
      <c r="J9075" s="11" t="s">
        <v>282</v>
      </c>
      <c r="K9075" s="11" t="str">
        <f>IFERROR(INDEX('EDC Component Dictionary'!$C$5:$C$37,MATCH('Rates Database'!J9075,'EDC Component Dictionary'!$B$5:$B$37,0)), "Energy Supply")</f>
        <v>Energy Supply</v>
      </c>
      <c r="L9075" s="12">
        <v>9.3450000000000005E-2</v>
      </c>
      <c r="M9075" s="12"/>
    </row>
    <row r="9076" spans="1:13" x14ac:dyDescent="0.3">
      <c r="A9076" s="18">
        <v>9074</v>
      </c>
      <c r="B9076" s="18">
        <f t="shared" si="282"/>
        <v>2021</v>
      </c>
      <c r="C9076" s="17">
        <v>44228</v>
      </c>
      <c r="D9076" s="18" t="s">
        <v>130</v>
      </c>
      <c r="E9076" s="18" t="s">
        <v>164</v>
      </c>
      <c r="F9076" s="18" t="str">
        <f t="shared" si="283"/>
        <v>National Grid-Charlemont Muni Agg Rate-44228</v>
      </c>
      <c r="G9076" s="11" t="s">
        <v>131</v>
      </c>
      <c r="H9076" s="11" t="s">
        <v>54</v>
      </c>
      <c r="I9076" s="11" t="s">
        <v>99</v>
      </c>
      <c r="J9076" s="11" t="s">
        <v>283</v>
      </c>
      <c r="K9076" s="11" t="str">
        <f>IFERROR(INDEX('EDC Component Dictionary'!$C$5:$C$37,MATCH('Rates Database'!J9076,'EDC Component Dictionary'!$B$5:$B$37,0)), "Energy Supply")</f>
        <v>Energy Supply</v>
      </c>
      <c r="L9076" s="12">
        <v>9.3450000000000005E-2</v>
      </c>
      <c r="M9076" s="12"/>
    </row>
    <row r="9077" spans="1:13" x14ac:dyDescent="0.3">
      <c r="A9077" s="18">
        <v>9075</v>
      </c>
      <c r="B9077" s="18">
        <f t="shared" si="282"/>
        <v>2021</v>
      </c>
      <c r="C9077" s="17">
        <v>44228</v>
      </c>
      <c r="D9077" s="18" t="s">
        <v>130</v>
      </c>
      <c r="E9077" s="18" t="s">
        <v>95</v>
      </c>
      <c r="F9077" s="18" t="str">
        <f t="shared" si="283"/>
        <v>Eversource_WMA-Colrain Muni Agg Rate-44228</v>
      </c>
      <c r="G9077" s="11" t="s">
        <v>131</v>
      </c>
      <c r="H9077" s="11" t="s">
        <v>54</v>
      </c>
      <c r="I9077" s="11" t="s">
        <v>99</v>
      </c>
      <c r="J9077" s="11" t="s">
        <v>100</v>
      </c>
      <c r="K9077" s="11" t="str">
        <f>IFERROR(INDEX('EDC Component Dictionary'!$C$5:$C$37,MATCH('Rates Database'!J9077,'EDC Component Dictionary'!$B$5:$B$37,0)), "Energy Supply")</f>
        <v>Energy Supply</v>
      </c>
      <c r="L9077" s="12">
        <v>9.3460000000000001E-2</v>
      </c>
      <c r="M9077" s="12"/>
    </row>
    <row r="9078" spans="1:13" x14ac:dyDescent="0.3">
      <c r="A9078" s="18">
        <v>9076</v>
      </c>
      <c r="B9078" s="18">
        <f t="shared" si="282"/>
        <v>2021</v>
      </c>
      <c r="C9078" s="17">
        <v>44228</v>
      </c>
      <c r="D9078" s="18" t="s">
        <v>130</v>
      </c>
      <c r="E9078" s="18" t="s">
        <v>95</v>
      </c>
      <c r="F9078" s="18" t="str">
        <f t="shared" si="283"/>
        <v>Eversource_WMA-Shelburne Muni Agg Rate-44228</v>
      </c>
      <c r="G9078" s="11" t="s">
        <v>131</v>
      </c>
      <c r="H9078" s="11" t="s">
        <v>54</v>
      </c>
      <c r="I9078" s="11" t="s">
        <v>99</v>
      </c>
      <c r="J9078" s="11" t="s">
        <v>284</v>
      </c>
      <c r="K9078" s="11" t="str">
        <f>IFERROR(INDEX('EDC Component Dictionary'!$C$5:$C$37,MATCH('Rates Database'!J9078,'EDC Component Dictionary'!$B$5:$B$37,0)), "Energy Supply")</f>
        <v>Energy Supply</v>
      </c>
      <c r="L9078" s="12">
        <v>9.3460000000000001E-2</v>
      </c>
      <c r="M9078" s="12"/>
    </row>
    <row r="9079" spans="1:13" x14ac:dyDescent="0.3">
      <c r="A9079" s="18">
        <v>9077</v>
      </c>
      <c r="B9079" s="18">
        <f t="shared" si="282"/>
        <v>2021</v>
      </c>
      <c r="C9079" s="17">
        <v>44228</v>
      </c>
      <c r="D9079" s="18" t="s">
        <v>130</v>
      </c>
      <c r="E9079" s="18" t="s">
        <v>164</v>
      </c>
      <c r="F9079" s="18" t="str">
        <f t="shared" si="283"/>
        <v>National Grid-Marlborough Muni Agg Rate-44228</v>
      </c>
      <c r="G9079" s="11" t="s">
        <v>131</v>
      </c>
      <c r="H9079" s="11" t="s">
        <v>54</v>
      </c>
      <c r="I9079" s="11" t="s">
        <v>99</v>
      </c>
      <c r="J9079" s="11" t="s">
        <v>263</v>
      </c>
      <c r="K9079" s="11" t="str">
        <f>IFERROR(INDEX('EDC Component Dictionary'!$C$5:$C$37,MATCH('Rates Database'!J9079,'EDC Component Dictionary'!$B$5:$B$37,0)), "Energy Supply")</f>
        <v>Energy Supply</v>
      </c>
      <c r="L9079" s="12">
        <v>9.3899999999999997E-2</v>
      </c>
      <c r="M9079" s="12"/>
    </row>
    <row r="9080" spans="1:13" x14ac:dyDescent="0.3">
      <c r="A9080" s="18">
        <v>9078</v>
      </c>
      <c r="B9080" s="18">
        <f t="shared" si="282"/>
        <v>2021</v>
      </c>
      <c r="C9080" s="17">
        <v>44228</v>
      </c>
      <c r="D9080" s="18" t="s">
        <v>130</v>
      </c>
      <c r="E9080" s="18" t="s">
        <v>164</v>
      </c>
      <c r="F9080" s="18" t="str">
        <f t="shared" si="283"/>
        <v>National Grid-New Salem Muni Agg Rate-44228</v>
      </c>
      <c r="G9080" s="11" t="s">
        <v>131</v>
      </c>
      <c r="H9080" s="11" t="s">
        <v>54</v>
      </c>
      <c r="I9080" s="11" t="s">
        <v>99</v>
      </c>
      <c r="J9080" s="11" t="s">
        <v>285</v>
      </c>
      <c r="K9080" s="11" t="str">
        <f>IFERROR(INDEX('EDC Component Dictionary'!$C$5:$C$37,MATCH('Rates Database'!J9080,'EDC Component Dictionary'!$B$5:$B$37,0)), "Energy Supply")</f>
        <v>Energy Supply</v>
      </c>
      <c r="L9080" s="12">
        <v>9.4329999999999997E-2</v>
      </c>
      <c r="M9080" s="12"/>
    </row>
    <row r="9081" spans="1:13" x14ac:dyDescent="0.3">
      <c r="A9081" s="18">
        <v>9079</v>
      </c>
      <c r="B9081" s="18">
        <f t="shared" si="282"/>
        <v>2021</v>
      </c>
      <c r="C9081" s="17">
        <v>44228</v>
      </c>
      <c r="D9081" s="18" t="s">
        <v>130</v>
      </c>
      <c r="E9081" s="18" t="s">
        <v>164</v>
      </c>
      <c r="F9081" s="18" t="str">
        <f t="shared" si="283"/>
        <v>National Grid-Warwick Muni Agg Rate-44228</v>
      </c>
      <c r="G9081" s="11" t="s">
        <v>131</v>
      </c>
      <c r="H9081" s="11" t="s">
        <v>54</v>
      </c>
      <c r="I9081" s="11" t="s">
        <v>99</v>
      </c>
      <c r="J9081" s="11" t="s">
        <v>286</v>
      </c>
      <c r="K9081" s="11" t="str">
        <f>IFERROR(INDEX('EDC Component Dictionary'!$C$5:$C$37,MATCH('Rates Database'!J9081,'EDC Component Dictionary'!$B$5:$B$37,0)), "Energy Supply")</f>
        <v>Energy Supply</v>
      </c>
      <c r="L9081" s="12">
        <v>9.4420000000000004E-2</v>
      </c>
      <c r="M9081" s="12"/>
    </row>
    <row r="9082" spans="1:13" x14ac:dyDescent="0.3">
      <c r="A9082" s="18">
        <v>9080</v>
      </c>
      <c r="B9082" s="18">
        <f t="shared" si="282"/>
        <v>2021</v>
      </c>
      <c r="C9082" s="17">
        <v>44228</v>
      </c>
      <c r="D9082" s="18" t="s">
        <v>130</v>
      </c>
      <c r="E9082" s="18" t="s">
        <v>95</v>
      </c>
      <c r="F9082" s="18" t="str">
        <f t="shared" si="283"/>
        <v>Eversource_WMA-Whately Muni Agg Rate-44228</v>
      </c>
      <c r="G9082" s="11" t="s">
        <v>131</v>
      </c>
      <c r="H9082" s="11" t="s">
        <v>54</v>
      </c>
      <c r="I9082" s="11" t="s">
        <v>99</v>
      </c>
      <c r="J9082" s="11" t="s">
        <v>287</v>
      </c>
      <c r="K9082" s="11" t="str">
        <f>IFERROR(INDEX('EDC Component Dictionary'!$C$5:$C$37,MATCH('Rates Database'!J9082,'EDC Component Dictionary'!$B$5:$B$37,0)), "Energy Supply")</f>
        <v>Energy Supply</v>
      </c>
      <c r="L9082" s="12">
        <v>9.4560000000000005E-2</v>
      </c>
      <c r="M9082" s="12"/>
    </row>
    <row r="9083" spans="1:13" x14ac:dyDescent="0.3">
      <c r="A9083" s="18">
        <v>9081</v>
      </c>
      <c r="B9083" s="18">
        <f t="shared" si="282"/>
        <v>2021</v>
      </c>
      <c r="C9083" s="17">
        <v>44228</v>
      </c>
      <c r="D9083" s="18" t="s">
        <v>130</v>
      </c>
      <c r="E9083" s="18" t="s">
        <v>164</v>
      </c>
      <c r="F9083" s="18" t="str">
        <f t="shared" si="283"/>
        <v>National Grid-Webster Muni Agg Rate-44228</v>
      </c>
      <c r="G9083" s="11" t="s">
        <v>131</v>
      </c>
      <c r="H9083" s="11" t="s">
        <v>54</v>
      </c>
      <c r="I9083" s="11" t="s">
        <v>99</v>
      </c>
      <c r="J9083" s="11" t="s">
        <v>266</v>
      </c>
      <c r="K9083" s="11" t="str">
        <f>IFERROR(INDEX('EDC Component Dictionary'!$C$5:$C$37,MATCH('Rates Database'!J9083,'EDC Component Dictionary'!$B$5:$B$37,0)), "Energy Supply")</f>
        <v>Energy Supply</v>
      </c>
      <c r="L9083" s="12">
        <v>9.5130000000000006E-2</v>
      </c>
      <c r="M9083" s="12"/>
    </row>
    <row r="9084" spans="1:13" x14ac:dyDescent="0.3">
      <c r="A9084" s="18">
        <v>9082</v>
      </c>
      <c r="B9084" s="18">
        <f t="shared" si="282"/>
        <v>2021</v>
      </c>
      <c r="C9084" s="17">
        <v>44228</v>
      </c>
      <c r="D9084" s="18" t="s">
        <v>130</v>
      </c>
      <c r="E9084" s="18" t="s">
        <v>95</v>
      </c>
      <c r="F9084" s="18" t="str">
        <f t="shared" si="283"/>
        <v>Eversource_WMA-Deerfield Muni Agg Rate-44228</v>
      </c>
      <c r="G9084" s="11" t="s">
        <v>131</v>
      </c>
      <c r="H9084" s="11" t="s">
        <v>54</v>
      </c>
      <c r="I9084" s="11" t="s">
        <v>99</v>
      </c>
      <c r="J9084" s="11" t="s">
        <v>289</v>
      </c>
      <c r="K9084" s="11" t="str">
        <f>IFERROR(INDEX('EDC Component Dictionary'!$C$5:$C$37,MATCH('Rates Database'!J9084,'EDC Component Dictionary'!$B$5:$B$37,0)), "Energy Supply")</f>
        <v>Energy Supply</v>
      </c>
      <c r="L9084" s="12">
        <v>9.5449999999999993E-2</v>
      </c>
      <c r="M9084" s="12"/>
    </row>
    <row r="9085" spans="1:13" x14ac:dyDescent="0.3">
      <c r="A9085" s="18">
        <v>9083</v>
      </c>
      <c r="B9085" s="18">
        <f t="shared" si="282"/>
        <v>2021</v>
      </c>
      <c r="C9085" s="17">
        <v>44228</v>
      </c>
      <c r="D9085" s="18" t="s">
        <v>130</v>
      </c>
      <c r="E9085" s="18" t="s">
        <v>95</v>
      </c>
      <c r="F9085" s="18" t="str">
        <f t="shared" si="283"/>
        <v>Eversource_WMA-Huntington Muni Agg Rate-44228</v>
      </c>
      <c r="G9085" s="11" t="s">
        <v>131</v>
      </c>
      <c r="H9085" s="11" t="s">
        <v>54</v>
      </c>
      <c r="I9085" s="11" t="s">
        <v>99</v>
      </c>
      <c r="J9085" s="11" t="s">
        <v>290</v>
      </c>
      <c r="K9085" s="11" t="str">
        <f>IFERROR(INDEX('EDC Component Dictionary'!$C$5:$C$37,MATCH('Rates Database'!J9085,'EDC Component Dictionary'!$B$5:$B$37,0)), "Energy Supply")</f>
        <v>Energy Supply</v>
      </c>
      <c r="L9085" s="12">
        <v>9.5350000000000004E-2</v>
      </c>
      <c r="M9085" s="12"/>
    </row>
    <row r="9086" spans="1:13" x14ac:dyDescent="0.3">
      <c r="A9086" s="18">
        <v>9084</v>
      </c>
      <c r="B9086" s="18">
        <f t="shared" si="282"/>
        <v>2021</v>
      </c>
      <c r="C9086" s="17">
        <v>44228</v>
      </c>
      <c r="D9086" s="18" t="s">
        <v>130</v>
      </c>
      <c r="E9086" s="18" t="s">
        <v>95</v>
      </c>
      <c r="F9086" s="18" t="str">
        <f t="shared" si="283"/>
        <v>Eversource_WMA-Northfield Muni Agg Rate-44228</v>
      </c>
      <c r="G9086" s="11" t="s">
        <v>131</v>
      </c>
      <c r="H9086" s="11" t="s">
        <v>54</v>
      </c>
      <c r="I9086" s="11" t="s">
        <v>99</v>
      </c>
      <c r="J9086" s="11" t="s">
        <v>291</v>
      </c>
      <c r="K9086" s="11" t="str">
        <f>IFERROR(INDEX('EDC Component Dictionary'!$C$5:$C$37,MATCH('Rates Database'!J9086,'EDC Component Dictionary'!$B$5:$B$37,0)), "Energy Supply")</f>
        <v>Energy Supply</v>
      </c>
      <c r="L9086" s="12">
        <v>9.5390000000000003E-2</v>
      </c>
      <c r="M9086" s="12"/>
    </row>
    <row r="9087" spans="1:13" x14ac:dyDescent="0.3">
      <c r="A9087" s="18">
        <v>9085</v>
      </c>
      <c r="B9087" s="18">
        <f t="shared" si="282"/>
        <v>2021</v>
      </c>
      <c r="C9087" s="17">
        <v>44228</v>
      </c>
      <c r="D9087" s="18" t="s">
        <v>130</v>
      </c>
      <c r="E9087" s="18" t="s">
        <v>95</v>
      </c>
      <c r="F9087" s="18" t="str">
        <f t="shared" si="283"/>
        <v>Eversource_WMA-Becket Muni Agg Rate-44228</v>
      </c>
      <c r="G9087" s="11" t="s">
        <v>131</v>
      </c>
      <c r="H9087" s="11" t="s">
        <v>54</v>
      </c>
      <c r="I9087" s="11" t="s">
        <v>99</v>
      </c>
      <c r="J9087" s="11" t="s">
        <v>298</v>
      </c>
      <c r="K9087" s="11" t="str">
        <f>IFERROR(INDEX('EDC Component Dictionary'!$C$5:$C$37,MATCH('Rates Database'!J9087,'EDC Component Dictionary'!$B$5:$B$37,0)), "Energy Supply")</f>
        <v>Energy Supply</v>
      </c>
      <c r="L9087" s="12">
        <v>9.6110000000000001E-2</v>
      </c>
      <c r="M9087" s="12"/>
    </row>
    <row r="9088" spans="1:13" x14ac:dyDescent="0.3">
      <c r="A9088" s="18">
        <v>9086</v>
      </c>
      <c r="B9088" s="18">
        <f t="shared" si="282"/>
        <v>2021</v>
      </c>
      <c r="C9088" s="17">
        <v>44228</v>
      </c>
      <c r="D9088" s="18" t="s">
        <v>130</v>
      </c>
      <c r="E9088" s="18" t="s">
        <v>95</v>
      </c>
      <c r="F9088" s="18" t="str">
        <f t="shared" si="283"/>
        <v>Eversource_WMA-Dalton Muni Agg Rate-44228</v>
      </c>
      <c r="G9088" s="11" t="s">
        <v>131</v>
      </c>
      <c r="H9088" s="11" t="s">
        <v>54</v>
      </c>
      <c r="I9088" s="11" t="s">
        <v>99</v>
      </c>
      <c r="J9088" s="11" t="s">
        <v>217</v>
      </c>
      <c r="K9088" s="11" t="str">
        <f>IFERROR(INDEX('EDC Component Dictionary'!$C$5:$C$37,MATCH('Rates Database'!J9088,'EDC Component Dictionary'!$B$5:$B$37,0)), "Energy Supply")</f>
        <v>Energy Supply</v>
      </c>
      <c r="L9088" s="12">
        <v>9.6030000000000004E-2</v>
      </c>
      <c r="M9088" s="12"/>
    </row>
    <row r="9089" spans="1:13" x14ac:dyDescent="0.3">
      <c r="A9089" s="18">
        <v>9087</v>
      </c>
      <c r="B9089" s="18">
        <f t="shared" si="282"/>
        <v>2021</v>
      </c>
      <c r="C9089" s="17">
        <v>44228</v>
      </c>
      <c r="D9089" s="18" t="s">
        <v>130</v>
      </c>
      <c r="E9089" s="18" t="s">
        <v>95</v>
      </c>
      <c r="F9089" s="18" t="str">
        <f t="shared" si="283"/>
        <v>Eversource_WMA-Pittsfield Muni Agg Rate-44228</v>
      </c>
      <c r="G9089" s="11" t="s">
        <v>131</v>
      </c>
      <c r="H9089" s="11" t="s">
        <v>54</v>
      </c>
      <c r="I9089" s="11" t="s">
        <v>99</v>
      </c>
      <c r="J9089" s="11" t="s">
        <v>176</v>
      </c>
      <c r="K9089" s="11" t="str">
        <f>IFERROR(INDEX('EDC Component Dictionary'!$C$5:$C$37,MATCH('Rates Database'!J9089,'EDC Component Dictionary'!$B$5:$B$37,0)), "Energy Supply")</f>
        <v>Energy Supply</v>
      </c>
      <c r="L9089" s="12">
        <v>9.604E-2</v>
      </c>
      <c r="M9089" s="12"/>
    </row>
    <row r="9090" spans="1:13" x14ac:dyDescent="0.3">
      <c r="A9090" s="18">
        <v>9088</v>
      </c>
      <c r="B9090" s="18">
        <f t="shared" si="282"/>
        <v>2021</v>
      </c>
      <c r="C9090" s="17">
        <v>44228</v>
      </c>
      <c r="D9090" s="18" t="s">
        <v>130</v>
      </c>
      <c r="E9090" s="18" t="s">
        <v>95</v>
      </c>
      <c r="F9090" s="18" t="str">
        <f t="shared" si="283"/>
        <v>Eversource_WMA-West Springfield Muni Agg Rate-44228</v>
      </c>
      <c r="G9090" s="11" t="s">
        <v>131</v>
      </c>
      <c r="H9090" s="11" t="s">
        <v>54</v>
      </c>
      <c r="I9090" s="11" t="s">
        <v>99</v>
      </c>
      <c r="J9090" s="11" t="s">
        <v>272</v>
      </c>
      <c r="K9090" s="11" t="str">
        <f>IFERROR(INDEX('EDC Component Dictionary'!$C$5:$C$37,MATCH('Rates Database'!J9090,'EDC Component Dictionary'!$B$5:$B$37,0)), "Energy Supply")</f>
        <v>Energy Supply</v>
      </c>
      <c r="L9090" s="12">
        <v>9.672E-2</v>
      </c>
      <c r="M9090" s="12"/>
    </row>
    <row r="9091" spans="1:13" x14ac:dyDescent="0.3">
      <c r="A9091" s="18">
        <v>9089</v>
      </c>
      <c r="B9091" s="18">
        <f t="shared" ref="B9091:B9154" si="284">YEAR(C9091)</f>
        <v>2021</v>
      </c>
      <c r="C9091" s="17">
        <v>44228</v>
      </c>
      <c r="D9091" s="18" t="s">
        <v>130</v>
      </c>
      <c r="E9091" s="18" t="s">
        <v>95</v>
      </c>
      <c r="F9091" s="18" t="str">
        <f t="shared" si="283"/>
        <v>Eversource_WMA-Lanesborough Muni Agg Rate-44228</v>
      </c>
      <c r="G9091" s="11" t="s">
        <v>131</v>
      </c>
      <c r="H9091" s="11" t="s">
        <v>54</v>
      </c>
      <c r="I9091" s="11" t="s">
        <v>99</v>
      </c>
      <c r="J9091" s="11" t="s">
        <v>255</v>
      </c>
      <c r="K9091" s="11" t="str">
        <f>IFERROR(INDEX('EDC Component Dictionary'!$C$5:$C$37,MATCH('Rates Database'!J9091,'EDC Component Dictionary'!$B$5:$B$37,0)), "Energy Supply")</f>
        <v>Energy Supply</v>
      </c>
      <c r="L9091" s="12">
        <v>9.7030000000000005E-2</v>
      </c>
      <c r="M9091" s="12"/>
    </row>
    <row r="9092" spans="1:13" x14ac:dyDescent="0.3">
      <c r="A9092" s="18">
        <v>9090</v>
      </c>
      <c r="B9092" s="18">
        <f t="shared" si="284"/>
        <v>2021</v>
      </c>
      <c r="C9092" s="17">
        <v>44228</v>
      </c>
      <c r="D9092" s="18" t="s">
        <v>130</v>
      </c>
      <c r="E9092" s="18" t="s">
        <v>164</v>
      </c>
      <c r="F9092" s="18" t="str">
        <f t="shared" ref="F9092:F9155" si="285">_xlfn.CONCAT(E9092,"-",J9092,"-",C9092)</f>
        <v>National Grid-Florida Muni Agg Rate-44228</v>
      </c>
      <c r="G9092" s="11" t="s">
        <v>131</v>
      </c>
      <c r="H9092" s="11" t="s">
        <v>54</v>
      </c>
      <c r="I9092" s="11" t="s">
        <v>99</v>
      </c>
      <c r="J9092" s="11" t="s">
        <v>218</v>
      </c>
      <c r="K9092" s="11" t="str">
        <f>IFERROR(INDEX('EDC Component Dictionary'!$C$5:$C$37,MATCH('Rates Database'!J9092,'EDC Component Dictionary'!$B$5:$B$37,0)), "Energy Supply")</f>
        <v>Energy Supply</v>
      </c>
      <c r="L9092" s="12">
        <v>9.7680000000000003E-2</v>
      </c>
      <c r="M9092" s="12"/>
    </row>
    <row r="9093" spans="1:13" x14ac:dyDescent="0.3">
      <c r="A9093" s="18">
        <v>9091</v>
      </c>
      <c r="B9093" s="18">
        <f t="shared" si="284"/>
        <v>2021</v>
      </c>
      <c r="C9093" s="17">
        <v>44228</v>
      </c>
      <c r="D9093" s="18" t="s">
        <v>130</v>
      </c>
      <c r="E9093" s="18" t="s">
        <v>163</v>
      </c>
      <c r="F9093" s="18" t="str">
        <f t="shared" si="285"/>
        <v>Eversource_EMA-Plymouth Muni Agg Rate-44228</v>
      </c>
      <c r="G9093" s="11" t="s">
        <v>131</v>
      </c>
      <c r="H9093" s="11" t="s">
        <v>54</v>
      </c>
      <c r="I9093" s="11" t="s">
        <v>99</v>
      </c>
      <c r="J9093" s="11" t="s">
        <v>180</v>
      </c>
      <c r="K9093" s="11" t="str">
        <f>IFERROR(INDEX('EDC Component Dictionary'!$C$5:$C$37,MATCH('Rates Database'!J9093,'EDC Component Dictionary'!$B$5:$B$37,0)), "Energy Supply")</f>
        <v>Energy Supply</v>
      </c>
      <c r="L9093" s="12">
        <v>9.8070000000000004E-2</v>
      </c>
      <c r="M9093" s="12"/>
    </row>
    <row r="9094" spans="1:13" x14ac:dyDescent="0.3">
      <c r="A9094" s="18">
        <v>9092</v>
      </c>
      <c r="B9094" s="18">
        <f t="shared" si="284"/>
        <v>2021</v>
      </c>
      <c r="C9094" s="17">
        <v>44228</v>
      </c>
      <c r="D9094" s="18" t="s">
        <v>130</v>
      </c>
      <c r="E9094" s="18" t="s">
        <v>95</v>
      </c>
      <c r="F9094" s="18" t="str">
        <f t="shared" si="285"/>
        <v>Eversource_WMA-Greenfield Muni Agg Rate-44228</v>
      </c>
      <c r="G9094" s="11" t="s">
        <v>131</v>
      </c>
      <c r="H9094" s="11" t="s">
        <v>54</v>
      </c>
      <c r="I9094" s="11" t="s">
        <v>99</v>
      </c>
      <c r="J9094" s="11" t="s">
        <v>214</v>
      </c>
      <c r="K9094" s="11" t="str">
        <f>IFERROR(INDEX('EDC Component Dictionary'!$C$5:$C$37,MATCH('Rates Database'!J9094,'EDC Component Dictionary'!$B$5:$B$37,0)), "Energy Supply")</f>
        <v>Energy Supply</v>
      </c>
      <c r="L9094" s="12">
        <v>9.8790000000000003E-2</v>
      </c>
      <c r="M9094" s="12"/>
    </row>
    <row r="9095" spans="1:13" x14ac:dyDescent="0.3">
      <c r="A9095" s="18">
        <v>9093</v>
      </c>
      <c r="B9095" s="18">
        <f t="shared" si="284"/>
        <v>2021</v>
      </c>
      <c r="C9095" s="17">
        <v>44228</v>
      </c>
      <c r="D9095" s="18" t="s">
        <v>130</v>
      </c>
      <c r="E9095" s="18" t="s">
        <v>95</v>
      </c>
      <c r="F9095" s="18" t="str">
        <f t="shared" si="285"/>
        <v>Eversource_WMA-Hatfield Muni Agg Rate-44228</v>
      </c>
      <c r="G9095" s="11" t="s">
        <v>131</v>
      </c>
      <c r="H9095" s="11" t="s">
        <v>54</v>
      </c>
      <c r="I9095" s="11" t="s">
        <v>99</v>
      </c>
      <c r="J9095" s="11" t="s">
        <v>280</v>
      </c>
      <c r="K9095" s="11" t="str">
        <f>IFERROR(INDEX('EDC Component Dictionary'!$C$5:$C$37,MATCH('Rates Database'!J9095,'EDC Component Dictionary'!$B$5:$B$37,0)), "Energy Supply")</f>
        <v>Energy Supply</v>
      </c>
      <c r="L9095" s="12">
        <v>9.8970000000000002E-2</v>
      </c>
      <c r="M9095" s="12"/>
    </row>
    <row r="9096" spans="1:13" x14ac:dyDescent="0.3">
      <c r="A9096" s="18">
        <v>9094</v>
      </c>
      <c r="B9096" s="18">
        <f t="shared" si="284"/>
        <v>2021</v>
      </c>
      <c r="C9096" s="17">
        <v>44228</v>
      </c>
      <c r="D9096" s="18" t="s">
        <v>130</v>
      </c>
      <c r="E9096" s="18" t="s">
        <v>163</v>
      </c>
      <c r="F9096" s="18" t="str">
        <f t="shared" si="285"/>
        <v>Eversource_EMA-Walpole Muni Agg Rate-44228</v>
      </c>
      <c r="G9096" s="11" t="s">
        <v>131</v>
      </c>
      <c r="H9096" s="11" t="s">
        <v>54</v>
      </c>
      <c r="I9096" s="11" t="s">
        <v>99</v>
      </c>
      <c r="J9096" s="11" t="s">
        <v>174</v>
      </c>
      <c r="K9096" s="11" t="str">
        <f>IFERROR(INDEX('EDC Component Dictionary'!$C$5:$C$37,MATCH('Rates Database'!J9096,'EDC Component Dictionary'!$B$5:$B$37,0)), "Energy Supply")</f>
        <v>Energy Supply</v>
      </c>
      <c r="L9096" s="12">
        <v>9.9500000000000005E-2</v>
      </c>
      <c r="M9096" s="12"/>
    </row>
    <row r="9097" spans="1:13" x14ac:dyDescent="0.3">
      <c r="A9097" s="18">
        <v>9095</v>
      </c>
      <c r="B9097" s="18">
        <f t="shared" si="284"/>
        <v>2021</v>
      </c>
      <c r="C9097" s="17">
        <v>44228</v>
      </c>
      <c r="D9097" s="18" t="s">
        <v>130</v>
      </c>
      <c r="E9097" s="18" t="s">
        <v>164</v>
      </c>
      <c r="F9097" s="18" t="str">
        <f t="shared" si="285"/>
        <v>National Grid-Adams Muni Agg Rate-44228</v>
      </c>
      <c r="G9097" s="11" t="s">
        <v>131</v>
      </c>
      <c r="H9097" s="11" t="s">
        <v>54</v>
      </c>
      <c r="I9097" s="11" t="s">
        <v>99</v>
      </c>
      <c r="J9097" s="11" t="s">
        <v>183</v>
      </c>
      <c r="K9097" s="11" t="str">
        <f>IFERROR(INDEX('EDC Component Dictionary'!$C$5:$C$37,MATCH('Rates Database'!J9097,'EDC Component Dictionary'!$B$5:$B$37,0)), "Energy Supply")</f>
        <v>Energy Supply</v>
      </c>
      <c r="L9097" s="12">
        <v>9.9500000000000005E-2</v>
      </c>
      <c r="M9097" s="12"/>
    </row>
    <row r="9098" spans="1:13" x14ac:dyDescent="0.3">
      <c r="A9098" s="18">
        <v>9096</v>
      </c>
      <c r="B9098" s="18">
        <f t="shared" si="284"/>
        <v>2021</v>
      </c>
      <c r="C9098" s="17">
        <v>44228</v>
      </c>
      <c r="D9098" s="18" t="s">
        <v>130</v>
      </c>
      <c r="E9098" s="18" t="s">
        <v>95</v>
      </c>
      <c r="F9098" s="18" t="str">
        <f t="shared" si="285"/>
        <v>Eversource_WMA-Cheshire Muni Agg Rate-44228</v>
      </c>
      <c r="G9098" s="11" t="s">
        <v>131</v>
      </c>
      <c r="H9098" s="11" t="s">
        <v>54</v>
      </c>
      <c r="I9098" s="11" t="s">
        <v>99</v>
      </c>
      <c r="J9098" s="11" t="s">
        <v>184</v>
      </c>
      <c r="K9098" s="11" t="str">
        <f>IFERROR(INDEX('EDC Component Dictionary'!$C$5:$C$37,MATCH('Rates Database'!J9098,'EDC Component Dictionary'!$B$5:$B$37,0)), "Energy Supply")</f>
        <v>Energy Supply</v>
      </c>
      <c r="L9098" s="12">
        <v>9.9500000000000005E-2</v>
      </c>
      <c r="M9098" s="12"/>
    </row>
    <row r="9099" spans="1:13" x14ac:dyDescent="0.3">
      <c r="A9099" s="18">
        <v>9097</v>
      </c>
      <c r="B9099" s="18">
        <f t="shared" si="284"/>
        <v>2021</v>
      </c>
      <c r="C9099" s="17">
        <v>44228</v>
      </c>
      <c r="D9099" s="18" t="s">
        <v>130</v>
      </c>
      <c r="E9099" s="18" t="s">
        <v>164</v>
      </c>
      <c r="F9099" s="18" t="str">
        <f t="shared" si="285"/>
        <v>National Grid-Clarksburg Muni Agg Rate-44228</v>
      </c>
      <c r="G9099" s="11" t="s">
        <v>131</v>
      </c>
      <c r="H9099" s="11" t="s">
        <v>54</v>
      </c>
      <c r="I9099" s="11" t="s">
        <v>99</v>
      </c>
      <c r="J9099" s="11" t="s">
        <v>216</v>
      </c>
      <c r="K9099" s="11" t="str">
        <f>IFERROR(INDEX('EDC Component Dictionary'!$C$5:$C$37,MATCH('Rates Database'!J9099,'EDC Component Dictionary'!$B$5:$B$37,0)), "Energy Supply")</f>
        <v>Energy Supply</v>
      </c>
      <c r="L9099" s="12">
        <v>9.9500000000000005E-2</v>
      </c>
      <c r="M9099" s="12"/>
    </row>
    <row r="9100" spans="1:13" x14ac:dyDescent="0.3">
      <c r="A9100" s="18">
        <v>9098</v>
      </c>
      <c r="B9100" s="18">
        <f t="shared" si="284"/>
        <v>2021</v>
      </c>
      <c r="C9100" s="17">
        <v>44228</v>
      </c>
      <c r="D9100" s="18" t="s">
        <v>130</v>
      </c>
      <c r="E9100" s="18" t="s">
        <v>95</v>
      </c>
      <c r="F9100" s="18" t="str">
        <f t="shared" si="285"/>
        <v>Eversource_WMA-Lenox Muni Agg Rate-44228</v>
      </c>
      <c r="G9100" s="11" t="s">
        <v>131</v>
      </c>
      <c r="H9100" s="11" t="s">
        <v>54</v>
      </c>
      <c r="I9100" s="11" t="s">
        <v>99</v>
      </c>
      <c r="J9100" s="11" t="s">
        <v>219</v>
      </c>
      <c r="K9100" s="11" t="str">
        <f>IFERROR(INDEX('EDC Component Dictionary'!$C$5:$C$37,MATCH('Rates Database'!J9100,'EDC Component Dictionary'!$B$5:$B$37,0)), "Energy Supply")</f>
        <v>Energy Supply</v>
      </c>
      <c r="L9100" s="12">
        <v>9.9500000000000005E-2</v>
      </c>
      <c r="M9100" s="12"/>
    </row>
    <row r="9101" spans="1:13" x14ac:dyDescent="0.3">
      <c r="A9101" s="18">
        <v>9099</v>
      </c>
      <c r="B9101" s="18">
        <f t="shared" si="284"/>
        <v>2021</v>
      </c>
      <c r="C9101" s="17">
        <v>44228</v>
      </c>
      <c r="D9101" s="18" t="s">
        <v>130</v>
      </c>
      <c r="E9101" s="18" t="s">
        <v>164</v>
      </c>
      <c r="F9101" s="18" t="str">
        <f t="shared" si="285"/>
        <v>National Grid-Monterey Muni Agg Rate-44228</v>
      </c>
      <c r="G9101" s="11" t="s">
        <v>131</v>
      </c>
      <c r="H9101" s="11" t="s">
        <v>54</v>
      </c>
      <c r="I9101" s="11" t="s">
        <v>99</v>
      </c>
      <c r="J9101" s="11" t="s">
        <v>220</v>
      </c>
      <c r="K9101" s="11" t="str">
        <f>IFERROR(INDEX('EDC Component Dictionary'!$C$5:$C$37,MATCH('Rates Database'!J9101,'EDC Component Dictionary'!$B$5:$B$37,0)), "Energy Supply")</f>
        <v>Energy Supply</v>
      </c>
      <c r="L9101" s="12">
        <v>9.9500000000000005E-2</v>
      </c>
      <c r="M9101" s="12"/>
    </row>
    <row r="9102" spans="1:13" x14ac:dyDescent="0.3">
      <c r="A9102" s="18">
        <v>9100</v>
      </c>
      <c r="B9102" s="18">
        <f t="shared" si="284"/>
        <v>2021</v>
      </c>
      <c r="C9102" s="17">
        <v>44228</v>
      </c>
      <c r="D9102" s="18" t="s">
        <v>130</v>
      </c>
      <c r="E9102" s="18" t="s">
        <v>164</v>
      </c>
      <c r="F9102" s="18" t="str">
        <f t="shared" si="285"/>
        <v>National Grid-New Marlborough Muni Agg Rate-44228</v>
      </c>
      <c r="G9102" s="11" t="s">
        <v>131</v>
      </c>
      <c r="H9102" s="11" t="s">
        <v>54</v>
      </c>
      <c r="I9102" s="11" t="s">
        <v>99</v>
      </c>
      <c r="J9102" s="11" t="s">
        <v>221</v>
      </c>
      <c r="K9102" s="11" t="str">
        <f>IFERROR(INDEX('EDC Component Dictionary'!$C$5:$C$37,MATCH('Rates Database'!J9102,'EDC Component Dictionary'!$B$5:$B$37,0)), "Energy Supply")</f>
        <v>Energy Supply</v>
      </c>
      <c r="L9102" s="12">
        <v>9.9500000000000005E-2</v>
      </c>
      <c r="M9102" s="12"/>
    </row>
    <row r="9103" spans="1:13" x14ac:dyDescent="0.3">
      <c r="A9103" s="18">
        <v>9101</v>
      </c>
      <c r="B9103" s="18">
        <f t="shared" si="284"/>
        <v>2021</v>
      </c>
      <c r="C9103" s="17">
        <v>44228</v>
      </c>
      <c r="D9103" s="18" t="s">
        <v>130</v>
      </c>
      <c r="E9103" s="18" t="s">
        <v>164</v>
      </c>
      <c r="F9103" s="18" t="str">
        <f t="shared" si="285"/>
        <v>National Grid-North Adams Muni Agg Rate-44228</v>
      </c>
      <c r="G9103" s="11" t="s">
        <v>131</v>
      </c>
      <c r="H9103" s="11" t="s">
        <v>54</v>
      </c>
      <c r="I9103" s="11" t="s">
        <v>99</v>
      </c>
      <c r="J9103" s="11" t="s">
        <v>222</v>
      </c>
      <c r="K9103" s="11" t="str">
        <f>IFERROR(INDEX('EDC Component Dictionary'!$C$5:$C$37,MATCH('Rates Database'!J9103,'EDC Component Dictionary'!$B$5:$B$37,0)), "Energy Supply")</f>
        <v>Energy Supply</v>
      </c>
      <c r="L9103" s="12">
        <v>9.9500000000000005E-2</v>
      </c>
      <c r="M9103" s="12"/>
    </row>
    <row r="9104" spans="1:13" x14ac:dyDescent="0.3">
      <c r="A9104" s="18">
        <v>9102</v>
      </c>
      <c r="B9104" s="18">
        <f t="shared" si="284"/>
        <v>2021</v>
      </c>
      <c r="C9104" s="17">
        <v>44228</v>
      </c>
      <c r="D9104" s="18" t="s">
        <v>130</v>
      </c>
      <c r="E9104" s="18" t="s">
        <v>164</v>
      </c>
      <c r="F9104" s="18" t="str">
        <f t="shared" si="285"/>
        <v>National Grid-Sheffield Muni Agg Rate-44228</v>
      </c>
      <c r="G9104" s="11" t="s">
        <v>131</v>
      </c>
      <c r="H9104" s="11" t="s">
        <v>54</v>
      </c>
      <c r="I9104" s="11" t="s">
        <v>99</v>
      </c>
      <c r="J9104" s="11" t="s">
        <v>223</v>
      </c>
      <c r="K9104" s="11" t="str">
        <f>IFERROR(INDEX('EDC Component Dictionary'!$C$5:$C$37,MATCH('Rates Database'!J9104,'EDC Component Dictionary'!$B$5:$B$37,0)), "Energy Supply")</f>
        <v>Energy Supply</v>
      </c>
      <c r="L9104" s="12">
        <v>9.9500000000000005E-2</v>
      </c>
      <c r="M9104" s="12"/>
    </row>
    <row r="9105" spans="1:13" x14ac:dyDescent="0.3">
      <c r="A9105" s="18">
        <v>9103</v>
      </c>
      <c r="B9105" s="18">
        <f t="shared" si="284"/>
        <v>2021</v>
      </c>
      <c r="C9105" s="17">
        <v>44228</v>
      </c>
      <c r="D9105" s="18" t="s">
        <v>130</v>
      </c>
      <c r="E9105" s="18" t="s">
        <v>164</v>
      </c>
      <c r="F9105" s="18" t="str">
        <f t="shared" si="285"/>
        <v>National Grid-West Stockbridge Muni Agg Rate-44228</v>
      </c>
      <c r="G9105" s="11" t="s">
        <v>131</v>
      </c>
      <c r="H9105" s="11" t="s">
        <v>54</v>
      </c>
      <c r="I9105" s="11" t="s">
        <v>99</v>
      </c>
      <c r="J9105" s="11" t="s">
        <v>224</v>
      </c>
      <c r="K9105" s="11" t="str">
        <f>IFERROR(INDEX('EDC Component Dictionary'!$C$5:$C$37,MATCH('Rates Database'!J9105,'EDC Component Dictionary'!$B$5:$B$37,0)), "Energy Supply")</f>
        <v>Energy Supply</v>
      </c>
      <c r="L9105" s="12">
        <v>9.9500000000000005E-2</v>
      </c>
      <c r="M9105" s="12"/>
    </row>
    <row r="9106" spans="1:13" x14ac:dyDescent="0.3">
      <c r="A9106" s="18">
        <v>9104</v>
      </c>
      <c r="B9106" s="18">
        <f t="shared" si="284"/>
        <v>2021</v>
      </c>
      <c r="C9106" s="17">
        <v>44228</v>
      </c>
      <c r="D9106" s="18" t="s">
        <v>130</v>
      </c>
      <c r="E9106" s="18" t="s">
        <v>164</v>
      </c>
      <c r="F9106" s="18" t="str">
        <f t="shared" si="285"/>
        <v>National Grid-Lancaster Muni Agg Rate-44228</v>
      </c>
      <c r="G9106" s="11" t="s">
        <v>131</v>
      </c>
      <c r="H9106" s="11" t="s">
        <v>54</v>
      </c>
      <c r="I9106" s="11" t="s">
        <v>99</v>
      </c>
      <c r="J9106" s="11" t="s">
        <v>260</v>
      </c>
      <c r="K9106" s="11" t="str">
        <f>IFERROR(INDEX('EDC Component Dictionary'!$C$5:$C$37,MATCH('Rates Database'!J9106,'EDC Component Dictionary'!$B$5:$B$37,0)), "Energy Supply")</f>
        <v>Energy Supply</v>
      </c>
      <c r="L9106" s="12">
        <v>9.9779999999999994E-2</v>
      </c>
      <c r="M9106" s="12"/>
    </row>
    <row r="9107" spans="1:13" x14ac:dyDescent="0.3">
      <c r="A9107" s="18">
        <v>9105</v>
      </c>
      <c r="B9107" s="18">
        <f t="shared" si="284"/>
        <v>2021</v>
      </c>
      <c r="C9107" s="17">
        <v>44228</v>
      </c>
      <c r="D9107" s="18" t="s">
        <v>130</v>
      </c>
      <c r="E9107" s="18" t="s">
        <v>164</v>
      </c>
      <c r="F9107" s="18" t="str">
        <f t="shared" si="285"/>
        <v>National Grid-Chelmsford Muni Agg Rate-44228</v>
      </c>
      <c r="G9107" s="11" t="s">
        <v>131</v>
      </c>
      <c r="H9107" s="11" t="s">
        <v>54</v>
      </c>
      <c r="I9107" s="11" t="s">
        <v>99</v>
      </c>
      <c r="J9107" s="11" t="s">
        <v>173</v>
      </c>
      <c r="K9107" s="11" t="str">
        <f>IFERROR(INDEX('EDC Component Dictionary'!$C$5:$C$37,MATCH('Rates Database'!J9107,'EDC Component Dictionary'!$B$5:$B$37,0)), "Energy Supply")</f>
        <v>Energy Supply</v>
      </c>
      <c r="L9107" s="12">
        <v>0.10063</v>
      </c>
      <c r="M9107" s="12"/>
    </row>
    <row r="9108" spans="1:13" x14ac:dyDescent="0.3">
      <c r="A9108" s="18">
        <v>9106</v>
      </c>
      <c r="B9108" s="18">
        <f t="shared" si="284"/>
        <v>2021</v>
      </c>
      <c r="C9108" s="17">
        <v>44228</v>
      </c>
      <c r="D9108" s="18" t="s">
        <v>130</v>
      </c>
      <c r="E9108" s="18" t="s">
        <v>95</v>
      </c>
      <c r="F9108" s="18" t="str">
        <f t="shared" si="285"/>
        <v>Eversource_WMA-Leverett Muni Agg Rate-44228</v>
      </c>
      <c r="G9108" s="11" t="s">
        <v>131</v>
      </c>
      <c r="H9108" s="11" t="s">
        <v>54</v>
      </c>
      <c r="I9108" s="11" t="s">
        <v>99</v>
      </c>
      <c r="J9108" s="11" t="s">
        <v>265</v>
      </c>
      <c r="K9108" s="11" t="str">
        <f>IFERROR(INDEX('EDC Component Dictionary'!$C$5:$C$37,MATCH('Rates Database'!J9108,'EDC Component Dictionary'!$B$5:$B$37,0)), "Energy Supply")</f>
        <v>Energy Supply</v>
      </c>
      <c r="L9108" s="12">
        <v>0.10143000000000001</v>
      </c>
      <c r="M9108" s="12"/>
    </row>
    <row r="9109" spans="1:13" x14ac:dyDescent="0.3">
      <c r="A9109" s="18">
        <v>9107</v>
      </c>
      <c r="B9109" s="18">
        <f t="shared" si="284"/>
        <v>2021</v>
      </c>
      <c r="C9109" s="17">
        <v>44228</v>
      </c>
      <c r="D9109" s="18" t="s">
        <v>130</v>
      </c>
      <c r="E9109" s="18" t="s">
        <v>95</v>
      </c>
      <c r="F9109" s="18" t="str">
        <f t="shared" si="285"/>
        <v>Eversource_WMA-Hadley Muni Agg Rate-44228</v>
      </c>
      <c r="G9109" s="11" t="s">
        <v>131</v>
      </c>
      <c r="H9109" s="11" t="s">
        <v>54</v>
      </c>
      <c r="I9109" s="11" t="s">
        <v>99</v>
      </c>
      <c r="J9109" s="11" t="s">
        <v>277</v>
      </c>
      <c r="K9109" s="11" t="str">
        <f>IFERROR(INDEX('EDC Component Dictionary'!$C$5:$C$37,MATCH('Rates Database'!J9109,'EDC Component Dictionary'!$B$5:$B$37,0)), "Energy Supply")</f>
        <v>Energy Supply</v>
      </c>
      <c r="L9109" s="12">
        <v>0.10076</v>
      </c>
      <c r="M9109" s="12"/>
    </row>
    <row r="9110" spans="1:13" x14ac:dyDescent="0.3">
      <c r="A9110" s="18">
        <v>9108</v>
      </c>
      <c r="B9110" s="18">
        <f t="shared" si="284"/>
        <v>2021</v>
      </c>
      <c r="C9110" s="17">
        <v>44228</v>
      </c>
      <c r="D9110" s="18" t="s">
        <v>130</v>
      </c>
      <c r="E9110" s="18" t="s">
        <v>95</v>
      </c>
      <c r="F9110" s="18" t="str">
        <f t="shared" si="285"/>
        <v>Eversource_WMA-Sandisfield Muni Agg Rate-44228</v>
      </c>
      <c r="G9110" s="11" t="s">
        <v>131</v>
      </c>
      <c r="H9110" s="11" t="s">
        <v>54</v>
      </c>
      <c r="I9110" s="11" t="s">
        <v>99</v>
      </c>
      <c r="J9110" s="11" t="s">
        <v>253</v>
      </c>
      <c r="K9110" s="11" t="str">
        <f>IFERROR(INDEX('EDC Component Dictionary'!$C$5:$C$37,MATCH('Rates Database'!J9110,'EDC Component Dictionary'!$B$5:$B$37,0)), "Energy Supply")</f>
        <v>Energy Supply</v>
      </c>
      <c r="L9110" s="12">
        <v>0.10119</v>
      </c>
      <c r="M9110" s="12"/>
    </row>
    <row r="9111" spans="1:13" x14ac:dyDescent="0.3">
      <c r="A9111" s="18">
        <v>9109</v>
      </c>
      <c r="B9111" s="18">
        <f t="shared" si="284"/>
        <v>2021</v>
      </c>
      <c r="C9111" s="17">
        <v>44228</v>
      </c>
      <c r="D9111" s="18" t="s">
        <v>130</v>
      </c>
      <c r="E9111" s="18" t="s">
        <v>164</v>
      </c>
      <c r="F9111" s="18" t="str">
        <f t="shared" si="285"/>
        <v>National Grid-Great Barrington Muni Agg Rate-44228</v>
      </c>
      <c r="G9111" s="11" t="s">
        <v>131</v>
      </c>
      <c r="H9111" s="11" t="s">
        <v>54</v>
      </c>
      <c r="I9111" s="11" t="s">
        <v>99</v>
      </c>
      <c r="J9111" s="11" t="s">
        <v>245</v>
      </c>
      <c r="K9111" s="11" t="str">
        <f>IFERROR(INDEX('EDC Component Dictionary'!$C$5:$C$37,MATCH('Rates Database'!J9111,'EDC Component Dictionary'!$B$5:$B$37,0)), "Energy Supply")</f>
        <v>Energy Supply</v>
      </c>
      <c r="L9111" s="12">
        <v>0.10126</v>
      </c>
      <c r="M9111" s="12"/>
    </row>
    <row r="9112" spans="1:13" x14ac:dyDescent="0.3">
      <c r="A9112" s="18">
        <v>9110</v>
      </c>
      <c r="B9112" s="18">
        <f t="shared" si="284"/>
        <v>2021</v>
      </c>
      <c r="C9112" s="17">
        <v>44228</v>
      </c>
      <c r="D9112" s="18" t="s">
        <v>130</v>
      </c>
      <c r="E9112" s="18" t="s">
        <v>163</v>
      </c>
      <c r="F9112" s="18" t="str">
        <f t="shared" si="285"/>
        <v>Eversource_EMA-Plympton Muni Agg Rate-44228</v>
      </c>
      <c r="G9112" s="11" t="s">
        <v>131</v>
      </c>
      <c r="H9112" s="11" t="s">
        <v>54</v>
      </c>
      <c r="I9112" s="11" t="s">
        <v>99</v>
      </c>
      <c r="J9112" s="11" t="s">
        <v>240</v>
      </c>
      <c r="K9112" s="11" t="str">
        <f>IFERROR(INDEX('EDC Component Dictionary'!$C$5:$C$37,MATCH('Rates Database'!J9112,'EDC Component Dictionary'!$B$5:$B$37,0)), "Energy Supply")</f>
        <v>Energy Supply</v>
      </c>
      <c r="L9112" s="12">
        <v>0.10138999999999999</v>
      </c>
      <c r="M9112" s="12"/>
    </row>
    <row r="9113" spans="1:13" x14ac:dyDescent="0.3">
      <c r="A9113" s="18">
        <v>9111</v>
      </c>
      <c r="B9113" s="18">
        <f t="shared" si="284"/>
        <v>2021</v>
      </c>
      <c r="C9113" s="17">
        <v>44228</v>
      </c>
      <c r="D9113" s="18" t="s">
        <v>130</v>
      </c>
      <c r="E9113" s="18" t="s">
        <v>163</v>
      </c>
      <c r="F9113" s="18" t="str">
        <f t="shared" si="285"/>
        <v>Eversource_EMA-Cambridge Muni Agg Rate-44228</v>
      </c>
      <c r="G9113" s="11" t="s">
        <v>131</v>
      </c>
      <c r="H9113" s="11" t="s">
        <v>54</v>
      </c>
      <c r="I9113" s="11" t="s">
        <v>99</v>
      </c>
      <c r="J9113" s="11" t="s">
        <v>210</v>
      </c>
      <c r="K9113" s="11" t="str">
        <f>IFERROR(INDEX('EDC Component Dictionary'!$C$5:$C$37,MATCH('Rates Database'!J9113,'EDC Component Dictionary'!$B$5:$B$37,0)), "Energy Supply")</f>
        <v>Energy Supply</v>
      </c>
      <c r="L9113" s="12">
        <v>0.10378</v>
      </c>
      <c r="M9113" s="12"/>
    </row>
    <row r="9114" spans="1:13" x14ac:dyDescent="0.3">
      <c r="A9114" s="18">
        <v>9112</v>
      </c>
      <c r="B9114" s="18">
        <f t="shared" si="284"/>
        <v>2021</v>
      </c>
      <c r="C9114" s="17">
        <v>44228</v>
      </c>
      <c r="D9114" s="18" t="s">
        <v>130</v>
      </c>
      <c r="E9114" s="18" t="s">
        <v>164</v>
      </c>
      <c r="F9114" s="18" t="str">
        <f t="shared" si="285"/>
        <v>National Grid-Williamsburg Muni Agg Rate-44228</v>
      </c>
      <c r="G9114" s="11" t="s">
        <v>131</v>
      </c>
      <c r="H9114" s="11" t="s">
        <v>54</v>
      </c>
      <c r="I9114" s="11" t="s">
        <v>99</v>
      </c>
      <c r="J9114" s="11" t="s">
        <v>249</v>
      </c>
      <c r="K9114" s="11" t="str">
        <f>IFERROR(INDEX('EDC Component Dictionary'!$C$5:$C$37,MATCH('Rates Database'!J9114,'EDC Component Dictionary'!$B$5:$B$37,0)), "Energy Supply")</f>
        <v>Energy Supply</v>
      </c>
      <c r="L9114" s="12">
        <v>0.10249</v>
      </c>
      <c r="M9114" s="12"/>
    </row>
    <row r="9115" spans="1:13" x14ac:dyDescent="0.3">
      <c r="A9115" s="18">
        <v>9113</v>
      </c>
      <c r="B9115" s="18">
        <f t="shared" si="284"/>
        <v>2021</v>
      </c>
      <c r="C9115" s="17">
        <v>44228</v>
      </c>
      <c r="D9115" s="18" t="s">
        <v>130</v>
      </c>
      <c r="E9115" s="18" t="s">
        <v>164</v>
      </c>
      <c r="F9115" s="18" t="str">
        <f t="shared" si="285"/>
        <v>National Grid-Easton Muni Agg Rate-44228</v>
      </c>
      <c r="G9115" s="11" t="s">
        <v>131</v>
      </c>
      <c r="H9115" s="11" t="s">
        <v>54</v>
      </c>
      <c r="I9115" s="11" t="s">
        <v>99</v>
      </c>
      <c r="J9115" s="11" t="s">
        <v>294</v>
      </c>
      <c r="K9115" s="11" t="str">
        <f>IFERROR(INDEX('EDC Component Dictionary'!$C$5:$C$37,MATCH('Rates Database'!J9115,'EDC Component Dictionary'!$B$5:$B$37,0)), "Energy Supply")</f>
        <v>Energy Supply</v>
      </c>
      <c r="L9115" s="12">
        <v>0.10287</v>
      </c>
      <c r="M9115" s="12"/>
    </row>
    <row r="9116" spans="1:13" x14ac:dyDescent="0.3">
      <c r="A9116" s="18">
        <v>9114</v>
      </c>
      <c r="B9116" s="18">
        <f t="shared" si="284"/>
        <v>2021</v>
      </c>
      <c r="C9116" s="17">
        <v>44228</v>
      </c>
      <c r="D9116" s="18" t="s">
        <v>130</v>
      </c>
      <c r="E9116" s="18" t="s">
        <v>95</v>
      </c>
      <c r="F9116" s="18" t="str">
        <f t="shared" si="285"/>
        <v>Eversource_WMA-Conway Muni Agg Rate-44228</v>
      </c>
      <c r="G9116" s="11" t="s">
        <v>131</v>
      </c>
      <c r="H9116" s="11" t="s">
        <v>54</v>
      </c>
      <c r="I9116" s="11" t="s">
        <v>99</v>
      </c>
      <c r="J9116" s="11" t="s">
        <v>288</v>
      </c>
      <c r="K9116" s="11" t="str">
        <f>IFERROR(INDEX('EDC Component Dictionary'!$C$5:$C$37,MATCH('Rates Database'!J9116,'EDC Component Dictionary'!$B$5:$B$37,0)), "Energy Supply")</f>
        <v>Energy Supply</v>
      </c>
      <c r="L9116" s="12">
        <v>0.10287</v>
      </c>
      <c r="M9116" s="12"/>
    </row>
    <row r="9117" spans="1:13" x14ac:dyDescent="0.3">
      <c r="A9117" s="18">
        <v>9115</v>
      </c>
      <c r="B9117" s="18">
        <f t="shared" si="284"/>
        <v>2021</v>
      </c>
      <c r="C9117" s="17">
        <v>44228</v>
      </c>
      <c r="D9117" s="18" t="s">
        <v>130</v>
      </c>
      <c r="E9117" s="18" t="s">
        <v>95</v>
      </c>
      <c r="F9117" s="18" t="str">
        <f t="shared" si="285"/>
        <v>Eversource_WMA-Gill Muni Agg Rate-44228</v>
      </c>
      <c r="G9117" s="11" t="s">
        <v>131</v>
      </c>
      <c r="H9117" s="11" t="s">
        <v>54</v>
      </c>
      <c r="I9117" s="11" t="s">
        <v>99</v>
      </c>
      <c r="J9117" s="11" t="s">
        <v>293</v>
      </c>
      <c r="K9117" s="11" t="str">
        <f>IFERROR(INDEX('EDC Component Dictionary'!$C$5:$C$37,MATCH('Rates Database'!J9117,'EDC Component Dictionary'!$B$5:$B$37,0)), "Energy Supply")</f>
        <v>Energy Supply</v>
      </c>
      <c r="L9117" s="12">
        <v>0.10283</v>
      </c>
      <c r="M9117" s="12"/>
    </row>
    <row r="9118" spans="1:13" x14ac:dyDescent="0.3">
      <c r="A9118" s="18">
        <v>9116</v>
      </c>
      <c r="B9118" s="18">
        <f t="shared" si="284"/>
        <v>2021</v>
      </c>
      <c r="C9118" s="17">
        <v>44228</v>
      </c>
      <c r="D9118" s="18" t="s">
        <v>130</v>
      </c>
      <c r="E9118" s="18" t="s">
        <v>95</v>
      </c>
      <c r="F9118" s="18" t="str">
        <f t="shared" si="285"/>
        <v>Eversource_WMA-Sunderland Muni Agg Rate-44228</v>
      </c>
      <c r="G9118" s="11" t="s">
        <v>131</v>
      </c>
      <c r="H9118" s="11" t="s">
        <v>54</v>
      </c>
      <c r="I9118" s="11" t="s">
        <v>99</v>
      </c>
      <c r="J9118" s="11" t="s">
        <v>292</v>
      </c>
      <c r="K9118" s="11" t="str">
        <f>IFERROR(INDEX('EDC Component Dictionary'!$C$5:$C$37,MATCH('Rates Database'!J9118,'EDC Component Dictionary'!$B$5:$B$37,0)), "Energy Supply")</f>
        <v>Energy Supply</v>
      </c>
      <c r="L9118" s="12">
        <v>0.10285999999999999</v>
      </c>
      <c r="M9118" s="12"/>
    </row>
    <row r="9119" spans="1:13" x14ac:dyDescent="0.3">
      <c r="A9119" s="18">
        <v>9117</v>
      </c>
      <c r="B9119" s="18">
        <f t="shared" si="284"/>
        <v>2021</v>
      </c>
      <c r="C9119" s="17">
        <v>44228</v>
      </c>
      <c r="D9119" s="18" t="s">
        <v>130</v>
      </c>
      <c r="E9119" s="18" t="s">
        <v>164</v>
      </c>
      <c r="F9119" s="18" t="str">
        <f t="shared" si="285"/>
        <v>National Grid-Winchendon Muni Agg Rate-44228</v>
      </c>
      <c r="G9119" s="11" t="s">
        <v>131</v>
      </c>
      <c r="H9119" s="11" t="s">
        <v>54</v>
      </c>
      <c r="I9119" s="11" t="s">
        <v>99</v>
      </c>
      <c r="J9119" s="11" t="s">
        <v>181</v>
      </c>
      <c r="K9119" s="11" t="str">
        <f>IFERROR(INDEX('EDC Component Dictionary'!$C$5:$C$37,MATCH('Rates Database'!J9119,'EDC Component Dictionary'!$B$5:$B$37,0)), "Energy Supply")</f>
        <v>Energy Supply</v>
      </c>
      <c r="L9119" s="12">
        <v>0.10304000000000001</v>
      </c>
      <c r="M9119" s="12"/>
    </row>
    <row r="9120" spans="1:13" x14ac:dyDescent="0.3">
      <c r="A9120" s="18">
        <v>9118</v>
      </c>
      <c r="B9120" s="18">
        <f t="shared" si="284"/>
        <v>2021</v>
      </c>
      <c r="C9120" s="17">
        <v>44228</v>
      </c>
      <c r="D9120" s="18" t="s">
        <v>130</v>
      </c>
      <c r="E9120" s="18" t="s">
        <v>164</v>
      </c>
      <c r="F9120" s="18" t="str">
        <f t="shared" si="285"/>
        <v>National Grid-Charlton Muni Agg Rate-44228</v>
      </c>
      <c r="G9120" s="11" t="s">
        <v>131</v>
      </c>
      <c r="H9120" s="11" t="s">
        <v>54</v>
      </c>
      <c r="I9120" s="11" t="s">
        <v>99</v>
      </c>
      <c r="J9120" s="11" t="s">
        <v>188</v>
      </c>
      <c r="K9120" s="11" t="str">
        <f>IFERROR(INDEX('EDC Component Dictionary'!$C$5:$C$37,MATCH('Rates Database'!J9120,'EDC Component Dictionary'!$B$5:$B$37,0)), "Energy Supply")</f>
        <v>Energy Supply</v>
      </c>
      <c r="L9120" s="12">
        <v>0.10312</v>
      </c>
      <c r="M9120" s="12"/>
    </row>
    <row r="9121" spans="1:13" x14ac:dyDescent="0.3">
      <c r="A9121" s="18">
        <v>9119</v>
      </c>
      <c r="B9121" s="18">
        <f t="shared" si="284"/>
        <v>2021</v>
      </c>
      <c r="C9121" s="17">
        <v>44228</v>
      </c>
      <c r="D9121" s="18" t="s">
        <v>130</v>
      </c>
      <c r="E9121" s="18" t="s">
        <v>164</v>
      </c>
      <c r="F9121" s="18" t="str">
        <f t="shared" si="285"/>
        <v>National Grid-Millbury Muni Agg Rate-44228</v>
      </c>
      <c r="G9121" s="11" t="s">
        <v>131</v>
      </c>
      <c r="H9121" s="11" t="s">
        <v>54</v>
      </c>
      <c r="I9121" s="11" t="s">
        <v>99</v>
      </c>
      <c r="J9121" s="11" t="s">
        <v>198</v>
      </c>
      <c r="K9121" s="11" t="str">
        <f>IFERROR(INDEX('EDC Component Dictionary'!$C$5:$C$37,MATCH('Rates Database'!J9121,'EDC Component Dictionary'!$B$5:$B$37,0)), "Energy Supply")</f>
        <v>Energy Supply</v>
      </c>
      <c r="L9121" s="12">
        <v>0.10316</v>
      </c>
      <c r="M9121" s="12"/>
    </row>
    <row r="9122" spans="1:13" x14ac:dyDescent="0.3">
      <c r="A9122" s="18">
        <v>9120</v>
      </c>
      <c r="B9122" s="18">
        <f t="shared" si="284"/>
        <v>2021</v>
      </c>
      <c r="C9122" s="17">
        <v>44228</v>
      </c>
      <c r="D9122" s="18" t="s">
        <v>130</v>
      </c>
      <c r="E9122" s="18" t="s">
        <v>164</v>
      </c>
      <c r="F9122" s="18" t="str">
        <f t="shared" si="285"/>
        <v>National Grid-Oxford Muni Agg Rate-44228</v>
      </c>
      <c r="G9122" s="11" t="s">
        <v>131</v>
      </c>
      <c r="H9122" s="11" t="s">
        <v>54</v>
      </c>
      <c r="I9122" s="11" t="s">
        <v>99</v>
      </c>
      <c r="J9122" s="11" t="s">
        <v>202</v>
      </c>
      <c r="K9122" s="11" t="str">
        <f>IFERROR(INDEX('EDC Component Dictionary'!$C$5:$C$37,MATCH('Rates Database'!J9122,'EDC Component Dictionary'!$B$5:$B$37,0)), "Energy Supply")</f>
        <v>Energy Supply</v>
      </c>
      <c r="L9122" s="12">
        <v>0.1032</v>
      </c>
      <c r="M9122" s="12"/>
    </row>
    <row r="9123" spans="1:13" x14ac:dyDescent="0.3">
      <c r="A9123" s="18">
        <v>9121</v>
      </c>
      <c r="B9123" s="18">
        <f t="shared" si="284"/>
        <v>2021</v>
      </c>
      <c r="C9123" s="17">
        <v>44228</v>
      </c>
      <c r="D9123" s="18" t="s">
        <v>130</v>
      </c>
      <c r="E9123" s="18" t="s">
        <v>163</v>
      </c>
      <c r="F9123" s="18" t="str">
        <f t="shared" si="285"/>
        <v>Eversource_EMA-Holliston Muni Agg Rate-44228</v>
      </c>
      <c r="G9123" s="11" t="s">
        <v>131</v>
      </c>
      <c r="H9123" s="11" t="s">
        <v>54</v>
      </c>
      <c r="I9123" s="11" t="s">
        <v>99</v>
      </c>
      <c r="J9123" s="11" t="s">
        <v>246</v>
      </c>
      <c r="K9123" s="11" t="str">
        <f>IFERROR(INDEX('EDC Component Dictionary'!$C$5:$C$37,MATCH('Rates Database'!J9123,'EDC Component Dictionary'!$B$5:$B$37,0)), "Energy Supply")</f>
        <v>Energy Supply</v>
      </c>
      <c r="L9123" s="12">
        <v>0.10331</v>
      </c>
      <c r="M9123" s="12"/>
    </row>
    <row r="9124" spans="1:13" x14ac:dyDescent="0.3">
      <c r="A9124" s="18">
        <v>9122</v>
      </c>
      <c r="B9124" s="18">
        <f t="shared" si="284"/>
        <v>2021</v>
      </c>
      <c r="C9124" s="17">
        <v>44228</v>
      </c>
      <c r="D9124" s="18" t="s">
        <v>130</v>
      </c>
      <c r="E9124" s="18" t="s">
        <v>164</v>
      </c>
      <c r="F9124" s="18" t="str">
        <f t="shared" si="285"/>
        <v>National Grid-Auburn Muni Agg Rate-44228</v>
      </c>
      <c r="G9124" s="11" t="s">
        <v>131</v>
      </c>
      <c r="H9124" s="11" t="s">
        <v>54</v>
      </c>
      <c r="I9124" s="11" t="s">
        <v>99</v>
      </c>
      <c r="J9124" s="11" t="s">
        <v>258</v>
      </c>
      <c r="K9124" s="11" t="str">
        <f>IFERROR(INDEX('EDC Component Dictionary'!$C$5:$C$37,MATCH('Rates Database'!J9124,'EDC Component Dictionary'!$B$5:$B$37,0)), "Energy Supply")</f>
        <v>Energy Supply</v>
      </c>
      <c r="L9124" s="12">
        <v>0.10353999999999999</v>
      </c>
      <c r="M9124" s="12"/>
    </row>
    <row r="9125" spans="1:13" x14ac:dyDescent="0.3">
      <c r="A9125" s="18">
        <v>9123</v>
      </c>
      <c r="B9125" s="18">
        <f t="shared" si="284"/>
        <v>2021</v>
      </c>
      <c r="C9125" s="17">
        <v>44228</v>
      </c>
      <c r="D9125" s="18" t="s">
        <v>130</v>
      </c>
      <c r="E9125" s="18" t="s">
        <v>163</v>
      </c>
      <c r="F9125" s="18" t="str">
        <f t="shared" si="285"/>
        <v>Eversource_EMA-Stoneham Muni Agg Rate-44228</v>
      </c>
      <c r="G9125" s="11" t="s">
        <v>131</v>
      </c>
      <c r="H9125" s="11" t="s">
        <v>54</v>
      </c>
      <c r="I9125" s="11" t="s">
        <v>99</v>
      </c>
      <c r="J9125" s="11" t="s">
        <v>267</v>
      </c>
      <c r="K9125" s="11" t="str">
        <f>IFERROR(INDEX('EDC Component Dictionary'!$C$5:$C$37,MATCH('Rates Database'!J9125,'EDC Component Dictionary'!$B$5:$B$37,0)), "Energy Supply")</f>
        <v>Energy Supply</v>
      </c>
      <c r="L9125" s="12">
        <v>0.10366</v>
      </c>
      <c r="M9125" s="12"/>
    </row>
    <row r="9126" spans="1:13" x14ac:dyDescent="0.3">
      <c r="A9126" s="18">
        <v>9124</v>
      </c>
      <c r="B9126" s="18">
        <f t="shared" si="284"/>
        <v>2021</v>
      </c>
      <c r="C9126" s="17">
        <v>44228</v>
      </c>
      <c r="D9126" s="18" t="s">
        <v>130</v>
      </c>
      <c r="E9126" s="18" t="s">
        <v>164</v>
      </c>
      <c r="F9126" s="18" t="str">
        <f t="shared" si="285"/>
        <v>National Grid-Foxborough Muni Agg Rate-44228</v>
      </c>
      <c r="G9126" s="11" t="s">
        <v>131</v>
      </c>
      <c r="H9126" s="11" t="s">
        <v>54</v>
      </c>
      <c r="I9126" s="11" t="s">
        <v>99</v>
      </c>
      <c r="J9126" s="11" t="s">
        <v>256</v>
      </c>
      <c r="K9126" s="11" t="str">
        <f>IFERROR(INDEX('EDC Component Dictionary'!$C$5:$C$37,MATCH('Rates Database'!J9126,'EDC Component Dictionary'!$B$5:$B$37,0)), "Energy Supply")</f>
        <v>Energy Supply</v>
      </c>
      <c r="L9126" s="12">
        <v>0.10373</v>
      </c>
      <c r="M9126" s="12"/>
    </row>
    <row r="9127" spans="1:13" x14ac:dyDescent="0.3">
      <c r="A9127" s="18">
        <v>9125</v>
      </c>
      <c r="B9127" s="18">
        <f t="shared" si="284"/>
        <v>2021</v>
      </c>
      <c r="C9127" s="17">
        <v>44228</v>
      </c>
      <c r="D9127" s="18" t="s">
        <v>130</v>
      </c>
      <c r="E9127" s="18" t="s">
        <v>164</v>
      </c>
      <c r="F9127" s="18" t="str">
        <f t="shared" si="285"/>
        <v>National Grid-Orange Muni Agg Rate-44228</v>
      </c>
      <c r="G9127" s="11" t="s">
        <v>131</v>
      </c>
      <c r="H9127" s="11" t="s">
        <v>54</v>
      </c>
      <c r="I9127" s="11" t="s">
        <v>99</v>
      </c>
      <c r="J9127" s="11" t="s">
        <v>182</v>
      </c>
      <c r="K9127" s="11" t="str">
        <f>IFERROR(INDEX('EDC Component Dictionary'!$C$5:$C$37,MATCH('Rates Database'!J9127,'EDC Component Dictionary'!$B$5:$B$37,0)), "Energy Supply")</f>
        <v>Energy Supply</v>
      </c>
      <c r="L9127" s="12">
        <v>0.10383000000000001</v>
      </c>
      <c r="M9127" s="12"/>
    </row>
    <row r="9128" spans="1:13" x14ac:dyDescent="0.3">
      <c r="A9128" s="18">
        <v>9126</v>
      </c>
      <c r="B9128" s="18">
        <f t="shared" si="284"/>
        <v>2021</v>
      </c>
      <c r="C9128" s="17">
        <v>44228</v>
      </c>
      <c r="D9128" s="18" t="s">
        <v>130</v>
      </c>
      <c r="E9128" s="18" t="s">
        <v>163</v>
      </c>
      <c r="F9128" s="18" t="str">
        <f t="shared" si="285"/>
        <v>Eversource_EMA-Ashland Muni Agg Rate-44228</v>
      </c>
      <c r="G9128" s="11" t="s">
        <v>131</v>
      </c>
      <c r="H9128" s="11" t="s">
        <v>54</v>
      </c>
      <c r="I9128" s="11" t="s">
        <v>99</v>
      </c>
      <c r="J9128" s="11" t="s">
        <v>234</v>
      </c>
      <c r="K9128" s="11" t="str">
        <f>IFERROR(INDEX('EDC Component Dictionary'!$C$5:$C$37,MATCH('Rates Database'!J9128,'EDC Component Dictionary'!$B$5:$B$37,0)), "Energy Supply")</f>
        <v>Energy Supply</v>
      </c>
      <c r="L9128" s="12">
        <v>0.10409</v>
      </c>
      <c r="M9128" s="12"/>
    </row>
    <row r="9129" spans="1:13" x14ac:dyDescent="0.3">
      <c r="A9129" s="18">
        <v>9127</v>
      </c>
      <c r="B9129" s="18">
        <f t="shared" si="284"/>
        <v>2021</v>
      </c>
      <c r="C9129" s="17">
        <v>44228</v>
      </c>
      <c r="D9129" s="18" t="s">
        <v>130</v>
      </c>
      <c r="E9129" s="18" t="s">
        <v>164</v>
      </c>
      <c r="F9129" s="18" t="str">
        <f t="shared" si="285"/>
        <v>National Grid-Westborough Muni Agg Rate-44228</v>
      </c>
      <c r="G9129" s="11" t="s">
        <v>131</v>
      </c>
      <c r="H9129" s="11" t="s">
        <v>54</v>
      </c>
      <c r="I9129" s="11" t="s">
        <v>99</v>
      </c>
      <c r="J9129" s="11" t="s">
        <v>172</v>
      </c>
      <c r="K9129" s="11" t="str">
        <f>IFERROR(INDEX('EDC Component Dictionary'!$C$5:$C$37,MATCH('Rates Database'!J9129,'EDC Component Dictionary'!$B$5:$B$37,0)), "Energy Supply")</f>
        <v>Energy Supply</v>
      </c>
      <c r="L9129" s="12">
        <v>0.10448</v>
      </c>
      <c r="M9129" s="12"/>
    </row>
    <row r="9130" spans="1:13" x14ac:dyDescent="0.3">
      <c r="A9130" s="18">
        <v>9128</v>
      </c>
      <c r="B9130" s="18">
        <f t="shared" si="284"/>
        <v>2021</v>
      </c>
      <c r="C9130" s="17">
        <v>44228</v>
      </c>
      <c r="D9130" s="18" t="s">
        <v>130</v>
      </c>
      <c r="E9130" s="18" t="s">
        <v>36</v>
      </c>
      <c r="F9130" s="18" t="str">
        <f t="shared" si="285"/>
        <v>Unitil-Ashby Muni Agg Rate-44228</v>
      </c>
      <c r="G9130" s="11" t="s">
        <v>131</v>
      </c>
      <c r="H9130" s="11" t="s">
        <v>54</v>
      </c>
      <c r="I9130" s="11" t="s">
        <v>99</v>
      </c>
      <c r="J9130" s="11" t="s">
        <v>235</v>
      </c>
      <c r="K9130" s="11" t="str">
        <f>IFERROR(INDEX('EDC Component Dictionary'!$C$5:$C$37,MATCH('Rates Database'!J9130,'EDC Component Dictionary'!$B$5:$B$37,0)), "Energy Supply")</f>
        <v>Energy Supply</v>
      </c>
      <c r="L9130" s="12">
        <v>0.10444000000000001</v>
      </c>
      <c r="M9130" s="12"/>
    </row>
    <row r="9131" spans="1:13" x14ac:dyDescent="0.3">
      <c r="A9131" s="18">
        <v>9129</v>
      </c>
      <c r="B9131" s="18">
        <f t="shared" si="284"/>
        <v>2021</v>
      </c>
      <c r="C9131" s="17">
        <v>44228</v>
      </c>
      <c r="D9131" s="18" t="s">
        <v>130</v>
      </c>
      <c r="E9131" s="18" t="s">
        <v>163</v>
      </c>
      <c r="F9131" s="18" t="str">
        <f t="shared" si="285"/>
        <v>Eversource_EMA-Acushnet Muni Agg Rate-44228</v>
      </c>
      <c r="G9131" s="11" t="s">
        <v>131</v>
      </c>
      <c r="H9131" s="11" t="s">
        <v>54</v>
      </c>
      <c r="I9131" s="11" t="s">
        <v>99</v>
      </c>
      <c r="J9131" s="11" t="s">
        <v>185</v>
      </c>
      <c r="K9131" s="11" t="str">
        <f>IFERROR(INDEX('EDC Component Dictionary'!$C$5:$C$37,MATCH('Rates Database'!J9131,'EDC Component Dictionary'!$B$5:$B$37,0)), "Energy Supply")</f>
        <v>Energy Supply</v>
      </c>
      <c r="L9131" s="12">
        <v>0.1047</v>
      </c>
      <c r="M9131" s="12"/>
    </row>
    <row r="9132" spans="1:13" x14ac:dyDescent="0.3">
      <c r="A9132" s="18">
        <v>9130</v>
      </c>
      <c r="B9132" s="18">
        <f t="shared" si="284"/>
        <v>2021</v>
      </c>
      <c r="C9132" s="17">
        <v>44228</v>
      </c>
      <c r="D9132" s="18" t="s">
        <v>130</v>
      </c>
      <c r="E9132" s="18" t="s">
        <v>164</v>
      </c>
      <c r="F9132" s="18" t="str">
        <f t="shared" si="285"/>
        <v>National Grid-Attleboro Muni Agg Rate-44228</v>
      </c>
      <c r="G9132" s="11" t="s">
        <v>131</v>
      </c>
      <c r="H9132" s="11" t="s">
        <v>54</v>
      </c>
      <c r="I9132" s="11" t="s">
        <v>99</v>
      </c>
      <c r="J9132" s="11" t="s">
        <v>186</v>
      </c>
      <c r="K9132" s="11" t="str">
        <f>IFERROR(INDEX('EDC Component Dictionary'!$C$5:$C$37,MATCH('Rates Database'!J9132,'EDC Component Dictionary'!$B$5:$B$37,0)), "Energy Supply")</f>
        <v>Energy Supply</v>
      </c>
      <c r="L9132" s="12">
        <v>0.10471</v>
      </c>
      <c r="M9132" s="12"/>
    </row>
    <row r="9133" spans="1:13" x14ac:dyDescent="0.3">
      <c r="A9133" s="18">
        <v>9131</v>
      </c>
      <c r="B9133" s="18">
        <f t="shared" si="284"/>
        <v>2021</v>
      </c>
      <c r="C9133" s="17">
        <v>44228</v>
      </c>
      <c r="D9133" s="18" t="s">
        <v>130</v>
      </c>
      <c r="E9133" s="18" t="s">
        <v>163</v>
      </c>
      <c r="F9133" s="18" t="str">
        <f t="shared" si="285"/>
        <v>Eversource_EMA-Dartmouth Muni Agg Rate-44228</v>
      </c>
      <c r="G9133" s="11" t="s">
        <v>131</v>
      </c>
      <c r="H9133" s="11" t="s">
        <v>54</v>
      </c>
      <c r="I9133" s="11" t="s">
        <v>99</v>
      </c>
      <c r="J9133" s="11" t="s">
        <v>189</v>
      </c>
      <c r="K9133" s="11" t="str">
        <f>IFERROR(INDEX('EDC Component Dictionary'!$C$5:$C$37,MATCH('Rates Database'!J9133,'EDC Component Dictionary'!$B$5:$B$37,0)), "Energy Supply")</f>
        <v>Energy Supply</v>
      </c>
      <c r="L9133" s="12">
        <v>0.1047</v>
      </c>
      <c r="M9133" s="12"/>
    </row>
    <row r="9134" spans="1:13" x14ac:dyDescent="0.3">
      <c r="A9134" s="18">
        <v>9132</v>
      </c>
      <c r="B9134" s="18">
        <f t="shared" si="284"/>
        <v>2021</v>
      </c>
      <c r="C9134" s="17">
        <v>44228</v>
      </c>
      <c r="D9134" s="18" t="s">
        <v>130</v>
      </c>
      <c r="E9134" s="18" t="s">
        <v>164</v>
      </c>
      <c r="F9134" s="18" t="str">
        <f t="shared" si="285"/>
        <v>National Grid-Dighton Muni Agg Rate-44228</v>
      </c>
      <c r="G9134" s="11" t="s">
        <v>131</v>
      </c>
      <c r="H9134" s="11" t="s">
        <v>54</v>
      </c>
      <c r="I9134" s="11" t="s">
        <v>99</v>
      </c>
      <c r="J9134" s="11" t="s">
        <v>190</v>
      </c>
      <c r="K9134" s="11" t="str">
        <f>IFERROR(INDEX('EDC Component Dictionary'!$C$5:$C$37,MATCH('Rates Database'!J9134,'EDC Component Dictionary'!$B$5:$B$37,0)), "Energy Supply")</f>
        <v>Energy Supply</v>
      </c>
      <c r="L9134" s="12">
        <v>0.1047</v>
      </c>
      <c r="M9134" s="12"/>
    </row>
    <row r="9135" spans="1:13" x14ac:dyDescent="0.3">
      <c r="A9135" s="18">
        <v>9133</v>
      </c>
      <c r="B9135" s="18">
        <f t="shared" si="284"/>
        <v>2021</v>
      </c>
      <c r="C9135" s="17">
        <v>44228</v>
      </c>
      <c r="D9135" s="18" t="s">
        <v>130</v>
      </c>
      <c r="E9135" s="18" t="s">
        <v>164</v>
      </c>
      <c r="F9135" s="18" t="str">
        <f t="shared" si="285"/>
        <v>National Grid-Douglas Muni Agg Rate-44228</v>
      </c>
      <c r="G9135" s="11" t="s">
        <v>131</v>
      </c>
      <c r="H9135" s="11" t="s">
        <v>54</v>
      </c>
      <c r="I9135" s="11" t="s">
        <v>99</v>
      </c>
      <c r="J9135" s="11" t="s">
        <v>191</v>
      </c>
      <c r="K9135" s="11" t="str">
        <f>IFERROR(INDEX('EDC Component Dictionary'!$C$5:$C$37,MATCH('Rates Database'!J9135,'EDC Component Dictionary'!$B$5:$B$37,0)), "Energy Supply")</f>
        <v>Energy Supply</v>
      </c>
      <c r="L9135" s="12">
        <v>0.1047</v>
      </c>
      <c r="M9135" s="12"/>
    </row>
    <row r="9136" spans="1:13" x14ac:dyDescent="0.3">
      <c r="A9136" s="18">
        <v>9134</v>
      </c>
      <c r="B9136" s="18">
        <f t="shared" si="284"/>
        <v>2021</v>
      </c>
      <c r="C9136" s="17">
        <v>44228</v>
      </c>
      <c r="D9136" s="18" t="s">
        <v>130</v>
      </c>
      <c r="E9136" s="18" t="s">
        <v>163</v>
      </c>
      <c r="F9136" s="18" t="str">
        <f t="shared" si="285"/>
        <v>Eversource_EMA-Carver Muni Agg Rate-44228</v>
      </c>
      <c r="G9136" s="11" t="s">
        <v>131</v>
      </c>
      <c r="H9136" s="11" t="s">
        <v>54</v>
      </c>
      <c r="I9136" s="11" t="s">
        <v>99</v>
      </c>
      <c r="J9136" s="11" t="s">
        <v>187</v>
      </c>
      <c r="K9136" s="11" t="str">
        <f>IFERROR(INDEX('EDC Component Dictionary'!$C$5:$C$37,MATCH('Rates Database'!J9136,'EDC Component Dictionary'!$B$5:$B$37,0)), "Energy Supply")</f>
        <v>Energy Supply</v>
      </c>
      <c r="L9136" s="12">
        <v>0.1047</v>
      </c>
      <c r="M9136" s="12"/>
    </row>
    <row r="9137" spans="1:13" x14ac:dyDescent="0.3">
      <c r="A9137" s="18">
        <v>9135</v>
      </c>
      <c r="B9137" s="18">
        <f t="shared" si="284"/>
        <v>2021</v>
      </c>
      <c r="C9137" s="17">
        <v>44228</v>
      </c>
      <c r="D9137" s="18" t="s">
        <v>130</v>
      </c>
      <c r="E9137" s="18" t="s">
        <v>164</v>
      </c>
      <c r="F9137" s="18" t="str">
        <f t="shared" si="285"/>
        <v>National Grid-Dracut Muni Agg Rate-44228</v>
      </c>
      <c r="G9137" s="11" t="s">
        <v>131</v>
      </c>
      <c r="H9137" s="11" t="s">
        <v>54</v>
      </c>
      <c r="I9137" s="11" t="s">
        <v>99</v>
      </c>
      <c r="J9137" s="11" t="s">
        <v>192</v>
      </c>
      <c r="K9137" s="11" t="str">
        <f>IFERROR(INDEX('EDC Component Dictionary'!$C$5:$C$37,MATCH('Rates Database'!J9137,'EDC Component Dictionary'!$B$5:$B$37,0)), "Energy Supply")</f>
        <v>Energy Supply</v>
      </c>
      <c r="L9137" s="12">
        <v>0.1047</v>
      </c>
      <c r="M9137" s="12"/>
    </row>
    <row r="9138" spans="1:13" x14ac:dyDescent="0.3">
      <c r="A9138" s="18">
        <v>9136</v>
      </c>
      <c r="B9138" s="18">
        <f t="shared" si="284"/>
        <v>2021</v>
      </c>
      <c r="C9138" s="17">
        <v>44228</v>
      </c>
      <c r="D9138" s="18" t="s">
        <v>130</v>
      </c>
      <c r="E9138" s="18" t="s">
        <v>164</v>
      </c>
      <c r="F9138" s="18" t="str">
        <f t="shared" si="285"/>
        <v>National Grid-Fall River Muni Agg Rate-44228</v>
      </c>
      <c r="G9138" s="11" t="s">
        <v>131</v>
      </c>
      <c r="H9138" s="11" t="s">
        <v>54</v>
      </c>
      <c r="I9138" s="11" t="s">
        <v>99</v>
      </c>
      <c r="J9138" s="11" t="s">
        <v>194</v>
      </c>
      <c r="K9138" s="11" t="str">
        <f>IFERROR(INDEX('EDC Component Dictionary'!$C$5:$C$37,MATCH('Rates Database'!J9138,'EDC Component Dictionary'!$B$5:$B$37,0)), "Energy Supply")</f>
        <v>Energy Supply</v>
      </c>
      <c r="L9138" s="12">
        <v>0.1047</v>
      </c>
      <c r="M9138" s="12"/>
    </row>
    <row r="9139" spans="1:13" x14ac:dyDescent="0.3">
      <c r="A9139" s="18">
        <v>9137</v>
      </c>
      <c r="B9139" s="18">
        <f t="shared" si="284"/>
        <v>2021</v>
      </c>
      <c r="C9139" s="17">
        <v>44228</v>
      </c>
      <c r="D9139" s="18" t="s">
        <v>130</v>
      </c>
      <c r="E9139" s="18" t="s">
        <v>163</v>
      </c>
      <c r="F9139" s="18" t="str">
        <f t="shared" si="285"/>
        <v>Eversource_EMA-Freetown Muni Agg Rate-44228</v>
      </c>
      <c r="G9139" s="11" t="s">
        <v>131</v>
      </c>
      <c r="H9139" s="11" t="s">
        <v>54</v>
      </c>
      <c r="I9139" s="11" t="s">
        <v>99</v>
      </c>
      <c r="J9139" s="11" t="s">
        <v>195</v>
      </c>
      <c r="K9139" s="11" t="str">
        <f>IFERROR(INDEX('EDC Component Dictionary'!$C$5:$C$37,MATCH('Rates Database'!J9139,'EDC Component Dictionary'!$B$5:$B$37,0)), "Energy Supply")</f>
        <v>Energy Supply</v>
      </c>
      <c r="L9139" s="12">
        <v>0.1047</v>
      </c>
      <c r="M9139" s="12"/>
    </row>
    <row r="9140" spans="1:13" x14ac:dyDescent="0.3">
      <c r="A9140" s="18">
        <v>9138</v>
      </c>
      <c r="B9140" s="18">
        <f t="shared" si="284"/>
        <v>2021</v>
      </c>
      <c r="C9140" s="17">
        <v>44228</v>
      </c>
      <c r="D9140" s="18" t="s">
        <v>130</v>
      </c>
      <c r="E9140" s="18" t="s">
        <v>163</v>
      </c>
      <c r="F9140" s="18" t="str">
        <f t="shared" si="285"/>
        <v>Eversource_EMA-Marion Muni Agg Rate-44228</v>
      </c>
      <c r="G9140" s="11" t="s">
        <v>131</v>
      </c>
      <c r="H9140" s="11" t="s">
        <v>54</v>
      </c>
      <c r="I9140" s="11" t="s">
        <v>99</v>
      </c>
      <c r="J9140" s="11" t="s">
        <v>196</v>
      </c>
      <c r="K9140" s="11" t="str">
        <f>IFERROR(INDEX('EDC Component Dictionary'!$C$5:$C$37,MATCH('Rates Database'!J9140,'EDC Component Dictionary'!$B$5:$B$37,0)), "Energy Supply")</f>
        <v>Energy Supply</v>
      </c>
      <c r="L9140" s="12">
        <v>0.1047</v>
      </c>
      <c r="M9140" s="12"/>
    </row>
    <row r="9141" spans="1:13" x14ac:dyDescent="0.3">
      <c r="A9141" s="18">
        <v>9139</v>
      </c>
      <c r="B9141" s="18">
        <f t="shared" si="284"/>
        <v>2021</v>
      </c>
      <c r="C9141" s="17">
        <v>44228</v>
      </c>
      <c r="D9141" s="18" t="s">
        <v>130</v>
      </c>
      <c r="E9141" s="18" t="s">
        <v>163</v>
      </c>
      <c r="F9141" s="18" t="str">
        <f t="shared" si="285"/>
        <v>Eversource_EMA-Mattapoisett Muni Agg Rate-44228</v>
      </c>
      <c r="G9141" s="11" t="s">
        <v>131</v>
      </c>
      <c r="H9141" s="11" t="s">
        <v>54</v>
      </c>
      <c r="I9141" s="11" t="s">
        <v>99</v>
      </c>
      <c r="J9141" s="11" t="s">
        <v>197</v>
      </c>
      <c r="K9141" s="11" t="str">
        <f>IFERROR(INDEX('EDC Component Dictionary'!$C$5:$C$37,MATCH('Rates Database'!J9141,'EDC Component Dictionary'!$B$5:$B$37,0)), "Energy Supply")</f>
        <v>Energy Supply</v>
      </c>
      <c r="L9141" s="12">
        <v>0.1047</v>
      </c>
      <c r="M9141" s="12"/>
    </row>
    <row r="9142" spans="1:13" x14ac:dyDescent="0.3">
      <c r="A9142" s="18">
        <v>9140</v>
      </c>
      <c r="B9142" s="18">
        <f t="shared" si="284"/>
        <v>2021</v>
      </c>
      <c r="C9142" s="17">
        <v>44228</v>
      </c>
      <c r="D9142" s="18" t="s">
        <v>130</v>
      </c>
      <c r="E9142" s="18" t="s">
        <v>163</v>
      </c>
      <c r="F9142" s="18" t="str">
        <f t="shared" si="285"/>
        <v>Eversource_EMA-New Bedford Muni Agg Rate-44228</v>
      </c>
      <c r="G9142" s="11" t="s">
        <v>131</v>
      </c>
      <c r="H9142" s="11" t="s">
        <v>54</v>
      </c>
      <c r="I9142" s="11" t="s">
        <v>99</v>
      </c>
      <c r="J9142" s="11" t="s">
        <v>199</v>
      </c>
      <c r="K9142" s="11" t="str">
        <f>IFERROR(INDEX('EDC Component Dictionary'!$C$5:$C$37,MATCH('Rates Database'!J9142,'EDC Component Dictionary'!$B$5:$B$37,0)), "Energy Supply")</f>
        <v>Energy Supply</v>
      </c>
      <c r="L9142" s="12">
        <v>0.1047</v>
      </c>
      <c r="M9142" s="12"/>
    </row>
    <row r="9143" spans="1:13" x14ac:dyDescent="0.3">
      <c r="A9143" s="18">
        <v>9141</v>
      </c>
      <c r="B9143" s="18">
        <f t="shared" si="284"/>
        <v>2021</v>
      </c>
      <c r="C9143" s="17">
        <v>44228</v>
      </c>
      <c r="D9143" s="18" t="s">
        <v>130</v>
      </c>
      <c r="E9143" s="18" t="s">
        <v>164</v>
      </c>
      <c r="F9143" s="18" t="str">
        <f t="shared" si="285"/>
        <v>National Grid-Northbridge Muni Agg Rate-44228</v>
      </c>
      <c r="G9143" s="11" t="s">
        <v>131</v>
      </c>
      <c r="H9143" s="11" t="s">
        <v>54</v>
      </c>
      <c r="I9143" s="11" t="s">
        <v>99</v>
      </c>
      <c r="J9143" s="11" t="s">
        <v>200</v>
      </c>
      <c r="K9143" s="11" t="str">
        <f>IFERROR(INDEX('EDC Component Dictionary'!$C$5:$C$37,MATCH('Rates Database'!J9143,'EDC Component Dictionary'!$B$5:$B$37,0)), "Energy Supply")</f>
        <v>Energy Supply</v>
      </c>
      <c r="L9143" s="12">
        <v>0.1047</v>
      </c>
      <c r="M9143" s="12"/>
    </row>
    <row r="9144" spans="1:13" x14ac:dyDescent="0.3">
      <c r="A9144" s="18">
        <v>9142</v>
      </c>
      <c r="B9144" s="18">
        <f t="shared" si="284"/>
        <v>2021</v>
      </c>
      <c r="C9144" s="17">
        <v>44228</v>
      </c>
      <c r="D9144" s="18" t="s">
        <v>130</v>
      </c>
      <c r="E9144" s="18" t="s">
        <v>164</v>
      </c>
      <c r="F9144" s="18" t="str">
        <f t="shared" si="285"/>
        <v>National Grid-Norton Muni Agg Rate-44228</v>
      </c>
      <c r="G9144" s="11" t="s">
        <v>131</v>
      </c>
      <c r="H9144" s="11" t="s">
        <v>54</v>
      </c>
      <c r="I9144" s="11" t="s">
        <v>99</v>
      </c>
      <c r="J9144" s="11" t="s">
        <v>201</v>
      </c>
      <c r="K9144" s="11" t="str">
        <f>IFERROR(INDEX('EDC Component Dictionary'!$C$5:$C$37,MATCH('Rates Database'!J9144,'EDC Component Dictionary'!$B$5:$B$37,0)), "Energy Supply")</f>
        <v>Energy Supply</v>
      </c>
      <c r="L9144" s="12">
        <v>0.1047</v>
      </c>
      <c r="M9144" s="12"/>
    </row>
    <row r="9145" spans="1:13" x14ac:dyDescent="0.3">
      <c r="A9145" s="18">
        <v>9143</v>
      </c>
      <c r="B9145" s="18">
        <f t="shared" si="284"/>
        <v>2021</v>
      </c>
      <c r="C9145" s="17">
        <v>44228</v>
      </c>
      <c r="D9145" s="18" t="s">
        <v>130</v>
      </c>
      <c r="E9145" s="18" t="s">
        <v>164</v>
      </c>
      <c r="F9145" s="18" t="str">
        <f t="shared" si="285"/>
        <v>National Grid-Plainville Muni Agg Rate-44228</v>
      </c>
      <c r="G9145" s="11" t="s">
        <v>131</v>
      </c>
      <c r="H9145" s="11" t="s">
        <v>54</v>
      </c>
      <c r="I9145" s="11" t="s">
        <v>99</v>
      </c>
      <c r="J9145" s="11" t="s">
        <v>203</v>
      </c>
      <c r="K9145" s="11" t="str">
        <f>IFERROR(INDEX('EDC Component Dictionary'!$C$5:$C$37,MATCH('Rates Database'!J9145,'EDC Component Dictionary'!$B$5:$B$37,0)), "Energy Supply")</f>
        <v>Energy Supply</v>
      </c>
      <c r="L9145" s="12">
        <v>0.1047</v>
      </c>
      <c r="M9145" s="12"/>
    </row>
    <row r="9146" spans="1:13" x14ac:dyDescent="0.3">
      <c r="A9146" s="18">
        <v>9144</v>
      </c>
      <c r="B9146" s="18">
        <f t="shared" si="284"/>
        <v>2021</v>
      </c>
      <c r="C9146" s="17">
        <v>44228</v>
      </c>
      <c r="D9146" s="18" t="s">
        <v>130</v>
      </c>
      <c r="E9146" s="18" t="s">
        <v>164</v>
      </c>
      <c r="F9146" s="18" t="str">
        <f t="shared" si="285"/>
        <v>National Grid-Rehoboth Muni Agg Rate-44228</v>
      </c>
      <c r="G9146" s="11" t="s">
        <v>131</v>
      </c>
      <c r="H9146" s="11" t="s">
        <v>54</v>
      </c>
      <c r="I9146" s="11" t="s">
        <v>99</v>
      </c>
      <c r="J9146" s="11" t="s">
        <v>204</v>
      </c>
      <c r="K9146" s="11" t="str">
        <f>IFERROR(INDEX('EDC Component Dictionary'!$C$5:$C$37,MATCH('Rates Database'!J9146,'EDC Component Dictionary'!$B$5:$B$37,0)), "Energy Supply")</f>
        <v>Energy Supply</v>
      </c>
      <c r="L9146" s="12">
        <v>0.1047</v>
      </c>
      <c r="M9146" s="12"/>
    </row>
    <row r="9147" spans="1:13" x14ac:dyDescent="0.3">
      <c r="A9147" s="18">
        <v>9145</v>
      </c>
      <c r="B9147" s="18">
        <f t="shared" si="284"/>
        <v>2021</v>
      </c>
      <c r="C9147" s="17">
        <v>44228</v>
      </c>
      <c r="D9147" s="18" t="s">
        <v>130</v>
      </c>
      <c r="E9147" s="18" t="s">
        <v>164</v>
      </c>
      <c r="F9147" s="18" t="str">
        <f t="shared" si="285"/>
        <v>National Grid-Seekonk Muni Agg Rate-44228</v>
      </c>
      <c r="G9147" s="11" t="s">
        <v>131</v>
      </c>
      <c r="H9147" s="11" t="s">
        <v>54</v>
      </c>
      <c r="I9147" s="11" t="s">
        <v>99</v>
      </c>
      <c r="J9147" s="11" t="s">
        <v>205</v>
      </c>
      <c r="K9147" s="11" t="str">
        <f>IFERROR(INDEX('EDC Component Dictionary'!$C$5:$C$37,MATCH('Rates Database'!J9147,'EDC Component Dictionary'!$B$5:$B$37,0)), "Energy Supply")</f>
        <v>Energy Supply</v>
      </c>
      <c r="L9147" s="12">
        <v>0.1047</v>
      </c>
      <c r="M9147" s="12"/>
    </row>
    <row r="9148" spans="1:13" x14ac:dyDescent="0.3">
      <c r="A9148" s="18">
        <v>9146</v>
      </c>
      <c r="B9148" s="18">
        <f t="shared" si="284"/>
        <v>2021</v>
      </c>
      <c r="C9148" s="17">
        <v>44228</v>
      </c>
      <c r="D9148" s="18" t="s">
        <v>130</v>
      </c>
      <c r="E9148" s="18" t="s">
        <v>164</v>
      </c>
      <c r="F9148" s="18" t="str">
        <f t="shared" si="285"/>
        <v>National Grid-Somerset Muni Agg Rate-44228</v>
      </c>
      <c r="G9148" s="11" t="s">
        <v>131</v>
      </c>
      <c r="H9148" s="11" t="s">
        <v>54</v>
      </c>
      <c r="I9148" s="11" t="s">
        <v>99</v>
      </c>
      <c r="J9148" s="11" t="s">
        <v>206</v>
      </c>
      <c r="K9148" s="11" t="str">
        <f>IFERROR(INDEX('EDC Component Dictionary'!$C$5:$C$37,MATCH('Rates Database'!J9148,'EDC Component Dictionary'!$B$5:$B$37,0)), "Energy Supply")</f>
        <v>Energy Supply</v>
      </c>
      <c r="L9148" s="12">
        <v>0.1047</v>
      </c>
      <c r="M9148" s="12"/>
    </row>
    <row r="9149" spans="1:13" x14ac:dyDescent="0.3">
      <c r="A9149" s="18">
        <v>9147</v>
      </c>
      <c r="B9149" s="18">
        <f t="shared" si="284"/>
        <v>2021</v>
      </c>
      <c r="C9149" s="17">
        <v>44228</v>
      </c>
      <c r="D9149" s="18" t="s">
        <v>130</v>
      </c>
      <c r="E9149" s="18" t="s">
        <v>164</v>
      </c>
      <c r="F9149" s="18" t="str">
        <f t="shared" si="285"/>
        <v>National Grid-Swansea Muni Agg Rate-44228</v>
      </c>
      <c r="G9149" s="11" t="s">
        <v>131</v>
      </c>
      <c r="H9149" s="11" t="s">
        <v>54</v>
      </c>
      <c r="I9149" s="11" t="s">
        <v>99</v>
      </c>
      <c r="J9149" s="11" t="s">
        <v>207</v>
      </c>
      <c r="K9149" s="11" t="str">
        <f>IFERROR(INDEX('EDC Component Dictionary'!$C$5:$C$37,MATCH('Rates Database'!J9149,'EDC Component Dictionary'!$B$5:$B$37,0)), "Energy Supply")</f>
        <v>Energy Supply</v>
      </c>
      <c r="L9149" s="12">
        <v>0.1047</v>
      </c>
      <c r="M9149" s="12"/>
    </row>
    <row r="9150" spans="1:13" x14ac:dyDescent="0.3">
      <c r="A9150" s="18">
        <v>9148</v>
      </c>
      <c r="B9150" s="18">
        <f t="shared" si="284"/>
        <v>2021</v>
      </c>
      <c r="C9150" s="17">
        <v>44228</v>
      </c>
      <c r="D9150" s="18" t="s">
        <v>130</v>
      </c>
      <c r="E9150" s="18" t="s">
        <v>163</v>
      </c>
      <c r="F9150" s="18" t="str">
        <f t="shared" si="285"/>
        <v>Eversource_EMA-Wareham Muni Agg Rate-44228</v>
      </c>
      <c r="G9150" s="11" t="s">
        <v>131</v>
      </c>
      <c r="H9150" s="11" t="s">
        <v>54</v>
      </c>
      <c r="I9150" s="11" t="s">
        <v>99</v>
      </c>
      <c r="J9150" s="11" t="s">
        <v>273</v>
      </c>
      <c r="K9150" s="11" t="str">
        <f>IFERROR(INDEX('EDC Component Dictionary'!$C$5:$C$37,MATCH('Rates Database'!J9150,'EDC Component Dictionary'!$B$5:$B$37,0)), "Energy Supply")</f>
        <v>Energy Supply</v>
      </c>
      <c r="L9150" s="12">
        <v>0.1047</v>
      </c>
      <c r="M9150" s="12"/>
    </row>
    <row r="9151" spans="1:13" x14ac:dyDescent="0.3">
      <c r="A9151" s="18">
        <v>9149</v>
      </c>
      <c r="B9151" s="18">
        <f t="shared" si="284"/>
        <v>2021</v>
      </c>
      <c r="C9151" s="17">
        <v>44228</v>
      </c>
      <c r="D9151" s="18" t="s">
        <v>130</v>
      </c>
      <c r="E9151" s="18" t="s">
        <v>164</v>
      </c>
      <c r="F9151" s="18" t="str">
        <f t="shared" si="285"/>
        <v>National Grid-Westford Muni Agg Rate-44228</v>
      </c>
      <c r="G9151" s="11" t="s">
        <v>131</v>
      </c>
      <c r="H9151" s="11" t="s">
        <v>54</v>
      </c>
      <c r="I9151" s="11" t="s">
        <v>99</v>
      </c>
      <c r="J9151" s="11" t="s">
        <v>208</v>
      </c>
      <c r="K9151" s="11" t="str">
        <f>IFERROR(INDEX('EDC Component Dictionary'!$C$5:$C$37,MATCH('Rates Database'!J9151,'EDC Component Dictionary'!$B$5:$B$37,0)), "Energy Supply")</f>
        <v>Energy Supply</v>
      </c>
      <c r="L9151" s="12">
        <v>0.10298</v>
      </c>
      <c r="M9151" s="12"/>
    </row>
    <row r="9152" spans="1:13" x14ac:dyDescent="0.3">
      <c r="A9152" s="18">
        <v>9150</v>
      </c>
      <c r="B9152" s="18">
        <f t="shared" si="284"/>
        <v>2021</v>
      </c>
      <c r="C9152" s="17">
        <v>44228</v>
      </c>
      <c r="D9152" s="18" t="s">
        <v>130</v>
      </c>
      <c r="E9152" s="18" t="s">
        <v>163</v>
      </c>
      <c r="F9152" s="18" t="str">
        <f t="shared" si="285"/>
        <v>Eversource_EMA-Westport Muni Agg Rate-44228</v>
      </c>
      <c r="G9152" s="11" t="s">
        <v>131</v>
      </c>
      <c r="H9152" s="11" t="s">
        <v>54</v>
      </c>
      <c r="I9152" s="11" t="s">
        <v>99</v>
      </c>
      <c r="J9152" s="11" t="s">
        <v>209</v>
      </c>
      <c r="K9152" s="11" t="str">
        <f>IFERROR(INDEX('EDC Component Dictionary'!$C$5:$C$37,MATCH('Rates Database'!J9152,'EDC Component Dictionary'!$B$5:$B$37,0)), "Energy Supply")</f>
        <v>Energy Supply</v>
      </c>
      <c r="L9152" s="12">
        <v>0.1047</v>
      </c>
      <c r="M9152" s="12"/>
    </row>
    <row r="9153" spans="1:13" x14ac:dyDescent="0.3">
      <c r="A9153" s="18">
        <v>9151</v>
      </c>
      <c r="B9153" s="18">
        <f t="shared" si="284"/>
        <v>2021</v>
      </c>
      <c r="C9153" s="17">
        <v>44228</v>
      </c>
      <c r="D9153" s="18" t="s">
        <v>130</v>
      </c>
      <c r="E9153" s="18" t="s">
        <v>164</v>
      </c>
      <c r="F9153" s="18" t="str">
        <f t="shared" si="285"/>
        <v>National Grid-West Brookfield Muni Agg Rate-44228</v>
      </c>
      <c r="G9153" s="11" t="s">
        <v>131</v>
      </c>
      <c r="H9153" s="11" t="s">
        <v>54</v>
      </c>
      <c r="I9153" s="11" t="s">
        <v>99</v>
      </c>
      <c r="J9153" s="11" t="s">
        <v>177</v>
      </c>
      <c r="K9153" s="11" t="str">
        <f>IFERROR(INDEX('EDC Component Dictionary'!$C$5:$C$37,MATCH('Rates Database'!J9153,'EDC Component Dictionary'!$B$5:$B$37,0)), "Energy Supply")</f>
        <v>Energy Supply</v>
      </c>
      <c r="L9153" s="12">
        <v>0.10482</v>
      </c>
      <c r="M9153" s="12"/>
    </row>
    <row r="9154" spans="1:13" x14ac:dyDescent="0.3">
      <c r="A9154" s="18">
        <v>9152</v>
      </c>
      <c r="B9154" s="18">
        <f t="shared" si="284"/>
        <v>2021</v>
      </c>
      <c r="C9154" s="17">
        <v>44228</v>
      </c>
      <c r="D9154" s="18" t="s">
        <v>130</v>
      </c>
      <c r="E9154" s="18" t="s">
        <v>163</v>
      </c>
      <c r="F9154" s="18" t="str">
        <f t="shared" si="285"/>
        <v>Eversource_EMA-Somerville Muni Agg Rate-44228</v>
      </c>
      <c r="G9154" s="11" t="s">
        <v>131</v>
      </c>
      <c r="H9154" s="11" t="s">
        <v>54</v>
      </c>
      <c r="I9154" s="11" t="s">
        <v>99</v>
      </c>
      <c r="J9154" s="11" t="s">
        <v>212</v>
      </c>
      <c r="K9154" s="11" t="str">
        <f>IFERROR(INDEX('EDC Component Dictionary'!$C$5:$C$37,MATCH('Rates Database'!J9154,'EDC Component Dictionary'!$B$5:$B$37,0)), "Energy Supply")</f>
        <v>Energy Supply</v>
      </c>
      <c r="L9154" s="12">
        <v>0.10625</v>
      </c>
      <c r="M9154" s="12"/>
    </row>
    <row r="9155" spans="1:13" x14ac:dyDescent="0.3">
      <c r="A9155" s="18">
        <v>9153</v>
      </c>
      <c r="B9155" s="18">
        <f t="shared" ref="B9155:B9218" si="286">YEAR(C9155)</f>
        <v>2021</v>
      </c>
      <c r="C9155" s="17">
        <v>44228</v>
      </c>
      <c r="D9155" s="18" t="s">
        <v>130</v>
      </c>
      <c r="E9155" s="18" t="s">
        <v>164</v>
      </c>
      <c r="F9155" s="18" t="str">
        <f t="shared" si="285"/>
        <v>National Grid-Gardner Muni Agg Rate-44228</v>
      </c>
      <c r="G9155" s="11" t="s">
        <v>131</v>
      </c>
      <c r="H9155" s="11" t="s">
        <v>54</v>
      </c>
      <c r="I9155" s="11" t="s">
        <v>99</v>
      </c>
      <c r="J9155" s="11" t="s">
        <v>179</v>
      </c>
      <c r="K9155" s="11" t="str">
        <f>IFERROR(INDEX('EDC Component Dictionary'!$C$5:$C$37,MATCH('Rates Database'!J9155,'EDC Component Dictionary'!$B$5:$B$37,0)), "Energy Supply")</f>
        <v>Energy Supply</v>
      </c>
      <c r="L9155" s="12">
        <v>0.10521</v>
      </c>
      <c r="M9155" s="12"/>
    </row>
    <row r="9156" spans="1:13" x14ac:dyDescent="0.3">
      <c r="A9156" s="18">
        <v>9154</v>
      </c>
      <c r="B9156" s="18">
        <f t="shared" si="286"/>
        <v>2021</v>
      </c>
      <c r="C9156" s="17">
        <v>44228</v>
      </c>
      <c r="D9156" s="18" t="s">
        <v>130</v>
      </c>
      <c r="E9156" s="18" t="s">
        <v>164</v>
      </c>
      <c r="F9156" s="18" t="str">
        <f t="shared" ref="F9156:F9219" si="287">_xlfn.CONCAT(E9156,"-",J9156,"-",C9156)</f>
        <v>National Grid-Melrose Muni Agg Rate-44228</v>
      </c>
      <c r="G9156" s="11" t="s">
        <v>131</v>
      </c>
      <c r="H9156" s="11" t="s">
        <v>54</v>
      </c>
      <c r="I9156" s="11" t="s">
        <v>99</v>
      </c>
      <c r="J9156" s="11" t="s">
        <v>269</v>
      </c>
      <c r="K9156" s="11" t="str">
        <f>IFERROR(INDEX('EDC Component Dictionary'!$C$5:$C$37,MATCH('Rates Database'!J9156,'EDC Component Dictionary'!$B$5:$B$37,0)), "Energy Supply")</f>
        <v>Energy Supply</v>
      </c>
      <c r="L9156" s="12">
        <v>0.10564</v>
      </c>
      <c r="M9156" s="12"/>
    </row>
    <row r="9157" spans="1:13" x14ac:dyDescent="0.3">
      <c r="A9157" s="18">
        <v>9155</v>
      </c>
      <c r="B9157" s="18">
        <f t="shared" si="286"/>
        <v>2021</v>
      </c>
      <c r="C9157" s="17">
        <v>44228</v>
      </c>
      <c r="D9157" s="18" t="s">
        <v>130</v>
      </c>
      <c r="E9157" s="18" t="s">
        <v>163</v>
      </c>
      <c r="F9157" s="18" t="str">
        <f t="shared" si="287"/>
        <v>Eversource_EMA-Kingston Muni Agg Rate-44228</v>
      </c>
      <c r="G9157" s="11" t="s">
        <v>131</v>
      </c>
      <c r="H9157" s="11" t="s">
        <v>54</v>
      </c>
      <c r="I9157" s="11" t="s">
        <v>99</v>
      </c>
      <c r="J9157" s="11" t="s">
        <v>211</v>
      </c>
      <c r="K9157" s="11" t="str">
        <f>IFERROR(INDEX('EDC Component Dictionary'!$C$5:$C$37,MATCH('Rates Database'!J9157,'EDC Component Dictionary'!$B$5:$B$37,0)), "Energy Supply")</f>
        <v>Energy Supply</v>
      </c>
      <c r="L9157" s="12">
        <v>0.10525</v>
      </c>
      <c r="M9157" s="12"/>
    </row>
    <row r="9158" spans="1:13" x14ac:dyDescent="0.3">
      <c r="A9158" s="18">
        <v>9156</v>
      </c>
      <c r="B9158" s="18">
        <f t="shared" si="286"/>
        <v>2021</v>
      </c>
      <c r="C9158" s="17">
        <v>44228</v>
      </c>
      <c r="D9158" s="18" t="s">
        <v>130</v>
      </c>
      <c r="E9158" s="18" t="s">
        <v>164</v>
      </c>
      <c r="F9158" s="18" t="str">
        <f t="shared" si="287"/>
        <v>National Grid-Pembroke Muni Agg Rate-44228</v>
      </c>
      <c r="G9158" s="11" t="s">
        <v>131</v>
      </c>
      <c r="H9158" s="11" t="s">
        <v>54</v>
      </c>
      <c r="I9158" s="11" t="s">
        <v>99</v>
      </c>
      <c r="J9158" s="11" t="s">
        <v>295</v>
      </c>
      <c r="K9158" s="11" t="str">
        <f>IFERROR(INDEX('EDC Component Dictionary'!$C$5:$C$37,MATCH('Rates Database'!J9158,'EDC Component Dictionary'!$B$5:$B$37,0)), "Energy Supply")</f>
        <v>Energy Supply</v>
      </c>
      <c r="L9158" s="12">
        <v>0.1053</v>
      </c>
      <c r="M9158" s="12"/>
    </row>
    <row r="9159" spans="1:13" x14ac:dyDescent="0.3">
      <c r="A9159" s="18">
        <v>9157</v>
      </c>
      <c r="B9159" s="18">
        <f t="shared" si="286"/>
        <v>2021</v>
      </c>
      <c r="C9159" s="17">
        <v>44228</v>
      </c>
      <c r="D9159" s="18" t="s">
        <v>130</v>
      </c>
      <c r="E9159" s="18" t="s">
        <v>164</v>
      </c>
      <c r="F9159" s="18" t="str">
        <f t="shared" si="287"/>
        <v>National Grid-Shirley Muni Agg Rate-44228</v>
      </c>
      <c r="G9159" s="11" t="s">
        <v>131</v>
      </c>
      <c r="H9159" s="11" t="s">
        <v>54</v>
      </c>
      <c r="I9159" s="11" t="s">
        <v>99</v>
      </c>
      <c r="J9159" s="11" t="s">
        <v>299</v>
      </c>
      <c r="K9159" s="11" t="str">
        <f>IFERROR(INDEX('EDC Component Dictionary'!$C$5:$C$37,MATCH('Rates Database'!J9159,'EDC Component Dictionary'!$B$5:$B$37,0)), "Energy Supply")</f>
        <v>Energy Supply</v>
      </c>
      <c r="L9159" s="12">
        <v>0.10577</v>
      </c>
      <c r="M9159" s="12"/>
    </row>
    <row r="9160" spans="1:13" x14ac:dyDescent="0.3">
      <c r="A9160" s="18">
        <v>9158</v>
      </c>
      <c r="B9160" s="18">
        <f t="shared" si="286"/>
        <v>2021</v>
      </c>
      <c r="C9160" s="17">
        <v>44228</v>
      </c>
      <c r="D9160" s="18" t="s">
        <v>130</v>
      </c>
      <c r="E9160" s="18" t="s">
        <v>164</v>
      </c>
      <c r="F9160" s="18" t="str">
        <f t="shared" si="287"/>
        <v>National Grid-Avon Muni Agg Rate-44228</v>
      </c>
      <c r="G9160" s="11" t="s">
        <v>131</v>
      </c>
      <c r="H9160" s="11" t="s">
        <v>54</v>
      </c>
      <c r="I9160" s="11" t="s">
        <v>99</v>
      </c>
      <c r="J9160" s="11" t="s">
        <v>270</v>
      </c>
      <c r="K9160" s="11" t="str">
        <f>IFERROR(INDEX('EDC Component Dictionary'!$C$5:$C$37,MATCH('Rates Database'!J9160,'EDC Component Dictionary'!$B$5:$B$37,0)), "Energy Supply")</f>
        <v>Energy Supply</v>
      </c>
      <c r="L9160" s="12">
        <v>0.108</v>
      </c>
      <c r="M9160" s="12"/>
    </row>
    <row r="9161" spans="1:13" x14ac:dyDescent="0.3">
      <c r="A9161" s="18">
        <v>9159</v>
      </c>
      <c r="B9161" s="18">
        <f t="shared" si="286"/>
        <v>2021</v>
      </c>
      <c r="C9161" s="17">
        <v>44228</v>
      </c>
      <c r="D9161" s="18" t="s">
        <v>130</v>
      </c>
      <c r="E9161" s="18" t="s">
        <v>164</v>
      </c>
      <c r="F9161" s="18" t="str">
        <f t="shared" si="287"/>
        <v>National Grid-Harvard Muni Agg Rate-44228</v>
      </c>
      <c r="G9161" s="11" t="s">
        <v>131</v>
      </c>
      <c r="H9161" s="11" t="s">
        <v>54</v>
      </c>
      <c r="I9161" s="11" t="s">
        <v>99</v>
      </c>
      <c r="J9161" s="11" t="s">
        <v>276</v>
      </c>
      <c r="K9161" s="11" t="str">
        <f>IFERROR(INDEX('EDC Component Dictionary'!$C$5:$C$37,MATCH('Rates Database'!J9161,'EDC Component Dictionary'!$B$5:$B$37,0)), "Energy Supply")</f>
        <v>Energy Supply</v>
      </c>
      <c r="L9161" s="12">
        <v>0.10630000000000001</v>
      </c>
      <c r="M9161" s="12"/>
    </row>
    <row r="9162" spans="1:13" x14ac:dyDescent="0.3">
      <c r="A9162" s="18">
        <v>9160</v>
      </c>
      <c r="B9162" s="18">
        <f t="shared" si="286"/>
        <v>2021</v>
      </c>
      <c r="C9162" s="17">
        <v>44228</v>
      </c>
      <c r="D9162" s="18" t="s">
        <v>130</v>
      </c>
      <c r="E9162" s="18" t="s">
        <v>163</v>
      </c>
      <c r="F9162" s="18" t="str">
        <f t="shared" si="287"/>
        <v>Eversource_EMA-Millis Muni Agg Rate-44228</v>
      </c>
      <c r="G9162" s="11" t="s">
        <v>131</v>
      </c>
      <c r="H9162" s="11" t="s">
        <v>54</v>
      </c>
      <c r="I9162" s="11" t="s">
        <v>99</v>
      </c>
      <c r="J9162" s="11" t="s">
        <v>300</v>
      </c>
      <c r="K9162" s="11" t="str">
        <f>IFERROR(INDEX('EDC Component Dictionary'!$C$5:$C$37,MATCH('Rates Database'!J9162,'EDC Component Dictionary'!$B$5:$B$37,0)), "Energy Supply")</f>
        <v>Energy Supply</v>
      </c>
      <c r="L9162" s="12">
        <v>0.10636</v>
      </c>
      <c r="M9162" s="12"/>
    </row>
    <row r="9163" spans="1:13" x14ac:dyDescent="0.3">
      <c r="A9163" s="18">
        <v>9161</v>
      </c>
      <c r="B9163" s="18">
        <f t="shared" si="286"/>
        <v>2021</v>
      </c>
      <c r="C9163" s="17">
        <v>44228</v>
      </c>
      <c r="D9163" s="18" t="s">
        <v>130</v>
      </c>
      <c r="E9163" s="18" t="s">
        <v>164</v>
      </c>
      <c r="F9163" s="18" t="str">
        <f t="shared" si="287"/>
        <v>National Grid-Sutton Muni Agg Rate-44228</v>
      </c>
      <c r="G9163" s="11" t="s">
        <v>131</v>
      </c>
      <c r="H9163" s="11" t="s">
        <v>54</v>
      </c>
      <c r="I9163" s="11" t="s">
        <v>99</v>
      </c>
      <c r="J9163" s="11" t="s">
        <v>233</v>
      </c>
      <c r="K9163" s="11" t="str">
        <f>IFERROR(INDEX('EDC Component Dictionary'!$C$5:$C$37,MATCH('Rates Database'!J9163,'EDC Component Dictionary'!$B$5:$B$37,0)), "Energy Supply")</f>
        <v>Energy Supply</v>
      </c>
      <c r="L9163" s="12">
        <v>0.10661</v>
      </c>
      <c r="M9163" s="12"/>
    </row>
    <row r="9164" spans="1:13" x14ac:dyDescent="0.3">
      <c r="A9164" s="18">
        <v>9162</v>
      </c>
      <c r="B9164" s="18">
        <f t="shared" si="286"/>
        <v>2021</v>
      </c>
      <c r="C9164" s="17">
        <v>44228</v>
      </c>
      <c r="D9164" s="18" t="s">
        <v>130</v>
      </c>
      <c r="E9164" s="18" t="s">
        <v>164</v>
      </c>
      <c r="F9164" s="18" t="str">
        <f t="shared" si="287"/>
        <v>National Grid-Williamstown Muni Agg Rate-44228</v>
      </c>
      <c r="G9164" s="11" t="s">
        <v>131</v>
      </c>
      <c r="H9164" s="11" t="s">
        <v>54</v>
      </c>
      <c r="I9164" s="11" t="s">
        <v>99</v>
      </c>
      <c r="J9164" s="11" t="s">
        <v>225</v>
      </c>
      <c r="K9164" s="11" t="str">
        <f>IFERROR(INDEX('EDC Component Dictionary'!$C$5:$C$37,MATCH('Rates Database'!J9164,'EDC Component Dictionary'!$B$5:$B$37,0)), "Energy Supply")</f>
        <v>Energy Supply</v>
      </c>
      <c r="L9164" s="12">
        <v>0.10671</v>
      </c>
      <c r="M9164" s="12"/>
    </row>
    <row r="9165" spans="1:13" x14ac:dyDescent="0.3">
      <c r="A9165" s="18">
        <v>9163</v>
      </c>
      <c r="B9165" s="18">
        <f t="shared" si="286"/>
        <v>2021</v>
      </c>
      <c r="C9165" s="17">
        <v>44228</v>
      </c>
      <c r="D9165" s="18" t="s">
        <v>130</v>
      </c>
      <c r="E9165" s="18" t="s">
        <v>164</v>
      </c>
      <c r="F9165" s="18" t="str">
        <f t="shared" si="287"/>
        <v>National Grid-Heath Muni Agg Rate-44228</v>
      </c>
      <c r="G9165" s="11" t="s">
        <v>131</v>
      </c>
      <c r="H9165" s="11" t="s">
        <v>54</v>
      </c>
      <c r="I9165" s="11" t="s">
        <v>99</v>
      </c>
      <c r="J9165" s="11" t="s">
        <v>257</v>
      </c>
      <c r="K9165" s="11" t="str">
        <f>IFERROR(INDEX('EDC Component Dictionary'!$C$5:$C$37,MATCH('Rates Database'!J9165,'EDC Component Dictionary'!$B$5:$B$37,0)), "Energy Supply")</f>
        <v>Energy Supply</v>
      </c>
      <c r="L9165" s="12">
        <v>0.10685</v>
      </c>
      <c r="M9165" s="12"/>
    </row>
    <row r="9166" spans="1:13" x14ac:dyDescent="0.3">
      <c r="A9166" s="18">
        <v>9164</v>
      </c>
      <c r="B9166" s="18">
        <f t="shared" si="286"/>
        <v>2021</v>
      </c>
      <c r="C9166" s="17">
        <v>44228</v>
      </c>
      <c r="D9166" s="18" t="s">
        <v>130</v>
      </c>
      <c r="E9166" s="18" t="s">
        <v>164</v>
      </c>
      <c r="F9166" s="18" t="str">
        <f t="shared" si="287"/>
        <v>National Grid-Tewksbury Muni Agg Rate-44228</v>
      </c>
      <c r="G9166" s="11" t="s">
        <v>131</v>
      </c>
      <c r="H9166" s="11" t="s">
        <v>54</v>
      </c>
      <c r="I9166" s="11" t="s">
        <v>99</v>
      </c>
      <c r="J9166" s="11" t="s">
        <v>238</v>
      </c>
      <c r="K9166" s="11" t="str">
        <f>IFERROR(INDEX('EDC Component Dictionary'!$C$5:$C$37,MATCH('Rates Database'!J9166,'EDC Component Dictionary'!$B$5:$B$37,0)), "Energy Supply")</f>
        <v>Energy Supply</v>
      </c>
      <c r="L9166" s="12">
        <v>0.1069</v>
      </c>
      <c r="M9166" s="12"/>
    </row>
    <row r="9167" spans="1:13" x14ac:dyDescent="0.3">
      <c r="A9167" s="18">
        <v>9165</v>
      </c>
      <c r="B9167" s="18">
        <f t="shared" si="286"/>
        <v>2021</v>
      </c>
      <c r="C9167" s="17">
        <v>44228</v>
      </c>
      <c r="D9167" s="18" t="s">
        <v>130</v>
      </c>
      <c r="E9167" s="18" t="s">
        <v>164</v>
      </c>
      <c r="F9167" s="18" t="str">
        <f t="shared" si="287"/>
        <v>National Grid-Tyngsborough Muni Agg Rate-44228</v>
      </c>
      <c r="G9167" s="11" t="s">
        <v>131</v>
      </c>
      <c r="H9167" s="11" t="s">
        <v>54</v>
      </c>
      <c r="I9167" s="11" t="s">
        <v>99</v>
      </c>
      <c r="J9167" s="11" t="s">
        <v>261</v>
      </c>
      <c r="K9167" s="11" t="str">
        <f>IFERROR(INDEX('EDC Component Dictionary'!$C$5:$C$37,MATCH('Rates Database'!J9167,'EDC Component Dictionary'!$B$5:$B$37,0)), "Energy Supply")</f>
        <v>Energy Supply</v>
      </c>
      <c r="L9167" s="12">
        <v>0.10692</v>
      </c>
      <c r="M9167" s="12"/>
    </row>
    <row r="9168" spans="1:13" x14ac:dyDescent="0.3">
      <c r="A9168" s="18">
        <v>9166</v>
      </c>
      <c r="B9168" s="18">
        <f t="shared" si="286"/>
        <v>2021</v>
      </c>
      <c r="C9168" s="17">
        <v>44228</v>
      </c>
      <c r="D9168" s="18" t="s">
        <v>130</v>
      </c>
      <c r="E9168" s="18" t="s">
        <v>163</v>
      </c>
      <c r="F9168" s="18" t="str">
        <f t="shared" si="287"/>
        <v>Eversource_EMA-Sudbury Muni Agg Rate-44228</v>
      </c>
      <c r="G9168" s="11" t="s">
        <v>131</v>
      </c>
      <c r="H9168" s="11" t="s">
        <v>54</v>
      </c>
      <c r="I9168" s="11" t="s">
        <v>99</v>
      </c>
      <c r="J9168" s="11" t="s">
        <v>227</v>
      </c>
      <c r="K9168" s="11" t="str">
        <f>IFERROR(INDEX('EDC Component Dictionary'!$C$5:$C$37,MATCH('Rates Database'!J9168,'EDC Component Dictionary'!$B$5:$B$37,0)), "Energy Supply")</f>
        <v>Energy Supply</v>
      </c>
      <c r="L9168" s="12">
        <v>0.10775</v>
      </c>
      <c r="M9168" s="12"/>
    </row>
    <row r="9169" spans="1:13" x14ac:dyDescent="0.3">
      <c r="A9169" s="18">
        <v>9167</v>
      </c>
      <c r="B9169" s="18">
        <f t="shared" si="286"/>
        <v>2021</v>
      </c>
      <c r="C9169" s="17">
        <v>44228</v>
      </c>
      <c r="D9169" s="18" t="s">
        <v>130</v>
      </c>
      <c r="E9169" s="18" t="s">
        <v>164</v>
      </c>
      <c r="F9169" s="18" t="str">
        <f t="shared" si="287"/>
        <v>National Grid-Halifax Muni Agg Rate-44228</v>
      </c>
      <c r="G9169" s="11" t="s">
        <v>131</v>
      </c>
      <c r="H9169" s="11" t="s">
        <v>54</v>
      </c>
      <c r="I9169" s="11" t="s">
        <v>99</v>
      </c>
      <c r="J9169" s="11" t="s">
        <v>230</v>
      </c>
      <c r="K9169" s="11" t="str">
        <f>IFERROR(INDEX('EDC Component Dictionary'!$C$5:$C$37,MATCH('Rates Database'!J9169,'EDC Component Dictionary'!$B$5:$B$37,0)), "Energy Supply")</f>
        <v>Energy Supply</v>
      </c>
      <c r="L9169" s="12">
        <v>0.10716000000000001</v>
      </c>
      <c r="M9169" s="12"/>
    </row>
    <row r="9170" spans="1:13" x14ac:dyDescent="0.3">
      <c r="A9170" s="18">
        <v>9168</v>
      </c>
      <c r="B9170" s="18">
        <f t="shared" si="286"/>
        <v>2021</v>
      </c>
      <c r="C9170" s="17">
        <v>44228</v>
      </c>
      <c r="D9170" s="18" t="s">
        <v>130</v>
      </c>
      <c r="E9170" s="18" t="s">
        <v>164</v>
      </c>
      <c r="F9170" s="18" t="str">
        <f t="shared" si="287"/>
        <v>National Grid-Franklin Muni Agg Rate-44228</v>
      </c>
      <c r="G9170" s="11" t="s">
        <v>131</v>
      </c>
      <c r="H9170" s="11" t="s">
        <v>54</v>
      </c>
      <c r="I9170" s="11" t="s">
        <v>99</v>
      </c>
      <c r="J9170" s="11" t="s">
        <v>296</v>
      </c>
      <c r="K9170" s="11" t="str">
        <f>IFERROR(INDEX('EDC Component Dictionary'!$C$5:$C$37,MATCH('Rates Database'!J9170,'EDC Component Dictionary'!$B$5:$B$37,0)), "Energy Supply")</f>
        <v>Energy Supply</v>
      </c>
      <c r="L9170" s="12">
        <v>0.10725</v>
      </c>
      <c r="M9170" s="12"/>
    </row>
    <row r="9171" spans="1:13" x14ac:dyDescent="0.3">
      <c r="A9171" s="18">
        <v>9169</v>
      </c>
      <c r="B9171" s="18">
        <f t="shared" si="286"/>
        <v>2021</v>
      </c>
      <c r="C9171" s="17">
        <v>44228</v>
      </c>
      <c r="D9171" s="18" t="s">
        <v>130</v>
      </c>
      <c r="E9171" s="18" t="s">
        <v>164</v>
      </c>
      <c r="F9171" s="18" t="str">
        <f t="shared" si="287"/>
        <v>National Grid-Rockland Muni Agg Rate-44228</v>
      </c>
      <c r="G9171" s="11" t="s">
        <v>131</v>
      </c>
      <c r="H9171" s="11" t="s">
        <v>54</v>
      </c>
      <c r="I9171" s="11" t="s">
        <v>99</v>
      </c>
      <c r="J9171" s="11" t="s">
        <v>271</v>
      </c>
      <c r="K9171" s="11" t="str">
        <f>IFERROR(INDEX('EDC Component Dictionary'!$C$5:$C$37,MATCH('Rates Database'!J9171,'EDC Component Dictionary'!$B$5:$B$37,0)), "Energy Supply")</f>
        <v>Energy Supply</v>
      </c>
      <c r="L9171" s="12">
        <v>0.10756</v>
      </c>
      <c r="M9171" s="12"/>
    </row>
    <row r="9172" spans="1:13" x14ac:dyDescent="0.3">
      <c r="A9172" s="18">
        <v>9170</v>
      </c>
      <c r="B9172" s="18">
        <f t="shared" si="286"/>
        <v>2021</v>
      </c>
      <c r="C9172" s="17">
        <v>44228</v>
      </c>
      <c r="D9172" s="18" t="s">
        <v>130</v>
      </c>
      <c r="E9172" s="18" t="s">
        <v>164</v>
      </c>
      <c r="F9172" s="18" t="str">
        <f t="shared" si="287"/>
        <v>National Grid-Bellingham Muni Agg Rate-44228</v>
      </c>
      <c r="G9172" s="11" t="s">
        <v>131</v>
      </c>
      <c r="H9172" s="11" t="s">
        <v>54</v>
      </c>
      <c r="I9172" s="11" t="s">
        <v>99</v>
      </c>
      <c r="J9172" s="11" t="s">
        <v>244</v>
      </c>
      <c r="K9172" s="11" t="str">
        <f>IFERROR(INDEX('EDC Component Dictionary'!$C$5:$C$37,MATCH('Rates Database'!J9172,'EDC Component Dictionary'!$B$5:$B$37,0)), "Energy Supply")</f>
        <v>Energy Supply</v>
      </c>
      <c r="L9172" s="12">
        <v>0.10766000000000001</v>
      </c>
      <c r="M9172" s="12"/>
    </row>
    <row r="9173" spans="1:13" x14ac:dyDescent="0.3">
      <c r="A9173" s="18">
        <v>9171</v>
      </c>
      <c r="B9173" s="18">
        <f t="shared" si="286"/>
        <v>2021</v>
      </c>
      <c r="C9173" s="17">
        <v>44228</v>
      </c>
      <c r="D9173" s="18" t="s">
        <v>130</v>
      </c>
      <c r="E9173" s="18" t="s">
        <v>164</v>
      </c>
      <c r="F9173" s="18" t="str">
        <f t="shared" si="287"/>
        <v>National Grid-Egremont Muni Agg Rate-44228</v>
      </c>
      <c r="G9173" s="11" t="s">
        <v>131</v>
      </c>
      <c r="H9173" s="11" t="s">
        <v>54</v>
      </c>
      <c r="I9173" s="11" t="s">
        <v>99</v>
      </c>
      <c r="J9173" s="11" t="s">
        <v>248</v>
      </c>
      <c r="K9173" s="11" t="str">
        <f>IFERROR(INDEX('EDC Component Dictionary'!$C$5:$C$37,MATCH('Rates Database'!J9173,'EDC Component Dictionary'!$B$5:$B$37,0)), "Energy Supply")</f>
        <v>Energy Supply</v>
      </c>
      <c r="L9173" s="12">
        <v>0.10786999999999999</v>
      </c>
      <c r="M9173" s="12"/>
    </row>
    <row r="9174" spans="1:13" x14ac:dyDescent="0.3">
      <c r="A9174" s="18">
        <v>9172</v>
      </c>
      <c r="B9174" s="18">
        <f t="shared" si="286"/>
        <v>2021</v>
      </c>
      <c r="C9174" s="17">
        <v>44228</v>
      </c>
      <c r="D9174" s="18" t="s">
        <v>130</v>
      </c>
      <c r="E9174" s="18" t="s">
        <v>164</v>
      </c>
      <c r="F9174" s="18" t="str">
        <f t="shared" si="287"/>
        <v>National Grid-North Andover Muni Agg Rate-44228</v>
      </c>
      <c r="G9174" s="11" t="s">
        <v>131</v>
      </c>
      <c r="H9174" s="11" t="s">
        <v>54</v>
      </c>
      <c r="I9174" s="11" t="s">
        <v>99</v>
      </c>
      <c r="J9174" s="11" t="s">
        <v>259</v>
      </c>
      <c r="K9174" s="11" t="str">
        <f>IFERROR(INDEX('EDC Component Dictionary'!$C$5:$C$37,MATCH('Rates Database'!J9174,'EDC Component Dictionary'!$B$5:$B$37,0)), "Energy Supply")</f>
        <v>Energy Supply</v>
      </c>
      <c r="L9174" s="12">
        <v>0.1079</v>
      </c>
      <c r="M9174" s="12"/>
    </row>
    <row r="9175" spans="1:13" x14ac:dyDescent="0.3">
      <c r="A9175" s="18">
        <v>9173</v>
      </c>
      <c r="B9175" s="18">
        <f t="shared" si="286"/>
        <v>2021</v>
      </c>
      <c r="C9175" s="17">
        <v>44228</v>
      </c>
      <c r="D9175" s="18" t="s">
        <v>130</v>
      </c>
      <c r="E9175" s="18" t="s">
        <v>163</v>
      </c>
      <c r="F9175" s="18" t="str">
        <f t="shared" si="287"/>
        <v>Eversource_EMA-Dedham Muni Agg Rate-44228</v>
      </c>
      <c r="G9175" s="11" t="s">
        <v>131</v>
      </c>
      <c r="H9175" s="11" t="s">
        <v>54</v>
      </c>
      <c r="I9175" s="11" t="s">
        <v>99</v>
      </c>
      <c r="J9175" s="11" t="s">
        <v>278</v>
      </c>
      <c r="K9175" s="11" t="str">
        <f>IFERROR(INDEX('EDC Component Dictionary'!$C$5:$C$37,MATCH('Rates Database'!J9175,'EDC Component Dictionary'!$B$5:$B$37,0)), "Energy Supply")</f>
        <v>Energy Supply</v>
      </c>
      <c r="L9175" s="12">
        <v>0.10793</v>
      </c>
      <c r="M9175" s="12"/>
    </row>
    <row r="9176" spans="1:13" x14ac:dyDescent="0.3">
      <c r="A9176" s="18">
        <v>9174</v>
      </c>
      <c r="B9176" s="18">
        <f t="shared" si="286"/>
        <v>2021</v>
      </c>
      <c r="C9176" s="17">
        <v>44228</v>
      </c>
      <c r="D9176" s="18" t="s">
        <v>130</v>
      </c>
      <c r="E9176" s="18" t="s">
        <v>163</v>
      </c>
      <c r="F9176" s="18" t="str">
        <f t="shared" si="287"/>
        <v>Eversource_EMA-Lexington Muni Agg Rate-44228</v>
      </c>
      <c r="G9176" s="11" t="s">
        <v>131</v>
      </c>
      <c r="H9176" s="11" t="s">
        <v>54</v>
      </c>
      <c r="I9176" s="11" t="s">
        <v>99</v>
      </c>
      <c r="J9176" s="11" t="s">
        <v>254</v>
      </c>
      <c r="K9176" s="11" t="str">
        <f>IFERROR(INDEX('EDC Component Dictionary'!$C$5:$C$37,MATCH('Rates Database'!J9176,'EDC Component Dictionary'!$B$5:$B$37,0)), "Energy Supply")</f>
        <v>Energy Supply</v>
      </c>
      <c r="L9176" s="12">
        <v>0.10799</v>
      </c>
      <c r="M9176" s="12"/>
    </row>
    <row r="9177" spans="1:13" x14ac:dyDescent="0.3">
      <c r="A9177" s="18">
        <v>9175</v>
      </c>
      <c r="B9177" s="18">
        <f t="shared" si="286"/>
        <v>2021</v>
      </c>
      <c r="C9177" s="17">
        <v>44228</v>
      </c>
      <c r="D9177" s="18" t="s">
        <v>130</v>
      </c>
      <c r="E9177" s="18" t="s">
        <v>164</v>
      </c>
      <c r="F9177" s="18" t="str">
        <f t="shared" si="287"/>
        <v>National Grid-Haverhill Muni Agg Rate-44228</v>
      </c>
      <c r="G9177" s="11" t="s">
        <v>131</v>
      </c>
      <c r="H9177" s="11" t="s">
        <v>54</v>
      </c>
      <c r="I9177" s="11" t="s">
        <v>99</v>
      </c>
      <c r="J9177" s="11" t="s">
        <v>297</v>
      </c>
      <c r="K9177" s="11" t="str">
        <f>IFERROR(INDEX('EDC Component Dictionary'!$C$5:$C$37,MATCH('Rates Database'!J9177,'EDC Component Dictionary'!$B$5:$B$37,0)), "Energy Supply")</f>
        <v>Energy Supply</v>
      </c>
      <c r="L9177" s="12">
        <v>0.1086</v>
      </c>
      <c r="M9177" s="12"/>
    </row>
    <row r="9178" spans="1:13" x14ac:dyDescent="0.3">
      <c r="A9178" s="18">
        <v>9176</v>
      </c>
      <c r="B9178" s="18">
        <f t="shared" si="286"/>
        <v>2021</v>
      </c>
      <c r="C9178" s="17">
        <v>44228</v>
      </c>
      <c r="D9178" s="18" t="s">
        <v>130</v>
      </c>
      <c r="E9178" s="18" t="s">
        <v>163</v>
      </c>
      <c r="F9178" s="18" t="str">
        <f t="shared" si="287"/>
        <v>Eversource_EMA-Fairhaven Muni Agg Rate-44228</v>
      </c>
      <c r="G9178" s="11" t="s">
        <v>131</v>
      </c>
      <c r="H9178" s="11" t="s">
        <v>54</v>
      </c>
      <c r="I9178" s="11" t="s">
        <v>99</v>
      </c>
      <c r="J9178" s="11" t="s">
        <v>193</v>
      </c>
      <c r="K9178" s="11" t="str">
        <f>IFERROR(INDEX('EDC Component Dictionary'!$C$5:$C$37,MATCH('Rates Database'!J9178,'EDC Component Dictionary'!$B$5:$B$37,0)), "Energy Supply")</f>
        <v>Energy Supply</v>
      </c>
      <c r="L9178" s="12">
        <v>0.10866000000000001</v>
      </c>
      <c r="M9178" s="12"/>
    </row>
    <row r="9179" spans="1:13" x14ac:dyDescent="0.3">
      <c r="A9179" s="18">
        <v>9177</v>
      </c>
      <c r="B9179" s="18">
        <f t="shared" si="286"/>
        <v>2021</v>
      </c>
      <c r="C9179" s="17">
        <v>44228</v>
      </c>
      <c r="D9179" s="18" t="s">
        <v>130</v>
      </c>
      <c r="E9179" s="18" t="s">
        <v>164</v>
      </c>
      <c r="F9179" s="18" t="str">
        <f t="shared" si="287"/>
        <v>National Grid-Grafton Muni Agg Rate-44228</v>
      </c>
      <c r="G9179" s="11" t="s">
        <v>131</v>
      </c>
      <c r="H9179" s="11" t="s">
        <v>54</v>
      </c>
      <c r="I9179" s="11" t="s">
        <v>99</v>
      </c>
      <c r="J9179" s="11" t="s">
        <v>229</v>
      </c>
      <c r="K9179" s="11" t="str">
        <f>IFERROR(INDEX('EDC Component Dictionary'!$C$5:$C$37,MATCH('Rates Database'!J9179,'EDC Component Dictionary'!$B$5:$B$37,0)), "Energy Supply")</f>
        <v>Energy Supply</v>
      </c>
      <c r="L9179" s="12">
        <v>0.10911999999999999</v>
      </c>
      <c r="M9179" s="12"/>
    </row>
    <row r="9180" spans="1:13" x14ac:dyDescent="0.3">
      <c r="A9180" s="18">
        <v>9178</v>
      </c>
      <c r="B9180" s="18">
        <f t="shared" si="286"/>
        <v>2021</v>
      </c>
      <c r="C9180" s="17">
        <v>44228</v>
      </c>
      <c r="D9180" s="18" t="s">
        <v>130</v>
      </c>
      <c r="E9180" s="18" t="s">
        <v>164</v>
      </c>
      <c r="F9180" s="18" t="str">
        <f t="shared" si="287"/>
        <v>National Grid-Southborough Muni Agg Rate-44228</v>
      </c>
      <c r="G9180" s="11" t="s">
        <v>131</v>
      </c>
      <c r="H9180" s="11" t="s">
        <v>54</v>
      </c>
      <c r="I9180" s="11" t="s">
        <v>99</v>
      </c>
      <c r="J9180" s="11" t="s">
        <v>231</v>
      </c>
      <c r="K9180" s="11" t="str">
        <f>IFERROR(INDEX('EDC Component Dictionary'!$C$5:$C$37,MATCH('Rates Database'!J9180,'EDC Component Dictionary'!$B$5:$B$37,0)), "Energy Supply")</f>
        <v>Energy Supply</v>
      </c>
      <c r="L9180" s="12">
        <v>0.10935</v>
      </c>
      <c r="M9180" s="12"/>
    </row>
    <row r="9181" spans="1:13" x14ac:dyDescent="0.3">
      <c r="A9181" s="18">
        <v>9179</v>
      </c>
      <c r="B9181" s="18">
        <f t="shared" si="286"/>
        <v>2021</v>
      </c>
      <c r="C9181" s="17">
        <v>44228</v>
      </c>
      <c r="D9181" s="18" t="s">
        <v>130</v>
      </c>
      <c r="E9181" s="18" t="s">
        <v>163</v>
      </c>
      <c r="F9181" s="18" t="str">
        <f t="shared" si="287"/>
        <v>Eversource_EMA-Acton Muni Agg Rate-44228</v>
      </c>
      <c r="G9181" s="11" t="s">
        <v>131</v>
      </c>
      <c r="H9181" s="11" t="s">
        <v>54</v>
      </c>
      <c r="I9181" s="11" t="s">
        <v>99</v>
      </c>
      <c r="J9181" s="11" t="s">
        <v>226</v>
      </c>
      <c r="K9181" s="11" t="str">
        <f>IFERROR(INDEX('EDC Component Dictionary'!$C$5:$C$37,MATCH('Rates Database'!J9181,'EDC Component Dictionary'!$B$5:$B$37,0)), "Energy Supply")</f>
        <v>Energy Supply</v>
      </c>
      <c r="L9181" s="12">
        <v>0.11044</v>
      </c>
      <c r="M9181" s="12"/>
    </row>
    <row r="9182" spans="1:13" x14ac:dyDescent="0.3">
      <c r="A9182" s="18">
        <v>9180</v>
      </c>
      <c r="B9182" s="18">
        <f t="shared" si="286"/>
        <v>2021</v>
      </c>
      <c r="C9182" s="17">
        <v>44228</v>
      </c>
      <c r="D9182" s="18" t="s">
        <v>130</v>
      </c>
      <c r="E9182" s="18" t="s">
        <v>36</v>
      </c>
      <c r="F9182" s="18" t="str">
        <f t="shared" si="287"/>
        <v>Unitil-Lunenburg Muni Agg Rate-44228</v>
      </c>
      <c r="G9182" s="11" t="s">
        <v>131</v>
      </c>
      <c r="H9182" s="11" t="s">
        <v>54</v>
      </c>
      <c r="I9182" s="11" t="s">
        <v>99</v>
      </c>
      <c r="J9182" s="11" t="s">
        <v>239</v>
      </c>
      <c r="K9182" s="11" t="str">
        <f>IFERROR(INDEX('EDC Component Dictionary'!$C$5:$C$37,MATCH('Rates Database'!J9182,'EDC Component Dictionary'!$B$5:$B$37,0)), "Energy Supply")</f>
        <v>Energy Supply</v>
      </c>
      <c r="L9182" s="12">
        <v>0.10997999999999999</v>
      </c>
      <c r="M9182" s="12"/>
    </row>
    <row r="9183" spans="1:13" x14ac:dyDescent="0.3">
      <c r="A9183" s="18">
        <v>9181</v>
      </c>
      <c r="B9183" s="18">
        <f t="shared" si="286"/>
        <v>2021</v>
      </c>
      <c r="C9183" s="17">
        <v>44228</v>
      </c>
      <c r="D9183" s="18" t="s">
        <v>130</v>
      </c>
      <c r="E9183" s="18" t="s">
        <v>163</v>
      </c>
      <c r="F9183" s="18" t="str">
        <f t="shared" si="287"/>
        <v>Eversource_EMA-Arlington Muni Agg Rate-44228</v>
      </c>
      <c r="G9183" s="11" t="s">
        <v>131</v>
      </c>
      <c r="H9183" s="11" t="s">
        <v>54</v>
      </c>
      <c r="I9183" s="11" t="s">
        <v>99</v>
      </c>
      <c r="J9183" s="11" t="s">
        <v>228</v>
      </c>
      <c r="K9183" s="11" t="str">
        <f>IFERROR(INDEX('EDC Component Dictionary'!$C$5:$C$37,MATCH('Rates Database'!J9183,'EDC Component Dictionary'!$B$5:$B$37,0)), "Energy Supply")</f>
        <v>Energy Supply</v>
      </c>
      <c r="L9183" s="12">
        <v>0.1119</v>
      </c>
      <c r="M9183" s="12"/>
    </row>
    <row r="9184" spans="1:13" x14ac:dyDescent="0.3">
      <c r="A9184" s="18">
        <v>9182</v>
      </c>
      <c r="B9184" s="18">
        <f t="shared" si="286"/>
        <v>2021</v>
      </c>
      <c r="C9184" s="17">
        <v>44228</v>
      </c>
      <c r="D9184" s="18" t="s">
        <v>130</v>
      </c>
      <c r="E9184" s="18" t="s">
        <v>164</v>
      </c>
      <c r="F9184" s="18" t="str">
        <f t="shared" si="287"/>
        <v>National Grid-Salisbury Muni Agg Rate-44228</v>
      </c>
      <c r="G9184" s="11" t="s">
        <v>131</v>
      </c>
      <c r="H9184" s="11" t="s">
        <v>54</v>
      </c>
      <c r="I9184" s="11" t="s">
        <v>99</v>
      </c>
      <c r="J9184" s="11" t="s">
        <v>241</v>
      </c>
      <c r="K9184" s="11" t="str">
        <f>IFERROR(INDEX('EDC Component Dictionary'!$C$5:$C$37,MATCH('Rates Database'!J9184,'EDC Component Dictionary'!$B$5:$B$37,0)), "Energy Supply")</f>
        <v>Energy Supply</v>
      </c>
      <c r="L9184" s="12">
        <v>0.11065</v>
      </c>
      <c r="M9184" s="12"/>
    </row>
    <row r="9185" spans="1:13" x14ac:dyDescent="0.3">
      <c r="A9185" s="18">
        <v>9183</v>
      </c>
      <c r="B9185" s="18">
        <f t="shared" si="286"/>
        <v>2021</v>
      </c>
      <c r="C9185" s="17">
        <v>44228</v>
      </c>
      <c r="D9185" s="18" t="s">
        <v>130</v>
      </c>
      <c r="E9185" s="18" t="s">
        <v>164</v>
      </c>
      <c r="F9185" s="18" t="str">
        <f t="shared" si="287"/>
        <v>National Grid-Gloucester Muni Agg Rate-44228</v>
      </c>
      <c r="G9185" s="11" t="s">
        <v>131</v>
      </c>
      <c r="H9185" s="11" t="s">
        <v>54</v>
      </c>
      <c r="I9185" s="11" t="s">
        <v>99</v>
      </c>
      <c r="J9185" s="11" t="s">
        <v>242</v>
      </c>
      <c r="K9185" s="11" t="str">
        <f>IFERROR(INDEX('EDC Component Dictionary'!$C$5:$C$37,MATCH('Rates Database'!J9185,'EDC Component Dictionary'!$B$5:$B$37,0)), "Energy Supply")</f>
        <v>Energy Supply</v>
      </c>
      <c r="L9185" s="12">
        <v>0.11137</v>
      </c>
      <c r="M9185" s="12"/>
    </row>
    <row r="9186" spans="1:13" x14ac:dyDescent="0.3">
      <c r="A9186" s="18">
        <v>9184</v>
      </c>
      <c r="B9186" s="18">
        <f t="shared" si="286"/>
        <v>2021</v>
      </c>
      <c r="C9186" s="17">
        <v>44228</v>
      </c>
      <c r="D9186" s="18" t="s">
        <v>130</v>
      </c>
      <c r="E9186" s="18" t="s">
        <v>163</v>
      </c>
      <c r="F9186" s="18" t="str">
        <f t="shared" si="287"/>
        <v>Eversource_EMA-Bedford Muni Agg Rate-44228</v>
      </c>
      <c r="G9186" s="11" t="s">
        <v>131</v>
      </c>
      <c r="H9186" s="11" t="s">
        <v>54</v>
      </c>
      <c r="I9186" s="11" t="s">
        <v>99</v>
      </c>
      <c r="J9186" s="11" t="s">
        <v>274</v>
      </c>
      <c r="K9186" s="11" t="str">
        <f>IFERROR(INDEX('EDC Component Dictionary'!$C$5:$C$37,MATCH('Rates Database'!J9186,'EDC Component Dictionary'!$B$5:$B$37,0)), "Energy Supply")</f>
        <v>Energy Supply</v>
      </c>
      <c r="L9186" s="12">
        <v>0.11141</v>
      </c>
      <c r="M9186" s="12"/>
    </row>
    <row r="9187" spans="1:13" x14ac:dyDescent="0.3">
      <c r="A9187" s="18">
        <v>9185</v>
      </c>
      <c r="B9187" s="18">
        <f t="shared" si="286"/>
        <v>2021</v>
      </c>
      <c r="C9187" s="17">
        <v>44228</v>
      </c>
      <c r="D9187" s="18" t="s">
        <v>130</v>
      </c>
      <c r="E9187" s="18" t="s">
        <v>164</v>
      </c>
      <c r="F9187" s="18" t="str">
        <f t="shared" si="287"/>
        <v>National Grid-Salem Muni Agg Rate-44228</v>
      </c>
      <c r="G9187" s="11" t="s">
        <v>131</v>
      </c>
      <c r="H9187" s="11" t="s">
        <v>54</v>
      </c>
      <c r="I9187" s="11" t="s">
        <v>99</v>
      </c>
      <c r="J9187" s="11" t="s">
        <v>175</v>
      </c>
      <c r="K9187" s="11" t="str">
        <f>IFERROR(INDEX('EDC Component Dictionary'!$C$5:$C$37,MATCH('Rates Database'!J9187,'EDC Component Dictionary'!$B$5:$B$37,0)), "Energy Supply")</f>
        <v>Energy Supply</v>
      </c>
      <c r="L9187" s="12">
        <v>0.11101</v>
      </c>
      <c r="M9187" s="12"/>
    </row>
    <row r="9188" spans="1:13" x14ac:dyDescent="0.3">
      <c r="A9188" s="18">
        <v>9186</v>
      </c>
      <c r="B9188" s="18">
        <f t="shared" si="286"/>
        <v>2021</v>
      </c>
      <c r="C9188" s="17">
        <v>44228</v>
      </c>
      <c r="D9188" s="18" t="s">
        <v>130</v>
      </c>
      <c r="E9188" s="18" t="s">
        <v>163</v>
      </c>
      <c r="F9188" s="18" t="str">
        <f t="shared" si="287"/>
        <v>Eversource_EMA-Winchester Muni Agg Rate-44228</v>
      </c>
      <c r="G9188" s="11" t="s">
        <v>131</v>
      </c>
      <c r="H9188" s="11" t="s">
        <v>54</v>
      </c>
      <c r="I9188" s="11" t="s">
        <v>99</v>
      </c>
      <c r="J9188" s="11" t="s">
        <v>232</v>
      </c>
      <c r="K9188" s="11" t="str">
        <f>IFERROR(INDEX('EDC Component Dictionary'!$C$5:$C$37,MATCH('Rates Database'!J9188,'EDC Component Dictionary'!$B$5:$B$37,0)), "Energy Supply")</f>
        <v>Energy Supply</v>
      </c>
      <c r="L9188" s="12">
        <v>0.11244</v>
      </c>
      <c r="M9188" s="12"/>
    </row>
    <row r="9189" spans="1:13" x14ac:dyDescent="0.3">
      <c r="A9189" s="18">
        <v>9187</v>
      </c>
      <c r="B9189" s="18">
        <f t="shared" si="286"/>
        <v>2021</v>
      </c>
      <c r="C9189" s="17">
        <v>44228</v>
      </c>
      <c r="D9189" s="18" t="s">
        <v>130</v>
      </c>
      <c r="E9189" s="18" t="s">
        <v>164</v>
      </c>
      <c r="F9189" s="18" t="str">
        <f t="shared" si="287"/>
        <v>National Grid-Berlin Muni Agg Rate-44228</v>
      </c>
      <c r="G9189" s="11" t="s">
        <v>131</v>
      </c>
      <c r="H9189" s="11" t="s">
        <v>54</v>
      </c>
      <c r="I9189" s="11" t="s">
        <v>99</v>
      </c>
      <c r="J9189" s="11" t="s">
        <v>237</v>
      </c>
      <c r="K9189" s="11" t="str">
        <f>IFERROR(INDEX('EDC Component Dictionary'!$C$5:$C$37,MATCH('Rates Database'!J9189,'EDC Component Dictionary'!$B$5:$B$37,0)), "Energy Supply")</f>
        <v>Energy Supply</v>
      </c>
      <c r="L9189" s="12">
        <v>0.1119</v>
      </c>
      <c r="M9189" s="12"/>
    </row>
    <row r="9190" spans="1:13" x14ac:dyDescent="0.3">
      <c r="A9190" s="18">
        <v>9188</v>
      </c>
      <c r="B9190" s="18">
        <f t="shared" si="286"/>
        <v>2021</v>
      </c>
      <c r="C9190" s="17">
        <v>44228</v>
      </c>
      <c r="D9190" s="18" t="s">
        <v>130</v>
      </c>
      <c r="E9190" s="18" t="s">
        <v>164</v>
      </c>
      <c r="F9190" s="18" t="str">
        <f t="shared" si="287"/>
        <v>National Grid-Hamilton Muni Agg Rate-44228</v>
      </c>
      <c r="G9190" s="11" t="s">
        <v>131</v>
      </c>
      <c r="H9190" s="11" t="s">
        <v>54</v>
      </c>
      <c r="I9190" s="11" t="s">
        <v>99</v>
      </c>
      <c r="J9190" s="11" t="s">
        <v>250</v>
      </c>
      <c r="K9190" s="11" t="str">
        <f>IFERROR(INDEX('EDC Component Dictionary'!$C$5:$C$37,MATCH('Rates Database'!J9190,'EDC Component Dictionary'!$B$5:$B$37,0)), "Energy Supply")</f>
        <v>Energy Supply</v>
      </c>
      <c r="L9190" s="12">
        <v>0.11219</v>
      </c>
      <c r="M9190" s="12"/>
    </row>
    <row r="9191" spans="1:13" x14ac:dyDescent="0.3">
      <c r="A9191" s="18">
        <v>9189</v>
      </c>
      <c r="B9191" s="18">
        <f t="shared" si="286"/>
        <v>2021</v>
      </c>
      <c r="C9191" s="17">
        <v>44228</v>
      </c>
      <c r="D9191" s="18" t="s">
        <v>130</v>
      </c>
      <c r="E9191" s="18" t="s">
        <v>164</v>
      </c>
      <c r="F9191" s="18" t="str">
        <f t="shared" si="287"/>
        <v>National Grid-Nantucket Muni Agg Rate-44228</v>
      </c>
      <c r="G9191" s="11" t="s">
        <v>131</v>
      </c>
      <c r="H9191" s="11" t="s">
        <v>54</v>
      </c>
      <c r="I9191" s="11" t="s">
        <v>99</v>
      </c>
      <c r="J9191" s="11" t="s">
        <v>171</v>
      </c>
      <c r="K9191" s="11" t="str">
        <f>IFERROR(INDEX('EDC Component Dictionary'!$C$5:$C$37,MATCH('Rates Database'!J9191,'EDC Component Dictionary'!$B$5:$B$37,0)), "Energy Supply")</f>
        <v>Energy Supply</v>
      </c>
      <c r="L9191" s="12">
        <v>0.11307</v>
      </c>
      <c r="M9191" s="12"/>
    </row>
    <row r="9192" spans="1:13" x14ac:dyDescent="0.3">
      <c r="A9192" s="18">
        <v>9190</v>
      </c>
      <c r="B9192" s="18">
        <f t="shared" si="286"/>
        <v>2021</v>
      </c>
      <c r="C9192" s="17">
        <v>44228</v>
      </c>
      <c r="D9192" s="18" t="s">
        <v>130</v>
      </c>
      <c r="E9192" s="18" t="s">
        <v>164</v>
      </c>
      <c r="F9192" s="18" t="str">
        <f t="shared" si="287"/>
        <v>National Grid-West Bridgewater Muni Agg Rate-44228</v>
      </c>
      <c r="G9192" s="11" t="s">
        <v>131</v>
      </c>
      <c r="H9192" s="11" t="s">
        <v>54</v>
      </c>
      <c r="I9192" s="11" t="s">
        <v>99</v>
      </c>
      <c r="J9192" s="11" t="s">
        <v>247</v>
      </c>
      <c r="K9192" s="11" t="str">
        <f>IFERROR(INDEX('EDC Component Dictionary'!$C$5:$C$37,MATCH('Rates Database'!J9192,'EDC Component Dictionary'!$B$5:$B$37,0)), "Energy Supply")</f>
        <v>Energy Supply</v>
      </c>
      <c r="L9192" s="12">
        <v>0.11326</v>
      </c>
      <c r="M9192" s="12"/>
    </row>
    <row r="9193" spans="1:13" x14ac:dyDescent="0.3">
      <c r="A9193" s="18">
        <v>9191</v>
      </c>
      <c r="B9193" s="18">
        <f t="shared" si="286"/>
        <v>2021</v>
      </c>
      <c r="C9193" s="17">
        <v>44228</v>
      </c>
      <c r="D9193" s="18" t="s">
        <v>130</v>
      </c>
      <c r="E9193" s="18" t="s">
        <v>163</v>
      </c>
      <c r="F9193" s="18" t="str">
        <f t="shared" si="287"/>
        <v>Eversource_EMA-Boston Muni Agg Rate-44228</v>
      </c>
      <c r="G9193" s="11" t="s">
        <v>131</v>
      </c>
      <c r="H9193" s="11" t="s">
        <v>54</v>
      </c>
      <c r="I9193" s="11" t="s">
        <v>99</v>
      </c>
      <c r="J9193" s="11" t="s">
        <v>301</v>
      </c>
      <c r="K9193" s="11" t="str">
        <f>IFERROR(INDEX('EDC Component Dictionary'!$C$5:$C$37,MATCH('Rates Database'!J9193,'EDC Component Dictionary'!$B$5:$B$37,0)), "Energy Supply")</f>
        <v>Energy Supply</v>
      </c>
      <c r="L9193" s="12">
        <v>0.1142</v>
      </c>
      <c r="M9193" s="12"/>
    </row>
    <row r="9194" spans="1:13" x14ac:dyDescent="0.3">
      <c r="A9194" s="18">
        <v>9192</v>
      </c>
      <c r="B9194" s="18">
        <f t="shared" si="286"/>
        <v>2021</v>
      </c>
      <c r="C9194" s="17">
        <v>44228</v>
      </c>
      <c r="D9194" s="18" t="s">
        <v>130</v>
      </c>
      <c r="E9194" s="18" t="s">
        <v>164</v>
      </c>
      <c r="F9194" s="18" t="str">
        <f t="shared" si="287"/>
        <v>National Grid-Millville Muni Agg Rate-44228</v>
      </c>
      <c r="G9194" s="11" t="s">
        <v>131</v>
      </c>
      <c r="H9194" s="11" t="s">
        <v>54</v>
      </c>
      <c r="I9194" s="11" t="s">
        <v>99</v>
      </c>
      <c r="J9194" s="11" t="s">
        <v>251</v>
      </c>
      <c r="K9194" s="11" t="str">
        <f>IFERROR(INDEX('EDC Component Dictionary'!$C$5:$C$37,MATCH('Rates Database'!J9194,'EDC Component Dictionary'!$B$5:$B$37,0)), "Energy Supply")</f>
        <v>Energy Supply</v>
      </c>
      <c r="L9194" s="12">
        <v>0.11416999999999999</v>
      </c>
      <c r="M9194" s="12"/>
    </row>
    <row r="9195" spans="1:13" x14ac:dyDescent="0.3">
      <c r="A9195" s="18">
        <v>9193</v>
      </c>
      <c r="B9195" s="18">
        <f t="shared" si="286"/>
        <v>2021</v>
      </c>
      <c r="C9195" s="17">
        <v>44228</v>
      </c>
      <c r="D9195" s="18" t="s">
        <v>130</v>
      </c>
      <c r="E9195" s="18" t="s">
        <v>164</v>
      </c>
      <c r="F9195" s="18" t="str">
        <f t="shared" si="287"/>
        <v>National Grid-Worcester Muni Agg Rate-44228</v>
      </c>
      <c r="G9195" s="11" t="s">
        <v>131</v>
      </c>
      <c r="H9195" s="11" t="s">
        <v>54</v>
      </c>
      <c r="I9195" s="11" t="s">
        <v>99</v>
      </c>
      <c r="J9195" s="11" t="s">
        <v>281</v>
      </c>
      <c r="K9195" s="11" t="str">
        <f>IFERROR(INDEX('EDC Component Dictionary'!$C$5:$C$37,MATCH('Rates Database'!J9195,'EDC Component Dictionary'!$B$5:$B$37,0)), "Energy Supply")</f>
        <v>Energy Supply</v>
      </c>
      <c r="L9195" s="12">
        <v>0.11447</v>
      </c>
      <c r="M9195" s="12"/>
    </row>
    <row r="9196" spans="1:13" x14ac:dyDescent="0.3">
      <c r="A9196" s="18">
        <v>9194</v>
      </c>
      <c r="B9196" s="18">
        <f t="shared" si="286"/>
        <v>2021</v>
      </c>
      <c r="C9196" s="17">
        <v>44228</v>
      </c>
      <c r="D9196" s="18" t="s">
        <v>130</v>
      </c>
      <c r="E9196" s="18" t="s">
        <v>164</v>
      </c>
      <c r="F9196" s="18" t="str">
        <f t="shared" si="287"/>
        <v>National Grid-Swampscott Muni Agg Rate-44228</v>
      </c>
      <c r="G9196" s="11" t="s">
        <v>131</v>
      </c>
      <c r="H9196" s="11" t="s">
        <v>54</v>
      </c>
      <c r="I9196" s="11" t="s">
        <v>99</v>
      </c>
      <c r="J9196" s="11" t="s">
        <v>178</v>
      </c>
      <c r="K9196" s="11" t="str">
        <f>IFERROR(INDEX('EDC Component Dictionary'!$C$5:$C$37,MATCH('Rates Database'!J9196,'EDC Component Dictionary'!$B$5:$B$37,0)), "Energy Supply")</f>
        <v>Energy Supply</v>
      </c>
      <c r="L9196" s="12">
        <v>0.11445</v>
      </c>
      <c r="M9196" s="12"/>
    </row>
    <row r="9197" spans="1:13" x14ac:dyDescent="0.3">
      <c r="A9197" s="18">
        <v>9195</v>
      </c>
      <c r="B9197" s="18">
        <f t="shared" si="286"/>
        <v>2021</v>
      </c>
      <c r="C9197" s="17">
        <v>44228</v>
      </c>
      <c r="D9197" s="18" t="s">
        <v>130</v>
      </c>
      <c r="E9197" s="18" t="s">
        <v>163</v>
      </c>
      <c r="F9197" s="18" t="str">
        <f t="shared" si="287"/>
        <v>Eversource_EMA-Carlisle Muni Agg Rate-44228</v>
      </c>
      <c r="G9197" s="11" t="s">
        <v>131</v>
      </c>
      <c r="H9197" s="11" t="s">
        <v>54</v>
      </c>
      <c r="I9197" s="11" t="s">
        <v>99</v>
      </c>
      <c r="J9197" s="11" t="s">
        <v>236</v>
      </c>
      <c r="K9197" s="11" t="str">
        <f>IFERROR(INDEX('EDC Component Dictionary'!$C$5:$C$37,MATCH('Rates Database'!J9197,'EDC Component Dictionary'!$B$5:$B$37,0)), "Energy Supply")</f>
        <v>Energy Supply</v>
      </c>
      <c r="L9197" s="12">
        <v>0.11395</v>
      </c>
      <c r="M9197" s="12"/>
    </row>
    <row r="9198" spans="1:13" x14ac:dyDescent="0.3">
      <c r="A9198" s="18">
        <v>9196</v>
      </c>
      <c r="B9198" s="18">
        <f t="shared" si="286"/>
        <v>2021</v>
      </c>
      <c r="C9198" s="17">
        <v>44228</v>
      </c>
      <c r="D9198" s="18" t="s">
        <v>130</v>
      </c>
      <c r="E9198" s="18" t="s">
        <v>163</v>
      </c>
      <c r="F9198" s="18" t="str">
        <f t="shared" si="287"/>
        <v>Eversource_EMA-Watertown Muni Agg Rate-44228</v>
      </c>
      <c r="G9198" s="11" t="s">
        <v>131</v>
      </c>
      <c r="H9198" s="11" t="s">
        <v>54</v>
      </c>
      <c r="I9198" s="11" t="s">
        <v>99</v>
      </c>
      <c r="J9198" s="11" t="s">
        <v>275</v>
      </c>
      <c r="K9198" s="11" t="str">
        <f>IFERROR(INDEX('EDC Component Dictionary'!$C$5:$C$37,MATCH('Rates Database'!J9198,'EDC Component Dictionary'!$B$5:$B$37,0)), "Energy Supply")</f>
        <v>Energy Supply</v>
      </c>
      <c r="L9198" s="12">
        <v>0.11507000000000001</v>
      </c>
      <c r="M9198" s="12"/>
    </row>
    <row r="9199" spans="1:13" x14ac:dyDescent="0.3">
      <c r="A9199" s="18">
        <v>9197</v>
      </c>
      <c r="B9199" s="18">
        <f t="shared" si="286"/>
        <v>2021</v>
      </c>
      <c r="C9199" s="17">
        <v>44228</v>
      </c>
      <c r="D9199" s="18" t="s">
        <v>130</v>
      </c>
      <c r="E9199" s="18" t="s">
        <v>164</v>
      </c>
      <c r="F9199" s="18" t="str">
        <f t="shared" si="287"/>
        <v>National Grid-Medford Muni Agg Rate-44228</v>
      </c>
      <c r="G9199" s="11" t="s">
        <v>131</v>
      </c>
      <c r="H9199" s="11" t="s">
        <v>54</v>
      </c>
      <c r="I9199" s="11" t="s">
        <v>99</v>
      </c>
      <c r="J9199" s="11" t="s">
        <v>279</v>
      </c>
      <c r="K9199" s="11" t="str">
        <f>IFERROR(INDEX('EDC Component Dictionary'!$C$5:$C$37,MATCH('Rates Database'!J9199,'EDC Component Dictionary'!$B$5:$B$37,0)), "Energy Supply")</f>
        <v>Energy Supply</v>
      </c>
      <c r="L9199" s="12">
        <v>0.1153</v>
      </c>
      <c r="M9199" s="12"/>
    </row>
    <row r="9200" spans="1:13" x14ac:dyDescent="0.3">
      <c r="A9200" s="18">
        <v>9198</v>
      </c>
      <c r="B9200" s="18">
        <f t="shared" si="286"/>
        <v>2021</v>
      </c>
      <c r="C9200" s="17">
        <v>44228</v>
      </c>
      <c r="D9200" s="18" t="s">
        <v>130</v>
      </c>
      <c r="E9200" s="18" t="s">
        <v>163</v>
      </c>
      <c r="F9200" s="18" t="str">
        <f t="shared" si="287"/>
        <v>Eversource_EMA-Natick Muni Agg Rate-44228</v>
      </c>
      <c r="G9200" s="11" t="s">
        <v>131</v>
      </c>
      <c r="H9200" s="11" t="s">
        <v>54</v>
      </c>
      <c r="I9200" s="11" t="s">
        <v>99</v>
      </c>
      <c r="J9200" s="11" t="s">
        <v>252</v>
      </c>
      <c r="K9200" s="11" t="str">
        <f>IFERROR(INDEX('EDC Component Dictionary'!$C$5:$C$37,MATCH('Rates Database'!J9200,'EDC Component Dictionary'!$B$5:$B$37,0)), "Energy Supply")</f>
        <v>Energy Supply</v>
      </c>
      <c r="L9200" s="12">
        <v>0.11577</v>
      </c>
      <c r="M9200" s="12"/>
    </row>
    <row r="9201" spans="1:13" x14ac:dyDescent="0.3">
      <c r="A9201" s="18">
        <v>9199</v>
      </c>
      <c r="B9201" s="18">
        <f t="shared" si="286"/>
        <v>2021</v>
      </c>
      <c r="C9201" s="17">
        <v>44228</v>
      </c>
      <c r="D9201" s="18" t="s">
        <v>130</v>
      </c>
      <c r="E9201" s="18" t="s">
        <v>163</v>
      </c>
      <c r="F9201" s="18" t="str">
        <f t="shared" si="287"/>
        <v>Eversource_EMA-Brookline Muni Agg Rate-44228</v>
      </c>
      <c r="G9201" s="11" t="s">
        <v>131</v>
      </c>
      <c r="H9201" s="11" t="s">
        <v>54</v>
      </c>
      <c r="I9201" s="11" t="s">
        <v>99</v>
      </c>
      <c r="J9201" s="11" t="s">
        <v>243</v>
      </c>
      <c r="K9201" s="11" t="str">
        <f>IFERROR(INDEX('EDC Component Dictionary'!$C$5:$C$37,MATCH('Rates Database'!J9201,'EDC Component Dictionary'!$B$5:$B$37,0)), "Energy Supply")</f>
        <v>Energy Supply</v>
      </c>
      <c r="L9201" s="12">
        <v>0.11688</v>
      </c>
      <c r="M9201" s="12"/>
    </row>
    <row r="9202" spans="1:13" x14ac:dyDescent="0.3">
      <c r="A9202" s="18">
        <v>9200</v>
      </c>
      <c r="B9202" s="18">
        <f t="shared" si="286"/>
        <v>2021</v>
      </c>
      <c r="C9202" s="17">
        <v>44228</v>
      </c>
      <c r="D9202" s="18" t="s">
        <v>130</v>
      </c>
      <c r="E9202" s="18" t="s">
        <v>163</v>
      </c>
      <c r="F9202" s="18" t="str">
        <f t="shared" si="287"/>
        <v>Eversource_EMA-Cape Light Compact JPE Muni Agg Rate-44228</v>
      </c>
      <c r="G9202" s="11" t="s">
        <v>131</v>
      </c>
      <c r="H9202" s="11" t="s">
        <v>54</v>
      </c>
      <c r="I9202" s="11" t="s">
        <v>99</v>
      </c>
      <c r="J9202" s="11" t="s">
        <v>264</v>
      </c>
      <c r="K9202" s="11" t="str">
        <f>IFERROR(INDEX('EDC Component Dictionary'!$C$5:$C$37,MATCH('Rates Database'!J9202,'EDC Component Dictionary'!$B$5:$B$37,0)), "Energy Supply")</f>
        <v>Energy Supply</v>
      </c>
      <c r="L9202" s="12">
        <v>0.11851</v>
      </c>
      <c r="M9202" s="12"/>
    </row>
    <row r="9203" spans="1:13" x14ac:dyDescent="0.3">
      <c r="A9203" s="18">
        <v>9201</v>
      </c>
      <c r="B9203" s="18">
        <f t="shared" si="286"/>
        <v>2021</v>
      </c>
      <c r="C9203" s="17">
        <v>44228</v>
      </c>
      <c r="D9203" s="18" t="s">
        <v>130</v>
      </c>
      <c r="E9203" s="18" t="s">
        <v>164</v>
      </c>
      <c r="F9203" s="18" t="str">
        <f t="shared" si="287"/>
        <v>National Grid-Lowell Muni Agg Rate-44228</v>
      </c>
      <c r="G9203" s="11" t="s">
        <v>131</v>
      </c>
      <c r="H9203" s="11" t="s">
        <v>54</v>
      </c>
      <c r="I9203" s="11" t="s">
        <v>99</v>
      </c>
      <c r="J9203" s="11" t="s">
        <v>262</v>
      </c>
      <c r="K9203" s="11" t="str">
        <f>IFERROR(INDEX('EDC Component Dictionary'!$C$5:$C$37,MATCH('Rates Database'!J9203,'EDC Component Dictionary'!$B$5:$B$37,0)), "Energy Supply")</f>
        <v>Energy Supply</v>
      </c>
      <c r="L9203" s="12">
        <v>0.11874</v>
      </c>
      <c r="M9203" s="12"/>
    </row>
    <row r="9204" spans="1:13" x14ac:dyDescent="0.3">
      <c r="A9204" s="18">
        <v>9202</v>
      </c>
      <c r="B9204" s="18">
        <f t="shared" si="286"/>
        <v>2021</v>
      </c>
      <c r="C9204" s="17">
        <v>44228</v>
      </c>
      <c r="D9204" s="18" t="s">
        <v>130</v>
      </c>
      <c r="E9204" s="18" t="s">
        <v>163</v>
      </c>
      <c r="F9204" s="18" t="str">
        <f t="shared" si="287"/>
        <v>Eversource_EMA-Newton Muni Agg Rate-44228</v>
      </c>
      <c r="G9204" s="11" t="s">
        <v>131</v>
      </c>
      <c r="H9204" s="11" t="s">
        <v>54</v>
      </c>
      <c r="I9204" s="11" t="s">
        <v>99</v>
      </c>
      <c r="J9204" s="11" t="s">
        <v>268</v>
      </c>
      <c r="K9204" s="11" t="str">
        <f>IFERROR(INDEX('EDC Component Dictionary'!$C$5:$C$37,MATCH('Rates Database'!J9204,'EDC Component Dictionary'!$B$5:$B$37,0)), "Energy Supply")</f>
        <v>Energy Supply</v>
      </c>
      <c r="L9204" s="12">
        <v>0.13408999999999999</v>
      </c>
      <c r="M9204" s="12"/>
    </row>
    <row r="9205" spans="1:13" x14ac:dyDescent="0.3">
      <c r="A9205" s="18">
        <v>9203</v>
      </c>
      <c r="B9205" s="18">
        <f t="shared" si="286"/>
        <v>2021</v>
      </c>
      <c r="C9205" s="17">
        <v>44256</v>
      </c>
      <c r="D9205" s="18" t="s">
        <v>130</v>
      </c>
      <c r="E9205" s="18" t="s">
        <v>164</v>
      </c>
      <c r="F9205" s="18" t="str">
        <f t="shared" si="287"/>
        <v>National Grid-Wendell Muni Agg Rate-44256</v>
      </c>
      <c r="G9205" s="11" t="s">
        <v>131</v>
      </c>
      <c r="H9205" s="11" t="s">
        <v>54</v>
      </c>
      <c r="I9205" s="11" t="s">
        <v>99</v>
      </c>
      <c r="J9205" s="11" t="s">
        <v>213</v>
      </c>
      <c r="K9205" s="11" t="str">
        <f>IFERROR(INDEX('EDC Component Dictionary'!$C$5:$C$37,MATCH('Rates Database'!J9205,'EDC Component Dictionary'!$B$5:$B$37,0)), "Energy Supply")</f>
        <v>Energy Supply</v>
      </c>
      <c r="L9205" s="12">
        <v>8.7389999999999995E-2</v>
      </c>
      <c r="M9205" s="12"/>
    </row>
    <row r="9206" spans="1:13" x14ac:dyDescent="0.3">
      <c r="A9206" s="18">
        <v>9204</v>
      </c>
      <c r="B9206" s="18">
        <f t="shared" si="286"/>
        <v>2021</v>
      </c>
      <c r="C9206" s="17">
        <v>44256</v>
      </c>
      <c r="D9206" s="18" t="s">
        <v>130</v>
      </c>
      <c r="E9206" s="18" t="s">
        <v>164</v>
      </c>
      <c r="F9206" s="18" t="str">
        <f t="shared" si="287"/>
        <v>National Grid-Billerica Muni Agg Rate-44256</v>
      </c>
      <c r="G9206" s="11" t="s">
        <v>131</v>
      </c>
      <c r="H9206" s="11" t="s">
        <v>54</v>
      </c>
      <c r="I9206" s="11" t="s">
        <v>99</v>
      </c>
      <c r="J9206" s="11" t="s">
        <v>215</v>
      </c>
      <c r="K9206" s="11" t="str">
        <f>IFERROR(INDEX('EDC Component Dictionary'!$C$5:$C$37,MATCH('Rates Database'!J9206,'EDC Component Dictionary'!$B$5:$B$37,0)), "Energy Supply")</f>
        <v>Energy Supply</v>
      </c>
      <c r="L9206" s="12">
        <v>9.3030000000000002E-2</v>
      </c>
      <c r="M9206" s="12"/>
    </row>
    <row r="9207" spans="1:13" x14ac:dyDescent="0.3">
      <c r="A9207" s="18">
        <v>9205</v>
      </c>
      <c r="B9207" s="18">
        <f t="shared" si="286"/>
        <v>2021</v>
      </c>
      <c r="C9207" s="17">
        <v>44256</v>
      </c>
      <c r="D9207" s="18" t="s">
        <v>130</v>
      </c>
      <c r="E9207" s="18" t="s">
        <v>95</v>
      </c>
      <c r="F9207" s="18" t="str">
        <f t="shared" si="287"/>
        <v>Eversource_WMA-Buckland Muni Agg Rate-44256</v>
      </c>
      <c r="G9207" s="11" t="s">
        <v>131</v>
      </c>
      <c r="H9207" s="11" t="s">
        <v>54</v>
      </c>
      <c r="I9207" s="11" t="s">
        <v>99</v>
      </c>
      <c r="J9207" s="11" t="s">
        <v>282</v>
      </c>
      <c r="K9207" s="11" t="str">
        <f>IFERROR(INDEX('EDC Component Dictionary'!$C$5:$C$37,MATCH('Rates Database'!J9207,'EDC Component Dictionary'!$B$5:$B$37,0)), "Energy Supply")</f>
        <v>Energy Supply</v>
      </c>
      <c r="L9207" s="12">
        <v>9.3450000000000005E-2</v>
      </c>
      <c r="M9207" s="12"/>
    </row>
    <row r="9208" spans="1:13" x14ac:dyDescent="0.3">
      <c r="A9208" s="18">
        <v>9206</v>
      </c>
      <c r="B9208" s="18">
        <f t="shared" si="286"/>
        <v>2021</v>
      </c>
      <c r="C9208" s="17">
        <v>44256</v>
      </c>
      <c r="D9208" s="18" t="s">
        <v>130</v>
      </c>
      <c r="E9208" s="18" t="s">
        <v>164</v>
      </c>
      <c r="F9208" s="18" t="str">
        <f t="shared" si="287"/>
        <v>National Grid-Charlemont Muni Agg Rate-44256</v>
      </c>
      <c r="G9208" s="11" t="s">
        <v>131</v>
      </c>
      <c r="H9208" s="11" t="s">
        <v>54</v>
      </c>
      <c r="I9208" s="11" t="s">
        <v>99</v>
      </c>
      <c r="J9208" s="11" t="s">
        <v>283</v>
      </c>
      <c r="K9208" s="11" t="str">
        <f>IFERROR(INDEX('EDC Component Dictionary'!$C$5:$C$37,MATCH('Rates Database'!J9208,'EDC Component Dictionary'!$B$5:$B$37,0)), "Energy Supply")</f>
        <v>Energy Supply</v>
      </c>
      <c r="L9208" s="12">
        <v>9.3460000000000001E-2</v>
      </c>
      <c r="M9208" s="12"/>
    </row>
    <row r="9209" spans="1:13" x14ac:dyDescent="0.3">
      <c r="A9209" s="18">
        <v>9207</v>
      </c>
      <c r="B9209" s="18">
        <f t="shared" si="286"/>
        <v>2021</v>
      </c>
      <c r="C9209" s="17">
        <v>44256</v>
      </c>
      <c r="D9209" s="18" t="s">
        <v>130</v>
      </c>
      <c r="E9209" s="18" t="s">
        <v>95</v>
      </c>
      <c r="F9209" s="18" t="str">
        <f t="shared" si="287"/>
        <v>Eversource_WMA-Colrain Muni Agg Rate-44256</v>
      </c>
      <c r="G9209" s="11" t="s">
        <v>131</v>
      </c>
      <c r="H9209" s="11" t="s">
        <v>54</v>
      </c>
      <c r="I9209" s="11" t="s">
        <v>99</v>
      </c>
      <c r="J9209" s="11" t="s">
        <v>100</v>
      </c>
      <c r="K9209" s="11" t="str">
        <f>IFERROR(INDEX('EDC Component Dictionary'!$C$5:$C$37,MATCH('Rates Database'!J9209,'EDC Component Dictionary'!$B$5:$B$37,0)), "Energy Supply")</f>
        <v>Energy Supply</v>
      </c>
      <c r="L9209" s="12">
        <v>9.3460000000000001E-2</v>
      </c>
      <c r="M9209" s="12"/>
    </row>
    <row r="9210" spans="1:13" x14ac:dyDescent="0.3">
      <c r="A9210" s="18">
        <v>9208</v>
      </c>
      <c r="B9210" s="18">
        <f t="shared" si="286"/>
        <v>2021</v>
      </c>
      <c r="C9210" s="17">
        <v>44256</v>
      </c>
      <c r="D9210" s="18" t="s">
        <v>130</v>
      </c>
      <c r="E9210" s="18" t="s">
        <v>95</v>
      </c>
      <c r="F9210" s="18" t="str">
        <f t="shared" si="287"/>
        <v>Eversource_WMA-Shelburne Muni Agg Rate-44256</v>
      </c>
      <c r="G9210" s="11" t="s">
        <v>131</v>
      </c>
      <c r="H9210" s="11" t="s">
        <v>54</v>
      </c>
      <c r="I9210" s="11" t="s">
        <v>99</v>
      </c>
      <c r="J9210" s="11" t="s">
        <v>284</v>
      </c>
      <c r="K9210" s="11" t="str">
        <f>IFERROR(INDEX('EDC Component Dictionary'!$C$5:$C$37,MATCH('Rates Database'!J9210,'EDC Component Dictionary'!$B$5:$B$37,0)), "Energy Supply")</f>
        <v>Energy Supply</v>
      </c>
      <c r="L9210" s="12">
        <v>9.3450000000000005E-2</v>
      </c>
      <c r="M9210" s="12"/>
    </row>
    <row r="9211" spans="1:13" x14ac:dyDescent="0.3">
      <c r="A9211" s="18">
        <v>9209</v>
      </c>
      <c r="B9211" s="18">
        <f t="shared" si="286"/>
        <v>2021</v>
      </c>
      <c r="C9211" s="17">
        <v>44256</v>
      </c>
      <c r="D9211" s="18" t="s">
        <v>130</v>
      </c>
      <c r="E9211" s="18" t="s">
        <v>164</v>
      </c>
      <c r="F9211" s="18" t="str">
        <f t="shared" si="287"/>
        <v>National Grid-Marlborough Muni Agg Rate-44256</v>
      </c>
      <c r="G9211" s="11" t="s">
        <v>131</v>
      </c>
      <c r="H9211" s="11" t="s">
        <v>54</v>
      </c>
      <c r="I9211" s="11" t="s">
        <v>99</v>
      </c>
      <c r="J9211" s="11" t="s">
        <v>263</v>
      </c>
      <c r="K9211" s="11" t="str">
        <f>IFERROR(INDEX('EDC Component Dictionary'!$C$5:$C$37,MATCH('Rates Database'!J9211,'EDC Component Dictionary'!$B$5:$B$37,0)), "Energy Supply")</f>
        <v>Energy Supply</v>
      </c>
      <c r="L9211" s="12">
        <v>9.3899999999999997E-2</v>
      </c>
      <c r="M9211" s="12"/>
    </row>
    <row r="9212" spans="1:13" x14ac:dyDescent="0.3">
      <c r="A9212" s="18">
        <v>9210</v>
      </c>
      <c r="B9212" s="18">
        <f t="shared" si="286"/>
        <v>2021</v>
      </c>
      <c r="C9212" s="17">
        <v>44256</v>
      </c>
      <c r="D9212" s="18" t="s">
        <v>130</v>
      </c>
      <c r="E9212" s="18" t="s">
        <v>164</v>
      </c>
      <c r="F9212" s="18" t="str">
        <f t="shared" si="287"/>
        <v>National Grid-New Salem Muni Agg Rate-44256</v>
      </c>
      <c r="G9212" s="11" t="s">
        <v>131</v>
      </c>
      <c r="H9212" s="11" t="s">
        <v>54</v>
      </c>
      <c r="I9212" s="11" t="s">
        <v>99</v>
      </c>
      <c r="J9212" s="11" t="s">
        <v>285</v>
      </c>
      <c r="K9212" s="11" t="str">
        <f>IFERROR(INDEX('EDC Component Dictionary'!$C$5:$C$37,MATCH('Rates Database'!J9212,'EDC Component Dictionary'!$B$5:$B$37,0)), "Energy Supply")</f>
        <v>Energy Supply</v>
      </c>
      <c r="L9212" s="12">
        <v>9.4329999999999997E-2</v>
      </c>
      <c r="M9212" s="12"/>
    </row>
    <row r="9213" spans="1:13" x14ac:dyDescent="0.3">
      <c r="A9213" s="18">
        <v>9211</v>
      </c>
      <c r="B9213" s="18">
        <f t="shared" si="286"/>
        <v>2021</v>
      </c>
      <c r="C9213" s="17">
        <v>44256</v>
      </c>
      <c r="D9213" s="18" t="s">
        <v>130</v>
      </c>
      <c r="E9213" s="18" t="s">
        <v>164</v>
      </c>
      <c r="F9213" s="18" t="str">
        <f t="shared" si="287"/>
        <v>National Grid-Warwick Muni Agg Rate-44256</v>
      </c>
      <c r="G9213" s="11" t="s">
        <v>131</v>
      </c>
      <c r="H9213" s="11" t="s">
        <v>54</v>
      </c>
      <c r="I9213" s="11" t="s">
        <v>99</v>
      </c>
      <c r="J9213" s="11" t="s">
        <v>286</v>
      </c>
      <c r="K9213" s="11" t="str">
        <f>IFERROR(INDEX('EDC Component Dictionary'!$C$5:$C$37,MATCH('Rates Database'!J9213,'EDC Component Dictionary'!$B$5:$B$37,0)), "Energy Supply")</f>
        <v>Energy Supply</v>
      </c>
      <c r="L9213" s="12">
        <v>9.4439999999999996E-2</v>
      </c>
      <c r="M9213" s="12"/>
    </row>
    <row r="9214" spans="1:13" x14ac:dyDescent="0.3">
      <c r="A9214" s="18">
        <v>9212</v>
      </c>
      <c r="B9214" s="18">
        <f t="shared" si="286"/>
        <v>2021</v>
      </c>
      <c r="C9214" s="17">
        <v>44256</v>
      </c>
      <c r="D9214" s="18" t="s">
        <v>130</v>
      </c>
      <c r="E9214" s="18" t="s">
        <v>95</v>
      </c>
      <c r="F9214" s="18" t="str">
        <f t="shared" si="287"/>
        <v>Eversource_WMA-Whately Muni Agg Rate-44256</v>
      </c>
      <c r="G9214" s="11" t="s">
        <v>131</v>
      </c>
      <c r="H9214" s="11" t="s">
        <v>54</v>
      </c>
      <c r="I9214" s="11" t="s">
        <v>99</v>
      </c>
      <c r="J9214" s="11" t="s">
        <v>287</v>
      </c>
      <c r="K9214" s="11" t="str">
        <f>IFERROR(INDEX('EDC Component Dictionary'!$C$5:$C$37,MATCH('Rates Database'!J9214,'EDC Component Dictionary'!$B$5:$B$37,0)), "Energy Supply")</f>
        <v>Energy Supply</v>
      </c>
      <c r="L9214" s="12">
        <v>9.4329999999999997E-2</v>
      </c>
      <c r="M9214" s="12"/>
    </row>
    <row r="9215" spans="1:13" x14ac:dyDescent="0.3">
      <c r="A9215" s="18">
        <v>9213</v>
      </c>
      <c r="B9215" s="18">
        <f t="shared" si="286"/>
        <v>2021</v>
      </c>
      <c r="C9215" s="17">
        <v>44256</v>
      </c>
      <c r="D9215" s="18" t="s">
        <v>130</v>
      </c>
      <c r="E9215" s="18" t="s">
        <v>164</v>
      </c>
      <c r="F9215" s="18" t="str">
        <f t="shared" si="287"/>
        <v>National Grid-Webster Muni Agg Rate-44256</v>
      </c>
      <c r="G9215" s="11" t="s">
        <v>131</v>
      </c>
      <c r="H9215" s="11" t="s">
        <v>54</v>
      </c>
      <c r="I9215" s="11" t="s">
        <v>99</v>
      </c>
      <c r="J9215" s="11" t="s">
        <v>266</v>
      </c>
      <c r="K9215" s="11" t="str">
        <f>IFERROR(INDEX('EDC Component Dictionary'!$C$5:$C$37,MATCH('Rates Database'!J9215,'EDC Component Dictionary'!$B$5:$B$37,0)), "Energy Supply")</f>
        <v>Energy Supply</v>
      </c>
      <c r="L9215" s="12">
        <v>9.5130000000000006E-2</v>
      </c>
      <c r="M9215" s="12"/>
    </row>
    <row r="9216" spans="1:13" x14ac:dyDescent="0.3">
      <c r="A9216" s="18">
        <v>9214</v>
      </c>
      <c r="B9216" s="18">
        <f t="shared" si="286"/>
        <v>2021</v>
      </c>
      <c r="C9216" s="17">
        <v>44256</v>
      </c>
      <c r="D9216" s="18" t="s">
        <v>130</v>
      </c>
      <c r="E9216" s="18" t="s">
        <v>95</v>
      </c>
      <c r="F9216" s="18" t="str">
        <f t="shared" si="287"/>
        <v>Eversource_WMA-Deerfield Muni Agg Rate-44256</v>
      </c>
      <c r="G9216" s="11" t="s">
        <v>131</v>
      </c>
      <c r="H9216" s="11" t="s">
        <v>54</v>
      </c>
      <c r="I9216" s="11" t="s">
        <v>99</v>
      </c>
      <c r="J9216" s="11" t="s">
        <v>289</v>
      </c>
      <c r="K9216" s="11" t="str">
        <f>IFERROR(INDEX('EDC Component Dictionary'!$C$5:$C$37,MATCH('Rates Database'!J9216,'EDC Component Dictionary'!$B$5:$B$37,0)), "Energy Supply")</f>
        <v>Energy Supply</v>
      </c>
      <c r="L9216" s="12">
        <v>9.5420000000000005E-2</v>
      </c>
      <c r="M9216" s="12"/>
    </row>
    <row r="9217" spans="1:13" x14ac:dyDescent="0.3">
      <c r="A9217" s="18">
        <v>9215</v>
      </c>
      <c r="B9217" s="18">
        <f t="shared" si="286"/>
        <v>2021</v>
      </c>
      <c r="C9217" s="17">
        <v>44256</v>
      </c>
      <c r="D9217" s="18" t="s">
        <v>130</v>
      </c>
      <c r="E9217" s="18" t="s">
        <v>95</v>
      </c>
      <c r="F9217" s="18" t="str">
        <f t="shared" si="287"/>
        <v>Eversource_WMA-Huntington Muni Agg Rate-44256</v>
      </c>
      <c r="G9217" s="11" t="s">
        <v>131</v>
      </c>
      <c r="H9217" s="11" t="s">
        <v>54</v>
      </c>
      <c r="I9217" s="11" t="s">
        <v>99</v>
      </c>
      <c r="J9217" s="11" t="s">
        <v>290</v>
      </c>
      <c r="K9217" s="11" t="str">
        <f>IFERROR(INDEX('EDC Component Dictionary'!$C$5:$C$37,MATCH('Rates Database'!J9217,'EDC Component Dictionary'!$B$5:$B$37,0)), "Energy Supply")</f>
        <v>Energy Supply</v>
      </c>
      <c r="L9217" s="12">
        <v>9.5350000000000004E-2</v>
      </c>
      <c r="M9217" s="12"/>
    </row>
    <row r="9218" spans="1:13" x14ac:dyDescent="0.3">
      <c r="A9218" s="18">
        <v>9216</v>
      </c>
      <c r="B9218" s="18">
        <f t="shared" si="286"/>
        <v>2021</v>
      </c>
      <c r="C9218" s="17">
        <v>44256</v>
      </c>
      <c r="D9218" s="18" t="s">
        <v>130</v>
      </c>
      <c r="E9218" s="18" t="s">
        <v>95</v>
      </c>
      <c r="F9218" s="18" t="str">
        <f t="shared" si="287"/>
        <v>Eversource_WMA-Northfield Muni Agg Rate-44256</v>
      </c>
      <c r="G9218" s="11" t="s">
        <v>131</v>
      </c>
      <c r="H9218" s="11" t="s">
        <v>54</v>
      </c>
      <c r="I9218" s="11" t="s">
        <v>99</v>
      </c>
      <c r="J9218" s="11" t="s">
        <v>291</v>
      </c>
      <c r="K9218" s="11" t="str">
        <f>IFERROR(INDEX('EDC Component Dictionary'!$C$5:$C$37,MATCH('Rates Database'!J9218,'EDC Component Dictionary'!$B$5:$B$37,0)), "Energy Supply")</f>
        <v>Energy Supply</v>
      </c>
      <c r="L9218" s="12">
        <v>9.5380000000000006E-2</v>
      </c>
      <c r="M9218" s="12"/>
    </row>
    <row r="9219" spans="1:13" x14ac:dyDescent="0.3">
      <c r="A9219" s="18">
        <v>9217</v>
      </c>
      <c r="B9219" s="18">
        <f t="shared" ref="B9219:B9282" si="288">YEAR(C9219)</f>
        <v>2021</v>
      </c>
      <c r="C9219" s="17">
        <v>44256</v>
      </c>
      <c r="D9219" s="18" t="s">
        <v>130</v>
      </c>
      <c r="E9219" s="18" t="s">
        <v>95</v>
      </c>
      <c r="F9219" s="18" t="str">
        <f t="shared" si="287"/>
        <v>Eversource_WMA-Becket Muni Agg Rate-44256</v>
      </c>
      <c r="G9219" s="11" t="s">
        <v>131</v>
      </c>
      <c r="H9219" s="11" t="s">
        <v>54</v>
      </c>
      <c r="I9219" s="11" t="s">
        <v>99</v>
      </c>
      <c r="J9219" s="11" t="s">
        <v>298</v>
      </c>
      <c r="K9219" s="11" t="str">
        <f>IFERROR(INDEX('EDC Component Dictionary'!$C$5:$C$37,MATCH('Rates Database'!J9219,'EDC Component Dictionary'!$B$5:$B$37,0)), "Energy Supply")</f>
        <v>Energy Supply</v>
      </c>
      <c r="L9219" s="12">
        <v>9.6100000000000005E-2</v>
      </c>
      <c r="M9219" s="12"/>
    </row>
    <row r="9220" spans="1:13" x14ac:dyDescent="0.3">
      <c r="A9220" s="18">
        <v>9218</v>
      </c>
      <c r="B9220" s="18">
        <f t="shared" si="288"/>
        <v>2021</v>
      </c>
      <c r="C9220" s="17">
        <v>44256</v>
      </c>
      <c r="D9220" s="18" t="s">
        <v>130</v>
      </c>
      <c r="E9220" s="18" t="s">
        <v>95</v>
      </c>
      <c r="F9220" s="18" t="str">
        <f t="shared" ref="F9220:F9283" si="289">_xlfn.CONCAT(E9220,"-",J9220,"-",C9220)</f>
        <v>Eversource_WMA-Dalton Muni Agg Rate-44256</v>
      </c>
      <c r="G9220" s="11" t="s">
        <v>131</v>
      </c>
      <c r="H9220" s="11" t="s">
        <v>54</v>
      </c>
      <c r="I9220" s="11" t="s">
        <v>99</v>
      </c>
      <c r="J9220" s="11" t="s">
        <v>217</v>
      </c>
      <c r="K9220" s="11" t="str">
        <f>IFERROR(INDEX('EDC Component Dictionary'!$C$5:$C$37,MATCH('Rates Database'!J9220,'EDC Component Dictionary'!$B$5:$B$37,0)), "Energy Supply")</f>
        <v>Energy Supply</v>
      </c>
      <c r="L9220" s="12">
        <v>9.6030000000000004E-2</v>
      </c>
      <c r="M9220" s="12"/>
    </row>
    <row r="9221" spans="1:13" x14ac:dyDescent="0.3">
      <c r="A9221" s="18">
        <v>9219</v>
      </c>
      <c r="B9221" s="18">
        <f t="shared" si="288"/>
        <v>2021</v>
      </c>
      <c r="C9221" s="17">
        <v>44256</v>
      </c>
      <c r="D9221" s="18" t="s">
        <v>130</v>
      </c>
      <c r="E9221" s="18" t="s">
        <v>95</v>
      </c>
      <c r="F9221" s="18" t="str">
        <f t="shared" si="289"/>
        <v>Eversource_WMA-Pittsfield Muni Agg Rate-44256</v>
      </c>
      <c r="G9221" s="11" t="s">
        <v>131</v>
      </c>
      <c r="H9221" s="11" t="s">
        <v>54</v>
      </c>
      <c r="I9221" s="11" t="s">
        <v>99</v>
      </c>
      <c r="J9221" s="11" t="s">
        <v>176</v>
      </c>
      <c r="K9221" s="11" t="str">
        <f>IFERROR(INDEX('EDC Component Dictionary'!$C$5:$C$37,MATCH('Rates Database'!J9221,'EDC Component Dictionary'!$B$5:$B$37,0)), "Energy Supply")</f>
        <v>Energy Supply</v>
      </c>
      <c r="L9221" s="12">
        <v>9.604E-2</v>
      </c>
      <c r="M9221" s="12"/>
    </row>
    <row r="9222" spans="1:13" x14ac:dyDescent="0.3">
      <c r="A9222" s="18">
        <v>9220</v>
      </c>
      <c r="B9222" s="18">
        <f t="shared" si="288"/>
        <v>2021</v>
      </c>
      <c r="C9222" s="17">
        <v>44256</v>
      </c>
      <c r="D9222" s="18" t="s">
        <v>130</v>
      </c>
      <c r="E9222" s="18" t="s">
        <v>95</v>
      </c>
      <c r="F9222" s="18" t="str">
        <f t="shared" si="289"/>
        <v>Eversource_WMA-West Springfield Muni Agg Rate-44256</v>
      </c>
      <c r="G9222" s="11" t="s">
        <v>131</v>
      </c>
      <c r="H9222" s="11" t="s">
        <v>54</v>
      </c>
      <c r="I9222" s="11" t="s">
        <v>99</v>
      </c>
      <c r="J9222" s="11" t="s">
        <v>272</v>
      </c>
      <c r="K9222" s="11" t="str">
        <f>IFERROR(INDEX('EDC Component Dictionary'!$C$5:$C$37,MATCH('Rates Database'!J9222,'EDC Component Dictionary'!$B$5:$B$37,0)), "Energy Supply")</f>
        <v>Energy Supply</v>
      </c>
      <c r="L9222" s="12">
        <v>9.672E-2</v>
      </c>
      <c r="M9222" s="12"/>
    </row>
    <row r="9223" spans="1:13" x14ac:dyDescent="0.3">
      <c r="A9223" s="18">
        <v>9221</v>
      </c>
      <c r="B9223" s="18">
        <f t="shared" si="288"/>
        <v>2021</v>
      </c>
      <c r="C9223" s="17">
        <v>44256</v>
      </c>
      <c r="D9223" s="18" t="s">
        <v>130</v>
      </c>
      <c r="E9223" s="18" t="s">
        <v>95</v>
      </c>
      <c r="F9223" s="18" t="str">
        <f t="shared" si="289"/>
        <v>Eversource_WMA-Lanesborough Muni Agg Rate-44256</v>
      </c>
      <c r="G9223" s="11" t="s">
        <v>131</v>
      </c>
      <c r="H9223" s="11" t="s">
        <v>54</v>
      </c>
      <c r="I9223" s="11" t="s">
        <v>99</v>
      </c>
      <c r="J9223" s="11" t="s">
        <v>255</v>
      </c>
      <c r="K9223" s="11" t="str">
        <f>IFERROR(INDEX('EDC Component Dictionary'!$C$5:$C$37,MATCH('Rates Database'!J9223,'EDC Component Dictionary'!$B$5:$B$37,0)), "Energy Supply")</f>
        <v>Energy Supply</v>
      </c>
      <c r="L9223" s="12">
        <v>9.7040000000000001E-2</v>
      </c>
      <c r="M9223" s="12"/>
    </row>
    <row r="9224" spans="1:13" x14ac:dyDescent="0.3">
      <c r="A9224" s="18">
        <v>9222</v>
      </c>
      <c r="B9224" s="18">
        <f t="shared" si="288"/>
        <v>2021</v>
      </c>
      <c r="C9224" s="17">
        <v>44256</v>
      </c>
      <c r="D9224" s="18" t="s">
        <v>130</v>
      </c>
      <c r="E9224" s="18" t="s">
        <v>164</v>
      </c>
      <c r="F9224" s="18" t="str">
        <f t="shared" si="289"/>
        <v>National Grid-Florida Muni Agg Rate-44256</v>
      </c>
      <c r="G9224" s="11" t="s">
        <v>131</v>
      </c>
      <c r="H9224" s="11" t="s">
        <v>54</v>
      </c>
      <c r="I9224" s="11" t="s">
        <v>99</v>
      </c>
      <c r="J9224" s="11" t="s">
        <v>218</v>
      </c>
      <c r="K9224" s="11" t="str">
        <f>IFERROR(INDEX('EDC Component Dictionary'!$C$5:$C$37,MATCH('Rates Database'!J9224,'EDC Component Dictionary'!$B$5:$B$37,0)), "Energy Supply")</f>
        <v>Energy Supply</v>
      </c>
      <c r="L9224" s="12">
        <v>9.7680000000000003E-2</v>
      </c>
      <c r="M9224" s="12"/>
    </row>
    <row r="9225" spans="1:13" x14ac:dyDescent="0.3">
      <c r="A9225" s="18">
        <v>9223</v>
      </c>
      <c r="B9225" s="18">
        <f t="shared" si="288"/>
        <v>2021</v>
      </c>
      <c r="C9225" s="17">
        <v>44256</v>
      </c>
      <c r="D9225" s="18" t="s">
        <v>130</v>
      </c>
      <c r="E9225" s="18" t="s">
        <v>163</v>
      </c>
      <c r="F9225" s="18" t="str">
        <f t="shared" si="289"/>
        <v>Eversource_EMA-Plymouth Muni Agg Rate-44256</v>
      </c>
      <c r="G9225" s="11" t="s">
        <v>131</v>
      </c>
      <c r="H9225" s="11" t="s">
        <v>54</v>
      </c>
      <c r="I9225" s="11" t="s">
        <v>99</v>
      </c>
      <c r="J9225" s="11" t="s">
        <v>180</v>
      </c>
      <c r="K9225" s="11" t="str">
        <f>IFERROR(INDEX('EDC Component Dictionary'!$C$5:$C$37,MATCH('Rates Database'!J9225,'EDC Component Dictionary'!$B$5:$B$37,0)), "Energy Supply")</f>
        <v>Energy Supply</v>
      </c>
      <c r="L9225" s="12">
        <v>9.8070000000000004E-2</v>
      </c>
      <c r="M9225" s="12"/>
    </row>
    <row r="9226" spans="1:13" x14ac:dyDescent="0.3">
      <c r="A9226" s="18">
        <v>9224</v>
      </c>
      <c r="B9226" s="18">
        <f t="shared" si="288"/>
        <v>2021</v>
      </c>
      <c r="C9226" s="17">
        <v>44256</v>
      </c>
      <c r="D9226" s="18" t="s">
        <v>130</v>
      </c>
      <c r="E9226" s="18" t="s">
        <v>95</v>
      </c>
      <c r="F9226" s="18" t="str">
        <f t="shared" si="289"/>
        <v>Eversource_WMA-Greenfield Muni Agg Rate-44256</v>
      </c>
      <c r="G9226" s="11" t="s">
        <v>131</v>
      </c>
      <c r="H9226" s="11" t="s">
        <v>54</v>
      </c>
      <c r="I9226" s="11" t="s">
        <v>99</v>
      </c>
      <c r="J9226" s="11" t="s">
        <v>214</v>
      </c>
      <c r="K9226" s="11" t="str">
        <f>IFERROR(INDEX('EDC Component Dictionary'!$C$5:$C$37,MATCH('Rates Database'!J9226,'EDC Component Dictionary'!$B$5:$B$37,0)), "Energy Supply")</f>
        <v>Energy Supply</v>
      </c>
      <c r="L9226" s="12">
        <v>9.8790000000000003E-2</v>
      </c>
      <c r="M9226" s="12"/>
    </row>
    <row r="9227" spans="1:13" x14ac:dyDescent="0.3">
      <c r="A9227" s="18">
        <v>9225</v>
      </c>
      <c r="B9227" s="18">
        <f t="shared" si="288"/>
        <v>2021</v>
      </c>
      <c r="C9227" s="17">
        <v>44256</v>
      </c>
      <c r="D9227" s="18" t="s">
        <v>130</v>
      </c>
      <c r="E9227" s="18" t="s">
        <v>95</v>
      </c>
      <c r="F9227" s="18" t="str">
        <f t="shared" si="289"/>
        <v>Eversource_WMA-Hatfield Muni Agg Rate-44256</v>
      </c>
      <c r="G9227" s="11" t="s">
        <v>131</v>
      </c>
      <c r="H9227" s="11" t="s">
        <v>54</v>
      </c>
      <c r="I9227" s="11" t="s">
        <v>99</v>
      </c>
      <c r="J9227" s="11" t="s">
        <v>280</v>
      </c>
      <c r="K9227" s="11" t="str">
        <f>IFERROR(INDEX('EDC Component Dictionary'!$C$5:$C$37,MATCH('Rates Database'!J9227,'EDC Component Dictionary'!$B$5:$B$37,0)), "Energy Supply")</f>
        <v>Energy Supply</v>
      </c>
      <c r="L9227" s="12">
        <v>9.8970000000000002E-2</v>
      </c>
      <c r="M9227" s="12"/>
    </row>
    <row r="9228" spans="1:13" x14ac:dyDescent="0.3">
      <c r="A9228" s="18">
        <v>9226</v>
      </c>
      <c r="B9228" s="18">
        <f t="shared" si="288"/>
        <v>2021</v>
      </c>
      <c r="C9228" s="17">
        <v>44256</v>
      </c>
      <c r="D9228" s="18" t="s">
        <v>130</v>
      </c>
      <c r="E9228" s="18" t="s">
        <v>163</v>
      </c>
      <c r="F9228" s="18" t="str">
        <f t="shared" si="289"/>
        <v>Eversource_EMA-Walpole Muni Agg Rate-44256</v>
      </c>
      <c r="G9228" s="11" t="s">
        <v>131</v>
      </c>
      <c r="H9228" s="11" t="s">
        <v>54</v>
      </c>
      <c r="I9228" s="11" t="s">
        <v>99</v>
      </c>
      <c r="J9228" s="11" t="s">
        <v>174</v>
      </c>
      <c r="K9228" s="11" t="str">
        <f>IFERROR(INDEX('EDC Component Dictionary'!$C$5:$C$37,MATCH('Rates Database'!J9228,'EDC Component Dictionary'!$B$5:$B$37,0)), "Energy Supply")</f>
        <v>Energy Supply</v>
      </c>
      <c r="L9228" s="12">
        <v>9.9500000000000005E-2</v>
      </c>
      <c r="M9228" s="12"/>
    </row>
    <row r="9229" spans="1:13" x14ac:dyDescent="0.3">
      <c r="A9229" s="18">
        <v>9227</v>
      </c>
      <c r="B9229" s="18">
        <f t="shared" si="288"/>
        <v>2021</v>
      </c>
      <c r="C9229" s="17">
        <v>44256</v>
      </c>
      <c r="D9229" s="18" t="s">
        <v>130</v>
      </c>
      <c r="E9229" s="18" t="s">
        <v>164</v>
      </c>
      <c r="F9229" s="18" t="str">
        <f t="shared" si="289"/>
        <v>National Grid-Adams Muni Agg Rate-44256</v>
      </c>
      <c r="G9229" s="11" t="s">
        <v>131</v>
      </c>
      <c r="H9229" s="11" t="s">
        <v>54</v>
      </c>
      <c r="I9229" s="11" t="s">
        <v>99</v>
      </c>
      <c r="J9229" s="11" t="s">
        <v>183</v>
      </c>
      <c r="K9229" s="11" t="str">
        <f>IFERROR(INDEX('EDC Component Dictionary'!$C$5:$C$37,MATCH('Rates Database'!J9229,'EDC Component Dictionary'!$B$5:$B$37,0)), "Energy Supply")</f>
        <v>Energy Supply</v>
      </c>
      <c r="L9229" s="12">
        <v>9.9500000000000005E-2</v>
      </c>
      <c r="M9229" s="12"/>
    </row>
    <row r="9230" spans="1:13" x14ac:dyDescent="0.3">
      <c r="A9230" s="18">
        <v>9228</v>
      </c>
      <c r="B9230" s="18">
        <f t="shared" si="288"/>
        <v>2021</v>
      </c>
      <c r="C9230" s="17">
        <v>44256</v>
      </c>
      <c r="D9230" s="18" t="s">
        <v>130</v>
      </c>
      <c r="E9230" s="18" t="s">
        <v>95</v>
      </c>
      <c r="F9230" s="18" t="str">
        <f t="shared" si="289"/>
        <v>Eversource_WMA-Cheshire Muni Agg Rate-44256</v>
      </c>
      <c r="G9230" s="11" t="s">
        <v>131</v>
      </c>
      <c r="H9230" s="11" t="s">
        <v>54</v>
      </c>
      <c r="I9230" s="11" t="s">
        <v>99</v>
      </c>
      <c r="J9230" s="11" t="s">
        <v>184</v>
      </c>
      <c r="K9230" s="11" t="str">
        <f>IFERROR(INDEX('EDC Component Dictionary'!$C$5:$C$37,MATCH('Rates Database'!J9230,'EDC Component Dictionary'!$B$5:$B$37,0)), "Energy Supply")</f>
        <v>Energy Supply</v>
      </c>
      <c r="L9230" s="12">
        <v>9.9500000000000005E-2</v>
      </c>
      <c r="M9230" s="12"/>
    </row>
    <row r="9231" spans="1:13" x14ac:dyDescent="0.3">
      <c r="A9231" s="18">
        <v>9229</v>
      </c>
      <c r="B9231" s="18">
        <f t="shared" si="288"/>
        <v>2021</v>
      </c>
      <c r="C9231" s="17">
        <v>44256</v>
      </c>
      <c r="D9231" s="18" t="s">
        <v>130</v>
      </c>
      <c r="E9231" s="18" t="s">
        <v>164</v>
      </c>
      <c r="F9231" s="18" t="str">
        <f t="shared" si="289"/>
        <v>National Grid-Clarksburg Muni Agg Rate-44256</v>
      </c>
      <c r="G9231" s="11" t="s">
        <v>131</v>
      </c>
      <c r="H9231" s="11" t="s">
        <v>54</v>
      </c>
      <c r="I9231" s="11" t="s">
        <v>99</v>
      </c>
      <c r="J9231" s="11" t="s">
        <v>216</v>
      </c>
      <c r="K9231" s="11" t="str">
        <f>IFERROR(INDEX('EDC Component Dictionary'!$C$5:$C$37,MATCH('Rates Database'!J9231,'EDC Component Dictionary'!$B$5:$B$37,0)), "Energy Supply")</f>
        <v>Energy Supply</v>
      </c>
      <c r="L9231" s="12">
        <v>9.9500000000000005E-2</v>
      </c>
      <c r="M9231" s="12"/>
    </row>
    <row r="9232" spans="1:13" x14ac:dyDescent="0.3">
      <c r="A9232" s="18">
        <v>9230</v>
      </c>
      <c r="B9232" s="18">
        <f t="shared" si="288"/>
        <v>2021</v>
      </c>
      <c r="C9232" s="17">
        <v>44256</v>
      </c>
      <c r="D9232" s="18" t="s">
        <v>130</v>
      </c>
      <c r="E9232" s="18" t="s">
        <v>95</v>
      </c>
      <c r="F9232" s="18" t="str">
        <f t="shared" si="289"/>
        <v>Eversource_WMA-Lenox Muni Agg Rate-44256</v>
      </c>
      <c r="G9232" s="11" t="s">
        <v>131</v>
      </c>
      <c r="H9232" s="11" t="s">
        <v>54</v>
      </c>
      <c r="I9232" s="11" t="s">
        <v>99</v>
      </c>
      <c r="J9232" s="11" t="s">
        <v>219</v>
      </c>
      <c r="K9232" s="11" t="str">
        <f>IFERROR(INDEX('EDC Component Dictionary'!$C$5:$C$37,MATCH('Rates Database'!J9232,'EDC Component Dictionary'!$B$5:$B$37,0)), "Energy Supply")</f>
        <v>Energy Supply</v>
      </c>
      <c r="L9232" s="12">
        <v>9.9500000000000005E-2</v>
      </c>
      <c r="M9232" s="12"/>
    </row>
    <row r="9233" spans="1:13" x14ac:dyDescent="0.3">
      <c r="A9233" s="18">
        <v>9231</v>
      </c>
      <c r="B9233" s="18">
        <f t="shared" si="288"/>
        <v>2021</v>
      </c>
      <c r="C9233" s="17">
        <v>44256</v>
      </c>
      <c r="D9233" s="18" t="s">
        <v>130</v>
      </c>
      <c r="E9233" s="18" t="s">
        <v>164</v>
      </c>
      <c r="F9233" s="18" t="str">
        <f t="shared" si="289"/>
        <v>National Grid-Monterey Muni Agg Rate-44256</v>
      </c>
      <c r="G9233" s="11" t="s">
        <v>131</v>
      </c>
      <c r="H9233" s="11" t="s">
        <v>54</v>
      </c>
      <c r="I9233" s="11" t="s">
        <v>99</v>
      </c>
      <c r="J9233" s="11" t="s">
        <v>220</v>
      </c>
      <c r="K9233" s="11" t="str">
        <f>IFERROR(INDEX('EDC Component Dictionary'!$C$5:$C$37,MATCH('Rates Database'!J9233,'EDC Component Dictionary'!$B$5:$B$37,0)), "Energy Supply")</f>
        <v>Energy Supply</v>
      </c>
      <c r="L9233" s="12">
        <v>9.9500000000000005E-2</v>
      </c>
      <c r="M9233" s="12"/>
    </row>
    <row r="9234" spans="1:13" x14ac:dyDescent="0.3">
      <c r="A9234" s="18">
        <v>9232</v>
      </c>
      <c r="B9234" s="18">
        <f t="shared" si="288"/>
        <v>2021</v>
      </c>
      <c r="C9234" s="17">
        <v>44256</v>
      </c>
      <c r="D9234" s="18" t="s">
        <v>130</v>
      </c>
      <c r="E9234" s="18" t="s">
        <v>164</v>
      </c>
      <c r="F9234" s="18" t="str">
        <f t="shared" si="289"/>
        <v>National Grid-New Marlborough Muni Agg Rate-44256</v>
      </c>
      <c r="G9234" s="11" t="s">
        <v>131</v>
      </c>
      <c r="H9234" s="11" t="s">
        <v>54</v>
      </c>
      <c r="I9234" s="11" t="s">
        <v>99</v>
      </c>
      <c r="J9234" s="11" t="s">
        <v>221</v>
      </c>
      <c r="K9234" s="11" t="str">
        <f>IFERROR(INDEX('EDC Component Dictionary'!$C$5:$C$37,MATCH('Rates Database'!J9234,'EDC Component Dictionary'!$B$5:$B$37,0)), "Energy Supply")</f>
        <v>Energy Supply</v>
      </c>
      <c r="L9234" s="12">
        <v>9.9500000000000005E-2</v>
      </c>
      <c r="M9234" s="12"/>
    </row>
    <row r="9235" spans="1:13" x14ac:dyDescent="0.3">
      <c r="A9235" s="18">
        <v>9233</v>
      </c>
      <c r="B9235" s="18">
        <f t="shared" si="288"/>
        <v>2021</v>
      </c>
      <c r="C9235" s="17">
        <v>44256</v>
      </c>
      <c r="D9235" s="18" t="s">
        <v>130</v>
      </c>
      <c r="E9235" s="18" t="s">
        <v>164</v>
      </c>
      <c r="F9235" s="18" t="str">
        <f t="shared" si="289"/>
        <v>National Grid-North Adams Muni Agg Rate-44256</v>
      </c>
      <c r="G9235" s="11" t="s">
        <v>131</v>
      </c>
      <c r="H9235" s="11" t="s">
        <v>54</v>
      </c>
      <c r="I9235" s="11" t="s">
        <v>99</v>
      </c>
      <c r="J9235" s="11" t="s">
        <v>222</v>
      </c>
      <c r="K9235" s="11" t="str">
        <f>IFERROR(INDEX('EDC Component Dictionary'!$C$5:$C$37,MATCH('Rates Database'!J9235,'EDC Component Dictionary'!$B$5:$B$37,0)), "Energy Supply")</f>
        <v>Energy Supply</v>
      </c>
      <c r="L9235" s="12">
        <v>9.9500000000000005E-2</v>
      </c>
      <c r="M9235" s="12"/>
    </row>
    <row r="9236" spans="1:13" x14ac:dyDescent="0.3">
      <c r="A9236" s="18">
        <v>9234</v>
      </c>
      <c r="B9236" s="18">
        <f t="shared" si="288"/>
        <v>2021</v>
      </c>
      <c r="C9236" s="17">
        <v>44256</v>
      </c>
      <c r="D9236" s="18" t="s">
        <v>130</v>
      </c>
      <c r="E9236" s="18" t="s">
        <v>164</v>
      </c>
      <c r="F9236" s="18" t="str">
        <f t="shared" si="289"/>
        <v>National Grid-Sheffield Muni Agg Rate-44256</v>
      </c>
      <c r="G9236" s="11" t="s">
        <v>131</v>
      </c>
      <c r="H9236" s="11" t="s">
        <v>54</v>
      </c>
      <c r="I9236" s="11" t="s">
        <v>99</v>
      </c>
      <c r="J9236" s="11" t="s">
        <v>223</v>
      </c>
      <c r="K9236" s="11" t="str">
        <f>IFERROR(INDEX('EDC Component Dictionary'!$C$5:$C$37,MATCH('Rates Database'!J9236,'EDC Component Dictionary'!$B$5:$B$37,0)), "Energy Supply")</f>
        <v>Energy Supply</v>
      </c>
      <c r="L9236" s="12">
        <v>9.9500000000000005E-2</v>
      </c>
      <c r="M9236" s="12"/>
    </row>
    <row r="9237" spans="1:13" x14ac:dyDescent="0.3">
      <c r="A9237" s="18">
        <v>9235</v>
      </c>
      <c r="B9237" s="18">
        <f t="shared" si="288"/>
        <v>2021</v>
      </c>
      <c r="C9237" s="17">
        <v>44256</v>
      </c>
      <c r="D9237" s="18" t="s">
        <v>130</v>
      </c>
      <c r="E9237" s="18" t="s">
        <v>164</v>
      </c>
      <c r="F9237" s="18" t="str">
        <f t="shared" si="289"/>
        <v>National Grid-West Stockbridge Muni Agg Rate-44256</v>
      </c>
      <c r="G9237" s="11" t="s">
        <v>131</v>
      </c>
      <c r="H9237" s="11" t="s">
        <v>54</v>
      </c>
      <c r="I9237" s="11" t="s">
        <v>99</v>
      </c>
      <c r="J9237" s="11" t="s">
        <v>224</v>
      </c>
      <c r="K9237" s="11" t="str">
        <f>IFERROR(INDEX('EDC Component Dictionary'!$C$5:$C$37,MATCH('Rates Database'!J9237,'EDC Component Dictionary'!$B$5:$B$37,0)), "Energy Supply")</f>
        <v>Energy Supply</v>
      </c>
      <c r="L9237" s="12">
        <v>9.9500000000000005E-2</v>
      </c>
      <c r="M9237" s="12"/>
    </row>
    <row r="9238" spans="1:13" x14ac:dyDescent="0.3">
      <c r="A9238" s="18">
        <v>9236</v>
      </c>
      <c r="B9238" s="18">
        <f t="shared" si="288"/>
        <v>2021</v>
      </c>
      <c r="C9238" s="17">
        <v>44256</v>
      </c>
      <c r="D9238" s="18" t="s">
        <v>130</v>
      </c>
      <c r="E9238" s="18" t="s">
        <v>164</v>
      </c>
      <c r="F9238" s="18" t="str">
        <f t="shared" si="289"/>
        <v>National Grid-Lancaster Muni Agg Rate-44256</v>
      </c>
      <c r="G9238" s="11" t="s">
        <v>131</v>
      </c>
      <c r="H9238" s="11" t="s">
        <v>54</v>
      </c>
      <c r="I9238" s="11" t="s">
        <v>99</v>
      </c>
      <c r="J9238" s="11" t="s">
        <v>260</v>
      </c>
      <c r="K9238" s="11" t="str">
        <f>IFERROR(INDEX('EDC Component Dictionary'!$C$5:$C$37,MATCH('Rates Database'!J9238,'EDC Component Dictionary'!$B$5:$B$37,0)), "Energy Supply")</f>
        <v>Energy Supply</v>
      </c>
      <c r="L9238" s="12">
        <v>9.9779999999999994E-2</v>
      </c>
      <c r="M9238" s="12"/>
    </row>
    <row r="9239" spans="1:13" x14ac:dyDescent="0.3">
      <c r="A9239" s="18">
        <v>9237</v>
      </c>
      <c r="B9239" s="18">
        <f t="shared" si="288"/>
        <v>2021</v>
      </c>
      <c r="C9239" s="17">
        <v>44256</v>
      </c>
      <c r="D9239" s="18" t="s">
        <v>130</v>
      </c>
      <c r="E9239" s="18" t="s">
        <v>164</v>
      </c>
      <c r="F9239" s="18" t="str">
        <f t="shared" si="289"/>
        <v>National Grid-Chelmsford Muni Agg Rate-44256</v>
      </c>
      <c r="G9239" s="11" t="s">
        <v>131</v>
      </c>
      <c r="H9239" s="11" t="s">
        <v>54</v>
      </c>
      <c r="I9239" s="11" t="s">
        <v>99</v>
      </c>
      <c r="J9239" s="11" t="s">
        <v>173</v>
      </c>
      <c r="K9239" s="11" t="str">
        <f>IFERROR(INDEX('EDC Component Dictionary'!$C$5:$C$37,MATCH('Rates Database'!J9239,'EDC Component Dictionary'!$B$5:$B$37,0)), "Energy Supply")</f>
        <v>Energy Supply</v>
      </c>
      <c r="L9239" s="12">
        <v>0.10063999999999999</v>
      </c>
      <c r="M9239" s="12"/>
    </row>
    <row r="9240" spans="1:13" x14ac:dyDescent="0.3">
      <c r="A9240" s="18">
        <v>9238</v>
      </c>
      <c r="B9240" s="18">
        <f t="shared" si="288"/>
        <v>2021</v>
      </c>
      <c r="C9240" s="17">
        <v>44256</v>
      </c>
      <c r="D9240" s="18" t="s">
        <v>130</v>
      </c>
      <c r="E9240" s="18" t="s">
        <v>95</v>
      </c>
      <c r="F9240" s="18" t="str">
        <f t="shared" si="289"/>
        <v>Eversource_WMA-Leverett Muni Agg Rate-44256</v>
      </c>
      <c r="G9240" s="11" t="s">
        <v>131</v>
      </c>
      <c r="H9240" s="11" t="s">
        <v>54</v>
      </c>
      <c r="I9240" s="11" t="s">
        <v>99</v>
      </c>
      <c r="J9240" s="11" t="s">
        <v>265</v>
      </c>
      <c r="K9240" s="11" t="str">
        <f>IFERROR(INDEX('EDC Component Dictionary'!$C$5:$C$37,MATCH('Rates Database'!J9240,'EDC Component Dictionary'!$B$5:$B$37,0)), "Energy Supply")</f>
        <v>Energy Supply</v>
      </c>
      <c r="L9240" s="12">
        <v>0.10125000000000001</v>
      </c>
      <c r="M9240" s="12"/>
    </row>
    <row r="9241" spans="1:13" x14ac:dyDescent="0.3">
      <c r="A9241" s="18">
        <v>9239</v>
      </c>
      <c r="B9241" s="18">
        <f t="shared" si="288"/>
        <v>2021</v>
      </c>
      <c r="C9241" s="17">
        <v>44256</v>
      </c>
      <c r="D9241" s="18" t="s">
        <v>130</v>
      </c>
      <c r="E9241" s="18" t="s">
        <v>95</v>
      </c>
      <c r="F9241" s="18" t="str">
        <f t="shared" si="289"/>
        <v>Eversource_WMA-Hadley Muni Agg Rate-44256</v>
      </c>
      <c r="G9241" s="11" t="s">
        <v>131</v>
      </c>
      <c r="H9241" s="11" t="s">
        <v>54</v>
      </c>
      <c r="I9241" s="11" t="s">
        <v>99</v>
      </c>
      <c r="J9241" s="11" t="s">
        <v>277</v>
      </c>
      <c r="K9241" s="11" t="str">
        <f>IFERROR(INDEX('EDC Component Dictionary'!$C$5:$C$37,MATCH('Rates Database'!J9241,'EDC Component Dictionary'!$B$5:$B$37,0)), "Energy Supply")</f>
        <v>Energy Supply</v>
      </c>
      <c r="L9241" s="12">
        <v>0.10077999999999999</v>
      </c>
      <c r="M9241" s="12"/>
    </row>
    <row r="9242" spans="1:13" x14ac:dyDescent="0.3">
      <c r="A9242" s="18">
        <v>9240</v>
      </c>
      <c r="B9242" s="18">
        <f t="shared" si="288"/>
        <v>2021</v>
      </c>
      <c r="C9242" s="17">
        <v>44256</v>
      </c>
      <c r="D9242" s="18" t="s">
        <v>130</v>
      </c>
      <c r="E9242" s="18" t="s">
        <v>95</v>
      </c>
      <c r="F9242" s="18" t="str">
        <f t="shared" si="289"/>
        <v>Eversource_WMA-Sandisfield Muni Agg Rate-44256</v>
      </c>
      <c r="G9242" s="11" t="s">
        <v>131</v>
      </c>
      <c r="H9242" s="11" t="s">
        <v>54</v>
      </c>
      <c r="I9242" s="11" t="s">
        <v>99</v>
      </c>
      <c r="J9242" s="11" t="s">
        <v>253</v>
      </c>
      <c r="K9242" s="11" t="str">
        <f>IFERROR(INDEX('EDC Component Dictionary'!$C$5:$C$37,MATCH('Rates Database'!J9242,'EDC Component Dictionary'!$B$5:$B$37,0)), "Energy Supply")</f>
        <v>Energy Supply</v>
      </c>
      <c r="L9242" s="12">
        <v>0.10119</v>
      </c>
      <c r="M9242" s="12"/>
    </row>
    <row r="9243" spans="1:13" x14ac:dyDescent="0.3">
      <c r="A9243" s="18">
        <v>9241</v>
      </c>
      <c r="B9243" s="18">
        <f t="shared" si="288"/>
        <v>2021</v>
      </c>
      <c r="C9243" s="17">
        <v>44256</v>
      </c>
      <c r="D9243" s="18" t="s">
        <v>130</v>
      </c>
      <c r="E9243" s="18" t="s">
        <v>164</v>
      </c>
      <c r="F9243" s="18" t="str">
        <f t="shared" si="289"/>
        <v>National Grid-Great Barrington Muni Agg Rate-44256</v>
      </c>
      <c r="G9243" s="11" t="s">
        <v>131</v>
      </c>
      <c r="H9243" s="11" t="s">
        <v>54</v>
      </c>
      <c r="I9243" s="11" t="s">
        <v>99</v>
      </c>
      <c r="J9243" s="11" t="s">
        <v>245</v>
      </c>
      <c r="K9243" s="11" t="str">
        <f>IFERROR(INDEX('EDC Component Dictionary'!$C$5:$C$37,MATCH('Rates Database'!J9243,'EDC Component Dictionary'!$B$5:$B$37,0)), "Energy Supply")</f>
        <v>Energy Supply</v>
      </c>
      <c r="L9243" s="12">
        <v>0.10126</v>
      </c>
      <c r="M9243" s="12"/>
    </row>
    <row r="9244" spans="1:13" x14ac:dyDescent="0.3">
      <c r="A9244" s="18">
        <v>9242</v>
      </c>
      <c r="B9244" s="18">
        <f t="shared" si="288"/>
        <v>2021</v>
      </c>
      <c r="C9244" s="17">
        <v>44256</v>
      </c>
      <c r="D9244" s="18" t="s">
        <v>130</v>
      </c>
      <c r="E9244" s="18" t="s">
        <v>163</v>
      </c>
      <c r="F9244" s="18" t="str">
        <f t="shared" si="289"/>
        <v>Eversource_EMA-Plympton Muni Agg Rate-44256</v>
      </c>
      <c r="G9244" s="11" t="s">
        <v>131</v>
      </c>
      <c r="H9244" s="11" t="s">
        <v>54</v>
      </c>
      <c r="I9244" s="11" t="s">
        <v>99</v>
      </c>
      <c r="J9244" s="11" t="s">
        <v>240</v>
      </c>
      <c r="K9244" s="11" t="str">
        <f>IFERROR(INDEX('EDC Component Dictionary'!$C$5:$C$37,MATCH('Rates Database'!J9244,'EDC Component Dictionary'!$B$5:$B$37,0)), "Energy Supply")</f>
        <v>Energy Supply</v>
      </c>
      <c r="L9244" s="12">
        <v>0.10138999999999999</v>
      </c>
      <c r="M9244" s="12"/>
    </row>
    <row r="9245" spans="1:13" x14ac:dyDescent="0.3">
      <c r="A9245" s="18">
        <v>9243</v>
      </c>
      <c r="B9245" s="18">
        <f t="shared" si="288"/>
        <v>2021</v>
      </c>
      <c r="C9245" s="17">
        <v>44256</v>
      </c>
      <c r="D9245" s="18" t="s">
        <v>130</v>
      </c>
      <c r="E9245" s="18" t="s">
        <v>163</v>
      </c>
      <c r="F9245" s="18" t="str">
        <f t="shared" si="289"/>
        <v>Eversource_EMA-Cambridge Muni Agg Rate-44256</v>
      </c>
      <c r="G9245" s="11" t="s">
        <v>131</v>
      </c>
      <c r="H9245" s="11" t="s">
        <v>54</v>
      </c>
      <c r="I9245" s="11" t="s">
        <v>99</v>
      </c>
      <c r="J9245" s="11" t="s">
        <v>210</v>
      </c>
      <c r="K9245" s="11" t="str">
        <f>IFERROR(INDEX('EDC Component Dictionary'!$C$5:$C$37,MATCH('Rates Database'!J9245,'EDC Component Dictionary'!$B$5:$B$37,0)), "Energy Supply")</f>
        <v>Energy Supply</v>
      </c>
      <c r="L9245" s="12">
        <v>0.10378</v>
      </c>
      <c r="M9245" s="12"/>
    </row>
    <row r="9246" spans="1:13" x14ac:dyDescent="0.3">
      <c r="A9246" s="18">
        <v>9244</v>
      </c>
      <c r="B9246" s="18">
        <f t="shared" si="288"/>
        <v>2021</v>
      </c>
      <c r="C9246" s="17">
        <v>44256</v>
      </c>
      <c r="D9246" s="18" t="s">
        <v>130</v>
      </c>
      <c r="E9246" s="18" t="s">
        <v>164</v>
      </c>
      <c r="F9246" s="18" t="str">
        <f t="shared" si="289"/>
        <v>National Grid-Williamsburg Muni Agg Rate-44256</v>
      </c>
      <c r="G9246" s="11" t="s">
        <v>131</v>
      </c>
      <c r="H9246" s="11" t="s">
        <v>54</v>
      </c>
      <c r="I9246" s="11" t="s">
        <v>99</v>
      </c>
      <c r="J9246" s="11" t="s">
        <v>249</v>
      </c>
      <c r="K9246" s="11" t="str">
        <f>IFERROR(INDEX('EDC Component Dictionary'!$C$5:$C$37,MATCH('Rates Database'!J9246,'EDC Component Dictionary'!$B$5:$B$37,0)), "Energy Supply")</f>
        <v>Energy Supply</v>
      </c>
      <c r="L9246" s="12">
        <v>0.10249</v>
      </c>
      <c r="M9246" s="12"/>
    </row>
    <row r="9247" spans="1:13" x14ac:dyDescent="0.3">
      <c r="A9247" s="18">
        <v>9245</v>
      </c>
      <c r="B9247" s="18">
        <f t="shared" si="288"/>
        <v>2021</v>
      </c>
      <c r="C9247" s="17">
        <v>44256</v>
      </c>
      <c r="D9247" s="18" t="s">
        <v>130</v>
      </c>
      <c r="E9247" s="18" t="s">
        <v>164</v>
      </c>
      <c r="F9247" s="18" t="str">
        <f t="shared" si="289"/>
        <v>National Grid-Easton Muni Agg Rate-44256</v>
      </c>
      <c r="G9247" s="11" t="s">
        <v>131</v>
      </c>
      <c r="H9247" s="11" t="s">
        <v>54</v>
      </c>
      <c r="I9247" s="11" t="s">
        <v>99</v>
      </c>
      <c r="J9247" s="11" t="s">
        <v>294</v>
      </c>
      <c r="K9247" s="11" t="str">
        <f>IFERROR(INDEX('EDC Component Dictionary'!$C$5:$C$37,MATCH('Rates Database'!J9247,'EDC Component Dictionary'!$B$5:$B$37,0)), "Energy Supply")</f>
        <v>Energy Supply</v>
      </c>
      <c r="L9247" s="12">
        <v>0.10287</v>
      </c>
      <c r="M9247" s="12"/>
    </row>
    <row r="9248" spans="1:13" x14ac:dyDescent="0.3">
      <c r="A9248" s="18">
        <v>9246</v>
      </c>
      <c r="B9248" s="18">
        <f t="shared" si="288"/>
        <v>2021</v>
      </c>
      <c r="C9248" s="17">
        <v>44256</v>
      </c>
      <c r="D9248" s="18" t="s">
        <v>130</v>
      </c>
      <c r="E9248" s="18" t="s">
        <v>95</v>
      </c>
      <c r="F9248" s="18" t="str">
        <f t="shared" si="289"/>
        <v>Eversource_WMA-Conway Muni Agg Rate-44256</v>
      </c>
      <c r="G9248" s="11" t="s">
        <v>131</v>
      </c>
      <c r="H9248" s="11" t="s">
        <v>54</v>
      </c>
      <c r="I9248" s="11" t="s">
        <v>99</v>
      </c>
      <c r="J9248" s="11" t="s">
        <v>288</v>
      </c>
      <c r="K9248" s="11" t="str">
        <f>IFERROR(INDEX('EDC Component Dictionary'!$C$5:$C$37,MATCH('Rates Database'!J9248,'EDC Component Dictionary'!$B$5:$B$37,0)), "Energy Supply")</f>
        <v>Energy Supply</v>
      </c>
      <c r="L9248" s="12">
        <v>0.10287</v>
      </c>
      <c r="M9248" s="12"/>
    </row>
    <row r="9249" spans="1:13" x14ac:dyDescent="0.3">
      <c r="A9249" s="18">
        <v>9247</v>
      </c>
      <c r="B9249" s="18">
        <f t="shared" si="288"/>
        <v>2021</v>
      </c>
      <c r="C9249" s="17">
        <v>44256</v>
      </c>
      <c r="D9249" s="18" t="s">
        <v>130</v>
      </c>
      <c r="E9249" s="18" t="s">
        <v>95</v>
      </c>
      <c r="F9249" s="18" t="str">
        <f t="shared" si="289"/>
        <v>Eversource_WMA-Gill Muni Agg Rate-44256</v>
      </c>
      <c r="G9249" s="11" t="s">
        <v>131</v>
      </c>
      <c r="H9249" s="11" t="s">
        <v>54</v>
      </c>
      <c r="I9249" s="11" t="s">
        <v>99</v>
      </c>
      <c r="J9249" s="11" t="s">
        <v>293</v>
      </c>
      <c r="K9249" s="11" t="str">
        <f>IFERROR(INDEX('EDC Component Dictionary'!$C$5:$C$37,MATCH('Rates Database'!J9249,'EDC Component Dictionary'!$B$5:$B$37,0)), "Energy Supply")</f>
        <v>Energy Supply</v>
      </c>
      <c r="L9249" s="12">
        <v>0.10272000000000001</v>
      </c>
      <c r="M9249" s="12"/>
    </row>
    <row r="9250" spans="1:13" x14ac:dyDescent="0.3">
      <c r="A9250" s="18">
        <v>9248</v>
      </c>
      <c r="B9250" s="18">
        <f t="shared" si="288"/>
        <v>2021</v>
      </c>
      <c r="C9250" s="17">
        <v>44256</v>
      </c>
      <c r="D9250" s="18" t="s">
        <v>130</v>
      </c>
      <c r="E9250" s="18" t="s">
        <v>95</v>
      </c>
      <c r="F9250" s="18" t="str">
        <f t="shared" si="289"/>
        <v>Eversource_WMA-Sunderland Muni Agg Rate-44256</v>
      </c>
      <c r="G9250" s="11" t="s">
        <v>131</v>
      </c>
      <c r="H9250" s="11" t="s">
        <v>54</v>
      </c>
      <c r="I9250" s="11" t="s">
        <v>99</v>
      </c>
      <c r="J9250" s="11" t="s">
        <v>292</v>
      </c>
      <c r="K9250" s="11" t="str">
        <f>IFERROR(INDEX('EDC Component Dictionary'!$C$5:$C$37,MATCH('Rates Database'!J9250,'EDC Component Dictionary'!$B$5:$B$37,0)), "Energy Supply")</f>
        <v>Energy Supply</v>
      </c>
      <c r="L9250" s="12">
        <v>0.10285999999999999</v>
      </c>
      <c r="M9250" s="12"/>
    </row>
    <row r="9251" spans="1:13" x14ac:dyDescent="0.3">
      <c r="A9251" s="18">
        <v>9249</v>
      </c>
      <c r="B9251" s="18">
        <f t="shared" si="288"/>
        <v>2021</v>
      </c>
      <c r="C9251" s="17">
        <v>44256</v>
      </c>
      <c r="D9251" s="18" t="s">
        <v>130</v>
      </c>
      <c r="E9251" s="18" t="s">
        <v>164</v>
      </c>
      <c r="F9251" s="18" t="str">
        <f t="shared" si="289"/>
        <v>National Grid-Winchendon Muni Agg Rate-44256</v>
      </c>
      <c r="G9251" s="11" t="s">
        <v>131</v>
      </c>
      <c r="H9251" s="11" t="s">
        <v>54</v>
      </c>
      <c r="I9251" s="11" t="s">
        <v>99</v>
      </c>
      <c r="J9251" s="11" t="s">
        <v>181</v>
      </c>
      <c r="K9251" s="11" t="str">
        <f>IFERROR(INDEX('EDC Component Dictionary'!$C$5:$C$37,MATCH('Rates Database'!J9251,'EDC Component Dictionary'!$B$5:$B$37,0)), "Energy Supply")</f>
        <v>Energy Supply</v>
      </c>
      <c r="L9251" s="12">
        <v>0.10304000000000001</v>
      </c>
      <c r="M9251" s="12"/>
    </row>
    <row r="9252" spans="1:13" x14ac:dyDescent="0.3">
      <c r="A9252" s="18">
        <v>9250</v>
      </c>
      <c r="B9252" s="18">
        <f t="shared" si="288"/>
        <v>2021</v>
      </c>
      <c r="C9252" s="17">
        <v>44256</v>
      </c>
      <c r="D9252" s="18" t="s">
        <v>130</v>
      </c>
      <c r="E9252" s="18" t="s">
        <v>164</v>
      </c>
      <c r="F9252" s="18" t="str">
        <f t="shared" si="289"/>
        <v>National Grid-Charlton Muni Agg Rate-44256</v>
      </c>
      <c r="G9252" s="11" t="s">
        <v>131</v>
      </c>
      <c r="H9252" s="11" t="s">
        <v>54</v>
      </c>
      <c r="I9252" s="11" t="s">
        <v>99</v>
      </c>
      <c r="J9252" s="11" t="s">
        <v>188</v>
      </c>
      <c r="K9252" s="11" t="str">
        <f>IFERROR(INDEX('EDC Component Dictionary'!$C$5:$C$37,MATCH('Rates Database'!J9252,'EDC Component Dictionary'!$B$5:$B$37,0)), "Energy Supply")</f>
        <v>Energy Supply</v>
      </c>
      <c r="L9252" s="12">
        <v>0.10313</v>
      </c>
      <c r="M9252" s="12"/>
    </row>
    <row r="9253" spans="1:13" x14ac:dyDescent="0.3">
      <c r="A9253" s="18">
        <v>9251</v>
      </c>
      <c r="B9253" s="18">
        <f t="shared" si="288"/>
        <v>2021</v>
      </c>
      <c r="C9253" s="17">
        <v>44256</v>
      </c>
      <c r="D9253" s="18" t="s">
        <v>130</v>
      </c>
      <c r="E9253" s="18" t="s">
        <v>164</v>
      </c>
      <c r="F9253" s="18" t="str">
        <f t="shared" si="289"/>
        <v>National Grid-Millbury Muni Agg Rate-44256</v>
      </c>
      <c r="G9253" s="11" t="s">
        <v>131</v>
      </c>
      <c r="H9253" s="11" t="s">
        <v>54</v>
      </c>
      <c r="I9253" s="11" t="s">
        <v>99</v>
      </c>
      <c r="J9253" s="11" t="s">
        <v>198</v>
      </c>
      <c r="K9253" s="11" t="str">
        <f>IFERROR(INDEX('EDC Component Dictionary'!$C$5:$C$37,MATCH('Rates Database'!J9253,'EDC Component Dictionary'!$B$5:$B$37,0)), "Energy Supply")</f>
        <v>Energy Supply</v>
      </c>
      <c r="L9253" s="12">
        <v>0.10316</v>
      </c>
      <c r="M9253" s="12"/>
    </row>
    <row r="9254" spans="1:13" x14ac:dyDescent="0.3">
      <c r="A9254" s="18">
        <v>9252</v>
      </c>
      <c r="B9254" s="18">
        <f t="shared" si="288"/>
        <v>2021</v>
      </c>
      <c r="C9254" s="17">
        <v>44256</v>
      </c>
      <c r="D9254" s="18" t="s">
        <v>130</v>
      </c>
      <c r="E9254" s="18" t="s">
        <v>164</v>
      </c>
      <c r="F9254" s="18" t="str">
        <f t="shared" si="289"/>
        <v>National Grid-Oxford Muni Agg Rate-44256</v>
      </c>
      <c r="G9254" s="11" t="s">
        <v>131</v>
      </c>
      <c r="H9254" s="11" t="s">
        <v>54</v>
      </c>
      <c r="I9254" s="11" t="s">
        <v>99</v>
      </c>
      <c r="J9254" s="11" t="s">
        <v>202</v>
      </c>
      <c r="K9254" s="11" t="str">
        <f>IFERROR(INDEX('EDC Component Dictionary'!$C$5:$C$37,MATCH('Rates Database'!J9254,'EDC Component Dictionary'!$B$5:$B$37,0)), "Energy Supply")</f>
        <v>Energy Supply</v>
      </c>
      <c r="L9254" s="12">
        <v>0.1032</v>
      </c>
      <c r="M9254" s="12"/>
    </row>
    <row r="9255" spans="1:13" x14ac:dyDescent="0.3">
      <c r="A9255" s="18">
        <v>9253</v>
      </c>
      <c r="B9255" s="18">
        <f t="shared" si="288"/>
        <v>2021</v>
      </c>
      <c r="C9255" s="17">
        <v>44256</v>
      </c>
      <c r="D9255" s="18" t="s">
        <v>130</v>
      </c>
      <c r="E9255" s="18" t="s">
        <v>163</v>
      </c>
      <c r="F9255" s="18" t="str">
        <f t="shared" si="289"/>
        <v>Eversource_EMA-Holliston Muni Agg Rate-44256</v>
      </c>
      <c r="G9255" s="11" t="s">
        <v>131</v>
      </c>
      <c r="H9255" s="11" t="s">
        <v>54</v>
      </c>
      <c r="I9255" s="11" t="s">
        <v>99</v>
      </c>
      <c r="J9255" s="11" t="s">
        <v>246</v>
      </c>
      <c r="K9255" s="11" t="str">
        <f>IFERROR(INDEX('EDC Component Dictionary'!$C$5:$C$37,MATCH('Rates Database'!J9255,'EDC Component Dictionary'!$B$5:$B$37,0)), "Energy Supply")</f>
        <v>Energy Supply</v>
      </c>
      <c r="L9255" s="12">
        <v>0.10331</v>
      </c>
      <c r="M9255" s="12"/>
    </row>
    <row r="9256" spans="1:13" x14ac:dyDescent="0.3">
      <c r="A9256" s="18">
        <v>9254</v>
      </c>
      <c r="B9256" s="18">
        <f t="shared" si="288"/>
        <v>2021</v>
      </c>
      <c r="C9256" s="17">
        <v>44256</v>
      </c>
      <c r="D9256" s="18" t="s">
        <v>130</v>
      </c>
      <c r="E9256" s="18" t="s">
        <v>164</v>
      </c>
      <c r="F9256" s="18" t="str">
        <f t="shared" si="289"/>
        <v>National Grid-Auburn Muni Agg Rate-44256</v>
      </c>
      <c r="G9256" s="11" t="s">
        <v>131</v>
      </c>
      <c r="H9256" s="11" t="s">
        <v>54</v>
      </c>
      <c r="I9256" s="11" t="s">
        <v>99</v>
      </c>
      <c r="J9256" s="11" t="s">
        <v>258</v>
      </c>
      <c r="K9256" s="11" t="str">
        <f>IFERROR(INDEX('EDC Component Dictionary'!$C$5:$C$37,MATCH('Rates Database'!J9256,'EDC Component Dictionary'!$B$5:$B$37,0)), "Energy Supply")</f>
        <v>Energy Supply</v>
      </c>
      <c r="L9256" s="12">
        <v>0.10353999999999999</v>
      </c>
      <c r="M9256" s="12"/>
    </row>
    <row r="9257" spans="1:13" x14ac:dyDescent="0.3">
      <c r="A9257" s="18">
        <v>9255</v>
      </c>
      <c r="B9257" s="18">
        <f t="shared" si="288"/>
        <v>2021</v>
      </c>
      <c r="C9257" s="17">
        <v>44256</v>
      </c>
      <c r="D9257" s="18" t="s">
        <v>130</v>
      </c>
      <c r="E9257" s="18" t="s">
        <v>163</v>
      </c>
      <c r="F9257" s="18" t="str">
        <f t="shared" si="289"/>
        <v>Eversource_EMA-Stoneham Muni Agg Rate-44256</v>
      </c>
      <c r="G9257" s="11" t="s">
        <v>131</v>
      </c>
      <c r="H9257" s="11" t="s">
        <v>54</v>
      </c>
      <c r="I9257" s="11" t="s">
        <v>99</v>
      </c>
      <c r="J9257" s="11" t="s">
        <v>267</v>
      </c>
      <c r="K9257" s="11" t="str">
        <f>IFERROR(INDEX('EDC Component Dictionary'!$C$5:$C$37,MATCH('Rates Database'!J9257,'EDC Component Dictionary'!$B$5:$B$37,0)), "Energy Supply")</f>
        <v>Energy Supply</v>
      </c>
      <c r="L9257" s="12">
        <v>0.10366</v>
      </c>
      <c r="M9257" s="12"/>
    </row>
    <row r="9258" spans="1:13" x14ac:dyDescent="0.3">
      <c r="A9258" s="18">
        <v>9256</v>
      </c>
      <c r="B9258" s="18">
        <f t="shared" si="288"/>
        <v>2021</v>
      </c>
      <c r="C9258" s="17">
        <v>44256</v>
      </c>
      <c r="D9258" s="18" t="s">
        <v>130</v>
      </c>
      <c r="E9258" s="18" t="s">
        <v>164</v>
      </c>
      <c r="F9258" s="18" t="str">
        <f t="shared" si="289"/>
        <v>National Grid-Foxborough Muni Agg Rate-44256</v>
      </c>
      <c r="G9258" s="11" t="s">
        <v>131</v>
      </c>
      <c r="H9258" s="11" t="s">
        <v>54</v>
      </c>
      <c r="I9258" s="11" t="s">
        <v>99</v>
      </c>
      <c r="J9258" s="11" t="s">
        <v>256</v>
      </c>
      <c r="K9258" s="11" t="str">
        <f>IFERROR(INDEX('EDC Component Dictionary'!$C$5:$C$37,MATCH('Rates Database'!J9258,'EDC Component Dictionary'!$B$5:$B$37,0)), "Energy Supply")</f>
        <v>Energy Supply</v>
      </c>
      <c r="L9258" s="12">
        <v>0.10373</v>
      </c>
      <c r="M9258" s="12"/>
    </row>
    <row r="9259" spans="1:13" x14ac:dyDescent="0.3">
      <c r="A9259" s="18">
        <v>9257</v>
      </c>
      <c r="B9259" s="18">
        <f t="shared" si="288"/>
        <v>2021</v>
      </c>
      <c r="C9259" s="17">
        <v>44256</v>
      </c>
      <c r="D9259" s="18" t="s">
        <v>130</v>
      </c>
      <c r="E9259" s="18" t="s">
        <v>164</v>
      </c>
      <c r="F9259" s="18" t="str">
        <f t="shared" si="289"/>
        <v>National Grid-Orange Muni Agg Rate-44256</v>
      </c>
      <c r="G9259" s="11" t="s">
        <v>131</v>
      </c>
      <c r="H9259" s="11" t="s">
        <v>54</v>
      </c>
      <c r="I9259" s="11" t="s">
        <v>99</v>
      </c>
      <c r="J9259" s="11" t="s">
        <v>182</v>
      </c>
      <c r="K9259" s="11" t="str">
        <f>IFERROR(INDEX('EDC Component Dictionary'!$C$5:$C$37,MATCH('Rates Database'!J9259,'EDC Component Dictionary'!$B$5:$B$37,0)), "Energy Supply")</f>
        <v>Energy Supply</v>
      </c>
      <c r="L9259" s="12">
        <v>0.10383000000000001</v>
      </c>
      <c r="M9259" s="12"/>
    </row>
    <row r="9260" spans="1:13" x14ac:dyDescent="0.3">
      <c r="A9260" s="18">
        <v>9258</v>
      </c>
      <c r="B9260" s="18">
        <f t="shared" si="288"/>
        <v>2021</v>
      </c>
      <c r="C9260" s="17">
        <v>44256</v>
      </c>
      <c r="D9260" s="18" t="s">
        <v>130</v>
      </c>
      <c r="E9260" s="18" t="s">
        <v>163</v>
      </c>
      <c r="F9260" s="18" t="str">
        <f t="shared" si="289"/>
        <v>Eversource_EMA-Ashland Muni Agg Rate-44256</v>
      </c>
      <c r="G9260" s="11" t="s">
        <v>131</v>
      </c>
      <c r="H9260" s="11" t="s">
        <v>54</v>
      </c>
      <c r="I9260" s="11" t="s">
        <v>99</v>
      </c>
      <c r="J9260" s="11" t="s">
        <v>234</v>
      </c>
      <c r="K9260" s="11" t="str">
        <f>IFERROR(INDEX('EDC Component Dictionary'!$C$5:$C$37,MATCH('Rates Database'!J9260,'EDC Component Dictionary'!$B$5:$B$37,0)), "Energy Supply")</f>
        <v>Energy Supply</v>
      </c>
      <c r="L9260" s="12">
        <v>0.10409</v>
      </c>
      <c r="M9260" s="12"/>
    </row>
    <row r="9261" spans="1:13" x14ac:dyDescent="0.3">
      <c r="A9261" s="18">
        <v>9259</v>
      </c>
      <c r="B9261" s="18">
        <f t="shared" si="288"/>
        <v>2021</v>
      </c>
      <c r="C9261" s="17">
        <v>44256</v>
      </c>
      <c r="D9261" s="18" t="s">
        <v>130</v>
      </c>
      <c r="E9261" s="18" t="s">
        <v>164</v>
      </c>
      <c r="F9261" s="18" t="str">
        <f t="shared" si="289"/>
        <v>National Grid-Westborough Muni Agg Rate-44256</v>
      </c>
      <c r="G9261" s="11" t="s">
        <v>131</v>
      </c>
      <c r="H9261" s="11" t="s">
        <v>54</v>
      </c>
      <c r="I9261" s="11" t="s">
        <v>99</v>
      </c>
      <c r="J9261" s="11" t="s">
        <v>172</v>
      </c>
      <c r="K9261" s="11" t="str">
        <f>IFERROR(INDEX('EDC Component Dictionary'!$C$5:$C$37,MATCH('Rates Database'!J9261,'EDC Component Dictionary'!$B$5:$B$37,0)), "Energy Supply")</f>
        <v>Energy Supply</v>
      </c>
      <c r="L9261" s="12">
        <v>0.10445</v>
      </c>
      <c r="M9261" s="12"/>
    </row>
    <row r="9262" spans="1:13" x14ac:dyDescent="0.3">
      <c r="A9262" s="18">
        <v>9260</v>
      </c>
      <c r="B9262" s="18">
        <f t="shared" si="288"/>
        <v>2021</v>
      </c>
      <c r="C9262" s="17">
        <v>44256</v>
      </c>
      <c r="D9262" s="18" t="s">
        <v>130</v>
      </c>
      <c r="E9262" s="18" t="s">
        <v>36</v>
      </c>
      <c r="F9262" s="18" t="str">
        <f t="shared" si="289"/>
        <v>Unitil-Ashby Muni Agg Rate-44256</v>
      </c>
      <c r="G9262" s="11" t="s">
        <v>131</v>
      </c>
      <c r="H9262" s="11" t="s">
        <v>54</v>
      </c>
      <c r="I9262" s="11" t="s">
        <v>99</v>
      </c>
      <c r="J9262" s="11" t="s">
        <v>235</v>
      </c>
      <c r="K9262" s="11" t="str">
        <f>IFERROR(INDEX('EDC Component Dictionary'!$C$5:$C$37,MATCH('Rates Database'!J9262,'EDC Component Dictionary'!$B$5:$B$37,0)), "Energy Supply")</f>
        <v>Energy Supply</v>
      </c>
      <c r="L9262" s="12">
        <v>0.10444000000000001</v>
      </c>
      <c r="M9262" s="12"/>
    </row>
    <row r="9263" spans="1:13" x14ac:dyDescent="0.3">
      <c r="A9263" s="18">
        <v>9261</v>
      </c>
      <c r="B9263" s="18">
        <f t="shared" si="288"/>
        <v>2021</v>
      </c>
      <c r="C9263" s="17">
        <v>44256</v>
      </c>
      <c r="D9263" s="18" t="s">
        <v>130</v>
      </c>
      <c r="E9263" s="18" t="s">
        <v>163</v>
      </c>
      <c r="F9263" s="18" t="str">
        <f t="shared" si="289"/>
        <v>Eversource_EMA-Acushnet Muni Agg Rate-44256</v>
      </c>
      <c r="G9263" s="11" t="s">
        <v>131</v>
      </c>
      <c r="H9263" s="11" t="s">
        <v>54</v>
      </c>
      <c r="I9263" s="11" t="s">
        <v>99</v>
      </c>
      <c r="J9263" s="11" t="s">
        <v>185</v>
      </c>
      <c r="K9263" s="11" t="str">
        <f>IFERROR(INDEX('EDC Component Dictionary'!$C$5:$C$37,MATCH('Rates Database'!J9263,'EDC Component Dictionary'!$B$5:$B$37,0)), "Energy Supply")</f>
        <v>Energy Supply</v>
      </c>
      <c r="L9263" s="12">
        <v>0.1047</v>
      </c>
      <c r="M9263" s="12"/>
    </row>
    <row r="9264" spans="1:13" x14ac:dyDescent="0.3">
      <c r="A9264" s="18">
        <v>9262</v>
      </c>
      <c r="B9264" s="18">
        <f t="shared" si="288"/>
        <v>2021</v>
      </c>
      <c r="C9264" s="17">
        <v>44256</v>
      </c>
      <c r="D9264" s="18" t="s">
        <v>130</v>
      </c>
      <c r="E9264" s="18" t="s">
        <v>164</v>
      </c>
      <c r="F9264" s="18" t="str">
        <f t="shared" si="289"/>
        <v>National Grid-Attleboro Muni Agg Rate-44256</v>
      </c>
      <c r="G9264" s="11" t="s">
        <v>131</v>
      </c>
      <c r="H9264" s="11" t="s">
        <v>54</v>
      </c>
      <c r="I9264" s="11" t="s">
        <v>99</v>
      </c>
      <c r="J9264" s="11" t="s">
        <v>186</v>
      </c>
      <c r="K9264" s="11" t="str">
        <f>IFERROR(INDEX('EDC Component Dictionary'!$C$5:$C$37,MATCH('Rates Database'!J9264,'EDC Component Dictionary'!$B$5:$B$37,0)), "Energy Supply")</f>
        <v>Energy Supply</v>
      </c>
      <c r="L9264" s="12">
        <v>0.10471</v>
      </c>
      <c r="M9264" s="12"/>
    </row>
    <row r="9265" spans="1:13" x14ac:dyDescent="0.3">
      <c r="A9265" s="18">
        <v>9263</v>
      </c>
      <c r="B9265" s="18">
        <f t="shared" si="288"/>
        <v>2021</v>
      </c>
      <c r="C9265" s="17">
        <v>44256</v>
      </c>
      <c r="D9265" s="18" t="s">
        <v>130</v>
      </c>
      <c r="E9265" s="18" t="s">
        <v>163</v>
      </c>
      <c r="F9265" s="18" t="str">
        <f t="shared" si="289"/>
        <v>Eversource_EMA-Dartmouth Muni Agg Rate-44256</v>
      </c>
      <c r="G9265" s="11" t="s">
        <v>131</v>
      </c>
      <c r="H9265" s="11" t="s">
        <v>54</v>
      </c>
      <c r="I9265" s="11" t="s">
        <v>99</v>
      </c>
      <c r="J9265" s="11" t="s">
        <v>189</v>
      </c>
      <c r="K9265" s="11" t="str">
        <f>IFERROR(INDEX('EDC Component Dictionary'!$C$5:$C$37,MATCH('Rates Database'!J9265,'EDC Component Dictionary'!$B$5:$B$37,0)), "Energy Supply")</f>
        <v>Energy Supply</v>
      </c>
      <c r="L9265" s="12">
        <v>0.1047</v>
      </c>
      <c r="M9265" s="12"/>
    </row>
    <row r="9266" spans="1:13" x14ac:dyDescent="0.3">
      <c r="A9266" s="18">
        <v>9264</v>
      </c>
      <c r="B9266" s="18">
        <f t="shared" si="288"/>
        <v>2021</v>
      </c>
      <c r="C9266" s="17">
        <v>44256</v>
      </c>
      <c r="D9266" s="18" t="s">
        <v>130</v>
      </c>
      <c r="E9266" s="18" t="s">
        <v>164</v>
      </c>
      <c r="F9266" s="18" t="str">
        <f t="shared" si="289"/>
        <v>National Grid-Dighton Muni Agg Rate-44256</v>
      </c>
      <c r="G9266" s="11" t="s">
        <v>131</v>
      </c>
      <c r="H9266" s="11" t="s">
        <v>54</v>
      </c>
      <c r="I9266" s="11" t="s">
        <v>99</v>
      </c>
      <c r="J9266" s="11" t="s">
        <v>190</v>
      </c>
      <c r="K9266" s="11" t="str">
        <f>IFERROR(INDEX('EDC Component Dictionary'!$C$5:$C$37,MATCH('Rates Database'!J9266,'EDC Component Dictionary'!$B$5:$B$37,0)), "Energy Supply")</f>
        <v>Energy Supply</v>
      </c>
      <c r="L9266" s="12">
        <v>0.1047</v>
      </c>
      <c r="M9266" s="12"/>
    </row>
    <row r="9267" spans="1:13" x14ac:dyDescent="0.3">
      <c r="A9267" s="18">
        <v>9265</v>
      </c>
      <c r="B9267" s="18">
        <f t="shared" si="288"/>
        <v>2021</v>
      </c>
      <c r="C9267" s="17">
        <v>44256</v>
      </c>
      <c r="D9267" s="18" t="s">
        <v>130</v>
      </c>
      <c r="E9267" s="18" t="s">
        <v>164</v>
      </c>
      <c r="F9267" s="18" t="str">
        <f t="shared" si="289"/>
        <v>National Grid-Douglas Muni Agg Rate-44256</v>
      </c>
      <c r="G9267" s="11" t="s">
        <v>131</v>
      </c>
      <c r="H9267" s="11" t="s">
        <v>54</v>
      </c>
      <c r="I9267" s="11" t="s">
        <v>99</v>
      </c>
      <c r="J9267" s="11" t="s">
        <v>191</v>
      </c>
      <c r="K9267" s="11" t="str">
        <f>IFERROR(INDEX('EDC Component Dictionary'!$C$5:$C$37,MATCH('Rates Database'!J9267,'EDC Component Dictionary'!$B$5:$B$37,0)), "Energy Supply")</f>
        <v>Energy Supply</v>
      </c>
      <c r="L9267" s="12">
        <v>0.1047</v>
      </c>
      <c r="M9267" s="12"/>
    </row>
    <row r="9268" spans="1:13" x14ac:dyDescent="0.3">
      <c r="A9268" s="18">
        <v>9266</v>
      </c>
      <c r="B9268" s="18">
        <f t="shared" si="288"/>
        <v>2021</v>
      </c>
      <c r="C9268" s="17">
        <v>44256</v>
      </c>
      <c r="D9268" s="18" t="s">
        <v>130</v>
      </c>
      <c r="E9268" s="18" t="s">
        <v>163</v>
      </c>
      <c r="F9268" s="18" t="str">
        <f t="shared" si="289"/>
        <v>Eversource_EMA-Carver Muni Agg Rate-44256</v>
      </c>
      <c r="G9268" s="11" t="s">
        <v>131</v>
      </c>
      <c r="H9268" s="11" t="s">
        <v>54</v>
      </c>
      <c r="I9268" s="11" t="s">
        <v>99</v>
      </c>
      <c r="J9268" s="11" t="s">
        <v>187</v>
      </c>
      <c r="K9268" s="11" t="str">
        <f>IFERROR(INDEX('EDC Component Dictionary'!$C$5:$C$37,MATCH('Rates Database'!J9268,'EDC Component Dictionary'!$B$5:$B$37,0)), "Energy Supply")</f>
        <v>Energy Supply</v>
      </c>
      <c r="L9268" s="12">
        <v>0.10471</v>
      </c>
      <c r="M9268" s="12"/>
    </row>
    <row r="9269" spans="1:13" x14ac:dyDescent="0.3">
      <c r="A9269" s="18">
        <v>9267</v>
      </c>
      <c r="B9269" s="18">
        <f t="shared" si="288"/>
        <v>2021</v>
      </c>
      <c r="C9269" s="17">
        <v>44256</v>
      </c>
      <c r="D9269" s="18" t="s">
        <v>130</v>
      </c>
      <c r="E9269" s="18" t="s">
        <v>164</v>
      </c>
      <c r="F9269" s="18" t="str">
        <f t="shared" si="289"/>
        <v>National Grid-Dracut Muni Agg Rate-44256</v>
      </c>
      <c r="G9269" s="11" t="s">
        <v>131</v>
      </c>
      <c r="H9269" s="11" t="s">
        <v>54</v>
      </c>
      <c r="I9269" s="11" t="s">
        <v>99</v>
      </c>
      <c r="J9269" s="11" t="s">
        <v>192</v>
      </c>
      <c r="K9269" s="11" t="str">
        <f>IFERROR(INDEX('EDC Component Dictionary'!$C$5:$C$37,MATCH('Rates Database'!J9269,'EDC Component Dictionary'!$B$5:$B$37,0)), "Energy Supply")</f>
        <v>Energy Supply</v>
      </c>
      <c r="L9269" s="12">
        <v>0.1047</v>
      </c>
      <c r="M9269" s="12"/>
    </row>
    <row r="9270" spans="1:13" x14ac:dyDescent="0.3">
      <c r="A9270" s="18">
        <v>9268</v>
      </c>
      <c r="B9270" s="18">
        <f t="shared" si="288"/>
        <v>2021</v>
      </c>
      <c r="C9270" s="17">
        <v>44256</v>
      </c>
      <c r="D9270" s="18" t="s">
        <v>130</v>
      </c>
      <c r="E9270" s="18" t="s">
        <v>164</v>
      </c>
      <c r="F9270" s="18" t="str">
        <f t="shared" si="289"/>
        <v>National Grid-Fall River Muni Agg Rate-44256</v>
      </c>
      <c r="G9270" s="11" t="s">
        <v>131</v>
      </c>
      <c r="H9270" s="11" t="s">
        <v>54</v>
      </c>
      <c r="I9270" s="11" t="s">
        <v>99</v>
      </c>
      <c r="J9270" s="11" t="s">
        <v>194</v>
      </c>
      <c r="K9270" s="11" t="str">
        <f>IFERROR(INDEX('EDC Component Dictionary'!$C$5:$C$37,MATCH('Rates Database'!J9270,'EDC Component Dictionary'!$B$5:$B$37,0)), "Energy Supply")</f>
        <v>Energy Supply</v>
      </c>
      <c r="L9270" s="12">
        <v>0.1047</v>
      </c>
      <c r="M9270" s="12"/>
    </row>
    <row r="9271" spans="1:13" x14ac:dyDescent="0.3">
      <c r="A9271" s="18">
        <v>9269</v>
      </c>
      <c r="B9271" s="18">
        <f t="shared" si="288"/>
        <v>2021</v>
      </c>
      <c r="C9271" s="17">
        <v>44256</v>
      </c>
      <c r="D9271" s="18" t="s">
        <v>130</v>
      </c>
      <c r="E9271" s="18" t="s">
        <v>163</v>
      </c>
      <c r="F9271" s="18" t="str">
        <f t="shared" si="289"/>
        <v>Eversource_EMA-Freetown Muni Agg Rate-44256</v>
      </c>
      <c r="G9271" s="11" t="s">
        <v>131</v>
      </c>
      <c r="H9271" s="11" t="s">
        <v>54</v>
      </c>
      <c r="I9271" s="11" t="s">
        <v>99</v>
      </c>
      <c r="J9271" s="11" t="s">
        <v>195</v>
      </c>
      <c r="K9271" s="11" t="str">
        <f>IFERROR(INDEX('EDC Component Dictionary'!$C$5:$C$37,MATCH('Rates Database'!J9271,'EDC Component Dictionary'!$B$5:$B$37,0)), "Energy Supply")</f>
        <v>Energy Supply</v>
      </c>
      <c r="L9271" s="12">
        <v>0.1047</v>
      </c>
      <c r="M9271" s="12"/>
    </row>
    <row r="9272" spans="1:13" x14ac:dyDescent="0.3">
      <c r="A9272" s="18">
        <v>9270</v>
      </c>
      <c r="B9272" s="18">
        <f t="shared" si="288"/>
        <v>2021</v>
      </c>
      <c r="C9272" s="17">
        <v>44256</v>
      </c>
      <c r="D9272" s="18" t="s">
        <v>130</v>
      </c>
      <c r="E9272" s="18" t="s">
        <v>163</v>
      </c>
      <c r="F9272" s="18" t="str">
        <f t="shared" si="289"/>
        <v>Eversource_EMA-Marion Muni Agg Rate-44256</v>
      </c>
      <c r="G9272" s="11" t="s">
        <v>131</v>
      </c>
      <c r="H9272" s="11" t="s">
        <v>54</v>
      </c>
      <c r="I9272" s="11" t="s">
        <v>99</v>
      </c>
      <c r="J9272" s="11" t="s">
        <v>196</v>
      </c>
      <c r="K9272" s="11" t="str">
        <f>IFERROR(INDEX('EDC Component Dictionary'!$C$5:$C$37,MATCH('Rates Database'!J9272,'EDC Component Dictionary'!$B$5:$B$37,0)), "Energy Supply")</f>
        <v>Energy Supply</v>
      </c>
      <c r="L9272" s="12">
        <v>0.1047</v>
      </c>
      <c r="M9272" s="12"/>
    </row>
    <row r="9273" spans="1:13" x14ac:dyDescent="0.3">
      <c r="A9273" s="18">
        <v>9271</v>
      </c>
      <c r="B9273" s="18">
        <f t="shared" si="288"/>
        <v>2021</v>
      </c>
      <c r="C9273" s="17">
        <v>44256</v>
      </c>
      <c r="D9273" s="18" t="s">
        <v>130</v>
      </c>
      <c r="E9273" s="18" t="s">
        <v>163</v>
      </c>
      <c r="F9273" s="18" t="str">
        <f t="shared" si="289"/>
        <v>Eversource_EMA-Mattapoisett Muni Agg Rate-44256</v>
      </c>
      <c r="G9273" s="11" t="s">
        <v>131</v>
      </c>
      <c r="H9273" s="11" t="s">
        <v>54</v>
      </c>
      <c r="I9273" s="11" t="s">
        <v>99</v>
      </c>
      <c r="J9273" s="11" t="s">
        <v>197</v>
      </c>
      <c r="K9273" s="11" t="str">
        <f>IFERROR(INDEX('EDC Component Dictionary'!$C$5:$C$37,MATCH('Rates Database'!J9273,'EDC Component Dictionary'!$B$5:$B$37,0)), "Energy Supply")</f>
        <v>Energy Supply</v>
      </c>
      <c r="L9273" s="12">
        <v>0.1047</v>
      </c>
      <c r="M9273" s="12"/>
    </row>
    <row r="9274" spans="1:13" x14ac:dyDescent="0.3">
      <c r="A9274" s="18">
        <v>9272</v>
      </c>
      <c r="B9274" s="18">
        <f t="shared" si="288"/>
        <v>2021</v>
      </c>
      <c r="C9274" s="17">
        <v>44256</v>
      </c>
      <c r="D9274" s="18" t="s">
        <v>130</v>
      </c>
      <c r="E9274" s="18" t="s">
        <v>163</v>
      </c>
      <c r="F9274" s="18" t="str">
        <f t="shared" si="289"/>
        <v>Eversource_EMA-New Bedford Muni Agg Rate-44256</v>
      </c>
      <c r="G9274" s="11" t="s">
        <v>131</v>
      </c>
      <c r="H9274" s="11" t="s">
        <v>54</v>
      </c>
      <c r="I9274" s="11" t="s">
        <v>99</v>
      </c>
      <c r="J9274" s="11" t="s">
        <v>199</v>
      </c>
      <c r="K9274" s="11" t="str">
        <f>IFERROR(INDEX('EDC Component Dictionary'!$C$5:$C$37,MATCH('Rates Database'!J9274,'EDC Component Dictionary'!$B$5:$B$37,0)), "Energy Supply")</f>
        <v>Energy Supply</v>
      </c>
      <c r="L9274" s="12">
        <v>0.1047</v>
      </c>
      <c r="M9274" s="12"/>
    </row>
    <row r="9275" spans="1:13" x14ac:dyDescent="0.3">
      <c r="A9275" s="18">
        <v>9273</v>
      </c>
      <c r="B9275" s="18">
        <f t="shared" si="288"/>
        <v>2021</v>
      </c>
      <c r="C9275" s="17">
        <v>44256</v>
      </c>
      <c r="D9275" s="18" t="s">
        <v>130</v>
      </c>
      <c r="E9275" s="18" t="s">
        <v>164</v>
      </c>
      <c r="F9275" s="18" t="str">
        <f t="shared" si="289"/>
        <v>National Grid-Northbridge Muni Agg Rate-44256</v>
      </c>
      <c r="G9275" s="11" t="s">
        <v>131</v>
      </c>
      <c r="H9275" s="11" t="s">
        <v>54</v>
      </c>
      <c r="I9275" s="11" t="s">
        <v>99</v>
      </c>
      <c r="J9275" s="11" t="s">
        <v>200</v>
      </c>
      <c r="K9275" s="11" t="str">
        <f>IFERROR(INDEX('EDC Component Dictionary'!$C$5:$C$37,MATCH('Rates Database'!J9275,'EDC Component Dictionary'!$B$5:$B$37,0)), "Energy Supply")</f>
        <v>Energy Supply</v>
      </c>
      <c r="L9275" s="12">
        <v>0.1047</v>
      </c>
      <c r="M9275" s="12"/>
    </row>
    <row r="9276" spans="1:13" x14ac:dyDescent="0.3">
      <c r="A9276" s="18">
        <v>9274</v>
      </c>
      <c r="B9276" s="18">
        <f t="shared" si="288"/>
        <v>2021</v>
      </c>
      <c r="C9276" s="17">
        <v>44256</v>
      </c>
      <c r="D9276" s="18" t="s">
        <v>130</v>
      </c>
      <c r="E9276" s="18" t="s">
        <v>164</v>
      </c>
      <c r="F9276" s="18" t="str">
        <f t="shared" si="289"/>
        <v>National Grid-Norton Muni Agg Rate-44256</v>
      </c>
      <c r="G9276" s="11" t="s">
        <v>131</v>
      </c>
      <c r="H9276" s="11" t="s">
        <v>54</v>
      </c>
      <c r="I9276" s="11" t="s">
        <v>99</v>
      </c>
      <c r="J9276" s="11" t="s">
        <v>201</v>
      </c>
      <c r="K9276" s="11" t="str">
        <f>IFERROR(INDEX('EDC Component Dictionary'!$C$5:$C$37,MATCH('Rates Database'!J9276,'EDC Component Dictionary'!$B$5:$B$37,0)), "Energy Supply")</f>
        <v>Energy Supply</v>
      </c>
      <c r="L9276" s="12">
        <v>0.1047</v>
      </c>
      <c r="M9276" s="12"/>
    </row>
    <row r="9277" spans="1:13" x14ac:dyDescent="0.3">
      <c r="A9277" s="18">
        <v>9275</v>
      </c>
      <c r="B9277" s="18">
        <f t="shared" si="288"/>
        <v>2021</v>
      </c>
      <c r="C9277" s="17">
        <v>44256</v>
      </c>
      <c r="D9277" s="18" t="s">
        <v>130</v>
      </c>
      <c r="E9277" s="18" t="s">
        <v>164</v>
      </c>
      <c r="F9277" s="18" t="str">
        <f t="shared" si="289"/>
        <v>National Grid-Plainville Muni Agg Rate-44256</v>
      </c>
      <c r="G9277" s="11" t="s">
        <v>131</v>
      </c>
      <c r="H9277" s="11" t="s">
        <v>54</v>
      </c>
      <c r="I9277" s="11" t="s">
        <v>99</v>
      </c>
      <c r="J9277" s="11" t="s">
        <v>203</v>
      </c>
      <c r="K9277" s="11" t="str">
        <f>IFERROR(INDEX('EDC Component Dictionary'!$C$5:$C$37,MATCH('Rates Database'!J9277,'EDC Component Dictionary'!$B$5:$B$37,0)), "Energy Supply")</f>
        <v>Energy Supply</v>
      </c>
      <c r="L9277" s="12">
        <v>0.1047</v>
      </c>
      <c r="M9277" s="12"/>
    </row>
    <row r="9278" spans="1:13" x14ac:dyDescent="0.3">
      <c r="A9278" s="18">
        <v>9276</v>
      </c>
      <c r="B9278" s="18">
        <f t="shared" si="288"/>
        <v>2021</v>
      </c>
      <c r="C9278" s="17">
        <v>44256</v>
      </c>
      <c r="D9278" s="18" t="s">
        <v>130</v>
      </c>
      <c r="E9278" s="18" t="s">
        <v>164</v>
      </c>
      <c r="F9278" s="18" t="str">
        <f t="shared" si="289"/>
        <v>National Grid-Rehoboth Muni Agg Rate-44256</v>
      </c>
      <c r="G9278" s="11" t="s">
        <v>131</v>
      </c>
      <c r="H9278" s="11" t="s">
        <v>54</v>
      </c>
      <c r="I9278" s="11" t="s">
        <v>99</v>
      </c>
      <c r="J9278" s="11" t="s">
        <v>204</v>
      </c>
      <c r="K9278" s="11" t="str">
        <f>IFERROR(INDEX('EDC Component Dictionary'!$C$5:$C$37,MATCH('Rates Database'!J9278,'EDC Component Dictionary'!$B$5:$B$37,0)), "Energy Supply")</f>
        <v>Energy Supply</v>
      </c>
      <c r="L9278" s="12">
        <v>0.1047</v>
      </c>
      <c r="M9278" s="12"/>
    </row>
    <row r="9279" spans="1:13" x14ac:dyDescent="0.3">
      <c r="A9279" s="18">
        <v>9277</v>
      </c>
      <c r="B9279" s="18">
        <f t="shared" si="288"/>
        <v>2021</v>
      </c>
      <c r="C9279" s="17">
        <v>44256</v>
      </c>
      <c r="D9279" s="18" t="s">
        <v>130</v>
      </c>
      <c r="E9279" s="18" t="s">
        <v>164</v>
      </c>
      <c r="F9279" s="18" t="str">
        <f t="shared" si="289"/>
        <v>National Grid-Seekonk Muni Agg Rate-44256</v>
      </c>
      <c r="G9279" s="11" t="s">
        <v>131</v>
      </c>
      <c r="H9279" s="11" t="s">
        <v>54</v>
      </c>
      <c r="I9279" s="11" t="s">
        <v>99</v>
      </c>
      <c r="J9279" s="11" t="s">
        <v>205</v>
      </c>
      <c r="K9279" s="11" t="str">
        <f>IFERROR(INDEX('EDC Component Dictionary'!$C$5:$C$37,MATCH('Rates Database'!J9279,'EDC Component Dictionary'!$B$5:$B$37,0)), "Energy Supply")</f>
        <v>Energy Supply</v>
      </c>
      <c r="L9279" s="12">
        <v>0.1047</v>
      </c>
      <c r="M9279" s="12"/>
    </row>
    <row r="9280" spans="1:13" x14ac:dyDescent="0.3">
      <c r="A9280" s="18">
        <v>9278</v>
      </c>
      <c r="B9280" s="18">
        <f t="shared" si="288"/>
        <v>2021</v>
      </c>
      <c r="C9280" s="17">
        <v>44256</v>
      </c>
      <c r="D9280" s="18" t="s">
        <v>130</v>
      </c>
      <c r="E9280" s="18" t="s">
        <v>164</v>
      </c>
      <c r="F9280" s="18" t="str">
        <f t="shared" si="289"/>
        <v>National Grid-Somerset Muni Agg Rate-44256</v>
      </c>
      <c r="G9280" s="11" t="s">
        <v>131</v>
      </c>
      <c r="H9280" s="11" t="s">
        <v>54</v>
      </c>
      <c r="I9280" s="11" t="s">
        <v>99</v>
      </c>
      <c r="J9280" s="11" t="s">
        <v>206</v>
      </c>
      <c r="K9280" s="11" t="str">
        <f>IFERROR(INDEX('EDC Component Dictionary'!$C$5:$C$37,MATCH('Rates Database'!J9280,'EDC Component Dictionary'!$B$5:$B$37,0)), "Energy Supply")</f>
        <v>Energy Supply</v>
      </c>
      <c r="L9280" s="12">
        <v>0.1047</v>
      </c>
      <c r="M9280" s="12"/>
    </row>
    <row r="9281" spans="1:13" x14ac:dyDescent="0.3">
      <c r="A9281" s="18">
        <v>9279</v>
      </c>
      <c r="B9281" s="18">
        <f t="shared" si="288"/>
        <v>2021</v>
      </c>
      <c r="C9281" s="17">
        <v>44256</v>
      </c>
      <c r="D9281" s="18" t="s">
        <v>130</v>
      </c>
      <c r="E9281" s="18" t="s">
        <v>164</v>
      </c>
      <c r="F9281" s="18" t="str">
        <f t="shared" si="289"/>
        <v>National Grid-Swansea Muni Agg Rate-44256</v>
      </c>
      <c r="G9281" s="11" t="s">
        <v>131</v>
      </c>
      <c r="H9281" s="11" t="s">
        <v>54</v>
      </c>
      <c r="I9281" s="11" t="s">
        <v>99</v>
      </c>
      <c r="J9281" s="11" t="s">
        <v>207</v>
      </c>
      <c r="K9281" s="11" t="str">
        <f>IFERROR(INDEX('EDC Component Dictionary'!$C$5:$C$37,MATCH('Rates Database'!J9281,'EDC Component Dictionary'!$B$5:$B$37,0)), "Energy Supply")</f>
        <v>Energy Supply</v>
      </c>
      <c r="L9281" s="12">
        <v>0.1047</v>
      </c>
      <c r="M9281" s="12"/>
    </row>
    <row r="9282" spans="1:13" x14ac:dyDescent="0.3">
      <c r="A9282" s="18">
        <v>9280</v>
      </c>
      <c r="B9282" s="18">
        <f t="shared" si="288"/>
        <v>2021</v>
      </c>
      <c r="C9282" s="17">
        <v>44256</v>
      </c>
      <c r="D9282" s="18" t="s">
        <v>130</v>
      </c>
      <c r="E9282" s="18" t="s">
        <v>163</v>
      </c>
      <c r="F9282" s="18" t="str">
        <f t="shared" si="289"/>
        <v>Eversource_EMA-Wareham Muni Agg Rate-44256</v>
      </c>
      <c r="G9282" s="11" t="s">
        <v>131</v>
      </c>
      <c r="H9282" s="11" t="s">
        <v>54</v>
      </c>
      <c r="I9282" s="11" t="s">
        <v>99</v>
      </c>
      <c r="J9282" s="11" t="s">
        <v>273</v>
      </c>
      <c r="K9282" s="11" t="str">
        <f>IFERROR(INDEX('EDC Component Dictionary'!$C$5:$C$37,MATCH('Rates Database'!J9282,'EDC Component Dictionary'!$B$5:$B$37,0)), "Energy Supply")</f>
        <v>Energy Supply</v>
      </c>
      <c r="L9282" s="12">
        <v>0.10471</v>
      </c>
      <c r="M9282" s="12"/>
    </row>
    <row r="9283" spans="1:13" x14ac:dyDescent="0.3">
      <c r="A9283" s="18">
        <v>9281</v>
      </c>
      <c r="B9283" s="18">
        <f t="shared" ref="B9283:B9346" si="290">YEAR(C9283)</f>
        <v>2021</v>
      </c>
      <c r="C9283" s="17">
        <v>44256</v>
      </c>
      <c r="D9283" s="18" t="s">
        <v>130</v>
      </c>
      <c r="E9283" s="18" t="s">
        <v>164</v>
      </c>
      <c r="F9283" s="18" t="str">
        <f t="shared" si="289"/>
        <v>National Grid-Westford Muni Agg Rate-44256</v>
      </c>
      <c r="G9283" s="11" t="s">
        <v>131</v>
      </c>
      <c r="H9283" s="11" t="s">
        <v>54</v>
      </c>
      <c r="I9283" s="11" t="s">
        <v>99</v>
      </c>
      <c r="J9283" s="11" t="s">
        <v>208</v>
      </c>
      <c r="K9283" s="11" t="str">
        <f>IFERROR(INDEX('EDC Component Dictionary'!$C$5:$C$37,MATCH('Rates Database'!J9283,'EDC Component Dictionary'!$B$5:$B$37,0)), "Energy Supply")</f>
        <v>Energy Supply</v>
      </c>
      <c r="L9283" s="12">
        <v>0.10256999999999999</v>
      </c>
      <c r="M9283" s="12"/>
    </row>
    <row r="9284" spans="1:13" x14ac:dyDescent="0.3">
      <c r="A9284" s="18">
        <v>9282</v>
      </c>
      <c r="B9284" s="18">
        <f t="shared" si="290"/>
        <v>2021</v>
      </c>
      <c r="C9284" s="17">
        <v>44256</v>
      </c>
      <c r="D9284" s="18" t="s">
        <v>130</v>
      </c>
      <c r="E9284" s="18" t="s">
        <v>163</v>
      </c>
      <c r="F9284" s="18" t="str">
        <f t="shared" ref="F9284:F9347" si="291">_xlfn.CONCAT(E9284,"-",J9284,"-",C9284)</f>
        <v>Eversource_EMA-Westport Muni Agg Rate-44256</v>
      </c>
      <c r="G9284" s="11" t="s">
        <v>131</v>
      </c>
      <c r="H9284" s="11" t="s">
        <v>54</v>
      </c>
      <c r="I9284" s="11" t="s">
        <v>99</v>
      </c>
      <c r="J9284" s="11" t="s">
        <v>209</v>
      </c>
      <c r="K9284" s="11" t="str">
        <f>IFERROR(INDEX('EDC Component Dictionary'!$C$5:$C$37,MATCH('Rates Database'!J9284,'EDC Component Dictionary'!$B$5:$B$37,0)), "Energy Supply")</f>
        <v>Energy Supply</v>
      </c>
      <c r="L9284" s="12">
        <v>0.1047</v>
      </c>
      <c r="M9284" s="12"/>
    </row>
    <row r="9285" spans="1:13" x14ac:dyDescent="0.3">
      <c r="A9285" s="18">
        <v>9283</v>
      </c>
      <c r="B9285" s="18">
        <f t="shared" si="290"/>
        <v>2021</v>
      </c>
      <c r="C9285" s="17">
        <v>44256</v>
      </c>
      <c r="D9285" s="18" t="s">
        <v>130</v>
      </c>
      <c r="E9285" s="18" t="s">
        <v>164</v>
      </c>
      <c r="F9285" s="18" t="str">
        <f t="shared" si="291"/>
        <v>National Grid-West Brookfield Muni Agg Rate-44256</v>
      </c>
      <c r="G9285" s="11" t="s">
        <v>131</v>
      </c>
      <c r="H9285" s="11" t="s">
        <v>54</v>
      </c>
      <c r="I9285" s="11" t="s">
        <v>99</v>
      </c>
      <c r="J9285" s="11" t="s">
        <v>177</v>
      </c>
      <c r="K9285" s="11" t="str">
        <f>IFERROR(INDEX('EDC Component Dictionary'!$C$5:$C$37,MATCH('Rates Database'!J9285,'EDC Component Dictionary'!$B$5:$B$37,0)), "Energy Supply")</f>
        <v>Energy Supply</v>
      </c>
      <c r="L9285" s="12">
        <v>0.10482</v>
      </c>
      <c r="M9285" s="12"/>
    </row>
    <row r="9286" spans="1:13" x14ac:dyDescent="0.3">
      <c r="A9286" s="18">
        <v>9284</v>
      </c>
      <c r="B9286" s="18">
        <f t="shared" si="290"/>
        <v>2021</v>
      </c>
      <c r="C9286" s="17">
        <v>44256</v>
      </c>
      <c r="D9286" s="18" t="s">
        <v>130</v>
      </c>
      <c r="E9286" s="18" t="s">
        <v>163</v>
      </c>
      <c r="F9286" s="18" t="str">
        <f t="shared" si="291"/>
        <v>Eversource_EMA-Somerville Muni Agg Rate-44256</v>
      </c>
      <c r="G9286" s="11" t="s">
        <v>131</v>
      </c>
      <c r="H9286" s="11" t="s">
        <v>54</v>
      </c>
      <c r="I9286" s="11" t="s">
        <v>99</v>
      </c>
      <c r="J9286" s="11" t="s">
        <v>212</v>
      </c>
      <c r="K9286" s="11" t="str">
        <f>IFERROR(INDEX('EDC Component Dictionary'!$C$5:$C$37,MATCH('Rates Database'!J9286,'EDC Component Dictionary'!$B$5:$B$37,0)), "Energy Supply")</f>
        <v>Energy Supply</v>
      </c>
      <c r="L9286" s="12">
        <v>0.10621999999999999</v>
      </c>
      <c r="M9286" s="12"/>
    </row>
    <row r="9287" spans="1:13" x14ac:dyDescent="0.3">
      <c r="A9287" s="18">
        <v>9285</v>
      </c>
      <c r="B9287" s="18">
        <f t="shared" si="290"/>
        <v>2021</v>
      </c>
      <c r="C9287" s="17">
        <v>44256</v>
      </c>
      <c r="D9287" s="18" t="s">
        <v>130</v>
      </c>
      <c r="E9287" s="18" t="s">
        <v>164</v>
      </c>
      <c r="F9287" s="18" t="str">
        <f t="shared" si="291"/>
        <v>National Grid-Gardner Muni Agg Rate-44256</v>
      </c>
      <c r="G9287" s="11" t="s">
        <v>131</v>
      </c>
      <c r="H9287" s="11" t="s">
        <v>54</v>
      </c>
      <c r="I9287" s="11" t="s">
        <v>99</v>
      </c>
      <c r="J9287" s="11" t="s">
        <v>179</v>
      </c>
      <c r="K9287" s="11" t="str">
        <f>IFERROR(INDEX('EDC Component Dictionary'!$C$5:$C$37,MATCH('Rates Database'!J9287,'EDC Component Dictionary'!$B$5:$B$37,0)), "Energy Supply")</f>
        <v>Energy Supply</v>
      </c>
      <c r="L9287" s="12">
        <v>0.10521</v>
      </c>
      <c r="M9287" s="12"/>
    </row>
    <row r="9288" spans="1:13" x14ac:dyDescent="0.3">
      <c r="A9288" s="18">
        <v>9286</v>
      </c>
      <c r="B9288" s="18">
        <f t="shared" si="290"/>
        <v>2021</v>
      </c>
      <c r="C9288" s="17">
        <v>44256</v>
      </c>
      <c r="D9288" s="18" t="s">
        <v>130</v>
      </c>
      <c r="E9288" s="18" t="s">
        <v>164</v>
      </c>
      <c r="F9288" s="18" t="str">
        <f t="shared" si="291"/>
        <v>National Grid-Melrose Muni Agg Rate-44256</v>
      </c>
      <c r="G9288" s="11" t="s">
        <v>131</v>
      </c>
      <c r="H9288" s="11" t="s">
        <v>54</v>
      </c>
      <c r="I9288" s="11" t="s">
        <v>99</v>
      </c>
      <c r="J9288" s="11" t="s">
        <v>269</v>
      </c>
      <c r="K9288" s="11" t="str">
        <f>IFERROR(INDEX('EDC Component Dictionary'!$C$5:$C$37,MATCH('Rates Database'!J9288,'EDC Component Dictionary'!$B$5:$B$37,0)), "Energy Supply")</f>
        <v>Energy Supply</v>
      </c>
      <c r="L9288" s="12">
        <v>0.10564999999999999</v>
      </c>
      <c r="M9288" s="12"/>
    </row>
    <row r="9289" spans="1:13" x14ac:dyDescent="0.3">
      <c r="A9289" s="18">
        <v>9287</v>
      </c>
      <c r="B9289" s="18">
        <f t="shared" si="290"/>
        <v>2021</v>
      </c>
      <c r="C9289" s="17">
        <v>44256</v>
      </c>
      <c r="D9289" s="18" t="s">
        <v>130</v>
      </c>
      <c r="E9289" s="18" t="s">
        <v>163</v>
      </c>
      <c r="F9289" s="18" t="str">
        <f t="shared" si="291"/>
        <v>Eversource_EMA-Kingston Muni Agg Rate-44256</v>
      </c>
      <c r="G9289" s="11" t="s">
        <v>131</v>
      </c>
      <c r="H9289" s="11" t="s">
        <v>54</v>
      </c>
      <c r="I9289" s="11" t="s">
        <v>99</v>
      </c>
      <c r="J9289" s="11" t="s">
        <v>211</v>
      </c>
      <c r="K9289" s="11" t="str">
        <f>IFERROR(INDEX('EDC Component Dictionary'!$C$5:$C$37,MATCH('Rates Database'!J9289,'EDC Component Dictionary'!$B$5:$B$37,0)), "Energy Supply")</f>
        <v>Energy Supply</v>
      </c>
      <c r="L9289" s="12">
        <v>0.10525</v>
      </c>
      <c r="M9289" s="12"/>
    </row>
    <row r="9290" spans="1:13" x14ac:dyDescent="0.3">
      <c r="A9290" s="18">
        <v>9288</v>
      </c>
      <c r="B9290" s="18">
        <f t="shared" si="290"/>
        <v>2021</v>
      </c>
      <c r="C9290" s="17">
        <v>44256</v>
      </c>
      <c r="D9290" s="18" t="s">
        <v>130</v>
      </c>
      <c r="E9290" s="18" t="s">
        <v>164</v>
      </c>
      <c r="F9290" s="18" t="str">
        <f t="shared" si="291"/>
        <v>National Grid-Pembroke Muni Agg Rate-44256</v>
      </c>
      <c r="G9290" s="11" t="s">
        <v>131</v>
      </c>
      <c r="H9290" s="11" t="s">
        <v>54</v>
      </c>
      <c r="I9290" s="11" t="s">
        <v>99</v>
      </c>
      <c r="J9290" s="11" t="s">
        <v>295</v>
      </c>
      <c r="K9290" s="11" t="str">
        <f>IFERROR(INDEX('EDC Component Dictionary'!$C$5:$C$37,MATCH('Rates Database'!J9290,'EDC Component Dictionary'!$B$5:$B$37,0)), "Energy Supply")</f>
        <v>Energy Supply</v>
      </c>
      <c r="L9290" s="12">
        <v>0.1053</v>
      </c>
      <c r="M9290" s="12"/>
    </row>
    <row r="9291" spans="1:13" x14ac:dyDescent="0.3">
      <c r="A9291" s="18">
        <v>9289</v>
      </c>
      <c r="B9291" s="18">
        <f t="shared" si="290"/>
        <v>2021</v>
      </c>
      <c r="C9291" s="17">
        <v>44256</v>
      </c>
      <c r="D9291" s="18" t="s">
        <v>130</v>
      </c>
      <c r="E9291" s="18" t="s">
        <v>164</v>
      </c>
      <c r="F9291" s="18" t="str">
        <f t="shared" si="291"/>
        <v>National Grid-Shirley Muni Agg Rate-44256</v>
      </c>
      <c r="G9291" s="11" t="s">
        <v>131</v>
      </c>
      <c r="H9291" s="11" t="s">
        <v>54</v>
      </c>
      <c r="I9291" s="11" t="s">
        <v>99</v>
      </c>
      <c r="J9291" s="11" t="s">
        <v>299</v>
      </c>
      <c r="K9291" s="11" t="str">
        <f>IFERROR(INDEX('EDC Component Dictionary'!$C$5:$C$37,MATCH('Rates Database'!J9291,'EDC Component Dictionary'!$B$5:$B$37,0)), "Energy Supply")</f>
        <v>Energy Supply</v>
      </c>
      <c r="L9291" s="12">
        <v>0.10577</v>
      </c>
      <c r="M9291" s="12"/>
    </row>
    <row r="9292" spans="1:13" x14ac:dyDescent="0.3">
      <c r="A9292" s="18">
        <v>9290</v>
      </c>
      <c r="B9292" s="18">
        <f t="shared" si="290"/>
        <v>2021</v>
      </c>
      <c r="C9292" s="17">
        <v>44256</v>
      </c>
      <c r="D9292" s="18" t="s">
        <v>130</v>
      </c>
      <c r="E9292" s="18" t="s">
        <v>164</v>
      </c>
      <c r="F9292" s="18" t="str">
        <f t="shared" si="291"/>
        <v>National Grid-Avon Muni Agg Rate-44256</v>
      </c>
      <c r="G9292" s="11" t="s">
        <v>131</v>
      </c>
      <c r="H9292" s="11" t="s">
        <v>54</v>
      </c>
      <c r="I9292" s="11" t="s">
        <v>99</v>
      </c>
      <c r="J9292" s="11" t="s">
        <v>270</v>
      </c>
      <c r="K9292" s="11" t="str">
        <f>IFERROR(INDEX('EDC Component Dictionary'!$C$5:$C$37,MATCH('Rates Database'!J9292,'EDC Component Dictionary'!$B$5:$B$37,0)), "Energy Supply")</f>
        <v>Energy Supply</v>
      </c>
      <c r="L9292" s="12">
        <v>0.10807</v>
      </c>
      <c r="M9292" s="12"/>
    </row>
    <row r="9293" spans="1:13" x14ac:dyDescent="0.3">
      <c r="A9293" s="18">
        <v>9291</v>
      </c>
      <c r="B9293" s="18">
        <f t="shared" si="290"/>
        <v>2021</v>
      </c>
      <c r="C9293" s="17">
        <v>44256</v>
      </c>
      <c r="D9293" s="18" t="s">
        <v>130</v>
      </c>
      <c r="E9293" s="18" t="s">
        <v>164</v>
      </c>
      <c r="F9293" s="18" t="str">
        <f t="shared" si="291"/>
        <v>National Grid-Harvard Muni Agg Rate-44256</v>
      </c>
      <c r="G9293" s="11" t="s">
        <v>131</v>
      </c>
      <c r="H9293" s="11" t="s">
        <v>54</v>
      </c>
      <c r="I9293" s="11" t="s">
        <v>99</v>
      </c>
      <c r="J9293" s="11" t="s">
        <v>276</v>
      </c>
      <c r="K9293" s="11" t="str">
        <f>IFERROR(INDEX('EDC Component Dictionary'!$C$5:$C$37,MATCH('Rates Database'!J9293,'EDC Component Dictionary'!$B$5:$B$37,0)), "Energy Supply")</f>
        <v>Energy Supply</v>
      </c>
      <c r="L9293" s="12">
        <v>0.10630000000000001</v>
      </c>
      <c r="M9293" s="12"/>
    </row>
    <row r="9294" spans="1:13" x14ac:dyDescent="0.3">
      <c r="A9294" s="18">
        <v>9292</v>
      </c>
      <c r="B9294" s="18">
        <f t="shared" si="290"/>
        <v>2021</v>
      </c>
      <c r="C9294" s="17">
        <v>44256</v>
      </c>
      <c r="D9294" s="18" t="s">
        <v>130</v>
      </c>
      <c r="E9294" s="18" t="s">
        <v>163</v>
      </c>
      <c r="F9294" s="18" t="str">
        <f t="shared" si="291"/>
        <v>Eversource_EMA-Millis Muni Agg Rate-44256</v>
      </c>
      <c r="G9294" s="11" t="s">
        <v>131</v>
      </c>
      <c r="H9294" s="11" t="s">
        <v>54</v>
      </c>
      <c r="I9294" s="11" t="s">
        <v>99</v>
      </c>
      <c r="J9294" s="11" t="s">
        <v>300</v>
      </c>
      <c r="K9294" s="11" t="str">
        <f>IFERROR(INDEX('EDC Component Dictionary'!$C$5:$C$37,MATCH('Rates Database'!J9294,'EDC Component Dictionary'!$B$5:$B$37,0)), "Energy Supply")</f>
        <v>Energy Supply</v>
      </c>
      <c r="L9294" s="12">
        <v>0.10643</v>
      </c>
      <c r="M9294" s="12"/>
    </row>
    <row r="9295" spans="1:13" x14ac:dyDescent="0.3">
      <c r="A9295" s="18">
        <v>9293</v>
      </c>
      <c r="B9295" s="18">
        <f t="shared" si="290"/>
        <v>2021</v>
      </c>
      <c r="C9295" s="17">
        <v>44256</v>
      </c>
      <c r="D9295" s="18" t="s">
        <v>130</v>
      </c>
      <c r="E9295" s="18" t="s">
        <v>164</v>
      </c>
      <c r="F9295" s="18" t="str">
        <f t="shared" si="291"/>
        <v>National Grid-Sutton Muni Agg Rate-44256</v>
      </c>
      <c r="G9295" s="11" t="s">
        <v>131</v>
      </c>
      <c r="H9295" s="11" t="s">
        <v>54</v>
      </c>
      <c r="I9295" s="11" t="s">
        <v>99</v>
      </c>
      <c r="J9295" s="11" t="s">
        <v>233</v>
      </c>
      <c r="K9295" s="11" t="str">
        <f>IFERROR(INDEX('EDC Component Dictionary'!$C$5:$C$37,MATCH('Rates Database'!J9295,'EDC Component Dictionary'!$B$5:$B$37,0)), "Energy Supply")</f>
        <v>Energy Supply</v>
      </c>
      <c r="L9295" s="12">
        <v>0.10661</v>
      </c>
      <c r="M9295" s="12"/>
    </row>
    <row r="9296" spans="1:13" x14ac:dyDescent="0.3">
      <c r="A9296" s="18">
        <v>9294</v>
      </c>
      <c r="B9296" s="18">
        <f t="shared" si="290"/>
        <v>2021</v>
      </c>
      <c r="C9296" s="17">
        <v>44256</v>
      </c>
      <c r="D9296" s="18" t="s">
        <v>130</v>
      </c>
      <c r="E9296" s="18" t="s">
        <v>164</v>
      </c>
      <c r="F9296" s="18" t="str">
        <f t="shared" si="291"/>
        <v>National Grid-Williamstown Muni Agg Rate-44256</v>
      </c>
      <c r="G9296" s="11" t="s">
        <v>131</v>
      </c>
      <c r="H9296" s="11" t="s">
        <v>54</v>
      </c>
      <c r="I9296" s="11" t="s">
        <v>99</v>
      </c>
      <c r="J9296" s="11" t="s">
        <v>225</v>
      </c>
      <c r="K9296" s="11" t="str">
        <f>IFERROR(INDEX('EDC Component Dictionary'!$C$5:$C$37,MATCH('Rates Database'!J9296,'EDC Component Dictionary'!$B$5:$B$37,0)), "Energy Supply")</f>
        <v>Energy Supply</v>
      </c>
      <c r="L9296" s="12">
        <v>0.10671</v>
      </c>
      <c r="M9296" s="12"/>
    </row>
    <row r="9297" spans="1:13" x14ac:dyDescent="0.3">
      <c r="A9297" s="18">
        <v>9295</v>
      </c>
      <c r="B9297" s="18">
        <f t="shared" si="290"/>
        <v>2021</v>
      </c>
      <c r="C9297" s="17">
        <v>44256</v>
      </c>
      <c r="D9297" s="18" t="s">
        <v>130</v>
      </c>
      <c r="E9297" s="18" t="s">
        <v>164</v>
      </c>
      <c r="F9297" s="18" t="str">
        <f t="shared" si="291"/>
        <v>National Grid-Heath Muni Agg Rate-44256</v>
      </c>
      <c r="G9297" s="11" t="s">
        <v>131</v>
      </c>
      <c r="H9297" s="11" t="s">
        <v>54</v>
      </c>
      <c r="I9297" s="11" t="s">
        <v>99</v>
      </c>
      <c r="J9297" s="11" t="s">
        <v>257</v>
      </c>
      <c r="K9297" s="11" t="str">
        <f>IFERROR(INDEX('EDC Component Dictionary'!$C$5:$C$37,MATCH('Rates Database'!J9297,'EDC Component Dictionary'!$B$5:$B$37,0)), "Energy Supply")</f>
        <v>Energy Supply</v>
      </c>
      <c r="L9297" s="12">
        <v>0.10685</v>
      </c>
      <c r="M9297" s="12"/>
    </row>
    <row r="9298" spans="1:13" x14ac:dyDescent="0.3">
      <c r="A9298" s="18">
        <v>9296</v>
      </c>
      <c r="B9298" s="18">
        <f t="shared" si="290"/>
        <v>2021</v>
      </c>
      <c r="C9298" s="17">
        <v>44256</v>
      </c>
      <c r="D9298" s="18" t="s">
        <v>130</v>
      </c>
      <c r="E9298" s="18" t="s">
        <v>164</v>
      </c>
      <c r="F9298" s="18" t="str">
        <f t="shared" si="291"/>
        <v>National Grid-Tewksbury Muni Agg Rate-44256</v>
      </c>
      <c r="G9298" s="11" t="s">
        <v>131</v>
      </c>
      <c r="H9298" s="11" t="s">
        <v>54</v>
      </c>
      <c r="I9298" s="11" t="s">
        <v>99</v>
      </c>
      <c r="J9298" s="11" t="s">
        <v>238</v>
      </c>
      <c r="K9298" s="11" t="str">
        <f>IFERROR(INDEX('EDC Component Dictionary'!$C$5:$C$37,MATCH('Rates Database'!J9298,'EDC Component Dictionary'!$B$5:$B$37,0)), "Energy Supply")</f>
        <v>Energy Supply</v>
      </c>
      <c r="L9298" s="12">
        <v>0.1069</v>
      </c>
      <c r="M9298" s="12"/>
    </row>
    <row r="9299" spans="1:13" x14ac:dyDescent="0.3">
      <c r="A9299" s="18">
        <v>9297</v>
      </c>
      <c r="B9299" s="18">
        <f t="shared" si="290"/>
        <v>2021</v>
      </c>
      <c r="C9299" s="17">
        <v>44256</v>
      </c>
      <c r="D9299" s="18" t="s">
        <v>130</v>
      </c>
      <c r="E9299" s="18" t="s">
        <v>164</v>
      </c>
      <c r="F9299" s="18" t="str">
        <f t="shared" si="291"/>
        <v>National Grid-Tyngsborough Muni Agg Rate-44256</v>
      </c>
      <c r="G9299" s="11" t="s">
        <v>131</v>
      </c>
      <c r="H9299" s="11" t="s">
        <v>54</v>
      </c>
      <c r="I9299" s="11" t="s">
        <v>99</v>
      </c>
      <c r="J9299" s="11" t="s">
        <v>261</v>
      </c>
      <c r="K9299" s="11" t="str">
        <f>IFERROR(INDEX('EDC Component Dictionary'!$C$5:$C$37,MATCH('Rates Database'!J9299,'EDC Component Dictionary'!$B$5:$B$37,0)), "Energy Supply")</f>
        <v>Energy Supply</v>
      </c>
      <c r="L9299" s="12">
        <v>0.10692</v>
      </c>
      <c r="M9299" s="12"/>
    </row>
    <row r="9300" spans="1:13" x14ac:dyDescent="0.3">
      <c r="A9300" s="18">
        <v>9298</v>
      </c>
      <c r="B9300" s="18">
        <f t="shared" si="290"/>
        <v>2021</v>
      </c>
      <c r="C9300" s="17">
        <v>44256</v>
      </c>
      <c r="D9300" s="18" t="s">
        <v>130</v>
      </c>
      <c r="E9300" s="18" t="s">
        <v>163</v>
      </c>
      <c r="F9300" s="18" t="str">
        <f t="shared" si="291"/>
        <v>Eversource_EMA-Sudbury Muni Agg Rate-44256</v>
      </c>
      <c r="G9300" s="11" t="s">
        <v>131</v>
      </c>
      <c r="H9300" s="11" t="s">
        <v>54</v>
      </c>
      <c r="I9300" s="11" t="s">
        <v>99</v>
      </c>
      <c r="J9300" s="11" t="s">
        <v>227</v>
      </c>
      <c r="K9300" s="11" t="str">
        <f>IFERROR(INDEX('EDC Component Dictionary'!$C$5:$C$37,MATCH('Rates Database'!J9300,'EDC Component Dictionary'!$B$5:$B$37,0)), "Energy Supply")</f>
        <v>Energy Supply</v>
      </c>
      <c r="L9300" s="12">
        <v>0.10775999999999999</v>
      </c>
      <c r="M9300" s="12"/>
    </row>
    <row r="9301" spans="1:13" x14ac:dyDescent="0.3">
      <c r="A9301" s="18">
        <v>9299</v>
      </c>
      <c r="B9301" s="18">
        <f t="shared" si="290"/>
        <v>2021</v>
      </c>
      <c r="C9301" s="17">
        <v>44256</v>
      </c>
      <c r="D9301" s="18" t="s">
        <v>130</v>
      </c>
      <c r="E9301" s="18" t="s">
        <v>164</v>
      </c>
      <c r="F9301" s="18" t="str">
        <f t="shared" si="291"/>
        <v>National Grid-Halifax Muni Agg Rate-44256</v>
      </c>
      <c r="G9301" s="11" t="s">
        <v>131</v>
      </c>
      <c r="H9301" s="11" t="s">
        <v>54</v>
      </c>
      <c r="I9301" s="11" t="s">
        <v>99</v>
      </c>
      <c r="J9301" s="11" t="s">
        <v>230</v>
      </c>
      <c r="K9301" s="11" t="str">
        <f>IFERROR(INDEX('EDC Component Dictionary'!$C$5:$C$37,MATCH('Rates Database'!J9301,'EDC Component Dictionary'!$B$5:$B$37,0)), "Energy Supply")</f>
        <v>Energy Supply</v>
      </c>
      <c r="L9301" s="12">
        <v>0.10716000000000001</v>
      </c>
      <c r="M9301" s="12"/>
    </row>
    <row r="9302" spans="1:13" x14ac:dyDescent="0.3">
      <c r="A9302" s="18">
        <v>9300</v>
      </c>
      <c r="B9302" s="18">
        <f t="shared" si="290"/>
        <v>2021</v>
      </c>
      <c r="C9302" s="17">
        <v>44256</v>
      </c>
      <c r="D9302" s="18" t="s">
        <v>130</v>
      </c>
      <c r="E9302" s="18" t="s">
        <v>164</v>
      </c>
      <c r="F9302" s="18" t="str">
        <f t="shared" si="291"/>
        <v>National Grid-Franklin Muni Agg Rate-44256</v>
      </c>
      <c r="G9302" s="11" t="s">
        <v>131</v>
      </c>
      <c r="H9302" s="11" t="s">
        <v>54</v>
      </c>
      <c r="I9302" s="11" t="s">
        <v>99</v>
      </c>
      <c r="J9302" s="11" t="s">
        <v>296</v>
      </c>
      <c r="K9302" s="11" t="str">
        <f>IFERROR(INDEX('EDC Component Dictionary'!$C$5:$C$37,MATCH('Rates Database'!J9302,'EDC Component Dictionary'!$B$5:$B$37,0)), "Energy Supply")</f>
        <v>Energy Supply</v>
      </c>
      <c r="L9302" s="12">
        <v>0.10725</v>
      </c>
      <c r="M9302" s="12"/>
    </row>
    <row r="9303" spans="1:13" x14ac:dyDescent="0.3">
      <c r="A9303" s="18">
        <v>9301</v>
      </c>
      <c r="B9303" s="18">
        <f t="shared" si="290"/>
        <v>2021</v>
      </c>
      <c r="C9303" s="17">
        <v>44256</v>
      </c>
      <c r="D9303" s="18" t="s">
        <v>130</v>
      </c>
      <c r="E9303" s="18" t="s">
        <v>164</v>
      </c>
      <c r="F9303" s="18" t="str">
        <f t="shared" si="291"/>
        <v>National Grid-Rockland Muni Agg Rate-44256</v>
      </c>
      <c r="G9303" s="11" t="s">
        <v>131</v>
      </c>
      <c r="H9303" s="11" t="s">
        <v>54</v>
      </c>
      <c r="I9303" s="11" t="s">
        <v>99</v>
      </c>
      <c r="J9303" s="11" t="s">
        <v>271</v>
      </c>
      <c r="K9303" s="11" t="str">
        <f>IFERROR(INDEX('EDC Component Dictionary'!$C$5:$C$37,MATCH('Rates Database'!J9303,'EDC Component Dictionary'!$B$5:$B$37,0)), "Energy Supply")</f>
        <v>Energy Supply</v>
      </c>
      <c r="L9303" s="12">
        <v>0.10756</v>
      </c>
      <c r="M9303" s="12"/>
    </row>
    <row r="9304" spans="1:13" x14ac:dyDescent="0.3">
      <c r="A9304" s="18">
        <v>9302</v>
      </c>
      <c r="B9304" s="18">
        <f t="shared" si="290"/>
        <v>2021</v>
      </c>
      <c r="C9304" s="17">
        <v>44256</v>
      </c>
      <c r="D9304" s="18" t="s">
        <v>130</v>
      </c>
      <c r="E9304" s="18" t="s">
        <v>164</v>
      </c>
      <c r="F9304" s="18" t="str">
        <f t="shared" si="291"/>
        <v>National Grid-Bellingham Muni Agg Rate-44256</v>
      </c>
      <c r="G9304" s="11" t="s">
        <v>131</v>
      </c>
      <c r="H9304" s="11" t="s">
        <v>54</v>
      </c>
      <c r="I9304" s="11" t="s">
        <v>99</v>
      </c>
      <c r="J9304" s="11" t="s">
        <v>244</v>
      </c>
      <c r="K9304" s="11" t="str">
        <f>IFERROR(INDEX('EDC Component Dictionary'!$C$5:$C$37,MATCH('Rates Database'!J9304,'EDC Component Dictionary'!$B$5:$B$37,0)), "Energy Supply")</f>
        <v>Energy Supply</v>
      </c>
      <c r="L9304" s="12">
        <v>0.10766000000000001</v>
      </c>
      <c r="M9304" s="12"/>
    </row>
    <row r="9305" spans="1:13" x14ac:dyDescent="0.3">
      <c r="A9305" s="18">
        <v>9303</v>
      </c>
      <c r="B9305" s="18">
        <f t="shared" si="290"/>
        <v>2021</v>
      </c>
      <c r="C9305" s="17">
        <v>44256</v>
      </c>
      <c r="D9305" s="18" t="s">
        <v>130</v>
      </c>
      <c r="E9305" s="18" t="s">
        <v>164</v>
      </c>
      <c r="F9305" s="18" t="str">
        <f t="shared" si="291"/>
        <v>National Grid-Egremont Muni Agg Rate-44256</v>
      </c>
      <c r="G9305" s="11" t="s">
        <v>131</v>
      </c>
      <c r="H9305" s="11" t="s">
        <v>54</v>
      </c>
      <c r="I9305" s="11" t="s">
        <v>99</v>
      </c>
      <c r="J9305" s="11" t="s">
        <v>248</v>
      </c>
      <c r="K9305" s="11" t="str">
        <f>IFERROR(INDEX('EDC Component Dictionary'!$C$5:$C$37,MATCH('Rates Database'!J9305,'EDC Component Dictionary'!$B$5:$B$37,0)), "Energy Supply")</f>
        <v>Energy Supply</v>
      </c>
      <c r="L9305" s="12">
        <v>0.10786999999999999</v>
      </c>
      <c r="M9305" s="12"/>
    </row>
    <row r="9306" spans="1:13" x14ac:dyDescent="0.3">
      <c r="A9306" s="18">
        <v>9304</v>
      </c>
      <c r="B9306" s="18">
        <f t="shared" si="290"/>
        <v>2021</v>
      </c>
      <c r="C9306" s="17">
        <v>44256</v>
      </c>
      <c r="D9306" s="18" t="s">
        <v>130</v>
      </c>
      <c r="E9306" s="18" t="s">
        <v>164</v>
      </c>
      <c r="F9306" s="18" t="str">
        <f t="shared" si="291"/>
        <v>National Grid-North Andover Muni Agg Rate-44256</v>
      </c>
      <c r="G9306" s="11" t="s">
        <v>131</v>
      </c>
      <c r="H9306" s="11" t="s">
        <v>54</v>
      </c>
      <c r="I9306" s="11" t="s">
        <v>99</v>
      </c>
      <c r="J9306" s="11" t="s">
        <v>259</v>
      </c>
      <c r="K9306" s="11" t="str">
        <f>IFERROR(INDEX('EDC Component Dictionary'!$C$5:$C$37,MATCH('Rates Database'!J9306,'EDC Component Dictionary'!$B$5:$B$37,0)), "Energy Supply")</f>
        <v>Energy Supply</v>
      </c>
      <c r="L9306" s="12">
        <v>0.1079</v>
      </c>
      <c r="M9306" s="12"/>
    </row>
    <row r="9307" spans="1:13" x14ac:dyDescent="0.3">
      <c r="A9307" s="18">
        <v>9305</v>
      </c>
      <c r="B9307" s="18">
        <f t="shared" si="290"/>
        <v>2021</v>
      </c>
      <c r="C9307" s="17">
        <v>44256</v>
      </c>
      <c r="D9307" s="18" t="s">
        <v>130</v>
      </c>
      <c r="E9307" s="18" t="s">
        <v>163</v>
      </c>
      <c r="F9307" s="18" t="str">
        <f t="shared" si="291"/>
        <v>Eversource_EMA-Dedham Muni Agg Rate-44256</v>
      </c>
      <c r="G9307" s="11" t="s">
        <v>131</v>
      </c>
      <c r="H9307" s="11" t="s">
        <v>54</v>
      </c>
      <c r="I9307" s="11" t="s">
        <v>99</v>
      </c>
      <c r="J9307" s="11" t="s">
        <v>278</v>
      </c>
      <c r="K9307" s="11" t="str">
        <f>IFERROR(INDEX('EDC Component Dictionary'!$C$5:$C$37,MATCH('Rates Database'!J9307,'EDC Component Dictionary'!$B$5:$B$37,0)), "Energy Supply")</f>
        <v>Energy Supply</v>
      </c>
      <c r="L9307" s="12">
        <v>0.10793999999999999</v>
      </c>
      <c r="M9307" s="12"/>
    </row>
    <row r="9308" spans="1:13" x14ac:dyDescent="0.3">
      <c r="A9308" s="18">
        <v>9306</v>
      </c>
      <c r="B9308" s="18">
        <f t="shared" si="290"/>
        <v>2021</v>
      </c>
      <c r="C9308" s="17">
        <v>44256</v>
      </c>
      <c r="D9308" s="18" t="s">
        <v>130</v>
      </c>
      <c r="E9308" s="18" t="s">
        <v>163</v>
      </c>
      <c r="F9308" s="18" t="str">
        <f t="shared" si="291"/>
        <v>Eversource_EMA-Lexington Muni Agg Rate-44256</v>
      </c>
      <c r="G9308" s="11" t="s">
        <v>131</v>
      </c>
      <c r="H9308" s="11" t="s">
        <v>54</v>
      </c>
      <c r="I9308" s="11" t="s">
        <v>99</v>
      </c>
      <c r="J9308" s="11" t="s">
        <v>254</v>
      </c>
      <c r="K9308" s="11" t="str">
        <f>IFERROR(INDEX('EDC Component Dictionary'!$C$5:$C$37,MATCH('Rates Database'!J9308,'EDC Component Dictionary'!$B$5:$B$37,0)), "Energy Supply")</f>
        <v>Energy Supply</v>
      </c>
      <c r="L9308" s="12">
        <v>0.10798000000000001</v>
      </c>
      <c r="M9308" s="12"/>
    </row>
    <row r="9309" spans="1:13" x14ac:dyDescent="0.3">
      <c r="A9309" s="18">
        <v>9307</v>
      </c>
      <c r="B9309" s="18">
        <f t="shared" si="290"/>
        <v>2021</v>
      </c>
      <c r="C9309" s="17">
        <v>44256</v>
      </c>
      <c r="D9309" s="18" t="s">
        <v>130</v>
      </c>
      <c r="E9309" s="18" t="s">
        <v>164</v>
      </c>
      <c r="F9309" s="18" t="str">
        <f t="shared" si="291"/>
        <v>National Grid-Haverhill Muni Agg Rate-44256</v>
      </c>
      <c r="G9309" s="11" t="s">
        <v>131</v>
      </c>
      <c r="H9309" s="11" t="s">
        <v>54</v>
      </c>
      <c r="I9309" s="11" t="s">
        <v>99</v>
      </c>
      <c r="J9309" s="11" t="s">
        <v>297</v>
      </c>
      <c r="K9309" s="11" t="str">
        <f>IFERROR(INDEX('EDC Component Dictionary'!$C$5:$C$37,MATCH('Rates Database'!J9309,'EDC Component Dictionary'!$B$5:$B$37,0)), "Energy Supply")</f>
        <v>Energy Supply</v>
      </c>
      <c r="L9309" s="12">
        <v>0.1086</v>
      </c>
      <c r="M9309" s="12"/>
    </row>
    <row r="9310" spans="1:13" x14ac:dyDescent="0.3">
      <c r="A9310" s="18">
        <v>9308</v>
      </c>
      <c r="B9310" s="18">
        <f t="shared" si="290"/>
        <v>2021</v>
      </c>
      <c r="C9310" s="17">
        <v>44256</v>
      </c>
      <c r="D9310" s="18" t="s">
        <v>130</v>
      </c>
      <c r="E9310" s="18" t="s">
        <v>163</v>
      </c>
      <c r="F9310" s="18" t="str">
        <f t="shared" si="291"/>
        <v>Eversource_EMA-Fairhaven Muni Agg Rate-44256</v>
      </c>
      <c r="G9310" s="11" t="s">
        <v>131</v>
      </c>
      <c r="H9310" s="11" t="s">
        <v>54</v>
      </c>
      <c r="I9310" s="11" t="s">
        <v>99</v>
      </c>
      <c r="J9310" s="11" t="s">
        <v>193</v>
      </c>
      <c r="K9310" s="11" t="str">
        <f>IFERROR(INDEX('EDC Component Dictionary'!$C$5:$C$37,MATCH('Rates Database'!J9310,'EDC Component Dictionary'!$B$5:$B$37,0)), "Energy Supply")</f>
        <v>Energy Supply</v>
      </c>
      <c r="L9310" s="12">
        <v>0.10864</v>
      </c>
      <c r="M9310" s="12"/>
    </row>
    <row r="9311" spans="1:13" x14ac:dyDescent="0.3">
      <c r="A9311" s="18">
        <v>9309</v>
      </c>
      <c r="B9311" s="18">
        <f t="shared" si="290"/>
        <v>2021</v>
      </c>
      <c r="C9311" s="17">
        <v>44256</v>
      </c>
      <c r="D9311" s="18" t="s">
        <v>130</v>
      </c>
      <c r="E9311" s="18" t="s">
        <v>164</v>
      </c>
      <c r="F9311" s="18" t="str">
        <f t="shared" si="291"/>
        <v>National Grid-Grafton Muni Agg Rate-44256</v>
      </c>
      <c r="G9311" s="11" t="s">
        <v>131</v>
      </c>
      <c r="H9311" s="11" t="s">
        <v>54</v>
      </c>
      <c r="I9311" s="11" t="s">
        <v>99</v>
      </c>
      <c r="J9311" s="11" t="s">
        <v>229</v>
      </c>
      <c r="K9311" s="11" t="str">
        <f>IFERROR(INDEX('EDC Component Dictionary'!$C$5:$C$37,MATCH('Rates Database'!J9311,'EDC Component Dictionary'!$B$5:$B$37,0)), "Energy Supply")</f>
        <v>Energy Supply</v>
      </c>
      <c r="L9311" s="12">
        <v>0.10911999999999999</v>
      </c>
      <c r="M9311" s="12"/>
    </row>
    <row r="9312" spans="1:13" x14ac:dyDescent="0.3">
      <c r="A9312" s="18">
        <v>9310</v>
      </c>
      <c r="B9312" s="18">
        <f t="shared" si="290"/>
        <v>2021</v>
      </c>
      <c r="C9312" s="17">
        <v>44256</v>
      </c>
      <c r="D9312" s="18" t="s">
        <v>130</v>
      </c>
      <c r="E9312" s="18" t="s">
        <v>164</v>
      </c>
      <c r="F9312" s="18" t="str">
        <f t="shared" si="291"/>
        <v>National Grid-Southborough Muni Agg Rate-44256</v>
      </c>
      <c r="G9312" s="11" t="s">
        <v>131</v>
      </c>
      <c r="H9312" s="11" t="s">
        <v>54</v>
      </c>
      <c r="I9312" s="11" t="s">
        <v>99</v>
      </c>
      <c r="J9312" s="11" t="s">
        <v>231</v>
      </c>
      <c r="K9312" s="11" t="str">
        <f>IFERROR(INDEX('EDC Component Dictionary'!$C$5:$C$37,MATCH('Rates Database'!J9312,'EDC Component Dictionary'!$B$5:$B$37,0)), "Energy Supply")</f>
        <v>Energy Supply</v>
      </c>
      <c r="L9312" s="12">
        <v>0.10934000000000001</v>
      </c>
      <c r="M9312" s="12"/>
    </row>
    <row r="9313" spans="1:13" x14ac:dyDescent="0.3">
      <c r="A9313" s="18">
        <v>9311</v>
      </c>
      <c r="B9313" s="18">
        <f t="shared" si="290"/>
        <v>2021</v>
      </c>
      <c r="C9313" s="17">
        <v>44256</v>
      </c>
      <c r="D9313" s="18" t="s">
        <v>130</v>
      </c>
      <c r="E9313" s="18" t="s">
        <v>163</v>
      </c>
      <c r="F9313" s="18" t="str">
        <f t="shared" si="291"/>
        <v>Eversource_EMA-Acton Muni Agg Rate-44256</v>
      </c>
      <c r="G9313" s="11" t="s">
        <v>131</v>
      </c>
      <c r="H9313" s="11" t="s">
        <v>54</v>
      </c>
      <c r="I9313" s="11" t="s">
        <v>99</v>
      </c>
      <c r="J9313" s="11" t="s">
        <v>226</v>
      </c>
      <c r="K9313" s="11" t="str">
        <f>IFERROR(INDEX('EDC Component Dictionary'!$C$5:$C$37,MATCH('Rates Database'!J9313,'EDC Component Dictionary'!$B$5:$B$37,0)), "Energy Supply")</f>
        <v>Energy Supply</v>
      </c>
      <c r="L9313" s="12">
        <v>0.1104</v>
      </c>
      <c r="M9313" s="12"/>
    </row>
    <row r="9314" spans="1:13" x14ac:dyDescent="0.3">
      <c r="A9314" s="18">
        <v>9312</v>
      </c>
      <c r="B9314" s="18">
        <f t="shared" si="290"/>
        <v>2021</v>
      </c>
      <c r="C9314" s="17">
        <v>44256</v>
      </c>
      <c r="D9314" s="18" t="s">
        <v>130</v>
      </c>
      <c r="E9314" s="18" t="s">
        <v>36</v>
      </c>
      <c r="F9314" s="18" t="str">
        <f t="shared" si="291"/>
        <v>Unitil-Lunenburg Muni Agg Rate-44256</v>
      </c>
      <c r="G9314" s="11" t="s">
        <v>131</v>
      </c>
      <c r="H9314" s="11" t="s">
        <v>54</v>
      </c>
      <c r="I9314" s="11" t="s">
        <v>99</v>
      </c>
      <c r="J9314" s="11" t="s">
        <v>239</v>
      </c>
      <c r="K9314" s="11" t="str">
        <f>IFERROR(INDEX('EDC Component Dictionary'!$C$5:$C$37,MATCH('Rates Database'!J9314,'EDC Component Dictionary'!$B$5:$B$37,0)), "Energy Supply")</f>
        <v>Energy Supply</v>
      </c>
      <c r="L9314" s="12">
        <v>0.10997999999999999</v>
      </c>
      <c r="M9314" s="12"/>
    </row>
    <row r="9315" spans="1:13" x14ac:dyDescent="0.3">
      <c r="A9315" s="18">
        <v>9313</v>
      </c>
      <c r="B9315" s="18">
        <f t="shared" si="290"/>
        <v>2021</v>
      </c>
      <c r="C9315" s="17">
        <v>44256</v>
      </c>
      <c r="D9315" s="18" t="s">
        <v>130</v>
      </c>
      <c r="E9315" s="18" t="s">
        <v>163</v>
      </c>
      <c r="F9315" s="18" t="str">
        <f t="shared" si="291"/>
        <v>Eversource_EMA-Arlington Muni Agg Rate-44256</v>
      </c>
      <c r="G9315" s="11" t="s">
        <v>131</v>
      </c>
      <c r="H9315" s="11" t="s">
        <v>54</v>
      </c>
      <c r="I9315" s="11" t="s">
        <v>99</v>
      </c>
      <c r="J9315" s="11" t="s">
        <v>228</v>
      </c>
      <c r="K9315" s="11" t="str">
        <f>IFERROR(INDEX('EDC Component Dictionary'!$C$5:$C$37,MATCH('Rates Database'!J9315,'EDC Component Dictionary'!$B$5:$B$37,0)), "Energy Supply")</f>
        <v>Energy Supply</v>
      </c>
      <c r="L9315" s="12">
        <v>0.11183999999999999</v>
      </c>
      <c r="M9315" s="12"/>
    </row>
    <row r="9316" spans="1:13" x14ac:dyDescent="0.3">
      <c r="A9316" s="18">
        <v>9314</v>
      </c>
      <c r="B9316" s="18">
        <f t="shared" si="290"/>
        <v>2021</v>
      </c>
      <c r="C9316" s="17">
        <v>44256</v>
      </c>
      <c r="D9316" s="18" t="s">
        <v>130</v>
      </c>
      <c r="E9316" s="18" t="s">
        <v>164</v>
      </c>
      <c r="F9316" s="18" t="str">
        <f t="shared" si="291"/>
        <v>National Grid-Salisbury Muni Agg Rate-44256</v>
      </c>
      <c r="G9316" s="11" t="s">
        <v>131</v>
      </c>
      <c r="H9316" s="11" t="s">
        <v>54</v>
      </c>
      <c r="I9316" s="11" t="s">
        <v>99</v>
      </c>
      <c r="J9316" s="11" t="s">
        <v>241</v>
      </c>
      <c r="K9316" s="11" t="str">
        <f>IFERROR(INDEX('EDC Component Dictionary'!$C$5:$C$37,MATCH('Rates Database'!J9316,'EDC Component Dictionary'!$B$5:$B$37,0)), "Energy Supply")</f>
        <v>Energy Supply</v>
      </c>
      <c r="L9316" s="12">
        <v>0.11065</v>
      </c>
      <c r="M9316" s="12"/>
    </row>
    <row r="9317" spans="1:13" x14ac:dyDescent="0.3">
      <c r="A9317" s="18">
        <v>9315</v>
      </c>
      <c r="B9317" s="18">
        <f t="shared" si="290"/>
        <v>2021</v>
      </c>
      <c r="C9317" s="17">
        <v>44256</v>
      </c>
      <c r="D9317" s="18" t="s">
        <v>130</v>
      </c>
      <c r="E9317" s="18" t="s">
        <v>164</v>
      </c>
      <c r="F9317" s="18" t="str">
        <f t="shared" si="291"/>
        <v>National Grid-Gloucester Muni Agg Rate-44256</v>
      </c>
      <c r="G9317" s="11" t="s">
        <v>131</v>
      </c>
      <c r="H9317" s="11" t="s">
        <v>54</v>
      </c>
      <c r="I9317" s="11" t="s">
        <v>99</v>
      </c>
      <c r="J9317" s="11" t="s">
        <v>242</v>
      </c>
      <c r="K9317" s="11" t="str">
        <f>IFERROR(INDEX('EDC Component Dictionary'!$C$5:$C$37,MATCH('Rates Database'!J9317,'EDC Component Dictionary'!$B$5:$B$37,0)), "Energy Supply")</f>
        <v>Energy Supply</v>
      </c>
      <c r="L9317" s="12">
        <v>0.11137</v>
      </c>
      <c r="M9317" s="12"/>
    </row>
    <row r="9318" spans="1:13" x14ac:dyDescent="0.3">
      <c r="A9318" s="18">
        <v>9316</v>
      </c>
      <c r="B9318" s="18">
        <f t="shared" si="290"/>
        <v>2021</v>
      </c>
      <c r="C9318" s="17">
        <v>44256</v>
      </c>
      <c r="D9318" s="18" t="s">
        <v>130</v>
      </c>
      <c r="E9318" s="18" t="s">
        <v>163</v>
      </c>
      <c r="F9318" s="18" t="str">
        <f t="shared" si="291"/>
        <v>Eversource_EMA-Bedford Muni Agg Rate-44256</v>
      </c>
      <c r="G9318" s="11" t="s">
        <v>131</v>
      </c>
      <c r="H9318" s="11" t="s">
        <v>54</v>
      </c>
      <c r="I9318" s="11" t="s">
        <v>99</v>
      </c>
      <c r="J9318" s="11" t="s">
        <v>274</v>
      </c>
      <c r="K9318" s="11" t="str">
        <f>IFERROR(INDEX('EDC Component Dictionary'!$C$5:$C$37,MATCH('Rates Database'!J9318,'EDC Component Dictionary'!$B$5:$B$37,0)), "Energy Supply")</f>
        <v>Energy Supply</v>
      </c>
      <c r="L9318" s="12">
        <v>0.11138000000000001</v>
      </c>
      <c r="M9318" s="12"/>
    </row>
    <row r="9319" spans="1:13" x14ac:dyDescent="0.3">
      <c r="A9319" s="18">
        <v>9317</v>
      </c>
      <c r="B9319" s="18">
        <f t="shared" si="290"/>
        <v>2021</v>
      </c>
      <c r="C9319" s="17">
        <v>44256</v>
      </c>
      <c r="D9319" s="18" t="s">
        <v>130</v>
      </c>
      <c r="E9319" s="18" t="s">
        <v>164</v>
      </c>
      <c r="F9319" s="18" t="str">
        <f t="shared" si="291"/>
        <v>National Grid-Salem Muni Agg Rate-44256</v>
      </c>
      <c r="G9319" s="11" t="s">
        <v>131</v>
      </c>
      <c r="H9319" s="11" t="s">
        <v>54</v>
      </c>
      <c r="I9319" s="11" t="s">
        <v>99</v>
      </c>
      <c r="J9319" s="11" t="s">
        <v>175</v>
      </c>
      <c r="K9319" s="11" t="str">
        <f>IFERROR(INDEX('EDC Component Dictionary'!$C$5:$C$37,MATCH('Rates Database'!J9319,'EDC Component Dictionary'!$B$5:$B$37,0)), "Energy Supply")</f>
        <v>Energy Supply</v>
      </c>
      <c r="L9319" s="12">
        <v>0.11103</v>
      </c>
      <c r="M9319" s="12"/>
    </row>
    <row r="9320" spans="1:13" x14ac:dyDescent="0.3">
      <c r="A9320" s="18">
        <v>9318</v>
      </c>
      <c r="B9320" s="18">
        <f t="shared" si="290"/>
        <v>2021</v>
      </c>
      <c r="C9320" s="17">
        <v>44256</v>
      </c>
      <c r="D9320" s="18" t="s">
        <v>130</v>
      </c>
      <c r="E9320" s="18" t="s">
        <v>163</v>
      </c>
      <c r="F9320" s="18" t="str">
        <f t="shared" si="291"/>
        <v>Eversource_EMA-Winchester Muni Agg Rate-44256</v>
      </c>
      <c r="G9320" s="11" t="s">
        <v>131</v>
      </c>
      <c r="H9320" s="11" t="s">
        <v>54</v>
      </c>
      <c r="I9320" s="11" t="s">
        <v>99</v>
      </c>
      <c r="J9320" s="11" t="s">
        <v>232</v>
      </c>
      <c r="K9320" s="11" t="str">
        <f>IFERROR(INDEX('EDC Component Dictionary'!$C$5:$C$37,MATCH('Rates Database'!J9320,'EDC Component Dictionary'!$B$5:$B$37,0)), "Energy Supply")</f>
        <v>Energy Supply</v>
      </c>
      <c r="L9320" s="12">
        <v>0.11233</v>
      </c>
      <c r="M9320" s="12"/>
    </row>
    <row r="9321" spans="1:13" x14ac:dyDescent="0.3">
      <c r="A9321" s="18">
        <v>9319</v>
      </c>
      <c r="B9321" s="18">
        <f t="shared" si="290"/>
        <v>2021</v>
      </c>
      <c r="C9321" s="17">
        <v>44256</v>
      </c>
      <c r="D9321" s="18" t="s">
        <v>130</v>
      </c>
      <c r="E9321" s="18" t="s">
        <v>164</v>
      </c>
      <c r="F9321" s="18" t="str">
        <f t="shared" si="291"/>
        <v>National Grid-Berlin Muni Agg Rate-44256</v>
      </c>
      <c r="G9321" s="11" t="s">
        <v>131</v>
      </c>
      <c r="H9321" s="11" t="s">
        <v>54</v>
      </c>
      <c r="I9321" s="11" t="s">
        <v>99</v>
      </c>
      <c r="J9321" s="11" t="s">
        <v>237</v>
      </c>
      <c r="K9321" s="11" t="str">
        <f>IFERROR(INDEX('EDC Component Dictionary'!$C$5:$C$37,MATCH('Rates Database'!J9321,'EDC Component Dictionary'!$B$5:$B$37,0)), "Energy Supply")</f>
        <v>Energy Supply</v>
      </c>
      <c r="L9321" s="12">
        <v>0.1119</v>
      </c>
      <c r="M9321" s="12"/>
    </row>
    <row r="9322" spans="1:13" x14ac:dyDescent="0.3">
      <c r="A9322" s="18">
        <v>9320</v>
      </c>
      <c r="B9322" s="18">
        <f t="shared" si="290"/>
        <v>2021</v>
      </c>
      <c r="C9322" s="17">
        <v>44256</v>
      </c>
      <c r="D9322" s="18" t="s">
        <v>130</v>
      </c>
      <c r="E9322" s="18" t="s">
        <v>164</v>
      </c>
      <c r="F9322" s="18" t="str">
        <f t="shared" si="291"/>
        <v>National Grid-Hamilton Muni Agg Rate-44256</v>
      </c>
      <c r="G9322" s="11" t="s">
        <v>131</v>
      </c>
      <c r="H9322" s="11" t="s">
        <v>54</v>
      </c>
      <c r="I9322" s="11" t="s">
        <v>99</v>
      </c>
      <c r="J9322" s="11" t="s">
        <v>250</v>
      </c>
      <c r="K9322" s="11" t="str">
        <f>IFERROR(INDEX('EDC Component Dictionary'!$C$5:$C$37,MATCH('Rates Database'!J9322,'EDC Component Dictionary'!$B$5:$B$37,0)), "Energy Supply")</f>
        <v>Energy Supply</v>
      </c>
      <c r="L9322" s="12">
        <v>0.11219</v>
      </c>
      <c r="M9322" s="12"/>
    </row>
    <row r="9323" spans="1:13" x14ac:dyDescent="0.3">
      <c r="A9323" s="18">
        <v>9321</v>
      </c>
      <c r="B9323" s="18">
        <f t="shared" si="290"/>
        <v>2021</v>
      </c>
      <c r="C9323" s="17">
        <v>44256</v>
      </c>
      <c r="D9323" s="18" t="s">
        <v>130</v>
      </c>
      <c r="E9323" s="18" t="s">
        <v>164</v>
      </c>
      <c r="F9323" s="18" t="str">
        <f t="shared" si="291"/>
        <v>National Grid-Nantucket Muni Agg Rate-44256</v>
      </c>
      <c r="G9323" s="11" t="s">
        <v>131</v>
      </c>
      <c r="H9323" s="11" t="s">
        <v>54</v>
      </c>
      <c r="I9323" s="11" t="s">
        <v>99</v>
      </c>
      <c r="J9323" s="11" t="s">
        <v>171</v>
      </c>
      <c r="K9323" s="11" t="str">
        <f>IFERROR(INDEX('EDC Component Dictionary'!$C$5:$C$37,MATCH('Rates Database'!J9323,'EDC Component Dictionary'!$B$5:$B$37,0)), "Energy Supply")</f>
        <v>Energy Supply</v>
      </c>
      <c r="L9323" s="12">
        <v>0.11307</v>
      </c>
      <c r="M9323" s="12"/>
    </row>
    <row r="9324" spans="1:13" x14ac:dyDescent="0.3">
      <c r="A9324" s="18">
        <v>9322</v>
      </c>
      <c r="B9324" s="18">
        <f t="shared" si="290"/>
        <v>2021</v>
      </c>
      <c r="C9324" s="17">
        <v>44256</v>
      </c>
      <c r="D9324" s="18" t="s">
        <v>130</v>
      </c>
      <c r="E9324" s="18" t="s">
        <v>164</v>
      </c>
      <c r="F9324" s="18" t="str">
        <f t="shared" si="291"/>
        <v>National Grid-West Bridgewater Muni Agg Rate-44256</v>
      </c>
      <c r="G9324" s="11" t="s">
        <v>131</v>
      </c>
      <c r="H9324" s="11" t="s">
        <v>54</v>
      </c>
      <c r="I9324" s="11" t="s">
        <v>99</v>
      </c>
      <c r="J9324" s="11" t="s">
        <v>247</v>
      </c>
      <c r="K9324" s="11" t="str">
        <f>IFERROR(INDEX('EDC Component Dictionary'!$C$5:$C$37,MATCH('Rates Database'!J9324,'EDC Component Dictionary'!$B$5:$B$37,0)), "Energy Supply")</f>
        <v>Energy Supply</v>
      </c>
      <c r="L9324" s="12">
        <v>0.11326</v>
      </c>
      <c r="M9324" s="12"/>
    </row>
    <row r="9325" spans="1:13" x14ac:dyDescent="0.3">
      <c r="A9325" s="18">
        <v>9323</v>
      </c>
      <c r="B9325" s="18">
        <f t="shared" si="290"/>
        <v>2021</v>
      </c>
      <c r="C9325" s="17">
        <v>44256</v>
      </c>
      <c r="D9325" s="18" t="s">
        <v>130</v>
      </c>
      <c r="E9325" s="18" t="s">
        <v>163</v>
      </c>
      <c r="F9325" s="18" t="str">
        <f t="shared" si="291"/>
        <v>Eversource_EMA-Boston Muni Agg Rate-44256</v>
      </c>
      <c r="G9325" s="11" t="s">
        <v>131</v>
      </c>
      <c r="H9325" s="11" t="s">
        <v>54</v>
      </c>
      <c r="I9325" s="11" t="s">
        <v>99</v>
      </c>
      <c r="J9325" s="11" t="s">
        <v>301</v>
      </c>
      <c r="K9325" s="11" t="str">
        <f>IFERROR(INDEX('EDC Component Dictionary'!$C$5:$C$37,MATCH('Rates Database'!J9325,'EDC Component Dictionary'!$B$5:$B$37,0)), "Energy Supply")</f>
        <v>Energy Supply</v>
      </c>
      <c r="L9325" s="12">
        <v>0.11421000000000001</v>
      </c>
      <c r="M9325" s="12"/>
    </row>
    <row r="9326" spans="1:13" x14ac:dyDescent="0.3">
      <c r="A9326" s="18">
        <v>9324</v>
      </c>
      <c r="B9326" s="18">
        <f t="shared" si="290"/>
        <v>2021</v>
      </c>
      <c r="C9326" s="17">
        <v>44256</v>
      </c>
      <c r="D9326" s="18" t="s">
        <v>130</v>
      </c>
      <c r="E9326" s="18" t="s">
        <v>164</v>
      </c>
      <c r="F9326" s="18" t="str">
        <f t="shared" si="291"/>
        <v>National Grid-Millville Muni Agg Rate-44256</v>
      </c>
      <c r="G9326" s="11" t="s">
        <v>131</v>
      </c>
      <c r="H9326" s="11" t="s">
        <v>54</v>
      </c>
      <c r="I9326" s="11" t="s">
        <v>99</v>
      </c>
      <c r="J9326" s="11" t="s">
        <v>251</v>
      </c>
      <c r="K9326" s="11" t="str">
        <f>IFERROR(INDEX('EDC Component Dictionary'!$C$5:$C$37,MATCH('Rates Database'!J9326,'EDC Component Dictionary'!$B$5:$B$37,0)), "Energy Supply")</f>
        <v>Energy Supply</v>
      </c>
      <c r="L9326" s="12">
        <v>0.11416999999999999</v>
      </c>
      <c r="M9326" s="12"/>
    </row>
    <row r="9327" spans="1:13" x14ac:dyDescent="0.3">
      <c r="A9327" s="18">
        <v>9325</v>
      </c>
      <c r="B9327" s="18">
        <f t="shared" si="290"/>
        <v>2021</v>
      </c>
      <c r="C9327" s="17">
        <v>44256</v>
      </c>
      <c r="D9327" s="18" t="s">
        <v>130</v>
      </c>
      <c r="E9327" s="18" t="s">
        <v>164</v>
      </c>
      <c r="F9327" s="18" t="str">
        <f t="shared" si="291"/>
        <v>National Grid-Worcester Muni Agg Rate-44256</v>
      </c>
      <c r="G9327" s="11" t="s">
        <v>131</v>
      </c>
      <c r="H9327" s="11" t="s">
        <v>54</v>
      </c>
      <c r="I9327" s="11" t="s">
        <v>99</v>
      </c>
      <c r="J9327" s="11" t="s">
        <v>281</v>
      </c>
      <c r="K9327" s="11" t="str">
        <f>IFERROR(INDEX('EDC Component Dictionary'!$C$5:$C$37,MATCH('Rates Database'!J9327,'EDC Component Dictionary'!$B$5:$B$37,0)), "Energy Supply")</f>
        <v>Energy Supply</v>
      </c>
      <c r="L9327" s="12">
        <v>0.11447</v>
      </c>
      <c r="M9327" s="12"/>
    </row>
    <row r="9328" spans="1:13" x14ac:dyDescent="0.3">
      <c r="A9328" s="18">
        <v>9326</v>
      </c>
      <c r="B9328" s="18">
        <f t="shared" si="290"/>
        <v>2021</v>
      </c>
      <c r="C9328" s="17">
        <v>44256</v>
      </c>
      <c r="D9328" s="18" t="s">
        <v>130</v>
      </c>
      <c r="E9328" s="18" t="s">
        <v>164</v>
      </c>
      <c r="F9328" s="18" t="str">
        <f t="shared" si="291"/>
        <v>National Grid-Swampscott Muni Agg Rate-44256</v>
      </c>
      <c r="G9328" s="11" t="s">
        <v>131</v>
      </c>
      <c r="H9328" s="11" t="s">
        <v>54</v>
      </c>
      <c r="I9328" s="11" t="s">
        <v>99</v>
      </c>
      <c r="J9328" s="11" t="s">
        <v>178</v>
      </c>
      <c r="K9328" s="11" t="str">
        <f>IFERROR(INDEX('EDC Component Dictionary'!$C$5:$C$37,MATCH('Rates Database'!J9328,'EDC Component Dictionary'!$B$5:$B$37,0)), "Energy Supply")</f>
        <v>Energy Supply</v>
      </c>
      <c r="L9328" s="12">
        <v>0.11445</v>
      </c>
      <c r="M9328" s="12"/>
    </row>
    <row r="9329" spans="1:13" x14ac:dyDescent="0.3">
      <c r="A9329" s="18">
        <v>9327</v>
      </c>
      <c r="B9329" s="18">
        <f t="shared" si="290"/>
        <v>2021</v>
      </c>
      <c r="C9329" s="17">
        <v>44256</v>
      </c>
      <c r="D9329" s="18" t="s">
        <v>130</v>
      </c>
      <c r="E9329" s="18" t="s">
        <v>163</v>
      </c>
      <c r="F9329" s="18" t="str">
        <f t="shared" si="291"/>
        <v>Eversource_EMA-Carlisle Muni Agg Rate-44256</v>
      </c>
      <c r="G9329" s="11" t="s">
        <v>131</v>
      </c>
      <c r="H9329" s="11" t="s">
        <v>54</v>
      </c>
      <c r="I9329" s="11" t="s">
        <v>99</v>
      </c>
      <c r="J9329" s="11" t="s">
        <v>236</v>
      </c>
      <c r="K9329" s="11" t="str">
        <f>IFERROR(INDEX('EDC Component Dictionary'!$C$5:$C$37,MATCH('Rates Database'!J9329,'EDC Component Dictionary'!$B$5:$B$37,0)), "Energy Supply")</f>
        <v>Energy Supply</v>
      </c>
      <c r="L9329" s="12">
        <v>0.11396000000000001</v>
      </c>
      <c r="M9329" s="12"/>
    </row>
    <row r="9330" spans="1:13" x14ac:dyDescent="0.3">
      <c r="A9330" s="18">
        <v>9328</v>
      </c>
      <c r="B9330" s="18">
        <f t="shared" si="290"/>
        <v>2021</v>
      </c>
      <c r="C9330" s="17">
        <v>44256</v>
      </c>
      <c r="D9330" s="18" t="s">
        <v>130</v>
      </c>
      <c r="E9330" s="18" t="s">
        <v>163</v>
      </c>
      <c r="F9330" s="18" t="str">
        <f t="shared" si="291"/>
        <v>Eversource_EMA-Watertown Muni Agg Rate-44256</v>
      </c>
      <c r="G9330" s="11" t="s">
        <v>131</v>
      </c>
      <c r="H9330" s="11" t="s">
        <v>54</v>
      </c>
      <c r="I9330" s="11" t="s">
        <v>99</v>
      </c>
      <c r="J9330" s="11" t="s">
        <v>275</v>
      </c>
      <c r="K9330" s="11" t="str">
        <f>IFERROR(INDEX('EDC Component Dictionary'!$C$5:$C$37,MATCH('Rates Database'!J9330,'EDC Component Dictionary'!$B$5:$B$37,0)), "Energy Supply")</f>
        <v>Energy Supply</v>
      </c>
      <c r="L9330" s="12">
        <v>0.11505</v>
      </c>
      <c r="M9330" s="12"/>
    </row>
    <row r="9331" spans="1:13" x14ac:dyDescent="0.3">
      <c r="A9331" s="18">
        <v>9329</v>
      </c>
      <c r="B9331" s="18">
        <f t="shared" si="290"/>
        <v>2021</v>
      </c>
      <c r="C9331" s="17">
        <v>44256</v>
      </c>
      <c r="D9331" s="18" t="s">
        <v>130</v>
      </c>
      <c r="E9331" s="18" t="s">
        <v>164</v>
      </c>
      <c r="F9331" s="18" t="str">
        <f t="shared" si="291"/>
        <v>National Grid-Medford Muni Agg Rate-44256</v>
      </c>
      <c r="G9331" s="11" t="s">
        <v>131</v>
      </c>
      <c r="H9331" s="11" t="s">
        <v>54</v>
      </c>
      <c r="I9331" s="11" t="s">
        <v>99</v>
      </c>
      <c r="J9331" s="11" t="s">
        <v>279</v>
      </c>
      <c r="K9331" s="11" t="str">
        <f>IFERROR(INDEX('EDC Component Dictionary'!$C$5:$C$37,MATCH('Rates Database'!J9331,'EDC Component Dictionary'!$B$5:$B$37,0)), "Energy Supply")</f>
        <v>Energy Supply</v>
      </c>
      <c r="L9331" s="12">
        <v>0.1153</v>
      </c>
      <c r="M9331" s="12"/>
    </row>
    <row r="9332" spans="1:13" x14ac:dyDescent="0.3">
      <c r="A9332" s="18">
        <v>9330</v>
      </c>
      <c r="B9332" s="18">
        <f t="shared" si="290"/>
        <v>2021</v>
      </c>
      <c r="C9332" s="17">
        <v>44256</v>
      </c>
      <c r="D9332" s="18" t="s">
        <v>130</v>
      </c>
      <c r="E9332" s="18" t="s">
        <v>163</v>
      </c>
      <c r="F9332" s="18" t="str">
        <f t="shared" si="291"/>
        <v>Eversource_EMA-Natick Muni Agg Rate-44256</v>
      </c>
      <c r="G9332" s="11" t="s">
        <v>131</v>
      </c>
      <c r="H9332" s="11" t="s">
        <v>54</v>
      </c>
      <c r="I9332" s="11" t="s">
        <v>99</v>
      </c>
      <c r="J9332" s="11" t="s">
        <v>252</v>
      </c>
      <c r="K9332" s="11" t="str">
        <f>IFERROR(INDEX('EDC Component Dictionary'!$C$5:$C$37,MATCH('Rates Database'!J9332,'EDC Component Dictionary'!$B$5:$B$37,0)), "Energy Supply")</f>
        <v>Energy Supply</v>
      </c>
      <c r="L9332" s="12">
        <v>0.11575000000000001</v>
      </c>
      <c r="M9332" s="12"/>
    </row>
    <row r="9333" spans="1:13" x14ac:dyDescent="0.3">
      <c r="A9333" s="18">
        <v>9331</v>
      </c>
      <c r="B9333" s="18">
        <f t="shared" si="290"/>
        <v>2021</v>
      </c>
      <c r="C9333" s="17">
        <v>44256</v>
      </c>
      <c r="D9333" s="18" t="s">
        <v>130</v>
      </c>
      <c r="E9333" s="18" t="s">
        <v>163</v>
      </c>
      <c r="F9333" s="18" t="str">
        <f t="shared" si="291"/>
        <v>Eversource_EMA-Brookline Muni Agg Rate-44256</v>
      </c>
      <c r="G9333" s="11" t="s">
        <v>131</v>
      </c>
      <c r="H9333" s="11" t="s">
        <v>54</v>
      </c>
      <c r="I9333" s="11" t="s">
        <v>99</v>
      </c>
      <c r="J9333" s="11" t="s">
        <v>243</v>
      </c>
      <c r="K9333" s="11" t="str">
        <f>IFERROR(INDEX('EDC Component Dictionary'!$C$5:$C$37,MATCH('Rates Database'!J9333,'EDC Component Dictionary'!$B$5:$B$37,0)), "Energy Supply")</f>
        <v>Energy Supply</v>
      </c>
      <c r="L9333" s="12">
        <v>0.11688</v>
      </c>
      <c r="M9333" s="12"/>
    </row>
    <row r="9334" spans="1:13" x14ac:dyDescent="0.3">
      <c r="A9334" s="18">
        <v>9332</v>
      </c>
      <c r="B9334" s="18">
        <f t="shared" si="290"/>
        <v>2021</v>
      </c>
      <c r="C9334" s="17">
        <v>44256</v>
      </c>
      <c r="D9334" s="18" t="s">
        <v>130</v>
      </c>
      <c r="E9334" s="18" t="s">
        <v>163</v>
      </c>
      <c r="F9334" s="18" t="str">
        <f t="shared" si="291"/>
        <v>Eversource_EMA-Cape Light Compact JPE Muni Agg Rate-44256</v>
      </c>
      <c r="G9334" s="11" t="s">
        <v>131</v>
      </c>
      <c r="H9334" s="11" t="s">
        <v>54</v>
      </c>
      <c r="I9334" s="11" t="s">
        <v>99</v>
      </c>
      <c r="J9334" s="11" t="s">
        <v>264</v>
      </c>
      <c r="K9334" s="11" t="str">
        <f>IFERROR(INDEX('EDC Component Dictionary'!$C$5:$C$37,MATCH('Rates Database'!J9334,'EDC Component Dictionary'!$B$5:$B$37,0)), "Energy Supply")</f>
        <v>Energy Supply</v>
      </c>
      <c r="L9334" s="12">
        <v>0.11851</v>
      </c>
      <c r="M9334" s="12"/>
    </row>
    <row r="9335" spans="1:13" x14ac:dyDescent="0.3">
      <c r="A9335" s="18">
        <v>9333</v>
      </c>
      <c r="B9335" s="18">
        <f t="shared" si="290"/>
        <v>2021</v>
      </c>
      <c r="C9335" s="17">
        <v>44256</v>
      </c>
      <c r="D9335" s="18" t="s">
        <v>130</v>
      </c>
      <c r="E9335" s="18" t="s">
        <v>164</v>
      </c>
      <c r="F9335" s="18" t="str">
        <f t="shared" si="291"/>
        <v>National Grid-Lowell Muni Agg Rate-44256</v>
      </c>
      <c r="G9335" s="11" t="s">
        <v>131</v>
      </c>
      <c r="H9335" s="11" t="s">
        <v>54</v>
      </c>
      <c r="I9335" s="11" t="s">
        <v>99</v>
      </c>
      <c r="J9335" s="11" t="s">
        <v>262</v>
      </c>
      <c r="K9335" s="11" t="str">
        <f>IFERROR(INDEX('EDC Component Dictionary'!$C$5:$C$37,MATCH('Rates Database'!J9335,'EDC Component Dictionary'!$B$5:$B$37,0)), "Energy Supply")</f>
        <v>Energy Supply</v>
      </c>
      <c r="L9335" s="12">
        <v>0.11874</v>
      </c>
      <c r="M9335" s="12"/>
    </row>
    <row r="9336" spans="1:13" x14ac:dyDescent="0.3">
      <c r="A9336" s="18">
        <v>9334</v>
      </c>
      <c r="B9336" s="18">
        <f t="shared" si="290"/>
        <v>2021</v>
      </c>
      <c r="C9336" s="17">
        <v>44256</v>
      </c>
      <c r="D9336" s="18" t="s">
        <v>130</v>
      </c>
      <c r="E9336" s="18" t="s">
        <v>163</v>
      </c>
      <c r="F9336" s="18" t="str">
        <f t="shared" si="291"/>
        <v>Eversource_EMA-Newton Muni Agg Rate-44256</v>
      </c>
      <c r="G9336" s="11" t="s">
        <v>131</v>
      </c>
      <c r="H9336" s="11" t="s">
        <v>54</v>
      </c>
      <c r="I9336" s="11" t="s">
        <v>99</v>
      </c>
      <c r="J9336" s="11" t="s">
        <v>268</v>
      </c>
      <c r="K9336" s="11" t="str">
        <f>IFERROR(INDEX('EDC Component Dictionary'!$C$5:$C$37,MATCH('Rates Database'!J9336,'EDC Component Dictionary'!$B$5:$B$37,0)), "Energy Supply")</f>
        <v>Energy Supply</v>
      </c>
      <c r="L9336" s="12">
        <v>0.13402</v>
      </c>
      <c r="M9336" s="12"/>
    </row>
    <row r="9337" spans="1:13" x14ac:dyDescent="0.3">
      <c r="A9337" s="18">
        <v>9335</v>
      </c>
      <c r="B9337" s="18">
        <f t="shared" si="290"/>
        <v>2021</v>
      </c>
      <c r="C9337" s="17">
        <v>44287</v>
      </c>
      <c r="D9337" s="18" t="s">
        <v>130</v>
      </c>
      <c r="E9337" s="18" t="s">
        <v>164</v>
      </c>
      <c r="F9337" s="18" t="str">
        <f t="shared" si="291"/>
        <v>National Grid-Wendell Muni Agg Rate-44287</v>
      </c>
      <c r="G9337" s="11" t="s">
        <v>131</v>
      </c>
      <c r="H9337" s="11" t="s">
        <v>54</v>
      </c>
      <c r="I9337" s="11" t="s">
        <v>99</v>
      </c>
      <c r="J9337" s="11" t="s">
        <v>213</v>
      </c>
      <c r="K9337" s="11" t="str">
        <f>IFERROR(INDEX('EDC Component Dictionary'!$C$5:$C$37,MATCH('Rates Database'!J9337,'EDC Component Dictionary'!$B$5:$B$37,0)), "Energy Supply")</f>
        <v>Energy Supply</v>
      </c>
      <c r="L9337" s="12">
        <v>8.7389999999999995E-2</v>
      </c>
      <c r="M9337" s="12"/>
    </row>
    <row r="9338" spans="1:13" x14ac:dyDescent="0.3">
      <c r="A9338" s="18">
        <v>9336</v>
      </c>
      <c r="B9338" s="18">
        <f t="shared" si="290"/>
        <v>2021</v>
      </c>
      <c r="C9338" s="17">
        <v>44287</v>
      </c>
      <c r="D9338" s="18" t="s">
        <v>130</v>
      </c>
      <c r="E9338" s="18" t="s">
        <v>164</v>
      </c>
      <c r="F9338" s="18" t="str">
        <f t="shared" si="291"/>
        <v>National Grid-Billerica Muni Agg Rate-44287</v>
      </c>
      <c r="G9338" s="11" t="s">
        <v>131</v>
      </c>
      <c r="H9338" s="11" t="s">
        <v>54</v>
      </c>
      <c r="I9338" s="11" t="s">
        <v>99</v>
      </c>
      <c r="J9338" s="11" t="s">
        <v>215</v>
      </c>
      <c r="K9338" s="11" t="str">
        <f>IFERROR(INDEX('EDC Component Dictionary'!$C$5:$C$37,MATCH('Rates Database'!J9338,'EDC Component Dictionary'!$B$5:$B$37,0)), "Energy Supply")</f>
        <v>Energy Supply</v>
      </c>
      <c r="L9338" s="12">
        <v>9.3030000000000002E-2</v>
      </c>
      <c r="M9338" s="12"/>
    </row>
    <row r="9339" spans="1:13" x14ac:dyDescent="0.3">
      <c r="A9339" s="18">
        <v>9337</v>
      </c>
      <c r="B9339" s="18">
        <f t="shared" si="290"/>
        <v>2021</v>
      </c>
      <c r="C9339" s="17">
        <v>44287</v>
      </c>
      <c r="D9339" s="18" t="s">
        <v>130</v>
      </c>
      <c r="E9339" s="18" t="s">
        <v>95</v>
      </c>
      <c r="F9339" s="18" t="str">
        <f t="shared" si="291"/>
        <v>Eversource_WMA-Buckland Muni Agg Rate-44287</v>
      </c>
      <c r="G9339" s="11" t="s">
        <v>131</v>
      </c>
      <c r="H9339" s="11" t="s">
        <v>54</v>
      </c>
      <c r="I9339" s="11" t="s">
        <v>99</v>
      </c>
      <c r="J9339" s="11" t="s">
        <v>282</v>
      </c>
      <c r="K9339" s="11" t="str">
        <f>IFERROR(INDEX('EDC Component Dictionary'!$C$5:$C$37,MATCH('Rates Database'!J9339,'EDC Component Dictionary'!$B$5:$B$37,0)), "Energy Supply")</f>
        <v>Energy Supply</v>
      </c>
      <c r="L9339" s="12">
        <v>9.3450000000000005E-2</v>
      </c>
      <c r="M9339" s="12"/>
    </row>
    <row r="9340" spans="1:13" x14ac:dyDescent="0.3">
      <c r="A9340" s="18">
        <v>9338</v>
      </c>
      <c r="B9340" s="18">
        <f t="shared" si="290"/>
        <v>2021</v>
      </c>
      <c r="C9340" s="17">
        <v>44287</v>
      </c>
      <c r="D9340" s="18" t="s">
        <v>130</v>
      </c>
      <c r="E9340" s="18" t="s">
        <v>164</v>
      </c>
      <c r="F9340" s="18" t="str">
        <f t="shared" si="291"/>
        <v>National Grid-Charlemont Muni Agg Rate-44287</v>
      </c>
      <c r="G9340" s="11" t="s">
        <v>131</v>
      </c>
      <c r="H9340" s="11" t="s">
        <v>54</v>
      </c>
      <c r="I9340" s="11" t="s">
        <v>99</v>
      </c>
      <c r="J9340" s="11" t="s">
        <v>283</v>
      </c>
      <c r="K9340" s="11" t="str">
        <f>IFERROR(INDEX('EDC Component Dictionary'!$C$5:$C$37,MATCH('Rates Database'!J9340,'EDC Component Dictionary'!$B$5:$B$37,0)), "Energy Supply")</f>
        <v>Energy Supply</v>
      </c>
      <c r="L9340" s="12">
        <v>9.3460000000000001E-2</v>
      </c>
      <c r="M9340" s="12"/>
    </row>
    <row r="9341" spans="1:13" x14ac:dyDescent="0.3">
      <c r="A9341" s="18">
        <v>9339</v>
      </c>
      <c r="B9341" s="18">
        <f t="shared" si="290"/>
        <v>2021</v>
      </c>
      <c r="C9341" s="17">
        <v>44287</v>
      </c>
      <c r="D9341" s="18" t="s">
        <v>130</v>
      </c>
      <c r="E9341" s="18" t="s">
        <v>95</v>
      </c>
      <c r="F9341" s="18" t="str">
        <f t="shared" si="291"/>
        <v>Eversource_WMA-Colrain Muni Agg Rate-44287</v>
      </c>
      <c r="G9341" s="11" t="s">
        <v>131</v>
      </c>
      <c r="H9341" s="11" t="s">
        <v>54</v>
      </c>
      <c r="I9341" s="11" t="s">
        <v>99</v>
      </c>
      <c r="J9341" s="11" t="s">
        <v>100</v>
      </c>
      <c r="K9341" s="11" t="str">
        <f>IFERROR(INDEX('EDC Component Dictionary'!$C$5:$C$37,MATCH('Rates Database'!J9341,'EDC Component Dictionary'!$B$5:$B$37,0)), "Energy Supply")</f>
        <v>Energy Supply</v>
      </c>
      <c r="L9341" s="12">
        <v>9.3460000000000001E-2</v>
      </c>
      <c r="M9341" s="12"/>
    </row>
    <row r="9342" spans="1:13" x14ac:dyDescent="0.3">
      <c r="A9342" s="18">
        <v>9340</v>
      </c>
      <c r="B9342" s="18">
        <f t="shared" si="290"/>
        <v>2021</v>
      </c>
      <c r="C9342" s="17">
        <v>44287</v>
      </c>
      <c r="D9342" s="18" t="s">
        <v>130</v>
      </c>
      <c r="E9342" s="18" t="s">
        <v>95</v>
      </c>
      <c r="F9342" s="18" t="str">
        <f t="shared" si="291"/>
        <v>Eversource_WMA-Shelburne Muni Agg Rate-44287</v>
      </c>
      <c r="G9342" s="11" t="s">
        <v>131</v>
      </c>
      <c r="H9342" s="11" t="s">
        <v>54</v>
      </c>
      <c r="I9342" s="11" t="s">
        <v>99</v>
      </c>
      <c r="J9342" s="11" t="s">
        <v>284</v>
      </c>
      <c r="K9342" s="11" t="str">
        <f>IFERROR(INDEX('EDC Component Dictionary'!$C$5:$C$37,MATCH('Rates Database'!J9342,'EDC Component Dictionary'!$B$5:$B$37,0)), "Energy Supply")</f>
        <v>Energy Supply</v>
      </c>
      <c r="L9342" s="12">
        <v>9.3460000000000001E-2</v>
      </c>
      <c r="M9342" s="12"/>
    </row>
    <row r="9343" spans="1:13" x14ac:dyDescent="0.3">
      <c r="A9343" s="18">
        <v>9341</v>
      </c>
      <c r="B9343" s="18">
        <f t="shared" si="290"/>
        <v>2021</v>
      </c>
      <c r="C9343" s="17">
        <v>44287</v>
      </c>
      <c r="D9343" s="18" t="s">
        <v>130</v>
      </c>
      <c r="E9343" s="18" t="s">
        <v>164</v>
      </c>
      <c r="F9343" s="18" t="str">
        <f t="shared" si="291"/>
        <v>National Grid-Marlborough Muni Agg Rate-44287</v>
      </c>
      <c r="G9343" s="11" t="s">
        <v>131</v>
      </c>
      <c r="H9343" s="11" t="s">
        <v>54</v>
      </c>
      <c r="I9343" s="11" t="s">
        <v>99</v>
      </c>
      <c r="J9343" s="11" t="s">
        <v>263</v>
      </c>
      <c r="K9343" s="11" t="str">
        <f>IFERROR(INDEX('EDC Component Dictionary'!$C$5:$C$37,MATCH('Rates Database'!J9343,'EDC Component Dictionary'!$B$5:$B$37,0)), "Energy Supply")</f>
        <v>Energy Supply</v>
      </c>
      <c r="L9343" s="12">
        <v>9.3899999999999997E-2</v>
      </c>
      <c r="M9343" s="12"/>
    </row>
    <row r="9344" spans="1:13" x14ac:dyDescent="0.3">
      <c r="A9344" s="18">
        <v>9342</v>
      </c>
      <c r="B9344" s="18">
        <f t="shared" si="290"/>
        <v>2021</v>
      </c>
      <c r="C9344" s="17">
        <v>44287</v>
      </c>
      <c r="D9344" s="18" t="s">
        <v>130</v>
      </c>
      <c r="E9344" s="18" t="s">
        <v>164</v>
      </c>
      <c r="F9344" s="18" t="str">
        <f t="shared" si="291"/>
        <v>National Grid-New Salem Muni Agg Rate-44287</v>
      </c>
      <c r="G9344" s="11" t="s">
        <v>131</v>
      </c>
      <c r="H9344" s="11" t="s">
        <v>54</v>
      </c>
      <c r="I9344" s="11" t="s">
        <v>99</v>
      </c>
      <c r="J9344" s="11" t="s">
        <v>285</v>
      </c>
      <c r="K9344" s="11" t="str">
        <f>IFERROR(INDEX('EDC Component Dictionary'!$C$5:$C$37,MATCH('Rates Database'!J9344,'EDC Component Dictionary'!$B$5:$B$37,0)), "Energy Supply")</f>
        <v>Energy Supply</v>
      </c>
      <c r="L9344" s="12">
        <v>9.4329999999999997E-2</v>
      </c>
      <c r="M9344" s="12"/>
    </row>
    <row r="9345" spans="1:13" x14ac:dyDescent="0.3">
      <c r="A9345" s="18">
        <v>9343</v>
      </c>
      <c r="B9345" s="18">
        <f t="shared" si="290"/>
        <v>2021</v>
      </c>
      <c r="C9345" s="17">
        <v>44287</v>
      </c>
      <c r="D9345" s="18" t="s">
        <v>130</v>
      </c>
      <c r="E9345" s="18" t="s">
        <v>164</v>
      </c>
      <c r="F9345" s="18" t="str">
        <f t="shared" si="291"/>
        <v>National Grid-Warwick Muni Agg Rate-44287</v>
      </c>
      <c r="G9345" s="11" t="s">
        <v>131</v>
      </c>
      <c r="H9345" s="11" t="s">
        <v>54</v>
      </c>
      <c r="I9345" s="11" t="s">
        <v>99</v>
      </c>
      <c r="J9345" s="11" t="s">
        <v>286</v>
      </c>
      <c r="K9345" s="11" t="str">
        <f>IFERROR(INDEX('EDC Component Dictionary'!$C$5:$C$37,MATCH('Rates Database'!J9345,'EDC Component Dictionary'!$B$5:$B$37,0)), "Energy Supply")</f>
        <v>Energy Supply</v>
      </c>
      <c r="L9345" s="12">
        <v>9.4479999999999995E-2</v>
      </c>
      <c r="M9345" s="12"/>
    </row>
    <row r="9346" spans="1:13" x14ac:dyDescent="0.3">
      <c r="A9346" s="18">
        <v>9344</v>
      </c>
      <c r="B9346" s="18">
        <f t="shared" si="290"/>
        <v>2021</v>
      </c>
      <c r="C9346" s="17">
        <v>44287</v>
      </c>
      <c r="D9346" s="18" t="s">
        <v>130</v>
      </c>
      <c r="E9346" s="18" t="s">
        <v>95</v>
      </c>
      <c r="F9346" s="18" t="str">
        <f t="shared" si="291"/>
        <v>Eversource_WMA-Whately Muni Agg Rate-44287</v>
      </c>
      <c r="G9346" s="11" t="s">
        <v>131</v>
      </c>
      <c r="H9346" s="11" t="s">
        <v>54</v>
      </c>
      <c r="I9346" s="11" t="s">
        <v>99</v>
      </c>
      <c r="J9346" s="11" t="s">
        <v>287</v>
      </c>
      <c r="K9346" s="11" t="str">
        <f>IFERROR(INDEX('EDC Component Dictionary'!$C$5:$C$37,MATCH('Rates Database'!J9346,'EDC Component Dictionary'!$B$5:$B$37,0)), "Energy Supply")</f>
        <v>Energy Supply</v>
      </c>
      <c r="L9346" s="12">
        <v>9.4380000000000006E-2</v>
      </c>
      <c r="M9346" s="12"/>
    </row>
    <row r="9347" spans="1:13" x14ac:dyDescent="0.3">
      <c r="A9347" s="18">
        <v>9345</v>
      </c>
      <c r="B9347" s="18">
        <f t="shared" ref="B9347:B9410" si="292">YEAR(C9347)</f>
        <v>2021</v>
      </c>
      <c r="C9347" s="17">
        <v>44287</v>
      </c>
      <c r="D9347" s="18" t="s">
        <v>130</v>
      </c>
      <c r="E9347" s="18" t="s">
        <v>164</v>
      </c>
      <c r="F9347" s="18" t="str">
        <f t="shared" si="291"/>
        <v>National Grid-Webster Muni Agg Rate-44287</v>
      </c>
      <c r="G9347" s="11" t="s">
        <v>131</v>
      </c>
      <c r="H9347" s="11" t="s">
        <v>54</v>
      </c>
      <c r="I9347" s="11" t="s">
        <v>99</v>
      </c>
      <c r="J9347" s="11" t="s">
        <v>266</v>
      </c>
      <c r="K9347" s="11" t="str">
        <f>IFERROR(INDEX('EDC Component Dictionary'!$C$5:$C$37,MATCH('Rates Database'!J9347,'EDC Component Dictionary'!$B$5:$B$37,0)), "Energy Supply")</f>
        <v>Energy Supply</v>
      </c>
      <c r="L9347" s="12">
        <v>9.5130000000000006E-2</v>
      </c>
      <c r="M9347" s="12"/>
    </row>
    <row r="9348" spans="1:13" x14ac:dyDescent="0.3">
      <c r="A9348" s="18">
        <v>9346</v>
      </c>
      <c r="B9348" s="18">
        <f t="shared" si="292"/>
        <v>2021</v>
      </c>
      <c r="C9348" s="17">
        <v>44287</v>
      </c>
      <c r="D9348" s="18" t="s">
        <v>130</v>
      </c>
      <c r="E9348" s="18" t="s">
        <v>95</v>
      </c>
      <c r="F9348" s="18" t="str">
        <f t="shared" ref="F9348:F9411" si="293">_xlfn.CONCAT(E9348,"-",J9348,"-",C9348)</f>
        <v>Eversource_WMA-Deerfield Muni Agg Rate-44287</v>
      </c>
      <c r="G9348" s="11" t="s">
        <v>131</v>
      </c>
      <c r="H9348" s="11" t="s">
        <v>54</v>
      </c>
      <c r="I9348" s="11" t="s">
        <v>99</v>
      </c>
      <c r="J9348" s="11" t="s">
        <v>289</v>
      </c>
      <c r="K9348" s="11" t="str">
        <f>IFERROR(INDEX('EDC Component Dictionary'!$C$5:$C$37,MATCH('Rates Database'!J9348,'EDC Component Dictionary'!$B$5:$B$37,0)), "Energy Supply")</f>
        <v>Energy Supply</v>
      </c>
      <c r="L9348" s="12">
        <v>9.5390000000000003E-2</v>
      </c>
      <c r="M9348" s="12"/>
    </row>
    <row r="9349" spans="1:13" x14ac:dyDescent="0.3">
      <c r="A9349" s="18">
        <v>9347</v>
      </c>
      <c r="B9349" s="18">
        <f t="shared" si="292"/>
        <v>2021</v>
      </c>
      <c r="C9349" s="17">
        <v>44287</v>
      </c>
      <c r="D9349" s="18" t="s">
        <v>130</v>
      </c>
      <c r="E9349" s="18" t="s">
        <v>95</v>
      </c>
      <c r="F9349" s="18" t="str">
        <f t="shared" si="293"/>
        <v>Eversource_WMA-Huntington Muni Agg Rate-44287</v>
      </c>
      <c r="G9349" s="11" t="s">
        <v>131</v>
      </c>
      <c r="H9349" s="11" t="s">
        <v>54</v>
      </c>
      <c r="I9349" s="11" t="s">
        <v>99</v>
      </c>
      <c r="J9349" s="11" t="s">
        <v>290</v>
      </c>
      <c r="K9349" s="11" t="str">
        <f>IFERROR(INDEX('EDC Component Dictionary'!$C$5:$C$37,MATCH('Rates Database'!J9349,'EDC Component Dictionary'!$B$5:$B$37,0)), "Energy Supply")</f>
        <v>Energy Supply</v>
      </c>
      <c r="L9349" s="12">
        <v>9.5869999999999997E-2</v>
      </c>
      <c r="M9349" s="12"/>
    </row>
    <row r="9350" spans="1:13" x14ac:dyDescent="0.3">
      <c r="A9350" s="18">
        <v>9348</v>
      </c>
      <c r="B9350" s="18">
        <f t="shared" si="292"/>
        <v>2021</v>
      </c>
      <c r="C9350" s="17">
        <v>44287</v>
      </c>
      <c r="D9350" s="18" t="s">
        <v>130</v>
      </c>
      <c r="E9350" s="18" t="s">
        <v>95</v>
      </c>
      <c r="F9350" s="18" t="str">
        <f t="shared" si="293"/>
        <v>Eversource_WMA-Northfield Muni Agg Rate-44287</v>
      </c>
      <c r="G9350" s="11" t="s">
        <v>131</v>
      </c>
      <c r="H9350" s="11" t="s">
        <v>54</v>
      </c>
      <c r="I9350" s="11" t="s">
        <v>99</v>
      </c>
      <c r="J9350" s="11" t="s">
        <v>291</v>
      </c>
      <c r="K9350" s="11" t="str">
        <f>IFERROR(INDEX('EDC Component Dictionary'!$C$5:$C$37,MATCH('Rates Database'!J9350,'EDC Component Dictionary'!$B$5:$B$37,0)), "Energy Supply")</f>
        <v>Energy Supply</v>
      </c>
      <c r="L9350" s="12">
        <v>9.5399999999999999E-2</v>
      </c>
      <c r="M9350" s="12"/>
    </row>
    <row r="9351" spans="1:13" x14ac:dyDescent="0.3">
      <c r="A9351" s="18">
        <v>9349</v>
      </c>
      <c r="B9351" s="18">
        <f t="shared" si="292"/>
        <v>2021</v>
      </c>
      <c r="C9351" s="17">
        <v>44287</v>
      </c>
      <c r="D9351" s="18" t="s">
        <v>130</v>
      </c>
      <c r="E9351" s="18" t="s">
        <v>95</v>
      </c>
      <c r="F9351" s="18" t="str">
        <f t="shared" si="293"/>
        <v>Eversource_WMA-Becket Muni Agg Rate-44287</v>
      </c>
      <c r="G9351" s="11" t="s">
        <v>131</v>
      </c>
      <c r="H9351" s="11" t="s">
        <v>54</v>
      </c>
      <c r="I9351" s="11" t="s">
        <v>99</v>
      </c>
      <c r="J9351" s="11" t="s">
        <v>298</v>
      </c>
      <c r="K9351" s="11" t="str">
        <f>IFERROR(INDEX('EDC Component Dictionary'!$C$5:$C$37,MATCH('Rates Database'!J9351,'EDC Component Dictionary'!$B$5:$B$37,0)), "Energy Supply")</f>
        <v>Energy Supply</v>
      </c>
      <c r="L9351" s="12">
        <v>9.6079999999999999E-2</v>
      </c>
      <c r="M9351" s="12"/>
    </row>
    <row r="9352" spans="1:13" x14ac:dyDescent="0.3">
      <c r="A9352" s="18">
        <v>9350</v>
      </c>
      <c r="B9352" s="18">
        <f t="shared" si="292"/>
        <v>2021</v>
      </c>
      <c r="C9352" s="17">
        <v>44287</v>
      </c>
      <c r="D9352" s="18" t="s">
        <v>130</v>
      </c>
      <c r="E9352" s="18" t="s">
        <v>95</v>
      </c>
      <c r="F9352" s="18" t="str">
        <f t="shared" si="293"/>
        <v>Eversource_WMA-Dalton Muni Agg Rate-44287</v>
      </c>
      <c r="G9352" s="11" t="s">
        <v>131</v>
      </c>
      <c r="H9352" s="11" t="s">
        <v>54</v>
      </c>
      <c r="I9352" s="11" t="s">
        <v>99</v>
      </c>
      <c r="J9352" s="11" t="s">
        <v>217</v>
      </c>
      <c r="K9352" s="11" t="str">
        <f>IFERROR(INDEX('EDC Component Dictionary'!$C$5:$C$37,MATCH('Rates Database'!J9352,'EDC Component Dictionary'!$B$5:$B$37,0)), "Energy Supply")</f>
        <v>Energy Supply</v>
      </c>
      <c r="L9352" s="12">
        <v>9.6030000000000004E-2</v>
      </c>
      <c r="M9352" s="12"/>
    </row>
    <row r="9353" spans="1:13" x14ac:dyDescent="0.3">
      <c r="A9353" s="18">
        <v>9351</v>
      </c>
      <c r="B9353" s="18">
        <f t="shared" si="292"/>
        <v>2021</v>
      </c>
      <c r="C9353" s="17">
        <v>44287</v>
      </c>
      <c r="D9353" s="18" t="s">
        <v>130</v>
      </c>
      <c r="E9353" s="18" t="s">
        <v>95</v>
      </c>
      <c r="F9353" s="18" t="str">
        <f t="shared" si="293"/>
        <v>Eversource_WMA-Pittsfield Muni Agg Rate-44287</v>
      </c>
      <c r="G9353" s="11" t="s">
        <v>131</v>
      </c>
      <c r="H9353" s="11" t="s">
        <v>54</v>
      </c>
      <c r="I9353" s="11" t="s">
        <v>99</v>
      </c>
      <c r="J9353" s="11" t="s">
        <v>176</v>
      </c>
      <c r="K9353" s="11" t="str">
        <f>IFERROR(INDEX('EDC Component Dictionary'!$C$5:$C$37,MATCH('Rates Database'!J9353,'EDC Component Dictionary'!$B$5:$B$37,0)), "Energy Supply")</f>
        <v>Energy Supply</v>
      </c>
      <c r="L9353" s="12">
        <v>9.604E-2</v>
      </c>
      <c r="M9353" s="12"/>
    </row>
    <row r="9354" spans="1:13" x14ac:dyDescent="0.3">
      <c r="A9354" s="18">
        <v>9352</v>
      </c>
      <c r="B9354" s="18">
        <f t="shared" si="292"/>
        <v>2021</v>
      </c>
      <c r="C9354" s="17">
        <v>44287</v>
      </c>
      <c r="D9354" s="18" t="s">
        <v>130</v>
      </c>
      <c r="E9354" s="18" t="s">
        <v>95</v>
      </c>
      <c r="F9354" s="18" t="str">
        <f t="shared" si="293"/>
        <v>Eversource_WMA-West Springfield Muni Agg Rate-44287</v>
      </c>
      <c r="G9354" s="11" t="s">
        <v>131</v>
      </c>
      <c r="H9354" s="11" t="s">
        <v>54</v>
      </c>
      <c r="I9354" s="11" t="s">
        <v>99</v>
      </c>
      <c r="J9354" s="11" t="s">
        <v>272</v>
      </c>
      <c r="K9354" s="11" t="str">
        <f>IFERROR(INDEX('EDC Component Dictionary'!$C$5:$C$37,MATCH('Rates Database'!J9354,'EDC Component Dictionary'!$B$5:$B$37,0)), "Energy Supply")</f>
        <v>Energy Supply</v>
      </c>
      <c r="L9354" s="12">
        <v>9.672E-2</v>
      </c>
      <c r="M9354" s="12"/>
    </row>
    <row r="9355" spans="1:13" x14ac:dyDescent="0.3">
      <c r="A9355" s="18">
        <v>9353</v>
      </c>
      <c r="B9355" s="18">
        <f t="shared" si="292"/>
        <v>2021</v>
      </c>
      <c r="C9355" s="17">
        <v>44287</v>
      </c>
      <c r="D9355" s="18" t="s">
        <v>130</v>
      </c>
      <c r="E9355" s="18" t="s">
        <v>95</v>
      </c>
      <c r="F9355" s="18" t="str">
        <f t="shared" si="293"/>
        <v>Eversource_WMA-Lanesborough Muni Agg Rate-44287</v>
      </c>
      <c r="G9355" s="11" t="s">
        <v>131</v>
      </c>
      <c r="H9355" s="11" t="s">
        <v>54</v>
      </c>
      <c r="I9355" s="11" t="s">
        <v>99</v>
      </c>
      <c r="J9355" s="11" t="s">
        <v>255</v>
      </c>
      <c r="K9355" s="11" t="str">
        <f>IFERROR(INDEX('EDC Component Dictionary'!$C$5:$C$37,MATCH('Rates Database'!J9355,'EDC Component Dictionary'!$B$5:$B$37,0)), "Energy Supply")</f>
        <v>Energy Supply</v>
      </c>
      <c r="L9355" s="12">
        <v>9.7040000000000001E-2</v>
      </c>
      <c r="M9355" s="12"/>
    </row>
    <row r="9356" spans="1:13" x14ac:dyDescent="0.3">
      <c r="A9356" s="18">
        <v>9354</v>
      </c>
      <c r="B9356" s="18">
        <f t="shared" si="292"/>
        <v>2021</v>
      </c>
      <c r="C9356" s="17">
        <v>44287</v>
      </c>
      <c r="D9356" s="18" t="s">
        <v>130</v>
      </c>
      <c r="E9356" s="18" t="s">
        <v>164</v>
      </c>
      <c r="F9356" s="18" t="str">
        <f t="shared" si="293"/>
        <v>National Grid-Florida Muni Agg Rate-44287</v>
      </c>
      <c r="G9356" s="11" t="s">
        <v>131</v>
      </c>
      <c r="H9356" s="11" t="s">
        <v>54</v>
      </c>
      <c r="I9356" s="11" t="s">
        <v>99</v>
      </c>
      <c r="J9356" s="11" t="s">
        <v>218</v>
      </c>
      <c r="K9356" s="11" t="str">
        <f>IFERROR(INDEX('EDC Component Dictionary'!$C$5:$C$37,MATCH('Rates Database'!J9356,'EDC Component Dictionary'!$B$5:$B$37,0)), "Energy Supply")</f>
        <v>Energy Supply</v>
      </c>
      <c r="L9356" s="12">
        <v>9.7680000000000003E-2</v>
      </c>
      <c r="M9356" s="12"/>
    </row>
    <row r="9357" spans="1:13" x14ac:dyDescent="0.3">
      <c r="A9357" s="18">
        <v>9355</v>
      </c>
      <c r="B9357" s="18">
        <f t="shared" si="292"/>
        <v>2021</v>
      </c>
      <c r="C9357" s="17">
        <v>44287</v>
      </c>
      <c r="D9357" s="18" t="s">
        <v>130</v>
      </c>
      <c r="E9357" s="18" t="s">
        <v>163</v>
      </c>
      <c r="F9357" s="18" t="str">
        <f t="shared" si="293"/>
        <v>Eversource_EMA-Plymouth Muni Agg Rate-44287</v>
      </c>
      <c r="G9357" s="11" t="s">
        <v>131</v>
      </c>
      <c r="H9357" s="11" t="s">
        <v>54</v>
      </c>
      <c r="I9357" s="11" t="s">
        <v>99</v>
      </c>
      <c r="J9357" s="11" t="s">
        <v>180</v>
      </c>
      <c r="K9357" s="11" t="str">
        <f>IFERROR(INDEX('EDC Component Dictionary'!$C$5:$C$37,MATCH('Rates Database'!J9357,'EDC Component Dictionary'!$B$5:$B$37,0)), "Energy Supply")</f>
        <v>Energy Supply</v>
      </c>
      <c r="L9357" s="12">
        <v>9.8070000000000004E-2</v>
      </c>
      <c r="M9357" s="12"/>
    </row>
    <row r="9358" spans="1:13" x14ac:dyDescent="0.3">
      <c r="A9358" s="18">
        <v>9356</v>
      </c>
      <c r="B9358" s="18">
        <f t="shared" si="292"/>
        <v>2021</v>
      </c>
      <c r="C9358" s="17">
        <v>44287</v>
      </c>
      <c r="D9358" s="18" t="s">
        <v>130</v>
      </c>
      <c r="E9358" s="18" t="s">
        <v>95</v>
      </c>
      <c r="F9358" s="18" t="str">
        <f t="shared" si="293"/>
        <v>Eversource_WMA-Greenfield Muni Agg Rate-44287</v>
      </c>
      <c r="G9358" s="11" t="s">
        <v>131</v>
      </c>
      <c r="H9358" s="11" t="s">
        <v>54</v>
      </c>
      <c r="I9358" s="11" t="s">
        <v>99</v>
      </c>
      <c r="J9358" s="11" t="s">
        <v>214</v>
      </c>
      <c r="K9358" s="11" t="str">
        <f>IFERROR(INDEX('EDC Component Dictionary'!$C$5:$C$37,MATCH('Rates Database'!J9358,'EDC Component Dictionary'!$B$5:$B$37,0)), "Energy Supply")</f>
        <v>Energy Supply</v>
      </c>
      <c r="L9358" s="12">
        <v>9.8790000000000003E-2</v>
      </c>
      <c r="M9358" s="12"/>
    </row>
    <row r="9359" spans="1:13" x14ac:dyDescent="0.3">
      <c r="A9359" s="18">
        <v>9357</v>
      </c>
      <c r="B9359" s="18">
        <f t="shared" si="292"/>
        <v>2021</v>
      </c>
      <c r="C9359" s="17">
        <v>44287</v>
      </c>
      <c r="D9359" s="18" t="s">
        <v>130</v>
      </c>
      <c r="E9359" s="18" t="s">
        <v>95</v>
      </c>
      <c r="F9359" s="18" t="str">
        <f t="shared" si="293"/>
        <v>Eversource_WMA-Hatfield Muni Agg Rate-44287</v>
      </c>
      <c r="G9359" s="11" t="s">
        <v>131</v>
      </c>
      <c r="H9359" s="11" t="s">
        <v>54</v>
      </c>
      <c r="I9359" s="11" t="s">
        <v>99</v>
      </c>
      <c r="J9359" s="11" t="s">
        <v>280</v>
      </c>
      <c r="K9359" s="11" t="str">
        <f>IFERROR(INDEX('EDC Component Dictionary'!$C$5:$C$37,MATCH('Rates Database'!J9359,'EDC Component Dictionary'!$B$5:$B$37,0)), "Energy Supply")</f>
        <v>Energy Supply</v>
      </c>
      <c r="L9359" s="12">
        <v>9.8970000000000002E-2</v>
      </c>
      <c r="M9359" s="12"/>
    </row>
    <row r="9360" spans="1:13" x14ac:dyDescent="0.3">
      <c r="A9360" s="18">
        <v>9358</v>
      </c>
      <c r="B9360" s="18">
        <f t="shared" si="292"/>
        <v>2021</v>
      </c>
      <c r="C9360" s="17">
        <v>44287</v>
      </c>
      <c r="D9360" s="18" t="s">
        <v>130</v>
      </c>
      <c r="E9360" s="18" t="s">
        <v>163</v>
      </c>
      <c r="F9360" s="18" t="str">
        <f t="shared" si="293"/>
        <v>Eversource_EMA-Walpole Muni Agg Rate-44287</v>
      </c>
      <c r="G9360" s="11" t="s">
        <v>131</v>
      </c>
      <c r="H9360" s="11" t="s">
        <v>54</v>
      </c>
      <c r="I9360" s="11" t="s">
        <v>99</v>
      </c>
      <c r="J9360" s="11" t="s">
        <v>174</v>
      </c>
      <c r="K9360" s="11" t="str">
        <f>IFERROR(INDEX('EDC Component Dictionary'!$C$5:$C$37,MATCH('Rates Database'!J9360,'EDC Component Dictionary'!$B$5:$B$37,0)), "Energy Supply")</f>
        <v>Energy Supply</v>
      </c>
      <c r="L9360" s="12">
        <v>9.9510000000000001E-2</v>
      </c>
      <c r="M9360" s="12"/>
    </row>
    <row r="9361" spans="1:13" x14ac:dyDescent="0.3">
      <c r="A9361" s="18">
        <v>9359</v>
      </c>
      <c r="B9361" s="18">
        <f t="shared" si="292"/>
        <v>2021</v>
      </c>
      <c r="C9361" s="17">
        <v>44287</v>
      </c>
      <c r="D9361" s="18" t="s">
        <v>130</v>
      </c>
      <c r="E9361" s="18" t="s">
        <v>164</v>
      </c>
      <c r="F9361" s="18" t="str">
        <f t="shared" si="293"/>
        <v>National Grid-Adams Muni Agg Rate-44287</v>
      </c>
      <c r="G9361" s="11" t="s">
        <v>131</v>
      </c>
      <c r="H9361" s="11" t="s">
        <v>54</v>
      </c>
      <c r="I9361" s="11" t="s">
        <v>99</v>
      </c>
      <c r="J9361" s="11" t="s">
        <v>183</v>
      </c>
      <c r="K9361" s="11" t="str">
        <f>IFERROR(INDEX('EDC Component Dictionary'!$C$5:$C$37,MATCH('Rates Database'!J9361,'EDC Component Dictionary'!$B$5:$B$37,0)), "Energy Supply")</f>
        <v>Energy Supply</v>
      </c>
      <c r="L9361" s="12">
        <v>9.9500000000000005E-2</v>
      </c>
      <c r="M9361" s="12"/>
    </row>
    <row r="9362" spans="1:13" x14ac:dyDescent="0.3">
      <c r="A9362" s="18">
        <v>9360</v>
      </c>
      <c r="B9362" s="18">
        <f t="shared" si="292"/>
        <v>2021</v>
      </c>
      <c r="C9362" s="17">
        <v>44287</v>
      </c>
      <c r="D9362" s="18" t="s">
        <v>130</v>
      </c>
      <c r="E9362" s="18" t="s">
        <v>95</v>
      </c>
      <c r="F9362" s="18" t="str">
        <f t="shared" si="293"/>
        <v>Eversource_WMA-Cheshire Muni Agg Rate-44287</v>
      </c>
      <c r="G9362" s="11" t="s">
        <v>131</v>
      </c>
      <c r="H9362" s="11" t="s">
        <v>54</v>
      </c>
      <c r="I9362" s="11" t="s">
        <v>99</v>
      </c>
      <c r="J9362" s="11" t="s">
        <v>184</v>
      </c>
      <c r="K9362" s="11" t="str">
        <f>IFERROR(INDEX('EDC Component Dictionary'!$C$5:$C$37,MATCH('Rates Database'!J9362,'EDC Component Dictionary'!$B$5:$B$37,0)), "Energy Supply")</f>
        <v>Energy Supply</v>
      </c>
      <c r="L9362" s="12">
        <v>9.9500000000000005E-2</v>
      </c>
      <c r="M9362" s="12"/>
    </row>
    <row r="9363" spans="1:13" x14ac:dyDescent="0.3">
      <c r="A9363" s="18">
        <v>9361</v>
      </c>
      <c r="B9363" s="18">
        <f t="shared" si="292"/>
        <v>2021</v>
      </c>
      <c r="C9363" s="17">
        <v>44287</v>
      </c>
      <c r="D9363" s="18" t="s">
        <v>130</v>
      </c>
      <c r="E9363" s="18" t="s">
        <v>164</v>
      </c>
      <c r="F9363" s="18" t="str">
        <f t="shared" si="293"/>
        <v>National Grid-Clarksburg Muni Agg Rate-44287</v>
      </c>
      <c r="G9363" s="11" t="s">
        <v>131</v>
      </c>
      <c r="H9363" s="11" t="s">
        <v>54</v>
      </c>
      <c r="I9363" s="11" t="s">
        <v>99</v>
      </c>
      <c r="J9363" s="11" t="s">
        <v>216</v>
      </c>
      <c r="K9363" s="11" t="str">
        <f>IFERROR(INDEX('EDC Component Dictionary'!$C$5:$C$37,MATCH('Rates Database'!J9363,'EDC Component Dictionary'!$B$5:$B$37,0)), "Energy Supply")</f>
        <v>Energy Supply</v>
      </c>
      <c r="L9363" s="12">
        <v>9.9500000000000005E-2</v>
      </c>
      <c r="M9363" s="12"/>
    </row>
    <row r="9364" spans="1:13" x14ac:dyDescent="0.3">
      <c r="A9364" s="18">
        <v>9362</v>
      </c>
      <c r="B9364" s="18">
        <f t="shared" si="292"/>
        <v>2021</v>
      </c>
      <c r="C9364" s="17">
        <v>44287</v>
      </c>
      <c r="D9364" s="18" t="s">
        <v>130</v>
      </c>
      <c r="E9364" s="18" t="s">
        <v>95</v>
      </c>
      <c r="F9364" s="18" t="str">
        <f t="shared" si="293"/>
        <v>Eversource_WMA-Lenox Muni Agg Rate-44287</v>
      </c>
      <c r="G9364" s="11" t="s">
        <v>131</v>
      </c>
      <c r="H9364" s="11" t="s">
        <v>54</v>
      </c>
      <c r="I9364" s="11" t="s">
        <v>99</v>
      </c>
      <c r="J9364" s="11" t="s">
        <v>219</v>
      </c>
      <c r="K9364" s="11" t="str">
        <f>IFERROR(INDEX('EDC Component Dictionary'!$C$5:$C$37,MATCH('Rates Database'!J9364,'EDC Component Dictionary'!$B$5:$B$37,0)), "Energy Supply")</f>
        <v>Energy Supply</v>
      </c>
      <c r="L9364" s="12">
        <v>9.9500000000000005E-2</v>
      </c>
      <c r="M9364" s="12"/>
    </row>
    <row r="9365" spans="1:13" x14ac:dyDescent="0.3">
      <c r="A9365" s="18">
        <v>9363</v>
      </c>
      <c r="B9365" s="18">
        <f t="shared" si="292"/>
        <v>2021</v>
      </c>
      <c r="C9365" s="17">
        <v>44287</v>
      </c>
      <c r="D9365" s="18" t="s">
        <v>130</v>
      </c>
      <c r="E9365" s="18" t="s">
        <v>164</v>
      </c>
      <c r="F9365" s="18" t="str">
        <f t="shared" si="293"/>
        <v>National Grid-Monterey Muni Agg Rate-44287</v>
      </c>
      <c r="G9365" s="11" t="s">
        <v>131</v>
      </c>
      <c r="H9365" s="11" t="s">
        <v>54</v>
      </c>
      <c r="I9365" s="11" t="s">
        <v>99</v>
      </c>
      <c r="J9365" s="11" t="s">
        <v>220</v>
      </c>
      <c r="K9365" s="11" t="str">
        <f>IFERROR(INDEX('EDC Component Dictionary'!$C$5:$C$37,MATCH('Rates Database'!J9365,'EDC Component Dictionary'!$B$5:$B$37,0)), "Energy Supply")</f>
        <v>Energy Supply</v>
      </c>
      <c r="L9365" s="12">
        <v>9.9500000000000005E-2</v>
      </c>
      <c r="M9365" s="12"/>
    </row>
    <row r="9366" spans="1:13" x14ac:dyDescent="0.3">
      <c r="A9366" s="18">
        <v>9364</v>
      </c>
      <c r="B9366" s="18">
        <f t="shared" si="292"/>
        <v>2021</v>
      </c>
      <c r="C9366" s="17">
        <v>44287</v>
      </c>
      <c r="D9366" s="18" t="s">
        <v>130</v>
      </c>
      <c r="E9366" s="18" t="s">
        <v>164</v>
      </c>
      <c r="F9366" s="18" t="str">
        <f t="shared" si="293"/>
        <v>National Grid-New Marlborough Muni Agg Rate-44287</v>
      </c>
      <c r="G9366" s="11" t="s">
        <v>131</v>
      </c>
      <c r="H9366" s="11" t="s">
        <v>54</v>
      </c>
      <c r="I9366" s="11" t="s">
        <v>99</v>
      </c>
      <c r="J9366" s="11" t="s">
        <v>221</v>
      </c>
      <c r="K9366" s="11" t="str">
        <f>IFERROR(INDEX('EDC Component Dictionary'!$C$5:$C$37,MATCH('Rates Database'!J9366,'EDC Component Dictionary'!$B$5:$B$37,0)), "Energy Supply")</f>
        <v>Energy Supply</v>
      </c>
      <c r="L9366" s="12">
        <v>9.9500000000000005E-2</v>
      </c>
      <c r="M9366" s="12"/>
    </row>
    <row r="9367" spans="1:13" x14ac:dyDescent="0.3">
      <c r="A9367" s="18">
        <v>9365</v>
      </c>
      <c r="B9367" s="18">
        <f t="shared" si="292"/>
        <v>2021</v>
      </c>
      <c r="C9367" s="17">
        <v>44287</v>
      </c>
      <c r="D9367" s="18" t="s">
        <v>130</v>
      </c>
      <c r="E9367" s="18" t="s">
        <v>164</v>
      </c>
      <c r="F9367" s="18" t="str">
        <f t="shared" si="293"/>
        <v>National Grid-North Adams Muni Agg Rate-44287</v>
      </c>
      <c r="G9367" s="11" t="s">
        <v>131</v>
      </c>
      <c r="H9367" s="11" t="s">
        <v>54</v>
      </c>
      <c r="I9367" s="11" t="s">
        <v>99</v>
      </c>
      <c r="J9367" s="11" t="s">
        <v>222</v>
      </c>
      <c r="K9367" s="11" t="str">
        <f>IFERROR(INDEX('EDC Component Dictionary'!$C$5:$C$37,MATCH('Rates Database'!J9367,'EDC Component Dictionary'!$B$5:$B$37,0)), "Energy Supply")</f>
        <v>Energy Supply</v>
      </c>
      <c r="L9367" s="12">
        <v>9.9500000000000005E-2</v>
      </c>
      <c r="M9367" s="12"/>
    </row>
    <row r="9368" spans="1:13" x14ac:dyDescent="0.3">
      <c r="A9368" s="18">
        <v>9366</v>
      </c>
      <c r="B9368" s="18">
        <f t="shared" si="292"/>
        <v>2021</v>
      </c>
      <c r="C9368" s="17">
        <v>44287</v>
      </c>
      <c r="D9368" s="18" t="s">
        <v>130</v>
      </c>
      <c r="E9368" s="18" t="s">
        <v>164</v>
      </c>
      <c r="F9368" s="18" t="str">
        <f t="shared" si="293"/>
        <v>National Grid-Sheffield Muni Agg Rate-44287</v>
      </c>
      <c r="G9368" s="11" t="s">
        <v>131</v>
      </c>
      <c r="H9368" s="11" t="s">
        <v>54</v>
      </c>
      <c r="I9368" s="11" t="s">
        <v>99</v>
      </c>
      <c r="J9368" s="11" t="s">
        <v>223</v>
      </c>
      <c r="K9368" s="11" t="str">
        <f>IFERROR(INDEX('EDC Component Dictionary'!$C$5:$C$37,MATCH('Rates Database'!J9368,'EDC Component Dictionary'!$B$5:$B$37,0)), "Energy Supply")</f>
        <v>Energy Supply</v>
      </c>
      <c r="L9368" s="12">
        <v>9.9500000000000005E-2</v>
      </c>
      <c r="M9368" s="12"/>
    </row>
    <row r="9369" spans="1:13" x14ac:dyDescent="0.3">
      <c r="A9369" s="18">
        <v>9367</v>
      </c>
      <c r="B9369" s="18">
        <f t="shared" si="292"/>
        <v>2021</v>
      </c>
      <c r="C9369" s="17">
        <v>44287</v>
      </c>
      <c r="D9369" s="18" t="s">
        <v>130</v>
      </c>
      <c r="E9369" s="18" t="s">
        <v>164</v>
      </c>
      <c r="F9369" s="18" t="str">
        <f t="shared" si="293"/>
        <v>National Grid-West Stockbridge Muni Agg Rate-44287</v>
      </c>
      <c r="G9369" s="11" t="s">
        <v>131</v>
      </c>
      <c r="H9369" s="11" t="s">
        <v>54</v>
      </c>
      <c r="I9369" s="11" t="s">
        <v>99</v>
      </c>
      <c r="J9369" s="11" t="s">
        <v>224</v>
      </c>
      <c r="K9369" s="11" t="str">
        <f>IFERROR(INDEX('EDC Component Dictionary'!$C$5:$C$37,MATCH('Rates Database'!J9369,'EDC Component Dictionary'!$B$5:$B$37,0)), "Energy Supply")</f>
        <v>Energy Supply</v>
      </c>
      <c r="L9369" s="12">
        <v>9.9500000000000005E-2</v>
      </c>
      <c r="M9369" s="12"/>
    </row>
    <row r="9370" spans="1:13" x14ac:dyDescent="0.3">
      <c r="A9370" s="18">
        <v>9368</v>
      </c>
      <c r="B9370" s="18">
        <f t="shared" si="292"/>
        <v>2021</v>
      </c>
      <c r="C9370" s="17">
        <v>44287</v>
      </c>
      <c r="D9370" s="18" t="s">
        <v>130</v>
      </c>
      <c r="E9370" s="18" t="s">
        <v>164</v>
      </c>
      <c r="F9370" s="18" t="str">
        <f t="shared" si="293"/>
        <v>National Grid-Lancaster Muni Agg Rate-44287</v>
      </c>
      <c r="G9370" s="11" t="s">
        <v>131</v>
      </c>
      <c r="H9370" s="11" t="s">
        <v>54</v>
      </c>
      <c r="I9370" s="11" t="s">
        <v>99</v>
      </c>
      <c r="J9370" s="11" t="s">
        <v>260</v>
      </c>
      <c r="K9370" s="11" t="str">
        <f>IFERROR(INDEX('EDC Component Dictionary'!$C$5:$C$37,MATCH('Rates Database'!J9370,'EDC Component Dictionary'!$B$5:$B$37,0)), "Energy Supply")</f>
        <v>Energy Supply</v>
      </c>
      <c r="L9370" s="12">
        <v>9.9779999999999994E-2</v>
      </c>
      <c r="M9370" s="12"/>
    </row>
    <row r="9371" spans="1:13" x14ac:dyDescent="0.3">
      <c r="A9371" s="18">
        <v>9369</v>
      </c>
      <c r="B9371" s="18">
        <f t="shared" si="292"/>
        <v>2021</v>
      </c>
      <c r="C9371" s="17">
        <v>44287</v>
      </c>
      <c r="D9371" s="18" t="s">
        <v>130</v>
      </c>
      <c r="E9371" s="18" t="s">
        <v>164</v>
      </c>
      <c r="F9371" s="18" t="str">
        <f t="shared" si="293"/>
        <v>National Grid-Chelmsford Muni Agg Rate-44287</v>
      </c>
      <c r="G9371" s="11" t="s">
        <v>131</v>
      </c>
      <c r="H9371" s="11" t="s">
        <v>54</v>
      </c>
      <c r="I9371" s="11" t="s">
        <v>99</v>
      </c>
      <c r="J9371" s="11" t="s">
        <v>173</v>
      </c>
      <c r="K9371" s="11" t="str">
        <f>IFERROR(INDEX('EDC Component Dictionary'!$C$5:$C$37,MATCH('Rates Database'!J9371,'EDC Component Dictionary'!$B$5:$B$37,0)), "Energy Supply")</f>
        <v>Energy Supply</v>
      </c>
      <c r="L9371" s="12">
        <v>0.10049</v>
      </c>
      <c r="M9371" s="12"/>
    </row>
    <row r="9372" spans="1:13" x14ac:dyDescent="0.3">
      <c r="A9372" s="18">
        <v>9370</v>
      </c>
      <c r="B9372" s="18">
        <f t="shared" si="292"/>
        <v>2021</v>
      </c>
      <c r="C9372" s="17">
        <v>44287</v>
      </c>
      <c r="D9372" s="18" t="s">
        <v>130</v>
      </c>
      <c r="E9372" s="18" t="s">
        <v>95</v>
      </c>
      <c r="F9372" s="18" t="str">
        <f t="shared" si="293"/>
        <v>Eversource_WMA-Leverett Muni Agg Rate-44287</v>
      </c>
      <c r="G9372" s="11" t="s">
        <v>131</v>
      </c>
      <c r="H9372" s="11" t="s">
        <v>54</v>
      </c>
      <c r="I9372" s="11" t="s">
        <v>99</v>
      </c>
      <c r="J9372" s="11" t="s">
        <v>265</v>
      </c>
      <c r="K9372" s="11" t="str">
        <f>IFERROR(INDEX('EDC Component Dictionary'!$C$5:$C$37,MATCH('Rates Database'!J9372,'EDC Component Dictionary'!$B$5:$B$37,0)), "Energy Supply")</f>
        <v>Energy Supply</v>
      </c>
      <c r="L9372" s="12">
        <v>0.10137</v>
      </c>
      <c r="M9372" s="12"/>
    </row>
    <row r="9373" spans="1:13" x14ac:dyDescent="0.3">
      <c r="A9373" s="18">
        <v>9371</v>
      </c>
      <c r="B9373" s="18">
        <f t="shared" si="292"/>
        <v>2021</v>
      </c>
      <c r="C9373" s="17">
        <v>44287</v>
      </c>
      <c r="D9373" s="18" t="s">
        <v>130</v>
      </c>
      <c r="E9373" s="18" t="s">
        <v>95</v>
      </c>
      <c r="F9373" s="18" t="str">
        <f t="shared" si="293"/>
        <v>Eversource_WMA-Hadley Muni Agg Rate-44287</v>
      </c>
      <c r="G9373" s="11" t="s">
        <v>131</v>
      </c>
      <c r="H9373" s="11" t="s">
        <v>54</v>
      </c>
      <c r="I9373" s="11" t="s">
        <v>99</v>
      </c>
      <c r="J9373" s="11" t="s">
        <v>277</v>
      </c>
      <c r="K9373" s="11" t="str">
        <f>IFERROR(INDEX('EDC Component Dictionary'!$C$5:$C$37,MATCH('Rates Database'!J9373,'EDC Component Dictionary'!$B$5:$B$37,0)), "Energy Supply")</f>
        <v>Energy Supply</v>
      </c>
      <c r="L9373" s="12">
        <v>0.10070999999999999</v>
      </c>
      <c r="M9373" s="12"/>
    </row>
    <row r="9374" spans="1:13" x14ac:dyDescent="0.3">
      <c r="A9374" s="18">
        <v>9372</v>
      </c>
      <c r="B9374" s="18">
        <f t="shared" si="292"/>
        <v>2021</v>
      </c>
      <c r="C9374" s="17">
        <v>44287</v>
      </c>
      <c r="D9374" s="18" t="s">
        <v>130</v>
      </c>
      <c r="E9374" s="18" t="s">
        <v>95</v>
      </c>
      <c r="F9374" s="18" t="str">
        <f t="shared" si="293"/>
        <v>Eversource_WMA-Sandisfield Muni Agg Rate-44287</v>
      </c>
      <c r="G9374" s="11" t="s">
        <v>131</v>
      </c>
      <c r="H9374" s="11" t="s">
        <v>54</v>
      </c>
      <c r="I9374" s="11" t="s">
        <v>99</v>
      </c>
      <c r="J9374" s="11" t="s">
        <v>253</v>
      </c>
      <c r="K9374" s="11" t="str">
        <f>IFERROR(INDEX('EDC Component Dictionary'!$C$5:$C$37,MATCH('Rates Database'!J9374,'EDC Component Dictionary'!$B$5:$B$37,0)), "Energy Supply")</f>
        <v>Energy Supply</v>
      </c>
      <c r="L9374" s="12">
        <v>0.10119</v>
      </c>
      <c r="M9374" s="12"/>
    </row>
    <row r="9375" spans="1:13" x14ac:dyDescent="0.3">
      <c r="A9375" s="18">
        <v>9373</v>
      </c>
      <c r="B9375" s="18">
        <f t="shared" si="292"/>
        <v>2021</v>
      </c>
      <c r="C9375" s="17">
        <v>44287</v>
      </c>
      <c r="D9375" s="18" t="s">
        <v>130</v>
      </c>
      <c r="E9375" s="18" t="s">
        <v>164</v>
      </c>
      <c r="F9375" s="18" t="str">
        <f t="shared" si="293"/>
        <v>National Grid-Great Barrington Muni Agg Rate-44287</v>
      </c>
      <c r="G9375" s="11" t="s">
        <v>131</v>
      </c>
      <c r="H9375" s="11" t="s">
        <v>54</v>
      </c>
      <c r="I9375" s="11" t="s">
        <v>99</v>
      </c>
      <c r="J9375" s="11" t="s">
        <v>245</v>
      </c>
      <c r="K9375" s="11" t="str">
        <f>IFERROR(INDEX('EDC Component Dictionary'!$C$5:$C$37,MATCH('Rates Database'!J9375,'EDC Component Dictionary'!$B$5:$B$37,0)), "Energy Supply")</f>
        <v>Energy Supply</v>
      </c>
      <c r="L9375" s="12">
        <v>0.10126</v>
      </c>
      <c r="M9375" s="12"/>
    </row>
    <row r="9376" spans="1:13" x14ac:dyDescent="0.3">
      <c r="A9376" s="18">
        <v>9374</v>
      </c>
      <c r="B9376" s="18">
        <f t="shared" si="292"/>
        <v>2021</v>
      </c>
      <c r="C9376" s="17">
        <v>44287</v>
      </c>
      <c r="D9376" s="18" t="s">
        <v>130</v>
      </c>
      <c r="E9376" s="18" t="s">
        <v>163</v>
      </c>
      <c r="F9376" s="18" t="str">
        <f t="shared" si="293"/>
        <v>Eversource_EMA-Plympton Muni Agg Rate-44287</v>
      </c>
      <c r="G9376" s="11" t="s">
        <v>131</v>
      </c>
      <c r="H9376" s="11" t="s">
        <v>54</v>
      </c>
      <c r="I9376" s="11" t="s">
        <v>99</v>
      </c>
      <c r="J9376" s="11" t="s">
        <v>240</v>
      </c>
      <c r="K9376" s="11" t="str">
        <f>IFERROR(INDEX('EDC Component Dictionary'!$C$5:$C$37,MATCH('Rates Database'!J9376,'EDC Component Dictionary'!$B$5:$B$37,0)), "Energy Supply")</f>
        <v>Energy Supply</v>
      </c>
      <c r="L9376" s="12">
        <v>0.10138999999999999</v>
      </c>
      <c r="M9376" s="12"/>
    </row>
    <row r="9377" spans="1:13" x14ac:dyDescent="0.3">
      <c r="A9377" s="18">
        <v>9375</v>
      </c>
      <c r="B9377" s="18">
        <f t="shared" si="292"/>
        <v>2021</v>
      </c>
      <c r="C9377" s="17">
        <v>44287</v>
      </c>
      <c r="D9377" s="18" t="s">
        <v>130</v>
      </c>
      <c r="E9377" s="18" t="s">
        <v>163</v>
      </c>
      <c r="F9377" s="18" t="str">
        <f t="shared" si="293"/>
        <v>Eversource_EMA-Cambridge Muni Agg Rate-44287</v>
      </c>
      <c r="G9377" s="11" t="s">
        <v>131</v>
      </c>
      <c r="H9377" s="11" t="s">
        <v>54</v>
      </c>
      <c r="I9377" s="11" t="s">
        <v>99</v>
      </c>
      <c r="J9377" s="11" t="s">
        <v>210</v>
      </c>
      <c r="K9377" s="11" t="str">
        <f>IFERROR(INDEX('EDC Component Dictionary'!$C$5:$C$37,MATCH('Rates Database'!J9377,'EDC Component Dictionary'!$B$5:$B$37,0)), "Energy Supply")</f>
        <v>Energy Supply</v>
      </c>
      <c r="L9377" s="12">
        <v>0.10374</v>
      </c>
      <c r="M9377" s="12"/>
    </row>
    <row r="9378" spans="1:13" x14ac:dyDescent="0.3">
      <c r="A9378" s="18">
        <v>9376</v>
      </c>
      <c r="B9378" s="18">
        <f t="shared" si="292"/>
        <v>2021</v>
      </c>
      <c r="C9378" s="17">
        <v>44287</v>
      </c>
      <c r="D9378" s="18" t="s">
        <v>130</v>
      </c>
      <c r="E9378" s="18" t="s">
        <v>164</v>
      </c>
      <c r="F9378" s="18" t="str">
        <f t="shared" si="293"/>
        <v>National Grid-Williamsburg Muni Agg Rate-44287</v>
      </c>
      <c r="G9378" s="11" t="s">
        <v>131</v>
      </c>
      <c r="H9378" s="11" t="s">
        <v>54</v>
      </c>
      <c r="I9378" s="11" t="s">
        <v>99</v>
      </c>
      <c r="J9378" s="11" t="s">
        <v>249</v>
      </c>
      <c r="K9378" s="11" t="str">
        <f>IFERROR(INDEX('EDC Component Dictionary'!$C$5:$C$37,MATCH('Rates Database'!J9378,'EDC Component Dictionary'!$B$5:$B$37,0)), "Energy Supply")</f>
        <v>Energy Supply</v>
      </c>
      <c r="L9378" s="12">
        <v>0.10249</v>
      </c>
      <c r="M9378" s="12"/>
    </row>
    <row r="9379" spans="1:13" x14ac:dyDescent="0.3">
      <c r="A9379" s="18">
        <v>9377</v>
      </c>
      <c r="B9379" s="18">
        <f t="shared" si="292"/>
        <v>2021</v>
      </c>
      <c r="C9379" s="17">
        <v>44287</v>
      </c>
      <c r="D9379" s="18" t="s">
        <v>130</v>
      </c>
      <c r="E9379" s="18" t="s">
        <v>164</v>
      </c>
      <c r="F9379" s="18" t="str">
        <f t="shared" si="293"/>
        <v>National Grid-Easton Muni Agg Rate-44287</v>
      </c>
      <c r="G9379" s="11" t="s">
        <v>131</v>
      </c>
      <c r="H9379" s="11" t="s">
        <v>54</v>
      </c>
      <c r="I9379" s="11" t="s">
        <v>99</v>
      </c>
      <c r="J9379" s="11" t="s">
        <v>294</v>
      </c>
      <c r="K9379" s="11" t="str">
        <f>IFERROR(INDEX('EDC Component Dictionary'!$C$5:$C$37,MATCH('Rates Database'!J9379,'EDC Component Dictionary'!$B$5:$B$37,0)), "Energy Supply")</f>
        <v>Energy Supply</v>
      </c>
      <c r="L9379" s="12">
        <v>0.10287</v>
      </c>
      <c r="M9379" s="12"/>
    </row>
    <row r="9380" spans="1:13" x14ac:dyDescent="0.3">
      <c r="A9380" s="18">
        <v>9378</v>
      </c>
      <c r="B9380" s="18">
        <f t="shared" si="292"/>
        <v>2021</v>
      </c>
      <c r="C9380" s="17">
        <v>44287</v>
      </c>
      <c r="D9380" s="18" t="s">
        <v>130</v>
      </c>
      <c r="E9380" s="18" t="s">
        <v>95</v>
      </c>
      <c r="F9380" s="18" t="str">
        <f t="shared" si="293"/>
        <v>Eversource_WMA-Conway Muni Agg Rate-44287</v>
      </c>
      <c r="G9380" s="11" t="s">
        <v>131</v>
      </c>
      <c r="H9380" s="11" t="s">
        <v>54</v>
      </c>
      <c r="I9380" s="11" t="s">
        <v>99</v>
      </c>
      <c r="J9380" s="11" t="s">
        <v>288</v>
      </c>
      <c r="K9380" s="11" t="str">
        <f>IFERROR(INDEX('EDC Component Dictionary'!$C$5:$C$37,MATCH('Rates Database'!J9380,'EDC Component Dictionary'!$B$5:$B$37,0)), "Energy Supply")</f>
        <v>Energy Supply</v>
      </c>
      <c r="L9380" s="12">
        <v>0.10283</v>
      </c>
      <c r="M9380" s="12"/>
    </row>
    <row r="9381" spans="1:13" x14ac:dyDescent="0.3">
      <c r="A9381" s="18">
        <v>9379</v>
      </c>
      <c r="B9381" s="18">
        <f t="shared" si="292"/>
        <v>2021</v>
      </c>
      <c r="C9381" s="17">
        <v>44287</v>
      </c>
      <c r="D9381" s="18" t="s">
        <v>130</v>
      </c>
      <c r="E9381" s="18" t="s">
        <v>95</v>
      </c>
      <c r="F9381" s="18" t="str">
        <f t="shared" si="293"/>
        <v>Eversource_WMA-Gill Muni Agg Rate-44287</v>
      </c>
      <c r="G9381" s="11" t="s">
        <v>131</v>
      </c>
      <c r="H9381" s="11" t="s">
        <v>54</v>
      </c>
      <c r="I9381" s="11" t="s">
        <v>99</v>
      </c>
      <c r="J9381" s="11" t="s">
        <v>293</v>
      </c>
      <c r="K9381" s="11" t="str">
        <f>IFERROR(INDEX('EDC Component Dictionary'!$C$5:$C$37,MATCH('Rates Database'!J9381,'EDC Component Dictionary'!$B$5:$B$37,0)), "Energy Supply")</f>
        <v>Energy Supply</v>
      </c>
      <c r="L9381" s="12">
        <v>0.10267999999999999</v>
      </c>
      <c r="M9381" s="12"/>
    </row>
    <row r="9382" spans="1:13" x14ac:dyDescent="0.3">
      <c r="A9382" s="18">
        <v>9380</v>
      </c>
      <c r="B9382" s="18">
        <f t="shared" si="292"/>
        <v>2021</v>
      </c>
      <c r="C9382" s="17">
        <v>44287</v>
      </c>
      <c r="D9382" s="18" t="s">
        <v>130</v>
      </c>
      <c r="E9382" s="18" t="s">
        <v>95</v>
      </c>
      <c r="F9382" s="18" t="str">
        <f t="shared" si="293"/>
        <v>Eversource_WMA-Sunderland Muni Agg Rate-44287</v>
      </c>
      <c r="G9382" s="11" t="s">
        <v>131</v>
      </c>
      <c r="H9382" s="11" t="s">
        <v>54</v>
      </c>
      <c r="I9382" s="11" t="s">
        <v>99</v>
      </c>
      <c r="J9382" s="11" t="s">
        <v>292</v>
      </c>
      <c r="K9382" s="11" t="str">
        <f>IFERROR(INDEX('EDC Component Dictionary'!$C$5:$C$37,MATCH('Rates Database'!J9382,'EDC Component Dictionary'!$B$5:$B$37,0)), "Energy Supply")</f>
        <v>Energy Supply</v>
      </c>
      <c r="L9382" s="12">
        <v>0.10288</v>
      </c>
      <c r="M9382" s="12"/>
    </row>
    <row r="9383" spans="1:13" x14ac:dyDescent="0.3">
      <c r="A9383" s="18">
        <v>9381</v>
      </c>
      <c r="B9383" s="18">
        <f t="shared" si="292"/>
        <v>2021</v>
      </c>
      <c r="C9383" s="17">
        <v>44287</v>
      </c>
      <c r="D9383" s="18" t="s">
        <v>130</v>
      </c>
      <c r="E9383" s="18" t="s">
        <v>164</v>
      </c>
      <c r="F9383" s="18" t="str">
        <f t="shared" si="293"/>
        <v>National Grid-Winchendon Muni Agg Rate-44287</v>
      </c>
      <c r="G9383" s="11" t="s">
        <v>131</v>
      </c>
      <c r="H9383" s="11" t="s">
        <v>54</v>
      </c>
      <c r="I9383" s="11" t="s">
        <v>99</v>
      </c>
      <c r="J9383" s="11" t="s">
        <v>181</v>
      </c>
      <c r="K9383" s="11" t="str">
        <f>IFERROR(INDEX('EDC Component Dictionary'!$C$5:$C$37,MATCH('Rates Database'!J9383,'EDC Component Dictionary'!$B$5:$B$37,0)), "Energy Supply")</f>
        <v>Energy Supply</v>
      </c>
      <c r="L9383" s="12">
        <v>0.10304000000000001</v>
      </c>
      <c r="M9383" s="12"/>
    </row>
    <row r="9384" spans="1:13" x14ac:dyDescent="0.3">
      <c r="A9384" s="18">
        <v>9382</v>
      </c>
      <c r="B9384" s="18">
        <f t="shared" si="292"/>
        <v>2021</v>
      </c>
      <c r="C9384" s="17">
        <v>44287</v>
      </c>
      <c r="D9384" s="18" t="s">
        <v>130</v>
      </c>
      <c r="E9384" s="18" t="s">
        <v>164</v>
      </c>
      <c r="F9384" s="18" t="str">
        <f t="shared" si="293"/>
        <v>National Grid-Charlton Muni Agg Rate-44287</v>
      </c>
      <c r="G9384" s="11" t="s">
        <v>131</v>
      </c>
      <c r="H9384" s="11" t="s">
        <v>54</v>
      </c>
      <c r="I9384" s="11" t="s">
        <v>99</v>
      </c>
      <c r="J9384" s="11" t="s">
        <v>188</v>
      </c>
      <c r="K9384" s="11" t="str">
        <f>IFERROR(INDEX('EDC Component Dictionary'!$C$5:$C$37,MATCH('Rates Database'!J9384,'EDC Component Dictionary'!$B$5:$B$37,0)), "Energy Supply")</f>
        <v>Energy Supply</v>
      </c>
      <c r="L9384" s="12">
        <v>0.10312</v>
      </c>
      <c r="M9384" s="12"/>
    </row>
    <row r="9385" spans="1:13" x14ac:dyDescent="0.3">
      <c r="A9385" s="18">
        <v>9383</v>
      </c>
      <c r="B9385" s="18">
        <f t="shared" si="292"/>
        <v>2021</v>
      </c>
      <c r="C9385" s="17">
        <v>44287</v>
      </c>
      <c r="D9385" s="18" t="s">
        <v>130</v>
      </c>
      <c r="E9385" s="18" t="s">
        <v>164</v>
      </c>
      <c r="F9385" s="18" t="str">
        <f t="shared" si="293"/>
        <v>National Grid-Millbury Muni Agg Rate-44287</v>
      </c>
      <c r="G9385" s="11" t="s">
        <v>131</v>
      </c>
      <c r="H9385" s="11" t="s">
        <v>54</v>
      </c>
      <c r="I9385" s="11" t="s">
        <v>99</v>
      </c>
      <c r="J9385" s="11" t="s">
        <v>198</v>
      </c>
      <c r="K9385" s="11" t="str">
        <f>IFERROR(INDEX('EDC Component Dictionary'!$C$5:$C$37,MATCH('Rates Database'!J9385,'EDC Component Dictionary'!$B$5:$B$37,0)), "Energy Supply")</f>
        <v>Energy Supply</v>
      </c>
      <c r="L9385" s="12">
        <v>0.10316</v>
      </c>
      <c r="M9385" s="12"/>
    </row>
    <row r="9386" spans="1:13" x14ac:dyDescent="0.3">
      <c r="A9386" s="18">
        <v>9384</v>
      </c>
      <c r="B9386" s="18">
        <f t="shared" si="292"/>
        <v>2021</v>
      </c>
      <c r="C9386" s="17">
        <v>44287</v>
      </c>
      <c r="D9386" s="18" t="s">
        <v>130</v>
      </c>
      <c r="E9386" s="18" t="s">
        <v>164</v>
      </c>
      <c r="F9386" s="18" t="str">
        <f t="shared" si="293"/>
        <v>National Grid-Oxford Muni Agg Rate-44287</v>
      </c>
      <c r="G9386" s="11" t="s">
        <v>131</v>
      </c>
      <c r="H9386" s="11" t="s">
        <v>54</v>
      </c>
      <c r="I9386" s="11" t="s">
        <v>99</v>
      </c>
      <c r="J9386" s="11" t="s">
        <v>202</v>
      </c>
      <c r="K9386" s="11" t="str">
        <f>IFERROR(INDEX('EDC Component Dictionary'!$C$5:$C$37,MATCH('Rates Database'!J9386,'EDC Component Dictionary'!$B$5:$B$37,0)), "Energy Supply")</f>
        <v>Energy Supply</v>
      </c>
      <c r="L9386" s="12">
        <v>0.10319</v>
      </c>
      <c r="M9386" s="12"/>
    </row>
    <row r="9387" spans="1:13" x14ac:dyDescent="0.3">
      <c r="A9387" s="18">
        <v>9385</v>
      </c>
      <c r="B9387" s="18">
        <f t="shared" si="292"/>
        <v>2021</v>
      </c>
      <c r="C9387" s="17">
        <v>44287</v>
      </c>
      <c r="D9387" s="18" t="s">
        <v>130</v>
      </c>
      <c r="E9387" s="18" t="s">
        <v>163</v>
      </c>
      <c r="F9387" s="18" t="str">
        <f t="shared" si="293"/>
        <v>Eversource_EMA-Holliston Muni Agg Rate-44287</v>
      </c>
      <c r="G9387" s="11" t="s">
        <v>131</v>
      </c>
      <c r="H9387" s="11" t="s">
        <v>54</v>
      </c>
      <c r="I9387" s="11" t="s">
        <v>99</v>
      </c>
      <c r="J9387" s="11" t="s">
        <v>246</v>
      </c>
      <c r="K9387" s="11" t="str">
        <f>IFERROR(INDEX('EDC Component Dictionary'!$C$5:$C$37,MATCH('Rates Database'!J9387,'EDC Component Dictionary'!$B$5:$B$37,0)), "Energy Supply")</f>
        <v>Energy Supply</v>
      </c>
      <c r="L9387" s="12">
        <v>0.10331</v>
      </c>
      <c r="M9387" s="12"/>
    </row>
    <row r="9388" spans="1:13" x14ac:dyDescent="0.3">
      <c r="A9388" s="18">
        <v>9386</v>
      </c>
      <c r="B9388" s="18">
        <f t="shared" si="292"/>
        <v>2021</v>
      </c>
      <c r="C9388" s="17">
        <v>44287</v>
      </c>
      <c r="D9388" s="18" t="s">
        <v>130</v>
      </c>
      <c r="E9388" s="18" t="s">
        <v>164</v>
      </c>
      <c r="F9388" s="18" t="str">
        <f t="shared" si="293"/>
        <v>National Grid-Auburn Muni Agg Rate-44287</v>
      </c>
      <c r="G9388" s="11" t="s">
        <v>131</v>
      </c>
      <c r="H9388" s="11" t="s">
        <v>54</v>
      </c>
      <c r="I9388" s="11" t="s">
        <v>99</v>
      </c>
      <c r="J9388" s="11" t="s">
        <v>258</v>
      </c>
      <c r="K9388" s="11" t="str">
        <f>IFERROR(INDEX('EDC Component Dictionary'!$C$5:$C$37,MATCH('Rates Database'!J9388,'EDC Component Dictionary'!$B$5:$B$37,0)), "Energy Supply")</f>
        <v>Energy Supply</v>
      </c>
      <c r="L9388" s="12">
        <v>0.10353999999999999</v>
      </c>
      <c r="M9388" s="12"/>
    </row>
    <row r="9389" spans="1:13" x14ac:dyDescent="0.3">
      <c r="A9389" s="18">
        <v>9387</v>
      </c>
      <c r="B9389" s="18">
        <f t="shared" si="292"/>
        <v>2021</v>
      </c>
      <c r="C9389" s="17">
        <v>44287</v>
      </c>
      <c r="D9389" s="18" t="s">
        <v>130</v>
      </c>
      <c r="E9389" s="18" t="s">
        <v>163</v>
      </c>
      <c r="F9389" s="18" t="str">
        <f t="shared" si="293"/>
        <v>Eversource_EMA-Stoneham Muni Agg Rate-44287</v>
      </c>
      <c r="G9389" s="11" t="s">
        <v>131</v>
      </c>
      <c r="H9389" s="11" t="s">
        <v>54</v>
      </c>
      <c r="I9389" s="11" t="s">
        <v>99</v>
      </c>
      <c r="J9389" s="11" t="s">
        <v>267</v>
      </c>
      <c r="K9389" s="11" t="str">
        <f>IFERROR(INDEX('EDC Component Dictionary'!$C$5:$C$37,MATCH('Rates Database'!J9389,'EDC Component Dictionary'!$B$5:$B$37,0)), "Energy Supply")</f>
        <v>Energy Supply</v>
      </c>
      <c r="L9389" s="12">
        <v>0.10367999999999999</v>
      </c>
      <c r="M9389" s="12"/>
    </row>
    <row r="9390" spans="1:13" x14ac:dyDescent="0.3">
      <c r="A9390" s="18">
        <v>9388</v>
      </c>
      <c r="B9390" s="18">
        <f t="shared" si="292"/>
        <v>2021</v>
      </c>
      <c r="C9390" s="17">
        <v>44287</v>
      </c>
      <c r="D9390" s="18" t="s">
        <v>130</v>
      </c>
      <c r="E9390" s="18" t="s">
        <v>164</v>
      </c>
      <c r="F9390" s="18" t="str">
        <f t="shared" si="293"/>
        <v>National Grid-Foxborough Muni Agg Rate-44287</v>
      </c>
      <c r="G9390" s="11" t="s">
        <v>131</v>
      </c>
      <c r="H9390" s="11" t="s">
        <v>54</v>
      </c>
      <c r="I9390" s="11" t="s">
        <v>99</v>
      </c>
      <c r="J9390" s="11" t="s">
        <v>256</v>
      </c>
      <c r="K9390" s="11" t="str">
        <f>IFERROR(INDEX('EDC Component Dictionary'!$C$5:$C$37,MATCH('Rates Database'!J9390,'EDC Component Dictionary'!$B$5:$B$37,0)), "Energy Supply")</f>
        <v>Energy Supply</v>
      </c>
      <c r="L9390" s="12">
        <v>0.10372000000000001</v>
      </c>
      <c r="M9390" s="12"/>
    </row>
    <row r="9391" spans="1:13" x14ac:dyDescent="0.3">
      <c r="A9391" s="18">
        <v>9389</v>
      </c>
      <c r="B9391" s="18">
        <f t="shared" si="292"/>
        <v>2021</v>
      </c>
      <c r="C9391" s="17">
        <v>44287</v>
      </c>
      <c r="D9391" s="18" t="s">
        <v>130</v>
      </c>
      <c r="E9391" s="18" t="s">
        <v>164</v>
      </c>
      <c r="F9391" s="18" t="str">
        <f t="shared" si="293"/>
        <v>National Grid-Orange Muni Agg Rate-44287</v>
      </c>
      <c r="G9391" s="11" t="s">
        <v>131</v>
      </c>
      <c r="H9391" s="11" t="s">
        <v>54</v>
      </c>
      <c r="I9391" s="11" t="s">
        <v>99</v>
      </c>
      <c r="J9391" s="11" t="s">
        <v>182</v>
      </c>
      <c r="K9391" s="11" t="str">
        <f>IFERROR(INDEX('EDC Component Dictionary'!$C$5:$C$37,MATCH('Rates Database'!J9391,'EDC Component Dictionary'!$B$5:$B$37,0)), "Energy Supply")</f>
        <v>Energy Supply</v>
      </c>
      <c r="L9391" s="12">
        <v>0.10383000000000001</v>
      </c>
      <c r="M9391" s="12"/>
    </row>
    <row r="9392" spans="1:13" x14ac:dyDescent="0.3">
      <c r="A9392" s="18">
        <v>9390</v>
      </c>
      <c r="B9392" s="18">
        <f t="shared" si="292"/>
        <v>2021</v>
      </c>
      <c r="C9392" s="17">
        <v>44287</v>
      </c>
      <c r="D9392" s="18" t="s">
        <v>130</v>
      </c>
      <c r="E9392" s="18" t="s">
        <v>163</v>
      </c>
      <c r="F9392" s="18" t="str">
        <f t="shared" si="293"/>
        <v>Eversource_EMA-Ashland Muni Agg Rate-44287</v>
      </c>
      <c r="G9392" s="11" t="s">
        <v>131</v>
      </c>
      <c r="H9392" s="11" t="s">
        <v>54</v>
      </c>
      <c r="I9392" s="11" t="s">
        <v>99</v>
      </c>
      <c r="J9392" s="11" t="s">
        <v>234</v>
      </c>
      <c r="K9392" s="11" t="str">
        <f>IFERROR(INDEX('EDC Component Dictionary'!$C$5:$C$37,MATCH('Rates Database'!J9392,'EDC Component Dictionary'!$B$5:$B$37,0)), "Energy Supply")</f>
        <v>Energy Supply</v>
      </c>
      <c r="L9392" s="12">
        <v>0.10409</v>
      </c>
      <c r="M9392" s="12"/>
    </row>
    <row r="9393" spans="1:13" x14ac:dyDescent="0.3">
      <c r="A9393" s="18">
        <v>9391</v>
      </c>
      <c r="B9393" s="18">
        <f t="shared" si="292"/>
        <v>2021</v>
      </c>
      <c r="C9393" s="17">
        <v>44287</v>
      </c>
      <c r="D9393" s="18" t="s">
        <v>130</v>
      </c>
      <c r="E9393" s="18" t="s">
        <v>164</v>
      </c>
      <c r="F9393" s="18" t="str">
        <f t="shared" si="293"/>
        <v>National Grid-Westborough Muni Agg Rate-44287</v>
      </c>
      <c r="G9393" s="11" t="s">
        <v>131</v>
      </c>
      <c r="H9393" s="11" t="s">
        <v>54</v>
      </c>
      <c r="I9393" s="11" t="s">
        <v>99</v>
      </c>
      <c r="J9393" s="11" t="s">
        <v>172</v>
      </c>
      <c r="K9393" s="11" t="str">
        <f>IFERROR(INDEX('EDC Component Dictionary'!$C$5:$C$37,MATCH('Rates Database'!J9393,'EDC Component Dictionary'!$B$5:$B$37,0)), "Energy Supply")</f>
        <v>Energy Supply</v>
      </c>
      <c r="L9393" s="12">
        <v>0.10443</v>
      </c>
      <c r="M9393" s="12"/>
    </row>
    <row r="9394" spans="1:13" x14ac:dyDescent="0.3">
      <c r="A9394" s="18">
        <v>9392</v>
      </c>
      <c r="B9394" s="18">
        <f t="shared" si="292"/>
        <v>2021</v>
      </c>
      <c r="C9394" s="17">
        <v>44287</v>
      </c>
      <c r="D9394" s="18" t="s">
        <v>130</v>
      </c>
      <c r="E9394" s="18" t="s">
        <v>36</v>
      </c>
      <c r="F9394" s="18" t="str">
        <f t="shared" si="293"/>
        <v>Unitil-Ashby Muni Agg Rate-44287</v>
      </c>
      <c r="G9394" s="11" t="s">
        <v>131</v>
      </c>
      <c r="H9394" s="11" t="s">
        <v>54</v>
      </c>
      <c r="I9394" s="11" t="s">
        <v>99</v>
      </c>
      <c r="J9394" s="11" t="s">
        <v>235</v>
      </c>
      <c r="K9394" s="11" t="str">
        <f>IFERROR(INDEX('EDC Component Dictionary'!$C$5:$C$37,MATCH('Rates Database'!J9394,'EDC Component Dictionary'!$B$5:$B$37,0)), "Energy Supply")</f>
        <v>Energy Supply</v>
      </c>
      <c r="L9394" s="12">
        <v>0.10444000000000001</v>
      </c>
      <c r="M9394" s="12"/>
    </row>
    <row r="9395" spans="1:13" x14ac:dyDescent="0.3">
      <c r="A9395" s="18">
        <v>9393</v>
      </c>
      <c r="B9395" s="18">
        <f t="shared" si="292"/>
        <v>2021</v>
      </c>
      <c r="C9395" s="17">
        <v>44287</v>
      </c>
      <c r="D9395" s="18" t="s">
        <v>130</v>
      </c>
      <c r="E9395" s="18" t="s">
        <v>163</v>
      </c>
      <c r="F9395" s="18" t="str">
        <f t="shared" si="293"/>
        <v>Eversource_EMA-Acushnet Muni Agg Rate-44287</v>
      </c>
      <c r="G9395" s="11" t="s">
        <v>131</v>
      </c>
      <c r="H9395" s="11" t="s">
        <v>54</v>
      </c>
      <c r="I9395" s="11" t="s">
        <v>99</v>
      </c>
      <c r="J9395" s="11" t="s">
        <v>185</v>
      </c>
      <c r="K9395" s="11" t="str">
        <f>IFERROR(INDEX('EDC Component Dictionary'!$C$5:$C$37,MATCH('Rates Database'!J9395,'EDC Component Dictionary'!$B$5:$B$37,0)), "Energy Supply")</f>
        <v>Energy Supply</v>
      </c>
      <c r="L9395" s="12">
        <v>0.1047</v>
      </c>
      <c r="M9395" s="12"/>
    </row>
    <row r="9396" spans="1:13" x14ac:dyDescent="0.3">
      <c r="A9396" s="18">
        <v>9394</v>
      </c>
      <c r="B9396" s="18">
        <f t="shared" si="292"/>
        <v>2021</v>
      </c>
      <c r="C9396" s="17">
        <v>44287</v>
      </c>
      <c r="D9396" s="18" t="s">
        <v>130</v>
      </c>
      <c r="E9396" s="18" t="s">
        <v>164</v>
      </c>
      <c r="F9396" s="18" t="str">
        <f t="shared" si="293"/>
        <v>National Grid-Attleboro Muni Agg Rate-44287</v>
      </c>
      <c r="G9396" s="11" t="s">
        <v>131</v>
      </c>
      <c r="H9396" s="11" t="s">
        <v>54</v>
      </c>
      <c r="I9396" s="11" t="s">
        <v>99</v>
      </c>
      <c r="J9396" s="11" t="s">
        <v>186</v>
      </c>
      <c r="K9396" s="11" t="str">
        <f>IFERROR(INDEX('EDC Component Dictionary'!$C$5:$C$37,MATCH('Rates Database'!J9396,'EDC Component Dictionary'!$B$5:$B$37,0)), "Energy Supply")</f>
        <v>Energy Supply</v>
      </c>
      <c r="L9396" s="12">
        <v>0.10471999999999999</v>
      </c>
      <c r="M9396" s="12"/>
    </row>
    <row r="9397" spans="1:13" x14ac:dyDescent="0.3">
      <c r="A9397" s="18">
        <v>9395</v>
      </c>
      <c r="B9397" s="18">
        <f t="shared" si="292"/>
        <v>2021</v>
      </c>
      <c r="C9397" s="17">
        <v>44287</v>
      </c>
      <c r="D9397" s="18" t="s">
        <v>130</v>
      </c>
      <c r="E9397" s="18" t="s">
        <v>163</v>
      </c>
      <c r="F9397" s="18" t="str">
        <f t="shared" si="293"/>
        <v>Eversource_EMA-Dartmouth Muni Agg Rate-44287</v>
      </c>
      <c r="G9397" s="11" t="s">
        <v>131</v>
      </c>
      <c r="H9397" s="11" t="s">
        <v>54</v>
      </c>
      <c r="I9397" s="11" t="s">
        <v>99</v>
      </c>
      <c r="J9397" s="11" t="s">
        <v>189</v>
      </c>
      <c r="K9397" s="11" t="str">
        <f>IFERROR(INDEX('EDC Component Dictionary'!$C$5:$C$37,MATCH('Rates Database'!J9397,'EDC Component Dictionary'!$B$5:$B$37,0)), "Energy Supply")</f>
        <v>Energy Supply</v>
      </c>
      <c r="L9397" s="12">
        <v>0.10471999999999999</v>
      </c>
      <c r="M9397" s="12"/>
    </row>
    <row r="9398" spans="1:13" x14ac:dyDescent="0.3">
      <c r="A9398" s="18">
        <v>9396</v>
      </c>
      <c r="B9398" s="18">
        <f t="shared" si="292"/>
        <v>2021</v>
      </c>
      <c r="C9398" s="17">
        <v>44287</v>
      </c>
      <c r="D9398" s="18" t="s">
        <v>130</v>
      </c>
      <c r="E9398" s="18" t="s">
        <v>164</v>
      </c>
      <c r="F9398" s="18" t="str">
        <f t="shared" si="293"/>
        <v>National Grid-Dighton Muni Agg Rate-44287</v>
      </c>
      <c r="G9398" s="11" t="s">
        <v>131</v>
      </c>
      <c r="H9398" s="11" t="s">
        <v>54</v>
      </c>
      <c r="I9398" s="11" t="s">
        <v>99</v>
      </c>
      <c r="J9398" s="11" t="s">
        <v>190</v>
      </c>
      <c r="K9398" s="11" t="str">
        <f>IFERROR(INDEX('EDC Component Dictionary'!$C$5:$C$37,MATCH('Rates Database'!J9398,'EDC Component Dictionary'!$B$5:$B$37,0)), "Energy Supply")</f>
        <v>Energy Supply</v>
      </c>
      <c r="L9398" s="12">
        <v>0.1047</v>
      </c>
      <c r="M9398" s="12"/>
    </row>
    <row r="9399" spans="1:13" x14ac:dyDescent="0.3">
      <c r="A9399" s="18">
        <v>9397</v>
      </c>
      <c r="B9399" s="18">
        <f t="shared" si="292"/>
        <v>2021</v>
      </c>
      <c r="C9399" s="17">
        <v>44287</v>
      </c>
      <c r="D9399" s="18" t="s">
        <v>130</v>
      </c>
      <c r="E9399" s="18" t="s">
        <v>164</v>
      </c>
      <c r="F9399" s="18" t="str">
        <f t="shared" si="293"/>
        <v>National Grid-Douglas Muni Agg Rate-44287</v>
      </c>
      <c r="G9399" s="11" t="s">
        <v>131</v>
      </c>
      <c r="H9399" s="11" t="s">
        <v>54</v>
      </c>
      <c r="I9399" s="11" t="s">
        <v>99</v>
      </c>
      <c r="J9399" s="11" t="s">
        <v>191</v>
      </c>
      <c r="K9399" s="11" t="str">
        <f>IFERROR(INDEX('EDC Component Dictionary'!$C$5:$C$37,MATCH('Rates Database'!J9399,'EDC Component Dictionary'!$B$5:$B$37,0)), "Energy Supply")</f>
        <v>Energy Supply</v>
      </c>
      <c r="L9399" s="12">
        <v>0.1047</v>
      </c>
      <c r="M9399" s="12"/>
    </row>
    <row r="9400" spans="1:13" x14ac:dyDescent="0.3">
      <c r="A9400" s="18">
        <v>9398</v>
      </c>
      <c r="B9400" s="18">
        <f t="shared" si="292"/>
        <v>2021</v>
      </c>
      <c r="C9400" s="17">
        <v>44287</v>
      </c>
      <c r="D9400" s="18" t="s">
        <v>130</v>
      </c>
      <c r="E9400" s="18" t="s">
        <v>163</v>
      </c>
      <c r="F9400" s="18" t="str">
        <f t="shared" si="293"/>
        <v>Eversource_EMA-Carver Muni Agg Rate-44287</v>
      </c>
      <c r="G9400" s="11" t="s">
        <v>131</v>
      </c>
      <c r="H9400" s="11" t="s">
        <v>54</v>
      </c>
      <c r="I9400" s="11" t="s">
        <v>99</v>
      </c>
      <c r="J9400" s="11" t="s">
        <v>187</v>
      </c>
      <c r="K9400" s="11" t="str">
        <f>IFERROR(INDEX('EDC Component Dictionary'!$C$5:$C$37,MATCH('Rates Database'!J9400,'EDC Component Dictionary'!$B$5:$B$37,0)), "Energy Supply")</f>
        <v>Energy Supply</v>
      </c>
      <c r="L9400" s="12">
        <v>0.10471999999999999</v>
      </c>
      <c r="M9400" s="12"/>
    </row>
    <row r="9401" spans="1:13" x14ac:dyDescent="0.3">
      <c r="A9401" s="18">
        <v>9399</v>
      </c>
      <c r="B9401" s="18">
        <f t="shared" si="292"/>
        <v>2021</v>
      </c>
      <c r="C9401" s="17">
        <v>44287</v>
      </c>
      <c r="D9401" s="18" t="s">
        <v>130</v>
      </c>
      <c r="E9401" s="18" t="s">
        <v>164</v>
      </c>
      <c r="F9401" s="18" t="str">
        <f t="shared" si="293"/>
        <v>National Grid-Dracut Muni Agg Rate-44287</v>
      </c>
      <c r="G9401" s="11" t="s">
        <v>131</v>
      </c>
      <c r="H9401" s="11" t="s">
        <v>54</v>
      </c>
      <c r="I9401" s="11" t="s">
        <v>99</v>
      </c>
      <c r="J9401" s="11" t="s">
        <v>192</v>
      </c>
      <c r="K9401" s="11" t="str">
        <f>IFERROR(INDEX('EDC Component Dictionary'!$C$5:$C$37,MATCH('Rates Database'!J9401,'EDC Component Dictionary'!$B$5:$B$37,0)), "Energy Supply")</f>
        <v>Energy Supply</v>
      </c>
      <c r="L9401" s="12">
        <v>0.1047</v>
      </c>
      <c r="M9401" s="12"/>
    </row>
    <row r="9402" spans="1:13" x14ac:dyDescent="0.3">
      <c r="A9402" s="18">
        <v>9400</v>
      </c>
      <c r="B9402" s="18">
        <f t="shared" si="292"/>
        <v>2021</v>
      </c>
      <c r="C9402" s="17">
        <v>44287</v>
      </c>
      <c r="D9402" s="18" t="s">
        <v>130</v>
      </c>
      <c r="E9402" s="18" t="s">
        <v>164</v>
      </c>
      <c r="F9402" s="18" t="str">
        <f t="shared" si="293"/>
        <v>National Grid-Fall River Muni Agg Rate-44287</v>
      </c>
      <c r="G9402" s="11" t="s">
        <v>131</v>
      </c>
      <c r="H9402" s="11" t="s">
        <v>54</v>
      </c>
      <c r="I9402" s="11" t="s">
        <v>99</v>
      </c>
      <c r="J9402" s="11" t="s">
        <v>194</v>
      </c>
      <c r="K9402" s="11" t="str">
        <f>IFERROR(INDEX('EDC Component Dictionary'!$C$5:$C$37,MATCH('Rates Database'!J9402,'EDC Component Dictionary'!$B$5:$B$37,0)), "Energy Supply")</f>
        <v>Energy Supply</v>
      </c>
      <c r="L9402" s="12">
        <v>0.1047</v>
      </c>
      <c r="M9402" s="12"/>
    </row>
    <row r="9403" spans="1:13" x14ac:dyDescent="0.3">
      <c r="A9403" s="18">
        <v>9401</v>
      </c>
      <c r="B9403" s="18">
        <f t="shared" si="292"/>
        <v>2021</v>
      </c>
      <c r="C9403" s="17">
        <v>44287</v>
      </c>
      <c r="D9403" s="18" t="s">
        <v>130</v>
      </c>
      <c r="E9403" s="18" t="s">
        <v>163</v>
      </c>
      <c r="F9403" s="18" t="str">
        <f t="shared" si="293"/>
        <v>Eversource_EMA-Freetown Muni Agg Rate-44287</v>
      </c>
      <c r="G9403" s="11" t="s">
        <v>131</v>
      </c>
      <c r="H9403" s="11" t="s">
        <v>54</v>
      </c>
      <c r="I9403" s="11" t="s">
        <v>99</v>
      </c>
      <c r="J9403" s="11" t="s">
        <v>195</v>
      </c>
      <c r="K9403" s="11" t="str">
        <f>IFERROR(INDEX('EDC Component Dictionary'!$C$5:$C$37,MATCH('Rates Database'!J9403,'EDC Component Dictionary'!$B$5:$B$37,0)), "Energy Supply")</f>
        <v>Energy Supply</v>
      </c>
      <c r="L9403" s="12">
        <v>0.1047</v>
      </c>
      <c r="M9403" s="12"/>
    </row>
    <row r="9404" spans="1:13" x14ac:dyDescent="0.3">
      <c r="A9404" s="18">
        <v>9402</v>
      </c>
      <c r="B9404" s="18">
        <f t="shared" si="292"/>
        <v>2021</v>
      </c>
      <c r="C9404" s="17">
        <v>44287</v>
      </c>
      <c r="D9404" s="18" t="s">
        <v>130</v>
      </c>
      <c r="E9404" s="18" t="s">
        <v>163</v>
      </c>
      <c r="F9404" s="18" t="str">
        <f t="shared" si="293"/>
        <v>Eversource_EMA-Marion Muni Agg Rate-44287</v>
      </c>
      <c r="G9404" s="11" t="s">
        <v>131</v>
      </c>
      <c r="H9404" s="11" t="s">
        <v>54</v>
      </c>
      <c r="I9404" s="11" t="s">
        <v>99</v>
      </c>
      <c r="J9404" s="11" t="s">
        <v>196</v>
      </c>
      <c r="K9404" s="11" t="str">
        <f>IFERROR(INDEX('EDC Component Dictionary'!$C$5:$C$37,MATCH('Rates Database'!J9404,'EDC Component Dictionary'!$B$5:$B$37,0)), "Energy Supply")</f>
        <v>Energy Supply</v>
      </c>
      <c r="L9404" s="12">
        <v>0.10473</v>
      </c>
      <c r="M9404" s="12"/>
    </row>
    <row r="9405" spans="1:13" x14ac:dyDescent="0.3">
      <c r="A9405" s="18">
        <v>9403</v>
      </c>
      <c r="B9405" s="18">
        <f t="shared" si="292"/>
        <v>2021</v>
      </c>
      <c r="C9405" s="17">
        <v>44287</v>
      </c>
      <c r="D9405" s="18" t="s">
        <v>130</v>
      </c>
      <c r="E9405" s="18" t="s">
        <v>163</v>
      </c>
      <c r="F9405" s="18" t="str">
        <f t="shared" si="293"/>
        <v>Eversource_EMA-Mattapoisett Muni Agg Rate-44287</v>
      </c>
      <c r="G9405" s="11" t="s">
        <v>131</v>
      </c>
      <c r="H9405" s="11" t="s">
        <v>54</v>
      </c>
      <c r="I9405" s="11" t="s">
        <v>99</v>
      </c>
      <c r="J9405" s="11" t="s">
        <v>197</v>
      </c>
      <c r="K9405" s="11" t="str">
        <f>IFERROR(INDEX('EDC Component Dictionary'!$C$5:$C$37,MATCH('Rates Database'!J9405,'EDC Component Dictionary'!$B$5:$B$37,0)), "Energy Supply")</f>
        <v>Energy Supply</v>
      </c>
      <c r="L9405" s="12">
        <v>0.1047</v>
      </c>
      <c r="M9405" s="12"/>
    </row>
    <row r="9406" spans="1:13" x14ac:dyDescent="0.3">
      <c r="A9406" s="18">
        <v>9404</v>
      </c>
      <c r="B9406" s="18">
        <f t="shared" si="292"/>
        <v>2021</v>
      </c>
      <c r="C9406" s="17">
        <v>44287</v>
      </c>
      <c r="D9406" s="18" t="s">
        <v>130</v>
      </c>
      <c r="E9406" s="18" t="s">
        <v>163</v>
      </c>
      <c r="F9406" s="18" t="str">
        <f t="shared" si="293"/>
        <v>Eversource_EMA-New Bedford Muni Agg Rate-44287</v>
      </c>
      <c r="G9406" s="11" t="s">
        <v>131</v>
      </c>
      <c r="H9406" s="11" t="s">
        <v>54</v>
      </c>
      <c r="I9406" s="11" t="s">
        <v>99</v>
      </c>
      <c r="J9406" s="11" t="s">
        <v>199</v>
      </c>
      <c r="K9406" s="11" t="str">
        <f>IFERROR(INDEX('EDC Component Dictionary'!$C$5:$C$37,MATCH('Rates Database'!J9406,'EDC Component Dictionary'!$B$5:$B$37,0)), "Energy Supply")</f>
        <v>Energy Supply</v>
      </c>
      <c r="L9406" s="12">
        <v>0.1047</v>
      </c>
      <c r="M9406" s="12"/>
    </row>
    <row r="9407" spans="1:13" x14ac:dyDescent="0.3">
      <c r="A9407" s="18">
        <v>9405</v>
      </c>
      <c r="B9407" s="18">
        <f t="shared" si="292"/>
        <v>2021</v>
      </c>
      <c r="C9407" s="17">
        <v>44287</v>
      </c>
      <c r="D9407" s="18" t="s">
        <v>130</v>
      </c>
      <c r="E9407" s="18" t="s">
        <v>164</v>
      </c>
      <c r="F9407" s="18" t="str">
        <f t="shared" si="293"/>
        <v>National Grid-Northbridge Muni Agg Rate-44287</v>
      </c>
      <c r="G9407" s="11" t="s">
        <v>131</v>
      </c>
      <c r="H9407" s="11" t="s">
        <v>54</v>
      </c>
      <c r="I9407" s="11" t="s">
        <v>99</v>
      </c>
      <c r="J9407" s="11" t="s">
        <v>200</v>
      </c>
      <c r="K9407" s="11" t="str">
        <f>IFERROR(INDEX('EDC Component Dictionary'!$C$5:$C$37,MATCH('Rates Database'!J9407,'EDC Component Dictionary'!$B$5:$B$37,0)), "Energy Supply")</f>
        <v>Energy Supply</v>
      </c>
      <c r="L9407" s="12">
        <v>0.1047</v>
      </c>
      <c r="M9407" s="12"/>
    </row>
    <row r="9408" spans="1:13" x14ac:dyDescent="0.3">
      <c r="A9408" s="18">
        <v>9406</v>
      </c>
      <c r="B9408" s="18">
        <f t="shared" si="292"/>
        <v>2021</v>
      </c>
      <c r="C9408" s="17">
        <v>44287</v>
      </c>
      <c r="D9408" s="18" t="s">
        <v>130</v>
      </c>
      <c r="E9408" s="18" t="s">
        <v>164</v>
      </c>
      <c r="F9408" s="18" t="str">
        <f t="shared" si="293"/>
        <v>National Grid-Norton Muni Agg Rate-44287</v>
      </c>
      <c r="G9408" s="11" t="s">
        <v>131</v>
      </c>
      <c r="H9408" s="11" t="s">
        <v>54</v>
      </c>
      <c r="I9408" s="11" t="s">
        <v>99</v>
      </c>
      <c r="J9408" s="11" t="s">
        <v>201</v>
      </c>
      <c r="K9408" s="11" t="str">
        <f>IFERROR(INDEX('EDC Component Dictionary'!$C$5:$C$37,MATCH('Rates Database'!J9408,'EDC Component Dictionary'!$B$5:$B$37,0)), "Energy Supply")</f>
        <v>Energy Supply</v>
      </c>
      <c r="L9408" s="12">
        <v>0.1047</v>
      </c>
      <c r="M9408" s="12"/>
    </row>
    <row r="9409" spans="1:13" x14ac:dyDescent="0.3">
      <c r="A9409" s="18">
        <v>9407</v>
      </c>
      <c r="B9409" s="18">
        <f t="shared" si="292"/>
        <v>2021</v>
      </c>
      <c r="C9409" s="17">
        <v>44287</v>
      </c>
      <c r="D9409" s="18" t="s">
        <v>130</v>
      </c>
      <c r="E9409" s="18" t="s">
        <v>164</v>
      </c>
      <c r="F9409" s="18" t="str">
        <f t="shared" si="293"/>
        <v>National Grid-Plainville Muni Agg Rate-44287</v>
      </c>
      <c r="G9409" s="11" t="s">
        <v>131</v>
      </c>
      <c r="H9409" s="11" t="s">
        <v>54</v>
      </c>
      <c r="I9409" s="11" t="s">
        <v>99</v>
      </c>
      <c r="J9409" s="11" t="s">
        <v>203</v>
      </c>
      <c r="K9409" s="11" t="str">
        <f>IFERROR(INDEX('EDC Component Dictionary'!$C$5:$C$37,MATCH('Rates Database'!J9409,'EDC Component Dictionary'!$B$5:$B$37,0)), "Energy Supply")</f>
        <v>Energy Supply</v>
      </c>
      <c r="L9409" s="12">
        <v>0.1047</v>
      </c>
      <c r="M9409" s="12"/>
    </row>
    <row r="9410" spans="1:13" x14ac:dyDescent="0.3">
      <c r="A9410" s="18">
        <v>9408</v>
      </c>
      <c r="B9410" s="18">
        <f t="shared" si="292"/>
        <v>2021</v>
      </c>
      <c r="C9410" s="17">
        <v>44287</v>
      </c>
      <c r="D9410" s="18" t="s">
        <v>130</v>
      </c>
      <c r="E9410" s="18" t="s">
        <v>164</v>
      </c>
      <c r="F9410" s="18" t="str">
        <f t="shared" si="293"/>
        <v>National Grid-Rehoboth Muni Agg Rate-44287</v>
      </c>
      <c r="G9410" s="11" t="s">
        <v>131</v>
      </c>
      <c r="H9410" s="11" t="s">
        <v>54</v>
      </c>
      <c r="I9410" s="11" t="s">
        <v>99</v>
      </c>
      <c r="J9410" s="11" t="s">
        <v>204</v>
      </c>
      <c r="K9410" s="11" t="str">
        <f>IFERROR(INDEX('EDC Component Dictionary'!$C$5:$C$37,MATCH('Rates Database'!J9410,'EDC Component Dictionary'!$B$5:$B$37,0)), "Energy Supply")</f>
        <v>Energy Supply</v>
      </c>
      <c r="L9410" s="12">
        <v>0.1047</v>
      </c>
      <c r="M9410" s="12"/>
    </row>
    <row r="9411" spans="1:13" x14ac:dyDescent="0.3">
      <c r="A9411" s="18">
        <v>9409</v>
      </c>
      <c r="B9411" s="18">
        <f t="shared" ref="B9411:B9474" si="294">YEAR(C9411)</f>
        <v>2021</v>
      </c>
      <c r="C9411" s="17">
        <v>44287</v>
      </c>
      <c r="D9411" s="18" t="s">
        <v>130</v>
      </c>
      <c r="E9411" s="18" t="s">
        <v>164</v>
      </c>
      <c r="F9411" s="18" t="str">
        <f t="shared" si="293"/>
        <v>National Grid-Seekonk Muni Agg Rate-44287</v>
      </c>
      <c r="G9411" s="11" t="s">
        <v>131</v>
      </c>
      <c r="H9411" s="11" t="s">
        <v>54</v>
      </c>
      <c r="I9411" s="11" t="s">
        <v>99</v>
      </c>
      <c r="J9411" s="11" t="s">
        <v>205</v>
      </c>
      <c r="K9411" s="11" t="str">
        <f>IFERROR(INDEX('EDC Component Dictionary'!$C$5:$C$37,MATCH('Rates Database'!J9411,'EDC Component Dictionary'!$B$5:$B$37,0)), "Energy Supply")</f>
        <v>Energy Supply</v>
      </c>
      <c r="L9411" s="12">
        <v>0.1047</v>
      </c>
      <c r="M9411" s="12"/>
    </row>
    <row r="9412" spans="1:13" x14ac:dyDescent="0.3">
      <c r="A9412" s="18">
        <v>9410</v>
      </c>
      <c r="B9412" s="18">
        <f t="shared" si="294"/>
        <v>2021</v>
      </c>
      <c r="C9412" s="17">
        <v>44287</v>
      </c>
      <c r="D9412" s="18" t="s">
        <v>130</v>
      </c>
      <c r="E9412" s="18" t="s">
        <v>164</v>
      </c>
      <c r="F9412" s="18" t="str">
        <f t="shared" ref="F9412:F9475" si="295">_xlfn.CONCAT(E9412,"-",J9412,"-",C9412)</f>
        <v>National Grid-Somerset Muni Agg Rate-44287</v>
      </c>
      <c r="G9412" s="11" t="s">
        <v>131</v>
      </c>
      <c r="H9412" s="11" t="s">
        <v>54</v>
      </c>
      <c r="I9412" s="11" t="s">
        <v>99</v>
      </c>
      <c r="J9412" s="11" t="s">
        <v>206</v>
      </c>
      <c r="K9412" s="11" t="str">
        <f>IFERROR(INDEX('EDC Component Dictionary'!$C$5:$C$37,MATCH('Rates Database'!J9412,'EDC Component Dictionary'!$B$5:$B$37,0)), "Energy Supply")</f>
        <v>Energy Supply</v>
      </c>
      <c r="L9412" s="12">
        <v>0.1047</v>
      </c>
      <c r="M9412" s="12"/>
    </row>
    <row r="9413" spans="1:13" x14ac:dyDescent="0.3">
      <c r="A9413" s="18">
        <v>9411</v>
      </c>
      <c r="B9413" s="18">
        <f t="shared" si="294"/>
        <v>2021</v>
      </c>
      <c r="C9413" s="17">
        <v>44287</v>
      </c>
      <c r="D9413" s="18" t="s">
        <v>130</v>
      </c>
      <c r="E9413" s="18" t="s">
        <v>164</v>
      </c>
      <c r="F9413" s="18" t="str">
        <f t="shared" si="295"/>
        <v>National Grid-Swansea Muni Agg Rate-44287</v>
      </c>
      <c r="G9413" s="11" t="s">
        <v>131</v>
      </c>
      <c r="H9413" s="11" t="s">
        <v>54</v>
      </c>
      <c r="I9413" s="11" t="s">
        <v>99</v>
      </c>
      <c r="J9413" s="11" t="s">
        <v>207</v>
      </c>
      <c r="K9413" s="11" t="str">
        <f>IFERROR(INDEX('EDC Component Dictionary'!$C$5:$C$37,MATCH('Rates Database'!J9413,'EDC Component Dictionary'!$B$5:$B$37,0)), "Energy Supply")</f>
        <v>Energy Supply</v>
      </c>
      <c r="L9413" s="12">
        <v>0.1047</v>
      </c>
      <c r="M9413" s="12"/>
    </row>
    <row r="9414" spans="1:13" x14ac:dyDescent="0.3">
      <c r="A9414" s="18">
        <v>9412</v>
      </c>
      <c r="B9414" s="18">
        <f t="shared" si="294"/>
        <v>2021</v>
      </c>
      <c r="C9414" s="17">
        <v>44287</v>
      </c>
      <c r="D9414" s="18" t="s">
        <v>130</v>
      </c>
      <c r="E9414" s="18" t="s">
        <v>163</v>
      </c>
      <c r="F9414" s="18" t="str">
        <f t="shared" si="295"/>
        <v>Eversource_EMA-Wareham Muni Agg Rate-44287</v>
      </c>
      <c r="G9414" s="11" t="s">
        <v>131</v>
      </c>
      <c r="H9414" s="11" t="s">
        <v>54</v>
      </c>
      <c r="I9414" s="11" t="s">
        <v>99</v>
      </c>
      <c r="J9414" s="11" t="s">
        <v>273</v>
      </c>
      <c r="K9414" s="11" t="str">
        <f>IFERROR(INDEX('EDC Component Dictionary'!$C$5:$C$37,MATCH('Rates Database'!J9414,'EDC Component Dictionary'!$B$5:$B$37,0)), "Energy Supply")</f>
        <v>Energy Supply</v>
      </c>
      <c r="L9414" s="12">
        <v>0.10471999999999999</v>
      </c>
      <c r="M9414" s="12"/>
    </row>
    <row r="9415" spans="1:13" x14ac:dyDescent="0.3">
      <c r="A9415" s="18">
        <v>9413</v>
      </c>
      <c r="B9415" s="18">
        <f t="shared" si="294"/>
        <v>2021</v>
      </c>
      <c r="C9415" s="17">
        <v>44287</v>
      </c>
      <c r="D9415" s="18" t="s">
        <v>130</v>
      </c>
      <c r="E9415" s="18" t="s">
        <v>164</v>
      </c>
      <c r="F9415" s="18" t="str">
        <f t="shared" si="295"/>
        <v>National Grid-Westford Muni Agg Rate-44287</v>
      </c>
      <c r="G9415" s="11" t="s">
        <v>131</v>
      </c>
      <c r="H9415" s="11" t="s">
        <v>54</v>
      </c>
      <c r="I9415" s="11" t="s">
        <v>99</v>
      </c>
      <c r="J9415" s="11" t="s">
        <v>208</v>
      </c>
      <c r="K9415" s="11" t="str">
        <f>IFERROR(INDEX('EDC Component Dictionary'!$C$5:$C$37,MATCH('Rates Database'!J9415,'EDC Component Dictionary'!$B$5:$B$37,0)), "Energy Supply")</f>
        <v>Energy Supply</v>
      </c>
      <c r="L9415" s="12">
        <v>0.10199</v>
      </c>
      <c r="M9415" s="12"/>
    </row>
    <row r="9416" spans="1:13" x14ac:dyDescent="0.3">
      <c r="A9416" s="18">
        <v>9414</v>
      </c>
      <c r="B9416" s="18">
        <f t="shared" si="294"/>
        <v>2021</v>
      </c>
      <c r="C9416" s="17">
        <v>44287</v>
      </c>
      <c r="D9416" s="18" t="s">
        <v>130</v>
      </c>
      <c r="E9416" s="18" t="s">
        <v>163</v>
      </c>
      <c r="F9416" s="18" t="str">
        <f t="shared" si="295"/>
        <v>Eversource_EMA-Westport Muni Agg Rate-44287</v>
      </c>
      <c r="G9416" s="11" t="s">
        <v>131</v>
      </c>
      <c r="H9416" s="11" t="s">
        <v>54</v>
      </c>
      <c r="I9416" s="11" t="s">
        <v>99</v>
      </c>
      <c r="J9416" s="11" t="s">
        <v>209</v>
      </c>
      <c r="K9416" s="11" t="str">
        <f>IFERROR(INDEX('EDC Component Dictionary'!$C$5:$C$37,MATCH('Rates Database'!J9416,'EDC Component Dictionary'!$B$5:$B$37,0)), "Energy Supply")</f>
        <v>Energy Supply</v>
      </c>
      <c r="L9416" s="12">
        <v>0.10471999999999999</v>
      </c>
      <c r="M9416" s="12"/>
    </row>
    <row r="9417" spans="1:13" x14ac:dyDescent="0.3">
      <c r="A9417" s="18">
        <v>9415</v>
      </c>
      <c r="B9417" s="18">
        <f t="shared" si="294"/>
        <v>2021</v>
      </c>
      <c r="C9417" s="17">
        <v>44287</v>
      </c>
      <c r="D9417" s="18" t="s">
        <v>130</v>
      </c>
      <c r="E9417" s="18" t="s">
        <v>164</v>
      </c>
      <c r="F9417" s="18" t="str">
        <f t="shared" si="295"/>
        <v>National Grid-West Brookfield Muni Agg Rate-44287</v>
      </c>
      <c r="G9417" s="11" t="s">
        <v>131</v>
      </c>
      <c r="H9417" s="11" t="s">
        <v>54</v>
      </c>
      <c r="I9417" s="11" t="s">
        <v>99</v>
      </c>
      <c r="J9417" s="11" t="s">
        <v>177</v>
      </c>
      <c r="K9417" s="11" t="str">
        <f>IFERROR(INDEX('EDC Component Dictionary'!$C$5:$C$37,MATCH('Rates Database'!J9417,'EDC Component Dictionary'!$B$5:$B$37,0)), "Energy Supply")</f>
        <v>Energy Supply</v>
      </c>
      <c r="L9417" s="12">
        <v>0.10482</v>
      </c>
      <c r="M9417" s="12"/>
    </row>
    <row r="9418" spans="1:13" x14ac:dyDescent="0.3">
      <c r="A9418" s="18">
        <v>9416</v>
      </c>
      <c r="B9418" s="18">
        <f t="shared" si="294"/>
        <v>2021</v>
      </c>
      <c r="C9418" s="17">
        <v>44287</v>
      </c>
      <c r="D9418" s="18" t="s">
        <v>130</v>
      </c>
      <c r="E9418" s="18" t="s">
        <v>163</v>
      </c>
      <c r="F9418" s="18" t="str">
        <f t="shared" si="295"/>
        <v>Eversource_EMA-Somerville Muni Agg Rate-44287</v>
      </c>
      <c r="G9418" s="11" t="s">
        <v>131</v>
      </c>
      <c r="H9418" s="11" t="s">
        <v>54</v>
      </c>
      <c r="I9418" s="11" t="s">
        <v>99</v>
      </c>
      <c r="J9418" s="11" t="s">
        <v>212</v>
      </c>
      <c r="K9418" s="11" t="str">
        <f>IFERROR(INDEX('EDC Component Dictionary'!$C$5:$C$37,MATCH('Rates Database'!J9418,'EDC Component Dictionary'!$B$5:$B$37,0)), "Energy Supply")</f>
        <v>Energy Supply</v>
      </c>
      <c r="L9418" s="12">
        <v>0.1061</v>
      </c>
      <c r="M9418" s="12"/>
    </row>
    <row r="9419" spans="1:13" x14ac:dyDescent="0.3">
      <c r="A9419" s="18">
        <v>9417</v>
      </c>
      <c r="B9419" s="18">
        <f t="shared" si="294"/>
        <v>2021</v>
      </c>
      <c r="C9419" s="17">
        <v>44287</v>
      </c>
      <c r="D9419" s="18" t="s">
        <v>130</v>
      </c>
      <c r="E9419" s="18" t="s">
        <v>164</v>
      </c>
      <c r="F9419" s="18" t="str">
        <f t="shared" si="295"/>
        <v>National Grid-Gardner Muni Agg Rate-44287</v>
      </c>
      <c r="G9419" s="11" t="s">
        <v>131</v>
      </c>
      <c r="H9419" s="11" t="s">
        <v>54</v>
      </c>
      <c r="I9419" s="11" t="s">
        <v>99</v>
      </c>
      <c r="J9419" s="11" t="s">
        <v>179</v>
      </c>
      <c r="K9419" s="11" t="str">
        <f>IFERROR(INDEX('EDC Component Dictionary'!$C$5:$C$37,MATCH('Rates Database'!J9419,'EDC Component Dictionary'!$B$5:$B$37,0)), "Energy Supply")</f>
        <v>Energy Supply</v>
      </c>
      <c r="L9419" s="12">
        <v>0.10521</v>
      </c>
      <c r="M9419" s="12"/>
    </row>
    <row r="9420" spans="1:13" x14ac:dyDescent="0.3">
      <c r="A9420" s="18">
        <v>9418</v>
      </c>
      <c r="B9420" s="18">
        <f t="shared" si="294"/>
        <v>2021</v>
      </c>
      <c r="C9420" s="17">
        <v>44287</v>
      </c>
      <c r="D9420" s="18" t="s">
        <v>130</v>
      </c>
      <c r="E9420" s="18" t="s">
        <v>164</v>
      </c>
      <c r="F9420" s="18" t="str">
        <f t="shared" si="295"/>
        <v>National Grid-Melrose Muni Agg Rate-44287</v>
      </c>
      <c r="G9420" s="11" t="s">
        <v>131</v>
      </c>
      <c r="H9420" s="11" t="s">
        <v>54</v>
      </c>
      <c r="I9420" s="11" t="s">
        <v>99</v>
      </c>
      <c r="J9420" s="11" t="s">
        <v>269</v>
      </c>
      <c r="K9420" s="11" t="str">
        <f>IFERROR(INDEX('EDC Component Dictionary'!$C$5:$C$37,MATCH('Rates Database'!J9420,'EDC Component Dictionary'!$B$5:$B$37,0)), "Energy Supply")</f>
        <v>Energy Supply</v>
      </c>
      <c r="L9420" s="12">
        <v>0.10566</v>
      </c>
      <c r="M9420" s="12"/>
    </row>
    <row r="9421" spans="1:13" x14ac:dyDescent="0.3">
      <c r="A9421" s="18">
        <v>9419</v>
      </c>
      <c r="B9421" s="18">
        <f t="shared" si="294"/>
        <v>2021</v>
      </c>
      <c r="C9421" s="17">
        <v>44287</v>
      </c>
      <c r="D9421" s="18" t="s">
        <v>130</v>
      </c>
      <c r="E9421" s="18" t="s">
        <v>163</v>
      </c>
      <c r="F9421" s="18" t="str">
        <f t="shared" si="295"/>
        <v>Eversource_EMA-Kingston Muni Agg Rate-44287</v>
      </c>
      <c r="G9421" s="11" t="s">
        <v>131</v>
      </c>
      <c r="H9421" s="11" t="s">
        <v>54</v>
      </c>
      <c r="I9421" s="11" t="s">
        <v>99</v>
      </c>
      <c r="J9421" s="11" t="s">
        <v>211</v>
      </c>
      <c r="K9421" s="11" t="str">
        <f>IFERROR(INDEX('EDC Component Dictionary'!$C$5:$C$37,MATCH('Rates Database'!J9421,'EDC Component Dictionary'!$B$5:$B$37,0)), "Energy Supply")</f>
        <v>Energy Supply</v>
      </c>
      <c r="L9421" s="12">
        <v>0.10525</v>
      </c>
      <c r="M9421" s="12"/>
    </row>
    <row r="9422" spans="1:13" x14ac:dyDescent="0.3">
      <c r="A9422" s="18">
        <v>9420</v>
      </c>
      <c r="B9422" s="18">
        <f t="shared" si="294"/>
        <v>2021</v>
      </c>
      <c r="C9422" s="17">
        <v>44287</v>
      </c>
      <c r="D9422" s="18" t="s">
        <v>130</v>
      </c>
      <c r="E9422" s="18" t="s">
        <v>164</v>
      </c>
      <c r="F9422" s="18" t="str">
        <f t="shared" si="295"/>
        <v>National Grid-Pembroke Muni Agg Rate-44287</v>
      </c>
      <c r="G9422" s="11" t="s">
        <v>131</v>
      </c>
      <c r="H9422" s="11" t="s">
        <v>54</v>
      </c>
      <c r="I9422" s="11" t="s">
        <v>99</v>
      </c>
      <c r="J9422" s="11" t="s">
        <v>295</v>
      </c>
      <c r="K9422" s="11" t="str">
        <f>IFERROR(INDEX('EDC Component Dictionary'!$C$5:$C$37,MATCH('Rates Database'!J9422,'EDC Component Dictionary'!$B$5:$B$37,0)), "Energy Supply")</f>
        <v>Energy Supply</v>
      </c>
      <c r="L9422" s="12">
        <v>0.1053</v>
      </c>
      <c r="M9422" s="12"/>
    </row>
    <row r="9423" spans="1:13" x14ac:dyDescent="0.3">
      <c r="A9423" s="18">
        <v>9421</v>
      </c>
      <c r="B9423" s="18">
        <f t="shared" si="294"/>
        <v>2021</v>
      </c>
      <c r="C9423" s="17">
        <v>44287</v>
      </c>
      <c r="D9423" s="18" t="s">
        <v>130</v>
      </c>
      <c r="E9423" s="18" t="s">
        <v>164</v>
      </c>
      <c r="F9423" s="18" t="str">
        <f t="shared" si="295"/>
        <v>National Grid-Shirley Muni Agg Rate-44287</v>
      </c>
      <c r="G9423" s="11" t="s">
        <v>131</v>
      </c>
      <c r="H9423" s="11" t="s">
        <v>54</v>
      </c>
      <c r="I9423" s="11" t="s">
        <v>99</v>
      </c>
      <c r="J9423" s="11" t="s">
        <v>299</v>
      </c>
      <c r="K9423" s="11" t="str">
        <f>IFERROR(INDEX('EDC Component Dictionary'!$C$5:$C$37,MATCH('Rates Database'!J9423,'EDC Component Dictionary'!$B$5:$B$37,0)), "Energy Supply")</f>
        <v>Energy Supply</v>
      </c>
      <c r="L9423" s="12">
        <v>0.10577</v>
      </c>
      <c r="M9423" s="12"/>
    </row>
    <row r="9424" spans="1:13" x14ac:dyDescent="0.3">
      <c r="A9424" s="18">
        <v>9422</v>
      </c>
      <c r="B9424" s="18">
        <f t="shared" si="294"/>
        <v>2021</v>
      </c>
      <c r="C9424" s="17">
        <v>44287</v>
      </c>
      <c r="D9424" s="18" t="s">
        <v>130</v>
      </c>
      <c r="E9424" s="18" t="s">
        <v>164</v>
      </c>
      <c r="F9424" s="18" t="str">
        <f t="shared" si="295"/>
        <v>National Grid-Avon Muni Agg Rate-44287</v>
      </c>
      <c r="G9424" s="11" t="s">
        <v>131</v>
      </c>
      <c r="H9424" s="11" t="s">
        <v>54</v>
      </c>
      <c r="I9424" s="11" t="s">
        <v>99</v>
      </c>
      <c r="J9424" s="11" t="s">
        <v>270</v>
      </c>
      <c r="K9424" s="11" t="str">
        <f>IFERROR(INDEX('EDC Component Dictionary'!$C$5:$C$37,MATCH('Rates Database'!J9424,'EDC Component Dictionary'!$B$5:$B$37,0)), "Energy Supply")</f>
        <v>Energy Supply</v>
      </c>
      <c r="L9424" s="12">
        <v>0.1081</v>
      </c>
      <c r="M9424" s="12"/>
    </row>
    <row r="9425" spans="1:13" x14ac:dyDescent="0.3">
      <c r="A9425" s="18">
        <v>9423</v>
      </c>
      <c r="B9425" s="18">
        <f t="shared" si="294"/>
        <v>2021</v>
      </c>
      <c r="C9425" s="17">
        <v>44287</v>
      </c>
      <c r="D9425" s="18" t="s">
        <v>130</v>
      </c>
      <c r="E9425" s="18" t="s">
        <v>164</v>
      </c>
      <c r="F9425" s="18" t="str">
        <f t="shared" si="295"/>
        <v>National Grid-Harvard Muni Agg Rate-44287</v>
      </c>
      <c r="G9425" s="11" t="s">
        <v>131</v>
      </c>
      <c r="H9425" s="11" t="s">
        <v>54</v>
      </c>
      <c r="I9425" s="11" t="s">
        <v>99</v>
      </c>
      <c r="J9425" s="11" t="s">
        <v>276</v>
      </c>
      <c r="K9425" s="11" t="str">
        <f>IFERROR(INDEX('EDC Component Dictionary'!$C$5:$C$37,MATCH('Rates Database'!J9425,'EDC Component Dictionary'!$B$5:$B$37,0)), "Energy Supply")</f>
        <v>Energy Supply</v>
      </c>
      <c r="L9425" s="12">
        <v>0.10630000000000001</v>
      </c>
      <c r="M9425" s="12"/>
    </row>
    <row r="9426" spans="1:13" x14ac:dyDescent="0.3">
      <c r="A9426" s="18">
        <v>9424</v>
      </c>
      <c r="B9426" s="18">
        <f t="shared" si="294"/>
        <v>2021</v>
      </c>
      <c r="C9426" s="17">
        <v>44287</v>
      </c>
      <c r="D9426" s="18" t="s">
        <v>130</v>
      </c>
      <c r="E9426" s="18" t="s">
        <v>163</v>
      </c>
      <c r="F9426" s="18" t="str">
        <f t="shared" si="295"/>
        <v>Eversource_EMA-Millis Muni Agg Rate-44287</v>
      </c>
      <c r="G9426" s="11" t="s">
        <v>131</v>
      </c>
      <c r="H9426" s="11" t="s">
        <v>54</v>
      </c>
      <c r="I9426" s="11" t="s">
        <v>99</v>
      </c>
      <c r="J9426" s="11" t="s">
        <v>300</v>
      </c>
      <c r="K9426" s="11" t="str">
        <f>IFERROR(INDEX('EDC Component Dictionary'!$C$5:$C$37,MATCH('Rates Database'!J9426,'EDC Component Dictionary'!$B$5:$B$37,0)), "Energy Supply")</f>
        <v>Energy Supply</v>
      </c>
      <c r="L9426" s="12">
        <v>0.10646</v>
      </c>
      <c r="M9426" s="12"/>
    </row>
    <row r="9427" spans="1:13" x14ac:dyDescent="0.3">
      <c r="A9427" s="18">
        <v>9425</v>
      </c>
      <c r="B9427" s="18">
        <f t="shared" si="294"/>
        <v>2021</v>
      </c>
      <c r="C9427" s="17">
        <v>44287</v>
      </c>
      <c r="D9427" s="18" t="s">
        <v>130</v>
      </c>
      <c r="E9427" s="18" t="s">
        <v>164</v>
      </c>
      <c r="F9427" s="18" t="str">
        <f t="shared" si="295"/>
        <v>National Grid-Sutton Muni Agg Rate-44287</v>
      </c>
      <c r="G9427" s="11" t="s">
        <v>131</v>
      </c>
      <c r="H9427" s="11" t="s">
        <v>54</v>
      </c>
      <c r="I9427" s="11" t="s">
        <v>99</v>
      </c>
      <c r="J9427" s="11" t="s">
        <v>233</v>
      </c>
      <c r="K9427" s="11" t="str">
        <f>IFERROR(INDEX('EDC Component Dictionary'!$C$5:$C$37,MATCH('Rates Database'!J9427,'EDC Component Dictionary'!$B$5:$B$37,0)), "Energy Supply")</f>
        <v>Energy Supply</v>
      </c>
      <c r="L9427" s="12">
        <v>0.10661</v>
      </c>
      <c r="M9427" s="12"/>
    </row>
    <row r="9428" spans="1:13" x14ac:dyDescent="0.3">
      <c r="A9428" s="18">
        <v>9426</v>
      </c>
      <c r="B9428" s="18">
        <f t="shared" si="294"/>
        <v>2021</v>
      </c>
      <c r="C9428" s="17">
        <v>44287</v>
      </c>
      <c r="D9428" s="18" t="s">
        <v>130</v>
      </c>
      <c r="E9428" s="18" t="s">
        <v>164</v>
      </c>
      <c r="F9428" s="18" t="str">
        <f t="shared" si="295"/>
        <v>National Grid-Williamstown Muni Agg Rate-44287</v>
      </c>
      <c r="G9428" s="11" t="s">
        <v>131</v>
      </c>
      <c r="H9428" s="11" t="s">
        <v>54</v>
      </c>
      <c r="I9428" s="11" t="s">
        <v>99</v>
      </c>
      <c r="J9428" s="11" t="s">
        <v>225</v>
      </c>
      <c r="K9428" s="11" t="str">
        <f>IFERROR(INDEX('EDC Component Dictionary'!$C$5:$C$37,MATCH('Rates Database'!J9428,'EDC Component Dictionary'!$B$5:$B$37,0)), "Energy Supply")</f>
        <v>Energy Supply</v>
      </c>
      <c r="L9428" s="12">
        <v>0.10671</v>
      </c>
      <c r="M9428" s="12"/>
    </row>
    <row r="9429" spans="1:13" x14ac:dyDescent="0.3">
      <c r="A9429" s="18">
        <v>9427</v>
      </c>
      <c r="B9429" s="18">
        <f t="shared" si="294"/>
        <v>2021</v>
      </c>
      <c r="C9429" s="17">
        <v>44287</v>
      </c>
      <c r="D9429" s="18" t="s">
        <v>130</v>
      </c>
      <c r="E9429" s="18" t="s">
        <v>164</v>
      </c>
      <c r="F9429" s="18" t="str">
        <f t="shared" si="295"/>
        <v>National Grid-Heath Muni Agg Rate-44287</v>
      </c>
      <c r="G9429" s="11" t="s">
        <v>131</v>
      </c>
      <c r="H9429" s="11" t="s">
        <v>54</v>
      </c>
      <c r="I9429" s="11" t="s">
        <v>99</v>
      </c>
      <c r="J9429" s="11" t="s">
        <v>257</v>
      </c>
      <c r="K9429" s="11" t="str">
        <f>IFERROR(INDEX('EDC Component Dictionary'!$C$5:$C$37,MATCH('Rates Database'!J9429,'EDC Component Dictionary'!$B$5:$B$37,0)), "Energy Supply")</f>
        <v>Energy Supply</v>
      </c>
      <c r="L9429" s="12">
        <v>0.10685</v>
      </c>
      <c r="M9429" s="12"/>
    </row>
    <row r="9430" spans="1:13" x14ac:dyDescent="0.3">
      <c r="A9430" s="18">
        <v>9428</v>
      </c>
      <c r="B9430" s="18">
        <f t="shared" si="294"/>
        <v>2021</v>
      </c>
      <c r="C9430" s="17">
        <v>44287</v>
      </c>
      <c r="D9430" s="18" t="s">
        <v>130</v>
      </c>
      <c r="E9430" s="18" t="s">
        <v>164</v>
      </c>
      <c r="F9430" s="18" t="str">
        <f t="shared" si="295"/>
        <v>National Grid-Tewksbury Muni Agg Rate-44287</v>
      </c>
      <c r="G9430" s="11" t="s">
        <v>131</v>
      </c>
      <c r="H9430" s="11" t="s">
        <v>54</v>
      </c>
      <c r="I9430" s="11" t="s">
        <v>99</v>
      </c>
      <c r="J9430" s="11" t="s">
        <v>238</v>
      </c>
      <c r="K9430" s="11" t="str">
        <f>IFERROR(INDEX('EDC Component Dictionary'!$C$5:$C$37,MATCH('Rates Database'!J9430,'EDC Component Dictionary'!$B$5:$B$37,0)), "Energy Supply")</f>
        <v>Energy Supply</v>
      </c>
      <c r="L9430" s="12">
        <v>0.1069</v>
      </c>
      <c r="M9430" s="12"/>
    </row>
    <row r="9431" spans="1:13" x14ac:dyDescent="0.3">
      <c r="A9431" s="18">
        <v>9429</v>
      </c>
      <c r="B9431" s="18">
        <f t="shared" si="294"/>
        <v>2021</v>
      </c>
      <c r="C9431" s="17">
        <v>44287</v>
      </c>
      <c r="D9431" s="18" t="s">
        <v>130</v>
      </c>
      <c r="E9431" s="18" t="s">
        <v>164</v>
      </c>
      <c r="F9431" s="18" t="str">
        <f t="shared" si="295"/>
        <v>National Grid-Tyngsborough Muni Agg Rate-44287</v>
      </c>
      <c r="G9431" s="11" t="s">
        <v>131</v>
      </c>
      <c r="H9431" s="11" t="s">
        <v>54</v>
      </c>
      <c r="I9431" s="11" t="s">
        <v>99</v>
      </c>
      <c r="J9431" s="11" t="s">
        <v>261</v>
      </c>
      <c r="K9431" s="11" t="str">
        <f>IFERROR(INDEX('EDC Component Dictionary'!$C$5:$C$37,MATCH('Rates Database'!J9431,'EDC Component Dictionary'!$B$5:$B$37,0)), "Energy Supply")</f>
        <v>Energy Supply</v>
      </c>
      <c r="L9431" s="12">
        <v>0.10692</v>
      </c>
      <c r="M9431" s="12"/>
    </row>
    <row r="9432" spans="1:13" x14ac:dyDescent="0.3">
      <c r="A9432" s="18">
        <v>9430</v>
      </c>
      <c r="B9432" s="18">
        <f t="shared" si="294"/>
        <v>2021</v>
      </c>
      <c r="C9432" s="17">
        <v>44287</v>
      </c>
      <c r="D9432" s="18" t="s">
        <v>130</v>
      </c>
      <c r="E9432" s="18" t="s">
        <v>163</v>
      </c>
      <c r="F9432" s="18" t="str">
        <f t="shared" si="295"/>
        <v>Eversource_EMA-Sudbury Muni Agg Rate-44287</v>
      </c>
      <c r="G9432" s="11" t="s">
        <v>131</v>
      </c>
      <c r="H9432" s="11" t="s">
        <v>54</v>
      </c>
      <c r="I9432" s="11" t="s">
        <v>99</v>
      </c>
      <c r="J9432" s="11" t="s">
        <v>227</v>
      </c>
      <c r="K9432" s="11" t="str">
        <f>IFERROR(INDEX('EDC Component Dictionary'!$C$5:$C$37,MATCH('Rates Database'!J9432,'EDC Component Dictionary'!$B$5:$B$37,0)), "Energy Supply")</f>
        <v>Energy Supply</v>
      </c>
      <c r="L9432" s="12">
        <v>0.10778</v>
      </c>
      <c r="M9432" s="12"/>
    </row>
    <row r="9433" spans="1:13" x14ac:dyDescent="0.3">
      <c r="A9433" s="18">
        <v>9431</v>
      </c>
      <c r="B9433" s="18">
        <f t="shared" si="294"/>
        <v>2021</v>
      </c>
      <c r="C9433" s="17">
        <v>44287</v>
      </c>
      <c r="D9433" s="18" t="s">
        <v>130</v>
      </c>
      <c r="E9433" s="18" t="s">
        <v>164</v>
      </c>
      <c r="F9433" s="18" t="str">
        <f t="shared" si="295"/>
        <v>National Grid-Halifax Muni Agg Rate-44287</v>
      </c>
      <c r="G9433" s="11" t="s">
        <v>131</v>
      </c>
      <c r="H9433" s="11" t="s">
        <v>54</v>
      </c>
      <c r="I9433" s="11" t="s">
        <v>99</v>
      </c>
      <c r="J9433" s="11" t="s">
        <v>230</v>
      </c>
      <c r="K9433" s="11" t="str">
        <f>IFERROR(INDEX('EDC Component Dictionary'!$C$5:$C$37,MATCH('Rates Database'!J9433,'EDC Component Dictionary'!$B$5:$B$37,0)), "Energy Supply")</f>
        <v>Energy Supply</v>
      </c>
      <c r="L9433" s="12">
        <v>0.10716000000000001</v>
      </c>
      <c r="M9433" s="12"/>
    </row>
    <row r="9434" spans="1:13" x14ac:dyDescent="0.3">
      <c r="A9434" s="18">
        <v>9432</v>
      </c>
      <c r="B9434" s="18">
        <f t="shared" si="294"/>
        <v>2021</v>
      </c>
      <c r="C9434" s="17">
        <v>44287</v>
      </c>
      <c r="D9434" s="18" t="s">
        <v>130</v>
      </c>
      <c r="E9434" s="18" t="s">
        <v>164</v>
      </c>
      <c r="F9434" s="18" t="str">
        <f t="shared" si="295"/>
        <v>National Grid-Franklin Muni Agg Rate-44287</v>
      </c>
      <c r="G9434" s="11" t="s">
        <v>131</v>
      </c>
      <c r="H9434" s="11" t="s">
        <v>54</v>
      </c>
      <c r="I9434" s="11" t="s">
        <v>99</v>
      </c>
      <c r="J9434" s="11" t="s">
        <v>296</v>
      </c>
      <c r="K9434" s="11" t="str">
        <f>IFERROR(INDEX('EDC Component Dictionary'!$C$5:$C$37,MATCH('Rates Database'!J9434,'EDC Component Dictionary'!$B$5:$B$37,0)), "Energy Supply")</f>
        <v>Energy Supply</v>
      </c>
      <c r="L9434" s="12">
        <v>0.10725</v>
      </c>
      <c r="M9434" s="12"/>
    </row>
    <row r="9435" spans="1:13" x14ac:dyDescent="0.3">
      <c r="A9435" s="18">
        <v>9433</v>
      </c>
      <c r="B9435" s="18">
        <f t="shared" si="294"/>
        <v>2021</v>
      </c>
      <c r="C9435" s="17">
        <v>44287</v>
      </c>
      <c r="D9435" s="18" t="s">
        <v>130</v>
      </c>
      <c r="E9435" s="18" t="s">
        <v>164</v>
      </c>
      <c r="F9435" s="18" t="str">
        <f t="shared" si="295"/>
        <v>National Grid-Rockland Muni Agg Rate-44287</v>
      </c>
      <c r="G9435" s="11" t="s">
        <v>131</v>
      </c>
      <c r="H9435" s="11" t="s">
        <v>54</v>
      </c>
      <c r="I9435" s="11" t="s">
        <v>99</v>
      </c>
      <c r="J9435" s="11" t="s">
        <v>271</v>
      </c>
      <c r="K9435" s="11" t="str">
        <f>IFERROR(INDEX('EDC Component Dictionary'!$C$5:$C$37,MATCH('Rates Database'!J9435,'EDC Component Dictionary'!$B$5:$B$37,0)), "Energy Supply")</f>
        <v>Energy Supply</v>
      </c>
      <c r="L9435" s="12">
        <v>0.10757</v>
      </c>
      <c r="M9435" s="12"/>
    </row>
    <row r="9436" spans="1:13" x14ac:dyDescent="0.3">
      <c r="A9436" s="18">
        <v>9434</v>
      </c>
      <c r="B9436" s="18">
        <f t="shared" si="294"/>
        <v>2021</v>
      </c>
      <c r="C9436" s="17">
        <v>44287</v>
      </c>
      <c r="D9436" s="18" t="s">
        <v>130</v>
      </c>
      <c r="E9436" s="18" t="s">
        <v>164</v>
      </c>
      <c r="F9436" s="18" t="str">
        <f t="shared" si="295"/>
        <v>National Grid-Bellingham Muni Agg Rate-44287</v>
      </c>
      <c r="G9436" s="11" t="s">
        <v>131</v>
      </c>
      <c r="H9436" s="11" t="s">
        <v>54</v>
      </c>
      <c r="I9436" s="11" t="s">
        <v>99</v>
      </c>
      <c r="J9436" s="11" t="s">
        <v>244</v>
      </c>
      <c r="K9436" s="11" t="str">
        <f>IFERROR(INDEX('EDC Component Dictionary'!$C$5:$C$37,MATCH('Rates Database'!J9436,'EDC Component Dictionary'!$B$5:$B$37,0)), "Energy Supply")</f>
        <v>Energy Supply</v>
      </c>
      <c r="L9436" s="12">
        <v>0.10765</v>
      </c>
      <c r="M9436" s="12"/>
    </row>
    <row r="9437" spans="1:13" x14ac:dyDescent="0.3">
      <c r="A9437" s="18">
        <v>9435</v>
      </c>
      <c r="B9437" s="18">
        <f t="shared" si="294"/>
        <v>2021</v>
      </c>
      <c r="C9437" s="17">
        <v>44287</v>
      </c>
      <c r="D9437" s="18" t="s">
        <v>130</v>
      </c>
      <c r="E9437" s="18" t="s">
        <v>164</v>
      </c>
      <c r="F9437" s="18" t="str">
        <f t="shared" si="295"/>
        <v>National Grid-Egremont Muni Agg Rate-44287</v>
      </c>
      <c r="G9437" s="11" t="s">
        <v>131</v>
      </c>
      <c r="H9437" s="11" t="s">
        <v>54</v>
      </c>
      <c r="I9437" s="11" t="s">
        <v>99</v>
      </c>
      <c r="J9437" s="11" t="s">
        <v>248</v>
      </c>
      <c r="K9437" s="11" t="str">
        <f>IFERROR(INDEX('EDC Component Dictionary'!$C$5:$C$37,MATCH('Rates Database'!J9437,'EDC Component Dictionary'!$B$5:$B$37,0)), "Energy Supply")</f>
        <v>Energy Supply</v>
      </c>
      <c r="L9437" s="12">
        <v>0.10786999999999999</v>
      </c>
      <c r="M9437" s="12"/>
    </row>
    <row r="9438" spans="1:13" x14ac:dyDescent="0.3">
      <c r="A9438" s="18">
        <v>9436</v>
      </c>
      <c r="B9438" s="18">
        <f t="shared" si="294"/>
        <v>2021</v>
      </c>
      <c r="C9438" s="17">
        <v>44287</v>
      </c>
      <c r="D9438" s="18" t="s">
        <v>130</v>
      </c>
      <c r="E9438" s="18" t="s">
        <v>164</v>
      </c>
      <c r="F9438" s="18" t="str">
        <f t="shared" si="295"/>
        <v>National Grid-North Andover Muni Agg Rate-44287</v>
      </c>
      <c r="G9438" s="11" t="s">
        <v>131</v>
      </c>
      <c r="H9438" s="11" t="s">
        <v>54</v>
      </c>
      <c r="I9438" s="11" t="s">
        <v>99</v>
      </c>
      <c r="J9438" s="11" t="s">
        <v>259</v>
      </c>
      <c r="K9438" s="11" t="str">
        <f>IFERROR(INDEX('EDC Component Dictionary'!$C$5:$C$37,MATCH('Rates Database'!J9438,'EDC Component Dictionary'!$B$5:$B$37,0)), "Energy Supply")</f>
        <v>Energy Supply</v>
      </c>
      <c r="L9438" s="12">
        <v>0.1079</v>
      </c>
      <c r="M9438" s="12"/>
    </row>
    <row r="9439" spans="1:13" x14ac:dyDescent="0.3">
      <c r="A9439" s="18">
        <v>9437</v>
      </c>
      <c r="B9439" s="18">
        <f t="shared" si="294"/>
        <v>2021</v>
      </c>
      <c r="C9439" s="17">
        <v>44287</v>
      </c>
      <c r="D9439" s="18" t="s">
        <v>130</v>
      </c>
      <c r="E9439" s="18" t="s">
        <v>163</v>
      </c>
      <c r="F9439" s="18" t="str">
        <f t="shared" si="295"/>
        <v>Eversource_EMA-Dedham Muni Agg Rate-44287</v>
      </c>
      <c r="G9439" s="11" t="s">
        <v>131</v>
      </c>
      <c r="H9439" s="11" t="s">
        <v>54</v>
      </c>
      <c r="I9439" s="11" t="s">
        <v>99</v>
      </c>
      <c r="J9439" s="11" t="s">
        <v>278</v>
      </c>
      <c r="K9439" s="11" t="str">
        <f>IFERROR(INDEX('EDC Component Dictionary'!$C$5:$C$37,MATCH('Rates Database'!J9439,'EDC Component Dictionary'!$B$5:$B$37,0)), "Energy Supply")</f>
        <v>Energy Supply</v>
      </c>
      <c r="L9439" s="12">
        <v>0.10797</v>
      </c>
      <c r="M9439" s="12"/>
    </row>
    <row r="9440" spans="1:13" x14ac:dyDescent="0.3">
      <c r="A9440" s="18">
        <v>9438</v>
      </c>
      <c r="B9440" s="18">
        <f t="shared" si="294"/>
        <v>2021</v>
      </c>
      <c r="C9440" s="17">
        <v>44287</v>
      </c>
      <c r="D9440" s="18" t="s">
        <v>130</v>
      </c>
      <c r="E9440" s="18" t="s">
        <v>163</v>
      </c>
      <c r="F9440" s="18" t="str">
        <f t="shared" si="295"/>
        <v>Eversource_EMA-Lexington Muni Agg Rate-44287</v>
      </c>
      <c r="G9440" s="11" t="s">
        <v>131</v>
      </c>
      <c r="H9440" s="11" t="s">
        <v>54</v>
      </c>
      <c r="I9440" s="11" t="s">
        <v>99</v>
      </c>
      <c r="J9440" s="11" t="s">
        <v>254</v>
      </c>
      <c r="K9440" s="11" t="str">
        <f>IFERROR(INDEX('EDC Component Dictionary'!$C$5:$C$37,MATCH('Rates Database'!J9440,'EDC Component Dictionary'!$B$5:$B$37,0)), "Energy Supply")</f>
        <v>Energy Supply</v>
      </c>
      <c r="L9440" s="12">
        <v>0.10796</v>
      </c>
      <c r="M9440" s="12"/>
    </row>
    <row r="9441" spans="1:13" x14ac:dyDescent="0.3">
      <c r="A9441" s="18">
        <v>9439</v>
      </c>
      <c r="B9441" s="18">
        <f t="shared" si="294"/>
        <v>2021</v>
      </c>
      <c r="C9441" s="17">
        <v>44287</v>
      </c>
      <c r="D9441" s="18" t="s">
        <v>130</v>
      </c>
      <c r="E9441" s="18" t="s">
        <v>164</v>
      </c>
      <c r="F9441" s="18" t="str">
        <f t="shared" si="295"/>
        <v>National Grid-Haverhill Muni Agg Rate-44287</v>
      </c>
      <c r="G9441" s="11" t="s">
        <v>131</v>
      </c>
      <c r="H9441" s="11" t="s">
        <v>54</v>
      </c>
      <c r="I9441" s="11" t="s">
        <v>99</v>
      </c>
      <c r="J9441" s="11" t="s">
        <v>297</v>
      </c>
      <c r="K9441" s="11" t="str">
        <f>IFERROR(INDEX('EDC Component Dictionary'!$C$5:$C$37,MATCH('Rates Database'!J9441,'EDC Component Dictionary'!$B$5:$B$37,0)), "Energy Supply")</f>
        <v>Energy Supply</v>
      </c>
      <c r="L9441" s="12">
        <v>0.1086</v>
      </c>
      <c r="M9441" s="12"/>
    </row>
    <row r="9442" spans="1:13" x14ac:dyDescent="0.3">
      <c r="A9442" s="18">
        <v>9440</v>
      </c>
      <c r="B9442" s="18">
        <f t="shared" si="294"/>
        <v>2021</v>
      </c>
      <c r="C9442" s="17">
        <v>44287</v>
      </c>
      <c r="D9442" s="18" t="s">
        <v>130</v>
      </c>
      <c r="E9442" s="18" t="s">
        <v>163</v>
      </c>
      <c r="F9442" s="18" t="str">
        <f t="shared" si="295"/>
        <v>Eversource_EMA-Fairhaven Muni Agg Rate-44287</v>
      </c>
      <c r="G9442" s="11" t="s">
        <v>131</v>
      </c>
      <c r="H9442" s="11" t="s">
        <v>54</v>
      </c>
      <c r="I9442" s="11" t="s">
        <v>99</v>
      </c>
      <c r="J9442" s="11" t="s">
        <v>193</v>
      </c>
      <c r="K9442" s="11" t="str">
        <f>IFERROR(INDEX('EDC Component Dictionary'!$C$5:$C$37,MATCH('Rates Database'!J9442,'EDC Component Dictionary'!$B$5:$B$37,0)), "Energy Supply")</f>
        <v>Energy Supply</v>
      </c>
      <c r="L9442" s="12">
        <v>0.10856</v>
      </c>
      <c r="M9442" s="12"/>
    </row>
    <row r="9443" spans="1:13" x14ac:dyDescent="0.3">
      <c r="A9443" s="18">
        <v>9441</v>
      </c>
      <c r="B9443" s="18">
        <f t="shared" si="294"/>
        <v>2021</v>
      </c>
      <c r="C9443" s="17">
        <v>44287</v>
      </c>
      <c r="D9443" s="18" t="s">
        <v>130</v>
      </c>
      <c r="E9443" s="18" t="s">
        <v>164</v>
      </c>
      <c r="F9443" s="18" t="str">
        <f t="shared" si="295"/>
        <v>National Grid-Grafton Muni Agg Rate-44287</v>
      </c>
      <c r="G9443" s="11" t="s">
        <v>131</v>
      </c>
      <c r="H9443" s="11" t="s">
        <v>54</v>
      </c>
      <c r="I9443" s="11" t="s">
        <v>99</v>
      </c>
      <c r="J9443" s="11" t="s">
        <v>229</v>
      </c>
      <c r="K9443" s="11" t="str">
        <f>IFERROR(INDEX('EDC Component Dictionary'!$C$5:$C$37,MATCH('Rates Database'!J9443,'EDC Component Dictionary'!$B$5:$B$37,0)), "Energy Supply")</f>
        <v>Energy Supply</v>
      </c>
      <c r="L9443" s="12">
        <v>0.10911999999999999</v>
      </c>
      <c r="M9443" s="12"/>
    </row>
    <row r="9444" spans="1:13" x14ac:dyDescent="0.3">
      <c r="A9444" s="18">
        <v>9442</v>
      </c>
      <c r="B9444" s="18">
        <f t="shared" si="294"/>
        <v>2021</v>
      </c>
      <c r="C9444" s="17">
        <v>44287</v>
      </c>
      <c r="D9444" s="18" t="s">
        <v>130</v>
      </c>
      <c r="E9444" s="18" t="s">
        <v>164</v>
      </c>
      <c r="F9444" s="18" t="str">
        <f t="shared" si="295"/>
        <v>National Grid-Southborough Muni Agg Rate-44287</v>
      </c>
      <c r="G9444" s="11" t="s">
        <v>131</v>
      </c>
      <c r="H9444" s="11" t="s">
        <v>54</v>
      </c>
      <c r="I9444" s="11" t="s">
        <v>99</v>
      </c>
      <c r="J9444" s="11" t="s">
        <v>231</v>
      </c>
      <c r="K9444" s="11" t="str">
        <f>IFERROR(INDEX('EDC Component Dictionary'!$C$5:$C$37,MATCH('Rates Database'!J9444,'EDC Component Dictionary'!$B$5:$B$37,0)), "Energy Supply")</f>
        <v>Energy Supply</v>
      </c>
      <c r="L9444" s="12">
        <v>0.10935</v>
      </c>
      <c r="M9444" s="12"/>
    </row>
    <row r="9445" spans="1:13" x14ac:dyDescent="0.3">
      <c r="A9445" s="18">
        <v>9443</v>
      </c>
      <c r="B9445" s="18">
        <f t="shared" si="294"/>
        <v>2021</v>
      </c>
      <c r="C9445" s="17">
        <v>44287</v>
      </c>
      <c r="D9445" s="18" t="s">
        <v>130</v>
      </c>
      <c r="E9445" s="18" t="s">
        <v>163</v>
      </c>
      <c r="F9445" s="18" t="str">
        <f t="shared" si="295"/>
        <v>Eversource_EMA-Acton Muni Agg Rate-44287</v>
      </c>
      <c r="G9445" s="11" t="s">
        <v>131</v>
      </c>
      <c r="H9445" s="11" t="s">
        <v>54</v>
      </c>
      <c r="I9445" s="11" t="s">
        <v>99</v>
      </c>
      <c r="J9445" s="11" t="s">
        <v>226</v>
      </c>
      <c r="K9445" s="11" t="str">
        <f>IFERROR(INDEX('EDC Component Dictionary'!$C$5:$C$37,MATCH('Rates Database'!J9445,'EDC Component Dictionary'!$B$5:$B$37,0)), "Energy Supply")</f>
        <v>Energy Supply</v>
      </c>
      <c r="L9445" s="12">
        <v>0.11038000000000001</v>
      </c>
      <c r="M9445" s="12"/>
    </row>
    <row r="9446" spans="1:13" x14ac:dyDescent="0.3">
      <c r="A9446" s="18">
        <v>9444</v>
      </c>
      <c r="B9446" s="18">
        <f t="shared" si="294"/>
        <v>2021</v>
      </c>
      <c r="C9446" s="17">
        <v>44287</v>
      </c>
      <c r="D9446" s="18" t="s">
        <v>130</v>
      </c>
      <c r="E9446" s="18" t="s">
        <v>36</v>
      </c>
      <c r="F9446" s="18" t="str">
        <f t="shared" si="295"/>
        <v>Unitil-Lunenburg Muni Agg Rate-44287</v>
      </c>
      <c r="G9446" s="11" t="s">
        <v>131</v>
      </c>
      <c r="H9446" s="11" t="s">
        <v>54</v>
      </c>
      <c r="I9446" s="11" t="s">
        <v>99</v>
      </c>
      <c r="J9446" s="11" t="s">
        <v>239</v>
      </c>
      <c r="K9446" s="11" t="str">
        <f>IFERROR(INDEX('EDC Component Dictionary'!$C$5:$C$37,MATCH('Rates Database'!J9446,'EDC Component Dictionary'!$B$5:$B$37,0)), "Energy Supply")</f>
        <v>Energy Supply</v>
      </c>
      <c r="L9446" s="12">
        <v>0.10997999999999999</v>
      </c>
      <c r="M9446" s="12"/>
    </row>
    <row r="9447" spans="1:13" x14ac:dyDescent="0.3">
      <c r="A9447" s="18">
        <v>9445</v>
      </c>
      <c r="B9447" s="18">
        <f t="shared" si="294"/>
        <v>2021</v>
      </c>
      <c r="C9447" s="17">
        <v>44287</v>
      </c>
      <c r="D9447" s="18" t="s">
        <v>130</v>
      </c>
      <c r="E9447" s="18" t="s">
        <v>163</v>
      </c>
      <c r="F9447" s="18" t="str">
        <f t="shared" si="295"/>
        <v>Eversource_EMA-Arlington Muni Agg Rate-44287</v>
      </c>
      <c r="G9447" s="11" t="s">
        <v>131</v>
      </c>
      <c r="H9447" s="11" t="s">
        <v>54</v>
      </c>
      <c r="I9447" s="11" t="s">
        <v>99</v>
      </c>
      <c r="J9447" s="11" t="s">
        <v>228</v>
      </c>
      <c r="K9447" s="11" t="str">
        <f>IFERROR(INDEX('EDC Component Dictionary'!$C$5:$C$37,MATCH('Rates Database'!J9447,'EDC Component Dictionary'!$B$5:$B$37,0)), "Energy Supply")</f>
        <v>Energy Supply</v>
      </c>
      <c r="L9447" s="12">
        <v>0.11183</v>
      </c>
      <c r="M9447" s="12"/>
    </row>
    <row r="9448" spans="1:13" x14ac:dyDescent="0.3">
      <c r="A9448" s="18">
        <v>9446</v>
      </c>
      <c r="B9448" s="18">
        <f t="shared" si="294"/>
        <v>2021</v>
      </c>
      <c r="C9448" s="17">
        <v>44287</v>
      </c>
      <c r="D9448" s="18" t="s">
        <v>130</v>
      </c>
      <c r="E9448" s="18" t="s">
        <v>164</v>
      </c>
      <c r="F9448" s="18" t="str">
        <f t="shared" si="295"/>
        <v>National Grid-Salisbury Muni Agg Rate-44287</v>
      </c>
      <c r="G9448" s="11" t="s">
        <v>131</v>
      </c>
      <c r="H9448" s="11" t="s">
        <v>54</v>
      </c>
      <c r="I9448" s="11" t="s">
        <v>99</v>
      </c>
      <c r="J9448" s="11" t="s">
        <v>241</v>
      </c>
      <c r="K9448" s="11" t="str">
        <f>IFERROR(INDEX('EDC Component Dictionary'!$C$5:$C$37,MATCH('Rates Database'!J9448,'EDC Component Dictionary'!$B$5:$B$37,0)), "Energy Supply")</f>
        <v>Energy Supply</v>
      </c>
      <c r="L9448" s="12">
        <v>0.11065</v>
      </c>
      <c r="M9448" s="12"/>
    </row>
    <row r="9449" spans="1:13" x14ac:dyDescent="0.3">
      <c r="A9449" s="18">
        <v>9447</v>
      </c>
      <c r="B9449" s="18">
        <f t="shared" si="294"/>
        <v>2021</v>
      </c>
      <c r="C9449" s="17">
        <v>44287</v>
      </c>
      <c r="D9449" s="18" t="s">
        <v>130</v>
      </c>
      <c r="E9449" s="18" t="s">
        <v>164</v>
      </c>
      <c r="F9449" s="18" t="str">
        <f t="shared" si="295"/>
        <v>National Grid-Gloucester Muni Agg Rate-44287</v>
      </c>
      <c r="G9449" s="11" t="s">
        <v>131</v>
      </c>
      <c r="H9449" s="11" t="s">
        <v>54</v>
      </c>
      <c r="I9449" s="11" t="s">
        <v>99</v>
      </c>
      <c r="J9449" s="11" t="s">
        <v>242</v>
      </c>
      <c r="K9449" s="11" t="str">
        <f>IFERROR(INDEX('EDC Component Dictionary'!$C$5:$C$37,MATCH('Rates Database'!J9449,'EDC Component Dictionary'!$B$5:$B$37,0)), "Energy Supply")</f>
        <v>Energy Supply</v>
      </c>
      <c r="L9449" s="12">
        <v>0.11135</v>
      </c>
      <c r="M9449" s="12"/>
    </row>
    <row r="9450" spans="1:13" x14ac:dyDescent="0.3">
      <c r="A9450" s="18">
        <v>9448</v>
      </c>
      <c r="B9450" s="18">
        <f t="shared" si="294"/>
        <v>2021</v>
      </c>
      <c r="C9450" s="17">
        <v>44287</v>
      </c>
      <c r="D9450" s="18" t="s">
        <v>130</v>
      </c>
      <c r="E9450" s="18" t="s">
        <v>163</v>
      </c>
      <c r="F9450" s="18" t="str">
        <f t="shared" si="295"/>
        <v>Eversource_EMA-Bedford Muni Agg Rate-44287</v>
      </c>
      <c r="G9450" s="11" t="s">
        <v>131</v>
      </c>
      <c r="H9450" s="11" t="s">
        <v>54</v>
      </c>
      <c r="I9450" s="11" t="s">
        <v>99</v>
      </c>
      <c r="J9450" s="11" t="s">
        <v>274</v>
      </c>
      <c r="K9450" s="11" t="str">
        <f>IFERROR(INDEX('EDC Component Dictionary'!$C$5:$C$37,MATCH('Rates Database'!J9450,'EDC Component Dictionary'!$B$5:$B$37,0)), "Energy Supply")</f>
        <v>Energy Supply</v>
      </c>
      <c r="L9450" s="12">
        <v>0.11132</v>
      </c>
      <c r="M9450" s="12"/>
    </row>
    <row r="9451" spans="1:13" x14ac:dyDescent="0.3">
      <c r="A9451" s="18">
        <v>9449</v>
      </c>
      <c r="B9451" s="18">
        <f t="shared" si="294"/>
        <v>2021</v>
      </c>
      <c r="C9451" s="17">
        <v>44287</v>
      </c>
      <c r="D9451" s="18" t="s">
        <v>130</v>
      </c>
      <c r="E9451" s="18" t="s">
        <v>164</v>
      </c>
      <c r="F9451" s="18" t="str">
        <f t="shared" si="295"/>
        <v>National Grid-Salem Muni Agg Rate-44287</v>
      </c>
      <c r="G9451" s="11" t="s">
        <v>131</v>
      </c>
      <c r="H9451" s="11" t="s">
        <v>54</v>
      </c>
      <c r="I9451" s="11" t="s">
        <v>99</v>
      </c>
      <c r="J9451" s="11" t="s">
        <v>175</v>
      </c>
      <c r="K9451" s="11" t="str">
        <f>IFERROR(INDEX('EDC Component Dictionary'!$C$5:$C$37,MATCH('Rates Database'!J9451,'EDC Component Dictionary'!$B$5:$B$37,0)), "Energy Supply")</f>
        <v>Energy Supply</v>
      </c>
      <c r="L9451" s="12">
        <v>0.11103</v>
      </c>
      <c r="M9451" s="12"/>
    </row>
    <row r="9452" spans="1:13" x14ac:dyDescent="0.3">
      <c r="A9452" s="18">
        <v>9450</v>
      </c>
      <c r="B9452" s="18">
        <f t="shared" si="294"/>
        <v>2021</v>
      </c>
      <c r="C9452" s="17">
        <v>44287</v>
      </c>
      <c r="D9452" s="18" t="s">
        <v>130</v>
      </c>
      <c r="E9452" s="18" t="s">
        <v>163</v>
      </c>
      <c r="F9452" s="18" t="str">
        <f t="shared" si="295"/>
        <v>Eversource_EMA-Winchester Muni Agg Rate-44287</v>
      </c>
      <c r="G9452" s="11" t="s">
        <v>131</v>
      </c>
      <c r="H9452" s="11" t="s">
        <v>54</v>
      </c>
      <c r="I9452" s="11" t="s">
        <v>99</v>
      </c>
      <c r="J9452" s="11" t="s">
        <v>232</v>
      </c>
      <c r="K9452" s="11" t="str">
        <f>IFERROR(INDEX('EDC Component Dictionary'!$C$5:$C$37,MATCH('Rates Database'!J9452,'EDC Component Dictionary'!$B$5:$B$37,0)), "Energy Supply")</f>
        <v>Energy Supply</v>
      </c>
      <c r="L9452" s="12">
        <v>0.11233</v>
      </c>
      <c r="M9452" s="12"/>
    </row>
    <row r="9453" spans="1:13" x14ac:dyDescent="0.3">
      <c r="A9453" s="18">
        <v>9451</v>
      </c>
      <c r="B9453" s="18">
        <f t="shared" si="294"/>
        <v>2021</v>
      </c>
      <c r="C9453" s="17">
        <v>44287</v>
      </c>
      <c r="D9453" s="18" t="s">
        <v>130</v>
      </c>
      <c r="E9453" s="18" t="s">
        <v>164</v>
      </c>
      <c r="F9453" s="18" t="str">
        <f t="shared" si="295"/>
        <v>National Grid-Berlin Muni Agg Rate-44287</v>
      </c>
      <c r="G9453" s="11" t="s">
        <v>131</v>
      </c>
      <c r="H9453" s="11" t="s">
        <v>54</v>
      </c>
      <c r="I9453" s="11" t="s">
        <v>99</v>
      </c>
      <c r="J9453" s="11" t="s">
        <v>237</v>
      </c>
      <c r="K9453" s="11" t="str">
        <f>IFERROR(INDEX('EDC Component Dictionary'!$C$5:$C$37,MATCH('Rates Database'!J9453,'EDC Component Dictionary'!$B$5:$B$37,0)), "Energy Supply")</f>
        <v>Energy Supply</v>
      </c>
      <c r="L9453" s="12">
        <v>0.1119</v>
      </c>
      <c r="M9453" s="12"/>
    </row>
    <row r="9454" spans="1:13" x14ac:dyDescent="0.3">
      <c r="A9454" s="18">
        <v>9452</v>
      </c>
      <c r="B9454" s="18">
        <f t="shared" si="294"/>
        <v>2021</v>
      </c>
      <c r="C9454" s="17">
        <v>44287</v>
      </c>
      <c r="D9454" s="18" t="s">
        <v>130</v>
      </c>
      <c r="E9454" s="18" t="s">
        <v>164</v>
      </c>
      <c r="F9454" s="18" t="str">
        <f t="shared" si="295"/>
        <v>National Grid-Hamilton Muni Agg Rate-44287</v>
      </c>
      <c r="G9454" s="11" t="s">
        <v>131</v>
      </c>
      <c r="H9454" s="11" t="s">
        <v>54</v>
      </c>
      <c r="I9454" s="11" t="s">
        <v>99</v>
      </c>
      <c r="J9454" s="11" t="s">
        <v>250</v>
      </c>
      <c r="K9454" s="11" t="str">
        <f>IFERROR(INDEX('EDC Component Dictionary'!$C$5:$C$37,MATCH('Rates Database'!J9454,'EDC Component Dictionary'!$B$5:$B$37,0)), "Energy Supply")</f>
        <v>Energy Supply</v>
      </c>
      <c r="L9454" s="12">
        <v>0.11219</v>
      </c>
      <c r="M9454" s="12"/>
    </row>
    <row r="9455" spans="1:13" x14ac:dyDescent="0.3">
      <c r="A9455" s="18">
        <v>9453</v>
      </c>
      <c r="B9455" s="18">
        <f t="shared" si="294"/>
        <v>2021</v>
      </c>
      <c r="C9455" s="17">
        <v>44287</v>
      </c>
      <c r="D9455" s="18" t="s">
        <v>130</v>
      </c>
      <c r="E9455" s="18" t="s">
        <v>164</v>
      </c>
      <c r="F9455" s="18" t="str">
        <f t="shared" si="295"/>
        <v>National Grid-Nantucket Muni Agg Rate-44287</v>
      </c>
      <c r="G9455" s="11" t="s">
        <v>131</v>
      </c>
      <c r="H9455" s="11" t="s">
        <v>54</v>
      </c>
      <c r="I9455" s="11" t="s">
        <v>99</v>
      </c>
      <c r="J9455" s="11" t="s">
        <v>171</v>
      </c>
      <c r="K9455" s="11" t="str">
        <f>IFERROR(INDEX('EDC Component Dictionary'!$C$5:$C$37,MATCH('Rates Database'!J9455,'EDC Component Dictionary'!$B$5:$B$37,0)), "Energy Supply")</f>
        <v>Energy Supply</v>
      </c>
      <c r="L9455" s="12">
        <v>0.11307</v>
      </c>
      <c r="M9455" s="12"/>
    </row>
    <row r="9456" spans="1:13" x14ac:dyDescent="0.3">
      <c r="A9456" s="18">
        <v>9454</v>
      </c>
      <c r="B9456" s="18">
        <f t="shared" si="294"/>
        <v>2021</v>
      </c>
      <c r="C9456" s="17">
        <v>44287</v>
      </c>
      <c r="D9456" s="18" t="s">
        <v>130</v>
      </c>
      <c r="E9456" s="18" t="s">
        <v>164</v>
      </c>
      <c r="F9456" s="18" t="str">
        <f t="shared" si="295"/>
        <v>National Grid-West Bridgewater Muni Agg Rate-44287</v>
      </c>
      <c r="G9456" s="11" t="s">
        <v>131</v>
      </c>
      <c r="H9456" s="11" t="s">
        <v>54</v>
      </c>
      <c r="I9456" s="11" t="s">
        <v>99</v>
      </c>
      <c r="J9456" s="11" t="s">
        <v>247</v>
      </c>
      <c r="K9456" s="11" t="str">
        <f>IFERROR(INDEX('EDC Component Dictionary'!$C$5:$C$37,MATCH('Rates Database'!J9456,'EDC Component Dictionary'!$B$5:$B$37,0)), "Energy Supply")</f>
        <v>Energy Supply</v>
      </c>
      <c r="L9456" s="12">
        <v>0.11326</v>
      </c>
      <c r="M9456" s="12"/>
    </row>
    <row r="9457" spans="1:13" x14ac:dyDescent="0.3">
      <c r="A9457" s="18">
        <v>9455</v>
      </c>
      <c r="B9457" s="18">
        <f t="shared" si="294"/>
        <v>2021</v>
      </c>
      <c r="C9457" s="17">
        <v>44287</v>
      </c>
      <c r="D9457" s="18" t="s">
        <v>130</v>
      </c>
      <c r="E9457" s="18" t="s">
        <v>163</v>
      </c>
      <c r="F9457" s="18" t="str">
        <f t="shared" si="295"/>
        <v>Eversource_EMA-Boston Muni Agg Rate-44287</v>
      </c>
      <c r="G9457" s="11" t="s">
        <v>131</v>
      </c>
      <c r="H9457" s="11" t="s">
        <v>54</v>
      </c>
      <c r="I9457" s="11" t="s">
        <v>99</v>
      </c>
      <c r="J9457" s="11" t="s">
        <v>301</v>
      </c>
      <c r="K9457" s="11" t="str">
        <f>IFERROR(INDEX('EDC Component Dictionary'!$C$5:$C$37,MATCH('Rates Database'!J9457,'EDC Component Dictionary'!$B$5:$B$37,0)), "Energy Supply")</f>
        <v>Energy Supply</v>
      </c>
      <c r="L9457" s="12">
        <v>0.11421000000000001</v>
      </c>
      <c r="M9457" s="12"/>
    </row>
    <row r="9458" spans="1:13" x14ac:dyDescent="0.3">
      <c r="A9458" s="18">
        <v>9456</v>
      </c>
      <c r="B9458" s="18">
        <f t="shared" si="294"/>
        <v>2021</v>
      </c>
      <c r="C9458" s="17">
        <v>44287</v>
      </c>
      <c r="D9458" s="18" t="s">
        <v>130</v>
      </c>
      <c r="E9458" s="18" t="s">
        <v>164</v>
      </c>
      <c r="F9458" s="18" t="str">
        <f t="shared" si="295"/>
        <v>National Grid-Millville Muni Agg Rate-44287</v>
      </c>
      <c r="G9458" s="11" t="s">
        <v>131</v>
      </c>
      <c r="H9458" s="11" t="s">
        <v>54</v>
      </c>
      <c r="I9458" s="11" t="s">
        <v>99</v>
      </c>
      <c r="J9458" s="11" t="s">
        <v>251</v>
      </c>
      <c r="K9458" s="11" t="str">
        <f>IFERROR(INDEX('EDC Component Dictionary'!$C$5:$C$37,MATCH('Rates Database'!J9458,'EDC Component Dictionary'!$B$5:$B$37,0)), "Energy Supply")</f>
        <v>Energy Supply</v>
      </c>
      <c r="L9458" s="12">
        <v>0.11416999999999999</v>
      </c>
      <c r="M9458" s="12"/>
    </row>
    <row r="9459" spans="1:13" x14ac:dyDescent="0.3">
      <c r="A9459" s="18">
        <v>9457</v>
      </c>
      <c r="B9459" s="18">
        <f t="shared" si="294"/>
        <v>2021</v>
      </c>
      <c r="C9459" s="17">
        <v>44287</v>
      </c>
      <c r="D9459" s="18" t="s">
        <v>130</v>
      </c>
      <c r="E9459" s="18" t="s">
        <v>164</v>
      </c>
      <c r="F9459" s="18" t="str">
        <f t="shared" si="295"/>
        <v>National Grid-Worcester Muni Agg Rate-44287</v>
      </c>
      <c r="G9459" s="11" t="s">
        <v>131</v>
      </c>
      <c r="H9459" s="11" t="s">
        <v>54</v>
      </c>
      <c r="I9459" s="11" t="s">
        <v>99</v>
      </c>
      <c r="J9459" s="11" t="s">
        <v>281</v>
      </c>
      <c r="K9459" s="11" t="str">
        <f>IFERROR(INDEX('EDC Component Dictionary'!$C$5:$C$37,MATCH('Rates Database'!J9459,'EDC Component Dictionary'!$B$5:$B$37,0)), "Energy Supply")</f>
        <v>Energy Supply</v>
      </c>
      <c r="L9459" s="12">
        <v>0.11447</v>
      </c>
      <c r="M9459" s="12"/>
    </row>
    <row r="9460" spans="1:13" x14ac:dyDescent="0.3">
      <c r="A9460" s="18">
        <v>9458</v>
      </c>
      <c r="B9460" s="18">
        <f t="shared" si="294"/>
        <v>2021</v>
      </c>
      <c r="C9460" s="17">
        <v>44287</v>
      </c>
      <c r="D9460" s="18" t="s">
        <v>130</v>
      </c>
      <c r="E9460" s="18" t="s">
        <v>164</v>
      </c>
      <c r="F9460" s="18" t="str">
        <f t="shared" si="295"/>
        <v>National Grid-Swampscott Muni Agg Rate-44287</v>
      </c>
      <c r="G9460" s="11" t="s">
        <v>131</v>
      </c>
      <c r="H9460" s="11" t="s">
        <v>54</v>
      </c>
      <c r="I9460" s="11" t="s">
        <v>99</v>
      </c>
      <c r="J9460" s="11" t="s">
        <v>178</v>
      </c>
      <c r="K9460" s="11" t="str">
        <f>IFERROR(INDEX('EDC Component Dictionary'!$C$5:$C$37,MATCH('Rates Database'!J9460,'EDC Component Dictionary'!$B$5:$B$37,0)), "Energy Supply")</f>
        <v>Energy Supply</v>
      </c>
      <c r="L9460" s="12">
        <v>0.11446000000000001</v>
      </c>
      <c r="M9460" s="12"/>
    </row>
    <row r="9461" spans="1:13" x14ac:dyDescent="0.3">
      <c r="A9461" s="18">
        <v>9459</v>
      </c>
      <c r="B9461" s="18">
        <f t="shared" si="294"/>
        <v>2021</v>
      </c>
      <c r="C9461" s="17">
        <v>44287</v>
      </c>
      <c r="D9461" s="18" t="s">
        <v>130</v>
      </c>
      <c r="E9461" s="18" t="s">
        <v>163</v>
      </c>
      <c r="F9461" s="18" t="str">
        <f t="shared" si="295"/>
        <v>Eversource_EMA-Carlisle Muni Agg Rate-44287</v>
      </c>
      <c r="G9461" s="11" t="s">
        <v>131</v>
      </c>
      <c r="H9461" s="11" t="s">
        <v>54</v>
      </c>
      <c r="I9461" s="11" t="s">
        <v>99</v>
      </c>
      <c r="J9461" s="11" t="s">
        <v>236</v>
      </c>
      <c r="K9461" s="11" t="str">
        <f>IFERROR(INDEX('EDC Component Dictionary'!$C$5:$C$37,MATCH('Rates Database'!J9461,'EDC Component Dictionary'!$B$5:$B$37,0)), "Energy Supply")</f>
        <v>Energy Supply</v>
      </c>
      <c r="L9461" s="12">
        <v>0.11398</v>
      </c>
      <c r="M9461" s="12"/>
    </row>
    <row r="9462" spans="1:13" x14ac:dyDescent="0.3">
      <c r="A9462" s="18">
        <v>9460</v>
      </c>
      <c r="B9462" s="18">
        <f t="shared" si="294"/>
        <v>2021</v>
      </c>
      <c r="C9462" s="17">
        <v>44287</v>
      </c>
      <c r="D9462" s="18" t="s">
        <v>130</v>
      </c>
      <c r="E9462" s="18" t="s">
        <v>163</v>
      </c>
      <c r="F9462" s="18" t="str">
        <f t="shared" si="295"/>
        <v>Eversource_EMA-Watertown Muni Agg Rate-44287</v>
      </c>
      <c r="G9462" s="11" t="s">
        <v>131</v>
      </c>
      <c r="H9462" s="11" t="s">
        <v>54</v>
      </c>
      <c r="I9462" s="11" t="s">
        <v>99</v>
      </c>
      <c r="J9462" s="11" t="s">
        <v>275</v>
      </c>
      <c r="K9462" s="11" t="str">
        <f>IFERROR(INDEX('EDC Component Dictionary'!$C$5:$C$37,MATCH('Rates Database'!J9462,'EDC Component Dictionary'!$B$5:$B$37,0)), "Energy Supply")</f>
        <v>Energy Supply</v>
      </c>
      <c r="L9462" s="12">
        <v>0.11504</v>
      </c>
      <c r="M9462" s="12"/>
    </row>
    <row r="9463" spans="1:13" x14ac:dyDescent="0.3">
      <c r="A9463" s="18">
        <v>9461</v>
      </c>
      <c r="B9463" s="18">
        <f t="shared" si="294"/>
        <v>2021</v>
      </c>
      <c r="C9463" s="17">
        <v>44287</v>
      </c>
      <c r="D9463" s="18" t="s">
        <v>130</v>
      </c>
      <c r="E9463" s="18" t="s">
        <v>164</v>
      </c>
      <c r="F9463" s="18" t="str">
        <f t="shared" si="295"/>
        <v>National Grid-Medford Muni Agg Rate-44287</v>
      </c>
      <c r="G9463" s="11" t="s">
        <v>131</v>
      </c>
      <c r="H9463" s="11" t="s">
        <v>54</v>
      </c>
      <c r="I9463" s="11" t="s">
        <v>99</v>
      </c>
      <c r="J9463" s="11" t="s">
        <v>279</v>
      </c>
      <c r="K9463" s="11" t="str">
        <f>IFERROR(INDEX('EDC Component Dictionary'!$C$5:$C$37,MATCH('Rates Database'!J9463,'EDC Component Dictionary'!$B$5:$B$37,0)), "Energy Supply")</f>
        <v>Energy Supply</v>
      </c>
      <c r="L9463" s="12">
        <v>0.1153</v>
      </c>
      <c r="M9463" s="12"/>
    </row>
    <row r="9464" spans="1:13" x14ac:dyDescent="0.3">
      <c r="A9464" s="18">
        <v>9462</v>
      </c>
      <c r="B9464" s="18">
        <f t="shared" si="294"/>
        <v>2021</v>
      </c>
      <c r="C9464" s="17">
        <v>44287</v>
      </c>
      <c r="D9464" s="18" t="s">
        <v>130</v>
      </c>
      <c r="E9464" s="18" t="s">
        <v>163</v>
      </c>
      <c r="F9464" s="18" t="str">
        <f t="shared" si="295"/>
        <v>Eversource_EMA-Natick Muni Agg Rate-44287</v>
      </c>
      <c r="G9464" s="11" t="s">
        <v>131</v>
      </c>
      <c r="H9464" s="11" t="s">
        <v>54</v>
      </c>
      <c r="I9464" s="11" t="s">
        <v>99</v>
      </c>
      <c r="J9464" s="11" t="s">
        <v>252</v>
      </c>
      <c r="K9464" s="11" t="str">
        <f>IFERROR(INDEX('EDC Component Dictionary'!$C$5:$C$37,MATCH('Rates Database'!J9464,'EDC Component Dictionary'!$B$5:$B$37,0)), "Energy Supply")</f>
        <v>Energy Supply</v>
      </c>
      <c r="L9464" s="12">
        <v>0.1157</v>
      </c>
      <c r="M9464" s="12"/>
    </row>
    <row r="9465" spans="1:13" x14ac:dyDescent="0.3">
      <c r="A9465" s="18">
        <v>9463</v>
      </c>
      <c r="B9465" s="18">
        <f t="shared" si="294"/>
        <v>2021</v>
      </c>
      <c r="C9465" s="17">
        <v>44287</v>
      </c>
      <c r="D9465" s="18" t="s">
        <v>130</v>
      </c>
      <c r="E9465" s="18" t="s">
        <v>163</v>
      </c>
      <c r="F9465" s="18" t="str">
        <f t="shared" si="295"/>
        <v>Eversource_EMA-Sharon Muni Agg Rate-44287</v>
      </c>
      <c r="G9465" s="11" t="s">
        <v>131</v>
      </c>
      <c r="H9465" s="11" t="s">
        <v>54</v>
      </c>
      <c r="I9465" s="11" t="s">
        <v>99</v>
      </c>
      <c r="J9465" s="11" t="s">
        <v>302</v>
      </c>
      <c r="K9465" s="11" t="str">
        <f>IFERROR(INDEX('EDC Component Dictionary'!$C$5:$C$37,MATCH('Rates Database'!J9465,'EDC Component Dictionary'!$B$5:$B$37,0)), "Energy Supply")</f>
        <v>Energy Supply</v>
      </c>
      <c r="L9465" s="12">
        <v>0.11541999999999999</v>
      </c>
      <c r="M9465" s="12"/>
    </row>
    <row r="9466" spans="1:13" x14ac:dyDescent="0.3">
      <c r="A9466" s="18">
        <v>9464</v>
      </c>
      <c r="B9466" s="18">
        <f t="shared" si="294"/>
        <v>2021</v>
      </c>
      <c r="C9466" s="17">
        <v>44287</v>
      </c>
      <c r="D9466" s="18" t="s">
        <v>130</v>
      </c>
      <c r="E9466" s="18" t="s">
        <v>163</v>
      </c>
      <c r="F9466" s="18" t="str">
        <f t="shared" si="295"/>
        <v>Eversource_EMA-Brookline Muni Agg Rate-44287</v>
      </c>
      <c r="G9466" s="11" t="s">
        <v>131</v>
      </c>
      <c r="H9466" s="11" t="s">
        <v>54</v>
      </c>
      <c r="I9466" s="11" t="s">
        <v>99</v>
      </c>
      <c r="J9466" s="11" t="s">
        <v>243</v>
      </c>
      <c r="K9466" s="11" t="str">
        <f>IFERROR(INDEX('EDC Component Dictionary'!$C$5:$C$37,MATCH('Rates Database'!J9466,'EDC Component Dictionary'!$B$5:$B$37,0)), "Energy Supply")</f>
        <v>Energy Supply</v>
      </c>
      <c r="L9466" s="12">
        <v>0.11687</v>
      </c>
      <c r="M9466" s="12"/>
    </row>
    <row r="9467" spans="1:13" x14ac:dyDescent="0.3">
      <c r="A9467" s="18">
        <v>9465</v>
      </c>
      <c r="B9467" s="18">
        <f t="shared" si="294"/>
        <v>2021</v>
      </c>
      <c r="C9467" s="17">
        <v>44287</v>
      </c>
      <c r="D9467" s="18" t="s">
        <v>130</v>
      </c>
      <c r="E9467" s="18" t="s">
        <v>163</v>
      </c>
      <c r="F9467" s="18" t="str">
        <f t="shared" si="295"/>
        <v>Eversource_EMA-Lincoln Muni Agg Rate-44287</v>
      </c>
      <c r="G9467" s="11" t="s">
        <v>131</v>
      </c>
      <c r="H9467" s="11" t="s">
        <v>54</v>
      </c>
      <c r="I9467" s="11" t="s">
        <v>99</v>
      </c>
      <c r="J9467" s="11" t="s">
        <v>303</v>
      </c>
      <c r="K9467" s="11" t="str">
        <f>IFERROR(INDEX('EDC Component Dictionary'!$C$5:$C$37,MATCH('Rates Database'!J9467,'EDC Component Dictionary'!$B$5:$B$37,0)), "Energy Supply")</f>
        <v>Energy Supply</v>
      </c>
      <c r="L9467" s="12">
        <v>0.11824</v>
      </c>
      <c r="M9467" s="12"/>
    </row>
    <row r="9468" spans="1:13" x14ac:dyDescent="0.3">
      <c r="A9468" s="18">
        <v>9466</v>
      </c>
      <c r="B9468" s="18">
        <f t="shared" si="294"/>
        <v>2021</v>
      </c>
      <c r="C9468" s="17">
        <v>44287</v>
      </c>
      <c r="D9468" s="18" t="s">
        <v>130</v>
      </c>
      <c r="E9468" s="18" t="s">
        <v>163</v>
      </c>
      <c r="F9468" s="18" t="str">
        <f t="shared" si="295"/>
        <v>Eversource_EMA-Cape Light Compact JPE Muni Agg Rate-44287</v>
      </c>
      <c r="G9468" s="11" t="s">
        <v>131</v>
      </c>
      <c r="H9468" s="11" t="s">
        <v>54</v>
      </c>
      <c r="I9468" s="11" t="s">
        <v>99</v>
      </c>
      <c r="J9468" s="11" t="s">
        <v>264</v>
      </c>
      <c r="K9468" s="11" t="str">
        <f>IFERROR(INDEX('EDC Component Dictionary'!$C$5:$C$37,MATCH('Rates Database'!J9468,'EDC Component Dictionary'!$B$5:$B$37,0)), "Energy Supply")</f>
        <v>Energy Supply</v>
      </c>
      <c r="L9468" s="12">
        <v>0.11851</v>
      </c>
      <c r="M9468" s="12"/>
    </row>
    <row r="9469" spans="1:13" x14ac:dyDescent="0.3">
      <c r="A9469" s="18">
        <v>9467</v>
      </c>
      <c r="B9469" s="18">
        <f t="shared" si="294"/>
        <v>2021</v>
      </c>
      <c r="C9469" s="17">
        <v>44287</v>
      </c>
      <c r="D9469" s="18" t="s">
        <v>130</v>
      </c>
      <c r="E9469" s="18" t="s">
        <v>164</v>
      </c>
      <c r="F9469" s="18" t="str">
        <f t="shared" si="295"/>
        <v>National Grid-Lowell Muni Agg Rate-44287</v>
      </c>
      <c r="G9469" s="11" t="s">
        <v>131</v>
      </c>
      <c r="H9469" s="11" t="s">
        <v>54</v>
      </c>
      <c r="I9469" s="11" t="s">
        <v>99</v>
      </c>
      <c r="J9469" s="11" t="s">
        <v>262</v>
      </c>
      <c r="K9469" s="11" t="str">
        <f>IFERROR(INDEX('EDC Component Dictionary'!$C$5:$C$37,MATCH('Rates Database'!J9469,'EDC Component Dictionary'!$B$5:$B$37,0)), "Energy Supply")</f>
        <v>Energy Supply</v>
      </c>
      <c r="L9469" s="12">
        <v>0.11874</v>
      </c>
      <c r="M9469" s="12"/>
    </row>
    <row r="9470" spans="1:13" x14ac:dyDescent="0.3">
      <c r="A9470" s="18">
        <v>9468</v>
      </c>
      <c r="B9470" s="18">
        <f t="shared" si="294"/>
        <v>2021</v>
      </c>
      <c r="C9470" s="17">
        <v>44287</v>
      </c>
      <c r="D9470" s="18" t="s">
        <v>130</v>
      </c>
      <c r="E9470" s="18" t="s">
        <v>163</v>
      </c>
      <c r="F9470" s="18" t="str">
        <f t="shared" si="295"/>
        <v>Eversource_EMA-Newton Muni Agg Rate-44287</v>
      </c>
      <c r="G9470" s="11" t="s">
        <v>131</v>
      </c>
      <c r="H9470" s="11" t="s">
        <v>54</v>
      </c>
      <c r="I9470" s="11" t="s">
        <v>99</v>
      </c>
      <c r="J9470" s="11" t="s">
        <v>268</v>
      </c>
      <c r="K9470" s="11" t="str">
        <f>IFERROR(INDEX('EDC Component Dictionary'!$C$5:$C$37,MATCH('Rates Database'!J9470,'EDC Component Dictionary'!$B$5:$B$37,0)), "Energy Supply")</f>
        <v>Energy Supply</v>
      </c>
      <c r="L9470" s="12">
        <v>0.13402</v>
      </c>
      <c r="M9470" s="12"/>
    </row>
    <row r="9471" spans="1:13" x14ac:dyDescent="0.3">
      <c r="A9471" s="18">
        <v>9469</v>
      </c>
      <c r="B9471" s="18">
        <f t="shared" si="294"/>
        <v>2021</v>
      </c>
      <c r="C9471" s="17">
        <v>44317</v>
      </c>
      <c r="D9471" s="18" t="s">
        <v>130</v>
      </c>
      <c r="E9471" s="18" t="s">
        <v>164</v>
      </c>
      <c r="F9471" s="18" t="str">
        <f t="shared" si="295"/>
        <v>National Grid-Wendell Muni Agg Rate-44317</v>
      </c>
      <c r="G9471" s="11" t="s">
        <v>131</v>
      </c>
      <c r="H9471" s="11" t="s">
        <v>54</v>
      </c>
      <c r="I9471" s="11" t="s">
        <v>99</v>
      </c>
      <c r="J9471" s="11" t="s">
        <v>213</v>
      </c>
      <c r="K9471" s="11" t="str">
        <f>IFERROR(INDEX('EDC Component Dictionary'!$C$5:$C$37,MATCH('Rates Database'!J9471,'EDC Component Dictionary'!$B$5:$B$37,0)), "Energy Supply")</f>
        <v>Energy Supply</v>
      </c>
      <c r="L9471" s="12">
        <v>8.7389999999999995E-2</v>
      </c>
      <c r="M9471" s="12"/>
    </row>
    <row r="9472" spans="1:13" x14ac:dyDescent="0.3">
      <c r="A9472" s="18">
        <v>9470</v>
      </c>
      <c r="B9472" s="18">
        <f t="shared" si="294"/>
        <v>2021</v>
      </c>
      <c r="C9472" s="17">
        <v>44317</v>
      </c>
      <c r="D9472" s="18" t="s">
        <v>130</v>
      </c>
      <c r="E9472" s="18" t="s">
        <v>164</v>
      </c>
      <c r="F9472" s="18" t="str">
        <f t="shared" si="295"/>
        <v>National Grid-Billerica Muni Agg Rate-44317</v>
      </c>
      <c r="G9472" s="11" t="s">
        <v>131</v>
      </c>
      <c r="H9472" s="11" t="s">
        <v>54</v>
      </c>
      <c r="I9472" s="11" t="s">
        <v>99</v>
      </c>
      <c r="J9472" s="11" t="s">
        <v>215</v>
      </c>
      <c r="K9472" s="11" t="str">
        <f>IFERROR(INDEX('EDC Component Dictionary'!$C$5:$C$37,MATCH('Rates Database'!J9472,'EDC Component Dictionary'!$B$5:$B$37,0)), "Energy Supply")</f>
        <v>Energy Supply</v>
      </c>
      <c r="L9472" s="12">
        <v>9.3030000000000002E-2</v>
      </c>
      <c r="M9472" s="12"/>
    </row>
    <row r="9473" spans="1:13" x14ac:dyDescent="0.3">
      <c r="A9473" s="18">
        <v>9471</v>
      </c>
      <c r="B9473" s="18">
        <f t="shared" si="294"/>
        <v>2021</v>
      </c>
      <c r="C9473" s="17">
        <v>44317</v>
      </c>
      <c r="D9473" s="18" t="s">
        <v>130</v>
      </c>
      <c r="E9473" s="18" t="s">
        <v>95</v>
      </c>
      <c r="F9473" s="18" t="str">
        <f t="shared" si="295"/>
        <v>Eversource_WMA-Buckland Muni Agg Rate-44317</v>
      </c>
      <c r="G9473" s="11" t="s">
        <v>131</v>
      </c>
      <c r="H9473" s="11" t="s">
        <v>54</v>
      </c>
      <c r="I9473" s="11" t="s">
        <v>99</v>
      </c>
      <c r="J9473" s="11" t="s">
        <v>282</v>
      </c>
      <c r="K9473" s="11" t="str">
        <f>IFERROR(INDEX('EDC Component Dictionary'!$C$5:$C$37,MATCH('Rates Database'!J9473,'EDC Component Dictionary'!$B$5:$B$37,0)), "Energy Supply")</f>
        <v>Energy Supply</v>
      </c>
      <c r="L9473" s="12">
        <v>9.3450000000000005E-2</v>
      </c>
      <c r="M9473" s="12"/>
    </row>
    <row r="9474" spans="1:13" x14ac:dyDescent="0.3">
      <c r="A9474" s="18">
        <v>9472</v>
      </c>
      <c r="B9474" s="18">
        <f t="shared" si="294"/>
        <v>2021</v>
      </c>
      <c r="C9474" s="17">
        <v>44317</v>
      </c>
      <c r="D9474" s="18" t="s">
        <v>130</v>
      </c>
      <c r="E9474" s="18" t="s">
        <v>164</v>
      </c>
      <c r="F9474" s="18" t="str">
        <f t="shared" si="295"/>
        <v>National Grid-Charlemont Muni Agg Rate-44317</v>
      </c>
      <c r="G9474" s="11" t="s">
        <v>131</v>
      </c>
      <c r="H9474" s="11" t="s">
        <v>54</v>
      </c>
      <c r="I9474" s="11" t="s">
        <v>99</v>
      </c>
      <c r="J9474" s="11" t="s">
        <v>283</v>
      </c>
      <c r="K9474" s="11" t="str">
        <f>IFERROR(INDEX('EDC Component Dictionary'!$C$5:$C$37,MATCH('Rates Database'!J9474,'EDC Component Dictionary'!$B$5:$B$37,0)), "Energy Supply")</f>
        <v>Energy Supply</v>
      </c>
      <c r="L9474" s="12">
        <v>9.3460000000000001E-2</v>
      </c>
      <c r="M9474" s="12"/>
    </row>
    <row r="9475" spans="1:13" x14ac:dyDescent="0.3">
      <c r="A9475" s="18">
        <v>9473</v>
      </c>
      <c r="B9475" s="18">
        <f t="shared" ref="B9475:B9538" si="296">YEAR(C9475)</f>
        <v>2021</v>
      </c>
      <c r="C9475" s="17">
        <v>44317</v>
      </c>
      <c r="D9475" s="18" t="s">
        <v>130</v>
      </c>
      <c r="E9475" s="18" t="s">
        <v>95</v>
      </c>
      <c r="F9475" s="18" t="str">
        <f t="shared" si="295"/>
        <v>Eversource_WMA-Colrain Muni Agg Rate-44317</v>
      </c>
      <c r="G9475" s="11" t="s">
        <v>131</v>
      </c>
      <c r="H9475" s="11" t="s">
        <v>54</v>
      </c>
      <c r="I9475" s="11" t="s">
        <v>99</v>
      </c>
      <c r="J9475" s="11" t="s">
        <v>100</v>
      </c>
      <c r="K9475" s="11" t="str">
        <f>IFERROR(INDEX('EDC Component Dictionary'!$C$5:$C$37,MATCH('Rates Database'!J9475,'EDC Component Dictionary'!$B$5:$B$37,0)), "Energy Supply")</f>
        <v>Energy Supply</v>
      </c>
      <c r="L9475" s="12">
        <v>9.3460000000000001E-2</v>
      </c>
      <c r="M9475" s="12"/>
    </row>
    <row r="9476" spans="1:13" x14ac:dyDescent="0.3">
      <c r="A9476" s="18">
        <v>9474</v>
      </c>
      <c r="B9476" s="18">
        <f t="shared" si="296"/>
        <v>2021</v>
      </c>
      <c r="C9476" s="17">
        <v>44317</v>
      </c>
      <c r="D9476" s="18" t="s">
        <v>130</v>
      </c>
      <c r="E9476" s="18" t="s">
        <v>95</v>
      </c>
      <c r="F9476" s="18" t="str">
        <f t="shared" ref="F9476:F9539" si="297">_xlfn.CONCAT(E9476,"-",J9476,"-",C9476)</f>
        <v>Eversource_WMA-Shelburne Muni Agg Rate-44317</v>
      </c>
      <c r="G9476" s="11" t="s">
        <v>131</v>
      </c>
      <c r="H9476" s="11" t="s">
        <v>54</v>
      </c>
      <c r="I9476" s="11" t="s">
        <v>99</v>
      </c>
      <c r="J9476" s="11" t="s">
        <v>284</v>
      </c>
      <c r="K9476" s="11" t="str">
        <f>IFERROR(INDEX('EDC Component Dictionary'!$C$5:$C$37,MATCH('Rates Database'!J9476,'EDC Component Dictionary'!$B$5:$B$37,0)), "Energy Supply")</f>
        <v>Energy Supply</v>
      </c>
      <c r="L9476" s="12">
        <v>9.3450000000000005E-2</v>
      </c>
      <c r="M9476" s="12"/>
    </row>
    <row r="9477" spans="1:13" x14ac:dyDescent="0.3">
      <c r="A9477" s="18">
        <v>9475</v>
      </c>
      <c r="B9477" s="18">
        <f t="shared" si="296"/>
        <v>2021</v>
      </c>
      <c r="C9477" s="17">
        <v>44317</v>
      </c>
      <c r="D9477" s="18" t="s">
        <v>130</v>
      </c>
      <c r="E9477" s="18" t="s">
        <v>164</v>
      </c>
      <c r="F9477" s="18" t="str">
        <f t="shared" si="297"/>
        <v>National Grid-Marlborough Muni Agg Rate-44317</v>
      </c>
      <c r="G9477" s="11" t="s">
        <v>131</v>
      </c>
      <c r="H9477" s="11" t="s">
        <v>54</v>
      </c>
      <c r="I9477" s="11" t="s">
        <v>99</v>
      </c>
      <c r="J9477" s="11" t="s">
        <v>263</v>
      </c>
      <c r="K9477" s="11" t="str">
        <f>IFERROR(INDEX('EDC Component Dictionary'!$C$5:$C$37,MATCH('Rates Database'!J9477,'EDC Component Dictionary'!$B$5:$B$37,0)), "Energy Supply")</f>
        <v>Energy Supply</v>
      </c>
      <c r="L9477" s="12">
        <v>9.3899999999999997E-2</v>
      </c>
      <c r="M9477" s="12"/>
    </row>
    <row r="9478" spans="1:13" x14ac:dyDescent="0.3">
      <c r="A9478" s="18">
        <v>9476</v>
      </c>
      <c r="B9478" s="18">
        <f t="shared" si="296"/>
        <v>2021</v>
      </c>
      <c r="C9478" s="17">
        <v>44317</v>
      </c>
      <c r="D9478" s="18" t="s">
        <v>130</v>
      </c>
      <c r="E9478" s="18" t="s">
        <v>164</v>
      </c>
      <c r="F9478" s="18" t="str">
        <f t="shared" si="297"/>
        <v>National Grid-New Salem Muni Agg Rate-44317</v>
      </c>
      <c r="G9478" s="11" t="s">
        <v>131</v>
      </c>
      <c r="H9478" s="11" t="s">
        <v>54</v>
      </c>
      <c r="I9478" s="11" t="s">
        <v>99</v>
      </c>
      <c r="J9478" s="11" t="s">
        <v>285</v>
      </c>
      <c r="K9478" s="11" t="str">
        <f>IFERROR(INDEX('EDC Component Dictionary'!$C$5:$C$37,MATCH('Rates Database'!J9478,'EDC Component Dictionary'!$B$5:$B$37,0)), "Energy Supply")</f>
        <v>Energy Supply</v>
      </c>
      <c r="L9478" s="12">
        <v>9.4329999999999997E-2</v>
      </c>
      <c r="M9478" s="12"/>
    </row>
    <row r="9479" spans="1:13" x14ac:dyDescent="0.3">
      <c r="A9479" s="18">
        <v>9477</v>
      </c>
      <c r="B9479" s="18">
        <f t="shared" si="296"/>
        <v>2021</v>
      </c>
      <c r="C9479" s="17">
        <v>44317</v>
      </c>
      <c r="D9479" s="18" t="s">
        <v>130</v>
      </c>
      <c r="E9479" s="18" t="s">
        <v>164</v>
      </c>
      <c r="F9479" s="18" t="str">
        <f t="shared" si="297"/>
        <v>National Grid-Warwick Muni Agg Rate-44317</v>
      </c>
      <c r="G9479" s="11" t="s">
        <v>131</v>
      </c>
      <c r="H9479" s="11" t="s">
        <v>54</v>
      </c>
      <c r="I9479" s="11" t="s">
        <v>99</v>
      </c>
      <c r="J9479" s="11" t="s">
        <v>286</v>
      </c>
      <c r="K9479" s="11" t="str">
        <f>IFERROR(INDEX('EDC Component Dictionary'!$C$5:$C$37,MATCH('Rates Database'!J9479,'EDC Component Dictionary'!$B$5:$B$37,0)), "Energy Supply")</f>
        <v>Energy Supply</v>
      </c>
      <c r="L9479" s="12">
        <v>9.4420000000000004E-2</v>
      </c>
      <c r="M9479" s="12"/>
    </row>
    <row r="9480" spans="1:13" x14ac:dyDescent="0.3">
      <c r="A9480" s="18">
        <v>9478</v>
      </c>
      <c r="B9480" s="18">
        <f t="shared" si="296"/>
        <v>2021</v>
      </c>
      <c r="C9480" s="17">
        <v>44317</v>
      </c>
      <c r="D9480" s="18" t="s">
        <v>130</v>
      </c>
      <c r="E9480" s="18" t="s">
        <v>95</v>
      </c>
      <c r="F9480" s="18" t="str">
        <f t="shared" si="297"/>
        <v>Eversource_WMA-Whately Muni Agg Rate-44317</v>
      </c>
      <c r="G9480" s="11" t="s">
        <v>131</v>
      </c>
      <c r="H9480" s="11" t="s">
        <v>54</v>
      </c>
      <c r="I9480" s="11" t="s">
        <v>99</v>
      </c>
      <c r="J9480" s="11" t="s">
        <v>287</v>
      </c>
      <c r="K9480" s="11" t="str">
        <f>IFERROR(INDEX('EDC Component Dictionary'!$C$5:$C$37,MATCH('Rates Database'!J9480,'EDC Component Dictionary'!$B$5:$B$37,0)), "Energy Supply")</f>
        <v>Energy Supply</v>
      </c>
      <c r="L9480" s="12">
        <v>9.4390000000000002E-2</v>
      </c>
      <c r="M9480" s="12"/>
    </row>
    <row r="9481" spans="1:13" x14ac:dyDescent="0.3">
      <c r="A9481" s="18">
        <v>9479</v>
      </c>
      <c r="B9481" s="18">
        <f t="shared" si="296"/>
        <v>2021</v>
      </c>
      <c r="C9481" s="17">
        <v>44317</v>
      </c>
      <c r="D9481" s="18" t="s">
        <v>130</v>
      </c>
      <c r="E9481" s="18" t="s">
        <v>164</v>
      </c>
      <c r="F9481" s="18" t="str">
        <f t="shared" si="297"/>
        <v>National Grid-Webster Muni Agg Rate-44317</v>
      </c>
      <c r="G9481" s="11" t="s">
        <v>131</v>
      </c>
      <c r="H9481" s="11" t="s">
        <v>54</v>
      </c>
      <c r="I9481" s="11" t="s">
        <v>99</v>
      </c>
      <c r="J9481" s="11" t="s">
        <v>266</v>
      </c>
      <c r="K9481" s="11" t="str">
        <f>IFERROR(INDEX('EDC Component Dictionary'!$C$5:$C$37,MATCH('Rates Database'!J9481,'EDC Component Dictionary'!$B$5:$B$37,0)), "Energy Supply")</f>
        <v>Energy Supply</v>
      </c>
      <c r="L9481" s="12">
        <v>9.5130000000000006E-2</v>
      </c>
      <c r="M9481" s="12"/>
    </row>
    <row r="9482" spans="1:13" x14ac:dyDescent="0.3">
      <c r="A9482" s="18">
        <v>9480</v>
      </c>
      <c r="B9482" s="18">
        <f t="shared" si="296"/>
        <v>2021</v>
      </c>
      <c r="C9482" s="17">
        <v>44317</v>
      </c>
      <c r="D9482" s="18" t="s">
        <v>130</v>
      </c>
      <c r="E9482" s="18" t="s">
        <v>95</v>
      </c>
      <c r="F9482" s="18" t="str">
        <f t="shared" si="297"/>
        <v>Eversource_WMA-Deerfield Muni Agg Rate-44317</v>
      </c>
      <c r="G9482" s="11" t="s">
        <v>131</v>
      </c>
      <c r="H9482" s="11" t="s">
        <v>54</v>
      </c>
      <c r="I9482" s="11" t="s">
        <v>99</v>
      </c>
      <c r="J9482" s="11" t="s">
        <v>289</v>
      </c>
      <c r="K9482" s="11" t="str">
        <f>IFERROR(INDEX('EDC Component Dictionary'!$C$5:$C$37,MATCH('Rates Database'!J9482,'EDC Component Dictionary'!$B$5:$B$37,0)), "Energy Supply")</f>
        <v>Energy Supply</v>
      </c>
      <c r="L9482" s="12">
        <v>9.5399999999999999E-2</v>
      </c>
      <c r="M9482" s="12"/>
    </row>
    <row r="9483" spans="1:13" x14ac:dyDescent="0.3">
      <c r="A9483" s="18">
        <v>9481</v>
      </c>
      <c r="B9483" s="18">
        <f t="shared" si="296"/>
        <v>2021</v>
      </c>
      <c r="C9483" s="17">
        <v>44317</v>
      </c>
      <c r="D9483" s="18" t="s">
        <v>130</v>
      </c>
      <c r="E9483" s="18" t="s">
        <v>95</v>
      </c>
      <c r="F9483" s="18" t="str">
        <f t="shared" si="297"/>
        <v>Eversource_WMA-Huntington Muni Agg Rate-44317</v>
      </c>
      <c r="G9483" s="11" t="s">
        <v>131</v>
      </c>
      <c r="H9483" s="11" t="s">
        <v>54</v>
      </c>
      <c r="I9483" s="11" t="s">
        <v>99</v>
      </c>
      <c r="J9483" s="11" t="s">
        <v>290</v>
      </c>
      <c r="K9483" s="11" t="str">
        <f>IFERROR(INDEX('EDC Component Dictionary'!$C$5:$C$37,MATCH('Rates Database'!J9483,'EDC Component Dictionary'!$B$5:$B$37,0)), "Energy Supply")</f>
        <v>Energy Supply</v>
      </c>
      <c r="L9483" s="12">
        <v>9.5769999999999994E-2</v>
      </c>
      <c r="M9483" s="12"/>
    </row>
    <row r="9484" spans="1:13" x14ac:dyDescent="0.3">
      <c r="A9484" s="18">
        <v>9482</v>
      </c>
      <c r="B9484" s="18">
        <f t="shared" si="296"/>
        <v>2021</v>
      </c>
      <c r="C9484" s="17">
        <v>44317</v>
      </c>
      <c r="D9484" s="18" t="s">
        <v>130</v>
      </c>
      <c r="E9484" s="18" t="s">
        <v>95</v>
      </c>
      <c r="F9484" s="18" t="str">
        <f t="shared" si="297"/>
        <v>Eversource_WMA-Northfield Muni Agg Rate-44317</v>
      </c>
      <c r="G9484" s="11" t="s">
        <v>131</v>
      </c>
      <c r="H9484" s="11" t="s">
        <v>54</v>
      </c>
      <c r="I9484" s="11" t="s">
        <v>99</v>
      </c>
      <c r="J9484" s="11" t="s">
        <v>291</v>
      </c>
      <c r="K9484" s="11" t="str">
        <f>IFERROR(INDEX('EDC Component Dictionary'!$C$5:$C$37,MATCH('Rates Database'!J9484,'EDC Component Dictionary'!$B$5:$B$37,0)), "Energy Supply")</f>
        <v>Energy Supply</v>
      </c>
      <c r="L9484" s="12">
        <v>9.5390000000000003E-2</v>
      </c>
      <c r="M9484" s="12"/>
    </row>
    <row r="9485" spans="1:13" x14ac:dyDescent="0.3">
      <c r="A9485" s="18">
        <v>9483</v>
      </c>
      <c r="B9485" s="18">
        <f t="shared" si="296"/>
        <v>2021</v>
      </c>
      <c r="C9485" s="17">
        <v>44317</v>
      </c>
      <c r="D9485" s="18" t="s">
        <v>130</v>
      </c>
      <c r="E9485" s="18" t="s">
        <v>95</v>
      </c>
      <c r="F9485" s="18" t="str">
        <f t="shared" si="297"/>
        <v>Eversource_WMA-Becket Muni Agg Rate-44317</v>
      </c>
      <c r="G9485" s="11" t="s">
        <v>131</v>
      </c>
      <c r="H9485" s="11" t="s">
        <v>54</v>
      </c>
      <c r="I9485" s="11" t="s">
        <v>99</v>
      </c>
      <c r="J9485" s="11" t="s">
        <v>298</v>
      </c>
      <c r="K9485" s="11" t="str">
        <f>IFERROR(INDEX('EDC Component Dictionary'!$C$5:$C$37,MATCH('Rates Database'!J9485,'EDC Component Dictionary'!$B$5:$B$37,0)), "Energy Supply")</f>
        <v>Energy Supply</v>
      </c>
      <c r="L9485" s="12">
        <v>9.6100000000000005E-2</v>
      </c>
      <c r="M9485" s="12"/>
    </row>
    <row r="9486" spans="1:13" x14ac:dyDescent="0.3">
      <c r="A9486" s="18">
        <v>9484</v>
      </c>
      <c r="B9486" s="18">
        <f t="shared" si="296"/>
        <v>2021</v>
      </c>
      <c r="C9486" s="17">
        <v>44317</v>
      </c>
      <c r="D9486" s="18" t="s">
        <v>130</v>
      </c>
      <c r="E9486" s="18" t="s">
        <v>95</v>
      </c>
      <c r="F9486" s="18" t="str">
        <f t="shared" si="297"/>
        <v>Eversource_WMA-Dalton Muni Agg Rate-44317</v>
      </c>
      <c r="G9486" s="11" t="s">
        <v>131</v>
      </c>
      <c r="H9486" s="11" t="s">
        <v>54</v>
      </c>
      <c r="I9486" s="11" t="s">
        <v>99</v>
      </c>
      <c r="J9486" s="11" t="s">
        <v>217</v>
      </c>
      <c r="K9486" s="11" t="str">
        <f>IFERROR(INDEX('EDC Component Dictionary'!$C$5:$C$37,MATCH('Rates Database'!J9486,'EDC Component Dictionary'!$B$5:$B$37,0)), "Energy Supply")</f>
        <v>Energy Supply</v>
      </c>
      <c r="L9486" s="12">
        <v>9.6030000000000004E-2</v>
      </c>
      <c r="M9486" s="12"/>
    </row>
    <row r="9487" spans="1:13" x14ac:dyDescent="0.3">
      <c r="A9487" s="18">
        <v>9485</v>
      </c>
      <c r="B9487" s="18">
        <f t="shared" si="296"/>
        <v>2021</v>
      </c>
      <c r="C9487" s="17">
        <v>44317</v>
      </c>
      <c r="D9487" s="18" t="s">
        <v>130</v>
      </c>
      <c r="E9487" s="18" t="s">
        <v>95</v>
      </c>
      <c r="F9487" s="18" t="str">
        <f t="shared" si="297"/>
        <v>Eversource_WMA-Pittsfield Muni Agg Rate-44317</v>
      </c>
      <c r="G9487" s="11" t="s">
        <v>131</v>
      </c>
      <c r="H9487" s="11" t="s">
        <v>54</v>
      </c>
      <c r="I9487" s="11" t="s">
        <v>99</v>
      </c>
      <c r="J9487" s="11" t="s">
        <v>176</v>
      </c>
      <c r="K9487" s="11" t="str">
        <f>IFERROR(INDEX('EDC Component Dictionary'!$C$5:$C$37,MATCH('Rates Database'!J9487,'EDC Component Dictionary'!$B$5:$B$37,0)), "Energy Supply")</f>
        <v>Energy Supply</v>
      </c>
      <c r="L9487" s="12">
        <v>9.604E-2</v>
      </c>
      <c r="M9487" s="12"/>
    </row>
    <row r="9488" spans="1:13" x14ac:dyDescent="0.3">
      <c r="A9488" s="18">
        <v>9486</v>
      </c>
      <c r="B9488" s="18">
        <f t="shared" si="296"/>
        <v>2021</v>
      </c>
      <c r="C9488" s="17">
        <v>44317</v>
      </c>
      <c r="D9488" s="18" t="s">
        <v>130</v>
      </c>
      <c r="E9488" s="18" t="s">
        <v>95</v>
      </c>
      <c r="F9488" s="18" t="str">
        <f t="shared" si="297"/>
        <v>Eversource_WMA-West Springfield Muni Agg Rate-44317</v>
      </c>
      <c r="G9488" s="11" t="s">
        <v>131</v>
      </c>
      <c r="H9488" s="11" t="s">
        <v>54</v>
      </c>
      <c r="I9488" s="11" t="s">
        <v>99</v>
      </c>
      <c r="J9488" s="11" t="s">
        <v>272</v>
      </c>
      <c r="K9488" s="11" t="str">
        <f>IFERROR(INDEX('EDC Component Dictionary'!$C$5:$C$37,MATCH('Rates Database'!J9488,'EDC Component Dictionary'!$B$5:$B$37,0)), "Energy Supply")</f>
        <v>Energy Supply</v>
      </c>
      <c r="L9488" s="12">
        <v>9.672E-2</v>
      </c>
      <c r="M9488" s="12"/>
    </row>
    <row r="9489" spans="1:13" x14ac:dyDescent="0.3">
      <c r="A9489" s="18">
        <v>9487</v>
      </c>
      <c r="B9489" s="18">
        <f t="shared" si="296"/>
        <v>2021</v>
      </c>
      <c r="C9489" s="17">
        <v>44317</v>
      </c>
      <c r="D9489" s="18" t="s">
        <v>130</v>
      </c>
      <c r="E9489" s="18" t="s">
        <v>95</v>
      </c>
      <c r="F9489" s="18" t="str">
        <f t="shared" si="297"/>
        <v>Eversource_WMA-Lanesborough Muni Agg Rate-44317</v>
      </c>
      <c r="G9489" s="11" t="s">
        <v>131</v>
      </c>
      <c r="H9489" s="11" t="s">
        <v>54</v>
      </c>
      <c r="I9489" s="11" t="s">
        <v>99</v>
      </c>
      <c r="J9489" s="11" t="s">
        <v>255</v>
      </c>
      <c r="K9489" s="11" t="str">
        <f>IFERROR(INDEX('EDC Component Dictionary'!$C$5:$C$37,MATCH('Rates Database'!J9489,'EDC Component Dictionary'!$B$5:$B$37,0)), "Energy Supply")</f>
        <v>Energy Supply</v>
      </c>
      <c r="L9489" s="12">
        <v>9.7040000000000001E-2</v>
      </c>
      <c r="M9489" s="12"/>
    </row>
    <row r="9490" spans="1:13" x14ac:dyDescent="0.3">
      <c r="A9490" s="18">
        <v>9488</v>
      </c>
      <c r="B9490" s="18">
        <f t="shared" si="296"/>
        <v>2021</v>
      </c>
      <c r="C9490" s="17">
        <v>44317</v>
      </c>
      <c r="D9490" s="18" t="s">
        <v>130</v>
      </c>
      <c r="E9490" s="18" t="s">
        <v>164</v>
      </c>
      <c r="F9490" s="18" t="str">
        <f t="shared" si="297"/>
        <v>National Grid-Florida Muni Agg Rate-44317</v>
      </c>
      <c r="G9490" s="11" t="s">
        <v>131</v>
      </c>
      <c r="H9490" s="11" t="s">
        <v>54</v>
      </c>
      <c r="I9490" s="11" t="s">
        <v>99</v>
      </c>
      <c r="J9490" s="11" t="s">
        <v>218</v>
      </c>
      <c r="K9490" s="11" t="str">
        <f>IFERROR(INDEX('EDC Component Dictionary'!$C$5:$C$37,MATCH('Rates Database'!J9490,'EDC Component Dictionary'!$B$5:$B$37,0)), "Energy Supply")</f>
        <v>Energy Supply</v>
      </c>
      <c r="L9490" s="12">
        <v>9.7680000000000003E-2</v>
      </c>
      <c r="M9490" s="12"/>
    </row>
    <row r="9491" spans="1:13" x14ac:dyDescent="0.3">
      <c r="A9491" s="18">
        <v>9489</v>
      </c>
      <c r="B9491" s="18">
        <f t="shared" si="296"/>
        <v>2021</v>
      </c>
      <c r="C9491" s="17">
        <v>44317</v>
      </c>
      <c r="D9491" s="18" t="s">
        <v>130</v>
      </c>
      <c r="E9491" s="18" t="s">
        <v>163</v>
      </c>
      <c r="F9491" s="18" t="str">
        <f t="shared" si="297"/>
        <v>Eversource_EMA-Plymouth Muni Agg Rate-44317</v>
      </c>
      <c r="G9491" s="11" t="s">
        <v>131</v>
      </c>
      <c r="H9491" s="11" t="s">
        <v>54</v>
      </c>
      <c r="I9491" s="11" t="s">
        <v>99</v>
      </c>
      <c r="J9491" s="11" t="s">
        <v>180</v>
      </c>
      <c r="K9491" s="11" t="str">
        <f>IFERROR(INDEX('EDC Component Dictionary'!$C$5:$C$37,MATCH('Rates Database'!J9491,'EDC Component Dictionary'!$B$5:$B$37,0)), "Energy Supply")</f>
        <v>Energy Supply</v>
      </c>
      <c r="L9491" s="12">
        <v>9.8070000000000004E-2</v>
      </c>
      <c r="M9491" s="12"/>
    </row>
    <row r="9492" spans="1:13" x14ac:dyDescent="0.3">
      <c r="A9492" s="18">
        <v>9490</v>
      </c>
      <c r="B9492" s="18">
        <f t="shared" si="296"/>
        <v>2021</v>
      </c>
      <c r="C9492" s="17">
        <v>44317</v>
      </c>
      <c r="D9492" s="18" t="s">
        <v>130</v>
      </c>
      <c r="E9492" s="18" t="s">
        <v>95</v>
      </c>
      <c r="F9492" s="18" t="str">
        <f t="shared" si="297"/>
        <v>Eversource_WMA-Greenfield Muni Agg Rate-44317</v>
      </c>
      <c r="G9492" s="11" t="s">
        <v>131</v>
      </c>
      <c r="H9492" s="11" t="s">
        <v>54</v>
      </c>
      <c r="I9492" s="11" t="s">
        <v>99</v>
      </c>
      <c r="J9492" s="11" t="s">
        <v>214</v>
      </c>
      <c r="K9492" s="11" t="str">
        <f>IFERROR(INDEX('EDC Component Dictionary'!$C$5:$C$37,MATCH('Rates Database'!J9492,'EDC Component Dictionary'!$B$5:$B$37,0)), "Energy Supply")</f>
        <v>Energy Supply</v>
      </c>
      <c r="L9492" s="12">
        <v>9.8780000000000007E-2</v>
      </c>
      <c r="M9492" s="12"/>
    </row>
    <row r="9493" spans="1:13" x14ac:dyDescent="0.3">
      <c r="A9493" s="18">
        <v>9491</v>
      </c>
      <c r="B9493" s="18">
        <f t="shared" si="296"/>
        <v>2021</v>
      </c>
      <c r="C9493" s="17">
        <v>44317</v>
      </c>
      <c r="D9493" s="18" t="s">
        <v>130</v>
      </c>
      <c r="E9493" s="18" t="s">
        <v>95</v>
      </c>
      <c r="F9493" s="18" t="str">
        <f t="shared" si="297"/>
        <v>Eversource_WMA-Hatfield Muni Agg Rate-44317</v>
      </c>
      <c r="G9493" s="11" t="s">
        <v>131</v>
      </c>
      <c r="H9493" s="11" t="s">
        <v>54</v>
      </c>
      <c r="I9493" s="11" t="s">
        <v>99</v>
      </c>
      <c r="J9493" s="11" t="s">
        <v>280</v>
      </c>
      <c r="K9493" s="11" t="str">
        <f>IFERROR(INDEX('EDC Component Dictionary'!$C$5:$C$37,MATCH('Rates Database'!J9493,'EDC Component Dictionary'!$B$5:$B$37,0)), "Energy Supply")</f>
        <v>Energy Supply</v>
      </c>
      <c r="L9493" s="12">
        <v>9.8970000000000002E-2</v>
      </c>
      <c r="M9493" s="12"/>
    </row>
    <row r="9494" spans="1:13" x14ac:dyDescent="0.3">
      <c r="A9494" s="18">
        <v>9492</v>
      </c>
      <c r="B9494" s="18">
        <f t="shared" si="296"/>
        <v>2021</v>
      </c>
      <c r="C9494" s="17">
        <v>44317</v>
      </c>
      <c r="D9494" s="18" t="s">
        <v>130</v>
      </c>
      <c r="E9494" s="18" t="s">
        <v>163</v>
      </c>
      <c r="F9494" s="18" t="str">
        <f t="shared" si="297"/>
        <v>Eversource_EMA-Walpole Muni Agg Rate-44317</v>
      </c>
      <c r="G9494" s="11" t="s">
        <v>131</v>
      </c>
      <c r="H9494" s="11" t="s">
        <v>54</v>
      </c>
      <c r="I9494" s="11" t="s">
        <v>99</v>
      </c>
      <c r="J9494" s="11" t="s">
        <v>174</v>
      </c>
      <c r="K9494" s="11" t="str">
        <f>IFERROR(INDEX('EDC Component Dictionary'!$C$5:$C$37,MATCH('Rates Database'!J9494,'EDC Component Dictionary'!$B$5:$B$37,0)), "Energy Supply")</f>
        <v>Energy Supply</v>
      </c>
      <c r="L9494" s="12">
        <v>9.9500000000000005E-2</v>
      </c>
      <c r="M9494" s="12"/>
    </row>
    <row r="9495" spans="1:13" x14ac:dyDescent="0.3">
      <c r="A9495" s="18">
        <v>9493</v>
      </c>
      <c r="B9495" s="18">
        <f t="shared" si="296"/>
        <v>2021</v>
      </c>
      <c r="C9495" s="17">
        <v>44317</v>
      </c>
      <c r="D9495" s="18" t="s">
        <v>130</v>
      </c>
      <c r="E9495" s="18" t="s">
        <v>164</v>
      </c>
      <c r="F9495" s="18" t="str">
        <f t="shared" si="297"/>
        <v>National Grid-Adams Muni Agg Rate-44317</v>
      </c>
      <c r="G9495" s="11" t="s">
        <v>131</v>
      </c>
      <c r="H9495" s="11" t="s">
        <v>54</v>
      </c>
      <c r="I9495" s="11" t="s">
        <v>99</v>
      </c>
      <c r="J9495" s="11" t="s">
        <v>183</v>
      </c>
      <c r="K9495" s="11" t="str">
        <f>IFERROR(INDEX('EDC Component Dictionary'!$C$5:$C$37,MATCH('Rates Database'!J9495,'EDC Component Dictionary'!$B$5:$B$37,0)), "Energy Supply")</f>
        <v>Energy Supply</v>
      </c>
      <c r="L9495" s="12">
        <v>9.9500000000000005E-2</v>
      </c>
      <c r="M9495" s="12"/>
    </row>
    <row r="9496" spans="1:13" x14ac:dyDescent="0.3">
      <c r="A9496" s="18">
        <v>9494</v>
      </c>
      <c r="B9496" s="18">
        <f t="shared" si="296"/>
        <v>2021</v>
      </c>
      <c r="C9496" s="17">
        <v>44317</v>
      </c>
      <c r="D9496" s="18" t="s">
        <v>130</v>
      </c>
      <c r="E9496" s="18" t="s">
        <v>95</v>
      </c>
      <c r="F9496" s="18" t="str">
        <f t="shared" si="297"/>
        <v>Eversource_WMA-Cheshire Muni Agg Rate-44317</v>
      </c>
      <c r="G9496" s="11" t="s">
        <v>131</v>
      </c>
      <c r="H9496" s="11" t="s">
        <v>54</v>
      </c>
      <c r="I9496" s="11" t="s">
        <v>99</v>
      </c>
      <c r="J9496" s="11" t="s">
        <v>184</v>
      </c>
      <c r="K9496" s="11" t="str">
        <f>IFERROR(INDEX('EDC Component Dictionary'!$C$5:$C$37,MATCH('Rates Database'!J9496,'EDC Component Dictionary'!$B$5:$B$37,0)), "Energy Supply")</f>
        <v>Energy Supply</v>
      </c>
      <c r="L9496" s="12">
        <v>9.9500000000000005E-2</v>
      </c>
      <c r="M9496" s="12"/>
    </row>
    <row r="9497" spans="1:13" x14ac:dyDescent="0.3">
      <c r="A9497" s="18">
        <v>9495</v>
      </c>
      <c r="B9497" s="18">
        <f t="shared" si="296"/>
        <v>2021</v>
      </c>
      <c r="C9497" s="17">
        <v>44317</v>
      </c>
      <c r="D9497" s="18" t="s">
        <v>130</v>
      </c>
      <c r="E9497" s="18" t="s">
        <v>164</v>
      </c>
      <c r="F9497" s="18" t="str">
        <f t="shared" si="297"/>
        <v>National Grid-Clarksburg Muni Agg Rate-44317</v>
      </c>
      <c r="G9497" s="11" t="s">
        <v>131</v>
      </c>
      <c r="H9497" s="11" t="s">
        <v>54</v>
      </c>
      <c r="I9497" s="11" t="s">
        <v>99</v>
      </c>
      <c r="J9497" s="11" t="s">
        <v>216</v>
      </c>
      <c r="K9497" s="11" t="str">
        <f>IFERROR(INDEX('EDC Component Dictionary'!$C$5:$C$37,MATCH('Rates Database'!J9497,'EDC Component Dictionary'!$B$5:$B$37,0)), "Energy Supply")</f>
        <v>Energy Supply</v>
      </c>
      <c r="L9497" s="12">
        <v>9.9500000000000005E-2</v>
      </c>
      <c r="M9497" s="12"/>
    </row>
    <row r="9498" spans="1:13" x14ac:dyDescent="0.3">
      <c r="A9498" s="18">
        <v>9496</v>
      </c>
      <c r="B9498" s="18">
        <f t="shared" si="296"/>
        <v>2021</v>
      </c>
      <c r="C9498" s="17">
        <v>44317</v>
      </c>
      <c r="D9498" s="18" t="s">
        <v>130</v>
      </c>
      <c r="E9498" s="18" t="s">
        <v>95</v>
      </c>
      <c r="F9498" s="18" t="str">
        <f t="shared" si="297"/>
        <v>Eversource_WMA-Lenox Muni Agg Rate-44317</v>
      </c>
      <c r="G9498" s="11" t="s">
        <v>131</v>
      </c>
      <c r="H9498" s="11" t="s">
        <v>54</v>
      </c>
      <c r="I9498" s="11" t="s">
        <v>99</v>
      </c>
      <c r="J9498" s="11" t="s">
        <v>219</v>
      </c>
      <c r="K9498" s="11" t="str">
        <f>IFERROR(INDEX('EDC Component Dictionary'!$C$5:$C$37,MATCH('Rates Database'!J9498,'EDC Component Dictionary'!$B$5:$B$37,0)), "Energy Supply")</f>
        <v>Energy Supply</v>
      </c>
      <c r="L9498" s="12">
        <v>9.9500000000000005E-2</v>
      </c>
      <c r="M9498" s="12"/>
    </row>
    <row r="9499" spans="1:13" x14ac:dyDescent="0.3">
      <c r="A9499" s="18">
        <v>9497</v>
      </c>
      <c r="B9499" s="18">
        <f t="shared" si="296"/>
        <v>2021</v>
      </c>
      <c r="C9499" s="17">
        <v>44317</v>
      </c>
      <c r="D9499" s="18" t="s">
        <v>130</v>
      </c>
      <c r="E9499" s="18" t="s">
        <v>164</v>
      </c>
      <c r="F9499" s="18" t="str">
        <f t="shared" si="297"/>
        <v>National Grid-Monterey Muni Agg Rate-44317</v>
      </c>
      <c r="G9499" s="11" t="s">
        <v>131</v>
      </c>
      <c r="H9499" s="11" t="s">
        <v>54</v>
      </c>
      <c r="I9499" s="11" t="s">
        <v>99</v>
      </c>
      <c r="J9499" s="11" t="s">
        <v>220</v>
      </c>
      <c r="K9499" s="11" t="str">
        <f>IFERROR(INDEX('EDC Component Dictionary'!$C$5:$C$37,MATCH('Rates Database'!J9499,'EDC Component Dictionary'!$B$5:$B$37,0)), "Energy Supply")</f>
        <v>Energy Supply</v>
      </c>
      <c r="L9499" s="12">
        <v>9.9500000000000005E-2</v>
      </c>
      <c r="M9499" s="12"/>
    </row>
    <row r="9500" spans="1:13" x14ac:dyDescent="0.3">
      <c r="A9500" s="18">
        <v>9498</v>
      </c>
      <c r="B9500" s="18">
        <f t="shared" si="296"/>
        <v>2021</v>
      </c>
      <c r="C9500" s="17">
        <v>44317</v>
      </c>
      <c r="D9500" s="18" t="s">
        <v>130</v>
      </c>
      <c r="E9500" s="18" t="s">
        <v>164</v>
      </c>
      <c r="F9500" s="18" t="str">
        <f t="shared" si="297"/>
        <v>National Grid-New Marlborough Muni Agg Rate-44317</v>
      </c>
      <c r="G9500" s="11" t="s">
        <v>131</v>
      </c>
      <c r="H9500" s="11" t="s">
        <v>54</v>
      </c>
      <c r="I9500" s="11" t="s">
        <v>99</v>
      </c>
      <c r="J9500" s="11" t="s">
        <v>221</v>
      </c>
      <c r="K9500" s="11" t="str">
        <f>IFERROR(INDEX('EDC Component Dictionary'!$C$5:$C$37,MATCH('Rates Database'!J9500,'EDC Component Dictionary'!$B$5:$B$37,0)), "Energy Supply")</f>
        <v>Energy Supply</v>
      </c>
      <c r="L9500" s="12">
        <v>9.9500000000000005E-2</v>
      </c>
      <c r="M9500" s="12"/>
    </row>
    <row r="9501" spans="1:13" x14ac:dyDescent="0.3">
      <c r="A9501" s="18">
        <v>9499</v>
      </c>
      <c r="B9501" s="18">
        <f t="shared" si="296"/>
        <v>2021</v>
      </c>
      <c r="C9501" s="17">
        <v>44317</v>
      </c>
      <c r="D9501" s="18" t="s">
        <v>130</v>
      </c>
      <c r="E9501" s="18" t="s">
        <v>164</v>
      </c>
      <c r="F9501" s="18" t="str">
        <f t="shared" si="297"/>
        <v>National Grid-North Adams Muni Agg Rate-44317</v>
      </c>
      <c r="G9501" s="11" t="s">
        <v>131</v>
      </c>
      <c r="H9501" s="11" t="s">
        <v>54</v>
      </c>
      <c r="I9501" s="11" t="s">
        <v>99</v>
      </c>
      <c r="J9501" s="11" t="s">
        <v>222</v>
      </c>
      <c r="K9501" s="11" t="str">
        <f>IFERROR(INDEX('EDC Component Dictionary'!$C$5:$C$37,MATCH('Rates Database'!J9501,'EDC Component Dictionary'!$B$5:$B$37,0)), "Energy Supply")</f>
        <v>Energy Supply</v>
      </c>
      <c r="L9501" s="12">
        <v>9.9500000000000005E-2</v>
      </c>
      <c r="M9501" s="12"/>
    </row>
    <row r="9502" spans="1:13" x14ac:dyDescent="0.3">
      <c r="A9502" s="18">
        <v>9500</v>
      </c>
      <c r="B9502" s="18">
        <f t="shared" si="296"/>
        <v>2021</v>
      </c>
      <c r="C9502" s="17">
        <v>44317</v>
      </c>
      <c r="D9502" s="18" t="s">
        <v>130</v>
      </c>
      <c r="E9502" s="18" t="s">
        <v>164</v>
      </c>
      <c r="F9502" s="18" t="str">
        <f t="shared" si="297"/>
        <v>National Grid-Sheffield Muni Agg Rate-44317</v>
      </c>
      <c r="G9502" s="11" t="s">
        <v>131</v>
      </c>
      <c r="H9502" s="11" t="s">
        <v>54</v>
      </c>
      <c r="I9502" s="11" t="s">
        <v>99</v>
      </c>
      <c r="J9502" s="11" t="s">
        <v>223</v>
      </c>
      <c r="K9502" s="11" t="str">
        <f>IFERROR(INDEX('EDC Component Dictionary'!$C$5:$C$37,MATCH('Rates Database'!J9502,'EDC Component Dictionary'!$B$5:$B$37,0)), "Energy Supply")</f>
        <v>Energy Supply</v>
      </c>
      <c r="L9502" s="12">
        <v>9.9500000000000005E-2</v>
      </c>
      <c r="M9502" s="12"/>
    </row>
    <row r="9503" spans="1:13" x14ac:dyDescent="0.3">
      <c r="A9503" s="18">
        <v>9501</v>
      </c>
      <c r="B9503" s="18">
        <f t="shared" si="296"/>
        <v>2021</v>
      </c>
      <c r="C9503" s="17">
        <v>44317</v>
      </c>
      <c r="D9503" s="18" t="s">
        <v>130</v>
      </c>
      <c r="E9503" s="18" t="s">
        <v>164</v>
      </c>
      <c r="F9503" s="18" t="str">
        <f t="shared" si="297"/>
        <v>National Grid-West Stockbridge Muni Agg Rate-44317</v>
      </c>
      <c r="G9503" s="11" t="s">
        <v>131</v>
      </c>
      <c r="H9503" s="11" t="s">
        <v>54</v>
      </c>
      <c r="I9503" s="11" t="s">
        <v>99</v>
      </c>
      <c r="J9503" s="11" t="s">
        <v>224</v>
      </c>
      <c r="K9503" s="11" t="str">
        <f>IFERROR(INDEX('EDC Component Dictionary'!$C$5:$C$37,MATCH('Rates Database'!J9503,'EDC Component Dictionary'!$B$5:$B$37,0)), "Energy Supply")</f>
        <v>Energy Supply</v>
      </c>
      <c r="L9503" s="12">
        <v>9.9500000000000005E-2</v>
      </c>
      <c r="M9503" s="12"/>
    </row>
    <row r="9504" spans="1:13" x14ac:dyDescent="0.3">
      <c r="A9504" s="18">
        <v>9502</v>
      </c>
      <c r="B9504" s="18">
        <f t="shared" si="296"/>
        <v>2021</v>
      </c>
      <c r="C9504" s="17">
        <v>44317</v>
      </c>
      <c r="D9504" s="18" t="s">
        <v>130</v>
      </c>
      <c r="E9504" s="18" t="s">
        <v>164</v>
      </c>
      <c r="F9504" s="18" t="str">
        <f t="shared" si="297"/>
        <v>National Grid-Lancaster Muni Agg Rate-44317</v>
      </c>
      <c r="G9504" s="11" t="s">
        <v>131</v>
      </c>
      <c r="H9504" s="11" t="s">
        <v>54</v>
      </c>
      <c r="I9504" s="11" t="s">
        <v>99</v>
      </c>
      <c r="J9504" s="11" t="s">
        <v>260</v>
      </c>
      <c r="K9504" s="11" t="str">
        <f>IFERROR(INDEX('EDC Component Dictionary'!$C$5:$C$37,MATCH('Rates Database'!J9504,'EDC Component Dictionary'!$B$5:$B$37,0)), "Energy Supply")</f>
        <v>Energy Supply</v>
      </c>
      <c r="L9504" s="12">
        <v>9.9779999999999994E-2</v>
      </c>
      <c r="M9504" s="12"/>
    </row>
    <row r="9505" spans="1:13" x14ac:dyDescent="0.3">
      <c r="A9505" s="18">
        <v>9503</v>
      </c>
      <c r="B9505" s="18">
        <f t="shared" si="296"/>
        <v>2021</v>
      </c>
      <c r="C9505" s="17">
        <v>44317</v>
      </c>
      <c r="D9505" s="18" t="s">
        <v>130</v>
      </c>
      <c r="E9505" s="18" t="s">
        <v>164</v>
      </c>
      <c r="F9505" s="18" t="str">
        <f t="shared" si="297"/>
        <v>National Grid-Chelmsford Muni Agg Rate-44317</v>
      </c>
      <c r="G9505" s="11" t="s">
        <v>131</v>
      </c>
      <c r="H9505" s="11" t="s">
        <v>54</v>
      </c>
      <c r="I9505" s="11" t="s">
        <v>99</v>
      </c>
      <c r="J9505" s="11" t="s">
        <v>173</v>
      </c>
      <c r="K9505" s="11" t="str">
        <f>IFERROR(INDEX('EDC Component Dictionary'!$C$5:$C$37,MATCH('Rates Database'!J9505,'EDC Component Dictionary'!$B$5:$B$37,0)), "Energy Supply")</f>
        <v>Energy Supply</v>
      </c>
      <c r="L9505" s="12">
        <v>0.10063999999999999</v>
      </c>
      <c r="M9505" s="12"/>
    </row>
    <row r="9506" spans="1:13" x14ac:dyDescent="0.3">
      <c r="A9506" s="18">
        <v>9504</v>
      </c>
      <c r="B9506" s="18">
        <f t="shared" si="296"/>
        <v>2021</v>
      </c>
      <c r="C9506" s="17">
        <v>44317</v>
      </c>
      <c r="D9506" s="18" t="s">
        <v>130</v>
      </c>
      <c r="E9506" s="18" t="s">
        <v>95</v>
      </c>
      <c r="F9506" s="18" t="str">
        <f t="shared" si="297"/>
        <v>Eversource_WMA-Leverett Muni Agg Rate-44317</v>
      </c>
      <c r="G9506" s="11" t="s">
        <v>131</v>
      </c>
      <c r="H9506" s="11" t="s">
        <v>54</v>
      </c>
      <c r="I9506" s="11" t="s">
        <v>99</v>
      </c>
      <c r="J9506" s="11" t="s">
        <v>265</v>
      </c>
      <c r="K9506" s="11" t="str">
        <f>IFERROR(INDEX('EDC Component Dictionary'!$C$5:$C$37,MATCH('Rates Database'!J9506,'EDC Component Dictionary'!$B$5:$B$37,0)), "Energy Supply")</f>
        <v>Energy Supply</v>
      </c>
      <c r="L9506" s="12">
        <v>0.10123</v>
      </c>
      <c r="M9506" s="12"/>
    </row>
    <row r="9507" spans="1:13" x14ac:dyDescent="0.3">
      <c r="A9507" s="18">
        <v>9505</v>
      </c>
      <c r="B9507" s="18">
        <f t="shared" si="296"/>
        <v>2021</v>
      </c>
      <c r="C9507" s="17">
        <v>44317</v>
      </c>
      <c r="D9507" s="18" t="s">
        <v>130</v>
      </c>
      <c r="E9507" s="18" t="s">
        <v>95</v>
      </c>
      <c r="F9507" s="18" t="str">
        <f t="shared" si="297"/>
        <v>Eversource_WMA-Hadley Muni Agg Rate-44317</v>
      </c>
      <c r="G9507" s="11" t="s">
        <v>131</v>
      </c>
      <c r="H9507" s="11" t="s">
        <v>54</v>
      </c>
      <c r="I9507" s="11" t="s">
        <v>99</v>
      </c>
      <c r="J9507" s="11" t="s">
        <v>277</v>
      </c>
      <c r="K9507" s="11" t="str">
        <f>IFERROR(INDEX('EDC Component Dictionary'!$C$5:$C$37,MATCH('Rates Database'!J9507,'EDC Component Dictionary'!$B$5:$B$37,0)), "Energy Supply")</f>
        <v>Energy Supply</v>
      </c>
      <c r="L9507" s="12">
        <v>0.10074</v>
      </c>
      <c r="M9507" s="12"/>
    </row>
    <row r="9508" spans="1:13" x14ac:dyDescent="0.3">
      <c r="A9508" s="18">
        <v>9506</v>
      </c>
      <c r="B9508" s="18">
        <f t="shared" si="296"/>
        <v>2021</v>
      </c>
      <c r="C9508" s="17">
        <v>44317</v>
      </c>
      <c r="D9508" s="18" t="s">
        <v>130</v>
      </c>
      <c r="E9508" s="18" t="s">
        <v>95</v>
      </c>
      <c r="F9508" s="18" t="str">
        <f t="shared" si="297"/>
        <v>Eversource_WMA-Sandisfield Muni Agg Rate-44317</v>
      </c>
      <c r="G9508" s="11" t="s">
        <v>131</v>
      </c>
      <c r="H9508" s="11" t="s">
        <v>54</v>
      </c>
      <c r="I9508" s="11" t="s">
        <v>99</v>
      </c>
      <c r="J9508" s="11" t="s">
        <v>253</v>
      </c>
      <c r="K9508" s="11" t="str">
        <f>IFERROR(INDEX('EDC Component Dictionary'!$C$5:$C$37,MATCH('Rates Database'!J9508,'EDC Component Dictionary'!$B$5:$B$37,0)), "Energy Supply")</f>
        <v>Energy Supply</v>
      </c>
      <c r="L9508" s="12">
        <v>0.10119</v>
      </c>
      <c r="M9508" s="12"/>
    </row>
    <row r="9509" spans="1:13" x14ac:dyDescent="0.3">
      <c r="A9509" s="18">
        <v>9507</v>
      </c>
      <c r="B9509" s="18">
        <f t="shared" si="296"/>
        <v>2021</v>
      </c>
      <c r="C9509" s="17">
        <v>44317</v>
      </c>
      <c r="D9509" s="18" t="s">
        <v>130</v>
      </c>
      <c r="E9509" s="18" t="s">
        <v>164</v>
      </c>
      <c r="F9509" s="18" t="str">
        <f t="shared" si="297"/>
        <v>National Grid-Great Barrington Muni Agg Rate-44317</v>
      </c>
      <c r="G9509" s="11" t="s">
        <v>131</v>
      </c>
      <c r="H9509" s="11" t="s">
        <v>54</v>
      </c>
      <c r="I9509" s="11" t="s">
        <v>99</v>
      </c>
      <c r="J9509" s="11" t="s">
        <v>245</v>
      </c>
      <c r="K9509" s="11" t="str">
        <f>IFERROR(INDEX('EDC Component Dictionary'!$C$5:$C$37,MATCH('Rates Database'!J9509,'EDC Component Dictionary'!$B$5:$B$37,0)), "Energy Supply")</f>
        <v>Energy Supply</v>
      </c>
      <c r="L9509" s="12">
        <v>0.10126</v>
      </c>
      <c r="M9509" s="12"/>
    </row>
    <row r="9510" spans="1:13" x14ac:dyDescent="0.3">
      <c r="A9510" s="18">
        <v>9508</v>
      </c>
      <c r="B9510" s="18">
        <f t="shared" si="296"/>
        <v>2021</v>
      </c>
      <c r="C9510" s="17">
        <v>44317</v>
      </c>
      <c r="D9510" s="18" t="s">
        <v>130</v>
      </c>
      <c r="E9510" s="18" t="s">
        <v>163</v>
      </c>
      <c r="F9510" s="18" t="str">
        <f t="shared" si="297"/>
        <v>Eversource_EMA-Plympton Muni Agg Rate-44317</v>
      </c>
      <c r="G9510" s="11" t="s">
        <v>131</v>
      </c>
      <c r="H9510" s="11" t="s">
        <v>54</v>
      </c>
      <c r="I9510" s="11" t="s">
        <v>99</v>
      </c>
      <c r="J9510" s="11" t="s">
        <v>240</v>
      </c>
      <c r="K9510" s="11" t="str">
        <f>IFERROR(INDEX('EDC Component Dictionary'!$C$5:$C$37,MATCH('Rates Database'!J9510,'EDC Component Dictionary'!$B$5:$B$37,0)), "Energy Supply")</f>
        <v>Energy Supply</v>
      </c>
      <c r="L9510" s="12">
        <v>0.10138999999999999</v>
      </c>
      <c r="M9510" s="12"/>
    </row>
    <row r="9511" spans="1:13" x14ac:dyDescent="0.3">
      <c r="A9511" s="18">
        <v>9509</v>
      </c>
      <c r="B9511" s="18">
        <f t="shared" si="296"/>
        <v>2021</v>
      </c>
      <c r="C9511" s="17">
        <v>44317</v>
      </c>
      <c r="D9511" s="18" t="s">
        <v>130</v>
      </c>
      <c r="E9511" s="18" t="s">
        <v>163</v>
      </c>
      <c r="F9511" s="18" t="str">
        <f t="shared" si="297"/>
        <v>Eversource_EMA-Cambridge Muni Agg Rate-44317</v>
      </c>
      <c r="G9511" s="11" t="s">
        <v>131</v>
      </c>
      <c r="H9511" s="11" t="s">
        <v>54</v>
      </c>
      <c r="I9511" s="11" t="s">
        <v>99</v>
      </c>
      <c r="J9511" s="11" t="s">
        <v>210</v>
      </c>
      <c r="K9511" s="11" t="str">
        <f>IFERROR(INDEX('EDC Component Dictionary'!$C$5:$C$37,MATCH('Rates Database'!J9511,'EDC Component Dictionary'!$B$5:$B$37,0)), "Energy Supply")</f>
        <v>Energy Supply</v>
      </c>
      <c r="L9511" s="12">
        <v>0.10377</v>
      </c>
      <c r="M9511" s="12"/>
    </row>
    <row r="9512" spans="1:13" x14ac:dyDescent="0.3">
      <c r="A9512" s="18">
        <v>9510</v>
      </c>
      <c r="B9512" s="18">
        <f t="shared" si="296"/>
        <v>2021</v>
      </c>
      <c r="C9512" s="17">
        <v>44317</v>
      </c>
      <c r="D9512" s="18" t="s">
        <v>130</v>
      </c>
      <c r="E9512" s="18" t="s">
        <v>164</v>
      </c>
      <c r="F9512" s="18" t="str">
        <f t="shared" si="297"/>
        <v>National Grid-Williamsburg Muni Agg Rate-44317</v>
      </c>
      <c r="G9512" s="11" t="s">
        <v>131</v>
      </c>
      <c r="H9512" s="11" t="s">
        <v>54</v>
      </c>
      <c r="I9512" s="11" t="s">
        <v>99</v>
      </c>
      <c r="J9512" s="11" t="s">
        <v>249</v>
      </c>
      <c r="K9512" s="11" t="str">
        <f>IFERROR(INDEX('EDC Component Dictionary'!$C$5:$C$37,MATCH('Rates Database'!J9512,'EDC Component Dictionary'!$B$5:$B$37,0)), "Energy Supply")</f>
        <v>Energy Supply</v>
      </c>
      <c r="L9512" s="12">
        <v>0.10249</v>
      </c>
      <c r="M9512" s="12"/>
    </row>
    <row r="9513" spans="1:13" x14ac:dyDescent="0.3">
      <c r="A9513" s="18">
        <v>9511</v>
      </c>
      <c r="B9513" s="18">
        <f t="shared" si="296"/>
        <v>2021</v>
      </c>
      <c r="C9513" s="17">
        <v>44317</v>
      </c>
      <c r="D9513" s="18" t="s">
        <v>130</v>
      </c>
      <c r="E9513" s="18" t="s">
        <v>164</v>
      </c>
      <c r="F9513" s="18" t="str">
        <f t="shared" si="297"/>
        <v>National Grid-Easton Muni Agg Rate-44317</v>
      </c>
      <c r="G9513" s="11" t="s">
        <v>131</v>
      </c>
      <c r="H9513" s="11" t="s">
        <v>54</v>
      </c>
      <c r="I9513" s="11" t="s">
        <v>99</v>
      </c>
      <c r="J9513" s="11" t="s">
        <v>294</v>
      </c>
      <c r="K9513" s="11" t="str">
        <f>IFERROR(INDEX('EDC Component Dictionary'!$C$5:$C$37,MATCH('Rates Database'!J9513,'EDC Component Dictionary'!$B$5:$B$37,0)), "Energy Supply")</f>
        <v>Energy Supply</v>
      </c>
      <c r="L9513" s="12">
        <v>0.10287</v>
      </c>
      <c r="M9513" s="12"/>
    </row>
    <row r="9514" spans="1:13" x14ac:dyDescent="0.3">
      <c r="A9514" s="18">
        <v>9512</v>
      </c>
      <c r="B9514" s="18">
        <f t="shared" si="296"/>
        <v>2021</v>
      </c>
      <c r="C9514" s="17">
        <v>44317</v>
      </c>
      <c r="D9514" s="18" t="s">
        <v>130</v>
      </c>
      <c r="E9514" s="18" t="s">
        <v>95</v>
      </c>
      <c r="F9514" s="18" t="str">
        <f t="shared" si="297"/>
        <v>Eversource_WMA-Conway Muni Agg Rate-44317</v>
      </c>
      <c r="G9514" s="11" t="s">
        <v>131</v>
      </c>
      <c r="H9514" s="11" t="s">
        <v>54</v>
      </c>
      <c r="I9514" s="11" t="s">
        <v>99</v>
      </c>
      <c r="J9514" s="11" t="s">
        <v>288</v>
      </c>
      <c r="K9514" s="11" t="str">
        <f>IFERROR(INDEX('EDC Component Dictionary'!$C$5:$C$37,MATCH('Rates Database'!J9514,'EDC Component Dictionary'!$B$5:$B$37,0)), "Energy Supply")</f>
        <v>Energy Supply</v>
      </c>
      <c r="L9514" s="12">
        <v>0.10281</v>
      </c>
      <c r="M9514" s="12"/>
    </row>
    <row r="9515" spans="1:13" x14ac:dyDescent="0.3">
      <c r="A9515" s="18">
        <v>9513</v>
      </c>
      <c r="B9515" s="18">
        <f t="shared" si="296"/>
        <v>2021</v>
      </c>
      <c r="C9515" s="17">
        <v>44317</v>
      </c>
      <c r="D9515" s="18" t="s">
        <v>130</v>
      </c>
      <c r="E9515" s="18" t="s">
        <v>95</v>
      </c>
      <c r="F9515" s="18" t="str">
        <f t="shared" si="297"/>
        <v>Eversource_WMA-Gill Muni Agg Rate-44317</v>
      </c>
      <c r="G9515" s="11" t="s">
        <v>131</v>
      </c>
      <c r="H9515" s="11" t="s">
        <v>54</v>
      </c>
      <c r="I9515" s="11" t="s">
        <v>99</v>
      </c>
      <c r="J9515" s="11" t="s">
        <v>293</v>
      </c>
      <c r="K9515" s="11" t="str">
        <f>IFERROR(INDEX('EDC Component Dictionary'!$C$5:$C$37,MATCH('Rates Database'!J9515,'EDC Component Dictionary'!$B$5:$B$37,0)), "Energy Supply")</f>
        <v>Energy Supply</v>
      </c>
      <c r="L9515" s="12">
        <v>0.10267</v>
      </c>
      <c r="M9515" s="12"/>
    </row>
    <row r="9516" spans="1:13" x14ac:dyDescent="0.3">
      <c r="A9516" s="18">
        <v>9514</v>
      </c>
      <c r="B9516" s="18">
        <f t="shared" si="296"/>
        <v>2021</v>
      </c>
      <c r="C9516" s="17">
        <v>44317</v>
      </c>
      <c r="D9516" s="18" t="s">
        <v>130</v>
      </c>
      <c r="E9516" s="18" t="s">
        <v>95</v>
      </c>
      <c r="F9516" s="18" t="str">
        <f t="shared" si="297"/>
        <v>Eversource_WMA-Sunderland Muni Agg Rate-44317</v>
      </c>
      <c r="G9516" s="11" t="s">
        <v>131</v>
      </c>
      <c r="H9516" s="11" t="s">
        <v>54</v>
      </c>
      <c r="I9516" s="11" t="s">
        <v>99</v>
      </c>
      <c r="J9516" s="11" t="s">
        <v>292</v>
      </c>
      <c r="K9516" s="11" t="str">
        <f>IFERROR(INDEX('EDC Component Dictionary'!$C$5:$C$37,MATCH('Rates Database'!J9516,'EDC Component Dictionary'!$B$5:$B$37,0)), "Energy Supply")</f>
        <v>Energy Supply</v>
      </c>
      <c r="L9516" s="12">
        <v>0.10288</v>
      </c>
      <c r="M9516" s="12"/>
    </row>
    <row r="9517" spans="1:13" x14ac:dyDescent="0.3">
      <c r="A9517" s="18">
        <v>9515</v>
      </c>
      <c r="B9517" s="18">
        <f t="shared" si="296"/>
        <v>2021</v>
      </c>
      <c r="C9517" s="17">
        <v>44317</v>
      </c>
      <c r="D9517" s="18" t="s">
        <v>130</v>
      </c>
      <c r="E9517" s="18" t="s">
        <v>164</v>
      </c>
      <c r="F9517" s="18" t="str">
        <f t="shared" si="297"/>
        <v>National Grid-Winchendon Muni Agg Rate-44317</v>
      </c>
      <c r="G9517" s="11" t="s">
        <v>131</v>
      </c>
      <c r="H9517" s="11" t="s">
        <v>54</v>
      </c>
      <c r="I9517" s="11" t="s">
        <v>99</v>
      </c>
      <c r="J9517" s="11" t="s">
        <v>181</v>
      </c>
      <c r="K9517" s="11" t="str">
        <f>IFERROR(INDEX('EDC Component Dictionary'!$C$5:$C$37,MATCH('Rates Database'!J9517,'EDC Component Dictionary'!$B$5:$B$37,0)), "Energy Supply")</f>
        <v>Energy Supply</v>
      </c>
      <c r="L9517" s="12">
        <v>0.10304000000000001</v>
      </c>
      <c r="M9517" s="12"/>
    </row>
    <row r="9518" spans="1:13" x14ac:dyDescent="0.3">
      <c r="A9518" s="18">
        <v>9516</v>
      </c>
      <c r="B9518" s="18">
        <f t="shared" si="296"/>
        <v>2021</v>
      </c>
      <c r="C9518" s="17">
        <v>44317</v>
      </c>
      <c r="D9518" s="18" t="s">
        <v>130</v>
      </c>
      <c r="E9518" s="18" t="s">
        <v>164</v>
      </c>
      <c r="F9518" s="18" t="str">
        <f t="shared" si="297"/>
        <v>National Grid-Charlton Muni Agg Rate-44317</v>
      </c>
      <c r="G9518" s="11" t="s">
        <v>131</v>
      </c>
      <c r="H9518" s="11" t="s">
        <v>54</v>
      </c>
      <c r="I9518" s="11" t="s">
        <v>99</v>
      </c>
      <c r="J9518" s="11" t="s">
        <v>188</v>
      </c>
      <c r="K9518" s="11" t="str">
        <f>IFERROR(INDEX('EDC Component Dictionary'!$C$5:$C$37,MATCH('Rates Database'!J9518,'EDC Component Dictionary'!$B$5:$B$37,0)), "Energy Supply")</f>
        <v>Energy Supply</v>
      </c>
      <c r="L9518" s="12">
        <v>0.10312</v>
      </c>
      <c r="M9518" s="12"/>
    </row>
    <row r="9519" spans="1:13" x14ac:dyDescent="0.3">
      <c r="A9519" s="18">
        <v>9517</v>
      </c>
      <c r="B9519" s="18">
        <f t="shared" si="296"/>
        <v>2021</v>
      </c>
      <c r="C9519" s="17">
        <v>44317</v>
      </c>
      <c r="D9519" s="18" t="s">
        <v>130</v>
      </c>
      <c r="E9519" s="18" t="s">
        <v>164</v>
      </c>
      <c r="F9519" s="18" t="str">
        <f t="shared" si="297"/>
        <v>National Grid-Millbury Muni Agg Rate-44317</v>
      </c>
      <c r="G9519" s="11" t="s">
        <v>131</v>
      </c>
      <c r="H9519" s="11" t="s">
        <v>54</v>
      </c>
      <c r="I9519" s="11" t="s">
        <v>99</v>
      </c>
      <c r="J9519" s="11" t="s">
        <v>198</v>
      </c>
      <c r="K9519" s="11" t="str">
        <f>IFERROR(INDEX('EDC Component Dictionary'!$C$5:$C$37,MATCH('Rates Database'!J9519,'EDC Component Dictionary'!$B$5:$B$37,0)), "Energy Supply")</f>
        <v>Energy Supply</v>
      </c>
      <c r="L9519" s="12">
        <v>0.10316</v>
      </c>
      <c r="M9519" s="12"/>
    </row>
    <row r="9520" spans="1:13" x14ac:dyDescent="0.3">
      <c r="A9520" s="18">
        <v>9518</v>
      </c>
      <c r="B9520" s="18">
        <f t="shared" si="296"/>
        <v>2021</v>
      </c>
      <c r="C9520" s="17">
        <v>44317</v>
      </c>
      <c r="D9520" s="18" t="s">
        <v>130</v>
      </c>
      <c r="E9520" s="18" t="s">
        <v>164</v>
      </c>
      <c r="F9520" s="18" t="str">
        <f t="shared" si="297"/>
        <v>National Grid-Oxford Muni Agg Rate-44317</v>
      </c>
      <c r="G9520" s="11" t="s">
        <v>131</v>
      </c>
      <c r="H9520" s="11" t="s">
        <v>54</v>
      </c>
      <c r="I9520" s="11" t="s">
        <v>99</v>
      </c>
      <c r="J9520" s="11" t="s">
        <v>202</v>
      </c>
      <c r="K9520" s="11" t="str">
        <f>IFERROR(INDEX('EDC Component Dictionary'!$C$5:$C$37,MATCH('Rates Database'!J9520,'EDC Component Dictionary'!$B$5:$B$37,0)), "Energy Supply")</f>
        <v>Energy Supply</v>
      </c>
      <c r="L9520" s="12">
        <v>0.10319</v>
      </c>
      <c r="M9520" s="12"/>
    </row>
    <row r="9521" spans="1:13" x14ac:dyDescent="0.3">
      <c r="A9521" s="18">
        <v>9519</v>
      </c>
      <c r="B9521" s="18">
        <f t="shared" si="296"/>
        <v>2021</v>
      </c>
      <c r="C9521" s="17">
        <v>44317</v>
      </c>
      <c r="D9521" s="18" t="s">
        <v>130</v>
      </c>
      <c r="E9521" s="18" t="s">
        <v>163</v>
      </c>
      <c r="F9521" s="18" t="str">
        <f t="shared" si="297"/>
        <v>Eversource_EMA-Holliston Muni Agg Rate-44317</v>
      </c>
      <c r="G9521" s="11" t="s">
        <v>131</v>
      </c>
      <c r="H9521" s="11" t="s">
        <v>54</v>
      </c>
      <c r="I9521" s="11" t="s">
        <v>99</v>
      </c>
      <c r="J9521" s="11" t="s">
        <v>246</v>
      </c>
      <c r="K9521" s="11" t="str">
        <f>IFERROR(INDEX('EDC Component Dictionary'!$C$5:$C$37,MATCH('Rates Database'!J9521,'EDC Component Dictionary'!$B$5:$B$37,0)), "Energy Supply")</f>
        <v>Energy Supply</v>
      </c>
      <c r="L9521" s="12">
        <v>0.10331</v>
      </c>
      <c r="M9521" s="12"/>
    </row>
    <row r="9522" spans="1:13" x14ac:dyDescent="0.3">
      <c r="A9522" s="18">
        <v>9520</v>
      </c>
      <c r="B9522" s="18">
        <f t="shared" si="296"/>
        <v>2021</v>
      </c>
      <c r="C9522" s="17">
        <v>44317</v>
      </c>
      <c r="D9522" s="18" t="s">
        <v>130</v>
      </c>
      <c r="E9522" s="18" t="s">
        <v>164</v>
      </c>
      <c r="F9522" s="18" t="str">
        <f t="shared" si="297"/>
        <v>National Grid-Auburn Muni Agg Rate-44317</v>
      </c>
      <c r="G9522" s="11" t="s">
        <v>131</v>
      </c>
      <c r="H9522" s="11" t="s">
        <v>54</v>
      </c>
      <c r="I9522" s="11" t="s">
        <v>99</v>
      </c>
      <c r="J9522" s="11" t="s">
        <v>258</v>
      </c>
      <c r="K9522" s="11" t="str">
        <f>IFERROR(INDEX('EDC Component Dictionary'!$C$5:$C$37,MATCH('Rates Database'!J9522,'EDC Component Dictionary'!$B$5:$B$37,0)), "Energy Supply")</f>
        <v>Energy Supply</v>
      </c>
      <c r="L9522" s="12">
        <v>0.10353999999999999</v>
      </c>
      <c r="M9522" s="12"/>
    </row>
    <row r="9523" spans="1:13" x14ac:dyDescent="0.3">
      <c r="A9523" s="18">
        <v>9521</v>
      </c>
      <c r="B9523" s="18">
        <f t="shared" si="296"/>
        <v>2021</v>
      </c>
      <c r="C9523" s="17">
        <v>44317</v>
      </c>
      <c r="D9523" s="18" t="s">
        <v>130</v>
      </c>
      <c r="E9523" s="18" t="s">
        <v>163</v>
      </c>
      <c r="F9523" s="18" t="str">
        <f t="shared" si="297"/>
        <v>Eversource_EMA-Stoneham Muni Agg Rate-44317</v>
      </c>
      <c r="G9523" s="11" t="s">
        <v>131</v>
      </c>
      <c r="H9523" s="11" t="s">
        <v>54</v>
      </c>
      <c r="I9523" s="11" t="s">
        <v>99</v>
      </c>
      <c r="J9523" s="11" t="s">
        <v>267</v>
      </c>
      <c r="K9523" s="11" t="str">
        <f>IFERROR(INDEX('EDC Component Dictionary'!$C$5:$C$37,MATCH('Rates Database'!J9523,'EDC Component Dictionary'!$B$5:$B$37,0)), "Energy Supply")</f>
        <v>Energy Supply</v>
      </c>
      <c r="L9523" s="12">
        <v>0.10371</v>
      </c>
      <c r="M9523" s="12"/>
    </row>
    <row r="9524" spans="1:13" x14ac:dyDescent="0.3">
      <c r="A9524" s="18">
        <v>9522</v>
      </c>
      <c r="B9524" s="18">
        <f t="shared" si="296"/>
        <v>2021</v>
      </c>
      <c r="C9524" s="17">
        <v>44317</v>
      </c>
      <c r="D9524" s="18" t="s">
        <v>130</v>
      </c>
      <c r="E9524" s="18" t="s">
        <v>164</v>
      </c>
      <c r="F9524" s="18" t="str">
        <f t="shared" si="297"/>
        <v>National Grid-Foxborough Muni Agg Rate-44317</v>
      </c>
      <c r="G9524" s="11" t="s">
        <v>131</v>
      </c>
      <c r="H9524" s="11" t="s">
        <v>54</v>
      </c>
      <c r="I9524" s="11" t="s">
        <v>99</v>
      </c>
      <c r="J9524" s="11" t="s">
        <v>256</v>
      </c>
      <c r="K9524" s="11" t="str">
        <f>IFERROR(INDEX('EDC Component Dictionary'!$C$5:$C$37,MATCH('Rates Database'!J9524,'EDC Component Dictionary'!$B$5:$B$37,0)), "Energy Supply")</f>
        <v>Energy Supply</v>
      </c>
      <c r="L9524" s="12">
        <v>0.10374</v>
      </c>
      <c r="M9524" s="12"/>
    </row>
    <row r="9525" spans="1:13" x14ac:dyDescent="0.3">
      <c r="A9525" s="18">
        <v>9523</v>
      </c>
      <c r="B9525" s="18">
        <f t="shared" si="296"/>
        <v>2021</v>
      </c>
      <c r="C9525" s="17">
        <v>44317</v>
      </c>
      <c r="D9525" s="18" t="s">
        <v>130</v>
      </c>
      <c r="E9525" s="18" t="s">
        <v>164</v>
      </c>
      <c r="F9525" s="18" t="str">
        <f t="shared" si="297"/>
        <v>National Grid-Orange Muni Agg Rate-44317</v>
      </c>
      <c r="G9525" s="11" t="s">
        <v>131</v>
      </c>
      <c r="H9525" s="11" t="s">
        <v>54</v>
      </c>
      <c r="I9525" s="11" t="s">
        <v>99</v>
      </c>
      <c r="J9525" s="11" t="s">
        <v>182</v>
      </c>
      <c r="K9525" s="11" t="str">
        <f>IFERROR(INDEX('EDC Component Dictionary'!$C$5:$C$37,MATCH('Rates Database'!J9525,'EDC Component Dictionary'!$B$5:$B$37,0)), "Energy Supply")</f>
        <v>Energy Supply</v>
      </c>
      <c r="L9525" s="12">
        <v>0.10383000000000001</v>
      </c>
      <c r="M9525" s="12"/>
    </row>
    <row r="9526" spans="1:13" x14ac:dyDescent="0.3">
      <c r="A9526" s="18">
        <v>9524</v>
      </c>
      <c r="B9526" s="18">
        <f t="shared" si="296"/>
        <v>2021</v>
      </c>
      <c r="C9526" s="17">
        <v>44317</v>
      </c>
      <c r="D9526" s="18" t="s">
        <v>130</v>
      </c>
      <c r="E9526" s="18" t="s">
        <v>163</v>
      </c>
      <c r="F9526" s="18" t="str">
        <f t="shared" si="297"/>
        <v>Eversource_EMA-Ashland Muni Agg Rate-44317</v>
      </c>
      <c r="G9526" s="11" t="s">
        <v>131</v>
      </c>
      <c r="H9526" s="11" t="s">
        <v>54</v>
      </c>
      <c r="I9526" s="11" t="s">
        <v>99</v>
      </c>
      <c r="J9526" s="11" t="s">
        <v>234</v>
      </c>
      <c r="K9526" s="11" t="str">
        <f>IFERROR(INDEX('EDC Component Dictionary'!$C$5:$C$37,MATCH('Rates Database'!J9526,'EDC Component Dictionary'!$B$5:$B$37,0)), "Energy Supply")</f>
        <v>Energy Supply</v>
      </c>
      <c r="L9526" s="12">
        <v>0.10409</v>
      </c>
      <c r="M9526" s="12"/>
    </row>
    <row r="9527" spans="1:13" x14ac:dyDescent="0.3">
      <c r="A9527" s="18">
        <v>9525</v>
      </c>
      <c r="B9527" s="18">
        <f t="shared" si="296"/>
        <v>2021</v>
      </c>
      <c r="C9527" s="17">
        <v>44317</v>
      </c>
      <c r="D9527" s="18" t="s">
        <v>130</v>
      </c>
      <c r="E9527" s="18" t="s">
        <v>164</v>
      </c>
      <c r="F9527" s="18" t="str">
        <f t="shared" si="297"/>
        <v>National Grid-Westborough Muni Agg Rate-44317</v>
      </c>
      <c r="G9527" s="11" t="s">
        <v>131</v>
      </c>
      <c r="H9527" s="11" t="s">
        <v>54</v>
      </c>
      <c r="I9527" s="11" t="s">
        <v>99</v>
      </c>
      <c r="J9527" s="11" t="s">
        <v>172</v>
      </c>
      <c r="K9527" s="11" t="str">
        <f>IFERROR(INDEX('EDC Component Dictionary'!$C$5:$C$37,MATCH('Rates Database'!J9527,'EDC Component Dictionary'!$B$5:$B$37,0)), "Energy Supply")</f>
        <v>Energy Supply</v>
      </c>
      <c r="L9527" s="12">
        <v>0.10443</v>
      </c>
      <c r="M9527" s="12"/>
    </row>
    <row r="9528" spans="1:13" x14ac:dyDescent="0.3">
      <c r="A9528" s="18">
        <v>9526</v>
      </c>
      <c r="B9528" s="18">
        <f t="shared" si="296"/>
        <v>2021</v>
      </c>
      <c r="C9528" s="17">
        <v>44317</v>
      </c>
      <c r="D9528" s="18" t="s">
        <v>130</v>
      </c>
      <c r="E9528" s="18" t="s">
        <v>36</v>
      </c>
      <c r="F9528" s="18" t="str">
        <f t="shared" si="297"/>
        <v>Unitil-Ashby Muni Agg Rate-44317</v>
      </c>
      <c r="G9528" s="11" t="s">
        <v>131</v>
      </c>
      <c r="H9528" s="11" t="s">
        <v>54</v>
      </c>
      <c r="I9528" s="11" t="s">
        <v>99</v>
      </c>
      <c r="J9528" s="11" t="s">
        <v>235</v>
      </c>
      <c r="K9528" s="11" t="str">
        <f>IFERROR(INDEX('EDC Component Dictionary'!$C$5:$C$37,MATCH('Rates Database'!J9528,'EDC Component Dictionary'!$B$5:$B$37,0)), "Energy Supply")</f>
        <v>Energy Supply</v>
      </c>
      <c r="L9528" s="12">
        <v>0.10444000000000001</v>
      </c>
      <c r="M9528" s="12"/>
    </row>
    <row r="9529" spans="1:13" x14ac:dyDescent="0.3">
      <c r="A9529" s="18">
        <v>9527</v>
      </c>
      <c r="B9529" s="18">
        <f t="shared" si="296"/>
        <v>2021</v>
      </c>
      <c r="C9529" s="17">
        <v>44317</v>
      </c>
      <c r="D9529" s="18" t="s">
        <v>130</v>
      </c>
      <c r="E9529" s="18" t="s">
        <v>163</v>
      </c>
      <c r="F9529" s="18" t="str">
        <f t="shared" si="297"/>
        <v>Eversource_EMA-Acushnet Muni Agg Rate-44317</v>
      </c>
      <c r="G9529" s="11" t="s">
        <v>131</v>
      </c>
      <c r="H9529" s="11" t="s">
        <v>54</v>
      </c>
      <c r="I9529" s="11" t="s">
        <v>99</v>
      </c>
      <c r="J9529" s="11" t="s">
        <v>185</v>
      </c>
      <c r="K9529" s="11" t="str">
        <f>IFERROR(INDEX('EDC Component Dictionary'!$C$5:$C$37,MATCH('Rates Database'!J9529,'EDC Component Dictionary'!$B$5:$B$37,0)), "Energy Supply")</f>
        <v>Energy Supply</v>
      </c>
      <c r="L9529" s="12">
        <v>0.1047</v>
      </c>
      <c r="M9529" s="12"/>
    </row>
    <row r="9530" spans="1:13" x14ac:dyDescent="0.3">
      <c r="A9530" s="18">
        <v>9528</v>
      </c>
      <c r="B9530" s="18">
        <f t="shared" si="296"/>
        <v>2021</v>
      </c>
      <c r="C9530" s="17">
        <v>44317</v>
      </c>
      <c r="D9530" s="18" t="s">
        <v>130</v>
      </c>
      <c r="E9530" s="18" t="s">
        <v>164</v>
      </c>
      <c r="F9530" s="18" t="str">
        <f t="shared" si="297"/>
        <v>National Grid-Attleboro Muni Agg Rate-44317</v>
      </c>
      <c r="G9530" s="11" t="s">
        <v>131</v>
      </c>
      <c r="H9530" s="11" t="s">
        <v>54</v>
      </c>
      <c r="I9530" s="11" t="s">
        <v>99</v>
      </c>
      <c r="J9530" s="11" t="s">
        <v>186</v>
      </c>
      <c r="K9530" s="11" t="str">
        <f>IFERROR(INDEX('EDC Component Dictionary'!$C$5:$C$37,MATCH('Rates Database'!J9530,'EDC Component Dictionary'!$B$5:$B$37,0)), "Energy Supply")</f>
        <v>Energy Supply</v>
      </c>
      <c r="L9530" s="12">
        <v>0.10471999999999999</v>
      </c>
      <c r="M9530" s="12"/>
    </row>
    <row r="9531" spans="1:13" x14ac:dyDescent="0.3">
      <c r="A9531" s="18">
        <v>9529</v>
      </c>
      <c r="B9531" s="18">
        <f t="shared" si="296"/>
        <v>2021</v>
      </c>
      <c r="C9531" s="17">
        <v>44317</v>
      </c>
      <c r="D9531" s="18" t="s">
        <v>130</v>
      </c>
      <c r="E9531" s="18" t="s">
        <v>163</v>
      </c>
      <c r="F9531" s="18" t="str">
        <f t="shared" si="297"/>
        <v>Eversource_EMA-Dartmouth Muni Agg Rate-44317</v>
      </c>
      <c r="G9531" s="11" t="s">
        <v>131</v>
      </c>
      <c r="H9531" s="11" t="s">
        <v>54</v>
      </c>
      <c r="I9531" s="11" t="s">
        <v>99</v>
      </c>
      <c r="J9531" s="11" t="s">
        <v>189</v>
      </c>
      <c r="K9531" s="11" t="str">
        <f>IFERROR(INDEX('EDC Component Dictionary'!$C$5:$C$37,MATCH('Rates Database'!J9531,'EDC Component Dictionary'!$B$5:$B$37,0)), "Energy Supply")</f>
        <v>Energy Supply</v>
      </c>
      <c r="L9531" s="12">
        <v>0.10474</v>
      </c>
      <c r="M9531" s="12"/>
    </row>
    <row r="9532" spans="1:13" x14ac:dyDescent="0.3">
      <c r="A9532" s="18">
        <v>9530</v>
      </c>
      <c r="B9532" s="18">
        <f t="shared" si="296"/>
        <v>2021</v>
      </c>
      <c r="C9532" s="17">
        <v>44317</v>
      </c>
      <c r="D9532" s="18" t="s">
        <v>130</v>
      </c>
      <c r="E9532" s="18" t="s">
        <v>164</v>
      </c>
      <c r="F9532" s="18" t="str">
        <f t="shared" si="297"/>
        <v>National Grid-Dighton Muni Agg Rate-44317</v>
      </c>
      <c r="G9532" s="11" t="s">
        <v>131</v>
      </c>
      <c r="H9532" s="11" t="s">
        <v>54</v>
      </c>
      <c r="I9532" s="11" t="s">
        <v>99</v>
      </c>
      <c r="J9532" s="11" t="s">
        <v>190</v>
      </c>
      <c r="K9532" s="11" t="str">
        <f>IFERROR(INDEX('EDC Component Dictionary'!$C$5:$C$37,MATCH('Rates Database'!J9532,'EDC Component Dictionary'!$B$5:$B$37,0)), "Energy Supply")</f>
        <v>Energy Supply</v>
      </c>
      <c r="L9532" s="12">
        <v>0.1047</v>
      </c>
      <c r="M9532" s="12"/>
    </row>
    <row r="9533" spans="1:13" x14ac:dyDescent="0.3">
      <c r="A9533" s="18">
        <v>9531</v>
      </c>
      <c r="B9533" s="18">
        <f t="shared" si="296"/>
        <v>2021</v>
      </c>
      <c r="C9533" s="17">
        <v>44317</v>
      </c>
      <c r="D9533" s="18" t="s">
        <v>130</v>
      </c>
      <c r="E9533" s="18" t="s">
        <v>164</v>
      </c>
      <c r="F9533" s="18" t="str">
        <f t="shared" si="297"/>
        <v>National Grid-Douglas Muni Agg Rate-44317</v>
      </c>
      <c r="G9533" s="11" t="s">
        <v>131</v>
      </c>
      <c r="H9533" s="11" t="s">
        <v>54</v>
      </c>
      <c r="I9533" s="11" t="s">
        <v>99</v>
      </c>
      <c r="J9533" s="11" t="s">
        <v>191</v>
      </c>
      <c r="K9533" s="11" t="str">
        <f>IFERROR(INDEX('EDC Component Dictionary'!$C$5:$C$37,MATCH('Rates Database'!J9533,'EDC Component Dictionary'!$B$5:$B$37,0)), "Energy Supply")</f>
        <v>Energy Supply</v>
      </c>
      <c r="L9533" s="12">
        <v>0.1047</v>
      </c>
      <c r="M9533" s="12"/>
    </row>
    <row r="9534" spans="1:13" x14ac:dyDescent="0.3">
      <c r="A9534" s="18">
        <v>9532</v>
      </c>
      <c r="B9534" s="18">
        <f t="shared" si="296"/>
        <v>2021</v>
      </c>
      <c r="C9534" s="17">
        <v>44317</v>
      </c>
      <c r="D9534" s="18" t="s">
        <v>130</v>
      </c>
      <c r="E9534" s="18" t="s">
        <v>163</v>
      </c>
      <c r="F9534" s="18" t="str">
        <f t="shared" si="297"/>
        <v>Eversource_EMA-Carver Muni Agg Rate-44317</v>
      </c>
      <c r="G9534" s="11" t="s">
        <v>131</v>
      </c>
      <c r="H9534" s="11" t="s">
        <v>54</v>
      </c>
      <c r="I9534" s="11" t="s">
        <v>99</v>
      </c>
      <c r="J9534" s="11" t="s">
        <v>187</v>
      </c>
      <c r="K9534" s="11" t="str">
        <f>IFERROR(INDEX('EDC Component Dictionary'!$C$5:$C$37,MATCH('Rates Database'!J9534,'EDC Component Dictionary'!$B$5:$B$37,0)), "Energy Supply")</f>
        <v>Energy Supply</v>
      </c>
      <c r="L9534" s="12">
        <v>0.10471999999999999</v>
      </c>
      <c r="M9534" s="12"/>
    </row>
    <row r="9535" spans="1:13" x14ac:dyDescent="0.3">
      <c r="A9535" s="18">
        <v>9533</v>
      </c>
      <c r="B9535" s="18">
        <f t="shared" si="296"/>
        <v>2021</v>
      </c>
      <c r="C9535" s="17">
        <v>44317</v>
      </c>
      <c r="D9535" s="18" t="s">
        <v>130</v>
      </c>
      <c r="E9535" s="18" t="s">
        <v>164</v>
      </c>
      <c r="F9535" s="18" t="str">
        <f t="shared" si="297"/>
        <v>National Grid-Dracut Muni Agg Rate-44317</v>
      </c>
      <c r="G9535" s="11" t="s">
        <v>131</v>
      </c>
      <c r="H9535" s="11" t="s">
        <v>54</v>
      </c>
      <c r="I9535" s="11" t="s">
        <v>99</v>
      </c>
      <c r="J9535" s="11" t="s">
        <v>192</v>
      </c>
      <c r="K9535" s="11" t="str">
        <f>IFERROR(INDEX('EDC Component Dictionary'!$C$5:$C$37,MATCH('Rates Database'!J9535,'EDC Component Dictionary'!$B$5:$B$37,0)), "Energy Supply")</f>
        <v>Energy Supply</v>
      </c>
      <c r="L9535" s="12">
        <v>0.1047</v>
      </c>
      <c r="M9535" s="12"/>
    </row>
    <row r="9536" spans="1:13" x14ac:dyDescent="0.3">
      <c r="A9536" s="18">
        <v>9534</v>
      </c>
      <c r="B9536" s="18">
        <f t="shared" si="296"/>
        <v>2021</v>
      </c>
      <c r="C9536" s="17">
        <v>44317</v>
      </c>
      <c r="D9536" s="18" t="s">
        <v>130</v>
      </c>
      <c r="E9536" s="18" t="s">
        <v>164</v>
      </c>
      <c r="F9536" s="18" t="str">
        <f t="shared" si="297"/>
        <v>National Grid-Fall River Muni Agg Rate-44317</v>
      </c>
      <c r="G9536" s="11" t="s">
        <v>131</v>
      </c>
      <c r="H9536" s="11" t="s">
        <v>54</v>
      </c>
      <c r="I9536" s="11" t="s">
        <v>99</v>
      </c>
      <c r="J9536" s="11" t="s">
        <v>194</v>
      </c>
      <c r="K9536" s="11" t="str">
        <f>IFERROR(INDEX('EDC Component Dictionary'!$C$5:$C$37,MATCH('Rates Database'!J9536,'EDC Component Dictionary'!$B$5:$B$37,0)), "Energy Supply")</f>
        <v>Energy Supply</v>
      </c>
      <c r="L9536" s="12">
        <v>0.1047</v>
      </c>
      <c r="M9536" s="12"/>
    </row>
    <row r="9537" spans="1:13" x14ac:dyDescent="0.3">
      <c r="A9537" s="18">
        <v>9535</v>
      </c>
      <c r="B9537" s="18">
        <f t="shared" si="296"/>
        <v>2021</v>
      </c>
      <c r="C9537" s="17">
        <v>44317</v>
      </c>
      <c r="D9537" s="18" t="s">
        <v>130</v>
      </c>
      <c r="E9537" s="18" t="s">
        <v>163</v>
      </c>
      <c r="F9537" s="18" t="str">
        <f t="shared" si="297"/>
        <v>Eversource_EMA-Freetown Muni Agg Rate-44317</v>
      </c>
      <c r="G9537" s="11" t="s">
        <v>131</v>
      </c>
      <c r="H9537" s="11" t="s">
        <v>54</v>
      </c>
      <c r="I9537" s="11" t="s">
        <v>99</v>
      </c>
      <c r="J9537" s="11" t="s">
        <v>195</v>
      </c>
      <c r="K9537" s="11" t="str">
        <f>IFERROR(INDEX('EDC Component Dictionary'!$C$5:$C$37,MATCH('Rates Database'!J9537,'EDC Component Dictionary'!$B$5:$B$37,0)), "Energy Supply")</f>
        <v>Energy Supply</v>
      </c>
      <c r="L9537" s="12">
        <v>0.1047</v>
      </c>
      <c r="M9537" s="12"/>
    </row>
    <row r="9538" spans="1:13" x14ac:dyDescent="0.3">
      <c r="A9538" s="18">
        <v>9536</v>
      </c>
      <c r="B9538" s="18">
        <f t="shared" si="296"/>
        <v>2021</v>
      </c>
      <c r="C9538" s="17">
        <v>44317</v>
      </c>
      <c r="D9538" s="18" t="s">
        <v>130</v>
      </c>
      <c r="E9538" s="18" t="s">
        <v>163</v>
      </c>
      <c r="F9538" s="18" t="str">
        <f t="shared" si="297"/>
        <v>Eversource_EMA-Marion Muni Agg Rate-44317</v>
      </c>
      <c r="G9538" s="11" t="s">
        <v>131</v>
      </c>
      <c r="H9538" s="11" t="s">
        <v>54</v>
      </c>
      <c r="I9538" s="11" t="s">
        <v>99</v>
      </c>
      <c r="J9538" s="11" t="s">
        <v>196</v>
      </c>
      <c r="K9538" s="11" t="str">
        <f>IFERROR(INDEX('EDC Component Dictionary'!$C$5:$C$37,MATCH('Rates Database'!J9538,'EDC Component Dictionary'!$B$5:$B$37,0)), "Energy Supply")</f>
        <v>Energy Supply</v>
      </c>
      <c r="L9538" s="12">
        <v>0.10471999999999999</v>
      </c>
      <c r="M9538" s="12"/>
    </row>
    <row r="9539" spans="1:13" x14ac:dyDescent="0.3">
      <c r="A9539" s="18">
        <v>9537</v>
      </c>
      <c r="B9539" s="18">
        <f t="shared" ref="B9539:B9602" si="298">YEAR(C9539)</f>
        <v>2021</v>
      </c>
      <c r="C9539" s="17">
        <v>44317</v>
      </c>
      <c r="D9539" s="18" t="s">
        <v>130</v>
      </c>
      <c r="E9539" s="18" t="s">
        <v>163</v>
      </c>
      <c r="F9539" s="18" t="str">
        <f t="shared" si="297"/>
        <v>Eversource_EMA-Mattapoisett Muni Agg Rate-44317</v>
      </c>
      <c r="G9539" s="11" t="s">
        <v>131</v>
      </c>
      <c r="H9539" s="11" t="s">
        <v>54</v>
      </c>
      <c r="I9539" s="11" t="s">
        <v>99</v>
      </c>
      <c r="J9539" s="11" t="s">
        <v>197</v>
      </c>
      <c r="K9539" s="11" t="str">
        <f>IFERROR(INDEX('EDC Component Dictionary'!$C$5:$C$37,MATCH('Rates Database'!J9539,'EDC Component Dictionary'!$B$5:$B$37,0)), "Energy Supply")</f>
        <v>Energy Supply</v>
      </c>
      <c r="L9539" s="12">
        <v>0.1047</v>
      </c>
      <c r="M9539" s="12"/>
    </row>
    <row r="9540" spans="1:13" x14ac:dyDescent="0.3">
      <c r="A9540" s="18">
        <v>9538</v>
      </c>
      <c r="B9540" s="18">
        <f t="shared" si="298"/>
        <v>2021</v>
      </c>
      <c r="C9540" s="17">
        <v>44317</v>
      </c>
      <c r="D9540" s="18" t="s">
        <v>130</v>
      </c>
      <c r="E9540" s="18" t="s">
        <v>163</v>
      </c>
      <c r="F9540" s="18" t="str">
        <f t="shared" ref="F9540:F9603" si="299">_xlfn.CONCAT(E9540,"-",J9540,"-",C9540)</f>
        <v>Eversource_EMA-New Bedford Muni Agg Rate-44317</v>
      </c>
      <c r="G9540" s="11" t="s">
        <v>131</v>
      </c>
      <c r="H9540" s="11" t="s">
        <v>54</v>
      </c>
      <c r="I9540" s="11" t="s">
        <v>99</v>
      </c>
      <c r="J9540" s="11" t="s">
        <v>199</v>
      </c>
      <c r="K9540" s="11" t="str">
        <f>IFERROR(INDEX('EDC Component Dictionary'!$C$5:$C$37,MATCH('Rates Database'!J9540,'EDC Component Dictionary'!$B$5:$B$37,0)), "Energy Supply")</f>
        <v>Energy Supply</v>
      </c>
      <c r="L9540" s="12">
        <v>0.10471</v>
      </c>
      <c r="M9540" s="12"/>
    </row>
    <row r="9541" spans="1:13" x14ac:dyDescent="0.3">
      <c r="A9541" s="18">
        <v>9539</v>
      </c>
      <c r="B9541" s="18">
        <f t="shared" si="298"/>
        <v>2021</v>
      </c>
      <c r="C9541" s="17">
        <v>44317</v>
      </c>
      <c r="D9541" s="18" t="s">
        <v>130</v>
      </c>
      <c r="E9541" s="18" t="s">
        <v>164</v>
      </c>
      <c r="F9541" s="18" t="str">
        <f t="shared" si="299"/>
        <v>National Grid-Northbridge Muni Agg Rate-44317</v>
      </c>
      <c r="G9541" s="11" t="s">
        <v>131</v>
      </c>
      <c r="H9541" s="11" t="s">
        <v>54</v>
      </c>
      <c r="I9541" s="11" t="s">
        <v>99</v>
      </c>
      <c r="J9541" s="11" t="s">
        <v>200</v>
      </c>
      <c r="K9541" s="11" t="str">
        <f>IFERROR(INDEX('EDC Component Dictionary'!$C$5:$C$37,MATCH('Rates Database'!J9541,'EDC Component Dictionary'!$B$5:$B$37,0)), "Energy Supply")</f>
        <v>Energy Supply</v>
      </c>
      <c r="L9541" s="12">
        <v>0.1047</v>
      </c>
      <c r="M9541" s="12"/>
    </row>
    <row r="9542" spans="1:13" x14ac:dyDescent="0.3">
      <c r="A9542" s="18">
        <v>9540</v>
      </c>
      <c r="B9542" s="18">
        <f t="shared" si="298"/>
        <v>2021</v>
      </c>
      <c r="C9542" s="17">
        <v>44317</v>
      </c>
      <c r="D9542" s="18" t="s">
        <v>130</v>
      </c>
      <c r="E9542" s="18" t="s">
        <v>164</v>
      </c>
      <c r="F9542" s="18" t="str">
        <f t="shared" si="299"/>
        <v>National Grid-Norton Muni Agg Rate-44317</v>
      </c>
      <c r="G9542" s="11" t="s">
        <v>131</v>
      </c>
      <c r="H9542" s="11" t="s">
        <v>54</v>
      </c>
      <c r="I9542" s="11" t="s">
        <v>99</v>
      </c>
      <c r="J9542" s="11" t="s">
        <v>201</v>
      </c>
      <c r="K9542" s="11" t="str">
        <f>IFERROR(INDEX('EDC Component Dictionary'!$C$5:$C$37,MATCH('Rates Database'!J9542,'EDC Component Dictionary'!$B$5:$B$37,0)), "Energy Supply")</f>
        <v>Energy Supply</v>
      </c>
      <c r="L9542" s="12">
        <v>0.1047</v>
      </c>
      <c r="M9542" s="12"/>
    </row>
    <row r="9543" spans="1:13" x14ac:dyDescent="0.3">
      <c r="A9543" s="18">
        <v>9541</v>
      </c>
      <c r="B9543" s="18">
        <f t="shared" si="298"/>
        <v>2021</v>
      </c>
      <c r="C9543" s="17">
        <v>44317</v>
      </c>
      <c r="D9543" s="18" t="s">
        <v>130</v>
      </c>
      <c r="E9543" s="18" t="s">
        <v>164</v>
      </c>
      <c r="F9543" s="18" t="str">
        <f t="shared" si="299"/>
        <v>National Grid-Plainville Muni Agg Rate-44317</v>
      </c>
      <c r="G9543" s="11" t="s">
        <v>131</v>
      </c>
      <c r="H9543" s="11" t="s">
        <v>54</v>
      </c>
      <c r="I9543" s="11" t="s">
        <v>99</v>
      </c>
      <c r="J9543" s="11" t="s">
        <v>203</v>
      </c>
      <c r="K9543" s="11" t="str">
        <f>IFERROR(INDEX('EDC Component Dictionary'!$C$5:$C$37,MATCH('Rates Database'!J9543,'EDC Component Dictionary'!$B$5:$B$37,0)), "Energy Supply")</f>
        <v>Energy Supply</v>
      </c>
      <c r="L9543" s="12">
        <v>0.1047</v>
      </c>
      <c r="M9543" s="12"/>
    </row>
    <row r="9544" spans="1:13" x14ac:dyDescent="0.3">
      <c r="A9544" s="18">
        <v>9542</v>
      </c>
      <c r="B9544" s="18">
        <f t="shared" si="298"/>
        <v>2021</v>
      </c>
      <c r="C9544" s="17">
        <v>44317</v>
      </c>
      <c r="D9544" s="18" t="s">
        <v>130</v>
      </c>
      <c r="E9544" s="18" t="s">
        <v>164</v>
      </c>
      <c r="F9544" s="18" t="str">
        <f t="shared" si="299"/>
        <v>National Grid-Rehoboth Muni Agg Rate-44317</v>
      </c>
      <c r="G9544" s="11" t="s">
        <v>131</v>
      </c>
      <c r="H9544" s="11" t="s">
        <v>54</v>
      </c>
      <c r="I9544" s="11" t="s">
        <v>99</v>
      </c>
      <c r="J9544" s="11" t="s">
        <v>204</v>
      </c>
      <c r="K9544" s="11" t="str">
        <f>IFERROR(INDEX('EDC Component Dictionary'!$C$5:$C$37,MATCH('Rates Database'!J9544,'EDC Component Dictionary'!$B$5:$B$37,0)), "Energy Supply")</f>
        <v>Energy Supply</v>
      </c>
      <c r="L9544" s="12">
        <v>0.1047</v>
      </c>
      <c r="M9544" s="12"/>
    </row>
    <row r="9545" spans="1:13" x14ac:dyDescent="0.3">
      <c r="A9545" s="18">
        <v>9543</v>
      </c>
      <c r="B9545" s="18">
        <f t="shared" si="298"/>
        <v>2021</v>
      </c>
      <c r="C9545" s="17">
        <v>44317</v>
      </c>
      <c r="D9545" s="18" t="s">
        <v>130</v>
      </c>
      <c r="E9545" s="18" t="s">
        <v>164</v>
      </c>
      <c r="F9545" s="18" t="str">
        <f t="shared" si="299"/>
        <v>National Grid-Seekonk Muni Agg Rate-44317</v>
      </c>
      <c r="G9545" s="11" t="s">
        <v>131</v>
      </c>
      <c r="H9545" s="11" t="s">
        <v>54</v>
      </c>
      <c r="I9545" s="11" t="s">
        <v>99</v>
      </c>
      <c r="J9545" s="11" t="s">
        <v>205</v>
      </c>
      <c r="K9545" s="11" t="str">
        <f>IFERROR(INDEX('EDC Component Dictionary'!$C$5:$C$37,MATCH('Rates Database'!J9545,'EDC Component Dictionary'!$B$5:$B$37,0)), "Energy Supply")</f>
        <v>Energy Supply</v>
      </c>
      <c r="L9545" s="12">
        <v>0.1047</v>
      </c>
      <c r="M9545" s="12"/>
    </row>
    <row r="9546" spans="1:13" x14ac:dyDescent="0.3">
      <c r="A9546" s="18">
        <v>9544</v>
      </c>
      <c r="B9546" s="18">
        <f t="shared" si="298"/>
        <v>2021</v>
      </c>
      <c r="C9546" s="17">
        <v>44317</v>
      </c>
      <c r="D9546" s="18" t="s">
        <v>130</v>
      </c>
      <c r="E9546" s="18" t="s">
        <v>164</v>
      </c>
      <c r="F9546" s="18" t="str">
        <f t="shared" si="299"/>
        <v>National Grid-Somerset Muni Agg Rate-44317</v>
      </c>
      <c r="G9546" s="11" t="s">
        <v>131</v>
      </c>
      <c r="H9546" s="11" t="s">
        <v>54</v>
      </c>
      <c r="I9546" s="11" t="s">
        <v>99</v>
      </c>
      <c r="J9546" s="11" t="s">
        <v>206</v>
      </c>
      <c r="K9546" s="11" t="str">
        <f>IFERROR(INDEX('EDC Component Dictionary'!$C$5:$C$37,MATCH('Rates Database'!J9546,'EDC Component Dictionary'!$B$5:$B$37,0)), "Energy Supply")</f>
        <v>Energy Supply</v>
      </c>
      <c r="L9546" s="12">
        <v>0.1047</v>
      </c>
      <c r="M9546" s="12"/>
    </row>
    <row r="9547" spans="1:13" x14ac:dyDescent="0.3">
      <c r="A9547" s="18">
        <v>9545</v>
      </c>
      <c r="B9547" s="18">
        <f t="shared" si="298"/>
        <v>2021</v>
      </c>
      <c r="C9547" s="17">
        <v>44317</v>
      </c>
      <c r="D9547" s="18" t="s">
        <v>130</v>
      </c>
      <c r="E9547" s="18" t="s">
        <v>164</v>
      </c>
      <c r="F9547" s="18" t="str">
        <f t="shared" si="299"/>
        <v>National Grid-Swansea Muni Agg Rate-44317</v>
      </c>
      <c r="G9547" s="11" t="s">
        <v>131</v>
      </c>
      <c r="H9547" s="11" t="s">
        <v>54</v>
      </c>
      <c r="I9547" s="11" t="s">
        <v>99</v>
      </c>
      <c r="J9547" s="11" t="s">
        <v>207</v>
      </c>
      <c r="K9547" s="11" t="str">
        <f>IFERROR(INDEX('EDC Component Dictionary'!$C$5:$C$37,MATCH('Rates Database'!J9547,'EDC Component Dictionary'!$B$5:$B$37,0)), "Energy Supply")</f>
        <v>Energy Supply</v>
      </c>
      <c r="L9547" s="12">
        <v>0.1047</v>
      </c>
      <c r="M9547" s="12"/>
    </row>
    <row r="9548" spans="1:13" x14ac:dyDescent="0.3">
      <c r="A9548" s="18">
        <v>9546</v>
      </c>
      <c r="B9548" s="18">
        <f t="shared" si="298"/>
        <v>2021</v>
      </c>
      <c r="C9548" s="17">
        <v>44317</v>
      </c>
      <c r="D9548" s="18" t="s">
        <v>130</v>
      </c>
      <c r="E9548" s="18" t="s">
        <v>163</v>
      </c>
      <c r="F9548" s="18" t="str">
        <f t="shared" si="299"/>
        <v>Eversource_EMA-Wareham Muni Agg Rate-44317</v>
      </c>
      <c r="G9548" s="11" t="s">
        <v>131</v>
      </c>
      <c r="H9548" s="11" t="s">
        <v>54</v>
      </c>
      <c r="I9548" s="11" t="s">
        <v>99</v>
      </c>
      <c r="J9548" s="11" t="s">
        <v>273</v>
      </c>
      <c r="K9548" s="11" t="str">
        <f>IFERROR(INDEX('EDC Component Dictionary'!$C$5:$C$37,MATCH('Rates Database'!J9548,'EDC Component Dictionary'!$B$5:$B$37,0)), "Energy Supply")</f>
        <v>Energy Supply</v>
      </c>
      <c r="L9548" s="12">
        <v>0.10471999999999999</v>
      </c>
      <c r="M9548" s="12"/>
    </row>
    <row r="9549" spans="1:13" x14ac:dyDescent="0.3">
      <c r="A9549" s="18">
        <v>9547</v>
      </c>
      <c r="B9549" s="18">
        <f t="shared" si="298"/>
        <v>2021</v>
      </c>
      <c r="C9549" s="17">
        <v>44317</v>
      </c>
      <c r="D9549" s="18" t="s">
        <v>130</v>
      </c>
      <c r="E9549" s="18" t="s">
        <v>164</v>
      </c>
      <c r="F9549" s="18" t="str">
        <f t="shared" si="299"/>
        <v>National Grid-Westford Muni Agg Rate-44317</v>
      </c>
      <c r="G9549" s="11" t="s">
        <v>131</v>
      </c>
      <c r="H9549" s="11" t="s">
        <v>54</v>
      </c>
      <c r="I9549" s="11" t="s">
        <v>99</v>
      </c>
      <c r="J9549" s="11" t="s">
        <v>208</v>
      </c>
      <c r="K9549" s="11" t="str">
        <f>IFERROR(INDEX('EDC Component Dictionary'!$C$5:$C$37,MATCH('Rates Database'!J9549,'EDC Component Dictionary'!$B$5:$B$37,0)), "Energy Supply")</f>
        <v>Energy Supply</v>
      </c>
      <c r="L9549" s="12">
        <v>0.10193000000000001</v>
      </c>
      <c r="M9549" s="12"/>
    </row>
    <row r="9550" spans="1:13" x14ac:dyDescent="0.3">
      <c r="A9550" s="18">
        <v>9548</v>
      </c>
      <c r="B9550" s="18">
        <f t="shared" si="298"/>
        <v>2021</v>
      </c>
      <c r="C9550" s="17">
        <v>44317</v>
      </c>
      <c r="D9550" s="18" t="s">
        <v>130</v>
      </c>
      <c r="E9550" s="18" t="s">
        <v>163</v>
      </c>
      <c r="F9550" s="18" t="str">
        <f t="shared" si="299"/>
        <v>Eversource_EMA-Westport Muni Agg Rate-44317</v>
      </c>
      <c r="G9550" s="11" t="s">
        <v>131</v>
      </c>
      <c r="H9550" s="11" t="s">
        <v>54</v>
      </c>
      <c r="I9550" s="11" t="s">
        <v>99</v>
      </c>
      <c r="J9550" s="11" t="s">
        <v>209</v>
      </c>
      <c r="K9550" s="11" t="str">
        <f>IFERROR(INDEX('EDC Component Dictionary'!$C$5:$C$37,MATCH('Rates Database'!J9550,'EDC Component Dictionary'!$B$5:$B$37,0)), "Energy Supply")</f>
        <v>Energy Supply</v>
      </c>
      <c r="L9550" s="12">
        <v>0.10474</v>
      </c>
      <c r="M9550" s="12"/>
    </row>
    <row r="9551" spans="1:13" x14ac:dyDescent="0.3">
      <c r="A9551" s="18">
        <v>9549</v>
      </c>
      <c r="B9551" s="18">
        <f t="shared" si="298"/>
        <v>2021</v>
      </c>
      <c r="C9551" s="17">
        <v>44317</v>
      </c>
      <c r="D9551" s="18" t="s">
        <v>130</v>
      </c>
      <c r="E9551" s="18" t="s">
        <v>164</v>
      </c>
      <c r="F9551" s="18" t="str">
        <f t="shared" si="299"/>
        <v>National Grid-West Brookfield Muni Agg Rate-44317</v>
      </c>
      <c r="G9551" s="11" t="s">
        <v>131</v>
      </c>
      <c r="H9551" s="11" t="s">
        <v>54</v>
      </c>
      <c r="I9551" s="11" t="s">
        <v>99</v>
      </c>
      <c r="J9551" s="11" t="s">
        <v>177</v>
      </c>
      <c r="K9551" s="11" t="str">
        <f>IFERROR(INDEX('EDC Component Dictionary'!$C$5:$C$37,MATCH('Rates Database'!J9551,'EDC Component Dictionary'!$B$5:$B$37,0)), "Energy Supply")</f>
        <v>Energy Supply</v>
      </c>
      <c r="L9551" s="12">
        <v>0.10482</v>
      </c>
      <c r="M9551" s="12"/>
    </row>
    <row r="9552" spans="1:13" x14ac:dyDescent="0.3">
      <c r="A9552" s="18">
        <v>9550</v>
      </c>
      <c r="B9552" s="18">
        <f t="shared" si="298"/>
        <v>2021</v>
      </c>
      <c r="C9552" s="17">
        <v>44317</v>
      </c>
      <c r="D9552" s="18" t="s">
        <v>130</v>
      </c>
      <c r="E9552" s="18" t="s">
        <v>163</v>
      </c>
      <c r="F9552" s="18" t="str">
        <f t="shared" si="299"/>
        <v>Eversource_EMA-Somerville Muni Agg Rate-44317</v>
      </c>
      <c r="G9552" s="11" t="s">
        <v>131</v>
      </c>
      <c r="H9552" s="11" t="s">
        <v>54</v>
      </c>
      <c r="I9552" s="11" t="s">
        <v>99</v>
      </c>
      <c r="J9552" s="11" t="s">
        <v>212</v>
      </c>
      <c r="K9552" s="11" t="str">
        <f>IFERROR(INDEX('EDC Component Dictionary'!$C$5:$C$37,MATCH('Rates Database'!J9552,'EDC Component Dictionary'!$B$5:$B$37,0)), "Energy Supply")</f>
        <v>Energy Supply</v>
      </c>
      <c r="L9552" s="12">
        <v>0.1061</v>
      </c>
      <c r="M9552" s="12"/>
    </row>
    <row r="9553" spans="1:13" x14ac:dyDescent="0.3">
      <c r="A9553" s="18">
        <v>9551</v>
      </c>
      <c r="B9553" s="18">
        <f t="shared" si="298"/>
        <v>2021</v>
      </c>
      <c r="C9553" s="17">
        <v>44317</v>
      </c>
      <c r="D9553" s="18" t="s">
        <v>130</v>
      </c>
      <c r="E9553" s="18" t="s">
        <v>164</v>
      </c>
      <c r="F9553" s="18" t="str">
        <f t="shared" si="299"/>
        <v>National Grid-Gardner Muni Agg Rate-44317</v>
      </c>
      <c r="G9553" s="11" t="s">
        <v>131</v>
      </c>
      <c r="H9553" s="11" t="s">
        <v>54</v>
      </c>
      <c r="I9553" s="11" t="s">
        <v>99</v>
      </c>
      <c r="J9553" s="11" t="s">
        <v>179</v>
      </c>
      <c r="K9553" s="11" t="str">
        <f>IFERROR(INDEX('EDC Component Dictionary'!$C$5:$C$37,MATCH('Rates Database'!J9553,'EDC Component Dictionary'!$B$5:$B$37,0)), "Energy Supply")</f>
        <v>Energy Supply</v>
      </c>
      <c r="L9553" s="12">
        <v>0.10521</v>
      </c>
      <c r="M9553" s="12"/>
    </row>
    <row r="9554" spans="1:13" x14ac:dyDescent="0.3">
      <c r="A9554" s="18">
        <v>9552</v>
      </c>
      <c r="B9554" s="18">
        <f t="shared" si="298"/>
        <v>2021</v>
      </c>
      <c r="C9554" s="17">
        <v>44317</v>
      </c>
      <c r="D9554" s="18" t="s">
        <v>130</v>
      </c>
      <c r="E9554" s="18" t="s">
        <v>164</v>
      </c>
      <c r="F9554" s="18" t="str">
        <f t="shared" si="299"/>
        <v>National Grid-Melrose Muni Agg Rate-44317</v>
      </c>
      <c r="G9554" s="11" t="s">
        <v>131</v>
      </c>
      <c r="H9554" s="11" t="s">
        <v>54</v>
      </c>
      <c r="I9554" s="11" t="s">
        <v>99</v>
      </c>
      <c r="J9554" s="11" t="s">
        <v>269</v>
      </c>
      <c r="K9554" s="11" t="str">
        <f>IFERROR(INDEX('EDC Component Dictionary'!$C$5:$C$37,MATCH('Rates Database'!J9554,'EDC Component Dictionary'!$B$5:$B$37,0)), "Energy Supply")</f>
        <v>Energy Supply</v>
      </c>
      <c r="L9554" s="12">
        <v>0.10571999999999999</v>
      </c>
      <c r="M9554" s="12"/>
    </row>
    <row r="9555" spans="1:13" x14ac:dyDescent="0.3">
      <c r="A9555" s="18">
        <v>9553</v>
      </c>
      <c r="B9555" s="18">
        <f t="shared" si="298"/>
        <v>2021</v>
      </c>
      <c r="C9555" s="17">
        <v>44317</v>
      </c>
      <c r="D9555" s="18" t="s">
        <v>130</v>
      </c>
      <c r="E9555" s="18" t="s">
        <v>163</v>
      </c>
      <c r="F9555" s="18" t="str">
        <f t="shared" si="299"/>
        <v>Eversource_EMA-Kingston Muni Agg Rate-44317</v>
      </c>
      <c r="G9555" s="11" t="s">
        <v>131</v>
      </c>
      <c r="H9555" s="11" t="s">
        <v>54</v>
      </c>
      <c r="I9555" s="11" t="s">
        <v>99</v>
      </c>
      <c r="J9555" s="11" t="s">
        <v>211</v>
      </c>
      <c r="K9555" s="11" t="str">
        <f>IFERROR(INDEX('EDC Component Dictionary'!$C$5:$C$37,MATCH('Rates Database'!J9555,'EDC Component Dictionary'!$B$5:$B$37,0)), "Energy Supply")</f>
        <v>Energy Supply</v>
      </c>
      <c r="L9555" s="12">
        <v>0.10525</v>
      </c>
      <c r="M9555" s="12"/>
    </row>
    <row r="9556" spans="1:13" x14ac:dyDescent="0.3">
      <c r="A9556" s="18">
        <v>9554</v>
      </c>
      <c r="B9556" s="18">
        <f t="shared" si="298"/>
        <v>2021</v>
      </c>
      <c r="C9556" s="17">
        <v>44317</v>
      </c>
      <c r="D9556" s="18" t="s">
        <v>130</v>
      </c>
      <c r="E9556" s="18" t="s">
        <v>164</v>
      </c>
      <c r="F9556" s="18" t="str">
        <f t="shared" si="299"/>
        <v>National Grid-Pembroke Muni Agg Rate-44317</v>
      </c>
      <c r="G9556" s="11" t="s">
        <v>131</v>
      </c>
      <c r="H9556" s="11" t="s">
        <v>54</v>
      </c>
      <c r="I9556" s="11" t="s">
        <v>99</v>
      </c>
      <c r="J9556" s="11" t="s">
        <v>295</v>
      </c>
      <c r="K9556" s="11" t="str">
        <f>IFERROR(INDEX('EDC Component Dictionary'!$C$5:$C$37,MATCH('Rates Database'!J9556,'EDC Component Dictionary'!$B$5:$B$37,0)), "Energy Supply")</f>
        <v>Energy Supply</v>
      </c>
      <c r="L9556" s="12">
        <v>0.1053</v>
      </c>
      <c r="M9556" s="12"/>
    </row>
    <row r="9557" spans="1:13" x14ac:dyDescent="0.3">
      <c r="A9557" s="18">
        <v>9555</v>
      </c>
      <c r="B9557" s="18">
        <f t="shared" si="298"/>
        <v>2021</v>
      </c>
      <c r="C9557" s="17">
        <v>44317</v>
      </c>
      <c r="D9557" s="18" t="s">
        <v>130</v>
      </c>
      <c r="E9557" s="18" t="s">
        <v>164</v>
      </c>
      <c r="F9557" s="18" t="str">
        <f t="shared" si="299"/>
        <v>National Grid-Shirley Muni Agg Rate-44317</v>
      </c>
      <c r="G9557" s="11" t="s">
        <v>131</v>
      </c>
      <c r="H9557" s="11" t="s">
        <v>54</v>
      </c>
      <c r="I9557" s="11" t="s">
        <v>99</v>
      </c>
      <c r="J9557" s="11" t="s">
        <v>299</v>
      </c>
      <c r="K9557" s="11" t="str">
        <f>IFERROR(INDEX('EDC Component Dictionary'!$C$5:$C$37,MATCH('Rates Database'!J9557,'EDC Component Dictionary'!$B$5:$B$37,0)), "Energy Supply")</f>
        <v>Energy Supply</v>
      </c>
      <c r="L9557" s="12">
        <v>0.10577</v>
      </c>
      <c r="M9557" s="12"/>
    </row>
    <row r="9558" spans="1:13" x14ac:dyDescent="0.3">
      <c r="A9558" s="18">
        <v>9556</v>
      </c>
      <c r="B9558" s="18">
        <f t="shared" si="298"/>
        <v>2021</v>
      </c>
      <c r="C9558" s="17">
        <v>44317</v>
      </c>
      <c r="D9558" s="18" t="s">
        <v>130</v>
      </c>
      <c r="E9558" s="18" t="s">
        <v>164</v>
      </c>
      <c r="F9558" s="18" t="str">
        <f t="shared" si="299"/>
        <v>National Grid-Avon Muni Agg Rate-44317</v>
      </c>
      <c r="G9558" s="11" t="s">
        <v>131</v>
      </c>
      <c r="H9558" s="11" t="s">
        <v>54</v>
      </c>
      <c r="I9558" s="11" t="s">
        <v>99</v>
      </c>
      <c r="J9558" s="11" t="s">
        <v>270</v>
      </c>
      <c r="K9558" s="11" t="str">
        <f>IFERROR(INDEX('EDC Component Dictionary'!$C$5:$C$37,MATCH('Rates Database'!J9558,'EDC Component Dictionary'!$B$5:$B$37,0)), "Energy Supply")</f>
        <v>Energy Supply</v>
      </c>
      <c r="L9558" s="12">
        <v>0.10804</v>
      </c>
      <c r="M9558" s="12"/>
    </row>
    <row r="9559" spans="1:13" x14ac:dyDescent="0.3">
      <c r="A9559" s="18">
        <v>9557</v>
      </c>
      <c r="B9559" s="18">
        <f t="shared" si="298"/>
        <v>2021</v>
      </c>
      <c r="C9559" s="17">
        <v>44317</v>
      </c>
      <c r="D9559" s="18" t="s">
        <v>130</v>
      </c>
      <c r="E9559" s="18" t="s">
        <v>164</v>
      </c>
      <c r="F9559" s="18" t="str">
        <f t="shared" si="299"/>
        <v>National Grid-Harvard Muni Agg Rate-44317</v>
      </c>
      <c r="G9559" s="11" t="s">
        <v>131</v>
      </c>
      <c r="H9559" s="11" t="s">
        <v>54</v>
      </c>
      <c r="I9559" s="11" t="s">
        <v>99</v>
      </c>
      <c r="J9559" s="11" t="s">
        <v>276</v>
      </c>
      <c r="K9559" s="11" t="str">
        <f>IFERROR(INDEX('EDC Component Dictionary'!$C$5:$C$37,MATCH('Rates Database'!J9559,'EDC Component Dictionary'!$B$5:$B$37,0)), "Energy Supply")</f>
        <v>Energy Supply</v>
      </c>
      <c r="L9559" s="12">
        <v>0.10630000000000001</v>
      </c>
      <c r="M9559" s="12"/>
    </row>
    <row r="9560" spans="1:13" x14ac:dyDescent="0.3">
      <c r="A9560" s="18">
        <v>9558</v>
      </c>
      <c r="B9560" s="18">
        <f t="shared" si="298"/>
        <v>2021</v>
      </c>
      <c r="C9560" s="17">
        <v>44317</v>
      </c>
      <c r="D9560" s="18" t="s">
        <v>130</v>
      </c>
      <c r="E9560" s="18" t="s">
        <v>163</v>
      </c>
      <c r="F9560" s="18" t="str">
        <f t="shared" si="299"/>
        <v>Eversource_EMA-Millis Muni Agg Rate-44317</v>
      </c>
      <c r="G9560" s="11" t="s">
        <v>131</v>
      </c>
      <c r="H9560" s="11" t="s">
        <v>54</v>
      </c>
      <c r="I9560" s="11" t="s">
        <v>99</v>
      </c>
      <c r="J9560" s="11" t="s">
        <v>300</v>
      </c>
      <c r="K9560" s="11" t="str">
        <f>IFERROR(INDEX('EDC Component Dictionary'!$C$5:$C$37,MATCH('Rates Database'!J9560,'EDC Component Dictionary'!$B$5:$B$37,0)), "Energy Supply")</f>
        <v>Energy Supply</v>
      </c>
      <c r="L9560" s="12">
        <v>0.10648000000000001</v>
      </c>
      <c r="M9560" s="12"/>
    </row>
    <row r="9561" spans="1:13" x14ac:dyDescent="0.3">
      <c r="A9561" s="18">
        <v>9559</v>
      </c>
      <c r="B9561" s="18">
        <f t="shared" si="298"/>
        <v>2021</v>
      </c>
      <c r="C9561" s="17">
        <v>44317</v>
      </c>
      <c r="D9561" s="18" t="s">
        <v>130</v>
      </c>
      <c r="E9561" s="18" t="s">
        <v>164</v>
      </c>
      <c r="F9561" s="18" t="str">
        <f t="shared" si="299"/>
        <v>National Grid-Sutton Muni Agg Rate-44317</v>
      </c>
      <c r="G9561" s="11" t="s">
        <v>131</v>
      </c>
      <c r="H9561" s="11" t="s">
        <v>54</v>
      </c>
      <c r="I9561" s="11" t="s">
        <v>99</v>
      </c>
      <c r="J9561" s="11" t="s">
        <v>233</v>
      </c>
      <c r="K9561" s="11" t="str">
        <f>IFERROR(INDEX('EDC Component Dictionary'!$C$5:$C$37,MATCH('Rates Database'!J9561,'EDC Component Dictionary'!$B$5:$B$37,0)), "Energy Supply")</f>
        <v>Energy Supply</v>
      </c>
      <c r="L9561" s="12">
        <v>0.10661</v>
      </c>
      <c r="M9561" s="12"/>
    </row>
    <row r="9562" spans="1:13" x14ac:dyDescent="0.3">
      <c r="A9562" s="18">
        <v>9560</v>
      </c>
      <c r="B9562" s="18">
        <f t="shared" si="298"/>
        <v>2021</v>
      </c>
      <c r="C9562" s="17">
        <v>44317</v>
      </c>
      <c r="D9562" s="18" t="s">
        <v>130</v>
      </c>
      <c r="E9562" s="18" t="s">
        <v>164</v>
      </c>
      <c r="F9562" s="18" t="str">
        <f t="shared" si="299"/>
        <v>National Grid-Williamstown Muni Agg Rate-44317</v>
      </c>
      <c r="G9562" s="11" t="s">
        <v>131</v>
      </c>
      <c r="H9562" s="11" t="s">
        <v>54</v>
      </c>
      <c r="I9562" s="11" t="s">
        <v>99</v>
      </c>
      <c r="J9562" s="11" t="s">
        <v>225</v>
      </c>
      <c r="K9562" s="11" t="str">
        <f>IFERROR(INDEX('EDC Component Dictionary'!$C$5:$C$37,MATCH('Rates Database'!J9562,'EDC Component Dictionary'!$B$5:$B$37,0)), "Energy Supply")</f>
        <v>Energy Supply</v>
      </c>
      <c r="L9562" s="12">
        <v>0.10671</v>
      </c>
      <c r="M9562" s="12"/>
    </row>
    <row r="9563" spans="1:13" x14ac:dyDescent="0.3">
      <c r="A9563" s="18">
        <v>9561</v>
      </c>
      <c r="B9563" s="18">
        <f t="shared" si="298"/>
        <v>2021</v>
      </c>
      <c r="C9563" s="17">
        <v>44317</v>
      </c>
      <c r="D9563" s="18" t="s">
        <v>130</v>
      </c>
      <c r="E9563" s="18" t="s">
        <v>164</v>
      </c>
      <c r="F9563" s="18" t="str">
        <f t="shared" si="299"/>
        <v>National Grid-Heath Muni Agg Rate-44317</v>
      </c>
      <c r="G9563" s="11" t="s">
        <v>131</v>
      </c>
      <c r="H9563" s="11" t="s">
        <v>54</v>
      </c>
      <c r="I9563" s="11" t="s">
        <v>99</v>
      </c>
      <c r="J9563" s="11" t="s">
        <v>257</v>
      </c>
      <c r="K9563" s="11" t="str">
        <f>IFERROR(INDEX('EDC Component Dictionary'!$C$5:$C$37,MATCH('Rates Database'!J9563,'EDC Component Dictionary'!$B$5:$B$37,0)), "Energy Supply")</f>
        <v>Energy Supply</v>
      </c>
      <c r="L9563" s="12">
        <v>0.10685</v>
      </c>
      <c r="M9563" s="12"/>
    </row>
    <row r="9564" spans="1:13" x14ac:dyDescent="0.3">
      <c r="A9564" s="18">
        <v>9562</v>
      </c>
      <c r="B9564" s="18">
        <f t="shared" si="298"/>
        <v>2021</v>
      </c>
      <c r="C9564" s="17">
        <v>44317</v>
      </c>
      <c r="D9564" s="18" t="s">
        <v>130</v>
      </c>
      <c r="E9564" s="18" t="s">
        <v>164</v>
      </c>
      <c r="F9564" s="18" t="str">
        <f t="shared" si="299"/>
        <v>National Grid-Tewksbury Muni Agg Rate-44317</v>
      </c>
      <c r="G9564" s="11" t="s">
        <v>131</v>
      </c>
      <c r="H9564" s="11" t="s">
        <v>54</v>
      </c>
      <c r="I9564" s="11" t="s">
        <v>99</v>
      </c>
      <c r="J9564" s="11" t="s">
        <v>238</v>
      </c>
      <c r="K9564" s="11" t="str">
        <f>IFERROR(INDEX('EDC Component Dictionary'!$C$5:$C$37,MATCH('Rates Database'!J9564,'EDC Component Dictionary'!$B$5:$B$37,0)), "Energy Supply")</f>
        <v>Energy Supply</v>
      </c>
      <c r="L9564" s="12">
        <v>0.1069</v>
      </c>
      <c r="M9564" s="12"/>
    </row>
    <row r="9565" spans="1:13" x14ac:dyDescent="0.3">
      <c r="A9565" s="18">
        <v>9563</v>
      </c>
      <c r="B9565" s="18">
        <f t="shared" si="298"/>
        <v>2021</v>
      </c>
      <c r="C9565" s="17">
        <v>44317</v>
      </c>
      <c r="D9565" s="18" t="s">
        <v>130</v>
      </c>
      <c r="E9565" s="18" t="s">
        <v>164</v>
      </c>
      <c r="F9565" s="18" t="str">
        <f t="shared" si="299"/>
        <v>National Grid-Tyngsborough Muni Agg Rate-44317</v>
      </c>
      <c r="G9565" s="11" t="s">
        <v>131</v>
      </c>
      <c r="H9565" s="11" t="s">
        <v>54</v>
      </c>
      <c r="I9565" s="11" t="s">
        <v>99</v>
      </c>
      <c r="J9565" s="11" t="s">
        <v>261</v>
      </c>
      <c r="K9565" s="11" t="str">
        <f>IFERROR(INDEX('EDC Component Dictionary'!$C$5:$C$37,MATCH('Rates Database'!J9565,'EDC Component Dictionary'!$B$5:$B$37,0)), "Energy Supply")</f>
        <v>Energy Supply</v>
      </c>
      <c r="L9565" s="12">
        <v>0.10692</v>
      </c>
      <c r="M9565" s="12"/>
    </row>
    <row r="9566" spans="1:13" x14ac:dyDescent="0.3">
      <c r="A9566" s="18">
        <v>9564</v>
      </c>
      <c r="B9566" s="18">
        <f t="shared" si="298"/>
        <v>2021</v>
      </c>
      <c r="C9566" s="17">
        <v>44317</v>
      </c>
      <c r="D9566" s="18" t="s">
        <v>130</v>
      </c>
      <c r="E9566" s="18" t="s">
        <v>163</v>
      </c>
      <c r="F9566" s="18" t="str">
        <f t="shared" si="299"/>
        <v>Eversource_EMA-Sudbury Muni Agg Rate-44317</v>
      </c>
      <c r="G9566" s="11" t="s">
        <v>131</v>
      </c>
      <c r="H9566" s="11" t="s">
        <v>54</v>
      </c>
      <c r="I9566" s="11" t="s">
        <v>99</v>
      </c>
      <c r="J9566" s="11" t="s">
        <v>227</v>
      </c>
      <c r="K9566" s="11" t="str">
        <f>IFERROR(INDEX('EDC Component Dictionary'!$C$5:$C$37,MATCH('Rates Database'!J9566,'EDC Component Dictionary'!$B$5:$B$37,0)), "Energy Supply")</f>
        <v>Energy Supply</v>
      </c>
      <c r="L9566" s="12">
        <v>0.10786999999999999</v>
      </c>
      <c r="M9566" s="12"/>
    </row>
    <row r="9567" spans="1:13" x14ac:dyDescent="0.3">
      <c r="A9567" s="18">
        <v>9565</v>
      </c>
      <c r="B9567" s="18">
        <f t="shared" si="298"/>
        <v>2021</v>
      </c>
      <c r="C9567" s="17">
        <v>44317</v>
      </c>
      <c r="D9567" s="18" t="s">
        <v>130</v>
      </c>
      <c r="E9567" s="18" t="s">
        <v>164</v>
      </c>
      <c r="F9567" s="18" t="str">
        <f t="shared" si="299"/>
        <v>National Grid-Halifax Muni Agg Rate-44317</v>
      </c>
      <c r="G9567" s="11" t="s">
        <v>131</v>
      </c>
      <c r="H9567" s="11" t="s">
        <v>54</v>
      </c>
      <c r="I9567" s="11" t="s">
        <v>99</v>
      </c>
      <c r="J9567" s="11" t="s">
        <v>230</v>
      </c>
      <c r="K9567" s="11" t="str">
        <f>IFERROR(INDEX('EDC Component Dictionary'!$C$5:$C$37,MATCH('Rates Database'!J9567,'EDC Component Dictionary'!$B$5:$B$37,0)), "Energy Supply")</f>
        <v>Energy Supply</v>
      </c>
      <c r="L9567" s="12">
        <v>0.10716000000000001</v>
      </c>
      <c r="M9567" s="12"/>
    </row>
    <row r="9568" spans="1:13" x14ac:dyDescent="0.3">
      <c r="A9568" s="18">
        <v>9566</v>
      </c>
      <c r="B9568" s="18">
        <f t="shared" si="298"/>
        <v>2021</v>
      </c>
      <c r="C9568" s="17">
        <v>44317</v>
      </c>
      <c r="D9568" s="18" t="s">
        <v>130</v>
      </c>
      <c r="E9568" s="18" t="s">
        <v>164</v>
      </c>
      <c r="F9568" s="18" t="str">
        <f t="shared" si="299"/>
        <v>National Grid-Franklin Muni Agg Rate-44317</v>
      </c>
      <c r="G9568" s="11" t="s">
        <v>131</v>
      </c>
      <c r="H9568" s="11" t="s">
        <v>54</v>
      </c>
      <c r="I9568" s="11" t="s">
        <v>99</v>
      </c>
      <c r="J9568" s="11" t="s">
        <v>296</v>
      </c>
      <c r="K9568" s="11" t="str">
        <f>IFERROR(INDEX('EDC Component Dictionary'!$C$5:$C$37,MATCH('Rates Database'!J9568,'EDC Component Dictionary'!$B$5:$B$37,0)), "Energy Supply")</f>
        <v>Energy Supply</v>
      </c>
      <c r="L9568" s="12">
        <v>0.10725</v>
      </c>
      <c r="M9568" s="12"/>
    </row>
    <row r="9569" spans="1:13" x14ac:dyDescent="0.3">
      <c r="A9569" s="18">
        <v>9567</v>
      </c>
      <c r="B9569" s="18">
        <f t="shared" si="298"/>
        <v>2021</v>
      </c>
      <c r="C9569" s="17">
        <v>44317</v>
      </c>
      <c r="D9569" s="18" t="s">
        <v>130</v>
      </c>
      <c r="E9569" s="18" t="s">
        <v>164</v>
      </c>
      <c r="F9569" s="18" t="str">
        <f t="shared" si="299"/>
        <v>National Grid-Rockland Muni Agg Rate-44317</v>
      </c>
      <c r="G9569" s="11" t="s">
        <v>131</v>
      </c>
      <c r="H9569" s="11" t="s">
        <v>54</v>
      </c>
      <c r="I9569" s="11" t="s">
        <v>99</v>
      </c>
      <c r="J9569" s="11" t="s">
        <v>271</v>
      </c>
      <c r="K9569" s="11" t="str">
        <f>IFERROR(INDEX('EDC Component Dictionary'!$C$5:$C$37,MATCH('Rates Database'!J9569,'EDC Component Dictionary'!$B$5:$B$37,0)), "Energy Supply")</f>
        <v>Energy Supply</v>
      </c>
      <c r="L9569" s="12">
        <v>0.10757</v>
      </c>
      <c r="M9569" s="12"/>
    </row>
    <row r="9570" spans="1:13" x14ac:dyDescent="0.3">
      <c r="A9570" s="18">
        <v>9568</v>
      </c>
      <c r="B9570" s="18">
        <f t="shared" si="298"/>
        <v>2021</v>
      </c>
      <c r="C9570" s="17">
        <v>44317</v>
      </c>
      <c r="D9570" s="18" t="s">
        <v>130</v>
      </c>
      <c r="E9570" s="18" t="s">
        <v>164</v>
      </c>
      <c r="F9570" s="18" t="str">
        <f t="shared" si="299"/>
        <v>National Grid-Bellingham Muni Agg Rate-44317</v>
      </c>
      <c r="G9570" s="11" t="s">
        <v>131</v>
      </c>
      <c r="H9570" s="11" t="s">
        <v>54</v>
      </c>
      <c r="I9570" s="11" t="s">
        <v>99</v>
      </c>
      <c r="J9570" s="11" t="s">
        <v>244</v>
      </c>
      <c r="K9570" s="11" t="str">
        <f>IFERROR(INDEX('EDC Component Dictionary'!$C$5:$C$37,MATCH('Rates Database'!J9570,'EDC Component Dictionary'!$B$5:$B$37,0)), "Energy Supply")</f>
        <v>Energy Supply</v>
      </c>
      <c r="L9570" s="12">
        <v>0.10765</v>
      </c>
      <c r="M9570" s="12"/>
    </row>
    <row r="9571" spans="1:13" x14ac:dyDescent="0.3">
      <c r="A9571" s="18">
        <v>9569</v>
      </c>
      <c r="B9571" s="18">
        <f t="shared" si="298"/>
        <v>2021</v>
      </c>
      <c r="C9571" s="17">
        <v>44317</v>
      </c>
      <c r="D9571" s="18" t="s">
        <v>130</v>
      </c>
      <c r="E9571" s="18" t="s">
        <v>164</v>
      </c>
      <c r="F9571" s="18" t="str">
        <f t="shared" si="299"/>
        <v>National Grid-Egremont Muni Agg Rate-44317</v>
      </c>
      <c r="G9571" s="11" t="s">
        <v>131</v>
      </c>
      <c r="H9571" s="11" t="s">
        <v>54</v>
      </c>
      <c r="I9571" s="11" t="s">
        <v>99</v>
      </c>
      <c r="J9571" s="11" t="s">
        <v>248</v>
      </c>
      <c r="K9571" s="11" t="str">
        <f>IFERROR(INDEX('EDC Component Dictionary'!$C$5:$C$37,MATCH('Rates Database'!J9571,'EDC Component Dictionary'!$B$5:$B$37,0)), "Energy Supply")</f>
        <v>Energy Supply</v>
      </c>
      <c r="L9571" s="12">
        <v>0.10786999999999999</v>
      </c>
      <c r="M9571" s="12"/>
    </row>
    <row r="9572" spans="1:13" x14ac:dyDescent="0.3">
      <c r="A9572" s="18">
        <v>9570</v>
      </c>
      <c r="B9572" s="18">
        <f t="shared" si="298"/>
        <v>2021</v>
      </c>
      <c r="C9572" s="17">
        <v>44317</v>
      </c>
      <c r="D9572" s="18" t="s">
        <v>130</v>
      </c>
      <c r="E9572" s="18" t="s">
        <v>164</v>
      </c>
      <c r="F9572" s="18" t="str">
        <f t="shared" si="299"/>
        <v>National Grid-North Andover Muni Agg Rate-44317</v>
      </c>
      <c r="G9572" s="11" t="s">
        <v>131</v>
      </c>
      <c r="H9572" s="11" t="s">
        <v>54</v>
      </c>
      <c r="I9572" s="11" t="s">
        <v>99</v>
      </c>
      <c r="J9572" s="11" t="s">
        <v>259</v>
      </c>
      <c r="K9572" s="11" t="str">
        <f>IFERROR(INDEX('EDC Component Dictionary'!$C$5:$C$37,MATCH('Rates Database'!J9572,'EDC Component Dictionary'!$B$5:$B$37,0)), "Energy Supply")</f>
        <v>Energy Supply</v>
      </c>
      <c r="L9572" s="12">
        <v>0.1079</v>
      </c>
      <c r="M9572" s="12"/>
    </row>
    <row r="9573" spans="1:13" x14ac:dyDescent="0.3">
      <c r="A9573" s="18">
        <v>9571</v>
      </c>
      <c r="B9573" s="18">
        <f t="shared" si="298"/>
        <v>2021</v>
      </c>
      <c r="C9573" s="17">
        <v>44317</v>
      </c>
      <c r="D9573" s="18" t="s">
        <v>130</v>
      </c>
      <c r="E9573" s="18" t="s">
        <v>163</v>
      </c>
      <c r="F9573" s="18" t="str">
        <f t="shared" si="299"/>
        <v>Eversource_EMA-Dedham Muni Agg Rate-44317</v>
      </c>
      <c r="G9573" s="11" t="s">
        <v>131</v>
      </c>
      <c r="H9573" s="11" t="s">
        <v>54</v>
      </c>
      <c r="I9573" s="11" t="s">
        <v>99</v>
      </c>
      <c r="J9573" s="11" t="s">
        <v>278</v>
      </c>
      <c r="K9573" s="11" t="str">
        <f>IFERROR(INDEX('EDC Component Dictionary'!$C$5:$C$37,MATCH('Rates Database'!J9573,'EDC Component Dictionary'!$B$5:$B$37,0)), "Energy Supply")</f>
        <v>Energy Supply</v>
      </c>
      <c r="L9573" s="12">
        <v>0.10797</v>
      </c>
      <c r="M9573" s="12"/>
    </row>
    <row r="9574" spans="1:13" x14ac:dyDescent="0.3">
      <c r="A9574" s="18">
        <v>9572</v>
      </c>
      <c r="B9574" s="18">
        <f t="shared" si="298"/>
        <v>2021</v>
      </c>
      <c r="C9574" s="17">
        <v>44317</v>
      </c>
      <c r="D9574" s="18" t="s">
        <v>130</v>
      </c>
      <c r="E9574" s="18" t="s">
        <v>163</v>
      </c>
      <c r="F9574" s="18" t="str">
        <f t="shared" si="299"/>
        <v>Eversource_EMA-Lexington Muni Agg Rate-44317</v>
      </c>
      <c r="G9574" s="11" t="s">
        <v>131</v>
      </c>
      <c r="H9574" s="11" t="s">
        <v>54</v>
      </c>
      <c r="I9574" s="11" t="s">
        <v>99</v>
      </c>
      <c r="J9574" s="11" t="s">
        <v>254</v>
      </c>
      <c r="K9574" s="11" t="str">
        <f>IFERROR(INDEX('EDC Component Dictionary'!$C$5:$C$37,MATCH('Rates Database'!J9574,'EDC Component Dictionary'!$B$5:$B$37,0)), "Energy Supply")</f>
        <v>Energy Supply</v>
      </c>
      <c r="L9574" s="12">
        <v>0.10796</v>
      </c>
      <c r="M9574" s="12"/>
    </row>
    <row r="9575" spans="1:13" x14ac:dyDescent="0.3">
      <c r="A9575" s="18">
        <v>9573</v>
      </c>
      <c r="B9575" s="18">
        <f t="shared" si="298"/>
        <v>2021</v>
      </c>
      <c r="C9575" s="17">
        <v>44317</v>
      </c>
      <c r="D9575" s="18" t="s">
        <v>130</v>
      </c>
      <c r="E9575" s="18" t="s">
        <v>164</v>
      </c>
      <c r="F9575" s="18" t="str">
        <f t="shared" si="299"/>
        <v>National Grid-Haverhill Muni Agg Rate-44317</v>
      </c>
      <c r="G9575" s="11" t="s">
        <v>131</v>
      </c>
      <c r="H9575" s="11" t="s">
        <v>54</v>
      </c>
      <c r="I9575" s="11" t="s">
        <v>99</v>
      </c>
      <c r="J9575" s="11" t="s">
        <v>297</v>
      </c>
      <c r="K9575" s="11" t="str">
        <f>IFERROR(INDEX('EDC Component Dictionary'!$C$5:$C$37,MATCH('Rates Database'!J9575,'EDC Component Dictionary'!$B$5:$B$37,0)), "Energy Supply")</f>
        <v>Energy Supply</v>
      </c>
      <c r="L9575" s="12">
        <v>0.1086</v>
      </c>
      <c r="M9575" s="12"/>
    </row>
    <row r="9576" spans="1:13" x14ac:dyDescent="0.3">
      <c r="A9576" s="18">
        <v>9574</v>
      </c>
      <c r="B9576" s="18">
        <f t="shared" si="298"/>
        <v>2021</v>
      </c>
      <c r="C9576" s="17">
        <v>44317</v>
      </c>
      <c r="D9576" s="18" t="s">
        <v>130</v>
      </c>
      <c r="E9576" s="18" t="s">
        <v>163</v>
      </c>
      <c r="F9576" s="18" t="str">
        <f t="shared" si="299"/>
        <v>Eversource_EMA-Fairhaven Muni Agg Rate-44317</v>
      </c>
      <c r="G9576" s="11" t="s">
        <v>131</v>
      </c>
      <c r="H9576" s="11" t="s">
        <v>54</v>
      </c>
      <c r="I9576" s="11" t="s">
        <v>99</v>
      </c>
      <c r="J9576" s="11" t="s">
        <v>193</v>
      </c>
      <c r="K9576" s="11" t="str">
        <f>IFERROR(INDEX('EDC Component Dictionary'!$C$5:$C$37,MATCH('Rates Database'!J9576,'EDC Component Dictionary'!$B$5:$B$37,0)), "Energy Supply")</f>
        <v>Energy Supply</v>
      </c>
      <c r="L9576" s="12">
        <v>0.10857</v>
      </c>
      <c r="M9576" s="12"/>
    </row>
    <row r="9577" spans="1:13" x14ac:dyDescent="0.3">
      <c r="A9577" s="18">
        <v>9575</v>
      </c>
      <c r="B9577" s="18">
        <f t="shared" si="298"/>
        <v>2021</v>
      </c>
      <c r="C9577" s="17">
        <v>44317</v>
      </c>
      <c r="D9577" s="18" t="s">
        <v>130</v>
      </c>
      <c r="E9577" s="18" t="s">
        <v>164</v>
      </c>
      <c r="F9577" s="18" t="str">
        <f t="shared" si="299"/>
        <v>National Grid-Grafton Muni Agg Rate-44317</v>
      </c>
      <c r="G9577" s="11" t="s">
        <v>131</v>
      </c>
      <c r="H9577" s="11" t="s">
        <v>54</v>
      </c>
      <c r="I9577" s="11" t="s">
        <v>99</v>
      </c>
      <c r="J9577" s="11" t="s">
        <v>229</v>
      </c>
      <c r="K9577" s="11" t="str">
        <f>IFERROR(INDEX('EDC Component Dictionary'!$C$5:$C$37,MATCH('Rates Database'!J9577,'EDC Component Dictionary'!$B$5:$B$37,0)), "Energy Supply")</f>
        <v>Energy Supply</v>
      </c>
      <c r="L9577" s="12">
        <v>0.10911999999999999</v>
      </c>
      <c r="M9577" s="12"/>
    </row>
    <row r="9578" spans="1:13" x14ac:dyDescent="0.3">
      <c r="A9578" s="18">
        <v>9576</v>
      </c>
      <c r="B9578" s="18">
        <f t="shared" si="298"/>
        <v>2021</v>
      </c>
      <c r="C9578" s="17">
        <v>44317</v>
      </c>
      <c r="D9578" s="18" t="s">
        <v>130</v>
      </c>
      <c r="E9578" s="18" t="s">
        <v>164</v>
      </c>
      <c r="F9578" s="18" t="str">
        <f t="shared" si="299"/>
        <v>National Grid-Southborough Muni Agg Rate-44317</v>
      </c>
      <c r="G9578" s="11" t="s">
        <v>131</v>
      </c>
      <c r="H9578" s="11" t="s">
        <v>54</v>
      </c>
      <c r="I9578" s="11" t="s">
        <v>99</v>
      </c>
      <c r="J9578" s="11" t="s">
        <v>231</v>
      </c>
      <c r="K9578" s="11" t="str">
        <f>IFERROR(INDEX('EDC Component Dictionary'!$C$5:$C$37,MATCH('Rates Database'!J9578,'EDC Component Dictionary'!$B$5:$B$37,0)), "Energy Supply")</f>
        <v>Energy Supply</v>
      </c>
      <c r="L9578" s="12">
        <v>0.10936</v>
      </c>
      <c r="M9578" s="12"/>
    </row>
    <row r="9579" spans="1:13" x14ac:dyDescent="0.3">
      <c r="A9579" s="18">
        <v>9577</v>
      </c>
      <c r="B9579" s="18">
        <f t="shared" si="298"/>
        <v>2021</v>
      </c>
      <c r="C9579" s="17">
        <v>44317</v>
      </c>
      <c r="D9579" s="18" t="s">
        <v>130</v>
      </c>
      <c r="E9579" s="18" t="s">
        <v>163</v>
      </c>
      <c r="F9579" s="18" t="str">
        <f t="shared" si="299"/>
        <v>Eversource_EMA-Acton Muni Agg Rate-44317</v>
      </c>
      <c r="G9579" s="11" t="s">
        <v>131</v>
      </c>
      <c r="H9579" s="11" t="s">
        <v>54</v>
      </c>
      <c r="I9579" s="11" t="s">
        <v>99</v>
      </c>
      <c r="J9579" s="11" t="s">
        <v>226</v>
      </c>
      <c r="K9579" s="11" t="str">
        <f>IFERROR(INDEX('EDC Component Dictionary'!$C$5:$C$37,MATCH('Rates Database'!J9579,'EDC Component Dictionary'!$B$5:$B$37,0)), "Energy Supply")</f>
        <v>Energy Supply</v>
      </c>
      <c r="L9579" s="12">
        <v>0.11036</v>
      </c>
      <c r="M9579" s="12"/>
    </row>
    <row r="9580" spans="1:13" x14ac:dyDescent="0.3">
      <c r="A9580" s="18">
        <v>9578</v>
      </c>
      <c r="B9580" s="18">
        <f t="shared" si="298"/>
        <v>2021</v>
      </c>
      <c r="C9580" s="17">
        <v>44317</v>
      </c>
      <c r="D9580" s="18" t="s">
        <v>130</v>
      </c>
      <c r="E9580" s="18" t="s">
        <v>36</v>
      </c>
      <c r="F9580" s="18" t="str">
        <f t="shared" si="299"/>
        <v>Unitil-Lunenburg Muni Agg Rate-44317</v>
      </c>
      <c r="G9580" s="11" t="s">
        <v>131</v>
      </c>
      <c r="H9580" s="11" t="s">
        <v>54</v>
      </c>
      <c r="I9580" s="11" t="s">
        <v>99</v>
      </c>
      <c r="J9580" s="11" t="s">
        <v>239</v>
      </c>
      <c r="K9580" s="11" t="str">
        <f>IFERROR(INDEX('EDC Component Dictionary'!$C$5:$C$37,MATCH('Rates Database'!J9580,'EDC Component Dictionary'!$B$5:$B$37,0)), "Energy Supply")</f>
        <v>Energy Supply</v>
      </c>
      <c r="L9580" s="12">
        <v>0.10997999999999999</v>
      </c>
      <c r="M9580" s="12"/>
    </row>
    <row r="9581" spans="1:13" x14ac:dyDescent="0.3">
      <c r="A9581" s="18">
        <v>9579</v>
      </c>
      <c r="B9581" s="18">
        <f t="shared" si="298"/>
        <v>2021</v>
      </c>
      <c r="C9581" s="17">
        <v>44317</v>
      </c>
      <c r="D9581" s="18" t="s">
        <v>130</v>
      </c>
      <c r="E9581" s="18" t="s">
        <v>163</v>
      </c>
      <c r="F9581" s="18" t="str">
        <f t="shared" si="299"/>
        <v>Eversource_EMA-Arlington Muni Agg Rate-44317</v>
      </c>
      <c r="G9581" s="11" t="s">
        <v>131</v>
      </c>
      <c r="H9581" s="11" t="s">
        <v>54</v>
      </c>
      <c r="I9581" s="11" t="s">
        <v>99</v>
      </c>
      <c r="J9581" s="11" t="s">
        <v>228</v>
      </c>
      <c r="K9581" s="11" t="str">
        <f>IFERROR(INDEX('EDC Component Dictionary'!$C$5:$C$37,MATCH('Rates Database'!J9581,'EDC Component Dictionary'!$B$5:$B$37,0)), "Energy Supply")</f>
        <v>Energy Supply</v>
      </c>
      <c r="L9581" s="12">
        <v>0.11181000000000001</v>
      </c>
      <c r="M9581" s="12"/>
    </row>
    <row r="9582" spans="1:13" x14ac:dyDescent="0.3">
      <c r="A9582" s="18">
        <v>9580</v>
      </c>
      <c r="B9582" s="18">
        <f t="shared" si="298"/>
        <v>2021</v>
      </c>
      <c r="C9582" s="17">
        <v>44317</v>
      </c>
      <c r="D9582" s="18" t="s">
        <v>130</v>
      </c>
      <c r="E9582" s="18" t="s">
        <v>164</v>
      </c>
      <c r="F9582" s="18" t="str">
        <f t="shared" si="299"/>
        <v>National Grid-Salisbury Muni Agg Rate-44317</v>
      </c>
      <c r="G9582" s="11" t="s">
        <v>131</v>
      </c>
      <c r="H9582" s="11" t="s">
        <v>54</v>
      </c>
      <c r="I9582" s="11" t="s">
        <v>99</v>
      </c>
      <c r="J9582" s="11" t="s">
        <v>241</v>
      </c>
      <c r="K9582" s="11" t="str">
        <f>IFERROR(INDEX('EDC Component Dictionary'!$C$5:$C$37,MATCH('Rates Database'!J9582,'EDC Component Dictionary'!$B$5:$B$37,0)), "Energy Supply")</f>
        <v>Energy Supply</v>
      </c>
      <c r="L9582" s="12">
        <v>0.11065</v>
      </c>
      <c r="M9582" s="12"/>
    </row>
    <row r="9583" spans="1:13" x14ac:dyDescent="0.3">
      <c r="A9583" s="18">
        <v>9581</v>
      </c>
      <c r="B9583" s="18">
        <f t="shared" si="298"/>
        <v>2021</v>
      </c>
      <c r="C9583" s="17">
        <v>44317</v>
      </c>
      <c r="D9583" s="18" t="s">
        <v>130</v>
      </c>
      <c r="E9583" s="18" t="s">
        <v>164</v>
      </c>
      <c r="F9583" s="18" t="str">
        <f t="shared" si="299"/>
        <v>National Grid-Gloucester Muni Agg Rate-44317</v>
      </c>
      <c r="G9583" s="11" t="s">
        <v>131</v>
      </c>
      <c r="H9583" s="11" t="s">
        <v>54</v>
      </c>
      <c r="I9583" s="11" t="s">
        <v>99</v>
      </c>
      <c r="J9583" s="11" t="s">
        <v>242</v>
      </c>
      <c r="K9583" s="11" t="str">
        <f>IFERROR(INDEX('EDC Component Dictionary'!$C$5:$C$37,MATCH('Rates Database'!J9583,'EDC Component Dictionary'!$B$5:$B$37,0)), "Energy Supply")</f>
        <v>Energy Supply</v>
      </c>
      <c r="L9583" s="12">
        <v>0.11133999999999999</v>
      </c>
      <c r="M9583" s="12"/>
    </row>
    <row r="9584" spans="1:13" x14ac:dyDescent="0.3">
      <c r="A9584" s="18">
        <v>9582</v>
      </c>
      <c r="B9584" s="18">
        <f t="shared" si="298"/>
        <v>2021</v>
      </c>
      <c r="C9584" s="17">
        <v>44317</v>
      </c>
      <c r="D9584" s="18" t="s">
        <v>130</v>
      </c>
      <c r="E9584" s="18" t="s">
        <v>163</v>
      </c>
      <c r="F9584" s="18" t="str">
        <f t="shared" si="299"/>
        <v>Eversource_EMA-Bedford Muni Agg Rate-44317</v>
      </c>
      <c r="G9584" s="11" t="s">
        <v>131</v>
      </c>
      <c r="H9584" s="11" t="s">
        <v>54</v>
      </c>
      <c r="I9584" s="11" t="s">
        <v>99</v>
      </c>
      <c r="J9584" s="11" t="s">
        <v>274</v>
      </c>
      <c r="K9584" s="11" t="str">
        <f>IFERROR(INDEX('EDC Component Dictionary'!$C$5:$C$37,MATCH('Rates Database'!J9584,'EDC Component Dictionary'!$B$5:$B$37,0)), "Energy Supply")</f>
        <v>Energy Supply</v>
      </c>
      <c r="L9584" s="12">
        <v>0.11135</v>
      </c>
      <c r="M9584" s="12"/>
    </row>
    <row r="9585" spans="1:13" x14ac:dyDescent="0.3">
      <c r="A9585" s="18">
        <v>9583</v>
      </c>
      <c r="B9585" s="18">
        <f t="shared" si="298"/>
        <v>2021</v>
      </c>
      <c r="C9585" s="17">
        <v>44317</v>
      </c>
      <c r="D9585" s="18" t="s">
        <v>130</v>
      </c>
      <c r="E9585" s="18" t="s">
        <v>164</v>
      </c>
      <c r="F9585" s="18" t="str">
        <f t="shared" si="299"/>
        <v>National Grid-Salem Muni Agg Rate-44317</v>
      </c>
      <c r="G9585" s="11" t="s">
        <v>131</v>
      </c>
      <c r="H9585" s="11" t="s">
        <v>54</v>
      </c>
      <c r="I9585" s="11" t="s">
        <v>99</v>
      </c>
      <c r="J9585" s="11" t="s">
        <v>175</v>
      </c>
      <c r="K9585" s="11" t="str">
        <f>IFERROR(INDEX('EDC Component Dictionary'!$C$5:$C$37,MATCH('Rates Database'!J9585,'EDC Component Dictionary'!$B$5:$B$37,0)), "Energy Supply")</f>
        <v>Energy Supply</v>
      </c>
      <c r="L9585" s="12">
        <v>0.11104</v>
      </c>
      <c r="M9585" s="12"/>
    </row>
    <row r="9586" spans="1:13" x14ac:dyDescent="0.3">
      <c r="A9586" s="18">
        <v>9584</v>
      </c>
      <c r="B9586" s="18">
        <f t="shared" si="298"/>
        <v>2021</v>
      </c>
      <c r="C9586" s="17">
        <v>44317</v>
      </c>
      <c r="D9586" s="18" t="s">
        <v>130</v>
      </c>
      <c r="E9586" s="18" t="s">
        <v>163</v>
      </c>
      <c r="F9586" s="18" t="str">
        <f t="shared" si="299"/>
        <v>Eversource_EMA-Winchester Muni Agg Rate-44317</v>
      </c>
      <c r="G9586" s="11" t="s">
        <v>131</v>
      </c>
      <c r="H9586" s="11" t="s">
        <v>54</v>
      </c>
      <c r="I9586" s="11" t="s">
        <v>99</v>
      </c>
      <c r="J9586" s="11" t="s">
        <v>232</v>
      </c>
      <c r="K9586" s="11" t="str">
        <f>IFERROR(INDEX('EDC Component Dictionary'!$C$5:$C$37,MATCH('Rates Database'!J9586,'EDC Component Dictionary'!$B$5:$B$37,0)), "Energy Supply")</f>
        <v>Energy Supply</v>
      </c>
      <c r="L9586" s="12">
        <v>0.11233</v>
      </c>
      <c r="M9586" s="12"/>
    </row>
    <row r="9587" spans="1:13" x14ac:dyDescent="0.3">
      <c r="A9587" s="18">
        <v>9585</v>
      </c>
      <c r="B9587" s="18">
        <f t="shared" si="298"/>
        <v>2021</v>
      </c>
      <c r="C9587" s="17">
        <v>44317</v>
      </c>
      <c r="D9587" s="18" t="s">
        <v>130</v>
      </c>
      <c r="E9587" s="18" t="s">
        <v>164</v>
      </c>
      <c r="F9587" s="18" t="str">
        <f t="shared" si="299"/>
        <v>National Grid-Berlin Muni Agg Rate-44317</v>
      </c>
      <c r="G9587" s="11" t="s">
        <v>131</v>
      </c>
      <c r="H9587" s="11" t="s">
        <v>54</v>
      </c>
      <c r="I9587" s="11" t="s">
        <v>99</v>
      </c>
      <c r="J9587" s="11" t="s">
        <v>237</v>
      </c>
      <c r="K9587" s="11" t="str">
        <f>IFERROR(INDEX('EDC Component Dictionary'!$C$5:$C$37,MATCH('Rates Database'!J9587,'EDC Component Dictionary'!$B$5:$B$37,0)), "Energy Supply")</f>
        <v>Energy Supply</v>
      </c>
      <c r="L9587" s="12">
        <v>0.1119</v>
      </c>
      <c r="M9587" s="12"/>
    </row>
    <row r="9588" spans="1:13" x14ac:dyDescent="0.3">
      <c r="A9588" s="18">
        <v>9586</v>
      </c>
      <c r="B9588" s="18">
        <f t="shared" si="298"/>
        <v>2021</v>
      </c>
      <c r="C9588" s="17">
        <v>44317</v>
      </c>
      <c r="D9588" s="18" t="s">
        <v>130</v>
      </c>
      <c r="E9588" s="18" t="s">
        <v>164</v>
      </c>
      <c r="F9588" s="18" t="str">
        <f t="shared" si="299"/>
        <v>National Grid-Hamilton Muni Agg Rate-44317</v>
      </c>
      <c r="G9588" s="11" t="s">
        <v>131</v>
      </c>
      <c r="H9588" s="11" t="s">
        <v>54</v>
      </c>
      <c r="I9588" s="11" t="s">
        <v>99</v>
      </c>
      <c r="J9588" s="11" t="s">
        <v>250</v>
      </c>
      <c r="K9588" s="11" t="str">
        <f>IFERROR(INDEX('EDC Component Dictionary'!$C$5:$C$37,MATCH('Rates Database'!J9588,'EDC Component Dictionary'!$B$5:$B$37,0)), "Energy Supply")</f>
        <v>Energy Supply</v>
      </c>
      <c r="L9588" s="12">
        <v>0.11217000000000001</v>
      </c>
      <c r="M9588" s="12"/>
    </row>
    <row r="9589" spans="1:13" x14ac:dyDescent="0.3">
      <c r="A9589" s="18">
        <v>9587</v>
      </c>
      <c r="B9589" s="18">
        <f t="shared" si="298"/>
        <v>2021</v>
      </c>
      <c r="C9589" s="17">
        <v>44317</v>
      </c>
      <c r="D9589" s="18" t="s">
        <v>130</v>
      </c>
      <c r="E9589" s="18" t="s">
        <v>164</v>
      </c>
      <c r="F9589" s="18" t="str">
        <f t="shared" si="299"/>
        <v>National Grid-Nantucket Muni Agg Rate-44317</v>
      </c>
      <c r="G9589" s="11" t="s">
        <v>131</v>
      </c>
      <c r="H9589" s="11" t="s">
        <v>54</v>
      </c>
      <c r="I9589" s="11" t="s">
        <v>99</v>
      </c>
      <c r="J9589" s="11" t="s">
        <v>171</v>
      </c>
      <c r="K9589" s="11" t="str">
        <f>IFERROR(INDEX('EDC Component Dictionary'!$C$5:$C$37,MATCH('Rates Database'!J9589,'EDC Component Dictionary'!$B$5:$B$37,0)), "Energy Supply")</f>
        <v>Energy Supply</v>
      </c>
      <c r="L9589" s="12">
        <v>0.11307</v>
      </c>
      <c r="M9589" s="12"/>
    </row>
    <row r="9590" spans="1:13" x14ac:dyDescent="0.3">
      <c r="A9590" s="18">
        <v>9588</v>
      </c>
      <c r="B9590" s="18">
        <f t="shared" si="298"/>
        <v>2021</v>
      </c>
      <c r="C9590" s="17">
        <v>44317</v>
      </c>
      <c r="D9590" s="18" t="s">
        <v>130</v>
      </c>
      <c r="E9590" s="18" t="s">
        <v>164</v>
      </c>
      <c r="F9590" s="18" t="str">
        <f t="shared" si="299"/>
        <v>National Grid-West Bridgewater Muni Agg Rate-44317</v>
      </c>
      <c r="G9590" s="11" t="s">
        <v>131</v>
      </c>
      <c r="H9590" s="11" t="s">
        <v>54</v>
      </c>
      <c r="I9590" s="11" t="s">
        <v>99</v>
      </c>
      <c r="J9590" s="11" t="s">
        <v>247</v>
      </c>
      <c r="K9590" s="11" t="str">
        <f>IFERROR(INDEX('EDC Component Dictionary'!$C$5:$C$37,MATCH('Rates Database'!J9590,'EDC Component Dictionary'!$B$5:$B$37,0)), "Energy Supply")</f>
        <v>Energy Supply</v>
      </c>
      <c r="L9590" s="12">
        <v>0.11326</v>
      </c>
      <c r="M9590" s="12"/>
    </row>
    <row r="9591" spans="1:13" x14ac:dyDescent="0.3">
      <c r="A9591" s="18">
        <v>9589</v>
      </c>
      <c r="B9591" s="18">
        <f t="shared" si="298"/>
        <v>2021</v>
      </c>
      <c r="C9591" s="17">
        <v>44317</v>
      </c>
      <c r="D9591" s="18" t="s">
        <v>130</v>
      </c>
      <c r="E9591" s="18" t="s">
        <v>163</v>
      </c>
      <c r="F9591" s="18" t="str">
        <f t="shared" si="299"/>
        <v>Eversource_EMA-Boston Muni Agg Rate-44317</v>
      </c>
      <c r="G9591" s="11" t="s">
        <v>131</v>
      </c>
      <c r="H9591" s="11" t="s">
        <v>54</v>
      </c>
      <c r="I9591" s="11" t="s">
        <v>99</v>
      </c>
      <c r="J9591" s="11" t="s">
        <v>301</v>
      </c>
      <c r="K9591" s="11" t="str">
        <f>IFERROR(INDEX('EDC Component Dictionary'!$C$5:$C$37,MATCH('Rates Database'!J9591,'EDC Component Dictionary'!$B$5:$B$37,0)), "Energy Supply")</f>
        <v>Energy Supply</v>
      </c>
      <c r="L9591" s="12">
        <v>0.11421000000000001</v>
      </c>
      <c r="M9591" s="12"/>
    </row>
    <row r="9592" spans="1:13" x14ac:dyDescent="0.3">
      <c r="A9592" s="18">
        <v>9590</v>
      </c>
      <c r="B9592" s="18">
        <f t="shared" si="298"/>
        <v>2021</v>
      </c>
      <c r="C9592" s="17">
        <v>44317</v>
      </c>
      <c r="D9592" s="18" t="s">
        <v>130</v>
      </c>
      <c r="E9592" s="18" t="s">
        <v>164</v>
      </c>
      <c r="F9592" s="18" t="str">
        <f t="shared" si="299"/>
        <v>National Grid-Millville Muni Agg Rate-44317</v>
      </c>
      <c r="G9592" s="11" t="s">
        <v>131</v>
      </c>
      <c r="H9592" s="11" t="s">
        <v>54</v>
      </c>
      <c r="I9592" s="11" t="s">
        <v>99</v>
      </c>
      <c r="J9592" s="11" t="s">
        <v>251</v>
      </c>
      <c r="K9592" s="11" t="str">
        <f>IFERROR(INDEX('EDC Component Dictionary'!$C$5:$C$37,MATCH('Rates Database'!J9592,'EDC Component Dictionary'!$B$5:$B$37,0)), "Energy Supply")</f>
        <v>Energy Supply</v>
      </c>
      <c r="L9592" s="12">
        <v>0.11416999999999999</v>
      </c>
      <c r="M9592" s="12"/>
    </row>
    <row r="9593" spans="1:13" x14ac:dyDescent="0.3">
      <c r="A9593" s="18">
        <v>9591</v>
      </c>
      <c r="B9593" s="18">
        <f t="shared" si="298"/>
        <v>2021</v>
      </c>
      <c r="C9593" s="17">
        <v>44317</v>
      </c>
      <c r="D9593" s="18" t="s">
        <v>130</v>
      </c>
      <c r="E9593" s="18" t="s">
        <v>164</v>
      </c>
      <c r="F9593" s="18" t="str">
        <f t="shared" si="299"/>
        <v>National Grid-Worcester Muni Agg Rate-44317</v>
      </c>
      <c r="G9593" s="11" t="s">
        <v>131</v>
      </c>
      <c r="H9593" s="11" t="s">
        <v>54</v>
      </c>
      <c r="I9593" s="11" t="s">
        <v>99</v>
      </c>
      <c r="J9593" s="11" t="s">
        <v>281</v>
      </c>
      <c r="K9593" s="11" t="str">
        <f>IFERROR(INDEX('EDC Component Dictionary'!$C$5:$C$37,MATCH('Rates Database'!J9593,'EDC Component Dictionary'!$B$5:$B$37,0)), "Energy Supply")</f>
        <v>Energy Supply</v>
      </c>
      <c r="L9593" s="12">
        <v>0.11447</v>
      </c>
      <c r="M9593" s="12"/>
    </row>
    <row r="9594" spans="1:13" x14ac:dyDescent="0.3">
      <c r="A9594" s="18">
        <v>9592</v>
      </c>
      <c r="B9594" s="18">
        <f t="shared" si="298"/>
        <v>2021</v>
      </c>
      <c r="C9594" s="17">
        <v>44317</v>
      </c>
      <c r="D9594" s="18" t="s">
        <v>130</v>
      </c>
      <c r="E9594" s="18" t="s">
        <v>164</v>
      </c>
      <c r="F9594" s="18" t="str">
        <f t="shared" si="299"/>
        <v>National Grid-Swampscott Muni Agg Rate-44317</v>
      </c>
      <c r="G9594" s="11" t="s">
        <v>131</v>
      </c>
      <c r="H9594" s="11" t="s">
        <v>54</v>
      </c>
      <c r="I9594" s="11" t="s">
        <v>99</v>
      </c>
      <c r="J9594" s="11" t="s">
        <v>178</v>
      </c>
      <c r="K9594" s="11" t="str">
        <f>IFERROR(INDEX('EDC Component Dictionary'!$C$5:$C$37,MATCH('Rates Database'!J9594,'EDC Component Dictionary'!$B$5:$B$37,0)), "Energy Supply")</f>
        <v>Energy Supply</v>
      </c>
      <c r="L9594" s="12">
        <v>0.11446000000000001</v>
      </c>
      <c r="M9594" s="12"/>
    </row>
    <row r="9595" spans="1:13" x14ac:dyDescent="0.3">
      <c r="A9595" s="18">
        <v>9593</v>
      </c>
      <c r="B9595" s="18">
        <f t="shared" si="298"/>
        <v>2021</v>
      </c>
      <c r="C9595" s="17">
        <v>44317</v>
      </c>
      <c r="D9595" s="18" t="s">
        <v>130</v>
      </c>
      <c r="E9595" s="18" t="s">
        <v>163</v>
      </c>
      <c r="F9595" s="18" t="str">
        <f t="shared" si="299"/>
        <v>Eversource_EMA-Carlisle Muni Agg Rate-44317</v>
      </c>
      <c r="G9595" s="11" t="s">
        <v>131</v>
      </c>
      <c r="H9595" s="11" t="s">
        <v>54</v>
      </c>
      <c r="I9595" s="11" t="s">
        <v>99</v>
      </c>
      <c r="J9595" s="11" t="s">
        <v>236</v>
      </c>
      <c r="K9595" s="11" t="str">
        <f>IFERROR(INDEX('EDC Component Dictionary'!$C$5:$C$37,MATCH('Rates Database'!J9595,'EDC Component Dictionary'!$B$5:$B$37,0)), "Energy Supply")</f>
        <v>Energy Supply</v>
      </c>
      <c r="L9595" s="12">
        <v>0.11401</v>
      </c>
      <c r="M9595" s="12"/>
    </row>
    <row r="9596" spans="1:13" x14ac:dyDescent="0.3">
      <c r="A9596" s="18">
        <v>9594</v>
      </c>
      <c r="B9596" s="18">
        <f t="shared" si="298"/>
        <v>2021</v>
      </c>
      <c r="C9596" s="17">
        <v>44317</v>
      </c>
      <c r="D9596" s="18" t="s">
        <v>130</v>
      </c>
      <c r="E9596" s="18" t="s">
        <v>163</v>
      </c>
      <c r="F9596" s="18" t="str">
        <f t="shared" si="299"/>
        <v>Eversource_EMA-Watertown Muni Agg Rate-44317</v>
      </c>
      <c r="G9596" s="11" t="s">
        <v>131</v>
      </c>
      <c r="H9596" s="11" t="s">
        <v>54</v>
      </c>
      <c r="I9596" s="11" t="s">
        <v>99</v>
      </c>
      <c r="J9596" s="11" t="s">
        <v>275</v>
      </c>
      <c r="K9596" s="11" t="str">
        <f>IFERROR(INDEX('EDC Component Dictionary'!$C$5:$C$37,MATCH('Rates Database'!J9596,'EDC Component Dictionary'!$B$5:$B$37,0)), "Energy Supply")</f>
        <v>Energy Supply</v>
      </c>
      <c r="L9596" s="12">
        <v>0.11505</v>
      </c>
      <c r="M9596" s="12"/>
    </row>
    <row r="9597" spans="1:13" x14ac:dyDescent="0.3">
      <c r="A9597" s="18">
        <v>9595</v>
      </c>
      <c r="B9597" s="18">
        <f t="shared" si="298"/>
        <v>2021</v>
      </c>
      <c r="C9597" s="17">
        <v>44317</v>
      </c>
      <c r="D9597" s="18" t="s">
        <v>130</v>
      </c>
      <c r="E9597" s="18" t="s">
        <v>164</v>
      </c>
      <c r="F9597" s="18" t="str">
        <f t="shared" si="299"/>
        <v>National Grid-Medford Muni Agg Rate-44317</v>
      </c>
      <c r="G9597" s="11" t="s">
        <v>131</v>
      </c>
      <c r="H9597" s="11" t="s">
        <v>54</v>
      </c>
      <c r="I9597" s="11" t="s">
        <v>99</v>
      </c>
      <c r="J9597" s="11" t="s">
        <v>279</v>
      </c>
      <c r="K9597" s="11" t="str">
        <f>IFERROR(INDEX('EDC Component Dictionary'!$C$5:$C$37,MATCH('Rates Database'!J9597,'EDC Component Dictionary'!$B$5:$B$37,0)), "Energy Supply")</f>
        <v>Energy Supply</v>
      </c>
      <c r="L9597" s="12">
        <v>0.11531</v>
      </c>
      <c r="M9597" s="12"/>
    </row>
    <row r="9598" spans="1:13" x14ac:dyDescent="0.3">
      <c r="A9598" s="18">
        <v>9596</v>
      </c>
      <c r="B9598" s="18">
        <f t="shared" si="298"/>
        <v>2021</v>
      </c>
      <c r="C9598" s="17">
        <v>44317</v>
      </c>
      <c r="D9598" s="18" t="s">
        <v>130</v>
      </c>
      <c r="E9598" s="18" t="s">
        <v>163</v>
      </c>
      <c r="F9598" s="18" t="str">
        <f t="shared" si="299"/>
        <v>Eversource_EMA-Natick Muni Agg Rate-44317</v>
      </c>
      <c r="G9598" s="11" t="s">
        <v>131</v>
      </c>
      <c r="H9598" s="11" t="s">
        <v>54</v>
      </c>
      <c r="I9598" s="11" t="s">
        <v>99</v>
      </c>
      <c r="J9598" s="11" t="s">
        <v>252</v>
      </c>
      <c r="K9598" s="11" t="str">
        <f>IFERROR(INDEX('EDC Component Dictionary'!$C$5:$C$37,MATCH('Rates Database'!J9598,'EDC Component Dictionary'!$B$5:$B$37,0)), "Energy Supply")</f>
        <v>Energy Supply</v>
      </c>
      <c r="L9598" s="12">
        <v>0.11574</v>
      </c>
      <c r="M9598" s="12"/>
    </row>
    <row r="9599" spans="1:13" x14ac:dyDescent="0.3">
      <c r="A9599" s="18">
        <v>9597</v>
      </c>
      <c r="B9599" s="18">
        <f t="shared" si="298"/>
        <v>2021</v>
      </c>
      <c r="C9599" s="17">
        <v>44317</v>
      </c>
      <c r="D9599" s="18" t="s">
        <v>130</v>
      </c>
      <c r="E9599" s="18" t="s">
        <v>163</v>
      </c>
      <c r="F9599" s="18" t="str">
        <f t="shared" si="299"/>
        <v>Eversource_EMA-Sharon Muni Agg Rate-44317</v>
      </c>
      <c r="G9599" s="11" t="s">
        <v>131</v>
      </c>
      <c r="H9599" s="11" t="s">
        <v>54</v>
      </c>
      <c r="I9599" s="11" t="s">
        <v>99</v>
      </c>
      <c r="J9599" s="11" t="s">
        <v>302</v>
      </c>
      <c r="K9599" s="11" t="str">
        <f>IFERROR(INDEX('EDC Component Dictionary'!$C$5:$C$37,MATCH('Rates Database'!J9599,'EDC Component Dictionary'!$B$5:$B$37,0)), "Energy Supply")</f>
        <v>Energy Supply</v>
      </c>
      <c r="L9599" s="12">
        <v>0.11529</v>
      </c>
      <c r="M9599" s="12"/>
    </row>
    <row r="9600" spans="1:13" x14ac:dyDescent="0.3">
      <c r="A9600" s="18">
        <v>9598</v>
      </c>
      <c r="B9600" s="18">
        <f t="shared" si="298"/>
        <v>2021</v>
      </c>
      <c r="C9600" s="17">
        <v>44317</v>
      </c>
      <c r="D9600" s="18" t="s">
        <v>130</v>
      </c>
      <c r="E9600" s="18" t="s">
        <v>163</v>
      </c>
      <c r="F9600" s="18" t="str">
        <f t="shared" si="299"/>
        <v>Eversource_EMA-Brookline Muni Agg Rate-44317</v>
      </c>
      <c r="G9600" s="11" t="s">
        <v>131</v>
      </c>
      <c r="H9600" s="11" t="s">
        <v>54</v>
      </c>
      <c r="I9600" s="11" t="s">
        <v>99</v>
      </c>
      <c r="J9600" s="11" t="s">
        <v>243</v>
      </c>
      <c r="K9600" s="11" t="str">
        <f>IFERROR(INDEX('EDC Component Dictionary'!$C$5:$C$37,MATCH('Rates Database'!J9600,'EDC Component Dictionary'!$B$5:$B$37,0)), "Energy Supply")</f>
        <v>Energy Supply</v>
      </c>
      <c r="L9600" s="12">
        <v>0.11687</v>
      </c>
      <c r="M9600" s="12"/>
    </row>
    <row r="9601" spans="1:13" x14ac:dyDescent="0.3">
      <c r="A9601" s="18">
        <v>9599</v>
      </c>
      <c r="B9601" s="18">
        <f t="shared" si="298"/>
        <v>2021</v>
      </c>
      <c r="C9601" s="17">
        <v>44317</v>
      </c>
      <c r="D9601" s="18" t="s">
        <v>130</v>
      </c>
      <c r="E9601" s="18" t="s">
        <v>163</v>
      </c>
      <c r="F9601" s="18" t="str">
        <f t="shared" si="299"/>
        <v>Eversource_EMA-Lincoln Muni Agg Rate-44317</v>
      </c>
      <c r="G9601" s="11" t="s">
        <v>131</v>
      </c>
      <c r="H9601" s="11" t="s">
        <v>54</v>
      </c>
      <c r="I9601" s="11" t="s">
        <v>99</v>
      </c>
      <c r="J9601" s="11" t="s">
        <v>303</v>
      </c>
      <c r="K9601" s="11" t="str">
        <f>IFERROR(INDEX('EDC Component Dictionary'!$C$5:$C$37,MATCH('Rates Database'!J9601,'EDC Component Dictionary'!$B$5:$B$37,0)), "Energy Supply")</f>
        <v>Energy Supply</v>
      </c>
      <c r="L9601" s="12">
        <v>0.11851</v>
      </c>
      <c r="M9601" s="12"/>
    </row>
    <row r="9602" spans="1:13" x14ac:dyDescent="0.3">
      <c r="A9602" s="18">
        <v>9600</v>
      </c>
      <c r="B9602" s="18">
        <f t="shared" si="298"/>
        <v>2021</v>
      </c>
      <c r="C9602" s="17">
        <v>44317</v>
      </c>
      <c r="D9602" s="18" t="s">
        <v>130</v>
      </c>
      <c r="E9602" s="18" t="s">
        <v>163</v>
      </c>
      <c r="F9602" s="18" t="str">
        <f t="shared" si="299"/>
        <v>Eversource_EMA-Cape Light Compact JPE Muni Agg Rate-44317</v>
      </c>
      <c r="G9602" s="11" t="s">
        <v>131</v>
      </c>
      <c r="H9602" s="11" t="s">
        <v>54</v>
      </c>
      <c r="I9602" s="11" t="s">
        <v>99</v>
      </c>
      <c r="J9602" s="11" t="s">
        <v>264</v>
      </c>
      <c r="K9602" s="11" t="str">
        <f>IFERROR(INDEX('EDC Component Dictionary'!$C$5:$C$37,MATCH('Rates Database'!J9602,'EDC Component Dictionary'!$B$5:$B$37,0)), "Energy Supply")</f>
        <v>Energy Supply</v>
      </c>
      <c r="L9602" s="12">
        <v>0.11851</v>
      </c>
      <c r="M9602" s="12"/>
    </row>
    <row r="9603" spans="1:13" x14ac:dyDescent="0.3">
      <c r="A9603" s="18">
        <v>9601</v>
      </c>
      <c r="B9603" s="18">
        <f t="shared" ref="B9603:B9666" si="300">YEAR(C9603)</f>
        <v>2021</v>
      </c>
      <c r="C9603" s="17">
        <v>44317</v>
      </c>
      <c r="D9603" s="18" t="s">
        <v>130</v>
      </c>
      <c r="E9603" s="18" t="s">
        <v>164</v>
      </c>
      <c r="F9603" s="18" t="str">
        <f t="shared" si="299"/>
        <v>National Grid-Lowell Muni Agg Rate-44317</v>
      </c>
      <c r="G9603" s="11" t="s">
        <v>131</v>
      </c>
      <c r="H9603" s="11" t="s">
        <v>54</v>
      </c>
      <c r="I9603" s="11" t="s">
        <v>99</v>
      </c>
      <c r="J9603" s="11" t="s">
        <v>262</v>
      </c>
      <c r="K9603" s="11" t="str">
        <f>IFERROR(INDEX('EDC Component Dictionary'!$C$5:$C$37,MATCH('Rates Database'!J9603,'EDC Component Dictionary'!$B$5:$B$37,0)), "Energy Supply")</f>
        <v>Energy Supply</v>
      </c>
      <c r="L9603" s="12">
        <v>0.11874</v>
      </c>
      <c r="M9603" s="12"/>
    </row>
    <row r="9604" spans="1:13" x14ac:dyDescent="0.3">
      <c r="A9604" s="18">
        <v>9602</v>
      </c>
      <c r="B9604" s="18">
        <f t="shared" si="300"/>
        <v>2021</v>
      </c>
      <c r="C9604" s="17">
        <v>44317</v>
      </c>
      <c r="D9604" s="18" t="s">
        <v>130</v>
      </c>
      <c r="E9604" s="18" t="s">
        <v>163</v>
      </c>
      <c r="F9604" s="18" t="str">
        <f t="shared" ref="F9604:F9667" si="301">_xlfn.CONCAT(E9604,"-",J9604,"-",C9604)</f>
        <v>Eversource_EMA-Newton Muni Agg Rate-44317</v>
      </c>
      <c r="G9604" s="11" t="s">
        <v>131</v>
      </c>
      <c r="H9604" s="11" t="s">
        <v>54</v>
      </c>
      <c r="I9604" s="11" t="s">
        <v>99</v>
      </c>
      <c r="J9604" s="11" t="s">
        <v>268</v>
      </c>
      <c r="K9604" s="11" t="str">
        <f>IFERROR(INDEX('EDC Component Dictionary'!$C$5:$C$37,MATCH('Rates Database'!J9604,'EDC Component Dictionary'!$B$5:$B$37,0)), "Energy Supply")</f>
        <v>Energy Supply</v>
      </c>
      <c r="L9604" s="12">
        <v>0.13400000000000001</v>
      </c>
      <c r="M9604" s="12"/>
    </row>
    <row r="9605" spans="1:13" x14ac:dyDescent="0.3">
      <c r="A9605" s="18">
        <v>9603</v>
      </c>
      <c r="B9605" s="18">
        <f t="shared" si="300"/>
        <v>2021</v>
      </c>
      <c r="C9605" s="17">
        <v>44348</v>
      </c>
      <c r="D9605" s="18" t="s">
        <v>130</v>
      </c>
      <c r="E9605" s="18" t="s">
        <v>164</v>
      </c>
      <c r="F9605" s="18" t="str">
        <f t="shared" si="301"/>
        <v>National Grid-Wendell Muni Agg Rate-44348</v>
      </c>
      <c r="G9605" s="11" t="s">
        <v>131</v>
      </c>
      <c r="H9605" s="11" t="s">
        <v>54</v>
      </c>
      <c r="I9605" s="11" t="s">
        <v>99</v>
      </c>
      <c r="J9605" s="11" t="s">
        <v>213</v>
      </c>
      <c r="K9605" s="11" t="str">
        <f>IFERROR(INDEX('EDC Component Dictionary'!$C$5:$C$37,MATCH('Rates Database'!J9605,'EDC Component Dictionary'!$B$5:$B$37,0)), "Energy Supply")</f>
        <v>Energy Supply</v>
      </c>
      <c r="L9605" s="12">
        <v>8.7389999999999995E-2</v>
      </c>
      <c r="M9605" s="12"/>
    </row>
    <row r="9606" spans="1:13" x14ac:dyDescent="0.3">
      <c r="A9606" s="18">
        <v>9604</v>
      </c>
      <c r="B9606" s="18">
        <f t="shared" si="300"/>
        <v>2021</v>
      </c>
      <c r="C9606" s="17">
        <v>44348</v>
      </c>
      <c r="D9606" s="18" t="s">
        <v>130</v>
      </c>
      <c r="E9606" s="18" t="s">
        <v>164</v>
      </c>
      <c r="F9606" s="18" t="str">
        <f t="shared" si="301"/>
        <v>National Grid-Billerica Muni Agg Rate-44348</v>
      </c>
      <c r="G9606" s="11" t="s">
        <v>131</v>
      </c>
      <c r="H9606" s="11" t="s">
        <v>54</v>
      </c>
      <c r="I9606" s="11" t="s">
        <v>99</v>
      </c>
      <c r="J9606" s="11" t="s">
        <v>215</v>
      </c>
      <c r="K9606" s="11" t="str">
        <f>IFERROR(INDEX('EDC Component Dictionary'!$C$5:$C$37,MATCH('Rates Database'!J9606,'EDC Component Dictionary'!$B$5:$B$37,0)), "Energy Supply")</f>
        <v>Energy Supply</v>
      </c>
      <c r="L9606" s="12">
        <v>9.3030000000000002E-2</v>
      </c>
      <c r="M9606" s="12"/>
    </row>
    <row r="9607" spans="1:13" x14ac:dyDescent="0.3">
      <c r="A9607" s="18">
        <v>9605</v>
      </c>
      <c r="B9607" s="18">
        <f t="shared" si="300"/>
        <v>2021</v>
      </c>
      <c r="C9607" s="17">
        <v>44348</v>
      </c>
      <c r="D9607" s="18" t="s">
        <v>130</v>
      </c>
      <c r="E9607" s="18" t="s">
        <v>95</v>
      </c>
      <c r="F9607" s="18" t="str">
        <f t="shared" si="301"/>
        <v>Eversource_WMA-Buckland Muni Agg Rate-44348</v>
      </c>
      <c r="G9607" s="11" t="s">
        <v>131</v>
      </c>
      <c r="H9607" s="11" t="s">
        <v>54</v>
      </c>
      <c r="I9607" s="11" t="s">
        <v>99</v>
      </c>
      <c r="J9607" s="11" t="s">
        <v>282</v>
      </c>
      <c r="K9607" s="11" t="str">
        <f>IFERROR(INDEX('EDC Component Dictionary'!$C$5:$C$37,MATCH('Rates Database'!J9607,'EDC Component Dictionary'!$B$5:$B$37,0)), "Energy Supply")</f>
        <v>Energy Supply</v>
      </c>
      <c r="L9607" s="12">
        <v>9.3450000000000005E-2</v>
      </c>
      <c r="M9607" s="12"/>
    </row>
    <row r="9608" spans="1:13" x14ac:dyDescent="0.3">
      <c r="A9608" s="18">
        <v>9606</v>
      </c>
      <c r="B9608" s="18">
        <f t="shared" si="300"/>
        <v>2021</v>
      </c>
      <c r="C9608" s="17">
        <v>44348</v>
      </c>
      <c r="D9608" s="18" t="s">
        <v>130</v>
      </c>
      <c r="E9608" s="18" t="s">
        <v>164</v>
      </c>
      <c r="F9608" s="18" t="str">
        <f t="shared" si="301"/>
        <v>National Grid-Charlemont Muni Agg Rate-44348</v>
      </c>
      <c r="G9608" s="11" t="s">
        <v>131</v>
      </c>
      <c r="H9608" s="11" t="s">
        <v>54</v>
      </c>
      <c r="I9608" s="11" t="s">
        <v>99</v>
      </c>
      <c r="J9608" s="11" t="s">
        <v>283</v>
      </c>
      <c r="K9608" s="11" t="str">
        <f>IFERROR(INDEX('EDC Component Dictionary'!$C$5:$C$37,MATCH('Rates Database'!J9608,'EDC Component Dictionary'!$B$5:$B$37,0)), "Energy Supply")</f>
        <v>Energy Supply</v>
      </c>
      <c r="L9608" s="12">
        <v>9.3450000000000005E-2</v>
      </c>
      <c r="M9608" s="12"/>
    </row>
    <row r="9609" spans="1:13" x14ac:dyDescent="0.3">
      <c r="A9609" s="18">
        <v>9607</v>
      </c>
      <c r="B9609" s="18">
        <f t="shared" si="300"/>
        <v>2021</v>
      </c>
      <c r="C9609" s="17">
        <v>44348</v>
      </c>
      <c r="D9609" s="18" t="s">
        <v>130</v>
      </c>
      <c r="E9609" s="18" t="s">
        <v>95</v>
      </c>
      <c r="F9609" s="18" t="str">
        <f t="shared" si="301"/>
        <v>Eversource_WMA-Colrain Muni Agg Rate-44348</v>
      </c>
      <c r="G9609" s="11" t="s">
        <v>131</v>
      </c>
      <c r="H9609" s="11" t="s">
        <v>54</v>
      </c>
      <c r="I9609" s="11" t="s">
        <v>99</v>
      </c>
      <c r="J9609" s="11" t="s">
        <v>100</v>
      </c>
      <c r="K9609" s="11" t="str">
        <f>IFERROR(INDEX('EDC Component Dictionary'!$C$5:$C$37,MATCH('Rates Database'!J9609,'EDC Component Dictionary'!$B$5:$B$37,0)), "Energy Supply")</f>
        <v>Energy Supply</v>
      </c>
      <c r="L9609" s="12">
        <v>9.3460000000000001E-2</v>
      </c>
      <c r="M9609" s="12"/>
    </row>
    <row r="9610" spans="1:13" x14ac:dyDescent="0.3">
      <c r="A9610" s="18">
        <v>9608</v>
      </c>
      <c r="B9610" s="18">
        <f t="shared" si="300"/>
        <v>2021</v>
      </c>
      <c r="C9610" s="17">
        <v>44348</v>
      </c>
      <c r="D9610" s="18" t="s">
        <v>130</v>
      </c>
      <c r="E9610" s="18" t="s">
        <v>95</v>
      </c>
      <c r="F9610" s="18" t="str">
        <f t="shared" si="301"/>
        <v>Eversource_WMA-Shelburne Muni Agg Rate-44348</v>
      </c>
      <c r="G9610" s="11" t="s">
        <v>131</v>
      </c>
      <c r="H9610" s="11" t="s">
        <v>54</v>
      </c>
      <c r="I9610" s="11" t="s">
        <v>99</v>
      </c>
      <c r="J9610" s="11" t="s">
        <v>284</v>
      </c>
      <c r="K9610" s="11" t="str">
        <f>IFERROR(INDEX('EDC Component Dictionary'!$C$5:$C$37,MATCH('Rates Database'!J9610,'EDC Component Dictionary'!$B$5:$B$37,0)), "Energy Supply")</f>
        <v>Energy Supply</v>
      </c>
      <c r="L9610" s="12">
        <v>9.3460000000000001E-2</v>
      </c>
      <c r="M9610" s="12"/>
    </row>
    <row r="9611" spans="1:13" x14ac:dyDescent="0.3">
      <c r="A9611" s="18">
        <v>9609</v>
      </c>
      <c r="B9611" s="18">
        <f t="shared" si="300"/>
        <v>2021</v>
      </c>
      <c r="C9611" s="17">
        <v>44348</v>
      </c>
      <c r="D9611" s="18" t="s">
        <v>130</v>
      </c>
      <c r="E9611" s="18" t="s">
        <v>164</v>
      </c>
      <c r="F9611" s="18" t="str">
        <f t="shared" si="301"/>
        <v>National Grid-Marlborough Muni Agg Rate-44348</v>
      </c>
      <c r="G9611" s="11" t="s">
        <v>131</v>
      </c>
      <c r="H9611" s="11" t="s">
        <v>54</v>
      </c>
      <c r="I9611" s="11" t="s">
        <v>99</v>
      </c>
      <c r="J9611" s="11" t="s">
        <v>263</v>
      </c>
      <c r="K9611" s="11" t="str">
        <f>IFERROR(INDEX('EDC Component Dictionary'!$C$5:$C$37,MATCH('Rates Database'!J9611,'EDC Component Dictionary'!$B$5:$B$37,0)), "Energy Supply")</f>
        <v>Energy Supply</v>
      </c>
      <c r="L9611" s="12">
        <v>9.3899999999999997E-2</v>
      </c>
      <c r="M9611" s="12"/>
    </row>
    <row r="9612" spans="1:13" x14ac:dyDescent="0.3">
      <c r="A9612" s="18">
        <v>9610</v>
      </c>
      <c r="B9612" s="18">
        <f t="shared" si="300"/>
        <v>2021</v>
      </c>
      <c r="C9612" s="17">
        <v>44348</v>
      </c>
      <c r="D9612" s="18" t="s">
        <v>130</v>
      </c>
      <c r="E9612" s="18" t="s">
        <v>164</v>
      </c>
      <c r="F9612" s="18" t="str">
        <f t="shared" si="301"/>
        <v>National Grid-New Salem Muni Agg Rate-44348</v>
      </c>
      <c r="G9612" s="11" t="s">
        <v>131</v>
      </c>
      <c r="H9612" s="11" t="s">
        <v>54</v>
      </c>
      <c r="I9612" s="11" t="s">
        <v>99</v>
      </c>
      <c r="J9612" s="11" t="s">
        <v>285</v>
      </c>
      <c r="K9612" s="11" t="str">
        <f>IFERROR(INDEX('EDC Component Dictionary'!$C$5:$C$37,MATCH('Rates Database'!J9612,'EDC Component Dictionary'!$B$5:$B$37,0)), "Energy Supply")</f>
        <v>Energy Supply</v>
      </c>
      <c r="L9612" s="12">
        <v>9.4329999999999997E-2</v>
      </c>
      <c r="M9612" s="12"/>
    </row>
    <row r="9613" spans="1:13" x14ac:dyDescent="0.3">
      <c r="A9613" s="18">
        <v>9611</v>
      </c>
      <c r="B9613" s="18">
        <f t="shared" si="300"/>
        <v>2021</v>
      </c>
      <c r="C9613" s="17">
        <v>44348</v>
      </c>
      <c r="D9613" s="18" t="s">
        <v>130</v>
      </c>
      <c r="E9613" s="18" t="s">
        <v>164</v>
      </c>
      <c r="F9613" s="18" t="str">
        <f t="shared" si="301"/>
        <v>National Grid-Warwick Muni Agg Rate-44348</v>
      </c>
      <c r="G9613" s="11" t="s">
        <v>131</v>
      </c>
      <c r="H9613" s="11" t="s">
        <v>54</v>
      </c>
      <c r="I9613" s="11" t="s">
        <v>99</v>
      </c>
      <c r="J9613" s="11" t="s">
        <v>286</v>
      </c>
      <c r="K9613" s="11" t="str">
        <f>IFERROR(INDEX('EDC Component Dictionary'!$C$5:$C$37,MATCH('Rates Database'!J9613,'EDC Component Dictionary'!$B$5:$B$37,0)), "Energy Supply")</f>
        <v>Energy Supply</v>
      </c>
      <c r="L9613" s="12">
        <v>9.4399999999999998E-2</v>
      </c>
      <c r="M9613" s="12"/>
    </row>
    <row r="9614" spans="1:13" x14ac:dyDescent="0.3">
      <c r="A9614" s="18">
        <v>9612</v>
      </c>
      <c r="B9614" s="18">
        <f t="shared" si="300"/>
        <v>2021</v>
      </c>
      <c r="C9614" s="17">
        <v>44348</v>
      </c>
      <c r="D9614" s="18" t="s">
        <v>130</v>
      </c>
      <c r="E9614" s="18" t="s">
        <v>95</v>
      </c>
      <c r="F9614" s="18" t="str">
        <f t="shared" si="301"/>
        <v>Eversource_WMA-Whately Muni Agg Rate-44348</v>
      </c>
      <c r="G9614" s="11" t="s">
        <v>131</v>
      </c>
      <c r="H9614" s="11" t="s">
        <v>54</v>
      </c>
      <c r="I9614" s="11" t="s">
        <v>99</v>
      </c>
      <c r="J9614" s="11" t="s">
        <v>287</v>
      </c>
      <c r="K9614" s="11" t="str">
        <f>IFERROR(INDEX('EDC Component Dictionary'!$C$5:$C$37,MATCH('Rates Database'!J9614,'EDC Component Dictionary'!$B$5:$B$37,0)), "Energy Supply")</f>
        <v>Energy Supply</v>
      </c>
      <c r="L9614" s="12">
        <v>9.4409999999999994E-2</v>
      </c>
      <c r="M9614" s="12"/>
    </row>
    <row r="9615" spans="1:13" x14ac:dyDescent="0.3">
      <c r="A9615" s="18">
        <v>9613</v>
      </c>
      <c r="B9615" s="18">
        <f t="shared" si="300"/>
        <v>2021</v>
      </c>
      <c r="C9615" s="17">
        <v>44348</v>
      </c>
      <c r="D9615" s="18" t="s">
        <v>130</v>
      </c>
      <c r="E9615" s="18" t="s">
        <v>164</v>
      </c>
      <c r="F9615" s="18" t="str">
        <f t="shared" si="301"/>
        <v>National Grid-Webster Muni Agg Rate-44348</v>
      </c>
      <c r="G9615" s="11" t="s">
        <v>131</v>
      </c>
      <c r="H9615" s="11" t="s">
        <v>54</v>
      </c>
      <c r="I9615" s="11" t="s">
        <v>99</v>
      </c>
      <c r="J9615" s="11" t="s">
        <v>266</v>
      </c>
      <c r="K9615" s="11" t="str">
        <f>IFERROR(INDEX('EDC Component Dictionary'!$C$5:$C$37,MATCH('Rates Database'!J9615,'EDC Component Dictionary'!$B$5:$B$37,0)), "Energy Supply")</f>
        <v>Energy Supply</v>
      </c>
      <c r="L9615" s="12">
        <v>9.5130000000000006E-2</v>
      </c>
      <c r="M9615" s="12"/>
    </row>
    <row r="9616" spans="1:13" x14ac:dyDescent="0.3">
      <c r="A9616" s="18">
        <v>9614</v>
      </c>
      <c r="B9616" s="18">
        <f t="shared" si="300"/>
        <v>2021</v>
      </c>
      <c r="C9616" s="17">
        <v>44348</v>
      </c>
      <c r="D9616" s="18" t="s">
        <v>130</v>
      </c>
      <c r="E9616" s="18" t="s">
        <v>95</v>
      </c>
      <c r="F9616" s="18" t="str">
        <f t="shared" si="301"/>
        <v>Eversource_WMA-Deerfield Muni Agg Rate-44348</v>
      </c>
      <c r="G9616" s="11" t="s">
        <v>131</v>
      </c>
      <c r="H9616" s="11" t="s">
        <v>54</v>
      </c>
      <c r="I9616" s="11" t="s">
        <v>99</v>
      </c>
      <c r="J9616" s="11" t="s">
        <v>289</v>
      </c>
      <c r="K9616" s="11" t="str">
        <f>IFERROR(INDEX('EDC Component Dictionary'!$C$5:$C$37,MATCH('Rates Database'!J9616,'EDC Component Dictionary'!$B$5:$B$37,0)), "Energy Supply")</f>
        <v>Energy Supply</v>
      </c>
      <c r="L9616" s="12">
        <v>9.5409999999999995E-2</v>
      </c>
      <c r="M9616" s="12"/>
    </row>
    <row r="9617" spans="1:13" x14ac:dyDescent="0.3">
      <c r="A9617" s="18">
        <v>9615</v>
      </c>
      <c r="B9617" s="18">
        <f t="shared" si="300"/>
        <v>2021</v>
      </c>
      <c r="C9617" s="17">
        <v>44348</v>
      </c>
      <c r="D9617" s="18" t="s">
        <v>130</v>
      </c>
      <c r="E9617" s="18" t="s">
        <v>95</v>
      </c>
      <c r="F9617" s="18" t="str">
        <f t="shared" si="301"/>
        <v>Eversource_WMA-Huntington Muni Agg Rate-44348</v>
      </c>
      <c r="G9617" s="11" t="s">
        <v>131</v>
      </c>
      <c r="H9617" s="11" t="s">
        <v>54</v>
      </c>
      <c r="I9617" s="11" t="s">
        <v>99</v>
      </c>
      <c r="J9617" s="11" t="s">
        <v>290</v>
      </c>
      <c r="K9617" s="11" t="str">
        <f>IFERROR(INDEX('EDC Component Dictionary'!$C$5:$C$37,MATCH('Rates Database'!J9617,'EDC Component Dictionary'!$B$5:$B$37,0)), "Energy Supply")</f>
        <v>Energy Supply</v>
      </c>
      <c r="L9617" s="12">
        <v>9.5750000000000002E-2</v>
      </c>
      <c r="M9617" s="12"/>
    </row>
    <row r="9618" spans="1:13" x14ac:dyDescent="0.3">
      <c r="A9618" s="18">
        <v>9616</v>
      </c>
      <c r="B9618" s="18">
        <f t="shared" si="300"/>
        <v>2021</v>
      </c>
      <c r="C9618" s="17">
        <v>44348</v>
      </c>
      <c r="D9618" s="18" t="s">
        <v>130</v>
      </c>
      <c r="E9618" s="18" t="s">
        <v>95</v>
      </c>
      <c r="F9618" s="18" t="str">
        <f t="shared" si="301"/>
        <v>Eversource_WMA-Northfield Muni Agg Rate-44348</v>
      </c>
      <c r="G9618" s="11" t="s">
        <v>131</v>
      </c>
      <c r="H9618" s="11" t="s">
        <v>54</v>
      </c>
      <c r="I9618" s="11" t="s">
        <v>99</v>
      </c>
      <c r="J9618" s="11" t="s">
        <v>291</v>
      </c>
      <c r="K9618" s="11" t="str">
        <f>IFERROR(INDEX('EDC Component Dictionary'!$C$5:$C$37,MATCH('Rates Database'!J9618,'EDC Component Dictionary'!$B$5:$B$37,0)), "Energy Supply")</f>
        <v>Energy Supply</v>
      </c>
      <c r="L9618" s="12">
        <v>9.5390000000000003E-2</v>
      </c>
      <c r="M9618" s="12"/>
    </row>
    <row r="9619" spans="1:13" x14ac:dyDescent="0.3">
      <c r="A9619" s="18">
        <v>9617</v>
      </c>
      <c r="B9619" s="18">
        <f t="shared" si="300"/>
        <v>2021</v>
      </c>
      <c r="C9619" s="17">
        <v>44348</v>
      </c>
      <c r="D9619" s="18" t="s">
        <v>130</v>
      </c>
      <c r="E9619" s="18" t="s">
        <v>95</v>
      </c>
      <c r="F9619" s="18" t="str">
        <f t="shared" si="301"/>
        <v>Eversource_WMA-Becket Muni Agg Rate-44348</v>
      </c>
      <c r="G9619" s="11" t="s">
        <v>131</v>
      </c>
      <c r="H9619" s="11" t="s">
        <v>54</v>
      </c>
      <c r="I9619" s="11" t="s">
        <v>99</v>
      </c>
      <c r="J9619" s="11" t="s">
        <v>298</v>
      </c>
      <c r="K9619" s="11" t="str">
        <f>IFERROR(INDEX('EDC Component Dictionary'!$C$5:$C$37,MATCH('Rates Database'!J9619,'EDC Component Dictionary'!$B$5:$B$37,0)), "Energy Supply")</f>
        <v>Energy Supply</v>
      </c>
      <c r="L9619" s="12">
        <v>9.6100000000000005E-2</v>
      </c>
      <c r="M9619" s="12"/>
    </row>
    <row r="9620" spans="1:13" x14ac:dyDescent="0.3">
      <c r="A9620" s="18">
        <v>9618</v>
      </c>
      <c r="B9620" s="18">
        <f t="shared" si="300"/>
        <v>2021</v>
      </c>
      <c r="C9620" s="17">
        <v>44348</v>
      </c>
      <c r="D9620" s="18" t="s">
        <v>130</v>
      </c>
      <c r="E9620" s="18" t="s">
        <v>95</v>
      </c>
      <c r="F9620" s="18" t="str">
        <f t="shared" si="301"/>
        <v>Eversource_WMA-Dalton Muni Agg Rate-44348</v>
      </c>
      <c r="G9620" s="11" t="s">
        <v>131</v>
      </c>
      <c r="H9620" s="11" t="s">
        <v>54</v>
      </c>
      <c r="I9620" s="11" t="s">
        <v>99</v>
      </c>
      <c r="J9620" s="11" t="s">
        <v>217</v>
      </c>
      <c r="K9620" s="11" t="str">
        <f>IFERROR(INDEX('EDC Component Dictionary'!$C$5:$C$37,MATCH('Rates Database'!J9620,'EDC Component Dictionary'!$B$5:$B$37,0)), "Energy Supply")</f>
        <v>Energy Supply</v>
      </c>
      <c r="L9620" s="12">
        <v>9.6030000000000004E-2</v>
      </c>
      <c r="M9620" s="12"/>
    </row>
    <row r="9621" spans="1:13" x14ac:dyDescent="0.3">
      <c r="A9621" s="18">
        <v>9619</v>
      </c>
      <c r="B9621" s="18">
        <f t="shared" si="300"/>
        <v>2021</v>
      </c>
      <c r="C9621" s="17">
        <v>44348</v>
      </c>
      <c r="D9621" s="18" t="s">
        <v>130</v>
      </c>
      <c r="E9621" s="18" t="s">
        <v>95</v>
      </c>
      <c r="F9621" s="18" t="str">
        <f t="shared" si="301"/>
        <v>Eversource_WMA-Pittsfield Muni Agg Rate-44348</v>
      </c>
      <c r="G9621" s="11" t="s">
        <v>131</v>
      </c>
      <c r="H9621" s="11" t="s">
        <v>54</v>
      </c>
      <c r="I9621" s="11" t="s">
        <v>99</v>
      </c>
      <c r="J9621" s="11" t="s">
        <v>176</v>
      </c>
      <c r="K9621" s="11" t="str">
        <f>IFERROR(INDEX('EDC Component Dictionary'!$C$5:$C$37,MATCH('Rates Database'!J9621,'EDC Component Dictionary'!$B$5:$B$37,0)), "Energy Supply")</f>
        <v>Energy Supply</v>
      </c>
      <c r="L9621" s="12">
        <v>9.604E-2</v>
      </c>
      <c r="M9621" s="12"/>
    </row>
    <row r="9622" spans="1:13" x14ac:dyDescent="0.3">
      <c r="A9622" s="18">
        <v>9620</v>
      </c>
      <c r="B9622" s="18">
        <f t="shared" si="300"/>
        <v>2021</v>
      </c>
      <c r="C9622" s="17">
        <v>44348</v>
      </c>
      <c r="D9622" s="18" t="s">
        <v>130</v>
      </c>
      <c r="E9622" s="18" t="s">
        <v>95</v>
      </c>
      <c r="F9622" s="18" t="str">
        <f t="shared" si="301"/>
        <v>Eversource_WMA-West Springfield Muni Agg Rate-44348</v>
      </c>
      <c r="G9622" s="11" t="s">
        <v>131</v>
      </c>
      <c r="H9622" s="11" t="s">
        <v>54</v>
      </c>
      <c r="I9622" s="11" t="s">
        <v>99</v>
      </c>
      <c r="J9622" s="11" t="s">
        <v>272</v>
      </c>
      <c r="K9622" s="11" t="str">
        <f>IFERROR(INDEX('EDC Component Dictionary'!$C$5:$C$37,MATCH('Rates Database'!J9622,'EDC Component Dictionary'!$B$5:$B$37,0)), "Energy Supply")</f>
        <v>Energy Supply</v>
      </c>
      <c r="L9622" s="12">
        <v>9.672E-2</v>
      </c>
      <c r="M9622" s="12"/>
    </row>
    <row r="9623" spans="1:13" x14ac:dyDescent="0.3">
      <c r="A9623" s="18">
        <v>9621</v>
      </c>
      <c r="B9623" s="18">
        <f t="shared" si="300"/>
        <v>2021</v>
      </c>
      <c r="C9623" s="17">
        <v>44348</v>
      </c>
      <c r="D9623" s="18" t="s">
        <v>130</v>
      </c>
      <c r="E9623" s="18" t="s">
        <v>95</v>
      </c>
      <c r="F9623" s="18" t="str">
        <f t="shared" si="301"/>
        <v>Eversource_WMA-Lanesborough Muni Agg Rate-44348</v>
      </c>
      <c r="G9623" s="11" t="s">
        <v>131</v>
      </c>
      <c r="H9623" s="11" t="s">
        <v>54</v>
      </c>
      <c r="I9623" s="11" t="s">
        <v>99</v>
      </c>
      <c r="J9623" s="11" t="s">
        <v>255</v>
      </c>
      <c r="K9623" s="11" t="str">
        <f>IFERROR(INDEX('EDC Component Dictionary'!$C$5:$C$37,MATCH('Rates Database'!J9623,'EDC Component Dictionary'!$B$5:$B$37,0)), "Energy Supply")</f>
        <v>Energy Supply</v>
      </c>
      <c r="L9623" s="12">
        <v>9.7040000000000001E-2</v>
      </c>
      <c r="M9623" s="12"/>
    </row>
    <row r="9624" spans="1:13" x14ac:dyDescent="0.3">
      <c r="A9624" s="18">
        <v>9622</v>
      </c>
      <c r="B9624" s="18">
        <f t="shared" si="300"/>
        <v>2021</v>
      </c>
      <c r="C9624" s="17">
        <v>44348</v>
      </c>
      <c r="D9624" s="18" t="s">
        <v>130</v>
      </c>
      <c r="E9624" s="18" t="s">
        <v>164</v>
      </c>
      <c r="F9624" s="18" t="str">
        <f t="shared" si="301"/>
        <v>National Grid-Florida Muni Agg Rate-44348</v>
      </c>
      <c r="G9624" s="11" t="s">
        <v>131</v>
      </c>
      <c r="H9624" s="11" t="s">
        <v>54</v>
      </c>
      <c r="I9624" s="11" t="s">
        <v>99</v>
      </c>
      <c r="J9624" s="11" t="s">
        <v>218</v>
      </c>
      <c r="K9624" s="11" t="str">
        <f>IFERROR(INDEX('EDC Component Dictionary'!$C$5:$C$37,MATCH('Rates Database'!J9624,'EDC Component Dictionary'!$B$5:$B$37,0)), "Energy Supply")</f>
        <v>Energy Supply</v>
      </c>
      <c r="L9624" s="12">
        <v>9.7680000000000003E-2</v>
      </c>
      <c r="M9624" s="12"/>
    </row>
    <row r="9625" spans="1:13" x14ac:dyDescent="0.3">
      <c r="A9625" s="18">
        <v>9623</v>
      </c>
      <c r="B9625" s="18">
        <f t="shared" si="300"/>
        <v>2021</v>
      </c>
      <c r="C9625" s="17">
        <v>44348</v>
      </c>
      <c r="D9625" s="18" t="s">
        <v>130</v>
      </c>
      <c r="E9625" s="18" t="s">
        <v>163</v>
      </c>
      <c r="F9625" s="18" t="str">
        <f t="shared" si="301"/>
        <v>Eversource_EMA-Plymouth Muni Agg Rate-44348</v>
      </c>
      <c r="G9625" s="11" t="s">
        <v>131</v>
      </c>
      <c r="H9625" s="11" t="s">
        <v>54</v>
      </c>
      <c r="I9625" s="11" t="s">
        <v>99</v>
      </c>
      <c r="J9625" s="11" t="s">
        <v>180</v>
      </c>
      <c r="K9625" s="11" t="str">
        <f>IFERROR(INDEX('EDC Component Dictionary'!$C$5:$C$37,MATCH('Rates Database'!J9625,'EDC Component Dictionary'!$B$5:$B$37,0)), "Energy Supply")</f>
        <v>Energy Supply</v>
      </c>
      <c r="L9625" s="12">
        <v>9.8070000000000004E-2</v>
      </c>
      <c r="M9625" s="12"/>
    </row>
    <row r="9626" spans="1:13" x14ac:dyDescent="0.3">
      <c r="A9626" s="18">
        <v>9624</v>
      </c>
      <c r="B9626" s="18">
        <f t="shared" si="300"/>
        <v>2021</v>
      </c>
      <c r="C9626" s="17">
        <v>44348</v>
      </c>
      <c r="D9626" s="18" t="s">
        <v>130</v>
      </c>
      <c r="E9626" s="18" t="s">
        <v>95</v>
      </c>
      <c r="F9626" s="18" t="str">
        <f t="shared" si="301"/>
        <v>Eversource_WMA-Greenfield Muni Agg Rate-44348</v>
      </c>
      <c r="G9626" s="11" t="s">
        <v>131</v>
      </c>
      <c r="H9626" s="11" t="s">
        <v>54</v>
      </c>
      <c r="I9626" s="11" t="s">
        <v>99</v>
      </c>
      <c r="J9626" s="11" t="s">
        <v>214</v>
      </c>
      <c r="K9626" s="11" t="str">
        <f>IFERROR(INDEX('EDC Component Dictionary'!$C$5:$C$37,MATCH('Rates Database'!J9626,'EDC Component Dictionary'!$B$5:$B$37,0)), "Energy Supply")</f>
        <v>Energy Supply</v>
      </c>
      <c r="L9626" s="12">
        <v>9.8780000000000007E-2</v>
      </c>
      <c r="M9626" s="12"/>
    </row>
    <row r="9627" spans="1:13" x14ac:dyDescent="0.3">
      <c r="A9627" s="18">
        <v>9625</v>
      </c>
      <c r="B9627" s="18">
        <f t="shared" si="300"/>
        <v>2021</v>
      </c>
      <c r="C9627" s="17">
        <v>44348</v>
      </c>
      <c r="D9627" s="18" t="s">
        <v>130</v>
      </c>
      <c r="E9627" s="18" t="s">
        <v>95</v>
      </c>
      <c r="F9627" s="18" t="str">
        <f t="shared" si="301"/>
        <v>Eversource_WMA-Hatfield Muni Agg Rate-44348</v>
      </c>
      <c r="G9627" s="11" t="s">
        <v>131</v>
      </c>
      <c r="H9627" s="11" t="s">
        <v>54</v>
      </c>
      <c r="I9627" s="11" t="s">
        <v>99</v>
      </c>
      <c r="J9627" s="11" t="s">
        <v>280</v>
      </c>
      <c r="K9627" s="11" t="str">
        <f>IFERROR(INDEX('EDC Component Dictionary'!$C$5:$C$37,MATCH('Rates Database'!J9627,'EDC Component Dictionary'!$B$5:$B$37,0)), "Energy Supply")</f>
        <v>Energy Supply</v>
      </c>
      <c r="L9627" s="12">
        <v>9.8970000000000002E-2</v>
      </c>
      <c r="M9627" s="12"/>
    </row>
    <row r="9628" spans="1:13" x14ac:dyDescent="0.3">
      <c r="A9628" s="18">
        <v>9626</v>
      </c>
      <c r="B9628" s="18">
        <f t="shared" si="300"/>
        <v>2021</v>
      </c>
      <c r="C9628" s="17">
        <v>44348</v>
      </c>
      <c r="D9628" s="18" t="s">
        <v>130</v>
      </c>
      <c r="E9628" s="18" t="s">
        <v>163</v>
      </c>
      <c r="F9628" s="18" t="str">
        <f t="shared" si="301"/>
        <v>Eversource_EMA-Walpole Muni Agg Rate-44348</v>
      </c>
      <c r="G9628" s="11" t="s">
        <v>131</v>
      </c>
      <c r="H9628" s="11" t="s">
        <v>54</v>
      </c>
      <c r="I9628" s="11" t="s">
        <v>99</v>
      </c>
      <c r="J9628" s="11" t="s">
        <v>174</v>
      </c>
      <c r="K9628" s="11" t="str">
        <f>IFERROR(INDEX('EDC Component Dictionary'!$C$5:$C$37,MATCH('Rates Database'!J9628,'EDC Component Dictionary'!$B$5:$B$37,0)), "Energy Supply")</f>
        <v>Energy Supply</v>
      </c>
      <c r="L9628" s="12">
        <v>9.9500000000000005E-2</v>
      </c>
      <c r="M9628" s="12"/>
    </row>
    <row r="9629" spans="1:13" x14ac:dyDescent="0.3">
      <c r="A9629" s="18">
        <v>9627</v>
      </c>
      <c r="B9629" s="18">
        <f t="shared" si="300"/>
        <v>2021</v>
      </c>
      <c r="C9629" s="17">
        <v>44348</v>
      </c>
      <c r="D9629" s="18" t="s">
        <v>130</v>
      </c>
      <c r="E9629" s="18" t="s">
        <v>164</v>
      </c>
      <c r="F9629" s="18" t="str">
        <f t="shared" si="301"/>
        <v>National Grid-Adams Muni Agg Rate-44348</v>
      </c>
      <c r="G9629" s="11" t="s">
        <v>131</v>
      </c>
      <c r="H9629" s="11" t="s">
        <v>54</v>
      </c>
      <c r="I9629" s="11" t="s">
        <v>99</v>
      </c>
      <c r="J9629" s="11" t="s">
        <v>183</v>
      </c>
      <c r="K9629" s="11" t="str">
        <f>IFERROR(INDEX('EDC Component Dictionary'!$C$5:$C$37,MATCH('Rates Database'!J9629,'EDC Component Dictionary'!$B$5:$B$37,0)), "Energy Supply")</f>
        <v>Energy Supply</v>
      </c>
      <c r="L9629" s="12">
        <v>9.9500000000000005E-2</v>
      </c>
      <c r="M9629" s="12"/>
    </row>
    <row r="9630" spans="1:13" x14ac:dyDescent="0.3">
      <c r="A9630" s="18">
        <v>9628</v>
      </c>
      <c r="B9630" s="18">
        <f t="shared" si="300"/>
        <v>2021</v>
      </c>
      <c r="C9630" s="17">
        <v>44348</v>
      </c>
      <c r="D9630" s="18" t="s">
        <v>130</v>
      </c>
      <c r="E9630" s="18" t="s">
        <v>95</v>
      </c>
      <c r="F9630" s="18" t="str">
        <f t="shared" si="301"/>
        <v>Eversource_WMA-Cheshire Muni Agg Rate-44348</v>
      </c>
      <c r="G9630" s="11" t="s">
        <v>131</v>
      </c>
      <c r="H9630" s="11" t="s">
        <v>54</v>
      </c>
      <c r="I9630" s="11" t="s">
        <v>99</v>
      </c>
      <c r="J9630" s="11" t="s">
        <v>184</v>
      </c>
      <c r="K9630" s="11" t="str">
        <f>IFERROR(INDEX('EDC Component Dictionary'!$C$5:$C$37,MATCH('Rates Database'!J9630,'EDC Component Dictionary'!$B$5:$B$37,0)), "Energy Supply")</f>
        <v>Energy Supply</v>
      </c>
      <c r="L9630" s="12">
        <v>9.9500000000000005E-2</v>
      </c>
      <c r="M9630" s="12"/>
    </row>
    <row r="9631" spans="1:13" x14ac:dyDescent="0.3">
      <c r="A9631" s="18">
        <v>9629</v>
      </c>
      <c r="B9631" s="18">
        <f t="shared" si="300"/>
        <v>2021</v>
      </c>
      <c r="C9631" s="17">
        <v>44348</v>
      </c>
      <c r="D9631" s="18" t="s">
        <v>130</v>
      </c>
      <c r="E9631" s="18" t="s">
        <v>164</v>
      </c>
      <c r="F9631" s="18" t="str">
        <f t="shared" si="301"/>
        <v>National Grid-Clarksburg Muni Agg Rate-44348</v>
      </c>
      <c r="G9631" s="11" t="s">
        <v>131</v>
      </c>
      <c r="H9631" s="11" t="s">
        <v>54</v>
      </c>
      <c r="I9631" s="11" t="s">
        <v>99</v>
      </c>
      <c r="J9631" s="11" t="s">
        <v>216</v>
      </c>
      <c r="K9631" s="11" t="str">
        <f>IFERROR(INDEX('EDC Component Dictionary'!$C$5:$C$37,MATCH('Rates Database'!J9631,'EDC Component Dictionary'!$B$5:$B$37,0)), "Energy Supply")</f>
        <v>Energy Supply</v>
      </c>
      <c r="L9631" s="12">
        <v>9.9500000000000005E-2</v>
      </c>
      <c r="M9631" s="12"/>
    </row>
    <row r="9632" spans="1:13" x14ac:dyDescent="0.3">
      <c r="A9632" s="18">
        <v>9630</v>
      </c>
      <c r="B9632" s="18">
        <f t="shared" si="300"/>
        <v>2021</v>
      </c>
      <c r="C9632" s="17">
        <v>44348</v>
      </c>
      <c r="D9632" s="18" t="s">
        <v>130</v>
      </c>
      <c r="E9632" s="18" t="s">
        <v>95</v>
      </c>
      <c r="F9632" s="18" t="str">
        <f t="shared" si="301"/>
        <v>Eversource_WMA-Lenox Muni Agg Rate-44348</v>
      </c>
      <c r="G9632" s="11" t="s">
        <v>131</v>
      </c>
      <c r="H9632" s="11" t="s">
        <v>54</v>
      </c>
      <c r="I9632" s="11" t="s">
        <v>99</v>
      </c>
      <c r="J9632" s="11" t="s">
        <v>219</v>
      </c>
      <c r="K9632" s="11" t="str">
        <f>IFERROR(INDEX('EDC Component Dictionary'!$C$5:$C$37,MATCH('Rates Database'!J9632,'EDC Component Dictionary'!$B$5:$B$37,0)), "Energy Supply")</f>
        <v>Energy Supply</v>
      </c>
      <c r="L9632" s="12">
        <v>9.9500000000000005E-2</v>
      </c>
      <c r="M9632" s="12"/>
    </row>
    <row r="9633" spans="1:13" x14ac:dyDescent="0.3">
      <c r="A9633" s="18">
        <v>9631</v>
      </c>
      <c r="B9633" s="18">
        <f t="shared" si="300"/>
        <v>2021</v>
      </c>
      <c r="C9633" s="17">
        <v>44348</v>
      </c>
      <c r="D9633" s="18" t="s">
        <v>130</v>
      </c>
      <c r="E9633" s="18" t="s">
        <v>164</v>
      </c>
      <c r="F9633" s="18" t="str">
        <f t="shared" si="301"/>
        <v>National Grid-Monterey Muni Agg Rate-44348</v>
      </c>
      <c r="G9633" s="11" t="s">
        <v>131</v>
      </c>
      <c r="H9633" s="11" t="s">
        <v>54</v>
      </c>
      <c r="I9633" s="11" t="s">
        <v>99</v>
      </c>
      <c r="J9633" s="11" t="s">
        <v>220</v>
      </c>
      <c r="K9633" s="11" t="str">
        <f>IFERROR(INDEX('EDC Component Dictionary'!$C$5:$C$37,MATCH('Rates Database'!J9633,'EDC Component Dictionary'!$B$5:$B$37,0)), "Energy Supply")</f>
        <v>Energy Supply</v>
      </c>
      <c r="L9633" s="12">
        <v>9.9500000000000005E-2</v>
      </c>
      <c r="M9633" s="12"/>
    </row>
    <row r="9634" spans="1:13" x14ac:dyDescent="0.3">
      <c r="A9634" s="18">
        <v>9632</v>
      </c>
      <c r="B9634" s="18">
        <f t="shared" si="300"/>
        <v>2021</v>
      </c>
      <c r="C9634" s="17">
        <v>44348</v>
      </c>
      <c r="D9634" s="18" t="s">
        <v>130</v>
      </c>
      <c r="E9634" s="18" t="s">
        <v>164</v>
      </c>
      <c r="F9634" s="18" t="str">
        <f t="shared" si="301"/>
        <v>National Grid-New Marlborough Muni Agg Rate-44348</v>
      </c>
      <c r="G9634" s="11" t="s">
        <v>131</v>
      </c>
      <c r="H9634" s="11" t="s">
        <v>54</v>
      </c>
      <c r="I9634" s="11" t="s">
        <v>99</v>
      </c>
      <c r="J9634" s="11" t="s">
        <v>221</v>
      </c>
      <c r="K9634" s="11" t="str">
        <f>IFERROR(INDEX('EDC Component Dictionary'!$C$5:$C$37,MATCH('Rates Database'!J9634,'EDC Component Dictionary'!$B$5:$B$37,0)), "Energy Supply")</f>
        <v>Energy Supply</v>
      </c>
      <c r="L9634" s="12">
        <v>9.9500000000000005E-2</v>
      </c>
      <c r="M9634" s="12"/>
    </row>
    <row r="9635" spans="1:13" x14ac:dyDescent="0.3">
      <c r="A9635" s="18">
        <v>9633</v>
      </c>
      <c r="B9635" s="18">
        <f t="shared" si="300"/>
        <v>2021</v>
      </c>
      <c r="C9635" s="17">
        <v>44348</v>
      </c>
      <c r="D9635" s="18" t="s">
        <v>130</v>
      </c>
      <c r="E9635" s="18" t="s">
        <v>164</v>
      </c>
      <c r="F9635" s="18" t="str">
        <f t="shared" si="301"/>
        <v>National Grid-North Adams Muni Agg Rate-44348</v>
      </c>
      <c r="G9635" s="11" t="s">
        <v>131</v>
      </c>
      <c r="H9635" s="11" t="s">
        <v>54</v>
      </c>
      <c r="I9635" s="11" t="s">
        <v>99</v>
      </c>
      <c r="J9635" s="11" t="s">
        <v>222</v>
      </c>
      <c r="K9635" s="11" t="str">
        <f>IFERROR(INDEX('EDC Component Dictionary'!$C$5:$C$37,MATCH('Rates Database'!J9635,'EDC Component Dictionary'!$B$5:$B$37,0)), "Energy Supply")</f>
        <v>Energy Supply</v>
      </c>
      <c r="L9635" s="12">
        <v>9.9500000000000005E-2</v>
      </c>
      <c r="M9635" s="12"/>
    </row>
    <row r="9636" spans="1:13" x14ac:dyDescent="0.3">
      <c r="A9636" s="18">
        <v>9634</v>
      </c>
      <c r="B9636" s="18">
        <f t="shared" si="300"/>
        <v>2021</v>
      </c>
      <c r="C9636" s="17">
        <v>44348</v>
      </c>
      <c r="D9636" s="18" t="s">
        <v>130</v>
      </c>
      <c r="E9636" s="18" t="s">
        <v>164</v>
      </c>
      <c r="F9636" s="18" t="str">
        <f t="shared" si="301"/>
        <v>National Grid-Sheffield Muni Agg Rate-44348</v>
      </c>
      <c r="G9636" s="11" t="s">
        <v>131</v>
      </c>
      <c r="H9636" s="11" t="s">
        <v>54</v>
      </c>
      <c r="I9636" s="11" t="s">
        <v>99</v>
      </c>
      <c r="J9636" s="11" t="s">
        <v>223</v>
      </c>
      <c r="K9636" s="11" t="str">
        <f>IFERROR(INDEX('EDC Component Dictionary'!$C$5:$C$37,MATCH('Rates Database'!J9636,'EDC Component Dictionary'!$B$5:$B$37,0)), "Energy Supply")</f>
        <v>Energy Supply</v>
      </c>
      <c r="L9636" s="12">
        <v>9.9500000000000005E-2</v>
      </c>
      <c r="M9636" s="12"/>
    </row>
    <row r="9637" spans="1:13" x14ac:dyDescent="0.3">
      <c r="A9637" s="18">
        <v>9635</v>
      </c>
      <c r="B9637" s="18">
        <f t="shared" si="300"/>
        <v>2021</v>
      </c>
      <c r="C9637" s="17">
        <v>44348</v>
      </c>
      <c r="D9637" s="18" t="s">
        <v>130</v>
      </c>
      <c r="E9637" s="18" t="s">
        <v>164</v>
      </c>
      <c r="F9637" s="18" t="str">
        <f t="shared" si="301"/>
        <v>National Grid-West Stockbridge Muni Agg Rate-44348</v>
      </c>
      <c r="G9637" s="11" t="s">
        <v>131</v>
      </c>
      <c r="H9637" s="11" t="s">
        <v>54</v>
      </c>
      <c r="I9637" s="11" t="s">
        <v>99</v>
      </c>
      <c r="J9637" s="11" t="s">
        <v>224</v>
      </c>
      <c r="K9637" s="11" t="str">
        <f>IFERROR(INDEX('EDC Component Dictionary'!$C$5:$C$37,MATCH('Rates Database'!J9637,'EDC Component Dictionary'!$B$5:$B$37,0)), "Energy Supply")</f>
        <v>Energy Supply</v>
      </c>
      <c r="L9637" s="12">
        <v>9.9500000000000005E-2</v>
      </c>
      <c r="M9637" s="12"/>
    </row>
    <row r="9638" spans="1:13" x14ac:dyDescent="0.3">
      <c r="A9638" s="18">
        <v>9636</v>
      </c>
      <c r="B9638" s="18">
        <f t="shared" si="300"/>
        <v>2021</v>
      </c>
      <c r="C9638" s="17">
        <v>44348</v>
      </c>
      <c r="D9638" s="18" t="s">
        <v>130</v>
      </c>
      <c r="E9638" s="18" t="s">
        <v>164</v>
      </c>
      <c r="F9638" s="18" t="str">
        <f t="shared" si="301"/>
        <v>National Grid-Lancaster Muni Agg Rate-44348</v>
      </c>
      <c r="G9638" s="11" t="s">
        <v>131</v>
      </c>
      <c r="H9638" s="11" t="s">
        <v>54</v>
      </c>
      <c r="I9638" s="11" t="s">
        <v>99</v>
      </c>
      <c r="J9638" s="11" t="s">
        <v>260</v>
      </c>
      <c r="K9638" s="11" t="str">
        <f>IFERROR(INDEX('EDC Component Dictionary'!$C$5:$C$37,MATCH('Rates Database'!J9638,'EDC Component Dictionary'!$B$5:$B$37,0)), "Energy Supply")</f>
        <v>Energy Supply</v>
      </c>
      <c r="L9638" s="12">
        <v>9.9779999999999994E-2</v>
      </c>
      <c r="M9638" s="12"/>
    </row>
    <row r="9639" spans="1:13" x14ac:dyDescent="0.3">
      <c r="A9639" s="18">
        <v>9637</v>
      </c>
      <c r="B9639" s="18">
        <f t="shared" si="300"/>
        <v>2021</v>
      </c>
      <c r="C9639" s="17">
        <v>44348</v>
      </c>
      <c r="D9639" s="18" t="s">
        <v>130</v>
      </c>
      <c r="E9639" s="18" t="s">
        <v>164</v>
      </c>
      <c r="F9639" s="18" t="str">
        <f t="shared" si="301"/>
        <v>National Grid-Chelmsford Muni Agg Rate-44348</v>
      </c>
      <c r="G9639" s="11" t="s">
        <v>131</v>
      </c>
      <c r="H9639" s="11" t="s">
        <v>54</v>
      </c>
      <c r="I9639" s="11" t="s">
        <v>99</v>
      </c>
      <c r="J9639" s="11" t="s">
        <v>173</v>
      </c>
      <c r="K9639" s="11" t="str">
        <f>IFERROR(INDEX('EDC Component Dictionary'!$C$5:$C$37,MATCH('Rates Database'!J9639,'EDC Component Dictionary'!$B$5:$B$37,0)), "Energy Supply")</f>
        <v>Energy Supply</v>
      </c>
      <c r="L9639" s="12">
        <v>0.10066</v>
      </c>
      <c r="M9639" s="12"/>
    </row>
    <row r="9640" spans="1:13" x14ac:dyDescent="0.3">
      <c r="A9640" s="18">
        <v>9638</v>
      </c>
      <c r="B9640" s="18">
        <f t="shared" si="300"/>
        <v>2021</v>
      </c>
      <c r="C9640" s="17">
        <v>44348</v>
      </c>
      <c r="D9640" s="18" t="s">
        <v>130</v>
      </c>
      <c r="E9640" s="18" t="s">
        <v>95</v>
      </c>
      <c r="F9640" s="18" t="str">
        <f t="shared" si="301"/>
        <v>Eversource_WMA-Leverett Muni Agg Rate-44348</v>
      </c>
      <c r="G9640" s="11" t="s">
        <v>131</v>
      </c>
      <c r="H9640" s="11" t="s">
        <v>54</v>
      </c>
      <c r="I9640" s="11" t="s">
        <v>99</v>
      </c>
      <c r="J9640" s="11" t="s">
        <v>265</v>
      </c>
      <c r="K9640" s="11" t="str">
        <f>IFERROR(INDEX('EDC Component Dictionary'!$C$5:$C$37,MATCH('Rates Database'!J9640,'EDC Component Dictionary'!$B$5:$B$37,0)), "Energy Supply")</f>
        <v>Energy Supply</v>
      </c>
      <c r="L9640" s="12">
        <v>0.10128</v>
      </c>
      <c r="M9640" s="12"/>
    </row>
    <row r="9641" spans="1:13" x14ac:dyDescent="0.3">
      <c r="A9641" s="18">
        <v>9639</v>
      </c>
      <c r="B9641" s="18">
        <f t="shared" si="300"/>
        <v>2021</v>
      </c>
      <c r="C9641" s="17">
        <v>44348</v>
      </c>
      <c r="D9641" s="18" t="s">
        <v>130</v>
      </c>
      <c r="E9641" s="18" t="s">
        <v>95</v>
      </c>
      <c r="F9641" s="18" t="str">
        <f t="shared" si="301"/>
        <v>Eversource_WMA-Hadley Muni Agg Rate-44348</v>
      </c>
      <c r="G9641" s="11" t="s">
        <v>131</v>
      </c>
      <c r="H9641" s="11" t="s">
        <v>54</v>
      </c>
      <c r="I9641" s="11" t="s">
        <v>99</v>
      </c>
      <c r="J9641" s="11" t="s">
        <v>277</v>
      </c>
      <c r="K9641" s="11" t="str">
        <f>IFERROR(INDEX('EDC Component Dictionary'!$C$5:$C$37,MATCH('Rates Database'!J9641,'EDC Component Dictionary'!$B$5:$B$37,0)), "Energy Supply")</f>
        <v>Energy Supply</v>
      </c>
      <c r="L9641" s="12">
        <v>0.10072</v>
      </c>
      <c r="M9641" s="12"/>
    </row>
    <row r="9642" spans="1:13" x14ac:dyDescent="0.3">
      <c r="A9642" s="18">
        <v>9640</v>
      </c>
      <c r="B9642" s="18">
        <f t="shared" si="300"/>
        <v>2021</v>
      </c>
      <c r="C9642" s="17">
        <v>44348</v>
      </c>
      <c r="D9642" s="18" t="s">
        <v>130</v>
      </c>
      <c r="E9642" s="18" t="s">
        <v>95</v>
      </c>
      <c r="F9642" s="18" t="str">
        <f t="shared" si="301"/>
        <v>Eversource_WMA-Sandisfield Muni Agg Rate-44348</v>
      </c>
      <c r="G9642" s="11" t="s">
        <v>131</v>
      </c>
      <c r="H9642" s="11" t="s">
        <v>54</v>
      </c>
      <c r="I9642" s="11" t="s">
        <v>99</v>
      </c>
      <c r="J9642" s="11" t="s">
        <v>253</v>
      </c>
      <c r="K9642" s="11" t="str">
        <f>IFERROR(INDEX('EDC Component Dictionary'!$C$5:$C$37,MATCH('Rates Database'!J9642,'EDC Component Dictionary'!$B$5:$B$37,0)), "Energy Supply")</f>
        <v>Energy Supply</v>
      </c>
      <c r="L9642" s="12">
        <v>0.10119</v>
      </c>
      <c r="M9642" s="12"/>
    </row>
    <row r="9643" spans="1:13" x14ac:dyDescent="0.3">
      <c r="A9643" s="18">
        <v>9641</v>
      </c>
      <c r="B9643" s="18">
        <f t="shared" si="300"/>
        <v>2021</v>
      </c>
      <c r="C9643" s="17">
        <v>44348</v>
      </c>
      <c r="D9643" s="18" t="s">
        <v>130</v>
      </c>
      <c r="E9643" s="18" t="s">
        <v>164</v>
      </c>
      <c r="F9643" s="18" t="str">
        <f t="shared" si="301"/>
        <v>National Grid-Great Barrington Muni Agg Rate-44348</v>
      </c>
      <c r="G9643" s="11" t="s">
        <v>131</v>
      </c>
      <c r="H9643" s="11" t="s">
        <v>54</v>
      </c>
      <c r="I9643" s="11" t="s">
        <v>99</v>
      </c>
      <c r="J9643" s="11" t="s">
        <v>245</v>
      </c>
      <c r="K9643" s="11" t="str">
        <f>IFERROR(INDEX('EDC Component Dictionary'!$C$5:$C$37,MATCH('Rates Database'!J9643,'EDC Component Dictionary'!$B$5:$B$37,0)), "Energy Supply")</f>
        <v>Energy Supply</v>
      </c>
      <c r="L9643" s="12">
        <v>0.10126</v>
      </c>
      <c r="M9643" s="12"/>
    </row>
    <row r="9644" spans="1:13" x14ac:dyDescent="0.3">
      <c r="A9644" s="18">
        <v>9642</v>
      </c>
      <c r="B9644" s="18">
        <f t="shared" si="300"/>
        <v>2021</v>
      </c>
      <c r="C9644" s="17">
        <v>44348</v>
      </c>
      <c r="D9644" s="18" t="s">
        <v>130</v>
      </c>
      <c r="E9644" s="18" t="s">
        <v>163</v>
      </c>
      <c r="F9644" s="18" t="str">
        <f t="shared" si="301"/>
        <v>Eversource_EMA-Plympton Muni Agg Rate-44348</v>
      </c>
      <c r="G9644" s="11" t="s">
        <v>131</v>
      </c>
      <c r="H9644" s="11" t="s">
        <v>54</v>
      </c>
      <c r="I9644" s="11" t="s">
        <v>99</v>
      </c>
      <c r="J9644" s="11" t="s">
        <v>240</v>
      </c>
      <c r="K9644" s="11" t="str">
        <f>IFERROR(INDEX('EDC Component Dictionary'!$C$5:$C$37,MATCH('Rates Database'!J9644,'EDC Component Dictionary'!$B$5:$B$37,0)), "Energy Supply")</f>
        <v>Energy Supply</v>
      </c>
      <c r="L9644" s="12">
        <v>0.10138999999999999</v>
      </c>
      <c r="M9644" s="12"/>
    </row>
    <row r="9645" spans="1:13" x14ac:dyDescent="0.3">
      <c r="A9645" s="18">
        <v>9643</v>
      </c>
      <c r="B9645" s="18">
        <f t="shared" si="300"/>
        <v>2021</v>
      </c>
      <c r="C9645" s="17">
        <v>44348</v>
      </c>
      <c r="D9645" s="18" t="s">
        <v>130</v>
      </c>
      <c r="E9645" s="18" t="s">
        <v>163</v>
      </c>
      <c r="F9645" s="18" t="str">
        <f t="shared" si="301"/>
        <v>Eversource_EMA-Cambridge Muni Agg Rate-44348</v>
      </c>
      <c r="G9645" s="11" t="s">
        <v>131</v>
      </c>
      <c r="H9645" s="11" t="s">
        <v>54</v>
      </c>
      <c r="I9645" s="11" t="s">
        <v>99</v>
      </c>
      <c r="J9645" s="11" t="s">
        <v>210</v>
      </c>
      <c r="K9645" s="11" t="str">
        <f>IFERROR(INDEX('EDC Component Dictionary'!$C$5:$C$37,MATCH('Rates Database'!J9645,'EDC Component Dictionary'!$B$5:$B$37,0)), "Energy Supply")</f>
        <v>Energy Supply</v>
      </c>
      <c r="L9645" s="12">
        <v>0.10342999999999999</v>
      </c>
      <c r="M9645" s="12"/>
    </row>
    <row r="9646" spans="1:13" x14ac:dyDescent="0.3">
      <c r="A9646" s="18">
        <v>9644</v>
      </c>
      <c r="B9646" s="18">
        <f t="shared" si="300"/>
        <v>2021</v>
      </c>
      <c r="C9646" s="17">
        <v>44348</v>
      </c>
      <c r="D9646" s="18" t="s">
        <v>130</v>
      </c>
      <c r="E9646" s="18" t="s">
        <v>164</v>
      </c>
      <c r="F9646" s="18" t="str">
        <f t="shared" si="301"/>
        <v>National Grid-Williamsburg Muni Agg Rate-44348</v>
      </c>
      <c r="G9646" s="11" t="s">
        <v>131</v>
      </c>
      <c r="H9646" s="11" t="s">
        <v>54</v>
      </c>
      <c r="I9646" s="11" t="s">
        <v>99</v>
      </c>
      <c r="J9646" s="11" t="s">
        <v>249</v>
      </c>
      <c r="K9646" s="11" t="str">
        <f>IFERROR(INDEX('EDC Component Dictionary'!$C$5:$C$37,MATCH('Rates Database'!J9646,'EDC Component Dictionary'!$B$5:$B$37,0)), "Energy Supply")</f>
        <v>Energy Supply</v>
      </c>
      <c r="L9646" s="12">
        <v>0.10249</v>
      </c>
      <c r="M9646" s="12"/>
    </row>
    <row r="9647" spans="1:13" x14ac:dyDescent="0.3">
      <c r="A9647" s="18">
        <v>9645</v>
      </c>
      <c r="B9647" s="18">
        <f t="shared" si="300"/>
        <v>2021</v>
      </c>
      <c r="C9647" s="17">
        <v>44348</v>
      </c>
      <c r="D9647" s="18" t="s">
        <v>130</v>
      </c>
      <c r="E9647" s="18" t="s">
        <v>164</v>
      </c>
      <c r="F9647" s="18" t="str">
        <f t="shared" si="301"/>
        <v>National Grid-Easton Muni Agg Rate-44348</v>
      </c>
      <c r="G9647" s="11" t="s">
        <v>131</v>
      </c>
      <c r="H9647" s="11" t="s">
        <v>54</v>
      </c>
      <c r="I9647" s="11" t="s">
        <v>99</v>
      </c>
      <c r="J9647" s="11" t="s">
        <v>294</v>
      </c>
      <c r="K9647" s="11" t="str">
        <f>IFERROR(INDEX('EDC Component Dictionary'!$C$5:$C$37,MATCH('Rates Database'!J9647,'EDC Component Dictionary'!$B$5:$B$37,0)), "Energy Supply")</f>
        <v>Energy Supply</v>
      </c>
      <c r="L9647" s="12">
        <v>0.10287</v>
      </c>
      <c r="M9647" s="12"/>
    </row>
    <row r="9648" spans="1:13" x14ac:dyDescent="0.3">
      <c r="A9648" s="18">
        <v>9646</v>
      </c>
      <c r="B9648" s="18">
        <f t="shared" si="300"/>
        <v>2021</v>
      </c>
      <c r="C9648" s="17">
        <v>44348</v>
      </c>
      <c r="D9648" s="18" t="s">
        <v>130</v>
      </c>
      <c r="E9648" s="18" t="s">
        <v>95</v>
      </c>
      <c r="F9648" s="18" t="str">
        <f t="shared" si="301"/>
        <v>Eversource_WMA-Conway Muni Agg Rate-44348</v>
      </c>
      <c r="G9648" s="11" t="s">
        <v>131</v>
      </c>
      <c r="H9648" s="11" t="s">
        <v>54</v>
      </c>
      <c r="I9648" s="11" t="s">
        <v>99</v>
      </c>
      <c r="J9648" s="11" t="s">
        <v>288</v>
      </c>
      <c r="K9648" s="11" t="str">
        <f>IFERROR(INDEX('EDC Component Dictionary'!$C$5:$C$37,MATCH('Rates Database'!J9648,'EDC Component Dictionary'!$B$5:$B$37,0)), "Energy Supply")</f>
        <v>Energy Supply</v>
      </c>
      <c r="L9648" s="12">
        <v>0.10278</v>
      </c>
      <c r="M9648" s="12"/>
    </row>
    <row r="9649" spans="1:13" x14ac:dyDescent="0.3">
      <c r="A9649" s="18">
        <v>9647</v>
      </c>
      <c r="B9649" s="18">
        <f t="shared" si="300"/>
        <v>2021</v>
      </c>
      <c r="C9649" s="17">
        <v>44348</v>
      </c>
      <c r="D9649" s="18" t="s">
        <v>130</v>
      </c>
      <c r="E9649" s="18" t="s">
        <v>95</v>
      </c>
      <c r="F9649" s="18" t="str">
        <f t="shared" si="301"/>
        <v>Eversource_WMA-Gill Muni Agg Rate-44348</v>
      </c>
      <c r="G9649" s="11" t="s">
        <v>131</v>
      </c>
      <c r="H9649" s="11" t="s">
        <v>54</v>
      </c>
      <c r="I9649" s="11" t="s">
        <v>99</v>
      </c>
      <c r="J9649" s="11" t="s">
        <v>293</v>
      </c>
      <c r="K9649" s="11" t="str">
        <f>IFERROR(INDEX('EDC Component Dictionary'!$C$5:$C$37,MATCH('Rates Database'!J9649,'EDC Component Dictionary'!$B$5:$B$37,0)), "Energy Supply")</f>
        <v>Energy Supply</v>
      </c>
      <c r="L9649" s="12">
        <v>0.1027</v>
      </c>
      <c r="M9649" s="12"/>
    </row>
    <row r="9650" spans="1:13" x14ac:dyDescent="0.3">
      <c r="A9650" s="18">
        <v>9648</v>
      </c>
      <c r="B9650" s="18">
        <f t="shared" si="300"/>
        <v>2021</v>
      </c>
      <c r="C9650" s="17">
        <v>44348</v>
      </c>
      <c r="D9650" s="18" t="s">
        <v>130</v>
      </c>
      <c r="E9650" s="18" t="s">
        <v>95</v>
      </c>
      <c r="F9650" s="18" t="str">
        <f t="shared" si="301"/>
        <v>Eversource_WMA-Sunderland Muni Agg Rate-44348</v>
      </c>
      <c r="G9650" s="11" t="s">
        <v>131</v>
      </c>
      <c r="H9650" s="11" t="s">
        <v>54</v>
      </c>
      <c r="I9650" s="11" t="s">
        <v>99</v>
      </c>
      <c r="J9650" s="11" t="s">
        <v>292</v>
      </c>
      <c r="K9650" s="11" t="str">
        <f>IFERROR(INDEX('EDC Component Dictionary'!$C$5:$C$37,MATCH('Rates Database'!J9650,'EDC Component Dictionary'!$B$5:$B$37,0)), "Energy Supply")</f>
        <v>Energy Supply</v>
      </c>
      <c r="L9650" s="12">
        <v>0.10287</v>
      </c>
      <c r="M9650" s="12"/>
    </row>
    <row r="9651" spans="1:13" x14ac:dyDescent="0.3">
      <c r="A9651" s="18">
        <v>9649</v>
      </c>
      <c r="B9651" s="18">
        <f t="shared" si="300"/>
        <v>2021</v>
      </c>
      <c r="C9651" s="17">
        <v>44348</v>
      </c>
      <c r="D9651" s="18" t="s">
        <v>130</v>
      </c>
      <c r="E9651" s="18" t="s">
        <v>164</v>
      </c>
      <c r="F9651" s="18" t="str">
        <f t="shared" si="301"/>
        <v>National Grid-Winchendon Muni Agg Rate-44348</v>
      </c>
      <c r="G9651" s="11" t="s">
        <v>131</v>
      </c>
      <c r="H9651" s="11" t="s">
        <v>54</v>
      </c>
      <c r="I9651" s="11" t="s">
        <v>99</v>
      </c>
      <c r="J9651" s="11" t="s">
        <v>181</v>
      </c>
      <c r="K9651" s="11" t="str">
        <f>IFERROR(INDEX('EDC Component Dictionary'!$C$5:$C$37,MATCH('Rates Database'!J9651,'EDC Component Dictionary'!$B$5:$B$37,0)), "Energy Supply")</f>
        <v>Energy Supply</v>
      </c>
      <c r="L9651" s="12">
        <v>0.10304000000000001</v>
      </c>
      <c r="M9651" s="12"/>
    </row>
    <row r="9652" spans="1:13" x14ac:dyDescent="0.3">
      <c r="A9652" s="18">
        <v>9650</v>
      </c>
      <c r="B9652" s="18">
        <f t="shared" si="300"/>
        <v>2021</v>
      </c>
      <c r="C9652" s="17">
        <v>44348</v>
      </c>
      <c r="D9652" s="18" t="s">
        <v>130</v>
      </c>
      <c r="E9652" s="18" t="s">
        <v>164</v>
      </c>
      <c r="F9652" s="18" t="str">
        <f t="shared" si="301"/>
        <v>National Grid-Charlton Muni Agg Rate-44348</v>
      </c>
      <c r="G9652" s="11" t="s">
        <v>131</v>
      </c>
      <c r="H9652" s="11" t="s">
        <v>54</v>
      </c>
      <c r="I9652" s="11" t="s">
        <v>99</v>
      </c>
      <c r="J9652" s="11" t="s">
        <v>188</v>
      </c>
      <c r="K9652" s="11" t="str">
        <f>IFERROR(INDEX('EDC Component Dictionary'!$C$5:$C$37,MATCH('Rates Database'!J9652,'EDC Component Dictionary'!$B$5:$B$37,0)), "Energy Supply")</f>
        <v>Energy Supply</v>
      </c>
      <c r="L9652" s="12">
        <v>0.10313</v>
      </c>
      <c r="M9652" s="12"/>
    </row>
    <row r="9653" spans="1:13" x14ac:dyDescent="0.3">
      <c r="A9653" s="18">
        <v>9651</v>
      </c>
      <c r="B9653" s="18">
        <f t="shared" si="300"/>
        <v>2021</v>
      </c>
      <c r="C9653" s="17">
        <v>44348</v>
      </c>
      <c r="D9653" s="18" t="s">
        <v>130</v>
      </c>
      <c r="E9653" s="18" t="s">
        <v>164</v>
      </c>
      <c r="F9653" s="18" t="str">
        <f t="shared" si="301"/>
        <v>National Grid-Millbury Muni Agg Rate-44348</v>
      </c>
      <c r="G9653" s="11" t="s">
        <v>131</v>
      </c>
      <c r="H9653" s="11" t="s">
        <v>54</v>
      </c>
      <c r="I9653" s="11" t="s">
        <v>99</v>
      </c>
      <c r="J9653" s="11" t="s">
        <v>198</v>
      </c>
      <c r="K9653" s="11" t="str">
        <f>IFERROR(INDEX('EDC Component Dictionary'!$C$5:$C$37,MATCH('Rates Database'!J9653,'EDC Component Dictionary'!$B$5:$B$37,0)), "Energy Supply")</f>
        <v>Energy Supply</v>
      </c>
      <c r="L9653" s="12">
        <v>0.10316</v>
      </c>
      <c r="M9653" s="12"/>
    </row>
    <row r="9654" spans="1:13" x14ac:dyDescent="0.3">
      <c r="A9654" s="18">
        <v>9652</v>
      </c>
      <c r="B9654" s="18">
        <f t="shared" si="300"/>
        <v>2021</v>
      </c>
      <c r="C9654" s="17">
        <v>44348</v>
      </c>
      <c r="D9654" s="18" t="s">
        <v>130</v>
      </c>
      <c r="E9654" s="18" t="s">
        <v>164</v>
      </c>
      <c r="F9654" s="18" t="str">
        <f t="shared" si="301"/>
        <v>National Grid-Oxford Muni Agg Rate-44348</v>
      </c>
      <c r="G9654" s="11" t="s">
        <v>131</v>
      </c>
      <c r="H9654" s="11" t="s">
        <v>54</v>
      </c>
      <c r="I9654" s="11" t="s">
        <v>99</v>
      </c>
      <c r="J9654" s="11" t="s">
        <v>202</v>
      </c>
      <c r="K9654" s="11" t="str">
        <f>IFERROR(INDEX('EDC Component Dictionary'!$C$5:$C$37,MATCH('Rates Database'!J9654,'EDC Component Dictionary'!$B$5:$B$37,0)), "Energy Supply")</f>
        <v>Energy Supply</v>
      </c>
      <c r="L9654" s="12">
        <v>0.10317</v>
      </c>
      <c r="M9654" s="12"/>
    </row>
    <row r="9655" spans="1:13" x14ac:dyDescent="0.3">
      <c r="A9655" s="18">
        <v>9653</v>
      </c>
      <c r="B9655" s="18">
        <f t="shared" si="300"/>
        <v>2021</v>
      </c>
      <c r="C9655" s="17">
        <v>44348</v>
      </c>
      <c r="D9655" s="18" t="s">
        <v>130</v>
      </c>
      <c r="E9655" s="18" t="s">
        <v>163</v>
      </c>
      <c r="F9655" s="18" t="str">
        <f t="shared" si="301"/>
        <v>Eversource_EMA-Holliston Muni Agg Rate-44348</v>
      </c>
      <c r="G9655" s="11" t="s">
        <v>131</v>
      </c>
      <c r="H9655" s="11" t="s">
        <v>54</v>
      </c>
      <c r="I9655" s="11" t="s">
        <v>99</v>
      </c>
      <c r="J9655" s="11" t="s">
        <v>246</v>
      </c>
      <c r="K9655" s="11" t="str">
        <f>IFERROR(INDEX('EDC Component Dictionary'!$C$5:$C$37,MATCH('Rates Database'!J9655,'EDC Component Dictionary'!$B$5:$B$37,0)), "Energy Supply")</f>
        <v>Energy Supply</v>
      </c>
      <c r="L9655" s="12">
        <v>0.10331</v>
      </c>
      <c r="M9655" s="12"/>
    </row>
    <row r="9656" spans="1:13" x14ac:dyDescent="0.3">
      <c r="A9656" s="18">
        <v>9654</v>
      </c>
      <c r="B9656" s="18">
        <f t="shared" si="300"/>
        <v>2021</v>
      </c>
      <c r="C9656" s="17">
        <v>44348</v>
      </c>
      <c r="D9656" s="18" t="s">
        <v>130</v>
      </c>
      <c r="E9656" s="18" t="s">
        <v>164</v>
      </c>
      <c r="F9656" s="18" t="str">
        <f t="shared" si="301"/>
        <v>National Grid-Auburn Muni Agg Rate-44348</v>
      </c>
      <c r="G9656" s="11" t="s">
        <v>131</v>
      </c>
      <c r="H9656" s="11" t="s">
        <v>54</v>
      </c>
      <c r="I9656" s="11" t="s">
        <v>99</v>
      </c>
      <c r="J9656" s="11" t="s">
        <v>258</v>
      </c>
      <c r="K9656" s="11" t="str">
        <f>IFERROR(INDEX('EDC Component Dictionary'!$C$5:$C$37,MATCH('Rates Database'!J9656,'EDC Component Dictionary'!$B$5:$B$37,0)), "Energy Supply")</f>
        <v>Energy Supply</v>
      </c>
      <c r="L9656" s="12">
        <v>0.10353999999999999</v>
      </c>
      <c r="M9656" s="12"/>
    </row>
    <row r="9657" spans="1:13" x14ac:dyDescent="0.3">
      <c r="A9657" s="18">
        <v>9655</v>
      </c>
      <c r="B9657" s="18">
        <f t="shared" si="300"/>
        <v>2021</v>
      </c>
      <c r="C9657" s="17">
        <v>44348</v>
      </c>
      <c r="D9657" s="18" t="s">
        <v>130</v>
      </c>
      <c r="E9657" s="18" t="s">
        <v>163</v>
      </c>
      <c r="F9657" s="18" t="str">
        <f t="shared" si="301"/>
        <v>Eversource_EMA-Stoneham Muni Agg Rate-44348</v>
      </c>
      <c r="G9657" s="11" t="s">
        <v>131</v>
      </c>
      <c r="H9657" s="11" t="s">
        <v>54</v>
      </c>
      <c r="I9657" s="11" t="s">
        <v>99</v>
      </c>
      <c r="J9657" s="11" t="s">
        <v>267</v>
      </c>
      <c r="K9657" s="11" t="str">
        <f>IFERROR(INDEX('EDC Component Dictionary'!$C$5:$C$37,MATCH('Rates Database'!J9657,'EDC Component Dictionary'!$B$5:$B$37,0)), "Energy Supply")</f>
        <v>Energy Supply</v>
      </c>
      <c r="L9657" s="12">
        <v>0.10371</v>
      </c>
      <c r="M9657" s="12"/>
    </row>
    <row r="9658" spans="1:13" x14ac:dyDescent="0.3">
      <c r="A9658" s="18">
        <v>9656</v>
      </c>
      <c r="B9658" s="18">
        <f t="shared" si="300"/>
        <v>2021</v>
      </c>
      <c r="C9658" s="17">
        <v>44348</v>
      </c>
      <c r="D9658" s="18" t="s">
        <v>130</v>
      </c>
      <c r="E9658" s="18" t="s">
        <v>164</v>
      </c>
      <c r="F9658" s="18" t="str">
        <f t="shared" si="301"/>
        <v>National Grid-Foxborough Muni Agg Rate-44348</v>
      </c>
      <c r="G9658" s="11" t="s">
        <v>131</v>
      </c>
      <c r="H9658" s="11" t="s">
        <v>54</v>
      </c>
      <c r="I9658" s="11" t="s">
        <v>99</v>
      </c>
      <c r="J9658" s="11" t="s">
        <v>256</v>
      </c>
      <c r="K9658" s="11" t="str">
        <f>IFERROR(INDEX('EDC Component Dictionary'!$C$5:$C$37,MATCH('Rates Database'!J9658,'EDC Component Dictionary'!$B$5:$B$37,0)), "Energy Supply")</f>
        <v>Energy Supply</v>
      </c>
      <c r="L9658" s="12">
        <v>0.10373</v>
      </c>
      <c r="M9658" s="12"/>
    </row>
    <row r="9659" spans="1:13" x14ac:dyDescent="0.3">
      <c r="A9659" s="18">
        <v>9657</v>
      </c>
      <c r="B9659" s="18">
        <f t="shared" si="300"/>
        <v>2021</v>
      </c>
      <c r="C9659" s="17">
        <v>44348</v>
      </c>
      <c r="D9659" s="18" t="s">
        <v>130</v>
      </c>
      <c r="E9659" s="18" t="s">
        <v>164</v>
      </c>
      <c r="F9659" s="18" t="str">
        <f t="shared" si="301"/>
        <v>National Grid-Orange Muni Agg Rate-44348</v>
      </c>
      <c r="G9659" s="11" t="s">
        <v>131</v>
      </c>
      <c r="H9659" s="11" t="s">
        <v>54</v>
      </c>
      <c r="I9659" s="11" t="s">
        <v>99</v>
      </c>
      <c r="J9659" s="11" t="s">
        <v>182</v>
      </c>
      <c r="K9659" s="11" t="str">
        <f>IFERROR(INDEX('EDC Component Dictionary'!$C$5:$C$37,MATCH('Rates Database'!J9659,'EDC Component Dictionary'!$B$5:$B$37,0)), "Energy Supply")</f>
        <v>Energy Supply</v>
      </c>
      <c r="L9659" s="12">
        <v>0.10383000000000001</v>
      </c>
      <c r="M9659" s="12"/>
    </row>
    <row r="9660" spans="1:13" x14ac:dyDescent="0.3">
      <c r="A9660" s="18">
        <v>9658</v>
      </c>
      <c r="B9660" s="18">
        <f t="shared" si="300"/>
        <v>2021</v>
      </c>
      <c r="C9660" s="17">
        <v>44348</v>
      </c>
      <c r="D9660" s="18" t="s">
        <v>130</v>
      </c>
      <c r="E9660" s="18" t="s">
        <v>163</v>
      </c>
      <c r="F9660" s="18" t="str">
        <f t="shared" si="301"/>
        <v>Eversource_EMA-Ashland Muni Agg Rate-44348</v>
      </c>
      <c r="G9660" s="11" t="s">
        <v>131</v>
      </c>
      <c r="H9660" s="11" t="s">
        <v>54</v>
      </c>
      <c r="I9660" s="11" t="s">
        <v>99</v>
      </c>
      <c r="J9660" s="11" t="s">
        <v>234</v>
      </c>
      <c r="K9660" s="11" t="str">
        <f>IFERROR(INDEX('EDC Component Dictionary'!$C$5:$C$37,MATCH('Rates Database'!J9660,'EDC Component Dictionary'!$B$5:$B$37,0)), "Energy Supply")</f>
        <v>Energy Supply</v>
      </c>
      <c r="L9660" s="12">
        <v>0.10409</v>
      </c>
      <c r="M9660" s="12"/>
    </row>
    <row r="9661" spans="1:13" x14ac:dyDescent="0.3">
      <c r="A9661" s="18">
        <v>9659</v>
      </c>
      <c r="B9661" s="18">
        <f t="shared" si="300"/>
        <v>2021</v>
      </c>
      <c r="C9661" s="17">
        <v>44348</v>
      </c>
      <c r="D9661" s="18" t="s">
        <v>130</v>
      </c>
      <c r="E9661" s="18" t="s">
        <v>164</v>
      </c>
      <c r="F9661" s="18" t="str">
        <f t="shared" si="301"/>
        <v>National Grid-Westborough Muni Agg Rate-44348</v>
      </c>
      <c r="G9661" s="11" t="s">
        <v>131</v>
      </c>
      <c r="H9661" s="11" t="s">
        <v>54</v>
      </c>
      <c r="I9661" s="11" t="s">
        <v>99</v>
      </c>
      <c r="J9661" s="11" t="s">
        <v>172</v>
      </c>
      <c r="K9661" s="11" t="str">
        <f>IFERROR(INDEX('EDC Component Dictionary'!$C$5:$C$37,MATCH('Rates Database'!J9661,'EDC Component Dictionary'!$B$5:$B$37,0)), "Energy Supply")</f>
        <v>Energy Supply</v>
      </c>
      <c r="L9661" s="12">
        <v>0.10439</v>
      </c>
      <c r="M9661" s="12"/>
    </row>
    <row r="9662" spans="1:13" x14ac:dyDescent="0.3">
      <c r="A9662" s="18">
        <v>9660</v>
      </c>
      <c r="B9662" s="18">
        <f t="shared" si="300"/>
        <v>2021</v>
      </c>
      <c r="C9662" s="17">
        <v>44348</v>
      </c>
      <c r="D9662" s="18" t="s">
        <v>130</v>
      </c>
      <c r="E9662" s="18" t="s">
        <v>36</v>
      </c>
      <c r="F9662" s="18" t="str">
        <f t="shared" si="301"/>
        <v>Unitil-Ashby Muni Agg Rate-44348</v>
      </c>
      <c r="G9662" s="11" t="s">
        <v>131</v>
      </c>
      <c r="H9662" s="11" t="s">
        <v>54</v>
      </c>
      <c r="I9662" s="11" t="s">
        <v>99</v>
      </c>
      <c r="J9662" s="11" t="s">
        <v>235</v>
      </c>
      <c r="K9662" s="11" t="str">
        <f>IFERROR(INDEX('EDC Component Dictionary'!$C$5:$C$37,MATCH('Rates Database'!J9662,'EDC Component Dictionary'!$B$5:$B$37,0)), "Energy Supply")</f>
        <v>Energy Supply</v>
      </c>
      <c r="L9662" s="12">
        <v>0.10444000000000001</v>
      </c>
      <c r="M9662" s="12"/>
    </row>
    <row r="9663" spans="1:13" x14ac:dyDescent="0.3">
      <c r="A9663" s="18">
        <v>9661</v>
      </c>
      <c r="B9663" s="18">
        <f t="shared" si="300"/>
        <v>2021</v>
      </c>
      <c r="C9663" s="17">
        <v>44348</v>
      </c>
      <c r="D9663" s="18" t="s">
        <v>130</v>
      </c>
      <c r="E9663" s="18" t="s">
        <v>163</v>
      </c>
      <c r="F9663" s="18" t="str">
        <f t="shared" si="301"/>
        <v>Eversource_EMA-Acushnet Muni Agg Rate-44348</v>
      </c>
      <c r="G9663" s="11" t="s">
        <v>131</v>
      </c>
      <c r="H9663" s="11" t="s">
        <v>54</v>
      </c>
      <c r="I9663" s="11" t="s">
        <v>99</v>
      </c>
      <c r="J9663" s="11" t="s">
        <v>185</v>
      </c>
      <c r="K9663" s="11" t="str">
        <f>IFERROR(INDEX('EDC Component Dictionary'!$C$5:$C$37,MATCH('Rates Database'!J9663,'EDC Component Dictionary'!$B$5:$B$37,0)), "Energy Supply")</f>
        <v>Energy Supply</v>
      </c>
      <c r="L9663" s="12">
        <v>0.1047</v>
      </c>
      <c r="M9663" s="12"/>
    </row>
    <row r="9664" spans="1:13" x14ac:dyDescent="0.3">
      <c r="A9664" s="18">
        <v>9662</v>
      </c>
      <c r="B9664" s="18">
        <f t="shared" si="300"/>
        <v>2021</v>
      </c>
      <c r="C9664" s="17">
        <v>44348</v>
      </c>
      <c r="D9664" s="18" t="s">
        <v>130</v>
      </c>
      <c r="E9664" s="18" t="s">
        <v>164</v>
      </c>
      <c r="F9664" s="18" t="str">
        <f t="shared" si="301"/>
        <v>National Grid-Attleboro Muni Agg Rate-44348</v>
      </c>
      <c r="G9664" s="11" t="s">
        <v>131</v>
      </c>
      <c r="H9664" s="11" t="s">
        <v>54</v>
      </c>
      <c r="I9664" s="11" t="s">
        <v>99</v>
      </c>
      <c r="J9664" s="11" t="s">
        <v>186</v>
      </c>
      <c r="K9664" s="11" t="str">
        <f>IFERROR(INDEX('EDC Component Dictionary'!$C$5:$C$37,MATCH('Rates Database'!J9664,'EDC Component Dictionary'!$B$5:$B$37,0)), "Energy Supply")</f>
        <v>Energy Supply</v>
      </c>
      <c r="L9664" s="12">
        <v>0.10471999999999999</v>
      </c>
      <c r="M9664" s="12"/>
    </row>
    <row r="9665" spans="1:13" x14ac:dyDescent="0.3">
      <c r="A9665" s="18">
        <v>9663</v>
      </c>
      <c r="B9665" s="18">
        <f t="shared" si="300"/>
        <v>2021</v>
      </c>
      <c r="C9665" s="17">
        <v>44348</v>
      </c>
      <c r="D9665" s="18" t="s">
        <v>130</v>
      </c>
      <c r="E9665" s="18" t="s">
        <v>163</v>
      </c>
      <c r="F9665" s="18" t="str">
        <f t="shared" si="301"/>
        <v>Eversource_EMA-Dartmouth Muni Agg Rate-44348</v>
      </c>
      <c r="G9665" s="11" t="s">
        <v>131</v>
      </c>
      <c r="H9665" s="11" t="s">
        <v>54</v>
      </c>
      <c r="I9665" s="11" t="s">
        <v>99</v>
      </c>
      <c r="J9665" s="11" t="s">
        <v>189</v>
      </c>
      <c r="K9665" s="11" t="str">
        <f>IFERROR(INDEX('EDC Component Dictionary'!$C$5:$C$37,MATCH('Rates Database'!J9665,'EDC Component Dictionary'!$B$5:$B$37,0)), "Energy Supply")</f>
        <v>Energy Supply</v>
      </c>
      <c r="L9665" s="12">
        <v>0.10473</v>
      </c>
      <c r="M9665" s="12"/>
    </row>
    <row r="9666" spans="1:13" x14ac:dyDescent="0.3">
      <c r="A9666" s="18">
        <v>9664</v>
      </c>
      <c r="B9666" s="18">
        <f t="shared" si="300"/>
        <v>2021</v>
      </c>
      <c r="C9666" s="17">
        <v>44348</v>
      </c>
      <c r="D9666" s="18" t="s">
        <v>130</v>
      </c>
      <c r="E9666" s="18" t="s">
        <v>164</v>
      </c>
      <c r="F9666" s="18" t="str">
        <f t="shared" si="301"/>
        <v>National Grid-Dighton Muni Agg Rate-44348</v>
      </c>
      <c r="G9666" s="11" t="s">
        <v>131</v>
      </c>
      <c r="H9666" s="11" t="s">
        <v>54</v>
      </c>
      <c r="I9666" s="11" t="s">
        <v>99</v>
      </c>
      <c r="J9666" s="11" t="s">
        <v>190</v>
      </c>
      <c r="K9666" s="11" t="str">
        <f>IFERROR(INDEX('EDC Component Dictionary'!$C$5:$C$37,MATCH('Rates Database'!J9666,'EDC Component Dictionary'!$B$5:$B$37,0)), "Energy Supply")</f>
        <v>Energy Supply</v>
      </c>
      <c r="L9666" s="12">
        <v>0.1047</v>
      </c>
      <c r="M9666" s="12"/>
    </row>
    <row r="9667" spans="1:13" x14ac:dyDescent="0.3">
      <c r="A9667" s="18">
        <v>9665</v>
      </c>
      <c r="B9667" s="18">
        <f t="shared" ref="B9667:B9730" si="302">YEAR(C9667)</f>
        <v>2021</v>
      </c>
      <c r="C9667" s="17">
        <v>44348</v>
      </c>
      <c r="D9667" s="18" t="s">
        <v>130</v>
      </c>
      <c r="E9667" s="18" t="s">
        <v>164</v>
      </c>
      <c r="F9667" s="18" t="str">
        <f t="shared" si="301"/>
        <v>National Grid-Douglas Muni Agg Rate-44348</v>
      </c>
      <c r="G9667" s="11" t="s">
        <v>131</v>
      </c>
      <c r="H9667" s="11" t="s">
        <v>54</v>
      </c>
      <c r="I9667" s="11" t="s">
        <v>99</v>
      </c>
      <c r="J9667" s="11" t="s">
        <v>191</v>
      </c>
      <c r="K9667" s="11" t="str">
        <f>IFERROR(INDEX('EDC Component Dictionary'!$C$5:$C$37,MATCH('Rates Database'!J9667,'EDC Component Dictionary'!$B$5:$B$37,0)), "Energy Supply")</f>
        <v>Energy Supply</v>
      </c>
      <c r="L9667" s="12">
        <v>0.1047</v>
      </c>
      <c r="M9667" s="12"/>
    </row>
    <row r="9668" spans="1:13" x14ac:dyDescent="0.3">
      <c r="A9668" s="18">
        <v>9666</v>
      </c>
      <c r="B9668" s="18">
        <f t="shared" si="302"/>
        <v>2021</v>
      </c>
      <c r="C9668" s="17">
        <v>44348</v>
      </c>
      <c r="D9668" s="18" t="s">
        <v>130</v>
      </c>
      <c r="E9668" s="18" t="s">
        <v>163</v>
      </c>
      <c r="F9668" s="18" t="str">
        <f t="shared" ref="F9668:F9731" si="303">_xlfn.CONCAT(E9668,"-",J9668,"-",C9668)</f>
        <v>Eversource_EMA-Carver Muni Agg Rate-44348</v>
      </c>
      <c r="G9668" s="11" t="s">
        <v>131</v>
      </c>
      <c r="H9668" s="11" t="s">
        <v>54</v>
      </c>
      <c r="I9668" s="11" t="s">
        <v>99</v>
      </c>
      <c r="J9668" s="11" t="s">
        <v>187</v>
      </c>
      <c r="K9668" s="11" t="str">
        <f>IFERROR(INDEX('EDC Component Dictionary'!$C$5:$C$37,MATCH('Rates Database'!J9668,'EDC Component Dictionary'!$B$5:$B$37,0)), "Energy Supply")</f>
        <v>Energy Supply</v>
      </c>
      <c r="L9668" s="12">
        <v>0.10471</v>
      </c>
      <c r="M9668" s="12"/>
    </row>
    <row r="9669" spans="1:13" x14ac:dyDescent="0.3">
      <c r="A9669" s="18">
        <v>9667</v>
      </c>
      <c r="B9669" s="18">
        <f t="shared" si="302"/>
        <v>2021</v>
      </c>
      <c r="C9669" s="17">
        <v>44348</v>
      </c>
      <c r="D9669" s="18" t="s">
        <v>130</v>
      </c>
      <c r="E9669" s="18" t="s">
        <v>164</v>
      </c>
      <c r="F9669" s="18" t="str">
        <f t="shared" si="303"/>
        <v>National Grid-Dracut Muni Agg Rate-44348</v>
      </c>
      <c r="G9669" s="11" t="s">
        <v>131</v>
      </c>
      <c r="H9669" s="11" t="s">
        <v>54</v>
      </c>
      <c r="I9669" s="11" t="s">
        <v>99</v>
      </c>
      <c r="J9669" s="11" t="s">
        <v>192</v>
      </c>
      <c r="K9669" s="11" t="str">
        <f>IFERROR(INDEX('EDC Component Dictionary'!$C$5:$C$37,MATCH('Rates Database'!J9669,'EDC Component Dictionary'!$B$5:$B$37,0)), "Energy Supply")</f>
        <v>Energy Supply</v>
      </c>
      <c r="L9669" s="12">
        <v>0.1047</v>
      </c>
      <c r="M9669" s="12"/>
    </row>
    <row r="9670" spans="1:13" x14ac:dyDescent="0.3">
      <c r="A9670" s="18">
        <v>9668</v>
      </c>
      <c r="B9670" s="18">
        <f t="shared" si="302"/>
        <v>2021</v>
      </c>
      <c r="C9670" s="17">
        <v>44348</v>
      </c>
      <c r="D9670" s="18" t="s">
        <v>130</v>
      </c>
      <c r="E9670" s="18" t="s">
        <v>164</v>
      </c>
      <c r="F9670" s="18" t="str">
        <f t="shared" si="303"/>
        <v>National Grid-Fall River Muni Agg Rate-44348</v>
      </c>
      <c r="G9670" s="11" t="s">
        <v>131</v>
      </c>
      <c r="H9670" s="11" t="s">
        <v>54</v>
      </c>
      <c r="I9670" s="11" t="s">
        <v>99</v>
      </c>
      <c r="J9670" s="11" t="s">
        <v>194</v>
      </c>
      <c r="K9670" s="11" t="str">
        <f>IFERROR(INDEX('EDC Component Dictionary'!$C$5:$C$37,MATCH('Rates Database'!J9670,'EDC Component Dictionary'!$B$5:$B$37,0)), "Energy Supply")</f>
        <v>Energy Supply</v>
      </c>
      <c r="L9670" s="12">
        <v>0.1047</v>
      </c>
      <c r="M9670" s="12"/>
    </row>
    <row r="9671" spans="1:13" x14ac:dyDescent="0.3">
      <c r="A9671" s="18">
        <v>9669</v>
      </c>
      <c r="B9671" s="18">
        <f t="shared" si="302"/>
        <v>2021</v>
      </c>
      <c r="C9671" s="17">
        <v>44348</v>
      </c>
      <c r="D9671" s="18" t="s">
        <v>130</v>
      </c>
      <c r="E9671" s="18" t="s">
        <v>163</v>
      </c>
      <c r="F9671" s="18" t="str">
        <f t="shared" si="303"/>
        <v>Eversource_EMA-Freetown Muni Agg Rate-44348</v>
      </c>
      <c r="G9671" s="11" t="s">
        <v>131</v>
      </c>
      <c r="H9671" s="11" t="s">
        <v>54</v>
      </c>
      <c r="I9671" s="11" t="s">
        <v>99</v>
      </c>
      <c r="J9671" s="11" t="s">
        <v>195</v>
      </c>
      <c r="K9671" s="11" t="str">
        <f>IFERROR(INDEX('EDC Component Dictionary'!$C$5:$C$37,MATCH('Rates Database'!J9671,'EDC Component Dictionary'!$B$5:$B$37,0)), "Energy Supply")</f>
        <v>Energy Supply</v>
      </c>
      <c r="L9671" s="12">
        <v>0.1047</v>
      </c>
      <c r="M9671" s="12"/>
    </row>
    <row r="9672" spans="1:13" x14ac:dyDescent="0.3">
      <c r="A9672" s="18">
        <v>9670</v>
      </c>
      <c r="B9672" s="18">
        <f t="shared" si="302"/>
        <v>2021</v>
      </c>
      <c r="C9672" s="17">
        <v>44348</v>
      </c>
      <c r="D9672" s="18" t="s">
        <v>130</v>
      </c>
      <c r="E9672" s="18" t="s">
        <v>163</v>
      </c>
      <c r="F9672" s="18" t="str">
        <f t="shared" si="303"/>
        <v>Eversource_EMA-Marion Muni Agg Rate-44348</v>
      </c>
      <c r="G9672" s="11" t="s">
        <v>131</v>
      </c>
      <c r="H9672" s="11" t="s">
        <v>54</v>
      </c>
      <c r="I9672" s="11" t="s">
        <v>99</v>
      </c>
      <c r="J9672" s="11" t="s">
        <v>196</v>
      </c>
      <c r="K9672" s="11" t="str">
        <f>IFERROR(INDEX('EDC Component Dictionary'!$C$5:$C$37,MATCH('Rates Database'!J9672,'EDC Component Dictionary'!$B$5:$B$37,0)), "Energy Supply")</f>
        <v>Energy Supply</v>
      </c>
      <c r="L9672" s="12">
        <v>0.10475</v>
      </c>
      <c r="M9672" s="12"/>
    </row>
    <row r="9673" spans="1:13" x14ac:dyDescent="0.3">
      <c r="A9673" s="18">
        <v>9671</v>
      </c>
      <c r="B9673" s="18">
        <f t="shared" si="302"/>
        <v>2021</v>
      </c>
      <c r="C9673" s="17">
        <v>44348</v>
      </c>
      <c r="D9673" s="18" t="s">
        <v>130</v>
      </c>
      <c r="E9673" s="18" t="s">
        <v>163</v>
      </c>
      <c r="F9673" s="18" t="str">
        <f t="shared" si="303"/>
        <v>Eversource_EMA-Mattapoisett Muni Agg Rate-44348</v>
      </c>
      <c r="G9673" s="11" t="s">
        <v>131</v>
      </c>
      <c r="H9673" s="11" t="s">
        <v>54</v>
      </c>
      <c r="I9673" s="11" t="s">
        <v>99</v>
      </c>
      <c r="J9673" s="11" t="s">
        <v>197</v>
      </c>
      <c r="K9673" s="11" t="str">
        <f>IFERROR(INDEX('EDC Component Dictionary'!$C$5:$C$37,MATCH('Rates Database'!J9673,'EDC Component Dictionary'!$B$5:$B$37,0)), "Energy Supply")</f>
        <v>Energy Supply</v>
      </c>
      <c r="L9673" s="12">
        <v>0.10473</v>
      </c>
      <c r="M9673" s="12"/>
    </row>
    <row r="9674" spans="1:13" x14ac:dyDescent="0.3">
      <c r="A9674" s="18">
        <v>9672</v>
      </c>
      <c r="B9674" s="18">
        <f t="shared" si="302"/>
        <v>2021</v>
      </c>
      <c r="C9674" s="17">
        <v>44348</v>
      </c>
      <c r="D9674" s="18" t="s">
        <v>130</v>
      </c>
      <c r="E9674" s="18" t="s">
        <v>163</v>
      </c>
      <c r="F9674" s="18" t="str">
        <f t="shared" si="303"/>
        <v>Eversource_EMA-New Bedford Muni Agg Rate-44348</v>
      </c>
      <c r="G9674" s="11" t="s">
        <v>131</v>
      </c>
      <c r="H9674" s="11" t="s">
        <v>54</v>
      </c>
      <c r="I9674" s="11" t="s">
        <v>99</v>
      </c>
      <c r="J9674" s="11" t="s">
        <v>199</v>
      </c>
      <c r="K9674" s="11" t="str">
        <f>IFERROR(INDEX('EDC Component Dictionary'!$C$5:$C$37,MATCH('Rates Database'!J9674,'EDC Component Dictionary'!$B$5:$B$37,0)), "Energy Supply")</f>
        <v>Energy Supply</v>
      </c>
      <c r="L9674" s="12">
        <v>0.10471</v>
      </c>
      <c r="M9674" s="12"/>
    </row>
    <row r="9675" spans="1:13" x14ac:dyDescent="0.3">
      <c r="A9675" s="18">
        <v>9673</v>
      </c>
      <c r="B9675" s="18">
        <f t="shared" si="302"/>
        <v>2021</v>
      </c>
      <c r="C9675" s="17">
        <v>44348</v>
      </c>
      <c r="D9675" s="18" t="s">
        <v>130</v>
      </c>
      <c r="E9675" s="18" t="s">
        <v>164</v>
      </c>
      <c r="F9675" s="18" t="str">
        <f t="shared" si="303"/>
        <v>National Grid-Northbridge Muni Agg Rate-44348</v>
      </c>
      <c r="G9675" s="11" t="s">
        <v>131</v>
      </c>
      <c r="H9675" s="11" t="s">
        <v>54</v>
      </c>
      <c r="I9675" s="11" t="s">
        <v>99</v>
      </c>
      <c r="J9675" s="11" t="s">
        <v>200</v>
      </c>
      <c r="K9675" s="11" t="str">
        <f>IFERROR(INDEX('EDC Component Dictionary'!$C$5:$C$37,MATCH('Rates Database'!J9675,'EDC Component Dictionary'!$B$5:$B$37,0)), "Energy Supply")</f>
        <v>Energy Supply</v>
      </c>
      <c r="L9675" s="12">
        <v>0.1047</v>
      </c>
      <c r="M9675" s="12"/>
    </row>
    <row r="9676" spans="1:13" x14ac:dyDescent="0.3">
      <c r="A9676" s="18">
        <v>9674</v>
      </c>
      <c r="B9676" s="18">
        <f t="shared" si="302"/>
        <v>2021</v>
      </c>
      <c r="C9676" s="17">
        <v>44348</v>
      </c>
      <c r="D9676" s="18" t="s">
        <v>130</v>
      </c>
      <c r="E9676" s="18" t="s">
        <v>164</v>
      </c>
      <c r="F9676" s="18" t="str">
        <f t="shared" si="303"/>
        <v>National Grid-Norton Muni Agg Rate-44348</v>
      </c>
      <c r="G9676" s="11" t="s">
        <v>131</v>
      </c>
      <c r="H9676" s="11" t="s">
        <v>54</v>
      </c>
      <c r="I9676" s="11" t="s">
        <v>99</v>
      </c>
      <c r="J9676" s="11" t="s">
        <v>201</v>
      </c>
      <c r="K9676" s="11" t="str">
        <f>IFERROR(INDEX('EDC Component Dictionary'!$C$5:$C$37,MATCH('Rates Database'!J9676,'EDC Component Dictionary'!$B$5:$B$37,0)), "Energy Supply")</f>
        <v>Energy Supply</v>
      </c>
      <c r="L9676" s="12">
        <v>0.1047</v>
      </c>
      <c r="M9676" s="12"/>
    </row>
    <row r="9677" spans="1:13" x14ac:dyDescent="0.3">
      <c r="A9677" s="18">
        <v>9675</v>
      </c>
      <c r="B9677" s="18">
        <f t="shared" si="302"/>
        <v>2021</v>
      </c>
      <c r="C9677" s="17">
        <v>44348</v>
      </c>
      <c r="D9677" s="18" t="s">
        <v>130</v>
      </c>
      <c r="E9677" s="18" t="s">
        <v>164</v>
      </c>
      <c r="F9677" s="18" t="str">
        <f t="shared" si="303"/>
        <v>National Grid-Plainville Muni Agg Rate-44348</v>
      </c>
      <c r="G9677" s="11" t="s">
        <v>131</v>
      </c>
      <c r="H9677" s="11" t="s">
        <v>54</v>
      </c>
      <c r="I9677" s="11" t="s">
        <v>99</v>
      </c>
      <c r="J9677" s="11" t="s">
        <v>203</v>
      </c>
      <c r="K9677" s="11" t="str">
        <f>IFERROR(INDEX('EDC Component Dictionary'!$C$5:$C$37,MATCH('Rates Database'!J9677,'EDC Component Dictionary'!$B$5:$B$37,0)), "Energy Supply")</f>
        <v>Energy Supply</v>
      </c>
      <c r="L9677" s="12">
        <v>0.1047</v>
      </c>
      <c r="M9677" s="12"/>
    </row>
    <row r="9678" spans="1:13" x14ac:dyDescent="0.3">
      <c r="A9678" s="18">
        <v>9676</v>
      </c>
      <c r="B9678" s="18">
        <f t="shared" si="302"/>
        <v>2021</v>
      </c>
      <c r="C9678" s="17">
        <v>44348</v>
      </c>
      <c r="D9678" s="18" t="s">
        <v>130</v>
      </c>
      <c r="E9678" s="18" t="s">
        <v>164</v>
      </c>
      <c r="F9678" s="18" t="str">
        <f t="shared" si="303"/>
        <v>National Grid-Rehoboth Muni Agg Rate-44348</v>
      </c>
      <c r="G9678" s="11" t="s">
        <v>131</v>
      </c>
      <c r="H9678" s="11" t="s">
        <v>54</v>
      </c>
      <c r="I9678" s="11" t="s">
        <v>99</v>
      </c>
      <c r="J9678" s="11" t="s">
        <v>204</v>
      </c>
      <c r="K9678" s="11" t="str">
        <f>IFERROR(INDEX('EDC Component Dictionary'!$C$5:$C$37,MATCH('Rates Database'!J9678,'EDC Component Dictionary'!$B$5:$B$37,0)), "Energy Supply")</f>
        <v>Energy Supply</v>
      </c>
      <c r="L9678" s="12">
        <v>0.1047</v>
      </c>
      <c r="M9678" s="12"/>
    </row>
    <row r="9679" spans="1:13" x14ac:dyDescent="0.3">
      <c r="A9679" s="18">
        <v>9677</v>
      </c>
      <c r="B9679" s="18">
        <f t="shared" si="302"/>
        <v>2021</v>
      </c>
      <c r="C9679" s="17">
        <v>44348</v>
      </c>
      <c r="D9679" s="18" t="s">
        <v>130</v>
      </c>
      <c r="E9679" s="18" t="s">
        <v>164</v>
      </c>
      <c r="F9679" s="18" t="str">
        <f t="shared" si="303"/>
        <v>National Grid-Seekonk Muni Agg Rate-44348</v>
      </c>
      <c r="G9679" s="11" t="s">
        <v>131</v>
      </c>
      <c r="H9679" s="11" t="s">
        <v>54</v>
      </c>
      <c r="I9679" s="11" t="s">
        <v>99</v>
      </c>
      <c r="J9679" s="11" t="s">
        <v>205</v>
      </c>
      <c r="K9679" s="11" t="str">
        <f>IFERROR(INDEX('EDC Component Dictionary'!$C$5:$C$37,MATCH('Rates Database'!J9679,'EDC Component Dictionary'!$B$5:$B$37,0)), "Energy Supply")</f>
        <v>Energy Supply</v>
      </c>
      <c r="L9679" s="12">
        <v>0.1047</v>
      </c>
      <c r="M9679" s="12"/>
    </row>
    <row r="9680" spans="1:13" x14ac:dyDescent="0.3">
      <c r="A9680" s="18">
        <v>9678</v>
      </c>
      <c r="B9680" s="18">
        <f t="shared" si="302"/>
        <v>2021</v>
      </c>
      <c r="C9680" s="17">
        <v>44348</v>
      </c>
      <c r="D9680" s="18" t="s">
        <v>130</v>
      </c>
      <c r="E9680" s="18" t="s">
        <v>164</v>
      </c>
      <c r="F9680" s="18" t="str">
        <f t="shared" si="303"/>
        <v>National Grid-Somerset Muni Agg Rate-44348</v>
      </c>
      <c r="G9680" s="11" t="s">
        <v>131</v>
      </c>
      <c r="H9680" s="11" t="s">
        <v>54</v>
      </c>
      <c r="I9680" s="11" t="s">
        <v>99</v>
      </c>
      <c r="J9680" s="11" t="s">
        <v>206</v>
      </c>
      <c r="K9680" s="11" t="str">
        <f>IFERROR(INDEX('EDC Component Dictionary'!$C$5:$C$37,MATCH('Rates Database'!J9680,'EDC Component Dictionary'!$B$5:$B$37,0)), "Energy Supply")</f>
        <v>Energy Supply</v>
      </c>
      <c r="L9680" s="12">
        <v>0.1047</v>
      </c>
      <c r="M9680" s="12"/>
    </row>
    <row r="9681" spans="1:13" x14ac:dyDescent="0.3">
      <c r="A9681" s="18">
        <v>9679</v>
      </c>
      <c r="B9681" s="18">
        <f t="shared" si="302"/>
        <v>2021</v>
      </c>
      <c r="C9681" s="17">
        <v>44348</v>
      </c>
      <c r="D9681" s="18" t="s">
        <v>130</v>
      </c>
      <c r="E9681" s="18" t="s">
        <v>164</v>
      </c>
      <c r="F9681" s="18" t="str">
        <f t="shared" si="303"/>
        <v>National Grid-Swansea Muni Agg Rate-44348</v>
      </c>
      <c r="G9681" s="11" t="s">
        <v>131</v>
      </c>
      <c r="H9681" s="11" t="s">
        <v>54</v>
      </c>
      <c r="I9681" s="11" t="s">
        <v>99</v>
      </c>
      <c r="J9681" s="11" t="s">
        <v>207</v>
      </c>
      <c r="K9681" s="11" t="str">
        <f>IFERROR(INDEX('EDC Component Dictionary'!$C$5:$C$37,MATCH('Rates Database'!J9681,'EDC Component Dictionary'!$B$5:$B$37,0)), "Energy Supply")</f>
        <v>Energy Supply</v>
      </c>
      <c r="L9681" s="12">
        <v>0.1047</v>
      </c>
      <c r="M9681" s="12"/>
    </row>
    <row r="9682" spans="1:13" x14ac:dyDescent="0.3">
      <c r="A9682" s="18">
        <v>9680</v>
      </c>
      <c r="B9682" s="18">
        <f t="shared" si="302"/>
        <v>2021</v>
      </c>
      <c r="C9682" s="17">
        <v>44348</v>
      </c>
      <c r="D9682" s="18" t="s">
        <v>130</v>
      </c>
      <c r="E9682" s="18" t="s">
        <v>163</v>
      </c>
      <c r="F9682" s="18" t="str">
        <f t="shared" si="303"/>
        <v>Eversource_EMA-Wareham Muni Agg Rate-44348</v>
      </c>
      <c r="G9682" s="11" t="s">
        <v>131</v>
      </c>
      <c r="H9682" s="11" t="s">
        <v>54</v>
      </c>
      <c r="I9682" s="11" t="s">
        <v>99</v>
      </c>
      <c r="J9682" s="11" t="s">
        <v>273</v>
      </c>
      <c r="K9682" s="11" t="str">
        <f>IFERROR(INDEX('EDC Component Dictionary'!$C$5:$C$37,MATCH('Rates Database'!J9682,'EDC Component Dictionary'!$B$5:$B$37,0)), "Energy Supply")</f>
        <v>Energy Supply</v>
      </c>
      <c r="L9682" s="12">
        <v>0.10473</v>
      </c>
      <c r="M9682" s="12"/>
    </row>
    <row r="9683" spans="1:13" x14ac:dyDescent="0.3">
      <c r="A9683" s="18">
        <v>9681</v>
      </c>
      <c r="B9683" s="18">
        <f t="shared" si="302"/>
        <v>2021</v>
      </c>
      <c r="C9683" s="17">
        <v>44348</v>
      </c>
      <c r="D9683" s="18" t="s">
        <v>130</v>
      </c>
      <c r="E9683" s="18" t="s">
        <v>164</v>
      </c>
      <c r="F9683" s="18" t="str">
        <f t="shared" si="303"/>
        <v>National Grid-Westford Muni Agg Rate-44348</v>
      </c>
      <c r="G9683" s="11" t="s">
        <v>131</v>
      </c>
      <c r="H9683" s="11" t="s">
        <v>54</v>
      </c>
      <c r="I9683" s="11" t="s">
        <v>99</v>
      </c>
      <c r="J9683" s="11" t="s">
        <v>208</v>
      </c>
      <c r="K9683" s="11" t="str">
        <f>IFERROR(INDEX('EDC Component Dictionary'!$C$5:$C$37,MATCH('Rates Database'!J9683,'EDC Component Dictionary'!$B$5:$B$37,0)), "Energy Supply")</f>
        <v>Energy Supply</v>
      </c>
      <c r="L9683" s="12">
        <v>0.10195</v>
      </c>
      <c r="M9683" s="12"/>
    </row>
    <row r="9684" spans="1:13" x14ac:dyDescent="0.3">
      <c r="A9684" s="18">
        <v>9682</v>
      </c>
      <c r="B9684" s="18">
        <f t="shared" si="302"/>
        <v>2021</v>
      </c>
      <c r="C9684" s="17">
        <v>44348</v>
      </c>
      <c r="D9684" s="18" t="s">
        <v>130</v>
      </c>
      <c r="E9684" s="18" t="s">
        <v>163</v>
      </c>
      <c r="F9684" s="18" t="str">
        <f t="shared" si="303"/>
        <v>Eversource_EMA-Westport Muni Agg Rate-44348</v>
      </c>
      <c r="G9684" s="11" t="s">
        <v>131</v>
      </c>
      <c r="H9684" s="11" t="s">
        <v>54</v>
      </c>
      <c r="I9684" s="11" t="s">
        <v>99</v>
      </c>
      <c r="J9684" s="11" t="s">
        <v>209</v>
      </c>
      <c r="K9684" s="11" t="str">
        <f>IFERROR(INDEX('EDC Component Dictionary'!$C$5:$C$37,MATCH('Rates Database'!J9684,'EDC Component Dictionary'!$B$5:$B$37,0)), "Energy Supply")</f>
        <v>Energy Supply</v>
      </c>
      <c r="L9684" s="12">
        <v>0.10473</v>
      </c>
      <c r="M9684" s="12"/>
    </row>
    <row r="9685" spans="1:13" x14ac:dyDescent="0.3">
      <c r="A9685" s="18">
        <v>9683</v>
      </c>
      <c r="B9685" s="18">
        <f t="shared" si="302"/>
        <v>2021</v>
      </c>
      <c r="C9685" s="17">
        <v>44348</v>
      </c>
      <c r="D9685" s="18" t="s">
        <v>130</v>
      </c>
      <c r="E9685" s="18" t="s">
        <v>164</v>
      </c>
      <c r="F9685" s="18" t="str">
        <f t="shared" si="303"/>
        <v>National Grid-West Brookfield Muni Agg Rate-44348</v>
      </c>
      <c r="G9685" s="11" t="s">
        <v>131</v>
      </c>
      <c r="H9685" s="11" t="s">
        <v>54</v>
      </c>
      <c r="I9685" s="11" t="s">
        <v>99</v>
      </c>
      <c r="J9685" s="11" t="s">
        <v>177</v>
      </c>
      <c r="K9685" s="11" t="str">
        <f>IFERROR(INDEX('EDC Component Dictionary'!$C$5:$C$37,MATCH('Rates Database'!J9685,'EDC Component Dictionary'!$B$5:$B$37,0)), "Energy Supply")</f>
        <v>Energy Supply</v>
      </c>
      <c r="L9685" s="12">
        <v>0.10482</v>
      </c>
      <c r="M9685" s="12"/>
    </row>
    <row r="9686" spans="1:13" x14ac:dyDescent="0.3">
      <c r="A9686" s="18">
        <v>9684</v>
      </c>
      <c r="B9686" s="18">
        <f t="shared" si="302"/>
        <v>2021</v>
      </c>
      <c r="C9686" s="17">
        <v>44348</v>
      </c>
      <c r="D9686" s="18" t="s">
        <v>130</v>
      </c>
      <c r="E9686" s="18" t="s">
        <v>163</v>
      </c>
      <c r="F9686" s="18" t="str">
        <f t="shared" si="303"/>
        <v>Eversource_EMA-Somerville Muni Agg Rate-44348</v>
      </c>
      <c r="G9686" s="11" t="s">
        <v>131</v>
      </c>
      <c r="H9686" s="11" t="s">
        <v>54</v>
      </c>
      <c r="I9686" s="11" t="s">
        <v>99</v>
      </c>
      <c r="J9686" s="11" t="s">
        <v>212</v>
      </c>
      <c r="K9686" s="11" t="str">
        <f>IFERROR(INDEX('EDC Component Dictionary'!$C$5:$C$37,MATCH('Rates Database'!J9686,'EDC Component Dictionary'!$B$5:$B$37,0)), "Energy Supply")</f>
        <v>Energy Supply</v>
      </c>
      <c r="L9686" s="12">
        <v>0.10606</v>
      </c>
      <c r="M9686" s="12"/>
    </row>
    <row r="9687" spans="1:13" x14ac:dyDescent="0.3">
      <c r="A9687" s="18">
        <v>9685</v>
      </c>
      <c r="B9687" s="18">
        <f t="shared" si="302"/>
        <v>2021</v>
      </c>
      <c r="C9687" s="17">
        <v>44348</v>
      </c>
      <c r="D9687" s="18" t="s">
        <v>130</v>
      </c>
      <c r="E9687" s="18" t="s">
        <v>164</v>
      </c>
      <c r="F9687" s="18" t="str">
        <f t="shared" si="303"/>
        <v>National Grid-Gardner Muni Agg Rate-44348</v>
      </c>
      <c r="G9687" s="11" t="s">
        <v>131</v>
      </c>
      <c r="H9687" s="11" t="s">
        <v>54</v>
      </c>
      <c r="I9687" s="11" t="s">
        <v>99</v>
      </c>
      <c r="J9687" s="11" t="s">
        <v>179</v>
      </c>
      <c r="K9687" s="11" t="str">
        <f>IFERROR(INDEX('EDC Component Dictionary'!$C$5:$C$37,MATCH('Rates Database'!J9687,'EDC Component Dictionary'!$B$5:$B$37,0)), "Energy Supply")</f>
        <v>Energy Supply</v>
      </c>
      <c r="L9687" s="12">
        <v>0.10521</v>
      </c>
      <c r="M9687" s="12"/>
    </row>
    <row r="9688" spans="1:13" x14ac:dyDescent="0.3">
      <c r="A9688" s="18">
        <v>9686</v>
      </c>
      <c r="B9688" s="18">
        <f t="shared" si="302"/>
        <v>2021</v>
      </c>
      <c r="C9688" s="17">
        <v>44348</v>
      </c>
      <c r="D9688" s="18" t="s">
        <v>130</v>
      </c>
      <c r="E9688" s="18" t="s">
        <v>164</v>
      </c>
      <c r="F9688" s="18" t="str">
        <f t="shared" si="303"/>
        <v>National Grid-Melrose Muni Agg Rate-44348</v>
      </c>
      <c r="G9688" s="11" t="s">
        <v>131</v>
      </c>
      <c r="H9688" s="11" t="s">
        <v>54</v>
      </c>
      <c r="I9688" s="11" t="s">
        <v>99</v>
      </c>
      <c r="J9688" s="11" t="s">
        <v>269</v>
      </c>
      <c r="K9688" s="11" t="str">
        <f>IFERROR(INDEX('EDC Component Dictionary'!$C$5:$C$37,MATCH('Rates Database'!J9688,'EDC Component Dictionary'!$B$5:$B$37,0)), "Energy Supply")</f>
        <v>Energy Supply</v>
      </c>
      <c r="L9688" s="12">
        <v>0.10571</v>
      </c>
      <c r="M9688" s="12"/>
    </row>
    <row r="9689" spans="1:13" x14ac:dyDescent="0.3">
      <c r="A9689" s="18">
        <v>9687</v>
      </c>
      <c r="B9689" s="18">
        <f t="shared" si="302"/>
        <v>2021</v>
      </c>
      <c r="C9689" s="17">
        <v>44348</v>
      </c>
      <c r="D9689" s="18" t="s">
        <v>130</v>
      </c>
      <c r="E9689" s="18" t="s">
        <v>163</v>
      </c>
      <c r="F9689" s="18" t="str">
        <f t="shared" si="303"/>
        <v>Eversource_EMA-Kingston Muni Agg Rate-44348</v>
      </c>
      <c r="G9689" s="11" t="s">
        <v>131</v>
      </c>
      <c r="H9689" s="11" t="s">
        <v>54</v>
      </c>
      <c r="I9689" s="11" t="s">
        <v>99</v>
      </c>
      <c r="J9689" s="11" t="s">
        <v>211</v>
      </c>
      <c r="K9689" s="11" t="str">
        <f>IFERROR(INDEX('EDC Component Dictionary'!$C$5:$C$37,MATCH('Rates Database'!J9689,'EDC Component Dictionary'!$B$5:$B$37,0)), "Energy Supply")</f>
        <v>Energy Supply</v>
      </c>
      <c r="L9689" s="12">
        <v>0.10525</v>
      </c>
      <c r="M9689" s="12"/>
    </row>
    <row r="9690" spans="1:13" x14ac:dyDescent="0.3">
      <c r="A9690" s="18">
        <v>9688</v>
      </c>
      <c r="B9690" s="18">
        <f t="shared" si="302"/>
        <v>2021</v>
      </c>
      <c r="C9690" s="17">
        <v>44348</v>
      </c>
      <c r="D9690" s="18" t="s">
        <v>130</v>
      </c>
      <c r="E9690" s="18" t="s">
        <v>164</v>
      </c>
      <c r="F9690" s="18" t="str">
        <f t="shared" si="303"/>
        <v>National Grid-Pembroke Muni Agg Rate-44348</v>
      </c>
      <c r="G9690" s="11" t="s">
        <v>131</v>
      </c>
      <c r="H9690" s="11" t="s">
        <v>54</v>
      </c>
      <c r="I9690" s="11" t="s">
        <v>99</v>
      </c>
      <c r="J9690" s="11" t="s">
        <v>295</v>
      </c>
      <c r="K9690" s="11" t="str">
        <f>IFERROR(INDEX('EDC Component Dictionary'!$C$5:$C$37,MATCH('Rates Database'!J9690,'EDC Component Dictionary'!$B$5:$B$37,0)), "Energy Supply")</f>
        <v>Energy Supply</v>
      </c>
      <c r="L9690" s="12">
        <v>0.1053</v>
      </c>
      <c r="M9690" s="12"/>
    </row>
    <row r="9691" spans="1:13" x14ac:dyDescent="0.3">
      <c r="A9691" s="18">
        <v>9689</v>
      </c>
      <c r="B9691" s="18">
        <f t="shared" si="302"/>
        <v>2021</v>
      </c>
      <c r="C9691" s="17">
        <v>44348</v>
      </c>
      <c r="D9691" s="18" t="s">
        <v>130</v>
      </c>
      <c r="E9691" s="18" t="s">
        <v>164</v>
      </c>
      <c r="F9691" s="18" t="str">
        <f t="shared" si="303"/>
        <v>National Grid-Shirley Muni Agg Rate-44348</v>
      </c>
      <c r="G9691" s="11" t="s">
        <v>131</v>
      </c>
      <c r="H9691" s="11" t="s">
        <v>54</v>
      </c>
      <c r="I9691" s="11" t="s">
        <v>99</v>
      </c>
      <c r="J9691" s="11" t="s">
        <v>299</v>
      </c>
      <c r="K9691" s="11" t="str">
        <f>IFERROR(INDEX('EDC Component Dictionary'!$C$5:$C$37,MATCH('Rates Database'!J9691,'EDC Component Dictionary'!$B$5:$B$37,0)), "Energy Supply")</f>
        <v>Energy Supply</v>
      </c>
      <c r="L9691" s="12">
        <v>0.10577</v>
      </c>
      <c r="M9691" s="12"/>
    </row>
    <row r="9692" spans="1:13" x14ac:dyDescent="0.3">
      <c r="A9692" s="18">
        <v>9690</v>
      </c>
      <c r="B9692" s="18">
        <f t="shared" si="302"/>
        <v>2021</v>
      </c>
      <c r="C9692" s="17">
        <v>44348</v>
      </c>
      <c r="D9692" s="18" t="s">
        <v>130</v>
      </c>
      <c r="E9692" s="18" t="s">
        <v>164</v>
      </c>
      <c r="F9692" s="18" t="str">
        <f t="shared" si="303"/>
        <v>National Grid-Avon Muni Agg Rate-44348</v>
      </c>
      <c r="G9692" s="11" t="s">
        <v>131</v>
      </c>
      <c r="H9692" s="11" t="s">
        <v>54</v>
      </c>
      <c r="I9692" s="11" t="s">
        <v>99</v>
      </c>
      <c r="J9692" s="11" t="s">
        <v>270</v>
      </c>
      <c r="K9692" s="11" t="str">
        <f>IFERROR(INDEX('EDC Component Dictionary'!$C$5:$C$37,MATCH('Rates Database'!J9692,'EDC Component Dictionary'!$B$5:$B$37,0)), "Energy Supply")</f>
        <v>Energy Supply</v>
      </c>
      <c r="L9692" s="12">
        <v>0.10775</v>
      </c>
      <c r="M9692" s="12"/>
    </row>
    <row r="9693" spans="1:13" x14ac:dyDescent="0.3">
      <c r="A9693" s="18">
        <v>9691</v>
      </c>
      <c r="B9693" s="18">
        <f t="shared" si="302"/>
        <v>2021</v>
      </c>
      <c r="C9693" s="17">
        <v>44348</v>
      </c>
      <c r="D9693" s="18" t="s">
        <v>130</v>
      </c>
      <c r="E9693" s="18" t="s">
        <v>164</v>
      </c>
      <c r="F9693" s="18" t="str">
        <f t="shared" si="303"/>
        <v>National Grid-Harvard Muni Agg Rate-44348</v>
      </c>
      <c r="G9693" s="11" t="s">
        <v>131</v>
      </c>
      <c r="H9693" s="11" t="s">
        <v>54</v>
      </c>
      <c r="I9693" s="11" t="s">
        <v>99</v>
      </c>
      <c r="J9693" s="11" t="s">
        <v>276</v>
      </c>
      <c r="K9693" s="11" t="str">
        <f>IFERROR(INDEX('EDC Component Dictionary'!$C$5:$C$37,MATCH('Rates Database'!J9693,'EDC Component Dictionary'!$B$5:$B$37,0)), "Energy Supply")</f>
        <v>Energy Supply</v>
      </c>
      <c r="L9693" s="12">
        <v>0.10631</v>
      </c>
      <c r="M9693" s="12"/>
    </row>
    <row r="9694" spans="1:13" x14ac:dyDescent="0.3">
      <c r="A9694" s="18">
        <v>9692</v>
      </c>
      <c r="B9694" s="18">
        <f t="shared" si="302"/>
        <v>2021</v>
      </c>
      <c r="C9694" s="17">
        <v>44348</v>
      </c>
      <c r="D9694" s="18" t="s">
        <v>130</v>
      </c>
      <c r="E9694" s="18" t="s">
        <v>163</v>
      </c>
      <c r="F9694" s="18" t="str">
        <f t="shared" si="303"/>
        <v>Eversource_EMA-Millis Muni Agg Rate-44348</v>
      </c>
      <c r="G9694" s="11" t="s">
        <v>131</v>
      </c>
      <c r="H9694" s="11" t="s">
        <v>54</v>
      </c>
      <c r="I9694" s="11" t="s">
        <v>99</v>
      </c>
      <c r="J9694" s="11" t="s">
        <v>300</v>
      </c>
      <c r="K9694" s="11" t="str">
        <f>IFERROR(INDEX('EDC Component Dictionary'!$C$5:$C$37,MATCH('Rates Database'!J9694,'EDC Component Dictionary'!$B$5:$B$37,0)), "Energy Supply")</f>
        <v>Energy Supply</v>
      </c>
      <c r="L9694" s="12">
        <v>0.10648000000000001</v>
      </c>
      <c r="M9694" s="12"/>
    </row>
    <row r="9695" spans="1:13" x14ac:dyDescent="0.3">
      <c r="A9695" s="18">
        <v>9693</v>
      </c>
      <c r="B9695" s="18">
        <f t="shared" si="302"/>
        <v>2021</v>
      </c>
      <c r="C9695" s="17">
        <v>44348</v>
      </c>
      <c r="D9695" s="18" t="s">
        <v>130</v>
      </c>
      <c r="E9695" s="18" t="s">
        <v>164</v>
      </c>
      <c r="F9695" s="18" t="str">
        <f t="shared" si="303"/>
        <v>National Grid-Sutton Muni Agg Rate-44348</v>
      </c>
      <c r="G9695" s="11" t="s">
        <v>131</v>
      </c>
      <c r="H9695" s="11" t="s">
        <v>54</v>
      </c>
      <c r="I9695" s="11" t="s">
        <v>99</v>
      </c>
      <c r="J9695" s="11" t="s">
        <v>233</v>
      </c>
      <c r="K9695" s="11" t="str">
        <f>IFERROR(INDEX('EDC Component Dictionary'!$C$5:$C$37,MATCH('Rates Database'!J9695,'EDC Component Dictionary'!$B$5:$B$37,0)), "Energy Supply")</f>
        <v>Energy Supply</v>
      </c>
      <c r="L9695" s="12">
        <v>0.1066</v>
      </c>
      <c r="M9695" s="12"/>
    </row>
    <row r="9696" spans="1:13" x14ac:dyDescent="0.3">
      <c r="A9696" s="18">
        <v>9694</v>
      </c>
      <c r="B9696" s="18">
        <f t="shared" si="302"/>
        <v>2021</v>
      </c>
      <c r="C9696" s="17">
        <v>44348</v>
      </c>
      <c r="D9696" s="18" t="s">
        <v>130</v>
      </c>
      <c r="E9696" s="18" t="s">
        <v>164</v>
      </c>
      <c r="F9696" s="18" t="str">
        <f t="shared" si="303"/>
        <v>National Grid-Williamstown Muni Agg Rate-44348</v>
      </c>
      <c r="G9696" s="11" t="s">
        <v>131</v>
      </c>
      <c r="H9696" s="11" t="s">
        <v>54</v>
      </c>
      <c r="I9696" s="11" t="s">
        <v>99</v>
      </c>
      <c r="J9696" s="11" t="s">
        <v>225</v>
      </c>
      <c r="K9696" s="11" t="str">
        <f>IFERROR(INDEX('EDC Component Dictionary'!$C$5:$C$37,MATCH('Rates Database'!J9696,'EDC Component Dictionary'!$B$5:$B$37,0)), "Energy Supply")</f>
        <v>Energy Supply</v>
      </c>
      <c r="L9696" s="12">
        <v>0.10671</v>
      </c>
      <c r="M9696" s="12"/>
    </row>
    <row r="9697" spans="1:13" x14ac:dyDescent="0.3">
      <c r="A9697" s="18">
        <v>9695</v>
      </c>
      <c r="B9697" s="18">
        <f t="shared" si="302"/>
        <v>2021</v>
      </c>
      <c r="C9697" s="17">
        <v>44348</v>
      </c>
      <c r="D9697" s="18" t="s">
        <v>130</v>
      </c>
      <c r="E9697" s="18" t="s">
        <v>164</v>
      </c>
      <c r="F9697" s="18" t="str">
        <f t="shared" si="303"/>
        <v>National Grid-Heath Muni Agg Rate-44348</v>
      </c>
      <c r="G9697" s="11" t="s">
        <v>131</v>
      </c>
      <c r="H9697" s="11" t="s">
        <v>54</v>
      </c>
      <c r="I9697" s="11" t="s">
        <v>99</v>
      </c>
      <c r="J9697" s="11" t="s">
        <v>257</v>
      </c>
      <c r="K9697" s="11" t="str">
        <f>IFERROR(INDEX('EDC Component Dictionary'!$C$5:$C$37,MATCH('Rates Database'!J9697,'EDC Component Dictionary'!$B$5:$B$37,0)), "Energy Supply")</f>
        <v>Energy Supply</v>
      </c>
      <c r="L9697" s="12">
        <v>0.10685</v>
      </c>
      <c r="M9697" s="12"/>
    </row>
    <row r="9698" spans="1:13" x14ac:dyDescent="0.3">
      <c r="A9698" s="18">
        <v>9696</v>
      </c>
      <c r="B9698" s="18">
        <f t="shared" si="302"/>
        <v>2021</v>
      </c>
      <c r="C9698" s="17">
        <v>44348</v>
      </c>
      <c r="D9698" s="18" t="s">
        <v>130</v>
      </c>
      <c r="E9698" s="18" t="s">
        <v>164</v>
      </c>
      <c r="F9698" s="18" t="str">
        <f t="shared" si="303"/>
        <v>National Grid-Tewksbury Muni Agg Rate-44348</v>
      </c>
      <c r="G9698" s="11" t="s">
        <v>131</v>
      </c>
      <c r="H9698" s="11" t="s">
        <v>54</v>
      </c>
      <c r="I9698" s="11" t="s">
        <v>99</v>
      </c>
      <c r="J9698" s="11" t="s">
        <v>238</v>
      </c>
      <c r="K9698" s="11" t="str">
        <f>IFERROR(INDEX('EDC Component Dictionary'!$C$5:$C$37,MATCH('Rates Database'!J9698,'EDC Component Dictionary'!$B$5:$B$37,0)), "Energy Supply")</f>
        <v>Energy Supply</v>
      </c>
      <c r="L9698" s="12">
        <v>0.1069</v>
      </c>
      <c r="M9698" s="12"/>
    </row>
    <row r="9699" spans="1:13" x14ac:dyDescent="0.3">
      <c r="A9699" s="18">
        <v>9697</v>
      </c>
      <c r="B9699" s="18">
        <f t="shared" si="302"/>
        <v>2021</v>
      </c>
      <c r="C9699" s="17">
        <v>44348</v>
      </c>
      <c r="D9699" s="18" t="s">
        <v>130</v>
      </c>
      <c r="E9699" s="18" t="s">
        <v>164</v>
      </c>
      <c r="F9699" s="18" t="str">
        <f t="shared" si="303"/>
        <v>National Grid-Tyngsborough Muni Agg Rate-44348</v>
      </c>
      <c r="G9699" s="11" t="s">
        <v>131</v>
      </c>
      <c r="H9699" s="11" t="s">
        <v>54</v>
      </c>
      <c r="I9699" s="11" t="s">
        <v>99</v>
      </c>
      <c r="J9699" s="11" t="s">
        <v>261</v>
      </c>
      <c r="K9699" s="11" t="str">
        <f>IFERROR(INDEX('EDC Component Dictionary'!$C$5:$C$37,MATCH('Rates Database'!J9699,'EDC Component Dictionary'!$B$5:$B$37,0)), "Energy Supply")</f>
        <v>Energy Supply</v>
      </c>
      <c r="L9699" s="12">
        <v>0.10692</v>
      </c>
      <c r="M9699" s="12"/>
    </row>
    <row r="9700" spans="1:13" x14ac:dyDescent="0.3">
      <c r="A9700" s="18">
        <v>9698</v>
      </c>
      <c r="B9700" s="18">
        <f t="shared" si="302"/>
        <v>2021</v>
      </c>
      <c r="C9700" s="17">
        <v>44348</v>
      </c>
      <c r="D9700" s="18" t="s">
        <v>130</v>
      </c>
      <c r="E9700" s="18" t="s">
        <v>163</v>
      </c>
      <c r="F9700" s="18" t="str">
        <f t="shared" si="303"/>
        <v>Eversource_EMA-Sudbury Muni Agg Rate-44348</v>
      </c>
      <c r="G9700" s="11" t="s">
        <v>131</v>
      </c>
      <c r="H9700" s="11" t="s">
        <v>54</v>
      </c>
      <c r="I9700" s="11" t="s">
        <v>99</v>
      </c>
      <c r="J9700" s="11" t="s">
        <v>227</v>
      </c>
      <c r="K9700" s="11" t="str">
        <f>IFERROR(INDEX('EDC Component Dictionary'!$C$5:$C$37,MATCH('Rates Database'!J9700,'EDC Component Dictionary'!$B$5:$B$37,0)), "Energy Supply")</f>
        <v>Energy Supply</v>
      </c>
      <c r="L9700" s="12">
        <v>0.10775</v>
      </c>
      <c r="M9700" s="12"/>
    </row>
    <row r="9701" spans="1:13" x14ac:dyDescent="0.3">
      <c r="A9701" s="18">
        <v>9699</v>
      </c>
      <c r="B9701" s="18">
        <f t="shared" si="302"/>
        <v>2021</v>
      </c>
      <c r="C9701" s="17">
        <v>44348</v>
      </c>
      <c r="D9701" s="18" t="s">
        <v>130</v>
      </c>
      <c r="E9701" s="18" t="s">
        <v>164</v>
      </c>
      <c r="F9701" s="18" t="str">
        <f t="shared" si="303"/>
        <v>National Grid-Halifax Muni Agg Rate-44348</v>
      </c>
      <c r="G9701" s="11" t="s">
        <v>131</v>
      </c>
      <c r="H9701" s="11" t="s">
        <v>54</v>
      </c>
      <c r="I9701" s="11" t="s">
        <v>99</v>
      </c>
      <c r="J9701" s="11" t="s">
        <v>230</v>
      </c>
      <c r="K9701" s="11" t="str">
        <f>IFERROR(INDEX('EDC Component Dictionary'!$C$5:$C$37,MATCH('Rates Database'!J9701,'EDC Component Dictionary'!$B$5:$B$37,0)), "Energy Supply")</f>
        <v>Energy Supply</v>
      </c>
      <c r="L9701" s="12">
        <v>0.10716000000000001</v>
      </c>
      <c r="M9701" s="12"/>
    </row>
    <row r="9702" spans="1:13" x14ac:dyDescent="0.3">
      <c r="A9702" s="18">
        <v>9700</v>
      </c>
      <c r="B9702" s="18">
        <f t="shared" si="302"/>
        <v>2021</v>
      </c>
      <c r="C9702" s="17">
        <v>44348</v>
      </c>
      <c r="D9702" s="18" t="s">
        <v>130</v>
      </c>
      <c r="E9702" s="18" t="s">
        <v>164</v>
      </c>
      <c r="F9702" s="18" t="str">
        <f t="shared" si="303"/>
        <v>National Grid-Franklin Muni Agg Rate-44348</v>
      </c>
      <c r="G9702" s="11" t="s">
        <v>131</v>
      </c>
      <c r="H9702" s="11" t="s">
        <v>54</v>
      </c>
      <c r="I9702" s="11" t="s">
        <v>99</v>
      </c>
      <c r="J9702" s="11" t="s">
        <v>296</v>
      </c>
      <c r="K9702" s="11" t="str">
        <f>IFERROR(INDEX('EDC Component Dictionary'!$C$5:$C$37,MATCH('Rates Database'!J9702,'EDC Component Dictionary'!$B$5:$B$37,0)), "Energy Supply")</f>
        <v>Energy Supply</v>
      </c>
      <c r="L9702" s="12">
        <v>0.10725</v>
      </c>
      <c r="M9702" s="12"/>
    </row>
    <row r="9703" spans="1:13" x14ac:dyDescent="0.3">
      <c r="A9703" s="18">
        <v>9701</v>
      </c>
      <c r="B9703" s="18">
        <f t="shared" si="302"/>
        <v>2021</v>
      </c>
      <c r="C9703" s="17">
        <v>44348</v>
      </c>
      <c r="D9703" s="18" t="s">
        <v>130</v>
      </c>
      <c r="E9703" s="18" t="s">
        <v>164</v>
      </c>
      <c r="F9703" s="18" t="str">
        <f t="shared" si="303"/>
        <v>National Grid-Rockland Muni Agg Rate-44348</v>
      </c>
      <c r="G9703" s="11" t="s">
        <v>131</v>
      </c>
      <c r="H9703" s="11" t="s">
        <v>54</v>
      </c>
      <c r="I9703" s="11" t="s">
        <v>99</v>
      </c>
      <c r="J9703" s="11" t="s">
        <v>271</v>
      </c>
      <c r="K9703" s="11" t="str">
        <f>IFERROR(INDEX('EDC Component Dictionary'!$C$5:$C$37,MATCH('Rates Database'!J9703,'EDC Component Dictionary'!$B$5:$B$37,0)), "Energy Supply")</f>
        <v>Energy Supply</v>
      </c>
      <c r="L9703" s="12">
        <v>0.10759000000000001</v>
      </c>
      <c r="M9703" s="12"/>
    </row>
    <row r="9704" spans="1:13" x14ac:dyDescent="0.3">
      <c r="A9704" s="18">
        <v>9702</v>
      </c>
      <c r="B9704" s="18">
        <f t="shared" si="302"/>
        <v>2021</v>
      </c>
      <c r="C9704" s="17">
        <v>44348</v>
      </c>
      <c r="D9704" s="18" t="s">
        <v>130</v>
      </c>
      <c r="E9704" s="18" t="s">
        <v>164</v>
      </c>
      <c r="F9704" s="18" t="str">
        <f t="shared" si="303"/>
        <v>National Grid-Bellingham Muni Agg Rate-44348</v>
      </c>
      <c r="G9704" s="11" t="s">
        <v>131</v>
      </c>
      <c r="H9704" s="11" t="s">
        <v>54</v>
      </c>
      <c r="I9704" s="11" t="s">
        <v>99</v>
      </c>
      <c r="J9704" s="11" t="s">
        <v>244</v>
      </c>
      <c r="K9704" s="11" t="str">
        <f>IFERROR(INDEX('EDC Component Dictionary'!$C$5:$C$37,MATCH('Rates Database'!J9704,'EDC Component Dictionary'!$B$5:$B$37,0)), "Energy Supply")</f>
        <v>Energy Supply</v>
      </c>
      <c r="L9704" s="12">
        <v>0.10764</v>
      </c>
      <c r="M9704" s="12"/>
    </row>
    <row r="9705" spans="1:13" x14ac:dyDescent="0.3">
      <c r="A9705" s="18">
        <v>9703</v>
      </c>
      <c r="B9705" s="18">
        <f t="shared" si="302"/>
        <v>2021</v>
      </c>
      <c r="C9705" s="17">
        <v>44348</v>
      </c>
      <c r="D9705" s="18" t="s">
        <v>130</v>
      </c>
      <c r="E9705" s="18" t="s">
        <v>164</v>
      </c>
      <c r="F9705" s="18" t="str">
        <f t="shared" si="303"/>
        <v>National Grid-Egremont Muni Agg Rate-44348</v>
      </c>
      <c r="G9705" s="11" t="s">
        <v>131</v>
      </c>
      <c r="H9705" s="11" t="s">
        <v>54</v>
      </c>
      <c r="I9705" s="11" t="s">
        <v>99</v>
      </c>
      <c r="J9705" s="11" t="s">
        <v>248</v>
      </c>
      <c r="K9705" s="11" t="str">
        <f>IFERROR(INDEX('EDC Component Dictionary'!$C$5:$C$37,MATCH('Rates Database'!J9705,'EDC Component Dictionary'!$B$5:$B$37,0)), "Energy Supply")</f>
        <v>Energy Supply</v>
      </c>
      <c r="L9705" s="12">
        <v>0.10786999999999999</v>
      </c>
      <c r="M9705" s="12"/>
    </row>
    <row r="9706" spans="1:13" x14ac:dyDescent="0.3">
      <c r="A9706" s="18">
        <v>9704</v>
      </c>
      <c r="B9706" s="18">
        <f t="shared" si="302"/>
        <v>2021</v>
      </c>
      <c r="C9706" s="17">
        <v>44348</v>
      </c>
      <c r="D9706" s="18" t="s">
        <v>130</v>
      </c>
      <c r="E9706" s="18" t="s">
        <v>164</v>
      </c>
      <c r="F9706" s="18" t="str">
        <f t="shared" si="303"/>
        <v>National Grid-North Andover Muni Agg Rate-44348</v>
      </c>
      <c r="G9706" s="11" t="s">
        <v>131</v>
      </c>
      <c r="H9706" s="11" t="s">
        <v>54</v>
      </c>
      <c r="I9706" s="11" t="s">
        <v>99</v>
      </c>
      <c r="J9706" s="11" t="s">
        <v>259</v>
      </c>
      <c r="K9706" s="11" t="str">
        <f>IFERROR(INDEX('EDC Component Dictionary'!$C$5:$C$37,MATCH('Rates Database'!J9706,'EDC Component Dictionary'!$B$5:$B$37,0)), "Energy Supply")</f>
        <v>Energy Supply</v>
      </c>
      <c r="L9706" s="12">
        <v>0.1079</v>
      </c>
      <c r="M9706" s="12"/>
    </row>
    <row r="9707" spans="1:13" x14ac:dyDescent="0.3">
      <c r="A9707" s="18">
        <v>9705</v>
      </c>
      <c r="B9707" s="18">
        <f t="shared" si="302"/>
        <v>2021</v>
      </c>
      <c r="C9707" s="17">
        <v>44348</v>
      </c>
      <c r="D9707" s="18" t="s">
        <v>130</v>
      </c>
      <c r="E9707" s="18" t="s">
        <v>163</v>
      </c>
      <c r="F9707" s="18" t="str">
        <f t="shared" si="303"/>
        <v>Eversource_EMA-Dedham Muni Agg Rate-44348</v>
      </c>
      <c r="G9707" s="11" t="s">
        <v>131</v>
      </c>
      <c r="H9707" s="11" t="s">
        <v>54</v>
      </c>
      <c r="I9707" s="11" t="s">
        <v>99</v>
      </c>
      <c r="J9707" s="11" t="s">
        <v>278</v>
      </c>
      <c r="K9707" s="11" t="str">
        <f>IFERROR(INDEX('EDC Component Dictionary'!$C$5:$C$37,MATCH('Rates Database'!J9707,'EDC Component Dictionary'!$B$5:$B$37,0)), "Energy Supply")</f>
        <v>Energy Supply</v>
      </c>
      <c r="L9707" s="12">
        <v>0.10796</v>
      </c>
      <c r="M9707" s="12"/>
    </row>
    <row r="9708" spans="1:13" x14ac:dyDescent="0.3">
      <c r="A9708" s="18">
        <v>9706</v>
      </c>
      <c r="B9708" s="18">
        <f t="shared" si="302"/>
        <v>2021</v>
      </c>
      <c r="C9708" s="17">
        <v>44348</v>
      </c>
      <c r="D9708" s="18" t="s">
        <v>130</v>
      </c>
      <c r="E9708" s="18" t="s">
        <v>163</v>
      </c>
      <c r="F9708" s="18" t="str">
        <f t="shared" si="303"/>
        <v>Eversource_EMA-Lexington Muni Agg Rate-44348</v>
      </c>
      <c r="G9708" s="11" t="s">
        <v>131</v>
      </c>
      <c r="H9708" s="11" t="s">
        <v>54</v>
      </c>
      <c r="I9708" s="11" t="s">
        <v>99</v>
      </c>
      <c r="J9708" s="11" t="s">
        <v>254</v>
      </c>
      <c r="K9708" s="11" t="str">
        <f>IFERROR(INDEX('EDC Component Dictionary'!$C$5:$C$37,MATCH('Rates Database'!J9708,'EDC Component Dictionary'!$B$5:$B$37,0)), "Energy Supply")</f>
        <v>Energy Supply</v>
      </c>
      <c r="L9708" s="12">
        <v>0.10798000000000001</v>
      </c>
      <c r="M9708" s="12"/>
    </row>
    <row r="9709" spans="1:13" x14ac:dyDescent="0.3">
      <c r="A9709" s="18">
        <v>9707</v>
      </c>
      <c r="B9709" s="18">
        <f t="shared" si="302"/>
        <v>2021</v>
      </c>
      <c r="C9709" s="17">
        <v>44348</v>
      </c>
      <c r="D9709" s="18" t="s">
        <v>130</v>
      </c>
      <c r="E9709" s="18" t="s">
        <v>164</v>
      </c>
      <c r="F9709" s="18" t="str">
        <f t="shared" si="303"/>
        <v>National Grid-Haverhill Muni Agg Rate-44348</v>
      </c>
      <c r="G9709" s="11" t="s">
        <v>131</v>
      </c>
      <c r="H9709" s="11" t="s">
        <v>54</v>
      </c>
      <c r="I9709" s="11" t="s">
        <v>99</v>
      </c>
      <c r="J9709" s="11" t="s">
        <v>297</v>
      </c>
      <c r="K9709" s="11" t="str">
        <f>IFERROR(INDEX('EDC Component Dictionary'!$C$5:$C$37,MATCH('Rates Database'!J9709,'EDC Component Dictionary'!$B$5:$B$37,0)), "Energy Supply")</f>
        <v>Energy Supply</v>
      </c>
      <c r="L9709" s="12">
        <v>0.1086</v>
      </c>
      <c r="M9709" s="12"/>
    </row>
    <row r="9710" spans="1:13" x14ac:dyDescent="0.3">
      <c r="A9710" s="18">
        <v>9708</v>
      </c>
      <c r="B9710" s="18">
        <f t="shared" si="302"/>
        <v>2021</v>
      </c>
      <c r="C9710" s="17">
        <v>44348</v>
      </c>
      <c r="D9710" s="18" t="s">
        <v>130</v>
      </c>
      <c r="E9710" s="18" t="s">
        <v>163</v>
      </c>
      <c r="F9710" s="18" t="str">
        <f t="shared" si="303"/>
        <v>Eversource_EMA-Fairhaven Muni Agg Rate-44348</v>
      </c>
      <c r="G9710" s="11" t="s">
        <v>131</v>
      </c>
      <c r="H9710" s="11" t="s">
        <v>54</v>
      </c>
      <c r="I9710" s="11" t="s">
        <v>99</v>
      </c>
      <c r="J9710" s="11" t="s">
        <v>193</v>
      </c>
      <c r="K9710" s="11" t="str">
        <f>IFERROR(INDEX('EDC Component Dictionary'!$C$5:$C$37,MATCH('Rates Database'!J9710,'EDC Component Dictionary'!$B$5:$B$37,0)), "Energy Supply")</f>
        <v>Energy Supply</v>
      </c>
      <c r="L9710" s="12">
        <v>0.10858</v>
      </c>
      <c r="M9710" s="12"/>
    </row>
    <row r="9711" spans="1:13" x14ac:dyDescent="0.3">
      <c r="A9711" s="18">
        <v>9709</v>
      </c>
      <c r="B9711" s="18">
        <f t="shared" si="302"/>
        <v>2021</v>
      </c>
      <c r="C9711" s="17">
        <v>44348</v>
      </c>
      <c r="D9711" s="18" t="s">
        <v>130</v>
      </c>
      <c r="E9711" s="18" t="s">
        <v>164</v>
      </c>
      <c r="F9711" s="18" t="str">
        <f t="shared" si="303"/>
        <v>National Grid-Grafton Muni Agg Rate-44348</v>
      </c>
      <c r="G9711" s="11" t="s">
        <v>131</v>
      </c>
      <c r="H9711" s="11" t="s">
        <v>54</v>
      </c>
      <c r="I9711" s="11" t="s">
        <v>99</v>
      </c>
      <c r="J9711" s="11" t="s">
        <v>229</v>
      </c>
      <c r="K9711" s="11" t="str">
        <f>IFERROR(INDEX('EDC Component Dictionary'!$C$5:$C$37,MATCH('Rates Database'!J9711,'EDC Component Dictionary'!$B$5:$B$37,0)), "Energy Supply")</f>
        <v>Energy Supply</v>
      </c>
      <c r="L9711" s="12">
        <v>0.10911</v>
      </c>
      <c r="M9711" s="12"/>
    </row>
    <row r="9712" spans="1:13" x14ac:dyDescent="0.3">
      <c r="A9712" s="18">
        <v>9710</v>
      </c>
      <c r="B9712" s="18">
        <f t="shared" si="302"/>
        <v>2021</v>
      </c>
      <c r="C9712" s="17">
        <v>44348</v>
      </c>
      <c r="D9712" s="18" t="s">
        <v>130</v>
      </c>
      <c r="E9712" s="18" t="s">
        <v>163</v>
      </c>
      <c r="F9712" s="18" t="str">
        <f t="shared" si="303"/>
        <v>Eversource_EMA-Waltham Muni Agg Rate-44348</v>
      </c>
      <c r="G9712" s="11" t="s">
        <v>131</v>
      </c>
      <c r="H9712" s="11" t="s">
        <v>54</v>
      </c>
      <c r="I9712" s="11" t="s">
        <v>99</v>
      </c>
      <c r="J9712" s="11" t="s">
        <v>304</v>
      </c>
      <c r="K9712" s="11" t="str">
        <f>IFERROR(INDEX('EDC Component Dictionary'!$C$5:$C$37,MATCH('Rates Database'!J9712,'EDC Component Dictionary'!$B$5:$B$37,0)), "Energy Supply")</f>
        <v>Energy Supply</v>
      </c>
      <c r="L9712" s="12">
        <v>0.10935</v>
      </c>
      <c r="M9712" s="12"/>
    </row>
    <row r="9713" spans="1:13" x14ac:dyDescent="0.3">
      <c r="A9713" s="18">
        <v>9711</v>
      </c>
      <c r="B9713" s="18">
        <f t="shared" si="302"/>
        <v>2021</v>
      </c>
      <c r="C9713" s="17">
        <v>44348</v>
      </c>
      <c r="D9713" s="18" t="s">
        <v>130</v>
      </c>
      <c r="E9713" s="18" t="s">
        <v>164</v>
      </c>
      <c r="F9713" s="18" t="str">
        <f t="shared" si="303"/>
        <v>National Grid-Southborough Muni Agg Rate-44348</v>
      </c>
      <c r="G9713" s="11" t="s">
        <v>131</v>
      </c>
      <c r="H9713" s="11" t="s">
        <v>54</v>
      </c>
      <c r="I9713" s="11" t="s">
        <v>99</v>
      </c>
      <c r="J9713" s="11" t="s">
        <v>231</v>
      </c>
      <c r="K9713" s="11" t="str">
        <f>IFERROR(INDEX('EDC Component Dictionary'!$C$5:$C$37,MATCH('Rates Database'!J9713,'EDC Component Dictionary'!$B$5:$B$37,0)), "Energy Supply")</f>
        <v>Energy Supply</v>
      </c>
      <c r="L9713" s="12">
        <v>0.10936</v>
      </c>
      <c r="M9713" s="12"/>
    </row>
    <row r="9714" spans="1:13" x14ac:dyDescent="0.3">
      <c r="A9714" s="18">
        <v>9712</v>
      </c>
      <c r="B9714" s="18">
        <f t="shared" si="302"/>
        <v>2021</v>
      </c>
      <c r="C9714" s="17">
        <v>44348</v>
      </c>
      <c r="D9714" s="18" t="s">
        <v>130</v>
      </c>
      <c r="E9714" s="18" t="s">
        <v>163</v>
      </c>
      <c r="F9714" s="18" t="str">
        <f t="shared" si="303"/>
        <v>Eversource_EMA-Acton Muni Agg Rate-44348</v>
      </c>
      <c r="G9714" s="11" t="s">
        <v>131</v>
      </c>
      <c r="H9714" s="11" t="s">
        <v>54</v>
      </c>
      <c r="I9714" s="11" t="s">
        <v>99</v>
      </c>
      <c r="J9714" s="11" t="s">
        <v>226</v>
      </c>
      <c r="K9714" s="11" t="str">
        <f>IFERROR(INDEX('EDC Component Dictionary'!$C$5:$C$37,MATCH('Rates Database'!J9714,'EDC Component Dictionary'!$B$5:$B$37,0)), "Energy Supply")</f>
        <v>Energy Supply</v>
      </c>
      <c r="L9714" s="12">
        <v>0.11036</v>
      </c>
      <c r="M9714" s="12"/>
    </row>
    <row r="9715" spans="1:13" x14ac:dyDescent="0.3">
      <c r="A9715" s="18">
        <v>9713</v>
      </c>
      <c r="B9715" s="18">
        <f t="shared" si="302"/>
        <v>2021</v>
      </c>
      <c r="C9715" s="17">
        <v>44348</v>
      </c>
      <c r="D9715" s="18" t="s">
        <v>130</v>
      </c>
      <c r="E9715" s="18" t="s">
        <v>36</v>
      </c>
      <c r="F9715" s="18" t="str">
        <f t="shared" si="303"/>
        <v>Unitil-Lunenburg Muni Agg Rate-44348</v>
      </c>
      <c r="G9715" s="11" t="s">
        <v>131</v>
      </c>
      <c r="H9715" s="11" t="s">
        <v>54</v>
      </c>
      <c r="I9715" s="11" t="s">
        <v>99</v>
      </c>
      <c r="J9715" s="11" t="s">
        <v>239</v>
      </c>
      <c r="K9715" s="11" t="str">
        <f>IFERROR(INDEX('EDC Component Dictionary'!$C$5:$C$37,MATCH('Rates Database'!J9715,'EDC Component Dictionary'!$B$5:$B$37,0)), "Energy Supply")</f>
        <v>Energy Supply</v>
      </c>
      <c r="L9715" s="12">
        <v>0.10997999999999999</v>
      </c>
      <c r="M9715" s="12"/>
    </row>
    <row r="9716" spans="1:13" x14ac:dyDescent="0.3">
      <c r="A9716" s="18">
        <v>9714</v>
      </c>
      <c r="B9716" s="18">
        <f t="shared" si="302"/>
        <v>2021</v>
      </c>
      <c r="C9716" s="17">
        <v>44348</v>
      </c>
      <c r="D9716" s="18" t="s">
        <v>130</v>
      </c>
      <c r="E9716" s="18" t="s">
        <v>163</v>
      </c>
      <c r="F9716" s="18" t="str">
        <f t="shared" si="303"/>
        <v>Eversource_EMA-Arlington Muni Agg Rate-44348</v>
      </c>
      <c r="G9716" s="11" t="s">
        <v>131</v>
      </c>
      <c r="H9716" s="11" t="s">
        <v>54</v>
      </c>
      <c r="I9716" s="11" t="s">
        <v>99</v>
      </c>
      <c r="J9716" s="11" t="s">
        <v>228</v>
      </c>
      <c r="K9716" s="11" t="str">
        <f>IFERROR(INDEX('EDC Component Dictionary'!$C$5:$C$37,MATCH('Rates Database'!J9716,'EDC Component Dictionary'!$B$5:$B$37,0)), "Energy Supply")</f>
        <v>Energy Supply</v>
      </c>
      <c r="L9716" s="12">
        <v>0.11178</v>
      </c>
      <c r="M9716" s="12"/>
    </row>
    <row r="9717" spans="1:13" x14ac:dyDescent="0.3">
      <c r="A9717" s="18">
        <v>9715</v>
      </c>
      <c r="B9717" s="18">
        <f t="shared" si="302"/>
        <v>2021</v>
      </c>
      <c r="C9717" s="17">
        <v>44348</v>
      </c>
      <c r="D9717" s="18" t="s">
        <v>130</v>
      </c>
      <c r="E9717" s="18" t="s">
        <v>164</v>
      </c>
      <c r="F9717" s="18" t="str">
        <f t="shared" si="303"/>
        <v>National Grid-Salisbury Muni Agg Rate-44348</v>
      </c>
      <c r="G9717" s="11" t="s">
        <v>131</v>
      </c>
      <c r="H9717" s="11" t="s">
        <v>54</v>
      </c>
      <c r="I9717" s="11" t="s">
        <v>99</v>
      </c>
      <c r="J9717" s="11" t="s">
        <v>241</v>
      </c>
      <c r="K9717" s="11" t="str">
        <f>IFERROR(INDEX('EDC Component Dictionary'!$C$5:$C$37,MATCH('Rates Database'!J9717,'EDC Component Dictionary'!$B$5:$B$37,0)), "Energy Supply")</f>
        <v>Energy Supply</v>
      </c>
      <c r="L9717" s="12">
        <v>0.11065</v>
      </c>
      <c r="M9717" s="12"/>
    </row>
    <row r="9718" spans="1:13" x14ac:dyDescent="0.3">
      <c r="A9718" s="18">
        <v>9716</v>
      </c>
      <c r="B9718" s="18">
        <f t="shared" si="302"/>
        <v>2021</v>
      </c>
      <c r="C9718" s="17">
        <v>44348</v>
      </c>
      <c r="D9718" s="18" t="s">
        <v>130</v>
      </c>
      <c r="E9718" s="18" t="s">
        <v>164</v>
      </c>
      <c r="F9718" s="18" t="str">
        <f t="shared" si="303"/>
        <v>National Grid-Gloucester Muni Agg Rate-44348</v>
      </c>
      <c r="G9718" s="11" t="s">
        <v>131</v>
      </c>
      <c r="H9718" s="11" t="s">
        <v>54</v>
      </c>
      <c r="I9718" s="11" t="s">
        <v>99</v>
      </c>
      <c r="J9718" s="11" t="s">
        <v>242</v>
      </c>
      <c r="K9718" s="11" t="str">
        <f>IFERROR(INDEX('EDC Component Dictionary'!$C$5:$C$37,MATCH('Rates Database'!J9718,'EDC Component Dictionary'!$B$5:$B$37,0)), "Energy Supply")</f>
        <v>Energy Supply</v>
      </c>
      <c r="L9718" s="12">
        <v>0.11135</v>
      </c>
      <c r="M9718" s="12"/>
    </row>
    <row r="9719" spans="1:13" x14ac:dyDescent="0.3">
      <c r="A9719" s="18">
        <v>9717</v>
      </c>
      <c r="B9719" s="18">
        <f t="shared" si="302"/>
        <v>2021</v>
      </c>
      <c r="C9719" s="17">
        <v>44348</v>
      </c>
      <c r="D9719" s="18" t="s">
        <v>130</v>
      </c>
      <c r="E9719" s="18" t="s">
        <v>163</v>
      </c>
      <c r="F9719" s="18" t="str">
        <f t="shared" si="303"/>
        <v>Eversource_EMA-Bedford Muni Agg Rate-44348</v>
      </c>
      <c r="G9719" s="11" t="s">
        <v>131</v>
      </c>
      <c r="H9719" s="11" t="s">
        <v>54</v>
      </c>
      <c r="I9719" s="11" t="s">
        <v>99</v>
      </c>
      <c r="J9719" s="11" t="s">
        <v>274</v>
      </c>
      <c r="K9719" s="11" t="str">
        <f>IFERROR(INDEX('EDC Component Dictionary'!$C$5:$C$37,MATCH('Rates Database'!J9719,'EDC Component Dictionary'!$B$5:$B$37,0)), "Energy Supply")</f>
        <v>Energy Supply</v>
      </c>
      <c r="L9719" s="12">
        <v>0.11139</v>
      </c>
      <c r="M9719" s="12"/>
    </row>
    <row r="9720" spans="1:13" x14ac:dyDescent="0.3">
      <c r="A9720" s="18">
        <v>9718</v>
      </c>
      <c r="B9720" s="18">
        <f t="shared" si="302"/>
        <v>2021</v>
      </c>
      <c r="C9720" s="17">
        <v>44348</v>
      </c>
      <c r="D9720" s="18" t="s">
        <v>130</v>
      </c>
      <c r="E9720" s="18" t="s">
        <v>164</v>
      </c>
      <c r="F9720" s="18" t="str">
        <f t="shared" si="303"/>
        <v>National Grid-Salem Muni Agg Rate-44348</v>
      </c>
      <c r="G9720" s="11" t="s">
        <v>131</v>
      </c>
      <c r="H9720" s="11" t="s">
        <v>54</v>
      </c>
      <c r="I9720" s="11" t="s">
        <v>99</v>
      </c>
      <c r="J9720" s="11" t="s">
        <v>175</v>
      </c>
      <c r="K9720" s="11" t="str">
        <f>IFERROR(INDEX('EDC Component Dictionary'!$C$5:$C$37,MATCH('Rates Database'!J9720,'EDC Component Dictionary'!$B$5:$B$37,0)), "Energy Supply")</f>
        <v>Energy Supply</v>
      </c>
      <c r="L9720" s="12">
        <v>0.11104</v>
      </c>
      <c r="M9720" s="12"/>
    </row>
    <row r="9721" spans="1:13" x14ac:dyDescent="0.3">
      <c r="A9721" s="18">
        <v>9719</v>
      </c>
      <c r="B9721" s="18">
        <f t="shared" si="302"/>
        <v>2021</v>
      </c>
      <c r="C9721" s="17">
        <v>44348</v>
      </c>
      <c r="D9721" s="18" t="s">
        <v>130</v>
      </c>
      <c r="E9721" s="18" t="s">
        <v>163</v>
      </c>
      <c r="F9721" s="18" t="str">
        <f t="shared" si="303"/>
        <v>Eversource_EMA-Winchester Muni Agg Rate-44348</v>
      </c>
      <c r="G9721" s="11" t="s">
        <v>131</v>
      </c>
      <c r="H9721" s="11" t="s">
        <v>54</v>
      </c>
      <c r="I9721" s="11" t="s">
        <v>99</v>
      </c>
      <c r="J9721" s="11" t="s">
        <v>232</v>
      </c>
      <c r="K9721" s="11" t="str">
        <f>IFERROR(INDEX('EDC Component Dictionary'!$C$5:$C$37,MATCH('Rates Database'!J9721,'EDC Component Dictionary'!$B$5:$B$37,0)), "Energy Supply")</f>
        <v>Energy Supply</v>
      </c>
      <c r="L9721" s="12">
        <v>0.11230999999999999</v>
      </c>
      <c r="M9721" s="12"/>
    </row>
    <row r="9722" spans="1:13" x14ac:dyDescent="0.3">
      <c r="A9722" s="18">
        <v>9720</v>
      </c>
      <c r="B9722" s="18">
        <f t="shared" si="302"/>
        <v>2021</v>
      </c>
      <c r="C9722" s="17">
        <v>44348</v>
      </c>
      <c r="D9722" s="18" t="s">
        <v>130</v>
      </c>
      <c r="E9722" s="18" t="s">
        <v>164</v>
      </c>
      <c r="F9722" s="18" t="str">
        <f t="shared" si="303"/>
        <v>National Grid-Berlin Muni Agg Rate-44348</v>
      </c>
      <c r="G9722" s="11" t="s">
        <v>131</v>
      </c>
      <c r="H9722" s="11" t="s">
        <v>54</v>
      </c>
      <c r="I9722" s="11" t="s">
        <v>99</v>
      </c>
      <c r="J9722" s="11" t="s">
        <v>237</v>
      </c>
      <c r="K9722" s="11" t="str">
        <f>IFERROR(INDEX('EDC Component Dictionary'!$C$5:$C$37,MATCH('Rates Database'!J9722,'EDC Component Dictionary'!$B$5:$B$37,0)), "Energy Supply")</f>
        <v>Energy Supply</v>
      </c>
      <c r="L9722" s="12">
        <v>0.1119</v>
      </c>
      <c r="M9722" s="12"/>
    </row>
    <row r="9723" spans="1:13" x14ac:dyDescent="0.3">
      <c r="A9723" s="18">
        <v>9721</v>
      </c>
      <c r="B9723" s="18">
        <f t="shared" si="302"/>
        <v>2021</v>
      </c>
      <c r="C9723" s="17">
        <v>44348</v>
      </c>
      <c r="D9723" s="18" t="s">
        <v>130</v>
      </c>
      <c r="E9723" s="18" t="s">
        <v>164</v>
      </c>
      <c r="F9723" s="18" t="str">
        <f t="shared" si="303"/>
        <v>National Grid-Hamilton Muni Agg Rate-44348</v>
      </c>
      <c r="G9723" s="11" t="s">
        <v>131</v>
      </c>
      <c r="H9723" s="11" t="s">
        <v>54</v>
      </c>
      <c r="I9723" s="11" t="s">
        <v>99</v>
      </c>
      <c r="J9723" s="11" t="s">
        <v>250</v>
      </c>
      <c r="K9723" s="11" t="str">
        <f>IFERROR(INDEX('EDC Component Dictionary'!$C$5:$C$37,MATCH('Rates Database'!J9723,'EDC Component Dictionary'!$B$5:$B$37,0)), "Energy Supply")</f>
        <v>Energy Supply</v>
      </c>
      <c r="L9723" s="12">
        <v>0.11218</v>
      </c>
      <c r="M9723" s="12"/>
    </row>
    <row r="9724" spans="1:13" x14ac:dyDescent="0.3">
      <c r="A9724" s="18">
        <v>9722</v>
      </c>
      <c r="B9724" s="18">
        <f t="shared" si="302"/>
        <v>2021</v>
      </c>
      <c r="C9724" s="17">
        <v>44348</v>
      </c>
      <c r="D9724" s="18" t="s">
        <v>130</v>
      </c>
      <c r="E9724" s="18" t="s">
        <v>164</v>
      </c>
      <c r="F9724" s="18" t="str">
        <f t="shared" si="303"/>
        <v>National Grid-Nantucket Muni Agg Rate-44348</v>
      </c>
      <c r="G9724" s="11" t="s">
        <v>131</v>
      </c>
      <c r="H9724" s="11" t="s">
        <v>54</v>
      </c>
      <c r="I9724" s="11" t="s">
        <v>99</v>
      </c>
      <c r="J9724" s="11" t="s">
        <v>171</v>
      </c>
      <c r="K9724" s="11" t="str">
        <f>IFERROR(INDEX('EDC Component Dictionary'!$C$5:$C$37,MATCH('Rates Database'!J9724,'EDC Component Dictionary'!$B$5:$B$37,0)), "Energy Supply")</f>
        <v>Energy Supply</v>
      </c>
      <c r="L9724" s="12">
        <v>0.11305999999999999</v>
      </c>
      <c r="M9724" s="12"/>
    </row>
    <row r="9725" spans="1:13" x14ac:dyDescent="0.3">
      <c r="A9725" s="18">
        <v>9723</v>
      </c>
      <c r="B9725" s="18">
        <f t="shared" si="302"/>
        <v>2021</v>
      </c>
      <c r="C9725" s="17">
        <v>44348</v>
      </c>
      <c r="D9725" s="18" t="s">
        <v>130</v>
      </c>
      <c r="E9725" s="18" t="s">
        <v>164</v>
      </c>
      <c r="F9725" s="18" t="str">
        <f t="shared" si="303"/>
        <v>National Grid-West Bridgewater Muni Agg Rate-44348</v>
      </c>
      <c r="G9725" s="11" t="s">
        <v>131</v>
      </c>
      <c r="H9725" s="11" t="s">
        <v>54</v>
      </c>
      <c r="I9725" s="11" t="s">
        <v>99</v>
      </c>
      <c r="J9725" s="11" t="s">
        <v>247</v>
      </c>
      <c r="K9725" s="11" t="str">
        <f>IFERROR(INDEX('EDC Component Dictionary'!$C$5:$C$37,MATCH('Rates Database'!J9725,'EDC Component Dictionary'!$B$5:$B$37,0)), "Energy Supply")</f>
        <v>Energy Supply</v>
      </c>
      <c r="L9725" s="12">
        <v>0.11326</v>
      </c>
      <c r="M9725" s="12"/>
    </row>
    <row r="9726" spans="1:13" x14ac:dyDescent="0.3">
      <c r="A9726" s="18">
        <v>9724</v>
      </c>
      <c r="B9726" s="18">
        <f t="shared" si="302"/>
        <v>2021</v>
      </c>
      <c r="C9726" s="17">
        <v>44348</v>
      </c>
      <c r="D9726" s="18" t="s">
        <v>130</v>
      </c>
      <c r="E9726" s="18" t="s">
        <v>163</v>
      </c>
      <c r="F9726" s="18" t="str">
        <f t="shared" si="303"/>
        <v>Eversource_EMA-Boston Muni Agg Rate-44348</v>
      </c>
      <c r="G9726" s="11" t="s">
        <v>131</v>
      </c>
      <c r="H9726" s="11" t="s">
        <v>54</v>
      </c>
      <c r="I9726" s="11" t="s">
        <v>99</v>
      </c>
      <c r="J9726" s="11" t="s">
        <v>301</v>
      </c>
      <c r="K9726" s="11" t="str">
        <f>IFERROR(INDEX('EDC Component Dictionary'!$C$5:$C$37,MATCH('Rates Database'!J9726,'EDC Component Dictionary'!$B$5:$B$37,0)), "Energy Supply")</f>
        <v>Energy Supply</v>
      </c>
      <c r="L9726" s="12">
        <v>0.11421000000000001</v>
      </c>
      <c r="M9726" s="12"/>
    </row>
    <row r="9727" spans="1:13" x14ac:dyDescent="0.3">
      <c r="A9727" s="18">
        <v>9725</v>
      </c>
      <c r="B9727" s="18">
        <f t="shared" si="302"/>
        <v>2021</v>
      </c>
      <c r="C9727" s="17">
        <v>44348</v>
      </c>
      <c r="D9727" s="18" t="s">
        <v>130</v>
      </c>
      <c r="E9727" s="18" t="s">
        <v>164</v>
      </c>
      <c r="F9727" s="18" t="str">
        <f t="shared" si="303"/>
        <v>National Grid-Millville Muni Agg Rate-44348</v>
      </c>
      <c r="G9727" s="11" t="s">
        <v>131</v>
      </c>
      <c r="H9727" s="11" t="s">
        <v>54</v>
      </c>
      <c r="I9727" s="11" t="s">
        <v>99</v>
      </c>
      <c r="J9727" s="11" t="s">
        <v>251</v>
      </c>
      <c r="K9727" s="11" t="str">
        <f>IFERROR(INDEX('EDC Component Dictionary'!$C$5:$C$37,MATCH('Rates Database'!J9727,'EDC Component Dictionary'!$B$5:$B$37,0)), "Energy Supply")</f>
        <v>Energy Supply</v>
      </c>
      <c r="L9727" s="12">
        <v>0.11416999999999999</v>
      </c>
      <c r="M9727" s="12"/>
    </row>
    <row r="9728" spans="1:13" x14ac:dyDescent="0.3">
      <c r="A9728" s="18">
        <v>9726</v>
      </c>
      <c r="B9728" s="18">
        <f t="shared" si="302"/>
        <v>2021</v>
      </c>
      <c r="C9728" s="17">
        <v>44348</v>
      </c>
      <c r="D9728" s="18" t="s">
        <v>130</v>
      </c>
      <c r="E9728" s="18" t="s">
        <v>164</v>
      </c>
      <c r="F9728" s="18" t="str">
        <f t="shared" si="303"/>
        <v>National Grid-Worcester Muni Agg Rate-44348</v>
      </c>
      <c r="G9728" s="11" t="s">
        <v>131</v>
      </c>
      <c r="H9728" s="11" t="s">
        <v>54</v>
      </c>
      <c r="I9728" s="11" t="s">
        <v>99</v>
      </c>
      <c r="J9728" s="11" t="s">
        <v>281</v>
      </c>
      <c r="K9728" s="11" t="str">
        <f>IFERROR(INDEX('EDC Component Dictionary'!$C$5:$C$37,MATCH('Rates Database'!J9728,'EDC Component Dictionary'!$B$5:$B$37,0)), "Energy Supply")</f>
        <v>Energy Supply</v>
      </c>
      <c r="L9728" s="12">
        <v>0.11447</v>
      </c>
      <c r="M9728" s="12"/>
    </row>
    <row r="9729" spans="1:13" x14ac:dyDescent="0.3">
      <c r="A9729" s="18">
        <v>9727</v>
      </c>
      <c r="B9729" s="18">
        <f t="shared" si="302"/>
        <v>2021</v>
      </c>
      <c r="C9729" s="17">
        <v>44348</v>
      </c>
      <c r="D9729" s="18" t="s">
        <v>130</v>
      </c>
      <c r="E9729" s="18" t="s">
        <v>164</v>
      </c>
      <c r="F9729" s="18" t="str">
        <f t="shared" si="303"/>
        <v>National Grid-Swampscott Muni Agg Rate-44348</v>
      </c>
      <c r="G9729" s="11" t="s">
        <v>131</v>
      </c>
      <c r="H9729" s="11" t="s">
        <v>54</v>
      </c>
      <c r="I9729" s="11" t="s">
        <v>99</v>
      </c>
      <c r="J9729" s="11" t="s">
        <v>178</v>
      </c>
      <c r="K9729" s="11" t="str">
        <f>IFERROR(INDEX('EDC Component Dictionary'!$C$5:$C$37,MATCH('Rates Database'!J9729,'EDC Component Dictionary'!$B$5:$B$37,0)), "Energy Supply")</f>
        <v>Energy Supply</v>
      </c>
      <c r="L9729" s="12">
        <v>0.11446000000000001</v>
      </c>
      <c r="M9729" s="12"/>
    </row>
    <row r="9730" spans="1:13" x14ac:dyDescent="0.3">
      <c r="A9730" s="18">
        <v>9728</v>
      </c>
      <c r="B9730" s="18">
        <f t="shared" si="302"/>
        <v>2021</v>
      </c>
      <c r="C9730" s="17">
        <v>44348</v>
      </c>
      <c r="D9730" s="18" t="s">
        <v>130</v>
      </c>
      <c r="E9730" s="18" t="s">
        <v>163</v>
      </c>
      <c r="F9730" s="18" t="str">
        <f t="shared" si="303"/>
        <v>Eversource_EMA-Carlisle Muni Agg Rate-44348</v>
      </c>
      <c r="G9730" s="11" t="s">
        <v>131</v>
      </c>
      <c r="H9730" s="11" t="s">
        <v>54</v>
      </c>
      <c r="I9730" s="11" t="s">
        <v>99</v>
      </c>
      <c r="J9730" s="11" t="s">
        <v>236</v>
      </c>
      <c r="K9730" s="11" t="str">
        <f>IFERROR(INDEX('EDC Component Dictionary'!$C$5:$C$37,MATCH('Rates Database'!J9730,'EDC Component Dictionary'!$B$5:$B$37,0)), "Energy Supply")</f>
        <v>Energy Supply</v>
      </c>
      <c r="L9730" s="12">
        <v>0.11401</v>
      </c>
      <c r="M9730" s="12"/>
    </row>
    <row r="9731" spans="1:13" x14ac:dyDescent="0.3">
      <c r="A9731" s="18">
        <v>9729</v>
      </c>
      <c r="B9731" s="18">
        <f t="shared" ref="B9731:B9794" si="304">YEAR(C9731)</f>
        <v>2021</v>
      </c>
      <c r="C9731" s="17">
        <v>44348</v>
      </c>
      <c r="D9731" s="18" t="s">
        <v>130</v>
      </c>
      <c r="E9731" s="18" t="s">
        <v>163</v>
      </c>
      <c r="F9731" s="18" t="str">
        <f t="shared" si="303"/>
        <v>Eversource_EMA-Watertown Muni Agg Rate-44348</v>
      </c>
      <c r="G9731" s="11" t="s">
        <v>131</v>
      </c>
      <c r="H9731" s="11" t="s">
        <v>54</v>
      </c>
      <c r="I9731" s="11" t="s">
        <v>99</v>
      </c>
      <c r="J9731" s="11" t="s">
        <v>275</v>
      </c>
      <c r="K9731" s="11" t="str">
        <f>IFERROR(INDEX('EDC Component Dictionary'!$C$5:$C$37,MATCH('Rates Database'!J9731,'EDC Component Dictionary'!$B$5:$B$37,0)), "Energy Supply")</f>
        <v>Energy Supply</v>
      </c>
      <c r="L9731" s="12">
        <v>0.11501</v>
      </c>
      <c r="M9731" s="12"/>
    </row>
    <row r="9732" spans="1:13" x14ac:dyDescent="0.3">
      <c r="A9732" s="18">
        <v>9730</v>
      </c>
      <c r="B9732" s="18">
        <f t="shared" si="304"/>
        <v>2021</v>
      </c>
      <c r="C9732" s="17">
        <v>44348</v>
      </c>
      <c r="D9732" s="18" t="s">
        <v>130</v>
      </c>
      <c r="E9732" s="18" t="s">
        <v>164</v>
      </c>
      <c r="F9732" s="18" t="str">
        <f t="shared" ref="F9732:F9795" si="305">_xlfn.CONCAT(E9732,"-",J9732,"-",C9732)</f>
        <v>National Grid-Medford Muni Agg Rate-44348</v>
      </c>
      <c r="G9732" s="11" t="s">
        <v>131</v>
      </c>
      <c r="H9732" s="11" t="s">
        <v>54</v>
      </c>
      <c r="I9732" s="11" t="s">
        <v>99</v>
      </c>
      <c r="J9732" s="11" t="s">
        <v>279</v>
      </c>
      <c r="K9732" s="11" t="str">
        <f>IFERROR(INDEX('EDC Component Dictionary'!$C$5:$C$37,MATCH('Rates Database'!J9732,'EDC Component Dictionary'!$B$5:$B$37,0)), "Energy Supply")</f>
        <v>Energy Supply</v>
      </c>
      <c r="L9732" s="12">
        <v>0.11531</v>
      </c>
      <c r="M9732" s="12"/>
    </row>
    <row r="9733" spans="1:13" x14ac:dyDescent="0.3">
      <c r="A9733" s="18">
        <v>9731</v>
      </c>
      <c r="B9733" s="18">
        <f t="shared" si="304"/>
        <v>2021</v>
      </c>
      <c r="C9733" s="17">
        <v>44348</v>
      </c>
      <c r="D9733" s="18" t="s">
        <v>130</v>
      </c>
      <c r="E9733" s="18" t="s">
        <v>163</v>
      </c>
      <c r="F9733" s="18" t="str">
        <f t="shared" si="305"/>
        <v>Eversource_EMA-Natick Muni Agg Rate-44348</v>
      </c>
      <c r="G9733" s="11" t="s">
        <v>131</v>
      </c>
      <c r="H9733" s="11" t="s">
        <v>54</v>
      </c>
      <c r="I9733" s="11" t="s">
        <v>99</v>
      </c>
      <c r="J9733" s="11" t="s">
        <v>252</v>
      </c>
      <c r="K9733" s="11" t="str">
        <f>IFERROR(INDEX('EDC Component Dictionary'!$C$5:$C$37,MATCH('Rates Database'!J9733,'EDC Component Dictionary'!$B$5:$B$37,0)), "Energy Supply")</f>
        <v>Energy Supply</v>
      </c>
      <c r="L9733" s="12">
        <v>0.11570999999999999</v>
      </c>
      <c r="M9733" s="12"/>
    </row>
    <row r="9734" spans="1:13" x14ac:dyDescent="0.3">
      <c r="A9734" s="18">
        <v>9732</v>
      </c>
      <c r="B9734" s="18">
        <f t="shared" si="304"/>
        <v>2021</v>
      </c>
      <c r="C9734" s="17">
        <v>44348</v>
      </c>
      <c r="D9734" s="18" t="s">
        <v>130</v>
      </c>
      <c r="E9734" s="18" t="s">
        <v>163</v>
      </c>
      <c r="F9734" s="18" t="str">
        <f t="shared" si="305"/>
        <v>Eversource_EMA-Sharon Muni Agg Rate-44348</v>
      </c>
      <c r="G9734" s="11" t="s">
        <v>131</v>
      </c>
      <c r="H9734" s="11" t="s">
        <v>54</v>
      </c>
      <c r="I9734" s="11" t="s">
        <v>99</v>
      </c>
      <c r="J9734" s="11" t="s">
        <v>302</v>
      </c>
      <c r="K9734" s="11" t="str">
        <f>IFERROR(INDEX('EDC Component Dictionary'!$C$5:$C$37,MATCH('Rates Database'!J9734,'EDC Component Dictionary'!$B$5:$B$37,0)), "Energy Supply")</f>
        <v>Energy Supply</v>
      </c>
      <c r="L9734" s="12">
        <v>0.11527</v>
      </c>
      <c r="M9734" s="12"/>
    </row>
    <row r="9735" spans="1:13" x14ac:dyDescent="0.3">
      <c r="A9735" s="18">
        <v>9733</v>
      </c>
      <c r="B9735" s="18">
        <f t="shared" si="304"/>
        <v>2021</v>
      </c>
      <c r="C9735" s="17">
        <v>44348</v>
      </c>
      <c r="D9735" s="18" t="s">
        <v>130</v>
      </c>
      <c r="E9735" s="18" t="s">
        <v>163</v>
      </c>
      <c r="F9735" s="18" t="str">
        <f t="shared" si="305"/>
        <v>Eversource_EMA-Brookline Muni Agg Rate-44348</v>
      </c>
      <c r="G9735" s="11" t="s">
        <v>131</v>
      </c>
      <c r="H9735" s="11" t="s">
        <v>54</v>
      </c>
      <c r="I9735" s="11" t="s">
        <v>99</v>
      </c>
      <c r="J9735" s="11" t="s">
        <v>243</v>
      </c>
      <c r="K9735" s="11" t="str">
        <f>IFERROR(INDEX('EDC Component Dictionary'!$C$5:$C$37,MATCH('Rates Database'!J9735,'EDC Component Dictionary'!$B$5:$B$37,0)), "Energy Supply")</f>
        <v>Energy Supply</v>
      </c>
      <c r="L9735" s="12">
        <v>0.11685</v>
      </c>
      <c r="M9735" s="12"/>
    </row>
    <row r="9736" spans="1:13" x14ac:dyDescent="0.3">
      <c r="A9736" s="18">
        <v>9734</v>
      </c>
      <c r="B9736" s="18">
        <f t="shared" si="304"/>
        <v>2021</v>
      </c>
      <c r="C9736" s="17">
        <v>44348</v>
      </c>
      <c r="D9736" s="18" t="s">
        <v>130</v>
      </c>
      <c r="E9736" s="18" t="s">
        <v>163</v>
      </c>
      <c r="F9736" s="18" t="str">
        <f t="shared" si="305"/>
        <v>Eversource_EMA-Lincoln Muni Agg Rate-44348</v>
      </c>
      <c r="G9736" s="11" t="s">
        <v>131</v>
      </c>
      <c r="H9736" s="11" t="s">
        <v>54</v>
      </c>
      <c r="I9736" s="11" t="s">
        <v>99</v>
      </c>
      <c r="J9736" s="11" t="s">
        <v>303</v>
      </c>
      <c r="K9736" s="11" t="str">
        <f>IFERROR(INDEX('EDC Component Dictionary'!$C$5:$C$37,MATCH('Rates Database'!J9736,'EDC Component Dictionary'!$B$5:$B$37,0)), "Energy Supply")</f>
        <v>Energy Supply</v>
      </c>
      <c r="L9736" s="12">
        <v>0.11855</v>
      </c>
      <c r="M9736" s="12"/>
    </row>
    <row r="9737" spans="1:13" x14ac:dyDescent="0.3">
      <c r="A9737" s="18">
        <v>9735</v>
      </c>
      <c r="B9737" s="18">
        <f t="shared" si="304"/>
        <v>2021</v>
      </c>
      <c r="C9737" s="17">
        <v>44348</v>
      </c>
      <c r="D9737" s="18" t="s">
        <v>130</v>
      </c>
      <c r="E9737" s="18" t="s">
        <v>163</v>
      </c>
      <c r="F9737" s="18" t="str">
        <f t="shared" si="305"/>
        <v>Eversource_EMA-Cape Light Compact JPE Muni Agg Rate-44348</v>
      </c>
      <c r="G9737" s="11" t="s">
        <v>131</v>
      </c>
      <c r="H9737" s="11" t="s">
        <v>54</v>
      </c>
      <c r="I9737" s="11" t="s">
        <v>99</v>
      </c>
      <c r="J9737" s="11" t="s">
        <v>264</v>
      </c>
      <c r="K9737" s="11" t="str">
        <f>IFERROR(INDEX('EDC Component Dictionary'!$C$5:$C$37,MATCH('Rates Database'!J9737,'EDC Component Dictionary'!$B$5:$B$37,0)), "Energy Supply")</f>
        <v>Energy Supply</v>
      </c>
      <c r="L9737" s="12">
        <v>0.11851</v>
      </c>
      <c r="M9737" s="12"/>
    </row>
    <row r="9738" spans="1:13" x14ac:dyDescent="0.3">
      <c r="A9738" s="18">
        <v>9736</v>
      </c>
      <c r="B9738" s="18">
        <f t="shared" si="304"/>
        <v>2021</v>
      </c>
      <c r="C9738" s="17">
        <v>44348</v>
      </c>
      <c r="D9738" s="18" t="s">
        <v>130</v>
      </c>
      <c r="E9738" s="18" t="s">
        <v>164</v>
      </c>
      <c r="F9738" s="18" t="str">
        <f t="shared" si="305"/>
        <v>National Grid-Lowell Muni Agg Rate-44348</v>
      </c>
      <c r="G9738" s="11" t="s">
        <v>131</v>
      </c>
      <c r="H9738" s="11" t="s">
        <v>54</v>
      </c>
      <c r="I9738" s="11" t="s">
        <v>99</v>
      </c>
      <c r="J9738" s="11" t="s">
        <v>262</v>
      </c>
      <c r="K9738" s="11" t="str">
        <f>IFERROR(INDEX('EDC Component Dictionary'!$C$5:$C$37,MATCH('Rates Database'!J9738,'EDC Component Dictionary'!$B$5:$B$37,0)), "Energy Supply")</f>
        <v>Energy Supply</v>
      </c>
      <c r="L9738" s="12">
        <v>0.11874</v>
      </c>
      <c r="M9738" s="12"/>
    </row>
    <row r="9739" spans="1:13" x14ac:dyDescent="0.3">
      <c r="A9739" s="18">
        <v>9737</v>
      </c>
      <c r="B9739" s="18">
        <f t="shared" si="304"/>
        <v>2021</v>
      </c>
      <c r="C9739" s="17">
        <v>44348</v>
      </c>
      <c r="D9739" s="18" t="s">
        <v>130</v>
      </c>
      <c r="E9739" s="18" t="s">
        <v>163</v>
      </c>
      <c r="F9739" s="18" t="str">
        <f t="shared" si="305"/>
        <v>Eversource_EMA-Newton Muni Agg Rate-44348</v>
      </c>
      <c r="G9739" s="11" t="s">
        <v>131</v>
      </c>
      <c r="H9739" s="11" t="s">
        <v>54</v>
      </c>
      <c r="I9739" s="11" t="s">
        <v>99</v>
      </c>
      <c r="J9739" s="11" t="s">
        <v>268</v>
      </c>
      <c r="K9739" s="11" t="str">
        <f>IFERROR(INDEX('EDC Component Dictionary'!$C$5:$C$37,MATCH('Rates Database'!J9739,'EDC Component Dictionary'!$B$5:$B$37,0)), "Energy Supply")</f>
        <v>Energy Supply</v>
      </c>
      <c r="L9739" s="12">
        <v>0.13391</v>
      </c>
      <c r="M9739" s="12"/>
    </row>
    <row r="9740" spans="1:13" x14ac:dyDescent="0.3">
      <c r="A9740" s="18">
        <v>9738</v>
      </c>
      <c r="B9740" s="18">
        <f t="shared" si="304"/>
        <v>2021</v>
      </c>
      <c r="C9740" s="17">
        <v>44378</v>
      </c>
      <c r="D9740" s="18" t="s">
        <v>130</v>
      </c>
      <c r="E9740" s="18" t="s">
        <v>164</v>
      </c>
      <c r="F9740" s="18" t="str">
        <f t="shared" si="305"/>
        <v>National Grid-Wendell Muni Agg Rate-44378</v>
      </c>
      <c r="G9740" s="11" t="s">
        <v>131</v>
      </c>
      <c r="H9740" s="11" t="s">
        <v>54</v>
      </c>
      <c r="I9740" s="11" t="s">
        <v>99</v>
      </c>
      <c r="J9740" s="11" t="s">
        <v>213</v>
      </c>
      <c r="K9740" s="11" t="str">
        <f>IFERROR(INDEX('EDC Component Dictionary'!$C$5:$C$37,MATCH('Rates Database'!J9740,'EDC Component Dictionary'!$B$5:$B$37,0)), "Energy Supply")</f>
        <v>Energy Supply</v>
      </c>
      <c r="L9740" s="12">
        <v>8.7389999999999995E-2</v>
      </c>
      <c r="M9740" s="12"/>
    </row>
    <row r="9741" spans="1:13" x14ac:dyDescent="0.3">
      <c r="A9741" s="18">
        <v>9739</v>
      </c>
      <c r="B9741" s="18">
        <f t="shared" si="304"/>
        <v>2021</v>
      </c>
      <c r="C9741" s="17">
        <v>44378</v>
      </c>
      <c r="D9741" s="18" t="s">
        <v>130</v>
      </c>
      <c r="E9741" s="18" t="s">
        <v>164</v>
      </c>
      <c r="F9741" s="18" t="str">
        <f t="shared" si="305"/>
        <v>National Grid-Billerica Muni Agg Rate-44378</v>
      </c>
      <c r="G9741" s="11" t="s">
        <v>131</v>
      </c>
      <c r="H9741" s="11" t="s">
        <v>54</v>
      </c>
      <c r="I9741" s="11" t="s">
        <v>99</v>
      </c>
      <c r="J9741" s="11" t="s">
        <v>215</v>
      </c>
      <c r="K9741" s="11" t="str">
        <f>IFERROR(INDEX('EDC Component Dictionary'!$C$5:$C$37,MATCH('Rates Database'!J9741,'EDC Component Dictionary'!$B$5:$B$37,0)), "Energy Supply")</f>
        <v>Energy Supply</v>
      </c>
      <c r="L9741" s="12">
        <v>9.3030000000000002E-2</v>
      </c>
      <c r="M9741" s="12"/>
    </row>
    <row r="9742" spans="1:13" x14ac:dyDescent="0.3">
      <c r="A9742" s="18">
        <v>9740</v>
      </c>
      <c r="B9742" s="18">
        <f t="shared" si="304"/>
        <v>2021</v>
      </c>
      <c r="C9742" s="17">
        <v>44378</v>
      </c>
      <c r="D9742" s="18" t="s">
        <v>130</v>
      </c>
      <c r="E9742" s="18" t="s">
        <v>95</v>
      </c>
      <c r="F9742" s="18" t="str">
        <f t="shared" si="305"/>
        <v>Eversource_WMA-Buckland Muni Agg Rate-44378</v>
      </c>
      <c r="G9742" s="11" t="s">
        <v>131</v>
      </c>
      <c r="H9742" s="11" t="s">
        <v>54</v>
      </c>
      <c r="I9742" s="11" t="s">
        <v>99</v>
      </c>
      <c r="J9742" s="11" t="s">
        <v>282</v>
      </c>
      <c r="K9742" s="11" t="str">
        <f>IFERROR(INDEX('EDC Component Dictionary'!$C$5:$C$37,MATCH('Rates Database'!J9742,'EDC Component Dictionary'!$B$5:$B$37,0)), "Energy Supply")</f>
        <v>Energy Supply</v>
      </c>
      <c r="L9742" s="12">
        <v>9.3450000000000005E-2</v>
      </c>
      <c r="M9742" s="12"/>
    </row>
    <row r="9743" spans="1:13" x14ac:dyDescent="0.3">
      <c r="A9743" s="18">
        <v>9741</v>
      </c>
      <c r="B9743" s="18">
        <f t="shared" si="304"/>
        <v>2021</v>
      </c>
      <c r="C9743" s="17">
        <v>44378</v>
      </c>
      <c r="D9743" s="18" t="s">
        <v>130</v>
      </c>
      <c r="E9743" s="18" t="s">
        <v>164</v>
      </c>
      <c r="F9743" s="18" t="str">
        <f t="shared" si="305"/>
        <v>National Grid-Charlemont Muni Agg Rate-44378</v>
      </c>
      <c r="G9743" s="11" t="s">
        <v>131</v>
      </c>
      <c r="H9743" s="11" t="s">
        <v>54</v>
      </c>
      <c r="I9743" s="11" t="s">
        <v>99</v>
      </c>
      <c r="J9743" s="11" t="s">
        <v>283</v>
      </c>
      <c r="K9743" s="11" t="str">
        <f>IFERROR(INDEX('EDC Component Dictionary'!$C$5:$C$37,MATCH('Rates Database'!J9743,'EDC Component Dictionary'!$B$5:$B$37,0)), "Energy Supply")</f>
        <v>Energy Supply</v>
      </c>
      <c r="L9743" s="12">
        <v>9.3460000000000001E-2</v>
      </c>
      <c r="M9743" s="12"/>
    </row>
    <row r="9744" spans="1:13" x14ac:dyDescent="0.3">
      <c r="A9744" s="18">
        <v>9742</v>
      </c>
      <c r="B9744" s="18">
        <f t="shared" si="304"/>
        <v>2021</v>
      </c>
      <c r="C9744" s="17">
        <v>44378</v>
      </c>
      <c r="D9744" s="18" t="s">
        <v>130</v>
      </c>
      <c r="E9744" s="18" t="s">
        <v>95</v>
      </c>
      <c r="F9744" s="18" t="str">
        <f t="shared" si="305"/>
        <v>Eversource_WMA-Colrain Muni Agg Rate-44378</v>
      </c>
      <c r="G9744" s="11" t="s">
        <v>131</v>
      </c>
      <c r="H9744" s="11" t="s">
        <v>54</v>
      </c>
      <c r="I9744" s="11" t="s">
        <v>99</v>
      </c>
      <c r="J9744" s="11" t="s">
        <v>100</v>
      </c>
      <c r="K9744" s="11" t="str">
        <f>IFERROR(INDEX('EDC Component Dictionary'!$C$5:$C$37,MATCH('Rates Database'!J9744,'EDC Component Dictionary'!$B$5:$B$37,0)), "Energy Supply")</f>
        <v>Energy Supply</v>
      </c>
      <c r="L9744" s="12">
        <v>9.3460000000000001E-2</v>
      </c>
      <c r="M9744" s="12"/>
    </row>
    <row r="9745" spans="1:13" x14ac:dyDescent="0.3">
      <c r="A9745" s="18">
        <v>9743</v>
      </c>
      <c r="B9745" s="18">
        <f t="shared" si="304"/>
        <v>2021</v>
      </c>
      <c r="C9745" s="17">
        <v>44378</v>
      </c>
      <c r="D9745" s="18" t="s">
        <v>130</v>
      </c>
      <c r="E9745" s="18" t="s">
        <v>95</v>
      </c>
      <c r="F9745" s="18" t="str">
        <f t="shared" si="305"/>
        <v>Eversource_WMA-Shelburne Muni Agg Rate-44378</v>
      </c>
      <c r="G9745" s="11" t="s">
        <v>131</v>
      </c>
      <c r="H9745" s="11" t="s">
        <v>54</v>
      </c>
      <c r="I9745" s="11" t="s">
        <v>99</v>
      </c>
      <c r="J9745" s="11" t="s">
        <v>284</v>
      </c>
      <c r="K9745" s="11" t="str">
        <f>IFERROR(INDEX('EDC Component Dictionary'!$C$5:$C$37,MATCH('Rates Database'!J9745,'EDC Component Dictionary'!$B$5:$B$37,0)), "Energy Supply")</f>
        <v>Energy Supply</v>
      </c>
      <c r="L9745" s="12">
        <v>9.3460000000000001E-2</v>
      </c>
      <c r="M9745" s="12"/>
    </row>
    <row r="9746" spans="1:13" x14ac:dyDescent="0.3">
      <c r="A9746" s="18">
        <v>9744</v>
      </c>
      <c r="B9746" s="18">
        <f t="shared" si="304"/>
        <v>2021</v>
      </c>
      <c r="C9746" s="17">
        <v>44378</v>
      </c>
      <c r="D9746" s="18" t="s">
        <v>130</v>
      </c>
      <c r="E9746" s="18" t="s">
        <v>164</v>
      </c>
      <c r="F9746" s="18" t="str">
        <f t="shared" si="305"/>
        <v>National Grid-Marlborough Muni Agg Rate-44378</v>
      </c>
      <c r="G9746" s="11" t="s">
        <v>131</v>
      </c>
      <c r="H9746" s="11" t="s">
        <v>54</v>
      </c>
      <c r="I9746" s="11" t="s">
        <v>99</v>
      </c>
      <c r="J9746" s="11" t="s">
        <v>263</v>
      </c>
      <c r="K9746" s="11" t="str">
        <f>IFERROR(INDEX('EDC Component Dictionary'!$C$5:$C$37,MATCH('Rates Database'!J9746,'EDC Component Dictionary'!$B$5:$B$37,0)), "Energy Supply")</f>
        <v>Energy Supply</v>
      </c>
      <c r="L9746" s="12">
        <v>9.3899999999999997E-2</v>
      </c>
      <c r="M9746" s="12"/>
    </row>
    <row r="9747" spans="1:13" x14ac:dyDescent="0.3">
      <c r="A9747" s="18">
        <v>9745</v>
      </c>
      <c r="B9747" s="18">
        <f t="shared" si="304"/>
        <v>2021</v>
      </c>
      <c r="C9747" s="17">
        <v>44378</v>
      </c>
      <c r="D9747" s="18" t="s">
        <v>130</v>
      </c>
      <c r="E9747" s="18" t="s">
        <v>164</v>
      </c>
      <c r="F9747" s="18" t="str">
        <f t="shared" si="305"/>
        <v>National Grid-New Salem Muni Agg Rate-44378</v>
      </c>
      <c r="G9747" s="11" t="s">
        <v>131</v>
      </c>
      <c r="H9747" s="11" t="s">
        <v>54</v>
      </c>
      <c r="I9747" s="11" t="s">
        <v>99</v>
      </c>
      <c r="J9747" s="11" t="s">
        <v>285</v>
      </c>
      <c r="K9747" s="11" t="str">
        <f>IFERROR(INDEX('EDC Component Dictionary'!$C$5:$C$37,MATCH('Rates Database'!J9747,'EDC Component Dictionary'!$B$5:$B$37,0)), "Energy Supply")</f>
        <v>Energy Supply</v>
      </c>
      <c r="L9747" s="12">
        <v>9.4329999999999997E-2</v>
      </c>
      <c r="M9747" s="12"/>
    </row>
    <row r="9748" spans="1:13" x14ac:dyDescent="0.3">
      <c r="A9748" s="18">
        <v>9746</v>
      </c>
      <c r="B9748" s="18">
        <f t="shared" si="304"/>
        <v>2021</v>
      </c>
      <c r="C9748" s="17">
        <v>44378</v>
      </c>
      <c r="D9748" s="18" t="s">
        <v>130</v>
      </c>
      <c r="E9748" s="18" t="s">
        <v>164</v>
      </c>
      <c r="F9748" s="18" t="str">
        <f t="shared" si="305"/>
        <v>National Grid-Warwick Muni Agg Rate-44378</v>
      </c>
      <c r="G9748" s="11" t="s">
        <v>131</v>
      </c>
      <c r="H9748" s="11" t="s">
        <v>54</v>
      </c>
      <c r="I9748" s="11" t="s">
        <v>99</v>
      </c>
      <c r="J9748" s="11" t="s">
        <v>286</v>
      </c>
      <c r="K9748" s="11" t="str">
        <f>IFERROR(INDEX('EDC Component Dictionary'!$C$5:$C$37,MATCH('Rates Database'!J9748,'EDC Component Dictionary'!$B$5:$B$37,0)), "Energy Supply")</f>
        <v>Energy Supply</v>
      </c>
      <c r="L9748" s="12">
        <v>9.4409999999999994E-2</v>
      </c>
      <c r="M9748" s="12"/>
    </row>
    <row r="9749" spans="1:13" x14ac:dyDescent="0.3">
      <c r="A9749" s="18">
        <v>9747</v>
      </c>
      <c r="B9749" s="18">
        <f t="shared" si="304"/>
        <v>2021</v>
      </c>
      <c r="C9749" s="17">
        <v>44378</v>
      </c>
      <c r="D9749" s="18" t="s">
        <v>130</v>
      </c>
      <c r="E9749" s="18" t="s">
        <v>95</v>
      </c>
      <c r="F9749" s="18" t="str">
        <f t="shared" si="305"/>
        <v>Eversource_WMA-Whately Muni Agg Rate-44378</v>
      </c>
      <c r="G9749" s="11" t="s">
        <v>131</v>
      </c>
      <c r="H9749" s="11" t="s">
        <v>54</v>
      </c>
      <c r="I9749" s="11" t="s">
        <v>99</v>
      </c>
      <c r="J9749" s="11" t="s">
        <v>287</v>
      </c>
      <c r="K9749" s="11" t="str">
        <f>IFERROR(INDEX('EDC Component Dictionary'!$C$5:$C$37,MATCH('Rates Database'!J9749,'EDC Component Dictionary'!$B$5:$B$37,0)), "Energy Supply")</f>
        <v>Energy Supply</v>
      </c>
      <c r="L9749" s="12">
        <v>9.4399999999999998E-2</v>
      </c>
      <c r="M9749" s="12"/>
    </row>
    <row r="9750" spans="1:13" x14ac:dyDescent="0.3">
      <c r="A9750" s="18">
        <v>9748</v>
      </c>
      <c r="B9750" s="18">
        <f t="shared" si="304"/>
        <v>2021</v>
      </c>
      <c r="C9750" s="17">
        <v>44378</v>
      </c>
      <c r="D9750" s="18" t="s">
        <v>130</v>
      </c>
      <c r="E9750" s="18" t="s">
        <v>164</v>
      </c>
      <c r="F9750" s="18" t="str">
        <f t="shared" si="305"/>
        <v>National Grid-Webster Muni Agg Rate-44378</v>
      </c>
      <c r="G9750" s="11" t="s">
        <v>131</v>
      </c>
      <c r="H9750" s="11" t="s">
        <v>54</v>
      </c>
      <c r="I9750" s="11" t="s">
        <v>99</v>
      </c>
      <c r="J9750" s="11" t="s">
        <v>266</v>
      </c>
      <c r="K9750" s="11" t="str">
        <f>IFERROR(INDEX('EDC Component Dictionary'!$C$5:$C$37,MATCH('Rates Database'!J9750,'EDC Component Dictionary'!$B$5:$B$37,0)), "Energy Supply")</f>
        <v>Energy Supply</v>
      </c>
      <c r="L9750" s="12">
        <v>9.5140000000000002E-2</v>
      </c>
      <c r="M9750" s="12"/>
    </row>
    <row r="9751" spans="1:13" x14ac:dyDescent="0.3">
      <c r="A9751" s="18">
        <v>9749</v>
      </c>
      <c r="B9751" s="18">
        <f t="shared" si="304"/>
        <v>2021</v>
      </c>
      <c r="C9751" s="17">
        <v>44378</v>
      </c>
      <c r="D9751" s="18" t="s">
        <v>130</v>
      </c>
      <c r="E9751" s="18" t="s">
        <v>95</v>
      </c>
      <c r="F9751" s="18" t="str">
        <f t="shared" si="305"/>
        <v>Eversource_WMA-Deerfield Muni Agg Rate-44378</v>
      </c>
      <c r="G9751" s="11" t="s">
        <v>131</v>
      </c>
      <c r="H9751" s="11" t="s">
        <v>54</v>
      </c>
      <c r="I9751" s="11" t="s">
        <v>99</v>
      </c>
      <c r="J9751" s="11" t="s">
        <v>289</v>
      </c>
      <c r="K9751" s="11" t="str">
        <f>IFERROR(INDEX('EDC Component Dictionary'!$C$5:$C$37,MATCH('Rates Database'!J9751,'EDC Component Dictionary'!$B$5:$B$37,0)), "Energy Supply")</f>
        <v>Energy Supply</v>
      </c>
      <c r="L9751" s="12">
        <v>9.5409999999999995E-2</v>
      </c>
      <c r="M9751" s="12"/>
    </row>
    <row r="9752" spans="1:13" x14ac:dyDescent="0.3">
      <c r="A9752" s="18">
        <v>9750</v>
      </c>
      <c r="B9752" s="18">
        <f t="shared" si="304"/>
        <v>2021</v>
      </c>
      <c r="C9752" s="17">
        <v>44378</v>
      </c>
      <c r="D9752" s="18" t="s">
        <v>130</v>
      </c>
      <c r="E9752" s="18" t="s">
        <v>95</v>
      </c>
      <c r="F9752" s="18" t="str">
        <f t="shared" si="305"/>
        <v>Eversource_WMA-Huntington Muni Agg Rate-44378</v>
      </c>
      <c r="G9752" s="11" t="s">
        <v>131</v>
      </c>
      <c r="H9752" s="11" t="s">
        <v>54</v>
      </c>
      <c r="I9752" s="11" t="s">
        <v>99</v>
      </c>
      <c r="J9752" s="11" t="s">
        <v>290</v>
      </c>
      <c r="K9752" s="11" t="str">
        <f>IFERROR(INDEX('EDC Component Dictionary'!$C$5:$C$37,MATCH('Rates Database'!J9752,'EDC Component Dictionary'!$B$5:$B$37,0)), "Energy Supply")</f>
        <v>Energy Supply</v>
      </c>
      <c r="L9752" s="12">
        <v>9.572E-2</v>
      </c>
      <c r="M9752" s="12"/>
    </row>
    <row r="9753" spans="1:13" x14ac:dyDescent="0.3">
      <c r="A9753" s="18">
        <v>9751</v>
      </c>
      <c r="B9753" s="18">
        <f t="shared" si="304"/>
        <v>2021</v>
      </c>
      <c r="C9753" s="17">
        <v>44378</v>
      </c>
      <c r="D9753" s="18" t="s">
        <v>130</v>
      </c>
      <c r="E9753" s="18" t="s">
        <v>95</v>
      </c>
      <c r="F9753" s="18" t="str">
        <f t="shared" si="305"/>
        <v>Eversource_WMA-Northfield Muni Agg Rate-44378</v>
      </c>
      <c r="G9753" s="11" t="s">
        <v>131</v>
      </c>
      <c r="H9753" s="11" t="s">
        <v>54</v>
      </c>
      <c r="I9753" s="11" t="s">
        <v>99</v>
      </c>
      <c r="J9753" s="11" t="s">
        <v>291</v>
      </c>
      <c r="K9753" s="11" t="str">
        <f>IFERROR(INDEX('EDC Component Dictionary'!$C$5:$C$37,MATCH('Rates Database'!J9753,'EDC Component Dictionary'!$B$5:$B$37,0)), "Energy Supply")</f>
        <v>Energy Supply</v>
      </c>
      <c r="L9753" s="12">
        <v>9.5420000000000005E-2</v>
      </c>
      <c r="M9753" s="12"/>
    </row>
    <row r="9754" spans="1:13" x14ac:dyDescent="0.3">
      <c r="A9754" s="18">
        <v>9752</v>
      </c>
      <c r="B9754" s="18">
        <f t="shared" si="304"/>
        <v>2021</v>
      </c>
      <c r="C9754" s="17">
        <v>44378</v>
      </c>
      <c r="D9754" s="18" t="s">
        <v>130</v>
      </c>
      <c r="E9754" s="18" t="s">
        <v>95</v>
      </c>
      <c r="F9754" s="18" t="str">
        <f t="shared" si="305"/>
        <v>Eversource_WMA-Becket Muni Agg Rate-44378</v>
      </c>
      <c r="G9754" s="11" t="s">
        <v>131</v>
      </c>
      <c r="H9754" s="11" t="s">
        <v>54</v>
      </c>
      <c r="I9754" s="11" t="s">
        <v>99</v>
      </c>
      <c r="J9754" s="11" t="s">
        <v>298</v>
      </c>
      <c r="K9754" s="11" t="str">
        <f>IFERROR(INDEX('EDC Component Dictionary'!$C$5:$C$37,MATCH('Rates Database'!J9754,'EDC Component Dictionary'!$B$5:$B$37,0)), "Energy Supply")</f>
        <v>Energy Supply</v>
      </c>
      <c r="L9754" s="12">
        <v>9.6110000000000001E-2</v>
      </c>
      <c r="M9754" s="12"/>
    </row>
    <row r="9755" spans="1:13" x14ac:dyDescent="0.3">
      <c r="A9755" s="18">
        <v>9753</v>
      </c>
      <c r="B9755" s="18">
        <f t="shared" si="304"/>
        <v>2021</v>
      </c>
      <c r="C9755" s="17">
        <v>44378</v>
      </c>
      <c r="D9755" s="18" t="s">
        <v>130</v>
      </c>
      <c r="E9755" s="18" t="s">
        <v>95</v>
      </c>
      <c r="F9755" s="18" t="str">
        <f t="shared" si="305"/>
        <v>Eversource_WMA-Dalton Muni Agg Rate-44378</v>
      </c>
      <c r="G9755" s="11" t="s">
        <v>131</v>
      </c>
      <c r="H9755" s="11" t="s">
        <v>54</v>
      </c>
      <c r="I9755" s="11" t="s">
        <v>99</v>
      </c>
      <c r="J9755" s="11" t="s">
        <v>217</v>
      </c>
      <c r="K9755" s="11" t="str">
        <f>IFERROR(INDEX('EDC Component Dictionary'!$C$5:$C$37,MATCH('Rates Database'!J9755,'EDC Component Dictionary'!$B$5:$B$37,0)), "Energy Supply")</f>
        <v>Energy Supply</v>
      </c>
      <c r="L9755" s="12">
        <v>9.6030000000000004E-2</v>
      </c>
      <c r="M9755" s="12"/>
    </row>
    <row r="9756" spans="1:13" x14ac:dyDescent="0.3">
      <c r="A9756" s="18">
        <v>9754</v>
      </c>
      <c r="B9756" s="18">
        <f t="shared" si="304"/>
        <v>2021</v>
      </c>
      <c r="C9756" s="17">
        <v>44378</v>
      </c>
      <c r="D9756" s="18" t="s">
        <v>130</v>
      </c>
      <c r="E9756" s="18" t="s">
        <v>95</v>
      </c>
      <c r="F9756" s="18" t="str">
        <f t="shared" si="305"/>
        <v>Eversource_WMA-Pittsfield Muni Agg Rate-44378</v>
      </c>
      <c r="G9756" s="11" t="s">
        <v>131</v>
      </c>
      <c r="H9756" s="11" t="s">
        <v>54</v>
      </c>
      <c r="I9756" s="11" t="s">
        <v>99</v>
      </c>
      <c r="J9756" s="11" t="s">
        <v>176</v>
      </c>
      <c r="K9756" s="11" t="str">
        <f>IFERROR(INDEX('EDC Component Dictionary'!$C$5:$C$37,MATCH('Rates Database'!J9756,'EDC Component Dictionary'!$B$5:$B$37,0)), "Energy Supply")</f>
        <v>Energy Supply</v>
      </c>
      <c r="L9756" s="12">
        <v>9.604E-2</v>
      </c>
      <c r="M9756" s="12"/>
    </row>
    <row r="9757" spans="1:13" x14ac:dyDescent="0.3">
      <c r="A9757" s="18">
        <v>9755</v>
      </c>
      <c r="B9757" s="18">
        <f t="shared" si="304"/>
        <v>2021</v>
      </c>
      <c r="C9757" s="17">
        <v>44378</v>
      </c>
      <c r="D9757" s="18" t="s">
        <v>130</v>
      </c>
      <c r="E9757" s="18" t="s">
        <v>95</v>
      </c>
      <c r="F9757" s="18" t="str">
        <f t="shared" si="305"/>
        <v>Eversource_WMA-West Springfield Muni Agg Rate-44378</v>
      </c>
      <c r="G9757" s="11" t="s">
        <v>131</v>
      </c>
      <c r="H9757" s="11" t="s">
        <v>54</v>
      </c>
      <c r="I9757" s="11" t="s">
        <v>99</v>
      </c>
      <c r="J9757" s="11" t="s">
        <v>272</v>
      </c>
      <c r="K9757" s="11" t="str">
        <f>IFERROR(INDEX('EDC Component Dictionary'!$C$5:$C$37,MATCH('Rates Database'!J9757,'EDC Component Dictionary'!$B$5:$B$37,0)), "Energy Supply")</f>
        <v>Energy Supply</v>
      </c>
      <c r="L9757" s="12">
        <v>9.672E-2</v>
      </c>
      <c r="M9757" s="12"/>
    </row>
    <row r="9758" spans="1:13" x14ac:dyDescent="0.3">
      <c r="A9758" s="18">
        <v>9756</v>
      </c>
      <c r="B9758" s="18">
        <f t="shared" si="304"/>
        <v>2021</v>
      </c>
      <c r="C9758" s="17">
        <v>44378</v>
      </c>
      <c r="D9758" s="18" t="s">
        <v>130</v>
      </c>
      <c r="E9758" s="18" t="s">
        <v>95</v>
      </c>
      <c r="F9758" s="18" t="str">
        <f t="shared" si="305"/>
        <v>Eversource_WMA-Lanesborough Muni Agg Rate-44378</v>
      </c>
      <c r="G9758" s="11" t="s">
        <v>131</v>
      </c>
      <c r="H9758" s="11" t="s">
        <v>54</v>
      </c>
      <c r="I9758" s="11" t="s">
        <v>99</v>
      </c>
      <c r="J9758" s="11" t="s">
        <v>255</v>
      </c>
      <c r="K9758" s="11" t="str">
        <f>IFERROR(INDEX('EDC Component Dictionary'!$C$5:$C$37,MATCH('Rates Database'!J9758,'EDC Component Dictionary'!$B$5:$B$37,0)), "Energy Supply")</f>
        <v>Energy Supply</v>
      </c>
      <c r="L9758" s="12">
        <v>9.7040000000000001E-2</v>
      </c>
      <c r="M9758" s="12"/>
    </row>
    <row r="9759" spans="1:13" x14ac:dyDescent="0.3">
      <c r="A9759" s="18">
        <v>9757</v>
      </c>
      <c r="B9759" s="18">
        <f t="shared" si="304"/>
        <v>2021</v>
      </c>
      <c r="C9759" s="17">
        <v>44378</v>
      </c>
      <c r="D9759" s="18" t="s">
        <v>130</v>
      </c>
      <c r="E9759" s="18" t="s">
        <v>164</v>
      </c>
      <c r="F9759" s="18" t="str">
        <f t="shared" si="305"/>
        <v>National Grid-Florida Muni Agg Rate-44378</v>
      </c>
      <c r="G9759" s="11" t="s">
        <v>131</v>
      </c>
      <c r="H9759" s="11" t="s">
        <v>54</v>
      </c>
      <c r="I9759" s="11" t="s">
        <v>99</v>
      </c>
      <c r="J9759" s="11" t="s">
        <v>218</v>
      </c>
      <c r="K9759" s="11" t="str">
        <f>IFERROR(INDEX('EDC Component Dictionary'!$C$5:$C$37,MATCH('Rates Database'!J9759,'EDC Component Dictionary'!$B$5:$B$37,0)), "Energy Supply")</f>
        <v>Energy Supply</v>
      </c>
      <c r="L9759" s="12">
        <v>9.7680000000000003E-2</v>
      </c>
      <c r="M9759" s="12"/>
    </row>
    <row r="9760" spans="1:13" x14ac:dyDescent="0.3">
      <c r="A9760" s="18">
        <v>9758</v>
      </c>
      <c r="B9760" s="18">
        <f t="shared" si="304"/>
        <v>2021</v>
      </c>
      <c r="C9760" s="17">
        <v>44378</v>
      </c>
      <c r="D9760" s="18" t="s">
        <v>130</v>
      </c>
      <c r="E9760" s="18" t="s">
        <v>163</v>
      </c>
      <c r="F9760" s="18" t="str">
        <f t="shared" si="305"/>
        <v>Eversource_EMA-Plymouth Muni Agg Rate-44378</v>
      </c>
      <c r="G9760" s="11" t="s">
        <v>131</v>
      </c>
      <c r="H9760" s="11" t="s">
        <v>54</v>
      </c>
      <c r="I9760" s="11" t="s">
        <v>99</v>
      </c>
      <c r="J9760" s="11" t="s">
        <v>180</v>
      </c>
      <c r="K9760" s="11" t="str">
        <f>IFERROR(INDEX('EDC Component Dictionary'!$C$5:$C$37,MATCH('Rates Database'!J9760,'EDC Component Dictionary'!$B$5:$B$37,0)), "Energy Supply")</f>
        <v>Energy Supply</v>
      </c>
      <c r="L9760" s="12">
        <v>9.8070000000000004E-2</v>
      </c>
      <c r="M9760" s="12"/>
    </row>
    <row r="9761" spans="1:13" x14ac:dyDescent="0.3">
      <c r="A9761" s="18">
        <v>9759</v>
      </c>
      <c r="B9761" s="18">
        <f t="shared" si="304"/>
        <v>2021</v>
      </c>
      <c r="C9761" s="17">
        <v>44378</v>
      </c>
      <c r="D9761" s="18" t="s">
        <v>130</v>
      </c>
      <c r="E9761" s="18" t="s">
        <v>95</v>
      </c>
      <c r="F9761" s="18" t="str">
        <f t="shared" si="305"/>
        <v>Eversource_WMA-Greenfield Muni Agg Rate-44378</v>
      </c>
      <c r="G9761" s="11" t="s">
        <v>131</v>
      </c>
      <c r="H9761" s="11" t="s">
        <v>54</v>
      </c>
      <c r="I9761" s="11" t="s">
        <v>99</v>
      </c>
      <c r="J9761" s="11" t="s">
        <v>214</v>
      </c>
      <c r="K9761" s="11" t="str">
        <f>IFERROR(INDEX('EDC Component Dictionary'!$C$5:$C$37,MATCH('Rates Database'!J9761,'EDC Component Dictionary'!$B$5:$B$37,0)), "Energy Supply")</f>
        <v>Energy Supply</v>
      </c>
      <c r="L9761" s="12">
        <v>9.8780000000000007E-2</v>
      </c>
      <c r="M9761" s="12"/>
    </row>
    <row r="9762" spans="1:13" x14ac:dyDescent="0.3">
      <c r="A9762" s="18">
        <v>9760</v>
      </c>
      <c r="B9762" s="18">
        <f t="shared" si="304"/>
        <v>2021</v>
      </c>
      <c r="C9762" s="17">
        <v>44378</v>
      </c>
      <c r="D9762" s="18" t="s">
        <v>130</v>
      </c>
      <c r="E9762" s="18" t="s">
        <v>95</v>
      </c>
      <c r="F9762" s="18" t="str">
        <f t="shared" si="305"/>
        <v>Eversource_WMA-Hatfield Muni Agg Rate-44378</v>
      </c>
      <c r="G9762" s="11" t="s">
        <v>131</v>
      </c>
      <c r="H9762" s="11" t="s">
        <v>54</v>
      </c>
      <c r="I9762" s="11" t="s">
        <v>99</v>
      </c>
      <c r="J9762" s="11" t="s">
        <v>280</v>
      </c>
      <c r="K9762" s="11" t="str">
        <f>IFERROR(INDEX('EDC Component Dictionary'!$C$5:$C$37,MATCH('Rates Database'!J9762,'EDC Component Dictionary'!$B$5:$B$37,0)), "Energy Supply")</f>
        <v>Energy Supply</v>
      </c>
      <c r="L9762" s="12">
        <v>9.8970000000000002E-2</v>
      </c>
      <c r="M9762" s="12"/>
    </row>
    <row r="9763" spans="1:13" x14ac:dyDescent="0.3">
      <c r="A9763" s="18">
        <v>9761</v>
      </c>
      <c r="B9763" s="18">
        <f t="shared" si="304"/>
        <v>2021</v>
      </c>
      <c r="C9763" s="17">
        <v>44378</v>
      </c>
      <c r="D9763" s="18" t="s">
        <v>130</v>
      </c>
      <c r="E9763" s="18" t="s">
        <v>163</v>
      </c>
      <c r="F9763" s="18" t="str">
        <f t="shared" si="305"/>
        <v>Eversource_EMA-Walpole Muni Agg Rate-44378</v>
      </c>
      <c r="G9763" s="11" t="s">
        <v>131</v>
      </c>
      <c r="H9763" s="11" t="s">
        <v>54</v>
      </c>
      <c r="I9763" s="11" t="s">
        <v>99</v>
      </c>
      <c r="J9763" s="11" t="s">
        <v>174</v>
      </c>
      <c r="K9763" s="11" t="str">
        <f>IFERROR(INDEX('EDC Component Dictionary'!$C$5:$C$37,MATCH('Rates Database'!J9763,'EDC Component Dictionary'!$B$5:$B$37,0)), "Energy Supply")</f>
        <v>Energy Supply</v>
      </c>
      <c r="L9763" s="12">
        <v>9.9500000000000005E-2</v>
      </c>
      <c r="M9763" s="12"/>
    </row>
    <row r="9764" spans="1:13" x14ac:dyDescent="0.3">
      <c r="A9764" s="18">
        <v>9762</v>
      </c>
      <c r="B9764" s="18">
        <f t="shared" si="304"/>
        <v>2021</v>
      </c>
      <c r="C9764" s="17">
        <v>44378</v>
      </c>
      <c r="D9764" s="18" t="s">
        <v>130</v>
      </c>
      <c r="E9764" s="18" t="s">
        <v>164</v>
      </c>
      <c r="F9764" s="18" t="str">
        <f t="shared" si="305"/>
        <v>National Grid-Adams Muni Agg Rate-44378</v>
      </c>
      <c r="G9764" s="11" t="s">
        <v>131</v>
      </c>
      <c r="H9764" s="11" t="s">
        <v>54</v>
      </c>
      <c r="I9764" s="11" t="s">
        <v>99</v>
      </c>
      <c r="J9764" s="11" t="s">
        <v>183</v>
      </c>
      <c r="K9764" s="11" t="str">
        <f>IFERROR(INDEX('EDC Component Dictionary'!$C$5:$C$37,MATCH('Rates Database'!J9764,'EDC Component Dictionary'!$B$5:$B$37,0)), "Energy Supply")</f>
        <v>Energy Supply</v>
      </c>
      <c r="L9764" s="12">
        <v>9.9500000000000005E-2</v>
      </c>
      <c r="M9764" s="12"/>
    </row>
    <row r="9765" spans="1:13" x14ac:dyDescent="0.3">
      <c r="A9765" s="18">
        <v>9763</v>
      </c>
      <c r="B9765" s="18">
        <f t="shared" si="304"/>
        <v>2021</v>
      </c>
      <c r="C9765" s="17">
        <v>44378</v>
      </c>
      <c r="D9765" s="18" t="s">
        <v>130</v>
      </c>
      <c r="E9765" s="18" t="s">
        <v>95</v>
      </c>
      <c r="F9765" s="18" t="str">
        <f t="shared" si="305"/>
        <v>Eversource_WMA-Cheshire Muni Agg Rate-44378</v>
      </c>
      <c r="G9765" s="11" t="s">
        <v>131</v>
      </c>
      <c r="H9765" s="11" t="s">
        <v>54</v>
      </c>
      <c r="I9765" s="11" t="s">
        <v>99</v>
      </c>
      <c r="J9765" s="11" t="s">
        <v>184</v>
      </c>
      <c r="K9765" s="11" t="str">
        <f>IFERROR(INDEX('EDC Component Dictionary'!$C$5:$C$37,MATCH('Rates Database'!J9765,'EDC Component Dictionary'!$B$5:$B$37,0)), "Energy Supply")</f>
        <v>Energy Supply</v>
      </c>
      <c r="L9765" s="12">
        <v>9.9500000000000005E-2</v>
      </c>
      <c r="M9765" s="12"/>
    </row>
    <row r="9766" spans="1:13" x14ac:dyDescent="0.3">
      <c r="A9766" s="18">
        <v>9764</v>
      </c>
      <c r="B9766" s="18">
        <f t="shared" si="304"/>
        <v>2021</v>
      </c>
      <c r="C9766" s="17">
        <v>44378</v>
      </c>
      <c r="D9766" s="18" t="s">
        <v>130</v>
      </c>
      <c r="E9766" s="18" t="s">
        <v>164</v>
      </c>
      <c r="F9766" s="18" t="str">
        <f t="shared" si="305"/>
        <v>National Grid-Clarksburg Muni Agg Rate-44378</v>
      </c>
      <c r="G9766" s="11" t="s">
        <v>131</v>
      </c>
      <c r="H9766" s="11" t="s">
        <v>54</v>
      </c>
      <c r="I9766" s="11" t="s">
        <v>99</v>
      </c>
      <c r="J9766" s="11" t="s">
        <v>216</v>
      </c>
      <c r="K9766" s="11" t="str">
        <f>IFERROR(INDEX('EDC Component Dictionary'!$C$5:$C$37,MATCH('Rates Database'!J9766,'EDC Component Dictionary'!$B$5:$B$37,0)), "Energy Supply")</f>
        <v>Energy Supply</v>
      </c>
      <c r="L9766" s="12">
        <v>9.9500000000000005E-2</v>
      </c>
      <c r="M9766" s="12"/>
    </row>
    <row r="9767" spans="1:13" x14ac:dyDescent="0.3">
      <c r="A9767" s="18">
        <v>9765</v>
      </c>
      <c r="B9767" s="18">
        <f t="shared" si="304"/>
        <v>2021</v>
      </c>
      <c r="C9767" s="17">
        <v>44378</v>
      </c>
      <c r="D9767" s="18" t="s">
        <v>130</v>
      </c>
      <c r="E9767" s="18" t="s">
        <v>95</v>
      </c>
      <c r="F9767" s="18" t="str">
        <f t="shared" si="305"/>
        <v>Eversource_WMA-Lenox Muni Agg Rate-44378</v>
      </c>
      <c r="G9767" s="11" t="s">
        <v>131</v>
      </c>
      <c r="H9767" s="11" t="s">
        <v>54</v>
      </c>
      <c r="I9767" s="11" t="s">
        <v>99</v>
      </c>
      <c r="J9767" s="11" t="s">
        <v>219</v>
      </c>
      <c r="K9767" s="11" t="str">
        <f>IFERROR(INDEX('EDC Component Dictionary'!$C$5:$C$37,MATCH('Rates Database'!J9767,'EDC Component Dictionary'!$B$5:$B$37,0)), "Energy Supply")</f>
        <v>Energy Supply</v>
      </c>
      <c r="L9767" s="12">
        <v>9.9500000000000005E-2</v>
      </c>
      <c r="M9767" s="12"/>
    </row>
    <row r="9768" spans="1:13" x14ac:dyDescent="0.3">
      <c r="A9768" s="18">
        <v>9766</v>
      </c>
      <c r="B9768" s="18">
        <f t="shared" si="304"/>
        <v>2021</v>
      </c>
      <c r="C9768" s="17">
        <v>44378</v>
      </c>
      <c r="D9768" s="18" t="s">
        <v>130</v>
      </c>
      <c r="E9768" s="18" t="s">
        <v>164</v>
      </c>
      <c r="F9768" s="18" t="str">
        <f t="shared" si="305"/>
        <v>National Grid-Monterey Muni Agg Rate-44378</v>
      </c>
      <c r="G9768" s="11" t="s">
        <v>131</v>
      </c>
      <c r="H9768" s="11" t="s">
        <v>54</v>
      </c>
      <c r="I9768" s="11" t="s">
        <v>99</v>
      </c>
      <c r="J9768" s="11" t="s">
        <v>220</v>
      </c>
      <c r="K9768" s="11" t="str">
        <f>IFERROR(INDEX('EDC Component Dictionary'!$C$5:$C$37,MATCH('Rates Database'!J9768,'EDC Component Dictionary'!$B$5:$B$37,0)), "Energy Supply")</f>
        <v>Energy Supply</v>
      </c>
      <c r="L9768" s="12">
        <v>9.9500000000000005E-2</v>
      </c>
      <c r="M9768" s="12"/>
    </row>
    <row r="9769" spans="1:13" x14ac:dyDescent="0.3">
      <c r="A9769" s="18">
        <v>9767</v>
      </c>
      <c r="B9769" s="18">
        <f t="shared" si="304"/>
        <v>2021</v>
      </c>
      <c r="C9769" s="17">
        <v>44378</v>
      </c>
      <c r="D9769" s="18" t="s">
        <v>130</v>
      </c>
      <c r="E9769" s="18" t="s">
        <v>164</v>
      </c>
      <c r="F9769" s="18" t="str">
        <f t="shared" si="305"/>
        <v>National Grid-New Marlborough Muni Agg Rate-44378</v>
      </c>
      <c r="G9769" s="11" t="s">
        <v>131</v>
      </c>
      <c r="H9769" s="11" t="s">
        <v>54</v>
      </c>
      <c r="I9769" s="11" t="s">
        <v>99</v>
      </c>
      <c r="J9769" s="11" t="s">
        <v>221</v>
      </c>
      <c r="K9769" s="11" t="str">
        <f>IFERROR(INDEX('EDC Component Dictionary'!$C$5:$C$37,MATCH('Rates Database'!J9769,'EDC Component Dictionary'!$B$5:$B$37,0)), "Energy Supply")</f>
        <v>Energy Supply</v>
      </c>
      <c r="L9769" s="12">
        <v>9.9500000000000005E-2</v>
      </c>
      <c r="M9769" s="12"/>
    </row>
    <row r="9770" spans="1:13" x14ac:dyDescent="0.3">
      <c r="A9770" s="18">
        <v>9768</v>
      </c>
      <c r="B9770" s="18">
        <f t="shared" si="304"/>
        <v>2021</v>
      </c>
      <c r="C9770" s="17">
        <v>44378</v>
      </c>
      <c r="D9770" s="18" t="s">
        <v>130</v>
      </c>
      <c r="E9770" s="18" t="s">
        <v>164</v>
      </c>
      <c r="F9770" s="18" t="str">
        <f t="shared" si="305"/>
        <v>National Grid-North Adams Muni Agg Rate-44378</v>
      </c>
      <c r="G9770" s="11" t="s">
        <v>131</v>
      </c>
      <c r="H9770" s="11" t="s">
        <v>54</v>
      </c>
      <c r="I9770" s="11" t="s">
        <v>99</v>
      </c>
      <c r="J9770" s="11" t="s">
        <v>222</v>
      </c>
      <c r="K9770" s="11" t="str">
        <f>IFERROR(INDEX('EDC Component Dictionary'!$C$5:$C$37,MATCH('Rates Database'!J9770,'EDC Component Dictionary'!$B$5:$B$37,0)), "Energy Supply")</f>
        <v>Energy Supply</v>
      </c>
      <c r="L9770" s="12">
        <v>9.9500000000000005E-2</v>
      </c>
      <c r="M9770" s="12"/>
    </row>
    <row r="9771" spans="1:13" x14ac:dyDescent="0.3">
      <c r="A9771" s="18">
        <v>9769</v>
      </c>
      <c r="B9771" s="18">
        <f t="shared" si="304"/>
        <v>2021</v>
      </c>
      <c r="C9771" s="17">
        <v>44378</v>
      </c>
      <c r="D9771" s="18" t="s">
        <v>130</v>
      </c>
      <c r="E9771" s="18" t="s">
        <v>164</v>
      </c>
      <c r="F9771" s="18" t="str">
        <f t="shared" si="305"/>
        <v>National Grid-Sheffield Muni Agg Rate-44378</v>
      </c>
      <c r="G9771" s="11" t="s">
        <v>131</v>
      </c>
      <c r="H9771" s="11" t="s">
        <v>54</v>
      </c>
      <c r="I9771" s="11" t="s">
        <v>99</v>
      </c>
      <c r="J9771" s="11" t="s">
        <v>223</v>
      </c>
      <c r="K9771" s="11" t="str">
        <f>IFERROR(INDEX('EDC Component Dictionary'!$C$5:$C$37,MATCH('Rates Database'!J9771,'EDC Component Dictionary'!$B$5:$B$37,0)), "Energy Supply")</f>
        <v>Energy Supply</v>
      </c>
      <c r="L9771" s="12">
        <v>9.9500000000000005E-2</v>
      </c>
      <c r="M9771" s="12"/>
    </row>
    <row r="9772" spans="1:13" x14ac:dyDescent="0.3">
      <c r="A9772" s="18">
        <v>9770</v>
      </c>
      <c r="B9772" s="18">
        <f t="shared" si="304"/>
        <v>2021</v>
      </c>
      <c r="C9772" s="17">
        <v>44378</v>
      </c>
      <c r="D9772" s="18" t="s">
        <v>130</v>
      </c>
      <c r="E9772" s="18" t="s">
        <v>164</v>
      </c>
      <c r="F9772" s="18" t="str">
        <f t="shared" si="305"/>
        <v>National Grid-West Stockbridge Muni Agg Rate-44378</v>
      </c>
      <c r="G9772" s="11" t="s">
        <v>131</v>
      </c>
      <c r="H9772" s="11" t="s">
        <v>54</v>
      </c>
      <c r="I9772" s="11" t="s">
        <v>99</v>
      </c>
      <c r="J9772" s="11" t="s">
        <v>224</v>
      </c>
      <c r="K9772" s="11" t="str">
        <f>IFERROR(INDEX('EDC Component Dictionary'!$C$5:$C$37,MATCH('Rates Database'!J9772,'EDC Component Dictionary'!$B$5:$B$37,0)), "Energy Supply")</f>
        <v>Energy Supply</v>
      </c>
      <c r="L9772" s="12">
        <v>9.9500000000000005E-2</v>
      </c>
      <c r="M9772" s="12"/>
    </row>
    <row r="9773" spans="1:13" x14ac:dyDescent="0.3">
      <c r="A9773" s="18">
        <v>9771</v>
      </c>
      <c r="B9773" s="18">
        <f t="shared" si="304"/>
        <v>2021</v>
      </c>
      <c r="C9773" s="17">
        <v>44378</v>
      </c>
      <c r="D9773" s="18" t="s">
        <v>130</v>
      </c>
      <c r="E9773" s="18" t="s">
        <v>164</v>
      </c>
      <c r="F9773" s="18" t="str">
        <f t="shared" si="305"/>
        <v>National Grid-Lancaster Muni Agg Rate-44378</v>
      </c>
      <c r="G9773" s="11" t="s">
        <v>131</v>
      </c>
      <c r="H9773" s="11" t="s">
        <v>54</v>
      </c>
      <c r="I9773" s="11" t="s">
        <v>99</v>
      </c>
      <c r="J9773" s="11" t="s">
        <v>260</v>
      </c>
      <c r="K9773" s="11" t="str">
        <f>IFERROR(INDEX('EDC Component Dictionary'!$C$5:$C$37,MATCH('Rates Database'!J9773,'EDC Component Dictionary'!$B$5:$B$37,0)), "Energy Supply")</f>
        <v>Energy Supply</v>
      </c>
      <c r="L9773" s="12">
        <v>9.9779999999999994E-2</v>
      </c>
      <c r="M9773" s="12"/>
    </row>
    <row r="9774" spans="1:13" x14ac:dyDescent="0.3">
      <c r="A9774" s="18">
        <v>9772</v>
      </c>
      <c r="B9774" s="18">
        <f t="shared" si="304"/>
        <v>2021</v>
      </c>
      <c r="C9774" s="17">
        <v>44378</v>
      </c>
      <c r="D9774" s="18" t="s">
        <v>130</v>
      </c>
      <c r="E9774" s="18" t="s">
        <v>164</v>
      </c>
      <c r="F9774" s="18" t="str">
        <f t="shared" si="305"/>
        <v>National Grid-Chelmsford Muni Agg Rate-44378</v>
      </c>
      <c r="G9774" s="11" t="s">
        <v>131</v>
      </c>
      <c r="H9774" s="11" t="s">
        <v>54</v>
      </c>
      <c r="I9774" s="11" t="s">
        <v>99</v>
      </c>
      <c r="J9774" s="11" t="s">
        <v>173</v>
      </c>
      <c r="K9774" s="11" t="str">
        <f>IFERROR(INDEX('EDC Component Dictionary'!$C$5:$C$37,MATCH('Rates Database'!J9774,'EDC Component Dictionary'!$B$5:$B$37,0)), "Energy Supply")</f>
        <v>Energy Supply</v>
      </c>
      <c r="L9774" s="12">
        <v>0.10069</v>
      </c>
      <c r="M9774" s="12"/>
    </row>
    <row r="9775" spans="1:13" x14ac:dyDescent="0.3">
      <c r="A9775" s="18">
        <v>9773</v>
      </c>
      <c r="B9775" s="18">
        <f t="shared" si="304"/>
        <v>2021</v>
      </c>
      <c r="C9775" s="17">
        <v>44378</v>
      </c>
      <c r="D9775" s="18" t="s">
        <v>130</v>
      </c>
      <c r="E9775" s="18" t="s">
        <v>95</v>
      </c>
      <c r="F9775" s="18" t="str">
        <f t="shared" si="305"/>
        <v>Eversource_WMA-Leverett Muni Agg Rate-44378</v>
      </c>
      <c r="G9775" s="11" t="s">
        <v>131</v>
      </c>
      <c r="H9775" s="11" t="s">
        <v>54</v>
      </c>
      <c r="I9775" s="11" t="s">
        <v>99</v>
      </c>
      <c r="J9775" s="11" t="s">
        <v>265</v>
      </c>
      <c r="K9775" s="11" t="str">
        <f>IFERROR(INDEX('EDC Component Dictionary'!$C$5:$C$37,MATCH('Rates Database'!J9775,'EDC Component Dictionary'!$B$5:$B$37,0)), "Energy Supply")</f>
        <v>Energy Supply</v>
      </c>
      <c r="L9775" s="12">
        <v>0.10126</v>
      </c>
      <c r="M9775" s="12"/>
    </row>
    <row r="9776" spans="1:13" x14ac:dyDescent="0.3">
      <c r="A9776" s="18">
        <v>9774</v>
      </c>
      <c r="B9776" s="18">
        <f t="shared" si="304"/>
        <v>2021</v>
      </c>
      <c r="C9776" s="17">
        <v>44378</v>
      </c>
      <c r="D9776" s="18" t="s">
        <v>130</v>
      </c>
      <c r="E9776" s="18" t="s">
        <v>95</v>
      </c>
      <c r="F9776" s="18" t="str">
        <f t="shared" si="305"/>
        <v>Eversource_WMA-Hadley Muni Agg Rate-44378</v>
      </c>
      <c r="G9776" s="11" t="s">
        <v>131</v>
      </c>
      <c r="H9776" s="11" t="s">
        <v>54</v>
      </c>
      <c r="I9776" s="11" t="s">
        <v>99</v>
      </c>
      <c r="J9776" s="11" t="s">
        <v>277</v>
      </c>
      <c r="K9776" s="11" t="str">
        <f>IFERROR(INDEX('EDC Component Dictionary'!$C$5:$C$37,MATCH('Rates Database'!J9776,'EDC Component Dictionary'!$B$5:$B$37,0)), "Energy Supply")</f>
        <v>Energy Supply</v>
      </c>
      <c r="L9776" s="12">
        <v>0.10077</v>
      </c>
      <c r="M9776" s="12"/>
    </row>
    <row r="9777" spans="1:13" x14ac:dyDescent="0.3">
      <c r="A9777" s="18">
        <v>9775</v>
      </c>
      <c r="B9777" s="18">
        <f t="shared" si="304"/>
        <v>2021</v>
      </c>
      <c r="C9777" s="17">
        <v>44378</v>
      </c>
      <c r="D9777" s="18" t="s">
        <v>130</v>
      </c>
      <c r="E9777" s="18" t="s">
        <v>95</v>
      </c>
      <c r="F9777" s="18" t="str">
        <f t="shared" si="305"/>
        <v>Eversource_WMA-Sandisfield Muni Agg Rate-44378</v>
      </c>
      <c r="G9777" s="11" t="s">
        <v>131</v>
      </c>
      <c r="H9777" s="11" t="s">
        <v>54</v>
      </c>
      <c r="I9777" s="11" t="s">
        <v>99</v>
      </c>
      <c r="J9777" s="11" t="s">
        <v>253</v>
      </c>
      <c r="K9777" s="11" t="str">
        <f>IFERROR(INDEX('EDC Component Dictionary'!$C$5:$C$37,MATCH('Rates Database'!J9777,'EDC Component Dictionary'!$B$5:$B$37,0)), "Energy Supply")</f>
        <v>Energy Supply</v>
      </c>
      <c r="L9777" s="12">
        <v>0.10119</v>
      </c>
      <c r="M9777" s="12"/>
    </row>
    <row r="9778" spans="1:13" x14ac:dyDescent="0.3">
      <c r="A9778" s="18">
        <v>9776</v>
      </c>
      <c r="B9778" s="18">
        <f t="shared" si="304"/>
        <v>2021</v>
      </c>
      <c r="C9778" s="17">
        <v>44378</v>
      </c>
      <c r="D9778" s="18" t="s">
        <v>130</v>
      </c>
      <c r="E9778" s="18" t="s">
        <v>164</v>
      </c>
      <c r="F9778" s="18" t="str">
        <f t="shared" si="305"/>
        <v>National Grid-Great Barrington Muni Agg Rate-44378</v>
      </c>
      <c r="G9778" s="11" t="s">
        <v>131</v>
      </c>
      <c r="H9778" s="11" t="s">
        <v>54</v>
      </c>
      <c r="I9778" s="11" t="s">
        <v>99</v>
      </c>
      <c r="J9778" s="11" t="s">
        <v>245</v>
      </c>
      <c r="K9778" s="11" t="str">
        <f>IFERROR(INDEX('EDC Component Dictionary'!$C$5:$C$37,MATCH('Rates Database'!J9778,'EDC Component Dictionary'!$B$5:$B$37,0)), "Energy Supply")</f>
        <v>Energy Supply</v>
      </c>
      <c r="L9778" s="12">
        <v>0.10126</v>
      </c>
      <c r="M9778" s="12"/>
    </row>
    <row r="9779" spans="1:13" x14ac:dyDescent="0.3">
      <c r="A9779" s="18">
        <v>9777</v>
      </c>
      <c r="B9779" s="18">
        <f t="shared" si="304"/>
        <v>2021</v>
      </c>
      <c r="C9779" s="17">
        <v>44378</v>
      </c>
      <c r="D9779" s="18" t="s">
        <v>130</v>
      </c>
      <c r="E9779" s="18" t="s">
        <v>163</v>
      </c>
      <c r="F9779" s="18" t="str">
        <f t="shared" si="305"/>
        <v>Eversource_EMA-Plympton Muni Agg Rate-44378</v>
      </c>
      <c r="G9779" s="11" t="s">
        <v>131</v>
      </c>
      <c r="H9779" s="11" t="s">
        <v>54</v>
      </c>
      <c r="I9779" s="11" t="s">
        <v>99</v>
      </c>
      <c r="J9779" s="11" t="s">
        <v>240</v>
      </c>
      <c r="K9779" s="11" t="str">
        <f>IFERROR(INDEX('EDC Component Dictionary'!$C$5:$C$37,MATCH('Rates Database'!J9779,'EDC Component Dictionary'!$B$5:$B$37,0)), "Energy Supply")</f>
        <v>Energy Supply</v>
      </c>
      <c r="L9779" s="12">
        <v>0.10138999999999999</v>
      </c>
      <c r="M9779" s="12"/>
    </row>
    <row r="9780" spans="1:13" x14ac:dyDescent="0.3">
      <c r="A9780" s="18">
        <v>9778</v>
      </c>
      <c r="B9780" s="18">
        <f t="shared" si="304"/>
        <v>2021</v>
      </c>
      <c r="C9780" s="17">
        <v>44378</v>
      </c>
      <c r="D9780" s="18" t="s">
        <v>130</v>
      </c>
      <c r="E9780" s="18" t="s">
        <v>163</v>
      </c>
      <c r="F9780" s="18" t="str">
        <f t="shared" si="305"/>
        <v>Eversource_EMA-Cambridge Muni Agg Rate-44378</v>
      </c>
      <c r="G9780" s="11" t="s">
        <v>131</v>
      </c>
      <c r="H9780" s="11" t="s">
        <v>54</v>
      </c>
      <c r="I9780" s="11" t="s">
        <v>99</v>
      </c>
      <c r="J9780" s="11" t="s">
        <v>210</v>
      </c>
      <c r="K9780" s="11" t="str">
        <f>IFERROR(INDEX('EDC Component Dictionary'!$C$5:$C$37,MATCH('Rates Database'!J9780,'EDC Component Dictionary'!$B$5:$B$37,0)), "Energy Supply")</f>
        <v>Energy Supply</v>
      </c>
      <c r="L9780" s="12">
        <v>0.10342</v>
      </c>
      <c r="M9780" s="12"/>
    </row>
    <row r="9781" spans="1:13" x14ac:dyDescent="0.3">
      <c r="A9781" s="18">
        <v>9779</v>
      </c>
      <c r="B9781" s="18">
        <f t="shared" si="304"/>
        <v>2021</v>
      </c>
      <c r="C9781" s="17">
        <v>44378</v>
      </c>
      <c r="D9781" s="18" t="s">
        <v>130</v>
      </c>
      <c r="E9781" s="18" t="s">
        <v>164</v>
      </c>
      <c r="F9781" s="18" t="str">
        <f t="shared" si="305"/>
        <v>National Grid-Williamsburg Muni Agg Rate-44378</v>
      </c>
      <c r="G9781" s="11" t="s">
        <v>131</v>
      </c>
      <c r="H9781" s="11" t="s">
        <v>54</v>
      </c>
      <c r="I9781" s="11" t="s">
        <v>99</v>
      </c>
      <c r="J9781" s="11" t="s">
        <v>249</v>
      </c>
      <c r="K9781" s="11" t="str">
        <f>IFERROR(INDEX('EDC Component Dictionary'!$C$5:$C$37,MATCH('Rates Database'!J9781,'EDC Component Dictionary'!$B$5:$B$37,0)), "Energy Supply")</f>
        <v>Energy Supply</v>
      </c>
      <c r="L9781" s="12">
        <v>0.10249</v>
      </c>
      <c r="M9781" s="12"/>
    </row>
    <row r="9782" spans="1:13" x14ac:dyDescent="0.3">
      <c r="A9782" s="18">
        <v>9780</v>
      </c>
      <c r="B9782" s="18">
        <f t="shared" si="304"/>
        <v>2021</v>
      </c>
      <c r="C9782" s="17">
        <v>44378</v>
      </c>
      <c r="D9782" s="18" t="s">
        <v>130</v>
      </c>
      <c r="E9782" s="18" t="s">
        <v>164</v>
      </c>
      <c r="F9782" s="18" t="str">
        <f t="shared" si="305"/>
        <v>National Grid-Easton Muni Agg Rate-44378</v>
      </c>
      <c r="G9782" s="11" t="s">
        <v>131</v>
      </c>
      <c r="H9782" s="11" t="s">
        <v>54</v>
      </c>
      <c r="I9782" s="11" t="s">
        <v>99</v>
      </c>
      <c r="J9782" s="11" t="s">
        <v>294</v>
      </c>
      <c r="K9782" s="11" t="str">
        <f>IFERROR(INDEX('EDC Component Dictionary'!$C$5:$C$37,MATCH('Rates Database'!J9782,'EDC Component Dictionary'!$B$5:$B$37,0)), "Energy Supply")</f>
        <v>Energy Supply</v>
      </c>
      <c r="L9782" s="12">
        <v>0.10287</v>
      </c>
      <c r="M9782" s="12"/>
    </row>
    <row r="9783" spans="1:13" x14ac:dyDescent="0.3">
      <c r="A9783" s="18">
        <v>9781</v>
      </c>
      <c r="B9783" s="18">
        <f t="shared" si="304"/>
        <v>2021</v>
      </c>
      <c r="C9783" s="17">
        <v>44378</v>
      </c>
      <c r="D9783" s="18" t="s">
        <v>130</v>
      </c>
      <c r="E9783" s="18" t="s">
        <v>95</v>
      </c>
      <c r="F9783" s="18" t="str">
        <f t="shared" si="305"/>
        <v>Eversource_WMA-Conway Muni Agg Rate-44378</v>
      </c>
      <c r="G9783" s="11" t="s">
        <v>131</v>
      </c>
      <c r="H9783" s="11" t="s">
        <v>54</v>
      </c>
      <c r="I9783" s="11" t="s">
        <v>99</v>
      </c>
      <c r="J9783" s="11" t="s">
        <v>288</v>
      </c>
      <c r="K9783" s="11" t="str">
        <f>IFERROR(INDEX('EDC Component Dictionary'!$C$5:$C$37,MATCH('Rates Database'!J9783,'EDC Component Dictionary'!$B$5:$B$37,0)), "Energy Supply")</f>
        <v>Energy Supply</v>
      </c>
      <c r="L9783" s="12">
        <v>0.10279000000000001</v>
      </c>
      <c r="M9783" s="12"/>
    </row>
    <row r="9784" spans="1:13" x14ac:dyDescent="0.3">
      <c r="A9784" s="18">
        <v>9782</v>
      </c>
      <c r="B9784" s="18">
        <f t="shared" si="304"/>
        <v>2021</v>
      </c>
      <c r="C9784" s="17">
        <v>44378</v>
      </c>
      <c r="D9784" s="18" t="s">
        <v>130</v>
      </c>
      <c r="E9784" s="18" t="s">
        <v>95</v>
      </c>
      <c r="F9784" s="18" t="str">
        <f t="shared" si="305"/>
        <v>Eversource_WMA-Gill Muni Agg Rate-44378</v>
      </c>
      <c r="G9784" s="11" t="s">
        <v>131</v>
      </c>
      <c r="H9784" s="11" t="s">
        <v>54</v>
      </c>
      <c r="I9784" s="11" t="s">
        <v>99</v>
      </c>
      <c r="J9784" s="11" t="s">
        <v>293</v>
      </c>
      <c r="K9784" s="11" t="str">
        <f>IFERROR(INDEX('EDC Component Dictionary'!$C$5:$C$37,MATCH('Rates Database'!J9784,'EDC Component Dictionary'!$B$5:$B$37,0)), "Energy Supply")</f>
        <v>Energy Supply</v>
      </c>
      <c r="L9784" s="12">
        <v>0.10274999999999999</v>
      </c>
      <c r="M9784" s="12"/>
    </row>
    <row r="9785" spans="1:13" x14ac:dyDescent="0.3">
      <c r="A9785" s="18">
        <v>9783</v>
      </c>
      <c r="B9785" s="18">
        <f t="shared" si="304"/>
        <v>2021</v>
      </c>
      <c r="C9785" s="17">
        <v>44378</v>
      </c>
      <c r="D9785" s="18" t="s">
        <v>130</v>
      </c>
      <c r="E9785" s="18" t="s">
        <v>95</v>
      </c>
      <c r="F9785" s="18" t="str">
        <f t="shared" si="305"/>
        <v>Eversource_WMA-Sunderland Muni Agg Rate-44378</v>
      </c>
      <c r="G9785" s="11" t="s">
        <v>131</v>
      </c>
      <c r="H9785" s="11" t="s">
        <v>54</v>
      </c>
      <c r="I9785" s="11" t="s">
        <v>99</v>
      </c>
      <c r="J9785" s="11" t="s">
        <v>292</v>
      </c>
      <c r="K9785" s="11" t="str">
        <f>IFERROR(INDEX('EDC Component Dictionary'!$C$5:$C$37,MATCH('Rates Database'!J9785,'EDC Component Dictionary'!$B$5:$B$37,0)), "Energy Supply")</f>
        <v>Energy Supply</v>
      </c>
      <c r="L9785" s="12">
        <v>0.10290000000000001</v>
      </c>
      <c r="M9785" s="12"/>
    </row>
    <row r="9786" spans="1:13" x14ac:dyDescent="0.3">
      <c r="A9786" s="18">
        <v>9784</v>
      </c>
      <c r="B9786" s="18">
        <f t="shared" si="304"/>
        <v>2021</v>
      </c>
      <c r="C9786" s="17">
        <v>44378</v>
      </c>
      <c r="D9786" s="18" t="s">
        <v>130</v>
      </c>
      <c r="E9786" s="18" t="s">
        <v>164</v>
      </c>
      <c r="F9786" s="18" t="str">
        <f t="shared" si="305"/>
        <v>National Grid-Winchendon Muni Agg Rate-44378</v>
      </c>
      <c r="G9786" s="11" t="s">
        <v>131</v>
      </c>
      <c r="H9786" s="11" t="s">
        <v>54</v>
      </c>
      <c r="I9786" s="11" t="s">
        <v>99</v>
      </c>
      <c r="J9786" s="11" t="s">
        <v>181</v>
      </c>
      <c r="K9786" s="11" t="str">
        <f>IFERROR(INDEX('EDC Component Dictionary'!$C$5:$C$37,MATCH('Rates Database'!J9786,'EDC Component Dictionary'!$B$5:$B$37,0)), "Energy Supply")</f>
        <v>Energy Supply</v>
      </c>
      <c r="L9786" s="12">
        <v>0.10304000000000001</v>
      </c>
      <c r="M9786" s="12"/>
    </row>
    <row r="9787" spans="1:13" x14ac:dyDescent="0.3">
      <c r="A9787" s="18">
        <v>9785</v>
      </c>
      <c r="B9787" s="18">
        <f t="shared" si="304"/>
        <v>2021</v>
      </c>
      <c r="C9787" s="17">
        <v>44378</v>
      </c>
      <c r="D9787" s="18" t="s">
        <v>130</v>
      </c>
      <c r="E9787" s="18" t="s">
        <v>164</v>
      </c>
      <c r="F9787" s="18" t="str">
        <f t="shared" si="305"/>
        <v>National Grid-Charlton Muni Agg Rate-44378</v>
      </c>
      <c r="G9787" s="11" t="s">
        <v>131</v>
      </c>
      <c r="H9787" s="11" t="s">
        <v>54</v>
      </c>
      <c r="I9787" s="11" t="s">
        <v>99</v>
      </c>
      <c r="J9787" s="11" t="s">
        <v>188</v>
      </c>
      <c r="K9787" s="11" t="str">
        <f>IFERROR(INDEX('EDC Component Dictionary'!$C$5:$C$37,MATCH('Rates Database'!J9787,'EDC Component Dictionary'!$B$5:$B$37,0)), "Energy Supply")</f>
        <v>Energy Supply</v>
      </c>
      <c r="L9787" s="12">
        <v>0.10314</v>
      </c>
      <c r="M9787" s="12"/>
    </row>
    <row r="9788" spans="1:13" x14ac:dyDescent="0.3">
      <c r="A9788" s="18">
        <v>9786</v>
      </c>
      <c r="B9788" s="18">
        <f t="shared" si="304"/>
        <v>2021</v>
      </c>
      <c r="C9788" s="17">
        <v>44378</v>
      </c>
      <c r="D9788" s="18" t="s">
        <v>130</v>
      </c>
      <c r="E9788" s="18" t="s">
        <v>164</v>
      </c>
      <c r="F9788" s="18" t="str">
        <f t="shared" si="305"/>
        <v>National Grid-Millbury Muni Agg Rate-44378</v>
      </c>
      <c r="G9788" s="11" t="s">
        <v>131</v>
      </c>
      <c r="H9788" s="11" t="s">
        <v>54</v>
      </c>
      <c r="I9788" s="11" t="s">
        <v>99</v>
      </c>
      <c r="J9788" s="11" t="s">
        <v>198</v>
      </c>
      <c r="K9788" s="11" t="str">
        <f>IFERROR(INDEX('EDC Component Dictionary'!$C$5:$C$37,MATCH('Rates Database'!J9788,'EDC Component Dictionary'!$B$5:$B$37,0)), "Energy Supply")</f>
        <v>Energy Supply</v>
      </c>
      <c r="L9788" s="12">
        <v>0.10316</v>
      </c>
      <c r="M9788" s="12"/>
    </row>
    <row r="9789" spans="1:13" x14ac:dyDescent="0.3">
      <c r="A9789" s="18">
        <v>9787</v>
      </c>
      <c r="B9789" s="18">
        <f t="shared" si="304"/>
        <v>2021</v>
      </c>
      <c r="C9789" s="17">
        <v>44378</v>
      </c>
      <c r="D9789" s="18" t="s">
        <v>130</v>
      </c>
      <c r="E9789" s="18" t="s">
        <v>164</v>
      </c>
      <c r="F9789" s="18" t="str">
        <f t="shared" si="305"/>
        <v>National Grid-Oxford Muni Agg Rate-44378</v>
      </c>
      <c r="G9789" s="11" t="s">
        <v>131</v>
      </c>
      <c r="H9789" s="11" t="s">
        <v>54</v>
      </c>
      <c r="I9789" s="11" t="s">
        <v>99</v>
      </c>
      <c r="J9789" s="11" t="s">
        <v>202</v>
      </c>
      <c r="K9789" s="11" t="str">
        <f>IFERROR(INDEX('EDC Component Dictionary'!$C$5:$C$37,MATCH('Rates Database'!J9789,'EDC Component Dictionary'!$B$5:$B$37,0)), "Energy Supply")</f>
        <v>Energy Supply</v>
      </c>
      <c r="L9789" s="12">
        <v>0.10317</v>
      </c>
      <c r="M9789" s="12"/>
    </row>
    <row r="9790" spans="1:13" x14ac:dyDescent="0.3">
      <c r="A9790" s="18">
        <v>9788</v>
      </c>
      <c r="B9790" s="18">
        <f t="shared" si="304"/>
        <v>2021</v>
      </c>
      <c r="C9790" s="17">
        <v>44378</v>
      </c>
      <c r="D9790" s="18" t="s">
        <v>130</v>
      </c>
      <c r="E9790" s="18" t="s">
        <v>163</v>
      </c>
      <c r="F9790" s="18" t="str">
        <f t="shared" si="305"/>
        <v>Eversource_EMA-Holliston Muni Agg Rate-44378</v>
      </c>
      <c r="G9790" s="11" t="s">
        <v>131</v>
      </c>
      <c r="H9790" s="11" t="s">
        <v>54</v>
      </c>
      <c r="I9790" s="11" t="s">
        <v>99</v>
      </c>
      <c r="J9790" s="11" t="s">
        <v>246</v>
      </c>
      <c r="K9790" s="11" t="str">
        <f>IFERROR(INDEX('EDC Component Dictionary'!$C$5:$C$37,MATCH('Rates Database'!J9790,'EDC Component Dictionary'!$B$5:$B$37,0)), "Energy Supply")</f>
        <v>Energy Supply</v>
      </c>
      <c r="L9790" s="12">
        <v>0.10331</v>
      </c>
      <c r="M9790" s="12"/>
    </row>
    <row r="9791" spans="1:13" x14ac:dyDescent="0.3">
      <c r="A9791" s="18">
        <v>9789</v>
      </c>
      <c r="B9791" s="18">
        <f t="shared" si="304"/>
        <v>2021</v>
      </c>
      <c r="C9791" s="17">
        <v>44378</v>
      </c>
      <c r="D9791" s="18" t="s">
        <v>130</v>
      </c>
      <c r="E9791" s="18" t="s">
        <v>164</v>
      </c>
      <c r="F9791" s="18" t="str">
        <f t="shared" si="305"/>
        <v>National Grid-Auburn Muni Agg Rate-44378</v>
      </c>
      <c r="G9791" s="11" t="s">
        <v>131</v>
      </c>
      <c r="H9791" s="11" t="s">
        <v>54</v>
      </c>
      <c r="I9791" s="11" t="s">
        <v>99</v>
      </c>
      <c r="J9791" s="11" t="s">
        <v>258</v>
      </c>
      <c r="K9791" s="11" t="str">
        <f>IFERROR(INDEX('EDC Component Dictionary'!$C$5:$C$37,MATCH('Rates Database'!J9791,'EDC Component Dictionary'!$B$5:$B$37,0)), "Energy Supply")</f>
        <v>Energy Supply</v>
      </c>
      <c r="L9791" s="12">
        <v>0.10353999999999999</v>
      </c>
      <c r="M9791" s="12"/>
    </row>
    <row r="9792" spans="1:13" x14ac:dyDescent="0.3">
      <c r="A9792" s="18">
        <v>9790</v>
      </c>
      <c r="B9792" s="18">
        <f t="shared" si="304"/>
        <v>2021</v>
      </c>
      <c r="C9792" s="17">
        <v>44378</v>
      </c>
      <c r="D9792" s="18" t="s">
        <v>130</v>
      </c>
      <c r="E9792" s="18" t="s">
        <v>163</v>
      </c>
      <c r="F9792" s="18" t="str">
        <f t="shared" si="305"/>
        <v>Eversource_EMA-Stoneham Muni Agg Rate-44378</v>
      </c>
      <c r="G9792" s="11" t="s">
        <v>131</v>
      </c>
      <c r="H9792" s="11" t="s">
        <v>54</v>
      </c>
      <c r="I9792" s="11" t="s">
        <v>99</v>
      </c>
      <c r="J9792" s="11" t="s">
        <v>267</v>
      </c>
      <c r="K9792" s="11" t="str">
        <f>IFERROR(INDEX('EDC Component Dictionary'!$C$5:$C$37,MATCH('Rates Database'!J9792,'EDC Component Dictionary'!$B$5:$B$37,0)), "Energy Supply")</f>
        <v>Energy Supply</v>
      </c>
      <c r="L9792" s="12">
        <v>0.10371</v>
      </c>
      <c r="M9792" s="12"/>
    </row>
    <row r="9793" spans="1:13" x14ac:dyDescent="0.3">
      <c r="A9793" s="18">
        <v>9791</v>
      </c>
      <c r="B9793" s="18">
        <f t="shared" si="304"/>
        <v>2021</v>
      </c>
      <c r="C9793" s="17">
        <v>44378</v>
      </c>
      <c r="D9793" s="18" t="s">
        <v>130</v>
      </c>
      <c r="E9793" s="18" t="s">
        <v>164</v>
      </c>
      <c r="F9793" s="18" t="str">
        <f t="shared" si="305"/>
        <v>National Grid-Foxborough Muni Agg Rate-44378</v>
      </c>
      <c r="G9793" s="11" t="s">
        <v>131</v>
      </c>
      <c r="H9793" s="11" t="s">
        <v>54</v>
      </c>
      <c r="I9793" s="11" t="s">
        <v>99</v>
      </c>
      <c r="J9793" s="11" t="s">
        <v>256</v>
      </c>
      <c r="K9793" s="11" t="str">
        <f>IFERROR(INDEX('EDC Component Dictionary'!$C$5:$C$37,MATCH('Rates Database'!J9793,'EDC Component Dictionary'!$B$5:$B$37,0)), "Energy Supply")</f>
        <v>Energy Supply</v>
      </c>
      <c r="L9793" s="12">
        <v>0.10373</v>
      </c>
      <c r="M9793" s="12"/>
    </row>
    <row r="9794" spans="1:13" x14ac:dyDescent="0.3">
      <c r="A9794" s="18">
        <v>9792</v>
      </c>
      <c r="B9794" s="18">
        <f t="shared" si="304"/>
        <v>2021</v>
      </c>
      <c r="C9794" s="17">
        <v>44378</v>
      </c>
      <c r="D9794" s="18" t="s">
        <v>130</v>
      </c>
      <c r="E9794" s="18" t="s">
        <v>164</v>
      </c>
      <c r="F9794" s="18" t="str">
        <f t="shared" si="305"/>
        <v>National Grid-Orange Muni Agg Rate-44378</v>
      </c>
      <c r="G9794" s="11" t="s">
        <v>131</v>
      </c>
      <c r="H9794" s="11" t="s">
        <v>54</v>
      </c>
      <c r="I9794" s="11" t="s">
        <v>99</v>
      </c>
      <c r="J9794" s="11" t="s">
        <v>182</v>
      </c>
      <c r="K9794" s="11" t="str">
        <f>IFERROR(INDEX('EDC Component Dictionary'!$C$5:$C$37,MATCH('Rates Database'!J9794,'EDC Component Dictionary'!$B$5:$B$37,0)), "Energy Supply")</f>
        <v>Energy Supply</v>
      </c>
      <c r="L9794" s="12">
        <v>0.10383000000000001</v>
      </c>
      <c r="M9794" s="12"/>
    </row>
    <row r="9795" spans="1:13" x14ac:dyDescent="0.3">
      <c r="A9795" s="18">
        <v>9793</v>
      </c>
      <c r="B9795" s="18">
        <f t="shared" ref="B9795:B9858" si="306">YEAR(C9795)</f>
        <v>2021</v>
      </c>
      <c r="C9795" s="17">
        <v>44378</v>
      </c>
      <c r="D9795" s="18" t="s">
        <v>130</v>
      </c>
      <c r="E9795" s="18" t="s">
        <v>163</v>
      </c>
      <c r="F9795" s="18" t="str">
        <f t="shared" si="305"/>
        <v>Eversource_EMA-Ashland Muni Agg Rate-44378</v>
      </c>
      <c r="G9795" s="11" t="s">
        <v>131</v>
      </c>
      <c r="H9795" s="11" t="s">
        <v>54</v>
      </c>
      <c r="I9795" s="11" t="s">
        <v>99</v>
      </c>
      <c r="J9795" s="11" t="s">
        <v>234</v>
      </c>
      <c r="K9795" s="11" t="str">
        <f>IFERROR(INDEX('EDC Component Dictionary'!$C$5:$C$37,MATCH('Rates Database'!J9795,'EDC Component Dictionary'!$B$5:$B$37,0)), "Energy Supply")</f>
        <v>Energy Supply</v>
      </c>
      <c r="L9795" s="12">
        <v>0.10409</v>
      </c>
      <c r="M9795" s="12"/>
    </row>
    <row r="9796" spans="1:13" x14ac:dyDescent="0.3">
      <c r="A9796" s="18">
        <v>9794</v>
      </c>
      <c r="B9796" s="18">
        <f t="shared" si="306"/>
        <v>2021</v>
      </c>
      <c r="C9796" s="17">
        <v>44378</v>
      </c>
      <c r="D9796" s="18" t="s">
        <v>130</v>
      </c>
      <c r="E9796" s="18" t="s">
        <v>164</v>
      </c>
      <c r="F9796" s="18" t="str">
        <f t="shared" ref="F9796:F9859" si="307">_xlfn.CONCAT(E9796,"-",J9796,"-",C9796)</f>
        <v>National Grid-Westborough Muni Agg Rate-44378</v>
      </c>
      <c r="G9796" s="11" t="s">
        <v>131</v>
      </c>
      <c r="H9796" s="11" t="s">
        <v>54</v>
      </c>
      <c r="I9796" s="11" t="s">
        <v>99</v>
      </c>
      <c r="J9796" s="11" t="s">
        <v>172</v>
      </c>
      <c r="K9796" s="11" t="str">
        <f>IFERROR(INDEX('EDC Component Dictionary'!$C$5:$C$37,MATCH('Rates Database'!J9796,'EDC Component Dictionary'!$B$5:$B$37,0)), "Energy Supply")</f>
        <v>Energy Supply</v>
      </c>
      <c r="L9796" s="12">
        <v>0.10439</v>
      </c>
      <c r="M9796" s="12"/>
    </row>
    <row r="9797" spans="1:13" x14ac:dyDescent="0.3">
      <c r="A9797" s="18">
        <v>9795</v>
      </c>
      <c r="B9797" s="18">
        <f t="shared" si="306"/>
        <v>2021</v>
      </c>
      <c r="C9797" s="17">
        <v>44378</v>
      </c>
      <c r="D9797" s="18" t="s">
        <v>130</v>
      </c>
      <c r="E9797" s="18" t="s">
        <v>36</v>
      </c>
      <c r="F9797" s="18" t="str">
        <f t="shared" si="307"/>
        <v>Unitil-Ashby Muni Agg Rate-44378</v>
      </c>
      <c r="G9797" s="11" t="s">
        <v>131</v>
      </c>
      <c r="H9797" s="11" t="s">
        <v>54</v>
      </c>
      <c r="I9797" s="11" t="s">
        <v>99</v>
      </c>
      <c r="J9797" s="11" t="s">
        <v>235</v>
      </c>
      <c r="K9797" s="11" t="str">
        <f>IFERROR(INDEX('EDC Component Dictionary'!$C$5:$C$37,MATCH('Rates Database'!J9797,'EDC Component Dictionary'!$B$5:$B$37,0)), "Energy Supply")</f>
        <v>Energy Supply</v>
      </c>
      <c r="L9797" s="12">
        <v>0.10444000000000001</v>
      </c>
      <c r="M9797" s="12"/>
    </row>
    <row r="9798" spans="1:13" x14ac:dyDescent="0.3">
      <c r="A9798" s="18">
        <v>9796</v>
      </c>
      <c r="B9798" s="18">
        <f t="shared" si="306"/>
        <v>2021</v>
      </c>
      <c r="C9798" s="17">
        <v>44378</v>
      </c>
      <c r="D9798" s="18" t="s">
        <v>130</v>
      </c>
      <c r="E9798" s="18" t="s">
        <v>163</v>
      </c>
      <c r="F9798" s="18" t="str">
        <f t="shared" si="307"/>
        <v>Eversource_EMA-Acushnet Muni Agg Rate-44378</v>
      </c>
      <c r="G9798" s="11" t="s">
        <v>131</v>
      </c>
      <c r="H9798" s="11" t="s">
        <v>54</v>
      </c>
      <c r="I9798" s="11" t="s">
        <v>99</v>
      </c>
      <c r="J9798" s="11" t="s">
        <v>185</v>
      </c>
      <c r="K9798" s="11" t="str">
        <f>IFERROR(INDEX('EDC Component Dictionary'!$C$5:$C$37,MATCH('Rates Database'!J9798,'EDC Component Dictionary'!$B$5:$B$37,0)), "Energy Supply")</f>
        <v>Energy Supply</v>
      </c>
      <c r="L9798" s="12">
        <v>0.1047</v>
      </c>
      <c r="M9798" s="12"/>
    </row>
    <row r="9799" spans="1:13" x14ac:dyDescent="0.3">
      <c r="A9799" s="18">
        <v>9797</v>
      </c>
      <c r="B9799" s="18">
        <f t="shared" si="306"/>
        <v>2021</v>
      </c>
      <c r="C9799" s="17">
        <v>44378</v>
      </c>
      <c r="D9799" s="18" t="s">
        <v>130</v>
      </c>
      <c r="E9799" s="18" t="s">
        <v>164</v>
      </c>
      <c r="F9799" s="18" t="str">
        <f t="shared" si="307"/>
        <v>National Grid-Attleboro Muni Agg Rate-44378</v>
      </c>
      <c r="G9799" s="11" t="s">
        <v>131</v>
      </c>
      <c r="H9799" s="11" t="s">
        <v>54</v>
      </c>
      <c r="I9799" s="11" t="s">
        <v>99</v>
      </c>
      <c r="J9799" s="11" t="s">
        <v>186</v>
      </c>
      <c r="K9799" s="11" t="str">
        <f>IFERROR(INDEX('EDC Component Dictionary'!$C$5:$C$37,MATCH('Rates Database'!J9799,'EDC Component Dictionary'!$B$5:$B$37,0)), "Energy Supply")</f>
        <v>Energy Supply</v>
      </c>
      <c r="L9799" s="12">
        <v>0.10471999999999999</v>
      </c>
      <c r="M9799" s="12"/>
    </row>
    <row r="9800" spans="1:13" x14ac:dyDescent="0.3">
      <c r="A9800" s="18">
        <v>9798</v>
      </c>
      <c r="B9800" s="18">
        <f t="shared" si="306"/>
        <v>2021</v>
      </c>
      <c r="C9800" s="17">
        <v>44378</v>
      </c>
      <c r="D9800" s="18" t="s">
        <v>130</v>
      </c>
      <c r="E9800" s="18" t="s">
        <v>163</v>
      </c>
      <c r="F9800" s="18" t="str">
        <f t="shared" si="307"/>
        <v>Eversource_EMA-Dartmouth Muni Agg Rate-44378</v>
      </c>
      <c r="G9800" s="11" t="s">
        <v>131</v>
      </c>
      <c r="H9800" s="11" t="s">
        <v>54</v>
      </c>
      <c r="I9800" s="11" t="s">
        <v>99</v>
      </c>
      <c r="J9800" s="11" t="s">
        <v>189</v>
      </c>
      <c r="K9800" s="11" t="str">
        <f>IFERROR(INDEX('EDC Component Dictionary'!$C$5:$C$37,MATCH('Rates Database'!J9800,'EDC Component Dictionary'!$B$5:$B$37,0)), "Energy Supply")</f>
        <v>Energy Supply</v>
      </c>
      <c r="L9800" s="12">
        <v>0.10473</v>
      </c>
      <c r="M9800" s="12"/>
    </row>
    <row r="9801" spans="1:13" x14ac:dyDescent="0.3">
      <c r="A9801" s="18">
        <v>9799</v>
      </c>
      <c r="B9801" s="18">
        <f t="shared" si="306"/>
        <v>2021</v>
      </c>
      <c r="C9801" s="17">
        <v>44378</v>
      </c>
      <c r="D9801" s="18" t="s">
        <v>130</v>
      </c>
      <c r="E9801" s="18" t="s">
        <v>164</v>
      </c>
      <c r="F9801" s="18" t="str">
        <f t="shared" si="307"/>
        <v>National Grid-Dighton Muni Agg Rate-44378</v>
      </c>
      <c r="G9801" s="11" t="s">
        <v>131</v>
      </c>
      <c r="H9801" s="11" t="s">
        <v>54</v>
      </c>
      <c r="I9801" s="11" t="s">
        <v>99</v>
      </c>
      <c r="J9801" s="11" t="s">
        <v>190</v>
      </c>
      <c r="K9801" s="11" t="str">
        <f>IFERROR(INDEX('EDC Component Dictionary'!$C$5:$C$37,MATCH('Rates Database'!J9801,'EDC Component Dictionary'!$B$5:$B$37,0)), "Energy Supply")</f>
        <v>Energy Supply</v>
      </c>
      <c r="L9801" s="12">
        <v>0.1047</v>
      </c>
      <c r="M9801" s="12"/>
    </row>
    <row r="9802" spans="1:13" x14ac:dyDescent="0.3">
      <c r="A9802" s="18">
        <v>9800</v>
      </c>
      <c r="B9802" s="18">
        <f t="shared" si="306"/>
        <v>2021</v>
      </c>
      <c r="C9802" s="17">
        <v>44378</v>
      </c>
      <c r="D9802" s="18" t="s">
        <v>130</v>
      </c>
      <c r="E9802" s="18" t="s">
        <v>164</v>
      </c>
      <c r="F9802" s="18" t="str">
        <f t="shared" si="307"/>
        <v>National Grid-Douglas Muni Agg Rate-44378</v>
      </c>
      <c r="G9802" s="11" t="s">
        <v>131</v>
      </c>
      <c r="H9802" s="11" t="s">
        <v>54</v>
      </c>
      <c r="I9802" s="11" t="s">
        <v>99</v>
      </c>
      <c r="J9802" s="11" t="s">
        <v>191</v>
      </c>
      <c r="K9802" s="11" t="str">
        <f>IFERROR(INDEX('EDC Component Dictionary'!$C$5:$C$37,MATCH('Rates Database'!J9802,'EDC Component Dictionary'!$B$5:$B$37,0)), "Energy Supply")</f>
        <v>Energy Supply</v>
      </c>
      <c r="L9802" s="12">
        <v>0.1047</v>
      </c>
      <c r="M9802" s="12"/>
    </row>
    <row r="9803" spans="1:13" x14ac:dyDescent="0.3">
      <c r="A9803" s="18">
        <v>9801</v>
      </c>
      <c r="B9803" s="18">
        <f t="shared" si="306"/>
        <v>2021</v>
      </c>
      <c r="C9803" s="17">
        <v>44378</v>
      </c>
      <c r="D9803" s="18" t="s">
        <v>130</v>
      </c>
      <c r="E9803" s="18" t="s">
        <v>163</v>
      </c>
      <c r="F9803" s="18" t="str">
        <f t="shared" si="307"/>
        <v>Eversource_EMA-Carver Muni Agg Rate-44378</v>
      </c>
      <c r="G9803" s="11" t="s">
        <v>131</v>
      </c>
      <c r="H9803" s="11" t="s">
        <v>54</v>
      </c>
      <c r="I9803" s="11" t="s">
        <v>99</v>
      </c>
      <c r="J9803" s="11" t="s">
        <v>187</v>
      </c>
      <c r="K9803" s="11" t="str">
        <f>IFERROR(INDEX('EDC Component Dictionary'!$C$5:$C$37,MATCH('Rates Database'!J9803,'EDC Component Dictionary'!$B$5:$B$37,0)), "Energy Supply")</f>
        <v>Energy Supply</v>
      </c>
      <c r="L9803" s="12">
        <v>0.10471</v>
      </c>
      <c r="M9803" s="12"/>
    </row>
    <row r="9804" spans="1:13" x14ac:dyDescent="0.3">
      <c r="A9804" s="18">
        <v>9802</v>
      </c>
      <c r="B9804" s="18">
        <f t="shared" si="306"/>
        <v>2021</v>
      </c>
      <c r="C9804" s="17">
        <v>44378</v>
      </c>
      <c r="D9804" s="18" t="s">
        <v>130</v>
      </c>
      <c r="E9804" s="18" t="s">
        <v>164</v>
      </c>
      <c r="F9804" s="18" t="str">
        <f t="shared" si="307"/>
        <v>National Grid-Dracut Muni Agg Rate-44378</v>
      </c>
      <c r="G9804" s="11" t="s">
        <v>131</v>
      </c>
      <c r="H9804" s="11" t="s">
        <v>54</v>
      </c>
      <c r="I9804" s="11" t="s">
        <v>99</v>
      </c>
      <c r="J9804" s="11" t="s">
        <v>192</v>
      </c>
      <c r="K9804" s="11" t="str">
        <f>IFERROR(INDEX('EDC Component Dictionary'!$C$5:$C$37,MATCH('Rates Database'!J9804,'EDC Component Dictionary'!$B$5:$B$37,0)), "Energy Supply")</f>
        <v>Energy Supply</v>
      </c>
      <c r="L9804" s="12">
        <v>0.1047</v>
      </c>
      <c r="M9804" s="12"/>
    </row>
    <row r="9805" spans="1:13" x14ac:dyDescent="0.3">
      <c r="A9805" s="18">
        <v>9803</v>
      </c>
      <c r="B9805" s="18">
        <f t="shared" si="306"/>
        <v>2021</v>
      </c>
      <c r="C9805" s="17">
        <v>44378</v>
      </c>
      <c r="D9805" s="18" t="s">
        <v>130</v>
      </c>
      <c r="E9805" s="18" t="s">
        <v>164</v>
      </c>
      <c r="F9805" s="18" t="str">
        <f t="shared" si="307"/>
        <v>National Grid-Fall River Muni Agg Rate-44378</v>
      </c>
      <c r="G9805" s="11" t="s">
        <v>131</v>
      </c>
      <c r="H9805" s="11" t="s">
        <v>54</v>
      </c>
      <c r="I9805" s="11" t="s">
        <v>99</v>
      </c>
      <c r="J9805" s="11" t="s">
        <v>194</v>
      </c>
      <c r="K9805" s="11" t="str">
        <f>IFERROR(INDEX('EDC Component Dictionary'!$C$5:$C$37,MATCH('Rates Database'!J9805,'EDC Component Dictionary'!$B$5:$B$37,0)), "Energy Supply")</f>
        <v>Energy Supply</v>
      </c>
      <c r="L9805" s="12">
        <v>0.1047</v>
      </c>
      <c r="M9805" s="12"/>
    </row>
    <row r="9806" spans="1:13" x14ac:dyDescent="0.3">
      <c r="A9806" s="18">
        <v>9804</v>
      </c>
      <c r="B9806" s="18">
        <f t="shared" si="306"/>
        <v>2021</v>
      </c>
      <c r="C9806" s="17">
        <v>44378</v>
      </c>
      <c r="D9806" s="18" t="s">
        <v>130</v>
      </c>
      <c r="E9806" s="18" t="s">
        <v>163</v>
      </c>
      <c r="F9806" s="18" t="str">
        <f t="shared" si="307"/>
        <v>Eversource_EMA-Freetown Muni Agg Rate-44378</v>
      </c>
      <c r="G9806" s="11" t="s">
        <v>131</v>
      </c>
      <c r="H9806" s="11" t="s">
        <v>54</v>
      </c>
      <c r="I9806" s="11" t="s">
        <v>99</v>
      </c>
      <c r="J9806" s="11" t="s">
        <v>195</v>
      </c>
      <c r="K9806" s="11" t="str">
        <f>IFERROR(INDEX('EDC Component Dictionary'!$C$5:$C$37,MATCH('Rates Database'!J9806,'EDC Component Dictionary'!$B$5:$B$37,0)), "Energy Supply")</f>
        <v>Energy Supply</v>
      </c>
      <c r="L9806" s="12">
        <v>0.1047</v>
      </c>
      <c r="M9806" s="12"/>
    </row>
    <row r="9807" spans="1:13" x14ac:dyDescent="0.3">
      <c r="A9807" s="18">
        <v>9805</v>
      </c>
      <c r="B9807" s="18">
        <f t="shared" si="306"/>
        <v>2021</v>
      </c>
      <c r="C9807" s="17">
        <v>44378</v>
      </c>
      <c r="D9807" s="18" t="s">
        <v>130</v>
      </c>
      <c r="E9807" s="18" t="s">
        <v>163</v>
      </c>
      <c r="F9807" s="18" t="str">
        <f t="shared" si="307"/>
        <v>Eversource_EMA-Marion Muni Agg Rate-44378</v>
      </c>
      <c r="G9807" s="11" t="s">
        <v>131</v>
      </c>
      <c r="H9807" s="11" t="s">
        <v>54</v>
      </c>
      <c r="I9807" s="11" t="s">
        <v>99</v>
      </c>
      <c r="J9807" s="11" t="s">
        <v>196</v>
      </c>
      <c r="K9807" s="11" t="str">
        <f>IFERROR(INDEX('EDC Component Dictionary'!$C$5:$C$37,MATCH('Rates Database'!J9807,'EDC Component Dictionary'!$B$5:$B$37,0)), "Energy Supply")</f>
        <v>Energy Supply</v>
      </c>
      <c r="L9807" s="12">
        <v>0.10477</v>
      </c>
      <c r="M9807" s="12"/>
    </row>
    <row r="9808" spans="1:13" x14ac:dyDescent="0.3">
      <c r="A9808" s="18">
        <v>9806</v>
      </c>
      <c r="B9808" s="18">
        <f t="shared" si="306"/>
        <v>2021</v>
      </c>
      <c r="C9808" s="17">
        <v>44378</v>
      </c>
      <c r="D9808" s="18" t="s">
        <v>130</v>
      </c>
      <c r="E9808" s="18" t="s">
        <v>163</v>
      </c>
      <c r="F9808" s="18" t="str">
        <f t="shared" si="307"/>
        <v>Eversource_EMA-Mattapoisett Muni Agg Rate-44378</v>
      </c>
      <c r="G9808" s="11" t="s">
        <v>131</v>
      </c>
      <c r="H9808" s="11" t="s">
        <v>54</v>
      </c>
      <c r="I9808" s="11" t="s">
        <v>99</v>
      </c>
      <c r="J9808" s="11" t="s">
        <v>197</v>
      </c>
      <c r="K9808" s="11" t="str">
        <f>IFERROR(INDEX('EDC Component Dictionary'!$C$5:$C$37,MATCH('Rates Database'!J9808,'EDC Component Dictionary'!$B$5:$B$37,0)), "Energy Supply")</f>
        <v>Energy Supply</v>
      </c>
      <c r="L9808" s="12">
        <v>0.10474</v>
      </c>
      <c r="M9808" s="12"/>
    </row>
    <row r="9809" spans="1:13" x14ac:dyDescent="0.3">
      <c r="A9809" s="18">
        <v>9807</v>
      </c>
      <c r="B9809" s="18">
        <f t="shared" si="306"/>
        <v>2021</v>
      </c>
      <c r="C9809" s="17">
        <v>44378</v>
      </c>
      <c r="D9809" s="18" t="s">
        <v>130</v>
      </c>
      <c r="E9809" s="18" t="s">
        <v>163</v>
      </c>
      <c r="F9809" s="18" t="str">
        <f t="shared" si="307"/>
        <v>Eversource_EMA-New Bedford Muni Agg Rate-44378</v>
      </c>
      <c r="G9809" s="11" t="s">
        <v>131</v>
      </c>
      <c r="H9809" s="11" t="s">
        <v>54</v>
      </c>
      <c r="I9809" s="11" t="s">
        <v>99</v>
      </c>
      <c r="J9809" s="11" t="s">
        <v>199</v>
      </c>
      <c r="K9809" s="11" t="str">
        <f>IFERROR(INDEX('EDC Component Dictionary'!$C$5:$C$37,MATCH('Rates Database'!J9809,'EDC Component Dictionary'!$B$5:$B$37,0)), "Energy Supply")</f>
        <v>Energy Supply</v>
      </c>
      <c r="L9809" s="12">
        <v>0.10471</v>
      </c>
      <c r="M9809" s="12"/>
    </row>
    <row r="9810" spans="1:13" x14ac:dyDescent="0.3">
      <c r="A9810" s="18">
        <v>9808</v>
      </c>
      <c r="B9810" s="18">
        <f t="shared" si="306"/>
        <v>2021</v>
      </c>
      <c r="C9810" s="17">
        <v>44378</v>
      </c>
      <c r="D9810" s="18" t="s">
        <v>130</v>
      </c>
      <c r="E9810" s="18" t="s">
        <v>164</v>
      </c>
      <c r="F9810" s="18" t="str">
        <f t="shared" si="307"/>
        <v>National Grid-Northbridge Muni Agg Rate-44378</v>
      </c>
      <c r="G9810" s="11" t="s">
        <v>131</v>
      </c>
      <c r="H9810" s="11" t="s">
        <v>54</v>
      </c>
      <c r="I9810" s="11" t="s">
        <v>99</v>
      </c>
      <c r="J9810" s="11" t="s">
        <v>200</v>
      </c>
      <c r="K9810" s="11" t="str">
        <f>IFERROR(INDEX('EDC Component Dictionary'!$C$5:$C$37,MATCH('Rates Database'!J9810,'EDC Component Dictionary'!$B$5:$B$37,0)), "Energy Supply")</f>
        <v>Energy Supply</v>
      </c>
      <c r="L9810" s="12">
        <v>0.1047</v>
      </c>
      <c r="M9810" s="12"/>
    </row>
    <row r="9811" spans="1:13" x14ac:dyDescent="0.3">
      <c r="A9811" s="18">
        <v>9809</v>
      </c>
      <c r="B9811" s="18">
        <f t="shared" si="306"/>
        <v>2021</v>
      </c>
      <c r="C9811" s="17">
        <v>44378</v>
      </c>
      <c r="D9811" s="18" t="s">
        <v>130</v>
      </c>
      <c r="E9811" s="18" t="s">
        <v>164</v>
      </c>
      <c r="F9811" s="18" t="str">
        <f t="shared" si="307"/>
        <v>National Grid-Norton Muni Agg Rate-44378</v>
      </c>
      <c r="G9811" s="11" t="s">
        <v>131</v>
      </c>
      <c r="H9811" s="11" t="s">
        <v>54</v>
      </c>
      <c r="I9811" s="11" t="s">
        <v>99</v>
      </c>
      <c r="J9811" s="11" t="s">
        <v>201</v>
      </c>
      <c r="K9811" s="11" t="str">
        <f>IFERROR(INDEX('EDC Component Dictionary'!$C$5:$C$37,MATCH('Rates Database'!J9811,'EDC Component Dictionary'!$B$5:$B$37,0)), "Energy Supply")</f>
        <v>Energy Supply</v>
      </c>
      <c r="L9811" s="12">
        <v>0.1047</v>
      </c>
      <c r="M9811" s="12"/>
    </row>
    <row r="9812" spans="1:13" x14ac:dyDescent="0.3">
      <c r="A9812" s="18">
        <v>9810</v>
      </c>
      <c r="B9812" s="18">
        <f t="shared" si="306"/>
        <v>2021</v>
      </c>
      <c r="C9812" s="17">
        <v>44378</v>
      </c>
      <c r="D9812" s="18" t="s">
        <v>130</v>
      </c>
      <c r="E9812" s="18" t="s">
        <v>164</v>
      </c>
      <c r="F9812" s="18" t="str">
        <f t="shared" si="307"/>
        <v>National Grid-Plainville Muni Agg Rate-44378</v>
      </c>
      <c r="G9812" s="11" t="s">
        <v>131</v>
      </c>
      <c r="H9812" s="11" t="s">
        <v>54</v>
      </c>
      <c r="I9812" s="11" t="s">
        <v>99</v>
      </c>
      <c r="J9812" s="11" t="s">
        <v>203</v>
      </c>
      <c r="K9812" s="11" t="str">
        <f>IFERROR(INDEX('EDC Component Dictionary'!$C$5:$C$37,MATCH('Rates Database'!J9812,'EDC Component Dictionary'!$B$5:$B$37,0)), "Energy Supply")</f>
        <v>Energy Supply</v>
      </c>
      <c r="L9812" s="12">
        <v>0.1047</v>
      </c>
      <c r="M9812" s="12"/>
    </row>
    <row r="9813" spans="1:13" x14ac:dyDescent="0.3">
      <c r="A9813" s="18">
        <v>9811</v>
      </c>
      <c r="B9813" s="18">
        <f t="shared" si="306"/>
        <v>2021</v>
      </c>
      <c r="C9813" s="17">
        <v>44378</v>
      </c>
      <c r="D9813" s="18" t="s">
        <v>130</v>
      </c>
      <c r="E9813" s="18" t="s">
        <v>164</v>
      </c>
      <c r="F9813" s="18" t="str">
        <f t="shared" si="307"/>
        <v>National Grid-Rehoboth Muni Agg Rate-44378</v>
      </c>
      <c r="G9813" s="11" t="s">
        <v>131</v>
      </c>
      <c r="H9813" s="11" t="s">
        <v>54</v>
      </c>
      <c r="I9813" s="11" t="s">
        <v>99</v>
      </c>
      <c r="J9813" s="11" t="s">
        <v>204</v>
      </c>
      <c r="K9813" s="11" t="str">
        <f>IFERROR(INDEX('EDC Component Dictionary'!$C$5:$C$37,MATCH('Rates Database'!J9813,'EDC Component Dictionary'!$B$5:$B$37,0)), "Energy Supply")</f>
        <v>Energy Supply</v>
      </c>
      <c r="L9813" s="12">
        <v>0.1047</v>
      </c>
      <c r="M9813" s="12"/>
    </row>
    <row r="9814" spans="1:13" x14ac:dyDescent="0.3">
      <c r="A9814" s="18">
        <v>9812</v>
      </c>
      <c r="B9814" s="18">
        <f t="shared" si="306"/>
        <v>2021</v>
      </c>
      <c r="C9814" s="17">
        <v>44378</v>
      </c>
      <c r="D9814" s="18" t="s">
        <v>130</v>
      </c>
      <c r="E9814" s="18" t="s">
        <v>164</v>
      </c>
      <c r="F9814" s="18" t="str">
        <f t="shared" si="307"/>
        <v>National Grid-Seekonk Muni Agg Rate-44378</v>
      </c>
      <c r="G9814" s="11" t="s">
        <v>131</v>
      </c>
      <c r="H9814" s="11" t="s">
        <v>54</v>
      </c>
      <c r="I9814" s="11" t="s">
        <v>99</v>
      </c>
      <c r="J9814" s="11" t="s">
        <v>205</v>
      </c>
      <c r="K9814" s="11" t="str">
        <f>IFERROR(INDEX('EDC Component Dictionary'!$C$5:$C$37,MATCH('Rates Database'!J9814,'EDC Component Dictionary'!$B$5:$B$37,0)), "Energy Supply")</f>
        <v>Energy Supply</v>
      </c>
      <c r="L9814" s="12">
        <v>0.1047</v>
      </c>
      <c r="M9814" s="12"/>
    </row>
    <row r="9815" spans="1:13" x14ac:dyDescent="0.3">
      <c r="A9815" s="18">
        <v>9813</v>
      </c>
      <c r="B9815" s="18">
        <f t="shared" si="306"/>
        <v>2021</v>
      </c>
      <c r="C9815" s="17">
        <v>44378</v>
      </c>
      <c r="D9815" s="18" t="s">
        <v>130</v>
      </c>
      <c r="E9815" s="18" t="s">
        <v>164</v>
      </c>
      <c r="F9815" s="18" t="str">
        <f t="shared" si="307"/>
        <v>National Grid-Somerset Muni Agg Rate-44378</v>
      </c>
      <c r="G9815" s="11" t="s">
        <v>131</v>
      </c>
      <c r="H9815" s="11" t="s">
        <v>54</v>
      </c>
      <c r="I9815" s="11" t="s">
        <v>99</v>
      </c>
      <c r="J9815" s="11" t="s">
        <v>206</v>
      </c>
      <c r="K9815" s="11" t="str">
        <f>IFERROR(INDEX('EDC Component Dictionary'!$C$5:$C$37,MATCH('Rates Database'!J9815,'EDC Component Dictionary'!$B$5:$B$37,0)), "Energy Supply")</f>
        <v>Energy Supply</v>
      </c>
      <c r="L9815" s="12">
        <v>0.1047</v>
      </c>
      <c r="M9815" s="12"/>
    </row>
    <row r="9816" spans="1:13" x14ac:dyDescent="0.3">
      <c r="A9816" s="18">
        <v>9814</v>
      </c>
      <c r="B9816" s="18">
        <f t="shared" si="306"/>
        <v>2021</v>
      </c>
      <c r="C9816" s="17">
        <v>44378</v>
      </c>
      <c r="D9816" s="18" t="s">
        <v>130</v>
      </c>
      <c r="E9816" s="18" t="s">
        <v>164</v>
      </c>
      <c r="F9816" s="18" t="str">
        <f t="shared" si="307"/>
        <v>National Grid-Swansea Muni Agg Rate-44378</v>
      </c>
      <c r="G9816" s="11" t="s">
        <v>131</v>
      </c>
      <c r="H9816" s="11" t="s">
        <v>54</v>
      </c>
      <c r="I9816" s="11" t="s">
        <v>99</v>
      </c>
      <c r="J9816" s="11" t="s">
        <v>207</v>
      </c>
      <c r="K9816" s="11" t="str">
        <f>IFERROR(INDEX('EDC Component Dictionary'!$C$5:$C$37,MATCH('Rates Database'!J9816,'EDC Component Dictionary'!$B$5:$B$37,0)), "Energy Supply")</f>
        <v>Energy Supply</v>
      </c>
      <c r="L9816" s="12">
        <v>0.1047</v>
      </c>
      <c r="M9816" s="12"/>
    </row>
    <row r="9817" spans="1:13" x14ac:dyDescent="0.3">
      <c r="A9817" s="18">
        <v>9815</v>
      </c>
      <c r="B9817" s="18">
        <f t="shared" si="306"/>
        <v>2021</v>
      </c>
      <c r="C9817" s="17">
        <v>44378</v>
      </c>
      <c r="D9817" s="18" t="s">
        <v>130</v>
      </c>
      <c r="E9817" s="18" t="s">
        <v>163</v>
      </c>
      <c r="F9817" s="18" t="str">
        <f t="shared" si="307"/>
        <v>Eversource_EMA-Wareham Muni Agg Rate-44378</v>
      </c>
      <c r="G9817" s="11" t="s">
        <v>131</v>
      </c>
      <c r="H9817" s="11" t="s">
        <v>54</v>
      </c>
      <c r="I9817" s="11" t="s">
        <v>99</v>
      </c>
      <c r="J9817" s="11" t="s">
        <v>273</v>
      </c>
      <c r="K9817" s="11" t="str">
        <f>IFERROR(INDEX('EDC Component Dictionary'!$C$5:$C$37,MATCH('Rates Database'!J9817,'EDC Component Dictionary'!$B$5:$B$37,0)), "Energy Supply")</f>
        <v>Energy Supply</v>
      </c>
      <c r="L9817" s="12">
        <v>0.10473</v>
      </c>
      <c r="M9817" s="12"/>
    </row>
    <row r="9818" spans="1:13" x14ac:dyDescent="0.3">
      <c r="A9818" s="18">
        <v>9816</v>
      </c>
      <c r="B9818" s="18">
        <f t="shared" si="306"/>
        <v>2021</v>
      </c>
      <c r="C9818" s="17">
        <v>44378</v>
      </c>
      <c r="D9818" s="18" t="s">
        <v>130</v>
      </c>
      <c r="E9818" s="18" t="s">
        <v>164</v>
      </c>
      <c r="F9818" s="18" t="str">
        <f t="shared" si="307"/>
        <v>National Grid-Westford Muni Agg Rate-44378</v>
      </c>
      <c r="G9818" s="11" t="s">
        <v>131</v>
      </c>
      <c r="H9818" s="11" t="s">
        <v>54</v>
      </c>
      <c r="I9818" s="11" t="s">
        <v>99</v>
      </c>
      <c r="J9818" s="11" t="s">
        <v>208</v>
      </c>
      <c r="K9818" s="11" t="str">
        <f>IFERROR(INDEX('EDC Component Dictionary'!$C$5:$C$37,MATCH('Rates Database'!J9818,'EDC Component Dictionary'!$B$5:$B$37,0)), "Energy Supply")</f>
        <v>Energy Supply</v>
      </c>
      <c r="L9818" s="12">
        <v>0.10187</v>
      </c>
      <c r="M9818" s="12"/>
    </row>
    <row r="9819" spans="1:13" x14ac:dyDescent="0.3">
      <c r="A9819" s="18">
        <v>9817</v>
      </c>
      <c r="B9819" s="18">
        <f t="shared" si="306"/>
        <v>2021</v>
      </c>
      <c r="C9819" s="17">
        <v>44378</v>
      </c>
      <c r="D9819" s="18" t="s">
        <v>130</v>
      </c>
      <c r="E9819" s="18" t="s">
        <v>163</v>
      </c>
      <c r="F9819" s="18" t="str">
        <f t="shared" si="307"/>
        <v>Eversource_EMA-Westport Muni Agg Rate-44378</v>
      </c>
      <c r="G9819" s="11" t="s">
        <v>131</v>
      </c>
      <c r="H9819" s="11" t="s">
        <v>54</v>
      </c>
      <c r="I9819" s="11" t="s">
        <v>99</v>
      </c>
      <c r="J9819" s="11" t="s">
        <v>209</v>
      </c>
      <c r="K9819" s="11" t="str">
        <f>IFERROR(INDEX('EDC Component Dictionary'!$C$5:$C$37,MATCH('Rates Database'!J9819,'EDC Component Dictionary'!$B$5:$B$37,0)), "Energy Supply")</f>
        <v>Energy Supply</v>
      </c>
      <c r="L9819" s="12">
        <v>0.10473</v>
      </c>
      <c r="M9819" s="12"/>
    </row>
    <row r="9820" spans="1:13" x14ac:dyDescent="0.3">
      <c r="A9820" s="18">
        <v>9818</v>
      </c>
      <c r="B9820" s="18">
        <f t="shared" si="306"/>
        <v>2021</v>
      </c>
      <c r="C9820" s="17">
        <v>44378</v>
      </c>
      <c r="D9820" s="18" t="s">
        <v>130</v>
      </c>
      <c r="E9820" s="18" t="s">
        <v>164</v>
      </c>
      <c r="F9820" s="18" t="str">
        <f t="shared" si="307"/>
        <v>National Grid-West Brookfield Muni Agg Rate-44378</v>
      </c>
      <c r="G9820" s="11" t="s">
        <v>131</v>
      </c>
      <c r="H9820" s="11" t="s">
        <v>54</v>
      </c>
      <c r="I9820" s="11" t="s">
        <v>99</v>
      </c>
      <c r="J9820" s="11" t="s">
        <v>177</v>
      </c>
      <c r="K9820" s="11" t="str">
        <f>IFERROR(INDEX('EDC Component Dictionary'!$C$5:$C$37,MATCH('Rates Database'!J9820,'EDC Component Dictionary'!$B$5:$B$37,0)), "Energy Supply")</f>
        <v>Energy Supply</v>
      </c>
      <c r="L9820" s="12">
        <v>0.10482</v>
      </c>
      <c r="M9820" s="12"/>
    </row>
    <row r="9821" spans="1:13" x14ac:dyDescent="0.3">
      <c r="A9821" s="18">
        <v>9819</v>
      </c>
      <c r="B9821" s="18">
        <f t="shared" si="306"/>
        <v>2021</v>
      </c>
      <c r="C9821" s="17">
        <v>44378</v>
      </c>
      <c r="D9821" s="18" t="s">
        <v>130</v>
      </c>
      <c r="E9821" s="18" t="s">
        <v>163</v>
      </c>
      <c r="F9821" s="18" t="str">
        <f t="shared" si="307"/>
        <v>Eversource_EMA-Somerville Muni Agg Rate-44378</v>
      </c>
      <c r="G9821" s="11" t="s">
        <v>131</v>
      </c>
      <c r="H9821" s="11" t="s">
        <v>54</v>
      </c>
      <c r="I9821" s="11" t="s">
        <v>99</v>
      </c>
      <c r="J9821" s="11" t="s">
        <v>212</v>
      </c>
      <c r="K9821" s="11" t="str">
        <f>IFERROR(INDEX('EDC Component Dictionary'!$C$5:$C$37,MATCH('Rates Database'!J9821,'EDC Component Dictionary'!$B$5:$B$37,0)), "Energy Supply")</f>
        <v>Energy Supply</v>
      </c>
      <c r="L9821" s="12">
        <v>0.10609</v>
      </c>
      <c r="M9821" s="12"/>
    </row>
    <row r="9822" spans="1:13" x14ac:dyDescent="0.3">
      <c r="A9822" s="18">
        <v>9820</v>
      </c>
      <c r="B9822" s="18">
        <f t="shared" si="306"/>
        <v>2021</v>
      </c>
      <c r="C9822" s="17">
        <v>44378</v>
      </c>
      <c r="D9822" s="18" t="s">
        <v>130</v>
      </c>
      <c r="E9822" s="18" t="s">
        <v>164</v>
      </c>
      <c r="F9822" s="18" t="str">
        <f t="shared" si="307"/>
        <v>National Grid-Gardner Muni Agg Rate-44378</v>
      </c>
      <c r="G9822" s="11" t="s">
        <v>131</v>
      </c>
      <c r="H9822" s="11" t="s">
        <v>54</v>
      </c>
      <c r="I9822" s="11" t="s">
        <v>99</v>
      </c>
      <c r="J9822" s="11" t="s">
        <v>179</v>
      </c>
      <c r="K9822" s="11" t="str">
        <f>IFERROR(INDEX('EDC Component Dictionary'!$C$5:$C$37,MATCH('Rates Database'!J9822,'EDC Component Dictionary'!$B$5:$B$37,0)), "Energy Supply")</f>
        <v>Energy Supply</v>
      </c>
      <c r="L9822" s="12">
        <v>0.10521</v>
      </c>
      <c r="M9822" s="12"/>
    </row>
    <row r="9823" spans="1:13" x14ac:dyDescent="0.3">
      <c r="A9823" s="18">
        <v>9821</v>
      </c>
      <c r="B9823" s="18">
        <f t="shared" si="306"/>
        <v>2021</v>
      </c>
      <c r="C9823" s="17">
        <v>44378</v>
      </c>
      <c r="D9823" s="18" t="s">
        <v>130</v>
      </c>
      <c r="E9823" s="18" t="s">
        <v>164</v>
      </c>
      <c r="F9823" s="18" t="str">
        <f t="shared" si="307"/>
        <v>National Grid-Melrose Muni Agg Rate-44378</v>
      </c>
      <c r="G9823" s="11" t="s">
        <v>131</v>
      </c>
      <c r="H9823" s="11" t="s">
        <v>54</v>
      </c>
      <c r="I9823" s="11" t="s">
        <v>99</v>
      </c>
      <c r="J9823" s="11" t="s">
        <v>269</v>
      </c>
      <c r="K9823" s="11" t="str">
        <f>IFERROR(INDEX('EDC Component Dictionary'!$C$5:$C$37,MATCH('Rates Database'!J9823,'EDC Component Dictionary'!$B$5:$B$37,0)), "Energy Supply")</f>
        <v>Energy Supply</v>
      </c>
      <c r="L9823" s="12">
        <v>0.10575</v>
      </c>
      <c r="M9823" s="12"/>
    </row>
    <row r="9824" spans="1:13" x14ac:dyDescent="0.3">
      <c r="A9824" s="18">
        <v>9822</v>
      </c>
      <c r="B9824" s="18">
        <f t="shared" si="306"/>
        <v>2021</v>
      </c>
      <c r="C9824" s="17">
        <v>44378</v>
      </c>
      <c r="D9824" s="18" t="s">
        <v>130</v>
      </c>
      <c r="E9824" s="18" t="s">
        <v>163</v>
      </c>
      <c r="F9824" s="18" t="str">
        <f t="shared" si="307"/>
        <v>Eversource_EMA-Kingston Muni Agg Rate-44378</v>
      </c>
      <c r="G9824" s="11" t="s">
        <v>131</v>
      </c>
      <c r="H9824" s="11" t="s">
        <v>54</v>
      </c>
      <c r="I9824" s="11" t="s">
        <v>99</v>
      </c>
      <c r="J9824" s="11" t="s">
        <v>211</v>
      </c>
      <c r="K9824" s="11" t="str">
        <f>IFERROR(INDEX('EDC Component Dictionary'!$C$5:$C$37,MATCH('Rates Database'!J9824,'EDC Component Dictionary'!$B$5:$B$37,0)), "Energy Supply")</f>
        <v>Energy Supply</v>
      </c>
      <c r="L9824" s="12">
        <v>0.10525</v>
      </c>
      <c r="M9824" s="12"/>
    </row>
    <row r="9825" spans="1:13" x14ac:dyDescent="0.3">
      <c r="A9825" s="18">
        <v>9823</v>
      </c>
      <c r="B9825" s="18">
        <f t="shared" si="306"/>
        <v>2021</v>
      </c>
      <c r="C9825" s="17">
        <v>44378</v>
      </c>
      <c r="D9825" s="18" t="s">
        <v>130</v>
      </c>
      <c r="E9825" s="18" t="s">
        <v>164</v>
      </c>
      <c r="F9825" s="18" t="str">
        <f t="shared" si="307"/>
        <v>National Grid-Pembroke Muni Agg Rate-44378</v>
      </c>
      <c r="G9825" s="11" t="s">
        <v>131</v>
      </c>
      <c r="H9825" s="11" t="s">
        <v>54</v>
      </c>
      <c r="I9825" s="11" t="s">
        <v>99</v>
      </c>
      <c r="J9825" s="11" t="s">
        <v>295</v>
      </c>
      <c r="K9825" s="11" t="str">
        <f>IFERROR(INDEX('EDC Component Dictionary'!$C$5:$C$37,MATCH('Rates Database'!J9825,'EDC Component Dictionary'!$B$5:$B$37,0)), "Energy Supply")</f>
        <v>Energy Supply</v>
      </c>
      <c r="L9825" s="12">
        <v>0.1053</v>
      </c>
      <c r="M9825" s="12"/>
    </row>
    <row r="9826" spans="1:13" x14ac:dyDescent="0.3">
      <c r="A9826" s="18">
        <v>9824</v>
      </c>
      <c r="B9826" s="18">
        <f t="shared" si="306"/>
        <v>2021</v>
      </c>
      <c r="C9826" s="17">
        <v>44378</v>
      </c>
      <c r="D9826" s="18" t="s">
        <v>130</v>
      </c>
      <c r="E9826" s="18" t="s">
        <v>164</v>
      </c>
      <c r="F9826" s="18" t="str">
        <f t="shared" si="307"/>
        <v>National Grid-Shirley Muni Agg Rate-44378</v>
      </c>
      <c r="G9826" s="11" t="s">
        <v>131</v>
      </c>
      <c r="H9826" s="11" t="s">
        <v>54</v>
      </c>
      <c r="I9826" s="11" t="s">
        <v>99</v>
      </c>
      <c r="J9826" s="11" t="s">
        <v>299</v>
      </c>
      <c r="K9826" s="11" t="str">
        <f>IFERROR(INDEX('EDC Component Dictionary'!$C$5:$C$37,MATCH('Rates Database'!J9826,'EDC Component Dictionary'!$B$5:$B$37,0)), "Energy Supply")</f>
        <v>Energy Supply</v>
      </c>
      <c r="L9826" s="12">
        <v>0.10577</v>
      </c>
      <c r="M9826" s="12"/>
    </row>
    <row r="9827" spans="1:13" x14ac:dyDescent="0.3">
      <c r="A9827" s="18">
        <v>9825</v>
      </c>
      <c r="B9827" s="18">
        <f t="shared" si="306"/>
        <v>2021</v>
      </c>
      <c r="C9827" s="17">
        <v>44378</v>
      </c>
      <c r="D9827" s="18" t="s">
        <v>130</v>
      </c>
      <c r="E9827" s="18" t="s">
        <v>164</v>
      </c>
      <c r="F9827" s="18" t="str">
        <f t="shared" si="307"/>
        <v>National Grid-Avon Muni Agg Rate-44378</v>
      </c>
      <c r="G9827" s="11" t="s">
        <v>131</v>
      </c>
      <c r="H9827" s="11" t="s">
        <v>54</v>
      </c>
      <c r="I9827" s="11" t="s">
        <v>99</v>
      </c>
      <c r="J9827" s="11" t="s">
        <v>270</v>
      </c>
      <c r="K9827" s="11" t="str">
        <f>IFERROR(INDEX('EDC Component Dictionary'!$C$5:$C$37,MATCH('Rates Database'!J9827,'EDC Component Dictionary'!$B$5:$B$37,0)), "Energy Supply")</f>
        <v>Energy Supply</v>
      </c>
      <c r="L9827" s="12">
        <v>0.10772</v>
      </c>
      <c r="M9827" s="12"/>
    </row>
    <row r="9828" spans="1:13" x14ac:dyDescent="0.3">
      <c r="A9828" s="18">
        <v>9826</v>
      </c>
      <c r="B9828" s="18">
        <f t="shared" si="306"/>
        <v>2021</v>
      </c>
      <c r="C9828" s="17">
        <v>44378</v>
      </c>
      <c r="D9828" s="18" t="s">
        <v>130</v>
      </c>
      <c r="E9828" s="18" t="s">
        <v>164</v>
      </c>
      <c r="F9828" s="18" t="str">
        <f t="shared" si="307"/>
        <v>National Grid-Harvard Muni Agg Rate-44378</v>
      </c>
      <c r="G9828" s="11" t="s">
        <v>131</v>
      </c>
      <c r="H9828" s="11" t="s">
        <v>54</v>
      </c>
      <c r="I9828" s="11" t="s">
        <v>99</v>
      </c>
      <c r="J9828" s="11" t="s">
        <v>276</v>
      </c>
      <c r="K9828" s="11" t="str">
        <f>IFERROR(INDEX('EDC Component Dictionary'!$C$5:$C$37,MATCH('Rates Database'!J9828,'EDC Component Dictionary'!$B$5:$B$37,0)), "Energy Supply")</f>
        <v>Energy Supply</v>
      </c>
      <c r="L9828" s="12">
        <v>0.10630000000000001</v>
      </c>
      <c r="M9828" s="12"/>
    </row>
    <row r="9829" spans="1:13" x14ac:dyDescent="0.3">
      <c r="A9829" s="18">
        <v>9827</v>
      </c>
      <c r="B9829" s="18">
        <f t="shared" si="306"/>
        <v>2021</v>
      </c>
      <c r="C9829" s="17">
        <v>44378</v>
      </c>
      <c r="D9829" s="18" t="s">
        <v>130</v>
      </c>
      <c r="E9829" s="18" t="s">
        <v>163</v>
      </c>
      <c r="F9829" s="18" t="str">
        <f t="shared" si="307"/>
        <v>Eversource_EMA-Millis Muni Agg Rate-44378</v>
      </c>
      <c r="G9829" s="11" t="s">
        <v>131</v>
      </c>
      <c r="H9829" s="11" t="s">
        <v>54</v>
      </c>
      <c r="I9829" s="11" t="s">
        <v>99</v>
      </c>
      <c r="J9829" s="11" t="s">
        <v>300</v>
      </c>
      <c r="K9829" s="11" t="str">
        <f>IFERROR(INDEX('EDC Component Dictionary'!$C$5:$C$37,MATCH('Rates Database'!J9829,'EDC Component Dictionary'!$B$5:$B$37,0)), "Energy Supply")</f>
        <v>Energy Supply</v>
      </c>
      <c r="L9829" s="12">
        <v>0.10648000000000001</v>
      </c>
      <c r="M9829" s="12"/>
    </row>
    <row r="9830" spans="1:13" x14ac:dyDescent="0.3">
      <c r="A9830" s="18">
        <v>9828</v>
      </c>
      <c r="B9830" s="18">
        <f t="shared" si="306"/>
        <v>2021</v>
      </c>
      <c r="C9830" s="17">
        <v>44378</v>
      </c>
      <c r="D9830" s="18" t="s">
        <v>130</v>
      </c>
      <c r="E9830" s="18" t="s">
        <v>164</v>
      </c>
      <c r="F9830" s="18" t="str">
        <f t="shared" si="307"/>
        <v>National Grid-Sutton Muni Agg Rate-44378</v>
      </c>
      <c r="G9830" s="11" t="s">
        <v>131</v>
      </c>
      <c r="H9830" s="11" t="s">
        <v>54</v>
      </c>
      <c r="I9830" s="11" t="s">
        <v>99</v>
      </c>
      <c r="J9830" s="11" t="s">
        <v>233</v>
      </c>
      <c r="K9830" s="11" t="str">
        <f>IFERROR(INDEX('EDC Component Dictionary'!$C$5:$C$37,MATCH('Rates Database'!J9830,'EDC Component Dictionary'!$B$5:$B$37,0)), "Energy Supply")</f>
        <v>Energy Supply</v>
      </c>
      <c r="L9830" s="12">
        <v>0.1066</v>
      </c>
      <c r="M9830" s="12"/>
    </row>
    <row r="9831" spans="1:13" x14ac:dyDescent="0.3">
      <c r="A9831" s="18">
        <v>9829</v>
      </c>
      <c r="B9831" s="18">
        <f t="shared" si="306"/>
        <v>2021</v>
      </c>
      <c r="C9831" s="17">
        <v>44378</v>
      </c>
      <c r="D9831" s="18" t="s">
        <v>130</v>
      </c>
      <c r="E9831" s="18" t="s">
        <v>164</v>
      </c>
      <c r="F9831" s="18" t="str">
        <f t="shared" si="307"/>
        <v>National Grid-Williamstown Muni Agg Rate-44378</v>
      </c>
      <c r="G9831" s="11" t="s">
        <v>131</v>
      </c>
      <c r="H9831" s="11" t="s">
        <v>54</v>
      </c>
      <c r="I9831" s="11" t="s">
        <v>99</v>
      </c>
      <c r="J9831" s="11" t="s">
        <v>225</v>
      </c>
      <c r="K9831" s="11" t="str">
        <f>IFERROR(INDEX('EDC Component Dictionary'!$C$5:$C$37,MATCH('Rates Database'!J9831,'EDC Component Dictionary'!$B$5:$B$37,0)), "Energy Supply")</f>
        <v>Energy Supply</v>
      </c>
      <c r="L9831" s="12">
        <v>0.10671</v>
      </c>
      <c r="M9831" s="12"/>
    </row>
    <row r="9832" spans="1:13" x14ac:dyDescent="0.3">
      <c r="A9832" s="18">
        <v>9830</v>
      </c>
      <c r="B9832" s="18">
        <f t="shared" si="306"/>
        <v>2021</v>
      </c>
      <c r="C9832" s="17">
        <v>44378</v>
      </c>
      <c r="D9832" s="18" t="s">
        <v>130</v>
      </c>
      <c r="E9832" s="18" t="s">
        <v>164</v>
      </c>
      <c r="F9832" s="18" t="str">
        <f t="shared" si="307"/>
        <v>National Grid-Heath Muni Agg Rate-44378</v>
      </c>
      <c r="G9832" s="11" t="s">
        <v>131</v>
      </c>
      <c r="H9832" s="11" t="s">
        <v>54</v>
      </c>
      <c r="I9832" s="11" t="s">
        <v>99</v>
      </c>
      <c r="J9832" s="11" t="s">
        <v>257</v>
      </c>
      <c r="K9832" s="11" t="str">
        <f>IFERROR(INDEX('EDC Component Dictionary'!$C$5:$C$37,MATCH('Rates Database'!J9832,'EDC Component Dictionary'!$B$5:$B$37,0)), "Energy Supply")</f>
        <v>Energy Supply</v>
      </c>
      <c r="L9832" s="12">
        <v>0.10685</v>
      </c>
      <c r="M9832" s="12"/>
    </row>
    <row r="9833" spans="1:13" x14ac:dyDescent="0.3">
      <c r="A9833" s="18">
        <v>9831</v>
      </c>
      <c r="B9833" s="18">
        <f t="shared" si="306"/>
        <v>2021</v>
      </c>
      <c r="C9833" s="17">
        <v>44378</v>
      </c>
      <c r="D9833" s="18" t="s">
        <v>130</v>
      </c>
      <c r="E9833" s="18" t="s">
        <v>164</v>
      </c>
      <c r="F9833" s="18" t="str">
        <f t="shared" si="307"/>
        <v>National Grid-Tewksbury Muni Agg Rate-44378</v>
      </c>
      <c r="G9833" s="11" t="s">
        <v>131</v>
      </c>
      <c r="H9833" s="11" t="s">
        <v>54</v>
      </c>
      <c r="I9833" s="11" t="s">
        <v>99</v>
      </c>
      <c r="J9833" s="11" t="s">
        <v>238</v>
      </c>
      <c r="K9833" s="11" t="str">
        <f>IFERROR(INDEX('EDC Component Dictionary'!$C$5:$C$37,MATCH('Rates Database'!J9833,'EDC Component Dictionary'!$B$5:$B$37,0)), "Energy Supply")</f>
        <v>Energy Supply</v>
      </c>
      <c r="L9833" s="12">
        <v>0.1069</v>
      </c>
      <c r="M9833" s="12"/>
    </row>
    <row r="9834" spans="1:13" x14ac:dyDescent="0.3">
      <c r="A9834" s="18">
        <v>9832</v>
      </c>
      <c r="B9834" s="18">
        <f t="shared" si="306"/>
        <v>2021</v>
      </c>
      <c r="C9834" s="17">
        <v>44378</v>
      </c>
      <c r="D9834" s="18" t="s">
        <v>130</v>
      </c>
      <c r="E9834" s="18" t="s">
        <v>164</v>
      </c>
      <c r="F9834" s="18" t="str">
        <f t="shared" si="307"/>
        <v>National Grid-Tyngsborough Muni Agg Rate-44378</v>
      </c>
      <c r="G9834" s="11" t="s">
        <v>131</v>
      </c>
      <c r="H9834" s="11" t="s">
        <v>54</v>
      </c>
      <c r="I9834" s="11" t="s">
        <v>99</v>
      </c>
      <c r="J9834" s="11" t="s">
        <v>261</v>
      </c>
      <c r="K9834" s="11" t="str">
        <f>IFERROR(INDEX('EDC Component Dictionary'!$C$5:$C$37,MATCH('Rates Database'!J9834,'EDC Component Dictionary'!$B$5:$B$37,0)), "Energy Supply")</f>
        <v>Energy Supply</v>
      </c>
      <c r="L9834" s="12">
        <v>0.10692</v>
      </c>
      <c r="M9834" s="12"/>
    </row>
    <row r="9835" spans="1:13" x14ac:dyDescent="0.3">
      <c r="A9835" s="18">
        <v>9833</v>
      </c>
      <c r="B9835" s="18">
        <f t="shared" si="306"/>
        <v>2021</v>
      </c>
      <c r="C9835" s="17">
        <v>44378</v>
      </c>
      <c r="D9835" s="18" t="s">
        <v>130</v>
      </c>
      <c r="E9835" s="18" t="s">
        <v>163</v>
      </c>
      <c r="F9835" s="18" t="str">
        <f t="shared" si="307"/>
        <v>Eversource_EMA-Sudbury Muni Agg Rate-44378</v>
      </c>
      <c r="G9835" s="11" t="s">
        <v>131</v>
      </c>
      <c r="H9835" s="11" t="s">
        <v>54</v>
      </c>
      <c r="I9835" s="11" t="s">
        <v>99</v>
      </c>
      <c r="J9835" s="11" t="s">
        <v>227</v>
      </c>
      <c r="K9835" s="11" t="str">
        <f>IFERROR(INDEX('EDC Component Dictionary'!$C$5:$C$37,MATCH('Rates Database'!J9835,'EDC Component Dictionary'!$B$5:$B$37,0)), "Energy Supply")</f>
        <v>Energy Supply</v>
      </c>
      <c r="L9835" s="12">
        <v>0.10777</v>
      </c>
      <c r="M9835" s="12"/>
    </row>
    <row r="9836" spans="1:13" x14ac:dyDescent="0.3">
      <c r="A9836" s="18">
        <v>9834</v>
      </c>
      <c r="B9836" s="18">
        <f t="shared" si="306"/>
        <v>2021</v>
      </c>
      <c r="C9836" s="17">
        <v>44378</v>
      </c>
      <c r="D9836" s="18" t="s">
        <v>130</v>
      </c>
      <c r="E9836" s="18" t="s">
        <v>164</v>
      </c>
      <c r="F9836" s="18" t="str">
        <f t="shared" si="307"/>
        <v>National Grid-Halifax Muni Agg Rate-44378</v>
      </c>
      <c r="G9836" s="11" t="s">
        <v>131</v>
      </c>
      <c r="H9836" s="11" t="s">
        <v>54</v>
      </c>
      <c r="I9836" s="11" t="s">
        <v>99</v>
      </c>
      <c r="J9836" s="11" t="s">
        <v>230</v>
      </c>
      <c r="K9836" s="11" t="str">
        <f>IFERROR(INDEX('EDC Component Dictionary'!$C$5:$C$37,MATCH('Rates Database'!J9836,'EDC Component Dictionary'!$B$5:$B$37,0)), "Energy Supply")</f>
        <v>Energy Supply</v>
      </c>
      <c r="L9836" s="12">
        <v>0.10716000000000001</v>
      </c>
      <c r="M9836" s="12"/>
    </row>
    <row r="9837" spans="1:13" x14ac:dyDescent="0.3">
      <c r="A9837" s="18">
        <v>9835</v>
      </c>
      <c r="B9837" s="18">
        <f t="shared" si="306"/>
        <v>2021</v>
      </c>
      <c r="C9837" s="17">
        <v>44378</v>
      </c>
      <c r="D9837" s="18" t="s">
        <v>130</v>
      </c>
      <c r="E9837" s="18" t="s">
        <v>164</v>
      </c>
      <c r="F9837" s="18" t="str">
        <f t="shared" si="307"/>
        <v>National Grid-Franklin Muni Agg Rate-44378</v>
      </c>
      <c r="G9837" s="11" t="s">
        <v>131</v>
      </c>
      <c r="H9837" s="11" t="s">
        <v>54</v>
      </c>
      <c r="I9837" s="11" t="s">
        <v>99</v>
      </c>
      <c r="J9837" s="11" t="s">
        <v>296</v>
      </c>
      <c r="K9837" s="11" t="str">
        <f>IFERROR(INDEX('EDC Component Dictionary'!$C$5:$C$37,MATCH('Rates Database'!J9837,'EDC Component Dictionary'!$B$5:$B$37,0)), "Energy Supply")</f>
        <v>Energy Supply</v>
      </c>
      <c r="L9837" s="12">
        <v>0.10725</v>
      </c>
      <c r="M9837" s="12"/>
    </row>
    <row r="9838" spans="1:13" x14ac:dyDescent="0.3">
      <c r="A9838" s="18">
        <v>9836</v>
      </c>
      <c r="B9838" s="18">
        <f t="shared" si="306"/>
        <v>2021</v>
      </c>
      <c r="C9838" s="17">
        <v>44378</v>
      </c>
      <c r="D9838" s="18" t="s">
        <v>130</v>
      </c>
      <c r="E9838" s="18" t="s">
        <v>164</v>
      </c>
      <c r="F9838" s="18" t="str">
        <f t="shared" si="307"/>
        <v>National Grid-Rockland Muni Agg Rate-44378</v>
      </c>
      <c r="G9838" s="11" t="s">
        <v>131</v>
      </c>
      <c r="H9838" s="11" t="s">
        <v>54</v>
      </c>
      <c r="I9838" s="11" t="s">
        <v>99</v>
      </c>
      <c r="J9838" s="11" t="s">
        <v>271</v>
      </c>
      <c r="K9838" s="11" t="str">
        <f>IFERROR(INDEX('EDC Component Dictionary'!$C$5:$C$37,MATCH('Rates Database'!J9838,'EDC Component Dictionary'!$B$5:$B$37,0)), "Energy Supply")</f>
        <v>Energy Supply</v>
      </c>
      <c r="L9838" s="12">
        <v>0.10761</v>
      </c>
      <c r="M9838" s="12"/>
    </row>
    <row r="9839" spans="1:13" x14ac:dyDescent="0.3">
      <c r="A9839" s="18">
        <v>9837</v>
      </c>
      <c r="B9839" s="18">
        <f t="shared" si="306"/>
        <v>2021</v>
      </c>
      <c r="C9839" s="17">
        <v>44378</v>
      </c>
      <c r="D9839" s="18" t="s">
        <v>130</v>
      </c>
      <c r="E9839" s="18" t="s">
        <v>163</v>
      </c>
      <c r="F9839" s="18" t="str">
        <f t="shared" si="307"/>
        <v>Eversource_EMA-Cape Light Compact JPE Muni Agg Rate-44378</v>
      </c>
      <c r="G9839" s="11" t="s">
        <v>131</v>
      </c>
      <c r="H9839" s="11" t="s">
        <v>54</v>
      </c>
      <c r="I9839" s="11" t="s">
        <v>99</v>
      </c>
      <c r="J9839" s="11" t="s">
        <v>264</v>
      </c>
      <c r="K9839" s="11" t="str">
        <f>IFERROR(INDEX('EDC Component Dictionary'!$C$5:$C$37,MATCH('Rates Database'!J9839,'EDC Component Dictionary'!$B$5:$B$37,0)), "Energy Supply")</f>
        <v>Energy Supply</v>
      </c>
      <c r="L9839" s="12">
        <v>0.10743999999999999</v>
      </c>
      <c r="M9839" s="12"/>
    </row>
    <row r="9840" spans="1:13" x14ac:dyDescent="0.3">
      <c r="A9840" s="18">
        <v>9838</v>
      </c>
      <c r="B9840" s="18">
        <f t="shared" si="306"/>
        <v>2021</v>
      </c>
      <c r="C9840" s="17">
        <v>44378</v>
      </c>
      <c r="D9840" s="18" t="s">
        <v>130</v>
      </c>
      <c r="E9840" s="18" t="s">
        <v>164</v>
      </c>
      <c r="F9840" s="18" t="str">
        <f t="shared" si="307"/>
        <v>National Grid-Bellingham Muni Agg Rate-44378</v>
      </c>
      <c r="G9840" s="11" t="s">
        <v>131</v>
      </c>
      <c r="H9840" s="11" t="s">
        <v>54</v>
      </c>
      <c r="I9840" s="11" t="s">
        <v>99</v>
      </c>
      <c r="J9840" s="11" t="s">
        <v>244</v>
      </c>
      <c r="K9840" s="11" t="str">
        <f>IFERROR(INDEX('EDC Component Dictionary'!$C$5:$C$37,MATCH('Rates Database'!J9840,'EDC Component Dictionary'!$B$5:$B$37,0)), "Energy Supply")</f>
        <v>Energy Supply</v>
      </c>
      <c r="L9840" s="12">
        <v>0.10763</v>
      </c>
      <c r="M9840" s="12"/>
    </row>
    <row r="9841" spans="1:13" x14ac:dyDescent="0.3">
      <c r="A9841" s="18">
        <v>9839</v>
      </c>
      <c r="B9841" s="18">
        <f t="shared" si="306"/>
        <v>2021</v>
      </c>
      <c r="C9841" s="17">
        <v>44378</v>
      </c>
      <c r="D9841" s="18" t="s">
        <v>130</v>
      </c>
      <c r="E9841" s="18" t="s">
        <v>164</v>
      </c>
      <c r="F9841" s="18" t="str">
        <f t="shared" si="307"/>
        <v>National Grid-Egremont Muni Agg Rate-44378</v>
      </c>
      <c r="G9841" s="11" t="s">
        <v>131</v>
      </c>
      <c r="H9841" s="11" t="s">
        <v>54</v>
      </c>
      <c r="I9841" s="11" t="s">
        <v>99</v>
      </c>
      <c r="J9841" s="11" t="s">
        <v>248</v>
      </c>
      <c r="K9841" s="11" t="str">
        <f>IFERROR(INDEX('EDC Component Dictionary'!$C$5:$C$37,MATCH('Rates Database'!J9841,'EDC Component Dictionary'!$B$5:$B$37,0)), "Energy Supply")</f>
        <v>Energy Supply</v>
      </c>
      <c r="L9841" s="12">
        <v>0.10786999999999999</v>
      </c>
      <c r="M9841" s="12"/>
    </row>
    <row r="9842" spans="1:13" x14ac:dyDescent="0.3">
      <c r="A9842" s="18">
        <v>9840</v>
      </c>
      <c r="B9842" s="18">
        <f t="shared" si="306"/>
        <v>2021</v>
      </c>
      <c r="C9842" s="17">
        <v>44378</v>
      </c>
      <c r="D9842" s="18" t="s">
        <v>130</v>
      </c>
      <c r="E9842" s="18" t="s">
        <v>164</v>
      </c>
      <c r="F9842" s="18" t="str">
        <f t="shared" si="307"/>
        <v>National Grid-North Andover Muni Agg Rate-44378</v>
      </c>
      <c r="G9842" s="11" t="s">
        <v>131</v>
      </c>
      <c r="H9842" s="11" t="s">
        <v>54</v>
      </c>
      <c r="I9842" s="11" t="s">
        <v>99</v>
      </c>
      <c r="J9842" s="11" t="s">
        <v>259</v>
      </c>
      <c r="K9842" s="11" t="str">
        <f>IFERROR(INDEX('EDC Component Dictionary'!$C$5:$C$37,MATCH('Rates Database'!J9842,'EDC Component Dictionary'!$B$5:$B$37,0)), "Energy Supply")</f>
        <v>Energy Supply</v>
      </c>
      <c r="L9842" s="12">
        <v>0.1079</v>
      </c>
      <c r="M9842" s="12"/>
    </row>
    <row r="9843" spans="1:13" x14ac:dyDescent="0.3">
      <c r="A9843" s="18">
        <v>9841</v>
      </c>
      <c r="B9843" s="18">
        <f t="shared" si="306"/>
        <v>2021</v>
      </c>
      <c r="C9843" s="17">
        <v>44378</v>
      </c>
      <c r="D9843" s="18" t="s">
        <v>130</v>
      </c>
      <c r="E9843" s="18" t="s">
        <v>163</v>
      </c>
      <c r="F9843" s="18" t="str">
        <f t="shared" si="307"/>
        <v>Eversource_EMA-Dedham Muni Agg Rate-44378</v>
      </c>
      <c r="G9843" s="11" t="s">
        <v>131</v>
      </c>
      <c r="H9843" s="11" t="s">
        <v>54</v>
      </c>
      <c r="I9843" s="11" t="s">
        <v>99</v>
      </c>
      <c r="J9843" s="11" t="s">
        <v>278</v>
      </c>
      <c r="K9843" s="11" t="str">
        <f>IFERROR(INDEX('EDC Component Dictionary'!$C$5:$C$37,MATCH('Rates Database'!J9843,'EDC Component Dictionary'!$B$5:$B$37,0)), "Energy Supply")</f>
        <v>Energy Supply</v>
      </c>
      <c r="L9843" s="12">
        <v>0.10796</v>
      </c>
      <c r="M9843" s="12"/>
    </row>
    <row r="9844" spans="1:13" x14ac:dyDescent="0.3">
      <c r="A9844" s="18">
        <v>9842</v>
      </c>
      <c r="B9844" s="18">
        <f t="shared" si="306"/>
        <v>2021</v>
      </c>
      <c r="C9844" s="17">
        <v>44378</v>
      </c>
      <c r="D9844" s="18" t="s">
        <v>130</v>
      </c>
      <c r="E9844" s="18" t="s">
        <v>163</v>
      </c>
      <c r="F9844" s="18" t="str">
        <f t="shared" si="307"/>
        <v>Eversource_EMA-Lexington Muni Agg Rate-44378</v>
      </c>
      <c r="G9844" s="11" t="s">
        <v>131</v>
      </c>
      <c r="H9844" s="11" t="s">
        <v>54</v>
      </c>
      <c r="I9844" s="11" t="s">
        <v>99</v>
      </c>
      <c r="J9844" s="11" t="s">
        <v>254</v>
      </c>
      <c r="K9844" s="11" t="str">
        <f>IFERROR(INDEX('EDC Component Dictionary'!$C$5:$C$37,MATCH('Rates Database'!J9844,'EDC Component Dictionary'!$B$5:$B$37,0)), "Energy Supply")</f>
        <v>Energy Supply</v>
      </c>
      <c r="L9844" s="12">
        <v>0.10797</v>
      </c>
      <c r="M9844" s="12"/>
    </row>
    <row r="9845" spans="1:13" x14ac:dyDescent="0.3">
      <c r="A9845" s="18">
        <v>9843</v>
      </c>
      <c r="B9845" s="18">
        <f t="shared" si="306"/>
        <v>2021</v>
      </c>
      <c r="C9845" s="17">
        <v>44378</v>
      </c>
      <c r="D9845" s="18" t="s">
        <v>130</v>
      </c>
      <c r="E9845" s="18" t="s">
        <v>164</v>
      </c>
      <c r="F9845" s="18" t="str">
        <f t="shared" si="307"/>
        <v>National Grid-Haverhill Muni Agg Rate-44378</v>
      </c>
      <c r="G9845" s="11" t="s">
        <v>131</v>
      </c>
      <c r="H9845" s="11" t="s">
        <v>54</v>
      </c>
      <c r="I9845" s="11" t="s">
        <v>99</v>
      </c>
      <c r="J9845" s="11" t="s">
        <v>297</v>
      </c>
      <c r="K9845" s="11" t="str">
        <f>IFERROR(INDEX('EDC Component Dictionary'!$C$5:$C$37,MATCH('Rates Database'!J9845,'EDC Component Dictionary'!$B$5:$B$37,0)), "Energy Supply")</f>
        <v>Energy Supply</v>
      </c>
      <c r="L9845" s="12">
        <v>0.1086</v>
      </c>
      <c r="M9845" s="12"/>
    </row>
    <row r="9846" spans="1:13" x14ac:dyDescent="0.3">
      <c r="A9846" s="18">
        <v>9844</v>
      </c>
      <c r="B9846" s="18">
        <f t="shared" si="306"/>
        <v>2021</v>
      </c>
      <c r="C9846" s="17">
        <v>44378</v>
      </c>
      <c r="D9846" s="18" t="s">
        <v>130</v>
      </c>
      <c r="E9846" s="18" t="s">
        <v>163</v>
      </c>
      <c r="F9846" s="18" t="str">
        <f t="shared" si="307"/>
        <v>Eversource_EMA-Fairhaven Muni Agg Rate-44378</v>
      </c>
      <c r="G9846" s="11" t="s">
        <v>131</v>
      </c>
      <c r="H9846" s="11" t="s">
        <v>54</v>
      </c>
      <c r="I9846" s="11" t="s">
        <v>99</v>
      </c>
      <c r="J9846" s="11" t="s">
        <v>193</v>
      </c>
      <c r="K9846" s="11" t="str">
        <f>IFERROR(INDEX('EDC Component Dictionary'!$C$5:$C$37,MATCH('Rates Database'!J9846,'EDC Component Dictionary'!$B$5:$B$37,0)), "Energy Supply")</f>
        <v>Energy Supply</v>
      </c>
      <c r="L9846" s="12">
        <v>0.10859000000000001</v>
      </c>
      <c r="M9846" s="12"/>
    </row>
    <row r="9847" spans="1:13" x14ac:dyDescent="0.3">
      <c r="A9847" s="18">
        <v>9845</v>
      </c>
      <c r="B9847" s="18">
        <f t="shared" si="306"/>
        <v>2021</v>
      </c>
      <c r="C9847" s="17">
        <v>44378</v>
      </c>
      <c r="D9847" s="18" t="s">
        <v>130</v>
      </c>
      <c r="E9847" s="18" t="s">
        <v>164</v>
      </c>
      <c r="F9847" s="18" t="str">
        <f t="shared" si="307"/>
        <v>National Grid-Grafton Muni Agg Rate-44378</v>
      </c>
      <c r="G9847" s="11" t="s">
        <v>131</v>
      </c>
      <c r="H9847" s="11" t="s">
        <v>54</v>
      </c>
      <c r="I9847" s="11" t="s">
        <v>99</v>
      </c>
      <c r="J9847" s="11" t="s">
        <v>229</v>
      </c>
      <c r="K9847" s="11" t="str">
        <f>IFERROR(INDEX('EDC Component Dictionary'!$C$5:$C$37,MATCH('Rates Database'!J9847,'EDC Component Dictionary'!$B$5:$B$37,0)), "Energy Supply")</f>
        <v>Energy Supply</v>
      </c>
      <c r="L9847" s="12">
        <v>0.10911</v>
      </c>
      <c r="M9847" s="12"/>
    </row>
    <row r="9848" spans="1:13" x14ac:dyDescent="0.3">
      <c r="A9848" s="18">
        <v>9846</v>
      </c>
      <c r="B9848" s="18">
        <f t="shared" si="306"/>
        <v>2021</v>
      </c>
      <c r="C9848" s="17">
        <v>44378</v>
      </c>
      <c r="D9848" s="18" t="s">
        <v>130</v>
      </c>
      <c r="E9848" s="18" t="s">
        <v>163</v>
      </c>
      <c r="F9848" s="18" t="str">
        <f t="shared" si="307"/>
        <v>Eversource_EMA-Waltham Muni Agg Rate-44378</v>
      </c>
      <c r="G9848" s="11" t="s">
        <v>131</v>
      </c>
      <c r="H9848" s="11" t="s">
        <v>54</v>
      </c>
      <c r="I9848" s="11" t="s">
        <v>99</v>
      </c>
      <c r="J9848" s="11" t="s">
        <v>304</v>
      </c>
      <c r="K9848" s="11" t="str">
        <f>IFERROR(INDEX('EDC Component Dictionary'!$C$5:$C$37,MATCH('Rates Database'!J9848,'EDC Component Dictionary'!$B$5:$B$37,0)), "Energy Supply")</f>
        <v>Energy Supply</v>
      </c>
      <c r="L9848" s="12">
        <v>0.10938000000000001</v>
      </c>
      <c r="M9848" s="12"/>
    </row>
    <row r="9849" spans="1:13" x14ac:dyDescent="0.3">
      <c r="A9849" s="18">
        <v>9847</v>
      </c>
      <c r="B9849" s="18">
        <f t="shared" si="306"/>
        <v>2021</v>
      </c>
      <c r="C9849" s="17">
        <v>44378</v>
      </c>
      <c r="D9849" s="18" t="s">
        <v>130</v>
      </c>
      <c r="E9849" s="18" t="s">
        <v>164</v>
      </c>
      <c r="F9849" s="18" t="str">
        <f t="shared" si="307"/>
        <v>National Grid-Southborough Muni Agg Rate-44378</v>
      </c>
      <c r="G9849" s="11" t="s">
        <v>131</v>
      </c>
      <c r="H9849" s="11" t="s">
        <v>54</v>
      </c>
      <c r="I9849" s="11" t="s">
        <v>99</v>
      </c>
      <c r="J9849" s="11" t="s">
        <v>231</v>
      </c>
      <c r="K9849" s="11" t="str">
        <f>IFERROR(INDEX('EDC Component Dictionary'!$C$5:$C$37,MATCH('Rates Database'!J9849,'EDC Component Dictionary'!$B$5:$B$37,0)), "Energy Supply")</f>
        <v>Energy Supply</v>
      </c>
      <c r="L9849" s="12">
        <v>0.10936</v>
      </c>
      <c r="M9849" s="12"/>
    </row>
    <row r="9850" spans="1:13" x14ac:dyDescent="0.3">
      <c r="A9850" s="18">
        <v>9848</v>
      </c>
      <c r="B9850" s="18">
        <f t="shared" si="306"/>
        <v>2021</v>
      </c>
      <c r="C9850" s="17">
        <v>44378</v>
      </c>
      <c r="D9850" s="18" t="s">
        <v>130</v>
      </c>
      <c r="E9850" s="18" t="s">
        <v>163</v>
      </c>
      <c r="F9850" s="18" t="str">
        <f t="shared" si="307"/>
        <v>Eversource_EMA-Acton Muni Agg Rate-44378</v>
      </c>
      <c r="G9850" s="11" t="s">
        <v>131</v>
      </c>
      <c r="H9850" s="11" t="s">
        <v>54</v>
      </c>
      <c r="I9850" s="11" t="s">
        <v>99</v>
      </c>
      <c r="J9850" s="11" t="s">
        <v>226</v>
      </c>
      <c r="K9850" s="11" t="str">
        <f>IFERROR(INDEX('EDC Component Dictionary'!$C$5:$C$37,MATCH('Rates Database'!J9850,'EDC Component Dictionary'!$B$5:$B$37,0)), "Energy Supply")</f>
        <v>Energy Supply</v>
      </c>
      <c r="L9850" s="12">
        <v>0.11037</v>
      </c>
      <c r="M9850" s="12"/>
    </row>
    <row r="9851" spans="1:13" x14ac:dyDescent="0.3">
      <c r="A9851" s="18">
        <v>9849</v>
      </c>
      <c r="B9851" s="18">
        <f t="shared" si="306"/>
        <v>2021</v>
      </c>
      <c r="C9851" s="17">
        <v>44378</v>
      </c>
      <c r="D9851" s="18" t="s">
        <v>130</v>
      </c>
      <c r="E9851" s="18" t="s">
        <v>36</v>
      </c>
      <c r="F9851" s="18" t="str">
        <f t="shared" si="307"/>
        <v>Unitil-Lunenburg Muni Agg Rate-44378</v>
      </c>
      <c r="G9851" s="11" t="s">
        <v>131</v>
      </c>
      <c r="H9851" s="11" t="s">
        <v>54</v>
      </c>
      <c r="I9851" s="11" t="s">
        <v>99</v>
      </c>
      <c r="J9851" s="11" t="s">
        <v>239</v>
      </c>
      <c r="K9851" s="11" t="str">
        <f>IFERROR(INDEX('EDC Component Dictionary'!$C$5:$C$37,MATCH('Rates Database'!J9851,'EDC Component Dictionary'!$B$5:$B$37,0)), "Energy Supply")</f>
        <v>Energy Supply</v>
      </c>
      <c r="L9851" s="12">
        <v>0.10997999999999999</v>
      </c>
      <c r="M9851" s="12"/>
    </row>
    <row r="9852" spans="1:13" x14ac:dyDescent="0.3">
      <c r="A9852" s="18">
        <v>9850</v>
      </c>
      <c r="B9852" s="18">
        <f t="shared" si="306"/>
        <v>2021</v>
      </c>
      <c r="C9852" s="17">
        <v>44378</v>
      </c>
      <c r="D9852" s="18" t="s">
        <v>130</v>
      </c>
      <c r="E9852" s="18" t="s">
        <v>163</v>
      </c>
      <c r="F9852" s="18" t="str">
        <f t="shared" si="307"/>
        <v>Eversource_EMA-Arlington Muni Agg Rate-44378</v>
      </c>
      <c r="G9852" s="11" t="s">
        <v>131</v>
      </c>
      <c r="H9852" s="11" t="s">
        <v>54</v>
      </c>
      <c r="I9852" s="11" t="s">
        <v>99</v>
      </c>
      <c r="J9852" s="11" t="s">
        <v>228</v>
      </c>
      <c r="K9852" s="11" t="str">
        <f>IFERROR(INDEX('EDC Component Dictionary'!$C$5:$C$37,MATCH('Rates Database'!J9852,'EDC Component Dictionary'!$B$5:$B$37,0)), "Energy Supply")</f>
        <v>Energy Supply</v>
      </c>
      <c r="L9852" s="12">
        <v>0.11182</v>
      </c>
      <c r="M9852" s="12"/>
    </row>
    <row r="9853" spans="1:13" x14ac:dyDescent="0.3">
      <c r="A9853" s="18">
        <v>9851</v>
      </c>
      <c r="B9853" s="18">
        <f t="shared" si="306"/>
        <v>2021</v>
      </c>
      <c r="C9853" s="17">
        <v>44378</v>
      </c>
      <c r="D9853" s="18" t="s">
        <v>130</v>
      </c>
      <c r="E9853" s="18" t="s">
        <v>164</v>
      </c>
      <c r="F9853" s="18" t="str">
        <f t="shared" si="307"/>
        <v>National Grid-Salisbury Muni Agg Rate-44378</v>
      </c>
      <c r="G9853" s="11" t="s">
        <v>131</v>
      </c>
      <c r="H9853" s="11" t="s">
        <v>54</v>
      </c>
      <c r="I9853" s="11" t="s">
        <v>99</v>
      </c>
      <c r="J9853" s="11" t="s">
        <v>241</v>
      </c>
      <c r="K9853" s="11" t="str">
        <f>IFERROR(INDEX('EDC Component Dictionary'!$C$5:$C$37,MATCH('Rates Database'!J9853,'EDC Component Dictionary'!$B$5:$B$37,0)), "Energy Supply")</f>
        <v>Energy Supply</v>
      </c>
      <c r="L9853" s="12">
        <v>0.11065</v>
      </c>
      <c r="M9853" s="12"/>
    </row>
    <row r="9854" spans="1:13" x14ac:dyDescent="0.3">
      <c r="A9854" s="18">
        <v>9852</v>
      </c>
      <c r="B9854" s="18">
        <f t="shared" si="306"/>
        <v>2021</v>
      </c>
      <c r="C9854" s="17">
        <v>44378</v>
      </c>
      <c r="D9854" s="18" t="s">
        <v>130</v>
      </c>
      <c r="E9854" s="18" t="s">
        <v>164</v>
      </c>
      <c r="F9854" s="18" t="str">
        <f t="shared" si="307"/>
        <v>National Grid-Gloucester Muni Agg Rate-44378</v>
      </c>
      <c r="G9854" s="11" t="s">
        <v>131</v>
      </c>
      <c r="H9854" s="11" t="s">
        <v>54</v>
      </c>
      <c r="I9854" s="11" t="s">
        <v>99</v>
      </c>
      <c r="J9854" s="11" t="s">
        <v>242</v>
      </c>
      <c r="K9854" s="11" t="str">
        <f>IFERROR(INDEX('EDC Component Dictionary'!$C$5:$C$37,MATCH('Rates Database'!J9854,'EDC Component Dictionary'!$B$5:$B$37,0)), "Energy Supply")</f>
        <v>Energy Supply</v>
      </c>
      <c r="L9854" s="12">
        <v>0.11133</v>
      </c>
      <c r="M9854" s="12"/>
    </row>
    <row r="9855" spans="1:13" x14ac:dyDescent="0.3">
      <c r="A9855" s="18">
        <v>9853</v>
      </c>
      <c r="B9855" s="18">
        <f t="shared" si="306"/>
        <v>2021</v>
      </c>
      <c r="C9855" s="17">
        <v>44378</v>
      </c>
      <c r="D9855" s="18" t="s">
        <v>130</v>
      </c>
      <c r="E9855" s="18" t="s">
        <v>163</v>
      </c>
      <c r="F9855" s="18" t="str">
        <f t="shared" si="307"/>
        <v>Eversource_EMA-Bedford Muni Agg Rate-44378</v>
      </c>
      <c r="G9855" s="11" t="s">
        <v>131</v>
      </c>
      <c r="H9855" s="11" t="s">
        <v>54</v>
      </c>
      <c r="I9855" s="11" t="s">
        <v>99</v>
      </c>
      <c r="J9855" s="11" t="s">
        <v>274</v>
      </c>
      <c r="K9855" s="11" t="str">
        <f>IFERROR(INDEX('EDC Component Dictionary'!$C$5:$C$37,MATCH('Rates Database'!J9855,'EDC Component Dictionary'!$B$5:$B$37,0)), "Energy Supply")</f>
        <v>Energy Supply</v>
      </c>
      <c r="L9855" s="12">
        <v>0.11138000000000001</v>
      </c>
      <c r="M9855" s="12"/>
    </row>
    <row r="9856" spans="1:13" x14ac:dyDescent="0.3">
      <c r="A9856" s="18">
        <v>9854</v>
      </c>
      <c r="B9856" s="18">
        <f t="shared" si="306"/>
        <v>2021</v>
      </c>
      <c r="C9856" s="17">
        <v>44378</v>
      </c>
      <c r="D9856" s="18" t="s">
        <v>130</v>
      </c>
      <c r="E9856" s="18" t="s">
        <v>164</v>
      </c>
      <c r="F9856" s="18" t="str">
        <f t="shared" si="307"/>
        <v>National Grid-Salem Muni Agg Rate-44378</v>
      </c>
      <c r="G9856" s="11" t="s">
        <v>131</v>
      </c>
      <c r="H9856" s="11" t="s">
        <v>54</v>
      </c>
      <c r="I9856" s="11" t="s">
        <v>99</v>
      </c>
      <c r="J9856" s="11" t="s">
        <v>175</v>
      </c>
      <c r="K9856" s="11" t="str">
        <f>IFERROR(INDEX('EDC Component Dictionary'!$C$5:$C$37,MATCH('Rates Database'!J9856,'EDC Component Dictionary'!$B$5:$B$37,0)), "Energy Supply")</f>
        <v>Energy Supply</v>
      </c>
      <c r="L9856" s="12">
        <v>0.11104</v>
      </c>
      <c r="M9856" s="12"/>
    </row>
    <row r="9857" spans="1:13" x14ac:dyDescent="0.3">
      <c r="A9857" s="18">
        <v>9855</v>
      </c>
      <c r="B9857" s="18">
        <f t="shared" si="306"/>
        <v>2021</v>
      </c>
      <c r="C9857" s="17">
        <v>44378</v>
      </c>
      <c r="D9857" s="18" t="s">
        <v>130</v>
      </c>
      <c r="E9857" s="18" t="s">
        <v>163</v>
      </c>
      <c r="F9857" s="18" t="str">
        <f t="shared" si="307"/>
        <v>Eversource_EMA-Winchester Muni Agg Rate-44378</v>
      </c>
      <c r="G9857" s="11" t="s">
        <v>131</v>
      </c>
      <c r="H9857" s="11" t="s">
        <v>54</v>
      </c>
      <c r="I9857" s="11" t="s">
        <v>99</v>
      </c>
      <c r="J9857" s="11" t="s">
        <v>232</v>
      </c>
      <c r="K9857" s="11" t="str">
        <f>IFERROR(INDEX('EDC Component Dictionary'!$C$5:$C$37,MATCH('Rates Database'!J9857,'EDC Component Dictionary'!$B$5:$B$37,0)), "Energy Supply")</f>
        <v>Energy Supply</v>
      </c>
      <c r="L9857" s="12">
        <v>0.11228</v>
      </c>
      <c r="M9857" s="12"/>
    </row>
    <row r="9858" spans="1:13" x14ac:dyDescent="0.3">
      <c r="A9858" s="18">
        <v>9856</v>
      </c>
      <c r="B9858" s="18">
        <f t="shared" si="306"/>
        <v>2021</v>
      </c>
      <c r="C9858" s="17">
        <v>44378</v>
      </c>
      <c r="D9858" s="18" t="s">
        <v>130</v>
      </c>
      <c r="E9858" s="18" t="s">
        <v>164</v>
      </c>
      <c r="F9858" s="18" t="str">
        <f t="shared" si="307"/>
        <v>National Grid-Berlin Muni Agg Rate-44378</v>
      </c>
      <c r="G9858" s="11" t="s">
        <v>131</v>
      </c>
      <c r="H9858" s="11" t="s">
        <v>54</v>
      </c>
      <c r="I9858" s="11" t="s">
        <v>99</v>
      </c>
      <c r="J9858" s="11" t="s">
        <v>237</v>
      </c>
      <c r="K9858" s="11" t="str">
        <f>IFERROR(INDEX('EDC Component Dictionary'!$C$5:$C$37,MATCH('Rates Database'!J9858,'EDC Component Dictionary'!$B$5:$B$37,0)), "Energy Supply")</f>
        <v>Energy Supply</v>
      </c>
      <c r="L9858" s="12">
        <v>0.1119</v>
      </c>
      <c r="M9858" s="12"/>
    </row>
    <row r="9859" spans="1:13" x14ac:dyDescent="0.3">
      <c r="A9859" s="18">
        <v>9857</v>
      </c>
      <c r="B9859" s="18">
        <f t="shared" ref="B9859:B9922" si="308">YEAR(C9859)</f>
        <v>2021</v>
      </c>
      <c r="C9859" s="17">
        <v>44378</v>
      </c>
      <c r="D9859" s="18" t="s">
        <v>130</v>
      </c>
      <c r="E9859" s="18" t="s">
        <v>164</v>
      </c>
      <c r="F9859" s="18" t="str">
        <f t="shared" si="307"/>
        <v>National Grid-Hamilton Muni Agg Rate-44378</v>
      </c>
      <c r="G9859" s="11" t="s">
        <v>131</v>
      </c>
      <c r="H9859" s="11" t="s">
        <v>54</v>
      </c>
      <c r="I9859" s="11" t="s">
        <v>99</v>
      </c>
      <c r="J9859" s="11" t="s">
        <v>250</v>
      </c>
      <c r="K9859" s="11" t="str">
        <f>IFERROR(INDEX('EDC Component Dictionary'!$C$5:$C$37,MATCH('Rates Database'!J9859,'EDC Component Dictionary'!$B$5:$B$37,0)), "Energy Supply")</f>
        <v>Energy Supply</v>
      </c>
      <c r="L9859" s="12">
        <v>0.11221</v>
      </c>
      <c r="M9859" s="12"/>
    </row>
    <row r="9860" spans="1:13" x14ac:dyDescent="0.3">
      <c r="A9860" s="18">
        <v>9858</v>
      </c>
      <c r="B9860" s="18">
        <f t="shared" si="308"/>
        <v>2021</v>
      </c>
      <c r="C9860" s="17">
        <v>44378</v>
      </c>
      <c r="D9860" s="18" t="s">
        <v>130</v>
      </c>
      <c r="E9860" s="18" t="s">
        <v>164</v>
      </c>
      <c r="F9860" s="18" t="str">
        <f t="shared" ref="F9860:F9923" si="309">_xlfn.CONCAT(E9860,"-",J9860,"-",C9860)</f>
        <v>National Grid-Nantucket Muni Agg Rate-44378</v>
      </c>
      <c r="G9860" s="11" t="s">
        <v>131</v>
      </c>
      <c r="H9860" s="11" t="s">
        <v>54</v>
      </c>
      <c r="I9860" s="11" t="s">
        <v>99</v>
      </c>
      <c r="J9860" s="11" t="s">
        <v>171</v>
      </c>
      <c r="K9860" s="11" t="str">
        <f>IFERROR(INDEX('EDC Component Dictionary'!$C$5:$C$37,MATCH('Rates Database'!J9860,'EDC Component Dictionary'!$B$5:$B$37,0)), "Energy Supply")</f>
        <v>Energy Supply</v>
      </c>
      <c r="L9860" s="12">
        <v>0.11305999999999999</v>
      </c>
      <c r="M9860" s="12"/>
    </row>
    <row r="9861" spans="1:13" x14ac:dyDescent="0.3">
      <c r="A9861" s="18">
        <v>9859</v>
      </c>
      <c r="B9861" s="18">
        <f t="shared" si="308"/>
        <v>2021</v>
      </c>
      <c r="C9861" s="17">
        <v>44378</v>
      </c>
      <c r="D9861" s="18" t="s">
        <v>130</v>
      </c>
      <c r="E9861" s="18" t="s">
        <v>164</v>
      </c>
      <c r="F9861" s="18" t="str">
        <f t="shared" si="309"/>
        <v>National Grid-West Bridgewater Muni Agg Rate-44378</v>
      </c>
      <c r="G9861" s="11" t="s">
        <v>131</v>
      </c>
      <c r="H9861" s="11" t="s">
        <v>54</v>
      </c>
      <c r="I9861" s="11" t="s">
        <v>99</v>
      </c>
      <c r="J9861" s="11" t="s">
        <v>247</v>
      </c>
      <c r="K9861" s="11" t="str">
        <f>IFERROR(INDEX('EDC Component Dictionary'!$C$5:$C$37,MATCH('Rates Database'!J9861,'EDC Component Dictionary'!$B$5:$B$37,0)), "Energy Supply")</f>
        <v>Energy Supply</v>
      </c>
      <c r="L9861" s="12">
        <v>0.11326</v>
      </c>
      <c r="M9861" s="12"/>
    </row>
    <row r="9862" spans="1:13" x14ac:dyDescent="0.3">
      <c r="A9862" s="18">
        <v>9860</v>
      </c>
      <c r="B9862" s="18">
        <f t="shared" si="308"/>
        <v>2021</v>
      </c>
      <c r="C9862" s="17">
        <v>44378</v>
      </c>
      <c r="D9862" s="18" t="s">
        <v>130</v>
      </c>
      <c r="E9862" s="18" t="s">
        <v>163</v>
      </c>
      <c r="F9862" s="18" t="str">
        <f t="shared" si="309"/>
        <v>Eversource_EMA-Boston Muni Agg Rate-44378</v>
      </c>
      <c r="G9862" s="11" t="s">
        <v>131</v>
      </c>
      <c r="H9862" s="11" t="s">
        <v>54</v>
      </c>
      <c r="I9862" s="11" t="s">
        <v>99</v>
      </c>
      <c r="J9862" s="11" t="s">
        <v>301</v>
      </c>
      <c r="K9862" s="11" t="str">
        <f>IFERROR(INDEX('EDC Component Dictionary'!$C$5:$C$37,MATCH('Rates Database'!J9862,'EDC Component Dictionary'!$B$5:$B$37,0)), "Energy Supply")</f>
        <v>Energy Supply</v>
      </c>
      <c r="L9862" s="12">
        <v>0.11421000000000001</v>
      </c>
      <c r="M9862" s="12"/>
    </row>
    <row r="9863" spans="1:13" x14ac:dyDescent="0.3">
      <c r="A9863" s="18">
        <v>9861</v>
      </c>
      <c r="B9863" s="18">
        <f t="shared" si="308"/>
        <v>2021</v>
      </c>
      <c r="C9863" s="17">
        <v>44378</v>
      </c>
      <c r="D9863" s="18" t="s">
        <v>130</v>
      </c>
      <c r="E9863" s="18" t="s">
        <v>164</v>
      </c>
      <c r="F9863" s="18" t="str">
        <f t="shared" si="309"/>
        <v>National Grid-Millville Muni Agg Rate-44378</v>
      </c>
      <c r="G9863" s="11" t="s">
        <v>131</v>
      </c>
      <c r="H9863" s="11" t="s">
        <v>54</v>
      </c>
      <c r="I9863" s="11" t="s">
        <v>99</v>
      </c>
      <c r="J9863" s="11" t="s">
        <v>251</v>
      </c>
      <c r="K9863" s="11" t="str">
        <f>IFERROR(INDEX('EDC Component Dictionary'!$C$5:$C$37,MATCH('Rates Database'!J9863,'EDC Component Dictionary'!$B$5:$B$37,0)), "Energy Supply")</f>
        <v>Energy Supply</v>
      </c>
      <c r="L9863" s="12">
        <v>0.11416999999999999</v>
      </c>
      <c r="M9863" s="12"/>
    </row>
    <row r="9864" spans="1:13" x14ac:dyDescent="0.3">
      <c r="A9864" s="18">
        <v>9862</v>
      </c>
      <c r="B9864" s="18">
        <f t="shared" si="308"/>
        <v>2021</v>
      </c>
      <c r="C9864" s="17">
        <v>44378</v>
      </c>
      <c r="D9864" s="18" t="s">
        <v>130</v>
      </c>
      <c r="E9864" s="18" t="s">
        <v>164</v>
      </c>
      <c r="F9864" s="18" t="str">
        <f t="shared" si="309"/>
        <v>National Grid-Worcester Muni Agg Rate-44378</v>
      </c>
      <c r="G9864" s="11" t="s">
        <v>131</v>
      </c>
      <c r="H9864" s="11" t="s">
        <v>54</v>
      </c>
      <c r="I9864" s="11" t="s">
        <v>99</v>
      </c>
      <c r="J9864" s="11" t="s">
        <v>281</v>
      </c>
      <c r="K9864" s="11" t="str">
        <f>IFERROR(INDEX('EDC Component Dictionary'!$C$5:$C$37,MATCH('Rates Database'!J9864,'EDC Component Dictionary'!$B$5:$B$37,0)), "Energy Supply")</f>
        <v>Energy Supply</v>
      </c>
      <c r="L9864" s="12">
        <v>0.11447</v>
      </c>
      <c r="M9864" s="12"/>
    </row>
    <row r="9865" spans="1:13" x14ac:dyDescent="0.3">
      <c r="A9865" s="18">
        <v>9863</v>
      </c>
      <c r="B9865" s="18">
        <f t="shared" si="308"/>
        <v>2021</v>
      </c>
      <c r="C9865" s="17">
        <v>44378</v>
      </c>
      <c r="D9865" s="18" t="s">
        <v>130</v>
      </c>
      <c r="E9865" s="18" t="s">
        <v>164</v>
      </c>
      <c r="F9865" s="18" t="str">
        <f t="shared" si="309"/>
        <v>National Grid-Swampscott Muni Agg Rate-44378</v>
      </c>
      <c r="G9865" s="11" t="s">
        <v>131</v>
      </c>
      <c r="H9865" s="11" t="s">
        <v>54</v>
      </c>
      <c r="I9865" s="11" t="s">
        <v>99</v>
      </c>
      <c r="J9865" s="11" t="s">
        <v>178</v>
      </c>
      <c r="K9865" s="11" t="str">
        <f>IFERROR(INDEX('EDC Component Dictionary'!$C$5:$C$37,MATCH('Rates Database'!J9865,'EDC Component Dictionary'!$B$5:$B$37,0)), "Energy Supply")</f>
        <v>Energy Supply</v>
      </c>
      <c r="L9865" s="12">
        <v>0.11445</v>
      </c>
      <c r="M9865" s="12"/>
    </row>
    <row r="9866" spans="1:13" x14ac:dyDescent="0.3">
      <c r="A9866" s="18">
        <v>9864</v>
      </c>
      <c r="B9866" s="18">
        <f t="shared" si="308"/>
        <v>2021</v>
      </c>
      <c r="C9866" s="17">
        <v>44378</v>
      </c>
      <c r="D9866" s="18" t="s">
        <v>130</v>
      </c>
      <c r="E9866" s="18" t="s">
        <v>163</v>
      </c>
      <c r="F9866" s="18" t="str">
        <f t="shared" si="309"/>
        <v>Eversource_EMA-Carlisle Muni Agg Rate-44378</v>
      </c>
      <c r="G9866" s="11" t="s">
        <v>131</v>
      </c>
      <c r="H9866" s="11" t="s">
        <v>54</v>
      </c>
      <c r="I9866" s="11" t="s">
        <v>99</v>
      </c>
      <c r="J9866" s="11" t="s">
        <v>236</v>
      </c>
      <c r="K9866" s="11" t="str">
        <f>IFERROR(INDEX('EDC Component Dictionary'!$C$5:$C$37,MATCH('Rates Database'!J9866,'EDC Component Dictionary'!$B$5:$B$37,0)), "Energy Supply")</f>
        <v>Energy Supply</v>
      </c>
      <c r="L9866" s="12">
        <v>0.11398999999999999</v>
      </c>
      <c r="M9866" s="12"/>
    </row>
    <row r="9867" spans="1:13" x14ac:dyDescent="0.3">
      <c r="A9867" s="18">
        <v>9865</v>
      </c>
      <c r="B9867" s="18">
        <f t="shared" si="308"/>
        <v>2021</v>
      </c>
      <c r="C9867" s="17">
        <v>44378</v>
      </c>
      <c r="D9867" s="18" t="s">
        <v>130</v>
      </c>
      <c r="E9867" s="18" t="s">
        <v>163</v>
      </c>
      <c r="F9867" s="18" t="str">
        <f t="shared" si="309"/>
        <v>Eversource_EMA-Watertown Muni Agg Rate-44378</v>
      </c>
      <c r="G9867" s="11" t="s">
        <v>131</v>
      </c>
      <c r="H9867" s="11" t="s">
        <v>54</v>
      </c>
      <c r="I9867" s="11" t="s">
        <v>99</v>
      </c>
      <c r="J9867" s="11" t="s">
        <v>275</v>
      </c>
      <c r="K9867" s="11" t="str">
        <f>IFERROR(INDEX('EDC Component Dictionary'!$C$5:$C$37,MATCH('Rates Database'!J9867,'EDC Component Dictionary'!$B$5:$B$37,0)), "Energy Supply")</f>
        <v>Energy Supply</v>
      </c>
      <c r="L9867" s="12">
        <v>0.11504</v>
      </c>
      <c r="M9867" s="12"/>
    </row>
    <row r="9868" spans="1:13" x14ac:dyDescent="0.3">
      <c r="A9868" s="18">
        <v>9866</v>
      </c>
      <c r="B9868" s="18">
        <f t="shared" si="308"/>
        <v>2021</v>
      </c>
      <c r="C9868" s="17">
        <v>44378</v>
      </c>
      <c r="D9868" s="18" t="s">
        <v>130</v>
      </c>
      <c r="E9868" s="18" t="s">
        <v>164</v>
      </c>
      <c r="F9868" s="18" t="str">
        <f t="shared" si="309"/>
        <v>National Grid-Medford Muni Agg Rate-44378</v>
      </c>
      <c r="G9868" s="11" t="s">
        <v>131</v>
      </c>
      <c r="H9868" s="11" t="s">
        <v>54</v>
      </c>
      <c r="I9868" s="11" t="s">
        <v>99</v>
      </c>
      <c r="J9868" s="11" t="s">
        <v>279</v>
      </c>
      <c r="K9868" s="11" t="str">
        <f>IFERROR(INDEX('EDC Component Dictionary'!$C$5:$C$37,MATCH('Rates Database'!J9868,'EDC Component Dictionary'!$B$5:$B$37,0)), "Energy Supply")</f>
        <v>Energy Supply</v>
      </c>
      <c r="L9868" s="12">
        <v>0.11531</v>
      </c>
      <c r="M9868" s="12"/>
    </row>
    <row r="9869" spans="1:13" x14ac:dyDescent="0.3">
      <c r="A9869" s="18">
        <v>9867</v>
      </c>
      <c r="B9869" s="18">
        <f t="shared" si="308"/>
        <v>2021</v>
      </c>
      <c r="C9869" s="17">
        <v>44378</v>
      </c>
      <c r="D9869" s="18" t="s">
        <v>130</v>
      </c>
      <c r="E9869" s="18" t="s">
        <v>163</v>
      </c>
      <c r="F9869" s="18" t="str">
        <f t="shared" si="309"/>
        <v>Eversource_EMA-Natick Muni Agg Rate-44378</v>
      </c>
      <c r="G9869" s="11" t="s">
        <v>131</v>
      </c>
      <c r="H9869" s="11" t="s">
        <v>54</v>
      </c>
      <c r="I9869" s="11" t="s">
        <v>99</v>
      </c>
      <c r="J9869" s="11" t="s">
        <v>252</v>
      </c>
      <c r="K9869" s="11" t="str">
        <f>IFERROR(INDEX('EDC Component Dictionary'!$C$5:$C$37,MATCH('Rates Database'!J9869,'EDC Component Dictionary'!$B$5:$B$37,0)), "Energy Supply")</f>
        <v>Energy Supply</v>
      </c>
      <c r="L9869" s="12">
        <v>0.11572</v>
      </c>
      <c r="M9869" s="12"/>
    </row>
    <row r="9870" spans="1:13" x14ac:dyDescent="0.3">
      <c r="A9870" s="18">
        <v>9868</v>
      </c>
      <c r="B9870" s="18">
        <f t="shared" si="308"/>
        <v>2021</v>
      </c>
      <c r="C9870" s="17">
        <v>44378</v>
      </c>
      <c r="D9870" s="18" t="s">
        <v>130</v>
      </c>
      <c r="E9870" s="18" t="s">
        <v>163</v>
      </c>
      <c r="F9870" s="18" t="str">
        <f t="shared" si="309"/>
        <v>Eversource_EMA-Sharon Muni Agg Rate-44378</v>
      </c>
      <c r="G9870" s="11" t="s">
        <v>131</v>
      </c>
      <c r="H9870" s="11" t="s">
        <v>54</v>
      </c>
      <c r="I9870" s="11" t="s">
        <v>99</v>
      </c>
      <c r="J9870" s="11" t="s">
        <v>302</v>
      </c>
      <c r="K9870" s="11" t="str">
        <f>IFERROR(INDEX('EDC Component Dictionary'!$C$5:$C$37,MATCH('Rates Database'!J9870,'EDC Component Dictionary'!$B$5:$B$37,0)), "Energy Supply")</f>
        <v>Energy Supply</v>
      </c>
      <c r="L9870" s="12">
        <v>0.11526</v>
      </c>
      <c r="M9870" s="12"/>
    </row>
    <row r="9871" spans="1:13" x14ac:dyDescent="0.3">
      <c r="A9871" s="18">
        <v>9869</v>
      </c>
      <c r="B9871" s="18">
        <f t="shared" si="308"/>
        <v>2021</v>
      </c>
      <c r="C9871" s="17">
        <v>44378</v>
      </c>
      <c r="D9871" s="18" t="s">
        <v>130</v>
      </c>
      <c r="E9871" s="18" t="s">
        <v>163</v>
      </c>
      <c r="F9871" s="18" t="str">
        <f t="shared" si="309"/>
        <v>Eversource_EMA-Brookline Muni Agg Rate-44378</v>
      </c>
      <c r="G9871" s="11" t="s">
        <v>131</v>
      </c>
      <c r="H9871" s="11" t="s">
        <v>54</v>
      </c>
      <c r="I9871" s="11" t="s">
        <v>99</v>
      </c>
      <c r="J9871" s="11" t="s">
        <v>243</v>
      </c>
      <c r="K9871" s="11" t="str">
        <f>IFERROR(INDEX('EDC Component Dictionary'!$C$5:$C$37,MATCH('Rates Database'!J9871,'EDC Component Dictionary'!$B$5:$B$37,0)), "Energy Supply")</f>
        <v>Energy Supply</v>
      </c>
      <c r="L9871" s="12">
        <v>0.11695999999999999</v>
      </c>
      <c r="M9871" s="12"/>
    </row>
    <row r="9872" spans="1:13" x14ac:dyDescent="0.3">
      <c r="A9872" s="18">
        <v>9870</v>
      </c>
      <c r="B9872" s="18">
        <f t="shared" si="308"/>
        <v>2021</v>
      </c>
      <c r="C9872" s="17">
        <v>44378</v>
      </c>
      <c r="D9872" s="18" t="s">
        <v>130</v>
      </c>
      <c r="E9872" s="18" t="s">
        <v>163</v>
      </c>
      <c r="F9872" s="18" t="str">
        <f t="shared" si="309"/>
        <v>Eversource_EMA-Lincoln Muni Agg Rate-44378</v>
      </c>
      <c r="G9872" s="11" t="s">
        <v>131</v>
      </c>
      <c r="H9872" s="11" t="s">
        <v>54</v>
      </c>
      <c r="I9872" s="11" t="s">
        <v>99</v>
      </c>
      <c r="J9872" s="11" t="s">
        <v>303</v>
      </c>
      <c r="K9872" s="11" t="str">
        <f>IFERROR(INDEX('EDC Component Dictionary'!$C$5:$C$37,MATCH('Rates Database'!J9872,'EDC Component Dictionary'!$B$5:$B$37,0)), "Energy Supply")</f>
        <v>Energy Supply</v>
      </c>
      <c r="L9872" s="12">
        <v>0.11853</v>
      </c>
      <c r="M9872" s="12"/>
    </row>
    <row r="9873" spans="1:13" x14ac:dyDescent="0.3">
      <c r="A9873" s="18">
        <v>9871</v>
      </c>
      <c r="B9873" s="18">
        <f t="shared" si="308"/>
        <v>2021</v>
      </c>
      <c r="C9873" s="17">
        <v>44378</v>
      </c>
      <c r="D9873" s="18" t="s">
        <v>130</v>
      </c>
      <c r="E9873" s="18" t="s">
        <v>164</v>
      </c>
      <c r="F9873" s="18" t="str">
        <f t="shared" si="309"/>
        <v>National Grid-Lowell Muni Agg Rate-44378</v>
      </c>
      <c r="G9873" s="11" t="s">
        <v>131</v>
      </c>
      <c r="H9873" s="11" t="s">
        <v>54</v>
      </c>
      <c r="I9873" s="11" t="s">
        <v>99</v>
      </c>
      <c r="J9873" s="11" t="s">
        <v>262</v>
      </c>
      <c r="K9873" s="11" t="str">
        <f>IFERROR(INDEX('EDC Component Dictionary'!$C$5:$C$37,MATCH('Rates Database'!J9873,'EDC Component Dictionary'!$B$5:$B$37,0)), "Energy Supply")</f>
        <v>Energy Supply</v>
      </c>
      <c r="L9873" s="12">
        <v>0.11874</v>
      </c>
      <c r="M9873" s="12"/>
    </row>
    <row r="9874" spans="1:13" x14ac:dyDescent="0.3">
      <c r="A9874" s="18">
        <v>9872</v>
      </c>
      <c r="B9874" s="18">
        <f t="shared" si="308"/>
        <v>2021</v>
      </c>
      <c r="C9874" s="17">
        <v>44378</v>
      </c>
      <c r="D9874" s="18" t="s">
        <v>130</v>
      </c>
      <c r="E9874" s="18" t="s">
        <v>163</v>
      </c>
      <c r="F9874" s="18" t="str">
        <f t="shared" si="309"/>
        <v>Eversource_EMA-Newton Muni Agg Rate-44378</v>
      </c>
      <c r="G9874" s="11" t="s">
        <v>131</v>
      </c>
      <c r="H9874" s="11" t="s">
        <v>54</v>
      </c>
      <c r="I9874" s="11" t="s">
        <v>99</v>
      </c>
      <c r="J9874" s="11" t="s">
        <v>268</v>
      </c>
      <c r="K9874" s="11" t="str">
        <f>IFERROR(INDEX('EDC Component Dictionary'!$C$5:$C$37,MATCH('Rates Database'!J9874,'EDC Component Dictionary'!$B$5:$B$37,0)), "Energy Supply")</f>
        <v>Energy Supply</v>
      </c>
      <c r="L9874" s="12">
        <v>0.13388</v>
      </c>
      <c r="M9874" s="12"/>
    </row>
    <row r="9875" spans="1:13" x14ac:dyDescent="0.3">
      <c r="A9875" s="18">
        <v>9873</v>
      </c>
      <c r="B9875" s="18">
        <f t="shared" si="308"/>
        <v>2021</v>
      </c>
      <c r="C9875" s="17">
        <v>44409</v>
      </c>
      <c r="D9875" s="18" t="s">
        <v>130</v>
      </c>
      <c r="E9875" s="18" t="s">
        <v>164</v>
      </c>
      <c r="F9875" s="18" t="str">
        <f t="shared" si="309"/>
        <v>National Grid-Wendell Muni Agg Rate-44409</v>
      </c>
      <c r="G9875" s="11" t="s">
        <v>131</v>
      </c>
      <c r="H9875" s="11" t="s">
        <v>54</v>
      </c>
      <c r="I9875" s="11" t="s">
        <v>99</v>
      </c>
      <c r="J9875" s="11" t="s">
        <v>213</v>
      </c>
      <c r="K9875" s="11" t="str">
        <f>IFERROR(INDEX('EDC Component Dictionary'!$C$5:$C$37,MATCH('Rates Database'!J9875,'EDC Component Dictionary'!$B$5:$B$37,0)), "Energy Supply")</f>
        <v>Energy Supply</v>
      </c>
      <c r="L9875" s="12">
        <v>8.7389999999999995E-2</v>
      </c>
      <c r="M9875" s="12"/>
    </row>
    <row r="9876" spans="1:13" x14ac:dyDescent="0.3">
      <c r="A9876" s="18">
        <v>9874</v>
      </c>
      <c r="B9876" s="18">
        <f t="shared" si="308"/>
        <v>2021</v>
      </c>
      <c r="C9876" s="17">
        <v>44409</v>
      </c>
      <c r="D9876" s="18" t="s">
        <v>130</v>
      </c>
      <c r="E9876" s="18" t="s">
        <v>164</v>
      </c>
      <c r="F9876" s="18" t="str">
        <f t="shared" si="309"/>
        <v>National Grid-Billerica Muni Agg Rate-44409</v>
      </c>
      <c r="G9876" s="11" t="s">
        <v>131</v>
      </c>
      <c r="H9876" s="11" t="s">
        <v>54</v>
      </c>
      <c r="I9876" s="11" t="s">
        <v>99</v>
      </c>
      <c r="J9876" s="11" t="s">
        <v>215</v>
      </c>
      <c r="K9876" s="11" t="str">
        <f>IFERROR(INDEX('EDC Component Dictionary'!$C$5:$C$37,MATCH('Rates Database'!J9876,'EDC Component Dictionary'!$B$5:$B$37,0)), "Energy Supply")</f>
        <v>Energy Supply</v>
      </c>
      <c r="L9876" s="12">
        <v>9.3030000000000002E-2</v>
      </c>
      <c r="M9876" s="12"/>
    </row>
    <row r="9877" spans="1:13" x14ac:dyDescent="0.3">
      <c r="A9877" s="18">
        <v>9875</v>
      </c>
      <c r="B9877" s="18">
        <f t="shared" si="308"/>
        <v>2021</v>
      </c>
      <c r="C9877" s="17">
        <v>44409</v>
      </c>
      <c r="D9877" s="18" t="s">
        <v>130</v>
      </c>
      <c r="E9877" s="18" t="s">
        <v>95</v>
      </c>
      <c r="F9877" s="18" t="str">
        <f t="shared" si="309"/>
        <v>Eversource_WMA-Buckland Muni Agg Rate-44409</v>
      </c>
      <c r="G9877" s="11" t="s">
        <v>131</v>
      </c>
      <c r="H9877" s="11" t="s">
        <v>54</v>
      </c>
      <c r="I9877" s="11" t="s">
        <v>99</v>
      </c>
      <c r="J9877" s="11" t="s">
        <v>282</v>
      </c>
      <c r="K9877" s="11" t="str">
        <f>IFERROR(INDEX('EDC Component Dictionary'!$C$5:$C$37,MATCH('Rates Database'!J9877,'EDC Component Dictionary'!$B$5:$B$37,0)), "Energy Supply")</f>
        <v>Energy Supply</v>
      </c>
      <c r="L9877" s="12">
        <v>9.3450000000000005E-2</v>
      </c>
      <c r="M9877" s="12"/>
    </row>
    <row r="9878" spans="1:13" x14ac:dyDescent="0.3">
      <c r="A9878" s="18">
        <v>9876</v>
      </c>
      <c r="B9878" s="18">
        <f t="shared" si="308"/>
        <v>2021</v>
      </c>
      <c r="C9878" s="17">
        <v>44409</v>
      </c>
      <c r="D9878" s="18" t="s">
        <v>130</v>
      </c>
      <c r="E9878" s="18" t="s">
        <v>164</v>
      </c>
      <c r="F9878" s="18" t="str">
        <f t="shared" si="309"/>
        <v>National Grid-Charlemont Muni Agg Rate-44409</v>
      </c>
      <c r="G9878" s="11" t="s">
        <v>131</v>
      </c>
      <c r="H9878" s="11" t="s">
        <v>54</v>
      </c>
      <c r="I9878" s="11" t="s">
        <v>99</v>
      </c>
      <c r="J9878" s="11" t="s">
        <v>283</v>
      </c>
      <c r="K9878" s="11" t="str">
        <f>IFERROR(INDEX('EDC Component Dictionary'!$C$5:$C$37,MATCH('Rates Database'!J9878,'EDC Component Dictionary'!$B$5:$B$37,0)), "Energy Supply")</f>
        <v>Energy Supply</v>
      </c>
      <c r="L9878" s="12">
        <v>9.3450000000000005E-2</v>
      </c>
      <c r="M9878" s="12"/>
    </row>
    <row r="9879" spans="1:13" x14ac:dyDescent="0.3">
      <c r="A9879" s="18">
        <v>9877</v>
      </c>
      <c r="B9879" s="18">
        <f t="shared" si="308"/>
        <v>2021</v>
      </c>
      <c r="C9879" s="17">
        <v>44409</v>
      </c>
      <c r="D9879" s="18" t="s">
        <v>130</v>
      </c>
      <c r="E9879" s="18" t="s">
        <v>95</v>
      </c>
      <c r="F9879" s="18" t="str">
        <f t="shared" si="309"/>
        <v>Eversource_WMA-Colrain Muni Agg Rate-44409</v>
      </c>
      <c r="G9879" s="11" t="s">
        <v>131</v>
      </c>
      <c r="H9879" s="11" t="s">
        <v>54</v>
      </c>
      <c r="I9879" s="11" t="s">
        <v>99</v>
      </c>
      <c r="J9879" s="11" t="s">
        <v>100</v>
      </c>
      <c r="K9879" s="11" t="str">
        <f>IFERROR(INDEX('EDC Component Dictionary'!$C$5:$C$37,MATCH('Rates Database'!J9879,'EDC Component Dictionary'!$B$5:$B$37,0)), "Energy Supply")</f>
        <v>Energy Supply</v>
      </c>
      <c r="L9879" s="12">
        <v>9.3460000000000001E-2</v>
      </c>
      <c r="M9879" s="12"/>
    </row>
    <row r="9880" spans="1:13" x14ac:dyDescent="0.3">
      <c r="A9880" s="18">
        <v>9878</v>
      </c>
      <c r="B9880" s="18">
        <f t="shared" si="308"/>
        <v>2021</v>
      </c>
      <c r="C9880" s="17">
        <v>44409</v>
      </c>
      <c r="D9880" s="18" t="s">
        <v>130</v>
      </c>
      <c r="E9880" s="18" t="s">
        <v>95</v>
      </c>
      <c r="F9880" s="18" t="str">
        <f t="shared" si="309"/>
        <v>Eversource_WMA-Shelburne Muni Agg Rate-44409</v>
      </c>
      <c r="G9880" s="11" t="s">
        <v>131</v>
      </c>
      <c r="H9880" s="11" t="s">
        <v>54</v>
      </c>
      <c r="I9880" s="11" t="s">
        <v>99</v>
      </c>
      <c r="J9880" s="11" t="s">
        <v>284</v>
      </c>
      <c r="K9880" s="11" t="str">
        <f>IFERROR(INDEX('EDC Component Dictionary'!$C$5:$C$37,MATCH('Rates Database'!J9880,'EDC Component Dictionary'!$B$5:$B$37,0)), "Energy Supply")</f>
        <v>Energy Supply</v>
      </c>
      <c r="L9880" s="12">
        <v>9.3460000000000001E-2</v>
      </c>
      <c r="M9880" s="12"/>
    </row>
    <row r="9881" spans="1:13" x14ac:dyDescent="0.3">
      <c r="A9881" s="18">
        <v>9879</v>
      </c>
      <c r="B9881" s="18">
        <f t="shared" si="308"/>
        <v>2021</v>
      </c>
      <c r="C9881" s="17">
        <v>44409</v>
      </c>
      <c r="D9881" s="18" t="s">
        <v>130</v>
      </c>
      <c r="E9881" s="18" t="s">
        <v>164</v>
      </c>
      <c r="F9881" s="18" t="str">
        <f t="shared" si="309"/>
        <v>National Grid-Marlborough Muni Agg Rate-44409</v>
      </c>
      <c r="G9881" s="11" t="s">
        <v>131</v>
      </c>
      <c r="H9881" s="11" t="s">
        <v>54</v>
      </c>
      <c r="I9881" s="11" t="s">
        <v>99</v>
      </c>
      <c r="J9881" s="11" t="s">
        <v>263</v>
      </c>
      <c r="K9881" s="11" t="str">
        <f>IFERROR(INDEX('EDC Component Dictionary'!$C$5:$C$37,MATCH('Rates Database'!J9881,'EDC Component Dictionary'!$B$5:$B$37,0)), "Energy Supply")</f>
        <v>Energy Supply</v>
      </c>
      <c r="L9881" s="12">
        <v>9.3899999999999997E-2</v>
      </c>
      <c r="M9881" s="12"/>
    </row>
    <row r="9882" spans="1:13" x14ac:dyDescent="0.3">
      <c r="A9882" s="18">
        <v>9880</v>
      </c>
      <c r="B9882" s="18">
        <f t="shared" si="308"/>
        <v>2021</v>
      </c>
      <c r="C9882" s="17">
        <v>44409</v>
      </c>
      <c r="D9882" s="18" t="s">
        <v>130</v>
      </c>
      <c r="E9882" s="18" t="s">
        <v>164</v>
      </c>
      <c r="F9882" s="18" t="str">
        <f t="shared" si="309"/>
        <v>National Grid-New Salem Muni Agg Rate-44409</v>
      </c>
      <c r="G9882" s="11" t="s">
        <v>131</v>
      </c>
      <c r="H9882" s="11" t="s">
        <v>54</v>
      </c>
      <c r="I9882" s="11" t="s">
        <v>99</v>
      </c>
      <c r="J9882" s="11" t="s">
        <v>285</v>
      </c>
      <c r="K9882" s="11" t="str">
        <f>IFERROR(INDEX('EDC Component Dictionary'!$C$5:$C$37,MATCH('Rates Database'!J9882,'EDC Component Dictionary'!$B$5:$B$37,0)), "Energy Supply")</f>
        <v>Energy Supply</v>
      </c>
      <c r="L9882" s="12">
        <v>9.4329999999999997E-2</v>
      </c>
      <c r="M9882" s="12"/>
    </row>
    <row r="9883" spans="1:13" x14ac:dyDescent="0.3">
      <c r="A9883" s="18">
        <v>9881</v>
      </c>
      <c r="B9883" s="18">
        <f t="shared" si="308"/>
        <v>2021</v>
      </c>
      <c r="C9883" s="17">
        <v>44409</v>
      </c>
      <c r="D9883" s="18" t="s">
        <v>130</v>
      </c>
      <c r="E9883" s="18" t="s">
        <v>164</v>
      </c>
      <c r="F9883" s="18" t="str">
        <f t="shared" si="309"/>
        <v>National Grid-Warwick Muni Agg Rate-44409</v>
      </c>
      <c r="G9883" s="11" t="s">
        <v>131</v>
      </c>
      <c r="H9883" s="11" t="s">
        <v>54</v>
      </c>
      <c r="I9883" s="11" t="s">
        <v>99</v>
      </c>
      <c r="J9883" s="11" t="s">
        <v>286</v>
      </c>
      <c r="K9883" s="11" t="str">
        <f>IFERROR(INDEX('EDC Component Dictionary'!$C$5:$C$37,MATCH('Rates Database'!J9883,'EDC Component Dictionary'!$B$5:$B$37,0)), "Energy Supply")</f>
        <v>Energy Supply</v>
      </c>
      <c r="L9883" s="12">
        <v>9.4390000000000002E-2</v>
      </c>
      <c r="M9883" s="12"/>
    </row>
    <row r="9884" spans="1:13" x14ac:dyDescent="0.3">
      <c r="A9884" s="18">
        <v>9882</v>
      </c>
      <c r="B9884" s="18">
        <f t="shared" si="308"/>
        <v>2021</v>
      </c>
      <c r="C9884" s="17">
        <v>44409</v>
      </c>
      <c r="D9884" s="18" t="s">
        <v>130</v>
      </c>
      <c r="E9884" s="18" t="s">
        <v>95</v>
      </c>
      <c r="F9884" s="18" t="str">
        <f t="shared" si="309"/>
        <v>Eversource_WMA-Whately Muni Agg Rate-44409</v>
      </c>
      <c r="G9884" s="11" t="s">
        <v>131</v>
      </c>
      <c r="H9884" s="11" t="s">
        <v>54</v>
      </c>
      <c r="I9884" s="11" t="s">
        <v>99</v>
      </c>
      <c r="J9884" s="11" t="s">
        <v>287</v>
      </c>
      <c r="K9884" s="11" t="str">
        <f>IFERROR(INDEX('EDC Component Dictionary'!$C$5:$C$37,MATCH('Rates Database'!J9884,'EDC Component Dictionary'!$B$5:$B$37,0)), "Energy Supply")</f>
        <v>Energy Supply</v>
      </c>
      <c r="L9884" s="12">
        <v>9.4399999999999998E-2</v>
      </c>
      <c r="M9884" s="12"/>
    </row>
    <row r="9885" spans="1:13" x14ac:dyDescent="0.3">
      <c r="A9885" s="18">
        <v>9883</v>
      </c>
      <c r="B9885" s="18">
        <f t="shared" si="308"/>
        <v>2021</v>
      </c>
      <c r="C9885" s="17">
        <v>44409</v>
      </c>
      <c r="D9885" s="18" t="s">
        <v>130</v>
      </c>
      <c r="E9885" s="18" t="s">
        <v>164</v>
      </c>
      <c r="F9885" s="18" t="str">
        <f t="shared" si="309"/>
        <v>National Grid-Webster Muni Agg Rate-44409</v>
      </c>
      <c r="G9885" s="11" t="s">
        <v>131</v>
      </c>
      <c r="H9885" s="11" t="s">
        <v>54</v>
      </c>
      <c r="I9885" s="11" t="s">
        <v>99</v>
      </c>
      <c r="J9885" s="11" t="s">
        <v>266</v>
      </c>
      <c r="K9885" s="11" t="str">
        <f>IFERROR(INDEX('EDC Component Dictionary'!$C$5:$C$37,MATCH('Rates Database'!J9885,'EDC Component Dictionary'!$B$5:$B$37,0)), "Energy Supply")</f>
        <v>Energy Supply</v>
      </c>
      <c r="L9885" s="12">
        <v>9.5130000000000006E-2</v>
      </c>
      <c r="M9885" s="12"/>
    </row>
    <row r="9886" spans="1:13" x14ac:dyDescent="0.3">
      <c r="A9886" s="18">
        <v>9884</v>
      </c>
      <c r="B9886" s="18">
        <f t="shared" si="308"/>
        <v>2021</v>
      </c>
      <c r="C9886" s="17">
        <v>44409</v>
      </c>
      <c r="D9886" s="18" t="s">
        <v>130</v>
      </c>
      <c r="E9886" s="18" t="s">
        <v>95</v>
      </c>
      <c r="F9886" s="18" t="str">
        <f t="shared" si="309"/>
        <v>Eversource_WMA-Deerfield Muni Agg Rate-44409</v>
      </c>
      <c r="G9886" s="11" t="s">
        <v>131</v>
      </c>
      <c r="H9886" s="11" t="s">
        <v>54</v>
      </c>
      <c r="I9886" s="11" t="s">
        <v>99</v>
      </c>
      <c r="J9886" s="11" t="s">
        <v>289</v>
      </c>
      <c r="K9886" s="11" t="str">
        <f>IFERROR(INDEX('EDC Component Dictionary'!$C$5:$C$37,MATCH('Rates Database'!J9886,'EDC Component Dictionary'!$B$5:$B$37,0)), "Energy Supply")</f>
        <v>Energy Supply</v>
      </c>
      <c r="L9886" s="12">
        <v>9.5390000000000003E-2</v>
      </c>
      <c r="M9886" s="12"/>
    </row>
    <row r="9887" spans="1:13" x14ac:dyDescent="0.3">
      <c r="A9887" s="18">
        <v>9885</v>
      </c>
      <c r="B9887" s="18">
        <f t="shared" si="308"/>
        <v>2021</v>
      </c>
      <c r="C9887" s="17">
        <v>44409</v>
      </c>
      <c r="D9887" s="18" t="s">
        <v>130</v>
      </c>
      <c r="E9887" s="18" t="s">
        <v>95</v>
      </c>
      <c r="F9887" s="18" t="str">
        <f t="shared" si="309"/>
        <v>Eversource_WMA-Huntington Muni Agg Rate-44409</v>
      </c>
      <c r="G9887" s="11" t="s">
        <v>131</v>
      </c>
      <c r="H9887" s="11" t="s">
        <v>54</v>
      </c>
      <c r="I9887" s="11" t="s">
        <v>99</v>
      </c>
      <c r="J9887" s="11" t="s">
        <v>290</v>
      </c>
      <c r="K9887" s="11" t="str">
        <f>IFERROR(INDEX('EDC Component Dictionary'!$C$5:$C$37,MATCH('Rates Database'!J9887,'EDC Component Dictionary'!$B$5:$B$37,0)), "Energy Supply")</f>
        <v>Energy Supply</v>
      </c>
      <c r="L9887" s="12">
        <v>9.5759999999999998E-2</v>
      </c>
      <c r="M9887" s="12"/>
    </row>
    <row r="9888" spans="1:13" x14ac:dyDescent="0.3">
      <c r="A9888" s="18">
        <v>9886</v>
      </c>
      <c r="B9888" s="18">
        <f t="shared" si="308"/>
        <v>2021</v>
      </c>
      <c r="C9888" s="17">
        <v>44409</v>
      </c>
      <c r="D9888" s="18" t="s">
        <v>130</v>
      </c>
      <c r="E9888" s="18" t="s">
        <v>95</v>
      </c>
      <c r="F9888" s="18" t="str">
        <f t="shared" si="309"/>
        <v>Eversource_WMA-Northfield Muni Agg Rate-44409</v>
      </c>
      <c r="G9888" s="11" t="s">
        <v>131</v>
      </c>
      <c r="H9888" s="11" t="s">
        <v>54</v>
      </c>
      <c r="I9888" s="11" t="s">
        <v>99</v>
      </c>
      <c r="J9888" s="11" t="s">
        <v>291</v>
      </c>
      <c r="K9888" s="11" t="str">
        <f>IFERROR(INDEX('EDC Component Dictionary'!$C$5:$C$37,MATCH('Rates Database'!J9888,'EDC Component Dictionary'!$B$5:$B$37,0)), "Energy Supply")</f>
        <v>Energy Supply</v>
      </c>
      <c r="L9888" s="12">
        <v>9.5409999999999995E-2</v>
      </c>
      <c r="M9888" s="12"/>
    </row>
    <row r="9889" spans="1:13" x14ac:dyDescent="0.3">
      <c r="A9889" s="18">
        <v>9887</v>
      </c>
      <c r="B9889" s="18">
        <f t="shared" si="308"/>
        <v>2021</v>
      </c>
      <c r="C9889" s="17">
        <v>44409</v>
      </c>
      <c r="D9889" s="18" t="s">
        <v>130</v>
      </c>
      <c r="E9889" s="18" t="s">
        <v>95</v>
      </c>
      <c r="F9889" s="18" t="str">
        <f t="shared" si="309"/>
        <v>Eversource_WMA-Becket Muni Agg Rate-44409</v>
      </c>
      <c r="G9889" s="11" t="s">
        <v>131</v>
      </c>
      <c r="H9889" s="11" t="s">
        <v>54</v>
      </c>
      <c r="I9889" s="11" t="s">
        <v>99</v>
      </c>
      <c r="J9889" s="11" t="s">
        <v>298</v>
      </c>
      <c r="K9889" s="11" t="str">
        <f>IFERROR(INDEX('EDC Component Dictionary'!$C$5:$C$37,MATCH('Rates Database'!J9889,'EDC Component Dictionary'!$B$5:$B$37,0)), "Energy Supply")</f>
        <v>Energy Supply</v>
      </c>
      <c r="L9889" s="12">
        <v>9.6100000000000005E-2</v>
      </c>
      <c r="M9889" s="12"/>
    </row>
    <row r="9890" spans="1:13" x14ac:dyDescent="0.3">
      <c r="A9890" s="18">
        <v>9888</v>
      </c>
      <c r="B9890" s="18">
        <f t="shared" si="308"/>
        <v>2021</v>
      </c>
      <c r="C9890" s="17">
        <v>44409</v>
      </c>
      <c r="D9890" s="18" t="s">
        <v>130</v>
      </c>
      <c r="E9890" s="18" t="s">
        <v>95</v>
      </c>
      <c r="F9890" s="18" t="str">
        <f t="shared" si="309"/>
        <v>Eversource_WMA-Dalton Muni Agg Rate-44409</v>
      </c>
      <c r="G9890" s="11" t="s">
        <v>131</v>
      </c>
      <c r="H9890" s="11" t="s">
        <v>54</v>
      </c>
      <c r="I9890" s="11" t="s">
        <v>99</v>
      </c>
      <c r="J9890" s="11" t="s">
        <v>217</v>
      </c>
      <c r="K9890" s="11" t="str">
        <f>IFERROR(INDEX('EDC Component Dictionary'!$C$5:$C$37,MATCH('Rates Database'!J9890,'EDC Component Dictionary'!$B$5:$B$37,0)), "Energy Supply")</f>
        <v>Energy Supply</v>
      </c>
      <c r="L9890" s="12">
        <v>9.6030000000000004E-2</v>
      </c>
      <c r="M9890" s="12"/>
    </row>
    <row r="9891" spans="1:13" x14ac:dyDescent="0.3">
      <c r="A9891" s="18">
        <v>9889</v>
      </c>
      <c r="B9891" s="18">
        <f t="shared" si="308"/>
        <v>2021</v>
      </c>
      <c r="C9891" s="17">
        <v>44409</v>
      </c>
      <c r="D9891" s="18" t="s">
        <v>130</v>
      </c>
      <c r="E9891" s="18" t="s">
        <v>95</v>
      </c>
      <c r="F9891" s="18" t="str">
        <f t="shared" si="309"/>
        <v>Eversource_WMA-Pittsfield Muni Agg Rate-44409</v>
      </c>
      <c r="G9891" s="11" t="s">
        <v>131</v>
      </c>
      <c r="H9891" s="11" t="s">
        <v>54</v>
      </c>
      <c r="I9891" s="11" t="s">
        <v>99</v>
      </c>
      <c r="J9891" s="11" t="s">
        <v>176</v>
      </c>
      <c r="K9891" s="11" t="str">
        <f>IFERROR(INDEX('EDC Component Dictionary'!$C$5:$C$37,MATCH('Rates Database'!J9891,'EDC Component Dictionary'!$B$5:$B$37,0)), "Energy Supply")</f>
        <v>Energy Supply</v>
      </c>
      <c r="L9891" s="12">
        <v>9.604E-2</v>
      </c>
      <c r="M9891" s="12"/>
    </row>
    <row r="9892" spans="1:13" x14ac:dyDescent="0.3">
      <c r="A9892" s="18">
        <v>9890</v>
      </c>
      <c r="B9892" s="18">
        <f t="shared" si="308"/>
        <v>2021</v>
      </c>
      <c r="C9892" s="17">
        <v>44409</v>
      </c>
      <c r="D9892" s="18" t="s">
        <v>130</v>
      </c>
      <c r="E9892" s="18" t="s">
        <v>95</v>
      </c>
      <c r="F9892" s="18" t="str">
        <f t="shared" si="309"/>
        <v>Eversource_WMA-West Springfield Muni Agg Rate-44409</v>
      </c>
      <c r="G9892" s="11" t="s">
        <v>131</v>
      </c>
      <c r="H9892" s="11" t="s">
        <v>54</v>
      </c>
      <c r="I9892" s="11" t="s">
        <v>99</v>
      </c>
      <c r="J9892" s="11" t="s">
        <v>272</v>
      </c>
      <c r="K9892" s="11" t="str">
        <f>IFERROR(INDEX('EDC Component Dictionary'!$C$5:$C$37,MATCH('Rates Database'!J9892,'EDC Component Dictionary'!$B$5:$B$37,0)), "Energy Supply")</f>
        <v>Energy Supply</v>
      </c>
      <c r="L9892" s="12">
        <v>9.672E-2</v>
      </c>
      <c r="M9892" s="12"/>
    </row>
    <row r="9893" spans="1:13" x14ac:dyDescent="0.3">
      <c r="A9893" s="18">
        <v>9891</v>
      </c>
      <c r="B9893" s="18">
        <f t="shared" si="308"/>
        <v>2021</v>
      </c>
      <c r="C9893" s="17">
        <v>44409</v>
      </c>
      <c r="D9893" s="18" t="s">
        <v>130</v>
      </c>
      <c r="E9893" s="18" t="s">
        <v>95</v>
      </c>
      <c r="F9893" s="18" t="str">
        <f t="shared" si="309"/>
        <v>Eversource_WMA-Lanesborough Muni Agg Rate-44409</v>
      </c>
      <c r="G9893" s="11" t="s">
        <v>131</v>
      </c>
      <c r="H9893" s="11" t="s">
        <v>54</v>
      </c>
      <c r="I9893" s="11" t="s">
        <v>99</v>
      </c>
      <c r="J9893" s="11" t="s">
        <v>255</v>
      </c>
      <c r="K9893" s="11" t="str">
        <f>IFERROR(INDEX('EDC Component Dictionary'!$C$5:$C$37,MATCH('Rates Database'!J9893,'EDC Component Dictionary'!$B$5:$B$37,0)), "Energy Supply")</f>
        <v>Energy Supply</v>
      </c>
      <c r="L9893" s="12">
        <v>9.7040000000000001E-2</v>
      </c>
      <c r="M9893" s="12"/>
    </row>
    <row r="9894" spans="1:13" x14ac:dyDescent="0.3">
      <c r="A9894" s="18">
        <v>9892</v>
      </c>
      <c r="B9894" s="18">
        <f t="shared" si="308"/>
        <v>2021</v>
      </c>
      <c r="C9894" s="17">
        <v>44409</v>
      </c>
      <c r="D9894" s="18" t="s">
        <v>130</v>
      </c>
      <c r="E9894" s="18" t="s">
        <v>164</v>
      </c>
      <c r="F9894" s="18" t="str">
        <f t="shared" si="309"/>
        <v>National Grid-Florida Muni Agg Rate-44409</v>
      </c>
      <c r="G9894" s="11" t="s">
        <v>131</v>
      </c>
      <c r="H9894" s="11" t="s">
        <v>54</v>
      </c>
      <c r="I9894" s="11" t="s">
        <v>99</v>
      </c>
      <c r="J9894" s="11" t="s">
        <v>218</v>
      </c>
      <c r="K9894" s="11" t="str">
        <f>IFERROR(INDEX('EDC Component Dictionary'!$C$5:$C$37,MATCH('Rates Database'!J9894,'EDC Component Dictionary'!$B$5:$B$37,0)), "Energy Supply")</f>
        <v>Energy Supply</v>
      </c>
      <c r="L9894" s="12">
        <v>9.7680000000000003E-2</v>
      </c>
      <c r="M9894" s="12"/>
    </row>
    <row r="9895" spans="1:13" x14ac:dyDescent="0.3">
      <c r="A9895" s="18">
        <v>9893</v>
      </c>
      <c r="B9895" s="18">
        <f t="shared" si="308"/>
        <v>2021</v>
      </c>
      <c r="C9895" s="17">
        <v>44409</v>
      </c>
      <c r="D9895" s="18" t="s">
        <v>130</v>
      </c>
      <c r="E9895" s="18" t="s">
        <v>163</v>
      </c>
      <c r="F9895" s="18" t="str">
        <f t="shared" si="309"/>
        <v>Eversource_EMA-Plymouth Muni Agg Rate-44409</v>
      </c>
      <c r="G9895" s="11" t="s">
        <v>131</v>
      </c>
      <c r="H9895" s="11" t="s">
        <v>54</v>
      </c>
      <c r="I9895" s="11" t="s">
        <v>99</v>
      </c>
      <c r="J9895" s="11" t="s">
        <v>180</v>
      </c>
      <c r="K9895" s="11" t="str">
        <f>IFERROR(INDEX('EDC Component Dictionary'!$C$5:$C$37,MATCH('Rates Database'!J9895,'EDC Component Dictionary'!$B$5:$B$37,0)), "Energy Supply")</f>
        <v>Energy Supply</v>
      </c>
      <c r="L9895" s="12">
        <v>9.8070000000000004E-2</v>
      </c>
      <c r="M9895" s="12"/>
    </row>
    <row r="9896" spans="1:13" x14ac:dyDescent="0.3">
      <c r="A9896" s="18">
        <v>9894</v>
      </c>
      <c r="B9896" s="18">
        <f t="shared" si="308"/>
        <v>2021</v>
      </c>
      <c r="C9896" s="17">
        <v>44409</v>
      </c>
      <c r="D9896" s="18" t="s">
        <v>130</v>
      </c>
      <c r="E9896" s="18" t="s">
        <v>95</v>
      </c>
      <c r="F9896" s="18" t="str">
        <f t="shared" si="309"/>
        <v>Eversource_WMA-Greenfield Muni Agg Rate-44409</v>
      </c>
      <c r="G9896" s="11" t="s">
        <v>131</v>
      </c>
      <c r="H9896" s="11" t="s">
        <v>54</v>
      </c>
      <c r="I9896" s="11" t="s">
        <v>99</v>
      </c>
      <c r="J9896" s="11" t="s">
        <v>214</v>
      </c>
      <c r="K9896" s="11" t="str">
        <f>IFERROR(INDEX('EDC Component Dictionary'!$C$5:$C$37,MATCH('Rates Database'!J9896,'EDC Component Dictionary'!$B$5:$B$37,0)), "Energy Supply")</f>
        <v>Energy Supply</v>
      </c>
      <c r="L9896" s="12">
        <v>9.8780000000000007E-2</v>
      </c>
      <c r="M9896" s="12"/>
    </row>
    <row r="9897" spans="1:13" x14ac:dyDescent="0.3">
      <c r="A9897" s="18">
        <v>9895</v>
      </c>
      <c r="B9897" s="18">
        <f t="shared" si="308"/>
        <v>2021</v>
      </c>
      <c r="C9897" s="17">
        <v>44409</v>
      </c>
      <c r="D9897" s="18" t="s">
        <v>130</v>
      </c>
      <c r="E9897" s="18" t="s">
        <v>95</v>
      </c>
      <c r="F9897" s="18" t="str">
        <f t="shared" si="309"/>
        <v>Eversource_WMA-Hatfield Muni Agg Rate-44409</v>
      </c>
      <c r="G9897" s="11" t="s">
        <v>131</v>
      </c>
      <c r="H9897" s="11" t="s">
        <v>54</v>
      </c>
      <c r="I9897" s="11" t="s">
        <v>99</v>
      </c>
      <c r="J9897" s="11" t="s">
        <v>280</v>
      </c>
      <c r="K9897" s="11" t="str">
        <f>IFERROR(INDEX('EDC Component Dictionary'!$C$5:$C$37,MATCH('Rates Database'!J9897,'EDC Component Dictionary'!$B$5:$B$37,0)), "Energy Supply")</f>
        <v>Energy Supply</v>
      </c>
      <c r="L9897" s="12">
        <v>9.8970000000000002E-2</v>
      </c>
      <c r="M9897" s="12"/>
    </row>
    <row r="9898" spans="1:13" x14ac:dyDescent="0.3">
      <c r="A9898" s="18">
        <v>9896</v>
      </c>
      <c r="B9898" s="18">
        <f t="shared" si="308"/>
        <v>2021</v>
      </c>
      <c r="C9898" s="17">
        <v>44409</v>
      </c>
      <c r="D9898" s="18" t="s">
        <v>130</v>
      </c>
      <c r="E9898" s="18" t="s">
        <v>163</v>
      </c>
      <c r="F9898" s="18" t="str">
        <f t="shared" si="309"/>
        <v>Eversource_EMA-Walpole Muni Agg Rate-44409</v>
      </c>
      <c r="G9898" s="11" t="s">
        <v>131</v>
      </c>
      <c r="H9898" s="11" t="s">
        <v>54</v>
      </c>
      <c r="I9898" s="11" t="s">
        <v>99</v>
      </c>
      <c r="J9898" s="11" t="s">
        <v>174</v>
      </c>
      <c r="K9898" s="11" t="str">
        <f>IFERROR(INDEX('EDC Component Dictionary'!$C$5:$C$37,MATCH('Rates Database'!J9898,'EDC Component Dictionary'!$B$5:$B$37,0)), "Energy Supply")</f>
        <v>Energy Supply</v>
      </c>
      <c r="L9898" s="12">
        <v>9.9500000000000005E-2</v>
      </c>
      <c r="M9898" s="12"/>
    </row>
    <row r="9899" spans="1:13" x14ac:dyDescent="0.3">
      <c r="A9899" s="18">
        <v>9897</v>
      </c>
      <c r="B9899" s="18">
        <f t="shared" si="308"/>
        <v>2021</v>
      </c>
      <c r="C9899" s="17">
        <v>44409</v>
      </c>
      <c r="D9899" s="18" t="s">
        <v>130</v>
      </c>
      <c r="E9899" s="18" t="s">
        <v>164</v>
      </c>
      <c r="F9899" s="18" t="str">
        <f t="shared" si="309"/>
        <v>National Grid-Adams Muni Agg Rate-44409</v>
      </c>
      <c r="G9899" s="11" t="s">
        <v>131</v>
      </c>
      <c r="H9899" s="11" t="s">
        <v>54</v>
      </c>
      <c r="I9899" s="11" t="s">
        <v>99</v>
      </c>
      <c r="J9899" s="11" t="s">
        <v>183</v>
      </c>
      <c r="K9899" s="11" t="str">
        <f>IFERROR(INDEX('EDC Component Dictionary'!$C$5:$C$37,MATCH('Rates Database'!J9899,'EDC Component Dictionary'!$B$5:$B$37,0)), "Energy Supply")</f>
        <v>Energy Supply</v>
      </c>
      <c r="L9899" s="12">
        <v>9.9500000000000005E-2</v>
      </c>
      <c r="M9899" s="12"/>
    </row>
    <row r="9900" spans="1:13" x14ac:dyDescent="0.3">
      <c r="A9900" s="18">
        <v>9898</v>
      </c>
      <c r="B9900" s="18">
        <f t="shared" si="308"/>
        <v>2021</v>
      </c>
      <c r="C9900" s="17">
        <v>44409</v>
      </c>
      <c r="D9900" s="18" t="s">
        <v>130</v>
      </c>
      <c r="E9900" s="18" t="s">
        <v>95</v>
      </c>
      <c r="F9900" s="18" t="str">
        <f t="shared" si="309"/>
        <v>Eversource_WMA-Cheshire Muni Agg Rate-44409</v>
      </c>
      <c r="G9900" s="11" t="s">
        <v>131</v>
      </c>
      <c r="H9900" s="11" t="s">
        <v>54</v>
      </c>
      <c r="I9900" s="11" t="s">
        <v>99</v>
      </c>
      <c r="J9900" s="11" t="s">
        <v>184</v>
      </c>
      <c r="K9900" s="11" t="str">
        <f>IFERROR(INDEX('EDC Component Dictionary'!$C$5:$C$37,MATCH('Rates Database'!J9900,'EDC Component Dictionary'!$B$5:$B$37,0)), "Energy Supply")</f>
        <v>Energy Supply</v>
      </c>
      <c r="L9900" s="12">
        <v>9.9500000000000005E-2</v>
      </c>
      <c r="M9900" s="12"/>
    </row>
    <row r="9901" spans="1:13" x14ac:dyDescent="0.3">
      <c r="A9901" s="18">
        <v>9899</v>
      </c>
      <c r="B9901" s="18">
        <f t="shared" si="308"/>
        <v>2021</v>
      </c>
      <c r="C9901" s="17">
        <v>44409</v>
      </c>
      <c r="D9901" s="18" t="s">
        <v>130</v>
      </c>
      <c r="E9901" s="18" t="s">
        <v>164</v>
      </c>
      <c r="F9901" s="18" t="str">
        <f t="shared" si="309"/>
        <v>National Grid-Clarksburg Muni Agg Rate-44409</v>
      </c>
      <c r="G9901" s="11" t="s">
        <v>131</v>
      </c>
      <c r="H9901" s="11" t="s">
        <v>54</v>
      </c>
      <c r="I9901" s="11" t="s">
        <v>99</v>
      </c>
      <c r="J9901" s="11" t="s">
        <v>216</v>
      </c>
      <c r="K9901" s="11" t="str">
        <f>IFERROR(INDEX('EDC Component Dictionary'!$C$5:$C$37,MATCH('Rates Database'!J9901,'EDC Component Dictionary'!$B$5:$B$37,0)), "Energy Supply")</f>
        <v>Energy Supply</v>
      </c>
      <c r="L9901" s="12">
        <v>9.9500000000000005E-2</v>
      </c>
      <c r="M9901" s="12"/>
    </row>
    <row r="9902" spans="1:13" x14ac:dyDescent="0.3">
      <c r="A9902" s="18">
        <v>9900</v>
      </c>
      <c r="B9902" s="18">
        <f t="shared" si="308"/>
        <v>2021</v>
      </c>
      <c r="C9902" s="17">
        <v>44409</v>
      </c>
      <c r="D9902" s="18" t="s">
        <v>130</v>
      </c>
      <c r="E9902" s="18" t="s">
        <v>95</v>
      </c>
      <c r="F9902" s="18" t="str">
        <f t="shared" si="309"/>
        <v>Eversource_WMA-Lenox Muni Agg Rate-44409</v>
      </c>
      <c r="G9902" s="11" t="s">
        <v>131</v>
      </c>
      <c r="H9902" s="11" t="s">
        <v>54</v>
      </c>
      <c r="I9902" s="11" t="s">
        <v>99</v>
      </c>
      <c r="J9902" s="11" t="s">
        <v>219</v>
      </c>
      <c r="K9902" s="11" t="str">
        <f>IFERROR(INDEX('EDC Component Dictionary'!$C$5:$C$37,MATCH('Rates Database'!J9902,'EDC Component Dictionary'!$B$5:$B$37,0)), "Energy Supply")</f>
        <v>Energy Supply</v>
      </c>
      <c r="L9902" s="12">
        <v>9.9500000000000005E-2</v>
      </c>
      <c r="M9902" s="12"/>
    </row>
    <row r="9903" spans="1:13" x14ac:dyDescent="0.3">
      <c r="A9903" s="18">
        <v>9901</v>
      </c>
      <c r="B9903" s="18">
        <f t="shared" si="308"/>
        <v>2021</v>
      </c>
      <c r="C9903" s="17">
        <v>44409</v>
      </c>
      <c r="D9903" s="18" t="s">
        <v>130</v>
      </c>
      <c r="E9903" s="18" t="s">
        <v>164</v>
      </c>
      <c r="F9903" s="18" t="str">
        <f t="shared" si="309"/>
        <v>National Grid-Monterey Muni Agg Rate-44409</v>
      </c>
      <c r="G9903" s="11" t="s">
        <v>131</v>
      </c>
      <c r="H9903" s="11" t="s">
        <v>54</v>
      </c>
      <c r="I9903" s="11" t="s">
        <v>99</v>
      </c>
      <c r="J9903" s="11" t="s">
        <v>220</v>
      </c>
      <c r="K9903" s="11" t="str">
        <f>IFERROR(INDEX('EDC Component Dictionary'!$C$5:$C$37,MATCH('Rates Database'!J9903,'EDC Component Dictionary'!$B$5:$B$37,0)), "Energy Supply")</f>
        <v>Energy Supply</v>
      </c>
      <c r="L9903" s="12">
        <v>9.9500000000000005E-2</v>
      </c>
      <c r="M9903" s="12"/>
    </row>
    <row r="9904" spans="1:13" x14ac:dyDescent="0.3">
      <c r="A9904" s="18">
        <v>9902</v>
      </c>
      <c r="B9904" s="18">
        <f t="shared" si="308"/>
        <v>2021</v>
      </c>
      <c r="C9904" s="17">
        <v>44409</v>
      </c>
      <c r="D9904" s="18" t="s">
        <v>130</v>
      </c>
      <c r="E9904" s="18" t="s">
        <v>164</v>
      </c>
      <c r="F9904" s="18" t="str">
        <f t="shared" si="309"/>
        <v>National Grid-New Marlborough Muni Agg Rate-44409</v>
      </c>
      <c r="G9904" s="11" t="s">
        <v>131</v>
      </c>
      <c r="H9904" s="11" t="s">
        <v>54</v>
      </c>
      <c r="I9904" s="11" t="s">
        <v>99</v>
      </c>
      <c r="J9904" s="11" t="s">
        <v>221</v>
      </c>
      <c r="K9904" s="11" t="str">
        <f>IFERROR(INDEX('EDC Component Dictionary'!$C$5:$C$37,MATCH('Rates Database'!J9904,'EDC Component Dictionary'!$B$5:$B$37,0)), "Energy Supply")</f>
        <v>Energy Supply</v>
      </c>
      <c r="L9904" s="12">
        <v>9.9500000000000005E-2</v>
      </c>
      <c r="M9904" s="12"/>
    </row>
    <row r="9905" spans="1:13" x14ac:dyDescent="0.3">
      <c r="A9905" s="18">
        <v>9903</v>
      </c>
      <c r="B9905" s="18">
        <f t="shared" si="308"/>
        <v>2021</v>
      </c>
      <c r="C9905" s="17">
        <v>44409</v>
      </c>
      <c r="D9905" s="18" t="s">
        <v>130</v>
      </c>
      <c r="E9905" s="18" t="s">
        <v>164</v>
      </c>
      <c r="F9905" s="18" t="str">
        <f t="shared" si="309"/>
        <v>National Grid-North Adams Muni Agg Rate-44409</v>
      </c>
      <c r="G9905" s="11" t="s">
        <v>131</v>
      </c>
      <c r="H9905" s="11" t="s">
        <v>54</v>
      </c>
      <c r="I9905" s="11" t="s">
        <v>99</v>
      </c>
      <c r="J9905" s="11" t="s">
        <v>222</v>
      </c>
      <c r="K9905" s="11" t="str">
        <f>IFERROR(INDEX('EDC Component Dictionary'!$C$5:$C$37,MATCH('Rates Database'!J9905,'EDC Component Dictionary'!$B$5:$B$37,0)), "Energy Supply")</f>
        <v>Energy Supply</v>
      </c>
      <c r="L9905" s="12">
        <v>9.9500000000000005E-2</v>
      </c>
      <c r="M9905" s="12"/>
    </row>
    <row r="9906" spans="1:13" x14ac:dyDescent="0.3">
      <c r="A9906" s="18">
        <v>9904</v>
      </c>
      <c r="B9906" s="18">
        <f t="shared" si="308"/>
        <v>2021</v>
      </c>
      <c r="C9906" s="17">
        <v>44409</v>
      </c>
      <c r="D9906" s="18" t="s">
        <v>130</v>
      </c>
      <c r="E9906" s="18" t="s">
        <v>164</v>
      </c>
      <c r="F9906" s="18" t="str">
        <f t="shared" si="309"/>
        <v>National Grid-Sheffield Muni Agg Rate-44409</v>
      </c>
      <c r="G9906" s="11" t="s">
        <v>131</v>
      </c>
      <c r="H9906" s="11" t="s">
        <v>54</v>
      </c>
      <c r="I9906" s="11" t="s">
        <v>99</v>
      </c>
      <c r="J9906" s="11" t="s">
        <v>223</v>
      </c>
      <c r="K9906" s="11" t="str">
        <f>IFERROR(INDEX('EDC Component Dictionary'!$C$5:$C$37,MATCH('Rates Database'!J9906,'EDC Component Dictionary'!$B$5:$B$37,0)), "Energy Supply")</f>
        <v>Energy Supply</v>
      </c>
      <c r="L9906" s="12">
        <v>9.9500000000000005E-2</v>
      </c>
      <c r="M9906" s="12"/>
    </row>
    <row r="9907" spans="1:13" x14ac:dyDescent="0.3">
      <c r="A9907" s="18">
        <v>9905</v>
      </c>
      <c r="B9907" s="18">
        <f t="shared" si="308"/>
        <v>2021</v>
      </c>
      <c r="C9907" s="17">
        <v>44409</v>
      </c>
      <c r="D9907" s="18" t="s">
        <v>130</v>
      </c>
      <c r="E9907" s="18" t="s">
        <v>164</v>
      </c>
      <c r="F9907" s="18" t="str">
        <f t="shared" si="309"/>
        <v>National Grid-West Stockbridge Muni Agg Rate-44409</v>
      </c>
      <c r="G9907" s="11" t="s">
        <v>131</v>
      </c>
      <c r="H9907" s="11" t="s">
        <v>54</v>
      </c>
      <c r="I9907" s="11" t="s">
        <v>99</v>
      </c>
      <c r="J9907" s="11" t="s">
        <v>224</v>
      </c>
      <c r="K9907" s="11" t="str">
        <f>IFERROR(INDEX('EDC Component Dictionary'!$C$5:$C$37,MATCH('Rates Database'!J9907,'EDC Component Dictionary'!$B$5:$B$37,0)), "Energy Supply")</f>
        <v>Energy Supply</v>
      </c>
      <c r="L9907" s="12">
        <v>9.9500000000000005E-2</v>
      </c>
      <c r="M9907" s="12"/>
    </row>
    <row r="9908" spans="1:13" x14ac:dyDescent="0.3">
      <c r="A9908" s="18">
        <v>9906</v>
      </c>
      <c r="B9908" s="18">
        <f t="shared" si="308"/>
        <v>2021</v>
      </c>
      <c r="C9908" s="17">
        <v>44409</v>
      </c>
      <c r="D9908" s="18" t="s">
        <v>130</v>
      </c>
      <c r="E9908" s="18" t="s">
        <v>164</v>
      </c>
      <c r="F9908" s="18" t="str">
        <f t="shared" si="309"/>
        <v>National Grid-Lancaster Muni Agg Rate-44409</v>
      </c>
      <c r="G9908" s="11" t="s">
        <v>131</v>
      </c>
      <c r="H9908" s="11" t="s">
        <v>54</v>
      </c>
      <c r="I9908" s="11" t="s">
        <v>99</v>
      </c>
      <c r="J9908" s="11" t="s">
        <v>260</v>
      </c>
      <c r="K9908" s="11" t="str">
        <f>IFERROR(INDEX('EDC Component Dictionary'!$C$5:$C$37,MATCH('Rates Database'!J9908,'EDC Component Dictionary'!$B$5:$B$37,0)), "Energy Supply")</f>
        <v>Energy Supply</v>
      </c>
      <c r="L9908" s="12">
        <v>9.9779999999999994E-2</v>
      </c>
      <c r="M9908" s="12"/>
    </row>
    <row r="9909" spans="1:13" x14ac:dyDescent="0.3">
      <c r="A9909" s="18">
        <v>9907</v>
      </c>
      <c r="B9909" s="18">
        <f t="shared" si="308"/>
        <v>2021</v>
      </c>
      <c r="C9909" s="17">
        <v>44409</v>
      </c>
      <c r="D9909" s="18" t="s">
        <v>130</v>
      </c>
      <c r="E9909" s="18" t="s">
        <v>164</v>
      </c>
      <c r="F9909" s="18" t="str">
        <f t="shared" si="309"/>
        <v>National Grid-Chelmsford Muni Agg Rate-44409</v>
      </c>
      <c r="G9909" s="11" t="s">
        <v>131</v>
      </c>
      <c r="H9909" s="11" t="s">
        <v>54</v>
      </c>
      <c r="I9909" s="11" t="s">
        <v>99</v>
      </c>
      <c r="J9909" s="11" t="s">
        <v>173</v>
      </c>
      <c r="K9909" s="11" t="str">
        <f>IFERROR(INDEX('EDC Component Dictionary'!$C$5:$C$37,MATCH('Rates Database'!J9909,'EDC Component Dictionary'!$B$5:$B$37,0)), "Energy Supply")</f>
        <v>Energy Supply</v>
      </c>
      <c r="L9909" s="12">
        <v>0.10067</v>
      </c>
      <c r="M9909" s="12"/>
    </row>
    <row r="9910" spans="1:13" x14ac:dyDescent="0.3">
      <c r="A9910" s="18">
        <v>9908</v>
      </c>
      <c r="B9910" s="18">
        <f t="shared" si="308"/>
        <v>2021</v>
      </c>
      <c r="C9910" s="17">
        <v>44409</v>
      </c>
      <c r="D9910" s="18" t="s">
        <v>130</v>
      </c>
      <c r="E9910" s="18" t="s">
        <v>95</v>
      </c>
      <c r="F9910" s="18" t="str">
        <f t="shared" si="309"/>
        <v>Eversource_WMA-Leverett Muni Agg Rate-44409</v>
      </c>
      <c r="G9910" s="11" t="s">
        <v>131</v>
      </c>
      <c r="H9910" s="11" t="s">
        <v>54</v>
      </c>
      <c r="I9910" s="11" t="s">
        <v>99</v>
      </c>
      <c r="J9910" s="11" t="s">
        <v>265</v>
      </c>
      <c r="K9910" s="11" t="str">
        <f>IFERROR(INDEX('EDC Component Dictionary'!$C$5:$C$37,MATCH('Rates Database'!J9910,'EDC Component Dictionary'!$B$5:$B$37,0)), "Energy Supply")</f>
        <v>Energy Supply</v>
      </c>
      <c r="L9910" s="12">
        <v>0.10134</v>
      </c>
      <c r="M9910" s="12"/>
    </row>
    <row r="9911" spans="1:13" x14ac:dyDescent="0.3">
      <c r="A9911" s="18">
        <v>9909</v>
      </c>
      <c r="B9911" s="18">
        <f t="shared" si="308"/>
        <v>2021</v>
      </c>
      <c r="C9911" s="17">
        <v>44409</v>
      </c>
      <c r="D9911" s="18" t="s">
        <v>130</v>
      </c>
      <c r="E9911" s="18" t="s">
        <v>95</v>
      </c>
      <c r="F9911" s="18" t="str">
        <f t="shared" si="309"/>
        <v>Eversource_WMA-Hadley Muni Agg Rate-44409</v>
      </c>
      <c r="G9911" s="11" t="s">
        <v>131</v>
      </c>
      <c r="H9911" s="11" t="s">
        <v>54</v>
      </c>
      <c r="I9911" s="11" t="s">
        <v>99</v>
      </c>
      <c r="J9911" s="11" t="s">
        <v>277</v>
      </c>
      <c r="K9911" s="11" t="str">
        <f>IFERROR(INDEX('EDC Component Dictionary'!$C$5:$C$37,MATCH('Rates Database'!J9911,'EDC Component Dictionary'!$B$5:$B$37,0)), "Energy Supply")</f>
        <v>Energy Supply</v>
      </c>
      <c r="L9911" s="12">
        <v>0.10074</v>
      </c>
      <c r="M9911" s="12"/>
    </row>
    <row r="9912" spans="1:13" x14ac:dyDescent="0.3">
      <c r="A9912" s="18">
        <v>9910</v>
      </c>
      <c r="B9912" s="18">
        <f t="shared" si="308"/>
        <v>2021</v>
      </c>
      <c r="C9912" s="17">
        <v>44409</v>
      </c>
      <c r="D9912" s="18" t="s">
        <v>130</v>
      </c>
      <c r="E9912" s="18" t="s">
        <v>95</v>
      </c>
      <c r="F9912" s="18" t="str">
        <f t="shared" si="309"/>
        <v>Eversource_WMA-Sandisfield Muni Agg Rate-44409</v>
      </c>
      <c r="G9912" s="11" t="s">
        <v>131</v>
      </c>
      <c r="H9912" s="11" t="s">
        <v>54</v>
      </c>
      <c r="I9912" s="11" t="s">
        <v>99</v>
      </c>
      <c r="J9912" s="11" t="s">
        <v>253</v>
      </c>
      <c r="K9912" s="11" t="str">
        <f>IFERROR(INDEX('EDC Component Dictionary'!$C$5:$C$37,MATCH('Rates Database'!J9912,'EDC Component Dictionary'!$B$5:$B$37,0)), "Energy Supply")</f>
        <v>Energy Supply</v>
      </c>
      <c r="L9912" s="12">
        <v>0.10119</v>
      </c>
      <c r="M9912" s="12"/>
    </row>
    <row r="9913" spans="1:13" x14ac:dyDescent="0.3">
      <c r="A9913" s="18">
        <v>9911</v>
      </c>
      <c r="B9913" s="18">
        <f t="shared" si="308"/>
        <v>2021</v>
      </c>
      <c r="C9913" s="17">
        <v>44409</v>
      </c>
      <c r="D9913" s="18" t="s">
        <v>130</v>
      </c>
      <c r="E9913" s="18" t="s">
        <v>164</v>
      </c>
      <c r="F9913" s="18" t="str">
        <f t="shared" si="309"/>
        <v>National Grid-Great Barrington Muni Agg Rate-44409</v>
      </c>
      <c r="G9913" s="11" t="s">
        <v>131</v>
      </c>
      <c r="H9913" s="11" t="s">
        <v>54</v>
      </c>
      <c r="I9913" s="11" t="s">
        <v>99</v>
      </c>
      <c r="J9913" s="11" t="s">
        <v>245</v>
      </c>
      <c r="K9913" s="11" t="str">
        <f>IFERROR(INDEX('EDC Component Dictionary'!$C$5:$C$37,MATCH('Rates Database'!J9913,'EDC Component Dictionary'!$B$5:$B$37,0)), "Energy Supply")</f>
        <v>Energy Supply</v>
      </c>
      <c r="L9913" s="12">
        <v>0.10126</v>
      </c>
      <c r="M9913" s="12"/>
    </row>
    <row r="9914" spans="1:13" x14ac:dyDescent="0.3">
      <c r="A9914" s="18">
        <v>9912</v>
      </c>
      <c r="B9914" s="18">
        <f t="shared" si="308"/>
        <v>2021</v>
      </c>
      <c r="C9914" s="17">
        <v>44409</v>
      </c>
      <c r="D9914" s="18" t="s">
        <v>130</v>
      </c>
      <c r="E9914" s="18" t="s">
        <v>163</v>
      </c>
      <c r="F9914" s="18" t="str">
        <f t="shared" si="309"/>
        <v>Eversource_EMA-Plympton Muni Agg Rate-44409</v>
      </c>
      <c r="G9914" s="11" t="s">
        <v>131</v>
      </c>
      <c r="H9914" s="11" t="s">
        <v>54</v>
      </c>
      <c r="I9914" s="11" t="s">
        <v>99</v>
      </c>
      <c r="J9914" s="11" t="s">
        <v>240</v>
      </c>
      <c r="K9914" s="11" t="str">
        <f>IFERROR(INDEX('EDC Component Dictionary'!$C$5:$C$37,MATCH('Rates Database'!J9914,'EDC Component Dictionary'!$B$5:$B$37,0)), "Energy Supply")</f>
        <v>Energy Supply</v>
      </c>
      <c r="L9914" s="12">
        <v>0.10138999999999999</v>
      </c>
      <c r="M9914" s="12"/>
    </row>
    <row r="9915" spans="1:13" x14ac:dyDescent="0.3">
      <c r="A9915" s="18">
        <v>9913</v>
      </c>
      <c r="B9915" s="18">
        <f t="shared" si="308"/>
        <v>2021</v>
      </c>
      <c r="C9915" s="17">
        <v>44409</v>
      </c>
      <c r="D9915" s="18" t="s">
        <v>130</v>
      </c>
      <c r="E9915" s="18" t="s">
        <v>163</v>
      </c>
      <c r="F9915" s="18" t="str">
        <f t="shared" si="309"/>
        <v>Eversource_EMA-Cambridge Muni Agg Rate-44409</v>
      </c>
      <c r="G9915" s="11" t="s">
        <v>131</v>
      </c>
      <c r="H9915" s="11" t="s">
        <v>54</v>
      </c>
      <c r="I9915" s="11" t="s">
        <v>99</v>
      </c>
      <c r="J9915" s="11" t="s">
        <v>210</v>
      </c>
      <c r="K9915" s="11" t="str">
        <f>IFERROR(INDEX('EDC Component Dictionary'!$C$5:$C$37,MATCH('Rates Database'!J9915,'EDC Component Dictionary'!$B$5:$B$37,0)), "Energy Supply")</f>
        <v>Energy Supply</v>
      </c>
      <c r="L9915" s="12">
        <v>0.10342</v>
      </c>
      <c r="M9915" s="12"/>
    </row>
    <row r="9916" spans="1:13" x14ac:dyDescent="0.3">
      <c r="A9916" s="18">
        <v>9914</v>
      </c>
      <c r="B9916" s="18">
        <f t="shared" si="308"/>
        <v>2021</v>
      </c>
      <c r="C9916" s="17">
        <v>44409</v>
      </c>
      <c r="D9916" s="18" t="s">
        <v>130</v>
      </c>
      <c r="E9916" s="18" t="s">
        <v>164</v>
      </c>
      <c r="F9916" s="18" t="str">
        <f t="shared" si="309"/>
        <v>National Grid-Williamsburg Muni Agg Rate-44409</v>
      </c>
      <c r="G9916" s="11" t="s">
        <v>131</v>
      </c>
      <c r="H9916" s="11" t="s">
        <v>54</v>
      </c>
      <c r="I9916" s="11" t="s">
        <v>99</v>
      </c>
      <c r="J9916" s="11" t="s">
        <v>249</v>
      </c>
      <c r="K9916" s="11" t="str">
        <f>IFERROR(INDEX('EDC Component Dictionary'!$C$5:$C$37,MATCH('Rates Database'!J9916,'EDC Component Dictionary'!$B$5:$B$37,0)), "Energy Supply")</f>
        <v>Energy Supply</v>
      </c>
      <c r="L9916" s="12">
        <v>0.10249</v>
      </c>
      <c r="M9916" s="12"/>
    </row>
    <row r="9917" spans="1:13" x14ac:dyDescent="0.3">
      <c r="A9917" s="18">
        <v>9915</v>
      </c>
      <c r="B9917" s="18">
        <f t="shared" si="308"/>
        <v>2021</v>
      </c>
      <c r="C9917" s="17">
        <v>44409</v>
      </c>
      <c r="D9917" s="18" t="s">
        <v>130</v>
      </c>
      <c r="E9917" s="18" t="s">
        <v>164</v>
      </c>
      <c r="F9917" s="18" t="str">
        <f t="shared" si="309"/>
        <v>National Grid-Easton Muni Agg Rate-44409</v>
      </c>
      <c r="G9917" s="11" t="s">
        <v>131</v>
      </c>
      <c r="H9917" s="11" t="s">
        <v>54</v>
      </c>
      <c r="I9917" s="11" t="s">
        <v>99</v>
      </c>
      <c r="J9917" s="11" t="s">
        <v>294</v>
      </c>
      <c r="K9917" s="11" t="str">
        <f>IFERROR(INDEX('EDC Component Dictionary'!$C$5:$C$37,MATCH('Rates Database'!J9917,'EDC Component Dictionary'!$B$5:$B$37,0)), "Energy Supply")</f>
        <v>Energy Supply</v>
      </c>
      <c r="L9917" s="12">
        <v>0.10287</v>
      </c>
      <c r="M9917" s="12"/>
    </row>
    <row r="9918" spans="1:13" x14ac:dyDescent="0.3">
      <c r="A9918" s="18">
        <v>9916</v>
      </c>
      <c r="B9918" s="18">
        <f t="shared" si="308"/>
        <v>2021</v>
      </c>
      <c r="C9918" s="17">
        <v>44409</v>
      </c>
      <c r="D9918" s="18" t="s">
        <v>130</v>
      </c>
      <c r="E9918" s="18" t="s">
        <v>95</v>
      </c>
      <c r="F9918" s="18" t="str">
        <f t="shared" si="309"/>
        <v>Eversource_WMA-Conway Muni Agg Rate-44409</v>
      </c>
      <c r="G9918" s="11" t="s">
        <v>131</v>
      </c>
      <c r="H9918" s="11" t="s">
        <v>54</v>
      </c>
      <c r="I9918" s="11" t="s">
        <v>99</v>
      </c>
      <c r="J9918" s="11" t="s">
        <v>288</v>
      </c>
      <c r="K9918" s="11" t="str">
        <f>IFERROR(INDEX('EDC Component Dictionary'!$C$5:$C$37,MATCH('Rates Database'!J9918,'EDC Component Dictionary'!$B$5:$B$37,0)), "Energy Supply")</f>
        <v>Energy Supply</v>
      </c>
      <c r="L9918" s="12">
        <v>0.10278</v>
      </c>
      <c r="M9918" s="12"/>
    </row>
    <row r="9919" spans="1:13" x14ac:dyDescent="0.3">
      <c r="A9919" s="18">
        <v>9917</v>
      </c>
      <c r="B9919" s="18">
        <f t="shared" si="308"/>
        <v>2021</v>
      </c>
      <c r="C9919" s="17">
        <v>44409</v>
      </c>
      <c r="D9919" s="18" t="s">
        <v>130</v>
      </c>
      <c r="E9919" s="18" t="s">
        <v>95</v>
      </c>
      <c r="F9919" s="18" t="str">
        <f t="shared" si="309"/>
        <v>Eversource_WMA-Gill Muni Agg Rate-44409</v>
      </c>
      <c r="G9919" s="11" t="s">
        <v>131</v>
      </c>
      <c r="H9919" s="11" t="s">
        <v>54</v>
      </c>
      <c r="I9919" s="11" t="s">
        <v>99</v>
      </c>
      <c r="J9919" s="11" t="s">
        <v>293</v>
      </c>
      <c r="K9919" s="11" t="str">
        <f>IFERROR(INDEX('EDC Component Dictionary'!$C$5:$C$37,MATCH('Rates Database'!J9919,'EDC Component Dictionary'!$B$5:$B$37,0)), "Energy Supply")</f>
        <v>Energy Supply</v>
      </c>
      <c r="L9919" s="12">
        <v>0.10274999999999999</v>
      </c>
      <c r="M9919" s="12"/>
    </row>
    <row r="9920" spans="1:13" x14ac:dyDescent="0.3">
      <c r="A9920" s="18">
        <v>9918</v>
      </c>
      <c r="B9920" s="18">
        <f t="shared" si="308"/>
        <v>2021</v>
      </c>
      <c r="C9920" s="17">
        <v>44409</v>
      </c>
      <c r="D9920" s="18" t="s">
        <v>130</v>
      </c>
      <c r="E9920" s="18" t="s">
        <v>95</v>
      </c>
      <c r="F9920" s="18" t="str">
        <f t="shared" si="309"/>
        <v>Eversource_WMA-Sunderland Muni Agg Rate-44409</v>
      </c>
      <c r="G9920" s="11" t="s">
        <v>131</v>
      </c>
      <c r="H9920" s="11" t="s">
        <v>54</v>
      </c>
      <c r="I9920" s="11" t="s">
        <v>99</v>
      </c>
      <c r="J9920" s="11" t="s">
        <v>292</v>
      </c>
      <c r="K9920" s="11" t="str">
        <f>IFERROR(INDEX('EDC Component Dictionary'!$C$5:$C$37,MATCH('Rates Database'!J9920,'EDC Component Dictionary'!$B$5:$B$37,0)), "Energy Supply")</f>
        <v>Energy Supply</v>
      </c>
      <c r="L9920" s="12">
        <v>0.10285999999999999</v>
      </c>
      <c r="M9920" s="12"/>
    </row>
    <row r="9921" spans="1:13" x14ac:dyDescent="0.3">
      <c r="A9921" s="18">
        <v>9919</v>
      </c>
      <c r="B9921" s="18">
        <f t="shared" si="308"/>
        <v>2021</v>
      </c>
      <c r="C9921" s="17">
        <v>44409</v>
      </c>
      <c r="D9921" s="18" t="s">
        <v>130</v>
      </c>
      <c r="E9921" s="18" t="s">
        <v>164</v>
      </c>
      <c r="F9921" s="18" t="str">
        <f t="shared" si="309"/>
        <v>National Grid-Winchendon Muni Agg Rate-44409</v>
      </c>
      <c r="G9921" s="11" t="s">
        <v>131</v>
      </c>
      <c r="H9921" s="11" t="s">
        <v>54</v>
      </c>
      <c r="I9921" s="11" t="s">
        <v>99</v>
      </c>
      <c r="J9921" s="11" t="s">
        <v>181</v>
      </c>
      <c r="K9921" s="11" t="str">
        <f>IFERROR(INDEX('EDC Component Dictionary'!$C$5:$C$37,MATCH('Rates Database'!J9921,'EDC Component Dictionary'!$B$5:$B$37,0)), "Energy Supply")</f>
        <v>Energy Supply</v>
      </c>
      <c r="L9921" s="12">
        <v>0.10304000000000001</v>
      </c>
      <c r="M9921" s="12"/>
    </row>
    <row r="9922" spans="1:13" x14ac:dyDescent="0.3">
      <c r="A9922" s="18">
        <v>9920</v>
      </c>
      <c r="B9922" s="18">
        <f t="shared" si="308"/>
        <v>2021</v>
      </c>
      <c r="C9922" s="17">
        <v>44409</v>
      </c>
      <c r="D9922" s="18" t="s">
        <v>130</v>
      </c>
      <c r="E9922" s="18" t="s">
        <v>164</v>
      </c>
      <c r="F9922" s="18" t="str">
        <f t="shared" si="309"/>
        <v>National Grid-Charlton Muni Agg Rate-44409</v>
      </c>
      <c r="G9922" s="11" t="s">
        <v>131</v>
      </c>
      <c r="H9922" s="11" t="s">
        <v>54</v>
      </c>
      <c r="I9922" s="11" t="s">
        <v>99</v>
      </c>
      <c r="J9922" s="11" t="s">
        <v>188</v>
      </c>
      <c r="K9922" s="11" t="str">
        <f>IFERROR(INDEX('EDC Component Dictionary'!$C$5:$C$37,MATCH('Rates Database'!J9922,'EDC Component Dictionary'!$B$5:$B$37,0)), "Energy Supply")</f>
        <v>Energy Supply</v>
      </c>
      <c r="L9922" s="12">
        <v>0.10314</v>
      </c>
      <c r="M9922" s="12"/>
    </row>
    <row r="9923" spans="1:13" x14ac:dyDescent="0.3">
      <c r="A9923" s="18">
        <v>9921</v>
      </c>
      <c r="B9923" s="18">
        <f t="shared" ref="B9923:B9986" si="310">YEAR(C9923)</f>
        <v>2021</v>
      </c>
      <c r="C9923" s="17">
        <v>44409</v>
      </c>
      <c r="D9923" s="18" t="s">
        <v>130</v>
      </c>
      <c r="E9923" s="18" t="s">
        <v>164</v>
      </c>
      <c r="F9923" s="18" t="str">
        <f t="shared" si="309"/>
        <v>National Grid-Millbury Muni Agg Rate-44409</v>
      </c>
      <c r="G9923" s="11" t="s">
        <v>131</v>
      </c>
      <c r="H9923" s="11" t="s">
        <v>54</v>
      </c>
      <c r="I9923" s="11" t="s">
        <v>99</v>
      </c>
      <c r="J9923" s="11" t="s">
        <v>198</v>
      </c>
      <c r="K9923" s="11" t="str">
        <f>IFERROR(INDEX('EDC Component Dictionary'!$C$5:$C$37,MATCH('Rates Database'!J9923,'EDC Component Dictionary'!$B$5:$B$37,0)), "Energy Supply")</f>
        <v>Energy Supply</v>
      </c>
      <c r="L9923" s="12">
        <v>0.10316</v>
      </c>
      <c r="M9923" s="12"/>
    </row>
    <row r="9924" spans="1:13" x14ac:dyDescent="0.3">
      <c r="A9924" s="18">
        <v>9922</v>
      </c>
      <c r="B9924" s="18">
        <f t="shared" si="310"/>
        <v>2021</v>
      </c>
      <c r="C9924" s="17">
        <v>44409</v>
      </c>
      <c r="D9924" s="18" t="s">
        <v>130</v>
      </c>
      <c r="E9924" s="18" t="s">
        <v>164</v>
      </c>
      <c r="F9924" s="18" t="str">
        <f t="shared" ref="F9924:F9987" si="311">_xlfn.CONCAT(E9924,"-",J9924,"-",C9924)</f>
        <v>National Grid-Oxford Muni Agg Rate-44409</v>
      </c>
      <c r="G9924" s="11" t="s">
        <v>131</v>
      </c>
      <c r="H9924" s="11" t="s">
        <v>54</v>
      </c>
      <c r="I9924" s="11" t="s">
        <v>99</v>
      </c>
      <c r="J9924" s="11" t="s">
        <v>202</v>
      </c>
      <c r="K9924" s="11" t="str">
        <f>IFERROR(INDEX('EDC Component Dictionary'!$C$5:$C$37,MATCH('Rates Database'!J9924,'EDC Component Dictionary'!$B$5:$B$37,0)), "Energy Supply")</f>
        <v>Energy Supply</v>
      </c>
      <c r="L9924" s="12">
        <v>0.10316</v>
      </c>
      <c r="M9924" s="12"/>
    </row>
    <row r="9925" spans="1:13" x14ac:dyDescent="0.3">
      <c r="A9925" s="18">
        <v>9923</v>
      </c>
      <c r="B9925" s="18">
        <f t="shared" si="310"/>
        <v>2021</v>
      </c>
      <c r="C9925" s="17">
        <v>44409</v>
      </c>
      <c r="D9925" s="18" t="s">
        <v>130</v>
      </c>
      <c r="E9925" s="18" t="s">
        <v>163</v>
      </c>
      <c r="F9925" s="18" t="str">
        <f t="shared" si="311"/>
        <v>Eversource_EMA-Holliston Muni Agg Rate-44409</v>
      </c>
      <c r="G9925" s="11" t="s">
        <v>131</v>
      </c>
      <c r="H9925" s="11" t="s">
        <v>54</v>
      </c>
      <c r="I9925" s="11" t="s">
        <v>99</v>
      </c>
      <c r="J9925" s="11" t="s">
        <v>246</v>
      </c>
      <c r="K9925" s="11" t="str">
        <f>IFERROR(INDEX('EDC Component Dictionary'!$C$5:$C$37,MATCH('Rates Database'!J9925,'EDC Component Dictionary'!$B$5:$B$37,0)), "Energy Supply")</f>
        <v>Energy Supply</v>
      </c>
      <c r="L9925" s="12">
        <v>0.10331</v>
      </c>
      <c r="M9925" s="12"/>
    </row>
    <row r="9926" spans="1:13" x14ac:dyDescent="0.3">
      <c r="A9926" s="18">
        <v>9924</v>
      </c>
      <c r="B9926" s="18">
        <f t="shared" si="310"/>
        <v>2021</v>
      </c>
      <c r="C9926" s="17">
        <v>44409</v>
      </c>
      <c r="D9926" s="18" t="s">
        <v>130</v>
      </c>
      <c r="E9926" s="18" t="s">
        <v>164</v>
      </c>
      <c r="F9926" s="18" t="str">
        <f t="shared" si="311"/>
        <v>National Grid-Auburn Muni Agg Rate-44409</v>
      </c>
      <c r="G9926" s="11" t="s">
        <v>131</v>
      </c>
      <c r="H9926" s="11" t="s">
        <v>54</v>
      </c>
      <c r="I9926" s="11" t="s">
        <v>99</v>
      </c>
      <c r="J9926" s="11" t="s">
        <v>258</v>
      </c>
      <c r="K9926" s="11" t="str">
        <f>IFERROR(INDEX('EDC Component Dictionary'!$C$5:$C$37,MATCH('Rates Database'!J9926,'EDC Component Dictionary'!$B$5:$B$37,0)), "Energy Supply")</f>
        <v>Energy Supply</v>
      </c>
      <c r="L9926" s="12">
        <v>0.10353999999999999</v>
      </c>
      <c r="M9926" s="12"/>
    </row>
    <row r="9927" spans="1:13" x14ac:dyDescent="0.3">
      <c r="A9927" s="18">
        <v>9925</v>
      </c>
      <c r="B9927" s="18">
        <f t="shared" si="310"/>
        <v>2021</v>
      </c>
      <c r="C9927" s="17">
        <v>44409</v>
      </c>
      <c r="D9927" s="18" t="s">
        <v>130</v>
      </c>
      <c r="E9927" s="18" t="s">
        <v>163</v>
      </c>
      <c r="F9927" s="18" t="str">
        <f t="shared" si="311"/>
        <v>Eversource_EMA-Stoneham Muni Agg Rate-44409</v>
      </c>
      <c r="G9927" s="11" t="s">
        <v>131</v>
      </c>
      <c r="H9927" s="11" t="s">
        <v>54</v>
      </c>
      <c r="I9927" s="11" t="s">
        <v>99</v>
      </c>
      <c r="J9927" s="11" t="s">
        <v>267</v>
      </c>
      <c r="K9927" s="11" t="str">
        <f>IFERROR(INDEX('EDC Component Dictionary'!$C$5:$C$37,MATCH('Rates Database'!J9927,'EDC Component Dictionary'!$B$5:$B$37,0)), "Energy Supply")</f>
        <v>Energy Supply</v>
      </c>
      <c r="L9927" s="12">
        <v>0.10371</v>
      </c>
      <c r="M9927" s="12"/>
    </row>
    <row r="9928" spans="1:13" x14ac:dyDescent="0.3">
      <c r="A9928" s="18">
        <v>9926</v>
      </c>
      <c r="B9928" s="18">
        <f t="shared" si="310"/>
        <v>2021</v>
      </c>
      <c r="C9928" s="17">
        <v>44409</v>
      </c>
      <c r="D9928" s="18" t="s">
        <v>130</v>
      </c>
      <c r="E9928" s="18" t="s">
        <v>164</v>
      </c>
      <c r="F9928" s="18" t="str">
        <f t="shared" si="311"/>
        <v>National Grid-Foxborough Muni Agg Rate-44409</v>
      </c>
      <c r="G9928" s="11" t="s">
        <v>131</v>
      </c>
      <c r="H9928" s="11" t="s">
        <v>54</v>
      </c>
      <c r="I9928" s="11" t="s">
        <v>99</v>
      </c>
      <c r="J9928" s="11" t="s">
        <v>256</v>
      </c>
      <c r="K9928" s="11" t="str">
        <f>IFERROR(INDEX('EDC Component Dictionary'!$C$5:$C$37,MATCH('Rates Database'!J9928,'EDC Component Dictionary'!$B$5:$B$37,0)), "Energy Supply")</f>
        <v>Energy Supply</v>
      </c>
      <c r="L9928" s="12">
        <v>0.10375</v>
      </c>
      <c r="M9928" s="12"/>
    </row>
    <row r="9929" spans="1:13" x14ac:dyDescent="0.3">
      <c r="A9929" s="18">
        <v>9927</v>
      </c>
      <c r="B9929" s="18">
        <f t="shared" si="310"/>
        <v>2021</v>
      </c>
      <c r="C9929" s="17">
        <v>44409</v>
      </c>
      <c r="D9929" s="18" t="s">
        <v>130</v>
      </c>
      <c r="E9929" s="18" t="s">
        <v>164</v>
      </c>
      <c r="F9929" s="18" t="str">
        <f t="shared" si="311"/>
        <v>National Grid-Orange Muni Agg Rate-44409</v>
      </c>
      <c r="G9929" s="11" t="s">
        <v>131</v>
      </c>
      <c r="H9929" s="11" t="s">
        <v>54</v>
      </c>
      <c r="I9929" s="11" t="s">
        <v>99</v>
      </c>
      <c r="J9929" s="11" t="s">
        <v>182</v>
      </c>
      <c r="K9929" s="11" t="str">
        <f>IFERROR(INDEX('EDC Component Dictionary'!$C$5:$C$37,MATCH('Rates Database'!J9929,'EDC Component Dictionary'!$B$5:$B$37,0)), "Energy Supply")</f>
        <v>Energy Supply</v>
      </c>
      <c r="L9929" s="12">
        <v>0.10383000000000001</v>
      </c>
      <c r="M9929" s="12"/>
    </row>
    <row r="9930" spans="1:13" x14ac:dyDescent="0.3">
      <c r="A9930" s="18">
        <v>9928</v>
      </c>
      <c r="B9930" s="18">
        <f t="shared" si="310"/>
        <v>2021</v>
      </c>
      <c r="C9930" s="17">
        <v>44409</v>
      </c>
      <c r="D9930" s="18" t="s">
        <v>130</v>
      </c>
      <c r="E9930" s="18" t="s">
        <v>163</v>
      </c>
      <c r="F9930" s="18" t="str">
        <f t="shared" si="311"/>
        <v>Eversource_EMA-Ashland Muni Agg Rate-44409</v>
      </c>
      <c r="G9930" s="11" t="s">
        <v>131</v>
      </c>
      <c r="H9930" s="11" t="s">
        <v>54</v>
      </c>
      <c r="I9930" s="11" t="s">
        <v>99</v>
      </c>
      <c r="J9930" s="11" t="s">
        <v>234</v>
      </c>
      <c r="K9930" s="11" t="str">
        <f>IFERROR(INDEX('EDC Component Dictionary'!$C$5:$C$37,MATCH('Rates Database'!J9930,'EDC Component Dictionary'!$B$5:$B$37,0)), "Energy Supply")</f>
        <v>Energy Supply</v>
      </c>
      <c r="L9930" s="12">
        <v>0.10409</v>
      </c>
      <c r="M9930" s="12"/>
    </row>
    <row r="9931" spans="1:13" x14ac:dyDescent="0.3">
      <c r="A9931" s="18">
        <v>9929</v>
      </c>
      <c r="B9931" s="18">
        <f t="shared" si="310"/>
        <v>2021</v>
      </c>
      <c r="C9931" s="17">
        <v>44409</v>
      </c>
      <c r="D9931" s="18" t="s">
        <v>130</v>
      </c>
      <c r="E9931" s="18" t="s">
        <v>164</v>
      </c>
      <c r="F9931" s="18" t="str">
        <f t="shared" si="311"/>
        <v>National Grid-Westborough Muni Agg Rate-44409</v>
      </c>
      <c r="G9931" s="11" t="s">
        <v>131</v>
      </c>
      <c r="H9931" s="11" t="s">
        <v>54</v>
      </c>
      <c r="I9931" s="11" t="s">
        <v>99</v>
      </c>
      <c r="J9931" s="11" t="s">
        <v>172</v>
      </c>
      <c r="K9931" s="11" t="str">
        <f>IFERROR(INDEX('EDC Component Dictionary'!$C$5:$C$37,MATCH('Rates Database'!J9931,'EDC Component Dictionary'!$B$5:$B$37,0)), "Energy Supply")</f>
        <v>Energy Supply</v>
      </c>
      <c r="L9931" s="12">
        <v>0.10438</v>
      </c>
      <c r="M9931" s="12"/>
    </row>
    <row r="9932" spans="1:13" x14ac:dyDescent="0.3">
      <c r="A9932" s="18">
        <v>9930</v>
      </c>
      <c r="B9932" s="18">
        <f t="shared" si="310"/>
        <v>2021</v>
      </c>
      <c r="C9932" s="17">
        <v>44409</v>
      </c>
      <c r="D9932" s="18" t="s">
        <v>130</v>
      </c>
      <c r="E9932" s="18" t="s">
        <v>36</v>
      </c>
      <c r="F9932" s="18" t="str">
        <f t="shared" si="311"/>
        <v>Unitil-Ashby Muni Agg Rate-44409</v>
      </c>
      <c r="G9932" s="11" t="s">
        <v>131</v>
      </c>
      <c r="H9932" s="11" t="s">
        <v>54</v>
      </c>
      <c r="I9932" s="11" t="s">
        <v>99</v>
      </c>
      <c r="J9932" s="11" t="s">
        <v>235</v>
      </c>
      <c r="K9932" s="11" t="str">
        <f>IFERROR(INDEX('EDC Component Dictionary'!$C$5:$C$37,MATCH('Rates Database'!J9932,'EDC Component Dictionary'!$B$5:$B$37,0)), "Energy Supply")</f>
        <v>Energy Supply</v>
      </c>
      <c r="L9932" s="12">
        <v>0.10444000000000001</v>
      </c>
      <c r="M9932" s="12"/>
    </row>
    <row r="9933" spans="1:13" x14ac:dyDescent="0.3">
      <c r="A9933" s="18">
        <v>9931</v>
      </c>
      <c r="B9933" s="18">
        <f t="shared" si="310"/>
        <v>2021</v>
      </c>
      <c r="C9933" s="17">
        <v>44409</v>
      </c>
      <c r="D9933" s="18" t="s">
        <v>130</v>
      </c>
      <c r="E9933" s="18" t="s">
        <v>164</v>
      </c>
      <c r="F9933" s="18" t="str">
        <f t="shared" si="311"/>
        <v>National Grid-Leicester Muni Agg Rate-44409</v>
      </c>
      <c r="G9933" s="11" t="s">
        <v>131</v>
      </c>
      <c r="H9933" s="11" t="s">
        <v>54</v>
      </c>
      <c r="I9933" s="11" t="s">
        <v>99</v>
      </c>
      <c r="J9933" s="11" t="s">
        <v>305</v>
      </c>
      <c r="K9933" s="11" t="str">
        <f>IFERROR(INDEX('EDC Component Dictionary'!$C$5:$C$37,MATCH('Rates Database'!J9933,'EDC Component Dictionary'!$B$5:$B$37,0)), "Energy Supply")</f>
        <v>Energy Supply</v>
      </c>
      <c r="L9933" s="12">
        <v>0.10455</v>
      </c>
      <c r="M9933" s="12"/>
    </row>
    <row r="9934" spans="1:13" x14ac:dyDescent="0.3">
      <c r="A9934" s="18">
        <v>9932</v>
      </c>
      <c r="B9934" s="18">
        <f t="shared" si="310"/>
        <v>2021</v>
      </c>
      <c r="C9934" s="17">
        <v>44409</v>
      </c>
      <c r="D9934" s="18" t="s">
        <v>130</v>
      </c>
      <c r="E9934" s="18" t="s">
        <v>163</v>
      </c>
      <c r="F9934" s="18" t="str">
        <f t="shared" si="311"/>
        <v>Eversource_EMA-Acushnet Muni Agg Rate-44409</v>
      </c>
      <c r="G9934" s="11" t="s">
        <v>131</v>
      </c>
      <c r="H9934" s="11" t="s">
        <v>54</v>
      </c>
      <c r="I9934" s="11" t="s">
        <v>99</v>
      </c>
      <c r="J9934" s="11" t="s">
        <v>185</v>
      </c>
      <c r="K9934" s="11" t="str">
        <f>IFERROR(INDEX('EDC Component Dictionary'!$C$5:$C$37,MATCH('Rates Database'!J9934,'EDC Component Dictionary'!$B$5:$B$37,0)), "Energy Supply")</f>
        <v>Energy Supply</v>
      </c>
      <c r="L9934" s="12">
        <v>0.1047</v>
      </c>
      <c r="M9934" s="12"/>
    </row>
    <row r="9935" spans="1:13" x14ac:dyDescent="0.3">
      <c r="A9935" s="18">
        <v>9933</v>
      </c>
      <c r="B9935" s="18">
        <f t="shared" si="310"/>
        <v>2021</v>
      </c>
      <c r="C9935" s="17">
        <v>44409</v>
      </c>
      <c r="D9935" s="18" t="s">
        <v>130</v>
      </c>
      <c r="E9935" s="18" t="s">
        <v>164</v>
      </c>
      <c r="F9935" s="18" t="str">
        <f t="shared" si="311"/>
        <v>National Grid-Attleboro Muni Agg Rate-44409</v>
      </c>
      <c r="G9935" s="11" t="s">
        <v>131</v>
      </c>
      <c r="H9935" s="11" t="s">
        <v>54</v>
      </c>
      <c r="I9935" s="11" t="s">
        <v>99</v>
      </c>
      <c r="J9935" s="11" t="s">
        <v>186</v>
      </c>
      <c r="K9935" s="11" t="str">
        <f>IFERROR(INDEX('EDC Component Dictionary'!$C$5:$C$37,MATCH('Rates Database'!J9935,'EDC Component Dictionary'!$B$5:$B$37,0)), "Energy Supply")</f>
        <v>Energy Supply</v>
      </c>
      <c r="L9935" s="12">
        <v>0.10471999999999999</v>
      </c>
      <c r="M9935" s="12"/>
    </row>
    <row r="9936" spans="1:13" x14ac:dyDescent="0.3">
      <c r="A9936" s="18">
        <v>9934</v>
      </c>
      <c r="B9936" s="18">
        <f t="shared" si="310"/>
        <v>2021</v>
      </c>
      <c r="C9936" s="17">
        <v>44409</v>
      </c>
      <c r="D9936" s="18" t="s">
        <v>130</v>
      </c>
      <c r="E9936" s="18" t="s">
        <v>163</v>
      </c>
      <c r="F9936" s="18" t="str">
        <f t="shared" si="311"/>
        <v>Eversource_EMA-Dartmouth Muni Agg Rate-44409</v>
      </c>
      <c r="G9936" s="11" t="s">
        <v>131</v>
      </c>
      <c r="H9936" s="11" t="s">
        <v>54</v>
      </c>
      <c r="I9936" s="11" t="s">
        <v>99</v>
      </c>
      <c r="J9936" s="11" t="s">
        <v>189</v>
      </c>
      <c r="K9936" s="11" t="str">
        <f>IFERROR(INDEX('EDC Component Dictionary'!$C$5:$C$37,MATCH('Rates Database'!J9936,'EDC Component Dictionary'!$B$5:$B$37,0)), "Energy Supply")</f>
        <v>Energy Supply</v>
      </c>
      <c r="L9936" s="12">
        <v>0.10473</v>
      </c>
      <c r="M9936" s="12"/>
    </row>
    <row r="9937" spans="1:13" x14ac:dyDescent="0.3">
      <c r="A9937" s="18">
        <v>9935</v>
      </c>
      <c r="B9937" s="18">
        <f t="shared" si="310"/>
        <v>2021</v>
      </c>
      <c r="C9937" s="17">
        <v>44409</v>
      </c>
      <c r="D9937" s="18" t="s">
        <v>130</v>
      </c>
      <c r="E9937" s="18" t="s">
        <v>164</v>
      </c>
      <c r="F9937" s="18" t="str">
        <f t="shared" si="311"/>
        <v>National Grid-Dighton Muni Agg Rate-44409</v>
      </c>
      <c r="G9937" s="11" t="s">
        <v>131</v>
      </c>
      <c r="H9937" s="11" t="s">
        <v>54</v>
      </c>
      <c r="I9937" s="11" t="s">
        <v>99</v>
      </c>
      <c r="J9937" s="11" t="s">
        <v>190</v>
      </c>
      <c r="K9937" s="11" t="str">
        <f>IFERROR(INDEX('EDC Component Dictionary'!$C$5:$C$37,MATCH('Rates Database'!J9937,'EDC Component Dictionary'!$B$5:$B$37,0)), "Energy Supply")</f>
        <v>Energy Supply</v>
      </c>
      <c r="L9937" s="12">
        <v>0.1047</v>
      </c>
      <c r="M9937" s="12"/>
    </row>
    <row r="9938" spans="1:13" x14ac:dyDescent="0.3">
      <c r="A9938" s="18">
        <v>9936</v>
      </c>
      <c r="B9938" s="18">
        <f t="shared" si="310"/>
        <v>2021</v>
      </c>
      <c r="C9938" s="17">
        <v>44409</v>
      </c>
      <c r="D9938" s="18" t="s">
        <v>130</v>
      </c>
      <c r="E9938" s="18" t="s">
        <v>164</v>
      </c>
      <c r="F9938" s="18" t="str">
        <f t="shared" si="311"/>
        <v>National Grid-Douglas Muni Agg Rate-44409</v>
      </c>
      <c r="G9938" s="11" t="s">
        <v>131</v>
      </c>
      <c r="H9938" s="11" t="s">
        <v>54</v>
      </c>
      <c r="I9938" s="11" t="s">
        <v>99</v>
      </c>
      <c r="J9938" s="11" t="s">
        <v>191</v>
      </c>
      <c r="K9938" s="11" t="str">
        <f>IFERROR(INDEX('EDC Component Dictionary'!$C$5:$C$37,MATCH('Rates Database'!J9938,'EDC Component Dictionary'!$B$5:$B$37,0)), "Energy Supply")</f>
        <v>Energy Supply</v>
      </c>
      <c r="L9938" s="12">
        <v>0.1047</v>
      </c>
      <c r="M9938" s="12"/>
    </row>
    <row r="9939" spans="1:13" x14ac:dyDescent="0.3">
      <c r="A9939" s="18">
        <v>9937</v>
      </c>
      <c r="B9939" s="18">
        <f t="shared" si="310"/>
        <v>2021</v>
      </c>
      <c r="C9939" s="17">
        <v>44409</v>
      </c>
      <c r="D9939" s="18" t="s">
        <v>130</v>
      </c>
      <c r="E9939" s="18" t="s">
        <v>163</v>
      </c>
      <c r="F9939" s="18" t="str">
        <f t="shared" si="311"/>
        <v>Eversource_EMA-Carver Muni Agg Rate-44409</v>
      </c>
      <c r="G9939" s="11" t="s">
        <v>131</v>
      </c>
      <c r="H9939" s="11" t="s">
        <v>54</v>
      </c>
      <c r="I9939" s="11" t="s">
        <v>99</v>
      </c>
      <c r="J9939" s="11" t="s">
        <v>187</v>
      </c>
      <c r="K9939" s="11" t="str">
        <f>IFERROR(INDEX('EDC Component Dictionary'!$C$5:$C$37,MATCH('Rates Database'!J9939,'EDC Component Dictionary'!$B$5:$B$37,0)), "Energy Supply")</f>
        <v>Energy Supply</v>
      </c>
      <c r="L9939" s="12">
        <v>0.10471</v>
      </c>
      <c r="M9939" s="12"/>
    </row>
    <row r="9940" spans="1:13" x14ac:dyDescent="0.3">
      <c r="A9940" s="18">
        <v>9938</v>
      </c>
      <c r="B9940" s="18">
        <f t="shared" si="310"/>
        <v>2021</v>
      </c>
      <c r="C9940" s="17">
        <v>44409</v>
      </c>
      <c r="D9940" s="18" t="s">
        <v>130</v>
      </c>
      <c r="E9940" s="18" t="s">
        <v>164</v>
      </c>
      <c r="F9940" s="18" t="str">
        <f t="shared" si="311"/>
        <v>National Grid-Dracut Muni Agg Rate-44409</v>
      </c>
      <c r="G9940" s="11" t="s">
        <v>131</v>
      </c>
      <c r="H9940" s="11" t="s">
        <v>54</v>
      </c>
      <c r="I9940" s="11" t="s">
        <v>99</v>
      </c>
      <c r="J9940" s="11" t="s">
        <v>192</v>
      </c>
      <c r="K9940" s="11" t="str">
        <f>IFERROR(INDEX('EDC Component Dictionary'!$C$5:$C$37,MATCH('Rates Database'!J9940,'EDC Component Dictionary'!$B$5:$B$37,0)), "Energy Supply")</f>
        <v>Energy Supply</v>
      </c>
      <c r="L9940" s="12">
        <v>0.1047</v>
      </c>
      <c r="M9940" s="12"/>
    </row>
    <row r="9941" spans="1:13" x14ac:dyDescent="0.3">
      <c r="A9941" s="18">
        <v>9939</v>
      </c>
      <c r="B9941" s="18">
        <f t="shared" si="310"/>
        <v>2021</v>
      </c>
      <c r="C9941" s="17">
        <v>44409</v>
      </c>
      <c r="D9941" s="18" t="s">
        <v>130</v>
      </c>
      <c r="E9941" s="18" t="s">
        <v>164</v>
      </c>
      <c r="F9941" s="18" t="str">
        <f t="shared" si="311"/>
        <v>National Grid-Fall River Muni Agg Rate-44409</v>
      </c>
      <c r="G9941" s="11" t="s">
        <v>131</v>
      </c>
      <c r="H9941" s="11" t="s">
        <v>54</v>
      </c>
      <c r="I9941" s="11" t="s">
        <v>99</v>
      </c>
      <c r="J9941" s="11" t="s">
        <v>194</v>
      </c>
      <c r="K9941" s="11" t="str">
        <f>IFERROR(INDEX('EDC Component Dictionary'!$C$5:$C$37,MATCH('Rates Database'!J9941,'EDC Component Dictionary'!$B$5:$B$37,0)), "Energy Supply")</f>
        <v>Energy Supply</v>
      </c>
      <c r="L9941" s="12">
        <v>0.1047</v>
      </c>
      <c r="M9941" s="12"/>
    </row>
    <row r="9942" spans="1:13" x14ac:dyDescent="0.3">
      <c r="A9942" s="18">
        <v>9940</v>
      </c>
      <c r="B9942" s="18">
        <f t="shared" si="310"/>
        <v>2021</v>
      </c>
      <c r="C9942" s="17">
        <v>44409</v>
      </c>
      <c r="D9942" s="18" t="s">
        <v>130</v>
      </c>
      <c r="E9942" s="18" t="s">
        <v>163</v>
      </c>
      <c r="F9942" s="18" t="str">
        <f t="shared" si="311"/>
        <v>Eversource_EMA-Freetown Muni Agg Rate-44409</v>
      </c>
      <c r="G9942" s="11" t="s">
        <v>131</v>
      </c>
      <c r="H9942" s="11" t="s">
        <v>54</v>
      </c>
      <c r="I9942" s="11" t="s">
        <v>99</v>
      </c>
      <c r="J9942" s="11" t="s">
        <v>195</v>
      </c>
      <c r="K9942" s="11" t="str">
        <f>IFERROR(INDEX('EDC Component Dictionary'!$C$5:$C$37,MATCH('Rates Database'!J9942,'EDC Component Dictionary'!$B$5:$B$37,0)), "Energy Supply")</f>
        <v>Energy Supply</v>
      </c>
      <c r="L9942" s="12">
        <v>0.1047</v>
      </c>
      <c r="M9942" s="12"/>
    </row>
    <row r="9943" spans="1:13" x14ac:dyDescent="0.3">
      <c r="A9943" s="18">
        <v>9941</v>
      </c>
      <c r="B9943" s="18">
        <f t="shared" si="310"/>
        <v>2021</v>
      </c>
      <c r="C9943" s="17">
        <v>44409</v>
      </c>
      <c r="D9943" s="18" t="s">
        <v>130</v>
      </c>
      <c r="E9943" s="18" t="s">
        <v>163</v>
      </c>
      <c r="F9943" s="18" t="str">
        <f t="shared" si="311"/>
        <v>Eversource_EMA-Marion Muni Agg Rate-44409</v>
      </c>
      <c r="G9943" s="11" t="s">
        <v>131</v>
      </c>
      <c r="H9943" s="11" t="s">
        <v>54</v>
      </c>
      <c r="I9943" s="11" t="s">
        <v>99</v>
      </c>
      <c r="J9943" s="11" t="s">
        <v>196</v>
      </c>
      <c r="K9943" s="11" t="str">
        <f>IFERROR(INDEX('EDC Component Dictionary'!$C$5:$C$37,MATCH('Rates Database'!J9943,'EDC Component Dictionary'!$B$5:$B$37,0)), "Energy Supply")</f>
        <v>Energy Supply</v>
      </c>
      <c r="L9943" s="12">
        <v>0.10478999999999999</v>
      </c>
      <c r="M9943" s="12"/>
    </row>
    <row r="9944" spans="1:13" x14ac:dyDescent="0.3">
      <c r="A9944" s="18">
        <v>9942</v>
      </c>
      <c r="B9944" s="18">
        <f t="shared" si="310"/>
        <v>2021</v>
      </c>
      <c r="C9944" s="17">
        <v>44409</v>
      </c>
      <c r="D9944" s="18" t="s">
        <v>130</v>
      </c>
      <c r="E9944" s="18" t="s">
        <v>163</v>
      </c>
      <c r="F9944" s="18" t="str">
        <f t="shared" si="311"/>
        <v>Eversource_EMA-Mattapoisett Muni Agg Rate-44409</v>
      </c>
      <c r="G9944" s="11" t="s">
        <v>131</v>
      </c>
      <c r="H9944" s="11" t="s">
        <v>54</v>
      </c>
      <c r="I9944" s="11" t="s">
        <v>99</v>
      </c>
      <c r="J9944" s="11" t="s">
        <v>197</v>
      </c>
      <c r="K9944" s="11" t="str">
        <f>IFERROR(INDEX('EDC Component Dictionary'!$C$5:$C$37,MATCH('Rates Database'!J9944,'EDC Component Dictionary'!$B$5:$B$37,0)), "Energy Supply")</f>
        <v>Energy Supply</v>
      </c>
      <c r="L9944" s="12">
        <v>0.10474</v>
      </c>
      <c r="M9944" s="12"/>
    </row>
    <row r="9945" spans="1:13" x14ac:dyDescent="0.3">
      <c r="A9945" s="18">
        <v>9943</v>
      </c>
      <c r="B9945" s="18">
        <f t="shared" si="310"/>
        <v>2021</v>
      </c>
      <c r="C9945" s="17">
        <v>44409</v>
      </c>
      <c r="D9945" s="18" t="s">
        <v>130</v>
      </c>
      <c r="E9945" s="18" t="s">
        <v>163</v>
      </c>
      <c r="F9945" s="18" t="str">
        <f t="shared" si="311"/>
        <v>Eversource_EMA-New Bedford Muni Agg Rate-44409</v>
      </c>
      <c r="G9945" s="11" t="s">
        <v>131</v>
      </c>
      <c r="H9945" s="11" t="s">
        <v>54</v>
      </c>
      <c r="I9945" s="11" t="s">
        <v>99</v>
      </c>
      <c r="J9945" s="11" t="s">
        <v>199</v>
      </c>
      <c r="K9945" s="11" t="str">
        <f>IFERROR(INDEX('EDC Component Dictionary'!$C$5:$C$37,MATCH('Rates Database'!J9945,'EDC Component Dictionary'!$B$5:$B$37,0)), "Energy Supply")</f>
        <v>Energy Supply</v>
      </c>
      <c r="L9945" s="12">
        <v>0.10471</v>
      </c>
      <c r="M9945" s="12"/>
    </row>
    <row r="9946" spans="1:13" x14ac:dyDescent="0.3">
      <c r="A9946" s="18">
        <v>9944</v>
      </c>
      <c r="B9946" s="18">
        <f t="shared" si="310"/>
        <v>2021</v>
      </c>
      <c r="C9946" s="17">
        <v>44409</v>
      </c>
      <c r="D9946" s="18" t="s">
        <v>130</v>
      </c>
      <c r="E9946" s="18" t="s">
        <v>164</v>
      </c>
      <c r="F9946" s="18" t="str">
        <f t="shared" si="311"/>
        <v>National Grid-Northbridge Muni Agg Rate-44409</v>
      </c>
      <c r="G9946" s="11" t="s">
        <v>131</v>
      </c>
      <c r="H9946" s="11" t="s">
        <v>54</v>
      </c>
      <c r="I9946" s="11" t="s">
        <v>99</v>
      </c>
      <c r="J9946" s="11" t="s">
        <v>200</v>
      </c>
      <c r="K9946" s="11" t="str">
        <f>IFERROR(INDEX('EDC Component Dictionary'!$C$5:$C$37,MATCH('Rates Database'!J9946,'EDC Component Dictionary'!$B$5:$B$37,0)), "Energy Supply")</f>
        <v>Energy Supply</v>
      </c>
      <c r="L9946" s="12">
        <v>0.1047</v>
      </c>
      <c r="M9946" s="12"/>
    </row>
    <row r="9947" spans="1:13" x14ac:dyDescent="0.3">
      <c r="A9947" s="18">
        <v>9945</v>
      </c>
      <c r="B9947" s="18">
        <f t="shared" si="310"/>
        <v>2021</v>
      </c>
      <c r="C9947" s="17">
        <v>44409</v>
      </c>
      <c r="D9947" s="18" t="s">
        <v>130</v>
      </c>
      <c r="E9947" s="18" t="s">
        <v>164</v>
      </c>
      <c r="F9947" s="18" t="str">
        <f t="shared" si="311"/>
        <v>National Grid-Norton Muni Agg Rate-44409</v>
      </c>
      <c r="G9947" s="11" t="s">
        <v>131</v>
      </c>
      <c r="H9947" s="11" t="s">
        <v>54</v>
      </c>
      <c r="I9947" s="11" t="s">
        <v>99</v>
      </c>
      <c r="J9947" s="11" t="s">
        <v>201</v>
      </c>
      <c r="K9947" s="11" t="str">
        <f>IFERROR(INDEX('EDC Component Dictionary'!$C$5:$C$37,MATCH('Rates Database'!J9947,'EDC Component Dictionary'!$B$5:$B$37,0)), "Energy Supply")</f>
        <v>Energy Supply</v>
      </c>
      <c r="L9947" s="12">
        <v>0.1047</v>
      </c>
      <c r="M9947" s="12"/>
    </row>
    <row r="9948" spans="1:13" x14ac:dyDescent="0.3">
      <c r="A9948" s="18">
        <v>9946</v>
      </c>
      <c r="B9948" s="18">
        <f t="shared" si="310"/>
        <v>2021</v>
      </c>
      <c r="C9948" s="17">
        <v>44409</v>
      </c>
      <c r="D9948" s="18" t="s">
        <v>130</v>
      </c>
      <c r="E9948" s="18" t="s">
        <v>164</v>
      </c>
      <c r="F9948" s="18" t="str">
        <f t="shared" si="311"/>
        <v>National Grid-Plainville Muni Agg Rate-44409</v>
      </c>
      <c r="G9948" s="11" t="s">
        <v>131</v>
      </c>
      <c r="H9948" s="11" t="s">
        <v>54</v>
      </c>
      <c r="I9948" s="11" t="s">
        <v>99</v>
      </c>
      <c r="J9948" s="11" t="s">
        <v>203</v>
      </c>
      <c r="K9948" s="11" t="str">
        <f>IFERROR(INDEX('EDC Component Dictionary'!$C$5:$C$37,MATCH('Rates Database'!J9948,'EDC Component Dictionary'!$B$5:$B$37,0)), "Energy Supply")</f>
        <v>Energy Supply</v>
      </c>
      <c r="L9948" s="12">
        <v>0.1047</v>
      </c>
      <c r="M9948" s="12"/>
    </row>
    <row r="9949" spans="1:13" x14ac:dyDescent="0.3">
      <c r="A9949" s="18">
        <v>9947</v>
      </c>
      <c r="B9949" s="18">
        <f t="shared" si="310"/>
        <v>2021</v>
      </c>
      <c r="C9949" s="17">
        <v>44409</v>
      </c>
      <c r="D9949" s="18" t="s">
        <v>130</v>
      </c>
      <c r="E9949" s="18" t="s">
        <v>164</v>
      </c>
      <c r="F9949" s="18" t="str">
        <f t="shared" si="311"/>
        <v>National Grid-Rehoboth Muni Agg Rate-44409</v>
      </c>
      <c r="G9949" s="11" t="s">
        <v>131</v>
      </c>
      <c r="H9949" s="11" t="s">
        <v>54</v>
      </c>
      <c r="I9949" s="11" t="s">
        <v>99</v>
      </c>
      <c r="J9949" s="11" t="s">
        <v>204</v>
      </c>
      <c r="K9949" s="11" t="str">
        <f>IFERROR(INDEX('EDC Component Dictionary'!$C$5:$C$37,MATCH('Rates Database'!J9949,'EDC Component Dictionary'!$B$5:$B$37,0)), "Energy Supply")</f>
        <v>Energy Supply</v>
      </c>
      <c r="L9949" s="12">
        <v>0.1047</v>
      </c>
      <c r="M9949" s="12"/>
    </row>
    <row r="9950" spans="1:13" x14ac:dyDescent="0.3">
      <c r="A9950" s="18">
        <v>9948</v>
      </c>
      <c r="B9950" s="18">
        <f t="shared" si="310"/>
        <v>2021</v>
      </c>
      <c r="C9950" s="17">
        <v>44409</v>
      </c>
      <c r="D9950" s="18" t="s">
        <v>130</v>
      </c>
      <c r="E9950" s="18" t="s">
        <v>164</v>
      </c>
      <c r="F9950" s="18" t="str">
        <f t="shared" si="311"/>
        <v>National Grid-Seekonk Muni Agg Rate-44409</v>
      </c>
      <c r="G9950" s="11" t="s">
        <v>131</v>
      </c>
      <c r="H9950" s="11" t="s">
        <v>54</v>
      </c>
      <c r="I9950" s="11" t="s">
        <v>99</v>
      </c>
      <c r="J9950" s="11" t="s">
        <v>205</v>
      </c>
      <c r="K9950" s="11" t="str">
        <f>IFERROR(INDEX('EDC Component Dictionary'!$C$5:$C$37,MATCH('Rates Database'!J9950,'EDC Component Dictionary'!$B$5:$B$37,0)), "Energy Supply")</f>
        <v>Energy Supply</v>
      </c>
      <c r="L9950" s="12">
        <v>0.1047</v>
      </c>
      <c r="M9950" s="12"/>
    </row>
    <row r="9951" spans="1:13" x14ac:dyDescent="0.3">
      <c r="A9951" s="18">
        <v>9949</v>
      </c>
      <c r="B9951" s="18">
        <f t="shared" si="310"/>
        <v>2021</v>
      </c>
      <c r="C9951" s="17">
        <v>44409</v>
      </c>
      <c r="D9951" s="18" t="s">
        <v>130</v>
      </c>
      <c r="E9951" s="18" t="s">
        <v>164</v>
      </c>
      <c r="F9951" s="18" t="str">
        <f t="shared" si="311"/>
        <v>National Grid-Somerset Muni Agg Rate-44409</v>
      </c>
      <c r="G9951" s="11" t="s">
        <v>131</v>
      </c>
      <c r="H9951" s="11" t="s">
        <v>54</v>
      </c>
      <c r="I9951" s="11" t="s">
        <v>99</v>
      </c>
      <c r="J9951" s="11" t="s">
        <v>206</v>
      </c>
      <c r="K9951" s="11" t="str">
        <f>IFERROR(INDEX('EDC Component Dictionary'!$C$5:$C$37,MATCH('Rates Database'!J9951,'EDC Component Dictionary'!$B$5:$B$37,0)), "Energy Supply")</f>
        <v>Energy Supply</v>
      </c>
      <c r="L9951" s="12">
        <v>0.1047</v>
      </c>
      <c r="M9951" s="12"/>
    </row>
    <row r="9952" spans="1:13" x14ac:dyDescent="0.3">
      <c r="A9952" s="18">
        <v>9950</v>
      </c>
      <c r="B9952" s="18">
        <f t="shared" si="310"/>
        <v>2021</v>
      </c>
      <c r="C9952" s="17">
        <v>44409</v>
      </c>
      <c r="D9952" s="18" t="s">
        <v>130</v>
      </c>
      <c r="E9952" s="18" t="s">
        <v>164</v>
      </c>
      <c r="F9952" s="18" t="str">
        <f t="shared" si="311"/>
        <v>National Grid-Swansea Muni Agg Rate-44409</v>
      </c>
      <c r="G9952" s="11" t="s">
        <v>131</v>
      </c>
      <c r="H9952" s="11" t="s">
        <v>54</v>
      </c>
      <c r="I9952" s="11" t="s">
        <v>99</v>
      </c>
      <c r="J9952" s="11" t="s">
        <v>207</v>
      </c>
      <c r="K9952" s="11" t="str">
        <f>IFERROR(INDEX('EDC Component Dictionary'!$C$5:$C$37,MATCH('Rates Database'!J9952,'EDC Component Dictionary'!$B$5:$B$37,0)), "Energy Supply")</f>
        <v>Energy Supply</v>
      </c>
      <c r="L9952" s="12">
        <v>0.1047</v>
      </c>
      <c r="M9952" s="12"/>
    </row>
    <row r="9953" spans="1:13" x14ac:dyDescent="0.3">
      <c r="A9953" s="18">
        <v>9951</v>
      </c>
      <c r="B9953" s="18">
        <f t="shared" si="310"/>
        <v>2021</v>
      </c>
      <c r="C9953" s="17">
        <v>44409</v>
      </c>
      <c r="D9953" s="18" t="s">
        <v>130</v>
      </c>
      <c r="E9953" s="18" t="s">
        <v>163</v>
      </c>
      <c r="F9953" s="18" t="str">
        <f t="shared" si="311"/>
        <v>Eversource_EMA-Wareham Muni Agg Rate-44409</v>
      </c>
      <c r="G9953" s="11" t="s">
        <v>131</v>
      </c>
      <c r="H9953" s="11" t="s">
        <v>54</v>
      </c>
      <c r="I9953" s="11" t="s">
        <v>99</v>
      </c>
      <c r="J9953" s="11" t="s">
        <v>273</v>
      </c>
      <c r="K9953" s="11" t="str">
        <f>IFERROR(INDEX('EDC Component Dictionary'!$C$5:$C$37,MATCH('Rates Database'!J9953,'EDC Component Dictionary'!$B$5:$B$37,0)), "Energy Supply")</f>
        <v>Energy Supply</v>
      </c>
      <c r="L9953" s="12">
        <v>0.10473</v>
      </c>
      <c r="M9953" s="12"/>
    </row>
    <row r="9954" spans="1:13" x14ac:dyDescent="0.3">
      <c r="A9954" s="18">
        <v>9952</v>
      </c>
      <c r="B9954" s="18">
        <f t="shared" si="310"/>
        <v>2021</v>
      </c>
      <c r="C9954" s="17">
        <v>44409</v>
      </c>
      <c r="D9954" s="18" t="s">
        <v>130</v>
      </c>
      <c r="E9954" s="18" t="s">
        <v>164</v>
      </c>
      <c r="F9954" s="18" t="str">
        <f t="shared" si="311"/>
        <v>National Grid-Westford Muni Agg Rate-44409</v>
      </c>
      <c r="G9954" s="11" t="s">
        <v>131</v>
      </c>
      <c r="H9954" s="11" t="s">
        <v>54</v>
      </c>
      <c r="I9954" s="11" t="s">
        <v>99</v>
      </c>
      <c r="J9954" s="11" t="s">
        <v>208</v>
      </c>
      <c r="K9954" s="11" t="str">
        <f>IFERROR(INDEX('EDC Component Dictionary'!$C$5:$C$37,MATCH('Rates Database'!J9954,'EDC Component Dictionary'!$B$5:$B$37,0)), "Energy Supply")</f>
        <v>Energy Supply</v>
      </c>
      <c r="L9954" s="12">
        <v>0.10174</v>
      </c>
      <c r="M9954" s="12"/>
    </row>
    <row r="9955" spans="1:13" x14ac:dyDescent="0.3">
      <c r="A9955" s="18">
        <v>9953</v>
      </c>
      <c r="B9955" s="18">
        <f t="shared" si="310"/>
        <v>2021</v>
      </c>
      <c r="C9955" s="17">
        <v>44409</v>
      </c>
      <c r="D9955" s="18" t="s">
        <v>130</v>
      </c>
      <c r="E9955" s="18" t="s">
        <v>163</v>
      </c>
      <c r="F9955" s="18" t="str">
        <f t="shared" si="311"/>
        <v>Eversource_EMA-Westport Muni Agg Rate-44409</v>
      </c>
      <c r="G9955" s="11" t="s">
        <v>131</v>
      </c>
      <c r="H9955" s="11" t="s">
        <v>54</v>
      </c>
      <c r="I9955" s="11" t="s">
        <v>99</v>
      </c>
      <c r="J9955" s="11" t="s">
        <v>209</v>
      </c>
      <c r="K9955" s="11" t="str">
        <f>IFERROR(INDEX('EDC Component Dictionary'!$C$5:$C$37,MATCH('Rates Database'!J9955,'EDC Component Dictionary'!$B$5:$B$37,0)), "Energy Supply")</f>
        <v>Energy Supply</v>
      </c>
      <c r="L9955" s="12">
        <v>0.10473</v>
      </c>
      <c r="M9955" s="12"/>
    </row>
    <row r="9956" spans="1:13" x14ac:dyDescent="0.3">
      <c r="A9956" s="18">
        <v>9954</v>
      </c>
      <c r="B9956" s="18">
        <f t="shared" si="310"/>
        <v>2021</v>
      </c>
      <c r="C9956" s="17">
        <v>44409</v>
      </c>
      <c r="D9956" s="18" t="s">
        <v>130</v>
      </c>
      <c r="E9956" s="18" t="s">
        <v>164</v>
      </c>
      <c r="F9956" s="18" t="str">
        <f t="shared" si="311"/>
        <v>National Grid-West Brookfield Muni Agg Rate-44409</v>
      </c>
      <c r="G9956" s="11" t="s">
        <v>131</v>
      </c>
      <c r="H9956" s="11" t="s">
        <v>54</v>
      </c>
      <c r="I9956" s="11" t="s">
        <v>99</v>
      </c>
      <c r="J9956" s="11" t="s">
        <v>177</v>
      </c>
      <c r="K9956" s="11" t="str">
        <f>IFERROR(INDEX('EDC Component Dictionary'!$C$5:$C$37,MATCH('Rates Database'!J9956,'EDC Component Dictionary'!$B$5:$B$37,0)), "Energy Supply")</f>
        <v>Energy Supply</v>
      </c>
      <c r="L9956" s="12">
        <v>0.10482</v>
      </c>
      <c r="M9956" s="12"/>
    </row>
    <row r="9957" spans="1:13" x14ac:dyDescent="0.3">
      <c r="A9957" s="18">
        <v>9955</v>
      </c>
      <c r="B9957" s="18">
        <f t="shared" si="310"/>
        <v>2021</v>
      </c>
      <c r="C9957" s="17">
        <v>44409</v>
      </c>
      <c r="D9957" s="18" t="s">
        <v>130</v>
      </c>
      <c r="E9957" s="18" t="s">
        <v>163</v>
      </c>
      <c r="F9957" s="18" t="str">
        <f t="shared" si="311"/>
        <v>Eversource_EMA-Somerville Muni Agg Rate-44409</v>
      </c>
      <c r="G9957" s="11" t="s">
        <v>131</v>
      </c>
      <c r="H9957" s="11" t="s">
        <v>54</v>
      </c>
      <c r="I9957" s="11" t="s">
        <v>99</v>
      </c>
      <c r="J9957" s="11" t="s">
        <v>212</v>
      </c>
      <c r="K9957" s="11" t="str">
        <f>IFERROR(INDEX('EDC Component Dictionary'!$C$5:$C$37,MATCH('Rates Database'!J9957,'EDC Component Dictionary'!$B$5:$B$37,0)), "Energy Supply")</f>
        <v>Energy Supply</v>
      </c>
      <c r="L9957" s="12">
        <v>0.1061</v>
      </c>
      <c r="M9957" s="12"/>
    </row>
    <row r="9958" spans="1:13" x14ac:dyDescent="0.3">
      <c r="A9958" s="18">
        <v>9956</v>
      </c>
      <c r="B9958" s="18">
        <f t="shared" si="310"/>
        <v>2021</v>
      </c>
      <c r="C9958" s="17">
        <v>44409</v>
      </c>
      <c r="D9958" s="18" t="s">
        <v>130</v>
      </c>
      <c r="E9958" s="18" t="s">
        <v>164</v>
      </c>
      <c r="F9958" s="18" t="str">
        <f t="shared" si="311"/>
        <v>National Grid-Gardner Muni Agg Rate-44409</v>
      </c>
      <c r="G9958" s="11" t="s">
        <v>131</v>
      </c>
      <c r="H9958" s="11" t="s">
        <v>54</v>
      </c>
      <c r="I9958" s="11" t="s">
        <v>99</v>
      </c>
      <c r="J9958" s="11" t="s">
        <v>179</v>
      </c>
      <c r="K9958" s="11" t="str">
        <f>IFERROR(INDEX('EDC Component Dictionary'!$C$5:$C$37,MATCH('Rates Database'!J9958,'EDC Component Dictionary'!$B$5:$B$37,0)), "Energy Supply")</f>
        <v>Energy Supply</v>
      </c>
      <c r="L9958" s="12">
        <v>0.10521</v>
      </c>
      <c r="M9958" s="12"/>
    </row>
    <row r="9959" spans="1:13" x14ac:dyDescent="0.3">
      <c r="A9959" s="18">
        <v>9957</v>
      </c>
      <c r="B9959" s="18">
        <f t="shared" si="310"/>
        <v>2021</v>
      </c>
      <c r="C9959" s="17">
        <v>44409</v>
      </c>
      <c r="D9959" s="18" t="s">
        <v>130</v>
      </c>
      <c r="E9959" s="18" t="s">
        <v>164</v>
      </c>
      <c r="F9959" s="18" t="str">
        <f t="shared" si="311"/>
        <v>National Grid-Melrose Muni Agg Rate-44409</v>
      </c>
      <c r="G9959" s="11" t="s">
        <v>131</v>
      </c>
      <c r="H9959" s="11" t="s">
        <v>54</v>
      </c>
      <c r="I9959" s="11" t="s">
        <v>99</v>
      </c>
      <c r="J9959" s="11" t="s">
        <v>269</v>
      </c>
      <c r="K9959" s="11" t="str">
        <f>IFERROR(INDEX('EDC Component Dictionary'!$C$5:$C$37,MATCH('Rates Database'!J9959,'EDC Component Dictionary'!$B$5:$B$37,0)), "Energy Supply")</f>
        <v>Energy Supply</v>
      </c>
      <c r="L9959" s="12">
        <v>0.10576000000000001</v>
      </c>
      <c r="M9959" s="12"/>
    </row>
    <row r="9960" spans="1:13" x14ac:dyDescent="0.3">
      <c r="A9960" s="18">
        <v>9958</v>
      </c>
      <c r="B9960" s="18">
        <f t="shared" si="310"/>
        <v>2021</v>
      </c>
      <c r="C9960" s="17">
        <v>44409</v>
      </c>
      <c r="D9960" s="18" t="s">
        <v>130</v>
      </c>
      <c r="E9960" s="18" t="s">
        <v>163</v>
      </c>
      <c r="F9960" s="18" t="str">
        <f t="shared" si="311"/>
        <v>Eversource_EMA-Kingston Muni Agg Rate-44409</v>
      </c>
      <c r="G9960" s="11" t="s">
        <v>131</v>
      </c>
      <c r="H9960" s="11" t="s">
        <v>54</v>
      </c>
      <c r="I9960" s="11" t="s">
        <v>99</v>
      </c>
      <c r="J9960" s="11" t="s">
        <v>211</v>
      </c>
      <c r="K9960" s="11" t="str">
        <f>IFERROR(INDEX('EDC Component Dictionary'!$C$5:$C$37,MATCH('Rates Database'!J9960,'EDC Component Dictionary'!$B$5:$B$37,0)), "Energy Supply")</f>
        <v>Energy Supply</v>
      </c>
      <c r="L9960" s="12">
        <v>0.10525</v>
      </c>
      <c r="M9960" s="12"/>
    </row>
    <row r="9961" spans="1:13" x14ac:dyDescent="0.3">
      <c r="A9961" s="18">
        <v>9959</v>
      </c>
      <c r="B9961" s="18">
        <f t="shared" si="310"/>
        <v>2021</v>
      </c>
      <c r="C9961" s="17">
        <v>44409</v>
      </c>
      <c r="D9961" s="18" t="s">
        <v>130</v>
      </c>
      <c r="E9961" s="18" t="s">
        <v>164</v>
      </c>
      <c r="F9961" s="18" t="str">
        <f t="shared" si="311"/>
        <v>National Grid-Pembroke Muni Agg Rate-44409</v>
      </c>
      <c r="G9961" s="11" t="s">
        <v>131</v>
      </c>
      <c r="H9961" s="11" t="s">
        <v>54</v>
      </c>
      <c r="I9961" s="11" t="s">
        <v>99</v>
      </c>
      <c r="J9961" s="11" t="s">
        <v>295</v>
      </c>
      <c r="K9961" s="11" t="str">
        <f>IFERROR(INDEX('EDC Component Dictionary'!$C$5:$C$37,MATCH('Rates Database'!J9961,'EDC Component Dictionary'!$B$5:$B$37,0)), "Energy Supply")</f>
        <v>Energy Supply</v>
      </c>
      <c r="L9961" s="12">
        <v>0.1053</v>
      </c>
      <c r="M9961" s="12"/>
    </row>
    <row r="9962" spans="1:13" x14ac:dyDescent="0.3">
      <c r="A9962" s="18">
        <v>9960</v>
      </c>
      <c r="B9962" s="18">
        <f t="shared" si="310"/>
        <v>2021</v>
      </c>
      <c r="C9962" s="17">
        <v>44409</v>
      </c>
      <c r="D9962" s="18" t="s">
        <v>130</v>
      </c>
      <c r="E9962" s="18" t="s">
        <v>164</v>
      </c>
      <c r="F9962" s="18" t="str">
        <f t="shared" si="311"/>
        <v>National Grid-Shirley Muni Agg Rate-44409</v>
      </c>
      <c r="G9962" s="11" t="s">
        <v>131</v>
      </c>
      <c r="H9962" s="11" t="s">
        <v>54</v>
      </c>
      <c r="I9962" s="11" t="s">
        <v>99</v>
      </c>
      <c r="J9962" s="11" t="s">
        <v>299</v>
      </c>
      <c r="K9962" s="11" t="str">
        <f>IFERROR(INDEX('EDC Component Dictionary'!$C$5:$C$37,MATCH('Rates Database'!J9962,'EDC Component Dictionary'!$B$5:$B$37,0)), "Energy Supply")</f>
        <v>Energy Supply</v>
      </c>
      <c r="L9962" s="12">
        <v>0.10577</v>
      </c>
      <c r="M9962" s="12"/>
    </row>
    <row r="9963" spans="1:13" x14ac:dyDescent="0.3">
      <c r="A9963" s="18">
        <v>9961</v>
      </c>
      <c r="B9963" s="18">
        <f t="shared" si="310"/>
        <v>2021</v>
      </c>
      <c r="C9963" s="17">
        <v>44409</v>
      </c>
      <c r="D9963" s="18" t="s">
        <v>130</v>
      </c>
      <c r="E9963" s="18" t="s">
        <v>164</v>
      </c>
      <c r="F9963" s="18" t="str">
        <f t="shared" si="311"/>
        <v>National Grid-Avon Muni Agg Rate-44409</v>
      </c>
      <c r="G9963" s="11" t="s">
        <v>131</v>
      </c>
      <c r="H9963" s="11" t="s">
        <v>54</v>
      </c>
      <c r="I9963" s="11" t="s">
        <v>99</v>
      </c>
      <c r="J9963" s="11" t="s">
        <v>270</v>
      </c>
      <c r="K9963" s="11" t="str">
        <f>IFERROR(INDEX('EDC Component Dictionary'!$C$5:$C$37,MATCH('Rates Database'!J9963,'EDC Component Dictionary'!$B$5:$B$37,0)), "Energy Supply")</f>
        <v>Energy Supply</v>
      </c>
      <c r="L9963" s="12">
        <v>0.10772</v>
      </c>
      <c r="M9963" s="12"/>
    </row>
    <row r="9964" spans="1:13" x14ac:dyDescent="0.3">
      <c r="A9964" s="18">
        <v>9962</v>
      </c>
      <c r="B9964" s="18">
        <f t="shared" si="310"/>
        <v>2021</v>
      </c>
      <c r="C9964" s="17">
        <v>44409</v>
      </c>
      <c r="D9964" s="18" t="s">
        <v>130</v>
      </c>
      <c r="E9964" s="18" t="s">
        <v>164</v>
      </c>
      <c r="F9964" s="18" t="str">
        <f t="shared" si="311"/>
        <v>National Grid-Harvard Muni Agg Rate-44409</v>
      </c>
      <c r="G9964" s="11" t="s">
        <v>131</v>
      </c>
      <c r="H9964" s="11" t="s">
        <v>54</v>
      </c>
      <c r="I9964" s="11" t="s">
        <v>99</v>
      </c>
      <c r="J9964" s="11" t="s">
        <v>276</v>
      </c>
      <c r="K9964" s="11" t="str">
        <f>IFERROR(INDEX('EDC Component Dictionary'!$C$5:$C$37,MATCH('Rates Database'!J9964,'EDC Component Dictionary'!$B$5:$B$37,0)), "Energy Supply")</f>
        <v>Energy Supply</v>
      </c>
      <c r="L9964" s="12">
        <v>0.10630000000000001</v>
      </c>
      <c r="M9964" s="12"/>
    </row>
    <row r="9965" spans="1:13" x14ac:dyDescent="0.3">
      <c r="A9965" s="18">
        <v>9963</v>
      </c>
      <c r="B9965" s="18">
        <f t="shared" si="310"/>
        <v>2021</v>
      </c>
      <c r="C9965" s="17">
        <v>44409</v>
      </c>
      <c r="D9965" s="18" t="s">
        <v>130</v>
      </c>
      <c r="E9965" s="18" t="s">
        <v>163</v>
      </c>
      <c r="F9965" s="18" t="str">
        <f t="shared" si="311"/>
        <v>Eversource_EMA-Millis Muni Agg Rate-44409</v>
      </c>
      <c r="G9965" s="11" t="s">
        <v>131</v>
      </c>
      <c r="H9965" s="11" t="s">
        <v>54</v>
      </c>
      <c r="I9965" s="11" t="s">
        <v>99</v>
      </c>
      <c r="J9965" s="11" t="s">
        <v>300</v>
      </c>
      <c r="K9965" s="11" t="str">
        <f>IFERROR(INDEX('EDC Component Dictionary'!$C$5:$C$37,MATCH('Rates Database'!J9965,'EDC Component Dictionary'!$B$5:$B$37,0)), "Energy Supply")</f>
        <v>Energy Supply</v>
      </c>
      <c r="L9965" s="12">
        <v>0.10648000000000001</v>
      </c>
      <c r="M9965" s="12"/>
    </row>
    <row r="9966" spans="1:13" x14ac:dyDescent="0.3">
      <c r="A9966" s="18">
        <v>9964</v>
      </c>
      <c r="B9966" s="18">
        <f t="shared" si="310"/>
        <v>2021</v>
      </c>
      <c r="C9966" s="17">
        <v>44409</v>
      </c>
      <c r="D9966" s="18" t="s">
        <v>130</v>
      </c>
      <c r="E9966" s="18" t="s">
        <v>164</v>
      </c>
      <c r="F9966" s="18" t="str">
        <f t="shared" si="311"/>
        <v>National Grid-Sutton Muni Agg Rate-44409</v>
      </c>
      <c r="G9966" s="11" t="s">
        <v>131</v>
      </c>
      <c r="H9966" s="11" t="s">
        <v>54</v>
      </c>
      <c r="I9966" s="11" t="s">
        <v>99</v>
      </c>
      <c r="J9966" s="11" t="s">
        <v>233</v>
      </c>
      <c r="K9966" s="11" t="str">
        <f>IFERROR(INDEX('EDC Component Dictionary'!$C$5:$C$37,MATCH('Rates Database'!J9966,'EDC Component Dictionary'!$B$5:$B$37,0)), "Energy Supply")</f>
        <v>Energy Supply</v>
      </c>
      <c r="L9966" s="12">
        <v>0.1066</v>
      </c>
      <c r="M9966" s="12"/>
    </row>
    <row r="9967" spans="1:13" x14ac:dyDescent="0.3">
      <c r="A9967" s="18">
        <v>9965</v>
      </c>
      <c r="B9967" s="18">
        <f t="shared" si="310"/>
        <v>2021</v>
      </c>
      <c r="C9967" s="17">
        <v>44409</v>
      </c>
      <c r="D9967" s="18" t="s">
        <v>130</v>
      </c>
      <c r="E9967" s="18" t="s">
        <v>164</v>
      </c>
      <c r="F9967" s="18" t="str">
        <f t="shared" si="311"/>
        <v>National Grid-Williamstown Muni Agg Rate-44409</v>
      </c>
      <c r="G9967" s="11" t="s">
        <v>131</v>
      </c>
      <c r="H9967" s="11" t="s">
        <v>54</v>
      </c>
      <c r="I9967" s="11" t="s">
        <v>99</v>
      </c>
      <c r="J9967" s="11" t="s">
        <v>225</v>
      </c>
      <c r="K9967" s="11" t="str">
        <f>IFERROR(INDEX('EDC Component Dictionary'!$C$5:$C$37,MATCH('Rates Database'!J9967,'EDC Component Dictionary'!$B$5:$B$37,0)), "Energy Supply")</f>
        <v>Energy Supply</v>
      </c>
      <c r="L9967" s="12">
        <v>0.10671</v>
      </c>
      <c r="M9967" s="12"/>
    </row>
    <row r="9968" spans="1:13" x14ac:dyDescent="0.3">
      <c r="A9968" s="18">
        <v>9966</v>
      </c>
      <c r="B9968" s="18">
        <f t="shared" si="310"/>
        <v>2021</v>
      </c>
      <c r="C9968" s="17">
        <v>44409</v>
      </c>
      <c r="D9968" s="18" t="s">
        <v>130</v>
      </c>
      <c r="E9968" s="18" t="s">
        <v>164</v>
      </c>
      <c r="F9968" s="18" t="str">
        <f t="shared" si="311"/>
        <v>National Grid-Heath Muni Agg Rate-44409</v>
      </c>
      <c r="G9968" s="11" t="s">
        <v>131</v>
      </c>
      <c r="H9968" s="11" t="s">
        <v>54</v>
      </c>
      <c r="I9968" s="11" t="s">
        <v>99</v>
      </c>
      <c r="J9968" s="11" t="s">
        <v>257</v>
      </c>
      <c r="K9968" s="11" t="str">
        <f>IFERROR(INDEX('EDC Component Dictionary'!$C$5:$C$37,MATCH('Rates Database'!J9968,'EDC Component Dictionary'!$B$5:$B$37,0)), "Energy Supply")</f>
        <v>Energy Supply</v>
      </c>
      <c r="L9968" s="12">
        <v>0.10685</v>
      </c>
      <c r="M9968" s="12"/>
    </row>
    <row r="9969" spans="1:13" x14ac:dyDescent="0.3">
      <c r="A9969" s="18">
        <v>9967</v>
      </c>
      <c r="B9969" s="18">
        <f t="shared" si="310"/>
        <v>2021</v>
      </c>
      <c r="C9969" s="17">
        <v>44409</v>
      </c>
      <c r="D9969" s="18" t="s">
        <v>130</v>
      </c>
      <c r="E9969" s="18" t="s">
        <v>164</v>
      </c>
      <c r="F9969" s="18" t="str">
        <f t="shared" si="311"/>
        <v>National Grid-Tewksbury Muni Agg Rate-44409</v>
      </c>
      <c r="G9969" s="11" t="s">
        <v>131</v>
      </c>
      <c r="H9969" s="11" t="s">
        <v>54</v>
      </c>
      <c r="I9969" s="11" t="s">
        <v>99</v>
      </c>
      <c r="J9969" s="11" t="s">
        <v>238</v>
      </c>
      <c r="K9969" s="11" t="str">
        <f>IFERROR(INDEX('EDC Component Dictionary'!$C$5:$C$37,MATCH('Rates Database'!J9969,'EDC Component Dictionary'!$B$5:$B$37,0)), "Energy Supply")</f>
        <v>Energy Supply</v>
      </c>
      <c r="L9969" s="12">
        <v>0.1069</v>
      </c>
      <c r="M9969" s="12"/>
    </row>
    <row r="9970" spans="1:13" x14ac:dyDescent="0.3">
      <c r="A9970" s="18">
        <v>9968</v>
      </c>
      <c r="B9970" s="18">
        <f t="shared" si="310"/>
        <v>2021</v>
      </c>
      <c r="C9970" s="17">
        <v>44409</v>
      </c>
      <c r="D9970" s="18" t="s">
        <v>130</v>
      </c>
      <c r="E9970" s="18" t="s">
        <v>164</v>
      </c>
      <c r="F9970" s="18" t="str">
        <f t="shared" si="311"/>
        <v>National Grid-Tyngsborough Muni Agg Rate-44409</v>
      </c>
      <c r="G9970" s="11" t="s">
        <v>131</v>
      </c>
      <c r="H9970" s="11" t="s">
        <v>54</v>
      </c>
      <c r="I9970" s="11" t="s">
        <v>99</v>
      </c>
      <c r="J9970" s="11" t="s">
        <v>261</v>
      </c>
      <c r="K9970" s="11" t="str">
        <f>IFERROR(INDEX('EDC Component Dictionary'!$C$5:$C$37,MATCH('Rates Database'!J9970,'EDC Component Dictionary'!$B$5:$B$37,0)), "Energy Supply")</f>
        <v>Energy Supply</v>
      </c>
      <c r="L9970" s="12">
        <v>0.10692</v>
      </c>
      <c r="M9970" s="12"/>
    </row>
    <row r="9971" spans="1:13" x14ac:dyDescent="0.3">
      <c r="A9971" s="18">
        <v>9969</v>
      </c>
      <c r="B9971" s="18">
        <f t="shared" si="310"/>
        <v>2021</v>
      </c>
      <c r="C9971" s="17">
        <v>44409</v>
      </c>
      <c r="D9971" s="18" t="s">
        <v>130</v>
      </c>
      <c r="E9971" s="18" t="s">
        <v>163</v>
      </c>
      <c r="F9971" s="18" t="str">
        <f t="shared" si="311"/>
        <v>Eversource_EMA-Sudbury Muni Agg Rate-44409</v>
      </c>
      <c r="G9971" s="11" t="s">
        <v>131</v>
      </c>
      <c r="H9971" s="11" t="s">
        <v>54</v>
      </c>
      <c r="I9971" s="11" t="s">
        <v>99</v>
      </c>
      <c r="J9971" s="11" t="s">
        <v>227</v>
      </c>
      <c r="K9971" s="11" t="str">
        <f>IFERROR(INDEX('EDC Component Dictionary'!$C$5:$C$37,MATCH('Rates Database'!J9971,'EDC Component Dictionary'!$B$5:$B$37,0)), "Energy Supply")</f>
        <v>Energy Supply</v>
      </c>
      <c r="L9971" s="12">
        <v>0.10777</v>
      </c>
      <c r="M9971" s="12"/>
    </row>
    <row r="9972" spans="1:13" x14ac:dyDescent="0.3">
      <c r="A9972" s="18">
        <v>9970</v>
      </c>
      <c r="B9972" s="18">
        <f t="shared" si="310"/>
        <v>2021</v>
      </c>
      <c r="C9972" s="17">
        <v>44409</v>
      </c>
      <c r="D9972" s="18" t="s">
        <v>130</v>
      </c>
      <c r="E9972" s="18" t="s">
        <v>164</v>
      </c>
      <c r="F9972" s="18" t="str">
        <f t="shared" si="311"/>
        <v>National Grid-Halifax Muni Agg Rate-44409</v>
      </c>
      <c r="G9972" s="11" t="s">
        <v>131</v>
      </c>
      <c r="H9972" s="11" t="s">
        <v>54</v>
      </c>
      <c r="I9972" s="11" t="s">
        <v>99</v>
      </c>
      <c r="J9972" s="11" t="s">
        <v>230</v>
      </c>
      <c r="K9972" s="11" t="str">
        <f>IFERROR(INDEX('EDC Component Dictionary'!$C$5:$C$37,MATCH('Rates Database'!J9972,'EDC Component Dictionary'!$B$5:$B$37,0)), "Energy Supply")</f>
        <v>Energy Supply</v>
      </c>
      <c r="L9972" s="12">
        <v>0.10716000000000001</v>
      </c>
      <c r="M9972" s="12"/>
    </row>
    <row r="9973" spans="1:13" x14ac:dyDescent="0.3">
      <c r="A9973" s="18">
        <v>9971</v>
      </c>
      <c r="B9973" s="18">
        <f t="shared" si="310"/>
        <v>2021</v>
      </c>
      <c r="C9973" s="17">
        <v>44409</v>
      </c>
      <c r="D9973" s="18" t="s">
        <v>130</v>
      </c>
      <c r="E9973" s="18" t="s">
        <v>164</v>
      </c>
      <c r="F9973" s="18" t="str">
        <f t="shared" si="311"/>
        <v>National Grid-Franklin Muni Agg Rate-44409</v>
      </c>
      <c r="G9973" s="11" t="s">
        <v>131</v>
      </c>
      <c r="H9973" s="11" t="s">
        <v>54</v>
      </c>
      <c r="I9973" s="11" t="s">
        <v>99</v>
      </c>
      <c r="J9973" s="11" t="s">
        <v>296</v>
      </c>
      <c r="K9973" s="11" t="str">
        <f>IFERROR(INDEX('EDC Component Dictionary'!$C$5:$C$37,MATCH('Rates Database'!J9973,'EDC Component Dictionary'!$B$5:$B$37,0)), "Energy Supply")</f>
        <v>Energy Supply</v>
      </c>
      <c r="L9973" s="12">
        <v>0.10725</v>
      </c>
      <c r="M9973" s="12"/>
    </row>
    <row r="9974" spans="1:13" x14ac:dyDescent="0.3">
      <c r="A9974" s="18">
        <v>9972</v>
      </c>
      <c r="B9974" s="18">
        <f t="shared" si="310"/>
        <v>2021</v>
      </c>
      <c r="C9974" s="17">
        <v>44409</v>
      </c>
      <c r="D9974" s="18" t="s">
        <v>130</v>
      </c>
      <c r="E9974" s="18" t="s">
        <v>164</v>
      </c>
      <c r="F9974" s="18" t="str">
        <f t="shared" si="311"/>
        <v>National Grid-Rockland Muni Agg Rate-44409</v>
      </c>
      <c r="G9974" s="11" t="s">
        <v>131</v>
      </c>
      <c r="H9974" s="11" t="s">
        <v>54</v>
      </c>
      <c r="I9974" s="11" t="s">
        <v>99</v>
      </c>
      <c r="J9974" s="11" t="s">
        <v>271</v>
      </c>
      <c r="K9974" s="11" t="str">
        <f>IFERROR(INDEX('EDC Component Dictionary'!$C$5:$C$37,MATCH('Rates Database'!J9974,'EDC Component Dictionary'!$B$5:$B$37,0)), "Energy Supply")</f>
        <v>Energy Supply</v>
      </c>
      <c r="L9974" s="12">
        <v>0.1076</v>
      </c>
      <c r="M9974" s="12"/>
    </row>
    <row r="9975" spans="1:13" x14ac:dyDescent="0.3">
      <c r="A9975" s="18">
        <v>9973</v>
      </c>
      <c r="B9975" s="18">
        <f t="shared" si="310"/>
        <v>2021</v>
      </c>
      <c r="C9975" s="17">
        <v>44409</v>
      </c>
      <c r="D9975" s="18" t="s">
        <v>130</v>
      </c>
      <c r="E9975" s="18" t="s">
        <v>163</v>
      </c>
      <c r="F9975" s="18" t="str">
        <f t="shared" si="311"/>
        <v>Eversource_EMA-Cape Light Compact JPE Muni Agg Rate-44409</v>
      </c>
      <c r="G9975" s="11" t="s">
        <v>131</v>
      </c>
      <c r="H9975" s="11" t="s">
        <v>54</v>
      </c>
      <c r="I9975" s="11" t="s">
        <v>99</v>
      </c>
      <c r="J9975" s="11" t="s">
        <v>264</v>
      </c>
      <c r="K9975" s="11" t="str">
        <f>IFERROR(INDEX('EDC Component Dictionary'!$C$5:$C$37,MATCH('Rates Database'!J9975,'EDC Component Dictionary'!$B$5:$B$37,0)), "Energy Supply")</f>
        <v>Energy Supply</v>
      </c>
      <c r="L9975" s="12">
        <v>0.10743999999999999</v>
      </c>
      <c r="M9975" s="12"/>
    </row>
    <row r="9976" spans="1:13" x14ac:dyDescent="0.3">
      <c r="A9976" s="18">
        <v>9974</v>
      </c>
      <c r="B9976" s="18">
        <f t="shared" si="310"/>
        <v>2021</v>
      </c>
      <c r="C9976" s="17">
        <v>44409</v>
      </c>
      <c r="D9976" s="18" t="s">
        <v>130</v>
      </c>
      <c r="E9976" s="18" t="s">
        <v>164</v>
      </c>
      <c r="F9976" s="18" t="str">
        <f t="shared" si="311"/>
        <v>National Grid-Bellingham Muni Agg Rate-44409</v>
      </c>
      <c r="G9976" s="11" t="s">
        <v>131</v>
      </c>
      <c r="H9976" s="11" t="s">
        <v>54</v>
      </c>
      <c r="I9976" s="11" t="s">
        <v>99</v>
      </c>
      <c r="J9976" s="11" t="s">
        <v>244</v>
      </c>
      <c r="K9976" s="11" t="str">
        <f>IFERROR(INDEX('EDC Component Dictionary'!$C$5:$C$37,MATCH('Rates Database'!J9976,'EDC Component Dictionary'!$B$5:$B$37,0)), "Energy Supply")</f>
        <v>Energy Supply</v>
      </c>
      <c r="L9976" s="12">
        <v>0.10764</v>
      </c>
      <c r="M9976" s="12"/>
    </row>
    <row r="9977" spans="1:13" x14ac:dyDescent="0.3">
      <c r="A9977" s="18">
        <v>9975</v>
      </c>
      <c r="B9977" s="18">
        <f t="shared" si="310"/>
        <v>2021</v>
      </c>
      <c r="C9977" s="17">
        <v>44409</v>
      </c>
      <c r="D9977" s="18" t="s">
        <v>130</v>
      </c>
      <c r="E9977" s="18" t="s">
        <v>164</v>
      </c>
      <c r="F9977" s="18" t="str">
        <f t="shared" si="311"/>
        <v>National Grid-Egremont Muni Agg Rate-44409</v>
      </c>
      <c r="G9977" s="11" t="s">
        <v>131</v>
      </c>
      <c r="H9977" s="11" t="s">
        <v>54</v>
      </c>
      <c r="I9977" s="11" t="s">
        <v>99</v>
      </c>
      <c r="J9977" s="11" t="s">
        <v>248</v>
      </c>
      <c r="K9977" s="11" t="str">
        <f>IFERROR(INDEX('EDC Component Dictionary'!$C$5:$C$37,MATCH('Rates Database'!J9977,'EDC Component Dictionary'!$B$5:$B$37,0)), "Energy Supply")</f>
        <v>Energy Supply</v>
      </c>
      <c r="L9977" s="12">
        <v>0.10786999999999999</v>
      </c>
      <c r="M9977" s="12"/>
    </row>
    <row r="9978" spans="1:13" x14ac:dyDescent="0.3">
      <c r="A9978" s="18">
        <v>9976</v>
      </c>
      <c r="B9978" s="18">
        <f t="shared" si="310"/>
        <v>2021</v>
      </c>
      <c r="C9978" s="17">
        <v>44409</v>
      </c>
      <c r="D9978" s="18" t="s">
        <v>130</v>
      </c>
      <c r="E9978" s="18" t="s">
        <v>164</v>
      </c>
      <c r="F9978" s="18" t="str">
        <f t="shared" si="311"/>
        <v>National Grid-North Andover Muni Agg Rate-44409</v>
      </c>
      <c r="G9978" s="11" t="s">
        <v>131</v>
      </c>
      <c r="H9978" s="11" t="s">
        <v>54</v>
      </c>
      <c r="I9978" s="11" t="s">
        <v>99</v>
      </c>
      <c r="J9978" s="11" t="s">
        <v>259</v>
      </c>
      <c r="K9978" s="11" t="str">
        <f>IFERROR(INDEX('EDC Component Dictionary'!$C$5:$C$37,MATCH('Rates Database'!J9978,'EDC Component Dictionary'!$B$5:$B$37,0)), "Energy Supply")</f>
        <v>Energy Supply</v>
      </c>
      <c r="L9978" s="12">
        <v>0.1079</v>
      </c>
      <c r="M9978" s="12"/>
    </row>
    <row r="9979" spans="1:13" x14ac:dyDescent="0.3">
      <c r="A9979" s="18">
        <v>9977</v>
      </c>
      <c r="B9979" s="18">
        <f t="shared" si="310"/>
        <v>2021</v>
      </c>
      <c r="C9979" s="17">
        <v>44409</v>
      </c>
      <c r="D9979" s="18" t="s">
        <v>130</v>
      </c>
      <c r="E9979" s="18" t="s">
        <v>163</v>
      </c>
      <c r="F9979" s="18" t="str">
        <f t="shared" si="311"/>
        <v>Eversource_EMA-Dedham Muni Agg Rate-44409</v>
      </c>
      <c r="G9979" s="11" t="s">
        <v>131</v>
      </c>
      <c r="H9979" s="11" t="s">
        <v>54</v>
      </c>
      <c r="I9979" s="11" t="s">
        <v>99</v>
      </c>
      <c r="J9979" s="11" t="s">
        <v>278</v>
      </c>
      <c r="K9979" s="11" t="str">
        <f>IFERROR(INDEX('EDC Component Dictionary'!$C$5:$C$37,MATCH('Rates Database'!J9979,'EDC Component Dictionary'!$B$5:$B$37,0)), "Energy Supply")</f>
        <v>Energy Supply</v>
      </c>
      <c r="L9979" s="12">
        <v>0.10797</v>
      </c>
      <c r="M9979" s="12"/>
    </row>
    <row r="9980" spans="1:13" x14ac:dyDescent="0.3">
      <c r="A9980" s="18">
        <v>9978</v>
      </c>
      <c r="B9980" s="18">
        <f t="shared" si="310"/>
        <v>2021</v>
      </c>
      <c r="C9980" s="17">
        <v>44409</v>
      </c>
      <c r="D9980" s="18" t="s">
        <v>130</v>
      </c>
      <c r="E9980" s="18" t="s">
        <v>163</v>
      </c>
      <c r="F9980" s="18" t="str">
        <f t="shared" si="311"/>
        <v>Eversource_EMA-Lexington Muni Agg Rate-44409</v>
      </c>
      <c r="G9980" s="11" t="s">
        <v>131</v>
      </c>
      <c r="H9980" s="11" t="s">
        <v>54</v>
      </c>
      <c r="I9980" s="11" t="s">
        <v>99</v>
      </c>
      <c r="J9980" s="11" t="s">
        <v>254</v>
      </c>
      <c r="K9980" s="11" t="str">
        <f>IFERROR(INDEX('EDC Component Dictionary'!$C$5:$C$37,MATCH('Rates Database'!J9980,'EDC Component Dictionary'!$B$5:$B$37,0)), "Energy Supply")</f>
        <v>Energy Supply</v>
      </c>
      <c r="L9980" s="12">
        <v>0.10797</v>
      </c>
      <c r="M9980" s="12"/>
    </row>
    <row r="9981" spans="1:13" x14ac:dyDescent="0.3">
      <c r="A9981" s="18">
        <v>9979</v>
      </c>
      <c r="B9981" s="18">
        <f t="shared" si="310"/>
        <v>2021</v>
      </c>
      <c r="C9981" s="17">
        <v>44409</v>
      </c>
      <c r="D9981" s="18" t="s">
        <v>130</v>
      </c>
      <c r="E9981" s="18" t="s">
        <v>164</v>
      </c>
      <c r="F9981" s="18" t="str">
        <f t="shared" si="311"/>
        <v>National Grid-Haverhill Muni Agg Rate-44409</v>
      </c>
      <c r="G9981" s="11" t="s">
        <v>131</v>
      </c>
      <c r="H9981" s="11" t="s">
        <v>54</v>
      </c>
      <c r="I9981" s="11" t="s">
        <v>99</v>
      </c>
      <c r="J9981" s="11" t="s">
        <v>297</v>
      </c>
      <c r="K9981" s="11" t="str">
        <f>IFERROR(INDEX('EDC Component Dictionary'!$C$5:$C$37,MATCH('Rates Database'!J9981,'EDC Component Dictionary'!$B$5:$B$37,0)), "Energy Supply")</f>
        <v>Energy Supply</v>
      </c>
      <c r="L9981" s="12">
        <v>0.1086</v>
      </c>
      <c r="M9981" s="12"/>
    </row>
    <row r="9982" spans="1:13" x14ac:dyDescent="0.3">
      <c r="A9982" s="18">
        <v>9980</v>
      </c>
      <c r="B9982" s="18">
        <f t="shared" si="310"/>
        <v>2021</v>
      </c>
      <c r="C9982" s="17">
        <v>44409</v>
      </c>
      <c r="D9982" s="18" t="s">
        <v>130</v>
      </c>
      <c r="E9982" s="18" t="s">
        <v>163</v>
      </c>
      <c r="F9982" s="18" t="str">
        <f t="shared" si="311"/>
        <v>Eversource_EMA-Fairhaven Muni Agg Rate-44409</v>
      </c>
      <c r="G9982" s="11" t="s">
        <v>131</v>
      </c>
      <c r="H9982" s="11" t="s">
        <v>54</v>
      </c>
      <c r="I9982" s="11" t="s">
        <v>99</v>
      </c>
      <c r="J9982" s="11" t="s">
        <v>193</v>
      </c>
      <c r="K9982" s="11" t="str">
        <f>IFERROR(INDEX('EDC Component Dictionary'!$C$5:$C$37,MATCH('Rates Database'!J9982,'EDC Component Dictionary'!$B$5:$B$37,0)), "Energy Supply")</f>
        <v>Energy Supply</v>
      </c>
      <c r="L9982" s="12">
        <v>0.10859000000000001</v>
      </c>
      <c r="M9982" s="12"/>
    </row>
    <row r="9983" spans="1:13" x14ac:dyDescent="0.3">
      <c r="A9983" s="18">
        <v>9981</v>
      </c>
      <c r="B9983" s="18">
        <f t="shared" si="310"/>
        <v>2021</v>
      </c>
      <c r="C9983" s="17">
        <v>44409</v>
      </c>
      <c r="D9983" s="18" t="s">
        <v>130</v>
      </c>
      <c r="E9983" s="18" t="s">
        <v>164</v>
      </c>
      <c r="F9983" s="18" t="str">
        <f t="shared" si="311"/>
        <v>National Grid-Grafton Muni Agg Rate-44409</v>
      </c>
      <c r="G9983" s="11" t="s">
        <v>131</v>
      </c>
      <c r="H9983" s="11" t="s">
        <v>54</v>
      </c>
      <c r="I9983" s="11" t="s">
        <v>99</v>
      </c>
      <c r="J9983" s="11" t="s">
        <v>229</v>
      </c>
      <c r="K9983" s="11" t="str">
        <f>IFERROR(INDEX('EDC Component Dictionary'!$C$5:$C$37,MATCH('Rates Database'!J9983,'EDC Component Dictionary'!$B$5:$B$37,0)), "Energy Supply")</f>
        <v>Energy Supply</v>
      </c>
      <c r="L9983" s="12">
        <v>0.10911999999999999</v>
      </c>
      <c r="M9983" s="12"/>
    </row>
    <row r="9984" spans="1:13" x14ac:dyDescent="0.3">
      <c r="A9984" s="18">
        <v>9982</v>
      </c>
      <c r="B9984" s="18">
        <f t="shared" si="310"/>
        <v>2021</v>
      </c>
      <c r="C9984" s="17">
        <v>44409</v>
      </c>
      <c r="D9984" s="18" t="s">
        <v>130</v>
      </c>
      <c r="E9984" s="18" t="s">
        <v>163</v>
      </c>
      <c r="F9984" s="18" t="str">
        <f t="shared" si="311"/>
        <v>Eversource_EMA-Waltham Muni Agg Rate-44409</v>
      </c>
      <c r="G9984" s="11" t="s">
        <v>131</v>
      </c>
      <c r="H9984" s="11" t="s">
        <v>54</v>
      </c>
      <c r="I9984" s="11" t="s">
        <v>99</v>
      </c>
      <c r="J9984" s="11" t="s">
        <v>304</v>
      </c>
      <c r="K9984" s="11" t="str">
        <f>IFERROR(INDEX('EDC Component Dictionary'!$C$5:$C$37,MATCH('Rates Database'!J9984,'EDC Component Dictionary'!$B$5:$B$37,0)), "Energy Supply")</f>
        <v>Energy Supply</v>
      </c>
      <c r="L9984" s="12">
        <v>0.10938000000000001</v>
      </c>
      <c r="M9984" s="12"/>
    </row>
    <row r="9985" spans="1:13" x14ac:dyDescent="0.3">
      <c r="A9985" s="18">
        <v>9983</v>
      </c>
      <c r="B9985" s="18">
        <f t="shared" si="310"/>
        <v>2021</v>
      </c>
      <c r="C9985" s="17">
        <v>44409</v>
      </c>
      <c r="D9985" s="18" t="s">
        <v>130</v>
      </c>
      <c r="E9985" s="18" t="s">
        <v>164</v>
      </c>
      <c r="F9985" s="18" t="str">
        <f t="shared" si="311"/>
        <v>National Grid-Southborough Muni Agg Rate-44409</v>
      </c>
      <c r="G9985" s="11" t="s">
        <v>131</v>
      </c>
      <c r="H9985" s="11" t="s">
        <v>54</v>
      </c>
      <c r="I9985" s="11" t="s">
        <v>99</v>
      </c>
      <c r="J9985" s="11" t="s">
        <v>231</v>
      </c>
      <c r="K9985" s="11" t="str">
        <f>IFERROR(INDEX('EDC Component Dictionary'!$C$5:$C$37,MATCH('Rates Database'!J9985,'EDC Component Dictionary'!$B$5:$B$37,0)), "Energy Supply")</f>
        <v>Energy Supply</v>
      </c>
      <c r="L9985" s="12">
        <v>0.10936</v>
      </c>
      <c r="M9985" s="12"/>
    </row>
    <row r="9986" spans="1:13" x14ac:dyDescent="0.3">
      <c r="A9986" s="18">
        <v>9984</v>
      </c>
      <c r="B9986" s="18">
        <f t="shared" si="310"/>
        <v>2021</v>
      </c>
      <c r="C9986" s="17">
        <v>44409</v>
      </c>
      <c r="D9986" s="18" t="s">
        <v>130</v>
      </c>
      <c r="E9986" s="18" t="s">
        <v>163</v>
      </c>
      <c r="F9986" s="18" t="str">
        <f t="shared" si="311"/>
        <v>Eversource_EMA-Acton Muni Agg Rate-44409</v>
      </c>
      <c r="G9986" s="11" t="s">
        <v>131</v>
      </c>
      <c r="H9986" s="11" t="s">
        <v>54</v>
      </c>
      <c r="I9986" s="11" t="s">
        <v>99</v>
      </c>
      <c r="J9986" s="11" t="s">
        <v>226</v>
      </c>
      <c r="K9986" s="11" t="str">
        <f>IFERROR(INDEX('EDC Component Dictionary'!$C$5:$C$37,MATCH('Rates Database'!J9986,'EDC Component Dictionary'!$B$5:$B$37,0)), "Energy Supply")</f>
        <v>Energy Supply</v>
      </c>
      <c r="L9986" s="12">
        <v>0.11038000000000001</v>
      </c>
      <c r="M9986" s="12"/>
    </row>
    <row r="9987" spans="1:13" x14ac:dyDescent="0.3">
      <c r="A9987" s="18">
        <v>9985</v>
      </c>
      <c r="B9987" s="18">
        <f t="shared" ref="B9987:B10050" si="312">YEAR(C9987)</f>
        <v>2021</v>
      </c>
      <c r="C9987" s="17">
        <v>44409</v>
      </c>
      <c r="D9987" s="18" t="s">
        <v>130</v>
      </c>
      <c r="E9987" s="18" t="s">
        <v>36</v>
      </c>
      <c r="F9987" s="18" t="str">
        <f t="shared" si="311"/>
        <v>Unitil-Lunenburg Muni Agg Rate-44409</v>
      </c>
      <c r="G9987" s="11" t="s">
        <v>131</v>
      </c>
      <c r="H9987" s="11" t="s">
        <v>54</v>
      </c>
      <c r="I9987" s="11" t="s">
        <v>99</v>
      </c>
      <c r="J9987" s="11" t="s">
        <v>239</v>
      </c>
      <c r="K9987" s="11" t="str">
        <f>IFERROR(INDEX('EDC Component Dictionary'!$C$5:$C$37,MATCH('Rates Database'!J9987,'EDC Component Dictionary'!$B$5:$B$37,0)), "Energy Supply")</f>
        <v>Energy Supply</v>
      </c>
      <c r="L9987" s="12">
        <v>0.10997999999999999</v>
      </c>
      <c r="M9987" s="12"/>
    </row>
    <row r="9988" spans="1:13" x14ac:dyDescent="0.3">
      <c r="A9988" s="18">
        <v>9986</v>
      </c>
      <c r="B9988" s="18">
        <f t="shared" si="312"/>
        <v>2021</v>
      </c>
      <c r="C9988" s="17">
        <v>44409</v>
      </c>
      <c r="D9988" s="18" t="s">
        <v>130</v>
      </c>
      <c r="E9988" s="18" t="s">
        <v>163</v>
      </c>
      <c r="F9988" s="18" t="str">
        <f t="shared" ref="F9988:F10051" si="313">_xlfn.CONCAT(E9988,"-",J9988,"-",C9988)</f>
        <v>Eversource_EMA-Arlington Muni Agg Rate-44409</v>
      </c>
      <c r="G9988" s="11" t="s">
        <v>131</v>
      </c>
      <c r="H9988" s="11" t="s">
        <v>54</v>
      </c>
      <c r="I9988" s="11" t="s">
        <v>99</v>
      </c>
      <c r="J9988" s="11" t="s">
        <v>228</v>
      </c>
      <c r="K9988" s="11" t="str">
        <f>IFERROR(INDEX('EDC Component Dictionary'!$C$5:$C$37,MATCH('Rates Database'!J9988,'EDC Component Dictionary'!$B$5:$B$37,0)), "Energy Supply")</f>
        <v>Energy Supply</v>
      </c>
      <c r="L9988" s="12">
        <v>0.11194</v>
      </c>
      <c r="M9988" s="12"/>
    </row>
    <row r="9989" spans="1:13" x14ac:dyDescent="0.3">
      <c r="A9989" s="18">
        <v>9987</v>
      </c>
      <c r="B9989" s="18">
        <f t="shared" si="312"/>
        <v>2021</v>
      </c>
      <c r="C9989" s="17">
        <v>44409</v>
      </c>
      <c r="D9989" s="18" t="s">
        <v>130</v>
      </c>
      <c r="E9989" s="18" t="s">
        <v>164</v>
      </c>
      <c r="F9989" s="18" t="str">
        <f t="shared" si="313"/>
        <v>National Grid-Salisbury Muni Agg Rate-44409</v>
      </c>
      <c r="G9989" s="11" t="s">
        <v>131</v>
      </c>
      <c r="H9989" s="11" t="s">
        <v>54</v>
      </c>
      <c r="I9989" s="11" t="s">
        <v>99</v>
      </c>
      <c r="J9989" s="11" t="s">
        <v>241</v>
      </c>
      <c r="K9989" s="11" t="str">
        <f>IFERROR(INDEX('EDC Component Dictionary'!$C$5:$C$37,MATCH('Rates Database'!J9989,'EDC Component Dictionary'!$B$5:$B$37,0)), "Energy Supply")</f>
        <v>Energy Supply</v>
      </c>
      <c r="L9989" s="12">
        <v>0.11065</v>
      </c>
      <c r="M9989" s="12"/>
    </row>
    <row r="9990" spans="1:13" x14ac:dyDescent="0.3">
      <c r="A9990" s="18">
        <v>9988</v>
      </c>
      <c r="B9990" s="18">
        <f t="shared" si="312"/>
        <v>2021</v>
      </c>
      <c r="C9990" s="17">
        <v>44409</v>
      </c>
      <c r="D9990" s="18" t="s">
        <v>130</v>
      </c>
      <c r="E9990" s="18" t="s">
        <v>164</v>
      </c>
      <c r="F9990" s="18" t="str">
        <f t="shared" si="313"/>
        <v>National Grid-Gloucester Muni Agg Rate-44409</v>
      </c>
      <c r="G9990" s="11" t="s">
        <v>131</v>
      </c>
      <c r="H9990" s="11" t="s">
        <v>54</v>
      </c>
      <c r="I9990" s="11" t="s">
        <v>99</v>
      </c>
      <c r="J9990" s="11" t="s">
        <v>242</v>
      </c>
      <c r="K9990" s="11" t="str">
        <f>IFERROR(INDEX('EDC Component Dictionary'!$C$5:$C$37,MATCH('Rates Database'!J9990,'EDC Component Dictionary'!$B$5:$B$37,0)), "Energy Supply")</f>
        <v>Energy Supply</v>
      </c>
      <c r="L9990" s="12">
        <v>0.11131000000000001</v>
      </c>
      <c r="M9990" s="12"/>
    </row>
    <row r="9991" spans="1:13" x14ac:dyDescent="0.3">
      <c r="A9991" s="18">
        <v>9989</v>
      </c>
      <c r="B9991" s="18">
        <f t="shared" si="312"/>
        <v>2021</v>
      </c>
      <c r="C9991" s="17">
        <v>44409</v>
      </c>
      <c r="D9991" s="18" t="s">
        <v>130</v>
      </c>
      <c r="E9991" s="18" t="s">
        <v>163</v>
      </c>
      <c r="F9991" s="18" t="str">
        <f t="shared" si="313"/>
        <v>Eversource_EMA-Bedford Muni Agg Rate-44409</v>
      </c>
      <c r="G9991" s="11" t="s">
        <v>131</v>
      </c>
      <c r="H9991" s="11" t="s">
        <v>54</v>
      </c>
      <c r="I9991" s="11" t="s">
        <v>99</v>
      </c>
      <c r="J9991" s="11" t="s">
        <v>274</v>
      </c>
      <c r="K9991" s="11" t="str">
        <f>IFERROR(INDEX('EDC Component Dictionary'!$C$5:$C$37,MATCH('Rates Database'!J9991,'EDC Component Dictionary'!$B$5:$B$37,0)), "Energy Supply")</f>
        <v>Energy Supply</v>
      </c>
      <c r="L9991" s="12">
        <v>0.1114</v>
      </c>
      <c r="M9991" s="12"/>
    </row>
    <row r="9992" spans="1:13" x14ac:dyDescent="0.3">
      <c r="A9992" s="18">
        <v>9990</v>
      </c>
      <c r="B9992" s="18">
        <f t="shared" si="312"/>
        <v>2021</v>
      </c>
      <c r="C9992" s="17">
        <v>44409</v>
      </c>
      <c r="D9992" s="18" t="s">
        <v>130</v>
      </c>
      <c r="E9992" s="18" t="s">
        <v>164</v>
      </c>
      <c r="F9992" s="18" t="str">
        <f t="shared" si="313"/>
        <v>National Grid-Salem Muni Agg Rate-44409</v>
      </c>
      <c r="G9992" s="11" t="s">
        <v>131</v>
      </c>
      <c r="H9992" s="11" t="s">
        <v>54</v>
      </c>
      <c r="I9992" s="11" t="s">
        <v>99</v>
      </c>
      <c r="J9992" s="11" t="s">
        <v>175</v>
      </c>
      <c r="K9992" s="11" t="str">
        <f>IFERROR(INDEX('EDC Component Dictionary'!$C$5:$C$37,MATCH('Rates Database'!J9992,'EDC Component Dictionary'!$B$5:$B$37,0)), "Energy Supply")</f>
        <v>Energy Supply</v>
      </c>
      <c r="L9992" s="12">
        <v>0.11104</v>
      </c>
      <c r="M9992" s="12"/>
    </row>
    <row r="9993" spans="1:13" x14ac:dyDescent="0.3">
      <c r="A9993" s="18">
        <v>9991</v>
      </c>
      <c r="B9993" s="18">
        <f t="shared" si="312"/>
        <v>2021</v>
      </c>
      <c r="C9993" s="17">
        <v>44409</v>
      </c>
      <c r="D9993" s="18" t="s">
        <v>130</v>
      </c>
      <c r="E9993" s="18" t="s">
        <v>163</v>
      </c>
      <c r="F9993" s="18" t="str">
        <f t="shared" si="313"/>
        <v>Eversource_EMA-Winchester Muni Agg Rate-44409</v>
      </c>
      <c r="G9993" s="11" t="s">
        <v>131</v>
      </c>
      <c r="H9993" s="11" t="s">
        <v>54</v>
      </c>
      <c r="I9993" s="11" t="s">
        <v>99</v>
      </c>
      <c r="J9993" s="11" t="s">
        <v>232</v>
      </c>
      <c r="K9993" s="11" t="str">
        <f>IFERROR(INDEX('EDC Component Dictionary'!$C$5:$C$37,MATCH('Rates Database'!J9993,'EDC Component Dictionary'!$B$5:$B$37,0)), "Energy Supply")</f>
        <v>Energy Supply</v>
      </c>
      <c r="L9993" s="12">
        <v>0.1123</v>
      </c>
      <c r="M9993" s="12"/>
    </row>
    <row r="9994" spans="1:13" x14ac:dyDescent="0.3">
      <c r="A9994" s="18">
        <v>9992</v>
      </c>
      <c r="B9994" s="18">
        <f t="shared" si="312"/>
        <v>2021</v>
      </c>
      <c r="C9994" s="17">
        <v>44409</v>
      </c>
      <c r="D9994" s="18" t="s">
        <v>130</v>
      </c>
      <c r="E9994" s="18" t="s">
        <v>164</v>
      </c>
      <c r="F9994" s="18" t="str">
        <f t="shared" si="313"/>
        <v>National Grid-Berlin Muni Agg Rate-44409</v>
      </c>
      <c r="G9994" s="11" t="s">
        <v>131</v>
      </c>
      <c r="H9994" s="11" t="s">
        <v>54</v>
      </c>
      <c r="I9994" s="11" t="s">
        <v>99</v>
      </c>
      <c r="J9994" s="11" t="s">
        <v>237</v>
      </c>
      <c r="K9994" s="11" t="str">
        <f>IFERROR(INDEX('EDC Component Dictionary'!$C$5:$C$37,MATCH('Rates Database'!J9994,'EDC Component Dictionary'!$B$5:$B$37,0)), "Energy Supply")</f>
        <v>Energy Supply</v>
      </c>
      <c r="L9994" s="12">
        <v>0.1119</v>
      </c>
      <c r="M9994" s="12"/>
    </row>
    <row r="9995" spans="1:13" x14ac:dyDescent="0.3">
      <c r="A9995" s="18">
        <v>9993</v>
      </c>
      <c r="B9995" s="18">
        <f t="shared" si="312"/>
        <v>2021</v>
      </c>
      <c r="C9995" s="17">
        <v>44409</v>
      </c>
      <c r="D9995" s="18" t="s">
        <v>130</v>
      </c>
      <c r="E9995" s="18" t="s">
        <v>164</v>
      </c>
      <c r="F9995" s="18" t="str">
        <f t="shared" si="313"/>
        <v>National Grid-Hamilton Muni Agg Rate-44409</v>
      </c>
      <c r="G9995" s="11" t="s">
        <v>131</v>
      </c>
      <c r="H9995" s="11" t="s">
        <v>54</v>
      </c>
      <c r="I9995" s="11" t="s">
        <v>99</v>
      </c>
      <c r="J9995" s="11" t="s">
        <v>250</v>
      </c>
      <c r="K9995" s="11" t="str">
        <f>IFERROR(INDEX('EDC Component Dictionary'!$C$5:$C$37,MATCH('Rates Database'!J9995,'EDC Component Dictionary'!$B$5:$B$37,0)), "Energy Supply")</f>
        <v>Energy Supply</v>
      </c>
      <c r="L9995" s="12">
        <v>0.11221</v>
      </c>
      <c r="M9995" s="12"/>
    </row>
    <row r="9996" spans="1:13" x14ac:dyDescent="0.3">
      <c r="A9996" s="18">
        <v>9994</v>
      </c>
      <c r="B9996" s="18">
        <f t="shared" si="312"/>
        <v>2021</v>
      </c>
      <c r="C9996" s="17">
        <v>44409</v>
      </c>
      <c r="D9996" s="18" t="s">
        <v>130</v>
      </c>
      <c r="E9996" s="18" t="s">
        <v>164</v>
      </c>
      <c r="F9996" s="18" t="str">
        <f t="shared" si="313"/>
        <v>National Grid-Nantucket Muni Agg Rate-44409</v>
      </c>
      <c r="G9996" s="11" t="s">
        <v>131</v>
      </c>
      <c r="H9996" s="11" t="s">
        <v>54</v>
      </c>
      <c r="I9996" s="11" t="s">
        <v>99</v>
      </c>
      <c r="J9996" s="11" t="s">
        <v>171</v>
      </c>
      <c r="K9996" s="11" t="str">
        <f>IFERROR(INDEX('EDC Component Dictionary'!$C$5:$C$37,MATCH('Rates Database'!J9996,'EDC Component Dictionary'!$B$5:$B$37,0)), "Energy Supply")</f>
        <v>Energy Supply</v>
      </c>
      <c r="L9996" s="12">
        <v>0.11305999999999999</v>
      </c>
      <c r="M9996" s="12"/>
    </row>
    <row r="9997" spans="1:13" x14ac:dyDescent="0.3">
      <c r="A9997" s="18">
        <v>9995</v>
      </c>
      <c r="B9997" s="18">
        <f t="shared" si="312"/>
        <v>2021</v>
      </c>
      <c r="C9997" s="17">
        <v>44409</v>
      </c>
      <c r="D9997" s="18" t="s">
        <v>130</v>
      </c>
      <c r="E9997" s="18" t="s">
        <v>164</v>
      </c>
      <c r="F9997" s="18" t="str">
        <f t="shared" si="313"/>
        <v>National Grid-West Bridgewater Muni Agg Rate-44409</v>
      </c>
      <c r="G9997" s="11" t="s">
        <v>131</v>
      </c>
      <c r="H9997" s="11" t="s">
        <v>54</v>
      </c>
      <c r="I9997" s="11" t="s">
        <v>99</v>
      </c>
      <c r="J9997" s="11" t="s">
        <v>247</v>
      </c>
      <c r="K9997" s="11" t="str">
        <f>IFERROR(INDEX('EDC Component Dictionary'!$C$5:$C$37,MATCH('Rates Database'!J9997,'EDC Component Dictionary'!$B$5:$B$37,0)), "Energy Supply")</f>
        <v>Energy Supply</v>
      </c>
      <c r="L9997" s="12">
        <v>0.11326</v>
      </c>
      <c r="M9997" s="12"/>
    </row>
    <row r="9998" spans="1:13" x14ac:dyDescent="0.3">
      <c r="A9998" s="18">
        <v>9996</v>
      </c>
      <c r="B9998" s="18">
        <f t="shared" si="312"/>
        <v>2021</v>
      </c>
      <c r="C9998" s="17">
        <v>44409</v>
      </c>
      <c r="D9998" s="18" t="s">
        <v>130</v>
      </c>
      <c r="E9998" s="18" t="s">
        <v>163</v>
      </c>
      <c r="F9998" s="18" t="str">
        <f t="shared" si="313"/>
        <v>Eversource_EMA-Boston Muni Agg Rate-44409</v>
      </c>
      <c r="G9998" s="11" t="s">
        <v>131</v>
      </c>
      <c r="H9998" s="11" t="s">
        <v>54</v>
      </c>
      <c r="I9998" s="11" t="s">
        <v>99</v>
      </c>
      <c r="J9998" s="11" t="s">
        <v>301</v>
      </c>
      <c r="K9998" s="11" t="str">
        <f>IFERROR(INDEX('EDC Component Dictionary'!$C$5:$C$37,MATCH('Rates Database'!J9998,'EDC Component Dictionary'!$B$5:$B$37,0)), "Energy Supply")</f>
        <v>Energy Supply</v>
      </c>
      <c r="L9998" s="12">
        <v>0.11425</v>
      </c>
      <c r="M9998" s="12"/>
    </row>
    <row r="9999" spans="1:13" x14ac:dyDescent="0.3">
      <c r="A9999" s="18">
        <v>9997</v>
      </c>
      <c r="B9999" s="18">
        <f t="shared" si="312"/>
        <v>2021</v>
      </c>
      <c r="C9999" s="17">
        <v>44409</v>
      </c>
      <c r="D9999" s="18" t="s">
        <v>130</v>
      </c>
      <c r="E9999" s="18" t="s">
        <v>164</v>
      </c>
      <c r="F9999" s="18" t="str">
        <f t="shared" si="313"/>
        <v>National Grid-Millville Muni Agg Rate-44409</v>
      </c>
      <c r="G9999" s="11" t="s">
        <v>131</v>
      </c>
      <c r="H9999" s="11" t="s">
        <v>54</v>
      </c>
      <c r="I9999" s="11" t="s">
        <v>99</v>
      </c>
      <c r="J9999" s="11" t="s">
        <v>251</v>
      </c>
      <c r="K9999" s="11" t="str">
        <f>IFERROR(INDEX('EDC Component Dictionary'!$C$5:$C$37,MATCH('Rates Database'!J9999,'EDC Component Dictionary'!$B$5:$B$37,0)), "Energy Supply")</f>
        <v>Energy Supply</v>
      </c>
      <c r="L9999" s="12">
        <v>0.11416999999999999</v>
      </c>
      <c r="M9999" s="12"/>
    </row>
    <row r="10000" spans="1:13" x14ac:dyDescent="0.3">
      <c r="A10000" s="18">
        <v>9998</v>
      </c>
      <c r="B10000" s="18">
        <f t="shared" si="312"/>
        <v>2021</v>
      </c>
      <c r="C10000" s="17">
        <v>44409</v>
      </c>
      <c r="D10000" s="18" t="s">
        <v>130</v>
      </c>
      <c r="E10000" s="18" t="s">
        <v>164</v>
      </c>
      <c r="F10000" s="18" t="str">
        <f t="shared" si="313"/>
        <v>National Grid-Worcester Muni Agg Rate-44409</v>
      </c>
      <c r="G10000" s="11" t="s">
        <v>131</v>
      </c>
      <c r="H10000" s="11" t="s">
        <v>54</v>
      </c>
      <c r="I10000" s="11" t="s">
        <v>99</v>
      </c>
      <c r="J10000" s="11" t="s">
        <v>281</v>
      </c>
      <c r="K10000" s="11" t="str">
        <f>IFERROR(INDEX('EDC Component Dictionary'!$C$5:$C$37,MATCH('Rates Database'!J10000,'EDC Component Dictionary'!$B$5:$B$37,0)), "Energy Supply")</f>
        <v>Energy Supply</v>
      </c>
      <c r="L10000" s="12">
        <v>0.11447</v>
      </c>
      <c r="M10000" s="12"/>
    </row>
    <row r="10001" spans="1:13" x14ac:dyDescent="0.3">
      <c r="A10001" s="18">
        <v>9999</v>
      </c>
      <c r="B10001" s="18">
        <f t="shared" si="312"/>
        <v>2021</v>
      </c>
      <c r="C10001" s="17">
        <v>44409</v>
      </c>
      <c r="D10001" s="18" t="s">
        <v>130</v>
      </c>
      <c r="E10001" s="18" t="s">
        <v>164</v>
      </c>
      <c r="F10001" s="18" t="str">
        <f t="shared" si="313"/>
        <v>National Grid-Swampscott Muni Agg Rate-44409</v>
      </c>
      <c r="G10001" s="11" t="s">
        <v>131</v>
      </c>
      <c r="H10001" s="11" t="s">
        <v>54</v>
      </c>
      <c r="I10001" s="11" t="s">
        <v>99</v>
      </c>
      <c r="J10001" s="11" t="s">
        <v>178</v>
      </c>
      <c r="K10001" s="11" t="str">
        <f>IFERROR(INDEX('EDC Component Dictionary'!$C$5:$C$37,MATCH('Rates Database'!J10001,'EDC Component Dictionary'!$B$5:$B$37,0)), "Energy Supply")</f>
        <v>Energy Supply</v>
      </c>
      <c r="L10001" s="12">
        <v>0.11446000000000001</v>
      </c>
      <c r="M10001" s="12"/>
    </row>
    <row r="10002" spans="1:13" x14ac:dyDescent="0.3">
      <c r="A10002" s="18">
        <v>10000</v>
      </c>
      <c r="B10002" s="18">
        <f t="shared" si="312"/>
        <v>2021</v>
      </c>
      <c r="C10002" s="17">
        <v>44409</v>
      </c>
      <c r="D10002" s="18" t="s">
        <v>130</v>
      </c>
      <c r="E10002" s="18" t="s">
        <v>163</v>
      </c>
      <c r="F10002" s="18" t="str">
        <f t="shared" si="313"/>
        <v>Eversource_EMA-Carlisle Muni Agg Rate-44409</v>
      </c>
      <c r="G10002" s="11" t="s">
        <v>131</v>
      </c>
      <c r="H10002" s="11" t="s">
        <v>54</v>
      </c>
      <c r="I10002" s="11" t="s">
        <v>99</v>
      </c>
      <c r="J10002" s="11" t="s">
        <v>236</v>
      </c>
      <c r="K10002" s="11" t="str">
        <f>IFERROR(INDEX('EDC Component Dictionary'!$C$5:$C$37,MATCH('Rates Database'!J10002,'EDC Component Dictionary'!$B$5:$B$37,0)), "Energy Supply")</f>
        <v>Energy Supply</v>
      </c>
      <c r="L10002" s="12">
        <v>0.11403000000000001</v>
      </c>
      <c r="M10002" s="12"/>
    </row>
    <row r="10003" spans="1:13" x14ac:dyDescent="0.3">
      <c r="A10003" s="18">
        <v>10001</v>
      </c>
      <c r="B10003" s="18">
        <f t="shared" si="312"/>
        <v>2021</v>
      </c>
      <c r="C10003" s="17">
        <v>44409</v>
      </c>
      <c r="D10003" s="18" t="s">
        <v>130</v>
      </c>
      <c r="E10003" s="18" t="s">
        <v>163</v>
      </c>
      <c r="F10003" s="18" t="str">
        <f t="shared" si="313"/>
        <v>Eversource_EMA-Watertown Muni Agg Rate-44409</v>
      </c>
      <c r="G10003" s="11" t="s">
        <v>131</v>
      </c>
      <c r="H10003" s="11" t="s">
        <v>54</v>
      </c>
      <c r="I10003" s="11" t="s">
        <v>99</v>
      </c>
      <c r="J10003" s="11" t="s">
        <v>275</v>
      </c>
      <c r="K10003" s="11" t="str">
        <f>IFERROR(INDEX('EDC Component Dictionary'!$C$5:$C$37,MATCH('Rates Database'!J10003,'EDC Component Dictionary'!$B$5:$B$37,0)), "Energy Supply")</f>
        <v>Energy Supply</v>
      </c>
      <c r="L10003" s="12">
        <v>0.11505</v>
      </c>
      <c r="M10003" s="12"/>
    </row>
    <row r="10004" spans="1:13" x14ac:dyDescent="0.3">
      <c r="A10004" s="18">
        <v>10002</v>
      </c>
      <c r="B10004" s="18">
        <f t="shared" si="312"/>
        <v>2021</v>
      </c>
      <c r="C10004" s="17">
        <v>44409</v>
      </c>
      <c r="D10004" s="18" t="s">
        <v>130</v>
      </c>
      <c r="E10004" s="18" t="s">
        <v>164</v>
      </c>
      <c r="F10004" s="18" t="str">
        <f t="shared" si="313"/>
        <v>National Grid-Medford Muni Agg Rate-44409</v>
      </c>
      <c r="G10004" s="11" t="s">
        <v>131</v>
      </c>
      <c r="H10004" s="11" t="s">
        <v>54</v>
      </c>
      <c r="I10004" s="11" t="s">
        <v>99</v>
      </c>
      <c r="J10004" s="11" t="s">
        <v>279</v>
      </c>
      <c r="K10004" s="11" t="str">
        <f>IFERROR(INDEX('EDC Component Dictionary'!$C$5:$C$37,MATCH('Rates Database'!J10004,'EDC Component Dictionary'!$B$5:$B$37,0)), "Energy Supply")</f>
        <v>Energy Supply</v>
      </c>
      <c r="L10004" s="12">
        <v>0.11531</v>
      </c>
      <c r="M10004" s="12"/>
    </row>
    <row r="10005" spans="1:13" x14ac:dyDescent="0.3">
      <c r="A10005" s="18">
        <v>10003</v>
      </c>
      <c r="B10005" s="18">
        <f t="shared" si="312"/>
        <v>2021</v>
      </c>
      <c r="C10005" s="17">
        <v>44409</v>
      </c>
      <c r="D10005" s="18" t="s">
        <v>130</v>
      </c>
      <c r="E10005" s="18" t="s">
        <v>163</v>
      </c>
      <c r="F10005" s="18" t="str">
        <f t="shared" si="313"/>
        <v>Eversource_EMA-Natick Muni Agg Rate-44409</v>
      </c>
      <c r="G10005" s="11" t="s">
        <v>131</v>
      </c>
      <c r="H10005" s="11" t="s">
        <v>54</v>
      </c>
      <c r="I10005" s="11" t="s">
        <v>99</v>
      </c>
      <c r="J10005" s="11" t="s">
        <v>252</v>
      </c>
      <c r="K10005" s="11" t="str">
        <f>IFERROR(INDEX('EDC Component Dictionary'!$C$5:$C$37,MATCH('Rates Database'!J10005,'EDC Component Dictionary'!$B$5:$B$37,0)), "Energy Supply")</f>
        <v>Energy Supply</v>
      </c>
      <c r="L10005" s="12">
        <v>0.11573</v>
      </c>
      <c r="M10005" s="12"/>
    </row>
    <row r="10006" spans="1:13" x14ac:dyDescent="0.3">
      <c r="A10006" s="18">
        <v>10004</v>
      </c>
      <c r="B10006" s="18">
        <f t="shared" si="312"/>
        <v>2021</v>
      </c>
      <c r="C10006" s="17">
        <v>44409</v>
      </c>
      <c r="D10006" s="18" t="s">
        <v>130</v>
      </c>
      <c r="E10006" s="18" t="s">
        <v>163</v>
      </c>
      <c r="F10006" s="18" t="str">
        <f t="shared" si="313"/>
        <v>Eversource_EMA-Sharon Muni Agg Rate-44409</v>
      </c>
      <c r="G10006" s="11" t="s">
        <v>131</v>
      </c>
      <c r="H10006" s="11" t="s">
        <v>54</v>
      </c>
      <c r="I10006" s="11" t="s">
        <v>99</v>
      </c>
      <c r="J10006" s="11" t="s">
        <v>302</v>
      </c>
      <c r="K10006" s="11" t="str">
        <f>IFERROR(INDEX('EDC Component Dictionary'!$C$5:$C$37,MATCH('Rates Database'!J10006,'EDC Component Dictionary'!$B$5:$B$37,0)), "Energy Supply")</f>
        <v>Energy Supply</v>
      </c>
      <c r="L10006" s="12">
        <v>0.11526</v>
      </c>
      <c r="M10006" s="12"/>
    </row>
    <row r="10007" spans="1:13" x14ac:dyDescent="0.3">
      <c r="A10007" s="18">
        <v>10005</v>
      </c>
      <c r="B10007" s="18">
        <f t="shared" si="312"/>
        <v>2021</v>
      </c>
      <c r="C10007" s="17">
        <v>44409</v>
      </c>
      <c r="D10007" s="18" t="s">
        <v>130</v>
      </c>
      <c r="E10007" s="18" t="s">
        <v>163</v>
      </c>
      <c r="F10007" s="18" t="str">
        <f t="shared" si="313"/>
        <v>Eversource_EMA-Brookline Muni Agg Rate-44409</v>
      </c>
      <c r="G10007" s="11" t="s">
        <v>131</v>
      </c>
      <c r="H10007" s="11" t="s">
        <v>54</v>
      </c>
      <c r="I10007" s="11" t="s">
        <v>99</v>
      </c>
      <c r="J10007" s="11" t="s">
        <v>243</v>
      </c>
      <c r="K10007" s="11" t="str">
        <f>IFERROR(INDEX('EDC Component Dictionary'!$C$5:$C$37,MATCH('Rates Database'!J10007,'EDC Component Dictionary'!$B$5:$B$37,0)), "Energy Supply")</f>
        <v>Energy Supply</v>
      </c>
      <c r="L10007" s="12">
        <v>0.11692</v>
      </c>
      <c r="M10007" s="12"/>
    </row>
    <row r="10008" spans="1:13" x14ac:dyDescent="0.3">
      <c r="A10008" s="18">
        <v>10006</v>
      </c>
      <c r="B10008" s="18">
        <f t="shared" si="312"/>
        <v>2021</v>
      </c>
      <c r="C10008" s="17">
        <v>44409</v>
      </c>
      <c r="D10008" s="18" t="s">
        <v>130</v>
      </c>
      <c r="E10008" s="18" t="s">
        <v>163</v>
      </c>
      <c r="F10008" s="18" t="str">
        <f t="shared" si="313"/>
        <v>Eversource_EMA-Lincoln Muni Agg Rate-44409</v>
      </c>
      <c r="G10008" s="11" t="s">
        <v>131</v>
      </c>
      <c r="H10008" s="11" t="s">
        <v>54</v>
      </c>
      <c r="I10008" s="11" t="s">
        <v>99</v>
      </c>
      <c r="J10008" s="11" t="s">
        <v>303</v>
      </c>
      <c r="K10008" s="11" t="str">
        <f>IFERROR(INDEX('EDC Component Dictionary'!$C$5:$C$37,MATCH('Rates Database'!J10008,'EDC Component Dictionary'!$B$5:$B$37,0)), "Energy Supply")</f>
        <v>Energy Supply</v>
      </c>
      <c r="L10008" s="12">
        <v>0.11866</v>
      </c>
      <c r="M10008" s="12"/>
    </row>
    <row r="10009" spans="1:13" x14ac:dyDescent="0.3">
      <c r="A10009" s="18">
        <v>10007</v>
      </c>
      <c r="B10009" s="18">
        <f t="shared" si="312"/>
        <v>2021</v>
      </c>
      <c r="C10009" s="17">
        <v>44409</v>
      </c>
      <c r="D10009" s="18" t="s">
        <v>130</v>
      </c>
      <c r="E10009" s="18" t="s">
        <v>164</v>
      </c>
      <c r="F10009" s="18" t="str">
        <f t="shared" si="313"/>
        <v>National Grid-Lowell Muni Agg Rate-44409</v>
      </c>
      <c r="G10009" s="11" t="s">
        <v>131</v>
      </c>
      <c r="H10009" s="11" t="s">
        <v>54</v>
      </c>
      <c r="I10009" s="11" t="s">
        <v>99</v>
      </c>
      <c r="J10009" s="11" t="s">
        <v>262</v>
      </c>
      <c r="K10009" s="11" t="str">
        <f>IFERROR(INDEX('EDC Component Dictionary'!$C$5:$C$37,MATCH('Rates Database'!J10009,'EDC Component Dictionary'!$B$5:$B$37,0)), "Energy Supply")</f>
        <v>Energy Supply</v>
      </c>
      <c r="L10009" s="12">
        <v>0.11874</v>
      </c>
      <c r="M10009" s="12"/>
    </row>
    <row r="10010" spans="1:13" x14ac:dyDescent="0.3">
      <c r="A10010" s="18">
        <v>10008</v>
      </c>
      <c r="B10010" s="18">
        <f t="shared" si="312"/>
        <v>2021</v>
      </c>
      <c r="C10010" s="17">
        <v>44409</v>
      </c>
      <c r="D10010" s="18" t="s">
        <v>130</v>
      </c>
      <c r="E10010" s="18" t="s">
        <v>163</v>
      </c>
      <c r="F10010" s="18" t="str">
        <f t="shared" si="313"/>
        <v>Eversource_EMA-Newton Muni Agg Rate-44409</v>
      </c>
      <c r="G10010" s="11" t="s">
        <v>131</v>
      </c>
      <c r="H10010" s="11" t="s">
        <v>54</v>
      </c>
      <c r="I10010" s="11" t="s">
        <v>99</v>
      </c>
      <c r="J10010" s="11" t="s">
        <v>268</v>
      </c>
      <c r="K10010" s="11" t="str">
        <f>IFERROR(INDEX('EDC Component Dictionary'!$C$5:$C$37,MATCH('Rates Database'!J10010,'EDC Component Dictionary'!$B$5:$B$37,0)), "Energy Supply")</f>
        <v>Energy Supply</v>
      </c>
      <c r="L10010" s="12">
        <v>0.13386999999999999</v>
      </c>
      <c r="M10010" s="12"/>
    </row>
    <row r="10011" spans="1:13" x14ac:dyDescent="0.3">
      <c r="A10011" s="18">
        <v>10009</v>
      </c>
      <c r="B10011" s="18">
        <f t="shared" si="312"/>
        <v>2021</v>
      </c>
      <c r="C10011" s="17">
        <v>44440</v>
      </c>
      <c r="D10011" s="18" t="s">
        <v>130</v>
      </c>
      <c r="E10011" s="18" t="s">
        <v>164</v>
      </c>
      <c r="F10011" s="18" t="str">
        <f t="shared" si="313"/>
        <v>National Grid-Wendell Muni Agg Rate-44440</v>
      </c>
      <c r="G10011" s="11" t="s">
        <v>131</v>
      </c>
      <c r="H10011" s="11" t="s">
        <v>54</v>
      </c>
      <c r="I10011" s="11" t="s">
        <v>99</v>
      </c>
      <c r="J10011" s="11" t="s">
        <v>213</v>
      </c>
      <c r="K10011" s="11" t="str">
        <f>IFERROR(INDEX('EDC Component Dictionary'!$C$5:$C$37,MATCH('Rates Database'!J10011,'EDC Component Dictionary'!$B$5:$B$37,0)), "Energy Supply")</f>
        <v>Energy Supply</v>
      </c>
      <c r="L10011" s="12">
        <v>8.7389999999999995E-2</v>
      </c>
      <c r="M10011" s="12"/>
    </row>
    <row r="10012" spans="1:13" x14ac:dyDescent="0.3">
      <c r="A10012" s="18">
        <v>10010</v>
      </c>
      <c r="B10012" s="18">
        <f t="shared" si="312"/>
        <v>2021</v>
      </c>
      <c r="C10012" s="17">
        <v>44440</v>
      </c>
      <c r="D10012" s="18" t="s">
        <v>130</v>
      </c>
      <c r="E10012" s="18" t="s">
        <v>164</v>
      </c>
      <c r="F10012" s="18" t="str">
        <f t="shared" si="313"/>
        <v>National Grid-Billerica Muni Agg Rate-44440</v>
      </c>
      <c r="G10012" s="11" t="s">
        <v>131</v>
      </c>
      <c r="H10012" s="11" t="s">
        <v>54</v>
      </c>
      <c r="I10012" s="11" t="s">
        <v>99</v>
      </c>
      <c r="J10012" s="11" t="s">
        <v>215</v>
      </c>
      <c r="K10012" s="11" t="str">
        <f>IFERROR(INDEX('EDC Component Dictionary'!$C$5:$C$37,MATCH('Rates Database'!J10012,'EDC Component Dictionary'!$B$5:$B$37,0)), "Energy Supply")</f>
        <v>Energy Supply</v>
      </c>
      <c r="L10012" s="12">
        <v>9.3030000000000002E-2</v>
      </c>
      <c r="M10012" s="12"/>
    </row>
    <row r="10013" spans="1:13" x14ac:dyDescent="0.3">
      <c r="A10013" s="18">
        <v>10011</v>
      </c>
      <c r="B10013" s="18">
        <f t="shared" si="312"/>
        <v>2021</v>
      </c>
      <c r="C10013" s="17">
        <v>44440</v>
      </c>
      <c r="D10013" s="18" t="s">
        <v>130</v>
      </c>
      <c r="E10013" s="18" t="s">
        <v>95</v>
      </c>
      <c r="F10013" s="18" t="str">
        <f t="shared" si="313"/>
        <v>Eversource_WMA-Buckland Muni Agg Rate-44440</v>
      </c>
      <c r="G10013" s="11" t="s">
        <v>131</v>
      </c>
      <c r="H10013" s="11" t="s">
        <v>54</v>
      </c>
      <c r="I10013" s="11" t="s">
        <v>99</v>
      </c>
      <c r="J10013" s="11" t="s">
        <v>282</v>
      </c>
      <c r="K10013" s="11" t="str">
        <f>IFERROR(INDEX('EDC Component Dictionary'!$C$5:$C$37,MATCH('Rates Database'!J10013,'EDC Component Dictionary'!$B$5:$B$37,0)), "Energy Supply")</f>
        <v>Energy Supply</v>
      </c>
      <c r="L10013" s="12">
        <v>9.3450000000000005E-2</v>
      </c>
      <c r="M10013" s="12"/>
    </row>
    <row r="10014" spans="1:13" x14ac:dyDescent="0.3">
      <c r="A10014" s="18">
        <v>10012</v>
      </c>
      <c r="B10014" s="18">
        <f t="shared" si="312"/>
        <v>2021</v>
      </c>
      <c r="C10014" s="17">
        <v>44440</v>
      </c>
      <c r="D10014" s="18" t="s">
        <v>130</v>
      </c>
      <c r="E10014" s="18" t="s">
        <v>164</v>
      </c>
      <c r="F10014" s="18" t="str">
        <f t="shared" si="313"/>
        <v>National Grid-Charlemont Muni Agg Rate-44440</v>
      </c>
      <c r="G10014" s="11" t="s">
        <v>131</v>
      </c>
      <c r="H10014" s="11" t="s">
        <v>54</v>
      </c>
      <c r="I10014" s="11" t="s">
        <v>99</v>
      </c>
      <c r="J10014" s="11" t="s">
        <v>283</v>
      </c>
      <c r="K10014" s="11" t="str">
        <f>IFERROR(INDEX('EDC Component Dictionary'!$C$5:$C$37,MATCH('Rates Database'!J10014,'EDC Component Dictionary'!$B$5:$B$37,0)), "Energy Supply")</f>
        <v>Energy Supply</v>
      </c>
      <c r="L10014" s="12">
        <v>9.3460000000000001E-2</v>
      </c>
      <c r="M10014" s="12"/>
    </row>
    <row r="10015" spans="1:13" x14ac:dyDescent="0.3">
      <c r="A10015" s="18">
        <v>10013</v>
      </c>
      <c r="B10015" s="18">
        <f t="shared" si="312"/>
        <v>2021</v>
      </c>
      <c r="C10015" s="17">
        <v>44440</v>
      </c>
      <c r="D10015" s="18" t="s">
        <v>130</v>
      </c>
      <c r="E10015" s="18" t="s">
        <v>95</v>
      </c>
      <c r="F10015" s="18" t="str">
        <f t="shared" si="313"/>
        <v>Eversource_WMA-Colrain Muni Agg Rate-44440</v>
      </c>
      <c r="G10015" s="11" t="s">
        <v>131</v>
      </c>
      <c r="H10015" s="11" t="s">
        <v>54</v>
      </c>
      <c r="I10015" s="11" t="s">
        <v>99</v>
      </c>
      <c r="J10015" s="11" t="s">
        <v>100</v>
      </c>
      <c r="K10015" s="11" t="str">
        <f>IFERROR(INDEX('EDC Component Dictionary'!$C$5:$C$37,MATCH('Rates Database'!J10015,'EDC Component Dictionary'!$B$5:$B$37,0)), "Energy Supply")</f>
        <v>Energy Supply</v>
      </c>
      <c r="L10015" s="12">
        <v>9.3460000000000001E-2</v>
      </c>
      <c r="M10015" s="12"/>
    </row>
    <row r="10016" spans="1:13" x14ac:dyDescent="0.3">
      <c r="A10016" s="18">
        <v>10014</v>
      </c>
      <c r="B10016" s="18">
        <f t="shared" si="312"/>
        <v>2021</v>
      </c>
      <c r="C10016" s="17">
        <v>44440</v>
      </c>
      <c r="D10016" s="18" t="s">
        <v>130</v>
      </c>
      <c r="E10016" s="18" t="s">
        <v>95</v>
      </c>
      <c r="F10016" s="18" t="str">
        <f t="shared" si="313"/>
        <v>Eversource_WMA-Shelburne Muni Agg Rate-44440</v>
      </c>
      <c r="G10016" s="11" t="s">
        <v>131</v>
      </c>
      <c r="H10016" s="11" t="s">
        <v>54</v>
      </c>
      <c r="I10016" s="11" t="s">
        <v>99</v>
      </c>
      <c r="J10016" s="11" t="s">
        <v>284</v>
      </c>
      <c r="K10016" s="11" t="str">
        <f>IFERROR(INDEX('EDC Component Dictionary'!$C$5:$C$37,MATCH('Rates Database'!J10016,'EDC Component Dictionary'!$B$5:$B$37,0)), "Energy Supply")</f>
        <v>Energy Supply</v>
      </c>
      <c r="L10016" s="12">
        <v>9.3460000000000001E-2</v>
      </c>
      <c r="M10016" s="12"/>
    </row>
    <row r="10017" spans="1:13" x14ac:dyDescent="0.3">
      <c r="A10017" s="18">
        <v>10015</v>
      </c>
      <c r="B10017" s="18">
        <f t="shared" si="312"/>
        <v>2021</v>
      </c>
      <c r="C10017" s="17">
        <v>44440</v>
      </c>
      <c r="D10017" s="18" t="s">
        <v>130</v>
      </c>
      <c r="E10017" s="18" t="s">
        <v>164</v>
      </c>
      <c r="F10017" s="18" t="str">
        <f t="shared" si="313"/>
        <v>National Grid-Marlborough Muni Agg Rate-44440</v>
      </c>
      <c r="G10017" s="11" t="s">
        <v>131</v>
      </c>
      <c r="H10017" s="11" t="s">
        <v>54</v>
      </c>
      <c r="I10017" s="11" t="s">
        <v>99</v>
      </c>
      <c r="J10017" s="11" t="s">
        <v>263</v>
      </c>
      <c r="K10017" s="11" t="str">
        <f>IFERROR(INDEX('EDC Component Dictionary'!$C$5:$C$37,MATCH('Rates Database'!J10017,'EDC Component Dictionary'!$B$5:$B$37,0)), "Energy Supply")</f>
        <v>Energy Supply</v>
      </c>
      <c r="L10017" s="12">
        <v>9.3899999999999997E-2</v>
      </c>
      <c r="M10017" s="12"/>
    </row>
    <row r="10018" spans="1:13" x14ac:dyDescent="0.3">
      <c r="A10018" s="18">
        <v>10016</v>
      </c>
      <c r="B10018" s="18">
        <f t="shared" si="312"/>
        <v>2021</v>
      </c>
      <c r="C10018" s="17">
        <v>44440</v>
      </c>
      <c r="D10018" s="18" t="s">
        <v>130</v>
      </c>
      <c r="E10018" s="18" t="s">
        <v>164</v>
      </c>
      <c r="F10018" s="18" t="str">
        <f t="shared" si="313"/>
        <v>National Grid-New Salem Muni Agg Rate-44440</v>
      </c>
      <c r="G10018" s="11" t="s">
        <v>131</v>
      </c>
      <c r="H10018" s="11" t="s">
        <v>54</v>
      </c>
      <c r="I10018" s="11" t="s">
        <v>99</v>
      </c>
      <c r="J10018" s="11" t="s">
        <v>285</v>
      </c>
      <c r="K10018" s="11" t="str">
        <f>IFERROR(INDEX('EDC Component Dictionary'!$C$5:$C$37,MATCH('Rates Database'!J10018,'EDC Component Dictionary'!$B$5:$B$37,0)), "Energy Supply")</f>
        <v>Energy Supply</v>
      </c>
      <c r="L10018" s="12">
        <v>9.4329999999999997E-2</v>
      </c>
      <c r="M10018" s="12"/>
    </row>
    <row r="10019" spans="1:13" x14ac:dyDescent="0.3">
      <c r="A10019" s="18">
        <v>10017</v>
      </c>
      <c r="B10019" s="18">
        <f t="shared" si="312"/>
        <v>2021</v>
      </c>
      <c r="C10019" s="17">
        <v>44440</v>
      </c>
      <c r="D10019" s="18" t="s">
        <v>130</v>
      </c>
      <c r="E10019" s="18" t="s">
        <v>164</v>
      </c>
      <c r="F10019" s="18" t="str">
        <f t="shared" si="313"/>
        <v>National Grid-Warwick Muni Agg Rate-44440</v>
      </c>
      <c r="G10019" s="11" t="s">
        <v>131</v>
      </c>
      <c r="H10019" s="11" t="s">
        <v>54</v>
      </c>
      <c r="I10019" s="11" t="s">
        <v>99</v>
      </c>
      <c r="J10019" s="11" t="s">
        <v>286</v>
      </c>
      <c r="K10019" s="11" t="str">
        <f>IFERROR(INDEX('EDC Component Dictionary'!$C$5:$C$37,MATCH('Rates Database'!J10019,'EDC Component Dictionary'!$B$5:$B$37,0)), "Energy Supply")</f>
        <v>Energy Supply</v>
      </c>
      <c r="L10019" s="12">
        <v>9.4409999999999994E-2</v>
      </c>
      <c r="M10019" s="12"/>
    </row>
    <row r="10020" spans="1:13" x14ac:dyDescent="0.3">
      <c r="A10020" s="18">
        <v>10018</v>
      </c>
      <c r="B10020" s="18">
        <f t="shared" si="312"/>
        <v>2021</v>
      </c>
      <c r="C10020" s="17">
        <v>44440</v>
      </c>
      <c r="D10020" s="18" t="s">
        <v>130</v>
      </c>
      <c r="E10020" s="18" t="s">
        <v>95</v>
      </c>
      <c r="F10020" s="18" t="str">
        <f t="shared" si="313"/>
        <v>Eversource_WMA-Whately Muni Agg Rate-44440</v>
      </c>
      <c r="G10020" s="11" t="s">
        <v>131</v>
      </c>
      <c r="H10020" s="11" t="s">
        <v>54</v>
      </c>
      <c r="I10020" s="11" t="s">
        <v>99</v>
      </c>
      <c r="J10020" s="11" t="s">
        <v>287</v>
      </c>
      <c r="K10020" s="11" t="str">
        <f>IFERROR(INDEX('EDC Component Dictionary'!$C$5:$C$37,MATCH('Rates Database'!J10020,'EDC Component Dictionary'!$B$5:$B$37,0)), "Energy Supply")</f>
        <v>Energy Supply</v>
      </c>
      <c r="L10020" s="12">
        <v>9.4339999999999993E-2</v>
      </c>
      <c r="M10020" s="12"/>
    </row>
    <row r="10021" spans="1:13" x14ac:dyDescent="0.3">
      <c r="A10021" s="18">
        <v>10019</v>
      </c>
      <c r="B10021" s="18">
        <f t="shared" si="312"/>
        <v>2021</v>
      </c>
      <c r="C10021" s="17">
        <v>44440</v>
      </c>
      <c r="D10021" s="18" t="s">
        <v>130</v>
      </c>
      <c r="E10021" s="18" t="s">
        <v>164</v>
      </c>
      <c r="F10021" s="18" t="str">
        <f t="shared" si="313"/>
        <v>National Grid-Webster Muni Agg Rate-44440</v>
      </c>
      <c r="G10021" s="11" t="s">
        <v>131</v>
      </c>
      <c r="H10021" s="11" t="s">
        <v>54</v>
      </c>
      <c r="I10021" s="11" t="s">
        <v>99</v>
      </c>
      <c r="J10021" s="11" t="s">
        <v>266</v>
      </c>
      <c r="K10021" s="11" t="str">
        <f>IFERROR(INDEX('EDC Component Dictionary'!$C$5:$C$37,MATCH('Rates Database'!J10021,'EDC Component Dictionary'!$B$5:$B$37,0)), "Energy Supply")</f>
        <v>Energy Supply</v>
      </c>
      <c r="L10021" s="12">
        <v>9.5130000000000006E-2</v>
      </c>
      <c r="M10021" s="12"/>
    </row>
    <row r="10022" spans="1:13" x14ac:dyDescent="0.3">
      <c r="A10022" s="18">
        <v>10020</v>
      </c>
      <c r="B10022" s="18">
        <f t="shared" si="312"/>
        <v>2021</v>
      </c>
      <c r="C10022" s="17">
        <v>44440</v>
      </c>
      <c r="D10022" s="18" t="s">
        <v>130</v>
      </c>
      <c r="E10022" s="18" t="s">
        <v>95</v>
      </c>
      <c r="F10022" s="18" t="str">
        <f t="shared" si="313"/>
        <v>Eversource_WMA-Deerfield Muni Agg Rate-44440</v>
      </c>
      <c r="G10022" s="11" t="s">
        <v>131</v>
      </c>
      <c r="H10022" s="11" t="s">
        <v>54</v>
      </c>
      <c r="I10022" s="11" t="s">
        <v>99</v>
      </c>
      <c r="J10022" s="11" t="s">
        <v>289</v>
      </c>
      <c r="K10022" s="11" t="str">
        <f>IFERROR(INDEX('EDC Component Dictionary'!$C$5:$C$37,MATCH('Rates Database'!J10022,'EDC Component Dictionary'!$B$5:$B$37,0)), "Energy Supply")</f>
        <v>Energy Supply</v>
      </c>
      <c r="L10022" s="12">
        <v>9.5390000000000003E-2</v>
      </c>
      <c r="M10022" s="12"/>
    </row>
    <row r="10023" spans="1:13" x14ac:dyDescent="0.3">
      <c r="A10023" s="18">
        <v>10021</v>
      </c>
      <c r="B10023" s="18">
        <f t="shared" si="312"/>
        <v>2021</v>
      </c>
      <c r="C10023" s="17">
        <v>44440</v>
      </c>
      <c r="D10023" s="18" t="s">
        <v>130</v>
      </c>
      <c r="E10023" s="18" t="s">
        <v>95</v>
      </c>
      <c r="F10023" s="18" t="str">
        <f t="shared" si="313"/>
        <v>Eversource_WMA-Huntington Muni Agg Rate-44440</v>
      </c>
      <c r="G10023" s="11" t="s">
        <v>131</v>
      </c>
      <c r="H10023" s="11" t="s">
        <v>54</v>
      </c>
      <c r="I10023" s="11" t="s">
        <v>99</v>
      </c>
      <c r="J10023" s="11" t="s">
        <v>290</v>
      </c>
      <c r="K10023" s="11" t="str">
        <f>IFERROR(INDEX('EDC Component Dictionary'!$C$5:$C$37,MATCH('Rates Database'!J10023,'EDC Component Dictionary'!$B$5:$B$37,0)), "Energy Supply")</f>
        <v>Energy Supply</v>
      </c>
      <c r="L10023" s="12">
        <v>9.5780000000000004E-2</v>
      </c>
      <c r="M10023" s="12"/>
    </row>
    <row r="10024" spans="1:13" x14ac:dyDescent="0.3">
      <c r="A10024" s="18">
        <v>10022</v>
      </c>
      <c r="B10024" s="18">
        <f t="shared" si="312"/>
        <v>2021</v>
      </c>
      <c r="C10024" s="17">
        <v>44440</v>
      </c>
      <c r="D10024" s="18" t="s">
        <v>130</v>
      </c>
      <c r="E10024" s="18" t="s">
        <v>95</v>
      </c>
      <c r="F10024" s="18" t="str">
        <f t="shared" si="313"/>
        <v>Eversource_WMA-Northfield Muni Agg Rate-44440</v>
      </c>
      <c r="G10024" s="11" t="s">
        <v>131</v>
      </c>
      <c r="H10024" s="11" t="s">
        <v>54</v>
      </c>
      <c r="I10024" s="11" t="s">
        <v>99</v>
      </c>
      <c r="J10024" s="11" t="s">
        <v>291</v>
      </c>
      <c r="K10024" s="11" t="str">
        <f>IFERROR(INDEX('EDC Component Dictionary'!$C$5:$C$37,MATCH('Rates Database'!J10024,'EDC Component Dictionary'!$B$5:$B$37,0)), "Energy Supply")</f>
        <v>Energy Supply</v>
      </c>
      <c r="L10024" s="12">
        <v>9.5399999999999999E-2</v>
      </c>
      <c r="M10024" s="12"/>
    </row>
    <row r="10025" spans="1:13" x14ac:dyDescent="0.3">
      <c r="A10025" s="18">
        <v>10023</v>
      </c>
      <c r="B10025" s="18">
        <f t="shared" si="312"/>
        <v>2021</v>
      </c>
      <c r="C10025" s="17">
        <v>44440</v>
      </c>
      <c r="D10025" s="18" t="s">
        <v>130</v>
      </c>
      <c r="E10025" s="18" t="s">
        <v>95</v>
      </c>
      <c r="F10025" s="18" t="str">
        <f t="shared" si="313"/>
        <v>Eversource_WMA-Becket Muni Agg Rate-44440</v>
      </c>
      <c r="G10025" s="11" t="s">
        <v>131</v>
      </c>
      <c r="H10025" s="11" t="s">
        <v>54</v>
      </c>
      <c r="I10025" s="11" t="s">
        <v>99</v>
      </c>
      <c r="J10025" s="11" t="s">
        <v>298</v>
      </c>
      <c r="K10025" s="11" t="str">
        <f>IFERROR(INDEX('EDC Component Dictionary'!$C$5:$C$37,MATCH('Rates Database'!J10025,'EDC Component Dictionary'!$B$5:$B$37,0)), "Energy Supply")</f>
        <v>Energy Supply</v>
      </c>
      <c r="L10025" s="12">
        <v>9.6119999999999997E-2</v>
      </c>
      <c r="M10025" s="12"/>
    </row>
    <row r="10026" spans="1:13" x14ac:dyDescent="0.3">
      <c r="A10026" s="18">
        <v>10024</v>
      </c>
      <c r="B10026" s="18">
        <f t="shared" si="312"/>
        <v>2021</v>
      </c>
      <c r="C10026" s="17">
        <v>44440</v>
      </c>
      <c r="D10026" s="18" t="s">
        <v>130</v>
      </c>
      <c r="E10026" s="18" t="s">
        <v>95</v>
      </c>
      <c r="F10026" s="18" t="str">
        <f t="shared" si="313"/>
        <v>Eversource_WMA-Dalton Muni Agg Rate-44440</v>
      </c>
      <c r="G10026" s="11" t="s">
        <v>131</v>
      </c>
      <c r="H10026" s="11" t="s">
        <v>54</v>
      </c>
      <c r="I10026" s="11" t="s">
        <v>99</v>
      </c>
      <c r="J10026" s="11" t="s">
        <v>217</v>
      </c>
      <c r="K10026" s="11" t="str">
        <f>IFERROR(INDEX('EDC Component Dictionary'!$C$5:$C$37,MATCH('Rates Database'!J10026,'EDC Component Dictionary'!$B$5:$B$37,0)), "Energy Supply")</f>
        <v>Energy Supply</v>
      </c>
      <c r="L10026" s="12">
        <v>9.6030000000000004E-2</v>
      </c>
      <c r="M10026" s="12"/>
    </row>
    <row r="10027" spans="1:13" x14ac:dyDescent="0.3">
      <c r="A10027" s="18">
        <v>10025</v>
      </c>
      <c r="B10027" s="18">
        <f t="shared" si="312"/>
        <v>2021</v>
      </c>
      <c r="C10027" s="17">
        <v>44440</v>
      </c>
      <c r="D10027" s="18" t="s">
        <v>130</v>
      </c>
      <c r="E10027" s="18" t="s">
        <v>95</v>
      </c>
      <c r="F10027" s="18" t="str">
        <f t="shared" si="313"/>
        <v>Eversource_WMA-Pittsfield Muni Agg Rate-44440</v>
      </c>
      <c r="G10027" s="11" t="s">
        <v>131</v>
      </c>
      <c r="H10027" s="11" t="s">
        <v>54</v>
      </c>
      <c r="I10027" s="11" t="s">
        <v>99</v>
      </c>
      <c r="J10027" s="11" t="s">
        <v>176</v>
      </c>
      <c r="K10027" s="11" t="str">
        <f>IFERROR(INDEX('EDC Component Dictionary'!$C$5:$C$37,MATCH('Rates Database'!J10027,'EDC Component Dictionary'!$B$5:$B$37,0)), "Energy Supply")</f>
        <v>Energy Supply</v>
      </c>
      <c r="L10027" s="12">
        <v>9.604E-2</v>
      </c>
      <c r="M10027" s="12"/>
    </row>
    <row r="10028" spans="1:13" x14ac:dyDescent="0.3">
      <c r="A10028" s="18">
        <v>10026</v>
      </c>
      <c r="B10028" s="18">
        <f t="shared" si="312"/>
        <v>2021</v>
      </c>
      <c r="C10028" s="17">
        <v>44440</v>
      </c>
      <c r="D10028" s="18" t="s">
        <v>130</v>
      </c>
      <c r="E10028" s="18" t="s">
        <v>95</v>
      </c>
      <c r="F10028" s="18" t="str">
        <f t="shared" si="313"/>
        <v>Eversource_WMA-West Springfield Muni Agg Rate-44440</v>
      </c>
      <c r="G10028" s="11" t="s">
        <v>131</v>
      </c>
      <c r="H10028" s="11" t="s">
        <v>54</v>
      </c>
      <c r="I10028" s="11" t="s">
        <v>99</v>
      </c>
      <c r="J10028" s="11" t="s">
        <v>272</v>
      </c>
      <c r="K10028" s="11" t="str">
        <f>IFERROR(INDEX('EDC Component Dictionary'!$C$5:$C$37,MATCH('Rates Database'!J10028,'EDC Component Dictionary'!$B$5:$B$37,0)), "Energy Supply")</f>
        <v>Energy Supply</v>
      </c>
      <c r="L10028" s="12">
        <v>9.672E-2</v>
      </c>
      <c r="M10028" s="12"/>
    </row>
    <row r="10029" spans="1:13" x14ac:dyDescent="0.3">
      <c r="A10029" s="18">
        <v>10027</v>
      </c>
      <c r="B10029" s="18">
        <f t="shared" si="312"/>
        <v>2021</v>
      </c>
      <c r="C10029" s="17">
        <v>44440</v>
      </c>
      <c r="D10029" s="18" t="s">
        <v>130</v>
      </c>
      <c r="E10029" s="18" t="s">
        <v>95</v>
      </c>
      <c r="F10029" s="18" t="str">
        <f t="shared" si="313"/>
        <v>Eversource_WMA-Lanesborough Muni Agg Rate-44440</v>
      </c>
      <c r="G10029" s="11" t="s">
        <v>131</v>
      </c>
      <c r="H10029" s="11" t="s">
        <v>54</v>
      </c>
      <c r="I10029" s="11" t="s">
        <v>99</v>
      </c>
      <c r="J10029" s="11" t="s">
        <v>255</v>
      </c>
      <c r="K10029" s="11" t="str">
        <f>IFERROR(INDEX('EDC Component Dictionary'!$C$5:$C$37,MATCH('Rates Database'!J10029,'EDC Component Dictionary'!$B$5:$B$37,0)), "Energy Supply")</f>
        <v>Energy Supply</v>
      </c>
      <c r="L10029" s="12">
        <v>9.7040000000000001E-2</v>
      </c>
      <c r="M10029" s="12"/>
    </row>
    <row r="10030" spans="1:13" x14ac:dyDescent="0.3">
      <c r="A10030" s="18">
        <v>10028</v>
      </c>
      <c r="B10030" s="18">
        <f t="shared" si="312"/>
        <v>2021</v>
      </c>
      <c r="C10030" s="17">
        <v>44440</v>
      </c>
      <c r="D10030" s="18" t="s">
        <v>130</v>
      </c>
      <c r="E10030" s="18" t="s">
        <v>164</v>
      </c>
      <c r="F10030" s="18" t="str">
        <f t="shared" si="313"/>
        <v>National Grid-Florida Muni Agg Rate-44440</v>
      </c>
      <c r="G10030" s="11" t="s">
        <v>131</v>
      </c>
      <c r="H10030" s="11" t="s">
        <v>54</v>
      </c>
      <c r="I10030" s="11" t="s">
        <v>99</v>
      </c>
      <c r="J10030" s="11" t="s">
        <v>218</v>
      </c>
      <c r="K10030" s="11" t="str">
        <f>IFERROR(INDEX('EDC Component Dictionary'!$C$5:$C$37,MATCH('Rates Database'!J10030,'EDC Component Dictionary'!$B$5:$B$37,0)), "Energy Supply")</f>
        <v>Energy Supply</v>
      </c>
      <c r="L10030" s="12">
        <v>9.7680000000000003E-2</v>
      </c>
      <c r="M10030" s="12"/>
    </row>
    <row r="10031" spans="1:13" x14ac:dyDescent="0.3">
      <c r="A10031" s="18">
        <v>10029</v>
      </c>
      <c r="B10031" s="18">
        <f t="shared" si="312"/>
        <v>2021</v>
      </c>
      <c r="C10031" s="17">
        <v>44440</v>
      </c>
      <c r="D10031" s="18" t="s">
        <v>130</v>
      </c>
      <c r="E10031" s="18" t="s">
        <v>163</v>
      </c>
      <c r="F10031" s="18" t="str">
        <f t="shared" si="313"/>
        <v>Eversource_EMA-Plymouth Muni Agg Rate-44440</v>
      </c>
      <c r="G10031" s="11" t="s">
        <v>131</v>
      </c>
      <c r="H10031" s="11" t="s">
        <v>54</v>
      </c>
      <c r="I10031" s="11" t="s">
        <v>99</v>
      </c>
      <c r="J10031" s="11" t="s">
        <v>180</v>
      </c>
      <c r="K10031" s="11" t="str">
        <f>IFERROR(INDEX('EDC Component Dictionary'!$C$5:$C$37,MATCH('Rates Database'!J10031,'EDC Component Dictionary'!$B$5:$B$37,0)), "Energy Supply")</f>
        <v>Energy Supply</v>
      </c>
      <c r="L10031" s="12">
        <v>9.8070000000000004E-2</v>
      </c>
      <c r="M10031" s="12"/>
    </row>
    <row r="10032" spans="1:13" x14ac:dyDescent="0.3">
      <c r="A10032" s="18">
        <v>10030</v>
      </c>
      <c r="B10032" s="18">
        <f t="shared" si="312"/>
        <v>2021</v>
      </c>
      <c r="C10032" s="17">
        <v>44440</v>
      </c>
      <c r="D10032" s="18" t="s">
        <v>130</v>
      </c>
      <c r="E10032" s="18" t="s">
        <v>95</v>
      </c>
      <c r="F10032" s="18" t="str">
        <f t="shared" si="313"/>
        <v>Eversource_WMA-Greenfield Muni Agg Rate-44440</v>
      </c>
      <c r="G10032" s="11" t="s">
        <v>131</v>
      </c>
      <c r="H10032" s="11" t="s">
        <v>54</v>
      </c>
      <c r="I10032" s="11" t="s">
        <v>99</v>
      </c>
      <c r="J10032" s="11" t="s">
        <v>214</v>
      </c>
      <c r="K10032" s="11" t="str">
        <f>IFERROR(INDEX('EDC Component Dictionary'!$C$5:$C$37,MATCH('Rates Database'!J10032,'EDC Component Dictionary'!$B$5:$B$37,0)), "Energy Supply")</f>
        <v>Energy Supply</v>
      </c>
      <c r="L10032" s="12">
        <v>9.8780000000000007E-2</v>
      </c>
      <c r="M10032" s="12"/>
    </row>
    <row r="10033" spans="1:13" x14ac:dyDescent="0.3">
      <c r="A10033" s="18">
        <v>10031</v>
      </c>
      <c r="B10033" s="18">
        <f t="shared" si="312"/>
        <v>2021</v>
      </c>
      <c r="C10033" s="17">
        <v>44440</v>
      </c>
      <c r="D10033" s="18" t="s">
        <v>130</v>
      </c>
      <c r="E10033" s="18" t="s">
        <v>95</v>
      </c>
      <c r="F10033" s="18" t="str">
        <f t="shared" si="313"/>
        <v>Eversource_WMA-Hatfield Muni Agg Rate-44440</v>
      </c>
      <c r="G10033" s="11" t="s">
        <v>131</v>
      </c>
      <c r="H10033" s="11" t="s">
        <v>54</v>
      </c>
      <c r="I10033" s="11" t="s">
        <v>99</v>
      </c>
      <c r="J10033" s="11" t="s">
        <v>280</v>
      </c>
      <c r="K10033" s="11" t="str">
        <f>IFERROR(INDEX('EDC Component Dictionary'!$C$5:$C$37,MATCH('Rates Database'!J10033,'EDC Component Dictionary'!$B$5:$B$37,0)), "Energy Supply")</f>
        <v>Energy Supply</v>
      </c>
      <c r="L10033" s="12">
        <v>9.8970000000000002E-2</v>
      </c>
      <c r="M10033" s="12"/>
    </row>
    <row r="10034" spans="1:13" x14ac:dyDescent="0.3">
      <c r="A10034" s="18">
        <v>10032</v>
      </c>
      <c r="B10034" s="18">
        <f t="shared" si="312"/>
        <v>2021</v>
      </c>
      <c r="C10034" s="17">
        <v>44440</v>
      </c>
      <c r="D10034" s="18" t="s">
        <v>130</v>
      </c>
      <c r="E10034" s="18" t="s">
        <v>163</v>
      </c>
      <c r="F10034" s="18" t="str">
        <f t="shared" si="313"/>
        <v>Eversource_EMA-Walpole Muni Agg Rate-44440</v>
      </c>
      <c r="G10034" s="11" t="s">
        <v>131</v>
      </c>
      <c r="H10034" s="11" t="s">
        <v>54</v>
      </c>
      <c r="I10034" s="11" t="s">
        <v>99</v>
      </c>
      <c r="J10034" s="11" t="s">
        <v>174</v>
      </c>
      <c r="K10034" s="11" t="str">
        <f>IFERROR(INDEX('EDC Component Dictionary'!$C$5:$C$37,MATCH('Rates Database'!J10034,'EDC Component Dictionary'!$B$5:$B$37,0)), "Energy Supply")</f>
        <v>Energy Supply</v>
      </c>
      <c r="L10034" s="12">
        <v>9.9500000000000005E-2</v>
      </c>
      <c r="M10034" s="12"/>
    </row>
    <row r="10035" spans="1:13" x14ac:dyDescent="0.3">
      <c r="A10035" s="18">
        <v>10033</v>
      </c>
      <c r="B10035" s="18">
        <f t="shared" si="312"/>
        <v>2021</v>
      </c>
      <c r="C10035" s="17">
        <v>44440</v>
      </c>
      <c r="D10035" s="18" t="s">
        <v>130</v>
      </c>
      <c r="E10035" s="18" t="s">
        <v>164</v>
      </c>
      <c r="F10035" s="18" t="str">
        <f t="shared" si="313"/>
        <v>National Grid-Adams Muni Agg Rate-44440</v>
      </c>
      <c r="G10035" s="11" t="s">
        <v>131</v>
      </c>
      <c r="H10035" s="11" t="s">
        <v>54</v>
      </c>
      <c r="I10035" s="11" t="s">
        <v>99</v>
      </c>
      <c r="J10035" s="11" t="s">
        <v>183</v>
      </c>
      <c r="K10035" s="11" t="str">
        <f>IFERROR(INDEX('EDC Component Dictionary'!$C$5:$C$37,MATCH('Rates Database'!J10035,'EDC Component Dictionary'!$B$5:$B$37,0)), "Energy Supply")</f>
        <v>Energy Supply</v>
      </c>
      <c r="L10035" s="12">
        <v>9.9500000000000005E-2</v>
      </c>
      <c r="M10035" s="12"/>
    </row>
    <row r="10036" spans="1:13" x14ac:dyDescent="0.3">
      <c r="A10036" s="18">
        <v>10034</v>
      </c>
      <c r="B10036" s="18">
        <f t="shared" si="312"/>
        <v>2021</v>
      </c>
      <c r="C10036" s="17">
        <v>44440</v>
      </c>
      <c r="D10036" s="18" t="s">
        <v>130</v>
      </c>
      <c r="E10036" s="18" t="s">
        <v>95</v>
      </c>
      <c r="F10036" s="18" t="str">
        <f t="shared" si="313"/>
        <v>Eversource_WMA-Cheshire Muni Agg Rate-44440</v>
      </c>
      <c r="G10036" s="11" t="s">
        <v>131</v>
      </c>
      <c r="H10036" s="11" t="s">
        <v>54</v>
      </c>
      <c r="I10036" s="11" t="s">
        <v>99</v>
      </c>
      <c r="J10036" s="11" t="s">
        <v>184</v>
      </c>
      <c r="K10036" s="11" t="str">
        <f>IFERROR(INDEX('EDC Component Dictionary'!$C$5:$C$37,MATCH('Rates Database'!J10036,'EDC Component Dictionary'!$B$5:$B$37,0)), "Energy Supply")</f>
        <v>Energy Supply</v>
      </c>
      <c r="L10036" s="12">
        <v>9.9500000000000005E-2</v>
      </c>
      <c r="M10036" s="12"/>
    </row>
    <row r="10037" spans="1:13" x14ac:dyDescent="0.3">
      <c r="A10037" s="18">
        <v>10035</v>
      </c>
      <c r="B10037" s="18">
        <f t="shared" si="312"/>
        <v>2021</v>
      </c>
      <c r="C10037" s="17">
        <v>44440</v>
      </c>
      <c r="D10037" s="18" t="s">
        <v>130</v>
      </c>
      <c r="E10037" s="18" t="s">
        <v>164</v>
      </c>
      <c r="F10037" s="18" t="str">
        <f t="shared" si="313"/>
        <v>National Grid-Clarksburg Muni Agg Rate-44440</v>
      </c>
      <c r="G10037" s="11" t="s">
        <v>131</v>
      </c>
      <c r="H10037" s="11" t="s">
        <v>54</v>
      </c>
      <c r="I10037" s="11" t="s">
        <v>99</v>
      </c>
      <c r="J10037" s="11" t="s">
        <v>216</v>
      </c>
      <c r="K10037" s="11" t="str">
        <f>IFERROR(INDEX('EDC Component Dictionary'!$C$5:$C$37,MATCH('Rates Database'!J10037,'EDC Component Dictionary'!$B$5:$B$37,0)), "Energy Supply")</f>
        <v>Energy Supply</v>
      </c>
      <c r="L10037" s="12">
        <v>9.9500000000000005E-2</v>
      </c>
      <c r="M10037" s="12"/>
    </row>
    <row r="10038" spans="1:13" x14ac:dyDescent="0.3">
      <c r="A10038" s="18">
        <v>10036</v>
      </c>
      <c r="B10038" s="18">
        <f t="shared" si="312"/>
        <v>2021</v>
      </c>
      <c r="C10038" s="17">
        <v>44440</v>
      </c>
      <c r="D10038" s="18" t="s">
        <v>130</v>
      </c>
      <c r="E10038" s="18" t="s">
        <v>95</v>
      </c>
      <c r="F10038" s="18" t="str">
        <f t="shared" si="313"/>
        <v>Eversource_WMA-Lenox Muni Agg Rate-44440</v>
      </c>
      <c r="G10038" s="11" t="s">
        <v>131</v>
      </c>
      <c r="H10038" s="11" t="s">
        <v>54</v>
      </c>
      <c r="I10038" s="11" t="s">
        <v>99</v>
      </c>
      <c r="J10038" s="11" t="s">
        <v>219</v>
      </c>
      <c r="K10038" s="11" t="str">
        <f>IFERROR(INDEX('EDC Component Dictionary'!$C$5:$C$37,MATCH('Rates Database'!J10038,'EDC Component Dictionary'!$B$5:$B$37,0)), "Energy Supply")</f>
        <v>Energy Supply</v>
      </c>
      <c r="L10038" s="12">
        <v>9.9500000000000005E-2</v>
      </c>
      <c r="M10038" s="12"/>
    </row>
    <row r="10039" spans="1:13" x14ac:dyDescent="0.3">
      <c r="A10039" s="18">
        <v>10037</v>
      </c>
      <c r="B10039" s="18">
        <f t="shared" si="312"/>
        <v>2021</v>
      </c>
      <c r="C10039" s="17">
        <v>44440</v>
      </c>
      <c r="D10039" s="18" t="s">
        <v>130</v>
      </c>
      <c r="E10039" s="18" t="s">
        <v>164</v>
      </c>
      <c r="F10039" s="18" t="str">
        <f t="shared" si="313"/>
        <v>National Grid-Monterey Muni Agg Rate-44440</v>
      </c>
      <c r="G10039" s="11" t="s">
        <v>131</v>
      </c>
      <c r="H10039" s="11" t="s">
        <v>54</v>
      </c>
      <c r="I10039" s="11" t="s">
        <v>99</v>
      </c>
      <c r="J10039" s="11" t="s">
        <v>220</v>
      </c>
      <c r="K10039" s="11" t="str">
        <f>IFERROR(INDEX('EDC Component Dictionary'!$C$5:$C$37,MATCH('Rates Database'!J10039,'EDC Component Dictionary'!$B$5:$B$37,0)), "Energy Supply")</f>
        <v>Energy Supply</v>
      </c>
      <c r="L10039" s="12">
        <v>9.9500000000000005E-2</v>
      </c>
      <c r="M10039" s="12"/>
    </row>
    <row r="10040" spans="1:13" x14ac:dyDescent="0.3">
      <c r="A10040" s="18">
        <v>10038</v>
      </c>
      <c r="B10040" s="18">
        <f t="shared" si="312"/>
        <v>2021</v>
      </c>
      <c r="C10040" s="17">
        <v>44440</v>
      </c>
      <c r="D10040" s="18" t="s">
        <v>130</v>
      </c>
      <c r="E10040" s="18" t="s">
        <v>164</v>
      </c>
      <c r="F10040" s="18" t="str">
        <f t="shared" si="313"/>
        <v>National Grid-New Marlborough Muni Agg Rate-44440</v>
      </c>
      <c r="G10040" s="11" t="s">
        <v>131</v>
      </c>
      <c r="H10040" s="11" t="s">
        <v>54</v>
      </c>
      <c r="I10040" s="11" t="s">
        <v>99</v>
      </c>
      <c r="J10040" s="11" t="s">
        <v>221</v>
      </c>
      <c r="K10040" s="11" t="str">
        <f>IFERROR(INDEX('EDC Component Dictionary'!$C$5:$C$37,MATCH('Rates Database'!J10040,'EDC Component Dictionary'!$B$5:$B$37,0)), "Energy Supply")</f>
        <v>Energy Supply</v>
      </c>
      <c r="L10040" s="12">
        <v>9.9500000000000005E-2</v>
      </c>
      <c r="M10040" s="12"/>
    </row>
    <row r="10041" spans="1:13" x14ac:dyDescent="0.3">
      <c r="A10041" s="18">
        <v>10039</v>
      </c>
      <c r="B10041" s="18">
        <f t="shared" si="312"/>
        <v>2021</v>
      </c>
      <c r="C10041" s="17">
        <v>44440</v>
      </c>
      <c r="D10041" s="18" t="s">
        <v>130</v>
      </c>
      <c r="E10041" s="18" t="s">
        <v>164</v>
      </c>
      <c r="F10041" s="18" t="str">
        <f t="shared" si="313"/>
        <v>National Grid-North Adams Muni Agg Rate-44440</v>
      </c>
      <c r="G10041" s="11" t="s">
        <v>131</v>
      </c>
      <c r="H10041" s="11" t="s">
        <v>54</v>
      </c>
      <c r="I10041" s="11" t="s">
        <v>99</v>
      </c>
      <c r="J10041" s="11" t="s">
        <v>222</v>
      </c>
      <c r="K10041" s="11" t="str">
        <f>IFERROR(INDEX('EDC Component Dictionary'!$C$5:$C$37,MATCH('Rates Database'!J10041,'EDC Component Dictionary'!$B$5:$B$37,0)), "Energy Supply")</f>
        <v>Energy Supply</v>
      </c>
      <c r="L10041" s="12">
        <v>9.9500000000000005E-2</v>
      </c>
      <c r="M10041" s="12"/>
    </row>
    <row r="10042" spans="1:13" x14ac:dyDescent="0.3">
      <c r="A10042" s="18">
        <v>10040</v>
      </c>
      <c r="B10042" s="18">
        <f t="shared" si="312"/>
        <v>2021</v>
      </c>
      <c r="C10042" s="17">
        <v>44440</v>
      </c>
      <c r="D10042" s="18" t="s">
        <v>130</v>
      </c>
      <c r="E10042" s="18" t="s">
        <v>164</v>
      </c>
      <c r="F10042" s="18" t="str">
        <f t="shared" si="313"/>
        <v>National Grid-Sheffield Muni Agg Rate-44440</v>
      </c>
      <c r="G10042" s="11" t="s">
        <v>131</v>
      </c>
      <c r="H10042" s="11" t="s">
        <v>54</v>
      </c>
      <c r="I10042" s="11" t="s">
        <v>99</v>
      </c>
      <c r="J10042" s="11" t="s">
        <v>223</v>
      </c>
      <c r="K10042" s="11" t="str">
        <f>IFERROR(INDEX('EDC Component Dictionary'!$C$5:$C$37,MATCH('Rates Database'!J10042,'EDC Component Dictionary'!$B$5:$B$37,0)), "Energy Supply")</f>
        <v>Energy Supply</v>
      </c>
      <c r="L10042" s="12">
        <v>9.9500000000000005E-2</v>
      </c>
      <c r="M10042" s="12"/>
    </row>
    <row r="10043" spans="1:13" x14ac:dyDescent="0.3">
      <c r="A10043" s="18">
        <v>10041</v>
      </c>
      <c r="B10043" s="18">
        <f t="shared" si="312"/>
        <v>2021</v>
      </c>
      <c r="C10043" s="17">
        <v>44440</v>
      </c>
      <c r="D10043" s="18" t="s">
        <v>130</v>
      </c>
      <c r="E10043" s="18" t="s">
        <v>164</v>
      </c>
      <c r="F10043" s="18" t="str">
        <f t="shared" si="313"/>
        <v>National Grid-West Stockbridge Muni Agg Rate-44440</v>
      </c>
      <c r="G10043" s="11" t="s">
        <v>131</v>
      </c>
      <c r="H10043" s="11" t="s">
        <v>54</v>
      </c>
      <c r="I10043" s="11" t="s">
        <v>99</v>
      </c>
      <c r="J10043" s="11" t="s">
        <v>224</v>
      </c>
      <c r="K10043" s="11" t="str">
        <f>IFERROR(INDEX('EDC Component Dictionary'!$C$5:$C$37,MATCH('Rates Database'!J10043,'EDC Component Dictionary'!$B$5:$B$37,0)), "Energy Supply")</f>
        <v>Energy Supply</v>
      </c>
      <c r="L10043" s="12">
        <v>9.9500000000000005E-2</v>
      </c>
      <c r="M10043" s="12"/>
    </row>
    <row r="10044" spans="1:13" x14ac:dyDescent="0.3">
      <c r="A10044" s="18">
        <v>10042</v>
      </c>
      <c r="B10044" s="18">
        <f t="shared" si="312"/>
        <v>2021</v>
      </c>
      <c r="C10044" s="17">
        <v>44440</v>
      </c>
      <c r="D10044" s="18" t="s">
        <v>130</v>
      </c>
      <c r="E10044" s="18" t="s">
        <v>164</v>
      </c>
      <c r="F10044" s="18" t="str">
        <f t="shared" si="313"/>
        <v>National Grid-Lancaster Muni Agg Rate-44440</v>
      </c>
      <c r="G10044" s="11" t="s">
        <v>131</v>
      </c>
      <c r="H10044" s="11" t="s">
        <v>54</v>
      </c>
      <c r="I10044" s="11" t="s">
        <v>99</v>
      </c>
      <c r="J10044" s="11" t="s">
        <v>260</v>
      </c>
      <c r="K10044" s="11" t="str">
        <f>IFERROR(INDEX('EDC Component Dictionary'!$C$5:$C$37,MATCH('Rates Database'!J10044,'EDC Component Dictionary'!$B$5:$B$37,0)), "Energy Supply")</f>
        <v>Energy Supply</v>
      </c>
      <c r="L10044" s="12">
        <v>9.9779999999999994E-2</v>
      </c>
      <c r="M10044" s="12"/>
    </row>
    <row r="10045" spans="1:13" x14ac:dyDescent="0.3">
      <c r="A10045" s="18">
        <v>10043</v>
      </c>
      <c r="B10045" s="18">
        <f t="shared" si="312"/>
        <v>2021</v>
      </c>
      <c r="C10045" s="17">
        <v>44440</v>
      </c>
      <c r="D10045" s="18" t="s">
        <v>130</v>
      </c>
      <c r="E10045" s="18" t="s">
        <v>164</v>
      </c>
      <c r="F10045" s="18" t="str">
        <f t="shared" si="313"/>
        <v>National Grid-Chelmsford Muni Agg Rate-44440</v>
      </c>
      <c r="G10045" s="11" t="s">
        <v>131</v>
      </c>
      <c r="H10045" s="11" t="s">
        <v>54</v>
      </c>
      <c r="I10045" s="11" t="s">
        <v>99</v>
      </c>
      <c r="J10045" s="11" t="s">
        <v>173</v>
      </c>
      <c r="K10045" s="11" t="str">
        <f>IFERROR(INDEX('EDC Component Dictionary'!$C$5:$C$37,MATCH('Rates Database'!J10045,'EDC Component Dictionary'!$B$5:$B$37,0)), "Energy Supply")</f>
        <v>Energy Supply</v>
      </c>
      <c r="L10045" s="12">
        <v>0.10068000000000001</v>
      </c>
      <c r="M10045" s="12"/>
    </row>
    <row r="10046" spans="1:13" x14ac:dyDescent="0.3">
      <c r="A10046" s="18">
        <v>10044</v>
      </c>
      <c r="B10046" s="18">
        <f t="shared" si="312"/>
        <v>2021</v>
      </c>
      <c r="C10046" s="17">
        <v>44440</v>
      </c>
      <c r="D10046" s="18" t="s">
        <v>130</v>
      </c>
      <c r="E10046" s="18" t="s">
        <v>95</v>
      </c>
      <c r="F10046" s="18" t="str">
        <f t="shared" si="313"/>
        <v>Eversource_WMA-Leverett Muni Agg Rate-44440</v>
      </c>
      <c r="G10046" s="11" t="s">
        <v>131</v>
      </c>
      <c r="H10046" s="11" t="s">
        <v>54</v>
      </c>
      <c r="I10046" s="11" t="s">
        <v>99</v>
      </c>
      <c r="J10046" s="11" t="s">
        <v>265</v>
      </c>
      <c r="K10046" s="11" t="str">
        <f>IFERROR(INDEX('EDC Component Dictionary'!$C$5:$C$37,MATCH('Rates Database'!J10046,'EDC Component Dictionary'!$B$5:$B$37,0)), "Energy Supply")</f>
        <v>Energy Supply</v>
      </c>
      <c r="L10046" s="12">
        <v>0.10133</v>
      </c>
      <c r="M10046" s="12"/>
    </row>
    <row r="10047" spans="1:13" x14ac:dyDescent="0.3">
      <c r="A10047" s="18">
        <v>10045</v>
      </c>
      <c r="B10047" s="18">
        <f t="shared" si="312"/>
        <v>2021</v>
      </c>
      <c r="C10047" s="17">
        <v>44440</v>
      </c>
      <c r="D10047" s="18" t="s">
        <v>130</v>
      </c>
      <c r="E10047" s="18" t="s">
        <v>95</v>
      </c>
      <c r="F10047" s="18" t="str">
        <f t="shared" si="313"/>
        <v>Eversource_WMA-Hadley Muni Agg Rate-44440</v>
      </c>
      <c r="G10047" s="11" t="s">
        <v>131</v>
      </c>
      <c r="H10047" s="11" t="s">
        <v>54</v>
      </c>
      <c r="I10047" s="11" t="s">
        <v>99</v>
      </c>
      <c r="J10047" s="11" t="s">
        <v>277</v>
      </c>
      <c r="K10047" s="11" t="str">
        <f>IFERROR(INDEX('EDC Component Dictionary'!$C$5:$C$37,MATCH('Rates Database'!J10047,'EDC Component Dictionary'!$B$5:$B$37,0)), "Energy Supply")</f>
        <v>Energy Supply</v>
      </c>
      <c r="L10047" s="12">
        <v>0.10076</v>
      </c>
      <c r="M10047" s="12"/>
    </row>
    <row r="10048" spans="1:13" x14ac:dyDescent="0.3">
      <c r="A10048" s="18">
        <v>10046</v>
      </c>
      <c r="B10048" s="18">
        <f t="shared" si="312"/>
        <v>2021</v>
      </c>
      <c r="C10048" s="17">
        <v>44440</v>
      </c>
      <c r="D10048" s="18" t="s">
        <v>130</v>
      </c>
      <c r="E10048" s="18" t="s">
        <v>95</v>
      </c>
      <c r="F10048" s="18" t="str">
        <f t="shared" si="313"/>
        <v>Eversource_WMA-Sandisfield Muni Agg Rate-44440</v>
      </c>
      <c r="G10048" s="11" t="s">
        <v>131</v>
      </c>
      <c r="H10048" s="11" t="s">
        <v>54</v>
      </c>
      <c r="I10048" s="11" t="s">
        <v>99</v>
      </c>
      <c r="J10048" s="11" t="s">
        <v>253</v>
      </c>
      <c r="K10048" s="11" t="str">
        <f>IFERROR(INDEX('EDC Component Dictionary'!$C$5:$C$37,MATCH('Rates Database'!J10048,'EDC Component Dictionary'!$B$5:$B$37,0)), "Energy Supply")</f>
        <v>Energy Supply</v>
      </c>
      <c r="L10048" s="12">
        <v>0.10119</v>
      </c>
      <c r="M10048" s="12"/>
    </row>
    <row r="10049" spans="1:13" x14ac:dyDescent="0.3">
      <c r="A10049" s="18">
        <v>10047</v>
      </c>
      <c r="B10049" s="18">
        <f t="shared" si="312"/>
        <v>2021</v>
      </c>
      <c r="C10049" s="17">
        <v>44440</v>
      </c>
      <c r="D10049" s="18" t="s">
        <v>130</v>
      </c>
      <c r="E10049" s="18" t="s">
        <v>164</v>
      </c>
      <c r="F10049" s="18" t="str">
        <f t="shared" si="313"/>
        <v>National Grid-Great Barrington Muni Agg Rate-44440</v>
      </c>
      <c r="G10049" s="11" t="s">
        <v>131</v>
      </c>
      <c r="H10049" s="11" t="s">
        <v>54</v>
      </c>
      <c r="I10049" s="11" t="s">
        <v>99</v>
      </c>
      <c r="J10049" s="11" t="s">
        <v>245</v>
      </c>
      <c r="K10049" s="11" t="str">
        <f>IFERROR(INDEX('EDC Component Dictionary'!$C$5:$C$37,MATCH('Rates Database'!J10049,'EDC Component Dictionary'!$B$5:$B$37,0)), "Energy Supply")</f>
        <v>Energy Supply</v>
      </c>
      <c r="L10049" s="12">
        <v>0.10126</v>
      </c>
      <c r="M10049" s="12"/>
    </row>
    <row r="10050" spans="1:13" x14ac:dyDescent="0.3">
      <c r="A10050" s="18">
        <v>10048</v>
      </c>
      <c r="B10050" s="18">
        <f t="shared" si="312"/>
        <v>2021</v>
      </c>
      <c r="C10050" s="17">
        <v>44440</v>
      </c>
      <c r="D10050" s="18" t="s">
        <v>130</v>
      </c>
      <c r="E10050" s="18" t="s">
        <v>163</v>
      </c>
      <c r="F10050" s="18" t="str">
        <f t="shared" si="313"/>
        <v>Eversource_EMA-Plympton Muni Agg Rate-44440</v>
      </c>
      <c r="G10050" s="11" t="s">
        <v>131</v>
      </c>
      <c r="H10050" s="11" t="s">
        <v>54</v>
      </c>
      <c r="I10050" s="11" t="s">
        <v>99</v>
      </c>
      <c r="J10050" s="11" t="s">
        <v>240</v>
      </c>
      <c r="K10050" s="11" t="str">
        <f>IFERROR(INDEX('EDC Component Dictionary'!$C$5:$C$37,MATCH('Rates Database'!J10050,'EDC Component Dictionary'!$B$5:$B$37,0)), "Energy Supply")</f>
        <v>Energy Supply</v>
      </c>
      <c r="L10050" s="12">
        <v>0.10138999999999999</v>
      </c>
      <c r="M10050" s="12"/>
    </row>
    <row r="10051" spans="1:13" x14ac:dyDescent="0.3">
      <c r="A10051" s="18">
        <v>10049</v>
      </c>
      <c r="B10051" s="18">
        <f t="shared" ref="B10051:B10114" si="314">YEAR(C10051)</f>
        <v>2021</v>
      </c>
      <c r="C10051" s="17">
        <v>44440</v>
      </c>
      <c r="D10051" s="18" t="s">
        <v>130</v>
      </c>
      <c r="E10051" s="18" t="s">
        <v>163</v>
      </c>
      <c r="F10051" s="18" t="str">
        <f t="shared" si="313"/>
        <v>Eversource_EMA-Cambridge Muni Agg Rate-44440</v>
      </c>
      <c r="G10051" s="11" t="s">
        <v>131</v>
      </c>
      <c r="H10051" s="11" t="s">
        <v>54</v>
      </c>
      <c r="I10051" s="11" t="s">
        <v>99</v>
      </c>
      <c r="J10051" s="11" t="s">
        <v>210</v>
      </c>
      <c r="K10051" s="11" t="str">
        <f>IFERROR(INDEX('EDC Component Dictionary'!$C$5:$C$37,MATCH('Rates Database'!J10051,'EDC Component Dictionary'!$B$5:$B$37,0)), "Energy Supply")</f>
        <v>Energy Supply</v>
      </c>
      <c r="L10051" s="12">
        <v>0.10345</v>
      </c>
      <c r="M10051" s="12"/>
    </row>
    <row r="10052" spans="1:13" x14ac:dyDescent="0.3">
      <c r="A10052" s="18">
        <v>10050</v>
      </c>
      <c r="B10052" s="18">
        <f t="shared" si="314"/>
        <v>2021</v>
      </c>
      <c r="C10052" s="17">
        <v>44440</v>
      </c>
      <c r="D10052" s="18" t="s">
        <v>130</v>
      </c>
      <c r="E10052" s="18" t="s">
        <v>164</v>
      </c>
      <c r="F10052" s="18" t="str">
        <f t="shared" ref="F10052:F10115" si="315">_xlfn.CONCAT(E10052,"-",J10052,"-",C10052)</f>
        <v>National Grid-Williamsburg Muni Agg Rate-44440</v>
      </c>
      <c r="G10052" s="11" t="s">
        <v>131</v>
      </c>
      <c r="H10052" s="11" t="s">
        <v>54</v>
      </c>
      <c r="I10052" s="11" t="s">
        <v>99</v>
      </c>
      <c r="J10052" s="11" t="s">
        <v>249</v>
      </c>
      <c r="K10052" s="11" t="str">
        <f>IFERROR(INDEX('EDC Component Dictionary'!$C$5:$C$37,MATCH('Rates Database'!J10052,'EDC Component Dictionary'!$B$5:$B$37,0)), "Energy Supply")</f>
        <v>Energy Supply</v>
      </c>
      <c r="L10052" s="12">
        <v>0.10249</v>
      </c>
      <c r="M10052" s="12"/>
    </row>
    <row r="10053" spans="1:13" x14ac:dyDescent="0.3">
      <c r="A10053" s="18">
        <v>10051</v>
      </c>
      <c r="B10053" s="18">
        <f t="shared" si="314"/>
        <v>2021</v>
      </c>
      <c r="C10053" s="17">
        <v>44440</v>
      </c>
      <c r="D10053" s="18" t="s">
        <v>130</v>
      </c>
      <c r="E10053" s="18" t="s">
        <v>164</v>
      </c>
      <c r="F10053" s="18" t="str">
        <f t="shared" si="315"/>
        <v>National Grid-Easton Muni Agg Rate-44440</v>
      </c>
      <c r="G10053" s="11" t="s">
        <v>131</v>
      </c>
      <c r="H10053" s="11" t="s">
        <v>54</v>
      </c>
      <c r="I10053" s="11" t="s">
        <v>99</v>
      </c>
      <c r="J10053" s="11" t="s">
        <v>294</v>
      </c>
      <c r="K10053" s="11" t="str">
        <f>IFERROR(INDEX('EDC Component Dictionary'!$C$5:$C$37,MATCH('Rates Database'!J10053,'EDC Component Dictionary'!$B$5:$B$37,0)), "Energy Supply")</f>
        <v>Energy Supply</v>
      </c>
      <c r="L10053" s="12">
        <v>0.10287</v>
      </c>
      <c r="M10053" s="12"/>
    </row>
    <row r="10054" spans="1:13" x14ac:dyDescent="0.3">
      <c r="A10054" s="18">
        <v>10052</v>
      </c>
      <c r="B10054" s="18">
        <f t="shared" si="314"/>
        <v>2021</v>
      </c>
      <c r="C10054" s="17">
        <v>44440</v>
      </c>
      <c r="D10054" s="18" t="s">
        <v>130</v>
      </c>
      <c r="E10054" s="18" t="s">
        <v>95</v>
      </c>
      <c r="F10054" s="18" t="str">
        <f t="shared" si="315"/>
        <v>Eversource_WMA-Conway Muni Agg Rate-44440</v>
      </c>
      <c r="G10054" s="11" t="s">
        <v>131</v>
      </c>
      <c r="H10054" s="11" t="s">
        <v>54</v>
      </c>
      <c r="I10054" s="11" t="s">
        <v>99</v>
      </c>
      <c r="J10054" s="11" t="s">
        <v>288</v>
      </c>
      <c r="K10054" s="11" t="str">
        <f>IFERROR(INDEX('EDC Component Dictionary'!$C$5:$C$37,MATCH('Rates Database'!J10054,'EDC Component Dictionary'!$B$5:$B$37,0)), "Energy Supply")</f>
        <v>Energy Supply</v>
      </c>
      <c r="L10054" s="12">
        <v>0.10276</v>
      </c>
      <c r="M10054" s="12"/>
    </row>
    <row r="10055" spans="1:13" x14ac:dyDescent="0.3">
      <c r="A10055" s="18">
        <v>10053</v>
      </c>
      <c r="B10055" s="18">
        <f t="shared" si="314"/>
        <v>2021</v>
      </c>
      <c r="C10055" s="17">
        <v>44440</v>
      </c>
      <c r="D10055" s="18" t="s">
        <v>130</v>
      </c>
      <c r="E10055" s="18" t="s">
        <v>95</v>
      </c>
      <c r="F10055" s="18" t="str">
        <f t="shared" si="315"/>
        <v>Eversource_WMA-Gill Muni Agg Rate-44440</v>
      </c>
      <c r="G10055" s="11" t="s">
        <v>131</v>
      </c>
      <c r="H10055" s="11" t="s">
        <v>54</v>
      </c>
      <c r="I10055" s="11" t="s">
        <v>99</v>
      </c>
      <c r="J10055" s="11" t="s">
        <v>293</v>
      </c>
      <c r="K10055" s="11" t="str">
        <f>IFERROR(INDEX('EDC Component Dictionary'!$C$5:$C$37,MATCH('Rates Database'!J10055,'EDC Component Dictionary'!$B$5:$B$37,0)), "Energy Supply")</f>
        <v>Energy Supply</v>
      </c>
      <c r="L10055" s="12">
        <v>0.10276</v>
      </c>
      <c r="M10055" s="12"/>
    </row>
    <row r="10056" spans="1:13" x14ac:dyDescent="0.3">
      <c r="A10056" s="18">
        <v>10054</v>
      </c>
      <c r="B10056" s="18">
        <f t="shared" si="314"/>
        <v>2021</v>
      </c>
      <c r="C10056" s="17">
        <v>44440</v>
      </c>
      <c r="D10056" s="18" t="s">
        <v>130</v>
      </c>
      <c r="E10056" s="18" t="s">
        <v>95</v>
      </c>
      <c r="F10056" s="18" t="str">
        <f t="shared" si="315"/>
        <v>Eversource_WMA-Sunderland Muni Agg Rate-44440</v>
      </c>
      <c r="G10056" s="11" t="s">
        <v>131</v>
      </c>
      <c r="H10056" s="11" t="s">
        <v>54</v>
      </c>
      <c r="I10056" s="11" t="s">
        <v>99</v>
      </c>
      <c r="J10056" s="11" t="s">
        <v>292</v>
      </c>
      <c r="K10056" s="11" t="str">
        <f>IFERROR(INDEX('EDC Component Dictionary'!$C$5:$C$37,MATCH('Rates Database'!J10056,'EDC Component Dictionary'!$B$5:$B$37,0)), "Energy Supply")</f>
        <v>Energy Supply</v>
      </c>
      <c r="L10056" s="12">
        <v>0.10290000000000001</v>
      </c>
      <c r="M10056" s="12"/>
    </row>
    <row r="10057" spans="1:13" x14ac:dyDescent="0.3">
      <c r="A10057" s="18">
        <v>10055</v>
      </c>
      <c r="B10057" s="18">
        <f t="shared" si="314"/>
        <v>2021</v>
      </c>
      <c r="C10057" s="17">
        <v>44440</v>
      </c>
      <c r="D10057" s="18" t="s">
        <v>130</v>
      </c>
      <c r="E10057" s="18" t="s">
        <v>164</v>
      </c>
      <c r="F10057" s="18" t="str">
        <f t="shared" si="315"/>
        <v>National Grid-Winchendon Muni Agg Rate-44440</v>
      </c>
      <c r="G10057" s="11" t="s">
        <v>131</v>
      </c>
      <c r="H10057" s="11" t="s">
        <v>54</v>
      </c>
      <c r="I10057" s="11" t="s">
        <v>99</v>
      </c>
      <c r="J10057" s="11" t="s">
        <v>181</v>
      </c>
      <c r="K10057" s="11" t="str">
        <f>IFERROR(INDEX('EDC Component Dictionary'!$C$5:$C$37,MATCH('Rates Database'!J10057,'EDC Component Dictionary'!$B$5:$B$37,0)), "Energy Supply")</f>
        <v>Energy Supply</v>
      </c>
      <c r="L10057" s="12">
        <v>0.10304000000000001</v>
      </c>
      <c r="M10057" s="12"/>
    </row>
    <row r="10058" spans="1:13" x14ac:dyDescent="0.3">
      <c r="A10058" s="18">
        <v>10056</v>
      </c>
      <c r="B10058" s="18">
        <f t="shared" si="314"/>
        <v>2021</v>
      </c>
      <c r="C10058" s="17">
        <v>44440</v>
      </c>
      <c r="D10058" s="18" t="s">
        <v>130</v>
      </c>
      <c r="E10058" s="18" t="s">
        <v>164</v>
      </c>
      <c r="F10058" s="18" t="str">
        <f t="shared" si="315"/>
        <v>National Grid-Charlton Muni Agg Rate-44440</v>
      </c>
      <c r="G10058" s="11" t="s">
        <v>131</v>
      </c>
      <c r="H10058" s="11" t="s">
        <v>54</v>
      </c>
      <c r="I10058" s="11" t="s">
        <v>99</v>
      </c>
      <c r="J10058" s="11" t="s">
        <v>188</v>
      </c>
      <c r="K10058" s="11" t="str">
        <f>IFERROR(INDEX('EDC Component Dictionary'!$C$5:$C$37,MATCH('Rates Database'!J10058,'EDC Component Dictionary'!$B$5:$B$37,0)), "Energy Supply")</f>
        <v>Energy Supply</v>
      </c>
      <c r="L10058" s="12">
        <v>0.10313</v>
      </c>
      <c r="M10058" s="12"/>
    </row>
    <row r="10059" spans="1:13" x14ac:dyDescent="0.3">
      <c r="A10059" s="18">
        <v>10057</v>
      </c>
      <c r="B10059" s="18">
        <f t="shared" si="314"/>
        <v>2021</v>
      </c>
      <c r="C10059" s="17">
        <v>44440</v>
      </c>
      <c r="D10059" s="18" t="s">
        <v>130</v>
      </c>
      <c r="E10059" s="18" t="s">
        <v>164</v>
      </c>
      <c r="F10059" s="18" t="str">
        <f t="shared" si="315"/>
        <v>National Grid-Millbury Muni Agg Rate-44440</v>
      </c>
      <c r="G10059" s="11" t="s">
        <v>131</v>
      </c>
      <c r="H10059" s="11" t="s">
        <v>54</v>
      </c>
      <c r="I10059" s="11" t="s">
        <v>99</v>
      </c>
      <c r="J10059" s="11" t="s">
        <v>198</v>
      </c>
      <c r="K10059" s="11" t="str">
        <f>IFERROR(INDEX('EDC Component Dictionary'!$C$5:$C$37,MATCH('Rates Database'!J10059,'EDC Component Dictionary'!$B$5:$B$37,0)), "Energy Supply")</f>
        <v>Energy Supply</v>
      </c>
      <c r="L10059" s="12">
        <v>0.10316</v>
      </c>
      <c r="M10059" s="12"/>
    </row>
    <row r="10060" spans="1:13" x14ac:dyDescent="0.3">
      <c r="A10060" s="18">
        <v>10058</v>
      </c>
      <c r="B10060" s="18">
        <f t="shared" si="314"/>
        <v>2021</v>
      </c>
      <c r="C10060" s="17">
        <v>44440</v>
      </c>
      <c r="D10060" s="18" t="s">
        <v>130</v>
      </c>
      <c r="E10060" s="18" t="s">
        <v>164</v>
      </c>
      <c r="F10060" s="18" t="str">
        <f t="shared" si="315"/>
        <v>National Grid-Oxford Muni Agg Rate-44440</v>
      </c>
      <c r="G10060" s="11" t="s">
        <v>131</v>
      </c>
      <c r="H10060" s="11" t="s">
        <v>54</v>
      </c>
      <c r="I10060" s="11" t="s">
        <v>99</v>
      </c>
      <c r="J10060" s="11" t="s">
        <v>202</v>
      </c>
      <c r="K10060" s="11" t="str">
        <f>IFERROR(INDEX('EDC Component Dictionary'!$C$5:$C$37,MATCH('Rates Database'!J10060,'EDC Component Dictionary'!$B$5:$B$37,0)), "Energy Supply")</f>
        <v>Energy Supply</v>
      </c>
      <c r="L10060" s="12">
        <v>0.10317</v>
      </c>
      <c r="M10060" s="12"/>
    </row>
    <row r="10061" spans="1:13" x14ac:dyDescent="0.3">
      <c r="A10061" s="18">
        <v>10059</v>
      </c>
      <c r="B10061" s="18">
        <f t="shared" si="314"/>
        <v>2021</v>
      </c>
      <c r="C10061" s="17">
        <v>44440</v>
      </c>
      <c r="D10061" s="18" t="s">
        <v>130</v>
      </c>
      <c r="E10061" s="18" t="s">
        <v>163</v>
      </c>
      <c r="F10061" s="18" t="str">
        <f t="shared" si="315"/>
        <v>Eversource_EMA-Holliston Muni Agg Rate-44440</v>
      </c>
      <c r="G10061" s="11" t="s">
        <v>131</v>
      </c>
      <c r="H10061" s="11" t="s">
        <v>54</v>
      </c>
      <c r="I10061" s="11" t="s">
        <v>99</v>
      </c>
      <c r="J10061" s="11" t="s">
        <v>246</v>
      </c>
      <c r="K10061" s="11" t="str">
        <f>IFERROR(INDEX('EDC Component Dictionary'!$C$5:$C$37,MATCH('Rates Database'!J10061,'EDC Component Dictionary'!$B$5:$B$37,0)), "Energy Supply")</f>
        <v>Energy Supply</v>
      </c>
      <c r="L10061" s="12">
        <v>0.10331</v>
      </c>
      <c r="M10061" s="12"/>
    </row>
    <row r="10062" spans="1:13" x14ac:dyDescent="0.3">
      <c r="A10062" s="18">
        <v>10060</v>
      </c>
      <c r="B10062" s="18">
        <f t="shared" si="314"/>
        <v>2021</v>
      </c>
      <c r="C10062" s="17">
        <v>44440</v>
      </c>
      <c r="D10062" s="18" t="s">
        <v>130</v>
      </c>
      <c r="E10062" s="18" t="s">
        <v>164</v>
      </c>
      <c r="F10062" s="18" t="str">
        <f t="shared" si="315"/>
        <v>National Grid-Auburn Muni Agg Rate-44440</v>
      </c>
      <c r="G10062" s="11" t="s">
        <v>131</v>
      </c>
      <c r="H10062" s="11" t="s">
        <v>54</v>
      </c>
      <c r="I10062" s="11" t="s">
        <v>99</v>
      </c>
      <c r="J10062" s="11" t="s">
        <v>258</v>
      </c>
      <c r="K10062" s="11" t="str">
        <f>IFERROR(INDEX('EDC Component Dictionary'!$C$5:$C$37,MATCH('Rates Database'!J10062,'EDC Component Dictionary'!$B$5:$B$37,0)), "Energy Supply")</f>
        <v>Energy Supply</v>
      </c>
      <c r="L10062" s="12">
        <v>0.10353999999999999</v>
      </c>
      <c r="M10062" s="12"/>
    </row>
    <row r="10063" spans="1:13" x14ac:dyDescent="0.3">
      <c r="A10063" s="18">
        <v>10061</v>
      </c>
      <c r="B10063" s="18">
        <f t="shared" si="314"/>
        <v>2021</v>
      </c>
      <c r="C10063" s="17">
        <v>44440</v>
      </c>
      <c r="D10063" s="18" t="s">
        <v>130</v>
      </c>
      <c r="E10063" s="18" t="s">
        <v>163</v>
      </c>
      <c r="F10063" s="18" t="str">
        <f t="shared" si="315"/>
        <v>Eversource_EMA-Stoneham Muni Agg Rate-44440</v>
      </c>
      <c r="G10063" s="11" t="s">
        <v>131</v>
      </c>
      <c r="H10063" s="11" t="s">
        <v>54</v>
      </c>
      <c r="I10063" s="11" t="s">
        <v>99</v>
      </c>
      <c r="J10063" s="11" t="s">
        <v>267</v>
      </c>
      <c r="K10063" s="11" t="str">
        <f>IFERROR(INDEX('EDC Component Dictionary'!$C$5:$C$37,MATCH('Rates Database'!J10063,'EDC Component Dictionary'!$B$5:$B$37,0)), "Energy Supply")</f>
        <v>Energy Supply</v>
      </c>
      <c r="L10063" s="12">
        <v>0.10372000000000001</v>
      </c>
      <c r="M10063" s="12"/>
    </row>
    <row r="10064" spans="1:13" x14ac:dyDescent="0.3">
      <c r="A10064" s="18">
        <v>10062</v>
      </c>
      <c r="B10064" s="18">
        <f t="shared" si="314"/>
        <v>2021</v>
      </c>
      <c r="C10064" s="17">
        <v>44440</v>
      </c>
      <c r="D10064" s="18" t="s">
        <v>130</v>
      </c>
      <c r="E10064" s="18" t="s">
        <v>164</v>
      </c>
      <c r="F10064" s="18" t="str">
        <f t="shared" si="315"/>
        <v>National Grid-Foxborough Muni Agg Rate-44440</v>
      </c>
      <c r="G10064" s="11" t="s">
        <v>131</v>
      </c>
      <c r="H10064" s="11" t="s">
        <v>54</v>
      </c>
      <c r="I10064" s="11" t="s">
        <v>99</v>
      </c>
      <c r="J10064" s="11" t="s">
        <v>256</v>
      </c>
      <c r="K10064" s="11" t="str">
        <f>IFERROR(INDEX('EDC Component Dictionary'!$C$5:$C$37,MATCH('Rates Database'!J10064,'EDC Component Dictionary'!$B$5:$B$37,0)), "Energy Supply")</f>
        <v>Energy Supply</v>
      </c>
      <c r="L10064" s="12">
        <v>0.10374</v>
      </c>
      <c r="M10064" s="12"/>
    </row>
    <row r="10065" spans="1:13" x14ac:dyDescent="0.3">
      <c r="A10065" s="18">
        <v>10063</v>
      </c>
      <c r="B10065" s="18">
        <f t="shared" si="314"/>
        <v>2021</v>
      </c>
      <c r="C10065" s="17">
        <v>44440</v>
      </c>
      <c r="D10065" s="18" t="s">
        <v>130</v>
      </c>
      <c r="E10065" s="18" t="s">
        <v>164</v>
      </c>
      <c r="F10065" s="18" t="str">
        <f t="shared" si="315"/>
        <v>National Grid-Orange Muni Agg Rate-44440</v>
      </c>
      <c r="G10065" s="11" t="s">
        <v>131</v>
      </c>
      <c r="H10065" s="11" t="s">
        <v>54</v>
      </c>
      <c r="I10065" s="11" t="s">
        <v>99</v>
      </c>
      <c r="J10065" s="11" t="s">
        <v>182</v>
      </c>
      <c r="K10065" s="11" t="str">
        <f>IFERROR(INDEX('EDC Component Dictionary'!$C$5:$C$37,MATCH('Rates Database'!J10065,'EDC Component Dictionary'!$B$5:$B$37,0)), "Energy Supply")</f>
        <v>Energy Supply</v>
      </c>
      <c r="L10065" s="12">
        <v>0.10383000000000001</v>
      </c>
      <c r="M10065" s="12"/>
    </row>
    <row r="10066" spans="1:13" x14ac:dyDescent="0.3">
      <c r="A10066" s="18">
        <v>10064</v>
      </c>
      <c r="B10066" s="18">
        <f t="shared" si="314"/>
        <v>2021</v>
      </c>
      <c r="C10066" s="17">
        <v>44440</v>
      </c>
      <c r="D10066" s="18" t="s">
        <v>130</v>
      </c>
      <c r="E10066" s="18" t="s">
        <v>163</v>
      </c>
      <c r="F10066" s="18" t="str">
        <f t="shared" si="315"/>
        <v>Eversource_EMA-Ashland Muni Agg Rate-44440</v>
      </c>
      <c r="G10066" s="11" t="s">
        <v>131</v>
      </c>
      <c r="H10066" s="11" t="s">
        <v>54</v>
      </c>
      <c r="I10066" s="11" t="s">
        <v>99</v>
      </c>
      <c r="J10066" s="11" t="s">
        <v>234</v>
      </c>
      <c r="K10066" s="11" t="str">
        <f>IFERROR(INDEX('EDC Component Dictionary'!$C$5:$C$37,MATCH('Rates Database'!J10066,'EDC Component Dictionary'!$B$5:$B$37,0)), "Energy Supply")</f>
        <v>Energy Supply</v>
      </c>
      <c r="L10066" s="12">
        <v>0.10409</v>
      </c>
      <c r="M10066" s="12"/>
    </row>
    <row r="10067" spans="1:13" x14ac:dyDescent="0.3">
      <c r="A10067" s="18">
        <v>10065</v>
      </c>
      <c r="B10067" s="18">
        <f t="shared" si="314"/>
        <v>2021</v>
      </c>
      <c r="C10067" s="17">
        <v>44440</v>
      </c>
      <c r="D10067" s="18" t="s">
        <v>130</v>
      </c>
      <c r="E10067" s="18" t="s">
        <v>164</v>
      </c>
      <c r="F10067" s="18" t="str">
        <f t="shared" si="315"/>
        <v>National Grid-Westborough Muni Agg Rate-44440</v>
      </c>
      <c r="G10067" s="11" t="s">
        <v>131</v>
      </c>
      <c r="H10067" s="11" t="s">
        <v>54</v>
      </c>
      <c r="I10067" s="11" t="s">
        <v>99</v>
      </c>
      <c r="J10067" s="11" t="s">
        <v>172</v>
      </c>
      <c r="K10067" s="11" t="str">
        <f>IFERROR(INDEX('EDC Component Dictionary'!$C$5:$C$37,MATCH('Rates Database'!J10067,'EDC Component Dictionary'!$B$5:$B$37,0)), "Energy Supply")</f>
        <v>Energy Supply</v>
      </c>
      <c r="L10067" s="12">
        <v>0.10439</v>
      </c>
      <c r="M10067" s="12"/>
    </row>
    <row r="10068" spans="1:13" x14ac:dyDescent="0.3">
      <c r="A10068" s="18">
        <v>10066</v>
      </c>
      <c r="B10068" s="18">
        <f t="shared" si="314"/>
        <v>2021</v>
      </c>
      <c r="C10068" s="17">
        <v>44440</v>
      </c>
      <c r="D10068" s="18" t="s">
        <v>130</v>
      </c>
      <c r="E10068" s="18" t="s">
        <v>36</v>
      </c>
      <c r="F10068" s="18" t="str">
        <f t="shared" si="315"/>
        <v>Unitil-Ashby Muni Agg Rate-44440</v>
      </c>
      <c r="G10068" s="11" t="s">
        <v>131</v>
      </c>
      <c r="H10068" s="11" t="s">
        <v>54</v>
      </c>
      <c r="I10068" s="11" t="s">
        <v>99</v>
      </c>
      <c r="J10068" s="11" t="s">
        <v>235</v>
      </c>
      <c r="K10068" s="11" t="str">
        <f>IFERROR(INDEX('EDC Component Dictionary'!$C$5:$C$37,MATCH('Rates Database'!J10068,'EDC Component Dictionary'!$B$5:$B$37,0)), "Energy Supply")</f>
        <v>Energy Supply</v>
      </c>
      <c r="L10068" s="12">
        <v>0.10444000000000001</v>
      </c>
      <c r="M10068" s="12"/>
    </row>
    <row r="10069" spans="1:13" x14ac:dyDescent="0.3">
      <c r="A10069" s="18">
        <v>10067</v>
      </c>
      <c r="B10069" s="18">
        <f t="shared" si="314"/>
        <v>2021</v>
      </c>
      <c r="C10069" s="17">
        <v>44440</v>
      </c>
      <c r="D10069" s="18" t="s">
        <v>130</v>
      </c>
      <c r="E10069" s="18" t="s">
        <v>164</v>
      </c>
      <c r="F10069" s="18" t="str">
        <f t="shared" si="315"/>
        <v>National Grid-Leicester Muni Agg Rate-44440</v>
      </c>
      <c r="G10069" s="11" t="s">
        <v>131</v>
      </c>
      <c r="H10069" s="11" t="s">
        <v>54</v>
      </c>
      <c r="I10069" s="11" t="s">
        <v>99</v>
      </c>
      <c r="J10069" s="11" t="s">
        <v>305</v>
      </c>
      <c r="K10069" s="11" t="str">
        <f>IFERROR(INDEX('EDC Component Dictionary'!$C$5:$C$37,MATCH('Rates Database'!J10069,'EDC Component Dictionary'!$B$5:$B$37,0)), "Energy Supply")</f>
        <v>Energy Supply</v>
      </c>
      <c r="L10069" s="12">
        <v>0.10455</v>
      </c>
      <c r="M10069" s="12"/>
    </row>
    <row r="10070" spans="1:13" x14ac:dyDescent="0.3">
      <c r="A10070" s="18">
        <v>10068</v>
      </c>
      <c r="B10070" s="18">
        <f t="shared" si="314"/>
        <v>2021</v>
      </c>
      <c r="C10070" s="17">
        <v>44440</v>
      </c>
      <c r="D10070" s="18" t="s">
        <v>130</v>
      </c>
      <c r="E10070" s="18" t="s">
        <v>163</v>
      </c>
      <c r="F10070" s="18" t="str">
        <f t="shared" si="315"/>
        <v>Eversource_EMA-Acushnet Muni Agg Rate-44440</v>
      </c>
      <c r="G10070" s="11" t="s">
        <v>131</v>
      </c>
      <c r="H10070" s="11" t="s">
        <v>54</v>
      </c>
      <c r="I10070" s="11" t="s">
        <v>99</v>
      </c>
      <c r="J10070" s="11" t="s">
        <v>185</v>
      </c>
      <c r="K10070" s="11" t="str">
        <f>IFERROR(INDEX('EDC Component Dictionary'!$C$5:$C$37,MATCH('Rates Database'!J10070,'EDC Component Dictionary'!$B$5:$B$37,0)), "Energy Supply")</f>
        <v>Energy Supply</v>
      </c>
      <c r="L10070" s="12">
        <v>0.1047</v>
      </c>
      <c r="M10070" s="12"/>
    </row>
    <row r="10071" spans="1:13" x14ac:dyDescent="0.3">
      <c r="A10071" s="18">
        <v>10069</v>
      </c>
      <c r="B10071" s="18">
        <f t="shared" si="314"/>
        <v>2021</v>
      </c>
      <c r="C10071" s="17">
        <v>44440</v>
      </c>
      <c r="D10071" s="18" t="s">
        <v>130</v>
      </c>
      <c r="E10071" s="18" t="s">
        <v>164</v>
      </c>
      <c r="F10071" s="18" t="str">
        <f t="shared" si="315"/>
        <v>National Grid-Attleboro Muni Agg Rate-44440</v>
      </c>
      <c r="G10071" s="11" t="s">
        <v>131</v>
      </c>
      <c r="H10071" s="11" t="s">
        <v>54</v>
      </c>
      <c r="I10071" s="11" t="s">
        <v>99</v>
      </c>
      <c r="J10071" s="11" t="s">
        <v>186</v>
      </c>
      <c r="K10071" s="11" t="str">
        <f>IFERROR(INDEX('EDC Component Dictionary'!$C$5:$C$37,MATCH('Rates Database'!J10071,'EDC Component Dictionary'!$B$5:$B$37,0)), "Energy Supply")</f>
        <v>Energy Supply</v>
      </c>
      <c r="L10071" s="12">
        <v>0.10471999999999999</v>
      </c>
      <c r="M10071" s="12"/>
    </row>
    <row r="10072" spans="1:13" x14ac:dyDescent="0.3">
      <c r="A10072" s="18">
        <v>10070</v>
      </c>
      <c r="B10072" s="18">
        <f t="shared" si="314"/>
        <v>2021</v>
      </c>
      <c r="C10072" s="17">
        <v>44440</v>
      </c>
      <c r="D10072" s="18" t="s">
        <v>130</v>
      </c>
      <c r="E10072" s="18" t="s">
        <v>163</v>
      </c>
      <c r="F10072" s="18" t="str">
        <f t="shared" si="315"/>
        <v>Eversource_EMA-Dartmouth Muni Agg Rate-44440</v>
      </c>
      <c r="G10072" s="11" t="s">
        <v>131</v>
      </c>
      <c r="H10072" s="11" t="s">
        <v>54</v>
      </c>
      <c r="I10072" s="11" t="s">
        <v>99</v>
      </c>
      <c r="J10072" s="11" t="s">
        <v>189</v>
      </c>
      <c r="K10072" s="11" t="str">
        <f>IFERROR(INDEX('EDC Component Dictionary'!$C$5:$C$37,MATCH('Rates Database'!J10072,'EDC Component Dictionary'!$B$5:$B$37,0)), "Energy Supply")</f>
        <v>Energy Supply</v>
      </c>
      <c r="L10072" s="12">
        <v>0.10473</v>
      </c>
      <c r="M10072" s="12"/>
    </row>
    <row r="10073" spans="1:13" x14ac:dyDescent="0.3">
      <c r="A10073" s="18">
        <v>10071</v>
      </c>
      <c r="B10073" s="18">
        <f t="shared" si="314"/>
        <v>2021</v>
      </c>
      <c r="C10073" s="17">
        <v>44440</v>
      </c>
      <c r="D10073" s="18" t="s">
        <v>130</v>
      </c>
      <c r="E10073" s="18" t="s">
        <v>164</v>
      </c>
      <c r="F10073" s="18" t="str">
        <f t="shared" si="315"/>
        <v>National Grid-Dighton Muni Agg Rate-44440</v>
      </c>
      <c r="G10073" s="11" t="s">
        <v>131</v>
      </c>
      <c r="H10073" s="11" t="s">
        <v>54</v>
      </c>
      <c r="I10073" s="11" t="s">
        <v>99</v>
      </c>
      <c r="J10073" s="11" t="s">
        <v>190</v>
      </c>
      <c r="K10073" s="11" t="str">
        <f>IFERROR(INDEX('EDC Component Dictionary'!$C$5:$C$37,MATCH('Rates Database'!J10073,'EDC Component Dictionary'!$B$5:$B$37,0)), "Energy Supply")</f>
        <v>Energy Supply</v>
      </c>
      <c r="L10073" s="12">
        <v>0.1047</v>
      </c>
      <c r="M10073" s="12"/>
    </row>
    <row r="10074" spans="1:13" x14ac:dyDescent="0.3">
      <c r="A10074" s="18">
        <v>10072</v>
      </c>
      <c r="B10074" s="18">
        <f t="shared" si="314"/>
        <v>2021</v>
      </c>
      <c r="C10074" s="17">
        <v>44440</v>
      </c>
      <c r="D10074" s="18" t="s">
        <v>130</v>
      </c>
      <c r="E10074" s="18" t="s">
        <v>164</v>
      </c>
      <c r="F10074" s="18" t="str">
        <f t="shared" si="315"/>
        <v>National Grid-Douglas Muni Agg Rate-44440</v>
      </c>
      <c r="G10074" s="11" t="s">
        <v>131</v>
      </c>
      <c r="H10074" s="11" t="s">
        <v>54</v>
      </c>
      <c r="I10074" s="11" t="s">
        <v>99</v>
      </c>
      <c r="J10074" s="11" t="s">
        <v>191</v>
      </c>
      <c r="K10074" s="11" t="str">
        <f>IFERROR(INDEX('EDC Component Dictionary'!$C$5:$C$37,MATCH('Rates Database'!J10074,'EDC Component Dictionary'!$B$5:$B$37,0)), "Energy Supply")</f>
        <v>Energy Supply</v>
      </c>
      <c r="L10074" s="12">
        <v>0.1047</v>
      </c>
      <c r="M10074" s="12"/>
    </row>
    <row r="10075" spans="1:13" x14ac:dyDescent="0.3">
      <c r="A10075" s="18">
        <v>10073</v>
      </c>
      <c r="B10075" s="18">
        <f t="shared" si="314"/>
        <v>2021</v>
      </c>
      <c r="C10075" s="17">
        <v>44440</v>
      </c>
      <c r="D10075" s="18" t="s">
        <v>130</v>
      </c>
      <c r="E10075" s="18" t="s">
        <v>163</v>
      </c>
      <c r="F10075" s="18" t="str">
        <f t="shared" si="315"/>
        <v>Eversource_EMA-Carver Muni Agg Rate-44440</v>
      </c>
      <c r="G10075" s="11" t="s">
        <v>131</v>
      </c>
      <c r="H10075" s="11" t="s">
        <v>54</v>
      </c>
      <c r="I10075" s="11" t="s">
        <v>99</v>
      </c>
      <c r="J10075" s="11" t="s">
        <v>187</v>
      </c>
      <c r="K10075" s="11" t="str">
        <f>IFERROR(INDEX('EDC Component Dictionary'!$C$5:$C$37,MATCH('Rates Database'!J10075,'EDC Component Dictionary'!$B$5:$B$37,0)), "Energy Supply")</f>
        <v>Energy Supply</v>
      </c>
      <c r="L10075" s="12">
        <v>0.10471</v>
      </c>
      <c r="M10075" s="12"/>
    </row>
    <row r="10076" spans="1:13" x14ac:dyDescent="0.3">
      <c r="A10076" s="18">
        <v>10074</v>
      </c>
      <c r="B10076" s="18">
        <f t="shared" si="314"/>
        <v>2021</v>
      </c>
      <c r="C10076" s="17">
        <v>44440</v>
      </c>
      <c r="D10076" s="18" t="s">
        <v>130</v>
      </c>
      <c r="E10076" s="18" t="s">
        <v>164</v>
      </c>
      <c r="F10076" s="18" t="str">
        <f t="shared" si="315"/>
        <v>National Grid-Dracut Muni Agg Rate-44440</v>
      </c>
      <c r="G10076" s="11" t="s">
        <v>131</v>
      </c>
      <c r="H10076" s="11" t="s">
        <v>54</v>
      </c>
      <c r="I10076" s="11" t="s">
        <v>99</v>
      </c>
      <c r="J10076" s="11" t="s">
        <v>192</v>
      </c>
      <c r="K10076" s="11" t="str">
        <f>IFERROR(INDEX('EDC Component Dictionary'!$C$5:$C$37,MATCH('Rates Database'!J10076,'EDC Component Dictionary'!$B$5:$B$37,0)), "Energy Supply")</f>
        <v>Energy Supply</v>
      </c>
      <c r="L10076" s="12">
        <v>0.1047</v>
      </c>
      <c r="M10076" s="12"/>
    </row>
    <row r="10077" spans="1:13" x14ac:dyDescent="0.3">
      <c r="A10077" s="18">
        <v>10075</v>
      </c>
      <c r="B10077" s="18">
        <f t="shared" si="314"/>
        <v>2021</v>
      </c>
      <c r="C10077" s="17">
        <v>44440</v>
      </c>
      <c r="D10077" s="18" t="s">
        <v>130</v>
      </c>
      <c r="E10077" s="18" t="s">
        <v>164</v>
      </c>
      <c r="F10077" s="18" t="str">
        <f t="shared" si="315"/>
        <v>National Grid-Fall River Muni Agg Rate-44440</v>
      </c>
      <c r="G10077" s="11" t="s">
        <v>131</v>
      </c>
      <c r="H10077" s="11" t="s">
        <v>54</v>
      </c>
      <c r="I10077" s="11" t="s">
        <v>99</v>
      </c>
      <c r="J10077" s="11" t="s">
        <v>194</v>
      </c>
      <c r="K10077" s="11" t="str">
        <f>IFERROR(INDEX('EDC Component Dictionary'!$C$5:$C$37,MATCH('Rates Database'!J10077,'EDC Component Dictionary'!$B$5:$B$37,0)), "Energy Supply")</f>
        <v>Energy Supply</v>
      </c>
      <c r="L10077" s="12">
        <v>0.1047</v>
      </c>
      <c r="M10077" s="12"/>
    </row>
    <row r="10078" spans="1:13" x14ac:dyDescent="0.3">
      <c r="A10078" s="18">
        <v>10076</v>
      </c>
      <c r="B10078" s="18">
        <f t="shared" si="314"/>
        <v>2021</v>
      </c>
      <c r="C10078" s="17">
        <v>44440</v>
      </c>
      <c r="D10078" s="18" t="s">
        <v>130</v>
      </c>
      <c r="E10078" s="18" t="s">
        <v>163</v>
      </c>
      <c r="F10078" s="18" t="str">
        <f t="shared" si="315"/>
        <v>Eversource_EMA-Freetown Muni Agg Rate-44440</v>
      </c>
      <c r="G10078" s="11" t="s">
        <v>131</v>
      </c>
      <c r="H10078" s="11" t="s">
        <v>54</v>
      </c>
      <c r="I10078" s="11" t="s">
        <v>99</v>
      </c>
      <c r="J10078" s="11" t="s">
        <v>195</v>
      </c>
      <c r="K10078" s="11" t="str">
        <f>IFERROR(INDEX('EDC Component Dictionary'!$C$5:$C$37,MATCH('Rates Database'!J10078,'EDC Component Dictionary'!$B$5:$B$37,0)), "Energy Supply")</f>
        <v>Energy Supply</v>
      </c>
      <c r="L10078" s="12">
        <v>0.1047</v>
      </c>
      <c r="M10078" s="12"/>
    </row>
    <row r="10079" spans="1:13" x14ac:dyDescent="0.3">
      <c r="A10079" s="18">
        <v>10077</v>
      </c>
      <c r="B10079" s="18">
        <f t="shared" si="314"/>
        <v>2021</v>
      </c>
      <c r="C10079" s="17">
        <v>44440</v>
      </c>
      <c r="D10079" s="18" t="s">
        <v>130</v>
      </c>
      <c r="E10079" s="18" t="s">
        <v>163</v>
      </c>
      <c r="F10079" s="18" t="str">
        <f t="shared" si="315"/>
        <v>Eversource_EMA-Marion Muni Agg Rate-44440</v>
      </c>
      <c r="G10079" s="11" t="s">
        <v>131</v>
      </c>
      <c r="H10079" s="11" t="s">
        <v>54</v>
      </c>
      <c r="I10079" s="11" t="s">
        <v>99</v>
      </c>
      <c r="J10079" s="11" t="s">
        <v>196</v>
      </c>
      <c r="K10079" s="11" t="str">
        <f>IFERROR(INDEX('EDC Component Dictionary'!$C$5:$C$37,MATCH('Rates Database'!J10079,'EDC Component Dictionary'!$B$5:$B$37,0)), "Energy Supply")</f>
        <v>Energy Supply</v>
      </c>
      <c r="L10079" s="12">
        <v>0.10477</v>
      </c>
      <c r="M10079" s="12"/>
    </row>
    <row r="10080" spans="1:13" x14ac:dyDescent="0.3">
      <c r="A10080" s="18">
        <v>10078</v>
      </c>
      <c r="B10080" s="18">
        <f t="shared" si="314"/>
        <v>2021</v>
      </c>
      <c r="C10080" s="17">
        <v>44440</v>
      </c>
      <c r="D10080" s="18" t="s">
        <v>130</v>
      </c>
      <c r="E10080" s="18" t="s">
        <v>163</v>
      </c>
      <c r="F10080" s="18" t="str">
        <f t="shared" si="315"/>
        <v>Eversource_EMA-Mattapoisett Muni Agg Rate-44440</v>
      </c>
      <c r="G10080" s="11" t="s">
        <v>131</v>
      </c>
      <c r="H10080" s="11" t="s">
        <v>54</v>
      </c>
      <c r="I10080" s="11" t="s">
        <v>99</v>
      </c>
      <c r="J10080" s="11" t="s">
        <v>197</v>
      </c>
      <c r="K10080" s="11" t="str">
        <f>IFERROR(INDEX('EDC Component Dictionary'!$C$5:$C$37,MATCH('Rates Database'!J10080,'EDC Component Dictionary'!$B$5:$B$37,0)), "Energy Supply")</f>
        <v>Energy Supply</v>
      </c>
      <c r="L10080" s="12">
        <v>0.10473</v>
      </c>
      <c r="M10080" s="12"/>
    </row>
    <row r="10081" spans="1:13" x14ac:dyDescent="0.3">
      <c r="A10081" s="18">
        <v>10079</v>
      </c>
      <c r="B10081" s="18">
        <f t="shared" si="314"/>
        <v>2021</v>
      </c>
      <c r="C10081" s="17">
        <v>44440</v>
      </c>
      <c r="D10081" s="18" t="s">
        <v>130</v>
      </c>
      <c r="E10081" s="18" t="s">
        <v>163</v>
      </c>
      <c r="F10081" s="18" t="str">
        <f t="shared" si="315"/>
        <v>Eversource_EMA-New Bedford Muni Agg Rate-44440</v>
      </c>
      <c r="G10081" s="11" t="s">
        <v>131</v>
      </c>
      <c r="H10081" s="11" t="s">
        <v>54</v>
      </c>
      <c r="I10081" s="11" t="s">
        <v>99</v>
      </c>
      <c r="J10081" s="11" t="s">
        <v>199</v>
      </c>
      <c r="K10081" s="11" t="str">
        <f>IFERROR(INDEX('EDC Component Dictionary'!$C$5:$C$37,MATCH('Rates Database'!J10081,'EDC Component Dictionary'!$B$5:$B$37,0)), "Energy Supply")</f>
        <v>Energy Supply</v>
      </c>
      <c r="L10081" s="12">
        <v>0.10471</v>
      </c>
      <c r="M10081" s="12"/>
    </row>
    <row r="10082" spans="1:13" x14ac:dyDescent="0.3">
      <c r="A10082" s="18">
        <v>10080</v>
      </c>
      <c r="B10082" s="18">
        <f t="shared" si="314"/>
        <v>2021</v>
      </c>
      <c r="C10082" s="17">
        <v>44440</v>
      </c>
      <c r="D10082" s="18" t="s">
        <v>130</v>
      </c>
      <c r="E10082" s="18" t="s">
        <v>164</v>
      </c>
      <c r="F10082" s="18" t="str">
        <f t="shared" si="315"/>
        <v>National Grid-Northbridge Muni Agg Rate-44440</v>
      </c>
      <c r="G10082" s="11" t="s">
        <v>131</v>
      </c>
      <c r="H10082" s="11" t="s">
        <v>54</v>
      </c>
      <c r="I10082" s="11" t="s">
        <v>99</v>
      </c>
      <c r="J10082" s="11" t="s">
        <v>200</v>
      </c>
      <c r="K10082" s="11" t="str">
        <f>IFERROR(INDEX('EDC Component Dictionary'!$C$5:$C$37,MATCH('Rates Database'!J10082,'EDC Component Dictionary'!$B$5:$B$37,0)), "Energy Supply")</f>
        <v>Energy Supply</v>
      </c>
      <c r="L10082" s="12">
        <v>0.1047</v>
      </c>
      <c r="M10082" s="12"/>
    </row>
    <row r="10083" spans="1:13" x14ac:dyDescent="0.3">
      <c r="A10083" s="18">
        <v>10081</v>
      </c>
      <c r="B10083" s="18">
        <f t="shared" si="314"/>
        <v>2021</v>
      </c>
      <c r="C10083" s="17">
        <v>44440</v>
      </c>
      <c r="D10083" s="18" t="s">
        <v>130</v>
      </c>
      <c r="E10083" s="18" t="s">
        <v>164</v>
      </c>
      <c r="F10083" s="18" t="str">
        <f t="shared" si="315"/>
        <v>National Grid-Norton Muni Agg Rate-44440</v>
      </c>
      <c r="G10083" s="11" t="s">
        <v>131</v>
      </c>
      <c r="H10083" s="11" t="s">
        <v>54</v>
      </c>
      <c r="I10083" s="11" t="s">
        <v>99</v>
      </c>
      <c r="J10083" s="11" t="s">
        <v>201</v>
      </c>
      <c r="K10083" s="11" t="str">
        <f>IFERROR(INDEX('EDC Component Dictionary'!$C$5:$C$37,MATCH('Rates Database'!J10083,'EDC Component Dictionary'!$B$5:$B$37,0)), "Energy Supply")</f>
        <v>Energy Supply</v>
      </c>
      <c r="L10083" s="12">
        <v>0.1047</v>
      </c>
      <c r="M10083" s="12"/>
    </row>
    <row r="10084" spans="1:13" x14ac:dyDescent="0.3">
      <c r="A10084" s="18">
        <v>10082</v>
      </c>
      <c r="B10084" s="18">
        <f t="shared" si="314"/>
        <v>2021</v>
      </c>
      <c r="C10084" s="17">
        <v>44440</v>
      </c>
      <c r="D10084" s="18" t="s">
        <v>130</v>
      </c>
      <c r="E10084" s="18" t="s">
        <v>164</v>
      </c>
      <c r="F10084" s="18" t="str">
        <f t="shared" si="315"/>
        <v>National Grid-Plainville Muni Agg Rate-44440</v>
      </c>
      <c r="G10084" s="11" t="s">
        <v>131</v>
      </c>
      <c r="H10084" s="11" t="s">
        <v>54</v>
      </c>
      <c r="I10084" s="11" t="s">
        <v>99</v>
      </c>
      <c r="J10084" s="11" t="s">
        <v>203</v>
      </c>
      <c r="K10084" s="11" t="str">
        <f>IFERROR(INDEX('EDC Component Dictionary'!$C$5:$C$37,MATCH('Rates Database'!J10084,'EDC Component Dictionary'!$B$5:$B$37,0)), "Energy Supply")</f>
        <v>Energy Supply</v>
      </c>
      <c r="L10084" s="12">
        <v>0.1047</v>
      </c>
      <c r="M10084" s="12"/>
    </row>
    <row r="10085" spans="1:13" x14ac:dyDescent="0.3">
      <c r="A10085" s="18">
        <v>10083</v>
      </c>
      <c r="B10085" s="18">
        <f t="shared" si="314"/>
        <v>2021</v>
      </c>
      <c r="C10085" s="17">
        <v>44440</v>
      </c>
      <c r="D10085" s="18" t="s">
        <v>130</v>
      </c>
      <c r="E10085" s="18" t="s">
        <v>164</v>
      </c>
      <c r="F10085" s="18" t="str">
        <f t="shared" si="315"/>
        <v>National Grid-Rehoboth Muni Agg Rate-44440</v>
      </c>
      <c r="G10085" s="11" t="s">
        <v>131</v>
      </c>
      <c r="H10085" s="11" t="s">
        <v>54</v>
      </c>
      <c r="I10085" s="11" t="s">
        <v>99</v>
      </c>
      <c r="J10085" s="11" t="s">
        <v>204</v>
      </c>
      <c r="K10085" s="11" t="str">
        <f>IFERROR(INDEX('EDC Component Dictionary'!$C$5:$C$37,MATCH('Rates Database'!J10085,'EDC Component Dictionary'!$B$5:$B$37,0)), "Energy Supply")</f>
        <v>Energy Supply</v>
      </c>
      <c r="L10085" s="12">
        <v>0.1047</v>
      </c>
      <c r="M10085" s="12"/>
    </row>
    <row r="10086" spans="1:13" x14ac:dyDescent="0.3">
      <c r="A10086" s="18">
        <v>10084</v>
      </c>
      <c r="B10086" s="18">
        <f t="shared" si="314"/>
        <v>2021</v>
      </c>
      <c r="C10086" s="17">
        <v>44440</v>
      </c>
      <c r="D10086" s="18" t="s">
        <v>130</v>
      </c>
      <c r="E10086" s="18" t="s">
        <v>164</v>
      </c>
      <c r="F10086" s="18" t="str">
        <f t="shared" si="315"/>
        <v>National Grid-Seekonk Muni Agg Rate-44440</v>
      </c>
      <c r="G10086" s="11" t="s">
        <v>131</v>
      </c>
      <c r="H10086" s="11" t="s">
        <v>54</v>
      </c>
      <c r="I10086" s="11" t="s">
        <v>99</v>
      </c>
      <c r="J10086" s="11" t="s">
        <v>205</v>
      </c>
      <c r="K10086" s="11" t="str">
        <f>IFERROR(INDEX('EDC Component Dictionary'!$C$5:$C$37,MATCH('Rates Database'!J10086,'EDC Component Dictionary'!$B$5:$B$37,0)), "Energy Supply")</f>
        <v>Energy Supply</v>
      </c>
      <c r="L10086" s="12">
        <v>0.1047</v>
      </c>
      <c r="M10086" s="12"/>
    </row>
    <row r="10087" spans="1:13" x14ac:dyDescent="0.3">
      <c r="A10087" s="18">
        <v>10085</v>
      </c>
      <c r="B10087" s="18">
        <f t="shared" si="314"/>
        <v>2021</v>
      </c>
      <c r="C10087" s="17">
        <v>44440</v>
      </c>
      <c r="D10087" s="18" t="s">
        <v>130</v>
      </c>
      <c r="E10087" s="18" t="s">
        <v>164</v>
      </c>
      <c r="F10087" s="18" t="str">
        <f t="shared" si="315"/>
        <v>National Grid-Somerset Muni Agg Rate-44440</v>
      </c>
      <c r="G10087" s="11" t="s">
        <v>131</v>
      </c>
      <c r="H10087" s="11" t="s">
        <v>54</v>
      </c>
      <c r="I10087" s="11" t="s">
        <v>99</v>
      </c>
      <c r="J10087" s="11" t="s">
        <v>206</v>
      </c>
      <c r="K10087" s="11" t="str">
        <f>IFERROR(INDEX('EDC Component Dictionary'!$C$5:$C$37,MATCH('Rates Database'!J10087,'EDC Component Dictionary'!$B$5:$B$37,0)), "Energy Supply")</f>
        <v>Energy Supply</v>
      </c>
      <c r="L10087" s="12">
        <v>0.1047</v>
      </c>
      <c r="M10087" s="12"/>
    </row>
    <row r="10088" spans="1:13" x14ac:dyDescent="0.3">
      <c r="A10088" s="18">
        <v>10086</v>
      </c>
      <c r="B10088" s="18">
        <f t="shared" si="314"/>
        <v>2021</v>
      </c>
      <c r="C10088" s="17">
        <v>44440</v>
      </c>
      <c r="D10088" s="18" t="s">
        <v>130</v>
      </c>
      <c r="E10088" s="18" t="s">
        <v>164</v>
      </c>
      <c r="F10088" s="18" t="str">
        <f t="shared" si="315"/>
        <v>National Grid-Swansea Muni Agg Rate-44440</v>
      </c>
      <c r="G10088" s="11" t="s">
        <v>131</v>
      </c>
      <c r="H10088" s="11" t="s">
        <v>54</v>
      </c>
      <c r="I10088" s="11" t="s">
        <v>99</v>
      </c>
      <c r="J10088" s="11" t="s">
        <v>207</v>
      </c>
      <c r="K10088" s="11" t="str">
        <f>IFERROR(INDEX('EDC Component Dictionary'!$C$5:$C$37,MATCH('Rates Database'!J10088,'EDC Component Dictionary'!$B$5:$B$37,0)), "Energy Supply")</f>
        <v>Energy Supply</v>
      </c>
      <c r="L10088" s="12">
        <v>0.1047</v>
      </c>
      <c r="M10088" s="12"/>
    </row>
    <row r="10089" spans="1:13" x14ac:dyDescent="0.3">
      <c r="A10089" s="18">
        <v>10087</v>
      </c>
      <c r="B10089" s="18">
        <f t="shared" si="314"/>
        <v>2021</v>
      </c>
      <c r="C10089" s="17">
        <v>44440</v>
      </c>
      <c r="D10089" s="18" t="s">
        <v>130</v>
      </c>
      <c r="E10089" s="18" t="s">
        <v>163</v>
      </c>
      <c r="F10089" s="18" t="str">
        <f t="shared" si="315"/>
        <v>Eversource_EMA-Wareham Muni Agg Rate-44440</v>
      </c>
      <c r="G10089" s="11" t="s">
        <v>131</v>
      </c>
      <c r="H10089" s="11" t="s">
        <v>54</v>
      </c>
      <c r="I10089" s="11" t="s">
        <v>99</v>
      </c>
      <c r="J10089" s="11" t="s">
        <v>273</v>
      </c>
      <c r="K10089" s="11" t="str">
        <f>IFERROR(INDEX('EDC Component Dictionary'!$C$5:$C$37,MATCH('Rates Database'!J10089,'EDC Component Dictionary'!$B$5:$B$37,0)), "Energy Supply")</f>
        <v>Energy Supply</v>
      </c>
      <c r="L10089" s="12">
        <v>0.10473</v>
      </c>
      <c r="M10089" s="12"/>
    </row>
    <row r="10090" spans="1:13" x14ac:dyDescent="0.3">
      <c r="A10090" s="18">
        <v>10088</v>
      </c>
      <c r="B10090" s="18">
        <f t="shared" si="314"/>
        <v>2021</v>
      </c>
      <c r="C10090" s="17">
        <v>44440</v>
      </c>
      <c r="D10090" s="18" t="s">
        <v>130</v>
      </c>
      <c r="E10090" s="18" t="s">
        <v>164</v>
      </c>
      <c r="F10090" s="18" t="str">
        <f t="shared" si="315"/>
        <v>National Grid-Westford Muni Agg Rate-44440</v>
      </c>
      <c r="G10090" s="11" t="s">
        <v>131</v>
      </c>
      <c r="H10090" s="11" t="s">
        <v>54</v>
      </c>
      <c r="I10090" s="11" t="s">
        <v>99</v>
      </c>
      <c r="J10090" s="11" t="s">
        <v>208</v>
      </c>
      <c r="K10090" s="11" t="str">
        <f>IFERROR(INDEX('EDC Component Dictionary'!$C$5:$C$37,MATCH('Rates Database'!J10090,'EDC Component Dictionary'!$B$5:$B$37,0)), "Energy Supply")</f>
        <v>Energy Supply</v>
      </c>
      <c r="L10090" s="12">
        <v>0.10163999999999999</v>
      </c>
      <c r="M10090" s="12"/>
    </row>
    <row r="10091" spans="1:13" x14ac:dyDescent="0.3">
      <c r="A10091" s="18">
        <v>10089</v>
      </c>
      <c r="B10091" s="18">
        <f t="shared" si="314"/>
        <v>2021</v>
      </c>
      <c r="C10091" s="17">
        <v>44440</v>
      </c>
      <c r="D10091" s="18" t="s">
        <v>130</v>
      </c>
      <c r="E10091" s="18" t="s">
        <v>163</v>
      </c>
      <c r="F10091" s="18" t="str">
        <f t="shared" si="315"/>
        <v>Eversource_EMA-Westport Muni Agg Rate-44440</v>
      </c>
      <c r="G10091" s="11" t="s">
        <v>131</v>
      </c>
      <c r="H10091" s="11" t="s">
        <v>54</v>
      </c>
      <c r="I10091" s="11" t="s">
        <v>99</v>
      </c>
      <c r="J10091" s="11" t="s">
        <v>209</v>
      </c>
      <c r="K10091" s="11" t="str">
        <f>IFERROR(INDEX('EDC Component Dictionary'!$C$5:$C$37,MATCH('Rates Database'!J10091,'EDC Component Dictionary'!$B$5:$B$37,0)), "Energy Supply")</f>
        <v>Energy Supply</v>
      </c>
      <c r="L10091" s="12">
        <v>0.10473</v>
      </c>
      <c r="M10091" s="12"/>
    </row>
    <row r="10092" spans="1:13" x14ac:dyDescent="0.3">
      <c r="A10092" s="18">
        <v>10090</v>
      </c>
      <c r="B10092" s="18">
        <f t="shared" si="314"/>
        <v>2021</v>
      </c>
      <c r="C10092" s="17">
        <v>44440</v>
      </c>
      <c r="D10092" s="18" t="s">
        <v>130</v>
      </c>
      <c r="E10092" s="18" t="s">
        <v>164</v>
      </c>
      <c r="F10092" s="18" t="str">
        <f t="shared" si="315"/>
        <v>National Grid-West Brookfield Muni Agg Rate-44440</v>
      </c>
      <c r="G10092" s="11" t="s">
        <v>131</v>
      </c>
      <c r="H10092" s="11" t="s">
        <v>54</v>
      </c>
      <c r="I10092" s="11" t="s">
        <v>99</v>
      </c>
      <c r="J10092" s="11" t="s">
        <v>177</v>
      </c>
      <c r="K10092" s="11" t="str">
        <f>IFERROR(INDEX('EDC Component Dictionary'!$C$5:$C$37,MATCH('Rates Database'!J10092,'EDC Component Dictionary'!$B$5:$B$37,0)), "Energy Supply")</f>
        <v>Energy Supply</v>
      </c>
      <c r="L10092" s="12">
        <v>0.10482</v>
      </c>
      <c r="M10092" s="12"/>
    </row>
    <row r="10093" spans="1:13" x14ac:dyDescent="0.3">
      <c r="A10093" s="18">
        <v>10091</v>
      </c>
      <c r="B10093" s="18">
        <f t="shared" si="314"/>
        <v>2021</v>
      </c>
      <c r="C10093" s="17">
        <v>44440</v>
      </c>
      <c r="D10093" s="18" t="s">
        <v>130</v>
      </c>
      <c r="E10093" s="18" t="s">
        <v>163</v>
      </c>
      <c r="F10093" s="18" t="str">
        <f t="shared" si="315"/>
        <v>Eversource_EMA-Somerville Muni Agg Rate-44440</v>
      </c>
      <c r="G10093" s="11" t="s">
        <v>131</v>
      </c>
      <c r="H10093" s="11" t="s">
        <v>54</v>
      </c>
      <c r="I10093" s="11" t="s">
        <v>99</v>
      </c>
      <c r="J10093" s="11" t="s">
        <v>212</v>
      </c>
      <c r="K10093" s="11" t="str">
        <f>IFERROR(INDEX('EDC Component Dictionary'!$C$5:$C$37,MATCH('Rates Database'!J10093,'EDC Component Dictionary'!$B$5:$B$37,0)), "Energy Supply")</f>
        <v>Energy Supply</v>
      </c>
      <c r="L10093" s="12">
        <v>0.10617</v>
      </c>
      <c r="M10093" s="12"/>
    </row>
    <row r="10094" spans="1:13" x14ac:dyDescent="0.3">
      <c r="A10094" s="18">
        <v>10092</v>
      </c>
      <c r="B10094" s="18">
        <f t="shared" si="314"/>
        <v>2021</v>
      </c>
      <c r="C10094" s="17">
        <v>44440</v>
      </c>
      <c r="D10094" s="18" t="s">
        <v>130</v>
      </c>
      <c r="E10094" s="18" t="s">
        <v>164</v>
      </c>
      <c r="F10094" s="18" t="str">
        <f t="shared" si="315"/>
        <v>National Grid-Gardner Muni Agg Rate-44440</v>
      </c>
      <c r="G10094" s="11" t="s">
        <v>131</v>
      </c>
      <c r="H10094" s="11" t="s">
        <v>54</v>
      </c>
      <c r="I10094" s="11" t="s">
        <v>99</v>
      </c>
      <c r="J10094" s="11" t="s">
        <v>179</v>
      </c>
      <c r="K10094" s="11" t="str">
        <f>IFERROR(INDEX('EDC Component Dictionary'!$C$5:$C$37,MATCH('Rates Database'!J10094,'EDC Component Dictionary'!$B$5:$B$37,0)), "Energy Supply")</f>
        <v>Energy Supply</v>
      </c>
      <c r="L10094" s="12">
        <v>0.10521</v>
      </c>
      <c r="M10094" s="12"/>
    </row>
    <row r="10095" spans="1:13" x14ac:dyDescent="0.3">
      <c r="A10095" s="18">
        <v>10093</v>
      </c>
      <c r="B10095" s="18">
        <f t="shared" si="314"/>
        <v>2021</v>
      </c>
      <c r="C10095" s="17">
        <v>44440</v>
      </c>
      <c r="D10095" s="18" t="s">
        <v>130</v>
      </c>
      <c r="E10095" s="18" t="s">
        <v>164</v>
      </c>
      <c r="F10095" s="18" t="str">
        <f t="shared" si="315"/>
        <v>National Grid-Melrose Muni Agg Rate-44440</v>
      </c>
      <c r="G10095" s="11" t="s">
        <v>131</v>
      </c>
      <c r="H10095" s="11" t="s">
        <v>54</v>
      </c>
      <c r="I10095" s="11" t="s">
        <v>99</v>
      </c>
      <c r="J10095" s="11" t="s">
        <v>269</v>
      </c>
      <c r="K10095" s="11" t="str">
        <f>IFERROR(INDEX('EDC Component Dictionary'!$C$5:$C$37,MATCH('Rates Database'!J10095,'EDC Component Dictionary'!$B$5:$B$37,0)), "Energy Supply")</f>
        <v>Energy Supply</v>
      </c>
      <c r="L10095" s="12">
        <v>0.10580000000000001</v>
      </c>
      <c r="M10095" s="12"/>
    </row>
    <row r="10096" spans="1:13" x14ac:dyDescent="0.3">
      <c r="A10096" s="18">
        <v>10094</v>
      </c>
      <c r="B10096" s="18">
        <f t="shared" si="314"/>
        <v>2021</v>
      </c>
      <c r="C10096" s="17">
        <v>44440</v>
      </c>
      <c r="D10096" s="18" t="s">
        <v>130</v>
      </c>
      <c r="E10096" s="18" t="s">
        <v>163</v>
      </c>
      <c r="F10096" s="18" t="str">
        <f t="shared" si="315"/>
        <v>Eversource_EMA-Kingston Muni Agg Rate-44440</v>
      </c>
      <c r="G10096" s="11" t="s">
        <v>131</v>
      </c>
      <c r="H10096" s="11" t="s">
        <v>54</v>
      </c>
      <c r="I10096" s="11" t="s">
        <v>99</v>
      </c>
      <c r="J10096" s="11" t="s">
        <v>211</v>
      </c>
      <c r="K10096" s="11" t="str">
        <f>IFERROR(INDEX('EDC Component Dictionary'!$C$5:$C$37,MATCH('Rates Database'!J10096,'EDC Component Dictionary'!$B$5:$B$37,0)), "Energy Supply")</f>
        <v>Energy Supply</v>
      </c>
      <c r="L10096" s="12">
        <v>0.10525</v>
      </c>
      <c r="M10096" s="12"/>
    </row>
    <row r="10097" spans="1:13" x14ac:dyDescent="0.3">
      <c r="A10097" s="18">
        <v>10095</v>
      </c>
      <c r="B10097" s="18">
        <f t="shared" si="314"/>
        <v>2021</v>
      </c>
      <c r="C10097" s="17">
        <v>44440</v>
      </c>
      <c r="D10097" s="18" t="s">
        <v>130</v>
      </c>
      <c r="E10097" s="18" t="s">
        <v>164</v>
      </c>
      <c r="F10097" s="18" t="str">
        <f t="shared" si="315"/>
        <v>National Grid-Pembroke Muni Agg Rate-44440</v>
      </c>
      <c r="G10097" s="11" t="s">
        <v>131</v>
      </c>
      <c r="H10097" s="11" t="s">
        <v>54</v>
      </c>
      <c r="I10097" s="11" t="s">
        <v>99</v>
      </c>
      <c r="J10097" s="11" t="s">
        <v>295</v>
      </c>
      <c r="K10097" s="11" t="str">
        <f>IFERROR(INDEX('EDC Component Dictionary'!$C$5:$C$37,MATCH('Rates Database'!J10097,'EDC Component Dictionary'!$B$5:$B$37,0)), "Energy Supply")</f>
        <v>Energy Supply</v>
      </c>
      <c r="L10097" s="12">
        <v>0.10532</v>
      </c>
      <c r="M10097" s="12"/>
    </row>
    <row r="10098" spans="1:13" x14ac:dyDescent="0.3">
      <c r="A10098" s="18">
        <v>10096</v>
      </c>
      <c r="B10098" s="18">
        <f t="shared" si="314"/>
        <v>2021</v>
      </c>
      <c r="C10098" s="17">
        <v>44440</v>
      </c>
      <c r="D10098" s="18" t="s">
        <v>130</v>
      </c>
      <c r="E10098" s="18" t="s">
        <v>164</v>
      </c>
      <c r="F10098" s="18" t="str">
        <f t="shared" si="315"/>
        <v>National Grid-Shirley Muni Agg Rate-44440</v>
      </c>
      <c r="G10098" s="11" t="s">
        <v>131</v>
      </c>
      <c r="H10098" s="11" t="s">
        <v>54</v>
      </c>
      <c r="I10098" s="11" t="s">
        <v>99</v>
      </c>
      <c r="J10098" s="11" t="s">
        <v>299</v>
      </c>
      <c r="K10098" s="11" t="str">
        <f>IFERROR(INDEX('EDC Component Dictionary'!$C$5:$C$37,MATCH('Rates Database'!J10098,'EDC Component Dictionary'!$B$5:$B$37,0)), "Energy Supply")</f>
        <v>Energy Supply</v>
      </c>
      <c r="L10098" s="12">
        <v>0.10577</v>
      </c>
      <c r="M10098" s="12"/>
    </row>
    <row r="10099" spans="1:13" x14ac:dyDescent="0.3">
      <c r="A10099" s="18">
        <v>10097</v>
      </c>
      <c r="B10099" s="18">
        <f t="shared" si="314"/>
        <v>2021</v>
      </c>
      <c r="C10099" s="17">
        <v>44440</v>
      </c>
      <c r="D10099" s="18" t="s">
        <v>130</v>
      </c>
      <c r="E10099" s="18" t="s">
        <v>164</v>
      </c>
      <c r="F10099" s="18" t="str">
        <f t="shared" si="315"/>
        <v>National Grid-Avon Muni Agg Rate-44440</v>
      </c>
      <c r="G10099" s="11" t="s">
        <v>131</v>
      </c>
      <c r="H10099" s="11" t="s">
        <v>54</v>
      </c>
      <c r="I10099" s="11" t="s">
        <v>99</v>
      </c>
      <c r="J10099" s="11" t="s">
        <v>270</v>
      </c>
      <c r="K10099" s="11" t="str">
        <f>IFERROR(INDEX('EDC Component Dictionary'!$C$5:$C$37,MATCH('Rates Database'!J10099,'EDC Component Dictionary'!$B$5:$B$37,0)), "Energy Supply")</f>
        <v>Energy Supply</v>
      </c>
      <c r="L10099" s="12">
        <v>0.10772</v>
      </c>
      <c r="M10099" s="12"/>
    </row>
    <row r="10100" spans="1:13" x14ac:dyDescent="0.3">
      <c r="A10100" s="18">
        <v>10098</v>
      </c>
      <c r="B10100" s="18">
        <f t="shared" si="314"/>
        <v>2021</v>
      </c>
      <c r="C10100" s="17">
        <v>44440</v>
      </c>
      <c r="D10100" s="18" t="s">
        <v>130</v>
      </c>
      <c r="E10100" s="18" t="s">
        <v>164</v>
      </c>
      <c r="F10100" s="18" t="str">
        <f t="shared" si="315"/>
        <v>National Grid-Harvard Muni Agg Rate-44440</v>
      </c>
      <c r="G10100" s="11" t="s">
        <v>131</v>
      </c>
      <c r="H10100" s="11" t="s">
        <v>54</v>
      </c>
      <c r="I10100" s="11" t="s">
        <v>99</v>
      </c>
      <c r="J10100" s="11" t="s">
        <v>276</v>
      </c>
      <c r="K10100" s="11" t="str">
        <f>IFERROR(INDEX('EDC Component Dictionary'!$C$5:$C$37,MATCH('Rates Database'!J10100,'EDC Component Dictionary'!$B$5:$B$37,0)), "Energy Supply")</f>
        <v>Energy Supply</v>
      </c>
      <c r="L10100" s="12">
        <v>0.10630000000000001</v>
      </c>
      <c r="M10100" s="12"/>
    </row>
    <row r="10101" spans="1:13" x14ac:dyDescent="0.3">
      <c r="A10101" s="18">
        <v>10099</v>
      </c>
      <c r="B10101" s="18">
        <f t="shared" si="314"/>
        <v>2021</v>
      </c>
      <c r="C10101" s="17">
        <v>44440</v>
      </c>
      <c r="D10101" s="18" t="s">
        <v>130</v>
      </c>
      <c r="E10101" s="18" t="s">
        <v>163</v>
      </c>
      <c r="F10101" s="18" t="str">
        <f t="shared" si="315"/>
        <v>Eversource_EMA-Millis Muni Agg Rate-44440</v>
      </c>
      <c r="G10101" s="11" t="s">
        <v>131</v>
      </c>
      <c r="H10101" s="11" t="s">
        <v>54</v>
      </c>
      <c r="I10101" s="11" t="s">
        <v>99</v>
      </c>
      <c r="J10101" s="11" t="s">
        <v>300</v>
      </c>
      <c r="K10101" s="11" t="str">
        <f>IFERROR(INDEX('EDC Component Dictionary'!$C$5:$C$37,MATCH('Rates Database'!J10101,'EDC Component Dictionary'!$B$5:$B$37,0)), "Energy Supply")</f>
        <v>Energy Supply</v>
      </c>
      <c r="L10101" s="12">
        <v>0.1065</v>
      </c>
      <c r="M10101" s="12"/>
    </row>
    <row r="10102" spans="1:13" x14ac:dyDescent="0.3">
      <c r="A10102" s="18">
        <v>10100</v>
      </c>
      <c r="B10102" s="18">
        <f t="shared" si="314"/>
        <v>2021</v>
      </c>
      <c r="C10102" s="17">
        <v>44440</v>
      </c>
      <c r="D10102" s="18" t="s">
        <v>130</v>
      </c>
      <c r="E10102" s="18" t="s">
        <v>164</v>
      </c>
      <c r="F10102" s="18" t="str">
        <f t="shared" si="315"/>
        <v>National Grid-Sutton Muni Agg Rate-44440</v>
      </c>
      <c r="G10102" s="11" t="s">
        <v>131</v>
      </c>
      <c r="H10102" s="11" t="s">
        <v>54</v>
      </c>
      <c r="I10102" s="11" t="s">
        <v>99</v>
      </c>
      <c r="J10102" s="11" t="s">
        <v>233</v>
      </c>
      <c r="K10102" s="11" t="str">
        <f>IFERROR(INDEX('EDC Component Dictionary'!$C$5:$C$37,MATCH('Rates Database'!J10102,'EDC Component Dictionary'!$B$5:$B$37,0)), "Energy Supply")</f>
        <v>Energy Supply</v>
      </c>
      <c r="L10102" s="12">
        <v>0.1066</v>
      </c>
      <c r="M10102" s="12"/>
    </row>
    <row r="10103" spans="1:13" x14ac:dyDescent="0.3">
      <c r="A10103" s="18">
        <v>10101</v>
      </c>
      <c r="B10103" s="18">
        <f t="shared" si="314"/>
        <v>2021</v>
      </c>
      <c r="C10103" s="17">
        <v>44440</v>
      </c>
      <c r="D10103" s="18" t="s">
        <v>130</v>
      </c>
      <c r="E10103" s="18" t="s">
        <v>164</v>
      </c>
      <c r="F10103" s="18" t="str">
        <f t="shared" si="315"/>
        <v>National Grid-Williamstown Muni Agg Rate-44440</v>
      </c>
      <c r="G10103" s="11" t="s">
        <v>131</v>
      </c>
      <c r="H10103" s="11" t="s">
        <v>54</v>
      </c>
      <c r="I10103" s="11" t="s">
        <v>99</v>
      </c>
      <c r="J10103" s="11" t="s">
        <v>225</v>
      </c>
      <c r="K10103" s="11" t="str">
        <f>IFERROR(INDEX('EDC Component Dictionary'!$C$5:$C$37,MATCH('Rates Database'!J10103,'EDC Component Dictionary'!$B$5:$B$37,0)), "Energy Supply")</f>
        <v>Energy Supply</v>
      </c>
      <c r="L10103" s="12">
        <v>0.10671</v>
      </c>
      <c r="M10103" s="12"/>
    </row>
    <row r="10104" spans="1:13" x14ac:dyDescent="0.3">
      <c r="A10104" s="18">
        <v>10102</v>
      </c>
      <c r="B10104" s="18">
        <f t="shared" si="314"/>
        <v>2021</v>
      </c>
      <c r="C10104" s="17">
        <v>44440</v>
      </c>
      <c r="D10104" s="18" t="s">
        <v>130</v>
      </c>
      <c r="E10104" s="18" t="s">
        <v>164</v>
      </c>
      <c r="F10104" s="18" t="str">
        <f t="shared" si="315"/>
        <v>National Grid-Heath Muni Agg Rate-44440</v>
      </c>
      <c r="G10104" s="11" t="s">
        <v>131</v>
      </c>
      <c r="H10104" s="11" t="s">
        <v>54</v>
      </c>
      <c r="I10104" s="11" t="s">
        <v>99</v>
      </c>
      <c r="J10104" s="11" t="s">
        <v>257</v>
      </c>
      <c r="K10104" s="11" t="str">
        <f>IFERROR(INDEX('EDC Component Dictionary'!$C$5:$C$37,MATCH('Rates Database'!J10104,'EDC Component Dictionary'!$B$5:$B$37,0)), "Energy Supply")</f>
        <v>Energy Supply</v>
      </c>
      <c r="L10104" s="12">
        <v>0.10685</v>
      </c>
      <c r="M10104" s="12"/>
    </row>
    <row r="10105" spans="1:13" x14ac:dyDescent="0.3">
      <c r="A10105" s="18">
        <v>10103</v>
      </c>
      <c r="B10105" s="18">
        <f t="shared" si="314"/>
        <v>2021</v>
      </c>
      <c r="C10105" s="17">
        <v>44440</v>
      </c>
      <c r="D10105" s="18" t="s">
        <v>130</v>
      </c>
      <c r="E10105" s="18" t="s">
        <v>164</v>
      </c>
      <c r="F10105" s="18" t="str">
        <f t="shared" si="315"/>
        <v>National Grid-Tewksbury Muni Agg Rate-44440</v>
      </c>
      <c r="G10105" s="11" t="s">
        <v>131</v>
      </c>
      <c r="H10105" s="11" t="s">
        <v>54</v>
      </c>
      <c r="I10105" s="11" t="s">
        <v>99</v>
      </c>
      <c r="J10105" s="11" t="s">
        <v>238</v>
      </c>
      <c r="K10105" s="11" t="str">
        <f>IFERROR(INDEX('EDC Component Dictionary'!$C$5:$C$37,MATCH('Rates Database'!J10105,'EDC Component Dictionary'!$B$5:$B$37,0)), "Energy Supply")</f>
        <v>Energy Supply</v>
      </c>
      <c r="L10105" s="12">
        <v>0.1069</v>
      </c>
      <c r="M10105" s="12"/>
    </row>
    <row r="10106" spans="1:13" x14ac:dyDescent="0.3">
      <c r="A10106" s="18">
        <v>10104</v>
      </c>
      <c r="B10106" s="18">
        <f t="shared" si="314"/>
        <v>2021</v>
      </c>
      <c r="C10106" s="17">
        <v>44440</v>
      </c>
      <c r="D10106" s="18" t="s">
        <v>130</v>
      </c>
      <c r="E10106" s="18" t="s">
        <v>164</v>
      </c>
      <c r="F10106" s="18" t="str">
        <f t="shared" si="315"/>
        <v>National Grid-Tyngsborough Muni Agg Rate-44440</v>
      </c>
      <c r="G10106" s="11" t="s">
        <v>131</v>
      </c>
      <c r="H10106" s="11" t="s">
        <v>54</v>
      </c>
      <c r="I10106" s="11" t="s">
        <v>99</v>
      </c>
      <c r="J10106" s="11" t="s">
        <v>261</v>
      </c>
      <c r="K10106" s="11" t="str">
        <f>IFERROR(INDEX('EDC Component Dictionary'!$C$5:$C$37,MATCH('Rates Database'!J10106,'EDC Component Dictionary'!$B$5:$B$37,0)), "Energy Supply")</f>
        <v>Energy Supply</v>
      </c>
      <c r="L10106" s="12">
        <v>0.10692</v>
      </c>
      <c r="M10106" s="12"/>
    </row>
    <row r="10107" spans="1:13" x14ac:dyDescent="0.3">
      <c r="A10107" s="18">
        <v>10105</v>
      </c>
      <c r="B10107" s="18">
        <f t="shared" si="314"/>
        <v>2021</v>
      </c>
      <c r="C10107" s="17">
        <v>44440</v>
      </c>
      <c r="D10107" s="18" t="s">
        <v>130</v>
      </c>
      <c r="E10107" s="18" t="s">
        <v>163</v>
      </c>
      <c r="F10107" s="18" t="str">
        <f t="shared" si="315"/>
        <v>Eversource_EMA-Sudbury Muni Agg Rate-44440</v>
      </c>
      <c r="G10107" s="11" t="s">
        <v>131</v>
      </c>
      <c r="H10107" s="11" t="s">
        <v>54</v>
      </c>
      <c r="I10107" s="11" t="s">
        <v>99</v>
      </c>
      <c r="J10107" s="11" t="s">
        <v>227</v>
      </c>
      <c r="K10107" s="11" t="str">
        <f>IFERROR(INDEX('EDC Component Dictionary'!$C$5:$C$37,MATCH('Rates Database'!J10107,'EDC Component Dictionary'!$B$5:$B$37,0)), "Energy Supply")</f>
        <v>Energy Supply</v>
      </c>
      <c r="L10107" s="12">
        <v>0.10778</v>
      </c>
      <c r="M10107" s="12"/>
    </row>
    <row r="10108" spans="1:13" x14ac:dyDescent="0.3">
      <c r="A10108" s="18">
        <v>10106</v>
      </c>
      <c r="B10108" s="18">
        <f t="shared" si="314"/>
        <v>2021</v>
      </c>
      <c r="C10108" s="17">
        <v>44440</v>
      </c>
      <c r="D10108" s="18" t="s">
        <v>130</v>
      </c>
      <c r="E10108" s="18" t="s">
        <v>164</v>
      </c>
      <c r="F10108" s="18" t="str">
        <f t="shared" si="315"/>
        <v>National Grid-Halifax Muni Agg Rate-44440</v>
      </c>
      <c r="G10108" s="11" t="s">
        <v>131</v>
      </c>
      <c r="H10108" s="11" t="s">
        <v>54</v>
      </c>
      <c r="I10108" s="11" t="s">
        <v>99</v>
      </c>
      <c r="J10108" s="11" t="s">
        <v>230</v>
      </c>
      <c r="K10108" s="11" t="str">
        <f>IFERROR(INDEX('EDC Component Dictionary'!$C$5:$C$37,MATCH('Rates Database'!J10108,'EDC Component Dictionary'!$B$5:$B$37,0)), "Energy Supply")</f>
        <v>Energy Supply</v>
      </c>
      <c r="L10108" s="12">
        <v>0.10716000000000001</v>
      </c>
      <c r="M10108" s="12"/>
    </row>
    <row r="10109" spans="1:13" x14ac:dyDescent="0.3">
      <c r="A10109" s="18">
        <v>10107</v>
      </c>
      <c r="B10109" s="18">
        <f t="shared" si="314"/>
        <v>2021</v>
      </c>
      <c r="C10109" s="17">
        <v>44440</v>
      </c>
      <c r="D10109" s="18" t="s">
        <v>130</v>
      </c>
      <c r="E10109" s="18" t="s">
        <v>164</v>
      </c>
      <c r="F10109" s="18" t="str">
        <f t="shared" si="315"/>
        <v>National Grid-Franklin Muni Agg Rate-44440</v>
      </c>
      <c r="G10109" s="11" t="s">
        <v>131</v>
      </c>
      <c r="H10109" s="11" t="s">
        <v>54</v>
      </c>
      <c r="I10109" s="11" t="s">
        <v>99</v>
      </c>
      <c r="J10109" s="11" t="s">
        <v>296</v>
      </c>
      <c r="K10109" s="11" t="str">
        <f>IFERROR(INDEX('EDC Component Dictionary'!$C$5:$C$37,MATCH('Rates Database'!J10109,'EDC Component Dictionary'!$B$5:$B$37,0)), "Energy Supply")</f>
        <v>Energy Supply</v>
      </c>
      <c r="L10109" s="12">
        <v>0.10725</v>
      </c>
      <c r="M10109" s="12"/>
    </row>
    <row r="10110" spans="1:13" x14ac:dyDescent="0.3">
      <c r="A10110" s="18">
        <v>10108</v>
      </c>
      <c r="B10110" s="18">
        <f t="shared" si="314"/>
        <v>2021</v>
      </c>
      <c r="C10110" s="17">
        <v>44440</v>
      </c>
      <c r="D10110" s="18" t="s">
        <v>130</v>
      </c>
      <c r="E10110" s="18" t="s">
        <v>164</v>
      </c>
      <c r="F10110" s="18" t="str">
        <f t="shared" si="315"/>
        <v>National Grid-Rockland Muni Agg Rate-44440</v>
      </c>
      <c r="G10110" s="11" t="s">
        <v>131</v>
      </c>
      <c r="H10110" s="11" t="s">
        <v>54</v>
      </c>
      <c r="I10110" s="11" t="s">
        <v>99</v>
      </c>
      <c r="J10110" s="11" t="s">
        <v>271</v>
      </c>
      <c r="K10110" s="11" t="str">
        <f>IFERROR(INDEX('EDC Component Dictionary'!$C$5:$C$37,MATCH('Rates Database'!J10110,'EDC Component Dictionary'!$B$5:$B$37,0)), "Energy Supply")</f>
        <v>Energy Supply</v>
      </c>
      <c r="L10110" s="12">
        <v>0.10759000000000001</v>
      </c>
      <c r="M10110" s="12"/>
    </row>
    <row r="10111" spans="1:13" x14ac:dyDescent="0.3">
      <c r="A10111" s="18">
        <v>10109</v>
      </c>
      <c r="B10111" s="18">
        <f t="shared" si="314"/>
        <v>2021</v>
      </c>
      <c r="C10111" s="17">
        <v>44440</v>
      </c>
      <c r="D10111" s="18" t="s">
        <v>130</v>
      </c>
      <c r="E10111" s="18" t="s">
        <v>163</v>
      </c>
      <c r="F10111" s="18" t="str">
        <f t="shared" si="315"/>
        <v>Eversource_EMA-Cape Light Compact JPE Muni Agg Rate-44440</v>
      </c>
      <c r="G10111" s="11" t="s">
        <v>131</v>
      </c>
      <c r="H10111" s="11" t="s">
        <v>54</v>
      </c>
      <c r="I10111" s="11" t="s">
        <v>99</v>
      </c>
      <c r="J10111" s="11" t="s">
        <v>264</v>
      </c>
      <c r="K10111" s="11" t="str">
        <f>IFERROR(INDEX('EDC Component Dictionary'!$C$5:$C$37,MATCH('Rates Database'!J10111,'EDC Component Dictionary'!$B$5:$B$37,0)), "Energy Supply")</f>
        <v>Energy Supply</v>
      </c>
      <c r="L10111" s="12">
        <v>0.10743999999999999</v>
      </c>
      <c r="M10111" s="12"/>
    </row>
    <row r="10112" spans="1:13" x14ac:dyDescent="0.3">
      <c r="A10112" s="18">
        <v>10110</v>
      </c>
      <c r="B10112" s="18">
        <f t="shared" si="314"/>
        <v>2021</v>
      </c>
      <c r="C10112" s="17">
        <v>44440</v>
      </c>
      <c r="D10112" s="18" t="s">
        <v>130</v>
      </c>
      <c r="E10112" s="18" t="s">
        <v>164</v>
      </c>
      <c r="F10112" s="18" t="str">
        <f t="shared" si="315"/>
        <v>National Grid-Bellingham Muni Agg Rate-44440</v>
      </c>
      <c r="G10112" s="11" t="s">
        <v>131</v>
      </c>
      <c r="H10112" s="11" t="s">
        <v>54</v>
      </c>
      <c r="I10112" s="11" t="s">
        <v>99</v>
      </c>
      <c r="J10112" s="11" t="s">
        <v>244</v>
      </c>
      <c r="K10112" s="11" t="str">
        <f>IFERROR(INDEX('EDC Component Dictionary'!$C$5:$C$37,MATCH('Rates Database'!J10112,'EDC Component Dictionary'!$B$5:$B$37,0)), "Energy Supply")</f>
        <v>Energy Supply</v>
      </c>
      <c r="L10112" s="12">
        <v>0.10765</v>
      </c>
      <c r="M10112" s="12"/>
    </row>
    <row r="10113" spans="1:13" x14ac:dyDescent="0.3">
      <c r="A10113" s="18">
        <v>10111</v>
      </c>
      <c r="B10113" s="18">
        <f t="shared" si="314"/>
        <v>2021</v>
      </c>
      <c r="C10113" s="17">
        <v>44440</v>
      </c>
      <c r="D10113" s="18" t="s">
        <v>130</v>
      </c>
      <c r="E10113" s="18" t="s">
        <v>164</v>
      </c>
      <c r="F10113" s="18" t="str">
        <f t="shared" si="315"/>
        <v>National Grid-Egremont Muni Agg Rate-44440</v>
      </c>
      <c r="G10113" s="11" t="s">
        <v>131</v>
      </c>
      <c r="H10113" s="11" t="s">
        <v>54</v>
      </c>
      <c r="I10113" s="11" t="s">
        <v>99</v>
      </c>
      <c r="J10113" s="11" t="s">
        <v>248</v>
      </c>
      <c r="K10113" s="11" t="str">
        <f>IFERROR(INDEX('EDC Component Dictionary'!$C$5:$C$37,MATCH('Rates Database'!J10113,'EDC Component Dictionary'!$B$5:$B$37,0)), "Energy Supply")</f>
        <v>Energy Supply</v>
      </c>
      <c r="L10113" s="12">
        <v>0.10786999999999999</v>
      </c>
      <c r="M10113" s="12"/>
    </row>
    <row r="10114" spans="1:13" x14ac:dyDescent="0.3">
      <c r="A10114" s="18">
        <v>10112</v>
      </c>
      <c r="B10114" s="18">
        <f t="shared" si="314"/>
        <v>2021</v>
      </c>
      <c r="C10114" s="17">
        <v>44440</v>
      </c>
      <c r="D10114" s="18" t="s">
        <v>130</v>
      </c>
      <c r="E10114" s="18" t="s">
        <v>164</v>
      </c>
      <c r="F10114" s="18" t="str">
        <f t="shared" si="315"/>
        <v>National Grid-North Andover Muni Agg Rate-44440</v>
      </c>
      <c r="G10114" s="11" t="s">
        <v>131</v>
      </c>
      <c r="H10114" s="11" t="s">
        <v>54</v>
      </c>
      <c r="I10114" s="11" t="s">
        <v>99</v>
      </c>
      <c r="J10114" s="11" t="s">
        <v>259</v>
      </c>
      <c r="K10114" s="11" t="str">
        <f>IFERROR(INDEX('EDC Component Dictionary'!$C$5:$C$37,MATCH('Rates Database'!J10114,'EDC Component Dictionary'!$B$5:$B$37,0)), "Energy Supply")</f>
        <v>Energy Supply</v>
      </c>
      <c r="L10114" s="12">
        <v>0.1079</v>
      </c>
      <c r="M10114" s="12"/>
    </row>
    <row r="10115" spans="1:13" x14ac:dyDescent="0.3">
      <c r="A10115" s="18">
        <v>10113</v>
      </c>
      <c r="B10115" s="18">
        <f t="shared" ref="B10115:B10178" si="316">YEAR(C10115)</f>
        <v>2021</v>
      </c>
      <c r="C10115" s="17">
        <v>44440</v>
      </c>
      <c r="D10115" s="18" t="s">
        <v>130</v>
      </c>
      <c r="E10115" s="18" t="s">
        <v>163</v>
      </c>
      <c r="F10115" s="18" t="str">
        <f t="shared" si="315"/>
        <v>Eversource_EMA-Dedham Muni Agg Rate-44440</v>
      </c>
      <c r="G10115" s="11" t="s">
        <v>131</v>
      </c>
      <c r="H10115" s="11" t="s">
        <v>54</v>
      </c>
      <c r="I10115" s="11" t="s">
        <v>99</v>
      </c>
      <c r="J10115" s="11" t="s">
        <v>278</v>
      </c>
      <c r="K10115" s="11" t="str">
        <f>IFERROR(INDEX('EDC Component Dictionary'!$C$5:$C$37,MATCH('Rates Database'!J10115,'EDC Component Dictionary'!$B$5:$B$37,0)), "Energy Supply")</f>
        <v>Energy Supply</v>
      </c>
      <c r="L10115" s="12">
        <v>0.10797</v>
      </c>
      <c r="M10115" s="12"/>
    </row>
    <row r="10116" spans="1:13" x14ac:dyDescent="0.3">
      <c r="A10116" s="18">
        <v>10114</v>
      </c>
      <c r="B10116" s="18">
        <f t="shared" si="316"/>
        <v>2021</v>
      </c>
      <c r="C10116" s="17">
        <v>44440</v>
      </c>
      <c r="D10116" s="18" t="s">
        <v>130</v>
      </c>
      <c r="E10116" s="18" t="s">
        <v>163</v>
      </c>
      <c r="F10116" s="18" t="str">
        <f t="shared" ref="F10116:F10179" si="317">_xlfn.CONCAT(E10116,"-",J10116,"-",C10116)</f>
        <v>Eversource_EMA-Lexington Muni Agg Rate-44440</v>
      </c>
      <c r="G10116" s="11" t="s">
        <v>131</v>
      </c>
      <c r="H10116" s="11" t="s">
        <v>54</v>
      </c>
      <c r="I10116" s="11" t="s">
        <v>99</v>
      </c>
      <c r="J10116" s="11" t="s">
        <v>254</v>
      </c>
      <c r="K10116" s="11" t="str">
        <f>IFERROR(INDEX('EDC Component Dictionary'!$C$5:$C$37,MATCH('Rates Database'!J10116,'EDC Component Dictionary'!$B$5:$B$37,0)), "Energy Supply")</f>
        <v>Energy Supply</v>
      </c>
      <c r="L10116" s="12">
        <v>0.10796</v>
      </c>
      <c r="M10116" s="12"/>
    </row>
    <row r="10117" spans="1:13" x14ac:dyDescent="0.3">
      <c r="A10117" s="18">
        <v>10115</v>
      </c>
      <c r="B10117" s="18">
        <f t="shared" si="316"/>
        <v>2021</v>
      </c>
      <c r="C10117" s="17">
        <v>44440</v>
      </c>
      <c r="D10117" s="18" t="s">
        <v>130</v>
      </c>
      <c r="E10117" s="18" t="s">
        <v>164</v>
      </c>
      <c r="F10117" s="18" t="str">
        <f t="shared" si="317"/>
        <v>National Grid-Haverhill Muni Agg Rate-44440</v>
      </c>
      <c r="G10117" s="11" t="s">
        <v>131</v>
      </c>
      <c r="H10117" s="11" t="s">
        <v>54</v>
      </c>
      <c r="I10117" s="11" t="s">
        <v>99</v>
      </c>
      <c r="J10117" s="11" t="s">
        <v>297</v>
      </c>
      <c r="K10117" s="11" t="str">
        <f>IFERROR(INDEX('EDC Component Dictionary'!$C$5:$C$37,MATCH('Rates Database'!J10117,'EDC Component Dictionary'!$B$5:$B$37,0)), "Energy Supply")</f>
        <v>Energy Supply</v>
      </c>
      <c r="L10117" s="12">
        <v>0.1086</v>
      </c>
      <c r="M10117" s="12"/>
    </row>
    <row r="10118" spans="1:13" x14ac:dyDescent="0.3">
      <c r="A10118" s="18">
        <v>10116</v>
      </c>
      <c r="B10118" s="18">
        <f t="shared" si="316"/>
        <v>2021</v>
      </c>
      <c r="C10118" s="17">
        <v>44440</v>
      </c>
      <c r="D10118" s="18" t="s">
        <v>130</v>
      </c>
      <c r="E10118" s="18" t="s">
        <v>163</v>
      </c>
      <c r="F10118" s="18" t="str">
        <f t="shared" si="317"/>
        <v>Eversource_EMA-Fairhaven Muni Agg Rate-44440</v>
      </c>
      <c r="G10118" s="11" t="s">
        <v>131</v>
      </c>
      <c r="H10118" s="11" t="s">
        <v>54</v>
      </c>
      <c r="I10118" s="11" t="s">
        <v>99</v>
      </c>
      <c r="J10118" s="11" t="s">
        <v>193</v>
      </c>
      <c r="K10118" s="11" t="str">
        <f>IFERROR(INDEX('EDC Component Dictionary'!$C$5:$C$37,MATCH('Rates Database'!J10118,'EDC Component Dictionary'!$B$5:$B$37,0)), "Energy Supply")</f>
        <v>Energy Supply</v>
      </c>
      <c r="L10118" s="12">
        <v>0.10859000000000001</v>
      </c>
      <c r="M10118" s="12"/>
    </row>
    <row r="10119" spans="1:13" x14ac:dyDescent="0.3">
      <c r="A10119" s="18">
        <v>10117</v>
      </c>
      <c r="B10119" s="18">
        <f t="shared" si="316"/>
        <v>2021</v>
      </c>
      <c r="C10119" s="17">
        <v>44440</v>
      </c>
      <c r="D10119" s="18" t="s">
        <v>130</v>
      </c>
      <c r="E10119" s="18" t="s">
        <v>164</v>
      </c>
      <c r="F10119" s="18" t="str">
        <f t="shared" si="317"/>
        <v>National Grid-Grafton Muni Agg Rate-44440</v>
      </c>
      <c r="G10119" s="11" t="s">
        <v>131</v>
      </c>
      <c r="H10119" s="11" t="s">
        <v>54</v>
      </c>
      <c r="I10119" s="11" t="s">
        <v>99</v>
      </c>
      <c r="J10119" s="11" t="s">
        <v>229</v>
      </c>
      <c r="K10119" s="11" t="str">
        <f>IFERROR(INDEX('EDC Component Dictionary'!$C$5:$C$37,MATCH('Rates Database'!J10119,'EDC Component Dictionary'!$B$5:$B$37,0)), "Energy Supply")</f>
        <v>Energy Supply</v>
      </c>
      <c r="L10119" s="12">
        <v>0.10911999999999999</v>
      </c>
      <c r="M10119" s="12"/>
    </row>
    <row r="10120" spans="1:13" x14ac:dyDescent="0.3">
      <c r="A10120" s="18">
        <v>10118</v>
      </c>
      <c r="B10120" s="18">
        <f t="shared" si="316"/>
        <v>2021</v>
      </c>
      <c r="C10120" s="17">
        <v>44440</v>
      </c>
      <c r="D10120" s="18" t="s">
        <v>130</v>
      </c>
      <c r="E10120" s="18" t="s">
        <v>163</v>
      </c>
      <c r="F10120" s="18" t="str">
        <f t="shared" si="317"/>
        <v>Eversource_EMA-Waltham Muni Agg Rate-44440</v>
      </c>
      <c r="G10120" s="11" t="s">
        <v>131</v>
      </c>
      <c r="H10120" s="11" t="s">
        <v>54</v>
      </c>
      <c r="I10120" s="11" t="s">
        <v>99</v>
      </c>
      <c r="J10120" s="11" t="s">
        <v>304</v>
      </c>
      <c r="K10120" s="11" t="str">
        <f>IFERROR(INDEX('EDC Component Dictionary'!$C$5:$C$37,MATCH('Rates Database'!J10120,'EDC Component Dictionary'!$B$5:$B$37,0)), "Energy Supply")</f>
        <v>Energy Supply</v>
      </c>
      <c r="L10120" s="12">
        <v>0.10940999999999999</v>
      </c>
      <c r="M10120" s="12"/>
    </row>
    <row r="10121" spans="1:13" x14ac:dyDescent="0.3">
      <c r="A10121" s="18">
        <v>10119</v>
      </c>
      <c r="B10121" s="18">
        <f t="shared" si="316"/>
        <v>2021</v>
      </c>
      <c r="C10121" s="17">
        <v>44440</v>
      </c>
      <c r="D10121" s="18" t="s">
        <v>130</v>
      </c>
      <c r="E10121" s="18" t="s">
        <v>164</v>
      </c>
      <c r="F10121" s="18" t="str">
        <f t="shared" si="317"/>
        <v>National Grid-Southborough Muni Agg Rate-44440</v>
      </c>
      <c r="G10121" s="11" t="s">
        <v>131</v>
      </c>
      <c r="H10121" s="11" t="s">
        <v>54</v>
      </c>
      <c r="I10121" s="11" t="s">
        <v>99</v>
      </c>
      <c r="J10121" s="11" t="s">
        <v>231</v>
      </c>
      <c r="K10121" s="11" t="str">
        <f>IFERROR(INDEX('EDC Component Dictionary'!$C$5:$C$37,MATCH('Rates Database'!J10121,'EDC Component Dictionary'!$B$5:$B$37,0)), "Energy Supply")</f>
        <v>Energy Supply</v>
      </c>
      <c r="L10121" s="12">
        <v>0.10936</v>
      </c>
      <c r="M10121" s="12"/>
    </row>
    <row r="10122" spans="1:13" x14ac:dyDescent="0.3">
      <c r="A10122" s="18">
        <v>10120</v>
      </c>
      <c r="B10122" s="18">
        <f t="shared" si="316"/>
        <v>2021</v>
      </c>
      <c r="C10122" s="17">
        <v>44440</v>
      </c>
      <c r="D10122" s="18" t="s">
        <v>130</v>
      </c>
      <c r="E10122" s="18" t="s">
        <v>163</v>
      </c>
      <c r="F10122" s="18" t="str">
        <f t="shared" si="317"/>
        <v>Eversource_EMA-Acton Muni Agg Rate-44440</v>
      </c>
      <c r="G10122" s="11" t="s">
        <v>131</v>
      </c>
      <c r="H10122" s="11" t="s">
        <v>54</v>
      </c>
      <c r="I10122" s="11" t="s">
        <v>99</v>
      </c>
      <c r="J10122" s="11" t="s">
        <v>226</v>
      </c>
      <c r="K10122" s="11" t="str">
        <f>IFERROR(INDEX('EDC Component Dictionary'!$C$5:$C$37,MATCH('Rates Database'!J10122,'EDC Component Dictionary'!$B$5:$B$37,0)), "Energy Supply")</f>
        <v>Energy Supply</v>
      </c>
      <c r="L10122" s="12">
        <v>0.11043</v>
      </c>
      <c r="M10122" s="12"/>
    </row>
    <row r="10123" spans="1:13" x14ac:dyDescent="0.3">
      <c r="A10123" s="18">
        <v>10121</v>
      </c>
      <c r="B10123" s="18">
        <f t="shared" si="316"/>
        <v>2021</v>
      </c>
      <c r="C10123" s="17">
        <v>44440</v>
      </c>
      <c r="D10123" s="18" t="s">
        <v>130</v>
      </c>
      <c r="E10123" s="18" t="s">
        <v>36</v>
      </c>
      <c r="F10123" s="18" t="str">
        <f t="shared" si="317"/>
        <v>Unitil-Lunenburg Muni Agg Rate-44440</v>
      </c>
      <c r="G10123" s="11" t="s">
        <v>131</v>
      </c>
      <c r="H10123" s="11" t="s">
        <v>54</v>
      </c>
      <c r="I10123" s="11" t="s">
        <v>99</v>
      </c>
      <c r="J10123" s="11" t="s">
        <v>239</v>
      </c>
      <c r="K10123" s="11" t="str">
        <f>IFERROR(INDEX('EDC Component Dictionary'!$C$5:$C$37,MATCH('Rates Database'!J10123,'EDC Component Dictionary'!$B$5:$B$37,0)), "Energy Supply")</f>
        <v>Energy Supply</v>
      </c>
      <c r="L10123" s="12">
        <v>0.10997999999999999</v>
      </c>
      <c r="M10123" s="12"/>
    </row>
    <row r="10124" spans="1:13" x14ac:dyDescent="0.3">
      <c r="A10124" s="18">
        <v>10122</v>
      </c>
      <c r="B10124" s="18">
        <f t="shared" si="316"/>
        <v>2021</v>
      </c>
      <c r="C10124" s="17">
        <v>44440</v>
      </c>
      <c r="D10124" s="18" t="s">
        <v>130</v>
      </c>
      <c r="E10124" s="18" t="s">
        <v>163</v>
      </c>
      <c r="F10124" s="18" t="str">
        <f t="shared" si="317"/>
        <v>Eversource_EMA-Arlington Muni Agg Rate-44440</v>
      </c>
      <c r="G10124" s="11" t="s">
        <v>131</v>
      </c>
      <c r="H10124" s="11" t="s">
        <v>54</v>
      </c>
      <c r="I10124" s="11" t="s">
        <v>99</v>
      </c>
      <c r="J10124" s="11" t="s">
        <v>228</v>
      </c>
      <c r="K10124" s="11" t="str">
        <f>IFERROR(INDEX('EDC Component Dictionary'!$C$5:$C$37,MATCH('Rates Database'!J10124,'EDC Component Dictionary'!$B$5:$B$37,0)), "Energy Supply")</f>
        <v>Energy Supply</v>
      </c>
      <c r="L10124" s="12">
        <v>0.11201</v>
      </c>
      <c r="M10124" s="12"/>
    </row>
    <row r="10125" spans="1:13" x14ac:dyDescent="0.3">
      <c r="A10125" s="18">
        <v>10123</v>
      </c>
      <c r="B10125" s="18">
        <f t="shared" si="316"/>
        <v>2021</v>
      </c>
      <c r="C10125" s="17">
        <v>44440</v>
      </c>
      <c r="D10125" s="18" t="s">
        <v>130</v>
      </c>
      <c r="E10125" s="18" t="s">
        <v>164</v>
      </c>
      <c r="F10125" s="18" t="str">
        <f t="shared" si="317"/>
        <v>National Grid-Salisbury Muni Agg Rate-44440</v>
      </c>
      <c r="G10125" s="11" t="s">
        <v>131</v>
      </c>
      <c r="H10125" s="11" t="s">
        <v>54</v>
      </c>
      <c r="I10125" s="11" t="s">
        <v>99</v>
      </c>
      <c r="J10125" s="11" t="s">
        <v>241</v>
      </c>
      <c r="K10125" s="11" t="str">
        <f>IFERROR(INDEX('EDC Component Dictionary'!$C$5:$C$37,MATCH('Rates Database'!J10125,'EDC Component Dictionary'!$B$5:$B$37,0)), "Energy Supply")</f>
        <v>Energy Supply</v>
      </c>
      <c r="L10125" s="12">
        <v>0.11065</v>
      </c>
      <c r="M10125" s="12"/>
    </row>
    <row r="10126" spans="1:13" x14ac:dyDescent="0.3">
      <c r="A10126" s="18">
        <v>10124</v>
      </c>
      <c r="B10126" s="18">
        <f t="shared" si="316"/>
        <v>2021</v>
      </c>
      <c r="C10126" s="17">
        <v>44440</v>
      </c>
      <c r="D10126" s="18" t="s">
        <v>130</v>
      </c>
      <c r="E10126" s="18" t="s">
        <v>164</v>
      </c>
      <c r="F10126" s="18" t="str">
        <f t="shared" si="317"/>
        <v>National Grid-Gloucester Muni Agg Rate-44440</v>
      </c>
      <c r="G10126" s="11" t="s">
        <v>131</v>
      </c>
      <c r="H10126" s="11" t="s">
        <v>54</v>
      </c>
      <c r="I10126" s="11" t="s">
        <v>99</v>
      </c>
      <c r="J10126" s="11" t="s">
        <v>242</v>
      </c>
      <c r="K10126" s="11" t="str">
        <f>IFERROR(INDEX('EDC Component Dictionary'!$C$5:$C$37,MATCH('Rates Database'!J10126,'EDC Component Dictionary'!$B$5:$B$37,0)), "Energy Supply")</f>
        <v>Energy Supply</v>
      </c>
      <c r="L10126" s="12">
        <v>0.11132</v>
      </c>
      <c r="M10126" s="12"/>
    </row>
    <row r="10127" spans="1:13" x14ac:dyDescent="0.3">
      <c r="A10127" s="18">
        <v>10125</v>
      </c>
      <c r="B10127" s="18">
        <f t="shared" si="316"/>
        <v>2021</v>
      </c>
      <c r="C10127" s="17">
        <v>44440</v>
      </c>
      <c r="D10127" s="18" t="s">
        <v>130</v>
      </c>
      <c r="E10127" s="18" t="s">
        <v>163</v>
      </c>
      <c r="F10127" s="18" t="str">
        <f t="shared" si="317"/>
        <v>Eversource_EMA-Bedford Muni Agg Rate-44440</v>
      </c>
      <c r="G10127" s="11" t="s">
        <v>131</v>
      </c>
      <c r="H10127" s="11" t="s">
        <v>54</v>
      </c>
      <c r="I10127" s="11" t="s">
        <v>99</v>
      </c>
      <c r="J10127" s="11" t="s">
        <v>274</v>
      </c>
      <c r="K10127" s="11" t="str">
        <f>IFERROR(INDEX('EDC Component Dictionary'!$C$5:$C$37,MATCH('Rates Database'!J10127,'EDC Component Dictionary'!$B$5:$B$37,0)), "Energy Supply")</f>
        <v>Energy Supply</v>
      </c>
      <c r="L10127" s="12">
        <v>0.11141</v>
      </c>
      <c r="M10127" s="12"/>
    </row>
    <row r="10128" spans="1:13" x14ac:dyDescent="0.3">
      <c r="A10128" s="18">
        <v>10126</v>
      </c>
      <c r="B10128" s="18">
        <f t="shared" si="316"/>
        <v>2021</v>
      </c>
      <c r="C10128" s="17">
        <v>44440</v>
      </c>
      <c r="D10128" s="18" t="s">
        <v>130</v>
      </c>
      <c r="E10128" s="18" t="s">
        <v>164</v>
      </c>
      <c r="F10128" s="18" t="str">
        <f t="shared" si="317"/>
        <v>National Grid-Salem Muni Agg Rate-44440</v>
      </c>
      <c r="G10128" s="11" t="s">
        <v>131</v>
      </c>
      <c r="H10128" s="11" t="s">
        <v>54</v>
      </c>
      <c r="I10128" s="11" t="s">
        <v>99</v>
      </c>
      <c r="J10128" s="11" t="s">
        <v>175</v>
      </c>
      <c r="K10128" s="11" t="str">
        <f>IFERROR(INDEX('EDC Component Dictionary'!$C$5:$C$37,MATCH('Rates Database'!J10128,'EDC Component Dictionary'!$B$5:$B$37,0)), "Energy Supply")</f>
        <v>Energy Supply</v>
      </c>
      <c r="L10128" s="12">
        <v>0.11104</v>
      </c>
      <c r="M10128" s="12"/>
    </row>
    <row r="10129" spans="1:13" x14ac:dyDescent="0.3">
      <c r="A10129" s="18">
        <v>10127</v>
      </c>
      <c r="B10129" s="18">
        <f t="shared" si="316"/>
        <v>2021</v>
      </c>
      <c r="C10129" s="17">
        <v>44440</v>
      </c>
      <c r="D10129" s="18" t="s">
        <v>130</v>
      </c>
      <c r="E10129" s="18" t="s">
        <v>163</v>
      </c>
      <c r="F10129" s="18" t="str">
        <f t="shared" si="317"/>
        <v>Eversource_EMA-Winchester Muni Agg Rate-44440</v>
      </c>
      <c r="G10129" s="11" t="s">
        <v>131</v>
      </c>
      <c r="H10129" s="11" t="s">
        <v>54</v>
      </c>
      <c r="I10129" s="11" t="s">
        <v>99</v>
      </c>
      <c r="J10129" s="11" t="s">
        <v>232</v>
      </c>
      <c r="K10129" s="11" t="str">
        <f>IFERROR(INDEX('EDC Component Dictionary'!$C$5:$C$37,MATCH('Rates Database'!J10129,'EDC Component Dictionary'!$B$5:$B$37,0)), "Energy Supply")</f>
        <v>Energy Supply</v>
      </c>
      <c r="L10129" s="12">
        <v>0.11230999999999999</v>
      </c>
      <c r="M10129" s="12"/>
    </row>
    <row r="10130" spans="1:13" x14ac:dyDescent="0.3">
      <c r="A10130" s="18">
        <v>10128</v>
      </c>
      <c r="B10130" s="18">
        <f t="shared" si="316"/>
        <v>2021</v>
      </c>
      <c r="C10130" s="17">
        <v>44440</v>
      </c>
      <c r="D10130" s="18" t="s">
        <v>130</v>
      </c>
      <c r="E10130" s="18" t="s">
        <v>164</v>
      </c>
      <c r="F10130" s="18" t="str">
        <f t="shared" si="317"/>
        <v>National Grid-Berlin Muni Agg Rate-44440</v>
      </c>
      <c r="G10130" s="11" t="s">
        <v>131</v>
      </c>
      <c r="H10130" s="11" t="s">
        <v>54</v>
      </c>
      <c r="I10130" s="11" t="s">
        <v>99</v>
      </c>
      <c r="J10130" s="11" t="s">
        <v>237</v>
      </c>
      <c r="K10130" s="11" t="str">
        <f>IFERROR(INDEX('EDC Component Dictionary'!$C$5:$C$37,MATCH('Rates Database'!J10130,'EDC Component Dictionary'!$B$5:$B$37,0)), "Energy Supply")</f>
        <v>Energy Supply</v>
      </c>
      <c r="L10130" s="12">
        <v>0.1119</v>
      </c>
      <c r="M10130" s="12"/>
    </row>
    <row r="10131" spans="1:13" x14ac:dyDescent="0.3">
      <c r="A10131" s="18">
        <v>10129</v>
      </c>
      <c r="B10131" s="18">
        <f t="shared" si="316"/>
        <v>2021</v>
      </c>
      <c r="C10131" s="17">
        <v>44440</v>
      </c>
      <c r="D10131" s="18" t="s">
        <v>130</v>
      </c>
      <c r="E10131" s="18" t="s">
        <v>164</v>
      </c>
      <c r="F10131" s="18" t="str">
        <f t="shared" si="317"/>
        <v>National Grid-Hamilton Muni Agg Rate-44440</v>
      </c>
      <c r="G10131" s="11" t="s">
        <v>131</v>
      </c>
      <c r="H10131" s="11" t="s">
        <v>54</v>
      </c>
      <c r="I10131" s="11" t="s">
        <v>99</v>
      </c>
      <c r="J10131" s="11" t="s">
        <v>250</v>
      </c>
      <c r="K10131" s="11" t="str">
        <f>IFERROR(INDEX('EDC Component Dictionary'!$C$5:$C$37,MATCH('Rates Database'!J10131,'EDC Component Dictionary'!$B$5:$B$37,0)), "Energy Supply")</f>
        <v>Energy Supply</v>
      </c>
      <c r="L10131" s="12">
        <v>0.11221</v>
      </c>
      <c r="M10131" s="12"/>
    </row>
    <row r="10132" spans="1:13" x14ac:dyDescent="0.3">
      <c r="A10132" s="18">
        <v>10130</v>
      </c>
      <c r="B10132" s="18">
        <f t="shared" si="316"/>
        <v>2021</v>
      </c>
      <c r="C10132" s="17">
        <v>44440</v>
      </c>
      <c r="D10132" s="18" t="s">
        <v>130</v>
      </c>
      <c r="E10132" s="18" t="s">
        <v>164</v>
      </c>
      <c r="F10132" s="18" t="str">
        <f t="shared" si="317"/>
        <v>National Grid-Nantucket Muni Agg Rate-44440</v>
      </c>
      <c r="G10132" s="11" t="s">
        <v>131</v>
      </c>
      <c r="H10132" s="11" t="s">
        <v>54</v>
      </c>
      <c r="I10132" s="11" t="s">
        <v>99</v>
      </c>
      <c r="J10132" s="11" t="s">
        <v>171</v>
      </c>
      <c r="K10132" s="11" t="str">
        <f>IFERROR(INDEX('EDC Component Dictionary'!$C$5:$C$37,MATCH('Rates Database'!J10132,'EDC Component Dictionary'!$B$5:$B$37,0)), "Energy Supply")</f>
        <v>Energy Supply</v>
      </c>
      <c r="L10132" s="12">
        <v>0.11305999999999999</v>
      </c>
      <c r="M10132" s="12"/>
    </row>
    <row r="10133" spans="1:13" x14ac:dyDescent="0.3">
      <c r="A10133" s="18">
        <v>10131</v>
      </c>
      <c r="B10133" s="18">
        <f t="shared" si="316"/>
        <v>2021</v>
      </c>
      <c r="C10133" s="17">
        <v>44440</v>
      </c>
      <c r="D10133" s="18" t="s">
        <v>130</v>
      </c>
      <c r="E10133" s="18" t="s">
        <v>164</v>
      </c>
      <c r="F10133" s="18" t="str">
        <f t="shared" si="317"/>
        <v>National Grid-West Bridgewater Muni Agg Rate-44440</v>
      </c>
      <c r="G10133" s="11" t="s">
        <v>131</v>
      </c>
      <c r="H10133" s="11" t="s">
        <v>54</v>
      </c>
      <c r="I10133" s="11" t="s">
        <v>99</v>
      </c>
      <c r="J10133" s="11" t="s">
        <v>247</v>
      </c>
      <c r="K10133" s="11" t="str">
        <f>IFERROR(INDEX('EDC Component Dictionary'!$C$5:$C$37,MATCH('Rates Database'!J10133,'EDC Component Dictionary'!$B$5:$B$37,0)), "Energy Supply")</f>
        <v>Energy Supply</v>
      </c>
      <c r="L10133" s="12">
        <v>0.11326</v>
      </c>
      <c r="M10133" s="12"/>
    </row>
    <row r="10134" spans="1:13" x14ac:dyDescent="0.3">
      <c r="A10134" s="18">
        <v>10132</v>
      </c>
      <c r="B10134" s="18">
        <f t="shared" si="316"/>
        <v>2021</v>
      </c>
      <c r="C10134" s="17">
        <v>44440</v>
      </c>
      <c r="D10134" s="18" t="s">
        <v>130</v>
      </c>
      <c r="E10134" s="18" t="s">
        <v>163</v>
      </c>
      <c r="F10134" s="18" t="str">
        <f t="shared" si="317"/>
        <v>Eversource_EMA-Boston Muni Agg Rate-44440</v>
      </c>
      <c r="G10134" s="11" t="s">
        <v>131</v>
      </c>
      <c r="H10134" s="11" t="s">
        <v>54</v>
      </c>
      <c r="I10134" s="11" t="s">
        <v>99</v>
      </c>
      <c r="J10134" s="11" t="s">
        <v>301</v>
      </c>
      <c r="K10134" s="11" t="str">
        <f>IFERROR(INDEX('EDC Component Dictionary'!$C$5:$C$37,MATCH('Rates Database'!J10134,'EDC Component Dictionary'!$B$5:$B$37,0)), "Energy Supply")</f>
        <v>Energy Supply</v>
      </c>
      <c r="L10134" s="12">
        <v>0.11426</v>
      </c>
      <c r="M10134" s="12"/>
    </row>
    <row r="10135" spans="1:13" x14ac:dyDescent="0.3">
      <c r="A10135" s="18">
        <v>10133</v>
      </c>
      <c r="B10135" s="18">
        <f t="shared" si="316"/>
        <v>2021</v>
      </c>
      <c r="C10135" s="17">
        <v>44440</v>
      </c>
      <c r="D10135" s="18" t="s">
        <v>130</v>
      </c>
      <c r="E10135" s="18" t="s">
        <v>164</v>
      </c>
      <c r="F10135" s="18" t="str">
        <f t="shared" si="317"/>
        <v>National Grid-Millville Muni Agg Rate-44440</v>
      </c>
      <c r="G10135" s="11" t="s">
        <v>131</v>
      </c>
      <c r="H10135" s="11" t="s">
        <v>54</v>
      </c>
      <c r="I10135" s="11" t="s">
        <v>99</v>
      </c>
      <c r="J10135" s="11" t="s">
        <v>251</v>
      </c>
      <c r="K10135" s="11" t="str">
        <f>IFERROR(INDEX('EDC Component Dictionary'!$C$5:$C$37,MATCH('Rates Database'!J10135,'EDC Component Dictionary'!$B$5:$B$37,0)), "Energy Supply")</f>
        <v>Energy Supply</v>
      </c>
      <c r="L10135" s="12">
        <v>0.11416999999999999</v>
      </c>
      <c r="M10135" s="12"/>
    </row>
    <row r="10136" spans="1:13" x14ac:dyDescent="0.3">
      <c r="A10136" s="18">
        <v>10134</v>
      </c>
      <c r="B10136" s="18">
        <f t="shared" si="316"/>
        <v>2021</v>
      </c>
      <c r="C10136" s="17">
        <v>44440</v>
      </c>
      <c r="D10136" s="18" t="s">
        <v>130</v>
      </c>
      <c r="E10136" s="18" t="s">
        <v>164</v>
      </c>
      <c r="F10136" s="18" t="str">
        <f t="shared" si="317"/>
        <v>National Grid-Worcester Muni Agg Rate-44440</v>
      </c>
      <c r="G10136" s="11" t="s">
        <v>131</v>
      </c>
      <c r="H10136" s="11" t="s">
        <v>54</v>
      </c>
      <c r="I10136" s="11" t="s">
        <v>99</v>
      </c>
      <c r="J10136" s="11" t="s">
        <v>281</v>
      </c>
      <c r="K10136" s="11" t="str">
        <f>IFERROR(INDEX('EDC Component Dictionary'!$C$5:$C$37,MATCH('Rates Database'!J10136,'EDC Component Dictionary'!$B$5:$B$37,0)), "Energy Supply")</f>
        <v>Energy Supply</v>
      </c>
      <c r="L10136" s="12">
        <v>0.11447</v>
      </c>
      <c r="M10136" s="12"/>
    </row>
    <row r="10137" spans="1:13" x14ac:dyDescent="0.3">
      <c r="A10137" s="18">
        <v>10135</v>
      </c>
      <c r="B10137" s="18">
        <f t="shared" si="316"/>
        <v>2021</v>
      </c>
      <c r="C10137" s="17">
        <v>44440</v>
      </c>
      <c r="D10137" s="18" t="s">
        <v>130</v>
      </c>
      <c r="E10137" s="18" t="s">
        <v>164</v>
      </c>
      <c r="F10137" s="18" t="str">
        <f t="shared" si="317"/>
        <v>National Grid-Swampscott Muni Agg Rate-44440</v>
      </c>
      <c r="G10137" s="11" t="s">
        <v>131</v>
      </c>
      <c r="H10137" s="11" t="s">
        <v>54</v>
      </c>
      <c r="I10137" s="11" t="s">
        <v>99</v>
      </c>
      <c r="J10137" s="11" t="s">
        <v>178</v>
      </c>
      <c r="K10137" s="11" t="str">
        <f>IFERROR(INDEX('EDC Component Dictionary'!$C$5:$C$37,MATCH('Rates Database'!J10137,'EDC Component Dictionary'!$B$5:$B$37,0)), "Energy Supply")</f>
        <v>Energy Supply</v>
      </c>
      <c r="L10137" s="12">
        <v>0.11446000000000001</v>
      </c>
      <c r="M10137" s="12"/>
    </row>
    <row r="10138" spans="1:13" x14ac:dyDescent="0.3">
      <c r="A10138" s="18">
        <v>10136</v>
      </c>
      <c r="B10138" s="18">
        <f t="shared" si="316"/>
        <v>2021</v>
      </c>
      <c r="C10138" s="17">
        <v>44440</v>
      </c>
      <c r="D10138" s="18" t="s">
        <v>130</v>
      </c>
      <c r="E10138" s="18" t="s">
        <v>163</v>
      </c>
      <c r="F10138" s="18" t="str">
        <f t="shared" si="317"/>
        <v>Eversource_EMA-Carlisle Muni Agg Rate-44440</v>
      </c>
      <c r="G10138" s="11" t="s">
        <v>131</v>
      </c>
      <c r="H10138" s="11" t="s">
        <v>54</v>
      </c>
      <c r="I10138" s="11" t="s">
        <v>99</v>
      </c>
      <c r="J10138" s="11" t="s">
        <v>236</v>
      </c>
      <c r="K10138" s="11" t="str">
        <f>IFERROR(INDEX('EDC Component Dictionary'!$C$5:$C$37,MATCH('Rates Database'!J10138,'EDC Component Dictionary'!$B$5:$B$37,0)), "Energy Supply")</f>
        <v>Energy Supply</v>
      </c>
      <c r="L10138" s="12">
        <v>0.11404</v>
      </c>
      <c r="M10138" s="12"/>
    </row>
    <row r="10139" spans="1:13" x14ac:dyDescent="0.3">
      <c r="A10139" s="18">
        <v>10137</v>
      </c>
      <c r="B10139" s="18">
        <f t="shared" si="316"/>
        <v>2021</v>
      </c>
      <c r="C10139" s="17">
        <v>44440</v>
      </c>
      <c r="D10139" s="18" t="s">
        <v>130</v>
      </c>
      <c r="E10139" s="18" t="s">
        <v>163</v>
      </c>
      <c r="F10139" s="18" t="str">
        <f t="shared" si="317"/>
        <v>Eversource_EMA-Watertown Muni Agg Rate-44440</v>
      </c>
      <c r="G10139" s="11" t="s">
        <v>131</v>
      </c>
      <c r="H10139" s="11" t="s">
        <v>54</v>
      </c>
      <c r="I10139" s="11" t="s">
        <v>99</v>
      </c>
      <c r="J10139" s="11" t="s">
        <v>275</v>
      </c>
      <c r="K10139" s="11" t="str">
        <f>IFERROR(INDEX('EDC Component Dictionary'!$C$5:$C$37,MATCH('Rates Database'!J10139,'EDC Component Dictionary'!$B$5:$B$37,0)), "Energy Supply")</f>
        <v>Energy Supply</v>
      </c>
      <c r="L10139" s="12">
        <v>0.11507000000000001</v>
      </c>
      <c r="M10139" s="12"/>
    </row>
    <row r="10140" spans="1:13" x14ac:dyDescent="0.3">
      <c r="A10140" s="18">
        <v>10138</v>
      </c>
      <c r="B10140" s="18">
        <f t="shared" si="316"/>
        <v>2021</v>
      </c>
      <c r="C10140" s="17">
        <v>44440</v>
      </c>
      <c r="D10140" s="18" t="s">
        <v>130</v>
      </c>
      <c r="E10140" s="18" t="s">
        <v>164</v>
      </c>
      <c r="F10140" s="18" t="str">
        <f t="shared" si="317"/>
        <v>National Grid-Medford Muni Agg Rate-44440</v>
      </c>
      <c r="G10140" s="11" t="s">
        <v>131</v>
      </c>
      <c r="H10140" s="11" t="s">
        <v>54</v>
      </c>
      <c r="I10140" s="11" t="s">
        <v>99</v>
      </c>
      <c r="J10140" s="11" t="s">
        <v>279</v>
      </c>
      <c r="K10140" s="11" t="str">
        <f>IFERROR(INDEX('EDC Component Dictionary'!$C$5:$C$37,MATCH('Rates Database'!J10140,'EDC Component Dictionary'!$B$5:$B$37,0)), "Energy Supply")</f>
        <v>Energy Supply</v>
      </c>
      <c r="L10140" s="12">
        <v>0.11533</v>
      </c>
      <c r="M10140" s="12"/>
    </row>
    <row r="10141" spans="1:13" x14ac:dyDescent="0.3">
      <c r="A10141" s="18">
        <v>10139</v>
      </c>
      <c r="B10141" s="18">
        <f t="shared" si="316"/>
        <v>2021</v>
      </c>
      <c r="C10141" s="17">
        <v>44440</v>
      </c>
      <c r="D10141" s="18" t="s">
        <v>130</v>
      </c>
      <c r="E10141" s="18" t="s">
        <v>163</v>
      </c>
      <c r="F10141" s="18" t="str">
        <f t="shared" si="317"/>
        <v>Eversource_EMA-Natick Muni Agg Rate-44440</v>
      </c>
      <c r="G10141" s="11" t="s">
        <v>131</v>
      </c>
      <c r="H10141" s="11" t="s">
        <v>54</v>
      </c>
      <c r="I10141" s="11" t="s">
        <v>99</v>
      </c>
      <c r="J10141" s="11" t="s">
        <v>252</v>
      </c>
      <c r="K10141" s="11" t="str">
        <f>IFERROR(INDEX('EDC Component Dictionary'!$C$5:$C$37,MATCH('Rates Database'!J10141,'EDC Component Dictionary'!$B$5:$B$37,0)), "Energy Supply")</f>
        <v>Energy Supply</v>
      </c>
      <c r="L10141" s="12">
        <v>0.11572</v>
      </c>
      <c r="M10141" s="12"/>
    </row>
    <row r="10142" spans="1:13" x14ac:dyDescent="0.3">
      <c r="A10142" s="18">
        <v>10140</v>
      </c>
      <c r="B10142" s="18">
        <f t="shared" si="316"/>
        <v>2021</v>
      </c>
      <c r="C10142" s="17">
        <v>44440</v>
      </c>
      <c r="D10142" s="18" t="s">
        <v>130</v>
      </c>
      <c r="E10142" s="18" t="s">
        <v>163</v>
      </c>
      <c r="F10142" s="18" t="str">
        <f t="shared" si="317"/>
        <v>Eversource_EMA-Sharon Muni Agg Rate-44440</v>
      </c>
      <c r="G10142" s="11" t="s">
        <v>131</v>
      </c>
      <c r="H10142" s="11" t="s">
        <v>54</v>
      </c>
      <c r="I10142" s="11" t="s">
        <v>99</v>
      </c>
      <c r="J10142" s="11" t="s">
        <v>302</v>
      </c>
      <c r="K10142" s="11" t="str">
        <f>IFERROR(INDEX('EDC Component Dictionary'!$C$5:$C$37,MATCH('Rates Database'!J10142,'EDC Component Dictionary'!$B$5:$B$37,0)), "Energy Supply")</f>
        <v>Energy Supply</v>
      </c>
      <c r="L10142" s="12">
        <v>0.11529</v>
      </c>
      <c r="M10142" s="12"/>
    </row>
    <row r="10143" spans="1:13" x14ac:dyDescent="0.3">
      <c r="A10143" s="18">
        <v>10141</v>
      </c>
      <c r="B10143" s="18">
        <f t="shared" si="316"/>
        <v>2021</v>
      </c>
      <c r="C10143" s="17">
        <v>44440</v>
      </c>
      <c r="D10143" s="18" t="s">
        <v>130</v>
      </c>
      <c r="E10143" s="18" t="s">
        <v>163</v>
      </c>
      <c r="F10143" s="18" t="str">
        <f t="shared" si="317"/>
        <v>Eversource_EMA-Brookline Muni Agg Rate-44440</v>
      </c>
      <c r="G10143" s="11" t="s">
        <v>131</v>
      </c>
      <c r="H10143" s="11" t="s">
        <v>54</v>
      </c>
      <c r="I10143" s="11" t="s">
        <v>99</v>
      </c>
      <c r="J10143" s="11" t="s">
        <v>243</v>
      </c>
      <c r="K10143" s="11" t="str">
        <f>IFERROR(INDEX('EDC Component Dictionary'!$C$5:$C$37,MATCH('Rates Database'!J10143,'EDC Component Dictionary'!$B$5:$B$37,0)), "Energy Supply")</f>
        <v>Energy Supply</v>
      </c>
      <c r="L10143" s="12">
        <v>0.11699</v>
      </c>
      <c r="M10143" s="12"/>
    </row>
    <row r="10144" spans="1:13" x14ac:dyDescent="0.3">
      <c r="A10144" s="18">
        <v>10142</v>
      </c>
      <c r="B10144" s="18">
        <f t="shared" si="316"/>
        <v>2021</v>
      </c>
      <c r="C10144" s="17">
        <v>44440</v>
      </c>
      <c r="D10144" s="18" t="s">
        <v>130</v>
      </c>
      <c r="E10144" s="18" t="s">
        <v>163</v>
      </c>
      <c r="F10144" s="18" t="str">
        <f t="shared" si="317"/>
        <v>Eversource_EMA-Lincoln Muni Agg Rate-44440</v>
      </c>
      <c r="G10144" s="11" t="s">
        <v>131</v>
      </c>
      <c r="H10144" s="11" t="s">
        <v>54</v>
      </c>
      <c r="I10144" s="11" t="s">
        <v>99</v>
      </c>
      <c r="J10144" s="11" t="s">
        <v>303</v>
      </c>
      <c r="K10144" s="11" t="str">
        <f>IFERROR(INDEX('EDC Component Dictionary'!$C$5:$C$37,MATCH('Rates Database'!J10144,'EDC Component Dictionary'!$B$5:$B$37,0)), "Energy Supply")</f>
        <v>Energy Supply</v>
      </c>
      <c r="L10144" s="12">
        <v>0.1187</v>
      </c>
      <c r="M10144" s="12"/>
    </row>
    <row r="10145" spans="1:13" x14ac:dyDescent="0.3">
      <c r="A10145" s="18">
        <v>10143</v>
      </c>
      <c r="B10145" s="18">
        <f t="shared" si="316"/>
        <v>2021</v>
      </c>
      <c r="C10145" s="17">
        <v>44440</v>
      </c>
      <c r="D10145" s="18" t="s">
        <v>130</v>
      </c>
      <c r="E10145" s="18" t="s">
        <v>164</v>
      </c>
      <c r="F10145" s="18" t="str">
        <f t="shared" si="317"/>
        <v>National Grid-Lowell Muni Agg Rate-44440</v>
      </c>
      <c r="G10145" s="11" t="s">
        <v>131</v>
      </c>
      <c r="H10145" s="11" t="s">
        <v>54</v>
      </c>
      <c r="I10145" s="11" t="s">
        <v>99</v>
      </c>
      <c r="J10145" s="11" t="s">
        <v>262</v>
      </c>
      <c r="K10145" s="11" t="str">
        <f>IFERROR(INDEX('EDC Component Dictionary'!$C$5:$C$37,MATCH('Rates Database'!J10145,'EDC Component Dictionary'!$B$5:$B$37,0)), "Energy Supply")</f>
        <v>Energy Supply</v>
      </c>
      <c r="L10145" s="12">
        <v>0.11874</v>
      </c>
      <c r="M10145" s="12"/>
    </row>
    <row r="10146" spans="1:13" x14ac:dyDescent="0.3">
      <c r="A10146" s="18">
        <v>10144</v>
      </c>
      <c r="B10146" s="18">
        <f t="shared" si="316"/>
        <v>2021</v>
      </c>
      <c r="C10146" s="17">
        <v>44440</v>
      </c>
      <c r="D10146" s="18" t="s">
        <v>130</v>
      </c>
      <c r="E10146" s="18" t="s">
        <v>163</v>
      </c>
      <c r="F10146" s="18" t="str">
        <f t="shared" si="317"/>
        <v>Eversource_EMA-Newton Muni Agg Rate-44440</v>
      </c>
      <c r="G10146" s="11" t="s">
        <v>131</v>
      </c>
      <c r="H10146" s="11" t="s">
        <v>54</v>
      </c>
      <c r="I10146" s="11" t="s">
        <v>99</v>
      </c>
      <c r="J10146" s="11" t="s">
        <v>268</v>
      </c>
      <c r="K10146" s="11" t="str">
        <f>IFERROR(INDEX('EDC Component Dictionary'!$C$5:$C$37,MATCH('Rates Database'!J10146,'EDC Component Dictionary'!$B$5:$B$37,0)), "Energy Supply")</f>
        <v>Energy Supply</v>
      </c>
      <c r="L10146" s="12">
        <v>0.13383</v>
      </c>
      <c r="M10146" s="12"/>
    </row>
    <row r="10147" spans="1:13" x14ac:dyDescent="0.3">
      <c r="A10147" s="18">
        <v>10145</v>
      </c>
      <c r="B10147" s="18">
        <f t="shared" si="316"/>
        <v>2021</v>
      </c>
      <c r="C10147" s="17">
        <v>44470</v>
      </c>
      <c r="D10147" s="18" t="s">
        <v>130</v>
      </c>
      <c r="E10147" s="18" t="s">
        <v>164</v>
      </c>
      <c r="F10147" s="18" t="str">
        <f t="shared" si="317"/>
        <v>National Grid-Wendell Muni Agg Rate-44470</v>
      </c>
      <c r="G10147" s="11" t="s">
        <v>131</v>
      </c>
      <c r="H10147" s="11" t="s">
        <v>54</v>
      </c>
      <c r="I10147" s="11" t="s">
        <v>99</v>
      </c>
      <c r="J10147" s="11" t="s">
        <v>213</v>
      </c>
      <c r="K10147" s="11" t="str">
        <f>IFERROR(INDEX('EDC Component Dictionary'!$C$5:$C$37,MATCH('Rates Database'!J10147,'EDC Component Dictionary'!$B$5:$B$37,0)), "Energy Supply")</f>
        <v>Energy Supply</v>
      </c>
      <c r="L10147" s="12">
        <v>8.7389999999999995E-2</v>
      </c>
      <c r="M10147" s="12"/>
    </row>
    <row r="10148" spans="1:13" x14ac:dyDescent="0.3">
      <c r="A10148" s="18">
        <v>10146</v>
      </c>
      <c r="B10148" s="18">
        <f t="shared" si="316"/>
        <v>2021</v>
      </c>
      <c r="C10148" s="17">
        <v>44470</v>
      </c>
      <c r="D10148" s="18" t="s">
        <v>130</v>
      </c>
      <c r="E10148" s="18" t="s">
        <v>164</v>
      </c>
      <c r="F10148" s="18" t="str">
        <f t="shared" si="317"/>
        <v>National Grid-Billerica Muni Agg Rate-44470</v>
      </c>
      <c r="G10148" s="11" t="s">
        <v>131</v>
      </c>
      <c r="H10148" s="11" t="s">
        <v>54</v>
      </c>
      <c r="I10148" s="11" t="s">
        <v>99</v>
      </c>
      <c r="J10148" s="11" t="s">
        <v>215</v>
      </c>
      <c r="K10148" s="11" t="str">
        <f>IFERROR(INDEX('EDC Component Dictionary'!$C$5:$C$37,MATCH('Rates Database'!J10148,'EDC Component Dictionary'!$B$5:$B$37,0)), "Energy Supply")</f>
        <v>Energy Supply</v>
      </c>
      <c r="L10148" s="12">
        <v>9.3030000000000002E-2</v>
      </c>
      <c r="M10148" s="12"/>
    </row>
    <row r="10149" spans="1:13" x14ac:dyDescent="0.3">
      <c r="A10149" s="18">
        <v>10147</v>
      </c>
      <c r="B10149" s="18">
        <f t="shared" si="316"/>
        <v>2021</v>
      </c>
      <c r="C10149" s="17">
        <v>44470</v>
      </c>
      <c r="D10149" s="18" t="s">
        <v>130</v>
      </c>
      <c r="E10149" s="18" t="s">
        <v>95</v>
      </c>
      <c r="F10149" s="18" t="str">
        <f t="shared" si="317"/>
        <v>Eversource_WMA-Buckland Muni Agg Rate-44470</v>
      </c>
      <c r="G10149" s="11" t="s">
        <v>131</v>
      </c>
      <c r="H10149" s="11" t="s">
        <v>54</v>
      </c>
      <c r="I10149" s="11" t="s">
        <v>99</v>
      </c>
      <c r="J10149" s="11" t="s">
        <v>282</v>
      </c>
      <c r="K10149" s="11" t="str">
        <f>IFERROR(INDEX('EDC Component Dictionary'!$C$5:$C$37,MATCH('Rates Database'!J10149,'EDC Component Dictionary'!$B$5:$B$37,0)), "Energy Supply")</f>
        <v>Energy Supply</v>
      </c>
      <c r="L10149" s="12">
        <v>9.3450000000000005E-2</v>
      </c>
      <c r="M10149" s="12"/>
    </row>
    <row r="10150" spans="1:13" x14ac:dyDescent="0.3">
      <c r="A10150" s="18">
        <v>10148</v>
      </c>
      <c r="B10150" s="18">
        <f t="shared" si="316"/>
        <v>2021</v>
      </c>
      <c r="C10150" s="17">
        <v>44470</v>
      </c>
      <c r="D10150" s="18" t="s">
        <v>130</v>
      </c>
      <c r="E10150" s="18" t="s">
        <v>164</v>
      </c>
      <c r="F10150" s="18" t="str">
        <f t="shared" si="317"/>
        <v>National Grid-Charlemont Muni Agg Rate-44470</v>
      </c>
      <c r="G10150" s="11" t="s">
        <v>131</v>
      </c>
      <c r="H10150" s="11" t="s">
        <v>54</v>
      </c>
      <c r="I10150" s="11" t="s">
        <v>99</v>
      </c>
      <c r="J10150" s="11" t="s">
        <v>283</v>
      </c>
      <c r="K10150" s="11" t="str">
        <f>IFERROR(INDEX('EDC Component Dictionary'!$C$5:$C$37,MATCH('Rates Database'!J10150,'EDC Component Dictionary'!$B$5:$B$37,0)), "Energy Supply")</f>
        <v>Energy Supply</v>
      </c>
      <c r="L10150" s="12">
        <v>9.3460000000000001E-2</v>
      </c>
      <c r="M10150" s="12"/>
    </row>
    <row r="10151" spans="1:13" x14ac:dyDescent="0.3">
      <c r="A10151" s="18">
        <v>10149</v>
      </c>
      <c r="B10151" s="18">
        <f t="shared" si="316"/>
        <v>2021</v>
      </c>
      <c r="C10151" s="17">
        <v>44470</v>
      </c>
      <c r="D10151" s="18" t="s">
        <v>130</v>
      </c>
      <c r="E10151" s="18" t="s">
        <v>95</v>
      </c>
      <c r="F10151" s="18" t="str">
        <f t="shared" si="317"/>
        <v>Eversource_WMA-Colrain Muni Agg Rate-44470</v>
      </c>
      <c r="G10151" s="11" t="s">
        <v>131</v>
      </c>
      <c r="H10151" s="11" t="s">
        <v>54</v>
      </c>
      <c r="I10151" s="11" t="s">
        <v>99</v>
      </c>
      <c r="J10151" s="11" t="s">
        <v>100</v>
      </c>
      <c r="K10151" s="11" t="str">
        <f>IFERROR(INDEX('EDC Component Dictionary'!$C$5:$C$37,MATCH('Rates Database'!J10151,'EDC Component Dictionary'!$B$5:$B$37,0)), "Energy Supply")</f>
        <v>Energy Supply</v>
      </c>
      <c r="L10151" s="12">
        <v>9.3460000000000001E-2</v>
      </c>
      <c r="M10151" s="12"/>
    </row>
    <row r="10152" spans="1:13" x14ac:dyDescent="0.3">
      <c r="A10152" s="18">
        <v>10150</v>
      </c>
      <c r="B10152" s="18">
        <f t="shared" si="316"/>
        <v>2021</v>
      </c>
      <c r="C10152" s="17">
        <v>44470</v>
      </c>
      <c r="D10152" s="18" t="s">
        <v>130</v>
      </c>
      <c r="E10152" s="18" t="s">
        <v>95</v>
      </c>
      <c r="F10152" s="18" t="str">
        <f t="shared" si="317"/>
        <v>Eversource_WMA-Shelburne Muni Agg Rate-44470</v>
      </c>
      <c r="G10152" s="11" t="s">
        <v>131</v>
      </c>
      <c r="H10152" s="11" t="s">
        <v>54</v>
      </c>
      <c r="I10152" s="11" t="s">
        <v>99</v>
      </c>
      <c r="J10152" s="11" t="s">
        <v>284</v>
      </c>
      <c r="K10152" s="11" t="str">
        <f>IFERROR(INDEX('EDC Component Dictionary'!$C$5:$C$37,MATCH('Rates Database'!J10152,'EDC Component Dictionary'!$B$5:$B$37,0)), "Energy Supply")</f>
        <v>Energy Supply</v>
      </c>
      <c r="L10152" s="12">
        <v>9.3460000000000001E-2</v>
      </c>
      <c r="M10152" s="12"/>
    </row>
    <row r="10153" spans="1:13" x14ac:dyDescent="0.3">
      <c r="A10153" s="18">
        <v>10151</v>
      </c>
      <c r="B10153" s="18">
        <f t="shared" si="316"/>
        <v>2021</v>
      </c>
      <c r="C10153" s="17">
        <v>44470</v>
      </c>
      <c r="D10153" s="18" t="s">
        <v>130</v>
      </c>
      <c r="E10153" s="18" t="s">
        <v>164</v>
      </c>
      <c r="F10153" s="18" t="str">
        <f t="shared" si="317"/>
        <v>National Grid-Marlborough Muni Agg Rate-44470</v>
      </c>
      <c r="G10153" s="11" t="s">
        <v>131</v>
      </c>
      <c r="H10153" s="11" t="s">
        <v>54</v>
      </c>
      <c r="I10153" s="11" t="s">
        <v>99</v>
      </c>
      <c r="J10153" s="11" t="s">
        <v>263</v>
      </c>
      <c r="K10153" s="11" t="str">
        <f>IFERROR(INDEX('EDC Component Dictionary'!$C$5:$C$37,MATCH('Rates Database'!J10153,'EDC Component Dictionary'!$B$5:$B$37,0)), "Energy Supply")</f>
        <v>Energy Supply</v>
      </c>
      <c r="L10153" s="12">
        <v>9.3899999999999997E-2</v>
      </c>
      <c r="M10153" s="12"/>
    </row>
    <row r="10154" spans="1:13" x14ac:dyDescent="0.3">
      <c r="A10154" s="18">
        <v>10152</v>
      </c>
      <c r="B10154" s="18">
        <f t="shared" si="316"/>
        <v>2021</v>
      </c>
      <c r="C10154" s="17">
        <v>44470</v>
      </c>
      <c r="D10154" s="18" t="s">
        <v>130</v>
      </c>
      <c r="E10154" s="18" t="s">
        <v>164</v>
      </c>
      <c r="F10154" s="18" t="str">
        <f t="shared" si="317"/>
        <v>National Grid-New Salem Muni Agg Rate-44470</v>
      </c>
      <c r="G10154" s="11" t="s">
        <v>131</v>
      </c>
      <c r="H10154" s="11" t="s">
        <v>54</v>
      </c>
      <c r="I10154" s="11" t="s">
        <v>99</v>
      </c>
      <c r="J10154" s="11" t="s">
        <v>285</v>
      </c>
      <c r="K10154" s="11" t="str">
        <f>IFERROR(INDEX('EDC Component Dictionary'!$C$5:$C$37,MATCH('Rates Database'!J10154,'EDC Component Dictionary'!$B$5:$B$37,0)), "Energy Supply")</f>
        <v>Energy Supply</v>
      </c>
      <c r="L10154" s="12">
        <v>9.4329999999999997E-2</v>
      </c>
      <c r="M10154" s="12"/>
    </row>
    <row r="10155" spans="1:13" x14ac:dyDescent="0.3">
      <c r="A10155" s="18">
        <v>10153</v>
      </c>
      <c r="B10155" s="18">
        <f t="shared" si="316"/>
        <v>2021</v>
      </c>
      <c r="C10155" s="17">
        <v>44470</v>
      </c>
      <c r="D10155" s="18" t="s">
        <v>130</v>
      </c>
      <c r="E10155" s="18" t="s">
        <v>164</v>
      </c>
      <c r="F10155" s="18" t="str">
        <f t="shared" si="317"/>
        <v>National Grid-Warwick Muni Agg Rate-44470</v>
      </c>
      <c r="G10155" s="11" t="s">
        <v>131</v>
      </c>
      <c r="H10155" s="11" t="s">
        <v>54</v>
      </c>
      <c r="I10155" s="11" t="s">
        <v>99</v>
      </c>
      <c r="J10155" s="11" t="s">
        <v>286</v>
      </c>
      <c r="K10155" s="11" t="str">
        <f>IFERROR(INDEX('EDC Component Dictionary'!$C$5:$C$37,MATCH('Rates Database'!J10155,'EDC Component Dictionary'!$B$5:$B$37,0)), "Energy Supply")</f>
        <v>Energy Supply</v>
      </c>
      <c r="L10155" s="12">
        <v>9.4409999999999994E-2</v>
      </c>
      <c r="M10155" s="12"/>
    </row>
    <row r="10156" spans="1:13" x14ac:dyDescent="0.3">
      <c r="A10156" s="18">
        <v>10154</v>
      </c>
      <c r="B10156" s="18">
        <f t="shared" si="316"/>
        <v>2021</v>
      </c>
      <c r="C10156" s="17">
        <v>44470</v>
      </c>
      <c r="D10156" s="18" t="s">
        <v>130</v>
      </c>
      <c r="E10156" s="18" t="s">
        <v>95</v>
      </c>
      <c r="F10156" s="18" t="str">
        <f t="shared" si="317"/>
        <v>Eversource_WMA-Whately Muni Agg Rate-44470</v>
      </c>
      <c r="G10156" s="11" t="s">
        <v>131</v>
      </c>
      <c r="H10156" s="11" t="s">
        <v>54</v>
      </c>
      <c r="I10156" s="11" t="s">
        <v>99</v>
      </c>
      <c r="J10156" s="11" t="s">
        <v>287</v>
      </c>
      <c r="K10156" s="11" t="str">
        <f>IFERROR(INDEX('EDC Component Dictionary'!$C$5:$C$37,MATCH('Rates Database'!J10156,'EDC Component Dictionary'!$B$5:$B$37,0)), "Energy Supply")</f>
        <v>Energy Supply</v>
      </c>
      <c r="L10156" s="12">
        <v>9.4369999999999996E-2</v>
      </c>
      <c r="M10156" s="12"/>
    </row>
    <row r="10157" spans="1:13" x14ac:dyDescent="0.3">
      <c r="A10157" s="18">
        <v>10155</v>
      </c>
      <c r="B10157" s="18">
        <f t="shared" si="316"/>
        <v>2021</v>
      </c>
      <c r="C10157" s="17">
        <v>44470</v>
      </c>
      <c r="D10157" s="18" t="s">
        <v>130</v>
      </c>
      <c r="E10157" s="18" t="s">
        <v>164</v>
      </c>
      <c r="F10157" s="18" t="str">
        <f t="shared" si="317"/>
        <v>National Grid-Webster Muni Agg Rate-44470</v>
      </c>
      <c r="G10157" s="11" t="s">
        <v>131</v>
      </c>
      <c r="H10157" s="11" t="s">
        <v>54</v>
      </c>
      <c r="I10157" s="11" t="s">
        <v>99</v>
      </c>
      <c r="J10157" s="11" t="s">
        <v>266</v>
      </c>
      <c r="K10157" s="11" t="str">
        <f>IFERROR(INDEX('EDC Component Dictionary'!$C$5:$C$37,MATCH('Rates Database'!J10157,'EDC Component Dictionary'!$B$5:$B$37,0)), "Energy Supply")</f>
        <v>Energy Supply</v>
      </c>
      <c r="L10157" s="12">
        <v>9.5119999999999996E-2</v>
      </c>
      <c r="M10157" s="12"/>
    </row>
    <row r="10158" spans="1:13" x14ac:dyDescent="0.3">
      <c r="A10158" s="18">
        <v>10156</v>
      </c>
      <c r="B10158" s="18">
        <f t="shared" si="316"/>
        <v>2021</v>
      </c>
      <c r="C10158" s="17">
        <v>44470</v>
      </c>
      <c r="D10158" s="18" t="s">
        <v>130</v>
      </c>
      <c r="E10158" s="18" t="s">
        <v>95</v>
      </c>
      <c r="F10158" s="18" t="str">
        <f t="shared" si="317"/>
        <v>Eversource_WMA-Deerfield Muni Agg Rate-44470</v>
      </c>
      <c r="G10158" s="11" t="s">
        <v>131</v>
      </c>
      <c r="H10158" s="11" t="s">
        <v>54</v>
      </c>
      <c r="I10158" s="11" t="s">
        <v>99</v>
      </c>
      <c r="J10158" s="11" t="s">
        <v>289</v>
      </c>
      <c r="K10158" s="11" t="str">
        <f>IFERROR(INDEX('EDC Component Dictionary'!$C$5:$C$37,MATCH('Rates Database'!J10158,'EDC Component Dictionary'!$B$5:$B$37,0)), "Energy Supply")</f>
        <v>Energy Supply</v>
      </c>
      <c r="L10158" s="12">
        <v>9.5409999999999995E-2</v>
      </c>
      <c r="M10158" s="12"/>
    </row>
    <row r="10159" spans="1:13" x14ac:dyDescent="0.3">
      <c r="A10159" s="18">
        <v>10157</v>
      </c>
      <c r="B10159" s="18">
        <f t="shared" si="316"/>
        <v>2021</v>
      </c>
      <c r="C10159" s="17">
        <v>44470</v>
      </c>
      <c r="D10159" s="18" t="s">
        <v>130</v>
      </c>
      <c r="E10159" s="18" t="s">
        <v>95</v>
      </c>
      <c r="F10159" s="18" t="str">
        <f t="shared" si="317"/>
        <v>Eversource_WMA-Huntington Muni Agg Rate-44470</v>
      </c>
      <c r="G10159" s="11" t="s">
        <v>131</v>
      </c>
      <c r="H10159" s="11" t="s">
        <v>54</v>
      </c>
      <c r="I10159" s="11" t="s">
        <v>99</v>
      </c>
      <c r="J10159" s="11" t="s">
        <v>290</v>
      </c>
      <c r="K10159" s="11" t="str">
        <f>IFERROR(INDEX('EDC Component Dictionary'!$C$5:$C$37,MATCH('Rates Database'!J10159,'EDC Component Dictionary'!$B$5:$B$37,0)), "Energy Supply")</f>
        <v>Energy Supply</v>
      </c>
      <c r="L10159" s="12">
        <v>9.579E-2</v>
      </c>
      <c r="M10159" s="12"/>
    </row>
    <row r="10160" spans="1:13" x14ac:dyDescent="0.3">
      <c r="A10160" s="18">
        <v>10158</v>
      </c>
      <c r="B10160" s="18">
        <f t="shared" si="316"/>
        <v>2021</v>
      </c>
      <c r="C10160" s="17">
        <v>44470</v>
      </c>
      <c r="D10160" s="18" t="s">
        <v>130</v>
      </c>
      <c r="E10160" s="18" t="s">
        <v>95</v>
      </c>
      <c r="F10160" s="18" t="str">
        <f t="shared" si="317"/>
        <v>Eversource_WMA-Northfield Muni Agg Rate-44470</v>
      </c>
      <c r="G10160" s="11" t="s">
        <v>131</v>
      </c>
      <c r="H10160" s="11" t="s">
        <v>54</v>
      </c>
      <c r="I10160" s="11" t="s">
        <v>99</v>
      </c>
      <c r="J10160" s="11" t="s">
        <v>291</v>
      </c>
      <c r="K10160" s="11" t="str">
        <f>IFERROR(INDEX('EDC Component Dictionary'!$C$5:$C$37,MATCH('Rates Database'!J10160,'EDC Component Dictionary'!$B$5:$B$37,0)), "Energy Supply")</f>
        <v>Energy Supply</v>
      </c>
      <c r="L10160" s="12">
        <v>9.5399999999999999E-2</v>
      </c>
      <c r="M10160" s="12"/>
    </row>
    <row r="10161" spans="1:13" x14ac:dyDescent="0.3">
      <c r="A10161" s="18">
        <v>10159</v>
      </c>
      <c r="B10161" s="18">
        <f t="shared" si="316"/>
        <v>2021</v>
      </c>
      <c r="C10161" s="17">
        <v>44470</v>
      </c>
      <c r="D10161" s="18" t="s">
        <v>130</v>
      </c>
      <c r="E10161" s="18" t="s">
        <v>95</v>
      </c>
      <c r="F10161" s="18" t="str">
        <f t="shared" si="317"/>
        <v>Eversource_WMA-Becket Muni Agg Rate-44470</v>
      </c>
      <c r="G10161" s="11" t="s">
        <v>131</v>
      </c>
      <c r="H10161" s="11" t="s">
        <v>54</v>
      </c>
      <c r="I10161" s="11" t="s">
        <v>99</v>
      </c>
      <c r="J10161" s="11" t="s">
        <v>298</v>
      </c>
      <c r="K10161" s="11" t="str">
        <f>IFERROR(INDEX('EDC Component Dictionary'!$C$5:$C$37,MATCH('Rates Database'!J10161,'EDC Component Dictionary'!$B$5:$B$37,0)), "Energy Supply")</f>
        <v>Energy Supply</v>
      </c>
      <c r="L10161" s="12">
        <v>9.6119999999999997E-2</v>
      </c>
      <c r="M10161" s="12"/>
    </row>
    <row r="10162" spans="1:13" x14ac:dyDescent="0.3">
      <c r="A10162" s="18">
        <v>10160</v>
      </c>
      <c r="B10162" s="18">
        <f t="shared" si="316"/>
        <v>2021</v>
      </c>
      <c r="C10162" s="17">
        <v>44470</v>
      </c>
      <c r="D10162" s="18" t="s">
        <v>130</v>
      </c>
      <c r="E10162" s="18" t="s">
        <v>95</v>
      </c>
      <c r="F10162" s="18" t="str">
        <f t="shared" si="317"/>
        <v>Eversource_WMA-Dalton Muni Agg Rate-44470</v>
      </c>
      <c r="G10162" s="11" t="s">
        <v>131</v>
      </c>
      <c r="H10162" s="11" t="s">
        <v>54</v>
      </c>
      <c r="I10162" s="11" t="s">
        <v>99</v>
      </c>
      <c r="J10162" s="11" t="s">
        <v>217</v>
      </c>
      <c r="K10162" s="11" t="str">
        <f>IFERROR(INDEX('EDC Component Dictionary'!$C$5:$C$37,MATCH('Rates Database'!J10162,'EDC Component Dictionary'!$B$5:$B$37,0)), "Energy Supply")</f>
        <v>Energy Supply</v>
      </c>
      <c r="L10162" s="12">
        <v>9.6030000000000004E-2</v>
      </c>
      <c r="M10162" s="12"/>
    </row>
    <row r="10163" spans="1:13" x14ac:dyDescent="0.3">
      <c r="A10163" s="18">
        <v>10161</v>
      </c>
      <c r="B10163" s="18">
        <f t="shared" si="316"/>
        <v>2021</v>
      </c>
      <c r="C10163" s="17">
        <v>44470</v>
      </c>
      <c r="D10163" s="18" t="s">
        <v>130</v>
      </c>
      <c r="E10163" s="18" t="s">
        <v>95</v>
      </c>
      <c r="F10163" s="18" t="str">
        <f t="shared" si="317"/>
        <v>Eversource_WMA-Pittsfield Muni Agg Rate-44470</v>
      </c>
      <c r="G10163" s="11" t="s">
        <v>131</v>
      </c>
      <c r="H10163" s="11" t="s">
        <v>54</v>
      </c>
      <c r="I10163" s="11" t="s">
        <v>99</v>
      </c>
      <c r="J10163" s="11" t="s">
        <v>176</v>
      </c>
      <c r="K10163" s="11" t="str">
        <f>IFERROR(INDEX('EDC Component Dictionary'!$C$5:$C$37,MATCH('Rates Database'!J10163,'EDC Component Dictionary'!$B$5:$B$37,0)), "Energy Supply")</f>
        <v>Energy Supply</v>
      </c>
      <c r="L10163" s="12">
        <v>9.604E-2</v>
      </c>
      <c r="M10163" s="12"/>
    </row>
    <row r="10164" spans="1:13" x14ac:dyDescent="0.3">
      <c r="A10164" s="18">
        <v>10162</v>
      </c>
      <c r="B10164" s="18">
        <f t="shared" si="316"/>
        <v>2021</v>
      </c>
      <c r="C10164" s="17">
        <v>44470</v>
      </c>
      <c r="D10164" s="18" t="s">
        <v>130</v>
      </c>
      <c r="E10164" s="18" t="s">
        <v>95</v>
      </c>
      <c r="F10164" s="18" t="str">
        <f t="shared" si="317"/>
        <v>Eversource_WMA-West Springfield Muni Agg Rate-44470</v>
      </c>
      <c r="G10164" s="11" t="s">
        <v>131</v>
      </c>
      <c r="H10164" s="11" t="s">
        <v>54</v>
      </c>
      <c r="I10164" s="11" t="s">
        <v>99</v>
      </c>
      <c r="J10164" s="11" t="s">
        <v>272</v>
      </c>
      <c r="K10164" s="11" t="str">
        <f>IFERROR(INDEX('EDC Component Dictionary'!$C$5:$C$37,MATCH('Rates Database'!J10164,'EDC Component Dictionary'!$B$5:$B$37,0)), "Energy Supply")</f>
        <v>Energy Supply</v>
      </c>
      <c r="L10164" s="12">
        <v>9.672E-2</v>
      </c>
      <c r="M10164" s="12"/>
    </row>
    <row r="10165" spans="1:13" x14ac:dyDescent="0.3">
      <c r="A10165" s="18">
        <v>10163</v>
      </c>
      <c r="B10165" s="18">
        <f t="shared" si="316"/>
        <v>2021</v>
      </c>
      <c r="C10165" s="17">
        <v>44470</v>
      </c>
      <c r="D10165" s="18" t="s">
        <v>130</v>
      </c>
      <c r="E10165" s="18" t="s">
        <v>95</v>
      </c>
      <c r="F10165" s="18" t="str">
        <f t="shared" si="317"/>
        <v>Eversource_WMA-Lanesborough Muni Agg Rate-44470</v>
      </c>
      <c r="G10165" s="11" t="s">
        <v>131</v>
      </c>
      <c r="H10165" s="11" t="s">
        <v>54</v>
      </c>
      <c r="I10165" s="11" t="s">
        <v>99</v>
      </c>
      <c r="J10165" s="11" t="s">
        <v>255</v>
      </c>
      <c r="K10165" s="11" t="str">
        <f>IFERROR(INDEX('EDC Component Dictionary'!$C$5:$C$37,MATCH('Rates Database'!J10165,'EDC Component Dictionary'!$B$5:$B$37,0)), "Energy Supply")</f>
        <v>Energy Supply</v>
      </c>
      <c r="L10165" s="12">
        <v>9.7040000000000001E-2</v>
      </c>
      <c r="M10165" s="12"/>
    </row>
    <row r="10166" spans="1:13" x14ac:dyDescent="0.3">
      <c r="A10166" s="18">
        <v>10164</v>
      </c>
      <c r="B10166" s="18">
        <f t="shared" si="316"/>
        <v>2021</v>
      </c>
      <c r="C10166" s="17">
        <v>44470</v>
      </c>
      <c r="D10166" s="18" t="s">
        <v>130</v>
      </c>
      <c r="E10166" s="18" t="s">
        <v>164</v>
      </c>
      <c r="F10166" s="18" t="str">
        <f t="shared" si="317"/>
        <v>National Grid-Florida Muni Agg Rate-44470</v>
      </c>
      <c r="G10166" s="11" t="s">
        <v>131</v>
      </c>
      <c r="H10166" s="11" t="s">
        <v>54</v>
      </c>
      <c r="I10166" s="11" t="s">
        <v>99</v>
      </c>
      <c r="J10166" s="11" t="s">
        <v>218</v>
      </c>
      <c r="K10166" s="11" t="str">
        <f>IFERROR(INDEX('EDC Component Dictionary'!$C$5:$C$37,MATCH('Rates Database'!J10166,'EDC Component Dictionary'!$B$5:$B$37,0)), "Energy Supply")</f>
        <v>Energy Supply</v>
      </c>
      <c r="L10166" s="12">
        <v>9.7680000000000003E-2</v>
      </c>
      <c r="M10166" s="12"/>
    </row>
    <row r="10167" spans="1:13" x14ac:dyDescent="0.3">
      <c r="A10167" s="18">
        <v>10165</v>
      </c>
      <c r="B10167" s="18">
        <f t="shared" si="316"/>
        <v>2021</v>
      </c>
      <c r="C10167" s="17">
        <v>44470</v>
      </c>
      <c r="D10167" s="18" t="s">
        <v>130</v>
      </c>
      <c r="E10167" s="18" t="s">
        <v>163</v>
      </c>
      <c r="F10167" s="18" t="str">
        <f t="shared" si="317"/>
        <v>Eversource_EMA-Plymouth Muni Agg Rate-44470</v>
      </c>
      <c r="G10167" s="11" t="s">
        <v>131</v>
      </c>
      <c r="H10167" s="11" t="s">
        <v>54</v>
      </c>
      <c r="I10167" s="11" t="s">
        <v>99</v>
      </c>
      <c r="J10167" s="11" t="s">
        <v>180</v>
      </c>
      <c r="K10167" s="11" t="str">
        <f>IFERROR(INDEX('EDC Component Dictionary'!$C$5:$C$37,MATCH('Rates Database'!J10167,'EDC Component Dictionary'!$B$5:$B$37,0)), "Energy Supply")</f>
        <v>Energy Supply</v>
      </c>
      <c r="L10167" s="12">
        <v>9.8070000000000004E-2</v>
      </c>
      <c r="M10167" s="12"/>
    </row>
    <row r="10168" spans="1:13" x14ac:dyDescent="0.3">
      <c r="A10168" s="18">
        <v>10166</v>
      </c>
      <c r="B10168" s="18">
        <f t="shared" si="316"/>
        <v>2021</v>
      </c>
      <c r="C10168" s="17">
        <v>44470</v>
      </c>
      <c r="D10168" s="18" t="s">
        <v>130</v>
      </c>
      <c r="E10168" s="18" t="s">
        <v>95</v>
      </c>
      <c r="F10168" s="18" t="str">
        <f t="shared" si="317"/>
        <v>Eversource_WMA-Greenfield Muni Agg Rate-44470</v>
      </c>
      <c r="G10168" s="11" t="s">
        <v>131</v>
      </c>
      <c r="H10168" s="11" t="s">
        <v>54</v>
      </c>
      <c r="I10168" s="11" t="s">
        <v>99</v>
      </c>
      <c r="J10168" s="11" t="s">
        <v>214</v>
      </c>
      <c r="K10168" s="11" t="str">
        <f>IFERROR(INDEX('EDC Component Dictionary'!$C$5:$C$37,MATCH('Rates Database'!J10168,'EDC Component Dictionary'!$B$5:$B$37,0)), "Energy Supply")</f>
        <v>Energy Supply</v>
      </c>
      <c r="L10168" s="12">
        <v>9.8780000000000007E-2</v>
      </c>
      <c r="M10168" s="12"/>
    </row>
    <row r="10169" spans="1:13" x14ac:dyDescent="0.3">
      <c r="A10169" s="18">
        <v>10167</v>
      </c>
      <c r="B10169" s="18">
        <f t="shared" si="316"/>
        <v>2021</v>
      </c>
      <c r="C10169" s="17">
        <v>44470</v>
      </c>
      <c r="D10169" s="18" t="s">
        <v>130</v>
      </c>
      <c r="E10169" s="18" t="s">
        <v>95</v>
      </c>
      <c r="F10169" s="18" t="str">
        <f t="shared" si="317"/>
        <v>Eversource_WMA-Hatfield Muni Agg Rate-44470</v>
      </c>
      <c r="G10169" s="11" t="s">
        <v>131</v>
      </c>
      <c r="H10169" s="11" t="s">
        <v>54</v>
      </c>
      <c r="I10169" s="11" t="s">
        <v>99</v>
      </c>
      <c r="J10169" s="11" t="s">
        <v>280</v>
      </c>
      <c r="K10169" s="11" t="str">
        <f>IFERROR(INDEX('EDC Component Dictionary'!$C$5:$C$37,MATCH('Rates Database'!J10169,'EDC Component Dictionary'!$B$5:$B$37,0)), "Energy Supply")</f>
        <v>Energy Supply</v>
      </c>
      <c r="L10169" s="12">
        <v>9.8970000000000002E-2</v>
      </c>
      <c r="M10169" s="12"/>
    </row>
    <row r="10170" spans="1:13" x14ac:dyDescent="0.3">
      <c r="A10170" s="18">
        <v>10168</v>
      </c>
      <c r="B10170" s="18">
        <f t="shared" si="316"/>
        <v>2021</v>
      </c>
      <c r="C10170" s="17">
        <v>44470</v>
      </c>
      <c r="D10170" s="18" t="s">
        <v>130</v>
      </c>
      <c r="E10170" s="18" t="s">
        <v>163</v>
      </c>
      <c r="F10170" s="18" t="str">
        <f t="shared" si="317"/>
        <v>Eversource_EMA-Walpole Muni Agg Rate-44470</v>
      </c>
      <c r="G10170" s="11" t="s">
        <v>131</v>
      </c>
      <c r="H10170" s="11" t="s">
        <v>54</v>
      </c>
      <c r="I10170" s="11" t="s">
        <v>99</v>
      </c>
      <c r="J10170" s="11" t="s">
        <v>174</v>
      </c>
      <c r="K10170" s="11" t="str">
        <f>IFERROR(INDEX('EDC Component Dictionary'!$C$5:$C$37,MATCH('Rates Database'!J10170,'EDC Component Dictionary'!$B$5:$B$37,0)), "Energy Supply")</f>
        <v>Energy Supply</v>
      </c>
      <c r="L10170" s="12">
        <v>9.9510000000000001E-2</v>
      </c>
      <c r="M10170" s="12"/>
    </row>
    <row r="10171" spans="1:13" x14ac:dyDescent="0.3">
      <c r="A10171" s="18">
        <v>10169</v>
      </c>
      <c r="B10171" s="18">
        <f t="shared" si="316"/>
        <v>2021</v>
      </c>
      <c r="C10171" s="17">
        <v>44470</v>
      </c>
      <c r="D10171" s="18" t="s">
        <v>130</v>
      </c>
      <c r="E10171" s="18" t="s">
        <v>164</v>
      </c>
      <c r="F10171" s="18" t="str">
        <f t="shared" si="317"/>
        <v>National Grid-Adams Muni Agg Rate-44470</v>
      </c>
      <c r="G10171" s="11" t="s">
        <v>131</v>
      </c>
      <c r="H10171" s="11" t="s">
        <v>54</v>
      </c>
      <c r="I10171" s="11" t="s">
        <v>99</v>
      </c>
      <c r="J10171" s="11" t="s">
        <v>183</v>
      </c>
      <c r="K10171" s="11" t="str">
        <f>IFERROR(INDEX('EDC Component Dictionary'!$C$5:$C$37,MATCH('Rates Database'!J10171,'EDC Component Dictionary'!$B$5:$B$37,0)), "Energy Supply")</f>
        <v>Energy Supply</v>
      </c>
      <c r="L10171" s="12">
        <v>9.9500000000000005E-2</v>
      </c>
      <c r="M10171" s="12"/>
    </row>
    <row r="10172" spans="1:13" x14ac:dyDescent="0.3">
      <c r="A10172" s="18">
        <v>10170</v>
      </c>
      <c r="B10172" s="18">
        <f t="shared" si="316"/>
        <v>2021</v>
      </c>
      <c r="C10172" s="17">
        <v>44470</v>
      </c>
      <c r="D10172" s="18" t="s">
        <v>130</v>
      </c>
      <c r="E10172" s="18" t="s">
        <v>95</v>
      </c>
      <c r="F10172" s="18" t="str">
        <f t="shared" si="317"/>
        <v>Eversource_WMA-Cheshire Muni Agg Rate-44470</v>
      </c>
      <c r="G10172" s="11" t="s">
        <v>131</v>
      </c>
      <c r="H10172" s="11" t="s">
        <v>54</v>
      </c>
      <c r="I10172" s="11" t="s">
        <v>99</v>
      </c>
      <c r="J10172" s="11" t="s">
        <v>184</v>
      </c>
      <c r="K10172" s="11" t="str">
        <f>IFERROR(INDEX('EDC Component Dictionary'!$C$5:$C$37,MATCH('Rates Database'!J10172,'EDC Component Dictionary'!$B$5:$B$37,0)), "Energy Supply")</f>
        <v>Energy Supply</v>
      </c>
      <c r="L10172" s="12">
        <v>9.9500000000000005E-2</v>
      </c>
      <c r="M10172" s="12"/>
    </row>
    <row r="10173" spans="1:13" x14ac:dyDescent="0.3">
      <c r="A10173" s="18">
        <v>10171</v>
      </c>
      <c r="B10173" s="18">
        <f t="shared" si="316"/>
        <v>2021</v>
      </c>
      <c r="C10173" s="17">
        <v>44470</v>
      </c>
      <c r="D10173" s="18" t="s">
        <v>130</v>
      </c>
      <c r="E10173" s="18" t="s">
        <v>164</v>
      </c>
      <c r="F10173" s="18" t="str">
        <f t="shared" si="317"/>
        <v>National Grid-Clarksburg Muni Agg Rate-44470</v>
      </c>
      <c r="G10173" s="11" t="s">
        <v>131</v>
      </c>
      <c r="H10173" s="11" t="s">
        <v>54</v>
      </c>
      <c r="I10173" s="11" t="s">
        <v>99</v>
      </c>
      <c r="J10173" s="11" t="s">
        <v>216</v>
      </c>
      <c r="K10173" s="11" t="str">
        <f>IFERROR(INDEX('EDC Component Dictionary'!$C$5:$C$37,MATCH('Rates Database'!J10173,'EDC Component Dictionary'!$B$5:$B$37,0)), "Energy Supply")</f>
        <v>Energy Supply</v>
      </c>
      <c r="L10173" s="12">
        <v>9.9500000000000005E-2</v>
      </c>
      <c r="M10173" s="12"/>
    </row>
    <row r="10174" spans="1:13" x14ac:dyDescent="0.3">
      <c r="A10174" s="18">
        <v>10172</v>
      </c>
      <c r="B10174" s="18">
        <f t="shared" si="316"/>
        <v>2021</v>
      </c>
      <c r="C10174" s="17">
        <v>44470</v>
      </c>
      <c r="D10174" s="18" t="s">
        <v>130</v>
      </c>
      <c r="E10174" s="18" t="s">
        <v>95</v>
      </c>
      <c r="F10174" s="18" t="str">
        <f t="shared" si="317"/>
        <v>Eversource_WMA-Lenox Muni Agg Rate-44470</v>
      </c>
      <c r="G10174" s="11" t="s">
        <v>131</v>
      </c>
      <c r="H10174" s="11" t="s">
        <v>54</v>
      </c>
      <c r="I10174" s="11" t="s">
        <v>99</v>
      </c>
      <c r="J10174" s="11" t="s">
        <v>219</v>
      </c>
      <c r="K10174" s="11" t="str">
        <f>IFERROR(INDEX('EDC Component Dictionary'!$C$5:$C$37,MATCH('Rates Database'!J10174,'EDC Component Dictionary'!$B$5:$B$37,0)), "Energy Supply")</f>
        <v>Energy Supply</v>
      </c>
      <c r="L10174" s="12">
        <v>9.9500000000000005E-2</v>
      </c>
      <c r="M10174" s="12"/>
    </row>
    <row r="10175" spans="1:13" x14ac:dyDescent="0.3">
      <c r="A10175" s="18">
        <v>10173</v>
      </c>
      <c r="B10175" s="18">
        <f t="shared" si="316"/>
        <v>2021</v>
      </c>
      <c r="C10175" s="17">
        <v>44470</v>
      </c>
      <c r="D10175" s="18" t="s">
        <v>130</v>
      </c>
      <c r="E10175" s="18" t="s">
        <v>164</v>
      </c>
      <c r="F10175" s="18" t="str">
        <f t="shared" si="317"/>
        <v>National Grid-Monterey Muni Agg Rate-44470</v>
      </c>
      <c r="G10175" s="11" t="s">
        <v>131</v>
      </c>
      <c r="H10175" s="11" t="s">
        <v>54</v>
      </c>
      <c r="I10175" s="11" t="s">
        <v>99</v>
      </c>
      <c r="J10175" s="11" t="s">
        <v>220</v>
      </c>
      <c r="K10175" s="11" t="str">
        <f>IFERROR(INDEX('EDC Component Dictionary'!$C$5:$C$37,MATCH('Rates Database'!J10175,'EDC Component Dictionary'!$B$5:$B$37,0)), "Energy Supply")</f>
        <v>Energy Supply</v>
      </c>
      <c r="L10175" s="12">
        <v>9.9500000000000005E-2</v>
      </c>
      <c r="M10175" s="12"/>
    </row>
    <row r="10176" spans="1:13" x14ac:dyDescent="0.3">
      <c r="A10176" s="18">
        <v>10174</v>
      </c>
      <c r="B10176" s="18">
        <f t="shared" si="316"/>
        <v>2021</v>
      </c>
      <c r="C10176" s="17">
        <v>44470</v>
      </c>
      <c r="D10176" s="18" t="s">
        <v>130</v>
      </c>
      <c r="E10176" s="18" t="s">
        <v>164</v>
      </c>
      <c r="F10176" s="18" t="str">
        <f t="shared" si="317"/>
        <v>National Grid-New Marlborough Muni Agg Rate-44470</v>
      </c>
      <c r="G10176" s="11" t="s">
        <v>131</v>
      </c>
      <c r="H10176" s="11" t="s">
        <v>54</v>
      </c>
      <c r="I10176" s="11" t="s">
        <v>99</v>
      </c>
      <c r="J10176" s="11" t="s">
        <v>221</v>
      </c>
      <c r="K10176" s="11" t="str">
        <f>IFERROR(INDEX('EDC Component Dictionary'!$C$5:$C$37,MATCH('Rates Database'!J10176,'EDC Component Dictionary'!$B$5:$B$37,0)), "Energy Supply")</f>
        <v>Energy Supply</v>
      </c>
      <c r="L10176" s="12">
        <v>9.9500000000000005E-2</v>
      </c>
      <c r="M10176" s="12"/>
    </row>
    <row r="10177" spans="1:13" x14ac:dyDescent="0.3">
      <c r="A10177" s="18">
        <v>10175</v>
      </c>
      <c r="B10177" s="18">
        <f t="shared" si="316"/>
        <v>2021</v>
      </c>
      <c r="C10177" s="17">
        <v>44470</v>
      </c>
      <c r="D10177" s="18" t="s">
        <v>130</v>
      </c>
      <c r="E10177" s="18" t="s">
        <v>164</v>
      </c>
      <c r="F10177" s="18" t="str">
        <f t="shared" si="317"/>
        <v>National Grid-North Adams Muni Agg Rate-44470</v>
      </c>
      <c r="G10177" s="11" t="s">
        <v>131</v>
      </c>
      <c r="H10177" s="11" t="s">
        <v>54</v>
      </c>
      <c r="I10177" s="11" t="s">
        <v>99</v>
      </c>
      <c r="J10177" s="11" t="s">
        <v>222</v>
      </c>
      <c r="K10177" s="11" t="str">
        <f>IFERROR(INDEX('EDC Component Dictionary'!$C$5:$C$37,MATCH('Rates Database'!J10177,'EDC Component Dictionary'!$B$5:$B$37,0)), "Energy Supply")</f>
        <v>Energy Supply</v>
      </c>
      <c r="L10177" s="12">
        <v>9.9500000000000005E-2</v>
      </c>
      <c r="M10177" s="12"/>
    </row>
    <row r="10178" spans="1:13" x14ac:dyDescent="0.3">
      <c r="A10178" s="18">
        <v>10176</v>
      </c>
      <c r="B10178" s="18">
        <f t="shared" si="316"/>
        <v>2021</v>
      </c>
      <c r="C10178" s="17">
        <v>44470</v>
      </c>
      <c r="D10178" s="18" t="s">
        <v>130</v>
      </c>
      <c r="E10178" s="18" t="s">
        <v>164</v>
      </c>
      <c r="F10178" s="18" t="str">
        <f t="shared" si="317"/>
        <v>National Grid-Sheffield Muni Agg Rate-44470</v>
      </c>
      <c r="G10178" s="11" t="s">
        <v>131</v>
      </c>
      <c r="H10178" s="11" t="s">
        <v>54</v>
      </c>
      <c r="I10178" s="11" t="s">
        <v>99</v>
      </c>
      <c r="J10178" s="11" t="s">
        <v>223</v>
      </c>
      <c r="K10178" s="11" t="str">
        <f>IFERROR(INDEX('EDC Component Dictionary'!$C$5:$C$37,MATCH('Rates Database'!J10178,'EDC Component Dictionary'!$B$5:$B$37,0)), "Energy Supply")</f>
        <v>Energy Supply</v>
      </c>
      <c r="L10178" s="12">
        <v>9.9500000000000005E-2</v>
      </c>
      <c r="M10178" s="12"/>
    </row>
    <row r="10179" spans="1:13" x14ac:dyDescent="0.3">
      <c r="A10179" s="18">
        <v>10177</v>
      </c>
      <c r="B10179" s="18">
        <f t="shared" ref="B10179:B10242" si="318">YEAR(C10179)</f>
        <v>2021</v>
      </c>
      <c r="C10179" s="17">
        <v>44470</v>
      </c>
      <c r="D10179" s="18" t="s">
        <v>130</v>
      </c>
      <c r="E10179" s="18" t="s">
        <v>164</v>
      </c>
      <c r="F10179" s="18" t="str">
        <f t="shared" si="317"/>
        <v>National Grid-West Stockbridge Muni Agg Rate-44470</v>
      </c>
      <c r="G10179" s="11" t="s">
        <v>131</v>
      </c>
      <c r="H10179" s="11" t="s">
        <v>54</v>
      </c>
      <c r="I10179" s="11" t="s">
        <v>99</v>
      </c>
      <c r="J10179" s="11" t="s">
        <v>224</v>
      </c>
      <c r="K10179" s="11" t="str">
        <f>IFERROR(INDEX('EDC Component Dictionary'!$C$5:$C$37,MATCH('Rates Database'!J10179,'EDC Component Dictionary'!$B$5:$B$37,0)), "Energy Supply")</f>
        <v>Energy Supply</v>
      </c>
      <c r="L10179" s="12">
        <v>9.9500000000000005E-2</v>
      </c>
      <c r="M10179" s="12"/>
    </row>
    <row r="10180" spans="1:13" x14ac:dyDescent="0.3">
      <c r="A10180" s="18">
        <v>10178</v>
      </c>
      <c r="B10180" s="18">
        <f t="shared" si="318"/>
        <v>2021</v>
      </c>
      <c r="C10180" s="17">
        <v>44470</v>
      </c>
      <c r="D10180" s="18" t="s">
        <v>130</v>
      </c>
      <c r="E10180" s="18" t="s">
        <v>164</v>
      </c>
      <c r="F10180" s="18" t="str">
        <f t="shared" ref="F10180:F10243" si="319">_xlfn.CONCAT(E10180,"-",J10180,"-",C10180)</f>
        <v>National Grid-Lancaster Muni Agg Rate-44470</v>
      </c>
      <c r="G10180" s="11" t="s">
        <v>131</v>
      </c>
      <c r="H10180" s="11" t="s">
        <v>54</v>
      </c>
      <c r="I10180" s="11" t="s">
        <v>99</v>
      </c>
      <c r="J10180" s="11" t="s">
        <v>260</v>
      </c>
      <c r="K10180" s="11" t="str">
        <f>IFERROR(INDEX('EDC Component Dictionary'!$C$5:$C$37,MATCH('Rates Database'!J10180,'EDC Component Dictionary'!$B$5:$B$37,0)), "Energy Supply")</f>
        <v>Energy Supply</v>
      </c>
      <c r="L10180" s="12">
        <v>9.9779999999999994E-2</v>
      </c>
      <c r="M10180" s="12"/>
    </row>
    <row r="10181" spans="1:13" x14ac:dyDescent="0.3">
      <c r="A10181" s="18">
        <v>10179</v>
      </c>
      <c r="B10181" s="18">
        <f t="shared" si="318"/>
        <v>2021</v>
      </c>
      <c r="C10181" s="17">
        <v>44470</v>
      </c>
      <c r="D10181" s="18" t="s">
        <v>130</v>
      </c>
      <c r="E10181" s="18" t="s">
        <v>164</v>
      </c>
      <c r="F10181" s="18" t="str">
        <f t="shared" si="319"/>
        <v>National Grid-Chelmsford Muni Agg Rate-44470</v>
      </c>
      <c r="G10181" s="11" t="s">
        <v>131</v>
      </c>
      <c r="H10181" s="11" t="s">
        <v>54</v>
      </c>
      <c r="I10181" s="11" t="s">
        <v>99</v>
      </c>
      <c r="J10181" s="11" t="s">
        <v>173</v>
      </c>
      <c r="K10181" s="11" t="str">
        <f>IFERROR(INDEX('EDC Component Dictionary'!$C$5:$C$37,MATCH('Rates Database'!J10181,'EDC Component Dictionary'!$B$5:$B$37,0)), "Energy Supply")</f>
        <v>Energy Supply</v>
      </c>
      <c r="L10181" s="12">
        <v>0.10070999999999999</v>
      </c>
      <c r="M10181" s="12"/>
    </row>
    <row r="10182" spans="1:13" x14ac:dyDescent="0.3">
      <c r="A10182" s="18">
        <v>10180</v>
      </c>
      <c r="B10182" s="18">
        <f t="shared" si="318"/>
        <v>2021</v>
      </c>
      <c r="C10182" s="17">
        <v>44470</v>
      </c>
      <c r="D10182" s="18" t="s">
        <v>130</v>
      </c>
      <c r="E10182" s="18" t="s">
        <v>95</v>
      </c>
      <c r="F10182" s="18" t="str">
        <f t="shared" si="319"/>
        <v>Eversource_WMA-Leverett Muni Agg Rate-44470</v>
      </c>
      <c r="G10182" s="11" t="s">
        <v>131</v>
      </c>
      <c r="H10182" s="11" t="s">
        <v>54</v>
      </c>
      <c r="I10182" s="11" t="s">
        <v>99</v>
      </c>
      <c r="J10182" s="11" t="s">
        <v>265</v>
      </c>
      <c r="K10182" s="11" t="str">
        <f>IFERROR(INDEX('EDC Component Dictionary'!$C$5:$C$37,MATCH('Rates Database'!J10182,'EDC Component Dictionary'!$B$5:$B$37,0)), "Energy Supply")</f>
        <v>Energy Supply</v>
      </c>
      <c r="L10182" s="12">
        <v>0.10150000000000001</v>
      </c>
      <c r="M10182" s="12"/>
    </row>
    <row r="10183" spans="1:13" x14ac:dyDescent="0.3">
      <c r="A10183" s="18">
        <v>10181</v>
      </c>
      <c r="B10183" s="18">
        <f t="shared" si="318"/>
        <v>2021</v>
      </c>
      <c r="C10183" s="17">
        <v>44470</v>
      </c>
      <c r="D10183" s="18" t="s">
        <v>130</v>
      </c>
      <c r="E10183" s="18" t="s">
        <v>95</v>
      </c>
      <c r="F10183" s="18" t="str">
        <f t="shared" si="319"/>
        <v>Eversource_WMA-Hadley Muni Agg Rate-44470</v>
      </c>
      <c r="G10183" s="11" t="s">
        <v>131</v>
      </c>
      <c r="H10183" s="11" t="s">
        <v>54</v>
      </c>
      <c r="I10183" s="11" t="s">
        <v>99</v>
      </c>
      <c r="J10183" s="11" t="s">
        <v>277</v>
      </c>
      <c r="K10183" s="11" t="str">
        <f>IFERROR(INDEX('EDC Component Dictionary'!$C$5:$C$37,MATCH('Rates Database'!J10183,'EDC Component Dictionary'!$B$5:$B$37,0)), "Energy Supply")</f>
        <v>Energy Supply</v>
      </c>
      <c r="L10183" s="12">
        <v>0.10083</v>
      </c>
      <c r="M10183" s="12"/>
    </row>
    <row r="10184" spans="1:13" x14ac:dyDescent="0.3">
      <c r="A10184" s="18">
        <v>10182</v>
      </c>
      <c r="B10184" s="18">
        <f t="shared" si="318"/>
        <v>2021</v>
      </c>
      <c r="C10184" s="17">
        <v>44470</v>
      </c>
      <c r="D10184" s="18" t="s">
        <v>130</v>
      </c>
      <c r="E10184" s="18" t="s">
        <v>95</v>
      </c>
      <c r="F10184" s="18" t="str">
        <f t="shared" si="319"/>
        <v>Eversource_WMA-Sandisfield Muni Agg Rate-44470</v>
      </c>
      <c r="G10184" s="11" t="s">
        <v>131</v>
      </c>
      <c r="H10184" s="11" t="s">
        <v>54</v>
      </c>
      <c r="I10184" s="11" t="s">
        <v>99</v>
      </c>
      <c r="J10184" s="11" t="s">
        <v>253</v>
      </c>
      <c r="K10184" s="11" t="str">
        <f>IFERROR(INDEX('EDC Component Dictionary'!$C$5:$C$37,MATCH('Rates Database'!J10184,'EDC Component Dictionary'!$B$5:$B$37,0)), "Energy Supply")</f>
        <v>Energy Supply</v>
      </c>
      <c r="L10184" s="12">
        <v>0.10119</v>
      </c>
      <c r="M10184" s="12"/>
    </row>
    <row r="10185" spans="1:13" x14ac:dyDescent="0.3">
      <c r="A10185" s="18">
        <v>10183</v>
      </c>
      <c r="B10185" s="18">
        <f t="shared" si="318"/>
        <v>2021</v>
      </c>
      <c r="C10185" s="17">
        <v>44470</v>
      </c>
      <c r="D10185" s="18" t="s">
        <v>130</v>
      </c>
      <c r="E10185" s="18" t="s">
        <v>164</v>
      </c>
      <c r="F10185" s="18" t="str">
        <f t="shared" si="319"/>
        <v>National Grid-Great Barrington Muni Agg Rate-44470</v>
      </c>
      <c r="G10185" s="11" t="s">
        <v>131</v>
      </c>
      <c r="H10185" s="11" t="s">
        <v>54</v>
      </c>
      <c r="I10185" s="11" t="s">
        <v>99</v>
      </c>
      <c r="J10185" s="11" t="s">
        <v>245</v>
      </c>
      <c r="K10185" s="11" t="str">
        <f>IFERROR(INDEX('EDC Component Dictionary'!$C$5:$C$37,MATCH('Rates Database'!J10185,'EDC Component Dictionary'!$B$5:$B$37,0)), "Energy Supply")</f>
        <v>Energy Supply</v>
      </c>
      <c r="L10185" s="12">
        <v>0.10126</v>
      </c>
      <c r="M10185" s="12"/>
    </row>
    <row r="10186" spans="1:13" x14ac:dyDescent="0.3">
      <c r="A10186" s="18">
        <v>10184</v>
      </c>
      <c r="B10186" s="18">
        <f t="shared" si="318"/>
        <v>2021</v>
      </c>
      <c r="C10186" s="17">
        <v>44470</v>
      </c>
      <c r="D10186" s="18" t="s">
        <v>130</v>
      </c>
      <c r="E10186" s="18" t="s">
        <v>163</v>
      </c>
      <c r="F10186" s="18" t="str">
        <f t="shared" si="319"/>
        <v>Eversource_EMA-Plympton Muni Agg Rate-44470</v>
      </c>
      <c r="G10186" s="11" t="s">
        <v>131</v>
      </c>
      <c r="H10186" s="11" t="s">
        <v>54</v>
      </c>
      <c r="I10186" s="11" t="s">
        <v>99</v>
      </c>
      <c r="J10186" s="11" t="s">
        <v>240</v>
      </c>
      <c r="K10186" s="11" t="str">
        <f>IFERROR(INDEX('EDC Component Dictionary'!$C$5:$C$37,MATCH('Rates Database'!J10186,'EDC Component Dictionary'!$B$5:$B$37,0)), "Energy Supply")</f>
        <v>Energy Supply</v>
      </c>
      <c r="L10186" s="12">
        <v>0.10138999999999999</v>
      </c>
      <c r="M10186" s="12"/>
    </row>
    <row r="10187" spans="1:13" x14ac:dyDescent="0.3">
      <c r="A10187" s="18">
        <v>10185</v>
      </c>
      <c r="B10187" s="18">
        <f t="shared" si="318"/>
        <v>2021</v>
      </c>
      <c r="C10187" s="17">
        <v>44470</v>
      </c>
      <c r="D10187" s="18" t="s">
        <v>130</v>
      </c>
      <c r="E10187" s="18" t="s">
        <v>163</v>
      </c>
      <c r="F10187" s="18" t="str">
        <f t="shared" si="319"/>
        <v>Eversource_EMA-Cambridge Muni Agg Rate-44470</v>
      </c>
      <c r="G10187" s="11" t="s">
        <v>131</v>
      </c>
      <c r="H10187" s="11" t="s">
        <v>54</v>
      </c>
      <c r="I10187" s="11" t="s">
        <v>99</v>
      </c>
      <c r="J10187" s="11" t="s">
        <v>210</v>
      </c>
      <c r="K10187" s="11" t="str">
        <f>IFERROR(INDEX('EDC Component Dictionary'!$C$5:$C$37,MATCH('Rates Database'!J10187,'EDC Component Dictionary'!$B$5:$B$37,0)), "Energy Supply")</f>
        <v>Energy Supply</v>
      </c>
      <c r="L10187" s="12">
        <v>0.10357</v>
      </c>
      <c r="M10187" s="12"/>
    </row>
    <row r="10188" spans="1:13" x14ac:dyDescent="0.3">
      <c r="A10188" s="18">
        <v>10186</v>
      </c>
      <c r="B10188" s="18">
        <f t="shared" si="318"/>
        <v>2021</v>
      </c>
      <c r="C10188" s="17">
        <v>44470</v>
      </c>
      <c r="D10188" s="18" t="s">
        <v>130</v>
      </c>
      <c r="E10188" s="18" t="s">
        <v>164</v>
      </c>
      <c r="F10188" s="18" t="str">
        <f t="shared" si="319"/>
        <v>National Grid-Williamsburg Muni Agg Rate-44470</v>
      </c>
      <c r="G10188" s="11" t="s">
        <v>131</v>
      </c>
      <c r="H10188" s="11" t="s">
        <v>54</v>
      </c>
      <c r="I10188" s="11" t="s">
        <v>99</v>
      </c>
      <c r="J10188" s="11" t="s">
        <v>249</v>
      </c>
      <c r="K10188" s="11" t="str">
        <f>IFERROR(INDEX('EDC Component Dictionary'!$C$5:$C$37,MATCH('Rates Database'!J10188,'EDC Component Dictionary'!$B$5:$B$37,0)), "Energy Supply")</f>
        <v>Energy Supply</v>
      </c>
      <c r="L10188" s="12">
        <v>0.10249</v>
      </c>
      <c r="M10188" s="12"/>
    </row>
    <row r="10189" spans="1:13" x14ac:dyDescent="0.3">
      <c r="A10189" s="18">
        <v>10187</v>
      </c>
      <c r="B10189" s="18">
        <f t="shared" si="318"/>
        <v>2021</v>
      </c>
      <c r="C10189" s="17">
        <v>44470</v>
      </c>
      <c r="D10189" s="18" t="s">
        <v>130</v>
      </c>
      <c r="E10189" s="18" t="s">
        <v>164</v>
      </c>
      <c r="F10189" s="18" t="str">
        <f t="shared" si="319"/>
        <v>National Grid-Easton Muni Agg Rate-44470</v>
      </c>
      <c r="G10189" s="11" t="s">
        <v>131</v>
      </c>
      <c r="H10189" s="11" t="s">
        <v>54</v>
      </c>
      <c r="I10189" s="11" t="s">
        <v>99</v>
      </c>
      <c r="J10189" s="11" t="s">
        <v>294</v>
      </c>
      <c r="K10189" s="11" t="str">
        <f>IFERROR(INDEX('EDC Component Dictionary'!$C$5:$C$37,MATCH('Rates Database'!J10189,'EDC Component Dictionary'!$B$5:$B$37,0)), "Energy Supply")</f>
        <v>Energy Supply</v>
      </c>
      <c r="L10189" s="12">
        <v>0.10287</v>
      </c>
      <c r="M10189" s="12"/>
    </row>
    <row r="10190" spans="1:13" x14ac:dyDescent="0.3">
      <c r="A10190" s="18">
        <v>10188</v>
      </c>
      <c r="B10190" s="18">
        <f t="shared" si="318"/>
        <v>2021</v>
      </c>
      <c r="C10190" s="17">
        <v>44470</v>
      </c>
      <c r="D10190" s="18" t="s">
        <v>130</v>
      </c>
      <c r="E10190" s="18" t="s">
        <v>95</v>
      </c>
      <c r="F10190" s="18" t="str">
        <f t="shared" si="319"/>
        <v>Eversource_WMA-Conway Muni Agg Rate-44470</v>
      </c>
      <c r="G10190" s="11" t="s">
        <v>131</v>
      </c>
      <c r="H10190" s="11" t="s">
        <v>54</v>
      </c>
      <c r="I10190" s="11" t="s">
        <v>99</v>
      </c>
      <c r="J10190" s="11" t="s">
        <v>288</v>
      </c>
      <c r="K10190" s="11" t="str">
        <f>IFERROR(INDEX('EDC Component Dictionary'!$C$5:$C$37,MATCH('Rates Database'!J10190,'EDC Component Dictionary'!$B$5:$B$37,0)), "Energy Supply")</f>
        <v>Energy Supply</v>
      </c>
      <c r="L10190" s="12">
        <v>0.1028</v>
      </c>
      <c r="M10190" s="12"/>
    </row>
    <row r="10191" spans="1:13" x14ac:dyDescent="0.3">
      <c r="A10191" s="18">
        <v>10189</v>
      </c>
      <c r="B10191" s="18">
        <f t="shared" si="318"/>
        <v>2021</v>
      </c>
      <c r="C10191" s="17">
        <v>44470</v>
      </c>
      <c r="D10191" s="18" t="s">
        <v>130</v>
      </c>
      <c r="E10191" s="18" t="s">
        <v>95</v>
      </c>
      <c r="F10191" s="18" t="str">
        <f t="shared" si="319"/>
        <v>Eversource_WMA-Gill Muni Agg Rate-44470</v>
      </c>
      <c r="G10191" s="11" t="s">
        <v>131</v>
      </c>
      <c r="H10191" s="11" t="s">
        <v>54</v>
      </c>
      <c r="I10191" s="11" t="s">
        <v>99</v>
      </c>
      <c r="J10191" s="11" t="s">
        <v>293</v>
      </c>
      <c r="K10191" s="11" t="str">
        <f>IFERROR(INDEX('EDC Component Dictionary'!$C$5:$C$37,MATCH('Rates Database'!J10191,'EDC Component Dictionary'!$B$5:$B$37,0)), "Energy Supply")</f>
        <v>Energy Supply</v>
      </c>
      <c r="L10191" s="12">
        <v>0.10274</v>
      </c>
      <c r="M10191" s="12"/>
    </row>
    <row r="10192" spans="1:13" x14ac:dyDescent="0.3">
      <c r="A10192" s="18">
        <v>10190</v>
      </c>
      <c r="B10192" s="18">
        <f t="shared" si="318"/>
        <v>2021</v>
      </c>
      <c r="C10192" s="17">
        <v>44470</v>
      </c>
      <c r="D10192" s="18" t="s">
        <v>130</v>
      </c>
      <c r="E10192" s="18" t="s">
        <v>95</v>
      </c>
      <c r="F10192" s="18" t="str">
        <f t="shared" si="319"/>
        <v>Eversource_WMA-Sunderland Muni Agg Rate-44470</v>
      </c>
      <c r="G10192" s="11" t="s">
        <v>131</v>
      </c>
      <c r="H10192" s="11" t="s">
        <v>54</v>
      </c>
      <c r="I10192" s="11" t="s">
        <v>99</v>
      </c>
      <c r="J10192" s="11" t="s">
        <v>292</v>
      </c>
      <c r="K10192" s="11" t="str">
        <f>IFERROR(INDEX('EDC Component Dictionary'!$C$5:$C$37,MATCH('Rates Database'!J10192,'EDC Component Dictionary'!$B$5:$B$37,0)), "Energy Supply")</f>
        <v>Energy Supply</v>
      </c>
      <c r="L10192" s="12">
        <v>0.10289</v>
      </c>
      <c r="M10192" s="12"/>
    </row>
    <row r="10193" spans="1:13" x14ac:dyDescent="0.3">
      <c r="A10193" s="18">
        <v>10191</v>
      </c>
      <c r="B10193" s="18">
        <f t="shared" si="318"/>
        <v>2021</v>
      </c>
      <c r="C10193" s="17">
        <v>44470</v>
      </c>
      <c r="D10193" s="18" t="s">
        <v>130</v>
      </c>
      <c r="E10193" s="18" t="s">
        <v>164</v>
      </c>
      <c r="F10193" s="18" t="str">
        <f t="shared" si="319"/>
        <v>National Grid-Winchendon Muni Agg Rate-44470</v>
      </c>
      <c r="G10193" s="11" t="s">
        <v>131</v>
      </c>
      <c r="H10193" s="11" t="s">
        <v>54</v>
      </c>
      <c r="I10193" s="11" t="s">
        <v>99</v>
      </c>
      <c r="J10193" s="11" t="s">
        <v>181</v>
      </c>
      <c r="K10193" s="11" t="str">
        <f>IFERROR(INDEX('EDC Component Dictionary'!$C$5:$C$37,MATCH('Rates Database'!J10193,'EDC Component Dictionary'!$B$5:$B$37,0)), "Energy Supply")</f>
        <v>Energy Supply</v>
      </c>
      <c r="L10193" s="12">
        <v>0.10304000000000001</v>
      </c>
      <c r="M10193" s="12"/>
    </row>
    <row r="10194" spans="1:13" x14ac:dyDescent="0.3">
      <c r="A10194" s="18">
        <v>10192</v>
      </c>
      <c r="B10194" s="18">
        <f t="shared" si="318"/>
        <v>2021</v>
      </c>
      <c r="C10194" s="17">
        <v>44470</v>
      </c>
      <c r="D10194" s="18" t="s">
        <v>130</v>
      </c>
      <c r="E10194" s="18" t="s">
        <v>164</v>
      </c>
      <c r="F10194" s="18" t="str">
        <f t="shared" si="319"/>
        <v>National Grid-Charlton Muni Agg Rate-44470</v>
      </c>
      <c r="G10194" s="11" t="s">
        <v>131</v>
      </c>
      <c r="H10194" s="11" t="s">
        <v>54</v>
      </c>
      <c r="I10194" s="11" t="s">
        <v>99</v>
      </c>
      <c r="J10194" s="11" t="s">
        <v>188</v>
      </c>
      <c r="K10194" s="11" t="str">
        <f>IFERROR(INDEX('EDC Component Dictionary'!$C$5:$C$37,MATCH('Rates Database'!J10194,'EDC Component Dictionary'!$B$5:$B$37,0)), "Energy Supply")</f>
        <v>Energy Supply</v>
      </c>
      <c r="L10194" s="12">
        <v>0.10312</v>
      </c>
      <c r="M10194" s="12"/>
    </row>
    <row r="10195" spans="1:13" x14ac:dyDescent="0.3">
      <c r="A10195" s="18">
        <v>10193</v>
      </c>
      <c r="B10195" s="18">
        <f t="shared" si="318"/>
        <v>2021</v>
      </c>
      <c r="C10195" s="17">
        <v>44470</v>
      </c>
      <c r="D10195" s="18" t="s">
        <v>130</v>
      </c>
      <c r="E10195" s="18" t="s">
        <v>164</v>
      </c>
      <c r="F10195" s="18" t="str">
        <f t="shared" si="319"/>
        <v>National Grid-Millbury Muni Agg Rate-44470</v>
      </c>
      <c r="G10195" s="11" t="s">
        <v>131</v>
      </c>
      <c r="H10195" s="11" t="s">
        <v>54</v>
      </c>
      <c r="I10195" s="11" t="s">
        <v>99</v>
      </c>
      <c r="J10195" s="11" t="s">
        <v>198</v>
      </c>
      <c r="K10195" s="11" t="str">
        <f>IFERROR(INDEX('EDC Component Dictionary'!$C$5:$C$37,MATCH('Rates Database'!J10195,'EDC Component Dictionary'!$B$5:$B$37,0)), "Energy Supply")</f>
        <v>Energy Supply</v>
      </c>
      <c r="L10195" s="12">
        <v>0.10316</v>
      </c>
      <c r="M10195" s="12"/>
    </row>
    <row r="10196" spans="1:13" x14ac:dyDescent="0.3">
      <c r="A10196" s="18">
        <v>10194</v>
      </c>
      <c r="B10196" s="18">
        <f t="shared" si="318"/>
        <v>2021</v>
      </c>
      <c r="C10196" s="17">
        <v>44470</v>
      </c>
      <c r="D10196" s="18" t="s">
        <v>130</v>
      </c>
      <c r="E10196" s="18" t="s">
        <v>164</v>
      </c>
      <c r="F10196" s="18" t="str">
        <f t="shared" si="319"/>
        <v>National Grid-Oxford Muni Agg Rate-44470</v>
      </c>
      <c r="G10196" s="11" t="s">
        <v>131</v>
      </c>
      <c r="H10196" s="11" t="s">
        <v>54</v>
      </c>
      <c r="I10196" s="11" t="s">
        <v>99</v>
      </c>
      <c r="J10196" s="11" t="s">
        <v>202</v>
      </c>
      <c r="K10196" s="11" t="str">
        <f>IFERROR(INDEX('EDC Component Dictionary'!$C$5:$C$37,MATCH('Rates Database'!J10196,'EDC Component Dictionary'!$B$5:$B$37,0)), "Energy Supply")</f>
        <v>Energy Supply</v>
      </c>
      <c r="L10196" s="12">
        <v>0.10317</v>
      </c>
      <c r="M10196" s="12"/>
    </row>
    <row r="10197" spans="1:13" x14ac:dyDescent="0.3">
      <c r="A10197" s="18">
        <v>10195</v>
      </c>
      <c r="B10197" s="18">
        <f t="shared" si="318"/>
        <v>2021</v>
      </c>
      <c r="C10197" s="17">
        <v>44470</v>
      </c>
      <c r="D10197" s="18" t="s">
        <v>130</v>
      </c>
      <c r="E10197" s="18" t="s">
        <v>163</v>
      </c>
      <c r="F10197" s="18" t="str">
        <f t="shared" si="319"/>
        <v>Eversource_EMA-Holliston Muni Agg Rate-44470</v>
      </c>
      <c r="G10197" s="11" t="s">
        <v>131</v>
      </c>
      <c r="H10197" s="11" t="s">
        <v>54</v>
      </c>
      <c r="I10197" s="11" t="s">
        <v>99</v>
      </c>
      <c r="J10197" s="11" t="s">
        <v>246</v>
      </c>
      <c r="K10197" s="11" t="str">
        <f>IFERROR(INDEX('EDC Component Dictionary'!$C$5:$C$37,MATCH('Rates Database'!J10197,'EDC Component Dictionary'!$B$5:$B$37,0)), "Energy Supply")</f>
        <v>Energy Supply</v>
      </c>
      <c r="L10197" s="12">
        <v>0.10331</v>
      </c>
      <c r="M10197" s="12"/>
    </row>
    <row r="10198" spans="1:13" x14ac:dyDescent="0.3">
      <c r="A10198" s="18">
        <v>10196</v>
      </c>
      <c r="B10198" s="18">
        <f t="shared" si="318"/>
        <v>2021</v>
      </c>
      <c r="C10198" s="17">
        <v>44470</v>
      </c>
      <c r="D10198" s="18" t="s">
        <v>130</v>
      </c>
      <c r="E10198" s="18" t="s">
        <v>164</v>
      </c>
      <c r="F10198" s="18" t="str">
        <f t="shared" si="319"/>
        <v>National Grid-Auburn Muni Agg Rate-44470</v>
      </c>
      <c r="G10198" s="11" t="s">
        <v>131</v>
      </c>
      <c r="H10198" s="11" t="s">
        <v>54</v>
      </c>
      <c r="I10198" s="11" t="s">
        <v>99</v>
      </c>
      <c r="J10198" s="11" t="s">
        <v>258</v>
      </c>
      <c r="K10198" s="11" t="str">
        <f>IFERROR(INDEX('EDC Component Dictionary'!$C$5:$C$37,MATCH('Rates Database'!J10198,'EDC Component Dictionary'!$B$5:$B$37,0)), "Energy Supply")</f>
        <v>Energy Supply</v>
      </c>
      <c r="L10198" s="12">
        <v>0.10353999999999999</v>
      </c>
      <c r="M10198" s="12"/>
    </row>
    <row r="10199" spans="1:13" x14ac:dyDescent="0.3">
      <c r="A10199" s="18">
        <v>10197</v>
      </c>
      <c r="B10199" s="18">
        <f t="shared" si="318"/>
        <v>2021</v>
      </c>
      <c r="C10199" s="17">
        <v>44470</v>
      </c>
      <c r="D10199" s="18" t="s">
        <v>130</v>
      </c>
      <c r="E10199" s="18" t="s">
        <v>163</v>
      </c>
      <c r="F10199" s="18" t="str">
        <f t="shared" si="319"/>
        <v>Eversource_EMA-Stoneham Muni Agg Rate-44470</v>
      </c>
      <c r="G10199" s="11" t="s">
        <v>131</v>
      </c>
      <c r="H10199" s="11" t="s">
        <v>54</v>
      </c>
      <c r="I10199" s="11" t="s">
        <v>99</v>
      </c>
      <c r="J10199" s="11" t="s">
        <v>267</v>
      </c>
      <c r="K10199" s="11" t="str">
        <f>IFERROR(INDEX('EDC Component Dictionary'!$C$5:$C$37,MATCH('Rates Database'!J10199,'EDC Component Dictionary'!$B$5:$B$37,0)), "Energy Supply")</f>
        <v>Energy Supply</v>
      </c>
      <c r="L10199" s="12">
        <v>0.10374</v>
      </c>
      <c r="M10199" s="12"/>
    </row>
    <row r="10200" spans="1:13" x14ac:dyDescent="0.3">
      <c r="A10200" s="18">
        <v>10198</v>
      </c>
      <c r="B10200" s="18">
        <f t="shared" si="318"/>
        <v>2021</v>
      </c>
      <c r="C10200" s="17">
        <v>44470</v>
      </c>
      <c r="D10200" s="18" t="s">
        <v>130</v>
      </c>
      <c r="E10200" s="18" t="s">
        <v>164</v>
      </c>
      <c r="F10200" s="18" t="str">
        <f t="shared" si="319"/>
        <v>National Grid-Foxborough Muni Agg Rate-44470</v>
      </c>
      <c r="G10200" s="11" t="s">
        <v>131</v>
      </c>
      <c r="H10200" s="11" t="s">
        <v>54</v>
      </c>
      <c r="I10200" s="11" t="s">
        <v>99</v>
      </c>
      <c r="J10200" s="11" t="s">
        <v>256</v>
      </c>
      <c r="K10200" s="11" t="str">
        <f>IFERROR(INDEX('EDC Component Dictionary'!$C$5:$C$37,MATCH('Rates Database'!J10200,'EDC Component Dictionary'!$B$5:$B$37,0)), "Energy Supply")</f>
        <v>Energy Supply</v>
      </c>
      <c r="L10200" s="12">
        <v>0.10375</v>
      </c>
      <c r="M10200" s="12"/>
    </row>
    <row r="10201" spans="1:13" x14ac:dyDescent="0.3">
      <c r="A10201" s="18">
        <v>10199</v>
      </c>
      <c r="B10201" s="18">
        <f t="shared" si="318"/>
        <v>2021</v>
      </c>
      <c r="C10201" s="17">
        <v>44470</v>
      </c>
      <c r="D10201" s="18" t="s">
        <v>130</v>
      </c>
      <c r="E10201" s="18" t="s">
        <v>164</v>
      </c>
      <c r="F10201" s="18" t="str">
        <f t="shared" si="319"/>
        <v>National Grid-Orange Muni Agg Rate-44470</v>
      </c>
      <c r="G10201" s="11" t="s">
        <v>131</v>
      </c>
      <c r="H10201" s="11" t="s">
        <v>54</v>
      </c>
      <c r="I10201" s="11" t="s">
        <v>99</v>
      </c>
      <c r="J10201" s="11" t="s">
        <v>182</v>
      </c>
      <c r="K10201" s="11" t="str">
        <f>IFERROR(INDEX('EDC Component Dictionary'!$C$5:$C$37,MATCH('Rates Database'!J10201,'EDC Component Dictionary'!$B$5:$B$37,0)), "Energy Supply")</f>
        <v>Energy Supply</v>
      </c>
      <c r="L10201" s="12">
        <v>0.10383000000000001</v>
      </c>
      <c r="M10201" s="12"/>
    </row>
    <row r="10202" spans="1:13" x14ac:dyDescent="0.3">
      <c r="A10202" s="18">
        <v>10200</v>
      </c>
      <c r="B10202" s="18">
        <f t="shared" si="318"/>
        <v>2021</v>
      </c>
      <c r="C10202" s="17">
        <v>44470</v>
      </c>
      <c r="D10202" s="18" t="s">
        <v>130</v>
      </c>
      <c r="E10202" s="18" t="s">
        <v>163</v>
      </c>
      <c r="F10202" s="18" t="str">
        <f t="shared" si="319"/>
        <v>Eversource_EMA-Ashland Muni Agg Rate-44470</v>
      </c>
      <c r="G10202" s="11" t="s">
        <v>131</v>
      </c>
      <c r="H10202" s="11" t="s">
        <v>54</v>
      </c>
      <c r="I10202" s="11" t="s">
        <v>99</v>
      </c>
      <c r="J10202" s="11" t="s">
        <v>234</v>
      </c>
      <c r="K10202" s="11" t="str">
        <f>IFERROR(INDEX('EDC Component Dictionary'!$C$5:$C$37,MATCH('Rates Database'!J10202,'EDC Component Dictionary'!$B$5:$B$37,0)), "Energy Supply")</f>
        <v>Energy Supply</v>
      </c>
      <c r="L10202" s="12">
        <v>0.10409</v>
      </c>
      <c r="M10202" s="12"/>
    </row>
    <row r="10203" spans="1:13" x14ac:dyDescent="0.3">
      <c r="A10203" s="18">
        <v>10201</v>
      </c>
      <c r="B10203" s="18">
        <f t="shared" si="318"/>
        <v>2021</v>
      </c>
      <c r="C10203" s="17">
        <v>44470</v>
      </c>
      <c r="D10203" s="18" t="s">
        <v>130</v>
      </c>
      <c r="E10203" s="18" t="s">
        <v>164</v>
      </c>
      <c r="F10203" s="18" t="str">
        <f t="shared" si="319"/>
        <v>National Grid-Westborough Muni Agg Rate-44470</v>
      </c>
      <c r="G10203" s="11" t="s">
        <v>131</v>
      </c>
      <c r="H10203" s="11" t="s">
        <v>54</v>
      </c>
      <c r="I10203" s="11" t="s">
        <v>99</v>
      </c>
      <c r="J10203" s="11" t="s">
        <v>172</v>
      </c>
      <c r="K10203" s="11" t="str">
        <f>IFERROR(INDEX('EDC Component Dictionary'!$C$5:$C$37,MATCH('Rates Database'!J10203,'EDC Component Dictionary'!$B$5:$B$37,0)), "Energy Supply")</f>
        <v>Energy Supply</v>
      </c>
      <c r="L10203" s="12">
        <v>0.10438</v>
      </c>
      <c r="M10203" s="12"/>
    </row>
    <row r="10204" spans="1:13" x14ac:dyDescent="0.3">
      <c r="A10204" s="18">
        <v>10202</v>
      </c>
      <c r="B10204" s="18">
        <f t="shared" si="318"/>
        <v>2021</v>
      </c>
      <c r="C10204" s="17">
        <v>44470</v>
      </c>
      <c r="D10204" s="18" t="s">
        <v>130</v>
      </c>
      <c r="E10204" s="18" t="s">
        <v>36</v>
      </c>
      <c r="F10204" s="18" t="str">
        <f t="shared" si="319"/>
        <v>Unitil-Ashby Muni Agg Rate-44470</v>
      </c>
      <c r="G10204" s="11" t="s">
        <v>131</v>
      </c>
      <c r="H10204" s="11" t="s">
        <v>54</v>
      </c>
      <c r="I10204" s="11" t="s">
        <v>99</v>
      </c>
      <c r="J10204" s="11" t="s">
        <v>235</v>
      </c>
      <c r="K10204" s="11" t="str">
        <f>IFERROR(INDEX('EDC Component Dictionary'!$C$5:$C$37,MATCH('Rates Database'!J10204,'EDC Component Dictionary'!$B$5:$B$37,0)), "Energy Supply")</f>
        <v>Energy Supply</v>
      </c>
      <c r="L10204" s="12">
        <v>0.10444000000000001</v>
      </c>
      <c r="M10204" s="12"/>
    </row>
    <row r="10205" spans="1:13" x14ac:dyDescent="0.3">
      <c r="A10205" s="18">
        <v>10203</v>
      </c>
      <c r="B10205" s="18">
        <f t="shared" si="318"/>
        <v>2021</v>
      </c>
      <c r="C10205" s="17">
        <v>44470</v>
      </c>
      <c r="D10205" s="18" t="s">
        <v>130</v>
      </c>
      <c r="E10205" s="18" t="s">
        <v>164</v>
      </c>
      <c r="F10205" s="18" t="str">
        <f t="shared" si="319"/>
        <v>National Grid-Leicester Muni Agg Rate-44470</v>
      </c>
      <c r="G10205" s="11" t="s">
        <v>131</v>
      </c>
      <c r="H10205" s="11" t="s">
        <v>54</v>
      </c>
      <c r="I10205" s="11" t="s">
        <v>99</v>
      </c>
      <c r="J10205" s="11" t="s">
        <v>305</v>
      </c>
      <c r="K10205" s="11" t="str">
        <f>IFERROR(INDEX('EDC Component Dictionary'!$C$5:$C$37,MATCH('Rates Database'!J10205,'EDC Component Dictionary'!$B$5:$B$37,0)), "Energy Supply")</f>
        <v>Energy Supply</v>
      </c>
      <c r="L10205" s="12">
        <v>0.10455</v>
      </c>
      <c r="M10205" s="12"/>
    </row>
    <row r="10206" spans="1:13" x14ac:dyDescent="0.3">
      <c r="A10206" s="18">
        <v>10204</v>
      </c>
      <c r="B10206" s="18">
        <f t="shared" si="318"/>
        <v>2021</v>
      </c>
      <c r="C10206" s="17">
        <v>44470</v>
      </c>
      <c r="D10206" s="18" t="s">
        <v>130</v>
      </c>
      <c r="E10206" s="18" t="s">
        <v>163</v>
      </c>
      <c r="F10206" s="18" t="str">
        <f t="shared" si="319"/>
        <v>Eversource_EMA-Acushnet Muni Agg Rate-44470</v>
      </c>
      <c r="G10206" s="11" t="s">
        <v>131</v>
      </c>
      <c r="H10206" s="11" t="s">
        <v>54</v>
      </c>
      <c r="I10206" s="11" t="s">
        <v>99</v>
      </c>
      <c r="J10206" s="11" t="s">
        <v>185</v>
      </c>
      <c r="K10206" s="11" t="str">
        <f>IFERROR(INDEX('EDC Component Dictionary'!$C$5:$C$37,MATCH('Rates Database'!J10206,'EDC Component Dictionary'!$B$5:$B$37,0)), "Energy Supply")</f>
        <v>Energy Supply</v>
      </c>
      <c r="L10206" s="12">
        <v>0.1047</v>
      </c>
      <c r="M10206" s="12"/>
    </row>
    <row r="10207" spans="1:13" x14ac:dyDescent="0.3">
      <c r="A10207" s="18">
        <v>10205</v>
      </c>
      <c r="B10207" s="18">
        <f t="shared" si="318"/>
        <v>2021</v>
      </c>
      <c r="C10207" s="17">
        <v>44470</v>
      </c>
      <c r="D10207" s="18" t="s">
        <v>130</v>
      </c>
      <c r="E10207" s="18" t="s">
        <v>164</v>
      </c>
      <c r="F10207" s="18" t="str">
        <f t="shared" si="319"/>
        <v>National Grid-Attleboro Muni Agg Rate-44470</v>
      </c>
      <c r="G10207" s="11" t="s">
        <v>131</v>
      </c>
      <c r="H10207" s="11" t="s">
        <v>54</v>
      </c>
      <c r="I10207" s="11" t="s">
        <v>99</v>
      </c>
      <c r="J10207" s="11" t="s">
        <v>186</v>
      </c>
      <c r="K10207" s="11" t="str">
        <f>IFERROR(INDEX('EDC Component Dictionary'!$C$5:$C$37,MATCH('Rates Database'!J10207,'EDC Component Dictionary'!$B$5:$B$37,0)), "Energy Supply")</f>
        <v>Energy Supply</v>
      </c>
      <c r="L10207" s="12">
        <v>0.10473</v>
      </c>
      <c r="M10207" s="12"/>
    </row>
    <row r="10208" spans="1:13" x14ac:dyDescent="0.3">
      <c r="A10208" s="18">
        <v>10206</v>
      </c>
      <c r="B10208" s="18">
        <f t="shared" si="318"/>
        <v>2021</v>
      </c>
      <c r="C10208" s="17">
        <v>44470</v>
      </c>
      <c r="D10208" s="18" t="s">
        <v>130</v>
      </c>
      <c r="E10208" s="18" t="s">
        <v>163</v>
      </c>
      <c r="F10208" s="18" t="str">
        <f t="shared" si="319"/>
        <v>Eversource_EMA-Dartmouth Muni Agg Rate-44470</v>
      </c>
      <c r="G10208" s="11" t="s">
        <v>131</v>
      </c>
      <c r="H10208" s="11" t="s">
        <v>54</v>
      </c>
      <c r="I10208" s="11" t="s">
        <v>99</v>
      </c>
      <c r="J10208" s="11" t="s">
        <v>189</v>
      </c>
      <c r="K10208" s="11" t="str">
        <f>IFERROR(INDEX('EDC Component Dictionary'!$C$5:$C$37,MATCH('Rates Database'!J10208,'EDC Component Dictionary'!$B$5:$B$37,0)), "Energy Supply")</f>
        <v>Energy Supply</v>
      </c>
      <c r="L10208" s="12">
        <v>0.10473</v>
      </c>
      <c r="M10208" s="12"/>
    </row>
    <row r="10209" spans="1:13" x14ac:dyDescent="0.3">
      <c r="A10209" s="18">
        <v>10207</v>
      </c>
      <c r="B10209" s="18">
        <f t="shared" si="318"/>
        <v>2021</v>
      </c>
      <c r="C10209" s="17">
        <v>44470</v>
      </c>
      <c r="D10209" s="18" t="s">
        <v>130</v>
      </c>
      <c r="E10209" s="18" t="s">
        <v>164</v>
      </c>
      <c r="F10209" s="18" t="str">
        <f t="shared" si="319"/>
        <v>National Grid-Dighton Muni Agg Rate-44470</v>
      </c>
      <c r="G10209" s="11" t="s">
        <v>131</v>
      </c>
      <c r="H10209" s="11" t="s">
        <v>54</v>
      </c>
      <c r="I10209" s="11" t="s">
        <v>99</v>
      </c>
      <c r="J10209" s="11" t="s">
        <v>190</v>
      </c>
      <c r="K10209" s="11" t="str">
        <f>IFERROR(INDEX('EDC Component Dictionary'!$C$5:$C$37,MATCH('Rates Database'!J10209,'EDC Component Dictionary'!$B$5:$B$37,0)), "Energy Supply")</f>
        <v>Energy Supply</v>
      </c>
      <c r="L10209" s="12">
        <v>0.1047</v>
      </c>
      <c r="M10209" s="12"/>
    </row>
    <row r="10210" spans="1:13" x14ac:dyDescent="0.3">
      <c r="A10210" s="18">
        <v>10208</v>
      </c>
      <c r="B10210" s="18">
        <f t="shared" si="318"/>
        <v>2021</v>
      </c>
      <c r="C10210" s="17">
        <v>44470</v>
      </c>
      <c r="D10210" s="18" t="s">
        <v>130</v>
      </c>
      <c r="E10210" s="18" t="s">
        <v>164</v>
      </c>
      <c r="F10210" s="18" t="str">
        <f t="shared" si="319"/>
        <v>National Grid-Douglas Muni Agg Rate-44470</v>
      </c>
      <c r="G10210" s="11" t="s">
        <v>131</v>
      </c>
      <c r="H10210" s="11" t="s">
        <v>54</v>
      </c>
      <c r="I10210" s="11" t="s">
        <v>99</v>
      </c>
      <c r="J10210" s="11" t="s">
        <v>191</v>
      </c>
      <c r="K10210" s="11" t="str">
        <f>IFERROR(INDEX('EDC Component Dictionary'!$C$5:$C$37,MATCH('Rates Database'!J10210,'EDC Component Dictionary'!$B$5:$B$37,0)), "Energy Supply")</f>
        <v>Energy Supply</v>
      </c>
      <c r="L10210" s="12">
        <v>0.1047</v>
      </c>
      <c r="M10210" s="12"/>
    </row>
    <row r="10211" spans="1:13" x14ac:dyDescent="0.3">
      <c r="A10211" s="18">
        <v>10209</v>
      </c>
      <c r="B10211" s="18">
        <f t="shared" si="318"/>
        <v>2021</v>
      </c>
      <c r="C10211" s="17">
        <v>44470</v>
      </c>
      <c r="D10211" s="18" t="s">
        <v>130</v>
      </c>
      <c r="E10211" s="18" t="s">
        <v>163</v>
      </c>
      <c r="F10211" s="18" t="str">
        <f t="shared" si="319"/>
        <v>Eversource_EMA-Carver Muni Agg Rate-44470</v>
      </c>
      <c r="G10211" s="11" t="s">
        <v>131</v>
      </c>
      <c r="H10211" s="11" t="s">
        <v>54</v>
      </c>
      <c r="I10211" s="11" t="s">
        <v>99</v>
      </c>
      <c r="J10211" s="11" t="s">
        <v>187</v>
      </c>
      <c r="K10211" s="11" t="str">
        <f>IFERROR(INDEX('EDC Component Dictionary'!$C$5:$C$37,MATCH('Rates Database'!J10211,'EDC Component Dictionary'!$B$5:$B$37,0)), "Energy Supply")</f>
        <v>Energy Supply</v>
      </c>
      <c r="L10211" s="12">
        <v>0.10471999999999999</v>
      </c>
      <c r="M10211" s="12"/>
    </row>
    <row r="10212" spans="1:13" x14ac:dyDescent="0.3">
      <c r="A10212" s="18">
        <v>10210</v>
      </c>
      <c r="B10212" s="18">
        <f t="shared" si="318"/>
        <v>2021</v>
      </c>
      <c r="C10212" s="17">
        <v>44470</v>
      </c>
      <c r="D10212" s="18" t="s">
        <v>130</v>
      </c>
      <c r="E10212" s="18" t="s">
        <v>164</v>
      </c>
      <c r="F10212" s="18" t="str">
        <f t="shared" si="319"/>
        <v>National Grid-Dracut Muni Agg Rate-44470</v>
      </c>
      <c r="G10212" s="11" t="s">
        <v>131</v>
      </c>
      <c r="H10212" s="11" t="s">
        <v>54</v>
      </c>
      <c r="I10212" s="11" t="s">
        <v>99</v>
      </c>
      <c r="J10212" s="11" t="s">
        <v>192</v>
      </c>
      <c r="K10212" s="11" t="str">
        <f>IFERROR(INDEX('EDC Component Dictionary'!$C$5:$C$37,MATCH('Rates Database'!J10212,'EDC Component Dictionary'!$B$5:$B$37,0)), "Energy Supply")</f>
        <v>Energy Supply</v>
      </c>
      <c r="L10212" s="12">
        <v>0.1047</v>
      </c>
      <c r="M10212" s="12"/>
    </row>
    <row r="10213" spans="1:13" x14ac:dyDescent="0.3">
      <c r="A10213" s="18">
        <v>10211</v>
      </c>
      <c r="B10213" s="18">
        <f t="shared" si="318"/>
        <v>2021</v>
      </c>
      <c r="C10213" s="17">
        <v>44470</v>
      </c>
      <c r="D10213" s="18" t="s">
        <v>130</v>
      </c>
      <c r="E10213" s="18" t="s">
        <v>164</v>
      </c>
      <c r="F10213" s="18" t="str">
        <f t="shared" si="319"/>
        <v>National Grid-Fall River Muni Agg Rate-44470</v>
      </c>
      <c r="G10213" s="11" t="s">
        <v>131</v>
      </c>
      <c r="H10213" s="11" t="s">
        <v>54</v>
      </c>
      <c r="I10213" s="11" t="s">
        <v>99</v>
      </c>
      <c r="J10213" s="11" t="s">
        <v>194</v>
      </c>
      <c r="K10213" s="11" t="str">
        <f>IFERROR(INDEX('EDC Component Dictionary'!$C$5:$C$37,MATCH('Rates Database'!J10213,'EDC Component Dictionary'!$B$5:$B$37,0)), "Energy Supply")</f>
        <v>Energy Supply</v>
      </c>
      <c r="L10213" s="12">
        <v>0.1047</v>
      </c>
      <c r="M10213" s="12"/>
    </row>
    <row r="10214" spans="1:13" x14ac:dyDescent="0.3">
      <c r="A10214" s="18">
        <v>10212</v>
      </c>
      <c r="B10214" s="18">
        <f t="shared" si="318"/>
        <v>2021</v>
      </c>
      <c r="C10214" s="17">
        <v>44470</v>
      </c>
      <c r="D10214" s="18" t="s">
        <v>130</v>
      </c>
      <c r="E10214" s="18" t="s">
        <v>163</v>
      </c>
      <c r="F10214" s="18" t="str">
        <f t="shared" si="319"/>
        <v>Eversource_EMA-Freetown Muni Agg Rate-44470</v>
      </c>
      <c r="G10214" s="11" t="s">
        <v>131</v>
      </c>
      <c r="H10214" s="11" t="s">
        <v>54</v>
      </c>
      <c r="I10214" s="11" t="s">
        <v>99</v>
      </c>
      <c r="J10214" s="11" t="s">
        <v>195</v>
      </c>
      <c r="K10214" s="11" t="str">
        <f>IFERROR(INDEX('EDC Component Dictionary'!$C$5:$C$37,MATCH('Rates Database'!J10214,'EDC Component Dictionary'!$B$5:$B$37,0)), "Energy Supply")</f>
        <v>Energy Supply</v>
      </c>
      <c r="L10214" s="12">
        <v>0.1047</v>
      </c>
      <c r="M10214" s="12"/>
    </row>
    <row r="10215" spans="1:13" x14ac:dyDescent="0.3">
      <c r="A10215" s="18">
        <v>10213</v>
      </c>
      <c r="B10215" s="18">
        <f t="shared" si="318"/>
        <v>2021</v>
      </c>
      <c r="C10215" s="17">
        <v>44470</v>
      </c>
      <c r="D10215" s="18" t="s">
        <v>130</v>
      </c>
      <c r="E10215" s="18" t="s">
        <v>163</v>
      </c>
      <c r="F10215" s="18" t="str">
        <f t="shared" si="319"/>
        <v>Eversource_EMA-Marion Muni Agg Rate-44470</v>
      </c>
      <c r="G10215" s="11" t="s">
        <v>131</v>
      </c>
      <c r="H10215" s="11" t="s">
        <v>54</v>
      </c>
      <c r="I10215" s="11" t="s">
        <v>99</v>
      </c>
      <c r="J10215" s="11" t="s">
        <v>196</v>
      </c>
      <c r="K10215" s="11" t="str">
        <f>IFERROR(INDEX('EDC Component Dictionary'!$C$5:$C$37,MATCH('Rates Database'!J10215,'EDC Component Dictionary'!$B$5:$B$37,0)), "Energy Supply")</f>
        <v>Energy Supply</v>
      </c>
      <c r="L10215" s="12">
        <v>0.10475</v>
      </c>
      <c r="M10215" s="12"/>
    </row>
    <row r="10216" spans="1:13" x14ac:dyDescent="0.3">
      <c r="A10216" s="18">
        <v>10214</v>
      </c>
      <c r="B10216" s="18">
        <f t="shared" si="318"/>
        <v>2021</v>
      </c>
      <c r="C10216" s="17">
        <v>44470</v>
      </c>
      <c r="D10216" s="18" t="s">
        <v>130</v>
      </c>
      <c r="E10216" s="18" t="s">
        <v>163</v>
      </c>
      <c r="F10216" s="18" t="str">
        <f t="shared" si="319"/>
        <v>Eversource_EMA-Mattapoisett Muni Agg Rate-44470</v>
      </c>
      <c r="G10216" s="11" t="s">
        <v>131</v>
      </c>
      <c r="H10216" s="11" t="s">
        <v>54</v>
      </c>
      <c r="I10216" s="11" t="s">
        <v>99</v>
      </c>
      <c r="J10216" s="11" t="s">
        <v>197</v>
      </c>
      <c r="K10216" s="11" t="str">
        <f>IFERROR(INDEX('EDC Component Dictionary'!$C$5:$C$37,MATCH('Rates Database'!J10216,'EDC Component Dictionary'!$B$5:$B$37,0)), "Energy Supply")</f>
        <v>Energy Supply</v>
      </c>
      <c r="L10216" s="12">
        <v>0.10474</v>
      </c>
      <c r="M10216" s="12"/>
    </row>
    <row r="10217" spans="1:13" x14ac:dyDescent="0.3">
      <c r="A10217" s="18">
        <v>10215</v>
      </c>
      <c r="B10217" s="18">
        <f t="shared" si="318"/>
        <v>2021</v>
      </c>
      <c r="C10217" s="17">
        <v>44470</v>
      </c>
      <c r="D10217" s="18" t="s">
        <v>130</v>
      </c>
      <c r="E10217" s="18" t="s">
        <v>163</v>
      </c>
      <c r="F10217" s="18" t="str">
        <f t="shared" si="319"/>
        <v>Eversource_EMA-New Bedford Muni Agg Rate-44470</v>
      </c>
      <c r="G10217" s="11" t="s">
        <v>131</v>
      </c>
      <c r="H10217" s="11" t="s">
        <v>54</v>
      </c>
      <c r="I10217" s="11" t="s">
        <v>99</v>
      </c>
      <c r="J10217" s="11" t="s">
        <v>199</v>
      </c>
      <c r="K10217" s="11" t="str">
        <f>IFERROR(INDEX('EDC Component Dictionary'!$C$5:$C$37,MATCH('Rates Database'!J10217,'EDC Component Dictionary'!$B$5:$B$37,0)), "Energy Supply")</f>
        <v>Energy Supply</v>
      </c>
      <c r="L10217" s="12">
        <v>0.10471</v>
      </c>
      <c r="M10217" s="12"/>
    </row>
    <row r="10218" spans="1:13" x14ac:dyDescent="0.3">
      <c r="A10218" s="18">
        <v>10216</v>
      </c>
      <c r="B10218" s="18">
        <f t="shared" si="318"/>
        <v>2021</v>
      </c>
      <c r="C10218" s="17">
        <v>44470</v>
      </c>
      <c r="D10218" s="18" t="s">
        <v>130</v>
      </c>
      <c r="E10218" s="18" t="s">
        <v>164</v>
      </c>
      <c r="F10218" s="18" t="str">
        <f t="shared" si="319"/>
        <v>National Grid-Northbridge Muni Agg Rate-44470</v>
      </c>
      <c r="G10218" s="11" t="s">
        <v>131</v>
      </c>
      <c r="H10218" s="11" t="s">
        <v>54</v>
      </c>
      <c r="I10218" s="11" t="s">
        <v>99</v>
      </c>
      <c r="J10218" s="11" t="s">
        <v>200</v>
      </c>
      <c r="K10218" s="11" t="str">
        <f>IFERROR(INDEX('EDC Component Dictionary'!$C$5:$C$37,MATCH('Rates Database'!J10218,'EDC Component Dictionary'!$B$5:$B$37,0)), "Energy Supply")</f>
        <v>Energy Supply</v>
      </c>
      <c r="L10218" s="12">
        <v>0.1047</v>
      </c>
      <c r="M10218" s="12"/>
    </row>
    <row r="10219" spans="1:13" x14ac:dyDescent="0.3">
      <c r="A10219" s="18">
        <v>10217</v>
      </c>
      <c r="B10219" s="18">
        <f t="shared" si="318"/>
        <v>2021</v>
      </c>
      <c r="C10219" s="17">
        <v>44470</v>
      </c>
      <c r="D10219" s="18" t="s">
        <v>130</v>
      </c>
      <c r="E10219" s="18" t="s">
        <v>164</v>
      </c>
      <c r="F10219" s="18" t="str">
        <f t="shared" si="319"/>
        <v>National Grid-Norton Muni Agg Rate-44470</v>
      </c>
      <c r="G10219" s="11" t="s">
        <v>131</v>
      </c>
      <c r="H10219" s="11" t="s">
        <v>54</v>
      </c>
      <c r="I10219" s="11" t="s">
        <v>99</v>
      </c>
      <c r="J10219" s="11" t="s">
        <v>201</v>
      </c>
      <c r="K10219" s="11" t="str">
        <f>IFERROR(INDEX('EDC Component Dictionary'!$C$5:$C$37,MATCH('Rates Database'!J10219,'EDC Component Dictionary'!$B$5:$B$37,0)), "Energy Supply")</f>
        <v>Energy Supply</v>
      </c>
      <c r="L10219" s="12">
        <v>0.1047</v>
      </c>
      <c r="M10219" s="12"/>
    </row>
    <row r="10220" spans="1:13" x14ac:dyDescent="0.3">
      <c r="A10220" s="18">
        <v>10218</v>
      </c>
      <c r="B10220" s="18">
        <f t="shared" si="318"/>
        <v>2021</v>
      </c>
      <c r="C10220" s="17">
        <v>44470</v>
      </c>
      <c r="D10220" s="18" t="s">
        <v>130</v>
      </c>
      <c r="E10220" s="18" t="s">
        <v>164</v>
      </c>
      <c r="F10220" s="18" t="str">
        <f t="shared" si="319"/>
        <v>National Grid-Plainville Muni Agg Rate-44470</v>
      </c>
      <c r="G10220" s="11" t="s">
        <v>131</v>
      </c>
      <c r="H10220" s="11" t="s">
        <v>54</v>
      </c>
      <c r="I10220" s="11" t="s">
        <v>99</v>
      </c>
      <c r="J10220" s="11" t="s">
        <v>203</v>
      </c>
      <c r="K10220" s="11" t="str">
        <f>IFERROR(INDEX('EDC Component Dictionary'!$C$5:$C$37,MATCH('Rates Database'!J10220,'EDC Component Dictionary'!$B$5:$B$37,0)), "Energy Supply")</f>
        <v>Energy Supply</v>
      </c>
      <c r="L10220" s="12">
        <v>0.1047</v>
      </c>
      <c r="M10220" s="12"/>
    </row>
    <row r="10221" spans="1:13" x14ac:dyDescent="0.3">
      <c r="A10221" s="18">
        <v>10219</v>
      </c>
      <c r="B10221" s="18">
        <f t="shared" si="318"/>
        <v>2021</v>
      </c>
      <c r="C10221" s="17">
        <v>44470</v>
      </c>
      <c r="D10221" s="18" t="s">
        <v>130</v>
      </c>
      <c r="E10221" s="18" t="s">
        <v>164</v>
      </c>
      <c r="F10221" s="18" t="str">
        <f t="shared" si="319"/>
        <v>National Grid-Rehoboth Muni Agg Rate-44470</v>
      </c>
      <c r="G10221" s="11" t="s">
        <v>131</v>
      </c>
      <c r="H10221" s="11" t="s">
        <v>54</v>
      </c>
      <c r="I10221" s="11" t="s">
        <v>99</v>
      </c>
      <c r="J10221" s="11" t="s">
        <v>204</v>
      </c>
      <c r="K10221" s="11" t="str">
        <f>IFERROR(INDEX('EDC Component Dictionary'!$C$5:$C$37,MATCH('Rates Database'!J10221,'EDC Component Dictionary'!$B$5:$B$37,0)), "Energy Supply")</f>
        <v>Energy Supply</v>
      </c>
      <c r="L10221" s="12">
        <v>0.1047</v>
      </c>
      <c r="M10221" s="12"/>
    </row>
    <row r="10222" spans="1:13" x14ac:dyDescent="0.3">
      <c r="A10222" s="18">
        <v>10220</v>
      </c>
      <c r="B10222" s="18">
        <f t="shared" si="318"/>
        <v>2021</v>
      </c>
      <c r="C10222" s="17">
        <v>44470</v>
      </c>
      <c r="D10222" s="18" t="s">
        <v>130</v>
      </c>
      <c r="E10222" s="18" t="s">
        <v>164</v>
      </c>
      <c r="F10222" s="18" t="str">
        <f t="shared" si="319"/>
        <v>National Grid-Seekonk Muni Agg Rate-44470</v>
      </c>
      <c r="G10222" s="11" t="s">
        <v>131</v>
      </c>
      <c r="H10222" s="11" t="s">
        <v>54</v>
      </c>
      <c r="I10222" s="11" t="s">
        <v>99</v>
      </c>
      <c r="J10222" s="11" t="s">
        <v>205</v>
      </c>
      <c r="K10222" s="11" t="str">
        <f>IFERROR(INDEX('EDC Component Dictionary'!$C$5:$C$37,MATCH('Rates Database'!J10222,'EDC Component Dictionary'!$B$5:$B$37,0)), "Energy Supply")</f>
        <v>Energy Supply</v>
      </c>
      <c r="L10222" s="12">
        <v>0.1047</v>
      </c>
      <c r="M10222" s="12"/>
    </row>
    <row r="10223" spans="1:13" x14ac:dyDescent="0.3">
      <c r="A10223" s="18">
        <v>10221</v>
      </c>
      <c r="B10223" s="18">
        <f t="shared" si="318"/>
        <v>2021</v>
      </c>
      <c r="C10223" s="17">
        <v>44470</v>
      </c>
      <c r="D10223" s="18" t="s">
        <v>130</v>
      </c>
      <c r="E10223" s="18" t="s">
        <v>164</v>
      </c>
      <c r="F10223" s="18" t="str">
        <f t="shared" si="319"/>
        <v>National Grid-Somerset Muni Agg Rate-44470</v>
      </c>
      <c r="G10223" s="11" t="s">
        <v>131</v>
      </c>
      <c r="H10223" s="11" t="s">
        <v>54</v>
      </c>
      <c r="I10223" s="11" t="s">
        <v>99</v>
      </c>
      <c r="J10223" s="11" t="s">
        <v>206</v>
      </c>
      <c r="K10223" s="11" t="str">
        <f>IFERROR(INDEX('EDC Component Dictionary'!$C$5:$C$37,MATCH('Rates Database'!J10223,'EDC Component Dictionary'!$B$5:$B$37,0)), "Energy Supply")</f>
        <v>Energy Supply</v>
      </c>
      <c r="L10223" s="12">
        <v>0.1047</v>
      </c>
      <c r="M10223" s="12"/>
    </row>
    <row r="10224" spans="1:13" x14ac:dyDescent="0.3">
      <c r="A10224" s="18">
        <v>10222</v>
      </c>
      <c r="B10224" s="18">
        <f t="shared" si="318"/>
        <v>2021</v>
      </c>
      <c r="C10224" s="17">
        <v>44470</v>
      </c>
      <c r="D10224" s="18" t="s">
        <v>130</v>
      </c>
      <c r="E10224" s="18" t="s">
        <v>164</v>
      </c>
      <c r="F10224" s="18" t="str">
        <f t="shared" si="319"/>
        <v>National Grid-Swansea Muni Agg Rate-44470</v>
      </c>
      <c r="G10224" s="11" t="s">
        <v>131</v>
      </c>
      <c r="H10224" s="11" t="s">
        <v>54</v>
      </c>
      <c r="I10224" s="11" t="s">
        <v>99</v>
      </c>
      <c r="J10224" s="11" t="s">
        <v>207</v>
      </c>
      <c r="K10224" s="11" t="str">
        <f>IFERROR(INDEX('EDC Component Dictionary'!$C$5:$C$37,MATCH('Rates Database'!J10224,'EDC Component Dictionary'!$B$5:$B$37,0)), "Energy Supply")</f>
        <v>Energy Supply</v>
      </c>
      <c r="L10224" s="12">
        <v>0.1047</v>
      </c>
      <c r="M10224" s="12"/>
    </row>
    <row r="10225" spans="1:13" x14ac:dyDescent="0.3">
      <c r="A10225" s="18">
        <v>10223</v>
      </c>
      <c r="B10225" s="18">
        <f t="shared" si="318"/>
        <v>2021</v>
      </c>
      <c r="C10225" s="17">
        <v>44470</v>
      </c>
      <c r="D10225" s="18" t="s">
        <v>130</v>
      </c>
      <c r="E10225" s="18" t="s">
        <v>163</v>
      </c>
      <c r="F10225" s="18" t="str">
        <f t="shared" si="319"/>
        <v>Eversource_EMA-Wareham Muni Agg Rate-44470</v>
      </c>
      <c r="G10225" s="11" t="s">
        <v>131</v>
      </c>
      <c r="H10225" s="11" t="s">
        <v>54</v>
      </c>
      <c r="I10225" s="11" t="s">
        <v>99</v>
      </c>
      <c r="J10225" s="11" t="s">
        <v>273</v>
      </c>
      <c r="K10225" s="11" t="str">
        <f>IFERROR(INDEX('EDC Component Dictionary'!$C$5:$C$37,MATCH('Rates Database'!J10225,'EDC Component Dictionary'!$B$5:$B$37,0)), "Energy Supply")</f>
        <v>Energy Supply</v>
      </c>
      <c r="L10225" s="12">
        <v>0.10473</v>
      </c>
      <c r="M10225" s="12"/>
    </row>
    <row r="10226" spans="1:13" x14ac:dyDescent="0.3">
      <c r="A10226" s="18">
        <v>10224</v>
      </c>
      <c r="B10226" s="18">
        <f t="shared" si="318"/>
        <v>2021</v>
      </c>
      <c r="C10226" s="17">
        <v>44470</v>
      </c>
      <c r="D10226" s="18" t="s">
        <v>130</v>
      </c>
      <c r="E10226" s="18" t="s">
        <v>164</v>
      </c>
      <c r="F10226" s="18" t="str">
        <f t="shared" si="319"/>
        <v>National Grid-Westford Muni Agg Rate-44470</v>
      </c>
      <c r="G10226" s="11" t="s">
        <v>131</v>
      </c>
      <c r="H10226" s="11" t="s">
        <v>54</v>
      </c>
      <c r="I10226" s="11" t="s">
        <v>99</v>
      </c>
      <c r="J10226" s="11" t="s">
        <v>208</v>
      </c>
      <c r="K10226" s="11" t="str">
        <f>IFERROR(INDEX('EDC Component Dictionary'!$C$5:$C$37,MATCH('Rates Database'!J10226,'EDC Component Dictionary'!$B$5:$B$37,0)), "Energy Supply")</f>
        <v>Energy Supply</v>
      </c>
      <c r="L10226" s="12">
        <v>0.10152</v>
      </c>
      <c r="M10226" s="12"/>
    </row>
    <row r="10227" spans="1:13" x14ac:dyDescent="0.3">
      <c r="A10227" s="18">
        <v>10225</v>
      </c>
      <c r="B10227" s="18">
        <f t="shared" si="318"/>
        <v>2021</v>
      </c>
      <c r="C10227" s="17">
        <v>44470</v>
      </c>
      <c r="D10227" s="18" t="s">
        <v>130</v>
      </c>
      <c r="E10227" s="18" t="s">
        <v>163</v>
      </c>
      <c r="F10227" s="18" t="str">
        <f t="shared" si="319"/>
        <v>Eversource_EMA-Westport Muni Agg Rate-44470</v>
      </c>
      <c r="G10227" s="11" t="s">
        <v>131</v>
      </c>
      <c r="H10227" s="11" t="s">
        <v>54</v>
      </c>
      <c r="I10227" s="11" t="s">
        <v>99</v>
      </c>
      <c r="J10227" s="11" t="s">
        <v>209</v>
      </c>
      <c r="K10227" s="11" t="str">
        <f>IFERROR(INDEX('EDC Component Dictionary'!$C$5:$C$37,MATCH('Rates Database'!J10227,'EDC Component Dictionary'!$B$5:$B$37,0)), "Energy Supply")</f>
        <v>Energy Supply</v>
      </c>
      <c r="L10227" s="12">
        <v>0.10473</v>
      </c>
      <c r="M10227" s="12"/>
    </row>
    <row r="10228" spans="1:13" x14ac:dyDescent="0.3">
      <c r="A10228" s="18">
        <v>10226</v>
      </c>
      <c r="B10228" s="18">
        <f t="shared" si="318"/>
        <v>2021</v>
      </c>
      <c r="C10228" s="17">
        <v>44470</v>
      </c>
      <c r="D10228" s="18" t="s">
        <v>130</v>
      </c>
      <c r="E10228" s="18" t="s">
        <v>164</v>
      </c>
      <c r="F10228" s="18" t="str">
        <f t="shared" si="319"/>
        <v>National Grid-West Brookfield Muni Agg Rate-44470</v>
      </c>
      <c r="G10228" s="11" t="s">
        <v>131</v>
      </c>
      <c r="H10228" s="11" t="s">
        <v>54</v>
      </c>
      <c r="I10228" s="11" t="s">
        <v>99</v>
      </c>
      <c r="J10228" s="11" t="s">
        <v>177</v>
      </c>
      <c r="K10228" s="11" t="str">
        <f>IFERROR(INDEX('EDC Component Dictionary'!$C$5:$C$37,MATCH('Rates Database'!J10228,'EDC Component Dictionary'!$B$5:$B$37,0)), "Energy Supply")</f>
        <v>Energy Supply</v>
      </c>
      <c r="L10228" s="12">
        <v>0.10482</v>
      </c>
      <c r="M10228" s="12"/>
    </row>
    <row r="10229" spans="1:13" x14ac:dyDescent="0.3">
      <c r="A10229" s="18">
        <v>10227</v>
      </c>
      <c r="B10229" s="18">
        <f t="shared" si="318"/>
        <v>2021</v>
      </c>
      <c r="C10229" s="17">
        <v>44470</v>
      </c>
      <c r="D10229" s="18" t="s">
        <v>130</v>
      </c>
      <c r="E10229" s="18" t="s">
        <v>163</v>
      </c>
      <c r="F10229" s="18" t="str">
        <f t="shared" si="319"/>
        <v>Eversource_EMA-Somerville Muni Agg Rate-44470</v>
      </c>
      <c r="G10229" s="11" t="s">
        <v>131</v>
      </c>
      <c r="H10229" s="11" t="s">
        <v>54</v>
      </c>
      <c r="I10229" s="11" t="s">
        <v>99</v>
      </c>
      <c r="J10229" s="11" t="s">
        <v>212</v>
      </c>
      <c r="K10229" s="11" t="str">
        <f>IFERROR(INDEX('EDC Component Dictionary'!$C$5:$C$37,MATCH('Rates Database'!J10229,'EDC Component Dictionary'!$B$5:$B$37,0)), "Energy Supply")</f>
        <v>Energy Supply</v>
      </c>
      <c r="L10229" s="12">
        <v>0.1062</v>
      </c>
      <c r="M10229" s="12"/>
    </row>
    <row r="10230" spans="1:13" x14ac:dyDescent="0.3">
      <c r="A10230" s="18">
        <v>10228</v>
      </c>
      <c r="B10230" s="18">
        <f t="shared" si="318"/>
        <v>2021</v>
      </c>
      <c r="C10230" s="17">
        <v>44470</v>
      </c>
      <c r="D10230" s="18" t="s">
        <v>130</v>
      </c>
      <c r="E10230" s="18" t="s">
        <v>164</v>
      </c>
      <c r="F10230" s="18" t="str">
        <f t="shared" si="319"/>
        <v>National Grid-Gardner Muni Agg Rate-44470</v>
      </c>
      <c r="G10230" s="11" t="s">
        <v>131</v>
      </c>
      <c r="H10230" s="11" t="s">
        <v>54</v>
      </c>
      <c r="I10230" s="11" t="s">
        <v>99</v>
      </c>
      <c r="J10230" s="11" t="s">
        <v>179</v>
      </c>
      <c r="K10230" s="11" t="str">
        <f>IFERROR(INDEX('EDC Component Dictionary'!$C$5:$C$37,MATCH('Rates Database'!J10230,'EDC Component Dictionary'!$B$5:$B$37,0)), "Energy Supply")</f>
        <v>Energy Supply</v>
      </c>
      <c r="L10230" s="12">
        <v>0.10521</v>
      </c>
      <c r="M10230" s="12"/>
    </row>
    <row r="10231" spans="1:13" x14ac:dyDescent="0.3">
      <c r="A10231" s="18">
        <v>10229</v>
      </c>
      <c r="B10231" s="18">
        <f t="shared" si="318"/>
        <v>2021</v>
      </c>
      <c r="C10231" s="17">
        <v>44470</v>
      </c>
      <c r="D10231" s="18" t="s">
        <v>130</v>
      </c>
      <c r="E10231" s="18" t="s">
        <v>164</v>
      </c>
      <c r="F10231" s="18" t="str">
        <f t="shared" si="319"/>
        <v>National Grid-Melrose Muni Agg Rate-44470</v>
      </c>
      <c r="G10231" s="11" t="s">
        <v>131</v>
      </c>
      <c r="H10231" s="11" t="s">
        <v>54</v>
      </c>
      <c r="I10231" s="11" t="s">
        <v>99</v>
      </c>
      <c r="J10231" s="11" t="s">
        <v>269</v>
      </c>
      <c r="K10231" s="11" t="str">
        <f>IFERROR(INDEX('EDC Component Dictionary'!$C$5:$C$37,MATCH('Rates Database'!J10231,'EDC Component Dictionary'!$B$5:$B$37,0)), "Energy Supply")</f>
        <v>Energy Supply</v>
      </c>
      <c r="L10231" s="12">
        <v>0.10588</v>
      </c>
      <c r="M10231" s="12"/>
    </row>
    <row r="10232" spans="1:13" x14ac:dyDescent="0.3">
      <c r="A10232" s="18">
        <v>10230</v>
      </c>
      <c r="B10232" s="18">
        <f t="shared" si="318"/>
        <v>2021</v>
      </c>
      <c r="C10232" s="17">
        <v>44470</v>
      </c>
      <c r="D10232" s="18" t="s">
        <v>130</v>
      </c>
      <c r="E10232" s="18" t="s">
        <v>163</v>
      </c>
      <c r="F10232" s="18" t="str">
        <f t="shared" si="319"/>
        <v>Eversource_EMA-Kingston Muni Agg Rate-44470</v>
      </c>
      <c r="G10232" s="11" t="s">
        <v>131</v>
      </c>
      <c r="H10232" s="11" t="s">
        <v>54</v>
      </c>
      <c r="I10232" s="11" t="s">
        <v>99</v>
      </c>
      <c r="J10232" s="11" t="s">
        <v>211</v>
      </c>
      <c r="K10232" s="11" t="str">
        <f>IFERROR(INDEX('EDC Component Dictionary'!$C$5:$C$37,MATCH('Rates Database'!J10232,'EDC Component Dictionary'!$B$5:$B$37,0)), "Energy Supply")</f>
        <v>Energy Supply</v>
      </c>
      <c r="L10232" s="12">
        <v>0.10525</v>
      </c>
      <c r="M10232" s="12"/>
    </row>
    <row r="10233" spans="1:13" x14ac:dyDescent="0.3">
      <c r="A10233" s="18">
        <v>10231</v>
      </c>
      <c r="B10233" s="18">
        <f t="shared" si="318"/>
        <v>2021</v>
      </c>
      <c r="C10233" s="17">
        <v>44470</v>
      </c>
      <c r="D10233" s="18" t="s">
        <v>130</v>
      </c>
      <c r="E10233" s="18" t="s">
        <v>164</v>
      </c>
      <c r="F10233" s="18" t="str">
        <f t="shared" si="319"/>
        <v>National Grid-Pembroke Muni Agg Rate-44470</v>
      </c>
      <c r="G10233" s="11" t="s">
        <v>131</v>
      </c>
      <c r="H10233" s="11" t="s">
        <v>54</v>
      </c>
      <c r="I10233" s="11" t="s">
        <v>99</v>
      </c>
      <c r="J10233" s="11" t="s">
        <v>295</v>
      </c>
      <c r="K10233" s="11" t="str">
        <f>IFERROR(INDEX('EDC Component Dictionary'!$C$5:$C$37,MATCH('Rates Database'!J10233,'EDC Component Dictionary'!$B$5:$B$37,0)), "Energy Supply")</f>
        <v>Energy Supply</v>
      </c>
      <c r="L10233" s="12">
        <v>0.10531</v>
      </c>
      <c r="M10233" s="12"/>
    </row>
    <row r="10234" spans="1:13" x14ac:dyDescent="0.3">
      <c r="A10234" s="18">
        <v>10232</v>
      </c>
      <c r="B10234" s="18">
        <f t="shared" si="318"/>
        <v>2021</v>
      </c>
      <c r="C10234" s="17">
        <v>44470</v>
      </c>
      <c r="D10234" s="18" t="s">
        <v>130</v>
      </c>
      <c r="E10234" s="18" t="s">
        <v>164</v>
      </c>
      <c r="F10234" s="18" t="str">
        <f t="shared" si="319"/>
        <v>National Grid-Shirley Muni Agg Rate-44470</v>
      </c>
      <c r="G10234" s="11" t="s">
        <v>131</v>
      </c>
      <c r="H10234" s="11" t="s">
        <v>54</v>
      </c>
      <c r="I10234" s="11" t="s">
        <v>99</v>
      </c>
      <c r="J10234" s="11" t="s">
        <v>299</v>
      </c>
      <c r="K10234" s="11" t="str">
        <f>IFERROR(INDEX('EDC Component Dictionary'!$C$5:$C$37,MATCH('Rates Database'!J10234,'EDC Component Dictionary'!$B$5:$B$37,0)), "Energy Supply")</f>
        <v>Energy Supply</v>
      </c>
      <c r="L10234" s="12">
        <v>0.10577</v>
      </c>
      <c r="M10234" s="12"/>
    </row>
    <row r="10235" spans="1:13" x14ac:dyDescent="0.3">
      <c r="A10235" s="18">
        <v>10233</v>
      </c>
      <c r="B10235" s="18">
        <f t="shared" si="318"/>
        <v>2021</v>
      </c>
      <c r="C10235" s="17">
        <v>44470</v>
      </c>
      <c r="D10235" s="18" t="s">
        <v>130</v>
      </c>
      <c r="E10235" s="18" t="s">
        <v>164</v>
      </c>
      <c r="F10235" s="18" t="str">
        <f t="shared" si="319"/>
        <v>National Grid-Avon Muni Agg Rate-44470</v>
      </c>
      <c r="G10235" s="11" t="s">
        <v>131</v>
      </c>
      <c r="H10235" s="11" t="s">
        <v>54</v>
      </c>
      <c r="I10235" s="11" t="s">
        <v>99</v>
      </c>
      <c r="J10235" s="11" t="s">
        <v>270</v>
      </c>
      <c r="K10235" s="11" t="str">
        <f>IFERROR(INDEX('EDC Component Dictionary'!$C$5:$C$37,MATCH('Rates Database'!J10235,'EDC Component Dictionary'!$B$5:$B$37,0)), "Energy Supply")</f>
        <v>Energy Supply</v>
      </c>
      <c r="L10235" s="12">
        <v>0.10789</v>
      </c>
      <c r="M10235" s="12"/>
    </row>
    <row r="10236" spans="1:13" x14ac:dyDescent="0.3">
      <c r="A10236" s="18">
        <v>10234</v>
      </c>
      <c r="B10236" s="18">
        <f t="shared" si="318"/>
        <v>2021</v>
      </c>
      <c r="C10236" s="17">
        <v>44470</v>
      </c>
      <c r="D10236" s="18" t="s">
        <v>130</v>
      </c>
      <c r="E10236" s="18" t="s">
        <v>164</v>
      </c>
      <c r="F10236" s="18" t="str">
        <f t="shared" si="319"/>
        <v>National Grid-Harvard Muni Agg Rate-44470</v>
      </c>
      <c r="G10236" s="11" t="s">
        <v>131</v>
      </c>
      <c r="H10236" s="11" t="s">
        <v>54</v>
      </c>
      <c r="I10236" s="11" t="s">
        <v>99</v>
      </c>
      <c r="J10236" s="11" t="s">
        <v>276</v>
      </c>
      <c r="K10236" s="11" t="str">
        <f>IFERROR(INDEX('EDC Component Dictionary'!$C$5:$C$37,MATCH('Rates Database'!J10236,'EDC Component Dictionary'!$B$5:$B$37,0)), "Energy Supply")</f>
        <v>Energy Supply</v>
      </c>
      <c r="L10236" s="12">
        <v>0.10630000000000001</v>
      </c>
      <c r="M10236" s="12"/>
    </row>
    <row r="10237" spans="1:13" x14ac:dyDescent="0.3">
      <c r="A10237" s="18">
        <v>10235</v>
      </c>
      <c r="B10237" s="18">
        <f t="shared" si="318"/>
        <v>2021</v>
      </c>
      <c r="C10237" s="17">
        <v>44470</v>
      </c>
      <c r="D10237" s="18" t="s">
        <v>130</v>
      </c>
      <c r="E10237" s="18" t="s">
        <v>163</v>
      </c>
      <c r="F10237" s="18" t="str">
        <f t="shared" si="319"/>
        <v>Eversource_EMA-Millis Muni Agg Rate-44470</v>
      </c>
      <c r="G10237" s="11" t="s">
        <v>131</v>
      </c>
      <c r="H10237" s="11" t="s">
        <v>54</v>
      </c>
      <c r="I10237" s="11" t="s">
        <v>99</v>
      </c>
      <c r="J10237" s="11" t="s">
        <v>300</v>
      </c>
      <c r="K10237" s="11" t="str">
        <f>IFERROR(INDEX('EDC Component Dictionary'!$C$5:$C$37,MATCH('Rates Database'!J10237,'EDC Component Dictionary'!$B$5:$B$37,0)), "Energy Supply")</f>
        <v>Energy Supply</v>
      </c>
      <c r="L10237" s="12">
        <v>0.10649</v>
      </c>
      <c r="M10237" s="12"/>
    </row>
    <row r="10238" spans="1:13" x14ac:dyDescent="0.3">
      <c r="A10238" s="18">
        <v>10236</v>
      </c>
      <c r="B10238" s="18">
        <f t="shared" si="318"/>
        <v>2021</v>
      </c>
      <c r="C10238" s="17">
        <v>44470</v>
      </c>
      <c r="D10238" s="18" t="s">
        <v>130</v>
      </c>
      <c r="E10238" s="18" t="s">
        <v>164</v>
      </c>
      <c r="F10238" s="18" t="str">
        <f t="shared" si="319"/>
        <v>National Grid-Sutton Muni Agg Rate-44470</v>
      </c>
      <c r="G10238" s="11" t="s">
        <v>131</v>
      </c>
      <c r="H10238" s="11" t="s">
        <v>54</v>
      </c>
      <c r="I10238" s="11" t="s">
        <v>99</v>
      </c>
      <c r="J10238" s="11" t="s">
        <v>233</v>
      </c>
      <c r="K10238" s="11" t="str">
        <f>IFERROR(INDEX('EDC Component Dictionary'!$C$5:$C$37,MATCH('Rates Database'!J10238,'EDC Component Dictionary'!$B$5:$B$37,0)), "Energy Supply")</f>
        <v>Energy Supply</v>
      </c>
      <c r="L10238" s="12">
        <v>0.10661</v>
      </c>
      <c r="M10238" s="12"/>
    </row>
    <row r="10239" spans="1:13" x14ac:dyDescent="0.3">
      <c r="A10239" s="18">
        <v>10237</v>
      </c>
      <c r="B10239" s="18">
        <f t="shared" si="318"/>
        <v>2021</v>
      </c>
      <c r="C10239" s="17">
        <v>44470</v>
      </c>
      <c r="D10239" s="18" t="s">
        <v>130</v>
      </c>
      <c r="E10239" s="18" t="s">
        <v>164</v>
      </c>
      <c r="F10239" s="18" t="str">
        <f t="shared" si="319"/>
        <v>National Grid-Williamstown Muni Agg Rate-44470</v>
      </c>
      <c r="G10239" s="11" t="s">
        <v>131</v>
      </c>
      <c r="H10239" s="11" t="s">
        <v>54</v>
      </c>
      <c r="I10239" s="11" t="s">
        <v>99</v>
      </c>
      <c r="J10239" s="11" t="s">
        <v>225</v>
      </c>
      <c r="K10239" s="11" t="str">
        <f>IFERROR(INDEX('EDC Component Dictionary'!$C$5:$C$37,MATCH('Rates Database'!J10239,'EDC Component Dictionary'!$B$5:$B$37,0)), "Energy Supply")</f>
        <v>Energy Supply</v>
      </c>
      <c r="L10239" s="12">
        <v>0.10671</v>
      </c>
      <c r="M10239" s="12"/>
    </row>
    <row r="10240" spans="1:13" x14ac:dyDescent="0.3">
      <c r="A10240" s="18">
        <v>10238</v>
      </c>
      <c r="B10240" s="18">
        <f t="shared" si="318"/>
        <v>2021</v>
      </c>
      <c r="C10240" s="17">
        <v>44470</v>
      </c>
      <c r="D10240" s="18" t="s">
        <v>130</v>
      </c>
      <c r="E10240" s="18" t="s">
        <v>164</v>
      </c>
      <c r="F10240" s="18" t="str">
        <f t="shared" si="319"/>
        <v>National Grid-Heath Muni Agg Rate-44470</v>
      </c>
      <c r="G10240" s="11" t="s">
        <v>131</v>
      </c>
      <c r="H10240" s="11" t="s">
        <v>54</v>
      </c>
      <c r="I10240" s="11" t="s">
        <v>99</v>
      </c>
      <c r="J10240" s="11" t="s">
        <v>257</v>
      </c>
      <c r="K10240" s="11" t="str">
        <f>IFERROR(INDEX('EDC Component Dictionary'!$C$5:$C$37,MATCH('Rates Database'!J10240,'EDC Component Dictionary'!$B$5:$B$37,0)), "Energy Supply")</f>
        <v>Energy Supply</v>
      </c>
      <c r="L10240" s="12">
        <v>0.10685</v>
      </c>
      <c r="M10240" s="12"/>
    </row>
    <row r="10241" spans="1:13" x14ac:dyDescent="0.3">
      <c r="A10241" s="18">
        <v>10239</v>
      </c>
      <c r="B10241" s="18">
        <f t="shared" si="318"/>
        <v>2021</v>
      </c>
      <c r="C10241" s="17">
        <v>44470</v>
      </c>
      <c r="D10241" s="18" t="s">
        <v>130</v>
      </c>
      <c r="E10241" s="18" t="s">
        <v>164</v>
      </c>
      <c r="F10241" s="18" t="str">
        <f t="shared" si="319"/>
        <v>National Grid-Tewksbury Muni Agg Rate-44470</v>
      </c>
      <c r="G10241" s="11" t="s">
        <v>131</v>
      </c>
      <c r="H10241" s="11" t="s">
        <v>54</v>
      </c>
      <c r="I10241" s="11" t="s">
        <v>99</v>
      </c>
      <c r="J10241" s="11" t="s">
        <v>238</v>
      </c>
      <c r="K10241" s="11" t="str">
        <f>IFERROR(INDEX('EDC Component Dictionary'!$C$5:$C$37,MATCH('Rates Database'!J10241,'EDC Component Dictionary'!$B$5:$B$37,0)), "Energy Supply")</f>
        <v>Energy Supply</v>
      </c>
      <c r="L10241" s="12">
        <v>0.1069</v>
      </c>
      <c r="M10241" s="12"/>
    </row>
    <row r="10242" spans="1:13" x14ac:dyDescent="0.3">
      <c r="A10242" s="18">
        <v>10240</v>
      </c>
      <c r="B10242" s="18">
        <f t="shared" si="318"/>
        <v>2021</v>
      </c>
      <c r="C10242" s="17">
        <v>44470</v>
      </c>
      <c r="D10242" s="18" t="s">
        <v>130</v>
      </c>
      <c r="E10242" s="18" t="s">
        <v>164</v>
      </c>
      <c r="F10242" s="18" t="str">
        <f t="shared" si="319"/>
        <v>National Grid-Tyngsborough Muni Agg Rate-44470</v>
      </c>
      <c r="G10242" s="11" t="s">
        <v>131</v>
      </c>
      <c r="H10242" s="11" t="s">
        <v>54</v>
      </c>
      <c r="I10242" s="11" t="s">
        <v>99</v>
      </c>
      <c r="J10242" s="11" t="s">
        <v>261</v>
      </c>
      <c r="K10242" s="11" t="str">
        <f>IFERROR(INDEX('EDC Component Dictionary'!$C$5:$C$37,MATCH('Rates Database'!J10242,'EDC Component Dictionary'!$B$5:$B$37,0)), "Energy Supply")</f>
        <v>Energy Supply</v>
      </c>
      <c r="L10242" s="12">
        <v>0.10692</v>
      </c>
      <c r="M10242" s="12"/>
    </row>
    <row r="10243" spans="1:13" x14ac:dyDescent="0.3">
      <c r="A10243" s="18">
        <v>10241</v>
      </c>
      <c r="B10243" s="18">
        <f t="shared" ref="B10243:B10306" si="320">YEAR(C10243)</f>
        <v>2021</v>
      </c>
      <c r="C10243" s="17">
        <v>44470</v>
      </c>
      <c r="D10243" s="18" t="s">
        <v>130</v>
      </c>
      <c r="E10243" s="18" t="s">
        <v>163</v>
      </c>
      <c r="F10243" s="18" t="str">
        <f t="shared" si="319"/>
        <v>Eversource_EMA-Sudbury Muni Agg Rate-44470</v>
      </c>
      <c r="G10243" s="11" t="s">
        <v>131</v>
      </c>
      <c r="H10243" s="11" t="s">
        <v>54</v>
      </c>
      <c r="I10243" s="11" t="s">
        <v>99</v>
      </c>
      <c r="J10243" s="11" t="s">
        <v>227</v>
      </c>
      <c r="K10243" s="11" t="str">
        <f>IFERROR(INDEX('EDC Component Dictionary'!$C$5:$C$37,MATCH('Rates Database'!J10243,'EDC Component Dictionary'!$B$5:$B$37,0)), "Energy Supply")</f>
        <v>Energy Supply</v>
      </c>
      <c r="L10243" s="12">
        <v>0.10785</v>
      </c>
      <c r="M10243" s="12"/>
    </row>
    <row r="10244" spans="1:13" x14ac:dyDescent="0.3">
      <c r="A10244" s="18">
        <v>10242</v>
      </c>
      <c r="B10244" s="18">
        <f t="shared" si="320"/>
        <v>2021</v>
      </c>
      <c r="C10244" s="17">
        <v>44470</v>
      </c>
      <c r="D10244" s="18" t="s">
        <v>130</v>
      </c>
      <c r="E10244" s="18" t="s">
        <v>164</v>
      </c>
      <c r="F10244" s="18" t="str">
        <f t="shared" ref="F10244:F10307" si="321">_xlfn.CONCAT(E10244,"-",J10244,"-",C10244)</f>
        <v>National Grid-Halifax Muni Agg Rate-44470</v>
      </c>
      <c r="G10244" s="11" t="s">
        <v>131</v>
      </c>
      <c r="H10244" s="11" t="s">
        <v>54</v>
      </c>
      <c r="I10244" s="11" t="s">
        <v>99</v>
      </c>
      <c r="J10244" s="11" t="s">
        <v>230</v>
      </c>
      <c r="K10244" s="11" t="str">
        <f>IFERROR(INDEX('EDC Component Dictionary'!$C$5:$C$37,MATCH('Rates Database'!J10244,'EDC Component Dictionary'!$B$5:$B$37,0)), "Energy Supply")</f>
        <v>Energy Supply</v>
      </c>
      <c r="L10244" s="12">
        <v>0.10716000000000001</v>
      </c>
      <c r="M10244" s="12"/>
    </row>
    <row r="10245" spans="1:13" x14ac:dyDescent="0.3">
      <c r="A10245" s="18">
        <v>10243</v>
      </c>
      <c r="B10245" s="18">
        <f t="shared" si="320"/>
        <v>2021</v>
      </c>
      <c r="C10245" s="17">
        <v>44470</v>
      </c>
      <c r="D10245" s="18" t="s">
        <v>130</v>
      </c>
      <c r="E10245" s="18" t="s">
        <v>164</v>
      </c>
      <c r="F10245" s="18" t="str">
        <f t="shared" si="321"/>
        <v>National Grid-Franklin Muni Agg Rate-44470</v>
      </c>
      <c r="G10245" s="11" t="s">
        <v>131</v>
      </c>
      <c r="H10245" s="11" t="s">
        <v>54</v>
      </c>
      <c r="I10245" s="11" t="s">
        <v>99</v>
      </c>
      <c r="J10245" s="11" t="s">
        <v>296</v>
      </c>
      <c r="K10245" s="11" t="str">
        <f>IFERROR(INDEX('EDC Component Dictionary'!$C$5:$C$37,MATCH('Rates Database'!J10245,'EDC Component Dictionary'!$B$5:$B$37,0)), "Energy Supply")</f>
        <v>Energy Supply</v>
      </c>
      <c r="L10245" s="12">
        <v>0.10725</v>
      </c>
      <c r="M10245" s="12"/>
    </row>
    <row r="10246" spans="1:13" x14ac:dyDescent="0.3">
      <c r="A10246" s="18">
        <v>10244</v>
      </c>
      <c r="B10246" s="18">
        <f t="shared" si="320"/>
        <v>2021</v>
      </c>
      <c r="C10246" s="17">
        <v>44470</v>
      </c>
      <c r="D10246" s="18" t="s">
        <v>130</v>
      </c>
      <c r="E10246" s="18" t="s">
        <v>164</v>
      </c>
      <c r="F10246" s="18" t="str">
        <f t="shared" si="321"/>
        <v>National Grid-Rockland Muni Agg Rate-44470</v>
      </c>
      <c r="G10246" s="11" t="s">
        <v>131</v>
      </c>
      <c r="H10246" s="11" t="s">
        <v>54</v>
      </c>
      <c r="I10246" s="11" t="s">
        <v>99</v>
      </c>
      <c r="J10246" s="11" t="s">
        <v>271</v>
      </c>
      <c r="K10246" s="11" t="str">
        <f>IFERROR(INDEX('EDC Component Dictionary'!$C$5:$C$37,MATCH('Rates Database'!J10246,'EDC Component Dictionary'!$B$5:$B$37,0)), "Energy Supply")</f>
        <v>Energy Supply</v>
      </c>
      <c r="L10246" s="12">
        <v>0.10757</v>
      </c>
      <c r="M10246" s="12"/>
    </row>
    <row r="10247" spans="1:13" x14ac:dyDescent="0.3">
      <c r="A10247" s="18">
        <v>10245</v>
      </c>
      <c r="B10247" s="18">
        <f t="shared" si="320"/>
        <v>2021</v>
      </c>
      <c r="C10247" s="17">
        <v>44470</v>
      </c>
      <c r="D10247" s="18" t="s">
        <v>130</v>
      </c>
      <c r="E10247" s="18" t="s">
        <v>163</v>
      </c>
      <c r="F10247" s="18" t="str">
        <f t="shared" si="321"/>
        <v>Eversource_EMA-Cape Light Compact JPE Muni Agg Rate-44470</v>
      </c>
      <c r="G10247" s="11" t="s">
        <v>131</v>
      </c>
      <c r="H10247" s="11" t="s">
        <v>54</v>
      </c>
      <c r="I10247" s="11" t="s">
        <v>99</v>
      </c>
      <c r="J10247" s="11" t="s">
        <v>264</v>
      </c>
      <c r="K10247" s="11" t="str">
        <f>IFERROR(INDEX('EDC Component Dictionary'!$C$5:$C$37,MATCH('Rates Database'!J10247,'EDC Component Dictionary'!$B$5:$B$37,0)), "Energy Supply")</f>
        <v>Energy Supply</v>
      </c>
      <c r="L10247" s="12">
        <v>0.10743999999999999</v>
      </c>
      <c r="M10247" s="12"/>
    </row>
    <row r="10248" spans="1:13" x14ac:dyDescent="0.3">
      <c r="A10248" s="18">
        <v>10246</v>
      </c>
      <c r="B10248" s="18">
        <f t="shared" si="320"/>
        <v>2021</v>
      </c>
      <c r="C10248" s="17">
        <v>44470</v>
      </c>
      <c r="D10248" s="18" t="s">
        <v>130</v>
      </c>
      <c r="E10248" s="18" t="s">
        <v>164</v>
      </c>
      <c r="F10248" s="18" t="str">
        <f t="shared" si="321"/>
        <v>National Grid-Bellingham Muni Agg Rate-44470</v>
      </c>
      <c r="G10248" s="11" t="s">
        <v>131</v>
      </c>
      <c r="H10248" s="11" t="s">
        <v>54</v>
      </c>
      <c r="I10248" s="11" t="s">
        <v>99</v>
      </c>
      <c r="J10248" s="11" t="s">
        <v>244</v>
      </c>
      <c r="K10248" s="11" t="str">
        <f>IFERROR(INDEX('EDC Component Dictionary'!$C$5:$C$37,MATCH('Rates Database'!J10248,'EDC Component Dictionary'!$B$5:$B$37,0)), "Energy Supply")</f>
        <v>Energy Supply</v>
      </c>
      <c r="L10248" s="12">
        <v>0.10766000000000001</v>
      </c>
      <c r="M10248" s="12"/>
    </row>
    <row r="10249" spans="1:13" x14ac:dyDescent="0.3">
      <c r="A10249" s="18">
        <v>10247</v>
      </c>
      <c r="B10249" s="18">
        <f t="shared" si="320"/>
        <v>2021</v>
      </c>
      <c r="C10249" s="17">
        <v>44470</v>
      </c>
      <c r="D10249" s="18" t="s">
        <v>130</v>
      </c>
      <c r="E10249" s="18" t="s">
        <v>164</v>
      </c>
      <c r="F10249" s="18" t="str">
        <f t="shared" si="321"/>
        <v>National Grid-Egremont Muni Agg Rate-44470</v>
      </c>
      <c r="G10249" s="11" t="s">
        <v>131</v>
      </c>
      <c r="H10249" s="11" t="s">
        <v>54</v>
      </c>
      <c r="I10249" s="11" t="s">
        <v>99</v>
      </c>
      <c r="J10249" s="11" t="s">
        <v>248</v>
      </c>
      <c r="K10249" s="11" t="str">
        <f>IFERROR(INDEX('EDC Component Dictionary'!$C$5:$C$37,MATCH('Rates Database'!J10249,'EDC Component Dictionary'!$B$5:$B$37,0)), "Energy Supply")</f>
        <v>Energy Supply</v>
      </c>
      <c r="L10249" s="12">
        <v>0.10786999999999999</v>
      </c>
      <c r="M10249" s="12"/>
    </row>
    <row r="10250" spans="1:13" x14ac:dyDescent="0.3">
      <c r="A10250" s="18">
        <v>10248</v>
      </c>
      <c r="B10250" s="18">
        <f t="shared" si="320"/>
        <v>2021</v>
      </c>
      <c r="C10250" s="17">
        <v>44470</v>
      </c>
      <c r="D10250" s="18" t="s">
        <v>130</v>
      </c>
      <c r="E10250" s="18" t="s">
        <v>164</v>
      </c>
      <c r="F10250" s="18" t="str">
        <f t="shared" si="321"/>
        <v>National Grid-North Andover Muni Agg Rate-44470</v>
      </c>
      <c r="G10250" s="11" t="s">
        <v>131</v>
      </c>
      <c r="H10250" s="11" t="s">
        <v>54</v>
      </c>
      <c r="I10250" s="11" t="s">
        <v>99</v>
      </c>
      <c r="J10250" s="11" t="s">
        <v>259</v>
      </c>
      <c r="K10250" s="11" t="str">
        <f>IFERROR(INDEX('EDC Component Dictionary'!$C$5:$C$37,MATCH('Rates Database'!J10250,'EDC Component Dictionary'!$B$5:$B$37,0)), "Energy Supply")</f>
        <v>Energy Supply</v>
      </c>
      <c r="L10250" s="12">
        <v>0.1079</v>
      </c>
      <c r="M10250" s="12"/>
    </row>
    <row r="10251" spans="1:13" x14ac:dyDescent="0.3">
      <c r="A10251" s="18">
        <v>10249</v>
      </c>
      <c r="B10251" s="18">
        <f t="shared" si="320"/>
        <v>2021</v>
      </c>
      <c r="C10251" s="17">
        <v>44470</v>
      </c>
      <c r="D10251" s="18" t="s">
        <v>130</v>
      </c>
      <c r="E10251" s="18" t="s">
        <v>163</v>
      </c>
      <c r="F10251" s="18" t="str">
        <f t="shared" si="321"/>
        <v>Eversource_EMA-Dedham Muni Agg Rate-44470</v>
      </c>
      <c r="G10251" s="11" t="s">
        <v>131</v>
      </c>
      <c r="H10251" s="11" t="s">
        <v>54</v>
      </c>
      <c r="I10251" s="11" t="s">
        <v>99</v>
      </c>
      <c r="J10251" s="11" t="s">
        <v>278</v>
      </c>
      <c r="K10251" s="11" t="str">
        <f>IFERROR(INDEX('EDC Component Dictionary'!$C$5:$C$37,MATCH('Rates Database'!J10251,'EDC Component Dictionary'!$B$5:$B$37,0)), "Energy Supply")</f>
        <v>Energy Supply</v>
      </c>
      <c r="L10251" s="12">
        <v>0.10799</v>
      </c>
      <c r="M10251" s="12"/>
    </row>
    <row r="10252" spans="1:13" x14ac:dyDescent="0.3">
      <c r="A10252" s="18">
        <v>10250</v>
      </c>
      <c r="B10252" s="18">
        <f t="shared" si="320"/>
        <v>2021</v>
      </c>
      <c r="C10252" s="17">
        <v>44470</v>
      </c>
      <c r="D10252" s="18" t="s">
        <v>130</v>
      </c>
      <c r="E10252" s="18" t="s">
        <v>163</v>
      </c>
      <c r="F10252" s="18" t="str">
        <f t="shared" si="321"/>
        <v>Eversource_EMA-Lexington Muni Agg Rate-44470</v>
      </c>
      <c r="G10252" s="11" t="s">
        <v>131</v>
      </c>
      <c r="H10252" s="11" t="s">
        <v>54</v>
      </c>
      <c r="I10252" s="11" t="s">
        <v>99</v>
      </c>
      <c r="J10252" s="11" t="s">
        <v>254</v>
      </c>
      <c r="K10252" s="11" t="str">
        <f>IFERROR(INDEX('EDC Component Dictionary'!$C$5:$C$37,MATCH('Rates Database'!J10252,'EDC Component Dictionary'!$B$5:$B$37,0)), "Energy Supply")</f>
        <v>Energy Supply</v>
      </c>
      <c r="L10252" s="12">
        <v>0.10796</v>
      </c>
      <c r="M10252" s="12"/>
    </row>
    <row r="10253" spans="1:13" x14ac:dyDescent="0.3">
      <c r="A10253" s="18">
        <v>10251</v>
      </c>
      <c r="B10253" s="18">
        <f t="shared" si="320"/>
        <v>2021</v>
      </c>
      <c r="C10253" s="17">
        <v>44470</v>
      </c>
      <c r="D10253" s="18" t="s">
        <v>130</v>
      </c>
      <c r="E10253" s="18" t="s">
        <v>163</v>
      </c>
      <c r="F10253" s="18" t="str">
        <f t="shared" si="321"/>
        <v>Eversource_EMA-Milton Muni Agg Rate-44470</v>
      </c>
      <c r="G10253" s="11" t="s">
        <v>131</v>
      </c>
      <c r="H10253" s="11" t="s">
        <v>54</v>
      </c>
      <c r="I10253" s="11" t="s">
        <v>99</v>
      </c>
      <c r="J10253" s="11" t="s">
        <v>306</v>
      </c>
      <c r="K10253" s="11" t="str">
        <f>IFERROR(INDEX('EDC Component Dictionary'!$C$5:$C$37,MATCH('Rates Database'!J10253,'EDC Component Dictionary'!$B$5:$B$37,0)), "Energy Supply")</f>
        <v>Energy Supply</v>
      </c>
      <c r="L10253" s="12">
        <v>0.10939</v>
      </c>
      <c r="M10253" s="12"/>
    </row>
    <row r="10254" spans="1:13" x14ac:dyDescent="0.3">
      <c r="A10254" s="18">
        <v>10252</v>
      </c>
      <c r="B10254" s="18">
        <f t="shared" si="320"/>
        <v>2021</v>
      </c>
      <c r="C10254" s="17">
        <v>44470</v>
      </c>
      <c r="D10254" s="18" t="s">
        <v>130</v>
      </c>
      <c r="E10254" s="18" t="s">
        <v>164</v>
      </c>
      <c r="F10254" s="18" t="str">
        <f t="shared" si="321"/>
        <v>National Grid-Haverhill Muni Agg Rate-44470</v>
      </c>
      <c r="G10254" s="11" t="s">
        <v>131</v>
      </c>
      <c r="H10254" s="11" t="s">
        <v>54</v>
      </c>
      <c r="I10254" s="11" t="s">
        <v>99</v>
      </c>
      <c r="J10254" s="11" t="s">
        <v>297</v>
      </c>
      <c r="K10254" s="11" t="str">
        <f>IFERROR(INDEX('EDC Component Dictionary'!$C$5:$C$37,MATCH('Rates Database'!J10254,'EDC Component Dictionary'!$B$5:$B$37,0)), "Energy Supply")</f>
        <v>Energy Supply</v>
      </c>
      <c r="L10254" s="12">
        <v>0.1086</v>
      </c>
      <c r="M10254" s="12"/>
    </row>
    <row r="10255" spans="1:13" x14ac:dyDescent="0.3">
      <c r="A10255" s="18">
        <v>10253</v>
      </c>
      <c r="B10255" s="18">
        <f t="shared" si="320"/>
        <v>2021</v>
      </c>
      <c r="C10255" s="17">
        <v>44470</v>
      </c>
      <c r="D10255" s="18" t="s">
        <v>130</v>
      </c>
      <c r="E10255" s="18" t="s">
        <v>163</v>
      </c>
      <c r="F10255" s="18" t="str">
        <f t="shared" si="321"/>
        <v>Eversource_EMA-Fairhaven Muni Agg Rate-44470</v>
      </c>
      <c r="G10255" s="11" t="s">
        <v>131</v>
      </c>
      <c r="H10255" s="11" t="s">
        <v>54</v>
      </c>
      <c r="I10255" s="11" t="s">
        <v>99</v>
      </c>
      <c r="J10255" s="11" t="s">
        <v>193</v>
      </c>
      <c r="K10255" s="11" t="str">
        <f>IFERROR(INDEX('EDC Component Dictionary'!$C$5:$C$37,MATCH('Rates Database'!J10255,'EDC Component Dictionary'!$B$5:$B$37,0)), "Energy Supply")</f>
        <v>Energy Supply</v>
      </c>
      <c r="L10255" s="12">
        <v>0.10858</v>
      </c>
      <c r="M10255" s="12"/>
    </row>
    <row r="10256" spans="1:13" x14ac:dyDescent="0.3">
      <c r="A10256" s="18">
        <v>10254</v>
      </c>
      <c r="B10256" s="18">
        <f t="shared" si="320"/>
        <v>2021</v>
      </c>
      <c r="C10256" s="17">
        <v>44470</v>
      </c>
      <c r="D10256" s="18" t="s">
        <v>130</v>
      </c>
      <c r="E10256" s="18" t="s">
        <v>164</v>
      </c>
      <c r="F10256" s="18" t="str">
        <f t="shared" si="321"/>
        <v>National Grid-Grafton Muni Agg Rate-44470</v>
      </c>
      <c r="G10256" s="11" t="s">
        <v>131</v>
      </c>
      <c r="H10256" s="11" t="s">
        <v>54</v>
      </c>
      <c r="I10256" s="11" t="s">
        <v>99</v>
      </c>
      <c r="J10256" s="11" t="s">
        <v>229</v>
      </c>
      <c r="K10256" s="11" t="str">
        <f>IFERROR(INDEX('EDC Component Dictionary'!$C$5:$C$37,MATCH('Rates Database'!J10256,'EDC Component Dictionary'!$B$5:$B$37,0)), "Energy Supply")</f>
        <v>Energy Supply</v>
      </c>
      <c r="L10256" s="12">
        <v>0.1091</v>
      </c>
      <c r="M10256" s="12"/>
    </row>
    <row r="10257" spans="1:13" x14ac:dyDescent="0.3">
      <c r="A10257" s="18">
        <v>10255</v>
      </c>
      <c r="B10257" s="18">
        <f t="shared" si="320"/>
        <v>2021</v>
      </c>
      <c r="C10257" s="17">
        <v>44470</v>
      </c>
      <c r="D10257" s="18" t="s">
        <v>130</v>
      </c>
      <c r="E10257" s="18" t="s">
        <v>163</v>
      </c>
      <c r="F10257" s="18" t="str">
        <f t="shared" si="321"/>
        <v>Eversource_EMA-Waltham Muni Agg Rate-44470</v>
      </c>
      <c r="G10257" s="11" t="s">
        <v>131</v>
      </c>
      <c r="H10257" s="11" t="s">
        <v>54</v>
      </c>
      <c r="I10257" s="11" t="s">
        <v>99</v>
      </c>
      <c r="J10257" s="11" t="s">
        <v>304</v>
      </c>
      <c r="K10257" s="11" t="str">
        <f>IFERROR(INDEX('EDC Component Dictionary'!$C$5:$C$37,MATCH('Rates Database'!J10257,'EDC Component Dictionary'!$B$5:$B$37,0)), "Energy Supply")</f>
        <v>Energy Supply</v>
      </c>
      <c r="L10257" s="12">
        <v>0.10944</v>
      </c>
      <c r="M10257" s="12"/>
    </row>
    <row r="10258" spans="1:13" x14ac:dyDescent="0.3">
      <c r="A10258" s="18">
        <v>10256</v>
      </c>
      <c r="B10258" s="18">
        <f t="shared" si="320"/>
        <v>2021</v>
      </c>
      <c r="C10258" s="17">
        <v>44470</v>
      </c>
      <c r="D10258" s="18" t="s">
        <v>130</v>
      </c>
      <c r="E10258" s="18" t="s">
        <v>164</v>
      </c>
      <c r="F10258" s="18" t="str">
        <f t="shared" si="321"/>
        <v>National Grid-Southborough Muni Agg Rate-44470</v>
      </c>
      <c r="G10258" s="11" t="s">
        <v>131</v>
      </c>
      <c r="H10258" s="11" t="s">
        <v>54</v>
      </c>
      <c r="I10258" s="11" t="s">
        <v>99</v>
      </c>
      <c r="J10258" s="11" t="s">
        <v>231</v>
      </c>
      <c r="K10258" s="11" t="str">
        <f>IFERROR(INDEX('EDC Component Dictionary'!$C$5:$C$37,MATCH('Rates Database'!J10258,'EDC Component Dictionary'!$B$5:$B$37,0)), "Energy Supply")</f>
        <v>Energy Supply</v>
      </c>
      <c r="L10258" s="12">
        <v>0.10939</v>
      </c>
      <c r="M10258" s="12"/>
    </row>
    <row r="10259" spans="1:13" x14ac:dyDescent="0.3">
      <c r="A10259" s="18">
        <v>10257</v>
      </c>
      <c r="B10259" s="18">
        <f t="shared" si="320"/>
        <v>2021</v>
      </c>
      <c r="C10259" s="17">
        <v>44470</v>
      </c>
      <c r="D10259" s="18" t="s">
        <v>130</v>
      </c>
      <c r="E10259" s="18" t="s">
        <v>163</v>
      </c>
      <c r="F10259" s="18" t="str">
        <f t="shared" si="321"/>
        <v>Eversource_EMA-Acton Muni Agg Rate-44470</v>
      </c>
      <c r="G10259" s="11" t="s">
        <v>131</v>
      </c>
      <c r="H10259" s="11" t="s">
        <v>54</v>
      </c>
      <c r="I10259" s="11" t="s">
        <v>99</v>
      </c>
      <c r="J10259" s="11" t="s">
        <v>226</v>
      </c>
      <c r="K10259" s="11" t="str">
        <f>IFERROR(INDEX('EDC Component Dictionary'!$C$5:$C$37,MATCH('Rates Database'!J10259,'EDC Component Dictionary'!$B$5:$B$37,0)), "Energy Supply")</f>
        <v>Energy Supply</v>
      </c>
      <c r="L10259" s="12">
        <v>0.11056000000000001</v>
      </c>
      <c r="M10259" s="12"/>
    </row>
    <row r="10260" spans="1:13" x14ac:dyDescent="0.3">
      <c r="A10260" s="18">
        <v>10258</v>
      </c>
      <c r="B10260" s="18">
        <f t="shared" si="320"/>
        <v>2021</v>
      </c>
      <c r="C10260" s="17">
        <v>44470</v>
      </c>
      <c r="D10260" s="18" t="s">
        <v>130</v>
      </c>
      <c r="E10260" s="18" t="s">
        <v>36</v>
      </c>
      <c r="F10260" s="18" t="str">
        <f t="shared" si="321"/>
        <v>Unitil-Lunenburg Muni Agg Rate-44470</v>
      </c>
      <c r="G10260" s="11" t="s">
        <v>131</v>
      </c>
      <c r="H10260" s="11" t="s">
        <v>54</v>
      </c>
      <c r="I10260" s="11" t="s">
        <v>99</v>
      </c>
      <c r="J10260" s="11" t="s">
        <v>239</v>
      </c>
      <c r="K10260" s="11" t="str">
        <f>IFERROR(INDEX('EDC Component Dictionary'!$C$5:$C$37,MATCH('Rates Database'!J10260,'EDC Component Dictionary'!$B$5:$B$37,0)), "Energy Supply")</f>
        <v>Energy Supply</v>
      </c>
      <c r="L10260" s="12">
        <v>0.10997999999999999</v>
      </c>
      <c r="M10260" s="12"/>
    </row>
    <row r="10261" spans="1:13" x14ac:dyDescent="0.3">
      <c r="A10261" s="18">
        <v>10259</v>
      </c>
      <c r="B10261" s="18">
        <f t="shared" si="320"/>
        <v>2021</v>
      </c>
      <c r="C10261" s="17">
        <v>44470</v>
      </c>
      <c r="D10261" s="18" t="s">
        <v>130</v>
      </c>
      <c r="E10261" s="18" t="s">
        <v>163</v>
      </c>
      <c r="F10261" s="18" t="str">
        <f t="shared" si="321"/>
        <v>Eversource_EMA-Arlington Muni Agg Rate-44470</v>
      </c>
      <c r="G10261" s="11" t="s">
        <v>131</v>
      </c>
      <c r="H10261" s="11" t="s">
        <v>54</v>
      </c>
      <c r="I10261" s="11" t="s">
        <v>99</v>
      </c>
      <c r="J10261" s="11" t="s">
        <v>228</v>
      </c>
      <c r="K10261" s="11" t="str">
        <f>IFERROR(INDEX('EDC Component Dictionary'!$C$5:$C$37,MATCH('Rates Database'!J10261,'EDC Component Dictionary'!$B$5:$B$37,0)), "Energy Supply")</f>
        <v>Energy Supply</v>
      </c>
      <c r="L10261" s="12">
        <v>0.11212999999999999</v>
      </c>
      <c r="M10261" s="12"/>
    </row>
    <row r="10262" spans="1:13" x14ac:dyDescent="0.3">
      <c r="A10262" s="18">
        <v>10260</v>
      </c>
      <c r="B10262" s="18">
        <f t="shared" si="320"/>
        <v>2021</v>
      </c>
      <c r="C10262" s="17">
        <v>44470</v>
      </c>
      <c r="D10262" s="18" t="s">
        <v>130</v>
      </c>
      <c r="E10262" s="18" t="s">
        <v>164</v>
      </c>
      <c r="F10262" s="18" t="str">
        <f t="shared" si="321"/>
        <v>National Grid-Salisbury Muni Agg Rate-44470</v>
      </c>
      <c r="G10262" s="11" t="s">
        <v>131</v>
      </c>
      <c r="H10262" s="11" t="s">
        <v>54</v>
      </c>
      <c r="I10262" s="11" t="s">
        <v>99</v>
      </c>
      <c r="J10262" s="11" t="s">
        <v>241</v>
      </c>
      <c r="K10262" s="11" t="str">
        <f>IFERROR(INDEX('EDC Component Dictionary'!$C$5:$C$37,MATCH('Rates Database'!J10262,'EDC Component Dictionary'!$B$5:$B$37,0)), "Energy Supply")</f>
        <v>Energy Supply</v>
      </c>
      <c r="L10262" s="12">
        <v>0.11065</v>
      </c>
      <c r="M10262" s="12"/>
    </row>
    <row r="10263" spans="1:13" x14ac:dyDescent="0.3">
      <c r="A10263" s="18">
        <v>10261</v>
      </c>
      <c r="B10263" s="18">
        <f t="shared" si="320"/>
        <v>2021</v>
      </c>
      <c r="C10263" s="17">
        <v>44470</v>
      </c>
      <c r="D10263" s="18" t="s">
        <v>130</v>
      </c>
      <c r="E10263" s="18" t="s">
        <v>164</v>
      </c>
      <c r="F10263" s="18" t="str">
        <f t="shared" si="321"/>
        <v>National Grid-Gloucester Muni Agg Rate-44470</v>
      </c>
      <c r="G10263" s="11" t="s">
        <v>131</v>
      </c>
      <c r="H10263" s="11" t="s">
        <v>54</v>
      </c>
      <c r="I10263" s="11" t="s">
        <v>99</v>
      </c>
      <c r="J10263" s="11" t="s">
        <v>242</v>
      </c>
      <c r="K10263" s="11" t="str">
        <f>IFERROR(INDEX('EDC Component Dictionary'!$C$5:$C$37,MATCH('Rates Database'!J10263,'EDC Component Dictionary'!$B$5:$B$37,0)), "Energy Supply")</f>
        <v>Energy Supply</v>
      </c>
      <c r="L10263" s="12">
        <v>0.11133</v>
      </c>
      <c r="M10263" s="12"/>
    </row>
    <row r="10264" spans="1:13" x14ac:dyDescent="0.3">
      <c r="A10264" s="18">
        <v>10262</v>
      </c>
      <c r="B10264" s="18">
        <f t="shared" si="320"/>
        <v>2021</v>
      </c>
      <c r="C10264" s="17">
        <v>44470</v>
      </c>
      <c r="D10264" s="18" t="s">
        <v>130</v>
      </c>
      <c r="E10264" s="18" t="s">
        <v>163</v>
      </c>
      <c r="F10264" s="18" t="str">
        <f t="shared" si="321"/>
        <v>Eversource_EMA-Bedford Muni Agg Rate-44470</v>
      </c>
      <c r="G10264" s="11" t="s">
        <v>131</v>
      </c>
      <c r="H10264" s="11" t="s">
        <v>54</v>
      </c>
      <c r="I10264" s="11" t="s">
        <v>99</v>
      </c>
      <c r="J10264" s="11" t="s">
        <v>274</v>
      </c>
      <c r="K10264" s="11" t="str">
        <f>IFERROR(INDEX('EDC Component Dictionary'!$C$5:$C$37,MATCH('Rates Database'!J10264,'EDC Component Dictionary'!$B$5:$B$37,0)), "Energy Supply")</f>
        <v>Energy Supply</v>
      </c>
      <c r="L10264" s="12">
        <v>0.11143</v>
      </c>
      <c r="M10264" s="12"/>
    </row>
    <row r="10265" spans="1:13" x14ac:dyDescent="0.3">
      <c r="A10265" s="18">
        <v>10263</v>
      </c>
      <c r="B10265" s="18">
        <f t="shared" si="320"/>
        <v>2021</v>
      </c>
      <c r="C10265" s="17">
        <v>44470</v>
      </c>
      <c r="D10265" s="18" t="s">
        <v>130</v>
      </c>
      <c r="E10265" s="18" t="s">
        <v>164</v>
      </c>
      <c r="F10265" s="18" t="str">
        <f t="shared" si="321"/>
        <v>National Grid-Salem Muni Agg Rate-44470</v>
      </c>
      <c r="G10265" s="11" t="s">
        <v>131</v>
      </c>
      <c r="H10265" s="11" t="s">
        <v>54</v>
      </c>
      <c r="I10265" s="11" t="s">
        <v>99</v>
      </c>
      <c r="J10265" s="11" t="s">
        <v>175</v>
      </c>
      <c r="K10265" s="11" t="str">
        <f>IFERROR(INDEX('EDC Component Dictionary'!$C$5:$C$37,MATCH('Rates Database'!J10265,'EDC Component Dictionary'!$B$5:$B$37,0)), "Energy Supply")</f>
        <v>Energy Supply</v>
      </c>
      <c r="L10265" s="12">
        <v>0.11104</v>
      </c>
      <c r="M10265" s="12"/>
    </row>
    <row r="10266" spans="1:13" x14ac:dyDescent="0.3">
      <c r="A10266" s="18">
        <v>10264</v>
      </c>
      <c r="B10266" s="18">
        <f t="shared" si="320"/>
        <v>2021</v>
      </c>
      <c r="C10266" s="17">
        <v>44470</v>
      </c>
      <c r="D10266" s="18" t="s">
        <v>130</v>
      </c>
      <c r="E10266" s="18" t="s">
        <v>163</v>
      </c>
      <c r="F10266" s="18" t="str">
        <f t="shared" si="321"/>
        <v>Eversource_EMA-Winchester Muni Agg Rate-44470</v>
      </c>
      <c r="G10266" s="11" t="s">
        <v>131</v>
      </c>
      <c r="H10266" s="11" t="s">
        <v>54</v>
      </c>
      <c r="I10266" s="11" t="s">
        <v>99</v>
      </c>
      <c r="J10266" s="11" t="s">
        <v>232</v>
      </c>
      <c r="K10266" s="11" t="str">
        <f>IFERROR(INDEX('EDC Component Dictionary'!$C$5:$C$37,MATCH('Rates Database'!J10266,'EDC Component Dictionary'!$B$5:$B$37,0)), "Energy Supply")</f>
        <v>Energy Supply</v>
      </c>
      <c r="L10266" s="12">
        <v>0.11229</v>
      </c>
      <c r="M10266" s="12"/>
    </row>
    <row r="10267" spans="1:13" x14ac:dyDescent="0.3">
      <c r="A10267" s="18">
        <v>10265</v>
      </c>
      <c r="B10267" s="18">
        <f t="shared" si="320"/>
        <v>2021</v>
      </c>
      <c r="C10267" s="17">
        <v>44470</v>
      </c>
      <c r="D10267" s="18" t="s">
        <v>130</v>
      </c>
      <c r="E10267" s="18" t="s">
        <v>164</v>
      </c>
      <c r="F10267" s="18" t="str">
        <f t="shared" si="321"/>
        <v>National Grid-Berlin Muni Agg Rate-44470</v>
      </c>
      <c r="G10267" s="11" t="s">
        <v>131</v>
      </c>
      <c r="H10267" s="11" t="s">
        <v>54</v>
      </c>
      <c r="I10267" s="11" t="s">
        <v>99</v>
      </c>
      <c r="J10267" s="11" t="s">
        <v>237</v>
      </c>
      <c r="K10267" s="11" t="str">
        <f>IFERROR(INDEX('EDC Component Dictionary'!$C$5:$C$37,MATCH('Rates Database'!J10267,'EDC Component Dictionary'!$B$5:$B$37,0)), "Energy Supply")</f>
        <v>Energy Supply</v>
      </c>
      <c r="L10267" s="12">
        <v>0.1119</v>
      </c>
      <c r="M10267" s="12"/>
    </row>
    <row r="10268" spans="1:13" x14ac:dyDescent="0.3">
      <c r="A10268" s="18">
        <v>10266</v>
      </c>
      <c r="B10268" s="18">
        <f t="shared" si="320"/>
        <v>2021</v>
      </c>
      <c r="C10268" s="17">
        <v>44470</v>
      </c>
      <c r="D10268" s="18" t="s">
        <v>130</v>
      </c>
      <c r="E10268" s="18" t="s">
        <v>164</v>
      </c>
      <c r="F10268" s="18" t="str">
        <f t="shared" si="321"/>
        <v>National Grid-Hamilton Muni Agg Rate-44470</v>
      </c>
      <c r="G10268" s="11" t="s">
        <v>131</v>
      </c>
      <c r="H10268" s="11" t="s">
        <v>54</v>
      </c>
      <c r="I10268" s="11" t="s">
        <v>99</v>
      </c>
      <c r="J10268" s="11" t="s">
        <v>250</v>
      </c>
      <c r="K10268" s="11" t="str">
        <f>IFERROR(INDEX('EDC Component Dictionary'!$C$5:$C$37,MATCH('Rates Database'!J10268,'EDC Component Dictionary'!$B$5:$B$37,0)), "Energy Supply")</f>
        <v>Energy Supply</v>
      </c>
      <c r="L10268" s="12">
        <v>0.11223</v>
      </c>
      <c r="M10268" s="12"/>
    </row>
    <row r="10269" spans="1:13" x14ac:dyDescent="0.3">
      <c r="A10269" s="18">
        <v>10267</v>
      </c>
      <c r="B10269" s="18">
        <f t="shared" si="320"/>
        <v>2021</v>
      </c>
      <c r="C10269" s="17">
        <v>44470</v>
      </c>
      <c r="D10269" s="18" t="s">
        <v>130</v>
      </c>
      <c r="E10269" s="18" t="s">
        <v>164</v>
      </c>
      <c r="F10269" s="18" t="str">
        <f t="shared" si="321"/>
        <v>National Grid-Nantucket Muni Agg Rate-44470</v>
      </c>
      <c r="G10269" s="11" t="s">
        <v>131</v>
      </c>
      <c r="H10269" s="11" t="s">
        <v>54</v>
      </c>
      <c r="I10269" s="11" t="s">
        <v>99</v>
      </c>
      <c r="J10269" s="11" t="s">
        <v>171</v>
      </c>
      <c r="K10269" s="11" t="str">
        <f>IFERROR(INDEX('EDC Component Dictionary'!$C$5:$C$37,MATCH('Rates Database'!J10269,'EDC Component Dictionary'!$B$5:$B$37,0)), "Energy Supply")</f>
        <v>Energy Supply</v>
      </c>
      <c r="L10269" s="12">
        <v>0.11305999999999999</v>
      </c>
      <c r="M10269" s="12"/>
    </row>
    <row r="10270" spans="1:13" x14ac:dyDescent="0.3">
      <c r="A10270" s="18">
        <v>10268</v>
      </c>
      <c r="B10270" s="18">
        <f t="shared" si="320"/>
        <v>2021</v>
      </c>
      <c r="C10270" s="17">
        <v>44470</v>
      </c>
      <c r="D10270" s="18" t="s">
        <v>130</v>
      </c>
      <c r="E10270" s="18" t="s">
        <v>164</v>
      </c>
      <c r="F10270" s="18" t="str">
        <f t="shared" si="321"/>
        <v>National Grid-West Bridgewater Muni Agg Rate-44470</v>
      </c>
      <c r="G10270" s="11" t="s">
        <v>131</v>
      </c>
      <c r="H10270" s="11" t="s">
        <v>54</v>
      </c>
      <c r="I10270" s="11" t="s">
        <v>99</v>
      </c>
      <c r="J10270" s="11" t="s">
        <v>247</v>
      </c>
      <c r="K10270" s="11" t="str">
        <f>IFERROR(INDEX('EDC Component Dictionary'!$C$5:$C$37,MATCH('Rates Database'!J10270,'EDC Component Dictionary'!$B$5:$B$37,0)), "Energy Supply")</f>
        <v>Energy Supply</v>
      </c>
      <c r="L10270" s="12">
        <v>0.11326</v>
      </c>
      <c r="M10270" s="12"/>
    </row>
    <row r="10271" spans="1:13" x14ac:dyDescent="0.3">
      <c r="A10271" s="18">
        <v>10269</v>
      </c>
      <c r="B10271" s="18">
        <f t="shared" si="320"/>
        <v>2021</v>
      </c>
      <c r="C10271" s="17">
        <v>44470</v>
      </c>
      <c r="D10271" s="18" t="s">
        <v>130</v>
      </c>
      <c r="E10271" s="18" t="s">
        <v>163</v>
      </c>
      <c r="F10271" s="18" t="str">
        <f t="shared" si="321"/>
        <v>Eversource_EMA-Boston Muni Agg Rate-44470</v>
      </c>
      <c r="G10271" s="11" t="s">
        <v>131</v>
      </c>
      <c r="H10271" s="11" t="s">
        <v>54</v>
      </c>
      <c r="I10271" s="11" t="s">
        <v>99</v>
      </c>
      <c r="J10271" s="11" t="s">
        <v>301</v>
      </c>
      <c r="K10271" s="11" t="str">
        <f>IFERROR(INDEX('EDC Component Dictionary'!$C$5:$C$37,MATCH('Rates Database'!J10271,'EDC Component Dictionary'!$B$5:$B$37,0)), "Energy Supply")</f>
        <v>Energy Supply</v>
      </c>
      <c r="L10271" s="12">
        <v>0.11428000000000001</v>
      </c>
      <c r="M10271" s="12"/>
    </row>
    <row r="10272" spans="1:13" x14ac:dyDescent="0.3">
      <c r="A10272" s="18">
        <v>10270</v>
      </c>
      <c r="B10272" s="18">
        <f t="shared" si="320"/>
        <v>2021</v>
      </c>
      <c r="C10272" s="17">
        <v>44470</v>
      </c>
      <c r="D10272" s="18" t="s">
        <v>130</v>
      </c>
      <c r="E10272" s="18" t="s">
        <v>164</v>
      </c>
      <c r="F10272" s="18" t="str">
        <f t="shared" si="321"/>
        <v>National Grid-Millville Muni Agg Rate-44470</v>
      </c>
      <c r="G10272" s="11" t="s">
        <v>131</v>
      </c>
      <c r="H10272" s="11" t="s">
        <v>54</v>
      </c>
      <c r="I10272" s="11" t="s">
        <v>99</v>
      </c>
      <c r="J10272" s="11" t="s">
        <v>251</v>
      </c>
      <c r="K10272" s="11" t="str">
        <f>IFERROR(INDEX('EDC Component Dictionary'!$C$5:$C$37,MATCH('Rates Database'!J10272,'EDC Component Dictionary'!$B$5:$B$37,0)), "Energy Supply")</f>
        <v>Energy Supply</v>
      </c>
      <c r="L10272" s="12">
        <v>0.11416999999999999</v>
      </c>
      <c r="M10272" s="12"/>
    </row>
    <row r="10273" spans="1:13" x14ac:dyDescent="0.3">
      <c r="A10273" s="18">
        <v>10271</v>
      </c>
      <c r="B10273" s="18">
        <f t="shared" si="320"/>
        <v>2021</v>
      </c>
      <c r="C10273" s="17">
        <v>44470</v>
      </c>
      <c r="D10273" s="18" t="s">
        <v>130</v>
      </c>
      <c r="E10273" s="18" t="s">
        <v>164</v>
      </c>
      <c r="F10273" s="18" t="str">
        <f t="shared" si="321"/>
        <v>National Grid-Worcester Muni Agg Rate-44470</v>
      </c>
      <c r="G10273" s="11" t="s">
        <v>131</v>
      </c>
      <c r="H10273" s="11" t="s">
        <v>54</v>
      </c>
      <c r="I10273" s="11" t="s">
        <v>99</v>
      </c>
      <c r="J10273" s="11" t="s">
        <v>281</v>
      </c>
      <c r="K10273" s="11" t="str">
        <f>IFERROR(INDEX('EDC Component Dictionary'!$C$5:$C$37,MATCH('Rates Database'!J10273,'EDC Component Dictionary'!$B$5:$B$37,0)), "Energy Supply")</f>
        <v>Energy Supply</v>
      </c>
      <c r="L10273" s="12">
        <v>0.11448</v>
      </c>
      <c r="M10273" s="12"/>
    </row>
    <row r="10274" spans="1:13" x14ac:dyDescent="0.3">
      <c r="A10274" s="18">
        <v>10272</v>
      </c>
      <c r="B10274" s="18">
        <f t="shared" si="320"/>
        <v>2021</v>
      </c>
      <c r="C10274" s="17">
        <v>44470</v>
      </c>
      <c r="D10274" s="18" t="s">
        <v>130</v>
      </c>
      <c r="E10274" s="18" t="s">
        <v>164</v>
      </c>
      <c r="F10274" s="18" t="str">
        <f t="shared" si="321"/>
        <v>National Grid-Swampscott Muni Agg Rate-44470</v>
      </c>
      <c r="G10274" s="11" t="s">
        <v>131</v>
      </c>
      <c r="H10274" s="11" t="s">
        <v>54</v>
      </c>
      <c r="I10274" s="11" t="s">
        <v>99</v>
      </c>
      <c r="J10274" s="11" t="s">
        <v>178</v>
      </c>
      <c r="K10274" s="11" t="str">
        <f>IFERROR(INDEX('EDC Component Dictionary'!$C$5:$C$37,MATCH('Rates Database'!J10274,'EDC Component Dictionary'!$B$5:$B$37,0)), "Energy Supply")</f>
        <v>Energy Supply</v>
      </c>
      <c r="L10274" s="12">
        <v>0.11446000000000001</v>
      </c>
      <c r="M10274" s="12"/>
    </row>
    <row r="10275" spans="1:13" x14ac:dyDescent="0.3">
      <c r="A10275" s="18">
        <v>10273</v>
      </c>
      <c r="B10275" s="18">
        <f t="shared" si="320"/>
        <v>2021</v>
      </c>
      <c r="C10275" s="17">
        <v>44470</v>
      </c>
      <c r="D10275" s="18" t="s">
        <v>130</v>
      </c>
      <c r="E10275" s="18" t="s">
        <v>163</v>
      </c>
      <c r="F10275" s="18" t="str">
        <f t="shared" si="321"/>
        <v>Eversource_EMA-Carlisle Muni Agg Rate-44470</v>
      </c>
      <c r="G10275" s="11" t="s">
        <v>131</v>
      </c>
      <c r="H10275" s="11" t="s">
        <v>54</v>
      </c>
      <c r="I10275" s="11" t="s">
        <v>99</v>
      </c>
      <c r="J10275" s="11" t="s">
        <v>236</v>
      </c>
      <c r="K10275" s="11" t="str">
        <f>IFERROR(INDEX('EDC Component Dictionary'!$C$5:$C$37,MATCH('Rates Database'!J10275,'EDC Component Dictionary'!$B$5:$B$37,0)), "Energy Supply")</f>
        <v>Energy Supply</v>
      </c>
      <c r="L10275" s="12">
        <v>0.11402</v>
      </c>
      <c r="M10275" s="12"/>
    </row>
    <row r="10276" spans="1:13" x14ac:dyDescent="0.3">
      <c r="A10276" s="18">
        <v>10274</v>
      </c>
      <c r="B10276" s="18">
        <f t="shared" si="320"/>
        <v>2021</v>
      </c>
      <c r="C10276" s="17">
        <v>44470</v>
      </c>
      <c r="D10276" s="18" t="s">
        <v>130</v>
      </c>
      <c r="E10276" s="18" t="s">
        <v>163</v>
      </c>
      <c r="F10276" s="18" t="str">
        <f t="shared" si="321"/>
        <v>Eversource_EMA-Watertown Muni Agg Rate-44470</v>
      </c>
      <c r="G10276" s="11" t="s">
        <v>131</v>
      </c>
      <c r="H10276" s="11" t="s">
        <v>54</v>
      </c>
      <c r="I10276" s="11" t="s">
        <v>99</v>
      </c>
      <c r="J10276" s="11" t="s">
        <v>275</v>
      </c>
      <c r="K10276" s="11" t="str">
        <f>IFERROR(INDEX('EDC Component Dictionary'!$C$5:$C$37,MATCH('Rates Database'!J10276,'EDC Component Dictionary'!$B$5:$B$37,0)), "Energy Supply")</f>
        <v>Energy Supply</v>
      </c>
      <c r="L10276" s="12">
        <v>0.11512</v>
      </c>
      <c r="M10276" s="12"/>
    </row>
    <row r="10277" spans="1:13" x14ac:dyDescent="0.3">
      <c r="A10277" s="18">
        <v>10275</v>
      </c>
      <c r="B10277" s="18">
        <f t="shared" si="320"/>
        <v>2021</v>
      </c>
      <c r="C10277" s="17">
        <v>44470</v>
      </c>
      <c r="D10277" s="18" t="s">
        <v>130</v>
      </c>
      <c r="E10277" s="18" t="s">
        <v>164</v>
      </c>
      <c r="F10277" s="18" t="str">
        <f t="shared" si="321"/>
        <v>National Grid-Medford Muni Agg Rate-44470</v>
      </c>
      <c r="G10277" s="11" t="s">
        <v>131</v>
      </c>
      <c r="H10277" s="11" t="s">
        <v>54</v>
      </c>
      <c r="I10277" s="11" t="s">
        <v>99</v>
      </c>
      <c r="J10277" s="11" t="s">
        <v>279</v>
      </c>
      <c r="K10277" s="11" t="str">
        <f>IFERROR(INDEX('EDC Component Dictionary'!$C$5:$C$37,MATCH('Rates Database'!J10277,'EDC Component Dictionary'!$B$5:$B$37,0)), "Energy Supply")</f>
        <v>Energy Supply</v>
      </c>
      <c r="L10277" s="12">
        <v>0.11534999999999999</v>
      </c>
      <c r="M10277" s="12"/>
    </row>
    <row r="10278" spans="1:13" x14ac:dyDescent="0.3">
      <c r="A10278" s="18">
        <v>10276</v>
      </c>
      <c r="B10278" s="18">
        <f t="shared" si="320"/>
        <v>2021</v>
      </c>
      <c r="C10278" s="17">
        <v>44470</v>
      </c>
      <c r="D10278" s="18" t="s">
        <v>130</v>
      </c>
      <c r="E10278" s="18" t="s">
        <v>163</v>
      </c>
      <c r="F10278" s="18" t="str">
        <f t="shared" si="321"/>
        <v>Eversource_EMA-Natick Muni Agg Rate-44470</v>
      </c>
      <c r="G10278" s="11" t="s">
        <v>131</v>
      </c>
      <c r="H10278" s="11" t="s">
        <v>54</v>
      </c>
      <c r="I10278" s="11" t="s">
        <v>99</v>
      </c>
      <c r="J10278" s="11" t="s">
        <v>252</v>
      </c>
      <c r="K10278" s="11" t="str">
        <f>IFERROR(INDEX('EDC Component Dictionary'!$C$5:$C$37,MATCH('Rates Database'!J10278,'EDC Component Dictionary'!$B$5:$B$37,0)), "Energy Supply")</f>
        <v>Energy Supply</v>
      </c>
      <c r="L10278" s="12">
        <v>0.11576</v>
      </c>
      <c r="M10278" s="12"/>
    </row>
    <row r="10279" spans="1:13" x14ac:dyDescent="0.3">
      <c r="A10279" s="18">
        <v>10277</v>
      </c>
      <c r="B10279" s="18">
        <f t="shared" si="320"/>
        <v>2021</v>
      </c>
      <c r="C10279" s="17">
        <v>44470</v>
      </c>
      <c r="D10279" s="18" t="s">
        <v>130</v>
      </c>
      <c r="E10279" s="18" t="s">
        <v>163</v>
      </c>
      <c r="F10279" s="18" t="str">
        <f t="shared" si="321"/>
        <v>Eversource_EMA-Sharon Muni Agg Rate-44470</v>
      </c>
      <c r="G10279" s="11" t="s">
        <v>131</v>
      </c>
      <c r="H10279" s="11" t="s">
        <v>54</v>
      </c>
      <c r="I10279" s="11" t="s">
        <v>99</v>
      </c>
      <c r="J10279" s="11" t="s">
        <v>302</v>
      </c>
      <c r="K10279" s="11" t="str">
        <f>IFERROR(INDEX('EDC Component Dictionary'!$C$5:$C$37,MATCH('Rates Database'!J10279,'EDC Component Dictionary'!$B$5:$B$37,0)), "Energy Supply")</f>
        <v>Energy Supply</v>
      </c>
      <c r="L10279" s="12">
        <v>0.11532000000000001</v>
      </c>
      <c r="M10279" s="12"/>
    </row>
    <row r="10280" spans="1:13" x14ac:dyDescent="0.3">
      <c r="A10280" s="18">
        <v>10278</v>
      </c>
      <c r="B10280" s="18">
        <f t="shared" si="320"/>
        <v>2021</v>
      </c>
      <c r="C10280" s="17">
        <v>44470</v>
      </c>
      <c r="D10280" s="18" t="s">
        <v>130</v>
      </c>
      <c r="E10280" s="18" t="s">
        <v>163</v>
      </c>
      <c r="F10280" s="18" t="str">
        <f t="shared" si="321"/>
        <v>Eversource_EMA-Brookline Muni Agg Rate-44470</v>
      </c>
      <c r="G10280" s="11" t="s">
        <v>131</v>
      </c>
      <c r="H10280" s="11" t="s">
        <v>54</v>
      </c>
      <c r="I10280" s="11" t="s">
        <v>99</v>
      </c>
      <c r="J10280" s="11" t="s">
        <v>243</v>
      </c>
      <c r="K10280" s="11" t="str">
        <f>IFERROR(INDEX('EDC Component Dictionary'!$C$5:$C$37,MATCH('Rates Database'!J10280,'EDC Component Dictionary'!$B$5:$B$37,0)), "Energy Supply")</f>
        <v>Energy Supply</v>
      </c>
      <c r="L10280" s="12">
        <v>0.11700000000000001</v>
      </c>
      <c r="M10280" s="12"/>
    </row>
    <row r="10281" spans="1:13" x14ac:dyDescent="0.3">
      <c r="A10281" s="18">
        <v>10279</v>
      </c>
      <c r="B10281" s="18">
        <f t="shared" si="320"/>
        <v>2021</v>
      </c>
      <c r="C10281" s="17">
        <v>44470</v>
      </c>
      <c r="D10281" s="18" t="s">
        <v>130</v>
      </c>
      <c r="E10281" s="18" t="s">
        <v>163</v>
      </c>
      <c r="F10281" s="18" t="str">
        <f t="shared" si="321"/>
        <v>Eversource_EMA-Lincoln Muni Agg Rate-44470</v>
      </c>
      <c r="G10281" s="11" t="s">
        <v>131</v>
      </c>
      <c r="H10281" s="11" t="s">
        <v>54</v>
      </c>
      <c r="I10281" s="11" t="s">
        <v>99</v>
      </c>
      <c r="J10281" s="11" t="s">
        <v>303</v>
      </c>
      <c r="K10281" s="11" t="str">
        <f>IFERROR(INDEX('EDC Component Dictionary'!$C$5:$C$37,MATCH('Rates Database'!J10281,'EDC Component Dictionary'!$B$5:$B$37,0)), "Energy Supply")</f>
        <v>Energy Supply</v>
      </c>
      <c r="L10281" s="12">
        <v>0.11891</v>
      </c>
      <c r="M10281" s="12"/>
    </row>
    <row r="10282" spans="1:13" x14ac:dyDescent="0.3">
      <c r="A10282" s="18">
        <v>10280</v>
      </c>
      <c r="B10282" s="18">
        <f t="shared" si="320"/>
        <v>2021</v>
      </c>
      <c r="C10282" s="17">
        <v>44470</v>
      </c>
      <c r="D10282" s="18" t="s">
        <v>130</v>
      </c>
      <c r="E10282" s="18" t="s">
        <v>164</v>
      </c>
      <c r="F10282" s="18" t="str">
        <f t="shared" si="321"/>
        <v>National Grid-Lowell Muni Agg Rate-44470</v>
      </c>
      <c r="G10282" s="11" t="s">
        <v>131</v>
      </c>
      <c r="H10282" s="11" t="s">
        <v>54</v>
      </c>
      <c r="I10282" s="11" t="s">
        <v>99</v>
      </c>
      <c r="J10282" s="11" t="s">
        <v>262</v>
      </c>
      <c r="K10282" s="11" t="str">
        <f>IFERROR(INDEX('EDC Component Dictionary'!$C$5:$C$37,MATCH('Rates Database'!J10282,'EDC Component Dictionary'!$B$5:$B$37,0)), "Energy Supply")</f>
        <v>Energy Supply</v>
      </c>
      <c r="L10282" s="12">
        <v>0.11874</v>
      </c>
      <c r="M10282" s="12"/>
    </row>
    <row r="10283" spans="1:13" x14ac:dyDescent="0.3">
      <c r="A10283" s="18">
        <v>10281</v>
      </c>
      <c r="B10283" s="18">
        <f t="shared" si="320"/>
        <v>2021</v>
      </c>
      <c r="C10283" s="17">
        <v>44470</v>
      </c>
      <c r="D10283" s="18" t="s">
        <v>130</v>
      </c>
      <c r="E10283" s="18" t="s">
        <v>163</v>
      </c>
      <c r="F10283" s="18" t="str">
        <f t="shared" si="321"/>
        <v>Eversource_EMA-Newton Muni Agg Rate-44470</v>
      </c>
      <c r="G10283" s="11" t="s">
        <v>131</v>
      </c>
      <c r="H10283" s="11" t="s">
        <v>54</v>
      </c>
      <c r="I10283" s="11" t="s">
        <v>99</v>
      </c>
      <c r="J10283" s="11" t="s">
        <v>268</v>
      </c>
      <c r="K10283" s="11" t="str">
        <f>IFERROR(INDEX('EDC Component Dictionary'!$C$5:$C$37,MATCH('Rates Database'!J10283,'EDC Component Dictionary'!$B$5:$B$37,0)), "Energy Supply")</f>
        <v>Energy Supply</v>
      </c>
      <c r="L10283" s="12">
        <v>0.13386000000000001</v>
      </c>
      <c r="M10283" s="12"/>
    </row>
    <row r="10284" spans="1:13" x14ac:dyDescent="0.3">
      <c r="A10284" s="18">
        <v>10282</v>
      </c>
      <c r="B10284" s="18">
        <f t="shared" si="320"/>
        <v>2021</v>
      </c>
      <c r="C10284" s="17">
        <v>44501</v>
      </c>
      <c r="D10284" s="18" t="s">
        <v>130</v>
      </c>
      <c r="E10284" s="18" t="s">
        <v>164</v>
      </c>
      <c r="F10284" s="18" t="str">
        <f t="shared" si="321"/>
        <v>National Grid-Wendell Muni Agg Rate-44501</v>
      </c>
      <c r="G10284" s="11" t="s">
        <v>131</v>
      </c>
      <c r="H10284" s="11" t="s">
        <v>54</v>
      </c>
      <c r="I10284" s="11" t="s">
        <v>99</v>
      </c>
      <c r="J10284" s="11" t="s">
        <v>213</v>
      </c>
      <c r="K10284" s="11" t="str">
        <f>IFERROR(INDEX('EDC Component Dictionary'!$C$5:$C$37,MATCH('Rates Database'!J10284,'EDC Component Dictionary'!$B$5:$B$37,0)), "Energy Supply")</f>
        <v>Energy Supply</v>
      </c>
      <c r="L10284" s="12">
        <v>8.7389999999999995E-2</v>
      </c>
      <c r="M10284" s="12"/>
    </row>
    <row r="10285" spans="1:13" x14ac:dyDescent="0.3">
      <c r="A10285" s="18">
        <v>10283</v>
      </c>
      <c r="B10285" s="18">
        <f t="shared" si="320"/>
        <v>2021</v>
      </c>
      <c r="C10285" s="17">
        <v>44501</v>
      </c>
      <c r="D10285" s="18" t="s">
        <v>130</v>
      </c>
      <c r="E10285" s="18" t="s">
        <v>164</v>
      </c>
      <c r="F10285" s="18" t="str">
        <f t="shared" si="321"/>
        <v>National Grid-Billerica Muni Agg Rate-44501</v>
      </c>
      <c r="G10285" s="11" t="s">
        <v>131</v>
      </c>
      <c r="H10285" s="11" t="s">
        <v>54</v>
      </c>
      <c r="I10285" s="11" t="s">
        <v>99</v>
      </c>
      <c r="J10285" s="11" t="s">
        <v>215</v>
      </c>
      <c r="K10285" s="11" t="str">
        <f>IFERROR(INDEX('EDC Component Dictionary'!$C$5:$C$37,MATCH('Rates Database'!J10285,'EDC Component Dictionary'!$B$5:$B$37,0)), "Energy Supply")</f>
        <v>Energy Supply</v>
      </c>
      <c r="L10285" s="12">
        <v>9.3030000000000002E-2</v>
      </c>
      <c r="M10285" s="12"/>
    </row>
    <row r="10286" spans="1:13" x14ac:dyDescent="0.3">
      <c r="A10286" s="18">
        <v>10284</v>
      </c>
      <c r="B10286" s="18">
        <f t="shared" si="320"/>
        <v>2021</v>
      </c>
      <c r="C10286" s="17">
        <v>44501</v>
      </c>
      <c r="D10286" s="18" t="s">
        <v>130</v>
      </c>
      <c r="E10286" s="18" t="s">
        <v>95</v>
      </c>
      <c r="F10286" s="18" t="str">
        <f t="shared" si="321"/>
        <v>Eversource_WMA-Buckland Muni Agg Rate-44501</v>
      </c>
      <c r="G10286" s="11" t="s">
        <v>131</v>
      </c>
      <c r="H10286" s="11" t="s">
        <v>54</v>
      </c>
      <c r="I10286" s="11" t="s">
        <v>99</v>
      </c>
      <c r="J10286" s="11" t="s">
        <v>282</v>
      </c>
      <c r="K10286" s="11" t="str">
        <f>IFERROR(INDEX('EDC Component Dictionary'!$C$5:$C$37,MATCH('Rates Database'!J10286,'EDC Component Dictionary'!$B$5:$B$37,0)), "Energy Supply")</f>
        <v>Energy Supply</v>
      </c>
      <c r="L10286" s="12">
        <v>9.3460000000000001E-2</v>
      </c>
      <c r="M10286" s="12"/>
    </row>
    <row r="10287" spans="1:13" x14ac:dyDescent="0.3">
      <c r="A10287" s="18">
        <v>10285</v>
      </c>
      <c r="B10287" s="18">
        <f t="shared" si="320"/>
        <v>2021</v>
      </c>
      <c r="C10287" s="17">
        <v>44501</v>
      </c>
      <c r="D10287" s="18" t="s">
        <v>130</v>
      </c>
      <c r="E10287" s="18" t="s">
        <v>164</v>
      </c>
      <c r="F10287" s="18" t="str">
        <f t="shared" si="321"/>
        <v>National Grid-Charlemont Muni Agg Rate-44501</v>
      </c>
      <c r="G10287" s="11" t="s">
        <v>131</v>
      </c>
      <c r="H10287" s="11" t="s">
        <v>54</v>
      </c>
      <c r="I10287" s="11" t="s">
        <v>99</v>
      </c>
      <c r="J10287" s="11" t="s">
        <v>283</v>
      </c>
      <c r="K10287" s="11" t="str">
        <f>IFERROR(INDEX('EDC Component Dictionary'!$C$5:$C$37,MATCH('Rates Database'!J10287,'EDC Component Dictionary'!$B$5:$B$37,0)), "Energy Supply")</f>
        <v>Energy Supply</v>
      </c>
      <c r="L10287" s="12">
        <v>9.3450000000000005E-2</v>
      </c>
      <c r="M10287" s="12"/>
    </row>
    <row r="10288" spans="1:13" x14ac:dyDescent="0.3">
      <c r="A10288" s="18">
        <v>10286</v>
      </c>
      <c r="B10288" s="18">
        <f t="shared" si="320"/>
        <v>2021</v>
      </c>
      <c r="C10288" s="17">
        <v>44501</v>
      </c>
      <c r="D10288" s="18" t="s">
        <v>130</v>
      </c>
      <c r="E10288" s="18" t="s">
        <v>95</v>
      </c>
      <c r="F10288" s="18" t="str">
        <f t="shared" si="321"/>
        <v>Eversource_WMA-Colrain Muni Agg Rate-44501</v>
      </c>
      <c r="G10288" s="11" t="s">
        <v>131</v>
      </c>
      <c r="H10288" s="11" t="s">
        <v>54</v>
      </c>
      <c r="I10288" s="11" t="s">
        <v>99</v>
      </c>
      <c r="J10288" s="11" t="s">
        <v>100</v>
      </c>
      <c r="K10288" s="11" t="str">
        <f>IFERROR(INDEX('EDC Component Dictionary'!$C$5:$C$37,MATCH('Rates Database'!J10288,'EDC Component Dictionary'!$B$5:$B$37,0)), "Energy Supply")</f>
        <v>Energy Supply</v>
      </c>
      <c r="L10288" s="12">
        <v>9.3469999999999998E-2</v>
      </c>
      <c r="M10288" s="12"/>
    </row>
    <row r="10289" spans="1:13" x14ac:dyDescent="0.3">
      <c r="A10289" s="18">
        <v>10287</v>
      </c>
      <c r="B10289" s="18">
        <f t="shared" si="320"/>
        <v>2021</v>
      </c>
      <c r="C10289" s="17">
        <v>44501</v>
      </c>
      <c r="D10289" s="18" t="s">
        <v>130</v>
      </c>
      <c r="E10289" s="18" t="s">
        <v>95</v>
      </c>
      <c r="F10289" s="18" t="str">
        <f t="shared" si="321"/>
        <v>Eversource_WMA-Shelburne Muni Agg Rate-44501</v>
      </c>
      <c r="G10289" s="11" t="s">
        <v>131</v>
      </c>
      <c r="H10289" s="11" t="s">
        <v>54</v>
      </c>
      <c r="I10289" s="11" t="s">
        <v>99</v>
      </c>
      <c r="J10289" s="11" t="s">
        <v>284</v>
      </c>
      <c r="K10289" s="11" t="str">
        <f>IFERROR(INDEX('EDC Component Dictionary'!$C$5:$C$37,MATCH('Rates Database'!J10289,'EDC Component Dictionary'!$B$5:$B$37,0)), "Energy Supply")</f>
        <v>Energy Supply</v>
      </c>
      <c r="L10289" s="12">
        <v>9.3469999999999998E-2</v>
      </c>
      <c r="M10289" s="12"/>
    </row>
    <row r="10290" spans="1:13" x14ac:dyDescent="0.3">
      <c r="A10290" s="18">
        <v>10288</v>
      </c>
      <c r="B10290" s="18">
        <f t="shared" si="320"/>
        <v>2021</v>
      </c>
      <c r="C10290" s="17">
        <v>44501</v>
      </c>
      <c r="D10290" s="18" t="s">
        <v>130</v>
      </c>
      <c r="E10290" s="18" t="s">
        <v>164</v>
      </c>
      <c r="F10290" s="18" t="str">
        <f t="shared" si="321"/>
        <v>National Grid-Marlborough Muni Agg Rate-44501</v>
      </c>
      <c r="G10290" s="11" t="s">
        <v>131</v>
      </c>
      <c r="H10290" s="11" t="s">
        <v>54</v>
      </c>
      <c r="I10290" s="11" t="s">
        <v>99</v>
      </c>
      <c r="J10290" s="11" t="s">
        <v>263</v>
      </c>
      <c r="K10290" s="11" t="str">
        <f>IFERROR(INDEX('EDC Component Dictionary'!$C$5:$C$37,MATCH('Rates Database'!J10290,'EDC Component Dictionary'!$B$5:$B$37,0)), "Energy Supply")</f>
        <v>Energy Supply</v>
      </c>
      <c r="L10290" s="12">
        <v>9.3899999999999997E-2</v>
      </c>
      <c r="M10290" s="12"/>
    </row>
    <row r="10291" spans="1:13" x14ac:dyDescent="0.3">
      <c r="A10291" s="18">
        <v>10289</v>
      </c>
      <c r="B10291" s="18">
        <f t="shared" si="320"/>
        <v>2021</v>
      </c>
      <c r="C10291" s="17">
        <v>44501</v>
      </c>
      <c r="D10291" s="18" t="s">
        <v>130</v>
      </c>
      <c r="E10291" s="18" t="s">
        <v>164</v>
      </c>
      <c r="F10291" s="18" t="str">
        <f t="shared" si="321"/>
        <v>National Grid-New Salem Muni Agg Rate-44501</v>
      </c>
      <c r="G10291" s="11" t="s">
        <v>131</v>
      </c>
      <c r="H10291" s="11" t="s">
        <v>54</v>
      </c>
      <c r="I10291" s="11" t="s">
        <v>99</v>
      </c>
      <c r="J10291" s="11" t="s">
        <v>285</v>
      </c>
      <c r="K10291" s="11" t="str">
        <f>IFERROR(INDEX('EDC Component Dictionary'!$C$5:$C$37,MATCH('Rates Database'!J10291,'EDC Component Dictionary'!$B$5:$B$37,0)), "Energy Supply")</f>
        <v>Energy Supply</v>
      </c>
      <c r="L10291" s="12">
        <v>9.4329999999999997E-2</v>
      </c>
      <c r="M10291" s="12"/>
    </row>
    <row r="10292" spans="1:13" x14ac:dyDescent="0.3">
      <c r="A10292" s="18">
        <v>10290</v>
      </c>
      <c r="B10292" s="18">
        <f t="shared" si="320"/>
        <v>2021</v>
      </c>
      <c r="C10292" s="17">
        <v>44501</v>
      </c>
      <c r="D10292" s="18" t="s">
        <v>130</v>
      </c>
      <c r="E10292" s="18" t="s">
        <v>164</v>
      </c>
      <c r="F10292" s="18" t="str">
        <f t="shared" si="321"/>
        <v>National Grid-Warwick Muni Agg Rate-44501</v>
      </c>
      <c r="G10292" s="11" t="s">
        <v>131</v>
      </c>
      <c r="H10292" s="11" t="s">
        <v>54</v>
      </c>
      <c r="I10292" s="11" t="s">
        <v>99</v>
      </c>
      <c r="J10292" s="11" t="s">
        <v>286</v>
      </c>
      <c r="K10292" s="11" t="str">
        <f>IFERROR(INDEX('EDC Component Dictionary'!$C$5:$C$37,MATCH('Rates Database'!J10292,'EDC Component Dictionary'!$B$5:$B$37,0)), "Energy Supply")</f>
        <v>Energy Supply</v>
      </c>
      <c r="L10292" s="12">
        <v>9.461E-2</v>
      </c>
      <c r="M10292" s="12"/>
    </row>
    <row r="10293" spans="1:13" x14ac:dyDescent="0.3">
      <c r="A10293" s="18">
        <v>10291</v>
      </c>
      <c r="B10293" s="18">
        <f t="shared" si="320"/>
        <v>2021</v>
      </c>
      <c r="C10293" s="17">
        <v>44501</v>
      </c>
      <c r="D10293" s="18" t="s">
        <v>130</v>
      </c>
      <c r="E10293" s="18" t="s">
        <v>95</v>
      </c>
      <c r="F10293" s="18" t="str">
        <f t="shared" si="321"/>
        <v>Eversource_WMA-Whately Muni Agg Rate-44501</v>
      </c>
      <c r="G10293" s="11" t="s">
        <v>131</v>
      </c>
      <c r="H10293" s="11" t="s">
        <v>54</v>
      </c>
      <c r="I10293" s="11" t="s">
        <v>99</v>
      </c>
      <c r="J10293" s="11" t="s">
        <v>287</v>
      </c>
      <c r="K10293" s="11" t="str">
        <f>IFERROR(INDEX('EDC Component Dictionary'!$C$5:$C$37,MATCH('Rates Database'!J10293,'EDC Component Dictionary'!$B$5:$B$37,0)), "Energy Supply")</f>
        <v>Energy Supply</v>
      </c>
      <c r="L10293" s="12">
        <v>9.4469999999999998E-2</v>
      </c>
      <c r="M10293" s="12"/>
    </row>
    <row r="10294" spans="1:13" x14ac:dyDescent="0.3">
      <c r="A10294" s="18">
        <v>10292</v>
      </c>
      <c r="B10294" s="18">
        <f t="shared" si="320"/>
        <v>2021</v>
      </c>
      <c r="C10294" s="17">
        <v>44501</v>
      </c>
      <c r="D10294" s="18" t="s">
        <v>130</v>
      </c>
      <c r="E10294" s="18" t="s">
        <v>164</v>
      </c>
      <c r="F10294" s="18" t="str">
        <f t="shared" si="321"/>
        <v>National Grid-Webster Muni Agg Rate-44501</v>
      </c>
      <c r="G10294" s="11" t="s">
        <v>131</v>
      </c>
      <c r="H10294" s="11" t="s">
        <v>54</v>
      </c>
      <c r="I10294" s="11" t="s">
        <v>99</v>
      </c>
      <c r="J10294" s="11" t="s">
        <v>266</v>
      </c>
      <c r="K10294" s="11" t="str">
        <f>IFERROR(INDEX('EDC Component Dictionary'!$C$5:$C$37,MATCH('Rates Database'!J10294,'EDC Component Dictionary'!$B$5:$B$37,0)), "Energy Supply")</f>
        <v>Energy Supply</v>
      </c>
      <c r="L10294" s="12">
        <v>9.5119999999999996E-2</v>
      </c>
      <c r="M10294" s="12"/>
    </row>
    <row r="10295" spans="1:13" x14ac:dyDescent="0.3">
      <c r="A10295" s="18">
        <v>10293</v>
      </c>
      <c r="B10295" s="18">
        <f t="shared" si="320"/>
        <v>2021</v>
      </c>
      <c r="C10295" s="17">
        <v>44501</v>
      </c>
      <c r="D10295" s="18" t="s">
        <v>130</v>
      </c>
      <c r="E10295" s="18" t="s">
        <v>95</v>
      </c>
      <c r="F10295" s="18" t="str">
        <f t="shared" si="321"/>
        <v>Eversource_WMA-Deerfield Muni Agg Rate-44501</v>
      </c>
      <c r="G10295" s="11" t="s">
        <v>131</v>
      </c>
      <c r="H10295" s="11" t="s">
        <v>54</v>
      </c>
      <c r="I10295" s="11" t="s">
        <v>99</v>
      </c>
      <c r="J10295" s="11" t="s">
        <v>289</v>
      </c>
      <c r="K10295" s="11" t="str">
        <f>IFERROR(INDEX('EDC Component Dictionary'!$C$5:$C$37,MATCH('Rates Database'!J10295,'EDC Component Dictionary'!$B$5:$B$37,0)), "Energy Supply")</f>
        <v>Energy Supply</v>
      </c>
      <c r="L10295" s="12">
        <v>9.5439999999999997E-2</v>
      </c>
      <c r="M10295" s="12"/>
    </row>
    <row r="10296" spans="1:13" x14ac:dyDescent="0.3">
      <c r="A10296" s="18">
        <v>10294</v>
      </c>
      <c r="B10296" s="18">
        <f t="shared" si="320"/>
        <v>2021</v>
      </c>
      <c r="C10296" s="17">
        <v>44501</v>
      </c>
      <c r="D10296" s="18" t="s">
        <v>130</v>
      </c>
      <c r="E10296" s="18" t="s">
        <v>95</v>
      </c>
      <c r="F10296" s="18" t="str">
        <f t="shared" si="321"/>
        <v>Eversource_WMA-Huntington Muni Agg Rate-44501</v>
      </c>
      <c r="G10296" s="11" t="s">
        <v>131</v>
      </c>
      <c r="H10296" s="11" t="s">
        <v>54</v>
      </c>
      <c r="I10296" s="11" t="s">
        <v>99</v>
      </c>
      <c r="J10296" s="11" t="s">
        <v>290</v>
      </c>
      <c r="K10296" s="11" t="str">
        <f>IFERROR(INDEX('EDC Component Dictionary'!$C$5:$C$37,MATCH('Rates Database'!J10296,'EDC Component Dictionary'!$B$5:$B$37,0)), "Energy Supply")</f>
        <v>Energy Supply</v>
      </c>
      <c r="L10296" s="12">
        <v>9.5820000000000002E-2</v>
      </c>
      <c r="M10296" s="12"/>
    </row>
    <row r="10297" spans="1:13" x14ac:dyDescent="0.3">
      <c r="A10297" s="18">
        <v>10295</v>
      </c>
      <c r="B10297" s="18">
        <f t="shared" si="320"/>
        <v>2021</v>
      </c>
      <c r="C10297" s="17">
        <v>44501</v>
      </c>
      <c r="D10297" s="18" t="s">
        <v>130</v>
      </c>
      <c r="E10297" s="18" t="s">
        <v>95</v>
      </c>
      <c r="F10297" s="18" t="str">
        <f t="shared" si="321"/>
        <v>Eversource_WMA-Northfield Muni Agg Rate-44501</v>
      </c>
      <c r="G10297" s="11" t="s">
        <v>131</v>
      </c>
      <c r="H10297" s="11" t="s">
        <v>54</v>
      </c>
      <c r="I10297" s="11" t="s">
        <v>99</v>
      </c>
      <c r="J10297" s="11" t="s">
        <v>291</v>
      </c>
      <c r="K10297" s="11" t="str">
        <f>IFERROR(INDEX('EDC Component Dictionary'!$C$5:$C$37,MATCH('Rates Database'!J10297,'EDC Component Dictionary'!$B$5:$B$37,0)), "Energy Supply")</f>
        <v>Energy Supply</v>
      </c>
      <c r="L10297" s="12">
        <v>9.5469999999999999E-2</v>
      </c>
      <c r="M10297" s="12"/>
    </row>
    <row r="10298" spans="1:13" x14ac:dyDescent="0.3">
      <c r="A10298" s="18">
        <v>10296</v>
      </c>
      <c r="B10298" s="18">
        <f t="shared" si="320"/>
        <v>2021</v>
      </c>
      <c r="C10298" s="17">
        <v>44501</v>
      </c>
      <c r="D10298" s="18" t="s">
        <v>130</v>
      </c>
      <c r="E10298" s="18" t="s">
        <v>95</v>
      </c>
      <c r="F10298" s="18" t="str">
        <f t="shared" si="321"/>
        <v>Eversource_WMA-Becket Muni Agg Rate-44501</v>
      </c>
      <c r="G10298" s="11" t="s">
        <v>131</v>
      </c>
      <c r="H10298" s="11" t="s">
        <v>54</v>
      </c>
      <c r="I10298" s="11" t="s">
        <v>99</v>
      </c>
      <c r="J10298" s="11" t="s">
        <v>298</v>
      </c>
      <c r="K10298" s="11" t="str">
        <f>IFERROR(INDEX('EDC Component Dictionary'!$C$5:$C$37,MATCH('Rates Database'!J10298,'EDC Component Dictionary'!$B$5:$B$37,0)), "Energy Supply")</f>
        <v>Energy Supply</v>
      </c>
      <c r="L10298" s="12">
        <v>9.6140000000000003E-2</v>
      </c>
      <c r="M10298" s="12"/>
    </row>
    <row r="10299" spans="1:13" x14ac:dyDescent="0.3">
      <c r="A10299" s="18">
        <v>10297</v>
      </c>
      <c r="B10299" s="18">
        <f t="shared" si="320"/>
        <v>2021</v>
      </c>
      <c r="C10299" s="17">
        <v>44501</v>
      </c>
      <c r="D10299" s="18" t="s">
        <v>130</v>
      </c>
      <c r="E10299" s="18" t="s">
        <v>95</v>
      </c>
      <c r="F10299" s="18" t="str">
        <f t="shared" si="321"/>
        <v>Eversource_WMA-Dalton Muni Agg Rate-44501</v>
      </c>
      <c r="G10299" s="11" t="s">
        <v>131</v>
      </c>
      <c r="H10299" s="11" t="s">
        <v>54</v>
      </c>
      <c r="I10299" s="11" t="s">
        <v>99</v>
      </c>
      <c r="J10299" s="11" t="s">
        <v>217</v>
      </c>
      <c r="K10299" s="11" t="str">
        <f>IFERROR(INDEX('EDC Component Dictionary'!$C$5:$C$37,MATCH('Rates Database'!J10299,'EDC Component Dictionary'!$B$5:$B$37,0)), "Energy Supply")</f>
        <v>Energy Supply</v>
      </c>
      <c r="L10299" s="12">
        <v>9.6030000000000004E-2</v>
      </c>
      <c r="M10299" s="12"/>
    </row>
    <row r="10300" spans="1:13" x14ac:dyDescent="0.3">
      <c r="A10300" s="18">
        <v>10298</v>
      </c>
      <c r="B10300" s="18">
        <f t="shared" si="320"/>
        <v>2021</v>
      </c>
      <c r="C10300" s="17">
        <v>44501</v>
      </c>
      <c r="D10300" s="18" t="s">
        <v>130</v>
      </c>
      <c r="E10300" s="18" t="s">
        <v>95</v>
      </c>
      <c r="F10300" s="18" t="str">
        <f t="shared" si="321"/>
        <v>Eversource_WMA-Pittsfield Muni Agg Rate-44501</v>
      </c>
      <c r="G10300" s="11" t="s">
        <v>131</v>
      </c>
      <c r="H10300" s="11" t="s">
        <v>54</v>
      </c>
      <c r="I10300" s="11" t="s">
        <v>99</v>
      </c>
      <c r="J10300" s="11" t="s">
        <v>176</v>
      </c>
      <c r="K10300" s="11" t="str">
        <f>IFERROR(INDEX('EDC Component Dictionary'!$C$5:$C$37,MATCH('Rates Database'!J10300,'EDC Component Dictionary'!$B$5:$B$37,0)), "Energy Supply")</f>
        <v>Energy Supply</v>
      </c>
      <c r="L10300" s="12">
        <v>9.604E-2</v>
      </c>
      <c r="M10300" s="12"/>
    </row>
    <row r="10301" spans="1:13" x14ac:dyDescent="0.3">
      <c r="A10301" s="18">
        <v>10299</v>
      </c>
      <c r="B10301" s="18">
        <f t="shared" si="320"/>
        <v>2021</v>
      </c>
      <c r="C10301" s="17">
        <v>44501</v>
      </c>
      <c r="D10301" s="18" t="s">
        <v>130</v>
      </c>
      <c r="E10301" s="18" t="s">
        <v>95</v>
      </c>
      <c r="F10301" s="18" t="str">
        <f t="shared" si="321"/>
        <v>Eversource_WMA-West Springfield Muni Agg Rate-44501</v>
      </c>
      <c r="G10301" s="11" t="s">
        <v>131</v>
      </c>
      <c r="H10301" s="11" t="s">
        <v>54</v>
      </c>
      <c r="I10301" s="11" t="s">
        <v>99</v>
      </c>
      <c r="J10301" s="11" t="s">
        <v>272</v>
      </c>
      <c r="K10301" s="11" t="str">
        <f>IFERROR(INDEX('EDC Component Dictionary'!$C$5:$C$37,MATCH('Rates Database'!J10301,'EDC Component Dictionary'!$B$5:$B$37,0)), "Energy Supply")</f>
        <v>Energy Supply</v>
      </c>
      <c r="L10301" s="12">
        <v>9.672E-2</v>
      </c>
      <c r="M10301" s="12"/>
    </row>
    <row r="10302" spans="1:13" x14ac:dyDescent="0.3">
      <c r="A10302" s="18">
        <v>10300</v>
      </c>
      <c r="B10302" s="18">
        <f t="shared" si="320"/>
        <v>2021</v>
      </c>
      <c r="C10302" s="17">
        <v>44501</v>
      </c>
      <c r="D10302" s="18" t="s">
        <v>130</v>
      </c>
      <c r="E10302" s="18" t="s">
        <v>95</v>
      </c>
      <c r="F10302" s="18" t="str">
        <f t="shared" si="321"/>
        <v>Eversource_WMA-Lanesborough Muni Agg Rate-44501</v>
      </c>
      <c r="G10302" s="11" t="s">
        <v>131</v>
      </c>
      <c r="H10302" s="11" t="s">
        <v>54</v>
      </c>
      <c r="I10302" s="11" t="s">
        <v>99</v>
      </c>
      <c r="J10302" s="11" t="s">
        <v>255</v>
      </c>
      <c r="K10302" s="11" t="str">
        <f>IFERROR(INDEX('EDC Component Dictionary'!$C$5:$C$37,MATCH('Rates Database'!J10302,'EDC Component Dictionary'!$B$5:$B$37,0)), "Energy Supply")</f>
        <v>Energy Supply</v>
      </c>
      <c r="L10302" s="12">
        <v>9.7040000000000001E-2</v>
      </c>
      <c r="M10302" s="12"/>
    </row>
    <row r="10303" spans="1:13" x14ac:dyDescent="0.3">
      <c r="A10303" s="18">
        <v>10301</v>
      </c>
      <c r="B10303" s="18">
        <f t="shared" si="320"/>
        <v>2021</v>
      </c>
      <c r="C10303" s="17">
        <v>44501</v>
      </c>
      <c r="D10303" s="18" t="s">
        <v>130</v>
      </c>
      <c r="E10303" s="18" t="s">
        <v>164</v>
      </c>
      <c r="F10303" s="18" t="str">
        <f t="shared" si="321"/>
        <v>National Grid-Florida Muni Agg Rate-44501</v>
      </c>
      <c r="G10303" s="11" t="s">
        <v>131</v>
      </c>
      <c r="H10303" s="11" t="s">
        <v>54</v>
      </c>
      <c r="I10303" s="11" t="s">
        <v>99</v>
      </c>
      <c r="J10303" s="11" t="s">
        <v>218</v>
      </c>
      <c r="K10303" s="11" t="str">
        <f>IFERROR(INDEX('EDC Component Dictionary'!$C$5:$C$37,MATCH('Rates Database'!J10303,'EDC Component Dictionary'!$B$5:$B$37,0)), "Energy Supply")</f>
        <v>Energy Supply</v>
      </c>
      <c r="L10303" s="12">
        <v>9.7680000000000003E-2</v>
      </c>
      <c r="M10303" s="12"/>
    </row>
    <row r="10304" spans="1:13" x14ac:dyDescent="0.3">
      <c r="A10304" s="18">
        <v>10302</v>
      </c>
      <c r="B10304" s="18">
        <f t="shared" si="320"/>
        <v>2021</v>
      </c>
      <c r="C10304" s="17">
        <v>44501</v>
      </c>
      <c r="D10304" s="18" t="s">
        <v>130</v>
      </c>
      <c r="E10304" s="18" t="s">
        <v>163</v>
      </c>
      <c r="F10304" s="18" t="str">
        <f t="shared" si="321"/>
        <v>Eversource_EMA-Plymouth Muni Agg Rate-44501</v>
      </c>
      <c r="G10304" s="11" t="s">
        <v>131</v>
      </c>
      <c r="H10304" s="11" t="s">
        <v>54</v>
      </c>
      <c r="I10304" s="11" t="s">
        <v>99</v>
      </c>
      <c r="J10304" s="11" t="s">
        <v>180</v>
      </c>
      <c r="K10304" s="11" t="str">
        <f>IFERROR(INDEX('EDC Component Dictionary'!$C$5:$C$37,MATCH('Rates Database'!J10304,'EDC Component Dictionary'!$B$5:$B$37,0)), "Energy Supply")</f>
        <v>Energy Supply</v>
      </c>
      <c r="L10304" s="12">
        <v>9.8070000000000004E-2</v>
      </c>
      <c r="M10304" s="12"/>
    </row>
    <row r="10305" spans="1:13" x14ac:dyDescent="0.3">
      <c r="A10305" s="18">
        <v>10303</v>
      </c>
      <c r="B10305" s="18">
        <f t="shared" si="320"/>
        <v>2021</v>
      </c>
      <c r="C10305" s="17">
        <v>44501</v>
      </c>
      <c r="D10305" s="18" t="s">
        <v>130</v>
      </c>
      <c r="E10305" s="18" t="s">
        <v>95</v>
      </c>
      <c r="F10305" s="18" t="str">
        <f t="shared" si="321"/>
        <v>Eversource_WMA-Greenfield Muni Agg Rate-44501</v>
      </c>
      <c r="G10305" s="11" t="s">
        <v>131</v>
      </c>
      <c r="H10305" s="11" t="s">
        <v>54</v>
      </c>
      <c r="I10305" s="11" t="s">
        <v>99</v>
      </c>
      <c r="J10305" s="11" t="s">
        <v>214</v>
      </c>
      <c r="K10305" s="11" t="str">
        <f>IFERROR(INDEX('EDC Component Dictionary'!$C$5:$C$37,MATCH('Rates Database'!J10305,'EDC Component Dictionary'!$B$5:$B$37,0)), "Energy Supply")</f>
        <v>Energy Supply</v>
      </c>
      <c r="L10305" s="12">
        <v>9.8780000000000007E-2</v>
      </c>
      <c r="M10305" s="12"/>
    </row>
    <row r="10306" spans="1:13" x14ac:dyDescent="0.3">
      <c r="A10306" s="18">
        <v>10304</v>
      </c>
      <c r="B10306" s="18">
        <f t="shared" si="320"/>
        <v>2021</v>
      </c>
      <c r="C10306" s="17">
        <v>44501</v>
      </c>
      <c r="D10306" s="18" t="s">
        <v>130</v>
      </c>
      <c r="E10306" s="18" t="s">
        <v>95</v>
      </c>
      <c r="F10306" s="18" t="str">
        <f t="shared" si="321"/>
        <v>Eversource_WMA-Hatfield Muni Agg Rate-44501</v>
      </c>
      <c r="G10306" s="11" t="s">
        <v>131</v>
      </c>
      <c r="H10306" s="11" t="s">
        <v>54</v>
      </c>
      <c r="I10306" s="11" t="s">
        <v>99</v>
      </c>
      <c r="J10306" s="11" t="s">
        <v>280</v>
      </c>
      <c r="K10306" s="11" t="str">
        <f>IFERROR(INDEX('EDC Component Dictionary'!$C$5:$C$37,MATCH('Rates Database'!J10306,'EDC Component Dictionary'!$B$5:$B$37,0)), "Energy Supply")</f>
        <v>Energy Supply</v>
      </c>
      <c r="L10306" s="12">
        <v>9.8970000000000002E-2</v>
      </c>
      <c r="M10306" s="12"/>
    </row>
    <row r="10307" spans="1:13" x14ac:dyDescent="0.3">
      <c r="A10307" s="18">
        <v>10305</v>
      </c>
      <c r="B10307" s="18">
        <f t="shared" ref="B10307:B10370" si="322">YEAR(C10307)</f>
        <v>2021</v>
      </c>
      <c r="C10307" s="17">
        <v>44501</v>
      </c>
      <c r="D10307" s="18" t="s">
        <v>130</v>
      </c>
      <c r="E10307" s="18" t="s">
        <v>163</v>
      </c>
      <c r="F10307" s="18" t="str">
        <f t="shared" si="321"/>
        <v>Eversource_EMA-Walpole Muni Agg Rate-44501</v>
      </c>
      <c r="G10307" s="11" t="s">
        <v>131</v>
      </c>
      <c r="H10307" s="11" t="s">
        <v>54</v>
      </c>
      <c r="I10307" s="11" t="s">
        <v>99</v>
      </c>
      <c r="J10307" s="11" t="s">
        <v>174</v>
      </c>
      <c r="K10307" s="11" t="str">
        <f>IFERROR(INDEX('EDC Component Dictionary'!$C$5:$C$37,MATCH('Rates Database'!J10307,'EDC Component Dictionary'!$B$5:$B$37,0)), "Energy Supply")</f>
        <v>Energy Supply</v>
      </c>
      <c r="L10307" s="12">
        <v>9.9510000000000001E-2</v>
      </c>
      <c r="M10307" s="12"/>
    </row>
    <row r="10308" spans="1:13" x14ac:dyDescent="0.3">
      <c r="A10308" s="18">
        <v>10306</v>
      </c>
      <c r="B10308" s="18">
        <f t="shared" si="322"/>
        <v>2021</v>
      </c>
      <c r="C10308" s="17">
        <v>44501</v>
      </c>
      <c r="D10308" s="18" t="s">
        <v>130</v>
      </c>
      <c r="E10308" s="18" t="s">
        <v>164</v>
      </c>
      <c r="F10308" s="18" t="str">
        <f t="shared" ref="F10308:F10371" si="323">_xlfn.CONCAT(E10308,"-",J10308,"-",C10308)</f>
        <v>National Grid-Adams Muni Agg Rate-44501</v>
      </c>
      <c r="G10308" s="11" t="s">
        <v>131</v>
      </c>
      <c r="H10308" s="11" t="s">
        <v>54</v>
      </c>
      <c r="I10308" s="11" t="s">
        <v>99</v>
      </c>
      <c r="J10308" s="11" t="s">
        <v>183</v>
      </c>
      <c r="K10308" s="11" t="str">
        <f>IFERROR(INDEX('EDC Component Dictionary'!$C$5:$C$37,MATCH('Rates Database'!J10308,'EDC Component Dictionary'!$B$5:$B$37,0)), "Energy Supply")</f>
        <v>Energy Supply</v>
      </c>
      <c r="L10308" s="12">
        <v>9.9500000000000005E-2</v>
      </c>
      <c r="M10308" s="12"/>
    </row>
    <row r="10309" spans="1:13" x14ac:dyDescent="0.3">
      <c r="A10309" s="18">
        <v>10307</v>
      </c>
      <c r="B10309" s="18">
        <f t="shared" si="322"/>
        <v>2021</v>
      </c>
      <c r="C10309" s="17">
        <v>44501</v>
      </c>
      <c r="D10309" s="18" t="s">
        <v>130</v>
      </c>
      <c r="E10309" s="18" t="s">
        <v>95</v>
      </c>
      <c r="F10309" s="18" t="str">
        <f t="shared" si="323"/>
        <v>Eversource_WMA-Cheshire Muni Agg Rate-44501</v>
      </c>
      <c r="G10309" s="11" t="s">
        <v>131</v>
      </c>
      <c r="H10309" s="11" t="s">
        <v>54</v>
      </c>
      <c r="I10309" s="11" t="s">
        <v>99</v>
      </c>
      <c r="J10309" s="11" t="s">
        <v>184</v>
      </c>
      <c r="K10309" s="11" t="str">
        <f>IFERROR(INDEX('EDC Component Dictionary'!$C$5:$C$37,MATCH('Rates Database'!J10309,'EDC Component Dictionary'!$B$5:$B$37,0)), "Energy Supply")</f>
        <v>Energy Supply</v>
      </c>
      <c r="L10309" s="12">
        <v>9.9500000000000005E-2</v>
      </c>
      <c r="M10309" s="12"/>
    </row>
    <row r="10310" spans="1:13" x14ac:dyDescent="0.3">
      <c r="A10310" s="18">
        <v>10308</v>
      </c>
      <c r="B10310" s="18">
        <f t="shared" si="322"/>
        <v>2021</v>
      </c>
      <c r="C10310" s="17">
        <v>44501</v>
      </c>
      <c r="D10310" s="18" t="s">
        <v>130</v>
      </c>
      <c r="E10310" s="18" t="s">
        <v>164</v>
      </c>
      <c r="F10310" s="18" t="str">
        <f t="shared" si="323"/>
        <v>National Grid-Clarksburg Muni Agg Rate-44501</v>
      </c>
      <c r="G10310" s="11" t="s">
        <v>131</v>
      </c>
      <c r="H10310" s="11" t="s">
        <v>54</v>
      </c>
      <c r="I10310" s="11" t="s">
        <v>99</v>
      </c>
      <c r="J10310" s="11" t="s">
        <v>216</v>
      </c>
      <c r="K10310" s="11" t="str">
        <f>IFERROR(INDEX('EDC Component Dictionary'!$C$5:$C$37,MATCH('Rates Database'!J10310,'EDC Component Dictionary'!$B$5:$B$37,0)), "Energy Supply")</f>
        <v>Energy Supply</v>
      </c>
      <c r="L10310" s="12">
        <v>9.9500000000000005E-2</v>
      </c>
      <c r="M10310" s="12"/>
    </row>
    <row r="10311" spans="1:13" x14ac:dyDescent="0.3">
      <c r="A10311" s="18">
        <v>10309</v>
      </c>
      <c r="B10311" s="18">
        <f t="shared" si="322"/>
        <v>2021</v>
      </c>
      <c r="C10311" s="17">
        <v>44501</v>
      </c>
      <c r="D10311" s="18" t="s">
        <v>130</v>
      </c>
      <c r="E10311" s="18" t="s">
        <v>95</v>
      </c>
      <c r="F10311" s="18" t="str">
        <f t="shared" si="323"/>
        <v>Eversource_WMA-Lenox Muni Agg Rate-44501</v>
      </c>
      <c r="G10311" s="11" t="s">
        <v>131</v>
      </c>
      <c r="H10311" s="11" t="s">
        <v>54</v>
      </c>
      <c r="I10311" s="11" t="s">
        <v>99</v>
      </c>
      <c r="J10311" s="11" t="s">
        <v>219</v>
      </c>
      <c r="K10311" s="11" t="str">
        <f>IFERROR(INDEX('EDC Component Dictionary'!$C$5:$C$37,MATCH('Rates Database'!J10311,'EDC Component Dictionary'!$B$5:$B$37,0)), "Energy Supply")</f>
        <v>Energy Supply</v>
      </c>
      <c r="L10311" s="12">
        <v>9.9500000000000005E-2</v>
      </c>
      <c r="M10311" s="12"/>
    </row>
    <row r="10312" spans="1:13" x14ac:dyDescent="0.3">
      <c r="A10312" s="18">
        <v>10310</v>
      </c>
      <c r="B10312" s="18">
        <f t="shared" si="322"/>
        <v>2021</v>
      </c>
      <c r="C10312" s="17">
        <v>44501</v>
      </c>
      <c r="D10312" s="18" t="s">
        <v>130</v>
      </c>
      <c r="E10312" s="18" t="s">
        <v>164</v>
      </c>
      <c r="F10312" s="18" t="str">
        <f t="shared" si="323"/>
        <v>National Grid-Monterey Muni Agg Rate-44501</v>
      </c>
      <c r="G10312" s="11" t="s">
        <v>131</v>
      </c>
      <c r="H10312" s="11" t="s">
        <v>54</v>
      </c>
      <c r="I10312" s="11" t="s">
        <v>99</v>
      </c>
      <c r="J10312" s="11" t="s">
        <v>220</v>
      </c>
      <c r="K10312" s="11" t="str">
        <f>IFERROR(INDEX('EDC Component Dictionary'!$C$5:$C$37,MATCH('Rates Database'!J10312,'EDC Component Dictionary'!$B$5:$B$37,0)), "Energy Supply")</f>
        <v>Energy Supply</v>
      </c>
      <c r="L10312" s="12">
        <v>9.9500000000000005E-2</v>
      </c>
      <c r="M10312" s="12"/>
    </row>
    <row r="10313" spans="1:13" x14ac:dyDescent="0.3">
      <c r="A10313" s="18">
        <v>10311</v>
      </c>
      <c r="B10313" s="18">
        <f t="shared" si="322"/>
        <v>2021</v>
      </c>
      <c r="C10313" s="17">
        <v>44501</v>
      </c>
      <c r="D10313" s="18" t="s">
        <v>130</v>
      </c>
      <c r="E10313" s="18" t="s">
        <v>164</v>
      </c>
      <c r="F10313" s="18" t="str">
        <f t="shared" si="323"/>
        <v>National Grid-New Marlborough Muni Agg Rate-44501</v>
      </c>
      <c r="G10313" s="11" t="s">
        <v>131</v>
      </c>
      <c r="H10313" s="11" t="s">
        <v>54</v>
      </c>
      <c r="I10313" s="11" t="s">
        <v>99</v>
      </c>
      <c r="J10313" s="11" t="s">
        <v>221</v>
      </c>
      <c r="K10313" s="11" t="str">
        <f>IFERROR(INDEX('EDC Component Dictionary'!$C$5:$C$37,MATCH('Rates Database'!J10313,'EDC Component Dictionary'!$B$5:$B$37,0)), "Energy Supply")</f>
        <v>Energy Supply</v>
      </c>
      <c r="L10313" s="12">
        <v>9.9500000000000005E-2</v>
      </c>
      <c r="M10313" s="12"/>
    </row>
    <row r="10314" spans="1:13" x14ac:dyDescent="0.3">
      <c r="A10314" s="18">
        <v>10312</v>
      </c>
      <c r="B10314" s="18">
        <f t="shared" si="322"/>
        <v>2021</v>
      </c>
      <c r="C10314" s="17">
        <v>44501</v>
      </c>
      <c r="D10314" s="18" t="s">
        <v>130</v>
      </c>
      <c r="E10314" s="18" t="s">
        <v>164</v>
      </c>
      <c r="F10314" s="18" t="str">
        <f t="shared" si="323"/>
        <v>National Grid-North Adams Muni Agg Rate-44501</v>
      </c>
      <c r="G10314" s="11" t="s">
        <v>131</v>
      </c>
      <c r="H10314" s="11" t="s">
        <v>54</v>
      </c>
      <c r="I10314" s="11" t="s">
        <v>99</v>
      </c>
      <c r="J10314" s="11" t="s">
        <v>222</v>
      </c>
      <c r="K10314" s="11" t="str">
        <f>IFERROR(INDEX('EDC Component Dictionary'!$C$5:$C$37,MATCH('Rates Database'!J10314,'EDC Component Dictionary'!$B$5:$B$37,0)), "Energy Supply")</f>
        <v>Energy Supply</v>
      </c>
      <c r="L10314" s="12">
        <v>9.9500000000000005E-2</v>
      </c>
      <c r="M10314" s="12"/>
    </row>
    <row r="10315" spans="1:13" x14ac:dyDescent="0.3">
      <c r="A10315" s="18">
        <v>10313</v>
      </c>
      <c r="B10315" s="18">
        <f t="shared" si="322"/>
        <v>2021</v>
      </c>
      <c r="C10315" s="17">
        <v>44501</v>
      </c>
      <c r="D10315" s="18" t="s">
        <v>130</v>
      </c>
      <c r="E10315" s="18" t="s">
        <v>164</v>
      </c>
      <c r="F10315" s="18" t="str">
        <f t="shared" si="323"/>
        <v>National Grid-Sheffield Muni Agg Rate-44501</v>
      </c>
      <c r="G10315" s="11" t="s">
        <v>131</v>
      </c>
      <c r="H10315" s="11" t="s">
        <v>54</v>
      </c>
      <c r="I10315" s="11" t="s">
        <v>99</v>
      </c>
      <c r="J10315" s="11" t="s">
        <v>223</v>
      </c>
      <c r="K10315" s="11" t="str">
        <f>IFERROR(INDEX('EDC Component Dictionary'!$C$5:$C$37,MATCH('Rates Database'!J10315,'EDC Component Dictionary'!$B$5:$B$37,0)), "Energy Supply")</f>
        <v>Energy Supply</v>
      </c>
      <c r="L10315" s="12">
        <v>9.9500000000000005E-2</v>
      </c>
      <c r="M10315" s="12"/>
    </row>
    <row r="10316" spans="1:13" x14ac:dyDescent="0.3">
      <c r="A10316" s="18">
        <v>10314</v>
      </c>
      <c r="B10316" s="18">
        <f t="shared" si="322"/>
        <v>2021</v>
      </c>
      <c r="C10316" s="17">
        <v>44501</v>
      </c>
      <c r="D10316" s="18" t="s">
        <v>130</v>
      </c>
      <c r="E10316" s="18" t="s">
        <v>164</v>
      </c>
      <c r="F10316" s="18" t="str">
        <f t="shared" si="323"/>
        <v>National Grid-West Stockbridge Muni Agg Rate-44501</v>
      </c>
      <c r="G10316" s="11" t="s">
        <v>131</v>
      </c>
      <c r="H10316" s="11" t="s">
        <v>54</v>
      </c>
      <c r="I10316" s="11" t="s">
        <v>99</v>
      </c>
      <c r="J10316" s="11" t="s">
        <v>224</v>
      </c>
      <c r="K10316" s="11" t="str">
        <f>IFERROR(INDEX('EDC Component Dictionary'!$C$5:$C$37,MATCH('Rates Database'!J10316,'EDC Component Dictionary'!$B$5:$B$37,0)), "Energy Supply")</f>
        <v>Energy Supply</v>
      </c>
      <c r="L10316" s="12">
        <v>9.9500000000000005E-2</v>
      </c>
      <c r="M10316" s="12"/>
    </row>
    <row r="10317" spans="1:13" x14ac:dyDescent="0.3">
      <c r="A10317" s="18">
        <v>10315</v>
      </c>
      <c r="B10317" s="18">
        <f t="shared" si="322"/>
        <v>2021</v>
      </c>
      <c r="C10317" s="17">
        <v>44501</v>
      </c>
      <c r="D10317" s="18" t="s">
        <v>130</v>
      </c>
      <c r="E10317" s="18" t="s">
        <v>164</v>
      </c>
      <c r="F10317" s="18" t="str">
        <f t="shared" si="323"/>
        <v>National Grid-Lancaster Muni Agg Rate-44501</v>
      </c>
      <c r="G10317" s="11" t="s">
        <v>131</v>
      </c>
      <c r="H10317" s="11" t="s">
        <v>54</v>
      </c>
      <c r="I10317" s="11" t="s">
        <v>99</v>
      </c>
      <c r="J10317" s="11" t="s">
        <v>260</v>
      </c>
      <c r="K10317" s="11" t="str">
        <f>IFERROR(INDEX('EDC Component Dictionary'!$C$5:$C$37,MATCH('Rates Database'!J10317,'EDC Component Dictionary'!$B$5:$B$37,0)), "Energy Supply")</f>
        <v>Energy Supply</v>
      </c>
      <c r="L10317" s="12">
        <v>9.9779999999999994E-2</v>
      </c>
      <c r="M10317" s="12"/>
    </row>
    <row r="10318" spans="1:13" x14ac:dyDescent="0.3">
      <c r="A10318" s="18">
        <v>10316</v>
      </c>
      <c r="B10318" s="18">
        <f t="shared" si="322"/>
        <v>2021</v>
      </c>
      <c r="C10318" s="17">
        <v>44501</v>
      </c>
      <c r="D10318" s="18" t="s">
        <v>130</v>
      </c>
      <c r="E10318" s="18" t="s">
        <v>164</v>
      </c>
      <c r="F10318" s="18" t="str">
        <f t="shared" si="323"/>
        <v>National Grid-Chelmsford Muni Agg Rate-44501</v>
      </c>
      <c r="G10318" s="11" t="s">
        <v>131</v>
      </c>
      <c r="H10318" s="11" t="s">
        <v>54</v>
      </c>
      <c r="I10318" s="11" t="s">
        <v>99</v>
      </c>
      <c r="J10318" s="11" t="s">
        <v>173</v>
      </c>
      <c r="K10318" s="11" t="str">
        <f>IFERROR(INDEX('EDC Component Dictionary'!$C$5:$C$37,MATCH('Rates Database'!J10318,'EDC Component Dictionary'!$B$5:$B$37,0)), "Energy Supply")</f>
        <v>Energy Supply</v>
      </c>
      <c r="L10318" s="12">
        <v>0.10075000000000001</v>
      </c>
      <c r="M10318" s="12"/>
    </row>
    <row r="10319" spans="1:13" x14ac:dyDescent="0.3">
      <c r="A10319" s="18">
        <v>10317</v>
      </c>
      <c r="B10319" s="18">
        <f t="shared" si="322"/>
        <v>2021</v>
      </c>
      <c r="C10319" s="17">
        <v>44501</v>
      </c>
      <c r="D10319" s="18" t="s">
        <v>130</v>
      </c>
      <c r="E10319" s="18" t="s">
        <v>95</v>
      </c>
      <c r="F10319" s="18" t="str">
        <f t="shared" si="323"/>
        <v>Eversource_WMA-Leverett Muni Agg Rate-44501</v>
      </c>
      <c r="G10319" s="11" t="s">
        <v>131</v>
      </c>
      <c r="H10319" s="11" t="s">
        <v>54</v>
      </c>
      <c r="I10319" s="11" t="s">
        <v>99</v>
      </c>
      <c r="J10319" s="11" t="s">
        <v>265</v>
      </c>
      <c r="K10319" s="11" t="str">
        <f>IFERROR(INDEX('EDC Component Dictionary'!$C$5:$C$37,MATCH('Rates Database'!J10319,'EDC Component Dictionary'!$B$5:$B$37,0)), "Energy Supply")</f>
        <v>Energy Supply</v>
      </c>
      <c r="L10319" s="12">
        <v>0.10159</v>
      </c>
      <c r="M10319" s="12"/>
    </row>
    <row r="10320" spans="1:13" x14ac:dyDescent="0.3">
      <c r="A10320" s="18">
        <v>10318</v>
      </c>
      <c r="B10320" s="18">
        <f t="shared" si="322"/>
        <v>2021</v>
      </c>
      <c r="C10320" s="17">
        <v>44501</v>
      </c>
      <c r="D10320" s="18" t="s">
        <v>130</v>
      </c>
      <c r="E10320" s="18" t="s">
        <v>95</v>
      </c>
      <c r="F10320" s="18" t="str">
        <f t="shared" si="323"/>
        <v>Eversource_WMA-Hadley Muni Agg Rate-44501</v>
      </c>
      <c r="G10320" s="11" t="s">
        <v>131</v>
      </c>
      <c r="H10320" s="11" t="s">
        <v>54</v>
      </c>
      <c r="I10320" s="11" t="s">
        <v>99</v>
      </c>
      <c r="J10320" s="11" t="s">
        <v>277</v>
      </c>
      <c r="K10320" s="11" t="str">
        <f>IFERROR(INDEX('EDC Component Dictionary'!$C$5:$C$37,MATCH('Rates Database'!J10320,'EDC Component Dictionary'!$B$5:$B$37,0)), "Energy Supply")</f>
        <v>Energy Supply</v>
      </c>
      <c r="L10320" s="12">
        <v>0.10082000000000001</v>
      </c>
      <c r="M10320" s="12"/>
    </row>
    <row r="10321" spans="1:13" x14ac:dyDescent="0.3">
      <c r="A10321" s="18">
        <v>10319</v>
      </c>
      <c r="B10321" s="18">
        <f t="shared" si="322"/>
        <v>2021</v>
      </c>
      <c r="C10321" s="17">
        <v>44501</v>
      </c>
      <c r="D10321" s="18" t="s">
        <v>130</v>
      </c>
      <c r="E10321" s="18" t="s">
        <v>95</v>
      </c>
      <c r="F10321" s="18" t="str">
        <f t="shared" si="323"/>
        <v>Eversource_WMA-Sandisfield Muni Agg Rate-44501</v>
      </c>
      <c r="G10321" s="11" t="s">
        <v>131</v>
      </c>
      <c r="H10321" s="11" t="s">
        <v>54</v>
      </c>
      <c r="I10321" s="11" t="s">
        <v>99</v>
      </c>
      <c r="J10321" s="11" t="s">
        <v>253</v>
      </c>
      <c r="K10321" s="11" t="str">
        <f>IFERROR(INDEX('EDC Component Dictionary'!$C$5:$C$37,MATCH('Rates Database'!J10321,'EDC Component Dictionary'!$B$5:$B$37,0)), "Energy Supply")</f>
        <v>Energy Supply</v>
      </c>
      <c r="L10321" s="12">
        <v>0.10119</v>
      </c>
      <c r="M10321" s="12"/>
    </row>
    <row r="10322" spans="1:13" x14ac:dyDescent="0.3">
      <c r="A10322" s="18">
        <v>10320</v>
      </c>
      <c r="B10322" s="18">
        <f t="shared" si="322"/>
        <v>2021</v>
      </c>
      <c r="C10322" s="17">
        <v>44501</v>
      </c>
      <c r="D10322" s="18" t="s">
        <v>130</v>
      </c>
      <c r="E10322" s="18" t="s">
        <v>164</v>
      </c>
      <c r="F10322" s="18" t="str">
        <f t="shared" si="323"/>
        <v>National Grid-Great Barrington Muni Agg Rate-44501</v>
      </c>
      <c r="G10322" s="11" t="s">
        <v>131</v>
      </c>
      <c r="H10322" s="11" t="s">
        <v>54</v>
      </c>
      <c r="I10322" s="11" t="s">
        <v>99</v>
      </c>
      <c r="J10322" s="11" t="s">
        <v>245</v>
      </c>
      <c r="K10322" s="11" t="str">
        <f>IFERROR(INDEX('EDC Component Dictionary'!$C$5:$C$37,MATCH('Rates Database'!J10322,'EDC Component Dictionary'!$B$5:$B$37,0)), "Energy Supply")</f>
        <v>Energy Supply</v>
      </c>
      <c r="L10322" s="12">
        <v>0.10126</v>
      </c>
      <c r="M10322" s="12"/>
    </row>
    <row r="10323" spans="1:13" x14ac:dyDescent="0.3">
      <c r="A10323" s="18">
        <v>10321</v>
      </c>
      <c r="B10323" s="18">
        <f t="shared" si="322"/>
        <v>2021</v>
      </c>
      <c r="C10323" s="17">
        <v>44501</v>
      </c>
      <c r="D10323" s="18" t="s">
        <v>130</v>
      </c>
      <c r="E10323" s="18" t="s">
        <v>163</v>
      </c>
      <c r="F10323" s="18" t="str">
        <f t="shared" si="323"/>
        <v>Eversource_EMA-Plympton Muni Agg Rate-44501</v>
      </c>
      <c r="G10323" s="11" t="s">
        <v>131</v>
      </c>
      <c r="H10323" s="11" t="s">
        <v>54</v>
      </c>
      <c r="I10323" s="11" t="s">
        <v>99</v>
      </c>
      <c r="J10323" s="11" t="s">
        <v>240</v>
      </c>
      <c r="K10323" s="11" t="str">
        <f>IFERROR(INDEX('EDC Component Dictionary'!$C$5:$C$37,MATCH('Rates Database'!J10323,'EDC Component Dictionary'!$B$5:$B$37,0)), "Energy Supply")</f>
        <v>Energy Supply</v>
      </c>
      <c r="L10323" s="12">
        <v>0.10138999999999999</v>
      </c>
      <c r="M10323" s="12"/>
    </row>
    <row r="10324" spans="1:13" x14ac:dyDescent="0.3">
      <c r="A10324" s="18">
        <v>10322</v>
      </c>
      <c r="B10324" s="18">
        <f t="shared" si="322"/>
        <v>2021</v>
      </c>
      <c r="C10324" s="17">
        <v>44501</v>
      </c>
      <c r="D10324" s="18" t="s">
        <v>130</v>
      </c>
      <c r="E10324" s="18" t="s">
        <v>163</v>
      </c>
      <c r="F10324" s="18" t="str">
        <f t="shared" si="323"/>
        <v>Eversource_EMA-Cambridge Muni Agg Rate-44501</v>
      </c>
      <c r="G10324" s="11" t="s">
        <v>131</v>
      </c>
      <c r="H10324" s="11" t="s">
        <v>54</v>
      </c>
      <c r="I10324" s="11" t="s">
        <v>99</v>
      </c>
      <c r="J10324" s="11" t="s">
        <v>210</v>
      </c>
      <c r="K10324" s="11" t="str">
        <f>IFERROR(INDEX('EDC Component Dictionary'!$C$5:$C$37,MATCH('Rates Database'!J10324,'EDC Component Dictionary'!$B$5:$B$37,0)), "Energy Supply")</f>
        <v>Energy Supply</v>
      </c>
      <c r="L10324" s="12">
        <v>0.10358000000000001</v>
      </c>
      <c r="M10324" s="12"/>
    </row>
    <row r="10325" spans="1:13" x14ac:dyDescent="0.3">
      <c r="A10325" s="18">
        <v>10323</v>
      </c>
      <c r="B10325" s="18">
        <f t="shared" si="322"/>
        <v>2021</v>
      </c>
      <c r="C10325" s="17">
        <v>44501</v>
      </c>
      <c r="D10325" s="18" t="s">
        <v>130</v>
      </c>
      <c r="E10325" s="18" t="s">
        <v>164</v>
      </c>
      <c r="F10325" s="18" t="str">
        <f t="shared" si="323"/>
        <v>National Grid-Williamsburg Muni Agg Rate-44501</v>
      </c>
      <c r="G10325" s="11" t="s">
        <v>131</v>
      </c>
      <c r="H10325" s="11" t="s">
        <v>54</v>
      </c>
      <c r="I10325" s="11" t="s">
        <v>99</v>
      </c>
      <c r="J10325" s="11" t="s">
        <v>249</v>
      </c>
      <c r="K10325" s="11" t="str">
        <f>IFERROR(INDEX('EDC Component Dictionary'!$C$5:$C$37,MATCH('Rates Database'!J10325,'EDC Component Dictionary'!$B$5:$B$37,0)), "Energy Supply")</f>
        <v>Energy Supply</v>
      </c>
      <c r="L10325" s="12">
        <v>0.10249</v>
      </c>
      <c r="M10325" s="12"/>
    </row>
    <row r="10326" spans="1:13" x14ac:dyDescent="0.3">
      <c r="A10326" s="18">
        <v>10324</v>
      </c>
      <c r="B10326" s="18">
        <f t="shared" si="322"/>
        <v>2021</v>
      </c>
      <c r="C10326" s="17">
        <v>44501</v>
      </c>
      <c r="D10326" s="18" t="s">
        <v>130</v>
      </c>
      <c r="E10326" s="18" t="s">
        <v>164</v>
      </c>
      <c r="F10326" s="18" t="str">
        <f t="shared" si="323"/>
        <v>National Grid-Easton Muni Agg Rate-44501</v>
      </c>
      <c r="G10326" s="11" t="s">
        <v>131</v>
      </c>
      <c r="H10326" s="11" t="s">
        <v>54</v>
      </c>
      <c r="I10326" s="11" t="s">
        <v>99</v>
      </c>
      <c r="J10326" s="11" t="s">
        <v>294</v>
      </c>
      <c r="K10326" s="11" t="str">
        <f>IFERROR(INDEX('EDC Component Dictionary'!$C$5:$C$37,MATCH('Rates Database'!J10326,'EDC Component Dictionary'!$B$5:$B$37,0)), "Energy Supply")</f>
        <v>Energy Supply</v>
      </c>
      <c r="L10326" s="12">
        <v>0.10287</v>
      </c>
      <c r="M10326" s="12"/>
    </row>
    <row r="10327" spans="1:13" x14ac:dyDescent="0.3">
      <c r="A10327" s="18">
        <v>10325</v>
      </c>
      <c r="B10327" s="18">
        <f t="shared" si="322"/>
        <v>2021</v>
      </c>
      <c r="C10327" s="17">
        <v>44501</v>
      </c>
      <c r="D10327" s="18" t="s">
        <v>130</v>
      </c>
      <c r="E10327" s="18" t="s">
        <v>95</v>
      </c>
      <c r="F10327" s="18" t="str">
        <f t="shared" si="323"/>
        <v>Eversource_WMA-Conway Muni Agg Rate-44501</v>
      </c>
      <c r="G10327" s="11" t="s">
        <v>131</v>
      </c>
      <c r="H10327" s="11" t="s">
        <v>54</v>
      </c>
      <c r="I10327" s="11" t="s">
        <v>99</v>
      </c>
      <c r="J10327" s="11" t="s">
        <v>288</v>
      </c>
      <c r="K10327" s="11" t="str">
        <f>IFERROR(INDEX('EDC Component Dictionary'!$C$5:$C$37,MATCH('Rates Database'!J10327,'EDC Component Dictionary'!$B$5:$B$37,0)), "Energy Supply")</f>
        <v>Energy Supply</v>
      </c>
      <c r="L10327" s="12">
        <v>0.1028</v>
      </c>
      <c r="M10327" s="12"/>
    </row>
    <row r="10328" spans="1:13" x14ac:dyDescent="0.3">
      <c r="A10328" s="18">
        <v>10326</v>
      </c>
      <c r="B10328" s="18">
        <f t="shared" si="322"/>
        <v>2021</v>
      </c>
      <c r="C10328" s="17">
        <v>44501</v>
      </c>
      <c r="D10328" s="18" t="s">
        <v>130</v>
      </c>
      <c r="E10328" s="18" t="s">
        <v>95</v>
      </c>
      <c r="F10328" s="18" t="str">
        <f t="shared" si="323"/>
        <v>Eversource_WMA-Gill Muni Agg Rate-44501</v>
      </c>
      <c r="G10328" s="11" t="s">
        <v>131</v>
      </c>
      <c r="H10328" s="11" t="s">
        <v>54</v>
      </c>
      <c r="I10328" s="11" t="s">
        <v>99</v>
      </c>
      <c r="J10328" s="11" t="s">
        <v>293</v>
      </c>
      <c r="K10328" s="11" t="str">
        <f>IFERROR(INDEX('EDC Component Dictionary'!$C$5:$C$37,MATCH('Rates Database'!J10328,'EDC Component Dictionary'!$B$5:$B$37,0)), "Energy Supply")</f>
        <v>Energy Supply</v>
      </c>
      <c r="L10328" s="12">
        <v>0.10284</v>
      </c>
      <c r="M10328" s="12"/>
    </row>
    <row r="10329" spans="1:13" x14ac:dyDescent="0.3">
      <c r="A10329" s="18">
        <v>10327</v>
      </c>
      <c r="B10329" s="18">
        <f t="shared" si="322"/>
        <v>2021</v>
      </c>
      <c r="C10329" s="17">
        <v>44501</v>
      </c>
      <c r="D10329" s="18" t="s">
        <v>130</v>
      </c>
      <c r="E10329" s="18" t="s">
        <v>95</v>
      </c>
      <c r="F10329" s="18" t="str">
        <f t="shared" si="323"/>
        <v>Eversource_WMA-Sunderland Muni Agg Rate-44501</v>
      </c>
      <c r="G10329" s="11" t="s">
        <v>131</v>
      </c>
      <c r="H10329" s="11" t="s">
        <v>54</v>
      </c>
      <c r="I10329" s="11" t="s">
        <v>99</v>
      </c>
      <c r="J10329" s="11" t="s">
        <v>292</v>
      </c>
      <c r="K10329" s="11" t="str">
        <f>IFERROR(INDEX('EDC Component Dictionary'!$C$5:$C$37,MATCH('Rates Database'!J10329,'EDC Component Dictionary'!$B$5:$B$37,0)), "Energy Supply")</f>
        <v>Energy Supply</v>
      </c>
      <c r="L10329" s="12">
        <v>0.10287</v>
      </c>
      <c r="M10329" s="12"/>
    </row>
    <row r="10330" spans="1:13" x14ac:dyDescent="0.3">
      <c r="A10330" s="18">
        <v>10328</v>
      </c>
      <c r="B10330" s="18">
        <f t="shared" si="322"/>
        <v>2021</v>
      </c>
      <c r="C10330" s="17">
        <v>44501</v>
      </c>
      <c r="D10330" s="18" t="s">
        <v>130</v>
      </c>
      <c r="E10330" s="18" t="s">
        <v>164</v>
      </c>
      <c r="F10330" s="18" t="str">
        <f t="shared" si="323"/>
        <v>National Grid-Winchendon Muni Agg Rate-44501</v>
      </c>
      <c r="G10330" s="11" t="s">
        <v>131</v>
      </c>
      <c r="H10330" s="11" t="s">
        <v>54</v>
      </c>
      <c r="I10330" s="11" t="s">
        <v>99</v>
      </c>
      <c r="J10330" s="11" t="s">
        <v>181</v>
      </c>
      <c r="K10330" s="11" t="str">
        <f>IFERROR(INDEX('EDC Component Dictionary'!$C$5:$C$37,MATCH('Rates Database'!J10330,'EDC Component Dictionary'!$B$5:$B$37,0)), "Energy Supply")</f>
        <v>Energy Supply</v>
      </c>
      <c r="L10330" s="12">
        <v>0.10304000000000001</v>
      </c>
      <c r="M10330" s="12"/>
    </row>
    <row r="10331" spans="1:13" x14ac:dyDescent="0.3">
      <c r="A10331" s="18">
        <v>10329</v>
      </c>
      <c r="B10331" s="18">
        <f t="shared" si="322"/>
        <v>2021</v>
      </c>
      <c r="C10331" s="17">
        <v>44501</v>
      </c>
      <c r="D10331" s="18" t="s">
        <v>130</v>
      </c>
      <c r="E10331" s="18" t="s">
        <v>164</v>
      </c>
      <c r="F10331" s="18" t="str">
        <f t="shared" si="323"/>
        <v>National Grid-Charlton Muni Agg Rate-44501</v>
      </c>
      <c r="G10331" s="11" t="s">
        <v>131</v>
      </c>
      <c r="H10331" s="11" t="s">
        <v>54</v>
      </c>
      <c r="I10331" s="11" t="s">
        <v>99</v>
      </c>
      <c r="J10331" s="11" t="s">
        <v>188</v>
      </c>
      <c r="K10331" s="11" t="str">
        <f>IFERROR(INDEX('EDC Component Dictionary'!$C$5:$C$37,MATCH('Rates Database'!J10331,'EDC Component Dictionary'!$B$5:$B$37,0)), "Energy Supply")</f>
        <v>Energy Supply</v>
      </c>
      <c r="L10331" s="12">
        <v>0.10312</v>
      </c>
      <c r="M10331" s="12"/>
    </row>
    <row r="10332" spans="1:13" x14ac:dyDescent="0.3">
      <c r="A10332" s="18">
        <v>10330</v>
      </c>
      <c r="B10332" s="18">
        <f t="shared" si="322"/>
        <v>2021</v>
      </c>
      <c r="C10332" s="17">
        <v>44501</v>
      </c>
      <c r="D10332" s="18" t="s">
        <v>130</v>
      </c>
      <c r="E10332" s="18" t="s">
        <v>164</v>
      </c>
      <c r="F10332" s="18" t="str">
        <f t="shared" si="323"/>
        <v>National Grid-Millbury Muni Agg Rate-44501</v>
      </c>
      <c r="G10332" s="11" t="s">
        <v>131</v>
      </c>
      <c r="H10332" s="11" t="s">
        <v>54</v>
      </c>
      <c r="I10332" s="11" t="s">
        <v>99</v>
      </c>
      <c r="J10332" s="11" t="s">
        <v>198</v>
      </c>
      <c r="K10332" s="11" t="str">
        <f>IFERROR(INDEX('EDC Component Dictionary'!$C$5:$C$37,MATCH('Rates Database'!J10332,'EDC Component Dictionary'!$B$5:$B$37,0)), "Energy Supply")</f>
        <v>Energy Supply</v>
      </c>
      <c r="L10332" s="12">
        <v>0.10316</v>
      </c>
      <c r="M10332" s="12"/>
    </row>
    <row r="10333" spans="1:13" x14ac:dyDescent="0.3">
      <c r="A10333" s="18">
        <v>10331</v>
      </c>
      <c r="B10333" s="18">
        <f t="shared" si="322"/>
        <v>2021</v>
      </c>
      <c r="C10333" s="17">
        <v>44501</v>
      </c>
      <c r="D10333" s="18" t="s">
        <v>130</v>
      </c>
      <c r="E10333" s="18" t="s">
        <v>164</v>
      </c>
      <c r="F10333" s="18" t="str">
        <f t="shared" si="323"/>
        <v>National Grid-Oxford Muni Agg Rate-44501</v>
      </c>
      <c r="G10333" s="11" t="s">
        <v>131</v>
      </c>
      <c r="H10333" s="11" t="s">
        <v>54</v>
      </c>
      <c r="I10333" s="11" t="s">
        <v>99</v>
      </c>
      <c r="J10333" s="11" t="s">
        <v>202</v>
      </c>
      <c r="K10333" s="11" t="str">
        <f>IFERROR(INDEX('EDC Component Dictionary'!$C$5:$C$37,MATCH('Rates Database'!J10333,'EDC Component Dictionary'!$B$5:$B$37,0)), "Energy Supply")</f>
        <v>Energy Supply</v>
      </c>
      <c r="L10333" s="12">
        <v>0.10317</v>
      </c>
      <c r="M10333" s="12"/>
    </row>
    <row r="10334" spans="1:13" x14ac:dyDescent="0.3">
      <c r="A10334" s="18">
        <v>10332</v>
      </c>
      <c r="B10334" s="18">
        <f t="shared" si="322"/>
        <v>2021</v>
      </c>
      <c r="C10334" s="17">
        <v>44501</v>
      </c>
      <c r="D10334" s="18" t="s">
        <v>130</v>
      </c>
      <c r="E10334" s="18" t="s">
        <v>163</v>
      </c>
      <c r="F10334" s="18" t="str">
        <f t="shared" si="323"/>
        <v>Eversource_EMA-Holliston Muni Agg Rate-44501</v>
      </c>
      <c r="G10334" s="11" t="s">
        <v>131</v>
      </c>
      <c r="H10334" s="11" t="s">
        <v>54</v>
      </c>
      <c r="I10334" s="11" t="s">
        <v>99</v>
      </c>
      <c r="J10334" s="11" t="s">
        <v>246</v>
      </c>
      <c r="K10334" s="11" t="str">
        <f>IFERROR(INDEX('EDC Component Dictionary'!$C$5:$C$37,MATCH('Rates Database'!J10334,'EDC Component Dictionary'!$B$5:$B$37,0)), "Energy Supply")</f>
        <v>Energy Supply</v>
      </c>
      <c r="L10334" s="12">
        <v>0.10331</v>
      </c>
      <c r="M10334" s="12"/>
    </row>
    <row r="10335" spans="1:13" x14ac:dyDescent="0.3">
      <c r="A10335" s="18">
        <v>10333</v>
      </c>
      <c r="B10335" s="18">
        <f t="shared" si="322"/>
        <v>2021</v>
      </c>
      <c r="C10335" s="17">
        <v>44501</v>
      </c>
      <c r="D10335" s="18" t="s">
        <v>130</v>
      </c>
      <c r="E10335" s="18" t="s">
        <v>164</v>
      </c>
      <c r="F10335" s="18" t="str">
        <f t="shared" si="323"/>
        <v>National Grid-Auburn Muni Agg Rate-44501</v>
      </c>
      <c r="G10335" s="11" t="s">
        <v>131</v>
      </c>
      <c r="H10335" s="11" t="s">
        <v>54</v>
      </c>
      <c r="I10335" s="11" t="s">
        <v>99</v>
      </c>
      <c r="J10335" s="11" t="s">
        <v>258</v>
      </c>
      <c r="K10335" s="11" t="str">
        <f>IFERROR(INDEX('EDC Component Dictionary'!$C$5:$C$37,MATCH('Rates Database'!J10335,'EDC Component Dictionary'!$B$5:$B$37,0)), "Energy Supply")</f>
        <v>Energy Supply</v>
      </c>
      <c r="L10335" s="12">
        <v>0.10353999999999999</v>
      </c>
      <c r="M10335" s="12"/>
    </row>
    <row r="10336" spans="1:13" x14ac:dyDescent="0.3">
      <c r="A10336" s="18">
        <v>10334</v>
      </c>
      <c r="B10336" s="18">
        <f t="shared" si="322"/>
        <v>2021</v>
      </c>
      <c r="C10336" s="17">
        <v>44501</v>
      </c>
      <c r="D10336" s="18" t="s">
        <v>130</v>
      </c>
      <c r="E10336" s="18" t="s">
        <v>163</v>
      </c>
      <c r="F10336" s="18" t="str">
        <f t="shared" si="323"/>
        <v>Eversource_EMA-Stoneham Muni Agg Rate-44501</v>
      </c>
      <c r="G10336" s="11" t="s">
        <v>131</v>
      </c>
      <c r="H10336" s="11" t="s">
        <v>54</v>
      </c>
      <c r="I10336" s="11" t="s">
        <v>99</v>
      </c>
      <c r="J10336" s="11" t="s">
        <v>267</v>
      </c>
      <c r="K10336" s="11" t="str">
        <f>IFERROR(INDEX('EDC Component Dictionary'!$C$5:$C$37,MATCH('Rates Database'!J10336,'EDC Component Dictionary'!$B$5:$B$37,0)), "Energy Supply")</f>
        <v>Energy Supply</v>
      </c>
      <c r="L10336" s="12">
        <v>0.10373</v>
      </c>
      <c r="M10336" s="12"/>
    </row>
    <row r="10337" spans="1:13" x14ac:dyDescent="0.3">
      <c r="A10337" s="18">
        <v>10335</v>
      </c>
      <c r="B10337" s="18">
        <f t="shared" si="322"/>
        <v>2021</v>
      </c>
      <c r="C10337" s="17">
        <v>44501</v>
      </c>
      <c r="D10337" s="18" t="s">
        <v>130</v>
      </c>
      <c r="E10337" s="18" t="s">
        <v>164</v>
      </c>
      <c r="F10337" s="18" t="str">
        <f t="shared" si="323"/>
        <v>National Grid-Foxborough Muni Agg Rate-44501</v>
      </c>
      <c r="G10337" s="11" t="s">
        <v>131</v>
      </c>
      <c r="H10337" s="11" t="s">
        <v>54</v>
      </c>
      <c r="I10337" s="11" t="s">
        <v>99</v>
      </c>
      <c r="J10337" s="11" t="s">
        <v>256</v>
      </c>
      <c r="K10337" s="11" t="str">
        <f>IFERROR(INDEX('EDC Component Dictionary'!$C$5:$C$37,MATCH('Rates Database'!J10337,'EDC Component Dictionary'!$B$5:$B$37,0)), "Energy Supply")</f>
        <v>Energy Supply</v>
      </c>
      <c r="L10337" s="12">
        <v>0.10375</v>
      </c>
      <c r="M10337" s="12"/>
    </row>
    <row r="10338" spans="1:13" x14ac:dyDescent="0.3">
      <c r="A10338" s="18">
        <v>10336</v>
      </c>
      <c r="B10338" s="18">
        <f t="shared" si="322"/>
        <v>2021</v>
      </c>
      <c r="C10338" s="17">
        <v>44501</v>
      </c>
      <c r="D10338" s="18" t="s">
        <v>130</v>
      </c>
      <c r="E10338" s="18" t="s">
        <v>164</v>
      </c>
      <c r="F10338" s="18" t="str">
        <f t="shared" si="323"/>
        <v>National Grid-Orange Muni Agg Rate-44501</v>
      </c>
      <c r="G10338" s="11" t="s">
        <v>131</v>
      </c>
      <c r="H10338" s="11" t="s">
        <v>54</v>
      </c>
      <c r="I10338" s="11" t="s">
        <v>99</v>
      </c>
      <c r="J10338" s="11" t="s">
        <v>182</v>
      </c>
      <c r="K10338" s="11" t="str">
        <f>IFERROR(INDEX('EDC Component Dictionary'!$C$5:$C$37,MATCH('Rates Database'!J10338,'EDC Component Dictionary'!$B$5:$B$37,0)), "Energy Supply")</f>
        <v>Energy Supply</v>
      </c>
      <c r="L10338" s="12">
        <v>0.10383000000000001</v>
      </c>
      <c r="M10338" s="12"/>
    </row>
    <row r="10339" spans="1:13" x14ac:dyDescent="0.3">
      <c r="A10339" s="18">
        <v>10337</v>
      </c>
      <c r="B10339" s="18">
        <f t="shared" si="322"/>
        <v>2021</v>
      </c>
      <c r="C10339" s="17">
        <v>44501</v>
      </c>
      <c r="D10339" s="18" t="s">
        <v>130</v>
      </c>
      <c r="E10339" s="18" t="s">
        <v>163</v>
      </c>
      <c r="F10339" s="18" t="str">
        <f t="shared" si="323"/>
        <v>Eversource_EMA-Ashland Muni Agg Rate-44501</v>
      </c>
      <c r="G10339" s="11" t="s">
        <v>131</v>
      </c>
      <c r="H10339" s="11" t="s">
        <v>54</v>
      </c>
      <c r="I10339" s="11" t="s">
        <v>99</v>
      </c>
      <c r="J10339" s="11" t="s">
        <v>234</v>
      </c>
      <c r="K10339" s="11" t="str">
        <f>IFERROR(INDEX('EDC Component Dictionary'!$C$5:$C$37,MATCH('Rates Database'!J10339,'EDC Component Dictionary'!$B$5:$B$37,0)), "Energy Supply")</f>
        <v>Energy Supply</v>
      </c>
      <c r="L10339" s="12">
        <v>0.10409</v>
      </c>
      <c r="M10339" s="12"/>
    </row>
    <row r="10340" spans="1:13" x14ac:dyDescent="0.3">
      <c r="A10340" s="18">
        <v>10338</v>
      </c>
      <c r="B10340" s="18">
        <f t="shared" si="322"/>
        <v>2021</v>
      </c>
      <c r="C10340" s="17">
        <v>44501</v>
      </c>
      <c r="D10340" s="18" t="s">
        <v>130</v>
      </c>
      <c r="E10340" s="18" t="s">
        <v>164</v>
      </c>
      <c r="F10340" s="18" t="str">
        <f t="shared" si="323"/>
        <v>National Grid-Westborough Muni Agg Rate-44501</v>
      </c>
      <c r="G10340" s="11" t="s">
        <v>131</v>
      </c>
      <c r="H10340" s="11" t="s">
        <v>54</v>
      </c>
      <c r="I10340" s="11" t="s">
        <v>99</v>
      </c>
      <c r="J10340" s="11" t="s">
        <v>172</v>
      </c>
      <c r="K10340" s="11" t="str">
        <f>IFERROR(INDEX('EDC Component Dictionary'!$C$5:$C$37,MATCH('Rates Database'!J10340,'EDC Component Dictionary'!$B$5:$B$37,0)), "Energy Supply")</f>
        <v>Energy Supply</v>
      </c>
      <c r="L10340" s="12">
        <v>0.10441</v>
      </c>
      <c r="M10340" s="12"/>
    </row>
    <row r="10341" spans="1:13" x14ac:dyDescent="0.3">
      <c r="A10341" s="18">
        <v>10339</v>
      </c>
      <c r="B10341" s="18">
        <f t="shared" si="322"/>
        <v>2021</v>
      </c>
      <c r="C10341" s="17">
        <v>44501</v>
      </c>
      <c r="D10341" s="18" t="s">
        <v>130</v>
      </c>
      <c r="E10341" s="18" t="s">
        <v>164</v>
      </c>
      <c r="F10341" s="18" t="str">
        <f t="shared" si="323"/>
        <v>National Grid-Leicester Muni Agg Rate-44501</v>
      </c>
      <c r="G10341" s="11" t="s">
        <v>131</v>
      </c>
      <c r="H10341" s="11" t="s">
        <v>54</v>
      </c>
      <c r="I10341" s="11" t="s">
        <v>99</v>
      </c>
      <c r="J10341" s="11" t="s">
        <v>305</v>
      </c>
      <c r="K10341" s="11" t="str">
        <f>IFERROR(INDEX('EDC Component Dictionary'!$C$5:$C$37,MATCH('Rates Database'!J10341,'EDC Component Dictionary'!$B$5:$B$37,0)), "Energy Supply")</f>
        <v>Energy Supply</v>
      </c>
      <c r="L10341" s="12">
        <v>0.10455</v>
      </c>
      <c r="M10341" s="12"/>
    </row>
    <row r="10342" spans="1:13" x14ac:dyDescent="0.3">
      <c r="A10342" s="18">
        <v>10340</v>
      </c>
      <c r="B10342" s="18">
        <f t="shared" si="322"/>
        <v>2021</v>
      </c>
      <c r="C10342" s="17">
        <v>44501</v>
      </c>
      <c r="D10342" s="18" t="s">
        <v>130</v>
      </c>
      <c r="E10342" s="18" t="s">
        <v>163</v>
      </c>
      <c r="F10342" s="18" t="str">
        <f t="shared" si="323"/>
        <v>Eversource_EMA-Acushnet Muni Agg Rate-44501</v>
      </c>
      <c r="G10342" s="11" t="s">
        <v>131</v>
      </c>
      <c r="H10342" s="11" t="s">
        <v>54</v>
      </c>
      <c r="I10342" s="11" t="s">
        <v>99</v>
      </c>
      <c r="J10342" s="11" t="s">
        <v>185</v>
      </c>
      <c r="K10342" s="11" t="str">
        <f>IFERROR(INDEX('EDC Component Dictionary'!$C$5:$C$37,MATCH('Rates Database'!J10342,'EDC Component Dictionary'!$B$5:$B$37,0)), "Energy Supply")</f>
        <v>Energy Supply</v>
      </c>
      <c r="L10342" s="12">
        <v>0.1047</v>
      </c>
      <c r="M10342" s="12"/>
    </row>
    <row r="10343" spans="1:13" x14ac:dyDescent="0.3">
      <c r="A10343" s="18">
        <v>10341</v>
      </c>
      <c r="B10343" s="18">
        <f t="shared" si="322"/>
        <v>2021</v>
      </c>
      <c r="C10343" s="17">
        <v>44501</v>
      </c>
      <c r="D10343" s="18" t="s">
        <v>130</v>
      </c>
      <c r="E10343" s="18" t="s">
        <v>164</v>
      </c>
      <c r="F10343" s="18" t="str">
        <f t="shared" si="323"/>
        <v>National Grid-Attleboro Muni Agg Rate-44501</v>
      </c>
      <c r="G10343" s="11" t="s">
        <v>131</v>
      </c>
      <c r="H10343" s="11" t="s">
        <v>54</v>
      </c>
      <c r="I10343" s="11" t="s">
        <v>99</v>
      </c>
      <c r="J10343" s="11" t="s">
        <v>186</v>
      </c>
      <c r="K10343" s="11" t="str">
        <f>IFERROR(INDEX('EDC Component Dictionary'!$C$5:$C$37,MATCH('Rates Database'!J10343,'EDC Component Dictionary'!$B$5:$B$37,0)), "Energy Supply")</f>
        <v>Energy Supply</v>
      </c>
      <c r="L10343" s="12">
        <v>0.10473</v>
      </c>
      <c r="M10343" s="12"/>
    </row>
    <row r="10344" spans="1:13" x14ac:dyDescent="0.3">
      <c r="A10344" s="18">
        <v>10342</v>
      </c>
      <c r="B10344" s="18">
        <f t="shared" si="322"/>
        <v>2021</v>
      </c>
      <c r="C10344" s="17">
        <v>44501</v>
      </c>
      <c r="D10344" s="18" t="s">
        <v>130</v>
      </c>
      <c r="E10344" s="18" t="s">
        <v>163</v>
      </c>
      <c r="F10344" s="18" t="str">
        <f t="shared" si="323"/>
        <v>Eversource_EMA-Dartmouth Muni Agg Rate-44501</v>
      </c>
      <c r="G10344" s="11" t="s">
        <v>131</v>
      </c>
      <c r="H10344" s="11" t="s">
        <v>54</v>
      </c>
      <c r="I10344" s="11" t="s">
        <v>99</v>
      </c>
      <c r="J10344" s="11" t="s">
        <v>189</v>
      </c>
      <c r="K10344" s="11" t="str">
        <f>IFERROR(INDEX('EDC Component Dictionary'!$C$5:$C$37,MATCH('Rates Database'!J10344,'EDC Component Dictionary'!$B$5:$B$37,0)), "Energy Supply")</f>
        <v>Energy Supply</v>
      </c>
      <c r="L10344" s="12">
        <v>0.10474</v>
      </c>
      <c r="M10344" s="12"/>
    </row>
    <row r="10345" spans="1:13" x14ac:dyDescent="0.3">
      <c r="A10345" s="18">
        <v>10343</v>
      </c>
      <c r="B10345" s="18">
        <f t="shared" si="322"/>
        <v>2021</v>
      </c>
      <c r="C10345" s="17">
        <v>44501</v>
      </c>
      <c r="D10345" s="18" t="s">
        <v>130</v>
      </c>
      <c r="E10345" s="18" t="s">
        <v>164</v>
      </c>
      <c r="F10345" s="18" t="str">
        <f t="shared" si="323"/>
        <v>National Grid-Dighton Muni Agg Rate-44501</v>
      </c>
      <c r="G10345" s="11" t="s">
        <v>131</v>
      </c>
      <c r="H10345" s="11" t="s">
        <v>54</v>
      </c>
      <c r="I10345" s="11" t="s">
        <v>99</v>
      </c>
      <c r="J10345" s="11" t="s">
        <v>190</v>
      </c>
      <c r="K10345" s="11" t="str">
        <f>IFERROR(INDEX('EDC Component Dictionary'!$C$5:$C$37,MATCH('Rates Database'!J10345,'EDC Component Dictionary'!$B$5:$B$37,0)), "Energy Supply")</f>
        <v>Energy Supply</v>
      </c>
      <c r="L10345" s="12">
        <v>0.1047</v>
      </c>
      <c r="M10345" s="12"/>
    </row>
    <row r="10346" spans="1:13" x14ac:dyDescent="0.3">
      <c r="A10346" s="18">
        <v>10344</v>
      </c>
      <c r="B10346" s="18">
        <f t="shared" si="322"/>
        <v>2021</v>
      </c>
      <c r="C10346" s="17">
        <v>44501</v>
      </c>
      <c r="D10346" s="18" t="s">
        <v>130</v>
      </c>
      <c r="E10346" s="18" t="s">
        <v>164</v>
      </c>
      <c r="F10346" s="18" t="str">
        <f t="shared" si="323"/>
        <v>National Grid-Douglas Muni Agg Rate-44501</v>
      </c>
      <c r="G10346" s="11" t="s">
        <v>131</v>
      </c>
      <c r="H10346" s="11" t="s">
        <v>54</v>
      </c>
      <c r="I10346" s="11" t="s">
        <v>99</v>
      </c>
      <c r="J10346" s="11" t="s">
        <v>191</v>
      </c>
      <c r="K10346" s="11" t="str">
        <f>IFERROR(INDEX('EDC Component Dictionary'!$C$5:$C$37,MATCH('Rates Database'!J10346,'EDC Component Dictionary'!$B$5:$B$37,0)), "Energy Supply")</f>
        <v>Energy Supply</v>
      </c>
      <c r="L10346" s="12">
        <v>0.1047</v>
      </c>
      <c r="M10346" s="12"/>
    </row>
    <row r="10347" spans="1:13" x14ac:dyDescent="0.3">
      <c r="A10347" s="18">
        <v>10345</v>
      </c>
      <c r="B10347" s="18">
        <f t="shared" si="322"/>
        <v>2021</v>
      </c>
      <c r="C10347" s="17">
        <v>44501</v>
      </c>
      <c r="D10347" s="18" t="s">
        <v>130</v>
      </c>
      <c r="E10347" s="18" t="s">
        <v>163</v>
      </c>
      <c r="F10347" s="18" t="str">
        <f t="shared" si="323"/>
        <v>Eversource_EMA-Carver Muni Agg Rate-44501</v>
      </c>
      <c r="G10347" s="11" t="s">
        <v>131</v>
      </c>
      <c r="H10347" s="11" t="s">
        <v>54</v>
      </c>
      <c r="I10347" s="11" t="s">
        <v>99</v>
      </c>
      <c r="J10347" s="11" t="s">
        <v>187</v>
      </c>
      <c r="K10347" s="11" t="str">
        <f>IFERROR(INDEX('EDC Component Dictionary'!$C$5:$C$37,MATCH('Rates Database'!J10347,'EDC Component Dictionary'!$B$5:$B$37,0)), "Energy Supply")</f>
        <v>Energy Supply</v>
      </c>
      <c r="L10347" s="12">
        <v>0.10471999999999999</v>
      </c>
      <c r="M10347" s="12"/>
    </row>
    <row r="10348" spans="1:13" x14ac:dyDescent="0.3">
      <c r="A10348" s="18">
        <v>10346</v>
      </c>
      <c r="B10348" s="18">
        <f t="shared" si="322"/>
        <v>2021</v>
      </c>
      <c r="C10348" s="17">
        <v>44501</v>
      </c>
      <c r="D10348" s="18" t="s">
        <v>130</v>
      </c>
      <c r="E10348" s="18" t="s">
        <v>164</v>
      </c>
      <c r="F10348" s="18" t="str">
        <f t="shared" si="323"/>
        <v>National Grid-Dracut Muni Agg Rate-44501</v>
      </c>
      <c r="G10348" s="11" t="s">
        <v>131</v>
      </c>
      <c r="H10348" s="11" t="s">
        <v>54</v>
      </c>
      <c r="I10348" s="11" t="s">
        <v>99</v>
      </c>
      <c r="J10348" s="11" t="s">
        <v>192</v>
      </c>
      <c r="K10348" s="11" t="str">
        <f>IFERROR(INDEX('EDC Component Dictionary'!$C$5:$C$37,MATCH('Rates Database'!J10348,'EDC Component Dictionary'!$B$5:$B$37,0)), "Energy Supply")</f>
        <v>Energy Supply</v>
      </c>
      <c r="L10348" s="12">
        <v>0.1047</v>
      </c>
      <c r="M10348" s="12"/>
    </row>
    <row r="10349" spans="1:13" x14ac:dyDescent="0.3">
      <c r="A10349" s="18">
        <v>10347</v>
      </c>
      <c r="B10349" s="18">
        <f t="shared" si="322"/>
        <v>2021</v>
      </c>
      <c r="C10349" s="17">
        <v>44501</v>
      </c>
      <c r="D10349" s="18" t="s">
        <v>130</v>
      </c>
      <c r="E10349" s="18" t="s">
        <v>164</v>
      </c>
      <c r="F10349" s="18" t="str">
        <f t="shared" si="323"/>
        <v>National Grid-Fall River Muni Agg Rate-44501</v>
      </c>
      <c r="G10349" s="11" t="s">
        <v>131</v>
      </c>
      <c r="H10349" s="11" t="s">
        <v>54</v>
      </c>
      <c r="I10349" s="11" t="s">
        <v>99</v>
      </c>
      <c r="J10349" s="11" t="s">
        <v>194</v>
      </c>
      <c r="K10349" s="11" t="str">
        <f>IFERROR(INDEX('EDC Component Dictionary'!$C$5:$C$37,MATCH('Rates Database'!J10349,'EDC Component Dictionary'!$B$5:$B$37,0)), "Energy Supply")</f>
        <v>Energy Supply</v>
      </c>
      <c r="L10349" s="12">
        <v>0.1047</v>
      </c>
      <c r="M10349" s="12"/>
    </row>
    <row r="10350" spans="1:13" x14ac:dyDescent="0.3">
      <c r="A10350" s="18">
        <v>10348</v>
      </c>
      <c r="B10350" s="18">
        <f t="shared" si="322"/>
        <v>2021</v>
      </c>
      <c r="C10350" s="17">
        <v>44501</v>
      </c>
      <c r="D10350" s="18" t="s">
        <v>130</v>
      </c>
      <c r="E10350" s="18" t="s">
        <v>163</v>
      </c>
      <c r="F10350" s="18" t="str">
        <f t="shared" si="323"/>
        <v>Eversource_EMA-Freetown Muni Agg Rate-44501</v>
      </c>
      <c r="G10350" s="11" t="s">
        <v>131</v>
      </c>
      <c r="H10350" s="11" t="s">
        <v>54</v>
      </c>
      <c r="I10350" s="11" t="s">
        <v>99</v>
      </c>
      <c r="J10350" s="11" t="s">
        <v>195</v>
      </c>
      <c r="K10350" s="11" t="str">
        <f>IFERROR(INDEX('EDC Component Dictionary'!$C$5:$C$37,MATCH('Rates Database'!J10350,'EDC Component Dictionary'!$B$5:$B$37,0)), "Energy Supply")</f>
        <v>Energy Supply</v>
      </c>
      <c r="L10350" s="12">
        <v>0.1047</v>
      </c>
      <c r="M10350" s="12"/>
    </row>
    <row r="10351" spans="1:13" x14ac:dyDescent="0.3">
      <c r="A10351" s="18">
        <v>10349</v>
      </c>
      <c r="B10351" s="18">
        <f t="shared" si="322"/>
        <v>2021</v>
      </c>
      <c r="C10351" s="17">
        <v>44501</v>
      </c>
      <c r="D10351" s="18" t="s">
        <v>130</v>
      </c>
      <c r="E10351" s="18" t="s">
        <v>163</v>
      </c>
      <c r="F10351" s="18" t="str">
        <f t="shared" si="323"/>
        <v>Eversource_EMA-Marion Muni Agg Rate-44501</v>
      </c>
      <c r="G10351" s="11" t="s">
        <v>131</v>
      </c>
      <c r="H10351" s="11" t="s">
        <v>54</v>
      </c>
      <c r="I10351" s="11" t="s">
        <v>99</v>
      </c>
      <c r="J10351" s="11" t="s">
        <v>196</v>
      </c>
      <c r="K10351" s="11" t="str">
        <f>IFERROR(INDEX('EDC Component Dictionary'!$C$5:$C$37,MATCH('Rates Database'!J10351,'EDC Component Dictionary'!$B$5:$B$37,0)), "Energy Supply")</f>
        <v>Energy Supply</v>
      </c>
      <c r="L10351" s="12">
        <v>0.10474</v>
      </c>
      <c r="M10351" s="12"/>
    </row>
    <row r="10352" spans="1:13" x14ac:dyDescent="0.3">
      <c r="A10352" s="18">
        <v>10350</v>
      </c>
      <c r="B10352" s="18">
        <f t="shared" si="322"/>
        <v>2021</v>
      </c>
      <c r="C10352" s="17">
        <v>44501</v>
      </c>
      <c r="D10352" s="18" t="s">
        <v>130</v>
      </c>
      <c r="E10352" s="18" t="s">
        <v>163</v>
      </c>
      <c r="F10352" s="18" t="str">
        <f t="shared" si="323"/>
        <v>Eversource_EMA-Mattapoisett Muni Agg Rate-44501</v>
      </c>
      <c r="G10352" s="11" t="s">
        <v>131</v>
      </c>
      <c r="H10352" s="11" t="s">
        <v>54</v>
      </c>
      <c r="I10352" s="11" t="s">
        <v>99</v>
      </c>
      <c r="J10352" s="11" t="s">
        <v>197</v>
      </c>
      <c r="K10352" s="11" t="str">
        <f>IFERROR(INDEX('EDC Component Dictionary'!$C$5:$C$37,MATCH('Rates Database'!J10352,'EDC Component Dictionary'!$B$5:$B$37,0)), "Energy Supply")</f>
        <v>Energy Supply</v>
      </c>
      <c r="L10352" s="12">
        <v>0.10474</v>
      </c>
      <c r="M10352" s="12"/>
    </row>
    <row r="10353" spans="1:13" x14ac:dyDescent="0.3">
      <c r="A10353" s="18">
        <v>10351</v>
      </c>
      <c r="B10353" s="18">
        <f t="shared" si="322"/>
        <v>2021</v>
      </c>
      <c r="C10353" s="17">
        <v>44501</v>
      </c>
      <c r="D10353" s="18" t="s">
        <v>130</v>
      </c>
      <c r="E10353" s="18" t="s">
        <v>163</v>
      </c>
      <c r="F10353" s="18" t="str">
        <f t="shared" si="323"/>
        <v>Eversource_EMA-New Bedford Muni Agg Rate-44501</v>
      </c>
      <c r="G10353" s="11" t="s">
        <v>131</v>
      </c>
      <c r="H10353" s="11" t="s">
        <v>54</v>
      </c>
      <c r="I10353" s="11" t="s">
        <v>99</v>
      </c>
      <c r="J10353" s="11" t="s">
        <v>199</v>
      </c>
      <c r="K10353" s="11" t="str">
        <f>IFERROR(INDEX('EDC Component Dictionary'!$C$5:$C$37,MATCH('Rates Database'!J10353,'EDC Component Dictionary'!$B$5:$B$37,0)), "Energy Supply")</f>
        <v>Energy Supply</v>
      </c>
      <c r="L10353" s="12">
        <v>0.10471</v>
      </c>
      <c r="M10353" s="12"/>
    </row>
    <row r="10354" spans="1:13" x14ac:dyDescent="0.3">
      <c r="A10354" s="18">
        <v>10352</v>
      </c>
      <c r="B10354" s="18">
        <f t="shared" si="322"/>
        <v>2021</v>
      </c>
      <c r="C10354" s="17">
        <v>44501</v>
      </c>
      <c r="D10354" s="18" t="s">
        <v>130</v>
      </c>
      <c r="E10354" s="18" t="s">
        <v>164</v>
      </c>
      <c r="F10354" s="18" t="str">
        <f t="shared" si="323"/>
        <v>National Grid-Northbridge Muni Agg Rate-44501</v>
      </c>
      <c r="G10354" s="11" t="s">
        <v>131</v>
      </c>
      <c r="H10354" s="11" t="s">
        <v>54</v>
      </c>
      <c r="I10354" s="11" t="s">
        <v>99</v>
      </c>
      <c r="J10354" s="11" t="s">
        <v>200</v>
      </c>
      <c r="K10354" s="11" t="str">
        <f>IFERROR(INDEX('EDC Component Dictionary'!$C$5:$C$37,MATCH('Rates Database'!J10354,'EDC Component Dictionary'!$B$5:$B$37,0)), "Energy Supply")</f>
        <v>Energy Supply</v>
      </c>
      <c r="L10354" s="12">
        <v>0.1047</v>
      </c>
      <c r="M10354" s="12"/>
    </row>
    <row r="10355" spans="1:13" x14ac:dyDescent="0.3">
      <c r="A10355" s="18">
        <v>10353</v>
      </c>
      <c r="B10355" s="18">
        <f t="shared" si="322"/>
        <v>2021</v>
      </c>
      <c r="C10355" s="17">
        <v>44501</v>
      </c>
      <c r="D10355" s="18" t="s">
        <v>130</v>
      </c>
      <c r="E10355" s="18" t="s">
        <v>164</v>
      </c>
      <c r="F10355" s="18" t="str">
        <f t="shared" si="323"/>
        <v>National Grid-Norton Muni Agg Rate-44501</v>
      </c>
      <c r="G10355" s="11" t="s">
        <v>131</v>
      </c>
      <c r="H10355" s="11" t="s">
        <v>54</v>
      </c>
      <c r="I10355" s="11" t="s">
        <v>99</v>
      </c>
      <c r="J10355" s="11" t="s">
        <v>201</v>
      </c>
      <c r="K10355" s="11" t="str">
        <f>IFERROR(INDEX('EDC Component Dictionary'!$C$5:$C$37,MATCH('Rates Database'!J10355,'EDC Component Dictionary'!$B$5:$B$37,0)), "Energy Supply")</f>
        <v>Energy Supply</v>
      </c>
      <c r="L10355" s="12">
        <v>0.1047</v>
      </c>
      <c r="M10355" s="12"/>
    </row>
    <row r="10356" spans="1:13" x14ac:dyDescent="0.3">
      <c r="A10356" s="18">
        <v>10354</v>
      </c>
      <c r="B10356" s="18">
        <f t="shared" si="322"/>
        <v>2021</v>
      </c>
      <c r="C10356" s="17">
        <v>44501</v>
      </c>
      <c r="D10356" s="18" t="s">
        <v>130</v>
      </c>
      <c r="E10356" s="18" t="s">
        <v>164</v>
      </c>
      <c r="F10356" s="18" t="str">
        <f t="shared" si="323"/>
        <v>National Grid-Plainville Muni Agg Rate-44501</v>
      </c>
      <c r="G10356" s="11" t="s">
        <v>131</v>
      </c>
      <c r="H10356" s="11" t="s">
        <v>54</v>
      </c>
      <c r="I10356" s="11" t="s">
        <v>99</v>
      </c>
      <c r="J10356" s="11" t="s">
        <v>203</v>
      </c>
      <c r="K10356" s="11" t="str">
        <f>IFERROR(INDEX('EDC Component Dictionary'!$C$5:$C$37,MATCH('Rates Database'!J10356,'EDC Component Dictionary'!$B$5:$B$37,0)), "Energy Supply")</f>
        <v>Energy Supply</v>
      </c>
      <c r="L10356" s="12">
        <v>0.1047</v>
      </c>
      <c r="M10356" s="12"/>
    </row>
    <row r="10357" spans="1:13" x14ac:dyDescent="0.3">
      <c r="A10357" s="18">
        <v>10355</v>
      </c>
      <c r="B10357" s="18">
        <f t="shared" si="322"/>
        <v>2021</v>
      </c>
      <c r="C10357" s="17">
        <v>44501</v>
      </c>
      <c r="D10357" s="18" t="s">
        <v>130</v>
      </c>
      <c r="E10357" s="18" t="s">
        <v>164</v>
      </c>
      <c r="F10357" s="18" t="str">
        <f t="shared" si="323"/>
        <v>National Grid-Rehoboth Muni Agg Rate-44501</v>
      </c>
      <c r="G10357" s="11" t="s">
        <v>131</v>
      </c>
      <c r="H10357" s="11" t="s">
        <v>54</v>
      </c>
      <c r="I10357" s="11" t="s">
        <v>99</v>
      </c>
      <c r="J10357" s="11" t="s">
        <v>204</v>
      </c>
      <c r="K10357" s="11" t="str">
        <f>IFERROR(INDEX('EDC Component Dictionary'!$C$5:$C$37,MATCH('Rates Database'!J10357,'EDC Component Dictionary'!$B$5:$B$37,0)), "Energy Supply")</f>
        <v>Energy Supply</v>
      </c>
      <c r="L10357" s="12">
        <v>0.1047</v>
      </c>
      <c r="M10357" s="12"/>
    </row>
    <row r="10358" spans="1:13" x14ac:dyDescent="0.3">
      <c r="A10358" s="18">
        <v>10356</v>
      </c>
      <c r="B10358" s="18">
        <f t="shared" si="322"/>
        <v>2021</v>
      </c>
      <c r="C10358" s="17">
        <v>44501</v>
      </c>
      <c r="D10358" s="18" t="s">
        <v>130</v>
      </c>
      <c r="E10358" s="18" t="s">
        <v>164</v>
      </c>
      <c r="F10358" s="18" t="str">
        <f t="shared" si="323"/>
        <v>National Grid-Seekonk Muni Agg Rate-44501</v>
      </c>
      <c r="G10358" s="11" t="s">
        <v>131</v>
      </c>
      <c r="H10358" s="11" t="s">
        <v>54</v>
      </c>
      <c r="I10358" s="11" t="s">
        <v>99</v>
      </c>
      <c r="J10358" s="11" t="s">
        <v>205</v>
      </c>
      <c r="K10358" s="11" t="str">
        <f>IFERROR(INDEX('EDC Component Dictionary'!$C$5:$C$37,MATCH('Rates Database'!J10358,'EDC Component Dictionary'!$B$5:$B$37,0)), "Energy Supply")</f>
        <v>Energy Supply</v>
      </c>
      <c r="L10358" s="12">
        <v>0.1047</v>
      </c>
      <c r="M10358" s="12"/>
    </row>
    <row r="10359" spans="1:13" x14ac:dyDescent="0.3">
      <c r="A10359" s="18">
        <v>10357</v>
      </c>
      <c r="B10359" s="18">
        <f t="shared" si="322"/>
        <v>2021</v>
      </c>
      <c r="C10359" s="17">
        <v>44501</v>
      </c>
      <c r="D10359" s="18" t="s">
        <v>130</v>
      </c>
      <c r="E10359" s="18" t="s">
        <v>164</v>
      </c>
      <c r="F10359" s="18" t="str">
        <f t="shared" si="323"/>
        <v>National Grid-Somerset Muni Agg Rate-44501</v>
      </c>
      <c r="G10359" s="11" t="s">
        <v>131</v>
      </c>
      <c r="H10359" s="11" t="s">
        <v>54</v>
      </c>
      <c r="I10359" s="11" t="s">
        <v>99</v>
      </c>
      <c r="J10359" s="11" t="s">
        <v>206</v>
      </c>
      <c r="K10359" s="11" t="str">
        <f>IFERROR(INDEX('EDC Component Dictionary'!$C$5:$C$37,MATCH('Rates Database'!J10359,'EDC Component Dictionary'!$B$5:$B$37,0)), "Energy Supply")</f>
        <v>Energy Supply</v>
      </c>
      <c r="L10359" s="12">
        <v>0.1047</v>
      </c>
      <c r="M10359" s="12"/>
    </row>
    <row r="10360" spans="1:13" x14ac:dyDescent="0.3">
      <c r="A10360" s="18">
        <v>10358</v>
      </c>
      <c r="B10360" s="18">
        <f t="shared" si="322"/>
        <v>2021</v>
      </c>
      <c r="C10360" s="17">
        <v>44501</v>
      </c>
      <c r="D10360" s="18" t="s">
        <v>130</v>
      </c>
      <c r="E10360" s="18" t="s">
        <v>164</v>
      </c>
      <c r="F10360" s="18" t="str">
        <f t="shared" si="323"/>
        <v>National Grid-Swansea Muni Agg Rate-44501</v>
      </c>
      <c r="G10360" s="11" t="s">
        <v>131</v>
      </c>
      <c r="H10360" s="11" t="s">
        <v>54</v>
      </c>
      <c r="I10360" s="11" t="s">
        <v>99</v>
      </c>
      <c r="J10360" s="11" t="s">
        <v>207</v>
      </c>
      <c r="K10360" s="11" t="str">
        <f>IFERROR(INDEX('EDC Component Dictionary'!$C$5:$C$37,MATCH('Rates Database'!J10360,'EDC Component Dictionary'!$B$5:$B$37,0)), "Energy Supply")</f>
        <v>Energy Supply</v>
      </c>
      <c r="L10360" s="12">
        <v>0.1047</v>
      </c>
      <c r="M10360" s="12"/>
    </row>
    <row r="10361" spans="1:13" x14ac:dyDescent="0.3">
      <c r="A10361" s="18">
        <v>10359</v>
      </c>
      <c r="B10361" s="18">
        <f t="shared" si="322"/>
        <v>2021</v>
      </c>
      <c r="C10361" s="17">
        <v>44501</v>
      </c>
      <c r="D10361" s="18" t="s">
        <v>130</v>
      </c>
      <c r="E10361" s="18" t="s">
        <v>163</v>
      </c>
      <c r="F10361" s="18" t="str">
        <f t="shared" si="323"/>
        <v>Eversource_EMA-Wareham Muni Agg Rate-44501</v>
      </c>
      <c r="G10361" s="11" t="s">
        <v>131</v>
      </c>
      <c r="H10361" s="11" t="s">
        <v>54</v>
      </c>
      <c r="I10361" s="11" t="s">
        <v>99</v>
      </c>
      <c r="J10361" s="11" t="s">
        <v>273</v>
      </c>
      <c r="K10361" s="11" t="str">
        <f>IFERROR(INDEX('EDC Component Dictionary'!$C$5:$C$37,MATCH('Rates Database'!J10361,'EDC Component Dictionary'!$B$5:$B$37,0)), "Energy Supply")</f>
        <v>Energy Supply</v>
      </c>
      <c r="L10361" s="12">
        <v>0.10473</v>
      </c>
      <c r="M10361" s="12"/>
    </row>
    <row r="10362" spans="1:13" x14ac:dyDescent="0.3">
      <c r="A10362" s="18">
        <v>10360</v>
      </c>
      <c r="B10362" s="18">
        <f t="shared" si="322"/>
        <v>2021</v>
      </c>
      <c r="C10362" s="17">
        <v>44501</v>
      </c>
      <c r="D10362" s="18" t="s">
        <v>130</v>
      </c>
      <c r="E10362" s="18" t="s">
        <v>164</v>
      </c>
      <c r="F10362" s="18" t="str">
        <f t="shared" si="323"/>
        <v>National Grid-Westford Muni Agg Rate-44501</v>
      </c>
      <c r="G10362" s="11" t="s">
        <v>131</v>
      </c>
      <c r="H10362" s="11" t="s">
        <v>54</v>
      </c>
      <c r="I10362" s="11" t="s">
        <v>99</v>
      </c>
      <c r="J10362" s="11" t="s">
        <v>208</v>
      </c>
      <c r="K10362" s="11" t="str">
        <f>IFERROR(INDEX('EDC Component Dictionary'!$C$5:$C$37,MATCH('Rates Database'!J10362,'EDC Component Dictionary'!$B$5:$B$37,0)), "Energy Supply")</f>
        <v>Energy Supply</v>
      </c>
      <c r="L10362" s="12">
        <v>0.10148</v>
      </c>
      <c r="M10362" s="12"/>
    </row>
    <row r="10363" spans="1:13" x14ac:dyDescent="0.3">
      <c r="A10363" s="18">
        <v>10361</v>
      </c>
      <c r="B10363" s="18">
        <f t="shared" si="322"/>
        <v>2021</v>
      </c>
      <c r="C10363" s="17">
        <v>44501</v>
      </c>
      <c r="D10363" s="18" t="s">
        <v>130</v>
      </c>
      <c r="E10363" s="18" t="s">
        <v>163</v>
      </c>
      <c r="F10363" s="18" t="str">
        <f t="shared" si="323"/>
        <v>Eversource_EMA-Westport Muni Agg Rate-44501</v>
      </c>
      <c r="G10363" s="11" t="s">
        <v>131</v>
      </c>
      <c r="H10363" s="11" t="s">
        <v>54</v>
      </c>
      <c r="I10363" s="11" t="s">
        <v>99</v>
      </c>
      <c r="J10363" s="11" t="s">
        <v>209</v>
      </c>
      <c r="K10363" s="11" t="str">
        <f>IFERROR(INDEX('EDC Component Dictionary'!$C$5:$C$37,MATCH('Rates Database'!J10363,'EDC Component Dictionary'!$B$5:$B$37,0)), "Energy Supply")</f>
        <v>Energy Supply</v>
      </c>
      <c r="L10363" s="12">
        <v>0.10474</v>
      </c>
      <c r="M10363" s="12"/>
    </row>
    <row r="10364" spans="1:13" x14ac:dyDescent="0.3">
      <c r="A10364" s="18">
        <v>10362</v>
      </c>
      <c r="B10364" s="18">
        <f t="shared" si="322"/>
        <v>2021</v>
      </c>
      <c r="C10364" s="17">
        <v>44501</v>
      </c>
      <c r="D10364" s="18" t="s">
        <v>130</v>
      </c>
      <c r="E10364" s="18" t="s">
        <v>164</v>
      </c>
      <c r="F10364" s="18" t="str">
        <f t="shared" si="323"/>
        <v>National Grid-West Brookfield Muni Agg Rate-44501</v>
      </c>
      <c r="G10364" s="11" t="s">
        <v>131</v>
      </c>
      <c r="H10364" s="11" t="s">
        <v>54</v>
      </c>
      <c r="I10364" s="11" t="s">
        <v>99</v>
      </c>
      <c r="J10364" s="11" t="s">
        <v>177</v>
      </c>
      <c r="K10364" s="11" t="str">
        <f>IFERROR(INDEX('EDC Component Dictionary'!$C$5:$C$37,MATCH('Rates Database'!J10364,'EDC Component Dictionary'!$B$5:$B$37,0)), "Energy Supply")</f>
        <v>Energy Supply</v>
      </c>
      <c r="L10364" s="12">
        <v>0.10482</v>
      </c>
      <c r="M10364" s="12"/>
    </row>
    <row r="10365" spans="1:13" x14ac:dyDescent="0.3">
      <c r="A10365" s="18">
        <v>10363</v>
      </c>
      <c r="B10365" s="18">
        <f t="shared" si="322"/>
        <v>2021</v>
      </c>
      <c r="C10365" s="17">
        <v>44501</v>
      </c>
      <c r="D10365" s="18" t="s">
        <v>130</v>
      </c>
      <c r="E10365" s="18" t="s">
        <v>163</v>
      </c>
      <c r="F10365" s="18" t="str">
        <f t="shared" si="323"/>
        <v>Eversource_EMA-Somerville Muni Agg Rate-44501</v>
      </c>
      <c r="G10365" s="11" t="s">
        <v>131</v>
      </c>
      <c r="H10365" s="11" t="s">
        <v>54</v>
      </c>
      <c r="I10365" s="11" t="s">
        <v>99</v>
      </c>
      <c r="J10365" s="11" t="s">
        <v>212</v>
      </c>
      <c r="K10365" s="11" t="str">
        <f>IFERROR(INDEX('EDC Component Dictionary'!$C$5:$C$37,MATCH('Rates Database'!J10365,'EDC Component Dictionary'!$B$5:$B$37,0)), "Energy Supply")</f>
        <v>Energy Supply</v>
      </c>
      <c r="L10365" s="12">
        <v>0.10625</v>
      </c>
      <c r="M10365" s="12"/>
    </row>
    <row r="10366" spans="1:13" x14ac:dyDescent="0.3">
      <c r="A10366" s="18">
        <v>10364</v>
      </c>
      <c r="B10366" s="18">
        <f t="shared" si="322"/>
        <v>2021</v>
      </c>
      <c r="C10366" s="17">
        <v>44501</v>
      </c>
      <c r="D10366" s="18" t="s">
        <v>130</v>
      </c>
      <c r="E10366" s="18" t="s">
        <v>164</v>
      </c>
      <c r="F10366" s="18" t="str">
        <f t="shared" si="323"/>
        <v>National Grid-Gardner Muni Agg Rate-44501</v>
      </c>
      <c r="G10366" s="11" t="s">
        <v>131</v>
      </c>
      <c r="H10366" s="11" t="s">
        <v>54</v>
      </c>
      <c r="I10366" s="11" t="s">
        <v>99</v>
      </c>
      <c r="J10366" s="11" t="s">
        <v>179</v>
      </c>
      <c r="K10366" s="11" t="str">
        <f>IFERROR(INDEX('EDC Component Dictionary'!$C$5:$C$37,MATCH('Rates Database'!J10366,'EDC Component Dictionary'!$B$5:$B$37,0)), "Energy Supply")</f>
        <v>Energy Supply</v>
      </c>
      <c r="L10366" s="12">
        <v>0.10521</v>
      </c>
      <c r="M10366" s="12"/>
    </row>
    <row r="10367" spans="1:13" x14ac:dyDescent="0.3">
      <c r="A10367" s="18">
        <v>10365</v>
      </c>
      <c r="B10367" s="18">
        <f t="shared" si="322"/>
        <v>2021</v>
      </c>
      <c r="C10367" s="17">
        <v>44501</v>
      </c>
      <c r="D10367" s="18" t="s">
        <v>130</v>
      </c>
      <c r="E10367" s="18" t="s">
        <v>164</v>
      </c>
      <c r="F10367" s="18" t="str">
        <f t="shared" si="323"/>
        <v>National Grid-Melrose Muni Agg Rate-44501</v>
      </c>
      <c r="G10367" s="11" t="s">
        <v>131</v>
      </c>
      <c r="H10367" s="11" t="s">
        <v>54</v>
      </c>
      <c r="I10367" s="11" t="s">
        <v>99</v>
      </c>
      <c r="J10367" s="11" t="s">
        <v>269</v>
      </c>
      <c r="K10367" s="11" t="str">
        <f>IFERROR(INDEX('EDC Component Dictionary'!$C$5:$C$37,MATCH('Rates Database'!J10367,'EDC Component Dictionary'!$B$5:$B$37,0)), "Energy Supply")</f>
        <v>Energy Supply</v>
      </c>
      <c r="L10367" s="12">
        <v>0.10596999999999999</v>
      </c>
      <c r="M10367" s="12"/>
    </row>
    <row r="10368" spans="1:13" x14ac:dyDescent="0.3">
      <c r="A10368" s="18">
        <v>10366</v>
      </c>
      <c r="B10368" s="18">
        <f t="shared" si="322"/>
        <v>2021</v>
      </c>
      <c r="C10368" s="17">
        <v>44501</v>
      </c>
      <c r="D10368" s="18" t="s">
        <v>130</v>
      </c>
      <c r="E10368" s="18" t="s">
        <v>163</v>
      </c>
      <c r="F10368" s="18" t="str">
        <f t="shared" si="323"/>
        <v>Eversource_EMA-Kingston Muni Agg Rate-44501</v>
      </c>
      <c r="G10368" s="11" t="s">
        <v>131</v>
      </c>
      <c r="H10368" s="11" t="s">
        <v>54</v>
      </c>
      <c r="I10368" s="11" t="s">
        <v>99</v>
      </c>
      <c r="J10368" s="11" t="s">
        <v>211</v>
      </c>
      <c r="K10368" s="11" t="str">
        <f>IFERROR(INDEX('EDC Component Dictionary'!$C$5:$C$37,MATCH('Rates Database'!J10368,'EDC Component Dictionary'!$B$5:$B$37,0)), "Energy Supply")</f>
        <v>Energy Supply</v>
      </c>
      <c r="L10368" s="12">
        <v>0.10525</v>
      </c>
      <c r="M10368" s="12"/>
    </row>
    <row r="10369" spans="1:13" x14ac:dyDescent="0.3">
      <c r="A10369" s="18">
        <v>10367</v>
      </c>
      <c r="B10369" s="18">
        <f t="shared" si="322"/>
        <v>2021</v>
      </c>
      <c r="C10369" s="17">
        <v>44501</v>
      </c>
      <c r="D10369" s="18" t="s">
        <v>130</v>
      </c>
      <c r="E10369" s="18" t="s">
        <v>164</v>
      </c>
      <c r="F10369" s="18" t="str">
        <f t="shared" si="323"/>
        <v>National Grid-Pembroke Muni Agg Rate-44501</v>
      </c>
      <c r="G10369" s="11" t="s">
        <v>131</v>
      </c>
      <c r="H10369" s="11" t="s">
        <v>54</v>
      </c>
      <c r="I10369" s="11" t="s">
        <v>99</v>
      </c>
      <c r="J10369" s="11" t="s">
        <v>295</v>
      </c>
      <c r="K10369" s="11" t="str">
        <f>IFERROR(INDEX('EDC Component Dictionary'!$C$5:$C$37,MATCH('Rates Database'!J10369,'EDC Component Dictionary'!$B$5:$B$37,0)), "Energy Supply")</f>
        <v>Energy Supply</v>
      </c>
      <c r="L10369" s="12">
        <v>0.10532</v>
      </c>
      <c r="M10369" s="12"/>
    </row>
    <row r="10370" spans="1:13" x14ac:dyDescent="0.3">
      <c r="A10370" s="18">
        <v>10368</v>
      </c>
      <c r="B10370" s="18">
        <f t="shared" si="322"/>
        <v>2021</v>
      </c>
      <c r="C10370" s="17">
        <v>44501</v>
      </c>
      <c r="D10370" s="18" t="s">
        <v>130</v>
      </c>
      <c r="E10370" s="18" t="s">
        <v>164</v>
      </c>
      <c r="F10370" s="18" t="str">
        <f t="shared" si="323"/>
        <v>National Grid-Shirley Muni Agg Rate-44501</v>
      </c>
      <c r="G10370" s="11" t="s">
        <v>131</v>
      </c>
      <c r="H10370" s="11" t="s">
        <v>54</v>
      </c>
      <c r="I10370" s="11" t="s">
        <v>99</v>
      </c>
      <c r="J10370" s="11" t="s">
        <v>299</v>
      </c>
      <c r="K10370" s="11" t="str">
        <f>IFERROR(INDEX('EDC Component Dictionary'!$C$5:$C$37,MATCH('Rates Database'!J10370,'EDC Component Dictionary'!$B$5:$B$37,0)), "Energy Supply")</f>
        <v>Energy Supply</v>
      </c>
      <c r="L10370" s="12">
        <v>0.10577</v>
      </c>
      <c r="M10370" s="12"/>
    </row>
    <row r="10371" spans="1:13" x14ac:dyDescent="0.3">
      <c r="A10371" s="18">
        <v>10369</v>
      </c>
      <c r="B10371" s="18">
        <f t="shared" ref="B10371:B10434" si="324">YEAR(C10371)</f>
        <v>2021</v>
      </c>
      <c r="C10371" s="17">
        <v>44501</v>
      </c>
      <c r="D10371" s="18" t="s">
        <v>130</v>
      </c>
      <c r="E10371" s="18" t="s">
        <v>164</v>
      </c>
      <c r="F10371" s="18" t="str">
        <f t="shared" si="323"/>
        <v>National Grid-Avon Muni Agg Rate-44501</v>
      </c>
      <c r="G10371" s="11" t="s">
        <v>131</v>
      </c>
      <c r="H10371" s="11" t="s">
        <v>54</v>
      </c>
      <c r="I10371" s="11" t="s">
        <v>99</v>
      </c>
      <c r="J10371" s="11" t="s">
        <v>270</v>
      </c>
      <c r="K10371" s="11" t="str">
        <f>IFERROR(INDEX('EDC Component Dictionary'!$C$5:$C$37,MATCH('Rates Database'!J10371,'EDC Component Dictionary'!$B$5:$B$37,0)), "Energy Supply")</f>
        <v>Energy Supply</v>
      </c>
      <c r="L10371" s="12">
        <v>0.1081</v>
      </c>
      <c r="M10371" s="12"/>
    </row>
    <row r="10372" spans="1:13" x14ac:dyDescent="0.3">
      <c r="A10372" s="18">
        <v>10370</v>
      </c>
      <c r="B10372" s="18">
        <f t="shared" si="324"/>
        <v>2021</v>
      </c>
      <c r="C10372" s="17">
        <v>44501</v>
      </c>
      <c r="D10372" s="18" t="s">
        <v>130</v>
      </c>
      <c r="E10372" s="18" t="s">
        <v>164</v>
      </c>
      <c r="F10372" s="18" t="str">
        <f t="shared" ref="F10372:F10435" si="325">_xlfn.CONCAT(E10372,"-",J10372,"-",C10372)</f>
        <v>National Grid-Harvard Muni Agg Rate-44501</v>
      </c>
      <c r="G10372" s="11" t="s">
        <v>131</v>
      </c>
      <c r="H10372" s="11" t="s">
        <v>54</v>
      </c>
      <c r="I10372" s="11" t="s">
        <v>99</v>
      </c>
      <c r="J10372" s="11" t="s">
        <v>276</v>
      </c>
      <c r="K10372" s="11" t="str">
        <f>IFERROR(INDEX('EDC Component Dictionary'!$C$5:$C$37,MATCH('Rates Database'!J10372,'EDC Component Dictionary'!$B$5:$B$37,0)), "Energy Supply")</f>
        <v>Energy Supply</v>
      </c>
      <c r="L10372" s="12">
        <v>0.10630000000000001</v>
      </c>
      <c r="M10372" s="12"/>
    </row>
    <row r="10373" spans="1:13" x14ac:dyDescent="0.3">
      <c r="A10373" s="18">
        <v>10371</v>
      </c>
      <c r="B10373" s="18">
        <f t="shared" si="324"/>
        <v>2021</v>
      </c>
      <c r="C10373" s="17">
        <v>44501</v>
      </c>
      <c r="D10373" s="18" t="s">
        <v>130</v>
      </c>
      <c r="E10373" s="18" t="s">
        <v>163</v>
      </c>
      <c r="F10373" s="18" t="str">
        <f t="shared" si="325"/>
        <v>Eversource_EMA-Millis Muni Agg Rate-44501</v>
      </c>
      <c r="G10373" s="11" t="s">
        <v>131</v>
      </c>
      <c r="H10373" s="11" t="s">
        <v>54</v>
      </c>
      <c r="I10373" s="11" t="s">
        <v>99</v>
      </c>
      <c r="J10373" s="11" t="s">
        <v>300</v>
      </c>
      <c r="K10373" s="11" t="str">
        <f>IFERROR(INDEX('EDC Component Dictionary'!$C$5:$C$37,MATCH('Rates Database'!J10373,'EDC Component Dictionary'!$B$5:$B$37,0)), "Energy Supply")</f>
        <v>Energy Supply</v>
      </c>
      <c r="L10373" s="12">
        <v>0.10648000000000001</v>
      </c>
      <c r="M10373" s="12"/>
    </row>
    <row r="10374" spans="1:13" x14ac:dyDescent="0.3">
      <c r="A10374" s="18">
        <v>10372</v>
      </c>
      <c r="B10374" s="18">
        <f t="shared" si="324"/>
        <v>2021</v>
      </c>
      <c r="C10374" s="17">
        <v>44501</v>
      </c>
      <c r="D10374" s="18" t="s">
        <v>130</v>
      </c>
      <c r="E10374" s="18" t="s">
        <v>164</v>
      </c>
      <c r="F10374" s="18" t="str">
        <f t="shared" si="325"/>
        <v>National Grid-Sutton Muni Agg Rate-44501</v>
      </c>
      <c r="G10374" s="11" t="s">
        <v>131</v>
      </c>
      <c r="H10374" s="11" t="s">
        <v>54</v>
      </c>
      <c r="I10374" s="11" t="s">
        <v>99</v>
      </c>
      <c r="J10374" s="11" t="s">
        <v>233</v>
      </c>
      <c r="K10374" s="11" t="str">
        <f>IFERROR(INDEX('EDC Component Dictionary'!$C$5:$C$37,MATCH('Rates Database'!J10374,'EDC Component Dictionary'!$B$5:$B$37,0)), "Energy Supply")</f>
        <v>Energy Supply</v>
      </c>
      <c r="L10374" s="12">
        <v>0.10661</v>
      </c>
      <c r="M10374" s="12"/>
    </row>
    <row r="10375" spans="1:13" x14ac:dyDescent="0.3">
      <c r="A10375" s="18">
        <v>10373</v>
      </c>
      <c r="B10375" s="18">
        <f t="shared" si="324"/>
        <v>2021</v>
      </c>
      <c r="C10375" s="17">
        <v>44501</v>
      </c>
      <c r="D10375" s="18" t="s">
        <v>130</v>
      </c>
      <c r="E10375" s="18" t="s">
        <v>164</v>
      </c>
      <c r="F10375" s="18" t="str">
        <f t="shared" si="325"/>
        <v>National Grid-Williamstown Muni Agg Rate-44501</v>
      </c>
      <c r="G10375" s="11" t="s">
        <v>131</v>
      </c>
      <c r="H10375" s="11" t="s">
        <v>54</v>
      </c>
      <c r="I10375" s="11" t="s">
        <v>99</v>
      </c>
      <c r="J10375" s="11" t="s">
        <v>225</v>
      </c>
      <c r="K10375" s="11" t="str">
        <f>IFERROR(INDEX('EDC Component Dictionary'!$C$5:$C$37,MATCH('Rates Database'!J10375,'EDC Component Dictionary'!$B$5:$B$37,0)), "Energy Supply")</f>
        <v>Energy Supply</v>
      </c>
      <c r="L10375" s="12">
        <v>0.10671</v>
      </c>
      <c r="M10375" s="12"/>
    </row>
    <row r="10376" spans="1:13" x14ac:dyDescent="0.3">
      <c r="A10376" s="18">
        <v>10374</v>
      </c>
      <c r="B10376" s="18">
        <f t="shared" si="324"/>
        <v>2021</v>
      </c>
      <c r="C10376" s="17">
        <v>44501</v>
      </c>
      <c r="D10376" s="18" t="s">
        <v>130</v>
      </c>
      <c r="E10376" s="18" t="s">
        <v>164</v>
      </c>
      <c r="F10376" s="18" t="str">
        <f t="shared" si="325"/>
        <v>National Grid-Heath Muni Agg Rate-44501</v>
      </c>
      <c r="G10376" s="11" t="s">
        <v>131</v>
      </c>
      <c r="H10376" s="11" t="s">
        <v>54</v>
      </c>
      <c r="I10376" s="11" t="s">
        <v>99</v>
      </c>
      <c r="J10376" s="11" t="s">
        <v>257</v>
      </c>
      <c r="K10376" s="11" t="str">
        <f>IFERROR(INDEX('EDC Component Dictionary'!$C$5:$C$37,MATCH('Rates Database'!J10376,'EDC Component Dictionary'!$B$5:$B$37,0)), "Energy Supply")</f>
        <v>Energy Supply</v>
      </c>
      <c r="L10376" s="12">
        <v>0.10685</v>
      </c>
      <c r="M10376" s="12"/>
    </row>
    <row r="10377" spans="1:13" x14ac:dyDescent="0.3">
      <c r="A10377" s="18">
        <v>10375</v>
      </c>
      <c r="B10377" s="18">
        <f t="shared" si="324"/>
        <v>2021</v>
      </c>
      <c r="C10377" s="17">
        <v>44501</v>
      </c>
      <c r="D10377" s="18" t="s">
        <v>130</v>
      </c>
      <c r="E10377" s="18" t="s">
        <v>164</v>
      </c>
      <c r="F10377" s="18" t="str">
        <f t="shared" si="325"/>
        <v>National Grid-Tewksbury Muni Agg Rate-44501</v>
      </c>
      <c r="G10377" s="11" t="s">
        <v>131</v>
      </c>
      <c r="H10377" s="11" t="s">
        <v>54</v>
      </c>
      <c r="I10377" s="11" t="s">
        <v>99</v>
      </c>
      <c r="J10377" s="11" t="s">
        <v>238</v>
      </c>
      <c r="K10377" s="11" t="str">
        <f>IFERROR(INDEX('EDC Component Dictionary'!$C$5:$C$37,MATCH('Rates Database'!J10377,'EDC Component Dictionary'!$B$5:$B$37,0)), "Energy Supply")</f>
        <v>Energy Supply</v>
      </c>
      <c r="L10377" s="12">
        <v>0.1069</v>
      </c>
      <c r="M10377" s="12"/>
    </row>
    <row r="10378" spans="1:13" x14ac:dyDescent="0.3">
      <c r="A10378" s="18">
        <v>10376</v>
      </c>
      <c r="B10378" s="18">
        <f t="shared" si="324"/>
        <v>2021</v>
      </c>
      <c r="C10378" s="17">
        <v>44501</v>
      </c>
      <c r="D10378" s="18" t="s">
        <v>130</v>
      </c>
      <c r="E10378" s="18" t="s">
        <v>163</v>
      </c>
      <c r="F10378" s="18" t="str">
        <f t="shared" si="325"/>
        <v>Eversource_EMA-Sudbury Muni Agg Rate-44501</v>
      </c>
      <c r="G10378" s="11" t="s">
        <v>131</v>
      </c>
      <c r="H10378" s="11" t="s">
        <v>54</v>
      </c>
      <c r="I10378" s="11" t="s">
        <v>99</v>
      </c>
      <c r="J10378" s="11" t="s">
        <v>227</v>
      </c>
      <c r="K10378" s="11" t="str">
        <f>IFERROR(INDEX('EDC Component Dictionary'!$C$5:$C$37,MATCH('Rates Database'!J10378,'EDC Component Dictionary'!$B$5:$B$37,0)), "Energy Supply")</f>
        <v>Energy Supply</v>
      </c>
      <c r="L10378" s="12">
        <v>0.10783</v>
      </c>
      <c r="M10378" s="12"/>
    </row>
    <row r="10379" spans="1:13" x14ac:dyDescent="0.3">
      <c r="A10379" s="18">
        <v>10377</v>
      </c>
      <c r="B10379" s="18">
        <f t="shared" si="324"/>
        <v>2021</v>
      </c>
      <c r="C10379" s="17">
        <v>44501</v>
      </c>
      <c r="D10379" s="18" t="s">
        <v>130</v>
      </c>
      <c r="E10379" s="18" t="s">
        <v>164</v>
      </c>
      <c r="F10379" s="18" t="str">
        <f t="shared" si="325"/>
        <v>National Grid-Halifax Muni Agg Rate-44501</v>
      </c>
      <c r="G10379" s="11" t="s">
        <v>131</v>
      </c>
      <c r="H10379" s="11" t="s">
        <v>54</v>
      </c>
      <c r="I10379" s="11" t="s">
        <v>99</v>
      </c>
      <c r="J10379" s="11" t="s">
        <v>230</v>
      </c>
      <c r="K10379" s="11" t="str">
        <f>IFERROR(INDEX('EDC Component Dictionary'!$C$5:$C$37,MATCH('Rates Database'!J10379,'EDC Component Dictionary'!$B$5:$B$37,0)), "Energy Supply")</f>
        <v>Energy Supply</v>
      </c>
      <c r="L10379" s="12">
        <v>0.10716000000000001</v>
      </c>
      <c r="M10379" s="12"/>
    </row>
    <row r="10380" spans="1:13" x14ac:dyDescent="0.3">
      <c r="A10380" s="18">
        <v>10378</v>
      </c>
      <c r="B10380" s="18">
        <f t="shared" si="324"/>
        <v>2021</v>
      </c>
      <c r="C10380" s="17">
        <v>44501</v>
      </c>
      <c r="D10380" s="18" t="s">
        <v>130</v>
      </c>
      <c r="E10380" s="18" t="s">
        <v>164</v>
      </c>
      <c r="F10380" s="18" t="str">
        <f t="shared" si="325"/>
        <v>National Grid-Franklin Muni Agg Rate-44501</v>
      </c>
      <c r="G10380" s="11" t="s">
        <v>131</v>
      </c>
      <c r="H10380" s="11" t="s">
        <v>54</v>
      </c>
      <c r="I10380" s="11" t="s">
        <v>99</v>
      </c>
      <c r="J10380" s="11" t="s">
        <v>296</v>
      </c>
      <c r="K10380" s="11" t="str">
        <f>IFERROR(INDEX('EDC Component Dictionary'!$C$5:$C$37,MATCH('Rates Database'!J10380,'EDC Component Dictionary'!$B$5:$B$37,0)), "Energy Supply")</f>
        <v>Energy Supply</v>
      </c>
      <c r="L10380" s="12">
        <v>0.10725</v>
      </c>
      <c r="M10380" s="12"/>
    </row>
    <row r="10381" spans="1:13" x14ac:dyDescent="0.3">
      <c r="A10381" s="18">
        <v>10379</v>
      </c>
      <c r="B10381" s="18">
        <f t="shared" si="324"/>
        <v>2021</v>
      </c>
      <c r="C10381" s="17">
        <v>44501</v>
      </c>
      <c r="D10381" s="18" t="s">
        <v>130</v>
      </c>
      <c r="E10381" s="18" t="s">
        <v>164</v>
      </c>
      <c r="F10381" s="18" t="str">
        <f t="shared" si="325"/>
        <v>National Grid-Rockland Muni Agg Rate-44501</v>
      </c>
      <c r="G10381" s="11" t="s">
        <v>131</v>
      </c>
      <c r="H10381" s="11" t="s">
        <v>54</v>
      </c>
      <c r="I10381" s="11" t="s">
        <v>99</v>
      </c>
      <c r="J10381" s="11" t="s">
        <v>271</v>
      </c>
      <c r="K10381" s="11" t="str">
        <f>IFERROR(INDEX('EDC Component Dictionary'!$C$5:$C$37,MATCH('Rates Database'!J10381,'EDC Component Dictionary'!$B$5:$B$37,0)), "Energy Supply")</f>
        <v>Energy Supply</v>
      </c>
      <c r="L10381" s="12">
        <v>0.10757</v>
      </c>
      <c r="M10381" s="12"/>
    </row>
    <row r="10382" spans="1:13" x14ac:dyDescent="0.3">
      <c r="A10382" s="18">
        <v>10380</v>
      </c>
      <c r="B10382" s="18">
        <f t="shared" si="324"/>
        <v>2021</v>
      </c>
      <c r="C10382" s="17">
        <v>44501</v>
      </c>
      <c r="D10382" s="18" t="s">
        <v>130</v>
      </c>
      <c r="E10382" s="18" t="s">
        <v>163</v>
      </c>
      <c r="F10382" s="18" t="str">
        <f t="shared" si="325"/>
        <v>Eversource_EMA-Cape Light Compact JPE Muni Agg Rate-44501</v>
      </c>
      <c r="G10382" s="11" t="s">
        <v>131</v>
      </c>
      <c r="H10382" s="11" t="s">
        <v>54</v>
      </c>
      <c r="I10382" s="11" t="s">
        <v>99</v>
      </c>
      <c r="J10382" s="11" t="s">
        <v>264</v>
      </c>
      <c r="K10382" s="11" t="str">
        <f>IFERROR(INDEX('EDC Component Dictionary'!$C$5:$C$37,MATCH('Rates Database'!J10382,'EDC Component Dictionary'!$B$5:$B$37,0)), "Energy Supply")</f>
        <v>Energy Supply</v>
      </c>
      <c r="L10382" s="12">
        <v>0.10743999999999999</v>
      </c>
      <c r="M10382" s="12"/>
    </row>
    <row r="10383" spans="1:13" x14ac:dyDescent="0.3">
      <c r="A10383" s="18">
        <v>10381</v>
      </c>
      <c r="B10383" s="18">
        <f t="shared" si="324"/>
        <v>2021</v>
      </c>
      <c r="C10383" s="17">
        <v>44501</v>
      </c>
      <c r="D10383" s="18" t="s">
        <v>130</v>
      </c>
      <c r="E10383" s="18" t="s">
        <v>164</v>
      </c>
      <c r="F10383" s="18" t="str">
        <f t="shared" si="325"/>
        <v>National Grid-Bellingham Muni Agg Rate-44501</v>
      </c>
      <c r="G10383" s="11" t="s">
        <v>131</v>
      </c>
      <c r="H10383" s="11" t="s">
        <v>54</v>
      </c>
      <c r="I10383" s="11" t="s">
        <v>99</v>
      </c>
      <c r="J10383" s="11" t="s">
        <v>244</v>
      </c>
      <c r="K10383" s="11" t="str">
        <f>IFERROR(INDEX('EDC Component Dictionary'!$C$5:$C$37,MATCH('Rates Database'!J10383,'EDC Component Dictionary'!$B$5:$B$37,0)), "Energy Supply")</f>
        <v>Energy Supply</v>
      </c>
      <c r="L10383" s="12">
        <v>0.10765</v>
      </c>
      <c r="M10383" s="12"/>
    </row>
    <row r="10384" spans="1:13" x14ac:dyDescent="0.3">
      <c r="A10384" s="18">
        <v>10382</v>
      </c>
      <c r="B10384" s="18">
        <f t="shared" si="324"/>
        <v>2021</v>
      </c>
      <c r="C10384" s="17">
        <v>44501</v>
      </c>
      <c r="D10384" s="18" t="s">
        <v>130</v>
      </c>
      <c r="E10384" s="18" t="s">
        <v>164</v>
      </c>
      <c r="F10384" s="18" t="str">
        <f t="shared" si="325"/>
        <v>National Grid-Egremont Muni Agg Rate-44501</v>
      </c>
      <c r="G10384" s="11" t="s">
        <v>131</v>
      </c>
      <c r="H10384" s="11" t="s">
        <v>54</v>
      </c>
      <c r="I10384" s="11" t="s">
        <v>99</v>
      </c>
      <c r="J10384" s="11" t="s">
        <v>248</v>
      </c>
      <c r="K10384" s="11" t="str">
        <f>IFERROR(INDEX('EDC Component Dictionary'!$C$5:$C$37,MATCH('Rates Database'!J10384,'EDC Component Dictionary'!$B$5:$B$37,0)), "Energy Supply")</f>
        <v>Energy Supply</v>
      </c>
      <c r="L10384" s="12">
        <v>0.10786999999999999</v>
      </c>
      <c r="M10384" s="12"/>
    </row>
    <row r="10385" spans="1:13" x14ac:dyDescent="0.3">
      <c r="A10385" s="18">
        <v>10383</v>
      </c>
      <c r="B10385" s="18">
        <f t="shared" si="324"/>
        <v>2021</v>
      </c>
      <c r="C10385" s="17">
        <v>44501</v>
      </c>
      <c r="D10385" s="18" t="s">
        <v>130</v>
      </c>
      <c r="E10385" s="18" t="s">
        <v>164</v>
      </c>
      <c r="F10385" s="18" t="str">
        <f t="shared" si="325"/>
        <v>National Grid-North Andover Muni Agg Rate-44501</v>
      </c>
      <c r="G10385" s="11" t="s">
        <v>131</v>
      </c>
      <c r="H10385" s="11" t="s">
        <v>54</v>
      </c>
      <c r="I10385" s="11" t="s">
        <v>99</v>
      </c>
      <c r="J10385" s="11" t="s">
        <v>259</v>
      </c>
      <c r="K10385" s="11" t="str">
        <f>IFERROR(INDEX('EDC Component Dictionary'!$C$5:$C$37,MATCH('Rates Database'!J10385,'EDC Component Dictionary'!$B$5:$B$37,0)), "Energy Supply")</f>
        <v>Energy Supply</v>
      </c>
      <c r="L10385" s="12">
        <v>0.1079</v>
      </c>
      <c r="M10385" s="12"/>
    </row>
    <row r="10386" spans="1:13" x14ac:dyDescent="0.3">
      <c r="A10386" s="18">
        <v>10384</v>
      </c>
      <c r="B10386" s="18">
        <f t="shared" si="324"/>
        <v>2021</v>
      </c>
      <c r="C10386" s="17">
        <v>44501</v>
      </c>
      <c r="D10386" s="18" t="s">
        <v>130</v>
      </c>
      <c r="E10386" s="18" t="s">
        <v>163</v>
      </c>
      <c r="F10386" s="18" t="str">
        <f t="shared" si="325"/>
        <v>Eversource_EMA-Dedham Muni Agg Rate-44501</v>
      </c>
      <c r="G10386" s="11" t="s">
        <v>131</v>
      </c>
      <c r="H10386" s="11" t="s">
        <v>54</v>
      </c>
      <c r="I10386" s="11" t="s">
        <v>99</v>
      </c>
      <c r="J10386" s="11" t="s">
        <v>278</v>
      </c>
      <c r="K10386" s="11" t="str">
        <f>IFERROR(INDEX('EDC Component Dictionary'!$C$5:$C$37,MATCH('Rates Database'!J10386,'EDC Component Dictionary'!$B$5:$B$37,0)), "Energy Supply")</f>
        <v>Energy Supply</v>
      </c>
      <c r="L10386" s="12">
        <v>0.108</v>
      </c>
      <c r="M10386" s="12"/>
    </row>
    <row r="10387" spans="1:13" x14ac:dyDescent="0.3">
      <c r="A10387" s="18">
        <v>10385</v>
      </c>
      <c r="B10387" s="18">
        <f t="shared" si="324"/>
        <v>2021</v>
      </c>
      <c r="C10387" s="17">
        <v>44501</v>
      </c>
      <c r="D10387" s="18" t="s">
        <v>130</v>
      </c>
      <c r="E10387" s="18" t="s">
        <v>164</v>
      </c>
      <c r="F10387" s="18" t="str">
        <f t="shared" si="325"/>
        <v>National Grid-Grafton Muni Agg Rate-44501</v>
      </c>
      <c r="G10387" s="11" t="s">
        <v>131</v>
      </c>
      <c r="H10387" s="11" t="s">
        <v>54</v>
      </c>
      <c r="I10387" s="11" t="s">
        <v>99</v>
      </c>
      <c r="J10387" s="11" t="s">
        <v>229</v>
      </c>
      <c r="K10387" s="11" t="str">
        <f>IFERROR(INDEX('EDC Component Dictionary'!$C$5:$C$37,MATCH('Rates Database'!J10387,'EDC Component Dictionary'!$B$5:$B$37,0)), "Energy Supply")</f>
        <v>Energy Supply</v>
      </c>
      <c r="L10387" s="12">
        <v>0.10804999999999999</v>
      </c>
      <c r="M10387" s="12"/>
    </row>
    <row r="10388" spans="1:13" x14ac:dyDescent="0.3">
      <c r="A10388" s="18">
        <v>10386</v>
      </c>
      <c r="B10388" s="18">
        <f t="shared" si="324"/>
        <v>2021</v>
      </c>
      <c r="C10388" s="17">
        <v>44501</v>
      </c>
      <c r="D10388" s="18" t="s">
        <v>130</v>
      </c>
      <c r="E10388" s="18" t="s">
        <v>163</v>
      </c>
      <c r="F10388" s="18" t="str">
        <f t="shared" si="325"/>
        <v>Eversource_EMA-Lexington Muni Agg Rate-44501</v>
      </c>
      <c r="G10388" s="11" t="s">
        <v>131</v>
      </c>
      <c r="H10388" s="11" t="s">
        <v>54</v>
      </c>
      <c r="I10388" s="11" t="s">
        <v>99</v>
      </c>
      <c r="J10388" s="11" t="s">
        <v>254</v>
      </c>
      <c r="K10388" s="11" t="str">
        <f>IFERROR(INDEX('EDC Component Dictionary'!$C$5:$C$37,MATCH('Rates Database'!J10388,'EDC Component Dictionary'!$B$5:$B$37,0)), "Energy Supply")</f>
        <v>Energy Supply</v>
      </c>
      <c r="L10388" s="12">
        <v>0.10795</v>
      </c>
      <c r="M10388" s="12"/>
    </row>
    <row r="10389" spans="1:13" x14ac:dyDescent="0.3">
      <c r="A10389" s="18">
        <v>10387</v>
      </c>
      <c r="B10389" s="18">
        <f t="shared" si="324"/>
        <v>2021</v>
      </c>
      <c r="C10389" s="17">
        <v>44501</v>
      </c>
      <c r="D10389" s="18" t="s">
        <v>130</v>
      </c>
      <c r="E10389" s="18" t="s">
        <v>163</v>
      </c>
      <c r="F10389" s="18" t="str">
        <f t="shared" si="325"/>
        <v>Eversource_EMA-Milton Muni Agg Rate-44501</v>
      </c>
      <c r="G10389" s="11" t="s">
        <v>131</v>
      </c>
      <c r="H10389" s="11" t="s">
        <v>54</v>
      </c>
      <c r="I10389" s="11" t="s">
        <v>99</v>
      </c>
      <c r="J10389" s="11" t="s">
        <v>306</v>
      </c>
      <c r="K10389" s="11" t="str">
        <f>IFERROR(INDEX('EDC Component Dictionary'!$C$5:$C$37,MATCH('Rates Database'!J10389,'EDC Component Dictionary'!$B$5:$B$37,0)), "Energy Supply")</f>
        <v>Energy Supply</v>
      </c>
      <c r="L10389" s="12">
        <v>0.1094</v>
      </c>
      <c r="M10389" s="12"/>
    </row>
    <row r="10390" spans="1:13" x14ac:dyDescent="0.3">
      <c r="A10390" s="18">
        <v>10388</v>
      </c>
      <c r="B10390" s="18">
        <f t="shared" si="324"/>
        <v>2021</v>
      </c>
      <c r="C10390" s="17">
        <v>44501</v>
      </c>
      <c r="D10390" s="18" t="s">
        <v>130</v>
      </c>
      <c r="E10390" s="18" t="s">
        <v>164</v>
      </c>
      <c r="F10390" s="18" t="str">
        <f t="shared" si="325"/>
        <v>National Grid-Haverhill Muni Agg Rate-44501</v>
      </c>
      <c r="G10390" s="11" t="s">
        <v>131</v>
      </c>
      <c r="H10390" s="11" t="s">
        <v>54</v>
      </c>
      <c r="I10390" s="11" t="s">
        <v>99</v>
      </c>
      <c r="J10390" s="11" t="s">
        <v>297</v>
      </c>
      <c r="K10390" s="11" t="str">
        <f>IFERROR(INDEX('EDC Component Dictionary'!$C$5:$C$37,MATCH('Rates Database'!J10390,'EDC Component Dictionary'!$B$5:$B$37,0)), "Energy Supply")</f>
        <v>Energy Supply</v>
      </c>
      <c r="L10390" s="12">
        <v>0.1086</v>
      </c>
      <c r="M10390" s="12"/>
    </row>
    <row r="10391" spans="1:13" x14ac:dyDescent="0.3">
      <c r="A10391" s="18">
        <v>10389</v>
      </c>
      <c r="B10391" s="18">
        <f t="shared" si="324"/>
        <v>2021</v>
      </c>
      <c r="C10391" s="17">
        <v>44501</v>
      </c>
      <c r="D10391" s="18" t="s">
        <v>130</v>
      </c>
      <c r="E10391" s="18" t="s">
        <v>163</v>
      </c>
      <c r="F10391" s="18" t="str">
        <f t="shared" si="325"/>
        <v>Eversource_EMA-Fairhaven Muni Agg Rate-44501</v>
      </c>
      <c r="G10391" s="11" t="s">
        <v>131</v>
      </c>
      <c r="H10391" s="11" t="s">
        <v>54</v>
      </c>
      <c r="I10391" s="11" t="s">
        <v>99</v>
      </c>
      <c r="J10391" s="11" t="s">
        <v>193</v>
      </c>
      <c r="K10391" s="11" t="str">
        <f>IFERROR(INDEX('EDC Component Dictionary'!$C$5:$C$37,MATCH('Rates Database'!J10391,'EDC Component Dictionary'!$B$5:$B$37,0)), "Energy Supply")</f>
        <v>Energy Supply</v>
      </c>
      <c r="L10391" s="12">
        <v>0.10859000000000001</v>
      </c>
      <c r="M10391" s="12"/>
    </row>
    <row r="10392" spans="1:13" x14ac:dyDescent="0.3">
      <c r="A10392" s="18">
        <v>10390</v>
      </c>
      <c r="B10392" s="18">
        <f t="shared" si="324"/>
        <v>2021</v>
      </c>
      <c r="C10392" s="17">
        <v>44501</v>
      </c>
      <c r="D10392" s="18" t="s">
        <v>130</v>
      </c>
      <c r="E10392" s="18" t="s">
        <v>163</v>
      </c>
      <c r="F10392" s="18" t="str">
        <f t="shared" si="325"/>
        <v>Eversource_EMA-Waltham Muni Agg Rate-44501</v>
      </c>
      <c r="G10392" s="11" t="s">
        <v>131</v>
      </c>
      <c r="H10392" s="11" t="s">
        <v>54</v>
      </c>
      <c r="I10392" s="11" t="s">
        <v>99</v>
      </c>
      <c r="J10392" s="11" t="s">
        <v>304</v>
      </c>
      <c r="K10392" s="11" t="str">
        <f>IFERROR(INDEX('EDC Component Dictionary'!$C$5:$C$37,MATCH('Rates Database'!J10392,'EDC Component Dictionary'!$B$5:$B$37,0)), "Energy Supply")</f>
        <v>Energy Supply</v>
      </c>
      <c r="L10392" s="12">
        <v>0.10946</v>
      </c>
      <c r="M10392" s="12"/>
    </row>
    <row r="10393" spans="1:13" x14ac:dyDescent="0.3">
      <c r="A10393" s="18">
        <v>10391</v>
      </c>
      <c r="B10393" s="18">
        <f t="shared" si="324"/>
        <v>2021</v>
      </c>
      <c r="C10393" s="17">
        <v>44501</v>
      </c>
      <c r="D10393" s="18" t="s">
        <v>130</v>
      </c>
      <c r="E10393" s="18" t="s">
        <v>164</v>
      </c>
      <c r="F10393" s="18" t="str">
        <f t="shared" si="325"/>
        <v>National Grid-Southborough Muni Agg Rate-44501</v>
      </c>
      <c r="G10393" s="11" t="s">
        <v>131</v>
      </c>
      <c r="H10393" s="11" t="s">
        <v>54</v>
      </c>
      <c r="I10393" s="11" t="s">
        <v>99</v>
      </c>
      <c r="J10393" s="11" t="s">
        <v>231</v>
      </c>
      <c r="K10393" s="11" t="str">
        <f>IFERROR(INDEX('EDC Component Dictionary'!$C$5:$C$37,MATCH('Rates Database'!J10393,'EDC Component Dictionary'!$B$5:$B$37,0)), "Energy Supply")</f>
        <v>Energy Supply</v>
      </c>
      <c r="L10393" s="12">
        <v>0.10939</v>
      </c>
      <c r="M10393" s="12"/>
    </row>
    <row r="10394" spans="1:13" x14ac:dyDescent="0.3">
      <c r="A10394" s="18">
        <v>10392</v>
      </c>
      <c r="B10394" s="18">
        <f t="shared" si="324"/>
        <v>2021</v>
      </c>
      <c r="C10394" s="17">
        <v>44501</v>
      </c>
      <c r="D10394" s="18" t="s">
        <v>130</v>
      </c>
      <c r="E10394" s="18" t="s">
        <v>164</v>
      </c>
      <c r="F10394" s="18" t="str">
        <f t="shared" si="325"/>
        <v>National Grid-Tyngsborough Muni Agg Rate-44501</v>
      </c>
      <c r="G10394" s="11" t="s">
        <v>131</v>
      </c>
      <c r="H10394" s="11" t="s">
        <v>54</v>
      </c>
      <c r="I10394" s="11" t="s">
        <v>99</v>
      </c>
      <c r="J10394" s="11" t="s">
        <v>261</v>
      </c>
      <c r="K10394" s="11" t="str">
        <f>IFERROR(INDEX('EDC Component Dictionary'!$C$5:$C$37,MATCH('Rates Database'!J10394,'EDC Component Dictionary'!$B$5:$B$37,0)), "Energy Supply")</f>
        <v>Energy Supply</v>
      </c>
      <c r="L10394" s="12">
        <v>0.10944</v>
      </c>
      <c r="M10394" s="12"/>
    </row>
    <row r="10395" spans="1:13" x14ac:dyDescent="0.3">
      <c r="A10395" s="18">
        <v>10393</v>
      </c>
      <c r="B10395" s="18">
        <f t="shared" si="324"/>
        <v>2021</v>
      </c>
      <c r="C10395" s="17">
        <v>44501</v>
      </c>
      <c r="D10395" s="18" t="s">
        <v>130</v>
      </c>
      <c r="E10395" s="18" t="s">
        <v>163</v>
      </c>
      <c r="F10395" s="18" t="str">
        <f t="shared" si="325"/>
        <v>Eversource_EMA-Acton Muni Agg Rate-44501</v>
      </c>
      <c r="G10395" s="11" t="s">
        <v>131</v>
      </c>
      <c r="H10395" s="11" t="s">
        <v>54</v>
      </c>
      <c r="I10395" s="11" t="s">
        <v>99</v>
      </c>
      <c r="J10395" s="11" t="s">
        <v>226</v>
      </c>
      <c r="K10395" s="11" t="str">
        <f>IFERROR(INDEX('EDC Component Dictionary'!$C$5:$C$37,MATCH('Rates Database'!J10395,'EDC Component Dictionary'!$B$5:$B$37,0)), "Energy Supply")</f>
        <v>Energy Supply</v>
      </c>
      <c r="L10395" s="12">
        <v>0.11058999999999999</v>
      </c>
      <c r="M10395" s="12"/>
    </row>
    <row r="10396" spans="1:13" x14ac:dyDescent="0.3">
      <c r="A10396" s="18">
        <v>10394</v>
      </c>
      <c r="B10396" s="18">
        <f t="shared" si="324"/>
        <v>2021</v>
      </c>
      <c r="C10396" s="17">
        <v>44501</v>
      </c>
      <c r="D10396" s="18" t="s">
        <v>130</v>
      </c>
      <c r="E10396" s="18" t="s">
        <v>163</v>
      </c>
      <c r="F10396" s="18" t="str">
        <f t="shared" si="325"/>
        <v>Eversource_EMA-Arlington Muni Agg Rate-44501</v>
      </c>
      <c r="G10396" s="11" t="s">
        <v>131</v>
      </c>
      <c r="H10396" s="11" t="s">
        <v>54</v>
      </c>
      <c r="I10396" s="11" t="s">
        <v>99</v>
      </c>
      <c r="J10396" s="11" t="s">
        <v>228</v>
      </c>
      <c r="K10396" s="11" t="str">
        <f>IFERROR(INDEX('EDC Component Dictionary'!$C$5:$C$37,MATCH('Rates Database'!J10396,'EDC Component Dictionary'!$B$5:$B$37,0)), "Energy Supply")</f>
        <v>Energy Supply</v>
      </c>
      <c r="L10396" s="12">
        <v>0.1123</v>
      </c>
      <c r="M10396" s="12"/>
    </row>
    <row r="10397" spans="1:13" x14ac:dyDescent="0.3">
      <c r="A10397" s="18">
        <v>10395</v>
      </c>
      <c r="B10397" s="18">
        <f t="shared" si="324"/>
        <v>2021</v>
      </c>
      <c r="C10397" s="17">
        <v>44501</v>
      </c>
      <c r="D10397" s="18" t="s">
        <v>130</v>
      </c>
      <c r="E10397" s="18" t="s">
        <v>164</v>
      </c>
      <c r="F10397" s="18" t="str">
        <f t="shared" si="325"/>
        <v>National Grid-Salisbury Muni Agg Rate-44501</v>
      </c>
      <c r="G10397" s="11" t="s">
        <v>131</v>
      </c>
      <c r="H10397" s="11" t="s">
        <v>54</v>
      </c>
      <c r="I10397" s="11" t="s">
        <v>99</v>
      </c>
      <c r="J10397" s="11" t="s">
        <v>241</v>
      </c>
      <c r="K10397" s="11" t="str">
        <f>IFERROR(INDEX('EDC Component Dictionary'!$C$5:$C$37,MATCH('Rates Database'!J10397,'EDC Component Dictionary'!$B$5:$B$37,0)), "Energy Supply")</f>
        <v>Energy Supply</v>
      </c>
      <c r="L10397" s="12">
        <v>0.11065</v>
      </c>
      <c r="M10397" s="12"/>
    </row>
    <row r="10398" spans="1:13" x14ac:dyDescent="0.3">
      <c r="A10398" s="18">
        <v>10396</v>
      </c>
      <c r="B10398" s="18">
        <f t="shared" si="324"/>
        <v>2021</v>
      </c>
      <c r="C10398" s="17">
        <v>44501</v>
      </c>
      <c r="D10398" s="18" t="s">
        <v>130</v>
      </c>
      <c r="E10398" s="18" t="s">
        <v>164</v>
      </c>
      <c r="F10398" s="18" t="str">
        <f t="shared" si="325"/>
        <v>National Grid-Millville Muni Agg Rate-44501</v>
      </c>
      <c r="G10398" s="11" t="s">
        <v>131</v>
      </c>
      <c r="H10398" s="11" t="s">
        <v>54</v>
      </c>
      <c r="I10398" s="11" t="s">
        <v>99</v>
      </c>
      <c r="J10398" s="11" t="s">
        <v>251</v>
      </c>
      <c r="K10398" s="11" t="str">
        <f>IFERROR(INDEX('EDC Component Dictionary'!$C$5:$C$37,MATCH('Rates Database'!J10398,'EDC Component Dictionary'!$B$5:$B$37,0)), "Energy Supply")</f>
        <v>Energy Supply</v>
      </c>
      <c r="L10398" s="12">
        <v>0.11073</v>
      </c>
      <c r="M10398" s="12"/>
    </row>
    <row r="10399" spans="1:13" x14ac:dyDescent="0.3">
      <c r="A10399" s="18">
        <v>10397</v>
      </c>
      <c r="B10399" s="18">
        <f t="shared" si="324"/>
        <v>2021</v>
      </c>
      <c r="C10399" s="17">
        <v>44501</v>
      </c>
      <c r="D10399" s="18" t="s">
        <v>130</v>
      </c>
      <c r="E10399" s="18" t="s">
        <v>164</v>
      </c>
      <c r="F10399" s="18" t="str">
        <f t="shared" si="325"/>
        <v>National Grid-Gloucester Muni Agg Rate-44501</v>
      </c>
      <c r="G10399" s="11" t="s">
        <v>131</v>
      </c>
      <c r="H10399" s="11" t="s">
        <v>54</v>
      </c>
      <c r="I10399" s="11" t="s">
        <v>99</v>
      </c>
      <c r="J10399" s="11" t="s">
        <v>242</v>
      </c>
      <c r="K10399" s="11" t="str">
        <f>IFERROR(INDEX('EDC Component Dictionary'!$C$5:$C$37,MATCH('Rates Database'!J10399,'EDC Component Dictionary'!$B$5:$B$37,0)), "Energy Supply")</f>
        <v>Energy Supply</v>
      </c>
      <c r="L10399" s="12">
        <v>0.11133999999999999</v>
      </c>
      <c r="M10399" s="12"/>
    </row>
    <row r="10400" spans="1:13" x14ac:dyDescent="0.3">
      <c r="A10400" s="18">
        <v>10398</v>
      </c>
      <c r="B10400" s="18">
        <f t="shared" si="324"/>
        <v>2021</v>
      </c>
      <c r="C10400" s="17">
        <v>44501</v>
      </c>
      <c r="D10400" s="18" t="s">
        <v>130</v>
      </c>
      <c r="E10400" s="18" t="s">
        <v>163</v>
      </c>
      <c r="F10400" s="18" t="str">
        <f t="shared" si="325"/>
        <v>Eversource_EMA-Bedford Muni Agg Rate-44501</v>
      </c>
      <c r="G10400" s="11" t="s">
        <v>131</v>
      </c>
      <c r="H10400" s="11" t="s">
        <v>54</v>
      </c>
      <c r="I10400" s="11" t="s">
        <v>99</v>
      </c>
      <c r="J10400" s="11" t="s">
        <v>274</v>
      </c>
      <c r="K10400" s="11" t="str">
        <f>IFERROR(INDEX('EDC Component Dictionary'!$C$5:$C$37,MATCH('Rates Database'!J10400,'EDC Component Dictionary'!$B$5:$B$37,0)), "Energy Supply")</f>
        <v>Energy Supply</v>
      </c>
      <c r="L10400" s="12">
        <v>0.11153</v>
      </c>
      <c r="M10400" s="12"/>
    </row>
    <row r="10401" spans="1:13" x14ac:dyDescent="0.3">
      <c r="A10401" s="18">
        <v>10399</v>
      </c>
      <c r="B10401" s="18">
        <f t="shared" si="324"/>
        <v>2021</v>
      </c>
      <c r="C10401" s="17">
        <v>44501</v>
      </c>
      <c r="D10401" s="18" t="s">
        <v>130</v>
      </c>
      <c r="E10401" s="18" t="s">
        <v>164</v>
      </c>
      <c r="F10401" s="18" t="str">
        <f t="shared" si="325"/>
        <v>National Grid-Salem Muni Agg Rate-44501</v>
      </c>
      <c r="G10401" s="11" t="s">
        <v>131</v>
      </c>
      <c r="H10401" s="11" t="s">
        <v>54</v>
      </c>
      <c r="I10401" s="11" t="s">
        <v>99</v>
      </c>
      <c r="J10401" s="11" t="s">
        <v>175</v>
      </c>
      <c r="K10401" s="11" t="str">
        <f>IFERROR(INDEX('EDC Component Dictionary'!$C$5:$C$37,MATCH('Rates Database'!J10401,'EDC Component Dictionary'!$B$5:$B$37,0)), "Energy Supply")</f>
        <v>Energy Supply</v>
      </c>
      <c r="L10401" s="12">
        <v>0.11104</v>
      </c>
      <c r="M10401" s="12"/>
    </row>
    <row r="10402" spans="1:13" x14ac:dyDescent="0.3">
      <c r="A10402" s="18">
        <v>10400</v>
      </c>
      <c r="B10402" s="18">
        <f t="shared" si="324"/>
        <v>2021</v>
      </c>
      <c r="C10402" s="17">
        <v>44501</v>
      </c>
      <c r="D10402" s="18" t="s">
        <v>130</v>
      </c>
      <c r="E10402" s="18" t="s">
        <v>163</v>
      </c>
      <c r="F10402" s="18" t="str">
        <f t="shared" si="325"/>
        <v>Eversource_EMA-Boston Muni Agg Rate-44501</v>
      </c>
      <c r="G10402" s="11" t="s">
        <v>131</v>
      </c>
      <c r="H10402" s="11" t="s">
        <v>54</v>
      </c>
      <c r="I10402" s="11" t="s">
        <v>99</v>
      </c>
      <c r="J10402" s="11" t="s">
        <v>301</v>
      </c>
      <c r="K10402" s="11" t="str">
        <f>IFERROR(INDEX('EDC Component Dictionary'!$C$5:$C$37,MATCH('Rates Database'!J10402,'EDC Component Dictionary'!$B$5:$B$37,0)), "Energy Supply")</f>
        <v>Energy Supply</v>
      </c>
      <c r="L10402" s="12">
        <v>0.11176999999999999</v>
      </c>
      <c r="M10402" s="12"/>
    </row>
    <row r="10403" spans="1:13" x14ac:dyDescent="0.3">
      <c r="A10403" s="18">
        <v>10401</v>
      </c>
      <c r="B10403" s="18">
        <f t="shared" si="324"/>
        <v>2021</v>
      </c>
      <c r="C10403" s="17">
        <v>44501</v>
      </c>
      <c r="D10403" s="18" t="s">
        <v>130</v>
      </c>
      <c r="E10403" s="18" t="s">
        <v>163</v>
      </c>
      <c r="F10403" s="18" t="str">
        <f t="shared" si="325"/>
        <v>Eversource_EMA-Winchester Muni Agg Rate-44501</v>
      </c>
      <c r="G10403" s="11" t="s">
        <v>131</v>
      </c>
      <c r="H10403" s="11" t="s">
        <v>54</v>
      </c>
      <c r="I10403" s="11" t="s">
        <v>99</v>
      </c>
      <c r="J10403" s="11" t="s">
        <v>232</v>
      </c>
      <c r="K10403" s="11" t="str">
        <f>IFERROR(INDEX('EDC Component Dictionary'!$C$5:$C$37,MATCH('Rates Database'!J10403,'EDC Component Dictionary'!$B$5:$B$37,0)), "Energy Supply")</f>
        <v>Energy Supply</v>
      </c>
      <c r="L10403" s="12">
        <v>0.11230999999999999</v>
      </c>
      <c r="M10403" s="12"/>
    </row>
    <row r="10404" spans="1:13" x14ac:dyDescent="0.3">
      <c r="A10404" s="18">
        <v>10402</v>
      </c>
      <c r="B10404" s="18">
        <f t="shared" si="324"/>
        <v>2021</v>
      </c>
      <c r="C10404" s="17">
        <v>44501</v>
      </c>
      <c r="D10404" s="18" t="s">
        <v>130</v>
      </c>
      <c r="E10404" s="18" t="s">
        <v>164</v>
      </c>
      <c r="F10404" s="18" t="str">
        <f t="shared" si="325"/>
        <v>National Grid-Hamilton Muni Agg Rate-44501</v>
      </c>
      <c r="G10404" s="11" t="s">
        <v>131</v>
      </c>
      <c r="H10404" s="11" t="s">
        <v>54</v>
      </c>
      <c r="I10404" s="11" t="s">
        <v>99</v>
      </c>
      <c r="J10404" s="11" t="s">
        <v>250</v>
      </c>
      <c r="K10404" s="11" t="str">
        <f>IFERROR(INDEX('EDC Component Dictionary'!$C$5:$C$37,MATCH('Rates Database'!J10404,'EDC Component Dictionary'!$B$5:$B$37,0)), "Energy Supply")</f>
        <v>Energy Supply</v>
      </c>
      <c r="L10404" s="12">
        <v>0.11223</v>
      </c>
      <c r="M10404" s="12"/>
    </row>
    <row r="10405" spans="1:13" x14ac:dyDescent="0.3">
      <c r="A10405" s="18">
        <v>10403</v>
      </c>
      <c r="B10405" s="18">
        <f t="shared" si="324"/>
        <v>2021</v>
      </c>
      <c r="C10405" s="17">
        <v>44501</v>
      </c>
      <c r="D10405" s="18" t="s">
        <v>130</v>
      </c>
      <c r="E10405" s="18" t="s">
        <v>36</v>
      </c>
      <c r="F10405" s="18" t="str">
        <f t="shared" si="325"/>
        <v>Unitil-Ashby Muni Agg Rate-44501</v>
      </c>
      <c r="G10405" s="11" t="s">
        <v>131</v>
      </c>
      <c r="H10405" s="11" t="s">
        <v>54</v>
      </c>
      <c r="I10405" s="11" t="s">
        <v>99</v>
      </c>
      <c r="J10405" s="11" t="s">
        <v>235</v>
      </c>
      <c r="K10405" s="11" t="str">
        <f>IFERROR(INDEX('EDC Component Dictionary'!$C$5:$C$37,MATCH('Rates Database'!J10405,'EDC Component Dictionary'!$B$5:$B$37,0)), "Energy Supply")</f>
        <v>Energy Supply</v>
      </c>
      <c r="L10405" s="12">
        <v>0.11210000000000001</v>
      </c>
      <c r="M10405" s="12"/>
    </row>
    <row r="10406" spans="1:13" x14ac:dyDescent="0.3">
      <c r="A10406" s="18">
        <v>10404</v>
      </c>
      <c r="B10406" s="18">
        <f t="shared" si="324"/>
        <v>2021</v>
      </c>
      <c r="C10406" s="17">
        <v>44501</v>
      </c>
      <c r="D10406" s="18" t="s">
        <v>130</v>
      </c>
      <c r="E10406" s="18" t="s">
        <v>36</v>
      </c>
      <c r="F10406" s="18" t="str">
        <f t="shared" si="325"/>
        <v>Unitil-Lunenburg Muni Agg Rate-44501</v>
      </c>
      <c r="G10406" s="11" t="s">
        <v>131</v>
      </c>
      <c r="H10406" s="11" t="s">
        <v>54</v>
      </c>
      <c r="I10406" s="11" t="s">
        <v>99</v>
      </c>
      <c r="J10406" s="11" t="s">
        <v>239</v>
      </c>
      <c r="K10406" s="11" t="str">
        <f>IFERROR(INDEX('EDC Component Dictionary'!$C$5:$C$37,MATCH('Rates Database'!J10406,'EDC Component Dictionary'!$B$5:$B$37,0)), "Energy Supply")</f>
        <v>Energy Supply</v>
      </c>
      <c r="L10406" s="12">
        <v>0.11210000000000001</v>
      </c>
      <c r="M10406" s="12"/>
    </row>
    <row r="10407" spans="1:13" x14ac:dyDescent="0.3">
      <c r="A10407" s="18">
        <v>10405</v>
      </c>
      <c r="B10407" s="18">
        <f t="shared" si="324"/>
        <v>2021</v>
      </c>
      <c r="C10407" s="17">
        <v>44501</v>
      </c>
      <c r="D10407" s="18" t="s">
        <v>130</v>
      </c>
      <c r="E10407" s="18" t="s">
        <v>164</v>
      </c>
      <c r="F10407" s="18" t="str">
        <f t="shared" si="325"/>
        <v>National Grid-Nantucket Muni Agg Rate-44501</v>
      </c>
      <c r="G10407" s="11" t="s">
        <v>131</v>
      </c>
      <c r="H10407" s="11" t="s">
        <v>54</v>
      </c>
      <c r="I10407" s="11" t="s">
        <v>99</v>
      </c>
      <c r="J10407" s="11" t="s">
        <v>171</v>
      </c>
      <c r="K10407" s="11" t="str">
        <f>IFERROR(INDEX('EDC Component Dictionary'!$C$5:$C$37,MATCH('Rates Database'!J10407,'EDC Component Dictionary'!$B$5:$B$37,0)), "Energy Supply")</f>
        <v>Energy Supply</v>
      </c>
      <c r="L10407" s="12">
        <v>0.11307</v>
      </c>
      <c r="M10407" s="12"/>
    </row>
    <row r="10408" spans="1:13" x14ac:dyDescent="0.3">
      <c r="A10408" s="18">
        <v>10406</v>
      </c>
      <c r="B10408" s="18">
        <f t="shared" si="324"/>
        <v>2021</v>
      </c>
      <c r="C10408" s="17">
        <v>44501</v>
      </c>
      <c r="D10408" s="18" t="s">
        <v>130</v>
      </c>
      <c r="E10408" s="18" t="s">
        <v>164</v>
      </c>
      <c r="F10408" s="18" t="str">
        <f t="shared" si="325"/>
        <v>National Grid-West Bridgewater Muni Agg Rate-44501</v>
      </c>
      <c r="G10408" s="11" t="s">
        <v>131</v>
      </c>
      <c r="H10408" s="11" t="s">
        <v>54</v>
      </c>
      <c r="I10408" s="11" t="s">
        <v>99</v>
      </c>
      <c r="J10408" s="11" t="s">
        <v>247</v>
      </c>
      <c r="K10408" s="11" t="str">
        <f>IFERROR(INDEX('EDC Component Dictionary'!$C$5:$C$37,MATCH('Rates Database'!J10408,'EDC Component Dictionary'!$B$5:$B$37,0)), "Energy Supply")</f>
        <v>Energy Supply</v>
      </c>
      <c r="L10408" s="12">
        <v>0.1135</v>
      </c>
      <c r="M10408" s="12"/>
    </row>
    <row r="10409" spans="1:13" x14ac:dyDescent="0.3">
      <c r="A10409" s="18">
        <v>10407</v>
      </c>
      <c r="B10409" s="18">
        <f t="shared" si="324"/>
        <v>2021</v>
      </c>
      <c r="C10409" s="17">
        <v>44501</v>
      </c>
      <c r="D10409" s="18" t="s">
        <v>130</v>
      </c>
      <c r="E10409" s="18" t="s">
        <v>164</v>
      </c>
      <c r="F10409" s="18" t="str">
        <f t="shared" si="325"/>
        <v>National Grid-Worcester Muni Agg Rate-44501</v>
      </c>
      <c r="G10409" s="11" t="s">
        <v>131</v>
      </c>
      <c r="H10409" s="11" t="s">
        <v>54</v>
      </c>
      <c r="I10409" s="11" t="s">
        <v>99</v>
      </c>
      <c r="J10409" s="11" t="s">
        <v>281</v>
      </c>
      <c r="K10409" s="11" t="str">
        <f>IFERROR(INDEX('EDC Component Dictionary'!$C$5:$C$37,MATCH('Rates Database'!J10409,'EDC Component Dictionary'!$B$5:$B$37,0)), "Energy Supply")</f>
        <v>Energy Supply</v>
      </c>
      <c r="L10409" s="12">
        <v>0.11448</v>
      </c>
      <c r="M10409" s="12"/>
    </row>
    <row r="10410" spans="1:13" x14ac:dyDescent="0.3">
      <c r="A10410" s="18">
        <v>10408</v>
      </c>
      <c r="B10410" s="18">
        <f t="shared" si="324"/>
        <v>2021</v>
      </c>
      <c r="C10410" s="17">
        <v>44501</v>
      </c>
      <c r="D10410" s="18" t="s">
        <v>130</v>
      </c>
      <c r="E10410" s="18" t="s">
        <v>164</v>
      </c>
      <c r="F10410" s="18" t="str">
        <f t="shared" si="325"/>
        <v>National Grid-Swampscott Muni Agg Rate-44501</v>
      </c>
      <c r="G10410" s="11" t="s">
        <v>131</v>
      </c>
      <c r="H10410" s="11" t="s">
        <v>54</v>
      </c>
      <c r="I10410" s="11" t="s">
        <v>99</v>
      </c>
      <c r="J10410" s="11" t="s">
        <v>178</v>
      </c>
      <c r="K10410" s="11" t="str">
        <f>IFERROR(INDEX('EDC Component Dictionary'!$C$5:$C$37,MATCH('Rates Database'!J10410,'EDC Component Dictionary'!$B$5:$B$37,0)), "Energy Supply")</f>
        <v>Energy Supply</v>
      </c>
      <c r="L10410" s="12">
        <v>0.11444</v>
      </c>
      <c r="M10410" s="12"/>
    </row>
    <row r="10411" spans="1:13" x14ac:dyDescent="0.3">
      <c r="A10411" s="18">
        <v>10409</v>
      </c>
      <c r="B10411" s="18">
        <f t="shared" si="324"/>
        <v>2021</v>
      </c>
      <c r="C10411" s="17">
        <v>44501</v>
      </c>
      <c r="D10411" s="18" t="s">
        <v>130</v>
      </c>
      <c r="E10411" s="18" t="s">
        <v>163</v>
      </c>
      <c r="F10411" s="18" t="str">
        <f t="shared" si="325"/>
        <v>Eversource_EMA-Carlisle Muni Agg Rate-44501</v>
      </c>
      <c r="G10411" s="11" t="s">
        <v>131</v>
      </c>
      <c r="H10411" s="11" t="s">
        <v>54</v>
      </c>
      <c r="I10411" s="11" t="s">
        <v>99</v>
      </c>
      <c r="J10411" s="11" t="s">
        <v>236</v>
      </c>
      <c r="K10411" s="11" t="str">
        <f>IFERROR(INDEX('EDC Component Dictionary'!$C$5:$C$37,MATCH('Rates Database'!J10411,'EDC Component Dictionary'!$B$5:$B$37,0)), "Energy Supply")</f>
        <v>Energy Supply</v>
      </c>
      <c r="L10411" s="12">
        <v>0.11396000000000001</v>
      </c>
      <c r="M10411" s="12"/>
    </row>
    <row r="10412" spans="1:13" x14ac:dyDescent="0.3">
      <c r="A10412" s="18">
        <v>10410</v>
      </c>
      <c r="B10412" s="18">
        <f t="shared" si="324"/>
        <v>2021</v>
      </c>
      <c r="C10412" s="17">
        <v>44501</v>
      </c>
      <c r="D10412" s="18" t="s">
        <v>130</v>
      </c>
      <c r="E10412" s="18" t="s">
        <v>163</v>
      </c>
      <c r="F10412" s="18" t="str">
        <f t="shared" si="325"/>
        <v>Eversource_EMA-Watertown Muni Agg Rate-44501</v>
      </c>
      <c r="G10412" s="11" t="s">
        <v>131</v>
      </c>
      <c r="H10412" s="11" t="s">
        <v>54</v>
      </c>
      <c r="I10412" s="11" t="s">
        <v>99</v>
      </c>
      <c r="J10412" s="11" t="s">
        <v>275</v>
      </c>
      <c r="K10412" s="11" t="str">
        <f>IFERROR(INDEX('EDC Component Dictionary'!$C$5:$C$37,MATCH('Rates Database'!J10412,'EDC Component Dictionary'!$B$5:$B$37,0)), "Energy Supply")</f>
        <v>Energy Supply</v>
      </c>
      <c r="L10412" s="12">
        <v>0.11515</v>
      </c>
      <c r="M10412" s="12"/>
    </row>
    <row r="10413" spans="1:13" x14ac:dyDescent="0.3">
      <c r="A10413" s="18">
        <v>10411</v>
      </c>
      <c r="B10413" s="18">
        <f t="shared" si="324"/>
        <v>2021</v>
      </c>
      <c r="C10413" s="17">
        <v>44501</v>
      </c>
      <c r="D10413" s="18" t="s">
        <v>130</v>
      </c>
      <c r="E10413" s="18" t="s">
        <v>164</v>
      </c>
      <c r="F10413" s="18" t="str">
        <f t="shared" si="325"/>
        <v>National Grid-Medford Muni Agg Rate-44501</v>
      </c>
      <c r="G10413" s="11" t="s">
        <v>131</v>
      </c>
      <c r="H10413" s="11" t="s">
        <v>54</v>
      </c>
      <c r="I10413" s="11" t="s">
        <v>99</v>
      </c>
      <c r="J10413" s="11" t="s">
        <v>279</v>
      </c>
      <c r="K10413" s="11" t="str">
        <f>IFERROR(INDEX('EDC Component Dictionary'!$C$5:$C$37,MATCH('Rates Database'!J10413,'EDC Component Dictionary'!$B$5:$B$37,0)), "Energy Supply")</f>
        <v>Energy Supply</v>
      </c>
      <c r="L10413" s="12">
        <v>0.11537</v>
      </c>
      <c r="M10413" s="12"/>
    </row>
    <row r="10414" spans="1:13" x14ac:dyDescent="0.3">
      <c r="A10414" s="18">
        <v>10412</v>
      </c>
      <c r="B10414" s="18">
        <f t="shared" si="324"/>
        <v>2021</v>
      </c>
      <c r="C10414" s="17">
        <v>44501</v>
      </c>
      <c r="D10414" s="18" t="s">
        <v>130</v>
      </c>
      <c r="E10414" s="18" t="s">
        <v>163</v>
      </c>
      <c r="F10414" s="18" t="str">
        <f t="shared" si="325"/>
        <v>Eversource_EMA-Natick Muni Agg Rate-44501</v>
      </c>
      <c r="G10414" s="11" t="s">
        <v>131</v>
      </c>
      <c r="H10414" s="11" t="s">
        <v>54</v>
      </c>
      <c r="I10414" s="11" t="s">
        <v>99</v>
      </c>
      <c r="J10414" s="11" t="s">
        <v>252</v>
      </c>
      <c r="K10414" s="11" t="str">
        <f>IFERROR(INDEX('EDC Component Dictionary'!$C$5:$C$37,MATCH('Rates Database'!J10414,'EDC Component Dictionary'!$B$5:$B$37,0)), "Energy Supply")</f>
        <v>Energy Supply</v>
      </c>
      <c r="L10414" s="12">
        <v>0.11577999999999999</v>
      </c>
      <c r="M10414" s="12"/>
    </row>
    <row r="10415" spans="1:13" x14ac:dyDescent="0.3">
      <c r="A10415" s="18">
        <v>10413</v>
      </c>
      <c r="B10415" s="18">
        <f t="shared" si="324"/>
        <v>2021</v>
      </c>
      <c r="C10415" s="17">
        <v>44501</v>
      </c>
      <c r="D10415" s="18" t="s">
        <v>130</v>
      </c>
      <c r="E10415" s="18" t="s">
        <v>163</v>
      </c>
      <c r="F10415" s="18" t="str">
        <f t="shared" si="325"/>
        <v>Eversource_EMA-Sharon Muni Agg Rate-44501</v>
      </c>
      <c r="G10415" s="11" t="s">
        <v>131</v>
      </c>
      <c r="H10415" s="11" t="s">
        <v>54</v>
      </c>
      <c r="I10415" s="11" t="s">
        <v>99</v>
      </c>
      <c r="J10415" s="11" t="s">
        <v>302</v>
      </c>
      <c r="K10415" s="11" t="str">
        <f>IFERROR(INDEX('EDC Component Dictionary'!$C$5:$C$37,MATCH('Rates Database'!J10415,'EDC Component Dictionary'!$B$5:$B$37,0)), "Energy Supply")</f>
        <v>Energy Supply</v>
      </c>
      <c r="L10415" s="12">
        <v>0.1154</v>
      </c>
      <c r="M10415" s="12"/>
    </row>
    <row r="10416" spans="1:13" x14ac:dyDescent="0.3">
      <c r="A10416" s="18">
        <v>10414</v>
      </c>
      <c r="B10416" s="18">
        <f t="shared" si="324"/>
        <v>2021</v>
      </c>
      <c r="C10416" s="17">
        <v>44501</v>
      </c>
      <c r="D10416" s="18" t="s">
        <v>130</v>
      </c>
      <c r="E10416" s="18" t="s">
        <v>163</v>
      </c>
      <c r="F10416" s="18" t="str">
        <f t="shared" si="325"/>
        <v>Eversource_EMA-Brookline Muni Agg Rate-44501</v>
      </c>
      <c r="G10416" s="11" t="s">
        <v>131</v>
      </c>
      <c r="H10416" s="11" t="s">
        <v>54</v>
      </c>
      <c r="I10416" s="11" t="s">
        <v>99</v>
      </c>
      <c r="J10416" s="11" t="s">
        <v>243</v>
      </c>
      <c r="K10416" s="11" t="str">
        <f>IFERROR(INDEX('EDC Component Dictionary'!$C$5:$C$37,MATCH('Rates Database'!J10416,'EDC Component Dictionary'!$B$5:$B$37,0)), "Energy Supply")</f>
        <v>Energy Supply</v>
      </c>
      <c r="L10416" s="12">
        <v>0.11703</v>
      </c>
      <c r="M10416" s="12"/>
    </row>
    <row r="10417" spans="1:13" x14ac:dyDescent="0.3">
      <c r="A10417" s="18">
        <v>10415</v>
      </c>
      <c r="B10417" s="18">
        <f t="shared" si="324"/>
        <v>2021</v>
      </c>
      <c r="C10417" s="17">
        <v>44501</v>
      </c>
      <c r="D10417" s="18" t="s">
        <v>130</v>
      </c>
      <c r="E10417" s="18" t="s">
        <v>163</v>
      </c>
      <c r="F10417" s="18" t="str">
        <f t="shared" si="325"/>
        <v>Eversource_EMA-Lincoln Muni Agg Rate-44501</v>
      </c>
      <c r="G10417" s="11" t="s">
        <v>131</v>
      </c>
      <c r="H10417" s="11" t="s">
        <v>54</v>
      </c>
      <c r="I10417" s="11" t="s">
        <v>99</v>
      </c>
      <c r="J10417" s="11" t="s">
        <v>303</v>
      </c>
      <c r="K10417" s="11" t="str">
        <f>IFERROR(INDEX('EDC Component Dictionary'!$C$5:$C$37,MATCH('Rates Database'!J10417,'EDC Component Dictionary'!$B$5:$B$37,0)), "Energy Supply")</f>
        <v>Energy Supply</v>
      </c>
      <c r="L10417" s="12">
        <v>0.11922000000000001</v>
      </c>
      <c r="M10417" s="12"/>
    </row>
    <row r="10418" spans="1:13" x14ac:dyDescent="0.3">
      <c r="A10418" s="18">
        <v>10416</v>
      </c>
      <c r="B10418" s="18">
        <f t="shared" si="324"/>
        <v>2021</v>
      </c>
      <c r="C10418" s="17">
        <v>44501</v>
      </c>
      <c r="D10418" s="18" t="s">
        <v>130</v>
      </c>
      <c r="E10418" s="18" t="s">
        <v>164</v>
      </c>
      <c r="F10418" s="18" t="str">
        <f t="shared" si="325"/>
        <v>National Grid-Lowell Muni Agg Rate-44501</v>
      </c>
      <c r="G10418" s="11" t="s">
        <v>131</v>
      </c>
      <c r="H10418" s="11" t="s">
        <v>54</v>
      </c>
      <c r="I10418" s="11" t="s">
        <v>99</v>
      </c>
      <c r="J10418" s="11" t="s">
        <v>262</v>
      </c>
      <c r="K10418" s="11" t="str">
        <f>IFERROR(INDEX('EDC Component Dictionary'!$C$5:$C$37,MATCH('Rates Database'!J10418,'EDC Component Dictionary'!$B$5:$B$37,0)), "Energy Supply")</f>
        <v>Energy Supply</v>
      </c>
      <c r="L10418" s="12">
        <v>0.11874</v>
      </c>
      <c r="M10418" s="12"/>
    </row>
    <row r="10419" spans="1:13" x14ac:dyDescent="0.3">
      <c r="A10419" s="18">
        <v>10417</v>
      </c>
      <c r="B10419" s="18">
        <f t="shared" si="324"/>
        <v>2021</v>
      </c>
      <c r="C10419" s="17">
        <v>44501</v>
      </c>
      <c r="D10419" s="18" t="s">
        <v>130</v>
      </c>
      <c r="E10419" s="18" t="s">
        <v>164</v>
      </c>
      <c r="F10419" s="18" t="str">
        <f t="shared" si="325"/>
        <v>National Grid-Berlin Muni Agg Rate-44501</v>
      </c>
      <c r="G10419" s="11" t="s">
        <v>131</v>
      </c>
      <c r="H10419" s="11" t="s">
        <v>54</v>
      </c>
      <c r="I10419" s="11" t="s">
        <v>99</v>
      </c>
      <c r="J10419" s="11" t="s">
        <v>237</v>
      </c>
      <c r="K10419" s="11" t="str">
        <f>IFERROR(INDEX('EDC Component Dictionary'!$C$5:$C$37,MATCH('Rates Database'!J10419,'EDC Component Dictionary'!$B$5:$B$37,0)), "Energy Supply")</f>
        <v>Energy Supply</v>
      </c>
      <c r="L10419" s="12">
        <v>0.12167</v>
      </c>
      <c r="M10419" s="12"/>
    </row>
    <row r="10420" spans="1:13" x14ac:dyDescent="0.3">
      <c r="A10420" s="18">
        <v>10418</v>
      </c>
      <c r="B10420" s="18">
        <f t="shared" si="324"/>
        <v>2021</v>
      </c>
      <c r="C10420" s="17">
        <v>44501</v>
      </c>
      <c r="D10420" s="18" t="s">
        <v>130</v>
      </c>
      <c r="E10420" s="18" t="s">
        <v>163</v>
      </c>
      <c r="F10420" s="18" t="str">
        <f t="shared" si="325"/>
        <v>Eversource_EMA-Newton Muni Agg Rate-44501</v>
      </c>
      <c r="G10420" s="11" t="s">
        <v>131</v>
      </c>
      <c r="H10420" s="11" t="s">
        <v>54</v>
      </c>
      <c r="I10420" s="11" t="s">
        <v>99</v>
      </c>
      <c r="J10420" s="11" t="s">
        <v>268</v>
      </c>
      <c r="K10420" s="11" t="str">
        <f>IFERROR(INDEX('EDC Component Dictionary'!$C$5:$C$37,MATCH('Rates Database'!J10420,'EDC Component Dictionary'!$B$5:$B$37,0)), "Energy Supply")</f>
        <v>Energy Supply</v>
      </c>
      <c r="L10420" s="12">
        <v>0.13386000000000001</v>
      </c>
      <c r="M10420" s="12"/>
    </row>
    <row r="10421" spans="1:13" x14ac:dyDescent="0.3">
      <c r="A10421" s="18">
        <v>10419</v>
      </c>
      <c r="B10421" s="18">
        <f t="shared" si="324"/>
        <v>2021</v>
      </c>
      <c r="C10421" s="17">
        <v>44531</v>
      </c>
      <c r="D10421" s="18" t="s">
        <v>130</v>
      </c>
      <c r="E10421" s="18" t="s">
        <v>164</v>
      </c>
      <c r="F10421" s="18" t="str">
        <f t="shared" si="325"/>
        <v>National Grid-Wendell Muni Agg Rate-44531</v>
      </c>
      <c r="G10421" s="11" t="s">
        <v>131</v>
      </c>
      <c r="H10421" s="11" t="s">
        <v>54</v>
      </c>
      <c r="I10421" s="11" t="s">
        <v>99</v>
      </c>
      <c r="J10421" s="11" t="s">
        <v>213</v>
      </c>
      <c r="K10421" s="11" t="str">
        <f>IFERROR(INDEX('EDC Component Dictionary'!$C$5:$C$37,MATCH('Rates Database'!J10421,'EDC Component Dictionary'!$B$5:$B$37,0)), "Energy Supply")</f>
        <v>Energy Supply</v>
      </c>
      <c r="L10421" s="12">
        <v>8.7389999999999995E-2</v>
      </c>
      <c r="M10421" s="12"/>
    </row>
    <row r="10422" spans="1:13" x14ac:dyDescent="0.3">
      <c r="A10422" s="18">
        <v>10420</v>
      </c>
      <c r="B10422" s="18">
        <f t="shared" si="324"/>
        <v>2021</v>
      </c>
      <c r="C10422" s="17">
        <v>44531</v>
      </c>
      <c r="D10422" s="18" t="s">
        <v>130</v>
      </c>
      <c r="E10422" s="18" t="s">
        <v>164</v>
      </c>
      <c r="F10422" s="18" t="str">
        <f t="shared" si="325"/>
        <v>National Grid-Billerica Muni Agg Rate-44531</v>
      </c>
      <c r="G10422" s="11" t="s">
        <v>131</v>
      </c>
      <c r="H10422" s="11" t="s">
        <v>54</v>
      </c>
      <c r="I10422" s="11" t="s">
        <v>99</v>
      </c>
      <c r="J10422" s="11" t="s">
        <v>215</v>
      </c>
      <c r="K10422" s="11" t="str">
        <f>IFERROR(INDEX('EDC Component Dictionary'!$C$5:$C$37,MATCH('Rates Database'!J10422,'EDC Component Dictionary'!$B$5:$B$37,0)), "Energy Supply")</f>
        <v>Energy Supply</v>
      </c>
      <c r="L10422" s="12">
        <v>9.3030000000000002E-2</v>
      </c>
      <c r="M10422" s="12"/>
    </row>
    <row r="10423" spans="1:13" x14ac:dyDescent="0.3">
      <c r="A10423" s="18">
        <v>10421</v>
      </c>
      <c r="B10423" s="18">
        <f t="shared" si="324"/>
        <v>2021</v>
      </c>
      <c r="C10423" s="17">
        <v>44531</v>
      </c>
      <c r="D10423" s="18" t="s">
        <v>130</v>
      </c>
      <c r="E10423" s="18" t="s">
        <v>95</v>
      </c>
      <c r="F10423" s="18" t="str">
        <f t="shared" si="325"/>
        <v>Eversource_WMA-Buckland Muni Agg Rate-44531</v>
      </c>
      <c r="G10423" s="11" t="s">
        <v>131</v>
      </c>
      <c r="H10423" s="11" t="s">
        <v>54</v>
      </c>
      <c r="I10423" s="11" t="s">
        <v>99</v>
      </c>
      <c r="J10423" s="11" t="s">
        <v>282</v>
      </c>
      <c r="K10423" s="11" t="str">
        <f>IFERROR(INDEX('EDC Component Dictionary'!$C$5:$C$37,MATCH('Rates Database'!J10423,'EDC Component Dictionary'!$B$5:$B$37,0)), "Energy Supply")</f>
        <v>Energy Supply</v>
      </c>
      <c r="L10423" s="12">
        <v>9.3460000000000001E-2</v>
      </c>
      <c r="M10423" s="12"/>
    </row>
    <row r="10424" spans="1:13" x14ac:dyDescent="0.3">
      <c r="A10424" s="18">
        <v>10422</v>
      </c>
      <c r="B10424" s="18">
        <f t="shared" si="324"/>
        <v>2021</v>
      </c>
      <c r="C10424" s="17">
        <v>44531</v>
      </c>
      <c r="D10424" s="18" t="s">
        <v>130</v>
      </c>
      <c r="E10424" s="18" t="s">
        <v>164</v>
      </c>
      <c r="F10424" s="18" t="str">
        <f t="shared" si="325"/>
        <v>National Grid-Charlemont Muni Agg Rate-44531</v>
      </c>
      <c r="G10424" s="11" t="s">
        <v>131</v>
      </c>
      <c r="H10424" s="11" t="s">
        <v>54</v>
      </c>
      <c r="I10424" s="11" t="s">
        <v>99</v>
      </c>
      <c r="J10424" s="11" t="s">
        <v>283</v>
      </c>
      <c r="K10424" s="11" t="str">
        <f>IFERROR(INDEX('EDC Component Dictionary'!$C$5:$C$37,MATCH('Rates Database'!J10424,'EDC Component Dictionary'!$B$5:$B$37,0)), "Energy Supply")</f>
        <v>Energy Supply</v>
      </c>
      <c r="L10424" s="12">
        <v>9.3450000000000005E-2</v>
      </c>
      <c r="M10424" s="12"/>
    </row>
    <row r="10425" spans="1:13" x14ac:dyDescent="0.3">
      <c r="A10425" s="18">
        <v>10423</v>
      </c>
      <c r="B10425" s="18">
        <f t="shared" si="324"/>
        <v>2021</v>
      </c>
      <c r="C10425" s="17">
        <v>44531</v>
      </c>
      <c r="D10425" s="18" t="s">
        <v>130</v>
      </c>
      <c r="E10425" s="18" t="s">
        <v>95</v>
      </c>
      <c r="F10425" s="18" t="str">
        <f t="shared" si="325"/>
        <v>Eversource_WMA-Colrain Muni Agg Rate-44531</v>
      </c>
      <c r="G10425" s="11" t="s">
        <v>131</v>
      </c>
      <c r="H10425" s="11" t="s">
        <v>54</v>
      </c>
      <c r="I10425" s="11" t="s">
        <v>99</v>
      </c>
      <c r="J10425" s="11" t="s">
        <v>100</v>
      </c>
      <c r="K10425" s="11" t="str">
        <f>IFERROR(INDEX('EDC Component Dictionary'!$C$5:$C$37,MATCH('Rates Database'!J10425,'EDC Component Dictionary'!$B$5:$B$37,0)), "Energy Supply")</f>
        <v>Energy Supply</v>
      </c>
      <c r="L10425" s="12">
        <v>9.3469999999999998E-2</v>
      </c>
      <c r="M10425" s="12"/>
    </row>
    <row r="10426" spans="1:13" x14ac:dyDescent="0.3">
      <c r="A10426" s="18">
        <v>10424</v>
      </c>
      <c r="B10426" s="18">
        <f t="shared" si="324"/>
        <v>2021</v>
      </c>
      <c r="C10426" s="17">
        <v>44531</v>
      </c>
      <c r="D10426" s="18" t="s">
        <v>130</v>
      </c>
      <c r="E10426" s="18" t="s">
        <v>95</v>
      </c>
      <c r="F10426" s="18" t="str">
        <f t="shared" si="325"/>
        <v>Eversource_WMA-Shelburne Muni Agg Rate-44531</v>
      </c>
      <c r="G10426" s="11" t="s">
        <v>131</v>
      </c>
      <c r="H10426" s="11" t="s">
        <v>54</v>
      </c>
      <c r="I10426" s="11" t="s">
        <v>99</v>
      </c>
      <c r="J10426" s="11" t="s">
        <v>284</v>
      </c>
      <c r="K10426" s="11" t="str">
        <f>IFERROR(INDEX('EDC Component Dictionary'!$C$5:$C$37,MATCH('Rates Database'!J10426,'EDC Component Dictionary'!$B$5:$B$37,0)), "Energy Supply")</f>
        <v>Energy Supply</v>
      </c>
      <c r="L10426" s="12">
        <v>9.3469999999999998E-2</v>
      </c>
      <c r="M10426" s="12"/>
    </row>
    <row r="10427" spans="1:13" x14ac:dyDescent="0.3">
      <c r="A10427" s="18">
        <v>10425</v>
      </c>
      <c r="B10427" s="18">
        <f t="shared" si="324"/>
        <v>2021</v>
      </c>
      <c r="C10427" s="17">
        <v>44531</v>
      </c>
      <c r="D10427" s="18" t="s">
        <v>130</v>
      </c>
      <c r="E10427" s="18" t="s">
        <v>164</v>
      </c>
      <c r="F10427" s="18" t="str">
        <f t="shared" si="325"/>
        <v>National Grid-Marlborough Muni Agg Rate-44531</v>
      </c>
      <c r="G10427" s="11" t="s">
        <v>131</v>
      </c>
      <c r="H10427" s="11" t="s">
        <v>54</v>
      </c>
      <c r="I10427" s="11" t="s">
        <v>99</v>
      </c>
      <c r="J10427" s="11" t="s">
        <v>263</v>
      </c>
      <c r="K10427" s="11" t="str">
        <f>IFERROR(INDEX('EDC Component Dictionary'!$C$5:$C$37,MATCH('Rates Database'!J10427,'EDC Component Dictionary'!$B$5:$B$37,0)), "Energy Supply")</f>
        <v>Energy Supply</v>
      </c>
      <c r="L10427" s="12">
        <v>9.3899999999999997E-2</v>
      </c>
      <c r="M10427" s="12"/>
    </row>
    <row r="10428" spans="1:13" x14ac:dyDescent="0.3">
      <c r="A10428" s="18">
        <v>10426</v>
      </c>
      <c r="B10428" s="18">
        <f t="shared" si="324"/>
        <v>2021</v>
      </c>
      <c r="C10428" s="17">
        <v>44531</v>
      </c>
      <c r="D10428" s="18" t="s">
        <v>130</v>
      </c>
      <c r="E10428" s="18" t="s">
        <v>164</v>
      </c>
      <c r="F10428" s="18" t="str">
        <f t="shared" si="325"/>
        <v>National Grid-New Salem Muni Agg Rate-44531</v>
      </c>
      <c r="G10428" s="11" t="s">
        <v>131</v>
      </c>
      <c r="H10428" s="11" t="s">
        <v>54</v>
      </c>
      <c r="I10428" s="11" t="s">
        <v>99</v>
      </c>
      <c r="J10428" s="11" t="s">
        <v>285</v>
      </c>
      <c r="K10428" s="11" t="str">
        <f>IFERROR(INDEX('EDC Component Dictionary'!$C$5:$C$37,MATCH('Rates Database'!J10428,'EDC Component Dictionary'!$B$5:$B$37,0)), "Energy Supply")</f>
        <v>Energy Supply</v>
      </c>
      <c r="L10428" s="12">
        <v>9.4329999999999997E-2</v>
      </c>
      <c r="M10428" s="12"/>
    </row>
    <row r="10429" spans="1:13" x14ac:dyDescent="0.3">
      <c r="A10429" s="18">
        <v>10427</v>
      </c>
      <c r="B10429" s="18">
        <f t="shared" si="324"/>
        <v>2021</v>
      </c>
      <c r="C10429" s="17">
        <v>44531</v>
      </c>
      <c r="D10429" s="18" t="s">
        <v>130</v>
      </c>
      <c r="E10429" s="18" t="s">
        <v>164</v>
      </c>
      <c r="F10429" s="18" t="str">
        <f t="shared" si="325"/>
        <v>National Grid-Warwick Muni Agg Rate-44531</v>
      </c>
      <c r="G10429" s="11" t="s">
        <v>131</v>
      </c>
      <c r="H10429" s="11" t="s">
        <v>54</v>
      </c>
      <c r="I10429" s="11" t="s">
        <v>99</v>
      </c>
      <c r="J10429" s="11" t="s">
        <v>286</v>
      </c>
      <c r="K10429" s="11" t="str">
        <f>IFERROR(INDEX('EDC Component Dictionary'!$C$5:$C$37,MATCH('Rates Database'!J10429,'EDC Component Dictionary'!$B$5:$B$37,0)), "Energy Supply")</f>
        <v>Energy Supply</v>
      </c>
      <c r="L10429" s="12">
        <v>9.4670000000000004E-2</v>
      </c>
      <c r="M10429" s="12"/>
    </row>
    <row r="10430" spans="1:13" x14ac:dyDescent="0.3">
      <c r="A10430" s="18">
        <v>10428</v>
      </c>
      <c r="B10430" s="18">
        <f t="shared" si="324"/>
        <v>2021</v>
      </c>
      <c r="C10430" s="17">
        <v>44531</v>
      </c>
      <c r="D10430" s="18" t="s">
        <v>130</v>
      </c>
      <c r="E10430" s="18" t="s">
        <v>95</v>
      </c>
      <c r="F10430" s="18" t="str">
        <f t="shared" si="325"/>
        <v>Eversource_WMA-Whately Muni Agg Rate-44531</v>
      </c>
      <c r="G10430" s="11" t="s">
        <v>131</v>
      </c>
      <c r="H10430" s="11" t="s">
        <v>54</v>
      </c>
      <c r="I10430" s="11" t="s">
        <v>99</v>
      </c>
      <c r="J10430" s="11" t="s">
        <v>287</v>
      </c>
      <c r="K10430" s="11" t="str">
        <f>IFERROR(INDEX('EDC Component Dictionary'!$C$5:$C$37,MATCH('Rates Database'!J10430,'EDC Component Dictionary'!$B$5:$B$37,0)), "Energy Supply")</f>
        <v>Energy Supply</v>
      </c>
      <c r="L10430" s="12">
        <v>9.4560000000000005E-2</v>
      </c>
      <c r="M10430" s="12"/>
    </row>
    <row r="10431" spans="1:13" x14ac:dyDescent="0.3">
      <c r="A10431" s="18">
        <v>10429</v>
      </c>
      <c r="B10431" s="18">
        <f t="shared" si="324"/>
        <v>2021</v>
      </c>
      <c r="C10431" s="17">
        <v>44531</v>
      </c>
      <c r="D10431" s="18" t="s">
        <v>130</v>
      </c>
      <c r="E10431" s="18" t="s">
        <v>164</v>
      </c>
      <c r="F10431" s="18" t="str">
        <f t="shared" si="325"/>
        <v>National Grid-Webster Muni Agg Rate-44531</v>
      </c>
      <c r="G10431" s="11" t="s">
        <v>131</v>
      </c>
      <c r="H10431" s="11" t="s">
        <v>54</v>
      </c>
      <c r="I10431" s="11" t="s">
        <v>99</v>
      </c>
      <c r="J10431" s="11" t="s">
        <v>266</v>
      </c>
      <c r="K10431" s="11" t="str">
        <f>IFERROR(INDEX('EDC Component Dictionary'!$C$5:$C$37,MATCH('Rates Database'!J10431,'EDC Component Dictionary'!$B$5:$B$37,0)), "Energy Supply")</f>
        <v>Energy Supply</v>
      </c>
      <c r="L10431" s="12">
        <v>9.5130000000000006E-2</v>
      </c>
      <c r="M10431" s="12"/>
    </row>
    <row r="10432" spans="1:13" x14ac:dyDescent="0.3">
      <c r="A10432" s="18">
        <v>10430</v>
      </c>
      <c r="B10432" s="18">
        <f t="shared" si="324"/>
        <v>2021</v>
      </c>
      <c r="C10432" s="17">
        <v>44531</v>
      </c>
      <c r="D10432" s="18" t="s">
        <v>130</v>
      </c>
      <c r="E10432" s="18" t="s">
        <v>95</v>
      </c>
      <c r="F10432" s="18" t="str">
        <f t="shared" si="325"/>
        <v>Eversource_WMA-Deerfield Muni Agg Rate-44531</v>
      </c>
      <c r="G10432" s="11" t="s">
        <v>131</v>
      </c>
      <c r="H10432" s="11" t="s">
        <v>54</v>
      </c>
      <c r="I10432" s="11" t="s">
        <v>99</v>
      </c>
      <c r="J10432" s="11" t="s">
        <v>289</v>
      </c>
      <c r="K10432" s="11" t="str">
        <f>IFERROR(INDEX('EDC Component Dictionary'!$C$5:$C$37,MATCH('Rates Database'!J10432,'EDC Component Dictionary'!$B$5:$B$37,0)), "Energy Supply")</f>
        <v>Energy Supply</v>
      </c>
      <c r="L10432" s="12">
        <v>9.5449999999999993E-2</v>
      </c>
      <c r="M10432" s="12"/>
    </row>
    <row r="10433" spans="1:13" x14ac:dyDescent="0.3">
      <c r="A10433" s="18">
        <v>10431</v>
      </c>
      <c r="B10433" s="18">
        <f t="shared" si="324"/>
        <v>2021</v>
      </c>
      <c r="C10433" s="17">
        <v>44531</v>
      </c>
      <c r="D10433" s="18" t="s">
        <v>130</v>
      </c>
      <c r="E10433" s="18" t="s">
        <v>95</v>
      </c>
      <c r="F10433" s="18" t="str">
        <f t="shared" si="325"/>
        <v>Eversource_WMA-Huntington Muni Agg Rate-44531</v>
      </c>
      <c r="G10433" s="11" t="s">
        <v>131</v>
      </c>
      <c r="H10433" s="11" t="s">
        <v>54</v>
      </c>
      <c r="I10433" s="11" t="s">
        <v>99</v>
      </c>
      <c r="J10433" s="11" t="s">
        <v>290</v>
      </c>
      <c r="K10433" s="11" t="str">
        <f>IFERROR(INDEX('EDC Component Dictionary'!$C$5:$C$37,MATCH('Rates Database'!J10433,'EDC Component Dictionary'!$B$5:$B$37,0)), "Energy Supply")</f>
        <v>Energy Supply</v>
      </c>
      <c r="L10433" s="12">
        <v>9.5839999999999995E-2</v>
      </c>
      <c r="M10433" s="12"/>
    </row>
    <row r="10434" spans="1:13" x14ac:dyDescent="0.3">
      <c r="A10434" s="18">
        <v>10432</v>
      </c>
      <c r="B10434" s="18">
        <f t="shared" si="324"/>
        <v>2021</v>
      </c>
      <c r="C10434" s="17">
        <v>44531</v>
      </c>
      <c r="D10434" s="18" t="s">
        <v>130</v>
      </c>
      <c r="E10434" s="18" t="s">
        <v>95</v>
      </c>
      <c r="F10434" s="18" t="str">
        <f t="shared" si="325"/>
        <v>Eversource_WMA-Northfield Muni Agg Rate-44531</v>
      </c>
      <c r="G10434" s="11" t="s">
        <v>131</v>
      </c>
      <c r="H10434" s="11" t="s">
        <v>54</v>
      </c>
      <c r="I10434" s="11" t="s">
        <v>99</v>
      </c>
      <c r="J10434" s="11" t="s">
        <v>291</v>
      </c>
      <c r="K10434" s="11" t="str">
        <f>IFERROR(INDEX('EDC Component Dictionary'!$C$5:$C$37,MATCH('Rates Database'!J10434,'EDC Component Dictionary'!$B$5:$B$37,0)), "Energy Supply")</f>
        <v>Energy Supply</v>
      </c>
      <c r="L10434" s="12">
        <v>9.5490000000000005E-2</v>
      </c>
      <c r="M10434" s="12"/>
    </row>
    <row r="10435" spans="1:13" x14ac:dyDescent="0.3">
      <c r="A10435" s="18">
        <v>10433</v>
      </c>
      <c r="B10435" s="18">
        <f t="shared" ref="B10435:B10498" si="326">YEAR(C10435)</f>
        <v>2021</v>
      </c>
      <c r="C10435" s="17">
        <v>44531</v>
      </c>
      <c r="D10435" s="18" t="s">
        <v>130</v>
      </c>
      <c r="E10435" s="18" t="s">
        <v>95</v>
      </c>
      <c r="F10435" s="18" t="str">
        <f t="shared" si="325"/>
        <v>Eversource_WMA-Becket Muni Agg Rate-44531</v>
      </c>
      <c r="G10435" s="11" t="s">
        <v>131</v>
      </c>
      <c r="H10435" s="11" t="s">
        <v>54</v>
      </c>
      <c r="I10435" s="11" t="s">
        <v>99</v>
      </c>
      <c r="J10435" s="11" t="s">
        <v>298</v>
      </c>
      <c r="K10435" s="11" t="str">
        <f>IFERROR(INDEX('EDC Component Dictionary'!$C$5:$C$37,MATCH('Rates Database'!J10435,'EDC Component Dictionary'!$B$5:$B$37,0)), "Energy Supply")</f>
        <v>Energy Supply</v>
      </c>
      <c r="L10435" s="12">
        <v>9.6149999999999999E-2</v>
      </c>
      <c r="M10435" s="12"/>
    </row>
    <row r="10436" spans="1:13" x14ac:dyDescent="0.3">
      <c r="A10436" s="18">
        <v>10434</v>
      </c>
      <c r="B10436" s="18">
        <f t="shared" si="326"/>
        <v>2021</v>
      </c>
      <c r="C10436" s="17">
        <v>44531</v>
      </c>
      <c r="D10436" s="18" t="s">
        <v>130</v>
      </c>
      <c r="E10436" s="18" t="s">
        <v>95</v>
      </c>
      <c r="F10436" s="18" t="str">
        <f t="shared" ref="F10436:F10499" si="327">_xlfn.CONCAT(E10436,"-",J10436,"-",C10436)</f>
        <v>Eversource_WMA-Dalton Muni Agg Rate-44531</v>
      </c>
      <c r="G10436" s="11" t="s">
        <v>131</v>
      </c>
      <c r="H10436" s="11" t="s">
        <v>54</v>
      </c>
      <c r="I10436" s="11" t="s">
        <v>99</v>
      </c>
      <c r="J10436" s="11" t="s">
        <v>217</v>
      </c>
      <c r="K10436" s="11" t="str">
        <f>IFERROR(INDEX('EDC Component Dictionary'!$C$5:$C$37,MATCH('Rates Database'!J10436,'EDC Component Dictionary'!$B$5:$B$37,0)), "Energy Supply")</f>
        <v>Energy Supply</v>
      </c>
      <c r="L10436" s="12">
        <v>9.6030000000000004E-2</v>
      </c>
      <c r="M10436" s="12"/>
    </row>
    <row r="10437" spans="1:13" x14ac:dyDescent="0.3">
      <c r="A10437" s="18">
        <v>10435</v>
      </c>
      <c r="B10437" s="18">
        <f t="shared" si="326"/>
        <v>2021</v>
      </c>
      <c r="C10437" s="17">
        <v>44531</v>
      </c>
      <c r="D10437" s="18" t="s">
        <v>130</v>
      </c>
      <c r="E10437" s="18" t="s">
        <v>95</v>
      </c>
      <c r="F10437" s="18" t="str">
        <f t="shared" si="327"/>
        <v>Eversource_WMA-Pittsfield Muni Agg Rate-44531</v>
      </c>
      <c r="G10437" s="11" t="s">
        <v>131</v>
      </c>
      <c r="H10437" s="11" t="s">
        <v>54</v>
      </c>
      <c r="I10437" s="11" t="s">
        <v>99</v>
      </c>
      <c r="J10437" s="11" t="s">
        <v>176</v>
      </c>
      <c r="K10437" s="11" t="str">
        <f>IFERROR(INDEX('EDC Component Dictionary'!$C$5:$C$37,MATCH('Rates Database'!J10437,'EDC Component Dictionary'!$B$5:$B$37,0)), "Energy Supply")</f>
        <v>Energy Supply</v>
      </c>
      <c r="L10437" s="12">
        <v>9.6049999999999996E-2</v>
      </c>
      <c r="M10437" s="12"/>
    </row>
    <row r="10438" spans="1:13" x14ac:dyDescent="0.3">
      <c r="A10438" s="18">
        <v>10436</v>
      </c>
      <c r="B10438" s="18">
        <f t="shared" si="326"/>
        <v>2021</v>
      </c>
      <c r="C10438" s="17">
        <v>44531</v>
      </c>
      <c r="D10438" s="18" t="s">
        <v>130</v>
      </c>
      <c r="E10438" s="18" t="s">
        <v>95</v>
      </c>
      <c r="F10438" s="18" t="str">
        <f t="shared" si="327"/>
        <v>Eversource_WMA-West Springfield Muni Agg Rate-44531</v>
      </c>
      <c r="G10438" s="11" t="s">
        <v>131</v>
      </c>
      <c r="H10438" s="11" t="s">
        <v>54</v>
      </c>
      <c r="I10438" s="11" t="s">
        <v>99</v>
      </c>
      <c r="J10438" s="11" t="s">
        <v>272</v>
      </c>
      <c r="K10438" s="11" t="str">
        <f>IFERROR(INDEX('EDC Component Dictionary'!$C$5:$C$37,MATCH('Rates Database'!J10438,'EDC Component Dictionary'!$B$5:$B$37,0)), "Energy Supply")</f>
        <v>Energy Supply</v>
      </c>
      <c r="L10438" s="12">
        <v>9.672E-2</v>
      </c>
      <c r="M10438" s="12"/>
    </row>
    <row r="10439" spans="1:13" x14ac:dyDescent="0.3">
      <c r="A10439" s="18">
        <v>10437</v>
      </c>
      <c r="B10439" s="18">
        <f t="shared" si="326"/>
        <v>2021</v>
      </c>
      <c r="C10439" s="17">
        <v>44531</v>
      </c>
      <c r="D10439" s="18" t="s">
        <v>130</v>
      </c>
      <c r="E10439" s="18" t="s">
        <v>95</v>
      </c>
      <c r="F10439" s="18" t="str">
        <f t="shared" si="327"/>
        <v>Eversource_WMA-Lanesborough Muni Agg Rate-44531</v>
      </c>
      <c r="G10439" s="11" t="s">
        <v>131</v>
      </c>
      <c r="H10439" s="11" t="s">
        <v>54</v>
      </c>
      <c r="I10439" s="11" t="s">
        <v>99</v>
      </c>
      <c r="J10439" s="11" t="s">
        <v>255</v>
      </c>
      <c r="K10439" s="11" t="str">
        <f>IFERROR(INDEX('EDC Component Dictionary'!$C$5:$C$37,MATCH('Rates Database'!J10439,'EDC Component Dictionary'!$B$5:$B$37,0)), "Energy Supply")</f>
        <v>Energy Supply</v>
      </c>
      <c r="L10439" s="12">
        <v>9.7040000000000001E-2</v>
      </c>
      <c r="M10439" s="12"/>
    </row>
    <row r="10440" spans="1:13" x14ac:dyDescent="0.3">
      <c r="A10440" s="18">
        <v>10438</v>
      </c>
      <c r="B10440" s="18">
        <f t="shared" si="326"/>
        <v>2021</v>
      </c>
      <c r="C10440" s="17">
        <v>44531</v>
      </c>
      <c r="D10440" s="18" t="s">
        <v>130</v>
      </c>
      <c r="E10440" s="18" t="s">
        <v>164</v>
      </c>
      <c r="F10440" s="18" t="str">
        <f t="shared" si="327"/>
        <v>National Grid-Florida Muni Agg Rate-44531</v>
      </c>
      <c r="G10440" s="11" t="s">
        <v>131</v>
      </c>
      <c r="H10440" s="11" t="s">
        <v>54</v>
      </c>
      <c r="I10440" s="11" t="s">
        <v>99</v>
      </c>
      <c r="J10440" s="11" t="s">
        <v>218</v>
      </c>
      <c r="K10440" s="11" t="str">
        <f>IFERROR(INDEX('EDC Component Dictionary'!$C$5:$C$37,MATCH('Rates Database'!J10440,'EDC Component Dictionary'!$B$5:$B$37,0)), "Energy Supply")</f>
        <v>Energy Supply</v>
      </c>
      <c r="L10440" s="12">
        <v>9.7680000000000003E-2</v>
      </c>
      <c r="M10440" s="12"/>
    </row>
    <row r="10441" spans="1:13" x14ac:dyDescent="0.3">
      <c r="A10441" s="18">
        <v>10439</v>
      </c>
      <c r="B10441" s="18">
        <f t="shared" si="326"/>
        <v>2021</v>
      </c>
      <c r="C10441" s="17">
        <v>44531</v>
      </c>
      <c r="D10441" s="18" t="s">
        <v>130</v>
      </c>
      <c r="E10441" s="18" t="s">
        <v>163</v>
      </c>
      <c r="F10441" s="18" t="str">
        <f t="shared" si="327"/>
        <v>Eversource_EMA-Plymouth Muni Agg Rate-44531</v>
      </c>
      <c r="G10441" s="11" t="s">
        <v>131</v>
      </c>
      <c r="H10441" s="11" t="s">
        <v>54</v>
      </c>
      <c r="I10441" s="11" t="s">
        <v>99</v>
      </c>
      <c r="J10441" s="11" t="s">
        <v>180</v>
      </c>
      <c r="K10441" s="11" t="str">
        <f>IFERROR(INDEX('EDC Component Dictionary'!$C$5:$C$37,MATCH('Rates Database'!J10441,'EDC Component Dictionary'!$B$5:$B$37,0)), "Energy Supply")</f>
        <v>Energy Supply</v>
      </c>
      <c r="L10441" s="12">
        <v>9.8070000000000004E-2</v>
      </c>
      <c r="M10441" s="12"/>
    </row>
    <row r="10442" spans="1:13" x14ac:dyDescent="0.3">
      <c r="A10442" s="18">
        <v>10440</v>
      </c>
      <c r="B10442" s="18">
        <f t="shared" si="326"/>
        <v>2021</v>
      </c>
      <c r="C10442" s="17">
        <v>44531</v>
      </c>
      <c r="D10442" s="18" t="s">
        <v>130</v>
      </c>
      <c r="E10442" s="18" t="s">
        <v>95</v>
      </c>
      <c r="F10442" s="18" t="str">
        <f t="shared" si="327"/>
        <v>Eversource_WMA-Greenfield Muni Agg Rate-44531</v>
      </c>
      <c r="G10442" s="11" t="s">
        <v>131</v>
      </c>
      <c r="H10442" s="11" t="s">
        <v>54</v>
      </c>
      <c r="I10442" s="11" t="s">
        <v>99</v>
      </c>
      <c r="J10442" s="11" t="s">
        <v>214</v>
      </c>
      <c r="K10442" s="11" t="str">
        <f>IFERROR(INDEX('EDC Component Dictionary'!$C$5:$C$37,MATCH('Rates Database'!J10442,'EDC Component Dictionary'!$B$5:$B$37,0)), "Energy Supply")</f>
        <v>Energy Supply</v>
      </c>
      <c r="L10442" s="12">
        <v>9.8780000000000007E-2</v>
      </c>
      <c r="M10442" s="12"/>
    </row>
    <row r="10443" spans="1:13" x14ac:dyDescent="0.3">
      <c r="A10443" s="18">
        <v>10441</v>
      </c>
      <c r="B10443" s="18">
        <f t="shared" si="326"/>
        <v>2021</v>
      </c>
      <c r="C10443" s="17">
        <v>44531</v>
      </c>
      <c r="D10443" s="18" t="s">
        <v>130</v>
      </c>
      <c r="E10443" s="18" t="s">
        <v>95</v>
      </c>
      <c r="F10443" s="18" t="str">
        <f t="shared" si="327"/>
        <v>Eversource_WMA-Hatfield Muni Agg Rate-44531</v>
      </c>
      <c r="G10443" s="11" t="s">
        <v>131</v>
      </c>
      <c r="H10443" s="11" t="s">
        <v>54</v>
      </c>
      <c r="I10443" s="11" t="s">
        <v>99</v>
      </c>
      <c r="J10443" s="11" t="s">
        <v>280</v>
      </c>
      <c r="K10443" s="11" t="str">
        <f>IFERROR(INDEX('EDC Component Dictionary'!$C$5:$C$37,MATCH('Rates Database'!J10443,'EDC Component Dictionary'!$B$5:$B$37,0)), "Energy Supply")</f>
        <v>Energy Supply</v>
      </c>
      <c r="L10443" s="12">
        <v>9.8970000000000002E-2</v>
      </c>
      <c r="M10443" s="12"/>
    </row>
    <row r="10444" spans="1:13" x14ac:dyDescent="0.3">
      <c r="A10444" s="18">
        <v>10442</v>
      </c>
      <c r="B10444" s="18">
        <f t="shared" si="326"/>
        <v>2021</v>
      </c>
      <c r="C10444" s="17">
        <v>44531</v>
      </c>
      <c r="D10444" s="18" t="s">
        <v>130</v>
      </c>
      <c r="E10444" s="18" t="s">
        <v>163</v>
      </c>
      <c r="F10444" s="18" t="str">
        <f t="shared" si="327"/>
        <v>Eversource_EMA-Walpole Muni Agg Rate-44531</v>
      </c>
      <c r="G10444" s="11" t="s">
        <v>131</v>
      </c>
      <c r="H10444" s="11" t="s">
        <v>54</v>
      </c>
      <c r="I10444" s="11" t="s">
        <v>99</v>
      </c>
      <c r="J10444" s="11" t="s">
        <v>174</v>
      </c>
      <c r="K10444" s="11" t="str">
        <f>IFERROR(INDEX('EDC Component Dictionary'!$C$5:$C$37,MATCH('Rates Database'!J10444,'EDC Component Dictionary'!$B$5:$B$37,0)), "Energy Supply")</f>
        <v>Energy Supply</v>
      </c>
      <c r="L10444" s="12">
        <v>9.9510000000000001E-2</v>
      </c>
      <c r="M10444" s="12"/>
    </row>
    <row r="10445" spans="1:13" x14ac:dyDescent="0.3">
      <c r="A10445" s="18">
        <v>10443</v>
      </c>
      <c r="B10445" s="18">
        <f t="shared" si="326"/>
        <v>2021</v>
      </c>
      <c r="C10445" s="17">
        <v>44531</v>
      </c>
      <c r="D10445" s="18" t="s">
        <v>130</v>
      </c>
      <c r="E10445" s="18" t="s">
        <v>164</v>
      </c>
      <c r="F10445" s="18" t="str">
        <f t="shared" si="327"/>
        <v>National Grid-Adams Muni Agg Rate-44531</v>
      </c>
      <c r="G10445" s="11" t="s">
        <v>131</v>
      </c>
      <c r="H10445" s="11" t="s">
        <v>54</v>
      </c>
      <c r="I10445" s="11" t="s">
        <v>99</v>
      </c>
      <c r="J10445" s="11" t="s">
        <v>183</v>
      </c>
      <c r="K10445" s="11" t="str">
        <f>IFERROR(INDEX('EDC Component Dictionary'!$C$5:$C$37,MATCH('Rates Database'!J10445,'EDC Component Dictionary'!$B$5:$B$37,0)), "Energy Supply")</f>
        <v>Energy Supply</v>
      </c>
      <c r="L10445" s="12">
        <v>9.9500000000000005E-2</v>
      </c>
      <c r="M10445" s="12"/>
    </row>
    <row r="10446" spans="1:13" x14ac:dyDescent="0.3">
      <c r="A10446" s="18">
        <v>10444</v>
      </c>
      <c r="B10446" s="18">
        <f t="shared" si="326"/>
        <v>2021</v>
      </c>
      <c r="C10446" s="17">
        <v>44531</v>
      </c>
      <c r="D10446" s="18" t="s">
        <v>130</v>
      </c>
      <c r="E10446" s="18" t="s">
        <v>95</v>
      </c>
      <c r="F10446" s="18" t="str">
        <f t="shared" si="327"/>
        <v>Eversource_WMA-Cheshire Muni Agg Rate-44531</v>
      </c>
      <c r="G10446" s="11" t="s">
        <v>131</v>
      </c>
      <c r="H10446" s="11" t="s">
        <v>54</v>
      </c>
      <c r="I10446" s="11" t="s">
        <v>99</v>
      </c>
      <c r="J10446" s="11" t="s">
        <v>184</v>
      </c>
      <c r="K10446" s="11" t="str">
        <f>IFERROR(INDEX('EDC Component Dictionary'!$C$5:$C$37,MATCH('Rates Database'!J10446,'EDC Component Dictionary'!$B$5:$B$37,0)), "Energy Supply")</f>
        <v>Energy Supply</v>
      </c>
      <c r="L10446" s="12">
        <v>9.9500000000000005E-2</v>
      </c>
      <c r="M10446" s="12"/>
    </row>
    <row r="10447" spans="1:13" x14ac:dyDescent="0.3">
      <c r="A10447" s="18">
        <v>10445</v>
      </c>
      <c r="B10447" s="18">
        <f t="shared" si="326"/>
        <v>2021</v>
      </c>
      <c r="C10447" s="17">
        <v>44531</v>
      </c>
      <c r="D10447" s="18" t="s">
        <v>130</v>
      </c>
      <c r="E10447" s="18" t="s">
        <v>164</v>
      </c>
      <c r="F10447" s="18" t="str">
        <f t="shared" si="327"/>
        <v>National Grid-Clarksburg Muni Agg Rate-44531</v>
      </c>
      <c r="G10447" s="11" t="s">
        <v>131</v>
      </c>
      <c r="H10447" s="11" t="s">
        <v>54</v>
      </c>
      <c r="I10447" s="11" t="s">
        <v>99</v>
      </c>
      <c r="J10447" s="11" t="s">
        <v>216</v>
      </c>
      <c r="K10447" s="11" t="str">
        <f>IFERROR(INDEX('EDC Component Dictionary'!$C$5:$C$37,MATCH('Rates Database'!J10447,'EDC Component Dictionary'!$B$5:$B$37,0)), "Energy Supply")</f>
        <v>Energy Supply</v>
      </c>
      <c r="L10447" s="12">
        <v>9.9500000000000005E-2</v>
      </c>
      <c r="M10447" s="12"/>
    </row>
    <row r="10448" spans="1:13" x14ac:dyDescent="0.3">
      <c r="A10448" s="18">
        <v>10446</v>
      </c>
      <c r="B10448" s="18">
        <f t="shared" si="326"/>
        <v>2021</v>
      </c>
      <c r="C10448" s="17">
        <v>44531</v>
      </c>
      <c r="D10448" s="18" t="s">
        <v>130</v>
      </c>
      <c r="E10448" s="18" t="s">
        <v>95</v>
      </c>
      <c r="F10448" s="18" t="str">
        <f t="shared" si="327"/>
        <v>Eversource_WMA-Lenox Muni Agg Rate-44531</v>
      </c>
      <c r="G10448" s="11" t="s">
        <v>131</v>
      </c>
      <c r="H10448" s="11" t="s">
        <v>54</v>
      </c>
      <c r="I10448" s="11" t="s">
        <v>99</v>
      </c>
      <c r="J10448" s="11" t="s">
        <v>219</v>
      </c>
      <c r="K10448" s="11" t="str">
        <f>IFERROR(INDEX('EDC Component Dictionary'!$C$5:$C$37,MATCH('Rates Database'!J10448,'EDC Component Dictionary'!$B$5:$B$37,0)), "Energy Supply")</f>
        <v>Energy Supply</v>
      </c>
      <c r="L10448" s="12">
        <v>9.9500000000000005E-2</v>
      </c>
      <c r="M10448" s="12"/>
    </row>
    <row r="10449" spans="1:13" x14ac:dyDescent="0.3">
      <c r="A10449" s="18">
        <v>10447</v>
      </c>
      <c r="B10449" s="18">
        <f t="shared" si="326"/>
        <v>2021</v>
      </c>
      <c r="C10449" s="17">
        <v>44531</v>
      </c>
      <c r="D10449" s="18" t="s">
        <v>130</v>
      </c>
      <c r="E10449" s="18" t="s">
        <v>164</v>
      </c>
      <c r="F10449" s="18" t="str">
        <f t="shared" si="327"/>
        <v>National Grid-Monterey Muni Agg Rate-44531</v>
      </c>
      <c r="G10449" s="11" t="s">
        <v>131</v>
      </c>
      <c r="H10449" s="11" t="s">
        <v>54</v>
      </c>
      <c r="I10449" s="11" t="s">
        <v>99</v>
      </c>
      <c r="J10449" s="11" t="s">
        <v>220</v>
      </c>
      <c r="K10449" s="11" t="str">
        <f>IFERROR(INDEX('EDC Component Dictionary'!$C$5:$C$37,MATCH('Rates Database'!J10449,'EDC Component Dictionary'!$B$5:$B$37,0)), "Energy Supply")</f>
        <v>Energy Supply</v>
      </c>
      <c r="L10449" s="12">
        <v>9.9500000000000005E-2</v>
      </c>
      <c r="M10449" s="12"/>
    </row>
    <row r="10450" spans="1:13" x14ac:dyDescent="0.3">
      <c r="A10450" s="18">
        <v>10448</v>
      </c>
      <c r="B10450" s="18">
        <f t="shared" si="326"/>
        <v>2021</v>
      </c>
      <c r="C10450" s="17">
        <v>44531</v>
      </c>
      <c r="D10450" s="18" t="s">
        <v>130</v>
      </c>
      <c r="E10450" s="18" t="s">
        <v>164</v>
      </c>
      <c r="F10450" s="18" t="str">
        <f t="shared" si="327"/>
        <v>National Grid-New Marlborough Muni Agg Rate-44531</v>
      </c>
      <c r="G10450" s="11" t="s">
        <v>131</v>
      </c>
      <c r="H10450" s="11" t="s">
        <v>54</v>
      </c>
      <c r="I10450" s="11" t="s">
        <v>99</v>
      </c>
      <c r="J10450" s="11" t="s">
        <v>221</v>
      </c>
      <c r="K10450" s="11" t="str">
        <f>IFERROR(INDEX('EDC Component Dictionary'!$C$5:$C$37,MATCH('Rates Database'!J10450,'EDC Component Dictionary'!$B$5:$B$37,0)), "Energy Supply")</f>
        <v>Energy Supply</v>
      </c>
      <c r="L10450" s="12">
        <v>9.9500000000000005E-2</v>
      </c>
      <c r="M10450" s="12"/>
    </row>
    <row r="10451" spans="1:13" x14ac:dyDescent="0.3">
      <c r="A10451" s="18">
        <v>10449</v>
      </c>
      <c r="B10451" s="18">
        <f t="shared" si="326"/>
        <v>2021</v>
      </c>
      <c r="C10451" s="17">
        <v>44531</v>
      </c>
      <c r="D10451" s="18" t="s">
        <v>130</v>
      </c>
      <c r="E10451" s="18" t="s">
        <v>164</v>
      </c>
      <c r="F10451" s="18" t="str">
        <f t="shared" si="327"/>
        <v>National Grid-North Adams Muni Agg Rate-44531</v>
      </c>
      <c r="G10451" s="11" t="s">
        <v>131</v>
      </c>
      <c r="H10451" s="11" t="s">
        <v>54</v>
      </c>
      <c r="I10451" s="11" t="s">
        <v>99</v>
      </c>
      <c r="J10451" s="11" t="s">
        <v>222</v>
      </c>
      <c r="K10451" s="11" t="str">
        <f>IFERROR(INDEX('EDC Component Dictionary'!$C$5:$C$37,MATCH('Rates Database'!J10451,'EDC Component Dictionary'!$B$5:$B$37,0)), "Energy Supply")</f>
        <v>Energy Supply</v>
      </c>
      <c r="L10451" s="12">
        <v>9.9500000000000005E-2</v>
      </c>
      <c r="M10451" s="12"/>
    </row>
    <row r="10452" spans="1:13" x14ac:dyDescent="0.3">
      <c r="A10452" s="18">
        <v>10450</v>
      </c>
      <c r="B10452" s="18">
        <f t="shared" si="326"/>
        <v>2021</v>
      </c>
      <c r="C10452" s="17">
        <v>44531</v>
      </c>
      <c r="D10452" s="18" t="s">
        <v>130</v>
      </c>
      <c r="E10452" s="18" t="s">
        <v>164</v>
      </c>
      <c r="F10452" s="18" t="str">
        <f t="shared" si="327"/>
        <v>National Grid-Sheffield Muni Agg Rate-44531</v>
      </c>
      <c r="G10452" s="11" t="s">
        <v>131</v>
      </c>
      <c r="H10452" s="11" t="s">
        <v>54</v>
      </c>
      <c r="I10452" s="11" t="s">
        <v>99</v>
      </c>
      <c r="J10452" s="11" t="s">
        <v>223</v>
      </c>
      <c r="K10452" s="11" t="str">
        <f>IFERROR(INDEX('EDC Component Dictionary'!$C$5:$C$37,MATCH('Rates Database'!J10452,'EDC Component Dictionary'!$B$5:$B$37,0)), "Energy Supply")</f>
        <v>Energy Supply</v>
      </c>
      <c r="L10452" s="12">
        <v>9.9500000000000005E-2</v>
      </c>
      <c r="M10452" s="12"/>
    </row>
    <row r="10453" spans="1:13" x14ac:dyDescent="0.3">
      <c r="A10453" s="18">
        <v>10451</v>
      </c>
      <c r="B10453" s="18">
        <f t="shared" si="326"/>
        <v>2021</v>
      </c>
      <c r="C10453" s="17">
        <v>44531</v>
      </c>
      <c r="D10453" s="18" t="s">
        <v>130</v>
      </c>
      <c r="E10453" s="18" t="s">
        <v>164</v>
      </c>
      <c r="F10453" s="18" t="str">
        <f t="shared" si="327"/>
        <v>National Grid-West Stockbridge Muni Agg Rate-44531</v>
      </c>
      <c r="G10453" s="11" t="s">
        <v>131</v>
      </c>
      <c r="H10453" s="11" t="s">
        <v>54</v>
      </c>
      <c r="I10453" s="11" t="s">
        <v>99</v>
      </c>
      <c r="J10453" s="11" t="s">
        <v>224</v>
      </c>
      <c r="K10453" s="11" t="str">
        <f>IFERROR(INDEX('EDC Component Dictionary'!$C$5:$C$37,MATCH('Rates Database'!J10453,'EDC Component Dictionary'!$B$5:$B$37,0)), "Energy Supply")</f>
        <v>Energy Supply</v>
      </c>
      <c r="L10453" s="12">
        <v>9.9500000000000005E-2</v>
      </c>
      <c r="M10453" s="12"/>
    </row>
    <row r="10454" spans="1:13" x14ac:dyDescent="0.3">
      <c r="A10454" s="18">
        <v>10452</v>
      </c>
      <c r="B10454" s="18">
        <f t="shared" si="326"/>
        <v>2021</v>
      </c>
      <c r="C10454" s="17">
        <v>44531</v>
      </c>
      <c r="D10454" s="18" t="s">
        <v>130</v>
      </c>
      <c r="E10454" s="18" t="s">
        <v>164</v>
      </c>
      <c r="F10454" s="18" t="str">
        <f t="shared" si="327"/>
        <v>National Grid-Chelmsford Muni Agg Rate-44531</v>
      </c>
      <c r="G10454" s="11" t="s">
        <v>131</v>
      </c>
      <c r="H10454" s="11" t="s">
        <v>54</v>
      </c>
      <c r="I10454" s="11" t="s">
        <v>99</v>
      </c>
      <c r="J10454" s="11" t="s">
        <v>173</v>
      </c>
      <c r="K10454" s="11" t="str">
        <f>IFERROR(INDEX('EDC Component Dictionary'!$C$5:$C$37,MATCH('Rates Database'!J10454,'EDC Component Dictionary'!$B$5:$B$37,0)), "Energy Supply")</f>
        <v>Energy Supply</v>
      </c>
      <c r="L10454" s="12">
        <v>0.10073</v>
      </c>
      <c r="M10454" s="12"/>
    </row>
    <row r="10455" spans="1:13" x14ac:dyDescent="0.3">
      <c r="A10455" s="18">
        <v>10453</v>
      </c>
      <c r="B10455" s="18">
        <f t="shared" si="326"/>
        <v>2021</v>
      </c>
      <c r="C10455" s="17">
        <v>44531</v>
      </c>
      <c r="D10455" s="18" t="s">
        <v>130</v>
      </c>
      <c r="E10455" s="18" t="s">
        <v>95</v>
      </c>
      <c r="F10455" s="18" t="str">
        <f t="shared" si="327"/>
        <v>Eversource_WMA-Leverett Muni Agg Rate-44531</v>
      </c>
      <c r="G10455" s="11" t="s">
        <v>131</v>
      </c>
      <c r="H10455" s="11" t="s">
        <v>54</v>
      </c>
      <c r="I10455" s="11" t="s">
        <v>99</v>
      </c>
      <c r="J10455" s="11" t="s">
        <v>265</v>
      </c>
      <c r="K10455" s="11" t="str">
        <f>IFERROR(INDEX('EDC Component Dictionary'!$C$5:$C$37,MATCH('Rates Database'!J10455,'EDC Component Dictionary'!$B$5:$B$37,0)), "Energy Supply")</f>
        <v>Energy Supply</v>
      </c>
      <c r="L10455" s="12">
        <v>0.10156</v>
      </c>
      <c r="M10455" s="12"/>
    </row>
    <row r="10456" spans="1:13" x14ac:dyDescent="0.3">
      <c r="A10456" s="18">
        <v>10454</v>
      </c>
      <c r="B10456" s="18">
        <f t="shared" si="326"/>
        <v>2021</v>
      </c>
      <c r="C10456" s="17">
        <v>44531</v>
      </c>
      <c r="D10456" s="18" t="s">
        <v>130</v>
      </c>
      <c r="E10456" s="18" t="s">
        <v>95</v>
      </c>
      <c r="F10456" s="18" t="str">
        <f t="shared" si="327"/>
        <v>Eversource_WMA-Hadley Muni Agg Rate-44531</v>
      </c>
      <c r="G10456" s="11" t="s">
        <v>131</v>
      </c>
      <c r="H10456" s="11" t="s">
        <v>54</v>
      </c>
      <c r="I10456" s="11" t="s">
        <v>99</v>
      </c>
      <c r="J10456" s="11" t="s">
        <v>277</v>
      </c>
      <c r="K10456" s="11" t="str">
        <f>IFERROR(INDEX('EDC Component Dictionary'!$C$5:$C$37,MATCH('Rates Database'!J10456,'EDC Component Dictionary'!$B$5:$B$37,0)), "Energy Supply")</f>
        <v>Energy Supply</v>
      </c>
      <c r="L10456" s="12">
        <v>0.10070999999999999</v>
      </c>
      <c r="M10456" s="12"/>
    </row>
    <row r="10457" spans="1:13" x14ac:dyDescent="0.3">
      <c r="A10457" s="18">
        <v>10455</v>
      </c>
      <c r="B10457" s="18">
        <f t="shared" si="326"/>
        <v>2021</v>
      </c>
      <c r="C10457" s="17">
        <v>44531</v>
      </c>
      <c r="D10457" s="18" t="s">
        <v>130</v>
      </c>
      <c r="E10457" s="18" t="s">
        <v>95</v>
      </c>
      <c r="F10457" s="18" t="str">
        <f t="shared" si="327"/>
        <v>Eversource_WMA-Sandisfield Muni Agg Rate-44531</v>
      </c>
      <c r="G10457" s="11" t="s">
        <v>131</v>
      </c>
      <c r="H10457" s="11" t="s">
        <v>54</v>
      </c>
      <c r="I10457" s="11" t="s">
        <v>99</v>
      </c>
      <c r="J10457" s="11" t="s">
        <v>253</v>
      </c>
      <c r="K10457" s="11" t="str">
        <f>IFERROR(INDEX('EDC Component Dictionary'!$C$5:$C$37,MATCH('Rates Database'!J10457,'EDC Component Dictionary'!$B$5:$B$37,0)), "Energy Supply")</f>
        <v>Energy Supply</v>
      </c>
      <c r="L10457" s="12">
        <v>0.10119</v>
      </c>
      <c r="M10457" s="12"/>
    </row>
    <row r="10458" spans="1:13" x14ac:dyDescent="0.3">
      <c r="A10458" s="18">
        <v>10456</v>
      </c>
      <c r="B10458" s="18">
        <f t="shared" si="326"/>
        <v>2021</v>
      </c>
      <c r="C10458" s="17">
        <v>44531</v>
      </c>
      <c r="D10458" s="18" t="s">
        <v>130</v>
      </c>
      <c r="E10458" s="18" t="s">
        <v>164</v>
      </c>
      <c r="F10458" s="18" t="str">
        <f t="shared" si="327"/>
        <v>National Grid-Great Barrington Muni Agg Rate-44531</v>
      </c>
      <c r="G10458" s="11" t="s">
        <v>131</v>
      </c>
      <c r="H10458" s="11" t="s">
        <v>54</v>
      </c>
      <c r="I10458" s="11" t="s">
        <v>99</v>
      </c>
      <c r="J10458" s="11" t="s">
        <v>245</v>
      </c>
      <c r="K10458" s="11" t="str">
        <f>IFERROR(INDEX('EDC Component Dictionary'!$C$5:$C$37,MATCH('Rates Database'!J10458,'EDC Component Dictionary'!$B$5:$B$37,0)), "Energy Supply")</f>
        <v>Energy Supply</v>
      </c>
      <c r="L10458" s="12">
        <v>0.10126</v>
      </c>
      <c r="M10458" s="12"/>
    </row>
    <row r="10459" spans="1:13" x14ac:dyDescent="0.3">
      <c r="A10459" s="18">
        <v>10457</v>
      </c>
      <c r="B10459" s="18">
        <f t="shared" si="326"/>
        <v>2021</v>
      </c>
      <c r="C10459" s="17">
        <v>44531</v>
      </c>
      <c r="D10459" s="18" t="s">
        <v>130</v>
      </c>
      <c r="E10459" s="18" t="s">
        <v>163</v>
      </c>
      <c r="F10459" s="18" t="str">
        <f t="shared" si="327"/>
        <v>Eversource_EMA-Plympton Muni Agg Rate-44531</v>
      </c>
      <c r="G10459" s="11" t="s">
        <v>131</v>
      </c>
      <c r="H10459" s="11" t="s">
        <v>54</v>
      </c>
      <c r="I10459" s="11" t="s">
        <v>99</v>
      </c>
      <c r="J10459" s="11" t="s">
        <v>240</v>
      </c>
      <c r="K10459" s="11" t="str">
        <f>IFERROR(INDEX('EDC Component Dictionary'!$C$5:$C$37,MATCH('Rates Database'!J10459,'EDC Component Dictionary'!$B$5:$B$37,0)), "Energy Supply")</f>
        <v>Energy Supply</v>
      </c>
      <c r="L10459" s="12">
        <v>0.10138999999999999</v>
      </c>
      <c r="M10459" s="12"/>
    </row>
    <row r="10460" spans="1:13" x14ac:dyDescent="0.3">
      <c r="A10460" s="18">
        <v>10458</v>
      </c>
      <c r="B10460" s="18">
        <f t="shared" si="326"/>
        <v>2021</v>
      </c>
      <c r="C10460" s="17">
        <v>44531</v>
      </c>
      <c r="D10460" s="18" t="s">
        <v>130</v>
      </c>
      <c r="E10460" s="18" t="s">
        <v>163</v>
      </c>
      <c r="F10460" s="18" t="str">
        <f t="shared" si="327"/>
        <v>Eversource_EMA-Cambridge Muni Agg Rate-44531</v>
      </c>
      <c r="G10460" s="11" t="s">
        <v>131</v>
      </c>
      <c r="H10460" s="11" t="s">
        <v>54</v>
      </c>
      <c r="I10460" s="11" t="s">
        <v>99</v>
      </c>
      <c r="J10460" s="11" t="s">
        <v>210</v>
      </c>
      <c r="K10460" s="11" t="str">
        <f>IFERROR(INDEX('EDC Component Dictionary'!$C$5:$C$37,MATCH('Rates Database'!J10460,'EDC Component Dictionary'!$B$5:$B$37,0)), "Energy Supply")</f>
        <v>Energy Supply</v>
      </c>
      <c r="L10460" s="12">
        <v>0.1036</v>
      </c>
      <c r="M10460" s="12"/>
    </row>
    <row r="10461" spans="1:13" x14ac:dyDescent="0.3">
      <c r="A10461" s="18">
        <v>10459</v>
      </c>
      <c r="B10461" s="18">
        <f t="shared" si="326"/>
        <v>2021</v>
      </c>
      <c r="C10461" s="17">
        <v>44531</v>
      </c>
      <c r="D10461" s="18" t="s">
        <v>130</v>
      </c>
      <c r="E10461" s="18" t="s">
        <v>164</v>
      </c>
      <c r="F10461" s="18" t="str">
        <f t="shared" si="327"/>
        <v>National Grid-Williamsburg Muni Agg Rate-44531</v>
      </c>
      <c r="G10461" s="11" t="s">
        <v>131</v>
      </c>
      <c r="H10461" s="11" t="s">
        <v>54</v>
      </c>
      <c r="I10461" s="11" t="s">
        <v>99</v>
      </c>
      <c r="J10461" s="11" t="s">
        <v>249</v>
      </c>
      <c r="K10461" s="11" t="str">
        <f>IFERROR(INDEX('EDC Component Dictionary'!$C$5:$C$37,MATCH('Rates Database'!J10461,'EDC Component Dictionary'!$B$5:$B$37,0)), "Energy Supply")</f>
        <v>Energy Supply</v>
      </c>
      <c r="L10461" s="12">
        <v>0.10249</v>
      </c>
      <c r="M10461" s="12"/>
    </row>
    <row r="10462" spans="1:13" x14ac:dyDescent="0.3">
      <c r="A10462" s="18">
        <v>10460</v>
      </c>
      <c r="B10462" s="18">
        <f t="shared" si="326"/>
        <v>2021</v>
      </c>
      <c r="C10462" s="17">
        <v>44531</v>
      </c>
      <c r="D10462" s="18" t="s">
        <v>130</v>
      </c>
      <c r="E10462" s="18" t="s">
        <v>164</v>
      </c>
      <c r="F10462" s="18" t="str">
        <f t="shared" si="327"/>
        <v>National Grid-Easton Muni Agg Rate-44531</v>
      </c>
      <c r="G10462" s="11" t="s">
        <v>131</v>
      </c>
      <c r="H10462" s="11" t="s">
        <v>54</v>
      </c>
      <c r="I10462" s="11" t="s">
        <v>99</v>
      </c>
      <c r="J10462" s="11" t="s">
        <v>294</v>
      </c>
      <c r="K10462" s="11" t="str">
        <f>IFERROR(INDEX('EDC Component Dictionary'!$C$5:$C$37,MATCH('Rates Database'!J10462,'EDC Component Dictionary'!$B$5:$B$37,0)), "Energy Supply")</f>
        <v>Energy Supply</v>
      </c>
      <c r="L10462" s="12">
        <v>0.10287</v>
      </c>
      <c r="M10462" s="12"/>
    </row>
    <row r="10463" spans="1:13" x14ac:dyDescent="0.3">
      <c r="A10463" s="18">
        <v>10461</v>
      </c>
      <c r="B10463" s="18">
        <f t="shared" si="326"/>
        <v>2021</v>
      </c>
      <c r="C10463" s="17">
        <v>44531</v>
      </c>
      <c r="D10463" s="18" t="s">
        <v>130</v>
      </c>
      <c r="E10463" s="18" t="s">
        <v>95</v>
      </c>
      <c r="F10463" s="18" t="str">
        <f t="shared" si="327"/>
        <v>Eversource_WMA-Conway Muni Agg Rate-44531</v>
      </c>
      <c r="G10463" s="11" t="s">
        <v>131</v>
      </c>
      <c r="H10463" s="11" t="s">
        <v>54</v>
      </c>
      <c r="I10463" s="11" t="s">
        <v>99</v>
      </c>
      <c r="J10463" s="11" t="s">
        <v>288</v>
      </c>
      <c r="K10463" s="11" t="str">
        <f>IFERROR(INDEX('EDC Component Dictionary'!$C$5:$C$37,MATCH('Rates Database'!J10463,'EDC Component Dictionary'!$B$5:$B$37,0)), "Energy Supply")</f>
        <v>Energy Supply</v>
      </c>
      <c r="L10463" s="12">
        <v>0.10277</v>
      </c>
      <c r="M10463" s="12"/>
    </row>
    <row r="10464" spans="1:13" x14ac:dyDescent="0.3">
      <c r="A10464" s="18">
        <v>10462</v>
      </c>
      <c r="B10464" s="18">
        <f t="shared" si="326"/>
        <v>2021</v>
      </c>
      <c r="C10464" s="17">
        <v>44531</v>
      </c>
      <c r="D10464" s="18" t="s">
        <v>130</v>
      </c>
      <c r="E10464" s="18" t="s">
        <v>95</v>
      </c>
      <c r="F10464" s="18" t="str">
        <f t="shared" si="327"/>
        <v>Eversource_WMA-Gill Muni Agg Rate-44531</v>
      </c>
      <c r="G10464" s="11" t="s">
        <v>131</v>
      </c>
      <c r="H10464" s="11" t="s">
        <v>54</v>
      </c>
      <c r="I10464" s="11" t="s">
        <v>99</v>
      </c>
      <c r="J10464" s="11" t="s">
        <v>293</v>
      </c>
      <c r="K10464" s="11" t="str">
        <f>IFERROR(INDEX('EDC Component Dictionary'!$C$5:$C$37,MATCH('Rates Database'!J10464,'EDC Component Dictionary'!$B$5:$B$37,0)), "Energy Supply")</f>
        <v>Energy Supply</v>
      </c>
      <c r="L10464" s="12">
        <v>0.10287</v>
      </c>
      <c r="M10464" s="12"/>
    </row>
    <row r="10465" spans="1:13" x14ac:dyDescent="0.3">
      <c r="A10465" s="18">
        <v>10463</v>
      </c>
      <c r="B10465" s="18">
        <f t="shared" si="326"/>
        <v>2021</v>
      </c>
      <c r="C10465" s="17">
        <v>44531</v>
      </c>
      <c r="D10465" s="18" t="s">
        <v>130</v>
      </c>
      <c r="E10465" s="18" t="s">
        <v>95</v>
      </c>
      <c r="F10465" s="18" t="str">
        <f t="shared" si="327"/>
        <v>Eversource_WMA-Sunderland Muni Agg Rate-44531</v>
      </c>
      <c r="G10465" s="11" t="s">
        <v>131</v>
      </c>
      <c r="H10465" s="11" t="s">
        <v>54</v>
      </c>
      <c r="I10465" s="11" t="s">
        <v>99</v>
      </c>
      <c r="J10465" s="11" t="s">
        <v>292</v>
      </c>
      <c r="K10465" s="11" t="str">
        <f>IFERROR(INDEX('EDC Component Dictionary'!$C$5:$C$37,MATCH('Rates Database'!J10465,'EDC Component Dictionary'!$B$5:$B$37,0)), "Energy Supply")</f>
        <v>Energy Supply</v>
      </c>
      <c r="L10465" s="12">
        <v>0.10287</v>
      </c>
      <c r="M10465" s="12"/>
    </row>
    <row r="10466" spans="1:13" x14ac:dyDescent="0.3">
      <c r="A10466" s="18">
        <v>10464</v>
      </c>
      <c r="B10466" s="18">
        <f t="shared" si="326"/>
        <v>2021</v>
      </c>
      <c r="C10466" s="17">
        <v>44531</v>
      </c>
      <c r="D10466" s="18" t="s">
        <v>130</v>
      </c>
      <c r="E10466" s="18" t="s">
        <v>164</v>
      </c>
      <c r="F10466" s="18" t="str">
        <f t="shared" si="327"/>
        <v>National Grid-Winchendon Muni Agg Rate-44531</v>
      </c>
      <c r="G10466" s="11" t="s">
        <v>131</v>
      </c>
      <c r="H10466" s="11" t="s">
        <v>54</v>
      </c>
      <c r="I10466" s="11" t="s">
        <v>99</v>
      </c>
      <c r="J10466" s="11" t="s">
        <v>181</v>
      </c>
      <c r="K10466" s="11" t="str">
        <f>IFERROR(INDEX('EDC Component Dictionary'!$C$5:$C$37,MATCH('Rates Database'!J10466,'EDC Component Dictionary'!$B$5:$B$37,0)), "Energy Supply")</f>
        <v>Energy Supply</v>
      </c>
      <c r="L10466" s="12">
        <v>0.10304000000000001</v>
      </c>
      <c r="M10466" s="12"/>
    </row>
    <row r="10467" spans="1:13" x14ac:dyDescent="0.3">
      <c r="A10467" s="18">
        <v>10465</v>
      </c>
      <c r="B10467" s="18">
        <f t="shared" si="326"/>
        <v>2021</v>
      </c>
      <c r="C10467" s="17">
        <v>44531</v>
      </c>
      <c r="D10467" s="18" t="s">
        <v>130</v>
      </c>
      <c r="E10467" s="18" t="s">
        <v>164</v>
      </c>
      <c r="F10467" s="18" t="str">
        <f t="shared" si="327"/>
        <v>National Grid-Charlton Muni Agg Rate-44531</v>
      </c>
      <c r="G10467" s="11" t="s">
        <v>131</v>
      </c>
      <c r="H10467" s="11" t="s">
        <v>54</v>
      </c>
      <c r="I10467" s="11" t="s">
        <v>99</v>
      </c>
      <c r="J10467" s="11" t="s">
        <v>188</v>
      </c>
      <c r="K10467" s="11" t="str">
        <f>IFERROR(INDEX('EDC Component Dictionary'!$C$5:$C$37,MATCH('Rates Database'!J10467,'EDC Component Dictionary'!$B$5:$B$37,0)), "Energy Supply")</f>
        <v>Energy Supply</v>
      </c>
      <c r="L10467" s="12">
        <v>0.10310999999999999</v>
      </c>
      <c r="M10467" s="12"/>
    </row>
    <row r="10468" spans="1:13" x14ac:dyDescent="0.3">
      <c r="A10468" s="18">
        <v>10466</v>
      </c>
      <c r="B10468" s="18">
        <f t="shared" si="326"/>
        <v>2021</v>
      </c>
      <c r="C10468" s="17">
        <v>44531</v>
      </c>
      <c r="D10468" s="18" t="s">
        <v>130</v>
      </c>
      <c r="E10468" s="18" t="s">
        <v>164</v>
      </c>
      <c r="F10468" s="18" t="str">
        <f t="shared" si="327"/>
        <v>National Grid-Millbury Muni Agg Rate-44531</v>
      </c>
      <c r="G10468" s="11" t="s">
        <v>131</v>
      </c>
      <c r="H10468" s="11" t="s">
        <v>54</v>
      </c>
      <c r="I10468" s="11" t="s">
        <v>99</v>
      </c>
      <c r="J10468" s="11" t="s">
        <v>198</v>
      </c>
      <c r="K10468" s="11" t="str">
        <f>IFERROR(INDEX('EDC Component Dictionary'!$C$5:$C$37,MATCH('Rates Database'!J10468,'EDC Component Dictionary'!$B$5:$B$37,0)), "Energy Supply")</f>
        <v>Energy Supply</v>
      </c>
      <c r="L10468" s="12">
        <v>0.10316</v>
      </c>
      <c r="M10468" s="12"/>
    </row>
    <row r="10469" spans="1:13" x14ac:dyDescent="0.3">
      <c r="A10469" s="18">
        <v>10467</v>
      </c>
      <c r="B10469" s="18">
        <f t="shared" si="326"/>
        <v>2021</v>
      </c>
      <c r="C10469" s="17">
        <v>44531</v>
      </c>
      <c r="D10469" s="18" t="s">
        <v>130</v>
      </c>
      <c r="E10469" s="18" t="s">
        <v>164</v>
      </c>
      <c r="F10469" s="18" t="str">
        <f t="shared" si="327"/>
        <v>National Grid-Oxford Muni Agg Rate-44531</v>
      </c>
      <c r="G10469" s="11" t="s">
        <v>131</v>
      </c>
      <c r="H10469" s="11" t="s">
        <v>54</v>
      </c>
      <c r="I10469" s="11" t="s">
        <v>99</v>
      </c>
      <c r="J10469" s="11" t="s">
        <v>202</v>
      </c>
      <c r="K10469" s="11" t="str">
        <f>IFERROR(INDEX('EDC Component Dictionary'!$C$5:$C$37,MATCH('Rates Database'!J10469,'EDC Component Dictionary'!$B$5:$B$37,0)), "Energy Supply")</f>
        <v>Energy Supply</v>
      </c>
      <c r="L10469" s="12">
        <v>0.10317</v>
      </c>
      <c r="M10469" s="12"/>
    </row>
    <row r="10470" spans="1:13" x14ac:dyDescent="0.3">
      <c r="A10470" s="18">
        <v>10468</v>
      </c>
      <c r="B10470" s="18">
        <f t="shared" si="326"/>
        <v>2021</v>
      </c>
      <c r="C10470" s="17">
        <v>44531</v>
      </c>
      <c r="D10470" s="18" t="s">
        <v>130</v>
      </c>
      <c r="E10470" s="18" t="s">
        <v>163</v>
      </c>
      <c r="F10470" s="18" t="str">
        <f t="shared" si="327"/>
        <v>Eversource_EMA-Holliston Muni Agg Rate-44531</v>
      </c>
      <c r="G10470" s="11" t="s">
        <v>131</v>
      </c>
      <c r="H10470" s="11" t="s">
        <v>54</v>
      </c>
      <c r="I10470" s="11" t="s">
        <v>99</v>
      </c>
      <c r="J10470" s="11" t="s">
        <v>246</v>
      </c>
      <c r="K10470" s="11" t="str">
        <f>IFERROR(INDEX('EDC Component Dictionary'!$C$5:$C$37,MATCH('Rates Database'!J10470,'EDC Component Dictionary'!$B$5:$B$37,0)), "Energy Supply")</f>
        <v>Energy Supply</v>
      </c>
      <c r="L10470" s="12">
        <v>0.10331</v>
      </c>
      <c r="M10470" s="12"/>
    </row>
    <row r="10471" spans="1:13" x14ac:dyDescent="0.3">
      <c r="A10471" s="18">
        <v>10469</v>
      </c>
      <c r="B10471" s="18">
        <f t="shared" si="326"/>
        <v>2021</v>
      </c>
      <c r="C10471" s="17">
        <v>44531</v>
      </c>
      <c r="D10471" s="18" t="s">
        <v>130</v>
      </c>
      <c r="E10471" s="18" t="s">
        <v>164</v>
      </c>
      <c r="F10471" s="18" t="str">
        <f t="shared" si="327"/>
        <v>National Grid-Auburn Muni Agg Rate-44531</v>
      </c>
      <c r="G10471" s="11" t="s">
        <v>131</v>
      </c>
      <c r="H10471" s="11" t="s">
        <v>54</v>
      </c>
      <c r="I10471" s="11" t="s">
        <v>99</v>
      </c>
      <c r="J10471" s="11" t="s">
        <v>258</v>
      </c>
      <c r="K10471" s="11" t="str">
        <f>IFERROR(INDEX('EDC Component Dictionary'!$C$5:$C$37,MATCH('Rates Database'!J10471,'EDC Component Dictionary'!$B$5:$B$37,0)), "Energy Supply")</f>
        <v>Energy Supply</v>
      </c>
      <c r="L10471" s="12">
        <v>0.10353999999999999</v>
      </c>
      <c r="M10471" s="12"/>
    </row>
    <row r="10472" spans="1:13" x14ac:dyDescent="0.3">
      <c r="A10472" s="18">
        <v>10470</v>
      </c>
      <c r="B10472" s="18">
        <f t="shared" si="326"/>
        <v>2021</v>
      </c>
      <c r="C10472" s="17">
        <v>44531</v>
      </c>
      <c r="D10472" s="18" t="s">
        <v>130</v>
      </c>
      <c r="E10472" s="18" t="s">
        <v>163</v>
      </c>
      <c r="F10472" s="18" t="str">
        <f t="shared" si="327"/>
        <v>Eversource_EMA-Stoneham Muni Agg Rate-44531</v>
      </c>
      <c r="G10472" s="11" t="s">
        <v>131</v>
      </c>
      <c r="H10472" s="11" t="s">
        <v>54</v>
      </c>
      <c r="I10472" s="11" t="s">
        <v>99</v>
      </c>
      <c r="J10472" s="11" t="s">
        <v>267</v>
      </c>
      <c r="K10472" s="11" t="str">
        <f>IFERROR(INDEX('EDC Component Dictionary'!$C$5:$C$37,MATCH('Rates Database'!J10472,'EDC Component Dictionary'!$B$5:$B$37,0)), "Energy Supply")</f>
        <v>Energy Supply</v>
      </c>
      <c r="L10472" s="12">
        <v>0.10373</v>
      </c>
      <c r="M10472" s="12"/>
    </row>
    <row r="10473" spans="1:13" x14ac:dyDescent="0.3">
      <c r="A10473" s="18">
        <v>10471</v>
      </c>
      <c r="B10473" s="18">
        <f t="shared" si="326"/>
        <v>2021</v>
      </c>
      <c r="C10473" s="17">
        <v>44531</v>
      </c>
      <c r="D10473" s="18" t="s">
        <v>130</v>
      </c>
      <c r="E10473" s="18" t="s">
        <v>164</v>
      </c>
      <c r="F10473" s="18" t="str">
        <f t="shared" si="327"/>
        <v>National Grid-Foxborough Muni Agg Rate-44531</v>
      </c>
      <c r="G10473" s="11" t="s">
        <v>131</v>
      </c>
      <c r="H10473" s="11" t="s">
        <v>54</v>
      </c>
      <c r="I10473" s="11" t="s">
        <v>99</v>
      </c>
      <c r="J10473" s="11" t="s">
        <v>256</v>
      </c>
      <c r="K10473" s="11" t="str">
        <f>IFERROR(INDEX('EDC Component Dictionary'!$C$5:$C$37,MATCH('Rates Database'!J10473,'EDC Component Dictionary'!$B$5:$B$37,0)), "Energy Supply")</f>
        <v>Energy Supply</v>
      </c>
      <c r="L10473" s="12">
        <v>0.10375</v>
      </c>
      <c r="M10473" s="12"/>
    </row>
    <row r="10474" spans="1:13" x14ac:dyDescent="0.3">
      <c r="A10474" s="18">
        <v>10472</v>
      </c>
      <c r="B10474" s="18">
        <f t="shared" si="326"/>
        <v>2021</v>
      </c>
      <c r="C10474" s="17">
        <v>44531</v>
      </c>
      <c r="D10474" s="18" t="s">
        <v>130</v>
      </c>
      <c r="E10474" s="18" t="s">
        <v>164</v>
      </c>
      <c r="F10474" s="18" t="str">
        <f t="shared" si="327"/>
        <v>National Grid-Orange Muni Agg Rate-44531</v>
      </c>
      <c r="G10474" s="11" t="s">
        <v>131</v>
      </c>
      <c r="H10474" s="11" t="s">
        <v>54</v>
      </c>
      <c r="I10474" s="11" t="s">
        <v>99</v>
      </c>
      <c r="J10474" s="11" t="s">
        <v>182</v>
      </c>
      <c r="K10474" s="11" t="str">
        <f>IFERROR(INDEX('EDC Component Dictionary'!$C$5:$C$37,MATCH('Rates Database'!J10474,'EDC Component Dictionary'!$B$5:$B$37,0)), "Energy Supply")</f>
        <v>Energy Supply</v>
      </c>
      <c r="L10474" s="12">
        <v>0.10383000000000001</v>
      </c>
      <c r="M10474" s="12"/>
    </row>
    <row r="10475" spans="1:13" x14ac:dyDescent="0.3">
      <c r="A10475" s="18">
        <v>10473</v>
      </c>
      <c r="B10475" s="18">
        <f t="shared" si="326"/>
        <v>2021</v>
      </c>
      <c r="C10475" s="17">
        <v>44531</v>
      </c>
      <c r="D10475" s="18" t="s">
        <v>130</v>
      </c>
      <c r="E10475" s="18" t="s">
        <v>163</v>
      </c>
      <c r="F10475" s="18" t="str">
        <f t="shared" si="327"/>
        <v>Eversource_EMA-Ashland Muni Agg Rate-44531</v>
      </c>
      <c r="G10475" s="11" t="s">
        <v>131</v>
      </c>
      <c r="H10475" s="11" t="s">
        <v>54</v>
      </c>
      <c r="I10475" s="11" t="s">
        <v>99</v>
      </c>
      <c r="J10475" s="11" t="s">
        <v>234</v>
      </c>
      <c r="K10475" s="11" t="str">
        <f>IFERROR(INDEX('EDC Component Dictionary'!$C$5:$C$37,MATCH('Rates Database'!J10475,'EDC Component Dictionary'!$B$5:$B$37,0)), "Energy Supply")</f>
        <v>Energy Supply</v>
      </c>
      <c r="L10475" s="12">
        <v>0.10409</v>
      </c>
      <c r="M10475" s="12"/>
    </row>
    <row r="10476" spans="1:13" x14ac:dyDescent="0.3">
      <c r="A10476" s="18">
        <v>10474</v>
      </c>
      <c r="B10476" s="18">
        <f t="shared" si="326"/>
        <v>2021</v>
      </c>
      <c r="C10476" s="17">
        <v>44531</v>
      </c>
      <c r="D10476" s="18" t="s">
        <v>130</v>
      </c>
      <c r="E10476" s="18" t="s">
        <v>164</v>
      </c>
      <c r="F10476" s="18" t="str">
        <f t="shared" si="327"/>
        <v>National Grid-Westborough Muni Agg Rate-44531</v>
      </c>
      <c r="G10476" s="11" t="s">
        <v>131</v>
      </c>
      <c r="H10476" s="11" t="s">
        <v>54</v>
      </c>
      <c r="I10476" s="11" t="s">
        <v>99</v>
      </c>
      <c r="J10476" s="11" t="s">
        <v>172</v>
      </c>
      <c r="K10476" s="11" t="str">
        <f>IFERROR(INDEX('EDC Component Dictionary'!$C$5:$C$37,MATCH('Rates Database'!J10476,'EDC Component Dictionary'!$B$5:$B$37,0)), "Energy Supply")</f>
        <v>Energy Supply</v>
      </c>
      <c r="L10476" s="12">
        <v>0.10438</v>
      </c>
      <c r="M10476" s="12"/>
    </row>
    <row r="10477" spans="1:13" x14ac:dyDescent="0.3">
      <c r="A10477" s="18">
        <v>10475</v>
      </c>
      <c r="B10477" s="18">
        <f t="shared" si="326"/>
        <v>2021</v>
      </c>
      <c r="C10477" s="17">
        <v>44531</v>
      </c>
      <c r="D10477" s="18" t="s">
        <v>130</v>
      </c>
      <c r="E10477" s="18" t="s">
        <v>164</v>
      </c>
      <c r="F10477" s="18" t="str">
        <f t="shared" si="327"/>
        <v>National Grid-Leicester Muni Agg Rate-44531</v>
      </c>
      <c r="G10477" s="11" t="s">
        <v>131</v>
      </c>
      <c r="H10477" s="11" t="s">
        <v>54</v>
      </c>
      <c r="I10477" s="11" t="s">
        <v>99</v>
      </c>
      <c r="J10477" s="11" t="s">
        <v>305</v>
      </c>
      <c r="K10477" s="11" t="str">
        <f>IFERROR(INDEX('EDC Component Dictionary'!$C$5:$C$37,MATCH('Rates Database'!J10477,'EDC Component Dictionary'!$B$5:$B$37,0)), "Energy Supply")</f>
        <v>Energy Supply</v>
      </c>
      <c r="L10477" s="12">
        <v>0.10455</v>
      </c>
      <c r="M10477" s="12"/>
    </row>
    <row r="10478" spans="1:13" x14ac:dyDescent="0.3">
      <c r="A10478" s="18">
        <v>10476</v>
      </c>
      <c r="B10478" s="18">
        <f t="shared" si="326"/>
        <v>2021</v>
      </c>
      <c r="C10478" s="17">
        <v>44531</v>
      </c>
      <c r="D10478" s="18" t="s">
        <v>130</v>
      </c>
      <c r="E10478" s="18" t="s">
        <v>163</v>
      </c>
      <c r="F10478" s="18" t="str">
        <f t="shared" si="327"/>
        <v>Eversource_EMA-Acushnet Muni Agg Rate-44531</v>
      </c>
      <c r="G10478" s="11" t="s">
        <v>131</v>
      </c>
      <c r="H10478" s="11" t="s">
        <v>54</v>
      </c>
      <c r="I10478" s="11" t="s">
        <v>99</v>
      </c>
      <c r="J10478" s="11" t="s">
        <v>185</v>
      </c>
      <c r="K10478" s="11" t="str">
        <f>IFERROR(INDEX('EDC Component Dictionary'!$C$5:$C$37,MATCH('Rates Database'!J10478,'EDC Component Dictionary'!$B$5:$B$37,0)), "Energy Supply")</f>
        <v>Energy Supply</v>
      </c>
      <c r="L10478" s="12">
        <v>0.1047</v>
      </c>
      <c r="M10478" s="12"/>
    </row>
    <row r="10479" spans="1:13" x14ac:dyDescent="0.3">
      <c r="A10479" s="18">
        <v>10477</v>
      </c>
      <c r="B10479" s="18">
        <f t="shared" si="326"/>
        <v>2021</v>
      </c>
      <c r="C10479" s="17">
        <v>44531</v>
      </c>
      <c r="D10479" s="18" t="s">
        <v>130</v>
      </c>
      <c r="E10479" s="18" t="s">
        <v>164</v>
      </c>
      <c r="F10479" s="18" t="str">
        <f t="shared" si="327"/>
        <v>National Grid-Attleboro Muni Agg Rate-44531</v>
      </c>
      <c r="G10479" s="11" t="s">
        <v>131</v>
      </c>
      <c r="H10479" s="11" t="s">
        <v>54</v>
      </c>
      <c r="I10479" s="11" t="s">
        <v>99</v>
      </c>
      <c r="J10479" s="11" t="s">
        <v>186</v>
      </c>
      <c r="K10479" s="11" t="str">
        <f>IFERROR(INDEX('EDC Component Dictionary'!$C$5:$C$37,MATCH('Rates Database'!J10479,'EDC Component Dictionary'!$B$5:$B$37,0)), "Energy Supply")</f>
        <v>Energy Supply</v>
      </c>
      <c r="L10479" s="12">
        <v>0.10471999999999999</v>
      </c>
      <c r="M10479" s="12"/>
    </row>
    <row r="10480" spans="1:13" x14ac:dyDescent="0.3">
      <c r="A10480" s="18">
        <v>10478</v>
      </c>
      <c r="B10480" s="18">
        <f t="shared" si="326"/>
        <v>2021</v>
      </c>
      <c r="C10480" s="17">
        <v>44531</v>
      </c>
      <c r="D10480" s="18" t="s">
        <v>130</v>
      </c>
      <c r="E10480" s="18" t="s">
        <v>163</v>
      </c>
      <c r="F10480" s="18" t="str">
        <f t="shared" si="327"/>
        <v>Eversource_EMA-Dartmouth Muni Agg Rate-44531</v>
      </c>
      <c r="G10480" s="11" t="s">
        <v>131</v>
      </c>
      <c r="H10480" s="11" t="s">
        <v>54</v>
      </c>
      <c r="I10480" s="11" t="s">
        <v>99</v>
      </c>
      <c r="J10480" s="11" t="s">
        <v>189</v>
      </c>
      <c r="K10480" s="11" t="str">
        <f>IFERROR(INDEX('EDC Component Dictionary'!$C$5:$C$37,MATCH('Rates Database'!J10480,'EDC Component Dictionary'!$B$5:$B$37,0)), "Energy Supply")</f>
        <v>Energy Supply</v>
      </c>
      <c r="L10480" s="12">
        <v>0.10475</v>
      </c>
      <c r="M10480" s="12"/>
    </row>
    <row r="10481" spans="1:13" x14ac:dyDescent="0.3">
      <c r="A10481" s="18">
        <v>10479</v>
      </c>
      <c r="B10481" s="18">
        <f t="shared" si="326"/>
        <v>2021</v>
      </c>
      <c r="C10481" s="17">
        <v>44531</v>
      </c>
      <c r="D10481" s="18" t="s">
        <v>130</v>
      </c>
      <c r="E10481" s="18" t="s">
        <v>164</v>
      </c>
      <c r="F10481" s="18" t="str">
        <f t="shared" si="327"/>
        <v>National Grid-Dighton Muni Agg Rate-44531</v>
      </c>
      <c r="G10481" s="11" t="s">
        <v>131</v>
      </c>
      <c r="H10481" s="11" t="s">
        <v>54</v>
      </c>
      <c r="I10481" s="11" t="s">
        <v>99</v>
      </c>
      <c r="J10481" s="11" t="s">
        <v>190</v>
      </c>
      <c r="K10481" s="11" t="str">
        <f>IFERROR(INDEX('EDC Component Dictionary'!$C$5:$C$37,MATCH('Rates Database'!J10481,'EDC Component Dictionary'!$B$5:$B$37,0)), "Energy Supply")</f>
        <v>Energy Supply</v>
      </c>
      <c r="L10481" s="12">
        <v>0.1047</v>
      </c>
      <c r="M10481" s="12"/>
    </row>
    <row r="10482" spans="1:13" x14ac:dyDescent="0.3">
      <c r="A10482" s="18">
        <v>10480</v>
      </c>
      <c r="B10482" s="18">
        <f t="shared" si="326"/>
        <v>2021</v>
      </c>
      <c r="C10482" s="17">
        <v>44531</v>
      </c>
      <c r="D10482" s="18" t="s">
        <v>130</v>
      </c>
      <c r="E10482" s="18" t="s">
        <v>164</v>
      </c>
      <c r="F10482" s="18" t="str">
        <f t="shared" si="327"/>
        <v>National Grid-Douglas Muni Agg Rate-44531</v>
      </c>
      <c r="G10482" s="11" t="s">
        <v>131</v>
      </c>
      <c r="H10482" s="11" t="s">
        <v>54</v>
      </c>
      <c r="I10482" s="11" t="s">
        <v>99</v>
      </c>
      <c r="J10482" s="11" t="s">
        <v>191</v>
      </c>
      <c r="K10482" s="11" t="str">
        <f>IFERROR(INDEX('EDC Component Dictionary'!$C$5:$C$37,MATCH('Rates Database'!J10482,'EDC Component Dictionary'!$B$5:$B$37,0)), "Energy Supply")</f>
        <v>Energy Supply</v>
      </c>
      <c r="L10482" s="12">
        <v>0.1047</v>
      </c>
      <c r="M10482" s="12"/>
    </row>
    <row r="10483" spans="1:13" x14ac:dyDescent="0.3">
      <c r="A10483" s="18">
        <v>10481</v>
      </c>
      <c r="B10483" s="18">
        <f t="shared" si="326"/>
        <v>2021</v>
      </c>
      <c r="C10483" s="17">
        <v>44531</v>
      </c>
      <c r="D10483" s="18" t="s">
        <v>130</v>
      </c>
      <c r="E10483" s="18" t="s">
        <v>163</v>
      </c>
      <c r="F10483" s="18" t="str">
        <f t="shared" si="327"/>
        <v>Eversource_EMA-Carver Muni Agg Rate-44531</v>
      </c>
      <c r="G10483" s="11" t="s">
        <v>131</v>
      </c>
      <c r="H10483" s="11" t="s">
        <v>54</v>
      </c>
      <c r="I10483" s="11" t="s">
        <v>99</v>
      </c>
      <c r="J10483" s="11" t="s">
        <v>187</v>
      </c>
      <c r="K10483" s="11" t="str">
        <f>IFERROR(INDEX('EDC Component Dictionary'!$C$5:$C$37,MATCH('Rates Database'!J10483,'EDC Component Dictionary'!$B$5:$B$37,0)), "Energy Supply")</f>
        <v>Energy Supply</v>
      </c>
      <c r="L10483" s="12">
        <v>0.10471999999999999</v>
      </c>
      <c r="M10483" s="12"/>
    </row>
    <row r="10484" spans="1:13" x14ac:dyDescent="0.3">
      <c r="A10484" s="18">
        <v>10482</v>
      </c>
      <c r="B10484" s="18">
        <f t="shared" si="326"/>
        <v>2021</v>
      </c>
      <c r="C10484" s="17">
        <v>44531</v>
      </c>
      <c r="D10484" s="18" t="s">
        <v>130</v>
      </c>
      <c r="E10484" s="18" t="s">
        <v>164</v>
      </c>
      <c r="F10484" s="18" t="str">
        <f t="shared" si="327"/>
        <v>National Grid-Dracut Muni Agg Rate-44531</v>
      </c>
      <c r="G10484" s="11" t="s">
        <v>131</v>
      </c>
      <c r="H10484" s="11" t="s">
        <v>54</v>
      </c>
      <c r="I10484" s="11" t="s">
        <v>99</v>
      </c>
      <c r="J10484" s="11" t="s">
        <v>192</v>
      </c>
      <c r="K10484" s="11" t="str">
        <f>IFERROR(INDEX('EDC Component Dictionary'!$C$5:$C$37,MATCH('Rates Database'!J10484,'EDC Component Dictionary'!$B$5:$B$37,0)), "Energy Supply")</f>
        <v>Energy Supply</v>
      </c>
      <c r="L10484" s="12">
        <v>0.1047</v>
      </c>
      <c r="M10484" s="12"/>
    </row>
    <row r="10485" spans="1:13" x14ac:dyDescent="0.3">
      <c r="A10485" s="18">
        <v>10483</v>
      </c>
      <c r="B10485" s="18">
        <f t="shared" si="326"/>
        <v>2021</v>
      </c>
      <c r="C10485" s="17">
        <v>44531</v>
      </c>
      <c r="D10485" s="18" t="s">
        <v>130</v>
      </c>
      <c r="E10485" s="18" t="s">
        <v>164</v>
      </c>
      <c r="F10485" s="18" t="str">
        <f t="shared" si="327"/>
        <v>National Grid-Fall River Muni Agg Rate-44531</v>
      </c>
      <c r="G10485" s="11" t="s">
        <v>131</v>
      </c>
      <c r="H10485" s="11" t="s">
        <v>54</v>
      </c>
      <c r="I10485" s="11" t="s">
        <v>99</v>
      </c>
      <c r="J10485" s="11" t="s">
        <v>194</v>
      </c>
      <c r="K10485" s="11" t="str">
        <f>IFERROR(INDEX('EDC Component Dictionary'!$C$5:$C$37,MATCH('Rates Database'!J10485,'EDC Component Dictionary'!$B$5:$B$37,0)), "Energy Supply")</f>
        <v>Energy Supply</v>
      </c>
      <c r="L10485" s="12">
        <v>0.1047</v>
      </c>
      <c r="M10485" s="12"/>
    </row>
    <row r="10486" spans="1:13" x14ac:dyDescent="0.3">
      <c r="A10486" s="18">
        <v>10484</v>
      </c>
      <c r="B10486" s="18">
        <f t="shared" si="326"/>
        <v>2021</v>
      </c>
      <c r="C10486" s="17">
        <v>44531</v>
      </c>
      <c r="D10486" s="18" t="s">
        <v>130</v>
      </c>
      <c r="E10486" s="18" t="s">
        <v>163</v>
      </c>
      <c r="F10486" s="18" t="str">
        <f t="shared" si="327"/>
        <v>Eversource_EMA-Freetown Muni Agg Rate-44531</v>
      </c>
      <c r="G10486" s="11" t="s">
        <v>131</v>
      </c>
      <c r="H10486" s="11" t="s">
        <v>54</v>
      </c>
      <c r="I10486" s="11" t="s">
        <v>99</v>
      </c>
      <c r="J10486" s="11" t="s">
        <v>195</v>
      </c>
      <c r="K10486" s="11" t="str">
        <f>IFERROR(INDEX('EDC Component Dictionary'!$C$5:$C$37,MATCH('Rates Database'!J10486,'EDC Component Dictionary'!$B$5:$B$37,0)), "Energy Supply")</f>
        <v>Energy Supply</v>
      </c>
      <c r="L10486" s="12">
        <v>0.1047</v>
      </c>
      <c r="M10486" s="12"/>
    </row>
    <row r="10487" spans="1:13" x14ac:dyDescent="0.3">
      <c r="A10487" s="18">
        <v>10485</v>
      </c>
      <c r="B10487" s="18">
        <f t="shared" si="326"/>
        <v>2021</v>
      </c>
      <c r="C10487" s="17">
        <v>44531</v>
      </c>
      <c r="D10487" s="18" t="s">
        <v>130</v>
      </c>
      <c r="E10487" s="18" t="s">
        <v>163</v>
      </c>
      <c r="F10487" s="18" t="str">
        <f t="shared" si="327"/>
        <v>Eversource_EMA-Marion Muni Agg Rate-44531</v>
      </c>
      <c r="G10487" s="11" t="s">
        <v>131</v>
      </c>
      <c r="H10487" s="11" t="s">
        <v>54</v>
      </c>
      <c r="I10487" s="11" t="s">
        <v>99</v>
      </c>
      <c r="J10487" s="11" t="s">
        <v>196</v>
      </c>
      <c r="K10487" s="11" t="str">
        <f>IFERROR(INDEX('EDC Component Dictionary'!$C$5:$C$37,MATCH('Rates Database'!J10487,'EDC Component Dictionary'!$B$5:$B$37,0)), "Energy Supply")</f>
        <v>Energy Supply</v>
      </c>
      <c r="L10487" s="12">
        <v>0.10471999999999999</v>
      </c>
      <c r="M10487" s="12"/>
    </row>
    <row r="10488" spans="1:13" x14ac:dyDescent="0.3">
      <c r="A10488" s="18">
        <v>10486</v>
      </c>
      <c r="B10488" s="18">
        <f t="shared" si="326"/>
        <v>2021</v>
      </c>
      <c r="C10488" s="17">
        <v>44531</v>
      </c>
      <c r="D10488" s="18" t="s">
        <v>130</v>
      </c>
      <c r="E10488" s="18" t="s">
        <v>163</v>
      </c>
      <c r="F10488" s="18" t="str">
        <f t="shared" si="327"/>
        <v>Eversource_EMA-Mattapoisett Muni Agg Rate-44531</v>
      </c>
      <c r="G10488" s="11" t="s">
        <v>131</v>
      </c>
      <c r="H10488" s="11" t="s">
        <v>54</v>
      </c>
      <c r="I10488" s="11" t="s">
        <v>99</v>
      </c>
      <c r="J10488" s="11" t="s">
        <v>197</v>
      </c>
      <c r="K10488" s="11" t="str">
        <f>IFERROR(INDEX('EDC Component Dictionary'!$C$5:$C$37,MATCH('Rates Database'!J10488,'EDC Component Dictionary'!$B$5:$B$37,0)), "Energy Supply")</f>
        <v>Energy Supply</v>
      </c>
      <c r="L10488" s="12">
        <v>0.10473</v>
      </c>
      <c r="M10488" s="12"/>
    </row>
    <row r="10489" spans="1:13" x14ac:dyDescent="0.3">
      <c r="A10489" s="18">
        <v>10487</v>
      </c>
      <c r="B10489" s="18">
        <f t="shared" si="326"/>
        <v>2021</v>
      </c>
      <c r="C10489" s="17">
        <v>44531</v>
      </c>
      <c r="D10489" s="18" t="s">
        <v>130</v>
      </c>
      <c r="E10489" s="18" t="s">
        <v>163</v>
      </c>
      <c r="F10489" s="18" t="str">
        <f t="shared" si="327"/>
        <v>Eversource_EMA-New Bedford Muni Agg Rate-44531</v>
      </c>
      <c r="G10489" s="11" t="s">
        <v>131</v>
      </c>
      <c r="H10489" s="11" t="s">
        <v>54</v>
      </c>
      <c r="I10489" s="11" t="s">
        <v>99</v>
      </c>
      <c r="J10489" s="11" t="s">
        <v>199</v>
      </c>
      <c r="K10489" s="11" t="str">
        <f>IFERROR(INDEX('EDC Component Dictionary'!$C$5:$C$37,MATCH('Rates Database'!J10489,'EDC Component Dictionary'!$B$5:$B$37,0)), "Energy Supply")</f>
        <v>Energy Supply</v>
      </c>
      <c r="L10489" s="12">
        <v>0.10471</v>
      </c>
      <c r="M10489" s="12"/>
    </row>
    <row r="10490" spans="1:13" x14ac:dyDescent="0.3">
      <c r="A10490" s="18">
        <v>10488</v>
      </c>
      <c r="B10490" s="18">
        <f t="shared" si="326"/>
        <v>2021</v>
      </c>
      <c r="C10490" s="17">
        <v>44531</v>
      </c>
      <c r="D10490" s="18" t="s">
        <v>130</v>
      </c>
      <c r="E10490" s="18" t="s">
        <v>164</v>
      </c>
      <c r="F10490" s="18" t="str">
        <f t="shared" si="327"/>
        <v>National Grid-Northbridge Muni Agg Rate-44531</v>
      </c>
      <c r="G10490" s="11" t="s">
        <v>131</v>
      </c>
      <c r="H10490" s="11" t="s">
        <v>54</v>
      </c>
      <c r="I10490" s="11" t="s">
        <v>99</v>
      </c>
      <c r="J10490" s="11" t="s">
        <v>200</v>
      </c>
      <c r="K10490" s="11" t="str">
        <f>IFERROR(INDEX('EDC Component Dictionary'!$C$5:$C$37,MATCH('Rates Database'!J10490,'EDC Component Dictionary'!$B$5:$B$37,0)), "Energy Supply")</f>
        <v>Energy Supply</v>
      </c>
      <c r="L10490" s="12">
        <v>0.1047</v>
      </c>
      <c r="M10490" s="12"/>
    </row>
    <row r="10491" spans="1:13" x14ac:dyDescent="0.3">
      <c r="A10491" s="18">
        <v>10489</v>
      </c>
      <c r="B10491" s="18">
        <f t="shared" si="326"/>
        <v>2021</v>
      </c>
      <c r="C10491" s="17">
        <v>44531</v>
      </c>
      <c r="D10491" s="18" t="s">
        <v>130</v>
      </c>
      <c r="E10491" s="18" t="s">
        <v>164</v>
      </c>
      <c r="F10491" s="18" t="str">
        <f t="shared" si="327"/>
        <v>National Grid-Norton Muni Agg Rate-44531</v>
      </c>
      <c r="G10491" s="11" t="s">
        <v>131</v>
      </c>
      <c r="H10491" s="11" t="s">
        <v>54</v>
      </c>
      <c r="I10491" s="11" t="s">
        <v>99</v>
      </c>
      <c r="J10491" s="11" t="s">
        <v>201</v>
      </c>
      <c r="K10491" s="11" t="str">
        <f>IFERROR(INDEX('EDC Component Dictionary'!$C$5:$C$37,MATCH('Rates Database'!J10491,'EDC Component Dictionary'!$B$5:$B$37,0)), "Energy Supply")</f>
        <v>Energy Supply</v>
      </c>
      <c r="L10491" s="12">
        <v>0.1047</v>
      </c>
      <c r="M10491" s="12"/>
    </row>
    <row r="10492" spans="1:13" x14ac:dyDescent="0.3">
      <c r="A10492" s="18">
        <v>10490</v>
      </c>
      <c r="B10492" s="18">
        <f t="shared" si="326"/>
        <v>2021</v>
      </c>
      <c r="C10492" s="17">
        <v>44531</v>
      </c>
      <c r="D10492" s="18" t="s">
        <v>130</v>
      </c>
      <c r="E10492" s="18" t="s">
        <v>164</v>
      </c>
      <c r="F10492" s="18" t="str">
        <f t="shared" si="327"/>
        <v>National Grid-Plainville Muni Agg Rate-44531</v>
      </c>
      <c r="G10492" s="11" t="s">
        <v>131</v>
      </c>
      <c r="H10492" s="11" t="s">
        <v>54</v>
      </c>
      <c r="I10492" s="11" t="s">
        <v>99</v>
      </c>
      <c r="J10492" s="11" t="s">
        <v>203</v>
      </c>
      <c r="K10492" s="11" t="str">
        <f>IFERROR(INDEX('EDC Component Dictionary'!$C$5:$C$37,MATCH('Rates Database'!J10492,'EDC Component Dictionary'!$B$5:$B$37,0)), "Energy Supply")</f>
        <v>Energy Supply</v>
      </c>
      <c r="L10492" s="12">
        <v>0.1047</v>
      </c>
      <c r="M10492" s="12"/>
    </row>
    <row r="10493" spans="1:13" x14ac:dyDescent="0.3">
      <c r="A10493" s="18">
        <v>10491</v>
      </c>
      <c r="B10493" s="18">
        <f t="shared" si="326"/>
        <v>2021</v>
      </c>
      <c r="C10493" s="17">
        <v>44531</v>
      </c>
      <c r="D10493" s="18" t="s">
        <v>130</v>
      </c>
      <c r="E10493" s="18" t="s">
        <v>164</v>
      </c>
      <c r="F10493" s="18" t="str">
        <f t="shared" si="327"/>
        <v>National Grid-Rehoboth Muni Agg Rate-44531</v>
      </c>
      <c r="G10493" s="11" t="s">
        <v>131</v>
      </c>
      <c r="H10493" s="11" t="s">
        <v>54</v>
      </c>
      <c r="I10493" s="11" t="s">
        <v>99</v>
      </c>
      <c r="J10493" s="11" t="s">
        <v>204</v>
      </c>
      <c r="K10493" s="11" t="str">
        <f>IFERROR(INDEX('EDC Component Dictionary'!$C$5:$C$37,MATCH('Rates Database'!J10493,'EDC Component Dictionary'!$B$5:$B$37,0)), "Energy Supply")</f>
        <v>Energy Supply</v>
      </c>
      <c r="L10493" s="12">
        <v>0.1047</v>
      </c>
      <c r="M10493" s="12"/>
    </row>
    <row r="10494" spans="1:13" x14ac:dyDescent="0.3">
      <c r="A10494" s="18">
        <v>10492</v>
      </c>
      <c r="B10494" s="18">
        <f t="shared" si="326"/>
        <v>2021</v>
      </c>
      <c r="C10494" s="17">
        <v>44531</v>
      </c>
      <c r="D10494" s="18" t="s">
        <v>130</v>
      </c>
      <c r="E10494" s="18" t="s">
        <v>164</v>
      </c>
      <c r="F10494" s="18" t="str">
        <f t="shared" si="327"/>
        <v>National Grid-Seekonk Muni Agg Rate-44531</v>
      </c>
      <c r="G10494" s="11" t="s">
        <v>131</v>
      </c>
      <c r="H10494" s="11" t="s">
        <v>54</v>
      </c>
      <c r="I10494" s="11" t="s">
        <v>99</v>
      </c>
      <c r="J10494" s="11" t="s">
        <v>205</v>
      </c>
      <c r="K10494" s="11" t="str">
        <f>IFERROR(INDEX('EDC Component Dictionary'!$C$5:$C$37,MATCH('Rates Database'!J10494,'EDC Component Dictionary'!$B$5:$B$37,0)), "Energy Supply")</f>
        <v>Energy Supply</v>
      </c>
      <c r="L10494" s="12">
        <v>0.1047</v>
      </c>
      <c r="M10494" s="12"/>
    </row>
    <row r="10495" spans="1:13" x14ac:dyDescent="0.3">
      <c r="A10495" s="18">
        <v>10493</v>
      </c>
      <c r="B10495" s="18">
        <f t="shared" si="326"/>
        <v>2021</v>
      </c>
      <c r="C10495" s="17">
        <v>44531</v>
      </c>
      <c r="D10495" s="18" t="s">
        <v>130</v>
      </c>
      <c r="E10495" s="18" t="s">
        <v>164</v>
      </c>
      <c r="F10495" s="18" t="str">
        <f t="shared" si="327"/>
        <v>National Grid-Somerset Muni Agg Rate-44531</v>
      </c>
      <c r="G10495" s="11" t="s">
        <v>131</v>
      </c>
      <c r="H10495" s="11" t="s">
        <v>54</v>
      </c>
      <c r="I10495" s="11" t="s">
        <v>99</v>
      </c>
      <c r="J10495" s="11" t="s">
        <v>206</v>
      </c>
      <c r="K10495" s="11" t="str">
        <f>IFERROR(INDEX('EDC Component Dictionary'!$C$5:$C$37,MATCH('Rates Database'!J10495,'EDC Component Dictionary'!$B$5:$B$37,0)), "Energy Supply")</f>
        <v>Energy Supply</v>
      </c>
      <c r="L10495" s="12">
        <v>0.1047</v>
      </c>
      <c r="M10495" s="12"/>
    </row>
    <row r="10496" spans="1:13" x14ac:dyDescent="0.3">
      <c r="A10496" s="18">
        <v>10494</v>
      </c>
      <c r="B10496" s="18">
        <f t="shared" si="326"/>
        <v>2021</v>
      </c>
      <c r="C10496" s="17">
        <v>44531</v>
      </c>
      <c r="D10496" s="18" t="s">
        <v>130</v>
      </c>
      <c r="E10496" s="18" t="s">
        <v>164</v>
      </c>
      <c r="F10496" s="18" t="str">
        <f t="shared" si="327"/>
        <v>National Grid-Swansea Muni Agg Rate-44531</v>
      </c>
      <c r="G10496" s="11" t="s">
        <v>131</v>
      </c>
      <c r="H10496" s="11" t="s">
        <v>54</v>
      </c>
      <c r="I10496" s="11" t="s">
        <v>99</v>
      </c>
      <c r="J10496" s="11" t="s">
        <v>207</v>
      </c>
      <c r="K10496" s="11" t="str">
        <f>IFERROR(INDEX('EDC Component Dictionary'!$C$5:$C$37,MATCH('Rates Database'!J10496,'EDC Component Dictionary'!$B$5:$B$37,0)), "Energy Supply")</f>
        <v>Energy Supply</v>
      </c>
      <c r="L10496" s="12">
        <v>0.1047</v>
      </c>
      <c r="M10496" s="12"/>
    </row>
    <row r="10497" spans="1:13" x14ac:dyDescent="0.3">
      <c r="A10497" s="18">
        <v>10495</v>
      </c>
      <c r="B10497" s="18">
        <f t="shared" si="326"/>
        <v>2021</v>
      </c>
      <c r="C10497" s="17">
        <v>44531</v>
      </c>
      <c r="D10497" s="18" t="s">
        <v>130</v>
      </c>
      <c r="E10497" s="18" t="s">
        <v>163</v>
      </c>
      <c r="F10497" s="18" t="str">
        <f t="shared" si="327"/>
        <v>Eversource_EMA-Wareham Muni Agg Rate-44531</v>
      </c>
      <c r="G10497" s="11" t="s">
        <v>131</v>
      </c>
      <c r="H10497" s="11" t="s">
        <v>54</v>
      </c>
      <c r="I10497" s="11" t="s">
        <v>99</v>
      </c>
      <c r="J10497" s="11" t="s">
        <v>273</v>
      </c>
      <c r="K10497" s="11" t="str">
        <f>IFERROR(INDEX('EDC Component Dictionary'!$C$5:$C$37,MATCH('Rates Database'!J10497,'EDC Component Dictionary'!$B$5:$B$37,0)), "Energy Supply")</f>
        <v>Energy Supply</v>
      </c>
      <c r="L10497" s="12">
        <v>0.10473</v>
      </c>
      <c r="M10497" s="12"/>
    </row>
    <row r="10498" spans="1:13" x14ac:dyDescent="0.3">
      <c r="A10498" s="18">
        <v>10496</v>
      </c>
      <c r="B10498" s="18">
        <f t="shared" si="326"/>
        <v>2021</v>
      </c>
      <c r="C10498" s="17">
        <v>44531</v>
      </c>
      <c r="D10498" s="18" t="s">
        <v>130</v>
      </c>
      <c r="E10498" s="18" t="s">
        <v>164</v>
      </c>
      <c r="F10498" s="18" t="str">
        <f t="shared" si="327"/>
        <v>National Grid-Westford Muni Agg Rate-44531</v>
      </c>
      <c r="G10498" s="11" t="s">
        <v>131</v>
      </c>
      <c r="H10498" s="11" t="s">
        <v>54</v>
      </c>
      <c r="I10498" s="11" t="s">
        <v>99</v>
      </c>
      <c r="J10498" s="11" t="s">
        <v>208</v>
      </c>
      <c r="K10498" s="11" t="str">
        <f>IFERROR(INDEX('EDC Component Dictionary'!$C$5:$C$37,MATCH('Rates Database'!J10498,'EDC Component Dictionary'!$B$5:$B$37,0)), "Energy Supply")</f>
        <v>Energy Supply</v>
      </c>
      <c r="L10498" s="12">
        <v>0.10145</v>
      </c>
      <c r="M10498" s="12"/>
    </row>
    <row r="10499" spans="1:13" x14ac:dyDescent="0.3">
      <c r="A10499" s="18">
        <v>10497</v>
      </c>
      <c r="B10499" s="18">
        <f t="shared" ref="B10499:B10562" si="328">YEAR(C10499)</f>
        <v>2021</v>
      </c>
      <c r="C10499" s="17">
        <v>44531</v>
      </c>
      <c r="D10499" s="18" t="s">
        <v>130</v>
      </c>
      <c r="E10499" s="18" t="s">
        <v>163</v>
      </c>
      <c r="F10499" s="18" t="str">
        <f t="shared" si="327"/>
        <v>Eversource_EMA-Westport Muni Agg Rate-44531</v>
      </c>
      <c r="G10499" s="11" t="s">
        <v>131</v>
      </c>
      <c r="H10499" s="11" t="s">
        <v>54</v>
      </c>
      <c r="I10499" s="11" t="s">
        <v>99</v>
      </c>
      <c r="J10499" s="11" t="s">
        <v>209</v>
      </c>
      <c r="K10499" s="11" t="str">
        <f>IFERROR(INDEX('EDC Component Dictionary'!$C$5:$C$37,MATCH('Rates Database'!J10499,'EDC Component Dictionary'!$B$5:$B$37,0)), "Energy Supply")</f>
        <v>Energy Supply</v>
      </c>
      <c r="L10499" s="12">
        <v>0.10475</v>
      </c>
      <c r="M10499" s="12"/>
    </row>
    <row r="10500" spans="1:13" x14ac:dyDescent="0.3">
      <c r="A10500" s="18">
        <v>10498</v>
      </c>
      <c r="B10500" s="18">
        <f t="shared" si="328"/>
        <v>2021</v>
      </c>
      <c r="C10500" s="17">
        <v>44531</v>
      </c>
      <c r="D10500" s="18" t="s">
        <v>130</v>
      </c>
      <c r="E10500" s="18" t="s">
        <v>164</v>
      </c>
      <c r="F10500" s="18" t="str">
        <f t="shared" ref="F10500:F10563" si="329">_xlfn.CONCAT(E10500,"-",J10500,"-",C10500)</f>
        <v>National Grid-West Brookfield Muni Agg Rate-44531</v>
      </c>
      <c r="G10500" s="11" t="s">
        <v>131</v>
      </c>
      <c r="H10500" s="11" t="s">
        <v>54</v>
      </c>
      <c r="I10500" s="11" t="s">
        <v>99</v>
      </c>
      <c r="J10500" s="11" t="s">
        <v>177</v>
      </c>
      <c r="K10500" s="11" t="str">
        <f>IFERROR(INDEX('EDC Component Dictionary'!$C$5:$C$37,MATCH('Rates Database'!J10500,'EDC Component Dictionary'!$B$5:$B$37,0)), "Energy Supply")</f>
        <v>Energy Supply</v>
      </c>
      <c r="L10500" s="12">
        <v>0.10482</v>
      </c>
      <c r="M10500" s="12"/>
    </row>
    <row r="10501" spans="1:13" x14ac:dyDescent="0.3">
      <c r="A10501" s="18">
        <v>10499</v>
      </c>
      <c r="B10501" s="18">
        <f t="shared" si="328"/>
        <v>2021</v>
      </c>
      <c r="C10501" s="17">
        <v>44531</v>
      </c>
      <c r="D10501" s="18" t="s">
        <v>130</v>
      </c>
      <c r="E10501" s="18" t="s">
        <v>163</v>
      </c>
      <c r="F10501" s="18" t="str">
        <f t="shared" si="329"/>
        <v>Eversource_EMA-Somerville Muni Agg Rate-44531</v>
      </c>
      <c r="G10501" s="11" t="s">
        <v>131</v>
      </c>
      <c r="H10501" s="11" t="s">
        <v>54</v>
      </c>
      <c r="I10501" s="11" t="s">
        <v>99</v>
      </c>
      <c r="J10501" s="11" t="s">
        <v>212</v>
      </c>
      <c r="K10501" s="11" t="str">
        <f>IFERROR(INDEX('EDC Component Dictionary'!$C$5:$C$37,MATCH('Rates Database'!J10501,'EDC Component Dictionary'!$B$5:$B$37,0)), "Energy Supply")</f>
        <v>Energy Supply</v>
      </c>
      <c r="L10501" s="12">
        <v>0.10627</v>
      </c>
      <c r="M10501" s="12"/>
    </row>
    <row r="10502" spans="1:13" x14ac:dyDescent="0.3">
      <c r="A10502" s="18">
        <v>10500</v>
      </c>
      <c r="B10502" s="18">
        <f t="shared" si="328"/>
        <v>2021</v>
      </c>
      <c r="C10502" s="17">
        <v>44531</v>
      </c>
      <c r="D10502" s="18" t="s">
        <v>130</v>
      </c>
      <c r="E10502" s="18" t="s">
        <v>164</v>
      </c>
      <c r="F10502" s="18" t="str">
        <f t="shared" si="329"/>
        <v>National Grid-Gardner Muni Agg Rate-44531</v>
      </c>
      <c r="G10502" s="11" t="s">
        <v>131</v>
      </c>
      <c r="H10502" s="11" t="s">
        <v>54</v>
      </c>
      <c r="I10502" s="11" t="s">
        <v>99</v>
      </c>
      <c r="J10502" s="11" t="s">
        <v>179</v>
      </c>
      <c r="K10502" s="11" t="str">
        <f>IFERROR(INDEX('EDC Component Dictionary'!$C$5:$C$37,MATCH('Rates Database'!J10502,'EDC Component Dictionary'!$B$5:$B$37,0)), "Energy Supply")</f>
        <v>Energy Supply</v>
      </c>
      <c r="L10502" s="12">
        <v>0.10521</v>
      </c>
      <c r="M10502" s="12"/>
    </row>
    <row r="10503" spans="1:13" x14ac:dyDescent="0.3">
      <c r="A10503" s="18">
        <v>10501</v>
      </c>
      <c r="B10503" s="18">
        <f t="shared" si="328"/>
        <v>2021</v>
      </c>
      <c r="C10503" s="17">
        <v>44531</v>
      </c>
      <c r="D10503" s="18" t="s">
        <v>130</v>
      </c>
      <c r="E10503" s="18" t="s">
        <v>164</v>
      </c>
      <c r="F10503" s="18" t="str">
        <f t="shared" si="329"/>
        <v>National Grid-Melrose Muni Agg Rate-44531</v>
      </c>
      <c r="G10503" s="11" t="s">
        <v>131</v>
      </c>
      <c r="H10503" s="11" t="s">
        <v>54</v>
      </c>
      <c r="I10503" s="11" t="s">
        <v>99</v>
      </c>
      <c r="J10503" s="11" t="s">
        <v>269</v>
      </c>
      <c r="K10503" s="11" t="str">
        <f>IFERROR(INDEX('EDC Component Dictionary'!$C$5:$C$37,MATCH('Rates Database'!J10503,'EDC Component Dictionary'!$B$5:$B$37,0)), "Energy Supply")</f>
        <v>Energy Supply</v>
      </c>
      <c r="L10503" s="12">
        <v>0.10605000000000001</v>
      </c>
      <c r="M10503" s="12"/>
    </row>
    <row r="10504" spans="1:13" x14ac:dyDescent="0.3">
      <c r="A10504" s="18">
        <v>10502</v>
      </c>
      <c r="B10504" s="18">
        <f t="shared" si="328"/>
        <v>2021</v>
      </c>
      <c r="C10504" s="17">
        <v>44531</v>
      </c>
      <c r="D10504" s="18" t="s">
        <v>130</v>
      </c>
      <c r="E10504" s="18" t="s">
        <v>163</v>
      </c>
      <c r="F10504" s="18" t="str">
        <f t="shared" si="329"/>
        <v>Eversource_EMA-Kingston Muni Agg Rate-44531</v>
      </c>
      <c r="G10504" s="11" t="s">
        <v>131</v>
      </c>
      <c r="H10504" s="11" t="s">
        <v>54</v>
      </c>
      <c r="I10504" s="11" t="s">
        <v>99</v>
      </c>
      <c r="J10504" s="11" t="s">
        <v>211</v>
      </c>
      <c r="K10504" s="11" t="str">
        <f>IFERROR(INDEX('EDC Component Dictionary'!$C$5:$C$37,MATCH('Rates Database'!J10504,'EDC Component Dictionary'!$B$5:$B$37,0)), "Energy Supply")</f>
        <v>Energy Supply</v>
      </c>
      <c r="L10504" s="12">
        <v>0.10525</v>
      </c>
      <c r="M10504" s="12"/>
    </row>
    <row r="10505" spans="1:13" x14ac:dyDescent="0.3">
      <c r="A10505" s="18">
        <v>10503</v>
      </c>
      <c r="B10505" s="18">
        <f t="shared" si="328"/>
        <v>2021</v>
      </c>
      <c r="C10505" s="17">
        <v>44531</v>
      </c>
      <c r="D10505" s="18" t="s">
        <v>130</v>
      </c>
      <c r="E10505" s="18" t="s">
        <v>164</v>
      </c>
      <c r="F10505" s="18" t="str">
        <f t="shared" si="329"/>
        <v>National Grid-Pembroke Muni Agg Rate-44531</v>
      </c>
      <c r="G10505" s="11" t="s">
        <v>131</v>
      </c>
      <c r="H10505" s="11" t="s">
        <v>54</v>
      </c>
      <c r="I10505" s="11" t="s">
        <v>99</v>
      </c>
      <c r="J10505" s="11" t="s">
        <v>295</v>
      </c>
      <c r="K10505" s="11" t="str">
        <f>IFERROR(INDEX('EDC Component Dictionary'!$C$5:$C$37,MATCH('Rates Database'!J10505,'EDC Component Dictionary'!$B$5:$B$37,0)), "Energy Supply")</f>
        <v>Energy Supply</v>
      </c>
      <c r="L10505" s="12">
        <v>0.10531</v>
      </c>
      <c r="M10505" s="12"/>
    </row>
    <row r="10506" spans="1:13" x14ac:dyDescent="0.3">
      <c r="A10506" s="18">
        <v>10504</v>
      </c>
      <c r="B10506" s="18">
        <f t="shared" si="328"/>
        <v>2021</v>
      </c>
      <c r="C10506" s="17">
        <v>44531</v>
      </c>
      <c r="D10506" s="18" t="s">
        <v>130</v>
      </c>
      <c r="E10506" s="18" t="s">
        <v>164</v>
      </c>
      <c r="F10506" s="18" t="str">
        <f t="shared" si="329"/>
        <v>National Grid-Heath Muni Agg Rate-44531</v>
      </c>
      <c r="G10506" s="11" t="s">
        <v>131</v>
      </c>
      <c r="H10506" s="11" t="s">
        <v>54</v>
      </c>
      <c r="I10506" s="11" t="s">
        <v>99</v>
      </c>
      <c r="J10506" s="11" t="s">
        <v>257</v>
      </c>
      <c r="K10506" s="11" t="str">
        <f>IFERROR(INDEX('EDC Component Dictionary'!$C$5:$C$37,MATCH('Rates Database'!J10506,'EDC Component Dictionary'!$B$5:$B$37,0)), "Energy Supply")</f>
        <v>Energy Supply</v>
      </c>
      <c r="L10506" s="12">
        <v>0.1056</v>
      </c>
      <c r="M10506" s="12"/>
    </row>
    <row r="10507" spans="1:13" x14ac:dyDescent="0.3">
      <c r="A10507" s="18">
        <v>10505</v>
      </c>
      <c r="B10507" s="18">
        <f t="shared" si="328"/>
        <v>2021</v>
      </c>
      <c r="C10507" s="17">
        <v>44531</v>
      </c>
      <c r="D10507" s="18" t="s">
        <v>130</v>
      </c>
      <c r="E10507" s="18" t="s">
        <v>164</v>
      </c>
      <c r="F10507" s="18" t="str">
        <f t="shared" si="329"/>
        <v>National Grid-Shirley Muni Agg Rate-44531</v>
      </c>
      <c r="G10507" s="11" t="s">
        <v>131</v>
      </c>
      <c r="H10507" s="11" t="s">
        <v>54</v>
      </c>
      <c r="I10507" s="11" t="s">
        <v>99</v>
      </c>
      <c r="J10507" s="11" t="s">
        <v>299</v>
      </c>
      <c r="K10507" s="11" t="str">
        <f>IFERROR(INDEX('EDC Component Dictionary'!$C$5:$C$37,MATCH('Rates Database'!J10507,'EDC Component Dictionary'!$B$5:$B$37,0)), "Energy Supply")</f>
        <v>Energy Supply</v>
      </c>
      <c r="L10507" s="12">
        <v>0.10577</v>
      </c>
      <c r="M10507" s="12"/>
    </row>
    <row r="10508" spans="1:13" x14ac:dyDescent="0.3">
      <c r="A10508" s="18">
        <v>10506</v>
      </c>
      <c r="B10508" s="18">
        <f t="shared" si="328"/>
        <v>2021</v>
      </c>
      <c r="C10508" s="17">
        <v>44531</v>
      </c>
      <c r="D10508" s="18" t="s">
        <v>130</v>
      </c>
      <c r="E10508" s="18" t="s">
        <v>164</v>
      </c>
      <c r="F10508" s="18" t="str">
        <f t="shared" si="329"/>
        <v>National Grid-Avon Muni Agg Rate-44531</v>
      </c>
      <c r="G10508" s="11" t="s">
        <v>131</v>
      </c>
      <c r="H10508" s="11" t="s">
        <v>54</v>
      </c>
      <c r="I10508" s="11" t="s">
        <v>99</v>
      </c>
      <c r="J10508" s="11" t="s">
        <v>270</v>
      </c>
      <c r="K10508" s="11" t="str">
        <f>IFERROR(INDEX('EDC Component Dictionary'!$C$5:$C$37,MATCH('Rates Database'!J10508,'EDC Component Dictionary'!$B$5:$B$37,0)), "Energy Supply")</f>
        <v>Energy Supply</v>
      </c>
      <c r="L10508" s="12">
        <v>0.10772</v>
      </c>
      <c r="M10508" s="12"/>
    </row>
    <row r="10509" spans="1:13" x14ac:dyDescent="0.3">
      <c r="A10509" s="18">
        <v>10507</v>
      </c>
      <c r="B10509" s="18">
        <f t="shared" si="328"/>
        <v>2021</v>
      </c>
      <c r="C10509" s="17">
        <v>44531</v>
      </c>
      <c r="D10509" s="18" t="s">
        <v>130</v>
      </c>
      <c r="E10509" s="18" t="s">
        <v>164</v>
      </c>
      <c r="F10509" s="18" t="str">
        <f t="shared" si="329"/>
        <v>National Grid-Harvard Muni Agg Rate-44531</v>
      </c>
      <c r="G10509" s="11" t="s">
        <v>131</v>
      </c>
      <c r="H10509" s="11" t="s">
        <v>54</v>
      </c>
      <c r="I10509" s="11" t="s">
        <v>99</v>
      </c>
      <c r="J10509" s="11" t="s">
        <v>276</v>
      </c>
      <c r="K10509" s="11" t="str">
        <f>IFERROR(INDEX('EDC Component Dictionary'!$C$5:$C$37,MATCH('Rates Database'!J10509,'EDC Component Dictionary'!$B$5:$B$37,0)), "Energy Supply")</f>
        <v>Energy Supply</v>
      </c>
      <c r="L10509" s="12">
        <v>0.10630000000000001</v>
      </c>
      <c r="M10509" s="12"/>
    </row>
    <row r="10510" spans="1:13" x14ac:dyDescent="0.3">
      <c r="A10510" s="18">
        <v>10508</v>
      </c>
      <c r="B10510" s="18">
        <f t="shared" si="328"/>
        <v>2021</v>
      </c>
      <c r="C10510" s="17">
        <v>44531</v>
      </c>
      <c r="D10510" s="18" t="s">
        <v>130</v>
      </c>
      <c r="E10510" s="18" t="s">
        <v>163</v>
      </c>
      <c r="F10510" s="18" t="str">
        <f t="shared" si="329"/>
        <v>Eversource_EMA-Millis Muni Agg Rate-44531</v>
      </c>
      <c r="G10510" s="11" t="s">
        <v>131</v>
      </c>
      <c r="H10510" s="11" t="s">
        <v>54</v>
      </c>
      <c r="I10510" s="11" t="s">
        <v>99</v>
      </c>
      <c r="J10510" s="11" t="s">
        <v>300</v>
      </c>
      <c r="K10510" s="11" t="str">
        <f>IFERROR(INDEX('EDC Component Dictionary'!$C$5:$C$37,MATCH('Rates Database'!J10510,'EDC Component Dictionary'!$B$5:$B$37,0)), "Energy Supply")</f>
        <v>Energy Supply</v>
      </c>
      <c r="L10510" s="12">
        <v>0.10648000000000001</v>
      </c>
      <c r="M10510" s="12"/>
    </row>
    <row r="10511" spans="1:13" x14ac:dyDescent="0.3">
      <c r="A10511" s="18">
        <v>10509</v>
      </c>
      <c r="B10511" s="18">
        <f t="shared" si="328"/>
        <v>2021</v>
      </c>
      <c r="C10511" s="17">
        <v>44531</v>
      </c>
      <c r="D10511" s="18" t="s">
        <v>130</v>
      </c>
      <c r="E10511" s="18" t="s">
        <v>164</v>
      </c>
      <c r="F10511" s="18" t="str">
        <f t="shared" si="329"/>
        <v>National Grid-Sutton Muni Agg Rate-44531</v>
      </c>
      <c r="G10511" s="11" t="s">
        <v>131</v>
      </c>
      <c r="H10511" s="11" t="s">
        <v>54</v>
      </c>
      <c r="I10511" s="11" t="s">
        <v>99</v>
      </c>
      <c r="J10511" s="11" t="s">
        <v>233</v>
      </c>
      <c r="K10511" s="11" t="str">
        <f>IFERROR(INDEX('EDC Component Dictionary'!$C$5:$C$37,MATCH('Rates Database'!J10511,'EDC Component Dictionary'!$B$5:$B$37,0)), "Energy Supply")</f>
        <v>Energy Supply</v>
      </c>
      <c r="L10511" s="12">
        <v>0.10661</v>
      </c>
      <c r="M10511" s="12"/>
    </row>
    <row r="10512" spans="1:13" x14ac:dyDescent="0.3">
      <c r="A10512" s="18">
        <v>10510</v>
      </c>
      <c r="B10512" s="18">
        <f t="shared" si="328"/>
        <v>2021</v>
      </c>
      <c r="C10512" s="17">
        <v>44531</v>
      </c>
      <c r="D10512" s="18" t="s">
        <v>130</v>
      </c>
      <c r="E10512" s="18" t="s">
        <v>164</v>
      </c>
      <c r="F10512" s="18" t="str">
        <f t="shared" si="329"/>
        <v>National Grid-Williamstown Muni Agg Rate-44531</v>
      </c>
      <c r="G10512" s="11" t="s">
        <v>131</v>
      </c>
      <c r="H10512" s="11" t="s">
        <v>54</v>
      </c>
      <c r="I10512" s="11" t="s">
        <v>99</v>
      </c>
      <c r="J10512" s="11" t="s">
        <v>225</v>
      </c>
      <c r="K10512" s="11" t="str">
        <f>IFERROR(INDEX('EDC Component Dictionary'!$C$5:$C$37,MATCH('Rates Database'!J10512,'EDC Component Dictionary'!$B$5:$B$37,0)), "Energy Supply")</f>
        <v>Energy Supply</v>
      </c>
      <c r="L10512" s="12">
        <v>0.10671</v>
      </c>
      <c r="M10512" s="12"/>
    </row>
    <row r="10513" spans="1:13" x14ac:dyDescent="0.3">
      <c r="A10513" s="18">
        <v>10511</v>
      </c>
      <c r="B10513" s="18">
        <f t="shared" si="328"/>
        <v>2021</v>
      </c>
      <c r="C10513" s="17">
        <v>44531</v>
      </c>
      <c r="D10513" s="18" t="s">
        <v>130</v>
      </c>
      <c r="E10513" s="18" t="s">
        <v>163</v>
      </c>
      <c r="F10513" s="18" t="str">
        <f t="shared" si="329"/>
        <v>Eversource_EMA-Sudbury Muni Agg Rate-44531</v>
      </c>
      <c r="G10513" s="11" t="s">
        <v>131</v>
      </c>
      <c r="H10513" s="11" t="s">
        <v>54</v>
      </c>
      <c r="I10513" s="11" t="s">
        <v>99</v>
      </c>
      <c r="J10513" s="11" t="s">
        <v>227</v>
      </c>
      <c r="K10513" s="11" t="str">
        <f>IFERROR(INDEX('EDC Component Dictionary'!$C$5:$C$37,MATCH('Rates Database'!J10513,'EDC Component Dictionary'!$B$5:$B$37,0)), "Energy Supply")</f>
        <v>Energy Supply</v>
      </c>
      <c r="L10513" s="12">
        <v>0.10783</v>
      </c>
      <c r="M10513" s="12"/>
    </row>
    <row r="10514" spans="1:13" x14ac:dyDescent="0.3">
      <c r="A10514" s="18">
        <v>10512</v>
      </c>
      <c r="B10514" s="18">
        <f t="shared" si="328"/>
        <v>2021</v>
      </c>
      <c r="C10514" s="17">
        <v>44531</v>
      </c>
      <c r="D10514" s="18" t="s">
        <v>130</v>
      </c>
      <c r="E10514" s="18" t="s">
        <v>164</v>
      </c>
      <c r="F10514" s="18" t="str">
        <f t="shared" si="329"/>
        <v>National Grid-Halifax Muni Agg Rate-44531</v>
      </c>
      <c r="G10514" s="11" t="s">
        <v>131</v>
      </c>
      <c r="H10514" s="11" t="s">
        <v>54</v>
      </c>
      <c r="I10514" s="11" t="s">
        <v>99</v>
      </c>
      <c r="J10514" s="11" t="s">
        <v>230</v>
      </c>
      <c r="K10514" s="11" t="str">
        <f>IFERROR(INDEX('EDC Component Dictionary'!$C$5:$C$37,MATCH('Rates Database'!J10514,'EDC Component Dictionary'!$B$5:$B$37,0)), "Energy Supply")</f>
        <v>Energy Supply</v>
      </c>
      <c r="L10514" s="12">
        <v>0.10716000000000001</v>
      </c>
      <c r="M10514" s="12"/>
    </row>
    <row r="10515" spans="1:13" x14ac:dyDescent="0.3">
      <c r="A10515" s="18">
        <v>10513</v>
      </c>
      <c r="B10515" s="18">
        <f t="shared" si="328"/>
        <v>2021</v>
      </c>
      <c r="C10515" s="17">
        <v>44531</v>
      </c>
      <c r="D10515" s="18" t="s">
        <v>130</v>
      </c>
      <c r="E10515" s="18" t="s">
        <v>164</v>
      </c>
      <c r="F10515" s="18" t="str">
        <f t="shared" si="329"/>
        <v>National Grid-Franklin Muni Agg Rate-44531</v>
      </c>
      <c r="G10515" s="11" t="s">
        <v>131</v>
      </c>
      <c r="H10515" s="11" t="s">
        <v>54</v>
      </c>
      <c r="I10515" s="11" t="s">
        <v>99</v>
      </c>
      <c r="J10515" s="11" t="s">
        <v>296</v>
      </c>
      <c r="K10515" s="11" t="str">
        <f>IFERROR(INDEX('EDC Component Dictionary'!$C$5:$C$37,MATCH('Rates Database'!J10515,'EDC Component Dictionary'!$B$5:$B$37,0)), "Energy Supply")</f>
        <v>Energy Supply</v>
      </c>
      <c r="L10515" s="12">
        <v>0.10725</v>
      </c>
      <c r="M10515" s="12"/>
    </row>
    <row r="10516" spans="1:13" x14ac:dyDescent="0.3">
      <c r="A10516" s="18">
        <v>10514</v>
      </c>
      <c r="B10516" s="18">
        <f t="shared" si="328"/>
        <v>2021</v>
      </c>
      <c r="C10516" s="17">
        <v>44531</v>
      </c>
      <c r="D10516" s="18" t="s">
        <v>130</v>
      </c>
      <c r="E10516" s="18" t="s">
        <v>164</v>
      </c>
      <c r="F10516" s="18" t="str">
        <f t="shared" si="329"/>
        <v>National Grid-Rockland Muni Agg Rate-44531</v>
      </c>
      <c r="G10516" s="11" t="s">
        <v>131</v>
      </c>
      <c r="H10516" s="11" t="s">
        <v>54</v>
      </c>
      <c r="I10516" s="11" t="s">
        <v>99</v>
      </c>
      <c r="J10516" s="11" t="s">
        <v>271</v>
      </c>
      <c r="K10516" s="11" t="str">
        <f>IFERROR(INDEX('EDC Component Dictionary'!$C$5:$C$37,MATCH('Rates Database'!J10516,'EDC Component Dictionary'!$B$5:$B$37,0)), "Energy Supply")</f>
        <v>Energy Supply</v>
      </c>
      <c r="L10516" s="12">
        <v>0.10763</v>
      </c>
      <c r="M10516" s="12"/>
    </row>
    <row r="10517" spans="1:13" x14ac:dyDescent="0.3">
      <c r="A10517" s="18">
        <v>10515</v>
      </c>
      <c r="B10517" s="18">
        <f t="shared" si="328"/>
        <v>2021</v>
      </c>
      <c r="C10517" s="17">
        <v>44531</v>
      </c>
      <c r="D10517" s="18" t="s">
        <v>130</v>
      </c>
      <c r="E10517" s="18" t="s">
        <v>163</v>
      </c>
      <c r="F10517" s="18" t="str">
        <f t="shared" si="329"/>
        <v>Eversource_EMA-Cape Light Compact JPE Muni Agg Rate-44531</v>
      </c>
      <c r="G10517" s="11" t="s">
        <v>131</v>
      </c>
      <c r="H10517" s="11" t="s">
        <v>54</v>
      </c>
      <c r="I10517" s="11" t="s">
        <v>99</v>
      </c>
      <c r="J10517" s="11" t="s">
        <v>264</v>
      </c>
      <c r="K10517" s="11" t="str">
        <f>IFERROR(INDEX('EDC Component Dictionary'!$C$5:$C$37,MATCH('Rates Database'!J10517,'EDC Component Dictionary'!$B$5:$B$37,0)), "Energy Supply")</f>
        <v>Energy Supply</v>
      </c>
      <c r="L10517" s="12">
        <v>0.10745</v>
      </c>
      <c r="M10517" s="12"/>
    </row>
    <row r="10518" spans="1:13" x14ac:dyDescent="0.3">
      <c r="A10518" s="18">
        <v>10516</v>
      </c>
      <c r="B10518" s="18">
        <f t="shared" si="328"/>
        <v>2021</v>
      </c>
      <c r="C10518" s="17">
        <v>44531</v>
      </c>
      <c r="D10518" s="18" t="s">
        <v>130</v>
      </c>
      <c r="E10518" s="18" t="s">
        <v>164</v>
      </c>
      <c r="F10518" s="18" t="str">
        <f t="shared" si="329"/>
        <v>National Grid-Bellingham Muni Agg Rate-44531</v>
      </c>
      <c r="G10518" s="11" t="s">
        <v>131</v>
      </c>
      <c r="H10518" s="11" t="s">
        <v>54</v>
      </c>
      <c r="I10518" s="11" t="s">
        <v>99</v>
      </c>
      <c r="J10518" s="11" t="s">
        <v>244</v>
      </c>
      <c r="K10518" s="11" t="str">
        <f>IFERROR(INDEX('EDC Component Dictionary'!$C$5:$C$37,MATCH('Rates Database'!J10518,'EDC Component Dictionary'!$B$5:$B$37,0)), "Energy Supply")</f>
        <v>Energy Supply</v>
      </c>
      <c r="L10518" s="12">
        <v>0.10766000000000001</v>
      </c>
      <c r="M10518" s="12"/>
    </row>
    <row r="10519" spans="1:13" x14ac:dyDescent="0.3">
      <c r="A10519" s="18">
        <v>10517</v>
      </c>
      <c r="B10519" s="18">
        <f t="shared" si="328"/>
        <v>2021</v>
      </c>
      <c r="C10519" s="17">
        <v>44531</v>
      </c>
      <c r="D10519" s="18" t="s">
        <v>130</v>
      </c>
      <c r="E10519" s="18" t="s">
        <v>164</v>
      </c>
      <c r="F10519" s="18" t="str">
        <f t="shared" si="329"/>
        <v>National Grid-Egremont Muni Agg Rate-44531</v>
      </c>
      <c r="G10519" s="11" t="s">
        <v>131</v>
      </c>
      <c r="H10519" s="11" t="s">
        <v>54</v>
      </c>
      <c r="I10519" s="11" t="s">
        <v>99</v>
      </c>
      <c r="J10519" s="11" t="s">
        <v>248</v>
      </c>
      <c r="K10519" s="11" t="str">
        <f>IFERROR(INDEX('EDC Component Dictionary'!$C$5:$C$37,MATCH('Rates Database'!J10519,'EDC Component Dictionary'!$B$5:$B$37,0)), "Energy Supply")</f>
        <v>Energy Supply</v>
      </c>
      <c r="L10519" s="12">
        <v>0.10786999999999999</v>
      </c>
      <c r="M10519" s="12"/>
    </row>
    <row r="10520" spans="1:13" x14ac:dyDescent="0.3">
      <c r="A10520" s="18">
        <v>10518</v>
      </c>
      <c r="B10520" s="18">
        <f t="shared" si="328"/>
        <v>2021</v>
      </c>
      <c r="C10520" s="17">
        <v>44531</v>
      </c>
      <c r="D10520" s="18" t="s">
        <v>130</v>
      </c>
      <c r="E10520" s="18" t="s">
        <v>164</v>
      </c>
      <c r="F10520" s="18" t="str">
        <f t="shared" si="329"/>
        <v>National Grid-North Andover Muni Agg Rate-44531</v>
      </c>
      <c r="G10520" s="11" t="s">
        <v>131</v>
      </c>
      <c r="H10520" s="11" t="s">
        <v>54</v>
      </c>
      <c r="I10520" s="11" t="s">
        <v>99</v>
      </c>
      <c r="J10520" s="11" t="s">
        <v>259</v>
      </c>
      <c r="K10520" s="11" t="str">
        <f>IFERROR(INDEX('EDC Component Dictionary'!$C$5:$C$37,MATCH('Rates Database'!J10520,'EDC Component Dictionary'!$B$5:$B$37,0)), "Energy Supply")</f>
        <v>Energy Supply</v>
      </c>
      <c r="L10520" s="12">
        <v>0.1079</v>
      </c>
      <c r="M10520" s="12"/>
    </row>
    <row r="10521" spans="1:13" x14ac:dyDescent="0.3">
      <c r="A10521" s="18">
        <v>10519</v>
      </c>
      <c r="B10521" s="18">
        <f t="shared" si="328"/>
        <v>2021</v>
      </c>
      <c r="C10521" s="17">
        <v>44531</v>
      </c>
      <c r="D10521" s="18" t="s">
        <v>130</v>
      </c>
      <c r="E10521" s="18" t="s">
        <v>163</v>
      </c>
      <c r="F10521" s="18" t="str">
        <f t="shared" si="329"/>
        <v>Eversource_EMA-Dedham Muni Agg Rate-44531</v>
      </c>
      <c r="G10521" s="11" t="s">
        <v>131</v>
      </c>
      <c r="H10521" s="11" t="s">
        <v>54</v>
      </c>
      <c r="I10521" s="11" t="s">
        <v>99</v>
      </c>
      <c r="J10521" s="11" t="s">
        <v>278</v>
      </c>
      <c r="K10521" s="11" t="str">
        <f>IFERROR(INDEX('EDC Component Dictionary'!$C$5:$C$37,MATCH('Rates Database'!J10521,'EDC Component Dictionary'!$B$5:$B$37,0)), "Energy Supply")</f>
        <v>Energy Supply</v>
      </c>
      <c r="L10521" s="12">
        <v>0.108</v>
      </c>
      <c r="M10521" s="12"/>
    </row>
    <row r="10522" spans="1:13" x14ac:dyDescent="0.3">
      <c r="A10522" s="18">
        <v>10520</v>
      </c>
      <c r="B10522" s="18">
        <f t="shared" si="328"/>
        <v>2021</v>
      </c>
      <c r="C10522" s="17">
        <v>44531</v>
      </c>
      <c r="D10522" s="18" t="s">
        <v>130</v>
      </c>
      <c r="E10522" s="18" t="s">
        <v>164</v>
      </c>
      <c r="F10522" s="18" t="str">
        <f t="shared" si="329"/>
        <v>National Grid-Grafton Muni Agg Rate-44531</v>
      </c>
      <c r="G10522" s="11" t="s">
        <v>131</v>
      </c>
      <c r="H10522" s="11" t="s">
        <v>54</v>
      </c>
      <c r="I10522" s="11" t="s">
        <v>99</v>
      </c>
      <c r="J10522" s="11" t="s">
        <v>229</v>
      </c>
      <c r="K10522" s="11" t="str">
        <f>IFERROR(INDEX('EDC Component Dictionary'!$C$5:$C$37,MATCH('Rates Database'!J10522,'EDC Component Dictionary'!$B$5:$B$37,0)), "Energy Supply")</f>
        <v>Energy Supply</v>
      </c>
      <c r="L10522" s="12">
        <v>0.10804999999999999</v>
      </c>
      <c r="M10522" s="12"/>
    </row>
    <row r="10523" spans="1:13" x14ac:dyDescent="0.3">
      <c r="A10523" s="18">
        <v>10521</v>
      </c>
      <c r="B10523" s="18">
        <f t="shared" si="328"/>
        <v>2021</v>
      </c>
      <c r="C10523" s="17">
        <v>44531</v>
      </c>
      <c r="D10523" s="18" t="s">
        <v>130</v>
      </c>
      <c r="E10523" s="18" t="s">
        <v>163</v>
      </c>
      <c r="F10523" s="18" t="str">
        <f t="shared" si="329"/>
        <v>Eversource_EMA-Lexington Muni Agg Rate-44531</v>
      </c>
      <c r="G10523" s="11" t="s">
        <v>131</v>
      </c>
      <c r="H10523" s="11" t="s">
        <v>54</v>
      </c>
      <c r="I10523" s="11" t="s">
        <v>99</v>
      </c>
      <c r="J10523" s="11" t="s">
        <v>254</v>
      </c>
      <c r="K10523" s="11" t="str">
        <f>IFERROR(INDEX('EDC Component Dictionary'!$C$5:$C$37,MATCH('Rates Database'!J10523,'EDC Component Dictionary'!$B$5:$B$37,0)), "Energy Supply")</f>
        <v>Energy Supply</v>
      </c>
      <c r="L10523" s="12">
        <v>0.10793999999999999</v>
      </c>
      <c r="M10523" s="12"/>
    </row>
    <row r="10524" spans="1:13" x14ac:dyDescent="0.3">
      <c r="A10524" s="18">
        <v>10522</v>
      </c>
      <c r="B10524" s="18">
        <f t="shared" si="328"/>
        <v>2021</v>
      </c>
      <c r="C10524" s="17">
        <v>44531</v>
      </c>
      <c r="D10524" s="18" t="s">
        <v>130</v>
      </c>
      <c r="E10524" s="18" t="s">
        <v>163</v>
      </c>
      <c r="F10524" s="18" t="str">
        <f t="shared" si="329"/>
        <v>Eversource_EMA-Milton Muni Agg Rate-44531</v>
      </c>
      <c r="G10524" s="11" t="s">
        <v>131</v>
      </c>
      <c r="H10524" s="11" t="s">
        <v>54</v>
      </c>
      <c r="I10524" s="11" t="s">
        <v>99</v>
      </c>
      <c r="J10524" s="11" t="s">
        <v>306</v>
      </c>
      <c r="K10524" s="11" t="str">
        <f>IFERROR(INDEX('EDC Component Dictionary'!$C$5:$C$37,MATCH('Rates Database'!J10524,'EDC Component Dictionary'!$B$5:$B$37,0)), "Energy Supply")</f>
        <v>Energy Supply</v>
      </c>
      <c r="L10524" s="12">
        <v>0.10949</v>
      </c>
      <c r="M10524" s="12"/>
    </row>
    <row r="10525" spans="1:13" x14ac:dyDescent="0.3">
      <c r="A10525" s="18">
        <v>10523</v>
      </c>
      <c r="B10525" s="18">
        <f t="shared" si="328"/>
        <v>2021</v>
      </c>
      <c r="C10525" s="17">
        <v>44531</v>
      </c>
      <c r="D10525" s="18" t="s">
        <v>130</v>
      </c>
      <c r="E10525" s="18" t="s">
        <v>164</v>
      </c>
      <c r="F10525" s="18" t="str">
        <f t="shared" si="329"/>
        <v>National Grid-Haverhill Muni Agg Rate-44531</v>
      </c>
      <c r="G10525" s="11" t="s">
        <v>131</v>
      </c>
      <c r="H10525" s="11" t="s">
        <v>54</v>
      </c>
      <c r="I10525" s="11" t="s">
        <v>99</v>
      </c>
      <c r="J10525" s="11" t="s">
        <v>297</v>
      </c>
      <c r="K10525" s="11" t="str">
        <f>IFERROR(INDEX('EDC Component Dictionary'!$C$5:$C$37,MATCH('Rates Database'!J10525,'EDC Component Dictionary'!$B$5:$B$37,0)), "Energy Supply")</f>
        <v>Energy Supply</v>
      </c>
      <c r="L10525" s="12">
        <v>0.1086</v>
      </c>
      <c r="M10525" s="12"/>
    </row>
    <row r="10526" spans="1:13" x14ac:dyDescent="0.3">
      <c r="A10526" s="18">
        <v>10524</v>
      </c>
      <c r="B10526" s="18">
        <f t="shared" si="328"/>
        <v>2021</v>
      </c>
      <c r="C10526" s="17">
        <v>44531</v>
      </c>
      <c r="D10526" s="18" t="s">
        <v>130</v>
      </c>
      <c r="E10526" s="18" t="s">
        <v>163</v>
      </c>
      <c r="F10526" s="18" t="str">
        <f t="shared" si="329"/>
        <v>Eversource_EMA-Fairhaven Muni Agg Rate-44531</v>
      </c>
      <c r="G10526" s="11" t="s">
        <v>131</v>
      </c>
      <c r="H10526" s="11" t="s">
        <v>54</v>
      </c>
      <c r="I10526" s="11" t="s">
        <v>99</v>
      </c>
      <c r="J10526" s="11" t="s">
        <v>193</v>
      </c>
      <c r="K10526" s="11" t="str">
        <f>IFERROR(INDEX('EDC Component Dictionary'!$C$5:$C$37,MATCH('Rates Database'!J10526,'EDC Component Dictionary'!$B$5:$B$37,0)), "Energy Supply")</f>
        <v>Energy Supply</v>
      </c>
      <c r="L10526" s="12">
        <v>0.10859000000000001</v>
      </c>
      <c r="M10526" s="12"/>
    </row>
    <row r="10527" spans="1:13" x14ac:dyDescent="0.3">
      <c r="A10527" s="18">
        <v>10525</v>
      </c>
      <c r="B10527" s="18">
        <f t="shared" si="328"/>
        <v>2021</v>
      </c>
      <c r="C10527" s="17">
        <v>44531</v>
      </c>
      <c r="D10527" s="18" t="s">
        <v>130</v>
      </c>
      <c r="E10527" s="18" t="s">
        <v>163</v>
      </c>
      <c r="F10527" s="18" t="str">
        <f t="shared" si="329"/>
        <v>Eversource_EMA-Waltham Muni Agg Rate-44531</v>
      </c>
      <c r="G10527" s="11" t="s">
        <v>131</v>
      </c>
      <c r="H10527" s="11" t="s">
        <v>54</v>
      </c>
      <c r="I10527" s="11" t="s">
        <v>99</v>
      </c>
      <c r="J10527" s="11" t="s">
        <v>304</v>
      </c>
      <c r="K10527" s="11" t="str">
        <f>IFERROR(INDEX('EDC Component Dictionary'!$C$5:$C$37,MATCH('Rates Database'!J10527,'EDC Component Dictionary'!$B$5:$B$37,0)), "Energy Supply")</f>
        <v>Energy Supply</v>
      </c>
      <c r="L10527" s="12">
        <v>0.10946</v>
      </c>
      <c r="M10527" s="12"/>
    </row>
    <row r="10528" spans="1:13" x14ac:dyDescent="0.3">
      <c r="A10528" s="18">
        <v>10526</v>
      </c>
      <c r="B10528" s="18">
        <f t="shared" si="328"/>
        <v>2021</v>
      </c>
      <c r="C10528" s="17">
        <v>44531</v>
      </c>
      <c r="D10528" s="18" t="s">
        <v>130</v>
      </c>
      <c r="E10528" s="18" t="s">
        <v>164</v>
      </c>
      <c r="F10528" s="18" t="str">
        <f t="shared" si="329"/>
        <v>National Grid-Southborough Muni Agg Rate-44531</v>
      </c>
      <c r="G10528" s="11" t="s">
        <v>131</v>
      </c>
      <c r="H10528" s="11" t="s">
        <v>54</v>
      </c>
      <c r="I10528" s="11" t="s">
        <v>99</v>
      </c>
      <c r="J10528" s="11" t="s">
        <v>231</v>
      </c>
      <c r="K10528" s="11" t="str">
        <f>IFERROR(INDEX('EDC Component Dictionary'!$C$5:$C$37,MATCH('Rates Database'!J10528,'EDC Component Dictionary'!$B$5:$B$37,0)), "Energy Supply")</f>
        <v>Energy Supply</v>
      </c>
      <c r="L10528" s="12">
        <v>0.10938000000000001</v>
      </c>
      <c r="M10528" s="12"/>
    </row>
    <row r="10529" spans="1:13" x14ac:dyDescent="0.3">
      <c r="A10529" s="18">
        <v>10527</v>
      </c>
      <c r="B10529" s="18">
        <f t="shared" si="328"/>
        <v>2021</v>
      </c>
      <c r="C10529" s="17">
        <v>44531</v>
      </c>
      <c r="D10529" s="18" t="s">
        <v>130</v>
      </c>
      <c r="E10529" s="18" t="s">
        <v>164</v>
      </c>
      <c r="F10529" s="18" t="str">
        <f t="shared" si="329"/>
        <v>National Grid-Tyngsborough Muni Agg Rate-44531</v>
      </c>
      <c r="G10529" s="11" t="s">
        <v>131</v>
      </c>
      <c r="H10529" s="11" t="s">
        <v>54</v>
      </c>
      <c r="I10529" s="11" t="s">
        <v>99</v>
      </c>
      <c r="J10529" s="11" t="s">
        <v>261</v>
      </c>
      <c r="K10529" s="11" t="str">
        <f>IFERROR(INDEX('EDC Component Dictionary'!$C$5:$C$37,MATCH('Rates Database'!J10529,'EDC Component Dictionary'!$B$5:$B$37,0)), "Energy Supply")</f>
        <v>Energy Supply</v>
      </c>
      <c r="L10529" s="12">
        <v>0.10944</v>
      </c>
      <c r="M10529" s="12"/>
    </row>
    <row r="10530" spans="1:13" x14ac:dyDescent="0.3">
      <c r="A10530" s="18">
        <v>10528</v>
      </c>
      <c r="B10530" s="18">
        <f t="shared" si="328"/>
        <v>2021</v>
      </c>
      <c r="C10530" s="17">
        <v>44531</v>
      </c>
      <c r="D10530" s="18" t="s">
        <v>130</v>
      </c>
      <c r="E10530" s="18" t="s">
        <v>164</v>
      </c>
      <c r="F10530" s="18" t="str">
        <f t="shared" si="329"/>
        <v>National Grid-Tewksbury Muni Agg Rate-44531</v>
      </c>
      <c r="G10530" s="11" t="s">
        <v>131</v>
      </c>
      <c r="H10530" s="11" t="s">
        <v>54</v>
      </c>
      <c r="I10530" s="11" t="s">
        <v>99</v>
      </c>
      <c r="J10530" s="11" t="s">
        <v>238</v>
      </c>
      <c r="K10530" s="11" t="str">
        <f>IFERROR(INDEX('EDC Component Dictionary'!$C$5:$C$37,MATCH('Rates Database'!J10530,'EDC Component Dictionary'!$B$5:$B$37,0)), "Energy Supply")</f>
        <v>Energy Supply</v>
      </c>
      <c r="L10530" s="12">
        <v>0.10949</v>
      </c>
      <c r="M10530" s="12"/>
    </row>
    <row r="10531" spans="1:13" x14ac:dyDescent="0.3">
      <c r="A10531" s="18">
        <v>10529</v>
      </c>
      <c r="B10531" s="18">
        <f t="shared" si="328"/>
        <v>2021</v>
      </c>
      <c r="C10531" s="17">
        <v>44531</v>
      </c>
      <c r="D10531" s="18" t="s">
        <v>130</v>
      </c>
      <c r="E10531" s="18" t="s">
        <v>163</v>
      </c>
      <c r="F10531" s="18" t="str">
        <f t="shared" si="329"/>
        <v>Eversource_EMA-Acton Muni Agg Rate-44531</v>
      </c>
      <c r="G10531" s="11" t="s">
        <v>131</v>
      </c>
      <c r="H10531" s="11" t="s">
        <v>54</v>
      </c>
      <c r="I10531" s="11" t="s">
        <v>99</v>
      </c>
      <c r="J10531" s="11" t="s">
        <v>226</v>
      </c>
      <c r="K10531" s="11" t="str">
        <f>IFERROR(INDEX('EDC Component Dictionary'!$C$5:$C$37,MATCH('Rates Database'!J10531,'EDC Component Dictionary'!$B$5:$B$37,0)), "Energy Supply")</f>
        <v>Energy Supply</v>
      </c>
      <c r="L10531" s="12">
        <v>0.11061</v>
      </c>
      <c r="M10531" s="12"/>
    </row>
    <row r="10532" spans="1:13" x14ac:dyDescent="0.3">
      <c r="A10532" s="18">
        <v>10530</v>
      </c>
      <c r="B10532" s="18">
        <f t="shared" si="328"/>
        <v>2021</v>
      </c>
      <c r="C10532" s="17">
        <v>44531</v>
      </c>
      <c r="D10532" s="18" t="s">
        <v>130</v>
      </c>
      <c r="E10532" s="18" t="s">
        <v>163</v>
      </c>
      <c r="F10532" s="18" t="str">
        <f t="shared" si="329"/>
        <v>Eversource_EMA-Arlington Muni Agg Rate-44531</v>
      </c>
      <c r="G10532" s="11" t="s">
        <v>131</v>
      </c>
      <c r="H10532" s="11" t="s">
        <v>54</v>
      </c>
      <c r="I10532" s="11" t="s">
        <v>99</v>
      </c>
      <c r="J10532" s="11" t="s">
        <v>228</v>
      </c>
      <c r="K10532" s="11" t="str">
        <f>IFERROR(INDEX('EDC Component Dictionary'!$C$5:$C$37,MATCH('Rates Database'!J10532,'EDC Component Dictionary'!$B$5:$B$37,0)), "Energy Supply")</f>
        <v>Energy Supply</v>
      </c>
      <c r="L10532" s="12">
        <v>0.11244</v>
      </c>
      <c r="M10532" s="12"/>
    </row>
    <row r="10533" spans="1:13" x14ac:dyDescent="0.3">
      <c r="A10533" s="18">
        <v>10531</v>
      </c>
      <c r="B10533" s="18">
        <f t="shared" si="328"/>
        <v>2021</v>
      </c>
      <c r="C10533" s="17">
        <v>44531</v>
      </c>
      <c r="D10533" s="18" t="s">
        <v>130</v>
      </c>
      <c r="E10533" s="18" t="s">
        <v>164</v>
      </c>
      <c r="F10533" s="18" t="str">
        <f t="shared" si="329"/>
        <v>National Grid-Salisbury Muni Agg Rate-44531</v>
      </c>
      <c r="G10533" s="11" t="s">
        <v>131</v>
      </c>
      <c r="H10533" s="11" t="s">
        <v>54</v>
      </c>
      <c r="I10533" s="11" t="s">
        <v>99</v>
      </c>
      <c r="J10533" s="11" t="s">
        <v>241</v>
      </c>
      <c r="K10533" s="11" t="str">
        <f>IFERROR(INDEX('EDC Component Dictionary'!$C$5:$C$37,MATCH('Rates Database'!J10533,'EDC Component Dictionary'!$B$5:$B$37,0)), "Energy Supply")</f>
        <v>Energy Supply</v>
      </c>
      <c r="L10533" s="12">
        <v>0.11065</v>
      </c>
      <c r="M10533" s="12"/>
    </row>
    <row r="10534" spans="1:13" x14ac:dyDescent="0.3">
      <c r="A10534" s="18">
        <v>10532</v>
      </c>
      <c r="B10534" s="18">
        <f t="shared" si="328"/>
        <v>2021</v>
      </c>
      <c r="C10534" s="17">
        <v>44531</v>
      </c>
      <c r="D10534" s="18" t="s">
        <v>130</v>
      </c>
      <c r="E10534" s="18" t="s">
        <v>164</v>
      </c>
      <c r="F10534" s="18" t="str">
        <f t="shared" si="329"/>
        <v>National Grid-Nantucket Muni Agg Rate-44531</v>
      </c>
      <c r="G10534" s="11" t="s">
        <v>131</v>
      </c>
      <c r="H10534" s="11" t="s">
        <v>54</v>
      </c>
      <c r="I10534" s="11" t="s">
        <v>99</v>
      </c>
      <c r="J10534" s="11" t="s">
        <v>171</v>
      </c>
      <c r="K10534" s="11" t="str">
        <f>IFERROR(INDEX('EDC Component Dictionary'!$C$5:$C$37,MATCH('Rates Database'!J10534,'EDC Component Dictionary'!$B$5:$B$37,0)), "Energy Supply")</f>
        <v>Energy Supply</v>
      </c>
      <c r="L10534" s="12">
        <v>0.11089</v>
      </c>
      <c r="M10534" s="12"/>
    </row>
    <row r="10535" spans="1:13" x14ac:dyDescent="0.3">
      <c r="A10535" s="18">
        <v>10533</v>
      </c>
      <c r="B10535" s="18">
        <f t="shared" si="328"/>
        <v>2021</v>
      </c>
      <c r="C10535" s="17">
        <v>44531</v>
      </c>
      <c r="D10535" s="18" t="s">
        <v>130</v>
      </c>
      <c r="E10535" s="18" t="s">
        <v>164</v>
      </c>
      <c r="F10535" s="18" t="str">
        <f t="shared" si="329"/>
        <v>National Grid-Millville Muni Agg Rate-44531</v>
      </c>
      <c r="G10535" s="11" t="s">
        <v>131</v>
      </c>
      <c r="H10535" s="11" t="s">
        <v>54</v>
      </c>
      <c r="I10535" s="11" t="s">
        <v>99</v>
      </c>
      <c r="J10535" s="11" t="s">
        <v>251</v>
      </c>
      <c r="K10535" s="11" t="str">
        <f>IFERROR(INDEX('EDC Component Dictionary'!$C$5:$C$37,MATCH('Rates Database'!J10535,'EDC Component Dictionary'!$B$5:$B$37,0)), "Energy Supply")</f>
        <v>Energy Supply</v>
      </c>
      <c r="L10535" s="12">
        <v>0.11073</v>
      </c>
      <c r="M10535" s="12"/>
    </row>
    <row r="10536" spans="1:13" x14ac:dyDescent="0.3">
      <c r="A10536" s="18">
        <v>10534</v>
      </c>
      <c r="B10536" s="18">
        <f t="shared" si="328"/>
        <v>2021</v>
      </c>
      <c r="C10536" s="17">
        <v>44531</v>
      </c>
      <c r="D10536" s="18" t="s">
        <v>130</v>
      </c>
      <c r="E10536" s="18" t="s">
        <v>164</v>
      </c>
      <c r="F10536" s="18" t="str">
        <f t="shared" si="329"/>
        <v>National Grid-Gloucester Muni Agg Rate-44531</v>
      </c>
      <c r="G10536" s="11" t="s">
        <v>131</v>
      </c>
      <c r="H10536" s="11" t="s">
        <v>54</v>
      </c>
      <c r="I10536" s="11" t="s">
        <v>99</v>
      </c>
      <c r="J10536" s="11" t="s">
        <v>242</v>
      </c>
      <c r="K10536" s="11" t="str">
        <f>IFERROR(INDEX('EDC Component Dictionary'!$C$5:$C$37,MATCH('Rates Database'!J10536,'EDC Component Dictionary'!$B$5:$B$37,0)), "Energy Supply")</f>
        <v>Energy Supply</v>
      </c>
      <c r="L10536" s="12">
        <v>0.11125</v>
      </c>
      <c r="M10536" s="12"/>
    </row>
    <row r="10537" spans="1:13" x14ac:dyDescent="0.3">
      <c r="A10537" s="18">
        <v>10535</v>
      </c>
      <c r="B10537" s="18">
        <f t="shared" si="328"/>
        <v>2021</v>
      </c>
      <c r="C10537" s="17">
        <v>44531</v>
      </c>
      <c r="D10537" s="18" t="s">
        <v>130</v>
      </c>
      <c r="E10537" s="18" t="s">
        <v>163</v>
      </c>
      <c r="F10537" s="18" t="str">
        <f t="shared" si="329"/>
        <v>Eversource_EMA-Bedford Muni Agg Rate-44531</v>
      </c>
      <c r="G10537" s="11" t="s">
        <v>131</v>
      </c>
      <c r="H10537" s="11" t="s">
        <v>54</v>
      </c>
      <c r="I10537" s="11" t="s">
        <v>99</v>
      </c>
      <c r="J10537" s="11" t="s">
        <v>274</v>
      </c>
      <c r="K10537" s="11" t="str">
        <f>IFERROR(INDEX('EDC Component Dictionary'!$C$5:$C$37,MATCH('Rates Database'!J10537,'EDC Component Dictionary'!$B$5:$B$37,0)), "Energy Supply")</f>
        <v>Energy Supply</v>
      </c>
      <c r="L10537" s="12">
        <v>0.11156000000000001</v>
      </c>
      <c r="M10537" s="12"/>
    </row>
    <row r="10538" spans="1:13" x14ac:dyDescent="0.3">
      <c r="A10538" s="18">
        <v>10536</v>
      </c>
      <c r="B10538" s="18">
        <f t="shared" si="328"/>
        <v>2021</v>
      </c>
      <c r="C10538" s="17">
        <v>44531</v>
      </c>
      <c r="D10538" s="18" t="s">
        <v>130</v>
      </c>
      <c r="E10538" s="18" t="s">
        <v>164</v>
      </c>
      <c r="F10538" s="18" t="str">
        <f t="shared" si="329"/>
        <v>National Grid-Salem Muni Agg Rate-44531</v>
      </c>
      <c r="G10538" s="11" t="s">
        <v>131</v>
      </c>
      <c r="H10538" s="11" t="s">
        <v>54</v>
      </c>
      <c r="I10538" s="11" t="s">
        <v>99</v>
      </c>
      <c r="J10538" s="11" t="s">
        <v>175</v>
      </c>
      <c r="K10538" s="11" t="str">
        <f>IFERROR(INDEX('EDC Component Dictionary'!$C$5:$C$37,MATCH('Rates Database'!J10538,'EDC Component Dictionary'!$B$5:$B$37,0)), "Energy Supply")</f>
        <v>Energy Supply</v>
      </c>
      <c r="L10538" s="12">
        <v>0.11104</v>
      </c>
      <c r="M10538" s="12"/>
    </row>
    <row r="10539" spans="1:13" x14ac:dyDescent="0.3">
      <c r="A10539" s="18">
        <v>10537</v>
      </c>
      <c r="B10539" s="18">
        <f t="shared" si="328"/>
        <v>2021</v>
      </c>
      <c r="C10539" s="17">
        <v>44531</v>
      </c>
      <c r="D10539" s="18" t="s">
        <v>130</v>
      </c>
      <c r="E10539" s="18" t="s">
        <v>163</v>
      </c>
      <c r="F10539" s="18" t="str">
        <f t="shared" si="329"/>
        <v>Eversource_EMA-Boston Muni Agg Rate-44531</v>
      </c>
      <c r="G10539" s="11" t="s">
        <v>131</v>
      </c>
      <c r="H10539" s="11" t="s">
        <v>54</v>
      </c>
      <c r="I10539" s="11" t="s">
        <v>99</v>
      </c>
      <c r="J10539" s="11" t="s">
        <v>301</v>
      </c>
      <c r="K10539" s="11" t="str">
        <f>IFERROR(INDEX('EDC Component Dictionary'!$C$5:$C$37,MATCH('Rates Database'!J10539,'EDC Component Dictionary'!$B$5:$B$37,0)), "Energy Supply")</f>
        <v>Energy Supply</v>
      </c>
      <c r="L10539" s="12">
        <v>0.11181000000000001</v>
      </c>
      <c r="M10539" s="12"/>
    </row>
    <row r="10540" spans="1:13" x14ac:dyDescent="0.3">
      <c r="A10540" s="18">
        <v>10538</v>
      </c>
      <c r="B10540" s="18">
        <f t="shared" si="328"/>
        <v>2021</v>
      </c>
      <c r="C10540" s="17">
        <v>44531</v>
      </c>
      <c r="D10540" s="18" t="s">
        <v>130</v>
      </c>
      <c r="E10540" s="18" t="s">
        <v>163</v>
      </c>
      <c r="F10540" s="18" t="str">
        <f t="shared" si="329"/>
        <v>Eversource_EMA-Winchester Muni Agg Rate-44531</v>
      </c>
      <c r="G10540" s="11" t="s">
        <v>131</v>
      </c>
      <c r="H10540" s="11" t="s">
        <v>54</v>
      </c>
      <c r="I10540" s="11" t="s">
        <v>99</v>
      </c>
      <c r="J10540" s="11" t="s">
        <v>232</v>
      </c>
      <c r="K10540" s="11" t="str">
        <f>IFERROR(INDEX('EDC Component Dictionary'!$C$5:$C$37,MATCH('Rates Database'!J10540,'EDC Component Dictionary'!$B$5:$B$37,0)), "Energy Supply")</f>
        <v>Energy Supply</v>
      </c>
      <c r="L10540" s="12">
        <v>0.11236</v>
      </c>
      <c r="M10540" s="12"/>
    </row>
    <row r="10541" spans="1:13" x14ac:dyDescent="0.3">
      <c r="A10541" s="18">
        <v>10539</v>
      </c>
      <c r="B10541" s="18">
        <f t="shared" si="328"/>
        <v>2021</v>
      </c>
      <c r="C10541" s="17">
        <v>44531</v>
      </c>
      <c r="D10541" s="18" t="s">
        <v>130</v>
      </c>
      <c r="E10541" s="18" t="s">
        <v>164</v>
      </c>
      <c r="F10541" s="18" t="str">
        <f t="shared" si="329"/>
        <v>National Grid-Hamilton Muni Agg Rate-44531</v>
      </c>
      <c r="G10541" s="11" t="s">
        <v>131</v>
      </c>
      <c r="H10541" s="11" t="s">
        <v>54</v>
      </c>
      <c r="I10541" s="11" t="s">
        <v>99</v>
      </c>
      <c r="J10541" s="11" t="s">
        <v>250</v>
      </c>
      <c r="K10541" s="11" t="str">
        <f>IFERROR(INDEX('EDC Component Dictionary'!$C$5:$C$37,MATCH('Rates Database'!J10541,'EDC Component Dictionary'!$B$5:$B$37,0)), "Energy Supply")</f>
        <v>Energy Supply</v>
      </c>
      <c r="L10541" s="12">
        <v>0.11228</v>
      </c>
      <c r="M10541" s="12"/>
    </row>
    <row r="10542" spans="1:13" x14ac:dyDescent="0.3">
      <c r="A10542" s="18">
        <v>10540</v>
      </c>
      <c r="B10542" s="18">
        <f t="shared" si="328"/>
        <v>2021</v>
      </c>
      <c r="C10542" s="17">
        <v>44531</v>
      </c>
      <c r="D10542" s="18" t="s">
        <v>130</v>
      </c>
      <c r="E10542" s="18" t="s">
        <v>36</v>
      </c>
      <c r="F10542" s="18" t="str">
        <f t="shared" si="329"/>
        <v>Unitil-Ashby Muni Agg Rate-44531</v>
      </c>
      <c r="G10542" s="11" t="s">
        <v>131</v>
      </c>
      <c r="H10542" s="11" t="s">
        <v>54</v>
      </c>
      <c r="I10542" s="11" t="s">
        <v>99</v>
      </c>
      <c r="J10542" s="11" t="s">
        <v>235</v>
      </c>
      <c r="K10542" s="11" t="str">
        <f>IFERROR(INDEX('EDC Component Dictionary'!$C$5:$C$37,MATCH('Rates Database'!J10542,'EDC Component Dictionary'!$B$5:$B$37,0)), "Energy Supply")</f>
        <v>Energy Supply</v>
      </c>
      <c r="L10542" s="12">
        <v>0.11210000000000001</v>
      </c>
      <c r="M10542" s="12"/>
    </row>
    <row r="10543" spans="1:13" x14ac:dyDescent="0.3">
      <c r="A10543" s="18">
        <v>10541</v>
      </c>
      <c r="B10543" s="18">
        <f t="shared" si="328"/>
        <v>2021</v>
      </c>
      <c r="C10543" s="17">
        <v>44531</v>
      </c>
      <c r="D10543" s="18" t="s">
        <v>130</v>
      </c>
      <c r="E10543" s="18" t="s">
        <v>36</v>
      </c>
      <c r="F10543" s="18" t="str">
        <f t="shared" si="329"/>
        <v>Unitil-Lunenburg Muni Agg Rate-44531</v>
      </c>
      <c r="G10543" s="11" t="s">
        <v>131</v>
      </c>
      <c r="H10543" s="11" t="s">
        <v>54</v>
      </c>
      <c r="I10543" s="11" t="s">
        <v>99</v>
      </c>
      <c r="J10543" s="11" t="s">
        <v>239</v>
      </c>
      <c r="K10543" s="11" t="str">
        <f>IFERROR(INDEX('EDC Component Dictionary'!$C$5:$C$37,MATCH('Rates Database'!J10543,'EDC Component Dictionary'!$B$5:$B$37,0)), "Energy Supply")</f>
        <v>Energy Supply</v>
      </c>
      <c r="L10543" s="12">
        <v>0.11210000000000001</v>
      </c>
      <c r="M10543" s="12"/>
    </row>
    <row r="10544" spans="1:13" x14ac:dyDescent="0.3">
      <c r="A10544" s="18">
        <v>10542</v>
      </c>
      <c r="B10544" s="18">
        <f t="shared" si="328"/>
        <v>2021</v>
      </c>
      <c r="C10544" s="17">
        <v>44531</v>
      </c>
      <c r="D10544" s="18" t="s">
        <v>130</v>
      </c>
      <c r="E10544" s="18" t="s">
        <v>164</v>
      </c>
      <c r="F10544" s="18" t="str">
        <f t="shared" si="329"/>
        <v>National Grid-West Bridgewater Muni Agg Rate-44531</v>
      </c>
      <c r="G10544" s="11" t="s">
        <v>131</v>
      </c>
      <c r="H10544" s="11" t="s">
        <v>54</v>
      </c>
      <c r="I10544" s="11" t="s">
        <v>99</v>
      </c>
      <c r="J10544" s="11" t="s">
        <v>247</v>
      </c>
      <c r="K10544" s="11" t="str">
        <f>IFERROR(INDEX('EDC Component Dictionary'!$C$5:$C$37,MATCH('Rates Database'!J10544,'EDC Component Dictionary'!$B$5:$B$37,0)), "Energy Supply")</f>
        <v>Energy Supply</v>
      </c>
      <c r="L10544" s="12">
        <v>0.1135</v>
      </c>
      <c r="M10544" s="12"/>
    </row>
    <row r="10545" spans="1:13" x14ac:dyDescent="0.3">
      <c r="A10545" s="18">
        <v>10543</v>
      </c>
      <c r="B10545" s="18">
        <f t="shared" si="328"/>
        <v>2021</v>
      </c>
      <c r="C10545" s="17">
        <v>44531</v>
      </c>
      <c r="D10545" s="18" t="s">
        <v>130</v>
      </c>
      <c r="E10545" s="18" t="s">
        <v>164</v>
      </c>
      <c r="F10545" s="18" t="str">
        <f t="shared" si="329"/>
        <v>National Grid-Swampscott Muni Agg Rate-44531</v>
      </c>
      <c r="G10545" s="11" t="s">
        <v>131</v>
      </c>
      <c r="H10545" s="11" t="s">
        <v>54</v>
      </c>
      <c r="I10545" s="11" t="s">
        <v>99</v>
      </c>
      <c r="J10545" s="11" t="s">
        <v>178</v>
      </c>
      <c r="K10545" s="11" t="str">
        <f>IFERROR(INDEX('EDC Component Dictionary'!$C$5:$C$37,MATCH('Rates Database'!J10545,'EDC Component Dictionary'!$B$5:$B$37,0)), "Energy Supply")</f>
        <v>Energy Supply</v>
      </c>
      <c r="L10545" s="12">
        <v>0.11402</v>
      </c>
      <c r="M10545" s="12"/>
    </row>
    <row r="10546" spans="1:13" x14ac:dyDescent="0.3">
      <c r="A10546" s="18">
        <v>10544</v>
      </c>
      <c r="B10546" s="18">
        <f t="shared" si="328"/>
        <v>2021</v>
      </c>
      <c r="C10546" s="17">
        <v>44531</v>
      </c>
      <c r="D10546" s="18" t="s">
        <v>130</v>
      </c>
      <c r="E10546" s="18" t="s">
        <v>164</v>
      </c>
      <c r="F10546" s="18" t="str">
        <f t="shared" si="329"/>
        <v>National Grid-Worcester Muni Agg Rate-44531</v>
      </c>
      <c r="G10546" s="11" t="s">
        <v>131</v>
      </c>
      <c r="H10546" s="11" t="s">
        <v>54</v>
      </c>
      <c r="I10546" s="11" t="s">
        <v>99</v>
      </c>
      <c r="J10546" s="11" t="s">
        <v>281</v>
      </c>
      <c r="K10546" s="11" t="str">
        <f>IFERROR(INDEX('EDC Component Dictionary'!$C$5:$C$37,MATCH('Rates Database'!J10546,'EDC Component Dictionary'!$B$5:$B$37,0)), "Energy Supply")</f>
        <v>Energy Supply</v>
      </c>
      <c r="L10546" s="12">
        <v>0.11447</v>
      </c>
      <c r="M10546" s="12"/>
    </row>
    <row r="10547" spans="1:13" x14ac:dyDescent="0.3">
      <c r="A10547" s="18">
        <v>10545</v>
      </c>
      <c r="B10547" s="18">
        <f t="shared" si="328"/>
        <v>2021</v>
      </c>
      <c r="C10547" s="17">
        <v>44531</v>
      </c>
      <c r="D10547" s="18" t="s">
        <v>130</v>
      </c>
      <c r="E10547" s="18" t="s">
        <v>163</v>
      </c>
      <c r="F10547" s="18" t="str">
        <f t="shared" si="329"/>
        <v>Eversource_EMA-Carlisle Muni Agg Rate-44531</v>
      </c>
      <c r="G10547" s="11" t="s">
        <v>131</v>
      </c>
      <c r="H10547" s="11" t="s">
        <v>54</v>
      </c>
      <c r="I10547" s="11" t="s">
        <v>99</v>
      </c>
      <c r="J10547" s="11" t="s">
        <v>236</v>
      </c>
      <c r="K10547" s="11" t="str">
        <f>IFERROR(INDEX('EDC Component Dictionary'!$C$5:$C$37,MATCH('Rates Database'!J10547,'EDC Component Dictionary'!$B$5:$B$37,0)), "Energy Supply")</f>
        <v>Energy Supply</v>
      </c>
      <c r="L10547" s="12">
        <v>0.11396000000000001</v>
      </c>
      <c r="M10547" s="12"/>
    </row>
    <row r="10548" spans="1:13" x14ac:dyDescent="0.3">
      <c r="A10548" s="18">
        <v>10546</v>
      </c>
      <c r="B10548" s="18">
        <f t="shared" si="328"/>
        <v>2021</v>
      </c>
      <c r="C10548" s="17">
        <v>44531</v>
      </c>
      <c r="D10548" s="18" t="s">
        <v>130</v>
      </c>
      <c r="E10548" s="18" t="s">
        <v>163</v>
      </c>
      <c r="F10548" s="18" t="str">
        <f t="shared" si="329"/>
        <v>Eversource_EMA-Watertown Muni Agg Rate-44531</v>
      </c>
      <c r="G10548" s="11" t="s">
        <v>131</v>
      </c>
      <c r="H10548" s="11" t="s">
        <v>54</v>
      </c>
      <c r="I10548" s="11" t="s">
        <v>99</v>
      </c>
      <c r="J10548" s="11" t="s">
        <v>275</v>
      </c>
      <c r="K10548" s="11" t="str">
        <f>IFERROR(INDEX('EDC Component Dictionary'!$C$5:$C$37,MATCH('Rates Database'!J10548,'EDC Component Dictionary'!$B$5:$B$37,0)), "Energy Supply")</f>
        <v>Energy Supply</v>
      </c>
      <c r="L10548" s="12">
        <v>0.11515</v>
      </c>
      <c r="M10548" s="12"/>
    </row>
    <row r="10549" spans="1:13" x14ac:dyDescent="0.3">
      <c r="A10549" s="18">
        <v>10547</v>
      </c>
      <c r="B10549" s="18">
        <f t="shared" si="328"/>
        <v>2021</v>
      </c>
      <c r="C10549" s="17">
        <v>44531</v>
      </c>
      <c r="D10549" s="18" t="s">
        <v>130</v>
      </c>
      <c r="E10549" s="18" t="s">
        <v>164</v>
      </c>
      <c r="F10549" s="18" t="str">
        <f t="shared" si="329"/>
        <v>National Grid-Medford Muni Agg Rate-44531</v>
      </c>
      <c r="G10549" s="11" t="s">
        <v>131</v>
      </c>
      <c r="H10549" s="11" t="s">
        <v>54</v>
      </c>
      <c r="I10549" s="11" t="s">
        <v>99</v>
      </c>
      <c r="J10549" s="11" t="s">
        <v>279</v>
      </c>
      <c r="K10549" s="11" t="str">
        <f>IFERROR(INDEX('EDC Component Dictionary'!$C$5:$C$37,MATCH('Rates Database'!J10549,'EDC Component Dictionary'!$B$5:$B$37,0)), "Energy Supply")</f>
        <v>Energy Supply</v>
      </c>
      <c r="L10549" s="12">
        <v>0.11539000000000001</v>
      </c>
      <c r="M10549" s="12"/>
    </row>
    <row r="10550" spans="1:13" x14ac:dyDescent="0.3">
      <c r="A10550" s="18">
        <v>10548</v>
      </c>
      <c r="B10550" s="18">
        <f t="shared" si="328"/>
        <v>2021</v>
      </c>
      <c r="C10550" s="17">
        <v>44531</v>
      </c>
      <c r="D10550" s="18" t="s">
        <v>130</v>
      </c>
      <c r="E10550" s="18" t="s">
        <v>163</v>
      </c>
      <c r="F10550" s="18" t="str">
        <f t="shared" si="329"/>
        <v>Eversource_EMA-Natick Muni Agg Rate-44531</v>
      </c>
      <c r="G10550" s="11" t="s">
        <v>131</v>
      </c>
      <c r="H10550" s="11" t="s">
        <v>54</v>
      </c>
      <c r="I10550" s="11" t="s">
        <v>99</v>
      </c>
      <c r="J10550" s="11" t="s">
        <v>252</v>
      </c>
      <c r="K10550" s="11" t="str">
        <f>IFERROR(INDEX('EDC Component Dictionary'!$C$5:$C$37,MATCH('Rates Database'!J10550,'EDC Component Dictionary'!$B$5:$B$37,0)), "Energy Supply")</f>
        <v>Energy Supply</v>
      </c>
      <c r="L10550" s="12">
        <v>0.11577</v>
      </c>
      <c r="M10550" s="12"/>
    </row>
    <row r="10551" spans="1:13" x14ac:dyDescent="0.3">
      <c r="A10551" s="18">
        <v>10549</v>
      </c>
      <c r="B10551" s="18">
        <f t="shared" si="328"/>
        <v>2021</v>
      </c>
      <c r="C10551" s="17">
        <v>44531</v>
      </c>
      <c r="D10551" s="18" t="s">
        <v>130</v>
      </c>
      <c r="E10551" s="18" t="s">
        <v>163</v>
      </c>
      <c r="F10551" s="18" t="str">
        <f t="shared" si="329"/>
        <v>Eversource_EMA-Sharon Muni Agg Rate-44531</v>
      </c>
      <c r="G10551" s="11" t="s">
        <v>131</v>
      </c>
      <c r="H10551" s="11" t="s">
        <v>54</v>
      </c>
      <c r="I10551" s="11" t="s">
        <v>99</v>
      </c>
      <c r="J10551" s="11" t="s">
        <v>302</v>
      </c>
      <c r="K10551" s="11" t="str">
        <f>IFERROR(INDEX('EDC Component Dictionary'!$C$5:$C$37,MATCH('Rates Database'!J10551,'EDC Component Dictionary'!$B$5:$B$37,0)), "Energy Supply")</f>
        <v>Energy Supply</v>
      </c>
      <c r="L10551" s="12">
        <v>0.11545</v>
      </c>
      <c r="M10551" s="12"/>
    </row>
    <row r="10552" spans="1:13" x14ac:dyDescent="0.3">
      <c r="A10552" s="18">
        <v>10550</v>
      </c>
      <c r="B10552" s="18">
        <f t="shared" si="328"/>
        <v>2021</v>
      </c>
      <c r="C10552" s="17">
        <v>44531</v>
      </c>
      <c r="D10552" s="18" t="s">
        <v>130</v>
      </c>
      <c r="E10552" s="18" t="s">
        <v>163</v>
      </c>
      <c r="F10552" s="18" t="str">
        <f t="shared" si="329"/>
        <v>Eversource_EMA-Brookline Muni Agg Rate-44531</v>
      </c>
      <c r="G10552" s="11" t="s">
        <v>131</v>
      </c>
      <c r="H10552" s="11" t="s">
        <v>54</v>
      </c>
      <c r="I10552" s="11" t="s">
        <v>99</v>
      </c>
      <c r="J10552" s="11" t="s">
        <v>243</v>
      </c>
      <c r="K10552" s="11" t="str">
        <f>IFERROR(INDEX('EDC Component Dictionary'!$C$5:$C$37,MATCH('Rates Database'!J10552,'EDC Component Dictionary'!$B$5:$B$37,0)), "Energy Supply")</f>
        <v>Energy Supply</v>
      </c>
      <c r="L10552" s="12">
        <v>0.1171</v>
      </c>
      <c r="M10552" s="12"/>
    </row>
    <row r="10553" spans="1:13" x14ac:dyDescent="0.3">
      <c r="A10553" s="18">
        <v>10551</v>
      </c>
      <c r="B10553" s="18">
        <f t="shared" si="328"/>
        <v>2021</v>
      </c>
      <c r="C10553" s="17">
        <v>44531</v>
      </c>
      <c r="D10553" s="18" t="s">
        <v>130</v>
      </c>
      <c r="E10553" s="18" t="s">
        <v>163</v>
      </c>
      <c r="F10553" s="18" t="str">
        <f t="shared" si="329"/>
        <v>Eversource_EMA-Lincoln Muni Agg Rate-44531</v>
      </c>
      <c r="G10553" s="11" t="s">
        <v>131</v>
      </c>
      <c r="H10553" s="11" t="s">
        <v>54</v>
      </c>
      <c r="I10553" s="11" t="s">
        <v>99</v>
      </c>
      <c r="J10553" s="11" t="s">
        <v>303</v>
      </c>
      <c r="K10553" s="11" t="str">
        <f>IFERROR(INDEX('EDC Component Dictionary'!$C$5:$C$37,MATCH('Rates Database'!J10553,'EDC Component Dictionary'!$B$5:$B$37,0)), "Energy Supply")</f>
        <v>Energy Supply</v>
      </c>
      <c r="L10553" s="12">
        <v>0.1193</v>
      </c>
      <c r="M10553" s="12"/>
    </row>
    <row r="10554" spans="1:13" x14ac:dyDescent="0.3">
      <c r="A10554" s="18">
        <v>10552</v>
      </c>
      <c r="B10554" s="18">
        <f t="shared" si="328"/>
        <v>2021</v>
      </c>
      <c r="C10554" s="17">
        <v>44531</v>
      </c>
      <c r="D10554" s="18" t="s">
        <v>130</v>
      </c>
      <c r="E10554" s="18" t="s">
        <v>164</v>
      </c>
      <c r="F10554" s="18" t="str">
        <f t="shared" si="329"/>
        <v>National Grid-Berlin Muni Agg Rate-44531</v>
      </c>
      <c r="G10554" s="11" t="s">
        <v>131</v>
      </c>
      <c r="H10554" s="11" t="s">
        <v>54</v>
      </c>
      <c r="I10554" s="11" t="s">
        <v>99</v>
      </c>
      <c r="J10554" s="11" t="s">
        <v>237</v>
      </c>
      <c r="K10554" s="11" t="str">
        <f>IFERROR(INDEX('EDC Component Dictionary'!$C$5:$C$37,MATCH('Rates Database'!J10554,'EDC Component Dictionary'!$B$5:$B$37,0)), "Energy Supply")</f>
        <v>Energy Supply</v>
      </c>
      <c r="L10554" s="12">
        <v>0.12167</v>
      </c>
      <c r="M10554" s="12"/>
    </row>
    <row r="10555" spans="1:13" x14ac:dyDescent="0.3">
      <c r="A10555" s="18">
        <v>10553</v>
      </c>
      <c r="B10555" s="18">
        <f t="shared" si="328"/>
        <v>2021</v>
      </c>
      <c r="C10555" s="17">
        <v>44531</v>
      </c>
      <c r="D10555" s="18" t="s">
        <v>130</v>
      </c>
      <c r="E10555" s="18" t="s">
        <v>163</v>
      </c>
      <c r="F10555" s="18" t="str">
        <f t="shared" si="329"/>
        <v>Eversource_EMA-Newton Muni Agg Rate-44531</v>
      </c>
      <c r="G10555" s="11" t="s">
        <v>131</v>
      </c>
      <c r="H10555" s="11" t="s">
        <v>54</v>
      </c>
      <c r="I10555" s="11" t="s">
        <v>99</v>
      </c>
      <c r="J10555" s="11" t="s">
        <v>268</v>
      </c>
      <c r="K10555" s="11" t="str">
        <f>IFERROR(INDEX('EDC Component Dictionary'!$C$5:$C$37,MATCH('Rates Database'!J10555,'EDC Component Dictionary'!$B$5:$B$37,0)), "Energy Supply")</f>
        <v>Energy Supply</v>
      </c>
      <c r="L10555" s="12">
        <v>0.1338</v>
      </c>
      <c r="M10555" s="12"/>
    </row>
    <row r="10556" spans="1:13" x14ac:dyDescent="0.3">
      <c r="A10556" s="18">
        <v>10554</v>
      </c>
      <c r="B10556" s="18">
        <f t="shared" si="328"/>
        <v>2021</v>
      </c>
      <c r="C10556" s="17">
        <v>44531</v>
      </c>
      <c r="D10556" s="18" t="s">
        <v>130</v>
      </c>
      <c r="E10556" s="18" t="s">
        <v>164</v>
      </c>
      <c r="F10556" s="18" t="str">
        <f t="shared" si="329"/>
        <v>National Grid-Lowell Muni Agg Rate-44531</v>
      </c>
      <c r="G10556" s="11" t="s">
        <v>131</v>
      </c>
      <c r="H10556" s="11" t="s">
        <v>54</v>
      </c>
      <c r="I10556" s="11" t="s">
        <v>99</v>
      </c>
      <c r="J10556" s="11" t="s">
        <v>262</v>
      </c>
      <c r="K10556" s="11" t="str">
        <f>IFERROR(INDEX('EDC Component Dictionary'!$C$5:$C$37,MATCH('Rates Database'!J10556,'EDC Component Dictionary'!$B$5:$B$37,0)), "Energy Supply")</f>
        <v>Energy Supply</v>
      </c>
      <c r="L10556" s="12">
        <v>0.14449000000000001</v>
      </c>
      <c r="M10556" s="12"/>
    </row>
    <row r="10557" spans="1:13" x14ac:dyDescent="0.3">
      <c r="A10557" s="18">
        <v>10555</v>
      </c>
      <c r="B10557" s="18">
        <f t="shared" si="328"/>
        <v>2021</v>
      </c>
      <c r="C10557" s="17">
        <v>44531</v>
      </c>
      <c r="D10557" s="18" t="s">
        <v>130</v>
      </c>
      <c r="E10557" s="18" t="s">
        <v>164</v>
      </c>
      <c r="F10557" s="18" t="str">
        <f t="shared" si="329"/>
        <v>National Grid-Lancaster Muni Agg Rate-44531</v>
      </c>
      <c r="G10557" s="11" t="s">
        <v>131</v>
      </c>
      <c r="H10557" s="11" t="s">
        <v>54</v>
      </c>
      <c r="I10557" s="11" t="s">
        <v>99</v>
      </c>
      <c r="J10557" s="11" t="s">
        <v>260</v>
      </c>
      <c r="K10557" s="11" t="str">
        <f>IFERROR(INDEX('EDC Component Dictionary'!$C$5:$C$37,MATCH('Rates Database'!J10557,'EDC Component Dictionary'!$B$5:$B$37,0)), "Energy Supply")</f>
        <v>Energy Supply</v>
      </c>
      <c r="L10557" s="12">
        <v>0.14974000000000001</v>
      </c>
      <c r="M10557" s="12"/>
    </row>
    <row r="10558" spans="1:13" x14ac:dyDescent="0.3">
      <c r="A10558" s="18">
        <v>10556</v>
      </c>
      <c r="B10558" s="18">
        <f t="shared" si="328"/>
        <v>2022</v>
      </c>
      <c r="C10558" s="17">
        <v>44562</v>
      </c>
      <c r="D10558" s="18" t="s">
        <v>130</v>
      </c>
      <c r="E10558" s="18" t="s">
        <v>164</v>
      </c>
      <c r="F10558" s="18" t="str">
        <f t="shared" si="329"/>
        <v>National Grid-Wendell Muni Agg Rate-44562</v>
      </c>
      <c r="G10558" s="11" t="s">
        <v>131</v>
      </c>
      <c r="H10558" s="11" t="s">
        <v>54</v>
      </c>
      <c r="I10558" s="11" t="s">
        <v>99</v>
      </c>
      <c r="J10558" s="11" t="s">
        <v>213</v>
      </c>
      <c r="K10558" s="11" t="str">
        <f>IFERROR(INDEX('EDC Component Dictionary'!$C$5:$C$37,MATCH('Rates Database'!J10558,'EDC Component Dictionary'!$B$5:$B$37,0)), "Energy Supply")</f>
        <v>Energy Supply</v>
      </c>
      <c r="L10558" s="12">
        <v>8.7389999999999995E-2</v>
      </c>
      <c r="M10558" s="12"/>
    </row>
    <row r="10559" spans="1:13" x14ac:dyDescent="0.3">
      <c r="A10559" s="18">
        <v>10557</v>
      </c>
      <c r="B10559" s="18">
        <f t="shared" si="328"/>
        <v>2022</v>
      </c>
      <c r="C10559" s="17">
        <v>44562</v>
      </c>
      <c r="D10559" s="18" t="s">
        <v>130</v>
      </c>
      <c r="E10559" s="18" t="s">
        <v>164</v>
      </c>
      <c r="F10559" s="18" t="str">
        <f t="shared" si="329"/>
        <v>National Grid-Billerica Muni Agg Rate-44562</v>
      </c>
      <c r="G10559" s="11" t="s">
        <v>131</v>
      </c>
      <c r="H10559" s="11" t="s">
        <v>54</v>
      </c>
      <c r="I10559" s="11" t="s">
        <v>99</v>
      </c>
      <c r="J10559" s="11" t="s">
        <v>215</v>
      </c>
      <c r="K10559" s="11" t="str">
        <f>IFERROR(INDEX('EDC Component Dictionary'!$C$5:$C$37,MATCH('Rates Database'!J10559,'EDC Component Dictionary'!$B$5:$B$37,0)), "Energy Supply")</f>
        <v>Energy Supply</v>
      </c>
      <c r="L10559" s="12">
        <v>9.3030000000000002E-2</v>
      </c>
      <c r="M10559" s="12"/>
    </row>
    <row r="10560" spans="1:13" x14ac:dyDescent="0.3">
      <c r="A10560" s="18">
        <v>10558</v>
      </c>
      <c r="B10560" s="18">
        <f t="shared" si="328"/>
        <v>2022</v>
      </c>
      <c r="C10560" s="17">
        <v>44562</v>
      </c>
      <c r="D10560" s="18" t="s">
        <v>130</v>
      </c>
      <c r="E10560" s="18" t="s">
        <v>95</v>
      </c>
      <c r="F10560" s="18" t="str">
        <f t="shared" si="329"/>
        <v>Eversource_WMA-Buckland Muni Agg Rate-44562</v>
      </c>
      <c r="G10560" s="11" t="s">
        <v>131</v>
      </c>
      <c r="H10560" s="11" t="s">
        <v>54</v>
      </c>
      <c r="I10560" s="11" t="s">
        <v>99</v>
      </c>
      <c r="J10560" s="11" t="s">
        <v>282</v>
      </c>
      <c r="K10560" s="11" t="str">
        <f>IFERROR(INDEX('EDC Component Dictionary'!$C$5:$C$37,MATCH('Rates Database'!J10560,'EDC Component Dictionary'!$B$5:$B$37,0)), "Energy Supply")</f>
        <v>Energy Supply</v>
      </c>
      <c r="L10560" s="12">
        <v>9.3460000000000001E-2</v>
      </c>
      <c r="M10560" s="12"/>
    </row>
    <row r="10561" spans="1:13" x14ac:dyDescent="0.3">
      <c r="A10561" s="18">
        <v>10559</v>
      </c>
      <c r="B10561" s="18">
        <f t="shared" si="328"/>
        <v>2022</v>
      </c>
      <c r="C10561" s="17">
        <v>44562</v>
      </c>
      <c r="D10561" s="18" t="s">
        <v>130</v>
      </c>
      <c r="E10561" s="18" t="s">
        <v>164</v>
      </c>
      <c r="F10561" s="18" t="str">
        <f t="shared" si="329"/>
        <v>National Grid-Charlemont Muni Agg Rate-44562</v>
      </c>
      <c r="G10561" s="11" t="s">
        <v>131</v>
      </c>
      <c r="H10561" s="11" t="s">
        <v>54</v>
      </c>
      <c r="I10561" s="11" t="s">
        <v>99</v>
      </c>
      <c r="J10561" s="11" t="s">
        <v>283</v>
      </c>
      <c r="K10561" s="11" t="str">
        <f>IFERROR(INDEX('EDC Component Dictionary'!$C$5:$C$37,MATCH('Rates Database'!J10561,'EDC Component Dictionary'!$B$5:$B$37,0)), "Energy Supply")</f>
        <v>Energy Supply</v>
      </c>
      <c r="L10561" s="12">
        <v>9.3450000000000005E-2</v>
      </c>
      <c r="M10561" s="12"/>
    </row>
    <row r="10562" spans="1:13" x14ac:dyDescent="0.3">
      <c r="A10562" s="18">
        <v>10560</v>
      </c>
      <c r="B10562" s="18">
        <f t="shared" si="328"/>
        <v>2022</v>
      </c>
      <c r="C10562" s="17">
        <v>44562</v>
      </c>
      <c r="D10562" s="18" t="s">
        <v>130</v>
      </c>
      <c r="E10562" s="18" t="s">
        <v>95</v>
      </c>
      <c r="F10562" s="18" t="str">
        <f t="shared" si="329"/>
        <v>Eversource_WMA-Colrain Muni Agg Rate-44562</v>
      </c>
      <c r="G10562" s="11" t="s">
        <v>131</v>
      </c>
      <c r="H10562" s="11" t="s">
        <v>54</v>
      </c>
      <c r="I10562" s="11" t="s">
        <v>99</v>
      </c>
      <c r="J10562" s="11" t="s">
        <v>100</v>
      </c>
      <c r="K10562" s="11" t="str">
        <f>IFERROR(INDEX('EDC Component Dictionary'!$C$5:$C$37,MATCH('Rates Database'!J10562,'EDC Component Dictionary'!$B$5:$B$37,0)), "Energy Supply")</f>
        <v>Energy Supply</v>
      </c>
      <c r="L10562" s="12">
        <v>9.3469999999999998E-2</v>
      </c>
      <c r="M10562" s="12"/>
    </row>
    <row r="10563" spans="1:13" x14ac:dyDescent="0.3">
      <c r="A10563" s="18">
        <v>10561</v>
      </c>
      <c r="B10563" s="18">
        <f t="shared" ref="B10563:B10626" si="330">YEAR(C10563)</f>
        <v>2022</v>
      </c>
      <c r="C10563" s="17">
        <v>44562</v>
      </c>
      <c r="D10563" s="18" t="s">
        <v>130</v>
      </c>
      <c r="E10563" s="18" t="s">
        <v>95</v>
      </c>
      <c r="F10563" s="18" t="str">
        <f t="shared" si="329"/>
        <v>Eversource_WMA-Shelburne Muni Agg Rate-44562</v>
      </c>
      <c r="G10563" s="11" t="s">
        <v>131</v>
      </c>
      <c r="H10563" s="11" t="s">
        <v>54</v>
      </c>
      <c r="I10563" s="11" t="s">
        <v>99</v>
      </c>
      <c r="J10563" s="11" t="s">
        <v>284</v>
      </c>
      <c r="K10563" s="11" t="str">
        <f>IFERROR(INDEX('EDC Component Dictionary'!$C$5:$C$37,MATCH('Rates Database'!J10563,'EDC Component Dictionary'!$B$5:$B$37,0)), "Energy Supply")</f>
        <v>Energy Supply</v>
      </c>
      <c r="L10563" s="12">
        <v>9.3469999999999998E-2</v>
      </c>
      <c r="M10563" s="12"/>
    </row>
    <row r="10564" spans="1:13" x14ac:dyDescent="0.3">
      <c r="A10564" s="18">
        <v>10562</v>
      </c>
      <c r="B10564" s="18">
        <f t="shared" si="330"/>
        <v>2022</v>
      </c>
      <c r="C10564" s="17">
        <v>44562</v>
      </c>
      <c r="D10564" s="18" t="s">
        <v>130</v>
      </c>
      <c r="E10564" s="18" t="s">
        <v>164</v>
      </c>
      <c r="F10564" s="18" t="str">
        <f t="shared" ref="F10564:F10627" si="331">_xlfn.CONCAT(E10564,"-",J10564,"-",C10564)</f>
        <v>National Grid-Marlborough Muni Agg Rate-44562</v>
      </c>
      <c r="G10564" s="11" t="s">
        <v>131</v>
      </c>
      <c r="H10564" s="11" t="s">
        <v>54</v>
      </c>
      <c r="I10564" s="11" t="s">
        <v>99</v>
      </c>
      <c r="J10564" s="11" t="s">
        <v>263</v>
      </c>
      <c r="K10564" s="11" t="str">
        <f>IFERROR(INDEX('EDC Component Dictionary'!$C$5:$C$37,MATCH('Rates Database'!J10564,'EDC Component Dictionary'!$B$5:$B$37,0)), "Energy Supply")</f>
        <v>Energy Supply</v>
      </c>
      <c r="L10564" s="12">
        <v>9.3899999999999997E-2</v>
      </c>
      <c r="M10564" s="12"/>
    </row>
    <row r="10565" spans="1:13" x14ac:dyDescent="0.3">
      <c r="A10565" s="18">
        <v>10563</v>
      </c>
      <c r="B10565" s="18">
        <f t="shared" si="330"/>
        <v>2022</v>
      </c>
      <c r="C10565" s="17">
        <v>44562</v>
      </c>
      <c r="D10565" s="18" t="s">
        <v>130</v>
      </c>
      <c r="E10565" s="18" t="s">
        <v>164</v>
      </c>
      <c r="F10565" s="18" t="str">
        <f t="shared" si="331"/>
        <v>National Grid-New Salem Muni Agg Rate-44562</v>
      </c>
      <c r="G10565" s="11" t="s">
        <v>131</v>
      </c>
      <c r="H10565" s="11" t="s">
        <v>54</v>
      </c>
      <c r="I10565" s="11" t="s">
        <v>99</v>
      </c>
      <c r="J10565" s="11" t="s">
        <v>285</v>
      </c>
      <c r="K10565" s="11" t="str">
        <f>IFERROR(INDEX('EDC Component Dictionary'!$C$5:$C$37,MATCH('Rates Database'!J10565,'EDC Component Dictionary'!$B$5:$B$37,0)), "Energy Supply")</f>
        <v>Energy Supply</v>
      </c>
      <c r="L10565" s="12">
        <v>9.4329999999999997E-2</v>
      </c>
      <c r="M10565" s="12"/>
    </row>
    <row r="10566" spans="1:13" x14ac:dyDescent="0.3">
      <c r="A10566" s="18">
        <v>10564</v>
      </c>
      <c r="B10566" s="18">
        <f t="shared" si="330"/>
        <v>2022</v>
      </c>
      <c r="C10566" s="17">
        <v>44562</v>
      </c>
      <c r="D10566" s="18" t="s">
        <v>130</v>
      </c>
      <c r="E10566" s="18" t="s">
        <v>164</v>
      </c>
      <c r="F10566" s="18" t="str">
        <f t="shared" si="331"/>
        <v>National Grid-Warwick Muni Agg Rate-44562</v>
      </c>
      <c r="G10566" s="11" t="s">
        <v>131</v>
      </c>
      <c r="H10566" s="11" t="s">
        <v>54</v>
      </c>
      <c r="I10566" s="11" t="s">
        <v>99</v>
      </c>
      <c r="J10566" s="11" t="s">
        <v>286</v>
      </c>
      <c r="K10566" s="11" t="str">
        <f>IFERROR(INDEX('EDC Component Dictionary'!$C$5:$C$37,MATCH('Rates Database'!J10566,'EDC Component Dictionary'!$B$5:$B$37,0)), "Energy Supply")</f>
        <v>Energy Supply</v>
      </c>
      <c r="L10566" s="12">
        <v>9.4549999999999995E-2</v>
      </c>
      <c r="M10566" s="12"/>
    </row>
    <row r="10567" spans="1:13" x14ac:dyDescent="0.3">
      <c r="A10567" s="18">
        <v>10565</v>
      </c>
      <c r="B10567" s="18">
        <f t="shared" si="330"/>
        <v>2022</v>
      </c>
      <c r="C10567" s="17">
        <v>44562</v>
      </c>
      <c r="D10567" s="18" t="s">
        <v>130</v>
      </c>
      <c r="E10567" s="18" t="s">
        <v>95</v>
      </c>
      <c r="F10567" s="18" t="str">
        <f t="shared" si="331"/>
        <v>Eversource_WMA-Whately Muni Agg Rate-44562</v>
      </c>
      <c r="G10567" s="11" t="s">
        <v>131</v>
      </c>
      <c r="H10567" s="11" t="s">
        <v>54</v>
      </c>
      <c r="I10567" s="11" t="s">
        <v>99</v>
      </c>
      <c r="J10567" s="11" t="s">
        <v>287</v>
      </c>
      <c r="K10567" s="11" t="str">
        <f>IFERROR(INDEX('EDC Component Dictionary'!$C$5:$C$37,MATCH('Rates Database'!J10567,'EDC Component Dictionary'!$B$5:$B$37,0)), "Energy Supply")</f>
        <v>Energy Supply</v>
      </c>
      <c r="L10567" s="12">
        <v>9.4589999999999994E-2</v>
      </c>
      <c r="M10567" s="12"/>
    </row>
    <row r="10568" spans="1:13" x14ac:dyDescent="0.3">
      <c r="A10568" s="18">
        <v>10566</v>
      </c>
      <c r="B10568" s="18">
        <f t="shared" si="330"/>
        <v>2022</v>
      </c>
      <c r="C10568" s="17">
        <v>44562</v>
      </c>
      <c r="D10568" s="18" t="s">
        <v>130</v>
      </c>
      <c r="E10568" s="18" t="s">
        <v>95</v>
      </c>
      <c r="F10568" s="18" t="str">
        <f t="shared" si="331"/>
        <v>Eversource_WMA-Deerfield Muni Agg Rate-44562</v>
      </c>
      <c r="G10568" s="11" t="s">
        <v>131</v>
      </c>
      <c r="H10568" s="11" t="s">
        <v>54</v>
      </c>
      <c r="I10568" s="11" t="s">
        <v>99</v>
      </c>
      <c r="J10568" s="11" t="s">
        <v>289</v>
      </c>
      <c r="K10568" s="11" t="str">
        <f>IFERROR(INDEX('EDC Component Dictionary'!$C$5:$C$37,MATCH('Rates Database'!J10568,'EDC Component Dictionary'!$B$5:$B$37,0)), "Energy Supply")</f>
        <v>Energy Supply</v>
      </c>
      <c r="L10568" s="12">
        <v>9.5479999999999995E-2</v>
      </c>
      <c r="M10568" s="12"/>
    </row>
    <row r="10569" spans="1:13" x14ac:dyDescent="0.3">
      <c r="A10569" s="18">
        <v>10567</v>
      </c>
      <c r="B10569" s="18">
        <f t="shared" si="330"/>
        <v>2022</v>
      </c>
      <c r="C10569" s="17">
        <v>44562</v>
      </c>
      <c r="D10569" s="18" t="s">
        <v>130</v>
      </c>
      <c r="E10569" s="18" t="s">
        <v>95</v>
      </c>
      <c r="F10569" s="18" t="str">
        <f t="shared" si="331"/>
        <v>Eversource_WMA-Huntington Muni Agg Rate-44562</v>
      </c>
      <c r="G10569" s="11" t="s">
        <v>131</v>
      </c>
      <c r="H10569" s="11" t="s">
        <v>54</v>
      </c>
      <c r="I10569" s="11" t="s">
        <v>99</v>
      </c>
      <c r="J10569" s="11" t="s">
        <v>290</v>
      </c>
      <c r="K10569" s="11" t="str">
        <f>IFERROR(INDEX('EDC Component Dictionary'!$C$5:$C$37,MATCH('Rates Database'!J10569,'EDC Component Dictionary'!$B$5:$B$37,0)), "Energy Supply")</f>
        <v>Energy Supply</v>
      </c>
      <c r="L10569" s="12">
        <v>9.5960000000000004E-2</v>
      </c>
      <c r="M10569" s="12"/>
    </row>
    <row r="10570" spans="1:13" x14ac:dyDescent="0.3">
      <c r="A10570" s="18">
        <v>10568</v>
      </c>
      <c r="B10570" s="18">
        <f t="shared" si="330"/>
        <v>2022</v>
      </c>
      <c r="C10570" s="17">
        <v>44562</v>
      </c>
      <c r="D10570" s="18" t="s">
        <v>130</v>
      </c>
      <c r="E10570" s="18" t="s">
        <v>95</v>
      </c>
      <c r="F10570" s="18" t="str">
        <f t="shared" si="331"/>
        <v>Eversource_WMA-Northfield Muni Agg Rate-44562</v>
      </c>
      <c r="G10570" s="11" t="s">
        <v>131</v>
      </c>
      <c r="H10570" s="11" t="s">
        <v>54</v>
      </c>
      <c r="I10570" s="11" t="s">
        <v>99</v>
      </c>
      <c r="J10570" s="11" t="s">
        <v>291</v>
      </c>
      <c r="K10570" s="11" t="str">
        <f>IFERROR(INDEX('EDC Component Dictionary'!$C$5:$C$37,MATCH('Rates Database'!J10570,'EDC Component Dictionary'!$B$5:$B$37,0)), "Energy Supply")</f>
        <v>Energy Supply</v>
      </c>
      <c r="L10570" s="12">
        <v>9.5449999999999993E-2</v>
      </c>
      <c r="M10570" s="12"/>
    </row>
    <row r="10571" spans="1:13" x14ac:dyDescent="0.3">
      <c r="A10571" s="18">
        <v>10569</v>
      </c>
      <c r="B10571" s="18">
        <f t="shared" si="330"/>
        <v>2022</v>
      </c>
      <c r="C10571" s="17">
        <v>44562</v>
      </c>
      <c r="D10571" s="18" t="s">
        <v>130</v>
      </c>
      <c r="E10571" s="18" t="s">
        <v>95</v>
      </c>
      <c r="F10571" s="18" t="str">
        <f t="shared" si="331"/>
        <v>Eversource_WMA-Becket Muni Agg Rate-44562</v>
      </c>
      <c r="G10571" s="11" t="s">
        <v>131</v>
      </c>
      <c r="H10571" s="11" t="s">
        <v>54</v>
      </c>
      <c r="I10571" s="11" t="s">
        <v>99</v>
      </c>
      <c r="J10571" s="11" t="s">
        <v>298</v>
      </c>
      <c r="K10571" s="11" t="str">
        <f>IFERROR(INDEX('EDC Component Dictionary'!$C$5:$C$37,MATCH('Rates Database'!J10571,'EDC Component Dictionary'!$B$5:$B$37,0)), "Energy Supply")</f>
        <v>Energy Supply</v>
      </c>
      <c r="L10571" s="12">
        <v>9.6159999999999995E-2</v>
      </c>
      <c r="M10571" s="12"/>
    </row>
    <row r="10572" spans="1:13" x14ac:dyDescent="0.3">
      <c r="A10572" s="18">
        <v>10570</v>
      </c>
      <c r="B10572" s="18">
        <f t="shared" si="330"/>
        <v>2022</v>
      </c>
      <c r="C10572" s="17">
        <v>44562</v>
      </c>
      <c r="D10572" s="18" t="s">
        <v>130</v>
      </c>
      <c r="E10572" s="18" t="s">
        <v>95</v>
      </c>
      <c r="F10572" s="18" t="str">
        <f t="shared" si="331"/>
        <v>Eversource_WMA-Dalton Muni Agg Rate-44562</v>
      </c>
      <c r="G10572" s="11" t="s">
        <v>131</v>
      </c>
      <c r="H10572" s="11" t="s">
        <v>54</v>
      </c>
      <c r="I10572" s="11" t="s">
        <v>99</v>
      </c>
      <c r="J10572" s="11" t="s">
        <v>217</v>
      </c>
      <c r="K10572" s="11" t="str">
        <f>IFERROR(INDEX('EDC Component Dictionary'!$C$5:$C$37,MATCH('Rates Database'!J10572,'EDC Component Dictionary'!$B$5:$B$37,0)), "Energy Supply")</f>
        <v>Energy Supply</v>
      </c>
      <c r="L10572" s="12">
        <v>9.6030000000000004E-2</v>
      </c>
      <c r="M10572" s="12"/>
    </row>
    <row r="10573" spans="1:13" x14ac:dyDescent="0.3">
      <c r="A10573" s="18">
        <v>10571</v>
      </c>
      <c r="B10573" s="18">
        <f t="shared" si="330"/>
        <v>2022</v>
      </c>
      <c r="C10573" s="17">
        <v>44562</v>
      </c>
      <c r="D10573" s="18" t="s">
        <v>130</v>
      </c>
      <c r="E10573" s="18" t="s">
        <v>95</v>
      </c>
      <c r="F10573" s="18" t="str">
        <f t="shared" si="331"/>
        <v>Eversource_WMA-Pittsfield Muni Agg Rate-44562</v>
      </c>
      <c r="G10573" s="11" t="s">
        <v>131</v>
      </c>
      <c r="H10573" s="11" t="s">
        <v>54</v>
      </c>
      <c r="I10573" s="11" t="s">
        <v>99</v>
      </c>
      <c r="J10573" s="11" t="s">
        <v>176</v>
      </c>
      <c r="K10573" s="11" t="str">
        <f>IFERROR(INDEX('EDC Component Dictionary'!$C$5:$C$37,MATCH('Rates Database'!J10573,'EDC Component Dictionary'!$B$5:$B$37,0)), "Energy Supply")</f>
        <v>Energy Supply</v>
      </c>
      <c r="L10573" s="12">
        <v>9.6049999999999996E-2</v>
      </c>
      <c r="M10573" s="12"/>
    </row>
    <row r="10574" spans="1:13" x14ac:dyDescent="0.3">
      <c r="A10574" s="18">
        <v>10572</v>
      </c>
      <c r="B10574" s="18">
        <f t="shared" si="330"/>
        <v>2022</v>
      </c>
      <c r="C10574" s="17">
        <v>44562</v>
      </c>
      <c r="D10574" s="18" t="s">
        <v>130</v>
      </c>
      <c r="E10574" s="18" t="s">
        <v>95</v>
      </c>
      <c r="F10574" s="18" t="str">
        <f t="shared" si="331"/>
        <v>Eversource_WMA-West Springfield Muni Agg Rate-44562</v>
      </c>
      <c r="G10574" s="11" t="s">
        <v>131</v>
      </c>
      <c r="H10574" s="11" t="s">
        <v>54</v>
      </c>
      <c r="I10574" s="11" t="s">
        <v>99</v>
      </c>
      <c r="J10574" s="11" t="s">
        <v>272</v>
      </c>
      <c r="K10574" s="11" t="str">
        <f>IFERROR(INDEX('EDC Component Dictionary'!$C$5:$C$37,MATCH('Rates Database'!J10574,'EDC Component Dictionary'!$B$5:$B$37,0)), "Energy Supply")</f>
        <v>Energy Supply</v>
      </c>
      <c r="L10574" s="12">
        <v>9.672E-2</v>
      </c>
      <c r="M10574" s="12"/>
    </row>
    <row r="10575" spans="1:13" x14ac:dyDescent="0.3">
      <c r="A10575" s="18">
        <v>10573</v>
      </c>
      <c r="B10575" s="18">
        <f t="shared" si="330"/>
        <v>2022</v>
      </c>
      <c r="C10575" s="17">
        <v>44562</v>
      </c>
      <c r="D10575" s="18" t="s">
        <v>130</v>
      </c>
      <c r="E10575" s="18" t="s">
        <v>95</v>
      </c>
      <c r="F10575" s="18" t="str">
        <f t="shared" si="331"/>
        <v>Eversource_WMA-Lanesborough Muni Agg Rate-44562</v>
      </c>
      <c r="G10575" s="11" t="s">
        <v>131</v>
      </c>
      <c r="H10575" s="11" t="s">
        <v>54</v>
      </c>
      <c r="I10575" s="11" t="s">
        <v>99</v>
      </c>
      <c r="J10575" s="11" t="s">
        <v>255</v>
      </c>
      <c r="K10575" s="11" t="str">
        <f>IFERROR(INDEX('EDC Component Dictionary'!$C$5:$C$37,MATCH('Rates Database'!J10575,'EDC Component Dictionary'!$B$5:$B$37,0)), "Energy Supply")</f>
        <v>Energy Supply</v>
      </c>
      <c r="L10575" s="12">
        <v>9.7049999999999997E-2</v>
      </c>
      <c r="M10575" s="12"/>
    </row>
    <row r="10576" spans="1:13" x14ac:dyDescent="0.3">
      <c r="A10576" s="18">
        <v>10574</v>
      </c>
      <c r="B10576" s="18">
        <f t="shared" si="330"/>
        <v>2022</v>
      </c>
      <c r="C10576" s="17">
        <v>44562</v>
      </c>
      <c r="D10576" s="18" t="s">
        <v>130</v>
      </c>
      <c r="E10576" s="18" t="s">
        <v>164</v>
      </c>
      <c r="F10576" s="18" t="str">
        <f t="shared" si="331"/>
        <v>National Grid-Florida Muni Agg Rate-44562</v>
      </c>
      <c r="G10576" s="11" t="s">
        <v>131</v>
      </c>
      <c r="H10576" s="11" t="s">
        <v>54</v>
      </c>
      <c r="I10576" s="11" t="s">
        <v>99</v>
      </c>
      <c r="J10576" s="11" t="s">
        <v>218</v>
      </c>
      <c r="K10576" s="11" t="str">
        <f>IFERROR(INDEX('EDC Component Dictionary'!$C$5:$C$37,MATCH('Rates Database'!J10576,'EDC Component Dictionary'!$B$5:$B$37,0)), "Energy Supply")</f>
        <v>Energy Supply</v>
      </c>
      <c r="L10576" s="12">
        <v>9.7680000000000003E-2</v>
      </c>
      <c r="M10576" s="12"/>
    </row>
    <row r="10577" spans="1:13" x14ac:dyDescent="0.3">
      <c r="A10577" s="18">
        <v>10575</v>
      </c>
      <c r="B10577" s="18">
        <f t="shared" si="330"/>
        <v>2022</v>
      </c>
      <c r="C10577" s="17">
        <v>44562</v>
      </c>
      <c r="D10577" s="18" t="s">
        <v>130</v>
      </c>
      <c r="E10577" s="18" t="s">
        <v>163</v>
      </c>
      <c r="F10577" s="18" t="str">
        <f t="shared" si="331"/>
        <v>Eversource_EMA-Plymouth Muni Agg Rate-44562</v>
      </c>
      <c r="G10577" s="11" t="s">
        <v>131</v>
      </c>
      <c r="H10577" s="11" t="s">
        <v>54</v>
      </c>
      <c r="I10577" s="11" t="s">
        <v>99</v>
      </c>
      <c r="J10577" s="11" t="s">
        <v>180</v>
      </c>
      <c r="K10577" s="11" t="str">
        <f>IFERROR(INDEX('EDC Component Dictionary'!$C$5:$C$37,MATCH('Rates Database'!J10577,'EDC Component Dictionary'!$B$5:$B$37,0)), "Energy Supply")</f>
        <v>Energy Supply</v>
      </c>
      <c r="L10577" s="12">
        <v>9.8070000000000004E-2</v>
      </c>
      <c r="M10577" s="12"/>
    </row>
    <row r="10578" spans="1:13" x14ac:dyDescent="0.3">
      <c r="A10578" s="18">
        <v>10576</v>
      </c>
      <c r="B10578" s="18">
        <f t="shared" si="330"/>
        <v>2022</v>
      </c>
      <c r="C10578" s="17">
        <v>44562</v>
      </c>
      <c r="D10578" s="18" t="s">
        <v>130</v>
      </c>
      <c r="E10578" s="18" t="s">
        <v>95</v>
      </c>
      <c r="F10578" s="18" t="str">
        <f t="shared" si="331"/>
        <v>Eversource_WMA-Greenfield Muni Agg Rate-44562</v>
      </c>
      <c r="G10578" s="11" t="s">
        <v>131</v>
      </c>
      <c r="H10578" s="11" t="s">
        <v>54</v>
      </c>
      <c r="I10578" s="11" t="s">
        <v>99</v>
      </c>
      <c r="J10578" s="11" t="s">
        <v>214</v>
      </c>
      <c r="K10578" s="11" t="str">
        <f>IFERROR(INDEX('EDC Component Dictionary'!$C$5:$C$37,MATCH('Rates Database'!J10578,'EDC Component Dictionary'!$B$5:$B$37,0)), "Energy Supply")</f>
        <v>Energy Supply</v>
      </c>
      <c r="L10578" s="12">
        <v>9.8849999999999993E-2</v>
      </c>
      <c r="M10578" s="12"/>
    </row>
    <row r="10579" spans="1:13" x14ac:dyDescent="0.3">
      <c r="A10579" s="18">
        <v>10577</v>
      </c>
      <c r="B10579" s="18">
        <f t="shared" si="330"/>
        <v>2022</v>
      </c>
      <c r="C10579" s="17">
        <v>44562</v>
      </c>
      <c r="D10579" s="18" t="s">
        <v>130</v>
      </c>
      <c r="E10579" s="18" t="s">
        <v>95</v>
      </c>
      <c r="F10579" s="18" t="str">
        <f t="shared" si="331"/>
        <v>Eversource_WMA-Hatfield Muni Agg Rate-44562</v>
      </c>
      <c r="G10579" s="11" t="s">
        <v>131</v>
      </c>
      <c r="H10579" s="11" t="s">
        <v>54</v>
      </c>
      <c r="I10579" s="11" t="s">
        <v>99</v>
      </c>
      <c r="J10579" s="11" t="s">
        <v>280</v>
      </c>
      <c r="K10579" s="11" t="str">
        <f>IFERROR(INDEX('EDC Component Dictionary'!$C$5:$C$37,MATCH('Rates Database'!J10579,'EDC Component Dictionary'!$B$5:$B$37,0)), "Energy Supply")</f>
        <v>Energy Supply</v>
      </c>
      <c r="L10579" s="12">
        <v>9.8970000000000002E-2</v>
      </c>
      <c r="M10579" s="12"/>
    </row>
    <row r="10580" spans="1:13" x14ac:dyDescent="0.3">
      <c r="A10580" s="18">
        <v>10578</v>
      </c>
      <c r="B10580" s="18">
        <f t="shared" si="330"/>
        <v>2022</v>
      </c>
      <c r="C10580" s="17">
        <v>44562</v>
      </c>
      <c r="D10580" s="18" t="s">
        <v>130</v>
      </c>
      <c r="E10580" s="18" t="s">
        <v>163</v>
      </c>
      <c r="F10580" s="18" t="str">
        <f t="shared" si="331"/>
        <v>Eversource_EMA-Walpole Muni Agg Rate-44562</v>
      </c>
      <c r="G10580" s="11" t="s">
        <v>131</v>
      </c>
      <c r="H10580" s="11" t="s">
        <v>54</v>
      </c>
      <c r="I10580" s="11" t="s">
        <v>99</v>
      </c>
      <c r="J10580" s="11" t="s">
        <v>174</v>
      </c>
      <c r="K10580" s="11" t="str">
        <f>IFERROR(INDEX('EDC Component Dictionary'!$C$5:$C$37,MATCH('Rates Database'!J10580,'EDC Component Dictionary'!$B$5:$B$37,0)), "Energy Supply")</f>
        <v>Energy Supply</v>
      </c>
      <c r="L10580" s="12">
        <v>9.9510000000000001E-2</v>
      </c>
      <c r="M10580" s="12"/>
    </row>
    <row r="10581" spans="1:13" x14ac:dyDescent="0.3">
      <c r="A10581" s="18">
        <v>10579</v>
      </c>
      <c r="B10581" s="18">
        <f t="shared" si="330"/>
        <v>2022</v>
      </c>
      <c r="C10581" s="17">
        <v>44562</v>
      </c>
      <c r="D10581" s="18" t="s">
        <v>130</v>
      </c>
      <c r="E10581" s="18" t="s">
        <v>164</v>
      </c>
      <c r="F10581" s="18" t="str">
        <f t="shared" si="331"/>
        <v>National Grid-Adams Muni Agg Rate-44562</v>
      </c>
      <c r="G10581" s="11" t="s">
        <v>131</v>
      </c>
      <c r="H10581" s="11" t="s">
        <v>54</v>
      </c>
      <c r="I10581" s="11" t="s">
        <v>99</v>
      </c>
      <c r="J10581" s="11" t="s">
        <v>183</v>
      </c>
      <c r="K10581" s="11" t="str">
        <f>IFERROR(INDEX('EDC Component Dictionary'!$C$5:$C$37,MATCH('Rates Database'!J10581,'EDC Component Dictionary'!$B$5:$B$37,0)), "Energy Supply")</f>
        <v>Energy Supply</v>
      </c>
      <c r="L10581" s="12">
        <v>9.9500000000000005E-2</v>
      </c>
      <c r="M10581" s="12"/>
    </row>
    <row r="10582" spans="1:13" x14ac:dyDescent="0.3">
      <c r="A10582" s="18">
        <v>10580</v>
      </c>
      <c r="B10582" s="18">
        <f t="shared" si="330"/>
        <v>2022</v>
      </c>
      <c r="C10582" s="17">
        <v>44562</v>
      </c>
      <c r="D10582" s="18" t="s">
        <v>130</v>
      </c>
      <c r="E10582" s="18" t="s">
        <v>95</v>
      </c>
      <c r="F10582" s="18" t="str">
        <f t="shared" si="331"/>
        <v>Eversource_WMA-Cheshire Muni Agg Rate-44562</v>
      </c>
      <c r="G10582" s="11" t="s">
        <v>131</v>
      </c>
      <c r="H10582" s="11" t="s">
        <v>54</v>
      </c>
      <c r="I10582" s="11" t="s">
        <v>99</v>
      </c>
      <c r="J10582" s="11" t="s">
        <v>184</v>
      </c>
      <c r="K10582" s="11" t="str">
        <f>IFERROR(INDEX('EDC Component Dictionary'!$C$5:$C$37,MATCH('Rates Database'!J10582,'EDC Component Dictionary'!$B$5:$B$37,0)), "Energy Supply")</f>
        <v>Energy Supply</v>
      </c>
      <c r="L10582" s="12">
        <v>9.9500000000000005E-2</v>
      </c>
      <c r="M10582" s="12"/>
    </row>
    <row r="10583" spans="1:13" x14ac:dyDescent="0.3">
      <c r="A10583" s="18">
        <v>10581</v>
      </c>
      <c r="B10583" s="18">
        <f t="shared" si="330"/>
        <v>2022</v>
      </c>
      <c r="C10583" s="17">
        <v>44562</v>
      </c>
      <c r="D10583" s="18" t="s">
        <v>130</v>
      </c>
      <c r="E10583" s="18" t="s">
        <v>164</v>
      </c>
      <c r="F10583" s="18" t="str">
        <f t="shared" si="331"/>
        <v>National Grid-Clarksburg Muni Agg Rate-44562</v>
      </c>
      <c r="G10583" s="11" t="s">
        <v>131</v>
      </c>
      <c r="H10583" s="11" t="s">
        <v>54</v>
      </c>
      <c r="I10583" s="11" t="s">
        <v>99</v>
      </c>
      <c r="J10583" s="11" t="s">
        <v>216</v>
      </c>
      <c r="K10583" s="11" t="str">
        <f>IFERROR(INDEX('EDC Component Dictionary'!$C$5:$C$37,MATCH('Rates Database'!J10583,'EDC Component Dictionary'!$B$5:$B$37,0)), "Energy Supply")</f>
        <v>Energy Supply</v>
      </c>
      <c r="L10583" s="12">
        <v>9.9500000000000005E-2</v>
      </c>
      <c r="M10583" s="12"/>
    </row>
    <row r="10584" spans="1:13" x14ac:dyDescent="0.3">
      <c r="A10584" s="18">
        <v>10582</v>
      </c>
      <c r="B10584" s="18">
        <f t="shared" si="330"/>
        <v>2022</v>
      </c>
      <c r="C10584" s="17">
        <v>44562</v>
      </c>
      <c r="D10584" s="18" t="s">
        <v>130</v>
      </c>
      <c r="E10584" s="18" t="s">
        <v>95</v>
      </c>
      <c r="F10584" s="18" t="str">
        <f t="shared" si="331"/>
        <v>Eversource_WMA-Lenox Muni Agg Rate-44562</v>
      </c>
      <c r="G10584" s="11" t="s">
        <v>131</v>
      </c>
      <c r="H10584" s="11" t="s">
        <v>54</v>
      </c>
      <c r="I10584" s="11" t="s">
        <v>99</v>
      </c>
      <c r="J10584" s="11" t="s">
        <v>219</v>
      </c>
      <c r="K10584" s="11" t="str">
        <f>IFERROR(INDEX('EDC Component Dictionary'!$C$5:$C$37,MATCH('Rates Database'!J10584,'EDC Component Dictionary'!$B$5:$B$37,0)), "Energy Supply")</f>
        <v>Energy Supply</v>
      </c>
      <c r="L10584" s="12">
        <v>9.9500000000000005E-2</v>
      </c>
      <c r="M10584" s="12"/>
    </row>
    <row r="10585" spans="1:13" x14ac:dyDescent="0.3">
      <c r="A10585" s="18">
        <v>10583</v>
      </c>
      <c r="B10585" s="18">
        <f t="shared" si="330"/>
        <v>2022</v>
      </c>
      <c r="C10585" s="17">
        <v>44562</v>
      </c>
      <c r="D10585" s="18" t="s">
        <v>130</v>
      </c>
      <c r="E10585" s="18" t="s">
        <v>164</v>
      </c>
      <c r="F10585" s="18" t="str">
        <f t="shared" si="331"/>
        <v>National Grid-Monterey Muni Agg Rate-44562</v>
      </c>
      <c r="G10585" s="11" t="s">
        <v>131</v>
      </c>
      <c r="H10585" s="11" t="s">
        <v>54</v>
      </c>
      <c r="I10585" s="11" t="s">
        <v>99</v>
      </c>
      <c r="J10585" s="11" t="s">
        <v>220</v>
      </c>
      <c r="K10585" s="11" t="str">
        <f>IFERROR(INDEX('EDC Component Dictionary'!$C$5:$C$37,MATCH('Rates Database'!J10585,'EDC Component Dictionary'!$B$5:$B$37,0)), "Energy Supply")</f>
        <v>Energy Supply</v>
      </c>
      <c r="L10585" s="12">
        <v>9.9500000000000005E-2</v>
      </c>
      <c r="M10585" s="12"/>
    </row>
    <row r="10586" spans="1:13" x14ac:dyDescent="0.3">
      <c r="A10586" s="18">
        <v>10584</v>
      </c>
      <c r="B10586" s="18">
        <f t="shared" si="330"/>
        <v>2022</v>
      </c>
      <c r="C10586" s="17">
        <v>44562</v>
      </c>
      <c r="D10586" s="18" t="s">
        <v>130</v>
      </c>
      <c r="E10586" s="18" t="s">
        <v>164</v>
      </c>
      <c r="F10586" s="18" t="str">
        <f t="shared" si="331"/>
        <v>National Grid-New Marlborough Muni Agg Rate-44562</v>
      </c>
      <c r="G10586" s="11" t="s">
        <v>131</v>
      </c>
      <c r="H10586" s="11" t="s">
        <v>54</v>
      </c>
      <c r="I10586" s="11" t="s">
        <v>99</v>
      </c>
      <c r="J10586" s="11" t="s">
        <v>221</v>
      </c>
      <c r="K10586" s="11" t="str">
        <f>IFERROR(INDEX('EDC Component Dictionary'!$C$5:$C$37,MATCH('Rates Database'!J10586,'EDC Component Dictionary'!$B$5:$B$37,0)), "Energy Supply")</f>
        <v>Energy Supply</v>
      </c>
      <c r="L10586" s="12">
        <v>9.9500000000000005E-2</v>
      </c>
      <c r="M10586" s="12"/>
    </row>
    <row r="10587" spans="1:13" x14ac:dyDescent="0.3">
      <c r="A10587" s="18">
        <v>10585</v>
      </c>
      <c r="B10587" s="18">
        <f t="shared" si="330"/>
        <v>2022</v>
      </c>
      <c r="C10587" s="17">
        <v>44562</v>
      </c>
      <c r="D10587" s="18" t="s">
        <v>130</v>
      </c>
      <c r="E10587" s="18" t="s">
        <v>164</v>
      </c>
      <c r="F10587" s="18" t="str">
        <f t="shared" si="331"/>
        <v>National Grid-North Adams Muni Agg Rate-44562</v>
      </c>
      <c r="G10587" s="11" t="s">
        <v>131</v>
      </c>
      <c r="H10587" s="11" t="s">
        <v>54</v>
      </c>
      <c r="I10587" s="11" t="s">
        <v>99</v>
      </c>
      <c r="J10587" s="11" t="s">
        <v>222</v>
      </c>
      <c r="K10587" s="11" t="str">
        <f>IFERROR(INDEX('EDC Component Dictionary'!$C$5:$C$37,MATCH('Rates Database'!J10587,'EDC Component Dictionary'!$B$5:$B$37,0)), "Energy Supply")</f>
        <v>Energy Supply</v>
      </c>
      <c r="L10587" s="12">
        <v>9.9500000000000005E-2</v>
      </c>
      <c r="M10587" s="12"/>
    </row>
    <row r="10588" spans="1:13" x14ac:dyDescent="0.3">
      <c r="A10588" s="18">
        <v>10586</v>
      </c>
      <c r="B10588" s="18">
        <f t="shared" si="330"/>
        <v>2022</v>
      </c>
      <c r="C10588" s="17">
        <v>44562</v>
      </c>
      <c r="D10588" s="18" t="s">
        <v>130</v>
      </c>
      <c r="E10588" s="18" t="s">
        <v>164</v>
      </c>
      <c r="F10588" s="18" t="str">
        <f t="shared" si="331"/>
        <v>National Grid-Sheffield Muni Agg Rate-44562</v>
      </c>
      <c r="G10588" s="11" t="s">
        <v>131</v>
      </c>
      <c r="H10588" s="11" t="s">
        <v>54</v>
      </c>
      <c r="I10588" s="11" t="s">
        <v>99</v>
      </c>
      <c r="J10588" s="11" t="s">
        <v>223</v>
      </c>
      <c r="K10588" s="11" t="str">
        <f>IFERROR(INDEX('EDC Component Dictionary'!$C$5:$C$37,MATCH('Rates Database'!J10588,'EDC Component Dictionary'!$B$5:$B$37,0)), "Energy Supply")</f>
        <v>Energy Supply</v>
      </c>
      <c r="L10588" s="12">
        <v>9.9500000000000005E-2</v>
      </c>
      <c r="M10588" s="12"/>
    </row>
    <row r="10589" spans="1:13" x14ac:dyDescent="0.3">
      <c r="A10589" s="18">
        <v>10587</v>
      </c>
      <c r="B10589" s="18">
        <f t="shared" si="330"/>
        <v>2022</v>
      </c>
      <c r="C10589" s="17">
        <v>44562</v>
      </c>
      <c r="D10589" s="18" t="s">
        <v>130</v>
      </c>
      <c r="E10589" s="18" t="s">
        <v>164</v>
      </c>
      <c r="F10589" s="18" t="str">
        <f t="shared" si="331"/>
        <v>National Grid-West Stockbridge Muni Agg Rate-44562</v>
      </c>
      <c r="G10589" s="11" t="s">
        <v>131</v>
      </c>
      <c r="H10589" s="11" t="s">
        <v>54</v>
      </c>
      <c r="I10589" s="11" t="s">
        <v>99</v>
      </c>
      <c r="J10589" s="11" t="s">
        <v>224</v>
      </c>
      <c r="K10589" s="11" t="str">
        <f>IFERROR(INDEX('EDC Component Dictionary'!$C$5:$C$37,MATCH('Rates Database'!J10589,'EDC Component Dictionary'!$B$5:$B$37,0)), "Energy Supply")</f>
        <v>Energy Supply</v>
      </c>
      <c r="L10589" s="12">
        <v>9.9500000000000005E-2</v>
      </c>
      <c r="M10589" s="12"/>
    </row>
    <row r="10590" spans="1:13" x14ac:dyDescent="0.3">
      <c r="A10590" s="18">
        <v>10588</v>
      </c>
      <c r="B10590" s="18">
        <f t="shared" si="330"/>
        <v>2022</v>
      </c>
      <c r="C10590" s="17">
        <v>44562</v>
      </c>
      <c r="D10590" s="18" t="s">
        <v>130</v>
      </c>
      <c r="E10590" s="18" t="s">
        <v>164</v>
      </c>
      <c r="F10590" s="18" t="str">
        <f t="shared" si="331"/>
        <v>National Grid-Chelmsford Muni Agg Rate-44562</v>
      </c>
      <c r="G10590" s="11" t="s">
        <v>131</v>
      </c>
      <c r="H10590" s="11" t="s">
        <v>54</v>
      </c>
      <c r="I10590" s="11" t="s">
        <v>99</v>
      </c>
      <c r="J10590" s="11" t="s">
        <v>173</v>
      </c>
      <c r="K10590" s="11" t="str">
        <f>IFERROR(INDEX('EDC Component Dictionary'!$C$5:$C$37,MATCH('Rates Database'!J10590,'EDC Component Dictionary'!$B$5:$B$37,0)), "Energy Supply")</f>
        <v>Energy Supply</v>
      </c>
      <c r="L10590" s="12">
        <v>0.10076</v>
      </c>
      <c r="M10590" s="12"/>
    </row>
    <row r="10591" spans="1:13" x14ac:dyDescent="0.3">
      <c r="A10591" s="18">
        <v>10589</v>
      </c>
      <c r="B10591" s="18">
        <f t="shared" si="330"/>
        <v>2022</v>
      </c>
      <c r="C10591" s="17">
        <v>44562</v>
      </c>
      <c r="D10591" s="18" t="s">
        <v>130</v>
      </c>
      <c r="E10591" s="18" t="s">
        <v>95</v>
      </c>
      <c r="F10591" s="18" t="str">
        <f t="shared" si="331"/>
        <v>Eversource_WMA-Leverett Muni Agg Rate-44562</v>
      </c>
      <c r="G10591" s="11" t="s">
        <v>131</v>
      </c>
      <c r="H10591" s="11" t="s">
        <v>54</v>
      </c>
      <c r="I10591" s="11" t="s">
        <v>99</v>
      </c>
      <c r="J10591" s="11" t="s">
        <v>265</v>
      </c>
      <c r="K10591" s="11" t="str">
        <f>IFERROR(INDEX('EDC Component Dictionary'!$C$5:$C$37,MATCH('Rates Database'!J10591,'EDC Component Dictionary'!$B$5:$B$37,0)), "Energy Supply")</f>
        <v>Energy Supply</v>
      </c>
      <c r="L10591" s="12">
        <v>0.10172</v>
      </c>
      <c r="M10591" s="12"/>
    </row>
    <row r="10592" spans="1:13" x14ac:dyDescent="0.3">
      <c r="A10592" s="18">
        <v>10590</v>
      </c>
      <c r="B10592" s="18">
        <f t="shared" si="330"/>
        <v>2022</v>
      </c>
      <c r="C10592" s="17">
        <v>44562</v>
      </c>
      <c r="D10592" s="18" t="s">
        <v>130</v>
      </c>
      <c r="E10592" s="18" t="s">
        <v>95</v>
      </c>
      <c r="F10592" s="18" t="str">
        <f t="shared" si="331"/>
        <v>Eversource_WMA-Sandisfield Muni Agg Rate-44562</v>
      </c>
      <c r="G10592" s="11" t="s">
        <v>131</v>
      </c>
      <c r="H10592" s="11" t="s">
        <v>54</v>
      </c>
      <c r="I10592" s="11" t="s">
        <v>99</v>
      </c>
      <c r="J10592" s="11" t="s">
        <v>253</v>
      </c>
      <c r="K10592" s="11" t="str">
        <f>IFERROR(INDEX('EDC Component Dictionary'!$C$5:$C$37,MATCH('Rates Database'!J10592,'EDC Component Dictionary'!$B$5:$B$37,0)), "Energy Supply")</f>
        <v>Energy Supply</v>
      </c>
      <c r="L10592" s="12">
        <v>0.10119</v>
      </c>
      <c r="M10592" s="12"/>
    </row>
    <row r="10593" spans="1:13" x14ac:dyDescent="0.3">
      <c r="A10593" s="18">
        <v>10591</v>
      </c>
      <c r="B10593" s="18">
        <f t="shared" si="330"/>
        <v>2022</v>
      </c>
      <c r="C10593" s="17">
        <v>44562</v>
      </c>
      <c r="D10593" s="18" t="s">
        <v>130</v>
      </c>
      <c r="E10593" s="18" t="s">
        <v>164</v>
      </c>
      <c r="F10593" s="18" t="str">
        <f t="shared" si="331"/>
        <v>National Grid-Great Barrington Muni Agg Rate-44562</v>
      </c>
      <c r="G10593" s="11" t="s">
        <v>131</v>
      </c>
      <c r="H10593" s="11" t="s">
        <v>54</v>
      </c>
      <c r="I10593" s="11" t="s">
        <v>99</v>
      </c>
      <c r="J10593" s="11" t="s">
        <v>245</v>
      </c>
      <c r="K10593" s="11" t="str">
        <f>IFERROR(INDEX('EDC Component Dictionary'!$C$5:$C$37,MATCH('Rates Database'!J10593,'EDC Component Dictionary'!$B$5:$B$37,0)), "Energy Supply")</f>
        <v>Energy Supply</v>
      </c>
      <c r="L10593" s="12">
        <v>0.10126</v>
      </c>
      <c r="M10593" s="12"/>
    </row>
    <row r="10594" spans="1:13" x14ac:dyDescent="0.3">
      <c r="A10594" s="18">
        <v>10592</v>
      </c>
      <c r="B10594" s="18">
        <f t="shared" si="330"/>
        <v>2022</v>
      </c>
      <c r="C10594" s="17">
        <v>44562</v>
      </c>
      <c r="D10594" s="18" t="s">
        <v>130</v>
      </c>
      <c r="E10594" s="18" t="s">
        <v>163</v>
      </c>
      <c r="F10594" s="18" t="str">
        <f t="shared" si="331"/>
        <v>Eversource_EMA-Plympton Muni Agg Rate-44562</v>
      </c>
      <c r="G10594" s="11" t="s">
        <v>131</v>
      </c>
      <c r="H10594" s="11" t="s">
        <v>54</v>
      </c>
      <c r="I10594" s="11" t="s">
        <v>99</v>
      </c>
      <c r="J10594" s="11" t="s">
        <v>240</v>
      </c>
      <c r="K10594" s="11" t="str">
        <f>IFERROR(INDEX('EDC Component Dictionary'!$C$5:$C$37,MATCH('Rates Database'!J10594,'EDC Component Dictionary'!$B$5:$B$37,0)), "Energy Supply")</f>
        <v>Energy Supply</v>
      </c>
      <c r="L10594" s="12">
        <v>0.10138999999999999</v>
      </c>
      <c r="M10594" s="12"/>
    </row>
    <row r="10595" spans="1:13" x14ac:dyDescent="0.3">
      <c r="A10595" s="18">
        <v>10593</v>
      </c>
      <c r="B10595" s="18">
        <f t="shared" si="330"/>
        <v>2022</v>
      </c>
      <c r="C10595" s="17">
        <v>44562</v>
      </c>
      <c r="D10595" s="18" t="s">
        <v>130</v>
      </c>
      <c r="E10595" s="18" t="s">
        <v>163</v>
      </c>
      <c r="F10595" s="18" t="str">
        <f t="shared" si="331"/>
        <v>Eversource_EMA-Cambridge Muni Agg Rate-44562</v>
      </c>
      <c r="G10595" s="11" t="s">
        <v>131</v>
      </c>
      <c r="H10595" s="11" t="s">
        <v>54</v>
      </c>
      <c r="I10595" s="11" t="s">
        <v>99</v>
      </c>
      <c r="J10595" s="11" t="s">
        <v>210</v>
      </c>
      <c r="K10595" s="11" t="str">
        <f>IFERROR(INDEX('EDC Component Dictionary'!$C$5:$C$37,MATCH('Rates Database'!J10595,'EDC Component Dictionary'!$B$5:$B$37,0)), "Energy Supply")</f>
        <v>Energy Supply</v>
      </c>
      <c r="L10595" s="12">
        <v>0.10356</v>
      </c>
      <c r="M10595" s="12"/>
    </row>
    <row r="10596" spans="1:13" x14ac:dyDescent="0.3">
      <c r="A10596" s="18">
        <v>10594</v>
      </c>
      <c r="B10596" s="18">
        <f t="shared" si="330"/>
        <v>2022</v>
      </c>
      <c r="C10596" s="17">
        <v>44562</v>
      </c>
      <c r="D10596" s="18" t="s">
        <v>130</v>
      </c>
      <c r="E10596" s="18" t="s">
        <v>164</v>
      </c>
      <c r="F10596" s="18" t="str">
        <f t="shared" si="331"/>
        <v>National Grid-Avon Muni Agg Rate-44562</v>
      </c>
      <c r="G10596" s="11" t="s">
        <v>131</v>
      </c>
      <c r="H10596" s="11" t="s">
        <v>54</v>
      </c>
      <c r="I10596" s="11" t="s">
        <v>99</v>
      </c>
      <c r="J10596" s="11" t="s">
        <v>270</v>
      </c>
      <c r="K10596" s="11" t="str">
        <f>IFERROR(INDEX('EDC Component Dictionary'!$C$5:$C$37,MATCH('Rates Database'!J10596,'EDC Component Dictionary'!$B$5:$B$37,0)), "Energy Supply")</f>
        <v>Energy Supply</v>
      </c>
      <c r="L10596" s="12">
        <v>0.10213</v>
      </c>
      <c r="M10596" s="12"/>
    </row>
    <row r="10597" spans="1:13" x14ac:dyDescent="0.3">
      <c r="A10597" s="18">
        <v>10595</v>
      </c>
      <c r="B10597" s="18">
        <f t="shared" si="330"/>
        <v>2022</v>
      </c>
      <c r="C10597" s="17">
        <v>44562</v>
      </c>
      <c r="D10597" s="18" t="s">
        <v>130</v>
      </c>
      <c r="E10597" s="18" t="s">
        <v>164</v>
      </c>
      <c r="F10597" s="18" t="str">
        <f t="shared" si="331"/>
        <v>National Grid-Williamsburg Muni Agg Rate-44562</v>
      </c>
      <c r="G10597" s="11" t="s">
        <v>131</v>
      </c>
      <c r="H10597" s="11" t="s">
        <v>54</v>
      </c>
      <c r="I10597" s="11" t="s">
        <v>99</v>
      </c>
      <c r="J10597" s="11" t="s">
        <v>249</v>
      </c>
      <c r="K10597" s="11" t="str">
        <f>IFERROR(INDEX('EDC Component Dictionary'!$C$5:$C$37,MATCH('Rates Database'!J10597,'EDC Component Dictionary'!$B$5:$B$37,0)), "Energy Supply")</f>
        <v>Energy Supply</v>
      </c>
      <c r="L10597" s="12">
        <v>0.10249</v>
      </c>
      <c r="M10597" s="12"/>
    </row>
    <row r="10598" spans="1:13" x14ac:dyDescent="0.3">
      <c r="A10598" s="18">
        <v>10596</v>
      </c>
      <c r="B10598" s="18">
        <f t="shared" si="330"/>
        <v>2022</v>
      </c>
      <c r="C10598" s="17">
        <v>44562</v>
      </c>
      <c r="D10598" s="18" t="s">
        <v>130</v>
      </c>
      <c r="E10598" s="18" t="s">
        <v>164</v>
      </c>
      <c r="F10598" s="18" t="str">
        <f t="shared" si="331"/>
        <v>National Grid-Easton Muni Agg Rate-44562</v>
      </c>
      <c r="G10598" s="11" t="s">
        <v>131</v>
      </c>
      <c r="H10598" s="11" t="s">
        <v>54</v>
      </c>
      <c r="I10598" s="11" t="s">
        <v>99</v>
      </c>
      <c r="J10598" s="11" t="s">
        <v>294</v>
      </c>
      <c r="K10598" s="11" t="str">
        <f>IFERROR(INDEX('EDC Component Dictionary'!$C$5:$C$37,MATCH('Rates Database'!J10598,'EDC Component Dictionary'!$B$5:$B$37,0)), "Energy Supply")</f>
        <v>Energy Supply</v>
      </c>
      <c r="L10598" s="12">
        <v>0.10287</v>
      </c>
      <c r="M10598" s="12"/>
    </row>
    <row r="10599" spans="1:13" x14ac:dyDescent="0.3">
      <c r="A10599" s="18">
        <v>10597</v>
      </c>
      <c r="B10599" s="18">
        <f t="shared" si="330"/>
        <v>2022</v>
      </c>
      <c r="C10599" s="17">
        <v>44562</v>
      </c>
      <c r="D10599" s="18" t="s">
        <v>130</v>
      </c>
      <c r="E10599" s="18" t="s">
        <v>95</v>
      </c>
      <c r="F10599" s="18" t="str">
        <f t="shared" si="331"/>
        <v>Eversource_WMA-Conway Muni Agg Rate-44562</v>
      </c>
      <c r="G10599" s="11" t="s">
        <v>131</v>
      </c>
      <c r="H10599" s="11" t="s">
        <v>54</v>
      </c>
      <c r="I10599" s="11" t="s">
        <v>99</v>
      </c>
      <c r="J10599" s="11" t="s">
        <v>288</v>
      </c>
      <c r="K10599" s="11" t="str">
        <f>IFERROR(INDEX('EDC Component Dictionary'!$C$5:$C$37,MATCH('Rates Database'!J10599,'EDC Component Dictionary'!$B$5:$B$37,0)), "Energy Supply")</f>
        <v>Energy Supply</v>
      </c>
      <c r="L10599" s="12">
        <v>0.10287</v>
      </c>
      <c r="M10599" s="12"/>
    </row>
    <row r="10600" spans="1:13" x14ac:dyDescent="0.3">
      <c r="A10600" s="18">
        <v>10598</v>
      </c>
      <c r="B10600" s="18">
        <f t="shared" si="330"/>
        <v>2022</v>
      </c>
      <c r="C10600" s="17">
        <v>44562</v>
      </c>
      <c r="D10600" s="18" t="s">
        <v>130</v>
      </c>
      <c r="E10600" s="18" t="s">
        <v>95</v>
      </c>
      <c r="F10600" s="18" t="str">
        <f t="shared" si="331"/>
        <v>Eversource_WMA-Gill Muni Agg Rate-44562</v>
      </c>
      <c r="G10600" s="11" t="s">
        <v>131</v>
      </c>
      <c r="H10600" s="11" t="s">
        <v>54</v>
      </c>
      <c r="I10600" s="11" t="s">
        <v>99</v>
      </c>
      <c r="J10600" s="11" t="s">
        <v>293</v>
      </c>
      <c r="K10600" s="11" t="str">
        <f>IFERROR(INDEX('EDC Component Dictionary'!$C$5:$C$37,MATCH('Rates Database'!J10600,'EDC Component Dictionary'!$B$5:$B$37,0)), "Energy Supply")</f>
        <v>Energy Supply</v>
      </c>
      <c r="L10600" s="12">
        <v>0.10284</v>
      </c>
      <c r="M10600" s="12"/>
    </row>
    <row r="10601" spans="1:13" x14ac:dyDescent="0.3">
      <c r="A10601" s="18">
        <v>10599</v>
      </c>
      <c r="B10601" s="18">
        <f t="shared" si="330"/>
        <v>2022</v>
      </c>
      <c r="C10601" s="17">
        <v>44562</v>
      </c>
      <c r="D10601" s="18" t="s">
        <v>130</v>
      </c>
      <c r="E10601" s="18" t="s">
        <v>95</v>
      </c>
      <c r="F10601" s="18" t="str">
        <f t="shared" si="331"/>
        <v>Eversource_WMA-Sunderland Muni Agg Rate-44562</v>
      </c>
      <c r="G10601" s="11" t="s">
        <v>131</v>
      </c>
      <c r="H10601" s="11" t="s">
        <v>54</v>
      </c>
      <c r="I10601" s="11" t="s">
        <v>99</v>
      </c>
      <c r="J10601" s="11" t="s">
        <v>292</v>
      </c>
      <c r="K10601" s="11" t="str">
        <f>IFERROR(INDEX('EDC Component Dictionary'!$C$5:$C$37,MATCH('Rates Database'!J10601,'EDC Component Dictionary'!$B$5:$B$37,0)), "Energy Supply")</f>
        <v>Energy Supply</v>
      </c>
      <c r="L10601" s="12">
        <v>0.10281</v>
      </c>
      <c r="M10601" s="12"/>
    </row>
    <row r="10602" spans="1:13" x14ac:dyDescent="0.3">
      <c r="A10602" s="18">
        <v>10600</v>
      </c>
      <c r="B10602" s="18">
        <f t="shared" si="330"/>
        <v>2022</v>
      </c>
      <c r="C10602" s="17">
        <v>44562</v>
      </c>
      <c r="D10602" s="18" t="s">
        <v>130</v>
      </c>
      <c r="E10602" s="18" t="s">
        <v>164</v>
      </c>
      <c r="F10602" s="18" t="str">
        <f t="shared" si="331"/>
        <v>National Grid-Winchendon Muni Agg Rate-44562</v>
      </c>
      <c r="G10602" s="11" t="s">
        <v>131</v>
      </c>
      <c r="H10602" s="11" t="s">
        <v>54</v>
      </c>
      <c r="I10602" s="11" t="s">
        <v>99</v>
      </c>
      <c r="J10602" s="11" t="s">
        <v>181</v>
      </c>
      <c r="K10602" s="11" t="str">
        <f>IFERROR(INDEX('EDC Component Dictionary'!$C$5:$C$37,MATCH('Rates Database'!J10602,'EDC Component Dictionary'!$B$5:$B$37,0)), "Energy Supply")</f>
        <v>Energy Supply</v>
      </c>
      <c r="L10602" s="12">
        <v>0.10304000000000001</v>
      </c>
      <c r="M10602" s="12"/>
    </row>
    <row r="10603" spans="1:13" x14ac:dyDescent="0.3">
      <c r="A10603" s="18">
        <v>10601</v>
      </c>
      <c r="B10603" s="18">
        <f t="shared" si="330"/>
        <v>2022</v>
      </c>
      <c r="C10603" s="17">
        <v>44562</v>
      </c>
      <c r="D10603" s="18" t="s">
        <v>130</v>
      </c>
      <c r="E10603" s="18" t="s">
        <v>164</v>
      </c>
      <c r="F10603" s="18" t="str">
        <f t="shared" si="331"/>
        <v>National Grid-Charlton Muni Agg Rate-44562</v>
      </c>
      <c r="G10603" s="11" t="s">
        <v>131</v>
      </c>
      <c r="H10603" s="11" t="s">
        <v>54</v>
      </c>
      <c r="I10603" s="11" t="s">
        <v>99</v>
      </c>
      <c r="J10603" s="11" t="s">
        <v>188</v>
      </c>
      <c r="K10603" s="11" t="str">
        <f>IFERROR(INDEX('EDC Component Dictionary'!$C$5:$C$37,MATCH('Rates Database'!J10603,'EDC Component Dictionary'!$B$5:$B$37,0)), "Energy Supply")</f>
        <v>Energy Supply</v>
      </c>
      <c r="L10603" s="12">
        <v>0.10309</v>
      </c>
      <c r="M10603" s="12"/>
    </row>
    <row r="10604" spans="1:13" x14ac:dyDescent="0.3">
      <c r="A10604" s="18">
        <v>10602</v>
      </c>
      <c r="B10604" s="18">
        <f t="shared" si="330"/>
        <v>2022</v>
      </c>
      <c r="C10604" s="17">
        <v>44562</v>
      </c>
      <c r="D10604" s="18" t="s">
        <v>130</v>
      </c>
      <c r="E10604" s="18" t="s">
        <v>164</v>
      </c>
      <c r="F10604" s="18" t="str">
        <f t="shared" si="331"/>
        <v>National Grid-Millbury Muni Agg Rate-44562</v>
      </c>
      <c r="G10604" s="11" t="s">
        <v>131</v>
      </c>
      <c r="H10604" s="11" t="s">
        <v>54</v>
      </c>
      <c r="I10604" s="11" t="s">
        <v>99</v>
      </c>
      <c r="J10604" s="11" t="s">
        <v>198</v>
      </c>
      <c r="K10604" s="11" t="str">
        <f>IFERROR(INDEX('EDC Component Dictionary'!$C$5:$C$37,MATCH('Rates Database'!J10604,'EDC Component Dictionary'!$B$5:$B$37,0)), "Energy Supply")</f>
        <v>Energy Supply</v>
      </c>
      <c r="L10604" s="12">
        <v>0.10317999999999999</v>
      </c>
      <c r="M10604" s="12"/>
    </row>
    <row r="10605" spans="1:13" x14ac:dyDescent="0.3">
      <c r="A10605" s="18">
        <v>10603</v>
      </c>
      <c r="B10605" s="18">
        <f t="shared" si="330"/>
        <v>2022</v>
      </c>
      <c r="C10605" s="17">
        <v>44562</v>
      </c>
      <c r="D10605" s="18" t="s">
        <v>130</v>
      </c>
      <c r="E10605" s="18" t="s">
        <v>164</v>
      </c>
      <c r="F10605" s="18" t="str">
        <f t="shared" si="331"/>
        <v>National Grid-Oxford Muni Agg Rate-44562</v>
      </c>
      <c r="G10605" s="11" t="s">
        <v>131</v>
      </c>
      <c r="H10605" s="11" t="s">
        <v>54</v>
      </c>
      <c r="I10605" s="11" t="s">
        <v>99</v>
      </c>
      <c r="J10605" s="11" t="s">
        <v>202</v>
      </c>
      <c r="K10605" s="11" t="str">
        <f>IFERROR(INDEX('EDC Component Dictionary'!$C$5:$C$37,MATCH('Rates Database'!J10605,'EDC Component Dictionary'!$B$5:$B$37,0)), "Energy Supply")</f>
        <v>Energy Supply</v>
      </c>
      <c r="L10605" s="12">
        <v>0.10317</v>
      </c>
      <c r="M10605" s="12"/>
    </row>
    <row r="10606" spans="1:13" x14ac:dyDescent="0.3">
      <c r="A10606" s="18">
        <v>10604</v>
      </c>
      <c r="B10606" s="18">
        <f t="shared" si="330"/>
        <v>2022</v>
      </c>
      <c r="C10606" s="17">
        <v>44562</v>
      </c>
      <c r="D10606" s="18" t="s">
        <v>130</v>
      </c>
      <c r="E10606" s="18" t="s">
        <v>163</v>
      </c>
      <c r="F10606" s="18" t="str">
        <f t="shared" si="331"/>
        <v>Eversource_EMA-Holliston Muni Agg Rate-44562</v>
      </c>
      <c r="G10606" s="11" t="s">
        <v>131</v>
      </c>
      <c r="H10606" s="11" t="s">
        <v>54</v>
      </c>
      <c r="I10606" s="11" t="s">
        <v>99</v>
      </c>
      <c r="J10606" s="11" t="s">
        <v>246</v>
      </c>
      <c r="K10606" s="11" t="str">
        <f>IFERROR(INDEX('EDC Component Dictionary'!$C$5:$C$37,MATCH('Rates Database'!J10606,'EDC Component Dictionary'!$B$5:$B$37,0)), "Energy Supply")</f>
        <v>Energy Supply</v>
      </c>
      <c r="L10606" s="12">
        <v>0.10331</v>
      </c>
      <c r="M10606" s="12"/>
    </row>
    <row r="10607" spans="1:13" x14ac:dyDescent="0.3">
      <c r="A10607" s="18">
        <v>10605</v>
      </c>
      <c r="B10607" s="18">
        <f t="shared" si="330"/>
        <v>2022</v>
      </c>
      <c r="C10607" s="17">
        <v>44562</v>
      </c>
      <c r="D10607" s="18" t="s">
        <v>130</v>
      </c>
      <c r="E10607" s="18" t="s">
        <v>164</v>
      </c>
      <c r="F10607" s="18" t="str">
        <f t="shared" si="331"/>
        <v>National Grid-Auburn Muni Agg Rate-44562</v>
      </c>
      <c r="G10607" s="11" t="s">
        <v>131</v>
      </c>
      <c r="H10607" s="11" t="s">
        <v>54</v>
      </c>
      <c r="I10607" s="11" t="s">
        <v>99</v>
      </c>
      <c r="J10607" s="11" t="s">
        <v>258</v>
      </c>
      <c r="K10607" s="11" t="str">
        <f>IFERROR(INDEX('EDC Component Dictionary'!$C$5:$C$37,MATCH('Rates Database'!J10607,'EDC Component Dictionary'!$B$5:$B$37,0)), "Energy Supply")</f>
        <v>Energy Supply</v>
      </c>
      <c r="L10607" s="12">
        <v>0.10353999999999999</v>
      </c>
      <c r="M10607" s="12"/>
    </row>
    <row r="10608" spans="1:13" x14ac:dyDescent="0.3">
      <c r="A10608" s="18">
        <v>10606</v>
      </c>
      <c r="B10608" s="18">
        <f t="shared" si="330"/>
        <v>2022</v>
      </c>
      <c r="C10608" s="17">
        <v>44562</v>
      </c>
      <c r="D10608" s="18" t="s">
        <v>130</v>
      </c>
      <c r="E10608" s="18" t="s">
        <v>163</v>
      </c>
      <c r="F10608" s="18" t="str">
        <f t="shared" si="331"/>
        <v>Eversource_EMA-Stoneham Muni Agg Rate-44562</v>
      </c>
      <c r="G10608" s="11" t="s">
        <v>131</v>
      </c>
      <c r="H10608" s="11" t="s">
        <v>54</v>
      </c>
      <c r="I10608" s="11" t="s">
        <v>99</v>
      </c>
      <c r="J10608" s="11" t="s">
        <v>267</v>
      </c>
      <c r="K10608" s="11" t="str">
        <f>IFERROR(INDEX('EDC Component Dictionary'!$C$5:$C$37,MATCH('Rates Database'!J10608,'EDC Component Dictionary'!$B$5:$B$37,0)), "Energy Supply")</f>
        <v>Energy Supply</v>
      </c>
      <c r="L10608" s="12">
        <v>0.10388</v>
      </c>
      <c r="M10608" s="12"/>
    </row>
    <row r="10609" spans="1:13" x14ac:dyDescent="0.3">
      <c r="A10609" s="18">
        <v>10607</v>
      </c>
      <c r="B10609" s="18">
        <f t="shared" si="330"/>
        <v>2022</v>
      </c>
      <c r="C10609" s="17">
        <v>44562</v>
      </c>
      <c r="D10609" s="18" t="s">
        <v>130</v>
      </c>
      <c r="E10609" s="18" t="s">
        <v>164</v>
      </c>
      <c r="F10609" s="18" t="str">
        <f t="shared" si="331"/>
        <v>National Grid-Foxborough Muni Agg Rate-44562</v>
      </c>
      <c r="G10609" s="11" t="s">
        <v>131</v>
      </c>
      <c r="H10609" s="11" t="s">
        <v>54</v>
      </c>
      <c r="I10609" s="11" t="s">
        <v>99</v>
      </c>
      <c r="J10609" s="11" t="s">
        <v>256</v>
      </c>
      <c r="K10609" s="11" t="str">
        <f>IFERROR(INDEX('EDC Component Dictionary'!$C$5:$C$37,MATCH('Rates Database'!J10609,'EDC Component Dictionary'!$B$5:$B$37,0)), "Energy Supply")</f>
        <v>Energy Supply</v>
      </c>
      <c r="L10609" s="12">
        <v>0.10375</v>
      </c>
      <c r="M10609" s="12"/>
    </row>
    <row r="10610" spans="1:13" x14ac:dyDescent="0.3">
      <c r="A10610" s="18">
        <v>10608</v>
      </c>
      <c r="B10610" s="18">
        <f t="shared" si="330"/>
        <v>2022</v>
      </c>
      <c r="C10610" s="17">
        <v>44562</v>
      </c>
      <c r="D10610" s="18" t="s">
        <v>130</v>
      </c>
      <c r="E10610" s="18" t="s">
        <v>164</v>
      </c>
      <c r="F10610" s="18" t="str">
        <f t="shared" si="331"/>
        <v>National Grid-Orange Muni Agg Rate-44562</v>
      </c>
      <c r="G10610" s="11" t="s">
        <v>131</v>
      </c>
      <c r="H10610" s="11" t="s">
        <v>54</v>
      </c>
      <c r="I10610" s="11" t="s">
        <v>99</v>
      </c>
      <c r="J10610" s="11" t="s">
        <v>182</v>
      </c>
      <c r="K10610" s="11" t="str">
        <f>IFERROR(INDEX('EDC Component Dictionary'!$C$5:$C$37,MATCH('Rates Database'!J10610,'EDC Component Dictionary'!$B$5:$B$37,0)), "Energy Supply")</f>
        <v>Energy Supply</v>
      </c>
      <c r="L10610" s="12">
        <v>0.10383000000000001</v>
      </c>
      <c r="M10610" s="12"/>
    </row>
    <row r="10611" spans="1:13" x14ac:dyDescent="0.3">
      <c r="A10611" s="18">
        <v>10609</v>
      </c>
      <c r="B10611" s="18">
        <f t="shared" si="330"/>
        <v>2022</v>
      </c>
      <c r="C10611" s="17">
        <v>44562</v>
      </c>
      <c r="D10611" s="18" t="s">
        <v>130</v>
      </c>
      <c r="E10611" s="18" t="s">
        <v>163</v>
      </c>
      <c r="F10611" s="18" t="str">
        <f t="shared" si="331"/>
        <v>Eversource_EMA-Ashland Muni Agg Rate-44562</v>
      </c>
      <c r="G10611" s="11" t="s">
        <v>131</v>
      </c>
      <c r="H10611" s="11" t="s">
        <v>54</v>
      </c>
      <c r="I10611" s="11" t="s">
        <v>99</v>
      </c>
      <c r="J10611" s="11" t="s">
        <v>234</v>
      </c>
      <c r="K10611" s="11" t="str">
        <f>IFERROR(INDEX('EDC Component Dictionary'!$C$5:$C$37,MATCH('Rates Database'!J10611,'EDC Component Dictionary'!$B$5:$B$37,0)), "Energy Supply")</f>
        <v>Energy Supply</v>
      </c>
      <c r="L10611" s="12">
        <v>0.10409</v>
      </c>
      <c r="M10611" s="12"/>
    </row>
    <row r="10612" spans="1:13" x14ac:dyDescent="0.3">
      <c r="A10612" s="18">
        <v>10610</v>
      </c>
      <c r="B10612" s="18">
        <f t="shared" si="330"/>
        <v>2022</v>
      </c>
      <c r="C10612" s="17">
        <v>44562</v>
      </c>
      <c r="D10612" s="18" t="s">
        <v>130</v>
      </c>
      <c r="E10612" s="18" t="s">
        <v>164</v>
      </c>
      <c r="F10612" s="18" t="str">
        <f t="shared" si="331"/>
        <v>National Grid-Westborough Muni Agg Rate-44562</v>
      </c>
      <c r="G10612" s="11" t="s">
        <v>131</v>
      </c>
      <c r="H10612" s="11" t="s">
        <v>54</v>
      </c>
      <c r="I10612" s="11" t="s">
        <v>99</v>
      </c>
      <c r="J10612" s="11" t="s">
        <v>172</v>
      </c>
      <c r="K10612" s="11" t="str">
        <f>IFERROR(INDEX('EDC Component Dictionary'!$C$5:$C$37,MATCH('Rates Database'!J10612,'EDC Component Dictionary'!$B$5:$B$37,0)), "Energy Supply")</f>
        <v>Energy Supply</v>
      </c>
      <c r="L10612" s="12">
        <v>0.10441</v>
      </c>
      <c r="M10612" s="12"/>
    </row>
    <row r="10613" spans="1:13" x14ac:dyDescent="0.3">
      <c r="A10613" s="18">
        <v>10611</v>
      </c>
      <c r="B10613" s="18">
        <f t="shared" si="330"/>
        <v>2022</v>
      </c>
      <c r="C10613" s="17">
        <v>44562</v>
      </c>
      <c r="D10613" s="18" t="s">
        <v>130</v>
      </c>
      <c r="E10613" s="18" t="s">
        <v>164</v>
      </c>
      <c r="F10613" s="18" t="str">
        <f t="shared" si="331"/>
        <v>National Grid-Leicester Muni Agg Rate-44562</v>
      </c>
      <c r="G10613" s="11" t="s">
        <v>131</v>
      </c>
      <c r="H10613" s="11" t="s">
        <v>54</v>
      </c>
      <c r="I10613" s="11" t="s">
        <v>99</v>
      </c>
      <c r="J10613" s="11" t="s">
        <v>305</v>
      </c>
      <c r="K10613" s="11" t="str">
        <f>IFERROR(INDEX('EDC Component Dictionary'!$C$5:$C$37,MATCH('Rates Database'!J10613,'EDC Component Dictionary'!$B$5:$B$37,0)), "Energy Supply")</f>
        <v>Energy Supply</v>
      </c>
      <c r="L10613" s="12">
        <v>0.10456</v>
      </c>
      <c r="M10613" s="12"/>
    </row>
    <row r="10614" spans="1:13" x14ac:dyDescent="0.3">
      <c r="A10614" s="18">
        <v>10612</v>
      </c>
      <c r="B10614" s="18">
        <f t="shared" si="330"/>
        <v>2022</v>
      </c>
      <c r="C10614" s="17">
        <v>44562</v>
      </c>
      <c r="D10614" s="18" t="s">
        <v>130</v>
      </c>
      <c r="E10614" s="18" t="s">
        <v>163</v>
      </c>
      <c r="F10614" s="18" t="str">
        <f t="shared" si="331"/>
        <v>Eversource_EMA-Acushnet Muni Agg Rate-44562</v>
      </c>
      <c r="G10614" s="11" t="s">
        <v>131</v>
      </c>
      <c r="H10614" s="11" t="s">
        <v>54</v>
      </c>
      <c r="I10614" s="11" t="s">
        <v>99</v>
      </c>
      <c r="J10614" s="11" t="s">
        <v>185</v>
      </c>
      <c r="K10614" s="11" t="str">
        <f>IFERROR(INDEX('EDC Component Dictionary'!$C$5:$C$37,MATCH('Rates Database'!J10614,'EDC Component Dictionary'!$B$5:$B$37,0)), "Energy Supply")</f>
        <v>Energy Supply</v>
      </c>
      <c r="L10614" s="12">
        <v>0.10471</v>
      </c>
      <c r="M10614" s="12"/>
    </row>
    <row r="10615" spans="1:13" x14ac:dyDescent="0.3">
      <c r="A10615" s="18">
        <v>10613</v>
      </c>
      <c r="B10615" s="18">
        <f t="shared" si="330"/>
        <v>2022</v>
      </c>
      <c r="C10615" s="17">
        <v>44562</v>
      </c>
      <c r="D10615" s="18" t="s">
        <v>130</v>
      </c>
      <c r="E10615" s="18" t="s">
        <v>164</v>
      </c>
      <c r="F10615" s="18" t="str">
        <f t="shared" si="331"/>
        <v>National Grid-Attleboro Muni Agg Rate-44562</v>
      </c>
      <c r="G10615" s="11" t="s">
        <v>131</v>
      </c>
      <c r="H10615" s="11" t="s">
        <v>54</v>
      </c>
      <c r="I10615" s="11" t="s">
        <v>99</v>
      </c>
      <c r="J10615" s="11" t="s">
        <v>186</v>
      </c>
      <c r="K10615" s="11" t="str">
        <f>IFERROR(INDEX('EDC Component Dictionary'!$C$5:$C$37,MATCH('Rates Database'!J10615,'EDC Component Dictionary'!$B$5:$B$37,0)), "Energy Supply")</f>
        <v>Energy Supply</v>
      </c>
      <c r="L10615" s="12">
        <v>0.10471999999999999</v>
      </c>
      <c r="M10615" s="12"/>
    </row>
    <row r="10616" spans="1:13" x14ac:dyDescent="0.3">
      <c r="A10616" s="18">
        <v>10614</v>
      </c>
      <c r="B10616" s="18">
        <f t="shared" si="330"/>
        <v>2022</v>
      </c>
      <c r="C10616" s="17">
        <v>44562</v>
      </c>
      <c r="D10616" s="18" t="s">
        <v>130</v>
      </c>
      <c r="E10616" s="18" t="s">
        <v>163</v>
      </c>
      <c r="F10616" s="18" t="str">
        <f t="shared" si="331"/>
        <v>Eversource_EMA-Carver Muni Agg Rate-44562</v>
      </c>
      <c r="G10616" s="11" t="s">
        <v>131</v>
      </c>
      <c r="H10616" s="11" t="s">
        <v>54</v>
      </c>
      <c r="I10616" s="11" t="s">
        <v>99</v>
      </c>
      <c r="J10616" s="11" t="s">
        <v>187</v>
      </c>
      <c r="K10616" s="11" t="str">
        <f>IFERROR(INDEX('EDC Component Dictionary'!$C$5:$C$37,MATCH('Rates Database'!J10616,'EDC Component Dictionary'!$B$5:$B$37,0)), "Energy Supply")</f>
        <v>Energy Supply</v>
      </c>
      <c r="L10616" s="12">
        <v>0.10466</v>
      </c>
      <c r="M10616" s="12"/>
    </row>
    <row r="10617" spans="1:13" x14ac:dyDescent="0.3">
      <c r="A10617" s="18">
        <v>10615</v>
      </c>
      <c r="B10617" s="18">
        <f t="shared" si="330"/>
        <v>2022</v>
      </c>
      <c r="C10617" s="17">
        <v>44562</v>
      </c>
      <c r="D10617" s="18" t="s">
        <v>130</v>
      </c>
      <c r="E10617" s="18" t="s">
        <v>163</v>
      </c>
      <c r="F10617" s="18" t="str">
        <f t="shared" si="331"/>
        <v>Eversource_EMA-Dartmouth Muni Agg Rate-44562</v>
      </c>
      <c r="G10617" s="11" t="s">
        <v>131</v>
      </c>
      <c r="H10617" s="11" t="s">
        <v>54</v>
      </c>
      <c r="I10617" s="11" t="s">
        <v>99</v>
      </c>
      <c r="J10617" s="11" t="s">
        <v>189</v>
      </c>
      <c r="K10617" s="11" t="str">
        <f>IFERROR(INDEX('EDC Component Dictionary'!$C$5:$C$37,MATCH('Rates Database'!J10617,'EDC Component Dictionary'!$B$5:$B$37,0)), "Energy Supply")</f>
        <v>Energy Supply</v>
      </c>
      <c r="L10617" s="12">
        <v>0.10456</v>
      </c>
      <c r="M10617" s="12"/>
    </row>
    <row r="10618" spans="1:13" x14ac:dyDescent="0.3">
      <c r="A10618" s="18">
        <v>10616</v>
      </c>
      <c r="B10618" s="18">
        <f t="shared" si="330"/>
        <v>2022</v>
      </c>
      <c r="C10618" s="17">
        <v>44562</v>
      </c>
      <c r="D10618" s="18" t="s">
        <v>130</v>
      </c>
      <c r="E10618" s="18" t="s">
        <v>164</v>
      </c>
      <c r="F10618" s="18" t="str">
        <f t="shared" si="331"/>
        <v>National Grid-Dighton Muni Agg Rate-44562</v>
      </c>
      <c r="G10618" s="11" t="s">
        <v>131</v>
      </c>
      <c r="H10618" s="11" t="s">
        <v>54</v>
      </c>
      <c r="I10618" s="11" t="s">
        <v>99</v>
      </c>
      <c r="J10618" s="11" t="s">
        <v>190</v>
      </c>
      <c r="K10618" s="11" t="str">
        <f>IFERROR(INDEX('EDC Component Dictionary'!$C$5:$C$37,MATCH('Rates Database'!J10618,'EDC Component Dictionary'!$B$5:$B$37,0)), "Energy Supply")</f>
        <v>Energy Supply</v>
      </c>
      <c r="L10618" s="12">
        <v>0.10473</v>
      </c>
      <c r="M10618" s="12"/>
    </row>
    <row r="10619" spans="1:13" x14ac:dyDescent="0.3">
      <c r="A10619" s="18">
        <v>10617</v>
      </c>
      <c r="B10619" s="18">
        <f t="shared" si="330"/>
        <v>2022</v>
      </c>
      <c r="C10619" s="17">
        <v>44562</v>
      </c>
      <c r="D10619" s="18" t="s">
        <v>130</v>
      </c>
      <c r="E10619" s="18" t="s">
        <v>164</v>
      </c>
      <c r="F10619" s="18" t="str">
        <f t="shared" si="331"/>
        <v>National Grid-Douglas Muni Agg Rate-44562</v>
      </c>
      <c r="G10619" s="11" t="s">
        <v>131</v>
      </c>
      <c r="H10619" s="11" t="s">
        <v>54</v>
      </c>
      <c r="I10619" s="11" t="s">
        <v>99</v>
      </c>
      <c r="J10619" s="11" t="s">
        <v>191</v>
      </c>
      <c r="K10619" s="11" t="str">
        <f>IFERROR(INDEX('EDC Component Dictionary'!$C$5:$C$37,MATCH('Rates Database'!J10619,'EDC Component Dictionary'!$B$5:$B$37,0)), "Energy Supply")</f>
        <v>Energy Supply</v>
      </c>
      <c r="L10619" s="12">
        <v>0.10473</v>
      </c>
      <c r="M10619" s="12"/>
    </row>
    <row r="10620" spans="1:13" x14ac:dyDescent="0.3">
      <c r="A10620" s="18">
        <v>10618</v>
      </c>
      <c r="B10620" s="18">
        <f t="shared" si="330"/>
        <v>2022</v>
      </c>
      <c r="C10620" s="17">
        <v>44562</v>
      </c>
      <c r="D10620" s="18" t="s">
        <v>130</v>
      </c>
      <c r="E10620" s="18" t="s">
        <v>164</v>
      </c>
      <c r="F10620" s="18" t="str">
        <f t="shared" si="331"/>
        <v>National Grid-Dracut Muni Agg Rate-44562</v>
      </c>
      <c r="G10620" s="11" t="s">
        <v>131</v>
      </c>
      <c r="H10620" s="11" t="s">
        <v>54</v>
      </c>
      <c r="I10620" s="11" t="s">
        <v>99</v>
      </c>
      <c r="J10620" s="11" t="s">
        <v>192</v>
      </c>
      <c r="K10620" s="11" t="str">
        <f>IFERROR(INDEX('EDC Component Dictionary'!$C$5:$C$37,MATCH('Rates Database'!J10620,'EDC Component Dictionary'!$B$5:$B$37,0)), "Energy Supply")</f>
        <v>Energy Supply</v>
      </c>
      <c r="L10620" s="12">
        <v>0.1047</v>
      </c>
      <c r="M10620" s="12"/>
    </row>
    <row r="10621" spans="1:13" x14ac:dyDescent="0.3">
      <c r="A10621" s="18">
        <v>10619</v>
      </c>
      <c r="B10621" s="18">
        <f t="shared" si="330"/>
        <v>2022</v>
      </c>
      <c r="C10621" s="17">
        <v>44562</v>
      </c>
      <c r="D10621" s="18" t="s">
        <v>130</v>
      </c>
      <c r="E10621" s="18" t="s">
        <v>164</v>
      </c>
      <c r="F10621" s="18" t="str">
        <f t="shared" si="331"/>
        <v>National Grid-Fall River Muni Agg Rate-44562</v>
      </c>
      <c r="G10621" s="11" t="s">
        <v>131</v>
      </c>
      <c r="H10621" s="11" t="s">
        <v>54</v>
      </c>
      <c r="I10621" s="11" t="s">
        <v>99</v>
      </c>
      <c r="J10621" s="11" t="s">
        <v>194</v>
      </c>
      <c r="K10621" s="11" t="str">
        <f>IFERROR(INDEX('EDC Component Dictionary'!$C$5:$C$37,MATCH('Rates Database'!J10621,'EDC Component Dictionary'!$B$5:$B$37,0)), "Energy Supply")</f>
        <v>Energy Supply</v>
      </c>
      <c r="L10621" s="12">
        <v>0.10471</v>
      </c>
      <c r="M10621" s="12"/>
    </row>
    <row r="10622" spans="1:13" x14ac:dyDescent="0.3">
      <c r="A10622" s="18">
        <v>10620</v>
      </c>
      <c r="B10622" s="18">
        <f t="shared" si="330"/>
        <v>2022</v>
      </c>
      <c r="C10622" s="17">
        <v>44562</v>
      </c>
      <c r="D10622" s="18" t="s">
        <v>130</v>
      </c>
      <c r="E10622" s="18" t="s">
        <v>163</v>
      </c>
      <c r="F10622" s="18" t="str">
        <f t="shared" si="331"/>
        <v>Eversource_EMA-Freetown Muni Agg Rate-44562</v>
      </c>
      <c r="G10622" s="11" t="s">
        <v>131</v>
      </c>
      <c r="H10622" s="11" t="s">
        <v>54</v>
      </c>
      <c r="I10622" s="11" t="s">
        <v>99</v>
      </c>
      <c r="J10622" s="11" t="s">
        <v>195</v>
      </c>
      <c r="K10622" s="11" t="str">
        <f>IFERROR(INDEX('EDC Component Dictionary'!$C$5:$C$37,MATCH('Rates Database'!J10622,'EDC Component Dictionary'!$B$5:$B$37,0)), "Energy Supply")</f>
        <v>Energy Supply</v>
      </c>
      <c r="L10622" s="12">
        <v>0.1047</v>
      </c>
      <c r="M10622" s="12"/>
    </row>
    <row r="10623" spans="1:13" x14ac:dyDescent="0.3">
      <c r="A10623" s="18">
        <v>10621</v>
      </c>
      <c r="B10623" s="18">
        <f t="shared" si="330"/>
        <v>2022</v>
      </c>
      <c r="C10623" s="17">
        <v>44562</v>
      </c>
      <c r="D10623" s="18" t="s">
        <v>130</v>
      </c>
      <c r="E10623" s="18" t="s">
        <v>95</v>
      </c>
      <c r="F10623" s="18" t="str">
        <f t="shared" si="331"/>
        <v>Eversource_WMA-Hadley Muni Agg Rate-44562</v>
      </c>
      <c r="G10623" s="11" t="s">
        <v>131</v>
      </c>
      <c r="H10623" s="11" t="s">
        <v>54</v>
      </c>
      <c r="I10623" s="11" t="s">
        <v>99</v>
      </c>
      <c r="J10623" s="11" t="s">
        <v>277</v>
      </c>
      <c r="K10623" s="11" t="str">
        <f>IFERROR(INDEX('EDC Component Dictionary'!$C$5:$C$37,MATCH('Rates Database'!J10623,'EDC Component Dictionary'!$B$5:$B$37,0)), "Energy Supply")</f>
        <v>Energy Supply</v>
      </c>
      <c r="L10623" s="12">
        <v>0.1047</v>
      </c>
      <c r="M10623" s="12"/>
    </row>
    <row r="10624" spans="1:13" x14ac:dyDescent="0.3">
      <c r="A10624" s="18">
        <v>10622</v>
      </c>
      <c r="B10624" s="18">
        <f t="shared" si="330"/>
        <v>2022</v>
      </c>
      <c r="C10624" s="17">
        <v>44562</v>
      </c>
      <c r="D10624" s="18" t="s">
        <v>130</v>
      </c>
      <c r="E10624" s="18" t="s">
        <v>163</v>
      </c>
      <c r="F10624" s="18" t="str">
        <f t="shared" si="331"/>
        <v>Eversource_EMA-Marion Muni Agg Rate-44562</v>
      </c>
      <c r="G10624" s="11" t="s">
        <v>131</v>
      </c>
      <c r="H10624" s="11" t="s">
        <v>54</v>
      </c>
      <c r="I10624" s="11" t="s">
        <v>99</v>
      </c>
      <c r="J10624" s="11" t="s">
        <v>196</v>
      </c>
      <c r="K10624" s="11" t="str">
        <f>IFERROR(INDEX('EDC Component Dictionary'!$C$5:$C$37,MATCH('Rates Database'!J10624,'EDC Component Dictionary'!$B$5:$B$37,0)), "Energy Supply")</f>
        <v>Energy Supply</v>
      </c>
      <c r="L10624" s="12">
        <v>0.10405</v>
      </c>
      <c r="M10624" s="12"/>
    </row>
    <row r="10625" spans="1:13" x14ac:dyDescent="0.3">
      <c r="A10625" s="18">
        <v>10623</v>
      </c>
      <c r="B10625" s="18">
        <f t="shared" si="330"/>
        <v>2022</v>
      </c>
      <c r="C10625" s="17">
        <v>44562</v>
      </c>
      <c r="D10625" s="18" t="s">
        <v>130</v>
      </c>
      <c r="E10625" s="18" t="s">
        <v>163</v>
      </c>
      <c r="F10625" s="18" t="str">
        <f t="shared" si="331"/>
        <v>Eversource_EMA-Mattapoisett Muni Agg Rate-44562</v>
      </c>
      <c r="G10625" s="11" t="s">
        <v>131</v>
      </c>
      <c r="H10625" s="11" t="s">
        <v>54</v>
      </c>
      <c r="I10625" s="11" t="s">
        <v>99</v>
      </c>
      <c r="J10625" s="11" t="s">
        <v>197</v>
      </c>
      <c r="K10625" s="11" t="str">
        <f>IFERROR(INDEX('EDC Component Dictionary'!$C$5:$C$37,MATCH('Rates Database'!J10625,'EDC Component Dictionary'!$B$5:$B$37,0)), "Energy Supply")</f>
        <v>Energy Supply</v>
      </c>
      <c r="L10625" s="12">
        <v>0.1047</v>
      </c>
      <c r="M10625" s="12"/>
    </row>
    <row r="10626" spans="1:13" x14ac:dyDescent="0.3">
      <c r="A10626" s="18">
        <v>10624</v>
      </c>
      <c r="B10626" s="18">
        <f t="shared" si="330"/>
        <v>2022</v>
      </c>
      <c r="C10626" s="17">
        <v>44562</v>
      </c>
      <c r="D10626" s="18" t="s">
        <v>130</v>
      </c>
      <c r="E10626" s="18" t="s">
        <v>163</v>
      </c>
      <c r="F10626" s="18" t="str">
        <f t="shared" si="331"/>
        <v>Eversource_EMA-New Bedford Muni Agg Rate-44562</v>
      </c>
      <c r="G10626" s="11" t="s">
        <v>131</v>
      </c>
      <c r="H10626" s="11" t="s">
        <v>54</v>
      </c>
      <c r="I10626" s="11" t="s">
        <v>99</v>
      </c>
      <c r="J10626" s="11" t="s">
        <v>199</v>
      </c>
      <c r="K10626" s="11" t="str">
        <f>IFERROR(INDEX('EDC Component Dictionary'!$C$5:$C$37,MATCH('Rates Database'!J10626,'EDC Component Dictionary'!$B$5:$B$37,0)), "Energy Supply")</f>
        <v>Energy Supply</v>
      </c>
      <c r="L10626" s="12">
        <v>0.10471</v>
      </c>
      <c r="M10626" s="12"/>
    </row>
    <row r="10627" spans="1:13" x14ac:dyDescent="0.3">
      <c r="A10627" s="18">
        <v>10625</v>
      </c>
      <c r="B10627" s="18">
        <f t="shared" ref="B10627:B10690" si="332">YEAR(C10627)</f>
        <v>2022</v>
      </c>
      <c r="C10627" s="17">
        <v>44562</v>
      </c>
      <c r="D10627" s="18" t="s">
        <v>130</v>
      </c>
      <c r="E10627" s="18" t="s">
        <v>164</v>
      </c>
      <c r="F10627" s="18" t="str">
        <f t="shared" si="331"/>
        <v>National Grid-Northbridge Muni Agg Rate-44562</v>
      </c>
      <c r="G10627" s="11" t="s">
        <v>131</v>
      </c>
      <c r="H10627" s="11" t="s">
        <v>54</v>
      </c>
      <c r="I10627" s="11" t="s">
        <v>99</v>
      </c>
      <c r="J10627" s="11" t="s">
        <v>200</v>
      </c>
      <c r="K10627" s="11" t="str">
        <f>IFERROR(INDEX('EDC Component Dictionary'!$C$5:$C$37,MATCH('Rates Database'!J10627,'EDC Component Dictionary'!$B$5:$B$37,0)), "Energy Supply")</f>
        <v>Energy Supply</v>
      </c>
      <c r="L10627" s="12">
        <v>0.10473</v>
      </c>
      <c r="M10627" s="12"/>
    </row>
    <row r="10628" spans="1:13" x14ac:dyDescent="0.3">
      <c r="A10628" s="18">
        <v>10626</v>
      </c>
      <c r="B10628" s="18">
        <f t="shared" si="332"/>
        <v>2022</v>
      </c>
      <c r="C10628" s="17">
        <v>44562</v>
      </c>
      <c r="D10628" s="18" t="s">
        <v>130</v>
      </c>
      <c r="E10628" s="18" t="s">
        <v>164</v>
      </c>
      <c r="F10628" s="18" t="str">
        <f t="shared" ref="F10628:F10691" si="333">_xlfn.CONCAT(E10628,"-",J10628,"-",C10628)</f>
        <v>National Grid-Norton Muni Agg Rate-44562</v>
      </c>
      <c r="G10628" s="11" t="s">
        <v>131</v>
      </c>
      <c r="H10628" s="11" t="s">
        <v>54</v>
      </c>
      <c r="I10628" s="11" t="s">
        <v>99</v>
      </c>
      <c r="J10628" s="11" t="s">
        <v>201</v>
      </c>
      <c r="K10628" s="11" t="str">
        <f>IFERROR(INDEX('EDC Component Dictionary'!$C$5:$C$37,MATCH('Rates Database'!J10628,'EDC Component Dictionary'!$B$5:$B$37,0)), "Energy Supply")</f>
        <v>Energy Supply</v>
      </c>
      <c r="L10628" s="12">
        <v>0.10471999999999999</v>
      </c>
      <c r="M10628" s="12"/>
    </row>
    <row r="10629" spans="1:13" x14ac:dyDescent="0.3">
      <c r="A10629" s="18">
        <v>10627</v>
      </c>
      <c r="B10629" s="18">
        <f t="shared" si="332"/>
        <v>2022</v>
      </c>
      <c r="C10629" s="17">
        <v>44562</v>
      </c>
      <c r="D10629" s="18" t="s">
        <v>130</v>
      </c>
      <c r="E10629" s="18" t="s">
        <v>164</v>
      </c>
      <c r="F10629" s="18" t="str">
        <f t="shared" si="333"/>
        <v>National Grid-Plainville Muni Agg Rate-44562</v>
      </c>
      <c r="G10629" s="11" t="s">
        <v>131</v>
      </c>
      <c r="H10629" s="11" t="s">
        <v>54</v>
      </c>
      <c r="I10629" s="11" t="s">
        <v>99</v>
      </c>
      <c r="J10629" s="11" t="s">
        <v>203</v>
      </c>
      <c r="K10629" s="11" t="str">
        <f>IFERROR(INDEX('EDC Component Dictionary'!$C$5:$C$37,MATCH('Rates Database'!J10629,'EDC Component Dictionary'!$B$5:$B$37,0)), "Energy Supply")</f>
        <v>Energy Supply</v>
      </c>
      <c r="L10629" s="12">
        <v>0.1047</v>
      </c>
      <c r="M10629" s="12"/>
    </row>
    <row r="10630" spans="1:13" x14ac:dyDescent="0.3">
      <c r="A10630" s="18">
        <v>10628</v>
      </c>
      <c r="B10630" s="18">
        <f t="shared" si="332"/>
        <v>2022</v>
      </c>
      <c r="C10630" s="17">
        <v>44562</v>
      </c>
      <c r="D10630" s="18" t="s">
        <v>130</v>
      </c>
      <c r="E10630" s="18" t="s">
        <v>164</v>
      </c>
      <c r="F10630" s="18" t="str">
        <f t="shared" si="333"/>
        <v>National Grid-Rehoboth Muni Agg Rate-44562</v>
      </c>
      <c r="G10630" s="11" t="s">
        <v>131</v>
      </c>
      <c r="H10630" s="11" t="s">
        <v>54</v>
      </c>
      <c r="I10630" s="11" t="s">
        <v>99</v>
      </c>
      <c r="J10630" s="11" t="s">
        <v>204</v>
      </c>
      <c r="K10630" s="11" t="str">
        <f>IFERROR(INDEX('EDC Component Dictionary'!$C$5:$C$37,MATCH('Rates Database'!J10630,'EDC Component Dictionary'!$B$5:$B$37,0)), "Energy Supply")</f>
        <v>Energy Supply</v>
      </c>
      <c r="L10630" s="12">
        <v>0.10471999999999999</v>
      </c>
      <c r="M10630" s="12"/>
    </row>
    <row r="10631" spans="1:13" x14ac:dyDescent="0.3">
      <c r="A10631" s="18">
        <v>10629</v>
      </c>
      <c r="B10631" s="18">
        <f t="shared" si="332"/>
        <v>2022</v>
      </c>
      <c r="C10631" s="17">
        <v>44562</v>
      </c>
      <c r="D10631" s="18" t="s">
        <v>130</v>
      </c>
      <c r="E10631" s="18" t="s">
        <v>164</v>
      </c>
      <c r="F10631" s="18" t="str">
        <f t="shared" si="333"/>
        <v>National Grid-Seekonk Muni Agg Rate-44562</v>
      </c>
      <c r="G10631" s="11" t="s">
        <v>131</v>
      </c>
      <c r="H10631" s="11" t="s">
        <v>54</v>
      </c>
      <c r="I10631" s="11" t="s">
        <v>99</v>
      </c>
      <c r="J10631" s="11" t="s">
        <v>205</v>
      </c>
      <c r="K10631" s="11" t="str">
        <f>IFERROR(INDEX('EDC Component Dictionary'!$C$5:$C$37,MATCH('Rates Database'!J10631,'EDC Component Dictionary'!$B$5:$B$37,0)), "Energy Supply")</f>
        <v>Energy Supply</v>
      </c>
      <c r="L10631" s="12">
        <v>0.10474</v>
      </c>
      <c r="M10631" s="12"/>
    </row>
    <row r="10632" spans="1:13" x14ac:dyDescent="0.3">
      <c r="A10632" s="18">
        <v>10630</v>
      </c>
      <c r="B10632" s="18">
        <f t="shared" si="332"/>
        <v>2022</v>
      </c>
      <c r="C10632" s="17">
        <v>44562</v>
      </c>
      <c r="D10632" s="18" t="s">
        <v>130</v>
      </c>
      <c r="E10632" s="18" t="s">
        <v>164</v>
      </c>
      <c r="F10632" s="18" t="str">
        <f t="shared" si="333"/>
        <v>National Grid-Somerset Muni Agg Rate-44562</v>
      </c>
      <c r="G10632" s="11" t="s">
        <v>131</v>
      </c>
      <c r="H10632" s="11" t="s">
        <v>54</v>
      </c>
      <c r="I10632" s="11" t="s">
        <v>99</v>
      </c>
      <c r="J10632" s="11" t="s">
        <v>206</v>
      </c>
      <c r="K10632" s="11" t="str">
        <f>IFERROR(INDEX('EDC Component Dictionary'!$C$5:$C$37,MATCH('Rates Database'!J10632,'EDC Component Dictionary'!$B$5:$B$37,0)), "Energy Supply")</f>
        <v>Energy Supply</v>
      </c>
      <c r="L10632" s="12">
        <v>0.10471</v>
      </c>
      <c r="M10632" s="12"/>
    </row>
    <row r="10633" spans="1:13" x14ac:dyDescent="0.3">
      <c r="A10633" s="18">
        <v>10631</v>
      </c>
      <c r="B10633" s="18">
        <f t="shared" si="332"/>
        <v>2022</v>
      </c>
      <c r="C10633" s="17">
        <v>44562</v>
      </c>
      <c r="D10633" s="18" t="s">
        <v>130</v>
      </c>
      <c r="E10633" s="18" t="s">
        <v>164</v>
      </c>
      <c r="F10633" s="18" t="str">
        <f t="shared" si="333"/>
        <v>National Grid-Swansea Muni Agg Rate-44562</v>
      </c>
      <c r="G10633" s="11" t="s">
        <v>131</v>
      </c>
      <c r="H10633" s="11" t="s">
        <v>54</v>
      </c>
      <c r="I10633" s="11" t="s">
        <v>99</v>
      </c>
      <c r="J10633" s="11" t="s">
        <v>207</v>
      </c>
      <c r="K10633" s="11" t="str">
        <f>IFERROR(INDEX('EDC Component Dictionary'!$C$5:$C$37,MATCH('Rates Database'!J10633,'EDC Component Dictionary'!$B$5:$B$37,0)), "Energy Supply")</f>
        <v>Energy Supply</v>
      </c>
      <c r="L10633" s="12">
        <v>0.10471</v>
      </c>
      <c r="M10633" s="12"/>
    </row>
    <row r="10634" spans="1:13" x14ac:dyDescent="0.3">
      <c r="A10634" s="18">
        <v>10632</v>
      </c>
      <c r="B10634" s="18">
        <f t="shared" si="332"/>
        <v>2022</v>
      </c>
      <c r="C10634" s="17">
        <v>44562</v>
      </c>
      <c r="D10634" s="18" t="s">
        <v>130</v>
      </c>
      <c r="E10634" s="18" t="s">
        <v>163</v>
      </c>
      <c r="F10634" s="18" t="str">
        <f t="shared" si="333"/>
        <v>Eversource_EMA-Wareham Muni Agg Rate-44562</v>
      </c>
      <c r="G10634" s="11" t="s">
        <v>131</v>
      </c>
      <c r="H10634" s="11" t="s">
        <v>54</v>
      </c>
      <c r="I10634" s="11" t="s">
        <v>99</v>
      </c>
      <c r="J10634" s="11" t="s">
        <v>273</v>
      </c>
      <c r="K10634" s="11" t="str">
        <f>IFERROR(INDEX('EDC Component Dictionary'!$C$5:$C$37,MATCH('Rates Database'!J10634,'EDC Component Dictionary'!$B$5:$B$37,0)), "Energy Supply")</f>
        <v>Energy Supply</v>
      </c>
      <c r="L10634" s="12">
        <v>0.10473</v>
      </c>
      <c r="M10634" s="12"/>
    </row>
    <row r="10635" spans="1:13" x14ac:dyDescent="0.3">
      <c r="A10635" s="18">
        <v>10633</v>
      </c>
      <c r="B10635" s="18">
        <f t="shared" si="332"/>
        <v>2022</v>
      </c>
      <c r="C10635" s="17">
        <v>44562</v>
      </c>
      <c r="D10635" s="18" t="s">
        <v>130</v>
      </c>
      <c r="E10635" s="18" t="s">
        <v>163</v>
      </c>
      <c r="F10635" s="18" t="str">
        <f t="shared" si="333"/>
        <v>Eversource_EMA-Westport Muni Agg Rate-44562</v>
      </c>
      <c r="G10635" s="11" t="s">
        <v>131</v>
      </c>
      <c r="H10635" s="11" t="s">
        <v>54</v>
      </c>
      <c r="I10635" s="11" t="s">
        <v>99</v>
      </c>
      <c r="J10635" s="11" t="s">
        <v>209</v>
      </c>
      <c r="K10635" s="11" t="str">
        <f>IFERROR(INDEX('EDC Component Dictionary'!$C$5:$C$37,MATCH('Rates Database'!J10635,'EDC Component Dictionary'!$B$5:$B$37,0)), "Energy Supply")</f>
        <v>Energy Supply</v>
      </c>
      <c r="L10635" s="12">
        <v>0.10478999999999999</v>
      </c>
      <c r="M10635" s="12"/>
    </row>
    <row r="10636" spans="1:13" x14ac:dyDescent="0.3">
      <c r="A10636" s="18">
        <v>10634</v>
      </c>
      <c r="B10636" s="18">
        <f t="shared" si="332"/>
        <v>2022</v>
      </c>
      <c r="C10636" s="17">
        <v>44562</v>
      </c>
      <c r="D10636" s="18" t="s">
        <v>130</v>
      </c>
      <c r="E10636" s="18" t="s">
        <v>164</v>
      </c>
      <c r="F10636" s="18" t="str">
        <f t="shared" si="333"/>
        <v>National Grid-West Brookfield Muni Agg Rate-44562</v>
      </c>
      <c r="G10636" s="11" t="s">
        <v>131</v>
      </c>
      <c r="H10636" s="11" t="s">
        <v>54</v>
      </c>
      <c r="I10636" s="11" t="s">
        <v>99</v>
      </c>
      <c r="J10636" s="11" t="s">
        <v>177</v>
      </c>
      <c r="K10636" s="11" t="str">
        <f>IFERROR(INDEX('EDC Component Dictionary'!$C$5:$C$37,MATCH('Rates Database'!J10636,'EDC Component Dictionary'!$B$5:$B$37,0)), "Energy Supply")</f>
        <v>Energy Supply</v>
      </c>
      <c r="L10636" s="12">
        <v>0.10482</v>
      </c>
      <c r="M10636" s="12"/>
    </row>
    <row r="10637" spans="1:13" x14ac:dyDescent="0.3">
      <c r="A10637" s="18">
        <v>10635</v>
      </c>
      <c r="B10637" s="18">
        <f t="shared" si="332"/>
        <v>2022</v>
      </c>
      <c r="C10637" s="17">
        <v>44562</v>
      </c>
      <c r="D10637" s="18" t="s">
        <v>130</v>
      </c>
      <c r="E10637" s="18" t="s">
        <v>163</v>
      </c>
      <c r="F10637" s="18" t="str">
        <f t="shared" si="333"/>
        <v>Eversource_EMA-Somerville Muni Agg Rate-44562</v>
      </c>
      <c r="G10637" s="11" t="s">
        <v>131</v>
      </c>
      <c r="H10637" s="11" t="s">
        <v>54</v>
      </c>
      <c r="I10637" s="11" t="s">
        <v>99</v>
      </c>
      <c r="J10637" s="11" t="s">
        <v>212</v>
      </c>
      <c r="K10637" s="11" t="str">
        <f>IFERROR(INDEX('EDC Component Dictionary'!$C$5:$C$37,MATCH('Rates Database'!J10637,'EDC Component Dictionary'!$B$5:$B$37,0)), "Energy Supply")</f>
        <v>Energy Supply</v>
      </c>
      <c r="L10637" s="12">
        <v>0.10382</v>
      </c>
      <c r="M10637" s="12"/>
    </row>
    <row r="10638" spans="1:13" x14ac:dyDescent="0.3">
      <c r="A10638" s="18">
        <v>10636</v>
      </c>
      <c r="B10638" s="18">
        <f t="shared" si="332"/>
        <v>2022</v>
      </c>
      <c r="C10638" s="17">
        <v>44562</v>
      </c>
      <c r="D10638" s="18" t="s">
        <v>130</v>
      </c>
      <c r="E10638" s="18" t="s">
        <v>164</v>
      </c>
      <c r="F10638" s="18" t="str">
        <f t="shared" si="333"/>
        <v>National Grid-Gardner Muni Agg Rate-44562</v>
      </c>
      <c r="G10638" s="11" t="s">
        <v>131</v>
      </c>
      <c r="H10638" s="11" t="s">
        <v>54</v>
      </c>
      <c r="I10638" s="11" t="s">
        <v>99</v>
      </c>
      <c r="J10638" s="11" t="s">
        <v>179</v>
      </c>
      <c r="K10638" s="11" t="str">
        <f>IFERROR(INDEX('EDC Component Dictionary'!$C$5:$C$37,MATCH('Rates Database'!J10638,'EDC Component Dictionary'!$B$5:$B$37,0)), "Energy Supply")</f>
        <v>Energy Supply</v>
      </c>
      <c r="L10638" s="12">
        <v>0.10521</v>
      </c>
      <c r="M10638" s="12"/>
    </row>
    <row r="10639" spans="1:13" x14ac:dyDescent="0.3">
      <c r="A10639" s="18">
        <v>10637</v>
      </c>
      <c r="B10639" s="18">
        <f t="shared" si="332"/>
        <v>2022</v>
      </c>
      <c r="C10639" s="17">
        <v>44562</v>
      </c>
      <c r="D10639" s="18" t="s">
        <v>130</v>
      </c>
      <c r="E10639" s="18" t="s">
        <v>163</v>
      </c>
      <c r="F10639" s="18" t="str">
        <f t="shared" si="333"/>
        <v>Eversource_EMA-Kingston Muni Agg Rate-44562</v>
      </c>
      <c r="G10639" s="11" t="s">
        <v>131</v>
      </c>
      <c r="H10639" s="11" t="s">
        <v>54</v>
      </c>
      <c r="I10639" s="11" t="s">
        <v>99</v>
      </c>
      <c r="J10639" s="11" t="s">
        <v>211</v>
      </c>
      <c r="K10639" s="11" t="str">
        <f>IFERROR(INDEX('EDC Component Dictionary'!$C$5:$C$37,MATCH('Rates Database'!J10639,'EDC Component Dictionary'!$B$5:$B$37,0)), "Energy Supply")</f>
        <v>Energy Supply</v>
      </c>
      <c r="L10639" s="12">
        <v>0.10525</v>
      </c>
      <c r="M10639" s="12"/>
    </row>
    <row r="10640" spans="1:13" x14ac:dyDescent="0.3">
      <c r="A10640" s="18">
        <v>10638</v>
      </c>
      <c r="B10640" s="18">
        <f t="shared" si="332"/>
        <v>2022</v>
      </c>
      <c r="C10640" s="17">
        <v>44562</v>
      </c>
      <c r="D10640" s="18" t="s">
        <v>130</v>
      </c>
      <c r="E10640" s="18" t="s">
        <v>164</v>
      </c>
      <c r="F10640" s="18" t="str">
        <f t="shared" si="333"/>
        <v>National Grid-Pembroke Muni Agg Rate-44562</v>
      </c>
      <c r="G10640" s="11" t="s">
        <v>131</v>
      </c>
      <c r="H10640" s="11" t="s">
        <v>54</v>
      </c>
      <c r="I10640" s="11" t="s">
        <v>99</v>
      </c>
      <c r="J10640" s="11" t="s">
        <v>295</v>
      </c>
      <c r="K10640" s="11" t="str">
        <f>IFERROR(INDEX('EDC Component Dictionary'!$C$5:$C$37,MATCH('Rates Database'!J10640,'EDC Component Dictionary'!$B$5:$B$37,0)), "Energy Supply")</f>
        <v>Energy Supply</v>
      </c>
      <c r="L10640" s="12">
        <v>0.10531</v>
      </c>
      <c r="M10640" s="12"/>
    </row>
    <row r="10641" spans="1:13" x14ac:dyDescent="0.3">
      <c r="A10641" s="18">
        <v>10639</v>
      </c>
      <c r="B10641" s="18">
        <f t="shared" si="332"/>
        <v>2022</v>
      </c>
      <c r="C10641" s="17">
        <v>44562</v>
      </c>
      <c r="D10641" s="18" t="s">
        <v>130</v>
      </c>
      <c r="E10641" s="18" t="s">
        <v>164</v>
      </c>
      <c r="F10641" s="18" t="str">
        <f t="shared" si="333"/>
        <v>National Grid-Heath Muni Agg Rate-44562</v>
      </c>
      <c r="G10641" s="11" t="s">
        <v>131</v>
      </c>
      <c r="H10641" s="11" t="s">
        <v>54</v>
      </c>
      <c r="I10641" s="11" t="s">
        <v>99</v>
      </c>
      <c r="J10641" s="11" t="s">
        <v>257</v>
      </c>
      <c r="K10641" s="11" t="str">
        <f>IFERROR(INDEX('EDC Component Dictionary'!$C$5:$C$37,MATCH('Rates Database'!J10641,'EDC Component Dictionary'!$B$5:$B$37,0)), "Energy Supply")</f>
        <v>Energy Supply</v>
      </c>
      <c r="L10641" s="12">
        <v>0.1056</v>
      </c>
      <c r="M10641" s="12"/>
    </row>
    <row r="10642" spans="1:13" x14ac:dyDescent="0.3">
      <c r="A10642" s="18">
        <v>10640</v>
      </c>
      <c r="B10642" s="18">
        <f t="shared" si="332"/>
        <v>2022</v>
      </c>
      <c r="C10642" s="17">
        <v>44562</v>
      </c>
      <c r="D10642" s="18" t="s">
        <v>130</v>
      </c>
      <c r="E10642" s="18" t="s">
        <v>164</v>
      </c>
      <c r="F10642" s="18" t="str">
        <f t="shared" si="333"/>
        <v>National Grid-Shirley Muni Agg Rate-44562</v>
      </c>
      <c r="G10642" s="11" t="s">
        <v>131</v>
      </c>
      <c r="H10642" s="11" t="s">
        <v>54</v>
      </c>
      <c r="I10642" s="11" t="s">
        <v>99</v>
      </c>
      <c r="J10642" s="11" t="s">
        <v>299</v>
      </c>
      <c r="K10642" s="11" t="str">
        <f>IFERROR(INDEX('EDC Component Dictionary'!$C$5:$C$37,MATCH('Rates Database'!J10642,'EDC Component Dictionary'!$B$5:$B$37,0)), "Energy Supply")</f>
        <v>Energy Supply</v>
      </c>
      <c r="L10642" s="12">
        <v>0.10577</v>
      </c>
      <c r="M10642" s="12"/>
    </row>
    <row r="10643" spans="1:13" x14ac:dyDescent="0.3">
      <c r="A10643" s="18">
        <v>10641</v>
      </c>
      <c r="B10643" s="18">
        <f t="shared" si="332"/>
        <v>2022</v>
      </c>
      <c r="C10643" s="17">
        <v>44562</v>
      </c>
      <c r="D10643" s="18" t="s">
        <v>130</v>
      </c>
      <c r="E10643" s="18" t="s">
        <v>164</v>
      </c>
      <c r="F10643" s="18" t="str">
        <f t="shared" si="333"/>
        <v>National Grid-Harvard Muni Agg Rate-44562</v>
      </c>
      <c r="G10643" s="11" t="s">
        <v>131</v>
      </c>
      <c r="H10643" s="11" t="s">
        <v>54</v>
      </c>
      <c r="I10643" s="11" t="s">
        <v>99</v>
      </c>
      <c r="J10643" s="11" t="s">
        <v>276</v>
      </c>
      <c r="K10643" s="11" t="str">
        <f>IFERROR(INDEX('EDC Component Dictionary'!$C$5:$C$37,MATCH('Rates Database'!J10643,'EDC Component Dictionary'!$B$5:$B$37,0)), "Energy Supply")</f>
        <v>Energy Supply</v>
      </c>
      <c r="L10643" s="12">
        <v>0.10630000000000001</v>
      </c>
      <c r="M10643" s="12"/>
    </row>
    <row r="10644" spans="1:13" x14ac:dyDescent="0.3">
      <c r="A10644" s="18">
        <v>10642</v>
      </c>
      <c r="B10644" s="18">
        <f t="shared" si="332"/>
        <v>2022</v>
      </c>
      <c r="C10644" s="17">
        <v>44562</v>
      </c>
      <c r="D10644" s="18" t="s">
        <v>130</v>
      </c>
      <c r="E10644" s="18" t="s">
        <v>163</v>
      </c>
      <c r="F10644" s="18" t="str">
        <f t="shared" si="333"/>
        <v>Eversource_EMA-Millis Muni Agg Rate-44562</v>
      </c>
      <c r="G10644" s="11" t="s">
        <v>131</v>
      </c>
      <c r="H10644" s="11" t="s">
        <v>54</v>
      </c>
      <c r="I10644" s="11" t="s">
        <v>99</v>
      </c>
      <c r="J10644" s="11" t="s">
        <v>300</v>
      </c>
      <c r="K10644" s="11" t="str">
        <f>IFERROR(INDEX('EDC Component Dictionary'!$C$5:$C$37,MATCH('Rates Database'!J10644,'EDC Component Dictionary'!$B$5:$B$37,0)), "Energy Supply")</f>
        <v>Energy Supply</v>
      </c>
      <c r="L10644" s="12">
        <v>0.10654</v>
      </c>
      <c r="M10644" s="12"/>
    </row>
    <row r="10645" spans="1:13" x14ac:dyDescent="0.3">
      <c r="A10645" s="18">
        <v>10643</v>
      </c>
      <c r="B10645" s="18">
        <f t="shared" si="332"/>
        <v>2022</v>
      </c>
      <c r="C10645" s="17">
        <v>44562</v>
      </c>
      <c r="D10645" s="18" t="s">
        <v>130</v>
      </c>
      <c r="E10645" s="18" t="s">
        <v>164</v>
      </c>
      <c r="F10645" s="18" t="str">
        <f t="shared" si="333"/>
        <v>National Grid-Sutton Muni Agg Rate-44562</v>
      </c>
      <c r="G10645" s="11" t="s">
        <v>131</v>
      </c>
      <c r="H10645" s="11" t="s">
        <v>54</v>
      </c>
      <c r="I10645" s="11" t="s">
        <v>99</v>
      </c>
      <c r="J10645" s="11" t="s">
        <v>233</v>
      </c>
      <c r="K10645" s="11" t="str">
        <f>IFERROR(INDEX('EDC Component Dictionary'!$C$5:$C$37,MATCH('Rates Database'!J10645,'EDC Component Dictionary'!$B$5:$B$37,0)), "Energy Supply")</f>
        <v>Energy Supply</v>
      </c>
      <c r="L10645" s="12">
        <v>0.10662000000000001</v>
      </c>
      <c r="M10645" s="12"/>
    </row>
    <row r="10646" spans="1:13" x14ac:dyDescent="0.3">
      <c r="A10646" s="18">
        <v>10644</v>
      </c>
      <c r="B10646" s="18">
        <f t="shared" si="332"/>
        <v>2022</v>
      </c>
      <c r="C10646" s="17">
        <v>44562</v>
      </c>
      <c r="D10646" s="18" t="s">
        <v>130</v>
      </c>
      <c r="E10646" s="18" t="s">
        <v>164</v>
      </c>
      <c r="F10646" s="18" t="str">
        <f t="shared" si="333"/>
        <v>National Grid-Williamstown Muni Agg Rate-44562</v>
      </c>
      <c r="G10646" s="11" t="s">
        <v>131</v>
      </c>
      <c r="H10646" s="11" t="s">
        <v>54</v>
      </c>
      <c r="I10646" s="11" t="s">
        <v>99</v>
      </c>
      <c r="J10646" s="11" t="s">
        <v>225</v>
      </c>
      <c r="K10646" s="11" t="str">
        <f>IFERROR(INDEX('EDC Component Dictionary'!$C$5:$C$37,MATCH('Rates Database'!J10646,'EDC Component Dictionary'!$B$5:$B$37,0)), "Energy Supply")</f>
        <v>Energy Supply</v>
      </c>
      <c r="L10646" s="12">
        <v>0.10671</v>
      </c>
      <c r="M10646" s="12"/>
    </row>
    <row r="10647" spans="1:13" x14ac:dyDescent="0.3">
      <c r="A10647" s="18">
        <v>10645</v>
      </c>
      <c r="B10647" s="18">
        <f t="shared" si="332"/>
        <v>2022</v>
      </c>
      <c r="C10647" s="17">
        <v>44562</v>
      </c>
      <c r="D10647" s="18" t="s">
        <v>130</v>
      </c>
      <c r="E10647" s="18" t="s">
        <v>163</v>
      </c>
      <c r="F10647" s="18" t="str">
        <f t="shared" si="333"/>
        <v>Eversource_EMA-Sudbury Muni Agg Rate-44562</v>
      </c>
      <c r="G10647" s="11" t="s">
        <v>131</v>
      </c>
      <c r="H10647" s="11" t="s">
        <v>54</v>
      </c>
      <c r="I10647" s="11" t="s">
        <v>99</v>
      </c>
      <c r="J10647" s="11" t="s">
        <v>227</v>
      </c>
      <c r="K10647" s="11" t="str">
        <f>IFERROR(INDEX('EDC Component Dictionary'!$C$5:$C$37,MATCH('Rates Database'!J10647,'EDC Component Dictionary'!$B$5:$B$37,0)), "Energy Supply")</f>
        <v>Energy Supply</v>
      </c>
      <c r="L10647" s="12">
        <v>0.10783</v>
      </c>
      <c r="M10647" s="12"/>
    </row>
    <row r="10648" spans="1:13" x14ac:dyDescent="0.3">
      <c r="A10648" s="18">
        <v>10646</v>
      </c>
      <c r="B10648" s="18">
        <f t="shared" si="332"/>
        <v>2022</v>
      </c>
      <c r="C10648" s="17">
        <v>44562</v>
      </c>
      <c r="D10648" s="18" t="s">
        <v>130</v>
      </c>
      <c r="E10648" s="18" t="s">
        <v>164</v>
      </c>
      <c r="F10648" s="18" t="str">
        <f t="shared" si="333"/>
        <v>National Grid-Halifax Muni Agg Rate-44562</v>
      </c>
      <c r="G10648" s="11" t="s">
        <v>131</v>
      </c>
      <c r="H10648" s="11" t="s">
        <v>54</v>
      </c>
      <c r="I10648" s="11" t="s">
        <v>99</v>
      </c>
      <c r="J10648" s="11" t="s">
        <v>230</v>
      </c>
      <c r="K10648" s="11" t="str">
        <f>IFERROR(INDEX('EDC Component Dictionary'!$C$5:$C$37,MATCH('Rates Database'!J10648,'EDC Component Dictionary'!$B$5:$B$37,0)), "Energy Supply")</f>
        <v>Energy Supply</v>
      </c>
      <c r="L10648" s="12">
        <v>0.10716000000000001</v>
      </c>
      <c r="M10648" s="12"/>
    </row>
    <row r="10649" spans="1:13" x14ac:dyDescent="0.3">
      <c r="A10649" s="18">
        <v>10647</v>
      </c>
      <c r="B10649" s="18">
        <f t="shared" si="332"/>
        <v>2022</v>
      </c>
      <c r="C10649" s="17">
        <v>44562</v>
      </c>
      <c r="D10649" s="18" t="s">
        <v>130</v>
      </c>
      <c r="E10649" s="18" t="s">
        <v>164</v>
      </c>
      <c r="F10649" s="18" t="str">
        <f t="shared" si="333"/>
        <v>National Grid-Franklin Muni Agg Rate-44562</v>
      </c>
      <c r="G10649" s="11" t="s">
        <v>131</v>
      </c>
      <c r="H10649" s="11" t="s">
        <v>54</v>
      </c>
      <c r="I10649" s="11" t="s">
        <v>99</v>
      </c>
      <c r="J10649" s="11" t="s">
        <v>296</v>
      </c>
      <c r="K10649" s="11" t="str">
        <f>IFERROR(INDEX('EDC Component Dictionary'!$C$5:$C$37,MATCH('Rates Database'!J10649,'EDC Component Dictionary'!$B$5:$B$37,0)), "Energy Supply")</f>
        <v>Energy Supply</v>
      </c>
      <c r="L10649" s="12">
        <v>0.10725</v>
      </c>
      <c r="M10649" s="12"/>
    </row>
    <row r="10650" spans="1:13" x14ac:dyDescent="0.3">
      <c r="A10650" s="18">
        <v>10648</v>
      </c>
      <c r="B10650" s="18">
        <f t="shared" si="332"/>
        <v>2022</v>
      </c>
      <c r="C10650" s="17">
        <v>44562</v>
      </c>
      <c r="D10650" s="18" t="s">
        <v>130</v>
      </c>
      <c r="E10650" s="18" t="s">
        <v>164</v>
      </c>
      <c r="F10650" s="18" t="str">
        <f t="shared" si="333"/>
        <v>National Grid-Bellingham Muni Agg Rate-44562</v>
      </c>
      <c r="G10650" s="11" t="s">
        <v>131</v>
      </c>
      <c r="H10650" s="11" t="s">
        <v>54</v>
      </c>
      <c r="I10650" s="11" t="s">
        <v>99</v>
      </c>
      <c r="J10650" s="11" t="s">
        <v>244</v>
      </c>
      <c r="K10650" s="11" t="str">
        <f>IFERROR(INDEX('EDC Component Dictionary'!$C$5:$C$37,MATCH('Rates Database'!J10650,'EDC Component Dictionary'!$B$5:$B$37,0)), "Energy Supply")</f>
        <v>Energy Supply</v>
      </c>
      <c r="L10650" s="12">
        <v>0.10765</v>
      </c>
      <c r="M10650" s="12"/>
    </row>
    <row r="10651" spans="1:13" x14ac:dyDescent="0.3">
      <c r="A10651" s="18">
        <v>10649</v>
      </c>
      <c r="B10651" s="18">
        <f t="shared" si="332"/>
        <v>2022</v>
      </c>
      <c r="C10651" s="17">
        <v>44562</v>
      </c>
      <c r="D10651" s="18" t="s">
        <v>130</v>
      </c>
      <c r="E10651" s="18" t="s">
        <v>164</v>
      </c>
      <c r="F10651" s="18" t="str">
        <f t="shared" si="333"/>
        <v>National Grid-North Andover Muni Agg Rate-44562</v>
      </c>
      <c r="G10651" s="11" t="s">
        <v>131</v>
      </c>
      <c r="H10651" s="11" t="s">
        <v>54</v>
      </c>
      <c r="I10651" s="11" t="s">
        <v>99</v>
      </c>
      <c r="J10651" s="11" t="s">
        <v>259</v>
      </c>
      <c r="K10651" s="11" t="str">
        <f>IFERROR(INDEX('EDC Component Dictionary'!$C$5:$C$37,MATCH('Rates Database'!J10651,'EDC Component Dictionary'!$B$5:$B$37,0)), "Energy Supply")</f>
        <v>Energy Supply</v>
      </c>
      <c r="L10651" s="12">
        <v>0.1079</v>
      </c>
      <c r="M10651" s="12"/>
    </row>
    <row r="10652" spans="1:13" x14ac:dyDescent="0.3">
      <c r="A10652" s="18">
        <v>10650</v>
      </c>
      <c r="B10652" s="18">
        <f t="shared" si="332"/>
        <v>2022</v>
      </c>
      <c r="C10652" s="17">
        <v>44562</v>
      </c>
      <c r="D10652" s="18" t="s">
        <v>130</v>
      </c>
      <c r="E10652" s="18" t="s">
        <v>163</v>
      </c>
      <c r="F10652" s="18" t="str">
        <f t="shared" si="333"/>
        <v>Eversource_EMA-Dedham Muni Agg Rate-44562</v>
      </c>
      <c r="G10652" s="11" t="s">
        <v>131</v>
      </c>
      <c r="H10652" s="11" t="s">
        <v>54</v>
      </c>
      <c r="I10652" s="11" t="s">
        <v>99</v>
      </c>
      <c r="J10652" s="11" t="s">
        <v>278</v>
      </c>
      <c r="K10652" s="11" t="str">
        <f>IFERROR(INDEX('EDC Component Dictionary'!$C$5:$C$37,MATCH('Rates Database'!J10652,'EDC Component Dictionary'!$B$5:$B$37,0)), "Energy Supply")</f>
        <v>Energy Supply</v>
      </c>
      <c r="L10652" s="12">
        <v>0.10799</v>
      </c>
      <c r="M10652" s="12"/>
    </row>
    <row r="10653" spans="1:13" x14ac:dyDescent="0.3">
      <c r="A10653" s="18">
        <v>10651</v>
      </c>
      <c r="B10653" s="18">
        <f t="shared" si="332"/>
        <v>2022</v>
      </c>
      <c r="C10653" s="17">
        <v>44562</v>
      </c>
      <c r="D10653" s="18" t="s">
        <v>130</v>
      </c>
      <c r="E10653" s="18" t="s">
        <v>164</v>
      </c>
      <c r="F10653" s="18" t="str">
        <f t="shared" si="333"/>
        <v>National Grid-Westford Muni Agg Rate-44562</v>
      </c>
      <c r="G10653" s="11" t="s">
        <v>131</v>
      </c>
      <c r="H10653" s="11" t="s">
        <v>54</v>
      </c>
      <c r="I10653" s="11" t="s">
        <v>99</v>
      </c>
      <c r="J10653" s="11" t="s">
        <v>208</v>
      </c>
      <c r="K10653" s="11" t="str">
        <f>IFERROR(INDEX('EDC Component Dictionary'!$C$5:$C$37,MATCH('Rates Database'!J10653,'EDC Component Dictionary'!$B$5:$B$37,0)), "Energy Supply")</f>
        <v>Energy Supply</v>
      </c>
      <c r="L10653" s="12">
        <v>0.10822</v>
      </c>
      <c r="M10653" s="12"/>
    </row>
    <row r="10654" spans="1:13" x14ac:dyDescent="0.3">
      <c r="A10654" s="18">
        <v>10652</v>
      </c>
      <c r="B10654" s="18">
        <f t="shared" si="332"/>
        <v>2022</v>
      </c>
      <c r="C10654" s="17">
        <v>44562</v>
      </c>
      <c r="D10654" s="18" t="s">
        <v>130</v>
      </c>
      <c r="E10654" s="18" t="s">
        <v>164</v>
      </c>
      <c r="F10654" s="18" t="str">
        <f t="shared" si="333"/>
        <v>National Grid-Grafton Muni Agg Rate-44562</v>
      </c>
      <c r="G10654" s="11" t="s">
        <v>131</v>
      </c>
      <c r="H10654" s="11" t="s">
        <v>54</v>
      </c>
      <c r="I10654" s="11" t="s">
        <v>99</v>
      </c>
      <c r="J10654" s="11" t="s">
        <v>229</v>
      </c>
      <c r="K10654" s="11" t="str">
        <f>IFERROR(INDEX('EDC Component Dictionary'!$C$5:$C$37,MATCH('Rates Database'!J10654,'EDC Component Dictionary'!$B$5:$B$37,0)), "Energy Supply")</f>
        <v>Energy Supply</v>
      </c>
      <c r="L10654" s="12">
        <v>0.108</v>
      </c>
      <c r="M10654" s="12"/>
    </row>
    <row r="10655" spans="1:13" x14ac:dyDescent="0.3">
      <c r="A10655" s="18">
        <v>10653</v>
      </c>
      <c r="B10655" s="18">
        <f t="shared" si="332"/>
        <v>2022</v>
      </c>
      <c r="C10655" s="17">
        <v>44562</v>
      </c>
      <c r="D10655" s="18" t="s">
        <v>130</v>
      </c>
      <c r="E10655" s="18" t="s">
        <v>163</v>
      </c>
      <c r="F10655" s="18" t="str">
        <f t="shared" si="333"/>
        <v>Eversource_EMA-Lexington Muni Agg Rate-44562</v>
      </c>
      <c r="G10655" s="11" t="s">
        <v>131</v>
      </c>
      <c r="H10655" s="11" t="s">
        <v>54</v>
      </c>
      <c r="I10655" s="11" t="s">
        <v>99</v>
      </c>
      <c r="J10655" s="11" t="s">
        <v>254</v>
      </c>
      <c r="K10655" s="11" t="str">
        <f>IFERROR(INDEX('EDC Component Dictionary'!$C$5:$C$37,MATCH('Rates Database'!J10655,'EDC Component Dictionary'!$B$5:$B$37,0)), "Energy Supply")</f>
        <v>Energy Supply</v>
      </c>
      <c r="L10655" s="12">
        <v>0.10793999999999999</v>
      </c>
      <c r="M10655" s="12"/>
    </row>
    <row r="10656" spans="1:13" x14ac:dyDescent="0.3">
      <c r="A10656" s="18">
        <v>10654</v>
      </c>
      <c r="B10656" s="18">
        <f t="shared" si="332"/>
        <v>2022</v>
      </c>
      <c r="C10656" s="17">
        <v>44562</v>
      </c>
      <c r="D10656" s="18" t="s">
        <v>130</v>
      </c>
      <c r="E10656" s="18" t="s">
        <v>163</v>
      </c>
      <c r="F10656" s="18" t="str">
        <f t="shared" si="333"/>
        <v>Eversource_EMA-Milton Muni Agg Rate-44562</v>
      </c>
      <c r="G10656" s="11" t="s">
        <v>131</v>
      </c>
      <c r="H10656" s="11" t="s">
        <v>54</v>
      </c>
      <c r="I10656" s="11" t="s">
        <v>99</v>
      </c>
      <c r="J10656" s="11" t="s">
        <v>306</v>
      </c>
      <c r="K10656" s="11" t="str">
        <f>IFERROR(INDEX('EDC Component Dictionary'!$C$5:$C$37,MATCH('Rates Database'!J10656,'EDC Component Dictionary'!$B$5:$B$37,0)), "Energy Supply")</f>
        <v>Energy Supply</v>
      </c>
      <c r="L10656" s="12">
        <v>0.10953</v>
      </c>
      <c r="M10656" s="12"/>
    </row>
    <row r="10657" spans="1:13" x14ac:dyDescent="0.3">
      <c r="A10657" s="18">
        <v>10655</v>
      </c>
      <c r="B10657" s="18">
        <f t="shared" si="332"/>
        <v>2022</v>
      </c>
      <c r="C10657" s="17">
        <v>44562</v>
      </c>
      <c r="D10657" s="18" t="s">
        <v>130</v>
      </c>
      <c r="E10657" s="18" t="s">
        <v>164</v>
      </c>
      <c r="F10657" s="18" t="str">
        <f t="shared" si="333"/>
        <v>National Grid-Haverhill Muni Agg Rate-44562</v>
      </c>
      <c r="G10657" s="11" t="s">
        <v>131</v>
      </c>
      <c r="H10657" s="11" t="s">
        <v>54</v>
      </c>
      <c r="I10657" s="11" t="s">
        <v>99</v>
      </c>
      <c r="J10657" s="11" t="s">
        <v>297</v>
      </c>
      <c r="K10657" s="11" t="str">
        <f>IFERROR(INDEX('EDC Component Dictionary'!$C$5:$C$37,MATCH('Rates Database'!J10657,'EDC Component Dictionary'!$B$5:$B$37,0)), "Energy Supply")</f>
        <v>Energy Supply</v>
      </c>
      <c r="L10657" s="12">
        <v>0.1086</v>
      </c>
      <c r="M10657" s="12"/>
    </row>
    <row r="10658" spans="1:13" x14ac:dyDescent="0.3">
      <c r="A10658" s="18">
        <v>10656</v>
      </c>
      <c r="B10658" s="18">
        <f t="shared" si="332"/>
        <v>2022</v>
      </c>
      <c r="C10658" s="17">
        <v>44562</v>
      </c>
      <c r="D10658" s="18" t="s">
        <v>130</v>
      </c>
      <c r="E10658" s="18" t="s">
        <v>163</v>
      </c>
      <c r="F10658" s="18" t="str">
        <f t="shared" si="333"/>
        <v>Eversource_EMA-Fairhaven Muni Agg Rate-44562</v>
      </c>
      <c r="G10658" s="11" t="s">
        <v>131</v>
      </c>
      <c r="H10658" s="11" t="s">
        <v>54</v>
      </c>
      <c r="I10658" s="11" t="s">
        <v>99</v>
      </c>
      <c r="J10658" s="11" t="s">
        <v>193</v>
      </c>
      <c r="K10658" s="11" t="str">
        <f>IFERROR(INDEX('EDC Component Dictionary'!$C$5:$C$37,MATCH('Rates Database'!J10658,'EDC Component Dictionary'!$B$5:$B$37,0)), "Energy Supply")</f>
        <v>Energy Supply</v>
      </c>
      <c r="L10658" s="12">
        <v>0.10858</v>
      </c>
      <c r="M10658" s="12"/>
    </row>
    <row r="10659" spans="1:13" x14ac:dyDescent="0.3">
      <c r="A10659" s="18">
        <v>10657</v>
      </c>
      <c r="B10659" s="18">
        <f t="shared" si="332"/>
        <v>2022</v>
      </c>
      <c r="C10659" s="17">
        <v>44562</v>
      </c>
      <c r="D10659" s="18" t="s">
        <v>130</v>
      </c>
      <c r="E10659" s="18" t="s">
        <v>164</v>
      </c>
      <c r="F10659" s="18" t="str">
        <f t="shared" si="333"/>
        <v>National Grid-Egremont Muni Agg Rate-44562</v>
      </c>
      <c r="G10659" s="11" t="s">
        <v>131</v>
      </c>
      <c r="H10659" s="11" t="s">
        <v>54</v>
      </c>
      <c r="I10659" s="11" t="s">
        <v>99</v>
      </c>
      <c r="J10659" s="11" t="s">
        <v>248</v>
      </c>
      <c r="K10659" s="11" t="str">
        <f>IFERROR(INDEX('EDC Component Dictionary'!$C$5:$C$37,MATCH('Rates Database'!J10659,'EDC Component Dictionary'!$B$5:$B$37,0)), "Energy Supply")</f>
        <v>Energy Supply</v>
      </c>
      <c r="L10659" s="12">
        <v>0.10908</v>
      </c>
      <c r="M10659" s="12"/>
    </row>
    <row r="10660" spans="1:13" x14ac:dyDescent="0.3">
      <c r="A10660" s="18">
        <v>10658</v>
      </c>
      <c r="B10660" s="18">
        <f t="shared" si="332"/>
        <v>2022</v>
      </c>
      <c r="C10660" s="17">
        <v>44562</v>
      </c>
      <c r="D10660" s="18" t="s">
        <v>130</v>
      </c>
      <c r="E10660" s="18" t="s">
        <v>163</v>
      </c>
      <c r="F10660" s="18" t="str">
        <f t="shared" si="333"/>
        <v>Eversource_EMA-Waltham Muni Agg Rate-44562</v>
      </c>
      <c r="G10660" s="11" t="s">
        <v>131</v>
      </c>
      <c r="H10660" s="11" t="s">
        <v>54</v>
      </c>
      <c r="I10660" s="11" t="s">
        <v>99</v>
      </c>
      <c r="J10660" s="11" t="s">
        <v>304</v>
      </c>
      <c r="K10660" s="11" t="str">
        <f>IFERROR(INDEX('EDC Component Dictionary'!$C$5:$C$37,MATCH('Rates Database'!J10660,'EDC Component Dictionary'!$B$5:$B$37,0)), "Energy Supply")</f>
        <v>Energy Supply</v>
      </c>
      <c r="L10660" s="12">
        <v>0.10946</v>
      </c>
      <c r="M10660" s="12"/>
    </row>
    <row r="10661" spans="1:13" x14ac:dyDescent="0.3">
      <c r="A10661" s="18">
        <v>10659</v>
      </c>
      <c r="B10661" s="18">
        <f t="shared" si="332"/>
        <v>2022</v>
      </c>
      <c r="C10661" s="17">
        <v>44562</v>
      </c>
      <c r="D10661" s="18" t="s">
        <v>130</v>
      </c>
      <c r="E10661" s="18" t="s">
        <v>163</v>
      </c>
      <c r="F10661" s="18" t="str">
        <f t="shared" si="333"/>
        <v>Eversource_EMA-Bedford Muni Agg Rate-44562</v>
      </c>
      <c r="G10661" s="11" t="s">
        <v>131</v>
      </c>
      <c r="H10661" s="11" t="s">
        <v>54</v>
      </c>
      <c r="I10661" s="11" t="s">
        <v>99</v>
      </c>
      <c r="J10661" s="11" t="s">
        <v>274</v>
      </c>
      <c r="K10661" s="11" t="str">
        <f>IFERROR(INDEX('EDC Component Dictionary'!$C$5:$C$37,MATCH('Rates Database'!J10661,'EDC Component Dictionary'!$B$5:$B$37,0)), "Energy Supply")</f>
        <v>Energy Supply</v>
      </c>
      <c r="L10661" s="12">
        <v>0.10817</v>
      </c>
      <c r="M10661" s="12"/>
    </row>
    <row r="10662" spans="1:13" x14ac:dyDescent="0.3">
      <c r="A10662" s="18">
        <v>10660</v>
      </c>
      <c r="B10662" s="18">
        <f t="shared" si="332"/>
        <v>2022</v>
      </c>
      <c r="C10662" s="17">
        <v>44562</v>
      </c>
      <c r="D10662" s="18" t="s">
        <v>130</v>
      </c>
      <c r="E10662" s="18" t="s">
        <v>164</v>
      </c>
      <c r="F10662" s="18" t="str">
        <f t="shared" si="333"/>
        <v>National Grid-Southborough Muni Agg Rate-44562</v>
      </c>
      <c r="G10662" s="11" t="s">
        <v>131</v>
      </c>
      <c r="H10662" s="11" t="s">
        <v>54</v>
      </c>
      <c r="I10662" s="11" t="s">
        <v>99</v>
      </c>
      <c r="J10662" s="11" t="s">
        <v>231</v>
      </c>
      <c r="K10662" s="11" t="str">
        <f>IFERROR(INDEX('EDC Component Dictionary'!$C$5:$C$37,MATCH('Rates Database'!J10662,'EDC Component Dictionary'!$B$5:$B$37,0)), "Energy Supply")</f>
        <v>Energy Supply</v>
      </c>
      <c r="L10662" s="12">
        <v>0.10938000000000001</v>
      </c>
      <c r="M10662" s="12"/>
    </row>
    <row r="10663" spans="1:13" x14ac:dyDescent="0.3">
      <c r="A10663" s="18">
        <v>10661</v>
      </c>
      <c r="B10663" s="18">
        <f t="shared" si="332"/>
        <v>2022</v>
      </c>
      <c r="C10663" s="17">
        <v>44562</v>
      </c>
      <c r="D10663" s="18" t="s">
        <v>130</v>
      </c>
      <c r="E10663" s="18" t="s">
        <v>164</v>
      </c>
      <c r="F10663" s="18" t="str">
        <f t="shared" si="333"/>
        <v>National Grid-Tyngsborough Muni Agg Rate-44562</v>
      </c>
      <c r="G10663" s="11" t="s">
        <v>131</v>
      </c>
      <c r="H10663" s="11" t="s">
        <v>54</v>
      </c>
      <c r="I10663" s="11" t="s">
        <v>99</v>
      </c>
      <c r="J10663" s="11" t="s">
        <v>261</v>
      </c>
      <c r="K10663" s="11" t="str">
        <f>IFERROR(INDEX('EDC Component Dictionary'!$C$5:$C$37,MATCH('Rates Database'!J10663,'EDC Component Dictionary'!$B$5:$B$37,0)), "Energy Supply")</f>
        <v>Energy Supply</v>
      </c>
      <c r="L10663" s="12">
        <v>0.10944</v>
      </c>
      <c r="M10663" s="12"/>
    </row>
    <row r="10664" spans="1:13" x14ac:dyDescent="0.3">
      <c r="A10664" s="18">
        <v>10662</v>
      </c>
      <c r="B10664" s="18">
        <f t="shared" si="332"/>
        <v>2022</v>
      </c>
      <c r="C10664" s="17">
        <v>44562</v>
      </c>
      <c r="D10664" s="18" t="s">
        <v>130</v>
      </c>
      <c r="E10664" s="18" t="s">
        <v>164</v>
      </c>
      <c r="F10664" s="18" t="str">
        <f t="shared" si="333"/>
        <v>National Grid-Tewksbury Muni Agg Rate-44562</v>
      </c>
      <c r="G10664" s="11" t="s">
        <v>131</v>
      </c>
      <c r="H10664" s="11" t="s">
        <v>54</v>
      </c>
      <c r="I10664" s="11" t="s">
        <v>99</v>
      </c>
      <c r="J10664" s="11" t="s">
        <v>238</v>
      </c>
      <c r="K10664" s="11" t="str">
        <f>IFERROR(INDEX('EDC Component Dictionary'!$C$5:$C$37,MATCH('Rates Database'!J10664,'EDC Component Dictionary'!$B$5:$B$37,0)), "Energy Supply")</f>
        <v>Energy Supply</v>
      </c>
      <c r="L10664" s="12">
        <v>0.10949</v>
      </c>
      <c r="M10664" s="12"/>
    </row>
    <row r="10665" spans="1:13" x14ac:dyDescent="0.3">
      <c r="A10665" s="18">
        <v>10663</v>
      </c>
      <c r="B10665" s="18">
        <f t="shared" si="332"/>
        <v>2022</v>
      </c>
      <c r="C10665" s="17">
        <v>44562</v>
      </c>
      <c r="D10665" s="18" t="s">
        <v>130</v>
      </c>
      <c r="E10665" s="18" t="s">
        <v>163</v>
      </c>
      <c r="F10665" s="18" t="str">
        <f t="shared" si="333"/>
        <v>Eversource_EMA-Acton Muni Agg Rate-44562</v>
      </c>
      <c r="G10665" s="11" t="s">
        <v>131</v>
      </c>
      <c r="H10665" s="11" t="s">
        <v>54</v>
      </c>
      <c r="I10665" s="11" t="s">
        <v>99</v>
      </c>
      <c r="J10665" s="11" t="s">
        <v>226</v>
      </c>
      <c r="K10665" s="11" t="str">
        <f>IFERROR(INDEX('EDC Component Dictionary'!$C$5:$C$37,MATCH('Rates Database'!J10665,'EDC Component Dictionary'!$B$5:$B$37,0)), "Energy Supply")</f>
        <v>Energy Supply</v>
      </c>
      <c r="L10665" s="12">
        <v>0.1106</v>
      </c>
      <c r="M10665" s="12"/>
    </row>
    <row r="10666" spans="1:13" x14ac:dyDescent="0.3">
      <c r="A10666" s="18">
        <v>10664</v>
      </c>
      <c r="B10666" s="18">
        <f t="shared" si="332"/>
        <v>2022</v>
      </c>
      <c r="C10666" s="17">
        <v>44562</v>
      </c>
      <c r="D10666" s="18" t="s">
        <v>130</v>
      </c>
      <c r="E10666" s="18" t="s">
        <v>163</v>
      </c>
      <c r="F10666" s="18" t="str">
        <f t="shared" si="333"/>
        <v>Eversource_EMA-Arlington Muni Agg Rate-44562</v>
      </c>
      <c r="G10666" s="11" t="s">
        <v>131</v>
      </c>
      <c r="H10666" s="11" t="s">
        <v>54</v>
      </c>
      <c r="I10666" s="11" t="s">
        <v>99</v>
      </c>
      <c r="J10666" s="11" t="s">
        <v>228</v>
      </c>
      <c r="K10666" s="11" t="str">
        <f>IFERROR(INDEX('EDC Component Dictionary'!$C$5:$C$37,MATCH('Rates Database'!J10666,'EDC Component Dictionary'!$B$5:$B$37,0)), "Energy Supply")</f>
        <v>Energy Supply</v>
      </c>
      <c r="L10666" s="12">
        <v>0.1125</v>
      </c>
      <c r="M10666" s="12"/>
    </row>
    <row r="10667" spans="1:13" x14ac:dyDescent="0.3">
      <c r="A10667" s="18">
        <v>10665</v>
      </c>
      <c r="B10667" s="18">
        <f t="shared" si="332"/>
        <v>2022</v>
      </c>
      <c r="C10667" s="17">
        <v>44562</v>
      </c>
      <c r="D10667" s="18" t="s">
        <v>130</v>
      </c>
      <c r="E10667" s="18" t="s">
        <v>164</v>
      </c>
      <c r="F10667" s="18" t="str">
        <f t="shared" si="333"/>
        <v>National Grid-Nantucket Muni Agg Rate-44562</v>
      </c>
      <c r="G10667" s="11" t="s">
        <v>131</v>
      </c>
      <c r="H10667" s="11" t="s">
        <v>54</v>
      </c>
      <c r="I10667" s="11" t="s">
        <v>99</v>
      </c>
      <c r="J10667" s="11" t="s">
        <v>171</v>
      </c>
      <c r="K10667" s="11" t="str">
        <f>IFERROR(INDEX('EDC Component Dictionary'!$C$5:$C$37,MATCH('Rates Database'!J10667,'EDC Component Dictionary'!$B$5:$B$37,0)), "Energy Supply")</f>
        <v>Energy Supply</v>
      </c>
      <c r="L10667" s="12">
        <v>0.11092</v>
      </c>
      <c r="M10667" s="12"/>
    </row>
    <row r="10668" spans="1:13" x14ac:dyDescent="0.3">
      <c r="A10668" s="18">
        <v>10666</v>
      </c>
      <c r="B10668" s="18">
        <f t="shared" si="332"/>
        <v>2022</v>
      </c>
      <c r="C10668" s="17">
        <v>44562</v>
      </c>
      <c r="D10668" s="18" t="s">
        <v>130</v>
      </c>
      <c r="E10668" s="18" t="s">
        <v>164</v>
      </c>
      <c r="F10668" s="18" t="str">
        <f t="shared" si="333"/>
        <v>National Grid-Gloucester Muni Agg Rate-44562</v>
      </c>
      <c r="G10668" s="11" t="s">
        <v>131</v>
      </c>
      <c r="H10668" s="11" t="s">
        <v>54</v>
      </c>
      <c r="I10668" s="11" t="s">
        <v>99</v>
      </c>
      <c r="J10668" s="11" t="s">
        <v>242</v>
      </c>
      <c r="K10668" s="11" t="str">
        <f>IFERROR(INDEX('EDC Component Dictionary'!$C$5:$C$37,MATCH('Rates Database'!J10668,'EDC Component Dictionary'!$B$5:$B$37,0)), "Energy Supply")</f>
        <v>Energy Supply</v>
      </c>
      <c r="L10668" s="12">
        <v>0.11094999999999999</v>
      </c>
      <c r="M10668" s="12"/>
    </row>
    <row r="10669" spans="1:13" x14ac:dyDescent="0.3">
      <c r="A10669" s="18">
        <v>10667</v>
      </c>
      <c r="B10669" s="18">
        <f t="shared" si="332"/>
        <v>2022</v>
      </c>
      <c r="C10669" s="17">
        <v>44562</v>
      </c>
      <c r="D10669" s="18" t="s">
        <v>130</v>
      </c>
      <c r="E10669" s="18" t="s">
        <v>164</v>
      </c>
      <c r="F10669" s="18" t="str">
        <f t="shared" si="333"/>
        <v>National Grid-Millville Muni Agg Rate-44562</v>
      </c>
      <c r="G10669" s="11" t="s">
        <v>131</v>
      </c>
      <c r="H10669" s="11" t="s">
        <v>54</v>
      </c>
      <c r="I10669" s="11" t="s">
        <v>99</v>
      </c>
      <c r="J10669" s="11" t="s">
        <v>251</v>
      </c>
      <c r="K10669" s="11" t="str">
        <f>IFERROR(INDEX('EDC Component Dictionary'!$C$5:$C$37,MATCH('Rates Database'!J10669,'EDC Component Dictionary'!$B$5:$B$37,0)), "Energy Supply")</f>
        <v>Energy Supply</v>
      </c>
      <c r="L10669" s="12">
        <v>0.11073</v>
      </c>
      <c r="M10669" s="12"/>
    </row>
    <row r="10670" spans="1:13" x14ac:dyDescent="0.3">
      <c r="A10670" s="18">
        <v>10668</v>
      </c>
      <c r="B10670" s="18">
        <f t="shared" si="332"/>
        <v>2022</v>
      </c>
      <c r="C10670" s="17">
        <v>44562</v>
      </c>
      <c r="D10670" s="18" t="s">
        <v>130</v>
      </c>
      <c r="E10670" s="18" t="s">
        <v>164</v>
      </c>
      <c r="F10670" s="18" t="str">
        <f t="shared" si="333"/>
        <v>National Grid-Salisbury Muni Agg Rate-44562</v>
      </c>
      <c r="G10670" s="11" t="s">
        <v>131</v>
      </c>
      <c r="H10670" s="11" t="s">
        <v>54</v>
      </c>
      <c r="I10670" s="11" t="s">
        <v>99</v>
      </c>
      <c r="J10670" s="11" t="s">
        <v>241</v>
      </c>
      <c r="K10670" s="11" t="str">
        <f>IFERROR(INDEX('EDC Component Dictionary'!$C$5:$C$37,MATCH('Rates Database'!J10670,'EDC Component Dictionary'!$B$5:$B$37,0)), "Energy Supply")</f>
        <v>Energy Supply</v>
      </c>
      <c r="L10670" s="12">
        <v>0.11133999999999999</v>
      </c>
      <c r="M10670" s="12"/>
    </row>
    <row r="10671" spans="1:13" x14ac:dyDescent="0.3">
      <c r="A10671" s="18">
        <v>10669</v>
      </c>
      <c r="B10671" s="18">
        <f t="shared" si="332"/>
        <v>2022</v>
      </c>
      <c r="C10671" s="17">
        <v>44562</v>
      </c>
      <c r="D10671" s="18" t="s">
        <v>130</v>
      </c>
      <c r="E10671" s="18" t="s">
        <v>163</v>
      </c>
      <c r="F10671" s="18" t="str">
        <f t="shared" si="333"/>
        <v>Eversource_EMA-Boston Muni Agg Rate-44562</v>
      </c>
      <c r="G10671" s="11" t="s">
        <v>131</v>
      </c>
      <c r="H10671" s="11" t="s">
        <v>54</v>
      </c>
      <c r="I10671" s="11" t="s">
        <v>99</v>
      </c>
      <c r="J10671" s="11" t="s">
        <v>301</v>
      </c>
      <c r="K10671" s="11" t="str">
        <f>IFERROR(INDEX('EDC Component Dictionary'!$C$5:$C$37,MATCH('Rates Database'!J10671,'EDC Component Dictionary'!$B$5:$B$37,0)), "Energy Supply")</f>
        <v>Energy Supply</v>
      </c>
      <c r="L10671" s="12">
        <v>0.11183999999999999</v>
      </c>
      <c r="M10671" s="12"/>
    </row>
    <row r="10672" spans="1:13" x14ac:dyDescent="0.3">
      <c r="A10672" s="18">
        <v>10670</v>
      </c>
      <c r="B10672" s="18">
        <f t="shared" si="332"/>
        <v>2022</v>
      </c>
      <c r="C10672" s="17">
        <v>44562</v>
      </c>
      <c r="D10672" s="18" t="s">
        <v>130</v>
      </c>
      <c r="E10672" s="18" t="s">
        <v>164</v>
      </c>
      <c r="F10672" s="18" t="str">
        <f t="shared" si="333"/>
        <v>National Grid-Rockland Muni Agg Rate-44562</v>
      </c>
      <c r="G10672" s="11" t="s">
        <v>131</v>
      </c>
      <c r="H10672" s="11" t="s">
        <v>54</v>
      </c>
      <c r="I10672" s="11" t="s">
        <v>99</v>
      </c>
      <c r="J10672" s="11" t="s">
        <v>271</v>
      </c>
      <c r="K10672" s="11" t="str">
        <f>IFERROR(INDEX('EDC Component Dictionary'!$C$5:$C$37,MATCH('Rates Database'!J10672,'EDC Component Dictionary'!$B$5:$B$37,0)), "Energy Supply")</f>
        <v>Energy Supply</v>
      </c>
      <c r="L10672" s="12">
        <v>0.11037</v>
      </c>
      <c r="M10672" s="12"/>
    </row>
    <row r="10673" spans="1:13" x14ac:dyDescent="0.3">
      <c r="A10673" s="18">
        <v>10671</v>
      </c>
      <c r="B10673" s="18">
        <f t="shared" si="332"/>
        <v>2022</v>
      </c>
      <c r="C10673" s="17">
        <v>44562</v>
      </c>
      <c r="D10673" s="18" t="s">
        <v>130</v>
      </c>
      <c r="E10673" s="18" t="s">
        <v>163</v>
      </c>
      <c r="F10673" s="18" t="str">
        <f t="shared" si="333"/>
        <v>Eversource_EMA-Winchester Muni Agg Rate-44562</v>
      </c>
      <c r="G10673" s="11" t="s">
        <v>131</v>
      </c>
      <c r="H10673" s="11" t="s">
        <v>54</v>
      </c>
      <c r="I10673" s="11" t="s">
        <v>99</v>
      </c>
      <c r="J10673" s="11" t="s">
        <v>232</v>
      </c>
      <c r="K10673" s="11" t="str">
        <f>IFERROR(INDEX('EDC Component Dictionary'!$C$5:$C$37,MATCH('Rates Database'!J10673,'EDC Component Dictionary'!$B$5:$B$37,0)), "Energy Supply")</f>
        <v>Energy Supply</v>
      </c>
      <c r="L10673" s="12">
        <v>0.11235000000000001</v>
      </c>
      <c r="M10673" s="12"/>
    </row>
    <row r="10674" spans="1:13" x14ac:dyDescent="0.3">
      <c r="A10674" s="18">
        <v>10672</v>
      </c>
      <c r="B10674" s="18">
        <f t="shared" si="332"/>
        <v>2022</v>
      </c>
      <c r="C10674" s="17">
        <v>44562</v>
      </c>
      <c r="D10674" s="18" t="s">
        <v>130</v>
      </c>
      <c r="E10674" s="18" t="s">
        <v>164</v>
      </c>
      <c r="F10674" s="18" t="str">
        <f t="shared" si="333"/>
        <v>National Grid-Hamilton Muni Agg Rate-44562</v>
      </c>
      <c r="G10674" s="11" t="s">
        <v>131</v>
      </c>
      <c r="H10674" s="11" t="s">
        <v>54</v>
      </c>
      <c r="I10674" s="11" t="s">
        <v>99</v>
      </c>
      <c r="J10674" s="11" t="s">
        <v>250</v>
      </c>
      <c r="K10674" s="11" t="str">
        <f>IFERROR(INDEX('EDC Component Dictionary'!$C$5:$C$37,MATCH('Rates Database'!J10674,'EDC Component Dictionary'!$B$5:$B$37,0)), "Energy Supply")</f>
        <v>Energy Supply</v>
      </c>
      <c r="L10674" s="12">
        <v>0.11226</v>
      </c>
      <c r="M10674" s="12"/>
    </row>
    <row r="10675" spans="1:13" x14ac:dyDescent="0.3">
      <c r="A10675" s="18">
        <v>10673</v>
      </c>
      <c r="B10675" s="18">
        <f t="shared" si="332"/>
        <v>2022</v>
      </c>
      <c r="C10675" s="17">
        <v>44562</v>
      </c>
      <c r="D10675" s="18" t="s">
        <v>130</v>
      </c>
      <c r="E10675" s="18" t="s">
        <v>36</v>
      </c>
      <c r="F10675" s="18" t="str">
        <f t="shared" si="333"/>
        <v>Unitil-Ashby Muni Agg Rate-44562</v>
      </c>
      <c r="G10675" s="11" t="s">
        <v>131</v>
      </c>
      <c r="H10675" s="11" t="s">
        <v>54</v>
      </c>
      <c r="I10675" s="11" t="s">
        <v>99</v>
      </c>
      <c r="J10675" s="11" t="s">
        <v>235</v>
      </c>
      <c r="K10675" s="11" t="str">
        <f>IFERROR(INDEX('EDC Component Dictionary'!$C$5:$C$37,MATCH('Rates Database'!J10675,'EDC Component Dictionary'!$B$5:$B$37,0)), "Energy Supply")</f>
        <v>Energy Supply</v>
      </c>
      <c r="L10675" s="12">
        <v>0.11210000000000001</v>
      </c>
      <c r="M10675" s="12"/>
    </row>
    <row r="10676" spans="1:13" x14ac:dyDescent="0.3">
      <c r="A10676" s="18">
        <v>10674</v>
      </c>
      <c r="B10676" s="18">
        <f t="shared" si="332"/>
        <v>2022</v>
      </c>
      <c r="C10676" s="17">
        <v>44562</v>
      </c>
      <c r="D10676" s="18" t="s">
        <v>130</v>
      </c>
      <c r="E10676" s="18" t="s">
        <v>36</v>
      </c>
      <c r="F10676" s="18" t="str">
        <f t="shared" si="333"/>
        <v>Unitil-Lunenburg Muni Agg Rate-44562</v>
      </c>
      <c r="G10676" s="11" t="s">
        <v>131</v>
      </c>
      <c r="H10676" s="11" t="s">
        <v>54</v>
      </c>
      <c r="I10676" s="11" t="s">
        <v>99</v>
      </c>
      <c r="J10676" s="11" t="s">
        <v>239</v>
      </c>
      <c r="K10676" s="11" t="str">
        <f>IFERROR(INDEX('EDC Component Dictionary'!$C$5:$C$37,MATCH('Rates Database'!J10676,'EDC Component Dictionary'!$B$5:$B$37,0)), "Energy Supply")</f>
        <v>Energy Supply</v>
      </c>
      <c r="L10676" s="12">
        <v>0.11210000000000001</v>
      </c>
      <c r="M10676" s="12"/>
    </row>
    <row r="10677" spans="1:13" x14ac:dyDescent="0.3">
      <c r="A10677" s="18">
        <v>10675</v>
      </c>
      <c r="B10677" s="18">
        <f t="shared" si="332"/>
        <v>2022</v>
      </c>
      <c r="C10677" s="17">
        <v>44562</v>
      </c>
      <c r="D10677" s="18" t="s">
        <v>130</v>
      </c>
      <c r="E10677" s="18" t="s">
        <v>164</v>
      </c>
      <c r="F10677" s="18" t="str">
        <f t="shared" si="333"/>
        <v>National Grid-Salem Muni Agg Rate-44562</v>
      </c>
      <c r="G10677" s="11" t="s">
        <v>131</v>
      </c>
      <c r="H10677" s="11" t="s">
        <v>54</v>
      </c>
      <c r="I10677" s="11" t="s">
        <v>99</v>
      </c>
      <c r="J10677" s="11" t="s">
        <v>175</v>
      </c>
      <c r="K10677" s="11" t="str">
        <f>IFERROR(INDEX('EDC Component Dictionary'!$C$5:$C$37,MATCH('Rates Database'!J10677,'EDC Component Dictionary'!$B$5:$B$37,0)), "Energy Supply")</f>
        <v>Energy Supply</v>
      </c>
      <c r="L10677" s="12">
        <v>0.11305999999999999</v>
      </c>
      <c r="M10677" s="12"/>
    </row>
    <row r="10678" spans="1:13" x14ac:dyDescent="0.3">
      <c r="A10678" s="18">
        <v>10676</v>
      </c>
      <c r="B10678" s="18">
        <f t="shared" si="332"/>
        <v>2022</v>
      </c>
      <c r="C10678" s="17">
        <v>44562</v>
      </c>
      <c r="D10678" s="18" t="s">
        <v>130</v>
      </c>
      <c r="E10678" s="18" t="s">
        <v>164</v>
      </c>
      <c r="F10678" s="18" t="str">
        <f t="shared" si="333"/>
        <v>National Grid-West Bridgewater Muni Agg Rate-44562</v>
      </c>
      <c r="G10678" s="11" t="s">
        <v>131</v>
      </c>
      <c r="H10678" s="11" t="s">
        <v>54</v>
      </c>
      <c r="I10678" s="11" t="s">
        <v>99</v>
      </c>
      <c r="J10678" s="11" t="s">
        <v>247</v>
      </c>
      <c r="K10678" s="11" t="str">
        <f>IFERROR(INDEX('EDC Component Dictionary'!$C$5:$C$37,MATCH('Rates Database'!J10678,'EDC Component Dictionary'!$B$5:$B$37,0)), "Energy Supply")</f>
        <v>Energy Supply</v>
      </c>
      <c r="L10678" s="12">
        <v>0.1135</v>
      </c>
      <c r="M10678" s="12"/>
    </row>
    <row r="10679" spans="1:13" x14ac:dyDescent="0.3">
      <c r="A10679" s="18">
        <v>10677</v>
      </c>
      <c r="B10679" s="18">
        <f t="shared" si="332"/>
        <v>2022</v>
      </c>
      <c r="C10679" s="17">
        <v>44562</v>
      </c>
      <c r="D10679" s="18" t="s">
        <v>130</v>
      </c>
      <c r="E10679" s="18" t="s">
        <v>164</v>
      </c>
      <c r="F10679" s="18" t="str">
        <f t="shared" si="333"/>
        <v>National Grid-Swampscott Muni Agg Rate-44562</v>
      </c>
      <c r="G10679" s="11" t="s">
        <v>131</v>
      </c>
      <c r="H10679" s="11" t="s">
        <v>54</v>
      </c>
      <c r="I10679" s="11" t="s">
        <v>99</v>
      </c>
      <c r="J10679" s="11" t="s">
        <v>178</v>
      </c>
      <c r="K10679" s="11" t="str">
        <f>IFERROR(INDEX('EDC Component Dictionary'!$C$5:$C$37,MATCH('Rates Database'!J10679,'EDC Component Dictionary'!$B$5:$B$37,0)), "Energy Supply")</f>
        <v>Energy Supply</v>
      </c>
      <c r="L10679" s="12">
        <v>0.11398999999999999</v>
      </c>
      <c r="M10679" s="12"/>
    </row>
    <row r="10680" spans="1:13" x14ac:dyDescent="0.3">
      <c r="A10680" s="18">
        <v>10678</v>
      </c>
      <c r="B10680" s="18">
        <f t="shared" si="332"/>
        <v>2022</v>
      </c>
      <c r="C10680" s="17">
        <v>44562</v>
      </c>
      <c r="D10680" s="18" t="s">
        <v>130</v>
      </c>
      <c r="E10680" s="18" t="s">
        <v>164</v>
      </c>
      <c r="F10680" s="18" t="str">
        <f t="shared" si="333"/>
        <v>National Grid-Worcester Muni Agg Rate-44562</v>
      </c>
      <c r="G10680" s="11" t="s">
        <v>131</v>
      </c>
      <c r="H10680" s="11" t="s">
        <v>54</v>
      </c>
      <c r="I10680" s="11" t="s">
        <v>99</v>
      </c>
      <c r="J10680" s="11" t="s">
        <v>281</v>
      </c>
      <c r="K10680" s="11" t="str">
        <f>IFERROR(INDEX('EDC Component Dictionary'!$C$5:$C$37,MATCH('Rates Database'!J10680,'EDC Component Dictionary'!$B$5:$B$37,0)), "Energy Supply")</f>
        <v>Energy Supply</v>
      </c>
      <c r="L10680" s="12">
        <v>0.11447</v>
      </c>
      <c r="M10680" s="12"/>
    </row>
    <row r="10681" spans="1:13" x14ac:dyDescent="0.3">
      <c r="A10681" s="18">
        <v>10679</v>
      </c>
      <c r="B10681" s="18">
        <f t="shared" si="332"/>
        <v>2022</v>
      </c>
      <c r="C10681" s="17">
        <v>44562</v>
      </c>
      <c r="D10681" s="18" t="s">
        <v>130</v>
      </c>
      <c r="E10681" s="18" t="s">
        <v>163</v>
      </c>
      <c r="F10681" s="18" t="str">
        <f t="shared" si="333"/>
        <v>Eversource_EMA-Carlisle Muni Agg Rate-44562</v>
      </c>
      <c r="G10681" s="11" t="s">
        <v>131</v>
      </c>
      <c r="H10681" s="11" t="s">
        <v>54</v>
      </c>
      <c r="I10681" s="11" t="s">
        <v>99</v>
      </c>
      <c r="J10681" s="11" t="s">
        <v>236</v>
      </c>
      <c r="K10681" s="11" t="str">
        <f>IFERROR(INDEX('EDC Component Dictionary'!$C$5:$C$37,MATCH('Rates Database'!J10681,'EDC Component Dictionary'!$B$5:$B$37,0)), "Energy Supply")</f>
        <v>Energy Supply</v>
      </c>
      <c r="L10681" s="12">
        <v>0.11396000000000001</v>
      </c>
      <c r="M10681" s="12"/>
    </row>
    <row r="10682" spans="1:13" x14ac:dyDescent="0.3">
      <c r="A10682" s="18">
        <v>10680</v>
      </c>
      <c r="B10682" s="18">
        <f t="shared" si="332"/>
        <v>2022</v>
      </c>
      <c r="C10682" s="17">
        <v>44562</v>
      </c>
      <c r="D10682" s="18" t="s">
        <v>130</v>
      </c>
      <c r="E10682" s="18" t="s">
        <v>164</v>
      </c>
      <c r="F10682" s="18" t="str">
        <f t="shared" si="333"/>
        <v>National Grid-Medford Muni Agg Rate-44562</v>
      </c>
      <c r="G10682" s="11" t="s">
        <v>131</v>
      </c>
      <c r="H10682" s="11" t="s">
        <v>54</v>
      </c>
      <c r="I10682" s="11" t="s">
        <v>99</v>
      </c>
      <c r="J10682" s="11" t="s">
        <v>279</v>
      </c>
      <c r="K10682" s="11" t="str">
        <f>IFERROR(INDEX('EDC Component Dictionary'!$C$5:$C$37,MATCH('Rates Database'!J10682,'EDC Component Dictionary'!$B$5:$B$37,0)), "Energy Supply")</f>
        <v>Energy Supply</v>
      </c>
      <c r="L10682" s="12">
        <v>0.11529</v>
      </c>
      <c r="M10682" s="12"/>
    </row>
    <row r="10683" spans="1:13" x14ac:dyDescent="0.3">
      <c r="A10683" s="18">
        <v>10681</v>
      </c>
      <c r="B10683" s="18">
        <f t="shared" si="332"/>
        <v>2022</v>
      </c>
      <c r="C10683" s="17">
        <v>44562</v>
      </c>
      <c r="D10683" s="18" t="s">
        <v>130</v>
      </c>
      <c r="E10683" s="18" t="s">
        <v>164</v>
      </c>
      <c r="F10683" s="18" t="str">
        <f t="shared" si="333"/>
        <v>National Grid-Melrose Muni Agg Rate-44562</v>
      </c>
      <c r="G10683" s="11" t="s">
        <v>131</v>
      </c>
      <c r="H10683" s="11" t="s">
        <v>54</v>
      </c>
      <c r="I10683" s="11" t="s">
        <v>99</v>
      </c>
      <c r="J10683" s="11" t="s">
        <v>269</v>
      </c>
      <c r="K10683" s="11" t="str">
        <f>IFERROR(INDEX('EDC Component Dictionary'!$C$5:$C$37,MATCH('Rates Database'!J10683,'EDC Component Dictionary'!$B$5:$B$37,0)), "Energy Supply")</f>
        <v>Energy Supply</v>
      </c>
      <c r="L10683" s="12">
        <v>0.11654</v>
      </c>
      <c r="M10683" s="12"/>
    </row>
    <row r="10684" spans="1:13" x14ac:dyDescent="0.3">
      <c r="A10684" s="18">
        <v>10682</v>
      </c>
      <c r="B10684" s="18">
        <f t="shared" si="332"/>
        <v>2022</v>
      </c>
      <c r="C10684" s="17">
        <v>44562</v>
      </c>
      <c r="D10684" s="18" t="s">
        <v>130</v>
      </c>
      <c r="E10684" s="18" t="s">
        <v>163</v>
      </c>
      <c r="F10684" s="18" t="str">
        <f t="shared" si="333"/>
        <v>Eversource_EMA-Natick Muni Agg Rate-44562</v>
      </c>
      <c r="G10684" s="11" t="s">
        <v>131</v>
      </c>
      <c r="H10684" s="11" t="s">
        <v>54</v>
      </c>
      <c r="I10684" s="11" t="s">
        <v>99</v>
      </c>
      <c r="J10684" s="11" t="s">
        <v>252</v>
      </c>
      <c r="K10684" s="11" t="str">
        <f>IFERROR(INDEX('EDC Component Dictionary'!$C$5:$C$37,MATCH('Rates Database'!J10684,'EDC Component Dictionary'!$B$5:$B$37,0)), "Energy Supply")</f>
        <v>Energy Supply</v>
      </c>
      <c r="L10684" s="12">
        <v>0.11581</v>
      </c>
      <c r="M10684" s="12"/>
    </row>
    <row r="10685" spans="1:13" x14ac:dyDescent="0.3">
      <c r="A10685" s="18">
        <v>10683</v>
      </c>
      <c r="B10685" s="18">
        <f t="shared" si="332"/>
        <v>2022</v>
      </c>
      <c r="C10685" s="17">
        <v>44562</v>
      </c>
      <c r="D10685" s="18" t="s">
        <v>130</v>
      </c>
      <c r="E10685" s="18" t="s">
        <v>163</v>
      </c>
      <c r="F10685" s="18" t="str">
        <f t="shared" si="333"/>
        <v>Eversource_EMA-Sharon Muni Agg Rate-44562</v>
      </c>
      <c r="G10685" s="11" t="s">
        <v>131</v>
      </c>
      <c r="H10685" s="11" t="s">
        <v>54</v>
      </c>
      <c r="I10685" s="11" t="s">
        <v>99</v>
      </c>
      <c r="J10685" s="11" t="s">
        <v>302</v>
      </c>
      <c r="K10685" s="11" t="str">
        <f>IFERROR(INDEX('EDC Component Dictionary'!$C$5:$C$37,MATCH('Rates Database'!J10685,'EDC Component Dictionary'!$B$5:$B$37,0)), "Energy Supply")</f>
        <v>Energy Supply</v>
      </c>
      <c r="L10685" s="12">
        <v>0.11547</v>
      </c>
      <c r="M10685" s="12"/>
    </row>
    <row r="10686" spans="1:13" x14ac:dyDescent="0.3">
      <c r="A10686" s="18">
        <v>10684</v>
      </c>
      <c r="B10686" s="18">
        <f t="shared" si="332"/>
        <v>2022</v>
      </c>
      <c r="C10686" s="17">
        <v>44562</v>
      </c>
      <c r="D10686" s="18" t="s">
        <v>130</v>
      </c>
      <c r="E10686" s="18" t="s">
        <v>163</v>
      </c>
      <c r="F10686" s="18" t="str">
        <f t="shared" si="333"/>
        <v>Eversource_EMA-Brookline Muni Agg Rate-44562</v>
      </c>
      <c r="G10686" s="11" t="s">
        <v>131</v>
      </c>
      <c r="H10686" s="11" t="s">
        <v>54</v>
      </c>
      <c r="I10686" s="11" t="s">
        <v>99</v>
      </c>
      <c r="J10686" s="11" t="s">
        <v>243</v>
      </c>
      <c r="K10686" s="11" t="str">
        <f>IFERROR(INDEX('EDC Component Dictionary'!$C$5:$C$37,MATCH('Rates Database'!J10686,'EDC Component Dictionary'!$B$5:$B$37,0)), "Energy Supply")</f>
        <v>Energy Supply</v>
      </c>
      <c r="L10686" s="12">
        <v>0.11716</v>
      </c>
      <c r="M10686" s="12"/>
    </row>
    <row r="10687" spans="1:13" x14ac:dyDescent="0.3">
      <c r="A10687" s="18">
        <v>10685</v>
      </c>
      <c r="B10687" s="18">
        <f t="shared" si="332"/>
        <v>2022</v>
      </c>
      <c r="C10687" s="17">
        <v>44562</v>
      </c>
      <c r="D10687" s="18" t="s">
        <v>130</v>
      </c>
      <c r="E10687" s="18" t="s">
        <v>163</v>
      </c>
      <c r="F10687" s="18" t="str">
        <f t="shared" si="333"/>
        <v>Eversource_EMA-Lincoln Muni Agg Rate-44562</v>
      </c>
      <c r="G10687" s="11" t="s">
        <v>131</v>
      </c>
      <c r="H10687" s="11" t="s">
        <v>54</v>
      </c>
      <c r="I10687" s="11" t="s">
        <v>99</v>
      </c>
      <c r="J10687" s="11" t="s">
        <v>303</v>
      </c>
      <c r="K10687" s="11" t="str">
        <f>IFERROR(INDEX('EDC Component Dictionary'!$C$5:$C$37,MATCH('Rates Database'!J10687,'EDC Component Dictionary'!$B$5:$B$37,0)), "Energy Supply")</f>
        <v>Energy Supply</v>
      </c>
      <c r="L10687" s="12">
        <v>0.11941</v>
      </c>
      <c r="M10687" s="12"/>
    </row>
    <row r="10688" spans="1:13" x14ac:dyDescent="0.3">
      <c r="A10688" s="18">
        <v>10686</v>
      </c>
      <c r="B10688" s="18">
        <f t="shared" si="332"/>
        <v>2022</v>
      </c>
      <c r="C10688" s="17">
        <v>44562</v>
      </c>
      <c r="D10688" s="18" t="s">
        <v>130</v>
      </c>
      <c r="E10688" s="18" t="s">
        <v>164</v>
      </c>
      <c r="F10688" s="18" t="str">
        <f t="shared" si="333"/>
        <v>National Grid-Berlin Muni Agg Rate-44562</v>
      </c>
      <c r="G10688" s="11" t="s">
        <v>131</v>
      </c>
      <c r="H10688" s="11" t="s">
        <v>54</v>
      </c>
      <c r="I10688" s="11" t="s">
        <v>99</v>
      </c>
      <c r="J10688" s="11" t="s">
        <v>237</v>
      </c>
      <c r="K10688" s="11" t="str">
        <f>IFERROR(INDEX('EDC Component Dictionary'!$C$5:$C$37,MATCH('Rates Database'!J10688,'EDC Component Dictionary'!$B$5:$B$37,0)), "Energy Supply")</f>
        <v>Energy Supply</v>
      </c>
      <c r="L10688" s="12">
        <v>0.12167</v>
      </c>
      <c r="M10688" s="12"/>
    </row>
    <row r="10689" spans="1:13" x14ac:dyDescent="0.3">
      <c r="A10689" s="18">
        <v>10687</v>
      </c>
      <c r="B10689" s="18">
        <f t="shared" si="332"/>
        <v>2022</v>
      </c>
      <c r="C10689" s="17">
        <v>44562</v>
      </c>
      <c r="D10689" s="18" t="s">
        <v>130</v>
      </c>
      <c r="E10689" s="18" t="s">
        <v>163</v>
      </c>
      <c r="F10689" s="18" t="str">
        <f t="shared" si="333"/>
        <v>Eversource_EMA-Watertown Muni Agg Rate-44562</v>
      </c>
      <c r="G10689" s="11" t="s">
        <v>131</v>
      </c>
      <c r="H10689" s="11" t="s">
        <v>54</v>
      </c>
      <c r="I10689" s="11" t="s">
        <v>99</v>
      </c>
      <c r="J10689" s="11" t="s">
        <v>275</v>
      </c>
      <c r="K10689" s="11" t="str">
        <f>IFERROR(INDEX('EDC Component Dictionary'!$C$5:$C$37,MATCH('Rates Database'!J10689,'EDC Component Dictionary'!$B$5:$B$37,0)), "Energy Supply")</f>
        <v>Energy Supply</v>
      </c>
      <c r="L10689" s="12">
        <v>0.13109999999999999</v>
      </c>
      <c r="M10689" s="12"/>
    </row>
    <row r="10690" spans="1:13" x14ac:dyDescent="0.3">
      <c r="A10690" s="18">
        <v>10688</v>
      </c>
      <c r="B10690" s="18">
        <f t="shared" si="332"/>
        <v>2022</v>
      </c>
      <c r="C10690" s="17">
        <v>44562</v>
      </c>
      <c r="D10690" s="18" t="s">
        <v>130</v>
      </c>
      <c r="E10690" s="18" t="s">
        <v>163</v>
      </c>
      <c r="F10690" s="18" t="str">
        <f t="shared" si="333"/>
        <v>Eversource_EMA-Newton Muni Agg Rate-44562</v>
      </c>
      <c r="G10690" s="11" t="s">
        <v>131</v>
      </c>
      <c r="H10690" s="11" t="s">
        <v>54</v>
      </c>
      <c r="I10690" s="11" t="s">
        <v>99</v>
      </c>
      <c r="J10690" s="11" t="s">
        <v>268</v>
      </c>
      <c r="K10690" s="11" t="str">
        <f>IFERROR(INDEX('EDC Component Dictionary'!$C$5:$C$37,MATCH('Rates Database'!J10690,'EDC Component Dictionary'!$B$5:$B$37,0)), "Energy Supply")</f>
        <v>Energy Supply</v>
      </c>
      <c r="L10690" s="12">
        <v>0.13378999999999999</v>
      </c>
      <c r="M10690" s="12"/>
    </row>
    <row r="10691" spans="1:13" x14ac:dyDescent="0.3">
      <c r="A10691" s="18">
        <v>10689</v>
      </c>
      <c r="B10691" s="18">
        <f t="shared" ref="B10691:B10754" si="334">YEAR(C10691)</f>
        <v>2022</v>
      </c>
      <c r="C10691" s="17">
        <v>44562</v>
      </c>
      <c r="D10691" s="18" t="s">
        <v>130</v>
      </c>
      <c r="E10691" s="18" t="s">
        <v>164</v>
      </c>
      <c r="F10691" s="18" t="str">
        <f t="shared" si="333"/>
        <v>National Grid-Lowell Muni Agg Rate-44562</v>
      </c>
      <c r="G10691" s="11" t="s">
        <v>131</v>
      </c>
      <c r="H10691" s="11" t="s">
        <v>54</v>
      </c>
      <c r="I10691" s="11" t="s">
        <v>99</v>
      </c>
      <c r="J10691" s="11" t="s">
        <v>262</v>
      </c>
      <c r="K10691" s="11" t="str">
        <f>IFERROR(INDEX('EDC Component Dictionary'!$C$5:$C$37,MATCH('Rates Database'!J10691,'EDC Component Dictionary'!$B$5:$B$37,0)), "Energy Supply")</f>
        <v>Energy Supply</v>
      </c>
      <c r="L10691" s="12">
        <v>0.14449000000000001</v>
      </c>
      <c r="M10691" s="12"/>
    </row>
    <row r="10692" spans="1:13" x14ac:dyDescent="0.3">
      <c r="A10692" s="18">
        <v>10690</v>
      </c>
      <c r="B10692" s="18">
        <f t="shared" si="334"/>
        <v>2022</v>
      </c>
      <c r="C10692" s="17">
        <v>44562</v>
      </c>
      <c r="D10692" s="18" t="s">
        <v>130</v>
      </c>
      <c r="E10692" s="18" t="s">
        <v>163</v>
      </c>
      <c r="F10692" s="18" t="str">
        <f t="shared" ref="F10692:F10755" si="335">_xlfn.CONCAT(E10692,"-",J10692,"-",C10692)</f>
        <v>Eversource_EMA-Cape Light Compact JPE Muni Agg Rate-44562</v>
      </c>
      <c r="G10692" s="11" t="s">
        <v>131</v>
      </c>
      <c r="H10692" s="11" t="s">
        <v>54</v>
      </c>
      <c r="I10692" s="11" t="s">
        <v>99</v>
      </c>
      <c r="J10692" s="11" t="s">
        <v>264</v>
      </c>
      <c r="K10692" s="11" t="str">
        <f>IFERROR(INDEX('EDC Component Dictionary'!$C$5:$C$37,MATCH('Rates Database'!J10692,'EDC Component Dictionary'!$B$5:$B$37,0)), "Energy Supply")</f>
        <v>Energy Supply</v>
      </c>
      <c r="L10692" s="12">
        <v>0.14701</v>
      </c>
      <c r="M10692" s="12"/>
    </row>
    <row r="10693" spans="1:13" x14ac:dyDescent="0.3">
      <c r="A10693" s="18">
        <v>10691</v>
      </c>
      <c r="B10693" s="18">
        <f t="shared" si="334"/>
        <v>2022</v>
      </c>
      <c r="C10693" s="17">
        <v>44562</v>
      </c>
      <c r="D10693" s="18" t="s">
        <v>130</v>
      </c>
      <c r="E10693" s="18" t="s">
        <v>164</v>
      </c>
      <c r="F10693" s="18" t="str">
        <f t="shared" si="335"/>
        <v>National Grid-Lancaster Muni Agg Rate-44562</v>
      </c>
      <c r="G10693" s="11" t="s">
        <v>131</v>
      </c>
      <c r="H10693" s="11" t="s">
        <v>54</v>
      </c>
      <c r="I10693" s="11" t="s">
        <v>99</v>
      </c>
      <c r="J10693" s="11" t="s">
        <v>260</v>
      </c>
      <c r="K10693" s="11" t="str">
        <f>IFERROR(INDEX('EDC Component Dictionary'!$C$5:$C$37,MATCH('Rates Database'!J10693,'EDC Component Dictionary'!$B$5:$B$37,0)), "Energy Supply")</f>
        <v>Energy Supply</v>
      </c>
      <c r="L10693" s="12">
        <v>0.14974000000000001</v>
      </c>
      <c r="M10693" s="12"/>
    </row>
    <row r="10694" spans="1:13" x14ac:dyDescent="0.3">
      <c r="A10694" s="18">
        <v>10692</v>
      </c>
      <c r="B10694" s="18">
        <f t="shared" si="334"/>
        <v>2022</v>
      </c>
      <c r="C10694" s="17">
        <v>44593</v>
      </c>
      <c r="D10694" s="18" t="s">
        <v>130</v>
      </c>
      <c r="E10694" s="18" t="s">
        <v>164</v>
      </c>
      <c r="F10694" s="18" t="str">
        <f t="shared" si="335"/>
        <v>National Grid-Wendell Muni Agg Rate-44593</v>
      </c>
      <c r="G10694" s="11" t="s">
        <v>131</v>
      </c>
      <c r="H10694" s="11" t="s">
        <v>54</v>
      </c>
      <c r="I10694" s="11" t="s">
        <v>99</v>
      </c>
      <c r="J10694" s="11" t="s">
        <v>213</v>
      </c>
      <c r="K10694" s="11" t="str">
        <f>IFERROR(INDEX('EDC Component Dictionary'!$C$5:$C$37,MATCH('Rates Database'!J10694,'EDC Component Dictionary'!$B$5:$B$37,0)), "Energy Supply")</f>
        <v>Energy Supply</v>
      </c>
      <c r="L10694" s="12">
        <v>8.7389999999999995E-2</v>
      </c>
      <c r="M10694" s="12"/>
    </row>
    <row r="10695" spans="1:13" x14ac:dyDescent="0.3">
      <c r="A10695" s="18">
        <v>10693</v>
      </c>
      <c r="B10695" s="18">
        <f t="shared" si="334"/>
        <v>2022</v>
      </c>
      <c r="C10695" s="17">
        <v>44593</v>
      </c>
      <c r="D10695" s="18" t="s">
        <v>130</v>
      </c>
      <c r="E10695" s="18" t="s">
        <v>164</v>
      </c>
      <c r="F10695" s="18" t="str">
        <f t="shared" si="335"/>
        <v>National Grid-Billerica Muni Agg Rate-44593</v>
      </c>
      <c r="G10695" s="11" t="s">
        <v>131</v>
      </c>
      <c r="H10695" s="11" t="s">
        <v>54</v>
      </c>
      <c r="I10695" s="11" t="s">
        <v>99</v>
      </c>
      <c r="J10695" s="11" t="s">
        <v>215</v>
      </c>
      <c r="K10695" s="11" t="str">
        <f>IFERROR(INDEX('EDC Component Dictionary'!$C$5:$C$37,MATCH('Rates Database'!J10695,'EDC Component Dictionary'!$B$5:$B$37,0)), "Energy Supply")</f>
        <v>Energy Supply</v>
      </c>
      <c r="L10695" s="12">
        <v>9.3030000000000002E-2</v>
      </c>
      <c r="M10695" s="12"/>
    </row>
    <row r="10696" spans="1:13" x14ac:dyDescent="0.3">
      <c r="A10696" s="18">
        <v>10694</v>
      </c>
      <c r="B10696" s="18">
        <f t="shared" si="334"/>
        <v>2022</v>
      </c>
      <c r="C10696" s="17">
        <v>44593</v>
      </c>
      <c r="D10696" s="18" t="s">
        <v>130</v>
      </c>
      <c r="E10696" s="18" t="s">
        <v>95</v>
      </c>
      <c r="F10696" s="18" t="str">
        <f t="shared" si="335"/>
        <v>Eversource_WMA-Buckland Muni Agg Rate-44593</v>
      </c>
      <c r="G10696" s="11" t="s">
        <v>131</v>
      </c>
      <c r="H10696" s="11" t="s">
        <v>54</v>
      </c>
      <c r="I10696" s="11" t="s">
        <v>99</v>
      </c>
      <c r="J10696" s="11" t="s">
        <v>282</v>
      </c>
      <c r="K10696" s="11" t="str">
        <f>IFERROR(INDEX('EDC Component Dictionary'!$C$5:$C$37,MATCH('Rates Database'!J10696,'EDC Component Dictionary'!$B$5:$B$37,0)), "Energy Supply")</f>
        <v>Energy Supply</v>
      </c>
      <c r="L10696" s="12">
        <v>9.3460000000000001E-2</v>
      </c>
      <c r="M10696" s="12"/>
    </row>
    <row r="10697" spans="1:13" x14ac:dyDescent="0.3">
      <c r="A10697" s="18">
        <v>10695</v>
      </c>
      <c r="B10697" s="18">
        <f t="shared" si="334"/>
        <v>2022</v>
      </c>
      <c r="C10697" s="17">
        <v>44593</v>
      </c>
      <c r="D10697" s="18" t="s">
        <v>130</v>
      </c>
      <c r="E10697" s="18" t="s">
        <v>164</v>
      </c>
      <c r="F10697" s="18" t="str">
        <f t="shared" si="335"/>
        <v>National Grid-Charlemont Muni Agg Rate-44593</v>
      </c>
      <c r="G10697" s="11" t="s">
        <v>131</v>
      </c>
      <c r="H10697" s="11" t="s">
        <v>54</v>
      </c>
      <c r="I10697" s="11" t="s">
        <v>99</v>
      </c>
      <c r="J10697" s="11" t="s">
        <v>283</v>
      </c>
      <c r="K10697" s="11" t="str">
        <f>IFERROR(INDEX('EDC Component Dictionary'!$C$5:$C$37,MATCH('Rates Database'!J10697,'EDC Component Dictionary'!$B$5:$B$37,0)), "Energy Supply")</f>
        <v>Energy Supply</v>
      </c>
      <c r="L10697" s="12">
        <v>9.3450000000000005E-2</v>
      </c>
      <c r="M10697" s="12"/>
    </row>
    <row r="10698" spans="1:13" x14ac:dyDescent="0.3">
      <c r="A10698" s="18">
        <v>10696</v>
      </c>
      <c r="B10698" s="18">
        <f t="shared" si="334"/>
        <v>2022</v>
      </c>
      <c r="C10698" s="17">
        <v>44593</v>
      </c>
      <c r="D10698" s="18" t="s">
        <v>130</v>
      </c>
      <c r="E10698" s="18" t="s">
        <v>95</v>
      </c>
      <c r="F10698" s="18" t="str">
        <f t="shared" si="335"/>
        <v>Eversource_WMA-Colrain Muni Agg Rate-44593</v>
      </c>
      <c r="G10698" s="11" t="s">
        <v>131</v>
      </c>
      <c r="H10698" s="11" t="s">
        <v>54</v>
      </c>
      <c r="I10698" s="11" t="s">
        <v>99</v>
      </c>
      <c r="J10698" s="11" t="s">
        <v>100</v>
      </c>
      <c r="K10698" s="11" t="str">
        <f>IFERROR(INDEX('EDC Component Dictionary'!$C$5:$C$37,MATCH('Rates Database'!J10698,'EDC Component Dictionary'!$B$5:$B$37,0)), "Energy Supply")</f>
        <v>Energy Supply</v>
      </c>
      <c r="L10698" s="12">
        <v>9.3469999999999998E-2</v>
      </c>
      <c r="M10698" s="12"/>
    </row>
    <row r="10699" spans="1:13" x14ac:dyDescent="0.3">
      <c r="A10699" s="18">
        <v>10697</v>
      </c>
      <c r="B10699" s="18">
        <f t="shared" si="334"/>
        <v>2022</v>
      </c>
      <c r="C10699" s="17">
        <v>44593</v>
      </c>
      <c r="D10699" s="18" t="s">
        <v>130</v>
      </c>
      <c r="E10699" s="18" t="s">
        <v>95</v>
      </c>
      <c r="F10699" s="18" t="str">
        <f t="shared" si="335"/>
        <v>Eversource_WMA-Shelburne Muni Agg Rate-44593</v>
      </c>
      <c r="G10699" s="11" t="s">
        <v>131</v>
      </c>
      <c r="H10699" s="11" t="s">
        <v>54</v>
      </c>
      <c r="I10699" s="11" t="s">
        <v>99</v>
      </c>
      <c r="J10699" s="11" t="s">
        <v>284</v>
      </c>
      <c r="K10699" s="11" t="str">
        <f>IFERROR(INDEX('EDC Component Dictionary'!$C$5:$C$37,MATCH('Rates Database'!J10699,'EDC Component Dictionary'!$B$5:$B$37,0)), "Energy Supply")</f>
        <v>Energy Supply</v>
      </c>
      <c r="L10699" s="12">
        <v>9.3469999999999998E-2</v>
      </c>
      <c r="M10699" s="12"/>
    </row>
    <row r="10700" spans="1:13" x14ac:dyDescent="0.3">
      <c r="A10700" s="18">
        <v>10698</v>
      </c>
      <c r="B10700" s="18">
        <f t="shared" si="334"/>
        <v>2022</v>
      </c>
      <c r="C10700" s="17">
        <v>44593</v>
      </c>
      <c r="D10700" s="18" t="s">
        <v>130</v>
      </c>
      <c r="E10700" s="18" t="s">
        <v>164</v>
      </c>
      <c r="F10700" s="18" t="str">
        <f t="shared" si="335"/>
        <v>National Grid-Marlborough Muni Agg Rate-44593</v>
      </c>
      <c r="G10700" s="11" t="s">
        <v>131</v>
      </c>
      <c r="H10700" s="11" t="s">
        <v>54</v>
      </c>
      <c r="I10700" s="11" t="s">
        <v>99</v>
      </c>
      <c r="J10700" s="11" t="s">
        <v>263</v>
      </c>
      <c r="K10700" s="11" t="str">
        <f>IFERROR(INDEX('EDC Component Dictionary'!$C$5:$C$37,MATCH('Rates Database'!J10700,'EDC Component Dictionary'!$B$5:$B$37,0)), "Energy Supply")</f>
        <v>Energy Supply</v>
      </c>
      <c r="L10700" s="12">
        <v>9.3899999999999997E-2</v>
      </c>
      <c r="M10700" s="12"/>
    </row>
    <row r="10701" spans="1:13" x14ac:dyDescent="0.3">
      <c r="A10701" s="18">
        <v>10699</v>
      </c>
      <c r="B10701" s="18">
        <f t="shared" si="334"/>
        <v>2022</v>
      </c>
      <c r="C10701" s="17">
        <v>44593</v>
      </c>
      <c r="D10701" s="18" t="s">
        <v>130</v>
      </c>
      <c r="E10701" s="18" t="s">
        <v>164</v>
      </c>
      <c r="F10701" s="18" t="str">
        <f t="shared" si="335"/>
        <v>National Grid-New Salem Muni Agg Rate-44593</v>
      </c>
      <c r="G10701" s="11" t="s">
        <v>131</v>
      </c>
      <c r="H10701" s="11" t="s">
        <v>54</v>
      </c>
      <c r="I10701" s="11" t="s">
        <v>99</v>
      </c>
      <c r="J10701" s="11" t="s">
        <v>285</v>
      </c>
      <c r="K10701" s="11" t="str">
        <f>IFERROR(INDEX('EDC Component Dictionary'!$C$5:$C$37,MATCH('Rates Database'!J10701,'EDC Component Dictionary'!$B$5:$B$37,0)), "Energy Supply")</f>
        <v>Energy Supply</v>
      </c>
      <c r="L10701" s="12">
        <v>9.4329999999999997E-2</v>
      </c>
      <c r="M10701" s="12"/>
    </row>
    <row r="10702" spans="1:13" x14ac:dyDescent="0.3">
      <c r="A10702" s="18">
        <v>10700</v>
      </c>
      <c r="B10702" s="18">
        <f t="shared" si="334"/>
        <v>2022</v>
      </c>
      <c r="C10702" s="17">
        <v>44593</v>
      </c>
      <c r="D10702" s="18" t="s">
        <v>130</v>
      </c>
      <c r="E10702" s="18" t="s">
        <v>164</v>
      </c>
      <c r="F10702" s="18" t="str">
        <f t="shared" si="335"/>
        <v>National Grid-Warwick Muni Agg Rate-44593</v>
      </c>
      <c r="G10702" s="11" t="s">
        <v>131</v>
      </c>
      <c r="H10702" s="11" t="s">
        <v>54</v>
      </c>
      <c r="I10702" s="11" t="s">
        <v>99</v>
      </c>
      <c r="J10702" s="11" t="s">
        <v>286</v>
      </c>
      <c r="K10702" s="11" t="str">
        <f>IFERROR(INDEX('EDC Component Dictionary'!$C$5:$C$37,MATCH('Rates Database'!J10702,'EDC Component Dictionary'!$B$5:$B$37,0)), "Energy Supply")</f>
        <v>Energy Supply</v>
      </c>
      <c r="L10702" s="12">
        <v>9.4390000000000002E-2</v>
      </c>
      <c r="M10702" s="12"/>
    </row>
    <row r="10703" spans="1:13" x14ac:dyDescent="0.3">
      <c r="A10703" s="18">
        <v>10701</v>
      </c>
      <c r="B10703" s="18">
        <f t="shared" si="334"/>
        <v>2022</v>
      </c>
      <c r="C10703" s="17">
        <v>44593</v>
      </c>
      <c r="D10703" s="18" t="s">
        <v>130</v>
      </c>
      <c r="E10703" s="18" t="s">
        <v>95</v>
      </c>
      <c r="F10703" s="18" t="str">
        <f t="shared" si="335"/>
        <v>Eversource_WMA-Whately Muni Agg Rate-44593</v>
      </c>
      <c r="G10703" s="11" t="s">
        <v>131</v>
      </c>
      <c r="H10703" s="11" t="s">
        <v>54</v>
      </c>
      <c r="I10703" s="11" t="s">
        <v>99</v>
      </c>
      <c r="J10703" s="11" t="s">
        <v>287</v>
      </c>
      <c r="K10703" s="11" t="str">
        <f>IFERROR(INDEX('EDC Component Dictionary'!$C$5:$C$37,MATCH('Rates Database'!J10703,'EDC Component Dictionary'!$B$5:$B$37,0)), "Energy Supply")</f>
        <v>Energy Supply</v>
      </c>
      <c r="L10703" s="12">
        <v>9.4509999999999997E-2</v>
      </c>
      <c r="M10703" s="12"/>
    </row>
    <row r="10704" spans="1:13" x14ac:dyDescent="0.3">
      <c r="A10704" s="18">
        <v>10702</v>
      </c>
      <c r="B10704" s="18">
        <f t="shared" si="334"/>
        <v>2022</v>
      </c>
      <c r="C10704" s="17">
        <v>44593</v>
      </c>
      <c r="D10704" s="18" t="s">
        <v>130</v>
      </c>
      <c r="E10704" s="18" t="s">
        <v>95</v>
      </c>
      <c r="F10704" s="18" t="str">
        <f t="shared" si="335"/>
        <v>Eversource_WMA-Deerfield Muni Agg Rate-44593</v>
      </c>
      <c r="G10704" s="11" t="s">
        <v>131</v>
      </c>
      <c r="H10704" s="11" t="s">
        <v>54</v>
      </c>
      <c r="I10704" s="11" t="s">
        <v>99</v>
      </c>
      <c r="J10704" s="11" t="s">
        <v>289</v>
      </c>
      <c r="K10704" s="11" t="str">
        <f>IFERROR(INDEX('EDC Component Dictionary'!$C$5:$C$37,MATCH('Rates Database'!J10704,'EDC Component Dictionary'!$B$5:$B$37,0)), "Energy Supply")</f>
        <v>Energy Supply</v>
      </c>
      <c r="L10704" s="12">
        <v>9.5460000000000003E-2</v>
      </c>
      <c r="M10704" s="12"/>
    </row>
    <row r="10705" spans="1:13" x14ac:dyDescent="0.3">
      <c r="A10705" s="18">
        <v>10703</v>
      </c>
      <c r="B10705" s="18">
        <f t="shared" si="334"/>
        <v>2022</v>
      </c>
      <c r="C10705" s="17">
        <v>44593</v>
      </c>
      <c r="D10705" s="18" t="s">
        <v>130</v>
      </c>
      <c r="E10705" s="18" t="s">
        <v>95</v>
      </c>
      <c r="F10705" s="18" t="str">
        <f t="shared" si="335"/>
        <v>Eversource_WMA-Huntington Muni Agg Rate-44593</v>
      </c>
      <c r="G10705" s="11" t="s">
        <v>131</v>
      </c>
      <c r="H10705" s="11" t="s">
        <v>54</v>
      </c>
      <c r="I10705" s="11" t="s">
        <v>99</v>
      </c>
      <c r="J10705" s="11" t="s">
        <v>290</v>
      </c>
      <c r="K10705" s="11" t="str">
        <f>IFERROR(INDEX('EDC Component Dictionary'!$C$5:$C$37,MATCH('Rates Database'!J10705,'EDC Component Dictionary'!$B$5:$B$37,0)), "Energy Supply")</f>
        <v>Energy Supply</v>
      </c>
      <c r="L10705" s="12">
        <v>9.6560000000000007E-2</v>
      </c>
      <c r="M10705" s="12"/>
    </row>
    <row r="10706" spans="1:13" x14ac:dyDescent="0.3">
      <c r="A10706" s="18">
        <v>10704</v>
      </c>
      <c r="B10706" s="18">
        <f t="shared" si="334"/>
        <v>2022</v>
      </c>
      <c r="C10706" s="17">
        <v>44593</v>
      </c>
      <c r="D10706" s="18" t="s">
        <v>130</v>
      </c>
      <c r="E10706" s="18" t="s">
        <v>95</v>
      </c>
      <c r="F10706" s="18" t="str">
        <f t="shared" si="335"/>
        <v>Eversource_WMA-Northfield Muni Agg Rate-44593</v>
      </c>
      <c r="G10706" s="11" t="s">
        <v>131</v>
      </c>
      <c r="H10706" s="11" t="s">
        <v>54</v>
      </c>
      <c r="I10706" s="11" t="s">
        <v>99</v>
      </c>
      <c r="J10706" s="11" t="s">
        <v>291</v>
      </c>
      <c r="K10706" s="11" t="str">
        <f>IFERROR(INDEX('EDC Component Dictionary'!$C$5:$C$37,MATCH('Rates Database'!J10706,'EDC Component Dictionary'!$B$5:$B$37,0)), "Energy Supply")</f>
        <v>Energy Supply</v>
      </c>
      <c r="L10706" s="12">
        <v>9.5439999999999997E-2</v>
      </c>
      <c r="M10706" s="12"/>
    </row>
    <row r="10707" spans="1:13" x14ac:dyDescent="0.3">
      <c r="A10707" s="18">
        <v>10705</v>
      </c>
      <c r="B10707" s="18">
        <f t="shared" si="334"/>
        <v>2022</v>
      </c>
      <c r="C10707" s="17">
        <v>44593</v>
      </c>
      <c r="D10707" s="18" t="s">
        <v>130</v>
      </c>
      <c r="E10707" s="18" t="s">
        <v>95</v>
      </c>
      <c r="F10707" s="18" t="str">
        <f t="shared" si="335"/>
        <v>Eversource_WMA-Becket Muni Agg Rate-44593</v>
      </c>
      <c r="G10707" s="11" t="s">
        <v>131</v>
      </c>
      <c r="H10707" s="11" t="s">
        <v>54</v>
      </c>
      <c r="I10707" s="11" t="s">
        <v>99</v>
      </c>
      <c r="J10707" s="11" t="s">
        <v>298</v>
      </c>
      <c r="K10707" s="11" t="str">
        <f>IFERROR(INDEX('EDC Component Dictionary'!$C$5:$C$37,MATCH('Rates Database'!J10707,'EDC Component Dictionary'!$B$5:$B$37,0)), "Energy Supply")</f>
        <v>Energy Supply</v>
      </c>
      <c r="L10707" s="12">
        <v>9.6119999999999997E-2</v>
      </c>
      <c r="M10707" s="12"/>
    </row>
    <row r="10708" spans="1:13" x14ac:dyDescent="0.3">
      <c r="A10708" s="18">
        <v>10706</v>
      </c>
      <c r="B10708" s="18">
        <f t="shared" si="334"/>
        <v>2022</v>
      </c>
      <c r="C10708" s="17">
        <v>44593</v>
      </c>
      <c r="D10708" s="18" t="s">
        <v>130</v>
      </c>
      <c r="E10708" s="18" t="s">
        <v>95</v>
      </c>
      <c r="F10708" s="18" t="str">
        <f t="shared" si="335"/>
        <v>Eversource_WMA-Dalton Muni Agg Rate-44593</v>
      </c>
      <c r="G10708" s="11" t="s">
        <v>131</v>
      </c>
      <c r="H10708" s="11" t="s">
        <v>54</v>
      </c>
      <c r="I10708" s="11" t="s">
        <v>99</v>
      </c>
      <c r="J10708" s="11" t="s">
        <v>217</v>
      </c>
      <c r="K10708" s="11" t="str">
        <f>IFERROR(INDEX('EDC Component Dictionary'!$C$5:$C$37,MATCH('Rates Database'!J10708,'EDC Component Dictionary'!$B$5:$B$37,0)), "Energy Supply")</f>
        <v>Energy Supply</v>
      </c>
      <c r="L10708" s="12">
        <v>9.6030000000000004E-2</v>
      </c>
      <c r="M10708" s="12"/>
    </row>
    <row r="10709" spans="1:13" x14ac:dyDescent="0.3">
      <c r="A10709" s="18">
        <v>10707</v>
      </c>
      <c r="B10709" s="18">
        <f t="shared" si="334"/>
        <v>2022</v>
      </c>
      <c r="C10709" s="17">
        <v>44593</v>
      </c>
      <c r="D10709" s="18" t="s">
        <v>130</v>
      </c>
      <c r="E10709" s="18" t="s">
        <v>95</v>
      </c>
      <c r="F10709" s="18" t="str">
        <f t="shared" si="335"/>
        <v>Eversource_WMA-Pittsfield Muni Agg Rate-44593</v>
      </c>
      <c r="G10709" s="11" t="s">
        <v>131</v>
      </c>
      <c r="H10709" s="11" t="s">
        <v>54</v>
      </c>
      <c r="I10709" s="11" t="s">
        <v>99</v>
      </c>
      <c r="J10709" s="11" t="s">
        <v>176</v>
      </c>
      <c r="K10709" s="11" t="str">
        <f>IFERROR(INDEX('EDC Component Dictionary'!$C$5:$C$37,MATCH('Rates Database'!J10709,'EDC Component Dictionary'!$B$5:$B$37,0)), "Energy Supply")</f>
        <v>Energy Supply</v>
      </c>
      <c r="L10709" s="12">
        <v>9.6060000000000006E-2</v>
      </c>
      <c r="M10709" s="12"/>
    </row>
    <row r="10710" spans="1:13" x14ac:dyDescent="0.3">
      <c r="A10710" s="18">
        <v>10708</v>
      </c>
      <c r="B10710" s="18">
        <f t="shared" si="334"/>
        <v>2022</v>
      </c>
      <c r="C10710" s="17">
        <v>44593</v>
      </c>
      <c r="D10710" s="18" t="s">
        <v>130</v>
      </c>
      <c r="E10710" s="18" t="s">
        <v>95</v>
      </c>
      <c r="F10710" s="18" t="str">
        <f t="shared" si="335"/>
        <v>Eversource_WMA-West Springfield Muni Agg Rate-44593</v>
      </c>
      <c r="G10710" s="11" t="s">
        <v>131</v>
      </c>
      <c r="H10710" s="11" t="s">
        <v>54</v>
      </c>
      <c r="I10710" s="11" t="s">
        <v>99</v>
      </c>
      <c r="J10710" s="11" t="s">
        <v>272</v>
      </c>
      <c r="K10710" s="11" t="str">
        <f>IFERROR(INDEX('EDC Component Dictionary'!$C$5:$C$37,MATCH('Rates Database'!J10710,'EDC Component Dictionary'!$B$5:$B$37,0)), "Energy Supply")</f>
        <v>Energy Supply</v>
      </c>
      <c r="L10710" s="12">
        <v>9.672E-2</v>
      </c>
      <c r="M10710" s="12"/>
    </row>
    <row r="10711" spans="1:13" x14ac:dyDescent="0.3">
      <c r="A10711" s="18">
        <v>10709</v>
      </c>
      <c r="B10711" s="18">
        <f t="shared" si="334"/>
        <v>2022</v>
      </c>
      <c r="C10711" s="17">
        <v>44593</v>
      </c>
      <c r="D10711" s="18" t="s">
        <v>130</v>
      </c>
      <c r="E10711" s="18" t="s">
        <v>95</v>
      </c>
      <c r="F10711" s="18" t="str">
        <f t="shared" si="335"/>
        <v>Eversource_WMA-Lanesborough Muni Agg Rate-44593</v>
      </c>
      <c r="G10711" s="11" t="s">
        <v>131</v>
      </c>
      <c r="H10711" s="11" t="s">
        <v>54</v>
      </c>
      <c r="I10711" s="11" t="s">
        <v>99</v>
      </c>
      <c r="J10711" s="11" t="s">
        <v>255</v>
      </c>
      <c r="K10711" s="11" t="str">
        <f>IFERROR(INDEX('EDC Component Dictionary'!$C$5:$C$37,MATCH('Rates Database'!J10711,'EDC Component Dictionary'!$B$5:$B$37,0)), "Energy Supply")</f>
        <v>Energy Supply</v>
      </c>
      <c r="L10711" s="12">
        <v>9.7049999999999997E-2</v>
      </c>
      <c r="M10711" s="12"/>
    </row>
    <row r="10712" spans="1:13" x14ac:dyDescent="0.3">
      <c r="A10712" s="18">
        <v>10710</v>
      </c>
      <c r="B10712" s="18">
        <f t="shared" si="334"/>
        <v>2022</v>
      </c>
      <c r="C10712" s="17">
        <v>44593</v>
      </c>
      <c r="D10712" s="18" t="s">
        <v>130</v>
      </c>
      <c r="E10712" s="18" t="s">
        <v>164</v>
      </c>
      <c r="F10712" s="18" t="str">
        <f t="shared" si="335"/>
        <v>National Grid-Florida Muni Agg Rate-44593</v>
      </c>
      <c r="G10712" s="11" t="s">
        <v>131</v>
      </c>
      <c r="H10712" s="11" t="s">
        <v>54</v>
      </c>
      <c r="I10712" s="11" t="s">
        <v>99</v>
      </c>
      <c r="J10712" s="11" t="s">
        <v>218</v>
      </c>
      <c r="K10712" s="11" t="str">
        <f>IFERROR(INDEX('EDC Component Dictionary'!$C$5:$C$37,MATCH('Rates Database'!J10712,'EDC Component Dictionary'!$B$5:$B$37,0)), "Energy Supply")</f>
        <v>Energy Supply</v>
      </c>
      <c r="L10712" s="12">
        <v>9.7680000000000003E-2</v>
      </c>
      <c r="M10712" s="12"/>
    </row>
    <row r="10713" spans="1:13" x14ac:dyDescent="0.3">
      <c r="A10713" s="18">
        <v>10711</v>
      </c>
      <c r="B10713" s="18">
        <f t="shared" si="334"/>
        <v>2022</v>
      </c>
      <c r="C10713" s="17">
        <v>44593</v>
      </c>
      <c r="D10713" s="18" t="s">
        <v>130</v>
      </c>
      <c r="E10713" s="18" t="s">
        <v>163</v>
      </c>
      <c r="F10713" s="18" t="str">
        <f t="shared" si="335"/>
        <v>Eversource_EMA-Plymouth Muni Agg Rate-44593</v>
      </c>
      <c r="G10713" s="11" t="s">
        <v>131</v>
      </c>
      <c r="H10713" s="11" t="s">
        <v>54</v>
      </c>
      <c r="I10713" s="11" t="s">
        <v>99</v>
      </c>
      <c r="J10713" s="11" t="s">
        <v>180</v>
      </c>
      <c r="K10713" s="11" t="str">
        <f>IFERROR(INDEX('EDC Component Dictionary'!$C$5:$C$37,MATCH('Rates Database'!J10713,'EDC Component Dictionary'!$B$5:$B$37,0)), "Energy Supply")</f>
        <v>Energy Supply</v>
      </c>
      <c r="L10713" s="12">
        <v>9.8070000000000004E-2</v>
      </c>
      <c r="M10713" s="12"/>
    </row>
    <row r="10714" spans="1:13" x14ac:dyDescent="0.3">
      <c r="A10714" s="18">
        <v>10712</v>
      </c>
      <c r="B10714" s="18">
        <f t="shared" si="334"/>
        <v>2022</v>
      </c>
      <c r="C10714" s="17">
        <v>44593</v>
      </c>
      <c r="D10714" s="18" t="s">
        <v>130</v>
      </c>
      <c r="E10714" s="18" t="s">
        <v>95</v>
      </c>
      <c r="F10714" s="18" t="str">
        <f t="shared" si="335"/>
        <v>Eversource_WMA-Greenfield Muni Agg Rate-44593</v>
      </c>
      <c r="G10714" s="11" t="s">
        <v>131</v>
      </c>
      <c r="H10714" s="11" t="s">
        <v>54</v>
      </c>
      <c r="I10714" s="11" t="s">
        <v>99</v>
      </c>
      <c r="J10714" s="11" t="s">
        <v>214</v>
      </c>
      <c r="K10714" s="11" t="str">
        <f>IFERROR(INDEX('EDC Component Dictionary'!$C$5:$C$37,MATCH('Rates Database'!J10714,'EDC Component Dictionary'!$B$5:$B$37,0)), "Energy Supply")</f>
        <v>Energy Supply</v>
      </c>
      <c r="L10714" s="12">
        <v>9.8839999999999997E-2</v>
      </c>
      <c r="M10714" s="12"/>
    </row>
    <row r="10715" spans="1:13" x14ac:dyDescent="0.3">
      <c r="A10715" s="18">
        <v>10713</v>
      </c>
      <c r="B10715" s="18">
        <f t="shared" si="334"/>
        <v>2022</v>
      </c>
      <c r="C10715" s="17">
        <v>44593</v>
      </c>
      <c r="D10715" s="18" t="s">
        <v>130</v>
      </c>
      <c r="E10715" s="18" t="s">
        <v>95</v>
      </c>
      <c r="F10715" s="18" t="str">
        <f t="shared" si="335"/>
        <v>Eversource_WMA-Hatfield Muni Agg Rate-44593</v>
      </c>
      <c r="G10715" s="11" t="s">
        <v>131</v>
      </c>
      <c r="H10715" s="11" t="s">
        <v>54</v>
      </c>
      <c r="I10715" s="11" t="s">
        <v>99</v>
      </c>
      <c r="J10715" s="11" t="s">
        <v>280</v>
      </c>
      <c r="K10715" s="11" t="str">
        <f>IFERROR(INDEX('EDC Component Dictionary'!$C$5:$C$37,MATCH('Rates Database'!J10715,'EDC Component Dictionary'!$B$5:$B$37,0)), "Energy Supply")</f>
        <v>Energy Supply</v>
      </c>
      <c r="L10715" s="12">
        <v>9.8970000000000002E-2</v>
      </c>
      <c r="M10715" s="12"/>
    </row>
    <row r="10716" spans="1:13" x14ac:dyDescent="0.3">
      <c r="A10716" s="18">
        <v>10714</v>
      </c>
      <c r="B10716" s="18">
        <f t="shared" si="334"/>
        <v>2022</v>
      </c>
      <c r="C10716" s="17">
        <v>44593</v>
      </c>
      <c r="D10716" s="18" t="s">
        <v>130</v>
      </c>
      <c r="E10716" s="18" t="s">
        <v>163</v>
      </c>
      <c r="F10716" s="18" t="str">
        <f t="shared" si="335"/>
        <v>Eversource_EMA-Walpole Muni Agg Rate-44593</v>
      </c>
      <c r="G10716" s="11" t="s">
        <v>131</v>
      </c>
      <c r="H10716" s="11" t="s">
        <v>54</v>
      </c>
      <c r="I10716" s="11" t="s">
        <v>99</v>
      </c>
      <c r="J10716" s="11" t="s">
        <v>174</v>
      </c>
      <c r="K10716" s="11" t="str">
        <f>IFERROR(INDEX('EDC Component Dictionary'!$C$5:$C$37,MATCH('Rates Database'!J10716,'EDC Component Dictionary'!$B$5:$B$37,0)), "Energy Supply")</f>
        <v>Energy Supply</v>
      </c>
      <c r="L10716" s="12">
        <v>9.9510000000000001E-2</v>
      </c>
      <c r="M10716" s="12"/>
    </row>
    <row r="10717" spans="1:13" x14ac:dyDescent="0.3">
      <c r="A10717" s="18">
        <v>10715</v>
      </c>
      <c r="B10717" s="18">
        <f t="shared" si="334"/>
        <v>2022</v>
      </c>
      <c r="C10717" s="17">
        <v>44593</v>
      </c>
      <c r="D10717" s="18" t="s">
        <v>130</v>
      </c>
      <c r="E10717" s="18" t="s">
        <v>164</v>
      </c>
      <c r="F10717" s="18" t="str">
        <f t="shared" si="335"/>
        <v>National Grid-Adams Muni Agg Rate-44593</v>
      </c>
      <c r="G10717" s="11" t="s">
        <v>131</v>
      </c>
      <c r="H10717" s="11" t="s">
        <v>54</v>
      </c>
      <c r="I10717" s="11" t="s">
        <v>99</v>
      </c>
      <c r="J10717" s="11" t="s">
        <v>183</v>
      </c>
      <c r="K10717" s="11" t="str">
        <f>IFERROR(INDEX('EDC Component Dictionary'!$C$5:$C$37,MATCH('Rates Database'!J10717,'EDC Component Dictionary'!$B$5:$B$37,0)), "Energy Supply")</f>
        <v>Energy Supply</v>
      </c>
      <c r="L10717" s="12">
        <v>9.9500000000000005E-2</v>
      </c>
      <c r="M10717" s="12"/>
    </row>
    <row r="10718" spans="1:13" x14ac:dyDescent="0.3">
      <c r="A10718" s="18">
        <v>10716</v>
      </c>
      <c r="B10718" s="18">
        <f t="shared" si="334"/>
        <v>2022</v>
      </c>
      <c r="C10718" s="17">
        <v>44593</v>
      </c>
      <c r="D10718" s="18" t="s">
        <v>130</v>
      </c>
      <c r="E10718" s="18" t="s">
        <v>95</v>
      </c>
      <c r="F10718" s="18" t="str">
        <f t="shared" si="335"/>
        <v>Eversource_WMA-Cheshire Muni Agg Rate-44593</v>
      </c>
      <c r="G10718" s="11" t="s">
        <v>131</v>
      </c>
      <c r="H10718" s="11" t="s">
        <v>54</v>
      </c>
      <c r="I10718" s="11" t="s">
        <v>99</v>
      </c>
      <c r="J10718" s="11" t="s">
        <v>184</v>
      </c>
      <c r="K10718" s="11" t="str">
        <f>IFERROR(INDEX('EDC Component Dictionary'!$C$5:$C$37,MATCH('Rates Database'!J10718,'EDC Component Dictionary'!$B$5:$B$37,0)), "Energy Supply")</f>
        <v>Energy Supply</v>
      </c>
      <c r="L10718" s="12">
        <v>9.9500000000000005E-2</v>
      </c>
      <c r="M10718" s="12"/>
    </row>
    <row r="10719" spans="1:13" x14ac:dyDescent="0.3">
      <c r="A10719" s="18">
        <v>10717</v>
      </c>
      <c r="B10719" s="18">
        <f t="shared" si="334"/>
        <v>2022</v>
      </c>
      <c r="C10719" s="17">
        <v>44593</v>
      </c>
      <c r="D10719" s="18" t="s">
        <v>130</v>
      </c>
      <c r="E10719" s="18" t="s">
        <v>164</v>
      </c>
      <c r="F10719" s="18" t="str">
        <f t="shared" si="335"/>
        <v>National Grid-Clarksburg Muni Agg Rate-44593</v>
      </c>
      <c r="G10719" s="11" t="s">
        <v>131</v>
      </c>
      <c r="H10719" s="11" t="s">
        <v>54</v>
      </c>
      <c r="I10719" s="11" t="s">
        <v>99</v>
      </c>
      <c r="J10719" s="11" t="s">
        <v>216</v>
      </c>
      <c r="K10719" s="11" t="str">
        <f>IFERROR(INDEX('EDC Component Dictionary'!$C$5:$C$37,MATCH('Rates Database'!J10719,'EDC Component Dictionary'!$B$5:$B$37,0)), "Energy Supply")</f>
        <v>Energy Supply</v>
      </c>
      <c r="L10719" s="12">
        <v>9.9500000000000005E-2</v>
      </c>
      <c r="M10719" s="12"/>
    </row>
    <row r="10720" spans="1:13" x14ac:dyDescent="0.3">
      <c r="A10720" s="18">
        <v>10718</v>
      </c>
      <c r="B10720" s="18">
        <f t="shared" si="334"/>
        <v>2022</v>
      </c>
      <c r="C10720" s="17">
        <v>44593</v>
      </c>
      <c r="D10720" s="18" t="s">
        <v>130</v>
      </c>
      <c r="E10720" s="18" t="s">
        <v>95</v>
      </c>
      <c r="F10720" s="18" t="str">
        <f t="shared" si="335"/>
        <v>Eversource_WMA-Lenox Muni Agg Rate-44593</v>
      </c>
      <c r="G10720" s="11" t="s">
        <v>131</v>
      </c>
      <c r="H10720" s="11" t="s">
        <v>54</v>
      </c>
      <c r="I10720" s="11" t="s">
        <v>99</v>
      </c>
      <c r="J10720" s="11" t="s">
        <v>219</v>
      </c>
      <c r="K10720" s="11" t="str">
        <f>IFERROR(INDEX('EDC Component Dictionary'!$C$5:$C$37,MATCH('Rates Database'!J10720,'EDC Component Dictionary'!$B$5:$B$37,0)), "Energy Supply")</f>
        <v>Energy Supply</v>
      </c>
      <c r="L10720" s="12">
        <v>9.9500000000000005E-2</v>
      </c>
      <c r="M10720" s="12"/>
    </row>
    <row r="10721" spans="1:13" x14ac:dyDescent="0.3">
      <c r="A10721" s="18">
        <v>10719</v>
      </c>
      <c r="B10721" s="18">
        <f t="shared" si="334"/>
        <v>2022</v>
      </c>
      <c r="C10721" s="17">
        <v>44593</v>
      </c>
      <c r="D10721" s="18" t="s">
        <v>130</v>
      </c>
      <c r="E10721" s="18" t="s">
        <v>164</v>
      </c>
      <c r="F10721" s="18" t="str">
        <f t="shared" si="335"/>
        <v>National Grid-Monterey Muni Agg Rate-44593</v>
      </c>
      <c r="G10721" s="11" t="s">
        <v>131</v>
      </c>
      <c r="H10721" s="11" t="s">
        <v>54</v>
      </c>
      <c r="I10721" s="11" t="s">
        <v>99</v>
      </c>
      <c r="J10721" s="11" t="s">
        <v>220</v>
      </c>
      <c r="K10721" s="11" t="str">
        <f>IFERROR(INDEX('EDC Component Dictionary'!$C$5:$C$37,MATCH('Rates Database'!J10721,'EDC Component Dictionary'!$B$5:$B$37,0)), "Energy Supply")</f>
        <v>Energy Supply</v>
      </c>
      <c r="L10721" s="12">
        <v>9.9500000000000005E-2</v>
      </c>
      <c r="M10721" s="12"/>
    </row>
    <row r="10722" spans="1:13" x14ac:dyDescent="0.3">
      <c r="A10722" s="18">
        <v>10720</v>
      </c>
      <c r="B10722" s="18">
        <f t="shared" si="334"/>
        <v>2022</v>
      </c>
      <c r="C10722" s="17">
        <v>44593</v>
      </c>
      <c r="D10722" s="18" t="s">
        <v>130</v>
      </c>
      <c r="E10722" s="18" t="s">
        <v>164</v>
      </c>
      <c r="F10722" s="18" t="str">
        <f t="shared" si="335"/>
        <v>National Grid-New Marlborough Muni Agg Rate-44593</v>
      </c>
      <c r="G10722" s="11" t="s">
        <v>131</v>
      </c>
      <c r="H10722" s="11" t="s">
        <v>54</v>
      </c>
      <c r="I10722" s="11" t="s">
        <v>99</v>
      </c>
      <c r="J10722" s="11" t="s">
        <v>221</v>
      </c>
      <c r="K10722" s="11" t="str">
        <f>IFERROR(INDEX('EDC Component Dictionary'!$C$5:$C$37,MATCH('Rates Database'!J10722,'EDC Component Dictionary'!$B$5:$B$37,0)), "Energy Supply")</f>
        <v>Energy Supply</v>
      </c>
      <c r="L10722" s="12">
        <v>9.9500000000000005E-2</v>
      </c>
      <c r="M10722" s="12"/>
    </row>
    <row r="10723" spans="1:13" x14ac:dyDescent="0.3">
      <c r="A10723" s="18">
        <v>10721</v>
      </c>
      <c r="B10723" s="18">
        <f t="shared" si="334"/>
        <v>2022</v>
      </c>
      <c r="C10723" s="17">
        <v>44593</v>
      </c>
      <c r="D10723" s="18" t="s">
        <v>130</v>
      </c>
      <c r="E10723" s="18" t="s">
        <v>164</v>
      </c>
      <c r="F10723" s="18" t="str">
        <f t="shared" si="335"/>
        <v>National Grid-North Adams Muni Agg Rate-44593</v>
      </c>
      <c r="G10723" s="11" t="s">
        <v>131</v>
      </c>
      <c r="H10723" s="11" t="s">
        <v>54</v>
      </c>
      <c r="I10723" s="11" t="s">
        <v>99</v>
      </c>
      <c r="J10723" s="11" t="s">
        <v>222</v>
      </c>
      <c r="K10723" s="11" t="str">
        <f>IFERROR(INDEX('EDC Component Dictionary'!$C$5:$C$37,MATCH('Rates Database'!J10723,'EDC Component Dictionary'!$B$5:$B$37,0)), "Energy Supply")</f>
        <v>Energy Supply</v>
      </c>
      <c r="L10723" s="12">
        <v>9.9500000000000005E-2</v>
      </c>
      <c r="M10723" s="12"/>
    </row>
    <row r="10724" spans="1:13" x14ac:dyDescent="0.3">
      <c r="A10724" s="18">
        <v>10722</v>
      </c>
      <c r="B10724" s="18">
        <f t="shared" si="334"/>
        <v>2022</v>
      </c>
      <c r="C10724" s="17">
        <v>44593</v>
      </c>
      <c r="D10724" s="18" t="s">
        <v>130</v>
      </c>
      <c r="E10724" s="18" t="s">
        <v>164</v>
      </c>
      <c r="F10724" s="18" t="str">
        <f t="shared" si="335"/>
        <v>National Grid-Sheffield Muni Agg Rate-44593</v>
      </c>
      <c r="G10724" s="11" t="s">
        <v>131</v>
      </c>
      <c r="H10724" s="11" t="s">
        <v>54</v>
      </c>
      <c r="I10724" s="11" t="s">
        <v>99</v>
      </c>
      <c r="J10724" s="11" t="s">
        <v>223</v>
      </c>
      <c r="K10724" s="11" t="str">
        <f>IFERROR(INDEX('EDC Component Dictionary'!$C$5:$C$37,MATCH('Rates Database'!J10724,'EDC Component Dictionary'!$B$5:$B$37,0)), "Energy Supply")</f>
        <v>Energy Supply</v>
      </c>
      <c r="L10724" s="12">
        <v>9.9500000000000005E-2</v>
      </c>
      <c r="M10724" s="12"/>
    </row>
    <row r="10725" spans="1:13" x14ac:dyDescent="0.3">
      <c r="A10725" s="18">
        <v>10723</v>
      </c>
      <c r="B10725" s="18">
        <f t="shared" si="334"/>
        <v>2022</v>
      </c>
      <c r="C10725" s="17">
        <v>44593</v>
      </c>
      <c r="D10725" s="18" t="s">
        <v>130</v>
      </c>
      <c r="E10725" s="18" t="s">
        <v>164</v>
      </c>
      <c r="F10725" s="18" t="str">
        <f t="shared" si="335"/>
        <v>National Grid-West Stockbridge Muni Agg Rate-44593</v>
      </c>
      <c r="G10725" s="11" t="s">
        <v>131</v>
      </c>
      <c r="H10725" s="11" t="s">
        <v>54</v>
      </c>
      <c r="I10725" s="11" t="s">
        <v>99</v>
      </c>
      <c r="J10725" s="11" t="s">
        <v>224</v>
      </c>
      <c r="K10725" s="11" t="str">
        <f>IFERROR(INDEX('EDC Component Dictionary'!$C$5:$C$37,MATCH('Rates Database'!J10725,'EDC Component Dictionary'!$B$5:$B$37,0)), "Energy Supply")</f>
        <v>Energy Supply</v>
      </c>
      <c r="L10725" s="12">
        <v>9.9500000000000005E-2</v>
      </c>
      <c r="M10725" s="12"/>
    </row>
    <row r="10726" spans="1:13" x14ac:dyDescent="0.3">
      <c r="A10726" s="18">
        <v>10724</v>
      </c>
      <c r="B10726" s="18">
        <f t="shared" si="334"/>
        <v>2022</v>
      </c>
      <c r="C10726" s="17">
        <v>44593</v>
      </c>
      <c r="D10726" s="18" t="s">
        <v>130</v>
      </c>
      <c r="E10726" s="18" t="s">
        <v>164</v>
      </c>
      <c r="F10726" s="18" t="str">
        <f t="shared" si="335"/>
        <v>National Grid-Chelmsford Muni Agg Rate-44593</v>
      </c>
      <c r="G10726" s="11" t="s">
        <v>131</v>
      </c>
      <c r="H10726" s="11" t="s">
        <v>54</v>
      </c>
      <c r="I10726" s="11" t="s">
        <v>99</v>
      </c>
      <c r="J10726" s="11" t="s">
        <v>173</v>
      </c>
      <c r="K10726" s="11" t="str">
        <f>IFERROR(INDEX('EDC Component Dictionary'!$C$5:$C$37,MATCH('Rates Database'!J10726,'EDC Component Dictionary'!$B$5:$B$37,0)), "Energy Supply")</f>
        <v>Energy Supply</v>
      </c>
      <c r="L10726" s="12">
        <v>0.10077</v>
      </c>
      <c r="M10726" s="12"/>
    </row>
    <row r="10727" spans="1:13" x14ac:dyDescent="0.3">
      <c r="A10727" s="18">
        <v>10725</v>
      </c>
      <c r="B10727" s="18">
        <f t="shared" si="334"/>
        <v>2022</v>
      </c>
      <c r="C10727" s="17">
        <v>44593</v>
      </c>
      <c r="D10727" s="18" t="s">
        <v>130</v>
      </c>
      <c r="E10727" s="18" t="s">
        <v>95</v>
      </c>
      <c r="F10727" s="18" t="str">
        <f t="shared" si="335"/>
        <v>Eversource_WMA-Leverett Muni Agg Rate-44593</v>
      </c>
      <c r="G10727" s="11" t="s">
        <v>131</v>
      </c>
      <c r="H10727" s="11" t="s">
        <v>54</v>
      </c>
      <c r="I10727" s="11" t="s">
        <v>99</v>
      </c>
      <c r="J10727" s="11" t="s">
        <v>265</v>
      </c>
      <c r="K10727" s="11" t="str">
        <f>IFERROR(INDEX('EDC Component Dictionary'!$C$5:$C$37,MATCH('Rates Database'!J10727,'EDC Component Dictionary'!$B$5:$B$37,0)), "Energy Supply")</f>
        <v>Energy Supply</v>
      </c>
      <c r="L10727" s="12">
        <v>0.10155</v>
      </c>
      <c r="M10727" s="12"/>
    </row>
    <row r="10728" spans="1:13" x14ac:dyDescent="0.3">
      <c r="A10728" s="18">
        <v>10726</v>
      </c>
      <c r="B10728" s="18">
        <f t="shared" si="334"/>
        <v>2022</v>
      </c>
      <c r="C10728" s="17">
        <v>44593</v>
      </c>
      <c r="D10728" s="18" t="s">
        <v>130</v>
      </c>
      <c r="E10728" s="18" t="s">
        <v>95</v>
      </c>
      <c r="F10728" s="18" t="str">
        <f t="shared" si="335"/>
        <v>Eversource_WMA-Sandisfield Muni Agg Rate-44593</v>
      </c>
      <c r="G10728" s="11" t="s">
        <v>131</v>
      </c>
      <c r="H10728" s="11" t="s">
        <v>54</v>
      </c>
      <c r="I10728" s="11" t="s">
        <v>99</v>
      </c>
      <c r="J10728" s="11" t="s">
        <v>253</v>
      </c>
      <c r="K10728" s="11" t="str">
        <f>IFERROR(INDEX('EDC Component Dictionary'!$C$5:$C$37,MATCH('Rates Database'!J10728,'EDC Component Dictionary'!$B$5:$B$37,0)), "Energy Supply")</f>
        <v>Energy Supply</v>
      </c>
      <c r="L10728" s="12">
        <v>0.10119</v>
      </c>
      <c r="M10728" s="12"/>
    </row>
    <row r="10729" spans="1:13" x14ac:dyDescent="0.3">
      <c r="A10729" s="18">
        <v>10727</v>
      </c>
      <c r="B10729" s="18">
        <f t="shared" si="334"/>
        <v>2022</v>
      </c>
      <c r="C10729" s="17">
        <v>44593</v>
      </c>
      <c r="D10729" s="18" t="s">
        <v>130</v>
      </c>
      <c r="E10729" s="18" t="s">
        <v>164</v>
      </c>
      <c r="F10729" s="18" t="str">
        <f t="shared" si="335"/>
        <v>National Grid-Great Barrington Muni Agg Rate-44593</v>
      </c>
      <c r="G10729" s="11" t="s">
        <v>131</v>
      </c>
      <c r="H10729" s="11" t="s">
        <v>54</v>
      </c>
      <c r="I10729" s="11" t="s">
        <v>99</v>
      </c>
      <c r="J10729" s="11" t="s">
        <v>245</v>
      </c>
      <c r="K10729" s="11" t="str">
        <f>IFERROR(INDEX('EDC Component Dictionary'!$C$5:$C$37,MATCH('Rates Database'!J10729,'EDC Component Dictionary'!$B$5:$B$37,0)), "Energy Supply")</f>
        <v>Energy Supply</v>
      </c>
      <c r="L10729" s="12">
        <v>0.10126</v>
      </c>
      <c r="M10729" s="12"/>
    </row>
    <row r="10730" spans="1:13" x14ac:dyDescent="0.3">
      <c r="A10730" s="18">
        <v>10728</v>
      </c>
      <c r="B10730" s="18">
        <f t="shared" si="334"/>
        <v>2022</v>
      </c>
      <c r="C10730" s="17">
        <v>44593</v>
      </c>
      <c r="D10730" s="18" t="s">
        <v>130</v>
      </c>
      <c r="E10730" s="18" t="s">
        <v>163</v>
      </c>
      <c r="F10730" s="18" t="str">
        <f t="shared" si="335"/>
        <v>Eversource_EMA-Plympton Muni Agg Rate-44593</v>
      </c>
      <c r="G10730" s="11" t="s">
        <v>131</v>
      </c>
      <c r="H10730" s="11" t="s">
        <v>54</v>
      </c>
      <c r="I10730" s="11" t="s">
        <v>99</v>
      </c>
      <c r="J10730" s="11" t="s">
        <v>240</v>
      </c>
      <c r="K10730" s="11" t="str">
        <f>IFERROR(INDEX('EDC Component Dictionary'!$C$5:$C$37,MATCH('Rates Database'!J10730,'EDC Component Dictionary'!$B$5:$B$37,0)), "Energy Supply")</f>
        <v>Energy Supply</v>
      </c>
      <c r="L10730" s="12">
        <v>0.10138999999999999</v>
      </c>
      <c r="M10730" s="12"/>
    </row>
    <row r="10731" spans="1:13" x14ac:dyDescent="0.3">
      <c r="A10731" s="18">
        <v>10729</v>
      </c>
      <c r="B10731" s="18">
        <f t="shared" si="334"/>
        <v>2022</v>
      </c>
      <c r="C10731" s="17">
        <v>44593</v>
      </c>
      <c r="D10731" s="18" t="s">
        <v>130</v>
      </c>
      <c r="E10731" s="18" t="s">
        <v>163</v>
      </c>
      <c r="F10731" s="18" t="str">
        <f t="shared" si="335"/>
        <v>Eversource_EMA-Cambridge Muni Agg Rate-44593</v>
      </c>
      <c r="G10731" s="11" t="s">
        <v>131</v>
      </c>
      <c r="H10731" s="11" t="s">
        <v>54</v>
      </c>
      <c r="I10731" s="11" t="s">
        <v>99</v>
      </c>
      <c r="J10731" s="11" t="s">
        <v>210</v>
      </c>
      <c r="K10731" s="11" t="str">
        <f>IFERROR(INDEX('EDC Component Dictionary'!$C$5:$C$37,MATCH('Rates Database'!J10731,'EDC Component Dictionary'!$B$5:$B$37,0)), "Energy Supply")</f>
        <v>Energy Supply</v>
      </c>
      <c r="L10731" s="12">
        <v>0.10353</v>
      </c>
      <c r="M10731" s="12"/>
    </row>
    <row r="10732" spans="1:13" x14ac:dyDescent="0.3">
      <c r="A10732" s="18">
        <v>10730</v>
      </c>
      <c r="B10732" s="18">
        <f t="shared" si="334"/>
        <v>2022</v>
      </c>
      <c r="C10732" s="17">
        <v>44593</v>
      </c>
      <c r="D10732" s="18" t="s">
        <v>130</v>
      </c>
      <c r="E10732" s="18" t="s">
        <v>164</v>
      </c>
      <c r="F10732" s="18" t="str">
        <f t="shared" si="335"/>
        <v>National Grid-Avon Muni Agg Rate-44593</v>
      </c>
      <c r="G10732" s="11" t="s">
        <v>131</v>
      </c>
      <c r="H10732" s="11" t="s">
        <v>54</v>
      </c>
      <c r="I10732" s="11" t="s">
        <v>99</v>
      </c>
      <c r="J10732" s="11" t="s">
        <v>270</v>
      </c>
      <c r="K10732" s="11" t="str">
        <f>IFERROR(INDEX('EDC Component Dictionary'!$C$5:$C$37,MATCH('Rates Database'!J10732,'EDC Component Dictionary'!$B$5:$B$37,0)), "Energy Supply")</f>
        <v>Energy Supply</v>
      </c>
      <c r="L10732" s="12">
        <v>0.10212</v>
      </c>
      <c r="M10732" s="12"/>
    </row>
    <row r="10733" spans="1:13" x14ac:dyDescent="0.3">
      <c r="A10733" s="18">
        <v>10731</v>
      </c>
      <c r="B10733" s="18">
        <f t="shared" si="334"/>
        <v>2022</v>
      </c>
      <c r="C10733" s="17">
        <v>44593</v>
      </c>
      <c r="D10733" s="18" t="s">
        <v>130</v>
      </c>
      <c r="E10733" s="18" t="s">
        <v>164</v>
      </c>
      <c r="F10733" s="18" t="str">
        <f t="shared" si="335"/>
        <v>National Grid-Williamsburg Muni Agg Rate-44593</v>
      </c>
      <c r="G10733" s="11" t="s">
        <v>131</v>
      </c>
      <c r="H10733" s="11" t="s">
        <v>54</v>
      </c>
      <c r="I10733" s="11" t="s">
        <v>99</v>
      </c>
      <c r="J10733" s="11" t="s">
        <v>249</v>
      </c>
      <c r="K10733" s="11" t="str">
        <f>IFERROR(INDEX('EDC Component Dictionary'!$C$5:$C$37,MATCH('Rates Database'!J10733,'EDC Component Dictionary'!$B$5:$B$37,0)), "Energy Supply")</f>
        <v>Energy Supply</v>
      </c>
      <c r="L10733" s="12">
        <v>0.10249</v>
      </c>
      <c r="M10733" s="12"/>
    </row>
    <row r="10734" spans="1:13" x14ac:dyDescent="0.3">
      <c r="A10734" s="18">
        <v>10732</v>
      </c>
      <c r="B10734" s="18">
        <f t="shared" si="334"/>
        <v>2022</v>
      </c>
      <c r="C10734" s="17">
        <v>44593</v>
      </c>
      <c r="D10734" s="18" t="s">
        <v>130</v>
      </c>
      <c r="E10734" s="18" t="s">
        <v>164</v>
      </c>
      <c r="F10734" s="18" t="str">
        <f t="shared" si="335"/>
        <v>National Grid-Easton Muni Agg Rate-44593</v>
      </c>
      <c r="G10734" s="11" t="s">
        <v>131</v>
      </c>
      <c r="H10734" s="11" t="s">
        <v>54</v>
      </c>
      <c r="I10734" s="11" t="s">
        <v>99</v>
      </c>
      <c r="J10734" s="11" t="s">
        <v>294</v>
      </c>
      <c r="K10734" s="11" t="str">
        <f>IFERROR(INDEX('EDC Component Dictionary'!$C$5:$C$37,MATCH('Rates Database'!J10734,'EDC Component Dictionary'!$B$5:$B$37,0)), "Energy Supply")</f>
        <v>Energy Supply</v>
      </c>
      <c r="L10734" s="12">
        <v>0.10287</v>
      </c>
      <c r="M10734" s="12"/>
    </row>
    <row r="10735" spans="1:13" x14ac:dyDescent="0.3">
      <c r="A10735" s="18">
        <v>10733</v>
      </c>
      <c r="B10735" s="18">
        <f t="shared" si="334"/>
        <v>2022</v>
      </c>
      <c r="C10735" s="17">
        <v>44593</v>
      </c>
      <c r="D10735" s="18" t="s">
        <v>130</v>
      </c>
      <c r="E10735" s="18" t="s">
        <v>95</v>
      </c>
      <c r="F10735" s="18" t="str">
        <f t="shared" si="335"/>
        <v>Eversource_WMA-Conway Muni Agg Rate-44593</v>
      </c>
      <c r="G10735" s="11" t="s">
        <v>131</v>
      </c>
      <c r="H10735" s="11" t="s">
        <v>54</v>
      </c>
      <c r="I10735" s="11" t="s">
        <v>99</v>
      </c>
      <c r="J10735" s="11" t="s">
        <v>288</v>
      </c>
      <c r="K10735" s="11" t="str">
        <f>IFERROR(INDEX('EDC Component Dictionary'!$C$5:$C$37,MATCH('Rates Database'!J10735,'EDC Component Dictionary'!$B$5:$B$37,0)), "Energy Supply")</f>
        <v>Energy Supply</v>
      </c>
      <c r="L10735" s="12">
        <v>0.10289</v>
      </c>
      <c r="M10735" s="12"/>
    </row>
    <row r="10736" spans="1:13" x14ac:dyDescent="0.3">
      <c r="A10736" s="18">
        <v>10734</v>
      </c>
      <c r="B10736" s="18">
        <f t="shared" si="334"/>
        <v>2022</v>
      </c>
      <c r="C10736" s="17">
        <v>44593</v>
      </c>
      <c r="D10736" s="18" t="s">
        <v>130</v>
      </c>
      <c r="E10736" s="18" t="s">
        <v>95</v>
      </c>
      <c r="F10736" s="18" t="str">
        <f t="shared" si="335"/>
        <v>Eversource_WMA-Gill Muni Agg Rate-44593</v>
      </c>
      <c r="G10736" s="11" t="s">
        <v>131</v>
      </c>
      <c r="H10736" s="11" t="s">
        <v>54</v>
      </c>
      <c r="I10736" s="11" t="s">
        <v>99</v>
      </c>
      <c r="J10736" s="11" t="s">
        <v>293</v>
      </c>
      <c r="K10736" s="11" t="str">
        <f>IFERROR(INDEX('EDC Component Dictionary'!$C$5:$C$37,MATCH('Rates Database'!J10736,'EDC Component Dictionary'!$B$5:$B$37,0)), "Energy Supply")</f>
        <v>Energy Supply</v>
      </c>
      <c r="L10736" s="12">
        <v>0.10281</v>
      </c>
      <c r="M10736" s="12"/>
    </row>
    <row r="10737" spans="1:13" x14ac:dyDescent="0.3">
      <c r="A10737" s="18">
        <v>10735</v>
      </c>
      <c r="B10737" s="18">
        <f t="shared" si="334"/>
        <v>2022</v>
      </c>
      <c r="C10737" s="17">
        <v>44593</v>
      </c>
      <c r="D10737" s="18" t="s">
        <v>130</v>
      </c>
      <c r="E10737" s="18" t="s">
        <v>95</v>
      </c>
      <c r="F10737" s="18" t="str">
        <f t="shared" si="335"/>
        <v>Eversource_WMA-Sunderland Muni Agg Rate-44593</v>
      </c>
      <c r="G10737" s="11" t="s">
        <v>131</v>
      </c>
      <c r="H10737" s="11" t="s">
        <v>54</v>
      </c>
      <c r="I10737" s="11" t="s">
        <v>99</v>
      </c>
      <c r="J10737" s="11" t="s">
        <v>292</v>
      </c>
      <c r="K10737" s="11" t="str">
        <f>IFERROR(INDEX('EDC Component Dictionary'!$C$5:$C$37,MATCH('Rates Database'!J10737,'EDC Component Dictionary'!$B$5:$B$37,0)), "Energy Supply")</f>
        <v>Energy Supply</v>
      </c>
      <c r="L10737" s="12">
        <v>0.10283</v>
      </c>
      <c r="M10737" s="12"/>
    </row>
    <row r="10738" spans="1:13" x14ac:dyDescent="0.3">
      <c r="A10738" s="18">
        <v>10736</v>
      </c>
      <c r="B10738" s="18">
        <f t="shared" si="334"/>
        <v>2022</v>
      </c>
      <c r="C10738" s="17">
        <v>44593</v>
      </c>
      <c r="D10738" s="18" t="s">
        <v>130</v>
      </c>
      <c r="E10738" s="18" t="s">
        <v>164</v>
      </c>
      <c r="F10738" s="18" t="str">
        <f t="shared" si="335"/>
        <v>National Grid-Winchendon Muni Agg Rate-44593</v>
      </c>
      <c r="G10738" s="11" t="s">
        <v>131</v>
      </c>
      <c r="H10738" s="11" t="s">
        <v>54</v>
      </c>
      <c r="I10738" s="11" t="s">
        <v>99</v>
      </c>
      <c r="J10738" s="11" t="s">
        <v>181</v>
      </c>
      <c r="K10738" s="11" t="str">
        <f>IFERROR(INDEX('EDC Component Dictionary'!$C$5:$C$37,MATCH('Rates Database'!J10738,'EDC Component Dictionary'!$B$5:$B$37,0)), "Energy Supply")</f>
        <v>Energy Supply</v>
      </c>
      <c r="L10738" s="12">
        <v>0.10304000000000001</v>
      </c>
      <c r="M10738" s="12"/>
    </row>
    <row r="10739" spans="1:13" x14ac:dyDescent="0.3">
      <c r="A10739" s="18">
        <v>10737</v>
      </c>
      <c r="B10739" s="18">
        <f t="shared" si="334"/>
        <v>2022</v>
      </c>
      <c r="C10739" s="17">
        <v>44593</v>
      </c>
      <c r="D10739" s="18" t="s">
        <v>130</v>
      </c>
      <c r="E10739" s="18" t="s">
        <v>164</v>
      </c>
      <c r="F10739" s="18" t="str">
        <f t="shared" si="335"/>
        <v>National Grid-Charlton Muni Agg Rate-44593</v>
      </c>
      <c r="G10739" s="11" t="s">
        <v>131</v>
      </c>
      <c r="H10739" s="11" t="s">
        <v>54</v>
      </c>
      <c r="I10739" s="11" t="s">
        <v>99</v>
      </c>
      <c r="J10739" s="11" t="s">
        <v>188</v>
      </c>
      <c r="K10739" s="11" t="str">
        <f>IFERROR(INDEX('EDC Component Dictionary'!$C$5:$C$37,MATCH('Rates Database'!J10739,'EDC Component Dictionary'!$B$5:$B$37,0)), "Energy Supply")</f>
        <v>Energy Supply</v>
      </c>
      <c r="L10739" s="12">
        <v>0.10312</v>
      </c>
      <c r="M10739" s="12"/>
    </row>
    <row r="10740" spans="1:13" x14ac:dyDescent="0.3">
      <c r="A10740" s="18">
        <v>10738</v>
      </c>
      <c r="B10740" s="18">
        <f t="shared" si="334"/>
        <v>2022</v>
      </c>
      <c r="C10740" s="17">
        <v>44593</v>
      </c>
      <c r="D10740" s="18" t="s">
        <v>130</v>
      </c>
      <c r="E10740" s="18" t="s">
        <v>164</v>
      </c>
      <c r="F10740" s="18" t="str">
        <f t="shared" si="335"/>
        <v>National Grid-Millbury Muni Agg Rate-44593</v>
      </c>
      <c r="G10740" s="11" t="s">
        <v>131</v>
      </c>
      <c r="H10740" s="11" t="s">
        <v>54</v>
      </c>
      <c r="I10740" s="11" t="s">
        <v>99</v>
      </c>
      <c r="J10740" s="11" t="s">
        <v>198</v>
      </c>
      <c r="K10740" s="11" t="str">
        <f>IFERROR(INDEX('EDC Component Dictionary'!$C$5:$C$37,MATCH('Rates Database'!J10740,'EDC Component Dictionary'!$B$5:$B$37,0)), "Energy Supply")</f>
        <v>Energy Supply</v>
      </c>
      <c r="L10740" s="12">
        <v>0.10317</v>
      </c>
      <c r="M10740" s="12"/>
    </row>
    <row r="10741" spans="1:13" x14ac:dyDescent="0.3">
      <c r="A10741" s="18">
        <v>10739</v>
      </c>
      <c r="B10741" s="18">
        <f t="shared" si="334"/>
        <v>2022</v>
      </c>
      <c r="C10741" s="17">
        <v>44593</v>
      </c>
      <c r="D10741" s="18" t="s">
        <v>130</v>
      </c>
      <c r="E10741" s="18" t="s">
        <v>164</v>
      </c>
      <c r="F10741" s="18" t="str">
        <f t="shared" si="335"/>
        <v>National Grid-Oxford Muni Agg Rate-44593</v>
      </c>
      <c r="G10741" s="11" t="s">
        <v>131</v>
      </c>
      <c r="H10741" s="11" t="s">
        <v>54</v>
      </c>
      <c r="I10741" s="11" t="s">
        <v>99</v>
      </c>
      <c r="J10741" s="11" t="s">
        <v>202</v>
      </c>
      <c r="K10741" s="11" t="str">
        <f>IFERROR(INDEX('EDC Component Dictionary'!$C$5:$C$37,MATCH('Rates Database'!J10741,'EDC Component Dictionary'!$B$5:$B$37,0)), "Energy Supply")</f>
        <v>Energy Supply</v>
      </c>
      <c r="L10741" s="12">
        <v>0.10317</v>
      </c>
      <c r="M10741" s="12"/>
    </row>
    <row r="10742" spans="1:13" x14ac:dyDescent="0.3">
      <c r="A10742" s="18">
        <v>10740</v>
      </c>
      <c r="B10742" s="18">
        <f t="shared" si="334"/>
        <v>2022</v>
      </c>
      <c r="C10742" s="17">
        <v>44593</v>
      </c>
      <c r="D10742" s="18" t="s">
        <v>130</v>
      </c>
      <c r="E10742" s="18" t="s">
        <v>163</v>
      </c>
      <c r="F10742" s="18" t="str">
        <f t="shared" si="335"/>
        <v>Eversource_EMA-Holliston Muni Agg Rate-44593</v>
      </c>
      <c r="G10742" s="11" t="s">
        <v>131</v>
      </c>
      <c r="H10742" s="11" t="s">
        <v>54</v>
      </c>
      <c r="I10742" s="11" t="s">
        <v>99</v>
      </c>
      <c r="J10742" s="11" t="s">
        <v>246</v>
      </c>
      <c r="K10742" s="11" t="str">
        <f>IFERROR(INDEX('EDC Component Dictionary'!$C$5:$C$37,MATCH('Rates Database'!J10742,'EDC Component Dictionary'!$B$5:$B$37,0)), "Energy Supply")</f>
        <v>Energy Supply</v>
      </c>
      <c r="L10742" s="12">
        <v>0.10331</v>
      </c>
      <c r="M10742" s="12"/>
    </row>
    <row r="10743" spans="1:13" x14ac:dyDescent="0.3">
      <c r="A10743" s="18">
        <v>10741</v>
      </c>
      <c r="B10743" s="18">
        <f t="shared" si="334"/>
        <v>2022</v>
      </c>
      <c r="C10743" s="17">
        <v>44593</v>
      </c>
      <c r="D10743" s="18" t="s">
        <v>130</v>
      </c>
      <c r="E10743" s="18" t="s">
        <v>164</v>
      </c>
      <c r="F10743" s="18" t="str">
        <f t="shared" si="335"/>
        <v>National Grid-Auburn Muni Agg Rate-44593</v>
      </c>
      <c r="G10743" s="11" t="s">
        <v>131</v>
      </c>
      <c r="H10743" s="11" t="s">
        <v>54</v>
      </c>
      <c r="I10743" s="11" t="s">
        <v>99</v>
      </c>
      <c r="J10743" s="11" t="s">
        <v>258</v>
      </c>
      <c r="K10743" s="11" t="str">
        <f>IFERROR(INDEX('EDC Component Dictionary'!$C$5:$C$37,MATCH('Rates Database'!J10743,'EDC Component Dictionary'!$B$5:$B$37,0)), "Energy Supply")</f>
        <v>Energy Supply</v>
      </c>
      <c r="L10743" s="12">
        <v>0.10353999999999999</v>
      </c>
      <c r="M10743" s="12"/>
    </row>
    <row r="10744" spans="1:13" x14ac:dyDescent="0.3">
      <c r="A10744" s="18">
        <v>10742</v>
      </c>
      <c r="B10744" s="18">
        <f t="shared" si="334"/>
        <v>2022</v>
      </c>
      <c r="C10744" s="17">
        <v>44593</v>
      </c>
      <c r="D10744" s="18" t="s">
        <v>130</v>
      </c>
      <c r="E10744" s="18" t="s">
        <v>163</v>
      </c>
      <c r="F10744" s="18" t="str">
        <f t="shared" si="335"/>
        <v>Eversource_EMA-Stoneham Muni Agg Rate-44593</v>
      </c>
      <c r="G10744" s="11" t="s">
        <v>131</v>
      </c>
      <c r="H10744" s="11" t="s">
        <v>54</v>
      </c>
      <c r="I10744" s="11" t="s">
        <v>99</v>
      </c>
      <c r="J10744" s="11" t="s">
        <v>267</v>
      </c>
      <c r="K10744" s="11" t="str">
        <f>IFERROR(INDEX('EDC Component Dictionary'!$C$5:$C$37,MATCH('Rates Database'!J10744,'EDC Component Dictionary'!$B$5:$B$37,0)), "Energy Supply")</f>
        <v>Energy Supply</v>
      </c>
      <c r="L10744" s="12">
        <v>0.10388</v>
      </c>
      <c r="M10744" s="12"/>
    </row>
    <row r="10745" spans="1:13" x14ac:dyDescent="0.3">
      <c r="A10745" s="18">
        <v>10743</v>
      </c>
      <c r="B10745" s="18">
        <f t="shared" si="334"/>
        <v>2022</v>
      </c>
      <c r="C10745" s="17">
        <v>44593</v>
      </c>
      <c r="D10745" s="18" t="s">
        <v>130</v>
      </c>
      <c r="E10745" s="18" t="s">
        <v>164</v>
      </c>
      <c r="F10745" s="18" t="str">
        <f t="shared" si="335"/>
        <v>National Grid-Foxborough Muni Agg Rate-44593</v>
      </c>
      <c r="G10745" s="11" t="s">
        <v>131</v>
      </c>
      <c r="H10745" s="11" t="s">
        <v>54</v>
      </c>
      <c r="I10745" s="11" t="s">
        <v>99</v>
      </c>
      <c r="J10745" s="11" t="s">
        <v>256</v>
      </c>
      <c r="K10745" s="11" t="str">
        <f>IFERROR(INDEX('EDC Component Dictionary'!$C$5:$C$37,MATCH('Rates Database'!J10745,'EDC Component Dictionary'!$B$5:$B$37,0)), "Energy Supply")</f>
        <v>Energy Supply</v>
      </c>
      <c r="L10745" s="12">
        <v>0.10375</v>
      </c>
      <c r="M10745" s="12"/>
    </row>
    <row r="10746" spans="1:13" x14ac:dyDescent="0.3">
      <c r="A10746" s="18">
        <v>10744</v>
      </c>
      <c r="B10746" s="18">
        <f t="shared" si="334"/>
        <v>2022</v>
      </c>
      <c r="C10746" s="17">
        <v>44593</v>
      </c>
      <c r="D10746" s="18" t="s">
        <v>130</v>
      </c>
      <c r="E10746" s="18" t="s">
        <v>164</v>
      </c>
      <c r="F10746" s="18" t="str">
        <f t="shared" si="335"/>
        <v>National Grid-Orange Muni Agg Rate-44593</v>
      </c>
      <c r="G10746" s="11" t="s">
        <v>131</v>
      </c>
      <c r="H10746" s="11" t="s">
        <v>54</v>
      </c>
      <c r="I10746" s="11" t="s">
        <v>99</v>
      </c>
      <c r="J10746" s="11" t="s">
        <v>182</v>
      </c>
      <c r="K10746" s="11" t="str">
        <f>IFERROR(INDEX('EDC Component Dictionary'!$C$5:$C$37,MATCH('Rates Database'!J10746,'EDC Component Dictionary'!$B$5:$B$37,0)), "Energy Supply")</f>
        <v>Energy Supply</v>
      </c>
      <c r="L10746" s="12">
        <v>0.10383000000000001</v>
      </c>
      <c r="M10746" s="12"/>
    </row>
    <row r="10747" spans="1:13" x14ac:dyDescent="0.3">
      <c r="A10747" s="18">
        <v>10745</v>
      </c>
      <c r="B10747" s="18">
        <f t="shared" si="334"/>
        <v>2022</v>
      </c>
      <c r="C10747" s="17">
        <v>44593</v>
      </c>
      <c r="D10747" s="18" t="s">
        <v>130</v>
      </c>
      <c r="E10747" s="18" t="s">
        <v>163</v>
      </c>
      <c r="F10747" s="18" t="str">
        <f t="shared" si="335"/>
        <v>Eversource_EMA-Ashland Muni Agg Rate-44593</v>
      </c>
      <c r="G10747" s="11" t="s">
        <v>131</v>
      </c>
      <c r="H10747" s="11" t="s">
        <v>54</v>
      </c>
      <c r="I10747" s="11" t="s">
        <v>99</v>
      </c>
      <c r="J10747" s="11" t="s">
        <v>234</v>
      </c>
      <c r="K10747" s="11" t="str">
        <f>IFERROR(INDEX('EDC Component Dictionary'!$C$5:$C$37,MATCH('Rates Database'!J10747,'EDC Component Dictionary'!$B$5:$B$37,0)), "Energy Supply")</f>
        <v>Energy Supply</v>
      </c>
      <c r="L10747" s="12">
        <v>0.10409</v>
      </c>
      <c r="M10747" s="12"/>
    </row>
    <row r="10748" spans="1:13" x14ac:dyDescent="0.3">
      <c r="A10748" s="18">
        <v>10746</v>
      </c>
      <c r="B10748" s="18">
        <f t="shared" si="334"/>
        <v>2022</v>
      </c>
      <c r="C10748" s="17">
        <v>44593</v>
      </c>
      <c r="D10748" s="18" t="s">
        <v>130</v>
      </c>
      <c r="E10748" s="18" t="s">
        <v>164</v>
      </c>
      <c r="F10748" s="18" t="str">
        <f t="shared" si="335"/>
        <v>National Grid-Westborough Muni Agg Rate-44593</v>
      </c>
      <c r="G10748" s="11" t="s">
        <v>131</v>
      </c>
      <c r="H10748" s="11" t="s">
        <v>54</v>
      </c>
      <c r="I10748" s="11" t="s">
        <v>99</v>
      </c>
      <c r="J10748" s="11" t="s">
        <v>172</v>
      </c>
      <c r="K10748" s="11" t="str">
        <f>IFERROR(INDEX('EDC Component Dictionary'!$C$5:$C$37,MATCH('Rates Database'!J10748,'EDC Component Dictionary'!$B$5:$B$37,0)), "Energy Supply")</f>
        <v>Energy Supply</v>
      </c>
      <c r="L10748" s="12">
        <v>0.10440000000000001</v>
      </c>
      <c r="M10748" s="12"/>
    </row>
    <row r="10749" spans="1:13" x14ac:dyDescent="0.3">
      <c r="A10749" s="18">
        <v>10747</v>
      </c>
      <c r="B10749" s="18">
        <f t="shared" si="334"/>
        <v>2022</v>
      </c>
      <c r="C10749" s="17">
        <v>44593</v>
      </c>
      <c r="D10749" s="18" t="s">
        <v>130</v>
      </c>
      <c r="E10749" s="18" t="s">
        <v>164</v>
      </c>
      <c r="F10749" s="18" t="str">
        <f t="shared" si="335"/>
        <v>National Grid-Leicester Muni Agg Rate-44593</v>
      </c>
      <c r="G10749" s="11" t="s">
        <v>131</v>
      </c>
      <c r="H10749" s="11" t="s">
        <v>54</v>
      </c>
      <c r="I10749" s="11" t="s">
        <v>99</v>
      </c>
      <c r="J10749" s="11" t="s">
        <v>305</v>
      </c>
      <c r="K10749" s="11" t="str">
        <f>IFERROR(INDEX('EDC Component Dictionary'!$C$5:$C$37,MATCH('Rates Database'!J10749,'EDC Component Dictionary'!$B$5:$B$37,0)), "Energy Supply")</f>
        <v>Energy Supply</v>
      </c>
      <c r="L10749" s="12">
        <v>0.10457</v>
      </c>
      <c r="M10749" s="12"/>
    </row>
    <row r="10750" spans="1:13" x14ac:dyDescent="0.3">
      <c r="A10750" s="18">
        <v>10748</v>
      </c>
      <c r="B10750" s="18">
        <f t="shared" si="334"/>
        <v>2022</v>
      </c>
      <c r="C10750" s="17">
        <v>44593</v>
      </c>
      <c r="D10750" s="18" t="s">
        <v>130</v>
      </c>
      <c r="E10750" s="18" t="s">
        <v>163</v>
      </c>
      <c r="F10750" s="18" t="str">
        <f t="shared" si="335"/>
        <v>Eversource_EMA-Acushnet Muni Agg Rate-44593</v>
      </c>
      <c r="G10750" s="11" t="s">
        <v>131</v>
      </c>
      <c r="H10750" s="11" t="s">
        <v>54</v>
      </c>
      <c r="I10750" s="11" t="s">
        <v>99</v>
      </c>
      <c r="J10750" s="11" t="s">
        <v>185</v>
      </c>
      <c r="K10750" s="11" t="str">
        <f>IFERROR(INDEX('EDC Component Dictionary'!$C$5:$C$37,MATCH('Rates Database'!J10750,'EDC Component Dictionary'!$B$5:$B$37,0)), "Energy Supply")</f>
        <v>Energy Supply</v>
      </c>
      <c r="L10750" s="12">
        <v>0.10471</v>
      </c>
      <c r="M10750" s="12"/>
    </row>
    <row r="10751" spans="1:13" x14ac:dyDescent="0.3">
      <c r="A10751" s="18">
        <v>10749</v>
      </c>
      <c r="B10751" s="18">
        <f t="shared" si="334"/>
        <v>2022</v>
      </c>
      <c r="C10751" s="17">
        <v>44593</v>
      </c>
      <c r="D10751" s="18" t="s">
        <v>130</v>
      </c>
      <c r="E10751" s="18" t="s">
        <v>164</v>
      </c>
      <c r="F10751" s="18" t="str">
        <f t="shared" si="335"/>
        <v>National Grid-Attleboro Muni Agg Rate-44593</v>
      </c>
      <c r="G10751" s="11" t="s">
        <v>131</v>
      </c>
      <c r="H10751" s="11" t="s">
        <v>54</v>
      </c>
      <c r="I10751" s="11" t="s">
        <v>99</v>
      </c>
      <c r="J10751" s="11" t="s">
        <v>186</v>
      </c>
      <c r="K10751" s="11" t="str">
        <f>IFERROR(INDEX('EDC Component Dictionary'!$C$5:$C$37,MATCH('Rates Database'!J10751,'EDC Component Dictionary'!$B$5:$B$37,0)), "Energy Supply")</f>
        <v>Energy Supply</v>
      </c>
      <c r="L10751" s="12">
        <v>0.10473</v>
      </c>
      <c r="M10751" s="12"/>
    </row>
    <row r="10752" spans="1:13" x14ac:dyDescent="0.3">
      <c r="A10752" s="18">
        <v>10750</v>
      </c>
      <c r="B10752" s="18">
        <f t="shared" si="334"/>
        <v>2022</v>
      </c>
      <c r="C10752" s="17">
        <v>44593</v>
      </c>
      <c r="D10752" s="18" t="s">
        <v>130</v>
      </c>
      <c r="E10752" s="18" t="s">
        <v>163</v>
      </c>
      <c r="F10752" s="18" t="str">
        <f t="shared" si="335"/>
        <v>Eversource_EMA-Carver Muni Agg Rate-44593</v>
      </c>
      <c r="G10752" s="11" t="s">
        <v>131</v>
      </c>
      <c r="H10752" s="11" t="s">
        <v>54</v>
      </c>
      <c r="I10752" s="11" t="s">
        <v>99</v>
      </c>
      <c r="J10752" s="11" t="s">
        <v>187</v>
      </c>
      <c r="K10752" s="11" t="str">
        <f>IFERROR(INDEX('EDC Component Dictionary'!$C$5:$C$37,MATCH('Rates Database'!J10752,'EDC Component Dictionary'!$B$5:$B$37,0)), "Energy Supply")</f>
        <v>Energy Supply</v>
      </c>
      <c r="L10752" s="12">
        <v>0.10467</v>
      </c>
      <c r="M10752" s="12"/>
    </row>
    <row r="10753" spans="1:13" x14ac:dyDescent="0.3">
      <c r="A10753" s="18">
        <v>10751</v>
      </c>
      <c r="B10753" s="18">
        <f t="shared" si="334"/>
        <v>2022</v>
      </c>
      <c r="C10753" s="17">
        <v>44593</v>
      </c>
      <c r="D10753" s="18" t="s">
        <v>130</v>
      </c>
      <c r="E10753" s="18" t="s">
        <v>163</v>
      </c>
      <c r="F10753" s="18" t="str">
        <f t="shared" si="335"/>
        <v>Eversource_EMA-Dartmouth Muni Agg Rate-44593</v>
      </c>
      <c r="G10753" s="11" t="s">
        <v>131</v>
      </c>
      <c r="H10753" s="11" t="s">
        <v>54</v>
      </c>
      <c r="I10753" s="11" t="s">
        <v>99</v>
      </c>
      <c r="J10753" s="11" t="s">
        <v>189</v>
      </c>
      <c r="K10753" s="11" t="str">
        <f>IFERROR(INDEX('EDC Component Dictionary'!$C$5:$C$37,MATCH('Rates Database'!J10753,'EDC Component Dictionary'!$B$5:$B$37,0)), "Energy Supply")</f>
        <v>Energy Supply</v>
      </c>
      <c r="L10753" s="12">
        <v>0.10458000000000001</v>
      </c>
      <c r="M10753" s="12"/>
    </row>
    <row r="10754" spans="1:13" x14ac:dyDescent="0.3">
      <c r="A10754" s="18">
        <v>10752</v>
      </c>
      <c r="B10754" s="18">
        <f t="shared" si="334"/>
        <v>2022</v>
      </c>
      <c r="C10754" s="17">
        <v>44593</v>
      </c>
      <c r="D10754" s="18" t="s">
        <v>130</v>
      </c>
      <c r="E10754" s="18" t="s">
        <v>164</v>
      </c>
      <c r="F10754" s="18" t="str">
        <f t="shared" si="335"/>
        <v>National Grid-Dighton Muni Agg Rate-44593</v>
      </c>
      <c r="G10754" s="11" t="s">
        <v>131</v>
      </c>
      <c r="H10754" s="11" t="s">
        <v>54</v>
      </c>
      <c r="I10754" s="11" t="s">
        <v>99</v>
      </c>
      <c r="J10754" s="11" t="s">
        <v>190</v>
      </c>
      <c r="K10754" s="11" t="str">
        <f>IFERROR(INDEX('EDC Component Dictionary'!$C$5:$C$37,MATCH('Rates Database'!J10754,'EDC Component Dictionary'!$B$5:$B$37,0)), "Energy Supply")</f>
        <v>Energy Supply</v>
      </c>
      <c r="L10754" s="12">
        <v>0.10471</v>
      </c>
      <c r="M10754" s="12"/>
    </row>
    <row r="10755" spans="1:13" x14ac:dyDescent="0.3">
      <c r="A10755" s="18">
        <v>10753</v>
      </c>
      <c r="B10755" s="18">
        <f t="shared" ref="B10755:B10818" si="336">YEAR(C10755)</f>
        <v>2022</v>
      </c>
      <c r="C10755" s="17">
        <v>44593</v>
      </c>
      <c r="D10755" s="18" t="s">
        <v>130</v>
      </c>
      <c r="E10755" s="18" t="s">
        <v>164</v>
      </c>
      <c r="F10755" s="18" t="str">
        <f t="shared" si="335"/>
        <v>National Grid-Douglas Muni Agg Rate-44593</v>
      </c>
      <c r="G10755" s="11" t="s">
        <v>131</v>
      </c>
      <c r="H10755" s="11" t="s">
        <v>54</v>
      </c>
      <c r="I10755" s="11" t="s">
        <v>99</v>
      </c>
      <c r="J10755" s="11" t="s">
        <v>191</v>
      </c>
      <c r="K10755" s="11" t="str">
        <f>IFERROR(INDEX('EDC Component Dictionary'!$C$5:$C$37,MATCH('Rates Database'!J10755,'EDC Component Dictionary'!$B$5:$B$37,0)), "Energy Supply")</f>
        <v>Energy Supply</v>
      </c>
      <c r="L10755" s="12">
        <v>0.10473</v>
      </c>
      <c r="M10755" s="12"/>
    </row>
    <row r="10756" spans="1:13" x14ac:dyDescent="0.3">
      <c r="A10756" s="18">
        <v>10754</v>
      </c>
      <c r="B10756" s="18">
        <f t="shared" si="336"/>
        <v>2022</v>
      </c>
      <c r="C10756" s="17">
        <v>44593</v>
      </c>
      <c r="D10756" s="18" t="s">
        <v>130</v>
      </c>
      <c r="E10756" s="18" t="s">
        <v>164</v>
      </c>
      <c r="F10756" s="18" t="str">
        <f t="shared" ref="F10756:F10819" si="337">_xlfn.CONCAT(E10756,"-",J10756,"-",C10756)</f>
        <v>National Grid-Dracut Muni Agg Rate-44593</v>
      </c>
      <c r="G10756" s="11" t="s">
        <v>131</v>
      </c>
      <c r="H10756" s="11" t="s">
        <v>54</v>
      </c>
      <c r="I10756" s="11" t="s">
        <v>99</v>
      </c>
      <c r="J10756" s="11" t="s">
        <v>192</v>
      </c>
      <c r="K10756" s="11" t="str">
        <f>IFERROR(INDEX('EDC Component Dictionary'!$C$5:$C$37,MATCH('Rates Database'!J10756,'EDC Component Dictionary'!$B$5:$B$37,0)), "Energy Supply")</f>
        <v>Energy Supply</v>
      </c>
      <c r="L10756" s="12">
        <v>0.1047</v>
      </c>
      <c r="M10756" s="12"/>
    </row>
    <row r="10757" spans="1:13" x14ac:dyDescent="0.3">
      <c r="A10757" s="18">
        <v>10755</v>
      </c>
      <c r="B10757" s="18">
        <f t="shared" si="336"/>
        <v>2022</v>
      </c>
      <c r="C10757" s="17">
        <v>44593</v>
      </c>
      <c r="D10757" s="18" t="s">
        <v>130</v>
      </c>
      <c r="E10757" s="18" t="s">
        <v>164</v>
      </c>
      <c r="F10757" s="18" t="str">
        <f t="shared" si="337"/>
        <v>National Grid-Fall River Muni Agg Rate-44593</v>
      </c>
      <c r="G10757" s="11" t="s">
        <v>131</v>
      </c>
      <c r="H10757" s="11" t="s">
        <v>54</v>
      </c>
      <c r="I10757" s="11" t="s">
        <v>99</v>
      </c>
      <c r="J10757" s="11" t="s">
        <v>194</v>
      </c>
      <c r="K10757" s="11" t="str">
        <f>IFERROR(INDEX('EDC Component Dictionary'!$C$5:$C$37,MATCH('Rates Database'!J10757,'EDC Component Dictionary'!$B$5:$B$37,0)), "Energy Supply")</f>
        <v>Energy Supply</v>
      </c>
      <c r="L10757" s="12">
        <v>0.10471</v>
      </c>
      <c r="M10757" s="12"/>
    </row>
    <row r="10758" spans="1:13" x14ac:dyDescent="0.3">
      <c r="A10758" s="18">
        <v>10756</v>
      </c>
      <c r="B10758" s="18">
        <f t="shared" si="336"/>
        <v>2022</v>
      </c>
      <c r="C10758" s="17">
        <v>44593</v>
      </c>
      <c r="D10758" s="18" t="s">
        <v>130</v>
      </c>
      <c r="E10758" s="18" t="s">
        <v>163</v>
      </c>
      <c r="F10758" s="18" t="str">
        <f t="shared" si="337"/>
        <v>Eversource_EMA-Freetown Muni Agg Rate-44593</v>
      </c>
      <c r="G10758" s="11" t="s">
        <v>131</v>
      </c>
      <c r="H10758" s="11" t="s">
        <v>54</v>
      </c>
      <c r="I10758" s="11" t="s">
        <v>99</v>
      </c>
      <c r="J10758" s="11" t="s">
        <v>195</v>
      </c>
      <c r="K10758" s="11" t="str">
        <f>IFERROR(INDEX('EDC Component Dictionary'!$C$5:$C$37,MATCH('Rates Database'!J10758,'EDC Component Dictionary'!$B$5:$B$37,0)), "Energy Supply")</f>
        <v>Energy Supply</v>
      </c>
      <c r="L10758" s="12">
        <v>0.1047</v>
      </c>
      <c r="M10758" s="12"/>
    </row>
    <row r="10759" spans="1:13" x14ac:dyDescent="0.3">
      <c r="A10759" s="18">
        <v>10757</v>
      </c>
      <c r="B10759" s="18">
        <f t="shared" si="336"/>
        <v>2022</v>
      </c>
      <c r="C10759" s="17">
        <v>44593</v>
      </c>
      <c r="D10759" s="18" t="s">
        <v>130</v>
      </c>
      <c r="E10759" s="18" t="s">
        <v>95</v>
      </c>
      <c r="F10759" s="18" t="str">
        <f t="shared" si="337"/>
        <v>Eversource_WMA-Hadley Muni Agg Rate-44593</v>
      </c>
      <c r="G10759" s="11" t="s">
        <v>131</v>
      </c>
      <c r="H10759" s="11" t="s">
        <v>54</v>
      </c>
      <c r="I10759" s="11" t="s">
        <v>99</v>
      </c>
      <c r="J10759" s="11" t="s">
        <v>277</v>
      </c>
      <c r="K10759" s="11" t="str">
        <f>IFERROR(INDEX('EDC Component Dictionary'!$C$5:$C$37,MATCH('Rates Database'!J10759,'EDC Component Dictionary'!$B$5:$B$37,0)), "Energy Supply")</f>
        <v>Energy Supply</v>
      </c>
      <c r="L10759" s="12">
        <v>0.1047</v>
      </c>
      <c r="M10759" s="12"/>
    </row>
    <row r="10760" spans="1:13" x14ac:dyDescent="0.3">
      <c r="A10760" s="18">
        <v>10758</v>
      </c>
      <c r="B10760" s="18">
        <f t="shared" si="336"/>
        <v>2022</v>
      </c>
      <c r="C10760" s="17">
        <v>44593</v>
      </c>
      <c r="D10760" s="18" t="s">
        <v>130</v>
      </c>
      <c r="E10760" s="18" t="s">
        <v>163</v>
      </c>
      <c r="F10760" s="18" t="str">
        <f t="shared" si="337"/>
        <v>Eversource_EMA-Marion Muni Agg Rate-44593</v>
      </c>
      <c r="G10760" s="11" t="s">
        <v>131</v>
      </c>
      <c r="H10760" s="11" t="s">
        <v>54</v>
      </c>
      <c r="I10760" s="11" t="s">
        <v>99</v>
      </c>
      <c r="J10760" s="11" t="s">
        <v>196</v>
      </c>
      <c r="K10760" s="11" t="str">
        <f>IFERROR(INDEX('EDC Component Dictionary'!$C$5:$C$37,MATCH('Rates Database'!J10760,'EDC Component Dictionary'!$B$5:$B$37,0)), "Energy Supply")</f>
        <v>Energy Supply</v>
      </c>
      <c r="L10760" s="12">
        <v>0.10406</v>
      </c>
      <c r="M10760" s="12"/>
    </row>
    <row r="10761" spans="1:13" x14ac:dyDescent="0.3">
      <c r="A10761" s="18">
        <v>10759</v>
      </c>
      <c r="B10761" s="18">
        <f t="shared" si="336"/>
        <v>2022</v>
      </c>
      <c r="C10761" s="17">
        <v>44593</v>
      </c>
      <c r="D10761" s="18" t="s">
        <v>130</v>
      </c>
      <c r="E10761" s="18" t="s">
        <v>163</v>
      </c>
      <c r="F10761" s="18" t="str">
        <f t="shared" si="337"/>
        <v>Eversource_EMA-Mattapoisett Muni Agg Rate-44593</v>
      </c>
      <c r="G10761" s="11" t="s">
        <v>131</v>
      </c>
      <c r="H10761" s="11" t="s">
        <v>54</v>
      </c>
      <c r="I10761" s="11" t="s">
        <v>99</v>
      </c>
      <c r="J10761" s="11" t="s">
        <v>197</v>
      </c>
      <c r="K10761" s="11" t="str">
        <f>IFERROR(INDEX('EDC Component Dictionary'!$C$5:$C$37,MATCH('Rates Database'!J10761,'EDC Component Dictionary'!$B$5:$B$37,0)), "Energy Supply")</f>
        <v>Energy Supply</v>
      </c>
      <c r="L10761" s="12">
        <v>0.1047</v>
      </c>
      <c r="M10761" s="12"/>
    </row>
    <row r="10762" spans="1:13" x14ac:dyDescent="0.3">
      <c r="A10762" s="18">
        <v>10760</v>
      </c>
      <c r="B10762" s="18">
        <f t="shared" si="336"/>
        <v>2022</v>
      </c>
      <c r="C10762" s="17">
        <v>44593</v>
      </c>
      <c r="D10762" s="18" t="s">
        <v>130</v>
      </c>
      <c r="E10762" s="18" t="s">
        <v>163</v>
      </c>
      <c r="F10762" s="18" t="str">
        <f t="shared" si="337"/>
        <v>Eversource_EMA-New Bedford Muni Agg Rate-44593</v>
      </c>
      <c r="G10762" s="11" t="s">
        <v>131</v>
      </c>
      <c r="H10762" s="11" t="s">
        <v>54</v>
      </c>
      <c r="I10762" s="11" t="s">
        <v>99</v>
      </c>
      <c r="J10762" s="11" t="s">
        <v>199</v>
      </c>
      <c r="K10762" s="11" t="str">
        <f>IFERROR(INDEX('EDC Component Dictionary'!$C$5:$C$37,MATCH('Rates Database'!J10762,'EDC Component Dictionary'!$B$5:$B$37,0)), "Energy Supply")</f>
        <v>Energy Supply</v>
      </c>
      <c r="L10762" s="12">
        <v>0.10471</v>
      </c>
      <c r="M10762" s="12"/>
    </row>
    <row r="10763" spans="1:13" x14ac:dyDescent="0.3">
      <c r="A10763" s="18">
        <v>10761</v>
      </c>
      <c r="B10763" s="18">
        <f t="shared" si="336"/>
        <v>2022</v>
      </c>
      <c r="C10763" s="17">
        <v>44593</v>
      </c>
      <c r="D10763" s="18" t="s">
        <v>130</v>
      </c>
      <c r="E10763" s="18" t="s">
        <v>164</v>
      </c>
      <c r="F10763" s="18" t="str">
        <f t="shared" si="337"/>
        <v>National Grid-Northbridge Muni Agg Rate-44593</v>
      </c>
      <c r="G10763" s="11" t="s">
        <v>131</v>
      </c>
      <c r="H10763" s="11" t="s">
        <v>54</v>
      </c>
      <c r="I10763" s="11" t="s">
        <v>99</v>
      </c>
      <c r="J10763" s="11" t="s">
        <v>200</v>
      </c>
      <c r="K10763" s="11" t="str">
        <f>IFERROR(INDEX('EDC Component Dictionary'!$C$5:$C$37,MATCH('Rates Database'!J10763,'EDC Component Dictionary'!$B$5:$B$37,0)), "Energy Supply")</f>
        <v>Energy Supply</v>
      </c>
      <c r="L10763" s="12">
        <v>0.10473</v>
      </c>
      <c r="M10763" s="12"/>
    </row>
    <row r="10764" spans="1:13" x14ac:dyDescent="0.3">
      <c r="A10764" s="18">
        <v>10762</v>
      </c>
      <c r="B10764" s="18">
        <f t="shared" si="336"/>
        <v>2022</v>
      </c>
      <c r="C10764" s="17">
        <v>44593</v>
      </c>
      <c r="D10764" s="18" t="s">
        <v>130</v>
      </c>
      <c r="E10764" s="18" t="s">
        <v>164</v>
      </c>
      <c r="F10764" s="18" t="str">
        <f t="shared" si="337"/>
        <v>National Grid-Norton Muni Agg Rate-44593</v>
      </c>
      <c r="G10764" s="11" t="s">
        <v>131</v>
      </c>
      <c r="H10764" s="11" t="s">
        <v>54</v>
      </c>
      <c r="I10764" s="11" t="s">
        <v>99</v>
      </c>
      <c r="J10764" s="11" t="s">
        <v>201</v>
      </c>
      <c r="K10764" s="11" t="str">
        <f>IFERROR(INDEX('EDC Component Dictionary'!$C$5:$C$37,MATCH('Rates Database'!J10764,'EDC Component Dictionary'!$B$5:$B$37,0)), "Energy Supply")</f>
        <v>Energy Supply</v>
      </c>
      <c r="L10764" s="12">
        <v>0.10473</v>
      </c>
      <c r="M10764" s="12"/>
    </row>
    <row r="10765" spans="1:13" x14ac:dyDescent="0.3">
      <c r="A10765" s="18">
        <v>10763</v>
      </c>
      <c r="B10765" s="18">
        <f t="shared" si="336"/>
        <v>2022</v>
      </c>
      <c r="C10765" s="17">
        <v>44593</v>
      </c>
      <c r="D10765" s="18" t="s">
        <v>130</v>
      </c>
      <c r="E10765" s="18" t="s">
        <v>164</v>
      </c>
      <c r="F10765" s="18" t="str">
        <f t="shared" si="337"/>
        <v>National Grid-Plainville Muni Agg Rate-44593</v>
      </c>
      <c r="G10765" s="11" t="s">
        <v>131</v>
      </c>
      <c r="H10765" s="11" t="s">
        <v>54</v>
      </c>
      <c r="I10765" s="11" t="s">
        <v>99</v>
      </c>
      <c r="J10765" s="11" t="s">
        <v>203</v>
      </c>
      <c r="K10765" s="11" t="str">
        <f>IFERROR(INDEX('EDC Component Dictionary'!$C$5:$C$37,MATCH('Rates Database'!J10765,'EDC Component Dictionary'!$B$5:$B$37,0)), "Energy Supply")</f>
        <v>Energy Supply</v>
      </c>
      <c r="L10765" s="12">
        <v>0.1047</v>
      </c>
      <c r="M10765" s="12"/>
    </row>
    <row r="10766" spans="1:13" x14ac:dyDescent="0.3">
      <c r="A10766" s="18">
        <v>10764</v>
      </c>
      <c r="B10766" s="18">
        <f t="shared" si="336"/>
        <v>2022</v>
      </c>
      <c r="C10766" s="17">
        <v>44593</v>
      </c>
      <c r="D10766" s="18" t="s">
        <v>130</v>
      </c>
      <c r="E10766" s="18" t="s">
        <v>164</v>
      </c>
      <c r="F10766" s="18" t="str">
        <f t="shared" si="337"/>
        <v>National Grid-Rehoboth Muni Agg Rate-44593</v>
      </c>
      <c r="G10766" s="11" t="s">
        <v>131</v>
      </c>
      <c r="H10766" s="11" t="s">
        <v>54</v>
      </c>
      <c r="I10766" s="11" t="s">
        <v>99</v>
      </c>
      <c r="J10766" s="11" t="s">
        <v>204</v>
      </c>
      <c r="K10766" s="11" t="str">
        <f>IFERROR(INDEX('EDC Component Dictionary'!$C$5:$C$37,MATCH('Rates Database'!J10766,'EDC Component Dictionary'!$B$5:$B$37,0)), "Energy Supply")</f>
        <v>Energy Supply</v>
      </c>
      <c r="L10766" s="12">
        <v>0.10471</v>
      </c>
      <c r="M10766" s="12"/>
    </row>
    <row r="10767" spans="1:13" x14ac:dyDescent="0.3">
      <c r="A10767" s="18">
        <v>10765</v>
      </c>
      <c r="B10767" s="18">
        <f t="shared" si="336"/>
        <v>2022</v>
      </c>
      <c r="C10767" s="17">
        <v>44593</v>
      </c>
      <c r="D10767" s="18" t="s">
        <v>130</v>
      </c>
      <c r="E10767" s="18" t="s">
        <v>164</v>
      </c>
      <c r="F10767" s="18" t="str">
        <f t="shared" si="337"/>
        <v>National Grid-Seekonk Muni Agg Rate-44593</v>
      </c>
      <c r="G10767" s="11" t="s">
        <v>131</v>
      </c>
      <c r="H10767" s="11" t="s">
        <v>54</v>
      </c>
      <c r="I10767" s="11" t="s">
        <v>99</v>
      </c>
      <c r="J10767" s="11" t="s">
        <v>205</v>
      </c>
      <c r="K10767" s="11" t="str">
        <f>IFERROR(INDEX('EDC Component Dictionary'!$C$5:$C$37,MATCH('Rates Database'!J10767,'EDC Component Dictionary'!$B$5:$B$37,0)), "Energy Supply")</f>
        <v>Energy Supply</v>
      </c>
      <c r="L10767" s="12">
        <v>0.10473</v>
      </c>
      <c r="M10767" s="12"/>
    </row>
    <row r="10768" spans="1:13" x14ac:dyDescent="0.3">
      <c r="A10768" s="18">
        <v>10766</v>
      </c>
      <c r="B10768" s="18">
        <f t="shared" si="336"/>
        <v>2022</v>
      </c>
      <c r="C10768" s="17">
        <v>44593</v>
      </c>
      <c r="D10768" s="18" t="s">
        <v>130</v>
      </c>
      <c r="E10768" s="18" t="s">
        <v>164</v>
      </c>
      <c r="F10768" s="18" t="str">
        <f t="shared" si="337"/>
        <v>National Grid-Somerset Muni Agg Rate-44593</v>
      </c>
      <c r="G10768" s="11" t="s">
        <v>131</v>
      </c>
      <c r="H10768" s="11" t="s">
        <v>54</v>
      </c>
      <c r="I10768" s="11" t="s">
        <v>99</v>
      </c>
      <c r="J10768" s="11" t="s">
        <v>206</v>
      </c>
      <c r="K10768" s="11" t="str">
        <f>IFERROR(INDEX('EDC Component Dictionary'!$C$5:$C$37,MATCH('Rates Database'!J10768,'EDC Component Dictionary'!$B$5:$B$37,0)), "Energy Supply")</f>
        <v>Energy Supply</v>
      </c>
      <c r="L10768" s="12">
        <v>0.10471</v>
      </c>
      <c r="M10768" s="12"/>
    </row>
    <row r="10769" spans="1:13" x14ac:dyDescent="0.3">
      <c r="A10769" s="18">
        <v>10767</v>
      </c>
      <c r="B10769" s="18">
        <f t="shared" si="336"/>
        <v>2022</v>
      </c>
      <c r="C10769" s="17">
        <v>44593</v>
      </c>
      <c r="D10769" s="18" t="s">
        <v>130</v>
      </c>
      <c r="E10769" s="18" t="s">
        <v>164</v>
      </c>
      <c r="F10769" s="18" t="str">
        <f t="shared" si="337"/>
        <v>National Grid-Swansea Muni Agg Rate-44593</v>
      </c>
      <c r="G10769" s="11" t="s">
        <v>131</v>
      </c>
      <c r="H10769" s="11" t="s">
        <v>54</v>
      </c>
      <c r="I10769" s="11" t="s">
        <v>99</v>
      </c>
      <c r="J10769" s="11" t="s">
        <v>207</v>
      </c>
      <c r="K10769" s="11" t="str">
        <f>IFERROR(INDEX('EDC Component Dictionary'!$C$5:$C$37,MATCH('Rates Database'!J10769,'EDC Component Dictionary'!$B$5:$B$37,0)), "Energy Supply")</f>
        <v>Energy Supply</v>
      </c>
      <c r="L10769" s="12">
        <v>0.10471</v>
      </c>
      <c r="M10769" s="12"/>
    </row>
    <row r="10770" spans="1:13" x14ac:dyDescent="0.3">
      <c r="A10770" s="18">
        <v>10768</v>
      </c>
      <c r="B10770" s="18">
        <f t="shared" si="336"/>
        <v>2022</v>
      </c>
      <c r="C10770" s="17">
        <v>44593</v>
      </c>
      <c r="D10770" s="18" t="s">
        <v>130</v>
      </c>
      <c r="E10770" s="18" t="s">
        <v>163</v>
      </c>
      <c r="F10770" s="18" t="str">
        <f t="shared" si="337"/>
        <v>Eversource_EMA-Wareham Muni Agg Rate-44593</v>
      </c>
      <c r="G10770" s="11" t="s">
        <v>131</v>
      </c>
      <c r="H10770" s="11" t="s">
        <v>54</v>
      </c>
      <c r="I10770" s="11" t="s">
        <v>99</v>
      </c>
      <c r="J10770" s="11" t="s">
        <v>273</v>
      </c>
      <c r="K10770" s="11" t="str">
        <f>IFERROR(INDEX('EDC Component Dictionary'!$C$5:$C$37,MATCH('Rates Database'!J10770,'EDC Component Dictionary'!$B$5:$B$37,0)), "Energy Supply")</f>
        <v>Energy Supply</v>
      </c>
      <c r="L10770" s="12">
        <v>0.10473</v>
      </c>
      <c r="M10770" s="12"/>
    </row>
    <row r="10771" spans="1:13" x14ac:dyDescent="0.3">
      <c r="A10771" s="18">
        <v>10769</v>
      </c>
      <c r="B10771" s="18">
        <f t="shared" si="336"/>
        <v>2022</v>
      </c>
      <c r="C10771" s="17">
        <v>44593</v>
      </c>
      <c r="D10771" s="18" t="s">
        <v>130</v>
      </c>
      <c r="E10771" s="18" t="s">
        <v>163</v>
      </c>
      <c r="F10771" s="18" t="str">
        <f t="shared" si="337"/>
        <v>Eversource_EMA-Westport Muni Agg Rate-44593</v>
      </c>
      <c r="G10771" s="11" t="s">
        <v>131</v>
      </c>
      <c r="H10771" s="11" t="s">
        <v>54</v>
      </c>
      <c r="I10771" s="11" t="s">
        <v>99</v>
      </c>
      <c r="J10771" s="11" t="s">
        <v>209</v>
      </c>
      <c r="K10771" s="11" t="str">
        <f>IFERROR(INDEX('EDC Component Dictionary'!$C$5:$C$37,MATCH('Rates Database'!J10771,'EDC Component Dictionary'!$B$5:$B$37,0)), "Energy Supply")</f>
        <v>Energy Supply</v>
      </c>
      <c r="L10771" s="12">
        <v>0.10476000000000001</v>
      </c>
      <c r="M10771" s="12"/>
    </row>
    <row r="10772" spans="1:13" x14ac:dyDescent="0.3">
      <c r="A10772" s="18">
        <v>10770</v>
      </c>
      <c r="B10772" s="18">
        <f t="shared" si="336"/>
        <v>2022</v>
      </c>
      <c r="C10772" s="17">
        <v>44593</v>
      </c>
      <c r="D10772" s="18" t="s">
        <v>130</v>
      </c>
      <c r="E10772" s="18" t="s">
        <v>164</v>
      </c>
      <c r="F10772" s="18" t="str">
        <f t="shared" si="337"/>
        <v>National Grid-West Brookfield Muni Agg Rate-44593</v>
      </c>
      <c r="G10772" s="11" t="s">
        <v>131</v>
      </c>
      <c r="H10772" s="11" t="s">
        <v>54</v>
      </c>
      <c r="I10772" s="11" t="s">
        <v>99</v>
      </c>
      <c r="J10772" s="11" t="s">
        <v>177</v>
      </c>
      <c r="K10772" s="11" t="str">
        <f>IFERROR(INDEX('EDC Component Dictionary'!$C$5:$C$37,MATCH('Rates Database'!J10772,'EDC Component Dictionary'!$B$5:$B$37,0)), "Energy Supply")</f>
        <v>Energy Supply</v>
      </c>
      <c r="L10772" s="12">
        <v>0.10482</v>
      </c>
      <c r="M10772" s="12"/>
    </row>
    <row r="10773" spans="1:13" x14ac:dyDescent="0.3">
      <c r="A10773" s="18">
        <v>10771</v>
      </c>
      <c r="B10773" s="18">
        <f t="shared" si="336"/>
        <v>2022</v>
      </c>
      <c r="C10773" s="17">
        <v>44593</v>
      </c>
      <c r="D10773" s="18" t="s">
        <v>130</v>
      </c>
      <c r="E10773" s="18" t="s">
        <v>163</v>
      </c>
      <c r="F10773" s="18" t="str">
        <f t="shared" si="337"/>
        <v>Eversource_EMA-Somerville Muni Agg Rate-44593</v>
      </c>
      <c r="G10773" s="11" t="s">
        <v>131</v>
      </c>
      <c r="H10773" s="11" t="s">
        <v>54</v>
      </c>
      <c r="I10773" s="11" t="s">
        <v>99</v>
      </c>
      <c r="J10773" s="11" t="s">
        <v>212</v>
      </c>
      <c r="K10773" s="11" t="str">
        <f>IFERROR(INDEX('EDC Component Dictionary'!$C$5:$C$37,MATCH('Rates Database'!J10773,'EDC Component Dictionary'!$B$5:$B$37,0)), "Energy Supply")</f>
        <v>Energy Supply</v>
      </c>
      <c r="L10773" s="12">
        <v>0.10378999999999999</v>
      </c>
      <c r="M10773" s="12"/>
    </row>
    <row r="10774" spans="1:13" x14ac:dyDescent="0.3">
      <c r="A10774" s="18">
        <v>10772</v>
      </c>
      <c r="B10774" s="18">
        <f t="shared" si="336"/>
        <v>2022</v>
      </c>
      <c r="C10774" s="17">
        <v>44593</v>
      </c>
      <c r="D10774" s="18" t="s">
        <v>130</v>
      </c>
      <c r="E10774" s="18" t="s">
        <v>164</v>
      </c>
      <c r="F10774" s="18" t="str">
        <f t="shared" si="337"/>
        <v>National Grid-Gardner Muni Agg Rate-44593</v>
      </c>
      <c r="G10774" s="11" t="s">
        <v>131</v>
      </c>
      <c r="H10774" s="11" t="s">
        <v>54</v>
      </c>
      <c r="I10774" s="11" t="s">
        <v>99</v>
      </c>
      <c r="J10774" s="11" t="s">
        <v>179</v>
      </c>
      <c r="K10774" s="11" t="str">
        <f>IFERROR(INDEX('EDC Component Dictionary'!$C$5:$C$37,MATCH('Rates Database'!J10774,'EDC Component Dictionary'!$B$5:$B$37,0)), "Energy Supply")</f>
        <v>Energy Supply</v>
      </c>
      <c r="L10774" s="12">
        <v>0.10521</v>
      </c>
      <c r="M10774" s="12"/>
    </row>
    <row r="10775" spans="1:13" x14ac:dyDescent="0.3">
      <c r="A10775" s="18">
        <v>10773</v>
      </c>
      <c r="B10775" s="18">
        <f t="shared" si="336"/>
        <v>2022</v>
      </c>
      <c r="C10775" s="17">
        <v>44593</v>
      </c>
      <c r="D10775" s="18" t="s">
        <v>130</v>
      </c>
      <c r="E10775" s="18" t="s">
        <v>163</v>
      </c>
      <c r="F10775" s="18" t="str">
        <f t="shared" si="337"/>
        <v>Eversource_EMA-Kingston Muni Agg Rate-44593</v>
      </c>
      <c r="G10775" s="11" t="s">
        <v>131</v>
      </c>
      <c r="H10775" s="11" t="s">
        <v>54</v>
      </c>
      <c r="I10775" s="11" t="s">
        <v>99</v>
      </c>
      <c r="J10775" s="11" t="s">
        <v>211</v>
      </c>
      <c r="K10775" s="11" t="str">
        <f>IFERROR(INDEX('EDC Component Dictionary'!$C$5:$C$37,MATCH('Rates Database'!J10775,'EDC Component Dictionary'!$B$5:$B$37,0)), "Energy Supply")</f>
        <v>Energy Supply</v>
      </c>
      <c r="L10775" s="12">
        <v>0.10525</v>
      </c>
      <c r="M10775" s="12"/>
    </row>
    <row r="10776" spans="1:13" x14ac:dyDescent="0.3">
      <c r="A10776" s="18">
        <v>10774</v>
      </c>
      <c r="B10776" s="18">
        <f t="shared" si="336"/>
        <v>2022</v>
      </c>
      <c r="C10776" s="17">
        <v>44593</v>
      </c>
      <c r="D10776" s="18" t="s">
        <v>130</v>
      </c>
      <c r="E10776" s="18" t="s">
        <v>164</v>
      </c>
      <c r="F10776" s="18" t="str">
        <f t="shared" si="337"/>
        <v>National Grid-Pembroke Muni Agg Rate-44593</v>
      </c>
      <c r="G10776" s="11" t="s">
        <v>131</v>
      </c>
      <c r="H10776" s="11" t="s">
        <v>54</v>
      </c>
      <c r="I10776" s="11" t="s">
        <v>99</v>
      </c>
      <c r="J10776" s="11" t="s">
        <v>295</v>
      </c>
      <c r="K10776" s="11" t="str">
        <f>IFERROR(INDEX('EDC Component Dictionary'!$C$5:$C$37,MATCH('Rates Database'!J10776,'EDC Component Dictionary'!$B$5:$B$37,0)), "Energy Supply")</f>
        <v>Energy Supply</v>
      </c>
      <c r="L10776" s="12">
        <v>0.10532999999999999</v>
      </c>
      <c r="M10776" s="12"/>
    </row>
    <row r="10777" spans="1:13" x14ac:dyDescent="0.3">
      <c r="A10777" s="18">
        <v>10775</v>
      </c>
      <c r="B10777" s="18">
        <f t="shared" si="336"/>
        <v>2022</v>
      </c>
      <c r="C10777" s="17">
        <v>44593</v>
      </c>
      <c r="D10777" s="18" t="s">
        <v>130</v>
      </c>
      <c r="E10777" s="18" t="s">
        <v>164</v>
      </c>
      <c r="F10777" s="18" t="str">
        <f t="shared" si="337"/>
        <v>National Grid-Heath Muni Agg Rate-44593</v>
      </c>
      <c r="G10777" s="11" t="s">
        <v>131</v>
      </c>
      <c r="H10777" s="11" t="s">
        <v>54</v>
      </c>
      <c r="I10777" s="11" t="s">
        <v>99</v>
      </c>
      <c r="J10777" s="11" t="s">
        <v>257</v>
      </c>
      <c r="K10777" s="11" t="str">
        <f>IFERROR(INDEX('EDC Component Dictionary'!$C$5:$C$37,MATCH('Rates Database'!J10777,'EDC Component Dictionary'!$B$5:$B$37,0)), "Energy Supply")</f>
        <v>Energy Supply</v>
      </c>
      <c r="L10777" s="12">
        <v>0.1056</v>
      </c>
      <c r="M10777" s="12"/>
    </row>
    <row r="10778" spans="1:13" x14ac:dyDescent="0.3">
      <c r="A10778" s="18">
        <v>10776</v>
      </c>
      <c r="B10778" s="18">
        <f t="shared" si="336"/>
        <v>2022</v>
      </c>
      <c r="C10778" s="17">
        <v>44593</v>
      </c>
      <c r="D10778" s="18" t="s">
        <v>130</v>
      </c>
      <c r="E10778" s="18" t="s">
        <v>164</v>
      </c>
      <c r="F10778" s="18" t="str">
        <f t="shared" si="337"/>
        <v>National Grid-Shirley Muni Agg Rate-44593</v>
      </c>
      <c r="G10778" s="11" t="s">
        <v>131</v>
      </c>
      <c r="H10778" s="11" t="s">
        <v>54</v>
      </c>
      <c r="I10778" s="11" t="s">
        <v>99</v>
      </c>
      <c r="J10778" s="11" t="s">
        <v>299</v>
      </c>
      <c r="K10778" s="11" t="str">
        <f>IFERROR(INDEX('EDC Component Dictionary'!$C$5:$C$37,MATCH('Rates Database'!J10778,'EDC Component Dictionary'!$B$5:$B$37,0)), "Energy Supply")</f>
        <v>Energy Supply</v>
      </c>
      <c r="L10778" s="12">
        <v>0.10577</v>
      </c>
      <c r="M10778" s="12"/>
    </row>
    <row r="10779" spans="1:13" x14ac:dyDescent="0.3">
      <c r="A10779" s="18">
        <v>10777</v>
      </c>
      <c r="B10779" s="18">
        <f t="shared" si="336"/>
        <v>2022</v>
      </c>
      <c r="C10779" s="17">
        <v>44593</v>
      </c>
      <c r="D10779" s="18" t="s">
        <v>130</v>
      </c>
      <c r="E10779" s="18" t="s">
        <v>164</v>
      </c>
      <c r="F10779" s="18" t="str">
        <f t="shared" si="337"/>
        <v>National Grid-Harvard Muni Agg Rate-44593</v>
      </c>
      <c r="G10779" s="11" t="s">
        <v>131</v>
      </c>
      <c r="H10779" s="11" t="s">
        <v>54</v>
      </c>
      <c r="I10779" s="11" t="s">
        <v>99</v>
      </c>
      <c r="J10779" s="11" t="s">
        <v>276</v>
      </c>
      <c r="K10779" s="11" t="str">
        <f>IFERROR(INDEX('EDC Component Dictionary'!$C$5:$C$37,MATCH('Rates Database'!J10779,'EDC Component Dictionary'!$B$5:$B$37,0)), "Energy Supply")</f>
        <v>Energy Supply</v>
      </c>
      <c r="L10779" s="12">
        <v>0.10630000000000001</v>
      </c>
      <c r="M10779" s="12"/>
    </row>
    <row r="10780" spans="1:13" x14ac:dyDescent="0.3">
      <c r="A10780" s="18">
        <v>10778</v>
      </c>
      <c r="B10780" s="18">
        <f t="shared" si="336"/>
        <v>2022</v>
      </c>
      <c r="C10780" s="17">
        <v>44593</v>
      </c>
      <c r="D10780" s="18" t="s">
        <v>130</v>
      </c>
      <c r="E10780" s="18" t="s">
        <v>163</v>
      </c>
      <c r="F10780" s="18" t="str">
        <f t="shared" si="337"/>
        <v>Eversource_EMA-Millis Muni Agg Rate-44593</v>
      </c>
      <c r="G10780" s="11" t="s">
        <v>131</v>
      </c>
      <c r="H10780" s="11" t="s">
        <v>54</v>
      </c>
      <c r="I10780" s="11" t="s">
        <v>99</v>
      </c>
      <c r="J10780" s="11" t="s">
        <v>300</v>
      </c>
      <c r="K10780" s="11" t="str">
        <f>IFERROR(INDEX('EDC Component Dictionary'!$C$5:$C$37,MATCH('Rates Database'!J10780,'EDC Component Dictionary'!$B$5:$B$37,0)), "Energy Supply")</f>
        <v>Energy Supply</v>
      </c>
      <c r="L10780" s="12">
        <v>0.10653</v>
      </c>
      <c r="M10780" s="12"/>
    </row>
    <row r="10781" spans="1:13" x14ac:dyDescent="0.3">
      <c r="A10781" s="18">
        <v>10779</v>
      </c>
      <c r="B10781" s="18">
        <f t="shared" si="336"/>
        <v>2022</v>
      </c>
      <c r="C10781" s="17">
        <v>44593</v>
      </c>
      <c r="D10781" s="18" t="s">
        <v>130</v>
      </c>
      <c r="E10781" s="18" t="s">
        <v>164</v>
      </c>
      <c r="F10781" s="18" t="str">
        <f t="shared" si="337"/>
        <v>National Grid-Sutton Muni Agg Rate-44593</v>
      </c>
      <c r="G10781" s="11" t="s">
        <v>131</v>
      </c>
      <c r="H10781" s="11" t="s">
        <v>54</v>
      </c>
      <c r="I10781" s="11" t="s">
        <v>99</v>
      </c>
      <c r="J10781" s="11" t="s">
        <v>233</v>
      </c>
      <c r="K10781" s="11" t="str">
        <f>IFERROR(INDEX('EDC Component Dictionary'!$C$5:$C$37,MATCH('Rates Database'!J10781,'EDC Component Dictionary'!$B$5:$B$37,0)), "Energy Supply")</f>
        <v>Energy Supply</v>
      </c>
      <c r="L10781" s="12">
        <v>0.10662000000000001</v>
      </c>
      <c r="M10781" s="12"/>
    </row>
    <row r="10782" spans="1:13" x14ac:dyDescent="0.3">
      <c r="A10782" s="18">
        <v>10780</v>
      </c>
      <c r="B10782" s="18">
        <f t="shared" si="336"/>
        <v>2022</v>
      </c>
      <c r="C10782" s="17">
        <v>44593</v>
      </c>
      <c r="D10782" s="18" t="s">
        <v>130</v>
      </c>
      <c r="E10782" s="18" t="s">
        <v>164</v>
      </c>
      <c r="F10782" s="18" t="str">
        <f t="shared" si="337"/>
        <v>National Grid-Williamstown Muni Agg Rate-44593</v>
      </c>
      <c r="G10782" s="11" t="s">
        <v>131</v>
      </c>
      <c r="H10782" s="11" t="s">
        <v>54</v>
      </c>
      <c r="I10782" s="11" t="s">
        <v>99</v>
      </c>
      <c r="J10782" s="11" t="s">
        <v>225</v>
      </c>
      <c r="K10782" s="11" t="str">
        <f>IFERROR(INDEX('EDC Component Dictionary'!$C$5:$C$37,MATCH('Rates Database'!J10782,'EDC Component Dictionary'!$B$5:$B$37,0)), "Energy Supply")</f>
        <v>Energy Supply</v>
      </c>
      <c r="L10782" s="12">
        <v>0.10671</v>
      </c>
      <c r="M10782" s="12"/>
    </row>
    <row r="10783" spans="1:13" x14ac:dyDescent="0.3">
      <c r="A10783" s="18">
        <v>10781</v>
      </c>
      <c r="B10783" s="18">
        <f t="shared" si="336"/>
        <v>2022</v>
      </c>
      <c r="C10783" s="17">
        <v>44593</v>
      </c>
      <c r="D10783" s="18" t="s">
        <v>130</v>
      </c>
      <c r="E10783" s="18" t="s">
        <v>163</v>
      </c>
      <c r="F10783" s="18" t="str">
        <f t="shared" si="337"/>
        <v>Eversource_EMA-Sudbury Muni Agg Rate-44593</v>
      </c>
      <c r="G10783" s="11" t="s">
        <v>131</v>
      </c>
      <c r="H10783" s="11" t="s">
        <v>54</v>
      </c>
      <c r="I10783" s="11" t="s">
        <v>99</v>
      </c>
      <c r="J10783" s="11" t="s">
        <v>227</v>
      </c>
      <c r="K10783" s="11" t="str">
        <f>IFERROR(INDEX('EDC Component Dictionary'!$C$5:$C$37,MATCH('Rates Database'!J10783,'EDC Component Dictionary'!$B$5:$B$37,0)), "Energy Supply")</f>
        <v>Energy Supply</v>
      </c>
      <c r="L10783" s="12">
        <v>0.10786999999999999</v>
      </c>
      <c r="M10783" s="12"/>
    </row>
    <row r="10784" spans="1:13" x14ac:dyDescent="0.3">
      <c r="A10784" s="18">
        <v>10782</v>
      </c>
      <c r="B10784" s="18">
        <f t="shared" si="336"/>
        <v>2022</v>
      </c>
      <c r="C10784" s="17">
        <v>44593</v>
      </c>
      <c r="D10784" s="18" t="s">
        <v>130</v>
      </c>
      <c r="E10784" s="18" t="s">
        <v>164</v>
      </c>
      <c r="F10784" s="18" t="str">
        <f t="shared" si="337"/>
        <v>National Grid-Halifax Muni Agg Rate-44593</v>
      </c>
      <c r="G10784" s="11" t="s">
        <v>131</v>
      </c>
      <c r="H10784" s="11" t="s">
        <v>54</v>
      </c>
      <c r="I10784" s="11" t="s">
        <v>99</v>
      </c>
      <c r="J10784" s="11" t="s">
        <v>230</v>
      </c>
      <c r="K10784" s="11" t="str">
        <f>IFERROR(INDEX('EDC Component Dictionary'!$C$5:$C$37,MATCH('Rates Database'!J10784,'EDC Component Dictionary'!$B$5:$B$37,0)), "Energy Supply")</f>
        <v>Energy Supply</v>
      </c>
      <c r="L10784" s="12">
        <v>0.10716000000000001</v>
      </c>
      <c r="M10784" s="12"/>
    </row>
    <row r="10785" spans="1:13" x14ac:dyDescent="0.3">
      <c r="A10785" s="18">
        <v>10783</v>
      </c>
      <c r="B10785" s="18">
        <f t="shared" si="336"/>
        <v>2022</v>
      </c>
      <c r="C10785" s="17">
        <v>44593</v>
      </c>
      <c r="D10785" s="18" t="s">
        <v>130</v>
      </c>
      <c r="E10785" s="18" t="s">
        <v>164</v>
      </c>
      <c r="F10785" s="18" t="str">
        <f t="shared" si="337"/>
        <v>National Grid-Franklin Muni Agg Rate-44593</v>
      </c>
      <c r="G10785" s="11" t="s">
        <v>131</v>
      </c>
      <c r="H10785" s="11" t="s">
        <v>54</v>
      </c>
      <c r="I10785" s="11" t="s">
        <v>99</v>
      </c>
      <c r="J10785" s="11" t="s">
        <v>296</v>
      </c>
      <c r="K10785" s="11" t="str">
        <f>IFERROR(INDEX('EDC Component Dictionary'!$C$5:$C$37,MATCH('Rates Database'!J10785,'EDC Component Dictionary'!$B$5:$B$37,0)), "Energy Supply")</f>
        <v>Energy Supply</v>
      </c>
      <c r="L10785" s="12">
        <v>0.10725</v>
      </c>
      <c r="M10785" s="12"/>
    </row>
    <row r="10786" spans="1:13" x14ac:dyDescent="0.3">
      <c r="A10786" s="18">
        <v>10784</v>
      </c>
      <c r="B10786" s="18">
        <f t="shared" si="336"/>
        <v>2022</v>
      </c>
      <c r="C10786" s="17">
        <v>44593</v>
      </c>
      <c r="D10786" s="18" t="s">
        <v>130</v>
      </c>
      <c r="E10786" s="18" t="s">
        <v>164</v>
      </c>
      <c r="F10786" s="18" t="str">
        <f t="shared" si="337"/>
        <v>National Grid-Bellingham Muni Agg Rate-44593</v>
      </c>
      <c r="G10786" s="11" t="s">
        <v>131</v>
      </c>
      <c r="H10786" s="11" t="s">
        <v>54</v>
      </c>
      <c r="I10786" s="11" t="s">
        <v>99</v>
      </c>
      <c r="J10786" s="11" t="s">
        <v>244</v>
      </c>
      <c r="K10786" s="11" t="str">
        <f>IFERROR(INDEX('EDC Component Dictionary'!$C$5:$C$37,MATCH('Rates Database'!J10786,'EDC Component Dictionary'!$B$5:$B$37,0)), "Energy Supply")</f>
        <v>Energy Supply</v>
      </c>
      <c r="L10786" s="12">
        <v>0.10766000000000001</v>
      </c>
      <c r="M10786" s="12"/>
    </row>
    <row r="10787" spans="1:13" x14ac:dyDescent="0.3">
      <c r="A10787" s="18">
        <v>10785</v>
      </c>
      <c r="B10787" s="18">
        <f t="shared" si="336"/>
        <v>2022</v>
      </c>
      <c r="C10787" s="17">
        <v>44593</v>
      </c>
      <c r="D10787" s="18" t="s">
        <v>130</v>
      </c>
      <c r="E10787" s="18" t="s">
        <v>164</v>
      </c>
      <c r="F10787" s="18" t="str">
        <f t="shared" si="337"/>
        <v>National Grid-North Andover Muni Agg Rate-44593</v>
      </c>
      <c r="G10787" s="11" t="s">
        <v>131</v>
      </c>
      <c r="H10787" s="11" t="s">
        <v>54</v>
      </c>
      <c r="I10787" s="11" t="s">
        <v>99</v>
      </c>
      <c r="J10787" s="11" t="s">
        <v>259</v>
      </c>
      <c r="K10787" s="11" t="str">
        <f>IFERROR(INDEX('EDC Component Dictionary'!$C$5:$C$37,MATCH('Rates Database'!J10787,'EDC Component Dictionary'!$B$5:$B$37,0)), "Energy Supply")</f>
        <v>Energy Supply</v>
      </c>
      <c r="L10787" s="12">
        <v>0.10791000000000001</v>
      </c>
      <c r="M10787" s="12"/>
    </row>
    <row r="10788" spans="1:13" x14ac:dyDescent="0.3">
      <c r="A10788" s="18">
        <v>10786</v>
      </c>
      <c r="B10788" s="18">
        <f t="shared" si="336"/>
        <v>2022</v>
      </c>
      <c r="C10788" s="17">
        <v>44593</v>
      </c>
      <c r="D10788" s="18" t="s">
        <v>130</v>
      </c>
      <c r="E10788" s="18" t="s">
        <v>163</v>
      </c>
      <c r="F10788" s="18" t="str">
        <f t="shared" si="337"/>
        <v>Eversource_EMA-Dedham Muni Agg Rate-44593</v>
      </c>
      <c r="G10788" s="11" t="s">
        <v>131</v>
      </c>
      <c r="H10788" s="11" t="s">
        <v>54</v>
      </c>
      <c r="I10788" s="11" t="s">
        <v>99</v>
      </c>
      <c r="J10788" s="11" t="s">
        <v>278</v>
      </c>
      <c r="K10788" s="11" t="str">
        <f>IFERROR(INDEX('EDC Component Dictionary'!$C$5:$C$37,MATCH('Rates Database'!J10788,'EDC Component Dictionary'!$B$5:$B$37,0)), "Energy Supply")</f>
        <v>Energy Supply</v>
      </c>
      <c r="L10788" s="12">
        <v>0.108</v>
      </c>
      <c r="M10788" s="12"/>
    </row>
    <row r="10789" spans="1:13" x14ac:dyDescent="0.3">
      <c r="A10789" s="18">
        <v>10787</v>
      </c>
      <c r="B10789" s="18">
        <f t="shared" si="336"/>
        <v>2022</v>
      </c>
      <c r="C10789" s="17">
        <v>44593</v>
      </c>
      <c r="D10789" s="18" t="s">
        <v>130</v>
      </c>
      <c r="E10789" s="18" t="s">
        <v>164</v>
      </c>
      <c r="F10789" s="18" t="str">
        <f t="shared" si="337"/>
        <v>National Grid-Westford Muni Agg Rate-44593</v>
      </c>
      <c r="G10789" s="11" t="s">
        <v>131</v>
      </c>
      <c r="H10789" s="11" t="s">
        <v>54</v>
      </c>
      <c r="I10789" s="11" t="s">
        <v>99</v>
      </c>
      <c r="J10789" s="11" t="s">
        <v>208</v>
      </c>
      <c r="K10789" s="11" t="str">
        <f>IFERROR(INDEX('EDC Component Dictionary'!$C$5:$C$37,MATCH('Rates Database'!J10789,'EDC Component Dictionary'!$B$5:$B$37,0)), "Energy Supply")</f>
        <v>Energy Supply</v>
      </c>
      <c r="L10789" s="12">
        <v>0.10822</v>
      </c>
      <c r="M10789" s="12"/>
    </row>
    <row r="10790" spans="1:13" x14ac:dyDescent="0.3">
      <c r="A10790" s="18">
        <v>10788</v>
      </c>
      <c r="B10790" s="18">
        <f t="shared" si="336"/>
        <v>2022</v>
      </c>
      <c r="C10790" s="17">
        <v>44593</v>
      </c>
      <c r="D10790" s="18" t="s">
        <v>130</v>
      </c>
      <c r="E10790" s="18" t="s">
        <v>164</v>
      </c>
      <c r="F10790" s="18" t="str">
        <f t="shared" si="337"/>
        <v>National Grid-Grafton Muni Agg Rate-44593</v>
      </c>
      <c r="G10790" s="11" t="s">
        <v>131</v>
      </c>
      <c r="H10790" s="11" t="s">
        <v>54</v>
      </c>
      <c r="I10790" s="11" t="s">
        <v>99</v>
      </c>
      <c r="J10790" s="11" t="s">
        <v>229</v>
      </c>
      <c r="K10790" s="11" t="str">
        <f>IFERROR(INDEX('EDC Component Dictionary'!$C$5:$C$37,MATCH('Rates Database'!J10790,'EDC Component Dictionary'!$B$5:$B$37,0)), "Energy Supply")</f>
        <v>Energy Supply</v>
      </c>
      <c r="L10790" s="12">
        <v>0.108</v>
      </c>
      <c r="M10790" s="12"/>
    </row>
    <row r="10791" spans="1:13" x14ac:dyDescent="0.3">
      <c r="A10791" s="18">
        <v>10789</v>
      </c>
      <c r="B10791" s="18">
        <f t="shared" si="336"/>
        <v>2022</v>
      </c>
      <c r="C10791" s="17">
        <v>44593</v>
      </c>
      <c r="D10791" s="18" t="s">
        <v>130</v>
      </c>
      <c r="E10791" s="18" t="s">
        <v>163</v>
      </c>
      <c r="F10791" s="18" t="str">
        <f t="shared" si="337"/>
        <v>Eversource_EMA-Lexington Muni Agg Rate-44593</v>
      </c>
      <c r="G10791" s="11" t="s">
        <v>131</v>
      </c>
      <c r="H10791" s="11" t="s">
        <v>54</v>
      </c>
      <c r="I10791" s="11" t="s">
        <v>99</v>
      </c>
      <c r="J10791" s="11" t="s">
        <v>254</v>
      </c>
      <c r="K10791" s="11" t="str">
        <f>IFERROR(INDEX('EDC Component Dictionary'!$C$5:$C$37,MATCH('Rates Database'!J10791,'EDC Component Dictionary'!$B$5:$B$37,0)), "Energy Supply")</f>
        <v>Energy Supply</v>
      </c>
      <c r="L10791" s="12">
        <v>0.10792</v>
      </c>
      <c r="M10791" s="12"/>
    </row>
    <row r="10792" spans="1:13" x14ac:dyDescent="0.3">
      <c r="A10792" s="18">
        <v>10790</v>
      </c>
      <c r="B10792" s="18">
        <f t="shared" si="336"/>
        <v>2022</v>
      </c>
      <c r="C10792" s="17">
        <v>44593</v>
      </c>
      <c r="D10792" s="18" t="s">
        <v>130</v>
      </c>
      <c r="E10792" s="18" t="s">
        <v>163</v>
      </c>
      <c r="F10792" s="18" t="str">
        <f t="shared" si="337"/>
        <v>Eversource_EMA-Milton Muni Agg Rate-44593</v>
      </c>
      <c r="G10792" s="11" t="s">
        <v>131</v>
      </c>
      <c r="H10792" s="11" t="s">
        <v>54</v>
      </c>
      <c r="I10792" s="11" t="s">
        <v>99</v>
      </c>
      <c r="J10792" s="11" t="s">
        <v>306</v>
      </c>
      <c r="K10792" s="11" t="str">
        <f>IFERROR(INDEX('EDC Component Dictionary'!$C$5:$C$37,MATCH('Rates Database'!J10792,'EDC Component Dictionary'!$B$5:$B$37,0)), "Energy Supply")</f>
        <v>Energy Supply</v>
      </c>
      <c r="L10792" s="12">
        <v>0.10957</v>
      </c>
      <c r="M10792" s="12"/>
    </row>
    <row r="10793" spans="1:13" x14ac:dyDescent="0.3">
      <c r="A10793" s="18">
        <v>10791</v>
      </c>
      <c r="B10793" s="18">
        <f t="shared" si="336"/>
        <v>2022</v>
      </c>
      <c r="C10793" s="17">
        <v>44593</v>
      </c>
      <c r="D10793" s="18" t="s">
        <v>130</v>
      </c>
      <c r="E10793" s="18" t="s">
        <v>164</v>
      </c>
      <c r="F10793" s="18" t="str">
        <f t="shared" si="337"/>
        <v>National Grid-Haverhill Muni Agg Rate-44593</v>
      </c>
      <c r="G10793" s="11" t="s">
        <v>131</v>
      </c>
      <c r="H10793" s="11" t="s">
        <v>54</v>
      </c>
      <c r="I10793" s="11" t="s">
        <v>99</v>
      </c>
      <c r="J10793" s="11" t="s">
        <v>297</v>
      </c>
      <c r="K10793" s="11" t="str">
        <f>IFERROR(INDEX('EDC Component Dictionary'!$C$5:$C$37,MATCH('Rates Database'!J10793,'EDC Component Dictionary'!$B$5:$B$37,0)), "Energy Supply")</f>
        <v>Energy Supply</v>
      </c>
      <c r="L10793" s="12">
        <v>0.1086</v>
      </c>
      <c r="M10793" s="12"/>
    </row>
    <row r="10794" spans="1:13" x14ac:dyDescent="0.3">
      <c r="A10794" s="18">
        <v>10792</v>
      </c>
      <c r="B10794" s="18">
        <f t="shared" si="336"/>
        <v>2022</v>
      </c>
      <c r="C10794" s="17">
        <v>44593</v>
      </c>
      <c r="D10794" s="18" t="s">
        <v>130</v>
      </c>
      <c r="E10794" s="18" t="s">
        <v>163</v>
      </c>
      <c r="F10794" s="18" t="str">
        <f t="shared" si="337"/>
        <v>Eversource_EMA-Fairhaven Muni Agg Rate-44593</v>
      </c>
      <c r="G10794" s="11" t="s">
        <v>131</v>
      </c>
      <c r="H10794" s="11" t="s">
        <v>54</v>
      </c>
      <c r="I10794" s="11" t="s">
        <v>99</v>
      </c>
      <c r="J10794" s="11" t="s">
        <v>193</v>
      </c>
      <c r="K10794" s="11" t="str">
        <f>IFERROR(INDEX('EDC Component Dictionary'!$C$5:$C$37,MATCH('Rates Database'!J10794,'EDC Component Dictionary'!$B$5:$B$37,0)), "Energy Supply")</f>
        <v>Energy Supply</v>
      </c>
      <c r="L10794" s="12">
        <v>0.10859000000000001</v>
      </c>
      <c r="M10794" s="12"/>
    </row>
    <row r="10795" spans="1:13" x14ac:dyDescent="0.3">
      <c r="A10795" s="18">
        <v>10793</v>
      </c>
      <c r="B10795" s="18">
        <f t="shared" si="336"/>
        <v>2022</v>
      </c>
      <c r="C10795" s="17">
        <v>44593</v>
      </c>
      <c r="D10795" s="18" t="s">
        <v>130</v>
      </c>
      <c r="E10795" s="18" t="s">
        <v>164</v>
      </c>
      <c r="F10795" s="18" t="str">
        <f t="shared" si="337"/>
        <v>National Grid-Egremont Muni Agg Rate-44593</v>
      </c>
      <c r="G10795" s="11" t="s">
        <v>131</v>
      </c>
      <c r="H10795" s="11" t="s">
        <v>54</v>
      </c>
      <c r="I10795" s="11" t="s">
        <v>99</v>
      </c>
      <c r="J10795" s="11" t="s">
        <v>248</v>
      </c>
      <c r="K10795" s="11" t="str">
        <f>IFERROR(INDEX('EDC Component Dictionary'!$C$5:$C$37,MATCH('Rates Database'!J10795,'EDC Component Dictionary'!$B$5:$B$37,0)), "Energy Supply")</f>
        <v>Energy Supply</v>
      </c>
      <c r="L10795" s="12">
        <v>0.10908</v>
      </c>
      <c r="M10795" s="12"/>
    </row>
    <row r="10796" spans="1:13" x14ac:dyDescent="0.3">
      <c r="A10796" s="18">
        <v>10794</v>
      </c>
      <c r="B10796" s="18">
        <f t="shared" si="336"/>
        <v>2022</v>
      </c>
      <c r="C10796" s="17">
        <v>44593</v>
      </c>
      <c r="D10796" s="18" t="s">
        <v>130</v>
      </c>
      <c r="E10796" s="18" t="s">
        <v>163</v>
      </c>
      <c r="F10796" s="18" t="str">
        <f t="shared" si="337"/>
        <v>Eversource_EMA-Waltham Muni Agg Rate-44593</v>
      </c>
      <c r="G10796" s="11" t="s">
        <v>131</v>
      </c>
      <c r="H10796" s="11" t="s">
        <v>54</v>
      </c>
      <c r="I10796" s="11" t="s">
        <v>99</v>
      </c>
      <c r="J10796" s="11" t="s">
        <v>304</v>
      </c>
      <c r="K10796" s="11" t="str">
        <f>IFERROR(INDEX('EDC Component Dictionary'!$C$5:$C$37,MATCH('Rates Database'!J10796,'EDC Component Dictionary'!$B$5:$B$37,0)), "Energy Supply")</f>
        <v>Energy Supply</v>
      </c>
      <c r="L10796" s="12">
        <v>0.10964</v>
      </c>
      <c r="M10796" s="12"/>
    </row>
    <row r="10797" spans="1:13" x14ac:dyDescent="0.3">
      <c r="A10797" s="18">
        <v>10795</v>
      </c>
      <c r="B10797" s="18">
        <f t="shared" si="336"/>
        <v>2022</v>
      </c>
      <c r="C10797" s="17">
        <v>44593</v>
      </c>
      <c r="D10797" s="18" t="s">
        <v>130</v>
      </c>
      <c r="E10797" s="18" t="s">
        <v>163</v>
      </c>
      <c r="F10797" s="18" t="str">
        <f t="shared" si="337"/>
        <v>Eversource_EMA-Bedford Muni Agg Rate-44593</v>
      </c>
      <c r="G10797" s="11" t="s">
        <v>131</v>
      </c>
      <c r="H10797" s="11" t="s">
        <v>54</v>
      </c>
      <c r="I10797" s="11" t="s">
        <v>99</v>
      </c>
      <c r="J10797" s="11" t="s">
        <v>274</v>
      </c>
      <c r="K10797" s="11" t="str">
        <f>IFERROR(INDEX('EDC Component Dictionary'!$C$5:$C$37,MATCH('Rates Database'!J10797,'EDC Component Dictionary'!$B$5:$B$37,0)), "Energy Supply")</f>
        <v>Energy Supply</v>
      </c>
      <c r="L10797" s="12">
        <v>0.10791000000000001</v>
      </c>
      <c r="M10797" s="12"/>
    </row>
    <row r="10798" spans="1:13" x14ac:dyDescent="0.3">
      <c r="A10798" s="18">
        <v>10796</v>
      </c>
      <c r="B10798" s="18">
        <f t="shared" si="336"/>
        <v>2022</v>
      </c>
      <c r="C10798" s="17">
        <v>44593</v>
      </c>
      <c r="D10798" s="18" t="s">
        <v>130</v>
      </c>
      <c r="E10798" s="18" t="s">
        <v>164</v>
      </c>
      <c r="F10798" s="18" t="str">
        <f t="shared" si="337"/>
        <v>National Grid-Southborough Muni Agg Rate-44593</v>
      </c>
      <c r="G10798" s="11" t="s">
        <v>131</v>
      </c>
      <c r="H10798" s="11" t="s">
        <v>54</v>
      </c>
      <c r="I10798" s="11" t="s">
        <v>99</v>
      </c>
      <c r="J10798" s="11" t="s">
        <v>231</v>
      </c>
      <c r="K10798" s="11" t="str">
        <f>IFERROR(INDEX('EDC Component Dictionary'!$C$5:$C$37,MATCH('Rates Database'!J10798,'EDC Component Dictionary'!$B$5:$B$37,0)), "Energy Supply")</f>
        <v>Energy Supply</v>
      </c>
      <c r="L10798" s="12">
        <v>0.10938000000000001</v>
      </c>
      <c r="M10798" s="12"/>
    </row>
    <row r="10799" spans="1:13" x14ac:dyDescent="0.3">
      <c r="A10799" s="18">
        <v>10797</v>
      </c>
      <c r="B10799" s="18">
        <f t="shared" si="336"/>
        <v>2022</v>
      </c>
      <c r="C10799" s="17">
        <v>44593</v>
      </c>
      <c r="D10799" s="18" t="s">
        <v>130</v>
      </c>
      <c r="E10799" s="18" t="s">
        <v>164</v>
      </c>
      <c r="F10799" s="18" t="str">
        <f t="shared" si="337"/>
        <v>National Grid-Tyngsborough Muni Agg Rate-44593</v>
      </c>
      <c r="G10799" s="11" t="s">
        <v>131</v>
      </c>
      <c r="H10799" s="11" t="s">
        <v>54</v>
      </c>
      <c r="I10799" s="11" t="s">
        <v>99</v>
      </c>
      <c r="J10799" s="11" t="s">
        <v>261</v>
      </c>
      <c r="K10799" s="11" t="str">
        <f>IFERROR(INDEX('EDC Component Dictionary'!$C$5:$C$37,MATCH('Rates Database'!J10799,'EDC Component Dictionary'!$B$5:$B$37,0)), "Energy Supply")</f>
        <v>Energy Supply</v>
      </c>
      <c r="L10799" s="12">
        <v>0.10944</v>
      </c>
      <c r="M10799" s="12"/>
    </row>
    <row r="10800" spans="1:13" x14ac:dyDescent="0.3">
      <c r="A10800" s="18">
        <v>10798</v>
      </c>
      <c r="B10800" s="18">
        <f t="shared" si="336"/>
        <v>2022</v>
      </c>
      <c r="C10800" s="17">
        <v>44593</v>
      </c>
      <c r="D10800" s="18" t="s">
        <v>130</v>
      </c>
      <c r="E10800" s="18" t="s">
        <v>164</v>
      </c>
      <c r="F10800" s="18" t="str">
        <f t="shared" si="337"/>
        <v>National Grid-Tewksbury Muni Agg Rate-44593</v>
      </c>
      <c r="G10800" s="11" t="s">
        <v>131</v>
      </c>
      <c r="H10800" s="11" t="s">
        <v>54</v>
      </c>
      <c r="I10800" s="11" t="s">
        <v>99</v>
      </c>
      <c r="J10800" s="11" t="s">
        <v>238</v>
      </c>
      <c r="K10800" s="11" t="str">
        <f>IFERROR(INDEX('EDC Component Dictionary'!$C$5:$C$37,MATCH('Rates Database'!J10800,'EDC Component Dictionary'!$B$5:$B$37,0)), "Energy Supply")</f>
        <v>Energy Supply</v>
      </c>
      <c r="L10800" s="12">
        <v>0.10949</v>
      </c>
      <c r="M10800" s="12"/>
    </row>
    <row r="10801" spans="1:13" x14ac:dyDescent="0.3">
      <c r="A10801" s="18">
        <v>10799</v>
      </c>
      <c r="B10801" s="18">
        <f t="shared" si="336"/>
        <v>2022</v>
      </c>
      <c r="C10801" s="17">
        <v>44593</v>
      </c>
      <c r="D10801" s="18" t="s">
        <v>130</v>
      </c>
      <c r="E10801" s="18" t="s">
        <v>163</v>
      </c>
      <c r="F10801" s="18" t="str">
        <f t="shared" si="337"/>
        <v>Eversource_EMA-Acton Muni Agg Rate-44593</v>
      </c>
      <c r="G10801" s="11" t="s">
        <v>131</v>
      </c>
      <c r="H10801" s="11" t="s">
        <v>54</v>
      </c>
      <c r="I10801" s="11" t="s">
        <v>99</v>
      </c>
      <c r="J10801" s="11" t="s">
        <v>226</v>
      </c>
      <c r="K10801" s="11" t="str">
        <f>IFERROR(INDEX('EDC Component Dictionary'!$C$5:$C$37,MATCH('Rates Database'!J10801,'EDC Component Dictionary'!$B$5:$B$37,0)), "Energy Supply")</f>
        <v>Energy Supply</v>
      </c>
      <c r="L10801" s="12">
        <v>0.11062</v>
      </c>
      <c r="M10801" s="12"/>
    </row>
    <row r="10802" spans="1:13" x14ac:dyDescent="0.3">
      <c r="A10802" s="18">
        <v>10800</v>
      </c>
      <c r="B10802" s="18">
        <f t="shared" si="336"/>
        <v>2022</v>
      </c>
      <c r="C10802" s="17">
        <v>44593</v>
      </c>
      <c r="D10802" s="18" t="s">
        <v>130</v>
      </c>
      <c r="E10802" s="18" t="s">
        <v>163</v>
      </c>
      <c r="F10802" s="18" t="str">
        <f t="shared" si="337"/>
        <v>Eversource_EMA-Arlington Muni Agg Rate-44593</v>
      </c>
      <c r="G10802" s="11" t="s">
        <v>131</v>
      </c>
      <c r="H10802" s="11" t="s">
        <v>54</v>
      </c>
      <c r="I10802" s="11" t="s">
        <v>99</v>
      </c>
      <c r="J10802" s="11" t="s">
        <v>228</v>
      </c>
      <c r="K10802" s="11" t="str">
        <f>IFERROR(INDEX('EDC Component Dictionary'!$C$5:$C$37,MATCH('Rates Database'!J10802,'EDC Component Dictionary'!$B$5:$B$37,0)), "Energy Supply")</f>
        <v>Energy Supply</v>
      </c>
      <c r="L10802" s="12">
        <v>0.11252</v>
      </c>
      <c r="M10802" s="12"/>
    </row>
    <row r="10803" spans="1:13" x14ac:dyDescent="0.3">
      <c r="A10803" s="18">
        <v>10801</v>
      </c>
      <c r="B10803" s="18">
        <f t="shared" si="336"/>
        <v>2022</v>
      </c>
      <c r="C10803" s="17">
        <v>44593</v>
      </c>
      <c r="D10803" s="18" t="s">
        <v>130</v>
      </c>
      <c r="E10803" s="18" t="s">
        <v>164</v>
      </c>
      <c r="F10803" s="18" t="str">
        <f t="shared" si="337"/>
        <v>National Grid-Nantucket Muni Agg Rate-44593</v>
      </c>
      <c r="G10803" s="11" t="s">
        <v>131</v>
      </c>
      <c r="H10803" s="11" t="s">
        <v>54</v>
      </c>
      <c r="I10803" s="11" t="s">
        <v>99</v>
      </c>
      <c r="J10803" s="11" t="s">
        <v>171</v>
      </c>
      <c r="K10803" s="11" t="str">
        <f>IFERROR(INDEX('EDC Component Dictionary'!$C$5:$C$37,MATCH('Rates Database'!J10803,'EDC Component Dictionary'!$B$5:$B$37,0)), "Energy Supply")</f>
        <v>Energy Supply</v>
      </c>
      <c r="L10803" s="12">
        <v>0.11093</v>
      </c>
      <c r="M10803" s="12"/>
    </row>
    <row r="10804" spans="1:13" x14ac:dyDescent="0.3">
      <c r="A10804" s="18">
        <v>10802</v>
      </c>
      <c r="B10804" s="18">
        <f t="shared" si="336"/>
        <v>2022</v>
      </c>
      <c r="C10804" s="17">
        <v>44593</v>
      </c>
      <c r="D10804" s="18" t="s">
        <v>130</v>
      </c>
      <c r="E10804" s="18" t="s">
        <v>164</v>
      </c>
      <c r="F10804" s="18" t="str">
        <f t="shared" si="337"/>
        <v>National Grid-Gloucester Muni Agg Rate-44593</v>
      </c>
      <c r="G10804" s="11" t="s">
        <v>131</v>
      </c>
      <c r="H10804" s="11" t="s">
        <v>54</v>
      </c>
      <c r="I10804" s="11" t="s">
        <v>99</v>
      </c>
      <c r="J10804" s="11" t="s">
        <v>242</v>
      </c>
      <c r="K10804" s="11" t="str">
        <f>IFERROR(INDEX('EDC Component Dictionary'!$C$5:$C$37,MATCH('Rates Database'!J10804,'EDC Component Dictionary'!$B$5:$B$37,0)), "Energy Supply")</f>
        <v>Energy Supply</v>
      </c>
      <c r="L10804" s="12">
        <v>0.11098</v>
      </c>
      <c r="M10804" s="12"/>
    </row>
    <row r="10805" spans="1:13" x14ac:dyDescent="0.3">
      <c r="A10805" s="18">
        <v>10803</v>
      </c>
      <c r="B10805" s="18">
        <f t="shared" si="336"/>
        <v>2022</v>
      </c>
      <c r="C10805" s="17">
        <v>44593</v>
      </c>
      <c r="D10805" s="18" t="s">
        <v>130</v>
      </c>
      <c r="E10805" s="18" t="s">
        <v>164</v>
      </c>
      <c r="F10805" s="18" t="str">
        <f t="shared" si="337"/>
        <v>National Grid-Millville Muni Agg Rate-44593</v>
      </c>
      <c r="G10805" s="11" t="s">
        <v>131</v>
      </c>
      <c r="H10805" s="11" t="s">
        <v>54</v>
      </c>
      <c r="I10805" s="11" t="s">
        <v>99</v>
      </c>
      <c r="J10805" s="11" t="s">
        <v>251</v>
      </c>
      <c r="K10805" s="11" t="str">
        <f>IFERROR(INDEX('EDC Component Dictionary'!$C$5:$C$37,MATCH('Rates Database'!J10805,'EDC Component Dictionary'!$B$5:$B$37,0)), "Energy Supply")</f>
        <v>Energy Supply</v>
      </c>
      <c r="L10805" s="12">
        <v>0.11073</v>
      </c>
      <c r="M10805" s="12"/>
    </row>
    <row r="10806" spans="1:13" x14ac:dyDescent="0.3">
      <c r="A10806" s="18">
        <v>10804</v>
      </c>
      <c r="B10806" s="18">
        <f t="shared" si="336"/>
        <v>2022</v>
      </c>
      <c r="C10806" s="17">
        <v>44593</v>
      </c>
      <c r="D10806" s="18" t="s">
        <v>130</v>
      </c>
      <c r="E10806" s="18" t="s">
        <v>164</v>
      </c>
      <c r="F10806" s="18" t="str">
        <f t="shared" si="337"/>
        <v>National Grid-Salisbury Muni Agg Rate-44593</v>
      </c>
      <c r="G10806" s="11" t="s">
        <v>131</v>
      </c>
      <c r="H10806" s="11" t="s">
        <v>54</v>
      </c>
      <c r="I10806" s="11" t="s">
        <v>99</v>
      </c>
      <c r="J10806" s="11" t="s">
        <v>241</v>
      </c>
      <c r="K10806" s="11" t="str">
        <f>IFERROR(INDEX('EDC Component Dictionary'!$C$5:$C$37,MATCH('Rates Database'!J10806,'EDC Component Dictionary'!$B$5:$B$37,0)), "Energy Supply")</f>
        <v>Energy Supply</v>
      </c>
      <c r="L10806" s="12">
        <v>0.11133999999999999</v>
      </c>
      <c r="M10806" s="12"/>
    </row>
    <row r="10807" spans="1:13" x14ac:dyDescent="0.3">
      <c r="A10807" s="18">
        <v>10805</v>
      </c>
      <c r="B10807" s="18">
        <f t="shared" si="336"/>
        <v>2022</v>
      </c>
      <c r="C10807" s="17">
        <v>44593</v>
      </c>
      <c r="D10807" s="18" t="s">
        <v>130</v>
      </c>
      <c r="E10807" s="18" t="s">
        <v>163</v>
      </c>
      <c r="F10807" s="18" t="str">
        <f t="shared" si="337"/>
        <v>Eversource_EMA-Boston Muni Agg Rate-44593</v>
      </c>
      <c r="G10807" s="11" t="s">
        <v>131</v>
      </c>
      <c r="H10807" s="11" t="s">
        <v>54</v>
      </c>
      <c r="I10807" s="11" t="s">
        <v>99</v>
      </c>
      <c r="J10807" s="11" t="s">
        <v>301</v>
      </c>
      <c r="K10807" s="11" t="str">
        <f>IFERROR(INDEX('EDC Component Dictionary'!$C$5:$C$37,MATCH('Rates Database'!J10807,'EDC Component Dictionary'!$B$5:$B$37,0)), "Energy Supply")</f>
        <v>Energy Supply</v>
      </c>
      <c r="L10807" s="12">
        <v>0.11183999999999999</v>
      </c>
      <c r="M10807" s="12"/>
    </row>
    <row r="10808" spans="1:13" x14ac:dyDescent="0.3">
      <c r="A10808" s="18">
        <v>10806</v>
      </c>
      <c r="B10808" s="18">
        <f t="shared" si="336"/>
        <v>2022</v>
      </c>
      <c r="C10808" s="17">
        <v>44593</v>
      </c>
      <c r="D10808" s="18" t="s">
        <v>130</v>
      </c>
      <c r="E10808" s="18" t="s">
        <v>164</v>
      </c>
      <c r="F10808" s="18" t="str">
        <f t="shared" si="337"/>
        <v>National Grid-Rockland Muni Agg Rate-44593</v>
      </c>
      <c r="G10808" s="11" t="s">
        <v>131</v>
      </c>
      <c r="H10808" s="11" t="s">
        <v>54</v>
      </c>
      <c r="I10808" s="11" t="s">
        <v>99</v>
      </c>
      <c r="J10808" s="11" t="s">
        <v>271</v>
      </c>
      <c r="K10808" s="11" t="str">
        <f>IFERROR(INDEX('EDC Component Dictionary'!$C$5:$C$37,MATCH('Rates Database'!J10808,'EDC Component Dictionary'!$B$5:$B$37,0)), "Energy Supply")</f>
        <v>Energy Supply</v>
      </c>
      <c r="L10808" s="12">
        <v>0.11037</v>
      </c>
      <c r="M10808" s="12"/>
    </row>
    <row r="10809" spans="1:13" x14ac:dyDescent="0.3">
      <c r="A10809" s="18">
        <v>10807</v>
      </c>
      <c r="B10809" s="18">
        <f t="shared" si="336"/>
        <v>2022</v>
      </c>
      <c r="C10809" s="17">
        <v>44593</v>
      </c>
      <c r="D10809" s="18" t="s">
        <v>130</v>
      </c>
      <c r="E10809" s="18" t="s">
        <v>163</v>
      </c>
      <c r="F10809" s="18" t="str">
        <f t="shared" si="337"/>
        <v>Eversource_EMA-Winchester Muni Agg Rate-44593</v>
      </c>
      <c r="G10809" s="11" t="s">
        <v>131</v>
      </c>
      <c r="H10809" s="11" t="s">
        <v>54</v>
      </c>
      <c r="I10809" s="11" t="s">
        <v>99</v>
      </c>
      <c r="J10809" s="11" t="s">
        <v>232</v>
      </c>
      <c r="K10809" s="11" t="str">
        <f>IFERROR(INDEX('EDC Component Dictionary'!$C$5:$C$37,MATCH('Rates Database'!J10809,'EDC Component Dictionary'!$B$5:$B$37,0)), "Energy Supply")</f>
        <v>Energy Supply</v>
      </c>
      <c r="L10809" s="12">
        <v>0.1125</v>
      </c>
      <c r="M10809" s="12"/>
    </row>
    <row r="10810" spans="1:13" x14ac:dyDescent="0.3">
      <c r="A10810" s="18">
        <v>10808</v>
      </c>
      <c r="B10810" s="18">
        <f t="shared" si="336"/>
        <v>2022</v>
      </c>
      <c r="C10810" s="17">
        <v>44593</v>
      </c>
      <c r="D10810" s="18" t="s">
        <v>130</v>
      </c>
      <c r="E10810" s="18" t="s">
        <v>164</v>
      </c>
      <c r="F10810" s="18" t="str">
        <f t="shared" si="337"/>
        <v>National Grid-Hamilton Muni Agg Rate-44593</v>
      </c>
      <c r="G10810" s="11" t="s">
        <v>131</v>
      </c>
      <c r="H10810" s="11" t="s">
        <v>54</v>
      </c>
      <c r="I10810" s="11" t="s">
        <v>99</v>
      </c>
      <c r="J10810" s="11" t="s">
        <v>250</v>
      </c>
      <c r="K10810" s="11" t="str">
        <f>IFERROR(INDEX('EDC Component Dictionary'!$C$5:$C$37,MATCH('Rates Database'!J10810,'EDC Component Dictionary'!$B$5:$B$37,0)), "Energy Supply")</f>
        <v>Energy Supply</v>
      </c>
      <c r="L10810" s="12">
        <v>0.1123</v>
      </c>
      <c r="M10810" s="12"/>
    </row>
    <row r="10811" spans="1:13" x14ac:dyDescent="0.3">
      <c r="A10811" s="18">
        <v>10809</v>
      </c>
      <c r="B10811" s="18">
        <f t="shared" si="336"/>
        <v>2022</v>
      </c>
      <c r="C10811" s="17">
        <v>44593</v>
      </c>
      <c r="D10811" s="18" t="s">
        <v>130</v>
      </c>
      <c r="E10811" s="18" t="s">
        <v>36</v>
      </c>
      <c r="F10811" s="18" t="str">
        <f t="shared" si="337"/>
        <v>Unitil-Ashby Muni Agg Rate-44593</v>
      </c>
      <c r="G10811" s="11" t="s">
        <v>131</v>
      </c>
      <c r="H10811" s="11" t="s">
        <v>54</v>
      </c>
      <c r="I10811" s="11" t="s">
        <v>99</v>
      </c>
      <c r="J10811" s="11" t="s">
        <v>235</v>
      </c>
      <c r="K10811" s="11" t="str">
        <f>IFERROR(INDEX('EDC Component Dictionary'!$C$5:$C$37,MATCH('Rates Database'!J10811,'EDC Component Dictionary'!$B$5:$B$37,0)), "Energy Supply")</f>
        <v>Energy Supply</v>
      </c>
      <c r="L10811" s="12">
        <v>0.11210000000000001</v>
      </c>
      <c r="M10811" s="12"/>
    </row>
    <row r="10812" spans="1:13" x14ac:dyDescent="0.3">
      <c r="A10812" s="18">
        <v>10810</v>
      </c>
      <c r="B10812" s="18">
        <f t="shared" si="336"/>
        <v>2022</v>
      </c>
      <c r="C10812" s="17">
        <v>44593</v>
      </c>
      <c r="D10812" s="18" t="s">
        <v>130</v>
      </c>
      <c r="E10812" s="18" t="s">
        <v>36</v>
      </c>
      <c r="F10812" s="18" t="str">
        <f t="shared" si="337"/>
        <v>Unitil-Lunenburg Muni Agg Rate-44593</v>
      </c>
      <c r="G10812" s="11" t="s">
        <v>131</v>
      </c>
      <c r="H10812" s="11" t="s">
        <v>54</v>
      </c>
      <c r="I10812" s="11" t="s">
        <v>99</v>
      </c>
      <c r="J10812" s="11" t="s">
        <v>239</v>
      </c>
      <c r="K10812" s="11" t="str">
        <f>IFERROR(INDEX('EDC Component Dictionary'!$C$5:$C$37,MATCH('Rates Database'!J10812,'EDC Component Dictionary'!$B$5:$B$37,0)), "Energy Supply")</f>
        <v>Energy Supply</v>
      </c>
      <c r="L10812" s="12">
        <v>0.11210000000000001</v>
      </c>
      <c r="M10812" s="12"/>
    </row>
    <row r="10813" spans="1:13" x14ac:dyDescent="0.3">
      <c r="A10813" s="18">
        <v>10811</v>
      </c>
      <c r="B10813" s="18">
        <f t="shared" si="336"/>
        <v>2022</v>
      </c>
      <c r="C10813" s="17">
        <v>44593</v>
      </c>
      <c r="D10813" s="18" t="s">
        <v>130</v>
      </c>
      <c r="E10813" s="18" t="s">
        <v>164</v>
      </c>
      <c r="F10813" s="18" t="str">
        <f t="shared" si="337"/>
        <v>National Grid-Salem Muni Agg Rate-44593</v>
      </c>
      <c r="G10813" s="11" t="s">
        <v>131</v>
      </c>
      <c r="H10813" s="11" t="s">
        <v>54</v>
      </c>
      <c r="I10813" s="11" t="s">
        <v>99</v>
      </c>
      <c r="J10813" s="11" t="s">
        <v>175</v>
      </c>
      <c r="K10813" s="11" t="str">
        <f>IFERROR(INDEX('EDC Component Dictionary'!$C$5:$C$37,MATCH('Rates Database'!J10813,'EDC Component Dictionary'!$B$5:$B$37,0)), "Energy Supply")</f>
        <v>Energy Supply</v>
      </c>
      <c r="L10813" s="12">
        <v>0.11304</v>
      </c>
      <c r="M10813" s="12"/>
    </row>
    <row r="10814" spans="1:13" x14ac:dyDescent="0.3">
      <c r="A10814" s="18">
        <v>10812</v>
      </c>
      <c r="B10814" s="18">
        <f t="shared" si="336"/>
        <v>2022</v>
      </c>
      <c r="C10814" s="17">
        <v>44593</v>
      </c>
      <c r="D10814" s="18" t="s">
        <v>130</v>
      </c>
      <c r="E10814" s="18" t="s">
        <v>164</v>
      </c>
      <c r="F10814" s="18" t="str">
        <f t="shared" si="337"/>
        <v>National Grid-West Bridgewater Muni Agg Rate-44593</v>
      </c>
      <c r="G10814" s="11" t="s">
        <v>131</v>
      </c>
      <c r="H10814" s="11" t="s">
        <v>54</v>
      </c>
      <c r="I10814" s="11" t="s">
        <v>99</v>
      </c>
      <c r="J10814" s="11" t="s">
        <v>247</v>
      </c>
      <c r="K10814" s="11" t="str">
        <f>IFERROR(INDEX('EDC Component Dictionary'!$C$5:$C$37,MATCH('Rates Database'!J10814,'EDC Component Dictionary'!$B$5:$B$37,0)), "Energy Supply")</f>
        <v>Energy Supply</v>
      </c>
      <c r="L10814" s="12">
        <v>0.1135</v>
      </c>
      <c r="M10814" s="12"/>
    </row>
    <row r="10815" spans="1:13" x14ac:dyDescent="0.3">
      <c r="A10815" s="18">
        <v>10813</v>
      </c>
      <c r="B10815" s="18">
        <f t="shared" si="336"/>
        <v>2022</v>
      </c>
      <c r="C10815" s="17">
        <v>44593</v>
      </c>
      <c r="D10815" s="18" t="s">
        <v>130</v>
      </c>
      <c r="E10815" s="18" t="s">
        <v>164</v>
      </c>
      <c r="F10815" s="18" t="str">
        <f t="shared" si="337"/>
        <v>National Grid-Swampscott Muni Agg Rate-44593</v>
      </c>
      <c r="G10815" s="11" t="s">
        <v>131</v>
      </c>
      <c r="H10815" s="11" t="s">
        <v>54</v>
      </c>
      <c r="I10815" s="11" t="s">
        <v>99</v>
      </c>
      <c r="J10815" s="11" t="s">
        <v>178</v>
      </c>
      <c r="K10815" s="11" t="str">
        <f>IFERROR(INDEX('EDC Component Dictionary'!$C$5:$C$37,MATCH('Rates Database'!J10815,'EDC Component Dictionary'!$B$5:$B$37,0)), "Energy Supply")</f>
        <v>Energy Supply</v>
      </c>
      <c r="L10815" s="12">
        <v>0.11398</v>
      </c>
      <c r="M10815" s="12"/>
    </row>
    <row r="10816" spans="1:13" x14ac:dyDescent="0.3">
      <c r="A10816" s="18">
        <v>10814</v>
      </c>
      <c r="B10816" s="18">
        <f t="shared" si="336"/>
        <v>2022</v>
      </c>
      <c r="C10816" s="17">
        <v>44593</v>
      </c>
      <c r="D10816" s="18" t="s">
        <v>130</v>
      </c>
      <c r="E10816" s="18" t="s">
        <v>164</v>
      </c>
      <c r="F10816" s="18" t="str">
        <f t="shared" si="337"/>
        <v>National Grid-Worcester Muni Agg Rate-44593</v>
      </c>
      <c r="G10816" s="11" t="s">
        <v>131</v>
      </c>
      <c r="H10816" s="11" t="s">
        <v>54</v>
      </c>
      <c r="I10816" s="11" t="s">
        <v>99</v>
      </c>
      <c r="J10816" s="11" t="s">
        <v>281</v>
      </c>
      <c r="K10816" s="11" t="str">
        <f>IFERROR(INDEX('EDC Component Dictionary'!$C$5:$C$37,MATCH('Rates Database'!J10816,'EDC Component Dictionary'!$B$5:$B$37,0)), "Energy Supply")</f>
        <v>Energy Supply</v>
      </c>
      <c r="L10816" s="12">
        <v>0.11447</v>
      </c>
      <c r="M10816" s="12"/>
    </row>
    <row r="10817" spans="1:13" x14ac:dyDescent="0.3">
      <c r="A10817" s="18">
        <v>10815</v>
      </c>
      <c r="B10817" s="18">
        <f t="shared" si="336"/>
        <v>2022</v>
      </c>
      <c r="C10817" s="17">
        <v>44593</v>
      </c>
      <c r="D10817" s="18" t="s">
        <v>130</v>
      </c>
      <c r="E10817" s="18" t="s">
        <v>163</v>
      </c>
      <c r="F10817" s="18" t="str">
        <f t="shared" si="337"/>
        <v>Eversource_EMA-Carlisle Muni Agg Rate-44593</v>
      </c>
      <c r="G10817" s="11" t="s">
        <v>131</v>
      </c>
      <c r="H10817" s="11" t="s">
        <v>54</v>
      </c>
      <c r="I10817" s="11" t="s">
        <v>99</v>
      </c>
      <c r="J10817" s="11" t="s">
        <v>236</v>
      </c>
      <c r="K10817" s="11" t="str">
        <f>IFERROR(INDEX('EDC Component Dictionary'!$C$5:$C$37,MATCH('Rates Database'!J10817,'EDC Component Dictionary'!$B$5:$B$37,0)), "Energy Supply")</f>
        <v>Energy Supply</v>
      </c>
      <c r="L10817" s="12">
        <v>0.11396000000000001</v>
      </c>
      <c r="M10817" s="12"/>
    </row>
    <row r="10818" spans="1:13" x14ac:dyDescent="0.3">
      <c r="A10818" s="18">
        <v>10816</v>
      </c>
      <c r="B10818" s="18">
        <f t="shared" si="336"/>
        <v>2022</v>
      </c>
      <c r="C10818" s="17">
        <v>44593</v>
      </c>
      <c r="D10818" s="18" t="s">
        <v>130</v>
      </c>
      <c r="E10818" s="18" t="s">
        <v>164</v>
      </c>
      <c r="F10818" s="18" t="str">
        <f t="shared" si="337"/>
        <v>National Grid-Medford Muni Agg Rate-44593</v>
      </c>
      <c r="G10818" s="11" t="s">
        <v>131</v>
      </c>
      <c r="H10818" s="11" t="s">
        <v>54</v>
      </c>
      <c r="I10818" s="11" t="s">
        <v>99</v>
      </c>
      <c r="J10818" s="11" t="s">
        <v>279</v>
      </c>
      <c r="K10818" s="11" t="str">
        <f>IFERROR(INDEX('EDC Component Dictionary'!$C$5:$C$37,MATCH('Rates Database'!J10818,'EDC Component Dictionary'!$B$5:$B$37,0)), "Energy Supply")</f>
        <v>Energy Supply</v>
      </c>
      <c r="L10818" s="12">
        <v>0.1153</v>
      </c>
      <c r="M10818" s="12"/>
    </row>
    <row r="10819" spans="1:13" x14ac:dyDescent="0.3">
      <c r="A10819" s="18">
        <v>10817</v>
      </c>
      <c r="B10819" s="18">
        <f t="shared" ref="B10819:B10882" si="338">YEAR(C10819)</f>
        <v>2022</v>
      </c>
      <c r="C10819" s="17">
        <v>44593</v>
      </c>
      <c r="D10819" s="18" t="s">
        <v>130</v>
      </c>
      <c r="E10819" s="18" t="s">
        <v>164</v>
      </c>
      <c r="F10819" s="18" t="str">
        <f t="shared" si="337"/>
        <v>National Grid-Melrose Muni Agg Rate-44593</v>
      </c>
      <c r="G10819" s="11" t="s">
        <v>131</v>
      </c>
      <c r="H10819" s="11" t="s">
        <v>54</v>
      </c>
      <c r="I10819" s="11" t="s">
        <v>99</v>
      </c>
      <c r="J10819" s="11" t="s">
        <v>269</v>
      </c>
      <c r="K10819" s="11" t="str">
        <f>IFERROR(INDEX('EDC Component Dictionary'!$C$5:$C$37,MATCH('Rates Database'!J10819,'EDC Component Dictionary'!$B$5:$B$37,0)), "Energy Supply")</f>
        <v>Energy Supply</v>
      </c>
      <c r="L10819" s="12">
        <v>0.11663</v>
      </c>
      <c r="M10819" s="12"/>
    </row>
    <row r="10820" spans="1:13" x14ac:dyDescent="0.3">
      <c r="A10820" s="18">
        <v>10818</v>
      </c>
      <c r="B10820" s="18">
        <f t="shared" si="338"/>
        <v>2022</v>
      </c>
      <c r="C10820" s="17">
        <v>44593</v>
      </c>
      <c r="D10820" s="18" t="s">
        <v>130</v>
      </c>
      <c r="E10820" s="18" t="s">
        <v>163</v>
      </c>
      <c r="F10820" s="18" t="str">
        <f t="shared" ref="F10820:F10883" si="339">_xlfn.CONCAT(E10820,"-",J10820,"-",C10820)</f>
        <v>Eversource_EMA-Natick Muni Agg Rate-44593</v>
      </c>
      <c r="G10820" s="11" t="s">
        <v>131</v>
      </c>
      <c r="H10820" s="11" t="s">
        <v>54</v>
      </c>
      <c r="I10820" s="11" t="s">
        <v>99</v>
      </c>
      <c r="J10820" s="11" t="s">
        <v>252</v>
      </c>
      <c r="K10820" s="11" t="str">
        <f>IFERROR(INDEX('EDC Component Dictionary'!$C$5:$C$37,MATCH('Rates Database'!J10820,'EDC Component Dictionary'!$B$5:$B$37,0)), "Energy Supply")</f>
        <v>Energy Supply</v>
      </c>
      <c r="L10820" s="12">
        <v>0.11577999999999999</v>
      </c>
      <c r="M10820" s="12"/>
    </row>
    <row r="10821" spans="1:13" x14ac:dyDescent="0.3">
      <c r="A10821" s="18">
        <v>10819</v>
      </c>
      <c r="B10821" s="18">
        <f t="shared" si="338"/>
        <v>2022</v>
      </c>
      <c r="C10821" s="17">
        <v>44593</v>
      </c>
      <c r="D10821" s="18" t="s">
        <v>130</v>
      </c>
      <c r="E10821" s="18" t="s">
        <v>163</v>
      </c>
      <c r="F10821" s="18" t="str">
        <f t="shared" si="339"/>
        <v>Eversource_EMA-Sharon Muni Agg Rate-44593</v>
      </c>
      <c r="G10821" s="11" t="s">
        <v>131</v>
      </c>
      <c r="H10821" s="11" t="s">
        <v>54</v>
      </c>
      <c r="I10821" s="11" t="s">
        <v>99</v>
      </c>
      <c r="J10821" s="11" t="s">
        <v>302</v>
      </c>
      <c r="K10821" s="11" t="str">
        <f>IFERROR(INDEX('EDC Component Dictionary'!$C$5:$C$37,MATCH('Rates Database'!J10821,'EDC Component Dictionary'!$B$5:$B$37,0)), "Energy Supply")</f>
        <v>Energy Supply</v>
      </c>
      <c r="L10821" s="12">
        <v>0.11549</v>
      </c>
      <c r="M10821" s="12"/>
    </row>
    <row r="10822" spans="1:13" x14ac:dyDescent="0.3">
      <c r="A10822" s="18">
        <v>10820</v>
      </c>
      <c r="B10822" s="18">
        <f t="shared" si="338"/>
        <v>2022</v>
      </c>
      <c r="C10822" s="17">
        <v>44593</v>
      </c>
      <c r="D10822" s="18" t="s">
        <v>130</v>
      </c>
      <c r="E10822" s="18" t="s">
        <v>163</v>
      </c>
      <c r="F10822" s="18" t="str">
        <f t="shared" si="339"/>
        <v>Eversource_EMA-Brookline Muni Agg Rate-44593</v>
      </c>
      <c r="G10822" s="11" t="s">
        <v>131</v>
      </c>
      <c r="H10822" s="11" t="s">
        <v>54</v>
      </c>
      <c r="I10822" s="11" t="s">
        <v>99</v>
      </c>
      <c r="J10822" s="11" t="s">
        <v>243</v>
      </c>
      <c r="K10822" s="11" t="str">
        <f>IFERROR(INDEX('EDC Component Dictionary'!$C$5:$C$37,MATCH('Rates Database'!J10822,'EDC Component Dictionary'!$B$5:$B$37,0)), "Energy Supply")</f>
        <v>Energy Supply</v>
      </c>
      <c r="L10822" s="12">
        <v>0.11718000000000001</v>
      </c>
      <c r="M10822" s="12"/>
    </row>
    <row r="10823" spans="1:13" x14ac:dyDescent="0.3">
      <c r="A10823" s="18">
        <v>10821</v>
      </c>
      <c r="B10823" s="18">
        <f t="shared" si="338"/>
        <v>2022</v>
      </c>
      <c r="C10823" s="17">
        <v>44593</v>
      </c>
      <c r="D10823" s="18" t="s">
        <v>130</v>
      </c>
      <c r="E10823" s="18" t="s">
        <v>163</v>
      </c>
      <c r="F10823" s="18" t="str">
        <f t="shared" si="339"/>
        <v>Eversource_EMA-Lincoln Muni Agg Rate-44593</v>
      </c>
      <c r="G10823" s="11" t="s">
        <v>131</v>
      </c>
      <c r="H10823" s="11" t="s">
        <v>54</v>
      </c>
      <c r="I10823" s="11" t="s">
        <v>99</v>
      </c>
      <c r="J10823" s="11" t="s">
        <v>303</v>
      </c>
      <c r="K10823" s="11" t="str">
        <f>IFERROR(INDEX('EDC Component Dictionary'!$C$5:$C$37,MATCH('Rates Database'!J10823,'EDC Component Dictionary'!$B$5:$B$37,0)), "Energy Supply")</f>
        <v>Energy Supply</v>
      </c>
      <c r="L10823" s="12">
        <v>0.1193</v>
      </c>
      <c r="M10823" s="12"/>
    </row>
    <row r="10824" spans="1:13" x14ac:dyDescent="0.3">
      <c r="A10824" s="18">
        <v>10822</v>
      </c>
      <c r="B10824" s="18">
        <f t="shared" si="338"/>
        <v>2022</v>
      </c>
      <c r="C10824" s="17">
        <v>44593</v>
      </c>
      <c r="D10824" s="18" t="s">
        <v>130</v>
      </c>
      <c r="E10824" s="18" t="s">
        <v>164</v>
      </c>
      <c r="F10824" s="18" t="str">
        <f t="shared" si="339"/>
        <v>National Grid-Berlin Muni Agg Rate-44593</v>
      </c>
      <c r="G10824" s="11" t="s">
        <v>131</v>
      </c>
      <c r="H10824" s="11" t="s">
        <v>54</v>
      </c>
      <c r="I10824" s="11" t="s">
        <v>99</v>
      </c>
      <c r="J10824" s="11" t="s">
        <v>237</v>
      </c>
      <c r="K10824" s="11" t="str">
        <f>IFERROR(INDEX('EDC Component Dictionary'!$C$5:$C$37,MATCH('Rates Database'!J10824,'EDC Component Dictionary'!$B$5:$B$37,0)), "Energy Supply")</f>
        <v>Energy Supply</v>
      </c>
      <c r="L10824" s="12">
        <v>0.12167</v>
      </c>
      <c r="M10824" s="12"/>
    </row>
    <row r="10825" spans="1:13" x14ac:dyDescent="0.3">
      <c r="A10825" s="18">
        <v>10823</v>
      </c>
      <c r="B10825" s="18">
        <f t="shared" si="338"/>
        <v>2022</v>
      </c>
      <c r="C10825" s="17">
        <v>44593</v>
      </c>
      <c r="D10825" s="18" t="s">
        <v>130</v>
      </c>
      <c r="E10825" s="18" t="s">
        <v>163</v>
      </c>
      <c r="F10825" s="18" t="str">
        <f t="shared" si="339"/>
        <v>Eversource_EMA-Watertown Muni Agg Rate-44593</v>
      </c>
      <c r="G10825" s="11" t="s">
        <v>131</v>
      </c>
      <c r="H10825" s="11" t="s">
        <v>54</v>
      </c>
      <c r="I10825" s="11" t="s">
        <v>99</v>
      </c>
      <c r="J10825" s="11" t="s">
        <v>275</v>
      </c>
      <c r="K10825" s="11" t="str">
        <f>IFERROR(INDEX('EDC Component Dictionary'!$C$5:$C$37,MATCH('Rates Database'!J10825,'EDC Component Dictionary'!$B$5:$B$37,0)), "Energy Supply")</f>
        <v>Energy Supply</v>
      </c>
      <c r="L10825" s="12">
        <v>0.13109999999999999</v>
      </c>
      <c r="M10825" s="12"/>
    </row>
    <row r="10826" spans="1:13" x14ac:dyDescent="0.3">
      <c r="A10826" s="18">
        <v>10824</v>
      </c>
      <c r="B10826" s="18">
        <f t="shared" si="338"/>
        <v>2022</v>
      </c>
      <c r="C10826" s="17">
        <v>44593</v>
      </c>
      <c r="D10826" s="18" t="s">
        <v>130</v>
      </c>
      <c r="E10826" s="18" t="s">
        <v>163</v>
      </c>
      <c r="F10826" s="18" t="str">
        <f t="shared" si="339"/>
        <v>Eversource_EMA-Newton Muni Agg Rate-44593</v>
      </c>
      <c r="G10826" s="11" t="s">
        <v>131</v>
      </c>
      <c r="H10826" s="11" t="s">
        <v>54</v>
      </c>
      <c r="I10826" s="11" t="s">
        <v>99</v>
      </c>
      <c r="J10826" s="11" t="s">
        <v>268</v>
      </c>
      <c r="K10826" s="11" t="str">
        <f>IFERROR(INDEX('EDC Component Dictionary'!$C$5:$C$37,MATCH('Rates Database'!J10826,'EDC Component Dictionary'!$B$5:$B$37,0)), "Energy Supply")</f>
        <v>Energy Supply</v>
      </c>
      <c r="L10826" s="12">
        <v>0.13372000000000001</v>
      </c>
      <c r="M10826" s="12"/>
    </row>
    <row r="10827" spans="1:13" x14ac:dyDescent="0.3">
      <c r="A10827" s="18">
        <v>10825</v>
      </c>
      <c r="B10827" s="18">
        <f t="shared" si="338"/>
        <v>2022</v>
      </c>
      <c r="C10827" s="17">
        <v>44593</v>
      </c>
      <c r="D10827" s="18" t="s">
        <v>130</v>
      </c>
      <c r="E10827" s="18" t="s">
        <v>164</v>
      </c>
      <c r="F10827" s="18" t="str">
        <f t="shared" si="339"/>
        <v>National Grid-Lowell Muni Agg Rate-44593</v>
      </c>
      <c r="G10827" s="11" t="s">
        <v>131</v>
      </c>
      <c r="H10827" s="11" t="s">
        <v>54</v>
      </c>
      <c r="I10827" s="11" t="s">
        <v>99</v>
      </c>
      <c r="J10827" s="11" t="s">
        <v>262</v>
      </c>
      <c r="K10827" s="11" t="str">
        <f>IFERROR(INDEX('EDC Component Dictionary'!$C$5:$C$37,MATCH('Rates Database'!J10827,'EDC Component Dictionary'!$B$5:$B$37,0)), "Energy Supply")</f>
        <v>Energy Supply</v>
      </c>
      <c r="L10827" s="12">
        <v>0.14449000000000001</v>
      </c>
      <c r="M10827" s="12"/>
    </row>
    <row r="10828" spans="1:13" x14ac:dyDescent="0.3">
      <c r="A10828" s="18">
        <v>10826</v>
      </c>
      <c r="B10828" s="18">
        <f t="shared" si="338"/>
        <v>2022</v>
      </c>
      <c r="C10828" s="17">
        <v>44593</v>
      </c>
      <c r="D10828" s="18" t="s">
        <v>130</v>
      </c>
      <c r="E10828" s="18" t="s">
        <v>163</v>
      </c>
      <c r="F10828" s="18" t="str">
        <f t="shared" si="339"/>
        <v>Eversource_EMA-Cape Light Compact JPE Muni Agg Rate-44593</v>
      </c>
      <c r="G10828" s="11" t="s">
        <v>131</v>
      </c>
      <c r="H10828" s="11" t="s">
        <v>54</v>
      </c>
      <c r="I10828" s="11" t="s">
        <v>99</v>
      </c>
      <c r="J10828" s="11" t="s">
        <v>264</v>
      </c>
      <c r="K10828" s="11" t="str">
        <f>IFERROR(INDEX('EDC Component Dictionary'!$C$5:$C$37,MATCH('Rates Database'!J10828,'EDC Component Dictionary'!$B$5:$B$37,0)), "Energy Supply")</f>
        <v>Energy Supply</v>
      </c>
      <c r="L10828" s="12">
        <v>0.14701</v>
      </c>
      <c r="M10828" s="12"/>
    </row>
    <row r="10829" spans="1:13" x14ac:dyDescent="0.3">
      <c r="A10829" s="18">
        <v>10827</v>
      </c>
      <c r="B10829" s="18">
        <f t="shared" si="338"/>
        <v>2022</v>
      </c>
      <c r="C10829" s="17">
        <v>44593</v>
      </c>
      <c r="D10829" s="18" t="s">
        <v>130</v>
      </c>
      <c r="E10829" s="18" t="s">
        <v>164</v>
      </c>
      <c r="F10829" s="18" t="str">
        <f t="shared" si="339"/>
        <v>National Grid-Lancaster Muni Agg Rate-44593</v>
      </c>
      <c r="G10829" s="11" t="s">
        <v>131</v>
      </c>
      <c r="H10829" s="11" t="s">
        <v>54</v>
      </c>
      <c r="I10829" s="11" t="s">
        <v>99</v>
      </c>
      <c r="J10829" s="11" t="s">
        <v>260</v>
      </c>
      <c r="K10829" s="11" t="str">
        <f>IFERROR(INDEX('EDC Component Dictionary'!$C$5:$C$37,MATCH('Rates Database'!J10829,'EDC Component Dictionary'!$B$5:$B$37,0)), "Energy Supply")</f>
        <v>Energy Supply</v>
      </c>
      <c r="L10829" s="12">
        <v>0.14974000000000001</v>
      </c>
      <c r="M10829" s="12"/>
    </row>
    <row r="10830" spans="1:13" x14ac:dyDescent="0.3">
      <c r="A10830" s="18">
        <v>10828</v>
      </c>
      <c r="B10830" s="18">
        <f t="shared" si="338"/>
        <v>2022</v>
      </c>
      <c r="C10830" s="17">
        <v>44621</v>
      </c>
      <c r="D10830" s="18" t="s">
        <v>130</v>
      </c>
      <c r="E10830" s="18" t="s">
        <v>164</v>
      </c>
      <c r="F10830" s="18" t="str">
        <f t="shared" si="339"/>
        <v>National Grid-Wendell Muni Agg Rate-44621</v>
      </c>
      <c r="G10830" s="11" t="s">
        <v>131</v>
      </c>
      <c r="H10830" s="11" t="s">
        <v>54</v>
      </c>
      <c r="I10830" s="11" t="s">
        <v>99</v>
      </c>
      <c r="J10830" s="11" t="s">
        <v>213</v>
      </c>
      <c r="K10830" s="11" t="str">
        <f>IFERROR(INDEX('EDC Component Dictionary'!$C$5:$C$37,MATCH('Rates Database'!J10830,'EDC Component Dictionary'!$B$5:$B$37,0)), "Energy Supply")</f>
        <v>Energy Supply</v>
      </c>
      <c r="L10830" s="12">
        <v>8.7389999999999995E-2</v>
      </c>
      <c r="M10830" s="12"/>
    </row>
    <row r="10831" spans="1:13" x14ac:dyDescent="0.3">
      <c r="A10831" s="18">
        <v>10829</v>
      </c>
      <c r="B10831" s="18">
        <f t="shared" si="338"/>
        <v>2022</v>
      </c>
      <c r="C10831" s="17">
        <v>44621</v>
      </c>
      <c r="D10831" s="18" t="s">
        <v>130</v>
      </c>
      <c r="E10831" s="18" t="s">
        <v>164</v>
      </c>
      <c r="F10831" s="18" t="str">
        <f t="shared" si="339"/>
        <v>National Grid-Billerica Muni Agg Rate-44621</v>
      </c>
      <c r="G10831" s="11" t="s">
        <v>131</v>
      </c>
      <c r="H10831" s="11" t="s">
        <v>54</v>
      </c>
      <c r="I10831" s="11" t="s">
        <v>99</v>
      </c>
      <c r="J10831" s="11" t="s">
        <v>215</v>
      </c>
      <c r="K10831" s="11" t="str">
        <f>IFERROR(INDEX('EDC Component Dictionary'!$C$5:$C$37,MATCH('Rates Database'!J10831,'EDC Component Dictionary'!$B$5:$B$37,0)), "Energy Supply")</f>
        <v>Energy Supply</v>
      </c>
      <c r="L10831" s="12">
        <v>9.3039999999999998E-2</v>
      </c>
      <c r="M10831" s="12"/>
    </row>
    <row r="10832" spans="1:13" x14ac:dyDescent="0.3">
      <c r="A10832" s="18">
        <v>10830</v>
      </c>
      <c r="B10832" s="18">
        <f t="shared" si="338"/>
        <v>2022</v>
      </c>
      <c r="C10832" s="17">
        <v>44621</v>
      </c>
      <c r="D10832" s="18" t="s">
        <v>130</v>
      </c>
      <c r="E10832" s="18" t="s">
        <v>95</v>
      </c>
      <c r="F10832" s="18" t="str">
        <f t="shared" si="339"/>
        <v>Eversource_WMA-Buckland Muni Agg Rate-44621</v>
      </c>
      <c r="G10832" s="11" t="s">
        <v>131</v>
      </c>
      <c r="H10832" s="11" t="s">
        <v>54</v>
      </c>
      <c r="I10832" s="11" t="s">
        <v>99</v>
      </c>
      <c r="J10832" s="11" t="s">
        <v>282</v>
      </c>
      <c r="K10832" s="11" t="str">
        <f>IFERROR(INDEX('EDC Component Dictionary'!$C$5:$C$37,MATCH('Rates Database'!J10832,'EDC Component Dictionary'!$B$5:$B$37,0)), "Energy Supply")</f>
        <v>Energy Supply</v>
      </c>
      <c r="L10832" s="12">
        <v>9.3460000000000001E-2</v>
      </c>
      <c r="M10832" s="12"/>
    </row>
    <row r="10833" spans="1:13" x14ac:dyDescent="0.3">
      <c r="A10833" s="18">
        <v>10831</v>
      </c>
      <c r="B10833" s="18">
        <f t="shared" si="338"/>
        <v>2022</v>
      </c>
      <c r="C10833" s="17">
        <v>44621</v>
      </c>
      <c r="D10833" s="18" t="s">
        <v>130</v>
      </c>
      <c r="E10833" s="18" t="s">
        <v>164</v>
      </c>
      <c r="F10833" s="18" t="str">
        <f t="shared" si="339"/>
        <v>National Grid-Charlemont Muni Agg Rate-44621</v>
      </c>
      <c r="G10833" s="11" t="s">
        <v>131</v>
      </c>
      <c r="H10833" s="11" t="s">
        <v>54</v>
      </c>
      <c r="I10833" s="11" t="s">
        <v>99</v>
      </c>
      <c r="J10833" s="11" t="s">
        <v>283</v>
      </c>
      <c r="K10833" s="11" t="str">
        <f>IFERROR(INDEX('EDC Component Dictionary'!$C$5:$C$37,MATCH('Rates Database'!J10833,'EDC Component Dictionary'!$B$5:$B$37,0)), "Energy Supply")</f>
        <v>Energy Supply</v>
      </c>
      <c r="L10833" s="12">
        <v>9.3450000000000005E-2</v>
      </c>
      <c r="M10833" s="12"/>
    </row>
    <row r="10834" spans="1:13" x14ac:dyDescent="0.3">
      <c r="A10834" s="18">
        <v>10832</v>
      </c>
      <c r="B10834" s="18">
        <f t="shared" si="338"/>
        <v>2022</v>
      </c>
      <c r="C10834" s="17">
        <v>44621</v>
      </c>
      <c r="D10834" s="18" t="s">
        <v>130</v>
      </c>
      <c r="E10834" s="18" t="s">
        <v>95</v>
      </c>
      <c r="F10834" s="18" t="str">
        <f t="shared" si="339"/>
        <v>Eversource_WMA-Colrain Muni Agg Rate-44621</v>
      </c>
      <c r="G10834" s="11" t="s">
        <v>131</v>
      </c>
      <c r="H10834" s="11" t="s">
        <v>54</v>
      </c>
      <c r="I10834" s="11" t="s">
        <v>99</v>
      </c>
      <c r="J10834" s="11" t="s">
        <v>100</v>
      </c>
      <c r="K10834" s="11" t="str">
        <f>IFERROR(INDEX('EDC Component Dictionary'!$C$5:$C$37,MATCH('Rates Database'!J10834,'EDC Component Dictionary'!$B$5:$B$37,0)), "Energy Supply")</f>
        <v>Energy Supply</v>
      </c>
      <c r="L10834" s="12">
        <v>9.3469999999999998E-2</v>
      </c>
      <c r="M10834" s="12"/>
    </row>
    <row r="10835" spans="1:13" x14ac:dyDescent="0.3">
      <c r="A10835" s="18">
        <v>10833</v>
      </c>
      <c r="B10835" s="18">
        <f t="shared" si="338"/>
        <v>2022</v>
      </c>
      <c r="C10835" s="17">
        <v>44621</v>
      </c>
      <c r="D10835" s="18" t="s">
        <v>130</v>
      </c>
      <c r="E10835" s="18" t="s">
        <v>95</v>
      </c>
      <c r="F10835" s="18" t="str">
        <f t="shared" si="339"/>
        <v>Eversource_WMA-Shelburne Muni Agg Rate-44621</v>
      </c>
      <c r="G10835" s="11" t="s">
        <v>131</v>
      </c>
      <c r="H10835" s="11" t="s">
        <v>54</v>
      </c>
      <c r="I10835" s="11" t="s">
        <v>99</v>
      </c>
      <c r="J10835" s="11" t="s">
        <v>284</v>
      </c>
      <c r="K10835" s="11" t="str">
        <f>IFERROR(INDEX('EDC Component Dictionary'!$C$5:$C$37,MATCH('Rates Database'!J10835,'EDC Component Dictionary'!$B$5:$B$37,0)), "Energy Supply")</f>
        <v>Energy Supply</v>
      </c>
      <c r="L10835" s="12">
        <v>9.3469999999999998E-2</v>
      </c>
      <c r="M10835" s="12"/>
    </row>
    <row r="10836" spans="1:13" x14ac:dyDescent="0.3">
      <c r="A10836" s="18">
        <v>10834</v>
      </c>
      <c r="B10836" s="18">
        <f t="shared" si="338"/>
        <v>2022</v>
      </c>
      <c r="C10836" s="17">
        <v>44621</v>
      </c>
      <c r="D10836" s="18" t="s">
        <v>130</v>
      </c>
      <c r="E10836" s="18" t="s">
        <v>164</v>
      </c>
      <c r="F10836" s="18" t="str">
        <f t="shared" si="339"/>
        <v>National Grid-Marlborough Muni Agg Rate-44621</v>
      </c>
      <c r="G10836" s="11" t="s">
        <v>131</v>
      </c>
      <c r="H10836" s="11" t="s">
        <v>54</v>
      </c>
      <c r="I10836" s="11" t="s">
        <v>99</v>
      </c>
      <c r="J10836" s="11" t="s">
        <v>263</v>
      </c>
      <c r="K10836" s="11" t="str">
        <f>IFERROR(INDEX('EDC Component Dictionary'!$C$5:$C$37,MATCH('Rates Database'!J10836,'EDC Component Dictionary'!$B$5:$B$37,0)), "Energy Supply")</f>
        <v>Energy Supply</v>
      </c>
      <c r="L10836" s="12">
        <v>9.3899999999999997E-2</v>
      </c>
      <c r="M10836" s="12"/>
    </row>
    <row r="10837" spans="1:13" x14ac:dyDescent="0.3">
      <c r="A10837" s="18">
        <v>10835</v>
      </c>
      <c r="B10837" s="18">
        <f t="shared" si="338"/>
        <v>2022</v>
      </c>
      <c r="C10837" s="17">
        <v>44621</v>
      </c>
      <c r="D10837" s="18" t="s">
        <v>130</v>
      </c>
      <c r="E10837" s="18" t="s">
        <v>164</v>
      </c>
      <c r="F10837" s="18" t="str">
        <f t="shared" si="339"/>
        <v>National Grid-New Salem Muni Agg Rate-44621</v>
      </c>
      <c r="G10837" s="11" t="s">
        <v>131</v>
      </c>
      <c r="H10837" s="11" t="s">
        <v>54</v>
      </c>
      <c r="I10837" s="11" t="s">
        <v>99</v>
      </c>
      <c r="J10837" s="11" t="s">
        <v>285</v>
      </c>
      <c r="K10837" s="11" t="str">
        <f>IFERROR(INDEX('EDC Component Dictionary'!$C$5:$C$37,MATCH('Rates Database'!J10837,'EDC Component Dictionary'!$B$5:$B$37,0)), "Energy Supply")</f>
        <v>Energy Supply</v>
      </c>
      <c r="L10837" s="12">
        <v>9.4329999999999997E-2</v>
      </c>
      <c r="M10837" s="12"/>
    </row>
    <row r="10838" spans="1:13" x14ac:dyDescent="0.3">
      <c r="A10838" s="18">
        <v>10836</v>
      </c>
      <c r="B10838" s="18">
        <f t="shared" si="338"/>
        <v>2022</v>
      </c>
      <c r="C10838" s="17">
        <v>44621</v>
      </c>
      <c r="D10838" s="18" t="s">
        <v>130</v>
      </c>
      <c r="E10838" s="18" t="s">
        <v>164</v>
      </c>
      <c r="F10838" s="18" t="str">
        <f t="shared" si="339"/>
        <v>National Grid-Warwick Muni Agg Rate-44621</v>
      </c>
      <c r="G10838" s="11" t="s">
        <v>131</v>
      </c>
      <c r="H10838" s="11" t="s">
        <v>54</v>
      </c>
      <c r="I10838" s="11" t="s">
        <v>99</v>
      </c>
      <c r="J10838" s="11" t="s">
        <v>286</v>
      </c>
      <c r="K10838" s="11" t="str">
        <f>IFERROR(INDEX('EDC Component Dictionary'!$C$5:$C$37,MATCH('Rates Database'!J10838,'EDC Component Dictionary'!$B$5:$B$37,0)), "Energy Supply")</f>
        <v>Energy Supply</v>
      </c>
      <c r="L10838" s="12">
        <v>9.4399999999999998E-2</v>
      </c>
      <c r="M10838" s="12"/>
    </row>
    <row r="10839" spans="1:13" x14ac:dyDescent="0.3">
      <c r="A10839" s="18">
        <v>10837</v>
      </c>
      <c r="B10839" s="18">
        <f t="shared" si="338"/>
        <v>2022</v>
      </c>
      <c r="C10839" s="17">
        <v>44621</v>
      </c>
      <c r="D10839" s="18" t="s">
        <v>130</v>
      </c>
      <c r="E10839" s="18" t="s">
        <v>95</v>
      </c>
      <c r="F10839" s="18" t="str">
        <f t="shared" si="339"/>
        <v>Eversource_WMA-Whately Muni Agg Rate-44621</v>
      </c>
      <c r="G10839" s="11" t="s">
        <v>131</v>
      </c>
      <c r="H10839" s="11" t="s">
        <v>54</v>
      </c>
      <c r="I10839" s="11" t="s">
        <v>99</v>
      </c>
      <c r="J10839" s="11" t="s">
        <v>287</v>
      </c>
      <c r="K10839" s="11" t="str">
        <f>IFERROR(INDEX('EDC Component Dictionary'!$C$5:$C$37,MATCH('Rates Database'!J10839,'EDC Component Dictionary'!$B$5:$B$37,0)), "Energy Supply")</f>
        <v>Energy Supply</v>
      </c>
      <c r="L10839" s="12">
        <v>9.4420000000000004E-2</v>
      </c>
      <c r="M10839" s="12"/>
    </row>
    <row r="10840" spans="1:13" x14ac:dyDescent="0.3">
      <c r="A10840" s="18">
        <v>10838</v>
      </c>
      <c r="B10840" s="18">
        <f t="shared" si="338"/>
        <v>2022</v>
      </c>
      <c r="C10840" s="17">
        <v>44621</v>
      </c>
      <c r="D10840" s="18" t="s">
        <v>130</v>
      </c>
      <c r="E10840" s="18" t="s">
        <v>95</v>
      </c>
      <c r="F10840" s="18" t="str">
        <f t="shared" si="339"/>
        <v>Eversource_WMA-Deerfield Muni Agg Rate-44621</v>
      </c>
      <c r="G10840" s="11" t="s">
        <v>131</v>
      </c>
      <c r="H10840" s="11" t="s">
        <v>54</v>
      </c>
      <c r="I10840" s="11" t="s">
        <v>99</v>
      </c>
      <c r="J10840" s="11" t="s">
        <v>289</v>
      </c>
      <c r="K10840" s="11" t="str">
        <f>IFERROR(INDEX('EDC Component Dictionary'!$C$5:$C$37,MATCH('Rates Database'!J10840,'EDC Component Dictionary'!$B$5:$B$37,0)), "Energy Supply")</f>
        <v>Energy Supply</v>
      </c>
      <c r="L10840" s="12">
        <v>9.5420000000000005E-2</v>
      </c>
      <c r="M10840" s="12"/>
    </row>
    <row r="10841" spans="1:13" x14ac:dyDescent="0.3">
      <c r="A10841" s="18">
        <v>10839</v>
      </c>
      <c r="B10841" s="18">
        <f t="shared" si="338"/>
        <v>2022</v>
      </c>
      <c r="C10841" s="17">
        <v>44621</v>
      </c>
      <c r="D10841" s="18" t="s">
        <v>130</v>
      </c>
      <c r="E10841" s="18" t="s">
        <v>95</v>
      </c>
      <c r="F10841" s="18" t="str">
        <f t="shared" si="339"/>
        <v>Eversource_WMA-Huntington Muni Agg Rate-44621</v>
      </c>
      <c r="G10841" s="11" t="s">
        <v>131</v>
      </c>
      <c r="H10841" s="11" t="s">
        <v>54</v>
      </c>
      <c r="I10841" s="11" t="s">
        <v>99</v>
      </c>
      <c r="J10841" s="11" t="s">
        <v>290</v>
      </c>
      <c r="K10841" s="11" t="str">
        <f>IFERROR(INDEX('EDC Component Dictionary'!$C$5:$C$37,MATCH('Rates Database'!J10841,'EDC Component Dictionary'!$B$5:$B$37,0)), "Energy Supply")</f>
        <v>Energy Supply</v>
      </c>
      <c r="L10841" s="12">
        <v>9.6310000000000007E-2</v>
      </c>
      <c r="M10841" s="12"/>
    </row>
    <row r="10842" spans="1:13" x14ac:dyDescent="0.3">
      <c r="A10842" s="18">
        <v>10840</v>
      </c>
      <c r="B10842" s="18">
        <f t="shared" si="338"/>
        <v>2022</v>
      </c>
      <c r="C10842" s="17">
        <v>44621</v>
      </c>
      <c r="D10842" s="18" t="s">
        <v>130</v>
      </c>
      <c r="E10842" s="18" t="s">
        <v>95</v>
      </c>
      <c r="F10842" s="18" t="str">
        <f t="shared" si="339"/>
        <v>Eversource_WMA-Northfield Muni Agg Rate-44621</v>
      </c>
      <c r="G10842" s="11" t="s">
        <v>131</v>
      </c>
      <c r="H10842" s="11" t="s">
        <v>54</v>
      </c>
      <c r="I10842" s="11" t="s">
        <v>99</v>
      </c>
      <c r="J10842" s="11" t="s">
        <v>291</v>
      </c>
      <c r="K10842" s="11" t="str">
        <f>IFERROR(INDEX('EDC Component Dictionary'!$C$5:$C$37,MATCH('Rates Database'!J10842,'EDC Component Dictionary'!$B$5:$B$37,0)), "Energy Supply")</f>
        <v>Energy Supply</v>
      </c>
      <c r="L10842" s="12">
        <v>9.5430000000000001E-2</v>
      </c>
      <c r="M10842" s="12"/>
    </row>
    <row r="10843" spans="1:13" x14ac:dyDescent="0.3">
      <c r="A10843" s="18">
        <v>10841</v>
      </c>
      <c r="B10843" s="18">
        <f t="shared" si="338"/>
        <v>2022</v>
      </c>
      <c r="C10843" s="17">
        <v>44621</v>
      </c>
      <c r="D10843" s="18" t="s">
        <v>130</v>
      </c>
      <c r="E10843" s="18" t="s">
        <v>95</v>
      </c>
      <c r="F10843" s="18" t="str">
        <f t="shared" si="339"/>
        <v>Eversource_WMA-Becket Muni Agg Rate-44621</v>
      </c>
      <c r="G10843" s="11" t="s">
        <v>131</v>
      </c>
      <c r="H10843" s="11" t="s">
        <v>54</v>
      </c>
      <c r="I10843" s="11" t="s">
        <v>99</v>
      </c>
      <c r="J10843" s="11" t="s">
        <v>298</v>
      </c>
      <c r="K10843" s="11" t="str">
        <f>IFERROR(INDEX('EDC Component Dictionary'!$C$5:$C$37,MATCH('Rates Database'!J10843,'EDC Component Dictionary'!$B$5:$B$37,0)), "Energy Supply")</f>
        <v>Energy Supply</v>
      </c>
      <c r="L10843" s="12">
        <v>9.6140000000000003E-2</v>
      </c>
      <c r="M10843" s="12"/>
    </row>
    <row r="10844" spans="1:13" x14ac:dyDescent="0.3">
      <c r="A10844" s="18">
        <v>10842</v>
      </c>
      <c r="B10844" s="18">
        <f t="shared" si="338"/>
        <v>2022</v>
      </c>
      <c r="C10844" s="17">
        <v>44621</v>
      </c>
      <c r="D10844" s="18" t="s">
        <v>130</v>
      </c>
      <c r="E10844" s="18" t="s">
        <v>95</v>
      </c>
      <c r="F10844" s="18" t="str">
        <f t="shared" si="339"/>
        <v>Eversource_WMA-Dalton Muni Agg Rate-44621</v>
      </c>
      <c r="G10844" s="11" t="s">
        <v>131</v>
      </c>
      <c r="H10844" s="11" t="s">
        <v>54</v>
      </c>
      <c r="I10844" s="11" t="s">
        <v>99</v>
      </c>
      <c r="J10844" s="11" t="s">
        <v>217</v>
      </c>
      <c r="K10844" s="11" t="str">
        <f>IFERROR(INDEX('EDC Component Dictionary'!$C$5:$C$37,MATCH('Rates Database'!J10844,'EDC Component Dictionary'!$B$5:$B$37,0)), "Energy Supply")</f>
        <v>Energy Supply</v>
      </c>
      <c r="L10844" s="12">
        <v>9.6030000000000004E-2</v>
      </c>
      <c r="M10844" s="12"/>
    </row>
    <row r="10845" spans="1:13" x14ac:dyDescent="0.3">
      <c r="A10845" s="18">
        <v>10843</v>
      </c>
      <c r="B10845" s="18">
        <f t="shared" si="338"/>
        <v>2022</v>
      </c>
      <c r="C10845" s="17">
        <v>44621</v>
      </c>
      <c r="D10845" s="18" t="s">
        <v>130</v>
      </c>
      <c r="E10845" s="18" t="s">
        <v>95</v>
      </c>
      <c r="F10845" s="18" t="str">
        <f t="shared" si="339"/>
        <v>Eversource_WMA-Pittsfield Muni Agg Rate-44621</v>
      </c>
      <c r="G10845" s="11" t="s">
        <v>131</v>
      </c>
      <c r="H10845" s="11" t="s">
        <v>54</v>
      </c>
      <c r="I10845" s="11" t="s">
        <v>99</v>
      </c>
      <c r="J10845" s="11" t="s">
        <v>176</v>
      </c>
      <c r="K10845" s="11" t="str">
        <f>IFERROR(INDEX('EDC Component Dictionary'!$C$5:$C$37,MATCH('Rates Database'!J10845,'EDC Component Dictionary'!$B$5:$B$37,0)), "Energy Supply")</f>
        <v>Energy Supply</v>
      </c>
      <c r="L10845" s="12">
        <v>9.6060000000000006E-2</v>
      </c>
      <c r="M10845" s="12"/>
    </row>
    <row r="10846" spans="1:13" x14ac:dyDescent="0.3">
      <c r="A10846" s="18">
        <v>10844</v>
      </c>
      <c r="B10846" s="18">
        <f t="shared" si="338"/>
        <v>2022</v>
      </c>
      <c r="C10846" s="17">
        <v>44621</v>
      </c>
      <c r="D10846" s="18" t="s">
        <v>130</v>
      </c>
      <c r="E10846" s="18" t="s">
        <v>95</v>
      </c>
      <c r="F10846" s="18" t="str">
        <f t="shared" si="339"/>
        <v>Eversource_WMA-West Springfield Muni Agg Rate-44621</v>
      </c>
      <c r="G10846" s="11" t="s">
        <v>131</v>
      </c>
      <c r="H10846" s="11" t="s">
        <v>54</v>
      </c>
      <c r="I10846" s="11" t="s">
        <v>99</v>
      </c>
      <c r="J10846" s="11" t="s">
        <v>272</v>
      </c>
      <c r="K10846" s="11" t="str">
        <f>IFERROR(INDEX('EDC Component Dictionary'!$C$5:$C$37,MATCH('Rates Database'!J10846,'EDC Component Dictionary'!$B$5:$B$37,0)), "Energy Supply")</f>
        <v>Energy Supply</v>
      </c>
      <c r="L10846" s="12">
        <v>9.672E-2</v>
      </c>
      <c r="M10846" s="12"/>
    </row>
    <row r="10847" spans="1:13" x14ac:dyDescent="0.3">
      <c r="A10847" s="18">
        <v>10845</v>
      </c>
      <c r="B10847" s="18">
        <f t="shared" si="338"/>
        <v>2022</v>
      </c>
      <c r="C10847" s="17">
        <v>44621</v>
      </c>
      <c r="D10847" s="18" t="s">
        <v>130</v>
      </c>
      <c r="E10847" s="18" t="s">
        <v>95</v>
      </c>
      <c r="F10847" s="18" t="str">
        <f t="shared" si="339"/>
        <v>Eversource_WMA-Lanesborough Muni Agg Rate-44621</v>
      </c>
      <c r="G10847" s="11" t="s">
        <v>131</v>
      </c>
      <c r="H10847" s="11" t="s">
        <v>54</v>
      </c>
      <c r="I10847" s="11" t="s">
        <v>99</v>
      </c>
      <c r="J10847" s="11" t="s">
        <v>255</v>
      </c>
      <c r="K10847" s="11" t="str">
        <f>IFERROR(INDEX('EDC Component Dictionary'!$C$5:$C$37,MATCH('Rates Database'!J10847,'EDC Component Dictionary'!$B$5:$B$37,0)), "Energy Supply")</f>
        <v>Energy Supply</v>
      </c>
      <c r="L10847" s="12">
        <v>9.7049999999999997E-2</v>
      </c>
      <c r="M10847" s="12"/>
    </row>
    <row r="10848" spans="1:13" x14ac:dyDescent="0.3">
      <c r="A10848" s="18">
        <v>10846</v>
      </c>
      <c r="B10848" s="18">
        <f t="shared" si="338"/>
        <v>2022</v>
      </c>
      <c r="C10848" s="17">
        <v>44621</v>
      </c>
      <c r="D10848" s="18" t="s">
        <v>130</v>
      </c>
      <c r="E10848" s="18" t="s">
        <v>164</v>
      </c>
      <c r="F10848" s="18" t="str">
        <f t="shared" si="339"/>
        <v>National Grid-Florida Muni Agg Rate-44621</v>
      </c>
      <c r="G10848" s="11" t="s">
        <v>131</v>
      </c>
      <c r="H10848" s="11" t="s">
        <v>54</v>
      </c>
      <c r="I10848" s="11" t="s">
        <v>99</v>
      </c>
      <c r="J10848" s="11" t="s">
        <v>218</v>
      </c>
      <c r="K10848" s="11" t="str">
        <f>IFERROR(INDEX('EDC Component Dictionary'!$C$5:$C$37,MATCH('Rates Database'!J10848,'EDC Component Dictionary'!$B$5:$B$37,0)), "Energy Supply")</f>
        <v>Energy Supply</v>
      </c>
      <c r="L10848" s="12">
        <v>9.7680000000000003E-2</v>
      </c>
      <c r="M10848" s="12"/>
    </row>
    <row r="10849" spans="1:13" x14ac:dyDescent="0.3">
      <c r="A10849" s="18">
        <v>10847</v>
      </c>
      <c r="B10849" s="18">
        <f t="shared" si="338"/>
        <v>2022</v>
      </c>
      <c r="C10849" s="17">
        <v>44621</v>
      </c>
      <c r="D10849" s="18" t="s">
        <v>130</v>
      </c>
      <c r="E10849" s="18" t="s">
        <v>163</v>
      </c>
      <c r="F10849" s="18" t="str">
        <f t="shared" si="339"/>
        <v>Eversource_EMA-Plymouth Muni Agg Rate-44621</v>
      </c>
      <c r="G10849" s="11" t="s">
        <v>131</v>
      </c>
      <c r="H10849" s="11" t="s">
        <v>54</v>
      </c>
      <c r="I10849" s="11" t="s">
        <v>99</v>
      </c>
      <c r="J10849" s="11" t="s">
        <v>180</v>
      </c>
      <c r="K10849" s="11" t="str">
        <f>IFERROR(INDEX('EDC Component Dictionary'!$C$5:$C$37,MATCH('Rates Database'!J10849,'EDC Component Dictionary'!$B$5:$B$37,0)), "Energy Supply")</f>
        <v>Energy Supply</v>
      </c>
      <c r="L10849" s="12">
        <v>9.8070000000000004E-2</v>
      </c>
      <c r="M10849" s="12"/>
    </row>
    <row r="10850" spans="1:13" x14ac:dyDescent="0.3">
      <c r="A10850" s="18">
        <v>10848</v>
      </c>
      <c r="B10850" s="18">
        <f t="shared" si="338"/>
        <v>2022</v>
      </c>
      <c r="C10850" s="17">
        <v>44621</v>
      </c>
      <c r="D10850" s="18" t="s">
        <v>130</v>
      </c>
      <c r="E10850" s="18" t="s">
        <v>95</v>
      </c>
      <c r="F10850" s="18" t="str">
        <f t="shared" si="339"/>
        <v>Eversource_WMA-Greenfield Muni Agg Rate-44621</v>
      </c>
      <c r="G10850" s="11" t="s">
        <v>131</v>
      </c>
      <c r="H10850" s="11" t="s">
        <v>54</v>
      </c>
      <c r="I10850" s="11" t="s">
        <v>99</v>
      </c>
      <c r="J10850" s="11" t="s">
        <v>214</v>
      </c>
      <c r="K10850" s="11" t="str">
        <f>IFERROR(INDEX('EDC Component Dictionary'!$C$5:$C$37,MATCH('Rates Database'!J10850,'EDC Component Dictionary'!$B$5:$B$37,0)), "Energy Supply")</f>
        <v>Energy Supply</v>
      </c>
      <c r="L10850" s="12">
        <v>9.8839999999999997E-2</v>
      </c>
      <c r="M10850" s="12"/>
    </row>
    <row r="10851" spans="1:13" x14ac:dyDescent="0.3">
      <c r="A10851" s="18">
        <v>10849</v>
      </c>
      <c r="B10851" s="18">
        <f t="shared" si="338"/>
        <v>2022</v>
      </c>
      <c r="C10851" s="17">
        <v>44621</v>
      </c>
      <c r="D10851" s="18" t="s">
        <v>130</v>
      </c>
      <c r="E10851" s="18" t="s">
        <v>95</v>
      </c>
      <c r="F10851" s="18" t="str">
        <f t="shared" si="339"/>
        <v>Eversource_WMA-Hatfield Muni Agg Rate-44621</v>
      </c>
      <c r="G10851" s="11" t="s">
        <v>131</v>
      </c>
      <c r="H10851" s="11" t="s">
        <v>54</v>
      </c>
      <c r="I10851" s="11" t="s">
        <v>99</v>
      </c>
      <c r="J10851" s="11" t="s">
        <v>280</v>
      </c>
      <c r="K10851" s="11" t="str">
        <f>IFERROR(INDEX('EDC Component Dictionary'!$C$5:$C$37,MATCH('Rates Database'!J10851,'EDC Component Dictionary'!$B$5:$B$37,0)), "Energy Supply")</f>
        <v>Energy Supply</v>
      </c>
      <c r="L10851" s="12">
        <v>9.8970000000000002E-2</v>
      </c>
      <c r="M10851" s="12"/>
    </row>
    <row r="10852" spans="1:13" x14ac:dyDescent="0.3">
      <c r="A10852" s="18">
        <v>10850</v>
      </c>
      <c r="B10852" s="18">
        <f t="shared" si="338"/>
        <v>2022</v>
      </c>
      <c r="C10852" s="17">
        <v>44621</v>
      </c>
      <c r="D10852" s="18" t="s">
        <v>130</v>
      </c>
      <c r="E10852" s="18" t="s">
        <v>163</v>
      </c>
      <c r="F10852" s="18" t="str">
        <f t="shared" si="339"/>
        <v>Eversource_EMA-Walpole Muni Agg Rate-44621</v>
      </c>
      <c r="G10852" s="11" t="s">
        <v>131</v>
      </c>
      <c r="H10852" s="11" t="s">
        <v>54</v>
      </c>
      <c r="I10852" s="11" t="s">
        <v>99</v>
      </c>
      <c r="J10852" s="11" t="s">
        <v>174</v>
      </c>
      <c r="K10852" s="11" t="str">
        <f>IFERROR(INDEX('EDC Component Dictionary'!$C$5:$C$37,MATCH('Rates Database'!J10852,'EDC Component Dictionary'!$B$5:$B$37,0)), "Energy Supply")</f>
        <v>Energy Supply</v>
      </c>
      <c r="L10852" s="12">
        <v>9.9519999999999997E-2</v>
      </c>
      <c r="M10852" s="12"/>
    </row>
    <row r="10853" spans="1:13" x14ac:dyDescent="0.3">
      <c r="A10853" s="18">
        <v>10851</v>
      </c>
      <c r="B10853" s="18">
        <f t="shared" si="338"/>
        <v>2022</v>
      </c>
      <c r="C10853" s="17">
        <v>44621</v>
      </c>
      <c r="D10853" s="18" t="s">
        <v>130</v>
      </c>
      <c r="E10853" s="18" t="s">
        <v>164</v>
      </c>
      <c r="F10853" s="18" t="str">
        <f t="shared" si="339"/>
        <v>National Grid-Adams Muni Agg Rate-44621</v>
      </c>
      <c r="G10853" s="11" t="s">
        <v>131</v>
      </c>
      <c r="H10853" s="11" t="s">
        <v>54</v>
      </c>
      <c r="I10853" s="11" t="s">
        <v>99</v>
      </c>
      <c r="J10853" s="11" t="s">
        <v>183</v>
      </c>
      <c r="K10853" s="11" t="str">
        <f>IFERROR(INDEX('EDC Component Dictionary'!$C$5:$C$37,MATCH('Rates Database'!J10853,'EDC Component Dictionary'!$B$5:$B$37,0)), "Energy Supply")</f>
        <v>Energy Supply</v>
      </c>
      <c r="L10853" s="12">
        <v>9.9500000000000005E-2</v>
      </c>
      <c r="M10853" s="12"/>
    </row>
    <row r="10854" spans="1:13" x14ac:dyDescent="0.3">
      <c r="A10854" s="18">
        <v>10852</v>
      </c>
      <c r="B10854" s="18">
        <f t="shared" si="338"/>
        <v>2022</v>
      </c>
      <c r="C10854" s="17">
        <v>44621</v>
      </c>
      <c r="D10854" s="18" t="s">
        <v>130</v>
      </c>
      <c r="E10854" s="18" t="s">
        <v>95</v>
      </c>
      <c r="F10854" s="18" t="str">
        <f t="shared" si="339"/>
        <v>Eversource_WMA-Cheshire Muni Agg Rate-44621</v>
      </c>
      <c r="G10854" s="11" t="s">
        <v>131</v>
      </c>
      <c r="H10854" s="11" t="s">
        <v>54</v>
      </c>
      <c r="I10854" s="11" t="s">
        <v>99</v>
      </c>
      <c r="J10854" s="11" t="s">
        <v>184</v>
      </c>
      <c r="K10854" s="11" t="str">
        <f>IFERROR(INDEX('EDC Component Dictionary'!$C$5:$C$37,MATCH('Rates Database'!J10854,'EDC Component Dictionary'!$B$5:$B$37,0)), "Energy Supply")</f>
        <v>Energy Supply</v>
      </c>
      <c r="L10854" s="12">
        <v>9.9500000000000005E-2</v>
      </c>
      <c r="M10854" s="12"/>
    </row>
    <row r="10855" spans="1:13" x14ac:dyDescent="0.3">
      <c r="A10855" s="18">
        <v>10853</v>
      </c>
      <c r="B10855" s="18">
        <f t="shared" si="338"/>
        <v>2022</v>
      </c>
      <c r="C10855" s="17">
        <v>44621</v>
      </c>
      <c r="D10855" s="18" t="s">
        <v>130</v>
      </c>
      <c r="E10855" s="18" t="s">
        <v>164</v>
      </c>
      <c r="F10855" s="18" t="str">
        <f t="shared" si="339"/>
        <v>National Grid-Clarksburg Muni Agg Rate-44621</v>
      </c>
      <c r="G10855" s="11" t="s">
        <v>131</v>
      </c>
      <c r="H10855" s="11" t="s">
        <v>54</v>
      </c>
      <c r="I10855" s="11" t="s">
        <v>99</v>
      </c>
      <c r="J10855" s="11" t="s">
        <v>216</v>
      </c>
      <c r="K10855" s="11" t="str">
        <f>IFERROR(INDEX('EDC Component Dictionary'!$C$5:$C$37,MATCH('Rates Database'!J10855,'EDC Component Dictionary'!$B$5:$B$37,0)), "Energy Supply")</f>
        <v>Energy Supply</v>
      </c>
      <c r="L10855" s="12">
        <v>9.9500000000000005E-2</v>
      </c>
      <c r="M10855" s="12"/>
    </row>
    <row r="10856" spans="1:13" x14ac:dyDescent="0.3">
      <c r="A10856" s="18">
        <v>10854</v>
      </c>
      <c r="B10856" s="18">
        <f t="shared" si="338"/>
        <v>2022</v>
      </c>
      <c r="C10856" s="17">
        <v>44621</v>
      </c>
      <c r="D10856" s="18" t="s">
        <v>130</v>
      </c>
      <c r="E10856" s="18" t="s">
        <v>95</v>
      </c>
      <c r="F10856" s="18" t="str">
        <f t="shared" si="339"/>
        <v>Eversource_WMA-Lenox Muni Agg Rate-44621</v>
      </c>
      <c r="G10856" s="11" t="s">
        <v>131</v>
      </c>
      <c r="H10856" s="11" t="s">
        <v>54</v>
      </c>
      <c r="I10856" s="11" t="s">
        <v>99</v>
      </c>
      <c r="J10856" s="11" t="s">
        <v>219</v>
      </c>
      <c r="K10856" s="11" t="str">
        <f>IFERROR(INDEX('EDC Component Dictionary'!$C$5:$C$37,MATCH('Rates Database'!J10856,'EDC Component Dictionary'!$B$5:$B$37,0)), "Energy Supply")</f>
        <v>Energy Supply</v>
      </c>
      <c r="L10856" s="12">
        <v>9.9500000000000005E-2</v>
      </c>
      <c r="M10856" s="12"/>
    </row>
    <row r="10857" spans="1:13" x14ac:dyDescent="0.3">
      <c r="A10857" s="18">
        <v>10855</v>
      </c>
      <c r="B10857" s="18">
        <f t="shared" si="338"/>
        <v>2022</v>
      </c>
      <c r="C10857" s="17">
        <v>44621</v>
      </c>
      <c r="D10857" s="18" t="s">
        <v>130</v>
      </c>
      <c r="E10857" s="18" t="s">
        <v>164</v>
      </c>
      <c r="F10857" s="18" t="str">
        <f t="shared" si="339"/>
        <v>National Grid-Monterey Muni Agg Rate-44621</v>
      </c>
      <c r="G10857" s="11" t="s">
        <v>131</v>
      </c>
      <c r="H10857" s="11" t="s">
        <v>54</v>
      </c>
      <c r="I10857" s="11" t="s">
        <v>99</v>
      </c>
      <c r="J10857" s="11" t="s">
        <v>220</v>
      </c>
      <c r="K10857" s="11" t="str">
        <f>IFERROR(INDEX('EDC Component Dictionary'!$C$5:$C$37,MATCH('Rates Database'!J10857,'EDC Component Dictionary'!$B$5:$B$37,0)), "Energy Supply")</f>
        <v>Energy Supply</v>
      </c>
      <c r="L10857" s="12">
        <v>9.9500000000000005E-2</v>
      </c>
      <c r="M10857" s="12"/>
    </row>
    <row r="10858" spans="1:13" x14ac:dyDescent="0.3">
      <c r="A10858" s="18">
        <v>10856</v>
      </c>
      <c r="B10858" s="18">
        <f t="shared" si="338"/>
        <v>2022</v>
      </c>
      <c r="C10858" s="17">
        <v>44621</v>
      </c>
      <c r="D10858" s="18" t="s">
        <v>130</v>
      </c>
      <c r="E10858" s="18" t="s">
        <v>164</v>
      </c>
      <c r="F10858" s="18" t="str">
        <f t="shared" si="339"/>
        <v>National Grid-New Marlborough Muni Agg Rate-44621</v>
      </c>
      <c r="G10858" s="11" t="s">
        <v>131</v>
      </c>
      <c r="H10858" s="11" t="s">
        <v>54</v>
      </c>
      <c r="I10858" s="11" t="s">
        <v>99</v>
      </c>
      <c r="J10858" s="11" t="s">
        <v>221</v>
      </c>
      <c r="K10858" s="11" t="str">
        <f>IFERROR(INDEX('EDC Component Dictionary'!$C$5:$C$37,MATCH('Rates Database'!J10858,'EDC Component Dictionary'!$B$5:$B$37,0)), "Energy Supply")</f>
        <v>Energy Supply</v>
      </c>
      <c r="L10858" s="12">
        <v>9.9500000000000005E-2</v>
      </c>
      <c r="M10858" s="12"/>
    </row>
    <row r="10859" spans="1:13" x14ac:dyDescent="0.3">
      <c r="A10859" s="18">
        <v>10857</v>
      </c>
      <c r="B10859" s="18">
        <f t="shared" si="338"/>
        <v>2022</v>
      </c>
      <c r="C10859" s="17">
        <v>44621</v>
      </c>
      <c r="D10859" s="18" t="s">
        <v>130</v>
      </c>
      <c r="E10859" s="18" t="s">
        <v>164</v>
      </c>
      <c r="F10859" s="18" t="str">
        <f t="shared" si="339"/>
        <v>National Grid-North Adams Muni Agg Rate-44621</v>
      </c>
      <c r="G10859" s="11" t="s">
        <v>131</v>
      </c>
      <c r="H10859" s="11" t="s">
        <v>54</v>
      </c>
      <c r="I10859" s="11" t="s">
        <v>99</v>
      </c>
      <c r="J10859" s="11" t="s">
        <v>222</v>
      </c>
      <c r="K10859" s="11" t="str">
        <f>IFERROR(INDEX('EDC Component Dictionary'!$C$5:$C$37,MATCH('Rates Database'!J10859,'EDC Component Dictionary'!$B$5:$B$37,0)), "Energy Supply")</f>
        <v>Energy Supply</v>
      </c>
      <c r="L10859" s="12">
        <v>9.9500000000000005E-2</v>
      </c>
      <c r="M10859" s="12"/>
    </row>
    <row r="10860" spans="1:13" x14ac:dyDescent="0.3">
      <c r="A10860" s="18">
        <v>10858</v>
      </c>
      <c r="B10860" s="18">
        <f t="shared" si="338"/>
        <v>2022</v>
      </c>
      <c r="C10860" s="17">
        <v>44621</v>
      </c>
      <c r="D10860" s="18" t="s">
        <v>130</v>
      </c>
      <c r="E10860" s="18" t="s">
        <v>164</v>
      </c>
      <c r="F10860" s="18" t="str">
        <f t="shared" si="339"/>
        <v>National Grid-Sheffield Muni Agg Rate-44621</v>
      </c>
      <c r="G10860" s="11" t="s">
        <v>131</v>
      </c>
      <c r="H10860" s="11" t="s">
        <v>54</v>
      </c>
      <c r="I10860" s="11" t="s">
        <v>99</v>
      </c>
      <c r="J10860" s="11" t="s">
        <v>223</v>
      </c>
      <c r="K10860" s="11" t="str">
        <f>IFERROR(INDEX('EDC Component Dictionary'!$C$5:$C$37,MATCH('Rates Database'!J10860,'EDC Component Dictionary'!$B$5:$B$37,0)), "Energy Supply")</f>
        <v>Energy Supply</v>
      </c>
      <c r="L10860" s="12">
        <v>9.9500000000000005E-2</v>
      </c>
      <c r="M10860" s="12"/>
    </row>
    <row r="10861" spans="1:13" x14ac:dyDescent="0.3">
      <c r="A10861" s="18">
        <v>10859</v>
      </c>
      <c r="B10861" s="18">
        <f t="shared" si="338"/>
        <v>2022</v>
      </c>
      <c r="C10861" s="17">
        <v>44621</v>
      </c>
      <c r="D10861" s="18" t="s">
        <v>130</v>
      </c>
      <c r="E10861" s="18" t="s">
        <v>164</v>
      </c>
      <c r="F10861" s="18" t="str">
        <f t="shared" si="339"/>
        <v>National Grid-West Stockbridge Muni Agg Rate-44621</v>
      </c>
      <c r="G10861" s="11" t="s">
        <v>131</v>
      </c>
      <c r="H10861" s="11" t="s">
        <v>54</v>
      </c>
      <c r="I10861" s="11" t="s">
        <v>99</v>
      </c>
      <c r="J10861" s="11" t="s">
        <v>224</v>
      </c>
      <c r="K10861" s="11" t="str">
        <f>IFERROR(INDEX('EDC Component Dictionary'!$C$5:$C$37,MATCH('Rates Database'!J10861,'EDC Component Dictionary'!$B$5:$B$37,0)), "Energy Supply")</f>
        <v>Energy Supply</v>
      </c>
      <c r="L10861" s="12">
        <v>9.9500000000000005E-2</v>
      </c>
      <c r="M10861" s="12"/>
    </row>
    <row r="10862" spans="1:13" x14ac:dyDescent="0.3">
      <c r="A10862" s="18">
        <v>10860</v>
      </c>
      <c r="B10862" s="18">
        <f t="shared" si="338"/>
        <v>2022</v>
      </c>
      <c r="C10862" s="17">
        <v>44621</v>
      </c>
      <c r="D10862" s="18" t="s">
        <v>130</v>
      </c>
      <c r="E10862" s="18" t="s">
        <v>164</v>
      </c>
      <c r="F10862" s="18" t="str">
        <f t="shared" si="339"/>
        <v>National Grid-Chelmsford Muni Agg Rate-44621</v>
      </c>
      <c r="G10862" s="11" t="s">
        <v>131</v>
      </c>
      <c r="H10862" s="11" t="s">
        <v>54</v>
      </c>
      <c r="I10862" s="11" t="s">
        <v>99</v>
      </c>
      <c r="J10862" s="11" t="s">
        <v>173</v>
      </c>
      <c r="K10862" s="11" t="str">
        <f>IFERROR(INDEX('EDC Component Dictionary'!$C$5:$C$37,MATCH('Rates Database'!J10862,'EDC Component Dictionary'!$B$5:$B$37,0)), "Energy Supply")</f>
        <v>Energy Supply</v>
      </c>
      <c r="L10862" s="12">
        <v>0.1008</v>
      </c>
      <c r="M10862" s="12"/>
    </row>
    <row r="10863" spans="1:13" x14ac:dyDescent="0.3">
      <c r="A10863" s="18">
        <v>10861</v>
      </c>
      <c r="B10863" s="18">
        <f t="shared" si="338"/>
        <v>2022</v>
      </c>
      <c r="C10863" s="17">
        <v>44621</v>
      </c>
      <c r="D10863" s="18" t="s">
        <v>130</v>
      </c>
      <c r="E10863" s="18" t="s">
        <v>95</v>
      </c>
      <c r="F10863" s="18" t="str">
        <f t="shared" si="339"/>
        <v>Eversource_WMA-Leverett Muni Agg Rate-44621</v>
      </c>
      <c r="G10863" s="11" t="s">
        <v>131</v>
      </c>
      <c r="H10863" s="11" t="s">
        <v>54</v>
      </c>
      <c r="I10863" s="11" t="s">
        <v>99</v>
      </c>
      <c r="J10863" s="11" t="s">
        <v>265</v>
      </c>
      <c r="K10863" s="11" t="str">
        <f>IFERROR(INDEX('EDC Component Dictionary'!$C$5:$C$37,MATCH('Rates Database'!J10863,'EDC Component Dictionary'!$B$5:$B$37,0)), "Energy Supply")</f>
        <v>Energy Supply</v>
      </c>
      <c r="L10863" s="12">
        <v>0.10145</v>
      </c>
      <c r="M10863" s="12"/>
    </row>
    <row r="10864" spans="1:13" x14ac:dyDescent="0.3">
      <c r="A10864" s="18">
        <v>10862</v>
      </c>
      <c r="B10864" s="18">
        <f t="shared" si="338"/>
        <v>2022</v>
      </c>
      <c r="C10864" s="17">
        <v>44621</v>
      </c>
      <c r="D10864" s="18" t="s">
        <v>130</v>
      </c>
      <c r="E10864" s="18" t="s">
        <v>95</v>
      </c>
      <c r="F10864" s="18" t="str">
        <f t="shared" si="339"/>
        <v>Eversource_WMA-Sandisfield Muni Agg Rate-44621</v>
      </c>
      <c r="G10864" s="11" t="s">
        <v>131</v>
      </c>
      <c r="H10864" s="11" t="s">
        <v>54</v>
      </c>
      <c r="I10864" s="11" t="s">
        <v>99</v>
      </c>
      <c r="J10864" s="11" t="s">
        <v>253</v>
      </c>
      <c r="K10864" s="11" t="str">
        <f>IFERROR(INDEX('EDC Component Dictionary'!$C$5:$C$37,MATCH('Rates Database'!J10864,'EDC Component Dictionary'!$B$5:$B$37,0)), "Energy Supply")</f>
        <v>Energy Supply</v>
      </c>
      <c r="L10864" s="12">
        <v>0.10119</v>
      </c>
      <c r="M10864" s="12"/>
    </row>
    <row r="10865" spans="1:13" x14ac:dyDescent="0.3">
      <c r="A10865" s="18">
        <v>10863</v>
      </c>
      <c r="B10865" s="18">
        <f t="shared" si="338"/>
        <v>2022</v>
      </c>
      <c r="C10865" s="17">
        <v>44621</v>
      </c>
      <c r="D10865" s="18" t="s">
        <v>130</v>
      </c>
      <c r="E10865" s="18" t="s">
        <v>164</v>
      </c>
      <c r="F10865" s="18" t="str">
        <f t="shared" si="339"/>
        <v>National Grid-Great Barrington Muni Agg Rate-44621</v>
      </c>
      <c r="G10865" s="11" t="s">
        <v>131</v>
      </c>
      <c r="H10865" s="11" t="s">
        <v>54</v>
      </c>
      <c r="I10865" s="11" t="s">
        <v>99</v>
      </c>
      <c r="J10865" s="11" t="s">
        <v>245</v>
      </c>
      <c r="K10865" s="11" t="str">
        <f>IFERROR(INDEX('EDC Component Dictionary'!$C$5:$C$37,MATCH('Rates Database'!J10865,'EDC Component Dictionary'!$B$5:$B$37,0)), "Energy Supply")</f>
        <v>Energy Supply</v>
      </c>
      <c r="L10865" s="12">
        <v>0.10126</v>
      </c>
      <c r="M10865" s="12"/>
    </row>
    <row r="10866" spans="1:13" x14ac:dyDescent="0.3">
      <c r="A10866" s="18">
        <v>10864</v>
      </c>
      <c r="B10866" s="18">
        <f t="shared" si="338"/>
        <v>2022</v>
      </c>
      <c r="C10866" s="17">
        <v>44621</v>
      </c>
      <c r="D10866" s="18" t="s">
        <v>130</v>
      </c>
      <c r="E10866" s="18" t="s">
        <v>163</v>
      </c>
      <c r="F10866" s="18" t="str">
        <f t="shared" si="339"/>
        <v>Eversource_EMA-Plympton Muni Agg Rate-44621</v>
      </c>
      <c r="G10866" s="11" t="s">
        <v>131</v>
      </c>
      <c r="H10866" s="11" t="s">
        <v>54</v>
      </c>
      <c r="I10866" s="11" t="s">
        <v>99</v>
      </c>
      <c r="J10866" s="11" t="s">
        <v>240</v>
      </c>
      <c r="K10866" s="11" t="str">
        <f>IFERROR(INDEX('EDC Component Dictionary'!$C$5:$C$37,MATCH('Rates Database'!J10866,'EDC Component Dictionary'!$B$5:$B$37,0)), "Energy Supply")</f>
        <v>Energy Supply</v>
      </c>
      <c r="L10866" s="12">
        <v>0.10138999999999999</v>
      </c>
      <c r="M10866" s="12"/>
    </row>
    <row r="10867" spans="1:13" x14ac:dyDescent="0.3">
      <c r="A10867" s="18">
        <v>10865</v>
      </c>
      <c r="B10867" s="18">
        <f t="shared" si="338"/>
        <v>2022</v>
      </c>
      <c r="C10867" s="17">
        <v>44621</v>
      </c>
      <c r="D10867" s="18" t="s">
        <v>130</v>
      </c>
      <c r="E10867" s="18" t="s">
        <v>163</v>
      </c>
      <c r="F10867" s="18" t="str">
        <f t="shared" si="339"/>
        <v>Eversource_EMA-Cambridge Muni Agg Rate-44621</v>
      </c>
      <c r="G10867" s="11" t="s">
        <v>131</v>
      </c>
      <c r="H10867" s="11" t="s">
        <v>54</v>
      </c>
      <c r="I10867" s="11" t="s">
        <v>99</v>
      </c>
      <c r="J10867" s="11" t="s">
        <v>210</v>
      </c>
      <c r="K10867" s="11" t="str">
        <f>IFERROR(INDEX('EDC Component Dictionary'!$C$5:$C$37,MATCH('Rates Database'!J10867,'EDC Component Dictionary'!$B$5:$B$37,0)), "Energy Supply")</f>
        <v>Energy Supply</v>
      </c>
      <c r="L10867" s="12">
        <v>0.10349999999999999</v>
      </c>
      <c r="M10867" s="12"/>
    </row>
    <row r="10868" spans="1:13" x14ac:dyDescent="0.3">
      <c r="A10868" s="18">
        <v>10866</v>
      </c>
      <c r="B10868" s="18">
        <f t="shared" si="338"/>
        <v>2022</v>
      </c>
      <c r="C10868" s="17">
        <v>44621</v>
      </c>
      <c r="D10868" s="18" t="s">
        <v>130</v>
      </c>
      <c r="E10868" s="18" t="s">
        <v>164</v>
      </c>
      <c r="F10868" s="18" t="str">
        <f t="shared" si="339"/>
        <v>National Grid-Avon Muni Agg Rate-44621</v>
      </c>
      <c r="G10868" s="11" t="s">
        <v>131</v>
      </c>
      <c r="H10868" s="11" t="s">
        <v>54</v>
      </c>
      <c r="I10868" s="11" t="s">
        <v>99</v>
      </c>
      <c r="J10868" s="11" t="s">
        <v>270</v>
      </c>
      <c r="K10868" s="11" t="str">
        <f>IFERROR(INDEX('EDC Component Dictionary'!$C$5:$C$37,MATCH('Rates Database'!J10868,'EDC Component Dictionary'!$B$5:$B$37,0)), "Energy Supply")</f>
        <v>Energy Supply</v>
      </c>
      <c r="L10868" s="12">
        <v>0.10212</v>
      </c>
      <c r="M10868" s="12"/>
    </row>
    <row r="10869" spans="1:13" x14ac:dyDescent="0.3">
      <c r="A10869" s="18">
        <v>10867</v>
      </c>
      <c r="B10869" s="18">
        <f t="shared" si="338"/>
        <v>2022</v>
      </c>
      <c r="C10869" s="17">
        <v>44621</v>
      </c>
      <c r="D10869" s="18" t="s">
        <v>130</v>
      </c>
      <c r="E10869" s="18" t="s">
        <v>164</v>
      </c>
      <c r="F10869" s="18" t="str">
        <f t="shared" si="339"/>
        <v>National Grid-Williamsburg Muni Agg Rate-44621</v>
      </c>
      <c r="G10869" s="11" t="s">
        <v>131</v>
      </c>
      <c r="H10869" s="11" t="s">
        <v>54</v>
      </c>
      <c r="I10869" s="11" t="s">
        <v>99</v>
      </c>
      <c r="J10869" s="11" t="s">
        <v>249</v>
      </c>
      <c r="K10869" s="11" t="str">
        <f>IFERROR(INDEX('EDC Component Dictionary'!$C$5:$C$37,MATCH('Rates Database'!J10869,'EDC Component Dictionary'!$B$5:$B$37,0)), "Energy Supply")</f>
        <v>Energy Supply</v>
      </c>
      <c r="L10869" s="12">
        <v>0.10249</v>
      </c>
      <c r="M10869" s="12"/>
    </row>
    <row r="10870" spans="1:13" x14ac:dyDescent="0.3">
      <c r="A10870" s="18">
        <v>10868</v>
      </c>
      <c r="B10870" s="18">
        <f t="shared" si="338"/>
        <v>2022</v>
      </c>
      <c r="C10870" s="17">
        <v>44621</v>
      </c>
      <c r="D10870" s="18" t="s">
        <v>130</v>
      </c>
      <c r="E10870" s="18" t="s">
        <v>164</v>
      </c>
      <c r="F10870" s="18" t="str">
        <f t="shared" si="339"/>
        <v>National Grid-Easton Muni Agg Rate-44621</v>
      </c>
      <c r="G10870" s="11" t="s">
        <v>131</v>
      </c>
      <c r="H10870" s="11" t="s">
        <v>54</v>
      </c>
      <c r="I10870" s="11" t="s">
        <v>99</v>
      </c>
      <c r="J10870" s="11" t="s">
        <v>294</v>
      </c>
      <c r="K10870" s="11" t="str">
        <f>IFERROR(INDEX('EDC Component Dictionary'!$C$5:$C$37,MATCH('Rates Database'!J10870,'EDC Component Dictionary'!$B$5:$B$37,0)), "Energy Supply")</f>
        <v>Energy Supply</v>
      </c>
      <c r="L10870" s="12">
        <v>0.10287</v>
      </c>
      <c r="M10870" s="12"/>
    </row>
    <row r="10871" spans="1:13" x14ac:dyDescent="0.3">
      <c r="A10871" s="18">
        <v>10869</v>
      </c>
      <c r="B10871" s="18">
        <f t="shared" si="338"/>
        <v>2022</v>
      </c>
      <c r="C10871" s="17">
        <v>44621</v>
      </c>
      <c r="D10871" s="18" t="s">
        <v>130</v>
      </c>
      <c r="E10871" s="18" t="s">
        <v>95</v>
      </c>
      <c r="F10871" s="18" t="str">
        <f t="shared" si="339"/>
        <v>Eversource_WMA-Conway Muni Agg Rate-44621</v>
      </c>
      <c r="G10871" s="11" t="s">
        <v>131</v>
      </c>
      <c r="H10871" s="11" t="s">
        <v>54</v>
      </c>
      <c r="I10871" s="11" t="s">
        <v>99</v>
      </c>
      <c r="J10871" s="11" t="s">
        <v>288</v>
      </c>
      <c r="K10871" s="11" t="str">
        <f>IFERROR(INDEX('EDC Component Dictionary'!$C$5:$C$37,MATCH('Rates Database'!J10871,'EDC Component Dictionary'!$B$5:$B$37,0)), "Energy Supply")</f>
        <v>Energy Supply</v>
      </c>
      <c r="L10871" s="12">
        <v>0.10279000000000001</v>
      </c>
      <c r="M10871" s="12"/>
    </row>
    <row r="10872" spans="1:13" x14ac:dyDescent="0.3">
      <c r="A10872" s="18">
        <v>10870</v>
      </c>
      <c r="B10872" s="18">
        <f t="shared" si="338"/>
        <v>2022</v>
      </c>
      <c r="C10872" s="17">
        <v>44621</v>
      </c>
      <c r="D10872" s="18" t="s">
        <v>130</v>
      </c>
      <c r="E10872" s="18" t="s">
        <v>95</v>
      </c>
      <c r="F10872" s="18" t="str">
        <f t="shared" si="339"/>
        <v>Eversource_WMA-Gill Muni Agg Rate-44621</v>
      </c>
      <c r="G10872" s="11" t="s">
        <v>131</v>
      </c>
      <c r="H10872" s="11" t="s">
        <v>54</v>
      </c>
      <c r="I10872" s="11" t="s">
        <v>99</v>
      </c>
      <c r="J10872" s="11" t="s">
        <v>293</v>
      </c>
      <c r="K10872" s="11" t="str">
        <f>IFERROR(INDEX('EDC Component Dictionary'!$C$5:$C$37,MATCH('Rates Database'!J10872,'EDC Component Dictionary'!$B$5:$B$37,0)), "Energy Supply")</f>
        <v>Energy Supply</v>
      </c>
      <c r="L10872" s="12">
        <v>0.10267</v>
      </c>
      <c r="M10872" s="12"/>
    </row>
    <row r="10873" spans="1:13" x14ac:dyDescent="0.3">
      <c r="A10873" s="18">
        <v>10871</v>
      </c>
      <c r="B10873" s="18">
        <f t="shared" si="338"/>
        <v>2022</v>
      </c>
      <c r="C10873" s="17">
        <v>44621</v>
      </c>
      <c r="D10873" s="18" t="s">
        <v>130</v>
      </c>
      <c r="E10873" s="18" t="s">
        <v>95</v>
      </c>
      <c r="F10873" s="18" t="str">
        <f t="shared" si="339"/>
        <v>Eversource_WMA-Sunderland Muni Agg Rate-44621</v>
      </c>
      <c r="G10873" s="11" t="s">
        <v>131</v>
      </c>
      <c r="H10873" s="11" t="s">
        <v>54</v>
      </c>
      <c r="I10873" s="11" t="s">
        <v>99</v>
      </c>
      <c r="J10873" s="11" t="s">
        <v>292</v>
      </c>
      <c r="K10873" s="11" t="str">
        <f>IFERROR(INDEX('EDC Component Dictionary'!$C$5:$C$37,MATCH('Rates Database'!J10873,'EDC Component Dictionary'!$B$5:$B$37,0)), "Energy Supply")</f>
        <v>Energy Supply</v>
      </c>
      <c r="L10873" s="12">
        <v>0.10281999999999999</v>
      </c>
      <c r="M10873" s="12"/>
    </row>
    <row r="10874" spans="1:13" x14ac:dyDescent="0.3">
      <c r="A10874" s="18">
        <v>10872</v>
      </c>
      <c r="B10874" s="18">
        <f t="shared" si="338"/>
        <v>2022</v>
      </c>
      <c r="C10874" s="17">
        <v>44621</v>
      </c>
      <c r="D10874" s="18" t="s">
        <v>130</v>
      </c>
      <c r="E10874" s="18" t="s">
        <v>164</v>
      </c>
      <c r="F10874" s="18" t="str">
        <f t="shared" si="339"/>
        <v>National Grid-Winchendon Muni Agg Rate-44621</v>
      </c>
      <c r="G10874" s="11" t="s">
        <v>131</v>
      </c>
      <c r="H10874" s="11" t="s">
        <v>54</v>
      </c>
      <c r="I10874" s="11" t="s">
        <v>99</v>
      </c>
      <c r="J10874" s="11" t="s">
        <v>181</v>
      </c>
      <c r="K10874" s="11" t="str">
        <f>IFERROR(INDEX('EDC Component Dictionary'!$C$5:$C$37,MATCH('Rates Database'!J10874,'EDC Component Dictionary'!$B$5:$B$37,0)), "Energy Supply")</f>
        <v>Energy Supply</v>
      </c>
      <c r="L10874" s="12">
        <v>0.10304000000000001</v>
      </c>
      <c r="M10874" s="12"/>
    </row>
    <row r="10875" spans="1:13" x14ac:dyDescent="0.3">
      <c r="A10875" s="18">
        <v>10873</v>
      </c>
      <c r="B10875" s="18">
        <f t="shared" si="338"/>
        <v>2022</v>
      </c>
      <c r="C10875" s="17">
        <v>44621</v>
      </c>
      <c r="D10875" s="18" t="s">
        <v>130</v>
      </c>
      <c r="E10875" s="18" t="s">
        <v>164</v>
      </c>
      <c r="F10875" s="18" t="str">
        <f t="shared" si="339"/>
        <v>National Grid-Charlton Muni Agg Rate-44621</v>
      </c>
      <c r="G10875" s="11" t="s">
        <v>131</v>
      </c>
      <c r="H10875" s="11" t="s">
        <v>54</v>
      </c>
      <c r="I10875" s="11" t="s">
        <v>99</v>
      </c>
      <c r="J10875" s="11" t="s">
        <v>188</v>
      </c>
      <c r="K10875" s="11" t="str">
        <f>IFERROR(INDEX('EDC Component Dictionary'!$C$5:$C$37,MATCH('Rates Database'!J10875,'EDC Component Dictionary'!$B$5:$B$37,0)), "Energy Supply")</f>
        <v>Energy Supply</v>
      </c>
      <c r="L10875" s="12">
        <v>0.10313</v>
      </c>
      <c r="M10875" s="12"/>
    </row>
    <row r="10876" spans="1:13" x14ac:dyDescent="0.3">
      <c r="A10876" s="18">
        <v>10874</v>
      </c>
      <c r="B10876" s="18">
        <f t="shared" si="338"/>
        <v>2022</v>
      </c>
      <c r="C10876" s="17">
        <v>44621</v>
      </c>
      <c r="D10876" s="18" t="s">
        <v>130</v>
      </c>
      <c r="E10876" s="18" t="s">
        <v>164</v>
      </c>
      <c r="F10876" s="18" t="str">
        <f t="shared" si="339"/>
        <v>National Grid-Millbury Muni Agg Rate-44621</v>
      </c>
      <c r="G10876" s="11" t="s">
        <v>131</v>
      </c>
      <c r="H10876" s="11" t="s">
        <v>54</v>
      </c>
      <c r="I10876" s="11" t="s">
        <v>99</v>
      </c>
      <c r="J10876" s="11" t="s">
        <v>198</v>
      </c>
      <c r="K10876" s="11" t="str">
        <f>IFERROR(INDEX('EDC Component Dictionary'!$C$5:$C$37,MATCH('Rates Database'!J10876,'EDC Component Dictionary'!$B$5:$B$37,0)), "Energy Supply")</f>
        <v>Energy Supply</v>
      </c>
      <c r="L10876" s="12">
        <v>0.10317</v>
      </c>
      <c r="M10876" s="12"/>
    </row>
    <row r="10877" spans="1:13" x14ac:dyDescent="0.3">
      <c r="A10877" s="18">
        <v>10875</v>
      </c>
      <c r="B10877" s="18">
        <f t="shared" si="338"/>
        <v>2022</v>
      </c>
      <c r="C10877" s="17">
        <v>44621</v>
      </c>
      <c r="D10877" s="18" t="s">
        <v>130</v>
      </c>
      <c r="E10877" s="18" t="s">
        <v>164</v>
      </c>
      <c r="F10877" s="18" t="str">
        <f t="shared" si="339"/>
        <v>National Grid-Oxford Muni Agg Rate-44621</v>
      </c>
      <c r="G10877" s="11" t="s">
        <v>131</v>
      </c>
      <c r="H10877" s="11" t="s">
        <v>54</v>
      </c>
      <c r="I10877" s="11" t="s">
        <v>99</v>
      </c>
      <c r="J10877" s="11" t="s">
        <v>202</v>
      </c>
      <c r="K10877" s="11" t="str">
        <f>IFERROR(INDEX('EDC Component Dictionary'!$C$5:$C$37,MATCH('Rates Database'!J10877,'EDC Component Dictionary'!$B$5:$B$37,0)), "Energy Supply")</f>
        <v>Energy Supply</v>
      </c>
      <c r="L10877" s="12">
        <v>0.10317999999999999</v>
      </c>
      <c r="M10877" s="12"/>
    </row>
    <row r="10878" spans="1:13" x14ac:dyDescent="0.3">
      <c r="A10878" s="18">
        <v>10876</v>
      </c>
      <c r="B10878" s="18">
        <f t="shared" si="338"/>
        <v>2022</v>
      </c>
      <c r="C10878" s="17">
        <v>44621</v>
      </c>
      <c r="D10878" s="18" t="s">
        <v>130</v>
      </c>
      <c r="E10878" s="18" t="s">
        <v>163</v>
      </c>
      <c r="F10878" s="18" t="str">
        <f t="shared" si="339"/>
        <v>Eversource_EMA-Holliston Muni Agg Rate-44621</v>
      </c>
      <c r="G10878" s="11" t="s">
        <v>131</v>
      </c>
      <c r="H10878" s="11" t="s">
        <v>54</v>
      </c>
      <c r="I10878" s="11" t="s">
        <v>99</v>
      </c>
      <c r="J10878" s="11" t="s">
        <v>246</v>
      </c>
      <c r="K10878" s="11" t="str">
        <f>IFERROR(INDEX('EDC Component Dictionary'!$C$5:$C$37,MATCH('Rates Database'!J10878,'EDC Component Dictionary'!$B$5:$B$37,0)), "Energy Supply")</f>
        <v>Energy Supply</v>
      </c>
      <c r="L10878" s="12">
        <v>0.10331</v>
      </c>
      <c r="M10878" s="12"/>
    </row>
    <row r="10879" spans="1:13" x14ac:dyDescent="0.3">
      <c r="A10879" s="18">
        <v>10877</v>
      </c>
      <c r="B10879" s="18">
        <f t="shared" si="338"/>
        <v>2022</v>
      </c>
      <c r="C10879" s="17">
        <v>44621</v>
      </c>
      <c r="D10879" s="18" t="s">
        <v>130</v>
      </c>
      <c r="E10879" s="18" t="s">
        <v>164</v>
      </c>
      <c r="F10879" s="18" t="str">
        <f t="shared" si="339"/>
        <v>National Grid-Auburn Muni Agg Rate-44621</v>
      </c>
      <c r="G10879" s="11" t="s">
        <v>131</v>
      </c>
      <c r="H10879" s="11" t="s">
        <v>54</v>
      </c>
      <c r="I10879" s="11" t="s">
        <v>99</v>
      </c>
      <c r="J10879" s="11" t="s">
        <v>258</v>
      </c>
      <c r="K10879" s="11" t="str">
        <f>IFERROR(INDEX('EDC Component Dictionary'!$C$5:$C$37,MATCH('Rates Database'!J10879,'EDC Component Dictionary'!$B$5:$B$37,0)), "Energy Supply")</f>
        <v>Energy Supply</v>
      </c>
      <c r="L10879" s="12">
        <v>0.10353999999999999</v>
      </c>
      <c r="M10879" s="12"/>
    </row>
    <row r="10880" spans="1:13" x14ac:dyDescent="0.3">
      <c r="A10880" s="18">
        <v>10878</v>
      </c>
      <c r="B10880" s="18">
        <f t="shared" si="338"/>
        <v>2022</v>
      </c>
      <c r="C10880" s="17">
        <v>44621</v>
      </c>
      <c r="D10880" s="18" t="s">
        <v>130</v>
      </c>
      <c r="E10880" s="18" t="s">
        <v>163</v>
      </c>
      <c r="F10880" s="18" t="str">
        <f t="shared" si="339"/>
        <v>Eversource_EMA-Stoneham Muni Agg Rate-44621</v>
      </c>
      <c r="G10880" s="11" t="s">
        <v>131</v>
      </c>
      <c r="H10880" s="11" t="s">
        <v>54</v>
      </c>
      <c r="I10880" s="11" t="s">
        <v>99</v>
      </c>
      <c r="J10880" s="11" t="s">
        <v>267</v>
      </c>
      <c r="K10880" s="11" t="str">
        <f>IFERROR(INDEX('EDC Component Dictionary'!$C$5:$C$37,MATCH('Rates Database'!J10880,'EDC Component Dictionary'!$B$5:$B$37,0)), "Energy Supply")</f>
        <v>Energy Supply</v>
      </c>
      <c r="L10880" s="12">
        <v>0.10387</v>
      </c>
      <c r="M10880" s="12"/>
    </row>
    <row r="10881" spans="1:13" x14ac:dyDescent="0.3">
      <c r="A10881" s="18">
        <v>10879</v>
      </c>
      <c r="B10881" s="18">
        <f t="shared" si="338"/>
        <v>2022</v>
      </c>
      <c r="C10881" s="17">
        <v>44621</v>
      </c>
      <c r="D10881" s="18" t="s">
        <v>130</v>
      </c>
      <c r="E10881" s="18" t="s">
        <v>164</v>
      </c>
      <c r="F10881" s="18" t="str">
        <f t="shared" si="339"/>
        <v>National Grid-Foxborough Muni Agg Rate-44621</v>
      </c>
      <c r="G10881" s="11" t="s">
        <v>131</v>
      </c>
      <c r="H10881" s="11" t="s">
        <v>54</v>
      </c>
      <c r="I10881" s="11" t="s">
        <v>99</v>
      </c>
      <c r="J10881" s="11" t="s">
        <v>256</v>
      </c>
      <c r="K10881" s="11" t="str">
        <f>IFERROR(INDEX('EDC Component Dictionary'!$C$5:$C$37,MATCH('Rates Database'!J10881,'EDC Component Dictionary'!$B$5:$B$37,0)), "Energy Supply")</f>
        <v>Energy Supply</v>
      </c>
      <c r="L10881" s="12">
        <v>0.10375</v>
      </c>
      <c r="M10881" s="12"/>
    </row>
    <row r="10882" spans="1:13" x14ac:dyDescent="0.3">
      <c r="A10882" s="18">
        <v>10880</v>
      </c>
      <c r="B10882" s="18">
        <f t="shared" si="338"/>
        <v>2022</v>
      </c>
      <c r="C10882" s="17">
        <v>44621</v>
      </c>
      <c r="D10882" s="18" t="s">
        <v>130</v>
      </c>
      <c r="E10882" s="18" t="s">
        <v>164</v>
      </c>
      <c r="F10882" s="18" t="str">
        <f t="shared" si="339"/>
        <v>National Grid-Orange Muni Agg Rate-44621</v>
      </c>
      <c r="G10882" s="11" t="s">
        <v>131</v>
      </c>
      <c r="H10882" s="11" t="s">
        <v>54</v>
      </c>
      <c r="I10882" s="11" t="s">
        <v>99</v>
      </c>
      <c r="J10882" s="11" t="s">
        <v>182</v>
      </c>
      <c r="K10882" s="11" t="str">
        <f>IFERROR(INDEX('EDC Component Dictionary'!$C$5:$C$37,MATCH('Rates Database'!J10882,'EDC Component Dictionary'!$B$5:$B$37,0)), "Energy Supply")</f>
        <v>Energy Supply</v>
      </c>
      <c r="L10882" s="12">
        <v>0.10383000000000001</v>
      </c>
      <c r="M10882" s="12"/>
    </row>
    <row r="10883" spans="1:13" x14ac:dyDescent="0.3">
      <c r="A10883" s="18">
        <v>10881</v>
      </c>
      <c r="B10883" s="18">
        <f t="shared" ref="B10883:B10946" si="340">YEAR(C10883)</f>
        <v>2022</v>
      </c>
      <c r="C10883" s="17">
        <v>44621</v>
      </c>
      <c r="D10883" s="18" t="s">
        <v>130</v>
      </c>
      <c r="E10883" s="18" t="s">
        <v>163</v>
      </c>
      <c r="F10883" s="18" t="str">
        <f t="shared" si="339"/>
        <v>Eversource_EMA-Ashland Muni Agg Rate-44621</v>
      </c>
      <c r="G10883" s="11" t="s">
        <v>131</v>
      </c>
      <c r="H10883" s="11" t="s">
        <v>54</v>
      </c>
      <c r="I10883" s="11" t="s">
        <v>99</v>
      </c>
      <c r="J10883" s="11" t="s">
        <v>234</v>
      </c>
      <c r="K10883" s="11" t="str">
        <f>IFERROR(INDEX('EDC Component Dictionary'!$C$5:$C$37,MATCH('Rates Database'!J10883,'EDC Component Dictionary'!$B$5:$B$37,0)), "Energy Supply")</f>
        <v>Energy Supply</v>
      </c>
      <c r="L10883" s="12">
        <v>0.10409</v>
      </c>
      <c r="M10883" s="12"/>
    </row>
    <row r="10884" spans="1:13" x14ac:dyDescent="0.3">
      <c r="A10884" s="18">
        <v>10882</v>
      </c>
      <c r="B10884" s="18">
        <f t="shared" si="340"/>
        <v>2022</v>
      </c>
      <c r="C10884" s="17">
        <v>44621</v>
      </c>
      <c r="D10884" s="18" t="s">
        <v>130</v>
      </c>
      <c r="E10884" s="18" t="s">
        <v>164</v>
      </c>
      <c r="F10884" s="18" t="str">
        <f t="shared" ref="F10884:F10947" si="341">_xlfn.CONCAT(E10884,"-",J10884,"-",C10884)</f>
        <v>National Grid-Westborough Muni Agg Rate-44621</v>
      </c>
      <c r="G10884" s="11" t="s">
        <v>131</v>
      </c>
      <c r="H10884" s="11" t="s">
        <v>54</v>
      </c>
      <c r="I10884" s="11" t="s">
        <v>99</v>
      </c>
      <c r="J10884" s="11" t="s">
        <v>172</v>
      </c>
      <c r="K10884" s="11" t="str">
        <f>IFERROR(INDEX('EDC Component Dictionary'!$C$5:$C$37,MATCH('Rates Database'!J10884,'EDC Component Dictionary'!$B$5:$B$37,0)), "Energy Supply")</f>
        <v>Energy Supply</v>
      </c>
      <c r="L10884" s="12">
        <v>0.10440000000000001</v>
      </c>
      <c r="M10884" s="12"/>
    </row>
    <row r="10885" spans="1:13" x14ac:dyDescent="0.3">
      <c r="A10885" s="18">
        <v>10883</v>
      </c>
      <c r="B10885" s="18">
        <f t="shared" si="340"/>
        <v>2022</v>
      </c>
      <c r="C10885" s="17">
        <v>44621</v>
      </c>
      <c r="D10885" s="18" t="s">
        <v>130</v>
      </c>
      <c r="E10885" s="18" t="s">
        <v>164</v>
      </c>
      <c r="F10885" s="18" t="str">
        <f t="shared" si="341"/>
        <v>National Grid-Leicester Muni Agg Rate-44621</v>
      </c>
      <c r="G10885" s="11" t="s">
        <v>131</v>
      </c>
      <c r="H10885" s="11" t="s">
        <v>54</v>
      </c>
      <c r="I10885" s="11" t="s">
        <v>99</v>
      </c>
      <c r="J10885" s="11" t="s">
        <v>305</v>
      </c>
      <c r="K10885" s="11" t="str">
        <f>IFERROR(INDEX('EDC Component Dictionary'!$C$5:$C$37,MATCH('Rates Database'!J10885,'EDC Component Dictionary'!$B$5:$B$37,0)), "Energy Supply")</f>
        <v>Energy Supply</v>
      </c>
      <c r="L10885" s="12">
        <v>0.10456</v>
      </c>
      <c r="M10885" s="12"/>
    </row>
    <row r="10886" spans="1:13" x14ac:dyDescent="0.3">
      <c r="A10886" s="18">
        <v>10884</v>
      </c>
      <c r="B10886" s="18">
        <f t="shared" si="340"/>
        <v>2022</v>
      </c>
      <c r="C10886" s="17">
        <v>44621</v>
      </c>
      <c r="D10886" s="18" t="s">
        <v>130</v>
      </c>
      <c r="E10886" s="18" t="s">
        <v>163</v>
      </c>
      <c r="F10886" s="18" t="str">
        <f t="shared" si="341"/>
        <v>Eversource_EMA-Acushnet Muni Agg Rate-44621</v>
      </c>
      <c r="G10886" s="11" t="s">
        <v>131</v>
      </c>
      <c r="H10886" s="11" t="s">
        <v>54</v>
      </c>
      <c r="I10886" s="11" t="s">
        <v>99</v>
      </c>
      <c r="J10886" s="11" t="s">
        <v>185</v>
      </c>
      <c r="K10886" s="11" t="str">
        <f>IFERROR(INDEX('EDC Component Dictionary'!$C$5:$C$37,MATCH('Rates Database'!J10886,'EDC Component Dictionary'!$B$5:$B$37,0)), "Energy Supply")</f>
        <v>Energy Supply</v>
      </c>
      <c r="L10886" s="12">
        <v>0.10471</v>
      </c>
      <c r="M10886" s="12"/>
    </row>
    <row r="10887" spans="1:13" x14ac:dyDescent="0.3">
      <c r="A10887" s="18">
        <v>10885</v>
      </c>
      <c r="B10887" s="18">
        <f t="shared" si="340"/>
        <v>2022</v>
      </c>
      <c r="C10887" s="17">
        <v>44621</v>
      </c>
      <c r="D10887" s="18" t="s">
        <v>130</v>
      </c>
      <c r="E10887" s="18" t="s">
        <v>164</v>
      </c>
      <c r="F10887" s="18" t="str">
        <f t="shared" si="341"/>
        <v>National Grid-Attleboro Muni Agg Rate-44621</v>
      </c>
      <c r="G10887" s="11" t="s">
        <v>131</v>
      </c>
      <c r="H10887" s="11" t="s">
        <v>54</v>
      </c>
      <c r="I10887" s="11" t="s">
        <v>99</v>
      </c>
      <c r="J10887" s="11" t="s">
        <v>186</v>
      </c>
      <c r="K10887" s="11" t="str">
        <f>IFERROR(INDEX('EDC Component Dictionary'!$C$5:$C$37,MATCH('Rates Database'!J10887,'EDC Component Dictionary'!$B$5:$B$37,0)), "Energy Supply")</f>
        <v>Energy Supply</v>
      </c>
      <c r="L10887" s="12">
        <v>0.10473</v>
      </c>
      <c r="M10887" s="12"/>
    </row>
    <row r="10888" spans="1:13" x14ac:dyDescent="0.3">
      <c r="A10888" s="18">
        <v>10886</v>
      </c>
      <c r="B10888" s="18">
        <f t="shared" si="340"/>
        <v>2022</v>
      </c>
      <c r="C10888" s="17">
        <v>44621</v>
      </c>
      <c r="D10888" s="18" t="s">
        <v>130</v>
      </c>
      <c r="E10888" s="18" t="s">
        <v>163</v>
      </c>
      <c r="F10888" s="18" t="str">
        <f t="shared" si="341"/>
        <v>Eversource_EMA-Carver Muni Agg Rate-44621</v>
      </c>
      <c r="G10888" s="11" t="s">
        <v>131</v>
      </c>
      <c r="H10888" s="11" t="s">
        <v>54</v>
      </c>
      <c r="I10888" s="11" t="s">
        <v>99</v>
      </c>
      <c r="J10888" s="11" t="s">
        <v>187</v>
      </c>
      <c r="K10888" s="11" t="str">
        <f>IFERROR(INDEX('EDC Component Dictionary'!$C$5:$C$37,MATCH('Rates Database'!J10888,'EDC Component Dictionary'!$B$5:$B$37,0)), "Energy Supply")</f>
        <v>Energy Supply</v>
      </c>
      <c r="L10888" s="12">
        <v>0.10466</v>
      </c>
      <c r="M10888" s="12"/>
    </row>
    <row r="10889" spans="1:13" x14ac:dyDescent="0.3">
      <c r="A10889" s="18">
        <v>10887</v>
      </c>
      <c r="B10889" s="18">
        <f t="shared" si="340"/>
        <v>2022</v>
      </c>
      <c r="C10889" s="17">
        <v>44621</v>
      </c>
      <c r="D10889" s="18" t="s">
        <v>130</v>
      </c>
      <c r="E10889" s="18" t="s">
        <v>163</v>
      </c>
      <c r="F10889" s="18" t="str">
        <f t="shared" si="341"/>
        <v>Eversource_EMA-Dartmouth Muni Agg Rate-44621</v>
      </c>
      <c r="G10889" s="11" t="s">
        <v>131</v>
      </c>
      <c r="H10889" s="11" t="s">
        <v>54</v>
      </c>
      <c r="I10889" s="11" t="s">
        <v>99</v>
      </c>
      <c r="J10889" s="11" t="s">
        <v>189</v>
      </c>
      <c r="K10889" s="11" t="str">
        <f>IFERROR(INDEX('EDC Component Dictionary'!$C$5:$C$37,MATCH('Rates Database'!J10889,'EDC Component Dictionary'!$B$5:$B$37,0)), "Energy Supply")</f>
        <v>Energy Supply</v>
      </c>
      <c r="L10889" s="12">
        <v>0.10455</v>
      </c>
      <c r="M10889" s="12"/>
    </row>
    <row r="10890" spans="1:13" x14ac:dyDescent="0.3">
      <c r="A10890" s="18">
        <v>10888</v>
      </c>
      <c r="B10890" s="18">
        <f t="shared" si="340"/>
        <v>2022</v>
      </c>
      <c r="C10890" s="17">
        <v>44621</v>
      </c>
      <c r="D10890" s="18" t="s">
        <v>130</v>
      </c>
      <c r="E10890" s="18" t="s">
        <v>164</v>
      </c>
      <c r="F10890" s="18" t="str">
        <f t="shared" si="341"/>
        <v>National Grid-Dighton Muni Agg Rate-44621</v>
      </c>
      <c r="G10890" s="11" t="s">
        <v>131</v>
      </c>
      <c r="H10890" s="11" t="s">
        <v>54</v>
      </c>
      <c r="I10890" s="11" t="s">
        <v>99</v>
      </c>
      <c r="J10890" s="11" t="s">
        <v>190</v>
      </c>
      <c r="K10890" s="11" t="str">
        <f>IFERROR(INDEX('EDC Component Dictionary'!$C$5:$C$37,MATCH('Rates Database'!J10890,'EDC Component Dictionary'!$B$5:$B$37,0)), "Energy Supply")</f>
        <v>Energy Supply</v>
      </c>
      <c r="L10890" s="12">
        <v>0.10471</v>
      </c>
      <c r="M10890" s="12"/>
    </row>
    <row r="10891" spans="1:13" x14ac:dyDescent="0.3">
      <c r="A10891" s="18">
        <v>10889</v>
      </c>
      <c r="B10891" s="18">
        <f t="shared" si="340"/>
        <v>2022</v>
      </c>
      <c r="C10891" s="17">
        <v>44621</v>
      </c>
      <c r="D10891" s="18" t="s">
        <v>130</v>
      </c>
      <c r="E10891" s="18" t="s">
        <v>164</v>
      </c>
      <c r="F10891" s="18" t="str">
        <f t="shared" si="341"/>
        <v>National Grid-Douglas Muni Agg Rate-44621</v>
      </c>
      <c r="G10891" s="11" t="s">
        <v>131</v>
      </c>
      <c r="H10891" s="11" t="s">
        <v>54</v>
      </c>
      <c r="I10891" s="11" t="s">
        <v>99</v>
      </c>
      <c r="J10891" s="11" t="s">
        <v>191</v>
      </c>
      <c r="K10891" s="11" t="str">
        <f>IFERROR(INDEX('EDC Component Dictionary'!$C$5:$C$37,MATCH('Rates Database'!J10891,'EDC Component Dictionary'!$B$5:$B$37,0)), "Energy Supply")</f>
        <v>Energy Supply</v>
      </c>
      <c r="L10891" s="12">
        <v>0.10473</v>
      </c>
      <c r="M10891" s="12"/>
    </row>
    <row r="10892" spans="1:13" x14ac:dyDescent="0.3">
      <c r="A10892" s="18">
        <v>10890</v>
      </c>
      <c r="B10892" s="18">
        <f t="shared" si="340"/>
        <v>2022</v>
      </c>
      <c r="C10892" s="17">
        <v>44621</v>
      </c>
      <c r="D10892" s="18" t="s">
        <v>130</v>
      </c>
      <c r="E10892" s="18" t="s">
        <v>164</v>
      </c>
      <c r="F10892" s="18" t="str">
        <f t="shared" si="341"/>
        <v>National Grid-Dracut Muni Agg Rate-44621</v>
      </c>
      <c r="G10892" s="11" t="s">
        <v>131</v>
      </c>
      <c r="H10892" s="11" t="s">
        <v>54</v>
      </c>
      <c r="I10892" s="11" t="s">
        <v>99</v>
      </c>
      <c r="J10892" s="11" t="s">
        <v>192</v>
      </c>
      <c r="K10892" s="11" t="str">
        <f>IFERROR(INDEX('EDC Component Dictionary'!$C$5:$C$37,MATCH('Rates Database'!J10892,'EDC Component Dictionary'!$B$5:$B$37,0)), "Energy Supply")</f>
        <v>Energy Supply</v>
      </c>
      <c r="L10892" s="12">
        <v>0.1047</v>
      </c>
      <c r="M10892" s="12"/>
    </row>
    <row r="10893" spans="1:13" x14ac:dyDescent="0.3">
      <c r="A10893" s="18">
        <v>10891</v>
      </c>
      <c r="B10893" s="18">
        <f t="shared" si="340"/>
        <v>2022</v>
      </c>
      <c r="C10893" s="17">
        <v>44621</v>
      </c>
      <c r="D10893" s="18" t="s">
        <v>130</v>
      </c>
      <c r="E10893" s="18" t="s">
        <v>164</v>
      </c>
      <c r="F10893" s="18" t="str">
        <f t="shared" si="341"/>
        <v>National Grid-Fall River Muni Agg Rate-44621</v>
      </c>
      <c r="G10893" s="11" t="s">
        <v>131</v>
      </c>
      <c r="H10893" s="11" t="s">
        <v>54</v>
      </c>
      <c r="I10893" s="11" t="s">
        <v>99</v>
      </c>
      <c r="J10893" s="11" t="s">
        <v>194</v>
      </c>
      <c r="K10893" s="11" t="str">
        <f>IFERROR(INDEX('EDC Component Dictionary'!$C$5:$C$37,MATCH('Rates Database'!J10893,'EDC Component Dictionary'!$B$5:$B$37,0)), "Energy Supply")</f>
        <v>Energy Supply</v>
      </c>
      <c r="L10893" s="12">
        <v>0.10471</v>
      </c>
      <c r="M10893" s="12"/>
    </row>
    <row r="10894" spans="1:13" x14ac:dyDescent="0.3">
      <c r="A10894" s="18">
        <v>10892</v>
      </c>
      <c r="B10894" s="18">
        <f t="shared" si="340"/>
        <v>2022</v>
      </c>
      <c r="C10894" s="17">
        <v>44621</v>
      </c>
      <c r="D10894" s="18" t="s">
        <v>130</v>
      </c>
      <c r="E10894" s="18" t="s">
        <v>163</v>
      </c>
      <c r="F10894" s="18" t="str">
        <f t="shared" si="341"/>
        <v>Eversource_EMA-Freetown Muni Agg Rate-44621</v>
      </c>
      <c r="G10894" s="11" t="s">
        <v>131</v>
      </c>
      <c r="H10894" s="11" t="s">
        <v>54</v>
      </c>
      <c r="I10894" s="11" t="s">
        <v>99</v>
      </c>
      <c r="J10894" s="11" t="s">
        <v>195</v>
      </c>
      <c r="K10894" s="11" t="str">
        <f>IFERROR(INDEX('EDC Component Dictionary'!$C$5:$C$37,MATCH('Rates Database'!J10894,'EDC Component Dictionary'!$B$5:$B$37,0)), "Energy Supply")</f>
        <v>Energy Supply</v>
      </c>
      <c r="L10894" s="12">
        <v>0.1047</v>
      </c>
      <c r="M10894" s="12"/>
    </row>
    <row r="10895" spans="1:13" x14ac:dyDescent="0.3">
      <c r="A10895" s="18">
        <v>10893</v>
      </c>
      <c r="B10895" s="18">
        <f t="shared" si="340"/>
        <v>2022</v>
      </c>
      <c r="C10895" s="17">
        <v>44621</v>
      </c>
      <c r="D10895" s="18" t="s">
        <v>130</v>
      </c>
      <c r="E10895" s="18" t="s">
        <v>95</v>
      </c>
      <c r="F10895" s="18" t="str">
        <f t="shared" si="341"/>
        <v>Eversource_WMA-Hadley Muni Agg Rate-44621</v>
      </c>
      <c r="G10895" s="11" t="s">
        <v>131</v>
      </c>
      <c r="H10895" s="11" t="s">
        <v>54</v>
      </c>
      <c r="I10895" s="11" t="s">
        <v>99</v>
      </c>
      <c r="J10895" s="11" t="s">
        <v>277</v>
      </c>
      <c r="K10895" s="11" t="str">
        <f>IFERROR(INDEX('EDC Component Dictionary'!$C$5:$C$37,MATCH('Rates Database'!J10895,'EDC Component Dictionary'!$B$5:$B$37,0)), "Energy Supply")</f>
        <v>Energy Supply</v>
      </c>
      <c r="L10895" s="12">
        <v>0.10474</v>
      </c>
      <c r="M10895" s="12"/>
    </row>
    <row r="10896" spans="1:13" x14ac:dyDescent="0.3">
      <c r="A10896" s="18">
        <v>10894</v>
      </c>
      <c r="B10896" s="18">
        <f t="shared" si="340"/>
        <v>2022</v>
      </c>
      <c r="C10896" s="17">
        <v>44621</v>
      </c>
      <c r="D10896" s="18" t="s">
        <v>130</v>
      </c>
      <c r="E10896" s="18" t="s">
        <v>163</v>
      </c>
      <c r="F10896" s="18" t="str">
        <f t="shared" si="341"/>
        <v>Eversource_EMA-Marion Muni Agg Rate-44621</v>
      </c>
      <c r="G10896" s="11" t="s">
        <v>131</v>
      </c>
      <c r="H10896" s="11" t="s">
        <v>54</v>
      </c>
      <c r="I10896" s="11" t="s">
        <v>99</v>
      </c>
      <c r="J10896" s="11" t="s">
        <v>196</v>
      </c>
      <c r="K10896" s="11" t="str">
        <f>IFERROR(INDEX('EDC Component Dictionary'!$C$5:$C$37,MATCH('Rates Database'!J10896,'EDC Component Dictionary'!$B$5:$B$37,0)), "Energy Supply")</f>
        <v>Energy Supply</v>
      </c>
      <c r="L10896" s="12">
        <v>0.10371</v>
      </c>
      <c r="M10896" s="12"/>
    </row>
    <row r="10897" spans="1:13" x14ac:dyDescent="0.3">
      <c r="A10897" s="18">
        <v>10895</v>
      </c>
      <c r="B10897" s="18">
        <f t="shared" si="340"/>
        <v>2022</v>
      </c>
      <c r="C10897" s="17">
        <v>44621</v>
      </c>
      <c r="D10897" s="18" t="s">
        <v>130</v>
      </c>
      <c r="E10897" s="18" t="s">
        <v>163</v>
      </c>
      <c r="F10897" s="18" t="str">
        <f t="shared" si="341"/>
        <v>Eversource_EMA-Mattapoisett Muni Agg Rate-44621</v>
      </c>
      <c r="G10897" s="11" t="s">
        <v>131</v>
      </c>
      <c r="H10897" s="11" t="s">
        <v>54</v>
      </c>
      <c r="I10897" s="11" t="s">
        <v>99</v>
      </c>
      <c r="J10897" s="11" t="s">
        <v>197</v>
      </c>
      <c r="K10897" s="11" t="str">
        <f>IFERROR(INDEX('EDC Component Dictionary'!$C$5:$C$37,MATCH('Rates Database'!J10897,'EDC Component Dictionary'!$B$5:$B$37,0)), "Energy Supply")</f>
        <v>Energy Supply</v>
      </c>
      <c r="L10897" s="12">
        <v>0.1047</v>
      </c>
      <c r="M10897" s="12"/>
    </row>
    <row r="10898" spans="1:13" x14ac:dyDescent="0.3">
      <c r="A10898" s="18">
        <v>10896</v>
      </c>
      <c r="B10898" s="18">
        <f t="shared" si="340"/>
        <v>2022</v>
      </c>
      <c r="C10898" s="17">
        <v>44621</v>
      </c>
      <c r="D10898" s="18" t="s">
        <v>130</v>
      </c>
      <c r="E10898" s="18" t="s">
        <v>163</v>
      </c>
      <c r="F10898" s="18" t="str">
        <f t="shared" si="341"/>
        <v>Eversource_EMA-New Bedford Muni Agg Rate-44621</v>
      </c>
      <c r="G10898" s="11" t="s">
        <v>131</v>
      </c>
      <c r="H10898" s="11" t="s">
        <v>54</v>
      </c>
      <c r="I10898" s="11" t="s">
        <v>99</v>
      </c>
      <c r="J10898" s="11" t="s">
        <v>199</v>
      </c>
      <c r="K10898" s="11" t="str">
        <f>IFERROR(INDEX('EDC Component Dictionary'!$C$5:$C$37,MATCH('Rates Database'!J10898,'EDC Component Dictionary'!$B$5:$B$37,0)), "Energy Supply")</f>
        <v>Energy Supply</v>
      </c>
      <c r="L10898" s="12">
        <v>0.10471</v>
      </c>
      <c r="M10898" s="12"/>
    </row>
    <row r="10899" spans="1:13" x14ac:dyDescent="0.3">
      <c r="A10899" s="18">
        <v>10897</v>
      </c>
      <c r="B10899" s="18">
        <f t="shared" si="340"/>
        <v>2022</v>
      </c>
      <c r="C10899" s="17">
        <v>44621</v>
      </c>
      <c r="D10899" s="18" t="s">
        <v>130</v>
      </c>
      <c r="E10899" s="18" t="s">
        <v>164</v>
      </c>
      <c r="F10899" s="18" t="str">
        <f t="shared" si="341"/>
        <v>National Grid-Northbridge Muni Agg Rate-44621</v>
      </c>
      <c r="G10899" s="11" t="s">
        <v>131</v>
      </c>
      <c r="H10899" s="11" t="s">
        <v>54</v>
      </c>
      <c r="I10899" s="11" t="s">
        <v>99</v>
      </c>
      <c r="J10899" s="11" t="s">
        <v>200</v>
      </c>
      <c r="K10899" s="11" t="str">
        <f>IFERROR(INDEX('EDC Component Dictionary'!$C$5:$C$37,MATCH('Rates Database'!J10899,'EDC Component Dictionary'!$B$5:$B$37,0)), "Energy Supply")</f>
        <v>Energy Supply</v>
      </c>
      <c r="L10899" s="12">
        <v>0.10474</v>
      </c>
      <c r="M10899" s="12"/>
    </row>
    <row r="10900" spans="1:13" x14ac:dyDescent="0.3">
      <c r="A10900" s="18">
        <v>10898</v>
      </c>
      <c r="B10900" s="18">
        <f t="shared" si="340"/>
        <v>2022</v>
      </c>
      <c r="C10900" s="17">
        <v>44621</v>
      </c>
      <c r="D10900" s="18" t="s">
        <v>130</v>
      </c>
      <c r="E10900" s="18" t="s">
        <v>164</v>
      </c>
      <c r="F10900" s="18" t="str">
        <f t="shared" si="341"/>
        <v>National Grid-Norton Muni Agg Rate-44621</v>
      </c>
      <c r="G10900" s="11" t="s">
        <v>131</v>
      </c>
      <c r="H10900" s="11" t="s">
        <v>54</v>
      </c>
      <c r="I10900" s="11" t="s">
        <v>99</v>
      </c>
      <c r="J10900" s="11" t="s">
        <v>201</v>
      </c>
      <c r="K10900" s="11" t="str">
        <f>IFERROR(INDEX('EDC Component Dictionary'!$C$5:$C$37,MATCH('Rates Database'!J10900,'EDC Component Dictionary'!$B$5:$B$37,0)), "Energy Supply")</f>
        <v>Energy Supply</v>
      </c>
      <c r="L10900" s="12">
        <v>0.10474</v>
      </c>
      <c r="M10900" s="12"/>
    </row>
    <row r="10901" spans="1:13" x14ac:dyDescent="0.3">
      <c r="A10901" s="18">
        <v>10899</v>
      </c>
      <c r="B10901" s="18">
        <f t="shared" si="340"/>
        <v>2022</v>
      </c>
      <c r="C10901" s="17">
        <v>44621</v>
      </c>
      <c r="D10901" s="18" t="s">
        <v>130</v>
      </c>
      <c r="E10901" s="18" t="s">
        <v>164</v>
      </c>
      <c r="F10901" s="18" t="str">
        <f t="shared" si="341"/>
        <v>National Grid-Plainville Muni Agg Rate-44621</v>
      </c>
      <c r="G10901" s="11" t="s">
        <v>131</v>
      </c>
      <c r="H10901" s="11" t="s">
        <v>54</v>
      </c>
      <c r="I10901" s="11" t="s">
        <v>99</v>
      </c>
      <c r="J10901" s="11" t="s">
        <v>203</v>
      </c>
      <c r="K10901" s="11" t="str">
        <f>IFERROR(INDEX('EDC Component Dictionary'!$C$5:$C$37,MATCH('Rates Database'!J10901,'EDC Component Dictionary'!$B$5:$B$37,0)), "Energy Supply")</f>
        <v>Energy Supply</v>
      </c>
      <c r="L10901" s="12">
        <v>0.1047</v>
      </c>
      <c r="M10901" s="12"/>
    </row>
    <row r="10902" spans="1:13" x14ac:dyDescent="0.3">
      <c r="A10902" s="18">
        <v>10900</v>
      </c>
      <c r="B10902" s="18">
        <f t="shared" si="340"/>
        <v>2022</v>
      </c>
      <c r="C10902" s="17">
        <v>44621</v>
      </c>
      <c r="D10902" s="18" t="s">
        <v>130</v>
      </c>
      <c r="E10902" s="18" t="s">
        <v>164</v>
      </c>
      <c r="F10902" s="18" t="str">
        <f t="shared" si="341"/>
        <v>National Grid-Rehoboth Muni Agg Rate-44621</v>
      </c>
      <c r="G10902" s="11" t="s">
        <v>131</v>
      </c>
      <c r="H10902" s="11" t="s">
        <v>54</v>
      </c>
      <c r="I10902" s="11" t="s">
        <v>99</v>
      </c>
      <c r="J10902" s="11" t="s">
        <v>204</v>
      </c>
      <c r="K10902" s="11" t="str">
        <f>IFERROR(INDEX('EDC Component Dictionary'!$C$5:$C$37,MATCH('Rates Database'!J10902,'EDC Component Dictionary'!$B$5:$B$37,0)), "Energy Supply")</f>
        <v>Energy Supply</v>
      </c>
      <c r="L10902" s="12">
        <v>0.10471</v>
      </c>
      <c r="M10902" s="12"/>
    </row>
    <row r="10903" spans="1:13" x14ac:dyDescent="0.3">
      <c r="A10903" s="18">
        <v>10901</v>
      </c>
      <c r="B10903" s="18">
        <f t="shared" si="340"/>
        <v>2022</v>
      </c>
      <c r="C10903" s="17">
        <v>44621</v>
      </c>
      <c r="D10903" s="18" t="s">
        <v>130</v>
      </c>
      <c r="E10903" s="18" t="s">
        <v>164</v>
      </c>
      <c r="F10903" s="18" t="str">
        <f t="shared" si="341"/>
        <v>National Grid-Seekonk Muni Agg Rate-44621</v>
      </c>
      <c r="G10903" s="11" t="s">
        <v>131</v>
      </c>
      <c r="H10903" s="11" t="s">
        <v>54</v>
      </c>
      <c r="I10903" s="11" t="s">
        <v>99</v>
      </c>
      <c r="J10903" s="11" t="s">
        <v>205</v>
      </c>
      <c r="K10903" s="11" t="str">
        <f>IFERROR(INDEX('EDC Component Dictionary'!$C$5:$C$37,MATCH('Rates Database'!J10903,'EDC Component Dictionary'!$B$5:$B$37,0)), "Energy Supply")</f>
        <v>Energy Supply</v>
      </c>
      <c r="L10903" s="12">
        <v>0.10473</v>
      </c>
      <c r="M10903" s="12"/>
    </row>
    <row r="10904" spans="1:13" x14ac:dyDescent="0.3">
      <c r="A10904" s="18">
        <v>10902</v>
      </c>
      <c r="B10904" s="18">
        <f t="shared" si="340"/>
        <v>2022</v>
      </c>
      <c r="C10904" s="17">
        <v>44621</v>
      </c>
      <c r="D10904" s="18" t="s">
        <v>130</v>
      </c>
      <c r="E10904" s="18" t="s">
        <v>164</v>
      </c>
      <c r="F10904" s="18" t="str">
        <f t="shared" si="341"/>
        <v>National Grid-Somerset Muni Agg Rate-44621</v>
      </c>
      <c r="G10904" s="11" t="s">
        <v>131</v>
      </c>
      <c r="H10904" s="11" t="s">
        <v>54</v>
      </c>
      <c r="I10904" s="11" t="s">
        <v>99</v>
      </c>
      <c r="J10904" s="11" t="s">
        <v>206</v>
      </c>
      <c r="K10904" s="11" t="str">
        <f>IFERROR(INDEX('EDC Component Dictionary'!$C$5:$C$37,MATCH('Rates Database'!J10904,'EDC Component Dictionary'!$B$5:$B$37,0)), "Energy Supply")</f>
        <v>Energy Supply</v>
      </c>
      <c r="L10904" s="12">
        <v>0.10471</v>
      </c>
      <c r="M10904" s="12"/>
    </row>
    <row r="10905" spans="1:13" x14ac:dyDescent="0.3">
      <c r="A10905" s="18">
        <v>10903</v>
      </c>
      <c r="B10905" s="18">
        <f t="shared" si="340"/>
        <v>2022</v>
      </c>
      <c r="C10905" s="17">
        <v>44621</v>
      </c>
      <c r="D10905" s="18" t="s">
        <v>130</v>
      </c>
      <c r="E10905" s="18" t="s">
        <v>164</v>
      </c>
      <c r="F10905" s="18" t="str">
        <f t="shared" si="341"/>
        <v>National Grid-Swansea Muni Agg Rate-44621</v>
      </c>
      <c r="G10905" s="11" t="s">
        <v>131</v>
      </c>
      <c r="H10905" s="11" t="s">
        <v>54</v>
      </c>
      <c r="I10905" s="11" t="s">
        <v>99</v>
      </c>
      <c r="J10905" s="11" t="s">
        <v>207</v>
      </c>
      <c r="K10905" s="11" t="str">
        <f>IFERROR(INDEX('EDC Component Dictionary'!$C$5:$C$37,MATCH('Rates Database'!J10905,'EDC Component Dictionary'!$B$5:$B$37,0)), "Energy Supply")</f>
        <v>Energy Supply</v>
      </c>
      <c r="L10905" s="12">
        <v>0.10471</v>
      </c>
      <c r="M10905" s="12"/>
    </row>
    <row r="10906" spans="1:13" x14ac:dyDescent="0.3">
      <c r="A10906" s="18">
        <v>10904</v>
      </c>
      <c r="B10906" s="18">
        <f t="shared" si="340"/>
        <v>2022</v>
      </c>
      <c r="C10906" s="17">
        <v>44621</v>
      </c>
      <c r="D10906" s="18" t="s">
        <v>130</v>
      </c>
      <c r="E10906" s="18" t="s">
        <v>163</v>
      </c>
      <c r="F10906" s="18" t="str">
        <f t="shared" si="341"/>
        <v>Eversource_EMA-Wareham Muni Agg Rate-44621</v>
      </c>
      <c r="G10906" s="11" t="s">
        <v>131</v>
      </c>
      <c r="H10906" s="11" t="s">
        <v>54</v>
      </c>
      <c r="I10906" s="11" t="s">
        <v>99</v>
      </c>
      <c r="J10906" s="11" t="s">
        <v>273</v>
      </c>
      <c r="K10906" s="11" t="str">
        <f>IFERROR(INDEX('EDC Component Dictionary'!$C$5:$C$37,MATCH('Rates Database'!J10906,'EDC Component Dictionary'!$B$5:$B$37,0)), "Energy Supply")</f>
        <v>Energy Supply</v>
      </c>
      <c r="L10906" s="12">
        <v>0.10473</v>
      </c>
      <c r="M10906" s="12"/>
    </row>
    <row r="10907" spans="1:13" x14ac:dyDescent="0.3">
      <c r="A10907" s="18">
        <v>10905</v>
      </c>
      <c r="B10907" s="18">
        <f t="shared" si="340"/>
        <v>2022</v>
      </c>
      <c r="C10907" s="17">
        <v>44621</v>
      </c>
      <c r="D10907" s="18" t="s">
        <v>130</v>
      </c>
      <c r="E10907" s="18" t="s">
        <v>163</v>
      </c>
      <c r="F10907" s="18" t="str">
        <f t="shared" si="341"/>
        <v>Eversource_EMA-Westport Muni Agg Rate-44621</v>
      </c>
      <c r="G10907" s="11" t="s">
        <v>131</v>
      </c>
      <c r="H10907" s="11" t="s">
        <v>54</v>
      </c>
      <c r="I10907" s="11" t="s">
        <v>99</v>
      </c>
      <c r="J10907" s="11" t="s">
        <v>209</v>
      </c>
      <c r="K10907" s="11" t="str">
        <f>IFERROR(INDEX('EDC Component Dictionary'!$C$5:$C$37,MATCH('Rates Database'!J10907,'EDC Component Dictionary'!$B$5:$B$37,0)), "Energy Supply")</f>
        <v>Energy Supply</v>
      </c>
      <c r="L10907" s="12">
        <v>0.10477</v>
      </c>
      <c r="M10907" s="12"/>
    </row>
    <row r="10908" spans="1:13" x14ac:dyDescent="0.3">
      <c r="A10908" s="18">
        <v>10906</v>
      </c>
      <c r="B10908" s="18">
        <f t="shared" si="340"/>
        <v>2022</v>
      </c>
      <c r="C10908" s="17">
        <v>44621</v>
      </c>
      <c r="D10908" s="18" t="s">
        <v>130</v>
      </c>
      <c r="E10908" s="18" t="s">
        <v>164</v>
      </c>
      <c r="F10908" s="18" t="str">
        <f t="shared" si="341"/>
        <v>National Grid-West Brookfield Muni Agg Rate-44621</v>
      </c>
      <c r="G10908" s="11" t="s">
        <v>131</v>
      </c>
      <c r="H10908" s="11" t="s">
        <v>54</v>
      </c>
      <c r="I10908" s="11" t="s">
        <v>99</v>
      </c>
      <c r="J10908" s="11" t="s">
        <v>177</v>
      </c>
      <c r="K10908" s="11" t="str">
        <f>IFERROR(INDEX('EDC Component Dictionary'!$C$5:$C$37,MATCH('Rates Database'!J10908,'EDC Component Dictionary'!$B$5:$B$37,0)), "Energy Supply")</f>
        <v>Energy Supply</v>
      </c>
      <c r="L10908" s="12">
        <v>0.10482</v>
      </c>
      <c r="M10908" s="12"/>
    </row>
    <row r="10909" spans="1:13" x14ac:dyDescent="0.3">
      <c r="A10909" s="18">
        <v>10907</v>
      </c>
      <c r="B10909" s="18">
        <f t="shared" si="340"/>
        <v>2022</v>
      </c>
      <c r="C10909" s="17">
        <v>44621</v>
      </c>
      <c r="D10909" s="18" t="s">
        <v>130</v>
      </c>
      <c r="E10909" s="18" t="s">
        <v>163</v>
      </c>
      <c r="F10909" s="18" t="str">
        <f t="shared" si="341"/>
        <v>Eversource_EMA-Somerville Muni Agg Rate-44621</v>
      </c>
      <c r="G10909" s="11" t="s">
        <v>131</v>
      </c>
      <c r="H10909" s="11" t="s">
        <v>54</v>
      </c>
      <c r="I10909" s="11" t="s">
        <v>99</v>
      </c>
      <c r="J10909" s="11" t="s">
        <v>212</v>
      </c>
      <c r="K10909" s="11" t="str">
        <f>IFERROR(INDEX('EDC Component Dictionary'!$C$5:$C$37,MATCH('Rates Database'!J10909,'EDC Component Dictionary'!$B$5:$B$37,0)), "Energy Supply")</f>
        <v>Energy Supply</v>
      </c>
      <c r="L10909" s="12">
        <v>0.10374</v>
      </c>
      <c r="M10909" s="12"/>
    </row>
    <row r="10910" spans="1:13" x14ac:dyDescent="0.3">
      <c r="A10910" s="18">
        <v>10908</v>
      </c>
      <c r="B10910" s="18">
        <f t="shared" si="340"/>
        <v>2022</v>
      </c>
      <c r="C10910" s="17">
        <v>44621</v>
      </c>
      <c r="D10910" s="18" t="s">
        <v>130</v>
      </c>
      <c r="E10910" s="18" t="s">
        <v>164</v>
      </c>
      <c r="F10910" s="18" t="str">
        <f t="shared" si="341"/>
        <v>National Grid-Gardner Muni Agg Rate-44621</v>
      </c>
      <c r="G10910" s="11" t="s">
        <v>131</v>
      </c>
      <c r="H10910" s="11" t="s">
        <v>54</v>
      </c>
      <c r="I10910" s="11" t="s">
        <v>99</v>
      </c>
      <c r="J10910" s="11" t="s">
        <v>179</v>
      </c>
      <c r="K10910" s="11" t="str">
        <f>IFERROR(INDEX('EDC Component Dictionary'!$C$5:$C$37,MATCH('Rates Database'!J10910,'EDC Component Dictionary'!$B$5:$B$37,0)), "Energy Supply")</f>
        <v>Energy Supply</v>
      </c>
      <c r="L10910" s="12">
        <v>0.10521</v>
      </c>
      <c r="M10910" s="12"/>
    </row>
    <row r="10911" spans="1:13" x14ac:dyDescent="0.3">
      <c r="A10911" s="18">
        <v>10909</v>
      </c>
      <c r="B10911" s="18">
        <f t="shared" si="340"/>
        <v>2022</v>
      </c>
      <c r="C10911" s="17">
        <v>44621</v>
      </c>
      <c r="D10911" s="18" t="s">
        <v>130</v>
      </c>
      <c r="E10911" s="18" t="s">
        <v>163</v>
      </c>
      <c r="F10911" s="18" t="str">
        <f t="shared" si="341"/>
        <v>Eversource_EMA-Kingston Muni Agg Rate-44621</v>
      </c>
      <c r="G10911" s="11" t="s">
        <v>131</v>
      </c>
      <c r="H10911" s="11" t="s">
        <v>54</v>
      </c>
      <c r="I10911" s="11" t="s">
        <v>99</v>
      </c>
      <c r="J10911" s="11" t="s">
        <v>211</v>
      </c>
      <c r="K10911" s="11" t="str">
        <f>IFERROR(INDEX('EDC Component Dictionary'!$C$5:$C$37,MATCH('Rates Database'!J10911,'EDC Component Dictionary'!$B$5:$B$37,0)), "Energy Supply")</f>
        <v>Energy Supply</v>
      </c>
      <c r="L10911" s="12">
        <v>0.10525</v>
      </c>
      <c r="M10911" s="12"/>
    </row>
    <row r="10912" spans="1:13" x14ac:dyDescent="0.3">
      <c r="A10912" s="18">
        <v>10910</v>
      </c>
      <c r="B10912" s="18">
        <f t="shared" si="340"/>
        <v>2022</v>
      </c>
      <c r="C10912" s="17">
        <v>44621</v>
      </c>
      <c r="D10912" s="18" t="s">
        <v>130</v>
      </c>
      <c r="E10912" s="18" t="s">
        <v>164</v>
      </c>
      <c r="F10912" s="18" t="str">
        <f t="shared" si="341"/>
        <v>National Grid-Pembroke Muni Agg Rate-44621</v>
      </c>
      <c r="G10912" s="11" t="s">
        <v>131</v>
      </c>
      <c r="H10912" s="11" t="s">
        <v>54</v>
      </c>
      <c r="I10912" s="11" t="s">
        <v>99</v>
      </c>
      <c r="J10912" s="11" t="s">
        <v>295</v>
      </c>
      <c r="K10912" s="11" t="str">
        <f>IFERROR(INDEX('EDC Component Dictionary'!$C$5:$C$37,MATCH('Rates Database'!J10912,'EDC Component Dictionary'!$B$5:$B$37,0)), "Energy Supply")</f>
        <v>Energy Supply</v>
      </c>
      <c r="L10912" s="12">
        <v>0.10532</v>
      </c>
      <c r="M10912" s="12"/>
    </row>
    <row r="10913" spans="1:13" x14ac:dyDescent="0.3">
      <c r="A10913" s="18">
        <v>10911</v>
      </c>
      <c r="B10913" s="18">
        <f t="shared" si="340"/>
        <v>2022</v>
      </c>
      <c r="C10913" s="17">
        <v>44621</v>
      </c>
      <c r="D10913" s="18" t="s">
        <v>130</v>
      </c>
      <c r="E10913" s="18" t="s">
        <v>164</v>
      </c>
      <c r="F10913" s="18" t="str">
        <f t="shared" si="341"/>
        <v>National Grid-Heath Muni Agg Rate-44621</v>
      </c>
      <c r="G10913" s="11" t="s">
        <v>131</v>
      </c>
      <c r="H10913" s="11" t="s">
        <v>54</v>
      </c>
      <c r="I10913" s="11" t="s">
        <v>99</v>
      </c>
      <c r="J10913" s="11" t="s">
        <v>257</v>
      </c>
      <c r="K10913" s="11" t="str">
        <f>IFERROR(INDEX('EDC Component Dictionary'!$C$5:$C$37,MATCH('Rates Database'!J10913,'EDC Component Dictionary'!$B$5:$B$37,0)), "Energy Supply")</f>
        <v>Energy Supply</v>
      </c>
      <c r="L10913" s="12">
        <v>0.1056</v>
      </c>
      <c r="M10913" s="12"/>
    </row>
    <row r="10914" spans="1:13" x14ac:dyDescent="0.3">
      <c r="A10914" s="18">
        <v>10912</v>
      </c>
      <c r="B10914" s="18">
        <f t="shared" si="340"/>
        <v>2022</v>
      </c>
      <c r="C10914" s="17">
        <v>44621</v>
      </c>
      <c r="D10914" s="18" t="s">
        <v>130</v>
      </c>
      <c r="E10914" s="18" t="s">
        <v>164</v>
      </c>
      <c r="F10914" s="18" t="str">
        <f t="shared" si="341"/>
        <v>National Grid-Shirley Muni Agg Rate-44621</v>
      </c>
      <c r="G10914" s="11" t="s">
        <v>131</v>
      </c>
      <c r="H10914" s="11" t="s">
        <v>54</v>
      </c>
      <c r="I10914" s="11" t="s">
        <v>99</v>
      </c>
      <c r="J10914" s="11" t="s">
        <v>299</v>
      </c>
      <c r="K10914" s="11" t="str">
        <f>IFERROR(INDEX('EDC Component Dictionary'!$C$5:$C$37,MATCH('Rates Database'!J10914,'EDC Component Dictionary'!$B$5:$B$37,0)), "Energy Supply")</f>
        <v>Energy Supply</v>
      </c>
      <c r="L10914" s="12">
        <v>0.10577</v>
      </c>
      <c r="M10914" s="12"/>
    </row>
    <row r="10915" spans="1:13" x14ac:dyDescent="0.3">
      <c r="A10915" s="18">
        <v>10913</v>
      </c>
      <c r="B10915" s="18">
        <f t="shared" si="340"/>
        <v>2022</v>
      </c>
      <c r="C10915" s="17">
        <v>44621</v>
      </c>
      <c r="D10915" s="18" t="s">
        <v>130</v>
      </c>
      <c r="E10915" s="18" t="s">
        <v>164</v>
      </c>
      <c r="F10915" s="18" t="str">
        <f t="shared" si="341"/>
        <v>National Grid-Harvard Muni Agg Rate-44621</v>
      </c>
      <c r="G10915" s="11" t="s">
        <v>131</v>
      </c>
      <c r="H10915" s="11" t="s">
        <v>54</v>
      </c>
      <c r="I10915" s="11" t="s">
        <v>99</v>
      </c>
      <c r="J10915" s="11" t="s">
        <v>276</v>
      </c>
      <c r="K10915" s="11" t="str">
        <f>IFERROR(INDEX('EDC Component Dictionary'!$C$5:$C$37,MATCH('Rates Database'!J10915,'EDC Component Dictionary'!$B$5:$B$37,0)), "Energy Supply")</f>
        <v>Energy Supply</v>
      </c>
      <c r="L10915" s="12">
        <v>0.10630000000000001</v>
      </c>
      <c r="M10915" s="12"/>
    </row>
    <row r="10916" spans="1:13" x14ac:dyDescent="0.3">
      <c r="A10916" s="18">
        <v>10914</v>
      </c>
      <c r="B10916" s="18">
        <f t="shared" si="340"/>
        <v>2022</v>
      </c>
      <c r="C10916" s="17">
        <v>44621</v>
      </c>
      <c r="D10916" s="18" t="s">
        <v>130</v>
      </c>
      <c r="E10916" s="18" t="s">
        <v>163</v>
      </c>
      <c r="F10916" s="18" t="str">
        <f t="shared" si="341"/>
        <v>Eversource_EMA-Millis Muni Agg Rate-44621</v>
      </c>
      <c r="G10916" s="11" t="s">
        <v>131</v>
      </c>
      <c r="H10916" s="11" t="s">
        <v>54</v>
      </c>
      <c r="I10916" s="11" t="s">
        <v>99</v>
      </c>
      <c r="J10916" s="11" t="s">
        <v>300</v>
      </c>
      <c r="K10916" s="11" t="str">
        <f>IFERROR(INDEX('EDC Component Dictionary'!$C$5:$C$37,MATCH('Rates Database'!J10916,'EDC Component Dictionary'!$B$5:$B$37,0)), "Energy Supply")</f>
        <v>Energy Supply</v>
      </c>
      <c r="L10916" s="12">
        <v>0.10653</v>
      </c>
      <c r="M10916" s="12"/>
    </row>
    <row r="10917" spans="1:13" x14ac:dyDescent="0.3">
      <c r="A10917" s="18">
        <v>10915</v>
      </c>
      <c r="B10917" s="18">
        <f t="shared" si="340"/>
        <v>2022</v>
      </c>
      <c r="C10917" s="17">
        <v>44621</v>
      </c>
      <c r="D10917" s="18" t="s">
        <v>130</v>
      </c>
      <c r="E10917" s="18" t="s">
        <v>164</v>
      </c>
      <c r="F10917" s="18" t="str">
        <f t="shared" si="341"/>
        <v>National Grid-Sutton Muni Agg Rate-44621</v>
      </c>
      <c r="G10917" s="11" t="s">
        <v>131</v>
      </c>
      <c r="H10917" s="11" t="s">
        <v>54</v>
      </c>
      <c r="I10917" s="11" t="s">
        <v>99</v>
      </c>
      <c r="J10917" s="11" t="s">
        <v>233</v>
      </c>
      <c r="K10917" s="11" t="str">
        <f>IFERROR(INDEX('EDC Component Dictionary'!$C$5:$C$37,MATCH('Rates Database'!J10917,'EDC Component Dictionary'!$B$5:$B$37,0)), "Energy Supply")</f>
        <v>Energy Supply</v>
      </c>
      <c r="L10917" s="12">
        <v>0.10662000000000001</v>
      </c>
      <c r="M10917" s="12"/>
    </row>
    <row r="10918" spans="1:13" x14ac:dyDescent="0.3">
      <c r="A10918" s="18">
        <v>10916</v>
      </c>
      <c r="B10918" s="18">
        <f t="shared" si="340"/>
        <v>2022</v>
      </c>
      <c r="C10918" s="17">
        <v>44621</v>
      </c>
      <c r="D10918" s="18" t="s">
        <v>130</v>
      </c>
      <c r="E10918" s="18" t="s">
        <v>164</v>
      </c>
      <c r="F10918" s="18" t="str">
        <f t="shared" si="341"/>
        <v>National Grid-Williamstown Muni Agg Rate-44621</v>
      </c>
      <c r="G10918" s="11" t="s">
        <v>131</v>
      </c>
      <c r="H10918" s="11" t="s">
        <v>54</v>
      </c>
      <c r="I10918" s="11" t="s">
        <v>99</v>
      </c>
      <c r="J10918" s="11" t="s">
        <v>225</v>
      </c>
      <c r="K10918" s="11" t="str">
        <f>IFERROR(INDEX('EDC Component Dictionary'!$C$5:$C$37,MATCH('Rates Database'!J10918,'EDC Component Dictionary'!$B$5:$B$37,0)), "Energy Supply")</f>
        <v>Energy Supply</v>
      </c>
      <c r="L10918" s="12">
        <v>0.10671</v>
      </c>
      <c r="M10918" s="12"/>
    </row>
    <row r="10919" spans="1:13" x14ac:dyDescent="0.3">
      <c r="A10919" s="18">
        <v>10917</v>
      </c>
      <c r="B10919" s="18">
        <f t="shared" si="340"/>
        <v>2022</v>
      </c>
      <c r="C10919" s="17">
        <v>44621</v>
      </c>
      <c r="D10919" s="18" t="s">
        <v>130</v>
      </c>
      <c r="E10919" s="18" t="s">
        <v>163</v>
      </c>
      <c r="F10919" s="18" t="str">
        <f t="shared" si="341"/>
        <v>Eversource_EMA-Sudbury Muni Agg Rate-44621</v>
      </c>
      <c r="G10919" s="11" t="s">
        <v>131</v>
      </c>
      <c r="H10919" s="11" t="s">
        <v>54</v>
      </c>
      <c r="I10919" s="11" t="s">
        <v>99</v>
      </c>
      <c r="J10919" s="11" t="s">
        <v>227</v>
      </c>
      <c r="K10919" s="11" t="str">
        <f>IFERROR(INDEX('EDC Component Dictionary'!$C$5:$C$37,MATCH('Rates Database'!J10919,'EDC Component Dictionary'!$B$5:$B$37,0)), "Energy Supply")</f>
        <v>Energy Supply</v>
      </c>
      <c r="L10919" s="12">
        <v>0.10795</v>
      </c>
      <c r="M10919" s="12"/>
    </row>
    <row r="10920" spans="1:13" x14ac:dyDescent="0.3">
      <c r="A10920" s="18">
        <v>10918</v>
      </c>
      <c r="B10920" s="18">
        <f t="shared" si="340"/>
        <v>2022</v>
      </c>
      <c r="C10920" s="17">
        <v>44621</v>
      </c>
      <c r="D10920" s="18" t="s">
        <v>130</v>
      </c>
      <c r="E10920" s="18" t="s">
        <v>164</v>
      </c>
      <c r="F10920" s="18" t="str">
        <f t="shared" si="341"/>
        <v>National Grid-Halifax Muni Agg Rate-44621</v>
      </c>
      <c r="G10920" s="11" t="s">
        <v>131</v>
      </c>
      <c r="H10920" s="11" t="s">
        <v>54</v>
      </c>
      <c r="I10920" s="11" t="s">
        <v>99</v>
      </c>
      <c r="J10920" s="11" t="s">
        <v>230</v>
      </c>
      <c r="K10920" s="11" t="str">
        <f>IFERROR(INDEX('EDC Component Dictionary'!$C$5:$C$37,MATCH('Rates Database'!J10920,'EDC Component Dictionary'!$B$5:$B$37,0)), "Energy Supply")</f>
        <v>Energy Supply</v>
      </c>
      <c r="L10920" s="12">
        <v>0.10716000000000001</v>
      </c>
      <c r="M10920" s="12"/>
    </row>
    <row r="10921" spans="1:13" x14ac:dyDescent="0.3">
      <c r="A10921" s="18">
        <v>10919</v>
      </c>
      <c r="B10921" s="18">
        <f t="shared" si="340"/>
        <v>2022</v>
      </c>
      <c r="C10921" s="17">
        <v>44621</v>
      </c>
      <c r="D10921" s="18" t="s">
        <v>130</v>
      </c>
      <c r="E10921" s="18" t="s">
        <v>164</v>
      </c>
      <c r="F10921" s="18" t="str">
        <f t="shared" si="341"/>
        <v>National Grid-Franklin Muni Agg Rate-44621</v>
      </c>
      <c r="G10921" s="11" t="s">
        <v>131</v>
      </c>
      <c r="H10921" s="11" t="s">
        <v>54</v>
      </c>
      <c r="I10921" s="11" t="s">
        <v>99</v>
      </c>
      <c r="J10921" s="11" t="s">
        <v>296</v>
      </c>
      <c r="K10921" s="11" t="str">
        <f>IFERROR(INDEX('EDC Component Dictionary'!$C$5:$C$37,MATCH('Rates Database'!J10921,'EDC Component Dictionary'!$B$5:$B$37,0)), "Energy Supply")</f>
        <v>Energy Supply</v>
      </c>
      <c r="L10921" s="12">
        <v>0.10725</v>
      </c>
      <c r="M10921" s="12"/>
    </row>
    <row r="10922" spans="1:13" x14ac:dyDescent="0.3">
      <c r="A10922" s="18">
        <v>10920</v>
      </c>
      <c r="B10922" s="18">
        <f t="shared" si="340"/>
        <v>2022</v>
      </c>
      <c r="C10922" s="17">
        <v>44621</v>
      </c>
      <c r="D10922" s="18" t="s">
        <v>130</v>
      </c>
      <c r="E10922" s="18" t="s">
        <v>164</v>
      </c>
      <c r="F10922" s="18" t="str">
        <f t="shared" si="341"/>
        <v>National Grid-Bellingham Muni Agg Rate-44621</v>
      </c>
      <c r="G10922" s="11" t="s">
        <v>131</v>
      </c>
      <c r="H10922" s="11" t="s">
        <v>54</v>
      </c>
      <c r="I10922" s="11" t="s">
        <v>99</v>
      </c>
      <c r="J10922" s="11" t="s">
        <v>244</v>
      </c>
      <c r="K10922" s="11" t="str">
        <f>IFERROR(INDEX('EDC Component Dictionary'!$C$5:$C$37,MATCH('Rates Database'!J10922,'EDC Component Dictionary'!$B$5:$B$37,0)), "Energy Supply")</f>
        <v>Energy Supply</v>
      </c>
      <c r="L10922" s="12">
        <v>0.10767</v>
      </c>
      <c r="M10922" s="12"/>
    </row>
    <row r="10923" spans="1:13" x14ac:dyDescent="0.3">
      <c r="A10923" s="18">
        <v>10921</v>
      </c>
      <c r="B10923" s="18">
        <f t="shared" si="340"/>
        <v>2022</v>
      </c>
      <c r="C10923" s="17">
        <v>44621</v>
      </c>
      <c r="D10923" s="18" t="s">
        <v>130</v>
      </c>
      <c r="E10923" s="18" t="s">
        <v>164</v>
      </c>
      <c r="F10923" s="18" t="str">
        <f t="shared" si="341"/>
        <v>National Grid-North Andover Muni Agg Rate-44621</v>
      </c>
      <c r="G10923" s="11" t="s">
        <v>131</v>
      </c>
      <c r="H10923" s="11" t="s">
        <v>54</v>
      </c>
      <c r="I10923" s="11" t="s">
        <v>99</v>
      </c>
      <c r="J10923" s="11" t="s">
        <v>259</v>
      </c>
      <c r="K10923" s="11" t="str">
        <f>IFERROR(INDEX('EDC Component Dictionary'!$C$5:$C$37,MATCH('Rates Database'!J10923,'EDC Component Dictionary'!$B$5:$B$37,0)), "Energy Supply")</f>
        <v>Energy Supply</v>
      </c>
      <c r="L10923" s="12">
        <v>0.10791000000000001</v>
      </c>
      <c r="M10923" s="12"/>
    </row>
    <row r="10924" spans="1:13" x14ac:dyDescent="0.3">
      <c r="A10924" s="18">
        <v>10922</v>
      </c>
      <c r="B10924" s="18">
        <f t="shared" si="340"/>
        <v>2022</v>
      </c>
      <c r="C10924" s="17">
        <v>44621</v>
      </c>
      <c r="D10924" s="18" t="s">
        <v>130</v>
      </c>
      <c r="E10924" s="18" t="s">
        <v>163</v>
      </c>
      <c r="F10924" s="18" t="str">
        <f t="shared" si="341"/>
        <v>Eversource_EMA-Dedham Muni Agg Rate-44621</v>
      </c>
      <c r="G10924" s="11" t="s">
        <v>131</v>
      </c>
      <c r="H10924" s="11" t="s">
        <v>54</v>
      </c>
      <c r="I10924" s="11" t="s">
        <v>99</v>
      </c>
      <c r="J10924" s="11" t="s">
        <v>278</v>
      </c>
      <c r="K10924" s="11" t="str">
        <f>IFERROR(INDEX('EDC Component Dictionary'!$C$5:$C$37,MATCH('Rates Database'!J10924,'EDC Component Dictionary'!$B$5:$B$37,0)), "Energy Supply")</f>
        <v>Energy Supply</v>
      </c>
      <c r="L10924" s="12">
        <v>0.108</v>
      </c>
      <c r="M10924" s="12"/>
    </row>
    <row r="10925" spans="1:13" x14ac:dyDescent="0.3">
      <c r="A10925" s="18">
        <v>10923</v>
      </c>
      <c r="B10925" s="18">
        <f t="shared" si="340"/>
        <v>2022</v>
      </c>
      <c r="C10925" s="17">
        <v>44621</v>
      </c>
      <c r="D10925" s="18" t="s">
        <v>130</v>
      </c>
      <c r="E10925" s="18" t="s">
        <v>164</v>
      </c>
      <c r="F10925" s="18" t="str">
        <f t="shared" si="341"/>
        <v>National Grid-Westford Muni Agg Rate-44621</v>
      </c>
      <c r="G10925" s="11" t="s">
        <v>131</v>
      </c>
      <c r="H10925" s="11" t="s">
        <v>54</v>
      </c>
      <c r="I10925" s="11" t="s">
        <v>99</v>
      </c>
      <c r="J10925" s="11" t="s">
        <v>208</v>
      </c>
      <c r="K10925" s="11" t="str">
        <f>IFERROR(INDEX('EDC Component Dictionary'!$C$5:$C$37,MATCH('Rates Database'!J10925,'EDC Component Dictionary'!$B$5:$B$37,0)), "Energy Supply")</f>
        <v>Energy Supply</v>
      </c>
      <c r="L10925" s="12">
        <v>0.10821</v>
      </c>
      <c r="M10925" s="12"/>
    </row>
    <row r="10926" spans="1:13" x14ac:dyDescent="0.3">
      <c r="A10926" s="18">
        <v>10924</v>
      </c>
      <c r="B10926" s="18">
        <f t="shared" si="340"/>
        <v>2022</v>
      </c>
      <c r="C10926" s="17">
        <v>44621</v>
      </c>
      <c r="D10926" s="18" t="s">
        <v>130</v>
      </c>
      <c r="E10926" s="18" t="s">
        <v>164</v>
      </c>
      <c r="F10926" s="18" t="str">
        <f t="shared" si="341"/>
        <v>National Grid-Grafton Muni Agg Rate-44621</v>
      </c>
      <c r="G10926" s="11" t="s">
        <v>131</v>
      </c>
      <c r="H10926" s="11" t="s">
        <v>54</v>
      </c>
      <c r="I10926" s="11" t="s">
        <v>99</v>
      </c>
      <c r="J10926" s="11" t="s">
        <v>229</v>
      </c>
      <c r="K10926" s="11" t="str">
        <f>IFERROR(INDEX('EDC Component Dictionary'!$C$5:$C$37,MATCH('Rates Database'!J10926,'EDC Component Dictionary'!$B$5:$B$37,0)), "Energy Supply")</f>
        <v>Energy Supply</v>
      </c>
      <c r="L10926" s="12">
        <v>0.108</v>
      </c>
      <c r="M10926" s="12"/>
    </row>
    <row r="10927" spans="1:13" x14ac:dyDescent="0.3">
      <c r="A10927" s="18">
        <v>10925</v>
      </c>
      <c r="B10927" s="18">
        <f t="shared" si="340"/>
        <v>2022</v>
      </c>
      <c r="C10927" s="17">
        <v>44621</v>
      </c>
      <c r="D10927" s="18" t="s">
        <v>130</v>
      </c>
      <c r="E10927" s="18" t="s">
        <v>163</v>
      </c>
      <c r="F10927" s="18" t="str">
        <f t="shared" si="341"/>
        <v>Eversource_EMA-Lexington Muni Agg Rate-44621</v>
      </c>
      <c r="G10927" s="11" t="s">
        <v>131</v>
      </c>
      <c r="H10927" s="11" t="s">
        <v>54</v>
      </c>
      <c r="I10927" s="11" t="s">
        <v>99</v>
      </c>
      <c r="J10927" s="11" t="s">
        <v>254</v>
      </c>
      <c r="K10927" s="11" t="str">
        <f>IFERROR(INDEX('EDC Component Dictionary'!$C$5:$C$37,MATCH('Rates Database'!J10927,'EDC Component Dictionary'!$B$5:$B$37,0)), "Energy Supply")</f>
        <v>Energy Supply</v>
      </c>
      <c r="L10927" s="12">
        <v>0.10788</v>
      </c>
      <c r="M10927" s="12"/>
    </row>
    <row r="10928" spans="1:13" x14ac:dyDescent="0.3">
      <c r="A10928" s="18">
        <v>10926</v>
      </c>
      <c r="B10928" s="18">
        <f t="shared" si="340"/>
        <v>2022</v>
      </c>
      <c r="C10928" s="17">
        <v>44621</v>
      </c>
      <c r="D10928" s="18" t="s">
        <v>130</v>
      </c>
      <c r="E10928" s="18" t="s">
        <v>163</v>
      </c>
      <c r="F10928" s="18" t="str">
        <f t="shared" si="341"/>
        <v>Eversource_EMA-Milton Muni Agg Rate-44621</v>
      </c>
      <c r="G10928" s="11" t="s">
        <v>131</v>
      </c>
      <c r="H10928" s="11" t="s">
        <v>54</v>
      </c>
      <c r="I10928" s="11" t="s">
        <v>99</v>
      </c>
      <c r="J10928" s="11" t="s">
        <v>306</v>
      </c>
      <c r="K10928" s="11" t="str">
        <f>IFERROR(INDEX('EDC Component Dictionary'!$C$5:$C$37,MATCH('Rates Database'!J10928,'EDC Component Dictionary'!$B$5:$B$37,0)), "Energy Supply")</f>
        <v>Energy Supply</v>
      </c>
      <c r="L10928" s="12">
        <v>0.10951</v>
      </c>
      <c r="M10928" s="12"/>
    </row>
    <row r="10929" spans="1:13" x14ac:dyDescent="0.3">
      <c r="A10929" s="18">
        <v>10927</v>
      </c>
      <c r="B10929" s="18">
        <f t="shared" si="340"/>
        <v>2022</v>
      </c>
      <c r="C10929" s="17">
        <v>44621</v>
      </c>
      <c r="D10929" s="18" t="s">
        <v>130</v>
      </c>
      <c r="E10929" s="18" t="s">
        <v>164</v>
      </c>
      <c r="F10929" s="18" t="str">
        <f t="shared" si="341"/>
        <v>National Grid-Haverhill Muni Agg Rate-44621</v>
      </c>
      <c r="G10929" s="11" t="s">
        <v>131</v>
      </c>
      <c r="H10929" s="11" t="s">
        <v>54</v>
      </c>
      <c r="I10929" s="11" t="s">
        <v>99</v>
      </c>
      <c r="J10929" s="11" t="s">
        <v>297</v>
      </c>
      <c r="K10929" s="11" t="str">
        <f>IFERROR(INDEX('EDC Component Dictionary'!$C$5:$C$37,MATCH('Rates Database'!J10929,'EDC Component Dictionary'!$B$5:$B$37,0)), "Energy Supply")</f>
        <v>Energy Supply</v>
      </c>
      <c r="L10929" s="12">
        <v>0.1086</v>
      </c>
      <c r="M10929" s="12"/>
    </row>
    <row r="10930" spans="1:13" x14ac:dyDescent="0.3">
      <c r="A10930" s="18">
        <v>10928</v>
      </c>
      <c r="B10930" s="18">
        <f t="shared" si="340"/>
        <v>2022</v>
      </c>
      <c r="C10930" s="17">
        <v>44621</v>
      </c>
      <c r="D10930" s="18" t="s">
        <v>130</v>
      </c>
      <c r="E10930" s="18" t="s">
        <v>163</v>
      </c>
      <c r="F10930" s="18" t="str">
        <f t="shared" si="341"/>
        <v>Eversource_EMA-Fairhaven Muni Agg Rate-44621</v>
      </c>
      <c r="G10930" s="11" t="s">
        <v>131</v>
      </c>
      <c r="H10930" s="11" t="s">
        <v>54</v>
      </c>
      <c r="I10930" s="11" t="s">
        <v>99</v>
      </c>
      <c r="J10930" s="11" t="s">
        <v>193</v>
      </c>
      <c r="K10930" s="11" t="str">
        <f>IFERROR(INDEX('EDC Component Dictionary'!$C$5:$C$37,MATCH('Rates Database'!J10930,'EDC Component Dictionary'!$B$5:$B$37,0)), "Energy Supply")</f>
        <v>Energy Supply</v>
      </c>
      <c r="L10930" s="12">
        <v>0.10859000000000001</v>
      </c>
      <c r="M10930" s="12"/>
    </row>
    <row r="10931" spans="1:13" x14ac:dyDescent="0.3">
      <c r="A10931" s="18">
        <v>10929</v>
      </c>
      <c r="B10931" s="18">
        <f t="shared" si="340"/>
        <v>2022</v>
      </c>
      <c r="C10931" s="17">
        <v>44621</v>
      </c>
      <c r="D10931" s="18" t="s">
        <v>130</v>
      </c>
      <c r="E10931" s="18" t="s">
        <v>164</v>
      </c>
      <c r="F10931" s="18" t="str">
        <f t="shared" si="341"/>
        <v>National Grid-Egremont Muni Agg Rate-44621</v>
      </c>
      <c r="G10931" s="11" t="s">
        <v>131</v>
      </c>
      <c r="H10931" s="11" t="s">
        <v>54</v>
      </c>
      <c r="I10931" s="11" t="s">
        <v>99</v>
      </c>
      <c r="J10931" s="11" t="s">
        <v>248</v>
      </c>
      <c r="K10931" s="11" t="str">
        <f>IFERROR(INDEX('EDC Component Dictionary'!$C$5:$C$37,MATCH('Rates Database'!J10931,'EDC Component Dictionary'!$B$5:$B$37,0)), "Energy Supply")</f>
        <v>Energy Supply</v>
      </c>
      <c r="L10931" s="12">
        <v>0.10908</v>
      </c>
      <c r="M10931" s="12"/>
    </row>
    <row r="10932" spans="1:13" x14ac:dyDescent="0.3">
      <c r="A10932" s="18">
        <v>10930</v>
      </c>
      <c r="B10932" s="18">
        <f t="shared" si="340"/>
        <v>2022</v>
      </c>
      <c r="C10932" s="17">
        <v>44621</v>
      </c>
      <c r="D10932" s="18" t="s">
        <v>130</v>
      </c>
      <c r="E10932" s="18" t="s">
        <v>163</v>
      </c>
      <c r="F10932" s="18" t="str">
        <f t="shared" si="341"/>
        <v>Eversource_EMA-Waltham Muni Agg Rate-44621</v>
      </c>
      <c r="G10932" s="11" t="s">
        <v>131</v>
      </c>
      <c r="H10932" s="11" t="s">
        <v>54</v>
      </c>
      <c r="I10932" s="11" t="s">
        <v>99</v>
      </c>
      <c r="J10932" s="11" t="s">
        <v>304</v>
      </c>
      <c r="K10932" s="11" t="str">
        <f>IFERROR(INDEX('EDC Component Dictionary'!$C$5:$C$37,MATCH('Rates Database'!J10932,'EDC Component Dictionary'!$B$5:$B$37,0)), "Energy Supply")</f>
        <v>Energy Supply</v>
      </c>
      <c r="L10932" s="12">
        <v>0.10959000000000001</v>
      </c>
      <c r="M10932" s="12"/>
    </row>
    <row r="10933" spans="1:13" x14ac:dyDescent="0.3">
      <c r="A10933" s="18">
        <v>10931</v>
      </c>
      <c r="B10933" s="18">
        <f t="shared" si="340"/>
        <v>2022</v>
      </c>
      <c r="C10933" s="17">
        <v>44621</v>
      </c>
      <c r="D10933" s="18" t="s">
        <v>130</v>
      </c>
      <c r="E10933" s="18" t="s">
        <v>163</v>
      </c>
      <c r="F10933" s="18" t="str">
        <f t="shared" si="341"/>
        <v>Eversource_EMA-Bedford Muni Agg Rate-44621</v>
      </c>
      <c r="G10933" s="11" t="s">
        <v>131</v>
      </c>
      <c r="H10933" s="11" t="s">
        <v>54</v>
      </c>
      <c r="I10933" s="11" t="s">
        <v>99</v>
      </c>
      <c r="J10933" s="11" t="s">
        <v>274</v>
      </c>
      <c r="K10933" s="11" t="str">
        <f>IFERROR(INDEX('EDC Component Dictionary'!$C$5:$C$37,MATCH('Rates Database'!J10933,'EDC Component Dictionary'!$B$5:$B$37,0)), "Energy Supply")</f>
        <v>Energy Supply</v>
      </c>
      <c r="L10933" s="12">
        <v>0.1074</v>
      </c>
      <c r="M10933" s="12"/>
    </row>
    <row r="10934" spans="1:13" x14ac:dyDescent="0.3">
      <c r="A10934" s="18">
        <v>10932</v>
      </c>
      <c r="B10934" s="18">
        <f t="shared" si="340"/>
        <v>2022</v>
      </c>
      <c r="C10934" s="17">
        <v>44621</v>
      </c>
      <c r="D10934" s="18" t="s">
        <v>130</v>
      </c>
      <c r="E10934" s="18" t="s">
        <v>164</v>
      </c>
      <c r="F10934" s="18" t="str">
        <f t="shared" si="341"/>
        <v>National Grid-Tyngsborough Muni Agg Rate-44621</v>
      </c>
      <c r="G10934" s="11" t="s">
        <v>131</v>
      </c>
      <c r="H10934" s="11" t="s">
        <v>54</v>
      </c>
      <c r="I10934" s="11" t="s">
        <v>99</v>
      </c>
      <c r="J10934" s="11" t="s">
        <v>261</v>
      </c>
      <c r="K10934" s="11" t="str">
        <f>IFERROR(INDEX('EDC Component Dictionary'!$C$5:$C$37,MATCH('Rates Database'!J10934,'EDC Component Dictionary'!$B$5:$B$37,0)), "Energy Supply")</f>
        <v>Energy Supply</v>
      </c>
      <c r="L10934" s="12">
        <v>0.10945000000000001</v>
      </c>
      <c r="M10934" s="12"/>
    </row>
    <row r="10935" spans="1:13" x14ac:dyDescent="0.3">
      <c r="A10935" s="18">
        <v>10933</v>
      </c>
      <c r="B10935" s="18">
        <f t="shared" si="340"/>
        <v>2022</v>
      </c>
      <c r="C10935" s="17">
        <v>44621</v>
      </c>
      <c r="D10935" s="18" t="s">
        <v>130</v>
      </c>
      <c r="E10935" s="18" t="s">
        <v>164</v>
      </c>
      <c r="F10935" s="18" t="str">
        <f t="shared" si="341"/>
        <v>National Grid-Tewksbury Muni Agg Rate-44621</v>
      </c>
      <c r="G10935" s="11" t="s">
        <v>131</v>
      </c>
      <c r="H10935" s="11" t="s">
        <v>54</v>
      </c>
      <c r="I10935" s="11" t="s">
        <v>99</v>
      </c>
      <c r="J10935" s="11" t="s">
        <v>238</v>
      </c>
      <c r="K10935" s="11" t="str">
        <f>IFERROR(INDEX('EDC Component Dictionary'!$C$5:$C$37,MATCH('Rates Database'!J10935,'EDC Component Dictionary'!$B$5:$B$37,0)), "Energy Supply")</f>
        <v>Energy Supply</v>
      </c>
      <c r="L10935" s="12">
        <v>0.10949</v>
      </c>
      <c r="M10935" s="12"/>
    </row>
    <row r="10936" spans="1:13" x14ac:dyDescent="0.3">
      <c r="A10936" s="18">
        <v>10934</v>
      </c>
      <c r="B10936" s="18">
        <f t="shared" si="340"/>
        <v>2022</v>
      </c>
      <c r="C10936" s="17">
        <v>44621</v>
      </c>
      <c r="D10936" s="18" t="s">
        <v>130</v>
      </c>
      <c r="E10936" s="18" t="s">
        <v>163</v>
      </c>
      <c r="F10936" s="18" t="str">
        <f t="shared" si="341"/>
        <v>Eversource_EMA-Acton Muni Agg Rate-44621</v>
      </c>
      <c r="G10936" s="11" t="s">
        <v>131</v>
      </c>
      <c r="H10936" s="11" t="s">
        <v>54</v>
      </c>
      <c r="I10936" s="11" t="s">
        <v>99</v>
      </c>
      <c r="J10936" s="11" t="s">
        <v>226</v>
      </c>
      <c r="K10936" s="11" t="str">
        <f>IFERROR(INDEX('EDC Component Dictionary'!$C$5:$C$37,MATCH('Rates Database'!J10936,'EDC Component Dictionary'!$B$5:$B$37,0)), "Energy Supply")</f>
        <v>Energy Supply</v>
      </c>
      <c r="L10936" s="12">
        <v>0.11061</v>
      </c>
      <c r="M10936" s="12"/>
    </row>
    <row r="10937" spans="1:13" x14ac:dyDescent="0.3">
      <c r="A10937" s="18">
        <v>10935</v>
      </c>
      <c r="B10937" s="18">
        <f t="shared" si="340"/>
        <v>2022</v>
      </c>
      <c r="C10937" s="17">
        <v>44621</v>
      </c>
      <c r="D10937" s="18" t="s">
        <v>130</v>
      </c>
      <c r="E10937" s="18" t="s">
        <v>164</v>
      </c>
      <c r="F10937" s="18" t="str">
        <f t="shared" si="341"/>
        <v>National Grid-Southborough Muni Agg Rate-44621</v>
      </c>
      <c r="G10937" s="11" t="s">
        <v>131</v>
      </c>
      <c r="H10937" s="11" t="s">
        <v>54</v>
      </c>
      <c r="I10937" s="11" t="s">
        <v>99</v>
      </c>
      <c r="J10937" s="11" t="s">
        <v>231</v>
      </c>
      <c r="K10937" s="11" t="str">
        <f>IFERROR(INDEX('EDC Component Dictionary'!$C$5:$C$37,MATCH('Rates Database'!J10937,'EDC Component Dictionary'!$B$5:$B$37,0)), "Energy Supply")</f>
        <v>Energy Supply</v>
      </c>
      <c r="L10937" s="12">
        <v>0.11008999999999999</v>
      </c>
      <c r="M10937" s="12"/>
    </row>
    <row r="10938" spans="1:13" x14ac:dyDescent="0.3">
      <c r="A10938" s="18">
        <v>10936</v>
      </c>
      <c r="B10938" s="18">
        <f t="shared" si="340"/>
        <v>2022</v>
      </c>
      <c r="C10938" s="17">
        <v>44621</v>
      </c>
      <c r="D10938" s="18" t="s">
        <v>130</v>
      </c>
      <c r="E10938" s="18" t="s">
        <v>163</v>
      </c>
      <c r="F10938" s="18" t="str">
        <f t="shared" si="341"/>
        <v>Eversource_EMA-Arlington Muni Agg Rate-44621</v>
      </c>
      <c r="G10938" s="11" t="s">
        <v>131</v>
      </c>
      <c r="H10938" s="11" t="s">
        <v>54</v>
      </c>
      <c r="I10938" s="11" t="s">
        <v>99</v>
      </c>
      <c r="J10938" s="11" t="s">
        <v>228</v>
      </c>
      <c r="K10938" s="11" t="str">
        <f>IFERROR(INDEX('EDC Component Dictionary'!$C$5:$C$37,MATCH('Rates Database'!J10938,'EDC Component Dictionary'!$B$5:$B$37,0)), "Energy Supply")</f>
        <v>Energy Supply</v>
      </c>
      <c r="L10938" s="12">
        <v>0.11237999999999999</v>
      </c>
      <c r="M10938" s="12"/>
    </row>
    <row r="10939" spans="1:13" x14ac:dyDescent="0.3">
      <c r="A10939" s="18">
        <v>10937</v>
      </c>
      <c r="B10939" s="18">
        <f t="shared" si="340"/>
        <v>2022</v>
      </c>
      <c r="C10939" s="17">
        <v>44621</v>
      </c>
      <c r="D10939" s="18" t="s">
        <v>130</v>
      </c>
      <c r="E10939" s="18" t="s">
        <v>164</v>
      </c>
      <c r="F10939" s="18" t="str">
        <f t="shared" si="341"/>
        <v>National Grid-Nantucket Muni Agg Rate-44621</v>
      </c>
      <c r="G10939" s="11" t="s">
        <v>131</v>
      </c>
      <c r="H10939" s="11" t="s">
        <v>54</v>
      </c>
      <c r="I10939" s="11" t="s">
        <v>99</v>
      </c>
      <c r="J10939" s="11" t="s">
        <v>171</v>
      </c>
      <c r="K10939" s="11" t="str">
        <f>IFERROR(INDEX('EDC Component Dictionary'!$C$5:$C$37,MATCH('Rates Database'!J10939,'EDC Component Dictionary'!$B$5:$B$37,0)), "Energy Supply")</f>
        <v>Energy Supply</v>
      </c>
      <c r="L10939" s="12">
        <v>0.11093</v>
      </c>
      <c r="M10939" s="12"/>
    </row>
    <row r="10940" spans="1:13" x14ac:dyDescent="0.3">
      <c r="A10940" s="18">
        <v>10938</v>
      </c>
      <c r="B10940" s="18">
        <f t="shared" si="340"/>
        <v>2022</v>
      </c>
      <c r="C10940" s="17">
        <v>44621</v>
      </c>
      <c r="D10940" s="18" t="s">
        <v>130</v>
      </c>
      <c r="E10940" s="18" t="s">
        <v>164</v>
      </c>
      <c r="F10940" s="18" t="str">
        <f t="shared" si="341"/>
        <v>National Grid-Gloucester Muni Agg Rate-44621</v>
      </c>
      <c r="G10940" s="11" t="s">
        <v>131</v>
      </c>
      <c r="H10940" s="11" t="s">
        <v>54</v>
      </c>
      <c r="I10940" s="11" t="s">
        <v>99</v>
      </c>
      <c r="J10940" s="11" t="s">
        <v>242</v>
      </c>
      <c r="K10940" s="11" t="str">
        <f>IFERROR(INDEX('EDC Component Dictionary'!$C$5:$C$37,MATCH('Rates Database'!J10940,'EDC Component Dictionary'!$B$5:$B$37,0)), "Energy Supply")</f>
        <v>Energy Supply</v>
      </c>
      <c r="L10940" s="12">
        <v>0.11096</v>
      </c>
      <c r="M10940" s="12"/>
    </row>
    <row r="10941" spans="1:13" x14ac:dyDescent="0.3">
      <c r="A10941" s="18">
        <v>10939</v>
      </c>
      <c r="B10941" s="18">
        <f t="shared" si="340"/>
        <v>2022</v>
      </c>
      <c r="C10941" s="17">
        <v>44621</v>
      </c>
      <c r="D10941" s="18" t="s">
        <v>130</v>
      </c>
      <c r="E10941" s="18" t="s">
        <v>164</v>
      </c>
      <c r="F10941" s="18" t="str">
        <f t="shared" si="341"/>
        <v>National Grid-Millville Muni Agg Rate-44621</v>
      </c>
      <c r="G10941" s="11" t="s">
        <v>131</v>
      </c>
      <c r="H10941" s="11" t="s">
        <v>54</v>
      </c>
      <c r="I10941" s="11" t="s">
        <v>99</v>
      </c>
      <c r="J10941" s="11" t="s">
        <v>251</v>
      </c>
      <c r="K10941" s="11" t="str">
        <f>IFERROR(INDEX('EDC Component Dictionary'!$C$5:$C$37,MATCH('Rates Database'!J10941,'EDC Component Dictionary'!$B$5:$B$37,0)), "Energy Supply")</f>
        <v>Energy Supply</v>
      </c>
      <c r="L10941" s="12">
        <v>0.11073</v>
      </c>
      <c r="M10941" s="12"/>
    </row>
    <row r="10942" spans="1:13" x14ac:dyDescent="0.3">
      <c r="A10942" s="18">
        <v>10940</v>
      </c>
      <c r="B10942" s="18">
        <f t="shared" si="340"/>
        <v>2022</v>
      </c>
      <c r="C10942" s="17">
        <v>44621</v>
      </c>
      <c r="D10942" s="18" t="s">
        <v>130</v>
      </c>
      <c r="E10942" s="18" t="s">
        <v>164</v>
      </c>
      <c r="F10942" s="18" t="str">
        <f t="shared" si="341"/>
        <v>National Grid-Salisbury Muni Agg Rate-44621</v>
      </c>
      <c r="G10942" s="11" t="s">
        <v>131</v>
      </c>
      <c r="H10942" s="11" t="s">
        <v>54</v>
      </c>
      <c r="I10942" s="11" t="s">
        <v>99</v>
      </c>
      <c r="J10942" s="11" t="s">
        <v>241</v>
      </c>
      <c r="K10942" s="11" t="str">
        <f>IFERROR(INDEX('EDC Component Dictionary'!$C$5:$C$37,MATCH('Rates Database'!J10942,'EDC Component Dictionary'!$B$5:$B$37,0)), "Energy Supply")</f>
        <v>Energy Supply</v>
      </c>
      <c r="L10942" s="12">
        <v>0.11133999999999999</v>
      </c>
      <c r="M10942" s="12"/>
    </row>
    <row r="10943" spans="1:13" x14ac:dyDescent="0.3">
      <c r="A10943" s="18">
        <v>10941</v>
      </c>
      <c r="B10943" s="18">
        <f t="shared" si="340"/>
        <v>2022</v>
      </c>
      <c r="C10943" s="17">
        <v>44621</v>
      </c>
      <c r="D10943" s="18" t="s">
        <v>130</v>
      </c>
      <c r="E10943" s="18" t="s">
        <v>163</v>
      </c>
      <c r="F10943" s="18" t="str">
        <f t="shared" si="341"/>
        <v>Eversource_EMA-Boston Muni Agg Rate-44621</v>
      </c>
      <c r="G10943" s="11" t="s">
        <v>131</v>
      </c>
      <c r="H10943" s="11" t="s">
        <v>54</v>
      </c>
      <c r="I10943" s="11" t="s">
        <v>99</v>
      </c>
      <c r="J10943" s="11" t="s">
        <v>301</v>
      </c>
      <c r="K10943" s="11" t="str">
        <f>IFERROR(INDEX('EDC Component Dictionary'!$C$5:$C$37,MATCH('Rates Database'!J10943,'EDC Component Dictionary'!$B$5:$B$37,0)), "Energy Supply")</f>
        <v>Energy Supply</v>
      </c>
      <c r="L10943" s="12">
        <v>0.11183999999999999</v>
      </c>
      <c r="M10943" s="12"/>
    </row>
    <row r="10944" spans="1:13" x14ac:dyDescent="0.3">
      <c r="A10944" s="18">
        <v>10942</v>
      </c>
      <c r="B10944" s="18">
        <f t="shared" si="340"/>
        <v>2022</v>
      </c>
      <c r="C10944" s="17">
        <v>44621</v>
      </c>
      <c r="D10944" s="18" t="s">
        <v>130</v>
      </c>
      <c r="E10944" s="18" t="s">
        <v>164</v>
      </c>
      <c r="F10944" s="18" t="str">
        <f t="shared" si="341"/>
        <v>National Grid-Rockland Muni Agg Rate-44621</v>
      </c>
      <c r="G10944" s="11" t="s">
        <v>131</v>
      </c>
      <c r="H10944" s="11" t="s">
        <v>54</v>
      </c>
      <c r="I10944" s="11" t="s">
        <v>99</v>
      </c>
      <c r="J10944" s="11" t="s">
        <v>271</v>
      </c>
      <c r="K10944" s="11" t="str">
        <f>IFERROR(INDEX('EDC Component Dictionary'!$C$5:$C$37,MATCH('Rates Database'!J10944,'EDC Component Dictionary'!$B$5:$B$37,0)), "Energy Supply")</f>
        <v>Energy Supply</v>
      </c>
      <c r="L10944" s="12">
        <v>0.11001</v>
      </c>
      <c r="M10944" s="12"/>
    </row>
    <row r="10945" spans="1:13" x14ac:dyDescent="0.3">
      <c r="A10945" s="18">
        <v>10943</v>
      </c>
      <c r="B10945" s="18">
        <f t="shared" si="340"/>
        <v>2022</v>
      </c>
      <c r="C10945" s="17">
        <v>44621</v>
      </c>
      <c r="D10945" s="18" t="s">
        <v>130</v>
      </c>
      <c r="E10945" s="18" t="s">
        <v>163</v>
      </c>
      <c r="F10945" s="18" t="str">
        <f t="shared" si="341"/>
        <v>Eversource_EMA-Winchester Muni Agg Rate-44621</v>
      </c>
      <c r="G10945" s="11" t="s">
        <v>131</v>
      </c>
      <c r="H10945" s="11" t="s">
        <v>54</v>
      </c>
      <c r="I10945" s="11" t="s">
        <v>99</v>
      </c>
      <c r="J10945" s="11" t="s">
        <v>232</v>
      </c>
      <c r="K10945" s="11" t="str">
        <f>IFERROR(INDEX('EDC Component Dictionary'!$C$5:$C$37,MATCH('Rates Database'!J10945,'EDC Component Dictionary'!$B$5:$B$37,0)), "Energy Supply")</f>
        <v>Energy Supply</v>
      </c>
      <c r="L10945" s="12">
        <v>0.11247</v>
      </c>
      <c r="M10945" s="12"/>
    </row>
    <row r="10946" spans="1:13" x14ac:dyDescent="0.3">
      <c r="A10946" s="18">
        <v>10944</v>
      </c>
      <c r="B10946" s="18">
        <f t="shared" si="340"/>
        <v>2022</v>
      </c>
      <c r="C10946" s="17">
        <v>44621</v>
      </c>
      <c r="D10946" s="18" t="s">
        <v>130</v>
      </c>
      <c r="E10946" s="18" t="s">
        <v>164</v>
      </c>
      <c r="F10946" s="18" t="str">
        <f t="shared" si="341"/>
        <v>National Grid-Hamilton Muni Agg Rate-44621</v>
      </c>
      <c r="G10946" s="11" t="s">
        <v>131</v>
      </c>
      <c r="H10946" s="11" t="s">
        <v>54</v>
      </c>
      <c r="I10946" s="11" t="s">
        <v>99</v>
      </c>
      <c r="J10946" s="11" t="s">
        <v>250</v>
      </c>
      <c r="K10946" s="11" t="str">
        <f>IFERROR(INDEX('EDC Component Dictionary'!$C$5:$C$37,MATCH('Rates Database'!J10946,'EDC Component Dictionary'!$B$5:$B$37,0)), "Energy Supply")</f>
        <v>Energy Supply</v>
      </c>
      <c r="L10946" s="12">
        <v>0.11230999999999999</v>
      </c>
      <c r="M10946" s="12"/>
    </row>
    <row r="10947" spans="1:13" x14ac:dyDescent="0.3">
      <c r="A10947" s="18">
        <v>10945</v>
      </c>
      <c r="B10947" s="18">
        <f t="shared" ref="B10947:B11010" si="342">YEAR(C10947)</f>
        <v>2022</v>
      </c>
      <c r="C10947" s="17">
        <v>44621</v>
      </c>
      <c r="D10947" s="18" t="s">
        <v>130</v>
      </c>
      <c r="E10947" s="18" t="s">
        <v>36</v>
      </c>
      <c r="F10947" s="18" t="str">
        <f t="shared" si="341"/>
        <v>Unitil-Ashby Muni Agg Rate-44621</v>
      </c>
      <c r="G10947" s="11" t="s">
        <v>131</v>
      </c>
      <c r="H10947" s="11" t="s">
        <v>54</v>
      </c>
      <c r="I10947" s="11" t="s">
        <v>99</v>
      </c>
      <c r="J10947" s="11" t="s">
        <v>235</v>
      </c>
      <c r="K10947" s="11" t="str">
        <f>IFERROR(INDEX('EDC Component Dictionary'!$C$5:$C$37,MATCH('Rates Database'!J10947,'EDC Component Dictionary'!$B$5:$B$37,0)), "Energy Supply")</f>
        <v>Energy Supply</v>
      </c>
      <c r="L10947" s="12">
        <v>0.11210000000000001</v>
      </c>
      <c r="M10947" s="12"/>
    </row>
    <row r="10948" spans="1:13" x14ac:dyDescent="0.3">
      <c r="A10948" s="18">
        <v>10946</v>
      </c>
      <c r="B10948" s="18">
        <f t="shared" si="342"/>
        <v>2022</v>
      </c>
      <c r="C10948" s="17">
        <v>44621</v>
      </c>
      <c r="D10948" s="18" t="s">
        <v>130</v>
      </c>
      <c r="E10948" s="18" t="s">
        <v>36</v>
      </c>
      <c r="F10948" s="18" t="str">
        <f t="shared" ref="F10948:F11011" si="343">_xlfn.CONCAT(E10948,"-",J10948,"-",C10948)</f>
        <v>Unitil-Lunenburg Muni Agg Rate-44621</v>
      </c>
      <c r="G10948" s="11" t="s">
        <v>131</v>
      </c>
      <c r="H10948" s="11" t="s">
        <v>54</v>
      </c>
      <c r="I10948" s="11" t="s">
        <v>99</v>
      </c>
      <c r="J10948" s="11" t="s">
        <v>239</v>
      </c>
      <c r="K10948" s="11" t="str">
        <f>IFERROR(INDEX('EDC Component Dictionary'!$C$5:$C$37,MATCH('Rates Database'!J10948,'EDC Component Dictionary'!$B$5:$B$37,0)), "Energy Supply")</f>
        <v>Energy Supply</v>
      </c>
      <c r="L10948" s="12">
        <v>0.11210000000000001</v>
      </c>
      <c r="M10948" s="12"/>
    </row>
    <row r="10949" spans="1:13" x14ac:dyDescent="0.3">
      <c r="A10949" s="18">
        <v>10947</v>
      </c>
      <c r="B10949" s="18">
        <f t="shared" si="342"/>
        <v>2022</v>
      </c>
      <c r="C10949" s="17">
        <v>44621</v>
      </c>
      <c r="D10949" s="18" t="s">
        <v>130</v>
      </c>
      <c r="E10949" s="18" t="s">
        <v>164</v>
      </c>
      <c r="F10949" s="18" t="str">
        <f t="shared" si="343"/>
        <v>National Grid-Salem Muni Agg Rate-44621</v>
      </c>
      <c r="G10949" s="11" t="s">
        <v>131</v>
      </c>
      <c r="H10949" s="11" t="s">
        <v>54</v>
      </c>
      <c r="I10949" s="11" t="s">
        <v>99</v>
      </c>
      <c r="J10949" s="11" t="s">
        <v>175</v>
      </c>
      <c r="K10949" s="11" t="str">
        <f>IFERROR(INDEX('EDC Component Dictionary'!$C$5:$C$37,MATCH('Rates Database'!J10949,'EDC Component Dictionary'!$B$5:$B$37,0)), "Energy Supply")</f>
        <v>Energy Supply</v>
      </c>
      <c r="L10949" s="12">
        <v>0.11304</v>
      </c>
      <c r="M10949" s="12"/>
    </row>
    <row r="10950" spans="1:13" x14ac:dyDescent="0.3">
      <c r="A10950" s="18">
        <v>10948</v>
      </c>
      <c r="B10950" s="18">
        <f t="shared" si="342"/>
        <v>2022</v>
      </c>
      <c r="C10950" s="17">
        <v>44621</v>
      </c>
      <c r="D10950" s="18" t="s">
        <v>130</v>
      </c>
      <c r="E10950" s="18" t="s">
        <v>164</v>
      </c>
      <c r="F10950" s="18" t="str">
        <f t="shared" si="343"/>
        <v>National Grid-West Bridgewater Muni Agg Rate-44621</v>
      </c>
      <c r="G10950" s="11" t="s">
        <v>131</v>
      </c>
      <c r="H10950" s="11" t="s">
        <v>54</v>
      </c>
      <c r="I10950" s="11" t="s">
        <v>99</v>
      </c>
      <c r="J10950" s="11" t="s">
        <v>247</v>
      </c>
      <c r="K10950" s="11" t="str">
        <f>IFERROR(INDEX('EDC Component Dictionary'!$C$5:$C$37,MATCH('Rates Database'!J10950,'EDC Component Dictionary'!$B$5:$B$37,0)), "Energy Supply")</f>
        <v>Energy Supply</v>
      </c>
      <c r="L10950" s="12">
        <v>0.1135</v>
      </c>
      <c r="M10950" s="12"/>
    </row>
    <row r="10951" spans="1:13" x14ac:dyDescent="0.3">
      <c r="A10951" s="18">
        <v>10949</v>
      </c>
      <c r="B10951" s="18">
        <f t="shared" si="342"/>
        <v>2022</v>
      </c>
      <c r="C10951" s="17">
        <v>44621</v>
      </c>
      <c r="D10951" s="18" t="s">
        <v>130</v>
      </c>
      <c r="E10951" s="18" t="s">
        <v>164</v>
      </c>
      <c r="F10951" s="18" t="str">
        <f t="shared" si="343"/>
        <v>National Grid-Swampscott Muni Agg Rate-44621</v>
      </c>
      <c r="G10951" s="11" t="s">
        <v>131</v>
      </c>
      <c r="H10951" s="11" t="s">
        <v>54</v>
      </c>
      <c r="I10951" s="11" t="s">
        <v>99</v>
      </c>
      <c r="J10951" s="11" t="s">
        <v>178</v>
      </c>
      <c r="K10951" s="11" t="str">
        <f>IFERROR(INDEX('EDC Component Dictionary'!$C$5:$C$37,MATCH('Rates Database'!J10951,'EDC Component Dictionary'!$B$5:$B$37,0)), "Energy Supply")</f>
        <v>Energy Supply</v>
      </c>
      <c r="L10951" s="12">
        <v>0.11397</v>
      </c>
      <c r="M10951" s="12"/>
    </row>
    <row r="10952" spans="1:13" x14ac:dyDescent="0.3">
      <c r="A10952" s="18">
        <v>10950</v>
      </c>
      <c r="B10952" s="18">
        <f t="shared" si="342"/>
        <v>2022</v>
      </c>
      <c r="C10952" s="17">
        <v>44621</v>
      </c>
      <c r="D10952" s="18" t="s">
        <v>130</v>
      </c>
      <c r="E10952" s="18" t="s">
        <v>164</v>
      </c>
      <c r="F10952" s="18" t="str">
        <f t="shared" si="343"/>
        <v>National Grid-Worcester Muni Agg Rate-44621</v>
      </c>
      <c r="G10952" s="11" t="s">
        <v>131</v>
      </c>
      <c r="H10952" s="11" t="s">
        <v>54</v>
      </c>
      <c r="I10952" s="11" t="s">
        <v>99</v>
      </c>
      <c r="J10952" s="11" t="s">
        <v>281</v>
      </c>
      <c r="K10952" s="11" t="str">
        <f>IFERROR(INDEX('EDC Component Dictionary'!$C$5:$C$37,MATCH('Rates Database'!J10952,'EDC Component Dictionary'!$B$5:$B$37,0)), "Energy Supply")</f>
        <v>Energy Supply</v>
      </c>
      <c r="L10952" s="12">
        <v>0.11448</v>
      </c>
      <c r="M10952" s="12"/>
    </row>
    <row r="10953" spans="1:13" x14ac:dyDescent="0.3">
      <c r="A10953" s="18">
        <v>10951</v>
      </c>
      <c r="B10953" s="18">
        <f t="shared" si="342"/>
        <v>2022</v>
      </c>
      <c r="C10953" s="17">
        <v>44621</v>
      </c>
      <c r="D10953" s="18" t="s">
        <v>130</v>
      </c>
      <c r="E10953" s="18" t="s">
        <v>163</v>
      </c>
      <c r="F10953" s="18" t="str">
        <f t="shared" si="343"/>
        <v>Eversource_EMA-Carlisle Muni Agg Rate-44621</v>
      </c>
      <c r="G10953" s="11" t="s">
        <v>131</v>
      </c>
      <c r="H10953" s="11" t="s">
        <v>54</v>
      </c>
      <c r="I10953" s="11" t="s">
        <v>99</v>
      </c>
      <c r="J10953" s="11" t="s">
        <v>236</v>
      </c>
      <c r="K10953" s="11" t="str">
        <f>IFERROR(INDEX('EDC Component Dictionary'!$C$5:$C$37,MATCH('Rates Database'!J10953,'EDC Component Dictionary'!$B$5:$B$37,0)), "Energy Supply")</f>
        <v>Energy Supply</v>
      </c>
      <c r="L10953" s="12">
        <v>0.11394</v>
      </c>
      <c r="M10953" s="12"/>
    </row>
    <row r="10954" spans="1:13" x14ac:dyDescent="0.3">
      <c r="A10954" s="18">
        <v>10952</v>
      </c>
      <c r="B10954" s="18">
        <f t="shared" si="342"/>
        <v>2022</v>
      </c>
      <c r="C10954" s="17">
        <v>44621</v>
      </c>
      <c r="D10954" s="18" t="s">
        <v>130</v>
      </c>
      <c r="E10954" s="18" t="s">
        <v>164</v>
      </c>
      <c r="F10954" s="18" t="str">
        <f t="shared" si="343"/>
        <v>National Grid-Medford Muni Agg Rate-44621</v>
      </c>
      <c r="G10954" s="11" t="s">
        <v>131</v>
      </c>
      <c r="H10954" s="11" t="s">
        <v>54</v>
      </c>
      <c r="I10954" s="11" t="s">
        <v>99</v>
      </c>
      <c r="J10954" s="11" t="s">
        <v>279</v>
      </c>
      <c r="K10954" s="11" t="str">
        <f>IFERROR(INDEX('EDC Component Dictionary'!$C$5:$C$37,MATCH('Rates Database'!J10954,'EDC Component Dictionary'!$B$5:$B$37,0)), "Energy Supply")</f>
        <v>Energy Supply</v>
      </c>
      <c r="L10954" s="12">
        <v>0.11529</v>
      </c>
      <c r="M10954" s="12"/>
    </row>
    <row r="10955" spans="1:13" x14ac:dyDescent="0.3">
      <c r="A10955" s="18">
        <v>10953</v>
      </c>
      <c r="B10955" s="18">
        <f t="shared" si="342"/>
        <v>2022</v>
      </c>
      <c r="C10955" s="17">
        <v>44621</v>
      </c>
      <c r="D10955" s="18" t="s">
        <v>130</v>
      </c>
      <c r="E10955" s="18" t="s">
        <v>164</v>
      </c>
      <c r="F10955" s="18" t="str">
        <f t="shared" si="343"/>
        <v>National Grid-Melrose Muni Agg Rate-44621</v>
      </c>
      <c r="G10955" s="11" t="s">
        <v>131</v>
      </c>
      <c r="H10955" s="11" t="s">
        <v>54</v>
      </c>
      <c r="I10955" s="11" t="s">
        <v>99</v>
      </c>
      <c r="J10955" s="11" t="s">
        <v>269</v>
      </c>
      <c r="K10955" s="11" t="str">
        <f>IFERROR(INDEX('EDC Component Dictionary'!$C$5:$C$37,MATCH('Rates Database'!J10955,'EDC Component Dictionary'!$B$5:$B$37,0)), "Energy Supply")</f>
        <v>Energy Supply</v>
      </c>
      <c r="L10955" s="12">
        <v>0.11656</v>
      </c>
      <c r="M10955" s="12"/>
    </row>
    <row r="10956" spans="1:13" x14ac:dyDescent="0.3">
      <c r="A10956" s="18">
        <v>10954</v>
      </c>
      <c r="B10956" s="18">
        <f t="shared" si="342"/>
        <v>2022</v>
      </c>
      <c r="C10956" s="17">
        <v>44621</v>
      </c>
      <c r="D10956" s="18" t="s">
        <v>130</v>
      </c>
      <c r="E10956" s="18" t="s">
        <v>163</v>
      </c>
      <c r="F10956" s="18" t="str">
        <f t="shared" si="343"/>
        <v>Eversource_EMA-Natick Muni Agg Rate-44621</v>
      </c>
      <c r="G10956" s="11" t="s">
        <v>131</v>
      </c>
      <c r="H10956" s="11" t="s">
        <v>54</v>
      </c>
      <c r="I10956" s="11" t="s">
        <v>99</v>
      </c>
      <c r="J10956" s="11" t="s">
        <v>252</v>
      </c>
      <c r="K10956" s="11" t="str">
        <f>IFERROR(INDEX('EDC Component Dictionary'!$C$5:$C$37,MATCH('Rates Database'!J10956,'EDC Component Dictionary'!$B$5:$B$37,0)), "Energy Supply")</f>
        <v>Energy Supply</v>
      </c>
      <c r="L10956" s="12">
        <v>0.11575000000000001</v>
      </c>
      <c r="M10956" s="12"/>
    </row>
    <row r="10957" spans="1:13" x14ac:dyDescent="0.3">
      <c r="A10957" s="18">
        <v>10955</v>
      </c>
      <c r="B10957" s="18">
        <f t="shared" si="342"/>
        <v>2022</v>
      </c>
      <c r="C10957" s="17">
        <v>44621</v>
      </c>
      <c r="D10957" s="18" t="s">
        <v>130</v>
      </c>
      <c r="E10957" s="18" t="s">
        <v>163</v>
      </c>
      <c r="F10957" s="18" t="str">
        <f t="shared" si="343"/>
        <v>Eversource_EMA-Sharon Muni Agg Rate-44621</v>
      </c>
      <c r="G10957" s="11" t="s">
        <v>131</v>
      </c>
      <c r="H10957" s="11" t="s">
        <v>54</v>
      </c>
      <c r="I10957" s="11" t="s">
        <v>99</v>
      </c>
      <c r="J10957" s="11" t="s">
        <v>302</v>
      </c>
      <c r="K10957" s="11" t="str">
        <f>IFERROR(INDEX('EDC Component Dictionary'!$C$5:$C$37,MATCH('Rates Database'!J10957,'EDC Component Dictionary'!$B$5:$B$37,0)), "Energy Supply")</f>
        <v>Energy Supply</v>
      </c>
      <c r="L10957" s="12">
        <v>0.11544</v>
      </c>
      <c r="M10957" s="12"/>
    </row>
    <row r="10958" spans="1:13" x14ac:dyDescent="0.3">
      <c r="A10958" s="18">
        <v>10956</v>
      </c>
      <c r="B10958" s="18">
        <f t="shared" si="342"/>
        <v>2022</v>
      </c>
      <c r="C10958" s="17">
        <v>44621</v>
      </c>
      <c r="D10958" s="18" t="s">
        <v>130</v>
      </c>
      <c r="E10958" s="18" t="s">
        <v>163</v>
      </c>
      <c r="F10958" s="18" t="str">
        <f t="shared" si="343"/>
        <v>Eversource_EMA-Brookline Muni Agg Rate-44621</v>
      </c>
      <c r="G10958" s="11" t="s">
        <v>131</v>
      </c>
      <c r="H10958" s="11" t="s">
        <v>54</v>
      </c>
      <c r="I10958" s="11" t="s">
        <v>99</v>
      </c>
      <c r="J10958" s="11" t="s">
        <v>243</v>
      </c>
      <c r="K10958" s="11" t="str">
        <f>IFERROR(INDEX('EDC Component Dictionary'!$C$5:$C$37,MATCH('Rates Database'!J10958,'EDC Component Dictionary'!$B$5:$B$37,0)), "Energy Supply")</f>
        <v>Energy Supply</v>
      </c>
      <c r="L10958" s="12">
        <v>0.11700000000000001</v>
      </c>
      <c r="M10958" s="12"/>
    </row>
    <row r="10959" spans="1:13" x14ac:dyDescent="0.3">
      <c r="A10959" s="18">
        <v>10957</v>
      </c>
      <c r="B10959" s="18">
        <f t="shared" si="342"/>
        <v>2022</v>
      </c>
      <c r="C10959" s="17">
        <v>44621</v>
      </c>
      <c r="D10959" s="18" t="s">
        <v>130</v>
      </c>
      <c r="E10959" s="18" t="s">
        <v>163</v>
      </c>
      <c r="F10959" s="18" t="str">
        <f t="shared" si="343"/>
        <v>Eversource_EMA-Lincoln Muni Agg Rate-44621</v>
      </c>
      <c r="G10959" s="11" t="s">
        <v>131</v>
      </c>
      <c r="H10959" s="11" t="s">
        <v>54</v>
      </c>
      <c r="I10959" s="11" t="s">
        <v>99</v>
      </c>
      <c r="J10959" s="11" t="s">
        <v>303</v>
      </c>
      <c r="K10959" s="11" t="str">
        <f>IFERROR(INDEX('EDC Component Dictionary'!$C$5:$C$37,MATCH('Rates Database'!J10959,'EDC Component Dictionary'!$B$5:$B$37,0)), "Energy Supply")</f>
        <v>Energy Supply</v>
      </c>
      <c r="L10959" s="12">
        <v>0.11917</v>
      </c>
      <c r="M10959" s="12"/>
    </row>
    <row r="10960" spans="1:13" x14ac:dyDescent="0.3">
      <c r="A10960" s="18">
        <v>10958</v>
      </c>
      <c r="B10960" s="18">
        <f t="shared" si="342"/>
        <v>2022</v>
      </c>
      <c r="C10960" s="17">
        <v>44621</v>
      </c>
      <c r="D10960" s="18" t="s">
        <v>130</v>
      </c>
      <c r="E10960" s="18" t="s">
        <v>164</v>
      </c>
      <c r="F10960" s="18" t="str">
        <f t="shared" si="343"/>
        <v>National Grid-Berlin Muni Agg Rate-44621</v>
      </c>
      <c r="G10960" s="11" t="s">
        <v>131</v>
      </c>
      <c r="H10960" s="11" t="s">
        <v>54</v>
      </c>
      <c r="I10960" s="11" t="s">
        <v>99</v>
      </c>
      <c r="J10960" s="11" t="s">
        <v>237</v>
      </c>
      <c r="K10960" s="11" t="str">
        <f>IFERROR(INDEX('EDC Component Dictionary'!$C$5:$C$37,MATCH('Rates Database'!J10960,'EDC Component Dictionary'!$B$5:$B$37,0)), "Energy Supply")</f>
        <v>Energy Supply</v>
      </c>
      <c r="L10960" s="12">
        <v>0.12167</v>
      </c>
      <c r="M10960" s="12"/>
    </row>
    <row r="10961" spans="1:13" x14ac:dyDescent="0.3">
      <c r="A10961" s="18">
        <v>10959</v>
      </c>
      <c r="B10961" s="18">
        <f t="shared" si="342"/>
        <v>2022</v>
      </c>
      <c r="C10961" s="17">
        <v>44621</v>
      </c>
      <c r="D10961" s="18" t="s">
        <v>130</v>
      </c>
      <c r="E10961" s="18" t="s">
        <v>163</v>
      </c>
      <c r="F10961" s="18" t="str">
        <f t="shared" si="343"/>
        <v>Eversource_EMA-Watertown Muni Agg Rate-44621</v>
      </c>
      <c r="G10961" s="11" t="s">
        <v>131</v>
      </c>
      <c r="H10961" s="11" t="s">
        <v>54</v>
      </c>
      <c r="I10961" s="11" t="s">
        <v>99</v>
      </c>
      <c r="J10961" s="11" t="s">
        <v>275</v>
      </c>
      <c r="K10961" s="11" t="str">
        <f>IFERROR(INDEX('EDC Component Dictionary'!$C$5:$C$37,MATCH('Rates Database'!J10961,'EDC Component Dictionary'!$B$5:$B$37,0)), "Energy Supply")</f>
        <v>Energy Supply</v>
      </c>
      <c r="L10961" s="12">
        <v>0.13106000000000001</v>
      </c>
      <c r="M10961" s="12"/>
    </row>
    <row r="10962" spans="1:13" x14ac:dyDescent="0.3">
      <c r="A10962" s="18">
        <v>10960</v>
      </c>
      <c r="B10962" s="18">
        <f t="shared" si="342"/>
        <v>2022</v>
      </c>
      <c r="C10962" s="17">
        <v>44621</v>
      </c>
      <c r="D10962" s="18" t="s">
        <v>130</v>
      </c>
      <c r="E10962" s="18" t="s">
        <v>163</v>
      </c>
      <c r="F10962" s="18" t="str">
        <f t="shared" si="343"/>
        <v>Eversource_EMA-Newton Muni Agg Rate-44621</v>
      </c>
      <c r="G10962" s="11" t="s">
        <v>131</v>
      </c>
      <c r="H10962" s="11" t="s">
        <v>54</v>
      </c>
      <c r="I10962" s="11" t="s">
        <v>99</v>
      </c>
      <c r="J10962" s="11" t="s">
        <v>268</v>
      </c>
      <c r="K10962" s="11" t="str">
        <f>IFERROR(INDEX('EDC Component Dictionary'!$C$5:$C$37,MATCH('Rates Database'!J10962,'EDC Component Dictionary'!$B$5:$B$37,0)), "Energy Supply")</f>
        <v>Energy Supply</v>
      </c>
      <c r="L10962" s="12">
        <v>0.13364000000000001</v>
      </c>
      <c r="M10962" s="12"/>
    </row>
    <row r="10963" spans="1:13" x14ac:dyDescent="0.3">
      <c r="A10963" s="18">
        <v>10961</v>
      </c>
      <c r="B10963" s="18">
        <f t="shared" si="342"/>
        <v>2022</v>
      </c>
      <c r="C10963" s="17">
        <v>44621</v>
      </c>
      <c r="D10963" s="18" t="s">
        <v>130</v>
      </c>
      <c r="E10963" s="18" t="s">
        <v>164</v>
      </c>
      <c r="F10963" s="18" t="str">
        <f t="shared" si="343"/>
        <v>National Grid-Lowell Muni Agg Rate-44621</v>
      </c>
      <c r="G10963" s="11" t="s">
        <v>131</v>
      </c>
      <c r="H10963" s="11" t="s">
        <v>54</v>
      </c>
      <c r="I10963" s="11" t="s">
        <v>99</v>
      </c>
      <c r="J10963" s="11" t="s">
        <v>262</v>
      </c>
      <c r="K10963" s="11" t="str">
        <f>IFERROR(INDEX('EDC Component Dictionary'!$C$5:$C$37,MATCH('Rates Database'!J10963,'EDC Component Dictionary'!$B$5:$B$37,0)), "Energy Supply")</f>
        <v>Energy Supply</v>
      </c>
      <c r="L10963" s="12">
        <v>0.14449000000000001</v>
      </c>
      <c r="M10963" s="12"/>
    </row>
    <row r="10964" spans="1:13" x14ac:dyDescent="0.3">
      <c r="A10964" s="18">
        <v>10962</v>
      </c>
      <c r="B10964" s="18">
        <f t="shared" si="342"/>
        <v>2022</v>
      </c>
      <c r="C10964" s="17">
        <v>44621</v>
      </c>
      <c r="D10964" s="18" t="s">
        <v>130</v>
      </c>
      <c r="E10964" s="18" t="s">
        <v>163</v>
      </c>
      <c r="F10964" s="18" t="str">
        <f t="shared" si="343"/>
        <v>Eversource_EMA-Cape Light Compact JPE Muni Agg Rate-44621</v>
      </c>
      <c r="G10964" s="11" t="s">
        <v>131</v>
      </c>
      <c r="H10964" s="11" t="s">
        <v>54</v>
      </c>
      <c r="I10964" s="11" t="s">
        <v>99</v>
      </c>
      <c r="J10964" s="11" t="s">
        <v>264</v>
      </c>
      <c r="K10964" s="11" t="str">
        <f>IFERROR(INDEX('EDC Component Dictionary'!$C$5:$C$37,MATCH('Rates Database'!J10964,'EDC Component Dictionary'!$B$5:$B$37,0)), "Energy Supply")</f>
        <v>Energy Supply</v>
      </c>
      <c r="L10964" s="12">
        <v>0.14701</v>
      </c>
      <c r="M10964" s="12"/>
    </row>
    <row r="10965" spans="1:13" x14ac:dyDescent="0.3">
      <c r="A10965" s="18">
        <v>10963</v>
      </c>
      <c r="B10965" s="18">
        <f t="shared" si="342"/>
        <v>2022</v>
      </c>
      <c r="C10965" s="17">
        <v>44621</v>
      </c>
      <c r="D10965" s="18" t="s">
        <v>130</v>
      </c>
      <c r="E10965" s="18" t="s">
        <v>164</v>
      </c>
      <c r="F10965" s="18" t="str">
        <f t="shared" si="343"/>
        <v>National Grid-Lancaster Muni Agg Rate-44621</v>
      </c>
      <c r="G10965" s="11" t="s">
        <v>131</v>
      </c>
      <c r="H10965" s="11" t="s">
        <v>54</v>
      </c>
      <c r="I10965" s="11" t="s">
        <v>99</v>
      </c>
      <c r="J10965" s="11" t="s">
        <v>260</v>
      </c>
      <c r="K10965" s="11" t="str">
        <f>IFERROR(INDEX('EDC Component Dictionary'!$C$5:$C$37,MATCH('Rates Database'!J10965,'EDC Component Dictionary'!$B$5:$B$37,0)), "Energy Supply")</f>
        <v>Energy Supply</v>
      </c>
      <c r="L10965" s="12">
        <v>0.14974000000000001</v>
      </c>
      <c r="M10965" s="12"/>
    </row>
    <row r="10966" spans="1:13" x14ac:dyDescent="0.3">
      <c r="A10966" s="18">
        <v>10964</v>
      </c>
      <c r="B10966" s="18">
        <f t="shared" si="342"/>
        <v>2022</v>
      </c>
      <c r="C10966" s="17">
        <v>44652</v>
      </c>
      <c r="D10966" s="18" t="s">
        <v>130</v>
      </c>
      <c r="E10966" s="18" t="s">
        <v>164</v>
      </c>
      <c r="F10966" s="18" t="str">
        <f t="shared" si="343"/>
        <v>National Grid-Wendell Muni Agg Rate-44652</v>
      </c>
      <c r="G10966" s="11" t="s">
        <v>131</v>
      </c>
      <c r="H10966" s="11" t="s">
        <v>54</v>
      </c>
      <c r="I10966" s="11" t="s">
        <v>99</v>
      </c>
      <c r="J10966" s="11" t="s">
        <v>213</v>
      </c>
      <c r="K10966" s="11" t="str">
        <f>IFERROR(INDEX('EDC Component Dictionary'!$C$5:$C$37,MATCH('Rates Database'!J10966,'EDC Component Dictionary'!$B$5:$B$37,0)), "Energy Supply")</f>
        <v>Energy Supply</v>
      </c>
      <c r="L10966" s="12">
        <v>8.7389999999999995E-2</v>
      </c>
      <c r="M10966" s="12"/>
    </row>
    <row r="10967" spans="1:13" x14ac:dyDescent="0.3">
      <c r="A10967" s="18">
        <v>10965</v>
      </c>
      <c r="B10967" s="18">
        <f t="shared" si="342"/>
        <v>2022</v>
      </c>
      <c r="C10967" s="17">
        <v>44652</v>
      </c>
      <c r="D10967" s="18" t="s">
        <v>130</v>
      </c>
      <c r="E10967" s="18" t="s">
        <v>164</v>
      </c>
      <c r="F10967" s="18" t="str">
        <f t="shared" si="343"/>
        <v>National Grid-Billerica Muni Agg Rate-44652</v>
      </c>
      <c r="G10967" s="11" t="s">
        <v>131</v>
      </c>
      <c r="H10967" s="11" t="s">
        <v>54</v>
      </c>
      <c r="I10967" s="11" t="s">
        <v>99</v>
      </c>
      <c r="J10967" s="11" t="s">
        <v>215</v>
      </c>
      <c r="K10967" s="11" t="str">
        <f>IFERROR(INDEX('EDC Component Dictionary'!$C$5:$C$37,MATCH('Rates Database'!J10967,'EDC Component Dictionary'!$B$5:$B$37,0)), "Energy Supply")</f>
        <v>Energy Supply</v>
      </c>
      <c r="L10967" s="12">
        <v>9.3039999999999998E-2</v>
      </c>
      <c r="M10967" s="12"/>
    </row>
    <row r="10968" spans="1:13" x14ac:dyDescent="0.3">
      <c r="A10968" s="18">
        <v>10966</v>
      </c>
      <c r="B10968" s="18">
        <f t="shared" si="342"/>
        <v>2022</v>
      </c>
      <c r="C10968" s="17">
        <v>44652</v>
      </c>
      <c r="D10968" s="18" t="s">
        <v>130</v>
      </c>
      <c r="E10968" s="18" t="s">
        <v>95</v>
      </c>
      <c r="F10968" s="18" t="str">
        <f t="shared" si="343"/>
        <v>Eversource_WMA-Buckland Muni Agg Rate-44652</v>
      </c>
      <c r="G10968" s="11" t="s">
        <v>131</v>
      </c>
      <c r="H10968" s="11" t="s">
        <v>54</v>
      </c>
      <c r="I10968" s="11" t="s">
        <v>99</v>
      </c>
      <c r="J10968" s="11" t="s">
        <v>282</v>
      </c>
      <c r="K10968" s="11" t="str">
        <f>IFERROR(INDEX('EDC Component Dictionary'!$C$5:$C$37,MATCH('Rates Database'!J10968,'EDC Component Dictionary'!$B$5:$B$37,0)), "Energy Supply")</f>
        <v>Energy Supply</v>
      </c>
      <c r="L10968" s="12">
        <v>9.3460000000000001E-2</v>
      </c>
      <c r="M10968" s="12"/>
    </row>
    <row r="10969" spans="1:13" x14ac:dyDescent="0.3">
      <c r="A10969" s="18">
        <v>10967</v>
      </c>
      <c r="B10969" s="18">
        <f t="shared" si="342"/>
        <v>2022</v>
      </c>
      <c r="C10969" s="17">
        <v>44652</v>
      </c>
      <c r="D10969" s="18" t="s">
        <v>130</v>
      </c>
      <c r="E10969" s="18" t="s">
        <v>164</v>
      </c>
      <c r="F10969" s="18" t="str">
        <f t="shared" si="343"/>
        <v>National Grid-Charlemont Muni Agg Rate-44652</v>
      </c>
      <c r="G10969" s="11" t="s">
        <v>131</v>
      </c>
      <c r="H10969" s="11" t="s">
        <v>54</v>
      </c>
      <c r="I10969" s="11" t="s">
        <v>99</v>
      </c>
      <c r="J10969" s="11" t="s">
        <v>283</v>
      </c>
      <c r="K10969" s="11" t="str">
        <f>IFERROR(INDEX('EDC Component Dictionary'!$C$5:$C$37,MATCH('Rates Database'!J10969,'EDC Component Dictionary'!$B$5:$B$37,0)), "Energy Supply")</f>
        <v>Energy Supply</v>
      </c>
      <c r="L10969" s="12">
        <v>9.3450000000000005E-2</v>
      </c>
      <c r="M10969" s="12"/>
    </row>
    <row r="10970" spans="1:13" x14ac:dyDescent="0.3">
      <c r="A10970" s="18">
        <v>10968</v>
      </c>
      <c r="B10970" s="18">
        <f t="shared" si="342"/>
        <v>2022</v>
      </c>
      <c r="C10970" s="17">
        <v>44652</v>
      </c>
      <c r="D10970" s="18" t="s">
        <v>130</v>
      </c>
      <c r="E10970" s="18" t="s">
        <v>95</v>
      </c>
      <c r="F10970" s="18" t="str">
        <f t="shared" si="343"/>
        <v>Eversource_WMA-Colrain Muni Agg Rate-44652</v>
      </c>
      <c r="G10970" s="11" t="s">
        <v>131</v>
      </c>
      <c r="H10970" s="11" t="s">
        <v>54</v>
      </c>
      <c r="I10970" s="11" t="s">
        <v>99</v>
      </c>
      <c r="J10970" s="11" t="s">
        <v>100</v>
      </c>
      <c r="K10970" s="11" t="str">
        <f>IFERROR(INDEX('EDC Component Dictionary'!$C$5:$C$37,MATCH('Rates Database'!J10970,'EDC Component Dictionary'!$B$5:$B$37,0)), "Energy Supply")</f>
        <v>Energy Supply</v>
      </c>
      <c r="L10970" s="12">
        <v>9.3460000000000001E-2</v>
      </c>
      <c r="M10970" s="12"/>
    </row>
    <row r="10971" spans="1:13" x14ac:dyDescent="0.3">
      <c r="A10971" s="18">
        <v>10969</v>
      </c>
      <c r="B10971" s="18">
        <f t="shared" si="342"/>
        <v>2022</v>
      </c>
      <c r="C10971" s="17">
        <v>44652</v>
      </c>
      <c r="D10971" s="18" t="s">
        <v>130</v>
      </c>
      <c r="E10971" s="18" t="s">
        <v>95</v>
      </c>
      <c r="F10971" s="18" t="str">
        <f t="shared" si="343"/>
        <v>Eversource_WMA-Shelburne Muni Agg Rate-44652</v>
      </c>
      <c r="G10971" s="11" t="s">
        <v>131</v>
      </c>
      <c r="H10971" s="11" t="s">
        <v>54</v>
      </c>
      <c r="I10971" s="11" t="s">
        <v>99</v>
      </c>
      <c r="J10971" s="11" t="s">
        <v>284</v>
      </c>
      <c r="K10971" s="11" t="str">
        <f>IFERROR(INDEX('EDC Component Dictionary'!$C$5:$C$37,MATCH('Rates Database'!J10971,'EDC Component Dictionary'!$B$5:$B$37,0)), "Energy Supply")</f>
        <v>Energy Supply</v>
      </c>
      <c r="L10971" s="12">
        <v>9.3469999999999998E-2</v>
      </c>
      <c r="M10971" s="12"/>
    </row>
    <row r="10972" spans="1:13" x14ac:dyDescent="0.3">
      <c r="A10972" s="18">
        <v>10970</v>
      </c>
      <c r="B10972" s="18">
        <f t="shared" si="342"/>
        <v>2022</v>
      </c>
      <c r="C10972" s="17">
        <v>44652</v>
      </c>
      <c r="D10972" s="18" t="s">
        <v>130</v>
      </c>
      <c r="E10972" s="18" t="s">
        <v>164</v>
      </c>
      <c r="F10972" s="18" t="str">
        <f t="shared" si="343"/>
        <v>National Grid-Marlborough Muni Agg Rate-44652</v>
      </c>
      <c r="G10972" s="11" t="s">
        <v>131</v>
      </c>
      <c r="H10972" s="11" t="s">
        <v>54</v>
      </c>
      <c r="I10972" s="11" t="s">
        <v>99</v>
      </c>
      <c r="J10972" s="11" t="s">
        <v>263</v>
      </c>
      <c r="K10972" s="11" t="str">
        <f>IFERROR(INDEX('EDC Component Dictionary'!$C$5:$C$37,MATCH('Rates Database'!J10972,'EDC Component Dictionary'!$B$5:$B$37,0)), "Energy Supply")</f>
        <v>Energy Supply</v>
      </c>
      <c r="L10972" s="12">
        <v>9.3899999999999997E-2</v>
      </c>
      <c r="M10972" s="12"/>
    </row>
    <row r="10973" spans="1:13" x14ac:dyDescent="0.3">
      <c r="A10973" s="18">
        <v>10971</v>
      </c>
      <c r="B10973" s="18">
        <f t="shared" si="342"/>
        <v>2022</v>
      </c>
      <c r="C10973" s="17">
        <v>44652</v>
      </c>
      <c r="D10973" s="18" t="s">
        <v>130</v>
      </c>
      <c r="E10973" s="18" t="s">
        <v>164</v>
      </c>
      <c r="F10973" s="18" t="str">
        <f t="shared" si="343"/>
        <v>National Grid-New Salem Muni Agg Rate-44652</v>
      </c>
      <c r="G10973" s="11" t="s">
        <v>131</v>
      </c>
      <c r="H10973" s="11" t="s">
        <v>54</v>
      </c>
      <c r="I10973" s="11" t="s">
        <v>99</v>
      </c>
      <c r="J10973" s="11" t="s">
        <v>285</v>
      </c>
      <c r="K10973" s="11" t="str">
        <f>IFERROR(INDEX('EDC Component Dictionary'!$C$5:$C$37,MATCH('Rates Database'!J10973,'EDC Component Dictionary'!$B$5:$B$37,0)), "Energy Supply")</f>
        <v>Energy Supply</v>
      </c>
      <c r="L10973" s="12">
        <v>9.4329999999999997E-2</v>
      </c>
      <c r="M10973" s="12"/>
    </row>
    <row r="10974" spans="1:13" x14ac:dyDescent="0.3">
      <c r="A10974" s="18">
        <v>10972</v>
      </c>
      <c r="B10974" s="18">
        <f t="shared" si="342"/>
        <v>2022</v>
      </c>
      <c r="C10974" s="17">
        <v>44652</v>
      </c>
      <c r="D10974" s="18" t="s">
        <v>130</v>
      </c>
      <c r="E10974" s="18" t="s">
        <v>164</v>
      </c>
      <c r="F10974" s="18" t="str">
        <f t="shared" si="343"/>
        <v>National Grid-Warwick Muni Agg Rate-44652</v>
      </c>
      <c r="G10974" s="11" t="s">
        <v>131</v>
      </c>
      <c r="H10974" s="11" t="s">
        <v>54</v>
      </c>
      <c r="I10974" s="11" t="s">
        <v>99</v>
      </c>
      <c r="J10974" s="11" t="s">
        <v>286</v>
      </c>
      <c r="K10974" s="11" t="str">
        <f>IFERROR(INDEX('EDC Component Dictionary'!$C$5:$C$37,MATCH('Rates Database'!J10974,'EDC Component Dictionary'!$B$5:$B$37,0)), "Energy Supply")</f>
        <v>Energy Supply</v>
      </c>
      <c r="L10974" s="12">
        <v>9.4399999999999998E-2</v>
      </c>
      <c r="M10974" s="12"/>
    </row>
    <row r="10975" spans="1:13" x14ac:dyDescent="0.3">
      <c r="A10975" s="18">
        <v>10973</v>
      </c>
      <c r="B10975" s="18">
        <f t="shared" si="342"/>
        <v>2022</v>
      </c>
      <c r="C10975" s="17">
        <v>44652</v>
      </c>
      <c r="D10975" s="18" t="s">
        <v>130</v>
      </c>
      <c r="E10975" s="18" t="s">
        <v>95</v>
      </c>
      <c r="F10975" s="18" t="str">
        <f t="shared" si="343"/>
        <v>Eversource_WMA-Whately Muni Agg Rate-44652</v>
      </c>
      <c r="G10975" s="11" t="s">
        <v>131</v>
      </c>
      <c r="H10975" s="11" t="s">
        <v>54</v>
      </c>
      <c r="I10975" s="11" t="s">
        <v>99</v>
      </c>
      <c r="J10975" s="11" t="s">
        <v>287</v>
      </c>
      <c r="K10975" s="11" t="str">
        <f>IFERROR(INDEX('EDC Component Dictionary'!$C$5:$C$37,MATCH('Rates Database'!J10975,'EDC Component Dictionary'!$B$5:$B$37,0)), "Energy Supply")</f>
        <v>Energy Supply</v>
      </c>
      <c r="L10975" s="12">
        <v>9.4350000000000003E-2</v>
      </c>
      <c r="M10975" s="12"/>
    </row>
    <row r="10976" spans="1:13" x14ac:dyDescent="0.3">
      <c r="A10976" s="18">
        <v>10974</v>
      </c>
      <c r="B10976" s="18">
        <f t="shared" si="342"/>
        <v>2022</v>
      </c>
      <c r="C10976" s="17">
        <v>44652</v>
      </c>
      <c r="D10976" s="18" t="s">
        <v>130</v>
      </c>
      <c r="E10976" s="18" t="s">
        <v>95</v>
      </c>
      <c r="F10976" s="18" t="str">
        <f t="shared" si="343"/>
        <v>Eversource_WMA-Deerfield Muni Agg Rate-44652</v>
      </c>
      <c r="G10976" s="11" t="s">
        <v>131</v>
      </c>
      <c r="H10976" s="11" t="s">
        <v>54</v>
      </c>
      <c r="I10976" s="11" t="s">
        <v>99</v>
      </c>
      <c r="J10976" s="11" t="s">
        <v>289</v>
      </c>
      <c r="K10976" s="11" t="str">
        <f>IFERROR(INDEX('EDC Component Dictionary'!$C$5:$C$37,MATCH('Rates Database'!J10976,'EDC Component Dictionary'!$B$5:$B$37,0)), "Energy Supply")</f>
        <v>Energy Supply</v>
      </c>
      <c r="L10976" s="12">
        <v>9.5399999999999999E-2</v>
      </c>
      <c r="M10976" s="12"/>
    </row>
    <row r="10977" spans="1:13" x14ac:dyDescent="0.3">
      <c r="A10977" s="18">
        <v>10975</v>
      </c>
      <c r="B10977" s="18">
        <f t="shared" si="342"/>
        <v>2022</v>
      </c>
      <c r="C10977" s="17">
        <v>44652</v>
      </c>
      <c r="D10977" s="18" t="s">
        <v>130</v>
      </c>
      <c r="E10977" s="18" t="s">
        <v>95</v>
      </c>
      <c r="F10977" s="18" t="str">
        <f t="shared" si="343"/>
        <v>Eversource_WMA-Huntington Muni Agg Rate-44652</v>
      </c>
      <c r="G10977" s="11" t="s">
        <v>131</v>
      </c>
      <c r="H10977" s="11" t="s">
        <v>54</v>
      </c>
      <c r="I10977" s="11" t="s">
        <v>99</v>
      </c>
      <c r="J10977" s="11" t="s">
        <v>290</v>
      </c>
      <c r="K10977" s="11" t="str">
        <f>IFERROR(INDEX('EDC Component Dictionary'!$C$5:$C$37,MATCH('Rates Database'!J10977,'EDC Component Dictionary'!$B$5:$B$37,0)), "Energy Supply")</f>
        <v>Energy Supply</v>
      </c>
      <c r="L10977" s="12">
        <v>9.6189999999999998E-2</v>
      </c>
      <c r="M10977" s="12"/>
    </row>
    <row r="10978" spans="1:13" x14ac:dyDescent="0.3">
      <c r="A10978" s="18">
        <v>10976</v>
      </c>
      <c r="B10978" s="18">
        <f t="shared" si="342"/>
        <v>2022</v>
      </c>
      <c r="C10978" s="17">
        <v>44652</v>
      </c>
      <c r="D10978" s="18" t="s">
        <v>130</v>
      </c>
      <c r="E10978" s="18" t="s">
        <v>95</v>
      </c>
      <c r="F10978" s="18" t="str">
        <f t="shared" si="343"/>
        <v>Eversource_WMA-Northfield Muni Agg Rate-44652</v>
      </c>
      <c r="G10978" s="11" t="s">
        <v>131</v>
      </c>
      <c r="H10978" s="11" t="s">
        <v>54</v>
      </c>
      <c r="I10978" s="11" t="s">
        <v>99</v>
      </c>
      <c r="J10978" s="11" t="s">
        <v>291</v>
      </c>
      <c r="K10978" s="11" t="str">
        <f>IFERROR(INDEX('EDC Component Dictionary'!$C$5:$C$37,MATCH('Rates Database'!J10978,'EDC Component Dictionary'!$B$5:$B$37,0)), "Energy Supply")</f>
        <v>Energy Supply</v>
      </c>
      <c r="L10978" s="12">
        <v>9.5399999999999999E-2</v>
      </c>
      <c r="M10978" s="12"/>
    </row>
    <row r="10979" spans="1:13" x14ac:dyDescent="0.3">
      <c r="A10979" s="18">
        <v>10977</v>
      </c>
      <c r="B10979" s="18">
        <f t="shared" si="342"/>
        <v>2022</v>
      </c>
      <c r="C10979" s="17">
        <v>44652</v>
      </c>
      <c r="D10979" s="18" t="s">
        <v>130</v>
      </c>
      <c r="E10979" s="18" t="s">
        <v>95</v>
      </c>
      <c r="F10979" s="18" t="str">
        <f t="shared" si="343"/>
        <v>Eversource_WMA-Becket Muni Agg Rate-44652</v>
      </c>
      <c r="G10979" s="11" t="s">
        <v>131</v>
      </c>
      <c r="H10979" s="11" t="s">
        <v>54</v>
      </c>
      <c r="I10979" s="11" t="s">
        <v>99</v>
      </c>
      <c r="J10979" s="11" t="s">
        <v>298</v>
      </c>
      <c r="K10979" s="11" t="str">
        <f>IFERROR(INDEX('EDC Component Dictionary'!$C$5:$C$37,MATCH('Rates Database'!J10979,'EDC Component Dictionary'!$B$5:$B$37,0)), "Energy Supply")</f>
        <v>Energy Supply</v>
      </c>
      <c r="L10979" s="12">
        <v>9.6119999999999997E-2</v>
      </c>
      <c r="M10979" s="12"/>
    </row>
    <row r="10980" spans="1:13" x14ac:dyDescent="0.3">
      <c r="A10980" s="18">
        <v>10978</v>
      </c>
      <c r="B10980" s="18">
        <f t="shared" si="342"/>
        <v>2022</v>
      </c>
      <c r="C10980" s="17">
        <v>44652</v>
      </c>
      <c r="D10980" s="18" t="s">
        <v>130</v>
      </c>
      <c r="E10980" s="18" t="s">
        <v>95</v>
      </c>
      <c r="F10980" s="18" t="str">
        <f t="shared" si="343"/>
        <v>Eversource_WMA-Dalton Muni Agg Rate-44652</v>
      </c>
      <c r="G10980" s="11" t="s">
        <v>131</v>
      </c>
      <c r="H10980" s="11" t="s">
        <v>54</v>
      </c>
      <c r="I10980" s="11" t="s">
        <v>99</v>
      </c>
      <c r="J10980" s="11" t="s">
        <v>217</v>
      </c>
      <c r="K10980" s="11" t="str">
        <f>IFERROR(INDEX('EDC Component Dictionary'!$C$5:$C$37,MATCH('Rates Database'!J10980,'EDC Component Dictionary'!$B$5:$B$37,0)), "Energy Supply")</f>
        <v>Energy Supply</v>
      </c>
      <c r="L10980" s="12">
        <v>9.6030000000000004E-2</v>
      </c>
      <c r="M10980" s="12"/>
    </row>
    <row r="10981" spans="1:13" x14ac:dyDescent="0.3">
      <c r="A10981" s="18">
        <v>10979</v>
      </c>
      <c r="B10981" s="18">
        <f t="shared" si="342"/>
        <v>2022</v>
      </c>
      <c r="C10981" s="17">
        <v>44652</v>
      </c>
      <c r="D10981" s="18" t="s">
        <v>130</v>
      </c>
      <c r="E10981" s="18" t="s">
        <v>95</v>
      </c>
      <c r="F10981" s="18" t="str">
        <f t="shared" si="343"/>
        <v>Eversource_WMA-Pittsfield Muni Agg Rate-44652</v>
      </c>
      <c r="G10981" s="11" t="s">
        <v>131</v>
      </c>
      <c r="H10981" s="11" t="s">
        <v>54</v>
      </c>
      <c r="I10981" s="11" t="s">
        <v>99</v>
      </c>
      <c r="J10981" s="11" t="s">
        <v>176</v>
      </c>
      <c r="K10981" s="11" t="str">
        <f>IFERROR(INDEX('EDC Component Dictionary'!$C$5:$C$37,MATCH('Rates Database'!J10981,'EDC Component Dictionary'!$B$5:$B$37,0)), "Energy Supply")</f>
        <v>Energy Supply</v>
      </c>
      <c r="L10981" s="12">
        <v>9.6049999999999996E-2</v>
      </c>
      <c r="M10981" s="12"/>
    </row>
    <row r="10982" spans="1:13" x14ac:dyDescent="0.3">
      <c r="A10982" s="18">
        <v>10980</v>
      </c>
      <c r="B10982" s="18">
        <f t="shared" si="342"/>
        <v>2022</v>
      </c>
      <c r="C10982" s="17">
        <v>44652</v>
      </c>
      <c r="D10982" s="18" t="s">
        <v>130</v>
      </c>
      <c r="E10982" s="18" t="s">
        <v>95</v>
      </c>
      <c r="F10982" s="18" t="str">
        <f t="shared" si="343"/>
        <v>Eversource_WMA-West Springfield Muni Agg Rate-44652</v>
      </c>
      <c r="G10982" s="11" t="s">
        <v>131</v>
      </c>
      <c r="H10982" s="11" t="s">
        <v>54</v>
      </c>
      <c r="I10982" s="11" t="s">
        <v>99</v>
      </c>
      <c r="J10982" s="11" t="s">
        <v>272</v>
      </c>
      <c r="K10982" s="11" t="str">
        <f>IFERROR(INDEX('EDC Component Dictionary'!$C$5:$C$37,MATCH('Rates Database'!J10982,'EDC Component Dictionary'!$B$5:$B$37,0)), "Energy Supply")</f>
        <v>Energy Supply</v>
      </c>
      <c r="L10982" s="12">
        <v>9.672E-2</v>
      </c>
      <c r="M10982" s="12"/>
    </row>
    <row r="10983" spans="1:13" x14ac:dyDescent="0.3">
      <c r="A10983" s="18">
        <v>10981</v>
      </c>
      <c r="B10983" s="18">
        <f t="shared" si="342"/>
        <v>2022</v>
      </c>
      <c r="C10983" s="17">
        <v>44652</v>
      </c>
      <c r="D10983" s="18" t="s">
        <v>130</v>
      </c>
      <c r="E10983" s="18" t="s">
        <v>95</v>
      </c>
      <c r="F10983" s="18" t="str">
        <f t="shared" si="343"/>
        <v>Eversource_WMA-Lanesborough Muni Agg Rate-44652</v>
      </c>
      <c r="G10983" s="11" t="s">
        <v>131</v>
      </c>
      <c r="H10983" s="11" t="s">
        <v>54</v>
      </c>
      <c r="I10983" s="11" t="s">
        <v>99</v>
      </c>
      <c r="J10983" s="11" t="s">
        <v>255</v>
      </c>
      <c r="K10983" s="11" t="str">
        <f>IFERROR(INDEX('EDC Component Dictionary'!$C$5:$C$37,MATCH('Rates Database'!J10983,'EDC Component Dictionary'!$B$5:$B$37,0)), "Energy Supply")</f>
        <v>Energy Supply</v>
      </c>
      <c r="L10983" s="12">
        <v>9.7059999999999994E-2</v>
      </c>
      <c r="M10983" s="12"/>
    </row>
    <row r="10984" spans="1:13" x14ac:dyDescent="0.3">
      <c r="A10984" s="18">
        <v>10982</v>
      </c>
      <c r="B10984" s="18">
        <f t="shared" si="342"/>
        <v>2022</v>
      </c>
      <c r="C10984" s="17">
        <v>44652</v>
      </c>
      <c r="D10984" s="18" t="s">
        <v>130</v>
      </c>
      <c r="E10984" s="18" t="s">
        <v>164</v>
      </c>
      <c r="F10984" s="18" t="str">
        <f t="shared" si="343"/>
        <v>National Grid-Florida Muni Agg Rate-44652</v>
      </c>
      <c r="G10984" s="11" t="s">
        <v>131</v>
      </c>
      <c r="H10984" s="11" t="s">
        <v>54</v>
      </c>
      <c r="I10984" s="11" t="s">
        <v>99</v>
      </c>
      <c r="J10984" s="11" t="s">
        <v>218</v>
      </c>
      <c r="K10984" s="11" t="str">
        <f>IFERROR(INDEX('EDC Component Dictionary'!$C$5:$C$37,MATCH('Rates Database'!J10984,'EDC Component Dictionary'!$B$5:$B$37,0)), "Energy Supply")</f>
        <v>Energy Supply</v>
      </c>
      <c r="L10984" s="12">
        <v>9.7680000000000003E-2</v>
      </c>
      <c r="M10984" s="12"/>
    </row>
    <row r="10985" spans="1:13" x14ac:dyDescent="0.3">
      <c r="A10985" s="18">
        <v>10983</v>
      </c>
      <c r="B10985" s="18">
        <f t="shared" si="342"/>
        <v>2022</v>
      </c>
      <c r="C10985" s="17">
        <v>44652</v>
      </c>
      <c r="D10985" s="18" t="s">
        <v>130</v>
      </c>
      <c r="E10985" s="18" t="s">
        <v>163</v>
      </c>
      <c r="F10985" s="18" t="str">
        <f t="shared" si="343"/>
        <v>Eversource_EMA-Plymouth Muni Agg Rate-44652</v>
      </c>
      <c r="G10985" s="11" t="s">
        <v>131</v>
      </c>
      <c r="H10985" s="11" t="s">
        <v>54</v>
      </c>
      <c r="I10985" s="11" t="s">
        <v>99</v>
      </c>
      <c r="J10985" s="11" t="s">
        <v>180</v>
      </c>
      <c r="K10985" s="11" t="str">
        <f>IFERROR(INDEX('EDC Component Dictionary'!$C$5:$C$37,MATCH('Rates Database'!J10985,'EDC Component Dictionary'!$B$5:$B$37,0)), "Energy Supply")</f>
        <v>Energy Supply</v>
      </c>
      <c r="L10985" s="12">
        <v>9.8070000000000004E-2</v>
      </c>
      <c r="M10985" s="12"/>
    </row>
    <row r="10986" spans="1:13" x14ac:dyDescent="0.3">
      <c r="A10986" s="18">
        <v>10984</v>
      </c>
      <c r="B10986" s="18">
        <f t="shared" si="342"/>
        <v>2022</v>
      </c>
      <c r="C10986" s="17">
        <v>44652</v>
      </c>
      <c r="D10986" s="18" t="s">
        <v>130</v>
      </c>
      <c r="E10986" s="18" t="s">
        <v>95</v>
      </c>
      <c r="F10986" s="18" t="str">
        <f t="shared" si="343"/>
        <v>Eversource_WMA-Greenfield Muni Agg Rate-44652</v>
      </c>
      <c r="G10986" s="11" t="s">
        <v>131</v>
      </c>
      <c r="H10986" s="11" t="s">
        <v>54</v>
      </c>
      <c r="I10986" s="11" t="s">
        <v>99</v>
      </c>
      <c r="J10986" s="11" t="s">
        <v>214</v>
      </c>
      <c r="K10986" s="11" t="str">
        <f>IFERROR(INDEX('EDC Component Dictionary'!$C$5:$C$37,MATCH('Rates Database'!J10986,'EDC Component Dictionary'!$B$5:$B$37,0)), "Energy Supply")</f>
        <v>Energy Supply</v>
      </c>
      <c r="L10986" s="12">
        <v>9.8839999999999997E-2</v>
      </c>
      <c r="M10986" s="12"/>
    </row>
    <row r="10987" spans="1:13" x14ac:dyDescent="0.3">
      <c r="A10987" s="18">
        <v>10985</v>
      </c>
      <c r="B10987" s="18">
        <f t="shared" si="342"/>
        <v>2022</v>
      </c>
      <c r="C10987" s="17">
        <v>44652</v>
      </c>
      <c r="D10987" s="18" t="s">
        <v>130</v>
      </c>
      <c r="E10987" s="18" t="s">
        <v>95</v>
      </c>
      <c r="F10987" s="18" t="str">
        <f t="shared" si="343"/>
        <v>Eversource_WMA-Hatfield Muni Agg Rate-44652</v>
      </c>
      <c r="G10987" s="11" t="s">
        <v>131</v>
      </c>
      <c r="H10987" s="11" t="s">
        <v>54</v>
      </c>
      <c r="I10987" s="11" t="s">
        <v>99</v>
      </c>
      <c r="J10987" s="11" t="s">
        <v>280</v>
      </c>
      <c r="K10987" s="11" t="str">
        <f>IFERROR(INDEX('EDC Component Dictionary'!$C$5:$C$37,MATCH('Rates Database'!J10987,'EDC Component Dictionary'!$B$5:$B$37,0)), "Energy Supply")</f>
        <v>Energy Supply</v>
      </c>
      <c r="L10987" s="12">
        <v>9.8970000000000002E-2</v>
      </c>
      <c r="M10987" s="12"/>
    </row>
    <row r="10988" spans="1:13" x14ac:dyDescent="0.3">
      <c r="A10988" s="18">
        <v>10986</v>
      </c>
      <c r="B10988" s="18">
        <f t="shared" si="342"/>
        <v>2022</v>
      </c>
      <c r="C10988" s="17">
        <v>44652</v>
      </c>
      <c r="D10988" s="18" t="s">
        <v>130</v>
      </c>
      <c r="E10988" s="18" t="s">
        <v>163</v>
      </c>
      <c r="F10988" s="18" t="str">
        <f t="shared" si="343"/>
        <v>Eversource_EMA-Walpole Muni Agg Rate-44652</v>
      </c>
      <c r="G10988" s="11" t="s">
        <v>131</v>
      </c>
      <c r="H10988" s="11" t="s">
        <v>54</v>
      </c>
      <c r="I10988" s="11" t="s">
        <v>99</v>
      </c>
      <c r="J10988" s="11" t="s">
        <v>174</v>
      </c>
      <c r="K10988" s="11" t="str">
        <f>IFERROR(INDEX('EDC Component Dictionary'!$C$5:$C$37,MATCH('Rates Database'!J10988,'EDC Component Dictionary'!$B$5:$B$37,0)), "Energy Supply")</f>
        <v>Energy Supply</v>
      </c>
      <c r="L10988" s="12">
        <v>9.9510000000000001E-2</v>
      </c>
      <c r="M10988" s="12"/>
    </row>
    <row r="10989" spans="1:13" x14ac:dyDescent="0.3">
      <c r="A10989" s="18">
        <v>10987</v>
      </c>
      <c r="B10989" s="18">
        <f t="shared" si="342"/>
        <v>2022</v>
      </c>
      <c r="C10989" s="17">
        <v>44652</v>
      </c>
      <c r="D10989" s="18" t="s">
        <v>130</v>
      </c>
      <c r="E10989" s="18" t="s">
        <v>164</v>
      </c>
      <c r="F10989" s="18" t="str">
        <f t="shared" si="343"/>
        <v>National Grid-Adams Muni Agg Rate-44652</v>
      </c>
      <c r="G10989" s="11" t="s">
        <v>131</v>
      </c>
      <c r="H10989" s="11" t="s">
        <v>54</v>
      </c>
      <c r="I10989" s="11" t="s">
        <v>99</v>
      </c>
      <c r="J10989" s="11" t="s">
        <v>183</v>
      </c>
      <c r="K10989" s="11" t="str">
        <f>IFERROR(INDEX('EDC Component Dictionary'!$C$5:$C$37,MATCH('Rates Database'!J10989,'EDC Component Dictionary'!$B$5:$B$37,0)), "Energy Supply")</f>
        <v>Energy Supply</v>
      </c>
      <c r="L10989" s="12">
        <v>9.9500000000000005E-2</v>
      </c>
      <c r="M10989" s="12"/>
    </row>
    <row r="10990" spans="1:13" x14ac:dyDescent="0.3">
      <c r="A10990" s="18">
        <v>10988</v>
      </c>
      <c r="B10990" s="18">
        <f t="shared" si="342"/>
        <v>2022</v>
      </c>
      <c r="C10990" s="17">
        <v>44652</v>
      </c>
      <c r="D10990" s="18" t="s">
        <v>130</v>
      </c>
      <c r="E10990" s="18" t="s">
        <v>95</v>
      </c>
      <c r="F10990" s="18" t="str">
        <f t="shared" si="343"/>
        <v>Eversource_WMA-Cheshire Muni Agg Rate-44652</v>
      </c>
      <c r="G10990" s="11" t="s">
        <v>131</v>
      </c>
      <c r="H10990" s="11" t="s">
        <v>54</v>
      </c>
      <c r="I10990" s="11" t="s">
        <v>99</v>
      </c>
      <c r="J10990" s="11" t="s">
        <v>184</v>
      </c>
      <c r="K10990" s="11" t="str">
        <f>IFERROR(INDEX('EDC Component Dictionary'!$C$5:$C$37,MATCH('Rates Database'!J10990,'EDC Component Dictionary'!$B$5:$B$37,0)), "Energy Supply")</f>
        <v>Energy Supply</v>
      </c>
      <c r="L10990" s="12">
        <v>9.9500000000000005E-2</v>
      </c>
      <c r="M10990" s="12"/>
    </row>
    <row r="10991" spans="1:13" x14ac:dyDescent="0.3">
      <c r="A10991" s="18">
        <v>10989</v>
      </c>
      <c r="B10991" s="18">
        <f t="shared" si="342"/>
        <v>2022</v>
      </c>
      <c r="C10991" s="17">
        <v>44652</v>
      </c>
      <c r="D10991" s="18" t="s">
        <v>130</v>
      </c>
      <c r="E10991" s="18" t="s">
        <v>164</v>
      </c>
      <c r="F10991" s="18" t="str">
        <f t="shared" si="343"/>
        <v>National Grid-Clarksburg Muni Agg Rate-44652</v>
      </c>
      <c r="G10991" s="11" t="s">
        <v>131</v>
      </c>
      <c r="H10991" s="11" t="s">
        <v>54</v>
      </c>
      <c r="I10991" s="11" t="s">
        <v>99</v>
      </c>
      <c r="J10991" s="11" t="s">
        <v>216</v>
      </c>
      <c r="K10991" s="11" t="str">
        <f>IFERROR(INDEX('EDC Component Dictionary'!$C$5:$C$37,MATCH('Rates Database'!J10991,'EDC Component Dictionary'!$B$5:$B$37,0)), "Energy Supply")</f>
        <v>Energy Supply</v>
      </c>
      <c r="L10991" s="12">
        <v>9.9500000000000005E-2</v>
      </c>
      <c r="M10991" s="12"/>
    </row>
    <row r="10992" spans="1:13" x14ac:dyDescent="0.3">
      <c r="A10992" s="18">
        <v>10990</v>
      </c>
      <c r="B10992" s="18">
        <f t="shared" si="342"/>
        <v>2022</v>
      </c>
      <c r="C10992" s="17">
        <v>44652</v>
      </c>
      <c r="D10992" s="18" t="s">
        <v>130</v>
      </c>
      <c r="E10992" s="18" t="s">
        <v>95</v>
      </c>
      <c r="F10992" s="18" t="str">
        <f t="shared" si="343"/>
        <v>Eversource_WMA-Lenox Muni Agg Rate-44652</v>
      </c>
      <c r="G10992" s="11" t="s">
        <v>131</v>
      </c>
      <c r="H10992" s="11" t="s">
        <v>54</v>
      </c>
      <c r="I10992" s="11" t="s">
        <v>99</v>
      </c>
      <c r="J10992" s="11" t="s">
        <v>219</v>
      </c>
      <c r="K10992" s="11" t="str">
        <f>IFERROR(INDEX('EDC Component Dictionary'!$C$5:$C$37,MATCH('Rates Database'!J10992,'EDC Component Dictionary'!$B$5:$B$37,0)), "Energy Supply")</f>
        <v>Energy Supply</v>
      </c>
      <c r="L10992" s="12">
        <v>9.9500000000000005E-2</v>
      </c>
      <c r="M10992" s="12"/>
    </row>
    <row r="10993" spans="1:13" x14ac:dyDescent="0.3">
      <c r="A10993" s="18">
        <v>10991</v>
      </c>
      <c r="B10993" s="18">
        <f t="shared" si="342"/>
        <v>2022</v>
      </c>
      <c r="C10993" s="17">
        <v>44652</v>
      </c>
      <c r="D10993" s="18" t="s">
        <v>130</v>
      </c>
      <c r="E10993" s="18" t="s">
        <v>164</v>
      </c>
      <c r="F10993" s="18" t="str">
        <f t="shared" si="343"/>
        <v>National Grid-Monterey Muni Agg Rate-44652</v>
      </c>
      <c r="G10993" s="11" t="s">
        <v>131</v>
      </c>
      <c r="H10993" s="11" t="s">
        <v>54</v>
      </c>
      <c r="I10993" s="11" t="s">
        <v>99</v>
      </c>
      <c r="J10993" s="11" t="s">
        <v>220</v>
      </c>
      <c r="K10993" s="11" t="str">
        <f>IFERROR(INDEX('EDC Component Dictionary'!$C$5:$C$37,MATCH('Rates Database'!J10993,'EDC Component Dictionary'!$B$5:$B$37,0)), "Energy Supply")</f>
        <v>Energy Supply</v>
      </c>
      <c r="L10993" s="12">
        <v>9.9500000000000005E-2</v>
      </c>
      <c r="M10993" s="12"/>
    </row>
    <row r="10994" spans="1:13" x14ac:dyDescent="0.3">
      <c r="A10994" s="18">
        <v>10992</v>
      </c>
      <c r="B10994" s="18">
        <f t="shared" si="342"/>
        <v>2022</v>
      </c>
      <c r="C10994" s="17">
        <v>44652</v>
      </c>
      <c r="D10994" s="18" t="s">
        <v>130</v>
      </c>
      <c r="E10994" s="18" t="s">
        <v>164</v>
      </c>
      <c r="F10994" s="18" t="str">
        <f t="shared" si="343"/>
        <v>National Grid-New Marlborough Muni Agg Rate-44652</v>
      </c>
      <c r="G10994" s="11" t="s">
        <v>131</v>
      </c>
      <c r="H10994" s="11" t="s">
        <v>54</v>
      </c>
      <c r="I10994" s="11" t="s">
        <v>99</v>
      </c>
      <c r="J10994" s="11" t="s">
        <v>221</v>
      </c>
      <c r="K10994" s="11" t="str">
        <f>IFERROR(INDEX('EDC Component Dictionary'!$C$5:$C$37,MATCH('Rates Database'!J10994,'EDC Component Dictionary'!$B$5:$B$37,0)), "Energy Supply")</f>
        <v>Energy Supply</v>
      </c>
      <c r="L10994" s="12">
        <v>9.9500000000000005E-2</v>
      </c>
      <c r="M10994" s="12"/>
    </row>
    <row r="10995" spans="1:13" x14ac:dyDescent="0.3">
      <c r="A10995" s="18">
        <v>10993</v>
      </c>
      <c r="B10995" s="18">
        <f t="shared" si="342"/>
        <v>2022</v>
      </c>
      <c r="C10995" s="17">
        <v>44652</v>
      </c>
      <c r="D10995" s="18" t="s">
        <v>130</v>
      </c>
      <c r="E10995" s="18" t="s">
        <v>164</v>
      </c>
      <c r="F10995" s="18" t="str">
        <f t="shared" si="343"/>
        <v>National Grid-North Adams Muni Agg Rate-44652</v>
      </c>
      <c r="G10995" s="11" t="s">
        <v>131</v>
      </c>
      <c r="H10995" s="11" t="s">
        <v>54</v>
      </c>
      <c r="I10995" s="11" t="s">
        <v>99</v>
      </c>
      <c r="J10995" s="11" t="s">
        <v>222</v>
      </c>
      <c r="K10995" s="11" t="str">
        <f>IFERROR(INDEX('EDC Component Dictionary'!$C$5:$C$37,MATCH('Rates Database'!J10995,'EDC Component Dictionary'!$B$5:$B$37,0)), "Energy Supply")</f>
        <v>Energy Supply</v>
      </c>
      <c r="L10995" s="12">
        <v>9.9500000000000005E-2</v>
      </c>
      <c r="M10995" s="12"/>
    </row>
    <row r="10996" spans="1:13" x14ac:dyDescent="0.3">
      <c r="A10996" s="18">
        <v>10994</v>
      </c>
      <c r="B10996" s="18">
        <f t="shared" si="342"/>
        <v>2022</v>
      </c>
      <c r="C10996" s="17">
        <v>44652</v>
      </c>
      <c r="D10996" s="18" t="s">
        <v>130</v>
      </c>
      <c r="E10996" s="18" t="s">
        <v>164</v>
      </c>
      <c r="F10996" s="18" t="str">
        <f t="shared" si="343"/>
        <v>National Grid-Sheffield Muni Agg Rate-44652</v>
      </c>
      <c r="G10996" s="11" t="s">
        <v>131</v>
      </c>
      <c r="H10996" s="11" t="s">
        <v>54</v>
      </c>
      <c r="I10996" s="11" t="s">
        <v>99</v>
      </c>
      <c r="J10996" s="11" t="s">
        <v>223</v>
      </c>
      <c r="K10996" s="11" t="str">
        <f>IFERROR(INDEX('EDC Component Dictionary'!$C$5:$C$37,MATCH('Rates Database'!J10996,'EDC Component Dictionary'!$B$5:$B$37,0)), "Energy Supply")</f>
        <v>Energy Supply</v>
      </c>
      <c r="L10996" s="12">
        <v>9.9500000000000005E-2</v>
      </c>
      <c r="M10996" s="12"/>
    </row>
    <row r="10997" spans="1:13" x14ac:dyDescent="0.3">
      <c r="A10997" s="18">
        <v>10995</v>
      </c>
      <c r="B10997" s="18">
        <f t="shared" si="342"/>
        <v>2022</v>
      </c>
      <c r="C10997" s="17">
        <v>44652</v>
      </c>
      <c r="D10997" s="18" t="s">
        <v>130</v>
      </c>
      <c r="E10997" s="18" t="s">
        <v>164</v>
      </c>
      <c r="F10997" s="18" t="str">
        <f t="shared" si="343"/>
        <v>National Grid-West Stockbridge Muni Agg Rate-44652</v>
      </c>
      <c r="G10997" s="11" t="s">
        <v>131</v>
      </c>
      <c r="H10997" s="11" t="s">
        <v>54</v>
      </c>
      <c r="I10997" s="11" t="s">
        <v>99</v>
      </c>
      <c r="J10997" s="11" t="s">
        <v>224</v>
      </c>
      <c r="K10997" s="11" t="str">
        <f>IFERROR(INDEX('EDC Component Dictionary'!$C$5:$C$37,MATCH('Rates Database'!J10997,'EDC Component Dictionary'!$B$5:$B$37,0)), "Energy Supply")</f>
        <v>Energy Supply</v>
      </c>
      <c r="L10997" s="12">
        <v>9.9500000000000005E-2</v>
      </c>
      <c r="M10997" s="12"/>
    </row>
    <row r="10998" spans="1:13" x14ac:dyDescent="0.3">
      <c r="A10998" s="18">
        <v>10996</v>
      </c>
      <c r="B10998" s="18">
        <f t="shared" si="342"/>
        <v>2022</v>
      </c>
      <c r="C10998" s="17">
        <v>44652</v>
      </c>
      <c r="D10998" s="18" t="s">
        <v>130</v>
      </c>
      <c r="E10998" s="18" t="s">
        <v>164</v>
      </c>
      <c r="F10998" s="18" t="str">
        <f t="shared" si="343"/>
        <v>National Grid-Chelmsford Muni Agg Rate-44652</v>
      </c>
      <c r="G10998" s="11" t="s">
        <v>131</v>
      </c>
      <c r="H10998" s="11" t="s">
        <v>54</v>
      </c>
      <c r="I10998" s="11" t="s">
        <v>99</v>
      </c>
      <c r="J10998" s="11" t="s">
        <v>173</v>
      </c>
      <c r="K10998" s="11" t="str">
        <f>IFERROR(INDEX('EDC Component Dictionary'!$C$5:$C$37,MATCH('Rates Database'!J10998,'EDC Component Dictionary'!$B$5:$B$37,0)), "Energy Supply")</f>
        <v>Energy Supply</v>
      </c>
      <c r="L10998" s="12">
        <v>0.10079</v>
      </c>
      <c r="M10998" s="12"/>
    </row>
    <row r="10999" spans="1:13" x14ac:dyDescent="0.3">
      <c r="A10999" s="18">
        <v>10997</v>
      </c>
      <c r="B10999" s="18">
        <f t="shared" si="342"/>
        <v>2022</v>
      </c>
      <c r="C10999" s="17">
        <v>44652</v>
      </c>
      <c r="D10999" s="18" t="s">
        <v>130</v>
      </c>
      <c r="E10999" s="18" t="s">
        <v>95</v>
      </c>
      <c r="F10999" s="18" t="str">
        <f t="shared" si="343"/>
        <v>Eversource_WMA-Leverett Muni Agg Rate-44652</v>
      </c>
      <c r="G10999" s="11" t="s">
        <v>131</v>
      </c>
      <c r="H10999" s="11" t="s">
        <v>54</v>
      </c>
      <c r="I10999" s="11" t="s">
        <v>99</v>
      </c>
      <c r="J10999" s="11" t="s">
        <v>265</v>
      </c>
      <c r="K10999" s="11" t="str">
        <f>IFERROR(INDEX('EDC Component Dictionary'!$C$5:$C$37,MATCH('Rates Database'!J10999,'EDC Component Dictionary'!$B$5:$B$37,0)), "Energy Supply")</f>
        <v>Energy Supply</v>
      </c>
      <c r="L10999" s="12">
        <v>0.10145999999999999</v>
      </c>
      <c r="M10999" s="12"/>
    </row>
    <row r="11000" spans="1:13" x14ac:dyDescent="0.3">
      <c r="A11000" s="18">
        <v>10998</v>
      </c>
      <c r="B11000" s="18">
        <f t="shared" si="342"/>
        <v>2022</v>
      </c>
      <c r="C11000" s="17">
        <v>44652</v>
      </c>
      <c r="D11000" s="18" t="s">
        <v>130</v>
      </c>
      <c r="E11000" s="18" t="s">
        <v>95</v>
      </c>
      <c r="F11000" s="18" t="str">
        <f t="shared" si="343"/>
        <v>Eversource_WMA-Sandisfield Muni Agg Rate-44652</v>
      </c>
      <c r="G11000" s="11" t="s">
        <v>131</v>
      </c>
      <c r="H11000" s="11" t="s">
        <v>54</v>
      </c>
      <c r="I11000" s="11" t="s">
        <v>99</v>
      </c>
      <c r="J11000" s="11" t="s">
        <v>253</v>
      </c>
      <c r="K11000" s="11" t="str">
        <f>IFERROR(INDEX('EDC Component Dictionary'!$C$5:$C$37,MATCH('Rates Database'!J11000,'EDC Component Dictionary'!$B$5:$B$37,0)), "Energy Supply")</f>
        <v>Energy Supply</v>
      </c>
      <c r="L11000" s="12">
        <v>0.10119</v>
      </c>
      <c r="M11000" s="12"/>
    </row>
    <row r="11001" spans="1:13" x14ac:dyDescent="0.3">
      <c r="A11001" s="18">
        <v>10999</v>
      </c>
      <c r="B11001" s="18">
        <f t="shared" si="342"/>
        <v>2022</v>
      </c>
      <c r="C11001" s="17">
        <v>44652</v>
      </c>
      <c r="D11001" s="18" t="s">
        <v>130</v>
      </c>
      <c r="E11001" s="18" t="s">
        <v>164</v>
      </c>
      <c r="F11001" s="18" t="str">
        <f t="shared" si="343"/>
        <v>National Grid-Great Barrington Muni Agg Rate-44652</v>
      </c>
      <c r="G11001" s="11" t="s">
        <v>131</v>
      </c>
      <c r="H11001" s="11" t="s">
        <v>54</v>
      </c>
      <c r="I11001" s="11" t="s">
        <v>99</v>
      </c>
      <c r="J11001" s="11" t="s">
        <v>245</v>
      </c>
      <c r="K11001" s="11" t="str">
        <f>IFERROR(INDEX('EDC Component Dictionary'!$C$5:$C$37,MATCH('Rates Database'!J11001,'EDC Component Dictionary'!$B$5:$B$37,0)), "Energy Supply")</f>
        <v>Energy Supply</v>
      </c>
      <c r="L11001" s="12">
        <v>0.10126</v>
      </c>
      <c r="M11001" s="12"/>
    </row>
    <row r="11002" spans="1:13" x14ac:dyDescent="0.3">
      <c r="A11002" s="18">
        <v>11000</v>
      </c>
      <c r="B11002" s="18">
        <f t="shared" si="342"/>
        <v>2022</v>
      </c>
      <c r="C11002" s="17">
        <v>44652</v>
      </c>
      <c r="D11002" s="18" t="s">
        <v>130</v>
      </c>
      <c r="E11002" s="18" t="s">
        <v>163</v>
      </c>
      <c r="F11002" s="18" t="str">
        <f t="shared" si="343"/>
        <v>Eversource_EMA-Plympton Muni Agg Rate-44652</v>
      </c>
      <c r="G11002" s="11" t="s">
        <v>131</v>
      </c>
      <c r="H11002" s="11" t="s">
        <v>54</v>
      </c>
      <c r="I11002" s="11" t="s">
        <v>99</v>
      </c>
      <c r="J11002" s="11" t="s">
        <v>240</v>
      </c>
      <c r="K11002" s="11" t="str">
        <f>IFERROR(INDEX('EDC Component Dictionary'!$C$5:$C$37,MATCH('Rates Database'!J11002,'EDC Component Dictionary'!$B$5:$B$37,0)), "Energy Supply")</f>
        <v>Energy Supply</v>
      </c>
      <c r="L11002" s="12">
        <v>0.10138999999999999</v>
      </c>
      <c r="M11002" s="12"/>
    </row>
    <row r="11003" spans="1:13" x14ac:dyDescent="0.3">
      <c r="A11003" s="18">
        <v>11001</v>
      </c>
      <c r="B11003" s="18">
        <f t="shared" si="342"/>
        <v>2022</v>
      </c>
      <c r="C11003" s="17">
        <v>44652</v>
      </c>
      <c r="D11003" s="18" t="s">
        <v>130</v>
      </c>
      <c r="E11003" s="18" t="s">
        <v>163</v>
      </c>
      <c r="F11003" s="18" t="str">
        <f t="shared" si="343"/>
        <v>Eversource_EMA-Cambridge Muni Agg Rate-44652</v>
      </c>
      <c r="G11003" s="11" t="s">
        <v>131</v>
      </c>
      <c r="H11003" s="11" t="s">
        <v>54</v>
      </c>
      <c r="I11003" s="11" t="s">
        <v>99</v>
      </c>
      <c r="J11003" s="11" t="s">
        <v>210</v>
      </c>
      <c r="K11003" s="11" t="str">
        <f>IFERROR(INDEX('EDC Component Dictionary'!$C$5:$C$37,MATCH('Rates Database'!J11003,'EDC Component Dictionary'!$B$5:$B$37,0)), "Energy Supply")</f>
        <v>Energy Supply</v>
      </c>
      <c r="L11003" s="12">
        <v>0.10344</v>
      </c>
      <c r="M11003" s="12"/>
    </row>
    <row r="11004" spans="1:13" x14ac:dyDescent="0.3">
      <c r="A11004" s="18">
        <v>11002</v>
      </c>
      <c r="B11004" s="18">
        <f t="shared" si="342"/>
        <v>2022</v>
      </c>
      <c r="C11004" s="17">
        <v>44652</v>
      </c>
      <c r="D11004" s="18" t="s">
        <v>130</v>
      </c>
      <c r="E11004" s="18" t="s">
        <v>164</v>
      </c>
      <c r="F11004" s="18" t="str">
        <f t="shared" si="343"/>
        <v>National Grid-Avon Muni Agg Rate-44652</v>
      </c>
      <c r="G11004" s="11" t="s">
        <v>131</v>
      </c>
      <c r="H11004" s="11" t="s">
        <v>54</v>
      </c>
      <c r="I11004" s="11" t="s">
        <v>99</v>
      </c>
      <c r="J11004" s="11" t="s">
        <v>270</v>
      </c>
      <c r="K11004" s="11" t="str">
        <f>IFERROR(INDEX('EDC Component Dictionary'!$C$5:$C$37,MATCH('Rates Database'!J11004,'EDC Component Dictionary'!$B$5:$B$37,0)), "Energy Supply")</f>
        <v>Energy Supply</v>
      </c>
      <c r="L11004" s="12">
        <v>0.10217</v>
      </c>
      <c r="M11004" s="12"/>
    </row>
    <row r="11005" spans="1:13" x14ac:dyDescent="0.3">
      <c r="A11005" s="18">
        <v>11003</v>
      </c>
      <c r="B11005" s="18">
        <f t="shared" si="342"/>
        <v>2022</v>
      </c>
      <c r="C11005" s="17">
        <v>44652</v>
      </c>
      <c r="D11005" s="18" t="s">
        <v>130</v>
      </c>
      <c r="E11005" s="18" t="s">
        <v>164</v>
      </c>
      <c r="F11005" s="18" t="str">
        <f t="shared" si="343"/>
        <v>National Grid-Williamsburg Muni Agg Rate-44652</v>
      </c>
      <c r="G11005" s="11" t="s">
        <v>131</v>
      </c>
      <c r="H11005" s="11" t="s">
        <v>54</v>
      </c>
      <c r="I11005" s="11" t="s">
        <v>99</v>
      </c>
      <c r="J11005" s="11" t="s">
        <v>249</v>
      </c>
      <c r="K11005" s="11" t="str">
        <f>IFERROR(INDEX('EDC Component Dictionary'!$C$5:$C$37,MATCH('Rates Database'!J11005,'EDC Component Dictionary'!$B$5:$B$37,0)), "Energy Supply")</f>
        <v>Energy Supply</v>
      </c>
      <c r="L11005" s="12">
        <v>0.10249</v>
      </c>
      <c r="M11005" s="12"/>
    </row>
    <row r="11006" spans="1:13" x14ac:dyDescent="0.3">
      <c r="A11006" s="18">
        <v>11004</v>
      </c>
      <c r="B11006" s="18">
        <f t="shared" si="342"/>
        <v>2022</v>
      </c>
      <c r="C11006" s="17">
        <v>44652</v>
      </c>
      <c r="D11006" s="18" t="s">
        <v>130</v>
      </c>
      <c r="E11006" s="18" t="s">
        <v>164</v>
      </c>
      <c r="F11006" s="18" t="str">
        <f t="shared" si="343"/>
        <v>National Grid-Easton Muni Agg Rate-44652</v>
      </c>
      <c r="G11006" s="11" t="s">
        <v>131</v>
      </c>
      <c r="H11006" s="11" t="s">
        <v>54</v>
      </c>
      <c r="I11006" s="11" t="s">
        <v>99</v>
      </c>
      <c r="J11006" s="11" t="s">
        <v>294</v>
      </c>
      <c r="K11006" s="11" t="str">
        <f>IFERROR(INDEX('EDC Component Dictionary'!$C$5:$C$37,MATCH('Rates Database'!J11006,'EDC Component Dictionary'!$B$5:$B$37,0)), "Energy Supply")</f>
        <v>Energy Supply</v>
      </c>
      <c r="L11006" s="12">
        <v>0.10287</v>
      </c>
      <c r="M11006" s="12"/>
    </row>
    <row r="11007" spans="1:13" x14ac:dyDescent="0.3">
      <c r="A11007" s="18">
        <v>11005</v>
      </c>
      <c r="B11007" s="18">
        <f t="shared" si="342"/>
        <v>2022</v>
      </c>
      <c r="C11007" s="17">
        <v>44652</v>
      </c>
      <c r="D11007" s="18" t="s">
        <v>130</v>
      </c>
      <c r="E11007" s="18" t="s">
        <v>95</v>
      </c>
      <c r="F11007" s="18" t="str">
        <f t="shared" si="343"/>
        <v>Eversource_WMA-Conway Muni Agg Rate-44652</v>
      </c>
      <c r="G11007" s="11" t="s">
        <v>131</v>
      </c>
      <c r="H11007" s="11" t="s">
        <v>54</v>
      </c>
      <c r="I11007" s="11" t="s">
        <v>99</v>
      </c>
      <c r="J11007" s="11" t="s">
        <v>288</v>
      </c>
      <c r="K11007" s="11" t="str">
        <f>IFERROR(INDEX('EDC Component Dictionary'!$C$5:$C$37,MATCH('Rates Database'!J11007,'EDC Component Dictionary'!$B$5:$B$37,0)), "Energy Supply")</f>
        <v>Energy Supply</v>
      </c>
      <c r="L11007" s="12">
        <v>0.10281</v>
      </c>
      <c r="M11007" s="12"/>
    </row>
    <row r="11008" spans="1:13" x14ac:dyDescent="0.3">
      <c r="A11008" s="18">
        <v>11006</v>
      </c>
      <c r="B11008" s="18">
        <f t="shared" si="342"/>
        <v>2022</v>
      </c>
      <c r="C11008" s="17">
        <v>44652</v>
      </c>
      <c r="D11008" s="18" t="s">
        <v>130</v>
      </c>
      <c r="E11008" s="18" t="s">
        <v>95</v>
      </c>
      <c r="F11008" s="18" t="str">
        <f t="shared" si="343"/>
        <v>Eversource_WMA-Gill Muni Agg Rate-44652</v>
      </c>
      <c r="G11008" s="11" t="s">
        <v>131</v>
      </c>
      <c r="H11008" s="11" t="s">
        <v>54</v>
      </c>
      <c r="I11008" s="11" t="s">
        <v>99</v>
      </c>
      <c r="J11008" s="11" t="s">
        <v>293</v>
      </c>
      <c r="K11008" s="11" t="str">
        <f>IFERROR(INDEX('EDC Component Dictionary'!$C$5:$C$37,MATCH('Rates Database'!J11008,'EDC Component Dictionary'!$B$5:$B$37,0)), "Energy Supply")</f>
        <v>Energy Supply</v>
      </c>
      <c r="L11008" s="12">
        <v>0.10262</v>
      </c>
      <c r="M11008" s="12"/>
    </row>
    <row r="11009" spans="1:13" x14ac:dyDescent="0.3">
      <c r="A11009" s="18">
        <v>11007</v>
      </c>
      <c r="B11009" s="18">
        <f t="shared" si="342"/>
        <v>2022</v>
      </c>
      <c r="C11009" s="17">
        <v>44652</v>
      </c>
      <c r="D11009" s="18" t="s">
        <v>130</v>
      </c>
      <c r="E11009" s="18" t="s">
        <v>95</v>
      </c>
      <c r="F11009" s="18" t="str">
        <f t="shared" si="343"/>
        <v>Eversource_WMA-Sunderland Muni Agg Rate-44652</v>
      </c>
      <c r="G11009" s="11" t="s">
        <v>131</v>
      </c>
      <c r="H11009" s="11" t="s">
        <v>54</v>
      </c>
      <c r="I11009" s="11" t="s">
        <v>99</v>
      </c>
      <c r="J11009" s="11" t="s">
        <v>292</v>
      </c>
      <c r="K11009" s="11" t="str">
        <f>IFERROR(INDEX('EDC Component Dictionary'!$C$5:$C$37,MATCH('Rates Database'!J11009,'EDC Component Dictionary'!$B$5:$B$37,0)), "Energy Supply")</f>
        <v>Energy Supply</v>
      </c>
      <c r="L11009" s="12">
        <v>0.1028</v>
      </c>
      <c r="M11009" s="12"/>
    </row>
    <row r="11010" spans="1:13" x14ac:dyDescent="0.3">
      <c r="A11010" s="18">
        <v>11008</v>
      </c>
      <c r="B11010" s="18">
        <f t="shared" si="342"/>
        <v>2022</v>
      </c>
      <c r="C11010" s="17">
        <v>44652</v>
      </c>
      <c r="D11010" s="18" t="s">
        <v>130</v>
      </c>
      <c r="E11010" s="18" t="s">
        <v>164</v>
      </c>
      <c r="F11010" s="18" t="str">
        <f t="shared" si="343"/>
        <v>National Grid-Winchendon Muni Agg Rate-44652</v>
      </c>
      <c r="G11010" s="11" t="s">
        <v>131</v>
      </c>
      <c r="H11010" s="11" t="s">
        <v>54</v>
      </c>
      <c r="I11010" s="11" t="s">
        <v>99</v>
      </c>
      <c r="J11010" s="11" t="s">
        <v>181</v>
      </c>
      <c r="K11010" s="11" t="str">
        <f>IFERROR(INDEX('EDC Component Dictionary'!$C$5:$C$37,MATCH('Rates Database'!J11010,'EDC Component Dictionary'!$B$5:$B$37,0)), "Energy Supply")</f>
        <v>Energy Supply</v>
      </c>
      <c r="L11010" s="12">
        <v>0.10304000000000001</v>
      </c>
      <c r="M11010" s="12"/>
    </row>
    <row r="11011" spans="1:13" x14ac:dyDescent="0.3">
      <c r="A11011" s="18">
        <v>11009</v>
      </c>
      <c r="B11011" s="18">
        <f t="shared" ref="B11011:B11074" si="344">YEAR(C11011)</f>
        <v>2022</v>
      </c>
      <c r="C11011" s="17">
        <v>44652</v>
      </c>
      <c r="D11011" s="18" t="s">
        <v>130</v>
      </c>
      <c r="E11011" s="18" t="s">
        <v>164</v>
      </c>
      <c r="F11011" s="18" t="str">
        <f t="shared" si="343"/>
        <v>National Grid-Charlton Muni Agg Rate-44652</v>
      </c>
      <c r="G11011" s="11" t="s">
        <v>131</v>
      </c>
      <c r="H11011" s="11" t="s">
        <v>54</v>
      </c>
      <c r="I11011" s="11" t="s">
        <v>99</v>
      </c>
      <c r="J11011" s="11" t="s">
        <v>188</v>
      </c>
      <c r="K11011" s="11" t="str">
        <f>IFERROR(INDEX('EDC Component Dictionary'!$C$5:$C$37,MATCH('Rates Database'!J11011,'EDC Component Dictionary'!$B$5:$B$37,0)), "Energy Supply")</f>
        <v>Energy Supply</v>
      </c>
      <c r="L11011" s="12">
        <v>0.10313</v>
      </c>
      <c r="M11011" s="12"/>
    </row>
    <row r="11012" spans="1:13" x14ac:dyDescent="0.3">
      <c r="A11012" s="18">
        <v>11010</v>
      </c>
      <c r="B11012" s="18">
        <f t="shared" si="344"/>
        <v>2022</v>
      </c>
      <c r="C11012" s="17">
        <v>44652</v>
      </c>
      <c r="D11012" s="18" t="s">
        <v>130</v>
      </c>
      <c r="E11012" s="18" t="s">
        <v>164</v>
      </c>
      <c r="F11012" s="18" t="str">
        <f t="shared" ref="F11012:F11075" si="345">_xlfn.CONCAT(E11012,"-",J11012,"-",C11012)</f>
        <v>National Grid-Millbury Muni Agg Rate-44652</v>
      </c>
      <c r="G11012" s="11" t="s">
        <v>131</v>
      </c>
      <c r="H11012" s="11" t="s">
        <v>54</v>
      </c>
      <c r="I11012" s="11" t="s">
        <v>99</v>
      </c>
      <c r="J11012" s="11" t="s">
        <v>198</v>
      </c>
      <c r="K11012" s="11" t="str">
        <f>IFERROR(INDEX('EDC Component Dictionary'!$C$5:$C$37,MATCH('Rates Database'!J11012,'EDC Component Dictionary'!$B$5:$B$37,0)), "Energy Supply")</f>
        <v>Energy Supply</v>
      </c>
      <c r="L11012" s="12">
        <v>0.10317999999999999</v>
      </c>
      <c r="M11012" s="12"/>
    </row>
    <row r="11013" spans="1:13" x14ac:dyDescent="0.3">
      <c r="A11013" s="18">
        <v>11011</v>
      </c>
      <c r="B11013" s="18">
        <f t="shared" si="344"/>
        <v>2022</v>
      </c>
      <c r="C11013" s="17">
        <v>44652</v>
      </c>
      <c r="D11013" s="18" t="s">
        <v>130</v>
      </c>
      <c r="E11013" s="18" t="s">
        <v>164</v>
      </c>
      <c r="F11013" s="18" t="str">
        <f t="shared" si="345"/>
        <v>National Grid-Oxford Muni Agg Rate-44652</v>
      </c>
      <c r="G11013" s="11" t="s">
        <v>131</v>
      </c>
      <c r="H11013" s="11" t="s">
        <v>54</v>
      </c>
      <c r="I11013" s="11" t="s">
        <v>99</v>
      </c>
      <c r="J11013" s="11" t="s">
        <v>202</v>
      </c>
      <c r="K11013" s="11" t="str">
        <f>IFERROR(INDEX('EDC Component Dictionary'!$C$5:$C$37,MATCH('Rates Database'!J11013,'EDC Component Dictionary'!$B$5:$B$37,0)), "Energy Supply")</f>
        <v>Energy Supply</v>
      </c>
      <c r="L11013" s="12">
        <v>0.10317</v>
      </c>
      <c r="M11013" s="12"/>
    </row>
    <row r="11014" spans="1:13" x14ac:dyDescent="0.3">
      <c r="A11014" s="18">
        <v>11012</v>
      </c>
      <c r="B11014" s="18">
        <f t="shared" si="344"/>
        <v>2022</v>
      </c>
      <c r="C11014" s="17">
        <v>44652</v>
      </c>
      <c r="D11014" s="18" t="s">
        <v>130</v>
      </c>
      <c r="E11014" s="18" t="s">
        <v>163</v>
      </c>
      <c r="F11014" s="18" t="str">
        <f t="shared" si="345"/>
        <v>Eversource_EMA-Holliston Muni Agg Rate-44652</v>
      </c>
      <c r="G11014" s="11" t="s">
        <v>131</v>
      </c>
      <c r="H11014" s="11" t="s">
        <v>54</v>
      </c>
      <c r="I11014" s="11" t="s">
        <v>99</v>
      </c>
      <c r="J11014" s="11" t="s">
        <v>246</v>
      </c>
      <c r="K11014" s="11" t="str">
        <f>IFERROR(INDEX('EDC Component Dictionary'!$C$5:$C$37,MATCH('Rates Database'!J11014,'EDC Component Dictionary'!$B$5:$B$37,0)), "Energy Supply")</f>
        <v>Energy Supply</v>
      </c>
      <c r="L11014" s="12">
        <v>0.10331</v>
      </c>
      <c r="M11014" s="12"/>
    </row>
    <row r="11015" spans="1:13" x14ac:dyDescent="0.3">
      <c r="A11015" s="18">
        <v>11013</v>
      </c>
      <c r="B11015" s="18">
        <f t="shared" si="344"/>
        <v>2022</v>
      </c>
      <c r="C11015" s="17">
        <v>44652</v>
      </c>
      <c r="D11015" s="18" t="s">
        <v>130</v>
      </c>
      <c r="E11015" s="18" t="s">
        <v>164</v>
      </c>
      <c r="F11015" s="18" t="str">
        <f t="shared" si="345"/>
        <v>National Grid-Auburn Muni Agg Rate-44652</v>
      </c>
      <c r="G11015" s="11" t="s">
        <v>131</v>
      </c>
      <c r="H11015" s="11" t="s">
        <v>54</v>
      </c>
      <c r="I11015" s="11" t="s">
        <v>99</v>
      </c>
      <c r="J11015" s="11" t="s">
        <v>258</v>
      </c>
      <c r="K11015" s="11" t="str">
        <f>IFERROR(INDEX('EDC Component Dictionary'!$C$5:$C$37,MATCH('Rates Database'!J11015,'EDC Component Dictionary'!$B$5:$B$37,0)), "Energy Supply")</f>
        <v>Energy Supply</v>
      </c>
      <c r="L11015" s="12">
        <v>0.10353999999999999</v>
      </c>
      <c r="M11015" s="12"/>
    </row>
    <row r="11016" spans="1:13" x14ac:dyDescent="0.3">
      <c r="A11016" s="18">
        <v>11014</v>
      </c>
      <c r="B11016" s="18">
        <f t="shared" si="344"/>
        <v>2022</v>
      </c>
      <c r="C11016" s="17">
        <v>44652</v>
      </c>
      <c r="D11016" s="18" t="s">
        <v>130</v>
      </c>
      <c r="E11016" s="18" t="s">
        <v>163</v>
      </c>
      <c r="F11016" s="18" t="str">
        <f t="shared" si="345"/>
        <v>Eversource_EMA-Stoneham Muni Agg Rate-44652</v>
      </c>
      <c r="G11016" s="11" t="s">
        <v>131</v>
      </c>
      <c r="H11016" s="11" t="s">
        <v>54</v>
      </c>
      <c r="I11016" s="11" t="s">
        <v>99</v>
      </c>
      <c r="J11016" s="11" t="s">
        <v>267</v>
      </c>
      <c r="K11016" s="11" t="str">
        <f>IFERROR(INDEX('EDC Component Dictionary'!$C$5:$C$37,MATCH('Rates Database'!J11016,'EDC Component Dictionary'!$B$5:$B$37,0)), "Energy Supply")</f>
        <v>Energy Supply</v>
      </c>
      <c r="L11016" s="12">
        <v>0.10387</v>
      </c>
      <c r="M11016" s="12"/>
    </row>
    <row r="11017" spans="1:13" x14ac:dyDescent="0.3">
      <c r="A11017" s="18">
        <v>11015</v>
      </c>
      <c r="B11017" s="18">
        <f t="shared" si="344"/>
        <v>2022</v>
      </c>
      <c r="C11017" s="17">
        <v>44652</v>
      </c>
      <c r="D11017" s="18" t="s">
        <v>130</v>
      </c>
      <c r="E11017" s="18" t="s">
        <v>164</v>
      </c>
      <c r="F11017" s="18" t="str">
        <f t="shared" si="345"/>
        <v>National Grid-Foxborough Muni Agg Rate-44652</v>
      </c>
      <c r="G11017" s="11" t="s">
        <v>131</v>
      </c>
      <c r="H11017" s="11" t="s">
        <v>54</v>
      </c>
      <c r="I11017" s="11" t="s">
        <v>99</v>
      </c>
      <c r="J11017" s="11" t="s">
        <v>256</v>
      </c>
      <c r="K11017" s="11" t="str">
        <f>IFERROR(INDEX('EDC Component Dictionary'!$C$5:$C$37,MATCH('Rates Database'!J11017,'EDC Component Dictionary'!$B$5:$B$37,0)), "Energy Supply")</f>
        <v>Energy Supply</v>
      </c>
      <c r="L11017" s="12">
        <v>0.10375</v>
      </c>
      <c r="M11017" s="12"/>
    </row>
    <row r="11018" spans="1:13" x14ac:dyDescent="0.3">
      <c r="A11018" s="18">
        <v>11016</v>
      </c>
      <c r="B11018" s="18">
        <f t="shared" si="344"/>
        <v>2022</v>
      </c>
      <c r="C11018" s="17">
        <v>44652</v>
      </c>
      <c r="D11018" s="18" t="s">
        <v>130</v>
      </c>
      <c r="E11018" s="18" t="s">
        <v>164</v>
      </c>
      <c r="F11018" s="18" t="str">
        <f t="shared" si="345"/>
        <v>National Grid-Orange Muni Agg Rate-44652</v>
      </c>
      <c r="G11018" s="11" t="s">
        <v>131</v>
      </c>
      <c r="H11018" s="11" t="s">
        <v>54</v>
      </c>
      <c r="I11018" s="11" t="s">
        <v>99</v>
      </c>
      <c r="J11018" s="11" t="s">
        <v>182</v>
      </c>
      <c r="K11018" s="11" t="str">
        <f>IFERROR(INDEX('EDC Component Dictionary'!$C$5:$C$37,MATCH('Rates Database'!J11018,'EDC Component Dictionary'!$B$5:$B$37,0)), "Energy Supply")</f>
        <v>Energy Supply</v>
      </c>
      <c r="L11018" s="12">
        <v>0.10383000000000001</v>
      </c>
      <c r="M11018" s="12"/>
    </row>
    <row r="11019" spans="1:13" x14ac:dyDescent="0.3">
      <c r="A11019" s="18">
        <v>11017</v>
      </c>
      <c r="B11019" s="18">
        <f t="shared" si="344"/>
        <v>2022</v>
      </c>
      <c r="C11019" s="17">
        <v>44652</v>
      </c>
      <c r="D11019" s="18" t="s">
        <v>130</v>
      </c>
      <c r="E11019" s="18" t="s">
        <v>163</v>
      </c>
      <c r="F11019" s="18" t="str">
        <f t="shared" si="345"/>
        <v>Eversource_EMA-Ashland Muni Agg Rate-44652</v>
      </c>
      <c r="G11019" s="11" t="s">
        <v>131</v>
      </c>
      <c r="H11019" s="11" t="s">
        <v>54</v>
      </c>
      <c r="I11019" s="11" t="s">
        <v>99</v>
      </c>
      <c r="J11019" s="11" t="s">
        <v>234</v>
      </c>
      <c r="K11019" s="11" t="str">
        <f>IFERROR(INDEX('EDC Component Dictionary'!$C$5:$C$37,MATCH('Rates Database'!J11019,'EDC Component Dictionary'!$B$5:$B$37,0)), "Energy Supply")</f>
        <v>Energy Supply</v>
      </c>
      <c r="L11019" s="12">
        <v>0.10409</v>
      </c>
      <c r="M11019" s="12"/>
    </row>
    <row r="11020" spans="1:13" x14ac:dyDescent="0.3">
      <c r="A11020" s="18">
        <v>11018</v>
      </c>
      <c r="B11020" s="18">
        <f t="shared" si="344"/>
        <v>2022</v>
      </c>
      <c r="C11020" s="17">
        <v>44652</v>
      </c>
      <c r="D11020" s="18" t="s">
        <v>130</v>
      </c>
      <c r="E11020" s="18" t="s">
        <v>164</v>
      </c>
      <c r="F11020" s="18" t="str">
        <f t="shared" si="345"/>
        <v>National Grid-Westborough Muni Agg Rate-44652</v>
      </c>
      <c r="G11020" s="11" t="s">
        <v>131</v>
      </c>
      <c r="H11020" s="11" t="s">
        <v>54</v>
      </c>
      <c r="I11020" s="11" t="s">
        <v>99</v>
      </c>
      <c r="J11020" s="11" t="s">
        <v>172</v>
      </c>
      <c r="K11020" s="11" t="str">
        <f>IFERROR(INDEX('EDC Component Dictionary'!$C$5:$C$37,MATCH('Rates Database'!J11020,'EDC Component Dictionary'!$B$5:$B$37,0)), "Energy Supply")</f>
        <v>Energy Supply</v>
      </c>
      <c r="L11020" s="12">
        <v>0.10438</v>
      </c>
      <c r="M11020" s="12"/>
    </row>
    <row r="11021" spans="1:13" x14ac:dyDescent="0.3">
      <c r="A11021" s="18">
        <v>11019</v>
      </c>
      <c r="B11021" s="18">
        <f t="shared" si="344"/>
        <v>2022</v>
      </c>
      <c r="C11021" s="17">
        <v>44652</v>
      </c>
      <c r="D11021" s="18" t="s">
        <v>130</v>
      </c>
      <c r="E11021" s="18" t="s">
        <v>164</v>
      </c>
      <c r="F11021" s="18" t="str">
        <f t="shared" si="345"/>
        <v>National Grid-Leicester Muni Agg Rate-44652</v>
      </c>
      <c r="G11021" s="11" t="s">
        <v>131</v>
      </c>
      <c r="H11021" s="11" t="s">
        <v>54</v>
      </c>
      <c r="I11021" s="11" t="s">
        <v>99</v>
      </c>
      <c r="J11021" s="11" t="s">
        <v>305</v>
      </c>
      <c r="K11021" s="11" t="str">
        <f>IFERROR(INDEX('EDC Component Dictionary'!$C$5:$C$37,MATCH('Rates Database'!J11021,'EDC Component Dictionary'!$B$5:$B$37,0)), "Energy Supply")</f>
        <v>Energy Supply</v>
      </c>
      <c r="L11021" s="12">
        <v>0.10456</v>
      </c>
      <c r="M11021" s="12"/>
    </row>
    <row r="11022" spans="1:13" x14ac:dyDescent="0.3">
      <c r="A11022" s="18">
        <v>11020</v>
      </c>
      <c r="B11022" s="18">
        <f t="shared" si="344"/>
        <v>2022</v>
      </c>
      <c r="C11022" s="17">
        <v>44652</v>
      </c>
      <c r="D11022" s="18" t="s">
        <v>130</v>
      </c>
      <c r="E11022" s="18" t="s">
        <v>163</v>
      </c>
      <c r="F11022" s="18" t="str">
        <f t="shared" si="345"/>
        <v>Eversource_EMA-Acushnet Muni Agg Rate-44652</v>
      </c>
      <c r="G11022" s="11" t="s">
        <v>131</v>
      </c>
      <c r="H11022" s="11" t="s">
        <v>54</v>
      </c>
      <c r="I11022" s="11" t="s">
        <v>99</v>
      </c>
      <c r="J11022" s="11" t="s">
        <v>185</v>
      </c>
      <c r="K11022" s="11" t="str">
        <f>IFERROR(INDEX('EDC Component Dictionary'!$C$5:$C$37,MATCH('Rates Database'!J11022,'EDC Component Dictionary'!$B$5:$B$37,0)), "Energy Supply")</f>
        <v>Energy Supply</v>
      </c>
      <c r="L11022" s="12">
        <v>0.10471</v>
      </c>
      <c r="M11022" s="12"/>
    </row>
    <row r="11023" spans="1:13" x14ac:dyDescent="0.3">
      <c r="A11023" s="18">
        <v>11021</v>
      </c>
      <c r="B11023" s="18">
        <f t="shared" si="344"/>
        <v>2022</v>
      </c>
      <c r="C11023" s="17">
        <v>44652</v>
      </c>
      <c r="D11023" s="18" t="s">
        <v>130</v>
      </c>
      <c r="E11023" s="18" t="s">
        <v>164</v>
      </c>
      <c r="F11023" s="18" t="str">
        <f t="shared" si="345"/>
        <v>National Grid-Attleboro Muni Agg Rate-44652</v>
      </c>
      <c r="G11023" s="11" t="s">
        <v>131</v>
      </c>
      <c r="H11023" s="11" t="s">
        <v>54</v>
      </c>
      <c r="I11023" s="11" t="s">
        <v>99</v>
      </c>
      <c r="J11023" s="11" t="s">
        <v>186</v>
      </c>
      <c r="K11023" s="11" t="str">
        <f>IFERROR(INDEX('EDC Component Dictionary'!$C$5:$C$37,MATCH('Rates Database'!J11023,'EDC Component Dictionary'!$B$5:$B$37,0)), "Energy Supply")</f>
        <v>Energy Supply</v>
      </c>
      <c r="L11023" s="12">
        <v>0.10473</v>
      </c>
      <c r="M11023" s="12"/>
    </row>
    <row r="11024" spans="1:13" x14ac:dyDescent="0.3">
      <c r="A11024" s="18">
        <v>11022</v>
      </c>
      <c r="B11024" s="18">
        <f t="shared" si="344"/>
        <v>2022</v>
      </c>
      <c r="C11024" s="17">
        <v>44652</v>
      </c>
      <c r="D11024" s="18" t="s">
        <v>130</v>
      </c>
      <c r="E11024" s="18" t="s">
        <v>163</v>
      </c>
      <c r="F11024" s="18" t="str">
        <f t="shared" si="345"/>
        <v>Eversource_EMA-Carver Muni Agg Rate-44652</v>
      </c>
      <c r="G11024" s="11" t="s">
        <v>131</v>
      </c>
      <c r="H11024" s="11" t="s">
        <v>54</v>
      </c>
      <c r="I11024" s="11" t="s">
        <v>99</v>
      </c>
      <c r="J11024" s="11" t="s">
        <v>187</v>
      </c>
      <c r="K11024" s="11" t="str">
        <f>IFERROR(INDEX('EDC Component Dictionary'!$C$5:$C$37,MATCH('Rates Database'!J11024,'EDC Component Dictionary'!$B$5:$B$37,0)), "Energy Supply")</f>
        <v>Energy Supply</v>
      </c>
      <c r="L11024" s="12">
        <v>0.10464</v>
      </c>
      <c r="M11024" s="12"/>
    </row>
    <row r="11025" spans="1:13" x14ac:dyDescent="0.3">
      <c r="A11025" s="18">
        <v>11023</v>
      </c>
      <c r="B11025" s="18">
        <f t="shared" si="344"/>
        <v>2022</v>
      </c>
      <c r="C11025" s="17">
        <v>44652</v>
      </c>
      <c r="D11025" s="18" t="s">
        <v>130</v>
      </c>
      <c r="E11025" s="18" t="s">
        <v>163</v>
      </c>
      <c r="F11025" s="18" t="str">
        <f t="shared" si="345"/>
        <v>Eversource_EMA-Dartmouth Muni Agg Rate-44652</v>
      </c>
      <c r="G11025" s="11" t="s">
        <v>131</v>
      </c>
      <c r="H11025" s="11" t="s">
        <v>54</v>
      </c>
      <c r="I11025" s="11" t="s">
        <v>99</v>
      </c>
      <c r="J11025" s="11" t="s">
        <v>189</v>
      </c>
      <c r="K11025" s="11" t="str">
        <f>IFERROR(INDEX('EDC Component Dictionary'!$C$5:$C$37,MATCH('Rates Database'!J11025,'EDC Component Dictionary'!$B$5:$B$37,0)), "Energy Supply")</f>
        <v>Energy Supply</v>
      </c>
      <c r="L11025" s="12">
        <v>0.10459</v>
      </c>
      <c r="M11025" s="12"/>
    </row>
    <row r="11026" spans="1:13" x14ac:dyDescent="0.3">
      <c r="A11026" s="18">
        <v>11024</v>
      </c>
      <c r="B11026" s="18">
        <f t="shared" si="344"/>
        <v>2022</v>
      </c>
      <c r="C11026" s="17">
        <v>44652</v>
      </c>
      <c r="D11026" s="18" t="s">
        <v>130</v>
      </c>
      <c r="E11026" s="18" t="s">
        <v>164</v>
      </c>
      <c r="F11026" s="18" t="str">
        <f t="shared" si="345"/>
        <v>National Grid-Dighton Muni Agg Rate-44652</v>
      </c>
      <c r="G11026" s="11" t="s">
        <v>131</v>
      </c>
      <c r="H11026" s="11" t="s">
        <v>54</v>
      </c>
      <c r="I11026" s="11" t="s">
        <v>99</v>
      </c>
      <c r="J11026" s="11" t="s">
        <v>190</v>
      </c>
      <c r="K11026" s="11" t="str">
        <f>IFERROR(INDEX('EDC Component Dictionary'!$C$5:$C$37,MATCH('Rates Database'!J11026,'EDC Component Dictionary'!$B$5:$B$37,0)), "Energy Supply")</f>
        <v>Energy Supply</v>
      </c>
      <c r="L11026" s="12">
        <v>0.1047</v>
      </c>
      <c r="M11026" s="12"/>
    </row>
    <row r="11027" spans="1:13" x14ac:dyDescent="0.3">
      <c r="A11027" s="18">
        <v>11025</v>
      </c>
      <c r="B11027" s="18">
        <f t="shared" si="344"/>
        <v>2022</v>
      </c>
      <c r="C11027" s="17">
        <v>44652</v>
      </c>
      <c r="D11027" s="18" t="s">
        <v>130</v>
      </c>
      <c r="E11027" s="18" t="s">
        <v>164</v>
      </c>
      <c r="F11027" s="18" t="str">
        <f t="shared" si="345"/>
        <v>National Grid-Douglas Muni Agg Rate-44652</v>
      </c>
      <c r="G11027" s="11" t="s">
        <v>131</v>
      </c>
      <c r="H11027" s="11" t="s">
        <v>54</v>
      </c>
      <c r="I11027" s="11" t="s">
        <v>99</v>
      </c>
      <c r="J11027" s="11" t="s">
        <v>191</v>
      </c>
      <c r="K11027" s="11" t="str">
        <f>IFERROR(INDEX('EDC Component Dictionary'!$C$5:$C$37,MATCH('Rates Database'!J11027,'EDC Component Dictionary'!$B$5:$B$37,0)), "Energy Supply")</f>
        <v>Energy Supply</v>
      </c>
      <c r="L11027" s="12">
        <v>0.10473</v>
      </c>
      <c r="M11027" s="12"/>
    </row>
    <row r="11028" spans="1:13" x14ac:dyDescent="0.3">
      <c r="A11028" s="18">
        <v>11026</v>
      </c>
      <c r="B11028" s="18">
        <f t="shared" si="344"/>
        <v>2022</v>
      </c>
      <c r="C11028" s="17">
        <v>44652</v>
      </c>
      <c r="D11028" s="18" t="s">
        <v>130</v>
      </c>
      <c r="E11028" s="18" t="s">
        <v>164</v>
      </c>
      <c r="F11028" s="18" t="str">
        <f t="shared" si="345"/>
        <v>National Grid-Dracut Muni Agg Rate-44652</v>
      </c>
      <c r="G11028" s="11" t="s">
        <v>131</v>
      </c>
      <c r="H11028" s="11" t="s">
        <v>54</v>
      </c>
      <c r="I11028" s="11" t="s">
        <v>99</v>
      </c>
      <c r="J11028" s="11" t="s">
        <v>192</v>
      </c>
      <c r="K11028" s="11" t="str">
        <f>IFERROR(INDEX('EDC Component Dictionary'!$C$5:$C$37,MATCH('Rates Database'!J11028,'EDC Component Dictionary'!$B$5:$B$37,0)), "Energy Supply")</f>
        <v>Energy Supply</v>
      </c>
      <c r="L11028" s="12">
        <v>0.10471</v>
      </c>
      <c r="M11028" s="12"/>
    </row>
    <row r="11029" spans="1:13" x14ac:dyDescent="0.3">
      <c r="A11029" s="18">
        <v>11027</v>
      </c>
      <c r="B11029" s="18">
        <f t="shared" si="344"/>
        <v>2022</v>
      </c>
      <c r="C11029" s="17">
        <v>44652</v>
      </c>
      <c r="D11029" s="18" t="s">
        <v>130</v>
      </c>
      <c r="E11029" s="18" t="s">
        <v>164</v>
      </c>
      <c r="F11029" s="18" t="str">
        <f t="shared" si="345"/>
        <v>National Grid-Fall River Muni Agg Rate-44652</v>
      </c>
      <c r="G11029" s="11" t="s">
        <v>131</v>
      </c>
      <c r="H11029" s="11" t="s">
        <v>54</v>
      </c>
      <c r="I11029" s="11" t="s">
        <v>99</v>
      </c>
      <c r="J11029" s="11" t="s">
        <v>194</v>
      </c>
      <c r="K11029" s="11" t="str">
        <f>IFERROR(INDEX('EDC Component Dictionary'!$C$5:$C$37,MATCH('Rates Database'!J11029,'EDC Component Dictionary'!$B$5:$B$37,0)), "Energy Supply")</f>
        <v>Energy Supply</v>
      </c>
      <c r="L11029" s="12">
        <v>0.10471</v>
      </c>
      <c r="M11029" s="12"/>
    </row>
    <row r="11030" spans="1:13" x14ac:dyDescent="0.3">
      <c r="A11030" s="18">
        <v>11028</v>
      </c>
      <c r="B11030" s="18">
        <f t="shared" si="344"/>
        <v>2022</v>
      </c>
      <c r="C11030" s="17">
        <v>44652</v>
      </c>
      <c r="D11030" s="18" t="s">
        <v>130</v>
      </c>
      <c r="E11030" s="18" t="s">
        <v>163</v>
      </c>
      <c r="F11030" s="18" t="str">
        <f t="shared" si="345"/>
        <v>Eversource_EMA-Freetown Muni Agg Rate-44652</v>
      </c>
      <c r="G11030" s="11" t="s">
        <v>131</v>
      </c>
      <c r="H11030" s="11" t="s">
        <v>54</v>
      </c>
      <c r="I11030" s="11" t="s">
        <v>99</v>
      </c>
      <c r="J11030" s="11" t="s">
        <v>195</v>
      </c>
      <c r="K11030" s="11" t="str">
        <f>IFERROR(INDEX('EDC Component Dictionary'!$C$5:$C$37,MATCH('Rates Database'!J11030,'EDC Component Dictionary'!$B$5:$B$37,0)), "Energy Supply")</f>
        <v>Energy Supply</v>
      </c>
      <c r="L11030" s="12">
        <v>0.1047</v>
      </c>
      <c r="M11030" s="12"/>
    </row>
    <row r="11031" spans="1:13" x14ac:dyDescent="0.3">
      <c r="A11031" s="18">
        <v>11029</v>
      </c>
      <c r="B11031" s="18">
        <f t="shared" si="344"/>
        <v>2022</v>
      </c>
      <c r="C11031" s="17">
        <v>44652</v>
      </c>
      <c r="D11031" s="18" t="s">
        <v>130</v>
      </c>
      <c r="E11031" s="18" t="s">
        <v>95</v>
      </c>
      <c r="F11031" s="18" t="str">
        <f t="shared" si="345"/>
        <v>Eversource_WMA-Hadley Muni Agg Rate-44652</v>
      </c>
      <c r="G11031" s="11" t="s">
        <v>131</v>
      </c>
      <c r="H11031" s="11" t="s">
        <v>54</v>
      </c>
      <c r="I11031" s="11" t="s">
        <v>99</v>
      </c>
      <c r="J11031" s="11" t="s">
        <v>277</v>
      </c>
      <c r="K11031" s="11" t="str">
        <f>IFERROR(INDEX('EDC Component Dictionary'!$C$5:$C$37,MATCH('Rates Database'!J11031,'EDC Component Dictionary'!$B$5:$B$37,0)), "Energy Supply")</f>
        <v>Energy Supply</v>
      </c>
      <c r="L11031" s="12">
        <v>0.10477</v>
      </c>
      <c r="M11031" s="12"/>
    </row>
    <row r="11032" spans="1:13" x14ac:dyDescent="0.3">
      <c r="A11032" s="18">
        <v>11030</v>
      </c>
      <c r="B11032" s="18">
        <f t="shared" si="344"/>
        <v>2022</v>
      </c>
      <c r="C11032" s="17">
        <v>44652</v>
      </c>
      <c r="D11032" s="18" t="s">
        <v>130</v>
      </c>
      <c r="E11032" s="18" t="s">
        <v>163</v>
      </c>
      <c r="F11032" s="18" t="str">
        <f t="shared" si="345"/>
        <v>Eversource_EMA-Marion Muni Agg Rate-44652</v>
      </c>
      <c r="G11032" s="11" t="s">
        <v>131</v>
      </c>
      <c r="H11032" s="11" t="s">
        <v>54</v>
      </c>
      <c r="I11032" s="11" t="s">
        <v>99</v>
      </c>
      <c r="J11032" s="11" t="s">
        <v>196</v>
      </c>
      <c r="K11032" s="11" t="str">
        <f>IFERROR(INDEX('EDC Component Dictionary'!$C$5:$C$37,MATCH('Rates Database'!J11032,'EDC Component Dictionary'!$B$5:$B$37,0)), "Energy Supply")</f>
        <v>Energy Supply</v>
      </c>
      <c r="L11032" s="12">
        <v>0.10364</v>
      </c>
      <c r="M11032" s="12"/>
    </row>
    <row r="11033" spans="1:13" x14ac:dyDescent="0.3">
      <c r="A11033" s="18">
        <v>11031</v>
      </c>
      <c r="B11033" s="18">
        <f t="shared" si="344"/>
        <v>2022</v>
      </c>
      <c r="C11033" s="17">
        <v>44652</v>
      </c>
      <c r="D11033" s="18" t="s">
        <v>130</v>
      </c>
      <c r="E11033" s="18" t="s">
        <v>163</v>
      </c>
      <c r="F11033" s="18" t="str">
        <f t="shared" si="345"/>
        <v>Eversource_EMA-Mattapoisett Muni Agg Rate-44652</v>
      </c>
      <c r="G11033" s="11" t="s">
        <v>131</v>
      </c>
      <c r="H11033" s="11" t="s">
        <v>54</v>
      </c>
      <c r="I11033" s="11" t="s">
        <v>99</v>
      </c>
      <c r="J11033" s="11" t="s">
        <v>197</v>
      </c>
      <c r="K11033" s="11" t="str">
        <f>IFERROR(INDEX('EDC Component Dictionary'!$C$5:$C$37,MATCH('Rates Database'!J11033,'EDC Component Dictionary'!$B$5:$B$37,0)), "Energy Supply")</f>
        <v>Energy Supply</v>
      </c>
      <c r="L11033" s="12">
        <v>0.1047</v>
      </c>
      <c r="M11033" s="12"/>
    </row>
    <row r="11034" spans="1:13" x14ac:dyDescent="0.3">
      <c r="A11034" s="18">
        <v>11032</v>
      </c>
      <c r="B11034" s="18">
        <f t="shared" si="344"/>
        <v>2022</v>
      </c>
      <c r="C11034" s="17">
        <v>44652</v>
      </c>
      <c r="D11034" s="18" t="s">
        <v>130</v>
      </c>
      <c r="E11034" s="18" t="s">
        <v>163</v>
      </c>
      <c r="F11034" s="18" t="str">
        <f t="shared" si="345"/>
        <v>Eversource_EMA-New Bedford Muni Agg Rate-44652</v>
      </c>
      <c r="G11034" s="11" t="s">
        <v>131</v>
      </c>
      <c r="H11034" s="11" t="s">
        <v>54</v>
      </c>
      <c r="I11034" s="11" t="s">
        <v>99</v>
      </c>
      <c r="J11034" s="11" t="s">
        <v>199</v>
      </c>
      <c r="K11034" s="11" t="str">
        <f>IFERROR(INDEX('EDC Component Dictionary'!$C$5:$C$37,MATCH('Rates Database'!J11034,'EDC Component Dictionary'!$B$5:$B$37,0)), "Energy Supply")</f>
        <v>Energy Supply</v>
      </c>
      <c r="L11034" s="12">
        <v>0.10471</v>
      </c>
      <c r="M11034" s="12"/>
    </row>
    <row r="11035" spans="1:13" x14ac:dyDescent="0.3">
      <c r="A11035" s="18">
        <v>11033</v>
      </c>
      <c r="B11035" s="18">
        <f t="shared" si="344"/>
        <v>2022</v>
      </c>
      <c r="C11035" s="17">
        <v>44652</v>
      </c>
      <c r="D11035" s="18" t="s">
        <v>130</v>
      </c>
      <c r="E11035" s="18" t="s">
        <v>164</v>
      </c>
      <c r="F11035" s="18" t="str">
        <f t="shared" si="345"/>
        <v>National Grid-Northbridge Muni Agg Rate-44652</v>
      </c>
      <c r="G11035" s="11" t="s">
        <v>131</v>
      </c>
      <c r="H11035" s="11" t="s">
        <v>54</v>
      </c>
      <c r="I11035" s="11" t="s">
        <v>99</v>
      </c>
      <c r="J11035" s="11" t="s">
        <v>200</v>
      </c>
      <c r="K11035" s="11" t="str">
        <f>IFERROR(INDEX('EDC Component Dictionary'!$C$5:$C$37,MATCH('Rates Database'!J11035,'EDC Component Dictionary'!$B$5:$B$37,0)), "Energy Supply")</f>
        <v>Energy Supply</v>
      </c>
      <c r="L11035" s="12">
        <v>0.10473</v>
      </c>
      <c r="M11035" s="12"/>
    </row>
    <row r="11036" spans="1:13" x14ac:dyDescent="0.3">
      <c r="A11036" s="18">
        <v>11034</v>
      </c>
      <c r="B11036" s="18">
        <f t="shared" si="344"/>
        <v>2022</v>
      </c>
      <c r="C11036" s="17">
        <v>44652</v>
      </c>
      <c r="D11036" s="18" t="s">
        <v>130</v>
      </c>
      <c r="E11036" s="18" t="s">
        <v>164</v>
      </c>
      <c r="F11036" s="18" t="str">
        <f t="shared" si="345"/>
        <v>National Grid-Norton Muni Agg Rate-44652</v>
      </c>
      <c r="G11036" s="11" t="s">
        <v>131</v>
      </c>
      <c r="H11036" s="11" t="s">
        <v>54</v>
      </c>
      <c r="I11036" s="11" t="s">
        <v>99</v>
      </c>
      <c r="J11036" s="11" t="s">
        <v>201</v>
      </c>
      <c r="K11036" s="11" t="str">
        <f>IFERROR(INDEX('EDC Component Dictionary'!$C$5:$C$37,MATCH('Rates Database'!J11036,'EDC Component Dictionary'!$B$5:$B$37,0)), "Energy Supply")</f>
        <v>Energy Supply</v>
      </c>
      <c r="L11036" s="12">
        <v>0.10473</v>
      </c>
      <c r="M11036" s="12"/>
    </row>
    <row r="11037" spans="1:13" x14ac:dyDescent="0.3">
      <c r="A11037" s="18">
        <v>11035</v>
      </c>
      <c r="B11037" s="18">
        <f t="shared" si="344"/>
        <v>2022</v>
      </c>
      <c r="C11037" s="17">
        <v>44652</v>
      </c>
      <c r="D11037" s="18" t="s">
        <v>130</v>
      </c>
      <c r="E11037" s="18" t="s">
        <v>164</v>
      </c>
      <c r="F11037" s="18" t="str">
        <f t="shared" si="345"/>
        <v>National Grid-Plainville Muni Agg Rate-44652</v>
      </c>
      <c r="G11037" s="11" t="s">
        <v>131</v>
      </c>
      <c r="H11037" s="11" t="s">
        <v>54</v>
      </c>
      <c r="I11037" s="11" t="s">
        <v>99</v>
      </c>
      <c r="J11037" s="11" t="s">
        <v>203</v>
      </c>
      <c r="K11037" s="11" t="str">
        <f>IFERROR(INDEX('EDC Component Dictionary'!$C$5:$C$37,MATCH('Rates Database'!J11037,'EDC Component Dictionary'!$B$5:$B$37,0)), "Energy Supply")</f>
        <v>Energy Supply</v>
      </c>
      <c r="L11037" s="12">
        <v>0.10471</v>
      </c>
      <c r="M11037" s="12"/>
    </row>
    <row r="11038" spans="1:13" x14ac:dyDescent="0.3">
      <c r="A11038" s="18">
        <v>11036</v>
      </c>
      <c r="B11038" s="18">
        <f t="shared" si="344"/>
        <v>2022</v>
      </c>
      <c r="C11038" s="17">
        <v>44652</v>
      </c>
      <c r="D11038" s="18" t="s">
        <v>130</v>
      </c>
      <c r="E11038" s="18" t="s">
        <v>164</v>
      </c>
      <c r="F11038" s="18" t="str">
        <f t="shared" si="345"/>
        <v>National Grid-Rehoboth Muni Agg Rate-44652</v>
      </c>
      <c r="G11038" s="11" t="s">
        <v>131</v>
      </c>
      <c r="H11038" s="11" t="s">
        <v>54</v>
      </c>
      <c r="I11038" s="11" t="s">
        <v>99</v>
      </c>
      <c r="J11038" s="11" t="s">
        <v>204</v>
      </c>
      <c r="K11038" s="11" t="str">
        <f>IFERROR(INDEX('EDC Component Dictionary'!$C$5:$C$37,MATCH('Rates Database'!J11038,'EDC Component Dictionary'!$B$5:$B$37,0)), "Energy Supply")</f>
        <v>Energy Supply</v>
      </c>
      <c r="L11038" s="12">
        <v>0.10471999999999999</v>
      </c>
      <c r="M11038" s="12"/>
    </row>
    <row r="11039" spans="1:13" x14ac:dyDescent="0.3">
      <c r="A11039" s="18">
        <v>11037</v>
      </c>
      <c r="B11039" s="18">
        <f t="shared" si="344"/>
        <v>2022</v>
      </c>
      <c r="C11039" s="17">
        <v>44652</v>
      </c>
      <c r="D11039" s="18" t="s">
        <v>130</v>
      </c>
      <c r="E11039" s="18" t="s">
        <v>164</v>
      </c>
      <c r="F11039" s="18" t="str">
        <f t="shared" si="345"/>
        <v>National Grid-Seekonk Muni Agg Rate-44652</v>
      </c>
      <c r="G11039" s="11" t="s">
        <v>131</v>
      </c>
      <c r="H11039" s="11" t="s">
        <v>54</v>
      </c>
      <c r="I11039" s="11" t="s">
        <v>99</v>
      </c>
      <c r="J11039" s="11" t="s">
        <v>205</v>
      </c>
      <c r="K11039" s="11" t="str">
        <f>IFERROR(INDEX('EDC Component Dictionary'!$C$5:$C$37,MATCH('Rates Database'!J11039,'EDC Component Dictionary'!$B$5:$B$37,0)), "Energy Supply")</f>
        <v>Energy Supply</v>
      </c>
      <c r="L11039" s="12">
        <v>0.10474</v>
      </c>
      <c r="M11039" s="12"/>
    </row>
    <row r="11040" spans="1:13" x14ac:dyDescent="0.3">
      <c r="A11040" s="18">
        <v>11038</v>
      </c>
      <c r="B11040" s="18">
        <f t="shared" si="344"/>
        <v>2022</v>
      </c>
      <c r="C11040" s="17">
        <v>44652</v>
      </c>
      <c r="D11040" s="18" t="s">
        <v>130</v>
      </c>
      <c r="E11040" s="18" t="s">
        <v>164</v>
      </c>
      <c r="F11040" s="18" t="str">
        <f t="shared" si="345"/>
        <v>National Grid-Somerset Muni Agg Rate-44652</v>
      </c>
      <c r="G11040" s="11" t="s">
        <v>131</v>
      </c>
      <c r="H11040" s="11" t="s">
        <v>54</v>
      </c>
      <c r="I11040" s="11" t="s">
        <v>99</v>
      </c>
      <c r="J11040" s="11" t="s">
        <v>206</v>
      </c>
      <c r="K11040" s="11" t="str">
        <f>IFERROR(INDEX('EDC Component Dictionary'!$C$5:$C$37,MATCH('Rates Database'!J11040,'EDC Component Dictionary'!$B$5:$B$37,0)), "Energy Supply")</f>
        <v>Energy Supply</v>
      </c>
      <c r="L11040" s="12">
        <v>0.10473</v>
      </c>
      <c r="M11040" s="12"/>
    </row>
    <row r="11041" spans="1:13" x14ac:dyDescent="0.3">
      <c r="A11041" s="18">
        <v>11039</v>
      </c>
      <c r="B11041" s="18">
        <f t="shared" si="344"/>
        <v>2022</v>
      </c>
      <c r="C11041" s="17">
        <v>44652</v>
      </c>
      <c r="D11041" s="18" t="s">
        <v>130</v>
      </c>
      <c r="E11041" s="18" t="s">
        <v>164</v>
      </c>
      <c r="F11041" s="18" t="str">
        <f t="shared" si="345"/>
        <v>National Grid-Swansea Muni Agg Rate-44652</v>
      </c>
      <c r="G11041" s="11" t="s">
        <v>131</v>
      </c>
      <c r="H11041" s="11" t="s">
        <v>54</v>
      </c>
      <c r="I11041" s="11" t="s">
        <v>99</v>
      </c>
      <c r="J11041" s="11" t="s">
        <v>207</v>
      </c>
      <c r="K11041" s="11" t="str">
        <f>IFERROR(INDEX('EDC Component Dictionary'!$C$5:$C$37,MATCH('Rates Database'!J11041,'EDC Component Dictionary'!$B$5:$B$37,0)), "Energy Supply")</f>
        <v>Energy Supply</v>
      </c>
      <c r="L11041" s="12">
        <v>0.10471</v>
      </c>
      <c r="M11041" s="12"/>
    </row>
    <row r="11042" spans="1:13" x14ac:dyDescent="0.3">
      <c r="A11042" s="18">
        <v>11040</v>
      </c>
      <c r="B11042" s="18">
        <f t="shared" si="344"/>
        <v>2022</v>
      </c>
      <c r="C11042" s="17">
        <v>44652</v>
      </c>
      <c r="D11042" s="18" t="s">
        <v>130</v>
      </c>
      <c r="E11042" s="18" t="s">
        <v>163</v>
      </c>
      <c r="F11042" s="18" t="str">
        <f t="shared" si="345"/>
        <v>Eversource_EMA-Wareham Muni Agg Rate-44652</v>
      </c>
      <c r="G11042" s="11" t="s">
        <v>131</v>
      </c>
      <c r="H11042" s="11" t="s">
        <v>54</v>
      </c>
      <c r="I11042" s="11" t="s">
        <v>99</v>
      </c>
      <c r="J11042" s="11" t="s">
        <v>273</v>
      </c>
      <c r="K11042" s="11" t="str">
        <f>IFERROR(INDEX('EDC Component Dictionary'!$C$5:$C$37,MATCH('Rates Database'!J11042,'EDC Component Dictionary'!$B$5:$B$37,0)), "Energy Supply")</f>
        <v>Energy Supply</v>
      </c>
      <c r="L11042" s="12">
        <v>0.10474</v>
      </c>
      <c r="M11042" s="12"/>
    </row>
    <row r="11043" spans="1:13" x14ac:dyDescent="0.3">
      <c r="A11043" s="18">
        <v>11041</v>
      </c>
      <c r="B11043" s="18">
        <f t="shared" si="344"/>
        <v>2022</v>
      </c>
      <c r="C11043" s="17">
        <v>44652</v>
      </c>
      <c r="D11043" s="18" t="s">
        <v>130</v>
      </c>
      <c r="E11043" s="18" t="s">
        <v>163</v>
      </c>
      <c r="F11043" s="18" t="str">
        <f t="shared" si="345"/>
        <v>Eversource_EMA-Westport Muni Agg Rate-44652</v>
      </c>
      <c r="G11043" s="11" t="s">
        <v>131</v>
      </c>
      <c r="H11043" s="11" t="s">
        <v>54</v>
      </c>
      <c r="I11043" s="11" t="s">
        <v>99</v>
      </c>
      <c r="J11043" s="11" t="s">
        <v>209</v>
      </c>
      <c r="K11043" s="11" t="str">
        <f>IFERROR(INDEX('EDC Component Dictionary'!$C$5:$C$37,MATCH('Rates Database'!J11043,'EDC Component Dictionary'!$B$5:$B$37,0)), "Energy Supply")</f>
        <v>Energy Supply</v>
      </c>
      <c r="L11043" s="12">
        <v>0.1048</v>
      </c>
      <c r="M11043" s="12"/>
    </row>
    <row r="11044" spans="1:13" x14ac:dyDescent="0.3">
      <c r="A11044" s="18">
        <v>11042</v>
      </c>
      <c r="B11044" s="18">
        <f t="shared" si="344"/>
        <v>2022</v>
      </c>
      <c r="C11044" s="17">
        <v>44652</v>
      </c>
      <c r="D11044" s="18" t="s">
        <v>130</v>
      </c>
      <c r="E11044" s="18" t="s">
        <v>164</v>
      </c>
      <c r="F11044" s="18" t="str">
        <f t="shared" si="345"/>
        <v>National Grid-West Brookfield Muni Agg Rate-44652</v>
      </c>
      <c r="G11044" s="11" t="s">
        <v>131</v>
      </c>
      <c r="H11044" s="11" t="s">
        <v>54</v>
      </c>
      <c r="I11044" s="11" t="s">
        <v>99</v>
      </c>
      <c r="J11044" s="11" t="s">
        <v>177</v>
      </c>
      <c r="K11044" s="11" t="str">
        <f>IFERROR(INDEX('EDC Component Dictionary'!$C$5:$C$37,MATCH('Rates Database'!J11044,'EDC Component Dictionary'!$B$5:$B$37,0)), "Energy Supply")</f>
        <v>Energy Supply</v>
      </c>
      <c r="L11044" s="12">
        <v>0.10482</v>
      </c>
      <c r="M11044" s="12"/>
    </row>
    <row r="11045" spans="1:13" x14ac:dyDescent="0.3">
      <c r="A11045" s="18">
        <v>11043</v>
      </c>
      <c r="B11045" s="18">
        <f t="shared" si="344"/>
        <v>2022</v>
      </c>
      <c r="C11045" s="17">
        <v>44652</v>
      </c>
      <c r="D11045" s="18" t="s">
        <v>130</v>
      </c>
      <c r="E11045" s="18" t="s">
        <v>163</v>
      </c>
      <c r="F11045" s="18" t="str">
        <f t="shared" si="345"/>
        <v>Eversource_EMA-Somerville Muni Agg Rate-44652</v>
      </c>
      <c r="G11045" s="11" t="s">
        <v>131</v>
      </c>
      <c r="H11045" s="11" t="s">
        <v>54</v>
      </c>
      <c r="I11045" s="11" t="s">
        <v>99</v>
      </c>
      <c r="J11045" s="11" t="s">
        <v>212</v>
      </c>
      <c r="K11045" s="11" t="str">
        <f>IFERROR(INDEX('EDC Component Dictionary'!$C$5:$C$37,MATCH('Rates Database'!J11045,'EDC Component Dictionary'!$B$5:$B$37,0)), "Energy Supply")</f>
        <v>Energy Supply</v>
      </c>
      <c r="L11045" s="12">
        <v>0.10372000000000001</v>
      </c>
      <c r="M11045" s="12"/>
    </row>
    <row r="11046" spans="1:13" x14ac:dyDescent="0.3">
      <c r="A11046" s="18">
        <v>11044</v>
      </c>
      <c r="B11046" s="18">
        <f t="shared" si="344"/>
        <v>2022</v>
      </c>
      <c r="C11046" s="17">
        <v>44652</v>
      </c>
      <c r="D11046" s="18" t="s">
        <v>130</v>
      </c>
      <c r="E11046" s="18" t="s">
        <v>164</v>
      </c>
      <c r="F11046" s="18" t="str">
        <f t="shared" si="345"/>
        <v>National Grid-Gardner Muni Agg Rate-44652</v>
      </c>
      <c r="G11046" s="11" t="s">
        <v>131</v>
      </c>
      <c r="H11046" s="11" t="s">
        <v>54</v>
      </c>
      <c r="I11046" s="11" t="s">
        <v>99</v>
      </c>
      <c r="J11046" s="11" t="s">
        <v>179</v>
      </c>
      <c r="K11046" s="11" t="str">
        <f>IFERROR(INDEX('EDC Component Dictionary'!$C$5:$C$37,MATCH('Rates Database'!J11046,'EDC Component Dictionary'!$B$5:$B$37,0)), "Energy Supply")</f>
        <v>Energy Supply</v>
      </c>
      <c r="L11046" s="12">
        <v>0.10521</v>
      </c>
      <c r="M11046" s="12"/>
    </row>
    <row r="11047" spans="1:13" x14ac:dyDescent="0.3">
      <c r="A11047" s="18">
        <v>11045</v>
      </c>
      <c r="B11047" s="18">
        <f t="shared" si="344"/>
        <v>2022</v>
      </c>
      <c r="C11047" s="17">
        <v>44652</v>
      </c>
      <c r="D11047" s="18" t="s">
        <v>130</v>
      </c>
      <c r="E11047" s="18" t="s">
        <v>163</v>
      </c>
      <c r="F11047" s="18" t="str">
        <f t="shared" si="345"/>
        <v>Eversource_EMA-Kingston Muni Agg Rate-44652</v>
      </c>
      <c r="G11047" s="11" t="s">
        <v>131</v>
      </c>
      <c r="H11047" s="11" t="s">
        <v>54</v>
      </c>
      <c r="I11047" s="11" t="s">
        <v>99</v>
      </c>
      <c r="J11047" s="11" t="s">
        <v>211</v>
      </c>
      <c r="K11047" s="11" t="str">
        <f>IFERROR(INDEX('EDC Component Dictionary'!$C$5:$C$37,MATCH('Rates Database'!J11047,'EDC Component Dictionary'!$B$5:$B$37,0)), "Energy Supply")</f>
        <v>Energy Supply</v>
      </c>
      <c r="L11047" s="12">
        <v>0.10525</v>
      </c>
      <c r="M11047" s="12"/>
    </row>
    <row r="11048" spans="1:13" x14ac:dyDescent="0.3">
      <c r="A11048" s="18">
        <v>11046</v>
      </c>
      <c r="B11048" s="18">
        <f t="shared" si="344"/>
        <v>2022</v>
      </c>
      <c r="C11048" s="17">
        <v>44652</v>
      </c>
      <c r="D11048" s="18" t="s">
        <v>130</v>
      </c>
      <c r="E11048" s="18" t="s">
        <v>164</v>
      </c>
      <c r="F11048" s="18" t="str">
        <f t="shared" si="345"/>
        <v>National Grid-Pembroke Muni Agg Rate-44652</v>
      </c>
      <c r="G11048" s="11" t="s">
        <v>131</v>
      </c>
      <c r="H11048" s="11" t="s">
        <v>54</v>
      </c>
      <c r="I11048" s="11" t="s">
        <v>99</v>
      </c>
      <c r="J11048" s="11" t="s">
        <v>295</v>
      </c>
      <c r="K11048" s="11" t="str">
        <f>IFERROR(INDEX('EDC Component Dictionary'!$C$5:$C$37,MATCH('Rates Database'!J11048,'EDC Component Dictionary'!$B$5:$B$37,0)), "Energy Supply")</f>
        <v>Energy Supply</v>
      </c>
      <c r="L11048" s="12">
        <v>0.10532999999999999</v>
      </c>
      <c r="M11048" s="12"/>
    </row>
    <row r="11049" spans="1:13" x14ac:dyDescent="0.3">
      <c r="A11049" s="18">
        <v>11047</v>
      </c>
      <c r="B11049" s="18">
        <f t="shared" si="344"/>
        <v>2022</v>
      </c>
      <c r="C11049" s="17">
        <v>44652</v>
      </c>
      <c r="D11049" s="18" t="s">
        <v>130</v>
      </c>
      <c r="E11049" s="18" t="s">
        <v>164</v>
      </c>
      <c r="F11049" s="18" t="str">
        <f t="shared" si="345"/>
        <v>National Grid-Heath Muni Agg Rate-44652</v>
      </c>
      <c r="G11049" s="11" t="s">
        <v>131</v>
      </c>
      <c r="H11049" s="11" t="s">
        <v>54</v>
      </c>
      <c r="I11049" s="11" t="s">
        <v>99</v>
      </c>
      <c r="J11049" s="11" t="s">
        <v>257</v>
      </c>
      <c r="K11049" s="11" t="str">
        <f>IFERROR(INDEX('EDC Component Dictionary'!$C$5:$C$37,MATCH('Rates Database'!J11049,'EDC Component Dictionary'!$B$5:$B$37,0)), "Energy Supply")</f>
        <v>Energy Supply</v>
      </c>
      <c r="L11049" s="12">
        <v>0.1056</v>
      </c>
      <c r="M11049" s="12"/>
    </row>
    <row r="11050" spans="1:13" x14ac:dyDescent="0.3">
      <c r="A11050" s="18">
        <v>11048</v>
      </c>
      <c r="B11050" s="18">
        <f t="shared" si="344"/>
        <v>2022</v>
      </c>
      <c r="C11050" s="17">
        <v>44652</v>
      </c>
      <c r="D11050" s="18" t="s">
        <v>130</v>
      </c>
      <c r="E11050" s="18" t="s">
        <v>164</v>
      </c>
      <c r="F11050" s="18" t="str">
        <f t="shared" si="345"/>
        <v>National Grid-Shirley Muni Agg Rate-44652</v>
      </c>
      <c r="G11050" s="11" t="s">
        <v>131</v>
      </c>
      <c r="H11050" s="11" t="s">
        <v>54</v>
      </c>
      <c r="I11050" s="11" t="s">
        <v>99</v>
      </c>
      <c r="J11050" s="11" t="s">
        <v>299</v>
      </c>
      <c r="K11050" s="11" t="str">
        <f>IFERROR(INDEX('EDC Component Dictionary'!$C$5:$C$37,MATCH('Rates Database'!J11050,'EDC Component Dictionary'!$B$5:$B$37,0)), "Energy Supply")</f>
        <v>Energy Supply</v>
      </c>
      <c r="L11050" s="12">
        <v>0.10577</v>
      </c>
      <c r="M11050" s="12"/>
    </row>
    <row r="11051" spans="1:13" x14ac:dyDescent="0.3">
      <c r="A11051" s="18">
        <v>11049</v>
      </c>
      <c r="B11051" s="18">
        <f t="shared" si="344"/>
        <v>2022</v>
      </c>
      <c r="C11051" s="17">
        <v>44652</v>
      </c>
      <c r="D11051" s="18" t="s">
        <v>130</v>
      </c>
      <c r="E11051" s="18" t="s">
        <v>164</v>
      </c>
      <c r="F11051" s="18" t="str">
        <f t="shared" si="345"/>
        <v>National Grid-Harvard Muni Agg Rate-44652</v>
      </c>
      <c r="G11051" s="11" t="s">
        <v>131</v>
      </c>
      <c r="H11051" s="11" t="s">
        <v>54</v>
      </c>
      <c r="I11051" s="11" t="s">
        <v>99</v>
      </c>
      <c r="J11051" s="11" t="s">
        <v>276</v>
      </c>
      <c r="K11051" s="11" t="str">
        <f>IFERROR(INDEX('EDC Component Dictionary'!$C$5:$C$37,MATCH('Rates Database'!J11051,'EDC Component Dictionary'!$B$5:$B$37,0)), "Energy Supply")</f>
        <v>Energy Supply</v>
      </c>
      <c r="L11051" s="12">
        <v>0.10630000000000001</v>
      </c>
      <c r="M11051" s="12"/>
    </row>
    <row r="11052" spans="1:13" x14ac:dyDescent="0.3">
      <c r="A11052" s="18">
        <v>11050</v>
      </c>
      <c r="B11052" s="18">
        <f t="shared" si="344"/>
        <v>2022</v>
      </c>
      <c r="C11052" s="17">
        <v>44652</v>
      </c>
      <c r="D11052" s="18" t="s">
        <v>130</v>
      </c>
      <c r="E11052" s="18" t="s">
        <v>163</v>
      </c>
      <c r="F11052" s="18" t="str">
        <f t="shared" si="345"/>
        <v>Eversource_EMA-Millis Muni Agg Rate-44652</v>
      </c>
      <c r="G11052" s="11" t="s">
        <v>131</v>
      </c>
      <c r="H11052" s="11" t="s">
        <v>54</v>
      </c>
      <c r="I11052" s="11" t="s">
        <v>99</v>
      </c>
      <c r="J11052" s="11" t="s">
        <v>300</v>
      </c>
      <c r="K11052" s="11" t="str">
        <f>IFERROR(INDEX('EDC Component Dictionary'!$C$5:$C$37,MATCH('Rates Database'!J11052,'EDC Component Dictionary'!$B$5:$B$37,0)), "Energy Supply")</f>
        <v>Energy Supply</v>
      </c>
      <c r="L11052" s="12">
        <v>0.10652</v>
      </c>
      <c r="M11052" s="12"/>
    </row>
    <row r="11053" spans="1:13" x14ac:dyDescent="0.3">
      <c r="A11053" s="18">
        <v>11051</v>
      </c>
      <c r="B11053" s="18">
        <f t="shared" si="344"/>
        <v>2022</v>
      </c>
      <c r="C11053" s="17">
        <v>44652</v>
      </c>
      <c r="D11053" s="18" t="s">
        <v>130</v>
      </c>
      <c r="E11053" s="18" t="s">
        <v>164</v>
      </c>
      <c r="F11053" s="18" t="str">
        <f t="shared" si="345"/>
        <v>National Grid-Sutton Muni Agg Rate-44652</v>
      </c>
      <c r="G11053" s="11" t="s">
        <v>131</v>
      </c>
      <c r="H11053" s="11" t="s">
        <v>54</v>
      </c>
      <c r="I11053" s="11" t="s">
        <v>99</v>
      </c>
      <c r="J11053" s="11" t="s">
        <v>233</v>
      </c>
      <c r="K11053" s="11" t="str">
        <f>IFERROR(INDEX('EDC Component Dictionary'!$C$5:$C$37,MATCH('Rates Database'!J11053,'EDC Component Dictionary'!$B$5:$B$37,0)), "Energy Supply")</f>
        <v>Energy Supply</v>
      </c>
      <c r="L11053" s="12">
        <v>0.10662000000000001</v>
      </c>
      <c r="M11053" s="12"/>
    </row>
    <row r="11054" spans="1:13" x14ac:dyDescent="0.3">
      <c r="A11054" s="18">
        <v>11052</v>
      </c>
      <c r="B11054" s="18">
        <f t="shared" si="344"/>
        <v>2022</v>
      </c>
      <c r="C11054" s="17">
        <v>44652</v>
      </c>
      <c r="D11054" s="18" t="s">
        <v>130</v>
      </c>
      <c r="E11054" s="18" t="s">
        <v>164</v>
      </c>
      <c r="F11054" s="18" t="str">
        <f t="shared" si="345"/>
        <v>National Grid-Williamstown Muni Agg Rate-44652</v>
      </c>
      <c r="G11054" s="11" t="s">
        <v>131</v>
      </c>
      <c r="H11054" s="11" t="s">
        <v>54</v>
      </c>
      <c r="I11054" s="11" t="s">
        <v>99</v>
      </c>
      <c r="J11054" s="11" t="s">
        <v>225</v>
      </c>
      <c r="K11054" s="11" t="str">
        <f>IFERROR(INDEX('EDC Component Dictionary'!$C$5:$C$37,MATCH('Rates Database'!J11054,'EDC Component Dictionary'!$B$5:$B$37,0)), "Energy Supply")</f>
        <v>Energy Supply</v>
      </c>
      <c r="L11054" s="12">
        <v>0.10671</v>
      </c>
      <c r="M11054" s="12"/>
    </row>
    <row r="11055" spans="1:13" x14ac:dyDescent="0.3">
      <c r="A11055" s="18">
        <v>11053</v>
      </c>
      <c r="B11055" s="18">
        <f t="shared" si="344"/>
        <v>2022</v>
      </c>
      <c r="C11055" s="17">
        <v>44652</v>
      </c>
      <c r="D11055" s="18" t="s">
        <v>130</v>
      </c>
      <c r="E11055" s="18" t="s">
        <v>163</v>
      </c>
      <c r="F11055" s="18" t="str">
        <f t="shared" si="345"/>
        <v>Eversource_EMA-Sudbury Muni Agg Rate-44652</v>
      </c>
      <c r="G11055" s="11" t="s">
        <v>131</v>
      </c>
      <c r="H11055" s="11" t="s">
        <v>54</v>
      </c>
      <c r="I11055" s="11" t="s">
        <v>99</v>
      </c>
      <c r="J11055" s="11" t="s">
        <v>227</v>
      </c>
      <c r="K11055" s="11" t="str">
        <f>IFERROR(INDEX('EDC Component Dictionary'!$C$5:$C$37,MATCH('Rates Database'!J11055,'EDC Component Dictionary'!$B$5:$B$37,0)), "Energy Supply")</f>
        <v>Energy Supply</v>
      </c>
      <c r="L11055" s="12">
        <v>0.10803</v>
      </c>
      <c r="M11055" s="12"/>
    </row>
    <row r="11056" spans="1:13" x14ac:dyDescent="0.3">
      <c r="A11056" s="18">
        <v>11054</v>
      </c>
      <c r="B11056" s="18">
        <f t="shared" si="344"/>
        <v>2022</v>
      </c>
      <c r="C11056" s="17">
        <v>44652</v>
      </c>
      <c r="D11056" s="18" t="s">
        <v>130</v>
      </c>
      <c r="E11056" s="18" t="s">
        <v>164</v>
      </c>
      <c r="F11056" s="18" t="str">
        <f t="shared" si="345"/>
        <v>National Grid-Halifax Muni Agg Rate-44652</v>
      </c>
      <c r="G11056" s="11" t="s">
        <v>131</v>
      </c>
      <c r="H11056" s="11" t="s">
        <v>54</v>
      </c>
      <c r="I11056" s="11" t="s">
        <v>99</v>
      </c>
      <c r="J11056" s="11" t="s">
        <v>230</v>
      </c>
      <c r="K11056" s="11" t="str">
        <f>IFERROR(INDEX('EDC Component Dictionary'!$C$5:$C$37,MATCH('Rates Database'!J11056,'EDC Component Dictionary'!$B$5:$B$37,0)), "Energy Supply")</f>
        <v>Energy Supply</v>
      </c>
      <c r="L11056" s="12">
        <v>0.10716000000000001</v>
      </c>
      <c r="M11056" s="12"/>
    </row>
    <row r="11057" spans="1:13" x14ac:dyDescent="0.3">
      <c r="A11057" s="18">
        <v>11055</v>
      </c>
      <c r="B11057" s="18">
        <f t="shared" si="344"/>
        <v>2022</v>
      </c>
      <c r="C11057" s="17">
        <v>44652</v>
      </c>
      <c r="D11057" s="18" t="s">
        <v>130</v>
      </c>
      <c r="E11057" s="18" t="s">
        <v>164</v>
      </c>
      <c r="F11057" s="18" t="str">
        <f t="shared" si="345"/>
        <v>National Grid-Franklin Muni Agg Rate-44652</v>
      </c>
      <c r="G11057" s="11" t="s">
        <v>131</v>
      </c>
      <c r="H11057" s="11" t="s">
        <v>54</v>
      </c>
      <c r="I11057" s="11" t="s">
        <v>99</v>
      </c>
      <c r="J11057" s="11" t="s">
        <v>296</v>
      </c>
      <c r="K11057" s="11" t="str">
        <f>IFERROR(INDEX('EDC Component Dictionary'!$C$5:$C$37,MATCH('Rates Database'!J11057,'EDC Component Dictionary'!$B$5:$B$37,0)), "Energy Supply")</f>
        <v>Energy Supply</v>
      </c>
      <c r="L11057" s="12">
        <v>0.10725</v>
      </c>
      <c r="M11057" s="12"/>
    </row>
    <row r="11058" spans="1:13" x14ac:dyDescent="0.3">
      <c r="A11058" s="18">
        <v>11056</v>
      </c>
      <c r="B11058" s="18">
        <f t="shared" si="344"/>
        <v>2022</v>
      </c>
      <c r="C11058" s="17">
        <v>44652</v>
      </c>
      <c r="D11058" s="18" t="s">
        <v>130</v>
      </c>
      <c r="E11058" s="18" t="s">
        <v>164</v>
      </c>
      <c r="F11058" s="18" t="str">
        <f t="shared" si="345"/>
        <v>National Grid-Bellingham Muni Agg Rate-44652</v>
      </c>
      <c r="G11058" s="11" t="s">
        <v>131</v>
      </c>
      <c r="H11058" s="11" t="s">
        <v>54</v>
      </c>
      <c r="I11058" s="11" t="s">
        <v>99</v>
      </c>
      <c r="J11058" s="11" t="s">
        <v>244</v>
      </c>
      <c r="K11058" s="11" t="str">
        <f>IFERROR(INDEX('EDC Component Dictionary'!$C$5:$C$37,MATCH('Rates Database'!J11058,'EDC Component Dictionary'!$B$5:$B$37,0)), "Energy Supply")</f>
        <v>Energy Supply</v>
      </c>
      <c r="L11058" s="12">
        <v>0.10767</v>
      </c>
      <c r="M11058" s="12"/>
    </row>
    <row r="11059" spans="1:13" x14ac:dyDescent="0.3">
      <c r="A11059" s="18">
        <v>11057</v>
      </c>
      <c r="B11059" s="18">
        <f t="shared" si="344"/>
        <v>2022</v>
      </c>
      <c r="C11059" s="17">
        <v>44652</v>
      </c>
      <c r="D11059" s="18" t="s">
        <v>130</v>
      </c>
      <c r="E11059" s="18" t="s">
        <v>164</v>
      </c>
      <c r="F11059" s="18" t="str">
        <f t="shared" si="345"/>
        <v>National Grid-North Andover Muni Agg Rate-44652</v>
      </c>
      <c r="G11059" s="11" t="s">
        <v>131</v>
      </c>
      <c r="H11059" s="11" t="s">
        <v>54</v>
      </c>
      <c r="I11059" s="11" t="s">
        <v>99</v>
      </c>
      <c r="J11059" s="11" t="s">
        <v>259</v>
      </c>
      <c r="K11059" s="11" t="str">
        <f>IFERROR(INDEX('EDC Component Dictionary'!$C$5:$C$37,MATCH('Rates Database'!J11059,'EDC Component Dictionary'!$B$5:$B$37,0)), "Energy Supply")</f>
        <v>Energy Supply</v>
      </c>
      <c r="L11059" s="12">
        <v>0.1079</v>
      </c>
      <c r="M11059" s="12"/>
    </row>
    <row r="11060" spans="1:13" x14ac:dyDescent="0.3">
      <c r="A11060" s="18">
        <v>11058</v>
      </c>
      <c r="B11060" s="18">
        <f t="shared" si="344"/>
        <v>2022</v>
      </c>
      <c r="C11060" s="17">
        <v>44652</v>
      </c>
      <c r="D11060" s="18" t="s">
        <v>130</v>
      </c>
      <c r="E11060" s="18" t="s">
        <v>163</v>
      </c>
      <c r="F11060" s="18" t="str">
        <f t="shared" si="345"/>
        <v>Eversource_EMA-Dedham Muni Agg Rate-44652</v>
      </c>
      <c r="G11060" s="11" t="s">
        <v>131</v>
      </c>
      <c r="H11060" s="11" t="s">
        <v>54</v>
      </c>
      <c r="I11060" s="11" t="s">
        <v>99</v>
      </c>
      <c r="J11060" s="11" t="s">
        <v>278</v>
      </c>
      <c r="K11060" s="11" t="str">
        <f>IFERROR(INDEX('EDC Component Dictionary'!$C$5:$C$37,MATCH('Rates Database'!J11060,'EDC Component Dictionary'!$B$5:$B$37,0)), "Energy Supply")</f>
        <v>Energy Supply</v>
      </c>
      <c r="L11060" s="12">
        <v>0.10800999999999999</v>
      </c>
      <c r="M11060" s="12"/>
    </row>
    <row r="11061" spans="1:13" x14ac:dyDescent="0.3">
      <c r="A11061" s="18">
        <v>11059</v>
      </c>
      <c r="B11061" s="18">
        <f t="shared" si="344"/>
        <v>2022</v>
      </c>
      <c r="C11061" s="17">
        <v>44652</v>
      </c>
      <c r="D11061" s="18" t="s">
        <v>130</v>
      </c>
      <c r="E11061" s="18" t="s">
        <v>164</v>
      </c>
      <c r="F11061" s="18" t="str">
        <f t="shared" si="345"/>
        <v>National Grid-Westford Muni Agg Rate-44652</v>
      </c>
      <c r="G11061" s="11" t="s">
        <v>131</v>
      </c>
      <c r="H11061" s="11" t="s">
        <v>54</v>
      </c>
      <c r="I11061" s="11" t="s">
        <v>99</v>
      </c>
      <c r="J11061" s="11" t="s">
        <v>208</v>
      </c>
      <c r="K11061" s="11" t="str">
        <f>IFERROR(INDEX('EDC Component Dictionary'!$C$5:$C$37,MATCH('Rates Database'!J11061,'EDC Component Dictionary'!$B$5:$B$37,0)), "Energy Supply")</f>
        <v>Energy Supply</v>
      </c>
      <c r="L11061" s="12">
        <v>0.1082</v>
      </c>
      <c r="M11061" s="12"/>
    </row>
    <row r="11062" spans="1:13" x14ac:dyDescent="0.3">
      <c r="A11062" s="18">
        <v>11060</v>
      </c>
      <c r="B11062" s="18">
        <f t="shared" si="344"/>
        <v>2022</v>
      </c>
      <c r="C11062" s="17">
        <v>44652</v>
      </c>
      <c r="D11062" s="18" t="s">
        <v>130</v>
      </c>
      <c r="E11062" s="18" t="s">
        <v>164</v>
      </c>
      <c r="F11062" s="18" t="str">
        <f t="shared" si="345"/>
        <v>National Grid-Grafton Muni Agg Rate-44652</v>
      </c>
      <c r="G11062" s="11" t="s">
        <v>131</v>
      </c>
      <c r="H11062" s="11" t="s">
        <v>54</v>
      </c>
      <c r="I11062" s="11" t="s">
        <v>99</v>
      </c>
      <c r="J11062" s="11" t="s">
        <v>229</v>
      </c>
      <c r="K11062" s="11" t="str">
        <f>IFERROR(INDEX('EDC Component Dictionary'!$C$5:$C$37,MATCH('Rates Database'!J11062,'EDC Component Dictionary'!$B$5:$B$37,0)), "Energy Supply")</f>
        <v>Energy Supply</v>
      </c>
      <c r="L11062" s="12">
        <v>0.108</v>
      </c>
      <c r="M11062" s="12"/>
    </row>
    <row r="11063" spans="1:13" x14ac:dyDescent="0.3">
      <c r="A11063" s="18">
        <v>11061</v>
      </c>
      <c r="B11063" s="18">
        <f t="shared" si="344"/>
        <v>2022</v>
      </c>
      <c r="C11063" s="17">
        <v>44652</v>
      </c>
      <c r="D11063" s="18" t="s">
        <v>130</v>
      </c>
      <c r="E11063" s="18" t="s">
        <v>163</v>
      </c>
      <c r="F11063" s="18" t="str">
        <f t="shared" si="345"/>
        <v>Eversource_EMA-Lexington Muni Agg Rate-44652</v>
      </c>
      <c r="G11063" s="11" t="s">
        <v>131</v>
      </c>
      <c r="H11063" s="11" t="s">
        <v>54</v>
      </c>
      <c r="I11063" s="11" t="s">
        <v>99</v>
      </c>
      <c r="J11063" s="11" t="s">
        <v>254</v>
      </c>
      <c r="K11063" s="11" t="str">
        <f>IFERROR(INDEX('EDC Component Dictionary'!$C$5:$C$37,MATCH('Rates Database'!J11063,'EDC Component Dictionary'!$B$5:$B$37,0)), "Energy Supply")</f>
        <v>Energy Supply</v>
      </c>
      <c r="L11063" s="12">
        <v>0.10780000000000001</v>
      </c>
      <c r="M11063" s="12"/>
    </row>
    <row r="11064" spans="1:13" x14ac:dyDescent="0.3">
      <c r="A11064" s="18">
        <v>11062</v>
      </c>
      <c r="B11064" s="18">
        <f t="shared" si="344"/>
        <v>2022</v>
      </c>
      <c r="C11064" s="17">
        <v>44652</v>
      </c>
      <c r="D11064" s="18" t="s">
        <v>130</v>
      </c>
      <c r="E11064" s="18" t="s">
        <v>163</v>
      </c>
      <c r="F11064" s="18" t="str">
        <f t="shared" si="345"/>
        <v>Eversource_EMA-Milton Muni Agg Rate-44652</v>
      </c>
      <c r="G11064" s="11" t="s">
        <v>131</v>
      </c>
      <c r="H11064" s="11" t="s">
        <v>54</v>
      </c>
      <c r="I11064" s="11" t="s">
        <v>99</v>
      </c>
      <c r="J11064" s="11" t="s">
        <v>306</v>
      </c>
      <c r="K11064" s="11" t="str">
        <f>IFERROR(INDEX('EDC Component Dictionary'!$C$5:$C$37,MATCH('Rates Database'!J11064,'EDC Component Dictionary'!$B$5:$B$37,0)), "Energy Supply")</f>
        <v>Energy Supply</v>
      </c>
      <c r="L11064" s="12">
        <v>0.10956</v>
      </c>
      <c r="M11064" s="12"/>
    </row>
    <row r="11065" spans="1:13" x14ac:dyDescent="0.3">
      <c r="A11065" s="18">
        <v>11063</v>
      </c>
      <c r="B11065" s="18">
        <f t="shared" si="344"/>
        <v>2022</v>
      </c>
      <c r="C11065" s="17">
        <v>44652</v>
      </c>
      <c r="D11065" s="18" t="s">
        <v>130</v>
      </c>
      <c r="E11065" s="18" t="s">
        <v>164</v>
      </c>
      <c r="F11065" s="18" t="str">
        <f t="shared" si="345"/>
        <v>National Grid-Haverhill Muni Agg Rate-44652</v>
      </c>
      <c r="G11065" s="11" t="s">
        <v>131</v>
      </c>
      <c r="H11065" s="11" t="s">
        <v>54</v>
      </c>
      <c r="I11065" s="11" t="s">
        <v>99</v>
      </c>
      <c r="J11065" s="11" t="s">
        <v>297</v>
      </c>
      <c r="K11065" s="11" t="str">
        <f>IFERROR(INDEX('EDC Component Dictionary'!$C$5:$C$37,MATCH('Rates Database'!J11065,'EDC Component Dictionary'!$B$5:$B$37,0)), "Energy Supply")</f>
        <v>Energy Supply</v>
      </c>
      <c r="L11065" s="12">
        <v>0.1086</v>
      </c>
      <c r="M11065" s="12"/>
    </row>
    <row r="11066" spans="1:13" x14ac:dyDescent="0.3">
      <c r="A11066" s="18">
        <v>11064</v>
      </c>
      <c r="B11066" s="18">
        <f t="shared" si="344"/>
        <v>2022</v>
      </c>
      <c r="C11066" s="17">
        <v>44652</v>
      </c>
      <c r="D11066" s="18" t="s">
        <v>130</v>
      </c>
      <c r="E11066" s="18" t="s">
        <v>163</v>
      </c>
      <c r="F11066" s="18" t="str">
        <f t="shared" si="345"/>
        <v>Eversource_EMA-Fairhaven Muni Agg Rate-44652</v>
      </c>
      <c r="G11066" s="11" t="s">
        <v>131</v>
      </c>
      <c r="H11066" s="11" t="s">
        <v>54</v>
      </c>
      <c r="I11066" s="11" t="s">
        <v>99</v>
      </c>
      <c r="J11066" s="11" t="s">
        <v>193</v>
      </c>
      <c r="K11066" s="11" t="str">
        <f>IFERROR(INDEX('EDC Component Dictionary'!$C$5:$C$37,MATCH('Rates Database'!J11066,'EDC Component Dictionary'!$B$5:$B$37,0)), "Energy Supply")</f>
        <v>Energy Supply</v>
      </c>
      <c r="L11066" s="12">
        <v>0.10858</v>
      </c>
      <c r="M11066" s="12"/>
    </row>
    <row r="11067" spans="1:13" x14ac:dyDescent="0.3">
      <c r="A11067" s="18">
        <v>11065</v>
      </c>
      <c r="B11067" s="18">
        <f t="shared" si="344"/>
        <v>2022</v>
      </c>
      <c r="C11067" s="17">
        <v>44652</v>
      </c>
      <c r="D11067" s="18" t="s">
        <v>130</v>
      </c>
      <c r="E11067" s="18" t="s">
        <v>164</v>
      </c>
      <c r="F11067" s="18" t="str">
        <f t="shared" si="345"/>
        <v>National Grid-Egremont Muni Agg Rate-44652</v>
      </c>
      <c r="G11067" s="11" t="s">
        <v>131</v>
      </c>
      <c r="H11067" s="11" t="s">
        <v>54</v>
      </c>
      <c r="I11067" s="11" t="s">
        <v>99</v>
      </c>
      <c r="J11067" s="11" t="s">
        <v>248</v>
      </c>
      <c r="K11067" s="11" t="str">
        <f>IFERROR(INDEX('EDC Component Dictionary'!$C$5:$C$37,MATCH('Rates Database'!J11067,'EDC Component Dictionary'!$B$5:$B$37,0)), "Energy Supply")</f>
        <v>Energy Supply</v>
      </c>
      <c r="L11067" s="12">
        <v>0.10908</v>
      </c>
      <c r="M11067" s="12"/>
    </row>
    <row r="11068" spans="1:13" x14ac:dyDescent="0.3">
      <c r="A11068" s="18">
        <v>11066</v>
      </c>
      <c r="B11068" s="18">
        <f t="shared" si="344"/>
        <v>2022</v>
      </c>
      <c r="C11068" s="17">
        <v>44652</v>
      </c>
      <c r="D11068" s="18" t="s">
        <v>130</v>
      </c>
      <c r="E11068" s="18" t="s">
        <v>163</v>
      </c>
      <c r="F11068" s="18" t="str">
        <f t="shared" si="345"/>
        <v>Eversource_EMA-Waltham Muni Agg Rate-44652</v>
      </c>
      <c r="G11068" s="11" t="s">
        <v>131</v>
      </c>
      <c r="H11068" s="11" t="s">
        <v>54</v>
      </c>
      <c r="I11068" s="11" t="s">
        <v>99</v>
      </c>
      <c r="J11068" s="11" t="s">
        <v>304</v>
      </c>
      <c r="K11068" s="11" t="str">
        <f>IFERROR(INDEX('EDC Component Dictionary'!$C$5:$C$37,MATCH('Rates Database'!J11068,'EDC Component Dictionary'!$B$5:$B$37,0)), "Energy Supply")</f>
        <v>Energy Supply</v>
      </c>
      <c r="L11068" s="12">
        <v>0.10962</v>
      </c>
      <c r="M11068" s="12"/>
    </row>
    <row r="11069" spans="1:13" x14ac:dyDescent="0.3">
      <c r="A11069" s="18">
        <v>11067</v>
      </c>
      <c r="B11069" s="18">
        <f t="shared" si="344"/>
        <v>2022</v>
      </c>
      <c r="C11069" s="17">
        <v>44652</v>
      </c>
      <c r="D11069" s="18" t="s">
        <v>130</v>
      </c>
      <c r="E11069" s="18" t="s">
        <v>163</v>
      </c>
      <c r="F11069" s="18" t="str">
        <f t="shared" si="345"/>
        <v>Eversource_EMA-Bedford Muni Agg Rate-44652</v>
      </c>
      <c r="G11069" s="11" t="s">
        <v>131</v>
      </c>
      <c r="H11069" s="11" t="s">
        <v>54</v>
      </c>
      <c r="I11069" s="11" t="s">
        <v>99</v>
      </c>
      <c r="J11069" s="11" t="s">
        <v>274</v>
      </c>
      <c r="K11069" s="11" t="str">
        <f>IFERROR(INDEX('EDC Component Dictionary'!$C$5:$C$37,MATCH('Rates Database'!J11069,'EDC Component Dictionary'!$B$5:$B$37,0)), "Energy Supply")</f>
        <v>Energy Supply</v>
      </c>
      <c r="L11069" s="12">
        <v>0.1069</v>
      </c>
      <c r="M11069" s="12"/>
    </row>
    <row r="11070" spans="1:13" x14ac:dyDescent="0.3">
      <c r="A11070" s="18">
        <v>11068</v>
      </c>
      <c r="B11070" s="18">
        <f t="shared" si="344"/>
        <v>2022</v>
      </c>
      <c r="C11070" s="17">
        <v>44652</v>
      </c>
      <c r="D11070" s="18" t="s">
        <v>130</v>
      </c>
      <c r="E11070" s="18" t="s">
        <v>164</v>
      </c>
      <c r="F11070" s="18" t="str">
        <f t="shared" si="345"/>
        <v>National Grid-Tyngsborough Muni Agg Rate-44652</v>
      </c>
      <c r="G11070" s="11" t="s">
        <v>131</v>
      </c>
      <c r="H11070" s="11" t="s">
        <v>54</v>
      </c>
      <c r="I11070" s="11" t="s">
        <v>99</v>
      </c>
      <c r="J11070" s="11" t="s">
        <v>261</v>
      </c>
      <c r="K11070" s="11" t="str">
        <f>IFERROR(INDEX('EDC Component Dictionary'!$C$5:$C$37,MATCH('Rates Database'!J11070,'EDC Component Dictionary'!$B$5:$B$37,0)), "Energy Supply")</f>
        <v>Energy Supply</v>
      </c>
      <c r="L11070" s="12">
        <v>0.10945000000000001</v>
      </c>
      <c r="M11070" s="12"/>
    </row>
    <row r="11071" spans="1:13" x14ac:dyDescent="0.3">
      <c r="A11071" s="18">
        <v>11069</v>
      </c>
      <c r="B11071" s="18">
        <f t="shared" si="344"/>
        <v>2022</v>
      </c>
      <c r="C11071" s="17">
        <v>44652</v>
      </c>
      <c r="D11071" s="18" t="s">
        <v>130</v>
      </c>
      <c r="E11071" s="18" t="s">
        <v>164</v>
      </c>
      <c r="F11071" s="18" t="str">
        <f t="shared" si="345"/>
        <v>National Grid-Tewksbury Muni Agg Rate-44652</v>
      </c>
      <c r="G11071" s="11" t="s">
        <v>131</v>
      </c>
      <c r="H11071" s="11" t="s">
        <v>54</v>
      </c>
      <c r="I11071" s="11" t="s">
        <v>99</v>
      </c>
      <c r="J11071" s="11" t="s">
        <v>238</v>
      </c>
      <c r="K11071" s="11" t="str">
        <f>IFERROR(INDEX('EDC Component Dictionary'!$C$5:$C$37,MATCH('Rates Database'!J11071,'EDC Component Dictionary'!$B$5:$B$37,0)), "Energy Supply")</f>
        <v>Energy Supply</v>
      </c>
      <c r="L11071" s="12">
        <v>0.10949</v>
      </c>
      <c r="M11071" s="12"/>
    </row>
    <row r="11072" spans="1:13" x14ac:dyDescent="0.3">
      <c r="A11072" s="18">
        <v>11070</v>
      </c>
      <c r="B11072" s="18">
        <f t="shared" si="344"/>
        <v>2022</v>
      </c>
      <c r="C11072" s="17">
        <v>44652</v>
      </c>
      <c r="D11072" s="18" t="s">
        <v>130</v>
      </c>
      <c r="E11072" s="18" t="s">
        <v>163</v>
      </c>
      <c r="F11072" s="18" t="str">
        <f t="shared" si="345"/>
        <v>Eversource_EMA-Acton Muni Agg Rate-44652</v>
      </c>
      <c r="G11072" s="11" t="s">
        <v>131</v>
      </c>
      <c r="H11072" s="11" t="s">
        <v>54</v>
      </c>
      <c r="I11072" s="11" t="s">
        <v>99</v>
      </c>
      <c r="J11072" s="11" t="s">
        <v>226</v>
      </c>
      <c r="K11072" s="11" t="str">
        <f>IFERROR(INDEX('EDC Component Dictionary'!$C$5:$C$37,MATCH('Rates Database'!J11072,'EDC Component Dictionary'!$B$5:$B$37,0)), "Energy Supply")</f>
        <v>Energy Supply</v>
      </c>
      <c r="L11072" s="12">
        <v>0.11058</v>
      </c>
      <c r="M11072" s="12"/>
    </row>
    <row r="11073" spans="1:13" x14ac:dyDescent="0.3">
      <c r="A11073" s="18">
        <v>11071</v>
      </c>
      <c r="B11073" s="18">
        <f t="shared" si="344"/>
        <v>2022</v>
      </c>
      <c r="C11073" s="17">
        <v>44652</v>
      </c>
      <c r="D11073" s="18" t="s">
        <v>130</v>
      </c>
      <c r="E11073" s="18" t="s">
        <v>164</v>
      </c>
      <c r="F11073" s="18" t="str">
        <f t="shared" si="345"/>
        <v>National Grid-Southborough Muni Agg Rate-44652</v>
      </c>
      <c r="G11073" s="11" t="s">
        <v>131</v>
      </c>
      <c r="H11073" s="11" t="s">
        <v>54</v>
      </c>
      <c r="I11073" s="11" t="s">
        <v>99</v>
      </c>
      <c r="J11073" s="11" t="s">
        <v>231</v>
      </c>
      <c r="K11073" s="11" t="str">
        <f>IFERROR(INDEX('EDC Component Dictionary'!$C$5:$C$37,MATCH('Rates Database'!J11073,'EDC Component Dictionary'!$B$5:$B$37,0)), "Energy Supply")</f>
        <v>Energy Supply</v>
      </c>
      <c r="L11073" s="12">
        <v>0.11008999999999999</v>
      </c>
      <c r="M11073" s="12"/>
    </row>
    <row r="11074" spans="1:13" x14ac:dyDescent="0.3">
      <c r="A11074" s="18">
        <v>11072</v>
      </c>
      <c r="B11074" s="18">
        <f t="shared" si="344"/>
        <v>2022</v>
      </c>
      <c r="C11074" s="17">
        <v>44652</v>
      </c>
      <c r="D11074" s="18" t="s">
        <v>130</v>
      </c>
      <c r="E11074" s="18" t="s">
        <v>163</v>
      </c>
      <c r="F11074" s="18" t="str">
        <f t="shared" si="345"/>
        <v>Eversource_EMA-Arlington Muni Agg Rate-44652</v>
      </c>
      <c r="G11074" s="11" t="s">
        <v>131</v>
      </c>
      <c r="H11074" s="11" t="s">
        <v>54</v>
      </c>
      <c r="I11074" s="11" t="s">
        <v>99</v>
      </c>
      <c r="J11074" s="11" t="s">
        <v>228</v>
      </c>
      <c r="K11074" s="11" t="str">
        <f>IFERROR(INDEX('EDC Component Dictionary'!$C$5:$C$37,MATCH('Rates Database'!J11074,'EDC Component Dictionary'!$B$5:$B$37,0)), "Energy Supply")</f>
        <v>Energy Supply</v>
      </c>
      <c r="L11074" s="12">
        <v>0.11237999999999999</v>
      </c>
      <c r="M11074" s="12"/>
    </row>
    <row r="11075" spans="1:13" x14ac:dyDescent="0.3">
      <c r="A11075" s="18">
        <v>11073</v>
      </c>
      <c r="B11075" s="18">
        <f t="shared" ref="B11075:B11138" si="346">YEAR(C11075)</f>
        <v>2022</v>
      </c>
      <c r="C11075" s="17">
        <v>44652</v>
      </c>
      <c r="D11075" s="18" t="s">
        <v>130</v>
      </c>
      <c r="E11075" s="18" t="s">
        <v>164</v>
      </c>
      <c r="F11075" s="18" t="str">
        <f t="shared" si="345"/>
        <v>National Grid-Nantucket Muni Agg Rate-44652</v>
      </c>
      <c r="G11075" s="11" t="s">
        <v>131</v>
      </c>
      <c r="H11075" s="11" t="s">
        <v>54</v>
      </c>
      <c r="I11075" s="11" t="s">
        <v>99</v>
      </c>
      <c r="J11075" s="11" t="s">
        <v>171</v>
      </c>
      <c r="K11075" s="11" t="str">
        <f>IFERROR(INDEX('EDC Component Dictionary'!$C$5:$C$37,MATCH('Rates Database'!J11075,'EDC Component Dictionary'!$B$5:$B$37,0)), "Energy Supply")</f>
        <v>Energy Supply</v>
      </c>
      <c r="L11075" s="12">
        <v>0.11092</v>
      </c>
      <c r="M11075" s="12"/>
    </row>
    <row r="11076" spans="1:13" x14ac:dyDescent="0.3">
      <c r="A11076" s="18">
        <v>11074</v>
      </c>
      <c r="B11076" s="18">
        <f t="shared" si="346"/>
        <v>2022</v>
      </c>
      <c r="C11076" s="17">
        <v>44652</v>
      </c>
      <c r="D11076" s="18" t="s">
        <v>130</v>
      </c>
      <c r="E11076" s="18" t="s">
        <v>164</v>
      </c>
      <c r="F11076" s="18" t="str">
        <f t="shared" ref="F11076:F11139" si="347">_xlfn.CONCAT(E11076,"-",J11076,"-",C11076)</f>
        <v>National Grid-Gloucester Muni Agg Rate-44652</v>
      </c>
      <c r="G11076" s="11" t="s">
        <v>131</v>
      </c>
      <c r="H11076" s="11" t="s">
        <v>54</v>
      </c>
      <c r="I11076" s="11" t="s">
        <v>99</v>
      </c>
      <c r="J11076" s="11" t="s">
        <v>242</v>
      </c>
      <c r="K11076" s="11" t="str">
        <f>IFERROR(INDEX('EDC Component Dictionary'!$C$5:$C$37,MATCH('Rates Database'!J11076,'EDC Component Dictionary'!$B$5:$B$37,0)), "Energy Supply")</f>
        <v>Energy Supply</v>
      </c>
      <c r="L11076" s="12">
        <v>0.1109</v>
      </c>
      <c r="M11076" s="12"/>
    </row>
    <row r="11077" spans="1:13" x14ac:dyDescent="0.3">
      <c r="A11077" s="18">
        <v>11075</v>
      </c>
      <c r="B11077" s="18">
        <f t="shared" si="346"/>
        <v>2022</v>
      </c>
      <c r="C11077" s="17">
        <v>44652</v>
      </c>
      <c r="D11077" s="18" t="s">
        <v>130</v>
      </c>
      <c r="E11077" s="18" t="s">
        <v>164</v>
      </c>
      <c r="F11077" s="18" t="str">
        <f t="shared" si="347"/>
        <v>National Grid-Millville Muni Agg Rate-44652</v>
      </c>
      <c r="G11077" s="11" t="s">
        <v>131</v>
      </c>
      <c r="H11077" s="11" t="s">
        <v>54</v>
      </c>
      <c r="I11077" s="11" t="s">
        <v>99</v>
      </c>
      <c r="J11077" s="11" t="s">
        <v>251</v>
      </c>
      <c r="K11077" s="11" t="str">
        <f>IFERROR(INDEX('EDC Component Dictionary'!$C$5:$C$37,MATCH('Rates Database'!J11077,'EDC Component Dictionary'!$B$5:$B$37,0)), "Energy Supply")</f>
        <v>Energy Supply</v>
      </c>
      <c r="L11077" s="12">
        <v>0.11073</v>
      </c>
      <c r="M11077" s="12"/>
    </row>
    <row r="11078" spans="1:13" x14ac:dyDescent="0.3">
      <c r="A11078" s="18">
        <v>11076</v>
      </c>
      <c r="B11078" s="18">
        <f t="shared" si="346"/>
        <v>2022</v>
      </c>
      <c r="C11078" s="17">
        <v>44652</v>
      </c>
      <c r="D11078" s="18" t="s">
        <v>130</v>
      </c>
      <c r="E11078" s="18" t="s">
        <v>164</v>
      </c>
      <c r="F11078" s="18" t="str">
        <f t="shared" si="347"/>
        <v>National Grid-Salisbury Muni Agg Rate-44652</v>
      </c>
      <c r="G11078" s="11" t="s">
        <v>131</v>
      </c>
      <c r="H11078" s="11" t="s">
        <v>54</v>
      </c>
      <c r="I11078" s="11" t="s">
        <v>99</v>
      </c>
      <c r="J11078" s="11" t="s">
        <v>241</v>
      </c>
      <c r="K11078" s="11" t="str">
        <f>IFERROR(INDEX('EDC Component Dictionary'!$C$5:$C$37,MATCH('Rates Database'!J11078,'EDC Component Dictionary'!$B$5:$B$37,0)), "Energy Supply")</f>
        <v>Energy Supply</v>
      </c>
      <c r="L11078" s="12">
        <v>0.11133999999999999</v>
      </c>
      <c r="M11078" s="12"/>
    </row>
    <row r="11079" spans="1:13" x14ac:dyDescent="0.3">
      <c r="A11079" s="18">
        <v>11077</v>
      </c>
      <c r="B11079" s="18">
        <f t="shared" si="346"/>
        <v>2022</v>
      </c>
      <c r="C11079" s="17">
        <v>44652</v>
      </c>
      <c r="D11079" s="18" t="s">
        <v>130</v>
      </c>
      <c r="E11079" s="18" t="s">
        <v>163</v>
      </c>
      <c r="F11079" s="18" t="str">
        <f t="shared" si="347"/>
        <v>Eversource_EMA-Boston Muni Agg Rate-44652</v>
      </c>
      <c r="G11079" s="11" t="s">
        <v>131</v>
      </c>
      <c r="H11079" s="11" t="s">
        <v>54</v>
      </c>
      <c r="I11079" s="11" t="s">
        <v>99</v>
      </c>
      <c r="J11079" s="11" t="s">
        <v>301</v>
      </c>
      <c r="K11079" s="11" t="str">
        <f>IFERROR(INDEX('EDC Component Dictionary'!$C$5:$C$37,MATCH('Rates Database'!J11079,'EDC Component Dictionary'!$B$5:$B$37,0)), "Energy Supply")</f>
        <v>Energy Supply</v>
      </c>
      <c r="L11079" s="12">
        <v>0.11183999999999999</v>
      </c>
      <c r="M11079" s="12"/>
    </row>
    <row r="11080" spans="1:13" x14ac:dyDescent="0.3">
      <c r="A11080" s="18">
        <v>11078</v>
      </c>
      <c r="B11080" s="18">
        <f t="shared" si="346"/>
        <v>2022</v>
      </c>
      <c r="C11080" s="17">
        <v>44652</v>
      </c>
      <c r="D11080" s="18" t="s">
        <v>130</v>
      </c>
      <c r="E11080" s="18" t="s">
        <v>164</v>
      </c>
      <c r="F11080" s="18" t="str">
        <f t="shared" si="347"/>
        <v>National Grid-Rockland Muni Agg Rate-44652</v>
      </c>
      <c r="G11080" s="11" t="s">
        <v>131</v>
      </c>
      <c r="H11080" s="11" t="s">
        <v>54</v>
      </c>
      <c r="I11080" s="11" t="s">
        <v>99</v>
      </c>
      <c r="J11080" s="11" t="s">
        <v>271</v>
      </c>
      <c r="K11080" s="11" t="str">
        <f>IFERROR(INDEX('EDC Component Dictionary'!$C$5:$C$37,MATCH('Rates Database'!J11080,'EDC Component Dictionary'!$B$5:$B$37,0)), "Energy Supply")</f>
        <v>Energy Supply</v>
      </c>
      <c r="L11080" s="12">
        <v>0.10983</v>
      </c>
      <c r="M11080" s="12"/>
    </row>
    <row r="11081" spans="1:13" x14ac:dyDescent="0.3">
      <c r="A11081" s="18">
        <v>11079</v>
      </c>
      <c r="B11081" s="18">
        <f t="shared" si="346"/>
        <v>2022</v>
      </c>
      <c r="C11081" s="17">
        <v>44652</v>
      </c>
      <c r="D11081" s="18" t="s">
        <v>130</v>
      </c>
      <c r="E11081" s="18" t="s">
        <v>163</v>
      </c>
      <c r="F11081" s="18" t="str">
        <f t="shared" si="347"/>
        <v>Eversource_EMA-Winchester Muni Agg Rate-44652</v>
      </c>
      <c r="G11081" s="11" t="s">
        <v>131</v>
      </c>
      <c r="H11081" s="11" t="s">
        <v>54</v>
      </c>
      <c r="I11081" s="11" t="s">
        <v>99</v>
      </c>
      <c r="J11081" s="11" t="s">
        <v>232</v>
      </c>
      <c r="K11081" s="11" t="str">
        <f>IFERROR(INDEX('EDC Component Dictionary'!$C$5:$C$37,MATCH('Rates Database'!J11081,'EDC Component Dictionary'!$B$5:$B$37,0)), "Energy Supply")</f>
        <v>Energy Supply</v>
      </c>
      <c r="L11081" s="12">
        <v>0.11246</v>
      </c>
      <c r="M11081" s="12"/>
    </row>
    <row r="11082" spans="1:13" x14ac:dyDescent="0.3">
      <c r="A11082" s="18">
        <v>11080</v>
      </c>
      <c r="B11082" s="18">
        <f t="shared" si="346"/>
        <v>2022</v>
      </c>
      <c r="C11082" s="17">
        <v>44652</v>
      </c>
      <c r="D11082" s="18" t="s">
        <v>130</v>
      </c>
      <c r="E11082" s="18" t="s">
        <v>164</v>
      </c>
      <c r="F11082" s="18" t="str">
        <f t="shared" si="347"/>
        <v>National Grid-Hamilton Muni Agg Rate-44652</v>
      </c>
      <c r="G11082" s="11" t="s">
        <v>131</v>
      </c>
      <c r="H11082" s="11" t="s">
        <v>54</v>
      </c>
      <c r="I11082" s="11" t="s">
        <v>99</v>
      </c>
      <c r="J11082" s="11" t="s">
        <v>250</v>
      </c>
      <c r="K11082" s="11" t="str">
        <f>IFERROR(INDEX('EDC Component Dictionary'!$C$5:$C$37,MATCH('Rates Database'!J11082,'EDC Component Dictionary'!$B$5:$B$37,0)), "Energy Supply")</f>
        <v>Energy Supply</v>
      </c>
      <c r="L11082" s="12">
        <v>0.11232</v>
      </c>
      <c r="M11082" s="12"/>
    </row>
    <row r="11083" spans="1:13" x14ac:dyDescent="0.3">
      <c r="A11083" s="18">
        <v>11081</v>
      </c>
      <c r="B11083" s="18">
        <f t="shared" si="346"/>
        <v>2022</v>
      </c>
      <c r="C11083" s="17">
        <v>44652</v>
      </c>
      <c r="D11083" s="18" t="s">
        <v>130</v>
      </c>
      <c r="E11083" s="18" t="s">
        <v>36</v>
      </c>
      <c r="F11083" s="18" t="str">
        <f t="shared" si="347"/>
        <v>Unitil-Ashby Muni Agg Rate-44652</v>
      </c>
      <c r="G11083" s="11" t="s">
        <v>131</v>
      </c>
      <c r="H11083" s="11" t="s">
        <v>54</v>
      </c>
      <c r="I11083" s="11" t="s">
        <v>99</v>
      </c>
      <c r="J11083" s="11" t="s">
        <v>235</v>
      </c>
      <c r="K11083" s="11" t="str">
        <f>IFERROR(INDEX('EDC Component Dictionary'!$C$5:$C$37,MATCH('Rates Database'!J11083,'EDC Component Dictionary'!$B$5:$B$37,0)), "Energy Supply")</f>
        <v>Energy Supply</v>
      </c>
      <c r="L11083" s="12">
        <v>0.11210000000000001</v>
      </c>
      <c r="M11083" s="12"/>
    </row>
    <row r="11084" spans="1:13" x14ac:dyDescent="0.3">
      <c r="A11084" s="18">
        <v>11082</v>
      </c>
      <c r="B11084" s="18">
        <f t="shared" si="346"/>
        <v>2022</v>
      </c>
      <c r="C11084" s="17">
        <v>44652</v>
      </c>
      <c r="D11084" s="18" t="s">
        <v>130</v>
      </c>
      <c r="E11084" s="18" t="s">
        <v>36</v>
      </c>
      <c r="F11084" s="18" t="str">
        <f t="shared" si="347"/>
        <v>Unitil-Lunenburg Muni Agg Rate-44652</v>
      </c>
      <c r="G11084" s="11" t="s">
        <v>131</v>
      </c>
      <c r="H11084" s="11" t="s">
        <v>54</v>
      </c>
      <c r="I11084" s="11" t="s">
        <v>99</v>
      </c>
      <c r="J11084" s="11" t="s">
        <v>239</v>
      </c>
      <c r="K11084" s="11" t="str">
        <f>IFERROR(INDEX('EDC Component Dictionary'!$C$5:$C$37,MATCH('Rates Database'!J11084,'EDC Component Dictionary'!$B$5:$B$37,0)), "Energy Supply")</f>
        <v>Energy Supply</v>
      </c>
      <c r="L11084" s="12">
        <v>0.11210000000000001</v>
      </c>
      <c r="M11084" s="12"/>
    </row>
    <row r="11085" spans="1:13" x14ac:dyDescent="0.3">
      <c r="A11085" s="18">
        <v>11083</v>
      </c>
      <c r="B11085" s="18">
        <f t="shared" si="346"/>
        <v>2022</v>
      </c>
      <c r="C11085" s="17">
        <v>44652</v>
      </c>
      <c r="D11085" s="18" t="s">
        <v>130</v>
      </c>
      <c r="E11085" s="18" t="s">
        <v>164</v>
      </c>
      <c r="F11085" s="18" t="str">
        <f t="shared" si="347"/>
        <v>National Grid-Salem Muni Agg Rate-44652</v>
      </c>
      <c r="G11085" s="11" t="s">
        <v>131</v>
      </c>
      <c r="H11085" s="11" t="s">
        <v>54</v>
      </c>
      <c r="I11085" s="11" t="s">
        <v>99</v>
      </c>
      <c r="J11085" s="11" t="s">
        <v>175</v>
      </c>
      <c r="K11085" s="11" t="str">
        <f>IFERROR(INDEX('EDC Component Dictionary'!$C$5:$C$37,MATCH('Rates Database'!J11085,'EDC Component Dictionary'!$B$5:$B$37,0)), "Energy Supply")</f>
        <v>Energy Supply</v>
      </c>
      <c r="L11085" s="12">
        <v>0.11305999999999999</v>
      </c>
      <c r="M11085" s="12"/>
    </row>
    <row r="11086" spans="1:13" x14ac:dyDescent="0.3">
      <c r="A11086" s="18">
        <v>11084</v>
      </c>
      <c r="B11086" s="18">
        <f t="shared" si="346"/>
        <v>2022</v>
      </c>
      <c r="C11086" s="17">
        <v>44652</v>
      </c>
      <c r="D11086" s="18" t="s">
        <v>130</v>
      </c>
      <c r="E11086" s="18" t="s">
        <v>164</v>
      </c>
      <c r="F11086" s="18" t="str">
        <f t="shared" si="347"/>
        <v>National Grid-West Bridgewater Muni Agg Rate-44652</v>
      </c>
      <c r="G11086" s="11" t="s">
        <v>131</v>
      </c>
      <c r="H11086" s="11" t="s">
        <v>54</v>
      </c>
      <c r="I11086" s="11" t="s">
        <v>99</v>
      </c>
      <c r="J11086" s="11" t="s">
        <v>247</v>
      </c>
      <c r="K11086" s="11" t="str">
        <f>IFERROR(INDEX('EDC Component Dictionary'!$C$5:$C$37,MATCH('Rates Database'!J11086,'EDC Component Dictionary'!$B$5:$B$37,0)), "Energy Supply")</f>
        <v>Energy Supply</v>
      </c>
      <c r="L11086" s="12">
        <v>0.1135</v>
      </c>
      <c r="M11086" s="12"/>
    </row>
    <row r="11087" spans="1:13" x14ac:dyDescent="0.3">
      <c r="A11087" s="18">
        <v>11085</v>
      </c>
      <c r="B11087" s="18">
        <f t="shared" si="346"/>
        <v>2022</v>
      </c>
      <c r="C11087" s="17">
        <v>44652</v>
      </c>
      <c r="D11087" s="18" t="s">
        <v>130</v>
      </c>
      <c r="E11087" s="18" t="s">
        <v>164</v>
      </c>
      <c r="F11087" s="18" t="str">
        <f t="shared" si="347"/>
        <v>National Grid-Swampscott Muni Agg Rate-44652</v>
      </c>
      <c r="G11087" s="11" t="s">
        <v>131</v>
      </c>
      <c r="H11087" s="11" t="s">
        <v>54</v>
      </c>
      <c r="I11087" s="11" t="s">
        <v>99</v>
      </c>
      <c r="J11087" s="11" t="s">
        <v>178</v>
      </c>
      <c r="K11087" s="11" t="str">
        <f>IFERROR(INDEX('EDC Component Dictionary'!$C$5:$C$37,MATCH('Rates Database'!J11087,'EDC Component Dictionary'!$B$5:$B$37,0)), "Energy Supply")</f>
        <v>Energy Supply</v>
      </c>
      <c r="L11087" s="12">
        <v>0.11394</v>
      </c>
      <c r="M11087" s="12"/>
    </row>
    <row r="11088" spans="1:13" x14ac:dyDescent="0.3">
      <c r="A11088" s="18">
        <v>11086</v>
      </c>
      <c r="B11088" s="18">
        <f t="shared" si="346"/>
        <v>2022</v>
      </c>
      <c r="C11088" s="17">
        <v>44652</v>
      </c>
      <c r="D11088" s="18" t="s">
        <v>130</v>
      </c>
      <c r="E11088" s="18" t="s">
        <v>164</v>
      </c>
      <c r="F11088" s="18" t="str">
        <f t="shared" si="347"/>
        <v>National Grid-Worcester Muni Agg Rate-44652</v>
      </c>
      <c r="G11088" s="11" t="s">
        <v>131</v>
      </c>
      <c r="H11088" s="11" t="s">
        <v>54</v>
      </c>
      <c r="I11088" s="11" t="s">
        <v>99</v>
      </c>
      <c r="J11088" s="11" t="s">
        <v>281</v>
      </c>
      <c r="K11088" s="11" t="str">
        <f>IFERROR(INDEX('EDC Component Dictionary'!$C$5:$C$37,MATCH('Rates Database'!J11088,'EDC Component Dictionary'!$B$5:$B$37,0)), "Energy Supply")</f>
        <v>Energy Supply</v>
      </c>
      <c r="L11088" s="12">
        <v>0.11448</v>
      </c>
      <c r="M11088" s="12"/>
    </row>
    <row r="11089" spans="1:13" x14ac:dyDescent="0.3">
      <c r="A11089" s="18">
        <v>11087</v>
      </c>
      <c r="B11089" s="18">
        <f t="shared" si="346"/>
        <v>2022</v>
      </c>
      <c r="C11089" s="17">
        <v>44652</v>
      </c>
      <c r="D11089" s="18" t="s">
        <v>130</v>
      </c>
      <c r="E11089" s="18" t="s">
        <v>163</v>
      </c>
      <c r="F11089" s="18" t="str">
        <f t="shared" si="347"/>
        <v>Eversource_EMA-Carlisle Muni Agg Rate-44652</v>
      </c>
      <c r="G11089" s="11" t="s">
        <v>131</v>
      </c>
      <c r="H11089" s="11" t="s">
        <v>54</v>
      </c>
      <c r="I11089" s="11" t="s">
        <v>99</v>
      </c>
      <c r="J11089" s="11" t="s">
        <v>236</v>
      </c>
      <c r="K11089" s="11" t="str">
        <f>IFERROR(INDEX('EDC Component Dictionary'!$C$5:$C$37,MATCH('Rates Database'!J11089,'EDC Component Dictionary'!$B$5:$B$37,0)), "Energy Supply")</f>
        <v>Energy Supply</v>
      </c>
      <c r="L11089" s="12">
        <v>0.11339</v>
      </c>
      <c r="M11089" s="12"/>
    </row>
    <row r="11090" spans="1:13" x14ac:dyDescent="0.3">
      <c r="A11090" s="18">
        <v>11088</v>
      </c>
      <c r="B11090" s="18">
        <f t="shared" si="346"/>
        <v>2022</v>
      </c>
      <c r="C11090" s="17">
        <v>44652</v>
      </c>
      <c r="D11090" s="18" t="s">
        <v>130</v>
      </c>
      <c r="E11090" s="18" t="s">
        <v>164</v>
      </c>
      <c r="F11090" s="18" t="str">
        <f t="shared" si="347"/>
        <v>National Grid-Medford Muni Agg Rate-44652</v>
      </c>
      <c r="G11090" s="11" t="s">
        <v>131</v>
      </c>
      <c r="H11090" s="11" t="s">
        <v>54</v>
      </c>
      <c r="I11090" s="11" t="s">
        <v>99</v>
      </c>
      <c r="J11090" s="11" t="s">
        <v>279</v>
      </c>
      <c r="K11090" s="11" t="str">
        <f>IFERROR(INDEX('EDC Component Dictionary'!$C$5:$C$37,MATCH('Rates Database'!J11090,'EDC Component Dictionary'!$B$5:$B$37,0)), "Energy Supply")</f>
        <v>Energy Supply</v>
      </c>
      <c r="L11090" s="12">
        <v>0.11531</v>
      </c>
      <c r="M11090" s="12"/>
    </row>
    <row r="11091" spans="1:13" x14ac:dyDescent="0.3">
      <c r="A11091" s="18">
        <v>11089</v>
      </c>
      <c r="B11091" s="18">
        <f t="shared" si="346"/>
        <v>2022</v>
      </c>
      <c r="C11091" s="17">
        <v>44652</v>
      </c>
      <c r="D11091" s="18" t="s">
        <v>130</v>
      </c>
      <c r="E11091" s="18" t="s">
        <v>164</v>
      </c>
      <c r="F11091" s="18" t="str">
        <f t="shared" si="347"/>
        <v>National Grid-Melrose Muni Agg Rate-44652</v>
      </c>
      <c r="G11091" s="11" t="s">
        <v>131</v>
      </c>
      <c r="H11091" s="11" t="s">
        <v>54</v>
      </c>
      <c r="I11091" s="11" t="s">
        <v>99</v>
      </c>
      <c r="J11091" s="11" t="s">
        <v>269</v>
      </c>
      <c r="K11091" s="11" t="str">
        <f>IFERROR(INDEX('EDC Component Dictionary'!$C$5:$C$37,MATCH('Rates Database'!J11091,'EDC Component Dictionary'!$B$5:$B$37,0)), "Energy Supply")</f>
        <v>Energy Supply</v>
      </c>
      <c r="L11091" s="12">
        <v>0.11607000000000001</v>
      </c>
      <c r="M11091" s="12"/>
    </row>
    <row r="11092" spans="1:13" x14ac:dyDescent="0.3">
      <c r="A11092" s="18">
        <v>11090</v>
      </c>
      <c r="B11092" s="18">
        <f t="shared" si="346"/>
        <v>2022</v>
      </c>
      <c r="C11092" s="17">
        <v>44652</v>
      </c>
      <c r="D11092" s="18" t="s">
        <v>130</v>
      </c>
      <c r="E11092" s="18" t="s">
        <v>163</v>
      </c>
      <c r="F11092" s="18" t="str">
        <f t="shared" si="347"/>
        <v>Eversource_EMA-Natick Muni Agg Rate-44652</v>
      </c>
      <c r="G11092" s="11" t="s">
        <v>131</v>
      </c>
      <c r="H11092" s="11" t="s">
        <v>54</v>
      </c>
      <c r="I11092" s="11" t="s">
        <v>99</v>
      </c>
      <c r="J11092" s="11" t="s">
        <v>252</v>
      </c>
      <c r="K11092" s="11" t="str">
        <f>IFERROR(INDEX('EDC Component Dictionary'!$C$5:$C$37,MATCH('Rates Database'!J11092,'EDC Component Dictionary'!$B$5:$B$37,0)), "Energy Supply")</f>
        <v>Energy Supply</v>
      </c>
      <c r="L11092" s="12">
        <v>0.11568000000000001</v>
      </c>
      <c r="M11092" s="12"/>
    </row>
    <row r="11093" spans="1:13" x14ac:dyDescent="0.3">
      <c r="A11093" s="18">
        <v>11091</v>
      </c>
      <c r="B11093" s="18">
        <f t="shared" si="346"/>
        <v>2022</v>
      </c>
      <c r="C11093" s="17">
        <v>44652</v>
      </c>
      <c r="D11093" s="18" t="s">
        <v>130</v>
      </c>
      <c r="E11093" s="18" t="s">
        <v>163</v>
      </c>
      <c r="F11093" s="18" t="str">
        <f t="shared" si="347"/>
        <v>Eversource_EMA-Sharon Muni Agg Rate-44652</v>
      </c>
      <c r="G11093" s="11" t="s">
        <v>131</v>
      </c>
      <c r="H11093" s="11" t="s">
        <v>54</v>
      </c>
      <c r="I11093" s="11" t="s">
        <v>99</v>
      </c>
      <c r="J11093" s="11" t="s">
        <v>302</v>
      </c>
      <c r="K11093" s="11" t="str">
        <f>IFERROR(INDEX('EDC Component Dictionary'!$C$5:$C$37,MATCH('Rates Database'!J11093,'EDC Component Dictionary'!$B$5:$B$37,0)), "Energy Supply")</f>
        <v>Energy Supply</v>
      </c>
      <c r="L11093" s="12">
        <v>0.11538</v>
      </c>
      <c r="M11093" s="12"/>
    </row>
    <row r="11094" spans="1:13" x14ac:dyDescent="0.3">
      <c r="A11094" s="18">
        <v>11092</v>
      </c>
      <c r="B11094" s="18">
        <f t="shared" si="346"/>
        <v>2022</v>
      </c>
      <c r="C11094" s="17">
        <v>44652</v>
      </c>
      <c r="D11094" s="18" t="s">
        <v>130</v>
      </c>
      <c r="E11094" s="18" t="s">
        <v>163</v>
      </c>
      <c r="F11094" s="18" t="str">
        <f t="shared" si="347"/>
        <v>Eversource_EMA-Brookline Muni Agg Rate-44652</v>
      </c>
      <c r="G11094" s="11" t="s">
        <v>131</v>
      </c>
      <c r="H11094" s="11" t="s">
        <v>54</v>
      </c>
      <c r="I11094" s="11" t="s">
        <v>99</v>
      </c>
      <c r="J11094" s="11" t="s">
        <v>243</v>
      </c>
      <c r="K11094" s="11" t="str">
        <f>IFERROR(INDEX('EDC Component Dictionary'!$C$5:$C$37,MATCH('Rates Database'!J11094,'EDC Component Dictionary'!$B$5:$B$37,0)), "Energy Supply")</f>
        <v>Energy Supply</v>
      </c>
      <c r="L11094" s="12">
        <v>0.11701</v>
      </c>
      <c r="M11094" s="12"/>
    </row>
    <row r="11095" spans="1:13" x14ac:dyDescent="0.3">
      <c r="A11095" s="18">
        <v>11093</v>
      </c>
      <c r="B11095" s="18">
        <f t="shared" si="346"/>
        <v>2022</v>
      </c>
      <c r="C11095" s="17">
        <v>44652</v>
      </c>
      <c r="D11095" s="18" t="s">
        <v>130</v>
      </c>
      <c r="E11095" s="18" t="s">
        <v>163</v>
      </c>
      <c r="F11095" s="18" t="str">
        <f t="shared" si="347"/>
        <v>Eversource_EMA-Lincoln Muni Agg Rate-44652</v>
      </c>
      <c r="G11095" s="11" t="s">
        <v>131</v>
      </c>
      <c r="H11095" s="11" t="s">
        <v>54</v>
      </c>
      <c r="I11095" s="11" t="s">
        <v>99</v>
      </c>
      <c r="J11095" s="11" t="s">
        <v>303</v>
      </c>
      <c r="K11095" s="11" t="str">
        <f>IFERROR(INDEX('EDC Component Dictionary'!$C$5:$C$37,MATCH('Rates Database'!J11095,'EDC Component Dictionary'!$B$5:$B$37,0)), "Energy Supply")</f>
        <v>Energy Supply</v>
      </c>
      <c r="L11095" s="12">
        <v>0.11912</v>
      </c>
      <c r="M11095" s="12"/>
    </row>
    <row r="11096" spans="1:13" x14ac:dyDescent="0.3">
      <c r="A11096" s="18">
        <v>11094</v>
      </c>
      <c r="B11096" s="18">
        <f t="shared" si="346"/>
        <v>2022</v>
      </c>
      <c r="C11096" s="17">
        <v>44652</v>
      </c>
      <c r="D11096" s="18" t="s">
        <v>130</v>
      </c>
      <c r="E11096" s="18" t="s">
        <v>164</v>
      </c>
      <c r="F11096" s="18" t="str">
        <f t="shared" si="347"/>
        <v>National Grid-Berlin Muni Agg Rate-44652</v>
      </c>
      <c r="G11096" s="11" t="s">
        <v>131</v>
      </c>
      <c r="H11096" s="11" t="s">
        <v>54</v>
      </c>
      <c r="I11096" s="11" t="s">
        <v>99</v>
      </c>
      <c r="J11096" s="11" t="s">
        <v>237</v>
      </c>
      <c r="K11096" s="11" t="str">
        <f>IFERROR(INDEX('EDC Component Dictionary'!$C$5:$C$37,MATCH('Rates Database'!J11096,'EDC Component Dictionary'!$B$5:$B$37,0)), "Energy Supply")</f>
        <v>Energy Supply</v>
      </c>
      <c r="L11096" s="12">
        <v>0.12167</v>
      </c>
      <c r="M11096" s="12"/>
    </row>
    <row r="11097" spans="1:13" x14ac:dyDescent="0.3">
      <c r="A11097" s="18">
        <v>11095</v>
      </c>
      <c r="B11097" s="18">
        <f t="shared" si="346"/>
        <v>2022</v>
      </c>
      <c r="C11097" s="17">
        <v>44652</v>
      </c>
      <c r="D11097" s="18" t="s">
        <v>130</v>
      </c>
      <c r="E11097" s="18" t="s">
        <v>163</v>
      </c>
      <c r="F11097" s="18" t="str">
        <f t="shared" si="347"/>
        <v>Eversource_EMA-Watertown Muni Agg Rate-44652</v>
      </c>
      <c r="G11097" s="11" t="s">
        <v>131</v>
      </c>
      <c r="H11097" s="11" t="s">
        <v>54</v>
      </c>
      <c r="I11097" s="11" t="s">
        <v>99</v>
      </c>
      <c r="J11097" s="11" t="s">
        <v>275</v>
      </c>
      <c r="K11097" s="11" t="str">
        <f>IFERROR(INDEX('EDC Component Dictionary'!$C$5:$C$37,MATCH('Rates Database'!J11097,'EDC Component Dictionary'!$B$5:$B$37,0)), "Energy Supply")</f>
        <v>Energy Supply</v>
      </c>
      <c r="L11097" s="12">
        <v>0.13100000000000001</v>
      </c>
      <c r="M11097" s="12"/>
    </row>
    <row r="11098" spans="1:13" x14ac:dyDescent="0.3">
      <c r="A11098" s="18">
        <v>11096</v>
      </c>
      <c r="B11098" s="18">
        <f t="shared" si="346"/>
        <v>2022</v>
      </c>
      <c r="C11098" s="17">
        <v>44652</v>
      </c>
      <c r="D11098" s="18" t="s">
        <v>130</v>
      </c>
      <c r="E11098" s="18" t="s">
        <v>163</v>
      </c>
      <c r="F11098" s="18" t="str">
        <f t="shared" si="347"/>
        <v>Eversource_EMA-Newton Muni Agg Rate-44652</v>
      </c>
      <c r="G11098" s="11" t="s">
        <v>131</v>
      </c>
      <c r="H11098" s="11" t="s">
        <v>54</v>
      </c>
      <c r="I11098" s="11" t="s">
        <v>99</v>
      </c>
      <c r="J11098" s="11" t="s">
        <v>268</v>
      </c>
      <c r="K11098" s="11" t="str">
        <f>IFERROR(INDEX('EDC Component Dictionary'!$C$5:$C$37,MATCH('Rates Database'!J11098,'EDC Component Dictionary'!$B$5:$B$37,0)), "Energy Supply")</f>
        <v>Energy Supply</v>
      </c>
      <c r="L11098" s="12">
        <v>0.13363</v>
      </c>
      <c r="M11098" s="12"/>
    </row>
    <row r="11099" spans="1:13" x14ac:dyDescent="0.3">
      <c r="A11099" s="18">
        <v>11097</v>
      </c>
      <c r="B11099" s="18">
        <f t="shared" si="346"/>
        <v>2022</v>
      </c>
      <c r="C11099" s="17">
        <v>44652</v>
      </c>
      <c r="D11099" s="18" t="s">
        <v>130</v>
      </c>
      <c r="E11099" s="18" t="s">
        <v>164</v>
      </c>
      <c r="F11099" s="18" t="str">
        <f t="shared" si="347"/>
        <v>National Grid-Lowell Muni Agg Rate-44652</v>
      </c>
      <c r="G11099" s="11" t="s">
        <v>131</v>
      </c>
      <c r="H11099" s="11" t="s">
        <v>54</v>
      </c>
      <c r="I11099" s="11" t="s">
        <v>99</v>
      </c>
      <c r="J11099" s="11" t="s">
        <v>262</v>
      </c>
      <c r="K11099" s="11" t="str">
        <f>IFERROR(INDEX('EDC Component Dictionary'!$C$5:$C$37,MATCH('Rates Database'!J11099,'EDC Component Dictionary'!$B$5:$B$37,0)), "Energy Supply")</f>
        <v>Energy Supply</v>
      </c>
      <c r="L11099" s="12">
        <v>0.14449000000000001</v>
      </c>
      <c r="M11099" s="12"/>
    </row>
    <row r="11100" spans="1:13" x14ac:dyDescent="0.3">
      <c r="A11100" s="18">
        <v>11098</v>
      </c>
      <c r="B11100" s="18">
        <f t="shared" si="346"/>
        <v>2022</v>
      </c>
      <c r="C11100" s="17">
        <v>44652</v>
      </c>
      <c r="D11100" s="18" t="s">
        <v>130</v>
      </c>
      <c r="E11100" s="18" t="s">
        <v>163</v>
      </c>
      <c r="F11100" s="18" t="str">
        <f t="shared" si="347"/>
        <v>Eversource_EMA-Cape Light Compact JPE Muni Agg Rate-44652</v>
      </c>
      <c r="G11100" s="11" t="s">
        <v>131</v>
      </c>
      <c r="H11100" s="11" t="s">
        <v>54</v>
      </c>
      <c r="I11100" s="11" t="s">
        <v>99</v>
      </c>
      <c r="J11100" s="11" t="s">
        <v>264</v>
      </c>
      <c r="K11100" s="11" t="str">
        <f>IFERROR(INDEX('EDC Component Dictionary'!$C$5:$C$37,MATCH('Rates Database'!J11100,'EDC Component Dictionary'!$B$5:$B$37,0)), "Energy Supply")</f>
        <v>Energy Supply</v>
      </c>
      <c r="L11100" s="12">
        <v>0.14702000000000001</v>
      </c>
      <c r="M11100" s="12"/>
    </row>
    <row r="11101" spans="1:13" x14ac:dyDescent="0.3">
      <c r="A11101" s="18">
        <v>11099</v>
      </c>
      <c r="B11101" s="18">
        <f t="shared" si="346"/>
        <v>2022</v>
      </c>
      <c r="C11101" s="17">
        <v>44652</v>
      </c>
      <c r="D11101" s="18" t="s">
        <v>130</v>
      </c>
      <c r="E11101" s="18" t="s">
        <v>164</v>
      </c>
      <c r="F11101" s="18" t="str">
        <f t="shared" si="347"/>
        <v>National Grid-Lancaster Muni Agg Rate-44652</v>
      </c>
      <c r="G11101" s="11" t="s">
        <v>131</v>
      </c>
      <c r="H11101" s="11" t="s">
        <v>54</v>
      </c>
      <c r="I11101" s="11" t="s">
        <v>99</v>
      </c>
      <c r="J11101" s="11" t="s">
        <v>260</v>
      </c>
      <c r="K11101" s="11" t="str">
        <f>IFERROR(INDEX('EDC Component Dictionary'!$C$5:$C$37,MATCH('Rates Database'!J11101,'EDC Component Dictionary'!$B$5:$B$37,0)), "Energy Supply")</f>
        <v>Energy Supply</v>
      </c>
      <c r="L11101" s="12">
        <v>0.14974000000000001</v>
      </c>
      <c r="M11101" s="12"/>
    </row>
    <row r="11102" spans="1:13" x14ac:dyDescent="0.3">
      <c r="A11102" s="18">
        <v>11100</v>
      </c>
      <c r="B11102" s="18">
        <f t="shared" si="346"/>
        <v>2022</v>
      </c>
      <c r="C11102" s="17">
        <v>44682</v>
      </c>
      <c r="D11102" s="18" t="s">
        <v>130</v>
      </c>
      <c r="E11102" s="18" t="s">
        <v>164</v>
      </c>
      <c r="F11102" s="18" t="str">
        <f t="shared" si="347"/>
        <v>National Grid-Wendell Muni Agg Rate-44682</v>
      </c>
      <c r="G11102" s="11" t="s">
        <v>131</v>
      </c>
      <c r="H11102" s="11" t="s">
        <v>54</v>
      </c>
      <c r="I11102" s="11" t="s">
        <v>99</v>
      </c>
      <c r="J11102" s="11" t="s">
        <v>213</v>
      </c>
      <c r="K11102" s="11" t="str">
        <f>IFERROR(INDEX('EDC Component Dictionary'!$C$5:$C$37,MATCH('Rates Database'!J11102,'EDC Component Dictionary'!$B$5:$B$37,0)), "Energy Supply")</f>
        <v>Energy Supply</v>
      </c>
      <c r="L11102" s="12">
        <v>8.7389999999999995E-2</v>
      </c>
      <c r="M11102" s="12"/>
    </row>
    <row r="11103" spans="1:13" x14ac:dyDescent="0.3">
      <c r="A11103" s="18">
        <v>11101</v>
      </c>
      <c r="B11103" s="18">
        <f t="shared" si="346"/>
        <v>2022</v>
      </c>
      <c r="C11103" s="17">
        <v>44682</v>
      </c>
      <c r="D11103" s="18" t="s">
        <v>130</v>
      </c>
      <c r="E11103" s="18" t="s">
        <v>164</v>
      </c>
      <c r="F11103" s="18" t="str">
        <f t="shared" si="347"/>
        <v>National Grid-Billerica Muni Agg Rate-44682</v>
      </c>
      <c r="G11103" s="11" t="s">
        <v>131</v>
      </c>
      <c r="H11103" s="11" t="s">
        <v>54</v>
      </c>
      <c r="I11103" s="11" t="s">
        <v>99</v>
      </c>
      <c r="J11103" s="11" t="s">
        <v>215</v>
      </c>
      <c r="K11103" s="11" t="str">
        <f>IFERROR(INDEX('EDC Component Dictionary'!$C$5:$C$37,MATCH('Rates Database'!J11103,'EDC Component Dictionary'!$B$5:$B$37,0)), "Energy Supply")</f>
        <v>Energy Supply</v>
      </c>
      <c r="L11103" s="12">
        <v>9.3039999999999998E-2</v>
      </c>
      <c r="M11103" s="12"/>
    </row>
    <row r="11104" spans="1:13" x14ac:dyDescent="0.3">
      <c r="A11104" s="18">
        <v>11102</v>
      </c>
      <c r="B11104" s="18">
        <f t="shared" si="346"/>
        <v>2022</v>
      </c>
      <c r="C11104" s="17">
        <v>44682</v>
      </c>
      <c r="D11104" s="18" t="s">
        <v>130</v>
      </c>
      <c r="E11104" s="18" t="s">
        <v>95</v>
      </c>
      <c r="F11104" s="18" t="str">
        <f t="shared" si="347"/>
        <v>Eversource_WMA-Buckland Muni Agg Rate-44682</v>
      </c>
      <c r="G11104" s="11" t="s">
        <v>131</v>
      </c>
      <c r="H11104" s="11" t="s">
        <v>54</v>
      </c>
      <c r="I11104" s="11" t="s">
        <v>99</v>
      </c>
      <c r="J11104" s="11" t="s">
        <v>282</v>
      </c>
      <c r="K11104" s="11" t="str">
        <f>IFERROR(INDEX('EDC Component Dictionary'!$C$5:$C$37,MATCH('Rates Database'!J11104,'EDC Component Dictionary'!$B$5:$B$37,0)), "Energy Supply")</f>
        <v>Energy Supply</v>
      </c>
      <c r="L11104" s="12">
        <v>9.3460000000000001E-2</v>
      </c>
      <c r="M11104" s="12"/>
    </row>
    <row r="11105" spans="1:13" x14ac:dyDescent="0.3">
      <c r="A11105" s="18">
        <v>11103</v>
      </c>
      <c r="B11105" s="18">
        <f t="shared" si="346"/>
        <v>2022</v>
      </c>
      <c r="C11105" s="17">
        <v>44682</v>
      </c>
      <c r="D11105" s="18" t="s">
        <v>130</v>
      </c>
      <c r="E11105" s="18" t="s">
        <v>164</v>
      </c>
      <c r="F11105" s="18" t="str">
        <f t="shared" si="347"/>
        <v>National Grid-Charlemont Muni Agg Rate-44682</v>
      </c>
      <c r="G11105" s="11" t="s">
        <v>131</v>
      </c>
      <c r="H11105" s="11" t="s">
        <v>54</v>
      </c>
      <c r="I11105" s="11" t="s">
        <v>99</v>
      </c>
      <c r="J11105" s="11" t="s">
        <v>283</v>
      </c>
      <c r="K11105" s="11" t="str">
        <f>IFERROR(INDEX('EDC Component Dictionary'!$C$5:$C$37,MATCH('Rates Database'!J11105,'EDC Component Dictionary'!$B$5:$B$37,0)), "Energy Supply")</f>
        <v>Energy Supply</v>
      </c>
      <c r="L11105" s="12">
        <v>9.3450000000000005E-2</v>
      </c>
      <c r="M11105" s="12"/>
    </row>
    <row r="11106" spans="1:13" x14ac:dyDescent="0.3">
      <c r="A11106" s="18">
        <v>11104</v>
      </c>
      <c r="B11106" s="18">
        <f t="shared" si="346"/>
        <v>2022</v>
      </c>
      <c r="C11106" s="17">
        <v>44682</v>
      </c>
      <c r="D11106" s="18" t="s">
        <v>130</v>
      </c>
      <c r="E11106" s="18" t="s">
        <v>95</v>
      </c>
      <c r="F11106" s="18" t="str">
        <f t="shared" si="347"/>
        <v>Eversource_WMA-Colrain Muni Agg Rate-44682</v>
      </c>
      <c r="G11106" s="11" t="s">
        <v>131</v>
      </c>
      <c r="H11106" s="11" t="s">
        <v>54</v>
      </c>
      <c r="I11106" s="11" t="s">
        <v>99</v>
      </c>
      <c r="J11106" s="11" t="s">
        <v>100</v>
      </c>
      <c r="K11106" s="11" t="str">
        <f>IFERROR(INDEX('EDC Component Dictionary'!$C$5:$C$37,MATCH('Rates Database'!J11106,'EDC Component Dictionary'!$B$5:$B$37,0)), "Energy Supply")</f>
        <v>Energy Supply</v>
      </c>
      <c r="L11106" s="12">
        <v>9.3460000000000001E-2</v>
      </c>
      <c r="M11106" s="12"/>
    </row>
    <row r="11107" spans="1:13" x14ac:dyDescent="0.3">
      <c r="A11107" s="18">
        <v>11105</v>
      </c>
      <c r="B11107" s="18">
        <f t="shared" si="346"/>
        <v>2022</v>
      </c>
      <c r="C11107" s="17">
        <v>44682</v>
      </c>
      <c r="D11107" s="18" t="s">
        <v>130</v>
      </c>
      <c r="E11107" s="18" t="s">
        <v>95</v>
      </c>
      <c r="F11107" s="18" t="str">
        <f t="shared" si="347"/>
        <v>Eversource_WMA-Shelburne Muni Agg Rate-44682</v>
      </c>
      <c r="G11107" s="11" t="s">
        <v>131</v>
      </c>
      <c r="H11107" s="11" t="s">
        <v>54</v>
      </c>
      <c r="I11107" s="11" t="s">
        <v>99</v>
      </c>
      <c r="J11107" s="11" t="s">
        <v>284</v>
      </c>
      <c r="K11107" s="11" t="str">
        <f>IFERROR(INDEX('EDC Component Dictionary'!$C$5:$C$37,MATCH('Rates Database'!J11107,'EDC Component Dictionary'!$B$5:$B$37,0)), "Energy Supply")</f>
        <v>Energy Supply</v>
      </c>
      <c r="L11107" s="12">
        <v>9.3469999999999998E-2</v>
      </c>
      <c r="M11107" s="12"/>
    </row>
    <row r="11108" spans="1:13" x14ac:dyDescent="0.3">
      <c r="A11108" s="18">
        <v>11106</v>
      </c>
      <c r="B11108" s="18">
        <f t="shared" si="346"/>
        <v>2022</v>
      </c>
      <c r="C11108" s="17">
        <v>44682</v>
      </c>
      <c r="D11108" s="18" t="s">
        <v>130</v>
      </c>
      <c r="E11108" s="18" t="s">
        <v>164</v>
      </c>
      <c r="F11108" s="18" t="str">
        <f t="shared" si="347"/>
        <v>National Grid-Marlborough Muni Agg Rate-44682</v>
      </c>
      <c r="G11108" s="11" t="s">
        <v>131</v>
      </c>
      <c r="H11108" s="11" t="s">
        <v>54</v>
      </c>
      <c r="I11108" s="11" t="s">
        <v>99</v>
      </c>
      <c r="J11108" s="11" t="s">
        <v>263</v>
      </c>
      <c r="K11108" s="11" t="str">
        <f>IFERROR(INDEX('EDC Component Dictionary'!$C$5:$C$37,MATCH('Rates Database'!J11108,'EDC Component Dictionary'!$B$5:$B$37,0)), "Energy Supply")</f>
        <v>Energy Supply</v>
      </c>
      <c r="L11108" s="12">
        <v>9.3899999999999997E-2</v>
      </c>
      <c r="M11108" s="12"/>
    </row>
    <row r="11109" spans="1:13" x14ac:dyDescent="0.3">
      <c r="A11109" s="18">
        <v>11107</v>
      </c>
      <c r="B11109" s="18">
        <f t="shared" si="346"/>
        <v>2022</v>
      </c>
      <c r="C11109" s="17">
        <v>44682</v>
      </c>
      <c r="D11109" s="18" t="s">
        <v>130</v>
      </c>
      <c r="E11109" s="18" t="s">
        <v>164</v>
      </c>
      <c r="F11109" s="18" t="str">
        <f t="shared" si="347"/>
        <v>National Grid-New Salem Muni Agg Rate-44682</v>
      </c>
      <c r="G11109" s="11" t="s">
        <v>131</v>
      </c>
      <c r="H11109" s="11" t="s">
        <v>54</v>
      </c>
      <c r="I11109" s="11" t="s">
        <v>99</v>
      </c>
      <c r="J11109" s="11" t="s">
        <v>285</v>
      </c>
      <c r="K11109" s="11" t="str">
        <f>IFERROR(INDEX('EDC Component Dictionary'!$C$5:$C$37,MATCH('Rates Database'!J11109,'EDC Component Dictionary'!$B$5:$B$37,0)), "Energy Supply")</f>
        <v>Energy Supply</v>
      </c>
      <c r="L11109" s="12">
        <v>9.4329999999999997E-2</v>
      </c>
      <c r="M11109" s="12"/>
    </row>
    <row r="11110" spans="1:13" x14ac:dyDescent="0.3">
      <c r="A11110" s="18">
        <v>11108</v>
      </c>
      <c r="B11110" s="18">
        <f t="shared" si="346"/>
        <v>2022</v>
      </c>
      <c r="C11110" s="17">
        <v>44682</v>
      </c>
      <c r="D11110" s="18" t="s">
        <v>130</v>
      </c>
      <c r="E11110" s="18" t="s">
        <v>164</v>
      </c>
      <c r="F11110" s="18" t="str">
        <f t="shared" si="347"/>
        <v>National Grid-Warwick Muni Agg Rate-44682</v>
      </c>
      <c r="G11110" s="11" t="s">
        <v>131</v>
      </c>
      <c r="H11110" s="11" t="s">
        <v>54</v>
      </c>
      <c r="I11110" s="11" t="s">
        <v>99</v>
      </c>
      <c r="J11110" s="11" t="s">
        <v>286</v>
      </c>
      <c r="K11110" s="11" t="str">
        <f>IFERROR(INDEX('EDC Component Dictionary'!$C$5:$C$37,MATCH('Rates Database'!J11110,'EDC Component Dictionary'!$B$5:$B$37,0)), "Energy Supply")</f>
        <v>Energy Supply</v>
      </c>
      <c r="L11110" s="12">
        <v>9.4420000000000004E-2</v>
      </c>
      <c r="M11110" s="12"/>
    </row>
    <row r="11111" spans="1:13" x14ac:dyDescent="0.3">
      <c r="A11111" s="18">
        <v>11109</v>
      </c>
      <c r="B11111" s="18">
        <f t="shared" si="346"/>
        <v>2022</v>
      </c>
      <c r="C11111" s="17">
        <v>44682</v>
      </c>
      <c r="D11111" s="18" t="s">
        <v>130</v>
      </c>
      <c r="E11111" s="18" t="s">
        <v>95</v>
      </c>
      <c r="F11111" s="18" t="str">
        <f t="shared" si="347"/>
        <v>Eversource_WMA-Whately Muni Agg Rate-44682</v>
      </c>
      <c r="G11111" s="11" t="s">
        <v>131</v>
      </c>
      <c r="H11111" s="11" t="s">
        <v>54</v>
      </c>
      <c r="I11111" s="11" t="s">
        <v>99</v>
      </c>
      <c r="J11111" s="11" t="s">
        <v>287</v>
      </c>
      <c r="K11111" s="11" t="str">
        <f>IFERROR(INDEX('EDC Component Dictionary'!$C$5:$C$37,MATCH('Rates Database'!J11111,'EDC Component Dictionary'!$B$5:$B$37,0)), "Energy Supply")</f>
        <v>Energy Supply</v>
      </c>
      <c r="L11111" s="12">
        <v>9.4350000000000003E-2</v>
      </c>
      <c r="M11111" s="12"/>
    </row>
    <row r="11112" spans="1:13" x14ac:dyDescent="0.3">
      <c r="A11112" s="18">
        <v>11110</v>
      </c>
      <c r="B11112" s="18">
        <f t="shared" si="346"/>
        <v>2022</v>
      </c>
      <c r="C11112" s="17">
        <v>44682</v>
      </c>
      <c r="D11112" s="18" t="s">
        <v>130</v>
      </c>
      <c r="E11112" s="18" t="s">
        <v>95</v>
      </c>
      <c r="F11112" s="18" t="str">
        <f t="shared" si="347"/>
        <v>Eversource_WMA-Deerfield Muni Agg Rate-44682</v>
      </c>
      <c r="G11112" s="11" t="s">
        <v>131</v>
      </c>
      <c r="H11112" s="11" t="s">
        <v>54</v>
      </c>
      <c r="I11112" s="11" t="s">
        <v>99</v>
      </c>
      <c r="J11112" s="11" t="s">
        <v>289</v>
      </c>
      <c r="K11112" s="11" t="str">
        <f>IFERROR(INDEX('EDC Component Dictionary'!$C$5:$C$37,MATCH('Rates Database'!J11112,'EDC Component Dictionary'!$B$5:$B$37,0)), "Energy Supply")</f>
        <v>Energy Supply</v>
      </c>
      <c r="L11112" s="12">
        <v>9.5399999999999999E-2</v>
      </c>
      <c r="M11112" s="12"/>
    </row>
    <row r="11113" spans="1:13" x14ac:dyDescent="0.3">
      <c r="A11113" s="18">
        <v>11111</v>
      </c>
      <c r="B11113" s="18">
        <f t="shared" si="346"/>
        <v>2022</v>
      </c>
      <c r="C11113" s="17">
        <v>44682</v>
      </c>
      <c r="D11113" s="18" t="s">
        <v>130</v>
      </c>
      <c r="E11113" s="18" t="s">
        <v>95</v>
      </c>
      <c r="F11113" s="18" t="str">
        <f t="shared" si="347"/>
        <v>Eversource_WMA-Huntington Muni Agg Rate-44682</v>
      </c>
      <c r="G11113" s="11" t="s">
        <v>131</v>
      </c>
      <c r="H11113" s="11" t="s">
        <v>54</v>
      </c>
      <c r="I11113" s="11" t="s">
        <v>99</v>
      </c>
      <c r="J11113" s="11" t="s">
        <v>290</v>
      </c>
      <c r="K11113" s="11" t="str">
        <f>IFERROR(INDEX('EDC Component Dictionary'!$C$5:$C$37,MATCH('Rates Database'!J11113,'EDC Component Dictionary'!$B$5:$B$37,0)), "Energy Supply")</f>
        <v>Energy Supply</v>
      </c>
      <c r="L11113" s="12">
        <v>9.6140000000000003E-2</v>
      </c>
      <c r="M11113" s="12"/>
    </row>
    <row r="11114" spans="1:13" x14ac:dyDescent="0.3">
      <c r="A11114" s="18">
        <v>11112</v>
      </c>
      <c r="B11114" s="18">
        <f t="shared" si="346"/>
        <v>2022</v>
      </c>
      <c r="C11114" s="17">
        <v>44682</v>
      </c>
      <c r="D11114" s="18" t="s">
        <v>130</v>
      </c>
      <c r="E11114" s="18" t="s">
        <v>95</v>
      </c>
      <c r="F11114" s="18" t="str">
        <f t="shared" si="347"/>
        <v>Eversource_WMA-Northfield Muni Agg Rate-44682</v>
      </c>
      <c r="G11114" s="11" t="s">
        <v>131</v>
      </c>
      <c r="H11114" s="11" t="s">
        <v>54</v>
      </c>
      <c r="I11114" s="11" t="s">
        <v>99</v>
      </c>
      <c r="J11114" s="11" t="s">
        <v>291</v>
      </c>
      <c r="K11114" s="11" t="str">
        <f>IFERROR(INDEX('EDC Component Dictionary'!$C$5:$C$37,MATCH('Rates Database'!J11114,'EDC Component Dictionary'!$B$5:$B$37,0)), "Energy Supply")</f>
        <v>Energy Supply</v>
      </c>
      <c r="L11114" s="12">
        <v>9.5369999999999996E-2</v>
      </c>
      <c r="M11114" s="12"/>
    </row>
    <row r="11115" spans="1:13" x14ac:dyDescent="0.3">
      <c r="A11115" s="18">
        <v>11113</v>
      </c>
      <c r="B11115" s="18">
        <f t="shared" si="346"/>
        <v>2022</v>
      </c>
      <c r="C11115" s="17">
        <v>44682</v>
      </c>
      <c r="D11115" s="18" t="s">
        <v>130</v>
      </c>
      <c r="E11115" s="18" t="s">
        <v>95</v>
      </c>
      <c r="F11115" s="18" t="str">
        <f t="shared" si="347"/>
        <v>Eversource_WMA-Becket Muni Agg Rate-44682</v>
      </c>
      <c r="G11115" s="11" t="s">
        <v>131</v>
      </c>
      <c r="H11115" s="11" t="s">
        <v>54</v>
      </c>
      <c r="I11115" s="11" t="s">
        <v>99</v>
      </c>
      <c r="J11115" s="11" t="s">
        <v>298</v>
      </c>
      <c r="K11115" s="11" t="str">
        <f>IFERROR(INDEX('EDC Component Dictionary'!$C$5:$C$37,MATCH('Rates Database'!J11115,'EDC Component Dictionary'!$B$5:$B$37,0)), "Energy Supply")</f>
        <v>Energy Supply</v>
      </c>
      <c r="L11115" s="12">
        <v>9.6119999999999997E-2</v>
      </c>
      <c r="M11115" s="12"/>
    </row>
    <row r="11116" spans="1:13" x14ac:dyDescent="0.3">
      <c r="A11116" s="18">
        <v>11114</v>
      </c>
      <c r="B11116" s="18">
        <f t="shared" si="346"/>
        <v>2022</v>
      </c>
      <c r="C11116" s="17">
        <v>44682</v>
      </c>
      <c r="D11116" s="18" t="s">
        <v>130</v>
      </c>
      <c r="E11116" s="18" t="s">
        <v>95</v>
      </c>
      <c r="F11116" s="18" t="str">
        <f t="shared" si="347"/>
        <v>Eversource_WMA-Dalton Muni Agg Rate-44682</v>
      </c>
      <c r="G11116" s="11" t="s">
        <v>131</v>
      </c>
      <c r="H11116" s="11" t="s">
        <v>54</v>
      </c>
      <c r="I11116" s="11" t="s">
        <v>99</v>
      </c>
      <c r="J11116" s="11" t="s">
        <v>217</v>
      </c>
      <c r="K11116" s="11" t="str">
        <f>IFERROR(INDEX('EDC Component Dictionary'!$C$5:$C$37,MATCH('Rates Database'!J11116,'EDC Component Dictionary'!$B$5:$B$37,0)), "Energy Supply")</f>
        <v>Energy Supply</v>
      </c>
      <c r="L11116" s="12">
        <v>9.6030000000000004E-2</v>
      </c>
      <c r="M11116" s="12"/>
    </row>
    <row r="11117" spans="1:13" x14ac:dyDescent="0.3">
      <c r="A11117" s="18">
        <v>11115</v>
      </c>
      <c r="B11117" s="18">
        <f t="shared" si="346"/>
        <v>2022</v>
      </c>
      <c r="C11117" s="17">
        <v>44682</v>
      </c>
      <c r="D11117" s="18" t="s">
        <v>130</v>
      </c>
      <c r="E11117" s="18" t="s">
        <v>95</v>
      </c>
      <c r="F11117" s="18" t="str">
        <f t="shared" si="347"/>
        <v>Eversource_WMA-Pittsfield Muni Agg Rate-44682</v>
      </c>
      <c r="G11117" s="11" t="s">
        <v>131</v>
      </c>
      <c r="H11117" s="11" t="s">
        <v>54</v>
      </c>
      <c r="I11117" s="11" t="s">
        <v>99</v>
      </c>
      <c r="J11117" s="11" t="s">
        <v>176</v>
      </c>
      <c r="K11117" s="11" t="str">
        <f>IFERROR(INDEX('EDC Component Dictionary'!$C$5:$C$37,MATCH('Rates Database'!J11117,'EDC Component Dictionary'!$B$5:$B$37,0)), "Energy Supply")</f>
        <v>Energy Supply</v>
      </c>
      <c r="L11117" s="12">
        <v>9.6060000000000006E-2</v>
      </c>
      <c r="M11117" s="12"/>
    </row>
    <row r="11118" spans="1:13" x14ac:dyDescent="0.3">
      <c r="A11118" s="18">
        <v>11116</v>
      </c>
      <c r="B11118" s="18">
        <f t="shared" si="346"/>
        <v>2022</v>
      </c>
      <c r="C11118" s="17">
        <v>44682</v>
      </c>
      <c r="D11118" s="18" t="s">
        <v>130</v>
      </c>
      <c r="E11118" s="18" t="s">
        <v>95</v>
      </c>
      <c r="F11118" s="18" t="str">
        <f t="shared" si="347"/>
        <v>Eversource_WMA-West Springfield Muni Agg Rate-44682</v>
      </c>
      <c r="G11118" s="11" t="s">
        <v>131</v>
      </c>
      <c r="H11118" s="11" t="s">
        <v>54</v>
      </c>
      <c r="I11118" s="11" t="s">
        <v>99</v>
      </c>
      <c r="J11118" s="11" t="s">
        <v>272</v>
      </c>
      <c r="K11118" s="11" t="str">
        <f>IFERROR(INDEX('EDC Component Dictionary'!$C$5:$C$37,MATCH('Rates Database'!J11118,'EDC Component Dictionary'!$B$5:$B$37,0)), "Energy Supply")</f>
        <v>Energy Supply</v>
      </c>
      <c r="L11118" s="12">
        <v>9.672E-2</v>
      </c>
      <c r="M11118" s="12"/>
    </row>
    <row r="11119" spans="1:13" x14ac:dyDescent="0.3">
      <c r="A11119" s="18">
        <v>11117</v>
      </c>
      <c r="B11119" s="18">
        <f t="shared" si="346"/>
        <v>2022</v>
      </c>
      <c r="C11119" s="17">
        <v>44682</v>
      </c>
      <c r="D11119" s="18" t="s">
        <v>130</v>
      </c>
      <c r="E11119" s="18" t="s">
        <v>95</v>
      </c>
      <c r="F11119" s="18" t="str">
        <f t="shared" si="347"/>
        <v>Eversource_WMA-Lanesborough Muni Agg Rate-44682</v>
      </c>
      <c r="G11119" s="11" t="s">
        <v>131</v>
      </c>
      <c r="H11119" s="11" t="s">
        <v>54</v>
      </c>
      <c r="I11119" s="11" t="s">
        <v>99</v>
      </c>
      <c r="J11119" s="11" t="s">
        <v>255</v>
      </c>
      <c r="K11119" s="11" t="str">
        <f>IFERROR(INDEX('EDC Component Dictionary'!$C$5:$C$37,MATCH('Rates Database'!J11119,'EDC Component Dictionary'!$B$5:$B$37,0)), "Energy Supply")</f>
        <v>Energy Supply</v>
      </c>
      <c r="L11119" s="12">
        <v>9.7059999999999994E-2</v>
      </c>
      <c r="M11119" s="12"/>
    </row>
    <row r="11120" spans="1:13" x14ac:dyDescent="0.3">
      <c r="A11120" s="18">
        <v>11118</v>
      </c>
      <c r="B11120" s="18">
        <f t="shared" si="346"/>
        <v>2022</v>
      </c>
      <c r="C11120" s="17">
        <v>44682</v>
      </c>
      <c r="D11120" s="18" t="s">
        <v>130</v>
      </c>
      <c r="E11120" s="18" t="s">
        <v>164</v>
      </c>
      <c r="F11120" s="18" t="str">
        <f t="shared" si="347"/>
        <v>National Grid-Florida Muni Agg Rate-44682</v>
      </c>
      <c r="G11120" s="11" t="s">
        <v>131</v>
      </c>
      <c r="H11120" s="11" t="s">
        <v>54</v>
      </c>
      <c r="I11120" s="11" t="s">
        <v>99</v>
      </c>
      <c r="J11120" s="11" t="s">
        <v>218</v>
      </c>
      <c r="K11120" s="11" t="str">
        <f>IFERROR(INDEX('EDC Component Dictionary'!$C$5:$C$37,MATCH('Rates Database'!J11120,'EDC Component Dictionary'!$B$5:$B$37,0)), "Energy Supply")</f>
        <v>Energy Supply</v>
      </c>
      <c r="L11120" s="12">
        <v>9.7680000000000003E-2</v>
      </c>
      <c r="M11120" s="12"/>
    </row>
    <row r="11121" spans="1:13" x14ac:dyDescent="0.3">
      <c r="A11121" s="18">
        <v>11119</v>
      </c>
      <c r="B11121" s="18">
        <f t="shared" si="346"/>
        <v>2022</v>
      </c>
      <c r="C11121" s="17">
        <v>44682</v>
      </c>
      <c r="D11121" s="18" t="s">
        <v>130</v>
      </c>
      <c r="E11121" s="18" t="s">
        <v>163</v>
      </c>
      <c r="F11121" s="18" t="str">
        <f t="shared" si="347"/>
        <v>Eversource_EMA-Plymouth Muni Agg Rate-44682</v>
      </c>
      <c r="G11121" s="11" t="s">
        <v>131</v>
      </c>
      <c r="H11121" s="11" t="s">
        <v>54</v>
      </c>
      <c r="I11121" s="11" t="s">
        <v>99</v>
      </c>
      <c r="J11121" s="11" t="s">
        <v>180</v>
      </c>
      <c r="K11121" s="11" t="str">
        <f>IFERROR(INDEX('EDC Component Dictionary'!$C$5:$C$37,MATCH('Rates Database'!J11121,'EDC Component Dictionary'!$B$5:$B$37,0)), "Energy Supply")</f>
        <v>Energy Supply</v>
      </c>
      <c r="L11121" s="12">
        <v>9.8070000000000004E-2</v>
      </c>
      <c r="M11121" s="12"/>
    </row>
    <row r="11122" spans="1:13" x14ac:dyDescent="0.3">
      <c r="A11122" s="18">
        <v>11120</v>
      </c>
      <c r="B11122" s="18">
        <f t="shared" si="346"/>
        <v>2022</v>
      </c>
      <c r="C11122" s="17">
        <v>44682</v>
      </c>
      <c r="D11122" s="18" t="s">
        <v>130</v>
      </c>
      <c r="E11122" s="18" t="s">
        <v>95</v>
      </c>
      <c r="F11122" s="18" t="str">
        <f t="shared" si="347"/>
        <v>Eversource_WMA-Greenfield Muni Agg Rate-44682</v>
      </c>
      <c r="G11122" s="11" t="s">
        <v>131</v>
      </c>
      <c r="H11122" s="11" t="s">
        <v>54</v>
      </c>
      <c r="I11122" s="11" t="s">
        <v>99</v>
      </c>
      <c r="J11122" s="11" t="s">
        <v>214</v>
      </c>
      <c r="K11122" s="11" t="str">
        <f>IFERROR(INDEX('EDC Component Dictionary'!$C$5:$C$37,MATCH('Rates Database'!J11122,'EDC Component Dictionary'!$B$5:$B$37,0)), "Energy Supply")</f>
        <v>Energy Supply</v>
      </c>
      <c r="L11122" s="12">
        <v>9.8839999999999997E-2</v>
      </c>
      <c r="M11122" s="12"/>
    </row>
    <row r="11123" spans="1:13" x14ac:dyDescent="0.3">
      <c r="A11123" s="18">
        <v>11121</v>
      </c>
      <c r="B11123" s="18">
        <f t="shared" si="346"/>
        <v>2022</v>
      </c>
      <c r="C11123" s="17">
        <v>44682</v>
      </c>
      <c r="D11123" s="18" t="s">
        <v>130</v>
      </c>
      <c r="E11123" s="18" t="s">
        <v>95</v>
      </c>
      <c r="F11123" s="18" t="str">
        <f t="shared" si="347"/>
        <v>Eversource_WMA-Hatfield Muni Agg Rate-44682</v>
      </c>
      <c r="G11123" s="11" t="s">
        <v>131</v>
      </c>
      <c r="H11123" s="11" t="s">
        <v>54</v>
      </c>
      <c r="I11123" s="11" t="s">
        <v>99</v>
      </c>
      <c r="J11123" s="11" t="s">
        <v>280</v>
      </c>
      <c r="K11123" s="11" t="str">
        <f>IFERROR(INDEX('EDC Component Dictionary'!$C$5:$C$37,MATCH('Rates Database'!J11123,'EDC Component Dictionary'!$B$5:$B$37,0)), "Energy Supply")</f>
        <v>Energy Supply</v>
      </c>
      <c r="L11123" s="12">
        <v>9.8970000000000002E-2</v>
      </c>
      <c r="M11123" s="12"/>
    </row>
    <row r="11124" spans="1:13" x14ac:dyDescent="0.3">
      <c r="A11124" s="18">
        <v>11122</v>
      </c>
      <c r="B11124" s="18">
        <f t="shared" si="346"/>
        <v>2022</v>
      </c>
      <c r="C11124" s="17">
        <v>44682</v>
      </c>
      <c r="D11124" s="18" t="s">
        <v>130</v>
      </c>
      <c r="E11124" s="18" t="s">
        <v>163</v>
      </c>
      <c r="F11124" s="18" t="str">
        <f t="shared" si="347"/>
        <v>Eversource_EMA-Walpole Muni Agg Rate-44682</v>
      </c>
      <c r="G11124" s="11" t="s">
        <v>131</v>
      </c>
      <c r="H11124" s="11" t="s">
        <v>54</v>
      </c>
      <c r="I11124" s="11" t="s">
        <v>99</v>
      </c>
      <c r="J11124" s="11" t="s">
        <v>174</v>
      </c>
      <c r="K11124" s="11" t="str">
        <f>IFERROR(INDEX('EDC Component Dictionary'!$C$5:$C$37,MATCH('Rates Database'!J11124,'EDC Component Dictionary'!$B$5:$B$37,0)), "Energy Supply")</f>
        <v>Energy Supply</v>
      </c>
      <c r="L11124" s="12">
        <v>9.9510000000000001E-2</v>
      </c>
      <c r="M11124" s="12"/>
    </row>
    <row r="11125" spans="1:13" x14ac:dyDescent="0.3">
      <c r="A11125" s="18">
        <v>11123</v>
      </c>
      <c r="B11125" s="18">
        <f t="shared" si="346"/>
        <v>2022</v>
      </c>
      <c r="C11125" s="17">
        <v>44682</v>
      </c>
      <c r="D11125" s="18" t="s">
        <v>130</v>
      </c>
      <c r="E11125" s="18" t="s">
        <v>164</v>
      </c>
      <c r="F11125" s="18" t="str">
        <f t="shared" si="347"/>
        <v>National Grid-Adams Muni Agg Rate-44682</v>
      </c>
      <c r="G11125" s="11" t="s">
        <v>131</v>
      </c>
      <c r="H11125" s="11" t="s">
        <v>54</v>
      </c>
      <c r="I11125" s="11" t="s">
        <v>99</v>
      </c>
      <c r="J11125" s="11" t="s">
        <v>183</v>
      </c>
      <c r="K11125" s="11" t="str">
        <f>IFERROR(INDEX('EDC Component Dictionary'!$C$5:$C$37,MATCH('Rates Database'!J11125,'EDC Component Dictionary'!$B$5:$B$37,0)), "Energy Supply")</f>
        <v>Energy Supply</v>
      </c>
      <c r="L11125" s="12">
        <v>9.9500000000000005E-2</v>
      </c>
      <c r="M11125" s="12"/>
    </row>
    <row r="11126" spans="1:13" x14ac:dyDescent="0.3">
      <c r="A11126" s="18">
        <v>11124</v>
      </c>
      <c r="B11126" s="18">
        <f t="shared" si="346"/>
        <v>2022</v>
      </c>
      <c r="C11126" s="17">
        <v>44682</v>
      </c>
      <c r="D11126" s="18" t="s">
        <v>130</v>
      </c>
      <c r="E11126" s="18" t="s">
        <v>95</v>
      </c>
      <c r="F11126" s="18" t="str">
        <f t="shared" si="347"/>
        <v>Eversource_WMA-Cheshire Muni Agg Rate-44682</v>
      </c>
      <c r="G11126" s="11" t="s">
        <v>131</v>
      </c>
      <c r="H11126" s="11" t="s">
        <v>54</v>
      </c>
      <c r="I11126" s="11" t="s">
        <v>99</v>
      </c>
      <c r="J11126" s="11" t="s">
        <v>184</v>
      </c>
      <c r="K11126" s="11" t="str">
        <f>IFERROR(INDEX('EDC Component Dictionary'!$C$5:$C$37,MATCH('Rates Database'!J11126,'EDC Component Dictionary'!$B$5:$B$37,0)), "Energy Supply")</f>
        <v>Energy Supply</v>
      </c>
      <c r="L11126" s="12">
        <v>9.9500000000000005E-2</v>
      </c>
      <c r="M11126" s="12"/>
    </row>
    <row r="11127" spans="1:13" x14ac:dyDescent="0.3">
      <c r="A11127" s="18">
        <v>11125</v>
      </c>
      <c r="B11127" s="18">
        <f t="shared" si="346"/>
        <v>2022</v>
      </c>
      <c r="C11127" s="17">
        <v>44682</v>
      </c>
      <c r="D11127" s="18" t="s">
        <v>130</v>
      </c>
      <c r="E11127" s="18" t="s">
        <v>164</v>
      </c>
      <c r="F11127" s="18" t="str">
        <f t="shared" si="347"/>
        <v>National Grid-Clarksburg Muni Agg Rate-44682</v>
      </c>
      <c r="G11127" s="11" t="s">
        <v>131</v>
      </c>
      <c r="H11127" s="11" t="s">
        <v>54</v>
      </c>
      <c r="I11127" s="11" t="s">
        <v>99</v>
      </c>
      <c r="J11127" s="11" t="s">
        <v>216</v>
      </c>
      <c r="K11127" s="11" t="str">
        <f>IFERROR(INDEX('EDC Component Dictionary'!$C$5:$C$37,MATCH('Rates Database'!J11127,'EDC Component Dictionary'!$B$5:$B$37,0)), "Energy Supply")</f>
        <v>Energy Supply</v>
      </c>
      <c r="L11127" s="12">
        <v>9.9500000000000005E-2</v>
      </c>
      <c r="M11127" s="12"/>
    </row>
    <row r="11128" spans="1:13" x14ac:dyDescent="0.3">
      <c r="A11128" s="18">
        <v>11126</v>
      </c>
      <c r="B11128" s="18">
        <f t="shared" si="346"/>
        <v>2022</v>
      </c>
      <c r="C11128" s="17">
        <v>44682</v>
      </c>
      <c r="D11128" s="18" t="s">
        <v>130</v>
      </c>
      <c r="E11128" s="18" t="s">
        <v>95</v>
      </c>
      <c r="F11128" s="18" t="str">
        <f t="shared" si="347"/>
        <v>Eversource_WMA-Lenox Muni Agg Rate-44682</v>
      </c>
      <c r="G11128" s="11" t="s">
        <v>131</v>
      </c>
      <c r="H11128" s="11" t="s">
        <v>54</v>
      </c>
      <c r="I11128" s="11" t="s">
        <v>99</v>
      </c>
      <c r="J11128" s="11" t="s">
        <v>219</v>
      </c>
      <c r="K11128" s="11" t="str">
        <f>IFERROR(INDEX('EDC Component Dictionary'!$C$5:$C$37,MATCH('Rates Database'!J11128,'EDC Component Dictionary'!$B$5:$B$37,0)), "Energy Supply")</f>
        <v>Energy Supply</v>
      </c>
      <c r="L11128" s="12">
        <v>9.9500000000000005E-2</v>
      </c>
      <c r="M11128" s="12"/>
    </row>
    <row r="11129" spans="1:13" x14ac:dyDescent="0.3">
      <c r="A11129" s="18">
        <v>11127</v>
      </c>
      <c r="B11129" s="18">
        <f t="shared" si="346"/>
        <v>2022</v>
      </c>
      <c r="C11129" s="17">
        <v>44682</v>
      </c>
      <c r="D11129" s="18" t="s">
        <v>130</v>
      </c>
      <c r="E11129" s="18" t="s">
        <v>164</v>
      </c>
      <c r="F11129" s="18" t="str">
        <f t="shared" si="347"/>
        <v>National Grid-Monterey Muni Agg Rate-44682</v>
      </c>
      <c r="G11129" s="11" t="s">
        <v>131</v>
      </c>
      <c r="H11129" s="11" t="s">
        <v>54</v>
      </c>
      <c r="I11129" s="11" t="s">
        <v>99</v>
      </c>
      <c r="J11129" s="11" t="s">
        <v>220</v>
      </c>
      <c r="K11129" s="11" t="str">
        <f>IFERROR(INDEX('EDC Component Dictionary'!$C$5:$C$37,MATCH('Rates Database'!J11129,'EDC Component Dictionary'!$B$5:$B$37,0)), "Energy Supply")</f>
        <v>Energy Supply</v>
      </c>
      <c r="L11129" s="12">
        <v>9.9500000000000005E-2</v>
      </c>
      <c r="M11129" s="12"/>
    </row>
    <row r="11130" spans="1:13" x14ac:dyDescent="0.3">
      <c r="A11130" s="18">
        <v>11128</v>
      </c>
      <c r="B11130" s="18">
        <f t="shared" si="346"/>
        <v>2022</v>
      </c>
      <c r="C11130" s="17">
        <v>44682</v>
      </c>
      <c r="D11130" s="18" t="s">
        <v>130</v>
      </c>
      <c r="E11130" s="18" t="s">
        <v>164</v>
      </c>
      <c r="F11130" s="18" t="str">
        <f t="shared" si="347"/>
        <v>National Grid-New Marlborough Muni Agg Rate-44682</v>
      </c>
      <c r="G11130" s="11" t="s">
        <v>131</v>
      </c>
      <c r="H11130" s="11" t="s">
        <v>54</v>
      </c>
      <c r="I11130" s="11" t="s">
        <v>99</v>
      </c>
      <c r="J11130" s="11" t="s">
        <v>221</v>
      </c>
      <c r="K11130" s="11" t="str">
        <f>IFERROR(INDEX('EDC Component Dictionary'!$C$5:$C$37,MATCH('Rates Database'!J11130,'EDC Component Dictionary'!$B$5:$B$37,0)), "Energy Supply")</f>
        <v>Energy Supply</v>
      </c>
      <c r="L11130" s="12">
        <v>9.9500000000000005E-2</v>
      </c>
      <c r="M11130" s="12"/>
    </row>
    <row r="11131" spans="1:13" x14ac:dyDescent="0.3">
      <c r="A11131" s="18">
        <v>11129</v>
      </c>
      <c r="B11131" s="18">
        <f t="shared" si="346"/>
        <v>2022</v>
      </c>
      <c r="C11131" s="17">
        <v>44682</v>
      </c>
      <c r="D11131" s="18" t="s">
        <v>130</v>
      </c>
      <c r="E11131" s="18" t="s">
        <v>164</v>
      </c>
      <c r="F11131" s="18" t="str">
        <f t="shared" si="347"/>
        <v>National Grid-North Adams Muni Agg Rate-44682</v>
      </c>
      <c r="G11131" s="11" t="s">
        <v>131</v>
      </c>
      <c r="H11131" s="11" t="s">
        <v>54</v>
      </c>
      <c r="I11131" s="11" t="s">
        <v>99</v>
      </c>
      <c r="J11131" s="11" t="s">
        <v>222</v>
      </c>
      <c r="K11131" s="11" t="str">
        <f>IFERROR(INDEX('EDC Component Dictionary'!$C$5:$C$37,MATCH('Rates Database'!J11131,'EDC Component Dictionary'!$B$5:$B$37,0)), "Energy Supply")</f>
        <v>Energy Supply</v>
      </c>
      <c r="L11131" s="12">
        <v>9.9500000000000005E-2</v>
      </c>
      <c r="M11131" s="12"/>
    </row>
    <row r="11132" spans="1:13" x14ac:dyDescent="0.3">
      <c r="A11132" s="18">
        <v>11130</v>
      </c>
      <c r="B11132" s="18">
        <f t="shared" si="346"/>
        <v>2022</v>
      </c>
      <c r="C11132" s="17">
        <v>44682</v>
      </c>
      <c r="D11132" s="18" t="s">
        <v>130</v>
      </c>
      <c r="E11132" s="18" t="s">
        <v>164</v>
      </c>
      <c r="F11132" s="18" t="str">
        <f t="shared" si="347"/>
        <v>National Grid-Sheffield Muni Agg Rate-44682</v>
      </c>
      <c r="G11132" s="11" t="s">
        <v>131</v>
      </c>
      <c r="H11132" s="11" t="s">
        <v>54</v>
      </c>
      <c r="I11132" s="11" t="s">
        <v>99</v>
      </c>
      <c r="J11132" s="11" t="s">
        <v>223</v>
      </c>
      <c r="K11132" s="11" t="str">
        <f>IFERROR(INDEX('EDC Component Dictionary'!$C$5:$C$37,MATCH('Rates Database'!J11132,'EDC Component Dictionary'!$B$5:$B$37,0)), "Energy Supply")</f>
        <v>Energy Supply</v>
      </c>
      <c r="L11132" s="12">
        <v>9.9500000000000005E-2</v>
      </c>
      <c r="M11132" s="12"/>
    </row>
    <row r="11133" spans="1:13" x14ac:dyDescent="0.3">
      <c r="A11133" s="18">
        <v>11131</v>
      </c>
      <c r="B11133" s="18">
        <f t="shared" si="346"/>
        <v>2022</v>
      </c>
      <c r="C11133" s="17">
        <v>44682</v>
      </c>
      <c r="D11133" s="18" t="s">
        <v>130</v>
      </c>
      <c r="E11133" s="18" t="s">
        <v>164</v>
      </c>
      <c r="F11133" s="18" t="str">
        <f t="shared" si="347"/>
        <v>National Grid-West Stockbridge Muni Agg Rate-44682</v>
      </c>
      <c r="G11133" s="11" t="s">
        <v>131</v>
      </c>
      <c r="H11133" s="11" t="s">
        <v>54</v>
      </c>
      <c r="I11133" s="11" t="s">
        <v>99</v>
      </c>
      <c r="J11133" s="11" t="s">
        <v>224</v>
      </c>
      <c r="K11133" s="11" t="str">
        <f>IFERROR(INDEX('EDC Component Dictionary'!$C$5:$C$37,MATCH('Rates Database'!J11133,'EDC Component Dictionary'!$B$5:$B$37,0)), "Energy Supply")</f>
        <v>Energy Supply</v>
      </c>
      <c r="L11133" s="12">
        <v>9.9500000000000005E-2</v>
      </c>
      <c r="M11133" s="12"/>
    </row>
    <row r="11134" spans="1:13" x14ac:dyDescent="0.3">
      <c r="A11134" s="18">
        <v>11132</v>
      </c>
      <c r="B11134" s="18">
        <f t="shared" si="346"/>
        <v>2022</v>
      </c>
      <c r="C11134" s="17">
        <v>44682</v>
      </c>
      <c r="D11134" s="18" t="s">
        <v>130</v>
      </c>
      <c r="E11134" s="18" t="s">
        <v>164</v>
      </c>
      <c r="F11134" s="18" t="str">
        <f t="shared" si="347"/>
        <v>National Grid-Chelmsford Muni Agg Rate-44682</v>
      </c>
      <c r="G11134" s="11" t="s">
        <v>131</v>
      </c>
      <c r="H11134" s="11" t="s">
        <v>54</v>
      </c>
      <c r="I11134" s="11" t="s">
        <v>99</v>
      </c>
      <c r="J11134" s="11" t="s">
        <v>173</v>
      </c>
      <c r="K11134" s="11" t="str">
        <f>IFERROR(INDEX('EDC Component Dictionary'!$C$5:$C$37,MATCH('Rates Database'!J11134,'EDC Component Dictionary'!$B$5:$B$37,0)), "Energy Supply")</f>
        <v>Energy Supply</v>
      </c>
      <c r="L11134" s="12">
        <v>0.10077</v>
      </c>
      <c r="M11134" s="12"/>
    </row>
    <row r="11135" spans="1:13" x14ac:dyDescent="0.3">
      <c r="A11135" s="18">
        <v>11133</v>
      </c>
      <c r="B11135" s="18">
        <f t="shared" si="346"/>
        <v>2022</v>
      </c>
      <c r="C11135" s="17">
        <v>44682</v>
      </c>
      <c r="D11135" s="18" t="s">
        <v>130</v>
      </c>
      <c r="E11135" s="18" t="s">
        <v>95</v>
      </c>
      <c r="F11135" s="18" t="str">
        <f t="shared" si="347"/>
        <v>Eversource_WMA-Leverett Muni Agg Rate-44682</v>
      </c>
      <c r="G11135" s="11" t="s">
        <v>131</v>
      </c>
      <c r="H11135" s="11" t="s">
        <v>54</v>
      </c>
      <c r="I11135" s="11" t="s">
        <v>99</v>
      </c>
      <c r="J11135" s="11" t="s">
        <v>265</v>
      </c>
      <c r="K11135" s="11" t="str">
        <f>IFERROR(INDEX('EDC Component Dictionary'!$C$5:$C$37,MATCH('Rates Database'!J11135,'EDC Component Dictionary'!$B$5:$B$37,0)), "Energy Supply")</f>
        <v>Energy Supply</v>
      </c>
      <c r="L11135" s="12">
        <v>0.10127</v>
      </c>
      <c r="M11135" s="12"/>
    </row>
    <row r="11136" spans="1:13" x14ac:dyDescent="0.3">
      <c r="A11136" s="18">
        <v>11134</v>
      </c>
      <c r="B11136" s="18">
        <f t="shared" si="346"/>
        <v>2022</v>
      </c>
      <c r="C11136" s="17">
        <v>44682</v>
      </c>
      <c r="D11136" s="18" t="s">
        <v>130</v>
      </c>
      <c r="E11136" s="18" t="s">
        <v>95</v>
      </c>
      <c r="F11136" s="18" t="str">
        <f t="shared" si="347"/>
        <v>Eversource_WMA-Sandisfield Muni Agg Rate-44682</v>
      </c>
      <c r="G11136" s="11" t="s">
        <v>131</v>
      </c>
      <c r="H11136" s="11" t="s">
        <v>54</v>
      </c>
      <c r="I11136" s="11" t="s">
        <v>99</v>
      </c>
      <c r="J11136" s="11" t="s">
        <v>253</v>
      </c>
      <c r="K11136" s="11" t="str">
        <f>IFERROR(INDEX('EDC Component Dictionary'!$C$5:$C$37,MATCH('Rates Database'!J11136,'EDC Component Dictionary'!$B$5:$B$37,0)), "Energy Supply")</f>
        <v>Energy Supply</v>
      </c>
      <c r="L11136" s="12">
        <v>0.10119</v>
      </c>
      <c r="M11136" s="12"/>
    </row>
    <row r="11137" spans="1:13" x14ac:dyDescent="0.3">
      <c r="A11137" s="18">
        <v>11135</v>
      </c>
      <c r="B11137" s="18">
        <f t="shared" si="346"/>
        <v>2022</v>
      </c>
      <c r="C11137" s="17">
        <v>44682</v>
      </c>
      <c r="D11137" s="18" t="s">
        <v>130</v>
      </c>
      <c r="E11137" s="18" t="s">
        <v>164</v>
      </c>
      <c r="F11137" s="18" t="str">
        <f t="shared" si="347"/>
        <v>National Grid-Great Barrington Muni Agg Rate-44682</v>
      </c>
      <c r="G11137" s="11" t="s">
        <v>131</v>
      </c>
      <c r="H11137" s="11" t="s">
        <v>54</v>
      </c>
      <c r="I11137" s="11" t="s">
        <v>99</v>
      </c>
      <c r="J11137" s="11" t="s">
        <v>245</v>
      </c>
      <c r="K11137" s="11" t="str">
        <f>IFERROR(INDEX('EDC Component Dictionary'!$C$5:$C$37,MATCH('Rates Database'!J11137,'EDC Component Dictionary'!$B$5:$B$37,0)), "Energy Supply")</f>
        <v>Energy Supply</v>
      </c>
      <c r="L11137" s="12">
        <v>0.10126</v>
      </c>
      <c r="M11137" s="12"/>
    </row>
    <row r="11138" spans="1:13" x14ac:dyDescent="0.3">
      <c r="A11138" s="18">
        <v>11136</v>
      </c>
      <c r="B11138" s="18">
        <f t="shared" si="346"/>
        <v>2022</v>
      </c>
      <c r="C11138" s="17">
        <v>44682</v>
      </c>
      <c r="D11138" s="18" t="s">
        <v>130</v>
      </c>
      <c r="E11138" s="18" t="s">
        <v>163</v>
      </c>
      <c r="F11138" s="18" t="str">
        <f t="shared" si="347"/>
        <v>Eversource_EMA-Plympton Muni Agg Rate-44682</v>
      </c>
      <c r="G11138" s="11" t="s">
        <v>131</v>
      </c>
      <c r="H11138" s="11" t="s">
        <v>54</v>
      </c>
      <c r="I11138" s="11" t="s">
        <v>99</v>
      </c>
      <c r="J11138" s="11" t="s">
        <v>240</v>
      </c>
      <c r="K11138" s="11" t="str">
        <f>IFERROR(INDEX('EDC Component Dictionary'!$C$5:$C$37,MATCH('Rates Database'!J11138,'EDC Component Dictionary'!$B$5:$B$37,0)), "Energy Supply")</f>
        <v>Energy Supply</v>
      </c>
      <c r="L11138" s="12">
        <v>0.1014</v>
      </c>
      <c r="M11138" s="12"/>
    </row>
    <row r="11139" spans="1:13" x14ac:dyDescent="0.3">
      <c r="A11139" s="18">
        <v>11137</v>
      </c>
      <c r="B11139" s="18">
        <f t="shared" ref="B11139:B11202" si="348">YEAR(C11139)</f>
        <v>2022</v>
      </c>
      <c r="C11139" s="17">
        <v>44682</v>
      </c>
      <c r="D11139" s="18" t="s">
        <v>130</v>
      </c>
      <c r="E11139" s="18" t="s">
        <v>163</v>
      </c>
      <c r="F11139" s="18" t="str">
        <f t="shared" si="347"/>
        <v>Eversource_EMA-Cambridge Muni Agg Rate-44682</v>
      </c>
      <c r="G11139" s="11" t="s">
        <v>131</v>
      </c>
      <c r="H11139" s="11" t="s">
        <v>54</v>
      </c>
      <c r="I11139" s="11" t="s">
        <v>99</v>
      </c>
      <c r="J11139" s="11" t="s">
        <v>210</v>
      </c>
      <c r="K11139" s="11" t="str">
        <f>IFERROR(INDEX('EDC Component Dictionary'!$C$5:$C$37,MATCH('Rates Database'!J11139,'EDC Component Dictionary'!$B$5:$B$37,0)), "Energy Supply")</f>
        <v>Energy Supply</v>
      </c>
      <c r="L11139" s="12">
        <v>0.10344</v>
      </c>
      <c r="M11139" s="12"/>
    </row>
    <row r="11140" spans="1:13" x14ac:dyDescent="0.3">
      <c r="A11140" s="18">
        <v>11138</v>
      </c>
      <c r="B11140" s="18">
        <f t="shared" si="348"/>
        <v>2022</v>
      </c>
      <c r="C11140" s="17">
        <v>44682</v>
      </c>
      <c r="D11140" s="18" t="s">
        <v>130</v>
      </c>
      <c r="E11140" s="18" t="s">
        <v>164</v>
      </c>
      <c r="F11140" s="18" t="str">
        <f t="shared" ref="F11140:F11203" si="349">_xlfn.CONCAT(E11140,"-",J11140,"-",C11140)</f>
        <v>National Grid-Avon Muni Agg Rate-44682</v>
      </c>
      <c r="G11140" s="11" t="s">
        <v>131</v>
      </c>
      <c r="H11140" s="11" t="s">
        <v>54</v>
      </c>
      <c r="I11140" s="11" t="s">
        <v>99</v>
      </c>
      <c r="J11140" s="11" t="s">
        <v>270</v>
      </c>
      <c r="K11140" s="11" t="str">
        <f>IFERROR(INDEX('EDC Component Dictionary'!$C$5:$C$37,MATCH('Rates Database'!J11140,'EDC Component Dictionary'!$B$5:$B$37,0)), "Energy Supply")</f>
        <v>Energy Supply</v>
      </c>
      <c r="L11140" s="12">
        <v>0.10216</v>
      </c>
      <c r="M11140" s="12"/>
    </row>
    <row r="11141" spans="1:13" x14ac:dyDescent="0.3">
      <c r="A11141" s="18">
        <v>11139</v>
      </c>
      <c r="B11141" s="18">
        <f t="shared" si="348"/>
        <v>2022</v>
      </c>
      <c r="C11141" s="17">
        <v>44682</v>
      </c>
      <c r="D11141" s="18" t="s">
        <v>130</v>
      </c>
      <c r="E11141" s="18" t="s">
        <v>164</v>
      </c>
      <c r="F11141" s="18" t="str">
        <f t="shared" si="349"/>
        <v>National Grid-Williamsburg Muni Agg Rate-44682</v>
      </c>
      <c r="G11141" s="11" t="s">
        <v>131</v>
      </c>
      <c r="H11141" s="11" t="s">
        <v>54</v>
      </c>
      <c r="I11141" s="11" t="s">
        <v>99</v>
      </c>
      <c r="J11141" s="11" t="s">
        <v>249</v>
      </c>
      <c r="K11141" s="11" t="str">
        <f>IFERROR(INDEX('EDC Component Dictionary'!$C$5:$C$37,MATCH('Rates Database'!J11141,'EDC Component Dictionary'!$B$5:$B$37,0)), "Energy Supply")</f>
        <v>Energy Supply</v>
      </c>
      <c r="L11141" s="12">
        <v>0.10249</v>
      </c>
      <c r="M11141" s="12"/>
    </row>
    <row r="11142" spans="1:13" x14ac:dyDescent="0.3">
      <c r="A11142" s="18">
        <v>11140</v>
      </c>
      <c r="B11142" s="18">
        <f t="shared" si="348"/>
        <v>2022</v>
      </c>
      <c r="C11142" s="17">
        <v>44682</v>
      </c>
      <c r="D11142" s="18" t="s">
        <v>130</v>
      </c>
      <c r="E11142" s="18" t="s">
        <v>164</v>
      </c>
      <c r="F11142" s="18" t="str">
        <f t="shared" si="349"/>
        <v>National Grid-Easton Muni Agg Rate-44682</v>
      </c>
      <c r="G11142" s="11" t="s">
        <v>131</v>
      </c>
      <c r="H11142" s="11" t="s">
        <v>54</v>
      </c>
      <c r="I11142" s="11" t="s">
        <v>99</v>
      </c>
      <c r="J11142" s="11" t="s">
        <v>294</v>
      </c>
      <c r="K11142" s="11" t="str">
        <f>IFERROR(INDEX('EDC Component Dictionary'!$C$5:$C$37,MATCH('Rates Database'!J11142,'EDC Component Dictionary'!$B$5:$B$37,0)), "Energy Supply")</f>
        <v>Energy Supply</v>
      </c>
      <c r="L11142" s="12">
        <v>0.10287</v>
      </c>
      <c r="M11142" s="12"/>
    </row>
    <row r="11143" spans="1:13" x14ac:dyDescent="0.3">
      <c r="A11143" s="18">
        <v>11141</v>
      </c>
      <c r="B11143" s="18">
        <f t="shared" si="348"/>
        <v>2022</v>
      </c>
      <c r="C11143" s="17">
        <v>44682</v>
      </c>
      <c r="D11143" s="18" t="s">
        <v>130</v>
      </c>
      <c r="E11143" s="18" t="s">
        <v>95</v>
      </c>
      <c r="F11143" s="18" t="str">
        <f t="shared" si="349"/>
        <v>Eversource_WMA-Conway Muni Agg Rate-44682</v>
      </c>
      <c r="G11143" s="11" t="s">
        <v>131</v>
      </c>
      <c r="H11143" s="11" t="s">
        <v>54</v>
      </c>
      <c r="I11143" s="11" t="s">
        <v>99</v>
      </c>
      <c r="J11143" s="11" t="s">
        <v>288</v>
      </c>
      <c r="K11143" s="11" t="str">
        <f>IFERROR(INDEX('EDC Component Dictionary'!$C$5:$C$37,MATCH('Rates Database'!J11143,'EDC Component Dictionary'!$B$5:$B$37,0)), "Energy Supply")</f>
        <v>Energy Supply</v>
      </c>
      <c r="L11143" s="12">
        <v>0.10281</v>
      </c>
      <c r="M11143" s="12"/>
    </row>
    <row r="11144" spans="1:13" x14ac:dyDescent="0.3">
      <c r="A11144" s="18">
        <v>11142</v>
      </c>
      <c r="B11144" s="18">
        <f t="shared" si="348"/>
        <v>2022</v>
      </c>
      <c r="C11144" s="17">
        <v>44682</v>
      </c>
      <c r="D11144" s="18" t="s">
        <v>130</v>
      </c>
      <c r="E11144" s="18" t="s">
        <v>95</v>
      </c>
      <c r="F11144" s="18" t="str">
        <f t="shared" si="349"/>
        <v>Eversource_WMA-Gill Muni Agg Rate-44682</v>
      </c>
      <c r="G11144" s="11" t="s">
        <v>131</v>
      </c>
      <c r="H11144" s="11" t="s">
        <v>54</v>
      </c>
      <c r="I11144" s="11" t="s">
        <v>99</v>
      </c>
      <c r="J11144" s="11" t="s">
        <v>293</v>
      </c>
      <c r="K11144" s="11" t="str">
        <f>IFERROR(INDEX('EDC Component Dictionary'!$C$5:$C$37,MATCH('Rates Database'!J11144,'EDC Component Dictionary'!$B$5:$B$37,0)), "Energy Supply")</f>
        <v>Energy Supply</v>
      </c>
      <c r="L11144" s="12">
        <v>0.10264</v>
      </c>
      <c r="M11144" s="12"/>
    </row>
    <row r="11145" spans="1:13" x14ac:dyDescent="0.3">
      <c r="A11145" s="18">
        <v>11143</v>
      </c>
      <c r="B11145" s="18">
        <f t="shared" si="348"/>
        <v>2022</v>
      </c>
      <c r="C11145" s="17">
        <v>44682</v>
      </c>
      <c r="D11145" s="18" t="s">
        <v>130</v>
      </c>
      <c r="E11145" s="18" t="s">
        <v>95</v>
      </c>
      <c r="F11145" s="18" t="str">
        <f t="shared" si="349"/>
        <v>Eversource_WMA-Sunderland Muni Agg Rate-44682</v>
      </c>
      <c r="G11145" s="11" t="s">
        <v>131</v>
      </c>
      <c r="H11145" s="11" t="s">
        <v>54</v>
      </c>
      <c r="I11145" s="11" t="s">
        <v>99</v>
      </c>
      <c r="J11145" s="11" t="s">
        <v>292</v>
      </c>
      <c r="K11145" s="11" t="str">
        <f>IFERROR(INDEX('EDC Component Dictionary'!$C$5:$C$37,MATCH('Rates Database'!J11145,'EDC Component Dictionary'!$B$5:$B$37,0)), "Energy Supply")</f>
        <v>Energy Supply</v>
      </c>
      <c r="L11145" s="12">
        <v>0.10277</v>
      </c>
      <c r="M11145" s="12"/>
    </row>
    <row r="11146" spans="1:13" x14ac:dyDescent="0.3">
      <c r="A11146" s="18">
        <v>11144</v>
      </c>
      <c r="B11146" s="18">
        <f t="shared" si="348"/>
        <v>2022</v>
      </c>
      <c r="C11146" s="17">
        <v>44682</v>
      </c>
      <c r="D11146" s="18" t="s">
        <v>130</v>
      </c>
      <c r="E11146" s="18" t="s">
        <v>164</v>
      </c>
      <c r="F11146" s="18" t="str">
        <f t="shared" si="349"/>
        <v>National Grid-Winchendon Muni Agg Rate-44682</v>
      </c>
      <c r="G11146" s="11" t="s">
        <v>131</v>
      </c>
      <c r="H11146" s="11" t="s">
        <v>54</v>
      </c>
      <c r="I11146" s="11" t="s">
        <v>99</v>
      </c>
      <c r="J11146" s="11" t="s">
        <v>181</v>
      </c>
      <c r="K11146" s="11" t="str">
        <f>IFERROR(INDEX('EDC Component Dictionary'!$C$5:$C$37,MATCH('Rates Database'!J11146,'EDC Component Dictionary'!$B$5:$B$37,0)), "Energy Supply")</f>
        <v>Energy Supply</v>
      </c>
      <c r="L11146" s="12">
        <v>0.10304000000000001</v>
      </c>
      <c r="M11146" s="12"/>
    </row>
    <row r="11147" spans="1:13" x14ac:dyDescent="0.3">
      <c r="A11147" s="18">
        <v>11145</v>
      </c>
      <c r="B11147" s="18">
        <f t="shared" si="348"/>
        <v>2022</v>
      </c>
      <c r="C11147" s="17">
        <v>44682</v>
      </c>
      <c r="D11147" s="18" t="s">
        <v>130</v>
      </c>
      <c r="E11147" s="18" t="s">
        <v>164</v>
      </c>
      <c r="F11147" s="18" t="str">
        <f t="shared" si="349"/>
        <v>National Grid-Charlton Muni Agg Rate-44682</v>
      </c>
      <c r="G11147" s="11" t="s">
        <v>131</v>
      </c>
      <c r="H11147" s="11" t="s">
        <v>54</v>
      </c>
      <c r="I11147" s="11" t="s">
        <v>99</v>
      </c>
      <c r="J11147" s="11" t="s">
        <v>188</v>
      </c>
      <c r="K11147" s="11" t="str">
        <f>IFERROR(INDEX('EDC Component Dictionary'!$C$5:$C$37,MATCH('Rates Database'!J11147,'EDC Component Dictionary'!$B$5:$B$37,0)), "Energy Supply")</f>
        <v>Energy Supply</v>
      </c>
      <c r="L11147" s="12">
        <v>0.10312</v>
      </c>
      <c r="M11147" s="12"/>
    </row>
    <row r="11148" spans="1:13" x14ac:dyDescent="0.3">
      <c r="A11148" s="18">
        <v>11146</v>
      </c>
      <c r="B11148" s="18">
        <f t="shared" si="348"/>
        <v>2022</v>
      </c>
      <c r="C11148" s="17">
        <v>44682</v>
      </c>
      <c r="D11148" s="18" t="s">
        <v>130</v>
      </c>
      <c r="E11148" s="18" t="s">
        <v>164</v>
      </c>
      <c r="F11148" s="18" t="str">
        <f t="shared" si="349"/>
        <v>National Grid-Millbury Muni Agg Rate-44682</v>
      </c>
      <c r="G11148" s="11" t="s">
        <v>131</v>
      </c>
      <c r="H11148" s="11" t="s">
        <v>54</v>
      </c>
      <c r="I11148" s="11" t="s">
        <v>99</v>
      </c>
      <c r="J11148" s="11" t="s">
        <v>198</v>
      </c>
      <c r="K11148" s="11" t="str">
        <f>IFERROR(INDEX('EDC Component Dictionary'!$C$5:$C$37,MATCH('Rates Database'!J11148,'EDC Component Dictionary'!$B$5:$B$37,0)), "Energy Supply")</f>
        <v>Energy Supply</v>
      </c>
      <c r="L11148" s="12">
        <v>0.10317999999999999</v>
      </c>
      <c r="M11148" s="12"/>
    </row>
    <row r="11149" spans="1:13" x14ac:dyDescent="0.3">
      <c r="A11149" s="18">
        <v>11147</v>
      </c>
      <c r="B11149" s="18">
        <f t="shared" si="348"/>
        <v>2022</v>
      </c>
      <c r="C11149" s="17">
        <v>44682</v>
      </c>
      <c r="D11149" s="18" t="s">
        <v>130</v>
      </c>
      <c r="E11149" s="18" t="s">
        <v>164</v>
      </c>
      <c r="F11149" s="18" t="str">
        <f t="shared" si="349"/>
        <v>National Grid-Oxford Muni Agg Rate-44682</v>
      </c>
      <c r="G11149" s="11" t="s">
        <v>131</v>
      </c>
      <c r="H11149" s="11" t="s">
        <v>54</v>
      </c>
      <c r="I11149" s="11" t="s">
        <v>99</v>
      </c>
      <c r="J11149" s="11" t="s">
        <v>202</v>
      </c>
      <c r="K11149" s="11" t="str">
        <f>IFERROR(INDEX('EDC Component Dictionary'!$C$5:$C$37,MATCH('Rates Database'!J11149,'EDC Component Dictionary'!$B$5:$B$37,0)), "Energy Supply")</f>
        <v>Energy Supply</v>
      </c>
      <c r="L11149" s="12">
        <v>0.10317999999999999</v>
      </c>
      <c r="M11149" s="12"/>
    </row>
    <row r="11150" spans="1:13" x14ac:dyDescent="0.3">
      <c r="A11150" s="18">
        <v>11148</v>
      </c>
      <c r="B11150" s="18">
        <f t="shared" si="348"/>
        <v>2022</v>
      </c>
      <c r="C11150" s="17">
        <v>44682</v>
      </c>
      <c r="D11150" s="18" t="s">
        <v>130</v>
      </c>
      <c r="E11150" s="18" t="s">
        <v>163</v>
      </c>
      <c r="F11150" s="18" t="str">
        <f t="shared" si="349"/>
        <v>Eversource_EMA-Holliston Muni Agg Rate-44682</v>
      </c>
      <c r="G11150" s="11" t="s">
        <v>131</v>
      </c>
      <c r="H11150" s="11" t="s">
        <v>54</v>
      </c>
      <c r="I11150" s="11" t="s">
        <v>99</v>
      </c>
      <c r="J11150" s="11" t="s">
        <v>246</v>
      </c>
      <c r="K11150" s="11" t="str">
        <f>IFERROR(INDEX('EDC Component Dictionary'!$C$5:$C$37,MATCH('Rates Database'!J11150,'EDC Component Dictionary'!$B$5:$B$37,0)), "Energy Supply")</f>
        <v>Energy Supply</v>
      </c>
      <c r="L11150" s="12">
        <v>0.10331</v>
      </c>
      <c r="M11150" s="12"/>
    </row>
    <row r="11151" spans="1:13" x14ac:dyDescent="0.3">
      <c r="A11151" s="18">
        <v>11149</v>
      </c>
      <c r="B11151" s="18">
        <f t="shared" si="348"/>
        <v>2022</v>
      </c>
      <c r="C11151" s="17">
        <v>44682</v>
      </c>
      <c r="D11151" s="18" t="s">
        <v>130</v>
      </c>
      <c r="E11151" s="18" t="s">
        <v>164</v>
      </c>
      <c r="F11151" s="18" t="str">
        <f t="shared" si="349"/>
        <v>National Grid-Auburn Muni Agg Rate-44682</v>
      </c>
      <c r="G11151" s="11" t="s">
        <v>131</v>
      </c>
      <c r="H11151" s="11" t="s">
        <v>54</v>
      </c>
      <c r="I11151" s="11" t="s">
        <v>99</v>
      </c>
      <c r="J11151" s="11" t="s">
        <v>258</v>
      </c>
      <c r="K11151" s="11" t="str">
        <f>IFERROR(INDEX('EDC Component Dictionary'!$C$5:$C$37,MATCH('Rates Database'!J11151,'EDC Component Dictionary'!$B$5:$B$37,0)), "Energy Supply")</f>
        <v>Energy Supply</v>
      </c>
      <c r="L11151" s="12">
        <v>0.10353999999999999</v>
      </c>
      <c r="M11151" s="12"/>
    </row>
    <row r="11152" spans="1:13" x14ac:dyDescent="0.3">
      <c r="A11152" s="18">
        <v>11150</v>
      </c>
      <c r="B11152" s="18">
        <f t="shared" si="348"/>
        <v>2022</v>
      </c>
      <c r="C11152" s="17">
        <v>44682</v>
      </c>
      <c r="D11152" s="18" t="s">
        <v>130</v>
      </c>
      <c r="E11152" s="18" t="s">
        <v>163</v>
      </c>
      <c r="F11152" s="18" t="str">
        <f t="shared" si="349"/>
        <v>Eversource_EMA-Stoneham Muni Agg Rate-44682</v>
      </c>
      <c r="G11152" s="11" t="s">
        <v>131</v>
      </c>
      <c r="H11152" s="11" t="s">
        <v>54</v>
      </c>
      <c r="I11152" s="11" t="s">
        <v>99</v>
      </c>
      <c r="J11152" s="11" t="s">
        <v>267</v>
      </c>
      <c r="K11152" s="11" t="str">
        <f>IFERROR(INDEX('EDC Component Dictionary'!$C$5:$C$37,MATCH('Rates Database'!J11152,'EDC Component Dictionary'!$B$5:$B$37,0)), "Energy Supply")</f>
        <v>Energy Supply</v>
      </c>
      <c r="L11152" s="12">
        <v>0.10385</v>
      </c>
      <c r="M11152" s="12"/>
    </row>
    <row r="11153" spans="1:13" x14ac:dyDescent="0.3">
      <c r="A11153" s="18">
        <v>11151</v>
      </c>
      <c r="B11153" s="18">
        <f t="shared" si="348"/>
        <v>2022</v>
      </c>
      <c r="C11153" s="17">
        <v>44682</v>
      </c>
      <c r="D11153" s="18" t="s">
        <v>130</v>
      </c>
      <c r="E11153" s="18" t="s">
        <v>164</v>
      </c>
      <c r="F11153" s="18" t="str">
        <f t="shared" si="349"/>
        <v>National Grid-Foxborough Muni Agg Rate-44682</v>
      </c>
      <c r="G11153" s="11" t="s">
        <v>131</v>
      </c>
      <c r="H11153" s="11" t="s">
        <v>54</v>
      </c>
      <c r="I11153" s="11" t="s">
        <v>99</v>
      </c>
      <c r="J11153" s="11" t="s">
        <v>256</v>
      </c>
      <c r="K11153" s="11" t="str">
        <f>IFERROR(INDEX('EDC Component Dictionary'!$C$5:$C$37,MATCH('Rates Database'!J11153,'EDC Component Dictionary'!$B$5:$B$37,0)), "Energy Supply")</f>
        <v>Energy Supply</v>
      </c>
      <c r="L11153" s="12">
        <v>0.10376000000000001</v>
      </c>
      <c r="M11153" s="12"/>
    </row>
    <row r="11154" spans="1:13" x14ac:dyDescent="0.3">
      <c r="A11154" s="18">
        <v>11152</v>
      </c>
      <c r="B11154" s="18">
        <f t="shared" si="348"/>
        <v>2022</v>
      </c>
      <c r="C11154" s="17">
        <v>44682</v>
      </c>
      <c r="D11154" s="18" t="s">
        <v>130</v>
      </c>
      <c r="E11154" s="18" t="s">
        <v>164</v>
      </c>
      <c r="F11154" s="18" t="str">
        <f t="shared" si="349"/>
        <v>National Grid-Orange Muni Agg Rate-44682</v>
      </c>
      <c r="G11154" s="11" t="s">
        <v>131</v>
      </c>
      <c r="H11154" s="11" t="s">
        <v>54</v>
      </c>
      <c r="I11154" s="11" t="s">
        <v>99</v>
      </c>
      <c r="J11154" s="11" t="s">
        <v>182</v>
      </c>
      <c r="K11154" s="11" t="str">
        <f>IFERROR(INDEX('EDC Component Dictionary'!$C$5:$C$37,MATCH('Rates Database'!J11154,'EDC Component Dictionary'!$B$5:$B$37,0)), "Energy Supply")</f>
        <v>Energy Supply</v>
      </c>
      <c r="L11154" s="12">
        <v>0.10383000000000001</v>
      </c>
      <c r="M11154" s="12"/>
    </row>
    <row r="11155" spans="1:13" x14ac:dyDescent="0.3">
      <c r="A11155" s="18">
        <v>11153</v>
      </c>
      <c r="B11155" s="18">
        <f t="shared" si="348"/>
        <v>2022</v>
      </c>
      <c r="C11155" s="17">
        <v>44682</v>
      </c>
      <c r="D11155" s="18" t="s">
        <v>130</v>
      </c>
      <c r="E11155" s="18" t="s">
        <v>163</v>
      </c>
      <c r="F11155" s="18" t="str">
        <f t="shared" si="349"/>
        <v>Eversource_EMA-Ashland Muni Agg Rate-44682</v>
      </c>
      <c r="G11155" s="11" t="s">
        <v>131</v>
      </c>
      <c r="H11155" s="11" t="s">
        <v>54</v>
      </c>
      <c r="I11155" s="11" t="s">
        <v>99</v>
      </c>
      <c r="J11155" s="11" t="s">
        <v>234</v>
      </c>
      <c r="K11155" s="11" t="str">
        <f>IFERROR(INDEX('EDC Component Dictionary'!$C$5:$C$37,MATCH('Rates Database'!J11155,'EDC Component Dictionary'!$B$5:$B$37,0)), "Energy Supply")</f>
        <v>Energy Supply</v>
      </c>
      <c r="L11155" s="12">
        <v>0.10409</v>
      </c>
      <c r="M11155" s="12"/>
    </row>
    <row r="11156" spans="1:13" x14ac:dyDescent="0.3">
      <c r="A11156" s="18">
        <v>11154</v>
      </c>
      <c r="B11156" s="18">
        <f t="shared" si="348"/>
        <v>2022</v>
      </c>
      <c r="C11156" s="17">
        <v>44682</v>
      </c>
      <c r="D11156" s="18" t="s">
        <v>130</v>
      </c>
      <c r="E11156" s="18" t="s">
        <v>164</v>
      </c>
      <c r="F11156" s="18" t="str">
        <f t="shared" si="349"/>
        <v>National Grid-Westborough Muni Agg Rate-44682</v>
      </c>
      <c r="G11156" s="11" t="s">
        <v>131</v>
      </c>
      <c r="H11156" s="11" t="s">
        <v>54</v>
      </c>
      <c r="I11156" s="11" t="s">
        <v>99</v>
      </c>
      <c r="J11156" s="11" t="s">
        <v>172</v>
      </c>
      <c r="K11156" s="11" t="str">
        <f>IFERROR(INDEX('EDC Component Dictionary'!$C$5:$C$37,MATCH('Rates Database'!J11156,'EDC Component Dictionary'!$B$5:$B$37,0)), "Energy Supply")</f>
        <v>Energy Supply</v>
      </c>
      <c r="L11156" s="12">
        <v>0.10437</v>
      </c>
      <c r="M11156" s="12"/>
    </row>
    <row r="11157" spans="1:13" x14ac:dyDescent="0.3">
      <c r="A11157" s="18">
        <v>11155</v>
      </c>
      <c r="B11157" s="18">
        <f t="shared" si="348"/>
        <v>2022</v>
      </c>
      <c r="C11157" s="17">
        <v>44682</v>
      </c>
      <c r="D11157" s="18" t="s">
        <v>130</v>
      </c>
      <c r="E11157" s="18" t="s">
        <v>164</v>
      </c>
      <c r="F11157" s="18" t="str">
        <f t="shared" si="349"/>
        <v>National Grid-Leicester Muni Agg Rate-44682</v>
      </c>
      <c r="G11157" s="11" t="s">
        <v>131</v>
      </c>
      <c r="H11157" s="11" t="s">
        <v>54</v>
      </c>
      <c r="I11157" s="11" t="s">
        <v>99</v>
      </c>
      <c r="J11157" s="11" t="s">
        <v>305</v>
      </c>
      <c r="K11157" s="11" t="str">
        <f>IFERROR(INDEX('EDC Component Dictionary'!$C$5:$C$37,MATCH('Rates Database'!J11157,'EDC Component Dictionary'!$B$5:$B$37,0)), "Energy Supply")</f>
        <v>Energy Supply</v>
      </c>
      <c r="L11157" s="12">
        <v>0.10456</v>
      </c>
      <c r="M11157" s="12"/>
    </row>
    <row r="11158" spans="1:13" x14ac:dyDescent="0.3">
      <c r="A11158" s="18">
        <v>11156</v>
      </c>
      <c r="B11158" s="18">
        <f t="shared" si="348"/>
        <v>2022</v>
      </c>
      <c r="C11158" s="17">
        <v>44682</v>
      </c>
      <c r="D11158" s="18" t="s">
        <v>130</v>
      </c>
      <c r="E11158" s="18" t="s">
        <v>163</v>
      </c>
      <c r="F11158" s="18" t="str">
        <f t="shared" si="349"/>
        <v>Eversource_EMA-Acushnet Muni Agg Rate-44682</v>
      </c>
      <c r="G11158" s="11" t="s">
        <v>131</v>
      </c>
      <c r="H11158" s="11" t="s">
        <v>54</v>
      </c>
      <c r="I11158" s="11" t="s">
        <v>99</v>
      </c>
      <c r="J11158" s="11" t="s">
        <v>185</v>
      </c>
      <c r="K11158" s="11" t="str">
        <f>IFERROR(INDEX('EDC Component Dictionary'!$C$5:$C$37,MATCH('Rates Database'!J11158,'EDC Component Dictionary'!$B$5:$B$37,0)), "Energy Supply")</f>
        <v>Energy Supply</v>
      </c>
      <c r="L11158" s="12">
        <v>0.1047</v>
      </c>
      <c r="M11158" s="12"/>
    </row>
    <row r="11159" spans="1:13" x14ac:dyDescent="0.3">
      <c r="A11159" s="18">
        <v>11157</v>
      </c>
      <c r="B11159" s="18">
        <f t="shared" si="348"/>
        <v>2022</v>
      </c>
      <c r="C11159" s="17">
        <v>44682</v>
      </c>
      <c r="D11159" s="18" t="s">
        <v>130</v>
      </c>
      <c r="E11159" s="18" t="s">
        <v>164</v>
      </c>
      <c r="F11159" s="18" t="str">
        <f t="shared" si="349"/>
        <v>National Grid-Attleboro Muni Agg Rate-44682</v>
      </c>
      <c r="G11159" s="11" t="s">
        <v>131</v>
      </c>
      <c r="H11159" s="11" t="s">
        <v>54</v>
      </c>
      <c r="I11159" s="11" t="s">
        <v>99</v>
      </c>
      <c r="J11159" s="11" t="s">
        <v>186</v>
      </c>
      <c r="K11159" s="11" t="str">
        <f>IFERROR(INDEX('EDC Component Dictionary'!$C$5:$C$37,MATCH('Rates Database'!J11159,'EDC Component Dictionary'!$B$5:$B$37,0)), "Energy Supply")</f>
        <v>Energy Supply</v>
      </c>
      <c r="L11159" s="12">
        <v>0.10474</v>
      </c>
      <c r="M11159" s="12"/>
    </row>
    <row r="11160" spans="1:13" x14ac:dyDescent="0.3">
      <c r="A11160" s="18">
        <v>11158</v>
      </c>
      <c r="B11160" s="18">
        <f t="shared" si="348"/>
        <v>2022</v>
      </c>
      <c r="C11160" s="17">
        <v>44682</v>
      </c>
      <c r="D11160" s="18" t="s">
        <v>130</v>
      </c>
      <c r="E11160" s="18" t="s">
        <v>163</v>
      </c>
      <c r="F11160" s="18" t="str">
        <f t="shared" si="349"/>
        <v>Eversource_EMA-Carver Muni Agg Rate-44682</v>
      </c>
      <c r="G11160" s="11" t="s">
        <v>131</v>
      </c>
      <c r="H11160" s="11" t="s">
        <v>54</v>
      </c>
      <c r="I11160" s="11" t="s">
        <v>99</v>
      </c>
      <c r="J11160" s="11" t="s">
        <v>187</v>
      </c>
      <c r="K11160" s="11" t="str">
        <f>IFERROR(INDEX('EDC Component Dictionary'!$C$5:$C$37,MATCH('Rates Database'!J11160,'EDC Component Dictionary'!$B$5:$B$37,0)), "Energy Supply")</f>
        <v>Energy Supply</v>
      </c>
      <c r="L11160" s="12">
        <v>0.10467</v>
      </c>
      <c r="M11160" s="12"/>
    </row>
    <row r="11161" spans="1:13" x14ac:dyDescent="0.3">
      <c r="A11161" s="18">
        <v>11159</v>
      </c>
      <c r="B11161" s="18">
        <f t="shared" si="348"/>
        <v>2022</v>
      </c>
      <c r="C11161" s="17">
        <v>44682</v>
      </c>
      <c r="D11161" s="18" t="s">
        <v>130</v>
      </c>
      <c r="E11161" s="18" t="s">
        <v>163</v>
      </c>
      <c r="F11161" s="18" t="str">
        <f t="shared" si="349"/>
        <v>Eversource_EMA-Dartmouth Muni Agg Rate-44682</v>
      </c>
      <c r="G11161" s="11" t="s">
        <v>131</v>
      </c>
      <c r="H11161" s="11" t="s">
        <v>54</v>
      </c>
      <c r="I11161" s="11" t="s">
        <v>99</v>
      </c>
      <c r="J11161" s="11" t="s">
        <v>189</v>
      </c>
      <c r="K11161" s="11" t="str">
        <f>IFERROR(INDEX('EDC Component Dictionary'!$C$5:$C$37,MATCH('Rates Database'!J11161,'EDC Component Dictionary'!$B$5:$B$37,0)), "Energy Supply")</f>
        <v>Energy Supply</v>
      </c>
      <c r="L11161" s="12">
        <v>0.10460999999999999</v>
      </c>
      <c r="M11161" s="12"/>
    </row>
    <row r="11162" spans="1:13" x14ac:dyDescent="0.3">
      <c r="A11162" s="18">
        <v>11160</v>
      </c>
      <c r="B11162" s="18">
        <f t="shared" si="348"/>
        <v>2022</v>
      </c>
      <c r="C11162" s="17">
        <v>44682</v>
      </c>
      <c r="D11162" s="18" t="s">
        <v>130</v>
      </c>
      <c r="E11162" s="18" t="s">
        <v>164</v>
      </c>
      <c r="F11162" s="18" t="str">
        <f t="shared" si="349"/>
        <v>National Grid-Dighton Muni Agg Rate-44682</v>
      </c>
      <c r="G11162" s="11" t="s">
        <v>131</v>
      </c>
      <c r="H11162" s="11" t="s">
        <v>54</v>
      </c>
      <c r="I11162" s="11" t="s">
        <v>99</v>
      </c>
      <c r="J11162" s="11" t="s">
        <v>190</v>
      </c>
      <c r="K11162" s="11" t="str">
        <f>IFERROR(INDEX('EDC Component Dictionary'!$C$5:$C$37,MATCH('Rates Database'!J11162,'EDC Component Dictionary'!$B$5:$B$37,0)), "Energy Supply")</f>
        <v>Energy Supply</v>
      </c>
      <c r="L11162" s="12">
        <v>0.1047</v>
      </c>
      <c r="M11162" s="12"/>
    </row>
    <row r="11163" spans="1:13" x14ac:dyDescent="0.3">
      <c r="A11163" s="18">
        <v>11161</v>
      </c>
      <c r="B11163" s="18">
        <f t="shared" si="348"/>
        <v>2022</v>
      </c>
      <c r="C11163" s="17">
        <v>44682</v>
      </c>
      <c r="D11163" s="18" t="s">
        <v>130</v>
      </c>
      <c r="E11163" s="18" t="s">
        <v>164</v>
      </c>
      <c r="F11163" s="18" t="str">
        <f t="shared" si="349"/>
        <v>National Grid-Douglas Muni Agg Rate-44682</v>
      </c>
      <c r="G11163" s="11" t="s">
        <v>131</v>
      </c>
      <c r="H11163" s="11" t="s">
        <v>54</v>
      </c>
      <c r="I11163" s="11" t="s">
        <v>99</v>
      </c>
      <c r="J11163" s="11" t="s">
        <v>191</v>
      </c>
      <c r="K11163" s="11" t="str">
        <f>IFERROR(INDEX('EDC Component Dictionary'!$C$5:$C$37,MATCH('Rates Database'!J11163,'EDC Component Dictionary'!$B$5:$B$37,0)), "Energy Supply")</f>
        <v>Energy Supply</v>
      </c>
      <c r="L11163" s="12">
        <v>0.10474</v>
      </c>
      <c r="M11163" s="12"/>
    </row>
    <row r="11164" spans="1:13" x14ac:dyDescent="0.3">
      <c r="A11164" s="18">
        <v>11162</v>
      </c>
      <c r="B11164" s="18">
        <f t="shared" si="348"/>
        <v>2022</v>
      </c>
      <c r="C11164" s="17">
        <v>44682</v>
      </c>
      <c r="D11164" s="18" t="s">
        <v>130</v>
      </c>
      <c r="E11164" s="18" t="s">
        <v>164</v>
      </c>
      <c r="F11164" s="18" t="str">
        <f t="shared" si="349"/>
        <v>National Grid-Dracut Muni Agg Rate-44682</v>
      </c>
      <c r="G11164" s="11" t="s">
        <v>131</v>
      </c>
      <c r="H11164" s="11" t="s">
        <v>54</v>
      </c>
      <c r="I11164" s="11" t="s">
        <v>99</v>
      </c>
      <c r="J11164" s="11" t="s">
        <v>192</v>
      </c>
      <c r="K11164" s="11" t="str">
        <f>IFERROR(INDEX('EDC Component Dictionary'!$C$5:$C$37,MATCH('Rates Database'!J11164,'EDC Component Dictionary'!$B$5:$B$37,0)), "Energy Supply")</f>
        <v>Energy Supply</v>
      </c>
      <c r="L11164" s="12">
        <v>0.10471</v>
      </c>
      <c r="M11164" s="12"/>
    </row>
    <row r="11165" spans="1:13" x14ac:dyDescent="0.3">
      <c r="A11165" s="18">
        <v>11163</v>
      </c>
      <c r="B11165" s="18">
        <f t="shared" si="348"/>
        <v>2022</v>
      </c>
      <c r="C11165" s="17">
        <v>44682</v>
      </c>
      <c r="D11165" s="18" t="s">
        <v>130</v>
      </c>
      <c r="E11165" s="18" t="s">
        <v>164</v>
      </c>
      <c r="F11165" s="18" t="str">
        <f t="shared" si="349"/>
        <v>National Grid-Fall River Muni Agg Rate-44682</v>
      </c>
      <c r="G11165" s="11" t="s">
        <v>131</v>
      </c>
      <c r="H11165" s="11" t="s">
        <v>54</v>
      </c>
      <c r="I11165" s="11" t="s">
        <v>99</v>
      </c>
      <c r="J11165" s="11" t="s">
        <v>194</v>
      </c>
      <c r="K11165" s="11" t="str">
        <f>IFERROR(INDEX('EDC Component Dictionary'!$C$5:$C$37,MATCH('Rates Database'!J11165,'EDC Component Dictionary'!$B$5:$B$37,0)), "Energy Supply")</f>
        <v>Energy Supply</v>
      </c>
      <c r="L11165" s="12">
        <v>0.10471</v>
      </c>
      <c r="M11165" s="12"/>
    </row>
    <row r="11166" spans="1:13" x14ac:dyDescent="0.3">
      <c r="A11166" s="18">
        <v>11164</v>
      </c>
      <c r="B11166" s="18">
        <f t="shared" si="348"/>
        <v>2022</v>
      </c>
      <c r="C11166" s="17">
        <v>44682</v>
      </c>
      <c r="D11166" s="18" t="s">
        <v>130</v>
      </c>
      <c r="E11166" s="18" t="s">
        <v>163</v>
      </c>
      <c r="F11166" s="18" t="str">
        <f t="shared" si="349"/>
        <v>Eversource_EMA-Freetown Muni Agg Rate-44682</v>
      </c>
      <c r="G11166" s="11" t="s">
        <v>131</v>
      </c>
      <c r="H11166" s="11" t="s">
        <v>54</v>
      </c>
      <c r="I11166" s="11" t="s">
        <v>99</v>
      </c>
      <c r="J11166" s="11" t="s">
        <v>195</v>
      </c>
      <c r="K11166" s="11" t="str">
        <f>IFERROR(INDEX('EDC Component Dictionary'!$C$5:$C$37,MATCH('Rates Database'!J11166,'EDC Component Dictionary'!$B$5:$B$37,0)), "Energy Supply")</f>
        <v>Energy Supply</v>
      </c>
      <c r="L11166" s="12">
        <v>0.1047</v>
      </c>
      <c r="M11166" s="12"/>
    </row>
    <row r="11167" spans="1:13" x14ac:dyDescent="0.3">
      <c r="A11167" s="18">
        <v>11165</v>
      </c>
      <c r="B11167" s="18">
        <f t="shared" si="348"/>
        <v>2022</v>
      </c>
      <c r="C11167" s="17">
        <v>44682</v>
      </c>
      <c r="D11167" s="18" t="s">
        <v>130</v>
      </c>
      <c r="E11167" s="18" t="s">
        <v>95</v>
      </c>
      <c r="F11167" s="18" t="str">
        <f t="shared" si="349"/>
        <v>Eversource_WMA-Hadley Muni Agg Rate-44682</v>
      </c>
      <c r="G11167" s="11" t="s">
        <v>131</v>
      </c>
      <c r="H11167" s="11" t="s">
        <v>54</v>
      </c>
      <c r="I11167" s="11" t="s">
        <v>99</v>
      </c>
      <c r="J11167" s="11" t="s">
        <v>277</v>
      </c>
      <c r="K11167" s="11" t="str">
        <f>IFERROR(INDEX('EDC Component Dictionary'!$C$5:$C$37,MATCH('Rates Database'!J11167,'EDC Component Dictionary'!$B$5:$B$37,0)), "Energy Supply")</f>
        <v>Energy Supply</v>
      </c>
      <c r="L11167" s="12">
        <v>0.10477</v>
      </c>
      <c r="M11167" s="12"/>
    </row>
    <row r="11168" spans="1:13" x14ac:dyDescent="0.3">
      <c r="A11168" s="18">
        <v>11166</v>
      </c>
      <c r="B11168" s="18">
        <f t="shared" si="348"/>
        <v>2022</v>
      </c>
      <c r="C11168" s="17">
        <v>44682</v>
      </c>
      <c r="D11168" s="18" t="s">
        <v>130</v>
      </c>
      <c r="E11168" s="18" t="s">
        <v>163</v>
      </c>
      <c r="F11168" s="18" t="str">
        <f t="shared" si="349"/>
        <v>Eversource_EMA-Marion Muni Agg Rate-44682</v>
      </c>
      <c r="G11168" s="11" t="s">
        <v>131</v>
      </c>
      <c r="H11168" s="11" t="s">
        <v>54</v>
      </c>
      <c r="I11168" s="11" t="s">
        <v>99</v>
      </c>
      <c r="J11168" s="11" t="s">
        <v>196</v>
      </c>
      <c r="K11168" s="11" t="str">
        <f>IFERROR(INDEX('EDC Component Dictionary'!$C$5:$C$37,MATCH('Rates Database'!J11168,'EDC Component Dictionary'!$B$5:$B$37,0)), "Energy Supply")</f>
        <v>Energy Supply</v>
      </c>
      <c r="L11168" s="12">
        <v>0.10345</v>
      </c>
      <c r="M11168" s="12"/>
    </row>
    <row r="11169" spans="1:13" x14ac:dyDescent="0.3">
      <c r="A11169" s="18">
        <v>11167</v>
      </c>
      <c r="B11169" s="18">
        <f t="shared" si="348"/>
        <v>2022</v>
      </c>
      <c r="C11169" s="17">
        <v>44682</v>
      </c>
      <c r="D11169" s="18" t="s">
        <v>130</v>
      </c>
      <c r="E11169" s="18" t="s">
        <v>163</v>
      </c>
      <c r="F11169" s="18" t="str">
        <f t="shared" si="349"/>
        <v>Eversource_EMA-Mattapoisett Muni Agg Rate-44682</v>
      </c>
      <c r="G11169" s="11" t="s">
        <v>131</v>
      </c>
      <c r="H11169" s="11" t="s">
        <v>54</v>
      </c>
      <c r="I11169" s="11" t="s">
        <v>99</v>
      </c>
      <c r="J11169" s="11" t="s">
        <v>197</v>
      </c>
      <c r="K11169" s="11" t="str">
        <f>IFERROR(INDEX('EDC Component Dictionary'!$C$5:$C$37,MATCH('Rates Database'!J11169,'EDC Component Dictionary'!$B$5:$B$37,0)), "Energy Supply")</f>
        <v>Energy Supply</v>
      </c>
      <c r="L11169" s="12">
        <v>0.1047</v>
      </c>
      <c r="M11169" s="12"/>
    </row>
    <row r="11170" spans="1:13" x14ac:dyDescent="0.3">
      <c r="A11170" s="18">
        <v>11168</v>
      </c>
      <c r="B11170" s="18">
        <f t="shared" si="348"/>
        <v>2022</v>
      </c>
      <c r="C11170" s="17">
        <v>44682</v>
      </c>
      <c r="D11170" s="18" t="s">
        <v>130</v>
      </c>
      <c r="E11170" s="18" t="s">
        <v>163</v>
      </c>
      <c r="F11170" s="18" t="str">
        <f t="shared" si="349"/>
        <v>Eversource_EMA-New Bedford Muni Agg Rate-44682</v>
      </c>
      <c r="G11170" s="11" t="s">
        <v>131</v>
      </c>
      <c r="H11170" s="11" t="s">
        <v>54</v>
      </c>
      <c r="I11170" s="11" t="s">
        <v>99</v>
      </c>
      <c r="J11170" s="11" t="s">
        <v>199</v>
      </c>
      <c r="K11170" s="11" t="str">
        <f>IFERROR(INDEX('EDC Component Dictionary'!$C$5:$C$37,MATCH('Rates Database'!J11170,'EDC Component Dictionary'!$B$5:$B$37,0)), "Energy Supply")</f>
        <v>Energy Supply</v>
      </c>
      <c r="L11170" s="12">
        <v>0.10471</v>
      </c>
      <c r="M11170" s="12"/>
    </row>
    <row r="11171" spans="1:13" x14ac:dyDescent="0.3">
      <c r="A11171" s="18">
        <v>11169</v>
      </c>
      <c r="B11171" s="18">
        <f t="shared" si="348"/>
        <v>2022</v>
      </c>
      <c r="C11171" s="17">
        <v>44682</v>
      </c>
      <c r="D11171" s="18" t="s">
        <v>130</v>
      </c>
      <c r="E11171" s="18" t="s">
        <v>164</v>
      </c>
      <c r="F11171" s="18" t="str">
        <f t="shared" si="349"/>
        <v>National Grid-Northbridge Muni Agg Rate-44682</v>
      </c>
      <c r="G11171" s="11" t="s">
        <v>131</v>
      </c>
      <c r="H11171" s="11" t="s">
        <v>54</v>
      </c>
      <c r="I11171" s="11" t="s">
        <v>99</v>
      </c>
      <c r="J11171" s="11" t="s">
        <v>200</v>
      </c>
      <c r="K11171" s="11" t="str">
        <f>IFERROR(INDEX('EDC Component Dictionary'!$C$5:$C$37,MATCH('Rates Database'!J11171,'EDC Component Dictionary'!$B$5:$B$37,0)), "Energy Supply")</f>
        <v>Energy Supply</v>
      </c>
      <c r="L11171" s="12">
        <v>0.10473</v>
      </c>
      <c r="M11171" s="12"/>
    </row>
    <row r="11172" spans="1:13" x14ac:dyDescent="0.3">
      <c r="A11172" s="18">
        <v>11170</v>
      </c>
      <c r="B11172" s="18">
        <f t="shared" si="348"/>
        <v>2022</v>
      </c>
      <c r="C11172" s="17">
        <v>44682</v>
      </c>
      <c r="D11172" s="18" t="s">
        <v>130</v>
      </c>
      <c r="E11172" s="18" t="s">
        <v>164</v>
      </c>
      <c r="F11172" s="18" t="str">
        <f t="shared" si="349"/>
        <v>National Grid-Norton Muni Agg Rate-44682</v>
      </c>
      <c r="G11172" s="11" t="s">
        <v>131</v>
      </c>
      <c r="H11172" s="11" t="s">
        <v>54</v>
      </c>
      <c r="I11172" s="11" t="s">
        <v>99</v>
      </c>
      <c r="J11172" s="11" t="s">
        <v>201</v>
      </c>
      <c r="K11172" s="11" t="str">
        <f>IFERROR(INDEX('EDC Component Dictionary'!$C$5:$C$37,MATCH('Rates Database'!J11172,'EDC Component Dictionary'!$B$5:$B$37,0)), "Energy Supply")</f>
        <v>Energy Supply</v>
      </c>
      <c r="L11172" s="12">
        <v>0.10474</v>
      </c>
      <c r="M11172" s="12"/>
    </row>
    <row r="11173" spans="1:13" x14ac:dyDescent="0.3">
      <c r="A11173" s="18">
        <v>11171</v>
      </c>
      <c r="B11173" s="18">
        <f t="shared" si="348"/>
        <v>2022</v>
      </c>
      <c r="C11173" s="17">
        <v>44682</v>
      </c>
      <c r="D11173" s="18" t="s">
        <v>130</v>
      </c>
      <c r="E11173" s="18" t="s">
        <v>164</v>
      </c>
      <c r="F11173" s="18" t="str">
        <f t="shared" si="349"/>
        <v>National Grid-Plainville Muni Agg Rate-44682</v>
      </c>
      <c r="G11173" s="11" t="s">
        <v>131</v>
      </c>
      <c r="H11173" s="11" t="s">
        <v>54</v>
      </c>
      <c r="I11173" s="11" t="s">
        <v>99</v>
      </c>
      <c r="J11173" s="11" t="s">
        <v>203</v>
      </c>
      <c r="K11173" s="11" t="str">
        <f>IFERROR(INDEX('EDC Component Dictionary'!$C$5:$C$37,MATCH('Rates Database'!J11173,'EDC Component Dictionary'!$B$5:$B$37,0)), "Energy Supply")</f>
        <v>Energy Supply</v>
      </c>
      <c r="L11173" s="12">
        <v>0.10471</v>
      </c>
      <c r="M11173" s="12"/>
    </row>
    <row r="11174" spans="1:13" x14ac:dyDescent="0.3">
      <c r="A11174" s="18">
        <v>11172</v>
      </c>
      <c r="B11174" s="18">
        <f t="shared" si="348"/>
        <v>2022</v>
      </c>
      <c r="C11174" s="17">
        <v>44682</v>
      </c>
      <c r="D11174" s="18" t="s">
        <v>130</v>
      </c>
      <c r="E11174" s="18" t="s">
        <v>164</v>
      </c>
      <c r="F11174" s="18" t="str">
        <f t="shared" si="349"/>
        <v>National Grid-Rehoboth Muni Agg Rate-44682</v>
      </c>
      <c r="G11174" s="11" t="s">
        <v>131</v>
      </c>
      <c r="H11174" s="11" t="s">
        <v>54</v>
      </c>
      <c r="I11174" s="11" t="s">
        <v>99</v>
      </c>
      <c r="J11174" s="11" t="s">
        <v>204</v>
      </c>
      <c r="K11174" s="11" t="str">
        <f>IFERROR(INDEX('EDC Component Dictionary'!$C$5:$C$37,MATCH('Rates Database'!J11174,'EDC Component Dictionary'!$B$5:$B$37,0)), "Energy Supply")</f>
        <v>Energy Supply</v>
      </c>
      <c r="L11174" s="12">
        <v>0.10471999999999999</v>
      </c>
      <c r="M11174" s="12"/>
    </row>
    <row r="11175" spans="1:13" x14ac:dyDescent="0.3">
      <c r="A11175" s="18">
        <v>11173</v>
      </c>
      <c r="B11175" s="18">
        <f t="shared" si="348"/>
        <v>2022</v>
      </c>
      <c r="C11175" s="17">
        <v>44682</v>
      </c>
      <c r="D11175" s="18" t="s">
        <v>130</v>
      </c>
      <c r="E11175" s="18" t="s">
        <v>164</v>
      </c>
      <c r="F11175" s="18" t="str">
        <f t="shared" si="349"/>
        <v>National Grid-Seekonk Muni Agg Rate-44682</v>
      </c>
      <c r="G11175" s="11" t="s">
        <v>131</v>
      </c>
      <c r="H11175" s="11" t="s">
        <v>54</v>
      </c>
      <c r="I11175" s="11" t="s">
        <v>99</v>
      </c>
      <c r="J11175" s="11" t="s">
        <v>205</v>
      </c>
      <c r="K11175" s="11" t="str">
        <f>IFERROR(INDEX('EDC Component Dictionary'!$C$5:$C$37,MATCH('Rates Database'!J11175,'EDC Component Dictionary'!$B$5:$B$37,0)), "Energy Supply")</f>
        <v>Energy Supply</v>
      </c>
      <c r="L11175" s="12">
        <v>0.10474</v>
      </c>
      <c r="M11175" s="12"/>
    </row>
    <row r="11176" spans="1:13" x14ac:dyDescent="0.3">
      <c r="A11176" s="18">
        <v>11174</v>
      </c>
      <c r="B11176" s="18">
        <f t="shared" si="348"/>
        <v>2022</v>
      </c>
      <c r="C11176" s="17">
        <v>44682</v>
      </c>
      <c r="D11176" s="18" t="s">
        <v>130</v>
      </c>
      <c r="E11176" s="18" t="s">
        <v>164</v>
      </c>
      <c r="F11176" s="18" t="str">
        <f t="shared" si="349"/>
        <v>National Grid-Somerset Muni Agg Rate-44682</v>
      </c>
      <c r="G11176" s="11" t="s">
        <v>131</v>
      </c>
      <c r="H11176" s="11" t="s">
        <v>54</v>
      </c>
      <c r="I11176" s="11" t="s">
        <v>99</v>
      </c>
      <c r="J11176" s="11" t="s">
        <v>206</v>
      </c>
      <c r="K11176" s="11" t="str">
        <f>IFERROR(INDEX('EDC Component Dictionary'!$C$5:$C$37,MATCH('Rates Database'!J11176,'EDC Component Dictionary'!$B$5:$B$37,0)), "Energy Supply")</f>
        <v>Energy Supply</v>
      </c>
      <c r="L11176" s="12">
        <v>0.10471</v>
      </c>
      <c r="M11176" s="12"/>
    </row>
    <row r="11177" spans="1:13" x14ac:dyDescent="0.3">
      <c r="A11177" s="18">
        <v>11175</v>
      </c>
      <c r="B11177" s="18">
        <f t="shared" si="348"/>
        <v>2022</v>
      </c>
      <c r="C11177" s="17">
        <v>44682</v>
      </c>
      <c r="D11177" s="18" t="s">
        <v>130</v>
      </c>
      <c r="E11177" s="18" t="s">
        <v>164</v>
      </c>
      <c r="F11177" s="18" t="str">
        <f t="shared" si="349"/>
        <v>National Grid-Swansea Muni Agg Rate-44682</v>
      </c>
      <c r="G11177" s="11" t="s">
        <v>131</v>
      </c>
      <c r="H11177" s="11" t="s">
        <v>54</v>
      </c>
      <c r="I11177" s="11" t="s">
        <v>99</v>
      </c>
      <c r="J11177" s="11" t="s">
        <v>207</v>
      </c>
      <c r="K11177" s="11" t="str">
        <f>IFERROR(INDEX('EDC Component Dictionary'!$C$5:$C$37,MATCH('Rates Database'!J11177,'EDC Component Dictionary'!$B$5:$B$37,0)), "Energy Supply")</f>
        <v>Energy Supply</v>
      </c>
      <c r="L11177" s="12">
        <v>0.10471</v>
      </c>
      <c r="M11177" s="12"/>
    </row>
    <row r="11178" spans="1:13" x14ac:dyDescent="0.3">
      <c r="A11178" s="18">
        <v>11176</v>
      </c>
      <c r="B11178" s="18">
        <f t="shared" si="348"/>
        <v>2022</v>
      </c>
      <c r="C11178" s="17">
        <v>44682</v>
      </c>
      <c r="D11178" s="18" t="s">
        <v>130</v>
      </c>
      <c r="E11178" s="18" t="s">
        <v>163</v>
      </c>
      <c r="F11178" s="18" t="str">
        <f t="shared" si="349"/>
        <v>Eversource_EMA-Wareham Muni Agg Rate-44682</v>
      </c>
      <c r="G11178" s="11" t="s">
        <v>131</v>
      </c>
      <c r="H11178" s="11" t="s">
        <v>54</v>
      </c>
      <c r="I11178" s="11" t="s">
        <v>99</v>
      </c>
      <c r="J11178" s="11" t="s">
        <v>273</v>
      </c>
      <c r="K11178" s="11" t="str">
        <f>IFERROR(INDEX('EDC Component Dictionary'!$C$5:$C$37,MATCH('Rates Database'!J11178,'EDC Component Dictionary'!$B$5:$B$37,0)), "Energy Supply")</f>
        <v>Energy Supply</v>
      </c>
      <c r="L11178" s="12">
        <v>0.10473</v>
      </c>
      <c r="M11178" s="12"/>
    </row>
    <row r="11179" spans="1:13" x14ac:dyDescent="0.3">
      <c r="A11179" s="18">
        <v>11177</v>
      </c>
      <c r="B11179" s="18">
        <f t="shared" si="348"/>
        <v>2022</v>
      </c>
      <c r="C11179" s="17">
        <v>44682</v>
      </c>
      <c r="D11179" s="18" t="s">
        <v>130</v>
      </c>
      <c r="E11179" s="18" t="s">
        <v>163</v>
      </c>
      <c r="F11179" s="18" t="str">
        <f t="shared" si="349"/>
        <v>Eversource_EMA-Westport Muni Agg Rate-44682</v>
      </c>
      <c r="G11179" s="11" t="s">
        <v>131</v>
      </c>
      <c r="H11179" s="11" t="s">
        <v>54</v>
      </c>
      <c r="I11179" s="11" t="s">
        <v>99</v>
      </c>
      <c r="J11179" s="11" t="s">
        <v>209</v>
      </c>
      <c r="K11179" s="11" t="str">
        <f>IFERROR(INDEX('EDC Component Dictionary'!$C$5:$C$37,MATCH('Rates Database'!J11179,'EDC Component Dictionary'!$B$5:$B$37,0)), "Energy Supply")</f>
        <v>Energy Supply</v>
      </c>
      <c r="L11179" s="12">
        <v>0.1048</v>
      </c>
      <c r="M11179" s="12"/>
    </row>
    <row r="11180" spans="1:13" x14ac:dyDescent="0.3">
      <c r="A11180" s="18">
        <v>11178</v>
      </c>
      <c r="B11180" s="18">
        <f t="shared" si="348"/>
        <v>2022</v>
      </c>
      <c r="C11180" s="17">
        <v>44682</v>
      </c>
      <c r="D11180" s="18" t="s">
        <v>130</v>
      </c>
      <c r="E11180" s="18" t="s">
        <v>164</v>
      </c>
      <c r="F11180" s="18" t="str">
        <f t="shared" si="349"/>
        <v>National Grid-West Brookfield Muni Agg Rate-44682</v>
      </c>
      <c r="G11180" s="11" t="s">
        <v>131</v>
      </c>
      <c r="H11180" s="11" t="s">
        <v>54</v>
      </c>
      <c r="I11180" s="11" t="s">
        <v>99</v>
      </c>
      <c r="J11180" s="11" t="s">
        <v>177</v>
      </c>
      <c r="K11180" s="11" t="str">
        <f>IFERROR(INDEX('EDC Component Dictionary'!$C$5:$C$37,MATCH('Rates Database'!J11180,'EDC Component Dictionary'!$B$5:$B$37,0)), "Energy Supply")</f>
        <v>Energy Supply</v>
      </c>
      <c r="L11180" s="12">
        <v>0.10482</v>
      </c>
      <c r="M11180" s="12"/>
    </row>
    <row r="11181" spans="1:13" x14ac:dyDescent="0.3">
      <c r="A11181" s="18">
        <v>11179</v>
      </c>
      <c r="B11181" s="18">
        <f t="shared" si="348"/>
        <v>2022</v>
      </c>
      <c r="C11181" s="17">
        <v>44682</v>
      </c>
      <c r="D11181" s="18" t="s">
        <v>130</v>
      </c>
      <c r="E11181" s="18" t="s">
        <v>163</v>
      </c>
      <c r="F11181" s="18" t="str">
        <f t="shared" si="349"/>
        <v>Eversource_EMA-Somerville Muni Agg Rate-44682</v>
      </c>
      <c r="G11181" s="11" t="s">
        <v>131</v>
      </c>
      <c r="H11181" s="11" t="s">
        <v>54</v>
      </c>
      <c r="I11181" s="11" t="s">
        <v>99</v>
      </c>
      <c r="J11181" s="11" t="s">
        <v>212</v>
      </c>
      <c r="K11181" s="11" t="str">
        <f>IFERROR(INDEX('EDC Component Dictionary'!$C$5:$C$37,MATCH('Rates Database'!J11181,'EDC Component Dictionary'!$B$5:$B$37,0)), "Energy Supply")</f>
        <v>Energy Supply</v>
      </c>
      <c r="L11181" s="12">
        <v>0.10375</v>
      </c>
      <c r="M11181" s="12"/>
    </row>
    <row r="11182" spans="1:13" x14ac:dyDescent="0.3">
      <c r="A11182" s="18">
        <v>11180</v>
      </c>
      <c r="B11182" s="18">
        <f t="shared" si="348"/>
        <v>2022</v>
      </c>
      <c r="C11182" s="17">
        <v>44682</v>
      </c>
      <c r="D11182" s="18" t="s">
        <v>130</v>
      </c>
      <c r="E11182" s="18" t="s">
        <v>164</v>
      </c>
      <c r="F11182" s="18" t="str">
        <f t="shared" si="349"/>
        <v>National Grid-Gardner Muni Agg Rate-44682</v>
      </c>
      <c r="G11182" s="11" t="s">
        <v>131</v>
      </c>
      <c r="H11182" s="11" t="s">
        <v>54</v>
      </c>
      <c r="I11182" s="11" t="s">
        <v>99</v>
      </c>
      <c r="J11182" s="11" t="s">
        <v>179</v>
      </c>
      <c r="K11182" s="11" t="str">
        <f>IFERROR(INDEX('EDC Component Dictionary'!$C$5:$C$37,MATCH('Rates Database'!J11182,'EDC Component Dictionary'!$B$5:$B$37,0)), "Energy Supply")</f>
        <v>Energy Supply</v>
      </c>
      <c r="L11182" s="12">
        <v>0.10521</v>
      </c>
      <c r="M11182" s="12"/>
    </row>
    <row r="11183" spans="1:13" x14ac:dyDescent="0.3">
      <c r="A11183" s="18">
        <v>11181</v>
      </c>
      <c r="B11183" s="18">
        <f t="shared" si="348"/>
        <v>2022</v>
      </c>
      <c r="C11183" s="17">
        <v>44682</v>
      </c>
      <c r="D11183" s="18" t="s">
        <v>130</v>
      </c>
      <c r="E11183" s="18" t="s">
        <v>163</v>
      </c>
      <c r="F11183" s="18" t="str">
        <f t="shared" si="349"/>
        <v>Eversource_EMA-Kingston Muni Agg Rate-44682</v>
      </c>
      <c r="G11183" s="11" t="s">
        <v>131</v>
      </c>
      <c r="H11183" s="11" t="s">
        <v>54</v>
      </c>
      <c r="I11183" s="11" t="s">
        <v>99</v>
      </c>
      <c r="J11183" s="11" t="s">
        <v>211</v>
      </c>
      <c r="K11183" s="11" t="str">
        <f>IFERROR(INDEX('EDC Component Dictionary'!$C$5:$C$37,MATCH('Rates Database'!J11183,'EDC Component Dictionary'!$B$5:$B$37,0)), "Energy Supply")</f>
        <v>Energy Supply</v>
      </c>
      <c r="L11183" s="12">
        <v>0.10525</v>
      </c>
      <c r="M11183" s="12"/>
    </row>
    <row r="11184" spans="1:13" x14ac:dyDescent="0.3">
      <c r="A11184" s="18">
        <v>11182</v>
      </c>
      <c r="B11184" s="18">
        <f t="shared" si="348"/>
        <v>2022</v>
      </c>
      <c r="C11184" s="17">
        <v>44682</v>
      </c>
      <c r="D11184" s="18" t="s">
        <v>130</v>
      </c>
      <c r="E11184" s="18" t="s">
        <v>164</v>
      </c>
      <c r="F11184" s="18" t="str">
        <f t="shared" si="349"/>
        <v>National Grid-Pembroke Muni Agg Rate-44682</v>
      </c>
      <c r="G11184" s="11" t="s">
        <v>131</v>
      </c>
      <c r="H11184" s="11" t="s">
        <v>54</v>
      </c>
      <c r="I11184" s="11" t="s">
        <v>99</v>
      </c>
      <c r="J11184" s="11" t="s">
        <v>295</v>
      </c>
      <c r="K11184" s="11" t="str">
        <f>IFERROR(INDEX('EDC Component Dictionary'!$C$5:$C$37,MATCH('Rates Database'!J11184,'EDC Component Dictionary'!$B$5:$B$37,0)), "Energy Supply")</f>
        <v>Energy Supply</v>
      </c>
      <c r="L11184" s="12">
        <v>0.10532999999999999</v>
      </c>
      <c r="M11184" s="12"/>
    </row>
    <row r="11185" spans="1:13" x14ac:dyDescent="0.3">
      <c r="A11185" s="18">
        <v>11183</v>
      </c>
      <c r="B11185" s="18">
        <f t="shared" si="348"/>
        <v>2022</v>
      </c>
      <c r="C11185" s="17">
        <v>44682</v>
      </c>
      <c r="D11185" s="18" t="s">
        <v>130</v>
      </c>
      <c r="E11185" s="18" t="s">
        <v>164</v>
      </c>
      <c r="F11185" s="18" t="str">
        <f t="shared" si="349"/>
        <v>National Grid-Heath Muni Agg Rate-44682</v>
      </c>
      <c r="G11185" s="11" t="s">
        <v>131</v>
      </c>
      <c r="H11185" s="11" t="s">
        <v>54</v>
      </c>
      <c r="I11185" s="11" t="s">
        <v>99</v>
      </c>
      <c r="J11185" s="11" t="s">
        <v>257</v>
      </c>
      <c r="K11185" s="11" t="str">
        <f>IFERROR(INDEX('EDC Component Dictionary'!$C$5:$C$37,MATCH('Rates Database'!J11185,'EDC Component Dictionary'!$B$5:$B$37,0)), "Energy Supply")</f>
        <v>Energy Supply</v>
      </c>
      <c r="L11185" s="12">
        <v>0.1056</v>
      </c>
      <c r="M11185" s="12"/>
    </row>
    <row r="11186" spans="1:13" x14ac:dyDescent="0.3">
      <c r="A11186" s="18">
        <v>11184</v>
      </c>
      <c r="B11186" s="18">
        <f t="shared" si="348"/>
        <v>2022</v>
      </c>
      <c r="C11186" s="17">
        <v>44682</v>
      </c>
      <c r="D11186" s="18" t="s">
        <v>130</v>
      </c>
      <c r="E11186" s="18" t="s">
        <v>164</v>
      </c>
      <c r="F11186" s="18" t="str">
        <f t="shared" si="349"/>
        <v>National Grid-Shirley Muni Agg Rate-44682</v>
      </c>
      <c r="G11186" s="11" t="s">
        <v>131</v>
      </c>
      <c r="H11186" s="11" t="s">
        <v>54</v>
      </c>
      <c r="I11186" s="11" t="s">
        <v>99</v>
      </c>
      <c r="J11186" s="11" t="s">
        <v>299</v>
      </c>
      <c r="K11186" s="11" t="str">
        <f>IFERROR(INDEX('EDC Component Dictionary'!$C$5:$C$37,MATCH('Rates Database'!J11186,'EDC Component Dictionary'!$B$5:$B$37,0)), "Energy Supply")</f>
        <v>Energy Supply</v>
      </c>
      <c r="L11186" s="12">
        <v>0.10577</v>
      </c>
      <c r="M11186" s="12"/>
    </row>
    <row r="11187" spans="1:13" x14ac:dyDescent="0.3">
      <c r="A11187" s="18">
        <v>11185</v>
      </c>
      <c r="B11187" s="18">
        <f t="shared" si="348"/>
        <v>2022</v>
      </c>
      <c r="C11187" s="17">
        <v>44682</v>
      </c>
      <c r="D11187" s="18" t="s">
        <v>130</v>
      </c>
      <c r="E11187" s="18" t="s">
        <v>164</v>
      </c>
      <c r="F11187" s="18" t="str">
        <f t="shared" si="349"/>
        <v>National Grid-Harvard Muni Agg Rate-44682</v>
      </c>
      <c r="G11187" s="11" t="s">
        <v>131</v>
      </c>
      <c r="H11187" s="11" t="s">
        <v>54</v>
      </c>
      <c r="I11187" s="11" t="s">
        <v>99</v>
      </c>
      <c r="J11187" s="11" t="s">
        <v>276</v>
      </c>
      <c r="K11187" s="11" t="str">
        <f>IFERROR(INDEX('EDC Component Dictionary'!$C$5:$C$37,MATCH('Rates Database'!J11187,'EDC Component Dictionary'!$B$5:$B$37,0)), "Energy Supply")</f>
        <v>Energy Supply</v>
      </c>
      <c r="L11187" s="12">
        <v>0.10630000000000001</v>
      </c>
      <c r="M11187" s="12"/>
    </row>
    <row r="11188" spans="1:13" x14ac:dyDescent="0.3">
      <c r="A11188" s="18">
        <v>11186</v>
      </c>
      <c r="B11188" s="18">
        <f t="shared" si="348"/>
        <v>2022</v>
      </c>
      <c r="C11188" s="17">
        <v>44682</v>
      </c>
      <c r="D11188" s="18" t="s">
        <v>130</v>
      </c>
      <c r="E11188" s="18" t="s">
        <v>163</v>
      </c>
      <c r="F11188" s="18" t="str">
        <f t="shared" si="349"/>
        <v>Eversource_EMA-Millis Muni Agg Rate-44682</v>
      </c>
      <c r="G11188" s="11" t="s">
        <v>131</v>
      </c>
      <c r="H11188" s="11" t="s">
        <v>54</v>
      </c>
      <c r="I11188" s="11" t="s">
        <v>99</v>
      </c>
      <c r="J11188" s="11" t="s">
        <v>300</v>
      </c>
      <c r="K11188" s="11" t="str">
        <f>IFERROR(INDEX('EDC Component Dictionary'!$C$5:$C$37,MATCH('Rates Database'!J11188,'EDC Component Dictionary'!$B$5:$B$37,0)), "Energy Supply")</f>
        <v>Energy Supply</v>
      </c>
      <c r="L11188" s="12">
        <v>0.10655000000000001</v>
      </c>
      <c r="M11188" s="12"/>
    </row>
    <row r="11189" spans="1:13" x14ac:dyDescent="0.3">
      <c r="A11189" s="18">
        <v>11187</v>
      </c>
      <c r="B11189" s="18">
        <f t="shared" si="348"/>
        <v>2022</v>
      </c>
      <c r="C11189" s="17">
        <v>44682</v>
      </c>
      <c r="D11189" s="18" t="s">
        <v>130</v>
      </c>
      <c r="E11189" s="18" t="s">
        <v>164</v>
      </c>
      <c r="F11189" s="18" t="str">
        <f t="shared" si="349"/>
        <v>National Grid-Sutton Muni Agg Rate-44682</v>
      </c>
      <c r="G11189" s="11" t="s">
        <v>131</v>
      </c>
      <c r="H11189" s="11" t="s">
        <v>54</v>
      </c>
      <c r="I11189" s="11" t="s">
        <v>99</v>
      </c>
      <c r="J11189" s="11" t="s">
        <v>233</v>
      </c>
      <c r="K11189" s="11" t="str">
        <f>IFERROR(INDEX('EDC Component Dictionary'!$C$5:$C$37,MATCH('Rates Database'!J11189,'EDC Component Dictionary'!$B$5:$B$37,0)), "Energy Supply")</f>
        <v>Energy Supply</v>
      </c>
      <c r="L11189" s="12">
        <v>0.10662000000000001</v>
      </c>
      <c r="M11189" s="12"/>
    </row>
    <row r="11190" spans="1:13" x14ac:dyDescent="0.3">
      <c r="A11190" s="18">
        <v>11188</v>
      </c>
      <c r="B11190" s="18">
        <f t="shared" si="348"/>
        <v>2022</v>
      </c>
      <c r="C11190" s="17">
        <v>44682</v>
      </c>
      <c r="D11190" s="18" t="s">
        <v>130</v>
      </c>
      <c r="E11190" s="18" t="s">
        <v>164</v>
      </c>
      <c r="F11190" s="18" t="str">
        <f t="shared" si="349"/>
        <v>National Grid-Williamstown Muni Agg Rate-44682</v>
      </c>
      <c r="G11190" s="11" t="s">
        <v>131</v>
      </c>
      <c r="H11190" s="11" t="s">
        <v>54</v>
      </c>
      <c r="I11190" s="11" t="s">
        <v>99</v>
      </c>
      <c r="J11190" s="11" t="s">
        <v>225</v>
      </c>
      <c r="K11190" s="11" t="str">
        <f>IFERROR(INDEX('EDC Component Dictionary'!$C$5:$C$37,MATCH('Rates Database'!J11190,'EDC Component Dictionary'!$B$5:$B$37,0)), "Energy Supply")</f>
        <v>Energy Supply</v>
      </c>
      <c r="L11190" s="12">
        <v>0.10671</v>
      </c>
      <c r="M11190" s="12"/>
    </row>
    <row r="11191" spans="1:13" x14ac:dyDescent="0.3">
      <c r="A11191" s="18">
        <v>11189</v>
      </c>
      <c r="B11191" s="18">
        <f t="shared" si="348"/>
        <v>2022</v>
      </c>
      <c r="C11191" s="17">
        <v>44682</v>
      </c>
      <c r="D11191" s="18" t="s">
        <v>130</v>
      </c>
      <c r="E11191" s="18" t="s">
        <v>163</v>
      </c>
      <c r="F11191" s="18" t="str">
        <f t="shared" si="349"/>
        <v>Eversource_EMA-Sudbury Muni Agg Rate-44682</v>
      </c>
      <c r="G11191" s="11" t="s">
        <v>131</v>
      </c>
      <c r="H11191" s="11" t="s">
        <v>54</v>
      </c>
      <c r="I11191" s="11" t="s">
        <v>99</v>
      </c>
      <c r="J11191" s="11" t="s">
        <v>227</v>
      </c>
      <c r="K11191" s="11" t="str">
        <f>IFERROR(INDEX('EDC Component Dictionary'!$C$5:$C$37,MATCH('Rates Database'!J11191,'EDC Component Dictionary'!$B$5:$B$37,0)), "Energy Supply")</f>
        <v>Energy Supply</v>
      </c>
      <c r="L11191" s="12">
        <v>0.10804999999999999</v>
      </c>
      <c r="M11191" s="12"/>
    </row>
    <row r="11192" spans="1:13" x14ac:dyDescent="0.3">
      <c r="A11192" s="18">
        <v>11190</v>
      </c>
      <c r="B11192" s="18">
        <f t="shared" si="348"/>
        <v>2022</v>
      </c>
      <c r="C11192" s="17">
        <v>44682</v>
      </c>
      <c r="D11192" s="18" t="s">
        <v>130</v>
      </c>
      <c r="E11192" s="18" t="s">
        <v>164</v>
      </c>
      <c r="F11192" s="18" t="str">
        <f t="shared" si="349"/>
        <v>National Grid-Halifax Muni Agg Rate-44682</v>
      </c>
      <c r="G11192" s="11" t="s">
        <v>131</v>
      </c>
      <c r="H11192" s="11" t="s">
        <v>54</v>
      </c>
      <c r="I11192" s="11" t="s">
        <v>99</v>
      </c>
      <c r="J11192" s="11" t="s">
        <v>230</v>
      </c>
      <c r="K11192" s="11" t="str">
        <f>IFERROR(INDEX('EDC Component Dictionary'!$C$5:$C$37,MATCH('Rates Database'!J11192,'EDC Component Dictionary'!$B$5:$B$37,0)), "Energy Supply")</f>
        <v>Energy Supply</v>
      </c>
      <c r="L11192" s="12">
        <v>0.10716000000000001</v>
      </c>
      <c r="M11192" s="12"/>
    </row>
    <row r="11193" spans="1:13" x14ac:dyDescent="0.3">
      <c r="A11193" s="18">
        <v>11191</v>
      </c>
      <c r="B11193" s="18">
        <f t="shared" si="348"/>
        <v>2022</v>
      </c>
      <c r="C11193" s="17">
        <v>44682</v>
      </c>
      <c r="D11193" s="18" t="s">
        <v>130</v>
      </c>
      <c r="E11193" s="18" t="s">
        <v>164</v>
      </c>
      <c r="F11193" s="18" t="str">
        <f t="shared" si="349"/>
        <v>National Grid-Franklin Muni Agg Rate-44682</v>
      </c>
      <c r="G11193" s="11" t="s">
        <v>131</v>
      </c>
      <c r="H11193" s="11" t="s">
        <v>54</v>
      </c>
      <c r="I11193" s="11" t="s">
        <v>99</v>
      </c>
      <c r="J11193" s="11" t="s">
        <v>296</v>
      </c>
      <c r="K11193" s="11" t="str">
        <f>IFERROR(INDEX('EDC Component Dictionary'!$C$5:$C$37,MATCH('Rates Database'!J11193,'EDC Component Dictionary'!$B$5:$B$37,0)), "Energy Supply")</f>
        <v>Energy Supply</v>
      </c>
      <c r="L11193" s="12">
        <v>0.10725</v>
      </c>
      <c r="M11193" s="12"/>
    </row>
    <row r="11194" spans="1:13" x14ac:dyDescent="0.3">
      <c r="A11194" s="18">
        <v>11192</v>
      </c>
      <c r="B11194" s="18">
        <f t="shared" si="348"/>
        <v>2022</v>
      </c>
      <c r="C11194" s="17">
        <v>44682</v>
      </c>
      <c r="D11194" s="18" t="s">
        <v>130</v>
      </c>
      <c r="E11194" s="18" t="s">
        <v>164</v>
      </c>
      <c r="F11194" s="18" t="str">
        <f t="shared" si="349"/>
        <v>National Grid-Bellingham Muni Agg Rate-44682</v>
      </c>
      <c r="G11194" s="11" t="s">
        <v>131</v>
      </c>
      <c r="H11194" s="11" t="s">
        <v>54</v>
      </c>
      <c r="I11194" s="11" t="s">
        <v>99</v>
      </c>
      <c r="J11194" s="11" t="s">
        <v>244</v>
      </c>
      <c r="K11194" s="11" t="str">
        <f>IFERROR(INDEX('EDC Component Dictionary'!$C$5:$C$37,MATCH('Rates Database'!J11194,'EDC Component Dictionary'!$B$5:$B$37,0)), "Energy Supply")</f>
        <v>Energy Supply</v>
      </c>
      <c r="L11194" s="12">
        <v>0.10765</v>
      </c>
      <c r="M11194" s="12"/>
    </row>
    <row r="11195" spans="1:13" x14ac:dyDescent="0.3">
      <c r="A11195" s="18">
        <v>11193</v>
      </c>
      <c r="B11195" s="18">
        <f t="shared" si="348"/>
        <v>2022</v>
      </c>
      <c r="C11195" s="17">
        <v>44682</v>
      </c>
      <c r="D11195" s="18" t="s">
        <v>130</v>
      </c>
      <c r="E11195" s="18" t="s">
        <v>164</v>
      </c>
      <c r="F11195" s="18" t="str">
        <f t="shared" si="349"/>
        <v>National Grid-North Andover Muni Agg Rate-44682</v>
      </c>
      <c r="G11195" s="11" t="s">
        <v>131</v>
      </c>
      <c r="H11195" s="11" t="s">
        <v>54</v>
      </c>
      <c r="I11195" s="11" t="s">
        <v>99</v>
      </c>
      <c r="J11195" s="11" t="s">
        <v>259</v>
      </c>
      <c r="K11195" s="11" t="str">
        <f>IFERROR(INDEX('EDC Component Dictionary'!$C$5:$C$37,MATCH('Rates Database'!J11195,'EDC Component Dictionary'!$B$5:$B$37,0)), "Energy Supply")</f>
        <v>Energy Supply</v>
      </c>
      <c r="L11195" s="12">
        <v>0.10791000000000001</v>
      </c>
      <c r="M11195" s="12"/>
    </row>
    <row r="11196" spans="1:13" x14ac:dyDescent="0.3">
      <c r="A11196" s="18">
        <v>11194</v>
      </c>
      <c r="B11196" s="18">
        <f t="shared" si="348"/>
        <v>2022</v>
      </c>
      <c r="C11196" s="17">
        <v>44682</v>
      </c>
      <c r="D11196" s="18" t="s">
        <v>130</v>
      </c>
      <c r="E11196" s="18" t="s">
        <v>163</v>
      </c>
      <c r="F11196" s="18" t="str">
        <f t="shared" si="349"/>
        <v>Eversource_EMA-Dedham Muni Agg Rate-44682</v>
      </c>
      <c r="G11196" s="11" t="s">
        <v>131</v>
      </c>
      <c r="H11196" s="11" t="s">
        <v>54</v>
      </c>
      <c r="I11196" s="11" t="s">
        <v>99</v>
      </c>
      <c r="J11196" s="11" t="s">
        <v>278</v>
      </c>
      <c r="K11196" s="11" t="str">
        <f>IFERROR(INDEX('EDC Component Dictionary'!$C$5:$C$37,MATCH('Rates Database'!J11196,'EDC Component Dictionary'!$B$5:$B$37,0)), "Energy Supply")</f>
        <v>Energy Supply</v>
      </c>
      <c r="L11196" s="12">
        <v>0.10800999999999999</v>
      </c>
      <c r="M11196" s="12"/>
    </row>
    <row r="11197" spans="1:13" x14ac:dyDescent="0.3">
      <c r="A11197" s="18">
        <v>11195</v>
      </c>
      <c r="B11197" s="18">
        <f t="shared" si="348"/>
        <v>2022</v>
      </c>
      <c r="C11197" s="17">
        <v>44682</v>
      </c>
      <c r="D11197" s="18" t="s">
        <v>130</v>
      </c>
      <c r="E11197" s="18" t="s">
        <v>164</v>
      </c>
      <c r="F11197" s="18" t="str">
        <f t="shared" si="349"/>
        <v>National Grid-Westford Muni Agg Rate-44682</v>
      </c>
      <c r="G11197" s="11" t="s">
        <v>131</v>
      </c>
      <c r="H11197" s="11" t="s">
        <v>54</v>
      </c>
      <c r="I11197" s="11" t="s">
        <v>99</v>
      </c>
      <c r="J11197" s="11" t="s">
        <v>208</v>
      </c>
      <c r="K11197" s="11" t="str">
        <f>IFERROR(INDEX('EDC Component Dictionary'!$C$5:$C$37,MATCH('Rates Database'!J11197,'EDC Component Dictionary'!$B$5:$B$37,0)), "Energy Supply")</f>
        <v>Energy Supply</v>
      </c>
      <c r="L11197" s="12">
        <v>0.10818999999999999</v>
      </c>
      <c r="M11197" s="12"/>
    </row>
    <row r="11198" spans="1:13" x14ac:dyDescent="0.3">
      <c r="A11198" s="18">
        <v>11196</v>
      </c>
      <c r="B11198" s="18">
        <f t="shared" si="348"/>
        <v>2022</v>
      </c>
      <c r="C11198" s="17">
        <v>44682</v>
      </c>
      <c r="D11198" s="18" t="s">
        <v>130</v>
      </c>
      <c r="E11198" s="18" t="s">
        <v>164</v>
      </c>
      <c r="F11198" s="18" t="str">
        <f t="shared" si="349"/>
        <v>National Grid-Grafton Muni Agg Rate-44682</v>
      </c>
      <c r="G11198" s="11" t="s">
        <v>131</v>
      </c>
      <c r="H11198" s="11" t="s">
        <v>54</v>
      </c>
      <c r="I11198" s="11" t="s">
        <v>99</v>
      </c>
      <c r="J11198" s="11" t="s">
        <v>229</v>
      </c>
      <c r="K11198" s="11" t="str">
        <f>IFERROR(INDEX('EDC Component Dictionary'!$C$5:$C$37,MATCH('Rates Database'!J11198,'EDC Component Dictionary'!$B$5:$B$37,0)), "Energy Supply")</f>
        <v>Energy Supply</v>
      </c>
      <c r="L11198" s="12">
        <v>0.108</v>
      </c>
      <c r="M11198" s="12"/>
    </row>
    <row r="11199" spans="1:13" x14ac:dyDescent="0.3">
      <c r="A11199" s="18">
        <v>11197</v>
      </c>
      <c r="B11199" s="18">
        <f t="shared" si="348"/>
        <v>2022</v>
      </c>
      <c r="C11199" s="17">
        <v>44682</v>
      </c>
      <c r="D11199" s="18" t="s">
        <v>130</v>
      </c>
      <c r="E11199" s="18" t="s">
        <v>163</v>
      </c>
      <c r="F11199" s="18" t="str">
        <f t="shared" si="349"/>
        <v>Eversource_EMA-Lexington Muni Agg Rate-44682</v>
      </c>
      <c r="G11199" s="11" t="s">
        <v>131</v>
      </c>
      <c r="H11199" s="11" t="s">
        <v>54</v>
      </c>
      <c r="I11199" s="11" t="s">
        <v>99</v>
      </c>
      <c r="J11199" s="11" t="s">
        <v>254</v>
      </c>
      <c r="K11199" s="11" t="str">
        <f>IFERROR(INDEX('EDC Component Dictionary'!$C$5:$C$37,MATCH('Rates Database'!J11199,'EDC Component Dictionary'!$B$5:$B$37,0)), "Energy Supply")</f>
        <v>Energy Supply</v>
      </c>
      <c r="L11199" s="12">
        <v>0.10778</v>
      </c>
      <c r="M11199" s="12"/>
    </row>
    <row r="11200" spans="1:13" x14ac:dyDescent="0.3">
      <c r="A11200" s="18">
        <v>11198</v>
      </c>
      <c r="B11200" s="18">
        <f t="shared" si="348"/>
        <v>2022</v>
      </c>
      <c r="C11200" s="17">
        <v>44682</v>
      </c>
      <c r="D11200" s="18" t="s">
        <v>130</v>
      </c>
      <c r="E11200" s="18" t="s">
        <v>163</v>
      </c>
      <c r="F11200" s="18" t="str">
        <f t="shared" si="349"/>
        <v>Eversource_EMA-Milton Muni Agg Rate-44682</v>
      </c>
      <c r="G11200" s="11" t="s">
        <v>131</v>
      </c>
      <c r="H11200" s="11" t="s">
        <v>54</v>
      </c>
      <c r="I11200" s="11" t="s">
        <v>99</v>
      </c>
      <c r="J11200" s="11" t="s">
        <v>306</v>
      </c>
      <c r="K11200" s="11" t="str">
        <f>IFERROR(INDEX('EDC Component Dictionary'!$C$5:$C$37,MATCH('Rates Database'!J11200,'EDC Component Dictionary'!$B$5:$B$37,0)), "Energy Supply")</f>
        <v>Energy Supply</v>
      </c>
      <c r="L11200" s="12">
        <v>0.10959000000000001</v>
      </c>
      <c r="M11200" s="12"/>
    </row>
    <row r="11201" spans="1:13" x14ac:dyDescent="0.3">
      <c r="A11201" s="18">
        <v>11199</v>
      </c>
      <c r="B11201" s="18">
        <f t="shared" si="348"/>
        <v>2022</v>
      </c>
      <c r="C11201" s="17">
        <v>44682</v>
      </c>
      <c r="D11201" s="18" t="s">
        <v>130</v>
      </c>
      <c r="E11201" s="18" t="s">
        <v>164</v>
      </c>
      <c r="F11201" s="18" t="str">
        <f t="shared" si="349"/>
        <v>National Grid-Haverhill Muni Agg Rate-44682</v>
      </c>
      <c r="G11201" s="11" t="s">
        <v>131</v>
      </c>
      <c r="H11201" s="11" t="s">
        <v>54</v>
      </c>
      <c r="I11201" s="11" t="s">
        <v>99</v>
      </c>
      <c r="J11201" s="11" t="s">
        <v>297</v>
      </c>
      <c r="K11201" s="11" t="str">
        <f>IFERROR(INDEX('EDC Component Dictionary'!$C$5:$C$37,MATCH('Rates Database'!J11201,'EDC Component Dictionary'!$B$5:$B$37,0)), "Energy Supply")</f>
        <v>Energy Supply</v>
      </c>
      <c r="L11201" s="12">
        <v>0.1086</v>
      </c>
      <c r="M11201" s="12"/>
    </row>
    <row r="11202" spans="1:13" x14ac:dyDescent="0.3">
      <c r="A11202" s="18">
        <v>11200</v>
      </c>
      <c r="B11202" s="18">
        <f t="shared" si="348"/>
        <v>2022</v>
      </c>
      <c r="C11202" s="17">
        <v>44682</v>
      </c>
      <c r="D11202" s="18" t="s">
        <v>130</v>
      </c>
      <c r="E11202" s="18" t="s">
        <v>163</v>
      </c>
      <c r="F11202" s="18" t="str">
        <f t="shared" si="349"/>
        <v>Eversource_EMA-Fairhaven Muni Agg Rate-44682</v>
      </c>
      <c r="G11202" s="11" t="s">
        <v>131</v>
      </c>
      <c r="H11202" s="11" t="s">
        <v>54</v>
      </c>
      <c r="I11202" s="11" t="s">
        <v>99</v>
      </c>
      <c r="J11202" s="11" t="s">
        <v>193</v>
      </c>
      <c r="K11202" s="11" t="str">
        <f>IFERROR(INDEX('EDC Component Dictionary'!$C$5:$C$37,MATCH('Rates Database'!J11202,'EDC Component Dictionary'!$B$5:$B$37,0)), "Energy Supply")</f>
        <v>Energy Supply</v>
      </c>
      <c r="L11202" s="12">
        <v>0.10854999999999999</v>
      </c>
      <c r="M11202" s="12"/>
    </row>
    <row r="11203" spans="1:13" x14ac:dyDescent="0.3">
      <c r="A11203" s="18">
        <v>11201</v>
      </c>
      <c r="B11203" s="18">
        <f t="shared" ref="B11203:B11266" si="350">YEAR(C11203)</f>
        <v>2022</v>
      </c>
      <c r="C11203" s="17">
        <v>44682</v>
      </c>
      <c r="D11203" s="18" t="s">
        <v>130</v>
      </c>
      <c r="E11203" s="18" t="s">
        <v>164</v>
      </c>
      <c r="F11203" s="18" t="str">
        <f t="shared" si="349"/>
        <v>National Grid-Egremont Muni Agg Rate-44682</v>
      </c>
      <c r="G11203" s="11" t="s">
        <v>131</v>
      </c>
      <c r="H11203" s="11" t="s">
        <v>54</v>
      </c>
      <c r="I11203" s="11" t="s">
        <v>99</v>
      </c>
      <c r="J11203" s="11" t="s">
        <v>248</v>
      </c>
      <c r="K11203" s="11" t="str">
        <f>IFERROR(INDEX('EDC Component Dictionary'!$C$5:$C$37,MATCH('Rates Database'!J11203,'EDC Component Dictionary'!$B$5:$B$37,0)), "Energy Supply")</f>
        <v>Energy Supply</v>
      </c>
      <c r="L11203" s="12">
        <v>0.10908</v>
      </c>
      <c r="M11203" s="12"/>
    </row>
    <row r="11204" spans="1:13" x14ac:dyDescent="0.3">
      <c r="A11204" s="18">
        <v>11202</v>
      </c>
      <c r="B11204" s="18">
        <f t="shared" si="350"/>
        <v>2022</v>
      </c>
      <c r="C11204" s="17">
        <v>44682</v>
      </c>
      <c r="D11204" s="18" t="s">
        <v>130</v>
      </c>
      <c r="E11204" s="18" t="s">
        <v>163</v>
      </c>
      <c r="F11204" s="18" t="str">
        <f t="shared" ref="F11204:F11267" si="351">_xlfn.CONCAT(E11204,"-",J11204,"-",C11204)</f>
        <v>Eversource_EMA-Waltham Muni Agg Rate-44682</v>
      </c>
      <c r="G11204" s="11" t="s">
        <v>131</v>
      </c>
      <c r="H11204" s="11" t="s">
        <v>54</v>
      </c>
      <c r="I11204" s="11" t="s">
        <v>99</v>
      </c>
      <c r="J11204" s="11" t="s">
        <v>304</v>
      </c>
      <c r="K11204" s="11" t="str">
        <f>IFERROR(INDEX('EDC Component Dictionary'!$C$5:$C$37,MATCH('Rates Database'!J11204,'EDC Component Dictionary'!$B$5:$B$37,0)), "Energy Supply")</f>
        <v>Energy Supply</v>
      </c>
      <c r="L11204" s="12">
        <v>0.10965999999999999</v>
      </c>
      <c r="M11204" s="12"/>
    </row>
    <row r="11205" spans="1:13" x14ac:dyDescent="0.3">
      <c r="A11205" s="18">
        <v>11203</v>
      </c>
      <c r="B11205" s="18">
        <f t="shared" si="350"/>
        <v>2022</v>
      </c>
      <c r="C11205" s="17">
        <v>44682</v>
      </c>
      <c r="D11205" s="18" t="s">
        <v>130</v>
      </c>
      <c r="E11205" s="18" t="s">
        <v>163</v>
      </c>
      <c r="F11205" s="18" t="str">
        <f t="shared" si="351"/>
        <v>Eversource_EMA-Bedford Muni Agg Rate-44682</v>
      </c>
      <c r="G11205" s="11" t="s">
        <v>131</v>
      </c>
      <c r="H11205" s="11" t="s">
        <v>54</v>
      </c>
      <c r="I11205" s="11" t="s">
        <v>99</v>
      </c>
      <c r="J11205" s="11" t="s">
        <v>274</v>
      </c>
      <c r="K11205" s="11" t="str">
        <f>IFERROR(INDEX('EDC Component Dictionary'!$C$5:$C$37,MATCH('Rates Database'!J11205,'EDC Component Dictionary'!$B$5:$B$37,0)), "Energy Supply")</f>
        <v>Energy Supply</v>
      </c>
      <c r="L11205" s="12">
        <v>0.10715</v>
      </c>
      <c r="M11205" s="12"/>
    </row>
    <row r="11206" spans="1:13" x14ac:dyDescent="0.3">
      <c r="A11206" s="18">
        <v>11204</v>
      </c>
      <c r="B11206" s="18">
        <f t="shared" si="350"/>
        <v>2022</v>
      </c>
      <c r="C11206" s="17">
        <v>44682</v>
      </c>
      <c r="D11206" s="18" t="s">
        <v>130</v>
      </c>
      <c r="E11206" s="18" t="s">
        <v>164</v>
      </c>
      <c r="F11206" s="18" t="str">
        <f t="shared" si="351"/>
        <v>National Grid-Tyngsborough Muni Agg Rate-44682</v>
      </c>
      <c r="G11206" s="11" t="s">
        <v>131</v>
      </c>
      <c r="H11206" s="11" t="s">
        <v>54</v>
      </c>
      <c r="I11206" s="11" t="s">
        <v>99</v>
      </c>
      <c r="J11206" s="11" t="s">
        <v>261</v>
      </c>
      <c r="K11206" s="11" t="str">
        <f>IFERROR(INDEX('EDC Component Dictionary'!$C$5:$C$37,MATCH('Rates Database'!J11206,'EDC Component Dictionary'!$B$5:$B$37,0)), "Energy Supply")</f>
        <v>Energy Supply</v>
      </c>
      <c r="L11206" s="12">
        <v>0.10945000000000001</v>
      </c>
      <c r="M11206" s="12"/>
    </row>
    <row r="11207" spans="1:13" x14ac:dyDescent="0.3">
      <c r="A11207" s="18">
        <v>11205</v>
      </c>
      <c r="B11207" s="18">
        <f t="shared" si="350"/>
        <v>2022</v>
      </c>
      <c r="C11207" s="17">
        <v>44682</v>
      </c>
      <c r="D11207" s="18" t="s">
        <v>130</v>
      </c>
      <c r="E11207" s="18" t="s">
        <v>164</v>
      </c>
      <c r="F11207" s="18" t="str">
        <f t="shared" si="351"/>
        <v>National Grid-Tewksbury Muni Agg Rate-44682</v>
      </c>
      <c r="G11207" s="11" t="s">
        <v>131</v>
      </c>
      <c r="H11207" s="11" t="s">
        <v>54</v>
      </c>
      <c r="I11207" s="11" t="s">
        <v>99</v>
      </c>
      <c r="J11207" s="11" t="s">
        <v>238</v>
      </c>
      <c r="K11207" s="11" t="str">
        <f>IFERROR(INDEX('EDC Component Dictionary'!$C$5:$C$37,MATCH('Rates Database'!J11207,'EDC Component Dictionary'!$B$5:$B$37,0)), "Energy Supply")</f>
        <v>Energy Supply</v>
      </c>
      <c r="L11207" s="12">
        <v>0.10949</v>
      </c>
      <c r="M11207" s="12"/>
    </row>
    <row r="11208" spans="1:13" x14ac:dyDescent="0.3">
      <c r="A11208" s="18">
        <v>11206</v>
      </c>
      <c r="B11208" s="18">
        <f t="shared" si="350"/>
        <v>2022</v>
      </c>
      <c r="C11208" s="17">
        <v>44682</v>
      </c>
      <c r="D11208" s="18" t="s">
        <v>130</v>
      </c>
      <c r="E11208" s="18" t="s">
        <v>163</v>
      </c>
      <c r="F11208" s="18" t="str">
        <f t="shared" si="351"/>
        <v>Eversource_EMA-Acton Muni Agg Rate-44682</v>
      </c>
      <c r="G11208" s="11" t="s">
        <v>131</v>
      </c>
      <c r="H11208" s="11" t="s">
        <v>54</v>
      </c>
      <c r="I11208" s="11" t="s">
        <v>99</v>
      </c>
      <c r="J11208" s="11" t="s">
        <v>226</v>
      </c>
      <c r="K11208" s="11" t="str">
        <f>IFERROR(INDEX('EDC Component Dictionary'!$C$5:$C$37,MATCH('Rates Database'!J11208,'EDC Component Dictionary'!$B$5:$B$37,0)), "Energy Supply")</f>
        <v>Energy Supply</v>
      </c>
      <c r="L11208" s="12">
        <v>0.11054</v>
      </c>
      <c r="M11208" s="12"/>
    </row>
    <row r="11209" spans="1:13" x14ac:dyDescent="0.3">
      <c r="A11209" s="18">
        <v>11207</v>
      </c>
      <c r="B11209" s="18">
        <f t="shared" si="350"/>
        <v>2022</v>
      </c>
      <c r="C11209" s="17">
        <v>44682</v>
      </c>
      <c r="D11209" s="18" t="s">
        <v>130</v>
      </c>
      <c r="E11209" s="18" t="s">
        <v>164</v>
      </c>
      <c r="F11209" s="18" t="str">
        <f t="shared" si="351"/>
        <v>National Grid-Southborough Muni Agg Rate-44682</v>
      </c>
      <c r="G11209" s="11" t="s">
        <v>131</v>
      </c>
      <c r="H11209" s="11" t="s">
        <v>54</v>
      </c>
      <c r="I11209" s="11" t="s">
        <v>99</v>
      </c>
      <c r="J11209" s="11" t="s">
        <v>231</v>
      </c>
      <c r="K11209" s="11" t="str">
        <f>IFERROR(INDEX('EDC Component Dictionary'!$C$5:$C$37,MATCH('Rates Database'!J11209,'EDC Component Dictionary'!$B$5:$B$37,0)), "Energy Supply")</f>
        <v>Energy Supply</v>
      </c>
      <c r="L11209" s="12">
        <v>0.11012</v>
      </c>
      <c r="M11209" s="12"/>
    </row>
    <row r="11210" spans="1:13" x14ac:dyDescent="0.3">
      <c r="A11210" s="18">
        <v>11208</v>
      </c>
      <c r="B11210" s="18">
        <f t="shared" si="350"/>
        <v>2022</v>
      </c>
      <c r="C11210" s="17">
        <v>44682</v>
      </c>
      <c r="D11210" s="18" t="s">
        <v>130</v>
      </c>
      <c r="E11210" s="18" t="s">
        <v>163</v>
      </c>
      <c r="F11210" s="18" t="str">
        <f t="shared" si="351"/>
        <v>Eversource_EMA-Arlington Muni Agg Rate-44682</v>
      </c>
      <c r="G11210" s="11" t="s">
        <v>131</v>
      </c>
      <c r="H11210" s="11" t="s">
        <v>54</v>
      </c>
      <c r="I11210" s="11" t="s">
        <v>99</v>
      </c>
      <c r="J11210" s="11" t="s">
        <v>228</v>
      </c>
      <c r="K11210" s="11" t="str">
        <f>IFERROR(INDEX('EDC Component Dictionary'!$C$5:$C$37,MATCH('Rates Database'!J11210,'EDC Component Dictionary'!$B$5:$B$37,0)), "Energy Supply")</f>
        <v>Energy Supply</v>
      </c>
      <c r="L11210" s="12">
        <v>0.11234</v>
      </c>
      <c r="M11210" s="12"/>
    </row>
    <row r="11211" spans="1:13" x14ac:dyDescent="0.3">
      <c r="A11211" s="18">
        <v>11209</v>
      </c>
      <c r="B11211" s="18">
        <f t="shared" si="350"/>
        <v>2022</v>
      </c>
      <c r="C11211" s="17">
        <v>44682</v>
      </c>
      <c r="D11211" s="18" t="s">
        <v>130</v>
      </c>
      <c r="E11211" s="18" t="s">
        <v>164</v>
      </c>
      <c r="F11211" s="18" t="str">
        <f t="shared" si="351"/>
        <v>National Grid-Nantucket Muni Agg Rate-44682</v>
      </c>
      <c r="G11211" s="11" t="s">
        <v>131</v>
      </c>
      <c r="H11211" s="11" t="s">
        <v>54</v>
      </c>
      <c r="I11211" s="11" t="s">
        <v>99</v>
      </c>
      <c r="J11211" s="11" t="s">
        <v>171</v>
      </c>
      <c r="K11211" s="11" t="str">
        <f>IFERROR(INDEX('EDC Component Dictionary'!$C$5:$C$37,MATCH('Rates Database'!J11211,'EDC Component Dictionary'!$B$5:$B$37,0)), "Energy Supply")</f>
        <v>Energy Supply</v>
      </c>
      <c r="L11211" s="12">
        <v>0.11088000000000001</v>
      </c>
      <c r="M11211" s="12"/>
    </row>
    <row r="11212" spans="1:13" x14ac:dyDescent="0.3">
      <c r="A11212" s="18">
        <v>11210</v>
      </c>
      <c r="B11212" s="18">
        <f t="shared" si="350"/>
        <v>2022</v>
      </c>
      <c r="C11212" s="17">
        <v>44682</v>
      </c>
      <c r="D11212" s="18" t="s">
        <v>130</v>
      </c>
      <c r="E11212" s="18" t="s">
        <v>164</v>
      </c>
      <c r="F11212" s="18" t="str">
        <f t="shared" si="351"/>
        <v>National Grid-Gloucester Muni Agg Rate-44682</v>
      </c>
      <c r="G11212" s="11" t="s">
        <v>131</v>
      </c>
      <c r="H11212" s="11" t="s">
        <v>54</v>
      </c>
      <c r="I11212" s="11" t="s">
        <v>99</v>
      </c>
      <c r="J11212" s="11" t="s">
        <v>242</v>
      </c>
      <c r="K11212" s="11" t="str">
        <f>IFERROR(INDEX('EDC Component Dictionary'!$C$5:$C$37,MATCH('Rates Database'!J11212,'EDC Component Dictionary'!$B$5:$B$37,0)), "Energy Supply")</f>
        <v>Energy Supply</v>
      </c>
      <c r="L11212" s="12">
        <v>0.11092</v>
      </c>
      <c r="M11212" s="12"/>
    </row>
    <row r="11213" spans="1:13" x14ac:dyDescent="0.3">
      <c r="A11213" s="18">
        <v>11211</v>
      </c>
      <c r="B11213" s="18">
        <f t="shared" si="350"/>
        <v>2022</v>
      </c>
      <c r="C11213" s="17">
        <v>44682</v>
      </c>
      <c r="D11213" s="18" t="s">
        <v>130</v>
      </c>
      <c r="E11213" s="18" t="s">
        <v>164</v>
      </c>
      <c r="F11213" s="18" t="str">
        <f t="shared" si="351"/>
        <v>National Grid-Millville Muni Agg Rate-44682</v>
      </c>
      <c r="G11213" s="11" t="s">
        <v>131</v>
      </c>
      <c r="H11213" s="11" t="s">
        <v>54</v>
      </c>
      <c r="I11213" s="11" t="s">
        <v>99</v>
      </c>
      <c r="J11213" s="11" t="s">
        <v>251</v>
      </c>
      <c r="K11213" s="11" t="str">
        <f>IFERROR(INDEX('EDC Component Dictionary'!$C$5:$C$37,MATCH('Rates Database'!J11213,'EDC Component Dictionary'!$B$5:$B$37,0)), "Energy Supply")</f>
        <v>Energy Supply</v>
      </c>
      <c r="L11213" s="12">
        <v>0.11073</v>
      </c>
      <c r="M11213" s="12"/>
    </row>
    <row r="11214" spans="1:13" x14ac:dyDescent="0.3">
      <c r="A11214" s="18">
        <v>11212</v>
      </c>
      <c r="B11214" s="18">
        <f t="shared" si="350"/>
        <v>2022</v>
      </c>
      <c r="C11214" s="17">
        <v>44682</v>
      </c>
      <c r="D11214" s="18" t="s">
        <v>130</v>
      </c>
      <c r="E11214" s="18" t="s">
        <v>164</v>
      </c>
      <c r="F11214" s="18" t="str">
        <f t="shared" si="351"/>
        <v>National Grid-Salisbury Muni Agg Rate-44682</v>
      </c>
      <c r="G11214" s="11" t="s">
        <v>131</v>
      </c>
      <c r="H11214" s="11" t="s">
        <v>54</v>
      </c>
      <c r="I11214" s="11" t="s">
        <v>99</v>
      </c>
      <c r="J11214" s="11" t="s">
        <v>241</v>
      </c>
      <c r="K11214" s="11" t="str">
        <f>IFERROR(INDEX('EDC Component Dictionary'!$C$5:$C$37,MATCH('Rates Database'!J11214,'EDC Component Dictionary'!$B$5:$B$37,0)), "Energy Supply")</f>
        <v>Energy Supply</v>
      </c>
      <c r="L11214" s="12">
        <v>0.11133999999999999</v>
      </c>
      <c r="M11214" s="12"/>
    </row>
    <row r="11215" spans="1:13" x14ac:dyDescent="0.3">
      <c r="A11215" s="18">
        <v>11213</v>
      </c>
      <c r="B11215" s="18">
        <f t="shared" si="350"/>
        <v>2022</v>
      </c>
      <c r="C11215" s="17">
        <v>44682</v>
      </c>
      <c r="D11215" s="18" t="s">
        <v>130</v>
      </c>
      <c r="E11215" s="18" t="s">
        <v>163</v>
      </c>
      <c r="F11215" s="18" t="str">
        <f t="shared" si="351"/>
        <v>Eversource_EMA-Boston Muni Agg Rate-44682</v>
      </c>
      <c r="G11215" s="11" t="s">
        <v>131</v>
      </c>
      <c r="H11215" s="11" t="s">
        <v>54</v>
      </c>
      <c r="I11215" s="11" t="s">
        <v>99</v>
      </c>
      <c r="J11215" s="11" t="s">
        <v>301</v>
      </c>
      <c r="K11215" s="11" t="str">
        <f>IFERROR(INDEX('EDC Component Dictionary'!$C$5:$C$37,MATCH('Rates Database'!J11215,'EDC Component Dictionary'!$B$5:$B$37,0)), "Energy Supply")</f>
        <v>Energy Supply</v>
      </c>
      <c r="L11215" s="12">
        <v>0.11185</v>
      </c>
      <c r="M11215" s="12"/>
    </row>
    <row r="11216" spans="1:13" x14ac:dyDescent="0.3">
      <c r="A11216" s="18">
        <v>11214</v>
      </c>
      <c r="B11216" s="18">
        <f t="shared" si="350"/>
        <v>2022</v>
      </c>
      <c r="C11216" s="17">
        <v>44682</v>
      </c>
      <c r="D11216" s="18" t="s">
        <v>130</v>
      </c>
      <c r="E11216" s="18" t="s">
        <v>164</v>
      </c>
      <c r="F11216" s="18" t="str">
        <f t="shared" si="351"/>
        <v>National Grid-Rockland Muni Agg Rate-44682</v>
      </c>
      <c r="G11216" s="11" t="s">
        <v>131</v>
      </c>
      <c r="H11216" s="11" t="s">
        <v>54</v>
      </c>
      <c r="I11216" s="11" t="s">
        <v>99</v>
      </c>
      <c r="J11216" s="11" t="s">
        <v>271</v>
      </c>
      <c r="K11216" s="11" t="str">
        <f>IFERROR(INDEX('EDC Component Dictionary'!$C$5:$C$37,MATCH('Rates Database'!J11216,'EDC Component Dictionary'!$B$5:$B$37,0)), "Energy Supply")</f>
        <v>Energy Supply</v>
      </c>
      <c r="L11216" s="12">
        <v>0.10962</v>
      </c>
      <c r="M11216" s="12"/>
    </row>
    <row r="11217" spans="1:13" x14ac:dyDescent="0.3">
      <c r="A11217" s="18">
        <v>11215</v>
      </c>
      <c r="B11217" s="18">
        <f t="shared" si="350"/>
        <v>2022</v>
      </c>
      <c r="C11217" s="17">
        <v>44682</v>
      </c>
      <c r="D11217" s="18" t="s">
        <v>130</v>
      </c>
      <c r="E11217" s="18" t="s">
        <v>163</v>
      </c>
      <c r="F11217" s="18" t="str">
        <f t="shared" si="351"/>
        <v>Eversource_EMA-Winchester Muni Agg Rate-44682</v>
      </c>
      <c r="G11217" s="11" t="s">
        <v>131</v>
      </c>
      <c r="H11217" s="11" t="s">
        <v>54</v>
      </c>
      <c r="I11217" s="11" t="s">
        <v>99</v>
      </c>
      <c r="J11217" s="11" t="s">
        <v>232</v>
      </c>
      <c r="K11217" s="11" t="str">
        <f>IFERROR(INDEX('EDC Component Dictionary'!$C$5:$C$37,MATCH('Rates Database'!J11217,'EDC Component Dictionary'!$B$5:$B$37,0)), "Energy Supply")</f>
        <v>Energy Supply</v>
      </c>
      <c r="L11217" s="12">
        <v>0.11249000000000001</v>
      </c>
      <c r="M11217" s="12"/>
    </row>
    <row r="11218" spans="1:13" x14ac:dyDescent="0.3">
      <c r="A11218" s="18">
        <v>11216</v>
      </c>
      <c r="B11218" s="18">
        <f t="shared" si="350"/>
        <v>2022</v>
      </c>
      <c r="C11218" s="17">
        <v>44682</v>
      </c>
      <c r="D11218" s="18" t="s">
        <v>130</v>
      </c>
      <c r="E11218" s="18" t="s">
        <v>164</v>
      </c>
      <c r="F11218" s="18" t="str">
        <f t="shared" si="351"/>
        <v>National Grid-Hamilton Muni Agg Rate-44682</v>
      </c>
      <c r="G11218" s="11" t="s">
        <v>131</v>
      </c>
      <c r="H11218" s="11" t="s">
        <v>54</v>
      </c>
      <c r="I11218" s="11" t="s">
        <v>99</v>
      </c>
      <c r="J11218" s="11" t="s">
        <v>250</v>
      </c>
      <c r="K11218" s="11" t="str">
        <f>IFERROR(INDEX('EDC Component Dictionary'!$C$5:$C$37,MATCH('Rates Database'!J11218,'EDC Component Dictionary'!$B$5:$B$37,0)), "Energy Supply")</f>
        <v>Energy Supply</v>
      </c>
      <c r="L11218" s="12">
        <v>0.11230999999999999</v>
      </c>
      <c r="M11218" s="12"/>
    </row>
    <row r="11219" spans="1:13" x14ac:dyDescent="0.3">
      <c r="A11219" s="18">
        <v>11217</v>
      </c>
      <c r="B11219" s="18">
        <f t="shared" si="350"/>
        <v>2022</v>
      </c>
      <c r="C11219" s="17">
        <v>44682</v>
      </c>
      <c r="D11219" s="18" t="s">
        <v>130</v>
      </c>
      <c r="E11219" s="18" t="s">
        <v>36</v>
      </c>
      <c r="F11219" s="18" t="str">
        <f t="shared" si="351"/>
        <v>Unitil-Ashby Muni Agg Rate-44682</v>
      </c>
      <c r="G11219" s="11" t="s">
        <v>131</v>
      </c>
      <c r="H11219" s="11" t="s">
        <v>54</v>
      </c>
      <c r="I11219" s="11" t="s">
        <v>99</v>
      </c>
      <c r="J11219" s="11" t="s">
        <v>235</v>
      </c>
      <c r="K11219" s="11" t="str">
        <f>IFERROR(INDEX('EDC Component Dictionary'!$C$5:$C$37,MATCH('Rates Database'!J11219,'EDC Component Dictionary'!$B$5:$B$37,0)), "Energy Supply")</f>
        <v>Energy Supply</v>
      </c>
      <c r="L11219" s="12">
        <v>0.11210000000000001</v>
      </c>
      <c r="M11219" s="12"/>
    </row>
    <row r="11220" spans="1:13" x14ac:dyDescent="0.3">
      <c r="A11220" s="18">
        <v>11218</v>
      </c>
      <c r="B11220" s="18">
        <f t="shared" si="350"/>
        <v>2022</v>
      </c>
      <c r="C11220" s="17">
        <v>44682</v>
      </c>
      <c r="D11220" s="18" t="s">
        <v>130</v>
      </c>
      <c r="E11220" s="18" t="s">
        <v>36</v>
      </c>
      <c r="F11220" s="18" t="str">
        <f t="shared" si="351"/>
        <v>Unitil-Lunenburg Muni Agg Rate-44682</v>
      </c>
      <c r="G11220" s="11" t="s">
        <v>131</v>
      </c>
      <c r="H11220" s="11" t="s">
        <v>54</v>
      </c>
      <c r="I11220" s="11" t="s">
        <v>99</v>
      </c>
      <c r="J11220" s="11" t="s">
        <v>239</v>
      </c>
      <c r="K11220" s="11" t="str">
        <f>IFERROR(INDEX('EDC Component Dictionary'!$C$5:$C$37,MATCH('Rates Database'!J11220,'EDC Component Dictionary'!$B$5:$B$37,0)), "Energy Supply")</f>
        <v>Energy Supply</v>
      </c>
      <c r="L11220" s="12">
        <v>0.11210000000000001</v>
      </c>
      <c r="M11220" s="12"/>
    </row>
    <row r="11221" spans="1:13" x14ac:dyDescent="0.3">
      <c r="A11221" s="18">
        <v>11219</v>
      </c>
      <c r="B11221" s="18">
        <f t="shared" si="350"/>
        <v>2022</v>
      </c>
      <c r="C11221" s="17">
        <v>44682</v>
      </c>
      <c r="D11221" s="18" t="s">
        <v>130</v>
      </c>
      <c r="E11221" s="18" t="s">
        <v>164</v>
      </c>
      <c r="F11221" s="18" t="str">
        <f t="shared" si="351"/>
        <v>National Grid-Salem Muni Agg Rate-44682</v>
      </c>
      <c r="G11221" s="11" t="s">
        <v>131</v>
      </c>
      <c r="H11221" s="11" t="s">
        <v>54</v>
      </c>
      <c r="I11221" s="11" t="s">
        <v>99</v>
      </c>
      <c r="J11221" s="11" t="s">
        <v>175</v>
      </c>
      <c r="K11221" s="11" t="str">
        <f>IFERROR(INDEX('EDC Component Dictionary'!$C$5:$C$37,MATCH('Rates Database'!J11221,'EDC Component Dictionary'!$B$5:$B$37,0)), "Energy Supply")</f>
        <v>Energy Supply</v>
      </c>
      <c r="L11221" s="12">
        <v>0.11305</v>
      </c>
      <c r="M11221" s="12"/>
    </row>
    <row r="11222" spans="1:13" x14ac:dyDescent="0.3">
      <c r="A11222" s="18">
        <v>11220</v>
      </c>
      <c r="B11222" s="18">
        <f t="shared" si="350"/>
        <v>2022</v>
      </c>
      <c r="C11222" s="17">
        <v>44682</v>
      </c>
      <c r="D11222" s="18" t="s">
        <v>130</v>
      </c>
      <c r="E11222" s="18" t="s">
        <v>164</v>
      </c>
      <c r="F11222" s="18" t="str">
        <f t="shared" si="351"/>
        <v>National Grid-West Bridgewater Muni Agg Rate-44682</v>
      </c>
      <c r="G11222" s="11" t="s">
        <v>131</v>
      </c>
      <c r="H11222" s="11" t="s">
        <v>54</v>
      </c>
      <c r="I11222" s="11" t="s">
        <v>99</v>
      </c>
      <c r="J11222" s="11" t="s">
        <v>247</v>
      </c>
      <c r="K11222" s="11" t="str">
        <f>IFERROR(INDEX('EDC Component Dictionary'!$C$5:$C$37,MATCH('Rates Database'!J11222,'EDC Component Dictionary'!$B$5:$B$37,0)), "Energy Supply")</f>
        <v>Energy Supply</v>
      </c>
      <c r="L11222" s="12">
        <v>0.1135</v>
      </c>
      <c r="M11222" s="12"/>
    </row>
    <row r="11223" spans="1:13" x14ac:dyDescent="0.3">
      <c r="A11223" s="18">
        <v>11221</v>
      </c>
      <c r="B11223" s="18">
        <f t="shared" si="350"/>
        <v>2022</v>
      </c>
      <c r="C11223" s="17">
        <v>44682</v>
      </c>
      <c r="D11223" s="18" t="s">
        <v>130</v>
      </c>
      <c r="E11223" s="18" t="s">
        <v>164</v>
      </c>
      <c r="F11223" s="18" t="str">
        <f t="shared" si="351"/>
        <v>National Grid-Swampscott Muni Agg Rate-44682</v>
      </c>
      <c r="G11223" s="11" t="s">
        <v>131</v>
      </c>
      <c r="H11223" s="11" t="s">
        <v>54</v>
      </c>
      <c r="I11223" s="11" t="s">
        <v>99</v>
      </c>
      <c r="J11223" s="11" t="s">
        <v>178</v>
      </c>
      <c r="K11223" s="11" t="str">
        <f>IFERROR(INDEX('EDC Component Dictionary'!$C$5:$C$37,MATCH('Rates Database'!J11223,'EDC Component Dictionary'!$B$5:$B$37,0)), "Energy Supply")</f>
        <v>Energy Supply</v>
      </c>
      <c r="L11223" s="12">
        <v>0.11394</v>
      </c>
      <c r="M11223" s="12"/>
    </row>
    <row r="11224" spans="1:13" x14ac:dyDescent="0.3">
      <c r="A11224" s="18">
        <v>11222</v>
      </c>
      <c r="B11224" s="18">
        <f t="shared" si="350"/>
        <v>2022</v>
      </c>
      <c r="C11224" s="17">
        <v>44682</v>
      </c>
      <c r="D11224" s="18" t="s">
        <v>130</v>
      </c>
      <c r="E11224" s="18" t="s">
        <v>164</v>
      </c>
      <c r="F11224" s="18" t="str">
        <f t="shared" si="351"/>
        <v>National Grid-Worcester Muni Agg Rate-44682</v>
      </c>
      <c r="G11224" s="11" t="s">
        <v>131</v>
      </c>
      <c r="H11224" s="11" t="s">
        <v>54</v>
      </c>
      <c r="I11224" s="11" t="s">
        <v>99</v>
      </c>
      <c r="J11224" s="11" t="s">
        <v>281</v>
      </c>
      <c r="K11224" s="11" t="str">
        <f>IFERROR(INDEX('EDC Component Dictionary'!$C$5:$C$37,MATCH('Rates Database'!J11224,'EDC Component Dictionary'!$B$5:$B$37,0)), "Energy Supply")</f>
        <v>Energy Supply</v>
      </c>
      <c r="L11224" s="12">
        <v>0.11448999999999999</v>
      </c>
      <c r="M11224" s="12"/>
    </row>
    <row r="11225" spans="1:13" x14ac:dyDescent="0.3">
      <c r="A11225" s="18">
        <v>11223</v>
      </c>
      <c r="B11225" s="18">
        <f t="shared" si="350"/>
        <v>2022</v>
      </c>
      <c r="C11225" s="17">
        <v>44682</v>
      </c>
      <c r="D11225" s="18" t="s">
        <v>130</v>
      </c>
      <c r="E11225" s="18" t="s">
        <v>163</v>
      </c>
      <c r="F11225" s="18" t="str">
        <f t="shared" si="351"/>
        <v>Eversource_EMA-Carlisle Muni Agg Rate-44682</v>
      </c>
      <c r="G11225" s="11" t="s">
        <v>131</v>
      </c>
      <c r="H11225" s="11" t="s">
        <v>54</v>
      </c>
      <c r="I11225" s="11" t="s">
        <v>99</v>
      </c>
      <c r="J11225" s="11" t="s">
        <v>236</v>
      </c>
      <c r="K11225" s="11" t="str">
        <f>IFERROR(INDEX('EDC Component Dictionary'!$C$5:$C$37,MATCH('Rates Database'!J11225,'EDC Component Dictionary'!$B$5:$B$37,0)), "Energy Supply")</f>
        <v>Energy Supply</v>
      </c>
      <c r="L11225" s="12">
        <v>0.11337</v>
      </c>
      <c r="M11225" s="12"/>
    </row>
    <row r="11226" spans="1:13" x14ac:dyDescent="0.3">
      <c r="A11226" s="18">
        <v>11224</v>
      </c>
      <c r="B11226" s="18">
        <f t="shared" si="350"/>
        <v>2022</v>
      </c>
      <c r="C11226" s="17">
        <v>44682</v>
      </c>
      <c r="D11226" s="18" t="s">
        <v>130</v>
      </c>
      <c r="E11226" s="18" t="s">
        <v>164</v>
      </c>
      <c r="F11226" s="18" t="str">
        <f t="shared" si="351"/>
        <v>National Grid-Medford Muni Agg Rate-44682</v>
      </c>
      <c r="G11226" s="11" t="s">
        <v>131</v>
      </c>
      <c r="H11226" s="11" t="s">
        <v>54</v>
      </c>
      <c r="I11226" s="11" t="s">
        <v>99</v>
      </c>
      <c r="J11226" s="11" t="s">
        <v>279</v>
      </c>
      <c r="K11226" s="11" t="str">
        <f>IFERROR(INDEX('EDC Component Dictionary'!$C$5:$C$37,MATCH('Rates Database'!J11226,'EDC Component Dictionary'!$B$5:$B$37,0)), "Energy Supply")</f>
        <v>Energy Supply</v>
      </c>
      <c r="L11226" s="12">
        <v>0.11531</v>
      </c>
      <c r="M11226" s="12"/>
    </row>
    <row r="11227" spans="1:13" x14ac:dyDescent="0.3">
      <c r="A11227" s="18">
        <v>11225</v>
      </c>
      <c r="B11227" s="18">
        <f t="shared" si="350"/>
        <v>2022</v>
      </c>
      <c r="C11227" s="17">
        <v>44682</v>
      </c>
      <c r="D11227" s="18" t="s">
        <v>130</v>
      </c>
      <c r="E11227" s="18" t="s">
        <v>164</v>
      </c>
      <c r="F11227" s="18" t="str">
        <f t="shared" si="351"/>
        <v>National Grid-Melrose Muni Agg Rate-44682</v>
      </c>
      <c r="G11227" s="11" t="s">
        <v>131</v>
      </c>
      <c r="H11227" s="11" t="s">
        <v>54</v>
      </c>
      <c r="I11227" s="11" t="s">
        <v>99</v>
      </c>
      <c r="J11227" s="11" t="s">
        <v>269</v>
      </c>
      <c r="K11227" s="11" t="str">
        <f>IFERROR(INDEX('EDC Component Dictionary'!$C$5:$C$37,MATCH('Rates Database'!J11227,'EDC Component Dictionary'!$B$5:$B$37,0)), "Energy Supply")</f>
        <v>Energy Supply</v>
      </c>
      <c r="L11227" s="12">
        <v>0.11637</v>
      </c>
      <c r="M11227" s="12"/>
    </row>
    <row r="11228" spans="1:13" x14ac:dyDescent="0.3">
      <c r="A11228" s="18">
        <v>11226</v>
      </c>
      <c r="B11228" s="18">
        <f t="shared" si="350"/>
        <v>2022</v>
      </c>
      <c r="C11228" s="17">
        <v>44682</v>
      </c>
      <c r="D11228" s="18" t="s">
        <v>130</v>
      </c>
      <c r="E11228" s="18" t="s">
        <v>163</v>
      </c>
      <c r="F11228" s="18" t="str">
        <f t="shared" si="351"/>
        <v>Eversource_EMA-Natick Muni Agg Rate-44682</v>
      </c>
      <c r="G11228" s="11" t="s">
        <v>131</v>
      </c>
      <c r="H11228" s="11" t="s">
        <v>54</v>
      </c>
      <c r="I11228" s="11" t="s">
        <v>99</v>
      </c>
      <c r="J11228" s="11" t="s">
        <v>252</v>
      </c>
      <c r="K11228" s="11" t="str">
        <f>IFERROR(INDEX('EDC Component Dictionary'!$C$5:$C$37,MATCH('Rates Database'!J11228,'EDC Component Dictionary'!$B$5:$B$37,0)), "Energy Supply")</f>
        <v>Energy Supply</v>
      </c>
      <c r="L11228" s="12">
        <v>0.11565</v>
      </c>
      <c r="M11228" s="12"/>
    </row>
    <row r="11229" spans="1:13" x14ac:dyDescent="0.3">
      <c r="A11229" s="18">
        <v>11227</v>
      </c>
      <c r="B11229" s="18">
        <f t="shared" si="350"/>
        <v>2022</v>
      </c>
      <c r="C11229" s="17">
        <v>44682</v>
      </c>
      <c r="D11229" s="18" t="s">
        <v>130</v>
      </c>
      <c r="E11229" s="18" t="s">
        <v>163</v>
      </c>
      <c r="F11229" s="18" t="str">
        <f t="shared" si="351"/>
        <v>Eversource_EMA-Sharon Muni Agg Rate-44682</v>
      </c>
      <c r="G11229" s="11" t="s">
        <v>131</v>
      </c>
      <c r="H11229" s="11" t="s">
        <v>54</v>
      </c>
      <c r="I11229" s="11" t="s">
        <v>99</v>
      </c>
      <c r="J11229" s="11" t="s">
        <v>302</v>
      </c>
      <c r="K11229" s="11" t="str">
        <f>IFERROR(INDEX('EDC Component Dictionary'!$C$5:$C$37,MATCH('Rates Database'!J11229,'EDC Component Dictionary'!$B$5:$B$37,0)), "Energy Supply")</f>
        <v>Energy Supply</v>
      </c>
      <c r="L11229" s="12">
        <v>0.11531</v>
      </c>
      <c r="M11229" s="12"/>
    </row>
    <row r="11230" spans="1:13" x14ac:dyDescent="0.3">
      <c r="A11230" s="18">
        <v>11228</v>
      </c>
      <c r="B11230" s="18">
        <f t="shared" si="350"/>
        <v>2022</v>
      </c>
      <c r="C11230" s="17">
        <v>44682</v>
      </c>
      <c r="D11230" s="18" t="s">
        <v>130</v>
      </c>
      <c r="E11230" s="18" t="s">
        <v>163</v>
      </c>
      <c r="F11230" s="18" t="str">
        <f t="shared" si="351"/>
        <v>Eversource_EMA-Brookline Muni Agg Rate-44682</v>
      </c>
      <c r="G11230" s="11" t="s">
        <v>131</v>
      </c>
      <c r="H11230" s="11" t="s">
        <v>54</v>
      </c>
      <c r="I11230" s="11" t="s">
        <v>99</v>
      </c>
      <c r="J11230" s="11" t="s">
        <v>243</v>
      </c>
      <c r="K11230" s="11" t="str">
        <f>IFERROR(INDEX('EDC Component Dictionary'!$C$5:$C$37,MATCH('Rates Database'!J11230,'EDC Component Dictionary'!$B$5:$B$37,0)), "Energy Supply")</f>
        <v>Energy Supply</v>
      </c>
      <c r="L11230" s="12">
        <v>0.11695999999999999</v>
      </c>
      <c r="M11230" s="12"/>
    </row>
    <row r="11231" spans="1:13" x14ac:dyDescent="0.3">
      <c r="A11231" s="18">
        <v>11229</v>
      </c>
      <c r="B11231" s="18">
        <f t="shared" si="350"/>
        <v>2022</v>
      </c>
      <c r="C11231" s="17">
        <v>44682</v>
      </c>
      <c r="D11231" s="18" t="s">
        <v>130</v>
      </c>
      <c r="E11231" s="18" t="s">
        <v>163</v>
      </c>
      <c r="F11231" s="18" t="str">
        <f t="shared" si="351"/>
        <v>Eversource_EMA-Lincoln Muni Agg Rate-44682</v>
      </c>
      <c r="G11231" s="11" t="s">
        <v>131</v>
      </c>
      <c r="H11231" s="11" t="s">
        <v>54</v>
      </c>
      <c r="I11231" s="11" t="s">
        <v>99</v>
      </c>
      <c r="J11231" s="11" t="s">
        <v>303</v>
      </c>
      <c r="K11231" s="11" t="str">
        <f>IFERROR(INDEX('EDC Component Dictionary'!$C$5:$C$37,MATCH('Rates Database'!J11231,'EDC Component Dictionary'!$B$5:$B$37,0)), "Energy Supply")</f>
        <v>Energy Supply</v>
      </c>
      <c r="L11231" s="12">
        <v>0.11892999999999999</v>
      </c>
      <c r="M11231" s="12"/>
    </row>
    <row r="11232" spans="1:13" x14ac:dyDescent="0.3">
      <c r="A11232" s="18">
        <v>11230</v>
      </c>
      <c r="B11232" s="18">
        <f t="shared" si="350"/>
        <v>2022</v>
      </c>
      <c r="C11232" s="17">
        <v>44682</v>
      </c>
      <c r="D11232" s="18" t="s">
        <v>130</v>
      </c>
      <c r="E11232" s="18" t="s">
        <v>164</v>
      </c>
      <c r="F11232" s="18" t="str">
        <f t="shared" si="351"/>
        <v>National Grid-Berlin Muni Agg Rate-44682</v>
      </c>
      <c r="G11232" s="11" t="s">
        <v>131</v>
      </c>
      <c r="H11232" s="11" t="s">
        <v>54</v>
      </c>
      <c r="I11232" s="11" t="s">
        <v>99</v>
      </c>
      <c r="J11232" s="11" t="s">
        <v>237</v>
      </c>
      <c r="K11232" s="11" t="str">
        <f>IFERROR(INDEX('EDC Component Dictionary'!$C$5:$C$37,MATCH('Rates Database'!J11232,'EDC Component Dictionary'!$B$5:$B$37,0)), "Energy Supply")</f>
        <v>Energy Supply</v>
      </c>
      <c r="L11232" s="12">
        <v>0.12167</v>
      </c>
      <c r="M11232" s="12"/>
    </row>
    <row r="11233" spans="1:13" x14ac:dyDescent="0.3">
      <c r="A11233" s="18">
        <v>11231</v>
      </c>
      <c r="B11233" s="18">
        <f t="shared" si="350"/>
        <v>2022</v>
      </c>
      <c r="C11233" s="17">
        <v>44682</v>
      </c>
      <c r="D11233" s="18" t="s">
        <v>130</v>
      </c>
      <c r="E11233" s="18" t="s">
        <v>163</v>
      </c>
      <c r="F11233" s="18" t="str">
        <f t="shared" si="351"/>
        <v>Eversource_EMA-Watertown Muni Agg Rate-44682</v>
      </c>
      <c r="G11233" s="11" t="s">
        <v>131</v>
      </c>
      <c r="H11233" s="11" t="s">
        <v>54</v>
      </c>
      <c r="I11233" s="11" t="s">
        <v>99</v>
      </c>
      <c r="J11233" s="11" t="s">
        <v>275</v>
      </c>
      <c r="K11233" s="11" t="str">
        <f>IFERROR(INDEX('EDC Component Dictionary'!$C$5:$C$37,MATCH('Rates Database'!J11233,'EDC Component Dictionary'!$B$5:$B$37,0)), "Energy Supply")</f>
        <v>Energy Supply</v>
      </c>
      <c r="L11233" s="12">
        <v>0.13086999999999999</v>
      </c>
      <c r="M11233" s="12"/>
    </row>
    <row r="11234" spans="1:13" x14ac:dyDescent="0.3">
      <c r="A11234" s="18">
        <v>11232</v>
      </c>
      <c r="B11234" s="18">
        <f t="shared" si="350"/>
        <v>2022</v>
      </c>
      <c r="C11234" s="17">
        <v>44682</v>
      </c>
      <c r="D11234" s="18" t="s">
        <v>130</v>
      </c>
      <c r="E11234" s="18" t="s">
        <v>163</v>
      </c>
      <c r="F11234" s="18" t="str">
        <f t="shared" si="351"/>
        <v>Eversource_EMA-Newton Muni Agg Rate-44682</v>
      </c>
      <c r="G11234" s="11" t="s">
        <v>131</v>
      </c>
      <c r="H11234" s="11" t="s">
        <v>54</v>
      </c>
      <c r="I11234" s="11" t="s">
        <v>99</v>
      </c>
      <c r="J11234" s="11" t="s">
        <v>268</v>
      </c>
      <c r="K11234" s="11" t="str">
        <f>IFERROR(INDEX('EDC Component Dictionary'!$C$5:$C$37,MATCH('Rates Database'!J11234,'EDC Component Dictionary'!$B$5:$B$37,0)), "Energy Supply")</f>
        <v>Energy Supply</v>
      </c>
      <c r="L11234" s="12">
        <v>0.1336</v>
      </c>
      <c r="M11234" s="12"/>
    </row>
    <row r="11235" spans="1:13" x14ac:dyDescent="0.3">
      <c r="A11235" s="18">
        <v>11233</v>
      </c>
      <c r="B11235" s="18">
        <f t="shared" si="350"/>
        <v>2022</v>
      </c>
      <c r="C11235" s="17">
        <v>44682</v>
      </c>
      <c r="D11235" s="18" t="s">
        <v>130</v>
      </c>
      <c r="E11235" s="18" t="s">
        <v>164</v>
      </c>
      <c r="F11235" s="18" t="str">
        <f t="shared" si="351"/>
        <v>National Grid-Lowell Muni Agg Rate-44682</v>
      </c>
      <c r="G11235" s="11" t="s">
        <v>131</v>
      </c>
      <c r="H11235" s="11" t="s">
        <v>54</v>
      </c>
      <c r="I11235" s="11" t="s">
        <v>99</v>
      </c>
      <c r="J11235" s="11" t="s">
        <v>262</v>
      </c>
      <c r="K11235" s="11" t="str">
        <f>IFERROR(INDEX('EDC Component Dictionary'!$C$5:$C$37,MATCH('Rates Database'!J11235,'EDC Component Dictionary'!$B$5:$B$37,0)), "Energy Supply")</f>
        <v>Energy Supply</v>
      </c>
      <c r="L11235" s="12">
        <v>0.14449000000000001</v>
      </c>
      <c r="M11235" s="12"/>
    </row>
    <row r="11236" spans="1:13" x14ac:dyDescent="0.3">
      <c r="A11236" s="18">
        <v>11234</v>
      </c>
      <c r="B11236" s="18">
        <f t="shared" si="350"/>
        <v>2022</v>
      </c>
      <c r="C11236" s="17">
        <v>44682</v>
      </c>
      <c r="D11236" s="18" t="s">
        <v>130</v>
      </c>
      <c r="E11236" s="18" t="s">
        <v>163</v>
      </c>
      <c r="F11236" s="18" t="str">
        <f t="shared" si="351"/>
        <v>Eversource_EMA-Cape Light Compact JPE Muni Agg Rate-44682</v>
      </c>
      <c r="G11236" s="11" t="s">
        <v>131</v>
      </c>
      <c r="H11236" s="11" t="s">
        <v>54</v>
      </c>
      <c r="I11236" s="11" t="s">
        <v>99</v>
      </c>
      <c r="J11236" s="11" t="s">
        <v>264</v>
      </c>
      <c r="K11236" s="11" t="str">
        <f>IFERROR(INDEX('EDC Component Dictionary'!$C$5:$C$37,MATCH('Rates Database'!J11236,'EDC Component Dictionary'!$B$5:$B$37,0)), "Energy Supply")</f>
        <v>Energy Supply</v>
      </c>
      <c r="L11236" s="12">
        <v>0.14701</v>
      </c>
      <c r="M11236" s="12"/>
    </row>
    <row r="11237" spans="1:13" x14ac:dyDescent="0.3">
      <c r="A11237" s="18">
        <v>11235</v>
      </c>
      <c r="B11237" s="18">
        <f t="shared" si="350"/>
        <v>2022</v>
      </c>
      <c r="C11237" s="17">
        <v>44682</v>
      </c>
      <c r="D11237" s="18" t="s">
        <v>130</v>
      </c>
      <c r="E11237" s="18" t="s">
        <v>164</v>
      </c>
      <c r="F11237" s="18" t="str">
        <f t="shared" si="351"/>
        <v>National Grid-Lancaster Muni Agg Rate-44682</v>
      </c>
      <c r="G11237" s="11" t="s">
        <v>131</v>
      </c>
      <c r="H11237" s="11" t="s">
        <v>54</v>
      </c>
      <c r="I11237" s="11" t="s">
        <v>99</v>
      </c>
      <c r="J11237" s="11" t="s">
        <v>260</v>
      </c>
      <c r="K11237" s="11" t="str">
        <f>IFERROR(INDEX('EDC Component Dictionary'!$C$5:$C$37,MATCH('Rates Database'!J11237,'EDC Component Dictionary'!$B$5:$B$37,0)), "Energy Supply")</f>
        <v>Energy Supply</v>
      </c>
      <c r="L11237" s="12">
        <v>0.14974000000000001</v>
      </c>
      <c r="M11237" s="12"/>
    </row>
    <row r="11238" spans="1:13" x14ac:dyDescent="0.3">
      <c r="A11238" s="18">
        <v>11236</v>
      </c>
      <c r="B11238" s="18">
        <f t="shared" si="350"/>
        <v>2022</v>
      </c>
      <c r="C11238" s="17">
        <v>44713</v>
      </c>
      <c r="D11238" s="18" t="s">
        <v>130</v>
      </c>
      <c r="E11238" s="18" t="s">
        <v>164</v>
      </c>
      <c r="F11238" s="18" t="str">
        <f t="shared" si="351"/>
        <v>National Grid-Wendell Muni Agg Rate-44713</v>
      </c>
      <c r="G11238" s="11" t="s">
        <v>131</v>
      </c>
      <c r="H11238" s="11" t="s">
        <v>54</v>
      </c>
      <c r="I11238" s="11" t="s">
        <v>99</v>
      </c>
      <c r="J11238" s="11" t="s">
        <v>213</v>
      </c>
      <c r="K11238" s="11" t="str">
        <f>IFERROR(INDEX('EDC Component Dictionary'!$C$5:$C$37,MATCH('Rates Database'!J11238,'EDC Component Dictionary'!$B$5:$B$37,0)), "Energy Supply")</f>
        <v>Energy Supply</v>
      </c>
      <c r="L11238" s="12">
        <v>8.7389999999999995E-2</v>
      </c>
      <c r="M11238" s="12"/>
    </row>
    <row r="11239" spans="1:13" x14ac:dyDescent="0.3">
      <c r="A11239" s="18">
        <v>11237</v>
      </c>
      <c r="B11239" s="18">
        <f t="shared" si="350"/>
        <v>2022</v>
      </c>
      <c r="C11239" s="17">
        <v>44713</v>
      </c>
      <c r="D11239" s="18" t="s">
        <v>130</v>
      </c>
      <c r="E11239" s="18" t="s">
        <v>164</v>
      </c>
      <c r="F11239" s="18" t="str">
        <f t="shared" si="351"/>
        <v>National Grid-Billerica Muni Agg Rate-44713</v>
      </c>
      <c r="G11239" s="11" t="s">
        <v>131</v>
      </c>
      <c r="H11239" s="11" t="s">
        <v>54</v>
      </c>
      <c r="I11239" s="11" t="s">
        <v>99</v>
      </c>
      <c r="J11239" s="11" t="s">
        <v>215</v>
      </c>
      <c r="K11239" s="11" t="str">
        <f>IFERROR(INDEX('EDC Component Dictionary'!$C$5:$C$37,MATCH('Rates Database'!J11239,'EDC Component Dictionary'!$B$5:$B$37,0)), "Energy Supply")</f>
        <v>Energy Supply</v>
      </c>
      <c r="L11239" s="12">
        <v>9.3039999999999998E-2</v>
      </c>
      <c r="M11239" s="12"/>
    </row>
    <row r="11240" spans="1:13" x14ac:dyDescent="0.3">
      <c r="A11240" s="18">
        <v>11238</v>
      </c>
      <c r="B11240" s="18">
        <f t="shared" si="350"/>
        <v>2022</v>
      </c>
      <c r="C11240" s="17">
        <v>44713</v>
      </c>
      <c r="D11240" s="18" t="s">
        <v>130</v>
      </c>
      <c r="E11240" s="18" t="s">
        <v>95</v>
      </c>
      <c r="F11240" s="18" t="str">
        <f t="shared" si="351"/>
        <v>Eversource_WMA-Buckland Muni Agg Rate-44713</v>
      </c>
      <c r="G11240" s="11" t="s">
        <v>131</v>
      </c>
      <c r="H11240" s="11" t="s">
        <v>54</v>
      </c>
      <c r="I11240" s="11" t="s">
        <v>99</v>
      </c>
      <c r="J11240" s="11" t="s">
        <v>282</v>
      </c>
      <c r="K11240" s="11" t="str">
        <f>IFERROR(INDEX('EDC Component Dictionary'!$C$5:$C$37,MATCH('Rates Database'!J11240,'EDC Component Dictionary'!$B$5:$B$37,0)), "Energy Supply")</f>
        <v>Energy Supply</v>
      </c>
      <c r="L11240" s="12">
        <v>9.3460000000000001E-2</v>
      </c>
      <c r="M11240" s="12"/>
    </row>
    <row r="11241" spans="1:13" x14ac:dyDescent="0.3">
      <c r="A11241" s="18">
        <v>11239</v>
      </c>
      <c r="B11241" s="18">
        <f t="shared" si="350"/>
        <v>2022</v>
      </c>
      <c r="C11241" s="17">
        <v>44713</v>
      </c>
      <c r="D11241" s="18" t="s">
        <v>130</v>
      </c>
      <c r="E11241" s="18" t="s">
        <v>164</v>
      </c>
      <c r="F11241" s="18" t="str">
        <f t="shared" si="351"/>
        <v>National Grid-Charlemont Muni Agg Rate-44713</v>
      </c>
      <c r="G11241" s="11" t="s">
        <v>131</v>
      </c>
      <c r="H11241" s="11" t="s">
        <v>54</v>
      </c>
      <c r="I11241" s="11" t="s">
        <v>99</v>
      </c>
      <c r="J11241" s="11" t="s">
        <v>283</v>
      </c>
      <c r="K11241" s="11" t="str">
        <f>IFERROR(INDEX('EDC Component Dictionary'!$C$5:$C$37,MATCH('Rates Database'!J11241,'EDC Component Dictionary'!$B$5:$B$37,0)), "Energy Supply")</f>
        <v>Energy Supply</v>
      </c>
      <c r="L11241" s="12">
        <v>9.3450000000000005E-2</v>
      </c>
      <c r="M11241" s="12"/>
    </row>
    <row r="11242" spans="1:13" x14ac:dyDescent="0.3">
      <c r="A11242" s="18">
        <v>11240</v>
      </c>
      <c r="B11242" s="18">
        <f t="shared" si="350"/>
        <v>2022</v>
      </c>
      <c r="C11242" s="17">
        <v>44713</v>
      </c>
      <c r="D11242" s="18" t="s">
        <v>130</v>
      </c>
      <c r="E11242" s="18" t="s">
        <v>95</v>
      </c>
      <c r="F11242" s="18" t="str">
        <f t="shared" si="351"/>
        <v>Eversource_WMA-Colrain Muni Agg Rate-44713</v>
      </c>
      <c r="G11242" s="11" t="s">
        <v>131</v>
      </c>
      <c r="H11242" s="11" t="s">
        <v>54</v>
      </c>
      <c r="I11242" s="11" t="s">
        <v>99</v>
      </c>
      <c r="J11242" s="11" t="s">
        <v>100</v>
      </c>
      <c r="K11242" s="11" t="str">
        <f>IFERROR(INDEX('EDC Component Dictionary'!$C$5:$C$37,MATCH('Rates Database'!J11242,'EDC Component Dictionary'!$B$5:$B$37,0)), "Energy Supply")</f>
        <v>Energy Supply</v>
      </c>
      <c r="L11242" s="12">
        <v>9.3469999999999998E-2</v>
      </c>
      <c r="M11242" s="12"/>
    </row>
    <row r="11243" spans="1:13" x14ac:dyDescent="0.3">
      <c r="A11243" s="18">
        <v>11241</v>
      </c>
      <c r="B11243" s="18">
        <f t="shared" si="350"/>
        <v>2022</v>
      </c>
      <c r="C11243" s="17">
        <v>44713</v>
      </c>
      <c r="D11243" s="18" t="s">
        <v>130</v>
      </c>
      <c r="E11243" s="18" t="s">
        <v>95</v>
      </c>
      <c r="F11243" s="18" t="str">
        <f t="shared" si="351"/>
        <v>Eversource_WMA-Shelburne Muni Agg Rate-44713</v>
      </c>
      <c r="G11243" s="11" t="s">
        <v>131</v>
      </c>
      <c r="H11243" s="11" t="s">
        <v>54</v>
      </c>
      <c r="I11243" s="11" t="s">
        <v>99</v>
      </c>
      <c r="J11243" s="11" t="s">
        <v>284</v>
      </c>
      <c r="K11243" s="11" t="str">
        <f>IFERROR(INDEX('EDC Component Dictionary'!$C$5:$C$37,MATCH('Rates Database'!J11243,'EDC Component Dictionary'!$B$5:$B$37,0)), "Energy Supply")</f>
        <v>Energy Supply</v>
      </c>
      <c r="L11243" s="12">
        <v>9.3469999999999998E-2</v>
      </c>
      <c r="M11243" s="12"/>
    </row>
    <row r="11244" spans="1:13" x14ac:dyDescent="0.3">
      <c r="A11244" s="18">
        <v>11242</v>
      </c>
      <c r="B11244" s="18">
        <f t="shared" si="350"/>
        <v>2022</v>
      </c>
      <c r="C11244" s="17">
        <v>44713</v>
      </c>
      <c r="D11244" s="18" t="s">
        <v>130</v>
      </c>
      <c r="E11244" s="18" t="s">
        <v>164</v>
      </c>
      <c r="F11244" s="18" t="str">
        <f t="shared" si="351"/>
        <v>National Grid-Marlborough Muni Agg Rate-44713</v>
      </c>
      <c r="G11244" s="11" t="s">
        <v>131</v>
      </c>
      <c r="H11244" s="11" t="s">
        <v>54</v>
      </c>
      <c r="I11244" s="11" t="s">
        <v>99</v>
      </c>
      <c r="J11244" s="11" t="s">
        <v>263</v>
      </c>
      <c r="K11244" s="11" t="str">
        <f>IFERROR(INDEX('EDC Component Dictionary'!$C$5:$C$37,MATCH('Rates Database'!J11244,'EDC Component Dictionary'!$B$5:$B$37,0)), "Energy Supply")</f>
        <v>Energy Supply</v>
      </c>
      <c r="L11244" s="12">
        <v>9.3899999999999997E-2</v>
      </c>
      <c r="M11244" s="12"/>
    </row>
    <row r="11245" spans="1:13" x14ac:dyDescent="0.3">
      <c r="A11245" s="18">
        <v>11243</v>
      </c>
      <c r="B11245" s="18">
        <f t="shared" si="350"/>
        <v>2022</v>
      </c>
      <c r="C11245" s="17">
        <v>44713</v>
      </c>
      <c r="D11245" s="18" t="s">
        <v>130</v>
      </c>
      <c r="E11245" s="18" t="s">
        <v>164</v>
      </c>
      <c r="F11245" s="18" t="str">
        <f t="shared" si="351"/>
        <v>National Grid-New Salem Muni Agg Rate-44713</v>
      </c>
      <c r="G11245" s="11" t="s">
        <v>131</v>
      </c>
      <c r="H11245" s="11" t="s">
        <v>54</v>
      </c>
      <c r="I11245" s="11" t="s">
        <v>99</v>
      </c>
      <c r="J11245" s="11" t="s">
        <v>285</v>
      </c>
      <c r="K11245" s="11" t="str">
        <f>IFERROR(INDEX('EDC Component Dictionary'!$C$5:$C$37,MATCH('Rates Database'!J11245,'EDC Component Dictionary'!$B$5:$B$37,0)), "Energy Supply")</f>
        <v>Energy Supply</v>
      </c>
      <c r="L11245" s="12">
        <v>9.4329999999999997E-2</v>
      </c>
      <c r="M11245" s="12"/>
    </row>
    <row r="11246" spans="1:13" x14ac:dyDescent="0.3">
      <c r="A11246" s="18">
        <v>11244</v>
      </c>
      <c r="B11246" s="18">
        <f t="shared" si="350"/>
        <v>2022</v>
      </c>
      <c r="C11246" s="17">
        <v>44713</v>
      </c>
      <c r="D11246" s="18" t="s">
        <v>130</v>
      </c>
      <c r="E11246" s="18" t="s">
        <v>164</v>
      </c>
      <c r="F11246" s="18" t="str">
        <f t="shared" si="351"/>
        <v>National Grid-Warwick Muni Agg Rate-44713</v>
      </c>
      <c r="G11246" s="11" t="s">
        <v>131</v>
      </c>
      <c r="H11246" s="11" t="s">
        <v>54</v>
      </c>
      <c r="I11246" s="11" t="s">
        <v>99</v>
      </c>
      <c r="J11246" s="11" t="s">
        <v>286</v>
      </c>
      <c r="K11246" s="11" t="str">
        <f>IFERROR(INDEX('EDC Component Dictionary'!$C$5:$C$37,MATCH('Rates Database'!J11246,'EDC Component Dictionary'!$B$5:$B$37,0)), "Energy Supply")</f>
        <v>Energy Supply</v>
      </c>
      <c r="L11246" s="12">
        <v>9.4439999999999996E-2</v>
      </c>
      <c r="M11246" s="12"/>
    </row>
    <row r="11247" spans="1:13" x14ac:dyDescent="0.3">
      <c r="A11247" s="18">
        <v>11245</v>
      </c>
      <c r="B11247" s="18">
        <f t="shared" si="350"/>
        <v>2022</v>
      </c>
      <c r="C11247" s="17">
        <v>44713</v>
      </c>
      <c r="D11247" s="18" t="s">
        <v>130</v>
      </c>
      <c r="E11247" s="18" t="s">
        <v>95</v>
      </c>
      <c r="F11247" s="18" t="str">
        <f t="shared" si="351"/>
        <v>Eversource_WMA-Whately Muni Agg Rate-44713</v>
      </c>
      <c r="G11247" s="11" t="s">
        <v>131</v>
      </c>
      <c r="H11247" s="11" t="s">
        <v>54</v>
      </c>
      <c r="I11247" s="11" t="s">
        <v>99</v>
      </c>
      <c r="J11247" s="11" t="s">
        <v>287</v>
      </c>
      <c r="K11247" s="11" t="str">
        <f>IFERROR(INDEX('EDC Component Dictionary'!$C$5:$C$37,MATCH('Rates Database'!J11247,'EDC Component Dictionary'!$B$5:$B$37,0)), "Energy Supply")</f>
        <v>Energy Supply</v>
      </c>
      <c r="L11247" s="12">
        <v>9.4350000000000003E-2</v>
      </c>
      <c r="M11247" s="12"/>
    </row>
    <row r="11248" spans="1:13" x14ac:dyDescent="0.3">
      <c r="A11248" s="18">
        <v>11246</v>
      </c>
      <c r="B11248" s="18">
        <f t="shared" si="350"/>
        <v>2022</v>
      </c>
      <c r="C11248" s="17">
        <v>44713</v>
      </c>
      <c r="D11248" s="18" t="s">
        <v>130</v>
      </c>
      <c r="E11248" s="18" t="s">
        <v>95</v>
      </c>
      <c r="F11248" s="18" t="str">
        <f t="shared" si="351"/>
        <v>Eversource_WMA-Deerfield Muni Agg Rate-44713</v>
      </c>
      <c r="G11248" s="11" t="s">
        <v>131</v>
      </c>
      <c r="H11248" s="11" t="s">
        <v>54</v>
      </c>
      <c r="I11248" s="11" t="s">
        <v>99</v>
      </c>
      <c r="J11248" s="11" t="s">
        <v>289</v>
      </c>
      <c r="K11248" s="11" t="str">
        <f>IFERROR(INDEX('EDC Component Dictionary'!$C$5:$C$37,MATCH('Rates Database'!J11248,'EDC Component Dictionary'!$B$5:$B$37,0)), "Energy Supply")</f>
        <v>Energy Supply</v>
      </c>
      <c r="L11248" s="12">
        <v>9.5409999999999995E-2</v>
      </c>
      <c r="M11248" s="12"/>
    </row>
    <row r="11249" spans="1:13" x14ac:dyDescent="0.3">
      <c r="A11249" s="18">
        <v>11247</v>
      </c>
      <c r="B11249" s="18">
        <f t="shared" si="350"/>
        <v>2022</v>
      </c>
      <c r="C11249" s="17">
        <v>44713</v>
      </c>
      <c r="D11249" s="18" t="s">
        <v>130</v>
      </c>
      <c r="E11249" s="18" t="s">
        <v>95</v>
      </c>
      <c r="F11249" s="18" t="str">
        <f t="shared" si="351"/>
        <v>Eversource_WMA-Huntington Muni Agg Rate-44713</v>
      </c>
      <c r="G11249" s="11" t="s">
        <v>131</v>
      </c>
      <c r="H11249" s="11" t="s">
        <v>54</v>
      </c>
      <c r="I11249" s="11" t="s">
        <v>99</v>
      </c>
      <c r="J11249" s="11" t="s">
        <v>290</v>
      </c>
      <c r="K11249" s="11" t="str">
        <f>IFERROR(INDEX('EDC Component Dictionary'!$C$5:$C$37,MATCH('Rates Database'!J11249,'EDC Component Dictionary'!$B$5:$B$37,0)), "Energy Supply")</f>
        <v>Energy Supply</v>
      </c>
      <c r="L11249" s="12">
        <v>9.6100000000000005E-2</v>
      </c>
      <c r="M11249" s="12"/>
    </row>
    <row r="11250" spans="1:13" x14ac:dyDescent="0.3">
      <c r="A11250" s="18">
        <v>11248</v>
      </c>
      <c r="B11250" s="18">
        <f t="shared" si="350"/>
        <v>2022</v>
      </c>
      <c r="C11250" s="17">
        <v>44713</v>
      </c>
      <c r="D11250" s="18" t="s">
        <v>130</v>
      </c>
      <c r="E11250" s="18" t="s">
        <v>95</v>
      </c>
      <c r="F11250" s="18" t="str">
        <f t="shared" si="351"/>
        <v>Eversource_WMA-Northfield Muni Agg Rate-44713</v>
      </c>
      <c r="G11250" s="11" t="s">
        <v>131</v>
      </c>
      <c r="H11250" s="11" t="s">
        <v>54</v>
      </c>
      <c r="I11250" s="11" t="s">
        <v>99</v>
      </c>
      <c r="J11250" s="11" t="s">
        <v>291</v>
      </c>
      <c r="K11250" s="11" t="str">
        <f>IFERROR(INDEX('EDC Component Dictionary'!$C$5:$C$37,MATCH('Rates Database'!J11250,'EDC Component Dictionary'!$B$5:$B$37,0)), "Energy Supply")</f>
        <v>Energy Supply</v>
      </c>
      <c r="L11250" s="12">
        <v>9.5369999999999996E-2</v>
      </c>
      <c r="M11250" s="12"/>
    </row>
    <row r="11251" spans="1:13" x14ac:dyDescent="0.3">
      <c r="A11251" s="18">
        <v>11249</v>
      </c>
      <c r="B11251" s="18">
        <f t="shared" si="350"/>
        <v>2022</v>
      </c>
      <c r="C11251" s="17">
        <v>44713</v>
      </c>
      <c r="D11251" s="18" t="s">
        <v>130</v>
      </c>
      <c r="E11251" s="18" t="s">
        <v>95</v>
      </c>
      <c r="F11251" s="18" t="str">
        <f t="shared" si="351"/>
        <v>Eversource_WMA-Becket Muni Agg Rate-44713</v>
      </c>
      <c r="G11251" s="11" t="s">
        <v>131</v>
      </c>
      <c r="H11251" s="11" t="s">
        <v>54</v>
      </c>
      <c r="I11251" s="11" t="s">
        <v>99</v>
      </c>
      <c r="J11251" s="11" t="s">
        <v>298</v>
      </c>
      <c r="K11251" s="11" t="str">
        <f>IFERROR(INDEX('EDC Component Dictionary'!$C$5:$C$37,MATCH('Rates Database'!J11251,'EDC Component Dictionary'!$B$5:$B$37,0)), "Energy Supply")</f>
        <v>Energy Supply</v>
      </c>
      <c r="L11251" s="12">
        <v>9.6110000000000001E-2</v>
      </c>
      <c r="M11251" s="12"/>
    </row>
    <row r="11252" spans="1:13" x14ac:dyDescent="0.3">
      <c r="A11252" s="18">
        <v>11250</v>
      </c>
      <c r="B11252" s="18">
        <f t="shared" si="350"/>
        <v>2022</v>
      </c>
      <c r="C11252" s="17">
        <v>44713</v>
      </c>
      <c r="D11252" s="18" t="s">
        <v>130</v>
      </c>
      <c r="E11252" s="18" t="s">
        <v>95</v>
      </c>
      <c r="F11252" s="18" t="str">
        <f t="shared" si="351"/>
        <v>Eversource_WMA-Dalton Muni Agg Rate-44713</v>
      </c>
      <c r="G11252" s="11" t="s">
        <v>131</v>
      </c>
      <c r="H11252" s="11" t="s">
        <v>54</v>
      </c>
      <c r="I11252" s="11" t="s">
        <v>99</v>
      </c>
      <c r="J11252" s="11" t="s">
        <v>217</v>
      </c>
      <c r="K11252" s="11" t="str">
        <f>IFERROR(INDEX('EDC Component Dictionary'!$C$5:$C$37,MATCH('Rates Database'!J11252,'EDC Component Dictionary'!$B$5:$B$37,0)), "Energy Supply")</f>
        <v>Energy Supply</v>
      </c>
      <c r="L11252" s="12">
        <v>9.6030000000000004E-2</v>
      </c>
      <c r="M11252" s="12"/>
    </row>
    <row r="11253" spans="1:13" x14ac:dyDescent="0.3">
      <c r="A11253" s="18">
        <v>11251</v>
      </c>
      <c r="B11253" s="18">
        <f t="shared" si="350"/>
        <v>2022</v>
      </c>
      <c r="C11253" s="17">
        <v>44713</v>
      </c>
      <c r="D11253" s="18" t="s">
        <v>130</v>
      </c>
      <c r="E11253" s="18" t="s">
        <v>95</v>
      </c>
      <c r="F11253" s="18" t="str">
        <f t="shared" si="351"/>
        <v>Eversource_WMA-Pittsfield Muni Agg Rate-44713</v>
      </c>
      <c r="G11253" s="11" t="s">
        <v>131</v>
      </c>
      <c r="H11253" s="11" t="s">
        <v>54</v>
      </c>
      <c r="I11253" s="11" t="s">
        <v>99</v>
      </c>
      <c r="J11253" s="11" t="s">
        <v>176</v>
      </c>
      <c r="K11253" s="11" t="str">
        <f>IFERROR(INDEX('EDC Component Dictionary'!$C$5:$C$37,MATCH('Rates Database'!J11253,'EDC Component Dictionary'!$B$5:$B$37,0)), "Energy Supply")</f>
        <v>Energy Supply</v>
      </c>
      <c r="L11253" s="12">
        <v>9.6060000000000006E-2</v>
      </c>
      <c r="M11253" s="12"/>
    </row>
    <row r="11254" spans="1:13" x14ac:dyDescent="0.3">
      <c r="A11254" s="18">
        <v>11252</v>
      </c>
      <c r="B11254" s="18">
        <f t="shared" si="350"/>
        <v>2022</v>
      </c>
      <c r="C11254" s="17">
        <v>44713</v>
      </c>
      <c r="D11254" s="18" t="s">
        <v>130</v>
      </c>
      <c r="E11254" s="18" t="s">
        <v>95</v>
      </c>
      <c r="F11254" s="18" t="str">
        <f t="shared" si="351"/>
        <v>Eversource_WMA-West Springfield Muni Agg Rate-44713</v>
      </c>
      <c r="G11254" s="11" t="s">
        <v>131</v>
      </c>
      <c r="H11254" s="11" t="s">
        <v>54</v>
      </c>
      <c r="I11254" s="11" t="s">
        <v>99</v>
      </c>
      <c r="J11254" s="11" t="s">
        <v>272</v>
      </c>
      <c r="K11254" s="11" t="str">
        <f>IFERROR(INDEX('EDC Component Dictionary'!$C$5:$C$37,MATCH('Rates Database'!J11254,'EDC Component Dictionary'!$B$5:$B$37,0)), "Energy Supply")</f>
        <v>Energy Supply</v>
      </c>
      <c r="L11254" s="12">
        <v>9.672E-2</v>
      </c>
      <c r="M11254" s="12"/>
    </row>
    <row r="11255" spans="1:13" x14ac:dyDescent="0.3">
      <c r="A11255" s="18">
        <v>11253</v>
      </c>
      <c r="B11255" s="18">
        <f t="shared" si="350"/>
        <v>2022</v>
      </c>
      <c r="C11255" s="17">
        <v>44713</v>
      </c>
      <c r="D11255" s="18" t="s">
        <v>130</v>
      </c>
      <c r="E11255" s="18" t="s">
        <v>95</v>
      </c>
      <c r="F11255" s="18" t="str">
        <f t="shared" si="351"/>
        <v>Eversource_WMA-Lanesborough Muni Agg Rate-44713</v>
      </c>
      <c r="G11255" s="11" t="s">
        <v>131</v>
      </c>
      <c r="H11255" s="11" t="s">
        <v>54</v>
      </c>
      <c r="I11255" s="11" t="s">
        <v>99</v>
      </c>
      <c r="J11255" s="11" t="s">
        <v>255</v>
      </c>
      <c r="K11255" s="11" t="str">
        <f>IFERROR(INDEX('EDC Component Dictionary'!$C$5:$C$37,MATCH('Rates Database'!J11255,'EDC Component Dictionary'!$B$5:$B$37,0)), "Energy Supply")</f>
        <v>Energy Supply</v>
      </c>
      <c r="L11255" s="12">
        <v>9.7059999999999994E-2</v>
      </c>
      <c r="M11255" s="12"/>
    </row>
    <row r="11256" spans="1:13" x14ac:dyDescent="0.3">
      <c r="A11256" s="18">
        <v>11254</v>
      </c>
      <c r="B11256" s="18">
        <f t="shared" si="350"/>
        <v>2022</v>
      </c>
      <c r="C11256" s="17">
        <v>44713</v>
      </c>
      <c r="D11256" s="18" t="s">
        <v>130</v>
      </c>
      <c r="E11256" s="18" t="s">
        <v>164</v>
      </c>
      <c r="F11256" s="18" t="str">
        <f t="shared" si="351"/>
        <v>National Grid-Florida Muni Agg Rate-44713</v>
      </c>
      <c r="G11256" s="11" t="s">
        <v>131</v>
      </c>
      <c r="H11256" s="11" t="s">
        <v>54</v>
      </c>
      <c r="I11256" s="11" t="s">
        <v>99</v>
      </c>
      <c r="J11256" s="11" t="s">
        <v>218</v>
      </c>
      <c r="K11256" s="11" t="str">
        <f>IFERROR(INDEX('EDC Component Dictionary'!$C$5:$C$37,MATCH('Rates Database'!J11256,'EDC Component Dictionary'!$B$5:$B$37,0)), "Energy Supply")</f>
        <v>Energy Supply</v>
      </c>
      <c r="L11256" s="12">
        <v>9.7680000000000003E-2</v>
      </c>
      <c r="M11256" s="12"/>
    </row>
    <row r="11257" spans="1:13" x14ac:dyDescent="0.3">
      <c r="A11257" s="18">
        <v>11255</v>
      </c>
      <c r="B11257" s="18">
        <f t="shared" si="350"/>
        <v>2022</v>
      </c>
      <c r="C11257" s="17">
        <v>44713</v>
      </c>
      <c r="D11257" s="18" t="s">
        <v>130</v>
      </c>
      <c r="E11257" s="18" t="s">
        <v>163</v>
      </c>
      <c r="F11257" s="18" t="str">
        <f t="shared" si="351"/>
        <v>Eversource_EMA-Plymouth Muni Agg Rate-44713</v>
      </c>
      <c r="G11257" s="11" t="s">
        <v>131</v>
      </c>
      <c r="H11257" s="11" t="s">
        <v>54</v>
      </c>
      <c r="I11257" s="11" t="s">
        <v>99</v>
      </c>
      <c r="J11257" s="11" t="s">
        <v>180</v>
      </c>
      <c r="K11257" s="11" t="str">
        <f>IFERROR(INDEX('EDC Component Dictionary'!$C$5:$C$37,MATCH('Rates Database'!J11257,'EDC Component Dictionary'!$B$5:$B$37,0)), "Energy Supply")</f>
        <v>Energy Supply</v>
      </c>
      <c r="L11257" s="12">
        <v>9.8070000000000004E-2</v>
      </c>
      <c r="M11257" s="12"/>
    </row>
    <row r="11258" spans="1:13" x14ac:dyDescent="0.3">
      <c r="A11258" s="18">
        <v>11256</v>
      </c>
      <c r="B11258" s="18">
        <f t="shared" si="350"/>
        <v>2022</v>
      </c>
      <c r="C11258" s="17">
        <v>44713</v>
      </c>
      <c r="D11258" s="18" t="s">
        <v>130</v>
      </c>
      <c r="E11258" s="18" t="s">
        <v>95</v>
      </c>
      <c r="F11258" s="18" t="str">
        <f t="shared" si="351"/>
        <v>Eversource_WMA-Greenfield Muni Agg Rate-44713</v>
      </c>
      <c r="G11258" s="11" t="s">
        <v>131</v>
      </c>
      <c r="H11258" s="11" t="s">
        <v>54</v>
      </c>
      <c r="I11258" s="11" t="s">
        <v>99</v>
      </c>
      <c r="J11258" s="11" t="s">
        <v>214</v>
      </c>
      <c r="K11258" s="11" t="str">
        <f>IFERROR(INDEX('EDC Component Dictionary'!$C$5:$C$37,MATCH('Rates Database'!J11258,'EDC Component Dictionary'!$B$5:$B$37,0)), "Energy Supply")</f>
        <v>Energy Supply</v>
      </c>
      <c r="L11258" s="12">
        <v>9.8839999999999997E-2</v>
      </c>
      <c r="M11258" s="12"/>
    </row>
    <row r="11259" spans="1:13" x14ac:dyDescent="0.3">
      <c r="A11259" s="18">
        <v>11257</v>
      </c>
      <c r="B11259" s="18">
        <f t="shared" si="350"/>
        <v>2022</v>
      </c>
      <c r="C11259" s="17">
        <v>44713</v>
      </c>
      <c r="D11259" s="18" t="s">
        <v>130</v>
      </c>
      <c r="E11259" s="18" t="s">
        <v>95</v>
      </c>
      <c r="F11259" s="18" t="str">
        <f t="shared" si="351"/>
        <v>Eversource_WMA-Hatfield Muni Agg Rate-44713</v>
      </c>
      <c r="G11259" s="11" t="s">
        <v>131</v>
      </c>
      <c r="H11259" s="11" t="s">
        <v>54</v>
      </c>
      <c r="I11259" s="11" t="s">
        <v>99</v>
      </c>
      <c r="J11259" s="11" t="s">
        <v>280</v>
      </c>
      <c r="K11259" s="11" t="str">
        <f>IFERROR(INDEX('EDC Component Dictionary'!$C$5:$C$37,MATCH('Rates Database'!J11259,'EDC Component Dictionary'!$B$5:$B$37,0)), "Energy Supply")</f>
        <v>Energy Supply</v>
      </c>
      <c r="L11259" s="12">
        <v>9.8970000000000002E-2</v>
      </c>
      <c r="M11259" s="12"/>
    </row>
    <row r="11260" spans="1:13" x14ac:dyDescent="0.3">
      <c r="A11260" s="18">
        <v>11258</v>
      </c>
      <c r="B11260" s="18">
        <f t="shared" si="350"/>
        <v>2022</v>
      </c>
      <c r="C11260" s="17">
        <v>44713</v>
      </c>
      <c r="D11260" s="18" t="s">
        <v>130</v>
      </c>
      <c r="E11260" s="18" t="s">
        <v>163</v>
      </c>
      <c r="F11260" s="18" t="str">
        <f t="shared" si="351"/>
        <v>Eversource_EMA-Walpole Muni Agg Rate-44713</v>
      </c>
      <c r="G11260" s="11" t="s">
        <v>131</v>
      </c>
      <c r="H11260" s="11" t="s">
        <v>54</v>
      </c>
      <c r="I11260" s="11" t="s">
        <v>99</v>
      </c>
      <c r="J11260" s="11" t="s">
        <v>174</v>
      </c>
      <c r="K11260" s="11" t="str">
        <f>IFERROR(INDEX('EDC Component Dictionary'!$C$5:$C$37,MATCH('Rates Database'!J11260,'EDC Component Dictionary'!$B$5:$B$37,0)), "Energy Supply")</f>
        <v>Energy Supply</v>
      </c>
      <c r="L11260" s="12">
        <v>9.9510000000000001E-2</v>
      </c>
      <c r="M11260" s="12"/>
    </row>
    <row r="11261" spans="1:13" x14ac:dyDescent="0.3">
      <c r="A11261" s="18">
        <v>11259</v>
      </c>
      <c r="B11261" s="18">
        <f t="shared" si="350"/>
        <v>2022</v>
      </c>
      <c r="C11261" s="17">
        <v>44713</v>
      </c>
      <c r="D11261" s="18" t="s">
        <v>130</v>
      </c>
      <c r="E11261" s="18" t="s">
        <v>164</v>
      </c>
      <c r="F11261" s="18" t="str">
        <f t="shared" si="351"/>
        <v>National Grid-Adams Muni Agg Rate-44713</v>
      </c>
      <c r="G11261" s="11" t="s">
        <v>131</v>
      </c>
      <c r="H11261" s="11" t="s">
        <v>54</v>
      </c>
      <c r="I11261" s="11" t="s">
        <v>99</v>
      </c>
      <c r="J11261" s="11" t="s">
        <v>183</v>
      </c>
      <c r="K11261" s="11" t="str">
        <f>IFERROR(INDEX('EDC Component Dictionary'!$C$5:$C$37,MATCH('Rates Database'!J11261,'EDC Component Dictionary'!$B$5:$B$37,0)), "Energy Supply")</f>
        <v>Energy Supply</v>
      </c>
      <c r="L11261" s="12">
        <v>9.9500000000000005E-2</v>
      </c>
      <c r="M11261" s="12"/>
    </row>
    <row r="11262" spans="1:13" x14ac:dyDescent="0.3">
      <c r="A11262" s="18">
        <v>11260</v>
      </c>
      <c r="B11262" s="18">
        <f t="shared" si="350"/>
        <v>2022</v>
      </c>
      <c r="C11262" s="17">
        <v>44713</v>
      </c>
      <c r="D11262" s="18" t="s">
        <v>130</v>
      </c>
      <c r="E11262" s="18" t="s">
        <v>95</v>
      </c>
      <c r="F11262" s="18" t="str">
        <f t="shared" si="351"/>
        <v>Eversource_WMA-Cheshire Muni Agg Rate-44713</v>
      </c>
      <c r="G11262" s="11" t="s">
        <v>131</v>
      </c>
      <c r="H11262" s="11" t="s">
        <v>54</v>
      </c>
      <c r="I11262" s="11" t="s">
        <v>99</v>
      </c>
      <c r="J11262" s="11" t="s">
        <v>184</v>
      </c>
      <c r="K11262" s="11" t="str">
        <f>IFERROR(INDEX('EDC Component Dictionary'!$C$5:$C$37,MATCH('Rates Database'!J11262,'EDC Component Dictionary'!$B$5:$B$37,0)), "Energy Supply")</f>
        <v>Energy Supply</v>
      </c>
      <c r="L11262" s="12">
        <v>9.9500000000000005E-2</v>
      </c>
      <c r="M11262" s="12"/>
    </row>
    <row r="11263" spans="1:13" x14ac:dyDescent="0.3">
      <c r="A11263" s="18">
        <v>11261</v>
      </c>
      <c r="B11263" s="18">
        <f t="shared" si="350"/>
        <v>2022</v>
      </c>
      <c r="C11263" s="17">
        <v>44713</v>
      </c>
      <c r="D11263" s="18" t="s">
        <v>130</v>
      </c>
      <c r="E11263" s="18" t="s">
        <v>164</v>
      </c>
      <c r="F11263" s="18" t="str">
        <f t="shared" si="351"/>
        <v>National Grid-Clarksburg Muni Agg Rate-44713</v>
      </c>
      <c r="G11263" s="11" t="s">
        <v>131</v>
      </c>
      <c r="H11263" s="11" t="s">
        <v>54</v>
      </c>
      <c r="I11263" s="11" t="s">
        <v>99</v>
      </c>
      <c r="J11263" s="11" t="s">
        <v>216</v>
      </c>
      <c r="K11263" s="11" t="str">
        <f>IFERROR(INDEX('EDC Component Dictionary'!$C$5:$C$37,MATCH('Rates Database'!J11263,'EDC Component Dictionary'!$B$5:$B$37,0)), "Energy Supply")</f>
        <v>Energy Supply</v>
      </c>
      <c r="L11263" s="12">
        <v>9.9500000000000005E-2</v>
      </c>
      <c r="M11263" s="12"/>
    </row>
    <row r="11264" spans="1:13" x14ac:dyDescent="0.3">
      <c r="A11264" s="18">
        <v>11262</v>
      </c>
      <c r="B11264" s="18">
        <f t="shared" si="350"/>
        <v>2022</v>
      </c>
      <c r="C11264" s="17">
        <v>44713</v>
      </c>
      <c r="D11264" s="18" t="s">
        <v>130</v>
      </c>
      <c r="E11264" s="18" t="s">
        <v>95</v>
      </c>
      <c r="F11264" s="18" t="str">
        <f t="shared" si="351"/>
        <v>Eversource_WMA-Lenox Muni Agg Rate-44713</v>
      </c>
      <c r="G11264" s="11" t="s">
        <v>131</v>
      </c>
      <c r="H11264" s="11" t="s">
        <v>54</v>
      </c>
      <c r="I11264" s="11" t="s">
        <v>99</v>
      </c>
      <c r="J11264" s="11" t="s">
        <v>219</v>
      </c>
      <c r="K11264" s="11" t="str">
        <f>IFERROR(INDEX('EDC Component Dictionary'!$C$5:$C$37,MATCH('Rates Database'!J11264,'EDC Component Dictionary'!$B$5:$B$37,0)), "Energy Supply")</f>
        <v>Energy Supply</v>
      </c>
      <c r="L11264" s="12">
        <v>9.9500000000000005E-2</v>
      </c>
      <c r="M11264" s="12"/>
    </row>
    <row r="11265" spans="1:13" x14ac:dyDescent="0.3">
      <c r="A11265" s="18">
        <v>11263</v>
      </c>
      <c r="B11265" s="18">
        <f t="shared" si="350"/>
        <v>2022</v>
      </c>
      <c r="C11265" s="17">
        <v>44713</v>
      </c>
      <c r="D11265" s="18" t="s">
        <v>130</v>
      </c>
      <c r="E11265" s="18" t="s">
        <v>164</v>
      </c>
      <c r="F11265" s="18" t="str">
        <f t="shared" si="351"/>
        <v>National Grid-Monterey Muni Agg Rate-44713</v>
      </c>
      <c r="G11265" s="11" t="s">
        <v>131</v>
      </c>
      <c r="H11265" s="11" t="s">
        <v>54</v>
      </c>
      <c r="I11265" s="11" t="s">
        <v>99</v>
      </c>
      <c r="J11265" s="11" t="s">
        <v>220</v>
      </c>
      <c r="K11265" s="11" t="str">
        <f>IFERROR(INDEX('EDC Component Dictionary'!$C$5:$C$37,MATCH('Rates Database'!J11265,'EDC Component Dictionary'!$B$5:$B$37,0)), "Energy Supply")</f>
        <v>Energy Supply</v>
      </c>
      <c r="L11265" s="12">
        <v>9.9500000000000005E-2</v>
      </c>
      <c r="M11265" s="12"/>
    </row>
    <row r="11266" spans="1:13" x14ac:dyDescent="0.3">
      <c r="A11266" s="18">
        <v>11264</v>
      </c>
      <c r="B11266" s="18">
        <f t="shared" si="350"/>
        <v>2022</v>
      </c>
      <c r="C11266" s="17">
        <v>44713</v>
      </c>
      <c r="D11266" s="18" t="s">
        <v>130</v>
      </c>
      <c r="E11266" s="18" t="s">
        <v>164</v>
      </c>
      <c r="F11266" s="18" t="str">
        <f t="shared" si="351"/>
        <v>National Grid-New Marlborough Muni Agg Rate-44713</v>
      </c>
      <c r="G11266" s="11" t="s">
        <v>131</v>
      </c>
      <c r="H11266" s="11" t="s">
        <v>54</v>
      </c>
      <c r="I11266" s="11" t="s">
        <v>99</v>
      </c>
      <c r="J11266" s="11" t="s">
        <v>221</v>
      </c>
      <c r="K11266" s="11" t="str">
        <f>IFERROR(INDEX('EDC Component Dictionary'!$C$5:$C$37,MATCH('Rates Database'!J11266,'EDC Component Dictionary'!$B$5:$B$37,0)), "Energy Supply")</f>
        <v>Energy Supply</v>
      </c>
      <c r="L11266" s="12">
        <v>9.9500000000000005E-2</v>
      </c>
      <c r="M11266" s="12"/>
    </row>
    <row r="11267" spans="1:13" x14ac:dyDescent="0.3">
      <c r="A11267" s="18">
        <v>11265</v>
      </c>
      <c r="B11267" s="18">
        <f t="shared" ref="B11267:B11330" si="352">YEAR(C11267)</f>
        <v>2022</v>
      </c>
      <c r="C11267" s="17">
        <v>44713</v>
      </c>
      <c r="D11267" s="18" t="s">
        <v>130</v>
      </c>
      <c r="E11267" s="18" t="s">
        <v>164</v>
      </c>
      <c r="F11267" s="18" t="str">
        <f t="shared" si="351"/>
        <v>National Grid-North Adams Muni Agg Rate-44713</v>
      </c>
      <c r="G11267" s="11" t="s">
        <v>131</v>
      </c>
      <c r="H11267" s="11" t="s">
        <v>54</v>
      </c>
      <c r="I11267" s="11" t="s">
        <v>99</v>
      </c>
      <c r="J11267" s="11" t="s">
        <v>222</v>
      </c>
      <c r="K11267" s="11" t="str">
        <f>IFERROR(INDEX('EDC Component Dictionary'!$C$5:$C$37,MATCH('Rates Database'!J11267,'EDC Component Dictionary'!$B$5:$B$37,0)), "Energy Supply")</f>
        <v>Energy Supply</v>
      </c>
      <c r="L11267" s="12">
        <v>9.9500000000000005E-2</v>
      </c>
      <c r="M11267" s="12"/>
    </row>
    <row r="11268" spans="1:13" x14ac:dyDescent="0.3">
      <c r="A11268" s="18">
        <v>11266</v>
      </c>
      <c r="B11268" s="18">
        <f t="shared" si="352"/>
        <v>2022</v>
      </c>
      <c r="C11268" s="17">
        <v>44713</v>
      </c>
      <c r="D11268" s="18" t="s">
        <v>130</v>
      </c>
      <c r="E11268" s="18" t="s">
        <v>164</v>
      </c>
      <c r="F11268" s="18" t="str">
        <f t="shared" ref="F11268:F11331" si="353">_xlfn.CONCAT(E11268,"-",J11268,"-",C11268)</f>
        <v>National Grid-Sheffield Muni Agg Rate-44713</v>
      </c>
      <c r="G11268" s="11" t="s">
        <v>131</v>
      </c>
      <c r="H11268" s="11" t="s">
        <v>54</v>
      </c>
      <c r="I11268" s="11" t="s">
        <v>99</v>
      </c>
      <c r="J11268" s="11" t="s">
        <v>223</v>
      </c>
      <c r="K11268" s="11" t="str">
        <f>IFERROR(INDEX('EDC Component Dictionary'!$C$5:$C$37,MATCH('Rates Database'!J11268,'EDC Component Dictionary'!$B$5:$B$37,0)), "Energy Supply")</f>
        <v>Energy Supply</v>
      </c>
      <c r="L11268" s="12">
        <v>9.9500000000000005E-2</v>
      </c>
      <c r="M11268" s="12"/>
    </row>
    <row r="11269" spans="1:13" x14ac:dyDescent="0.3">
      <c r="A11269" s="18">
        <v>11267</v>
      </c>
      <c r="B11269" s="18">
        <f t="shared" si="352"/>
        <v>2022</v>
      </c>
      <c r="C11269" s="17">
        <v>44713</v>
      </c>
      <c r="D11269" s="18" t="s">
        <v>130</v>
      </c>
      <c r="E11269" s="18" t="s">
        <v>164</v>
      </c>
      <c r="F11269" s="18" t="str">
        <f t="shared" si="353"/>
        <v>National Grid-West Stockbridge Muni Agg Rate-44713</v>
      </c>
      <c r="G11269" s="11" t="s">
        <v>131</v>
      </c>
      <c r="H11269" s="11" t="s">
        <v>54</v>
      </c>
      <c r="I11269" s="11" t="s">
        <v>99</v>
      </c>
      <c r="J11269" s="11" t="s">
        <v>224</v>
      </c>
      <c r="K11269" s="11" t="str">
        <f>IFERROR(INDEX('EDC Component Dictionary'!$C$5:$C$37,MATCH('Rates Database'!J11269,'EDC Component Dictionary'!$B$5:$B$37,0)), "Energy Supply")</f>
        <v>Energy Supply</v>
      </c>
      <c r="L11269" s="12">
        <v>9.9500000000000005E-2</v>
      </c>
      <c r="M11269" s="12"/>
    </row>
    <row r="11270" spans="1:13" x14ac:dyDescent="0.3">
      <c r="A11270" s="18">
        <v>11268</v>
      </c>
      <c r="B11270" s="18">
        <f t="shared" si="352"/>
        <v>2022</v>
      </c>
      <c r="C11270" s="17">
        <v>44713</v>
      </c>
      <c r="D11270" s="18" t="s">
        <v>130</v>
      </c>
      <c r="E11270" s="18" t="s">
        <v>164</v>
      </c>
      <c r="F11270" s="18" t="str">
        <f t="shared" si="353"/>
        <v>National Grid-Chelmsford Muni Agg Rate-44713</v>
      </c>
      <c r="G11270" s="11" t="s">
        <v>131</v>
      </c>
      <c r="H11270" s="11" t="s">
        <v>54</v>
      </c>
      <c r="I11270" s="11" t="s">
        <v>99</v>
      </c>
      <c r="J11270" s="11" t="s">
        <v>173</v>
      </c>
      <c r="K11270" s="11" t="str">
        <f>IFERROR(INDEX('EDC Component Dictionary'!$C$5:$C$37,MATCH('Rates Database'!J11270,'EDC Component Dictionary'!$B$5:$B$37,0)), "Energy Supply")</f>
        <v>Energy Supply</v>
      </c>
      <c r="L11270" s="12">
        <v>0.10073</v>
      </c>
      <c r="M11270" s="12"/>
    </row>
    <row r="11271" spans="1:13" x14ac:dyDescent="0.3">
      <c r="A11271" s="18">
        <v>11269</v>
      </c>
      <c r="B11271" s="18">
        <f t="shared" si="352"/>
        <v>2022</v>
      </c>
      <c r="C11271" s="17">
        <v>44713</v>
      </c>
      <c r="D11271" s="18" t="s">
        <v>130</v>
      </c>
      <c r="E11271" s="18" t="s">
        <v>95</v>
      </c>
      <c r="F11271" s="18" t="str">
        <f t="shared" si="353"/>
        <v>Eversource_WMA-Leverett Muni Agg Rate-44713</v>
      </c>
      <c r="G11271" s="11" t="s">
        <v>131</v>
      </c>
      <c r="H11271" s="11" t="s">
        <v>54</v>
      </c>
      <c r="I11271" s="11" t="s">
        <v>99</v>
      </c>
      <c r="J11271" s="11" t="s">
        <v>265</v>
      </c>
      <c r="K11271" s="11" t="str">
        <f>IFERROR(INDEX('EDC Component Dictionary'!$C$5:$C$37,MATCH('Rates Database'!J11271,'EDC Component Dictionary'!$B$5:$B$37,0)), "Energy Supply")</f>
        <v>Energy Supply</v>
      </c>
      <c r="L11271" s="12">
        <v>0.10126</v>
      </c>
      <c r="M11271" s="12"/>
    </row>
    <row r="11272" spans="1:13" x14ac:dyDescent="0.3">
      <c r="A11272" s="18">
        <v>11270</v>
      </c>
      <c r="B11272" s="18">
        <f t="shared" si="352"/>
        <v>2022</v>
      </c>
      <c r="C11272" s="17">
        <v>44713</v>
      </c>
      <c r="D11272" s="18" t="s">
        <v>130</v>
      </c>
      <c r="E11272" s="18" t="s">
        <v>95</v>
      </c>
      <c r="F11272" s="18" t="str">
        <f t="shared" si="353"/>
        <v>Eversource_WMA-Sandisfield Muni Agg Rate-44713</v>
      </c>
      <c r="G11272" s="11" t="s">
        <v>131</v>
      </c>
      <c r="H11272" s="11" t="s">
        <v>54</v>
      </c>
      <c r="I11272" s="11" t="s">
        <v>99</v>
      </c>
      <c r="J11272" s="11" t="s">
        <v>253</v>
      </c>
      <c r="K11272" s="11" t="str">
        <f>IFERROR(INDEX('EDC Component Dictionary'!$C$5:$C$37,MATCH('Rates Database'!J11272,'EDC Component Dictionary'!$B$5:$B$37,0)), "Energy Supply")</f>
        <v>Energy Supply</v>
      </c>
      <c r="L11272" s="12">
        <v>0.10119</v>
      </c>
      <c r="M11272" s="12"/>
    </row>
    <row r="11273" spans="1:13" x14ac:dyDescent="0.3">
      <c r="A11273" s="18">
        <v>11271</v>
      </c>
      <c r="B11273" s="18">
        <f t="shared" si="352"/>
        <v>2022</v>
      </c>
      <c r="C11273" s="17">
        <v>44713</v>
      </c>
      <c r="D11273" s="18" t="s">
        <v>130</v>
      </c>
      <c r="E11273" s="18" t="s">
        <v>164</v>
      </c>
      <c r="F11273" s="18" t="str">
        <f t="shared" si="353"/>
        <v>National Grid-Great Barrington Muni Agg Rate-44713</v>
      </c>
      <c r="G11273" s="11" t="s">
        <v>131</v>
      </c>
      <c r="H11273" s="11" t="s">
        <v>54</v>
      </c>
      <c r="I11273" s="11" t="s">
        <v>99</v>
      </c>
      <c r="J11273" s="11" t="s">
        <v>245</v>
      </c>
      <c r="K11273" s="11" t="str">
        <f>IFERROR(INDEX('EDC Component Dictionary'!$C$5:$C$37,MATCH('Rates Database'!J11273,'EDC Component Dictionary'!$B$5:$B$37,0)), "Energy Supply")</f>
        <v>Energy Supply</v>
      </c>
      <c r="L11273" s="12">
        <v>0.10126</v>
      </c>
      <c r="M11273" s="12"/>
    </row>
    <row r="11274" spans="1:13" x14ac:dyDescent="0.3">
      <c r="A11274" s="18">
        <v>11272</v>
      </c>
      <c r="B11274" s="18">
        <f t="shared" si="352"/>
        <v>2022</v>
      </c>
      <c r="C11274" s="17">
        <v>44713</v>
      </c>
      <c r="D11274" s="18" t="s">
        <v>130</v>
      </c>
      <c r="E11274" s="18" t="s">
        <v>163</v>
      </c>
      <c r="F11274" s="18" t="str">
        <f t="shared" si="353"/>
        <v>Eversource_EMA-Plympton Muni Agg Rate-44713</v>
      </c>
      <c r="G11274" s="11" t="s">
        <v>131</v>
      </c>
      <c r="H11274" s="11" t="s">
        <v>54</v>
      </c>
      <c r="I11274" s="11" t="s">
        <v>99</v>
      </c>
      <c r="J11274" s="11" t="s">
        <v>240</v>
      </c>
      <c r="K11274" s="11" t="str">
        <f>IFERROR(INDEX('EDC Component Dictionary'!$C$5:$C$37,MATCH('Rates Database'!J11274,'EDC Component Dictionary'!$B$5:$B$37,0)), "Energy Supply")</f>
        <v>Energy Supply</v>
      </c>
      <c r="L11274" s="12">
        <v>0.1014</v>
      </c>
      <c r="M11274" s="12"/>
    </row>
    <row r="11275" spans="1:13" x14ac:dyDescent="0.3">
      <c r="A11275" s="18">
        <v>11273</v>
      </c>
      <c r="B11275" s="18">
        <f t="shared" si="352"/>
        <v>2022</v>
      </c>
      <c r="C11275" s="17">
        <v>44713</v>
      </c>
      <c r="D11275" s="18" t="s">
        <v>130</v>
      </c>
      <c r="E11275" s="18" t="s">
        <v>163</v>
      </c>
      <c r="F11275" s="18" t="str">
        <f t="shared" si="353"/>
        <v>Eversource_EMA-Cambridge Muni Agg Rate-44713</v>
      </c>
      <c r="G11275" s="11" t="s">
        <v>131</v>
      </c>
      <c r="H11275" s="11" t="s">
        <v>54</v>
      </c>
      <c r="I11275" s="11" t="s">
        <v>99</v>
      </c>
      <c r="J11275" s="11" t="s">
        <v>210</v>
      </c>
      <c r="K11275" s="11" t="str">
        <f>IFERROR(INDEX('EDC Component Dictionary'!$C$5:$C$37,MATCH('Rates Database'!J11275,'EDC Component Dictionary'!$B$5:$B$37,0)), "Energy Supply")</f>
        <v>Energy Supply</v>
      </c>
      <c r="L11275" s="12">
        <v>0.10342</v>
      </c>
      <c r="M11275" s="12"/>
    </row>
    <row r="11276" spans="1:13" x14ac:dyDescent="0.3">
      <c r="A11276" s="18">
        <v>11274</v>
      </c>
      <c r="B11276" s="18">
        <f t="shared" si="352"/>
        <v>2022</v>
      </c>
      <c r="C11276" s="17">
        <v>44713</v>
      </c>
      <c r="D11276" s="18" t="s">
        <v>130</v>
      </c>
      <c r="E11276" s="18" t="s">
        <v>164</v>
      </c>
      <c r="F11276" s="18" t="str">
        <f t="shared" si="353"/>
        <v>National Grid-Avon Muni Agg Rate-44713</v>
      </c>
      <c r="G11276" s="11" t="s">
        <v>131</v>
      </c>
      <c r="H11276" s="11" t="s">
        <v>54</v>
      </c>
      <c r="I11276" s="11" t="s">
        <v>99</v>
      </c>
      <c r="J11276" s="11" t="s">
        <v>270</v>
      </c>
      <c r="K11276" s="11" t="str">
        <f>IFERROR(INDEX('EDC Component Dictionary'!$C$5:$C$37,MATCH('Rates Database'!J11276,'EDC Component Dictionary'!$B$5:$B$37,0)), "Energy Supply")</f>
        <v>Energy Supply</v>
      </c>
      <c r="L11276" s="12">
        <v>0.10213999999999999</v>
      </c>
      <c r="M11276" s="12"/>
    </row>
    <row r="11277" spans="1:13" x14ac:dyDescent="0.3">
      <c r="A11277" s="18">
        <v>11275</v>
      </c>
      <c r="B11277" s="18">
        <f t="shared" si="352"/>
        <v>2022</v>
      </c>
      <c r="C11277" s="17">
        <v>44713</v>
      </c>
      <c r="D11277" s="18" t="s">
        <v>130</v>
      </c>
      <c r="E11277" s="18" t="s">
        <v>164</v>
      </c>
      <c r="F11277" s="18" t="str">
        <f t="shared" si="353"/>
        <v>National Grid-Easton Muni Agg Rate-44713</v>
      </c>
      <c r="G11277" s="11" t="s">
        <v>131</v>
      </c>
      <c r="H11277" s="11" t="s">
        <v>54</v>
      </c>
      <c r="I11277" s="11" t="s">
        <v>99</v>
      </c>
      <c r="J11277" s="11" t="s">
        <v>294</v>
      </c>
      <c r="K11277" s="11" t="str">
        <f>IFERROR(INDEX('EDC Component Dictionary'!$C$5:$C$37,MATCH('Rates Database'!J11277,'EDC Component Dictionary'!$B$5:$B$37,0)), "Energy Supply")</f>
        <v>Energy Supply</v>
      </c>
      <c r="L11277" s="12">
        <v>0.10287</v>
      </c>
      <c r="M11277" s="12"/>
    </row>
    <row r="11278" spans="1:13" x14ac:dyDescent="0.3">
      <c r="A11278" s="18">
        <v>11276</v>
      </c>
      <c r="B11278" s="18">
        <f t="shared" si="352"/>
        <v>2022</v>
      </c>
      <c r="C11278" s="17">
        <v>44713</v>
      </c>
      <c r="D11278" s="18" t="s">
        <v>130</v>
      </c>
      <c r="E11278" s="18" t="s">
        <v>95</v>
      </c>
      <c r="F11278" s="18" t="str">
        <f t="shared" si="353"/>
        <v>Eversource_WMA-Conway Muni Agg Rate-44713</v>
      </c>
      <c r="G11278" s="11" t="s">
        <v>131</v>
      </c>
      <c r="H11278" s="11" t="s">
        <v>54</v>
      </c>
      <c r="I11278" s="11" t="s">
        <v>99</v>
      </c>
      <c r="J11278" s="11" t="s">
        <v>288</v>
      </c>
      <c r="K11278" s="11" t="str">
        <f>IFERROR(INDEX('EDC Component Dictionary'!$C$5:$C$37,MATCH('Rates Database'!J11278,'EDC Component Dictionary'!$B$5:$B$37,0)), "Energy Supply")</f>
        <v>Energy Supply</v>
      </c>
      <c r="L11278" s="12">
        <v>0.1027</v>
      </c>
      <c r="M11278" s="12"/>
    </row>
    <row r="11279" spans="1:13" x14ac:dyDescent="0.3">
      <c r="A11279" s="18">
        <v>11277</v>
      </c>
      <c r="B11279" s="18">
        <f t="shared" si="352"/>
        <v>2022</v>
      </c>
      <c r="C11279" s="17">
        <v>44713</v>
      </c>
      <c r="D11279" s="18" t="s">
        <v>130</v>
      </c>
      <c r="E11279" s="18" t="s">
        <v>95</v>
      </c>
      <c r="F11279" s="18" t="str">
        <f t="shared" si="353"/>
        <v>Eversource_WMA-Gill Muni Agg Rate-44713</v>
      </c>
      <c r="G11279" s="11" t="s">
        <v>131</v>
      </c>
      <c r="H11279" s="11" t="s">
        <v>54</v>
      </c>
      <c r="I11279" s="11" t="s">
        <v>99</v>
      </c>
      <c r="J11279" s="11" t="s">
        <v>293</v>
      </c>
      <c r="K11279" s="11" t="str">
        <f>IFERROR(INDEX('EDC Component Dictionary'!$C$5:$C$37,MATCH('Rates Database'!J11279,'EDC Component Dictionary'!$B$5:$B$37,0)), "Energy Supply")</f>
        <v>Energy Supply</v>
      </c>
      <c r="L11279" s="12">
        <v>0.10263</v>
      </c>
      <c r="M11279" s="12"/>
    </row>
    <row r="11280" spans="1:13" x14ac:dyDescent="0.3">
      <c r="A11280" s="18">
        <v>11278</v>
      </c>
      <c r="B11280" s="18">
        <f t="shared" si="352"/>
        <v>2022</v>
      </c>
      <c r="C11280" s="17">
        <v>44713</v>
      </c>
      <c r="D11280" s="18" t="s">
        <v>130</v>
      </c>
      <c r="E11280" s="18" t="s">
        <v>95</v>
      </c>
      <c r="F11280" s="18" t="str">
        <f t="shared" si="353"/>
        <v>Eversource_WMA-Sunderland Muni Agg Rate-44713</v>
      </c>
      <c r="G11280" s="11" t="s">
        <v>131</v>
      </c>
      <c r="H11280" s="11" t="s">
        <v>54</v>
      </c>
      <c r="I11280" s="11" t="s">
        <v>99</v>
      </c>
      <c r="J11280" s="11" t="s">
        <v>292</v>
      </c>
      <c r="K11280" s="11" t="str">
        <f>IFERROR(INDEX('EDC Component Dictionary'!$C$5:$C$37,MATCH('Rates Database'!J11280,'EDC Component Dictionary'!$B$5:$B$37,0)), "Energy Supply")</f>
        <v>Energy Supply</v>
      </c>
      <c r="L11280" s="12">
        <v>0.10277</v>
      </c>
      <c r="M11280" s="12"/>
    </row>
    <row r="11281" spans="1:13" x14ac:dyDescent="0.3">
      <c r="A11281" s="18">
        <v>11279</v>
      </c>
      <c r="B11281" s="18">
        <f t="shared" si="352"/>
        <v>2022</v>
      </c>
      <c r="C11281" s="17">
        <v>44713</v>
      </c>
      <c r="D11281" s="18" t="s">
        <v>130</v>
      </c>
      <c r="E11281" s="18" t="s">
        <v>164</v>
      </c>
      <c r="F11281" s="18" t="str">
        <f t="shared" si="353"/>
        <v>National Grid-Winchendon Muni Agg Rate-44713</v>
      </c>
      <c r="G11281" s="11" t="s">
        <v>131</v>
      </c>
      <c r="H11281" s="11" t="s">
        <v>54</v>
      </c>
      <c r="I11281" s="11" t="s">
        <v>99</v>
      </c>
      <c r="J11281" s="11" t="s">
        <v>181</v>
      </c>
      <c r="K11281" s="11" t="str">
        <f>IFERROR(INDEX('EDC Component Dictionary'!$C$5:$C$37,MATCH('Rates Database'!J11281,'EDC Component Dictionary'!$B$5:$B$37,0)), "Energy Supply")</f>
        <v>Energy Supply</v>
      </c>
      <c r="L11281" s="12">
        <v>0.10304000000000001</v>
      </c>
      <c r="M11281" s="12"/>
    </row>
    <row r="11282" spans="1:13" x14ac:dyDescent="0.3">
      <c r="A11282" s="18">
        <v>11280</v>
      </c>
      <c r="B11282" s="18">
        <f t="shared" si="352"/>
        <v>2022</v>
      </c>
      <c r="C11282" s="17">
        <v>44713</v>
      </c>
      <c r="D11282" s="18" t="s">
        <v>130</v>
      </c>
      <c r="E11282" s="18" t="s">
        <v>164</v>
      </c>
      <c r="F11282" s="18" t="str">
        <f t="shared" si="353"/>
        <v>National Grid-Charlton Muni Agg Rate-44713</v>
      </c>
      <c r="G11282" s="11" t="s">
        <v>131</v>
      </c>
      <c r="H11282" s="11" t="s">
        <v>54</v>
      </c>
      <c r="I11282" s="11" t="s">
        <v>99</v>
      </c>
      <c r="J11282" s="11" t="s">
        <v>188</v>
      </c>
      <c r="K11282" s="11" t="str">
        <f>IFERROR(INDEX('EDC Component Dictionary'!$C$5:$C$37,MATCH('Rates Database'!J11282,'EDC Component Dictionary'!$B$5:$B$37,0)), "Energy Supply")</f>
        <v>Energy Supply</v>
      </c>
      <c r="L11282" s="12">
        <v>0.10314</v>
      </c>
      <c r="M11282" s="12"/>
    </row>
    <row r="11283" spans="1:13" x14ac:dyDescent="0.3">
      <c r="A11283" s="18">
        <v>11281</v>
      </c>
      <c r="B11283" s="18">
        <f t="shared" si="352"/>
        <v>2022</v>
      </c>
      <c r="C11283" s="17">
        <v>44713</v>
      </c>
      <c r="D11283" s="18" t="s">
        <v>130</v>
      </c>
      <c r="E11283" s="18" t="s">
        <v>164</v>
      </c>
      <c r="F11283" s="18" t="str">
        <f t="shared" si="353"/>
        <v>National Grid-Millbury Muni Agg Rate-44713</v>
      </c>
      <c r="G11283" s="11" t="s">
        <v>131</v>
      </c>
      <c r="H11283" s="11" t="s">
        <v>54</v>
      </c>
      <c r="I11283" s="11" t="s">
        <v>99</v>
      </c>
      <c r="J11283" s="11" t="s">
        <v>198</v>
      </c>
      <c r="K11283" s="11" t="str">
        <f>IFERROR(INDEX('EDC Component Dictionary'!$C$5:$C$37,MATCH('Rates Database'!J11283,'EDC Component Dictionary'!$B$5:$B$37,0)), "Energy Supply")</f>
        <v>Energy Supply</v>
      </c>
      <c r="L11283" s="12">
        <v>0.10317999999999999</v>
      </c>
      <c r="M11283" s="12"/>
    </row>
    <row r="11284" spans="1:13" x14ac:dyDescent="0.3">
      <c r="A11284" s="18">
        <v>11282</v>
      </c>
      <c r="B11284" s="18">
        <f t="shared" si="352"/>
        <v>2022</v>
      </c>
      <c r="C11284" s="17">
        <v>44713</v>
      </c>
      <c r="D11284" s="18" t="s">
        <v>130</v>
      </c>
      <c r="E11284" s="18" t="s">
        <v>164</v>
      </c>
      <c r="F11284" s="18" t="str">
        <f t="shared" si="353"/>
        <v>National Grid-Oxford Muni Agg Rate-44713</v>
      </c>
      <c r="G11284" s="11" t="s">
        <v>131</v>
      </c>
      <c r="H11284" s="11" t="s">
        <v>54</v>
      </c>
      <c r="I11284" s="11" t="s">
        <v>99</v>
      </c>
      <c r="J11284" s="11" t="s">
        <v>202</v>
      </c>
      <c r="K11284" s="11" t="str">
        <f>IFERROR(INDEX('EDC Component Dictionary'!$C$5:$C$37,MATCH('Rates Database'!J11284,'EDC Component Dictionary'!$B$5:$B$37,0)), "Energy Supply")</f>
        <v>Energy Supply</v>
      </c>
      <c r="L11284" s="12">
        <v>0.1032</v>
      </c>
      <c r="M11284" s="12"/>
    </row>
    <row r="11285" spans="1:13" x14ac:dyDescent="0.3">
      <c r="A11285" s="18">
        <v>11283</v>
      </c>
      <c r="B11285" s="18">
        <f t="shared" si="352"/>
        <v>2022</v>
      </c>
      <c r="C11285" s="17">
        <v>44713</v>
      </c>
      <c r="D11285" s="18" t="s">
        <v>130</v>
      </c>
      <c r="E11285" s="18" t="s">
        <v>163</v>
      </c>
      <c r="F11285" s="18" t="str">
        <f t="shared" si="353"/>
        <v>Eversource_EMA-Holliston Muni Agg Rate-44713</v>
      </c>
      <c r="G11285" s="11" t="s">
        <v>131</v>
      </c>
      <c r="H11285" s="11" t="s">
        <v>54</v>
      </c>
      <c r="I11285" s="11" t="s">
        <v>99</v>
      </c>
      <c r="J11285" s="11" t="s">
        <v>246</v>
      </c>
      <c r="K11285" s="11" t="str">
        <f>IFERROR(INDEX('EDC Component Dictionary'!$C$5:$C$37,MATCH('Rates Database'!J11285,'EDC Component Dictionary'!$B$5:$B$37,0)), "Energy Supply")</f>
        <v>Energy Supply</v>
      </c>
      <c r="L11285" s="12">
        <v>0.10331</v>
      </c>
      <c r="M11285" s="12"/>
    </row>
    <row r="11286" spans="1:13" x14ac:dyDescent="0.3">
      <c r="A11286" s="18">
        <v>11284</v>
      </c>
      <c r="B11286" s="18">
        <f t="shared" si="352"/>
        <v>2022</v>
      </c>
      <c r="C11286" s="17">
        <v>44713</v>
      </c>
      <c r="D11286" s="18" t="s">
        <v>130</v>
      </c>
      <c r="E11286" s="18" t="s">
        <v>164</v>
      </c>
      <c r="F11286" s="18" t="str">
        <f t="shared" si="353"/>
        <v>National Grid-Auburn Muni Agg Rate-44713</v>
      </c>
      <c r="G11286" s="11" t="s">
        <v>131</v>
      </c>
      <c r="H11286" s="11" t="s">
        <v>54</v>
      </c>
      <c r="I11286" s="11" t="s">
        <v>99</v>
      </c>
      <c r="J11286" s="11" t="s">
        <v>258</v>
      </c>
      <c r="K11286" s="11" t="str">
        <f>IFERROR(INDEX('EDC Component Dictionary'!$C$5:$C$37,MATCH('Rates Database'!J11286,'EDC Component Dictionary'!$B$5:$B$37,0)), "Energy Supply")</f>
        <v>Energy Supply</v>
      </c>
      <c r="L11286" s="12">
        <v>0.10353999999999999</v>
      </c>
      <c r="M11286" s="12"/>
    </row>
    <row r="11287" spans="1:13" x14ac:dyDescent="0.3">
      <c r="A11287" s="18">
        <v>11285</v>
      </c>
      <c r="B11287" s="18">
        <f t="shared" si="352"/>
        <v>2022</v>
      </c>
      <c r="C11287" s="17">
        <v>44713</v>
      </c>
      <c r="D11287" s="18" t="s">
        <v>130</v>
      </c>
      <c r="E11287" s="18" t="s">
        <v>163</v>
      </c>
      <c r="F11287" s="18" t="str">
        <f t="shared" si="353"/>
        <v>Eversource_EMA-Stoneham Muni Agg Rate-44713</v>
      </c>
      <c r="G11287" s="11" t="s">
        <v>131</v>
      </c>
      <c r="H11287" s="11" t="s">
        <v>54</v>
      </c>
      <c r="I11287" s="11" t="s">
        <v>99</v>
      </c>
      <c r="J11287" s="11" t="s">
        <v>267</v>
      </c>
      <c r="K11287" s="11" t="str">
        <f>IFERROR(INDEX('EDC Component Dictionary'!$C$5:$C$37,MATCH('Rates Database'!J11287,'EDC Component Dictionary'!$B$5:$B$37,0)), "Energy Supply")</f>
        <v>Energy Supply</v>
      </c>
      <c r="L11287" s="12">
        <v>0.10384</v>
      </c>
      <c r="M11287" s="12"/>
    </row>
    <row r="11288" spans="1:13" x14ac:dyDescent="0.3">
      <c r="A11288" s="18">
        <v>11286</v>
      </c>
      <c r="B11288" s="18">
        <f t="shared" si="352"/>
        <v>2022</v>
      </c>
      <c r="C11288" s="17">
        <v>44713</v>
      </c>
      <c r="D11288" s="18" t="s">
        <v>130</v>
      </c>
      <c r="E11288" s="18" t="s">
        <v>164</v>
      </c>
      <c r="F11288" s="18" t="str">
        <f t="shared" si="353"/>
        <v>National Grid-Foxborough Muni Agg Rate-44713</v>
      </c>
      <c r="G11288" s="11" t="s">
        <v>131</v>
      </c>
      <c r="H11288" s="11" t="s">
        <v>54</v>
      </c>
      <c r="I11288" s="11" t="s">
        <v>99</v>
      </c>
      <c r="J11288" s="11" t="s">
        <v>256</v>
      </c>
      <c r="K11288" s="11" t="str">
        <f>IFERROR(INDEX('EDC Component Dictionary'!$C$5:$C$37,MATCH('Rates Database'!J11288,'EDC Component Dictionary'!$B$5:$B$37,0)), "Energy Supply")</f>
        <v>Energy Supply</v>
      </c>
      <c r="L11288" s="12">
        <v>0.10375</v>
      </c>
      <c r="M11288" s="12"/>
    </row>
    <row r="11289" spans="1:13" x14ac:dyDescent="0.3">
      <c r="A11289" s="18">
        <v>11287</v>
      </c>
      <c r="B11289" s="18">
        <f t="shared" si="352"/>
        <v>2022</v>
      </c>
      <c r="C11289" s="17">
        <v>44713</v>
      </c>
      <c r="D11289" s="18" t="s">
        <v>130</v>
      </c>
      <c r="E11289" s="18" t="s">
        <v>164</v>
      </c>
      <c r="F11289" s="18" t="str">
        <f t="shared" si="353"/>
        <v>National Grid-Orange Muni Agg Rate-44713</v>
      </c>
      <c r="G11289" s="11" t="s">
        <v>131</v>
      </c>
      <c r="H11289" s="11" t="s">
        <v>54</v>
      </c>
      <c r="I11289" s="11" t="s">
        <v>99</v>
      </c>
      <c r="J11289" s="11" t="s">
        <v>182</v>
      </c>
      <c r="K11289" s="11" t="str">
        <f>IFERROR(INDEX('EDC Component Dictionary'!$C$5:$C$37,MATCH('Rates Database'!J11289,'EDC Component Dictionary'!$B$5:$B$37,0)), "Energy Supply")</f>
        <v>Energy Supply</v>
      </c>
      <c r="L11289" s="12">
        <v>0.10383000000000001</v>
      </c>
      <c r="M11289" s="12"/>
    </row>
    <row r="11290" spans="1:13" x14ac:dyDescent="0.3">
      <c r="A11290" s="18">
        <v>11288</v>
      </c>
      <c r="B11290" s="18">
        <f t="shared" si="352"/>
        <v>2022</v>
      </c>
      <c r="C11290" s="17">
        <v>44713</v>
      </c>
      <c r="D11290" s="18" t="s">
        <v>130</v>
      </c>
      <c r="E11290" s="18" t="s">
        <v>163</v>
      </c>
      <c r="F11290" s="18" t="str">
        <f t="shared" si="353"/>
        <v>Eversource_EMA-Ashland Muni Agg Rate-44713</v>
      </c>
      <c r="G11290" s="11" t="s">
        <v>131</v>
      </c>
      <c r="H11290" s="11" t="s">
        <v>54</v>
      </c>
      <c r="I11290" s="11" t="s">
        <v>99</v>
      </c>
      <c r="J11290" s="11" t="s">
        <v>234</v>
      </c>
      <c r="K11290" s="11" t="str">
        <f>IFERROR(INDEX('EDC Component Dictionary'!$C$5:$C$37,MATCH('Rates Database'!J11290,'EDC Component Dictionary'!$B$5:$B$37,0)), "Energy Supply")</f>
        <v>Energy Supply</v>
      </c>
      <c r="L11290" s="12">
        <v>0.10409</v>
      </c>
      <c r="M11290" s="12"/>
    </row>
    <row r="11291" spans="1:13" x14ac:dyDescent="0.3">
      <c r="A11291" s="18">
        <v>11289</v>
      </c>
      <c r="B11291" s="18">
        <f t="shared" si="352"/>
        <v>2022</v>
      </c>
      <c r="C11291" s="17">
        <v>44713</v>
      </c>
      <c r="D11291" s="18" t="s">
        <v>130</v>
      </c>
      <c r="E11291" s="18" t="s">
        <v>164</v>
      </c>
      <c r="F11291" s="18" t="str">
        <f t="shared" si="353"/>
        <v>National Grid-Westborough Muni Agg Rate-44713</v>
      </c>
      <c r="G11291" s="11" t="s">
        <v>131</v>
      </c>
      <c r="H11291" s="11" t="s">
        <v>54</v>
      </c>
      <c r="I11291" s="11" t="s">
        <v>99</v>
      </c>
      <c r="J11291" s="11" t="s">
        <v>172</v>
      </c>
      <c r="K11291" s="11" t="str">
        <f>IFERROR(INDEX('EDC Component Dictionary'!$C$5:$C$37,MATCH('Rates Database'!J11291,'EDC Component Dictionary'!$B$5:$B$37,0)), "Energy Supply")</f>
        <v>Energy Supply</v>
      </c>
      <c r="L11291" s="12">
        <v>0.10435</v>
      </c>
      <c r="M11291" s="12"/>
    </row>
    <row r="11292" spans="1:13" x14ac:dyDescent="0.3">
      <c r="A11292" s="18">
        <v>11290</v>
      </c>
      <c r="B11292" s="18">
        <f t="shared" si="352"/>
        <v>2022</v>
      </c>
      <c r="C11292" s="17">
        <v>44713</v>
      </c>
      <c r="D11292" s="18" t="s">
        <v>130</v>
      </c>
      <c r="E11292" s="18" t="s">
        <v>164</v>
      </c>
      <c r="F11292" s="18" t="str">
        <f t="shared" si="353"/>
        <v>National Grid-Leicester Muni Agg Rate-44713</v>
      </c>
      <c r="G11292" s="11" t="s">
        <v>131</v>
      </c>
      <c r="H11292" s="11" t="s">
        <v>54</v>
      </c>
      <c r="I11292" s="11" t="s">
        <v>99</v>
      </c>
      <c r="J11292" s="11" t="s">
        <v>305</v>
      </c>
      <c r="K11292" s="11" t="str">
        <f>IFERROR(INDEX('EDC Component Dictionary'!$C$5:$C$37,MATCH('Rates Database'!J11292,'EDC Component Dictionary'!$B$5:$B$37,0)), "Energy Supply")</f>
        <v>Energy Supply</v>
      </c>
      <c r="L11292" s="12">
        <v>0.10464</v>
      </c>
      <c r="M11292" s="12"/>
    </row>
    <row r="11293" spans="1:13" x14ac:dyDescent="0.3">
      <c r="A11293" s="18">
        <v>11291</v>
      </c>
      <c r="B11293" s="18">
        <f t="shared" si="352"/>
        <v>2022</v>
      </c>
      <c r="C11293" s="17">
        <v>44713</v>
      </c>
      <c r="D11293" s="18" t="s">
        <v>130</v>
      </c>
      <c r="E11293" s="18" t="s">
        <v>163</v>
      </c>
      <c r="F11293" s="18" t="str">
        <f t="shared" si="353"/>
        <v>Eversource_EMA-Acushnet Muni Agg Rate-44713</v>
      </c>
      <c r="G11293" s="11" t="s">
        <v>131</v>
      </c>
      <c r="H11293" s="11" t="s">
        <v>54</v>
      </c>
      <c r="I11293" s="11" t="s">
        <v>99</v>
      </c>
      <c r="J11293" s="11" t="s">
        <v>185</v>
      </c>
      <c r="K11293" s="11" t="str">
        <f>IFERROR(INDEX('EDC Component Dictionary'!$C$5:$C$37,MATCH('Rates Database'!J11293,'EDC Component Dictionary'!$B$5:$B$37,0)), "Energy Supply")</f>
        <v>Energy Supply</v>
      </c>
      <c r="L11293" s="12">
        <v>0.1047</v>
      </c>
      <c r="M11293" s="12"/>
    </row>
    <row r="11294" spans="1:13" x14ac:dyDescent="0.3">
      <c r="A11294" s="18">
        <v>11292</v>
      </c>
      <c r="B11294" s="18">
        <f t="shared" si="352"/>
        <v>2022</v>
      </c>
      <c r="C11294" s="17">
        <v>44713</v>
      </c>
      <c r="D11294" s="18" t="s">
        <v>130</v>
      </c>
      <c r="E11294" s="18" t="s">
        <v>164</v>
      </c>
      <c r="F11294" s="18" t="str">
        <f t="shared" si="353"/>
        <v>National Grid-Attleboro Muni Agg Rate-44713</v>
      </c>
      <c r="G11294" s="11" t="s">
        <v>131</v>
      </c>
      <c r="H11294" s="11" t="s">
        <v>54</v>
      </c>
      <c r="I11294" s="11" t="s">
        <v>99</v>
      </c>
      <c r="J11294" s="11" t="s">
        <v>186</v>
      </c>
      <c r="K11294" s="11" t="str">
        <f>IFERROR(INDEX('EDC Component Dictionary'!$C$5:$C$37,MATCH('Rates Database'!J11294,'EDC Component Dictionary'!$B$5:$B$37,0)), "Energy Supply")</f>
        <v>Energy Supply</v>
      </c>
      <c r="L11294" s="12">
        <v>0.10474</v>
      </c>
      <c r="M11294" s="12"/>
    </row>
    <row r="11295" spans="1:13" x14ac:dyDescent="0.3">
      <c r="A11295" s="18">
        <v>11293</v>
      </c>
      <c r="B11295" s="18">
        <f t="shared" si="352"/>
        <v>2022</v>
      </c>
      <c r="C11295" s="17">
        <v>44713</v>
      </c>
      <c r="D11295" s="18" t="s">
        <v>130</v>
      </c>
      <c r="E11295" s="18" t="s">
        <v>163</v>
      </c>
      <c r="F11295" s="18" t="str">
        <f t="shared" si="353"/>
        <v>Eversource_EMA-Carver Muni Agg Rate-44713</v>
      </c>
      <c r="G11295" s="11" t="s">
        <v>131</v>
      </c>
      <c r="H11295" s="11" t="s">
        <v>54</v>
      </c>
      <c r="I11295" s="11" t="s">
        <v>99</v>
      </c>
      <c r="J11295" s="11" t="s">
        <v>187</v>
      </c>
      <c r="K11295" s="11" t="str">
        <f>IFERROR(INDEX('EDC Component Dictionary'!$C$5:$C$37,MATCH('Rates Database'!J11295,'EDC Component Dictionary'!$B$5:$B$37,0)), "Energy Supply")</f>
        <v>Energy Supply</v>
      </c>
      <c r="L11295" s="12">
        <v>0.10463</v>
      </c>
      <c r="M11295" s="12"/>
    </row>
    <row r="11296" spans="1:13" x14ac:dyDescent="0.3">
      <c r="A11296" s="18">
        <v>11294</v>
      </c>
      <c r="B11296" s="18">
        <f t="shared" si="352"/>
        <v>2022</v>
      </c>
      <c r="C11296" s="17">
        <v>44713</v>
      </c>
      <c r="D11296" s="18" t="s">
        <v>130</v>
      </c>
      <c r="E11296" s="18" t="s">
        <v>163</v>
      </c>
      <c r="F11296" s="18" t="str">
        <f t="shared" si="353"/>
        <v>Eversource_EMA-Dartmouth Muni Agg Rate-44713</v>
      </c>
      <c r="G11296" s="11" t="s">
        <v>131</v>
      </c>
      <c r="H11296" s="11" t="s">
        <v>54</v>
      </c>
      <c r="I11296" s="11" t="s">
        <v>99</v>
      </c>
      <c r="J11296" s="11" t="s">
        <v>189</v>
      </c>
      <c r="K11296" s="11" t="str">
        <f>IFERROR(INDEX('EDC Component Dictionary'!$C$5:$C$37,MATCH('Rates Database'!J11296,'EDC Component Dictionary'!$B$5:$B$37,0)), "Energy Supply")</f>
        <v>Energy Supply</v>
      </c>
      <c r="L11296" s="12">
        <v>0.10463</v>
      </c>
      <c r="M11296" s="12"/>
    </row>
    <row r="11297" spans="1:13" x14ac:dyDescent="0.3">
      <c r="A11297" s="18">
        <v>11295</v>
      </c>
      <c r="B11297" s="18">
        <f t="shared" si="352"/>
        <v>2022</v>
      </c>
      <c r="C11297" s="17">
        <v>44713</v>
      </c>
      <c r="D11297" s="18" t="s">
        <v>130</v>
      </c>
      <c r="E11297" s="18" t="s">
        <v>164</v>
      </c>
      <c r="F11297" s="18" t="str">
        <f t="shared" si="353"/>
        <v>National Grid-Dighton Muni Agg Rate-44713</v>
      </c>
      <c r="G11297" s="11" t="s">
        <v>131</v>
      </c>
      <c r="H11297" s="11" t="s">
        <v>54</v>
      </c>
      <c r="I11297" s="11" t="s">
        <v>99</v>
      </c>
      <c r="J11297" s="11" t="s">
        <v>190</v>
      </c>
      <c r="K11297" s="11" t="str">
        <f>IFERROR(INDEX('EDC Component Dictionary'!$C$5:$C$37,MATCH('Rates Database'!J11297,'EDC Component Dictionary'!$B$5:$B$37,0)), "Energy Supply")</f>
        <v>Energy Supply</v>
      </c>
      <c r="L11297" s="12">
        <v>0.10471</v>
      </c>
      <c r="M11297" s="12"/>
    </row>
    <row r="11298" spans="1:13" x14ac:dyDescent="0.3">
      <c r="A11298" s="18">
        <v>11296</v>
      </c>
      <c r="B11298" s="18">
        <f t="shared" si="352"/>
        <v>2022</v>
      </c>
      <c r="C11298" s="17">
        <v>44713</v>
      </c>
      <c r="D11298" s="18" t="s">
        <v>130</v>
      </c>
      <c r="E11298" s="18" t="s">
        <v>164</v>
      </c>
      <c r="F11298" s="18" t="str">
        <f t="shared" si="353"/>
        <v>National Grid-Douglas Muni Agg Rate-44713</v>
      </c>
      <c r="G11298" s="11" t="s">
        <v>131</v>
      </c>
      <c r="H11298" s="11" t="s">
        <v>54</v>
      </c>
      <c r="I11298" s="11" t="s">
        <v>99</v>
      </c>
      <c r="J11298" s="11" t="s">
        <v>191</v>
      </c>
      <c r="K11298" s="11" t="str">
        <f>IFERROR(INDEX('EDC Component Dictionary'!$C$5:$C$37,MATCH('Rates Database'!J11298,'EDC Component Dictionary'!$B$5:$B$37,0)), "Energy Supply")</f>
        <v>Energy Supply</v>
      </c>
      <c r="L11298" s="12">
        <v>0.10473</v>
      </c>
      <c r="M11298" s="12"/>
    </row>
    <row r="11299" spans="1:13" x14ac:dyDescent="0.3">
      <c r="A11299" s="18">
        <v>11297</v>
      </c>
      <c r="B11299" s="18">
        <f t="shared" si="352"/>
        <v>2022</v>
      </c>
      <c r="C11299" s="17">
        <v>44713</v>
      </c>
      <c r="D11299" s="18" t="s">
        <v>130</v>
      </c>
      <c r="E11299" s="18" t="s">
        <v>164</v>
      </c>
      <c r="F11299" s="18" t="str">
        <f t="shared" si="353"/>
        <v>National Grid-Dracut Muni Agg Rate-44713</v>
      </c>
      <c r="G11299" s="11" t="s">
        <v>131</v>
      </c>
      <c r="H11299" s="11" t="s">
        <v>54</v>
      </c>
      <c r="I11299" s="11" t="s">
        <v>99</v>
      </c>
      <c r="J11299" s="11" t="s">
        <v>192</v>
      </c>
      <c r="K11299" s="11" t="str">
        <f>IFERROR(INDEX('EDC Component Dictionary'!$C$5:$C$37,MATCH('Rates Database'!J11299,'EDC Component Dictionary'!$B$5:$B$37,0)), "Energy Supply")</f>
        <v>Energy Supply</v>
      </c>
      <c r="L11299" s="12">
        <v>0.10471</v>
      </c>
      <c r="M11299" s="12"/>
    </row>
    <row r="11300" spans="1:13" x14ac:dyDescent="0.3">
      <c r="A11300" s="18">
        <v>11298</v>
      </c>
      <c r="B11300" s="18">
        <f t="shared" si="352"/>
        <v>2022</v>
      </c>
      <c r="C11300" s="17">
        <v>44713</v>
      </c>
      <c r="D11300" s="18" t="s">
        <v>130</v>
      </c>
      <c r="E11300" s="18" t="s">
        <v>164</v>
      </c>
      <c r="F11300" s="18" t="str">
        <f t="shared" si="353"/>
        <v>National Grid-Fall River Muni Agg Rate-44713</v>
      </c>
      <c r="G11300" s="11" t="s">
        <v>131</v>
      </c>
      <c r="H11300" s="11" t="s">
        <v>54</v>
      </c>
      <c r="I11300" s="11" t="s">
        <v>99</v>
      </c>
      <c r="J11300" s="11" t="s">
        <v>194</v>
      </c>
      <c r="K11300" s="11" t="str">
        <f>IFERROR(INDEX('EDC Component Dictionary'!$C$5:$C$37,MATCH('Rates Database'!J11300,'EDC Component Dictionary'!$B$5:$B$37,0)), "Energy Supply")</f>
        <v>Energy Supply</v>
      </c>
      <c r="L11300" s="12">
        <v>0.10471</v>
      </c>
      <c r="M11300" s="12"/>
    </row>
    <row r="11301" spans="1:13" x14ac:dyDescent="0.3">
      <c r="A11301" s="18">
        <v>11299</v>
      </c>
      <c r="B11301" s="18">
        <f t="shared" si="352"/>
        <v>2022</v>
      </c>
      <c r="C11301" s="17">
        <v>44713</v>
      </c>
      <c r="D11301" s="18" t="s">
        <v>130</v>
      </c>
      <c r="E11301" s="18" t="s">
        <v>163</v>
      </c>
      <c r="F11301" s="18" t="str">
        <f t="shared" si="353"/>
        <v>Eversource_EMA-Freetown Muni Agg Rate-44713</v>
      </c>
      <c r="G11301" s="11" t="s">
        <v>131</v>
      </c>
      <c r="H11301" s="11" t="s">
        <v>54</v>
      </c>
      <c r="I11301" s="11" t="s">
        <v>99</v>
      </c>
      <c r="J11301" s="11" t="s">
        <v>195</v>
      </c>
      <c r="K11301" s="11" t="str">
        <f>IFERROR(INDEX('EDC Component Dictionary'!$C$5:$C$37,MATCH('Rates Database'!J11301,'EDC Component Dictionary'!$B$5:$B$37,0)), "Energy Supply")</f>
        <v>Energy Supply</v>
      </c>
      <c r="L11301" s="12">
        <v>0.1047</v>
      </c>
      <c r="M11301" s="12"/>
    </row>
    <row r="11302" spans="1:13" x14ac:dyDescent="0.3">
      <c r="A11302" s="18">
        <v>11300</v>
      </c>
      <c r="B11302" s="18">
        <f t="shared" si="352"/>
        <v>2022</v>
      </c>
      <c r="C11302" s="17">
        <v>44713</v>
      </c>
      <c r="D11302" s="18" t="s">
        <v>130</v>
      </c>
      <c r="E11302" s="18" t="s">
        <v>95</v>
      </c>
      <c r="F11302" s="18" t="str">
        <f t="shared" si="353"/>
        <v>Eversource_WMA-Hadley Muni Agg Rate-44713</v>
      </c>
      <c r="G11302" s="11" t="s">
        <v>131</v>
      </c>
      <c r="H11302" s="11" t="s">
        <v>54</v>
      </c>
      <c r="I11302" s="11" t="s">
        <v>99</v>
      </c>
      <c r="J11302" s="11" t="s">
        <v>277</v>
      </c>
      <c r="K11302" s="11" t="str">
        <f>IFERROR(INDEX('EDC Component Dictionary'!$C$5:$C$37,MATCH('Rates Database'!J11302,'EDC Component Dictionary'!$B$5:$B$37,0)), "Energy Supply")</f>
        <v>Energy Supply</v>
      </c>
      <c r="L11302" s="12">
        <v>0.10478999999999999</v>
      </c>
      <c r="M11302" s="12"/>
    </row>
    <row r="11303" spans="1:13" x14ac:dyDescent="0.3">
      <c r="A11303" s="18">
        <v>11301</v>
      </c>
      <c r="B11303" s="18">
        <f t="shared" si="352"/>
        <v>2022</v>
      </c>
      <c r="C11303" s="17">
        <v>44713</v>
      </c>
      <c r="D11303" s="18" t="s">
        <v>130</v>
      </c>
      <c r="E11303" s="18" t="s">
        <v>163</v>
      </c>
      <c r="F11303" s="18" t="str">
        <f t="shared" si="353"/>
        <v>Eversource_EMA-Marion Muni Agg Rate-44713</v>
      </c>
      <c r="G11303" s="11" t="s">
        <v>131</v>
      </c>
      <c r="H11303" s="11" t="s">
        <v>54</v>
      </c>
      <c r="I11303" s="11" t="s">
        <v>99</v>
      </c>
      <c r="J11303" s="11" t="s">
        <v>196</v>
      </c>
      <c r="K11303" s="11" t="str">
        <f>IFERROR(INDEX('EDC Component Dictionary'!$C$5:$C$37,MATCH('Rates Database'!J11303,'EDC Component Dictionary'!$B$5:$B$37,0)), "Energy Supply")</f>
        <v>Energy Supply</v>
      </c>
      <c r="L11303" s="12">
        <v>0.10269</v>
      </c>
      <c r="M11303" s="12"/>
    </row>
    <row r="11304" spans="1:13" x14ac:dyDescent="0.3">
      <c r="A11304" s="18">
        <v>11302</v>
      </c>
      <c r="B11304" s="18">
        <f t="shared" si="352"/>
        <v>2022</v>
      </c>
      <c r="C11304" s="17">
        <v>44713</v>
      </c>
      <c r="D11304" s="18" t="s">
        <v>130</v>
      </c>
      <c r="E11304" s="18" t="s">
        <v>163</v>
      </c>
      <c r="F11304" s="18" t="str">
        <f t="shared" si="353"/>
        <v>Eversource_EMA-Mattapoisett Muni Agg Rate-44713</v>
      </c>
      <c r="G11304" s="11" t="s">
        <v>131</v>
      </c>
      <c r="H11304" s="11" t="s">
        <v>54</v>
      </c>
      <c r="I11304" s="11" t="s">
        <v>99</v>
      </c>
      <c r="J11304" s="11" t="s">
        <v>197</v>
      </c>
      <c r="K11304" s="11" t="str">
        <f>IFERROR(INDEX('EDC Component Dictionary'!$C$5:$C$37,MATCH('Rates Database'!J11304,'EDC Component Dictionary'!$B$5:$B$37,0)), "Energy Supply")</f>
        <v>Energy Supply</v>
      </c>
      <c r="L11304" s="12">
        <v>0.1047</v>
      </c>
      <c r="M11304" s="12"/>
    </row>
    <row r="11305" spans="1:13" x14ac:dyDescent="0.3">
      <c r="A11305" s="18">
        <v>11303</v>
      </c>
      <c r="B11305" s="18">
        <f t="shared" si="352"/>
        <v>2022</v>
      </c>
      <c r="C11305" s="17">
        <v>44713</v>
      </c>
      <c r="D11305" s="18" t="s">
        <v>130</v>
      </c>
      <c r="E11305" s="18" t="s">
        <v>163</v>
      </c>
      <c r="F11305" s="18" t="str">
        <f t="shared" si="353"/>
        <v>Eversource_EMA-New Bedford Muni Agg Rate-44713</v>
      </c>
      <c r="G11305" s="11" t="s">
        <v>131</v>
      </c>
      <c r="H11305" s="11" t="s">
        <v>54</v>
      </c>
      <c r="I11305" s="11" t="s">
        <v>99</v>
      </c>
      <c r="J11305" s="11" t="s">
        <v>199</v>
      </c>
      <c r="K11305" s="11" t="str">
        <f>IFERROR(INDEX('EDC Component Dictionary'!$C$5:$C$37,MATCH('Rates Database'!J11305,'EDC Component Dictionary'!$B$5:$B$37,0)), "Energy Supply")</f>
        <v>Energy Supply</v>
      </c>
      <c r="L11305" s="12">
        <v>0.10471</v>
      </c>
      <c r="M11305" s="12"/>
    </row>
    <row r="11306" spans="1:13" x14ac:dyDescent="0.3">
      <c r="A11306" s="18">
        <v>11304</v>
      </c>
      <c r="B11306" s="18">
        <f t="shared" si="352"/>
        <v>2022</v>
      </c>
      <c r="C11306" s="17">
        <v>44713</v>
      </c>
      <c r="D11306" s="18" t="s">
        <v>130</v>
      </c>
      <c r="E11306" s="18" t="s">
        <v>164</v>
      </c>
      <c r="F11306" s="18" t="str">
        <f t="shared" si="353"/>
        <v>National Grid-Northbridge Muni Agg Rate-44713</v>
      </c>
      <c r="G11306" s="11" t="s">
        <v>131</v>
      </c>
      <c r="H11306" s="11" t="s">
        <v>54</v>
      </c>
      <c r="I11306" s="11" t="s">
        <v>99</v>
      </c>
      <c r="J11306" s="11" t="s">
        <v>200</v>
      </c>
      <c r="K11306" s="11" t="str">
        <f>IFERROR(INDEX('EDC Component Dictionary'!$C$5:$C$37,MATCH('Rates Database'!J11306,'EDC Component Dictionary'!$B$5:$B$37,0)), "Energy Supply")</f>
        <v>Energy Supply</v>
      </c>
      <c r="L11306" s="12">
        <v>0.10473</v>
      </c>
      <c r="M11306" s="12"/>
    </row>
    <row r="11307" spans="1:13" x14ac:dyDescent="0.3">
      <c r="A11307" s="18">
        <v>11305</v>
      </c>
      <c r="B11307" s="18">
        <f t="shared" si="352"/>
        <v>2022</v>
      </c>
      <c r="C11307" s="17">
        <v>44713</v>
      </c>
      <c r="D11307" s="18" t="s">
        <v>130</v>
      </c>
      <c r="E11307" s="18" t="s">
        <v>164</v>
      </c>
      <c r="F11307" s="18" t="str">
        <f t="shared" si="353"/>
        <v>National Grid-Norton Muni Agg Rate-44713</v>
      </c>
      <c r="G11307" s="11" t="s">
        <v>131</v>
      </c>
      <c r="H11307" s="11" t="s">
        <v>54</v>
      </c>
      <c r="I11307" s="11" t="s">
        <v>99</v>
      </c>
      <c r="J11307" s="11" t="s">
        <v>201</v>
      </c>
      <c r="K11307" s="11" t="str">
        <f>IFERROR(INDEX('EDC Component Dictionary'!$C$5:$C$37,MATCH('Rates Database'!J11307,'EDC Component Dictionary'!$B$5:$B$37,0)), "Energy Supply")</f>
        <v>Energy Supply</v>
      </c>
      <c r="L11307" s="12">
        <v>0.10475</v>
      </c>
      <c r="M11307" s="12"/>
    </row>
    <row r="11308" spans="1:13" x14ac:dyDescent="0.3">
      <c r="A11308" s="18">
        <v>11306</v>
      </c>
      <c r="B11308" s="18">
        <f t="shared" si="352"/>
        <v>2022</v>
      </c>
      <c r="C11308" s="17">
        <v>44713</v>
      </c>
      <c r="D11308" s="18" t="s">
        <v>130</v>
      </c>
      <c r="E11308" s="18" t="s">
        <v>164</v>
      </c>
      <c r="F11308" s="18" t="str">
        <f t="shared" si="353"/>
        <v>National Grid-Plainville Muni Agg Rate-44713</v>
      </c>
      <c r="G11308" s="11" t="s">
        <v>131</v>
      </c>
      <c r="H11308" s="11" t="s">
        <v>54</v>
      </c>
      <c r="I11308" s="11" t="s">
        <v>99</v>
      </c>
      <c r="J11308" s="11" t="s">
        <v>203</v>
      </c>
      <c r="K11308" s="11" t="str">
        <f>IFERROR(INDEX('EDC Component Dictionary'!$C$5:$C$37,MATCH('Rates Database'!J11308,'EDC Component Dictionary'!$B$5:$B$37,0)), "Energy Supply")</f>
        <v>Energy Supply</v>
      </c>
      <c r="L11308" s="12">
        <v>0.10471</v>
      </c>
      <c r="M11308" s="12"/>
    </row>
    <row r="11309" spans="1:13" x14ac:dyDescent="0.3">
      <c r="A11309" s="18">
        <v>11307</v>
      </c>
      <c r="B11309" s="18">
        <f t="shared" si="352"/>
        <v>2022</v>
      </c>
      <c r="C11309" s="17">
        <v>44713</v>
      </c>
      <c r="D11309" s="18" t="s">
        <v>130</v>
      </c>
      <c r="E11309" s="18" t="s">
        <v>164</v>
      </c>
      <c r="F11309" s="18" t="str">
        <f t="shared" si="353"/>
        <v>National Grid-Rehoboth Muni Agg Rate-44713</v>
      </c>
      <c r="G11309" s="11" t="s">
        <v>131</v>
      </c>
      <c r="H11309" s="11" t="s">
        <v>54</v>
      </c>
      <c r="I11309" s="11" t="s">
        <v>99</v>
      </c>
      <c r="J11309" s="11" t="s">
        <v>204</v>
      </c>
      <c r="K11309" s="11" t="str">
        <f>IFERROR(INDEX('EDC Component Dictionary'!$C$5:$C$37,MATCH('Rates Database'!J11309,'EDC Component Dictionary'!$B$5:$B$37,0)), "Energy Supply")</f>
        <v>Energy Supply</v>
      </c>
      <c r="L11309" s="12">
        <v>0.10471</v>
      </c>
      <c r="M11309" s="12"/>
    </row>
    <row r="11310" spans="1:13" x14ac:dyDescent="0.3">
      <c r="A11310" s="18">
        <v>11308</v>
      </c>
      <c r="B11310" s="18">
        <f t="shared" si="352"/>
        <v>2022</v>
      </c>
      <c r="C11310" s="17">
        <v>44713</v>
      </c>
      <c r="D11310" s="18" t="s">
        <v>130</v>
      </c>
      <c r="E11310" s="18" t="s">
        <v>164</v>
      </c>
      <c r="F11310" s="18" t="str">
        <f t="shared" si="353"/>
        <v>National Grid-Seekonk Muni Agg Rate-44713</v>
      </c>
      <c r="G11310" s="11" t="s">
        <v>131</v>
      </c>
      <c r="H11310" s="11" t="s">
        <v>54</v>
      </c>
      <c r="I11310" s="11" t="s">
        <v>99</v>
      </c>
      <c r="J11310" s="11" t="s">
        <v>205</v>
      </c>
      <c r="K11310" s="11" t="str">
        <f>IFERROR(INDEX('EDC Component Dictionary'!$C$5:$C$37,MATCH('Rates Database'!J11310,'EDC Component Dictionary'!$B$5:$B$37,0)), "Energy Supply")</f>
        <v>Energy Supply</v>
      </c>
      <c r="L11310" s="12">
        <v>0.10475</v>
      </c>
      <c r="M11310" s="12"/>
    </row>
    <row r="11311" spans="1:13" x14ac:dyDescent="0.3">
      <c r="A11311" s="18">
        <v>11309</v>
      </c>
      <c r="B11311" s="18">
        <f t="shared" si="352"/>
        <v>2022</v>
      </c>
      <c r="C11311" s="17">
        <v>44713</v>
      </c>
      <c r="D11311" s="18" t="s">
        <v>130</v>
      </c>
      <c r="E11311" s="18" t="s">
        <v>164</v>
      </c>
      <c r="F11311" s="18" t="str">
        <f t="shared" si="353"/>
        <v>National Grid-Somerset Muni Agg Rate-44713</v>
      </c>
      <c r="G11311" s="11" t="s">
        <v>131</v>
      </c>
      <c r="H11311" s="11" t="s">
        <v>54</v>
      </c>
      <c r="I11311" s="11" t="s">
        <v>99</v>
      </c>
      <c r="J11311" s="11" t="s">
        <v>206</v>
      </c>
      <c r="K11311" s="11" t="str">
        <f>IFERROR(INDEX('EDC Component Dictionary'!$C$5:$C$37,MATCH('Rates Database'!J11311,'EDC Component Dictionary'!$B$5:$B$37,0)), "Energy Supply")</f>
        <v>Energy Supply</v>
      </c>
      <c r="L11311" s="12">
        <v>0.10471999999999999</v>
      </c>
      <c r="M11311" s="12"/>
    </row>
    <row r="11312" spans="1:13" x14ac:dyDescent="0.3">
      <c r="A11312" s="18">
        <v>11310</v>
      </c>
      <c r="B11312" s="18">
        <f t="shared" si="352"/>
        <v>2022</v>
      </c>
      <c r="C11312" s="17">
        <v>44713</v>
      </c>
      <c r="D11312" s="18" t="s">
        <v>130</v>
      </c>
      <c r="E11312" s="18" t="s">
        <v>164</v>
      </c>
      <c r="F11312" s="18" t="str">
        <f t="shared" si="353"/>
        <v>National Grid-Swansea Muni Agg Rate-44713</v>
      </c>
      <c r="G11312" s="11" t="s">
        <v>131</v>
      </c>
      <c r="H11312" s="11" t="s">
        <v>54</v>
      </c>
      <c r="I11312" s="11" t="s">
        <v>99</v>
      </c>
      <c r="J11312" s="11" t="s">
        <v>207</v>
      </c>
      <c r="K11312" s="11" t="str">
        <f>IFERROR(INDEX('EDC Component Dictionary'!$C$5:$C$37,MATCH('Rates Database'!J11312,'EDC Component Dictionary'!$B$5:$B$37,0)), "Energy Supply")</f>
        <v>Energy Supply</v>
      </c>
      <c r="L11312" s="12">
        <v>0.10471</v>
      </c>
      <c r="M11312" s="12"/>
    </row>
    <row r="11313" spans="1:13" x14ac:dyDescent="0.3">
      <c r="A11313" s="18">
        <v>11311</v>
      </c>
      <c r="B11313" s="18">
        <f t="shared" si="352"/>
        <v>2022</v>
      </c>
      <c r="C11313" s="17">
        <v>44713</v>
      </c>
      <c r="D11313" s="18" t="s">
        <v>130</v>
      </c>
      <c r="E11313" s="18" t="s">
        <v>163</v>
      </c>
      <c r="F11313" s="18" t="str">
        <f t="shared" si="353"/>
        <v>Eversource_EMA-Wareham Muni Agg Rate-44713</v>
      </c>
      <c r="G11313" s="11" t="s">
        <v>131</v>
      </c>
      <c r="H11313" s="11" t="s">
        <v>54</v>
      </c>
      <c r="I11313" s="11" t="s">
        <v>99</v>
      </c>
      <c r="J11313" s="11" t="s">
        <v>273</v>
      </c>
      <c r="K11313" s="11" t="str">
        <f>IFERROR(INDEX('EDC Component Dictionary'!$C$5:$C$37,MATCH('Rates Database'!J11313,'EDC Component Dictionary'!$B$5:$B$37,0)), "Energy Supply")</f>
        <v>Energy Supply</v>
      </c>
      <c r="L11313" s="12">
        <v>0.10473</v>
      </c>
      <c r="M11313" s="12"/>
    </row>
    <row r="11314" spans="1:13" x14ac:dyDescent="0.3">
      <c r="A11314" s="18">
        <v>11312</v>
      </c>
      <c r="B11314" s="18">
        <f t="shared" si="352"/>
        <v>2022</v>
      </c>
      <c r="C11314" s="17">
        <v>44713</v>
      </c>
      <c r="D11314" s="18" t="s">
        <v>130</v>
      </c>
      <c r="E11314" s="18" t="s">
        <v>163</v>
      </c>
      <c r="F11314" s="18" t="str">
        <f t="shared" si="353"/>
        <v>Eversource_EMA-Westport Muni Agg Rate-44713</v>
      </c>
      <c r="G11314" s="11" t="s">
        <v>131</v>
      </c>
      <c r="H11314" s="11" t="s">
        <v>54</v>
      </c>
      <c r="I11314" s="11" t="s">
        <v>99</v>
      </c>
      <c r="J11314" s="11" t="s">
        <v>209</v>
      </c>
      <c r="K11314" s="11" t="str">
        <f>IFERROR(INDEX('EDC Component Dictionary'!$C$5:$C$37,MATCH('Rates Database'!J11314,'EDC Component Dictionary'!$B$5:$B$37,0)), "Energy Supply")</f>
        <v>Energy Supply</v>
      </c>
      <c r="L11314" s="12">
        <v>0.10478</v>
      </c>
      <c r="M11314" s="12"/>
    </row>
    <row r="11315" spans="1:13" x14ac:dyDescent="0.3">
      <c r="A11315" s="18">
        <v>11313</v>
      </c>
      <c r="B11315" s="18">
        <f t="shared" si="352"/>
        <v>2022</v>
      </c>
      <c r="C11315" s="17">
        <v>44713</v>
      </c>
      <c r="D11315" s="18" t="s">
        <v>130</v>
      </c>
      <c r="E11315" s="18" t="s">
        <v>164</v>
      </c>
      <c r="F11315" s="18" t="str">
        <f t="shared" si="353"/>
        <v>National Grid-West Brookfield Muni Agg Rate-44713</v>
      </c>
      <c r="G11315" s="11" t="s">
        <v>131</v>
      </c>
      <c r="H11315" s="11" t="s">
        <v>54</v>
      </c>
      <c r="I11315" s="11" t="s">
        <v>99</v>
      </c>
      <c r="J11315" s="11" t="s">
        <v>177</v>
      </c>
      <c r="K11315" s="11" t="str">
        <f>IFERROR(INDEX('EDC Component Dictionary'!$C$5:$C$37,MATCH('Rates Database'!J11315,'EDC Component Dictionary'!$B$5:$B$37,0)), "Energy Supply")</f>
        <v>Energy Supply</v>
      </c>
      <c r="L11315" s="12">
        <v>0.10482</v>
      </c>
      <c r="M11315" s="12"/>
    </row>
    <row r="11316" spans="1:13" x14ac:dyDescent="0.3">
      <c r="A11316" s="18">
        <v>11314</v>
      </c>
      <c r="B11316" s="18">
        <f t="shared" si="352"/>
        <v>2022</v>
      </c>
      <c r="C11316" s="17">
        <v>44713</v>
      </c>
      <c r="D11316" s="18" t="s">
        <v>130</v>
      </c>
      <c r="E11316" s="18" t="s">
        <v>163</v>
      </c>
      <c r="F11316" s="18" t="str">
        <f t="shared" si="353"/>
        <v>Eversource_EMA-Somerville Muni Agg Rate-44713</v>
      </c>
      <c r="G11316" s="11" t="s">
        <v>131</v>
      </c>
      <c r="H11316" s="11" t="s">
        <v>54</v>
      </c>
      <c r="I11316" s="11" t="s">
        <v>99</v>
      </c>
      <c r="J11316" s="11" t="s">
        <v>212</v>
      </c>
      <c r="K11316" s="11" t="str">
        <f>IFERROR(INDEX('EDC Component Dictionary'!$C$5:$C$37,MATCH('Rates Database'!J11316,'EDC Component Dictionary'!$B$5:$B$37,0)), "Energy Supply")</f>
        <v>Energy Supply</v>
      </c>
      <c r="L11316" s="12">
        <v>0.10388</v>
      </c>
      <c r="M11316" s="12"/>
    </row>
    <row r="11317" spans="1:13" x14ac:dyDescent="0.3">
      <c r="A11317" s="18">
        <v>11315</v>
      </c>
      <c r="B11317" s="18">
        <f t="shared" si="352"/>
        <v>2022</v>
      </c>
      <c r="C11317" s="17">
        <v>44713</v>
      </c>
      <c r="D11317" s="18" t="s">
        <v>130</v>
      </c>
      <c r="E11317" s="18" t="s">
        <v>164</v>
      </c>
      <c r="F11317" s="18" t="str">
        <f t="shared" si="353"/>
        <v>National Grid-Gardner Muni Agg Rate-44713</v>
      </c>
      <c r="G11317" s="11" t="s">
        <v>131</v>
      </c>
      <c r="H11317" s="11" t="s">
        <v>54</v>
      </c>
      <c r="I11317" s="11" t="s">
        <v>99</v>
      </c>
      <c r="J11317" s="11" t="s">
        <v>179</v>
      </c>
      <c r="K11317" s="11" t="str">
        <f>IFERROR(INDEX('EDC Component Dictionary'!$C$5:$C$37,MATCH('Rates Database'!J11317,'EDC Component Dictionary'!$B$5:$B$37,0)), "Energy Supply")</f>
        <v>Energy Supply</v>
      </c>
      <c r="L11317" s="12">
        <v>0.10521</v>
      </c>
      <c r="M11317" s="12"/>
    </row>
    <row r="11318" spans="1:13" x14ac:dyDescent="0.3">
      <c r="A11318" s="18">
        <v>11316</v>
      </c>
      <c r="B11318" s="18">
        <f t="shared" si="352"/>
        <v>2022</v>
      </c>
      <c r="C11318" s="17">
        <v>44713</v>
      </c>
      <c r="D11318" s="18" t="s">
        <v>130</v>
      </c>
      <c r="E11318" s="18" t="s">
        <v>163</v>
      </c>
      <c r="F11318" s="18" t="str">
        <f t="shared" si="353"/>
        <v>Eversource_EMA-Kingston Muni Agg Rate-44713</v>
      </c>
      <c r="G11318" s="11" t="s">
        <v>131</v>
      </c>
      <c r="H11318" s="11" t="s">
        <v>54</v>
      </c>
      <c r="I11318" s="11" t="s">
        <v>99</v>
      </c>
      <c r="J11318" s="11" t="s">
        <v>211</v>
      </c>
      <c r="K11318" s="11" t="str">
        <f>IFERROR(INDEX('EDC Component Dictionary'!$C$5:$C$37,MATCH('Rates Database'!J11318,'EDC Component Dictionary'!$B$5:$B$37,0)), "Energy Supply")</f>
        <v>Energy Supply</v>
      </c>
      <c r="L11318" s="12">
        <v>0.10525</v>
      </c>
      <c r="M11318" s="12"/>
    </row>
    <row r="11319" spans="1:13" x14ac:dyDescent="0.3">
      <c r="A11319" s="18">
        <v>11317</v>
      </c>
      <c r="B11319" s="18">
        <f t="shared" si="352"/>
        <v>2022</v>
      </c>
      <c r="C11319" s="17">
        <v>44713</v>
      </c>
      <c r="D11319" s="18" t="s">
        <v>130</v>
      </c>
      <c r="E11319" s="18" t="s">
        <v>164</v>
      </c>
      <c r="F11319" s="18" t="str">
        <f t="shared" si="353"/>
        <v>National Grid-Pembroke Muni Agg Rate-44713</v>
      </c>
      <c r="G11319" s="11" t="s">
        <v>131</v>
      </c>
      <c r="H11319" s="11" t="s">
        <v>54</v>
      </c>
      <c r="I11319" s="11" t="s">
        <v>99</v>
      </c>
      <c r="J11319" s="11" t="s">
        <v>295</v>
      </c>
      <c r="K11319" s="11" t="str">
        <f>IFERROR(INDEX('EDC Component Dictionary'!$C$5:$C$37,MATCH('Rates Database'!J11319,'EDC Component Dictionary'!$B$5:$B$37,0)), "Energy Supply")</f>
        <v>Energy Supply</v>
      </c>
      <c r="L11319" s="12">
        <v>0.10534</v>
      </c>
      <c r="M11319" s="12"/>
    </row>
    <row r="11320" spans="1:13" x14ac:dyDescent="0.3">
      <c r="A11320" s="18">
        <v>11318</v>
      </c>
      <c r="B11320" s="18">
        <f t="shared" si="352"/>
        <v>2022</v>
      </c>
      <c r="C11320" s="17">
        <v>44713</v>
      </c>
      <c r="D11320" s="18" t="s">
        <v>130</v>
      </c>
      <c r="E11320" s="18" t="s">
        <v>164</v>
      </c>
      <c r="F11320" s="18" t="str">
        <f t="shared" si="353"/>
        <v>National Grid-Heath Muni Agg Rate-44713</v>
      </c>
      <c r="G11320" s="11" t="s">
        <v>131</v>
      </c>
      <c r="H11320" s="11" t="s">
        <v>54</v>
      </c>
      <c r="I11320" s="11" t="s">
        <v>99</v>
      </c>
      <c r="J11320" s="11" t="s">
        <v>257</v>
      </c>
      <c r="K11320" s="11" t="str">
        <f>IFERROR(INDEX('EDC Component Dictionary'!$C$5:$C$37,MATCH('Rates Database'!J11320,'EDC Component Dictionary'!$B$5:$B$37,0)), "Energy Supply")</f>
        <v>Energy Supply</v>
      </c>
      <c r="L11320" s="12">
        <v>0.1056</v>
      </c>
      <c r="M11320" s="12"/>
    </row>
    <row r="11321" spans="1:13" x14ac:dyDescent="0.3">
      <c r="A11321" s="18">
        <v>11319</v>
      </c>
      <c r="B11321" s="18">
        <f t="shared" si="352"/>
        <v>2022</v>
      </c>
      <c r="C11321" s="17">
        <v>44713</v>
      </c>
      <c r="D11321" s="18" t="s">
        <v>130</v>
      </c>
      <c r="E11321" s="18" t="s">
        <v>164</v>
      </c>
      <c r="F11321" s="18" t="str">
        <f t="shared" si="353"/>
        <v>National Grid-Shirley Muni Agg Rate-44713</v>
      </c>
      <c r="G11321" s="11" t="s">
        <v>131</v>
      </c>
      <c r="H11321" s="11" t="s">
        <v>54</v>
      </c>
      <c r="I11321" s="11" t="s">
        <v>99</v>
      </c>
      <c r="J11321" s="11" t="s">
        <v>299</v>
      </c>
      <c r="K11321" s="11" t="str">
        <f>IFERROR(INDEX('EDC Component Dictionary'!$C$5:$C$37,MATCH('Rates Database'!J11321,'EDC Component Dictionary'!$B$5:$B$37,0)), "Energy Supply")</f>
        <v>Energy Supply</v>
      </c>
      <c r="L11321" s="12">
        <v>0.10577</v>
      </c>
      <c r="M11321" s="12"/>
    </row>
    <row r="11322" spans="1:13" x14ac:dyDescent="0.3">
      <c r="A11322" s="18">
        <v>11320</v>
      </c>
      <c r="B11322" s="18">
        <f t="shared" si="352"/>
        <v>2022</v>
      </c>
      <c r="C11322" s="17">
        <v>44713</v>
      </c>
      <c r="D11322" s="18" t="s">
        <v>130</v>
      </c>
      <c r="E11322" s="18" t="s">
        <v>164</v>
      </c>
      <c r="F11322" s="18" t="str">
        <f t="shared" si="353"/>
        <v>National Grid-Harvard Muni Agg Rate-44713</v>
      </c>
      <c r="G11322" s="11" t="s">
        <v>131</v>
      </c>
      <c r="H11322" s="11" t="s">
        <v>54</v>
      </c>
      <c r="I11322" s="11" t="s">
        <v>99</v>
      </c>
      <c r="J11322" s="11" t="s">
        <v>276</v>
      </c>
      <c r="K11322" s="11" t="str">
        <f>IFERROR(INDEX('EDC Component Dictionary'!$C$5:$C$37,MATCH('Rates Database'!J11322,'EDC Component Dictionary'!$B$5:$B$37,0)), "Energy Supply")</f>
        <v>Energy Supply</v>
      </c>
      <c r="L11322" s="12">
        <v>0.10630000000000001</v>
      </c>
      <c r="M11322" s="12"/>
    </row>
    <row r="11323" spans="1:13" x14ac:dyDescent="0.3">
      <c r="A11323" s="18">
        <v>11321</v>
      </c>
      <c r="B11323" s="18">
        <f t="shared" si="352"/>
        <v>2022</v>
      </c>
      <c r="C11323" s="17">
        <v>44713</v>
      </c>
      <c r="D11323" s="18" t="s">
        <v>130</v>
      </c>
      <c r="E11323" s="18" t="s">
        <v>163</v>
      </c>
      <c r="F11323" s="18" t="str">
        <f t="shared" si="353"/>
        <v>Eversource_EMA-Millis Muni Agg Rate-44713</v>
      </c>
      <c r="G11323" s="11" t="s">
        <v>131</v>
      </c>
      <c r="H11323" s="11" t="s">
        <v>54</v>
      </c>
      <c r="I11323" s="11" t="s">
        <v>99</v>
      </c>
      <c r="J11323" s="11" t="s">
        <v>300</v>
      </c>
      <c r="K11323" s="11" t="str">
        <f>IFERROR(INDEX('EDC Component Dictionary'!$C$5:$C$37,MATCH('Rates Database'!J11323,'EDC Component Dictionary'!$B$5:$B$37,0)), "Energy Supply")</f>
        <v>Energy Supply</v>
      </c>
      <c r="L11323" s="12">
        <v>0.10654</v>
      </c>
      <c r="M11323" s="12"/>
    </row>
    <row r="11324" spans="1:13" x14ac:dyDescent="0.3">
      <c r="A11324" s="18">
        <v>11322</v>
      </c>
      <c r="B11324" s="18">
        <f t="shared" si="352"/>
        <v>2022</v>
      </c>
      <c r="C11324" s="17">
        <v>44713</v>
      </c>
      <c r="D11324" s="18" t="s">
        <v>130</v>
      </c>
      <c r="E11324" s="18" t="s">
        <v>164</v>
      </c>
      <c r="F11324" s="18" t="str">
        <f t="shared" si="353"/>
        <v>National Grid-Sutton Muni Agg Rate-44713</v>
      </c>
      <c r="G11324" s="11" t="s">
        <v>131</v>
      </c>
      <c r="H11324" s="11" t="s">
        <v>54</v>
      </c>
      <c r="I11324" s="11" t="s">
        <v>99</v>
      </c>
      <c r="J11324" s="11" t="s">
        <v>233</v>
      </c>
      <c r="K11324" s="11" t="str">
        <f>IFERROR(INDEX('EDC Component Dictionary'!$C$5:$C$37,MATCH('Rates Database'!J11324,'EDC Component Dictionary'!$B$5:$B$37,0)), "Energy Supply")</f>
        <v>Energy Supply</v>
      </c>
      <c r="L11324" s="12">
        <v>0.10661</v>
      </c>
      <c r="M11324" s="12"/>
    </row>
    <row r="11325" spans="1:13" x14ac:dyDescent="0.3">
      <c r="A11325" s="18">
        <v>11323</v>
      </c>
      <c r="B11325" s="18">
        <f t="shared" si="352"/>
        <v>2022</v>
      </c>
      <c r="C11325" s="17">
        <v>44713</v>
      </c>
      <c r="D11325" s="18" t="s">
        <v>130</v>
      </c>
      <c r="E11325" s="18" t="s">
        <v>164</v>
      </c>
      <c r="F11325" s="18" t="str">
        <f t="shared" si="353"/>
        <v>National Grid-Williamstown Muni Agg Rate-44713</v>
      </c>
      <c r="G11325" s="11" t="s">
        <v>131</v>
      </c>
      <c r="H11325" s="11" t="s">
        <v>54</v>
      </c>
      <c r="I11325" s="11" t="s">
        <v>99</v>
      </c>
      <c r="J11325" s="11" t="s">
        <v>225</v>
      </c>
      <c r="K11325" s="11" t="str">
        <f>IFERROR(INDEX('EDC Component Dictionary'!$C$5:$C$37,MATCH('Rates Database'!J11325,'EDC Component Dictionary'!$B$5:$B$37,0)), "Energy Supply")</f>
        <v>Energy Supply</v>
      </c>
      <c r="L11325" s="12">
        <v>0.10671</v>
      </c>
      <c r="M11325" s="12"/>
    </row>
    <row r="11326" spans="1:13" x14ac:dyDescent="0.3">
      <c r="A11326" s="18">
        <v>11324</v>
      </c>
      <c r="B11326" s="18">
        <f t="shared" si="352"/>
        <v>2022</v>
      </c>
      <c r="C11326" s="17">
        <v>44713</v>
      </c>
      <c r="D11326" s="18" t="s">
        <v>130</v>
      </c>
      <c r="E11326" s="18" t="s">
        <v>163</v>
      </c>
      <c r="F11326" s="18" t="str">
        <f t="shared" si="353"/>
        <v>Eversource_EMA-Sudbury Muni Agg Rate-44713</v>
      </c>
      <c r="G11326" s="11" t="s">
        <v>131</v>
      </c>
      <c r="H11326" s="11" t="s">
        <v>54</v>
      </c>
      <c r="I11326" s="11" t="s">
        <v>99</v>
      </c>
      <c r="J11326" s="11" t="s">
        <v>227</v>
      </c>
      <c r="K11326" s="11" t="str">
        <f>IFERROR(INDEX('EDC Component Dictionary'!$C$5:$C$37,MATCH('Rates Database'!J11326,'EDC Component Dictionary'!$B$5:$B$37,0)), "Energy Supply")</f>
        <v>Energy Supply</v>
      </c>
      <c r="L11326" s="12">
        <v>0.10803</v>
      </c>
      <c r="M11326" s="12"/>
    </row>
    <row r="11327" spans="1:13" x14ac:dyDescent="0.3">
      <c r="A11327" s="18">
        <v>11325</v>
      </c>
      <c r="B11327" s="18">
        <f t="shared" si="352"/>
        <v>2022</v>
      </c>
      <c r="C11327" s="17">
        <v>44713</v>
      </c>
      <c r="D11327" s="18" t="s">
        <v>130</v>
      </c>
      <c r="E11327" s="18" t="s">
        <v>164</v>
      </c>
      <c r="F11327" s="18" t="str">
        <f t="shared" si="353"/>
        <v>National Grid-Halifax Muni Agg Rate-44713</v>
      </c>
      <c r="G11327" s="11" t="s">
        <v>131</v>
      </c>
      <c r="H11327" s="11" t="s">
        <v>54</v>
      </c>
      <c r="I11327" s="11" t="s">
        <v>99</v>
      </c>
      <c r="J11327" s="11" t="s">
        <v>230</v>
      </c>
      <c r="K11327" s="11" t="str">
        <f>IFERROR(INDEX('EDC Component Dictionary'!$C$5:$C$37,MATCH('Rates Database'!J11327,'EDC Component Dictionary'!$B$5:$B$37,0)), "Energy Supply")</f>
        <v>Energy Supply</v>
      </c>
      <c r="L11327" s="12">
        <v>0.10716000000000001</v>
      </c>
      <c r="M11327" s="12"/>
    </row>
    <row r="11328" spans="1:13" x14ac:dyDescent="0.3">
      <c r="A11328" s="18">
        <v>11326</v>
      </c>
      <c r="B11328" s="18">
        <f t="shared" si="352"/>
        <v>2022</v>
      </c>
      <c r="C11328" s="17">
        <v>44713</v>
      </c>
      <c r="D11328" s="18" t="s">
        <v>130</v>
      </c>
      <c r="E11328" s="18" t="s">
        <v>164</v>
      </c>
      <c r="F11328" s="18" t="str">
        <f t="shared" si="353"/>
        <v>National Grid-Franklin Muni Agg Rate-44713</v>
      </c>
      <c r="G11328" s="11" t="s">
        <v>131</v>
      </c>
      <c r="H11328" s="11" t="s">
        <v>54</v>
      </c>
      <c r="I11328" s="11" t="s">
        <v>99</v>
      </c>
      <c r="J11328" s="11" t="s">
        <v>296</v>
      </c>
      <c r="K11328" s="11" t="str">
        <f>IFERROR(INDEX('EDC Component Dictionary'!$C$5:$C$37,MATCH('Rates Database'!J11328,'EDC Component Dictionary'!$B$5:$B$37,0)), "Energy Supply")</f>
        <v>Energy Supply</v>
      </c>
      <c r="L11328" s="12">
        <v>0.10725</v>
      </c>
      <c r="M11328" s="12"/>
    </row>
    <row r="11329" spans="1:13" x14ac:dyDescent="0.3">
      <c r="A11329" s="18">
        <v>11327</v>
      </c>
      <c r="B11329" s="18">
        <f t="shared" si="352"/>
        <v>2022</v>
      </c>
      <c r="C11329" s="17">
        <v>44713</v>
      </c>
      <c r="D11329" s="18" t="s">
        <v>130</v>
      </c>
      <c r="E11329" s="18" t="s">
        <v>164</v>
      </c>
      <c r="F11329" s="18" t="str">
        <f t="shared" si="353"/>
        <v>National Grid-Bellingham Muni Agg Rate-44713</v>
      </c>
      <c r="G11329" s="11" t="s">
        <v>131</v>
      </c>
      <c r="H11329" s="11" t="s">
        <v>54</v>
      </c>
      <c r="I11329" s="11" t="s">
        <v>99</v>
      </c>
      <c r="J11329" s="11" t="s">
        <v>244</v>
      </c>
      <c r="K11329" s="11" t="str">
        <f>IFERROR(INDEX('EDC Component Dictionary'!$C$5:$C$37,MATCH('Rates Database'!J11329,'EDC Component Dictionary'!$B$5:$B$37,0)), "Energy Supply")</f>
        <v>Energy Supply</v>
      </c>
      <c r="L11329" s="12">
        <v>0.10765</v>
      </c>
      <c r="M11329" s="12"/>
    </row>
    <row r="11330" spans="1:13" x14ac:dyDescent="0.3">
      <c r="A11330" s="18">
        <v>11328</v>
      </c>
      <c r="B11330" s="18">
        <f t="shared" si="352"/>
        <v>2022</v>
      </c>
      <c r="C11330" s="17">
        <v>44713</v>
      </c>
      <c r="D11330" s="18" t="s">
        <v>130</v>
      </c>
      <c r="E11330" s="18" t="s">
        <v>164</v>
      </c>
      <c r="F11330" s="18" t="str">
        <f t="shared" si="353"/>
        <v>National Grid-North Andover Muni Agg Rate-44713</v>
      </c>
      <c r="G11330" s="11" t="s">
        <v>131</v>
      </c>
      <c r="H11330" s="11" t="s">
        <v>54</v>
      </c>
      <c r="I11330" s="11" t="s">
        <v>99</v>
      </c>
      <c r="J11330" s="11" t="s">
        <v>259</v>
      </c>
      <c r="K11330" s="11" t="str">
        <f>IFERROR(INDEX('EDC Component Dictionary'!$C$5:$C$37,MATCH('Rates Database'!J11330,'EDC Component Dictionary'!$B$5:$B$37,0)), "Energy Supply")</f>
        <v>Energy Supply</v>
      </c>
      <c r="L11330" s="12">
        <v>0.1079</v>
      </c>
      <c r="M11330" s="12"/>
    </row>
    <row r="11331" spans="1:13" x14ac:dyDescent="0.3">
      <c r="A11331" s="18">
        <v>11329</v>
      </c>
      <c r="B11331" s="18">
        <f t="shared" ref="B11331:B11394" si="354">YEAR(C11331)</f>
        <v>2022</v>
      </c>
      <c r="C11331" s="17">
        <v>44713</v>
      </c>
      <c r="D11331" s="18" t="s">
        <v>130</v>
      </c>
      <c r="E11331" s="18" t="s">
        <v>163</v>
      </c>
      <c r="F11331" s="18" t="str">
        <f t="shared" si="353"/>
        <v>Eversource_EMA-Dedham Muni Agg Rate-44713</v>
      </c>
      <c r="G11331" s="11" t="s">
        <v>131</v>
      </c>
      <c r="H11331" s="11" t="s">
        <v>54</v>
      </c>
      <c r="I11331" s="11" t="s">
        <v>99</v>
      </c>
      <c r="J11331" s="11" t="s">
        <v>278</v>
      </c>
      <c r="K11331" s="11" t="str">
        <f>IFERROR(INDEX('EDC Component Dictionary'!$C$5:$C$37,MATCH('Rates Database'!J11331,'EDC Component Dictionary'!$B$5:$B$37,0)), "Energy Supply")</f>
        <v>Energy Supply</v>
      </c>
      <c r="L11331" s="12">
        <v>0.10800999999999999</v>
      </c>
      <c r="M11331" s="12"/>
    </row>
    <row r="11332" spans="1:13" x14ac:dyDescent="0.3">
      <c r="A11332" s="18">
        <v>11330</v>
      </c>
      <c r="B11332" s="18">
        <f t="shared" si="354"/>
        <v>2022</v>
      </c>
      <c r="C11332" s="17">
        <v>44713</v>
      </c>
      <c r="D11332" s="18" t="s">
        <v>130</v>
      </c>
      <c r="E11332" s="18" t="s">
        <v>164</v>
      </c>
      <c r="F11332" s="18" t="str">
        <f t="shared" ref="F11332:F11395" si="355">_xlfn.CONCAT(E11332,"-",J11332,"-",C11332)</f>
        <v>National Grid-Westford Muni Agg Rate-44713</v>
      </c>
      <c r="G11332" s="11" t="s">
        <v>131</v>
      </c>
      <c r="H11332" s="11" t="s">
        <v>54</v>
      </c>
      <c r="I11332" s="11" t="s">
        <v>99</v>
      </c>
      <c r="J11332" s="11" t="s">
        <v>208</v>
      </c>
      <c r="K11332" s="11" t="str">
        <f>IFERROR(INDEX('EDC Component Dictionary'!$C$5:$C$37,MATCH('Rates Database'!J11332,'EDC Component Dictionary'!$B$5:$B$37,0)), "Energy Supply")</f>
        <v>Energy Supply</v>
      </c>
      <c r="L11332" s="12">
        <v>0.10818</v>
      </c>
      <c r="M11332" s="12"/>
    </row>
    <row r="11333" spans="1:13" x14ac:dyDescent="0.3">
      <c r="A11333" s="18">
        <v>11331</v>
      </c>
      <c r="B11333" s="18">
        <f t="shared" si="354"/>
        <v>2022</v>
      </c>
      <c r="C11333" s="17">
        <v>44713</v>
      </c>
      <c r="D11333" s="18" t="s">
        <v>130</v>
      </c>
      <c r="E11333" s="18" t="s">
        <v>164</v>
      </c>
      <c r="F11333" s="18" t="str">
        <f t="shared" si="355"/>
        <v>National Grid-Grafton Muni Agg Rate-44713</v>
      </c>
      <c r="G11333" s="11" t="s">
        <v>131</v>
      </c>
      <c r="H11333" s="11" t="s">
        <v>54</v>
      </c>
      <c r="I11333" s="11" t="s">
        <v>99</v>
      </c>
      <c r="J11333" s="11" t="s">
        <v>229</v>
      </c>
      <c r="K11333" s="11" t="str">
        <f>IFERROR(INDEX('EDC Component Dictionary'!$C$5:$C$37,MATCH('Rates Database'!J11333,'EDC Component Dictionary'!$B$5:$B$37,0)), "Energy Supply")</f>
        <v>Energy Supply</v>
      </c>
      <c r="L11333" s="12">
        <v>0.108</v>
      </c>
      <c r="M11333" s="12"/>
    </row>
    <row r="11334" spans="1:13" x14ac:dyDescent="0.3">
      <c r="A11334" s="18">
        <v>11332</v>
      </c>
      <c r="B11334" s="18">
        <f t="shared" si="354"/>
        <v>2022</v>
      </c>
      <c r="C11334" s="17">
        <v>44713</v>
      </c>
      <c r="D11334" s="18" t="s">
        <v>130</v>
      </c>
      <c r="E11334" s="18" t="s">
        <v>163</v>
      </c>
      <c r="F11334" s="18" t="str">
        <f t="shared" si="355"/>
        <v>Eversource_EMA-Lexington Muni Agg Rate-44713</v>
      </c>
      <c r="G11334" s="11" t="s">
        <v>131</v>
      </c>
      <c r="H11334" s="11" t="s">
        <v>54</v>
      </c>
      <c r="I11334" s="11" t="s">
        <v>99</v>
      </c>
      <c r="J11334" s="11" t="s">
        <v>254</v>
      </c>
      <c r="K11334" s="11" t="str">
        <f>IFERROR(INDEX('EDC Component Dictionary'!$C$5:$C$37,MATCH('Rates Database'!J11334,'EDC Component Dictionary'!$B$5:$B$37,0)), "Energy Supply")</f>
        <v>Energy Supply</v>
      </c>
      <c r="L11334" s="12">
        <v>0.10779</v>
      </c>
      <c r="M11334" s="12"/>
    </row>
    <row r="11335" spans="1:13" x14ac:dyDescent="0.3">
      <c r="A11335" s="18">
        <v>11333</v>
      </c>
      <c r="B11335" s="18">
        <f t="shared" si="354"/>
        <v>2022</v>
      </c>
      <c r="C11335" s="17">
        <v>44713</v>
      </c>
      <c r="D11335" s="18" t="s">
        <v>130</v>
      </c>
      <c r="E11335" s="18" t="s">
        <v>163</v>
      </c>
      <c r="F11335" s="18" t="str">
        <f t="shared" si="355"/>
        <v>Eversource_EMA-Milton Muni Agg Rate-44713</v>
      </c>
      <c r="G11335" s="11" t="s">
        <v>131</v>
      </c>
      <c r="H11335" s="11" t="s">
        <v>54</v>
      </c>
      <c r="I11335" s="11" t="s">
        <v>99</v>
      </c>
      <c r="J11335" s="11" t="s">
        <v>306</v>
      </c>
      <c r="K11335" s="11" t="str">
        <f>IFERROR(INDEX('EDC Component Dictionary'!$C$5:$C$37,MATCH('Rates Database'!J11335,'EDC Component Dictionary'!$B$5:$B$37,0)), "Energy Supply")</f>
        <v>Energy Supply</v>
      </c>
      <c r="L11335" s="12">
        <v>0.10951</v>
      </c>
      <c r="M11335" s="12"/>
    </row>
    <row r="11336" spans="1:13" x14ac:dyDescent="0.3">
      <c r="A11336" s="18">
        <v>11334</v>
      </c>
      <c r="B11336" s="18">
        <f t="shared" si="354"/>
        <v>2022</v>
      </c>
      <c r="C11336" s="17">
        <v>44713</v>
      </c>
      <c r="D11336" s="18" t="s">
        <v>130</v>
      </c>
      <c r="E11336" s="18" t="s">
        <v>164</v>
      </c>
      <c r="F11336" s="18" t="str">
        <f t="shared" si="355"/>
        <v>National Grid-Haverhill Muni Agg Rate-44713</v>
      </c>
      <c r="G11336" s="11" t="s">
        <v>131</v>
      </c>
      <c r="H11336" s="11" t="s">
        <v>54</v>
      </c>
      <c r="I11336" s="11" t="s">
        <v>99</v>
      </c>
      <c r="J11336" s="11" t="s">
        <v>297</v>
      </c>
      <c r="K11336" s="11" t="str">
        <f>IFERROR(INDEX('EDC Component Dictionary'!$C$5:$C$37,MATCH('Rates Database'!J11336,'EDC Component Dictionary'!$B$5:$B$37,0)), "Energy Supply")</f>
        <v>Energy Supply</v>
      </c>
      <c r="L11336" s="12">
        <v>0.1086</v>
      </c>
      <c r="M11336" s="12"/>
    </row>
    <row r="11337" spans="1:13" x14ac:dyDescent="0.3">
      <c r="A11337" s="18">
        <v>11335</v>
      </c>
      <c r="B11337" s="18">
        <f t="shared" si="354"/>
        <v>2022</v>
      </c>
      <c r="C11337" s="17">
        <v>44713</v>
      </c>
      <c r="D11337" s="18" t="s">
        <v>130</v>
      </c>
      <c r="E11337" s="18" t="s">
        <v>163</v>
      </c>
      <c r="F11337" s="18" t="str">
        <f t="shared" si="355"/>
        <v>Eversource_EMA-Fairhaven Muni Agg Rate-44713</v>
      </c>
      <c r="G11337" s="11" t="s">
        <v>131</v>
      </c>
      <c r="H11337" s="11" t="s">
        <v>54</v>
      </c>
      <c r="I11337" s="11" t="s">
        <v>99</v>
      </c>
      <c r="J11337" s="11" t="s">
        <v>193</v>
      </c>
      <c r="K11337" s="11" t="str">
        <f>IFERROR(INDEX('EDC Component Dictionary'!$C$5:$C$37,MATCH('Rates Database'!J11337,'EDC Component Dictionary'!$B$5:$B$37,0)), "Energy Supply")</f>
        <v>Energy Supply</v>
      </c>
      <c r="L11337" s="12">
        <v>0.10857</v>
      </c>
      <c r="M11337" s="12"/>
    </row>
    <row r="11338" spans="1:13" x14ac:dyDescent="0.3">
      <c r="A11338" s="18">
        <v>11336</v>
      </c>
      <c r="B11338" s="18">
        <f t="shared" si="354"/>
        <v>2022</v>
      </c>
      <c r="C11338" s="17">
        <v>44713</v>
      </c>
      <c r="D11338" s="18" t="s">
        <v>130</v>
      </c>
      <c r="E11338" s="18" t="s">
        <v>164</v>
      </c>
      <c r="F11338" s="18" t="str">
        <f t="shared" si="355"/>
        <v>National Grid-Egremont Muni Agg Rate-44713</v>
      </c>
      <c r="G11338" s="11" t="s">
        <v>131</v>
      </c>
      <c r="H11338" s="11" t="s">
        <v>54</v>
      </c>
      <c r="I11338" s="11" t="s">
        <v>99</v>
      </c>
      <c r="J11338" s="11" t="s">
        <v>248</v>
      </c>
      <c r="K11338" s="11" t="str">
        <f>IFERROR(INDEX('EDC Component Dictionary'!$C$5:$C$37,MATCH('Rates Database'!J11338,'EDC Component Dictionary'!$B$5:$B$37,0)), "Energy Supply")</f>
        <v>Energy Supply</v>
      </c>
      <c r="L11338" s="12">
        <v>0.10908</v>
      </c>
      <c r="M11338" s="12"/>
    </row>
    <row r="11339" spans="1:13" x14ac:dyDescent="0.3">
      <c r="A11339" s="18">
        <v>11337</v>
      </c>
      <c r="B11339" s="18">
        <f t="shared" si="354"/>
        <v>2022</v>
      </c>
      <c r="C11339" s="17">
        <v>44713</v>
      </c>
      <c r="D11339" s="18" t="s">
        <v>130</v>
      </c>
      <c r="E11339" s="18" t="s">
        <v>163</v>
      </c>
      <c r="F11339" s="18" t="str">
        <f t="shared" si="355"/>
        <v>Eversource_EMA-Waltham Muni Agg Rate-44713</v>
      </c>
      <c r="G11339" s="11" t="s">
        <v>131</v>
      </c>
      <c r="H11339" s="11" t="s">
        <v>54</v>
      </c>
      <c r="I11339" s="11" t="s">
        <v>99</v>
      </c>
      <c r="J11339" s="11" t="s">
        <v>304</v>
      </c>
      <c r="K11339" s="11" t="str">
        <f>IFERROR(INDEX('EDC Component Dictionary'!$C$5:$C$37,MATCH('Rates Database'!J11339,'EDC Component Dictionary'!$B$5:$B$37,0)), "Energy Supply")</f>
        <v>Energy Supply</v>
      </c>
      <c r="L11339" s="12">
        <v>0.10965</v>
      </c>
      <c r="M11339" s="12"/>
    </row>
    <row r="11340" spans="1:13" x14ac:dyDescent="0.3">
      <c r="A11340" s="18">
        <v>11338</v>
      </c>
      <c r="B11340" s="18">
        <f t="shared" si="354"/>
        <v>2022</v>
      </c>
      <c r="C11340" s="17">
        <v>44713</v>
      </c>
      <c r="D11340" s="18" t="s">
        <v>130</v>
      </c>
      <c r="E11340" s="18" t="s">
        <v>163</v>
      </c>
      <c r="F11340" s="18" t="str">
        <f t="shared" si="355"/>
        <v>Eversource_EMA-Bedford Muni Agg Rate-44713</v>
      </c>
      <c r="G11340" s="11" t="s">
        <v>131</v>
      </c>
      <c r="H11340" s="11" t="s">
        <v>54</v>
      </c>
      <c r="I11340" s="11" t="s">
        <v>99</v>
      </c>
      <c r="J11340" s="11" t="s">
        <v>274</v>
      </c>
      <c r="K11340" s="11" t="str">
        <f>IFERROR(INDEX('EDC Component Dictionary'!$C$5:$C$37,MATCH('Rates Database'!J11340,'EDC Component Dictionary'!$B$5:$B$37,0)), "Energy Supply")</f>
        <v>Energy Supply</v>
      </c>
      <c r="L11340" s="12">
        <v>0.1069</v>
      </c>
      <c r="M11340" s="12"/>
    </row>
    <row r="11341" spans="1:13" x14ac:dyDescent="0.3">
      <c r="A11341" s="18">
        <v>11339</v>
      </c>
      <c r="B11341" s="18">
        <f t="shared" si="354"/>
        <v>2022</v>
      </c>
      <c r="C11341" s="17">
        <v>44713</v>
      </c>
      <c r="D11341" s="18" t="s">
        <v>130</v>
      </c>
      <c r="E11341" s="18" t="s">
        <v>164</v>
      </c>
      <c r="F11341" s="18" t="str">
        <f t="shared" si="355"/>
        <v>National Grid-Tyngsborough Muni Agg Rate-44713</v>
      </c>
      <c r="G11341" s="11" t="s">
        <v>131</v>
      </c>
      <c r="H11341" s="11" t="s">
        <v>54</v>
      </c>
      <c r="I11341" s="11" t="s">
        <v>99</v>
      </c>
      <c r="J11341" s="11" t="s">
        <v>261</v>
      </c>
      <c r="K11341" s="11" t="str">
        <f>IFERROR(INDEX('EDC Component Dictionary'!$C$5:$C$37,MATCH('Rates Database'!J11341,'EDC Component Dictionary'!$B$5:$B$37,0)), "Energy Supply")</f>
        <v>Energy Supply</v>
      </c>
      <c r="L11341" s="12">
        <v>0.10945000000000001</v>
      </c>
      <c r="M11341" s="12"/>
    </row>
    <row r="11342" spans="1:13" x14ac:dyDescent="0.3">
      <c r="A11342" s="18">
        <v>11340</v>
      </c>
      <c r="B11342" s="18">
        <f t="shared" si="354"/>
        <v>2022</v>
      </c>
      <c r="C11342" s="17">
        <v>44713</v>
      </c>
      <c r="D11342" s="18" t="s">
        <v>130</v>
      </c>
      <c r="E11342" s="18" t="s">
        <v>164</v>
      </c>
      <c r="F11342" s="18" t="str">
        <f t="shared" si="355"/>
        <v>National Grid-Tewksbury Muni Agg Rate-44713</v>
      </c>
      <c r="G11342" s="11" t="s">
        <v>131</v>
      </c>
      <c r="H11342" s="11" t="s">
        <v>54</v>
      </c>
      <c r="I11342" s="11" t="s">
        <v>99</v>
      </c>
      <c r="J11342" s="11" t="s">
        <v>238</v>
      </c>
      <c r="K11342" s="11" t="str">
        <f>IFERROR(INDEX('EDC Component Dictionary'!$C$5:$C$37,MATCH('Rates Database'!J11342,'EDC Component Dictionary'!$B$5:$B$37,0)), "Energy Supply")</f>
        <v>Energy Supply</v>
      </c>
      <c r="L11342" s="12">
        <v>0.10949</v>
      </c>
      <c r="M11342" s="12"/>
    </row>
    <row r="11343" spans="1:13" x14ac:dyDescent="0.3">
      <c r="A11343" s="18">
        <v>11341</v>
      </c>
      <c r="B11343" s="18">
        <f t="shared" si="354"/>
        <v>2022</v>
      </c>
      <c r="C11343" s="17">
        <v>44713</v>
      </c>
      <c r="D11343" s="18" t="s">
        <v>130</v>
      </c>
      <c r="E11343" s="18" t="s">
        <v>163</v>
      </c>
      <c r="F11343" s="18" t="str">
        <f t="shared" si="355"/>
        <v>Eversource_EMA-Acton Muni Agg Rate-44713</v>
      </c>
      <c r="G11343" s="11" t="s">
        <v>131</v>
      </c>
      <c r="H11343" s="11" t="s">
        <v>54</v>
      </c>
      <c r="I11343" s="11" t="s">
        <v>99</v>
      </c>
      <c r="J11343" s="11" t="s">
        <v>226</v>
      </c>
      <c r="K11343" s="11" t="str">
        <f>IFERROR(INDEX('EDC Component Dictionary'!$C$5:$C$37,MATCH('Rates Database'!J11343,'EDC Component Dictionary'!$B$5:$B$37,0)), "Energy Supply")</f>
        <v>Energy Supply</v>
      </c>
      <c r="L11343" s="12">
        <v>0.11056000000000001</v>
      </c>
      <c r="M11343" s="12"/>
    </row>
    <row r="11344" spans="1:13" x14ac:dyDescent="0.3">
      <c r="A11344" s="18">
        <v>11342</v>
      </c>
      <c r="B11344" s="18">
        <f t="shared" si="354"/>
        <v>2022</v>
      </c>
      <c r="C11344" s="17">
        <v>44713</v>
      </c>
      <c r="D11344" s="18" t="s">
        <v>130</v>
      </c>
      <c r="E11344" s="18" t="s">
        <v>164</v>
      </c>
      <c r="F11344" s="18" t="str">
        <f t="shared" si="355"/>
        <v>National Grid-Southborough Muni Agg Rate-44713</v>
      </c>
      <c r="G11344" s="11" t="s">
        <v>131</v>
      </c>
      <c r="H11344" s="11" t="s">
        <v>54</v>
      </c>
      <c r="I11344" s="11" t="s">
        <v>99</v>
      </c>
      <c r="J11344" s="11" t="s">
        <v>231</v>
      </c>
      <c r="K11344" s="11" t="str">
        <f>IFERROR(INDEX('EDC Component Dictionary'!$C$5:$C$37,MATCH('Rates Database'!J11344,'EDC Component Dictionary'!$B$5:$B$37,0)), "Energy Supply")</f>
        <v>Energy Supply</v>
      </c>
      <c r="L11344" s="12">
        <v>0.11012</v>
      </c>
      <c r="M11344" s="12"/>
    </row>
    <row r="11345" spans="1:13" x14ac:dyDescent="0.3">
      <c r="A11345" s="18">
        <v>11343</v>
      </c>
      <c r="B11345" s="18">
        <f t="shared" si="354"/>
        <v>2022</v>
      </c>
      <c r="C11345" s="17">
        <v>44713</v>
      </c>
      <c r="D11345" s="18" t="s">
        <v>130</v>
      </c>
      <c r="E11345" s="18" t="s">
        <v>163</v>
      </c>
      <c r="F11345" s="18" t="str">
        <f t="shared" si="355"/>
        <v>Eversource_EMA-Arlington Muni Agg Rate-44713</v>
      </c>
      <c r="G11345" s="11" t="s">
        <v>131</v>
      </c>
      <c r="H11345" s="11" t="s">
        <v>54</v>
      </c>
      <c r="I11345" s="11" t="s">
        <v>99</v>
      </c>
      <c r="J11345" s="11" t="s">
        <v>228</v>
      </c>
      <c r="K11345" s="11" t="str">
        <f>IFERROR(INDEX('EDC Component Dictionary'!$C$5:$C$37,MATCH('Rates Database'!J11345,'EDC Component Dictionary'!$B$5:$B$37,0)), "Energy Supply")</f>
        <v>Energy Supply</v>
      </c>
      <c r="L11345" s="12">
        <v>0.11223</v>
      </c>
      <c r="M11345" s="12"/>
    </row>
    <row r="11346" spans="1:13" x14ac:dyDescent="0.3">
      <c r="A11346" s="18">
        <v>11344</v>
      </c>
      <c r="B11346" s="18">
        <f t="shared" si="354"/>
        <v>2022</v>
      </c>
      <c r="C11346" s="17">
        <v>44713</v>
      </c>
      <c r="D11346" s="18" t="s">
        <v>130</v>
      </c>
      <c r="E11346" s="18" t="s">
        <v>164</v>
      </c>
      <c r="F11346" s="18" t="str">
        <f t="shared" si="355"/>
        <v>National Grid-Nantucket Muni Agg Rate-44713</v>
      </c>
      <c r="G11346" s="11" t="s">
        <v>131</v>
      </c>
      <c r="H11346" s="11" t="s">
        <v>54</v>
      </c>
      <c r="I11346" s="11" t="s">
        <v>99</v>
      </c>
      <c r="J11346" s="11" t="s">
        <v>171</v>
      </c>
      <c r="K11346" s="11" t="str">
        <f>IFERROR(INDEX('EDC Component Dictionary'!$C$5:$C$37,MATCH('Rates Database'!J11346,'EDC Component Dictionary'!$B$5:$B$37,0)), "Energy Supply")</f>
        <v>Energy Supply</v>
      </c>
      <c r="L11346" s="12">
        <v>0.11087</v>
      </c>
      <c r="M11346" s="12"/>
    </row>
    <row r="11347" spans="1:13" x14ac:dyDescent="0.3">
      <c r="A11347" s="18">
        <v>11345</v>
      </c>
      <c r="B11347" s="18">
        <f t="shared" si="354"/>
        <v>2022</v>
      </c>
      <c r="C11347" s="17">
        <v>44713</v>
      </c>
      <c r="D11347" s="18" t="s">
        <v>130</v>
      </c>
      <c r="E11347" s="18" t="s">
        <v>164</v>
      </c>
      <c r="F11347" s="18" t="str">
        <f t="shared" si="355"/>
        <v>National Grid-Gloucester Muni Agg Rate-44713</v>
      </c>
      <c r="G11347" s="11" t="s">
        <v>131</v>
      </c>
      <c r="H11347" s="11" t="s">
        <v>54</v>
      </c>
      <c r="I11347" s="11" t="s">
        <v>99</v>
      </c>
      <c r="J11347" s="11" t="s">
        <v>242</v>
      </c>
      <c r="K11347" s="11" t="str">
        <f>IFERROR(INDEX('EDC Component Dictionary'!$C$5:$C$37,MATCH('Rates Database'!J11347,'EDC Component Dictionary'!$B$5:$B$37,0)), "Energy Supply")</f>
        <v>Energy Supply</v>
      </c>
      <c r="L11347" s="12">
        <v>0.1109</v>
      </c>
      <c r="M11347" s="12"/>
    </row>
    <row r="11348" spans="1:13" x14ac:dyDescent="0.3">
      <c r="A11348" s="18">
        <v>11346</v>
      </c>
      <c r="B11348" s="18">
        <f t="shared" si="354"/>
        <v>2022</v>
      </c>
      <c r="C11348" s="17">
        <v>44713</v>
      </c>
      <c r="D11348" s="18" t="s">
        <v>130</v>
      </c>
      <c r="E11348" s="18" t="s">
        <v>164</v>
      </c>
      <c r="F11348" s="18" t="str">
        <f t="shared" si="355"/>
        <v>National Grid-Millville Muni Agg Rate-44713</v>
      </c>
      <c r="G11348" s="11" t="s">
        <v>131</v>
      </c>
      <c r="H11348" s="11" t="s">
        <v>54</v>
      </c>
      <c r="I11348" s="11" t="s">
        <v>99</v>
      </c>
      <c r="J11348" s="11" t="s">
        <v>251</v>
      </c>
      <c r="K11348" s="11" t="str">
        <f>IFERROR(INDEX('EDC Component Dictionary'!$C$5:$C$37,MATCH('Rates Database'!J11348,'EDC Component Dictionary'!$B$5:$B$37,0)), "Energy Supply")</f>
        <v>Energy Supply</v>
      </c>
      <c r="L11348" s="12">
        <v>0.11073</v>
      </c>
      <c r="M11348" s="12"/>
    </row>
    <row r="11349" spans="1:13" x14ac:dyDescent="0.3">
      <c r="A11349" s="18">
        <v>11347</v>
      </c>
      <c r="B11349" s="18">
        <f t="shared" si="354"/>
        <v>2022</v>
      </c>
      <c r="C11349" s="17">
        <v>44713</v>
      </c>
      <c r="D11349" s="18" t="s">
        <v>130</v>
      </c>
      <c r="E11349" s="18" t="s">
        <v>164</v>
      </c>
      <c r="F11349" s="18" t="str">
        <f t="shared" si="355"/>
        <v>National Grid-Salisbury Muni Agg Rate-44713</v>
      </c>
      <c r="G11349" s="11" t="s">
        <v>131</v>
      </c>
      <c r="H11349" s="11" t="s">
        <v>54</v>
      </c>
      <c r="I11349" s="11" t="s">
        <v>99</v>
      </c>
      <c r="J11349" s="11" t="s">
        <v>241</v>
      </c>
      <c r="K11349" s="11" t="str">
        <f>IFERROR(INDEX('EDC Component Dictionary'!$C$5:$C$37,MATCH('Rates Database'!J11349,'EDC Component Dictionary'!$B$5:$B$37,0)), "Energy Supply")</f>
        <v>Energy Supply</v>
      </c>
      <c r="L11349" s="12">
        <v>0.11133999999999999</v>
      </c>
      <c r="M11349" s="12"/>
    </row>
    <row r="11350" spans="1:13" x14ac:dyDescent="0.3">
      <c r="A11350" s="18">
        <v>11348</v>
      </c>
      <c r="B11350" s="18">
        <f t="shared" si="354"/>
        <v>2022</v>
      </c>
      <c r="C11350" s="17">
        <v>44713</v>
      </c>
      <c r="D11350" s="18" t="s">
        <v>130</v>
      </c>
      <c r="E11350" s="18" t="s">
        <v>163</v>
      </c>
      <c r="F11350" s="18" t="str">
        <f t="shared" si="355"/>
        <v>Eversource_EMA-Boston Muni Agg Rate-44713</v>
      </c>
      <c r="G11350" s="11" t="s">
        <v>131</v>
      </c>
      <c r="H11350" s="11" t="s">
        <v>54</v>
      </c>
      <c r="I11350" s="11" t="s">
        <v>99</v>
      </c>
      <c r="J11350" s="11" t="s">
        <v>301</v>
      </c>
      <c r="K11350" s="11" t="str">
        <f>IFERROR(INDEX('EDC Component Dictionary'!$C$5:$C$37,MATCH('Rates Database'!J11350,'EDC Component Dictionary'!$B$5:$B$37,0)), "Energy Supply")</f>
        <v>Energy Supply</v>
      </c>
      <c r="L11350" s="12">
        <v>0.11183999999999999</v>
      </c>
      <c r="M11350" s="12"/>
    </row>
    <row r="11351" spans="1:13" x14ac:dyDescent="0.3">
      <c r="A11351" s="18">
        <v>11349</v>
      </c>
      <c r="B11351" s="18">
        <f t="shared" si="354"/>
        <v>2022</v>
      </c>
      <c r="C11351" s="17">
        <v>44713</v>
      </c>
      <c r="D11351" s="18" t="s">
        <v>130</v>
      </c>
      <c r="E11351" s="18" t="s">
        <v>164</v>
      </c>
      <c r="F11351" s="18" t="str">
        <f t="shared" si="355"/>
        <v>National Grid-Rockland Muni Agg Rate-44713</v>
      </c>
      <c r="G11351" s="11" t="s">
        <v>131</v>
      </c>
      <c r="H11351" s="11" t="s">
        <v>54</v>
      </c>
      <c r="I11351" s="11" t="s">
        <v>99</v>
      </c>
      <c r="J11351" s="11" t="s">
        <v>271</v>
      </c>
      <c r="K11351" s="11" t="str">
        <f>IFERROR(INDEX('EDC Component Dictionary'!$C$5:$C$37,MATCH('Rates Database'!J11351,'EDC Component Dictionary'!$B$5:$B$37,0)), "Energy Supply")</f>
        <v>Energy Supply</v>
      </c>
      <c r="L11351" s="12">
        <v>0.10954999999999999</v>
      </c>
      <c r="M11351" s="12"/>
    </row>
    <row r="11352" spans="1:13" x14ac:dyDescent="0.3">
      <c r="A11352" s="18">
        <v>11350</v>
      </c>
      <c r="B11352" s="18">
        <f t="shared" si="354"/>
        <v>2022</v>
      </c>
      <c r="C11352" s="17">
        <v>44713</v>
      </c>
      <c r="D11352" s="18" t="s">
        <v>130</v>
      </c>
      <c r="E11352" s="18" t="s">
        <v>163</v>
      </c>
      <c r="F11352" s="18" t="str">
        <f t="shared" si="355"/>
        <v>Eversource_EMA-Winchester Muni Agg Rate-44713</v>
      </c>
      <c r="G11352" s="11" t="s">
        <v>131</v>
      </c>
      <c r="H11352" s="11" t="s">
        <v>54</v>
      </c>
      <c r="I11352" s="11" t="s">
        <v>99</v>
      </c>
      <c r="J11352" s="11" t="s">
        <v>232</v>
      </c>
      <c r="K11352" s="11" t="str">
        <f>IFERROR(INDEX('EDC Component Dictionary'!$C$5:$C$37,MATCH('Rates Database'!J11352,'EDC Component Dictionary'!$B$5:$B$37,0)), "Energy Supply")</f>
        <v>Energy Supply</v>
      </c>
      <c r="L11352" s="12">
        <v>0.11244</v>
      </c>
      <c r="M11352" s="12"/>
    </row>
    <row r="11353" spans="1:13" x14ac:dyDescent="0.3">
      <c r="A11353" s="18">
        <v>11351</v>
      </c>
      <c r="B11353" s="18">
        <f t="shared" si="354"/>
        <v>2022</v>
      </c>
      <c r="C11353" s="17">
        <v>44713</v>
      </c>
      <c r="D11353" s="18" t="s">
        <v>130</v>
      </c>
      <c r="E11353" s="18" t="s">
        <v>164</v>
      </c>
      <c r="F11353" s="18" t="str">
        <f t="shared" si="355"/>
        <v>National Grid-Hamilton Muni Agg Rate-44713</v>
      </c>
      <c r="G11353" s="11" t="s">
        <v>131</v>
      </c>
      <c r="H11353" s="11" t="s">
        <v>54</v>
      </c>
      <c r="I11353" s="11" t="s">
        <v>99</v>
      </c>
      <c r="J11353" s="11" t="s">
        <v>250</v>
      </c>
      <c r="K11353" s="11" t="str">
        <f>IFERROR(INDEX('EDC Component Dictionary'!$C$5:$C$37,MATCH('Rates Database'!J11353,'EDC Component Dictionary'!$B$5:$B$37,0)), "Energy Supply")</f>
        <v>Energy Supply</v>
      </c>
      <c r="L11353" s="12">
        <v>0.1123</v>
      </c>
      <c r="M11353" s="12"/>
    </row>
    <row r="11354" spans="1:13" x14ac:dyDescent="0.3">
      <c r="A11354" s="18">
        <v>11352</v>
      </c>
      <c r="B11354" s="18">
        <f t="shared" si="354"/>
        <v>2022</v>
      </c>
      <c r="C11354" s="17">
        <v>44713</v>
      </c>
      <c r="D11354" s="18" t="s">
        <v>130</v>
      </c>
      <c r="E11354" s="18" t="s">
        <v>36</v>
      </c>
      <c r="F11354" s="18" t="str">
        <f t="shared" si="355"/>
        <v>Unitil-Ashby Muni Agg Rate-44713</v>
      </c>
      <c r="G11354" s="11" t="s">
        <v>131</v>
      </c>
      <c r="H11354" s="11" t="s">
        <v>54</v>
      </c>
      <c r="I11354" s="11" t="s">
        <v>99</v>
      </c>
      <c r="J11354" s="11" t="s">
        <v>235</v>
      </c>
      <c r="K11354" s="11" t="str">
        <f>IFERROR(INDEX('EDC Component Dictionary'!$C$5:$C$37,MATCH('Rates Database'!J11354,'EDC Component Dictionary'!$B$5:$B$37,0)), "Energy Supply")</f>
        <v>Energy Supply</v>
      </c>
      <c r="L11354" s="12">
        <v>0.11210000000000001</v>
      </c>
      <c r="M11354" s="12"/>
    </row>
    <row r="11355" spans="1:13" x14ac:dyDescent="0.3">
      <c r="A11355" s="18">
        <v>11353</v>
      </c>
      <c r="B11355" s="18">
        <f t="shared" si="354"/>
        <v>2022</v>
      </c>
      <c r="C11355" s="17">
        <v>44713</v>
      </c>
      <c r="D11355" s="18" t="s">
        <v>130</v>
      </c>
      <c r="E11355" s="18" t="s">
        <v>36</v>
      </c>
      <c r="F11355" s="18" t="str">
        <f t="shared" si="355"/>
        <v>Unitil-Lunenburg Muni Agg Rate-44713</v>
      </c>
      <c r="G11355" s="11" t="s">
        <v>131</v>
      </c>
      <c r="H11355" s="11" t="s">
        <v>54</v>
      </c>
      <c r="I11355" s="11" t="s">
        <v>99</v>
      </c>
      <c r="J11355" s="11" t="s">
        <v>239</v>
      </c>
      <c r="K11355" s="11" t="str">
        <f>IFERROR(INDEX('EDC Component Dictionary'!$C$5:$C$37,MATCH('Rates Database'!J11355,'EDC Component Dictionary'!$B$5:$B$37,0)), "Energy Supply")</f>
        <v>Energy Supply</v>
      </c>
      <c r="L11355" s="12">
        <v>0.11210000000000001</v>
      </c>
      <c r="M11355" s="12"/>
    </row>
    <row r="11356" spans="1:13" x14ac:dyDescent="0.3">
      <c r="A11356" s="18">
        <v>11354</v>
      </c>
      <c r="B11356" s="18">
        <f t="shared" si="354"/>
        <v>2022</v>
      </c>
      <c r="C11356" s="17">
        <v>44713</v>
      </c>
      <c r="D11356" s="18" t="s">
        <v>130</v>
      </c>
      <c r="E11356" s="18" t="s">
        <v>164</v>
      </c>
      <c r="F11356" s="18" t="str">
        <f t="shared" si="355"/>
        <v>National Grid-Salem Muni Agg Rate-44713</v>
      </c>
      <c r="G11356" s="11" t="s">
        <v>131</v>
      </c>
      <c r="H11356" s="11" t="s">
        <v>54</v>
      </c>
      <c r="I11356" s="11" t="s">
        <v>99</v>
      </c>
      <c r="J11356" s="11" t="s">
        <v>175</v>
      </c>
      <c r="K11356" s="11" t="str">
        <f>IFERROR(INDEX('EDC Component Dictionary'!$C$5:$C$37,MATCH('Rates Database'!J11356,'EDC Component Dictionary'!$B$5:$B$37,0)), "Energy Supply")</f>
        <v>Energy Supply</v>
      </c>
      <c r="L11356" s="12">
        <v>0.11308</v>
      </c>
      <c r="M11356" s="12"/>
    </row>
    <row r="11357" spans="1:13" x14ac:dyDescent="0.3">
      <c r="A11357" s="18">
        <v>11355</v>
      </c>
      <c r="B11357" s="18">
        <f t="shared" si="354"/>
        <v>2022</v>
      </c>
      <c r="C11357" s="17">
        <v>44713</v>
      </c>
      <c r="D11357" s="18" t="s">
        <v>130</v>
      </c>
      <c r="E11357" s="18" t="s">
        <v>164</v>
      </c>
      <c r="F11357" s="18" t="str">
        <f t="shared" si="355"/>
        <v>National Grid-West Bridgewater Muni Agg Rate-44713</v>
      </c>
      <c r="G11357" s="11" t="s">
        <v>131</v>
      </c>
      <c r="H11357" s="11" t="s">
        <v>54</v>
      </c>
      <c r="I11357" s="11" t="s">
        <v>99</v>
      </c>
      <c r="J11357" s="11" t="s">
        <v>247</v>
      </c>
      <c r="K11357" s="11" t="str">
        <f>IFERROR(INDEX('EDC Component Dictionary'!$C$5:$C$37,MATCH('Rates Database'!J11357,'EDC Component Dictionary'!$B$5:$B$37,0)), "Energy Supply")</f>
        <v>Energy Supply</v>
      </c>
      <c r="L11357" s="12">
        <v>0.1135</v>
      </c>
      <c r="M11357" s="12"/>
    </row>
    <row r="11358" spans="1:13" x14ac:dyDescent="0.3">
      <c r="A11358" s="18">
        <v>11356</v>
      </c>
      <c r="B11358" s="18">
        <f t="shared" si="354"/>
        <v>2022</v>
      </c>
      <c r="C11358" s="17">
        <v>44713</v>
      </c>
      <c r="D11358" s="18" t="s">
        <v>130</v>
      </c>
      <c r="E11358" s="18" t="s">
        <v>164</v>
      </c>
      <c r="F11358" s="18" t="str">
        <f t="shared" si="355"/>
        <v>National Grid-Swampscott Muni Agg Rate-44713</v>
      </c>
      <c r="G11358" s="11" t="s">
        <v>131</v>
      </c>
      <c r="H11358" s="11" t="s">
        <v>54</v>
      </c>
      <c r="I11358" s="11" t="s">
        <v>99</v>
      </c>
      <c r="J11358" s="11" t="s">
        <v>178</v>
      </c>
      <c r="K11358" s="11" t="str">
        <f>IFERROR(INDEX('EDC Component Dictionary'!$C$5:$C$37,MATCH('Rates Database'!J11358,'EDC Component Dictionary'!$B$5:$B$37,0)), "Energy Supply")</f>
        <v>Energy Supply</v>
      </c>
      <c r="L11358" s="12">
        <v>0.11393</v>
      </c>
      <c r="M11358" s="12"/>
    </row>
    <row r="11359" spans="1:13" x14ac:dyDescent="0.3">
      <c r="A11359" s="18">
        <v>11357</v>
      </c>
      <c r="B11359" s="18">
        <f t="shared" si="354"/>
        <v>2022</v>
      </c>
      <c r="C11359" s="17">
        <v>44713</v>
      </c>
      <c r="D11359" s="18" t="s">
        <v>130</v>
      </c>
      <c r="E11359" s="18" t="s">
        <v>164</v>
      </c>
      <c r="F11359" s="18" t="str">
        <f t="shared" si="355"/>
        <v>National Grid-Worcester Muni Agg Rate-44713</v>
      </c>
      <c r="G11359" s="11" t="s">
        <v>131</v>
      </c>
      <c r="H11359" s="11" t="s">
        <v>54</v>
      </c>
      <c r="I11359" s="11" t="s">
        <v>99</v>
      </c>
      <c r="J11359" s="11" t="s">
        <v>281</v>
      </c>
      <c r="K11359" s="11" t="str">
        <f>IFERROR(INDEX('EDC Component Dictionary'!$C$5:$C$37,MATCH('Rates Database'!J11359,'EDC Component Dictionary'!$B$5:$B$37,0)), "Energy Supply")</f>
        <v>Energy Supply</v>
      </c>
      <c r="L11359" s="12">
        <v>0.11448999999999999</v>
      </c>
      <c r="M11359" s="12"/>
    </row>
    <row r="11360" spans="1:13" x14ac:dyDescent="0.3">
      <c r="A11360" s="18">
        <v>11358</v>
      </c>
      <c r="B11360" s="18">
        <f t="shared" si="354"/>
        <v>2022</v>
      </c>
      <c r="C11360" s="17">
        <v>44713</v>
      </c>
      <c r="D11360" s="18" t="s">
        <v>130</v>
      </c>
      <c r="E11360" s="18" t="s">
        <v>163</v>
      </c>
      <c r="F11360" s="18" t="str">
        <f t="shared" si="355"/>
        <v>Eversource_EMA-Carlisle Muni Agg Rate-44713</v>
      </c>
      <c r="G11360" s="11" t="s">
        <v>131</v>
      </c>
      <c r="H11360" s="11" t="s">
        <v>54</v>
      </c>
      <c r="I11360" s="11" t="s">
        <v>99</v>
      </c>
      <c r="J11360" s="11" t="s">
        <v>236</v>
      </c>
      <c r="K11360" s="11" t="str">
        <f>IFERROR(INDEX('EDC Component Dictionary'!$C$5:$C$37,MATCH('Rates Database'!J11360,'EDC Component Dictionary'!$B$5:$B$37,0)), "Energy Supply")</f>
        <v>Energy Supply</v>
      </c>
      <c r="L11360" s="12">
        <v>0.11333</v>
      </c>
      <c r="M11360" s="12"/>
    </row>
    <row r="11361" spans="1:13" x14ac:dyDescent="0.3">
      <c r="A11361" s="18">
        <v>11359</v>
      </c>
      <c r="B11361" s="18">
        <f t="shared" si="354"/>
        <v>2022</v>
      </c>
      <c r="C11361" s="17">
        <v>44713</v>
      </c>
      <c r="D11361" s="18" t="s">
        <v>130</v>
      </c>
      <c r="E11361" s="18" t="s">
        <v>164</v>
      </c>
      <c r="F11361" s="18" t="str">
        <f t="shared" si="355"/>
        <v>National Grid-Medford Muni Agg Rate-44713</v>
      </c>
      <c r="G11361" s="11" t="s">
        <v>131</v>
      </c>
      <c r="H11361" s="11" t="s">
        <v>54</v>
      </c>
      <c r="I11361" s="11" t="s">
        <v>99</v>
      </c>
      <c r="J11361" s="11" t="s">
        <v>279</v>
      </c>
      <c r="K11361" s="11" t="str">
        <f>IFERROR(INDEX('EDC Component Dictionary'!$C$5:$C$37,MATCH('Rates Database'!J11361,'EDC Component Dictionary'!$B$5:$B$37,0)), "Energy Supply")</f>
        <v>Energy Supply</v>
      </c>
      <c r="L11361" s="12">
        <v>0.11533</v>
      </c>
      <c r="M11361" s="12"/>
    </row>
    <row r="11362" spans="1:13" x14ac:dyDescent="0.3">
      <c r="A11362" s="18">
        <v>11360</v>
      </c>
      <c r="B11362" s="18">
        <f t="shared" si="354"/>
        <v>2022</v>
      </c>
      <c r="C11362" s="17">
        <v>44713</v>
      </c>
      <c r="D11362" s="18" t="s">
        <v>130</v>
      </c>
      <c r="E11362" s="18" t="s">
        <v>164</v>
      </c>
      <c r="F11362" s="18" t="str">
        <f t="shared" si="355"/>
        <v>National Grid-Melrose Muni Agg Rate-44713</v>
      </c>
      <c r="G11362" s="11" t="s">
        <v>131</v>
      </c>
      <c r="H11362" s="11" t="s">
        <v>54</v>
      </c>
      <c r="I11362" s="11" t="s">
        <v>99</v>
      </c>
      <c r="J11362" s="11" t="s">
        <v>269</v>
      </c>
      <c r="K11362" s="11" t="str">
        <f>IFERROR(INDEX('EDC Component Dictionary'!$C$5:$C$37,MATCH('Rates Database'!J11362,'EDC Component Dictionary'!$B$5:$B$37,0)), "Energy Supply")</f>
        <v>Energy Supply</v>
      </c>
      <c r="L11362" s="12">
        <v>0.11632000000000001</v>
      </c>
      <c r="M11362" s="12"/>
    </row>
    <row r="11363" spans="1:13" x14ac:dyDescent="0.3">
      <c r="A11363" s="18">
        <v>11361</v>
      </c>
      <c r="B11363" s="18">
        <f t="shared" si="354"/>
        <v>2022</v>
      </c>
      <c r="C11363" s="17">
        <v>44713</v>
      </c>
      <c r="D11363" s="18" t="s">
        <v>130</v>
      </c>
      <c r="E11363" s="18" t="s">
        <v>163</v>
      </c>
      <c r="F11363" s="18" t="str">
        <f t="shared" si="355"/>
        <v>Eversource_EMA-Natick Muni Agg Rate-44713</v>
      </c>
      <c r="G11363" s="11" t="s">
        <v>131</v>
      </c>
      <c r="H11363" s="11" t="s">
        <v>54</v>
      </c>
      <c r="I11363" s="11" t="s">
        <v>99</v>
      </c>
      <c r="J11363" s="11" t="s">
        <v>252</v>
      </c>
      <c r="K11363" s="11" t="str">
        <f>IFERROR(INDEX('EDC Component Dictionary'!$C$5:$C$37,MATCH('Rates Database'!J11363,'EDC Component Dictionary'!$B$5:$B$37,0)), "Energy Supply")</f>
        <v>Energy Supply</v>
      </c>
      <c r="L11363" s="12">
        <v>0.11563</v>
      </c>
      <c r="M11363" s="12"/>
    </row>
    <row r="11364" spans="1:13" x14ac:dyDescent="0.3">
      <c r="A11364" s="18">
        <v>11362</v>
      </c>
      <c r="B11364" s="18">
        <f t="shared" si="354"/>
        <v>2022</v>
      </c>
      <c r="C11364" s="17">
        <v>44713</v>
      </c>
      <c r="D11364" s="18" t="s">
        <v>130</v>
      </c>
      <c r="E11364" s="18" t="s">
        <v>163</v>
      </c>
      <c r="F11364" s="18" t="str">
        <f t="shared" si="355"/>
        <v>Eversource_EMA-Sharon Muni Agg Rate-44713</v>
      </c>
      <c r="G11364" s="11" t="s">
        <v>131</v>
      </c>
      <c r="H11364" s="11" t="s">
        <v>54</v>
      </c>
      <c r="I11364" s="11" t="s">
        <v>99</v>
      </c>
      <c r="J11364" s="11" t="s">
        <v>302</v>
      </c>
      <c r="K11364" s="11" t="str">
        <f>IFERROR(INDEX('EDC Component Dictionary'!$C$5:$C$37,MATCH('Rates Database'!J11364,'EDC Component Dictionary'!$B$5:$B$37,0)), "Energy Supply")</f>
        <v>Energy Supply</v>
      </c>
      <c r="L11364" s="12">
        <v>0.11527</v>
      </c>
      <c r="M11364" s="12"/>
    </row>
    <row r="11365" spans="1:13" x14ac:dyDescent="0.3">
      <c r="A11365" s="18">
        <v>11363</v>
      </c>
      <c r="B11365" s="18">
        <f t="shared" si="354"/>
        <v>2022</v>
      </c>
      <c r="C11365" s="17">
        <v>44713</v>
      </c>
      <c r="D11365" s="18" t="s">
        <v>130</v>
      </c>
      <c r="E11365" s="18" t="s">
        <v>163</v>
      </c>
      <c r="F11365" s="18" t="str">
        <f t="shared" si="355"/>
        <v>Eversource_EMA-Brookline Muni Agg Rate-44713</v>
      </c>
      <c r="G11365" s="11" t="s">
        <v>131</v>
      </c>
      <c r="H11365" s="11" t="s">
        <v>54</v>
      </c>
      <c r="I11365" s="11" t="s">
        <v>99</v>
      </c>
      <c r="J11365" s="11" t="s">
        <v>243</v>
      </c>
      <c r="K11365" s="11" t="str">
        <f>IFERROR(INDEX('EDC Component Dictionary'!$C$5:$C$37,MATCH('Rates Database'!J11365,'EDC Component Dictionary'!$B$5:$B$37,0)), "Energy Supply")</f>
        <v>Energy Supply</v>
      </c>
      <c r="L11365" s="12">
        <v>0.11692</v>
      </c>
      <c r="M11365" s="12"/>
    </row>
    <row r="11366" spans="1:13" x14ac:dyDescent="0.3">
      <c r="A11366" s="18">
        <v>11364</v>
      </c>
      <c r="B11366" s="18">
        <f t="shared" si="354"/>
        <v>2022</v>
      </c>
      <c r="C11366" s="17">
        <v>44713</v>
      </c>
      <c r="D11366" s="18" t="s">
        <v>130</v>
      </c>
      <c r="E11366" s="18" t="s">
        <v>163</v>
      </c>
      <c r="F11366" s="18" t="str">
        <f t="shared" si="355"/>
        <v>Eversource_EMA-Lincoln Muni Agg Rate-44713</v>
      </c>
      <c r="G11366" s="11" t="s">
        <v>131</v>
      </c>
      <c r="H11366" s="11" t="s">
        <v>54</v>
      </c>
      <c r="I11366" s="11" t="s">
        <v>99</v>
      </c>
      <c r="J11366" s="11" t="s">
        <v>303</v>
      </c>
      <c r="K11366" s="11" t="str">
        <f>IFERROR(INDEX('EDC Component Dictionary'!$C$5:$C$37,MATCH('Rates Database'!J11366,'EDC Component Dictionary'!$B$5:$B$37,0)), "Energy Supply")</f>
        <v>Energy Supply</v>
      </c>
      <c r="L11366" s="12">
        <v>0.11867</v>
      </c>
      <c r="M11366" s="12"/>
    </row>
    <row r="11367" spans="1:13" x14ac:dyDescent="0.3">
      <c r="A11367" s="18">
        <v>11365</v>
      </c>
      <c r="B11367" s="18">
        <f t="shared" si="354"/>
        <v>2022</v>
      </c>
      <c r="C11367" s="17">
        <v>44713</v>
      </c>
      <c r="D11367" s="18" t="s">
        <v>130</v>
      </c>
      <c r="E11367" s="18" t="s">
        <v>164</v>
      </c>
      <c r="F11367" s="18" t="str">
        <f t="shared" si="355"/>
        <v>National Grid-Berlin Muni Agg Rate-44713</v>
      </c>
      <c r="G11367" s="11" t="s">
        <v>131</v>
      </c>
      <c r="H11367" s="11" t="s">
        <v>54</v>
      </c>
      <c r="I11367" s="11" t="s">
        <v>99</v>
      </c>
      <c r="J11367" s="11" t="s">
        <v>237</v>
      </c>
      <c r="K11367" s="11" t="str">
        <f>IFERROR(INDEX('EDC Component Dictionary'!$C$5:$C$37,MATCH('Rates Database'!J11367,'EDC Component Dictionary'!$B$5:$B$37,0)), "Energy Supply")</f>
        <v>Energy Supply</v>
      </c>
      <c r="L11367" s="12">
        <v>0.12167</v>
      </c>
      <c r="M11367" s="12"/>
    </row>
    <row r="11368" spans="1:13" x14ac:dyDescent="0.3">
      <c r="A11368" s="18">
        <v>11366</v>
      </c>
      <c r="B11368" s="18">
        <f t="shared" si="354"/>
        <v>2022</v>
      </c>
      <c r="C11368" s="17">
        <v>44713</v>
      </c>
      <c r="D11368" s="18" t="s">
        <v>130</v>
      </c>
      <c r="E11368" s="18" t="s">
        <v>163</v>
      </c>
      <c r="F11368" s="18" t="str">
        <f t="shared" si="355"/>
        <v>Eversource_EMA-Watertown Muni Agg Rate-44713</v>
      </c>
      <c r="G11368" s="11" t="s">
        <v>131</v>
      </c>
      <c r="H11368" s="11" t="s">
        <v>54</v>
      </c>
      <c r="I11368" s="11" t="s">
        <v>99</v>
      </c>
      <c r="J11368" s="11" t="s">
        <v>275</v>
      </c>
      <c r="K11368" s="11" t="str">
        <f>IFERROR(INDEX('EDC Component Dictionary'!$C$5:$C$37,MATCH('Rates Database'!J11368,'EDC Component Dictionary'!$B$5:$B$37,0)), "Energy Supply")</f>
        <v>Energy Supply</v>
      </c>
      <c r="L11368" s="12">
        <v>0.13081000000000001</v>
      </c>
      <c r="M11368" s="12"/>
    </row>
    <row r="11369" spans="1:13" x14ac:dyDescent="0.3">
      <c r="A11369" s="18">
        <v>11367</v>
      </c>
      <c r="B11369" s="18">
        <f t="shared" si="354"/>
        <v>2022</v>
      </c>
      <c r="C11369" s="17">
        <v>44713</v>
      </c>
      <c r="D11369" s="18" t="s">
        <v>130</v>
      </c>
      <c r="E11369" s="18" t="s">
        <v>163</v>
      </c>
      <c r="F11369" s="18" t="str">
        <f t="shared" si="355"/>
        <v>Eversource_EMA-Newton Muni Agg Rate-44713</v>
      </c>
      <c r="G11369" s="11" t="s">
        <v>131</v>
      </c>
      <c r="H11369" s="11" t="s">
        <v>54</v>
      </c>
      <c r="I11369" s="11" t="s">
        <v>99</v>
      </c>
      <c r="J11369" s="11" t="s">
        <v>268</v>
      </c>
      <c r="K11369" s="11" t="str">
        <f>IFERROR(INDEX('EDC Component Dictionary'!$C$5:$C$37,MATCH('Rates Database'!J11369,'EDC Component Dictionary'!$B$5:$B$37,0)), "Energy Supply")</f>
        <v>Energy Supply</v>
      </c>
      <c r="L11369" s="12">
        <v>0.13355</v>
      </c>
      <c r="M11369" s="12"/>
    </row>
    <row r="11370" spans="1:13" x14ac:dyDescent="0.3">
      <c r="A11370" s="18">
        <v>11368</v>
      </c>
      <c r="B11370" s="18">
        <f t="shared" si="354"/>
        <v>2022</v>
      </c>
      <c r="C11370" s="17">
        <v>44713</v>
      </c>
      <c r="D11370" s="18" t="s">
        <v>130</v>
      </c>
      <c r="E11370" s="18" t="s">
        <v>164</v>
      </c>
      <c r="F11370" s="18" t="str">
        <f t="shared" si="355"/>
        <v>National Grid-Williamsburg Muni Agg Rate-44713</v>
      </c>
      <c r="G11370" s="11" t="s">
        <v>131</v>
      </c>
      <c r="H11370" s="11" t="s">
        <v>54</v>
      </c>
      <c r="I11370" s="11" t="s">
        <v>99</v>
      </c>
      <c r="J11370" s="11" t="s">
        <v>249</v>
      </c>
      <c r="K11370" s="11" t="str">
        <f>IFERROR(INDEX('EDC Component Dictionary'!$C$5:$C$37,MATCH('Rates Database'!J11370,'EDC Component Dictionary'!$B$5:$B$37,0)), "Energy Supply")</f>
        <v>Energy Supply</v>
      </c>
      <c r="L11370" s="12">
        <v>0.14401</v>
      </c>
      <c r="M11370" s="12"/>
    </row>
    <row r="11371" spans="1:13" x14ac:dyDescent="0.3">
      <c r="A11371" s="18">
        <v>11369</v>
      </c>
      <c r="B11371" s="18">
        <f t="shared" si="354"/>
        <v>2022</v>
      </c>
      <c r="C11371" s="17">
        <v>44713</v>
      </c>
      <c r="D11371" s="18" t="s">
        <v>130</v>
      </c>
      <c r="E11371" s="18" t="s">
        <v>164</v>
      </c>
      <c r="F11371" s="18" t="str">
        <f t="shared" si="355"/>
        <v>National Grid-Lowell Muni Agg Rate-44713</v>
      </c>
      <c r="G11371" s="11" t="s">
        <v>131</v>
      </c>
      <c r="H11371" s="11" t="s">
        <v>54</v>
      </c>
      <c r="I11371" s="11" t="s">
        <v>99</v>
      </c>
      <c r="J11371" s="11" t="s">
        <v>262</v>
      </c>
      <c r="K11371" s="11" t="str">
        <f>IFERROR(INDEX('EDC Component Dictionary'!$C$5:$C$37,MATCH('Rates Database'!J11371,'EDC Component Dictionary'!$B$5:$B$37,0)), "Energy Supply")</f>
        <v>Energy Supply</v>
      </c>
      <c r="L11371" s="12">
        <v>0.14449000000000001</v>
      </c>
      <c r="M11371" s="12"/>
    </row>
    <row r="11372" spans="1:13" x14ac:dyDescent="0.3">
      <c r="A11372" s="18">
        <v>11370</v>
      </c>
      <c r="B11372" s="18">
        <f t="shared" si="354"/>
        <v>2022</v>
      </c>
      <c r="C11372" s="17">
        <v>44713</v>
      </c>
      <c r="D11372" s="18" t="s">
        <v>130</v>
      </c>
      <c r="E11372" s="18" t="s">
        <v>163</v>
      </c>
      <c r="F11372" s="18" t="str">
        <f t="shared" si="355"/>
        <v>Eversource_EMA-Cape Light Compact JPE Muni Agg Rate-44713</v>
      </c>
      <c r="G11372" s="11" t="s">
        <v>131</v>
      </c>
      <c r="H11372" s="11" t="s">
        <v>54</v>
      </c>
      <c r="I11372" s="11" t="s">
        <v>99</v>
      </c>
      <c r="J11372" s="11" t="s">
        <v>264</v>
      </c>
      <c r="K11372" s="11" t="str">
        <f>IFERROR(INDEX('EDC Component Dictionary'!$C$5:$C$37,MATCH('Rates Database'!J11372,'EDC Component Dictionary'!$B$5:$B$37,0)), "Energy Supply")</f>
        <v>Energy Supply</v>
      </c>
      <c r="L11372" s="12">
        <v>0.14701</v>
      </c>
      <c r="M11372" s="12"/>
    </row>
    <row r="11373" spans="1:13" x14ac:dyDescent="0.3">
      <c r="A11373" s="18">
        <v>11371</v>
      </c>
      <c r="B11373" s="18">
        <f t="shared" si="354"/>
        <v>2022</v>
      </c>
      <c r="C11373" s="17">
        <v>44713</v>
      </c>
      <c r="D11373" s="18" t="s">
        <v>130</v>
      </c>
      <c r="E11373" s="18" t="s">
        <v>164</v>
      </c>
      <c r="F11373" s="18" t="str">
        <f t="shared" si="355"/>
        <v>National Grid-Lancaster Muni Agg Rate-44713</v>
      </c>
      <c r="G11373" s="11" t="s">
        <v>131</v>
      </c>
      <c r="H11373" s="11" t="s">
        <v>54</v>
      </c>
      <c r="I11373" s="11" t="s">
        <v>99</v>
      </c>
      <c r="J11373" s="11" t="s">
        <v>260</v>
      </c>
      <c r="K11373" s="11" t="str">
        <f>IFERROR(INDEX('EDC Component Dictionary'!$C$5:$C$37,MATCH('Rates Database'!J11373,'EDC Component Dictionary'!$B$5:$B$37,0)), "Energy Supply")</f>
        <v>Energy Supply</v>
      </c>
      <c r="L11373" s="12">
        <v>0.14974000000000001</v>
      </c>
      <c r="M11373" s="12"/>
    </row>
    <row r="11374" spans="1:13" x14ac:dyDescent="0.3">
      <c r="A11374" s="18">
        <v>11372</v>
      </c>
      <c r="B11374" s="18">
        <f t="shared" si="354"/>
        <v>2022</v>
      </c>
      <c r="C11374" s="17">
        <v>44743</v>
      </c>
      <c r="D11374" s="18" t="s">
        <v>130</v>
      </c>
      <c r="E11374" s="18" t="s">
        <v>164</v>
      </c>
      <c r="F11374" s="18" t="str">
        <f t="shared" si="355"/>
        <v>National Grid-Wendell Muni Agg Rate-44743</v>
      </c>
      <c r="G11374" s="11" t="s">
        <v>131</v>
      </c>
      <c r="H11374" s="11" t="s">
        <v>54</v>
      </c>
      <c r="I11374" s="11" t="s">
        <v>99</v>
      </c>
      <c r="J11374" s="11" t="s">
        <v>213</v>
      </c>
      <c r="K11374" s="11" t="str">
        <f>IFERROR(INDEX('EDC Component Dictionary'!$C$5:$C$37,MATCH('Rates Database'!J11374,'EDC Component Dictionary'!$B$5:$B$37,0)), "Energy Supply")</f>
        <v>Energy Supply</v>
      </c>
      <c r="L11374" s="12">
        <v>8.7389999999999995E-2</v>
      </c>
      <c r="M11374" s="12"/>
    </row>
    <row r="11375" spans="1:13" x14ac:dyDescent="0.3">
      <c r="A11375" s="18">
        <v>11373</v>
      </c>
      <c r="B11375" s="18">
        <f t="shared" si="354"/>
        <v>2022</v>
      </c>
      <c r="C11375" s="17">
        <v>44743</v>
      </c>
      <c r="D11375" s="18" t="s">
        <v>130</v>
      </c>
      <c r="E11375" s="18" t="s">
        <v>164</v>
      </c>
      <c r="F11375" s="18" t="str">
        <f t="shared" si="355"/>
        <v>National Grid-Billerica Muni Agg Rate-44743</v>
      </c>
      <c r="G11375" s="11" t="s">
        <v>131</v>
      </c>
      <c r="H11375" s="11" t="s">
        <v>54</v>
      </c>
      <c r="I11375" s="11" t="s">
        <v>99</v>
      </c>
      <c r="J11375" s="11" t="s">
        <v>215</v>
      </c>
      <c r="K11375" s="11" t="str">
        <f>IFERROR(INDEX('EDC Component Dictionary'!$C$5:$C$37,MATCH('Rates Database'!J11375,'EDC Component Dictionary'!$B$5:$B$37,0)), "Energy Supply")</f>
        <v>Energy Supply</v>
      </c>
      <c r="L11375" s="12">
        <v>9.3039999999999998E-2</v>
      </c>
      <c r="M11375" s="12"/>
    </row>
    <row r="11376" spans="1:13" x14ac:dyDescent="0.3">
      <c r="A11376" s="18">
        <v>11374</v>
      </c>
      <c r="B11376" s="18">
        <f t="shared" si="354"/>
        <v>2022</v>
      </c>
      <c r="C11376" s="17">
        <v>44743</v>
      </c>
      <c r="D11376" s="18" t="s">
        <v>130</v>
      </c>
      <c r="E11376" s="18" t="s">
        <v>95</v>
      </c>
      <c r="F11376" s="18" t="str">
        <f t="shared" si="355"/>
        <v>Eversource_WMA-Buckland Muni Agg Rate-44743</v>
      </c>
      <c r="G11376" s="11" t="s">
        <v>131</v>
      </c>
      <c r="H11376" s="11" t="s">
        <v>54</v>
      </c>
      <c r="I11376" s="11" t="s">
        <v>99</v>
      </c>
      <c r="J11376" s="11" t="s">
        <v>282</v>
      </c>
      <c r="K11376" s="11" t="str">
        <f>IFERROR(INDEX('EDC Component Dictionary'!$C$5:$C$37,MATCH('Rates Database'!J11376,'EDC Component Dictionary'!$B$5:$B$37,0)), "Energy Supply")</f>
        <v>Energy Supply</v>
      </c>
      <c r="L11376" s="12">
        <v>9.3460000000000001E-2</v>
      </c>
      <c r="M11376" s="12"/>
    </row>
    <row r="11377" spans="1:13" x14ac:dyDescent="0.3">
      <c r="A11377" s="18">
        <v>11375</v>
      </c>
      <c r="B11377" s="18">
        <f t="shared" si="354"/>
        <v>2022</v>
      </c>
      <c r="C11377" s="17">
        <v>44743</v>
      </c>
      <c r="D11377" s="18" t="s">
        <v>130</v>
      </c>
      <c r="E11377" s="18" t="s">
        <v>164</v>
      </c>
      <c r="F11377" s="18" t="str">
        <f t="shared" si="355"/>
        <v>National Grid-Charlemont Muni Agg Rate-44743</v>
      </c>
      <c r="G11377" s="11" t="s">
        <v>131</v>
      </c>
      <c r="H11377" s="11" t="s">
        <v>54</v>
      </c>
      <c r="I11377" s="11" t="s">
        <v>99</v>
      </c>
      <c r="J11377" s="11" t="s">
        <v>283</v>
      </c>
      <c r="K11377" s="11" t="str">
        <f>IFERROR(INDEX('EDC Component Dictionary'!$C$5:$C$37,MATCH('Rates Database'!J11377,'EDC Component Dictionary'!$B$5:$B$37,0)), "Energy Supply")</f>
        <v>Energy Supply</v>
      </c>
      <c r="L11377" s="12">
        <v>9.3460000000000001E-2</v>
      </c>
      <c r="M11377" s="12"/>
    </row>
    <row r="11378" spans="1:13" x14ac:dyDescent="0.3">
      <c r="A11378" s="18">
        <v>11376</v>
      </c>
      <c r="B11378" s="18">
        <f t="shared" si="354"/>
        <v>2022</v>
      </c>
      <c r="C11378" s="17">
        <v>44743</v>
      </c>
      <c r="D11378" s="18" t="s">
        <v>130</v>
      </c>
      <c r="E11378" s="18" t="s">
        <v>95</v>
      </c>
      <c r="F11378" s="18" t="str">
        <f t="shared" si="355"/>
        <v>Eversource_WMA-Colrain Muni Agg Rate-44743</v>
      </c>
      <c r="G11378" s="11" t="s">
        <v>131</v>
      </c>
      <c r="H11378" s="11" t="s">
        <v>54</v>
      </c>
      <c r="I11378" s="11" t="s">
        <v>99</v>
      </c>
      <c r="J11378" s="11" t="s">
        <v>100</v>
      </c>
      <c r="K11378" s="11" t="str">
        <f>IFERROR(INDEX('EDC Component Dictionary'!$C$5:$C$37,MATCH('Rates Database'!J11378,'EDC Component Dictionary'!$B$5:$B$37,0)), "Energy Supply")</f>
        <v>Energy Supply</v>
      </c>
      <c r="L11378" s="12">
        <v>9.3469999999999998E-2</v>
      </c>
      <c r="M11378" s="12"/>
    </row>
    <row r="11379" spans="1:13" x14ac:dyDescent="0.3">
      <c r="A11379" s="18">
        <v>11377</v>
      </c>
      <c r="B11379" s="18">
        <f t="shared" si="354"/>
        <v>2022</v>
      </c>
      <c r="C11379" s="17">
        <v>44743</v>
      </c>
      <c r="D11379" s="18" t="s">
        <v>130</v>
      </c>
      <c r="E11379" s="18" t="s">
        <v>95</v>
      </c>
      <c r="F11379" s="18" t="str">
        <f t="shared" si="355"/>
        <v>Eversource_WMA-Shelburne Muni Agg Rate-44743</v>
      </c>
      <c r="G11379" s="11" t="s">
        <v>131</v>
      </c>
      <c r="H11379" s="11" t="s">
        <v>54</v>
      </c>
      <c r="I11379" s="11" t="s">
        <v>99</v>
      </c>
      <c r="J11379" s="11" t="s">
        <v>284</v>
      </c>
      <c r="K11379" s="11" t="str">
        <f>IFERROR(INDEX('EDC Component Dictionary'!$C$5:$C$37,MATCH('Rates Database'!J11379,'EDC Component Dictionary'!$B$5:$B$37,0)), "Energy Supply")</f>
        <v>Energy Supply</v>
      </c>
      <c r="L11379" s="12">
        <v>9.3469999999999998E-2</v>
      </c>
      <c r="M11379" s="12"/>
    </row>
    <row r="11380" spans="1:13" x14ac:dyDescent="0.3">
      <c r="A11380" s="18">
        <v>11378</v>
      </c>
      <c r="B11380" s="18">
        <f t="shared" si="354"/>
        <v>2022</v>
      </c>
      <c r="C11380" s="17">
        <v>44743</v>
      </c>
      <c r="D11380" s="18" t="s">
        <v>130</v>
      </c>
      <c r="E11380" s="18" t="s">
        <v>164</v>
      </c>
      <c r="F11380" s="18" t="str">
        <f t="shared" si="355"/>
        <v>National Grid-Marlborough Muni Agg Rate-44743</v>
      </c>
      <c r="G11380" s="11" t="s">
        <v>131</v>
      </c>
      <c r="H11380" s="11" t="s">
        <v>54</v>
      </c>
      <c r="I11380" s="11" t="s">
        <v>99</v>
      </c>
      <c r="J11380" s="11" t="s">
        <v>263</v>
      </c>
      <c r="K11380" s="11" t="str">
        <f>IFERROR(INDEX('EDC Component Dictionary'!$C$5:$C$37,MATCH('Rates Database'!J11380,'EDC Component Dictionary'!$B$5:$B$37,0)), "Energy Supply")</f>
        <v>Energy Supply</v>
      </c>
      <c r="L11380" s="12">
        <v>9.3899999999999997E-2</v>
      </c>
      <c r="M11380" s="12"/>
    </row>
    <row r="11381" spans="1:13" x14ac:dyDescent="0.3">
      <c r="A11381" s="18">
        <v>11379</v>
      </c>
      <c r="B11381" s="18">
        <f t="shared" si="354"/>
        <v>2022</v>
      </c>
      <c r="C11381" s="17">
        <v>44743</v>
      </c>
      <c r="D11381" s="18" t="s">
        <v>130</v>
      </c>
      <c r="E11381" s="18" t="s">
        <v>164</v>
      </c>
      <c r="F11381" s="18" t="str">
        <f t="shared" si="355"/>
        <v>National Grid-New Salem Muni Agg Rate-44743</v>
      </c>
      <c r="G11381" s="11" t="s">
        <v>131</v>
      </c>
      <c r="H11381" s="11" t="s">
        <v>54</v>
      </c>
      <c r="I11381" s="11" t="s">
        <v>99</v>
      </c>
      <c r="J11381" s="11" t="s">
        <v>285</v>
      </c>
      <c r="K11381" s="11" t="str">
        <f>IFERROR(INDEX('EDC Component Dictionary'!$C$5:$C$37,MATCH('Rates Database'!J11381,'EDC Component Dictionary'!$B$5:$B$37,0)), "Energy Supply")</f>
        <v>Energy Supply</v>
      </c>
      <c r="L11381" s="12">
        <v>9.4329999999999997E-2</v>
      </c>
      <c r="M11381" s="12"/>
    </row>
    <row r="11382" spans="1:13" x14ac:dyDescent="0.3">
      <c r="A11382" s="18">
        <v>11380</v>
      </c>
      <c r="B11382" s="18">
        <f t="shared" si="354"/>
        <v>2022</v>
      </c>
      <c r="C11382" s="17">
        <v>44743</v>
      </c>
      <c r="D11382" s="18" t="s">
        <v>130</v>
      </c>
      <c r="E11382" s="18" t="s">
        <v>164</v>
      </c>
      <c r="F11382" s="18" t="str">
        <f t="shared" si="355"/>
        <v>National Grid-Warwick Muni Agg Rate-44743</v>
      </c>
      <c r="G11382" s="11" t="s">
        <v>131</v>
      </c>
      <c r="H11382" s="11" t="s">
        <v>54</v>
      </c>
      <c r="I11382" s="11" t="s">
        <v>99</v>
      </c>
      <c r="J11382" s="11" t="s">
        <v>286</v>
      </c>
      <c r="K11382" s="11" t="str">
        <f>IFERROR(INDEX('EDC Component Dictionary'!$C$5:$C$37,MATCH('Rates Database'!J11382,'EDC Component Dictionary'!$B$5:$B$37,0)), "Energy Supply")</f>
        <v>Energy Supply</v>
      </c>
      <c r="L11382" s="12">
        <v>9.4439999999999996E-2</v>
      </c>
      <c r="M11382" s="12"/>
    </row>
    <row r="11383" spans="1:13" x14ac:dyDescent="0.3">
      <c r="A11383" s="18">
        <v>11381</v>
      </c>
      <c r="B11383" s="18">
        <f t="shared" si="354"/>
        <v>2022</v>
      </c>
      <c r="C11383" s="17">
        <v>44743</v>
      </c>
      <c r="D11383" s="18" t="s">
        <v>130</v>
      </c>
      <c r="E11383" s="18" t="s">
        <v>95</v>
      </c>
      <c r="F11383" s="18" t="str">
        <f t="shared" si="355"/>
        <v>Eversource_WMA-Whately Muni Agg Rate-44743</v>
      </c>
      <c r="G11383" s="11" t="s">
        <v>131</v>
      </c>
      <c r="H11383" s="11" t="s">
        <v>54</v>
      </c>
      <c r="I11383" s="11" t="s">
        <v>99</v>
      </c>
      <c r="J11383" s="11" t="s">
        <v>287</v>
      </c>
      <c r="K11383" s="11" t="str">
        <f>IFERROR(INDEX('EDC Component Dictionary'!$C$5:$C$37,MATCH('Rates Database'!J11383,'EDC Component Dictionary'!$B$5:$B$37,0)), "Energy Supply")</f>
        <v>Energy Supply</v>
      </c>
      <c r="L11383" s="12">
        <v>9.4350000000000003E-2</v>
      </c>
      <c r="M11383" s="12"/>
    </row>
    <row r="11384" spans="1:13" x14ac:dyDescent="0.3">
      <c r="A11384" s="18">
        <v>11382</v>
      </c>
      <c r="B11384" s="18">
        <f t="shared" si="354"/>
        <v>2022</v>
      </c>
      <c r="C11384" s="17">
        <v>44743</v>
      </c>
      <c r="D11384" s="18" t="s">
        <v>130</v>
      </c>
      <c r="E11384" s="18" t="s">
        <v>95</v>
      </c>
      <c r="F11384" s="18" t="str">
        <f t="shared" si="355"/>
        <v>Eversource_WMA-Deerfield Muni Agg Rate-44743</v>
      </c>
      <c r="G11384" s="11" t="s">
        <v>131</v>
      </c>
      <c r="H11384" s="11" t="s">
        <v>54</v>
      </c>
      <c r="I11384" s="11" t="s">
        <v>99</v>
      </c>
      <c r="J11384" s="11" t="s">
        <v>289</v>
      </c>
      <c r="K11384" s="11" t="str">
        <f>IFERROR(INDEX('EDC Component Dictionary'!$C$5:$C$37,MATCH('Rates Database'!J11384,'EDC Component Dictionary'!$B$5:$B$37,0)), "Energy Supply")</f>
        <v>Energy Supply</v>
      </c>
      <c r="L11384" s="12">
        <v>9.5420000000000005E-2</v>
      </c>
      <c r="M11384" s="12"/>
    </row>
    <row r="11385" spans="1:13" x14ac:dyDescent="0.3">
      <c r="A11385" s="18">
        <v>11383</v>
      </c>
      <c r="B11385" s="18">
        <f t="shared" si="354"/>
        <v>2022</v>
      </c>
      <c r="C11385" s="17">
        <v>44743</v>
      </c>
      <c r="D11385" s="18" t="s">
        <v>130</v>
      </c>
      <c r="E11385" s="18" t="s">
        <v>95</v>
      </c>
      <c r="F11385" s="18" t="str">
        <f t="shared" si="355"/>
        <v>Eversource_WMA-Huntington Muni Agg Rate-44743</v>
      </c>
      <c r="G11385" s="11" t="s">
        <v>131</v>
      </c>
      <c r="H11385" s="11" t="s">
        <v>54</v>
      </c>
      <c r="I11385" s="11" t="s">
        <v>99</v>
      </c>
      <c r="J11385" s="11" t="s">
        <v>290</v>
      </c>
      <c r="K11385" s="11" t="str">
        <f>IFERROR(INDEX('EDC Component Dictionary'!$C$5:$C$37,MATCH('Rates Database'!J11385,'EDC Component Dictionary'!$B$5:$B$37,0)), "Energy Supply")</f>
        <v>Energy Supply</v>
      </c>
      <c r="L11385" s="12">
        <v>9.5390000000000003E-2</v>
      </c>
      <c r="M11385" s="12"/>
    </row>
    <row r="11386" spans="1:13" x14ac:dyDescent="0.3">
      <c r="A11386" s="18">
        <v>11384</v>
      </c>
      <c r="B11386" s="18">
        <f t="shared" si="354"/>
        <v>2022</v>
      </c>
      <c r="C11386" s="17">
        <v>44743</v>
      </c>
      <c r="D11386" s="18" t="s">
        <v>130</v>
      </c>
      <c r="E11386" s="18" t="s">
        <v>95</v>
      </c>
      <c r="F11386" s="18" t="str">
        <f t="shared" si="355"/>
        <v>Eversource_WMA-Northfield Muni Agg Rate-44743</v>
      </c>
      <c r="G11386" s="11" t="s">
        <v>131</v>
      </c>
      <c r="H11386" s="11" t="s">
        <v>54</v>
      </c>
      <c r="I11386" s="11" t="s">
        <v>99</v>
      </c>
      <c r="J11386" s="11" t="s">
        <v>291</v>
      </c>
      <c r="K11386" s="11" t="str">
        <f>IFERROR(INDEX('EDC Component Dictionary'!$C$5:$C$37,MATCH('Rates Database'!J11386,'EDC Component Dictionary'!$B$5:$B$37,0)), "Energy Supply")</f>
        <v>Energy Supply</v>
      </c>
      <c r="L11386" s="12">
        <v>9.5380000000000006E-2</v>
      </c>
      <c r="M11386" s="12"/>
    </row>
    <row r="11387" spans="1:13" x14ac:dyDescent="0.3">
      <c r="A11387" s="18">
        <v>11385</v>
      </c>
      <c r="B11387" s="18">
        <f t="shared" si="354"/>
        <v>2022</v>
      </c>
      <c r="C11387" s="17">
        <v>44743</v>
      </c>
      <c r="D11387" s="18" t="s">
        <v>130</v>
      </c>
      <c r="E11387" s="18" t="s">
        <v>95</v>
      </c>
      <c r="F11387" s="18" t="str">
        <f t="shared" si="355"/>
        <v>Eversource_WMA-Becket Muni Agg Rate-44743</v>
      </c>
      <c r="G11387" s="11" t="s">
        <v>131</v>
      </c>
      <c r="H11387" s="11" t="s">
        <v>54</v>
      </c>
      <c r="I11387" s="11" t="s">
        <v>99</v>
      </c>
      <c r="J11387" s="11" t="s">
        <v>298</v>
      </c>
      <c r="K11387" s="11" t="str">
        <f>IFERROR(INDEX('EDC Component Dictionary'!$C$5:$C$37,MATCH('Rates Database'!J11387,'EDC Component Dictionary'!$B$5:$B$37,0)), "Energy Supply")</f>
        <v>Energy Supply</v>
      </c>
      <c r="L11387" s="12">
        <v>9.6119999999999997E-2</v>
      </c>
      <c r="M11387" s="12"/>
    </row>
    <row r="11388" spans="1:13" x14ac:dyDescent="0.3">
      <c r="A11388" s="18">
        <v>11386</v>
      </c>
      <c r="B11388" s="18">
        <f t="shared" si="354"/>
        <v>2022</v>
      </c>
      <c r="C11388" s="17">
        <v>44743</v>
      </c>
      <c r="D11388" s="18" t="s">
        <v>130</v>
      </c>
      <c r="E11388" s="18" t="s">
        <v>95</v>
      </c>
      <c r="F11388" s="18" t="str">
        <f t="shared" si="355"/>
        <v>Eversource_WMA-Dalton Muni Agg Rate-44743</v>
      </c>
      <c r="G11388" s="11" t="s">
        <v>131</v>
      </c>
      <c r="H11388" s="11" t="s">
        <v>54</v>
      </c>
      <c r="I11388" s="11" t="s">
        <v>99</v>
      </c>
      <c r="J11388" s="11" t="s">
        <v>217</v>
      </c>
      <c r="K11388" s="11" t="str">
        <f>IFERROR(INDEX('EDC Component Dictionary'!$C$5:$C$37,MATCH('Rates Database'!J11388,'EDC Component Dictionary'!$B$5:$B$37,0)), "Energy Supply")</f>
        <v>Energy Supply</v>
      </c>
      <c r="L11388" s="12">
        <v>9.6030000000000004E-2</v>
      </c>
      <c r="M11388" s="12"/>
    </row>
    <row r="11389" spans="1:13" x14ac:dyDescent="0.3">
      <c r="A11389" s="18">
        <v>11387</v>
      </c>
      <c r="B11389" s="18">
        <f t="shared" si="354"/>
        <v>2022</v>
      </c>
      <c r="C11389" s="17">
        <v>44743</v>
      </c>
      <c r="D11389" s="18" t="s">
        <v>130</v>
      </c>
      <c r="E11389" s="18" t="s">
        <v>95</v>
      </c>
      <c r="F11389" s="18" t="str">
        <f t="shared" si="355"/>
        <v>Eversource_WMA-Pittsfield Muni Agg Rate-44743</v>
      </c>
      <c r="G11389" s="11" t="s">
        <v>131</v>
      </c>
      <c r="H11389" s="11" t="s">
        <v>54</v>
      </c>
      <c r="I11389" s="11" t="s">
        <v>99</v>
      </c>
      <c r="J11389" s="11" t="s">
        <v>176</v>
      </c>
      <c r="K11389" s="11" t="str">
        <f>IFERROR(INDEX('EDC Component Dictionary'!$C$5:$C$37,MATCH('Rates Database'!J11389,'EDC Component Dictionary'!$B$5:$B$37,0)), "Energy Supply")</f>
        <v>Energy Supply</v>
      </c>
      <c r="L11389" s="12">
        <v>9.6060000000000006E-2</v>
      </c>
      <c r="M11389" s="12"/>
    </row>
    <row r="11390" spans="1:13" x14ac:dyDescent="0.3">
      <c r="A11390" s="18">
        <v>11388</v>
      </c>
      <c r="B11390" s="18">
        <f t="shared" si="354"/>
        <v>2022</v>
      </c>
      <c r="C11390" s="17">
        <v>44743</v>
      </c>
      <c r="D11390" s="18" t="s">
        <v>130</v>
      </c>
      <c r="E11390" s="18" t="s">
        <v>95</v>
      </c>
      <c r="F11390" s="18" t="str">
        <f t="shared" si="355"/>
        <v>Eversource_WMA-West Springfield Muni Agg Rate-44743</v>
      </c>
      <c r="G11390" s="11" t="s">
        <v>131</v>
      </c>
      <c r="H11390" s="11" t="s">
        <v>54</v>
      </c>
      <c r="I11390" s="11" t="s">
        <v>99</v>
      </c>
      <c r="J11390" s="11" t="s">
        <v>272</v>
      </c>
      <c r="K11390" s="11" t="str">
        <f>IFERROR(INDEX('EDC Component Dictionary'!$C$5:$C$37,MATCH('Rates Database'!J11390,'EDC Component Dictionary'!$B$5:$B$37,0)), "Energy Supply")</f>
        <v>Energy Supply</v>
      </c>
      <c r="L11390" s="12">
        <v>9.672E-2</v>
      </c>
      <c r="M11390" s="12"/>
    </row>
    <row r="11391" spans="1:13" x14ac:dyDescent="0.3">
      <c r="A11391" s="18">
        <v>11389</v>
      </c>
      <c r="B11391" s="18">
        <f t="shared" si="354"/>
        <v>2022</v>
      </c>
      <c r="C11391" s="17">
        <v>44743</v>
      </c>
      <c r="D11391" s="18" t="s">
        <v>130</v>
      </c>
      <c r="E11391" s="18" t="s">
        <v>95</v>
      </c>
      <c r="F11391" s="18" t="str">
        <f t="shared" si="355"/>
        <v>Eversource_WMA-Lanesborough Muni Agg Rate-44743</v>
      </c>
      <c r="G11391" s="11" t="s">
        <v>131</v>
      </c>
      <c r="H11391" s="11" t="s">
        <v>54</v>
      </c>
      <c r="I11391" s="11" t="s">
        <v>99</v>
      </c>
      <c r="J11391" s="11" t="s">
        <v>255</v>
      </c>
      <c r="K11391" s="11" t="str">
        <f>IFERROR(INDEX('EDC Component Dictionary'!$C$5:$C$37,MATCH('Rates Database'!J11391,'EDC Component Dictionary'!$B$5:$B$37,0)), "Energy Supply")</f>
        <v>Energy Supply</v>
      </c>
      <c r="L11391" s="12">
        <v>9.7059999999999994E-2</v>
      </c>
      <c r="M11391" s="12"/>
    </row>
    <row r="11392" spans="1:13" x14ac:dyDescent="0.3">
      <c r="A11392" s="18">
        <v>11390</v>
      </c>
      <c r="B11392" s="18">
        <f t="shared" si="354"/>
        <v>2022</v>
      </c>
      <c r="C11392" s="17">
        <v>44743</v>
      </c>
      <c r="D11392" s="18" t="s">
        <v>130</v>
      </c>
      <c r="E11392" s="18" t="s">
        <v>164</v>
      </c>
      <c r="F11392" s="18" t="str">
        <f t="shared" si="355"/>
        <v>National Grid-Florida Muni Agg Rate-44743</v>
      </c>
      <c r="G11392" s="11" t="s">
        <v>131</v>
      </c>
      <c r="H11392" s="11" t="s">
        <v>54</v>
      </c>
      <c r="I11392" s="11" t="s">
        <v>99</v>
      </c>
      <c r="J11392" s="11" t="s">
        <v>218</v>
      </c>
      <c r="K11392" s="11" t="str">
        <f>IFERROR(INDEX('EDC Component Dictionary'!$C$5:$C$37,MATCH('Rates Database'!J11392,'EDC Component Dictionary'!$B$5:$B$37,0)), "Energy Supply")</f>
        <v>Energy Supply</v>
      </c>
      <c r="L11392" s="12">
        <v>9.7680000000000003E-2</v>
      </c>
      <c r="M11392" s="12"/>
    </row>
    <row r="11393" spans="1:13" x14ac:dyDescent="0.3">
      <c r="A11393" s="18">
        <v>11391</v>
      </c>
      <c r="B11393" s="18">
        <f t="shared" si="354"/>
        <v>2022</v>
      </c>
      <c r="C11393" s="17">
        <v>44743</v>
      </c>
      <c r="D11393" s="18" t="s">
        <v>130</v>
      </c>
      <c r="E11393" s="18" t="s">
        <v>163</v>
      </c>
      <c r="F11393" s="18" t="str">
        <f t="shared" si="355"/>
        <v>Eversource_EMA-Plymouth Muni Agg Rate-44743</v>
      </c>
      <c r="G11393" s="11" t="s">
        <v>131</v>
      </c>
      <c r="H11393" s="11" t="s">
        <v>54</v>
      </c>
      <c r="I11393" s="11" t="s">
        <v>99</v>
      </c>
      <c r="J11393" s="11" t="s">
        <v>180</v>
      </c>
      <c r="K11393" s="11" t="str">
        <f>IFERROR(INDEX('EDC Component Dictionary'!$C$5:$C$37,MATCH('Rates Database'!J11393,'EDC Component Dictionary'!$B$5:$B$37,0)), "Energy Supply")</f>
        <v>Energy Supply</v>
      </c>
      <c r="L11393" s="12">
        <v>9.8080000000000001E-2</v>
      </c>
      <c r="M11393" s="12"/>
    </row>
    <row r="11394" spans="1:13" x14ac:dyDescent="0.3">
      <c r="A11394" s="18">
        <v>11392</v>
      </c>
      <c r="B11394" s="18">
        <f t="shared" si="354"/>
        <v>2022</v>
      </c>
      <c r="C11394" s="17">
        <v>44743</v>
      </c>
      <c r="D11394" s="18" t="s">
        <v>130</v>
      </c>
      <c r="E11394" s="18" t="s">
        <v>95</v>
      </c>
      <c r="F11394" s="18" t="str">
        <f t="shared" si="355"/>
        <v>Eversource_WMA-Greenfield Muni Agg Rate-44743</v>
      </c>
      <c r="G11394" s="11" t="s">
        <v>131</v>
      </c>
      <c r="H11394" s="11" t="s">
        <v>54</v>
      </c>
      <c r="I11394" s="11" t="s">
        <v>99</v>
      </c>
      <c r="J11394" s="11" t="s">
        <v>214</v>
      </c>
      <c r="K11394" s="11" t="str">
        <f>IFERROR(INDEX('EDC Component Dictionary'!$C$5:$C$37,MATCH('Rates Database'!J11394,'EDC Component Dictionary'!$B$5:$B$37,0)), "Energy Supply")</f>
        <v>Energy Supply</v>
      </c>
      <c r="L11394" s="12">
        <v>9.8849999999999993E-2</v>
      </c>
      <c r="M11394" s="12"/>
    </row>
    <row r="11395" spans="1:13" x14ac:dyDescent="0.3">
      <c r="A11395" s="18">
        <v>11393</v>
      </c>
      <c r="B11395" s="18">
        <f t="shared" ref="B11395:B11458" si="356">YEAR(C11395)</f>
        <v>2022</v>
      </c>
      <c r="C11395" s="17">
        <v>44743</v>
      </c>
      <c r="D11395" s="18" t="s">
        <v>130</v>
      </c>
      <c r="E11395" s="18" t="s">
        <v>95</v>
      </c>
      <c r="F11395" s="18" t="str">
        <f t="shared" si="355"/>
        <v>Eversource_WMA-Hatfield Muni Agg Rate-44743</v>
      </c>
      <c r="G11395" s="11" t="s">
        <v>131</v>
      </c>
      <c r="H11395" s="11" t="s">
        <v>54</v>
      </c>
      <c r="I11395" s="11" t="s">
        <v>99</v>
      </c>
      <c r="J11395" s="11" t="s">
        <v>280</v>
      </c>
      <c r="K11395" s="11" t="str">
        <f>IFERROR(INDEX('EDC Component Dictionary'!$C$5:$C$37,MATCH('Rates Database'!J11395,'EDC Component Dictionary'!$B$5:$B$37,0)), "Energy Supply")</f>
        <v>Energy Supply</v>
      </c>
      <c r="L11395" s="12">
        <v>9.8970000000000002E-2</v>
      </c>
      <c r="M11395" s="12"/>
    </row>
    <row r="11396" spans="1:13" x14ac:dyDescent="0.3">
      <c r="A11396" s="18">
        <v>11394</v>
      </c>
      <c r="B11396" s="18">
        <f t="shared" si="356"/>
        <v>2022</v>
      </c>
      <c r="C11396" s="17">
        <v>44743</v>
      </c>
      <c r="D11396" s="18" t="s">
        <v>130</v>
      </c>
      <c r="E11396" s="18" t="s">
        <v>163</v>
      </c>
      <c r="F11396" s="18" t="str">
        <f t="shared" ref="F11396:F11459" si="357">_xlfn.CONCAT(E11396,"-",J11396,"-",C11396)</f>
        <v>Eversource_EMA-Walpole Muni Agg Rate-44743</v>
      </c>
      <c r="G11396" s="11" t="s">
        <v>131</v>
      </c>
      <c r="H11396" s="11" t="s">
        <v>54</v>
      </c>
      <c r="I11396" s="11" t="s">
        <v>99</v>
      </c>
      <c r="J11396" s="11" t="s">
        <v>174</v>
      </c>
      <c r="K11396" s="11" t="str">
        <f>IFERROR(INDEX('EDC Component Dictionary'!$C$5:$C$37,MATCH('Rates Database'!J11396,'EDC Component Dictionary'!$B$5:$B$37,0)), "Energy Supply")</f>
        <v>Energy Supply</v>
      </c>
      <c r="L11396" s="12">
        <v>9.9510000000000001E-2</v>
      </c>
      <c r="M11396" s="12"/>
    </row>
    <row r="11397" spans="1:13" x14ac:dyDescent="0.3">
      <c r="A11397" s="18">
        <v>11395</v>
      </c>
      <c r="B11397" s="18">
        <f t="shared" si="356"/>
        <v>2022</v>
      </c>
      <c r="C11397" s="17">
        <v>44743</v>
      </c>
      <c r="D11397" s="18" t="s">
        <v>130</v>
      </c>
      <c r="E11397" s="18" t="s">
        <v>164</v>
      </c>
      <c r="F11397" s="18" t="str">
        <f t="shared" si="357"/>
        <v>National Grid-Adams Muni Agg Rate-44743</v>
      </c>
      <c r="G11397" s="11" t="s">
        <v>131</v>
      </c>
      <c r="H11397" s="11" t="s">
        <v>54</v>
      </c>
      <c r="I11397" s="11" t="s">
        <v>99</v>
      </c>
      <c r="J11397" s="11" t="s">
        <v>183</v>
      </c>
      <c r="K11397" s="11" t="str">
        <f>IFERROR(INDEX('EDC Component Dictionary'!$C$5:$C$37,MATCH('Rates Database'!J11397,'EDC Component Dictionary'!$B$5:$B$37,0)), "Energy Supply")</f>
        <v>Energy Supply</v>
      </c>
      <c r="L11397" s="12">
        <v>9.9500000000000005E-2</v>
      </c>
      <c r="M11397" s="12"/>
    </row>
    <row r="11398" spans="1:13" x14ac:dyDescent="0.3">
      <c r="A11398" s="18">
        <v>11396</v>
      </c>
      <c r="B11398" s="18">
        <f t="shared" si="356"/>
        <v>2022</v>
      </c>
      <c r="C11398" s="17">
        <v>44743</v>
      </c>
      <c r="D11398" s="18" t="s">
        <v>130</v>
      </c>
      <c r="E11398" s="18" t="s">
        <v>95</v>
      </c>
      <c r="F11398" s="18" t="str">
        <f t="shared" si="357"/>
        <v>Eversource_WMA-Cheshire Muni Agg Rate-44743</v>
      </c>
      <c r="G11398" s="11" t="s">
        <v>131</v>
      </c>
      <c r="H11398" s="11" t="s">
        <v>54</v>
      </c>
      <c r="I11398" s="11" t="s">
        <v>99</v>
      </c>
      <c r="J11398" s="11" t="s">
        <v>184</v>
      </c>
      <c r="K11398" s="11" t="str">
        <f>IFERROR(INDEX('EDC Component Dictionary'!$C$5:$C$37,MATCH('Rates Database'!J11398,'EDC Component Dictionary'!$B$5:$B$37,0)), "Energy Supply")</f>
        <v>Energy Supply</v>
      </c>
      <c r="L11398" s="12">
        <v>9.9500000000000005E-2</v>
      </c>
      <c r="M11398" s="12"/>
    </row>
    <row r="11399" spans="1:13" x14ac:dyDescent="0.3">
      <c r="A11399" s="18">
        <v>11397</v>
      </c>
      <c r="B11399" s="18">
        <f t="shared" si="356"/>
        <v>2022</v>
      </c>
      <c r="C11399" s="17">
        <v>44743</v>
      </c>
      <c r="D11399" s="18" t="s">
        <v>130</v>
      </c>
      <c r="E11399" s="18" t="s">
        <v>164</v>
      </c>
      <c r="F11399" s="18" t="str">
        <f t="shared" si="357"/>
        <v>National Grid-Clarksburg Muni Agg Rate-44743</v>
      </c>
      <c r="G11399" s="11" t="s">
        <v>131</v>
      </c>
      <c r="H11399" s="11" t="s">
        <v>54</v>
      </c>
      <c r="I11399" s="11" t="s">
        <v>99</v>
      </c>
      <c r="J11399" s="11" t="s">
        <v>216</v>
      </c>
      <c r="K11399" s="11" t="str">
        <f>IFERROR(INDEX('EDC Component Dictionary'!$C$5:$C$37,MATCH('Rates Database'!J11399,'EDC Component Dictionary'!$B$5:$B$37,0)), "Energy Supply")</f>
        <v>Energy Supply</v>
      </c>
      <c r="L11399" s="12">
        <v>9.9500000000000005E-2</v>
      </c>
      <c r="M11399" s="12"/>
    </row>
    <row r="11400" spans="1:13" x14ac:dyDescent="0.3">
      <c r="A11400" s="18">
        <v>11398</v>
      </c>
      <c r="B11400" s="18">
        <f t="shared" si="356"/>
        <v>2022</v>
      </c>
      <c r="C11400" s="17">
        <v>44743</v>
      </c>
      <c r="D11400" s="18" t="s">
        <v>130</v>
      </c>
      <c r="E11400" s="18" t="s">
        <v>95</v>
      </c>
      <c r="F11400" s="18" t="str">
        <f t="shared" si="357"/>
        <v>Eversource_WMA-Lenox Muni Agg Rate-44743</v>
      </c>
      <c r="G11400" s="11" t="s">
        <v>131</v>
      </c>
      <c r="H11400" s="11" t="s">
        <v>54</v>
      </c>
      <c r="I11400" s="11" t="s">
        <v>99</v>
      </c>
      <c r="J11400" s="11" t="s">
        <v>219</v>
      </c>
      <c r="K11400" s="11" t="str">
        <f>IFERROR(INDEX('EDC Component Dictionary'!$C$5:$C$37,MATCH('Rates Database'!J11400,'EDC Component Dictionary'!$B$5:$B$37,0)), "Energy Supply")</f>
        <v>Energy Supply</v>
      </c>
      <c r="L11400" s="12">
        <v>9.9500000000000005E-2</v>
      </c>
      <c r="M11400" s="12"/>
    </row>
    <row r="11401" spans="1:13" x14ac:dyDescent="0.3">
      <c r="A11401" s="18">
        <v>11399</v>
      </c>
      <c r="B11401" s="18">
        <f t="shared" si="356"/>
        <v>2022</v>
      </c>
      <c r="C11401" s="17">
        <v>44743</v>
      </c>
      <c r="D11401" s="18" t="s">
        <v>130</v>
      </c>
      <c r="E11401" s="18" t="s">
        <v>164</v>
      </c>
      <c r="F11401" s="18" t="str">
        <f t="shared" si="357"/>
        <v>National Grid-Monterey Muni Agg Rate-44743</v>
      </c>
      <c r="G11401" s="11" t="s">
        <v>131</v>
      </c>
      <c r="H11401" s="11" t="s">
        <v>54</v>
      </c>
      <c r="I11401" s="11" t="s">
        <v>99</v>
      </c>
      <c r="J11401" s="11" t="s">
        <v>220</v>
      </c>
      <c r="K11401" s="11" t="str">
        <f>IFERROR(INDEX('EDC Component Dictionary'!$C$5:$C$37,MATCH('Rates Database'!J11401,'EDC Component Dictionary'!$B$5:$B$37,0)), "Energy Supply")</f>
        <v>Energy Supply</v>
      </c>
      <c r="L11401" s="12">
        <v>9.9500000000000005E-2</v>
      </c>
      <c r="M11401" s="12"/>
    </row>
    <row r="11402" spans="1:13" x14ac:dyDescent="0.3">
      <c r="A11402" s="18">
        <v>11400</v>
      </c>
      <c r="B11402" s="18">
        <f t="shared" si="356"/>
        <v>2022</v>
      </c>
      <c r="C11402" s="17">
        <v>44743</v>
      </c>
      <c r="D11402" s="18" t="s">
        <v>130</v>
      </c>
      <c r="E11402" s="18" t="s">
        <v>164</v>
      </c>
      <c r="F11402" s="18" t="str">
        <f t="shared" si="357"/>
        <v>National Grid-New Marlborough Muni Agg Rate-44743</v>
      </c>
      <c r="G11402" s="11" t="s">
        <v>131</v>
      </c>
      <c r="H11402" s="11" t="s">
        <v>54</v>
      </c>
      <c r="I11402" s="11" t="s">
        <v>99</v>
      </c>
      <c r="J11402" s="11" t="s">
        <v>221</v>
      </c>
      <c r="K11402" s="11" t="str">
        <f>IFERROR(INDEX('EDC Component Dictionary'!$C$5:$C$37,MATCH('Rates Database'!J11402,'EDC Component Dictionary'!$B$5:$B$37,0)), "Energy Supply")</f>
        <v>Energy Supply</v>
      </c>
      <c r="L11402" s="12">
        <v>9.9500000000000005E-2</v>
      </c>
      <c r="M11402" s="12"/>
    </row>
    <row r="11403" spans="1:13" x14ac:dyDescent="0.3">
      <c r="A11403" s="18">
        <v>11401</v>
      </c>
      <c r="B11403" s="18">
        <f t="shared" si="356"/>
        <v>2022</v>
      </c>
      <c r="C11403" s="17">
        <v>44743</v>
      </c>
      <c r="D11403" s="18" t="s">
        <v>130</v>
      </c>
      <c r="E11403" s="18" t="s">
        <v>164</v>
      </c>
      <c r="F11403" s="18" t="str">
        <f t="shared" si="357"/>
        <v>National Grid-North Adams Muni Agg Rate-44743</v>
      </c>
      <c r="G11403" s="11" t="s">
        <v>131</v>
      </c>
      <c r="H11403" s="11" t="s">
        <v>54</v>
      </c>
      <c r="I11403" s="11" t="s">
        <v>99</v>
      </c>
      <c r="J11403" s="11" t="s">
        <v>222</v>
      </c>
      <c r="K11403" s="11" t="str">
        <f>IFERROR(INDEX('EDC Component Dictionary'!$C$5:$C$37,MATCH('Rates Database'!J11403,'EDC Component Dictionary'!$B$5:$B$37,0)), "Energy Supply")</f>
        <v>Energy Supply</v>
      </c>
      <c r="L11403" s="12">
        <v>9.9500000000000005E-2</v>
      </c>
      <c r="M11403" s="12"/>
    </row>
    <row r="11404" spans="1:13" x14ac:dyDescent="0.3">
      <c r="A11404" s="18">
        <v>11402</v>
      </c>
      <c r="B11404" s="18">
        <f t="shared" si="356"/>
        <v>2022</v>
      </c>
      <c r="C11404" s="17">
        <v>44743</v>
      </c>
      <c r="D11404" s="18" t="s">
        <v>130</v>
      </c>
      <c r="E11404" s="18" t="s">
        <v>164</v>
      </c>
      <c r="F11404" s="18" t="str">
        <f t="shared" si="357"/>
        <v>National Grid-Sheffield Muni Agg Rate-44743</v>
      </c>
      <c r="G11404" s="11" t="s">
        <v>131</v>
      </c>
      <c r="H11404" s="11" t="s">
        <v>54</v>
      </c>
      <c r="I11404" s="11" t="s">
        <v>99</v>
      </c>
      <c r="J11404" s="11" t="s">
        <v>223</v>
      </c>
      <c r="K11404" s="11" t="str">
        <f>IFERROR(INDEX('EDC Component Dictionary'!$C$5:$C$37,MATCH('Rates Database'!J11404,'EDC Component Dictionary'!$B$5:$B$37,0)), "Energy Supply")</f>
        <v>Energy Supply</v>
      </c>
      <c r="L11404" s="12">
        <v>9.9500000000000005E-2</v>
      </c>
      <c r="M11404" s="12"/>
    </row>
    <row r="11405" spans="1:13" x14ac:dyDescent="0.3">
      <c r="A11405" s="18">
        <v>11403</v>
      </c>
      <c r="B11405" s="18">
        <f t="shared" si="356"/>
        <v>2022</v>
      </c>
      <c r="C11405" s="17">
        <v>44743</v>
      </c>
      <c r="D11405" s="18" t="s">
        <v>130</v>
      </c>
      <c r="E11405" s="18" t="s">
        <v>164</v>
      </c>
      <c r="F11405" s="18" t="str">
        <f t="shared" si="357"/>
        <v>National Grid-West Stockbridge Muni Agg Rate-44743</v>
      </c>
      <c r="G11405" s="11" t="s">
        <v>131</v>
      </c>
      <c r="H11405" s="11" t="s">
        <v>54</v>
      </c>
      <c r="I11405" s="11" t="s">
        <v>99</v>
      </c>
      <c r="J11405" s="11" t="s">
        <v>224</v>
      </c>
      <c r="K11405" s="11" t="str">
        <f>IFERROR(INDEX('EDC Component Dictionary'!$C$5:$C$37,MATCH('Rates Database'!J11405,'EDC Component Dictionary'!$B$5:$B$37,0)), "Energy Supply")</f>
        <v>Energy Supply</v>
      </c>
      <c r="L11405" s="12">
        <v>9.9500000000000005E-2</v>
      </c>
      <c r="M11405" s="12"/>
    </row>
    <row r="11406" spans="1:13" x14ac:dyDescent="0.3">
      <c r="A11406" s="18">
        <v>11404</v>
      </c>
      <c r="B11406" s="18">
        <f t="shared" si="356"/>
        <v>2022</v>
      </c>
      <c r="C11406" s="17">
        <v>44743</v>
      </c>
      <c r="D11406" s="18" t="s">
        <v>130</v>
      </c>
      <c r="E11406" s="18" t="s">
        <v>164</v>
      </c>
      <c r="F11406" s="18" t="str">
        <f t="shared" si="357"/>
        <v>National Grid-Chelmsford Muni Agg Rate-44743</v>
      </c>
      <c r="G11406" s="11" t="s">
        <v>131</v>
      </c>
      <c r="H11406" s="11" t="s">
        <v>54</v>
      </c>
      <c r="I11406" s="11" t="s">
        <v>99</v>
      </c>
      <c r="J11406" s="11" t="s">
        <v>173</v>
      </c>
      <c r="K11406" s="11" t="str">
        <f>IFERROR(INDEX('EDC Component Dictionary'!$C$5:$C$37,MATCH('Rates Database'!J11406,'EDC Component Dictionary'!$B$5:$B$37,0)), "Energy Supply")</f>
        <v>Energy Supply</v>
      </c>
      <c r="L11406" s="12">
        <v>0.10076</v>
      </c>
      <c r="M11406" s="12"/>
    </row>
    <row r="11407" spans="1:13" x14ac:dyDescent="0.3">
      <c r="A11407" s="18">
        <v>11405</v>
      </c>
      <c r="B11407" s="18">
        <f t="shared" si="356"/>
        <v>2022</v>
      </c>
      <c r="C11407" s="17">
        <v>44743</v>
      </c>
      <c r="D11407" s="18" t="s">
        <v>130</v>
      </c>
      <c r="E11407" s="18" t="s">
        <v>164</v>
      </c>
      <c r="F11407" s="18" t="str">
        <f t="shared" si="357"/>
        <v>National Grid-Great Barrington Muni Agg Rate-44743</v>
      </c>
      <c r="G11407" s="11" t="s">
        <v>131</v>
      </c>
      <c r="H11407" s="11" t="s">
        <v>54</v>
      </c>
      <c r="I11407" s="11" t="s">
        <v>99</v>
      </c>
      <c r="J11407" s="11" t="s">
        <v>245</v>
      </c>
      <c r="K11407" s="11" t="str">
        <f>IFERROR(INDEX('EDC Component Dictionary'!$C$5:$C$37,MATCH('Rates Database'!J11407,'EDC Component Dictionary'!$B$5:$B$37,0)), "Energy Supply")</f>
        <v>Energy Supply</v>
      </c>
      <c r="L11407" s="12">
        <v>0.10126</v>
      </c>
      <c r="M11407" s="12"/>
    </row>
    <row r="11408" spans="1:13" x14ac:dyDescent="0.3">
      <c r="A11408" s="18">
        <v>11406</v>
      </c>
      <c r="B11408" s="18">
        <f t="shared" si="356"/>
        <v>2022</v>
      </c>
      <c r="C11408" s="17">
        <v>44743</v>
      </c>
      <c r="D11408" s="18" t="s">
        <v>130</v>
      </c>
      <c r="E11408" s="18" t="s">
        <v>163</v>
      </c>
      <c r="F11408" s="18" t="str">
        <f t="shared" si="357"/>
        <v>Eversource_EMA-Plympton Muni Agg Rate-44743</v>
      </c>
      <c r="G11408" s="11" t="s">
        <v>131</v>
      </c>
      <c r="H11408" s="11" t="s">
        <v>54</v>
      </c>
      <c r="I11408" s="11" t="s">
        <v>99</v>
      </c>
      <c r="J11408" s="11" t="s">
        <v>240</v>
      </c>
      <c r="K11408" s="11" t="str">
        <f>IFERROR(INDEX('EDC Component Dictionary'!$C$5:$C$37,MATCH('Rates Database'!J11408,'EDC Component Dictionary'!$B$5:$B$37,0)), "Energy Supply")</f>
        <v>Energy Supply</v>
      </c>
      <c r="L11408" s="12">
        <v>0.10138999999999999</v>
      </c>
      <c r="M11408" s="12"/>
    </row>
    <row r="11409" spans="1:13" x14ac:dyDescent="0.3">
      <c r="A11409" s="18">
        <v>11407</v>
      </c>
      <c r="B11409" s="18">
        <f t="shared" si="356"/>
        <v>2022</v>
      </c>
      <c r="C11409" s="17">
        <v>44743</v>
      </c>
      <c r="D11409" s="18" t="s">
        <v>130</v>
      </c>
      <c r="E11409" s="18" t="s">
        <v>163</v>
      </c>
      <c r="F11409" s="18" t="str">
        <f t="shared" si="357"/>
        <v>Eversource_EMA-Cambridge Muni Agg Rate-44743</v>
      </c>
      <c r="G11409" s="11" t="s">
        <v>131</v>
      </c>
      <c r="H11409" s="11" t="s">
        <v>54</v>
      </c>
      <c r="I11409" s="11" t="s">
        <v>99</v>
      </c>
      <c r="J11409" s="11" t="s">
        <v>210</v>
      </c>
      <c r="K11409" s="11" t="str">
        <f>IFERROR(INDEX('EDC Component Dictionary'!$C$5:$C$37,MATCH('Rates Database'!J11409,'EDC Component Dictionary'!$B$5:$B$37,0)), "Energy Supply")</f>
        <v>Energy Supply</v>
      </c>
      <c r="L11409" s="12">
        <v>0.10339</v>
      </c>
      <c r="M11409" s="12"/>
    </row>
    <row r="11410" spans="1:13" x14ac:dyDescent="0.3">
      <c r="A11410" s="18">
        <v>11408</v>
      </c>
      <c r="B11410" s="18">
        <f t="shared" si="356"/>
        <v>2022</v>
      </c>
      <c r="C11410" s="17">
        <v>44743</v>
      </c>
      <c r="D11410" s="18" t="s">
        <v>130</v>
      </c>
      <c r="E11410" s="18" t="s">
        <v>164</v>
      </c>
      <c r="F11410" s="18" t="str">
        <f t="shared" si="357"/>
        <v>National Grid-Avon Muni Agg Rate-44743</v>
      </c>
      <c r="G11410" s="11" t="s">
        <v>131</v>
      </c>
      <c r="H11410" s="11" t="s">
        <v>54</v>
      </c>
      <c r="I11410" s="11" t="s">
        <v>99</v>
      </c>
      <c r="J11410" s="11" t="s">
        <v>270</v>
      </c>
      <c r="K11410" s="11" t="str">
        <f>IFERROR(INDEX('EDC Component Dictionary'!$C$5:$C$37,MATCH('Rates Database'!J11410,'EDC Component Dictionary'!$B$5:$B$37,0)), "Energy Supply")</f>
        <v>Energy Supply</v>
      </c>
      <c r="L11410" s="12">
        <v>0.10213</v>
      </c>
      <c r="M11410" s="12"/>
    </row>
    <row r="11411" spans="1:13" x14ac:dyDescent="0.3">
      <c r="A11411" s="18">
        <v>11409</v>
      </c>
      <c r="B11411" s="18">
        <f t="shared" si="356"/>
        <v>2022</v>
      </c>
      <c r="C11411" s="17">
        <v>44743</v>
      </c>
      <c r="D11411" s="18" t="s">
        <v>130</v>
      </c>
      <c r="E11411" s="18" t="s">
        <v>95</v>
      </c>
      <c r="F11411" s="18" t="str">
        <f t="shared" si="357"/>
        <v>Eversource_WMA-Leverett Muni Agg Rate-44743</v>
      </c>
      <c r="G11411" s="11" t="s">
        <v>131</v>
      </c>
      <c r="H11411" s="11" t="s">
        <v>54</v>
      </c>
      <c r="I11411" s="11" t="s">
        <v>99</v>
      </c>
      <c r="J11411" s="11" t="s">
        <v>265</v>
      </c>
      <c r="K11411" s="11" t="str">
        <f>IFERROR(INDEX('EDC Component Dictionary'!$C$5:$C$37,MATCH('Rates Database'!J11411,'EDC Component Dictionary'!$B$5:$B$37,0)), "Energy Supply")</f>
        <v>Energy Supply</v>
      </c>
      <c r="L11411" s="12">
        <v>0.10333000000000001</v>
      </c>
      <c r="M11411" s="12"/>
    </row>
    <row r="11412" spans="1:13" x14ac:dyDescent="0.3">
      <c r="A11412" s="18">
        <v>11410</v>
      </c>
      <c r="B11412" s="18">
        <f t="shared" si="356"/>
        <v>2022</v>
      </c>
      <c r="C11412" s="17">
        <v>44743</v>
      </c>
      <c r="D11412" s="18" t="s">
        <v>130</v>
      </c>
      <c r="E11412" s="18" t="s">
        <v>164</v>
      </c>
      <c r="F11412" s="18" t="str">
        <f t="shared" si="357"/>
        <v>National Grid-Easton Muni Agg Rate-44743</v>
      </c>
      <c r="G11412" s="11" t="s">
        <v>131</v>
      </c>
      <c r="H11412" s="11" t="s">
        <v>54</v>
      </c>
      <c r="I11412" s="11" t="s">
        <v>99</v>
      </c>
      <c r="J11412" s="11" t="s">
        <v>294</v>
      </c>
      <c r="K11412" s="11" t="str">
        <f>IFERROR(INDEX('EDC Component Dictionary'!$C$5:$C$37,MATCH('Rates Database'!J11412,'EDC Component Dictionary'!$B$5:$B$37,0)), "Energy Supply")</f>
        <v>Energy Supply</v>
      </c>
      <c r="L11412" s="12">
        <v>0.10288</v>
      </c>
      <c r="M11412" s="12"/>
    </row>
    <row r="11413" spans="1:13" x14ac:dyDescent="0.3">
      <c r="A11413" s="18">
        <v>11411</v>
      </c>
      <c r="B11413" s="18">
        <f t="shared" si="356"/>
        <v>2022</v>
      </c>
      <c r="C11413" s="17">
        <v>44743</v>
      </c>
      <c r="D11413" s="18" t="s">
        <v>130</v>
      </c>
      <c r="E11413" s="18" t="s">
        <v>95</v>
      </c>
      <c r="F11413" s="18" t="str">
        <f t="shared" si="357"/>
        <v>Eversource_WMA-Conway Muni Agg Rate-44743</v>
      </c>
      <c r="G11413" s="11" t="s">
        <v>131</v>
      </c>
      <c r="H11413" s="11" t="s">
        <v>54</v>
      </c>
      <c r="I11413" s="11" t="s">
        <v>99</v>
      </c>
      <c r="J11413" s="11" t="s">
        <v>288</v>
      </c>
      <c r="K11413" s="11" t="str">
        <f>IFERROR(INDEX('EDC Component Dictionary'!$C$5:$C$37,MATCH('Rates Database'!J11413,'EDC Component Dictionary'!$B$5:$B$37,0)), "Energy Supply")</f>
        <v>Energy Supply</v>
      </c>
      <c r="L11413" s="12">
        <v>0.10274</v>
      </c>
      <c r="M11413" s="12"/>
    </row>
    <row r="11414" spans="1:13" x14ac:dyDescent="0.3">
      <c r="A11414" s="18">
        <v>11412</v>
      </c>
      <c r="B11414" s="18">
        <f t="shared" si="356"/>
        <v>2022</v>
      </c>
      <c r="C11414" s="17">
        <v>44743</v>
      </c>
      <c r="D11414" s="18" t="s">
        <v>130</v>
      </c>
      <c r="E11414" s="18" t="s">
        <v>95</v>
      </c>
      <c r="F11414" s="18" t="str">
        <f t="shared" si="357"/>
        <v>Eversource_WMA-Gill Muni Agg Rate-44743</v>
      </c>
      <c r="G11414" s="11" t="s">
        <v>131</v>
      </c>
      <c r="H11414" s="11" t="s">
        <v>54</v>
      </c>
      <c r="I11414" s="11" t="s">
        <v>99</v>
      </c>
      <c r="J11414" s="11" t="s">
        <v>293</v>
      </c>
      <c r="K11414" s="11" t="str">
        <f>IFERROR(INDEX('EDC Component Dictionary'!$C$5:$C$37,MATCH('Rates Database'!J11414,'EDC Component Dictionary'!$B$5:$B$37,0)), "Energy Supply")</f>
        <v>Energy Supply</v>
      </c>
      <c r="L11414" s="12">
        <v>0.10264</v>
      </c>
      <c r="M11414" s="12"/>
    </row>
    <row r="11415" spans="1:13" x14ac:dyDescent="0.3">
      <c r="A11415" s="18">
        <v>11413</v>
      </c>
      <c r="B11415" s="18">
        <f t="shared" si="356"/>
        <v>2022</v>
      </c>
      <c r="C11415" s="17">
        <v>44743</v>
      </c>
      <c r="D11415" s="18" t="s">
        <v>130</v>
      </c>
      <c r="E11415" s="18" t="s">
        <v>95</v>
      </c>
      <c r="F11415" s="18" t="str">
        <f t="shared" si="357"/>
        <v>Eversource_WMA-Sunderland Muni Agg Rate-44743</v>
      </c>
      <c r="G11415" s="11" t="s">
        <v>131</v>
      </c>
      <c r="H11415" s="11" t="s">
        <v>54</v>
      </c>
      <c r="I11415" s="11" t="s">
        <v>99</v>
      </c>
      <c r="J11415" s="11" t="s">
        <v>292</v>
      </c>
      <c r="K11415" s="11" t="str">
        <f>IFERROR(INDEX('EDC Component Dictionary'!$C$5:$C$37,MATCH('Rates Database'!J11415,'EDC Component Dictionary'!$B$5:$B$37,0)), "Energy Supply")</f>
        <v>Energy Supply</v>
      </c>
      <c r="L11415" s="12">
        <v>0.10274</v>
      </c>
      <c r="M11415" s="12"/>
    </row>
    <row r="11416" spans="1:13" x14ac:dyDescent="0.3">
      <c r="A11416" s="18">
        <v>11414</v>
      </c>
      <c r="B11416" s="18">
        <f t="shared" si="356"/>
        <v>2022</v>
      </c>
      <c r="C11416" s="17">
        <v>44743</v>
      </c>
      <c r="D11416" s="18" t="s">
        <v>130</v>
      </c>
      <c r="E11416" s="18" t="s">
        <v>164</v>
      </c>
      <c r="F11416" s="18" t="str">
        <f t="shared" si="357"/>
        <v>National Grid-Winchendon Muni Agg Rate-44743</v>
      </c>
      <c r="G11416" s="11" t="s">
        <v>131</v>
      </c>
      <c r="H11416" s="11" t="s">
        <v>54</v>
      </c>
      <c r="I11416" s="11" t="s">
        <v>99</v>
      </c>
      <c r="J11416" s="11" t="s">
        <v>181</v>
      </c>
      <c r="K11416" s="11" t="str">
        <f>IFERROR(INDEX('EDC Component Dictionary'!$C$5:$C$37,MATCH('Rates Database'!J11416,'EDC Component Dictionary'!$B$5:$B$37,0)), "Energy Supply")</f>
        <v>Energy Supply</v>
      </c>
      <c r="L11416" s="12">
        <v>0.10304000000000001</v>
      </c>
      <c r="M11416" s="12"/>
    </row>
    <row r="11417" spans="1:13" x14ac:dyDescent="0.3">
      <c r="A11417" s="18">
        <v>11415</v>
      </c>
      <c r="B11417" s="18">
        <f t="shared" si="356"/>
        <v>2022</v>
      </c>
      <c r="C11417" s="17">
        <v>44743</v>
      </c>
      <c r="D11417" s="18" t="s">
        <v>130</v>
      </c>
      <c r="E11417" s="18" t="s">
        <v>164</v>
      </c>
      <c r="F11417" s="18" t="str">
        <f t="shared" si="357"/>
        <v>National Grid-Charlton Muni Agg Rate-44743</v>
      </c>
      <c r="G11417" s="11" t="s">
        <v>131</v>
      </c>
      <c r="H11417" s="11" t="s">
        <v>54</v>
      </c>
      <c r="I11417" s="11" t="s">
        <v>99</v>
      </c>
      <c r="J11417" s="11" t="s">
        <v>188</v>
      </c>
      <c r="K11417" s="11" t="str">
        <f>IFERROR(INDEX('EDC Component Dictionary'!$C$5:$C$37,MATCH('Rates Database'!J11417,'EDC Component Dictionary'!$B$5:$B$37,0)), "Energy Supply")</f>
        <v>Energy Supply</v>
      </c>
      <c r="L11417" s="12">
        <v>0.10314</v>
      </c>
      <c r="M11417" s="12"/>
    </row>
    <row r="11418" spans="1:13" x14ac:dyDescent="0.3">
      <c r="A11418" s="18">
        <v>11416</v>
      </c>
      <c r="B11418" s="18">
        <f t="shared" si="356"/>
        <v>2022</v>
      </c>
      <c r="C11418" s="17">
        <v>44743</v>
      </c>
      <c r="D11418" s="18" t="s">
        <v>130</v>
      </c>
      <c r="E11418" s="18" t="s">
        <v>164</v>
      </c>
      <c r="F11418" s="18" t="str">
        <f t="shared" si="357"/>
        <v>National Grid-Millbury Muni Agg Rate-44743</v>
      </c>
      <c r="G11418" s="11" t="s">
        <v>131</v>
      </c>
      <c r="H11418" s="11" t="s">
        <v>54</v>
      </c>
      <c r="I11418" s="11" t="s">
        <v>99</v>
      </c>
      <c r="J11418" s="11" t="s">
        <v>198</v>
      </c>
      <c r="K11418" s="11" t="str">
        <f>IFERROR(INDEX('EDC Component Dictionary'!$C$5:$C$37,MATCH('Rates Database'!J11418,'EDC Component Dictionary'!$B$5:$B$37,0)), "Energy Supply")</f>
        <v>Energy Supply</v>
      </c>
      <c r="L11418" s="12">
        <v>0.10317999999999999</v>
      </c>
      <c r="M11418" s="12"/>
    </row>
    <row r="11419" spans="1:13" x14ac:dyDescent="0.3">
      <c r="A11419" s="18">
        <v>11417</v>
      </c>
      <c r="B11419" s="18">
        <f t="shared" si="356"/>
        <v>2022</v>
      </c>
      <c r="C11419" s="17">
        <v>44743</v>
      </c>
      <c r="D11419" s="18" t="s">
        <v>130</v>
      </c>
      <c r="E11419" s="18" t="s">
        <v>164</v>
      </c>
      <c r="F11419" s="18" t="str">
        <f t="shared" si="357"/>
        <v>National Grid-Oxford Muni Agg Rate-44743</v>
      </c>
      <c r="G11419" s="11" t="s">
        <v>131</v>
      </c>
      <c r="H11419" s="11" t="s">
        <v>54</v>
      </c>
      <c r="I11419" s="11" t="s">
        <v>99</v>
      </c>
      <c r="J11419" s="11" t="s">
        <v>202</v>
      </c>
      <c r="K11419" s="11" t="str">
        <f>IFERROR(INDEX('EDC Component Dictionary'!$C$5:$C$37,MATCH('Rates Database'!J11419,'EDC Component Dictionary'!$B$5:$B$37,0)), "Energy Supply")</f>
        <v>Energy Supply</v>
      </c>
      <c r="L11419" s="12">
        <v>0.10321</v>
      </c>
      <c r="M11419" s="12"/>
    </row>
    <row r="11420" spans="1:13" x14ac:dyDescent="0.3">
      <c r="A11420" s="18">
        <v>11418</v>
      </c>
      <c r="B11420" s="18">
        <f t="shared" si="356"/>
        <v>2022</v>
      </c>
      <c r="C11420" s="17">
        <v>44743</v>
      </c>
      <c r="D11420" s="18" t="s">
        <v>130</v>
      </c>
      <c r="E11420" s="18" t="s">
        <v>95</v>
      </c>
      <c r="F11420" s="18" t="str">
        <f t="shared" si="357"/>
        <v>Eversource_WMA-Sandisfield Muni Agg Rate-44743</v>
      </c>
      <c r="G11420" s="11" t="s">
        <v>131</v>
      </c>
      <c r="H11420" s="11" t="s">
        <v>54</v>
      </c>
      <c r="I11420" s="11" t="s">
        <v>99</v>
      </c>
      <c r="J11420" s="11" t="s">
        <v>253</v>
      </c>
      <c r="K11420" s="11" t="str">
        <f>IFERROR(INDEX('EDC Component Dictionary'!$C$5:$C$37,MATCH('Rates Database'!J11420,'EDC Component Dictionary'!$B$5:$B$37,0)), "Energy Supply")</f>
        <v>Energy Supply</v>
      </c>
      <c r="L11420" s="12">
        <v>0.10319</v>
      </c>
      <c r="M11420" s="12"/>
    </row>
    <row r="11421" spans="1:13" x14ac:dyDescent="0.3">
      <c r="A11421" s="18">
        <v>11419</v>
      </c>
      <c r="B11421" s="18">
        <f t="shared" si="356"/>
        <v>2022</v>
      </c>
      <c r="C11421" s="17">
        <v>44743</v>
      </c>
      <c r="D11421" s="18" t="s">
        <v>130</v>
      </c>
      <c r="E11421" s="18" t="s">
        <v>163</v>
      </c>
      <c r="F11421" s="18" t="str">
        <f t="shared" si="357"/>
        <v>Eversource_EMA-Holliston Muni Agg Rate-44743</v>
      </c>
      <c r="G11421" s="11" t="s">
        <v>131</v>
      </c>
      <c r="H11421" s="11" t="s">
        <v>54</v>
      </c>
      <c r="I11421" s="11" t="s">
        <v>99</v>
      </c>
      <c r="J11421" s="11" t="s">
        <v>246</v>
      </c>
      <c r="K11421" s="11" t="str">
        <f>IFERROR(INDEX('EDC Component Dictionary'!$C$5:$C$37,MATCH('Rates Database'!J11421,'EDC Component Dictionary'!$B$5:$B$37,0)), "Energy Supply")</f>
        <v>Energy Supply</v>
      </c>
      <c r="L11421" s="12">
        <v>0.10331</v>
      </c>
      <c r="M11421" s="12"/>
    </row>
    <row r="11422" spans="1:13" x14ac:dyDescent="0.3">
      <c r="A11422" s="18">
        <v>11420</v>
      </c>
      <c r="B11422" s="18">
        <f t="shared" si="356"/>
        <v>2022</v>
      </c>
      <c r="C11422" s="17">
        <v>44743</v>
      </c>
      <c r="D11422" s="18" t="s">
        <v>130</v>
      </c>
      <c r="E11422" s="18" t="s">
        <v>163</v>
      </c>
      <c r="F11422" s="18" t="str">
        <f t="shared" si="357"/>
        <v>Eversource_EMA-Stoneham Muni Agg Rate-44743</v>
      </c>
      <c r="G11422" s="11" t="s">
        <v>131</v>
      </c>
      <c r="H11422" s="11" t="s">
        <v>54</v>
      </c>
      <c r="I11422" s="11" t="s">
        <v>99</v>
      </c>
      <c r="J11422" s="11" t="s">
        <v>267</v>
      </c>
      <c r="K11422" s="11" t="str">
        <f>IFERROR(INDEX('EDC Component Dictionary'!$C$5:$C$37,MATCH('Rates Database'!J11422,'EDC Component Dictionary'!$B$5:$B$37,0)), "Energy Supply")</f>
        <v>Energy Supply</v>
      </c>
      <c r="L11422" s="12">
        <v>0.10381</v>
      </c>
      <c r="M11422" s="12"/>
    </row>
    <row r="11423" spans="1:13" x14ac:dyDescent="0.3">
      <c r="A11423" s="18">
        <v>11421</v>
      </c>
      <c r="B11423" s="18">
        <f t="shared" si="356"/>
        <v>2022</v>
      </c>
      <c r="C11423" s="17">
        <v>44743</v>
      </c>
      <c r="D11423" s="18" t="s">
        <v>130</v>
      </c>
      <c r="E11423" s="18" t="s">
        <v>164</v>
      </c>
      <c r="F11423" s="18" t="str">
        <f t="shared" si="357"/>
        <v>National Grid-Foxborough Muni Agg Rate-44743</v>
      </c>
      <c r="G11423" s="11" t="s">
        <v>131</v>
      </c>
      <c r="H11423" s="11" t="s">
        <v>54</v>
      </c>
      <c r="I11423" s="11" t="s">
        <v>99</v>
      </c>
      <c r="J11423" s="11" t="s">
        <v>256</v>
      </c>
      <c r="K11423" s="11" t="str">
        <f>IFERROR(INDEX('EDC Component Dictionary'!$C$5:$C$37,MATCH('Rates Database'!J11423,'EDC Component Dictionary'!$B$5:$B$37,0)), "Energy Supply")</f>
        <v>Energy Supply</v>
      </c>
      <c r="L11423" s="12">
        <v>0.10375</v>
      </c>
      <c r="M11423" s="12"/>
    </row>
    <row r="11424" spans="1:13" x14ac:dyDescent="0.3">
      <c r="A11424" s="18">
        <v>11422</v>
      </c>
      <c r="B11424" s="18">
        <f t="shared" si="356"/>
        <v>2022</v>
      </c>
      <c r="C11424" s="17">
        <v>44743</v>
      </c>
      <c r="D11424" s="18" t="s">
        <v>130</v>
      </c>
      <c r="E11424" s="18" t="s">
        <v>164</v>
      </c>
      <c r="F11424" s="18" t="str">
        <f t="shared" si="357"/>
        <v>National Grid-Orange Muni Agg Rate-44743</v>
      </c>
      <c r="G11424" s="11" t="s">
        <v>131</v>
      </c>
      <c r="H11424" s="11" t="s">
        <v>54</v>
      </c>
      <c r="I11424" s="11" t="s">
        <v>99</v>
      </c>
      <c r="J11424" s="11" t="s">
        <v>182</v>
      </c>
      <c r="K11424" s="11" t="str">
        <f>IFERROR(INDEX('EDC Component Dictionary'!$C$5:$C$37,MATCH('Rates Database'!J11424,'EDC Component Dictionary'!$B$5:$B$37,0)), "Energy Supply")</f>
        <v>Energy Supply</v>
      </c>
      <c r="L11424" s="12">
        <v>0.10383000000000001</v>
      </c>
      <c r="M11424" s="12"/>
    </row>
    <row r="11425" spans="1:13" x14ac:dyDescent="0.3">
      <c r="A11425" s="18">
        <v>11423</v>
      </c>
      <c r="B11425" s="18">
        <f t="shared" si="356"/>
        <v>2022</v>
      </c>
      <c r="C11425" s="17">
        <v>44743</v>
      </c>
      <c r="D11425" s="18" t="s">
        <v>130</v>
      </c>
      <c r="E11425" s="18" t="s">
        <v>163</v>
      </c>
      <c r="F11425" s="18" t="str">
        <f t="shared" si="357"/>
        <v>Eversource_EMA-Ashland Muni Agg Rate-44743</v>
      </c>
      <c r="G11425" s="11" t="s">
        <v>131</v>
      </c>
      <c r="H11425" s="11" t="s">
        <v>54</v>
      </c>
      <c r="I11425" s="11" t="s">
        <v>99</v>
      </c>
      <c r="J11425" s="11" t="s">
        <v>234</v>
      </c>
      <c r="K11425" s="11" t="str">
        <f>IFERROR(INDEX('EDC Component Dictionary'!$C$5:$C$37,MATCH('Rates Database'!J11425,'EDC Component Dictionary'!$B$5:$B$37,0)), "Energy Supply")</f>
        <v>Energy Supply</v>
      </c>
      <c r="L11425" s="12">
        <v>0.10409</v>
      </c>
      <c r="M11425" s="12"/>
    </row>
    <row r="11426" spans="1:13" x14ac:dyDescent="0.3">
      <c r="A11426" s="18">
        <v>11424</v>
      </c>
      <c r="B11426" s="18">
        <f t="shared" si="356"/>
        <v>2022</v>
      </c>
      <c r="C11426" s="17">
        <v>44743</v>
      </c>
      <c r="D11426" s="18" t="s">
        <v>130</v>
      </c>
      <c r="E11426" s="18" t="s">
        <v>164</v>
      </c>
      <c r="F11426" s="18" t="str">
        <f t="shared" si="357"/>
        <v>National Grid-Westborough Muni Agg Rate-44743</v>
      </c>
      <c r="G11426" s="11" t="s">
        <v>131</v>
      </c>
      <c r="H11426" s="11" t="s">
        <v>54</v>
      </c>
      <c r="I11426" s="11" t="s">
        <v>99</v>
      </c>
      <c r="J11426" s="11" t="s">
        <v>172</v>
      </c>
      <c r="K11426" s="11" t="str">
        <f>IFERROR(INDEX('EDC Component Dictionary'!$C$5:$C$37,MATCH('Rates Database'!J11426,'EDC Component Dictionary'!$B$5:$B$37,0)), "Energy Supply")</f>
        <v>Energy Supply</v>
      </c>
      <c r="L11426" s="12">
        <v>0.10433000000000001</v>
      </c>
      <c r="M11426" s="12"/>
    </row>
    <row r="11427" spans="1:13" x14ac:dyDescent="0.3">
      <c r="A11427" s="18">
        <v>11425</v>
      </c>
      <c r="B11427" s="18">
        <f t="shared" si="356"/>
        <v>2022</v>
      </c>
      <c r="C11427" s="17">
        <v>44743</v>
      </c>
      <c r="D11427" s="18" t="s">
        <v>130</v>
      </c>
      <c r="E11427" s="18" t="s">
        <v>164</v>
      </c>
      <c r="F11427" s="18" t="str">
        <f t="shared" si="357"/>
        <v>National Grid-Leicester Muni Agg Rate-44743</v>
      </c>
      <c r="G11427" s="11" t="s">
        <v>131</v>
      </c>
      <c r="H11427" s="11" t="s">
        <v>54</v>
      </c>
      <c r="I11427" s="11" t="s">
        <v>99</v>
      </c>
      <c r="J11427" s="11" t="s">
        <v>305</v>
      </c>
      <c r="K11427" s="11" t="str">
        <f>IFERROR(INDEX('EDC Component Dictionary'!$C$5:$C$37,MATCH('Rates Database'!J11427,'EDC Component Dictionary'!$B$5:$B$37,0)), "Energy Supply")</f>
        <v>Energy Supply</v>
      </c>
      <c r="L11427" s="12">
        <v>0.10457</v>
      </c>
      <c r="M11427" s="12"/>
    </row>
    <row r="11428" spans="1:13" x14ac:dyDescent="0.3">
      <c r="A11428" s="18">
        <v>11426</v>
      </c>
      <c r="B11428" s="18">
        <f t="shared" si="356"/>
        <v>2022</v>
      </c>
      <c r="C11428" s="17">
        <v>44743</v>
      </c>
      <c r="D11428" s="18" t="s">
        <v>130</v>
      </c>
      <c r="E11428" s="18" t="s">
        <v>163</v>
      </c>
      <c r="F11428" s="18" t="str">
        <f t="shared" si="357"/>
        <v>Eversource_EMA-Acushnet Muni Agg Rate-44743</v>
      </c>
      <c r="G11428" s="11" t="s">
        <v>131</v>
      </c>
      <c r="H11428" s="11" t="s">
        <v>54</v>
      </c>
      <c r="I11428" s="11" t="s">
        <v>99</v>
      </c>
      <c r="J11428" s="11" t="s">
        <v>185</v>
      </c>
      <c r="K11428" s="11" t="str">
        <f>IFERROR(INDEX('EDC Component Dictionary'!$C$5:$C$37,MATCH('Rates Database'!J11428,'EDC Component Dictionary'!$B$5:$B$37,0)), "Energy Supply")</f>
        <v>Energy Supply</v>
      </c>
      <c r="L11428" s="12">
        <v>0.10469000000000001</v>
      </c>
      <c r="M11428" s="12"/>
    </row>
    <row r="11429" spans="1:13" x14ac:dyDescent="0.3">
      <c r="A11429" s="18">
        <v>11427</v>
      </c>
      <c r="B11429" s="18">
        <f t="shared" si="356"/>
        <v>2022</v>
      </c>
      <c r="C11429" s="17">
        <v>44743</v>
      </c>
      <c r="D11429" s="18" t="s">
        <v>130</v>
      </c>
      <c r="E11429" s="18" t="s">
        <v>164</v>
      </c>
      <c r="F11429" s="18" t="str">
        <f t="shared" si="357"/>
        <v>National Grid-Attleboro Muni Agg Rate-44743</v>
      </c>
      <c r="G11429" s="11" t="s">
        <v>131</v>
      </c>
      <c r="H11429" s="11" t="s">
        <v>54</v>
      </c>
      <c r="I11429" s="11" t="s">
        <v>99</v>
      </c>
      <c r="J11429" s="11" t="s">
        <v>186</v>
      </c>
      <c r="K11429" s="11" t="str">
        <f>IFERROR(INDEX('EDC Component Dictionary'!$C$5:$C$37,MATCH('Rates Database'!J11429,'EDC Component Dictionary'!$B$5:$B$37,0)), "Energy Supply")</f>
        <v>Energy Supply</v>
      </c>
      <c r="L11429" s="12">
        <v>0.10474</v>
      </c>
      <c r="M11429" s="12"/>
    </row>
    <row r="11430" spans="1:13" x14ac:dyDescent="0.3">
      <c r="A11430" s="18">
        <v>11428</v>
      </c>
      <c r="B11430" s="18">
        <f t="shared" si="356"/>
        <v>2022</v>
      </c>
      <c r="C11430" s="17">
        <v>44743</v>
      </c>
      <c r="D11430" s="18" t="s">
        <v>130</v>
      </c>
      <c r="E11430" s="18" t="s">
        <v>163</v>
      </c>
      <c r="F11430" s="18" t="str">
        <f t="shared" si="357"/>
        <v>Eversource_EMA-Carver Muni Agg Rate-44743</v>
      </c>
      <c r="G11430" s="11" t="s">
        <v>131</v>
      </c>
      <c r="H11430" s="11" t="s">
        <v>54</v>
      </c>
      <c r="I11430" s="11" t="s">
        <v>99</v>
      </c>
      <c r="J11430" s="11" t="s">
        <v>187</v>
      </c>
      <c r="K11430" s="11" t="str">
        <f>IFERROR(INDEX('EDC Component Dictionary'!$C$5:$C$37,MATCH('Rates Database'!J11430,'EDC Component Dictionary'!$B$5:$B$37,0)), "Energy Supply")</f>
        <v>Energy Supply</v>
      </c>
      <c r="L11430" s="12">
        <v>0.10466</v>
      </c>
      <c r="M11430" s="12"/>
    </row>
    <row r="11431" spans="1:13" x14ac:dyDescent="0.3">
      <c r="A11431" s="18">
        <v>11429</v>
      </c>
      <c r="B11431" s="18">
        <f t="shared" si="356"/>
        <v>2022</v>
      </c>
      <c r="C11431" s="17">
        <v>44743</v>
      </c>
      <c r="D11431" s="18" t="s">
        <v>130</v>
      </c>
      <c r="E11431" s="18" t="s">
        <v>163</v>
      </c>
      <c r="F11431" s="18" t="str">
        <f t="shared" si="357"/>
        <v>Eversource_EMA-Dartmouth Muni Agg Rate-44743</v>
      </c>
      <c r="G11431" s="11" t="s">
        <v>131</v>
      </c>
      <c r="H11431" s="11" t="s">
        <v>54</v>
      </c>
      <c r="I11431" s="11" t="s">
        <v>99</v>
      </c>
      <c r="J11431" s="11" t="s">
        <v>189</v>
      </c>
      <c r="K11431" s="11" t="str">
        <f>IFERROR(INDEX('EDC Component Dictionary'!$C$5:$C$37,MATCH('Rates Database'!J11431,'EDC Component Dictionary'!$B$5:$B$37,0)), "Energy Supply")</f>
        <v>Energy Supply</v>
      </c>
      <c r="L11431" s="12">
        <v>0.10460999999999999</v>
      </c>
      <c r="M11431" s="12"/>
    </row>
    <row r="11432" spans="1:13" x14ac:dyDescent="0.3">
      <c r="A11432" s="18">
        <v>11430</v>
      </c>
      <c r="B11432" s="18">
        <f t="shared" si="356"/>
        <v>2022</v>
      </c>
      <c r="C11432" s="17">
        <v>44743</v>
      </c>
      <c r="D11432" s="18" t="s">
        <v>130</v>
      </c>
      <c r="E11432" s="18" t="s">
        <v>164</v>
      </c>
      <c r="F11432" s="18" t="str">
        <f t="shared" si="357"/>
        <v>National Grid-Dighton Muni Agg Rate-44743</v>
      </c>
      <c r="G11432" s="11" t="s">
        <v>131</v>
      </c>
      <c r="H11432" s="11" t="s">
        <v>54</v>
      </c>
      <c r="I11432" s="11" t="s">
        <v>99</v>
      </c>
      <c r="J11432" s="11" t="s">
        <v>190</v>
      </c>
      <c r="K11432" s="11" t="str">
        <f>IFERROR(INDEX('EDC Component Dictionary'!$C$5:$C$37,MATCH('Rates Database'!J11432,'EDC Component Dictionary'!$B$5:$B$37,0)), "Energy Supply")</f>
        <v>Energy Supply</v>
      </c>
      <c r="L11432" s="12">
        <v>0.10471</v>
      </c>
      <c r="M11432" s="12"/>
    </row>
    <row r="11433" spans="1:13" x14ac:dyDescent="0.3">
      <c r="A11433" s="18">
        <v>11431</v>
      </c>
      <c r="B11433" s="18">
        <f t="shared" si="356"/>
        <v>2022</v>
      </c>
      <c r="C11433" s="17">
        <v>44743</v>
      </c>
      <c r="D11433" s="18" t="s">
        <v>130</v>
      </c>
      <c r="E11433" s="18" t="s">
        <v>164</v>
      </c>
      <c r="F11433" s="18" t="str">
        <f t="shared" si="357"/>
        <v>National Grid-Douglas Muni Agg Rate-44743</v>
      </c>
      <c r="G11433" s="11" t="s">
        <v>131</v>
      </c>
      <c r="H11433" s="11" t="s">
        <v>54</v>
      </c>
      <c r="I11433" s="11" t="s">
        <v>99</v>
      </c>
      <c r="J11433" s="11" t="s">
        <v>191</v>
      </c>
      <c r="K11433" s="11" t="str">
        <f>IFERROR(INDEX('EDC Component Dictionary'!$C$5:$C$37,MATCH('Rates Database'!J11433,'EDC Component Dictionary'!$B$5:$B$37,0)), "Energy Supply")</f>
        <v>Energy Supply</v>
      </c>
      <c r="L11433" s="12">
        <v>0.10474</v>
      </c>
      <c r="M11433" s="12"/>
    </row>
    <row r="11434" spans="1:13" x14ac:dyDescent="0.3">
      <c r="A11434" s="18">
        <v>11432</v>
      </c>
      <c r="B11434" s="18">
        <f t="shared" si="356"/>
        <v>2022</v>
      </c>
      <c r="C11434" s="17">
        <v>44743</v>
      </c>
      <c r="D11434" s="18" t="s">
        <v>130</v>
      </c>
      <c r="E11434" s="18" t="s">
        <v>164</v>
      </c>
      <c r="F11434" s="18" t="str">
        <f t="shared" si="357"/>
        <v>National Grid-Dracut Muni Agg Rate-44743</v>
      </c>
      <c r="G11434" s="11" t="s">
        <v>131</v>
      </c>
      <c r="H11434" s="11" t="s">
        <v>54</v>
      </c>
      <c r="I11434" s="11" t="s">
        <v>99</v>
      </c>
      <c r="J11434" s="11" t="s">
        <v>192</v>
      </c>
      <c r="K11434" s="11" t="str">
        <f>IFERROR(INDEX('EDC Component Dictionary'!$C$5:$C$37,MATCH('Rates Database'!J11434,'EDC Component Dictionary'!$B$5:$B$37,0)), "Energy Supply")</f>
        <v>Energy Supply</v>
      </c>
      <c r="L11434" s="12">
        <v>0.10471</v>
      </c>
      <c r="M11434" s="12"/>
    </row>
    <row r="11435" spans="1:13" x14ac:dyDescent="0.3">
      <c r="A11435" s="18">
        <v>11433</v>
      </c>
      <c r="B11435" s="18">
        <f t="shared" si="356"/>
        <v>2022</v>
      </c>
      <c r="C11435" s="17">
        <v>44743</v>
      </c>
      <c r="D11435" s="18" t="s">
        <v>130</v>
      </c>
      <c r="E11435" s="18" t="s">
        <v>164</v>
      </c>
      <c r="F11435" s="18" t="str">
        <f t="shared" si="357"/>
        <v>National Grid-Fall River Muni Agg Rate-44743</v>
      </c>
      <c r="G11435" s="11" t="s">
        <v>131</v>
      </c>
      <c r="H11435" s="11" t="s">
        <v>54</v>
      </c>
      <c r="I11435" s="11" t="s">
        <v>99</v>
      </c>
      <c r="J11435" s="11" t="s">
        <v>194</v>
      </c>
      <c r="K11435" s="11" t="str">
        <f>IFERROR(INDEX('EDC Component Dictionary'!$C$5:$C$37,MATCH('Rates Database'!J11435,'EDC Component Dictionary'!$B$5:$B$37,0)), "Energy Supply")</f>
        <v>Energy Supply</v>
      </c>
      <c r="L11435" s="12">
        <v>0.10471</v>
      </c>
      <c r="M11435" s="12"/>
    </row>
    <row r="11436" spans="1:13" x14ac:dyDescent="0.3">
      <c r="A11436" s="18">
        <v>11434</v>
      </c>
      <c r="B11436" s="18">
        <f t="shared" si="356"/>
        <v>2022</v>
      </c>
      <c r="C11436" s="17">
        <v>44743</v>
      </c>
      <c r="D11436" s="18" t="s">
        <v>130</v>
      </c>
      <c r="E11436" s="18" t="s">
        <v>163</v>
      </c>
      <c r="F11436" s="18" t="str">
        <f t="shared" si="357"/>
        <v>Eversource_EMA-Freetown Muni Agg Rate-44743</v>
      </c>
      <c r="G11436" s="11" t="s">
        <v>131</v>
      </c>
      <c r="H11436" s="11" t="s">
        <v>54</v>
      </c>
      <c r="I11436" s="11" t="s">
        <v>99</v>
      </c>
      <c r="J11436" s="11" t="s">
        <v>195</v>
      </c>
      <c r="K11436" s="11" t="str">
        <f>IFERROR(INDEX('EDC Component Dictionary'!$C$5:$C$37,MATCH('Rates Database'!J11436,'EDC Component Dictionary'!$B$5:$B$37,0)), "Energy Supply")</f>
        <v>Energy Supply</v>
      </c>
      <c r="L11436" s="12">
        <v>0.1047</v>
      </c>
      <c r="M11436" s="12"/>
    </row>
    <row r="11437" spans="1:13" x14ac:dyDescent="0.3">
      <c r="A11437" s="18">
        <v>11435</v>
      </c>
      <c r="B11437" s="18">
        <f t="shared" si="356"/>
        <v>2022</v>
      </c>
      <c r="C11437" s="17">
        <v>44743</v>
      </c>
      <c r="D11437" s="18" t="s">
        <v>130</v>
      </c>
      <c r="E11437" s="18" t="s">
        <v>95</v>
      </c>
      <c r="F11437" s="18" t="str">
        <f t="shared" si="357"/>
        <v>Eversource_WMA-Hadley Muni Agg Rate-44743</v>
      </c>
      <c r="G11437" s="11" t="s">
        <v>131</v>
      </c>
      <c r="H11437" s="11" t="s">
        <v>54</v>
      </c>
      <c r="I11437" s="11" t="s">
        <v>99</v>
      </c>
      <c r="J11437" s="11" t="s">
        <v>277</v>
      </c>
      <c r="K11437" s="11" t="str">
        <f>IFERROR(INDEX('EDC Component Dictionary'!$C$5:$C$37,MATCH('Rates Database'!J11437,'EDC Component Dictionary'!$B$5:$B$37,0)), "Energy Supply")</f>
        <v>Energy Supply</v>
      </c>
      <c r="L11437" s="12">
        <v>0.10478999999999999</v>
      </c>
      <c r="M11437" s="12"/>
    </row>
    <row r="11438" spans="1:13" x14ac:dyDescent="0.3">
      <c r="A11438" s="18">
        <v>11436</v>
      </c>
      <c r="B11438" s="18">
        <f t="shared" si="356"/>
        <v>2022</v>
      </c>
      <c r="C11438" s="17">
        <v>44743</v>
      </c>
      <c r="D11438" s="18" t="s">
        <v>130</v>
      </c>
      <c r="E11438" s="18" t="s">
        <v>163</v>
      </c>
      <c r="F11438" s="18" t="str">
        <f t="shared" si="357"/>
        <v>Eversource_EMA-Marion Muni Agg Rate-44743</v>
      </c>
      <c r="G11438" s="11" t="s">
        <v>131</v>
      </c>
      <c r="H11438" s="11" t="s">
        <v>54</v>
      </c>
      <c r="I11438" s="11" t="s">
        <v>99</v>
      </c>
      <c r="J11438" s="11" t="s">
        <v>196</v>
      </c>
      <c r="K11438" s="11" t="str">
        <f>IFERROR(INDEX('EDC Component Dictionary'!$C$5:$C$37,MATCH('Rates Database'!J11438,'EDC Component Dictionary'!$B$5:$B$37,0)), "Energy Supply")</f>
        <v>Energy Supply</v>
      </c>
      <c r="L11438" s="12">
        <v>0.10314</v>
      </c>
      <c r="M11438" s="12"/>
    </row>
    <row r="11439" spans="1:13" x14ac:dyDescent="0.3">
      <c r="A11439" s="18">
        <v>11437</v>
      </c>
      <c r="B11439" s="18">
        <f t="shared" si="356"/>
        <v>2022</v>
      </c>
      <c r="C11439" s="17">
        <v>44743</v>
      </c>
      <c r="D11439" s="18" t="s">
        <v>130</v>
      </c>
      <c r="E11439" s="18" t="s">
        <v>163</v>
      </c>
      <c r="F11439" s="18" t="str">
        <f t="shared" si="357"/>
        <v>Eversource_EMA-Mattapoisett Muni Agg Rate-44743</v>
      </c>
      <c r="G11439" s="11" t="s">
        <v>131</v>
      </c>
      <c r="H11439" s="11" t="s">
        <v>54</v>
      </c>
      <c r="I11439" s="11" t="s">
        <v>99</v>
      </c>
      <c r="J11439" s="11" t="s">
        <v>197</v>
      </c>
      <c r="K11439" s="11" t="str">
        <f>IFERROR(INDEX('EDC Component Dictionary'!$C$5:$C$37,MATCH('Rates Database'!J11439,'EDC Component Dictionary'!$B$5:$B$37,0)), "Energy Supply")</f>
        <v>Energy Supply</v>
      </c>
      <c r="L11439" s="12">
        <v>0.1047</v>
      </c>
      <c r="M11439" s="12"/>
    </row>
    <row r="11440" spans="1:13" x14ac:dyDescent="0.3">
      <c r="A11440" s="18">
        <v>11438</v>
      </c>
      <c r="B11440" s="18">
        <f t="shared" si="356"/>
        <v>2022</v>
      </c>
      <c r="C11440" s="17">
        <v>44743</v>
      </c>
      <c r="D11440" s="18" t="s">
        <v>130</v>
      </c>
      <c r="E11440" s="18" t="s">
        <v>163</v>
      </c>
      <c r="F11440" s="18" t="str">
        <f t="shared" si="357"/>
        <v>Eversource_EMA-New Bedford Muni Agg Rate-44743</v>
      </c>
      <c r="G11440" s="11" t="s">
        <v>131</v>
      </c>
      <c r="H11440" s="11" t="s">
        <v>54</v>
      </c>
      <c r="I11440" s="11" t="s">
        <v>99</v>
      </c>
      <c r="J11440" s="11" t="s">
        <v>199</v>
      </c>
      <c r="K11440" s="11" t="str">
        <f>IFERROR(INDEX('EDC Component Dictionary'!$C$5:$C$37,MATCH('Rates Database'!J11440,'EDC Component Dictionary'!$B$5:$B$37,0)), "Energy Supply")</f>
        <v>Energy Supply</v>
      </c>
      <c r="L11440" s="12">
        <v>0.10471</v>
      </c>
      <c r="M11440" s="12"/>
    </row>
    <row r="11441" spans="1:13" x14ac:dyDescent="0.3">
      <c r="A11441" s="18">
        <v>11439</v>
      </c>
      <c r="B11441" s="18">
        <f t="shared" si="356"/>
        <v>2022</v>
      </c>
      <c r="C11441" s="17">
        <v>44743</v>
      </c>
      <c r="D11441" s="18" t="s">
        <v>130</v>
      </c>
      <c r="E11441" s="18" t="s">
        <v>164</v>
      </c>
      <c r="F11441" s="18" t="str">
        <f t="shared" si="357"/>
        <v>National Grid-Northbridge Muni Agg Rate-44743</v>
      </c>
      <c r="G11441" s="11" t="s">
        <v>131</v>
      </c>
      <c r="H11441" s="11" t="s">
        <v>54</v>
      </c>
      <c r="I11441" s="11" t="s">
        <v>99</v>
      </c>
      <c r="J11441" s="11" t="s">
        <v>200</v>
      </c>
      <c r="K11441" s="11" t="str">
        <f>IFERROR(INDEX('EDC Component Dictionary'!$C$5:$C$37,MATCH('Rates Database'!J11441,'EDC Component Dictionary'!$B$5:$B$37,0)), "Energy Supply")</f>
        <v>Energy Supply</v>
      </c>
      <c r="L11441" s="12">
        <v>0.10471999999999999</v>
      </c>
      <c r="M11441" s="12"/>
    </row>
    <row r="11442" spans="1:13" x14ac:dyDescent="0.3">
      <c r="A11442" s="18">
        <v>11440</v>
      </c>
      <c r="B11442" s="18">
        <f t="shared" si="356"/>
        <v>2022</v>
      </c>
      <c r="C11442" s="17">
        <v>44743</v>
      </c>
      <c r="D11442" s="18" t="s">
        <v>130</v>
      </c>
      <c r="E11442" s="18" t="s">
        <v>164</v>
      </c>
      <c r="F11442" s="18" t="str">
        <f t="shared" si="357"/>
        <v>National Grid-Norton Muni Agg Rate-44743</v>
      </c>
      <c r="G11442" s="11" t="s">
        <v>131</v>
      </c>
      <c r="H11442" s="11" t="s">
        <v>54</v>
      </c>
      <c r="I11442" s="11" t="s">
        <v>99</v>
      </c>
      <c r="J11442" s="11" t="s">
        <v>201</v>
      </c>
      <c r="K11442" s="11" t="str">
        <f>IFERROR(INDEX('EDC Component Dictionary'!$C$5:$C$37,MATCH('Rates Database'!J11442,'EDC Component Dictionary'!$B$5:$B$37,0)), "Energy Supply")</f>
        <v>Energy Supply</v>
      </c>
      <c r="L11442" s="12">
        <v>0.10474</v>
      </c>
      <c r="M11442" s="12"/>
    </row>
    <row r="11443" spans="1:13" x14ac:dyDescent="0.3">
      <c r="A11443" s="18">
        <v>11441</v>
      </c>
      <c r="B11443" s="18">
        <f t="shared" si="356"/>
        <v>2022</v>
      </c>
      <c r="C11443" s="17">
        <v>44743</v>
      </c>
      <c r="D11443" s="18" t="s">
        <v>130</v>
      </c>
      <c r="E11443" s="18" t="s">
        <v>164</v>
      </c>
      <c r="F11443" s="18" t="str">
        <f t="shared" si="357"/>
        <v>National Grid-Plainville Muni Agg Rate-44743</v>
      </c>
      <c r="G11443" s="11" t="s">
        <v>131</v>
      </c>
      <c r="H11443" s="11" t="s">
        <v>54</v>
      </c>
      <c r="I11443" s="11" t="s">
        <v>99</v>
      </c>
      <c r="J11443" s="11" t="s">
        <v>203</v>
      </c>
      <c r="K11443" s="11" t="str">
        <f>IFERROR(INDEX('EDC Component Dictionary'!$C$5:$C$37,MATCH('Rates Database'!J11443,'EDC Component Dictionary'!$B$5:$B$37,0)), "Energy Supply")</f>
        <v>Energy Supply</v>
      </c>
      <c r="L11443" s="12">
        <v>0.10471</v>
      </c>
      <c r="M11443" s="12"/>
    </row>
    <row r="11444" spans="1:13" x14ac:dyDescent="0.3">
      <c r="A11444" s="18">
        <v>11442</v>
      </c>
      <c r="B11444" s="18">
        <f t="shared" si="356"/>
        <v>2022</v>
      </c>
      <c r="C11444" s="17">
        <v>44743</v>
      </c>
      <c r="D11444" s="18" t="s">
        <v>130</v>
      </c>
      <c r="E11444" s="18" t="s">
        <v>164</v>
      </c>
      <c r="F11444" s="18" t="str">
        <f t="shared" si="357"/>
        <v>National Grid-Rehoboth Muni Agg Rate-44743</v>
      </c>
      <c r="G11444" s="11" t="s">
        <v>131</v>
      </c>
      <c r="H11444" s="11" t="s">
        <v>54</v>
      </c>
      <c r="I11444" s="11" t="s">
        <v>99</v>
      </c>
      <c r="J11444" s="11" t="s">
        <v>204</v>
      </c>
      <c r="K11444" s="11" t="str">
        <f>IFERROR(INDEX('EDC Component Dictionary'!$C$5:$C$37,MATCH('Rates Database'!J11444,'EDC Component Dictionary'!$B$5:$B$37,0)), "Energy Supply")</f>
        <v>Energy Supply</v>
      </c>
      <c r="L11444" s="12">
        <v>0.10471999999999999</v>
      </c>
      <c r="M11444" s="12"/>
    </row>
    <row r="11445" spans="1:13" x14ac:dyDescent="0.3">
      <c r="A11445" s="18">
        <v>11443</v>
      </c>
      <c r="B11445" s="18">
        <f t="shared" si="356"/>
        <v>2022</v>
      </c>
      <c r="C11445" s="17">
        <v>44743</v>
      </c>
      <c r="D11445" s="18" t="s">
        <v>130</v>
      </c>
      <c r="E11445" s="18" t="s">
        <v>164</v>
      </c>
      <c r="F11445" s="18" t="str">
        <f t="shared" si="357"/>
        <v>National Grid-Seekonk Muni Agg Rate-44743</v>
      </c>
      <c r="G11445" s="11" t="s">
        <v>131</v>
      </c>
      <c r="H11445" s="11" t="s">
        <v>54</v>
      </c>
      <c r="I11445" s="11" t="s">
        <v>99</v>
      </c>
      <c r="J11445" s="11" t="s">
        <v>205</v>
      </c>
      <c r="K11445" s="11" t="str">
        <f>IFERROR(INDEX('EDC Component Dictionary'!$C$5:$C$37,MATCH('Rates Database'!J11445,'EDC Component Dictionary'!$B$5:$B$37,0)), "Energy Supply")</f>
        <v>Energy Supply</v>
      </c>
      <c r="L11445" s="12">
        <v>0.10475</v>
      </c>
      <c r="M11445" s="12"/>
    </row>
    <row r="11446" spans="1:13" x14ac:dyDescent="0.3">
      <c r="A11446" s="18">
        <v>11444</v>
      </c>
      <c r="B11446" s="18">
        <f t="shared" si="356"/>
        <v>2022</v>
      </c>
      <c r="C11446" s="17">
        <v>44743</v>
      </c>
      <c r="D11446" s="18" t="s">
        <v>130</v>
      </c>
      <c r="E11446" s="18" t="s">
        <v>164</v>
      </c>
      <c r="F11446" s="18" t="str">
        <f t="shared" si="357"/>
        <v>National Grid-Somerset Muni Agg Rate-44743</v>
      </c>
      <c r="G11446" s="11" t="s">
        <v>131</v>
      </c>
      <c r="H11446" s="11" t="s">
        <v>54</v>
      </c>
      <c r="I11446" s="11" t="s">
        <v>99</v>
      </c>
      <c r="J11446" s="11" t="s">
        <v>206</v>
      </c>
      <c r="K11446" s="11" t="str">
        <f>IFERROR(INDEX('EDC Component Dictionary'!$C$5:$C$37,MATCH('Rates Database'!J11446,'EDC Component Dictionary'!$B$5:$B$37,0)), "Energy Supply")</f>
        <v>Energy Supply</v>
      </c>
      <c r="L11446" s="12">
        <v>0.10471999999999999</v>
      </c>
      <c r="M11446" s="12"/>
    </row>
    <row r="11447" spans="1:13" x14ac:dyDescent="0.3">
      <c r="A11447" s="18">
        <v>11445</v>
      </c>
      <c r="B11447" s="18">
        <f t="shared" si="356"/>
        <v>2022</v>
      </c>
      <c r="C11447" s="17">
        <v>44743</v>
      </c>
      <c r="D11447" s="18" t="s">
        <v>130</v>
      </c>
      <c r="E11447" s="18" t="s">
        <v>164</v>
      </c>
      <c r="F11447" s="18" t="str">
        <f t="shared" si="357"/>
        <v>National Grid-Swansea Muni Agg Rate-44743</v>
      </c>
      <c r="G11447" s="11" t="s">
        <v>131</v>
      </c>
      <c r="H11447" s="11" t="s">
        <v>54</v>
      </c>
      <c r="I11447" s="11" t="s">
        <v>99</v>
      </c>
      <c r="J11447" s="11" t="s">
        <v>207</v>
      </c>
      <c r="K11447" s="11" t="str">
        <f>IFERROR(INDEX('EDC Component Dictionary'!$C$5:$C$37,MATCH('Rates Database'!J11447,'EDC Component Dictionary'!$B$5:$B$37,0)), "Energy Supply")</f>
        <v>Energy Supply</v>
      </c>
      <c r="L11447" s="12">
        <v>0.10471</v>
      </c>
      <c r="M11447" s="12"/>
    </row>
    <row r="11448" spans="1:13" x14ac:dyDescent="0.3">
      <c r="A11448" s="18">
        <v>11446</v>
      </c>
      <c r="B11448" s="18">
        <f t="shared" si="356"/>
        <v>2022</v>
      </c>
      <c r="C11448" s="17">
        <v>44743</v>
      </c>
      <c r="D11448" s="18" t="s">
        <v>130</v>
      </c>
      <c r="E11448" s="18" t="s">
        <v>163</v>
      </c>
      <c r="F11448" s="18" t="str">
        <f t="shared" si="357"/>
        <v>Eversource_EMA-Wareham Muni Agg Rate-44743</v>
      </c>
      <c r="G11448" s="11" t="s">
        <v>131</v>
      </c>
      <c r="H11448" s="11" t="s">
        <v>54</v>
      </c>
      <c r="I11448" s="11" t="s">
        <v>99</v>
      </c>
      <c r="J11448" s="11" t="s">
        <v>273</v>
      </c>
      <c r="K11448" s="11" t="str">
        <f>IFERROR(INDEX('EDC Component Dictionary'!$C$5:$C$37,MATCH('Rates Database'!J11448,'EDC Component Dictionary'!$B$5:$B$37,0)), "Energy Supply")</f>
        <v>Energy Supply</v>
      </c>
      <c r="L11448" s="12">
        <v>0.10474</v>
      </c>
      <c r="M11448" s="12"/>
    </row>
    <row r="11449" spans="1:13" x14ac:dyDescent="0.3">
      <c r="A11449" s="18">
        <v>11447</v>
      </c>
      <c r="B11449" s="18">
        <f t="shared" si="356"/>
        <v>2022</v>
      </c>
      <c r="C11449" s="17">
        <v>44743</v>
      </c>
      <c r="D11449" s="18" t="s">
        <v>130</v>
      </c>
      <c r="E11449" s="18" t="s">
        <v>163</v>
      </c>
      <c r="F11449" s="18" t="str">
        <f t="shared" si="357"/>
        <v>Eversource_EMA-Westport Muni Agg Rate-44743</v>
      </c>
      <c r="G11449" s="11" t="s">
        <v>131</v>
      </c>
      <c r="H11449" s="11" t="s">
        <v>54</v>
      </c>
      <c r="I11449" s="11" t="s">
        <v>99</v>
      </c>
      <c r="J11449" s="11" t="s">
        <v>209</v>
      </c>
      <c r="K11449" s="11" t="str">
        <f>IFERROR(INDEX('EDC Component Dictionary'!$C$5:$C$37,MATCH('Rates Database'!J11449,'EDC Component Dictionary'!$B$5:$B$37,0)), "Energy Supply")</f>
        <v>Energy Supply</v>
      </c>
      <c r="L11449" s="12">
        <v>0.10476000000000001</v>
      </c>
      <c r="M11449" s="12"/>
    </row>
    <row r="11450" spans="1:13" x14ac:dyDescent="0.3">
      <c r="A11450" s="18">
        <v>11448</v>
      </c>
      <c r="B11450" s="18">
        <f t="shared" si="356"/>
        <v>2022</v>
      </c>
      <c r="C11450" s="17">
        <v>44743</v>
      </c>
      <c r="D11450" s="18" t="s">
        <v>130</v>
      </c>
      <c r="E11450" s="18" t="s">
        <v>164</v>
      </c>
      <c r="F11450" s="18" t="str">
        <f t="shared" si="357"/>
        <v>National Grid-West Brookfield Muni Agg Rate-44743</v>
      </c>
      <c r="G11450" s="11" t="s">
        <v>131</v>
      </c>
      <c r="H11450" s="11" t="s">
        <v>54</v>
      </c>
      <c r="I11450" s="11" t="s">
        <v>99</v>
      </c>
      <c r="J11450" s="11" t="s">
        <v>177</v>
      </c>
      <c r="K11450" s="11" t="str">
        <f>IFERROR(INDEX('EDC Component Dictionary'!$C$5:$C$37,MATCH('Rates Database'!J11450,'EDC Component Dictionary'!$B$5:$B$37,0)), "Energy Supply")</f>
        <v>Energy Supply</v>
      </c>
      <c r="L11450" s="12">
        <v>0.10482</v>
      </c>
      <c r="M11450" s="12"/>
    </row>
    <row r="11451" spans="1:13" x14ac:dyDescent="0.3">
      <c r="A11451" s="18">
        <v>11449</v>
      </c>
      <c r="B11451" s="18">
        <f t="shared" si="356"/>
        <v>2022</v>
      </c>
      <c r="C11451" s="17">
        <v>44743</v>
      </c>
      <c r="D11451" s="18" t="s">
        <v>130</v>
      </c>
      <c r="E11451" s="18" t="s">
        <v>163</v>
      </c>
      <c r="F11451" s="18" t="str">
        <f t="shared" si="357"/>
        <v>Eversource_EMA-Somerville Muni Agg Rate-44743</v>
      </c>
      <c r="G11451" s="11" t="s">
        <v>131</v>
      </c>
      <c r="H11451" s="11" t="s">
        <v>54</v>
      </c>
      <c r="I11451" s="11" t="s">
        <v>99</v>
      </c>
      <c r="J11451" s="11" t="s">
        <v>212</v>
      </c>
      <c r="K11451" s="11" t="str">
        <f>IFERROR(INDEX('EDC Component Dictionary'!$C$5:$C$37,MATCH('Rates Database'!J11451,'EDC Component Dictionary'!$B$5:$B$37,0)), "Energy Supply")</f>
        <v>Energy Supply</v>
      </c>
      <c r="L11451" s="12">
        <v>0.10381</v>
      </c>
      <c r="M11451" s="12"/>
    </row>
    <row r="11452" spans="1:13" x14ac:dyDescent="0.3">
      <c r="A11452" s="18">
        <v>11450</v>
      </c>
      <c r="B11452" s="18">
        <f t="shared" si="356"/>
        <v>2022</v>
      </c>
      <c r="C11452" s="17">
        <v>44743</v>
      </c>
      <c r="D11452" s="18" t="s">
        <v>130</v>
      </c>
      <c r="E11452" s="18" t="s">
        <v>164</v>
      </c>
      <c r="F11452" s="18" t="str">
        <f t="shared" si="357"/>
        <v>National Grid-Gardner Muni Agg Rate-44743</v>
      </c>
      <c r="G11452" s="11" t="s">
        <v>131</v>
      </c>
      <c r="H11452" s="11" t="s">
        <v>54</v>
      </c>
      <c r="I11452" s="11" t="s">
        <v>99</v>
      </c>
      <c r="J11452" s="11" t="s">
        <v>179</v>
      </c>
      <c r="K11452" s="11" t="str">
        <f>IFERROR(INDEX('EDC Component Dictionary'!$C$5:$C$37,MATCH('Rates Database'!J11452,'EDC Component Dictionary'!$B$5:$B$37,0)), "Energy Supply")</f>
        <v>Energy Supply</v>
      </c>
      <c r="L11452" s="12">
        <v>0.10521</v>
      </c>
      <c r="M11452" s="12"/>
    </row>
    <row r="11453" spans="1:13" x14ac:dyDescent="0.3">
      <c r="A11453" s="18">
        <v>11451</v>
      </c>
      <c r="B11453" s="18">
        <f t="shared" si="356"/>
        <v>2022</v>
      </c>
      <c r="C11453" s="17">
        <v>44743</v>
      </c>
      <c r="D11453" s="18" t="s">
        <v>130</v>
      </c>
      <c r="E11453" s="18" t="s">
        <v>163</v>
      </c>
      <c r="F11453" s="18" t="str">
        <f t="shared" si="357"/>
        <v>Eversource_EMA-Kingston Muni Agg Rate-44743</v>
      </c>
      <c r="G11453" s="11" t="s">
        <v>131</v>
      </c>
      <c r="H11453" s="11" t="s">
        <v>54</v>
      </c>
      <c r="I11453" s="11" t="s">
        <v>99</v>
      </c>
      <c r="J11453" s="11" t="s">
        <v>211</v>
      </c>
      <c r="K11453" s="11" t="str">
        <f>IFERROR(INDEX('EDC Component Dictionary'!$C$5:$C$37,MATCH('Rates Database'!J11453,'EDC Component Dictionary'!$B$5:$B$37,0)), "Energy Supply")</f>
        <v>Energy Supply</v>
      </c>
      <c r="L11453" s="12">
        <v>0.10525</v>
      </c>
      <c r="M11453" s="12"/>
    </row>
    <row r="11454" spans="1:13" x14ac:dyDescent="0.3">
      <c r="A11454" s="18">
        <v>11452</v>
      </c>
      <c r="B11454" s="18">
        <f t="shared" si="356"/>
        <v>2022</v>
      </c>
      <c r="C11454" s="17">
        <v>44743</v>
      </c>
      <c r="D11454" s="18" t="s">
        <v>130</v>
      </c>
      <c r="E11454" s="18" t="s">
        <v>164</v>
      </c>
      <c r="F11454" s="18" t="str">
        <f t="shared" si="357"/>
        <v>National Grid-Pembroke Muni Agg Rate-44743</v>
      </c>
      <c r="G11454" s="11" t="s">
        <v>131</v>
      </c>
      <c r="H11454" s="11" t="s">
        <v>54</v>
      </c>
      <c r="I11454" s="11" t="s">
        <v>99</v>
      </c>
      <c r="J11454" s="11" t="s">
        <v>295</v>
      </c>
      <c r="K11454" s="11" t="str">
        <f>IFERROR(INDEX('EDC Component Dictionary'!$C$5:$C$37,MATCH('Rates Database'!J11454,'EDC Component Dictionary'!$B$5:$B$37,0)), "Energy Supply")</f>
        <v>Energy Supply</v>
      </c>
      <c r="L11454" s="12">
        <v>0.10534</v>
      </c>
      <c r="M11454" s="12"/>
    </row>
    <row r="11455" spans="1:13" x14ac:dyDescent="0.3">
      <c r="A11455" s="18">
        <v>11453</v>
      </c>
      <c r="B11455" s="18">
        <f t="shared" si="356"/>
        <v>2022</v>
      </c>
      <c r="C11455" s="17">
        <v>44743</v>
      </c>
      <c r="D11455" s="18" t="s">
        <v>130</v>
      </c>
      <c r="E11455" s="18" t="s">
        <v>164</v>
      </c>
      <c r="F11455" s="18" t="str">
        <f t="shared" si="357"/>
        <v>National Grid-Heath Muni Agg Rate-44743</v>
      </c>
      <c r="G11455" s="11" t="s">
        <v>131</v>
      </c>
      <c r="H11455" s="11" t="s">
        <v>54</v>
      </c>
      <c r="I11455" s="11" t="s">
        <v>99</v>
      </c>
      <c r="J11455" s="11" t="s">
        <v>257</v>
      </c>
      <c r="K11455" s="11" t="str">
        <f>IFERROR(INDEX('EDC Component Dictionary'!$C$5:$C$37,MATCH('Rates Database'!J11455,'EDC Component Dictionary'!$B$5:$B$37,0)), "Energy Supply")</f>
        <v>Energy Supply</v>
      </c>
      <c r="L11455" s="12">
        <v>0.1056</v>
      </c>
      <c r="M11455" s="12"/>
    </row>
    <row r="11456" spans="1:13" x14ac:dyDescent="0.3">
      <c r="A11456" s="18">
        <v>11454</v>
      </c>
      <c r="B11456" s="18">
        <f t="shared" si="356"/>
        <v>2022</v>
      </c>
      <c r="C11456" s="17">
        <v>44743</v>
      </c>
      <c r="D11456" s="18" t="s">
        <v>130</v>
      </c>
      <c r="E11456" s="18" t="s">
        <v>164</v>
      </c>
      <c r="F11456" s="18" t="str">
        <f t="shared" si="357"/>
        <v>National Grid-Shirley Muni Agg Rate-44743</v>
      </c>
      <c r="G11456" s="11" t="s">
        <v>131</v>
      </c>
      <c r="H11456" s="11" t="s">
        <v>54</v>
      </c>
      <c r="I11456" s="11" t="s">
        <v>99</v>
      </c>
      <c r="J11456" s="11" t="s">
        <v>299</v>
      </c>
      <c r="K11456" s="11" t="str">
        <f>IFERROR(INDEX('EDC Component Dictionary'!$C$5:$C$37,MATCH('Rates Database'!J11456,'EDC Component Dictionary'!$B$5:$B$37,0)), "Energy Supply")</f>
        <v>Energy Supply</v>
      </c>
      <c r="L11456" s="12">
        <v>0.10577</v>
      </c>
      <c r="M11456" s="12"/>
    </row>
    <row r="11457" spans="1:13" x14ac:dyDescent="0.3">
      <c r="A11457" s="18">
        <v>11455</v>
      </c>
      <c r="B11457" s="18">
        <f t="shared" si="356"/>
        <v>2022</v>
      </c>
      <c r="C11457" s="17">
        <v>44743</v>
      </c>
      <c r="D11457" s="18" t="s">
        <v>130</v>
      </c>
      <c r="E11457" s="18" t="s">
        <v>164</v>
      </c>
      <c r="F11457" s="18" t="str">
        <f t="shared" si="357"/>
        <v>National Grid-Harvard Muni Agg Rate-44743</v>
      </c>
      <c r="G11457" s="11" t="s">
        <v>131</v>
      </c>
      <c r="H11457" s="11" t="s">
        <v>54</v>
      </c>
      <c r="I11457" s="11" t="s">
        <v>99</v>
      </c>
      <c r="J11457" s="11" t="s">
        <v>276</v>
      </c>
      <c r="K11457" s="11" t="str">
        <f>IFERROR(INDEX('EDC Component Dictionary'!$C$5:$C$37,MATCH('Rates Database'!J11457,'EDC Component Dictionary'!$B$5:$B$37,0)), "Energy Supply")</f>
        <v>Energy Supply</v>
      </c>
      <c r="L11457" s="12">
        <v>0.10630000000000001</v>
      </c>
      <c r="M11457" s="12"/>
    </row>
    <row r="11458" spans="1:13" x14ac:dyDescent="0.3">
      <c r="A11458" s="18">
        <v>11456</v>
      </c>
      <c r="B11458" s="18">
        <f t="shared" si="356"/>
        <v>2022</v>
      </c>
      <c r="C11458" s="17">
        <v>44743</v>
      </c>
      <c r="D11458" s="18" t="s">
        <v>130</v>
      </c>
      <c r="E11458" s="18" t="s">
        <v>163</v>
      </c>
      <c r="F11458" s="18" t="str">
        <f t="shared" si="357"/>
        <v>Eversource_EMA-Millis Muni Agg Rate-44743</v>
      </c>
      <c r="G11458" s="11" t="s">
        <v>131</v>
      </c>
      <c r="H11458" s="11" t="s">
        <v>54</v>
      </c>
      <c r="I11458" s="11" t="s">
        <v>99</v>
      </c>
      <c r="J11458" s="11" t="s">
        <v>300</v>
      </c>
      <c r="K11458" s="11" t="str">
        <f>IFERROR(INDEX('EDC Component Dictionary'!$C$5:$C$37,MATCH('Rates Database'!J11458,'EDC Component Dictionary'!$B$5:$B$37,0)), "Energy Supply")</f>
        <v>Energy Supply</v>
      </c>
      <c r="L11458" s="12">
        <v>0.10650999999999999</v>
      </c>
      <c r="M11458" s="12"/>
    </row>
    <row r="11459" spans="1:13" x14ac:dyDescent="0.3">
      <c r="A11459" s="18">
        <v>11457</v>
      </c>
      <c r="B11459" s="18">
        <f t="shared" ref="B11459:B11477" si="358">YEAR(C11459)</f>
        <v>2022</v>
      </c>
      <c r="C11459" s="17">
        <v>44743</v>
      </c>
      <c r="D11459" s="18" t="s">
        <v>130</v>
      </c>
      <c r="E11459" s="18" t="s">
        <v>164</v>
      </c>
      <c r="F11459" s="18" t="str">
        <f t="shared" si="357"/>
        <v>National Grid-Sutton Muni Agg Rate-44743</v>
      </c>
      <c r="G11459" s="11" t="s">
        <v>131</v>
      </c>
      <c r="H11459" s="11" t="s">
        <v>54</v>
      </c>
      <c r="I11459" s="11" t="s">
        <v>99</v>
      </c>
      <c r="J11459" s="11" t="s">
        <v>233</v>
      </c>
      <c r="K11459" s="11" t="str">
        <f>IFERROR(INDEX('EDC Component Dictionary'!$C$5:$C$37,MATCH('Rates Database'!J11459,'EDC Component Dictionary'!$B$5:$B$37,0)), "Energy Supply")</f>
        <v>Energy Supply</v>
      </c>
      <c r="L11459" s="12">
        <v>0.10661</v>
      </c>
      <c r="M11459" s="12"/>
    </row>
    <row r="11460" spans="1:13" x14ac:dyDescent="0.3">
      <c r="A11460" s="18">
        <v>11458</v>
      </c>
      <c r="B11460" s="18">
        <f t="shared" si="358"/>
        <v>2022</v>
      </c>
      <c r="C11460" s="17">
        <v>44743</v>
      </c>
      <c r="D11460" s="18" t="s">
        <v>130</v>
      </c>
      <c r="E11460" s="18" t="s">
        <v>164</v>
      </c>
      <c r="F11460" s="18" t="str">
        <f t="shared" ref="F11460:F11523" si="359">_xlfn.CONCAT(E11460,"-",J11460,"-",C11460)</f>
        <v>National Grid-Williamstown Muni Agg Rate-44743</v>
      </c>
      <c r="G11460" s="11" t="s">
        <v>131</v>
      </c>
      <c r="H11460" s="11" t="s">
        <v>54</v>
      </c>
      <c r="I11460" s="11" t="s">
        <v>99</v>
      </c>
      <c r="J11460" s="11" t="s">
        <v>225</v>
      </c>
      <c r="K11460" s="11" t="str">
        <f>IFERROR(INDEX('EDC Component Dictionary'!$C$5:$C$37,MATCH('Rates Database'!J11460,'EDC Component Dictionary'!$B$5:$B$37,0)), "Energy Supply")</f>
        <v>Energy Supply</v>
      </c>
      <c r="L11460" s="12">
        <v>0.10671</v>
      </c>
      <c r="M11460" s="12"/>
    </row>
    <row r="11461" spans="1:13" x14ac:dyDescent="0.3">
      <c r="A11461" s="18">
        <v>11459</v>
      </c>
      <c r="B11461" s="18">
        <f t="shared" si="358"/>
        <v>2022</v>
      </c>
      <c r="C11461" s="17">
        <v>44743</v>
      </c>
      <c r="D11461" s="18" t="s">
        <v>130</v>
      </c>
      <c r="E11461" s="18" t="s">
        <v>163</v>
      </c>
      <c r="F11461" s="18" t="str">
        <f t="shared" si="359"/>
        <v>Eversource_EMA-Sudbury Muni Agg Rate-44743</v>
      </c>
      <c r="G11461" s="11" t="s">
        <v>131</v>
      </c>
      <c r="H11461" s="11" t="s">
        <v>54</v>
      </c>
      <c r="I11461" s="11" t="s">
        <v>99</v>
      </c>
      <c r="J11461" s="11" t="s">
        <v>227</v>
      </c>
      <c r="K11461" s="11" t="str">
        <f>IFERROR(INDEX('EDC Component Dictionary'!$C$5:$C$37,MATCH('Rates Database'!J11461,'EDC Component Dictionary'!$B$5:$B$37,0)), "Energy Supply")</f>
        <v>Energy Supply</v>
      </c>
      <c r="L11461" s="12">
        <v>0.10809000000000001</v>
      </c>
      <c r="M11461" s="12"/>
    </row>
    <row r="11462" spans="1:13" x14ac:dyDescent="0.3">
      <c r="A11462" s="18">
        <v>11460</v>
      </c>
      <c r="B11462" s="18">
        <f t="shared" si="358"/>
        <v>2022</v>
      </c>
      <c r="C11462" s="17">
        <v>44743</v>
      </c>
      <c r="D11462" s="18" t="s">
        <v>130</v>
      </c>
      <c r="E11462" s="18" t="s">
        <v>164</v>
      </c>
      <c r="F11462" s="18" t="str">
        <f t="shared" si="359"/>
        <v>National Grid-Halifax Muni Agg Rate-44743</v>
      </c>
      <c r="G11462" s="11" t="s">
        <v>131</v>
      </c>
      <c r="H11462" s="11" t="s">
        <v>54</v>
      </c>
      <c r="I11462" s="11" t="s">
        <v>99</v>
      </c>
      <c r="J11462" s="11" t="s">
        <v>230</v>
      </c>
      <c r="K11462" s="11" t="str">
        <f>IFERROR(INDEX('EDC Component Dictionary'!$C$5:$C$37,MATCH('Rates Database'!J11462,'EDC Component Dictionary'!$B$5:$B$37,0)), "Energy Supply")</f>
        <v>Energy Supply</v>
      </c>
      <c r="L11462" s="12">
        <v>0.10716000000000001</v>
      </c>
      <c r="M11462" s="12"/>
    </row>
    <row r="11463" spans="1:13" x14ac:dyDescent="0.3">
      <c r="A11463" s="18">
        <v>11461</v>
      </c>
      <c r="B11463" s="18">
        <f t="shared" si="358"/>
        <v>2022</v>
      </c>
      <c r="C11463" s="17">
        <v>44743</v>
      </c>
      <c r="D11463" s="18" t="s">
        <v>130</v>
      </c>
      <c r="E11463" s="18" t="s">
        <v>164</v>
      </c>
      <c r="F11463" s="18" t="str">
        <f t="shared" si="359"/>
        <v>National Grid-Franklin Muni Agg Rate-44743</v>
      </c>
      <c r="G11463" s="11" t="s">
        <v>131</v>
      </c>
      <c r="H11463" s="11" t="s">
        <v>54</v>
      </c>
      <c r="I11463" s="11" t="s">
        <v>99</v>
      </c>
      <c r="J11463" s="11" t="s">
        <v>296</v>
      </c>
      <c r="K11463" s="11" t="str">
        <f>IFERROR(INDEX('EDC Component Dictionary'!$C$5:$C$37,MATCH('Rates Database'!J11463,'EDC Component Dictionary'!$B$5:$B$37,0)), "Energy Supply")</f>
        <v>Energy Supply</v>
      </c>
      <c r="L11463" s="12">
        <v>0.10725</v>
      </c>
      <c r="M11463" s="12"/>
    </row>
    <row r="11464" spans="1:13" x14ac:dyDescent="0.3">
      <c r="A11464" s="18">
        <v>11462</v>
      </c>
      <c r="B11464" s="18">
        <f t="shared" si="358"/>
        <v>2022</v>
      </c>
      <c r="C11464" s="17">
        <v>44743</v>
      </c>
      <c r="D11464" s="18" t="s">
        <v>130</v>
      </c>
      <c r="E11464" s="18" t="s">
        <v>164</v>
      </c>
      <c r="F11464" s="18" t="str">
        <f t="shared" si="359"/>
        <v>National Grid-Bellingham Muni Agg Rate-44743</v>
      </c>
      <c r="G11464" s="11" t="s">
        <v>131</v>
      </c>
      <c r="H11464" s="11" t="s">
        <v>54</v>
      </c>
      <c r="I11464" s="11" t="s">
        <v>99</v>
      </c>
      <c r="J11464" s="11" t="s">
        <v>244</v>
      </c>
      <c r="K11464" s="11" t="str">
        <f>IFERROR(INDEX('EDC Component Dictionary'!$C$5:$C$37,MATCH('Rates Database'!J11464,'EDC Component Dictionary'!$B$5:$B$37,0)), "Energy Supply")</f>
        <v>Energy Supply</v>
      </c>
      <c r="L11464" s="12">
        <v>0.10763</v>
      </c>
      <c r="M11464" s="12"/>
    </row>
    <row r="11465" spans="1:13" x14ac:dyDescent="0.3">
      <c r="A11465" s="18">
        <v>11463</v>
      </c>
      <c r="B11465" s="18">
        <f t="shared" si="358"/>
        <v>2022</v>
      </c>
      <c r="C11465" s="17">
        <v>44743</v>
      </c>
      <c r="D11465" s="18" t="s">
        <v>130</v>
      </c>
      <c r="E11465" s="18" t="s">
        <v>163</v>
      </c>
      <c r="F11465" s="18" t="str">
        <f t="shared" si="359"/>
        <v>Eversource_EMA-Dedham Muni Agg Rate-44743</v>
      </c>
      <c r="G11465" s="11" t="s">
        <v>131</v>
      </c>
      <c r="H11465" s="11" t="s">
        <v>54</v>
      </c>
      <c r="I11465" s="11" t="s">
        <v>99</v>
      </c>
      <c r="J11465" s="11" t="s">
        <v>278</v>
      </c>
      <c r="K11465" s="11" t="str">
        <f>IFERROR(INDEX('EDC Component Dictionary'!$C$5:$C$37,MATCH('Rates Database'!J11465,'EDC Component Dictionary'!$B$5:$B$37,0)), "Energy Supply")</f>
        <v>Energy Supply</v>
      </c>
      <c r="L11465" s="12">
        <v>0.108</v>
      </c>
      <c r="M11465" s="12"/>
    </row>
    <row r="11466" spans="1:13" x14ac:dyDescent="0.3">
      <c r="A11466" s="18">
        <v>11464</v>
      </c>
      <c r="B11466" s="18">
        <f t="shared" si="358"/>
        <v>2022</v>
      </c>
      <c r="C11466" s="17">
        <v>44743</v>
      </c>
      <c r="D11466" s="18" t="s">
        <v>130</v>
      </c>
      <c r="E11466" s="18" t="s">
        <v>164</v>
      </c>
      <c r="F11466" s="18" t="str">
        <f t="shared" si="359"/>
        <v>National Grid-Westford Muni Agg Rate-44743</v>
      </c>
      <c r="G11466" s="11" t="s">
        <v>131</v>
      </c>
      <c r="H11466" s="11" t="s">
        <v>54</v>
      </c>
      <c r="I11466" s="11" t="s">
        <v>99</v>
      </c>
      <c r="J11466" s="11" t="s">
        <v>208</v>
      </c>
      <c r="K11466" s="11" t="str">
        <f>IFERROR(INDEX('EDC Component Dictionary'!$C$5:$C$37,MATCH('Rates Database'!J11466,'EDC Component Dictionary'!$B$5:$B$37,0)), "Energy Supply")</f>
        <v>Energy Supply</v>
      </c>
      <c r="L11466" s="12">
        <v>0.10817</v>
      </c>
      <c r="M11466" s="12"/>
    </row>
    <row r="11467" spans="1:13" x14ac:dyDescent="0.3">
      <c r="A11467" s="18">
        <v>11465</v>
      </c>
      <c r="B11467" s="18">
        <f t="shared" si="358"/>
        <v>2022</v>
      </c>
      <c r="C11467" s="17">
        <v>44743</v>
      </c>
      <c r="D11467" s="18" t="s">
        <v>130</v>
      </c>
      <c r="E11467" s="18" t="s">
        <v>164</v>
      </c>
      <c r="F11467" s="18" t="str">
        <f t="shared" si="359"/>
        <v>National Grid-Grafton Muni Agg Rate-44743</v>
      </c>
      <c r="G11467" s="11" t="s">
        <v>131</v>
      </c>
      <c r="H11467" s="11" t="s">
        <v>54</v>
      </c>
      <c r="I11467" s="11" t="s">
        <v>99</v>
      </c>
      <c r="J11467" s="11" t="s">
        <v>229</v>
      </c>
      <c r="K11467" s="11" t="str">
        <f>IFERROR(INDEX('EDC Component Dictionary'!$C$5:$C$37,MATCH('Rates Database'!J11467,'EDC Component Dictionary'!$B$5:$B$37,0)), "Energy Supply")</f>
        <v>Energy Supply</v>
      </c>
      <c r="L11467" s="12">
        <v>0.108</v>
      </c>
      <c r="M11467" s="12"/>
    </row>
    <row r="11468" spans="1:13" x14ac:dyDescent="0.3">
      <c r="A11468" s="18">
        <v>11466</v>
      </c>
      <c r="B11468" s="18">
        <f t="shared" si="358"/>
        <v>2022</v>
      </c>
      <c r="C11468" s="17">
        <v>44743</v>
      </c>
      <c r="D11468" s="18" t="s">
        <v>130</v>
      </c>
      <c r="E11468" s="18" t="s">
        <v>163</v>
      </c>
      <c r="F11468" s="18" t="str">
        <f t="shared" si="359"/>
        <v>Eversource_EMA-Lexington Muni Agg Rate-44743</v>
      </c>
      <c r="G11468" s="11" t="s">
        <v>131</v>
      </c>
      <c r="H11468" s="11" t="s">
        <v>54</v>
      </c>
      <c r="I11468" s="11" t="s">
        <v>99</v>
      </c>
      <c r="J11468" s="11" t="s">
        <v>254</v>
      </c>
      <c r="K11468" s="11" t="str">
        <f>IFERROR(INDEX('EDC Component Dictionary'!$C$5:$C$37,MATCH('Rates Database'!J11468,'EDC Component Dictionary'!$B$5:$B$37,0)), "Energy Supply")</f>
        <v>Energy Supply</v>
      </c>
      <c r="L11468" s="12">
        <v>0.10780000000000001</v>
      </c>
      <c r="M11468" s="12"/>
    </row>
    <row r="11469" spans="1:13" x14ac:dyDescent="0.3">
      <c r="A11469" s="18">
        <v>11467</v>
      </c>
      <c r="B11469" s="18">
        <f t="shared" si="358"/>
        <v>2022</v>
      </c>
      <c r="C11469" s="17">
        <v>44743</v>
      </c>
      <c r="D11469" s="18" t="s">
        <v>130</v>
      </c>
      <c r="E11469" s="18" t="s">
        <v>163</v>
      </c>
      <c r="F11469" s="18" t="str">
        <f t="shared" si="359"/>
        <v>Eversource_EMA-Milton Muni Agg Rate-44743</v>
      </c>
      <c r="G11469" s="11" t="s">
        <v>131</v>
      </c>
      <c r="H11469" s="11" t="s">
        <v>54</v>
      </c>
      <c r="I11469" s="11" t="s">
        <v>99</v>
      </c>
      <c r="J11469" s="11" t="s">
        <v>306</v>
      </c>
      <c r="K11469" s="11" t="str">
        <f>IFERROR(INDEX('EDC Component Dictionary'!$C$5:$C$37,MATCH('Rates Database'!J11469,'EDC Component Dictionary'!$B$5:$B$37,0)), "Energy Supply")</f>
        <v>Energy Supply</v>
      </c>
      <c r="L11469" s="12">
        <v>0.10951</v>
      </c>
      <c r="M11469" s="12"/>
    </row>
    <row r="11470" spans="1:13" x14ac:dyDescent="0.3">
      <c r="A11470" s="18">
        <v>11468</v>
      </c>
      <c r="B11470" s="18">
        <f t="shared" si="358"/>
        <v>2022</v>
      </c>
      <c r="C11470" s="17">
        <v>44743</v>
      </c>
      <c r="D11470" s="18" t="s">
        <v>130</v>
      </c>
      <c r="E11470" s="18" t="s">
        <v>164</v>
      </c>
      <c r="F11470" s="18" t="str">
        <f t="shared" si="359"/>
        <v>National Grid-Haverhill Muni Agg Rate-44743</v>
      </c>
      <c r="G11470" s="11" t="s">
        <v>131</v>
      </c>
      <c r="H11470" s="11" t="s">
        <v>54</v>
      </c>
      <c r="I11470" s="11" t="s">
        <v>99</v>
      </c>
      <c r="J11470" s="11" t="s">
        <v>297</v>
      </c>
      <c r="K11470" s="11" t="str">
        <f>IFERROR(INDEX('EDC Component Dictionary'!$C$5:$C$37,MATCH('Rates Database'!J11470,'EDC Component Dictionary'!$B$5:$B$37,0)), "Energy Supply")</f>
        <v>Energy Supply</v>
      </c>
      <c r="L11470" s="12">
        <v>0.1086</v>
      </c>
      <c r="M11470" s="12"/>
    </row>
    <row r="11471" spans="1:13" x14ac:dyDescent="0.3">
      <c r="A11471" s="18">
        <v>11469</v>
      </c>
      <c r="B11471" s="18">
        <f t="shared" si="358"/>
        <v>2022</v>
      </c>
      <c r="C11471" s="17">
        <v>44743</v>
      </c>
      <c r="D11471" s="18" t="s">
        <v>130</v>
      </c>
      <c r="E11471" s="18" t="s">
        <v>163</v>
      </c>
      <c r="F11471" s="18" t="str">
        <f t="shared" si="359"/>
        <v>Eversource_EMA-Fairhaven Muni Agg Rate-44743</v>
      </c>
      <c r="G11471" s="11" t="s">
        <v>131</v>
      </c>
      <c r="H11471" s="11" t="s">
        <v>54</v>
      </c>
      <c r="I11471" s="11" t="s">
        <v>99</v>
      </c>
      <c r="J11471" s="11" t="s">
        <v>193</v>
      </c>
      <c r="K11471" s="11" t="str">
        <f>IFERROR(INDEX('EDC Component Dictionary'!$C$5:$C$37,MATCH('Rates Database'!J11471,'EDC Component Dictionary'!$B$5:$B$37,0)), "Energy Supply")</f>
        <v>Energy Supply</v>
      </c>
      <c r="L11471" s="12">
        <v>0.10857</v>
      </c>
      <c r="M11471" s="12"/>
    </row>
    <row r="11472" spans="1:13" x14ac:dyDescent="0.3">
      <c r="A11472" s="18">
        <v>11470</v>
      </c>
      <c r="B11472" s="18">
        <f t="shared" si="358"/>
        <v>2022</v>
      </c>
      <c r="C11472" s="17">
        <v>44743</v>
      </c>
      <c r="D11472" s="18" t="s">
        <v>130</v>
      </c>
      <c r="E11472" s="18" t="s">
        <v>164</v>
      </c>
      <c r="F11472" s="18" t="str">
        <f t="shared" si="359"/>
        <v>National Grid-Egremont Muni Agg Rate-44743</v>
      </c>
      <c r="G11472" s="11" t="s">
        <v>131</v>
      </c>
      <c r="H11472" s="11" t="s">
        <v>54</v>
      </c>
      <c r="I11472" s="11" t="s">
        <v>99</v>
      </c>
      <c r="J11472" s="11" t="s">
        <v>248</v>
      </c>
      <c r="K11472" s="11" t="str">
        <f>IFERROR(INDEX('EDC Component Dictionary'!$C$5:$C$37,MATCH('Rates Database'!J11472,'EDC Component Dictionary'!$B$5:$B$37,0)), "Energy Supply")</f>
        <v>Energy Supply</v>
      </c>
      <c r="L11472" s="12">
        <v>0.10908</v>
      </c>
      <c r="M11472" s="12"/>
    </row>
    <row r="11473" spans="1:13" x14ac:dyDescent="0.3">
      <c r="A11473" s="18">
        <v>11471</v>
      </c>
      <c r="B11473" s="18">
        <f t="shared" si="358"/>
        <v>2022</v>
      </c>
      <c r="C11473" s="17">
        <v>44743</v>
      </c>
      <c r="D11473" s="18" t="s">
        <v>130</v>
      </c>
      <c r="E11473" s="18" t="s">
        <v>163</v>
      </c>
      <c r="F11473" s="18" t="str">
        <f t="shared" si="359"/>
        <v>Eversource_EMA-Waltham Muni Agg Rate-44743</v>
      </c>
      <c r="G11473" s="11" t="s">
        <v>131</v>
      </c>
      <c r="H11473" s="11" t="s">
        <v>54</v>
      </c>
      <c r="I11473" s="11" t="s">
        <v>99</v>
      </c>
      <c r="J11473" s="11" t="s">
        <v>304</v>
      </c>
      <c r="K11473" s="11" t="str">
        <f>IFERROR(INDEX('EDC Component Dictionary'!$C$5:$C$37,MATCH('Rates Database'!J11473,'EDC Component Dictionary'!$B$5:$B$37,0)), "Energy Supply")</f>
        <v>Energy Supply</v>
      </c>
      <c r="L11473" s="12">
        <v>0.10958</v>
      </c>
      <c r="M11473" s="12"/>
    </row>
    <row r="11474" spans="1:13" x14ac:dyDescent="0.3">
      <c r="A11474" s="18">
        <v>11472</v>
      </c>
      <c r="B11474" s="18">
        <f t="shared" si="358"/>
        <v>2022</v>
      </c>
      <c r="C11474" s="17">
        <v>44743</v>
      </c>
      <c r="D11474" s="18" t="s">
        <v>130</v>
      </c>
      <c r="E11474" s="18" t="s">
        <v>163</v>
      </c>
      <c r="F11474" s="18" t="str">
        <f t="shared" si="359"/>
        <v>Eversource_EMA-Bedford Muni Agg Rate-44743</v>
      </c>
      <c r="G11474" s="11" t="s">
        <v>131</v>
      </c>
      <c r="H11474" s="11" t="s">
        <v>54</v>
      </c>
      <c r="I11474" s="11" t="s">
        <v>99</v>
      </c>
      <c r="J11474" s="11" t="s">
        <v>274</v>
      </c>
      <c r="K11474" s="11" t="str">
        <f>IFERROR(INDEX('EDC Component Dictionary'!$C$5:$C$37,MATCH('Rates Database'!J11474,'EDC Component Dictionary'!$B$5:$B$37,0)), "Energy Supply")</f>
        <v>Energy Supply</v>
      </c>
      <c r="L11474" s="12">
        <v>0.10674</v>
      </c>
      <c r="M11474" s="12"/>
    </row>
    <row r="11475" spans="1:13" x14ac:dyDescent="0.3">
      <c r="A11475" s="18">
        <v>11473</v>
      </c>
      <c r="B11475" s="18">
        <f t="shared" si="358"/>
        <v>2022</v>
      </c>
      <c r="C11475" s="17">
        <v>44743</v>
      </c>
      <c r="D11475" s="18" t="s">
        <v>130</v>
      </c>
      <c r="E11475" s="18" t="s">
        <v>164</v>
      </c>
      <c r="F11475" s="18" t="str">
        <f t="shared" si="359"/>
        <v>National Grid-Tyngsborough Muni Agg Rate-44743</v>
      </c>
      <c r="G11475" s="11" t="s">
        <v>131</v>
      </c>
      <c r="H11475" s="11" t="s">
        <v>54</v>
      </c>
      <c r="I11475" s="11" t="s">
        <v>99</v>
      </c>
      <c r="J11475" s="11" t="s">
        <v>261</v>
      </c>
      <c r="K11475" s="11" t="str">
        <f>IFERROR(INDEX('EDC Component Dictionary'!$C$5:$C$37,MATCH('Rates Database'!J11475,'EDC Component Dictionary'!$B$5:$B$37,0)), "Energy Supply")</f>
        <v>Energy Supply</v>
      </c>
      <c r="L11475" s="12">
        <v>0.10945000000000001</v>
      </c>
      <c r="M11475" s="12"/>
    </row>
    <row r="11476" spans="1:13" x14ac:dyDescent="0.3">
      <c r="A11476" s="18">
        <v>11474</v>
      </c>
      <c r="B11476" s="18">
        <f t="shared" si="358"/>
        <v>2022</v>
      </c>
      <c r="C11476" s="17">
        <v>44743</v>
      </c>
      <c r="D11476" s="18" t="s">
        <v>130</v>
      </c>
      <c r="E11476" s="18" t="s">
        <v>164</v>
      </c>
      <c r="F11476" s="18" t="str">
        <f t="shared" si="359"/>
        <v>National Grid-Tewksbury Muni Agg Rate-44743</v>
      </c>
      <c r="G11476" s="11" t="s">
        <v>131</v>
      </c>
      <c r="H11476" s="11" t="s">
        <v>54</v>
      </c>
      <c r="I11476" s="11" t="s">
        <v>99</v>
      </c>
      <c r="J11476" s="11" t="s">
        <v>238</v>
      </c>
      <c r="K11476" s="11" t="str">
        <f>IFERROR(INDEX('EDC Component Dictionary'!$C$5:$C$37,MATCH('Rates Database'!J11476,'EDC Component Dictionary'!$B$5:$B$37,0)), "Energy Supply")</f>
        <v>Energy Supply</v>
      </c>
      <c r="L11476" s="12">
        <v>0.10949</v>
      </c>
      <c r="M11476" s="12"/>
    </row>
    <row r="11477" spans="1:13" x14ac:dyDescent="0.3">
      <c r="A11477" s="18">
        <v>11475</v>
      </c>
      <c r="B11477" s="18">
        <f t="shared" si="358"/>
        <v>2022</v>
      </c>
      <c r="C11477" s="17">
        <v>44743</v>
      </c>
      <c r="D11477" s="18" t="s">
        <v>130</v>
      </c>
      <c r="E11477" s="18" t="s">
        <v>163</v>
      </c>
      <c r="F11477" s="18" t="str">
        <f t="shared" si="359"/>
        <v>Eversource_EMA-Acton Muni Agg Rate-44743</v>
      </c>
      <c r="G11477" s="11" t="s">
        <v>131</v>
      </c>
      <c r="H11477" s="11" t="s">
        <v>54</v>
      </c>
      <c r="I11477" s="11" t="s">
        <v>99</v>
      </c>
      <c r="J11477" s="11" t="s">
        <v>226</v>
      </c>
      <c r="K11477" s="11" t="str">
        <f>IFERROR(INDEX('EDC Component Dictionary'!$C$5:$C$37,MATCH('Rates Database'!J11477,'EDC Component Dictionary'!$B$5:$B$37,0)), "Energy Supply")</f>
        <v>Energy Supply</v>
      </c>
      <c r="L11477" s="12">
        <v>0.11053</v>
      </c>
      <c r="M11477" s="12"/>
    </row>
    <row r="11478" spans="1:13" x14ac:dyDescent="0.3">
      <c r="A11478" s="18">
        <v>11476</v>
      </c>
      <c r="B11478" s="18">
        <f t="shared" ref="B11478:B11541" si="360">YEAR(C11478)</f>
        <v>2022</v>
      </c>
      <c r="C11478" s="17">
        <v>44743</v>
      </c>
      <c r="D11478" s="18" t="s">
        <v>130</v>
      </c>
      <c r="E11478" s="18" t="s">
        <v>164</v>
      </c>
      <c r="F11478" s="18" t="str">
        <f t="shared" si="359"/>
        <v>National Grid-Southborough Muni Agg Rate-44743</v>
      </c>
      <c r="G11478" s="11" t="s">
        <v>131</v>
      </c>
      <c r="H11478" s="11" t="s">
        <v>54</v>
      </c>
      <c r="I11478" s="11" t="s">
        <v>99</v>
      </c>
      <c r="J11478" s="11" t="s">
        <v>231</v>
      </c>
      <c r="K11478" s="11" t="str">
        <f>IFERROR(INDEX('EDC Component Dictionary'!$C$5:$C$37,MATCH('Rates Database'!J11478,'EDC Component Dictionary'!$B$5:$B$37,0)), "Energy Supply")</f>
        <v>Energy Supply</v>
      </c>
      <c r="L11478" s="12">
        <v>0.11013000000000001</v>
      </c>
      <c r="M11478" s="12"/>
    </row>
    <row r="11479" spans="1:13" x14ac:dyDescent="0.3">
      <c r="A11479" s="18">
        <v>11477</v>
      </c>
      <c r="B11479" s="18">
        <f t="shared" si="360"/>
        <v>2022</v>
      </c>
      <c r="C11479" s="17">
        <v>44743</v>
      </c>
      <c r="D11479" s="18" t="s">
        <v>130</v>
      </c>
      <c r="E11479" s="18" t="s">
        <v>163</v>
      </c>
      <c r="F11479" s="18" t="str">
        <f t="shared" si="359"/>
        <v>Eversource_EMA-Arlington Muni Agg Rate-44743</v>
      </c>
      <c r="G11479" s="11" t="s">
        <v>131</v>
      </c>
      <c r="H11479" s="11" t="s">
        <v>54</v>
      </c>
      <c r="I11479" s="11" t="s">
        <v>99</v>
      </c>
      <c r="J11479" s="11" t="s">
        <v>228</v>
      </c>
      <c r="K11479" s="11" t="str">
        <f>IFERROR(INDEX('EDC Component Dictionary'!$C$5:$C$37,MATCH('Rates Database'!J11479,'EDC Component Dictionary'!$B$5:$B$37,0)), "Energy Supply")</f>
        <v>Energy Supply</v>
      </c>
      <c r="L11479" s="12">
        <v>0.11218</v>
      </c>
      <c r="M11479" s="12"/>
    </row>
    <row r="11480" spans="1:13" x14ac:dyDescent="0.3">
      <c r="A11480" s="18">
        <v>11478</v>
      </c>
      <c r="B11480" s="18">
        <f t="shared" si="360"/>
        <v>2022</v>
      </c>
      <c r="C11480" s="17">
        <v>44743</v>
      </c>
      <c r="D11480" s="18" t="s">
        <v>130</v>
      </c>
      <c r="E11480" s="18" t="s">
        <v>164</v>
      </c>
      <c r="F11480" s="18" t="str">
        <f t="shared" si="359"/>
        <v>National Grid-Nantucket Muni Agg Rate-44743</v>
      </c>
      <c r="G11480" s="11" t="s">
        <v>131</v>
      </c>
      <c r="H11480" s="11" t="s">
        <v>54</v>
      </c>
      <c r="I11480" s="11" t="s">
        <v>99</v>
      </c>
      <c r="J11480" s="11" t="s">
        <v>171</v>
      </c>
      <c r="K11480" s="11" t="str">
        <f>IFERROR(INDEX('EDC Component Dictionary'!$C$5:$C$37,MATCH('Rates Database'!J11480,'EDC Component Dictionary'!$B$5:$B$37,0)), "Energy Supply")</f>
        <v>Energy Supply</v>
      </c>
      <c r="L11480" s="12">
        <v>0.11086</v>
      </c>
      <c r="M11480" s="12"/>
    </row>
    <row r="11481" spans="1:13" x14ac:dyDescent="0.3">
      <c r="A11481" s="18">
        <v>11479</v>
      </c>
      <c r="B11481" s="18">
        <f t="shared" si="360"/>
        <v>2022</v>
      </c>
      <c r="C11481" s="17">
        <v>44743</v>
      </c>
      <c r="D11481" s="18" t="s">
        <v>130</v>
      </c>
      <c r="E11481" s="18" t="s">
        <v>164</v>
      </c>
      <c r="F11481" s="18" t="str">
        <f t="shared" si="359"/>
        <v>National Grid-Gloucester Muni Agg Rate-44743</v>
      </c>
      <c r="G11481" s="11" t="s">
        <v>131</v>
      </c>
      <c r="H11481" s="11" t="s">
        <v>54</v>
      </c>
      <c r="I11481" s="11" t="s">
        <v>99</v>
      </c>
      <c r="J11481" s="11" t="s">
        <v>242</v>
      </c>
      <c r="K11481" s="11" t="str">
        <f>IFERROR(INDEX('EDC Component Dictionary'!$C$5:$C$37,MATCH('Rates Database'!J11481,'EDC Component Dictionary'!$B$5:$B$37,0)), "Energy Supply")</f>
        <v>Energy Supply</v>
      </c>
      <c r="L11481" s="12">
        <v>0.11088000000000001</v>
      </c>
      <c r="M11481" s="12"/>
    </row>
    <row r="11482" spans="1:13" x14ac:dyDescent="0.3">
      <c r="A11482" s="18">
        <v>11480</v>
      </c>
      <c r="B11482" s="18">
        <f t="shared" si="360"/>
        <v>2022</v>
      </c>
      <c r="C11482" s="17">
        <v>44743</v>
      </c>
      <c r="D11482" s="18" t="s">
        <v>130</v>
      </c>
      <c r="E11482" s="18" t="s">
        <v>164</v>
      </c>
      <c r="F11482" s="18" t="str">
        <f t="shared" si="359"/>
        <v>National Grid-Millville Muni Agg Rate-44743</v>
      </c>
      <c r="G11482" s="11" t="s">
        <v>131</v>
      </c>
      <c r="H11482" s="11" t="s">
        <v>54</v>
      </c>
      <c r="I11482" s="11" t="s">
        <v>99</v>
      </c>
      <c r="J11482" s="11" t="s">
        <v>251</v>
      </c>
      <c r="K11482" s="11" t="str">
        <f>IFERROR(INDEX('EDC Component Dictionary'!$C$5:$C$37,MATCH('Rates Database'!J11482,'EDC Component Dictionary'!$B$5:$B$37,0)), "Energy Supply")</f>
        <v>Energy Supply</v>
      </c>
      <c r="L11482" s="12">
        <v>0.11073</v>
      </c>
      <c r="M11482" s="12"/>
    </row>
    <row r="11483" spans="1:13" x14ac:dyDescent="0.3">
      <c r="A11483" s="18">
        <v>11481</v>
      </c>
      <c r="B11483" s="18">
        <f t="shared" si="360"/>
        <v>2022</v>
      </c>
      <c r="C11483" s="17">
        <v>44743</v>
      </c>
      <c r="D11483" s="18" t="s">
        <v>130</v>
      </c>
      <c r="E11483" s="18" t="s">
        <v>164</v>
      </c>
      <c r="F11483" s="18" t="str">
        <f t="shared" si="359"/>
        <v>National Grid-Salisbury Muni Agg Rate-44743</v>
      </c>
      <c r="G11483" s="11" t="s">
        <v>131</v>
      </c>
      <c r="H11483" s="11" t="s">
        <v>54</v>
      </c>
      <c r="I11483" s="11" t="s">
        <v>99</v>
      </c>
      <c r="J11483" s="11" t="s">
        <v>241</v>
      </c>
      <c r="K11483" s="11" t="str">
        <f>IFERROR(INDEX('EDC Component Dictionary'!$C$5:$C$37,MATCH('Rates Database'!J11483,'EDC Component Dictionary'!$B$5:$B$37,0)), "Energy Supply")</f>
        <v>Energy Supply</v>
      </c>
      <c r="L11483" s="12">
        <v>0.11133999999999999</v>
      </c>
      <c r="M11483" s="12"/>
    </row>
    <row r="11484" spans="1:13" x14ac:dyDescent="0.3">
      <c r="A11484" s="18">
        <v>11482</v>
      </c>
      <c r="B11484" s="18">
        <f t="shared" si="360"/>
        <v>2022</v>
      </c>
      <c r="C11484" s="17">
        <v>44743</v>
      </c>
      <c r="D11484" s="18" t="s">
        <v>130</v>
      </c>
      <c r="E11484" s="18" t="s">
        <v>163</v>
      </c>
      <c r="F11484" s="18" t="str">
        <f t="shared" si="359"/>
        <v>Eversource_EMA-Boston Muni Agg Rate-44743</v>
      </c>
      <c r="G11484" s="11" t="s">
        <v>131</v>
      </c>
      <c r="H11484" s="11" t="s">
        <v>54</v>
      </c>
      <c r="I11484" s="11" t="s">
        <v>99</v>
      </c>
      <c r="J11484" s="11" t="s">
        <v>301</v>
      </c>
      <c r="K11484" s="11" t="str">
        <f>IFERROR(INDEX('EDC Component Dictionary'!$C$5:$C$37,MATCH('Rates Database'!J11484,'EDC Component Dictionary'!$B$5:$B$37,0)), "Energy Supply")</f>
        <v>Energy Supply</v>
      </c>
      <c r="L11484" s="12">
        <v>0.11186</v>
      </c>
      <c r="M11484" s="12"/>
    </row>
    <row r="11485" spans="1:13" x14ac:dyDescent="0.3">
      <c r="A11485" s="18">
        <v>11483</v>
      </c>
      <c r="B11485" s="18">
        <f t="shared" si="360"/>
        <v>2022</v>
      </c>
      <c r="C11485" s="17">
        <v>44743</v>
      </c>
      <c r="D11485" s="18" t="s">
        <v>130</v>
      </c>
      <c r="E11485" s="18" t="s">
        <v>164</v>
      </c>
      <c r="F11485" s="18" t="str">
        <f t="shared" si="359"/>
        <v>National Grid-Rockland Muni Agg Rate-44743</v>
      </c>
      <c r="G11485" s="11" t="s">
        <v>131</v>
      </c>
      <c r="H11485" s="11" t="s">
        <v>54</v>
      </c>
      <c r="I11485" s="11" t="s">
        <v>99</v>
      </c>
      <c r="J11485" s="11" t="s">
        <v>271</v>
      </c>
      <c r="K11485" s="11" t="str">
        <f>IFERROR(INDEX('EDC Component Dictionary'!$C$5:$C$37,MATCH('Rates Database'!J11485,'EDC Component Dictionary'!$B$5:$B$37,0)), "Energy Supply")</f>
        <v>Energy Supply</v>
      </c>
      <c r="L11485" s="12">
        <v>0.10944</v>
      </c>
      <c r="M11485" s="12"/>
    </row>
    <row r="11486" spans="1:13" x14ac:dyDescent="0.3">
      <c r="A11486" s="18">
        <v>11484</v>
      </c>
      <c r="B11486" s="18">
        <f t="shared" si="360"/>
        <v>2022</v>
      </c>
      <c r="C11486" s="17">
        <v>44743</v>
      </c>
      <c r="D11486" s="18" t="s">
        <v>130</v>
      </c>
      <c r="E11486" s="18" t="s">
        <v>163</v>
      </c>
      <c r="F11486" s="18" t="str">
        <f t="shared" si="359"/>
        <v>Eversource_EMA-Winchester Muni Agg Rate-44743</v>
      </c>
      <c r="G11486" s="11" t="s">
        <v>131</v>
      </c>
      <c r="H11486" s="11" t="s">
        <v>54</v>
      </c>
      <c r="I11486" s="11" t="s">
        <v>99</v>
      </c>
      <c r="J11486" s="11" t="s">
        <v>232</v>
      </c>
      <c r="K11486" s="11" t="str">
        <f>IFERROR(INDEX('EDC Component Dictionary'!$C$5:$C$37,MATCH('Rates Database'!J11486,'EDC Component Dictionary'!$B$5:$B$37,0)), "Energy Supply")</f>
        <v>Energy Supply</v>
      </c>
      <c r="L11486" s="12">
        <v>0.11244999999999999</v>
      </c>
      <c r="M11486" s="12"/>
    </row>
    <row r="11487" spans="1:13" x14ac:dyDescent="0.3">
      <c r="A11487" s="18">
        <v>11485</v>
      </c>
      <c r="B11487" s="18">
        <f t="shared" si="360"/>
        <v>2022</v>
      </c>
      <c r="C11487" s="17">
        <v>44743</v>
      </c>
      <c r="D11487" s="18" t="s">
        <v>130</v>
      </c>
      <c r="E11487" s="18" t="s">
        <v>164</v>
      </c>
      <c r="F11487" s="18" t="str">
        <f t="shared" si="359"/>
        <v>National Grid-Hamilton Muni Agg Rate-44743</v>
      </c>
      <c r="G11487" s="11" t="s">
        <v>131</v>
      </c>
      <c r="H11487" s="11" t="s">
        <v>54</v>
      </c>
      <c r="I11487" s="11" t="s">
        <v>99</v>
      </c>
      <c r="J11487" s="11" t="s">
        <v>250</v>
      </c>
      <c r="K11487" s="11" t="str">
        <f>IFERROR(INDEX('EDC Component Dictionary'!$C$5:$C$37,MATCH('Rates Database'!J11487,'EDC Component Dictionary'!$B$5:$B$37,0)), "Energy Supply")</f>
        <v>Energy Supply</v>
      </c>
      <c r="L11487" s="12">
        <v>0.1123</v>
      </c>
      <c r="M11487" s="12"/>
    </row>
    <row r="11488" spans="1:13" x14ac:dyDescent="0.3">
      <c r="A11488" s="18">
        <v>11486</v>
      </c>
      <c r="B11488" s="18">
        <f t="shared" si="360"/>
        <v>2022</v>
      </c>
      <c r="C11488" s="17">
        <v>44743</v>
      </c>
      <c r="D11488" s="18" t="s">
        <v>130</v>
      </c>
      <c r="E11488" s="18" t="s">
        <v>36</v>
      </c>
      <c r="F11488" s="18" t="str">
        <f t="shared" si="359"/>
        <v>Unitil-Ashby Muni Agg Rate-44743</v>
      </c>
      <c r="G11488" s="11" t="s">
        <v>131</v>
      </c>
      <c r="H11488" s="11" t="s">
        <v>54</v>
      </c>
      <c r="I11488" s="11" t="s">
        <v>99</v>
      </c>
      <c r="J11488" s="11" t="s">
        <v>235</v>
      </c>
      <c r="K11488" s="11" t="str">
        <f>IFERROR(INDEX('EDC Component Dictionary'!$C$5:$C$37,MATCH('Rates Database'!J11488,'EDC Component Dictionary'!$B$5:$B$37,0)), "Energy Supply")</f>
        <v>Energy Supply</v>
      </c>
      <c r="L11488" s="12">
        <v>0.11210000000000001</v>
      </c>
      <c r="M11488" s="12"/>
    </row>
    <row r="11489" spans="1:13" x14ac:dyDescent="0.3">
      <c r="A11489" s="18">
        <v>11487</v>
      </c>
      <c r="B11489" s="18">
        <f t="shared" si="360"/>
        <v>2022</v>
      </c>
      <c r="C11489" s="17">
        <v>44743</v>
      </c>
      <c r="D11489" s="18" t="s">
        <v>130</v>
      </c>
      <c r="E11489" s="18" t="s">
        <v>36</v>
      </c>
      <c r="F11489" s="18" t="str">
        <f t="shared" si="359"/>
        <v>Unitil-Lunenburg Muni Agg Rate-44743</v>
      </c>
      <c r="G11489" s="11" t="s">
        <v>131</v>
      </c>
      <c r="H11489" s="11" t="s">
        <v>54</v>
      </c>
      <c r="I11489" s="11" t="s">
        <v>99</v>
      </c>
      <c r="J11489" s="11" t="s">
        <v>239</v>
      </c>
      <c r="K11489" s="11" t="str">
        <f>IFERROR(INDEX('EDC Component Dictionary'!$C$5:$C$37,MATCH('Rates Database'!J11489,'EDC Component Dictionary'!$B$5:$B$37,0)), "Energy Supply")</f>
        <v>Energy Supply</v>
      </c>
      <c r="L11489" s="12">
        <v>0.11210000000000001</v>
      </c>
      <c r="M11489" s="12"/>
    </row>
    <row r="11490" spans="1:13" x14ac:dyDescent="0.3">
      <c r="A11490" s="18">
        <v>11488</v>
      </c>
      <c r="B11490" s="18">
        <f t="shared" si="360"/>
        <v>2022</v>
      </c>
      <c r="C11490" s="17">
        <v>44743</v>
      </c>
      <c r="D11490" s="18" t="s">
        <v>130</v>
      </c>
      <c r="E11490" s="18" t="s">
        <v>164</v>
      </c>
      <c r="F11490" s="18" t="str">
        <f t="shared" si="359"/>
        <v>National Grid-Salem Muni Agg Rate-44743</v>
      </c>
      <c r="G11490" s="11" t="s">
        <v>131</v>
      </c>
      <c r="H11490" s="11" t="s">
        <v>54</v>
      </c>
      <c r="I11490" s="11" t="s">
        <v>99</v>
      </c>
      <c r="J11490" s="11" t="s">
        <v>175</v>
      </c>
      <c r="K11490" s="11" t="str">
        <f>IFERROR(INDEX('EDC Component Dictionary'!$C$5:$C$37,MATCH('Rates Database'!J11490,'EDC Component Dictionary'!$B$5:$B$37,0)), "Energy Supply")</f>
        <v>Energy Supply</v>
      </c>
      <c r="L11490" s="12">
        <v>0.11305999999999999</v>
      </c>
      <c r="M11490" s="12"/>
    </row>
    <row r="11491" spans="1:13" x14ac:dyDescent="0.3">
      <c r="A11491" s="18">
        <v>11489</v>
      </c>
      <c r="B11491" s="18">
        <f t="shared" si="360"/>
        <v>2022</v>
      </c>
      <c r="C11491" s="17">
        <v>44743</v>
      </c>
      <c r="D11491" s="18" t="s">
        <v>130</v>
      </c>
      <c r="E11491" s="18" t="s">
        <v>164</v>
      </c>
      <c r="F11491" s="18" t="str">
        <f t="shared" si="359"/>
        <v>National Grid-West Bridgewater Muni Agg Rate-44743</v>
      </c>
      <c r="G11491" s="11" t="s">
        <v>131</v>
      </c>
      <c r="H11491" s="11" t="s">
        <v>54</v>
      </c>
      <c r="I11491" s="11" t="s">
        <v>99</v>
      </c>
      <c r="J11491" s="11" t="s">
        <v>247</v>
      </c>
      <c r="K11491" s="11" t="str">
        <f>IFERROR(INDEX('EDC Component Dictionary'!$C$5:$C$37,MATCH('Rates Database'!J11491,'EDC Component Dictionary'!$B$5:$B$37,0)), "Energy Supply")</f>
        <v>Energy Supply</v>
      </c>
      <c r="L11491" s="12">
        <v>0.1135</v>
      </c>
      <c r="M11491" s="12"/>
    </row>
    <row r="11492" spans="1:13" x14ac:dyDescent="0.3">
      <c r="A11492" s="18">
        <v>11490</v>
      </c>
      <c r="B11492" s="18">
        <f t="shared" si="360"/>
        <v>2022</v>
      </c>
      <c r="C11492" s="17">
        <v>44743</v>
      </c>
      <c r="D11492" s="18" t="s">
        <v>130</v>
      </c>
      <c r="E11492" s="18" t="s">
        <v>164</v>
      </c>
      <c r="F11492" s="18" t="str">
        <f t="shared" si="359"/>
        <v>National Grid-Swampscott Muni Agg Rate-44743</v>
      </c>
      <c r="G11492" s="11" t="s">
        <v>131</v>
      </c>
      <c r="H11492" s="11" t="s">
        <v>54</v>
      </c>
      <c r="I11492" s="11" t="s">
        <v>99</v>
      </c>
      <c r="J11492" s="11" t="s">
        <v>178</v>
      </c>
      <c r="K11492" s="11" t="str">
        <f>IFERROR(INDEX('EDC Component Dictionary'!$C$5:$C$37,MATCH('Rates Database'!J11492,'EDC Component Dictionary'!$B$5:$B$37,0)), "Energy Supply")</f>
        <v>Energy Supply</v>
      </c>
      <c r="L11492" s="12">
        <v>0.11391999999999999</v>
      </c>
      <c r="M11492" s="12"/>
    </row>
    <row r="11493" spans="1:13" x14ac:dyDescent="0.3">
      <c r="A11493" s="18">
        <v>11491</v>
      </c>
      <c r="B11493" s="18">
        <f t="shared" si="360"/>
        <v>2022</v>
      </c>
      <c r="C11493" s="17">
        <v>44743</v>
      </c>
      <c r="D11493" s="18" t="s">
        <v>130</v>
      </c>
      <c r="E11493" s="18" t="s">
        <v>164</v>
      </c>
      <c r="F11493" s="18" t="str">
        <f t="shared" si="359"/>
        <v>National Grid-Worcester Muni Agg Rate-44743</v>
      </c>
      <c r="G11493" s="11" t="s">
        <v>131</v>
      </c>
      <c r="H11493" s="11" t="s">
        <v>54</v>
      </c>
      <c r="I11493" s="11" t="s">
        <v>99</v>
      </c>
      <c r="J11493" s="11" t="s">
        <v>281</v>
      </c>
      <c r="K11493" s="11" t="str">
        <f>IFERROR(INDEX('EDC Component Dictionary'!$C$5:$C$37,MATCH('Rates Database'!J11493,'EDC Component Dictionary'!$B$5:$B$37,0)), "Energy Supply")</f>
        <v>Energy Supply</v>
      </c>
      <c r="L11493" s="12">
        <v>0.11448999999999999</v>
      </c>
      <c r="M11493" s="12"/>
    </row>
    <row r="11494" spans="1:13" x14ac:dyDescent="0.3">
      <c r="A11494" s="18">
        <v>11492</v>
      </c>
      <c r="B11494" s="18">
        <f t="shared" si="360"/>
        <v>2022</v>
      </c>
      <c r="C11494" s="17">
        <v>44743</v>
      </c>
      <c r="D11494" s="18" t="s">
        <v>130</v>
      </c>
      <c r="E11494" s="18" t="s">
        <v>163</v>
      </c>
      <c r="F11494" s="18" t="str">
        <f t="shared" si="359"/>
        <v>Eversource_EMA-Carlisle Muni Agg Rate-44743</v>
      </c>
      <c r="G11494" s="11" t="s">
        <v>131</v>
      </c>
      <c r="H11494" s="11" t="s">
        <v>54</v>
      </c>
      <c r="I11494" s="11" t="s">
        <v>99</v>
      </c>
      <c r="J11494" s="11" t="s">
        <v>236</v>
      </c>
      <c r="K11494" s="11" t="str">
        <f>IFERROR(INDEX('EDC Component Dictionary'!$C$5:$C$37,MATCH('Rates Database'!J11494,'EDC Component Dictionary'!$B$5:$B$37,0)), "Energy Supply")</f>
        <v>Energy Supply</v>
      </c>
      <c r="L11494" s="12">
        <v>0.11327</v>
      </c>
      <c r="M11494" s="12"/>
    </row>
    <row r="11495" spans="1:13" x14ac:dyDescent="0.3">
      <c r="A11495" s="18">
        <v>11493</v>
      </c>
      <c r="B11495" s="18">
        <f t="shared" si="360"/>
        <v>2022</v>
      </c>
      <c r="C11495" s="17">
        <v>44743</v>
      </c>
      <c r="D11495" s="18" t="s">
        <v>130</v>
      </c>
      <c r="E11495" s="18" t="s">
        <v>164</v>
      </c>
      <c r="F11495" s="18" t="str">
        <f t="shared" si="359"/>
        <v>National Grid-Medford Muni Agg Rate-44743</v>
      </c>
      <c r="G11495" s="11" t="s">
        <v>131</v>
      </c>
      <c r="H11495" s="11" t="s">
        <v>54</v>
      </c>
      <c r="I11495" s="11" t="s">
        <v>99</v>
      </c>
      <c r="J11495" s="11" t="s">
        <v>279</v>
      </c>
      <c r="K11495" s="11" t="str">
        <f>IFERROR(INDEX('EDC Component Dictionary'!$C$5:$C$37,MATCH('Rates Database'!J11495,'EDC Component Dictionary'!$B$5:$B$37,0)), "Energy Supply")</f>
        <v>Energy Supply</v>
      </c>
      <c r="L11495" s="12">
        <v>0.11531</v>
      </c>
      <c r="M11495" s="12"/>
    </row>
    <row r="11496" spans="1:13" x14ac:dyDescent="0.3">
      <c r="A11496" s="18">
        <v>11494</v>
      </c>
      <c r="B11496" s="18">
        <f t="shared" si="360"/>
        <v>2022</v>
      </c>
      <c r="C11496" s="17">
        <v>44743</v>
      </c>
      <c r="D11496" s="18" t="s">
        <v>130</v>
      </c>
      <c r="E11496" s="18" t="s">
        <v>164</v>
      </c>
      <c r="F11496" s="18" t="str">
        <f t="shared" si="359"/>
        <v>National Grid-Melrose Muni Agg Rate-44743</v>
      </c>
      <c r="G11496" s="11" t="s">
        <v>131</v>
      </c>
      <c r="H11496" s="11" t="s">
        <v>54</v>
      </c>
      <c r="I11496" s="11" t="s">
        <v>99</v>
      </c>
      <c r="J11496" s="11" t="s">
        <v>269</v>
      </c>
      <c r="K11496" s="11" t="str">
        <f>IFERROR(INDEX('EDC Component Dictionary'!$C$5:$C$37,MATCH('Rates Database'!J11496,'EDC Component Dictionary'!$B$5:$B$37,0)), "Energy Supply")</f>
        <v>Energy Supply</v>
      </c>
      <c r="L11496" s="12">
        <v>0.11627999999999999</v>
      </c>
      <c r="M11496" s="12"/>
    </row>
    <row r="11497" spans="1:13" x14ac:dyDescent="0.3">
      <c r="A11497" s="18">
        <v>11495</v>
      </c>
      <c r="B11497" s="18">
        <f t="shared" si="360"/>
        <v>2022</v>
      </c>
      <c r="C11497" s="17">
        <v>44743</v>
      </c>
      <c r="D11497" s="18" t="s">
        <v>130</v>
      </c>
      <c r="E11497" s="18" t="s">
        <v>163</v>
      </c>
      <c r="F11497" s="18" t="str">
        <f t="shared" si="359"/>
        <v>Eversource_EMA-Natick Muni Agg Rate-44743</v>
      </c>
      <c r="G11497" s="11" t="s">
        <v>131</v>
      </c>
      <c r="H11497" s="11" t="s">
        <v>54</v>
      </c>
      <c r="I11497" s="11" t="s">
        <v>99</v>
      </c>
      <c r="J11497" s="11" t="s">
        <v>252</v>
      </c>
      <c r="K11497" s="11" t="str">
        <f>IFERROR(INDEX('EDC Component Dictionary'!$C$5:$C$37,MATCH('Rates Database'!J11497,'EDC Component Dictionary'!$B$5:$B$37,0)), "Energy Supply")</f>
        <v>Energy Supply</v>
      </c>
      <c r="L11497" s="12">
        <v>0.11563</v>
      </c>
      <c r="M11497" s="12"/>
    </row>
    <row r="11498" spans="1:13" x14ac:dyDescent="0.3">
      <c r="A11498" s="18">
        <v>11496</v>
      </c>
      <c r="B11498" s="18">
        <f t="shared" si="360"/>
        <v>2022</v>
      </c>
      <c r="C11498" s="17">
        <v>44743</v>
      </c>
      <c r="D11498" s="18" t="s">
        <v>130</v>
      </c>
      <c r="E11498" s="18" t="s">
        <v>163</v>
      </c>
      <c r="F11498" s="18" t="str">
        <f t="shared" si="359"/>
        <v>Eversource_EMA-Sharon Muni Agg Rate-44743</v>
      </c>
      <c r="G11498" s="11" t="s">
        <v>131</v>
      </c>
      <c r="H11498" s="11" t="s">
        <v>54</v>
      </c>
      <c r="I11498" s="11" t="s">
        <v>99</v>
      </c>
      <c r="J11498" s="11" t="s">
        <v>302</v>
      </c>
      <c r="K11498" s="11" t="str">
        <f>IFERROR(INDEX('EDC Component Dictionary'!$C$5:$C$37,MATCH('Rates Database'!J11498,'EDC Component Dictionary'!$B$5:$B$37,0)), "Energy Supply")</f>
        <v>Energy Supply</v>
      </c>
      <c r="L11498" s="12">
        <v>0.11527</v>
      </c>
      <c r="M11498" s="12"/>
    </row>
    <row r="11499" spans="1:13" x14ac:dyDescent="0.3">
      <c r="A11499" s="18">
        <v>11497</v>
      </c>
      <c r="B11499" s="18">
        <f t="shared" si="360"/>
        <v>2022</v>
      </c>
      <c r="C11499" s="17">
        <v>44743</v>
      </c>
      <c r="D11499" s="18" t="s">
        <v>130</v>
      </c>
      <c r="E11499" s="18" t="s">
        <v>163</v>
      </c>
      <c r="F11499" s="18" t="str">
        <f t="shared" si="359"/>
        <v>Eversource_EMA-Brookline Muni Agg Rate-44743</v>
      </c>
      <c r="G11499" s="11" t="s">
        <v>131</v>
      </c>
      <c r="H11499" s="11" t="s">
        <v>54</v>
      </c>
      <c r="I11499" s="11" t="s">
        <v>99</v>
      </c>
      <c r="J11499" s="11" t="s">
        <v>243</v>
      </c>
      <c r="K11499" s="11" t="str">
        <f>IFERROR(INDEX('EDC Component Dictionary'!$C$5:$C$37,MATCH('Rates Database'!J11499,'EDC Component Dictionary'!$B$5:$B$37,0)), "Energy Supply")</f>
        <v>Energy Supply</v>
      </c>
      <c r="L11499" s="12">
        <v>0.1169</v>
      </c>
      <c r="M11499" s="12"/>
    </row>
    <row r="11500" spans="1:13" x14ac:dyDescent="0.3">
      <c r="A11500" s="18">
        <v>11498</v>
      </c>
      <c r="B11500" s="18">
        <f t="shared" si="360"/>
        <v>2022</v>
      </c>
      <c r="C11500" s="17">
        <v>44743</v>
      </c>
      <c r="D11500" s="18" t="s">
        <v>130</v>
      </c>
      <c r="E11500" s="18" t="s">
        <v>163</v>
      </c>
      <c r="F11500" s="18" t="str">
        <f t="shared" si="359"/>
        <v>Eversource_EMA-Lincoln Muni Agg Rate-44743</v>
      </c>
      <c r="G11500" s="11" t="s">
        <v>131</v>
      </c>
      <c r="H11500" s="11" t="s">
        <v>54</v>
      </c>
      <c r="I11500" s="11" t="s">
        <v>99</v>
      </c>
      <c r="J11500" s="11" t="s">
        <v>303</v>
      </c>
      <c r="K11500" s="11" t="str">
        <f>IFERROR(INDEX('EDC Component Dictionary'!$C$5:$C$37,MATCH('Rates Database'!J11500,'EDC Component Dictionary'!$B$5:$B$37,0)), "Energy Supply")</f>
        <v>Energy Supply</v>
      </c>
      <c r="L11500" s="12">
        <v>0.11855</v>
      </c>
      <c r="M11500" s="12"/>
    </row>
    <row r="11501" spans="1:13" x14ac:dyDescent="0.3">
      <c r="A11501" s="18">
        <v>11499</v>
      </c>
      <c r="B11501" s="18">
        <f t="shared" si="360"/>
        <v>2022</v>
      </c>
      <c r="C11501" s="17">
        <v>44743</v>
      </c>
      <c r="D11501" s="18" t="s">
        <v>130</v>
      </c>
      <c r="E11501" s="18" t="s">
        <v>164</v>
      </c>
      <c r="F11501" s="18" t="str">
        <f t="shared" si="359"/>
        <v>National Grid-Berlin Muni Agg Rate-44743</v>
      </c>
      <c r="G11501" s="11" t="s">
        <v>131</v>
      </c>
      <c r="H11501" s="11" t="s">
        <v>54</v>
      </c>
      <c r="I11501" s="11" t="s">
        <v>99</v>
      </c>
      <c r="J11501" s="11" t="s">
        <v>237</v>
      </c>
      <c r="K11501" s="11" t="str">
        <f>IFERROR(INDEX('EDC Component Dictionary'!$C$5:$C$37,MATCH('Rates Database'!J11501,'EDC Component Dictionary'!$B$5:$B$37,0)), "Energy Supply")</f>
        <v>Energy Supply</v>
      </c>
      <c r="L11501" s="12">
        <v>0.12167</v>
      </c>
      <c r="M11501" s="12"/>
    </row>
    <row r="11502" spans="1:13" x14ac:dyDescent="0.3">
      <c r="A11502" s="18">
        <v>11500</v>
      </c>
      <c r="B11502" s="18">
        <f t="shared" si="360"/>
        <v>2022</v>
      </c>
      <c r="C11502" s="17">
        <v>44743</v>
      </c>
      <c r="D11502" s="18" t="s">
        <v>130</v>
      </c>
      <c r="E11502" s="18" t="s">
        <v>163</v>
      </c>
      <c r="F11502" s="18" t="str">
        <f t="shared" si="359"/>
        <v>Eversource_EMA-Watertown Muni Agg Rate-44743</v>
      </c>
      <c r="G11502" s="11" t="s">
        <v>131</v>
      </c>
      <c r="H11502" s="11" t="s">
        <v>54</v>
      </c>
      <c r="I11502" s="11" t="s">
        <v>99</v>
      </c>
      <c r="J11502" s="11" t="s">
        <v>275</v>
      </c>
      <c r="K11502" s="11" t="str">
        <f>IFERROR(INDEX('EDC Component Dictionary'!$C$5:$C$37,MATCH('Rates Database'!J11502,'EDC Component Dictionary'!$B$5:$B$37,0)), "Energy Supply")</f>
        <v>Energy Supply</v>
      </c>
      <c r="L11502" s="12">
        <v>0.13078999999999999</v>
      </c>
      <c r="M11502" s="12"/>
    </row>
    <row r="11503" spans="1:13" x14ac:dyDescent="0.3">
      <c r="A11503" s="18">
        <v>11501</v>
      </c>
      <c r="B11503" s="18">
        <f t="shared" si="360"/>
        <v>2022</v>
      </c>
      <c r="C11503" s="17">
        <v>44743</v>
      </c>
      <c r="D11503" s="18" t="s">
        <v>130</v>
      </c>
      <c r="E11503" s="18" t="s">
        <v>163</v>
      </c>
      <c r="F11503" s="18" t="str">
        <f t="shared" si="359"/>
        <v>Eversource_EMA-Newton Muni Agg Rate-44743</v>
      </c>
      <c r="G11503" s="11" t="s">
        <v>131</v>
      </c>
      <c r="H11503" s="11" t="s">
        <v>54</v>
      </c>
      <c r="I11503" s="11" t="s">
        <v>99</v>
      </c>
      <c r="J11503" s="11" t="s">
        <v>268</v>
      </c>
      <c r="K11503" s="11" t="str">
        <f>IFERROR(INDEX('EDC Component Dictionary'!$C$5:$C$37,MATCH('Rates Database'!J11503,'EDC Component Dictionary'!$B$5:$B$37,0)), "Energy Supply")</f>
        <v>Energy Supply</v>
      </c>
      <c r="L11503" s="12">
        <v>0.13345000000000001</v>
      </c>
      <c r="M11503" s="12"/>
    </row>
    <row r="11504" spans="1:13" x14ac:dyDescent="0.3">
      <c r="A11504" s="18">
        <v>11502</v>
      </c>
      <c r="B11504" s="18">
        <f t="shared" si="360"/>
        <v>2022</v>
      </c>
      <c r="C11504" s="17">
        <v>44743</v>
      </c>
      <c r="D11504" s="18" t="s">
        <v>130</v>
      </c>
      <c r="E11504" s="18" t="s">
        <v>164</v>
      </c>
      <c r="F11504" s="18" t="str">
        <f t="shared" si="359"/>
        <v>National Grid-Williamsburg Muni Agg Rate-44743</v>
      </c>
      <c r="G11504" s="11" t="s">
        <v>131</v>
      </c>
      <c r="H11504" s="11" t="s">
        <v>54</v>
      </c>
      <c r="I11504" s="11" t="s">
        <v>99</v>
      </c>
      <c r="J11504" s="11" t="s">
        <v>249</v>
      </c>
      <c r="K11504" s="11" t="str">
        <f>IFERROR(INDEX('EDC Component Dictionary'!$C$5:$C$37,MATCH('Rates Database'!J11504,'EDC Component Dictionary'!$B$5:$B$37,0)), "Energy Supply")</f>
        <v>Energy Supply</v>
      </c>
      <c r="L11504" s="12">
        <v>0.14401</v>
      </c>
      <c r="M11504" s="12"/>
    </row>
    <row r="11505" spans="1:13" x14ac:dyDescent="0.3">
      <c r="A11505" s="18">
        <v>11503</v>
      </c>
      <c r="B11505" s="18">
        <f t="shared" si="360"/>
        <v>2022</v>
      </c>
      <c r="C11505" s="17">
        <v>44743</v>
      </c>
      <c r="D11505" s="18" t="s">
        <v>130</v>
      </c>
      <c r="E11505" s="18" t="s">
        <v>164</v>
      </c>
      <c r="F11505" s="18" t="str">
        <f t="shared" si="359"/>
        <v>National Grid-Lowell Muni Agg Rate-44743</v>
      </c>
      <c r="G11505" s="11" t="s">
        <v>131</v>
      </c>
      <c r="H11505" s="11" t="s">
        <v>54</v>
      </c>
      <c r="I11505" s="11" t="s">
        <v>99</v>
      </c>
      <c r="J11505" s="11" t="s">
        <v>262</v>
      </c>
      <c r="K11505" s="11" t="str">
        <f>IFERROR(INDEX('EDC Component Dictionary'!$C$5:$C$37,MATCH('Rates Database'!J11505,'EDC Component Dictionary'!$B$5:$B$37,0)), "Energy Supply")</f>
        <v>Energy Supply</v>
      </c>
      <c r="L11505" s="12">
        <v>0.14449000000000001</v>
      </c>
      <c r="M11505" s="12"/>
    </row>
    <row r="11506" spans="1:13" x14ac:dyDescent="0.3">
      <c r="A11506" s="18">
        <v>11504</v>
      </c>
      <c r="B11506" s="18">
        <f t="shared" si="360"/>
        <v>2022</v>
      </c>
      <c r="C11506" s="17">
        <v>44743</v>
      </c>
      <c r="D11506" s="18" t="s">
        <v>130</v>
      </c>
      <c r="E11506" s="18" t="s">
        <v>164</v>
      </c>
      <c r="F11506" s="18" t="str">
        <f t="shared" si="359"/>
        <v>National Grid-Lancaster Muni Agg Rate-44743</v>
      </c>
      <c r="G11506" s="11" t="s">
        <v>131</v>
      </c>
      <c r="H11506" s="11" t="s">
        <v>54</v>
      </c>
      <c r="I11506" s="11" t="s">
        <v>99</v>
      </c>
      <c r="J11506" s="11" t="s">
        <v>260</v>
      </c>
      <c r="K11506" s="11" t="str">
        <f>IFERROR(INDEX('EDC Component Dictionary'!$C$5:$C$37,MATCH('Rates Database'!J11506,'EDC Component Dictionary'!$B$5:$B$37,0)), "Energy Supply")</f>
        <v>Energy Supply</v>
      </c>
      <c r="L11506" s="12">
        <v>0.14974000000000001</v>
      </c>
      <c r="M11506" s="12"/>
    </row>
    <row r="11507" spans="1:13" x14ac:dyDescent="0.3">
      <c r="A11507" s="18">
        <v>11505</v>
      </c>
      <c r="B11507" s="18">
        <f t="shared" si="360"/>
        <v>2022</v>
      </c>
      <c r="C11507" s="17">
        <v>44743</v>
      </c>
      <c r="D11507" s="18" t="s">
        <v>130</v>
      </c>
      <c r="E11507" s="18" t="s">
        <v>163</v>
      </c>
      <c r="F11507" s="18" t="str">
        <f t="shared" si="359"/>
        <v>Eversource_EMA-Cape Light Compact JPE Muni Agg Rate-44743</v>
      </c>
      <c r="G11507" s="11" t="s">
        <v>131</v>
      </c>
      <c r="H11507" s="11" t="s">
        <v>54</v>
      </c>
      <c r="I11507" s="11" t="s">
        <v>99</v>
      </c>
      <c r="J11507" s="11" t="s">
        <v>264</v>
      </c>
      <c r="K11507" s="11" t="str">
        <f>IFERROR(INDEX('EDC Component Dictionary'!$C$5:$C$37,MATCH('Rates Database'!J11507,'EDC Component Dictionary'!$B$5:$B$37,0)), "Energy Supply")</f>
        <v>Energy Supply</v>
      </c>
      <c r="L11507" s="12">
        <v>0.17</v>
      </c>
      <c r="M11507" s="12"/>
    </row>
    <row r="11508" spans="1:13" x14ac:dyDescent="0.3">
      <c r="A11508" s="18">
        <v>11506</v>
      </c>
      <c r="B11508" s="18">
        <f t="shared" si="360"/>
        <v>2022</v>
      </c>
      <c r="C11508" s="17">
        <v>44743</v>
      </c>
      <c r="D11508" s="18" t="s">
        <v>130</v>
      </c>
      <c r="E11508" s="18" t="s">
        <v>164</v>
      </c>
      <c r="F11508" s="18" t="str">
        <f t="shared" si="359"/>
        <v>National Grid-Auburn Muni Agg Rate-44743</v>
      </c>
      <c r="G11508" s="11" t="s">
        <v>131</v>
      </c>
      <c r="H11508" s="11" t="s">
        <v>54</v>
      </c>
      <c r="I11508" s="11" t="s">
        <v>99</v>
      </c>
      <c r="J11508" s="11" t="s">
        <v>258</v>
      </c>
      <c r="K11508" s="11" t="str">
        <f>IFERROR(INDEX('EDC Component Dictionary'!$C$5:$C$37,MATCH('Rates Database'!J11508,'EDC Component Dictionary'!$B$5:$B$37,0)), "Energy Supply")</f>
        <v>Energy Supply</v>
      </c>
      <c r="L11508" s="12">
        <v>0.17860000000000001</v>
      </c>
      <c r="M11508" s="12"/>
    </row>
    <row r="11509" spans="1:13" x14ac:dyDescent="0.3">
      <c r="A11509" s="18">
        <v>11507</v>
      </c>
      <c r="B11509" s="18">
        <f t="shared" si="360"/>
        <v>2022</v>
      </c>
      <c r="C11509" s="17">
        <v>44743</v>
      </c>
      <c r="D11509" s="18" t="s">
        <v>130</v>
      </c>
      <c r="E11509" s="18" t="s">
        <v>164</v>
      </c>
      <c r="F11509" s="18" t="str">
        <f t="shared" si="359"/>
        <v>National Grid-North Andover Muni Agg Rate-44743</v>
      </c>
      <c r="G11509" s="11" t="s">
        <v>131</v>
      </c>
      <c r="H11509" s="11" t="s">
        <v>54</v>
      </c>
      <c r="I11509" s="11" t="s">
        <v>99</v>
      </c>
      <c r="J11509" s="11" t="s">
        <v>259</v>
      </c>
      <c r="K11509" s="11" t="str">
        <f>IFERROR(INDEX('EDC Component Dictionary'!$C$5:$C$37,MATCH('Rates Database'!J11509,'EDC Component Dictionary'!$B$5:$B$37,0)), "Energy Supply")</f>
        <v>Energy Supply</v>
      </c>
      <c r="L11509" s="12">
        <v>0.192</v>
      </c>
      <c r="M11509" s="12"/>
    </row>
    <row r="11510" spans="1:13" x14ac:dyDescent="0.3">
      <c r="A11510" s="18">
        <v>11508</v>
      </c>
      <c r="B11510" s="18">
        <f t="shared" si="360"/>
        <v>2022</v>
      </c>
      <c r="C11510" s="17">
        <v>44774</v>
      </c>
      <c r="D11510" s="18" t="s">
        <v>130</v>
      </c>
      <c r="E11510" s="18" t="s">
        <v>164</v>
      </c>
      <c r="F11510" s="18" t="str">
        <f t="shared" si="359"/>
        <v>National Grid-Wendell Muni Agg Rate-44774</v>
      </c>
      <c r="G11510" s="11" t="s">
        <v>131</v>
      </c>
      <c r="H11510" s="11" t="s">
        <v>54</v>
      </c>
      <c r="I11510" s="11" t="s">
        <v>99</v>
      </c>
      <c r="J11510" s="11" t="s">
        <v>213</v>
      </c>
      <c r="K11510" s="11" t="str">
        <f>IFERROR(INDEX('EDC Component Dictionary'!$C$5:$C$37,MATCH('Rates Database'!J11510,'EDC Component Dictionary'!$B$5:$B$37,0)), "Energy Supply")</f>
        <v>Energy Supply</v>
      </c>
      <c r="L11510" s="12">
        <v>8.7389999999999995E-2</v>
      </c>
      <c r="M11510" s="12"/>
    </row>
    <row r="11511" spans="1:13" x14ac:dyDescent="0.3">
      <c r="A11511" s="18">
        <v>11509</v>
      </c>
      <c r="B11511" s="18">
        <f t="shared" si="360"/>
        <v>2022</v>
      </c>
      <c r="C11511" s="17">
        <v>44774</v>
      </c>
      <c r="D11511" s="18" t="s">
        <v>130</v>
      </c>
      <c r="E11511" s="18" t="s">
        <v>164</v>
      </c>
      <c r="F11511" s="18" t="str">
        <f t="shared" si="359"/>
        <v>National Grid-Billerica Muni Agg Rate-44774</v>
      </c>
      <c r="G11511" s="11" t="s">
        <v>131</v>
      </c>
      <c r="H11511" s="11" t="s">
        <v>54</v>
      </c>
      <c r="I11511" s="11" t="s">
        <v>99</v>
      </c>
      <c r="J11511" s="11" t="s">
        <v>215</v>
      </c>
      <c r="K11511" s="11" t="str">
        <f>IFERROR(INDEX('EDC Component Dictionary'!$C$5:$C$37,MATCH('Rates Database'!J11511,'EDC Component Dictionary'!$B$5:$B$37,0)), "Energy Supply")</f>
        <v>Energy Supply</v>
      </c>
      <c r="L11511" s="12">
        <v>9.3039999999999998E-2</v>
      </c>
      <c r="M11511" s="12"/>
    </row>
    <row r="11512" spans="1:13" x14ac:dyDescent="0.3">
      <c r="A11512" s="18">
        <v>11510</v>
      </c>
      <c r="B11512" s="18">
        <f t="shared" si="360"/>
        <v>2022</v>
      </c>
      <c r="C11512" s="17">
        <v>44774</v>
      </c>
      <c r="D11512" s="18" t="s">
        <v>130</v>
      </c>
      <c r="E11512" s="18" t="s">
        <v>95</v>
      </c>
      <c r="F11512" s="18" t="str">
        <f t="shared" si="359"/>
        <v>Eversource_WMA-Buckland Muni Agg Rate-44774</v>
      </c>
      <c r="G11512" s="11" t="s">
        <v>131</v>
      </c>
      <c r="H11512" s="11" t="s">
        <v>54</v>
      </c>
      <c r="I11512" s="11" t="s">
        <v>99</v>
      </c>
      <c r="J11512" s="11" t="s">
        <v>282</v>
      </c>
      <c r="K11512" s="11" t="str">
        <f>IFERROR(INDEX('EDC Component Dictionary'!$C$5:$C$37,MATCH('Rates Database'!J11512,'EDC Component Dictionary'!$B$5:$B$37,0)), "Energy Supply")</f>
        <v>Energy Supply</v>
      </c>
      <c r="L11512" s="12">
        <v>9.3460000000000001E-2</v>
      </c>
      <c r="M11512" s="12"/>
    </row>
    <row r="11513" spans="1:13" x14ac:dyDescent="0.3">
      <c r="A11513" s="18">
        <v>11511</v>
      </c>
      <c r="B11513" s="18">
        <f t="shared" si="360"/>
        <v>2022</v>
      </c>
      <c r="C11513" s="17">
        <v>44774</v>
      </c>
      <c r="D11513" s="18" t="s">
        <v>130</v>
      </c>
      <c r="E11513" s="18" t="s">
        <v>164</v>
      </c>
      <c r="F11513" s="18" t="str">
        <f t="shared" si="359"/>
        <v>National Grid-Charlemont Muni Agg Rate-44774</v>
      </c>
      <c r="G11513" s="11" t="s">
        <v>131</v>
      </c>
      <c r="H11513" s="11" t="s">
        <v>54</v>
      </c>
      <c r="I11513" s="11" t="s">
        <v>99</v>
      </c>
      <c r="J11513" s="11" t="s">
        <v>283</v>
      </c>
      <c r="K11513" s="11" t="str">
        <f>IFERROR(INDEX('EDC Component Dictionary'!$C$5:$C$37,MATCH('Rates Database'!J11513,'EDC Component Dictionary'!$B$5:$B$37,0)), "Energy Supply")</f>
        <v>Energy Supply</v>
      </c>
      <c r="L11513" s="12">
        <v>9.3460000000000001E-2</v>
      </c>
      <c r="M11513" s="12"/>
    </row>
    <row r="11514" spans="1:13" x14ac:dyDescent="0.3">
      <c r="A11514" s="18">
        <v>11512</v>
      </c>
      <c r="B11514" s="18">
        <f t="shared" si="360"/>
        <v>2022</v>
      </c>
      <c r="C11514" s="17">
        <v>44774</v>
      </c>
      <c r="D11514" s="18" t="s">
        <v>130</v>
      </c>
      <c r="E11514" s="18" t="s">
        <v>95</v>
      </c>
      <c r="F11514" s="18" t="str">
        <f t="shared" si="359"/>
        <v>Eversource_WMA-Colrain Muni Agg Rate-44774</v>
      </c>
      <c r="G11514" s="11" t="s">
        <v>131</v>
      </c>
      <c r="H11514" s="11" t="s">
        <v>54</v>
      </c>
      <c r="I11514" s="11" t="s">
        <v>99</v>
      </c>
      <c r="J11514" s="11" t="s">
        <v>100</v>
      </c>
      <c r="K11514" s="11" t="str">
        <f>IFERROR(INDEX('EDC Component Dictionary'!$C$5:$C$37,MATCH('Rates Database'!J11514,'EDC Component Dictionary'!$B$5:$B$37,0)), "Energy Supply")</f>
        <v>Energy Supply</v>
      </c>
      <c r="L11514" s="12">
        <v>9.3469999999999998E-2</v>
      </c>
      <c r="M11514" s="12"/>
    </row>
    <row r="11515" spans="1:13" x14ac:dyDescent="0.3">
      <c r="A11515" s="18">
        <v>11513</v>
      </c>
      <c r="B11515" s="18">
        <f t="shared" si="360"/>
        <v>2022</v>
      </c>
      <c r="C11515" s="17">
        <v>44774</v>
      </c>
      <c r="D11515" s="18" t="s">
        <v>130</v>
      </c>
      <c r="E11515" s="18" t="s">
        <v>95</v>
      </c>
      <c r="F11515" s="18" t="str">
        <f t="shared" si="359"/>
        <v>Eversource_WMA-Shelburne Muni Agg Rate-44774</v>
      </c>
      <c r="G11515" s="11" t="s">
        <v>131</v>
      </c>
      <c r="H11515" s="11" t="s">
        <v>54</v>
      </c>
      <c r="I11515" s="11" t="s">
        <v>99</v>
      </c>
      <c r="J11515" s="11" t="s">
        <v>284</v>
      </c>
      <c r="K11515" s="11" t="str">
        <f>IFERROR(INDEX('EDC Component Dictionary'!$C$5:$C$37,MATCH('Rates Database'!J11515,'EDC Component Dictionary'!$B$5:$B$37,0)), "Energy Supply")</f>
        <v>Energy Supply</v>
      </c>
      <c r="L11515" s="12">
        <v>9.3469999999999998E-2</v>
      </c>
      <c r="M11515" s="12"/>
    </row>
    <row r="11516" spans="1:13" x14ac:dyDescent="0.3">
      <c r="A11516" s="18">
        <v>11514</v>
      </c>
      <c r="B11516" s="18">
        <f t="shared" si="360"/>
        <v>2022</v>
      </c>
      <c r="C11516" s="17">
        <v>44774</v>
      </c>
      <c r="D11516" s="18" t="s">
        <v>130</v>
      </c>
      <c r="E11516" s="18" t="s">
        <v>164</v>
      </c>
      <c r="F11516" s="18" t="str">
        <f t="shared" si="359"/>
        <v>National Grid-Marlborough Muni Agg Rate-44774</v>
      </c>
      <c r="G11516" s="11" t="s">
        <v>131</v>
      </c>
      <c r="H11516" s="11" t="s">
        <v>54</v>
      </c>
      <c r="I11516" s="11" t="s">
        <v>99</v>
      </c>
      <c r="J11516" s="11" t="s">
        <v>263</v>
      </c>
      <c r="K11516" s="11" t="str">
        <f>IFERROR(INDEX('EDC Component Dictionary'!$C$5:$C$37,MATCH('Rates Database'!J11516,'EDC Component Dictionary'!$B$5:$B$37,0)), "Energy Supply")</f>
        <v>Energy Supply</v>
      </c>
      <c r="L11516" s="12">
        <v>9.3899999999999997E-2</v>
      </c>
      <c r="M11516" s="12"/>
    </row>
    <row r="11517" spans="1:13" x14ac:dyDescent="0.3">
      <c r="A11517" s="18">
        <v>11515</v>
      </c>
      <c r="B11517" s="18">
        <f t="shared" si="360"/>
        <v>2022</v>
      </c>
      <c r="C11517" s="17">
        <v>44774</v>
      </c>
      <c r="D11517" s="18" t="s">
        <v>130</v>
      </c>
      <c r="E11517" s="18" t="s">
        <v>164</v>
      </c>
      <c r="F11517" s="18" t="str">
        <f t="shared" si="359"/>
        <v>National Grid-New Salem Muni Agg Rate-44774</v>
      </c>
      <c r="G11517" s="11" t="s">
        <v>131</v>
      </c>
      <c r="H11517" s="11" t="s">
        <v>54</v>
      </c>
      <c r="I11517" s="11" t="s">
        <v>99</v>
      </c>
      <c r="J11517" s="11" t="s">
        <v>285</v>
      </c>
      <c r="K11517" s="11" t="str">
        <f>IFERROR(INDEX('EDC Component Dictionary'!$C$5:$C$37,MATCH('Rates Database'!J11517,'EDC Component Dictionary'!$B$5:$B$37,0)), "Energy Supply")</f>
        <v>Energy Supply</v>
      </c>
      <c r="L11517" s="12">
        <v>9.4329999999999997E-2</v>
      </c>
      <c r="M11517" s="12"/>
    </row>
    <row r="11518" spans="1:13" x14ac:dyDescent="0.3">
      <c r="A11518" s="18">
        <v>11516</v>
      </c>
      <c r="B11518" s="18">
        <f t="shared" si="360"/>
        <v>2022</v>
      </c>
      <c r="C11518" s="17">
        <v>44774</v>
      </c>
      <c r="D11518" s="18" t="s">
        <v>130</v>
      </c>
      <c r="E11518" s="18" t="s">
        <v>164</v>
      </c>
      <c r="F11518" s="18" t="str">
        <f t="shared" si="359"/>
        <v>National Grid-Warwick Muni Agg Rate-44774</v>
      </c>
      <c r="G11518" s="11" t="s">
        <v>131</v>
      </c>
      <c r="H11518" s="11" t="s">
        <v>54</v>
      </c>
      <c r="I11518" s="11" t="s">
        <v>99</v>
      </c>
      <c r="J11518" s="11" t="s">
        <v>286</v>
      </c>
      <c r="K11518" s="11" t="str">
        <f>IFERROR(INDEX('EDC Component Dictionary'!$C$5:$C$37,MATCH('Rates Database'!J11518,'EDC Component Dictionary'!$B$5:$B$37,0)), "Energy Supply")</f>
        <v>Energy Supply</v>
      </c>
      <c r="L11518" s="12">
        <v>9.4409999999999994E-2</v>
      </c>
      <c r="M11518" s="12"/>
    </row>
    <row r="11519" spans="1:13" x14ac:dyDescent="0.3">
      <c r="A11519" s="18">
        <v>11517</v>
      </c>
      <c r="B11519" s="18">
        <f t="shared" si="360"/>
        <v>2022</v>
      </c>
      <c r="C11519" s="17">
        <v>44774</v>
      </c>
      <c r="D11519" s="18" t="s">
        <v>130</v>
      </c>
      <c r="E11519" s="18" t="s">
        <v>95</v>
      </c>
      <c r="F11519" s="18" t="str">
        <f t="shared" si="359"/>
        <v>Eversource_WMA-Whately Muni Agg Rate-44774</v>
      </c>
      <c r="G11519" s="11" t="s">
        <v>131</v>
      </c>
      <c r="H11519" s="11" t="s">
        <v>54</v>
      </c>
      <c r="I11519" s="11" t="s">
        <v>99</v>
      </c>
      <c r="J11519" s="11" t="s">
        <v>287</v>
      </c>
      <c r="K11519" s="11" t="str">
        <f>IFERROR(INDEX('EDC Component Dictionary'!$C$5:$C$37,MATCH('Rates Database'!J11519,'EDC Component Dictionary'!$B$5:$B$37,0)), "Energy Supply")</f>
        <v>Energy Supply</v>
      </c>
      <c r="L11519" s="12">
        <v>9.4359999999999999E-2</v>
      </c>
      <c r="M11519" s="12"/>
    </row>
    <row r="11520" spans="1:13" x14ac:dyDescent="0.3">
      <c r="A11520" s="18">
        <v>11518</v>
      </c>
      <c r="B11520" s="18">
        <f t="shared" si="360"/>
        <v>2022</v>
      </c>
      <c r="C11520" s="17">
        <v>44774</v>
      </c>
      <c r="D11520" s="18" t="s">
        <v>130</v>
      </c>
      <c r="E11520" s="18" t="s">
        <v>95</v>
      </c>
      <c r="F11520" s="18" t="str">
        <f t="shared" si="359"/>
        <v>Eversource_WMA-Deerfield Muni Agg Rate-44774</v>
      </c>
      <c r="G11520" s="11" t="s">
        <v>131</v>
      </c>
      <c r="H11520" s="11" t="s">
        <v>54</v>
      </c>
      <c r="I11520" s="11" t="s">
        <v>99</v>
      </c>
      <c r="J11520" s="11" t="s">
        <v>289</v>
      </c>
      <c r="K11520" s="11" t="str">
        <f>IFERROR(INDEX('EDC Component Dictionary'!$C$5:$C$37,MATCH('Rates Database'!J11520,'EDC Component Dictionary'!$B$5:$B$37,0)), "Energy Supply")</f>
        <v>Energy Supply</v>
      </c>
      <c r="L11520" s="12">
        <v>9.5409999999999995E-2</v>
      </c>
      <c r="M11520" s="12"/>
    </row>
    <row r="11521" spans="1:13" x14ac:dyDescent="0.3">
      <c r="A11521" s="18">
        <v>11519</v>
      </c>
      <c r="B11521" s="18">
        <f t="shared" si="360"/>
        <v>2022</v>
      </c>
      <c r="C11521" s="17">
        <v>44774</v>
      </c>
      <c r="D11521" s="18" t="s">
        <v>130</v>
      </c>
      <c r="E11521" s="18" t="s">
        <v>95</v>
      </c>
      <c r="F11521" s="18" t="str">
        <f t="shared" si="359"/>
        <v>Eversource_WMA-Huntington Muni Agg Rate-44774</v>
      </c>
      <c r="G11521" s="11" t="s">
        <v>131</v>
      </c>
      <c r="H11521" s="11" t="s">
        <v>54</v>
      </c>
      <c r="I11521" s="11" t="s">
        <v>99</v>
      </c>
      <c r="J11521" s="11" t="s">
        <v>290</v>
      </c>
      <c r="K11521" s="11" t="str">
        <f>IFERROR(INDEX('EDC Component Dictionary'!$C$5:$C$37,MATCH('Rates Database'!J11521,'EDC Component Dictionary'!$B$5:$B$37,0)), "Energy Supply")</f>
        <v>Energy Supply</v>
      </c>
      <c r="L11521" s="12">
        <v>9.5380000000000006E-2</v>
      </c>
      <c r="M11521" s="12"/>
    </row>
    <row r="11522" spans="1:13" x14ac:dyDescent="0.3">
      <c r="A11522" s="18">
        <v>11520</v>
      </c>
      <c r="B11522" s="18">
        <f t="shared" si="360"/>
        <v>2022</v>
      </c>
      <c r="C11522" s="17">
        <v>44774</v>
      </c>
      <c r="D11522" s="18" t="s">
        <v>130</v>
      </c>
      <c r="E11522" s="18" t="s">
        <v>95</v>
      </c>
      <c r="F11522" s="18" t="str">
        <f t="shared" si="359"/>
        <v>Eversource_WMA-Northfield Muni Agg Rate-44774</v>
      </c>
      <c r="G11522" s="11" t="s">
        <v>131</v>
      </c>
      <c r="H11522" s="11" t="s">
        <v>54</v>
      </c>
      <c r="I11522" s="11" t="s">
        <v>99</v>
      </c>
      <c r="J11522" s="11" t="s">
        <v>291</v>
      </c>
      <c r="K11522" s="11" t="str">
        <f>IFERROR(INDEX('EDC Component Dictionary'!$C$5:$C$37,MATCH('Rates Database'!J11522,'EDC Component Dictionary'!$B$5:$B$37,0)), "Energy Supply")</f>
        <v>Energy Supply</v>
      </c>
      <c r="L11522" s="12">
        <v>9.5380000000000006E-2</v>
      </c>
      <c r="M11522" s="12"/>
    </row>
    <row r="11523" spans="1:13" x14ac:dyDescent="0.3">
      <c r="A11523" s="18">
        <v>11521</v>
      </c>
      <c r="B11523" s="18">
        <f t="shared" si="360"/>
        <v>2022</v>
      </c>
      <c r="C11523" s="17">
        <v>44774</v>
      </c>
      <c r="D11523" s="18" t="s">
        <v>130</v>
      </c>
      <c r="E11523" s="18" t="s">
        <v>95</v>
      </c>
      <c r="F11523" s="18" t="str">
        <f t="shared" si="359"/>
        <v>Eversource_WMA-Becket Muni Agg Rate-44774</v>
      </c>
      <c r="G11523" s="11" t="s">
        <v>131</v>
      </c>
      <c r="H11523" s="11" t="s">
        <v>54</v>
      </c>
      <c r="I11523" s="11" t="s">
        <v>99</v>
      </c>
      <c r="J11523" s="11" t="s">
        <v>298</v>
      </c>
      <c r="K11523" s="11" t="str">
        <f>IFERROR(INDEX('EDC Component Dictionary'!$C$5:$C$37,MATCH('Rates Database'!J11523,'EDC Component Dictionary'!$B$5:$B$37,0)), "Energy Supply")</f>
        <v>Energy Supply</v>
      </c>
      <c r="L11523" s="12">
        <v>9.6129999999999993E-2</v>
      </c>
      <c r="M11523" s="12"/>
    </row>
    <row r="11524" spans="1:13" x14ac:dyDescent="0.3">
      <c r="A11524" s="18">
        <v>11522</v>
      </c>
      <c r="B11524" s="18">
        <f t="shared" si="360"/>
        <v>2022</v>
      </c>
      <c r="C11524" s="17">
        <v>44774</v>
      </c>
      <c r="D11524" s="18" t="s">
        <v>130</v>
      </c>
      <c r="E11524" s="18" t="s">
        <v>95</v>
      </c>
      <c r="F11524" s="18" t="str">
        <f t="shared" ref="F11524:F11587" si="361">_xlfn.CONCAT(E11524,"-",J11524,"-",C11524)</f>
        <v>Eversource_WMA-Dalton Muni Agg Rate-44774</v>
      </c>
      <c r="G11524" s="11" t="s">
        <v>131</v>
      </c>
      <c r="H11524" s="11" t="s">
        <v>54</v>
      </c>
      <c r="I11524" s="11" t="s">
        <v>99</v>
      </c>
      <c r="J11524" s="11" t="s">
        <v>217</v>
      </c>
      <c r="K11524" s="11" t="str">
        <f>IFERROR(INDEX('EDC Component Dictionary'!$C$5:$C$37,MATCH('Rates Database'!J11524,'EDC Component Dictionary'!$B$5:$B$37,0)), "Energy Supply")</f>
        <v>Energy Supply</v>
      </c>
      <c r="L11524" s="12">
        <v>9.6030000000000004E-2</v>
      </c>
      <c r="M11524" s="12"/>
    </row>
    <row r="11525" spans="1:13" x14ac:dyDescent="0.3">
      <c r="A11525" s="18">
        <v>11523</v>
      </c>
      <c r="B11525" s="18">
        <f t="shared" si="360"/>
        <v>2022</v>
      </c>
      <c r="C11525" s="17">
        <v>44774</v>
      </c>
      <c r="D11525" s="18" t="s">
        <v>130</v>
      </c>
      <c r="E11525" s="18" t="s">
        <v>95</v>
      </c>
      <c r="F11525" s="18" t="str">
        <f t="shared" si="361"/>
        <v>Eversource_WMA-Pittsfield Muni Agg Rate-44774</v>
      </c>
      <c r="G11525" s="11" t="s">
        <v>131</v>
      </c>
      <c r="H11525" s="11" t="s">
        <v>54</v>
      </c>
      <c r="I11525" s="11" t="s">
        <v>99</v>
      </c>
      <c r="J11525" s="11" t="s">
        <v>176</v>
      </c>
      <c r="K11525" s="11" t="str">
        <f>IFERROR(INDEX('EDC Component Dictionary'!$C$5:$C$37,MATCH('Rates Database'!J11525,'EDC Component Dictionary'!$B$5:$B$37,0)), "Energy Supply")</f>
        <v>Energy Supply</v>
      </c>
      <c r="L11525" s="12">
        <v>9.6070000000000003E-2</v>
      </c>
      <c r="M11525" s="12"/>
    </row>
    <row r="11526" spans="1:13" x14ac:dyDescent="0.3">
      <c r="A11526" s="18">
        <v>11524</v>
      </c>
      <c r="B11526" s="18">
        <f t="shared" si="360"/>
        <v>2022</v>
      </c>
      <c r="C11526" s="17">
        <v>44774</v>
      </c>
      <c r="D11526" s="18" t="s">
        <v>130</v>
      </c>
      <c r="E11526" s="18" t="s">
        <v>95</v>
      </c>
      <c r="F11526" s="18" t="str">
        <f t="shared" si="361"/>
        <v>Eversource_WMA-West Springfield Muni Agg Rate-44774</v>
      </c>
      <c r="G11526" s="11" t="s">
        <v>131</v>
      </c>
      <c r="H11526" s="11" t="s">
        <v>54</v>
      </c>
      <c r="I11526" s="11" t="s">
        <v>99</v>
      </c>
      <c r="J11526" s="11" t="s">
        <v>272</v>
      </c>
      <c r="K11526" s="11" t="str">
        <f>IFERROR(INDEX('EDC Component Dictionary'!$C$5:$C$37,MATCH('Rates Database'!J11526,'EDC Component Dictionary'!$B$5:$B$37,0)), "Energy Supply")</f>
        <v>Energy Supply</v>
      </c>
      <c r="L11526" s="12">
        <v>9.672E-2</v>
      </c>
      <c r="M11526" s="12"/>
    </row>
    <row r="11527" spans="1:13" x14ac:dyDescent="0.3">
      <c r="A11527" s="18">
        <v>11525</v>
      </c>
      <c r="B11527" s="18">
        <f t="shared" si="360"/>
        <v>2022</v>
      </c>
      <c r="C11527" s="17">
        <v>44774</v>
      </c>
      <c r="D11527" s="18" t="s">
        <v>130</v>
      </c>
      <c r="E11527" s="18" t="s">
        <v>95</v>
      </c>
      <c r="F11527" s="18" t="str">
        <f t="shared" si="361"/>
        <v>Eversource_WMA-Lanesborough Muni Agg Rate-44774</v>
      </c>
      <c r="G11527" s="11" t="s">
        <v>131</v>
      </c>
      <c r="H11527" s="11" t="s">
        <v>54</v>
      </c>
      <c r="I11527" s="11" t="s">
        <v>99</v>
      </c>
      <c r="J11527" s="11" t="s">
        <v>255</v>
      </c>
      <c r="K11527" s="11" t="str">
        <f>IFERROR(INDEX('EDC Component Dictionary'!$C$5:$C$37,MATCH('Rates Database'!J11527,'EDC Component Dictionary'!$B$5:$B$37,0)), "Energy Supply")</f>
        <v>Energy Supply</v>
      </c>
      <c r="L11527" s="12">
        <v>9.7059999999999994E-2</v>
      </c>
      <c r="M11527" s="12"/>
    </row>
    <row r="11528" spans="1:13" x14ac:dyDescent="0.3">
      <c r="A11528" s="18">
        <v>11526</v>
      </c>
      <c r="B11528" s="18">
        <f t="shared" si="360"/>
        <v>2022</v>
      </c>
      <c r="C11528" s="17">
        <v>44774</v>
      </c>
      <c r="D11528" s="18" t="s">
        <v>130</v>
      </c>
      <c r="E11528" s="18" t="s">
        <v>164</v>
      </c>
      <c r="F11528" s="18" t="str">
        <f t="shared" si="361"/>
        <v>National Grid-Florida Muni Agg Rate-44774</v>
      </c>
      <c r="G11528" s="11" t="s">
        <v>131</v>
      </c>
      <c r="H11528" s="11" t="s">
        <v>54</v>
      </c>
      <c r="I11528" s="11" t="s">
        <v>99</v>
      </c>
      <c r="J11528" s="11" t="s">
        <v>218</v>
      </c>
      <c r="K11528" s="11" t="str">
        <f>IFERROR(INDEX('EDC Component Dictionary'!$C$5:$C$37,MATCH('Rates Database'!J11528,'EDC Component Dictionary'!$B$5:$B$37,0)), "Energy Supply")</f>
        <v>Energy Supply</v>
      </c>
      <c r="L11528" s="12">
        <v>9.7680000000000003E-2</v>
      </c>
      <c r="M11528" s="12"/>
    </row>
    <row r="11529" spans="1:13" x14ac:dyDescent="0.3">
      <c r="A11529" s="18">
        <v>11527</v>
      </c>
      <c r="B11529" s="18">
        <f t="shared" si="360"/>
        <v>2022</v>
      </c>
      <c r="C11529" s="17">
        <v>44774</v>
      </c>
      <c r="D11529" s="18" t="s">
        <v>130</v>
      </c>
      <c r="E11529" s="18" t="s">
        <v>163</v>
      </c>
      <c r="F11529" s="18" t="str">
        <f t="shared" si="361"/>
        <v>Eversource_EMA-Plymouth Muni Agg Rate-44774</v>
      </c>
      <c r="G11529" s="11" t="s">
        <v>131</v>
      </c>
      <c r="H11529" s="11" t="s">
        <v>54</v>
      </c>
      <c r="I11529" s="11" t="s">
        <v>99</v>
      </c>
      <c r="J11529" s="11" t="s">
        <v>180</v>
      </c>
      <c r="K11529" s="11" t="str">
        <f>IFERROR(INDEX('EDC Component Dictionary'!$C$5:$C$37,MATCH('Rates Database'!J11529,'EDC Component Dictionary'!$B$5:$B$37,0)), "Energy Supply")</f>
        <v>Energy Supply</v>
      </c>
      <c r="L11529" s="12">
        <v>9.8080000000000001E-2</v>
      </c>
      <c r="M11529" s="12"/>
    </row>
    <row r="11530" spans="1:13" x14ac:dyDescent="0.3">
      <c r="A11530" s="18">
        <v>11528</v>
      </c>
      <c r="B11530" s="18">
        <f t="shared" si="360"/>
        <v>2022</v>
      </c>
      <c r="C11530" s="17">
        <v>44774</v>
      </c>
      <c r="D11530" s="18" t="s">
        <v>130</v>
      </c>
      <c r="E11530" s="18" t="s">
        <v>95</v>
      </c>
      <c r="F11530" s="18" t="str">
        <f t="shared" si="361"/>
        <v>Eversource_WMA-Greenfield Muni Agg Rate-44774</v>
      </c>
      <c r="G11530" s="11" t="s">
        <v>131</v>
      </c>
      <c r="H11530" s="11" t="s">
        <v>54</v>
      </c>
      <c r="I11530" s="11" t="s">
        <v>99</v>
      </c>
      <c r="J11530" s="11" t="s">
        <v>214</v>
      </c>
      <c r="K11530" s="11" t="str">
        <f>IFERROR(INDEX('EDC Component Dictionary'!$C$5:$C$37,MATCH('Rates Database'!J11530,'EDC Component Dictionary'!$B$5:$B$37,0)), "Energy Supply")</f>
        <v>Energy Supply</v>
      </c>
      <c r="L11530" s="12">
        <v>9.8860000000000003E-2</v>
      </c>
      <c r="M11530" s="12"/>
    </row>
    <row r="11531" spans="1:13" x14ac:dyDescent="0.3">
      <c r="A11531" s="18">
        <v>11529</v>
      </c>
      <c r="B11531" s="18">
        <f t="shared" si="360"/>
        <v>2022</v>
      </c>
      <c r="C11531" s="17">
        <v>44774</v>
      </c>
      <c r="D11531" s="18" t="s">
        <v>130</v>
      </c>
      <c r="E11531" s="18" t="s">
        <v>163</v>
      </c>
      <c r="F11531" s="18" t="str">
        <f t="shared" si="361"/>
        <v>Eversource_EMA-Walpole Muni Agg Rate-44774</v>
      </c>
      <c r="G11531" s="11" t="s">
        <v>131</v>
      </c>
      <c r="H11531" s="11" t="s">
        <v>54</v>
      </c>
      <c r="I11531" s="11" t="s">
        <v>99</v>
      </c>
      <c r="J11531" s="11" t="s">
        <v>174</v>
      </c>
      <c r="K11531" s="11" t="str">
        <f>IFERROR(INDEX('EDC Component Dictionary'!$C$5:$C$37,MATCH('Rates Database'!J11531,'EDC Component Dictionary'!$B$5:$B$37,0)), "Energy Supply")</f>
        <v>Energy Supply</v>
      </c>
      <c r="L11531" s="12">
        <v>9.9510000000000001E-2</v>
      </c>
      <c r="M11531" s="12"/>
    </row>
    <row r="11532" spans="1:13" x14ac:dyDescent="0.3">
      <c r="A11532" s="18">
        <v>11530</v>
      </c>
      <c r="B11532" s="18">
        <f t="shared" si="360"/>
        <v>2022</v>
      </c>
      <c r="C11532" s="17">
        <v>44774</v>
      </c>
      <c r="D11532" s="18" t="s">
        <v>130</v>
      </c>
      <c r="E11532" s="18" t="s">
        <v>164</v>
      </c>
      <c r="F11532" s="18" t="str">
        <f t="shared" si="361"/>
        <v>National Grid-Adams Muni Agg Rate-44774</v>
      </c>
      <c r="G11532" s="11" t="s">
        <v>131</v>
      </c>
      <c r="H11532" s="11" t="s">
        <v>54</v>
      </c>
      <c r="I11532" s="11" t="s">
        <v>99</v>
      </c>
      <c r="J11532" s="11" t="s">
        <v>183</v>
      </c>
      <c r="K11532" s="11" t="str">
        <f>IFERROR(INDEX('EDC Component Dictionary'!$C$5:$C$37,MATCH('Rates Database'!J11532,'EDC Component Dictionary'!$B$5:$B$37,0)), "Energy Supply")</f>
        <v>Energy Supply</v>
      </c>
      <c r="L11532" s="12">
        <v>9.9500000000000005E-2</v>
      </c>
      <c r="M11532" s="12"/>
    </row>
    <row r="11533" spans="1:13" x14ac:dyDescent="0.3">
      <c r="A11533" s="18">
        <v>11531</v>
      </c>
      <c r="B11533" s="18">
        <f t="shared" si="360"/>
        <v>2022</v>
      </c>
      <c r="C11533" s="17">
        <v>44774</v>
      </c>
      <c r="D11533" s="18" t="s">
        <v>130</v>
      </c>
      <c r="E11533" s="18" t="s">
        <v>95</v>
      </c>
      <c r="F11533" s="18" t="str">
        <f t="shared" si="361"/>
        <v>Eversource_WMA-Cheshire Muni Agg Rate-44774</v>
      </c>
      <c r="G11533" s="11" t="s">
        <v>131</v>
      </c>
      <c r="H11533" s="11" t="s">
        <v>54</v>
      </c>
      <c r="I11533" s="11" t="s">
        <v>99</v>
      </c>
      <c r="J11533" s="11" t="s">
        <v>184</v>
      </c>
      <c r="K11533" s="11" t="str">
        <f>IFERROR(INDEX('EDC Component Dictionary'!$C$5:$C$37,MATCH('Rates Database'!J11533,'EDC Component Dictionary'!$B$5:$B$37,0)), "Energy Supply")</f>
        <v>Energy Supply</v>
      </c>
      <c r="L11533" s="12">
        <v>9.9500000000000005E-2</v>
      </c>
      <c r="M11533" s="12"/>
    </row>
    <row r="11534" spans="1:13" x14ac:dyDescent="0.3">
      <c r="A11534" s="18">
        <v>11532</v>
      </c>
      <c r="B11534" s="18">
        <f t="shared" si="360"/>
        <v>2022</v>
      </c>
      <c r="C11534" s="17">
        <v>44774</v>
      </c>
      <c r="D11534" s="18" t="s">
        <v>130</v>
      </c>
      <c r="E11534" s="18" t="s">
        <v>164</v>
      </c>
      <c r="F11534" s="18" t="str">
        <f t="shared" si="361"/>
        <v>National Grid-Clarksburg Muni Agg Rate-44774</v>
      </c>
      <c r="G11534" s="11" t="s">
        <v>131</v>
      </c>
      <c r="H11534" s="11" t="s">
        <v>54</v>
      </c>
      <c r="I11534" s="11" t="s">
        <v>99</v>
      </c>
      <c r="J11534" s="11" t="s">
        <v>216</v>
      </c>
      <c r="K11534" s="11" t="str">
        <f>IFERROR(INDEX('EDC Component Dictionary'!$C$5:$C$37,MATCH('Rates Database'!J11534,'EDC Component Dictionary'!$B$5:$B$37,0)), "Energy Supply")</f>
        <v>Energy Supply</v>
      </c>
      <c r="L11534" s="12">
        <v>9.9500000000000005E-2</v>
      </c>
      <c r="M11534" s="12"/>
    </row>
    <row r="11535" spans="1:13" x14ac:dyDescent="0.3">
      <c r="A11535" s="18">
        <v>11533</v>
      </c>
      <c r="B11535" s="18">
        <f t="shared" si="360"/>
        <v>2022</v>
      </c>
      <c r="C11535" s="17">
        <v>44774</v>
      </c>
      <c r="D11535" s="18" t="s">
        <v>130</v>
      </c>
      <c r="E11535" s="18" t="s">
        <v>95</v>
      </c>
      <c r="F11535" s="18" t="str">
        <f t="shared" si="361"/>
        <v>Eversource_WMA-Lenox Muni Agg Rate-44774</v>
      </c>
      <c r="G11535" s="11" t="s">
        <v>131</v>
      </c>
      <c r="H11535" s="11" t="s">
        <v>54</v>
      </c>
      <c r="I11535" s="11" t="s">
        <v>99</v>
      </c>
      <c r="J11535" s="11" t="s">
        <v>219</v>
      </c>
      <c r="K11535" s="11" t="str">
        <f>IFERROR(INDEX('EDC Component Dictionary'!$C$5:$C$37,MATCH('Rates Database'!J11535,'EDC Component Dictionary'!$B$5:$B$37,0)), "Energy Supply")</f>
        <v>Energy Supply</v>
      </c>
      <c r="L11535" s="12">
        <v>9.9500000000000005E-2</v>
      </c>
      <c r="M11535" s="12"/>
    </row>
    <row r="11536" spans="1:13" x14ac:dyDescent="0.3">
      <c r="A11536" s="18">
        <v>11534</v>
      </c>
      <c r="B11536" s="18">
        <f t="shared" si="360"/>
        <v>2022</v>
      </c>
      <c r="C11536" s="17">
        <v>44774</v>
      </c>
      <c r="D11536" s="18" t="s">
        <v>130</v>
      </c>
      <c r="E11536" s="18" t="s">
        <v>164</v>
      </c>
      <c r="F11536" s="18" t="str">
        <f t="shared" si="361"/>
        <v>National Grid-Monterey Muni Agg Rate-44774</v>
      </c>
      <c r="G11536" s="11" t="s">
        <v>131</v>
      </c>
      <c r="H11536" s="11" t="s">
        <v>54</v>
      </c>
      <c r="I11536" s="11" t="s">
        <v>99</v>
      </c>
      <c r="J11536" s="11" t="s">
        <v>220</v>
      </c>
      <c r="K11536" s="11" t="str">
        <f>IFERROR(INDEX('EDC Component Dictionary'!$C$5:$C$37,MATCH('Rates Database'!J11536,'EDC Component Dictionary'!$B$5:$B$37,0)), "Energy Supply")</f>
        <v>Energy Supply</v>
      </c>
      <c r="L11536" s="12">
        <v>9.9500000000000005E-2</v>
      </c>
      <c r="M11536" s="12"/>
    </row>
    <row r="11537" spans="1:13" x14ac:dyDescent="0.3">
      <c r="A11537" s="18">
        <v>11535</v>
      </c>
      <c r="B11537" s="18">
        <f t="shared" si="360"/>
        <v>2022</v>
      </c>
      <c r="C11537" s="17">
        <v>44774</v>
      </c>
      <c r="D11537" s="18" t="s">
        <v>130</v>
      </c>
      <c r="E11537" s="18" t="s">
        <v>164</v>
      </c>
      <c r="F11537" s="18" t="str">
        <f t="shared" si="361"/>
        <v>National Grid-New Marlborough Muni Agg Rate-44774</v>
      </c>
      <c r="G11537" s="11" t="s">
        <v>131</v>
      </c>
      <c r="H11537" s="11" t="s">
        <v>54</v>
      </c>
      <c r="I11537" s="11" t="s">
        <v>99</v>
      </c>
      <c r="J11537" s="11" t="s">
        <v>221</v>
      </c>
      <c r="K11537" s="11" t="str">
        <f>IFERROR(INDEX('EDC Component Dictionary'!$C$5:$C$37,MATCH('Rates Database'!J11537,'EDC Component Dictionary'!$B$5:$B$37,0)), "Energy Supply")</f>
        <v>Energy Supply</v>
      </c>
      <c r="L11537" s="12">
        <v>9.9500000000000005E-2</v>
      </c>
      <c r="M11537" s="12"/>
    </row>
    <row r="11538" spans="1:13" x14ac:dyDescent="0.3">
      <c r="A11538" s="18">
        <v>11536</v>
      </c>
      <c r="B11538" s="18">
        <f t="shared" si="360"/>
        <v>2022</v>
      </c>
      <c r="C11538" s="17">
        <v>44774</v>
      </c>
      <c r="D11538" s="18" t="s">
        <v>130</v>
      </c>
      <c r="E11538" s="18" t="s">
        <v>164</v>
      </c>
      <c r="F11538" s="18" t="str">
        <f t="shared" si="361"/>
        <v>National Grid-North Adams Muni Agg Rate-44774</v>
      </c>
      <c r="G11538" s="11" t="s">
        <v>131</v>
      </c>
      <c r="H11538" s="11" t="s">
        <v>54</v>
      </c>
      <c r="I11538" s="11" t="s">
        <v>99</v>
      </c>
      <c r="J11538" s="11" t="s">
        <v>222</v>
      </c>
      <c r="K11538" s="11" t="str">
        <f>IFERROR(INDEX('EDC Component Dictionary'!$C$5:$C$37,MATCH('Rates Database'!J11538,'EDC Component Dictionary'!$B$5:$B$37,0)), "Energy Supply")</f>
        <v>Energy Supply</v>
      </c>
      <c r="L11538" s="12">
        <v>9.9500000000000005E-2</v>
      </c>
      <c r="M11538" s="12"/>
    </row>
    <row r="11539" spans="1:13" x14ac:dyDescent="0.3">
      <c r="A11539" s="18">
        <v>11537</v>
      </c>
      <c r="B11539" s="18">
        <f t="shared" si="360"/>
        <v>2022</v>
      </c>
      <c r="C11539" s="17">
        <v>44774</v>
      </c>
      <c r="D11539" s="18" t="s">
        <v>130</v>
      </c>
      <c r="E11539" s="18" t="s">
        <v>164</v>
      </c>
      <c r="F11539" s="18" t="str">
        <f t="shared" si="361"/>
        <v>National Grid-Sheffield Muni Agg Rate-44774</v>
      </c>
      <c r="G11539" s="11" t="s">
        <v>131</v>
      </c>
      <c r="H11539" s="11" t="s">
        <v>54</v>
      </c>
      <c r="I11539" s="11" t="s">
        <v>99</v>
      </c>
      <c r="J11539" s="11" t="s">
        <v>223</v>
      </c>
      <c r="K11539" s="11" t="str">
        <f>IFERROR(INDEX('EDC Component Dictionary'!$C$5:$C$37,MATCH('Rates Database'!J11539,'EDC Component Dictionary'!$B$5:$B$37,0)), "Energy Supply")</f>
        <v>Energy Supply</v>
      </c>
      <c r="L11539" s="12">
        <v>9.9500000000000005E-2</v>
      </c>
      <c r="M11539" s="12"/>
    </row>
    <row r="11540" spans="1:13" x14ac:dyDescent="0.3">
      <c r="A11540" s="18">
        <v>11538</v>
      </c>
      <c r="B11540" s="18">
        <f t="shared" si="360"/>
        <v>2022</v>
      </c>
      <c r="C11540" s="17">
        <v>44774</v>
      </c>
      <c r="D11540" s="18" t="s">
        <v>130</v>
      </c>
      <c r="E11540" s="18" t="s">
        <v>164</v>
      </c>
      <c r="F11540" s="18" t="str">
        <f t="shared" si="361"/>
        <v>National Grid-West Stockbridge Muni Agg Rate-44774</v>
      </c>
      <c r="G11540" s="11" t="s">
        <v>131</v>
      </c>
      <c r="H11540" s="11" t="s">
        <v>54</v>
      </c>
      <c r="I11540" s="11" t="s">
        <v>99</v>
      </c>
      <c r="J11540" s="11" t="s">
        <v>224</v>
      </c>
      <c r="K11540" s="11" t="str">
        <f>IFERROR(INDEX('EDC Component Dictionary'!$C$5:$C$37,MATCH('Rates Database'!J11540,'EDC Component Dictionary'!$B$5:$B$37,0)), "Energy Supply")</f>
        <v>Energy Supply</v>
      </c>
      <c r="L11540" s="12">
        <v>9.9500000000000005E-2</v>
      </c>
      <c r="M11540" s="12"/>
    </row>
    <row r="11541" spans="1:13" x14ac:dyDescent="0.3">
      <c r="A11541" s="18">
        <v>11539</v>
      </c>
      <c r="B11541" s="18">
        <f t="shared" si="360"/>
        <v>2022</v>
      </c>
      <c r="C11541" s="17">
        <v>44774</v>
      </c>
      <c r="D11541" s="18" t="s">
        <v>130</v>
      </c>
      <c r="E11541" s="18" t="s">
        <v>164</v>
      </c>
      <c r="F11541" s="18" t="str">
        <f t="shared" si="361"/>
        <v>National Grid-Chelmsford Muni Agg Rate-44774</v>
      </c>
      <c r="G11541" s="11" t="s">
        <v>131</v>
      </c>
      <c r="H11541" s="11" t="s">
        <v>54</v>
      </c>
      <c r="I11541" s="11" t="s">
        <v>99</v>
      </c>
      <c r="J11541" s="11" t="s">
        <v>173</v>
      </c>
      <c r="K11541" s="11" t="str">
        <f>IFERROR(INDEX('EDC Component Dictionary'!$C$5:$C$37,MATCH('Rates Database'!J11541,'EDC Component Dictionary'!$B$5:$B$37,0)), "Energy Supply")</f>
        <v>Energy Supply</v>
      </c>
      <c r="L11541" s="12">
        <v>0.10077</v>
      </c>
      <c r="M11541" s="12"/>
    </row>
    <row r="11542" spans="1:13" x14ac:dyDescent="0.3">
      <c r="A11542" s="18">
        <v>11540</v>
      </c>
      <c r="B11542" s="18">
        <f t="shared" ref="B11542:B11605" si="362">YEAR(C11542)</f>
        <v>2022</v>
      </c>
      <c r="C11542" s="17">
        <v>44774</v>
      </c>
      <c r="D11542" s="18" t="s">
        <v>130</v>
      </c>
      <c r="E11542" s="18" t="s">
        <v>164</v>
      </c>
      <c r="F11542" s="18" t="str">
        <f t="shared" si="361"/>
        <v>National Grid-Great Barrington Muni Agg Rate-44774</v>
      </c>
      <c r="G11542" s="11" t="s">
        <v>131</v>
      </c>
      <c r="H11542" s="11" t="s">
        <v>54</v>
      </c>
      <c r="I11542" s="11" t="s">
        <v>99</v>
      </c>
      <c r="J11542" s="11" t="s">
        <v>245</v>
      </c>
      <c r="K11542" s="11" t="str">
        <f>IFERROR(INDEX('EDC Component Dictionary'!$C$5:$C$37,MATCH('Rates Database'!J11542,'EDC Component Dictionary'!$B$5:$B$37,0)), "Energy Supply")</f>
        <v>Energy Supply</v>
      </c>
      <c r="L11542" s="12">
        <v>0.10126</v>
      </c>
      <c r="M11542" s="12"/>
    </row>
    <row r="11543" spans="1:13" x14ac:dyDescent="0.3">
      <c r="A11543" s="18">
        <v>11541</v>
      </c>
      <c r="B11543" s="18">
        <f t="shared" si="362"/>
        <v>2022</v>
      </c>
      <c r="C11543" s="17">
        <v>44774</v>
      </c>
      <c r="D11543" s="18" t="s">
        <v>130</v>
      </c>
      <c r="E11543" s="18" t="s">
        <v>163</v>
      </c>
      <c r="F11543" s="18" t="str">
        <f t="shared" si="361"/>
        <v>Eversource_EMA-Plympton Muni Agg Rate-44774</v>
      </c>
      <c r="G11543" s="11" t="s">
        <v>131</v>
      </c>
      <c r="H11543" s="11" t="s">
        <v>54</v>
      </c>
      <c r="I11543" s="11" t="s">
        <v>99</v>
      </c>
      <c r="J11543" s="11" t="s">
        <v>240</v>
      </c>
      <c r="K11543" s="11" t="str">
        <f>IFERROR(INDEX('EDC Component Dictionary'!$C$5:$C$37,MATCH('Rates Database'!J11543,'EDC Component Dictionary'!$B$5:$B$37,0)), "Energy Supply")</f>
        <v>Energy Supply</v>
      </c>
      <c r="L11543" s="12">
        <v>0.1014</v>
      </c>
      <c r="M11543" s="12"/>
    </row>
    <row r="11544" spans="1:13" x14ac:dyDescent="0.3">
      <c r="A11544" s="18">
        <v>11542</v>
      </c>
      <c r="B11544" s="18">
        <f t="shared" si="362"/>
        <v>2022</v>
      </c>
      <c r="C11544" s="17">
        <v>44774</v>
      </c>
      <c r="D11544" s="18" t="s">
        <v>130</v>
      </c>
      <c r="E11544" s="18" t="s">
        <v>163</v>
      </c>
      <c r="F11544" s="18" t="str">
        <f t="shared" si="361"/>
        <v>Eversource_EMA-Cambridge Muni Agg Rate-44774</v>
      </c>
      <c r="G11544" s="11" t="s">
        <v>131</v>
      </c>
      <c r="H11544" s="11" t="s">
        <v>54</v>
      </c>
      <c r="I11544" s="11" t="s">
        <v>99</v>
      </c>
      <c r="J11544" s="11" t="s">
        <v>210</v>
      </c>
      <c r="K11544" s="11" t="str">
        <f>IFERROR(INDEX('EDC Component Dictionary'!$C$5:$C$37,MATCH('Rates Database'!J11544,'EDC Component Dictionary'!$B$5:$B$37,0)), "Energy Supply")</f>
        <v>Energy Supply</v>
      </c>
      <c r="L11544" s="12">
        <v>0.10359</v>
      </c>
      <c r="M11544" s="12"/>
    </row>
    <row r="11545" spans="1:13" x14ac:dyDescent="0.3">
      <c r="A11545" s="18">
        <v>11543</v>
      </c>
      <c r="B11545" s="18">
        <f t="shared" si="362"/>
        <v>2022</v>
      </c>
      <c r="C11545" s="17">
        <v>44774</v>
      </c>
      <c r="D11545" s="18" t="s">
        <v>130</v>
      </c>
      <c r="E11545" s="18" t="s">
        <v>164</v>
      </c>
      <c r="F11545" s="18" t="str">
        <f t="shared" si="361"/>
        <v>National Grid-Avon Muni Agg Rate-44774</v>
      </c>
      <c r="G11545" s="11" t="s">
        <v>131</v>
      </c>
      <c r="H11545" s="11" t="s">
        <v>54</v>
      </c>
      <c r="I11545" s="11" t="s">
        <v>99</v>
      </c>
      <c r="J11545" s="11" t="s">
        <v>270</v>
      </c>
      <c r="K11545" s="11" t="str">
        <f>IFERROR(INDEX('EDC Component Dictionary'!$C$5:$C$37,MATCH('Rates Database'!J11545,'EDC Component Dictionary'!$B$5:$B$37,0)), "Energy Supply")</f>
        <v>Energy Supply</v>
      </c>
      <c r="L11545" s="12">
        <v>0.10208</v>
      </c>
      <c r="M11545" s="12"/>
    </row>
    <row r="11546" spans="1:13" x14ac:dyDescent="0.3">
      <c r="A11546" s="18">
        <v>11544</v>
      </c>
      <c r="B11546" s="18">
        <f t="shared" si="362"/>
        <v>2022</v>
      </c>
      <c r="C11546" s="17">
        <v>44774</v>
      </c>
      <c r="D11546" s="18" t="s">
        <v>130</v>
      </c>
      <c r="E11546" s="18" t="s">
        <v>95</v>
      </c>
      <c r="F11546" s="18" t="str">
        <f t="shared" si="361"/>
        <v>Eversource_WMA-Leverett Muni Agg Rate-44774</v>
      </c>
      <c r="G11546" s="11" t="s">
        <v>131</v>
      </c>
      <c r="H11546" s="11" t="s">
        <v>54</v>
      </c>
      <c r="I11546" s="11" t="s">
        <v>99</v>
      </c>
      <c r="J11546" s="11" t="s">
        <v>265</v>
      </c>
      <c r="K11546" s="11" t="str">
        <f>IFERROR(INDEX('EDC Component Dictionary'!$C$5:$C$37,MATCH('Rates Database'!J11546,'EDC Component Dictionary'!$B$5:$B$37,0)), "Energy Supply")</f>
        <v>Energy Supply</v>
      </c>
      <c r="L11546" s="12">
        <v>0.1033</v>
      </c>
      <c r="M11546" s="12"/>
    </row>
    <row r="11547" spans="1:13" x14ac:dyDescent="0.3">
      <c r="A11547" s="18">
        <v>11545</v>
      </c>
      <c r="B11547" s="18">
        <f t="shared" si="362"/>
        <v>2022</v>
      </c>
      <c r="C11547" s="17">
        <v>44774</v>
      </c>
      <c r="D11547" s="18" t="s">
        <v>130</v>
      </c>
      <c r="E11547" s="18" t="s">
        <v>164</v>
      </c>
      <c r="F11547" s="18" t="str">
        <f t="shared" si="361"/>
        <v>National Grid-Easton Muni Agg Rate-44774</v>
      </c>
      <c r="G11547" s="11" t="s">
        <v>131</v>
      </c>
      <c r="H11547" s="11" t="s">
        <v>54</v>
      </c>
      <c r="I11547" s="11" t="s">
        <v>99</v>
      </c>
      <c r="J11547" s="11" t="s">
        <v>294</v>
      </c>
      <c r="K11547" s="11" t="str">
        <f>IFERROR(INDEX('EDC Component Dictionary'!$C$5:$C$37,MATCH('Rates Database'!J11547,'EDC Component Dictionary'!$B$5:$B$37,0)), "Energy Supply")</f>
        <v>Energy Supply</v>
      </c>
      <c r="L11547" s="12">
        <v>0.10287</v>
      </c>
      <c r="M11547" s="12"/>
    </row>
    <row r="11548" spans="1:13" x14ac:dyDescent="0.3">
      <c r="A11548" s="18">
        <v>11546</v>
      </c>
      <c r="B11548" s="18">
        <f t="shared" si="362"/>
        <v>2022</v>
      </c>
      <c r="C11548" s="17">
        <v>44774</v>
      </c>
      <c r="D11548" s="18" t="s">
        <v>130</v>
      </c>
      <c r="E11548" s="18" t="s">
        <v>95</v>
      </c>
      <c r="F11548" s="18" t="str">
        <f t="shared" si="361"/>
        <v>Eversource_WMA-Conway Muni Agg Rate-44774</v>
      </c>
      <c r="G11548" s="11" t="s">
        <v>131</v>
      </c>
      <c r="H11548" s="11" t="s">
        <v>54</v>
      </c>
      <c r="I11548" s="11" t="s">
        <v>99</v>
      </c>
      <c r="J11548" s="11" t="s">
        <v>288</v>
      </c>
      <c r="K11548" s="11" t="str">
        <f>IFERROR(INDEX('EDC Component Dictionary'!$C$5:$C$37,MATCH('Rates Database'!J11548,'EDC Component Dictionary'!$B$5:$B$37,0)), "Energy Supply")</f>
        <v>Energy Supply</v>
      </c>
      <c r="L11548" s="12">
        <v>0.10276</v>
      </c>
      <c r="M11548" s="12"/>
    </row>
    <row r="11549" spans="1:13" x14ac:dyDescent="0.3">
      <c r="A11549" s="18">
        <v>11547</v>
      </c>
      <c r="B11549" s="18">
        <f t="shared" si="362"/>
        <v>2022</v>
      </c>
      <c r="C11549" s="17">
        <v>44774</v>
      </c>
      <c r="D11549" s="18" t="s">
        <v>130</v>
      </c>
      <c r="E11549" s="18" t="s">
        <v>95</v>
      </c>
      <c r="F11549" s="18" t="str">
        <f t="shared" si="361"/>
        <v>Eversource_WMA-Gill Muni Agg Rate-44774</v>
      </c>
      <c r="G11549" s="11" t="s">
        <v>131</v>
      </c>
      <c r="H11549" s="11" t="s">
        <v>54</v>
      </c>
      <c r="I11549" s="11" t="s">
        <v>99</v>
      </c>
      <c r="J11549" s="11" t="s">
        <v>293</v>
      </c>
      <c r="K11549" s="11" t="str">
        <f>IFERROR(INDEX('EDC Component Dictionary'!$C$5:$C$37,MATCH('Rates Database'!J11549,'EDC Component Dictionary'!$B$5:$B$37,0)), "Energy Supply")</f>
        <v>Energy Supply</v>
      </c>
      <c r="L11549" s="12">
        <v>0.1026</v>
      </c>
      <c r="M11549" s="12"/>
    </row>
    <row r="11550" spans="1:13" x14ac:dyDescent="0.3">
      <c r="A11550" s="18">
        <v>11548</v>
      </c>
      <c r="B11550" s="18">
        <f t="shared" si="362"/>
        <v>2022</v>
      </c>
      <c r="C11550" s="17">
        <v>44774</v>
      </c>
      <c r="D11550" s="18" t="s">
        <v>130</v>
      </c>
      <c r="E11550" s="18" t="s">
        <v>95</v>
      </c>
      <c r="F11550" s="18" t="str">
        <f t="shared" si="361"/>
        <v>Eversource_WMA-Sunderland Muni Agg Rate-44774</v>
      </c>
      <c r="G11550" s="11" t="s">
        <v>131</v>
      </c>
      <c r="H11550" s="11" t="s">
        <v>54</v>
      </c>
      <c r="I11550" s="11" t="s">
        <v>99</v>
      </c>
      <c r="J11550" s="11" t="s">
        <v>292</v>
      </c>
      <c r="K11550" s="11" t="str">
        <f>IFERROR(INDEX('EDC Component Dictionary'!$C$5:$C$37,MATCH('Rates Database'!J11550,'EDC Component Dictionary'!$B$5:$B$37,0)), "Energy Supply")</f>
        <v>Energy Supply</v>
      </c>
      <c r="L11550" s="12">
        <v>0.10273</v>
      </c>
      <c r="M11550" s="12"/>
    </row>
    <row r="11551" spans="1:13" x14ac:dyDescent="0.3">
      <c r="A11551" s="18">
        <v>11549</v>
      </c>
      <c r="B11551" s="18">
        <f t="shared" si="362"/>
        <v>2022</v>
      </c>
      <c r="C11551" s="17">
        <v>44774</v>
      </c>
      <c r="D11551" s="18" t="s">
        <v>130</v>
      </c>
      <c r="E11551" s="18" t="s">
        <v>164</v>
      </c>
      <c r="F11551" s="18" t="str">
        <f t="shared" si="361"/>
        <v>National Grid-Winchendon Muni Agg Rate-44774</v>
      </c>
      <c r="G11551" s="11" t="s">
        <v>131</v>
      </c>
      <c r="H11551" s="11" t="s">
        <v>54</v>
      </c>
      <c r="I11551" s="11" t="s">
        <v>99</v>
      </c>
      <c r="J11551" s="11" t="s">
        <v>181</v>
      </c>
      <c r="K11551" s="11" t="str">
        <f>IFERROR(INDEX('EDC Component Dictionary'!$C$5:$C$37,MATCH('Rates Database'!J11551,'EDC Component Dictionary'!$B$5:$B$37,0)), "Energy Supply")</f>
        <v>Energy Supply</v>
      </c>
      <c r="L11551" s="12">
        <v>0.10304000000000001</v>
      </c>
      <c r="M11551" s="12"/>
    </row>
    <row r="11552" spans="1:13" x14ac:dyDescent="0.3">
      <c r="A11552" s="18">
        <v>11550</v>
      </c>
      <c r="B11552" s="18">
        <f t="shared" si="362"/>
        <v>2022</v>
      </c>
      <c r="C11552" s="17">
        <v>44774</v>
      </c>
      <c r="D11552" s="18" t="s">
        <v>130</v>
      </c>
      <c r="E11552" s="18" t="s">
        <v>164</v>
      </c>
      <c r="F11552" s="18" t="str">
        <f t="shared" si="361"/>
        <v>National Grid-Charlton Muni Agg Rate-44774</v>
      </c>
      <c r="G11552" s="11" t="s">
        <v>131</v>
      </c>
      <c r="H11552" s="11" t="s">
        <v>54</v>
      </c>
      <c r="I11552" s="11" t="s">
        <v>99</v>
      </c>
      <c r="J11552" s="11" t="s">
        <v>188</v>
      </c>
      <c r="K11552" s="11" t="str">
        <f>IFERROR(INDEX('EDC Component Dictionary'!$C$5:$C$37,MATCH('Rates Database'!J11552,'EDC Component Dictionary'!$B$5:$B$37,0)), "Energy Supply")</f>
        <v>Energy Supply</v>
      </c>
      <c r="L11552" s="12">
        <v>0.10312</v>
      </c>
      <c r="M11552" s="12"/>
    </row>
    <row r="11553" spans="1:13" x14ac:dyDescent="0.3">
      <c r="A11553" s="18">
        <v>11551</v>
      </c>
      <c r="B11553" s="18">
        <f t="shared" si="362"/>
        <v>2022</v>
      </c>
      <c r="C11553" s="17">
        <v>44774</v>
      </c>
      <c r="D11553" s="18" t="s">
        <v>130</v>
      </c>
      <c r="E11553" s="18" t="s">
        <v>164</v>
      </c>
      <c r="F11553" s="18" t="str">
        <f t="shared" si="361"/>
        <v>National Grid-Millbury Muni Agg Rate-44774</v>
      </c>
      <c r="G11553" s="11" t="s">
        <v>131</v>
      </c>
      <c r="H11553" s="11" t="s">
        <v>54</v>
      </c>
      <c r="I11553" s="11" t="s">
        <v>99</v>
      </c>
      <c r="J11553" s="11" t="s">
        <v>198</v>
      </c>
      <c r="K11553" s="11" t="str">
        <f>IFERROR(INDEX('EDC Component Dictionary'!$C$5:$C$37,MATCH('Rates Database'!J11553,'EDC Component Dictionary'!$B$5:$B$37,0)), "Energy Supply")</f>
        <v>Energy Supply</v>
      </c>
      <c r="L11553" s="12">
        <v>0.10317999999999999</v>
      </c>
      <c r="M11553" s="12"/>
    </row>
    <row r="11554" spans="1:13" x14ac:dyDescent="0.3">
      <c r="A11554" s="18">
        <v>11552</v>
      </c>
      <c r="B11554" s="18">
        <f t="shared" si="362"/>
        <v>2022</v>
      </c>
      <c r="C11554" s="17">
        <v>44774</v>
      </c>
      <c r="D11554" s="18" t="s">
        <v>130</v>
      </c>
      <c r="E11554" s="18" t="s">
        <v>164</v>
      </c>
      <c r="F11554" s="18" t="str">
        <f t="shared" si="361"/>
        <v>National Grid-Oxford Muni Agg Rate-44774</v>
      </c>
      <c r="G11554" s="11" t="s">
        <v>131</v>
      </c>
      <c r="H11554" s="11" t="s">
        <v>54</v>
      </c>
      <c r="I11554" s="11" t="s">
        <v>99</v>
      </c>
      <c r="J11554" s="11" t="s">
        <v>202</v>
      </c>
      <c r="K11554" s="11" t="str">
        <f>IFERROR(INDEX('EDC Component Dictionary'!$C$5:$C$37,MATCH('Rates Database'!J11554,'EDC Component Dictionary'!$B$5:$B$37,0)), "Energy Supply")</f>
        <v>Energy Supply</v>
      </c>
      <c r="L11554" s="12">
        <v>0.10321</v>
      </c>
      <c r="M11554" s="12"/>
    </row>
    <row r="11555" spans="1:13" x14ac:dyDescent="0.3">
      <c r="A11555" s="18">
        <v>11553</v>
      </c>
      <c r="B11555" s="18">
        <f t="shared" si="362"/>
        <v>2022</v>
      </c>
      <c r="C11555" s="17">
        <v>44774</v>
      </c>
      <c r="D11555" s="18" t="s">
        <v>130</v>
      </c>
      <c r="E11555" s="18" t="s">
        <v>95</v>
      </c>
      <c r="F11555" s="18" t="str">
        <f t="shared" si="361"/>
        <v>Eversource_WMA-Sandisfield Muni Agg Rate-44774</v>
      </c>
      <c r="G11555" s="11" t="s">
        <v>131</v>
      </c>
      <c r="H11555" s="11" t="s">
        <v>54</v>
      </c>
      <c r="I11555" s="11" t="s">
        <v>99</v>
      </c>
      <c r="J11555" s="11" t="s">
        <v>253</v>
      </c>
      <c r="K11555" s="11" t="str">
        <f>IFERROR(INDEX('EDC Component Dictionary'!$C$5:$C$37,MATCH('Rates Database'!J11555,'EDC Component Dictionary'!$B$5:$B$37,0)), "Energy Supply")</f>
        <v>Energy Supply</v>
      </c>
      <c r="L11555" s="12">
        <v>0.10319</v>
      </c>
      <c r="M11555" s="12"/>
    </row>
    <row r="11556" spans="1:13" x14ac:dyDescent="0.3">
      <c r="A11556" s="18">
        <v>11554</v>
      </c>
      <c r="B11556" s="18">
        <f t="shared" si="362"/>
        <v>2022</v>
      </c>
      <c r="C11556" s="17">
        <v>44774</v>
      </c>
      <c r="D11556" s="18" t="s">
        <v>130</v>
      </c>
      <c r="E11556" s="18" t="s">
        <v>163</v>
      </c>
      <c r="F11556" s="18" t="str">
        <f t="shared" si="361"/>
        <v>Eversource_EMA-Holliston Muni Agg Rate-44774</v>
      </c>
      <c r="G11556" s="11" t="s">
        <v>131</v>
      </c>
      <c r="H11556" s="11" t="s">
        <v>54</v>
      </c>
      <c r="I11556" s="11" t="s">
        <v>99</v>
      </c>
      <c r="J11556" s="11" t="s">
        <v>246</v>
      </c>
      <c r="K11556" s="11" t="str">
        <f>IFERROR(INDEX('EDC Component Dictionary'!$C$5:$C$37,MATCH('Rates Database'!J11556,'EDC Component Dictionary'!$B$5:$B$37,0)), "Energy Supply")</f>
        <v>Energy Supply</v>
      </c>
      <c r="L11556" s="12">
        <v>0.10331</v>
      </c>
      <c r="M11556" s="12"/>
    </row>
    <row r="11557" spans="1:13" x14ac:dyDescent="0.3">
      <c r="A11557" s="18">
        <v>11555</v>
      </c>
      <c r="B11557" s="18">
        <f t="shared" si="362"/>
        <v>2022</v>
      </c>
      <c r="C11557" s="17">
        <v>44774</v>
      </c>
      <c r="D11557" s="18" t="s">
        <v>130</v>
      </c>
      <c r="E11557" s="18" t="s">
        <v>163</v>
      </c>
      <c r="F11557" s="18" t="str">
        <f t="shared" si="361"/>
        <v>Eversource_EMA-Stoneham Muni Agg Rate-44774</v>
      </c>
      <c r="G11557" s="11" t="s">
        <v>131</v>
      </c>
      <c r="H11557" s="11" t="s">
        <v>54</v>
      </c>
      <c r="I11557" s="11" t="s">
        <v>99</v>
      </c>
      <c r="J11557" s="11" t="s">
        <v>267</v>
      </c>
      <c r="K11557" s="11" t="str">
        <f>IFERROR(INDEX('EDC Component Dictionary'!$C$5:$C$37,MATCH('Rates Database'!J11557,'EDC Component Dictionary'!$B$5:$B$37,0)), "Energy Supply")</f>
        <v>Energy Supply</v>
      </c>
      <c r="L11557" s="12">
        <v>0.10381</v>
      </c>
      <c r="M11557" s="12"/>
    </row>
    <row r="11558" spans="1:13" x14ac:dyDescent="0.3">
      <c r="A11558" s="18">
        <v>11556</v>
      </c>
      <c r="B11558" s="18">
        <f t="shared" si="362"/>
        <v>2022</v>
      </c>
      <c r="C11558" s="17">
        <v>44774</v>
      </c>
      <c r="D11558" s="18" t="s">
        <v>130</v>
      </c>
      <c r="E11558" s="18" t="s">
        <v>164</v>
      </c>
      <c r="F11558" s="18" t="str">
        <f t="shared" si="361"/>
        <v>National Grid-Foxborough Muni Agg Rate-44774</v>
      </c>
      <c r="G11558" s="11" t="s">
        <v>131</v>
      </c>
      <c r="H11558" s="11" t="s">
        <v>54</v>
      </c>
      <c r="I11558" s="11" t="s">
        <v>99</v>
      </c>
      <c r="J11558" s="11" t="s">
        <v>256</v>
      </c>
      <c r="K11558" s="11" t="str">
        <f>IFERROR(INDEX('EDC Component Dictionary'!$C$5:$C$37,MATCH('Rates Database'!J11558,'EDC Component Dictionary'!$B$5:$B$37,0)), "Energy Supply")</f>
        <v>Energy Supply</v>
      </c>
      <c r="L11558" s="12">
        <v>0.10376000000000001</v>
      </c>
      <c r="M11558" s="12"/>
    </row>
    <row r="11559" spans="1:13" x14ac:dyDescent="0.3">
      <c r="A11559" s="18">
        <v>11557</v>
      </c>
      <c r="B11559" s="18">
        <f t="shared" si="362"/>
        <v>2022</v>
      </c>
      <c r="C11559" s="17">
        <v>44774</v>
      </c>
      <c r="D11559" s="18" t="s">
        <v>130</v>
      </c>
      <c r="E11559" s="18" t="s">
        <v>164</v>
      </c>
      <c r="F11559" s="18" t="str">
        <f t="shared" si="361"/>
        <v>National Grid-Orange Muni Agg Rate-44774</v>
      </c>
      <c r="G11559" s="11" t="s">
        <v>131</v>
      </c>
      <c r="H11559" s="11" t="s">
        <v>54</v>
      </c>
      <c r="I11559" s="11" t="s">
        <v>99</v>
      </c>
      <c r="J11559" s="11" t="s">
        <v>182</v>
      </c>
      <c r="K11559" s="11" t="str">
        <f>IFERROR(INDEX('EDC Component Dictionary'!$C$5:$C$37,MATCH('Rates Database'!J11559,'EDC Component Dictionary'!$B$5:$B$37,0)), "Energy Supply")</f>
        <v>Energy Supply</v>
      </c>
      <c r="L11559" s="12">
        <v>0.10383000000000001</v>
      </c>
      <c r="M11559" s="12"/>
    </row>
    <row r="11560" spans="1:13" x14ac:dyDescent="0.3">
      <c r="A11560" s="18">
        <v>11558</v>
      </c>
      <c r="B11560" s="18">
        <f t="shared" si="362"/>
        <v>2022</v>
      </c>
      <c r="C11560" s="17">
        <v>44774</v>
      </c>
      <c r="D11560" s="18" t="s">
        <v>130</v>
      </c>
      <c r="E11560" s="18" t="s">
        <v>163</v>
      </c>
      <c r="F11560" s="18" t="str">
        <f t="shared" si="361"/>
        <v>Eversource_EMA-Ashland Muni Agg Rate-44774</v>
      </c>
      <c r="G11560" s="11" t="s">
        <v>131</v>
      </c>
      <c r="H11560" s="11" t="s">
        <v>54</v>
      </c>
      <c r="I11560" s="11" t="s">
        <v>99</v>
      </c>
      <c r="J11560" s="11" t="s">
        <v>234</v>
      </c>
      <c r="K11560" s="11" t="str">
        <f>IFERROR(INDEX('EDC Component Dictionary'!$C$5:$C$37,MATCH('Rates Database'!J11560,'EDC Component Dictionary'!$B$5:$B$37,0)), "Energy Supply")</f>
        <v>Energy Supply</v>
      </c>
      <c r="L11560" s="12">
        <v>0.10409</v>
      </c>
      <c r="M11560" s="12"/>
    </row>
    <row r="11561" spans="1:13" x14ac:dyDescent="0.3">
      <c r="A11561" s="18">
        <v>11559</v>
      </c>
      <c r="B11561" s="18">
        <f t="shared" si="362"/>
        <v>2022</v>
      </c>
      <c r="C11561" s="17">
        <v>44774</v>
      </c>
      <c r="D11561" s="18" t="s">
        <v>130</v>
      </c>
      <c r="E11561" s="18" t="s">
        <v>164</v>
      </c>
      <c r="F11561" s="18" t="str">
        <f t="shared" si="361"/>
        <v>National Grid-Westborough Muni Agg Rate-44774</v>
      </c>
      <c r="G11561" s="11" t="s">
        <v>131</v>
      </c>
      <c r="H11561" s="11" t="s">
        <v>54</v>
      </c>
      <c r="I11561" s="11" t="s">
        <v>99</v>
      </c>
      <c r="J11561" s="11" t="s">
        <v>172</v>
      </c>
      <c r="K11561" s="11" t="str">
        <f>IFERROR(INDEX('EDC Component Dictionary'!$C$5:$C$37,MATCH('Rates Database'!J11561,'EDC Component Dictionary'!$B$5:$B$37,0)), "Energy Supply")</f>
        <v>Energy Supply</v>
      </c>
      <c r="L11561" s="12">
        <v>0.10434</v>
      </c>
      <c r="M11561" s="12"/>
    </row>
    <row r="11562" spans="1:13" x14ac:dyDescent="0.3">
      <c r="A11562" s="18">
        <v>11560</v>
      </c>
      <c r="B11562" s="18">
        <f t="shared" si="362"/>
        <v>2022</v>
      </c>
      <c r="C11562" s="17">
        <v>44774</v>
      </c>
      <c r="D11562" s="18" t="s">
        <v>130</v>
      </c>
      <c r="E11562" s="18" t="s">
        <v>164</v>
      </c>
      <c r="F11562" s="18" t="str">
        <f t="shared" si="361"/>
        <v>National Grid-Leicester Muni Agg Rate-44774</v>
      </c>
      <c r="G11562" s="11" t="s">
        <v>131</v>
      </c>
      <c r="H11562" s="11" t="s">
        <v>54</v>
      </c>
      <c r="I11562" s="11" t="s">
        <v>99</v>
      </c>
      <c r="J11562" s="11" t="s">
        <v>305</v>
      </c>
      <c r="K11562" s="11" t="str">
        <f>IFERROR(INDEX('EDC Component Dictionary'!$C$5:$C$37,MATCH('Rates Database'!J11562,'EDC Component Dictionary'!$B$5:$B$37,0)), "Energy Supply")</f>
        <v>Energy Supply</v>
      </c>
      <c r="L11562" s="12">
        <v>0.10457</v>
      </c>
      <c r="M11562" s="12"/>
    </row>
    <row r="11563" spans="1:13" x14ac:dyDescent="0.3">
      <c r="A11563" s="18">
        <v>11561</v>
      </c>
      <c r="B11563" s="18">
        <f t="shared" si="362"/>
        <v>2022</v>
      </c>
      <c r="C11563" s="17">
        <v>44774</v>
      </c>
      <c r="D11563" s="18" t="s">
        <v>130</v>
      </c>
      <c r="E11563" s="18" t="s">
        <v>163</v>
      </c>
      <c r="F11563" s="18" t="str">
        <f t="shared" si="361"/>
        <v>Eversource_EMA-Acushnet Muni Agg Rate-44774</v>
      </c>
      <c r="G11563" s="11" t="s">
        <v>131</v>
      </c>
      <c r="H11563" s="11" t="s">
        <v>54</v>
      </c>
      <c r="I11563" s="11" t="s">
        <v>99</v>
      </c>
      <c r="J11563" s="11" t="s">
        <v>185</v>
      </c>
      <c r="K11563" s="11" t="str">
        <f>IFERROR(INDEX('EDC Component Dictionary'!$C$5:$C$37,MATCH('Rates Database'!J11563,'EDC Component Dictionary'!$B$5:$B$37,0)), "Energy Supply")</f>
        <v>Energy Supply</v>
      </c>
      <c r="L11563" s="12">
        <v>0.10468</v>
      </c>
      <c r="M11563" s="12"/>
    </row>
    <row r="11564" spans="1:13" x14ac:dyDescent="0.3">
      <c r="A11564" s="18">
        <v>11562</v>
      </c>
      <c r="B11564" s="18">
        <f t="shared" si="362"/>
        <v>2022</v>
      </c>
      <c r="C11564" s="17">
        <v>44774</v>
      </c>
      <c r="D11564" s="18" t="s">
        <v>130</v>
      </c>
      <c r="E11564" s="18" t="s">
        <v>164</v>
      </c>
      <c r="F11564" s="18" t="str">
        <f t="shared" si="361"/>
        <v>National Grid-Attleboro Muni Agg Rate-44774</v>
      </c>
      <c r="G11564" s="11" t="s">
        <v>131</v>
      </c>
      <c r="H11564" s="11" t="s">
        <v>54</v>
      </c>
      <c r="I11564" s="11" t="s">
        <v>99</v>
      </c>
      <c r="J11564" s="11" t="s">
        <v>186</v>
      </c>
      <c r="K11564" s="11" t="str">
        <f>IFERROR(INDEX('EDC Component Dictionary'!$C$5:$C$37,MATCH('Rates Database'!J11564,'EDC Component Dictionary'!$B$5:$B$37,0)), "Energy Supply")</f>
        <v>Energy Supply</v>
      </c>
      <c r="L11564" s="12">
        <v>0.10474</v>
      </c>
      <c r="M11564" s="12"/>
    </row>
    <row r="11565" spans="1:13" x14ac:dyDescent="0.3">
      <c r="A11565" s="18">
        <v>11563</v>
      </c>
      <c r="B11565" s="18">
        <f t="shared" si="362"/>
        <v>2022</v>
      </c>
      <c r="C11565" s="17">
        <v>44774</v>
      </c>
      <c r="D11565" s="18" t="s">
        <v>130</v>
      </c>
      <c r="E11565" s="18" t="s">
        <v>163</v>
      </c>
      <c r="F11565" s="18" t="str">
        <f t="shared" si="361"/>
        <v>Eversource_EMA-Carver Muni Agg Rate-44774</v>
      </c>
      <c r="G11565" s="11" t="s">
        <v>131</v>
      </c>
      <c r="H11565" s="11" t="s">
        <v>54</v>
      </c>
      <c r="I11565" s="11" t="s">
        <v>99</v>
      </c>
      <c r="J11565" s="11" t="s">
        <v>187</v>
      </c>
      <c r="K11565" s="11" t="str">
        <f>IFERROR(INDEX('EDC Component Dictionary'!$C$5:$C$37,MATCH('Rates Database'!J11565,'EDC Component Dictionary'!$B$5:$B$37,0)), "Energy Supply")</f>
        <v>Energy Supply</v>
      </c>
      <c r="L11565" s="12">
        <v>0.10469000000000001</v>
      </c>
      <c r="M11565" s="12"/>
    </row>
    <row r="11566" spans="1:13" x14ac:dyDescent="0.3">
      <c r="A11566" s="18">
        <v>11564</v>
      </c>
      <c r="B11566" s="18">
        <f t="shared" si="362"/>
        <v>2022</v>
      </c>
      <c r="C11566" s="17">
        <v>44774</v>
      </c>
      <c r="D11566" s="18" t="s">
        <v>130</v>
      </c>
      <c r="E11566" s="18" t="s">
        <v>163</v>
      </c>
      <c r="F11566" s="18" t="str">
        <f t="shared" si="361"/>
        <v>Eversource_EMA-Dartmouth Muni Agg Rate-44774</v>
      </c>
      <c r="G11566" s="11" t="s">
        <v>131</v>
      </c>
      <c r="H11566" s="11" t="s">
        <v>54</v>
      </c>
      <c r="I11566" s="11" t="s">
        <v>99</v>
      </c>
      <c r="J11566" s="11" t="s">
        <v>189</v>
      </c>
      <c r="K11566" s="11" t="str">
        <f>IFERROR(INDEX('EDC Component Dictionary'!$C$5:$C$37,MATCH('Rates Database'!J11566,'EDC Component Dictionary'!$B$5:$B$37,0)), "Energy Supply")</f>
        <v>Energy Supply</v>
      </c>
      <c r="L11566" s="12">
        <v>0.10458000000000001</v>
      </c>
      <c r="M11566" s="12"/>
    </row>
    <row r="11567" spans="1:13" x14ac:dyDescent="0.3">
      <c r="A11567" s="18">
        <v>11565</v>
      </c>
      <c r="B11567" s="18">
        <f t="shared" si="362"/>
        <v>2022</v>
      </c>
      <c r="C11567" s="17">
        <v>44774</v>
      </c>
      <c r="D11567" s="18" t="s">
        <v>130</v>
      </c>
      <c r="E11567" s="18" t="s">
        <v>164</v>
      </c>
      <c r="F11567" s="18" t="str">
        <f t="shared" si="361"/>
        <v>National Grid-Dighton Muni Agg Rate-44774</v>
      </c>
      <c r="G11567" s="11" t="s">
        <v>131</v>
      </c>
      <c r="H11567" s="11" t="s">
        <v>54</v>
      </c>
      <c r="I11567" s="11" t="s">
        <v>99</v>
      </c>
      <c r="J11567" s="11" t="s">
        <v>190</v>
      </c>
      <c r="K11567" s="11" t="str">
        <f>IFERROR(INDEX('EDC Component Dictionary'!$C$5:$C$37,MATCH('Rates Database'!J11567,'EDC Component Dictionary'!$B$5:$B$37,0)), "Energy Supply")</f>
        <v>Energy Supply</v>
      </c>
      <c r="L11567" s="12">
        <v>0.10471999999999999</v>
      </c>
      <c r="M11567" s="12"/>
    </row>
    <row r="11568" spans="1:13" x14ac:dyDescent="0.3">
      <c r="A11568" s="18">
        <v>11566</v>
      </c>
      <c r="B11568" s="18">
        <f t="shared" si="362"/>
        <v>2022</v>
      </c>
      <c r="C11568" s="17">
        <v>44774</v>
      </c>
      <c r="D11568" s="18" t="s">
        <v>130</v>
      </c>
      <c r="E11568" s="18" t="s">
        <v>164</v>
      </c>
      <c r="F11568" s="18" t="str">
        <f t="shared" si="361"/>
        <v>National Grid-Douglas Muni Agg Rate-44774</v>
      </c>
      <c r="G11568" s="11" t="s">
        <v>131</v>
      </c>
      <c r="H11568" s="11" t="s">
        <v>54</v>
      </c>
      <c r="I11568" s="11" t="s">
        <v>99</v>
      </c>
      <c r="J11568" s="11" t="s">
        <v>191</v>
      </c>
      <c r="K11568" s="11" t="str">
        <f>IFERROR(INDEX('EDC Component Dictionary'!$C$5:$C$37,MATCH('Rates Database'!J11568,'EDC Component Dictionary'!$B$5:$B$37,0)), "Energy Supply")</f>
        <v>Energy Supply</v>
      </c>
      <c r="L11568" s="12">
        <v>0.10475</v>
      </c>
      <c r="M11568" s="12"/>
    </row>
    <row r="11569" spans="1:13" x14ac:dyDescent="0.3">
      <c r="A11569" s="18">
        <v>11567</v>
      </c>
      <c r="B11569" s="18">
        <f t="shared" si="362"/>
        <v>2022</v>
      </c>
      <c r="C11569" s="17">
        <v>44774</v>
      </c>
      <c r="D11569" s="18" t="s">
        <v>130</v>
      </c>
      <c r="E11569" s="18" t="s">
        <v>164</v>
      </c>
      <c r="F11569" s="18" t="str">
        <f t="shared" si="361"/>
        <v>National Grid-Dracut Muni Agg Rate-44774</v>
      </c>
      <c r="G11569" s="11" t="s">
        <v>131</v>
      </c>
      <c r="H11569" s="11" t="s">
        <v>54</v>
      </c>
      <c r="I11569" s="11" t="s">
        <v>99</v>
      </c>
      <c r="J11569" s="11" t="s">
        <v>192</v>
      </c>
      <c r="K11569" s="11" t="str">
        <f>IFERROR(INDEX('EDC Component Dictionary'!$C$5:$C$37,MATCH('Rates Database'!J11569,'EDC Component Dictionary'!$B$5:$B$37,0)), "Energy Supply")</f>
        <v>Energy Supply</v>
      </c>
      <c r="L11569" s="12">
        <v>0.10471</v>
      </c>
      <c r="M11569" s="12"/>
    </row>
    <row r="11570" spans="1:13" x14ac:dyDescent="0.3">
      <c r="A11570" s="18">
        <v>11568</v>
      </c>
      <c r="B11570" s="18">
        <f t="shared" si="362"/>
        <v>2022</v>
      </c>
      <c r="C11570" s="17">
        <v>44774</v>
      </c>
      <c r="D11570" s="18" t="s">
        <v>130</v>
      </c>
      <c r="E11570" s="18" t="s">
        <v>164</v>
      </c>
      <c r="F11570" s="18" t="str">
        <f t="shared" si="361"/>
        <v>National Grid-Fall River Muni Agg Rate-44774</v>
      </c>
      <c r="G11570" s="11" t="s">
        <v>131</v>
      </c>
      <c r="H11570" s="11" t="s">
        <v>54</v>
      </c>
      <c r="I11570" s="11" t="s">
        <v>99</v>
      </c>
      <c r="J11570" s="11" t="s">
        <v>194</v>
      </c>
      <c r="K11570" s="11" t="str">
        <f>IFERROR(INDEX('EDC Component Dictionary'!$C$5:$C$37,MATCH('Rates Database'!J11570,'EDC Component Dictionary'!$B$5:$B$37,0)), "Energy Supply")</f>
        <v>Energy Supply</v>
      </c>
      <c r="L11570" s="12">
        <v>0.10471</v>
      </c>
      <c r="M11570" s="12"/>
    </row>
    <row r="11571" spans="1:13" x14ac:dyDescent="0.3">
      <c r="A11571" s="18">
        <v>11569</v>
      </c>
      <c r="B11571" s="18">
        <f t="shared" si="362"/>
        <v>2022</v>
      </c>
      <c r="C11571" s="17">
        <v>44774</v>
      </c>
      <c r="D11571" s="18" t="s">
        <v>130</v>
      </c>
      <c r="E11571" s="18" t="s">
        <v>163</v>
      </c>
      <c r="F11571" s="18" t="str">
        <f t="shared" si="361"/>
        <v>Eversource_EMA-Freetown Muni Agg Rate-44774</v>
      </c>
      <c r="G11571" s="11" t="s">
        <v>131</v>
      </c>
      <c r="H11571" s="11" t="s">
        <v>54</v>
      </c>
      <c r="I11571" s="11" t="s">
        <v>99</v>
      </c>
      <c r="J11571" s="11" t="s">
        <v>195</v>
      </c>
      <c r="K11571" s="11" t="str">
        <f>IFERROR(INDEX('EDC Component Dictionary'!$C$5:$C$37,MATCH('Rates Database'!J11571,'EDC Component Dictionary'!$B$5:$B$37,0)), "Energy Supply")</f>
        <v>Energy Supply</v>
      </c>
      <c r="L11571" s="12">
        <v>0.1047</v>
      </c>
      <c r="M11571" s="12"/>
    </row>
    <row r="11572" spans="1:13" x14ac:dyDescent="0.3">
      <c r="A11572" s="18">
        <v>11570</v>
      </c>
      <c r="B11572" s="18">
        <f t="shared" si="362"/>
        <v>2022</v>
      </c>
      <c r="C11572" s="17">
        <v>44774</v>
      </c>
      <c r="D11572" s="18" t="s">
        <v>130</v>
      </c>
      <c r="E11572" s="18" t="s">
        <v>95</v>
      </c>
      <c r="F11572" s="18" t="str">
        <f t="shared" si="361"/>
        <v>Eversource_WMA-Hadley Muni Agg Rate-44774</v>
      </c>
      <c r="G11572" s="11" t="s">
        <v>131</v>
      </c>
      <c r="H11572" s="11" t="s">
        <v>54</v>
      </c>
      <c r="I11572" s="11" t="s">
        <v>99</v>
      </c>
      <c r="J11572" s="11" t="s">
        <v>277</v>
      </c>
      <c r="K11572" s="11" t="str">
        <f>IFERROR(INDEX('EDC Component Dictionary'!$C$5:$C$37,MATCH('Rates Database'!J11572,'EDC Component Dictionary'!$B$5:$B$37,0)), "Energy Supply")</f>
        <v>Energy Supply</v>
      </c>
      <c r="L11572" s="12">
        <v>0.1048</v>
      </c>
      <c r="M11572" s="12"/>
    </row>
    <row r="11573" spans="1:13" x14ac:dyDescent="0.3">
      <c r="A11573" s="18">
        <v>11571</v>
      </c>
      <c r="B11573" s="18">
        <f t="shared" si="362"/>
        <v>2022</v>
      </c>
      <c r="C11573" s="17">
        <v>44774</v>
      </c>
      <c r="D11573" s="18" t="s">
        <v>130</v>
      </c>
      <c r="E11573" s="18" t="s">
        <v>163</v>
      </c>
      <c r="F11573" s="18" t="str">
        <f t="shared" si="361"/>
        <v>Eversource_EMA-Marion Muni Agg Rate-44774</v>
      </c>
      <c r="G11573" s="11" t="s">
        <v>131</v>
      </c>
      <c r="H11573" s="11" t="s">
        <v>54</v>
      </c>
      <c r="I11573" s="11" t="s">
        <v>99</v>
      </c>
      <c r="J11573" s="11" t="s">
        <v>196</v>
      </c>
      <c r="K11573" s="11" t="str">
        <f>IFERROR(INDEX('EDC Component Dictionary'!$C$5:$C$37,MATCH('Rates Database'!J11573,'EDC Component Dictionary'!$B$5:$B$37,0)), "Energy Supply")</f>
        <v>Energy Supply</v>
      </c>
      <c r="L11573" s="12">
        <v>0.10374</v>
      </c>
      <c r="M11573" s="12"/>
    </row>
    <row r="11574" spans="1:13" x14ac:dyDescent="0.3">
      <c r="A11574" s="18">
        <v>11572</v>
      </c>
      <c r="B11574" s="18">
        <f t="shared" si="362"/>
        <v>2022</v>
      </c>
      <c r="C11574" s="17">
        <v>44774</v>
      </c>
      <c r="D11574" s="18" t="s">
        <v>130</v>
      </c>
      <c r="E11574" s="18" t="s">
        <v>163</v>
      </c>
      <c r="F11574" s="18" t="str">
        <f t="shared" si="361"/>
        <v>Eversource_EMA-Mattapoisett Muni Agg Rate-44774</v>
      </c>
      <c r="G11574" s="11" t="s">
        <v>131</v>
      </c>
      <c r="H11574" s="11" t="s">
        <v>54</v>
      </c>
      <c r="I11574" s="11" t="s">
        <v>99</v>
      </c>
      <c r="J11574" s="11" t="s">
        <v>197</v>
      </c>
      <c r="K11574" s="11" t="str">
        <f>IFERROR(INDEX('EDC Component Dictionary'!$C$5:$C$37,MATCH('Rates Database'!J11574,'EDC Component Dictionary'!$B$5:$B$37,0)), "Energy Supply")</f>
        <v>Energy Supply</v>
      </c>
      <c r="L11574" s="12">
        <v>0.1047</v>
      </c>
      <c r="M11574" s="12"/>
    </row>
    <row r="11575" spans="1:13" x14ac:dyDescent="0.3">
      <c r="A11575" s="18">
        <v>11573</v>
      </c>
      <c r="B11575" s="18">
        <f t="shared" si="362"/>
        <v>2022</v>
      </c>
      <c r="C11575" s="17">
        <v>44774</v>
      </c>
      <c r="D11575" s="18" t="s">
        <v>130</v>
      </c>
      <c r="E11575" s="18" t="s">
        <v>163</v>
      </c>
      <c r="F11575" s="18" t="str">
        <f t="shared" si="361"/>
        <v>Eversource_EMA-New Bedford Muni Agg Rate-44774</v>
      </c>
      <c r="G11575" s="11" t="s">
        <v>131</v>
      </c>
      <c r="H11575" s="11" t="s">
        <v>54</v>
      </c>
      <c r="I11575" s="11" t="s">
        <v>99</v>
      </c>
      <c r="J11575" s="11" t="s">
        <v>199</v>
      </c>
      <c r="K11575" s="11" t="str">
        <f>IFERROR(INDEX('EDC Component Dictionary'!$C$5:$C$37,MATCH('Rates Database'!J11575,'EDC Component Dictionary'!$B$5:$B$37,0)), "Energy Supply")</f>
        <v>Energy Supply</v>
      </c>
      <c r="L11575" s="12">
        <v>0.10471999999999999</v>
      </c>
      <c r="M11575" s="12"/>
    </row>
    <row r="11576" spans="1:13" x14ac:dyDescent="0.3">
      <c r="A11576" s="18">
        <v>11574</v>
      </c>
      <c r="B11576" s="18">
        <f t="shared" si="362"/>
        <v>2022</v>
      </c>
      <c r="C11576" s="17">
        <v>44774</v>
      </c>
      <c r="D11576" s="18" t="s">
        <v>130</v>
      </c>
      <c r="E11576" s="18" t="s">
        <v>164</v>
      </c>
      <c r="F11576" s="18" t="str">
        <f t="shared" si="361"/>
        <v>National Grid-Northbridge Muni Agg Rate-44774</v>
      </c>
      <c r="G11576" s="11" t="s">
        <v>131</v>
      </c>
      <c r="H11576" s="11" t="s">
        <v>54</v>
      </c>
      <c r="I11576" s="11" t="s">
        <v>99</v>
      </c>
      <c r="J11576" s="11" t="s">
        <v>200</v>
      </c>
      <c r="K11576" s="11" t="str">
        <f>IFERROR(INDEX('EDC Component Dictionary'!$C$5:$C$37,MATCH('Rates Database'!J11576,'EDC Component Dictionary'!$B$5:$B$37,0)), "Energy Supply")</f>
        <v>Energy Supply</v>
      </c>
      <c r="L11576" s="12">
        <v>0.10474</v>
      </c>
      <c r="M11576" s="12"/>
    </row>
    <row r="11577" spans="1:13" x14ac:dyDescent="0.3">
      <c r="A11577" s="18">
        <v>11575</v>
      </c>
      <c r="B11577" s="18">
        <f t="shared" si="362"/>
        <v>2022</v>
      </c>
      <c r="C11577" s="17">
        <v>44774</v>
      </c>
      <c r="D11577" s="18" t="s">
        <v>130</v>
      </c>
      <c r="E11577" s="18" t="s">
        <v>164</v>
      </c>
      <c r="F11577" s="18" t="str">
        <f t="shared" si="361"/>
        <v>National Grid-Norton Muni Agg Rate-44774</v>
      </c>
      <c r="G11577" s="11" t="s">
        <v>131</v>
      </c>
      <c r="H11577" s="11" t="s">
        <v>54</v>
      </c>
      <c r="I11577" s="11" t="s">
        <v>99</v>
      </c>
      <c r="J11577" s="11" t="s">
        <v>201</v>
      </c>
      <c r="K11577" s="11" t="str">
        <f>IFERROR(INDEX('EDC Component Dictionary'!$C$5:$C$37,MATCH('Rates Database'!J11577,'EDC Component Dictionary'!$B$5:$B$37,0)), "Energy Supply")</f>
        <v>Energy Supply</v>
      </c>
      <c r="L11577" s="12">
        <v>0.10476000000000001</v>
      </c>
      <c r="M11577" s="12"/>
    </row>
    <row r="11578" spans="1:13" x14ac:dyDescent="0.3">
      <c r="A11578" s="18">
        <v>11576</v>
      </c>
      <c r="B11578" s="18">
        <f t="shared" si="362"/>
        <v>2022</v>
      </c>
      <c r="C11578" s="17">
        <v>44774</v>
      </c>
      <c r="D11578" s="18" t="s">
        <v>130</v>
      </c>
      <c r="E11578" s="18" t="s">
        <v>164</v>
      </c>
      <c r="F11578" s="18" t="str">
        <f t="shared" si="361"/>
        <v>National Grid-Plainville Muni Agg Rate-44774</v>
      </c>
      <c r="G11578" s="11" t="s">
        <v>131</v>
      </c>
      <c r="H11578" s="11" t="s">
        <v>54</v>
      </c>
      <c r="I11578" s="11" t="s">
        <v>99</v>
      </c>
      <c r="J11578" s="11" t="s">
        <v>203</v>
      </c>
      <c r="K11578" s="11" t="str">
        <f>IFERROR(INDEX('EDC Component Dictionary'!$C$5:$C$37,MATCH('Rates Database'!J11578,'EDC Component Dictionary'!$B$5:$B$37,0)), "Energy Supply")</f>
        <v>Energy Supply</v>
      </c>
      <c r="L11578" s="12">
        <v>0.10471</v>
      </c>
      <c r="M11578" s="12"/>
    </row>
    <row r="11579" spans="1:13" x14ac:dyDescent="0.3">
      <c r="A11579" s="18">
        <v>11577</v>
      </c>
      <c r="B11579" s="18">
        <f t="shared" si="362"/>
        <v>2022</v>
      </c>
      <c r="C11579" s="17">
        <v>44774</v>
      </c>
      <c r="D11579" s="18" t="s">
        <v>130</v>
      </c>
      <c r="E11579" s="18" t="s">
        <v>164</v>
      </c>
      <c r="F11579" s="18" t="str">
        <f t="shared" si="361"/>
        <v>National Grid-Rehoboth Muni Agg Rate-44774</v>
      </c>
      <c r="G11579" s="11" t="s">
        <v>131</v>
      </c>
      <c r="H11579" s="11" t="s">
        <v>54</v>
      </c>
      <c r="I11579" s="11" t="s">
        <v>99</v>
      </c>
      <c r="J11579" s="11" t="s">
        <v>204</v>
      </c>
      <c r="K11579" s="11" t="str">
        <f>IFERROR(INDEX('EDC Component Dictionary'!$C$5:$C$37,MATCH('Rates Database'!J11579,'EDC Component Dictionary'!$B$5:$B$37,0)), "Energy Supply")</f>
        <v>Energy Supply</v>
      </c>
      <c r="L11579" s="12">
        <v>0.10473</v>
      </c>
      <c r="M11579" s="12"/>
    </row>
    <row r="11580" spans="1:13" x14ac:dyDescent="0.3">
      <c r="A11580" s="18">
        <v>11578</v>
      </c>
      <c r="B11580" s="18">
        <f t="shared" si="362"/>
        <v>2022</v>
      </c>
      <c r="C11580" s="17">
        <v>44774</v>
      </c>
      <c r="D11580" s="18" t="s">
        <v>130</v>
      </c>
      <c r="E11580" s="18" t="s">
        <v>164</v>
      </c>
      <c r="F11580" s="18" t="str">
        <f t="shared" si="361"/>
        <v>National Grid-Seekonk Muni Agg Rate-44774</v>
      </c>
      <c r="G11580" s="11" t="s">
        <v>131</v>
      </c>
      <c r="H11580" s="11" t="s">
        <v>54</v>
      </c>
      <c r="I11580" s="11" t="s">
        <v>99</v>
      </c>
      <c r="J11580" s="11" t="s">
        <v>205</v>
      </c>
      <c r="K11580" s="11" t="str">
        <f>IFERROR(INDEX('EDC Component Dictionary'!$C$5:$C$37,MATCH('Rates Database'!J11580,'EDC Component Dictionary'!$B$5:$B$37,0)), "Energy Supply")</f>
        <v>Energy Supply</v>
      </c>
      <c r="L11580" s="12">
        <v>0.10475</v>
      </c>
      <c r="M11580" s="12"/>
    </row>
    <row r="11581" spans="1:13" x14ac:dyDescent="0.3">
      <c r="A11581" s="18">
        <v>11579</v>
      </c>
      <c r="B11581" s="18">
        <f t="shared" si="362"/>
        <v>2022</v>
      </c>
      <c r="C11581" s="17">
        <v>44774</v>
      </c>
      <c r="D11581" s="18" t="s">
        <v>130</v>
      </c>
      <c r="E11581" s="18" t="s">
        <v>164</v>
      </c>
      <c r="F11581" s="18" t="str">
        <f t="shared" si="361"/>
        <v>National Grid-Somerset Muni Agg Rate-44774</v>
      </c>
      <c r="G11581" s="11" t="s">
        <v>131</v>
      </c>
      <c r="H11581" s="11" t="s">
        <v>54</v>
      </c>
      <c r="I11581" s="11" t="s">
        <v>99</v>
      </c>
      <c r="J11581" s="11" t="s">
        <v>206</v>
      </c>
      <c r="K11581" s="11" t="str">
        <f>IFERROR(INDEX('EDC Component Dictionary'!$C$5:$C$37,MATCH('Rates Database'!J11581,'EDC Component Dictionary'!$B$5:$B$37,0)), "Energy Supply")</f>
        <v>Energy Supply</v>
      </c>
      <c r="L11581" s="12">
        <v>0.10471999999999999</v>
      </c>
      <c r="M11581" s="12"/>
    </row>
    <row r="11582" spans="1:13" x14ac:dyDescent="0.3">
      <c r="A11582" s="18">
        <v>11580</v>
      </c>
      <c r="B11582" s="18">
        <f t="shared" si="362"/>
        <v>2022</v>
      </c>
      <c r="C11582" s="17">
        <v>44774</v>
      </c>
      <c r="D11582" s="18" t="s">
        <v>130</v>
      </c>
      <c r="E11582" s="18" t="s">
        <v>164</v>
      </c>
      <c r="F11582" s="18" t="str">
        <f t="shared" si="361"/>
        <v>National Grid-Swansea Muni Agg Rate-44774</v>
      </c>
      <c r="G11582" s="11" t="s">
        <v>131</v>
      </c>
      <c r="H11582" s="11" t="s">
        <v>54</v>
      </c>
      <c r="I11582" s="11" t="s">
        <v>99</v>
      </c>
      <c r="J11582" s="11" t="s">
        <v>207</v>
      </c>
      <c r="K11582" s="11" t="str">
        <f>IFERROR(INDEX('EDC Component Dictionary'!$C$5:$C$37,MATCH('Rates Database'!J11582,'EDC Component Dictionary'!$B$5:$B$37,0)), "Energy Supply")</f>
        <v>Energy Supply</v>
      </c>
      <c r="L11582" s="12">
        <v>0.1047</v>
      </c>
      <c r="M11582" s="12"/>
    </row>
    <row r="11583" spans="1:13" x14ac:dyDescent="0.3">
      <c r="A11583" s="18">
        <v>11581</v>
      </c>
      <c r="B11583" s="18">
        <f t="shared" si="362"/>
        <v>2022</v>
      </c>
      <c r="C11583" s="17">
        <v>44774</v>
      </c>
      <c r="D11583" s="18" t="s">
        <v>130</v>
      </c>
      <c r="E11583" s="18" t="s">
        <v>163</v>
      </c>
      <c r="F11583" s="18" t="str">
        <f t="shared" si="361"/>
        <v>Eversource_EMA-Wareham Muni Agg Rate-44774</v>
      </c>
      <c r="G11583" s="11" t="s">
        <v>131</v>
      </c>
      <c r="H11583" s="11" t="s">
        <v>54</v>
      </c>
      <c r="I11583" s="11" t="s">
        <v>99</v>
      </c>
      <c r="J11583" s="11" t="s">
        <v>273</v>
      </c>
      <c r="K11583" s="11" t="str">
        <f>IFERROR(INDEX('EDC Component Dictionary'!$C$5:$C$37,MATCH('Rates Database'!J11583,'EDC Component Dictionary'!$B$5:$B$37,0)), "Energy Supply")</f>
        <v>Energy Supply</v>
      </c>
      <c r="L11583" s="12">
        <v>0.10474</v>
      </c>
      <c r="M11583" s="12"/>
    </row>
    <row r="11584" spans="1:13" x14ac:dyDescent="0.3">
      <c r="A11584" s="18">
        <v>11582</v>
      </c>
      <c r="B11584" s="18">
        <f t="shared" si="362"/>
        <v>2022</v>
      </c>
      <c r="C11584" s="17">
        <v>44774</v>
      </c>
      <c r="D11584" s="18" t="s">
        <v>130</v>
      </c>
      <c r="E11584" s="18" t="s">
        <v>163</v>
      </c>
      <c r="F11584" s="18" t="str">
        <f t="shared" si="361"/>
        <v>Eversource_EMA-Westport Muni Agg Rate-44774</v>
      </c>
      <c r="G11584" s="11" t="s">
        <v>131</v>
      </c>
      <c r="H11584" s="11" t="s">
        <v>54</v>
      </c>
      <c r="I11584" s="11" t="s">
        <v>99</v>
      </c>
      <c r="J11584" s="11" t="s">
        <v>209</v>
      </c>
      <c r="K11584" s="11" t="str">
        <f>IFERROR(INDEX('EDC Component Dictionary'!$C$5:$C$37,MATCH('Rates Database'!J11584,'EDC Component Dictionary'!$B$5:$B$37,0)), "Energy Supply")</f>
        <v>Energy Supply</v>
      </c>
      <c r="L11584" s="12">
        <v>0.10477</v>
      </c>
      <c r="M11584" s="12"/>
    </row>
    <row r="11585" spans="1:13" x14ac:dyDescent="0.3">
      <c r="A11585" s="18">
        <v>11583</v>
      </c>
      <c r="B11585" s="18">
        <f t="shared" si="362"/>
        <v>2022</v>
      </c>
      <c r="C11585" s="17">
        <v>44774</v>
      </c>
      <c r="D11585" s="18" t="s">
        <v>130</v>
      </c>
      <c r="E11585" s="18" t="s">
        <v>164</v>
      </c>
      <c r="F11585" s="18" t="str">
        <f t="shared" si="361"/>
        <v>National Grid-West Brookfield Muni Agg Rate-44774</v>
      </c>
      <c r="G11585" s="11" t="s">
        <v>131</v>
      </c>
      <c r="H11585" s="11" t="s">
        <v>54</v>
      </c>
      <c r="I11585" s="11" t="s">
        <v>99</v>
      </c>
      <c r="J11585" s="11" t="s">
        <v>177</v>
      </c>
      <c r="K11585" s="11" t="str">
        <f>IFERROR(INDEX('EDC Component Dictionary'!$C$5:$C$37,MATCH('Rates Database'!J11585,'EDC Component Dictionary'!$B$5:$B$37,0)), "Energy Supply")</f>
        <v>Energy Supply</v>
      </c>
      <c r="L11585" s="12">
        <v>0.10482</v>
      </c>
      <c r="M11585" s="12"/>
    </row>
    <row r="11586" spans="1:13" x14ac:dyDescent="0.3">
      <c r="A11586" s="18">
        <v>11584</v>
      </c>
      <c r="B11586" s="18">
        <f t="shared" si="362"/>
        <v>2022</v>
      </c>
      <c r="C11586" s="17">
        <v>44774</v>
      </c>
      <c r="D11586" s="18" t="s">
        <v>130</v>
      </c>
      <c r="E11586" s="18" t="s">
        <v>163</v>
      </c>
      <c r="F11586" s="18" t="str">
        <f t="shared" si="361"/>
        <v>Eversource_EMA-Somerville Muni Agg Rate-44774</v>
      </c>
      <c r="G11586" s="11" t="s">
        <v>131</v>
      </c>
      <c r="H11586" s="11" t="s">
        <v>54</v>
      </c>
      <c r="I11586" s="11" t="s">
        <v>99</v>
      </c>
      <c r="J11586" s="11" t="s">
        <v>212</v>
      </c>
      <c r="K11586" s="11" t="str">
        <f>IFERROR(INDEX('EDC Component Dictionary'!$C$5:$C$37,MATCH('Rates Database'!J11586,'EDC Component Dictionary'!$B$5:$B$37,0)), "Energy Supply")</f>
        <v>Energy Supply</v>
      </c>
      <c r="L11586" s="12">
        <v>0.10371</v>
      </c>
      <c r="M11586" s="12"/>
    </row>
    <row r="11587" spans="1:13" x14ac:dyDescent="0.3">
      <c r="A11587" s="18">
        <v>11585</v>
      </c>
      <c r="B11587" s="18">
        <f t="shared" si="362"/>
        <v>2022</v>
      </c>
      <c r="C11587" s="17">
        <v>44774</v>
      </c>
      <c r="D11587" s="18" t="s">
        <v>130</v>
      </c>
      <c r="E11587" s="18" t="s">
        <v>164</v>
      </c>
      <c r="F11587" s="18" t="str">
        <f t="shared" si="361"/>
        <v>National Grid-Gardner Muni Agg Rate-44774</v>
      </c>
      <c r="G11587" s="11" t="s">
        <v>131</v>
      </c>
      <c r="H11587" s="11" t="s">
        <v>54</v>
      </c>
      <c r="I11587" s="11" t="s">
        <v>99</v>
      </c>
      <c r="J11587" s="11" t="s">
        <v>179</v>
      </c>
      <c r="K11587" s="11" t="str">
        <f>IFERROR(INDEX('EDC Component Dictionary'!$C$5:$C$37,MATCH('Rates Database'!J11587,'EDC Component Dictionary'!$B$5:$B$37,0)), "Energy Supply")</f>
        <v>Energy Supply</v>
      </c>
      <c r="L11587" s="12">
        <v>0.10521</v>
      </c>
      <c r="M11587" s="12"/>
    </row>
    <row r="11588" spans="1:13" x14ac:dyDescent="0.3">
      <c r="A11588" s="18">
        <v>11586</v>
      </c>
      <c r="B11588" s="18">
        <f t="shared" si="362"/>
        <v>2022</v>
      </c>
      <c r="C11588" s="17">
        <v>44774</v>
      </c>
      <c r="D11588" s="18" t="s">
        <v>130</v>
      </c>
      <c r="E11588" s="18" t="s">
        <v>163</v>
      </c>
      <c r="F11588" s="18" t="str">
        <f t="shared" ref="F11588:F11651" si="363">_xlfn.CONCAT(E11588,"-",J11588,"-",C11588)</f>
        <v>Eversource_EMA-Kingston Muni Agg Rate-44774</v>
      </c>
      <c r="G11588" s="11" t="s">
        <v>131</v>
      </c>
      <c r="H11588" s="11" t="s">
        <v>54</v>
      </c>
      <c r="I11588" s="11" t="s">
        <v>99</v>
      </c>
      <c r="J11588" s="11" t="s">
        <v>211</v>
      </c>
      <c r="K11588" s="11" t="str">
        <f>IFERROR(INDEX('EDC Component Dictionary'!$C$5:$C$37,MATCH('Rates Database'!J11588,'EDC Component Dictionary'!$B$5:$B$37,0)), "Energy Supply")</f>
        <v>Energy Supply</v>
      </c>
      <c r="L11588" s="12">
        <v>0.10525</v>
      </c>
      <c r="M11588" s="12"/>
    </row>
    <row r="11589" spans="1:13" x14ac:dyDescent="0.3">
      <c r="A11589" s="18">
        <v>11587</v>
      </c>
      <c r="B11589" s="18">
        <f t="shared" si="362"/>
        <v>2022</v>
      </c>
      <c r="C11589" s="17">
        <v>44774</v>
      </c>
      <c r="D11589" s="18" t="s">
        <v>130</v>
      </c>
      <c r="E11589" s="18" t="s">
        <v>164</v>
      </c>
      <c r="F11589" s="18" t="str">
        <f t="shared" si="363"/>
        <v>National Grid-Pembroke Muni Agg Rate-44774</v>
      </c>
      <c r="G11589" s="11" t="s">
        <v>131</v>
      </c>
      <c r="H11589" s="11" t="s">
        <v>54</v>
      </c>
      <c r="I11589" s="11" t="s">
        <v>99</v>
      </c>
      <c r="J11589" s="11" t="s">
        <v>295</v>
      </c>
      <c r="K11589" s="11" t="str">
        <f>IFERROR(INDEX('EDC Component Dictionary'!$C$5:$C$37,MATCH('Rates Database'!J11589,'EDC Component Dictionary'!$B$5:$B$37,0)), "Energy Supply")</f>
        <v>Energy Supply</v>
      </c>
      <c r="L11589" s="12">
        <v>0.10534</v>
      </c>
      <c r="M11589" s="12"/>
    </row>
    <row r="11590" spans="1:13" x14ac:dyDescent="0.3">
      <c r="A11590" s="18">
        <v>11588</v>
      </c>
      <c r="B11590" s="18">
        <f t="shared" si="362"/>
        <v>2022</v>
      </c>
      <c r="C11590" s="17">
        <v>44774</v>
      </c>
      <c r="D11590" s="18" t="s">
        <v>130</v>
      </c>
      <c r="E11590" s="18" t="s">
        <v>164</v>
      </c>
      <c r="F11590" s="18" t="str">
        <f t="shared" si="363"/>
        <v>National Grid-Heath Muni Agg Rate-44774</v>
      </c>
      <c r="G11590" s="11" t="s">
        <v>131</v>
      </c>
      <c r="H11590" s="11" t="s">
        <v>54</v>
      </c>
      <c r="I11590" s="11" t="s">
        <v>99</v>
      </c>
      <c r="J11590" s="11" t="s">
        <v>257</v>
      </c>
      <c r="K11590" s="11" t="str">
        <f>IFERROR(INDEX('EDC Component Dictionary'!$C$5:$C$37,MATCH('Rates Database'!J11590,'EDC Component Dictionary'!$B$5:$B$37,0)), "Energy Supply")</f>
        <v>Energy Supply</v>
      </c>
      <c r="L11590" s="12">
        <v>0.1056</v>
      </c>
      <c r="M11590" s="12"/>
    </row>
    <row r="11591" spans="1:13" x14ac:dyDescent="0.3">
      <c r="A11591" s="18">
        <v>11589</v>
      </c>
      <c r="B11591" s="18">
        <f t="shared" si="362"/>
        <v>2022</v>
      </c>
      <c r="C11591" s="17">
        <v>44774</v>
      </c>
      <c r="D11591" s="18" t="s">
        <v>130</v>
      </c>
      <c r="E11591" s="18" t="s">
        <v>164</v>
      </c>
      <c r="F11591" s="18" t="str">
        <f t="shared" si="363"/>
        <v>National Grid-Shirley Muni Agg Rate-44774</v>
      </c>
      <c r="G11591" s="11" t="s">
        <v>131</v>
      </c>
      <c r="H11591" s="11" t="s">
        <v>54</v>
      </c>
      <c r="I11591" s="11" t="s">
        <v>99</v>
      </c>
      <c r="J11591" s="11" t="s">
        <v>299</v>
      </c>
      <c r="K11591" s="11" t="str">
        <f>IFERROR(INDEX('EDC Component Dictionary'!$C$5:$C$37,MATCH('Rates Database'!J11591,'EDC Component Dictionary'!$B$5:$B$37,0)), "Energy Supply")</f>
        <v>Energy Supply</v>
      </c>
      <c r="L11591" s="12">
        <v>0.10577</v>
      </c>
      <c r="M11591" s="12"/>
    </row>
    <row r="11592" spans="1:13" x14ac:dyDescent="0.3">
      <c r="A11592" s="18">
        <v>11590</v>
      </c>
      <c r="B11592" s="18">
        <f t="shared" si="362"/>
        <v>2022</v>
      </c>
      <c r="C11592" s="17">
        <v>44774</v>
      </c>
      <c r="D11592" s="18" t="s">
        <v>130</v>
      </c>
      <c r="E11592" s="18" t="s">
        <v>164</v>
      </c>
      <c r="F11592" s="18" t="str">
        <f t="shared" si="363"/>
        <v>National Grid-Harvard Muni Agg Rate-44774</v>
      </c>
      <c r="G11592" s="11" t="s">
        <v>131</v>
      </c>
      <c r="H11592" s="11" t="s">
        <v>54</v>
      </c>
      <c r="I11592" s="11" t="s">
        <v>99</v>
      </c>
      <c r="J11592" s="11" t="s">
        <v>276</v>
      </c>
      <c r="K11592" s="11" t="str">
        <f>IFERROR(INDEX('EDC Component Dictionary'!$C$5:$C$37,MATCH('Rates Database'!J11592,'EDC Component Dictionary'!$B$5:$B$37,0)), "Energy Supply")</f>
        <v>Energy Supply</v>
      </c>
      <c r="L11592" s="12">
        <v>0.10630000000000001</v>
      </c>
      <c r="M11592" s="12"/>
    </row>
    <row r="11593" spans="1:13" x14ac:dyDescent="0.3">
      <c r="A11593" s="18">
        <v>11591</v>
      </c>
      <c r="B11593" s="18">
        <f t="shared" si="362"/>
        <v>2022</v>
      </c>
      <c r="C11593" s="17">
        <v>44774</v>
      </c>
      <c r="D11593" s="18" t="s">
        <v>130</v>
      </c>
      <c r="E11593" s="18" t="s">
        <v>163</v>
      </c>
      <c r="F11593" s="18" t="str">
        <f t="shared" si="363"/>
        <v>Eversource_EMA-Millis Muni Agg Rate-44774</v>
      </c>
      <c r="G11593" s="11" t="s">
        <v>131</v>
      </c>
      <c r="H11593" s="11" t="s">
        <v>54</v>
      </c>
      <c r="I11593" s="11" t="s">
        <v>99</v>
      </c>
      <c r="J11593" s="11" t="s">
        <v>300</v>
      </c>
      <c r="K11593" s="11" t="str">
        <f>IFERROR(INDEX('EDC Component Dictionary'!$C$5:$C$37,MATCH('Rates Database'!J11593,'EDC Component Dictionary'!$B$5:$B$37,0)), "Energy Supply")</f>
        <v>Energy Supply</v>
      </c>
      <c r="L11593" s="12">
        <v>0.10649</v>
      </c>
      <c r="M11593" s="12"/>
    </row>
    <row r="11594" spans="1:13" x14ac:dyDescent="0.3">
      <c r="A11594" s="18">
        <v>11592</v>
      </c>
      <c r="B11594" s="18">
        <f t="shared" si="362"/>
        <v>2022</v>
      </c>
      <c r="C11594" s="17">
        <v>44774</v>
      </c>
      <c r="D11594" s="18" t="s">
        <v>130</v>
      </c>
      <c r="E11594" s="18" t="s">
        <v>164</v>
      </c>
      <c r="F11594" s="18" t="str">
        <f t="shared" si="363"/>
        <v>National Grid-Sutton Muni Agg Rate-44774</v>
      </c>
      <c r="G11594" s="11" t="s">
        <v>131</v>
      </c>
      <c r="H11594" s="11" t="s">
        <v>54</v>
      </c>
      <c r="I11594" s="11" t="s">
        <v>99</v>
      </c>
      <c r="J11594" s="11" t="s">
        <v>233</v>
      </c>
      <c r="K11594" s="11" t="str">
        <f>IFERROR(INDEX('EDC Component Dictionary'!$C$5:$C$37,MATCH('Rates Database'!J11594,'EDC Component Dictionary'!$B$5:$B$37,0)), "Energy Supply")</f>
        <v>Energy Supply</v>
      </c>
      <c r="L11594" s="12">
        <v>0.10662000000000001</v>
      </c>
      <c r="M11594" s="12"/>
    </row>
    <row r="11595" spans="1:13" x14ac:dyDescent="0.3">
      <c r="A11595" s="18">
        <v>11593</v>
      </c>
      <c r="B11595" s="18">
        <f t="shared" si="362"/>
        <v>2022</v>
      </c>
      <c r="C11595" s="17">
        <v>44774</v>
      </c>
      <c r="D11595" s="18" t="s">
        <v>130</v>
      </c>
      <c r="E11595" s="18" t="s">
        <v>164</v>
      </c>
      <c r="F11595" s="18" t="str">
        <f t="shared" si="363"/>
        <v>National Grid-Williamstown Muni Agg Rate-44774</v>
      </c>
      <c r="G11595" s="11" t="s">
        <v>131</v>
      </c>
      <c r="H11595" s="11" t="s">
        <v>54</v>
      </c>
      <c r="I11595" s="11" t="s">
        <v>99</v>
      </c>
      <c r="J11595" s="11" t="s">
        <v>225</v>
      </c>
      <c r="K11595" s="11" t="str">
        <f>IFERROR(INDEX('EDC Component Dictionary'!$C$5:$C$37,MATCH('Rates Database'!J11595,'EDC Component Dictionary'!$B$5:$B$37,0)), "Energy Supply")</f>
        <v>Energy Supply</v>
      </c>
      <c r="L11595" s="12">
        <v>0.10671</v>
      </c>
      <c r="M11595" s="12"/>
    </row>
    <row r="11596" spans="1:13" x14ac:dyDescent="0.3">
      <c r="A11596" s="18">
        <v>11594</v>
      </c>
      <c r="B11596" s="18">
        <f t="shared" si="362"/>
        <v>2022</v>
      </c>
      <c r="C11596" s="17">
        <v>44774</v>
      </c>
      <c r="D11596" s="18" t="s">
        <v>130</v>
      </c>
      <c r="E11596" s="18" t="s">
        <v>163</v>
      </c>
      <c r="F11596" s="18" t="str">
        <f t="shared" si="363"/>
        <v>Eversource_EMA-Sudbury Muni Agg Rate-44774</v>
      </c>
      <c r="G11596" s="11" t="s">
        <v>131</v>
      </c>
      <c r="H11596" s="11" t="s">
        <v>54</v>
      </c>
      <c r="I11596" s="11" t="s">
        <v>99</v>
      </c>
      <c r="J11596" s="11" t="s">
        <v>227</v>
      </c>
      <c r="K11596" s="11" t="str">
        <f>IFERROR(INDEX('EDC Component Dictionary'!$C$5:$C$37,MATCH('Rates Database'!J11596,'EDC Component Dictionary'!$B$5:$B$37,0)), "Energy Supply")</f>
        <v>Energy Supply</v>
      </c>
      <c r="L11596" s="12">
        <v>0.10813</v>
      </c>
      <c r="M11596" s="12"/>
    </row>
    <row r="11597" spans="1:13" x14ac:dyDescent="0.3">
      <c r="A11597" s="18">
        <v>11595</v>
      </c>
      <c r="B11597" s="18">
        <f t="shared" si="362"/>
        <v>2022</v>
      </c>
      <c r="C11597" s="17">
        <v>44774</v>
      </c>
      <c r="D11597" s="18" t="s">
        <v>130</v>
      </c>
      <c r="E11597" s="18" t="s">
        <v>164</v>
      </c>
      <c r="F11597" s="18" t="str">
        <f t="shared" si="363"/>
        <v>National Grid-Halifax Muni Agg Rate-44774</v>
      </c>
      <c r="G11597" s="11" t="s">
        <v>131</v>
      </c>
      <c r="H11597" s="11" t="s">
        <v>54</v>
      </c>
      <c r="I11597" s="11" t="s">
        <v>99</v>
      </c>
      <c r="J11597" s="11" t="s">
        <v>230</v>
      </c>
      <c r="K11597" s="11" t="str">
        <f>IFERROR(INDEX('EDC Component Dictionary'!$C$5:$C$37,MATCH('Rates Database'!J11597,'EDC Component Dictionary'!$B$5:$B$37,0)), "Energy Supply")</f>
        <v>Energy Supply</v>
      </c>
      <c r="L11597" s="12">
        <v>0.10716000000000001</v>
      </c>
      <c r="M11597" s="12"/>
    </row>
    <row r="11598" spans="1:13" x14ac:dyDescent="0.3">
      <c r="A11598" s="18">
        <v>11596</v>
      </c>
      <c r="B11598" s="18">
        <f t="shared" si="362"/>
        <v>2022</v>
      </c>
      <c r="C11598" s="17">
        <v>44774</v>
      </c>
      <c r="D11598" s="18" t="s">
        <v>130</v>
      </c>
      <c r="E11598" s="18" t="s">
        <v>164</v>
      </c>
      <c r="F11598" s="18" t="str">
        <f t="shared" si="363"/>
        <v>National Grid-Franklin Muni Agg Rate-44774</v>
      </c>
      <c r="G11598" s="11" t="s">
        <v>131</v>
      </c>
      <c r="H11598" s="11" t="s">
        <v>54</v>
      </c>
      <c r="I11598" s="11" t="s">
        <v>99</v>
      </c>
      <c r="J11598" s="11" t="s">
        <v>296</v>
      </c>
      <c r="K11598" s="11" t="str">
        <f>IFERROR(INDEX('EDC Component Dictionary'!$C$5:$C$37,MATCH('Rates Database'!J11598,'EDC Component Dictionary'!$B$5:$B$37,0)), "Energy Supply")</f>
        <v>Energy Supply</v>
      </c>
      <c r="L11598" s="12">
        <v>0.10725</v>
      </c>
      <c r="M11598" s="12"/>
    </row>
    <row r="11599" spans="1:13" x14ac:dyDescent="0.3">
      <c r="A11599" s="18">
        <v>11597</v>
      </c>
      <c r="B11599" s="18">
        <f t="shared" si="362"/>
        <v>2022</v>
      </c>
      <c r="C11599" s="17">
        <v>44774</v>
      </c>
      <c r="D11599" s="18" t="s">
        <v>130</v>
      </c>
      <c r="E11599" s="18" t="s">
        <v>164</v>
      </c>
      <c r="F11599" s="18" t="str">
        <f t="shared" si="363"/>
        <v>National Grid-Bellingham Muni Agg Rate-44774</v>
      </c>
      <c r="G11599" s="11" t="s">
        <v>131</v>
      </c>
      <c r="H11599" s="11" t="s">
        <v>54</v>
      </c>
      <c r="I11599" s="11" t="s">
        <v>99</v>
      </c>
      <c r="J11599" s="11" t="s">
        <v>244</v>
      </c>
      <c r="K11599" s="11" t="str">
        <f>IFERROR(INDEX('EDC Component Dictionary'!$C$5:$C$37,MATCH('Rates Database'!J11599,'EDC Component Dictionary'!$B$5:$B$37,0)), "Energy Supply")</f>
        <v>Energy Supply</v>
      </c>
      <c r="L11599" s="12">
        <v>0.10764</v>
      </c>
      <c r="M11599" s="12"/>
    </row>
    <row r="11600" spans="1:13" x14ac:dyDescent="0.3">
      <c r="A11600" s="18">
        <v>11598</v>
      </c>
      <c r="B11600" s="18">
        <f t="shared" si="362"/>
        <v>2022</v>
      </c>
      <c r="C11600" s="17">
        <v>44774</v>
      </c>
      <c r="D11600" s="18" t="s">
        <v>130</v>
      </c>
      <c r="E11600" s="18" t="s">
        <v>163</v>
      </c>
      <c r="F11600" s="18" t="str">
        <f t="shared" si="363"/>
        <v>Eversource_EMA-Dedham Muni Agg Rate-44774</v>
      </c>
      <c r="G11600" s="11" t="s">
        <v>131</v>
      </c>
      <c r="H11600" s="11" t="s">
        <v>54</v>
      </c>
      <c r="I11600" s="11" t="s">
        <v>99</v>
      </c>
      <c r="J11600" s="11" t="s">
        <v>278</v>
      </c>
      <c r="K11600" s="11" t="str">
        <f>IFERROR(INDEX('EDC Component Dictionary'!$C$5:$C$37,MATCH('Rates Database'!J11600,'EDC Component Dictionary'!$B$5:$B$37,0)), "Energy Supply")</f>
        <v>Energy Supply</v>
      </c>
      <c r="L11600" s="12">
        <v>0.10799</v>
      </c>
      <c r="M11600" s="12"/>
    </row>
    <row r="11601" spans="1:13" x14ac:dyDescent="0.3">
      <c r="A11601" s="18">
        <v>11599</v>
      </c>
      <c r="B11601" s="18">
        <f t="shared" si="362"/>
        <v>2022</v>
      </c>
      <c r="C11601" s="17">
        <v>44774</v>
      </c>
      <c r="D11601" s="18" t="s">
        <v>130</v>
      </c>
      <c r="E11601" s="18" t="s">
        <v>164</v>
      </c>
      <c r="F11601" s="18" t="str">
        <f t="shared" si="363"/>
        <v>National Grid-Westford Muni Agg Rate-44774</v>
      </c>
      <c r="G11601" s="11" t="s">
        <v>131</v>
      </c>
      <c r="H11601" s="11" t="s">
        <v>54</v>
      </c>
      <c r="I11601" s="11" t="s">
        <v>99</v>
      </c>
      <c r="J11601" s="11" t="s">
        <v>208</v>
      </c>
      <c r="K11601" s="11" t="str">
        <f>IFERROR(INDEX('EDC Component Dictionary'!$C$5:$C$37,MATCH('Rates Database'!J11601,'EDC Component Dictionary'!$B$5:$B$37,0)), "Energy Supply")</f>
        <v>Energy Supply</v>
      </c>
      <c r="L11601" s="12">
        <v>0.10816000000000001</v>
      </c>
      <c r="M11601" s="12"/>
    </row>
    <row r="11602" spans="1:13" x14ac:dyDescent="0.3">
      <c r="A11602" s="18">
        <v>11600</v>
      </c>
      <c r="B11602" s="18">
        <f t="shared" si="362"/>
        <v>2022</v>
      </c>
      <c r="C11602" s="17">
        <v>44774</v>
      </c>
      <c r="D11602" s="18" t="s">
        <v>130</v>
      </c>
      <c r="E11602" s="18" t="s">
        <v>164</v>
      </c>
      <c r="F11602" s="18" t="str">
        <f t="shared" si="363"/>
        <v>National Grid-Grafton Muni Agg Rate-44774</v>
      </c>
      <c r="G11602" s="11" t="s">
        <v>131</v>
      </c>
      <c r="H11602" s="11" t="s">
        <v>54</v>
      </c>
      <c r="I11602" s="11" t="s">
        <v>99</v>
      </c>
      <c r="J11602" s="11" t="s">
        <v>229</v>
      </c>
      <c r="K11602" s="11" t="str">
        <f>IFERROR(INDEX('EDC Component Dictionary'!$C$5:$C$37,MATCH('Rates Database'!J11602,'EDC Component Dictionary'!$B$5:$B$37,0)), "Energy Supply")</f>
        <v>Energy Supply</v>
      </c>
      <c r="L11602" s="12">
        <v>0.108</v>
      </c>
      <c r="M11602" s="12"/>
    </row>
    <row r="11603" spans="1:13" x14ac:dyDescent="0.3">
      <c r="A11603" s="18">
        <v>11601</v>
      </c>
      <c r="B11603" s="18">
        <f t="shared" si="362"/>
        <v>2022</v>
      </c>
      <c r="C11603" s="17">
        <v>44774</v>
      </c>
      <c r="D11603" s="18" t="s">
        <v>130</v>
      </c>
      <c r="E11603" s="18" t="s">
        <v>163</v>
      </c>
      <c r="F11603" s="18" t="str">
        <f t="shared" si="363"/>
        <v>Eversource_EMA-Lexington Muni Agg Rate-44774</v>
      </c>
      <c r="G11603" s="11" t="s">
        <v>131</v>
      </c>
      <c r="H11603" s="11" t="s">
        <v>54</v>
      </c>
      <c r="I11603" s="11" t="s">
        <v>99</v>
      </c>
      <c r="J11603" s="11" t="s">
        <v>254</v>
      </c>
      <c r="K11603" s="11" t="str">
        <f>IFERROR(INDEX('EDC Component Dictionary'!$C$5:$C$37,MATCH('Rates Database'!J11603,'EDC Component Dictionary'!$B$5:$B$37,0)), "Energy Supply")</f>
        <v>Energy Supply</v>
      </c>
      <c r="L11603" s="12">
        <v>0.10778</v>
      </c>
      <c r="M11603" s="12"/>
    </row>
    <row r="11604" spans="1:13" x14ac:dyDescent="0.3">
      <c r="A11604" s="18">
        <v>11602</v>
      </c>
      <c r="B11604" s="18">
        <f t="shared" si="362"/>
        <v>2022</v>
      </c>
      <c r="C11604" s="17">
        <v>44774</v>
      </c>
      <c r="D11604" s="18" t="s">
        <v>130</v>
      </c>
      <c r="E11604" s="18" t="s">
        <v>163</v>
      </c>
      <c r="F11604" s="18" t="str">
        <f t="shared" si="363"/>
        <v>Eversource_EMA-Milton Muni Agg Rate-44774</v>
      </c>
      <c r="G11604" s="11" t="s">
        <v>131</v>
      </c>
      <c r="H11604" s="11" t="s">
        <v>54</v>
      </c>
      <c r="I11604" s="11" t="s">
        <v>99</v>
      </c>
      <c r="J11604" s="11" t="s">
        <v>306</v>
      </c>
      <c r="K11604" s="11" t="str">
        <f>IFERROR(INDEX('EDC Component Dictionary'!$C$5:$C$37,MATCH('Rates Database'!J11604,'EDC Component Dictionary'!$B$5:$B$37,0)), "Energy Supply")</f>
        <v>Energy Supply</v>
      </c>
      <c r="L11604" s="12">
        <v>0.10953</v>
      </c>
      <c r="M11604" s="12"/>
    </row>
    <row r="11605" spans="1:13" x14ac:dyDescent="0.3">
      <c r="A11605" s="18">
        <v>11603</v>
      </c>
      <c r="B11605" s="18">
        <f t="shared" si="362"/>
        <v>2022</v>
      </c>
      <c r="C11605" s="17">
        <v>44774</v>
      </c>
      <c r="D11605" s="18" t="s">
        <v>130</v>
      </c>
      <c r="E11605" s="18" t="s">
        <v>164</v>
      </c>
      <c r="F11605" s="18" t="str">
        <f t="shared" si="363"/>
        <v>National Grid-Haverhill Muni Agg Rate-44774</v>
      </c>
      <c r="G11605" s="11" t="s">
        <v>131</v>
      </c>
      <c r="H11605" s="11" t="s">
        <v>54</v>
      </c>
      <c r="I11605" s="11" t="s">
        <v>99</v>
      </c>
      <c r="J11605" s="11" t="s">
        <v>297</v>
      </c>
      <c r="K11605" s="11" t="str">
        <f>IFERROR(INDEX('EDC Component Dictionary'!$C$5:$C$37,MATCH('Rates Database'!J11605,'EDC Component Dictionary'!$B$5:$B$37,0)), "Energy Supply")</f>
        <v>Energy Supply</v>
      </c>
      <c r="L11605" s="12">
        <v>0.1086</v>
      </c>
      <c r="M11605" s="12"/>
    </row>
    <row r="11606" spans="1:13" x14ac:dyDescent="0.3">
      <c r="A11606" s="18">
        <v>11604</v>
      </c>
      <c r="B11606" s="18">
        <f t="shared" ref="B11606:B11669" si="364">YEAR(C11606)</f>
        <v>2022</v>
      </c>
      <c r="C11606" s="17">
        <v>44774</v>
      </c>
      <c r="D11606" s="18" t="s">
        <v>130</v>
      </c>
      <c r="E11606" s="18" t="s">
        <v>163</v>
      </c>
      <c r="F11606" s="18" t="str">
        <f t="shared" si="363"/>
        <v>Eversource_EMA-Fairhaven Muni Agg Rate-44774</v>
      </c>
      <c r="G11606" s="11" t="s">
        <v>131</v>
      </c>
      <c r="H11606" s="11" t="s">
        <v>54</v>
      </c>
      <c r="I11606" s="11" t="s">
        <v>99</v>
      </c>
      <c r="J11606" s="11" t="s">
        <v>193</v>
      </c>
      <c r="K11606" s="11" t="str">
        <f>IFERROR(INDEX('EDC Component Dictionary'!$C$5:$C$37,MATCH('Rates Database'!J11606,'EDC Component Dictionary'!$B$5:$B$37,0)), "Energy Supply")</f>
        <v>Energy Supply</v>
      </c>
      <c r="L11606" s="12">
        <v>0.10857</v>
      </c>
      <c r="M11606" s="12"/>
    </row>
    <row r="11607" spans="1:13" x14ac:dyDescent="0.3">
      <c r="A11607" s="18">
        <v>11605</v>
      </c>
      <c r="B11607" s="18">
        <f t="shared" si="364"/>
        <v>2022</v>
      </c>
      <c r="C11607" s="17">
        <v>44774</v>
      </c>
      <c r="D11607" s="18" t="s">
        <v>130</v>
      </c>
      <c r="E11607" s="18" t="s">
        <v>164</v>
      </c>
      <c r="F11607" s="18" t="str">
        <f t="shared" si="363"/>
        <v>National Grid-Egremont Muni Agg Rate-44774</v>
      </c>
      <c r="G11607" s="11" t="s">
        <v>131</v>
      </c>
      <c r="H11607" s="11" t="s">
        <v>54</v>
      </c>
      <c r="I11607" s="11" t="s">
        <v>99</v>
      </c>
      <c r="J11607" s="11" t="s">
        <v>248</v>
      </c>
      <c r="K11607" s="11" t="str">
        <f>IFERROR(INDEX('EDC Component Dictionary'!$C$5:$C$37,MATCH('Rates Database'!J11607,'EDC Component Dictionary'!$B$5:$B$37,0)), "Energy Supply")</f>
        <v>Energy Supply</v>
      </c>
      <c r="L11607" s="12">
        <v>0.10908</v>
      </c>
      <c r="M11607" s="12"/>
    </row>
    <row r="11608" spans="1:13" x14ac:dyDescent="0.3">
      <c r="A11608" s="18">
        <v>11606</v>
      </c>
      <c r="B11608" s="18">
        <f t="shared" si="364"/>
        <v>2022</v>
      </c>
      <c r="C11608" s="17">
        <v>44774</v>
      </c>
      <c r="D11608" s="18" t="s">
        <v>130</v>
      </c>
      <c r="E11608" s="18" t="s">
        <v>163</v>
      </c>
      <c r="F11608" s="18" t="str">
        <f t="shared" si="363"/>
        <v>Eversource_EMA-Waltham Muni Agg Rate-44774</v>
      </c>
      <c r="G11608" s="11" t="s">
        <v>131</v>
      </c>
      <c r="H11608" s="11" t="s">
        <v>54</v>
      </c>
      <c r="I11608" s="11" t="s">
        <v>99</v>
      </c>
      <c r="J11608" s="11" t="s">
        <v>304</v>
      </c>
      <c r="K11608" s="11" t="str">
        <f>IFERROR(INDEX('EDC Component Dictionary'!$C$5:$C$37,MATCH('Rates Database'!J11608,'EDC Component Dictionary'!$B$5:$B$37,0)), "Energy Supply")</f>
        <v>Energy Supply</v>
      </c>
      <c r="L11608" s="12">
        <v>0.1096</v>
      </c>
      <c r="M11608" s="12"/>
    </row>
    <row r="11609" spans="1:13" x14ac:dyDescent="0.3">
      <c r="A11609" s="18">
        <v>11607</v>
      </c>
      <c r="B11609" s="18">
        <f t="shared" si="364"/>
        <v>2022</v>
      </c>
      <c r="C11609" s="17">
        <v>44774</v>
      </c>
      <c r="D11609" s="18" t="s">
        <v>130</v>
      </c>
      <c r="E11609" s="18" t="s">
        <v>163</v>
      </c>
      <c r="F11609" s="18" t="str">
        <f t="shared" si="363"/>
        <v>Eversource_EMA-Bedford Muni Agg Rate-44774</v>
      </c>
      <c r="G11609" s="11" t="s">
        <v>131</v>
      </c>
      <c r="H11609" s="11" t="s">
        <v>54</v>
      </c>
      <c r="I11609" s="11" t="s">
        <v>99</v>
      </c>
      <c r="J11609" s="11" t="s">
        <v>274</v>
      </c>
      <c r="K11609" s="11" t="str">
        <f>IFERROR(INDEX('EDC Component Dictionary'!$C$5:$C$37,MATCH('Rates Database'!J11609,'EDC Component Dictionary'!$B$5:$B$37,0)), "Energy Supply")</f>
        <v>Energy Supply</v>
      </c>
      <c r="L11609" s="12">
        <v>0.10653</v>
      </c>
      <c r="M11609" s="12"/>
    </row>
    <row r="11610" spans="1:13" x14ac:dyDescent="0.3">
      <c r="A11610" s="18">
        <v>11608</v>
      </c>
      <c r="B11610" s="18">
        <f t="shared" si="364"/>
        <v>2022</v>
      </c>
      <c r="C11610" s="17">
        <v>44774</v>
      </c>
      <c r="D11610" s="18" t="s">
        <v>130</v>
      </c>
      <c r="E11610" s="18" t="s">
        <v>164</v>
      </c>
      <c r="F11610" s="18" t="str">
        <f t="shared" si="363"/>
        <v>National Grid-Tyngsborough Muni Agg Rate-44774</v>
      </c>
      <c r="G11610" s="11" t="s">
        <v>131</v>
      </c>
      <c r="H11610" s="11" t="s">
        <v>54</v>
      </c>
      <c r="I11610" s="11" t="s">
        <v>99</v>
      </c>
      <c r="J11610" s="11" t="s">
        <v>261</v>
      </c>
      <c r="K11610" s="11" t="str">
        <f>IFERROR(INDEX('EDC Component Dictionary'!$C$5:$C$37,MATCH('Rates Database'!J11610,'EDC Component Dictionary'!$B$5:$B$37,0)), "Energy Supply")</f>
        <v>Energy Supply</v>
      </c>
      <c r="L11610" s="12">
        <v>0.10945000000000001</v>
      </c>
      <c r="M11610" s="12"/>
    </row>
    <row r="11611" spans="1:13" x14ac:dyDescent="0.3">
      <c r="A11611" s="18">
        <v>11609</v>
      </c>
      <c r="B11611" s="18">
        <f t="shared" si="364"/>
        <v>2022</v>
      </c>
      <c r="C11611" s="17">
        <v>44774</v>
      </c>
      <c r="D11611" s="18" t="s">
        <v>130</v>
      </c>
      <c r="E11611" s="18" t="s">
        <v>164</v>
      </c>
      <c r="F11611" s="18" t="str">
        <f t="shared" si="363"/>
        <v>National Grid-Tewksbury Muni Agg Rate-44774</v>
      </c>
      <c r="G11611" s="11" t="s">
        <v>131</v>
      </c>
      <c r="H11611" s="11" t="s">
        <v>54</v>
      </c>
      <c r="I11611" s="11" t="s">
        <v>99</v>
      </c>
      <c r="J11611" s="11" t="s">
        <v>238</v>
      </c>
      <c r="K11611" s="11" t="str">
        <f>IFERROR(INDEX('EDC Component Dictionary'!$C$5:$C$37,MATCH('Rates Database'!J11611,'EDC Component Dictionary'!$B$5:$B$37,0)), "Energy Supply")</f>
        <v>Energy Supply</v>
      </c>
      <c r="L11611" s="12">
        <v>0.10949</v>
      </c>
      <c r="M11611" s="12"/>
    </row>
    <row r="11612" spans="1:13" x14ac:dyDescent="0.3">
      <c r="A11612" s="18">
        <v>11610</v>
      </c>
      <c r="B11612" s="18">
        <f t="shared" si="364"/>
        <v>2022</v>
      </c>
      <c r="C11612" s="17">
        <v>44774</v>
      </c>
      <c r="D11612" s="18" t="s">
        <v>130</v>
      </c>
      <c r="E11612" s="18" t="s">
        <v>163</v>
      </c>
      <c r="F11612" s="18" t="str">
        <f t="shared" si="363"/>
        <v>Eversource_EMA-Acton Muni Agg Rate-44774</v>
      </c>
      <c r="G11612" s="11" t="s">
        <v>131</v>
      </c>
      <c r="H11612" s="11" t="s">
        <v>54</v>
      </c>
      <c r="I11612" s="11" t="s">
        <v>99</v>
      </c>
      <c r="J11612" s="11" t="s">
        <v>226</v>
      </c>
      <c r="K11612" s="11" t="str">
        <f>IFERROR(INDEX('EDC Component Dictionary'!$C$5:$C$37,MATCH('Rates Database'!J11612,'EDC Component Dictionary'!$B$5:$B$37,0)), "Energy Supply")</f>
        <v>Energy Supply</v>
      </c>
      <c r="L11612" s="12">
        <v>0.11055</v>
      </c>
      <c r="M11612" s="12"/>
    </row>
    <row r="11613" spans="1:13" x14ac:dyDescent="0.3">
      <c r="A11613" s="18">
        <v>11611</v>
      </c>
      <c r="B11613" s="18">
        <f t="shared" si="364"/>
        <v>2022</v>
      </c>
      <c r="C11613" s="17">
        <v>44774</v>
      </c>
      <c r="D11613" s="18" t="s">
        <v>130</v>
      </c>
      <c r="E11613" s="18" t="s">
        <v>164</v>
      </c>
      <c r="F11613" s="18" t="str">
        <f t="shared" si="363"/>
        <v>National Grid-Southborough Muni Agg Rate-44774</v>
      </c>
      <c r="G11613" s="11" t="s">
        <v>131</v>
      </c>
      <c r="H11613" s="11" t="s">
        <v>54</v>
      </c>
      <c r="I11613" s="11" t="s">
        <v>99</v>
      </c>
      <c r="J11613" s="11" t="s">
        <v>231</v>
      </c>
      <c r="K11613" s="11" t="str">
        <f>IFERROR(INDEX('EDC Component Dictionary'!$C$5:$C$37,MATCH('Rates Database'!J11613,'EDC Component Dictionary'!$B$5:$B$37,0)), "Energy Supply")</f>
        <v>Energy Supply</v>
      </c>
      <c r="L11613" s="12">
        <v>0.11008999999999999</v>
      </c>
      <c r="M11613" s="12"/>
    </row>
    <row r="11614" spans="1:13" x14ac:dyDescent="0.3">
      <c r="A11614" s="18">
        <v>11612</v>
      </c>
      <c r="B11614" s="18">
        <f t="shared" si="364"/>
        <v>2022</v>
      </c>
      <c r="C11614" s="17">
        <v>44774</v>
      </c>
      <c r="D11614" s="18" t="s">
        <v>130</v>
      </c>
      <c r="E11614" s="18" t="s">
        <v>163</v>
      </c>
      <c r="F11614" s="18" t="str">
        <f t="shared" si="363"/>
        <v>Eversource_EMA-Arlington Muni Agg Rate-44774</v>
      </c>
      <c r="G11614" s="11" t="s">
        <v>131</v>
      </c>
      <c r="H11614" s="11" t="s">
        <v>54</v>
      </c>
      <c r="I11614" s="11" t="s">
        <v>99</v>
      </c>
      <c r="J11614" s="11" t="s">
        <v>228</v>
      </c>
      <c r="K11614" s="11" t="str">
        <f>IFERROR(INDEX('EDC Component Dictionary'!$C$5:$C$37,MATCH('Rates Database'!J11614,'EDC Component Dictionary'!$B$5:$B$37,0)), "Energy Supply")</f>
        <v>Energy Supply</v>
      </c>
      <c r="L11614" s="12">
        <v>0.11225</v>
      </c>
      <c r="M11614" s="12"/>
    </row>
    <row r="11615" spans="1:13" x14ac:dyDescent="0.3">
      <c r="A11615" s="18">
        <v>11613</v>
      </c>
      <c r="B11615" s="18">
        <f t="shared" si="364"/>
        <v>2022</v>
      </c>
      <c r="C11615" s="17">
        <v>44774</v>
      </c>
      <c r="D11615" s="18" t="s">
        <v>130</v>
      </c>
      <c r="E11615" s="18" t="s">
        <v>164</v>
      </c>
      <c r="F11615" s="18" t="str">
        <f t="shared" si="363"/>
        <v>National Grid-Nantucket Muni Agg Rate-44774</v>
      </c>
      <c r="G11615" s="11" t="s">
        <v>131</v>
      </c>
      <c r="H11615" s="11" t="s">
        <v>54</v>
      </c>
      <c r="I11615" s="11" t="s">
        <v>99</v>
      </c>
      <c r="J11615" s="11" t="s">
        <v>171</v>
      </c>
      <c r="K11615" s="11" t="str">
        <f>IFERROR(INDEX('EDC Component Dictionary'!$C$5:$C$37,MATCH('Rates Database'!J11615,'EDC Component Dictionary'!$B$5:$B$37,0)), "Energy Supply")</f>
        <v>Energy Supply</v>
      </c>
      <c r="L11615" s="12">
        <v>0.11087</v>
      </c>
      <c r="M11615" s="12"/>
    </row>
    <row r="11616" spans="1:13" x14ac:dyDescent="0.3">
      <c r="A11616" s="18">
        <v>11614</v>
      </c>
      <c r="B11616" s="18">
        <f t="shared" si="364"/>
        <v>2022</v>
      </c>
      <c r="C11616" s="17">
        <v>44774</v>
      </c>
      <c r="D11616" s="18" t="s">
        <v>130</v>
      </c>
      <c r="E11616" s="18" t="s">
        <v>164</v>
      </c>
      <c r="F11616" s="18" t="str">
        <f t="shared" si="363"/>
        <v>National Grid-Gloucester Muni Agg Rate-44774</v>
      </c>
      <c r="G11616" s="11" t="s">
        <v>131</v>
      </c>
      <c r="H11616" s="11" t="s">
        <v>54</v>
      </c>
      <c r="I11616" s="11" t="s">
        <v>99</v>
      </c>
      <c r="J11616" s="11" t="s">
        <v>242</v>
      </c>
      <c r="K11616" s="11" t="str">
        <f>IFERROR(INDEX('EDC Component Dictionary'!$C$5:$C$37,MATCH('Rates Database'!J11616,'EDC Component Dictionary'!$B$5:$B$37,0)), "Energy Supply")</f>
        <v>Energy Supply</v>
      </c>
      <c r="L11616" s="12">
        <v>0.11087</v>
      </c>
      <c r="M11616" s="12"/>
    </row>
    <row r="11617" spans="1:13" x14ac:dyDescent="0.3">
      <c r="A11617" s="18">
        <v>11615</v>
      </c>
      <c r="B11617" s="18">
        <f t="shared" si="364"/>
        <v>2022</v>
      </c>
      <c r="C11617" s="17">
        <v>44774</v>
      </c>
      <c r="D11617" s="18" t="s">
        <v>130</v>
      </c>
      <c r="E11617" s="18" t="s">
        <v>164</v>
      </c>
      <c r="F11617" s="18" t="str">
        <f t="shared" si="363"/>
        <v>National Grid-Millville Muni Agg Rate-44774</v>
      </c>
      <c r="G11617" s="11" t="s">
        <v>131</v>
      </c>
      <c r="H11617" s="11" t="s">
        <v>54</v>
      </c>
      <c r="I11617" s="11" t="s">
        <v>99</v>
      </c>
      <c r="J11617" s="11" t="s">
        <v>251</v>
      </c>
      <c r="K11617" s="11" t="str">
        <f>IFERROR(INDEX('EDC Component Dictionary'!$C$5:$C$37,MATCH('Rates Database'!J11617,'EDC Component Dictionary'!$B$5:$B$37,0)), "Energy Supply")</f>
        <v>Energy Supply</v>
      </c>
      <c r="L11617" s="12">
        <v>0.11073</v>
      </c>
      <c r="M11617" s="12"/>
    </row>
    <row r="11618" spans="1:13" x14ac:dyDescent="0.3">
      <c r="A11618" s="18">
        <v>11616</v>
      </c>
      <c r="B11618" s="18">
        <f t="shared" si="364"/>
        <v>2022</v>
      </c>
      <c r="C11618" s="17">
        <v>44774</v>
      </c>
      <c r="D11618" s="18" t="s">
        <v>130</v>
      </c>
      <c r="E11618" s="18" t="s">
        <v>164</v>
      </c>
      <c r="F11618" s="18" t="str">
        <f t="shared" si="363"/>
        <v>National Grid-Salisbury Muni Agg Rate-44774</v>
      </c>
      <c r="G11618" s="11" t="s">
        <v>131</v>
      </c>
      <c r="H11618" s="11" t="s">
        <v>54</v>
      </c>
      <c r="I11618" s="11" t="s">
        <v>99</v>
      </c>
      <c r="J11618" s="11" t="s">
        <v>241</v>
      </c>
      <c r="K11618" s="11" t="str">
        <f>IFERROR(INDEX('EDC Component Dictionary'!$C$5:$C$37,MATCH('Rates Database'!J11618,'EDC Component Dictionary'!$B$5:$B$37,0)), "Energy Supply")</f>
        <v>Energy Supply</v>
      </c>
      <c r="L11618" s="12">
        <v>0.11133999999999999</v>
      </c>
      <c r="M11618" s="12"/>
    </row>
    <row r="11619" spans="1:13" x14ac:dyDescent="0.3">
      <c r="A11619" s="18">
        <v>11617</v>
      </c>
      <c r="B11619" s="18">
        <f t="shared" si="364"/>
        <v>2022</v>
      </c>
      <c r="C11619" s="17">
        <v>44774</v>
      </c>
      <c r="D11619" s="18" t="s">
        <v>130</v>
      </c>
      <c r="E11619" s="18" t="s">
        <v>163</v>
      </c>
      <c r="F11619" s="18" t="str">
        <f t="shared" si="363"/>
        <v>Eversource_EMA-Boston Muni Agg Rate-44774</v>
      </c>
      <c r="G11619" s="11" t="s">
        <v>131</v>
      </c>
      <c r="H11619" s="11" t="s">
        <v>54</v>
      </c>
      <c r="I11619" s="11" t="s">
        <v>99</v>
      </c>
      <c r="J11619" s="11" t="s">
        <v>301</v>
      </c>
      <c r="K11619" s="11" t="str">
        <f>IFERROR(INDEX('EDC Component Dictionary'!$C$5:$C$37,MATCH('Rates Database'!J11619,'EDC Component Dictionary'!$B$5:$B$37,0)), "Energy Supply")</f>
        <v>Energy Supply</v>
      </c>
      <c r="L11619" s="12">
        <v>0.11189</v>
      </c>
      <c r="M11619" s="12"/>
    </row>
    <row r="11620" spans="1:13" x14ac:dyDescent="0.3">
      <c r="A11620" s="18">
        <v>11618</v>
      </c>
      <c r="B11620" s="18">
        <f t="shared" si="364"/>
        <v>2022</v>
      </c>
      <c r="C11620" s="17">
        <v>44774</v>
      </c>
      <c r="D11620" s="18" t="s">
        <v>130</v>
      </c>
      <c r="E11620" s="18" t="s">
        <v>164</v>
      </c>
      <c r="F11620" s="18" t="str">
        <f t="shared" si="363"/>
        <v>National Grid-Rockland Muni Agg Rate-44774</v>
      </c>
      <c r="G11620" s="11" t="s">
        <v>131</v>
      </c>
      <c r="H11620" s="11" t="s">
        <v>54</v>
      </c>
      <c r="I11620" s="11" t="s">
        <v>99</v>
      </c>
      <c r="J11620" s="11" t="s">
        <v>271</v>
      </c>
      <c r="K11620" s="11" t="str">
        <f>IFERROR(INDEX('EDC Component Dictionary'!$C$5:$C$37,MATCH('Rates Database'!J11620,'EDC Component Dictionary'!$B$5:$B$37,0)), "Energy Supply")</f>
        <v>Energy Supply</v>
      </c>
      <c r="L11620" s="12">
        <v>0.10929</v>
      </c>
      <c r="M11620" s="12"/>
    </row>
    <row r="11621" spans="1:13" x14ac:dyDescent="0.3">
      <c r="A11621" s="18">
        <v>11619</v>
      </c>
      <c r="B11621" s="18">
        <f t="shared" si="364"/>
        <v>2022</v>
      </c>
      <c r="C11621" s="17">
        <v>44774</v>
      </c>
      <c r="D11621" s="18" t="s">
        <v>130</v>
      </c>
      <c r="E11621" s="18" t="s">
        <v>163</v>
      </c>
      <c r="F11621" s="18" t="str">
        <f t="shared" si="363"/>
        <v>Eversource_EMA-Winchester Muni Agg Rate-44774</v>
      </c>
      <c r="G11621" s="11" t="s">
        <v>131</v>
      </c>
      <c r="H11621" s="11" t="s">
        <v>54</v>
      </c>
      <c r="I11621" s="11" t="s">
        <v>99</v>
      </c>
      <c r="J11621" s="11" t="s">
        <v>232</v>
      </c>
      <c r="K11621" s="11" t="str">
        <f>IFERROR(INDEX('EDC Component Dictionary'!$C$5:$C$37,MATCH('Rates Database'!J11621,'EDC Component Dictionary'!$B$5:$B$37,0)), "Energy Supply")</f>
        <v>Energy Supply</v>
      </c>
      <c r="L11621" s="12">
        <v>0.11244999999999999</v>
      </c>
      <c r="M11621" s="12"/>
    </row>
    <row r="11622" spans="1:13" x14ac:dyDescent="0.3">
      <c r="A11622" s="18">
        <v>11620</v>
      </c>
      <c r="B11622" s="18">
        <f t="shared" si="364"/>
        <v>2022</v>
      </c>
      <c r="C11622" s="17">
        <v>44774</v>
      </c>
      <c r="D11622" s="18" t="s">
        <v>130</v>
      </c>
      <c r="E11622" s="18" t="s">
        <v>164</v>
      </c>
      <c r="F11622" s="18" t="str">
        <f t="shared" si="363"/>
        <v>National Grid-Hamilton Muni Agg Rate-44774</v>
      </c>
      <c r="G11622" s="11" t="s">
        <v>131</v>
      </c>
      <c r="H11622" s="11" t="s">
        <v>54</v>
      </c>
      <c r="I11622" s="11" t="s">
        <v>99</v>
      </c>
      <c r="J11622" s="11" t="s">
        <v>250</v>
      </c>
      <c r="K11622" s="11" t="str">
        <f>IFERROR(INDEX('EDC Component Dictionary'!$C$5:$C$37,MATCH('Rates Database'!J11622,'EDC Component Dictionary'!$B$5:$B$37,0)), "Energy Supply")</f>
        <v>Energy Supply</v>
      </c>
      <c r="L11622" s="12">
        <v>0.11232</v>
      </c>
      <c r="M11622" s="12"/>
    </row>
    <row r="11623" spans="1:13" x14ac:dyDescent="0.3">
      <c r="A11623" s="18">
        <v>11621</v>
      </c>
      <c r="B11623" s="18">
        <f t="shared" si="364"/>
        <v>2022</v>
      </c>
      <c r="C11623" s="17">
        <v>44774</v>
      </c>
      <c r="D11623" s="18" t="s">
        <v>130</v>
      </c>
      <c r="E11623" s="18" t="s">
        <v>36</v>
      </c>
      <c r="F11623" s="18" t="str">
        <f t="shared" si="363"/>
        <v>Unitil-Ashby Muni Agg Rate-44774</v>
      </c>
      <c r="G11623" s="11" t="s">
        <v>131</v>
      </c>
      <c r="H11623" s="11" t="s">
        <v>54</v>
      </c>
      <c r="I11623" s="11" t="s">
        <v>99</v>
      </c>
      <c r="J11623" s="11" t="s">
        <v>235</v>
      </c>
      <c r="K11623" s="11" t="str">
        <f>IFERROR(INDEX('EDC Component Dictionary'!$C$5:$C$37,MATCH('Rates Database'!J11623,'EDC Component Dictionary'!$B$5:$B$37,0)), "Energy Supply")</f>
        <v>Energy Supply</v>
      </c>
      <c r="L11623" s="12">
        <v>0.11210000000000001</v>
      </c>
      <c r="M11623" s="12"/>
    </row>
    <row r="11624" spans="1:13" x14ac:dyDescent="0.3">
      <c r="A11624" s="18">
        <v>11622</v>
      </c>
      <c r="B11624" s="18">
        <f t="shared" si="364"/>
        <v>2022</v>
      </c>
      <c r="C11624" s="17">
        <v>44774</v>
      </c>
      <c r="D11624" s="18" t="s">
        <v>130</v>
      </c>
      <c r="E11624" s="18" t="s">
        <v>36</v>
      </c>
      <c r="F11624" s="18" t="str">
        <f t="shared" si="363"/>
        <v>Unitil-Lunenburg Muni Agg Rate-44774</v>
      </c>
      <c r="G11624" s="11" t="s">
        <v>131</v>
      </c>
      <c r="H11624" s="11" t="s">
        <v>54</v>
      </c>
      <c r="I11624" s="11" t="s">
        <v>99</v>
      </c>
      <c r="J11624" s="11" t="s">
        <v>239</v>
      </c>
      <c r="K11624" s="11" t="str">
        <f>IFERROR(INDEX('EDC Component Dictionary'!$C$5:$C$37,MATCH('Rates Database'!J11624,'EDC Component Dictionary'!$B$5:$B$37,0)), "Energy Supply")</f>
        <v>Energy Supply</v>
      </c>
      <c r="L11624" s="12">
        <v>0.11210000000000001</v>
      </c>
      <c r="M11624" s="12"/>
    </row>
    <row r="11625" spans="1:13" x14ac:dyDescent="0.3">
      <c r="A11625" s="18">
        <v>11623</v>
      </c>
      <c r="B11625" s="18">
        <f t="shared" si="364"/>
        <v>2022</v>
      </c>
      <c r="C11625" s="17">
        <v>44774</v>
      </c>
      <c r="D11625" s="18" t="s">
        <v>130</v>
      </c>
      <c r="E11625" s="18" t="s">
        <v>164</v>
      </c>
      <c r="F11625" s="18" t="str">
        <f t="shared" si="363"/>
        <v>National Grid-Salem Muni Agg Rate-44774</v>
      </c>
      <c r="G11625" s="11" t="s">
        <v>131</v>
      </c>
      <c r="H11625" s="11" t="s">
        <v>54</v>
      </c>
      <c r="I11625" s="11" t="s">
        <v>99</v>
      </c>
      <c r="J11625" s="11" t="s">
        <v>175</v>
      </c>
      <c r="K11625" s="11" t="str">
        <f>IFERROR(INDEX('EDC Component Dictionary'!$C$5:$C$37,MATCH('Rates Database'!J11625,'EDC Component Dictionary'!$B$5:$B$37,0)), "Energy Supply")</f>
        <v>Energy Supply</v>
      </c>
      <c r="L11625" s="12">
        <v>0.11308</v>
      </c>
      <c r="M11625" s="12"/>
    </row>
    <row r="11626" spans="1:13" x14ac:dyDescent="0.3">
      <c r="A11626" s="18">
        <v>11624</v>
      </c>
      <c r="B11626" s="18">
        <f t="shared" si="364"/>
        <v>2022</v>
      </c>
      <c r="C11626" s="17">
        <v>44774</v>
      </c>
      <c r="D11626" s="18" t="s">
        <v>130</v>
      </c>
      <c r="E11626" s="18" t="s">
        <v>164</v>
      </c>
      <c r="F11626" s="18" t="str">
        <f t="shared" si="363"/>
        <v>National Grid-West Bridgewater Muni Agg Rate-44774</v>
      </c>
      <c r="G11626" s="11" t="s">
        <v>131</v>
      </c>
      <c r="H11626" s="11" t="s">
        <v>54</v>
      </c>
      <c r="I11626" s="11" t="s">
        <v>99</v>
      </c>
      <c r="J11626" s="11" t="s">
        <v>247</v>
      </c>
      <c r="K11626" s="11" t="str">
        <f>IFERROR(INDEX('EDC Component Dictionary'!$C$5:$C$37,MATCH('Rates Database'!J11626,'EDC Component Dictionary'!$B$5:$B$37,0)), "Energy Supply")</f>
        <v>Energy Supply</v>
      </c>
      <c r="L11626" s="12">
        <v>0.1135</v>
      </c>
      <c r="M11626" s="12"/>
    </row>
    <row r="11627" spans="1:13" x14ac:dyDescent="0.3">
      <c r="A11627" s="18">
        <v>11625</v>
      </c>
      <c r="B11627" s="18">
        <f t="shared" si="364"/>
        <v>2022</v>
      </c>
      <c r="C11627" s="17">
        <v>44774</v>
      </c>
      <c r="D11627" s="18" t="s">
        <v>130</v>
      </c>
      <c r="E11627" s="18" t="s">
        <v>164</v>
      </c>
      <c r="F11627" s="18" t="str">
        <f t="shared" si="363"/>
        <v>National Grid-Swampscott Muni Agg Rate-44774</v>
      </c>
      <c r="G11627" s="11" t="s">
        <v>131</v>
      </c>
      <c r="H11627" s="11" t="s">
        <v>54</v>
      </c>
      <c r="I11627" s="11" t="s">
        <v>99</v>
      </c>
      <c r="J11627" s="11" t="s">
        <v>178</v>
      </c>
      <c r="K11627" s="11" t="str">
        <f>IFERROR(INDEX('EDC Component Dictionary'!$C$5:$C$37,MATCH('Rates Database'!J11627,'EDC Component Dictionary'!$B$5:$B$37,0)), "Energy Supply")</f>
        <v>Energy Supply</v>
      </c>
      <c r="L11627" s="12">
        <v>0.11393</v>
      </c>
      <c r="M11627" s="12"/>
    </row>
    <row r="11628" spans="1:13" x14ac:dyDescent="0.3">
      <c r="A11628" s="18">
        <v>11626</v>
      </c>
      <c r="B11628" s="18">
        <f t="shared" si="364"/>
        <v>2022</v>
      </c>
      <c r="C11628" s="17">
        <v>44774</v>
      </c>
      <c r="D11628" s="18" t="s">
        <v>130</v>
      </c>
      <c r="E11628" s="18" t="s">
        <v>164</v>
      </c>
      <c r="F11628" s="18" t="str">
        <f t="shared" si="363"/>
        <v>National Grid-Worcester Muni Agg Rate-44774</v>
      </c>
      <c r="G11628" s="11" t="s">
        <v>131</v>
      </c>
      <c r="H11628" s="11" t="s">
        <v>54</v>
      </c>
      <c r="I11628" s="11" t="s">
        <v>99</v>
      </c>
      <c r="J11628" s="11" t="s">
        <v>281</v>
      </c>
      <c r="K11628" s="11" t="str">
        <f>IFERROR(INDEX('EDC Component Dictionary'!$C$5:$C$37,MATCH('Rates Database'!J11628,'EDC Component Dictionary'!$B$5:$B$37,0)), "Energy Supply")</f>
        <v>Energy Supply</v>
      </c>
      <c r="L11628" s="12">
        <v>0.11448999999999999</v>
      </c>
      <c r="M11628" s="12"/>
    </row>
    <row r="11629" spans="1:13" x14ac:dyDescent="0.3">
      <c r="A11629" s="18">
        <v>11627</v>
      </c>
      <c r="B11629" s="18">
        <f t="shared" si="364"/>
        <v>2022</v>
      </c>
      <c r="C11629" s="17">
        <v>44774</v>
      </c>
      <c r="D11629" s="18" t="s">
        <v>130</v>
      </c>
      <c r="E11629" s="18" t="s">
        <v>163</v>
      </c>
      <c r="F11629" s="18" t="str">
        <f t="shared" si="363"/>
        <v>Eversource_EMA-Carlisle Muni Agg Rate-44774</v>
      </c>
      <c r="G11629" s="11" t="s">
        <v>131</v>
      </c>
      <c r="H11629" s="11" t="s">
        <v>54</v>
      </c>
      <c r="I11629" s="11" t="s">
        <v>99</v>
      </c>
      <c r="J11629" s="11" t="s">
        <v>236</v>
      </c>
      <c r="K11629" s="11" t="str">
        <f>IFERROR(INDEX('EDC Component Dictionary'!$C$5:$C$37,MATCH('Rates Database'!J11629,'EDC Component Dictionary'!$B$5:$B$37,0)), "Energy Supply")</f>
        <v>Energy Supply</v>
      </c>
      <c r="L11629" s="12">
        <v>0.11321000000000001</v>
      </c>
      <c r="M11629" s="12"/>
    </row>
    <row r="11630" spans="1:13" x14ac:dyDescent="0.3">
      <c r="A11630" s="18">
        <v>11628</v>
      </c>
      <c r="B11630" s="18">
        <f t="shared" si="364"/>
        <v>2022</v>
      </c>
      <c r="C11630" s="17">
        <v>44774</v>
      </c>
      <c r="D11630" s="18" t="s">
        <v>130</v>
      </c>
      <c r="E11630" s="18" t="s">
        <v>164</v>
      </c>
      <c r="F11630" s="18" t="str">
        <f t="shared" si="363"/>
        <v>National Grid-Medford Muni Agg Rate-44774</v>
      </c>
      <c r="G11630" s="11" t="s">
        <v>131</v>
      </c>
      <c r="H11630" s="11" t="s">
        <v>54</v>
      </c>
      <c r="I11630" s="11" t="s">
        <v>99</v>
      </c>
      <c r="J11630" s="11" t="s">
        <v>279</v>
      </c>
      <c r="K11630" s="11" t="str">
        <f>IFERROR(INDEX('EDC Component Dictionary'!$C$5:$C$37,MATCH('Rates Database'!J11630,'EDC Component Dictionary'!$B$5:$B$37,0)), "Energy Supply")</f>
        <v>Energy Supply</v>
      </c>
      <c r="L11630" s="12">
        <v>0.11536</v>
      </c>
      <c r="M11630" s="12"/>
    </row>
    <row r="11631" spans="1:13" x14ac:dyDescent="0.3">
      <c r="A11631" s="18">
        <v>11629</v>
      </c>
      <c r="B11631" s="18">
        <f t="shared" si="364"/>
        <v>2022</v>
      </c>
      <c r="C11631" s="17">
        <v>44774</v>
      </c>
      <c r="D11631" s="18" t="s">
        <v>130</v>
      </c>
      <c r="E11631" s="18" t="s">
        <v>164</v>
      </c>
      <c r="F11631" s="18" t="str">
        <f t="shared" si="363"/>
        <v>National Grid-Melrose Muni Agg Rate-44774</v>
      </c>
      <c r="G11631" s="11" t="s">
        <v>131</v>
      </c>
      <c r="H11631" s="11" t="s">
        <v>54</v>
      </c>
      <c r="I11631" s="11" t="s">
        <v>99</v>
      </c>
      <c r="J11631" s="11" t="s">
        <v>269</v>
      </c>
      <c r="K11631" s="11" t="str">
        <f>IFERROR(INDEX('EDC Component Dictionary'!$C$5:$C$37,MATCH('Rates Database'!J11631,'EDC Component Dictionary'!$B$5:$B$37,0)), "Energy Supply")</f>
        <v>Energy Supply</v>
      </c>
      <c r="L11631" s="12">
        <v>0.11631</v>
      </c>
      <c r="M11631" s="12"/>
    </row>
    <row r="11632" spans="1:13" x14ac:dyDescent="0.3">
      <c r="A11632" s="18">
        <v>11630</v>
      </c>
      <c r="B11632" s="18">
        <f t="shared" si="364"/>
        <v>2022</v>
      </c>
      <c r="C11632" s="17">
        <v>44774</v>
      </c>
      <c r="D11632" s="18" t="s">
        <v>130</v>
      </c>
      <c r="E11632" s="18" t="s">
        <v>163</v>
      </c>
      <c r="F11632" s="18" t="str">
        <f t="shared" si="363"/>
        <v>Eversource_EMA-Natick Muni Agg Rate-44774</v>
      </c>
      <c r="G11632" s="11" t="s">
        <v>131</v>
      </c>
      <c r="H11632" s="11" t="s">
        <v>54</v>
      </c>
      <c r="I11632" s="11" t="s">
        <v>99</v>
      </c>
      <c r="J11632" s="11" t="s">
        <v>252</v>
      </c>
      <c r="K11632" s="11" t="str">
        <f>IFERROR(INDEX('EDC Component Dictionary'!$C$5:$C$37,MATCH('Rates Database'!J11632,'EDC Component Dictionary'!$B$5:$B$37,0)), "Energy Supply")</f>
        <v>Energy Supply</v>
      </c>
      <c r="L11632" s="12">
        <v>0.11563</v>
      </c>
      <c r="M11632" s="12"/>
    </row>
    <row r="11633" spans="1:13" x14ac:dyDescent="0.3">
      <c r="A11633" s="18">
        <v>11631</v>
      </c>
      <c r="B11633" s="18">
        <f t="shared" si="364"/>
        <v>2022</v>
      </c>
      <c r="C11633" s="17">
        <v>44774</v>
      </c>
      <c r="D11633" s="18" t="s">
        <v>130</v>
      </c>
      <c r="E11633" s="18" t="s">
        <v>163</v>
      </c>
      <c r="F11633" s="18" t="str">
        <f t="shared" si="363"/>
        <v>Eversource_EMA-Sharon Muni Agg Rate-44774</v>
      </c>
      <c r="G11633" s="11" t="s">
        <v>131</v>
      </c>
      <c r="H11633" s="11" t="s">
        <v>54</v>
      </c>
      <c r="I11633" s="11" t="s">
        <v>99</v>
      </c>
      <c r="J11633" s="11" t="s">
        <v>302</v>
      </c>
      <c r="K11633" s="11" t="str">
        <f>IFERROR(INDEX('EDC Component Dictionary'!$C$5:$C$37,MATCH('Rates Database'!J11633,'EDC Component Dictionary'!$B$5:$B$37,0)), "Energy Supply")</f>
        <v>Energy Supply</v>
      </c>
      <c r="L11633" s="12">
        <v>0.1153</v>
      </c>
      <c r="M11633" s="12"/>
    </row>
    <row r="11634" spans="1:13" x14ac:dyDescent="0.3">
      <c r="A11634" s="18">
        <v>11632</v>
      </c>
      <c r="B11634" s="18">
        <f t="shared" si="364"/>
        <v>2022</v>
      </c>
      <c r="C11634" s="17">
        <v>44774</v>
      </c>
      <c r="D11634" s="18" t="s">
        <v>130</v>
      </c>
      <c r="E11634" s="18" t="s">
        <v>163</v>
      </c>
      <c r="F11634" s="18" t="str">
        <f t="shared" si="363"/>
        <v>Eversource_EMA-Brookline Muni Agg Rate-44774</v>
      </c>
      <c r="G11634" s="11" t="s">
        <v>131</v>
      </c>
      <c r="H11634" s="11" t="s">
        <v>54</v>
      </c>
      <c r="I11634" s="11" t="s">
        <v>99</v>
      </c>
      <c r="J11634" s="11" t="s">
        <v>243</v>
      </c>
      <c r="K11634" s="11" t="str">
        <f>IFERROR(INDEX('EDC Component Dictionary'!$C$5:$C$37,MATCH('Rates Database'!J11634,'EDC Component Dictionary'!$B$5:$B$37,0)), "Energy Supply")</f>
        <v>Energy Supply</v>
      </c>
      <c r="L11634" s="12">
        <v>0.11697</v>
      </c>
      <c r="M11634" s="12"/>
    </row>
    <row r="11635" spans="1:13" x14ac:dyDescent="0.3">
      <c r="A11635" s="18">
        <v>11633</v>
      </c>
      <c r="B11635" s="18">
        <f t="shared" si="364"/>
        <v>2022</v>
      </c>
      <c r="C11635" s="17">
        <v>44774</v>
      </c>
      <c r="D11635" s="18" t="s">
        <v>130</v>
      </c>
      <c r="E11635" s="18" t="s">
        <v>163</v>
      </c>
      <c r="F11635" s="18" t="str">
        <f t="shared" si="363"/>
        <v>Eversource_EMA-Lincoln Muni Agg Rate-44774</v>
      </c>
      <c r="G11635" s="11" t="s">
        <v>131</v>
      </c>
      <c r="H11635" s="11" t="s">
        <v>54</v>
      </c>
      <c r="I11635" s="11" t="s">
        <v>99</v>
      </c>
      <c r="J11635" s="11" t="s">
        <v>303</v>
      </c>
      <c r="K11635" s="11" t="str">
        <f>IFERROR(INDEX('EDC Component Dictionary'!$C$5:$C$37,MATCH('Rates Database'!J11635,'EDC Component Dictionary'!$B$5:$B$37,0)), "Energy Supply")</f>
        <v>Energy Supply</v>
      </c>
      <c r="L11635" s="12">
        <v>0.11849</v>
      </c>
      <c r="M11635" s="12"/>
    </row>
    <row r="11636" spans="1:13" x14ac:dyDescent="0.3">
      <c r="A11636" s="18">
        <v>11634</v>
      </c>
      <c r="B11636" s="18">
        <f t="shared" si="364"/>
        <v>2022</v>
      </c>
      <c r="C11636" s="17">
        <v>44774</v>
      </c>
      <c r="D11636" s="18" t="s">
        <v>130</v>
      </c>
      <c r="E11636" s="18" t="s">
        <v>164</v>
      </c>
      <c r="F11636" s="18" t="str">
        <f t="shared" si="363"/>
        <v>National Grid-Berlin Muni Agg Rate-44774</v>
      </c>
      <c r="G11636" s="11" t="s">
        <v>131</v>
      </c>
      <c r="H11636" s="11" t="s">
        <v>54</v>
      </c>
      <c r="I11636" s="11" t="s">
        <v>99</v>
      </c>
      <c r="J11636" s="11" t="s">
        <v>237</v>
      </c>
      <c r="K11636" s="11" t="str">
        <f>IFERROR(INDEX('EDC Component Dictionary'!$C$5:$C$37,MATCH('Rates Database'!J11636,'EDC Component Dictionary'!$B$5:$B$37,0)), "Energy Supply")</f>
        <v>Energy Supply</v>
      </c>
      <c r="L11636" s="12">
        <v>0.12167</v>
      </c>
      <c r="M11636" s="12"/>
    </row>
    <row r="11637" spans="1:13" x14ac:dyDescent="0.3">
      <c r="A11637" s="18">
        <v>11635</v>
      </c>
      <c r="B11637" s="18">
        <f t="shared" si="364"/>
        <v>2022</v>
      </c>
      <c r="C11637" s="17">
        <v>44774</v>
      </c>
      <c r="D11637" s="18" t="s">
        <v>130</v>
      </c>
      <c r="E11637" s="18" t="s">
        <v>163</v>
      </c>
      <c r="F11637" s="18" t="str">
        <f t="shared" si="363"/>
        <v>Eversource_EMA-Watertown Muni Agg Rate-44774</v>
      </c>
      <c r="G11637" s="11" t="s">
        <v>131</v>
      </c>
      <c r="H11637" s="11" t="s">
        <v>54</v>
      </c>
      <c r="I11637" s="11" t="s">
        <v>99</v>
      </c>
      <c r="J11637" s="11" t="s">
        <v>275</v>
      </c>
      <c r="K11637" s="11" t="str">
        <f>IFERROR(INDEX('EDC Component Dictionary'!$C$5:$C$37,MATCH('Rates Database'!J11637,'EDC Component Dictionary'!$B$5:$B$37,0)), "Energy Supply")</f>
        <v>Energy Supply</v>
      </c>
      <c r="L11637" s="12">
        <v>0.13081999999999999</v>
      </c>
      <c r="M11637" s="12"/>
    </row>
    <row r="11638" spans="1:13" x14ac:dyDescent="0.3">
      <c r="A11638" s="18">
        <v>11636</v>
      </c>
      <c r="B11638" s="18">
        <f t="shared" si="364"/>
        <v>2022</v>
      </c>
      <c r="C11638" s="17">
        <v>44774</v>
      </c>
      <c r="D11638" s="18" t="s">
        <v>130</v>
      </c>
      <c r="E11638" s="18" t="s">
        <v>163</v>
      </c>
      <c r="F11638" s="18" t="str">
        <f t="shared" si="363"/>
        <v>Eversource_EMA-Newton Muni Agg Rate-44774</v>
      </c>
      <c r="G11638" s="11" t="s">
        <v>131</v>
      </c>
      <c r="H11638" s="11" t="s">
        <v>54</v>
      </c>
      <c r="I11638" s="11" t="s">
        <v>99</v>
      </c>
      <c r="J11638" s="11" t="s">
        <v>268</v>
      </c>
      <c r="K11638" s="11" t="str">
        <f>IFERROR(INDEX('EDC Component Dictionary'!$C$5:$C$37,MATCH('Rates Database'!J11638,'EDC Component Dictionary'!$B$5:$B$37,0)), "Energy Supply")</f>
        <v>Energy Supply</v>
      </c>
      <c r="L11638" s="12">
        <v>0.13336000000000001</v>
      </c>
      <c r="M11638" s="12"/>
    </row>
    <row r="11639" spans="1:13" x14ac:dyDescent="0.3">
      <c r="A11639" s="18">
        <v>11637</v>
      </c>
      <c r="B11639" s="18">
        <f t="shared" si="364"/>
        <v>2022</v>
      </c>
      <c r="C11639" s="17">
        <v>44774</v>
      </c>
      <c r="D11639" s="18" t="s">
        <v>130</v>
      </c>
      <c r="E11639" s="18" t="s">
        <v>164</v>
      </c>
      <c r="F11639" s="18" t="str">
        <f t="shared" si="363"/>
        <v>National Grid-Lowell Muni Agg Rate-44774</v>
      </c>
      <c r="G11639" s="11" t="s">
        <v>131</v>
      </c>
      <c r="H11639" s="11" t="s">
        <v>54</v>
      </c>
      <c r="I11639" s="11" t="s">
        <v>99</v>
      </c>
      <c r="J11639" s="11" t="s">
        <v>262</v>
      </c>
      <c r="K11639" s="11" t="str">
        <f>IFERROR(INDEX('EDC Component Dictionary'!$C$5:$C$37,MATCH('Rates Database'!J11639,'EDC Component Dictionary'!$B$5:$B$37,0)), "Energy Supply")</f>
        <v>Energy Supply</v>
      </c>
      <c r="L11639" s="12">
        <v>0.14449000000000001</v>
      </c>
      <c r="M11639" s="12"/>
    </row>
    <row r="11640" spans="1:13" x14ac:dyDescent="0.3">
      <c r="A11640" s="18">
        <v>11638</v>
      </c>
      <c r="B11640" s="18">
        <f t="shared" si="364"/>
        <v>2022</v>
      </c>
      <c r="C11640" s="17">
        <v>44774</v>
      </c>
      <c r="D11640" s="18" t="s">
        <v>130</v>
      </c>
      <c r="E11640" s="18" t="s">
        <v>164</v>
      </c>
      <c r="F11640" s="18" t="str">
        <f t="shared" si="363"/>
        <v>National Grid-Lancaster Muni Agg Rate-44774</v>
      </c>
      <c r="G11640" s="11" t="s">
        <v>131</v>
      </c>
      <c r="H11640" s="11" t="s">
        <v>54</v>
      </c>
      <c r="I11640" s="11" t="s">
        <v>99</v>
      </c>
      <c r="J11640" s="11" t="s">
        <v>260</v>
      </c>
      <c r="K11640" s="11" t="str">
        <f>IFERROR(INDEX('EDC Component Dictionary'!$C$5:$C$37,MATCH('Rates Database'!J11640,'EDC Component Dictionary'!$B$5:$B$37,0)), "Energy Supply")</f>
        <v>Energy Supply</v>
      </c>
      <c r="L11640" s="12">
        <v>0.14974000000000001</v>
      </c>
      <c r="M11640" s="12"/>
    </row>
    <row r="11641" spans="1:13" x14ac:dyDescent="0.3">
      <c r="A11641" s="18">
        <v>11639</v>
      </c>
      <c r="B11641" s="18">
        <f t="shared" si="364"/>
        <v>2022</v>
      </c>
      <c r="C11641" s="17">
        <v>44774</v>
      </c>
      <c r="D11641" s="18" t="s">
        <v>130</v>
      </c>
      <c r="E11641" s="18" t="s">
        <v>95</v>
      </c>
      <c r="F11641" s="18" t="str">
        <f t="shared" si="363"/>
        <v>Eversource_WMA-Hatfield Muni Agg Rate-44774</v>
      </c>
      <c r="G11641" s="11" t="s">
        <v>131</v>
      </c>
      <c r="H11641" s="11" t="s">
        <v>54</v>
      </c>
      <c r="I11641" s="11" t="s">
        <v>99</v>
      </c>
      <c r="J11641" s="11" t="s">
        <v>280</v>
      </c>
      <c r="K11641" s="11" t="str">
        <f>IFERROR(INDEX('EDC Component Dictionary'!$C$5:$C$37,MATCH('Rates Database'!J11641,'EDC Component Dictionary'!$B$5:$B$37,0)), "Energy Supply")</f>
        <v>Energy Supply</v>
      </c>
      <c r="L11641" s="12">
        <v>0.15160000000000001</v>
      </c>
      <c r="M11641" s="12"/>
    </row>
    <row r="11642" spans="1:13" x14ac:dyDescent="0.3">
      <c r="A11642" s="18">
        <v>11640</v>
      </c>
      <c r="B11642" s="18">
        <f t="shared" si="364"/>
        <v>2022</v>
      </c>
      <c r="C11642" s="17">
        <v>44774</v>
      </c>
      <c r="D11642" s="18" t="s">
        <v>130</v>
      </c>
      <c r="E11642" s="18" t="s">
        <v>164</v>
      </c>
      <c r="F11642" s="18" t="str">
        <f t="shared" si="363"/>
        <v>National Grid-Williamsburg Muni Agg Rate-44774</v>
      </c>
      <c r="G11642" s="11" t="s">
        <v>131</v>
      </c>
      <c r="H11642" s="11" t="s">
        <v>54</v>
      </c>
      <c r="I11642" s="11" t="s">
        <v>99</v>
      </c>
      <c r="J11642" s="11" t="s">
        <v>249</v>
      </c>
      <c r="K11642" s="11" t="str">
        <f>IFERROR(INDEX('EDC Component Dictionary'!$C$5:$C$37,MATCH('Rates Database'!J11642,'EDC Component Dictionary'!$B$5:$B$37,0)), "Energy Supply")</f>
        <v>Energy Supply</v>
      </c>
      <c r="L11642" s="12">
        <v>0.15848999999999999</v>
      </c>
      <c r="M11642" s="12"/>
    </row>
    <row r="11643" spans="1:13" x14ac:dyDescent="0.3">
      <c r="A11643" s="18">
        <v>11641</v>
      </c>
      <c r="B11643" s="18">
        <f t="shared" si="364"/>
        <v>2022</v>
      </c>
      <c r="C11643" s="17">
        <v>44774</v>
      </c>
      <c r="D11643" s="18" t="s">
        <v>130</v>
      </c>
      <c r="E11643" s="18" t="s">
        <v>163</v>
      </c>
      <c r="F11643" s="18" t="str">
        <f t="shared" si="363"/>
        <v>Eversource_EMA-Cape Light Compact JPE Muni Agg Rate-44774</v>
      </c>
      <c r="G11643" s="11" t="s">
        <v>131</v>
      </c>
      <c r="H11643" s="11" t="s">
        <v>54</v>
      </c>
      <c r="I11643" s="11" t="s">
        <v>99</v>
      </c>
      <c r="J11643" s="11" t="s">
        <v>264</v>
      </c>
      <c r="K11643" s="11" t="str">
        <f>IFERROR(INDEX('EDC Component Dictionary'!$C$5:$C$37,MATCH('Rates Database'!J11643,'EDC Component Dictionary'!$B$5:$B$37,0)), "Energy Supply")</f>
        <v>Energy Supply</v>
      </c>
      <c r="L11643" s="12">
        <v>0.17</v>
      </c>
      <c r="M11643" s="12"/>
    </row>
    <row r="11644" spans="1:13" x14ac:dyDescent="0.3">
      <c r="A11644" s="18">
        <v>11642</v>
      </c>
      <c r="B11644" s="18">
        <f t="shared" si="364"/>
        <v>2022</v>
      </c>
      <c r="C11644" s="17">
        <v>44774</v>
      </c>
      <c r="D11644" s="18" t="s">
        <v>130</v>
      </c>
      <c r="E11644" s="18" t="s">
        <v>164</v>
      </c>
      <c r="F11644" s="18" t="str">
        <f t="shared" si="363"/>
        <v>National Grid-Auburn Muni Agg Rate-44774</v>
      </c>
      <c r="G11644" s="11" t="s">
        <v>131</v>
      </c>
      <c r="H11644" s="11" t="s">
        <v>54</v>
      </c>
      <c r="I11644" s="11" t="s">
        <v>99</v>
      </c>
      <c r="J11644" s="11" t="s">
        <v>258</v>
      </c>
      <c r="K11644" s="11" t="str">
        <f>IFERROR(INDEX('EDC Component Dictionary'!$C$5:$C$37,MATCH('Rates Database'!J11644,'EDC Component Dictionary'!$B$5:$B$37,0)), "Energy Supply")</f>
        <v>Energy Supply</v>
      </c>
      <c r="L11644" s="12">
        <v>0.17860000000000001</v>
      </c>
      <c r="M11644" s="12"/>
    </row>
    <row r="11645" spans="1:13" x14ac:dyDescent="0.3">
      <c r="A11645" s="18">
        <v>11643</v>
      </c>
      <c r="B11645" s="18">
        <f t="shared" si="364"/>
        <v>2022</v>
      </c>
      <c r="C11645" s="17">
        <v>44774</v>
      </c>
      <c r="D11645" s="18" t="s">
        <v>130</v>
      </c>
      <c r="E11645" s="18" t="s">
        <v>164</v>
      </c>
      <c r="F11645" s="18" t="str">
        <f t="shared" si="363"/>
        <v>National Grid-North Andover Muni Agg Rate-44774</v>
      </c>
      <c r="G11645" s="11" t="s">
        <v>131</v>
      </c>
      <c r="H11645" s="11" t="s">
        <v>54</v>
      </c>
      <c r="I11645" s="11" t="s">
        <v>99</v>
      </c>
      <c r="J11645" s="11" t="s">
        <v>259</v>
      </c>
      <c r="K11645" s="11" t="str">
        <f>IFERROR(INDEX('EDC Component Dictionary'!$C$5:$C$37,MATCH('Rates Database'!J11645,'EDC Component Dictionary'!$B$5:$B$37,0)), "Energy Supply")</f>
        <v>Energy Supply</v>
      </c>
      <c r="L11645" s="12">
        <v>0.192</v>
      </c>
      <c r="M11645" s="12"/>
    </row>
    <row r="11646" spans="1:13" x14ac:dyDescent="0.3">
      <c r="A11646" s="18">
        <v>11644</v>
      </c>
      <c r="B11646" s="18">
        <f t="shared" si="364"/>
        <v>2022</v>
      </c>
      <c r="C11646" s="17">
        <v>44805</v>
      </c>
      <c r="D11646" s="18" t="s">
        <v>130</v>
      </c>
      <c r="E11646" s="18" t="s">
        <v>164</v>
      </c>
      <c r="F11646" s="18" t="str">
        <f t="shared" si="363"/>
        <v>National Grid-Wendell Muni Agg Rate-44805</v>
      </c>
      <c r="G11646" s="11" t="s">
        <v>131</v>
      </c>
      <c r="H11646" s="11" t="s">
        <v>54</v>
      </c>
      <c r="I11646" s="11" t="s">
        <v>99</v>
      </c>
      <c r="J11646" s="11" t="s">
        <v>213</v>
      </c>
      <c r="K11646" s="11" t="str">
        <f>IFERROR(INDEX('EDC Component Dictionary'!$C$5:$C$37,MATCH('Rates Database'!J11646,'EDC Component Dictionary'!$B$5:$B$37,0)), "Energy Supply")</f>
        <v>Energy Supply</v>
      </c>
      <c r="L11646" s="12">
        <v>8.7389999999999995E-2</v>
      </c>
      <c r="M11646" s="12"/>
    </row>
    <row r="11647" spans="1:13" x14ac:dyDescent="0.3">
      <c r="A11647" s="18">
        <v>11645</v>
      </c>
      <c r="B11647" s="18">
        <f t="shared" si="364"/>
        <v>2022</v>
      </c>
      <c r="C11647" s="17">
        <v>44805</v>
      </c>
      <c r="D11647" s="18" t="s">
        <v>130</v>
      </c>
      <c r="E11647" s="18" t="s">
        <v>164</v>
      </c>
      <c r="F11647" s="18" t="str">
        <f t="shared" si="363"/>
        <v>National Grid-Billerica Muni Agg Rate-44805</v>
      </c>
      <c r="G11647" s="11" t="s">
        <v>131</v>
      </c>
      <c r="H11647" s="11" t="s">
        <v>54</v>
      </c>
      <c r="I11647" s="11" t="s">
        <v>99</v>
      </c>
      <c r="J11647" s="11" t="s">
        <v>215</v>
      </c>
      <c r="K11647" s="11" t="str">
        <f>IFERROR(INDEX('EDC Component Dictionary'!$C$5:$C$37,MATCH('Rates Database'!J11647,'EDC Component Dictionary'!$B$5:$B$37,0)), "Energy Supply")</f>
        <v>Energy Supply</v>
      </c>
      <c r="L11647" s="12">
        <v>9.3039999999999998E-2</v>
      </c>
      <c r="M11647" s="12"/>
    </row>
    <row r="11648" spans="1:13" x14ac:dyDescent="0.3">
      <c r="A11648" s="18">
        <v>11646</v>
      </c>
      <c r="B11648" s="18">
        <f t="shared" si="364"/>
        <v>2022</v>
      </c>
      <c r="C11648" s="17">
        <v>44805</v>
      </c>
      <c r="D11648" s="18" t="s">
        <v>130</v>
      </c>
      <c r="E11648" s="18" t="s">
        <v>95</v>
      </c>
      <c r="F11648" s="18" t="str">
        <f t="shared" si="363"/>
        <v>Eversource_WMA-Buckland Muni Agg Rate-44805</v>
      </c>
      <c r="G11648" s="11" t="s">
        <v>131</v>
      </c>
      <c r="H11648" s="11" t="s">
        <v>54</v>
      </c>
      <c r="I11648" s="11" t="s">
        <v>99</v>
      </c>
      <c r="J11648" s="11" t="s">
        <v>282</v>
      </c>
      <c r="K11648" s="11" t="str">
        <f>IFERROR(INDEX('EDC Component Dictionary'!$C$5:$C$37,MATCH('Rates Database'!J11648,'EDC Component Dictionary'!$B$5:$B$37,0)), "Energy Supply")</f>
        <v>Energy Supply</v>
      </c>
      <c r="L11648" s="12">
        <v>9.3460000000000001E-2</v>
      </c>
      <c r="M11648" s="12"/>
    </row>
    <row r="11649" spans="1:13" x14ac:dyDescent="0.3">
      <c r="A11649" s="18">
        <v>11647</v>
      </c>
      <c r="B11649" s="18">
        <f t="shared" si="364"/>
        <v>2022</v>
      </c>
      <c r="C11649" s="17">
        <v>44805</v>
      </c>
      <c r="D11649" s="18" t="s">
        <v>130</v>
      </c>
      <c r="E11649" s="18" t="s">
        <v>164</v>
      </c>
      <c r="F11649" s="18" t="str">
        <f t="shared" si="363"/>
        <v>National Grid-Charlemont Muni Agg Rate-44805</v>
      </c>
      <c r="G11649" s="11" t="s">
        <v>131</v>
      </c>
      <c r="H11649" s="11" t="s">
        <v>54</v>
      </c>
      <c r="I11649" s="11" t="s">
        <v>99</v>
      </c>
      <c r="J11649" s="11" t="s">
        <v>283</v>
      </c>
      <c r="K11649" s="11" t="str">
        <f>IFERROR(INDEX('EDC Component Dictionary'!$C$5:$C$37,MATCH('Rates Database'!J11649,'EDC Component Dictionary'!$B$5:$B$37,0)), "Energy Supply")</f>
        <v>Energy Supply</v>
      </c>
      <c r="L11649" s="12">
        <v>9.3450000000000005E-2</v>
      </c>
      <c r="M11649" s="12"/>
    </row>
    <row r="11650" spans="1:13" x14ac:dyDescent="0.3">
      <c r="A11650" s="18">
        <v>11648</v>
      </c>
      <c r="B11650" s="18">
        <f t="shared" si="364"/>
        <v>2022</v>
      </c>
      <c r="C11650" s="17">
        <v>44805</v>
      </c>
      <c r="D11650" s="18" t="s">
        <v>130</v>
      </c>
      <c r="E11650" s="18" t="s">
        <v>95</v>
      </c>
      <c r="F11650" s="18" t="str">
        <f t="shared" si="363"/>
        <v>Eversource_WMA-Colrain Muni Agg Rate-44805</v>
      </c>
      <c r="G11650" s="11" t="s">
        <v>131</v>
      </c>
      <c r="H11650" s="11" t="s">
        <v>54</v>
      </c>
      <c r="I11650" s="11" t="s">
        <v>99</v>
      </c>
      <c r="J11650" s="11" t="s">
        <v>100</v>
      </c>
      <c r="K11650" s="11" t="str">
        <f>IFERROR(INDEX('EDC Component Dictionary'!$C$5:$C$37,MATCH('Rates Database'!J11650,'EDC Component Dictionary'!$B$5:$B$37,0)), "Energy Supply")</f>
        <v>Energy Supply</v>
      </c>
      <c r="L11650" s="12">
        <v>9.3469999999999998E-2</v>
      </c>
      <c r="M11650" s="12"/>
    </row>
    <row r="11651" spans="1:13" x14ac:dyDescent="0.3">
      <c r="A11651" s="18">
        <v>11649</v>
      </c>
      <c r="B11651" s="18">
        <f t="shared" si="364"/>
        <v>2022</v>
      </c>
      <c r="C11651" s="17">
        <v>44805</v>
      </c>
      <c r="D11651" s="18" t="s">
        <v>130</v>
      </c>
      <c r="E11651" s="18" t="s">
        <v>95</v>
      </c>
      <c r="F11651" s="18" t="str">
        <f t="shared" si="363"/>
        <v>Eversource_WMA-Shelburne Muni Agg Rate-44805</v>
      </c>
      <c r="G11651" s="11" t="s">
        <v>131</v>
      </c>
      <c r="H11651" s="11" t="s">
        <v>54</v>
      </c>
      <c r="I11651" s="11" t="s">
        <v>99</v>
      </c>
      <c r="J11651" s="11" t="s">
        <v>284</v>
      </c>
      <c r="K11651" s="11" t="str">
        <f>IFERROR(INDEX('EDC Component Dictionary'!$C$5:$C$37,MATCH('Rates Database'!J11651,'EDC Component Dictionary'!$B$5:$B$37,0)), "Energy Supply")</f>
        <v>Energy Supply</v>
      </c>
      <c r="L11651" s="12">
        <v>9.3469999999999998E-2</v>
      </c>
      <c r="M11651" s="12"/>
    </row>
    <row r="11652" spans="1:13" x14ac:dyDescent="0.3">
      <c r="A11652" s="18">
        <v>11650</v>
      </c>
      <c r="B11652" s="18">
        <f t="shared" si="364"/>
        <v>2022</v>
      </c>
      <c r="C11652" s="17">
        <v>44805</v>
      </c>
      <c r="D11652" s="18" t="s">
        <v>130</v>
      </c>
      <c r="E11652" s="18" t="s">
        <v>164</v>
      </c>
      <c r="F11652" s="18" t="str">
        <f t="shared" ref="F11652:F11715" si="365">_xlfn.CONCAT(E11652,"-",J11652,"-",C11652)</f>
        <v>National Grid-Marlborough Muni Agg Rate-44805</v>
      </c>
      <c r="G11652" s="11" t="s">
        <v>131</v>
      </c>
      <c r="H11652" s="11" t="s">
        <v>54</v>
      </c>
      <c r="I11652" s="11" t="s">
        <v>99</v>
      </c>
      <c r="J11652" s="11" t="s">
        <v>263</v>
      </c>
      <c r="K11652" s="11" t="str">
        <f>IFERROR(INDEX('EDC Component Dictionary'!$C$5:$C$37,MATCH('Rates Database'!J11652,'EDC Component Dictionary'!$B$5:$B$37,0)), "Energy Supply")</f>
        <v>Energy Supply</v>
      </c>
      <c r="L11652" s="12">
        <v>9.3899999999999997E-2</v>
      </c>
      <c r="M11652" s="12"/>
    </row>
    <row r="11653" spans="1:13" x14ac:dyDescent="0.3">
      <c r="A11653" s="18">
        <v>11651</v>
      </c>
      <c r="B11653" s="18">
        <f t="shared" si="364"/>
        <v>2022</v>
      </c>
      <c r="C11653" s="17">
        <v>44805</v>
      </c>
      <c r="D11653" s="18" t="s">
        <v>130</v>
      </c>
      <c r="E11653" s="18" t="s">
        <v>164</v>
      </c>
      <c r="F11653" s="18" t="str">
        <f t="shared" si="365"/>
        <v>National Grid-New Salem Muni Agg Rate-44805</v>
      </c>
      <c r="G11653" s="11" t="s">
        <v>131</v>
      </c>
      <c r="H11653" s="11" t="s">
        <v>54</v>
      </c>
      <c r="I11653" s="11" t="s">
        <v>99</v>
      </c>
      <c r="J11653" s="11" t="s">
        <v>285</v>
      </c>
      <c r="K11653" s="11" t="str">
        <f>IFERROR(INDEX('EDC Component Dictionary'!$C$5:$C$37,MATCH('Rates Database'!J11653,'EDC Component Dictionary'!$B$5:$B$37,0)), "Energy Supply")</f>
        <v>Energy Supply</v>
      </c>
      <c r="L11653" s="12">
        <v>9.4329999999999997E-2</v>
      </c>
      <c r="M11653" s="12"/>
    </row>
    <row r="11654" spans="1:13" x14ac:dyDescent="0.3">
      <c r="A11654" s="18">
        <v>11652</v>
      </c>
      <c r="B11654" s="18">
        <f t="shared" si="364"/>
        <v>2022</v>
      </c>
      <c r="C11654" s="17">
        <v>44805</v>
      </c>
      <c r="D11654" s="18" t="s">
        <v>130</v>
      </c>
      <c r="E11654" s="18" t="s">
        <v>164</v>
      </c>
      <c r="F11654" s="18" t="str">
        <f t="shared" si="365"/>
        <v>National Grid-Warwick Muni Agg Rate-44805</v>
      </c>
      <c r="G11654" s="11" t="s">
        <v>131</v>
      </c>
      <c r="H11654" s="11" t="s">
        <v>54</v>
      </c>
      <c r="I11654" s="11" t="s">
        <v>99</v>
      </c>
      <c r="J11654" s="11" t="s">
        <v>286</v>
      </c>
      <c r="K11654" s="11" t="str">
        <f>IFERROR(INDEX('EDC Component Dictionary'!$C$5:$C$37,MATCH('Rates Database'!J11654,'EDC Component Dictionary'!$B$5:$B$37,0)), "Energy Supply")</f>
        <v>Energy Supply</v>
      </c>
      <c r="L11654" s="12">
        <v>9.4420000000000004E-2</v>
      </c>
      <c r="M11654" s="12"/>
    </row>
    <row r="11655" spans="1:13" x14ac:dyDescent="0.3">
      <c r="A11655" s="18">
        <v>11653</v>
      </c>
      <c r="B11655" s="18">
        <f t="shared" si="364"/>
        <v>2022</v>
      </c>
      <c r="C11655" s="17">
        <v>44805</v>
      </c>
      <c r="D11655" s="18" t="s">
        <v>130</v>
      </c>
      <c r="E11655" s="18" t="s">
        <v>95</v>
      </c>
      <c r="F11655" s="18" t="str">
        <f t="shared" si="365"/>
        <v>Eversource_WMA-Whately Muni Agg Rate-44805</v>
      </c>
      <c r="G11655" s="11" t="s">
        <v>131</v>
      </c>
      <c r="H11655" s="11" t="s">
        <v>54</v>
      </c>
      <c r="I11655" s="11" t="s">
        <v>99</v>
      </c>
      <c r="J11655" s="11" t="s">
        <v>287</v>
      </c>
      <c r="K11655" s="11" t="str">
        <f>IFERROR(INDEX('EDC Component Dictionary'!$C$5:$C$37,MATCH('Rates Database'!J11655,'EDC Component Dictionary'!$B$5:$B$37,0)), "Energy Supply")</f>
        <v>Energy Supply</v>
      </c>
      <c r="L11655" s="12">
        <v>9.4369999999999996E-2</v>
      </c>
      <c r="M11655" s="12"/>
    </row>
    <row r="11656" spans="1:13" x14ac:dyDescent="0.3">
      <c r="A11656" s="18">
        <v>11654</v>
      </c>
      <c r="B11656" s="18">
        <f t="shared" si="364"/>
        <v>2022</v>
      </c>
      <c r="C11656" s="17">
        <v>44805</v>
      </c>
      <c r="D11656" s="18" t="s">
        <v>130</v>
      </c>
      <c r="E11656" s="18" t="s">
        <v>95</v>
      </c>
      <c r="F11656" s="18" t="str">
        <f t="shared" si="365"/>
        <v>Eversource_WMA-Deerfield Muni Agg Rate-44805</v>
      </c>
      <c r="G11656" s="11" t="s">
        <v>131</v>
      </c>
      <c r="H11656" s="11" t="s">
        <v>54</v>
      </c>
      <c r="I11656" s="11" t="s">
        <v>99</v>
      </c>
      <c r="J11656" s="11" t="s">
        <v>289</v>
      </c>
      <c r="K11656" s="11" t="str">
        <f>IFERROR(INDEX('EDC Component Dictionary'!$C$5:$C$37,MATCH('Rates Database'!J11656,'EDC Component Dictionary'!$B$5:$B$37,0)), "Energy Supply")</f>
        <v>Energy Supply</v>
      </c>
      <c r="L11656" s="12">
        <v>9.5420000000000005E-2</v>
      </c>
      <c r="M11656" s="12"/>
    </row>
    <row r="11657" spans="1:13" x14ac:dyDescent="0.3">
      <c r="A11657" s="18">
        <v>11655</v>
      </c>
      <c r="B11657" s="18">
        <f t="shared" si="364"/>
        <v>2022</v>
      </c>
      <c r="C11657" s="17">
        <v>44805</v>
      </c>
      <c r="D11657" s="18" t="s">
        <v>130</v>
      </c>
      <c r="E11657" s="18" t="s">
        <v>95</v>
      </c>
      <c r="F11657" s="18" t="str">
        <f t="shared" si="365"/>
        <v>Eversource_WMA-Huntington Muni Agg Rate-44805</v>
      </c>
      <c r="G11657" s="11" t="s">
        <v>131</v>
      </c>
      <c r="H11657" s="11" t="s">
        <v>54</v>
      </c>
      <c r="I11657" s="11" t="s">
        <v>99</v>
      </c>
      <c r="J11657" s="11" t="s">
        <v>290</v>
      </c>
      <c r="K11657" s="11" t="str">
        <f>IFERROR(INDEX('EDC Component Dictionary'!$C$5:$C$37,MATCH('Rates Database'!J11657,'EDC Component Dictionary'!$B$5:$B$37,0)), "Energy Supply")</f>
        <v>Energy Supply</v>
      </c>
      <c r="L11657" s="12">
        <v>9.5380000000000006E-2</v>
      </c>
      <c r="M11657" s="12"/>
    </row>
    <row r="11658" spans="1:13" x14ac:dyDescent="0.3">
      <c r="A11658" s="18">
        <v>11656</v>
      </c>
      <c r="B11658" s="18">
        <f t="shared" si="364"/>
        <v>2022</v>
      </c>
      <c r="C11658" s="17">
        <v>44805</v>
      </c>
      <c r="D11658" s="18" t="s">
        <v>130</v>
      </c>
      <c r="E11658" s="18" t="s">
        <v>95</v>
      </c>
      <c r="F11658" s="18" t="str">
        <f t="shared" si="365"/>
        <v>Eversource_WMA-Northfield Muni Agg Rate-44805</v>
      </c>
      <c r="G11658" s="11" t="s">
        <v>131</v>
      </c>
      <c r="H11658" s="11" t="s">
        <v>54</v>
      </c>
      <c r="I11658" s="11" t="s">
        <v>99</v>
      </c>
      <c r="J11658" s="11" t="s">
        <v>291</v>
      </c>
      <c r="K11658" s="11" t="str">
        <f>IFERROR(INDEX('EDC Component Dictionary'!$C$5:$C$37,MATCH('Rates Database'!J11658,'EDC Component Dictionary'!$B$5:$B$37,0)), "Energy Supply")</f>
        <v>Energy Supply</v>
      </c>
      <c r="L11658" s="12">
        <v>9.5390000000000003E-2</v>
      </c>
      <c r="M11658" s="12"/>
    </row>
    <row r="11659" spans="1:13" x14ac:dyDescent="0.3">
      <c r="A11659" s="18">
        <v>11657</v>
      </c>
      <c r="B11659" s="18">
        <f t="shared" si="364"/>
        <v>2022</v>
      </c>
      <c r="C11659" s="17">
        <v>44805</v>
      </c>
      <c r="D11659" s="18" t="s">
        <v>130</v>
      </c>
      <c r="E11659" s="18" t="s">
        <v>95</v>
      </c>
      <c r="F11659" s="18" t="str">
        <f t="shared" si="365"/>
        <v>Eversource_WMA-Becket Muni Agg Rate-44805</v>
      </c>
      <c r="G11659" s="11" t="s">
        <v>131</v>
      </c>
      <c r="H11659" s="11" t="s">
        <v>54</v>
      </c>
      <c r="I11659" s="11" t="s">
        <v>99</v>
      </c>
      <c r="J11659" s="11" t="s">
        <v>298</v>
      </c>
      <c r="K11659" s="11" t="str">
        <f>IFERROR(INDEX('EDC Component Dictionary'!$C$5:$C$37,MATCH('Rates Database'!J11659,'EDC Component Dictionary'!$B$5:$B$37,0)), "Energy Supply")</f>
        <v>Energy Supply</v>
      </c>
      <c r="L11659" s="12">
        <v>9.6129999999999993E-2</v>
      </c>
      <c r="M11659" s="12"/>
    </row>
    <row r="11660" spans="1:13" x14ac:dyDescent="0.3">
      <c r="A11660" s="18">
        <v>11658</v>
      </c>
      <c r="B11660" s="18">
        <f t="shared" si="364"/>
        <v>2022</v>
      </c>
      <c r="C11660" s="17">
        <v>44805</v>
      </c>
      <c r="D11660" s="18" t="s">
        <v>130</v>
      </c>
      <c r="E11660" s="18" t="s">
        <v>95</v>
      </c>
      <c r="F11660" s="18" t="str">
        <f t="shared" si="365"/>
        <v>Eversource_WMA-Dalton Muni Agg Rate-44805</v>
      </c>
      <c r="G11660" s="11" t="s">
        <v>131</v>
      </c>
      <c r="H11660" s="11" t="s">
        <v>54</v>
      </c>
      <c r="I11660" s="11" t="s">
        <v>99</v>
      </c>
      <c r="J11660" s="11" t="s">
        <v>217</v>
      </c>
      <c r="K11660" s="11" t="str">
        <f>IFERROR(INDEX('EDC Component Dictionary'!$C$5:$C$37,MATCH('Rates Database'!J11660,'EDC Component Dictionary'!$B$5:$B$37,0)), "Energy Supply")</f>
        <v>Energy Supply</v>
      </c>
      <c r="L11660" s="12">
        <v>9.6030000000000004E-2</v>
      </c>
      <c r="M11660" s="12"/>
    </row>
    <row r="11661" spans="1:13" x14ac:dyDescent="0.3">
      <c r="A11661" s="18">
        <v>11659</v>
      </c>
      <c r="B11661" s="18">
        <f t="shared" si="364"/>
        <v>2022</v>
      </c>
      <c r="C11661" s="17">
        <v>44805</v>
      </c>
      <c r="D11661" s="18" t="s">
        <v>130</v>
      </c>
      <c r="E11661" s="18" t="s">
        <v>95</v>
      </c>
      <c r="F11661" s="18" t="str">
        <f t="shared" si="365"/>
        <v>Eversource_WMA-Pittsfield Muni Agg Rate-44805</v>
      </c>
      <c r="G11661" s="11" t="s">
        <v>131</v>
      </c>
      <c r="H11661" s="11" t="s">
        <v>54</v>
      </c>
      <c r="I11661" s="11" t="s">
        <v>99</v>
      </c>
      <c r="J11661" s="11" t="s">
        <v>176</v>
      </c>
      <c r="K11661" s="11" t="str">
        <f>IFERROR(INDEX('EDC Component Dictionary'!$C$5:$C$37,MATCH('Rates Database'!J11661,'EDC Component Dictionary'!$B$5:$B$37,0)), "Energy Supply")</f>
        <v>Energy Supply</v>
      </c>
      <c r="L11661" s="12">
        <v>9.6070000000000003E-2</v>
      </c>
      <c r="M11661" s="12"/>
    </row>
    <row r="11662" spans="1:13" x14ac:dyDescent="0.3">
      <c r="A11662" s="18">
        <v>11660</v>
      </c>
      <c r="B11662" s="18">
        <f t="shared" si="364"/>
        <v>2022</v>
      </c>
      <c r="C11662" s="17">
        <v>44805</v>
      </c>
      <c r="D11662" s="18" t="s">
        <v>130</v>
      </c>
      <c r="E11662" s="18" t="s">
        <v>95</v>
      </c>
      <c r="F11662" s="18" t="str">
        <f t="shared" si="365"/>
        <v>Eversource_WMA-West Springfield Muni Agg Rate-44805</v>
      </c>
      <c r="G11662" s="11" t="s">
        <v>131</v>
      </c>
      <c r="H11662" s="11" t="s">
        <v>54</v>
      </c>
      <c r="I11662" s="11" t="s">
        <v>99</v>
      </c>
      <c r="J11662" s="11" t="s">
        <v>272</v>
      </c>
      <c r="K11662" s="11" t="str">
        <f>IFERROR(INDEX('EDC Component Dictionary'!$C$5:$C$37,MATCH('Rates Database'!J11662,'EDC Component Dictionary'!$B$5:$B$37,0)), "Energy Supply")</f>
        <v>Energy Supply</v>
      </c>
      <c r="L11662" s="12">
        <v>9.672E-2</v>
      </c>
      <c r="M11662" s="12"/>
    </row>
    <row r="11663" spans="1:13" x14ac:dyDescent="0.3">
      <c r="A11663" s="18">
        <v>11661</v>
      </c>
      <c r="B11663" s="18">
        <f t="shared" si="364"/>
        <v>2022</v>
      </c>
      <c r="C11663" s="17">
        <v>44805</v>
      </c>
      <c r="D11663" s="18" t="s">
        <v>130</v>
      </c>
      <c r="E11663" s="18" t="s">
        <v>95</v>
      </c>
      <c r="F11663" s="18" t="str">
        <f t="shared" si="365"/>
        <v>Eversource_WMA-Lanesborough Muni Agg Rate-44805</v>
      </c>
      <c r="G11663" s="11" t="s">
        <v>131</v>
      </c>
      <c r="H11663" s="11" t="s">
        <v>54</v>
      </c>
      <c r="I11663" s="11" t="s">
        <v>99</v>
      </c>
      <c r="J11663" s="11" t="s">
        <v>255</v>
      </c>
      <c r="K11663" s="11" t="str">
        <f>IFERROR(INDEX('EDC Component Dictionary'!$C$5:$C$37,MATCH('Rates Database'!J11663,'EDC Component Dictionary'!$B$5:$B$37,0)), "Energy Supply")</f>
        <v>Energy Supply</v>
      </c>
      <c r="L11663" s="12">
        <v>9.7059999999999994E-2</v>
      </c>
      <c r="M11663" s="12"/>
    </row>
    <row r="11664" spans="1:13" x14ac:dyDescent="0.3">
      <c r="A11664" s="18">
        <v>11662</v>
      </c>
      <c r="B11664" s="18">
        <f t="shared" si="364"/>
        <v>2022</v>
      </c>
      <c r="C11664" s="17">
        <v>44805</v>
      </c>
      <c r="D11664" s="18" t="s">
        <v>130</v>
      </c>
      <c r="E11664" s="18" t="s">
        <v>164</v>
      </c>
      <c r="F11664" s="18" t="str">
        <f t="shared" si="365"/>
        <v>National Grid-Florida Muni Agg Rate-44805</v>
      </c>
      <c r="G11664" s="11" t="s">
        <v>131</v>
      </c>
      <c r="H11664" s="11" t="s">
        <v>54</v>
      </c>
      <c r="I11664" s="11" t="s">
        <v>99</v>
      </c>
      <c r="J11664" s="11" t="s">
        <v>218</v>
      </c>
      <c r="K11664" s="11" t="str">
        <f>IFERROR(INDEX('EDC Component Dictionary'!$C$5:$C$37,MATCH('Rates Database'!J11664,'EDC Component Dictionary'!$B$5:$B$37,0)), "Energy Supply")</f>
        <v>Energy Supply</v>
      </c>
      <c r="L11664" s="12">
        <v>9.7680000000000003E-2</v>
      </c>
      <c r="M11664" s="12"/>
    </row>
    <row r="11665" spans="1:13" x14ac:dyDescent="0.3">
      <c r="A11665" s="18">
        <v>11663</v>
      </c>
      <c r="B11665" s="18">
        <f t="shared" si="364"/>
        <v>2022</v>
      </c>
      <c r="C11665" s="17">
        <v>44805</v>
      </c>
      <c r="D11665" s="18" t="s">
        <v>130</v>
      </c>
      <c r="E11665" s="18" t="s">
        <v>163</v>
      </c>
      <c r="F11665" s="18" t="str">
        <f t="shared" si="365"/>
        <v>Eversource_EMA-Plymouth Muni Agg Rate-44805</v>
      </c>
      <c r="G11665" s="11" t="s">
        <v>131</v>
      </c>
      <c r="H11665" s="11" t="s">
        <v>54</v>
      </c>
      <c r="I11665" s="11" t="s">
        <v>99</v>
      </c>
      <c r="J11665" s="11" t="s">
        <v>180</v>
      </c>
      <c r="K11665" s="11" t="str">
        <f>IFERROR(INDEX('EDC Component Dictionary'!$C$5:$C$37,MATCH('Rates Database'!J11665,'EDC Component Dictionary'!$B$5:$B$37,0)), "Energy Supply")</f>
        <v>Energy Supply</v>
      </c>
      <c r="L11665" s="12">
        <v>9.8080000000000001E-2</v>
      </c>
      <c r="M11665" s="12"/>
    </row>
    <row r="11666" spans="1:13" x14ac:dyDescent="0.3">
      <c r="A11666" s="18">
        <v>11664</v>
      </c>
      <c r="B11666" s="18">
        <f t="shared" si="364"/>
        <v>2022</v>
      </c>
      <c r="C11666" s="17">
        <v>44805</v>
      </c>
      <c r="D11666" s="18" t="s">
        <v>130</v>
      </c>
      <c r="E11666" s="18" t="s">
        <v>95</v>
      </c>
      <c r="F11666" s="18" t="str">
        <f t="shared" si="365"/>
        <v>Eversource_WMA-Greenfield Muni Agg Rate-44805</v>
      </c>
      <c r="G11666" s="11" t="s">
        <v>131</v>
      </c>
      <c r="H11666" s="11" t="s">
        <v>54</v>
      </c>
      <c r="I11666" s="11" t="s">
        <v>99</v>
      </c>
      <c r="J11666" s="11" t="s">
        <v>214</v>
      </c>
      <c r="K11666" s="11" t="str">
        <f>IFERROR(INDEX('EDC Component Dictionary'!$C$5:$C$37,MATCH('Rates Database'!J11666,'EDC Component Dictionary'!$B$5:$B$37,0)), "Energy Supply")</f>
        <v>Energy Supply</v>
      </c>
      <c r="L11666" s="12">
        <v>9.8849999999999993E-2</v>
      </c>
      <c r="M11666" s="12"/>
    </row>
    <row r="11667" spans="1:13" x14ac:dyDescent="0.3">
      <c r="A11667" s="18">
        <v>11665</v>
      </c>
      <c r="B11667" s="18">
        <f t="shared" si="364"/>
        <v>2022</v>
      </c>
      <c r="C11667" s="17">
        <v>44805</v>
      </c>
      <c r="D11667" s="18" t="s">
        <v>130</v>
      </c>
      <c r="E11667" s="18" t="s">
        <v>163</v>
      </c>
      <c r="F11667" s="18" t="str">
        <f t="shared" si="365"/>
        <v>Eversource_EMA-Walpole Muni Agg Rate-44805</v>
      </c>
      <c r="G11667" s="11" t="s">
        <v>131</v>
      </c>
      <c r="H11667" s="11" t="s">
        <v>54</v>
      </c>
      <c r="I11667" s="11" t="s">
        <v>99</v>
      </c>
      <c r="J11667" s="11" t="s">
        <v>174</v>
      </c>
      <c r="K11667" s="11" t="str">
        <f>IFERROR(INDEX('EDC Component Dictionary'!$C$5:$C$37,MATCH('Rates Database'!J11667,'EDC Component Dictionary'!$B$5:$B$37,0)), "Energy Supply")</f>
        <v>Energy Supply</v>
      </c>
      <c r="L11667" s="12">
        <v>9.9510000000000001E-2</v>
      </c>
      <c r="M11667" s="12"/>
    </row>
    <row r="11668" spans="1:13" x14ac:dyDescent="0.3">
      <c r="A11668" s="18">
        <v>11666</v>
      </c>
      <c r="B11668" s="18">
        <f t="shared" si="364"/>
        <v>2022</v>
      </c>
      <c r="C11668" s="17">
        <v>44805</v>
      </c>
      <c r="D11668" s="18" t="s">
        <v>130</v>
      </c>
      <c r="E11668" s="18" t="s">
        <v>164</v>
      </c>
      <c r="F11668" s="18" t="str">
        <f t="shared" si="365"/>
        <v>National Grid-Adams Muni Agg Rate-44805</v>
      </c>
      <c r="G11668" s="11" t="s">
        <v>131</v>
      </c>
      <c r="H11668" s="11" t="s">
        <v>54</v>
      </c>
      <c r="I11668" s="11" t="s">
        <v>99</v>
      </c>
      <c r="J11668" s="11" t="s">
        <v>183</v>
      </c>
      <c r="K11668" s="11" t="str">
        <f>IFERROR(INDEX('EDC Component Dictionary'!$C$5:$C$37,MATCH('Rates Database'!J11668,'EDC Component Dictionary'!$B$5:$B$37,0)), "Energy Supply")</f>
        <v>Energy Supply</v>
      </c>
      <c r="L11668" s="12">
        <v>9.9500000000000005E-2</v>
      </c>
      <c r="M11668" s="12"/>
    </row>
    <row r="11669" spans="1:13" x14ac:dyDescent="0.3">
      <c r="A11669" s="18">
        <v>11667</v>
      </c>
      <c r="B11669" s="18">
        <f t="shared" si="364"/>
        <v>2022</v>
      </c>
      <c r="C11669" s="17">
        <v>44805</v>
      </c>
      <c r="D11669" s="18" t="s">
        <v>130</v>
      </c>
      <c r="E11669" s="18" t="s">
        <v>95</v>
      </c>
      <c r="F11669" s="18" t="str">
        <f t="shared" si="365"/>
        <v>Eversource_WMA-Cheshire Muni Agg Rate-44805</v>
      </c>
      <c r="G11669" s="11" t="s">
        <v>131</v>
      </c>
      <c r="H11669" s="11" t="s">
        <v>54</v>
      </c>
      <c r="I11669" s="11" t="s">
        <v>99</v>
      </c>
      <c r="J11669" s="11" t="s">
        <v>184</v>
      </c>
      <c r="K11669" s="11" t="str">
        <f>IFERROR(INDEX('EDC Component Dictionary'!$C$5:$C$37,MATCH('Rates Database'!J11669,'EDC Component Dictionary'!$B$5:$B$37,0)), "Energy Supply")</f>
        <v>Energy Supply</v>
      </c>
      <c r="L11669" s="12">
        <v>9.9500000000000005E-2</v>
      </c>
      <c r="M11669" s="12"/>
    </row>
    <row r="11670" spans="1:13" x14ac:dyDescent="0.3">
      <c r="A11670" s="18">
        <v>11668</v>
      </c>
      <c r="B11670" s="18">
        <f t="shared" ref="B11670:B11733" si="366">YEAR(C11670)</f>
        <v>2022</v>
      </c>
      <c r="C11670" s="17">
        <v>44805</v>
      </c>
      <c r="D11670" s="18" t="s">
        <v>130</v>
      </c>
      <c r="E11670" s="18" t="s">
        <v>164</v>
      </c>
      <c r="F11670" s="18" t="str">
        <f t="shared" si="365"/>
        <v>National Grid-Clarksburg Muni Agg Rate-44805</v>
      </c>
      <c r="G11670" s="11" t="s">
        <v>131</v>
      </c>
      <c r="H11670" s="11" t="s">
        <v>54</v>
      </c>
      <c r="I11670" s="11" t="s">
        <v>99</v>
      </c>
      <c r="J11670" s="11" t="s">
        <v>216</v>
      </c>
      <c r="K11670" s="11" t="str">
        <f>IFERROR(INDEX('EDC Component Dictionary'!$C$5:$C$37,MATCH('Rates Database'!J11670,'EDC Component Dictionary'!$B$5:$B$37,0)), "Energy Supply")</f>
        <v>Energy Supply</v>
      </c>
      <c r="L11670" s="12">
        <v>9.9500000000000005E-2</v>
      </c>
      <c r="M11670" s="12"/>
    </row>
    <row r="11671" spans="1:13" x14ac:dyDescent="0.3">
      <c r="A11671" s="18">
        <v>11669</v>
      </c>
      <c r="B11671" s="18">
        <f t="shared" si="366"/>
        <v>2022</v>
      </c>
      <c r="C11671" s="17">
        <v>44805</v>
      </c>
      <c r="D11671" s="18" t="s">
        <v>130</v>
      </c>
      <c r="E11671" s="18" t="s">
        <v>95</v>
      </c>
      <c r="F11671" s="18" t="str">
        <f t="shared" si="365"/>
        <v>Eversource_WMA-Lenox Muni Agg Rate-44805</v>
      </c>
      <c r="G11671" s="11" t="s">
        <v>131</v>
      </c>
      <c r="H11671" s="11" t="s">
        <v>54</v>
      </c>
      <c r="I11671" s="11" t="s">
        <v>99</v>
      </c>
      <c r="J11671" s="11" t="s">
        <v>219</v>
      </c>
      <c r="K11671" s="11" t="str">
        <f>IFERROR(INDEX('EDC Component Dictionary'!$C$5:$C$37,MATCH('Rates Database'!J11671,'EDC Component Dictionary'!$B$5:$B$37,0)), "Energy Supply")</f>
        <v>Energy Supply</v>
      </c>
      <c r="L11671" s="12">
        <v>9.9500000000000005E-2</v>
      </c>
      <c r="M11671" s="12"/>
    </row>
    <row r="11672" spans="1:13" x14ac:dyDescent="0.3">
      <c r="A11672" s="18">
        <v>11670</v>
      </c>
      <c r="B11672" s="18">
        <f t="shared" si="366"/>
        <v>2022</v>
      </c>
      <c r="C11672" s="17">
        <v>44805</v>
      </c>
      <c r="D11672" s="18" t="s">
        <v>130</v>
      </c>
      <c r="E11672" s="18" t="s">
        <v>164</v>
      </c>
      <c r="F11672" s="18" t="str">
        <f t="shared" si="365"/>
        <v>National Grid-Monterey Muni Agg Rate-44805</v>
      </c>
      <c r="G11672" s="11" t="s">
        <v>131</v>
      </c>
      <c r="H11672" s="11" t="s">
        <v>54</v>
      </c>
      <c r="I11672" s="11" t="s">
        <v>99</v>
      </c>
      <c r="J11672" s="11" t="s">
        <v>220</v>
      </c>
      <c r="K11672" s="11" t="str">
        <f>IFERROR(INDEX('EDC Component Dictionary'!$C$5:$C$37,MATCH('Rates Database'!J11672,'EDC Component Dictionary'!$B$5:$B$37,0)), "Energy Supply")</f>
        <v>Energy Supply</v>
      </c>
      <c r="L11672" s="12">
        <v>9.9500000000000005E-2</v>
      </c>
      <c r="M11672" s="12"/>
    </row>
    <row r="11673" spans="1:13" x14ac:dyDescent="0.3">
      <c r="A11673" s="18">
        <v>11671</v>
      </c>
      <c r="B11673" s="18">
        <f t="shared" si="366"/>
        <v>2022</v>
      </c>
      <c r="C11673" s="17">
        <v>44805</v>
      </c>
      <c r="D11673" s="18" t="s">
        <v>130</v>
      </c>
      <c r="E11673" s="18" t="s">
        <v>164</v>
      </c>
      <c r="F11673" s="18" t="str">
        <f t="shared" si="365"/>
        <v>National Grid-New Marlborough Muni Agg Rate-44805</v>
      </c>
      <c r="G11673" s="11" t="s">
        <v>131</v>
      </c>
      <c r="H11673" s="11" t="s">
        <v>54</v>
      </c>
      <c r="I11673" s="11" t="s">
        <v>99</v>
      </c>
      <c r="J11673" s="11" t="s">
        <v>221</v>
      </c>
      <c r="K11673" s="11" t="str">
        <f>IFERROR(INDEX('EDC Component Dictionary'!$C$5:$C$37,MATCH('Rates Database'!J11673,'EDC Component Dictionary'!$B$5:$B$37,0)), "Energy Supply")</f>
        <v>Energy Supply</v>
      </c>
      <c r="L11673" s="12">
        <v>9.9500000000000005E-2</v>
      </c>
      <c r="M11673" s="12"/>
    </row>
    <row r="11674" spans="1:13" x14ac:dyDescent="0.3">
      <c r="A11674" s="18">
        <v>11672</v>
      </c>
      <c r="B11674" s="18">
        <f t="shared" si="366"/>
        <v>2022</v>
      </c>
      <c r="C11674" s="17">
        <v>44805</v>
      </c>
      <c r="D11674" s="18" t="s">
        <v>130</v>
      </c>
      <c r="E11674" s="18" t="s">
        <v>164</v>
      </c>
      <c r="F11674" s="18" t="str">
        <f t="shared" si="365"/>
        <v>National Grid-North Adams Muni Agg Rate-44805</v>
      </c>
      <c r="G11674" s="11" t="s">
        <v>131</v>
      </c>
      <c r="H11674" s="11" t="s">
        <v>54</v>
      </c>
      <c r="I11674" s="11" t="s">
        <v>99</v>
      </c>
      <c r="J11674" s="11" t="s">
        <v>222</v>
      </c>
      <c r="K11674" s="11" t="str">
        <f>IFERROR(INDEX('EDC Component Dictionary'!$C$5:$C$37,MATCH('Rates Database'!J11674,'EDC Component Dictionary'!$B$5:$B$37,0)), "Energy Supply")</f>
        <v>Energy Supply</v>
      </c>
      <c r="L11674" s="12">
        <v>9.9500000000000005E-2</v>
      </c>
      <c r="M11674" s="12"/>
    </row>
    <row r="11675" spans="1:13" x14ac:dyDescent="0.3">
      <c r="A11675" s="18">
        <v>11673</v>
      </c>
      <c r="B11675" s="18">
        <f t="shared" si="366"/>
        <v>2022</v>
      </c>
      <c r="C11675" s="17">
        <v>44805</v>
      </c>
      <c r="D11675" s="18" t="s">
        <v>130</v>
      </c>
      <c r="E11675" s="18" t="s">
        <v>164</v>
      </c>
      <c r="F11675" s="18" t="str">
        <f t="shared" si="365"/>
        <v>National Grid-Sheffield Muni Agg Rate-44805</v>
      </c>
      <c r="G11675" s="11" t="s">
        <v>131</v>
      </c>
      <c r="H11675" s="11" t="s">
        <v>54</v>
      </c>
      <c r="I11675" s="11" t="s">
        <v>99</v>
      </c>
      <c r="J11675" s="11" t="s">
        <v>223</v>
      </c>
      <c r="K11675" s="11" t="str">
        <f>IFERROR(INDEX('EDC Component Dictionary'!$C$5:$C$37,MATCH('Rates Database'!J11675,'EDC Component Dictionary'!$B$5:$B$37,0)), "Energy Supply")</f>
        <v>Energy Supply</v>
      </c>
      <c r="L11675" s="12">
        <v>9.9500000000000005E-2</v>
      </c>
      <c r="M11675" s="12"/>
    </row>
    <row r="11676" spans="1:13" x14ac:dyDescent="0.3">
      <c r="A11676" s="18">
        <v>11674</v>
      </c>
      <c r="B11676" s="18">
        <f t="shared" si="366"/>
        <v>2022</v>
      </c>
      <c r="C11676" s="17">
        <v>44805</v>
      </c>
      <c r="D11676" s="18" t="s">
        <v>130</v>
      </c>
      <c r="E11676" s="18" t="s">
        <v>164</v>
      </c>
      <c r="F11676" s="18" t="str">
        <f t="shared" si="365"/>
        <v>National Grid-West Stockbridge Muni Agg Rate-44805</v>
      </c>
      <c r="G11676" s="11" t="s">
        <v>131</v>
      </c>
      <c r="H11676" s="11" t="s">
        <v>54</v>
      </c>
      <c r="I11676" s="11" t="s">
        <v>99</v>
      </c>
      <c r="J11676" s="11" t="s">
        <v>224</v>
      </c>
      <c r="K11676" s="11" t="str">
        <f>IFERROR(INDEX('EDC Component Dictionary'!$C$5:$C$37,MATCH('Rates Database'!J11676,'EDC Component Dictionary'!$B$5:$B$37,0)), "Energy Supply")</f>
        <v>Energy Supply</v>
      </c>
      <c r="L11676" s="12">
        <v>9.9500000000000005E-2</v>
      </c>
      <c r="M11676" s="12"/>
    </row>
    <row r="11677" spans="1:13" x14ac:dyDescent="0.3">
      <c r="A11677" s="18">
        <v>11675</v>
      </c>
      <c r="B11677" s="18">
        <f t="shared" si="366"/>
        <v>2022</v>
      </c>
      <c r="C11677" s="17">
        <v>44805</v>
      </c>
      <c r="D11677" s="18" t="s">
        <v>130</v>
      </c>
      <c r="E11677" s="18" t="s">
        <v>164</v>
      </c>
      <c r="F11677" s="18" t="str">
        <f t="shared" si="365"/>
        <v>National Grid-Chelmsford Muni Agg Rate-44805</v>
      </c>
      <c r="G11677" s="11" t="s">
        <v>131</v>
      </c>
      <c r="H11677" s="11" t="s">
        <v>54</v>
      </c>
      <c r="I11677" s="11" t="s">
        <v>99</v>
      </c>
      <c r="J11677" s="11" t="s">
        <v>173</v>
      </c>
      <c r="K11677" s="11" t="str">
        <f>IFERROR(INDEX('EDC Component Dictionary'!$C$5:$C$37,MATCH('Rates Database'!J11677,'EDC Component Dictionary'!$B$5:$B$37,0)), "Energy Supply")</f>
        <v>Energy Supply</v>
      </c>
      <c r="L11677" s="12">
        <v>0.10077</v>
      </c>
      <c r="M11677" s="12"/>
    </row>
    <row r="11678" spans="1:13" x14ac:dyDescent="0.3">
      <c r="A11678" s="18">
        <v>11676</v>
      </c>
      <c r="B11678" s="18">
        <f t="shared" si="366"/>
        <v>2022</v>
      </c>
      <c r="C11678" s="17">
        <v>44805</v>
      </c>
      <c r="D11678" s="18" t="s">
        <v>130</v>
      </c>
      <c r="E11678" s="18" t="s">
        <v>164</v>
      </c>
      <c r="F11678" s="18" t="str">
        <f t="shared" si="365"/>
        <v>National Grid-Great Barrington Muni Agg Rate-44805</v>
      </c>
      <c r="G11678" s="11" t="s">
        <v>131</v>
      </c>
      <c r="H11678" s="11" t="s">
        <v>54</v>
      </c>
      <c r="I11678" s="11" t="s">
        <v>99</v>
      </c>
      <c r="J11678" s="11" t="s">
        <v>245</v>
      </c>
      <c r="K11678" s="11" t="str">
        <f>IFERROR(INDEX('EDC Component Dictionary'!$C$5:$C$37,MATCH('Rates Database'!J11678,'EDC Component Dictionary'!$B$5:$B$37,0)), "Energy Supply")</f>
        <v>Energy Supply</v>
      </c>
      <c r="L11678" s="12">
        <v>0.10126</v>
      </c>
      <c r="M11678" s="12"/>
    </row>
    <row r="11679" spans="1:13" x14ac:dyDescent="0.3">
      <c r="A11679" s="18">
        <v>11677</v>
      </c>
      <c r="B11679" s="18">
        <f t="shared" si="366"/>
        <v>2022</v>
      </c>
      <c r="C11679" s="17">
        <v>44805</v>
      </c>
      <c r="D11679" s="18" t="s">
        <v>130</v>
      </c>
      <c r="E11679" s="18" t="s">
        <v>163</v>
      </c>
      <c r="F11679" s="18" t="str">
        <f t="shared" si="365"/>
        <v>Eversource_EMA-Plympton Muni Agg Rate-44805</v>
      </c>
      <c r="G11679" s="11" t="s">
        <v>131</v>
      </c>
      <c r="H11679" s="11" t="s">
        <v>54</v>
      </c>
      <c r="I11679" s="11" t="s">
        <v>99</v>
      </c>
      <c r="J11679" s="11" t="s">
        <v>240</v>
      </c>
      <c r="K11679" s="11" t="str">
        <f>IFERROR(INDEX('EDC Component Dictionary'!$C$5:$C$37,MATCH('Rates Database'!J11679,'EDC Component Dictionary'!$B$5:$B$37,0)), "Energy Supply")</f>
        <v>Energy Supply</v>
      </c>
      <c r="L11679" s="12">
        <v>0.1014</v>
      </c>
      <c r="M11679" s="12"/>
    </row>
    <row r="11680" spans="1:13" x14ac:dyDescent="0.3">
      <c r="A11680" s="18">
        <v>11678</v>
      </c>
      <c r="B11680" s="18">
        <f t="shared" si="366"/>
        <v>2022</v>
      </c>
      <c r="C11680" s="17">
        <v>44805</v>
      </c>
      <c r="D11680" s="18" t="s">
        <v>130</v>
      </c>
      <c r="E11680" s="18" t="s">
        <v>163</v>
      </c>
      <c r="F11680" s="18" t="str">
        <f t="shared" si="365"/>
        <v>Eversource_EMA-Cambridge Muni Agg Rate-44805</v>
      </c>
      <c r="G11680" s="11" t="s">
        <v>131</v>
      </c>
      <c r="H11680" s="11" t="s">
        <v>54</v>
      </c>
      <c r="I11680" s="11" t="s">
        <v>99</v>
      </c>
      <c r="J11680" s="11" t="s">
        <v>210</v>
      </c>
      <c r="K11680" s="11" t="str">
        <f>IFERROR(INDEX('EDC Component Dictionary'!$C$5:$C$37,MATCH('Rates Database'!J11680,'EDC Component Dictionary'!$B$5:$B$37,0)), "Energy Supply")</f>
        <v>Energy Supply</v>
      </c>
      <c r="L11680" s="12">
        <v>0.10362</v>
      </c>
      <c r="M11680" s="12"/>
    </row>
    <row r="11681" spans="1:13" x14ac:dyDescent="0.3">
      <c r="A11681" s="18">
        <v>11679</v>
      </c>
      <c r="B11681" s="18">
        <f t="shared" si="366"/>
        <v>2022</v>
      </c>
      <c r="C11681" s="17">
        <v>44805</v>
      </c>
      <c r="D11681" s="18" t="s">
        <v>130</v>
      </c>
      <c r="E11681" s="18" t="s">
        <v>164</v>
      </c>
      <c r="F11681" s="18" t="str">
        <f t="shared" si="365"/>
        <v>National Grid-Avon Muni Agg Rate-44805</v>
      </c>
      <c r="G11681" s="11" t="s">
        <v>131</v>
      </c>
      <c r="H11681" s="11" t="s">
        <v>54</v>
      </c>
      <c r="I11681" s="11" t="s">
        <v>99</v>
      </c>
      <c r="J11681" s="11" t="s">
        <v>270</v>
      </c>
      <c r="K11681" s="11" t="str">
        <f>IFERROR(INDEX('EDC Component Dictionary'!$C$5:$C$37,MATCH('Rates Database'!J11681,'EDC Component Dictionary'!$B$5:$B$37,0)), "Energy Supply")</f>
        <v>Energy Supply</v>
      </c>
      <c r="L11681" s="12">
        <v>0.10208</v>
      </c>
      <c r="M11681" s="12"/>
    </row>
    <row r="11682" spans="1:13" x14ac:dyDescent="0.3">
      <c r="A11682" s="18">
        <v>11680</v>
      </c>
      <c r="B11682" s="18">
        <f t="shared" si="366"/>
        <v>2022</v>
      </c>
      <c r="C11682" s="17">
        <v>44805</v>
      </c>
      <c r="D11682" s="18" t="s">
        <v>130</v>
      </c>
      <c r="E11682" s="18" t="s">
        <v>95</v>
      </c>
      <c r="F11682" s="18" t="str">
        <f t="shared" si="365"/>
        <v>Eversource_WMA-Leverett Muni Agg Rate-44805</v>
      </c>
      <c r="G11682" s="11" t="s">
        <v>131</v>
      </c>
      <c r="H11682" s="11" t="s">
        <v>54</v>
      </c>
      <c r="I11682" s="11" t="s">
        <v>99</v>
      </c>
      <c r="J11682" s="11" t="s">
        <v>265</v>
      </c>
      <c r="K11682" s="11" t="str">
        <f>IFERROR(INDEX('EDC Component Dictionary'!$C$5:$C$37,MATCH('Rates Database'!J11682,'EDC Component Dictionary'!$B$5:$B$37,0)), "Energy Supply")</f>
        <v>Energy Supply</v>
      </c>
      <c r="L11682" s="12">
        <v>0.10337</v>
      </c>
      <c r="M11682" s="12"/>
    </row>
    <row r="11683" spans="1:13" x14ac:dyDescent="0.3">
      <c r="A11683" s="18">
        <v>11681</v>
      </c>
      <c r="B11683" s="18">
        <f t="shared" si="366"/>
        <v>2022</v>
      </c>
      <c r="C11683" s="17">
        <v>44805</v>
      </c>
      <c r="D11683" s="18" t="s">
        <v>130</v>
      </c>
      <c r="E11683" s="18" t="s">
        <v>164</v>
      </c>
      <c r="F11683" s="18" t="str">
        <f t="shared" si="365"/>
        <v>National Grid-Easton Muni Agg Rate-44805</v>
      </c>
      <c r="G11683" s="11" t="s">
        <v>131</v>
      </c>
      <c r="H11683" s="11" t="s">
        <v>54</v>
      </c>
      <c r="I11683" s="11" t="s">
        <v>99</v>
      </c>
      <c r="J11683" s="11" t="s">
        <v>294</v>
      </c>
      <c r="K11683" s="11" t="str">
        <f>IFERROR(INDEX('EDC Component Dictionary'!$C$5:$C$37,MATCH('Rates Database'!J11683,'EDC Component Dictionary'!$B$5:$B$37,0)), "Energy Supply")</f>
        <v>Energy Supply</v>
      </c>
      <c r="L11683" s="12">
        <v>0.10288</v>
      </c>
      <c r="M11683" s="12"/>
    </row>
    <row r="11684" spans="1:13" x14ac:dyDescent="0.3">
      <c r="A11684" s="18">
        <v>11682</v>
      </c>
      <c r="B11684" s="18">
        <f t="shared" si="366"/>
        <v>2022</v>
      </c>
      <c r="C11684" s="17">
        <v>44805</v>
      </c>
      <c r="D11684" s="18" t="s">
        <v>130</v>
      </c>
      <c r="E11684" s="18" t="s">
        <v>95</v>
      </c>
      <c r="F11684" s="18" t="str">
        <f t="shared" si="365"/>
        <v>Eversource_WMA-Conway Muni Agg Rate-44805</v>
      </c>
      <c r="G11684" s="11" t="s">
        <v>131</v>
      </c>
      <c r="H11684" s="11" t="s">
        <v>54</v>
      </c>
      <c r="I11684" s="11" t="s">
        <v>99</v>
      </c>
      <c r="J11684" s="11" t="s">
        <v>288</v>
      </c>
      <c r="K11684" s="11" t="str">
        <f>IFERROR(INDEX('EDC Component Dictionary'!$C$5:$C$37,MATCH('Rates Database'!J11684,'EDC Component Dictionary'!$B$5:$B$37,0)), "Energy Supply")</f>
        <v>Energy Supply</v>
      </c>
      <c r="L11684" s="12">
        <v>0.10276</v>
      </c>
      <c r="M11684" s="12"/>
    </row>
    <row r="11685" spans="1:13" x14ac:dyDescent="0.3">
      <c r="A11685" s="18">
        <v>11683</v>
      </c>
      <c r="B11685" s="18">
        <f t="shared" si="366"/>
        <v>2022</v>
      </c>
      <c r="C11685" s="17">
        <v>44805</v>
      </c>
      <c r="D11685" s="18" t="s">
        <v>130</v>
      </c>
      <c r="E11685" s="18" t="s">
        <v>95</v>
      </c>
      <c r="F11685" s="18" t="str">
        <f t="shared" si="365"/>
        <v>Eversource_WMA-Gill Muni Agg Rate-44805</v>
      </c>
      <c r="G11685" s="11" t="s">
        <v>131</v>
      </c>
      <c r="H11685" s="11" t="s">
        <v>54</v>
      </c>
      <c r="I11685" s="11" t="s">
        <v>99</v>
      </c>
      <c r="J11685" s="11" t="s">
        <v>293</v>
      </c>
      <c r="K11685" s="11" t="str">
        <f>IFERROR(INDEX('EDC Component Dictionary'!$C$5:$C$37,MATCH('Rates Database'!J11685,'EDC Component Dictionary'!$B$5:$B$37,0)), "Energy Supply")</f>
        <v>Energy Supply</v>
      </c>
      <c r="L11685" s="12">
        <v>0.10272000000000001</v>
      </c>
      <c r="M11685" s="12"/>
    </row>
    <row r="11686" spans="1:13" x14ac:dyDescent="0.3">
      <c r="A11686" s="18">
        <v>11684</v>
      </c>
      <c r="B11686" s="18">
        <f t="shared" si="366"/>
        <v>2022</v>
      </c>
      <c r="C11686" s="17">
        <v>44805</v>
      </c>
      <c r="D11686" s="18" t="s">
        <v>130</v>
      </c>
      <c r="E11686" s="18" t="s">
        <v>95</v>
      </c>
      <c r="F11686" s="18" t="str">
        <f t="shared" si="365"/>
        <v>Eversource_WMA-Sunderland Muni Agg Rate-44805</v>
      </c>
      <c r="G11686" s="11" t="s">
        <v>131</v>
      </c>
      <c r="H11686" s="11" t="s">
        <v>54</v>
      </c>
      <c r="I11686" s="11" t="s">
        <v>99</v>
      </c>
      <c r="J11686" s="11" t="s">
        <v>292</v>
      </c>
      <c r="K11686" s="11" t="str">
        <f>IFERROR(INDEX('EDC Component Dictionary'!$C$5:$C$37,MATCH('Rates Database'!J11686,'EDC Component Dictionary'!$B$5:$B$37,0)), "Energy Supply")</f>
        <v>Energy Supply</v>
      </c>
      <c r="L11686" s="12">
        <v>0.10274999999999999</v>
      </c>
      <c r="M11686" s="12"/>
    </row>
    <row r="11687" spans="1:13" x14ac:dyDescent="0.3">
      <c r="A11687" s="18">
        <v>11685</v>
      </c>
      <c r="B11687" s="18">
        <f t="shared" si="366"/>
        <v>2022</v>
      </c>
      <c r="C11687" s="17">
        <v>44805</v>
      </c>
      <c r="D11687" s="18" t="s">
        <v>130</v>
      </c>
      <c r="E11687" s="18" t="s">
        <v>164</v>
      </c>
      <c r="F11687" s="18" t="str">
        <f t="shared" si="365"/>
        <v>National Grid-Winchendon Muni Agg Rate-44805</v>
      </c>
      <c r="G11687" s="11" t="s">
        <v>131</v>
      </c>
      <c r="H11687" s="11" t="s">
        <v>54</v>
      </c>
      <c r="I11687" s="11" t="s">
        <v>99</v>
      </c>
      <c r="J11687" s="11" t="s">
        <v>181</v>
      </c>
      <c r="K11687" s="11" t="str">
        <f>IFERROR(INDEX('EDC Component Dictionary'!$C$5:$C$37,MATCH('Rates Database'!J11687,'EDC Component Dictionary'!$B$5:$B$37,0)), "Energy Supply")</f>
        <v>Energy Supply</v>
      </c>
      <c r="L11687" s="12">
        <v>0.10304000000000001</v>
      </c>
      <c r="M11687" s="12"/>
    </row>
    <row r="11688" spans="1:13" x14ac:dyDescent="0.3">
      <c r="A11688" s="18">
        <v>11686</v>
      </c>
      <c r="B11688" s="18">
        <f t="shared" si="366"/>
        <v>2022</v>
      </c>
      <c r="C11688" s="17">
        <v>44805</v>
      </c>
      <c r="D11688" s="18" t="s">
        <v>130</v>
      </c>
      <c r="E11688" s="18" t="s">
        <v>164</v>
      </c>
      <c r="F11688" s="18" t="str">
        <f t="shared" si="365"/>
        <v>National Grid-Charlton Muni Agg Rate-44805</v>
      </c>
      <c r="G11688" s="11" t="s">
        <v>131</v>
      </c>
      <c r="H11688" s="11" t="s">
        <v>54</v>
      </c>
      <c r="I11688" s="11" t="s">
        <v>99</v>
      </c>
      <c r="J11688" s="11" t="s">
        <v>188</v>
      </c>
      <c r="K11688" s="11" t="str">
        <f>IFERROR(INDEX('EDC Component Dictionary'!$C$5:$C$37,MATCH('Rates Database'!J11688,'EDC Component Dictionary'!$B$5:$B$37,0)), "Energy Supply")</f>
        <v>Energy Supply</v>
      </c>
      <c r="L11688" s="12">
        <v>0.10310999999999999</v>
      </c>
      <c r="M11688" s="12"/>
    </row>
    <row r="11689" spans="1:13" x14ac:dyDescent="0.3">
      <c r="A11689" s="18">
        <v>11687</v>
      </c>
      <c r="B11689" s="18">
        <f t="shared" si="366"/>
        <v>2022</v>
      </c>
      <c r="C11689" s="17">
        <v>44805</v>
      </c>
      <c r="D11689" s="18" t="s">
        <v>130</v>
      </c>
      <c r="E11689" s="18" t="s">
        <v>164</v>
      </c>
      <c r="F11689" s="18" t="str">
        <f t="shared" si="365"/>
        <v>National Grid-Millbury Muni Agg Rate-44805</v>
      </c>
      <c r="G11689" s="11" t="s">
        <v>131</v>
      </c>
      <c r="H11689" s="11" t="s">
        <v>54</v>
      </c>
      <c r="I11689" s="11" t="s">
        <v>99</v>
      </c>
      <c r="J11689" s="11" t="s">
        <v>198</v>
      </c>
      <c r="K11689" s="11" t="str">
        <f>IFERROR(INDEX('EDC Component Dictionary'!$C$5:$C$37,MATCH('Rates Database'!J11689,'EDC Component Dictionary'!$B$5:$B$37,0)), "Energy Supply")</f>
        <v>Energy Supply</v>
      </c>
      <c r="L11689" s="12">
        <v>0.10317999999999999</v>
      </c>
      <c r="M11689" s="12"/>
    </row>
    <row r="11690" spans="1:13" x14ac:dyDescent="0.3">
      <c r="A11690" s="18">
        <v>11688</v>
      </c>
      <c r="B11690" s="18">
        <f t="shared" si="366"/>
        <v>2022</v>
      </c>
      <c r="C11690" s="17">
        <v>44805</v>
      </c>
      <c r="D11690" s="18" t="s">
        <v>130</v>
      </c>
      <c r="E11690" s="18" t="s">
        <v>164</v>
      </c>
      <c r="F11690" s="18" t="str">
        <f t="shared" si="365"/>
        <v>National Grid-Oxford Muni Agg Rate-44805</v>
      </c>
      <c r="G11690" s="11" t="s">
        <v>131</v>
      </c>
      <c r="H11690" s="11" t="s">
        <v>54</v>
      </c>
      <c r="I11690" s="11" t="s">
        <v>99</v>
      </c>
      <c r="J11690" s="11" t="s">
        <v>202</v>
      </c>
      <c r="K11690" s="11" t="str">
        <f>IFERROR(INDEX('EDC Component Dictionary'!$C$5:$C$37,MATCH('Rates Database'!J11690,'EDC Component Dictionary'!$B$5:$B$37,0)), "Energy Supply")</f>
        <v>Energy Supply</v>
      </c>
      <c r="L11690" s="12">
        <v>0.1032</v>
      </c>
      <c r="M11690" s="12"/>
    </row>
    <row r="11691" spans="1:13" x14ac:dyDescent="0.3">
      <c r="A11691" s="18">
        <v>11689</v>
      </c>
      <c r="B11691" s="18">
        <f t="shared" si="366"/>
        <v>2022</v>
      </c>
      <c r="C11691" s="17">
        <v>44805</v>
      </c>
      <c r="D11691" s="18" t="s">
        <v>130</v>
      </c>
      <c r="E11691" s="18" t="s">
        <v>95</v>
      </c>
      <c r="F11691" s="18" t="str">
        <f t="shared" si="365"/>
        <v>Eversource_WMA-Sandisfield Muni Agg Rate-44805</v>
      </c>
      <c r="G11691" s="11" t="s">
        <v>131</v>
      </c>
      <c r="H11691" s="11" t="s">
        <v>54</v>
      </c>
      <c r="I11691" s="11" t="s">
        <v>99</v>
      </c>
      <c r="J11691" s="11" t="s">
        <v>253</v>
      </c>
      <c r="K11691" s="11" t="str">
        <f>IFERROR(INDEX('EDC Component Dictionary'!$C$5:$C$37,MATCH('Rates Database'!J11691,'EDC Component Dictionary'!$B$5:$B$37,0)), "Energy Supply")</f>
        <v>Energy Supply</v>
      </c>
      <c r="L11691" s="12">
        <v>0.10319</v>
      </c>
      <c r="M11691" s="12"/>
    </row>
    <row r="11692" spans="1:13" x14ac:dyDescent="0.3">
      <c r="A11692" s="18">
        <v>11690</v>
      </c>
      <c r="B11692" s="18">
        <f t="shared" si="366"/>
        <v>2022</v>
      </c>
      <c r="C11692" s="17">
        <v>44805</v>
      </c>
      <c r="D11692" s="18" t="s">
        <v>130</v>
      </c>
      <c r="E11692" s="18" t="s">
        <v>163</v>
      </c>
      <c r="F11692" s="18" t="str">
        <f t="shared" si="365"/>
        <v>Eversource_EMA-Holliston Muni Agg Rate-44805</v>
      </c>
      <c r="G11692" s="11" t="s">
        <v>131</v>
      </c>
      <c r="H11692" s="11" t="s">
        <v>54</v>
      </c>
      <c r="I11692" s="11" t="s">
        <v>99</v>
      </c>
      <c r="J11692" s="11" t="s">
        <v>246</v>
      </c>
      <c r="K11692" s="11" t="str">
        <f>IFERROR(INDEX('EDC Component Dictionary'!$C$5:$C$37,MATCH('Rates Database'!J11692,'EDC Component Dictionary'!$B$5:$B$37,0)), "Energy Supply")</f>
        <v>Energy Supply</v>
      </c>
      <c r="L11692" s="12">
        <v>0.10331</v>
      </c>
      <c r="M11692" s="12"/>
    </row>
    <row r="11693" spans="1:13" x14ac:dyDescent="0.3">
      <c r="A11693" s="18">
        <v>11691</v>
      </c>
      <c r="B11693" s="18">
        <f t="shared" si="366"/>
        <v>2022</v>
      </c>
      <c r="C11693" s="17">
        <v>44805</v>
      </c>
      <c r="D11693" s="18" t="s">
        <v>130</v>
      </c>
      <c r="E11693" s="18" t="s">
        <v>163</v>
      </c>
      <c r="F11693" s="18" t="str">
        <f t="shared" si="365"/>
        <v>Eversource_EMA-Stoneham Muni Agg Rate-44805</v>
      </c>
      <c r="G11693" s="11" t="s">
        <v>131</v>
      </c>
      <c r="H11693" s="11" t="s">
        <v>54</v>
      </c>
      <c r="I11693" s="11" t="s">
        <v>99</v>
      </c>
      <c r="J11693" s="11" t="s">
        <v>267</v>
      </c>
      <c r="K11693" s="11" t="str">
        <f>IFERROR(INDEX('EDC Component Dictionary'!$C$5:$C$37,MATCH('Rates Database'!J11693,'EDC Component Dictionary'!$B$5:$B$37,0)), "Energy Supply")</f>
        <v>Energy Supply</v>
      </c>
      <c r="L11693" s="12">
        <v>0.10385999999999999</v>
      </c>
      <c r="M11693" s="12"/>
    </row>
    <row r="11694" spans="1:13" x14ac:dyDescent="0.3">
      <c r="A11694" s="18">
        <v>11692</v>
      </c>
      <c r="B11694" s="18">
        <f t="shared" si="366"/>
        <v>2022</v>
      </c>
      <c r="C11694" s="17">
        <v>44805</v>
      </c>
      <c r="D11694" s="18" t="s">
        <v>130</v>
      </c>
      <c r="E11694" s="18" t="s">
        <v>164</v>
      </c>
      <c r="F11694" s="18" t="str">
        <f t="shared" si="365"/>
        <v>National Grid-Foxborough Muni Agg Rate-44805</v>
      </c>
      <c r="G11694" s="11" t="s">
        <v>131</v>
      </c>
      <c r="H11694" s="11" t="s">
        <v>54</v>
      </c>
      <c r="I11694" s="11" t="s">
        <v>99</v>
      </c>
      <c r="J11694" s="11" t="s">
        <v>256</v>
      </c>
      <c r="K11694" s="11" t="str">
        <f>IFERROR(INDEX('EDC Component Dictionary'!$C$5:$C$37,MATCH('Rates Database'!J11694,'EDC Component Dictionary'!$B$5:$B$37,0)), "Energy Supply")</f>
        <v>Energy Supply</v>
      </c>
      <c r="L11694" s="12">
        <v>0.10376000000000001</v>
      </c>
      <c r="M11694" s="12"/>
    </row>
    <row r="11695" spans="1:13" x14ac:dyDescent="0.3">
      <c r="A11695" s="18">
        <v>11693</v>
      </c>
      <c r="B11695" s="18">
        <f t="shared" si="366"/>
        <v>2022</v>
      </c>
      <c r="C11695" s="17">
        <v>44805</v>
      </c>
      <c r="D11695" s="18" t="s">
        <v>130</v>
      </c>
      <c r="E11695" s="18" t="s">
        <v>164</v>
      </c>
      <c r="F11695" s="18" t="str">
        <f t="shared" si="365"/>
        <v>National Grid-Orange Muni Agg Rate-44805</v>
      </c>
      <c r="G11695" s="11" t="s">
        <v>131</v>
      </c>
      <c r="H11695" s="11" t="s">
        <v>54</v>
      </c>
      <c r="I11695" s="11" t="s">
        <v>99</v>
      </c>
      <c r="J11695" s="11" t="s">
        <v>182</v>
      </c>
      <c r="K11695" s="11" t="str">
        <f>IFERROR(INDEX('EDC Component Dictionary'!$C$5:$C$37,MATCH('Rates Database'!J11695,'EDC Component Dictionary'!$B$5:$B$37,0)), "Energy Supply")</f>
        <v>Energy Supply</v>
      </c>
      <c r="L11695" s="12">
        <v>0.10383000000000001</v>
      </c>
      <c r="M11695" s="12"/>
    </row>
    <row r="11696" spans="1:13" x14ac:dyDescent="0.3">
      <c r="A11696" s="18">
        <v>11694</v>
      </c>
      <c r="B11696" s="18">
        <f t="shared" si="366"/>
        <v>2022</v>
      </c>
      <c r="C11696" s="17">
        <v>44805</v>
      </c>
      <c r="D11696" s="18" t="s">
        <v>130</v>
      </c>
      <c r="E11696" s="18" t="s">
        <v>163</v>
      </c>
      <c r="F11696" s="18" t="str">
        <f t="shared" si="365"/>
        <v>Eversource_EMA-Ashland Muni Agg Rate-44805</v>
      </c>
      <c r="G11696" s="11" t="s">
        <v>131</v>
      </c>
      <c r="H11696" s="11" t="s">
        <v>54</v>
      </c>
      <c r="I11696" s="11" t="s">
        <v>99</v>
      </c>
      <c r="J11696" s="11" t="s">
        <v>234</v>
      </c>
      <c r="K11696" s="11" t="str">
        <f>IFERROR(INDEX('EDC Component Dictionary'!$C$5:$C$37,MATCH('Rates Database'!J11696,'EDC Component Dictionary'!$B$5:$B$37,0)), "Energy Supply")</f>
        <v>Energy Supply</v>
      </c>
      <c r="L11696" s="12">
        <v>0.10409</v>
      </c>
      <c r="M11696" s="12"/>
    </row>
    <row r="11697" spans="1:13" x14ac:dyDescent="0.3">
      <c r="A11697" s="18">
        <v>11695</v>
      </c>
      <c r="B11697" s="18">
        <f t="shared" si="366"/>
        <v>2022</v>
      </c>
      <c r="C11697" s="17">
        <v>44805</v>
      </c>
      <c r="D11697" s="18" t="s">
        <v>130</v>
      </c>
      <c r="E11697" s="18" t="s">
        <v>164</v>
      </c>
      <c r="F11697" s="18" t="str">
        <f t="shared" si="365"/>
        <v>National Grid-Westborough Muni Agg Rate-44805</v>
      </c>
      <c r="G11697" s="11" t="s">
        <v>131</v>
      </c>
      <c r="H11697" s="11" t="s">
        <v>54</v>
      </c>
      <c r="I11697" s="11" t="s">
        <v>99</v>
      </c>
      <c r="J11697" s="11" t="s">
        <v>172</v>
      </c>
      <c r="K11697" s="11" t="str">
        <f>IFERROR(INDEX('EDC Component Dictionary'!$C$5:$C$37,MATCH('Rates Database'!J11697,'EDC Component Dictionary'!$B$5:$B$37,0)), "Energy Supply")</f>
        <v>Energy Supply</v>
      </c>
      <c r="L11697" s="12">
        <v>0.10434</v>
      </c>
      <c r="M11697" s="12"/>
    </row>
    <row r="11698" spans="1:13" x14ac:dyDescent="0.3">
      <c r="A11698" s="18">
        <v>11696</v>
      </c>
      <c r="B11698" s="18">
        <f t="shared" si="366"/>
        <v>2022</v>
      </c>
      <c r="C11698" s="17">
        <v>44805</v>
      </c>
      <c r="D11698" s="18" t="s">
        <v>130</v>
      </c>
      <c r="E11698" s="18" t="s">
        <v>164</v>
      </c>
      <c r="F11698" s="18" t="str">
        <f t="shared" si="365"/>
        <v>National Grid-Leicester Muni Agg Rate-44805</v>
      </c>
      <c r="G11698" s="11" t="s">
        <v>131</v>
      </c>
      <c r="H11698" s="11" t="s">
        <v>54</v>
      </c>
      <c r="I11698" s="11" t="s">
        <v>99</v>
      </c>
      <c r="J11698" s="11" t="s">
        <v>305</v>
      </c>
      <c r="K11698" s="11" t="str">
        <f>IFERROR(INDEX('EDC Component Dictionary'!$C$5:$C$37,MATCH('Rates Database'!J11698,'EDC Component Dictionary'!$B$5:$B$37,0)), "Energy Supply")</f>
        <v>Energy Supply</v>
      </c>
      <c r="L11698" s="12">
        <v>0.10457</v>
      </c>
      <c r="M11698" s="12"/>
    </row>
    <row r="11699" spans="1:13" x14ac:dyDescent="0.3">
      <c r="A11699" s="18">
        <v>11697</v>
      </c>
      <c r="B11699" s="18">
        <f t="shared" si="366"/>
        <v>2022</v>
      </c>
      <c r="C11699" s="17">
        <v>44805</v>
      </c>
      <c r="D11699" s="18" t="s">
        <v>130</v>
      </c>
      <c r="E11699" s="18" t="s">
        <v>163</v>
      </c>
      <c r="F11699" s="18" t="str">
        <f t="shared" si="365"/>
        <v>Eversource_EMA-Acushnet Muni Agg Rate-44805</v>
      </c>
      <c r="G11699" s="11" t="s">
        <v>131</v>
      </c>
      <c r="H11699" s="11" t="s">
        <v>54</v>
      </c>
      <c r="I11699" s="11" t="s">
        <v>99</v>
      </c>
      <c r="J11699" s="11" t="s">
        <v>185</v>
      </c>
      <c r="K11699" s="11" t="str">
        <f>IFERROR(INDEX('EDC Component Dictionary'!$C$5:$C$37,MATCH('Rates Database'!J11699,'EDC Component Dictionary'!$B$5:$B$37,0)), "Energy Supply")</f>
        <v>Energy Supply</v>
      </c>
      <c r="L11699" s="12">
        <v>0.10468</v>
      </c>
      <c r="M11699" s="12"/>
    </row>
    <row r="11700" spans="1:13" x14ac:dyDescent="0.3">
      <c r="A11700" s="18">
        <v>11698</v>
      </c>
      <c r="B11700" s="18">
        <f t="shared" si="366"/>
        <v>2022</v>
      </c>
      <c r="C11700" s="17">
        <v>44805</v>
      </c>
      <c r="D11700" s="18" t="s">
        <v>130</v>
      </c>
      <c r="E11700" s="18" t="s">
        <v>164</v>
      </c>
      <c r="F11700" s="18" t="str">
        <f t="shared" si="365"/>
        <v>National Grid-Attleboro Muni Agg Rate-44805</v>
      </c>
      <c r="G11700" s="11" t="s">
        <v>131</v>
      </c>
      <c r="H11700" s="11" t="s">
        <v>54</v>
      </c>
      <c r="I11700" s="11" t="s">
        <v>99</v>
      </c>
      <c r="J11700" s="11" t="s">
        <v>186</v>
      </c>
      <c r="K11700" s="11" t="str">
        <f>IFERROR(INDEX('EDC Component Dictionary'!$C$5:$C$37,MATCH('Rates Database'!J11700,'EDC Component Dictionary'!$B$5:$B$37,0)), "Energy Supply")</f>
        <v>Energy Supply</v>
      </c>
      <c r="L11700" s="12">
        <v>0.10475</v>
      </c>
      <c r="M11700" s="12"/>
    </row>
    <row r="11701" spans="1:13" x14ac:dyDescent="0.3">
      <c r="A11701" s="18">
        <v>11699</v>
      </c>
      <c r="B11701" s="18">
        <f t="shared" si="366"/>
        <v>2022</v>
      </c>
      <c r="C11701" s="17">
        <v>44805</v>
      </c>
      <c r="D11701" s="18" t="s">
        <v>130</v>
      </c>
      <c r="E11701" s="18" t="s">
        <v>163</v>
      </c>
      <c r="F11701" s="18" t="str">
        <f t="shared" si="365"/>
        <v>Eversource_EMA-Carver Muni Agg Rate-44805</v>
      </c>
      <c r="G11701" s="11" t="s">
        <v>131</v>
      </c>
      <c r="H11701" s="11" t="s">
        <v>54</v>
      </c>
      <c r="I11701" s="11" t="s">
        <v>99</v>
      </c>
      <c r="J11701" s="11" t="s">
        <v>187</v>
      </c>
      <c r="K11701" s="11" t="str">
        <f>IFERROR(INDEX('EDC Component Dictionary'!$C$5:$C$37,MATCH('Rates Database'!J11701,'EDC Component Dictionary'!$B$5:$B$37,0)), "Energy Supply")</f>
        <v>Energy Supply</v>
      </c>
      <c r="L11701" s="12">
        <v>0.10466</v>
      </c>
      <c r="M11701" s="12"/>
    </row>
    <row r="11702" spans="1:13" x14ac:dyDescent="0.3">
      <c r="A11702" s="18">
        <v>11700</v>
      </c>
      <c r="B11702" s="18">
        <f t="shared" si="366"/>
        <v>2022</v>
      </c>
      <c r="C11702" s="17">
        <v>44805</v>
      </c>
      <c r="D11702" s="18" t="s">
        <v>130</v>
      </c>
      <c r="E11702" s="18" t="s">
        <v>163</v>
      </c>
      <c r="F11702" s="18" t="str">
        <f t="shared" si="365"/>
        <v>Eversource_EMA-Dartmouth Muni Agg Rate-44805</v>
      </c>
      <c r="G11702" s="11" t="s">
        <v>131</v>
      </c>
      <c r="H11702" s="11" t="s">
        <v>54</v>
      </c>
      <c r="I11702" s="11" t="s">
        <v>99</v>
      </c>
      <c r="J11702" s="11" t="s">
        <v>189</v>
      </c>
      <c r="K11702" s="11" t="str">
        <f>IFERROR(INDEX('EDC Component Dictionary'!$C$5:$C$37,MATCH('Rates Database'!J11702,'EDC Component Dictionary'!$B$5:$B$37,0)), "Energy Supply")</f>
        <v>Energy Supply</v>
      </c>
      <c r="L11702" s="12">
        <v>0.10463</v>
      </c>
      <c r="M11702" s="12"/>
    </row>
    <row r="11703" spans="1:13" x14ac:dyDescent="0.3">
      <c r="A11703" s="18">
        <v>11701</v>
      </c>
      <c r="B11703" s="18">
        <f t="shared" si="366"/>
        <v>2022</v>
      </c>
      <c r="C11703" s="17">
        <v>44805</v>
      </c>
      <c r="D11703" s="18" t="s">
        <v>130</v>
      </c>
      <c r="E11703" s="18" t="s">
        <v>164</v>
      </c>
      <c r="F11703" s="18" t="str">
        <f t="shared" si="365"/>
        <v>National Grid-Dighton Muni Agg Rate-44805</v>
      </c>
      <c r="G11703" s="11" t="s">
        <v>131</v>
      </c>
      <c r="H11703" s="11" t="s">
        <v>54</v>
      </c>
      <c r="I11703" s="11" t="s">
        <v>99</v>
      </c>
      <c r="J11703" s="11" t="s">
        <v>190</v>
      </c>
      <c r="K11703" s="11" t="str">
        <f>IFERROR(INDEX('EDC Component Dictionary'!$C$5:$C$37,MATCH('Rates Database'!J11703,'EDC Component Dictionary'!$B$5:$B$37,0)), "Energy Supply")</f>
        <v>Energy Supply</v>
      </c>
      <c r="L11703" s="12">
        <v>0.10471</v>
      </c>
      <c r="M11703" s="12"/>
    </row>
    <row r="11704" spans="1:13" x14ac:dyDescent="0.3">
      <c r="A11704" s="18">
        <v>11702</v>
      </c>
      <c r="B11704" s="18">
        <f t="shared" si="366"/>
        <v>2022</v>
      </c>
      <c r="C11704" s="17">
        <v>44805</v>
      </c>
      <c r="D11704" s="18" t="s">
        <v>130</v>
      </c>
      <c r="E11704" s="18" t="s">
        <v>164</v>
      </c>
      <c r="F11704" s="18" t="str">
        <f t="shared" si="365"/>
        <v>National Grid-Douglas Muni Agg Rate-44805</v>
      </c>
      <c r="G11704" s="11" t="s">
        <v>131</v>
      </c>
      <c r="H11704" s="11" t="s">
        <v>54</v>
      </c>
      <c r="I11704" s="11" t="s">
        <v>99</v>
      </c>
      <c r="J11704" s="11" t="s">
        <v>191</v>
      </c>
      <c r="K11704" s="11" t="str">
        <f>IFERROR(INDEX('EDC Component Dictionary'!$C$5:$C$37,MATCH('Rates Database'!J11704,'EDC Component Dictionary'!$B$5:$B$37,0)), "Energy Supply")</f>
        <v>Energy Supply</v>
      </c>
      <c r="L11704" s="12">
        <v>0.10474</v>
      </c>
      <c r="M11704" s="12"/>
    </row>
    <row r="11705" spans="1:13" x14ac:dyDescent="0.3">
      <c r="A11705" s="18">
        <v>11703</v>
      </c>
      <c r="B11705" s="18">
        <f t="shared" si="366"/>
        <v>2022</v>
      </c>
      <c r="C11705" s="17">
        <v>44805</v>
      </c>
      <c r="D11705" s="18" t="s">
        <v>130</v>
      </c>
      <c r="E11705" s="18" t="s">
        <v>164</v>
      </c>
      <c r="F11705" s="18" t="str">
        <f t="shared" si="365"/>
        <v>National Grid-Dracut Muni Agg Rate-44805</v>
      </c>
      <c r="G11705" s="11" t="s">
        <v>131</v>
      </c>
      <c r="H11705" s="11" t="s">
        <v>54</v>
      </c>
      <c r="I11705" s="11" t="s">
        <v>99</v>
      </c>
      <c r="J11705" s="11" t="s">
        <v>192</v>
      </c>
      <c r="K11705" s="11" t="str">
        <f>IFERROR(INDEX('EDC Component Dictionary'!$C$5:$C$37,MATCH('Rates Database'!J11705,'EDC Component Dictionary'!$B$5:$B$37,0)), "Energy Supply")</f>
        <v>Energy Supply</v>
      </c>
      <c r="L11705" s="12">
        <v>0.10471</v>
      </c>
      <c r="M11705" s="12"/>
    </row>
    <row r="11706" spans="1:13" x14ac:dyDescent="0.3">
      <c r="A11706" s="18">
        <v>11704</v>
      </c>
      <c r="B11706" s="18">
        <f t="shared" si="366"/>
        <v>2022</v>
      </c>
      <c r="C11706" s="17">
        <v>44805</v>
      </c>
      <c r="D11706" s="18" t="s">
        <v>130</v>
      </c>
      <c r="E11706" s="18" t="s">
        <v>164</v>
      </c>
      <c r="F11706" s="18" t="str">
        <f t="shared" si="365"/>
        <v>National Grid-Fall River Muni Agg Rate-44805</v>
      </c>
      <c r="G11706" s="11" t="s">
        <v>131</v>
      </c>
      <c r="H11706" s="11" t="s">
        <v>54</v>
      </c>
      <c r="I11706" s="11" t="s">
        <v>99</v>
      </c>
      <c r="J11706" s="11" t="s">
        <v>194</v>
      </c>
      <c r="K11706" s="11" t="str">
        <f>IFERROR(INDEX('EDC Component Dictionary'!$C$5:$C$37,MATCH('Rates Database'!J11706,'EDC Component Dictionary'!$B$5:$B$37,0)), "Energy Supply")</f>
        <v>Energy Supply</v>
      </c>
      <c r="L11706" s="12">
        <v>0.10471</v>
      </c>
      <c r="M11706" s="12"/>
    </row>
    <row r="11707" spans="1:13" x14ac:dyDescent="0.3">
      <c r="A11707" s="18">
        <v>11705</v>
      </c>
      <c r="B11707" s="18">
        <f t="shared" si="366"/>
        <v>2022</v>
      </c>
      <c r="C11707" s="17">
        <v>44805</v>
      </c>
      <c r="D11707" s="18" t="s">
        <v>130</v>
      </c>
      <c r="E11707" s="18" t="s">
        <v>163</v>
      </c>
      <c r="F11707" s="18" t="str">
        <f t="shared" si="365"/>
        <v>Eversource_EMA-Freetown Muni Agg Rate-44805</v>
      </c>
      <c r="G11707" s="11" t="s">
        <v>131</v>
      </c>
      <c r="H11707" s="11" t="s">
        <v>54</v>
      </c>
      <c r="I11707" s="11" t="s">
        <v>99</v>
      </c>
      <c r="J11707" s="11" t="s">
        <v>195</v>
      </c>
      <c r="K11707" s="11" t="str">
        <f>IFERROR(INDEX('EDC Component Dictionary'!$C$5:$C$37,MATCH('Rates Database'!J11707,'EDC Component Dictionary'!$B$5:$B$37,0)), "Energy Supply")</f>
        <v>Energy Supply</v>
      </c>
      <c r="L11707" s="12">
        <v>0.1047</v>
      </c>
      <c r="M11707" s="12"/>
    </row>
    <row r="11708" spans="1:13" x14ac:dyDescent="0.3">
      <c r="A11708" s="18">
        <v>11706</v>
      </c>
      <c r="B11708" s="18">
        <f t="shared" si="366"/>
        <v>2022</v>
      </c>
      <c r="C11708" s="17">
        <v>44805</v>
      </c>
      <c r="D11708" s="18" t="s">
        <v>130</v>
      </c>
      <c r="E11708" s="18" t="s">
        <v>95</v>
      </c>
      <c r="F11708" s="18" t="str">
        <f t="shared" si="365"/>
        <v>Eversource_WMA-Hadley Muni Agg Rate-44805</v>
      </c>
      <c r="G11708" s="11" t="s">
        <v>131</v>
      </c>
      <c r="H11708" s="11" t="s">
        <v>54</v>
      </c>
      <c r="I11708" s="11" t="s">
        <v>99</v>
      </c>
      <c r="J11708" s="11" t="s">
        <v>277</v>
      </c>
      <c r="K11708" s="11" t="str">
        <f>IFERROR(INDEX('EDC Component Dictionary'!$C$5:$C$37,MATCH('Rates Database'!J11708,'EDC Component Dictionary'!$B$5:$B$37,0)), "Energy Supply")</f>
        <v>Energy Supply</v>
      </c>
      <c r="L11708" s="12">
        <v>0.10482</v>
      </c>
      <c r="M11708" s="12"/>
    </row>
    <row r="11709" spans="1:13" x14ac:dyDescent="0.3">
      <c r="A11709" s="18">
        <v>11707</v>
      </c>
      <c r="B11709" s="18">
        <f t="shared" si="366"/>
        <v>2022</v>
      </c>
      <c r="C11709" s="17">
        <v>44805</v>
      </c>
      <c r="D11709" s="18" t="s">
        <v>130</v>
      </c>
      <c r="E11709" s="18" t="s">
        <v>163</v>
      </c>
      <c r="F11709" s="18" t="str">
        <f t="shared" si="365"/>
        <v>Eversource_EMA-Marion Muni Agg Rate-44805</v>
      </c>
      <c r="G11709" s="11" t="s">
        <v>131</v>
      </c>
      <c r="H11709" s="11" t="s">
        <v>54</v>
      </c>
      <c r="I11709" s="11" t="s">
        <v>99</v>
      </c>
      <c r="J11709" s="11" t="s">
        <v>196</v>
      </c>
      <c r="K11709" s="11" t="str">
        <f>IFERROR(INDEX('EDC Component Dictionary'!$C$5:$C$37,MATCH('Rates Database'!J11709,'EDC Component Dictionary'!$B$5:$B$37,0)), "Energy Supply")</f>
        <v>Energy Supply</v>
      </c>
      <c r="L11709" s="12">
        <v>0.10332</v>
      </c>
      <c r="M11709" s="12"/>
    </row>
    <row r="11710" spans="1:13" x14ac:dyDescent="0.3">
      <c r="A11710" s="18">
        <v>11708</v>
      </c>
      <c r="B11710" s="18">
        <f t="shared" si="366"/>
        <v>2022</v>
      </c>
      <c r="C11710" s="17">
        <v>44805</v>
      </c>
      <c r="D11710" s="18" t="s">
        <v>130</v>
      </c>
      <c r="E11710" s="18" t="s">
        <v>163</v>
      </c>
      <c r="F11710" s="18" t="str">
        <f t="shared" si="365"/>
        <v>Eversource_EMA-Mattapoisett Muni Agg Rate-44805</v>
      </c>
      <c r="G11710" s="11" t="s">
        <v>131</v>
      </c>
      <c r="H11710" s="11" t="s">
        <v>54</v>
      </c>
      <c r="I11710" s="11" t="s">
        <v>99</v>
      </c>
      <c r="J11710" s="11" t="s">
        <v>197</v>
      </c>
      <c r="K11710" s="11" t="str">
        <f>IFERROR(INDEX('EDC Component Dictionary'!$C$5:$C$37,MATCH('Rates Database'!J11710,'EDC Component Dictionary'!$B$5:$B$37,0)), "Energy Supply")</f>
        <v>Energy Supply</v>
      </c>
      <c r="L11710" s="12">
        <v>0.1047</v>
      </c>
      <c r="M11710" s="12"/>
    </row>
    <row r="11711" spans="1:13" x14ac:dyDescent="0.3">
      <c r="A11711" s="18">
        <v>11709</v>
      </c>
      <c r="B11711" s="18">
        <f t="shared" si="366"/>
        <v>2022</v>
      </c>
      <c r="C11711" s="17">
        <v>44805</v>
      </c>
      <c r="D11711" s="18" t="s">
        <v>130</v>
      </c>
      <c r="E11711" s="18" t="s">
        <v>163</v>
      </c>
      <c r="F11711" s="18" t="str">
        <f t="shared" si="365"/>
        <v>Eversource_EMA-New Bedford Muni Agg Rate-44805</v>
      </c>
      <c r="G11711" s="11" t="s">
        <v>131</v>
      </c>
      <c r="H11711" s="11" t="s">
        <v>54</v>
      </c>
      <c r="I11711" s="11" t="s">
        <v>99</v>
      </c>
      <c r="J11711" s="11" t="s">
        <v>199</v>
      </c>
      <c r="K11711" s="11" t="str">
        <f>IFERROR(INDEX('EDC Component Dictionary'!$C$5:$C$37,MATCH('Rates Database'!J11711,'EDC Component Dictionary'!$B$5:$B$37,0)), "Energy Supply")</f>
        <v>Energy Supply</v>
      </c>
      <c r="L11711" s="12">
        <v>0.10471999999999999</v>
      </c>
      <c r="M11711" s="12"/>
    </row>
    <row r="11712" spans="1:13" x14ac:dyDescent="0.3">
      <c r="A11712" s="18">
        <v>11710</v>
      </c>
      <c r="B11712" s="18">
        <f t="shared" si="366"/>
        <v>2022</v>
      </c>
      <c r="C11712" s="17">
        <v>44805</v>
      </c>
      <c r="D11712" s="18" t="s">
        <v>130</v>
      </c>
      <c r="E11712" s="18" t="s">
        <v>164</v>
      </c>
      <c r="F11712" s="18" t="str">
        <f t="shared" si="365"/>
        <v>National Grid-Northbridge Muni Agg Rate-44805</v>
      </c>
      <c r="G11712" s="11" t="s">
        <v>131</v>
      </c>
      <c r="H11712" s="11" t="s">
        <v>54</v>
      </c>
      <c r="I11712" s="11" t="s">
        <v>99</v>
      </c>
      <c r="J11712" s="11" t="s">
        <v>200</v>
      </c>
      <c r="K11712" s="11" t="str">
        <f>IFERROR(INDEX('EDC Component Dictionary'!$C$5:$C$37,MATCH('Rates Database'!J11712,'EDC Component Dictionary'!$B$5:$B$37,0)), "Energy Supply")</f>
        <v>Energy Supply</v>
      </c>
      <c r="L11712" s="12">
        <v>0.10475</v>
      </c>
      <c r="M11712" s="12"/>
    </row>
    <row r="11713" spans="1:13" x14ac:dyDescent="0.3">
      <c r="A11713" s="18">
        <v>11711</v>
      </c>
      <c r="B11713" s="18">
        <f t="shared" si="366"/>
        <v>2022</v>
      </c>
      <c r="C11713" s="17">
        <v>44805</v>
      </c>
      <c r="D11713" s="18" t="s">
        <v>130</v>
      </c>
      <c r="E11713" s="18" t="s">
        <v>164</v>
      </c>
      <c r="F11713" s="18" t="str">
        <f t="shared" si="365"/>
        <v>National Grid-Norton Muni Agg Rate-44805</v>
      </c>
      <c r="G11713" s="11" t="s">
        <v>131</v>
      </c>
      <c r="H11713" s="11" t="s">
        <v>54</v>
      </c>
      <c r="I11713" s="11" t="s">
        <v>99</v>
      </c>
      <c r="J11713" s="11" t="s">
        <v>201</v>
      </c>
      <c r="K11713" s="11" t="str">
        <f>IFERROR(INDEX('EDC Component Dictionary'!$C$5:$C$37,MATCH('Rates Database'!J11713,'EDC Component Dictionary'!$B$5:$B$37,0)), "Energy Supply")</f>
        <v>Energy Supply</v>
      </c>
      <c r="L11713" s="12">
        <v>0.10476000000000001</v>
      </c>
      <c r="M11713" s="12"/>
    </row>
    <row r="11714" spans="1:13" x14ac:dyDescent="0.3">
      <c r="A11714" s="18">
        <v>11712</v>
      </c>
      <c r="B11714" s="18">
        <f t="shared" si="366"/>
        <v>2022</v>
      </c>
      <c r="C11714" s="17">
        <v>44805</v>
      </c>
      <c r="D11714" s="18" t="s">
        <v>130</v>
      </c>
      <c r="E11714" s="18" t="s">
        <v>164</v>
      </c>
      <c r="F11714" s="18" t="str">
        <f t="shared" si="365"/>
        <v>National Grid-Plainville Muni Agg Rate-44805</v>
      </c>
      <c r="G11714" s="11" t="s">
        <v>131</v>
      </c>
      <c r="H11714" s="11" t="s">
        <v>54</v>
      </c>
      <c r="I11714" s="11" t="s">
        <v>99</v>
      </c>
      <c r="J11714" s="11" t="s">
        <v>203</v>
      </c>
      <c r="K11714" s="11" t="str">
        <f>IFERROR(INDEX('EDC Component Dictionary'!$C$5:$C$37,MATCH('Rates Database'!J11714,'EDC Component Dictionary'!$B$5:$B$37,0)), "Energy Supply")</f>
        <v>Energy Supply</v>
      </c>
      <c r="L11714" s="12">
        <v>0.10473</v>
      </c>
      <c r="M11714" s="12"/>
    </row>
    <row r="11715" spans="1:13" x14ac:dyDescent="0.3">
      <c r="A11715" s="18">
        <v>11713</v>
      </c>
      <c r="B11715" s="18">
        <f t="shared" si="366"/>
        <v>2022</v>
      </c>
      <c r="C11715" s="17">
        <v>44805</v>
      </c>
      <c r="D11715" s="18" t="s">
        <v>130</v>
      </c>
      <c r="E11715" s="18" t="s">
        <v>164</v>
      </c>
      <c r="F11715" s="18" t="str">
        <f t="shared" si="365"/>
        <v>National Grid-Rehoboth Muni Agg Rate-44805</v>
      </c>
      <c r="G11715" s="11" t="s">
        <v>131</v>
      </c>
      <c r="H11715" s="11" t="s">
        <v>54</v>
      </c>
      <c r="I11715" s="11" t="s">
        <v>99</v>
      </c>
      <c r="J11715" s="11" t="s">
        <v>204</v>
      </c>
      <c r="K11715" s="11" t="str">
        <f>IFERROR(INDEX('EDC Component Dictionary'!$C$5:$C$37,MATCH('Rates Database'!J11715,'EDC Component Dictionary'!$B$5:$B$37,0)), "Energy Supply")</f>
        <v>Energy Supply</v>
      </c>
      <c r="L11715" s="12">
        <v>0.10473</v>
      </c>
      <c r="M11715" s="12"/>
    </row>
    <row r="11716" spans="1:13" x14ac:dyDescent="0.3">
      <c r="A11716" s="18">
        <v>11714</v>
      </c>
      <c r="B11716" s="18">
        <f t="shared" si="366"/>
        <v>2022</v>
      </c>
      <c r="C11716" s="17">
        <v>44805</v>
      </c>
      <c r="D11716" s="18" t="s">
        <v>130</v>
      </c>
      <c r="E11716" s="18" t="s">
        <v>164</v>
      </c>
      <c r="F11716" s="18" t="str">
        <f t="shared" ref="F11716:F11779" si="367">_xlfn.CONCAT(E11716,"-",J11716,"-",C11716)</f>
        <v>National Grid-Seekonk Muni Agg Rate-44805</v>
      </c>
      <c r="G11716" s="11" t="s">
        <v>131</v>
      </c>
      <c r="H11716" s="11" t="s">
        <v>54</v>
      </c>
      <c r="I11716" s="11" t="s">
        <v>99</v>
      </c>
      <c r="J11716" s="11" t="s">
        <v>205</v>
      </c>
      <c r="K11716" s="11" t="str">
        <f>IFERROR(INDEX('EDC Component Dictionary'!$C$5:$C$37,MATCH('Rates Database'!J11716,'EDC Component Dictionary'!$B$5:$B$37,0)), "Energy Supply")</f>
        <v>Energy Supply</v>
      </c>
      <c r="L11716" s="12">
        <v>0.10475</v>
      </c>
      <c r="M11716" s="12"/>
    </row>
    <row r="11717" spans="1:13" x14ac:dyDescent="0.3">
      <c r="A11717" s="18">
        <v>11715</v>
      </c>
      <c r="B11717" s="18">
        <f t="shared" si="366"/>
        <v>2022</v>
      </c>
      <c r="C11717" s="17">
        <v>44805</v>
      </c>
      <c r="D11717" s="18" t="s">
        <v>130</v>
      </c>
      <c r="E11717" s="18" t="s">
        <v>164</v>
      </c>
      <c r="F11717" s="18" t="str">
        <f t="shared" si="367"/>
        <v>National Grid-Somerset Muni Agg Rate-44805</v>
      </c>
      <c r="G11717" s="11" t="s">
        <v>131</v>
      </c>
      <c r="H11717" s="11" t="s">
        <v>54</v>
      </c>
      <c r="I11717" s="11" t="s">
        <v>99</v>
      </c>
      <c r="J11717" s="11" t="s">
        <v>206</v>
      </c>
      <c r="K11717" s="11" t="str">
        <f>IFERROR(INDEX('EDC Component Dictionary'!$C$5:$C$37,MATCH('Rates Database'!J11717,'EDC Component Dictionary'!$B$5:$B$37,0)), "Energy Supply")</f>
        <v>Energy Supply</v>
      </c>
      <c r="L11717" s="12">
        <v>0.10471999999999999</v>
      </c>
      <c r="M11717" s="12"/>
    </row>
    <row r="11718" spans="1:13" x14ac:dyDescent="0.3">
      <c r="A11718" s="18">
        <v>11716</v>
      </c>
      <c r="B11718" s="18">
        <f t="shared" si="366"/>
        <v>2022</v>
      </c>
      <c r="C11718" s="17">
        <v>44805</v>
      </c>
      <c r="D11718" s="18" t="s">
        <v>130</v>
      </c>
      <c r="E11718" s="18" t="s">
        <v>164</v>
      </c>
      <c r="F11718" s="18" t="str">
        <f t="shared" si="367"/>
        <v>National Grid-Swansea Muni Agg Rate-44805</v>
      </c>
      <c r="G11718" s="11" t="s">
        <v>131</v>
      </c>
      <c r="H11718" s="11" t="s">
        <v>54</v>
      </c>
      <c r="I11718" s="11" t="s">
        <v>99</v>
      </c>
      <c r="J11718" s="11" t="s">
        <v>207</v>
      </c>
      <c r="K11718" s="11" t="str">
        <f>IFERROR(INDEX('EDC Component Dictionary'!$C$5:$C$37,MATCH('Rates Database'!J11718,'EDC Component Dictionary'!$B$5:$B$37,0)), "Energy Supply")</f>
        <v>Energy Supply</v>
      </c>
      <c r="L11718" s="12">
        <v>0.1047</v>
      </c>
      <c r="M11718" s="12"/>
    </row>
    <row r="11719" spans="1:13" x14ac:dyDescent="0.3">
      <c r="A11719" s="18">
        <v>11717</v>
      </c>
      <c r="B11719" s="18">
        <f t="shared" si="366"/>
        <v>2022</v>
      </c>
      <c r="C11719" s="17">
        <v>44805</v>
      </c>
      <c r="D11719" s="18" t="s">
        <v>130</v>
      </c>
      <c r="E11719" s="18" t="s">
        <v>163</v>
      </c>
      <c r="F11719" s="18" t="str">
        <f t="shared" si="367"/>
        <v>Eversource_EMA-Wareham Muni Agg Rate-44805</v>
      </c>
      <c r="G11719" s="11" t="s">
        <v>131</v>
      </c>
      <c r="H11719" s="11" t="s">
        <v>54</v>
      </c>
      <c r="I11719" s="11" t="s">
        <v>99</v>
      </c>
      <c r="J11719" s="11" t="s">
        <v>273</v>
      </c>
      <c r="K11719" s="11" t="str">
        <f>IFERROR(INDEX('EDC Component Dictionary'!$C$5:$C$37,MATCH('Rates Database'!J11719,'EDC Component Dictionary'!$B$5:$B$37,0)), "Energy Supply")</f>
        <v>Energy Supply</v>
      </c>
      <c r="L11719" s="12">
        <v>0.10473</v>
      </c>
      <c r="M11719" s="12"/>
    </row>
    <row r="11720" spans="1:13" x14ac:dyDescent="0.3">
      <c r="A11720" s="18">
        <v>11718</v>
      </c>
      <c r="B11720" s="18">
        <f t="shared" si="366"/>
        <v>2022</v>
      </c>
      <c r="C11720" s="17">
        <v>44805</v>
      </c>
      <c r="D11720" s="18" t="s">
        <v>130</v>
      </c>
      <c r="E11720" s="18" t="s">
        <v>163</v>
      </c>
      <c r="F11720" s="18" t="str">
        <f t="shared" si="367"/>
        <v>Eversource_EMA-Westport Muni Agg Rate-44805</v>
      </c>
      <c r="G11720" s="11" t="s">
        <v>131</v>
      </c>
      <c r="H11720" s="11" t="s">
        <v>54</v>
      </c>
      <c r="I11720" s="11" t="s">
        <v>99</v>
      </c>
      <c r="J11720" s="11" t="s">
        <v>209</v>
      </c>
      <c r="K11720" s="11" t="str">
        <f>IFERROR(INDEX('EDC Component Dictionary'!$C$5:$C$37,MATCH('Rates Database'!J11720,'EDC Component Dictionary'!$B$5:$B$37,0)), "Energy Supply")</f>
        <v>Energy Supply</v>
      </c>
      <c r="L11720" s="12">
        <v>0.10478999999999999</v>
      </c>
      <c r="M11720" s="12"/>
    </row>
    <row r="11721" spans="1:13" x14ac:dyDescent="0.3">
      <c r="A11721" s="18">
        <v>11719</v>
      </c>
      <c r="B11721" s="18">
        <f t="shared" si="366"/>
        <v>2022</v>
      </c>
      <c r="C11721" s="17">
        <v>44805</v>
      </c>
      <c r="D11721" s="18" t="s">
        <v>130</v>
      </c>
      <c r="E11721" s="18" t="s">
        <v>164</v>
      </c>
      <c r="F11721" s="18" t="str">
        <f t="shared" si="367"/>
        <v>National Grid-West Brookfield Muni Agg Rate-44805</v>
      </c>
      <c r="G11721" s="11" t="s">
        <v>131</v>
      </c>
      <c r="H11721" s="11" t="s">
        <v>54</v>
      </c>
      <c r="I11721" s="11" t="s">
        <v>99</v>
      </c>
      <c r="J11721" s="11" t="s">
        <v>177</v>
      </c>
      <c r="K11721" s="11" t="str">
        <f>IFERROR(INDEX('EDC Component Dictionary'!$C$5:$C$37,MATCH('Rates Database'!J11721,'EDC Component Dictionary'!$B$5:$B$37,0)), "Energy Supply")</f>
        <v>Energy Supply</v>
      </c>
      <c r="L11721" s="12">
        <v>0.10482</v>
      </c>
      <c r="M11721" s="12"/>
    </row>
    <row r="11722" spans="1:13" x14ac:dyDescent="0.3">
      <c r="A11722" s="18">
        <v>11720</v>
      </c>
      <c r="B11722" s="18">
        <f t="shared" si="366"/>
        <v>2022</v>
      </c>
      <c r="C11722" s="17">
        <v>44805</v>
      </c>
      <c r="D11722" s="18" t="s">
        <v>130</v>
      </c>
      <c r="E11722" s="18" t="s">
        <v>163</v>
      </c>
      <c r="F11722" s="18" t="str">
        <f t="shared" si="367"/>
        <v>Eversource_EMA-Somerville Muni Agg Rate-44805</v>
      </c>
      <c r="G11722" s="11" t="s">
        <v>131</v>
      </c>
      <c r="H11722" s="11" t="s">
        <v>54</v>
      </c>
      <c r="I11722" s="11" t="s">
        <v>99</v>
      </c>
      <c r="J11722" s="11" t="s">
        <v>212</v>
      </c>
      <c r="K11722" s="11" t="str">
        <f>IFERROR(INDEX('EDC Component Dictionary'!$C$5:$C$37,MATCH('Rates Database'!J11722,'EDC Component Dictionary'!$B$5:$B$37,0)), "Energy Supply")</f>
        <v>Energy Supply</v>
      </c>
      <c r="L11722" s="12">
        <v>0.10356</v>
      </c>
      <c r="M11722" s="12"/>
    </row>
    <row r="11723" spans="1:13" x14ac:dyDescent="0.3">
      <c r="A11723" s="18">
        <v>11721</v>
      </c>
      <c r="B11723" s="18">
        <f t="shared" si="366"/>
        <v>2022</v>
      </c>
      <c r="C11723" s="17">
        <v>44805</v>
      </c>
      <c r="D11723" s="18" t="s">
        <v>130</v>
      </c>
      <c r="E11723" s="18" t="s">
        <v>164</v>
      </c>
      <c r="F11723" s="18" t="str">
        <f t="shared" si="367"/>
        <v>National Grid-Gardner Muni Agg Rate-44805</v>
      </c>
      <c r="G11723" s="11" t="s">
        <v>131</v>
      </c>
      <c r="H11723" s="11" t="s">
        <v>54</v>
      </c>
      <c r="I11723" s="11" t="s">
        <v>99</v>
      </c>
      <c r="J11723" s="11" t="s">
        <v>179</v>
      </c>
      <c r="K11723" s="11" t="str">
        <f>IFERROR(INDEX('EDC Component Dictionary'!$C$5:$C$37,MATCH('Rates Database'!J11723,'EDC Component Dictionary'!$B$5:$B$37,0)), "Energy Supply")</f>
        <v>Energy Supply</v>
      </c>
      <c r="L11723" s="12">
        <v>0.10521</v>
      </c>
      <c r="M11723" s="12"/>
    </row>
    <row r="11724" spans="1:13" x14ac:dyDescent="0.3">
      <c r="A11724" s="18">
        <v>11722</v>
      </c>
      <c r="B11724" s="18">
        <f t="shared" si="366"/>
        <v>2022</v>
      </c>
      <c r="C11724" s="17">
        <v>44805</v>
      </c>
      <c r="D11724" s="18" t="s">
        <v>130</v>
      </c>
      <c r="E11724" s="18" t="s">
        <v>164</v>
      </c>
      <c r="F11724" s="18" t="str">
        <f t="shared" si="367"/>
        <v>National Grid-Pembroke Muni Agg Rate-44805</v>
      </c>
      <c r="G11724" s="11" t="s">
        <v>131</v>
      </c>
      <c r="H11724" s="11" t="s">
        <v>54</v>
      </c>
      <c r="I11724" s="11" t="s">
        <v>99</v>
      </c>
      <c r="J11724" s="11" t="s">
        <v>295</v>
      </c>
      <c r="K11724" s="11" t="str">
        <f>IFERROR(INDEX('EDC Component Dictionary'!$C$5:$C$37,MATCH('Rates Database'!J11724,'EDC Component Dictionary'!$B$5:$B$37,0)), "Energy Supply")</f>
        <v>Energy Supply</v>
      </c>
      <c r="L11724" s="12">
        <v>0.10534</v>
      </c>
      <c r="M11724" s="12"/>
    </row>
    <row r="11725" spans="1:13" x14ac:dyDescent="0.3">
      <c r="A11725" s="18">
        <v>11723</v>
      </c>
      <c r="B11725" s="18">
        <f t="shared" si="366"/>
        <v>2022</v>
      </c>
      <c r="C11725" s="17">
        <v>44805</v>
      </c>
      <c r="D11725" s="18" t="s">
        <v>130</v>
      </c>
      <c r="E11725" s="18" t="s">
        <v>164</v>
      </c>
      <c r="F11725" s="18" t="str">
        <f t="shared" si="367"/>
        <v>National Grid-Heath Muni Agg Rate-44805</v>
      </c>
      <c r="G11725" s="11" t="s">
        <v>131</v>
      </c>
      <c r="H11725" s="11" t="s">
        <v>54</v>
      </c>
      <c r="I11725" s="11" t="s">
        <v>99</v>
      </c>
      <c r="J11725" s="11" t="s">
        <v>257</v>
      </c>
      <c r="K11725" s="11" t="str">
        <f>IFERROR(INDEX('EDC Component Dictionary'!$C$5:$C$37,MATCH('Rates Database'!J11725,'EDC Component Dictionary'!$B$5:$B$37,0)), "Energy Supply")</f>
        <v>Energy Supply</v>
      </c>
      <c r="L11725" s="12">
        <v>0.1056</v>
      </c>
      <c r="M11725" s="12"/>
    </row>
    <row r="11726" spans="1:13" x14ac:dyDescent="0.3">
      <c r="A11726" s="18">
        <v>11724</v>
      </c>
      <c r="B11726" s="18">
        <f t="shared" si="366"/>
        <v>2022</v>
      </c>
      <c r="C11726" s="17">
        <v>44805</v>
      </c>
      <c r="D11726" s="18" t="s">
        <v>130</v>
      </c>
      <c r="E11726" s="18" t="s">
        <v>164</v>
      </c>
      <c r="F11726" s="18" t="str">
        <f t="shared" si="367"/>
        <v>National Grid-Shirley Muni Agg Rate-44805</v>
      </c>
      <c r="G11726" s="11" t="s">
        <v>131</v>
      </c>
      <c r="H11726" s="11" t="s">
        <v>54</v>
      </c>
      <c r="I11726" s="11" t="s">
        <v>99</v>
      </c>
      <c r="J11726" s="11" t="s">
        <v>299</v>
      </c>
      <c r="K11726" s="11" t="str">
        <f>IFERROR(INDEX('EDC Component Dictionary'!$C$5:$C$37,MATCH('Rates Database'!J11726,'EDC Component Dictionary'!$B$5:$B$37,0)), "Energy Supply")</f>
        <v>Energy Supply</v>
      </c>
      <c r="L11726" s="12">
        <v>0.10577</v>
      </c>
      <c r="M11726" s="12"/>
    </row>
    <row r="11727" spans="1:13" x14ac:dyDescent="0.3">
      <c r="A11727" s="18">
        <v>11725</v>
      </c>
      <c r="B11727" s="18">
        <f t="shared" si="366"/>
        <v>2022</v>
      </c>
      <c r="C11727" s="17">
        <v>44805</v>
      </c>
      <c r="D11727" s="18" t="s">
        <v>130</v>
      </c>
      <c r="E11727" s="18" t="s">
        <v>164</v>
      </c>
      <c r="F11727" s="18" t="str">
        <f t="shared" si="367"/>
        <v>National Grid-Harvard Muni Agg Rate-44805</v>
      </c>
      <c r="G11727" s="11" t="s">
        <v>131</v>
      </c>
      <c r="H11727" s="11" t="s">
        <v>54</v>
      </c>
      <c r="I11727" s="11" t="s">
        <v>99</v>
      </c>
      <c r="J11727" s="11" t="s">
        <v>276</v>
      </c>
      <c r="K11727" s="11" t="str">
        <f>IFERROR(INDEX('EDC Component Dictionary'!$C$5:$C$37,MATCH('Rates Database'!J11727,'EDC Component Dictionary'!$B$5:$B$37,0)), "Energy Supply")</f>
        <v>Energy Supply</v>
      </c>
      <c r="L11727" s="12">
        <v>0.10630000000000001</v>
      </c>
      <c r="M11727" s="12"/>
    </row>
    <row r="11728" spans="1:13" x14ac:dyDescent="0.3">
      <c r="A11728" s="18">
        <v>11726</v>
      </c>
      <c r="B11728" s="18">
        <f t="shared" si="366"/>
        <v>2022</v>
      </c>
      <c r="C11728" s="17">
        <v>44805</v>
      </c>
      <c r="D11728" s="18" t="s">
        <v>130</v>
      </c>
      <c r="E11728" s="18" t="s">
        <v>163</v>
      </c>
      <c r="F11728" s="18" t="str">
        <f t="shared" si="367"/>
        <v>Eversource_EMA-Millis Muni Agg Rate-44805</v>
      </c>
      <c r="G11728" s="11" t="s">
        <v>131</v>
      </c>
      <c r="H11728" s="11" t="s">
        <v>54</v>
      </c>
      <c r="I11728" s="11" t="s">
        <v>99</v>
      </c>
      <c r="J11728" s="11" t="s">
        <v>300</v>
      </c>
      <c r="K11728" s="11" t="str">
        <f>IFERROR(INDEX('EDC Component Dictionary'!$C$5:$C$37,MATCH('Rates Database'!J11728,'EDC Component Dictionary'!$B$5:$B$37,0)), "Energy Supply")</f>
        <v>Energy Supply</v>
      </c>
      <c r="L11728" s="12">
        <v>0.10652</v>
      </c>
      <c r="M11728" s="12"/>
    </row>
    <row r="11729" spans="1:13" x14ac:dyDescent="0.3">
      <c r="A11729" s="18">
        <v>11727</v>
      </c>
      <c r="B11729" s="18">
        <f t="shared" si="366"/>
        <v>2022</v>
      </c>
      <c r="C11729" s="17">
        <v>44805</v>
      </c>
      <c r="D11729" s="18" t="s">
        <v>130</v>
      </c>
      <c r="E11729" s="18" t="s">
        <v>164</v>
      </c>
      <c r="F11729" s="18" t="str">
        <f t="shared" si="367"/>
        <v>National Grid-Sutton Muni Agg Rate-44805</v>
      </c>
      <c r="G11729" s="11" t="s">
        <v>131</v>
      </c>
      <c r="H11729" s="11" t="s">
        <v>54</v>
      </c>
      <c r="I11729" s="11" t="s">
        <v>99</v>
      </c>
      <c r="J11729" s="11" t="s">
        <v>233</v>
      </c>
      <c r="K11729" s="11" t="str">
        <f>IFERROR(INDEX('EDC Component Dictionary'!$C$5:$C$37,MATCH('Rates Database'!J11729,'EDC Component Dictionary'!$B$5:$B$37,0)), "Energy Supply")</f>
        <v>Energy Supply</v>
      </c>
      <c r="L11729" s="12">
        <v>0.10662000000000001</v>
      </c>
      <c r="M11729" s="12"/>
    </row>
    <row r="11730" spans="1:13" x14ac:dyDescent="0.3">
      <c r="A11730" s="18">
        <v>11728</v>
      </c>
      <c r="B11730" s="18">
        <f t="shared" si="366"/>
        <v>2022</v>
      </c>
      <c r="C11730" s="17">
        <v>44805</v>
      </c>
      <c r="D11730" s="18" t="s">
        <v>130</v>
      </c>
      <c r="E11730" s="18" t="s">
        <v>164</v>
      </c>
      <c r="F11730" s="18" t="str">
        <f t="shared" si="367"/>
        <v>National Grid-Williamstown Muni Agg Rate-44805</v>
      </c>
      <c r="G11730" s="11" t="s">
        <v>131</v>
      </c>
      <c r="H11730" s="11" t="s">
        <v>54</v>
      </c>
      <c r="I11730" s="11" t="s">
        <v>99</v>
      </c>
      <c r="J11730" s="11" t="s">
        <v>225</v>
      </c>
      <c r="K11730" s="11" t="str">
        <f>IFERROR(INDEX('EDC Component Dictionary'!$C$5:$C$37,MATCH('Rates Database'!J11730,'EDC Component Dictionary'!$B$5:$B$37,0)), "Energy Supply")</f>
        <v>Energy Supply</v>
      </c>
      <c r="L11730" s="12">
        <v>0.10671</v>
      </c>
      <c r="M11730" s="12"/>
    </row>
    <row r="11731" spans="1:13" x14ac:dyDescent="0.3">
      <c r="A11731" s="18">
        <v>11729</v>
      </c>
      <c r="B11731" s="18">
        <f t="shared" si="366"/>
        <v>2022</v>
      </c>
      <c r="C11731" s="17">
        <v>44805</v>
      </c>
      <c r="D11731" s="18" t="s">
        <v>130</v>
      </c>
      <c r="E11731" s="18" t="s">
        <v>163</v>
      </c>
      <c r="F11731" s="18" t="str">
        <f t="shared" si="367"/>
        <v>Eversource_EMA-Sudbury Muni Agg Rate-44805</v>
      </c>
      <c r="G11731" s="11" t="s">
        <v>131</v>
      </c>
      <c r="H11731" s="11" t="s">
        <v>54</v>
      </c>
      <c r="I11731" s="11" t="s">
        <v>99</v>
      </c>
      <c r="J11731" s="11" t="s">
        <v>227</v>
      </c>
      <c r="K11731" s="11" t="str">
        <f>IFERROR(INDEX('EDC Component Dictionary'!$C$5:$C$37,MATCH('Rates Database'!J11731,'EDC Component Dictionary'!$B$5:$B$37,0)), "Energy Supply")</f>
        <v>Energy Supply</v>
      </c>
      <c r="L11731" s="12">
        <v>0.10817</v>
      </c>
      <c r="M11731" s="12"/>
    </row>
    <row r="11732" spans="1:13" x14ac:dyDescent="0.3">
      <c r="A11732" s="18">
        <v>11730</v>
      </c>
      <c r="B11732" s="18">
        <f t="shared" si="366"/>
        <v>2022</v>
      </c>
      <c r="C11732" s="17">
        <v>44805</v>
      </c>
      <c r="D11732" s="18" t="s">
        <v>130</v>
      </c>
      <c r="E11732" s="18" t="s">
        <v>164</v>
      </c>
      <c r="F11732" s="18" t="str">
        <f t="shared" si="367"/>
        <v>National Grid-Halifax Muni Agg Rate-44805</v>
      </c>
      <c r="G11732" s="11" t="s">
        <v>131</v>
      </c>
      <c r="H11732" s="11" t="s">
        <v>54</v>
      </c>
      <c r="I11732" s="11" t="s">
        <v>99</v>
      </c>
      <c r="J11732" s="11" t="s">
        <v>230</v>
      </c>
      <c r="K11732" s="11" t="str">
        <f>IFERROR(INDEX('EDC Component Dictionary'!$C$5:$C$37,MATCH('Rates Database'!J11732,'EDC Component Dictionary'!$B$5:$B$37,0)), "Energy Supply")</f>
        <v>Energy Supply</v>
      </c>
      <c r="L11732" s="12">
        <v>0.10716000000000001</v>
      </c>
      <c r="M11732" s="12"/>
    </row>
    <row r="11733" spans="1:13" x14ac:dyDescent="0.3">
      <c r="A11733" s="18">
        <v>11731</v>
      </c>
      <c r="B11733" s="18">
        <f t="shared" si="366"/>
        <v>2022</v>
      </c>
      <c r="C11733" s="17">
        <v>44805</v>
      </c>
      <c r="D11733" s="18" t="s">
        <v>130</v>
      </c>
      <c r="E11733" s="18" t="s">
        <v>164</v>
      </c>
      <c r="F11733" s="18" t="str">
        <f t="shared" si="367"/>
        <v>National Grid-Franklin Muni Agg Rate-44805</v>
      </c>
      <c r="G11733" s="11" t="s">
        <v>131</v>
      </c>
      <c r="H11733" s="11" t="s">
        <v>54</v>
      </c>
      <c r="I11733" s="11" t="s">
        <v>99</v>
      </c>
      <c r="J11733" s="11" t="s">
        <v>296</v>
      </c>
      <c r="K11733" s="11" t="str">
        <f>IFERROR(INDEX('EDC Component Dictionary'!$C$5:$C$37,MATCH('Rates Database'!J11733,'EDC Component Dictionary'!$B$5:$B$37,0)), "Energy Supply")</f>
        <v>Energy Supply</v>
      </c>
      <c r="L11733" s="12">
        <v>0.10725</v>
      </c>
      <c r="M11733" s="12"/>
    </row>
    <row r="11734" spans="1:13" x14ac:dyDescent="0.3">
      <c r="A11734" s="18">
        <v>11732</v>
      </c>
      <c r="B11734" s="18">
        <f t="shared" ref="B11734:B11797" si="368">YEAR(C11734)</f>
        <v>2022</v>
      </c>
      <c r="C11734" s="17">
        <v>44805</v>
      </c>
      <c r="D11734" s="18" t="s">
        <v>130</v>
      </c>
      <c r="E11734" s="18" t="s">
        <v>164</v>
      </c>
      <c r="F11734" s="18" t="str">
        <f t="shared" si="367"/>
        <v>National Grid-Bellingham Muni Agg Rate-44805</v>
      </c>
      <c r="G11734" s="11" t="s">
        <v>131</v>
      </c>
      <c r="H11734" s="11" t="s">
        <v>54</v>
      </c>
      <c r="I11734" s="11" t="s">
        <v>99</v>
      </c>
      <c r="J11734" s="11" t="s">
        <v>244</v>
      </c>
      <c r="K11734" s="11" t="str">
        <f>IFERROR(INDEX('EDC Component Dictionary'!$C$5:$C$37,MATCH('Rates Database'!J11734,'EDC Component Dictionary'!$B$5:$B$37,0)), "Energy Supply")</f>
        <v>Energy Supply</v>
      </c>
      <c r="L11734" s="12">
        <v>0.10765</v>
      </c>
      <c r="M11734" s="12"/>
    </row>
    <row r="11735" spans="1:13" x14ac:dyDescent="0.3">
      <c r="A11735" s="18">
        <v>11733</v>
      </c>
      <c r="B11735" s="18">
        <f t="shared" si="368"/>
        <v>2022</v>
      </c>
      <c r="C11735" s="17">
        <v>44805</v>
      </c>
      <c r="D11735" s="18" t="s">
        <v>130</v>
      </c>
      <c r="E11735" s="18" t="s">
        <v>163</v>
      </c>
      <c r="F11735" s="18" t="str">
        <f t="shared" si="367"/>
        <v>Eversource_EMA-Dedham Muni Agg Rate-44805</v>
      </c>
      <c r="G11735" s="11" t="s">
        <v>131</v>
      </c>
      <c r="H11735" s="11" t="s">
        <v>54</v>
      </c>
      <c r="I11735" s="11" t="s">
        <v>99</v>
      </c>
      <c r="J11735" s="11" t="s">
        <v>278</v>
      </c>
      <c r="K11735" s="11" t="str">
        <f>IFERROR(INDEX('EDC Component Dictionary'!$C$5:$C$37,MATCH('Rates Database'!J11735,'EDC Component Dictionary'!$B$5:$B$37,0)), "Energy Supply")</f>
        <v>Energy Supply</v>
      </c>
      <c r="L11735" s="12">
        <v>0.108</v>
      </c>
      <c r="M11735" s="12"/>
    </row>
    <row r="11736" spans="1:13" x14ac:dyDescent="0.3">
      <c r="A11736" s="18">
        <v>11734</v>
      </c>
      <c r="B11736" s="18">
        <f t="shared" si="368"/>
        <v>2022</v>
      </c>
      <c r="C11736" s="17">
        <v>44805</v>
      </c>
      <c r="D11736" s="18" t="s">
        <v>130</v>
      </c>
      <c r="E11736" s="18" t="s">
        <v>164</v>
      </c>
      <c r="F11736" s="18" t="str">
        <f t="shared" si="367"/>
        <v>National Grid-Westford Muni Agg Rate-44805</v>
      </c>
      <c r="G11736" s="11" t="s">
        <v>131</v>
      </c>
      <c r="H11736" s="11" t="s">
        <v>54</v>
      </c>
      <c r="I11736" s="11" t="s">
        <v>99</v>
      </c>
      <c r="J11736" s="11" t="s">
        <v>208</v>
      </c>
      <c r="K11736" s="11" t="str">
        <f>IFERROR(INDEX('EDC Component Dictionary'!$C$5:$C$37,MATCH('Rates Database'!J11736,'EDC Component Dictionary'!$B$5:$B$37,0)), "Energy Supply")</f>
        <v>Energy Supply</v>
      </c>
      <c r="L11736" s="12">
        <v>0.10816000000000001</v>
      </c>
      <c r="M11736" s="12"/>
    </row>
    <row r="11737" spans="1:13" x14ac:dyDescent="0.3">
      <c r="A11737" s="18">
        <v>11735</v>
      </c>
      <c r="B11737" s="18">
        <f t="shared" si="368"/>
        <v>2022</v>
      </c>
      <c r="C11737" s="17">
        <v>44805</v>
      </c>
      <c r="D11737" s="18" t="s">
        <v>130</v>
      </c>
      <c r="E11737" s="18" t="s">
        <v>164</v>
      </c>
      <c r="F11737" s="18" t="str">
        <f t="shared" si="367"/>
        <v>National Grid-Grafton Muni Agg Rate-44805</v>
      </c>
      <c r="G11737" s="11" t="s">
        <v>131</v>
      </c>
      <c r="H11737" s="11" t="s">
        <v>54</v>
      </c>
      <c r="I11737" s="11" t="s">
        <v>99</v>
      </c>
      <c r="J11737" s="11" t="s">
        <v>229</v>
      </c>
      <c r="K11737" s="11" t="str">
        <f>IFERROR(INDEX('EDC Component Dictionary'!$C$5:$C$37,MATCH('Rates Database'!J11737,'EDC Component Dictionary'!$B$5:$B$37,0)), "Energy Supply")</f>
        <v>Energy Supply</v>
      </c>
      <c r="L11737" s="12">
        <v>0.108</v>
      </c>
      <c r="M11737" s="12"/>
    </row>
    <row r="11738" spans="1:13" x14ac:dyDescent="0.3">
      <c r="A11738" s="18">
        <v>11736</v>
      </c>
      <c r="B11738" s="18">
        <f t="shared" si="368"/>
        <v>2022</v>
      </c>
      <c r="C11738" s="17">
        <v>44805</v>
      </c>
      <c r="D11738" s="18" t="s">
        <v>130</v>
      </c>
      <c r="E11738" s="18" t="s">
        <v>163</v>
      </c>
      <c r="F11738" s="18" t="str">
        <f t="shared" si="367"/>
        <v>Eversource_EMA-Lexington Muni Agg Rate-44805</v>
      </c>
      <c r="G11738" s="11" t="s">
        <v>131</v>
      </c>
      <c r="H11738" s="11" t="s">
        <v>54</v>
      </c>
      <c r="I11738" s="11" t="s">
        <v>99</v>
      </c>
      <c r="J11738" s="11" t="s">
        <v>254</v>
      </c>
      <c r="K11738" s="11" t="str">
        <f>IFERROR(INDEX('EDC Component Dictionary'!$C$5:$C$37,MATCH('Rates Database'!J11738,'EDC Component Dictionary'!$B$5:$B$37,0)), "Energy Supply")</f>
        <v>Energy Supply</v>
      </c>
      <c r="L11738" s="12">
        <v>0.10778</v>
      </c>
      <c r="M11738" s="12"/>
    </row>
    <row r="11739" spans="1:13" x14ac:dyDescent="0.3">
      <c r="A11739" s="18">
        <v>11737</v>
      </c>
      <c r="B11739" s="18">
        <f t="shared" si="368"/>
        <v>2022</v>
      </c>
      <c r="C11739" s="17">
        <v>44805</v>
      </c>
      <c r="D11739" s="18" t="s">
        <v>130</v>
      </c>
      <c r="E11739" s="18" t="s">
        <v>163</v>
      </c>
      <c r="F11739" s="18" t="str">
        <f t="shared" si="367"/>
        <v>Eversource_EMA-Milton Muni Agg Rate-44805</v>
      </c>
      <c r="G11739" s="11" t="s">
        <v>131</v>
      </c>
      <c r="H11739" s="11" t="s">
        <v>54</v>
      </c>
      <c r="I11739" s="11" t="s">
        <v>99</v>
      </c>
      <c r="J11739" s="11" t="s">
        <v>306</v>
      </c>
      <c r="K11739" s="11" t="str">
        <f>IFERROR(INDEX('EDC Component Dictionary'!$C$5:$C$37,MATCH('Rates Database'!J11739,'EDC Component Dictionary'!$B$5:$B$37,0)), "Energy Supply")</f>
        <v>Energy Supply</v>
      </c>
      <c r="L11739" s="12">
        <v>0.10954999999999999</v>
      </c>
      <c r="M11739" s="12"/>
    </row>
    <row r="11740" spans="1:13" x14ac:dyDescent="0.3">
      <c r="A11740" s="18">
        <v>11738</v>
      </c>
      <c r="B11740" s="18">
        <f t="shared" si="368"/>
        <v>2022</v>
      </c>
      <c r="C11740" s="17">
        <v>44805</v>
      </c>
      <c r="D11740" s="18" t="s">
        <v>130</v>
      </c>
      <c r="E11740" s="18" t="s">
        <v>164</v>
      </c>
      <c r="F11740" s="18" t="str">
        <f t="shared" si="367"/>
        <v>National Grid-Haverhill Muni Agg Rate-44805</v>
      </c>
      <c r="G11740" s="11" t="s">
        <v>131</v>
      </c>
      <c r="H11740" s="11" t="s">
        <v>54</v>
      </c>
      <c r="I11740" s="11" t="s">
        <v>99</v>
      </c>
      <c r="J11740" s="11" t="s">
        <v>297</v>
      </c>
      <c r="K11740" s="11" t="str">
        <f>IFERROR(INDEX('EDC Component Dictionary'!$C$5:$C$37,MATCH('Rates Database'!J11740,'EDC Component Dictionary'!$B$5:$B$37,0)), "Energy Supply")</f>
        <v>Energy Supply</v>
      </c>
      <c r="L11740" s="12">
        <v>0.1086</v>
      </c>
      <c r="M11740" s="12"/>
    </row>
    <row r="11741" spans="1:13" x14ac:dyDescent="0.3">
      <c r="A11741" s="18">
        <v>11739</v>
      </c>
      <c r="B11741" s="18">
        <f t="shared" si="368"/>
        <v>2022</v>
      </c>
      <c r="C11741" s="17">
        <v>44805</v>
      </c>
      <c r="D11741" s="18" t="s">
        <v>130</v>
      </c>
      <c r="E11741" s="18" t="s">
        <v>163</v>
      </c>
      <c r="F11741" s="18" t="str">
        <f t="shared" si="367"/>
        <v>Eversource_EMA-Fairhaven Muni Agg Rate-44805</v>
      </c>
      <c r="G11741" s="11" t="s">
        <v>131</v>
      </c>
      <c r="H11741" s="11" t="s">
        <v>54</v>
      </c>
      <c r="I11741" s="11" t="s">
        <v>99</v>
      </c>
      <c r="J11741" s="11" t="s">
        <v>193</v>
      </c>
      <c r="K11741" s="11" t="str">
        <f>IFERROR(INDEX('EDC Component Dictionary'!$C$5:$C$37,MATCH('Rates Database'!J11741,'EDC Component Dictionary'!$B$5:$B$37,0)), "Energy Supply")</f>
        <v>Energy Supply</v>
      </c>
      <c r="L11741" s="12">
        <v>0.10857</v>
      </c>
      <c r="M11741" s="12"/>
    </row>
    <row r="11742" spans="1:13" x14ac:dyDescent="0.3">
      <c r="A11742" s="18">
        <v>11740</v>
      </c>
      <c r="B11742" s="18">
        <f t="shared" si="368"/>
        <v>2022</v>
      </c>
      <c r="C11742" s="17">
        <v>44805</v>
      </c>
      <c r="D11742" s="18" t="s">
        <v>130</v>
      </c>
      <c r="E11742" s="18" t="s">
        <v>164</v>
      </c>
      <c r="F11742" s="18" t="str">
        <f t="shared" si="367"/>
        <v>National Grid-Egremont Muni Agg Rate-44805</v>
      </c>
      <c r="G11742" s="11" t="s">
        <v>131</v>
      </c>
      <c r="H11742" s="11" t="s">
        <v>54</v>
      </c>
      <c r="I11742" s="11" t="s">
        <v>99</v>
      </c>
      <c r="J11742" s="11" t="s">
        <v>248</v>
      </c>
      <c r="K11742" s="11" t="str">
        <f>IFERROR(INDEX('EDC Component Dictionary'!$C$5:$C$37,MATCH('Rates Database'!J11742,'EDC Component Dictionary'!$B$5:$B$37,0)), "Energy Supply")</f>
        <v>Energy Supply</v>
      </c>
      <c r="L11742" s="12">
        <v>0.10908</v>
      </c>
      <c r="M11742" s="12"/>
    </row>
    <row r="11743" spans="1:13" x14ac:dyDescent="0.3">
      <c r="A11743" s="18">
        <v>11741</v>
      </c>
      <c r="B11743" s="18">
        <f t="shared" si="368"/>
        <v>2022</v>
      </c>
      <c r="C11743" s="17">
        <v>44805</v>
      </c>
      <c r="D11743" s="18" t="s">
        <v>130</v>
      </c>
      <c r="E11743" s="18" t="s">
        <v>163</v>
      </c>
      <c r="F11743" s="18" t="str">
        <f t="shared" si="367"/>
        <v>Eversource_EMA-Waltham Muni Agg Rate-44805</v>
      </c>
      <c r="G11743" s="11" t="s">
        <v>131</v>
      </c>
      <c r="H11743" s="11" t="s">
        <v>54</v>
      </c>
      <c r="I11743" s="11" t="s">
        <v>99</v>
      </c>
      <c r="J11743" s="11" t="s">
        <v>304</v>
      </c>
      <c r="K11743" s="11" t="str">
        <f>IFERROR(INDEX('EDC Component Dictionary'!$C$5:$C$37,MATCH('Rates Database'!J11743,'EDC Component Dictionary'!$B$5:$B$37,0)), "Energy Supply")</f>
        <v>Energy Supply</v>
      </c>
      <c r="L11743" s="12">
        <v>0.10965</v>
      </c>
      <c r="M11743" s="12"/>
    </row>
    <row r="11744" spans="1:13" x14ac:dyDescent="0.3">
      <c r="A11744" s="18">
        <v>11742</v>
      </c>
      <c r="B11744" s="18">
        <f t="shared" si="368"/>
        <v>2022</v>
      </c>
      <c r="C11744" s="17">
        <v>44805</v>
      </c>
      <c r="D11744" s="18" t="s">
        <v>130</v>
      </c>
      <c r="E11744" s="18" t="s">
        <v>163</v>
      </c>
      <c r="F11744" s="18" t="str">
        <f t="shared" si="367"/>
        <v>Eversource_EMA-Bedford Muni Agg Rate-44805</v>
      </c>
      <c r="G11744" s="11" t="s">
        <v>131</v>
      </c>
      <c r="H11744" s="11" t="s">
        <v>54</v>
      </c>
      <c r="I11744" s="11" t="s">
        <v>99</v>
      </c>
      <c r="J11744" s="11" t="s">
        <v>274</v>
      </c>
      <c r="K11744" s="11" t="str">
        <f>IFERROR(INDEX('EDC Component Dictionary'!$C$5:$C$37,MATCH('Rates Database'!J11744,'EDC Component Dictionary'!$B$5:$B$37,0)), "Energy Supply")</f>
        <v>Energy Supply</v>
      </c>
      <c r="L11744" s="12">
        <v>0.1065</v>
      </c>
      <c r="M11744" s="12"/>
    </row>
    <row r="11745" spans="1:13" x14ac:dyDescent="0.3">
      <c r="A11745" s="18">
        <v>11743</v>
      </c>
      <c r="B11745" s="18">
        <f t="shared" si="368"/>
        <v>2022</v>
      </c>
      <c r="C11745" s="17">
        <v>44805</v>
      </c>
      <c r="D11745" s="18" t="s">
        <v>130</v>
      </c>
      <c r="E11745" s="18" t="s">
        <v>164</v>
      </c>
      <c r="F11745" s="18" t="str">
        <f t="shared" si="367"/>
        <v>National Grid-Tyngsborough Muni Agg Rate-44805</v>
      </c>
      <c r="G11745" s="11" t="s">
        <v>131</v>
      </c>
      <c r="H11745" s="11" t="s">
        <v>54</v>
      </c>
      <c r="I11745" s="11" t="s">
        <v>99</v>
      </c>
      <c r="J11745" s="11" t="s">
        <v>261</v>
      </c>
      <c r="K11745" s="11" t="str">
        <f>IFERROR(INDEX('EDC Component Dictionary'!$C$5:$C$37,MATCH('Rates Database'!J11745,'EDC Component Dictionary'!$B$5:$B$37,0)), "Energy Supply")</f>
        <v>Energy Supply</v>
      </c>
      <c r="L11745" s="12">
        <v>0.10945000000000001</v>
      </c>
      <c r="M11745" s="12"/>
    </row>
    <row r="11746" spans="1:13" x14ac:dyDescent="0.3">
      <c r="A11746" s="18">
        <v>11744</v>
      </c>
      <c r="B11746" s="18">
        <f t="shared" si="368"/>
        <v>2022</v>
      </c>
      <c r="C11746" s="17">
        <v>44805</v>
      </c>
      <c r="D11746" s="18" t="s">
        <v>130</v>
      </c>
      <c r="E11746" s="18" t="s">
        <v>164</v>
      </c>
      <c r="F11746" s="18" t="str">
        <f t="shared" si="367"/>
        <v>National Grid-Tewksbury Muni Agg Rate-44805</v>
      </c>
      <c r="G11746" s="11" t="s">
        <v>131</v>
      </c>
      <c r="H11746" s="11" t="s">
        <v>54</v>
      </c>
      <c r="I11746" s="11" t="s">
        <v>99</v>
      </c>
      <c r="J11746" s="11" t="s">
        <v>238</v>
      </c>
      <c r="K11746" s="11" t="str">
        <f>IFERROR(INDEX('EDC Component Dictionary'!$C$5:$C$37,MATCH('Rates Database'!J11746,'EDC Component Dictionary'!$B$5:$B$37,0)), "Energy Supply")</f>
        <v>Energy Supply</v>
      </c>
      <c r="L11746" s="12">
        <v>0.10949</v>
      </c>
      <c r="M11746" s="12"/>
    </row>
    <row r="11747" spans="1:13" x14ac:dyDescent="0.3">
      <c r="A11747" s="18">
        <v>11745</v>
      </c>
      <c r="B11747" s="18">
        <f t="shared" si="368"/>
        <v>2022</v>
      </c>
      <c r="C11747" s="17">
        <v>44805</v>
      </c>
      <c r="D11747" s="18" t="s">
        <v>130</v>
      </c>
      <c r="E11747" s="18" t="s">
        <v>163</v>
      </c>
      <c r="F11747" s="18" t="str">
        <f t="shared" si="367"/>
        <v>Eversource_EMA-Acton Muni Agg Rate-44805</v>
      </c>
      <c r="G11747" s="11" t="s">
        <v>131</v>
      </c>
      <c r="H11747" s="11" t="s">
        <v>54</v>
      </c>
      <c r="I11747" s="11" t="s">
        <v>99</v>
      </c>
      <c r="J11747" s="11" t="s">
        <v>226</v>
      </c>
      <c r="K11747" s="11" t="str">
        <f>IFERROR(INDEX('EDC Component Dictionary'!$C$5:$C$37,MATCH('Rates Database'!J11747,'EDC Component Dictionary'!$B$5:$B$37,0)), "Energy Supply")</f>
        <v>Energy Supply</v>
      </c>
      <c r="L11747" s="12">
        <v>0.11062</v>
      </c>
      <c r="M11747" s="12"/>
    </row>
    <row r="11748" spans="1:13" x14ac:dyDescent="0.3">
      <c r="A11748" s="18">
        <v>11746</v>
      </c>
      <c r="B11748" s="18">
        <f t="shared" si="368"/>
        <v>2022</v>
      </c>
      <c r="C11748" s="17">
        <v>44805</v>
      </c>
      <c r="D11748" s="18" t="s">
        <v>130</v>
      </c>
      <c r="E11748" s="18" t="s">
        <v>164</v>
      </c>
      <c r="F11748" s="18" t="str">
        <f t="shared" si="367"/>
        <v>National Grid-Southborough Muni Agg Rate-44805</v>
      </c>
      <c r="G11748" s="11" t="s">
        <v>131</v>
      </c>
      <c r="H11748" s="11" t="s">
        <v>54</v>
      </c>
      <c r="I11748" s="11" t="s">
        <v>99</v>
      </c>
      <c r="J11748" s="11" t="s">
        <v>231</v>
      </c>
      <c r="K11748" s="11" t="str">
        <f>IFERROR(INDEX('EDC Component Dictionary'!$C$5:$C$37,MATCH('Rates Database'!J11748,'EDC Component Dictionary'!$B$5:$B$37,0)), "Energy Supply")</f>
        <v>Energy Supply</v>
      </c>
      <c r="L11748" s="12">
        <v>0.1101</v>
      </c>
      <c r="M11748" s="12"/>
    </row>
    <row r="11749" spans="1:13" x14ac:dyDescent="0.3">
      <c r="A11749" s="18">
        <v>11747</v>
      </c>
      <c r="B11749" s="18">
        <f t="shared" si="368"/>
        <v>2022</v>
      </c>
      <c r="C11749" s="17">
        <v>44805</v>
      </c>
      <c r="D11749" s="18" t="s">
        <v>130</v>
      </c>
      <c r="E11749" s="18" t="s">
        <v>163</v>
      </c>
      <c r="F11749" s="18" t="str">
        <f t="shared" si="367"/>
        <v>Eversource_EMA-Arlington Muni Agg Rate-44805</v>
      </c>
      <c r="G11749" s="11" t="s">
        <v>131</v>
      </c>
      <c r="H11749" s="11" t="s">
        <v>54</v>
      </c>
      <c r="I11749" s="11" t="s">
        <v>99</v>
      </c>
      <c r="J11749" s="11" t="s">
        <v>228</v>
      </c>
      <c r="K11749" s="11" t="str">
        <f>IFERROR(INDEX('EDC Component Dictionary'!$C$5:$C$37,MATCH('Rates Database'!J11749,'EDC Component Dictionary'!$B$5:$B$37,0)), "Energy Supply")</f>
        <v>Energy Supply</v>
      </c>
      <c r="L11749" s="12">
        <v>0.11230999999999999</v>
      </c>
      <c r="M11749" s="12"/>
    </row>
    <row r="11750" spans="1:13" x14ac:dyDescent="0.3">
      <c r="A11750" s="18">
        <v>11748</v>
      </c>
      <c r="B11750" s="18">
        <f t="shared" si="368"/>
        <v>2022</v>
      </c>
      <c r="C11750" s="17">
        <v>44805</v>
      </c>
      <c r="D11750" s="18" t="s">
        <v>130</v>
      </c>
      <c r="E11750" s="18" t="s">
        <v>164</v>
      </c>
      <c r="F11750" s="18" t="str">
        <f t="shared" si="367"/>
        <v>National Grid-Nantucket Muni Agg Rate-44805</v>
      </c>
      <c r="G11750" s="11" t="s">
        <v>131</v>
      </c>
      <c r="H11750" s="11" t="s">
        <v>54</v>
      </c>
      <c r="I11750" s="11" t="s">
        <v>99</v>
      </c>
      <c r="J11750" s="11" t="s">
        <v>171</v>
      </c>
      <c r="K11750" s="11" t="str">
        <f>IFERROR(INDEX('EDC Component Dictionary'!$C$5:$C$37,MATCH('Rates Database'!J11750,'EDC Component Dictionary'!$B$5:$B$37,0)), "Energy Supply")</f>
        <v>Energy Supply</v>
      </c>
      <c r="L11750" s="12">
        <v>0.11087</v>
      </c>
      <c r="M11750" s="12"/>
    </row>
    <row r="11751" spans="1:13" x14ac:dyDescent="0.3">
      <c r="A11751" s="18">
        <v>11749</v>
      </c>
      <c r="B11751" s="18">
        <f t="shared" si="368"/>
        <v>2022</v>
      </c>
      <c r="C11751" s="17">
        <v>44805</v>
      </c>
      <c r="D11751" s="18" t="s">
        <v>130</v>
      </c>
      <c r="E11751" s="18" t="s">
        <v>164</v>
      </c>
      <c r="F11751" s="18" t="str">
        <f t="shared" si="367"/>
        <v>National Grid-Gloucester Muni Agg Rate-44805</v>
      </c>
      <c r="G11751" s="11" t="s">
        <v>131</v>
      </c>
      <c r="H11751" s="11" t="s">
        <v>54</v>
      </c>
      <c r="I11751" s="11" t="s">
        <v>99</v>
      </c>
      <c r="J11751" s="11" t="s">
        <v>242</v>
      </c>
      <c r="K11751" s="11" t="str">
        <f>IFERROR(INDEX('EDC Component Dictionary'!$C$5:$C$37,MATCH('Rates Database'!J11751,'EDC Component Dictionary'!$B$5:$B$37,0)), "Energy Supply")</f>
        <v>Energy Supply</v>
      </c>
      <c r="L11751" s="12">
        <v>0.11088000000000001</v>
      </c>
      <c r="M11751" s="12"/>
    </row>
    <row r="11752" spans="1:13" x14ac:dyDescent="0.3">
      <c r="A11752" s="18">
        <v>11750</v>
      </c>
      <c r="B11752" s="18">
        <f t="shared" si="368"/>
        <v>2022</v>
      </c>
      <c r="C11752" s="17">
        <v>44805</v>
      </c>
      <c r="D11752" s="18" t="s">
        <v>130</v>
      </c>
      <c r="E11752" s="18" t="s">
        <v>164</v>
      </c>
      <c r="F11752" s="18" t="str">
        <f t="shared" si="367"/>
        <v>National Grid-Millville Muni Agg Rate-44805</v>
      </c>
      <c r="G11752" s="11" t="s">
        <v>131</v>
      </c>
      <c r="H11752" s="11" t="s">
        <v>54</v>
      </c>
      <c r="I11752" s="11" t="s">
        <v>99</v>
      </c>
      <c r="J11752" s="11" t="s">
        <v>251</v>
      </c>
      <c r="K11752" s="11" t="str">
        <f>IFERROR(INDEX('EDC Component Dictionary'!$C$5:$C$37,MATCH('Rates Database'!J11752,'EDC Component Dictionary'!$B$5:$B$37,0)), "Energy Supply")</f>
        <v>Energy Supply</v>
      </c>
      <c r="L11752" s="12">
        <v>0.11073</v>
      </c>
      <c r="M11752" s="12"/>
    </row>
    <row r="11753" spans="1:13" x14ac:dyDescent="0.3">
      <c r="A11753" s="18">
        <v>11751</v>
      </c>
      <c r="B11753" s="18">
        <f t="shared" si="368"/>
        <v>2022</v>
      </c>
      <c r="C11753" s="17">
        <v>44805</v>
      </c>
      <c r="D11753" s="18" t="s">
        <v>130</v>
      </c>
      <c r="E11753" s="18" t="s">
        <v>164</v>
      </c>
      <c r="F11753" s="18" t="str">
        <f t="shared" si="367"/>
        <v>National Grid-Salisbury Muni Agg Rate-44805</v>
      </c>
      <c r="G11753" s="11" t="s">
        <v>131</v>
      </c>
      <c r="H11753" s="11" t="s">
        <v>54</v>
      </c>
      <c r="I11753" s="11" t="s">
        <v>99</v>
      </c>
      <c r="J11753" s="11" t="s">
        <v>241</v>
      </c>
      <c r="K11753" s="11" t="str">
        <f>IFERROR(INDEX('EDC Component Dictionary'!$C$5:$C$37,MATCH('Rates Database'!J11753,'EDC Component Dictionary'!$B$5:$B$37,0)), "Energy Supply")</f>
        <v>Energy Supply</v>
      </c>
      <c r="L11753" s="12">
        <v>0.11133999999999999</v>
      </c>
      <c r="M11753" s="12"/>
    </row>
    <row r="11754" spans="1:13" x14ac:dyDescent="0.3">
      <c r="A11754" s="18">
        <v>11752</v>
      </c>
      <c r="B11754" s="18">
        <f t="shared" si="368"/>
        <v>2022</v>
      </c>
      <c r="C11754" s="17">
        <v>44805</v>
      </c>
      <c r="D11754" s="18" t="s">
        <v>130</v>
      </c>
      <c r="E11754" s="18" t="s">
        <v>163</v>
      </c>
      <c r="F11754" s="18" t="str">
        <f t="shared" si="367"/>
        <v>Eversource_EMA-Boston Muni Agg Rate-44805</v>
      </c>
      <c r="G11754" s="11" t="s">
        <v>131</v>
      </c>
      <c r="H11754" s="11" t="s">
        <v>54</v>
      </c>
      <c r="I11754" s="11" t="s">
        <v>99</v>
      </c>
      <c r="J11754" s="11" t="s">
        <v>301</v>
      </c>
      <c r="K11754" s="11" t="str">
        <f>IFERROR(INDEX('EDC Component Dictionary'!$C$5:$C$37,MATCH('Rates Database'!J11754,'EDC Component Dictionary'!$B$5:$B$37,0)), "Energy Supply")</f>
        <v>Energy Supply</v>
      </c>
      <c r="L11754" s="12">
        <v>0.11189</v>
      </c>
      <c r="M11754" s="12"/>
    </row>
    <row r="11755" spans="1:13" x14ac:dyDescent="0.3">
      <c r="A11755" s="18">
        <v>11753</v>
      </c>
      <c r="B11755" s="18">
        <f t="shared" si="368"/>
        <v>2022</v>
      </c>
      <c r="C11755" s="17">
        <v>44805</v>
      </c>
      <c r="D11755" s="18" t="s">
        <v>130</v>
      </c>
      <c r="E11755" s="18" t="s">
        <v>164</v>
      </c>
      <c r="F11755" s="18" t="str">
        <f t="shared" si="367"/>
        <v>National Grid-Rockland Muni Agg Rate-44805</v>
      </c>
      <c r="G11755" s="11" t="s">
        <v>131</v>
      </c>
      <c r="H11755" s="11" t="s">
        <v>54</v>
      </c>
      <c r="I11755" s="11" t="s">
        <v>99</v>
      </c>
      <c r="J11755" s="11" t="s">
        <v>271</v>
      </c>
      <c r="K11755" s="11" t="str">
        <f>IFERROR(INDEX('EDC Component Dictionary'!$C$5:$C$37,MATCH('Rates Database'!J11755,'EDC Component Dictionary'!$B$5:$B$37,0)), "Energy Supply")</f>
        <v>Energy Supply</v>
      </c>
      <c r="L11755" s="12">
        <v>0.10915</v>
      </c>
      <c r="M11755" s="12"/>
    </row>
    <row r="11756" spans="1:13" x14ac:dyDescent="0.3">
      <c r="A11756" s="18">
        <v>11754</v>
      </c>
      <c r="B11756" s="18">
        <f t="shared" si="368"/>
        <v>2022</v>
      </c>
      <c r="C11756" s="17">
        <v>44805</v>
      </c>
      <c r="D11756" s="18" t="s">
        <v>130</v>
      </c>
      <c r="E11756" s="18" t="s">
        <v>163</v>
      </c>
      <c r="F11756" s="18" t="str">
        <f t="shared" si="367"/>
        <v>Eversource_EMA-Winchester Muni Agg Rate-44805</v>
      </c>
      <c r="G11756" s="11" t="s">
        <v>131</v>
      </c>
      <c r="H11756" s="11" t="s">
        <v>54</v>
      </c>
      <c r="I11756" s="11" t="s">
        <v>99</v>
      </c>
      <c r="J11756" s="11" t="s">
        <v>232</v>
      </c>
      <c r="K11756" s="11" t="str">
        <f>IFERROR(INDEX('EDC Component Dictionary'!$C$5:$C$37,MATCH('Rates Database'!J11756,'EDC Component Dictionary'!$B$5:$B$37,0)), "Energy Supply")</f>
        <v>Energy Supply</v>
      </c>
      <c r="L11756" s="12">
        <v>0.11241</v>
      </c>
      <c r="M11756" s="12"/>
    </row>
    <row r="11757" spans="1:13" x14ac:dyDescent="0.3">
      <c r="A11757" s="18">
        <v>11755</v>
      </c>
      <c r="B11757" s="18">
        <f t="shared" si="368"/>
        <v>2022</v>
      </c>
      <c r="C11757" s="17">
        <v>44805</v>
      </c>
      <c r="D11757" s="18" t="s">
        <v>130</v>
      </c>
      <c r="E11757" s="18" t="s">
        <v>164</v>
      </c>
      <c r="F11757" s="18" t="str">
        <f t="shared" si="367"/>
        <v>National Grid-Hamilton Muni Agg Rate-44805</v>
      </c>
      <c r="G11757" s="11" t="s">
        <v>131</v>
      </c>
      <c r="H11757" s="11" t="s">
        <v>54</v>
      </c>
      <c r="I11757" s="11" t="s">
        <v>99</v>
      </c>
      <c r="J11757" s="11" t="s">
        <v>250</v>
      </c>
      <c r="K11757" s="11" t="str">
        <f>IFERROR(INDEX('EDC Component Dictionary'!$C$5:$C$37,MATCH('Rates Database'!J11757,'EDC Component Dictionary'!$B$5:$B$37,0)), "Energy Supply")</f>
        <v>Energy Supply</v>
      </c>
      <c r="L11757" s="12">
        <v>0.11232</v>
      </c>
      <c r="M11757" s="12"/>
    </row>
    <row r="11758" spans="1:13" x14ac:dyDescent="0.3">
      <c r="A11758" s="18">
        <v>11756</v>
      </c>
      <c r="B11758" s="18">
        <f t="shared" si="368"/>
        <v>2022</v>
      </c>
      <c r="C11758" s="17">
        <v>44805</v>
      </c>
      <c r="D11758" s="18" t="s">
        <v>130</v>
      </c>
      <c r="E11758" s="18" t="s">
        <v>36</v>
      </c>
      <c r="F11758" s="18" t="str">
        <f t="shared" si="367"/>
        <v>Unitil-Ashby Muni Agg Rate-44805</v>
      </c>
      <c r="G11758" s="11" t="s">
        <v>131</v>
      </c>
      <c r="H11758" s="11" t="s">
        <v>54</v>
      </c>
      <c r="I11758" s="11" t="s">
        <v>99</v>
      </c>
      <c r="J11758" s="11" t="s">
        <v>235</v>
      </c>
      <c r="K11758" s="11" t="str">
        <f>IFERROR(INDEX('EDC Component Dictionary'!$C$5:$C$37,MATCH('Rates Database'!J11758,'EDC Component Dictionary'!$B$5:$B$37,0)), "Energy Supply")</f>
        <v>Energy Supply</v>
      </c>
      <c r="L11758" s="12">
        <v>0.11210000000000001</v>
      </c>
      <c r="M11758" s="12"/>
    </row>
    <row r="11759" spans="1:13" x14ac:dyDescent="0.3">
      <c r="A11759" s="18">
        <v>11757</v>
      </c>
      <c r="B11759" s="18">
        <f t="shared" si="368"/>
        <v>2022</v>
      </c>
      <c r="C11759" s="17">
        <v>44805</v>
      </c>
      <c r="D11759" s="18" t="s">
        <v>130</v>
      </c>
      <c r="E11759" s="18" t="s">
        <v>36</v>
      </c>
      <c r="F11759" s="18" t="str">
        <f t="shared" si="367"/>
        <v>Unitil-Lunenburg Muni Agg Rate-44805</v>
      </c>
      <c r="G11759" s="11" t="s">
        <v>131</v>
      </c>
      <c r="H11759" s="11" t="s">
        <v>54</v>
      </c>
      <c r="I11759" s="11" t="s">
        <v>99</v>
      </c>
      <c r="J11759" s="11" t="s">
        <v>239</v>
      </c>
      <c r="K11759" s="11" t="str">
        <f>IFERROR(INDEX('EDC Component Dictionary'!$C$5:$C$37,MATCH('Rates Database'!J11759,'EDC Component Dictionary'!$B$5:$B$37,0)), "Energy Supply")</f>
        <v>Energy Supply</v>
      </c>
      <c r="L11759" s="12">
        <v>0.11210000000000001</v>
      </c>
      <c r="M11759" s="12"/>
    </row>
    <row r="11760" spans="1:13" x14ac:dyDescent="0.3">
      <c r="A11760" s="18">
        <v>11758</v>
      </c>
      <c r="B11760" s="18">
        <f t="shared" si="368"/>
        <v>2022</v>
      </c>
      <c r="C11760" s="17">
        <v>44805</v>
      </c>
      <c r="D11760" s="18" t="s">
        <v>130</v>
      </c>
      <c r="E11760" s="18" t="s">
        <v>164</v>
      </c>
      <c r="F11760" s="18" t="str">
        <f t="shared" si="367"/>
        <v>National Grid-Salem Muni Agg Rate-44805</v>
      </c>
      <c r="G11760" s="11" t="s">
        <v>131</v>
      </c>
      <c r="H11760" s="11" t="s">
        <v>54</v>
      </c>
      <c r="I11760" s="11" t="s">
        <v>99</v>
      </c>
      <c r="J11760" s="11" t="s">
        <v>175</v>
      </c>
      <c r="K11760" s="11" t="str">
        <f>IFERROR(INDEX('EDC Component Dictionary'!$C$5:$C$37,MATCH('Rates Database'!J11760,'EDC Component Dictionary'!$B$5:$B$37,0)), "Energy Supply")</f>
        <v>Energy Supply</v>
      </c>
      <c r="L11760" s="12">
        <v>0.11307</v>
      </c>
      <c r="M11760" s="12"/>
    </row>
    <row r="11761" spans="1:13" x14ac:dyDescent="0.3">
      <c r="A11761" s="18">
        <v>11759</v>
      </c>
      <c r="B11761" s="18">
        <f t="shared" si="368"/>
        <v>2022</v>
      </c>
      <c r="C11761" s="17">
        <v>44805</v>
      </c>
      <c r="D11761" s="18" t="s">
        <v>130</v>
      </c>
      <c r="E11761" s="18" t="s">
        <v>164</v>
      </c>
      <c r="F11761" s="18" t="str">
        <f t="shared" si="367"/>
        <v>National Grid-West Bridgewater Muni Agg Rate-44805</v>
      </c>
      <c r="G11761" s="11" t="s">
        <v>131</v>
      </c>
      <c r="H11761" s="11" t="s">
        <v>54</v>
      </c>
      <c r="I11761" s="11" t="s">
        <v>99</v>
      </c>
      <c r="J11761" s="11" t="s">
        <v>247</v>
      </c>
      <c r="K11761" s="11" t="str">
        <f>IFERROR(INDEX('EDC Component Dictionary'!$C$5:$C$37,MATCH('Rates Database'!J11761,'EDC Component Dictionary'!$B$5:$B$37,0)), "Energy Supply")</f>
        <v>Energy Supply</v>
      </c>
      <c r="L11761" s="12">
        <v>0.1135</v>
      </c>
      <c r="M11761" s="12"/>
    </row>
    <row r="11762" spans="1:13" x14ac:dyDescent="0.3">
      <c r="A11762" s="18">
        <v>11760</v>
      </c>
      <c r="B11762" s="18">
        <f t="shared" si="368"/>
        <v>2022</v>
      </c>
      <c r="C11762" s="17">
        <v>44805</v>
      </c>
      <c r="D11762" s="18" t="s">
        <v>130</v>
      </c>
      <c r="E11762" s="18" t="s">
        <v>164</v>
      </c>
      <c r="F11762" s="18" t="str">
        <f t="shared" si="367"/>
        <v>National Grid-Swampscott Muni Agg Rate-44805</v>
      </c>
      <c r="G11762" s="11" t="s">
        <v>131</v>
      </c>
      <c r="H11762" s="11" t="s">
        <v>54</v>
      </c>
      <c r="I11762" s="11" t="s">
        <v>99</v>
      </c>
      <c r="J11762" s="11" t="s">
        <v>178</v>
      </c>
      <c r="K11762" s="11" t="str">
        <f>IFERROR(INDEX('EDC Component Dictionary'!$C$5:$C$37,MATCH('Rates Database'!J11762,'EDC Component Dictionary'!$B$5:$B$37,0)), "Energy Supply")</f>
        <v>Energy Supply</v>
      </c>
      <c r="L11762" s="12">
        <v>0.11391999999999999</v>
      </c>
      <c r="M11762" s="12"/>
    </row>
    <row r="11763" spans="1:13" x14ac:dyDescent="0.3">
      <c r="A11763" s="18">
        <v>11761</v>
      </c>
      <c r="B11763" s="18">
        <f t="shared" si="368"/>
        <v>2022</v>
      </c>
      <c r="C11763" s="17">
        <v>44805</v>
      </c>
      <c r="D11763" s="18" t="s">
        <v>130</v>
      </c>
      <c r="E11763" s="18" t="s">
        <v>164</v>
      </c>
      <c r="F11763" s="18" t="str">
        <f t="shared" si="367"/>
        <v>National Grid-Worcester Muni Agg Rate-44805</v>
      </c>
      <c r="G11763" s="11" t="s">
        <v>131</v>
      </c>
      <c r="H11763" s="11" t="s">
        <v>54</v>
      </c>
      <c r="I11763" s="11" t="s">
        <v>99</v>
      </c>
      <c r="J11763" s="11" t="s">
        <v>281</v>
      </c>
      <c r="K11763" s="11" t="str">
        <f>IFERROR(INDEX('EDC Component Dictionary'!$C$5:$C$37,MATCH('Rates Database'!J11763,'EDC Component Dictionary'!$B$5:$B$37,0)), "Energy Supply")</f>
        <v>Energy Supply</v>
      </c>
      <c r="L11763" s="12">
        <v>0.11448</v>
      </c>
      <c r="M11763" s="12"/>
    </row>
    <row r="11764" spans="1:13" x14ac:dyDescent="0.3">
      <c r="A11764" s="18">
        <v>11762</v>
      </c>
      <c r="B11764" s="18">
        <f t="shared" si="368"/>
        <v>2022</v>
      </c>
      <c r="C11764" s="17">
        <v>44805</v>
      </c>
      <c r="D11764" s="18" t="s">
        <v>130</v>
      </c>
      <c r="E11764" s="18" t="s">
        <v>163</v>
      </c>
      <c r="F11764" s="18" t="str">
        <f t="shared" si="367"/>
        <v>Eversource_EMA-Carlisle Muni Agg Rate-44805</v>
      </c>
      <c r="G11764" s="11" t="s">
        <v>131</v>
      </c>
      <c r="H11764" s="11" t="s">
        <v>54</v>
      </c>
      <c r="I11764" s="11" t="s">
        <v>99</v>
      </c>
      <c r="J11764" s="11" t="s">
        <v>236</v>
      </c>
      <c r="K11764" s="11" t="str">
        <f>IFERROR(INDEX('EDC Component Dictionary'!$C$5:$C$37,MATCH('Rates Database'!J11764,'EDC Component Dictionary'!$B$5:$B$37,0)), "Energy Supply")</f>
        <v>Energy Supply</v>
      </c>
      <c r="L11764" s="12">
        <v>0.11321000000000001</v>
      </c>
      <c r="M11764" s="12"/>
    </row>
    <row r="11765" spans="1:13" x14ac:dyDescent="0.3">
      <c r="A11765" s="18">
        <v>11763</v>
      </c>
      <c r="B11765" s="18">
        <f t="shared" si="368"/>
        <v>2022</v>
      </c>
      <c r="C11765" s="17">
        <v>44805</v>
      </c>
      <c r="D11765" s="18" t="s">
        <v>130</v>
      </c>
      <c r="E11765" s="18" t="s">
        <v>164</v>
      </c>
      <c r="F11765" s="18" t="str">
        <f t="shared" si="367"/>
        <v>National Grid-Medford Muni Agg Rate-44805</v>
      </c>
      <c r="G11765" s="11" t="s">
        <v>131</v>
      </c>
      <c r="H11765" s="11" t="s">
        <v>54</v>
      </c>
      <c r="I11765" s="11" t="s">
        <v>99</v>
      </c>
      <c r="J11765" s="11" t="s">
        <v>279</v>
      </c>
      <c r="K11765" s="11" t="str">
        <f>IFERROR(INDEX('EDC Component Dictionary'!$C$5:$C$37,MATCH('Rates Database'!J11765,'EDC Component Dictionary'!$B$5:$B$37,0)), "Energy Supply")</f>
        <v>Energy Supply</v>
      </c>
      <c r="L11765" s="12">
        <v>0.11537</v>
      </c>
      <c r="M11765" s="12"/>
    </row>
    <row r="11766" spans="1:13" x14ac:dyDescent="0.3">
      <c r="A11766" s="18">
        <v>11764</v>
      </c>
      <c r="B11766" s="18">
        <f t="shared" si="368"/>
        <v>2022</v>
      </c>
      <c r="C11766" s="17">
        <v>44805</v>
      </c>
      <c r="D11766" s="18" t="s">
        <v>130</v>
      </c>
      <c r="E11766" s="18" t="s">
        <v>164</v>
      </c>
      <c r="F11766" s="18" t="str">
        <f t="shared" si="367"/>
        <v>National Grid-Melrose Muni Agg Rate-44805</v>
      </c>
      <c r="G11766" s="11" t="s">
        <v>131</v>
      </c>
      <c r="H11766" s="11" t="s">
        <v>54</v>
      </c>
      <c r="I11766" s="11" t="s">
        <v>99</v>
      </c>
      <c r="J11766" s="11" t="s">
        <v>269</v>
      </c>
      <c r="K11766" s="11" t="str">
        <f>IFERROR(INDEX('EDC Component Dictionary'!$C$5:$C$37,MATCH('Rates Database'!J11766,'EDC Component Dictionary'!$B$5:$B$37,0)), "Energy Supply")</f>
        <v>Energy Supply</v>
      </c>
      <c r="L11766" s="12">
        <v>0.11631</v>
      </c>
      <c r="M11766" s="12"/>
    </row>
    <row r="11767" spans="1:13" x14ac:dyDescent="0.3">
      <c r="A11767" s="18">
        <v>11765</v>
      </c>
      <c r="B11767" s="18">
        <f t="shared" si="368"/>
        <v>2022</v>
      </c>
      <c r="C11767" s="17">
        <v>44805</v>
      </c>
      <c r="D11767" s="18" t="s">
        <v>130</v>
      </c>
      <c r="E11767" s="18" t="s">
        <v>163</v>
      </c>
      <c r="F11767" s="18" t="str">
        <f t="shared" si="367"/>
        <v>Eversource_EMA-Natick Muni Agg Rate-44805</v>
      </c>
      <c r="G11767" s="11" t="s">
        <v>131</v>
      </c>
      <c r="H11767" s="11" t="s">
        <v>54</v>
      </c>
      <c r="I11767" s="11" t="s">
        <v>99</v>
      </c>
      <c r="J11767" s="11" t="s">
        <v>252</v>
      </c>
      <c r="K11767" s="11" t="str">
        <f>IFERROR(INDEX('EDC Component Dictionary'!$C$5:$C$37,MATCH('Rates Database'!J11767,'EDC Component Dictionary'!$B$5:$B$37,0)), "Energy Supply")</f>
        <v>Energy Supply</v>
      </c>
      <c r="L11767" s="12">
        <v>0.11563</v>
      </c>
      <c r="M11767" s="12"/>
    </row>
    <row r="11768" spans="1:13" x14ac:dyDescent="0.3">
      <c r="A11768" s="18">
        <v>11766</v>
      </c>
      <c r="B11768" s="18">
        <f t="shared" si="368"/>
        <v>2022</v>
      </c>
      <c r="C11768" s="17">
        <v>44805</v>
      </c>
      <c r="D11768" s="18" t="s">
        <v>130</v>
      </c>
      <c r="E11768" s="18" t="s">
        <v>163</v>
      </c>
      <c r="F11768" s="18" t="str">
        <f t="shared" si="367"/>
        <v>Eversource_EMA-Sharon Muni Agg Rate-44805</v>
      </c>
      <c r="G11768" s="11" t="s">
        <v>131</v>
      </c>
      <c r="H11768" s="11" t="s">
        <v>54</v>
      </c>
      <c r="I11768" s="11" t="s">
        <v>99</v>
      </c>
      <c r="J11768" s="11" t="s">
        <v>302</v>
      </c>
      <c r="K11768" s="11" t="str">
        <f>IFERROR(INDEX('EDC Component Dictionary'!$C$5:$C$37,MATCH('Rates Database'!J11768,'EDC Component Dictionary'!$B$5:$B$37,0)), "Energy Supply")</f>
        <v>Energy Supply</v>
      </c>
      <c r="L11768" s="12">
        <v>0.11529</v>
      </c>
      <c r="M11768" s="12"/>
    </row>
    <row r="11769" spans="1:13" x14ac:dyDescent="0.3">
      <c r="A11769" s="18">
        <v>11767</v>
      </c>
      <c r="B11769" s="18">
        <f t="shared" si="368"/>
        <v>2022</v>
      </c>
      <c r="C11769" s="17">
        <v>44805</v>
      </c>
      <c r="D11769" s="18" t="s">
        <v>130</v>
      </c>
      <c r="E11769" s="18" t="s">
        <v>163</v>
      </c>
      <c r="F11769" s="18" t="str">
        <f t="shared" si="367"/>
        <v>Eversource_EMA-Brookline Muni Agg Rate-44805</v>
      </c>
      <c r="G11769" s="11" t="s">
        <v>131</v>
      </c>
      <c r="H11769" s="11" t="s">
        <v>54</v>
      </c>
      <c r="I11769" s="11" t="s">
        <v>99</v>
      </c>
      <c r="J11769" s="11" t="s">
        <v>243</v>
      </c>
      <c r="K11769" s="11" t="str">
        <f>IFERROR(INDEX('EDC Component Dictionary'!$C$5:$C$37,MATCH('Rates Database'!J11769,'EDC Component Dictionary'!$B$5:$B$37,0)), "Energy Supply")</f>
        <v>Energy Supply</v>
      </c>
      <c r="L11769" s="12">
        <v>0.11700000000000001</v>
      </c>
      <c r="M11769" s="12"/>
    </row>
    <row r="11770" spans="1:13" x14ac:dyDescent="0.3">
      <c r="A11770" s="18">
        <v>11768</v>
      </c>
      <c r="B11770" s="18">
        <f t="shared" si="368"/>
        <v>2022</v>
      </c>
      <c r="C11770" s="17">
        <v>44805</v>
      </c>
      <c r="D11770" s="18" t="s">
        <v>130</v>
      </c>
      <c r="E11770" s="18" t="s">
        <v>163</v>
      </c>
      <c r="F11770" s="18" t="str">
        <f t="shared" si="367"/>
        <v>Eversource_EMA-Lincoln Muni Agg Rate-44805</v>
      </c>
      <c r="G11770" s="11" t="s">
        <v>131</v>
      </c>
      <c r="H11770" s="11" t="s">
        <v>54</v>
      </c>
      <c r="I11770" s="11" t="s">
        <v>99</v>
      </c>
      <c r="J11770" s="11" t="s">
        <v>303</v>
      </c>
      <c r="K11770" s="11" t="str">
        <f>IFERROR(INDEX('EDC Component Dictionary'!$C$5:$C$37,MATCH('Rates Database'!J11770,'EDC Component Dictionary'!$B$5:$B$37,0)), "Energy Supply")</f>
        <v>Energy Supply</v>
      </c>
      <c r="L11770" s="12">
        <v>0.11854000000000001</v>
      </c>
      <c r="M11770" s="12"/>
    </row>
    <row r="11771" spans="1:13" x14ac:dyDescent="0.3">
      <c r="A11771" s="18">
        <v>11769</v>
      </c>
      <c r="B11771" s="18">
        <f t="shared" si="368"/>
        <v>2022</v>
      </c>
      <c r="C11771" s="17">
        <v>44805</v>
      </c>
      <c r="D11771" s="18" t="s">
        <v>130</v>
      </c>
      <c r="E11771" s="18" t="s">
        <v>164</v>
      </c>
      <c r="F11771" s="18" t="str">
        <f t="shared" si="367"/>
        <v>National Grid-Berlin Muni Agg Rate-44805</v>
      </c>
      <c r="G11771" s="11" t="s">
        <v>131</v>
      </c>
      <c r="H11771" s="11" t="s">
        <v>54</v>
      </c>
      <c r="I11771" s="11" t="s">
        <v>99</v>
      </c>
      <c r="J11771" s="11" t="s">
        <v>237</v>
      </c>
      <c r="K11771" s="11" t="str">
        <f>IFERROR(INDEX('EDC Component Dictionary'!$C$5:$C$37,MATCH('Rates Database'!J11771,'EDC Component Dictionary'!$B$5:$B$37,0)), "Energy Supply")</f>
        <v>Energy Supply</v>
      </c>
      <c r="L11771" s="12">
        <v>0.12167</v>
      </c>
      <c r="M11771" s="12"/>
    </row>
    <row r="11772" spans="1:13" x14ac:dyDescent="0.3">
      <c r="A11772" s="18">
        <v>11770</v>
      </c>
      <c r="B11772" s="18">
        <f t="shared" si="368"/>
        <v>2022</v>
      </c>
      <c r="C11772" s="17">
        <v>44805</v>
      </c>
      <c r="D11772" s="18" t="s">
        <v>130</v>
      </c>
      <c r="E11772" s="18" t="s">
        <v>163</v>
      </c>
      <c r="F11772" s="18" t="str">
        <f t="shared" si="367"/>
        <v>Eversource_EMA-Watertown Muni Agg Rate-44805</v>
      </c>
      <c r="G11772" s="11" t="s">
        <v>131</v>
      </c>
      <c r="H11772" s="11" t="s">
        <v>54</v>
      </c>
      <c r="I11772" s="11" t="s">
        <v>99</v>
      </c>
      <c r="J11772" s="11" t="s">
        <v>275</v>
      </c>
      <c r="K11772" s="11" t="str">
        <f>IFERROR(INDEX('EDC Component Dictionary'!$C$5:$C$37,MATCH('Rates Database'!J11772,'EDC Component Dictionary'!$B$5:$B$37,0)), "Energy Supply")</f>
        <v>Energy Supply</v>
      </c>
      <c r="L11772" s="12">
        <v>0.13086999999999999</v>
      </c>
      <c r="M11772" s="12"/>
    </row>
    <row r="11773" spans="1:13" x14ac:dyDescent="0.3">
      <c r="A11773" s="18">
        <v>11771</v>
      </c>
      <c r="B11773" s="18">
        <f t="shared" si="368"/>
        <v>2022</v>
      </c>
      <c r="C11773" s="17">
        <v>44805</v>
      </c>
      <c r="D11773" s="18" t="s">
        <v>130</v>
      </c>
      <c r="E11773" s="18" t="s">
        <v>163</v>
      </c>
      <c r="F11773" s="18" t="str">
        <f t="shared" si="367"/>
        <v>Eversource_EMA-Newton Muni Agg Rate-44805</v>
      </c>
      <c r="G11773" s="11" t="s">
        <v>131</v>
      </c>
      <c r="H11773" s="11" t="s">
        <v>54</v>
      </c>
      <c r="I11773" s="11" t="s">
        <v>99</v>
      </c>
      <c r="J11773" s="11" t="s">
        <v>268</v>
      </c>
      <c r="K11773" s="11" t="str">
        <f>IFERROR(INDEX('EDC Component Dictionary'!$C$5:$C$37,MATCH('Rates Database'!J11773,'EDC Component Dictionary'!$B$5:$B$37,0)), "Energy Supply")</f>
        <v>Energy Supply</v>
      </c>
      <c r="L11773" s="12">
        <v>0.13331999999999999</v>
      </c>
      <c r="M11773" s="12"/>
    </row>
    <row r="11774" spans="1:13" x14ac:dyDescent="0.3">
      <c r="A11774" s="18">
        <v>11772</v>
      </c>
      <c r="B11774" s="18">
        <f t="shared" si="368"/>
        <v>2022</v>
      </c>
      <c r="C11774" s="17">
        <v>44805</v>
      </c>
      <c r="D11774" s="18" t="s">
        <v>130</v>
      </c>
      <c r="E11774" s="18" t="s">
        <v>164</v>
      </c>
      <c r="F11774" s="18" t="str">
        <f t="shared" si="367"/>
        <v>National Grid-Lowell Muni Agg Rate-44805</v>
      </c>
      <c r="G11774" s="11" t="s">
        <v>131</v>
      </c>
      <c r="H11774" s="11" t="s">
        <v>54</v>
      </c>
      <c r="I11774" s="11" t="s">
        <v>99</v>
      </c>
      <c r="J11774" s="11" t="s">
        <v>262</v>
      </c>
      <c r="K11774" s="11" t="str">
        <f>IFERROR(INDEX('EDC Component Dictionary'!$C$5:$C$37,MATCH('Rates Database'!J11774,'EDC Component Dictionary'!$B$5:$B$37,0)), "Energy Supply")</f>
        <v>Energy Supply</v>
      </c>
      <c r="L11774" s="12">
        <v>0.14449000000000001</v>
      </c>
      <c r="M11774" s="12"/>
    </row>
    <row r="11775" spans="1:13" x14ac:dyDescent="0.3">
      <c r="A11775" s="18">
        <v>11773</v>
      </c>
      <c r="B11775" s="18">
        <f t="shared" si="368"/>
        <v>2022</v>
      </c>
      <c r="C11775" s="17">
        <v>44805</v>
      </c>
      <c r="D11775" s="18" t="s">
        <v>130</v>
      </c>
      <c r="E11775" s="18" t="s">
        <v>164</v>
      </c>
      <c r="F11775" s="18" t="str">
        <f t="shared" si="367"/>
        <v>National Grid-Lancaster Muni Agg Rate-44805</v>
      </c>
      <c r="G11775" s="11" t="s">
        <v>131</v>
      </c>
      <c r="H11775" s="11" t="s">
        <v>54</v>
      </c>
      <c r="I11775" s="11" t="s">
        <v>99</v>
      </c>
      <c r="J11775" s="11" t="s">
        <v>260</v>
      </c>
      <c r="K11775" s="11" t="str">
        <f>IFERROR(INDEX('EDC Component Dictionary'!$C$5:$C$37,MATCH('Rates Database'!J11775,'EDC Component Dictionary'!$B$5:$B$37,0)), "Energy Supply")</f>
        <v>Energy Supply</v>
      </c>
      <c r="L11775" s="12">
        <v>0.14974000000000001</v>
      </c>
      <c r="M11775" s="12"/>
    </row>
    <row r="11776" spans="1:13" x14ac:dyDescent="0.3">
      <c r="A11776" s="18">
        <v>11774</v>
      </c>
      <c r="B11776" s="18">
        <f t="shared" si="368"/>
        <v>2022</v>
      </c>
      <c r="C11776" s="17">
        <v>44805</v>
      </c>
      <c r="D11776" s="18" t="s">
        <v>130</v>
      </c>
      <c r="E11776" s="18" t="s">
        <v>95</v>
      </c>
      <c r="F11776" s="18" t="str">
        <f t="shared" si="367"/>
        <v>Eversource_WMA-Hatfield Muni Agg Rate-44805</v>
      </c>
      <c r="G11776" s="11" t="s">
        <v>131</v>
      </c>
      <c r="H11776" s="11" t="s">
        <v>54</v>
      </c>
      <c r="I11776" s="11" t="s">
        <v>99</v>
      </c>
      <c r="J11776" s="11" t="s">
        <v>280</v>
      </c>
      <c r="K11776" s="11" t="str">
        <f>IFERROR(INDEX('EDC Component Dictionary'!$C$5:$C$37,MATCH('Rates Database'!J11776,'EDC Component Dictionary'!$B$5:$B$37,0)), "Energy Supply")</f>
        <v>Energy Supply</v>
      </c>
      <c r="L11776" s="12">
        <v>0.15160000000000001</v>
      </c>
      <c r="M11776" s="12"/>
    </row>
    <row r="11777" spans="1:13" x14ac:dyDescent="0.3">
      <c r="A11777" s="18">
        <v>11775</v>
      </c>
      <c r="B11777" s="18">
        <f t="shared" si="368"/>
        <v>2022</v>
      </c>
      <c r="C11777" s="17">
        <v>44805</v>
      </c>
      <c r="D11777" s="18" t="s">
        <v>130</v>
      </c>
      <c r="E11777" s="18" t="s">
        <v>164</v>
      </c>
      <c r="F11777" s="18" t="str">
        <f t="shared" si="367"/>
        <v>National Grid-Williamsburg Muni Agg Rate-44805</v>
      </c>
      <c r="G11777" s="11" t="s">
        <v>131</v>
      </c>
      <c r="H11777" s="11" t="s">
        <v>54</v>
      </c>
      <c r="I11777" s="11" t="s">
        <v>99</v>
      </c>
      <c r="J11777" s="11" t="s">
        <v>249</v>
      </c>
      <c r="K11777" s="11" t="str">
        <f>IFERROR(INDEX('EDC Component Dictionary'!$C$5:$C$37,MATCH('Rates Database'!J11777,'EDC Component Dictionary'!$B$5:$B$37,0)), "Energy Supply")</f>
        <v>Energy Supply</v>
      </c>
      <c r="L11777" s="12">
        <v>0.15848999999999999</v>
      </c>
      <c r="M11777" s="12"/>
    </row>
    <row r="11778" spans="1:13" x14ac:dyDescent="0.3">
      <c r="A11778" s="18">
        <v>11776</v>
      </c>
      <c r="B11778" s="18">
        <f t="shared" si="368"/>
        <v>2022</v>
      </c>
      <c r="C11778" s="17">
        <v>44805</v>
      </c>
      <c r="D11778" s="18" t="s">
        <v>130</v>
      </c>
      <c r="E11778" s="18" t="s">
        <v>163</v>
      </c>
      <c r="F11778" s="18" t="str">
        <f t="shared" si="367"/>
        <v>Eversource_EMA-Cape Light Compact JPE Muni Agg Rate-44805</v>
      </c>
      <c r="G11778" s="11" t="s">
        <v>131</v>
      </c>
      <c r="H11778" s="11" t="s">
        <v>54</v>
      </c>
      <c r="I11778" s="11" t="s">
        <v>99</v>
      </c>
      <c r="J11778" s="11" t="s">
        <v>264</v>
      </c>
      <c r="K11778" s="11" t="str">
        <f>IFERROR(INDEX('EDC Component Dictionary'!$C$5:$C$37,MATCH('Rates Database'!J11778,'EDC Component Dictionary'!$B$5:$B$37,0)), "Energy Supply")</f>
        <v>Energy Supply</v>
      </c>
      <c r="L11778" s="12">
        <v>0.17</v>
      </c>
      <c r="M11778" s="12"/>
    </row>
    <row r="11779" spans="1:13" x14ac:dyDescent="0.3">
      <c r="A11779" s="18">
        <v>11777</v>
      </c>
      <c r="B11779" s="18">
        <f t="shared" si="368"/>
        <v>2022</v>
      </c>
      <c r="C11779" s="17">
        <v>44805</v>
      </c>
      <c r="D11779" s="18" t="s">
        <v>130</v>
      </c>
      <c r="E11779" s="18" t="s">
        <v>164</v>
      </c>
      <c r="F11779" s="18" t="str">
        <f t="shared" si="367"/>
        <v>National Grid-Auburn Muni Agg Rate-44805</v>
      </c>
      <c r="G11779" s="11" t="s">
        <v>131</v>
      </c>
      <c r="H11779" s="11" t="s">
        <v>54</v>
      </c>
      <c r="I11779" s="11" t="s">
        <v>99</v>
      </c>
      <c r="J11779" s="11" t="s">
        <v>258</v>
      </c>
      <c r="K11779" s="11" t="str">
        <f>IFERROR(INDEX('EDC Component Dictionary'!$C$5:$C$37,MATCH('Rates Database'!J11779,'EDC Component Dictionary'!$B$5:$B$37,0)), "Energy Supply")</f>
        <v>Energy Supply</v>
      </c>
      <c r="L11779" s="12">
        <v>0.17860000000000001</v>
      </c>
      <c r="M11779" s="12"/>
    </row>
    <row r="11780" spans="1:13" x14ac:dyDescent="0.3">
      <c r="A11780" s="18">
        <v>11778</v>
      </c>
      <c r="B11780" s="18">
        <f t="shared" si="368"/>
        <v>2022</v>
      </c>
      <c r="C11780" s="17">
        <v>44805</v>
      </c>
      <c r="D11780" s="18" t="s">
        <v>130</v>
      </c>
      <c r="E11780" s="18" t="s">
        <v>163</v>
      </c>
      <c r="F11780" s="18" t="str">
        <f t="shared" ref="F11780:F11843" si="369">_xlfn.CONCAT(E11780,"-",J11780,"-",C11780)</f>
        <v>Eversource_EMA-Kingston Muni Agg Rate-44805</v>
      </c>
      <c r="G11780" s="11" t="s">
        <v>131</v>
      </c>
      <c r="H11780" s="11" t="s">
        <v>54</v>
      </c>
      <c r="I11780" s="11" t="s">
        <v>99</v>
      </c>
      <c r="J11780" s="11" t="s">
        <v>211</v>
      </c>
      <c r="K11780" s="11" t="str">
        <f>IFERROR(INDEX('EDC Component Dictionary'!$C$5:$C$37,MATCH('Rates Database'!J11780,'EDC Component Dictionary'!$B$5:$B$37,0)), "Energy Supply")</f>
        <v>Energy Supply</v>
      </c>
      <c r="L11780" s="12">
        <v>0.17871000000000001</v>
      </c>
      <c r="M11780" s="12"/>
    </row>
    <row r="11781" spans="1:13" x14ac:dyDescent="0.3">
      <c r="A11781" s="18">
        <v>11779</v>
      </c>
      <c r="B11781" s="18">
        <f t="shared" si="368"/>
        <v>2022</v>
      </c>
      <c r="C11781" s="17">
        <v>44805</v>
      </c>
      <c r="D11781" s="18" t="s">
        <v>130</v>
      </c>
      <c r="E11781" s="18" t="s">
        <v>164</v>
      </c>
      <c r="F11781" s="18" t="str">
        <f t="shared" si="369"/>
        <v>National Grid-North Andover Muni Agg Rate-44805</v>
      </c>
      <c r="G11781" s="11" t="s">
        <v>131</v>
      </c>
      <c r="H11781" s="11" t="s">
        <v>54</v>
      </c>
      <c r="I11781" s="11" t="s">
        <v>99</v>
      </c>
      <c r="J11781" s="11" t="s">
        <v>259</v>
      </c>
      <c r="K11781" s="11" t="str">
        <f>IFERROR(INDEX('EDC Component Dictionary'!$C$5:$C$37,MATCH('Rates Database'!J11781,'EDC Component Dictionary'!$B$5:$B$37,0)), "Energy Supply")</f>
        <v>Energy Supply</v>
      </c>
      <c r="L11781" s="12">
        <v>0.192</v>
      </c>
      <c r="M11781" s="12"/>
    </row>
    <row r="11782" spans="1:13" x14ac:dyDescent="0.3">
      <c r="A11782" s="18">
        <v>11780</v>
      </c>
      <c r="B11782" s="18">
        <f t="shared" si="368"/>
        <v>2022</v>
      </c>
      <c r="C11782" s="17">
        <v>44835</v>
      </c>
      <c r="D11782" s="18" t="s">
        <v>130</v>
      </c>
      <c r="E11782" s="18" t="s">
        <v>164</v>
      </c>
      <c r="F11782" s="18" t="str">
        <f t="shared" si="369"/>
        <v>National Grid-Wendell Muni Agg Rate-44835</v>
      </c>
      <c r="G11782" s="11" t="s">
        <v>131</v>
      </c>
      <c r="H11782" s="11" t="s">
        <v>54</v>
      </c>
      <c r="I11782" s="11" t="s">
        <v>99</v>
      </c>
      <c r="J11782" s="11" t="s">
        <v>213</v>
      </c>
      <c r="K11782" s="11" t="str">
        <f>IFERROR(INDEX('EDC Component Dictionary'!$C$5:$C$37,MATCH('Rates Database'!J11782,'EDC Component Dictionary'!$B$5:$B$37,0)), "Energy Supply")</f>
        <v>Energy Supply</v>
      </c>
      <c r="L11782" s="12">
        <v>8.7389999999999995E-2</v>
      </c>
      <c r="M11782" s="12"/>
    </row>
    <row r="11783" spans="1:13" x14ac:dyDescent="0.3">
      <c r="A11783" s="18">
        <v>11781</v>
      </c>
      <c r="B11783" s="18">
        <f t="shared" si="368"/>
        <v>2022</v>
      </c>
      <c r="C11783" s="17">
        <v>44835</v>
      </c>
      <c r="D11783" s="18" t="s">
        <v>130</v>
      </c>
      <c r="E11783" s="18" t="s">
        <v>164</v>
      </c>
      <c r="F11783" s="18" t="str">
        <f t="shared" si="369"/>
        <v>National Grid-Billerica Muni Agg Rate-44835</v>
      </c>
      <c r="G11783" s="11" t="s">
        <v>131</v>
      </c>
      <c r="H11783" s="11" t="s">
        <v>54</v>
      </c>
      <c r="I11783" s="11" t="s">
        <v>99</v>
      </c>
      <c r="J11783" s="11" t="s">
        <v>215</v>
      </c>
      <c r="K11783" s="11" t="str">
        <f>IFERROR(INDEX('EDC Component Dictionary'!$C$5:$C$37,MATCH('Rates Database'!J11783,'EDC Component Dictionary'!$B$5:$B$37,0)), "Energy Supply")</f>
        <v>Energy Supply</v>
      </c>
      <c r="L11783" s="12">
        <v>9.3039999999999998E-2</v>
      </c>
      <c r="M11783" s="12"/>
    </row>
    <row r="11784" spans="1:13" x14ac:dyDescent="0.3">
      <c r="A11784" s="18">
        <v>11782</v>
      </c>
      <c r="B11784" s="18">
        <f t="shared" si="368"/>
        <v>2022</v>
      </c>
      <c r="C11784" s="17">
        <v>44835</v>
      </c>
      <c r="D11784" s="18" t="s">
        <v>130</v>
      </c>
      <c r="E11784" s="18" t="s">
        <v>95</v>
      </c>
      <c r="F11784" s="18" t="str">
        <f t="shared" si="369"/>
        <v>Eversource_WMA-Buckland Muni Agg Rate-44835</v>
      </c>
      <c r="G11784" s="11" t="s">
        <v>131</v>
      </c>
      <c r="H11784" s="11" t="s">
        <v>54</v>
      </c>
      <c r="I11784" s="11" t="s">
        <v>99</v>
      </c>
      <c r="J11784" s="11" t="s">
        <v>282</v>
      </c>
      <c r="K11784" s="11" t="str">
        <f>IFERROR(INDEX('EDC Component Dictionary'!$C$5:$C$37,MATCH('Rates Database'!J11784,'EDC Component Dictionary'!$B$5:$B$37,0)), "Energy Supply")</f>
        <v>Energy Supply</v>
      </c>
      <c r="L11784" s="12">
        <v>9.3460000000000001E-2</v>
      </c>
      <c r="M11784" s="12"/>
    </row>
    <row r="11785" spans="1:13" x14ac:dyDescent="0.3">
      <c r="A11785" s="18">
        <v>11783</v>
      </c>
      <c r="B11785" s="18">
        <f t="shared" si="368"/>
        <v>2022</v>
      </c>
      <c r="C11785" s="17">
        <v>44835</v>
      </c>
      <c r="D11785" s="18" t="s">
        <v>130</v>
      </c>
      <c r="E11785" s="18" t="s">
        <v>164</v>
      </c>
      <c r="F11785" s="18" t="str">
        <f t="shared" si="369"/>
        <v>National Grid-Charlemont Muni Agg Rate-44835</v>
      </c>
      <c r="G11785" s="11" t="s">
        <v>131</v>
      </c>
      <c r="H11785" s="11" t="s">
        <v>54</v>
      </c>
      <c r="I11785" s="11" t="s">
        <v>99</v>
      </c>
      <c r="J11785" s="11" t="s">
        <v>283</v>
      </c>
      <c r="K11785" s="11" t="str">
        <f>IFERROR(INDEX('EDC Component Dictionary'!$C$5:$C$37,MATCH('Rates Database'!J11785,'EDC Component Dictionary'!$B$5:$B$37,0)), "Energy Supply")</f>
        <v>Energy Supply</v>
      </c>
      <c r="L11785" s="12">
        <v>9.3450000000000005E-2</v>
      </c>
      <c r="M11785" s="12"/>
    </row>
    <row r="11786" spans="1:13" x14ac:dyDescent="0.3">
      <c r="A11786" s="18">
        <v>11784</v>
      </c>
      <c r="B11786" s="18">
        <f t="shared" si="368"/>
        <v>2022</v>
      </c>
      <c r="C11786" s="17">
        <v>44835</v>
      </c>
      <c r="D11786" s="18" t="s">
        <v>130</v>
      </c>
      <c r="E11786" s="18" t="s">
        <v>95</v>
      </c>
      <c r="F11786" s="18" t="str">
        <f t="shared" si="369"/>
        <v>Eversource_WMA-Colrain Muni Agg Rate-44835</v>
      </c>
      <c r="G11786" s="11" t="s">
        <v>131</v>
      </c>
      <c r="H11786" s="11" t="s">
        <v>54</v>
      </c>
      <c r="I11786" s="11" t="s">
        <v>99</v>
      </c>
      <c r="J11786" s="11" t="s">
        <v>100</v>
      </c>
      <c r="K11786" s="11" t="str">
        <f>IFERROR(INDEX('EDC Component Dictionary'!$C$5:$C$37,MATCH('Rates Database'!J11786,'EDC Component Dictionary'!$B$5:$B$37,0)), "Energy Supply")</f>
        <v>Energy Supply</v>
      </c>
      <c r="L11786" s="12">
        <v>9.3469999999999998E-2</v>
      </c>
      <c r="M11786" s="12"/>
    </row>
    <row r="11787" spans="1:13" x14ac:dyDescent="0.3">
      <c r="A11787" s="18">
        <v>11785</v>
      </c>
      <c r="B11787" s="18">
        <f t="shared" si="368"/>
        <v>2022</v>
      </c>
      <c r="C11787" s="17">
        <v>44835</v>
      </c>
      <c r="D11787" s="18" t="s">
        <v>130</v>
      </c>
      <c r="E11787" s="18" t="s">
        <v>95</v>
      </c>
      <c r="F11787" s="18" t="str">
        <f t="shared" si="369"/>
        <v>Eversource_WMA-Shelburne Muni Agg Rate-44835</v>
      </c>
      <c r="G11787" s="11" t="s">
        <v>131</v>
      </c>
      <c r="H11787" s="11" t="s">
        <v>54</v>
      </c>
      <c r="I11787" s="11" t="s">
        <v>99</v>
      </c>
      <c r="J11787" s="11" t="s">
        <v>284</v>
      </c>
      <c r="K11787" s="11" t="str">
        <f>IFERROR(INDEX('EDC Component Dictionary'!$C$5:$C$37,MATCH('Rates Database'!J11787,'EDC Component Dictionary'!$B$5:$B$37,0)), "Energy Supply")</f>
        <v>Energy Supply</v>
      </c>
      <c r="L11787" s="12">
        <v>9.3469999999999998E-2</v>
      </c>
      <c r="M11787" s="12"/>
    </row>
    <row r="11788" spans="1:13" x14ac:dyDescent="0.3">
      <c r="A11788" s="18">
        <v>11786</v>
      </c>
      <c r="B11788" s="18">
        <f t="shared" si="368"/>
        <v>2022</v>
      </c>
      <c r="C11788" s="17">
        <v>44835</v>
      </c>
      <c r="D11788" s="18" t="s">
        <v>130</v>
      </c>
      <c r="E11788" s="18" t="s">
        <v>164</v>
      </c>
      <c r="F11788" s="18" t="str">
        <f t="shared" si="369"/>
        <v>National Grid-Marlborough Muni Agg Rate-44835</v>
      </c>
      <c r="G11788" s="11" t="s">
        <v>131</v>
      </c>
      <c r="H11788" s="11" t="s">
        <v>54</v>
      </c>
      <c r="I11788" s="11" t="s">
        <v>99</v>
      </c>
      <c r="J11788" s="11" t="s">
        <v>263</v>
      </c>
      <c r="K11788" s="11" t="str">
        <f>IFERROR(INDEX('EDC Component Dictionary'!$C$5:$C$37,MATCH('Rates Database'!J11788,'EDC Component Dictionary'!$B$5:$B$37,0)), "Energy Supply")</f>
        <v>Energy Supply</v>
      </c>
      <c r="L11788" s="12">
        <v>9.3899999999999997E-2</v>
      </c>
      <c r="M11788" s="12"/>
    </row>
    <row r="11789" spans="1:13" x14ac:dyDescent="0.3">
      <c r="A11789" s="18">
        <v>11787</v>
      </c>
      <c r="B11789" s="18">
        <f t="shared" si="368"/>
        <v>2022</v>
      </c>
      <c r="C11789" s="17">
        <v>44835</v>
      </c>
      <c r="D11789" s="18" t="s">
        <v>130</v>
      </c>
      <c r="E11789" s="18" t="s">
        <v>164</v>
      </c>
      <c r="F11789" s="18" t="str">
        <f t="shared" si="369"/>
        <v>National Grid-New Salem Muni Agg Rate-44835</v>
      </c>
      <c r="G11789" s="11" t="s">
        <v>131</v>
      </c>
      <c r="H11789" s="11" t="s">
        <v>54</v>
      </c>
      <c r="I11789" s="11" t="s">
        <v>99</v>
      </c>
      <c r="J11789" s="11" t="s">
        <v>285</v>
      </c>
      <c r="K11789" s="11" t="str">
        <f>IFERROR(INDEX('EDC Component Dictionary'!$C$5:$C$37,MATCH('Rates Database'!J11789,'EDC Component Dictionary'!$B$5:$B$37,0)), "Energy Supply")</f>
        <v>Energy Supply</v>
      </c>
      <c r="L11789" s="12">
        <v>9.4329999999999997E-2</v>
      </c>
      <c r="M11789" s="12"/>
    </row>
    <row r="11790" spans="1:13" x14ac:dyDescent="0.3">
      <c r="A11790" s="18">
        <v>11788</v>
      </c>
      <c r="B11790" s="18">
        <f t="shared" si="368"/>
        <v>2022</v>
      </c>
      <c r="C11790" s="17">
        <v>44835</v>
      </c>
      <c r="D11790" s="18" t="s">
        <v>130</v>
      </c>
      <c r="E11790" s="18" t="s">
        <v>164</v>
      </c>
      <c r="F11790" s="18" t="str">
        <f t="shared" si="369"/>
        <v>National Grid-Warwick Muni Agg Rate-44835</v>
      </c>
      <c r="G11790" s="11" t="s">
        <v>131</v>
      </c>
      <c r="H11790" s="11" t="s">
        <v>54</v>
      </c>
      <c r="I11790" s="11" t="s">
        <v>99</v>
      </c>
      <c r="J11790" s="11" t="s">
        <v>286</v>
      </c>
      <c r="K11790" s="11" t="str">
        <f>IFERROR(INDEX('EDC Component Dictionary'!$C$5:$C$37,MATCH('Rates Database'!J11790,'EDC Component Dictionary'!$B$5:$B$37,0)), "Energy Supply")</f>
        <v>Energy Supply</v>
      </c>
      <c r="L11790" s="12">
        <v>9.4409999999999994E-2</v>
      </c>
      <c r="M11790" s="12"/>
    </row>
    <row r="11791" spans="1:13" x14ac:dyDescent="0.3">
      <c r="A11791" s="18">
        <v>11789</v>
      </c>
      <c r="B11791" s="18">
        <f t="shared" si="368"/>
        <v>2022</v>
      </c>
      <c r="C11791" s="17">
        <v>44835</v>
      </c>
      <c r="D11791" s="18" t="s">
        <v>130</v>
      </c>
      <c r="E11791" s="18" t="s">
        <v>95</v>
      </c>
      <c r="F11791" s="18" t="str">
        <f t="shared" si="369"/>
        <v>Eversource_WMA-Whately Muni Agg Rate-44835</v>
      </c>
      <c r="G11791" s="11" t="s">
        <v>131</v>
      </c>
      <c r="H11791" s="11" t="s">
        <v>54</v>
      </c>
      <c r="I11791" s="11" t="s">
        <v>99</v>
      </c>
      <c r="J11791" s="11" t="s">
        <v>287</v>
      </c>
      <c r="K11791" s="11" t="str">
        <f>IFERROR(INDEX('EDC Component Dictionary'!$C$5:$C$37,MATCH('Rates Database'!J11791,'EDC Component Dictionary'!$B$5:$B$37,0)), "Energy Supply")</f>
        <v>Energy Supply</v>
      </c>
      <c r="L11791" s="12">
        <v>9.443E-2</v>
      </c>
      <c r="M11791" s="12"/>
    </row>
    <row r="11792" spans="1:13" x14ac:dyDescent="0.3">
      <c r="A11792" s="18">
        <v>11790</v>
      </c>
      <c r="B11792" s="18">
        <f t="shared" si="368"/>
        <v>2022</v>
      </c>
      <c r="C11792" s="17">
        <v>44835</v>
      </c>
      <c r="D11792" s="18" t="s">
        <v>130</v>
      </c>
      <c r="E11792" s="18" t="s">
        <v>95</v>
      </c>
      <c r="F11792" s="18" t="str">
        <f t="shared" si="369"/>
        <v>Eversource_WMA-Deerfield Muni Agg Rate-44835</v>
      </c>
      <c r="G11792" s="11" t="s">
        <v>131</v>
      </c>
      <c r="H11792" s="11" t="s">
        <v>54</v>
      </c>
      <c r="I11792" s="11" t="s">
        <v>99</v>
      </c>
      <c r="J11792" s="11" t="s">
        <v>289</v>
      </c>
      <c r="K11792" s="11" t="str">
        <f>IFERROR(INDEX('EDC Component Dictionary'!$C$5:$C$37,MATCH('Rates Database'!J11792,'EDC Component Dictionary'!$B$5:$B$37,0)), "Energy Supply")</f>
        <v>Energy Supply</v>
      </c>
      <c r="L11792" s="12">
        <v>9.5449999999999993E-2</v>
      </c>
      <c r="M11792" s="12"/>
    </row>
    <row r="11793" spans="1:13" x14ac:dyDescent="0.3">
      <c r="A11793" s="18">
        <v>11791</v>
      </c>
      <c r="B11793" s="18">
        <f t="shared" si="368"/>
        <v>2022</v>
      </c>
      <c r="C11793" s="17">
        <v>44835</v>
      </c>
      <c r="D11793" s="18" t="s">
        <v>130</v>
      </c>
      <c r="E11793" s="18" t="s">
        <v>95</v>
      </c>
      <c r="F11793" s="18" t="str">
        <f t="shared" si="369"/>
        <v>Eversource_WMA-Huntington Muni Agg Rate-44835</v>
      </c>
      <c r="G11793" s="11" t="s">
        <v>131</v>
      </c>
      <c r="H11793" s="11" t="s">
        <v>54</v>
      </c>
      <c r="I11793" s="11" t="s">
        <v>99</v>
      </c>
      <c r="J11793" s="11" t="s">
        <v>290</v>
      </c>
      <c r="K11793" s="11" t="str">
        <f>IFERROR(INDEX('EDC Component Dictionary'!$C$5:$C$37,MATCH('Rates Database'!J11793,'EDC Component Dictionary'!$B$5:$B$37,0)), "Energy Supply")</f>
        <v>Energy Supply</v>
      </c>
      <c r="L11793" s="12">
        <v>9.5380000000000006E-2</v>
      </c>
      <c r="M11793" s="12"/>
    </row>
    <row r="11794" spans="1:13" x14ac:dyDescent="0.3">
      <c r="A11794" s="18">
        <v>11792</v>
      </c>
      <c r="B11794" s="18">
        <f t="shared" si="368"/>
        <v>2022</v>
      </c>
      <c r="C11794" s="17">
        <v>44835</v>
      </c>
      <c r="D11794" s="18" t="s">
        <v>130</v>
      </c>
      <c r="E11794" s="18" t="s">
        <v>95</v>
      </c>
      <c r="F11794" s="18" t="str">
        <f t="shared" si="369"/>
        <v>Eversource_WMA-Northfield Muni Agg Rate-44835</v>
      </c>
      <c r="G11794" s="11" t="s">
        <v>131</v>
      </c>
      <c r="H11794" s="11" t="s">
        <v>54</v>
      </c>
      <c r="I11794" s="11" t="s">
        <v>99</v>
      </c>
      <c r="J11794" s="11" t="s">
        <v>291</v>
      </c>
      <c r="K11794" s="11" t="str">
        <f>IFERROR(INDEX('EDC Component Dictionary'!$C$5:$C$37,MATCH('Rates Database'!J11794,'EDC Component Dictionary'!$B$5:$B$37,0)), "Energy Supply")</f>
        <v>Energy Supply</v>
      </c>
      <c r="L11794" s="12">
        <v>9.5409999999999995E-2</v>
      </c>
      <c r="M11794" s="12"/>
    </row>
    <row r="11795" spans="1:13" x14ac:dyDescent="0.3">
      <c r="A11795" s="18">
        <v>11793</v>
      </c>
      <c r="B11795" s="18">
        <f t="shared" si="368"/>
        <v>2022</v>
      </c>
      <c r="C11795" s="17">
        <v>44835</v>
      </c>
      <c r="D11795" s="18" t="s">
        <v>130</v>
      </c>
      <c r="E11795" s="18" t="s">
        <v>95</v>
      </c>
      <c r="F11795" s="18" t="str">
        <f t="shared" si="369"/>
        <v>Eversource_WMA-Becket Muni Agg Rate-44835</v>
      </c>
      <c r="G11795" s="11" t="s">
        <v>131</v>
      </c>
      <c r="H11795" s="11" t="s">
        <v>54</v>
      </c>
      <c r="I11795" s="11" t="s">
        <v>99</v>
      </c>
      <c r="J11795" s="11" t="s">
        <v>298</v>
      </c>
      <c r="K11795" s="11" t="str">
        <f>IFERROR(INDEX('EDC Component Dictionary'!$C$5:$C$37,MATCH('Rates Database'!J11795,'EDC Component Dictionary'!$B$5:$B$37,0)), "Energy Supply")</f>
        <v>Energy Supply</v>
      </c>
      <c r="L11795" s="12">
        <v>9.6140000000000003E-2</v>
      </c>
      <c r="M11795" s="12"/>
    </row>
    <row r="11796" spans="1:13" x14ac:dyDescent="0.3">
      <c r="A11796" s="18">
        <v>11794</v>
      </c>
      <c r="B11796" s="18">
        <f t="shared" si="368"/>
        <v>2022</v>
      </c>
      <c r="C11796" s="17">
        <v>44835</v>
      </c>
      <c r="D11796" s="18" t="s">
        <v>130</v>
      </c>
      <c r="E11796" s="18" t="s">
        <v>95</v>
      </c>
      <c r="F11796" s="18" t="str">
        <f t="shared" si="369"/>
        <v>Eversource_WMA-Dalton Muni Agg Rate-44835</v>
      </c>
      <c r="G11796" s="11" t="s">
        <v>131</v>
      </c>
      <c r="H11796" s="11" t="s">
        <v>54</v>
      </c>
      <c r="I11796" s="11" t="s">
        <v>99</v>
      </c>
      <c r="J11796" s="11" t="s">
        <v>217</v>
      </c>
      <c r="K11796" s="11" t="str">
        <f>IFERROR(INDEX('EDC Component Dictionary'!$C$5:$C$37,MATCH('Rates Database'!J11796,'EDC Component Dictionary'!$B$5:$B$37,0)), "Energy Supply")</f>
        <v>Energy Supply</v>
      </c>
      <c r="L11796" s="12">
        <v>9.6030000000000004E-2</v>
      </c>
      <c r="M11796" s="12"/>
    </row>
    <row r="11797" spans="1:13" x14ac:dyDescent="0.3">
      <c r="A11797" s="18">
        <v>11795</v>
      </c>
      <c r="B11797" s="18">
        <f t="shared" si="368"/>
        <v>2022</v>
      </c>
      <c r="C11797" s="17">
        <v>44835</v>
      </c>
      <c r="D11797" s="18" t="s">
        <v>130</v>
      </c>
      <c r="E11797" s="18" t="s">
        <v>95</v>
      </c>
      <c r="F11797" s="18" t="str">
        <f t="shared" si="369"/>
        <v>Eversource_WMA-Pittsfield Muni Agg Rate-44835</v>
      </c>
      <c r="G11797" s="11" t="s">
        <v>131</v>
      </c>
      <c r="H11797" s="11" t="s">
        <v>54</v>
      </c>
      <c r="I11797" s="11" t="s">
        <v>99</v>
      </c>
      <c r="J11797" s="11" t="s">
        <v>176</v>
      </c>
      <c r="K11797" s="11" t="str">
        <f>IFERROR(INDEX('EDC Component Dictionary'!$C$5:$C$37,MATCH('Rates Database'!J11797,'EDC Component Dictionary'!$B$5:$B$37,0)), "Energy Supply")</f>
        <v>Energy Supply</v>
      </c>
      <c r="L11797" s="12">
        <v>9.6070000000000003E-2</v>
      </c>
      <c r="M11797" s="12"/>
    </row>
    <row r="11798" spans="1:13" x14ac:dyDescent="0.3">
      <c r="A11798" s="18">
        <v>11796</v>
      </c>
      <c r="B11798" s="18">
        <f t="shared" ref="B11798:B11861" si="370">YEAR(C11798)</f>
        <v>2022</v>
      </c>
      <c r="C11798" s="17">
        <v>44835</v>
      </c>
      <c r="D11798" s="18" t="s">
        <v>130</v>
      </c>
      <c r="E11798" s="18" t="s">
        <v>95</v>
      </c>
      <c r="F11798" s="18" t="str">
        <f t="shared" si="369"/>
        <v>Eversource_WMA-West Springfield Muni Agg Rate-44835</v>
      </c>
      <c r="G11798" s="11" t="s">
        <v>131</v>
      </c>
      <c r="H11798" s="11" t="s">
        <v>54</v>
      </c>
      <c r="I11798" s="11" t="s">
        <v>99</v>
      </c>
      <c r="J11798" s="11" t="s">
        <v>272</v>
      </c>
      <c r="K11798" s="11" t="str">
        <f>IFERROR(INDEX('EDC Component Dictionary'!$C$5:$C$37,MATCH('Rates Database'!J11798,'EDC Component Dictionary'!$B$5:$B$37,0)), "Energy Supply")</f>
        <v>Energy Supply</v>
      </c>
      <c r="L11798" s="12">
        <v>9.672E-2</v>
      </c>
      <c r="M11798" s="12"/>
    </row>
    <row r="11799" spans="1:13" x14ac:dyDescent="0.3">
      <c r="A11799" s="18">
        <v>11797</v>
      </c>
      <c r="B11799" s="18">
        <f t="shared" si="370"/>
        <v>2022</v>
      </c>
      <c r="C11799" s="17">
        <v>44835</v>
      </c>
      <c r="D11799" s="18" t="s">
        <v>130</v>
      </c>
      <c r="E11799" s="18" t="s">
        <v>95</v>
      </c>
      <c r="F11799" s="18" t="str">
        <f t="shared" si="369"/>
        <v>Eversource_WMA-Lanesborough Muni Agg Rate-44835</v>
      </c>
      <c r="G11799" s="11" t="s">
        <v>131</v>
      </c>
      <c r="H11799" s="11" t="s">
        <v>54</v>
      </c>
      <c r="I11799" s="11" t="s">
        <v>99</v>
      </c>
      <c r="J11799" s="11" t="s">
        <v>255</v>
      </c>
      <c r="K11799" s="11" t="str">
        <f>IFERROR(INDEX('EDC Component Dictionary'!$C$5:$C$37,MATCH('Rates Database'!J11799,'EDC Component Dictionary'!$B$5:$B$37,0)), "Energy Supply")</f>
        <v>Energy Supply</v>
      </c>
      <c r="L11799" s="12">
        <v>9.7070000000000004E-2</v>
      </c>
      <c r="M11799" s="12"/>
    </row>
    <row r="11800" spans="1:13" x14ac:dyDescent="0.3">
      <c r="A11800" s="18">
        <v>11798</v>
      </c>
      <c r="B11800" s="18">
        <f t="shared" si="370"/>
        <v>2022</v>
      </c>
      <c r="C11800" s="17">
        <v>44835</v>
      </c>
      <c r="D11800" s="18" t="s">
        <v>130</v>
      </c>
      <c r="E11800" s="18" t="s">
        <v>164</v>
      </c>
      <c r="F11800" s="18" t="str">
        <f t="shared" si="369"/>
        <v>National Grid-Florida Muni Agg Rate-44835</v>
      </c>
      <c r="G11800" s="11" t="s">
        <v>131</v>
      </c>
      <c r="H11800" s="11" t="s">
        <v>54</v>
      </c>
      <c r="I11800" s="11" t="s">
        <v>99</v>
      </c>
      <c r="J11800" s="11" t="s">
        <v>218</v>
      </c>
      <c r="K11800" s="11" t="str">
        <f>IFERROR(INDEX('EDC Component Dictionary'!$C$5:$C$37,MATCH('Rates Database'!J11800,'EDC Component Dictionary'!$B$5:$B$37,0)), "Energy Supply")</f>
        <v>Energy Supply</v>
      </c>
      <c r="L11800" s="12">
        <v>9.7680000000000003E-2</v>
      </c>
      <c r="M11800" s="12"/>
    </row>
    <row r="11801" spans="1:13" x14ac:dyDescent="0.3">
      <c r="A11801" s="18">
        <v>11799</v>
      </c>
      <c r="B11801" s="18">
        <f t="shared" si="370"/>
        <v>2022</v>
      </c>
      <c r="C11801" s="17">
        <v>44835</v>
      </c>
      <c r="D11801" s="18" t="s">
        <v>130</v>
      </c>
      <c r="E11801" s="18" t="s">
        <v>163</v>
      </c>
      <c r="F11801" s="18" t="str">
        <f t="shared" si="369"/>
        <v>Eversource_EMA-Plymouth Muni Agg Rate-44835</v>
      </c>
      <c r="G11801" s="11" t="s">
        <v>131</v>
      </c>
      <c r="H11801" s="11" t="s">
        <v>54</v>
      </c>
      <c r="I11801" s="11" t="s">
        <v>99</v>
      </c>
      <c r="J11801" s="11" t="s">
        <v>180</v>
      </c>
      <c r="K11801" s="11" t="str">
        <f>IFERROR(INDEX('EDC Component Dictionary'!$C$5:$C$37,MATCH('Rates Database'!J11801,'EDC Component Dictionary'!$B$5:$B$37,0)), "Energy Supply")</f>
        <v>Energy Supply</v>
      </c>
      <c r="L11801" s="12">
        <v>9.8080000000000001E-2</v>
      </c>
      <c r="M11801" s="12"/>
    </row>
    <row r="11802" spans="1:13" x14ac:dyDescent="0.3">
      <c r="A11802" s="18">
        <v>11800</v>
      </c>
      <c r="B11802" s="18">
        <f t="shared" si="370"/>
        <v>2022</v>
      </c>
      <c r="C11802" s="17">
        <v>44835</v>
      </c>
      <c r="D11802" s="18" t="s">
        <v>130</v>
      </c>
      <c r="E11802" s="18" t="s">
        <v>95</v>
      </c>
      <c r="F11802" s="18" t="str">
        <f t="shared" si="369"/>
        <v>Eversource_WMA-Greenfield Muni Agg Rate-44835</v>
      </c>
      <c r="G11802" s="11" t="s">
        <v>131</v>
      </c>
      <c r="H11802" s="11" t="s">
        <v>54</v>
      </c>
      <c r="I11802" s="11" t="s">
        <v>99</v>
      </c>
      <c r="J11802" s="11" t="s">
        <v>214</v>
      </c>
      <c r="K11802" s="11" t="str">
        <f>IFERROR(INDEX('EDC Component Dictionary'!$C$5:$C$37,MATCH('Rates Database'!J11802,'EDC Component Dictionary'!$B$5:$B$37,0)), "Energy Supply")</f>
        <v>Energy Supply</v>
      </c>
      <c r="L11802" s="12">
        <v>9.8849999999999993E-2</v>
      </c>
      <c r="M11802" s="12"/>
    </row>
    <row r="11803" spans="1:13" x14ac:dyDescent="0.3">
      <c r="A11803" s="18">
        <v>11801</v>
      </c>
      <c r="B11803" s="18">
        <f t="shared" si="370"/>
        <v>2022</v>
      </c>
      <c r="C11803" s="17">
        <v>44835</v>
      </c>
      <c r="D11803" s="18" t="s">
        <v>130</v>
      </c>
      <c r="E11803" s="18" t="s">
        <v>163</v>
      </c>
      <c r="F11803" s="18" t="str">
        <f t="shared" si="369"/>
        <v>Eversource_EMA-Walpole Muni Agg Rate-44835</v>
      </c>
      <c r="G11803" s="11" t="s">
        <v>131</v>
      </c>
      <c r="H11803" s="11" t="s">
        <v>54</v>
      </c>
      <c r="I11803" s="11" t="s">
        <v>99</v>
      </c>
      <c r="J11803" s="11" t="s">
        <v>174</v>
      </c>
      <c r="K11803" s="11" t="str">
        <f>IFERROR(INDEX('EDC Component Dictionary'!$C$5:$C$37,MATCH('Rates Database'!J11803,'EDC Component Dictionary'!$B$5:$B$37,0)), "Energy Supply")</f>
        <v>Energy Supply</v>
      </c>
      <c r="L11803" s="12">
        <v>9.9500000000000005E-2</v>
      </c>
      <c r="M11803" s="12"/>
    </row>
    <row r="11804" spans="1:13" x14ac:dyDescent="0.3">
      <c r="A11804" s="18">
        <v>11802</v>
      </c>
      <c r="B11804" s="18">
        <f t="shared" si="370"/>
        <v>2022</v>
      </c>
      <c r="C11804" s="17">
        <v>44835</v>
      </c>
      <c r="D11804" s="18" t="s">
        <v>130</v>
      </c>
      <c r="E11804" s="18" t="s">
        <v>164</v>
      </c>
      <c r="F11804" s="18" t="str">
        <f t="shared" si="369"/>
        <v>National Grid-Adams Muni Agg Rate-44835</v>
      </c>
      <c r="G11804" s="11" t="s">
        <v>131</v>
      </c>
      <c r="H11804" s="11" t="s">
        <v>54</v>
      </c>
      <c r="I11804" s="11" t="s">
        <v>99</v>
      </c>
      <c r="J11804" s="11" t="s">
        <v>183</v>
      </c>
      <c r="K11804" s="11" t="str">
        <f>IFERROR(INDEX('EDC Component Dictionary'!$C$5:$C$37,MATCH('Rates Database'!J11804,'EDC Component Dictionary'!$B$5:$B$37,0)), "Energy Supply")</f>
        <v>Energy Supply</v>
      </c>
      <c r="L11804" s="12">
        <v>9.9500000000000005E-2</v>
      </c>
      <c r="M11804" s="12"/>
    </row>
    <row r="11805" spans="1:13" x14ac:dyDescent="0.3">
      <c r="A11805" s="18">
        <v>11803</v>
      </c>
      <c r="B11805" s="18">
        <f t="shared" si="370"/>
        <v>2022</v>
      </c>
      <c r="C11805" s="17">
        <v>44835</v>
      </c>
      <c r="D11805" s="18" t="s">
        <v>130</v>
      </c>
      <c r="E11805" s="18" t="s">
        <v>95</v>
      </c>
      <c r="F11805" s="18" t="str">
        <f t="shared" si="369"/>
        <v>Eversource_WMA-Cheshire Muni Agg Rate-44835</v>
      </c>
      <c r="G11805" s="11" t="s">
        <v>131</v>
      </c>
      <c r="H11805" s="11" t="s">
        <v>54</v>
      </c>
      <c r="I11805" s="11" t="s">
        <v>99</v>
      </c>
      <c r="J11805" s="11" t="s">
        <v>184</v>
      </c>
      <c r="K11805" s="11" t="str">
        <f>IFERROR(INDEX('EDC Component Dictionary'!$C$5:$C$37,MATCH('Rates Database'!J11805,'EDC Component Dictionary'!$B$5:$B$37,0)), "Energy Supply")</f>
        <v>Energy Supply</v>
      </c>
      <c r="L11805" s="12">
        <v>9.9500000000000005E-2</v>
      </c>
      <c r="M11805" s="12"/>
    </row>
    <row r="11806" spans="1:13" x14ac:dyDescent="0.3">
      <c r="A11806" s="18">
        <v>11804</v>
      </c>
      <c r="B11806" s="18">
        <f t="shared" si="370"/>
        <v>2022</v>
      </c>
      <c r="C11806" s="17">
        <v>44835</v>
      </c>
      <c r="D11806" s="18" t="s">
        <v>130</v>
      </c>
      <c r="E11806" s="18" t="s">
        <v>164</v>
      </c>
      <c r="F11806" s="18" t="str">
        <f t="shared" si="369"/>
        <v>National Grid-Clarksburg Muni Agg Rate-44835</v>
      </c>
      <c r="G11806" s="11" t="s">
        <v>131</v>
      </c>
      <c r="H11806" s="11" t="s">
        <v>54</v>
      </c>
      <c r="I11806" s="11" t="s">
        <v>99</v>
      </c>
      <c r="J11806" s="11" t="s">
        <v>216</v>
      </c>
      <c r="K11806" s="11" t="str">
        <f>IFERROR(INDEX('EDC Component Dictionary'!$C$5:$C$37,MATCH('Rates Database'!J11806,'EDC Component Dictionary'!$B$5:$B$37,0)), "Energy Supply")</f>
        <v>Energy Supply</v>
      </c>
      <c r="L11806" s="12">
        <v>9.9500000000000005E-2</v>
      </c>
      <c r="M11806" s="12"/>
    </row>
    <row r="11807" spans="1:13" x14ac:dyDescent="0.3">
      <c r="A11807" s="18">
        <v>11805</v>
      </c>
      <c r="B11807" s="18">
        <f t="shared" si="370"/>
        <v>2022</v>
      </c>
      <c r="C11807" s="17">
        <v>44835</v>
      </c>
      <c r="D11807" s="18" t="s">
        <v>130</v>
      </c>
      <c r="E11807" s="18" t="s">
        <v>95</v>
      </c>
      <c r="F11807" s="18" t="str">
        <f t="shared" si="369"/>
        <v>Eversource_WMA-Lenox Muni Agg Rate-44835</v>
      </c>
      <c r="G11807" s="11" t="s">
        <v>131</v>
      </c>
      <c r="H11807" s="11" t="s">
        <v>54</v>
      </c>
      <c r="I11807" s="11" t="s">
        <v>99</v>
      </c>
      <c r="J11807" s="11" t="s">
        <v>219</v>
      </c>
      <c r="K11807" s="11" t="str">
        <f>IFERROR(INDEX('EDC Component Dictionary'!$C$5:$C$37,MATCH('Rates Database'!J11807,'EDC Component Dictionary'!$B$5:$B$37,0)), "Energy Supply")</f>
        <v>Energy Supply</v>
      </c>
      <c r="L11807" s="12">
        <v>9.9500000000000005E-2</v>
      </c>
      <c r="M11807" s="12"/>
    </row>
    <row r="11808" spans="1:13" x14ac:dyDescent="0.3">
      <c r="A11808" s="18">
        <v>11806</v>
      </c>
      <c r="B11808" s="18">
        <f t="shared" si="370"/>
        <v>2022</v>
      </c>
      <c r="C11808" s="17">
        <v>44835</v>
      </c>
      <c r="D11808" s="18" t="s">
        <v>130</v>
      </c>
      <c r="E11808" s="18" t="s">
        <v>164</v>
      </c>
      <c r="F11808" s="18" t="str">
        <f t="shared" si="369"/>
        <v>National Grid-Monterey Muni Agg Rate-44835</v>
      </c>
      <c r="G11808" s="11" t="s">
        <v>131</v>
      </c>
      <c r="H11808" s="11" t="s">
        <v>54</v>
      </c>
      <c r="I11808" s="11" t="s">
        <v>99</v>
      </c>
      <c r="J11808" s="11" t="s">
        <v>220</v>
      </c>
      <c r="K11808" s="11" t="str">
        <f>IFERROR(INDEX('EDC Component Dictionary'!$C$5:$C$37,MATCH('Rates Database'!J11808,'EDC Component Dictionary'!$B$5:$B$37,0)), "Energy Supply")</f>
        <v>Energy Supply</v>
      </c>
      <c r="L11808" s="12">
        <v>9.9500000000000005E-2</v>
      </c>
      <c r="M11808" s="12"/>
    </row>
    <row r="11809" spans="1:13" x14ac:dyDescent="0.3">
      <c r="A11809" s="18">
        <v>11807</v>
      </c>
      <c r="B11809" s="18">
        <f t="shared" si="370"/>
        <v>2022</v>
      </c>
      <c r="C11809" s="17">
        <v>44835</v>
      </c>
      <c r="D11809" s="18" t="s">
        <v>130</v>
      </c>
      <c r="E11809" s="18" t="s">
        <v>164</v>
      </c>
      <c r="F11809" s="18" t="str">
        <f t="shared" si="369"/>
        <v>National Grid-New Marlborough Muni Agg Rate-44835</v>
      </c>
      <c r="G11809" s="11" t="s">
        <v>131</v>
      </c>
      <c r="H11809" s="11" t="s">
        <v>54</v>
      </c>
      <c r="I11809" s="11" t="s">
        <v>99</v>
      </c>
      <c r="J11809" s="11" t="s">
        <v>221</v>
      </c>
      <c r="K11809" s="11" t="str">
        <f>IFERROR(INDEX('EDC Component Dictionary'!$C$5:$C$37,MATCH('Rates Database'!J11809,'EDC Component Dictionary'!$B$5:$B$37,0)), "Energy Supply")</f>
        <v>Energy Supply</v>
      </c>
      <c r="L11809" s="12">
        <v>9.9500000000000005E-2</v>
      </c>
      <c r="M11809" s="12"/>
    </row>
    <row r="11810" spans="1:13" x14ac:dyDescent="0.3">
      <c r="A11810" s="18">
        <v>11808</v>
      </c>
      <c r="B11810" s="18">
        <f t="shared" si="370"/>
        <v>2022</v>
      </c>
      <c r="C11810" s="17">
        <v>44835</v>
      </c>
      <c r="D11810" s="18" t="s">
        <v>130</v>
      </c>
      <c r="E11810" s="18" t="s">
        <v>164</v>
      </c>
      <c r="F11810" s="18" t="str">
        <f t="shared" si="369"/>
        <v>National Grid-North Adams Muni Agg Rate-44835</v>
      </c>
      <c r="G11810" s="11" t="s">
        <v>131</v>
      </c>
      <c r="H11810" s="11" t="s">
        <v>54</v>
      </c>
      <c r="I11810" s="11" t="s">
        <v>99</v>
      </c>
      <c r="J11810" s="11" t="s">
        <v>222</v>
      </c>
      <c r="K11810" s="11" t="str">
        <f>IFERROR(INDEX('EDC Component Dictionary'!$C$5:$C$37,MATCH('Rates Database'!J11810,'EDC Component Dictionary'!$B$5:$B$37,0)), "Energy Supply")</f>
        <v>Energy Supply</v>
      </c>
      <c r="L11810" s="12">
        <v>9.9500000000000005E-2</v>
      </c>
      <c r="M11810" s="12"/>
    </row>
    <row r="11811" spans="1:13" x14ac:dyDescent="0.3">
      <c r="A11811" s="18">
        <v>11809</v>
      </c>
      <c r="B11811" s="18">
        <f t="shared" si="370"/>
        <v>2022</v>
      </c>
      <c r="C11811" s="17">
        <v>44835</v>
      </c>
      <c r="D11811" s="18" t="s">
        <v>130</v>
      </c>
      <c r="E11811" s="18" t="s">
        <v>164</v>
      </c>
      <c r="F11811" s="18" t="str">
        <f t="shared" si="369"/>
        <v>National Grid-Sheffield Muni Agg Rate-44835</v>
      </c>
      <c r="G11811" s="11" t="s">
        <v>131</v>
      </c>
      <c r="H11811" s="11" t="s">
        <v>54</v>
      </c>
      <c r="I11811" s="11" t="s">
        <v>99</v>
      </c>
      <c r="J11811" s="11" t="s">
        <v>223</v>
      </c>
      <c r="K11811" s="11" t="str">
        <f>IFERROR(INDEX('EDC Component Dictionary'!$C$5:$C$37,MATCH('Rates Database'!J11811,'EDC Component Dictionary'!$B$5:$B$37,0)), "Energy Supply")</f>
        <v>Energy Supply</v>
      </c>
      <c r="L11811" s="12">
        <v>9.9500000000000005E-2</v>
      </c>
      <c r="M11811" s="12"/>
    </row>
    <row r="11812" spans="1:13" x14ac:dyDescent="0.3">
      <c r="A11812" s="18">
        <v>11810</v>
      </c>
      <c r="B11812" s="18">
        <f t="shared" si="370"/>
        <v>2022</v>
      </c>
      <c r="C11812" s="17">
        <v>44835</v>
      </c>
      <c r="D11812" s="18" t="s">
        <v>130</v>
      </c>
      <c r="E11812" s="18" t="s">
        <v>164</v>
      </c>
      <c r="F11812" s="18" t="str">
        <f t="shared" si="369"/>
        <v>National Grid-West Stockbridge Muni Agg Rate-44835</v>
      </c>
      <c r="G11812" s="11" t="s">
        <v>131</v>
      </c>
      <c r="H11812" s="11" t="s">
        <v>54</v>
      </c>
      <c r="I11812" s="11" t="s">
        <v>99</v>
      </c>
      <c r="J11812" s="11" t="s">
        <v>224</v>
      </c>
      <c r="K11812" s="11" t="str">
        <f>IFERROR(INDEX('EDC Component Dictionary'!$C$5:$C$37,MATCH('Rates Database'!J11812,'EDC Component Dictionary'!$B$5:$B$37,0)), "Energy Supply")</f>
        <v>Energy Supply</v>
      </c>
      <c r="L11812" s="12">
        <v>9.9500000000000005E-2</v>
      </c>
      <c r="M11812" s="12"/>
    </row>
    <row r="11813" spans="1:13" x14ac:dyDescent="0.3">
      <c r="A11813" s="18">
        <v>11811</v>
      </c>
      <c r="B11813" s="18">
        <f t="shared" si="370"/>
        <v>2022</v>
      </c>
      <c r="C11813" s="17">
        <v>44835</v>
      </c>
      <c r="D11813" s="18" t="s">
        <v>130</v>
      </c>
      <c r="E11813" s="18" t="s">
        <v>164</v>
      </c>
      <c r="F11813" s="18" t="str">
        <f t="shared" si="369"/>
        <v>National Grid-Chelmsford Muni Agg Rate-44835</v>
      </c>
      <c r="G11813" s="11" t="s">
        <v>131</v>
      </c>
      <c r="H11813" s="11" t="s">
        <v>54</v>
      </c>
      <c r="I11813" s="11" t="s">
        <v>99</v>
      </c>
      <c r="J11813" s="11" t="s">
        <v>173</v>
      </c>
      <c r="K11813" s="11" t="str">
        <f>IFERROR(INDEX('EDC Component Dictionary'!$C$5:$C$37,MATCH('Rates Database'!J11813,'EDC Component Dictionary'!$B$5:$B$37,0)), "Energy Supply")</f>
        <v>Energy Supply</v>
      </c>
      <c r="L11813" s="12">
        <v>0.10082000000000001</v>
      </c>
      <c r="M11813" s="12"/>
    </row>
    <row r="11814" spans="1:13" x14ac:dyDescent="0.3">
      <c r="A11814" s="18">
        <v>11812</v>
      </c>
      <c r="B11814" s="18">
        <f t="shared" si="370"/>
        <v>2022</v>
      </c>
      <c r="C11814" s="17">
        <v>44835</v>
      </c>
      <c r="D11814" s="18" t="s">
        <v>130</v>
      </c>
      <c r="E11814" s="18" t="s">
        <v>164</v>
      </c>
      <c r="F11814" s="18" t="str">
        <f t="shared" si="369"/>
        <v>National Grid-Great Barrington Muni Agg Rate-44835</v>
      </c>
      <c r="G11814" s="11" t="s">
        <v>131</v>
      </c>
      <c r="H11814" s="11" t="s">
        <v>54</v>
      </c>
      <c r="I11814" s="11" t="s">
        <v>99</v>
      </c>
      <c r="J11814" s="11" t="s">
        <v>245</v>
      </c>
      <c r="K11814" s="11" t="str">
        <f>IFERROR(INDEX('EDC Component Dictionary'!$C$5:$C$37,MATCH('Rates Database'!J11814,'EDC Component Dictionary'!$B$5:$B$37,0)), "Energy Supply")</f>
        <v>Energy Supply</v>
      </c>
      <c r="L11814" s="12">
        <v>0.10126</v>
      </c>
      <c r="M11814" s="12"/>
    </row>
    <row r="11815" spans="1:13" x14ac:dyDescent="0.3">
      <c r="A11815" s="18">
        <v>11813</v>
      </c>
      <c r="B11815" s="18">
        <f t="shared" si="370"/>
        <v>2022</v>
      </c>
      <c r="C11815" s="17">
        <v>44835</v>
      </c>
      <c r="D11815" s="18" t="s">
        <v>130</v>
      </c>
      <c r="E11815" s="18" t="s">
        <v>163</v>
      </c>
      <c r="F11815" s="18" t="str">
        <f t="shared" si="369"/>
        <v>Eversource_EMA-Plympton Muni Agg Rate-44835</v>
      </c>
      <c r="G11815" s="11" t="s">
        <v>131</v>
      </c>
      <c r="H11815" s="11" t="s">
        <v>54</v>
      </c>
      <c r="I11815" s="11" t="s">
        <v>99</v>
      </c>
      <c r="J11815" s="11" t="s">
        <v>240</v>
      </c>
      <c r="K11815" s="11" t="str">
        <f>IFERROR(INDEX('EDC Component Dictionary'!$C$5:$C$37,MATCH('Rates Database'!J11815,'EDC Component Dictionary'!$B$5:$B$37,0)), "Energy Supply")</f>
        <v>Energy Supply</v>
      </c>
      <c r="L11815" s="12">
        <v>0.1014</v>
      </c>
      <c r="M11815" s="12"/>
    </row>
    <row r="11816" spans="1:13" x14ac:dyDescent="0.3">
      <c r="A11816" s="18">
        <v>11814</v>
      </c>
      <c r="B11816" s="18">
        <f t="shared" si="370"/>
        <v>2022</v>
      </c>
      <c r="C11816" s="17">
        <v>44835</v>
      </c>
      <c r="D11816" s="18" t="s">
        <v>130</v>
      </c>
      <c r="E11816" s="18" t="s">
        <v>163</v>
      </c>
      <c r="F11816" s="18" t="str">
        <f t="shared" si="369"/>
        <v>Eversource_EMA-Cambridge Muni Agg Rate-44835</v>
      </c>
      <c r="G11816" s="11" t="s">
        <v>131</v>
      </c>
      <c r="H11816" s="11" t="s">
        <v>54</v>
      </c>
      <c r="I11816" s="11" t="s">
        <v>99</v>
      </c>
      <c r="J11816" s="11" t="s">
        <v>210</v>
      </c>
      <c r="K11816" s="11" t="str">
        <f>IFERROR(INDEX('EDC Component Dictionary'!$C$5:$C$37,MATCH('Rates Database'!J11816,'EDC Component Dictionary'!$B$5:$B$37,0)), "Energy Supply")</f>
        <v>Energy Supply</v>
      </c>
      <c r="L11816" s="12">
        <v>0.10373</v>
      </c>
      <c r="M11816" s="12"/>
    </row>
    <row r="11817" spans="1:13" x14ac:dyDescent="0.3">
      <c r="A11817" s="18">
        <v>11815</v>
      </c>
      <c r="B11817" s="18">
        <f t="shared" si="370"/>
        <v>2022</v>
      </c>
      <c r="C11817" s="17">
        <v>44835</v>
      </c>
      <c r="D11817" s="18" t="s">
        <v>130</v>
      </c>
      <c r="E11817" s="18" t="s">
        <v>164</v>
      </c>
      <c r="F11817" s="18" t="str">
        <f t="shared" si="369"/>
        <v>National Grid-Avon Muni Agg Rate-44835</v>
      </c>
      <c r="G11817" s="11" t="s">
        <v>131</v>
      </c>
      <c r="H11817" s="11" t="s">
        <v>54</v>
      </c>
      <c r="I11817" s="11" t="s">
        <v>99</v>
      </c>
      <c r="J11817" s="11" t="s">
        <v>270</v>
      </c>
      <c r="K11817" s="11" t="str">
        <f>IFERROR(INDEX('EDC Component Dictionary'!$C$5:$C$37,MATCH('Rates Database'!J11817,'EDC Component Dictionary'!$B$5:$B$37,0)), "Energy Supply")</f>
        <v>Energy Supply</v>
      </c>
      <c r="L11817" s="12">
        <v>0.10209</v>
      </c>
      <c r="M11817" s="12"/>
    </row>
    <row r="11818" spans="1:13" x14ac:dyDescent="0.3">
      <c r="A11818" s="18">
        <v>11816</v>
      </c>
      <c r="B11818" s="18">
        <f t="shared" si="370"/>
        <v>2022</v>
      </c>
      <c r="C11818" s="17">
        <v>44835</v>
      </c>
      <c r="D11818" s="18" t="s">
        <v>130</v>
      </c>
      <c r="E11818" s="18" t="s">
        <v>95</v>
      </c>
      <c r="F11818" s="18" t="str">
        <f t="shared" si="369"/>
        <v>Eversource_WMA-Leverett Muni Agg Rate-44835</v>
      </c>
      <c r="G11818" s="11" t="s">
        <v>131</v>
      </c>
      <c r="H11818" s="11" t="s">
        <v>54</v>
      </c>
      <c r="I11818" s="11" t="s">
        <v>99</v>
      </c>
      <c r="J11818" s="11" t="s">
        <v>265</v>
      </c>
      <c r="K11818" s="11" t="str">
        <f>IFERROR(INDEX('EDC Component Dictionary'!$C$5:$C$37,MATCH('Rates Database'!J11818,'EDC Component Dictionary'!$B$5:$B$37,0)), "Energy Supply")</f>
        <v>Energy Supply</v>
      </c>
      <c r="L11818" s="12">
        <v>0.10360999999999999</v>
      </c>
      <c r="M11818" s="12"/>
    </row>
    <row r="11819" spans="1:13" x14ac:dyDescent="0.3">
      <c r="A11819" s="18">
        <v>11817</v>
      </c>
      <c r="B11819" s="18">
        <f t="shared" si="370"/>
        <v>2022</v>
      </c>
      <c r="C11819" s="17">
        <v>44835</v>
      </c>
      <c r="D11819" s="18" t="s">
        <v>130</v>
      </c>
      <c r="E11819" s="18" t="s">
        <v>164</v>
      </c>
      <c r="F11819" s="18" t="str">
        <f t="shared" si="369"/>
        <v>National Grid-Easton Muni Agg Rate-44835</v>
      </c>
      <c r="G11819" s="11" t="s">
        <v>131</v>
      </c>
      <c r="H11819" s="11" t="s">
        <v>54</v>
      </c>
      <c r="I11819" s="11" t="s">
        <v>99</v>
      </c>
      <c r="J11819" s="11" t="s">
        <v>294</v>
      </c>
      <c r="K11819" s="11" t="str">
        <f>IFERROR(INDEX('EDC Component Dictionary'!$C$5:$C$37,MATCH('Rates Database'!J11819,'EDC Component Dictionary'!$B$5:$B$37,0)), "Energy Supply")</f>
        <v>Energy Supply</v>
      </c>
      <c r="L11819" s="12">
        <v>0.10288</v>
      </c>
      <c r="M11819" s="12"/>
    </row>
    <row r="11820" spans="1:13" x14ac:dyDescent="0.3">
      <c r="A11820" s="18">
        <v>11818</v>
      </c>
      <c r="B11820" s="18">
        <f t="shared" si="370"/>
        <v>2022</v>
      </c>
      <c r="C11820" s="17">
        <v>44835</v>
      </c>
      <c r="D11820" s="18" t="s">
        <v>130</v>
      </c>
      <c r="E11820" s="18" t="s">
        <v>95</v>
      </c>
      <c r="F11820" s="18" t="str">
        <f t="shared" si="369"/>
        <v>Eversource_WMA-Conway Muni Agg Rate-44835</v>
      </c>
      <c r="G11820" s="11" t="s">
        <v>131</v>
      </c>
      <c r="H11820" s="11" t="s">
        <v>54</v>
      </c>
      <c r="I11820" s="11" t="s">
        <v>99</v>
      </c>
      <c r="J11820" s="11" t="s">
        <v>288</v>
      </c>
      <c r="K11820" s="11" t="str">
        <f>IFERROR(INDEX('EDC Component Dictionary'!$C$5:$C$37,MATCH('Rates Database'!J11820,'EDC Component Dictionary'!$B$5:$B$37,0)), "Energy Supply")</f>
        <v>Energy Supply</v>
      </c>
      <c r="L11820" s="12">
        <v>0.10290000000000001</v>
      </c>
      <c r="M11820" s="12"/>
    </row>
    <row r="11821" spans="1:13" x14ac:dyDescent="0.3">
      <c r="A11821" s="18">
        <v>11819</v>
      </c>
      <c r="B11821" s="18">
        <f t="shared" si="370"/>
        <v>2022</v>
      </c>
      <c r="C11821" s="17">
        <v>44835</v>
      </c>
      <c r="D11821" s="18" t="s">
        <v>130</v>
      </c>
      <c r="E11821" s="18" t="s">
        <v>95</v>
      </c>
      <c r="F11821" s="18" t="str">
        <f t="shared" si="369"/>
        <v>Eversource_WMA-Gill Muni Agg Rate-44835</v>
      </c>
      <c r="G11821" s="11" t="s">
        <v>131</v>
      </c>
      <c r="H11821" s="11" t="s">
        <v>54</v>
      </c>
      <c r="I11821" s="11" t="s">
        <v>99</v>
      </c>
      <c r="J11821" s="11" t="s">
        <v>293</v>
      </c>
      <c r="K11821" s="11" t="str">
        <f>IFERROR(INDEX('EDC Component Dictionary'!$C$5:$C$37,MATCH('Rates Database'!J11821,'EDC Component Dictionary'!$B$5:$B$37,0)), "Energy Supply")</f>
        <v>Energy Supply</v>
      </c>
      <c r="L11821" s="12">
        <v>0.10274</v>
      </c>
      <c r="M11821" s="12"/>
    </row>
    <row r="11822" spans="1:13" x14ac:dyDescent="0.3">
      <c r="A11822" s="18">
        <v>11820</v>
      </c>
      <c r="B11822" s="18">
        <f t="shared" si="370"/>
        <v>2022</v>
      </c>
      <c r="C11822" s="17">
        <v>44835</v>
      </c>
      <c r="D11822" s="18" t="s">
        <v>130</v>
      </c>
      <c r="E11822" s="18" t="s">
        <v>95</v>
      </c>
      <c r="F11822" s="18" t="str">
        <f t="shared" si="369"/>
        <v>Eversource_WMA-Sunderland Muni Agg Rate-44835</v>
      </c>
      <c r="G11822" s="11" t="s">
        <v>131</v>
      </c>
      <c r="H11822" s="11" t="s">
        <v>54</v>
      </c>
      <c r="I11822" s="11" t="s">
        <v>99</v>
      </c>
      <c r="J11822" s="11" t="s">
        <v>292</v>
      </c>
      <c r="K11822" s="11" t="str">
        <f>IFERROR(INDEX('EDC Component Dictionary'!$C$5:$C$37,MATCH('Rates Database'!J11822,'EDC Component Dictionary'!$B$5:$B$37,0)), "Energy Supply")</f>
        <v>Energy Supply</v>
      </c>
      <c r="L11822" s="12">
        <v>0.10273</v>
      </c>
      <c r="M11822" s="12"/>
    </row>
    <row r="11823" spans="1:13" x14ac:dyDescent="0.3">
      <c r="A11823" s="18">
        <v>11821</v>
      </c>
      <c r="B11823" s="18">
        <f t="shared" si="370"/>
        <v>2022</v>
      </c>
      <c r="C11823" s="17">
        <v>44835</v>
      </c>
      <c r="D11823" s="18" t="s">
        <v>130</v>
      </c>
      <c r="E11823" s="18" t="s">
        <v>164</v>
      </c>
      <c r="F11823" s="18" t="str">
        <f t="shared" si="369"/>
        <v>National Grid-Winchendon Muni Agg Rate-44835</v>
      </c>
      <c r="G11823" s="11" t="s">
        <v>131</v>
      </c>
      <c r="H11823" s="11" t="s">
        <v>54</v>
      </c>
      <c r="I11823" s="11" t="s">
        <v>99</v>
      </c>
      <c r="J11823" s="11" t="s">
        <v>181</v>
      </c>
      <c r="K11823" s="11" t="str">
        <f>IFERROR(INDEX('EDC Component Dictionary'!$C$5:$C$37,MATCH('Rates Database'!J11823,'EDC Component Dictionary'!$B$5:$B$37,0)), "Energy Supply")</f>
        <v>Energy Supply</v>
      </c>
      <c r="L11823" s="12">
        <v>0.10304000000000001</v>
      </c>
      <c r="M11823" s="12"/>
    </row>
    <row r="11824" spans="1:13" x14ac:dyDescent="0.3">
      <c r="A11824" s="18">
        <v>11822</v>
      </c>
      <c r="B11824" s="18">
        <f t="shared" si="370"/>
        <v>2022</v>
      </c>
      <c r="C11824" s="17">
        <v>44835</v>
      </c>
      <c r="D11824" s="18" t="s">
        <v>130</v>
      </c>
      <c r="E11824" s="18" t="s">
        <v>164</v>
      </c>
      <c r="F11824" s="18" t="str">
        <f t="shared" si="369"/>
        <v>National Grid-Charlton Muni Agg Rate-44835</v>
      </c>
      <c r="G11824" s="11" t="s">
        <v>131</v>
      </c>
      <c r="H11824" s="11" t="s">
        <v>54</v>
      </c>
      <c r="I11824" s="11" t="s">
        <v>99</v>
      </c>
      <c r="J11824" s="11" t="s">
        <v>188</v>
      </c>
      <c r="K11824" s="11" t="str">
        <f>IFERROR(INDEX('EDC Component Dictionary'!$C$5:$C$37,MATCH('Rates Database'!J11824,'EDC Component Dictionary'!$B$5:$B$37,0)), "Energy Supply")</f>
        <v>Energy Supply</v>
      </c>
      <c r="L11824" s="12">
        <v>0.10306</v>
      </c>
      <c r="M11824" s="12"/>
    </row>
    <row r="11825" spans="1:13" x14ac:dyDescent="0.3">
      <c r="A11825" s="18">
        <v>11823</v>
      </c>
      <c r="B11825" s="18">
        <f t="shared" si="370"/>
        <v>2022</v>
      </c>
      <c r="C11825" s="17">
        <v>44835</v>
      </c>
      <c r="D11825" s="18" t="s">
        <v>130</v>
      </c>
      <c r="E11825" s="18" t="s">
        <v>164</v>
      </c>
      <c r="F11825" s="18" t="str">
        <f t="shared" si="369"/>
        <v>National Grid-Millbury Muni Agg Rate-44835</v>
      </c>
      <c r="G11825" s="11" t="s">
        <v>131</v>
      </c>
      <c r="H11825" s="11" t="s">
        <v>54</v>
      </c>
      <c r="I11825" s="11" t="s">
        <v>99</v>
      </c>
      <c r="J11825" s="11" t="s">
        <v>198</v>
      </c>
      <c r="K11825" s="11" t="str">
        <f>IFERROR(INDEX('EDC Component Dictionary'!$C$5:$C$37,MATCH('Rates Database'!J11825,'EDC Component Dictionary'!$B$5:$B$37,0)), "Energy Supply")</f>
        <v>Energy Supply</v>
      </c>
      <c r="L11825" s="12">
        <v>0.10317999999999999</v>
      </c>
      <c r="M11825" s="12"/>
    </row>
    <row r="11826" spans="1:13" x14ac:dyDescent="0.3">
      <c r="A11826" s="18">
        <v>11824</v>
      </c>
      <c r="B11826" s="18">
        <f t="shared" si="370"/>
        <v>2022</v>
      </c>
      <c r="C11826" s="17">
        <v>44835</v>
      </c>
      <c r="D11826" s="18" t="s">
        <v>130</v>
      </c>
      <c r="E11826" s="18" t="s">
        <v>164</v>
      </c>
      <c r="F11826" s="18" t="str">
        <f t="shared" si="369"/>
        <v>National Grid-Oxford Muni Agg Rate-44835</v>
      </c>
      <c r="G11826" s="11" t="s">
        <v>131</v>
      </c>
      <c r="H11826" s="11" t="s">
        <v>54</v>
      </c>
      <c r="I11826" s="11" t="s">
        <v>99</v>
      </c>
      <c r="J11826" s="11" t="s">
        <v>202</v>
      </c>
      <c r="K11826" s="11" t="str">
        <f>IFERROR(INDEX('EDC Component Dictionary'!$C$5:$C$37,MATCH('Rates Database'!J11826,'EDC Component Dictionary'!$B$5:$B$37,0)), "Energy Supply")</f>
        <v>Energy Supply</v>
      </c>
      <c r="L11826" s="12">
        <v>0.1032</v>
      </c>
      <c r="M11826" s="12"/>
    </row>
    <row r="11827" spans="1:13" x14ac:dyDescent="0.3">
      <c r="A11827" s="18">
        <v>11825</v>
      </c>
      <c r="B11827" s="18">
        <f t="shared" si="370"/>
        <v>2022</v>
      </c>
      <c r="C11827" s="17">
        <v>44835</v>
      </c>
      <c r="D11827" s="18" t="s">
        <v>130</v>
      </c>
      <c r="E11827" s="18" t="s">
        <v>95</v>
      </c>
      <c r="F11827" s="18" t="str">
        <f t="shared" si="369"/>
        <v>Eversource_WMA-Sandisfield Muni Agg Rate-44835</v>
      </c>
      <c r="G11827" s="11" t="s">
        <v>131</v>
      </c>
      <c r="H11827" s="11" t="s">
        <v>54</v>
      </c>
      <c r="I11827" s="11" t="s">
        <v>99</v>
      </c>
      <c r="J11827" s="11" t="s">
        <v>253</v>
      </c>
      <c r="K11827" s="11" t="str">
        <f>IFERROR(INDEX('EDC Component Dictionary'!$C$5:$C$37,MATCH('Rates Database'!J11827,'EDC Component Dictionary'!$B$5:$B$37,0)), "Energy Supply")</f>
        <v>Energy Supply</v>
      </c>
      <c r="L11827" s="12">
        <v>0.10319</v>
      </c>
      <c r="M11827" s="12"/>
    </row>
    <row r="11828" spans="1:13" x14ac:dyDescent="0.3">
      <c r="A11828" s="18">
        <v>11826</v>
      </c>
      <c r="B11828" s="18">
        <f t="shared" si="370"/>
        <v>2022</v>
      </c>
      <c r="C11828" s="17">
        <v>44835</v>
      </c>
      <c r="D11828" s="18" t="s">
        <v>130</v>
      </c>
      <c r="E11828" s="18" t="s">
        <v>163</v>
      </c>
      <c r="F11828" s="18" t="str">
        <f t="shared" si="369"/>
        <v>Eversource_EMA-Holliston Muni Agg Rate-44835</v>
      </c>
      <c r="G11828" s="11" t="s">
        <v>131</v>
      </c>
      <c r="H11828" s="11" t="s">
        <v>54</v>
      </c>
      <c r="I11828" s="11" t="s">
        <v>99</v>
      </c>
      <c r="J11828" s="11" t="s">
        <v>246</v>
      </c>
      <c r="K11828" s="11" t="str">
        <f>IFERROR(INDEX('EDC Component Dictionary'!$C$5:$C$37,MATCH('Rates Database'!J11828,'EDC Component Dictionary'!$B$5:$B$37,0)), "Energy Supply")</f>
        <v>Energy Supply</v>
      </c>
      <c r="L11828" s="12">
        <v>0.10331</v>
      </c>
      <c r="M11828" s="12"/>
    </row>
    <row r="11829" spans="1:13" x14ac:dyDescent="0.3">
      <c r="A11829" s="18">
        <v>11827</v>
      </c>
      <c r="B11829" s="18">
        <f t="shared" si="370"/>
        <v>2022</v>
      </c>
      <c r="C11829" s="17">
        <v>44835</v>
      </c>
      <c r="D11829" s="18" t="s">
        <v>130</v>
      </c>
      <c r="E11829" s="18" t="s">
        <v>163</v>
      </c>
      <c r="F11829" s="18" t="str">
        <f t="shared" si="369"/>
        <v>Eversource_EMA-Stoneham Muni Agg Rate-44835</v>
      </c>
      <c r="G11829" s="11" t="s">
        <v>131</v>
      </c>
      <c r="H11829" s="11" t="s">
        <v>54</v>
      </c>
      <c r="I11829" s="11" t="s">
        <v>99</v>
      </c>
      <c r="J11829" s="11" t="s">
        <v>267</v>
      </c>
      <c r="K11829" s="11" t="str">
        <f>IFERROR(INDEX('EDC Component Dictionary'!$C$5:$C$37,MATCH('Rates Database'!J11829,'EDC Component Dictionary'!$B$5:$B$37,0)), "Energy Supply")</f>
        <v>Energy Supply</v>
      </c>
      <c r="L11829" s="12">
        <v>0.10388</v>
      </c>
      <c r="M11829" s="12"/>
    </row>
    <row r="11830" spans="1:13" x14ac:dyDescent="0.3">
      <c r="A11830" s="18">
        <v>11828</v>
      </c>
      <c r="B11830" s="18">
        <f t="shared" si="370"/>
        <v>2022</v>
      </c>
      <c r="C11830" s="17">
        <v>44835</v>
      </c>
      <c r="D11830" s="18" t="s">
        <v>130</v>
      </c>
      <c r="E11830" s="18" t="s">
        <v>164</v>
      </c>
      <c r="F11830" s="18" t="str">
        <f t="shared" si="369"/>
        <v>National Grid-Foxborough Muni Agg Rate-44835</v>
      </c>
      <c r="G11830" s="11" t="s">
        <v>131</v>
      </c>
      <c r="H11830" s="11" t="s">
        <v>54</v>
      </c>
      <c r="I11830" s="11" t="s">
        <v>99</v>
      </c>
      <c r="J11830" s="11" t="s">
        <v>256</v>
      </c>
      <c r="K11830" s="11" t="str">
        <f>IFERROR(INDEX('EDC Component Dictionary'!$C$5:$C$37,MATCH('Rates Database'!J11830,'EDC Component Dictionary'!$B$5:$B$37,0)), "Energy Supply")</f>
        <v>Energy Supply</v>
      </c>
      <c r="L11830" s="12">
        <v>0.10377</v>
      </c>
      <c r="M11830" s="12"/>
    </row>
    <row r="11831" spans="1:13" x14ac:dyDescent="0.3">
      <c r="A11831" s="18">
        <v>11829</v>
      </c>
      <c r="B11831" s="18">
        <f t="shared" si="370"/>
        <v>2022</v>
      </c>
      <c r="C11831" s="17">
        <v>44835</v>
      </c>
      <c r="D11831" s="18" t="s">
        <v>130</v>
      </c>
      <c r="E11831" s="18" t="s">
        <v>164</v>
      </c>
      <c r="F11831" s="18" t="str">
        <f t="shared" si="369"/>
        <v>National Grid-Orange Muni Agg Rate-44835</v>
      </c>
      <c r="G11831" s="11" t="s">
        <v>131</v>
      </c>
      <c r="H11831" s="11" t="s">
        <v>54</v>
      </c>
      <c r="I11831" s="11" t="s">
        <v>99</v>
      </c>
      <c r="J11831" s="11" t="s">
        <v>182</v>
      </c>
      <c r="K11831" s="11" t="str">
        <f>IFERROR(INDEX('EDC Component Dictionary'!$C$5:$C$37,MATCH('Rates Database'!J11831,'EDC Component Dictionary'!$B$5:$B$37,0)), "Energy Supply")</f>
        <v>Energy Supply</v>
      </c>
      <c r="L11831" s="12">
        <v>0.10383000000000001</v>
      </c>
      <c r="M11831" s="12"/>
    </row>
    <row r="11832" spans="1:13" x14ac:dyDescent="0.3">
      <c r="A11832" s="18">
        <v>11830</v>
      </c>
      <c r="B11832" s="18">
        <f t="shared" si="370"/>
        <v>2022</v>
      </c>
      <c r="C11832" s="17">
        <v>44835</v>
      </c>
      <c r="D11832" s="18" t="s">
        <v>130</v>
      </c>
      <c r="E11832" s="18" t="s">
        <v>163</v>
      </c>
      <c r="F11832" s="18" t="str">
        <f t="shared" si="369"/>
        <v>Eversource_EMA-Ashland Muni Agg Rate-44835</v>
      </c>
      <c r="G11832" s="11" t="s">
        <v>131</v>
      </c>
      <c r="H11832" s="11" t="s">
        <v>54</v>
      </c>
      <c r="I11832" s="11" t="s">
        <v>99</v>
      </c>
      <c r="J11832" s="11" t="s">
        <v>234</v>
      </c>
      <c r="K11832" s="11" t="str">
        <f>IFERROR(INDEX('EDC Component Dictionary'!$C$5:$C$37,MATCH('Rates Database'!J11832,'EDC Component Dictionary'!$B$5:$B$37,0)), "Energy Supply")</f>
        <v>Energy Supply</v>
      </c>
      <c r="L11832" s="12">
        <v>0.10409</v>
      </c>
      <c r="M11832" s="12"/>
    </row>
    <row r="11833" spans="1:13" x14ac:dyDescent="0.3">
      <c r="A11833" s="18">
        <v>11831</v>
      </c>
      <c r="B11833" s="18">
        <f t="shared" si="370"/>
        <v>2022</v>
      </c>
      <c r="C11833" s="17">
        <v>44835</v>
      </c>
      <c r="D11833" s="18" t="s">
        <v>130</v>
      </c>
      <c r="E11833" s="18" t="s">
        <v>164</v>
      </c>
      <c r="F11833" s="18" t="str">
        <f t="shared" si="369"/>
        <v>National Grid-Westborough Muni Agg Rate-44835</v>
      </c>
      <c r="G11833" s="11" t="s">
        <v>131</v>
      </c>
      <c r="H11833" s="11" t="s">
        <v>54</v>
      </c>
      <c r="I11833" s="11" t="s">
        <v>99</v>
      </c>
      <c r="J11833" s="11" t="s">
        <v>172</v>
      </c>
      <c r="K11833" s="11" t="str">
        <f>IFERROR(INDEX('EDC Component Dictionary'!$C$5:$C$37,MATCH('Rates Database'!J11833,'EDC Component Dictionary'!$B$5:$B$37,0)), "Energy Supply")</f>
        <v>Energy Supply</v>
      </c>
      <c r="L11833" s="12">
        <v>0.10435</v>
      </c>
      <c r="M11833" s="12"/>
    </row>
    <row r="11834" spans="1:13" x14ac:dyDescent="0.3">
      <c r="A11834" s="18">
        <v>11832</v>
      </c>
      <c r="B11834" s="18">
        <f t="shared" si="370"/>
        <v>2022</v>
      </c>
      <c r="C11834" s="17">
        <v>44835</v>
      </c>
      <c r="D11834" s="18" t="s">
        <v>130</v>
      </c>
      <c r="E11834" s="18" t="s">
        <v>164</v>
      </c>
      <c r="F11834" s="18" t="str">
        <f t="shared" si="369"/>
        <v>National Grid-Leicester Muni Agg Rate-44835</v>
      </c>
      <c r="G11834" s="11" t="s">
        <v>131</v>
      </c>
      <c r="H11834" s="11" t="s">
        <v>54</v>
      </c>
      <c r="I11834" s="11" t="s">
        <v>99</v>
      </c>
      <c r="J11834" s="11" t="s">
        <v>305</v>
      </c>
      <c r="K11834" s="11" t="str">
        <f>IFERROR(INDEX('EDC Component Dictionary'!$C$5:$C$37,MATCH('Rates Database'!J11834,'EDC Component Dictionary'!$B$5:$B$37,0)), "Energy Supply")</f>
        <v>Energy Supply</v>
      </c>
      <c r="L11834" s="12">
        <v>0.10458000000000001</v>
      </c>
      <c r="M11834" s="12"/>
    </row>
    <row r="11835" spans="1:13" x14ac:dyDescent="0.3">
      <c r="A11835" s="18">
        <v>11833</v>
      </c>
      <c r="B11835" s="18">
        <f t="shared" si="370"/>
        <v>2022</v>
      </c>
      <c r="C11835" s="17">
        <v>44835</v>
      </c>
      <c r="D11835" s="18" t="s">
        <v>130</v>
      </c>
      <c r="E11835" s="18" t="s">
        <v>163</v>
      </c>
      <c r="F11835" s="18" t="str">
        <f t="shared" si="369"/>
        <v>Eversource_EMA-Acushnet Muni Agg Rate-44835</v>
      </c>
      <c r="G11835" s="11" t="s">
        <v>131</v>
      </c>
      <c r="H11835" s="11" t="s">
        <v>54</v>
      </c>
      <c r="I11835" s="11" t="s">
        <v>99</v>
      </c>
      <c r="J11835" s="11" t="s">
        <v>185</v>
      </c>
      <c r="K11835" s="11" t="str">
        <f>IFERROR(INDEX('EDC Component Dictionary'!$C$5:$C$37,MATCH('Rates Database'!J11835,'EDC Component Dictionary'!$B$5:$B$37,0)), "Energy Supply")</f>
        <v>Energy Supply</v>
      </c>
      <c r="L11835" s="12">
        <v>0.10469000000000001</v>
      </c>
      <c r="M11835" s="12"/>
    </row>
    <row r="11836" spans="1:13" x14ac:dyDescent="0.3">
      <c r="A11836" s="18">
        <v>11834</v>
      </c>
      <c r="B11836" s="18">
        <f t="shared" si="370"/>
        <v>2022</v>
      </c>
      <c r="C11836" s="17">
        <v>44835</v>
      </c>
      <c r="D11836" s="18" t="s">
        <v>130</v>
      </c>
      <c r="E11836" s="18" t="s">
        <v>164</v>
      </c>
      <c r="F11836" s="18" t="str">
        <f t="shared" si="369"/>
        <v>National Grid-Attleboro Muni Agg Rate-44835</v>
      </c>
      <c r="G11836" s="11" t="s">
        <v>131</v>
      </c>
      <c r="H11836" s="11" t="s">
        <v>54</v>
      </c>
      <c r="I11836" s="11" t="s">
        <v>99</v>
      </c>
      <c r="J11836" s="11" t="s">
        <v>186</v>
      </c>
      <c r="K11836" s="11" t="str">
        <f>IFERROR(INDEX('EDC Component Dictionary'!$C$5:$C$37,MATCH('Rates Database'!J11836,'EDC Component Dictionary'!$B$5:$B$37,0)), "Energy Supply")</f>
        <v>Energy Supply</v>
      </c>
      <c r="L11836" s="12">
        <v>0.10475</v>
      </c>
      <c r="M11836" s="12"/>
    </row>
    <row r="11837" spans="1:13" x14ac:dyDescent="0.3">
      <c r="A11837" s="18">
        <v>11835</v>
      </c>
      <c r="B11837" s="18">
        <f t="shared" si="370"/>
        <v>2022</v>
      </c>
      <c r="C11837" s="17">
        <v>44835</v>
      </c>
      <c r="D11837" s="18" t="s">
        <v>130</v>
      </c>
      <c r="E11837" s="18" t="s">
        <v>163</v>
      </c>
      <c r="F11837" s="18" t="str">
        <f t="shared" si="369"/>
        <v>Eversource_EMA-Carver Muni Agg Rate-44835</v>
      </c>
      <c r="G11837" s="11" t="s">
        <v>131</v>
      </c>
      <c r="H11837" s="11" t="s">
        <v>54</v>
      </c>
      <c r="I11837" s="11" t="s">
        <v>99</v>
      </c>
      <c r="J11837" s="11" t="s">
        <v>187</v>
      </c>
      <c r="K11837" s="11" t="str">
        <f>IFERROR(INDEX('EDC Component Dictionary'!$C$5:$C$37,MATCH('Rates Database'!J11837,'EDC Component Dictionary'!$B$5:$B$37,0)), "Energy Supply")</f>
        <v>Energy Supply</v>
      </c>
      <c r="L11837" s="12">
        <v>0.10464</v>
      </c>
      <c r="M11837" s="12"/>
    </row>
    <row r="11838" spans="1:13" x14ac:dyDescent="0.3">
      <c r="A11838" s="18">
        <v>11836</v>
      </c>
      <c r="B11838" s="18">
        <f t="shared" si="370"/>
        <v>2022</v>
      </c>
      <c r="C11838" s="17">
        <v>44835</v>
      </c>
      <c r="D11838" s="18" t="s">
        <v>130</v>
      </c>
      <c r="E11838" s="18" t="s">
        <v>163</v>
      </c>
      <c r="F11838" s="18" t="str">
        <f t="shared" si="369"/>
        <v>Eversource_EMA-Dartmouth Muni Agg Rate-44835</v>
      </c>
      <c r="G11838" s="11" t="s">
        <v>131</v>
      </c>
      <c r="H11838" s="11" t="s">
        <v>54</v>
      </c>
      <c r="I11838" s="11" t="s">
        <v>99</v>
      </c>
      <c r="J11838" s="11" t="s">
        <v>189</v>
      </c>
      <c r="K11838" s="11" t="str">
        <f>IFERROR(INDEX('EDC Component Dictionary'!$C$5:$C$37,MATCH('Rates Database'!J11838,'EDC Component Dictionary'!$B$5:$B$37,0)), "Energy Supply")</f>
        <v>Energy Supply</v>
      </c>
      <c r="L11838" s="12">
        <v>0.1046</v>
      </c>
      <c r="M11838" s="12"/>
    </row>
    <row r="11839" spans="1:13" x14ac:dyDescent="0.3">
      <c r="A11839" s="18">
        <v>11837</v>
      </c>
      <c r="B11839" s="18">
        <f t="shared" si="370"/>
        <v>2022</v>
      </c>
      <c r="C11839" s="17">
        <v>44835</v>
      </c>
      <c r="D11839" s="18" t="s">
        <v>130</v>
      </c>
      <c r="E11839" s="18" t="s">
        <v>164</v>
      </c>
      <c r="F11839" s="18" t="str">
        <f t="shared" si="369"/>
        <v>National Grid-Dighton Muni Agg Rate-44835</v>
      </c>
      <c r="G11839" s="11" t="s">
        <v>131</v>
      </c>
      <c r="H11839" s="11" t="s">
        <v>54</v>
      </c>
      <c r="I11839" s="11" t="s">
        <v>99</v>
      </c>
      <c r="J11839" s="11" t="s">
        <v>190</v>
      </c>
      <c r="K11839" s="11" t="str">
        <f>IFERROR(INDEX('EDC Component Dictionary'!$C$5:$C$37,MATCH('Rates Database'!J11839,'EDC Component Dictionary'!$B$5:$B$37,0)), "Energy Supply")</f>
        <v>Energy Supply</v>
      </c>
      <c r="L11839" s="12">
        <v>0.10471</v>
      </c>
      <c r="M11839" s="12"/>
    </row>
    <row r="11840" spans="1:13" x14ac:dyDescent="0.3">
      <c r="A11840" s="18">
        <v>11838</v>
      </c>
      <c r="B11840" s="18">
        <f t="shared" si="370"/>
        <v>2022</v>
      </c>
      <c r="C11840" s="17">
        <v>44835</v>
      </c>
      <c r="D11840" s="18" t="s">
        <v>130</v>
      </c>
      <c r="E11840" s="18" t="s">
        <v>164</v>
      </c>
      <c r="F11840" s="18" t="str">
        <f t="shared" si="369"/>
        <v>National Grid-Douglas Muni Agg Rate-44835</v>
      </c>
      <c r="G11840" s="11" t="s">
        <v>131</v>
      </c>
      <c r="H11840" s="11" t="s">
        <v>54</v>
      </c>
      <c r="I11840" s="11" t="s">
        <v>99</v>
      </c>
      <c r="J11840" s="11" t="s">
        <v>191</v>
      </c>
      <c r="K11840" s="11" t="str">
        <f>IFERROR(INDEX('EDC Component Dictionary'!$C$5:$C$37,MATCH('Rates Database'!J11840,'EDC Component Dictionary'!$B$5:$B$37,0)), "Energy Supply")</f>
        <v>Energy Supply</v>
      </c>
      <c r="L11840" s="12">
        <v>0.10473</v>
      </c>
      <c r="M11840" s="12"/>
    </row>
    <row r="11841" spans="1:13" x14ac:dyDescent="0.3">
      <c r="A11841" s="18">
        <v>11839</v>
      </c>
      <c r="B11841" s="18">
        <f t="shared" si="370"/>
        <v>2022</v>
      </c>
      <c r="C11841" s="17">
        <v>44835</v>
      </c>
      <c r="D11841" s="18" t="s">
        <v>130</v>
      </c>
      <c r="E11841" s="18" t="s">
        <v>164</v>
      </c>
      <c r="F11841" s="18" t="str">
        <f t="shared" si="369"/>
        <v>National Grid-Dracut Muni Agg Rate-44835</v>
      </c>
      <c r="G11841" s="11" t="s">
        <v>131</v>
      </c>
      <c r="H11841" s="11" t="s">
        <v>54</v>
      </c>
      <c r="I11841" s="11" t="s">
        <v>99</v>
      </c>
      <c r="J11841" s="11" t="s">
        <v>192</v>
      </c>
      <c r="K11841" s="11" t="str">
        <f>IFERROR(INDEX('EDC Component Dictionary'!$C$5:$C$37,MATCH('Rates Database'!J11841,'EDC Component Dictionary'!$B$5:$B$37,0)), "Energy Supply")</f>
        <v>Energy Supply</v>
      </c>
      <c r="L11841" s="12">
        <v>0.10471</v>
      </c>
      <c r="M11841" s="12"/>
    </row>
    <row r="11842" spans="1:13" x14ac:dyDescent="0.3">
      <c r="A11842" s="18">
        <v>11840</v>
      </c>
      <c r="B11842" s="18">
        <f t="shared" si="370"/>
        <v>2022</v>
      </c>
      <c r="C11842" s="17">
        <v>44835</v>
      </c>
      <c r="D11842" s="18" t="s">
        <v>130</v>
      </c>
      <c r="E11842" s="18" t="s">
        <v>164</v>
      </c>
      <c r="F11842" s="18" t="str">
        <f t="shared" si="369"/>
        <v>National Grid-Fall River Muni Agg Rate-44835</v>
      </c>
      <c r="G11842" s="11" t="s">
        <v>131</v>
      </c>
      <c r="H11842" s="11" t="s">
        <v>54</v>
      </c>
      <c r="I11842" s="11" t="s">
        <v>99</v>
      </c>
      <c r="J11842" s="11" t="s">
        <v>194</v>
      </c>
      <c r="K11842" s="11" t="str">
        <f>IFERROR(INDEX('EDC Component Dictionary'!$C$5:$C$37,MATCH('Rates Database'!J11842,'EDC Component Dictionary'!$B$5:$B$37,0)), "Energy Supply")</f>
        <v>Energy Supply</v>
      </c>
      <c r="L11842" s="12">
        <v>0.10471</v>
      </c>
      <c r="M11842" s="12"/>
    </row>
    <row r="11843" spans="1:13" x14ac:dyDescent="0.3">
      <c r="A11843" s="18">
        <v>11841</v>
      </c>
      <c r="B11843" s="18">
        <f t="shared" si="370"/>
        <v>2022</v>
      </c>
      <c r="C11843" s="17">
        <v>44835</v>
      </c>
      <c r="D11843" s="18" t="s">
        <v>130</v>
      </c>
      <c r="E11843" s="18" t="s">
        <v>163</v>
      </c>
      <c r="F11843" s="18" t="str">
        <f t="shared" si="369"/>
        <v>Eversource_EMA-Freetown Muni Agg Rate-44835</v>
      </c>
      <c r="G11843" s="11" t="s">
        <v>131</v>
      </c>
      <c r="H11843" s="11" t="s">
        <v>54</v>
      </c>
      <c r="I11843" s="11" t="s">
        <v>99</v>
      </c>
      <c r="J11843" s="11" t="s">
        <v>195</v>
      </c>
      <c r="K11843" s="11" t="str">
        <f>IFERROR(INDEX('EDC Component Dictionary'!$C$5:$C$37,MATCH('Rates Database'!J11843,'EDC Component Dictionary'!$B$5:$B$37,0)), "Energy Supply")</f>
        <v>Energy Supply</v>
      </c>
      <c r="L11843" s="12">
        <v>0.1047</v>
      </c>
      <c r="M11843" s="12"/>
    </row>
    <row r="11844" spans="1:13" x14ac:dyDescent="0.3">
      <c r="A11844" s="18">
        <v>11842</v>
      </c>
      <c r="B11844" s="18">
        <f t="shared" si="370"/>
        <v>2022</v>
      </c>
      <c r="C11844" s="17">
        <v>44835</v>
      </c>
      <c r="D11844" s="18" t="s">
        <v>130</v>
      </c>
      <c r="E11844" s="18" t="s">
        <v>95</v>
      </c>
      <c r="F11844" s="18" t="str">
        <f t="shared" ref="F11844:F11907" si="371">_xlfn.CONCAT(E11844,"-",J11844,"-",C11844)</f>
        <v>Eversource_WMA-Hadley Muni Agg Rate-44835</v>
      </c>
      <c r="G11844" s="11" t="s">
        <v>131</v>
      </c>
      <c r="H11844" s="11" t="s">
        <v>54</v>
      </c>
      <c r="I11844" s="11" t="s">
        <v>99</v>
      </c>
      <c r="J11844" s="11" t="s">
        <v>277</v>
      </c>
      <c r="K11844" s="11" t="str">
        <f>IFERROR(INDEX('EDC Component Dictionary'!$C$5:$C$37,MATCH('Rates Database'!J11844,'EDC Component Dictionary'!$B$5:$B$37,0)), "Energy Supply")</f>
        <v>Energy Supply</v>
      </c>
      <c r="L11844" s="12">
        <v>0.10481</v>
      </c>
      <c r="M11844" s="12"/>
    </row>
    <row r="11845" spans="1:13" x14ac:dyDescent="0.3">
      <c r="A11845" s="18">
        <v>11843</v>
      </c>
      <c r="B11845" s="18">
        <f t="shared" si="370"/>
        <v>2022</v>
      </c>
      <c r="C11845" s="17">
        <v>44835</v>
      </c>
      <c r="D11845" s="18" t="s">
        <v>130</v>
      </c>
      <c r="E11845" s="18" t="s">
        <v>163</v>
      </c>
      <c r="F11845" s="18" t="str">
        <f t="shared" si="371"/>
        <v>Eversource_EMA-Marion Muni Agg Rate-44835</v>
      </c>
      <c r="G11845" s="11" t="s">
        <v>131</v>
      </c>
      <c r="H11845" s="11" t="s">
        <v>54</v>
      </c>
      <c r="I11845" s="11" t="s">
        <v>99</v>
      </c>
      <c r="J11845" s="11" t="s">
        <v>196</v>
      </c>
      <c r="K11845" s="11" t="str">
        <f>IFERROR(INDEX('EDC Component Dictionary'!$C$5:$C$37,MATCH('Rates Database'!J11845,'EDC Component Dictionary'!$B$5:$B$37,0)), "Energy Supply")</f>
        <v>Energy Supply</v>
      </c>
      <c r="L11845" s="12">
        <v>0.10324999999999999</v>
      </c>
      <c r="M11845" s="12"/>
    </row>
    <row r="11846" spans="1:13" x14ac:dyDescent="0.3">
      <c r="A11846" s="18">
        <v>11844</v>
      </c>
      <c r="B11846" s="18">
        <f t="shared" si="370"/>
        <v>2022</v>
      </c>
      <c r="C11846" s="17">
        <v>44835</v>
      </c>
      <c r="D11846" s="18" t="s">
        <v>130</v>
      </c>
      <c r="E11846" s="18" t="s">
        <v>163</v>
      </c>
      <c r="F11846" s="18" t="str">
        <f t="shared" si="371"/>
        <v>Eversource_EMA-Mattapoisett Muni Agg Rate-44835</v>
      </c>
      <c r="G11846" s="11" t="s">
        <v>131</v>
      </c>
      <c r="H11846" s="11" t="s">
        <v>54</v>
      </c>
      <c r="I11846" s="11" t="s">
        <v>99</v>
      </c>
      <c r="J11846" s="11" t="s">
        <v>197</v>
      </c>
      <c r="K11846" s="11" t="str">
        <f>IFERROR(INDEX('EDC Component Dictionary'!$C$5:$C$37,MATCH('Rates Database'!J11846,'EDC Component Dictionary'!$B$5:$B$37,0)), "Energy Supply")</f>
        <v>Energy Supply</v>
      </c>
      <c r="L11846" s="12">
        <v>0.1047</v>
      </c>
      <c r="M11846" s="12"/>
    </row>
    <row r="11847" spans="1:13" x14ac:dyDescent="0.3">
      <c r="A11847" s="18">
        <v>11845</v>
      </c>
      <c r="B11847" s="18">
        <f t="shared" si="370"/>
        <v>2022</v>
      </c>
      <c r="C11847" s="17">
        <v>44835</v>
      </c>
      <c r="D11847" s="18" t="s">
        <v>130</v>
      </c>
      <c r="E11847" s="18" t="s">
        <v>163</v>
      </c>
      <c r="F11847" s="18" t="str">
        <f t="shared" si="371"/>
        <v>Eversource_EMA-New Bedford Muni Agg Rate-44835</v>
      </c>
      <c r="G11847" s="11" t="s">
        <v>131</v>
      </c>
      <c r="H11847" s="11" t="s">
        <v>54</v>
      </c>
      <c r="I11847" s="11" t="s">
        <v>99</v>
      </c>
      <c r="J11847" s="11" t="s">
        <v>199</v>
      </c>
      <c r="K11847" s="11" t="str">
        <f>IFERROR(INDEX('EDC Component Dictionary'!$C$5:$C$37,MATCH('Rates Database'!J11847,'EDC Component Dictionary'!$B$5:$B$37,0)), "Energy Supply")</f>
        <v>Energy Supply</v>
      </c>
      <c r="L11847" s="12">
        <v>0.10474</v>
      </c>
      <c r="M11847" s="12"/>
    </row>
    <row r="11848" spans="1:13" x14ac:dyDescent="0.3">
      <c r="A11848" s="18">
        <v>11846</v>
      </c>
      <c r="B11848" s="18">
        <f t="shared" si="370"/>
        <v>2022</v>
      </c>
      <c r="C11848" s="17">
        <v>44835</v>
      </c>
      <c r="D11848" s="18" t="s">
        <v>130</v>
      </c>
      <c r="E11848" s="18" t="s">
        <v>164</v>
      </c>
      <c r="F11848" s="18" t="str">
        <f t="shared" si="371"/>
        <v>National Grid-Northbridge Muni Agg Rate-44835</v>
      </c>
      <c r="G11848" s="11" t="s">
        <v>131</v>
      </c>
      <c r="H11848" s="11" t="s">
        <v>54</v>
      </c>
      <c r="I11848" s="11" t="s">
        <v>99</v>
      </c>
      <c r="J11848" s="11" t="s">
        <v>200</v>
      </c>
      <c r="K11848" s="11" t="str">
        <f>IFERROR(INDEX('EDC Component Dictionary'!$C$5:$C$37,MATCH('Rates Database'!J11848,'EDC Component Dictionary'!$B$5:$B$37,0)), "Energy Supply")</f>
        <v>Energy Supply</v>
      </c>
      <c r="L11848" s="12">
        <v>0.10477</v>
      </c>
      <c r="M11848" s="12"/>
    </row>
    <row r="11849" spans="1:13" x14ac:dyDescent="0.3">
      <c r="A11849" s="18">
        <v>11847</v>
      </c>
      <c r="B11849" s="18">
        <f t="shared" si="370"/>
        <v>2022</v>
      </c>
      <c r="C11849" s="17">
        <v>44835</v>
      </c>
      <c r="D11849" s="18" t="s">
        <v>130</v>
      </c>
      <c r="E11849" s="18" t="s">
        <v>164</v>
      </c>
      <c r="F11849" s="18" t="str">
        <f t="shared" si="371"/>
        <v>National Grid-Norton Muni Agg Rate-44835</v>
      </c>
      <c r="G11849" s="11" t="s">
        <v>131</v>
      </c>
      <c r="H11849" s="11" t="s">
        <v>54</v>
      </c>
      <c r="I11849" s="11" t="s">
        <v>99</v>
      </c>
      <c r="J11849" s="11" t="s">
        <v>201</v>
      </c>
      <c r="K11849" s="11" t="str">
        <f>IFERROR(INDEX('EDC Component Dictionary'!$C$5:$C$37,MATCH('Rates Database'!J11849,'EDC Component Dictionary'!$B$5:$B$37,0)), "Energy Supply")</f>
        <v>Energy Supply</v>
      </c>
      <c r="L11849" s="12">
        <v>0.10476000000000001</v>
      </c>
      <c r="M11849" s="12"/>
    </row>
    <row r="11850" spans="1:13" x14ac:dyDescent="0.3">
      <c r="A11850" s="18">
        <v>11848</v>
      </c>
      <c r="B11850" s="18">
        <f t="shared" si="370"/>
        <v>2022</v>
      </c>
      <c r="C11850" s="17">
        <v>44835</v>
      </c>
      <c r="D11850" s="18" t="s">
        <v>130</v>
      </c>
      <c r="E11850" s="18" t="s">
        <v>164</v>
      </c>
      <c r="F11850" s="18" t="str">
        <f t="shared" si="371"/>
        <v>National Grid-Plainville Muni Agg Rate-44835</v>
      </c>
      <c r="G11850" s="11" t="s">
        <v>131</v>
      </c>
      <c r="H11850" s="11" t="s">
        <v>54</v>
      </c>
      <c r="I11850" s="11" t="s">
        <v>99</v>
      </c>
      <c r="J11850" s="11" t="s">
        <v>203</v>
      </c>
      <c r="K11850" s="11" t="str">
        <f>IFERROR(INDEX('EDC Component Dictionary'!$C$5:$C$37,MATCH('Rates Database'!J11850,'EDC Component Dictionary'!$B$5:$B$37,0)), "Energy Supply")</f>
        <v>Energy Supply</v>
      </c>
      <c r="L11850" s="12">
        <v>0.10474</v>
      </c>
      <c r="M11850" s="12"/>
    </row>
    <row r="11851" spans="1:13" x14ac:dyDescent="0.3">
      <c r="A11851" s="18">
        <v>11849</v>
      </c>
      <c r="B11851" s="18">
        <f t="shared" si="370"/>
        <v>2022</v>
      </c>
      <c r="C11851" s="17">
        <v>44835</v>
      </c>
      <c r="D11851" s="18" t="s">
        <v>130</v>
      </c>
      <c r="E11851" s="18" t="s">
        <v>164</v>
      </c>
      <c r="F11851" s="18" t="str">
        <f t="shared" si="371"/>
        <v>National Grid-Rehoboth Muni Agg Rate-44835</v>
      </c>
      <c r="G11851" s="11" t="s">
        <v>131</v>
      </c>
      <c r="H11851" s="11" t="s">
        <v>54</v>
      </c>
      <c r="I11851" s="11" t="s">
        <v>99</v>
      </c>
      <c r="J11851" s="11" t="s">
        <v>204</v>
      </c>
      <c r="K11851" s="11" t="str">
        <f>IFERROR(INDEX('EDC Component Dictionary'!$C$5:$C$37,MATCH('Rates Database'!J11851,'EDC Component Dictionary'!$B$5:$B$37,0)), "Energy Supply")</f>
        <v>Energy Supply</v>
      </c>
      <c r="L11851" s="12">
        <v>0.10474</v>
      </c>
      <c r="M11851" s="12"/>
    </row>
    <row r="11852" spans="1:13" x14ac:dyDescent="0.3">
      <c r="A11852" s="18">
        <v>11850</v>
      </c>
      <c r="B11852" s="18">
        <f t="shared" si="370"/>
        <v>2022</v>
      </c>
      <c r="C11852" s="17">
        <v>44835</v>
      </c>
      <c r="D11852" s="18" t="s">
        <v>130</v>
      </c>
      <c r="E11852" s="18" t="s">
        <v>164</v>
      </c>
      <c r="F11852" s="18" t="str">
        <f t="shared" si="371"/>
        <v>National Grid-Seekonk Muni Agg Rate-44835</v>
      </c>
      <c r="G11852" s="11" t="s">
        <v>131</v>
      </c>
      <c r="H11852" s="11" t="s">
        <v>54</v>
      </c>
      <c r="I11852" s="11" t="s">
        <v>99</v>
      </c>
      <c r="J11852" s="11" t="s">
        <v>205</v>
      </c>
      <c r="K11852" s="11" t="str">
        <f>IFERROR(INDEX('EDC Component Dictionary'!$C$5:$C$37,MATCH('Rates Database'!J11852,'EDC Component Dictionary'!$B$5:$B$37,0)), "Energy Supply")</f>
        <v>Energy Supply</v>
      </c>
      <c r="L11852" s="12">
        <v>0.10475</v>
      </c>
      <c r="M11852" s="12"/>
    </row>
    <row r="11853" spans="1:13" x14ac:dyDescent="0.3">
      <c r="A11853" s="18">
        <v>11851</v>
      </c>
      <c r="B11853" s="18">
        <f t="shared" si="370"/>
        <v>2022</v>
      </c>
      <c r="C11853" s="17">
        <v>44835</v>
      </c>
      <c r="D11853" s="18" t="s">
        <v>130</v>
      </c>
      <c r="E11853" s="18" t="s">
        <v>164</v>
      </c>
      <c r="F11853" s="18" t="str">
        <f t="shared" si="371"/>
        <v>National Grid-Somerset Muni Agg Rate-44835</v>
      </c>
      <c r="G11853" s="11" t="s">
        <v>131</v>
      </c>
      <c r="H11853" s="11" t="s">
        <v>54</v>
      </c>
      <c r="I11853" s="11" t="s">
        <v>99</v>
      </c>
      <c r="J11853" s="11" t="s">
        <v>206</v>
      </c>
      <c r="K11853" s="11" t="str">
        <f>IFERROR(INDEX('EDC Component Dictionary'!$C$5:$C$37,MATCH('Rates Database'!J11853,'EDC Component Dictionary'!$B$5:$B$37,0)), "Energy Supply")</f>
        <v>Energy Supply</v>
      </c>
      <c r="L11853" s="12">
        <v>0.10473</v>
      </c>
      <c r="M11853" s="12"/>
    </row>
    <row r="11854" spans="1:13" x14ac:dyDescent="0.3">
      <c r="A11854" s="18">
        <v>11852</v>
      </c>
      <c r="B11854" s="18">
        <f t="shared" si="370"/>
        <v>2022</v>
      </c>
      <c r="C11854" s="17">
        <v>44835</v>
      </c>
      <c r="D11854" s="18" t="s">
        <v>130</v>
      </c>
      <c r="E11854" s="18" t="s">
        <v>164</v>
      </c>
      <c r="F11854" s="18" t="str">
        <f t="shared" si="371"/>
        <v>National Grid-Swansea Muni Agg Rate-44835</v>
      </c>
      <c r="G11854" s="11" t="s">
        <v>131</v>
      </c>
      <c r="H11854" s="11" t="s">
        <v>54</v>
      </c>
      <c r="I11854" s="11" t="s">
        <v>99</v>
      </c>
      <c r="J11854" s="11" t="s">
        <v>207</v>
      </c>
      <c r="K11854" s="11" t="str">
        <f>IFERROR(INDEX('EDC Component Dictionary'!$C$5:$C$37,MATCH('Rates Database'!J11854,'EDC Component Dictionary'!$B$5:$B$37,0)), "Energy Supply")</f>
        <v>Energy Supply</v>
      </c>
      <c r="L11854" s="12">
        <v>0.10471</v>
      </c>
      <c r="M11854" s="12"/>
    </row>
    <row r="11855" spans="1:13" x14ac:dyDescent="0.3">
      <c r="A11855" s="18">
        <v>11853</v>
      </c>
      <c r="B11855" s="18">
        <f t="shared" si="370"/>
        <v>2022</v>
      </c>
      <c r="C11855" s="17">
        <v>44835</v>
      </c>
      <c r="D11855" s="18" t="s">
        <v>130</v>
      </c>
      <c r="E11855" s="18" t="s">
        <v>163</v>
      </c>
      <c r="F11855" s="18" t="str">
        <f t="shared" si="371"/>
        <v>Eversource_EMA-Wareham Muni Agg Rate-44835</v>
      </c>
      <c r="G11855" s="11" t="s">
        <v>131</v>
      </c>
      <c r="H11855" s="11" t="s">
        <v>54</v>
      </c>
      <c r="I11855" s="11" t="s">
        <v>99</v>
      </c>
      <c r="J11855" s="11" t="s">
        <v>273</v>
      </c>
      <c r="K11855" s="11" t="str">
        <f>IFERROR(INDEX('EDC Component Dictionary'!$C$5:$C$37,MATCH('Rates Database'!J11855,'EDC Component Dictionary'!$B$5:$B$37,0)), "Energy Supply")</f>
        <v>Energy Supply</v>
      </c>
      <c r="L11855" s="12">
        <v>0.10473</v>
      </c>
      <c r="M11855" s="12"/>
    </row>
    <row r="11856" spans="1:13" x14ac:dyDescent="0.3">
      <c r="A11856" s="18">
        <v>11854</v>
      </c>
      <c r="B11856" s="18">
        <f t="shared" si="370"/>
        <v>2022</v>
      </c>
      <c r="C11856" s="17">
        <v>44835</v>
      </c>
      <c r="D11856" s="18" t="s">
        <v>130</v>
      </c>
      <c r="E11856" s="18" t="s">
        <v>163</v>
      </c>
      <c r="F11856" s="18" t="str">
        <f t="shared" si="371"/>
        <v>Eversource_EMA-Westport Muni Agg Rate-44835</v>
      </c>
      <c r="G11856" s="11" t="s">
        <v>131</v>
      </c>
      <c r="H11856" s="11" t="s">
        <v>54</v>
      </c>
      <c r="I11856" s="11" t="s">
        <v>99</v>
      </c>
      <c r="J11856" s="11" t="s">
        <v>209</v>
      </c>
      <c r="K11856" s="11" t="str">
        <f>IFERROR(INDEX('EDC Component Dictionary'!$C$5:$C$37,MATCH('Rates Database'!J11856,'EDC Component Dictionary'!$B$5:$B$37,0)), "Energy Supply")</f>
        <v>Energy Supply</v>
      </c>
      <c r="L11856" s="12">
        <v>0.10483000000000001</v>
      </c>
      <c r="M11856" s="12"/>
    </row>
    <row r="11857" spans="1:13" x14ac:dyDescent="0.3">
      <c r="A11857" s="18">
        <v>11855</v>
      </c>
      <c r="B11857" s="18">
        <f t="shared" si="370"/>
        <v>2022</v>
      </c>
      <c r="C11857" s="17">
        <v>44835</v>
      </c>
      <c r="D11857" s="18" t="s">
        <v>130</v>
      </c>
      <c r="E11857" s="18" t="s">
        <v>164</v>
      </c>
      <c r="F11857" s="18" t="str">
        <f t="shared" si="371"/>
        <v>National Grid-West Brookfield Muni Agg Rate-44835</v>
      </c>
      <c r="G11857" s="11" t="s">
        <v>131</v>
      </c>
      <c r="H11857" s="11" t="s">
        <v>54</v>
      </c>
      <c r="I11857" s="11" t="s">
        <v>99</v>
      </c>
      <c r="J11857" s="11" t="s">
        <v>177</v>
      </c>
      <c r="K11857" s="11" t="str">
        <f>IFERROR(INDEX('EDC Component Dictionary'!$C$5:$C$37,MATCH('Rates Database'!J11857,'EDC Component Dictionary'!$B$5:$B$37,0)), "Energy Supply")</f>
        <v>Energy Supply</v>
      </c>
      <c r="L11857" s="12">
        <v>0.10482</v>
      </c>
      <c r="M11857" s="12"/>
    </row>
    <row r="11858" spans="1:13" x14ac:dyDescent="0.3">
      <c r="A11858" s="18">
        <v>11856</v>
      </c>
      <c r="B11858" s="18">
        <f t="shared" si="370"/>
        <v>2022</v>
      </c>
      <c r="C11858" s="17">
        <v>44835</v>
      </c>
      <c r="D11858" s="18" t="s">
        <v>130</v>
      </c>
      <c r="E11858" s="18" t="s">
        <v>163</v>
      </c>
      <c r="F11858" s="18" t="str">
        <f t="shared" si="371"/>
        <v>Eversource_EMA-Somerville Muni Agg Rate-44835</v>
      </c>
      <c r="G11858" s="11" t="s">
        <v>131</v>
      </c>
      <c r="H11858" s="11" t="s">
        <v>54</v>
      </c>
      <c r="I11858" s="11" t="s">
        <v>99</v>
      </c>
      <c r="J11858" s="11" t="s">
        <v>212</v>
      </c>
      <c r="K11858" s="11" t="str">
        <f>IFERROR(INDEX('EDC Component Dictionary'!$C$5:$C$37,MATCH('Rates Database'!J11858,'EDC Component Dictionary'!$B$5:$B$37,0)), "Energy Supply")</f>
        <v>Energy Supply</v>
      </c>
      <c r="L11858" s="12">
        <v>0.10317999999999999</v>
      </c>
      <c r="M11858" s="12"/>
    </row>
    <row r="11859" spans="1:13" x14ac:dyDescent="0.3">
      <c r="A11859" s="18">
        <v>11857</v>
      </c>
      <c r="B11859" s="18">
        <f t="shared" si="370"/>
        <v>2022</v>
      </c>
      <c r="C11859" s="17">
        <v>44835</v>
      </c>
      <c r="D11859" s="18" t="s">
        <v>130</v>
      </c>
      <c r="E11859" s="18" t="s">
        <v>164</v>
      </c>
      <c r="F11859" s="18" t="str">
        <f t="shared" si="371"/>
        <v>National Grid-Gardner Muni Agg Rate-44835</v>
      </c>
      <c r="G11859" s="11" t="s">
        <v>131</v>
      </c>
      <c r="H11859" s="11" t="s">
        <v>54</v>
      </c>
      <c r="I11859" s="11" t="s">
        <v>99</v>
      </c>
      <c r="J11859" s="11" t="s">
        <v>179</v>
      </c>
      <c r="K11859" s="11" t="str">
        <f>IFERROR(INDEX('EDC Component Dictionary'!$C$5:$C$37,MATCH('Rates Database'!J11859,'EDC Component Dictionary'!$B$5:$B$37,0)), "Energy Supply")</f>
        <v>Energy Supply</v>
      </c>
      <c r="L11859" s="12">
        <v>0.10521</v>
      </c>
      <c r="M11859" s="12"/>
    </row>
    <row r="11860" spans="1:13" x14ac:dyDescent="0.3">
      <c r="A11860" s="18">
        <v>11858</v>
      </c>
      <c r="B11860" s="18">
        <f t="shared" si="370"/>
        <v>2022</v>
      </c>
      <c r="C11860" s="17">
        <v>44835</v>
      </c>
      <c r="D11860" s="18" t="s">
        <v>130</v>
      </c>
      <c r="E11860" s="18" t="s">
        <v>164</v>
      </c>
      <c r="F11860" s="18" t="str">
        <f t="shared" si="371"/>
        <v>National Grid-Pembroke Muni Agg Rate-44835</v>
      </c>
      <c r="G11860" s="11" t="s">
        <v>131</v>
      </c>
      <c r="H11860" s="11" t="s">
        <v>54</v>
      </c>
      <c r="I11860" s="11" t="s">
        <v>99</v>
      </c>
      <c r="J11860" s="11" t="s">
        <v>295</v>
      </c>
      <c r="K11860" s="11" t="str">
        <f>IFERROR(INDEX('EDC Component Dictionary'!$C$5:$C$37,MATCH('Rates Database'!J11860,'EDC Component Dictionary'!$B$5:$B$37,0)), "Energy Supply")</f>
        <v>Energy Supply</v>
      </c>
      <c r="L11860" s="12">
        <v>0.10534</v>
      </c>
      <c r="M11860" s="12"/>
    </row>
    <row r="11861" spans="1:13" x14ac:dyDescent="0.3">
      <c r="A11861" s="18">
        <v>11859</v>
      </c>
      <c r="B11861" s="18">
        <f t="shared" si="370"/>
        <v>2022</v>
      </c>
      <c r="C11861" s="17">
        <v>44835</v>
      </c>
      <c r="D11861" s="18" t="s">
        <v>130</v>
      </c>
      <c r="E11861" s="18" t="s">
        <v>164</v>
      </c>
      <c r="F11861" s="18" t="str">
        <f t="shared" si="371"/>
        <v>National Grid-Heath Muni Agg Rate-44835</v>
      </c>
      <c r="G11861" s="11" t="s">
        <v>131</v>
      </c>
      <c r="H11861" s="11" t="s">
        <v>54</v>
      </c>
      <c r="I11861" s="11" t="s">
        <v>99</v>
      </c>
      <c r="J11861" s="11" t="s">
        <v>257</v>
      </c>
      <c r="K11861" s="11" t="str">
        <f>IFERROR(INDEX('EDC Component Dictionary'!$C$5:$C$37,MATCH('Rates Database'!J11861,'EDC Component Dictionary'!$B$5:$B$37,0)), "Energy Supply")</f>
        <v>Energy Supply</v>
      </c>
      <c r="L11861" s="12">
        <v>0.1056</v>
      </c>
      <c r="M11861" s="12"/>
    </row>
    <row r="11862" spans="1:13" x14ac:dyDescent="0.3">
      <c r="A11862" s="18">
        <v>11860</v>
      </c>
      <c r="B11862" s="18">
        <f t="shared" ref="B11862:B11925" si="372">YEAR(C11862)</f>
        <v>2022</v>
      </c>
      <c r="C11862" s="17">
        <v>44835</v>
      </c>
      <c r="D11862" s="18" t="s">
        <v>130</v>
      </c>
      <c r="E11862" s="18" t="s">
        <v>164</v>
      </c>
      <c r="F11862" s="18" t="str">
        <f t="shared" si="371"/>
        <v>National Grid-Shirley Muni Agg Rate-44835</v>
      </c>
      <c r="G11862" s="11" t="s">
        <v>131</v>
      </c>
      <c r="H11862" s="11" t="s">
        <v>54</v>
      </c>
      <c r="I11862" s="11" t="s">
        <v>99</v>
      </c>
      <c r="J11862" s="11" t="s">
        <v>299</v>
      </c>
      <c r="K11862" s="11" t="str">
        <f>IFERROR(INDEX('EDC Component Dictionary'!$C$5:$C$37,MATCH('Rates Database'!J11862,'EDC Component Dictionary'!$B$5:$B$37,0)), "Energy Supply")</f>
        <v>Energy Supply</v>
      </c>
      <c r="L11862" s="12">
        <v>0.10577</v>
      </c>
      <c r="M11862" s="12"/>
    </row>
    <row r="11863" spans="1:13" x14ac:dyDescent="0.3">
      <c r="A11863" s="18">
        <v>11861</v>
      </c>
      <c r="B11863" s="18">
        <f t="shared" si="372"/>
        <v>2022</v>
      </c>
      <c r="C11863" s="17">
        <v>44835</v>
      </c>
      <c r="D11863" s="18" t="s">
        <v>130</v>
      </c>
      <c r="E11863" s="18" t="s">
        <v>164</v>
      </c>
      <c r="F11863" s="18" t="str">
        <f t="shared" si="371"/>
        <v>National Grid-Harvard Muni Agg Rate-44835</v>
      </c>
      <c r="G11863" s="11" t="s">
        <v>131</v>
      </c>
      <c r="H11863" s="11" t="s">
        <v>54</v>
      </c>
      <c r="I11863" s="11" t="s">
        <v>99</v>
      </c>
      <c r="J11863" s="11" t="s">
        <v>276</v>
      </c>
      <c r="K11863" s="11" t="str">
        <f>IFERROR(INDEX('EDC Component Dictionary'!$C$5:$C$37,MATCH('Rates Database'!J11863,'EDC Component Dictionary'!$B$5:$B$37,0)), "Energy Supply")</f>
        <v>Energy Supply</v>
      </c>
      <c r="L11863" s="12">
        <v>0.10630000000000001</v>
      </c>
      <c r="M11863" s="12"/>
    </row>
    <row r="11864" spans="1:13" x14ac:dyDescent="0.3">
      <c r="A11864" s="18">
        <v>11862</v>
      </c>
      <c r="B11864" s="18">
        <f t="shared" si="372"/>
        <v>2022</v>
      </c>
      <c r="C11864" s="17">
        <v>44835</v>
      </c>
      <c r="D11864" s="18" t="s">
        <v>130</v>
      </c>
      <c r="E11864" s="18" t="s">
        <v>163</v>
      </c>
      <c r="F11864" s="18" t="str">
        <f t="shared" si="371"/>
        <v>Eversource_EMA-Millis Muni Agg Rate-44835</v>
      </c>
      <c r="G11864" s="11" t="s">
        <v>131</v>
      </c>
      <c r="H11864" s="11" t="s">
        <v>54</v>
      </c>
      <c r="I11864" s="11" t="s">
        <v>99</v>
      </c>
      <c r="J11864" s="11" t="s">
        <v>300</v>
      </c>
      <c r="K11864" s="11" t="str">
        <f>IFERROR(INDEX('EDC Component Dictionary'!$C$5:$C$37,MATCH('Rates Database'!J11864,'EDC Component Dictionary'!$B$5:$B$37,0)), "Energy Supply")</f>
        <v>Energy Supply</v>
      </c>
      <c r="L11864" s="12">
        <v>0.10654</v>
      </c>
      <c r="M11864" s="12"/>
    </row>
    <row r="11865" spans="1:13" x14ac:dyDescent="0.3">
      <c r="A11865" s="18">
        <v>11863</v>
      </c>
      <c r="B11865" s="18">
        <f t="shared" si="372"/>
        <v>2022</v>
      </c>
      <c r="C11865" s="17">
        <v>44835</v>
      </c>
      <c r="D11865" s="18" t="s">
        <v>130</v>
      </c>
      <c r="E11865" s="18" t="s">
        <v>164</v>
      </c>
      <c r="F11865" s="18" t="str">
        <f t="shared" si="371"/>
        <v>National Grid-Sutton Muni Agg Rate-44835</v>
      </c>
      <c r="G11865" s="11" t="s">
        <v>131</v>
      </c>
      <c r="H11865" s="11" t="s">
        <v>54</v>
      </c>
      <c r="I11865" s="11" t="s">
        <v>99</v>
      </c>
      <c r="J11865" s="11" t="s">
        <v>233</v>
      </c>
      <c r="K11865" s="11" t="str">
        <f>IFERROR(INDEX('EDC Component Dictionary'!$C$5:$C$37,MATCH('Rates Database'!J11865,'EDC Component Dictionary'!$B$5:$B$37,0)), "Energy Supply")</f>
        <v>Energy Supply</v>
      </c>
      <c r="L11865" s="12">
        <v>0.10663</v>
      </c>
      <c r="M11865" s="12"/>
    </row>
    <row r="11866" spans="1:13" x14ac:dyDescent="0.3">
      <c r="A11866" s="18">
        <v>11864</v>
      </c>
      <c r="B11866" s="18">
        <f t="shared" si="372"/>
        <v>2022</v>
      </c>
      <c r="C11866" s="17">
        <v>44835</v>
      </c>
      <c r="D11866" s="18" t="s">
        <v>130</v>
      </c>
      <c r="E11866" s="18" t="s">
        <v>164</v>
      </c>
      <c r="F11866" s="18" t="str">
        <f t="shared" si="371"/>
        <v>National Grid-Williamstown Muni Agg Rate-44835</v>
      </c>
      <c r="G11866" s="11" t="s">
        <v>131</v>
      </c>
      <c r="H11866" s="11" t="s">
        <v>54</v>
      </c>
      <c r="I11866" s="11" t="s">
        <v>99</v>
      </c>
      <c r="J11866" s="11" t="s">
        <v>225</v>
      </c>
      <c r="K11866" s="11" t="str">
        <f>IFERROR(INDEX('EDC Component Dictionary'!$C$5:$C$37,MATCH('Rates Database'!J11866,'EDC Component Dictionary'!$B$5:$B$37,0)), "Energy Supply")</f>
        <v>Energy Supply</v>
      </c>
      <c r="L11866" s="12">
        <v>0.10671</v>
      </c>
      <c r="M11866" s="12"/>
    </row>
    <row r="11867" spans="1:13" x14ac:dyDescent="0.3">
      <c r="A11867" s="18">
        <v>11865</v>
      </c>
      <c r="B11867" s="18">
        <f t="shared" si="372"/>
        <v>2022</v>
      </c>
      <c r="C11867" s="17">
        <v>44835</v>
      </c>
      <c r="D11867" s="18" t="s">
        <v>130</v>
      </c>
      <c r="E11867" s="18" t="s">
        <v>163</v>
      </c>
      <c r="F11867" s="18" t="str">
        <f t="shared" si="371"/>
        <v>Eversource_EMA-Sudbury Muni Agg Rate-44835</v>
      </c>
      <c r="G11867" s="11" t="s">
        <v>131</v>
      </c>
      <c r="H11867" s="11" t="s">
        <v>54</v>
      </c>
      <c r="I11867" s="11" t="s">
        <v>99</v>
      </c>
      <c r="J11867" s="11" t="s">
        <v>227</v>
      </c>
      <c r="K11867" s="11" t="str">
        <f>IFERROR(INDEX('EDC Component Dictionary'!$C$5:$C$37,MATCH('Rates Database'!J11867,'EDC Component Dictionary'!$B$5:$B$37,0)), "Energy Supply")</f>
        <v>Energy Supply</v>
      </c>
      <c r="L11867" s="12">
        <v>0.10824</v>
      </c>
      <c r="M11867" s="12"/>
    </row>
    <row r="11868" spans="1:13" x14ac:dyDescent="0.3">
      <c r="A11868" s="18">
        <v>11866</v>
      </c>
      <c r="B11868" s="18">
        <f t="shared" si="372"/>
        <v>2022</v>
      </c>
      <c r="C11868" s="17">
        <v>44835</v>
      </c>
      <c r="D11868" s="18" t="s">
        <v>130</v>
      </c>
      <c r="E11868" s="18" t="s">
        <v>164</v>
      </c>
      <c r="F11868" s="18" t="str">
        <f t="shared" si="371"/>
        <v>National Grid-Halifax Muni Agg Rate-44835</v>
      </c>
      <c r="G11868" s="11" t="s">
        <v>131</v>
      </c>
      <c r="H11868" s="11" t="s">
        <v>54</v>
      </c>
      <c r="I11868" s="11" t="s">
        <v>99</v>
      </c>
      <c r="J11868" s="11" t="s">
        <v>230</v>
      </c>
      <c r="K11868" s="11" t="str">
        <f>IFERROR(INDEX('EDC Component Dictionary'!$C$5:$C$37,MATCH('Rates Database'!J11868,'EDC Component Dictionary'!$B$5:$B$37,0)), "Energy Supply")</f>
        <v>Energy Supply</v>
      </c>
      <c r="L11868" s="12">
        <v>0.10716000000000001</v>
      </c>
      <c r="M11868" s="12"/>
    </row>
    <row r="11869" spans="1:13" x14ac:dyDescent="0.3">
      <c r="A11869" s="18">
        <v>11867</v>
      </c>
      <c r="B11869" s="18">
        <f t="shared" si="372"/>
        <v>2022</v>
      </c>
      <c r="C11869" s="17">
        <v>44835</v>
      </c>
      <c r="D11869" s="18" t="s">
        <v>130</v>
      </c>
      <c r="E11869" s="18" t="s">
        <v>164</v>
      </c>
      <c r="F11869" s="18" t="str">
        <f t="shared" si="371"/>
        <v>National Grid-Franklin Muni Agg Rate-44835</v>
      </c>
      <c r="G11869" s="11" t="s">
        <v>131</v>
      </c>
      <c r="H11869" s="11" t="s">
        <v>54</v>
      </c>
      <c r="I11869" s="11" t="s">
        <v>99</v>
      </c>
      <c r="J11869" s="11" t="s">
        <v>296</v>
      </c>
      <c r="K11869" s="11" t="str">
        <f>IFERROR(INDEX('EDC Component Dictionary'!$C$5:$C$37,MATCH('Rates Database'!J11869,'EDC Component Dictionary'!$B$5:$B$37,0)), "Energy Supply")</f>
        <v>Energy Supply</v>
      </c>
      <c r="L11869" s="12">
        <v>0.10725</v>
      </c>
      <c r="M11869" s="12"/>
    </row>
    <row r="11870" spans="1:13" x14ac:dyDescent="0.3">
      <c r="A11870" s="18">
        <v>11868</v>
      </c>
      <c r="B11870" s="18">
        <f t="shared" si="372"/>
        <v>2022</v>
      </c>
      <c r="C11870" s="17">
        <v>44835</v>
      </c>
      <c r="D11870" s="18" t="s">
        <v>130</v>
      </c>
      <c r="E11870" s="18" t="s">
        <v>164</v>
      </c>
      <c r="F11870" s="18" t="str">
        <f t="shared" si="371"/>
        <v>National Grid-Bellingham Muni Agg Rate-44835</v>
      </c>
      <c r="G11870" s="11" t="s">
        <v>131</v>
      </c>
      <c r="H11870" s="11" t="s">
        <v>54</v>
      </c>
      <c r="I11870" s="11" t="s">
        <v>99</v>
      </c>
      <c r="J11870" s="11" t="s">
        <v>244</v>
      </c>
      <c r="K11870" s="11" t="str">
        <f>IFERROR(INDEX('EDC Component Dictionary'!$C$5:$C$37,MATCH('Rates Database'!J11870,'EDC Component Dictionary'!$B$5:$B$37,0)), "Energy Supply")</f>
        <v>Energy Supply</v>
      </c>
      <c r="L11870" s="12">
        <v>0.10765</v>
      </c>
      <c r="M11870" s="12"/>
    </row>
    <row r="11871" spans="1:13" x14ac:dyDescent="0.3">
      <c r="A11871" s="18">
        <v>11869</v>
      </c>
      <c r="B11871" s="18">
        <f t="shared" si="372"/>
        <v>2022</v>
      </c>
      <c r="C11871" s="17">
        <v>44835</v>
      </c>
      <c r="D11871" s="18" t="s">
        <v>130</v>
      </c>
      <c r="E11871" s="18" t="s">
        <v>163</v>
      </c>
      <c r="F11871" s="18" t="str">
        <f t="shared" si="371"/>
        <v>Eversource_EMA-Dedham Muni Agg Rate-44835</v>
      </c>
      <c r="G11871" s="11" t="s">
        <v>131</v>
      </c>
      <c r="H11871" s="11" t="s">
        <v>54</v>
      </c>
      <c r="I11871" s="11" t="s">
        <v>99</v>
      </c>
      <c r="J11871" s="11" t="s">
        <v>278</v>
      </c>
      <c r="K11871" s="11" t="str">
        <f>IFERROR(INDEX('EDC Component Dictionary'!$C$5:$C$37,MATCH('Rates Database'!J11871,'EDC Component Dictionary'!$B$5:$B$37,0)), "Energy Supply")</f>
        <v>Energy Supply</v>
      </c>
      <c r="L11871" s="12">
        <v>0.10803</v>
      </c>
      <c r="M11871" s="12"/>
    </row>
    <row r="11872" spans="1:13" x14ac:dyDescent="0.3">
      <c r="A11872" s="18">
        <v>11870</v>
      </c>
      <c r="B11872" s="18">
        <f t="shared" si="372"/>
        <v>2022</v>
      </c>
      <c r="C11872" s="17">
        <v>44835</v>
      </c>
      <c r="D11872" s="18" t="s">
        <v>130</v>
      </c>
      <c r="E11872" s="18" t="s">
        <v>164</v>
      </c>
      <c r="F11872" s="18" t="str">
        <f t="shared" si="371"/>
        <v>National Grid-Westford Muni Agg Rate-44835</v>
      </c>
      <c r="G11872" s="11" t="s">
        <v>131</v>
      </c>
      <c r="H11872" s="11" t="s">
        <v>54</v>
      </c>
      <c r="I11872" s="11" t="s">
        <v>99</v>
      </c>
      <c r="J11872" s="11" t="s">
        <v>208</v>
      </c>
      <c r="K11872" s="11" t="str">
        <f>IFERROR(INDEX('EDC Component Dictionary'!$C$5:$C$37,MATCH('Rates Database'!J11872,'EDC Component Dictionary'!$B$5:$B$37,0)), "Energy Supply")</f>
        <v>Energy Supply</v>
      </c>
      <c r="L11872" s="12">
        <v>0.10823000000000001</v>
      </c>
      <c r="M11872" s="12"/>
    </row>
    <row r="11873" spans="1:13" x14ac:dyDescent="0.3">
      <c r="A11873" s="18">
        <v>11871</v>
      </c>
      <c r="B11873" s="18">
        <f t="shared" si="372"/>
        <v>2022</v>
      </c>
      <c r="C11873" s="17">
        <v>44835</v>
      </c>
      <c r="D11873" s="18" t="s">
        <v>130</v>
      </c>
      <c r="E11873" s="18" t="s">
        <v>164</v>
      </c>
      <c r="F11873" s="18" t="str">
        <f t="shared" si="371"/>
        <v>National Grid-Grafton Muni Agg Rate-44835</v>
      </c>
      <c r="G11873" s="11" t="s">
        <v>131</v>
      </c>
      <c r="H11873" s="11" t="s">
        <v>54</v>
      </c>
      <c r="I11873" s="11" t="s">
        <v>99</v>
      </c>
      <c r="J11873" s="11" t="s">
        <v>229</v>
      </c>
      <c r="K11873" s="11" t="str">
        <f>IFERROR(INDEX('EDC Component Dictionary'!$C$5:$C$37,MATCH('Rates Database'!J11873,'EDC Component Dictionary'!$B$5:$B$37,0)), "Energy Supply")</f>
        <v>Energy Supply</v>
      </c>
      <c r="L11873" s="12">
        <v>0.108</v>
      </c>
      <c r="M11873" s="12"/>
    </row>
    <row r="11874" spans="1:13" x14ac:dyDescent="0.3">
      <c r="A11874" s="18">
        <v>11872</v>
      </c>
      <c r="B11874" s="18">
        <f t="shared" si="372"/>
        <v>2022</v>
      </c>
      <c r="C11874" s="17">
        <v>44835</v>
      </c>
      <c r="D11874" s="18" t="s">
        <v>130</v>
      </c>
      <c r="E11874" s="18" t="s">
        <v>163</v>
      </c>
      <c r="F11874" s="18" t="str">
        <f t="shared" si="371"/>
        <v>Eversource_EMA-Lexington Muni Agg Rate-44835</v>
      </c>
      <c r="G11874" s="11" t="s">
        <v>131</v>
      </c>
      <c r="H11874" s="11" t="s">
        <v>54</v>
      </c>
      <c r="I11874" s="11" t="s">
        <v>99</v>
      </c>
      <c r="J11874" s="11" t="s">
        <v>254</v>
      </c>
      <c r="K11874" s="11" t="str">
        <f>IFERROR(INDEX('EDC Component Dictionary'!$C$5:$C$37,MATCH('Rates Database'!J11874,'EDC Component Dictionary'!$B$5:$B$37,0)), "Energy Supply")</f>
        <v>Energy Supply</v>
      </c>
      <c r="L11874" s="12">
        <v>0.10773000000000001</v>
      </c>
      <c r="M11874" s="12"/>
    </row>
    <row r="11875" spans="1:13" x14ac:dyDescent="0.3">
      <c r="A11875" s="18">
        <v>11873</v>
      </c>
      <c r="B11875" s="18">
        <f t="shared" si="372"/>
        <v>2022</v>
      </c>
      <c r="C11875" s="17">
        <v>44835</v>
      </c>
      <c r="D11875" s="18" t="s">
        <v>130</v>
      </c>
      <c r="E11875" s="18" t="s">
        <v>163</v>
      </c>
      <c r="F11875" s="18" t="str">
        <f t="shared" si="371"/>
        <v>Eversource_EMA-Milton Muni Agg Rate-44835</v>
      </c>
      <c r="G11875" s="11" t="s">
        <v>131</v>
      </c>
      <c r="H11875" s="11" t="s">
        <v>54</v>
      </c>
      <c r="I11875" s="11" t="s">
        <v>99</v>
      </c>
      <c r="J11875" s="11" t="s">
        <v>306</v>
      </c>
      <c r="K11875" s="11" t="str">
        <f>IFERROR(INDEX('EDC Component Dictionary'!$C$5:$C$37,MATCH('Rates Database'!J11875,'EDC Component Dictionary'!$B$5:$B$37,0)), "Energy Supply")</f>
        <v>Energy Supply</v>
      </c>
      <c r="L11875" s="12">
        <v>0.10967</v>
      </c>
      <c r="M11875" s="12"/>
    </row>
    <row r="11876" spans="1:13" x14ac:dyDescent="0.3">
      <c r="A11876" s="18">
        <v>11874</v>
      </c>
      <c r="B11876" s="18">
        <f t="shared" si="372"/>
        <v>2022</v>
      </c>
      <c r="C11876" s="17">
        <v>44835</v>
      </c>
      <c r="D11876" s="18" t="s">
        <v>130</v>
      </c>
      <c r="E11876" s="18" t="s">
        <v>164</v>
      </c>
      <c r="F11876" s="18" t="str">
        <f t="shared" si="371"/>
        <v>National Grid-Haverhill Muni Agg Rate-44835</v>
      </c>
      <c r="G11876" s="11" t="s">
        <v>131</v>
      </c>
      <c r="H11876" s="11" t="s">
        <v>54</v>
      </c>
      <c r="I11876" s="11" t="s">
        <v>99</v>
      </c>
      <c r="J11876" s="11" t="s">
        <v>297</v>
      </c>
      <c r="K11876" s="11" t="str">
        <f>IFERROR(INDEX('EDC Component Dictionary'!$C$5:$C$37,MATCH('Rates Database'!J11876,'EDC Component Dictionary'!$B$5:$B$37,0)), "Energy Supply")</f>
        <v>Energy Supply</v>
      </c>
      <c r="L11876" s="12">
        <v>0.1086</v>
      </c>
      <c r="M11876" s="12"/>
    </row>
    <row r="11877" spans="1:13" x14ac:dyDescent="0.3">
      <c r="A11877" s="18">
        <v>11875</v>
      </c>
      <c r="B11877" s="18">
        <f t="shared" si="372"/>
        <v>2022</v>
      </c>
      <c r="C11877" s="17">
        <v>44835</v>
      </c>
      <c r="D11877" s="18" t="s">
        <v>130</v>
      </c>
      <c r="E11877" s="18" t="s">
        <v>163</v>
      </c>
      <c r="F11877" s="18" t="str">
        <f t="shared" si="371"/>
        <v>Eversource_EMA-Fairhaven Muni Agg Rate-44835</v>
      </c>
      <c r="G11877" s="11" t="s">
        <v>131</v>
      </c>
      <c r="H11877" s="11" t="s">
        <v>54</v>
      </c>
      <c r="I11877" s="11" t="s">
        <v>99</v>
      </c>
      <c r="J11877" s="11" t="s">
        <v>193</v>
      </c>
      <c r="K11877" s="11" t="str">
        <f>IFERROR(INDEX('EDC Component Dictionary'!$C$5:$C$37,MATCH('Rates Database'!J11877,'EDC Component Dictionary'!$B$5:$B$37,0)), "Energy Supply")</f>
        <v>Energy Supply</v>
      </c>
      <c r="L11877" s="12">
        <v>0.10857</v>
      </c>
      <c r="M11877" s="12"/>
    </row>
    <row r="11878" spans="1:13" x14ac:dyDescent="0.3">
      <c r="A11878" s="18">
        <v>11876</v>
      </c>
      <c r="B11878" s="18">
        <f t="shared" si="372"/>
        <v>2022</v>
      </c>
      <c r="C11878" s="17">
        <v>44835</v>
      </c>
      <c r="D11878" s="18" t="s">
        <v>130</v>
      </c>
      <c r="E11878" s="18" t="s">
        <v>164</v>
      </c>
      <c r="F11878" s="18" t="str">
        <f t="shared" si="371"/>
        <v>National Grid-Egremont Muni Agg Rate-44835</v>
      </c>
      <c r="G11878" s="11" t="s">
        <v>131</v>
      </c>
      <c r="H11878" s="11" t="s">
        <v>54</v>
      </c>
      <c r="I11878" s="11" t="s">
        <v>99</v>
      </c>
      <c r="J11878" s="11" t="s">
        <v>248</v>
      </c>
      <c r="K11878" s="11" t="str">
        <f>IFERROR(INDEX('EDC Component Dictionary'!$C$5:$C$37,MATCH('Rates Database'!J11878,'EDC Component Dictionary'!$B$5:$B$37,0)), "Energy Supply")</f>
        <v>Energy Supply</v>
      </c>
      <c r="L11878" s="12">
        <v>0.10908</v>
      </c>
      <c r="M11878" s="12"/>
    </row>
    <row r="11879" spans="1:13" x14ac:dyDescent="0.3">
      <c r="A11879" s="18">
        <v>11877</v>
      </c>
      <c r="B11879" s="18">
        <f t="shared" si="372"/>
        <v>2022</v>
      </c>
      <c r="C11879" s="17">
        <v>44835</v>
      </c>
      <c r="D11879" s="18" t="s">
        <v>130</v>
      </c>
      <c r="E11879" s="18" t="s">
        <v>163</v>
      </c>
      <c r="F11879" s="18" t="str">
        <f t="shared" si="371"/>
        <v>Eversource_EMA-Waltham Muni Agg Rate-44835</v>
      </c>
      <c r="G11879" s="11" t="s">
        <v>131</v>
      </c>
      <c r="H11879" s="11" t="s">
        <v>54</v>
      </c>
      <c r="I11879" s="11" t="s">
        <v>99</v>
      </c>
      <c r="J11879" s="11" t="s">
        <v>304</v>
      </c>
      <c r="K11879" s="11" t="str">
        <f>IFERROR(INDEX('EDC Component Dictionary'!$C$5:$C$37,MATCH('Rates Database'!J11879,'EDC Component Dictionary'!$B$5:$B$37,0)), "Energy Supply")</f>
        <v>Energy Supply</v>
      </c>
      <c r="L11879" s="12">
        <v>0.10975</v>
      </c>
      <c r="M11879" s="12"/>
    </row>
    <row r="11880" spans="1:13" x14ac:dyDescent="0.3">
      <c r="A11880" s="18">
        <v>11878</v>
      </c>
      <c r="B11880" s="18">
        <f t="shared" si="372"/>
        <v>2022</v>
      </c>
      <c r="C11880" s="17">
        <v>44835</v>
      </c>
      <c r="D11880" s="18" t="s">
        <v>130</v>
      </c>
      <c r="E11880" s="18" t="s">
        <v>163</v>
      </c>
      <c r="F11880" s="18" t="str">
        <f t="shared" si="371"/>
        <v>Eversource_EMA-Bedford Muni Agg Rate-44835</v>
      </c>
      <c r="G11880" s="11" t="s">
        <v>131</v>
      </c>
      <c r="H11880" s="11" t="s">
        <v>54</v>
      </c>
      <c r="I11880" s="11" t="s">
        <v>99</v>
      </c>
      <c r="J11880" s="11" t="s">
        <v>274</v>
      </c>
      <c r="K11880" s="11" t="str">
        <f>IFERROR(INDEX('EDC Component Dictionary'!$C$5:$C$37,MATCH('Rates Database'!J11880,'EDC Component Dictionary'!$B$5:$B$37,0)), "Energy Supply")</f>
        <v>Energy Supply</v>
      </c>
      <c r="L11880" s="12">
        <v>0.10621</v>
      </c>
      <c r="M11880" s="12"/>
    </row>
    <row r="11881" spans="1:13" x14ac:dyDescent="0.3">
      <c r="A11881" s="18">
        <v>11879</v>
      </c>
      <c r="B11881" s="18">
        <f t="shared" si="372"/>
        <v>2022</v>
      </c>
      <c r="C11881" s="17">
        <v>44835</v>
      </c>
      <c r="D11881" s="18" t="s">
        <v>130</v>
      </c>
      <c r="E11881" s="18" t="s">
        <v>164</v>
      </c>
      <c r="F11881" s="18" t="str">
        <f t="shared" si="371"/>
        <v>National Grid-Tyngsborough Muni Agg Rate-44835</v>
      </c>
      <c r="G11881" s="11" t="s">
        <v>131</v>
      </c>
      <c r="H11881" s="11" t="s">
        <v>54</v>
      </c>
      <c r="I11881" s="11" t="s">
        <v>99</v>
      </c>
      <c r="J11881" s="11" t="s">
        <v>261</v>
      </c>
      <c r="K11881" s="11" t="str">
        <f>IFERROR(INDEX('EDC Component Dictionary'!$C$5:$C$37,MATCH('Rates Database'!J11881,'EDC Component Dictionary'!$B$5:$B$37,0)), "Energy Supply")</f>
        <v>Energy Supply</v>
      </c>
      <c r="L11881" s="12">
        <v>0.10945000000000001</v>
      </c>
      <c r="M11881" s="12"/>
    </row>
    <row r="11882" spans="1:13" x14ac:dyDescent="0.3">
      <c r="A11882" s="18">
        <v>11880</v>
      </c>
      <c r="B11882" s="18">
        <f t="shared" si="372"/>
        <v>2022</v>
      </c>
      <c r="C11882" s="17">
        <v>44835</v>
      </c>
      <c r="D11882" s="18" t="s">
        <v>130</v>
      </c>
      <c r="E11882" s="18" t="s">
        <v>164</v>
      </c>
      <c r="F11882" s="18" t="str">
        <f t="shared" si="371"/>
        <v>National Grid-Tewksbury Muni Agg Rate-44835</v>
      </c>
      <c r="G11882" s="11" t="s">
        <v>131</v>
      </c>
      <c r="H11882" s="11" t="s">
        <v>54</v>
      </c>
      <c r="I11882" s="11" t="s">
        <v>99</v>
      </c>
      <c r="J11882" s="11" t="s">
        <v>238</v>
      </c>
      <c r="K11882" s="11" t="str">
        <f>IFERROR(INDEX('EDC Component Dictionary'!$C$5:$C$37,MATCH('Rates Database'!J11882,'EDC Component Dictionary'!$B$5:$B$37,0)), "Energy Supply")</f>
        <v>Energy Supply</v>
      </c>
      <c r="L11882" s="12">
        <v>0.10949</v>
      </c>
      <c r="M11882" s="12"/>
    </row>
    <row r="11883" spans="1:13" x14ac:dyDescent="0.3">
      <c r="A11883" s="18">
        <v>11881</v>
      </c>
      <c r="B11883" s="18">
        <f t="shared" si="372"/>
        <v>2022</v>
      </c>
      <c r="C11883" s="17">
        <v>44835</v>
      </c>
      <c r="D11883" s="18" t="s">
        <v>130</v>
      </c>
      <c r="E11883" s="18" t="s">
        <v>164</v>
      </c>
      <c r="F11883" s="18" t="str">
        <f t="shared" si="371"/>
        <v>National Grid-Southborough Muni Agg Rate-44835</v>
      </c>
      <c r="G11883" s="11" t="s">
        <v>131</v>
      </c>
      <c r="H11883" s="11" t="s">
        <v>54</v>
      </c>
      <c r="I11883" s="11" t="s">
        <v>99</v>
      </c>
      <c r="J11883" s="11" t="s">
        <v>231</v>
      </c>
      <c r="K11883" s="11" t="str">
        <f>IFERROR(INDEX('EDC Component Dictionary'!$C$5:$C$37,MATCH('Rates Database'!J11883,'EDC Component Dictionary'!$B$5:$B$37,0)), "Energy Supply")</f>
        <v>Energy Supply</v>
      </c>
      <c r="L11883" s="12">
        <v>0.11012</v>
      </c>
      <c r="M11883" s="12"/>
    </row>
    <row r="11884" spans="1:13" x14ac:dyDescent="0.3">
      <c r="A11884" s="18">
        <v>11882</v>
      </c>
      <c r="B11884" s="18">
        <f t="shared" si="372"/>
        <v>2022</v>
      </c>
      <c r="C11884" s="17">
        <v>44835</v>
      </c>
      <c r="D11884" s="18" t="s">
        <v>130</v>
      </c>
      <c r="E11884" s="18" t="s">
        <v>163</v>
      </c>
      <c r="F11884" s="18" t="str">
        <f t="shared" si="371"/>
        <v>Eversource_EMA-Arlington Muni Agg Rate-44835</v>
      </c>
      <c r="G11884" s="11" t="s">
        <v>131</v>
      </c>
      <c r="H11884" s="11" t="s">
        <v>54</v>
      </c>
      <c r="I11884" s="11" t="s">
        <v>99</v>
      </c>
      <c r="J11884" s="11" t="s">
        <v>228</v>
      </c>
      <c r="K11884" s="11" t="str">
        <f>IFERROR(INDEX('EDC Component Dictionary'!$C$5:$C$37,MATCH('Rates Database'!J11884,'EDC Component Dictionary'!$B$5:$B$37,0)), "Energy Supply")</f>
        <v>Energy Supply</v>
      </c>
      <c r="L11884" s="12">
        <v>0.11257</v>
      </c>
      <c r="M11884" s="12"/>
    </row>
    <row r="11885" spans="1:13" x14ac:dyDescent="0.3">
      <c r="A11885" s="18">
        <v>11883</v>
      </c>
      <c r="B11885" s="18">
        <f t="shared" si="372"/>
        <v>2022</v>
      </c>
      <c r="C11885" s="17">
        <v>44835</v>
      </c>
      <c r="D11885" s="18" t="s">
        <v>130</v>
      </c>
      <c r="E11885" s="18" t="s">
        <v>164</v>
      </c>
      <c r="F11885" s="18" t="str">
        <f t="shared" si="371"/>
        <v>National Grid-Nantucket Muni Agg Rate-44835</v>
      </c>
      <c r="G11885" s="11" t="s">
        <v>131</v>
      </c>
      <c r="H11885" s="11" t="s">
        <v>54</v>
      </c>
      <c r="I11885" s="11" t="s">
        <v>99</v>
      </c>
      <c r="J11885" s="11" t="s">
        <v>171</v>
      </c>
      <c r="K11885" s="11" t="str">
        <f>IFERROR(INDEX('EDC Component Dictionary'!$C$5:$C$37,MATCH('Rates Database'!J11885,'EDC Component Dictionary'!$B$5:$B$37,0)), "Energy Supply")</f>
        <v>Energy Supply</v>
      </c>
      <c r="L11885" s="12">
        <v>0.11089</v>
      </c>
      <c r="M11885" s="12"/>
    </row>
    <row r="11886" spans="1:13" x14ac:dyDescent="0.3">
      <c r="A11886" s="18">
        <v>11884</v>
      </c>
      <c r="B11886" s="18">
        <f t="shared" si="372"/>
        <v>2022</v>
      </c>
      <c r="C11886" s="17">
        <v>44835</v>
      </c>
      <c r="D11886" s="18" t="s">
        <v>130</v>
      </c>
      <c r="E11886" s="18" t="s">
        <v>164</v>
      </c>
      <c r="F11886" s="18" t="str">
        <f t="shared" si="371"/>
        <v>National Grid-Gloucester Muni Agg Rate-44835</v>
      </c>
      <c r="G11886" s="11" t="s">
        <v>131</v>
      </c>
      <c r="H11886" s="11" t="s">
        <v>54</v>
      </c>
      <c r="I11886" s="11" t="s">
        <v>99</v>
      </c>
      <c r="J11886" s="11" t="s">
        <v>242</v>
      </c>
      <c r="K11886" s="11" t="str">
        <f>IFERROR(INDEX('EDC Component Dictionary'!$C$5:$C$37,MATCH('Rates Database'!J11886,'EDC Component Dictionary'!$B$5:$B$37,0)), "Energy Supply")</f>
        <v>Energy Supply</v>
      </c>
      <c r="L11886" s="12">
        <v>0.11090999999999999</v>
      </c>
      <c r="M11886" s="12"/>
    </row>
    <row r="11887" spans="1:13" x14ac:dyDescent="0.3">
      <c r="A11887" s="18">
        <v>11885</v>
      </c>
      <c r="B11887" s="18">
        <f t="shared" si="372"/>
        <v>2022</v>
      </c>
      <c r="C11887" s="17">
        <v>44835</v>
      </c>
      <c r="D11887" s="18" t="s">
        <v>130</v>
      </c>
      <c r="E11887" s="18" t="s">
        <v>164</v>
      </c>
      <c r="F11887" s="18" t="str">
        <f t="shared" si="371"/>
        <v>National Grid-Millville Muni Agg Rate-44835</v>
      </c>
      <c r="G11887" s="11" t="s">
        <v>131</v>
      </c>
      <c r="H11887" s="11" t="s">
        <v>54</v>
      </c>
      <c r="I11887" s="11" t="s">
        <v>99</v>
      </c>
      <c r="J11887" s="11" t="s">
        <v>251</v>
      </c>
      <c r="K11887" s="11" t="str">
        <f>IFERROR(INDEX('EDC Component Dictionary'!$C$5:$C$37,MATCH('Rates Database'!J11887,'EDC Component Dictionary'!$B$5:$B$37,0)), "Energy Supply")</f>
        <v>Energy Supply</v>
      </c>
      <c r="L11887" s="12">
        <v>0.11073</v>
      </c>
      <c r="M11887" s="12"/>
    </row>
    <row r="11888" spans="1:13" x14ac:dyDescent="0.3">
      <c r="A11888" s="18">
        <v>11886</v>
      </c>
      <c r="B11888" s="18">
        <f t="shared" si="372"/>
        <v>2022</v>
      </c>
      <c r="C11888" s="17">
        <v>44835</v>
      </c>
      <c r="D11888" s="18" t="s">
        <v>130</v>
      </c>
      <c r="E11888" s="18" t="s">
        <v>164</v>
      </c>
      <c r="F11888" s="18" t="str">
        <f t="shared" si="371"/>
        <v>National Grid-Salisbury Muni Agg Rate-44835</v>
      </c>
      <c r="G11888" s="11" t="s">
        <v>131</v>
      </c>
      <c r="H11888" s="11" t="s">
        <v>54</v>
      </c>
      <c r="I11888" s="11" t="s">
        <v>99</v>
      </c>
      <c r="J11888" s="11" t="s">
        <v>241</v>
      </c>
      <c r="K11888" s="11" t="str">
        <f>IFERROR(INDEX('EDC Component Dictionary'!$C$5:$C$37,MATCH('Rates Database'!J11888,'EDC Component Dictionary'!$B$5:$B$37,0)), "Energy Supply")</f>
        <v>Energy Supply</v>
      </c>
      <c r="L11888" s="12">
        <v>0.11133999999999999</v>
      </c>
      <c r="M11888" s="12"/>
    </row>
    <row r="11889" spans="1:13" x14ac:dyDescent="0.3">
      <c r="A11889" s="18">
        <v>11887</v>
      </c>
      <c r="B11889" s="18">
        <f t="shared" si="372"/>
        <v>2022</v>
      </c>
      <c r="C11889" s="17">
        <v>44835</v>
      </c>
      <c r="D11889" s="18" t="s">
        <v>130</v>
      </c>
      <c r="E11889" s="18" t="s">
        <v>163</v>
      </c>
      <c r="F11889" s="18" t="str">
        <f t="shared" si="371"/>
        <v>Eversource_EMA-Boston Muni Agg Rate-44835</v>
      </c>
      <c r="G11889" s="11" t="s">
        <v>131</v>
      </c>
      <c r="H11889" s="11" t="s">
        <v>54</v>
      </c>
      <c r="I11889" s="11" t="s">
        <v>99</v>
      </c>
      <c r="J11889" s="11" t="s">
        <v>301</v>
      </c>
      <c r="K11889" s="11" t="str">
        <f>IFERROR(INDEX('EDC Component Dictionary'!$C$5:$C$37,MATCH('Rates Database'!J11889,'EDC Component Dictionary'!$B$5:$B$37,0)), "Energy Supply")</f>
        <v>Energy Supply</v>
      </c>
      <c r="L11889" s="12">
        <v>0.11191</v>
      </c>
      <c r="M11889" s="12"/>
    </row>
    <row r="11890" spans="1:13" x14ac:dyDescent="0.3">
      <c r="A11890" s="18">
        <v>11888</v>
      </c>
      <c r="B11890" s="18">
        <f t="shared" si="372"/>
        <v>2022</v>
      </c>
      <c r="C11890" s="17">
        <v>44835</v>
      </c>
      <c r="D11890" s="18" t="s">
        <v>130</v>
      </c>
      <c r="E11890" s="18" t="s">
        <v>164</v>
      </c>
      <c r="F11890" s="18" t="str">
        <f t="shared" si="371"/>
        <v>National Grid-Rockland Muni Agg Rate-44835</v>
      </c>
      <c r="G11890" s="11" t="s">
        <v>131</v>
      </c>
      <c r="H11890" s="11" t="s">
        <v>54</v>
      </c>
      <c r="I11890" s="11" t="s">
        <v>99</v>
      </c>
      <c r="J11890" s="11" t="s">
        <v>271</v>
      </c>
      <c r="K11890" s="11" t="str">
        <f>IFERROR(INDEX('EDC Component Dictionary'!$C$5:$C$37,MATCH('Rates Database'!J11890,'EDC Component Dictionary'!$B$5:$B$37,0)), "Energy Supply")</f>
        <v>Energy Supply</v>
      </c>
      <c r="L11890" s="12">
        <v>0.10914</v>
      </c>
      <c r="M11890" s="12"/>
    </row>
    <row r="11891" spans="1:13" x14ac:dyDescent="0.3">
      <c r="A11891" s="18">
        <v>11889</v>
      </c>
      <c r="B11891" s="18">
        <f t="shared" si="372"/>
        <v>2022</v>
      </c>
      <c r="C11891" s="17">
        <v>44835</v>
      </c>
      <c r="D11891" s="18" t="s">
        <v>130</v>
      </c>
      <c r="E11891" s="18" t="s">
        <v>163</v>
      </c>
      <c r="F11891" s="18" t="str">
        <f t="shared" si="371"/>
        <v>Eversource_EMA-Winchester Muni Agg Rate-44835</v>
      </c>
      <c r="G11891" s="11" t="s">
        <v>131</v>
      </c>
      <c r="H11891" s="11" t="s">
        <v>54</v>
      </c>
      <c r="I11891" s="11" t="s">
        <v>99</v>
      </c>
      <c r="J11891" s="11" t="s">
        <v>232</v>
      </c>
      <c r="K11891" s="11" t="str">
        <f>IFERROR(INDEX('EDC Component Dictionary'!$C$5:$C$37,MATCH('Rates Database'!J11891,'EDC Component Dictionary'!$B$5:$B$37,0)), "Energy Supply")</f>
        <v>Energy Supply</v>
      </c>
      <c r="L11891" s="12">
        <v>0.11253000000000001</v>
      </c>
      <c r="M11891" s="12"/>
    </row>
    <row r="11892" spans="1:13" x14ac:dyDescent="0.3">
      <c r="A11892" s="18">
        <v>11890</v>
      </c>
      <c r="B11892" s="18">
        <f t="shared" si="372"/>
        <v>2022</v>
      </c>
      <c r="C11892" s="17">
        <v>44835</v>
      </c>
      <c r="D11892" s="18" t="s">
        <v>130</v>
      </c>
      <c r="E11892" s="18" t="s">
        <v>164</v>
      </c>
      <c r="F11892" s="18" t="str">
        <f t="shared" si="371"/>
        <v>National Grid-Hamilton Muni Agg Rate-44835</v>
      </c>
      <c r="G11892" s="11" t="s">
        <v>131</v>
      </c>
      <c r="H11892" s="11" t="s">
        <v>54</v>
      </c>
      <c r="I11892" s="11" t="s">
        <v>99</v>
      </c>
      <c r="J11892" s="11" t="s">
        <v>250</v>
      </c>
      <c r="K11892" s="11" t="str">
        <f>IFERROR(INDEX('EDC Component Dictionary'!$C$5:$C$37,MATCH('Rates Database'!J11892,'EDC Component Dictionary'!$B$5:$B$37,0)), "Energy Supply")</f>
        <v>Energy Supply</v>
      </c>
      <c r="L11892" s="12">
        <v>0.11234</v>
      </c>
      <c r="M11892" s="12"/>
    </row>
    <row r="11893" spans="1:13" x14ac:dyDescent="0.3">
      <c r="A11893" s="18">
        <v>11891</v>
      </c>
      <c r="B11893" s="18">
        <f t="shared" si="372"/>
        <v>2022</v>
      </c>
      <c r="C11893" s="17">
        <v>44835</v>
      </c>
      <c r="D11893" s="18" t="s">
        <v>130</v>
      </c>
      <c r="E11893" s="18" t="s">
        <v>36</v>
      </c>
      <c r="F11893" s="18" t="str">
        <f t="shared" si="371"/>
        <v>Unitil-Ashby Muni Agg Rate-44835</v>
      </c>
      <c r="G11893" s="11" t="s">
        <v>131</v>
      </c>
      <c r="H11893" s="11" t="s">
        <v>54</v>
      </c>
      <c r="I11893" s="11" t="s">
        <v>99</v>
      </c>
      <c r="J11893" s="11" t="s">
        <v>235</v>
      </c>
      <c r="K11893" s="11" t="str">
        <f>IFERROR(INDEX('EDC Component Dictionary'!$C$5:$C$37,MATCH('Rates Database'!J11893,'EDC Component Dictionary'!$B$5:$B$37,0)), "Energy Supply")</f>
        <v>Energy Supply</v>
      </c>
      <c r="L11893" s="12">
        <v>0.11210000000000001</v>
      </c>
      <c r="M11893" s="12"/>
    </row>
    <row r="11894" spans="1:13" x14ac:dyDescent="0.3">
      <c r="A11894" s="18">
        <v>11892</v>
      </c>
      <c r="B11894" s="18">
        <f t="shared" si="372"/>
        <v>2022</v>
      </c>
      <c r="C11894" s="17">
        <v>44835</v>
      </c>
      <c r="D11894" s="18" t="s">
        <v>130</v>
      </c>
      <c r="E11894" s="18" t="s">
        <v>36</v>
      </c>
      <c r="F11894" s="18" t="str">
        <f t="shared" si="371"/>
        <v>Unitil-Lunenburg Muni Agg Rate-44835</v>
      </c>
      <c r="G11894" s="11" t="s">
        <v>131</v>
      </c>
      <c r="H11894" s="11" t="s">
        <v>54</v>
      </c>
      <c r="I11894" s="11" t="s">
        <v>99</v>
      </c>
      <c r="J11894" s="11" t="s">
        <v>239</v>
      </c>
      <c r="K11894" s="11" t="str">
        <f>IFERROR(INDEX('EDC Component Dictionary'!$C$5:$C$37,MATCH('Rates Database'!J11894,'EDC Component Dictionary'!$B$5:$B$37,0)), "Energy Supply")</f>
        <v>Energy Supply</v>
      </c>
      <c r="L11894" s="12">
        <v>0.11210000000000001</v>
      </c>
      <c r="M11894" s="12"/>
    </row>
    <row r="11895" spans="1:13" x14ac:dyDescent="0.3">
      <c r="A11895" s="18">
        <v>11893</v>
      </c>
      <c r="B11895" s="18">
        <f t="shared" si="372"/>
        <v>2022</v>
      </c>
      <c r="C11895" s="17">
        <v>44835</v>
      </c>
      <c r="D11895" s="18" t="s">
        <v>130</v>
      </c>
      <c r="E11895" s="18" t="s">
        <v>164</v>
      </c>
      <c r="F11895" s="18" t="str">
        <f t="shared" si="371"/>
        <v>National Grid-Salem Muni Agg Rate-44835</v>
      </c>
      <c r="G11895" s="11" t="s">
        <v>131</v>
      </c>
      <c r="H11895" s="11" t="s">
        <v>54</v>
      </c>
      <c r="I11895" s="11" t="s">
        <v>99</v>
      </c>
      <c r="J11895" s="11" t="s">
        <v>175</v>
      </c>
      <c r="K11895" s="11" t="str">
        <f>IFERROR(INDEX('EDC Component Dictionary'!$C$5:$C$37,MATCH('Rates Database'!J11895,'EDC Component Dictionary'!$B$5:$B$37,0)), "Energy Supply")</f>
        <v>Energy Supply</v>
      </c>
      <c r="L11895" s="12">
        <v>0.11305</v>
      </c>
      <c r="M11895" s="12"/>
    </row>
    <row r="11896" spans="1:13" x14ac:dyDescent="0.3">
      <c r="A11896" s="18">
        <v>11894</v>
      </c>
      <c r="B11896" s="18">
        <f t="shared" si="372"/>
        <v>2022</v>
      </c>
      <c r="C11896" s="17">
        <v>44835</v>
      </c>
      <c r="D11896" s="18" t="s">
        <v>130</v>
      </c>
      <c r="E11896" s="18" t="s">
        <v>164</v>
      </c>
      <c r="F11896" s="18" t="str">
        <f t="shared" si="371"/>
        <v>National Grid-West Bridgewater Muni Agg Rate-44835</v>
      </c>
      <c r="G11896" s="11" t="s">
        <v>131</v>
      </c>
      <c r="H11896" s="11" t="s">
        <v>54</v>
      </c>
      <c r="I11896" s="11" t="s">
        <v>99</v>
      </c>
      <c r="J11896" s="11" t="s">
        <v>247</v>
      </c>
      <c r="K11896" s="11" t="str">
        <f>IFERROR(INDEX('EDC Component Dictionary'!$C$5:$C$37,MATCH('Rates Database'!J11896,'EDC Component Dictionary'!$B$5:$B$37,0)), "Energy Supply")</f>
        <v>Energy Supply</v>
      </c>
      <c r="L11896" s="12">
        <v>0.1135</v>
      </c>
      <c r="M11896" s="12"/>
    </row>
    <row r="11897" spans="1:13" x14ac:dyDescent="0.3">
      <c r="A11897" s="18">
        <v>11895</v>
      </c>
      <c r="B11897" s="18">
        <f t="shared" si="372"/>
        <v>2022</v>
      </c>
      <c r="C11897" s="17">
        <v>44835</v>
      </c>
      <c r="D11897" s="18" t="s">
        <v>130</v>
      </c>
      <c r="E11897" s="18" t="s">
        <v>164</v>
      </c>
      <c r="F11897" s="18" t="str">
        <f t="shared" si="371"/>
        <v>National Grid-Swampscott Muni Agg Rate-44835</v>
      </c>
      <c r="G11897" s="11" t="s">
        <v>131</v>
      </c>
      <c r="H11897" s="11" t="s">
        <v>54</v>
      </c>
      <c r="I11897" s="11" t="s">
        <v>99</v>
      </c>
      <c r="J11897" s="11" t="s">
        <v>178</v>
      </c>
      <c r="K11897" s="11" t="str">
        <f>IFERROR(INDEX('EDC Component Dictionary'!$C$5:$C$37,MATCH('Rates Database'!J11897,'EDC Component Dictionary'!$B$5:$B$37,0)), "Energy Supply")</f>
        <v>Energy Supply</v>
      </c>
      <c r="L11897" s="12">
        <v>0.11391</v>
      </c>
      <c r="M11897" s="12"/>
    </row>
    <row r="11898" spans="1:13" x14ac:dyDescent="0.3">
      <c r="A11898" s="18">
        <v>11896</v>
      </c>
      <c r="B11898" s="18">
        <f t="shared" si="372"/>
        <v>2022</v>
      </c>
      <c r="C11898" s="17">
        <v>44835</v>
      </c>
      <c r="D11898" s="18" t="s">
        <v>130</v>
      </c>
      <c r="E11898" s="18" t="s">
        <v>164</v>
      </c>
      <c r="F11898" s="18" t="str">
        <f t="shared" si="371"/>
        <v>National Grid-Worcester Muni Agg Rate-44835</v>
      </c>
      <c r="G11898" s="11" t="s">
        <v>131</v>
      </c>
      <c r="H11898" s="11" t="s">
        <v>54</v>
      </c>
      <c r="I11898" s="11" t="s">
        <v>99</v>
      </c>
      <c r="J11898" s="11" t="s">
        <v>281</v>
      </c>
      <c r="K11898" s="11" t="str">
        <f>IFERROR(INDEX('EDC Component Dictionary'!$C$5:$C$37,MATCH('Rates Database'!J11898,'EDC Component Dictionary'!$B$5:$B$37,0)), "Energy Supply")</f>
        <v>Energy Supply</v>
      </c>
      <c r="L11898" s="12">
        <v>0.1145</v>
      </c>
      <c r="M11898" s="12"/>
    </row>
    <row r="11899" spans="1:13" x14ac:dyDescent="0.3">
      <c r="A11899" s="18">
        <v>11897</v>
      </c>
      <c r="B11899" s="18">
        <f t="shared" si="372"/>
        <v>2022</v>
      </c>
      <c r="C11899" s="17">
        <v>44835</v>
      </c>
      <c r="D11899" s="18" t="s">
        <v>130</v>
      </c>
      <c r="E11899" s="18" t="s">
        <v>163</v>
      </c>
      <c r="F11899" s="18" t="str">
        <f t="shared" si="371"/>
        <v>Eversource_EMA-Carlisle Muni Agg Rate-44835</v>
      </c>
      <c r="G11899" s="11" t="s">
        <v>131</v>
      </c>
      <c r="H11899" s="11" t="s">
        <v>54</v>
      </c>
      <c r="I11899" s="11" t="s">
        <v>99</v>
      </c>
      <c r="J11899" s="11" t="s">
        <v>236</v>
      </c>
      <c r="K11899" s="11" t="str">
        <f>IFERROR(INDEX('EDC Component Dictionary'!$C$5:$C$37,MATCH('Rates Database'!J11899,'EDC Component Dictionary'!$B$5:$B$37,0)), "Energy Supply")</f>
        <v>Energy Supply</v>
      </c>
      <c r="L11899" s="12">
        <v>0.11327</v>
      </c>
      <c r="M11899" s="12"/>
    </row>
    <row r="11900" spans="1:13" x14ac:dyDescent="0.3">
      <c r="A11900" s="18">
        <v>11898</v>
      </c>
      <c r="B11900" s="18">
        <f t="shared" si="372"/>
        <v>2022</v>
      </c>
      <c r="C11900" s="17">
        <v>44835</v>
      </c>
      <c r="D11900" s="18" t="s">
        <v>130</v>
      </c>
      <c r="E11900" s="18" t="s">
        <v>164</v>
      </c>
      <c r="F11900" s="18" t="str">
        <f t="shared" si="371"/>
        <v>National Grid-Medford Muni Agg Rate-44835</v>
      </c>
      <c r="G11900" s="11" t="s">
        <v>131</v>
      </c>
      <c r="H11900" s="11" t="s">
        <v>54</v>
      </c>
      <c r="I11900" s="11" t="s">
        <v>99</v>
      </c>
      <c r="J11900" s="11" t="s">
        <v>279</v>
      </c>
      <c r="K11900" s="11" t="str">
        <f>IFERROR(INDEX('EDC Component Dictionary'!$C$5:$C$37,MATCH('Rates Database'!J11900,'EDC Component Dictionary'!$B$5:$B$37,0)), "Energy Supply")</f>
        <v>Energy Supply</v>
      </c>
      <c r="L11900" s="12">
        <v>0.11545</v>
      </c>
      <c r="M11900" s="12"/>
    </row>
    <row r="11901" spans="1:13" x14ac:dyDescent="0.3">
      <c r="A11901" s="18">
        <v>11899</v>
      </c>
      <c r="B11901" s="18">
        <f t="shared" si="372"/>
        <v>2022</v>
      </c>
      <c r="C11901" s="17">
        <v>44835</v>
      </c>
      <c r="D11901" s="18" t="s">
        <v>130</v>
      </c>
      <c r="E11901" s="18" t="s">
        <v>164</v>
      </c>
      <c r="F11901" s="18" t="str">
        <f t="shared" si="371"/>
        <v>National Grid-Melrose Muni Agg Rate-44835</v>
      </c>
      <c r="G11901" s="11" t="s">
        <v>131</v>
      </c>
      <c r="H11901" s="11" t="s">
        <v>54</v>
      </c>
      <c r="I11901" s="11" t="s">
        <v>99</v>
      </c>
      <c r="J11901" s="11" t="s">
        <v>269</v>
      </c>
      <c r="K11901" s="11" t="str">
        <f>IFERROR(INDEX('EDC Component Dictionary'!$C$5:$C$37,MATCH('Rates Database'!J11901,'EDC Component Dictionary'!$B$5:$B$37,0)), "Energy Supply")</f>
        <v>Energy Supply</v>
      </c>
      <c r="L11901" s="12">
        <v>0.11655</v>
      </c>
      <c r="M11901" s="12"/>
    </row>
    <row r="11902" spans="1:13" x14ac:dyDescent="0.3">
      <c r="A11902" s="18">
        <v>11900</v>
      </c>
      <c r="B11902" s="18">
        <f t="shared" si="372"/>
        <v>2022</v>
      </c>
      <c r="C11902" s="17">
        <v>44835</v>
      </c>
      <c r="D11902" s="18" t="s">
        <v>130</v>
      </c>
      <c r="E11902" s="18" t="s">
        <v>163</v>
      </c>
      <c r="F11902" s="18" t="str">
        <f t="shared" si="371"/>
        <v>Eversource_EMA-Natick Muni Agg Rate-44835</v>
      </c>
      <c r="G11902" s="11" t="s">
        <v>131</v>
      </c>
      <c r="H11902" s="11" t="s">
        <v>54</v>
      </c>
      <c r="I11902" s="11" t="s">
        <v>99</v>
      </c>
      <c r="J11902" s="11" t="s">
        <v>252</v>
      </c>
      <c r="K11902" s="11" t="str">
        <f>IFERROR(INDEX('EDC Component Dictionary'!$C$5:$C$37,MATCH('Rates Database'!J11902,'EDC Component Dictionary'!$B$5:$B$37,0)), "Energy Supply")</f>
        <v>Energy Supply</v>
      </c>
      <c r="L11902" s="12">
        <v>0.11566</v>
      </c>
      <c r="M11902" s="12"/>
    </row>
    <row r="11903" spans="1:13" x14ac:dyDescent="0.3">
      <c r="A11903" s="18">
        <v>11901</v>
      </c>
      <c r="B11903" s="18">
        <f t="shared" si="372"/>
        <v>2022</v>
      </c>
      <c r="C11903" s="17">
        <v>44835</v>
      </c>
      <c r="D11903" s="18" t="s">
        <v>130</v>
      </c>
      <c r="E11903" s="18" t="s">
        <v>163</v>
      </c>
      <c r="F11903" s="18" t="str">
        <f t="shared" si="371"/>
        <v>Eversource_EMA-Sharon Muni Agg Rate-44835</v>
      </c>
      <c r="G11903" s="11" t="s">
        <v>131</v>
      </c>
      <c r="H11903" s="11" t="s">
        <v>54</v>
      </c>
      <c r="I11903" s="11" t="s">
        <v>99</v>
      </c>
      <c r="J11903" s="11" t="s">
        <v>302</v>
      </c>
      <c r="K11903" s="11" t="str">
        <f>IFERROR(INDEX('EDC Component Dictionary'!$C$5:$C$37,MATCH('Rates Database'!J11903,'EDC Component Dictionary'!$B$5:$B$37,0)), "Energy Supply")</f>
        <v>Energy Supply</v>
      </c>
      <c r="L11903" s="12">
        <v>0.11532000000000001</v>
      </c>
      <c r="M11903" s="12"/>
    </row>
    <row r="11904" spans="1:13" x14ac:dyDescent="0.3">
      <c r="A11904" s="18">
        <v>11902</v>
      </c>
      <c r="B11904" s="18">
        <f t="shared" si="372"/>
        <v>2022</v>
      </c>
      <c r="C11904" s="17">
        <v>44835</v>
      </c>
      <c r="D11904" s="18" t="s">
        <v>130</v>
      </c>
      <c r="E11904" s="18" t="s">
        <v>163</v>
      </c>
      <c r="F11904" s="18" t="str">
        <f t="shared" si="371"/>
        <v>Eversource_EMA-Brookline Muni Agg Rate-44835</v>
      </c>
      <c r="G11904" s="11" t="s">
        <v>131</v>
      </c>
      <c r="H11904" s="11" t="s">
        <v>54</v>
      </c>
      <c r="I11904" s="11" t="s">
        <v>99</v>
      </c>
      <c r="J11904" s="11" t="s">
        <v>243</v>
      </c>
      <c r="K11904" s="11" t="str">
        <f>IFERROR(INDEX('EDC Component Dictionary'!$C$5:$C$37,MATCH('Rates Database'!J11904,'EDC Component Dictionary'!$B$5:$B$37,0)), "Energy Supply")</f>
        <v>Energy Supply</v>
      </c>
      <c r="L11904" s="12">
        <v>0.11702</v>
      </c>
      <c r="M11904" s="12"/>
    </row>
    <row r="11905" spans="1:13" x14ac:dyDescent="0.3">
      <c r="A11905" s="18">
        <v>11903</v>
      </c>
      <c r="B11905" s="18">
        <f t="shared" si="372"/>
        <v>2022</v>
      </c>
      <c r="C11905" s="17">
        <v>44835</v>
      </c>
      <c r="D11905" s="18" t="s">
        <v>130</v>
      </c>
      <c r="E11905" s="18" t="s">
        <v>163</v>
      </c>
      <c r="F11905" s="18" t="str">
        <f t="shared" si="371"/>
        <v>Eversource_EMA-Lincoln Muni Agg Rate-44835</v>
      </c>
      <c r="G11905" s="11" t="s">
        <v>131</v>
      </c>
      <c r="H11905" s="11" t="s">
        <v>54</v>
      </c>
      <c r="I11905" s="11" t="s">
        <v>99</v>
      </c>
      <c r="J11905" s="11" t="s">
        <v>303</v>
      </c>
      <c r="K11905" s="11" t="str">
        <f>IFERROR(INDEX('EDC Component Dictionary'!$C$5:$C$37,MATCH('Rates Database'!J11905,'EDC Component Dictionary'!$B$5:$B$37,0)), "Energy Supply")</f>
        <v>Energy Supply</v>
      </c>
      <c r="L11905" s="12">
        <v>0.11867999999999999</v>
      </c>
      <c r="M11905" s="12"/>
    </row>
    <row r="11906" spans="1:13" x14ac:dyDescent="0.3">
      <c r="A11906" s="18">
        <v>11904</v>
      </c>
      <c r="B11906" s="18">
        <f t="shared" si="372"/>
        <v>2022</v>
      </c>
      <c r="C11906" s="17">
        <v>44835</v>
      </c>
      <c r="D11906" s="18" t="s">
        <v>130</v>
      </c>
      <c r="E11906" s="18" t="s">
        <v>164</v>
      </c>
      <c r="F11906" s="18" t="str">
        <f t="shared" si="371"/>
        <v>National Grid-Berlin Muni Agg Rate-44835</v>
      </c>
      <c r="G11906" s="11" t="s">
        <v>131</v>
      </c>
      <c r="H11906" s="11" t="s">
        <v>54</v>
      </c>
      <c r="I11906" s="11" t="s">
        <v>99</v>
      </c>
      <c r="J11906" s="11" t="s">
        <v>237</v>
      </c>
      <c r="K11906" s="11" t="str">
        <f>IFERROR(INDEX('EDC Component Dictionary'!$C$5:$C$37,MATCH('Rates Database'!J11906,'EDC Component Dictionary'!$B$5:$B$37,0)), "Energy Supply")</f>
        <v>Energy Supply</v>
      </c>
      <c r="L11906" s="12">
        <v>0.12167</v>
      </c>
      <c r="M11906" s="12"/>
    </row>
    <row r="11907" spans="1:13" x14ac:dyDescent="0.3">
      <c r="A11907" s="18">
        <v>11905</v>
      </c>
      <c r="B11907" s="18">
        <f t="shared" si="372"/>
        <v>2022</v>
      </c>
      <c r="C11907" s="17">
        <v>44835</v>
      </c>
      <c r="D11907" s="18" t="s">
        <v>130</v>
      </c>
      <c r="E11907" s="18" t="s">
        <v>163</v>
      </c>
      <c r="F11907" s="18" t="str">
        <f t="shared" si="371"/>
        <v>Eversource_EMA-Watertown Muni Agg Rate-44835</v>
      </c>
      <c r="G11907" s="11" t="s">
        <v>131</v>
      </c>
      <c r="H11907" s="11" t="s">
        <v>54</v>
      </c>
      <c r="I11907" s="11" t="s">
        <v>99</v>
      </c>
      <c r="J11907" s="11" t="s">
        <v>275</v>
      </c>
      <c r="K11907" s="11" t="str">
        <f>IFERROR(INDEX('EDC Component Dictionary'!$C$5:$C$37,MATCH('Rates Database'!J11907,'EDC Component Dictionary'!$B$5:$B$37,0)), "Energy Supply")</f>
        <v>Energy Supply</v>
      </c>
      <c r="L11907" s="12">
        <v>0.13094</v>
      </c>
      <c r="M11907" s="12"/>
    </row>
    <row r="11908" spans="1:13" x14ac:dyDescent="0.3">
      <c r="A11908" s="18">
        <v>11906</v>
      </c>
      <c r="B11908" s="18">
        <f t="shared" si="372"/>
        <v>2022</v>
      </c>
      <c r="C11908" s="17">
        <v>44835</v>
      </c>
      <c r="D11908" s="18" t="s">
        <v>130</v>
      </c>
      <c r="E11908" s="18" t="s">
        <v>163</v>
      </c>
      <c r="F11908" s="18" t="str">
        <f t="shared" ref="F11908:F11971" si="373">_xlfn.CONCAT(E11908,"-",J11908,"-",C11908)</f>
        <v>Eversource_EMA-Newton Muni Agg Rate-44835</v>
      </c>
      <c r="G11908" s="11" t="s">
        <v>131</v>
      </c>
      <c r="H11908" s="11" t="s">
        <v>54</v>
      </c>
      <c r="I11908" s="11" t="s">
        <v>99</v>
      </c>
      <c r="J11908" s="11" t="s">
        <v>268</v>
      </c>
      <c r="K11908" s="11" t="str">
        <f>IFERROR(INDEX('EDC Component Dictionary'!$C$5:$C$37,MATCH('Rates Database'!J11908,'EDC Component Dictionary'!$B$5:$B$37,0)), "Energy Supply")</f>
        <v>Energy Supply</v>
      </c>
      <c r="L11908" s="12">
        <v>0.13335</v>
      </c>
      <c r="M11908" s="12"/>
    </row>
    <row r="11909" spans="1:13" x14ac:dyDescent="0.3">
      <c r="A11909" s="18">
        <v>11907</v>
      </c>
      <c r="B11909" s="18">
        <f t="shared" si="372"/>
        <v>2022</v>
      </c>
      <c r="C11909" s="17">
        <v>44835</v>
      </c>
      <c r="D11909" s="18" t="s">
        <v>130</v>
      </c>
      <c r="E11909" s="18" t="s">
        <v>164</v>
      </c>
      <c r="F11909" s="18" t="str">
        <f t="shared" si="373"/>
        <v>National Grid-Lowell Muni Agg Rate-44835</v>
      </c>
      <c r="G11909" s="11" t="s">
        <v>131</v>
      </c>
      <c r="H11909" s="11" t="s">
        <v>54</v>
      </c>
      <c r="I11909" s="11" t="s">
        <v>99</v>
      </c>
      <c r="J11909" s="11" t="s">
        <v>262</v>
      </c>
      <c r="K11909" s="11" t="str">
        <f>IFERROR(INDEX('EDC Component Dictionary'!$C$5:$C$37,MATCH('Rates Database'!J11909,'EDC Component Dictionary'!$B$5:$B$37,0)), "Energy Supply")</f>
        <v>Energy Supply</v>
      </c>
      <c r="L11909" s="12">
        <v>0.14449000000000001</v>
      </c>
      <c r="M11909" s="12"/>
    </row>
    <row r="11910" spans="1:13" x14ac:dyDescent="0.3">
      <c r="A11910" s="18">
        <v>11908</v>
      </c>
      <c r="B11910" s="18">
        <f t="shared" si="372"/>
        <v>2022</v>
      </c>
      <c r="C11910" s="17">
        <v>44835</v>
      </c>
      <c r="D11910" s="18" t="s">
        <v>130</v>
      </c>
      <c r="E11910" s="18" t="s">
        <v>164</v>
      </c>
      <c r="F11910" s="18" t="str">
        <f t="shared" si="373"/>
        <v>National Grid-Lancaster Muni Agg Rate-44835</v>
      </c>
      <c r="G11910" s="11" t="s">
        <v>131</v>
      </c>
      <c r="H11910" s="11" t="s">
        <v>54</v>
      </c>
      <c r="I11910" s="11" t="s">
        <v>99</v>
      </c>
      <c r="J11910" s="11" t="s">
        <v>260</v>
      </c>
      <c r="K11910" s="11" t="str">
        <f>IFERROR(INDEX('EDC Component Dictionary'!$C$5:$C$37,MATCH('Rates Database'!J11910,'EDC Component Dictionary'!$B$5:$B$37,0)), "Energy Supply")</f>
        <v>Energy Supply</v>
      </c>
      <c r="L11910" s="12">
        <v>0.14974000000000001</v>
      </c>
      <c r="M11910" s="12"/>
    </row>
    <row r="11911" spans="1:13" x14ac:dyDescent="0.3">
      <c r="A11911" s="18">
        <v>11909</v>
      </c>
      <c r="B11911" s="18">
        <f t="shared" si="372"/>
        <v>2022</v>
      </c>
      <c r="C11911" s="17">
        <v>44835</v>
      </c>
      <c r="D11911" s="18" t="s">
        <v>130</v>
      </c>
      <c r="E11911" s="18" t="s">
        <v>95</v>
      </c>
      <c r="F11911" s="18" t="str">
        <f t="shared" si="373"/>
        <v>Eversource_WMA-Hatfield Muni Agg Rate-44835</v>
      </c>
      <c r="G11911" s="11" t="s">
        <v>131</v>
      </c>
      <c r="H11911" s="11" t="s">
        <v>54</v>
      </c>
      <c r="I11911" s="11" t="s">
        <v>99</v>
      </c>
      <c r="J11911" s="11" t="s">
        <v>280</v>
      </c>
      <c r="K11911" s="11" t="str">
        <f>IFERROR(INDEX('EDC Component Dictionary'!$C$5:$C$37,MATCH('Rates Database'!J11911,'EDC Component Dictionary'!$B$5:$B$37,0)), "Energy Supply")</f>
        <v>Energy Supply</v>
      </c>
      <c r="L11911" s="12">
        <v>0.15160000000000001</v>
      </c>
      <c r="M11911" s="12"/>
    </row>
    <row r="11912" spans="1:13" x14ac:dyDescent="0.3">
      <c r="A11912" s="18">
        <v>11910</v>
      </c>
      <c r="B11912" s="18">
        <f t="shared" si="372"/>
        <v>2022</v>
      </c>
      <c r="C11912" s="17">
        <v>44835</v>
      </c>
      <c r="D11912" s="18" t="s">
        <v>130</v>
      </c>
      <c r="E11912" s="18" t="s">
        <v>164</v>
      </c>
      <c r="F11912" s="18" t="str">
        <f t="shared" si="373"/>
        <v>National Grid-Williamsburg Muni Agg Rate-44835</v>
      </c>
      <c r="G11912" s="11" t="s">
        <v>131</v>
      </c>
      <c r="H11912" s="11" t="s">
        <v>54</v>
      </c>
      <c r="I11912" s="11" t="s">
        <v>99</v>
      </c>
      <c r="J11912" s="11" t="s">
        <v>249</v>
      </c>
      <c r="K11912" s="11" t="str">
        <f>IFERROR(INDEX('EDC Component Dictionary'!$C$5:$C$37,MATCH('Rates Database'!J11912,'EDC Component Dictionary'!$B$5:$B$37,0)), "Energy Supply")</f>
        <v>Energy Supply</v>
      </c>
      <c r="L11912" s="12">
        <v>0.15848999999999999</v>
      </c>
      <c r="M11912" s="12"/>
    </row>
    <row r="11913" spans="1:13" x14ac:dyDescent="0.3">
      <c r="A11913" s="18">
        <v>11911</v>
      </c>
      <c r="B11913" s="18">
        <f t="shared" si="372"/>
        <v>2022</v>
      </c>
      <c r="C11913" s="17">
        <v>44835</v>
      </c>
      <c r="D11913" s="18" t="s">
        <v>130</v>
      </c>
      <c r="E11913" s="18" t="s">
        <v>163</v>
      </c>
      <c r="F11913" s="18" t="str">
        <f t="shared" si="373"/>
        <v>Eversource_EMA-Cape Light Compact JPE Muni Agg Rate-44835</v>
      </c>
      <c r="G11913" s="11" t="s">
        <v>131</v>
      </c>
      <c r="H11913" s="11" t="s">
        <v>54</v>
      </c>
      <c r="I11913" s="11" t="s">
        <v>99</v>
      </c>
      <c r="J11913" s="11" t="s">
        <v>264</v>
      </c>
      <c r="K11913" s="11" t="str">
        <f>IFERROR(INDEX('EDC Component Dictionary'!$C$5:$C$37,MATCH('Rates Database'!J11913,'EDC Component Dictionary'!$B$5:$B$37,0)), "Energy Supply")</f>
        <v>Energy Supply</v>
      </c>
      <c r="L11913" s="12">
        <v>0.17000999999999999</v>
      </c>
      <c r="M11913" s="12"/>
    </row>
    <row r="11914" spans="1:13" x14ac:dyDescent="0.3">
      <c r="A11914" s="18">
        <v>11912</v>
      </c>
      <c r="B11914" s="18">
        <f t="shared" si="372"/>
        <v>2022</v>
      </c>
      <c r="C11914" s="17">
        <v>44835</v>
      </c>
      <c r="D11914" s="18" t="s">
        <v>130</v>
      </c>
      <c r="E11914" s="18" t="s">
        <v>164</v>
      </c>
      <c r="F11914" s="18" t="str">
        <f t="shared" si="373"/>
        <v>National Grid-Auburn Muni Agg Rate-44835</v>
      </c>
      <c r="G11914" s="11" t="s">
        <v>131</v>
      </c>
      <c r="H11914" s="11" t="s">
        <v>54</v>
      </c>
      <c r="I11914" s="11" t="s">
        <v>99</v>
      </c>
      <c r="J11914" s="11" t="s">
        <v>258</v>
      </c>
      <c r="K11914" s="11" t="str">
        <f>IFERROR(INDEX('EDC Component Dictionary'!$C$5:$C$37,MATCH('Rates Database'!J11914,'EDC Component Dictionary'!$B$5:$B$37,0)), "Energy Supply")</f>
        <v>Energy Supply</v>
      </c>
      <c r="L11914" s="12">
        <v>0.17860000000000001</v>
      </c>
      <c r="M11914" s="12"/>
    </row>
    <row r="11915" spans="1:13" x14ac:dyDescent="0.3">
      <c r="A11915" s="18">
        <v>11913</v>
      </c>
      <c r="B11915" s="18">
        <f t="shared" si="372"/>
        <v>2022</v>
      </c>
      <c r="C11915" s="17">
        <v>44835</v>
      </c>
      <c r="D11915" s="18" t="s">
        <v>130</v>
      </c>
      <c r="E11915" s="18" t="s">
        <v>163</v>
      </c>
      <c r="F11915" s="18" t="str">
        <f t="shared" si="373"/>
        <v>Eversource_EMA-Kingston Muni Agg Rate-44835</v>
      </c>
      <c r="G11915" s="11" t="s">
        <v>131</v>
      </c>
      <c r="H11915" s="11" t="s">
        <v>54</v>
      </c>
      <c r="I11915" s="11" t="s">
        <v>99</v>
      </c>
      <c r="J11915" s="11" t="s">
        <v>211</v>
      </c>
      <c r="K11915" s="11" t="str">
        <f>IFERROR(INDEX('EDC Component Dictionary'!$C$5:$C$37,MATCH('Rates Database'!J11915,'EDC Component Dictionary'!$B$5:$B$37,0)), "Energy Supply")</f>
        <v>Energy Supply</v>
      </c>
      <c r="L11915" s="12">
        <v>0.17871000000000001</v>
      </c>
      <c r="M11915" s="12"/>
    </row>
    <row r="11916" spans="1:13" x14ac:dyDescent="0.3">
      <c r="A11916" s="18">
        <v>11914</v>
      </c>
      <c r="B11916" s="18">
        <f t="shared" si="372"/>
        <v>2022</v>
      </c>
      <c r="C11916" s="17">
        <v>44835</v>
      </c>
      <c r="D11916" s="18" t="s">
        <v>130</v>
      </c>
      <c r="E11916" s="18" t="s">
        <v>163</v>
      </c>
      <c r="F11916" s="18" t="str">
        <f t="shared" si="373"/>
        <v>Eversource_EMA-Acton Muni Agg Rate-44835</v>
      </c>
      <c r="G11916" s="11" t="s">
        <v>131</v>
      </c>
      <c r="H11916" s="11" t="s">
        <v>54</v>
      </c>
      <c r="I11916" s="11" t="s">
        <v>99</v>
      </c>
      <c r="J11916" s="11" t="s">
        <v>226</v>
      </c>
      <c r="K11916" s="11" t="str">
        <f>IFERROR(INDEX('EDC Component Dictionary'!$C$5:$C$37,MATCH('Rates Database'!J11916,'EDC Component Dictionary'!$B$5:$B$37,0)), "Energy Supply")</f>
        <v>Energy Supply</v>
      </c>
      <c r="L11916" s="12">
        <v>0.19327</v>
      </c>
      <c r="M11916" s="12"/>
    </row>
    <row r="11917" spans="1:13" x14ac:dyDescent="0.3">
      <c r="A11917" s="18">
        <v>11915</v>
      </c>
      <c r="B11917" s="18">
        <f t="shared" si="372"/>
        <v>2022</v>
      </c>
      <c r="C11917" s="17">
        <v>44835</v>
      </c>
      <c r="D11917" s="18" t="s">
        <v>130</v>
      </c>
      <c r="E11917" s="18" t="s">
        <v>164</v>
      </c>
      <c r="F11917" s="18" t="str">
        <f t="shared" si="373"/>
        <v>National Grid-North Andover Muni Agg Rate-44835</v>
      </c>
      <c r="G11917" s="11" t="s">
        <v>131</v>
      </c>
      <c r="H11917" s="11" t="s">
        <v>54</v>
      </c>
      <c r="I11917" s="11" t="s">
        <v>99</v>
      </c>
      <c r="J11917" s="11" t="s">
        <v>259</v>
      </c>
      <c r="K11917" s="11" t="str">
        <f>IFERROR(INDEX('EDC Component Dictionary'!$C$5:$C$37,MATCH('Rates Database'!J11917,'EDC Component Dictionary'!$B$5:$B$37,0)), "Energy Supply")</f>
        <v>Energy Supply</v>
      </c>
      <c r="L11917" s="12">
        <v>0.25713000000000003</v>
      </c>
      <c r="M11917" s="12"/>
    </row>
    <row r="11918" spans="1:13" x14ac:dyDescent="0.3">
      <c r="A11918" s="18">
        <v>11916</v>
      </c>
      <c r="B11918" s="18">
        <f t="shared" si="372"/>
        <v>2022</v>
      </c>
      <c r="C11918" s="17">
        <v>44866</v>
      </c>
      <c r="D11918" s="18" t="s">
        <v>130</v>
      </c>
      <c r="E11918" s="18" t="s">
        <v>164</v>
      </c>
      <c r="F11918" s="18" t="str">
        <f t="shared" si="373"/>
        <v>National Grid-Wendell Muni Agg Rate-44866</v>
      </c>
      <c r="G11918" s="11" t="s">
        <v>131</v>
      </c>
      <c r="H11918" s="11" t="s">
        <v>54</v>
      </c>
      <c r="I11918" s="11" t="s">
        <v>99</v>
      </c>
      <c r="J11918" s="11" t="s">
        <v>213</v>
      </c>
      <c r="K11918" s="11" t="str">
        <f>IFERROR(INDEX('EDC Component Dictionary'!$C$5:$C$37,MATCH('Rates Database'!J11918,'EDC Component Dictionary'!$B$5:$B$37,0)), "Energy Supply")</f>
        <v>Energy Supply</v>
      </c>
      <c r="L11918" s="12">
        <v>8.7389999999999995E-2</v>
      </c>
      <c r="M11918" s="12"/>
    </row>
    <row r="11919" spans="1:13" x14ac:dyDescent="0.3">
      <c r="A11919" s="18">
        <v>11917</v>
      </c>
      <c r="B11919" s="18">
        <f t="shared" si="372"/>
        <v>2022</v>
      </c>
      <c r="C11919" s="17">
        <v>44866</v>
      </c>
      <c r="D11919" s="18" t="s">
        <v>130</v>
      </c>
      <c r="E11919" s="18" t="s">
        <v>164</v>
      </c>
      <c r="F11919" s="18" t="str">
        <f t="shared" si="373"/>
        <v>National Grid-Billerica Muni Agg Rate-44866</v>
      </c>
      <c r="G11919" s="11" t="s">
        <v>131</v>
      </c>
      <c r="H11919" s="11" t="s">
        <v>54</v>
      </c>
      <c r="I11919" s="11" t="s">
        <v>99</v>
      </c>
      <c r="J11919" s="11" t="s">
        <v>215</v>
      </c>
      <c r="K11919" s="11" t="str">
        <f>IFERROR(INDEX('EDC Component Dictionary'!$C$5:$C$37,MATCH('Rates Database'!J11919,'EDC Component Dictionary'!$B$5:$B$37,0)), "Energy Supply")</f>
        <v>Energy Supply</v>
      </c>
      <c r="L11919" s="12">
        <v>9.3039999999999998E-2</v>
      </c>
      <c r="M11919" s="12"/>
    </row>
    <row r="11920" spans="1:13" x14ac:dyDescent="0.3">
      <c r="A11920" s="18">
        <v>11918</v>
      </c>
      <c r="B11920" s="18">
        <f t="shared" si="372"/>
        <v>2022</v>
      </c>
      <c r="C11920" s="17">
        <v>44866</v>
      </c>
      <c r="D11920" s="18" t="s">
        <v>130</v>
      </c>
      <c r="E11920" s="18" t="s">
        <v>95</v>
      </c>
      <c r="F11920" s="18" t="str">
        <f t="shared" si="373"/>
        <v>Eversource_WMA-Buckland Muni Agg Rate-44866</v>
      </c>
      <c r="G11920" s="11" t="s">
        <v>131</v>
      </c>
      <c r="H11920" s="11" t="s">
        <v>54</v>
      </c>
      <c r="I11920" s="11" t="s">
        <v>99</v>
      </c>
      <c r="J11920" s="11" t="s">
        <v>282</v>
      </c>
      <c r="K11920" s="11" t="str">
        <f>IFERROR(INDEX('EDC Component Dictionary'!$C$5:$C$37,MATCH('Rates Database'!J11920,'EDC Component Dictionary'!$B$5:$B$37,0)), "Energy Supply")</f>
        <v>Energy Supply</v>
      </c>
      <c r="L11920" s="12">
        <v>9.3460000000000001E-2</v>
      </c>
      <c r="M11920" s="12"/>
    </row>
    <row r="11921" spans="1:13" x14ac:dyDescent="0.3">
      <c r="A11921" s="18">
        <v>11919</v>
      </c>
      <c r="B11921" s="18">
        <f t="shared" si="372"/>
        <v>2022</v>
      </c>
      <c r="C11921" s="17">
        <v>44866</v>
      </c>
      <c r="D11921" s="18" t="s">
        <v>130</v>
      </c>
      <c r="E11921" s="18" t="s">
        <v>164</v>
      </c>
      <c r="F11921" s="18" t="str">
        <f t="shared" si="373"/>
        <v>National Grid-Charlemont Muni Agg Rate-44866</v>
      </c>
      <c r="G11921" s="11" t="s">
        <v>131</v>
      </c>
      <c r="H11921" s="11" t="s">
        <v>54</v>
      </c>
      <c r="I11921" s="11" t="s">
        <v>99</v>
      </c>
      <c r="J11921" s="11" t="s">
        <v>283</v>
      </c>
      <c r="K11921" s="11" t="str">
        <f>IFERROR(INDEX('EDC Component Dictionary'!$C$5:$C$37,MATCH('Rates Database'!J11921,'EDC Component Dictionary'!$B$5:$B$37,0)), "Energy Supply")</f>
        <v>Energy Supply</v>
      </c>
      <c r="L11921" s="12">
        <v>9.3450000000000005E-2</v>
      </c>
      <c r="M11921" s="12"/>
    </row>
    <row r="11922" spans="1:13" x14ac:dyDescent="0.3">
      <c r="A11922" s="18">
        <v>11920</v>
      </c>
      <c r="B11922" s="18">
        <f t="shared" si="372"/>
        <v>2022</v>
      </c>
      <c r="C11922" s="17">
        <v>44866</v>
      </c>
      <c r="D11922" s="18" t="s">
        <v>130</v>
      </c>
      <c r="E11922" s="18" t="s">
        <v>95</v>
      </c>
      <c r="F11922" s="18" t="str">
        <f t="shared" si="373"/>
        <v>Eversource_WMA-Colrain Muni Agg Rate-44866</v>
      </c>
      <c r="G11922" s="11" t="s">
        <v>131</v>
      </c>
      <c r="H11922" s="11" t="s">
        <v>54</v>
      </c>
      <c r="I11922" s="11" t="s">
        <v>99</v>
      </c>
      <c r="J11922" s="11" t="s">
        <v>100</v>
      </c>
      <c r="K11922" s="11" t="str">
        <f>IFERROR(INDEX('EDC Component Dictionary'!$C$5:$C$37,MATCH('Rates Database'!J11922,'EDC Component Dictionary'!$B$5:$B$37,0)), "Energy Supply")</f>
        <v>Energy Supply</v>
      </c>
      <c r="L11922" s="12">
        <v>9.3479999999999994E-2</v>
      </c>
      <c r="M11922" s="12"/>
    </row>
    <row r="11923" spans="1:13" x14ac:dyDescent="0.3">
      <c r="A11923" s="18">
        <v>11921</v>
      </c>
      <c r="B11923" s="18">
        <f t="shared" si="372"/>
        <v>2022</v>
      </c>
      <c r="C11923" s="17">
        <v>44866</v>
      </c>
      <c r="D11923" s="18" t="s">
        <v>130</v>
      </c>
      <c r="E11923" s="18" t="s">
        <v>95</v>
      </c>
      <c r="F11923" s="18" t="str">
        <f t="shared" si="373"/>
        <v>Eversource_WMA-Shelburne Muni Agg Rate-44866</v>
      </c>
      <c r="G11923" s="11" t="s">
        <v>131</v>
      </c>
      <c r="H11923" s="11" t="s">
        <v>54</v>
      </c>
      <c r="I11923" s="11" t="s">
        <v>99</v>
      </c>
      <c r="J11923" s="11" t="s">
        <v>284</v>
      </c>
      <c r="K11923" s="11" t="str">
        <f>IFERROR(INDEX('EDC Component Dictionary'!$C$5:$C$37,MATCH('Rates Database'!J11923,'EDC Component Dictionary'!$B$5:$B$37,0)), "Energy Supply")</f>
        <v>Energy Supply</v>
      </c>
      <c r="L11923" s="12">
        <v>9.3469999999999998E-2</v>
      </c>
      <c r="M11923" s="12"/>
    </row>
    <row r="11924" spans="1:13" x14ac:dyDescent="0.3">
      <c r="A11924" s="18">
        <v>11922</v>
      </c>
      <c r="B11924" s="18">
        <f t="shared" si="372"/>
        <v>2022</v>
      </c>
      <c r="C11924" s="17">
        <v>44866</v>
      </c>
      <c r="D11924" s="18" t="s">
        <v>130</v>
      </c>
      <c r="E11924" s="18" t="s">
        <v>164</v>
      </c>
      <c r="F11924" s="18" t="str">
        <f t="shared" si="373"/>
        <v>National Grid-Marlborough Muni Agg Rate-44866</v>
      </c>
      <c r="G11924" s="11" t="s">
        <v>131</v>
      </c>
      <c r="H11924" s="11" t="s">
        <v>54</v>
      </c>
      <c r="I11924" s="11" t="s">
        <v>99</v>
      </c>
      <c r="J11924" s="11" t="s">
        <v>263</v>
      </c>
      <c r="K11924" s="11" t="str">
        <f>IFERROR(INDEX('EDC Component Dictionary'!$C$5:$C$37,MATCH('Rates Database'!J11924,'EDC Component Dictionary'!$B$5:$B$37,0)), "Energy Supply")</f>
        <v>Energy Supply</v>
      </c>
      <c r="L11924" s="12">
        <v>9.3899999999999997E-2</v>
      </c>
      <c r="M11924" s="12"/>
    </row>
    <row r="11925" spans="1:13" x14ac:dyDescent="0.3">
      <c r="A11925" s="18">
        <v>11923</v>
      </c>
      <c r="B11925" s="18">
        <f t="shared" si="372"/>
        <v>2022</v>
      </c>
      <c r="C11925" s="17">
        <v>44866</v>
      </c>
      <c r="D11925" s="18" t="s">
        <v>130</v>
      </c>
      <c r="E11925" s="18" t="s">
        <v>164</v>
      </c>
      <c r="F11925" s="18" t="str">
        <f t="shared" si="373"/>
        <v>National Grid-New Salem Muni Agg Rate-44866</v>
      </c>
      <c r="G11925" s="11" t="s">
        <v>131</v>
      </c>
      <c r="H11925" s="11" t="s">
        <v>54</v>
      </c>
      <c r="I11925" s="11" t="s">
        <v>99</v>
      </c>
      <c r="J11925" s="11" t="s">
        <v>285</v>
      </c>
      <c r="K11925" s="11" t="str">
        <f>IFERROR(INDEX('EDC Component Dictionary'!$C$5:$C$37,MATCH('Rates Database'!J11925,'EDC Component Dictionary'!$B$5:$B$37,0)), "Energy Supply")</f>
        <v>Energy Supply</v>
      </c>
      <c r="L11925" s="12">
        <v>9.4329999999999997E-2</v>
      </c>
      <c r="M11925" s="12"/>
    </row>
    <row r="11926" spans="1:13" x14ac:dyDescent="0.3">
      <c r="A11926" s="18">
        <v>11924</v>
      </c>
      <c r="B11926" s="18">
        <f t="shared" ref="B11926:B11989" si="374">YEAR(C11926)</f>
        <v>2022</v>
      </c>
      <c r="C11926" s="17">
        <v>44866</v>
      </c>
      <c r="D11926" s="18" t="s">
        <v>130</v>
      </c>
      <c r="E11926" s="18" t="s">
        <v>164</v>
      </c>
      <c r="F11926" s="18" t="str">
        <f t="shared" si="373"/>
        <v>National Grid-Warwick Muni Agg Rate-44866</v>
      </c>
      <c r="G11926" s="11" t="s">
        <v>131</v>
      </c>
      <c r="H11926" s="11" t="s">
        <v>54</v>
      </c>
      <c r="I11926" s="11" t="s">
        <v>99</v>
      </c>
      <c r="J11926" s="11" t="s">
        <v>286</v>
      </c>
      <c r="K11926" s="11" t="str">
        <f>IFERROR(INDEX('EDC Component Dictionary'!$C$5:$C$37,MATCH('Rates Database'!J11926,'EDC Component Dictionary'!$B$5:$B$37,0)), "Energy Supply")</f>
        <v>Energy Supply</v>
      </c>
      <c r="L11926" s="12">
        <v>9.4589999999999994E-2</v>
      </c>
      <c r="M11926" s="12"/>
    </row>
    <row r="11927" spans="1:13" x14ac:dyDescent="0.3">
      <c r="A11927" s="18">
        <v>11925</v>
      </c>
      <c r="B11927" s="18">
        <f t="shared" si="374"/>
        <v>2022</v>
      </c>
      <c r="C11927" s="17">
        <v>44866</v>
      </c>
      <c r="D11927" s="18" t="s">
        <v>130</v>
      </c>
      <c r="E11927" s="18" t="s">
        <v>95</v>
      </c>
      <c r="F11927" s="18" t="str">
        <f t="shared" si="373"/>
        <v>Eversource_WMA-Whately Muni Agg Rate-44866</v>
      </c>
      <c r="G11927" s="11" t="s">
        <v>131</v>
      </c>
      <c r="H11927" s="11" t="s">
        <v>54</v>
      </c>
      <c r="I11927" s="11" t="s">
        <v>99</v>
      </c>
      <c r="J11927" s="11" t="s">
        <v>287</v>
      </c>
      <c r="K11927" s="11" t="str">
        <f>IFERROR(INDEX('EDC Component Dictionary'!$C$5:$C$37,MATCH('Rates Database'!J11927,'EDC Component Dictionary'!$B$5:$B$37,0)), "Energy Supply")</f>
        <v>Energy Supply</v>
      </c>
      <c r="L11927" s="12">
        <v>9.461E-2</v>
      </c>
      <c r="M11927" s="12"/>
    </row>
    <row r="11928" spans="1:13" x14ac:dyDescent="0.3">
      <c r="A11928" s="18">
        <v>11926</v>
      </c>
      <c r="B11928" s="18">
        <f t="shared" si="374"/>
        <v>2022</v>
      </c>
      <c r="C11928" s="17">
        <v>44866</v>
      </c>
      <c r="D11928" s="18" t="s">
        <v>130</v>
      </c>
      <c r="E11928" s="18" t="s">
        <v>95</v>
      </c>
      <c r="F11928" s="18" t="str">
        <f t="shared" si="373"/>
        <v>Eversource_WMA-Deerfield Muni Agg Rate-44866</v>
      </c>
      <c r="G11928" s="11" t="s">
        <v>131</v>
      </c>
      <c r="H11928" s="11" t="s">
        <v>54</v>
      </c>
      <c r="I11928" s="11" t="s">
        <v>99</v>
      </c>
      <c r="J11928" s="11" t="s">
        <v>289</v>
      </c>
      <c r="K11928" s="11" t="str">
        <f>IFERROR(INDEX('EDC Component Dictionary'!$C$5:$C$37,MATCH('Rates Database'!J11928,'EDC Component Dictionary'!$B$5:$B$37,0)), "Energy Supply")</f>
        <v>Energy Supply</v>
      </c>
      <c r="L11928" s="12">
        <v>9.5469999999999999E-2</v>
      </c>
      <c r="M11928" s="12"/>
    </row>
    <row r="11929" spans="1:13" x14ac:dyDescent="0.3">
      <c r="A11929" s="18">
        <v>11927</v>
      </c>
      <c r="B11929" s="18">
        <f t="shared" si="374"/>
        <v>2022</v>
      </c>
      <c r="C11929" s="17">
        <v>44866</v>
      </c>
      <c r="D11929" s="18" t="s">
        <v>130</v>
      </c>
      <c r="E11929" s="18" t="s">
        <v>95</v>
      </c>
      <c r="F11929" s="18" t="str">
        <f t="shared" si="373"/>
        <v>Eversource_WMA-Huntington Muni Agg Rate-44866</v>
      </c>
      <c r="G11929" s="11" t="s">
        <v>131</v>
      </c>
      <c r="H11929" s="11" t="s">
        <v>54</v>
      </c>
      <c r="I11929" s="11" t="s">
        <v>99</v>
      </c>
      <c r="J11929" s="11" t="s">
        <v>290</v>
      </c>
      <c r="K11929" s="11" t="str">
        <f>IFERROR(INDEX('EDC Component Dictionary'!$C$5:$C$37,MATCH('Rates Database'!J11929,'EDC Component Dictionary'!$B$5:$B$37,0)), "Energy Supply")</f>
        <v>Energy Supply</v>
      </c>
      <c r="L11929" s="12">
        <v>9.5380000000000006E-2</v>
      </c>
      <c r="M11929" s="12"/>
    </row>
    <row r="11930" spans="1:13" x14ac:dyDescent="0.3">
      <c r="A11930" s="18">
        <v>11928</v>
      </c>
      <c r="B11930" s="18">
        <f t="shared" si="374"/>
        <v>2022</v>
      </c>
      <c r="C11930" s="17">
        <v>44866</v>
      </c>
      <c r="D11930" s="18" t="s">
        <v>130</v>
      </c>
      <c r="E11930" s="18" t="s">
        <v>95</v>
      </c>
      <c r="F11930" s="18" t="str">
        <f t="shared" si="373"/>
        <v>Eversource_WMA-Northfield Muni Agg Rate-44866</v>
      </c>
      <c r="G11930" s="11" t="s">
        <v>131</v>
      </c>
      <c r="H11930" s="11" t="s">
        <v>54</v>
      </c>
      <c r="I11930" s="11" t="s">
        <v>99</v>
      </c>
      <c r="J11930" s="11" t="s">
        <v>291</v>
      </c>
      <c r="K11930" s="11" t="str">
        <f>IFERROR(INDEX('EDC Component Dictionary'!$C$5:$C$37,MATCH('Rates Database'!J11930,'EDC Component Dictionary'!$B$5:$B$37,0)), "Energy Supply")</f>
        <v>Energy Supply</v>
      </c>
      <c r="L11930" s="12">
        <v>9.5449999999999993E-2</v>
      </c>
      <c r="M11930" s="12"/>
    </row>
    <row r="11931" spans="1:13" x14ac:dyDescent="0.3">
      <c r="A11931" s="18">
        <v>11929</v>
      </c>
      <c r="B11931" s="18">
        <f t="shared" si="374"/>
        <v>2022</v>
      </c>
      <c r="C11931" s="17">
        <v>44866</v>
      </c>
      <c r="D11931" s="18" t="s">
        <v>130</v>
      </c>
      <c r="E11931" s="18" t="s">
        <v>95</v>
      </c>
      <c r="F11931" s="18" t="str">
        <f t="shared" si="373"/>
        <v>Eversource_WMA-Becket Muni Agg Rate-44866</v>
      </c>
      <c r="G11931" s="11" t="s">
        <v>131</v>
      </c>
      <c r="H11931" s="11" t="s">
        <v>54</v>
      </c>
      <c r="I11931" s="11" t="s">
        <v>99</v>
      </c>
      <c r="J11931" s="11" t="s">
        <v>298</v>
      </c>
      <c r="K11931" s="11" t="str">
        <f>IFERROR(INDEX('EDC Component Dictionary'!$C$5:$C$37,MATCH('Rates Database'!J11931,'EDC Component Dictionary'!$B$5:$B$37,0)), "Energy Supply")</f>
        <v>Energy Supply</v>
      </c>
      <c r="L11931" s="12">
        <v>9.6159999999999995E-2</v>
      </c>
      <c r="M11931" s="12"/>
    </row>
    <row r="11932" spans="1:13" x14ac:dyDescent="0.3">
      <c r="A11932" s="18">
        <v>11930</v>
      </c>
      <c r="B11932" s="18">
        <f t="shared" si="374"/>
        <v>2022</v>
      </c>
      <c r="C11932" s="17">
        <v>44866</v>
      </c>
      <c r="D11932" s="18" t="s">
        <v>130</v>
      </c>
      <c r="E11932" s="18" t="s">
        <v>95</v>
      </c>
      <c r="F11932" s="18" t="str">
        <f t="shared" si="373"/>
        <v>Eversource_WMA-Dalton Muni Agg Rate-44866</v>
      </c>
      <c r="G11932" s="11" t="s">
        <v>131</v>
      </c>
      <c r="H11932" s="11" t="s">
        <v>54</v>
      </c>
      <c r="I11932" s="11" t="s">
        <v>99</v>
      </c>
      <c r="J11932" s="11" t="s">
        <v>217</v>
      </c>
      <c r="K11932" s="11" t="str">
        <f>IFERROR(INDEX('EDC Component Dictionary'!$C$5:$C$37,MATCH('Rates Database'!J11932,'EDC Component Dictionary'!$B$5:$B$37,0)), "Energy Supply")</f>
        <v>Energy Supply</v>
      </c>
      <c r="L11932" s="12">
        <v>9.6030000000000004E-2</v>
      </c>
      <c r="M11932" s="12"/>
    </row>
    <row r="11933" spans="1:13" x14ac:dyDescent="0.3">
      <c r="A11933" s="18">
        <v>11931</v>
      </c>
      <c r="B11933" s="18">
        <f t="shared" si="374"/>
        <v>2022</v>
      </c>
      <c r="C11933" s="17">
        <v>44866</v>
      </c>
      <c r="D11933" s="18" t="s">
        <v>130</v>
      </c>
      <c r="E11933" s="18" t="s">
        <v>95</v>
      </c>
      <c r="F11933" s="18" t="str">
        <f t="shared" si="373"/>
        <v>Eversource_WMA-Pittsfield Muni Agg Rate-44866</v>
      </c>
      <c r="G11933" s="11" t="s">
        <v>131</v>
      </c>
      <c r="H11933" s="11" t="s">
        <v>54</v>
      </c>
      <c r="I11933" s="11" t="s">
        <v>99</v>
      </c>
      <c r="J11933" s="11" t="s">
        <v>176</v>
      </c>
      <c r="K11933" s="11" t="str">
        <f>IFERROR(INDEX('EDC Component Dictionary'!$C$5:$C$37,MATCH('Rates Database'!J11933,'EDC Component Dictionary'!$B$5:$B$37,0)), "Energy Supply")</f>
        <v>Energy Supply</v>
      </c>
      <c r="L11933" s="12">
        <v>9.6079999999999999E-2</v>
      </c>
      <c r="M11933" s="12"/>
    </row>
    <row r="11934" spans="1:13" x14ac:dyDescent="0.3">
      <c r="A11934" s="18">
        <v>11932</v>
      </c>
      <c r="B11934" s="18">
        <f t="shared" si="374"/>
        <v>2022</v>
      </c>
      <c r="C11934" s="17">
        <v>44866</v>
      </c>
      <c r="D11934" s="18" t="s">
        <v>130</v>
      </c>
      <c r="E11934" s="18" t="s">
        <v>95</v>
      </c>
      <c r="F11934" s="18" t="str">
        <f t="shared" si="373"/>
        <v>Eversource_WMA-West Springfield Muni Agg Rate-44866</v>
      </c>
      <c r="G11934" s="11" t="s">
        <v>131</v>
      </c>
      <c r="H11934" s="11" t="s">
        <v>54</v>
      </c>
      <c r="I11934" s="11" t="s">
        <v>99</v>
      </c>
      <c r="J11934" s="11" t="s">
        <v>272</v>
      </c>
      <c r="K11934" s="11" t="str">
        <f>IFERROR(INDEX('EDC Component Dictionary'!$C$5:$C$37,MATCH('Rates Database'!J11934,'EDC Component Dictionary'!$B$5:$B$37,0)), "Energy Supply")</f>
        <v>Energy Supply</v>
      </c>
      <c r="L11934" s="12">
        <v>9.672E-2</v>
      </c>
      <c r="M11934" s="12"/>
    </row>
    <row r="11935" spans="1:13" x14ac:dyDescent="0.3">
      <c r="A11935" s="18">
        <v>11933</v>
      </c>
      <c r="B11935" s="18">
        <f t="shared" si="374"/>
        <v>2022</v>
      </c>
      <c r="C11935" s="17">
        <v>44866</v>
      </c>
      <c r="D11935" s="18" t="s">
        <v>130</v>
      </c>
      <c r="E11935" s="18" t="s">
        <v>95</v>
      </c>
      <c r="F11935" s="18" t="str">
        <f t="shared" si="373"/>
        <v>Eversource_WMA-Lanesborough Muni Agg Rate-44866</v>
      </c>
      <c r="G11935" s="11" t="s">
        <v>131</v>
      </c>
      <c r="H11935" s="11" t="s">
        <v>54</v>
      </c>
      <c r="I11935" s="11" t="s">
        <v>99</v>
      </c>
      <c r="J11935" s="11" t="s">
        <v>255</v>
      </c>
      <c r="K11935" s="11" t="str">
        <f>IFERROR(INDEX('EDC Component Dictionary'!$C$5:$C$37,MATCH('Rates Database'!J11935,'EDC Component Dictionary'!$B$5:$B$37,0)), "Energy Supply")</f>
        <v>Energy Supply</v>
      </c>
      <c r="L11935" s="12">
        <v>9.7059999999999994E-2</v>
      </c>
      <c r="M11935" s="12"/>
    </row>
    <row r="11936" spans="1:13" x14ac:dyDescent="0.3">
      <c r="A11936" s="18">
        <v>11934</v>
      </c>
      <c r="B11936" s="18">
        <f t="shared" si="374"/>
        <v>2022</v>
      </c>
      <c r="C11936" s="17">
        <v>44866</v>
      </c>
      <c r="D11936" s="18" t="s">
        <v>130</v>
      </c>
      <c r="E11936" s="18" t="s">
        <v>164</v>
      </c>
      <c r="F11936" s="18" t="str">
        <f t="shared" si="373"/>
        <v>National Grid-Florida Muni Agg Rate-44866</v>
      </c>
      <c r="G11936" s="11" t="s">
        <v>131</v>
      </c>
      <c r="H11936" s="11" t="s">
        <v>54</v>
      </c>
      <c r="I11936" s="11" t="s">
        <v>99</v>
      </c>
      <c r="J11936" s="11" t="s">
        <v>218</v>
      </c>
      <c r="K11936" s="11" t="str">
        <f>IFERROR(INDEX('EDC Component Dictionary'!$C$5:$C$37,MATCH('Rates Database'!J11936,'EDC Component Dictionary'!$B$5:$B$37,0)), "Energy Supply")</f>
        <v>Energy Supply</v>
      </c>
      <c r="L11936" s="12">
        <v>9.7680000000000003E-2</v>
      </c>
      <c r="M11936" s="12"/>
    </row>
    <row r="11937" spans="1:13" x14ac:dyDescent="0.3">
      <c r="A11937" s="18">
        <v>11935</v>
      </c>
      <c r="B11937" s="18">
        <f t="shared" si="374"/>
        <v>2022</v>
      </c>
      <c r="C11937" s="17">
        <v>44866</v>
      </c>
      <c r="D11937" s="18" t="s">
        <v>130</v>
      </c>
      <c r="E11937" s="18" t="s">
        <v>163</v>
      </c>
      <c r="F11937" s="18" t="str">
        <f t="shared" si="373"/>
        <v>Eversource_EMA-Plymouth Muni Agg Rate-44866</v>
      </c>
      <c r="G11937" s="11" t="s">
        <v>131</v>
      </c>
      <c r="H11937" s="11" t="s">
        <v>54</v>
      </c>
      <c r="I11937" s="11" t="s">
        <v>99</v>
      </c>
      <c r="J11937" s="11" t="s">
        <v>180</v>
      </c>
      <c r="K11937" s="11" t="str">
        <f>IFERROR(INDEX('EDC Component Dictionary'!$C$5:$C$37,MATCH('Rates Database'!J11937,'EDC Component Dictionary'!$B$5:$B$37,0)), "Energy Supply")</f>
        <v>Energy Supply</v>
      </c>
      <c r="L11937" s="12">
        <v>9.8080000000000001E-2</v>
      </c>
      <c r="M11937" s="12"/>
    </row>
    <row r="11938" spans="1:13" x14ac:dyDescent="0.3">
      <c r="A11938" s="18">
        <v>11936</v>
      </c>
      <c r="B11938" s="18">
        <f t="shared" si="374"/>
        <v>2022</v>
      </c>
      <c r="C11938" s="17">
        <v>44866</v>
      </c>
      <c r="D11938" s="18" t="s">
        <v>130</v>
      </c>
      <c r="E11938" s="18" t="s">
        <v>95</v>
      </c>
      <c r="F11938" s="18" t="str">
        <f t="shared" si="373"/>
        <v>Eversource_WMA-Greenfield Muni Agg Rate-44866</v>
      </c>
      <c r="G11938" s="11" t="s">
        <v>131</v>
      </c>
      <c r="H11938" s="11" t="s">
        <v>54</v>
      </c>
      <c r="I11938" s="11" t="s">
        <v>99</v>
      </c>
      <c r="J11938" s="11" t="s">
        <v>214</v>
      </c>
      <c r="K11938" s="11" t="str">
        <f>IFERROR(INDEX('EDC Component Dictionary'!$C$5:$C$37,MATCH('Rates Database'!J11938,'EDC Component Dictionary'!$B$5:$B$37,0)), "Energy Supply")</f>
        <v>Energy Supply</v>
      </c>
      <c r="L11938" s="12">
        <v>9.8849999999999993E-2</v>
      </c>
      <c r="M11938" s="12"/>
    </row>
    <row r="11939" spans="1:13" x14ac:dyDescent="0.3">
      <c r="A11939" s="18">
        <v>11937</v>
      </c>
      <c r="B11939" s="18">
        <f t="shared" si="374"/>
        <v>2022</v>
      </c>
      <c r="C11939" s="17">
        <v>44866</v>
      </c>
      <c r="D11939" s="18" t="s">
        <v>130</v>
      </c>
      <c r="E11939" s="18" t="s">
        <v>163</v>
      </c>
      <c r="F11939" s="18" t="str">
        <f t="shared" si="373"/>
        <v>Eversource_EMA-Walpole Muni Agg Rate-44866</v>
      </c>
      <c r="G11939" s="11" t="s">
        <v>131</v>
      </c>
      <c r="H11939" s="11" t="s">
        <v>54</v>
      </c>
      <c r="I11939" s="11" t="s">
        <v>99</v>
      </c>
      <c r="J11939" s="11" t="s">
        <v>174</v>
      </c>
      <c r="K11939" s="11" t="str">
        <f>IFERROR(INDEX('EDC Component Dictionary'!$C$5:$C$37,MATCH('Rates Database'!J11939,'EDC Component Dictionary'!$B$5:$B$37,0)), "Energy Supply")</f>
        <v>Energy Supply</v>
      </c>
      <c r="L11939" s="12">
        <v>9.9510000000000001E-2</v>
      </c>
      <c r="M11939" s="12"/>
    </row>
    <row r="11940" spans="1:13" x14ac:dyDescent="0.3">
      <c r="A11940" s="18">
        <v>11938</v>
      </c>
      <c r="B11940" s="18">
        <f t="shared" si="374"/>
        <v>2022</v>
      </c>
      <c r="C11940" s="17">
        <v>44866</v>
      </c>
      <c r="D11940" s="18" t="s">
        <v>130</v>
      </c>
      <c r="E11940" s="18" t="s">
        <v>164</v>
      </c>
      <c r="F11940" s="18" t="str">
        <f t="shared" si="373"/>
        <v>National Grid-Adams Muni Agg Rate-44866</v>
      </c>
      <c r="G11940" s="11" t="s">
        <v>131</v>
      </c>
      <c r="H11940" s="11" t="s">
        <v>54</v>
      </c>
      <c r="I11940" s="11" t="s">
        <v>99</v>
      </c>
      <c r="J11940" s="11" t="s">
        <v>183</v>
      </c>
      <c r="K11940" s="11" t="str">
        <f>IFERROR(INDEX('EDC Component Dictionary'!$C$5:$C$37,MATCH('Rates Database'!J11940,'EDC Component Dictionary'!$B$5:$B$37,0)), "Energy Supply")</f>
        <v>Energy Supply</v>
      </c>
      <c r="L11940" s="12">
        <v>9.9500000000000005E-2</v>
      </c>
      <c r="M11940" s="12"/>
    </row>
    <row r="11941" spans="1:13" x14ac:dyDescent="0.3">
      <c r="A11941" s="18">
        <v>11939</v>
      </c>
      <c r="B11941" s="18">
        <f t="shared" si="374"/>
        <v>2022</v>
      </c>
      <c r="C11941" s="17">
        <v>44866</v>
      </c>
      <c r="D11941" s="18" t="s">
        <v>130</v>
      </c>
      <c r="E11941" s="18" t="s">
        <v>95</v>
      </c>
      <c r="F11941" s="18" t="str">
        <f t="shared" si="373"/>
        <v>Eversource_WMA-Cheshire Muni Agg Rate-44866</v>
      </c>
      <c r="G11941" s="11" t="s">
        <v>131</v>
      </c>
      <c r="H11941" s="11" t="s">
        <v>54</v>
      </c>
      <c r="I11941" s="11" t="s">
        <v>99</v>
      </c>
      <c r="J11941" s="11" t="s">
        <v>184</v>
      </c>
      <c r="K11941" s="11" t="str">
        <f>IFERROR(INDEX('EDC Component Dictionary'!$C$5:$C$37,MATCH('Rates Database'!J11941,'EDC Component Dictionary'!$B$5:$B$37,0)), "Energy Supply")</f>
        <v>Energy Supply</v>
      </c>
      <c r="L11941" s="12">
        <v>9.9500000000000005E-2</v>
      </c>
      <c r="M11941" s="12"/>
    </row>
    <row r="11942" spans="1:13" x14ac:dyDescent="0.3">
      <c r="A11942" s="18">
        <v>11940</v>
      </c>
      <c r="B11942" s="18">
        <f t="shared" si="374"/>
        <v>2022</v>
      </c>
      <c r="C11942" s="17">
        <v>44866</v>
      </c>
      <c r="D11942" s="18" t="s">
        <v>130</v>
      </c>
      <c r="E11942" s="18" t="s">
        <v>164</v>
      </c>
      <c r="F11942" s="18" t="str">
        <f t="shared" si="373"/>
        <v>National Grid-Clarksburg Muni Agg Rate-44866</v>
      </c>
      <c r="G11942" s="11" t="s">
        <v>131</v>
      </c>
      <c r="H11942" s="11" t="s">
        <v>54</v>
      </c>
      <c r="I11942" s="11" t="s">
        <v>99</v>
      </c>
      <c r="J11942" s="11" t="s">
        <v>216</v>
      </c>
      <c r="K11942" s="11" t="str">
        <f>IFERROR(INDEX('EDC Component Dictionary'!$C$5:$C$37,MATCH('Rates Database'!J11942,'EDC Component Dictionary'!$B$5:$B$37,0)), "Energy Supply")</f>
        <v>Energy Supply</v>
      </c>
      <c r="L11942" s="12">
        <v>9.9500000000000005E-2</v>
      </c>
      <c r="M11942" s="12"/>
    </row>
    <row r="11943" spans="1:13" x14ac:dyDescent="0.3">
      <c r="A11943" s="18">
        <v>11941</v>
      </c>
      <c r="B11943" s="18">
        <f t="shared" si="374"/>
        <v>2022</v>
      </c>
      <c r="C11943" s="17">
        <v>44866</v>
      </c>
      <c r="D11943" s="18" t="s">
        <v>130</v>
      </c>
      <c r="E11943" s="18" t="s">
        <v>95</v>
      </c>
      <c r="F11943" s="18" t="str">
        <f t="shared" si="373"/>
        <v>Eversource_WMA-Lenox Muni Agg Rate-44866</v>
      </c>
      <c r="G11943" s="11" t="s">
        <v>131</v>
      </c>
      <c r="H11943" s="11" t="s">
        <v>54</v>
      </c>
      <c r="I11943" s="11" t="s">
        <v>99</v>
      </c>
      <c r="J11943" s="11" t="s">
        <v>219</v>
      </c>
      <c r="K11943" s="11" t="str">
        <f>IFERROR(INDEX('EDC Component Dictionary'!$C$5:$C$37,MATCH('Rates Database'!J11943,'EDC Component Dictionary'!$B$5:$B$37,0)), "Energy Supply")</f>
        <v>Energy Supply</v>
      </c>
      <c r="L11943" s="12">
        <v>9.9500000000000005E-2</v>
      </c>
      <c r="M11943" s="12"/>
    </row>
    <row r="11944" spans="1:13" x14ac:dyDescent="0.3">
      <c r="A11944" s="18">
        <v>11942</v>
      </c>
      <c r="B11944" s="18">
        <f t="shared" si="374"/>
        <v>2022</v>
      </c>
      <c r="C11944" s="17">
        <v>44866</v>
      </c>
      <c r="D11944" s="18" t="s">
        <v>130</v>
      </c>
      <c r="E11944" s="18" t="s">
        <v>164</v>
      </c>
      <c r="F11944" s="18" t="str">
        <f t="shared" si="373"/>
        <v>National Grid-Monterey Muni Agg Rate-44866</v>
      </c>
      <c r="G11944" s="11" t="s">
        <v>131</v>
      </c>
      <c r="H11944" s="11" t="s">
        <v>54</v>
      </c>
      <c r="I11944" s="11" t="s">
        <v>99</v>
      </c>
      <c r="J11944" s="11" t="s">
        <v>220</v>
      </c>
      <c r="K11944" s="11" t="str">
        <f>IFERROR(INDEX('EDC Component Dictionary'!$C$5:$C$37,MATCH('Rates Database'!J11944,'EDC Component Dictionary'!$B$5:$B$37,0)), "Energy Supply")</f>
        <v>Energy Supply</v>
      </c>
      <c r="L11944" s="12">
        <v>9.9500000000000005E-2</v>
      </c>
      <c r="M11944" s="12"/>
    </row>
    <row r="11945" spans="1:13" x14ac:dyDescent="0.3">
      <c r="A11945" s="18">
        <v>11943</v>
      </c>
      <c r="B11945" s="18">
        <f t="shared" si="374"/>
        <v>2022</v>
      </c>
      <c r="C11945" s="17">
        <v>44866</v>
      </c>
      <c r="D11945" s="18" t="s">
        <v>130</v>
      </c>
      <c r="E11945" s="18" t="s">
        <v>164</v>
      </c>
      <c r="F11945" s="18" t="str">
        <f t="shared" si="373"/>
        <v>National Grid-New Marlborough Muni Agg Rate-44866</v>
      </c>
      <c r="G11945" s="11" t="s">
        <v>131</v>
      </c>
      <c r="H11945" s="11" t="s">
        <v>54</v>
      </c>
      <c r="I11945" s="11" t="s">
        <v>99</v>
      </c>
      <c r="J11945" s="11" t="s">
        <v>221</v>
      </c>
      <c r="K11945" s="11" t="str">
        <f>IFERROR(INDEX('EDC Component Dictionary'!$C$5:$C$37,MATCH('Rates Database'!J11945,'EDC Component Dictionary'!$B$5:$B$37,0)), "Energy Supply")</f>
        <v>Energy Supply</v>
      </c>
      <c r="L11945" s="12">
        <v>9.9500000000000005E-2</v>
      </c>
      <c r="M11945" s="12"/>
    </row>
    <row r="11946" spans="1:13" x14ac:dyDescent="0.3">
      <c r="A11946" s="18">
        <v>11944</v>
      </c>
      <c r="B11946" s="18">
        <f t="shared" si="374"/>
        <v>2022</v>
      </c>
      <c r="C11946" s="17">
        <v>44866</v>
      </c>
      <c r="D11946" s="18" t="s">
        <v>130</v>
      </c>
      <c r="E11946" s="18" t="s">
        <v>164</v>
      </c>
      <c r="F11946" s="18" t="str">
        <f t="shared" si="373"/>
        <v>National Grid-North Adams Muni Agg Rate-44866</v>
      </c>
      <c r="G11946" s="11" t="s">
        <v>131</v>
      </c>
      <c r="H11946" s="11" t="s">
        <v>54</v>
      </c>
      <c r="I11946" s="11" t="s">
        <v>99</v>
      </c>
      <c r="J11946" s="11" t="s">
        <v>222</v>
      </c>
      <c r="K11946" s="11" t="str">
        <f>IFERROR(INDEX('EDC Component Dictionary'!$C$5:$C$37,MATCH('Rates Database'!J11946,'EDC Component Dictionary'!$B$5:$B$37,0)), "Energy Supply")</f>
        <v>Energy Supply</v>
      </c>
      <c r="L11946" s="12">
        <v>9.9500000000000005E-2</v>
      </c>
      <c r="M11946" s="12"/>
    </row>
    <row r="11947" spans="1:13" x14ac:dyDescent="0.3">
      <c r="A11947" s="18">
        <v>11945</v>
      </c>
      <c r="B11947" s="18">
        <f t="shared" si="374"/>
        <v>2022</v>
      </c>
      <c r="C11947" s="17">
        <v>44866</v>
      </c>
      <c r="D11947" s="18" t="s">
        <v>130</v>
      </c>
      <c r="E11947" s="18" t="s">
        <v>164</v>
      </c>
      <c r="F11947" s="18" t="str">
        <f t="shared" si="373"/>
        <v>National Grid-Sheffield Muni Agg Rate-44866</v>
      </c>
      <c r="G11947" s="11" t="s">
        <v>131</v>
      </c>
      <c r="H11947" s="11" t="s">
        <v>54</v>
      </c>
      <c r="I11947" s="11" t="s">
        <v>99</v>
      </c>
      <c r="J11947" s="11" t="s">
        <v>223</v>
      </c>
      <c r="K11947" s="11" t="str">
        <f>IFERROR(INDEX('EDC Component Dictionary'!$C$5:$C$37,MATCH('Rates Database'!J11947,'EDC Component Dictionary'!$B$5:$B$37,0)), "Energy Supply")</f>
        <v>Energy Supply</v>
      </c>
      <c r="L11947" s="12">
        <v>9.9500000000000005E-2</v>
      </c>
      <c r="M11947" s="12"/>
    </row>
    <row r="11948" spans="1:13" x14ac:dyDescent="0.3">
      <c r="A11948" s="18">
        <v>11946</v>
      </c>
      <c r="B11948" s="18">
        <f t="shared" si="374"/>
        <v>2022</v>
      </c>
      <c r="C11948" s="17">
        <v>44866</v>
      </c>
      <c r="D11948" s="18" t="s">
        <v>130</v>
      </c>
      <c r="E11948" s="18" t="s">
        <v>164</v>
      </c>
      <c r="F11948" s="18" t="str">
        <f t="shared" si="373"/>
        <v>National Grid-West Stockbridge Muni Agg Rate-44866</v>
      </c>
      <c r="G11948" s="11" t="s">
        <v>131</v>
      </c>
      <c r="H11948" s="11" t="s">
        <v>54</v>
      </c>
      <c r="I11948" s="11" t="s">
        <v>99</v>
      </c>
      <c r="J11948" s="11" t="s">
        <v>224</v>
      </c>
      <c r="K11948" s="11" t="str">
        <f>IFERROR(INDEX('EDC Component Dictionary'!$C$5:$C$37,MATCH('Rates Database'!J11948,'EDC Component Dictionary'!$B$5:$B$37,0)), "Energy Supply")</f>
        <v>Energy Supply</v>
      </c>
      <c r="L11948" s="12">
        <v>9.9500000000000005E-2</v>
      </c>
      <c r="M11948" s="12"/>
    </row>
    <row r="11949" spans="1:13" x14ac:dyDescent="0.3">
      <c r="A11949" s="18">
        <v>11947</v>
      </c>
      <c r="B11949" s="18">
        <f t="shared" si="374"/>
        <v>2022</v>
      </c>
      <c r="C11949" s="17">
        <v>44866</v>
      </c>
      <c r="D11949" s="18" t="s">
        <v>130</v>
      </c>
      <c r="E11949" s="18" t="s">
        <v>164</v>
      </c>
      <c r="F11949" s="18" t="str">
        <f t="shared" si="373"/>
        <v>National Grid-Chelmsford Muni Agg Rate-44866</v>
      </c>
      <c r="G11949" s="11" t="s">
        <v>131</v>
      </c>
      <c r="H11949" s="11" t="s">
        <v>54</v>
      </c>
      <c r="I11949" s="11" t="s">
        <v>99</v>
      </c>
      <c r="J11949" s="11" t="s">
        <v>173</v>
      </c>
      <c r="K11949" s="11" t="str">
        <f>IFERROR(INDEX('EDC Component Dictionary'!$C$5:$C$37,MATCH('Rates Database'!J11949,'EDC Component Dictionary'!$B$5:$B$37,0)), "Energy Supply")</f>
        <v>Energy Supply</v>
      </c>
      <c r="L11949" s="12">
        <v>0.10086000000000001</v>
      </c>
      <c r="M11949" s="12"/>
    </row>
    <row r="11950" spans="1:13" x14ac:dyDescent="0.3">
      <c r="A11950" s="18">
        <v>11948</v>
      </c>
      <c r="B11950" s="18">
        <f t="shared" si="374"/>
        <v>2022</v>
      </c>
      <c r="C11950" s="17">
        <v>44866</v>
      </c>
      <c r="D11950" s="18" t="s">
        <v>130</v>
      </c>
      <c r="E11950" s="18" t="s">
        <v>163</v>
      </c>
      <c r="F11950" s="18" t="str">
        <f t="shared" si="373"/>
        <v>Eversource_EMA-Plympton Muni Agg Rate-44866</v>
      </c>
      <c r="G11950" s="11" t="s">
        <v>131</v>
      </c>
      <c r="H11950" s="11" t="s">
        <v>54</v>
      </c>
      <c r="I11950" s="11" t="s">
        <v>99</v>
      </c>
      <c r="J11950" s="11" t="s">
        <v>240</v>
      </c>
      <c r="K11950" s="11" t="str">
        <f>IFERROR(INDEX('EDC Component Dictionary'!$C$5:$C$37,MATCH('Rates Database'!J11950,'EDC Component Dictionary'!$B$5:$B$37,0)), "Energy Supply")</f>
        <v>Energy Supply</v>
      </c>
      <c r="L11950" s="12">
        <v>0.1014</v>
      </c>
      <c r="M11950" s="12"/>
    </row>
    <row r="11951" spans="1:13" x14ac:dyDescent="0.3">
      <c r="A11951" s="18">
        <v>11949</v>
      </c>
      <c r="B11951" s="18">
        <f t="shared" si="374"/>
        <v>2022</v>
      </c>
      <c r="C11951" s="17">
        <v>44866</v>
      </c>
      <c r="D11951" s="18" t="s">
        <v>130</v>
      </c>
      <c r="E11951" s="18" t="s">
        <v>163</v>
      </c>
      <c r="F11951" s="18" t="str">
        <f t="shared" si="373"/>
        <v>Eversource_EMA-Cambridge Muni Agg Rate-44866</v>
      </c>
      <c r="G11951" s="11" t="s">
        <v>131</v>
      </c>
      <c r="H11951" s="11" t="s">
        <v>54</v>
      </c>
      <c r="I11951" s="11" t="s">
        <v>99</v>
      </c>
      <c r="J11951" s="11" t="s">
        <v>210</v>
      </c>
      <c r="K11951" s="11" t="str">
        <f>IFERROR(INDEX('EDC Component Dictionary'!$C$5:$C$37,MATCH('Rates Database'!J11951,'EDC Component Dictionary'!$B$5:$B$37,0)), "Energy Supply")</f>
        <v>Energy Supply</v>
      </c>
      <c r="L11951" s="12">
        <v>0.10374</v>
      </c>
      <c r="M11951" s="12"/>
    </row>
    <row r="11952" spans="1:13" x14ac:dyDescent="0.3">
      <c r="A11952" s="18">
        <v>11950</v>
      </c>
      <c r="B11952" s="18">
        <f t="shared" si="374"/>
        <v>2022</v>
      </c>
      <c r="C11952" s="17">
        <v>44866</v>
      </c>
      <c r="D11952" s="18" t="s">
        <v>130</v>
      </c>
      <c r="E11952" s="18" t="s">
        <v>164</v>
      </c>
      <c r="F11952" s="18" t="str">
        <f t="shared" si="373"/>
        <v>National Grid-Avon Muni Agg Rate-44866</v>
      </c>
      <c r="G11952" s="11" t="s">
        <v>131</v>
      </c>
      <c r="H11952" s="11" t="s">
        <v>54</v>
      </c>
      <c r="I11952" s="11" t="s">
        <v>99</v>
      </c>
      <c r="J11952" s="11" t="s">
        <v>270</v>
      </c>
      <c r="K11952" s="11" t="str">
        <f>IFERROR(INDEX('EDC Component Dictionary'!$C$5:$C$37,MATCH('Rates Database'!J11952,'EDC Component Dictionary'!$B$5:$B$37,0)), "Energy Supply")</f>
        <v>Energy Supply</v>
      </c>
      <c r="L11952" s="12">
        <v>0.10206999999999999</v>
      </c>
      <c r="M11952" s="12"/>
    </row>
    <row r="11953" spans="1:13" x14ac:dyDescent="0.3">
      <c r="A11953" s="18">
        <v>11951</v>
      </c>
      <c r="B11953" s="18">
        <f t="shared" si="374"/>
        <v>2022</v>
      </c>
      <c r="C11953" s="17">
        <v>44866</v>
      </c>
      <c r="D11953" s="18" t="s">
        <v>130</v>
      </c>
      <c r="E11953" s="18" t="s">
        <v>95</v>
      </c>
      <c r="F11953" s="18" t="str">
        <f t="shared" si="373"/>
        <v>Eversource_WMA-Leverett Muni Agg Rate-44866</v>
      </c>
      <c r="G11953" s="11" t="s">
        <v>131</v>
      </c>
      <c r="H11953" s="11" t="s">
        <v>54</v>
      </c>
      <c r="I11953" s="11" t="s">
        <v>99</v>
      </c>
      <c r="J11953" s="11" t="s">
        <v>265</v>
      </c>
      <c r="K11953" s="11" t="str">
        <f>IFERROR(INDEX('EDC Component Dictionary'!$C$5:$C$37,MATCH('Rates Database'!J11953,'EDC Component Dictionary'!$B$5:$B$37,0)), "Energy Supply")</f>
        <v>Energy Supply</v>
      </c>
      <c r="L11953" s="12">
        <v>0.10381</v>
      </c>
      <c r="M11953" s="12"/>
    </row>
    <row r="11954" spans="1:13" x14ac:dyDescent="0.3">
      <c r="A11954" s="18">
        <v>11952</v>
      </c>
      <c r="B11954" s="18">
        <f t="shared" si="374"/>
        <v>2022</v>
      </c>
      <c r="C11954" s="17">
        <v>44866</v>
      </c>
      <c r="D11954" s="18" t="s">
        <v>130</v>
      </c>
      <c r="E11954" s="18" t="s">
        <v>164</v>
      </c>
      <c r="F11954" s="18" t="str">
        <f t="shared" si="373"/>
        <v>National Grid-Easton Muni Agg Rate-44866</v>
      </c>
      <c r="G11954" s="11" t="s">
        <v>131</v>
      </c>
      <c r="H11954" s="11" t="s">
        <v>54</v>
      </c>
      <c r="I11954" s="11" t="s">
        <v>99</v>
      </c>
      <c r="J11954" s="11" t="s">
        <v>294</v>
      </c>
      <c r="K11954" s="11" t="str">
        <f>IFERROR(INDEX('EDC Component Dictionary'!$C$5:$C$37,MATCH('Rates Database'!J11954,'EDC Component Dictionary'!$B$5:$B$37,0)), "Energy Supply")</f>
        <v>Energy Supply</v>
      </c>
      <c r="L11954" s="12">
        <v>0.10288</v>
      </c>
      <c r="M11954" s="12"/>
    </row>
    <row r="11955" spans="1:13" x14ac:dyDescent="0.3">
      <c r="A11955" s="18">
        <v>11953</v>
      </c>
      <c r="B11955" s="18">
        <f t="shared" si="374"/>
        <v>2022</v>
      </c>
      <c r="C11955" s="17">
        <v>44866</v>
      </c>
      <c r="D11955" s="18" t="s">
        <v>130</v>
      </c>
      <c r="E11955" s="18" t="s">
        <v>95</v>
      </c>
      <c r="F11955" s="18" t="str">
        <f t="shared" si="373"/>
        <v>Eversource_WMA-Conway Muni Agg Rate-44866</v>
      </c>
      <c r="G11955" s="11" t="s">
        <v>131</v>
      </c>
      <c r="H11955" s="11" t="s">
        <v>54</v>
      </c>
      <c r="I11955" s="11" t="s">
        <v>99</v>
      </c>
      <c r="J11955" s="11" t="s">
        <v>288</v>
      </c>
      <c r="K11955" s="11" t="str">
        <f>IFERROR(INDEX('EDC Component Dictionary'!$C$5:$C$37,MATCH('Rates Database'!J11955,'EDC Component Dictionary'!$B$5:$B$37,0)), "Energy Supply")</f>
        <v>Energy Supply</v>
      </c>
      <c r="L11955" s="12">
        <v>0.10306999999999999</v>
      </c>
      <c r="M11955" s="12"/>
    </row>
    <row r="11956" spans="1:13" x14ac:dyDescent="0.3">
      <c r="A11956" s="18">
        <v>11954</v>
      </c>
      <c r="B11956" s="18">
        <f t="shared" si="374"/>
        <v>2022</v>
      </c>
      <c r="C11956" s="17">
        <v>44866</v>
      </c>
      <c r="D11956" s="18" t="s">
        <v>130</v>
      </c>
      <c r="E11956" s="18" t="s">
        <v>95</v>
      </c>
      <c r="F11956" s="18" t="str">
        <f t="shared" si="373"/>
        <v>Eversource_WMA-Gill Muni Agg Rate-44866</v>
      </c>
      <c r="G11956" s="11" t="s">
        <v>131</v>
      </c>
      <c r="H11956" s="11" t="s">
        <v>54</v>
      </c>
      <c r="I11956" s="11" t="s">
        <v>99</v>
      </c>
      <c r="J11956" s="11" t="s">
        <v>293</v>
      </c>
      <c r="K11956" s="11" t="str">
        <f>IFERROR(INDEX('EDC Component Dictionary'!$C$5:$C$37,MATCH('Rates Database'!J11956,'EDC Component Dictionary'!$B$5:$B$37,0)), "Energy Supply")</f>
        <v>Energy Supply</v>
      </c>
      <c r="L11956" s="12">
        <v>0.10294</v>
      </c>
      <c r="M11956" s="12"/>
    </row>
    <row r="11957" spans="1:13" x14ac:dyDescent="0.3">
      <c r="A11957" s="18">
        <v>11955</v>
      </c>
      <c r="B11957" s="18">
        <f t="shared" si="374"/>
        <v>2022</v>
      </c>
      <c r="C11957" s="17">
        <v>44866</v>
      </c>
      <c r="D11957" s="18" t="s">
        <v>130</v>
      </c>
      <c r="E11957" s="18" t="s">
        <v>95</v>
      </c>
      <c r="F11957" s="18" t="str">
        <f t="shared" si="373"/>
        <v>Eversource_WMA-Sunderland Muni Agg Rate-44866</v>
      </c>
      <c r="G11957" s="11" t="s">
        <v>131</v>
      </c>
      <c r="H11957" s="11" t="s">
        <v>54</v>
      </c>
      <c r="I11957" s="11" t="s">
        <v>99</v>
      </c>
      <c r="J11957" s="11" t="s">
        <v>292</v>
      </c>
      <c r="K11957" s="11" t="str">
        <f>IFERROR(INDEX('EDC Component Dictionary'!$C$5:$C$37,MATCH('Rates Database'!J11957,'EDC Component Dictionary'!$B$5:$B$37,0)), "Energy Supply")</f>
        <v>Energy Supply</v>
      </c>
      <c r="L11957" s="12">
        <v>0.1027</v>
      </c>
      <c r="M11957" s="12"/>
    </row>
    <row r="11958" spans="1:13" x14ac:dyDescent="0.3">
      <c r="A11958" s="18">
        <v>11956</v>
      </c>
      <c r="B11958" s="18">
        <f t="shared" si="374"/>
        <v>2022</v>
      </c>
      <c r="C11958" s="17">
        <v>44866</v>
      </c>
      <c r="D11958" s="18" t="s">
        <v>130</v>
      </c>
      <c r="E11958" s="18" t="s">
        <v>164</v>
      </c>
      <c r="F11958" s="18" t="str">
        <f t="shared" si="373"/>
        <v>National Grid-Winchendon Muni Agg Rate-44866</v>
      </c>
      <c r="G11958" s="11" t="s">
        <v>131</v>
      </c>
      <c r="H11958" s="11" t="s">
        <v>54</v>
      </c>
      <c r="I11958" s="11" t="s">
        <v>99</v>
      </c>
      <c r="J11958" s="11" t="s">
        <v>181</v>
      </c>
      <c r="K11958" s="11" t="str">
        <f>IFERROR(INDEX('EDC Component Dictionary'!$C$5:$C$37,MATCH('Rates Database'!J11958,'EDC Component Dictionary'!$B$5:$B$37,0)), "Energy Supply")</f>
        <v>Energy Supply</v>
      </c>
      <c r="L11958" s="12">
        <v>0.10304000000000001</v>
      </c>
      <c r="M11958" s="12"/>
    </row>
    <row r="11959" spans="1:13" x14ac:dyDescent="0.3">
      <c r="A11959" s="18">
        <v>11957</v>
      </c>
      <c r="B11959" s="18">
        <f t="shared" si="374"/>
        <v>2022</v>
      </c>
      <c r="C11959" s="17">
        <v>44866</v>
      </c>
      <c r="D11959" s="18" t="s">
        <v>130</v>
      </c>
      <c r="E11959" s="18" t="s">
        <v>164</v>
      </c>
      <c r="F11959" s="18" t="str">
        <f t="shared" si="373"/>
        <v>National Grid-Charlton Muni Agg Rate-44866</v>
      </c>
      <c r="G11959" s="11" t="s">
        <v>131</v>
      </c>
      <c r="H11959" s="11" t="s">
        <v>54</v>
      </c>
      <c r="I11959" s="11" t="s">
        <v>99</v>
      </c>
      <c r="J11959" s="11" t="s">
        <v>188</v>
      </c>
      <c r="K11959" s="11" t="str">
        <f>IFERROR(INDEX('EDC Component Dictionary'!$C$5:$C$37,MATCH('Rates Database'!J11959,'EDC Component Dictionary'!$B$5:$B$37,0)), "Energy Supply")</f>
        <v>Energy Supply</v>
      </c>
      <c r="L11959" s="12">
        <v>0.10290000000000001</v>
      </c>
      <c r="M11959" s="12"/>
    </row>
    <row r="11960" spans="1:13" x14ac:dyDescent="0.3">
      <c r="A11960" s="18">
        <v>11958</v>
      </c>
      <c r="B11960" s="18">
        <f t="shared" si="374"/>
        <v>2022</v>
      </c>
      <c r="C11960" s="17">
        <v>44866</v>
      </c>
      <c r="D11960" s="18" t="s">
        <v>130</v>
      </c>
      <c r="E11960" s="18" t="s">
        <v>164</v>
      </c>
      <c r="F11960" s="18" t="str">
        <f t="shared" si="373"/>
        <v>National Grid-Millbury Muni Agg Rate-44866</v>
      </c>
      <c r="G11960" s="11" t="s">
        <v>131</v>
      </c>
      <c r="H11960" s="11" t="s">
        <v>54</v>
      </c>
      <c r="I11960" s="11" t="s">
        <v>99</v>
      </c>
      <c r="J11960" s="11" t="s">
        <v>198</v>
      </c>
      <c r="K11960" s="11" t="str">
        <f>IFERROR(INDEX('EDC Component Dictionary'!$C$5:$C$37,MATCH('Rates Database'!J11960,'EDC Component Dictionary'!$B$5:$B$37,0)), "Energy Supply")</f>
        <v>Energy Supply</v>
      </c>
      <c r="L11960" s="12">
        <v>0.10317999999999999</v>
      </c>
      <c r="M11960" s="12"/>
    </row>
    <row r="11961" spans="1:13" x14ac:dyDescent="0.3">
      <c r="A11961" s="18">
        <v>11959</v>
      </c>
      <c r="B11961" s="18">
        <f t="shared" si="374"/>
        <v>2022</v>
      </c>
      <c r="C11961" s="17">
        <v>44866</v>
      </c>
      <c r="D11961" s="18" t="s">
        <v>130</v>
      </c>
      <c r="E11961" s="18" t="s">
        <v>164</v>
      </c>
      <c r="F11961" s="18" t="str">
        <f t="shared" si="373"/>
        <v>National Grid-Oxford Muni Agg Rate-44866</v>
      </c>
      <c r="G11961" s="11" t="s">
        <v>131</v>
      </c>
      <c r="H11961" s="11" t="s">
        <v>54</v>
      </c>
      <c r="I11961" s="11" t="s">
        <v>99</v>
      </c>
      <c r="J11961" s="11" t="s">
        <v>202</v>
      </c>
      <c r="K11961" s="11" t="str">
        <f>IFERROR(INDEX('EDC Component Dictionary'!$C$5:$C$37,MATCH('Rates Database'!J11961,'EDC Component Dictionary'!$B$5:$B$37,0)), "Energy Supply")</f>
        <v>Energy Supply</v>
      </c>
      <c r="L11961" s="12">
        <v>0.10322000000000001</v>
      </c>
      <c r="M11961" s="12"/>
    </row>
    <row r="11962" spans="1:13" x14ac:dyDescent="0.3">
      <c r="A11962" s="18">
        <v>11960</v>
      </c>
      <c r="B11962" s="18">
        <f t="shared" si="374"/>
        <v>2022</v>
      </c>
      <c r="C11962" s="17">
        <v>44866</v>
      </c>
      <c r="D11962" s="18" t="s">
        <v>130</v>
      </c>
      <c r="E11962" s="18" t="s">
        <v>95</v>
      </c>
      <c r="F11962" s="18" t="str">
        <f t="shared" si="373"/>
        <v>Eversource_WMA-Sandisfield Muni Agg Rate-44866</v>
      </c>
      <c r="G11962" s="11" t="s">
        <v>131</v>
      </c>
      <c r="H11962" s="11" t="s">
        <v>54</v>
      </c>
      <c r="I11962" s="11" t="s">
        <v>99</v>
      </c>
      <c r="J11962" s="11" t="s">
        <v>253</v>
      </c>
      <c r="K11962" s="11" t="str">
        <f>IFERROR(INDEX('EDC Component Dictionary'!$C$5:$C$37,MATCH('Rates Database'!J11962,'EDC Component Dictionary'!$B$5:$B$37,0)), "Energy Supply")</f>
        <v>Energy Supply</v>
      </c>
      <c r="L11962" s="12">
        <v>0.10319</v>
      </c>
      <c r="M11962" s="12"/>
    </row>
    <row r="11963" spans="1:13" x14ac:dyDescent="0.3">
      <c r="A11963" s="18">
        <v>11961</v>
      </c>
      <c r="B11963" s="18">
        <f t="shared" si="374"/>
        <v>2022</v>
      </c>
      <c r="C11963" s="17">
        <v>44866</v>
      </c>
      <c r="D11963" s="18" t="s">
        <v>130</v>
      </c>
      <c r="E11963" s="18" t="s">
        <v>163</v>
      </c>
      <c r="F11963" s="18" t="str">
        <f t="shared" si="373"/>
        <v>Eversource_EMA-Holliston Muni Agg Rate-44866</v>
      </c>
      <c r="G11963" s="11" t="s">
        <v>131</v>
      </c>
      <c r="H11963" s="11" t="s">
        <v>54</v>
      </c>
      <c r="I11963" s="11" t="s">
        <v>99</v>
      </c>
      <c r="J11963" s="11" t="s">
        <v>246</v>
      </c>
      <c r="K11963" s="11" t="str">
        <f>IFERROR(INDEX('EDC Component Dictionary'!$C$5:$C$37,MATCH('Rates Database'!J11963,'EDC Component Dictionary'!$B$5:$B$37,0)), "Energy Supply")</f>
        <v>Energy Supply</v>
      </c>
      <c r="L11963" s="12">
        <v>0.10331</v>
      </c>
      <c r="M11963" s="12"/>
    </row>
    <row r="11964" spans="1:13" x14ac:dyDescent="0.3">
      <c r="A11964" s="18">
        <v>11962</v>
      </c>
      <c r="B11964" s="18">
        <f t="shared" si="374"/>
        <v>2022</v>
      </c>
      <c r="C11964" s="17">
        <v>44866</v>
      </c>
      <c r="D11964" s="18" t="s">
        <v>130</v>
      </c>
      <c r="E11964" s="18" t="s">
        <v>163</v>
      </c>
      <c r="F11964" s="18" t="str">
        <f t="shared" si="373"/>
        <v>Eversource_EMA-Stoneham Muni Agg Rate-44866</v>
      </c>
      <c r="G11964" s="11" t="s">
        <v>131</v>
      </c>
      <c r="H11964" s="11" t="s">
        <v>54</v>
      </c>
      <c r="I11964" s="11" t="s">
        <v>99</v>
      </c>
      <c r="J11964" s="11" t="s">
        <v>267</v>
      </c>
      <c r="K11964" s="11" t="str">
        <f>IFERROR(INDEX('EDC Component Dictionary'!$C$5:$C$37,MATCH('Rates Database'!J11964,'EDC Component Dictionary'!$B$5:$B$37,0)), "Energy Supply")</f>
        <v>Energy Supply</v>
      </c>
      <c r="L11964" s="12">
        <v>0.10388</v>
      </c>
      <c r="M11964" s="12"/>
    </row>
    <row r="11965" spans="1:13" x14ac:dyDescent="0.3">
      <c r="A11965" s="18">
        <v>11963</v>
      </c>
      <c r="B11965" s="18">
        <f t="shared" si="374"/>
        <v>2022</v>
      </c>
      <c r="C11965" s="17">
        <v>44866</v>
      </c>
      <c r="D11965" s="18" t="s">
        <v>130</v>
      </c>
      <c r="E11965" s="18" t="s">
        <v>163</v>
      </c>
      <c r="F11965" s="18" t="str">
        <f t="shared" si="373"/>
        <v>Eversource_EMA-Ashland Muni Agg Rate-44866</v>
      </c>
      <c r="G11965" s="11" t="s">
        <v>131</v>
      </c>
      <c r="H11965" s="11" t="s">
        <v>54</v>
      </c>
      <c r="I11965" s="11" t="s">
        <v>99</v>
      </c>
      <c r="J11965" s="11" t="s">
        <v>234</v>
      </c>
      <c r="K11965" s="11" t="str">
        <f>IFERROR(INDEX('EDC Component Dictionary'!$C$5:$C$37,MATCH('Rates Database'!J11965,'EDC Component Dictionary'!$B$5:$B$37,0)), "Energy Supply")</f>
        <v>Energy Supply</v>
      </c>
      <c r="L11965" s="12">
        <v>0.10409</v>
      </c>
      <c r="M11965" s="12"/>
    </row>
    <row r="11966" spans="1:13" x14ac:dyDescent="0.3">
      <c r="A11966" s="18">
        <v>11964</v>
      </c>
      <c r="B11966" s="18">
        <f t="shared" si="374"/>
        <v>2022</v>
      </c>
      <c r="C11966" s="17">
        <v>44866</v>
      </c>
      <c r="D11966" s="18" t="s">
        <v>130</v>
      </c>
      <c r="E11966" s="18" t="s">
        <v>164</v>
      </c>
      <c r="F11966" s="18" t="str">
        <f t="shared" si="373"/>
        <v>National Grid-Westborough Muni Agg Rate-44866</v>
      </c>
      <c r="G11966" s="11" t="s">
        <v>131</v>
      </c>
      <c r="H11966" s="11" t="s">
        <v>54</v>
      </c>
      <c r="I11966" s="11" t="s">
        <v>99</v>
      </c>
      <c r="J11966" s="11" t="s">
        <v>172</v>
      </c>
      <c r="K11966" s="11" t="str">
        <f>IFERROR(INDEX('EDC Component Dictionary'!$C$5:$C$37,MATCH('Rates Database'!J11966,'EDC Component Dictionary'!$B$5:$B$37,0)), "Energy Supply")</f>
        <v>Energy Supply</v>
      </c>
      <c r="L11966" s="12">
        <v>0.10434</v>
      </c>
      <c r="M11966" s="12"/>
    </row>
    <row r="11967" spans="1:13" x14ac:dyDescent="0.3">
      <c r="A11967" s="18">
        <v>11965</v>
      </c>
      <c r="B11967" s="18">
        <f t="shared" si="374"/>
        <v>2022</v>
      </c>
      <c r="C11967" s="17">
        <v>44866</v>
      </c>
      <c r="D11967" s="18" t="s">
        <v>130</v>
      </c>
      <c r="E11967" s="18" t="s">
        <v>164</v>
      </c>
      <c r="F11967" s="18" t="str">
        <f t="shared" si="373"/>
        <v>National Grid-Leicester Muni Agg Rate-44866</v>
      </c>
      <c r="G11967" s="11" t="s">
        <v>131</v>
      </c>
      <c r="H11967" s="11" t="s">
        <v>54</v>
      </c>
      <c r="I11967" s="11" t="s">
        <v>99</v>
      </c>
      <c r="J11967" s="11" t="s">
        <v>305</v>
      </c>
      <c r="K11967" s="11" t="str">
        <f>IFERROR(INDEX('EDC Component Dictionary'!$C$5:$C$37,MATCH('Rates Database'!J11967,'EDC Component Dictionary'!$B$5:$B$37,0)), "Energy Supply")</f>
        <v>Energy Supply</v>
      </c>
      <c r="L11967" s="12">
        <v>0.10459</v>
      </c>
      <c r="M11967" s="12"/>
    </row>
    <row r="11968" spans="1:13" x14ac:dyDescent="0.3">
      <c r="A11968" s="18">
        <v>11966</v>
      </c>
      <c r="B11968" s="18">
        <f t="shared" si="374"/>
        <v>2022</v>
      </c>
      <c r="C11968" s="17">
        <v>44866</v>
      </c>
      <c r="D11968" s="18" t="s">
        <v>130</v>
      </c>
      <c r="E11968" s="18" t="s">
        <v>163</v>
      </c>
      <c r="F11968" s="18" t="str">
        <f t="shared" si="373"/>
        <v>Eversource_EMA-Acushnet Muni Agg Rate-44866</v>
      </c>
      <c r="G11968" s="11" t="s">
        <v>131</v>
      </c>
      <c r="H11968" s="11" t="s">
        <v>54</v>
      </c>
      <c r="I11968" s="11" t="s">
        <v>99</v>
      </c>
      <c r="J11968" s="11" t="s">
        <v>185</v>
      </c>
      <c r="K11968" s="11" t="str">
        <f>IFERROR(INDEX('EDC Component Dictionary'!$C$5:$C$37,MATCH('Rates Database'!J11968,'EDC Component Dictionary'!$B$5:$B$37,0)), "Energy Supply")</f>
        <v>Energy Supply</v>
      </c>
      <c r="L11968" s="12">
        <v>0.1047</v>
      </c>
      <c r="M11968" s="12"/>
    </row>
    <row r="11969" spans="1:13" x14ac:dyDescent="0.3">
      <c r="A11969" s="18">
        <v>11967</v>
      </c>
      <c r="B11969" s="18">
        <f t="shared" si="374"/>
        <v>2022</v>
      </c>
      <c r="C11969" s="17">
        <v>44866</v>
      </c>
      <c r="D11969" s="18" t="s">
        <v>130</v>
      </c>
      <c r="E11969" s="18" t="s">
        <v>164</v>
      </c>
      <c r="F11969" s="18" t="str">
        <f t="shared" si="373"/>
        <v>National Grid-Attleboro Muni Agg Rate-44866</v>
      </c>
      <c r="G11969" s="11" t="s">
        <v>131</v>
      </c>
      <c r="H11969" s="11" t="s">
        <v>54</v>
      </c>
      <c r="I11969" s="11" t="s">
        <v>99</v>
      </c>
      <c r="J11969" s="11" t="s">
        <v>186</v>
      </c>
      <c r="K11969" s="11" t="str">
        <f>IFERROR(INDEX('EDC Component Dictionary'!$C$5:$C$37,MATCH('Rates Database'!J11969,'EDC Component Dictionary'!$B$5:$B$37,0)), "Energy Supply")</f>
        <v>Energy Supply</v>
      </c>
      <c r="L11969" s="12">
        <v>0.10476000000000001</v>
      </c>
      <c r="M11969" s="12"/>
    </row>
    <row r="11970" spans="1:13" x14ac:dyDescent="0.3">
      <c r="A11970" s="18">
        <v>11968</v>
      </c>
      <c r="B11970" s="18">
        <f t="shared" si="374"/>
        <v>2022</v>
      </c>
      <c r="C11970" s="17">
        <v>44866</v>
      </c>
      <c r="D11970" s="18" t="s">
        <v>130</v>
      </c>
      <c r="E11970" s="18" t="s">
        <v>163</v>
      </c>
      <c r="F11970" s="18" t="str">
        <f t="shared" si="373"/>
        <v>Eversource_EMA-Carver Muni Agg Rate-44866</v>
      </c>
      <c r="G11970" s="11" t="s">
        <v>131</v>
      </c>
      <c r="H11970" s="11" t="s">
        <v>54</v>
      </c>
      <c r="I11970" s="11" t="s">
        <v>99</v>
      </c>
      <c r="J11970" s="11" t="s">
        <v>187</v>
      </c>
      <c r="K11970" s="11" t="str">
        <f>IFERROR(INDEX('EDC Component Dictionary'!$C$5:$C$37,MATCH('Rates Database'!J11970,'EDC Component Dictionary'!$B$5:$B$37,0)), "Energy Supply")</f>
        <v>Energy Supply</v>
      </c>
      <c r="L11970" s="12">
        <v>0.10465000000000001</v>
      </c>
      <c r="M11970" s="12"/>
    </row>
    <row r="11971" spans="1:13" x14ac:dyDescent="0.3">
      <c r="A11971" s="18">
        <v>11969</v>
      </c>
      <c r="B11971" s="18">
        <f t="shared" si="374"/>
        <v>2022</v>
      </c>
      <c r="C11971" s="17">
        <v>44866</v>
      </c>
      <c r="D11971" s="18" t="s">
        <v>130</v>
      </c>
      <c r="E11971" s="18" t="s">
        <v>163</v>
      </c>
      <c r="F11971" s="18" t="str">
        <f t="shared" si="373"/>
        <v>Eversource_EMA-Dartmouth Muni Agg Rate-44866</v>
      </c>
      <c r="G11971" s="11" t="s">
        <v>131</v>
      </c>
      <c r="H11971" s="11" t="s">
        <v>54</v>
      </c>
      <c r="I11971" s="11" t="s">
        <v>99</v>
      </c>
      <c r="J11971" s="11" t="s">
        <v>189</v>
      </c>
      <c r="K11971" s="11" t="str">
        <f>IFERROR(INDEX('EDC Component Dictionary'!$C$5:$C$37,MATCH('Rates Database'!J11971,'EDC Component Dictionary'!$B$5:$B$37,0)), "Energy Supply")</f>
        <v>Energy Supply</v>
      </c>
      <c r="L11971" s="12">
        <v>0.10455</v>
      </c>
      <c r="M11971" s="12"/>
    </row>
    <row r="11972" spans="1:13" x14ac:dyDescent="0.3">
      <c r="A11972" s="18">
        <v>11970</v>
      </c>
      <c r="B11972" s="18">
        <f t="shared" si="374"/>
        <v>2022</v>
      </c>
      <c r="C11972" s="17">
        <v>44866</v>
      </c>
      <c r="D11972" s="18" t="s">
        <v>130</v>
      </c>
      <c r="E11972" s="18" t="s">
        <v>164</v>
      </c>
      <c r="F11972" s="18" t="str">
        <f t="shared" ref="F11972:F12035" si="375">_xlfn.CONCAT(E11972,"-",J11972,"-",C11972)</f>
        <v>National Grid-Dighton Muni Agg Rate-44866</v>
      </c>
      <c r="G11972" s="11" t="s">
        <v>131</v>
      </c>
      <c r="H11972" s="11" t="s">
        <v>54</v>
      </c>
      <c r="I11972" s="11" t="s">
        <v>99</v>
      </c>
      <c r="J11972" s="11" t="s">
        <v>190</v>
      </c>
      <c r="K11972" s="11" t="str">
        <f>IFERROR(INDEX('EDC Component Dictionary'!$C$5:$C$37,MATCH('Rates Database'!J11972,'EDC Component Dictionary'!$B$5:$B$37,0)), "Energy Supply")</f>
        <v>Energy Supply</v>
      </c>
      <c r="L11972" s="12">
        <v>0.10471999999999999</v>
      </c>
      <c r="M11972" s="12"/>
    </row>
    <row r="11973" spans="1:13" x14ac:dyDescent="0.3">
      <c r="A11973" s="18">
        <v>11971</v>
      </c>
      <c r="B11973" s="18">
        <f t="shared" si="374"/>
        <v>2022</v>
      </c>
      <c r="C11973" s="17">
        <v>44866</v>
      </c>
      <c r="D11973" s="18" t="s">
        <v>130</v>
      </c>
      <c r="E11973" s="18" t="s">
        <v>164</v>
      </c>
      <c r="F11973" s="18" t="str">
        <f t="shared" si="375"/>
        <v>National Grid-Douglas Muni Agg Rate-44866</v>
      </c>
      <c r="G11973" s="11" t="s">
        <v>131</v>
      </c>
      <c r="H11973" s="11" t="s">
        <v>54</v>
      </c>
      <c r="I11973" s="11" t="s">
        <v>99</v>
      </c>
      <c r="J11973" s="11" t="s">
        <v>191</v>
      </c>
      <c r="K11973" s="11" t="str">
        <f>IFERROR(INDEX('EDC Component Dictionary'!$C$5:$C$37,MATCH('Rates Database'!J11973,'EDC Component Dictionary'!$B$5:$B$37,0)), "Energy Supply")</f>
        <v>Energy Supply</v>
      </c>
      <c r="L11973" s="12">
        <v>0.10473</v>
      </c>
      <c r="M11973" s="12"/>
    </row>
    <row r="11974" spans="1:13" x14ac:dyDescent="0.3">
      <c r="A11974" s="18">
        <v>11972</v>
      </c>
      <c r="B11974" s="18">
        <f t="shared" si="374"/>
        <v>2022</v>
      </c>
      <c r="C11974" s="17">
        <v>44866</v>
      </c>
      <c r="D11974" s="18" t="s">
        <v>130</v>
      </c>
      <c r="E11974" s="18" t="s">
        <v>164</v>
      </c>
      <c r="F11974" s="18" t="str">
        <f t="shared" si="375"/>
        <v>National Grid-Dracut Muni Agg Rate-44866</v>
      </c>
      <c r="G11974" s="11" t="s">
        <v>131</v>
      </c>
      <c r="H11974" s="11" t="s">
        <v>54</v>
      </c>
      <c r="I11974" s="11" t="s">
        <v>99</v>
      </c>
      <c r="J11974" s="11" t="s">
        <v>192</v>
      </c>
      <c r="K11974" s="11" t="str">
        <f>IFERROR(INDEX('EDC Component Dictionary'!$C$5:$C$37,MATCH('Rates Database'!J11974,'EDC Component Dictionary'!$B$5:$B$37,0)), "Energy Supply")</f>
        <v>Energy Supply</v>
      </c>
      <c r="L11974" s="12">
        <v>0.10471</v>
      </c>
      <c r="M11974" s="12"/>
    </row>
    <row r="11975" spans="1:13" x14ac:dyDescent="0.3">
      <c r="A11975" s="18">
        <v>11973</v>
      </c>
      <c r="B11975" s="18">
        <f t="shared" si="374"/>
        <v>2022</v>
      </c>
      <c r="C11975" s="17">
        <v>44866</v>
      </c>
      <c r="D11975" s="18" t="s">
        <v>130</v>
      </c>
      <c r="E11975" s="18" t="s">
        <v>164</v>
      </c>
      <c r="F11975" s="18" t="str">
        <f t="shared" si="375"/>
        <v>National Grid-Fall River Muni Agg Rate-44866</v>
      </c>
      <c r="G11975" s="11" t="s">
        <v>131</v>
      </c>
      <c r="H11975" s="11" t="s">
        <v>54</v>
      </c>
      <c r="I11975" s="11" t="s">
        <v>99</v>
      </c>
      <c r="J11975" s="11" t="s">
        <v>194</v>
      </c>
      <c r="K11975" s="11" t="str">
        <f>IFERROR(INDEX('EDC Component Dictionary'!$C$5:$C$37,MATCH('Rates Database'!J11975,'EDC Component Dictionary'!$B$5:$B$37,0)), "Energy Supply")</f>
        <v>Energy Supply</v>
      </c>
      <c r="L11975" s="12">
        <v>0.10471</v>
      </c>
      <c r="M11975" s="12"/>
    </row>
    <row r="11976" spans="1:13" x14ac:dyDescent="0.3">
      <c r="A11976" s="18">
        <v>11974</v>
      </c>
      <c r="B11976" s="18">
        <f t="shared" si="374"/>
        <v>2022</v>
      </c>
      <c r="C11976" s="17">
        <v>44866</v>
      </c>
      <c r="D11976" s="18" t="s">
        <v>130</v>
      </c>
      <c r="E11976" s="18" t="s">
        <v>163</v>
      </c>
      <c r="F11976" s="18" t="str">
        <f t="shared" si="375"/>
        <v>Eversource_EMA-Freetown Muni Agg Rate-44866</v>
      </c>
      <c r="G11976" s="11" t="s">
        <v>131</v>
      </c>
      <c r="H11976" s="11" t="s">
        <v>54</v>
      </c>
      <c r="I11976" s="11" t="s">
        <v>99</v>
      </c>
      <c r="J11976" s="11" t="s">
        <v>195</v>
      </c>
      <c r="K11976" s="11" t="str">
        <f>IFERROR(INDEX('EDC Component Dictionary'!$C$5:$C$37,MATCH('Rates Database'!J11976,'EDC Component Dictionary'!$B$5:$B$37,0)), "Energy Supply")</f>
        <v>Energy Supply</v>
      </c>
      <c r="L11976" s="12">
        <v>0.1047</v>
      </c>
      <c r="M11976" s="12"/>
    </row>
    <row r="11977" spans="1:13" x14ac:dyDescent="0.3">
      <c r="A11977" s="18">
        <v>11975</v>
      </c>
      <c r="B11977" s="18">
        <f t="shared" si="374"/>
        <v>2022</v>
      </c>
      <c r="C11977" s="17">
        <v>44866</v>
      </c>
      <c r="D11977" s="18" t="s">
        <v>130</v>
      </c>
      <c r="E11977" s="18" t="s">
        <v>95</v>
      </c>
      <c r="F11977" s="18" t="str">
        <f t="shared" si="375"/>
        <v>Eversource_WMA-Hadley Muni Agg Rate-44866</v>
      </c>
      <c r="G11977" s="11" t="s">
        <v>131</v>
      </c>
      <c r="H11977" s="11" t="s">
        <v>54</v>
      </c>
      <c r="I11977" s="11" t="s">
        <v>99</v>
      </c>
      <c r="J11977" s="11" t="s">
        <v>277</v>
      </c>
      <c r="K11977" s="11" t="str">
        <f>IFERROR(INDEX('EDC Component Dictionary'!$C$5:$C$37,MATCH('Rates Database'!J11977,'EDC Component Dictionary'!$B$5:$B$37,0)), "Energy Supply")</f>
        <v>Energy Supply</v>
      </c>
      <c r="L11977" s="12">
        <v>0.1048</v>
      </c>
      <c r="M11977" s="12"/>
    </row>
    <row r="11978" spans="1:13" x14ac:dyDescent="0.3">
      <c r="A11978" s="18">
        <v>11976</v>
      </c>
      <c r="B11978" s="18">
        <f t="shared" si="374"/>
        <v>2022</v>
      </c>
      <c r="C11978" s="17">
        <v>44866</v>
      </c>
      <c r="D11978" s="18" t="s">
        <v>130</v>
      </c>
      <c r="E11978" s="18" t="s">
        <v>163</v>
      </c>
      <c r="F11978" s="18" t="str">
        <f t="shared" si="375"/>
        <v>Eversource_EMA-Marion Muni Agg Rate-44866</v>
      </c>
      <c r="G11978" s="11" t="s">
        <v>131</v>
      </c>
      <c r="H11978" s="11" t="s">
        <v>54</v>
      </c>
      <c r="I11978" s="11" t="s">
        <v>99</v>
      </c>
      <c r="J11978" s="11" t="s">
        <v>196</v>
      </c>
      <c r="K11978" s="11" t="str">
        <f>IFERROR(INDEX('EDC Component Dictionary'!$C$5:$C$37,MATCH('Rates Database'!J11978,'EDC Component Dictionary'!$B$5:$B$37,0)), "Energy Supply")</f>
        <v>Energy Supply</v>
      </c>
      <c r="L11978" s="12">
        <v>0.1027</v>
      </c>
      <c r="M11978" s="12"/>
    </row>
    <row r="11979" spans="1:13" x14ac:dyDescent="0.3">
      <c r="A11979" s="18">
        <v>11977</v>
      </c>
      <c r="B11979" s="18">
        <f t="shared" si="374"/>
        <v>2022</v>
      </c>
      <c r="C11979" s="17">
        <v>44866</v>
      </c>
      <c r="D11979" s="18" t="s">
        <v>130</v>
      </c>
      <c r="E11979" s="18" t="s">
        <v>163</v>
      </c>
      <c r="F11979" s="18" t="str">
        <f t="shared" si="375"/>
        <v>Eversource_EMA-Mattapoisett Muni Agg Rate-44866</v>
      </c>
      <c r="G11979" s="11" t="s">
        <v>131</v>
      </c>
      <c r="H11979" s="11" t="s">
        <v>54</v>
      </c>
      <c r="I11979" s="11" t="s">
        <v>99</v>
      </c>
      <c r="J11979" s="11" t="s">
        <v>197</v>
      </c>
      <c r="K11979" s="11" t="str">
        <f>IFERROR(INDEX('EDC Component Dictionary'!$C$5:$C$37,MATCH('Rates Database'!J11979,'EDC Component Dictionary'!$B$5:$B$37,0)), "Energy Supply")</f>
        <v>Energy Supply</v>
      </c>
      <c r="L11979" s="12">
        <v>0.1047</v>
      </c>
      <c r="M11979" s="12"/>
    </row>
    <row r="11980" spans="1:13" x14ac:dyDescent="0.3">
      <c r="A11980" s="18">
        <v>11978</v>
      </c>
      <c r="B11980" s="18">
        <f t="shared" si="374"/>
        <v>2022</v>
      </c>
      <c r="C11980" s="17">
        <v>44866</v>
      </c>
      <c r="D11980" s="18" t="s">
        <v>130</v>
      </c>
      <c r="E11980" s="18" t="s">
        <v>163</v>
      </c>
      <c r="F11980" s="18" t="str">
        <f t="shared" si="375"/>
        <v>Eversource_EMA-New Bedford Muni Agg Rate-44866</v>
      </c>
      <c r="G11980" s="11" t="s">
        <v>131</v>
      </c>
      <c r="H11980" s="11" t="s">
        <v>54</v>
      </c>
      <c r="I11980" s="11" t="s">
        <v>99</v>
      </c>
      <c r="J11980" s="11" t="s">
        <v>199</v>
      </c>
      <c r="K11980" s="11" t="str">
        <f>IFERROR(INDEX('EDC Component Dictionary'!$C$5:$C$37,MATCH('Rates Database'!J11980,'EDC Component Dictionary'!$B$5:$B$37,0)), "Energy Supply")</f>
        <v>Energy Supply</v>
      </c>
      <c r="L11980" s="12">
        <v>0.10474</v>
      </c>
      <c r="M11980" s="12"/>
    </row>
    <row r="11981" spans="1:13" x14ac:dyDescent="0.3">
      <c r="A11981" s="18">
        <v>11979</v>
      </c>
      <c r="B11981" s="18">
        <f t="shared" si="374"/>
        <v>2022</v>
      </c>
      <c r="C11981" s="17">
        <v>44866</v>
      </c>
      <c r="D11981" s="18" t="s">
        <v>130</v>
      </c>
      <c r="E11981" s="18" t="s">
        <v>164</v>
      </c>
      <c r="F11981" s="18" t="str">
        <f t="shared" si="375"/>
        <v>National Grid-Northbridge Muni Agg Rate-44866</v>
      </c>
      <c r="G11981" s="11" t="s">
        <v>131</v>
      </c>
      <c r="H11981" s="11" t="s">
        <v>54</v>
      </c>
      <c r="I11981" s="11" t="s">
        <v>99</v>
      </c>
      <c r="J11981" s="11" t="s">
        <v>200</v>
      </c>
      <c r="K11981" s="11" t="str">
        <f>IFERROR(INDEX('EDC Component Dictionary'!$C$5:$C$37,MATCH('Rates Database'!J11981,'EDC Component Dictionary'!$B$5:$B$37,0)), "Energy Supply")</f>
        <v>Energy Supply</v>
      </c>
      <c r="L11981" s="12">
        <v>0.10478999999999999</v>
      </c>
      <c r="M11981" s="12"/>
    </row>
    <row r="11982" spans="1:13" x14ac:dyDescent="0.3">
      <c r="A11982" s="18">
        <v>11980</v>
      </c>
      <c r="B11982" s="18">
        <f t="shared" si="374"/>
        <v>2022</v>
      </c>
      <c r="C11982" s="17">
        <v>44866</v>
      </c>
      <c r="D11982" s="18" t="s">
        <v>130</v>
      </c>
      <c r="E11982" s="18" t="s">
        <v>164</v>
      </c>
      <c r="F11982" s="18" t="str">
        <f t="shared" si="375"/>
        <v>National Grid-Norton Muni Agg Rate-44866</v>
      </c>
      <c r="G11982" s="11" t="s">
        <v>131</v>
      </c>
      <c r="H11982" s="11" t="s">
        <v>54</v>
      </c>
      <c r="I11982" s="11" t="s">
        <v>99</v>
      </c>
      <c r="J11982" s="11" t="s">
        <v>201</v>
      </c>
      <c r="K11982" s="11" t="str">
        <f>IFERROR(INDEX('EDC Component Dictionary'!$C$5:$C$37,MATCH('Rates Database'!J11982,'EDC Component Dictionary'!$B$5:$B$37,0)), "Energy Supply")</f>
        <v>Energy Supply</v>
      </c>
      <c r="L11982" s="12">
        <v>0.10476000000000001</v>
      </c>
      <c r="M11982" s="12"/>
    </row>
    <row r="11983" spans="1:13" x14ac:dyDescent="0.3">
      <c r="A11983" s="18">
        <v>11981</v>
      </c>
      <c r="B11983" s="18">
        <f t="shared" si="374"/>
        <v>2022</v>
      </c>
      <c r="C11983" s="17">
        <v>44866</v>
      </c>
      <c r="D11983" s="18" t="s">
        <v>130</v>
      </c>
      <c r="E11983" s="18" t="s">
        <v>164</v>
      </c>
      <c r="F11983" s="18" t="str">
        <f t="shared" si="375"/>
        <v>National Grid-Plainville Muni Agg Rate-44866</v>
      </c>
      <c r="G11983" s="11" t="s">
        <v>131</v>
      </c>
      <c r="H11983" s="11" t="s">
        <v>54</v>
      </c>
      <c r="I11983" s="11" t="s">
        <v>99</v>
      </c>
      <c r="J11983" s="11" t="s">
        <v>203</v>
      </c>
      <c r="K11983" s="11" t="str">
        <f>IFERROR(INDEX('EDC Component Dictionary'!$C$5:$C$37,MATCH('Rates Database'!J11983,'EDC Component Dictionary'!$B$5:$B$37,0)), "Energy Supply")</f>
        <v>Energy Supply</v>
      </c>
      <c r="L11983" s="12">
        <v>0.10474</v>
      </c>
      <c r="M11983" s="12"/>
    </row>
    <row r="11984" spans="1:13" x14ac:dyDescent="0.3">
      <c r="A11984" s="18">
        <v>11982</v>
      </c>
      <c r="B11984" s="18">
        <f t="shared" si="374"/>
        <v>2022</v>
      </c>
      <c r="C11984" s="17">
        <v>44866</v>
      </c>
      <c r="D11984" s="18" t="s">
        <v>130</v>
      </c>
      <c r="E11984" s="18" t="s">
        <v>164</v>
      </c>
      <c r="F11984" s="18" t="str">
        <f t="shared" si="375"/>
        <v>National Grid-Rehoboth Muni Agg Rate-44866</v>
      </c>
      <c r="G11984" s="11" t="s">
        <v>131</v>
      </c>
      <c r="H11984" s="11" t="s">
        <v>54</v>
      </c>
      <c r="I11984" s="11" t="s">
        <v>99</v>
      </c>
      <c r="J11984" s="11" t="s">
        <v>204</v>
      </c>
      <c r="K11984" s="11" t="str">
        <f>IFERROR(INDEX('EDC Component Dictionary'!$C$5:$C$37,MATCH('Rates Database'!J11984,'EDC Component Dictionary'!$B$5:$B$37,0)), "Energy Supply")</f>
        <v>Energy Supply</v>
      </c>
      <c r="L11984" s="12">
        <v>0.10475</v>
      </c>
      <c r="M11984" s="12"/>
    </row>
    <row r="11985" spans="1:13" x14ac:dyDescent="0.3">
      <c r="A11985" s="18">
        <v>11983</v>
      </c>
      <c r="B11985" s="18">
        <f t="shared" si="374"/>
        <v>2022</v>
      </c>
      <c r="C11985" s="17">
        <v>44866</v>
      </c>
      <c r="D11985" s="18" t="s">
        <v>130</v>
      </c>
      <c r="E11985" s="18" t="s">
        <v>164</v>
      </c>
      <c r="F11985" s="18" t="str">
        <f t="shared" si="375"/>
        <v>National Grid-Seekonk Muni Agg Rate-44866</v>
      </c>
      <c r="G11985" s="11" t="s">
        <v>131</v>
      </c>
      <c r="H11985" s="11" t="s">
        <v>54</v>
      </c>
      <c r="I11985" s="11" t="s">
        <v>99</v>
      </c>
      <c r="J11985" s="11" t="s">
        <v>205</v>
      </c>
      <c r="K11985" s="11" t="str">
        <f>IFERROR(INDEX('EDC Component Dictionary'!$C$5:$C$37,MATCH('Rates Database'!J11985,'EDC Component Dictionary'!$B$5:$B$37,0)), "Energy Supply")</f>
        <v>Energy Supply</v>
      </c>
      <c r="L11985" s="12">
        <v>0.10475</v>
      </c>
      <c r="M11985" s="12"/>
    </row>
    <row r="11986" spans="1:13" x14ac:dyDescent="0.3">
      <c r="A11986" s="18">
        <v>11984</v>
      </c>
      <c r="B11986" s="18">
        <f t="shared" si="374"/>
        <v>2022</v>
      </c>
      <c r="C11986" s="17">
        <v>44866</v>
      </c>
      <c r="D11986" s="18" t="s">
        <v>130</v>
      </c>
      <c r="E11986" s="18" t="s">
        <v>164</v>
      </c>
      <c r="F11986" s="18" t="str">
        <f t="shared" si="375"/>
        <v>National Grid-Somerset Muni Agg Rate-44866</v>
      </c>
      <c r="G11986" s="11" t="s">
        <v>131</v>
      </c>
      <c r="H11986" s="11" t="s">
        <v>54</v>
      </c>
      <c r="I11986" s="11" t="s">
        <v>99</v>
      </c>
      <c r="J11986" s="11" t="s">
        <v>206</v>
      </c>
      <c r="K11986" s="11" t="str">
        <f>IFERROR(INDEX('EDC Component Dictionary'!$C$5:$C$37,MATCH('Rates Database'!J11986,'EDC Component Dictionary'!$B$5:$B$37,0)), "Energy Supply")</f>
        <v>Energy Supply</v>
      </c>
      <c r="L11986" s="12">
        <v>0.10474</v>
      </c>
      <c r="M11986" s="12"/>
    </row>
    <row r="11987" spans="1:13" x14ac:dyDescent="0.3">
      <c r="A11987" s="18">
        <v>11985</v>
      </c>
      <c r="B11987" s="18">
        <f t="shared" si="374"/>
        <v>2022</v>
      </c>
      <c r="C11987" s="17">
        <v>44866</v>
      </c>
      <c r="D11987" s="18" t="s">
        <v>130</v>
      </c>
      <c r="E11987" s="18" t="s">
        <v>164</v>
      </c>
      <c r="F11987" s="18" t="str">
        <f t="shared" si="375"/>
        <v>National Grid-Swansea Muni Agg Rate-44866</v>
      </c>
      <c r="G11987" s="11" t="s">
        <v>131</v>
      </c>
      <c r="H11987" s="11" t="s">
        <v>54</v>
      </c>
      <c r="I11987" s="11" t="s">
        <v>99</v>
      </c>
      <c r="J11987" s="11" t="s">
        <v>207</v>
      </c>
      <c r="K11987" s="11" t="str">
        <f>IFERROR(INDEX('EDC Component Dictionary'!$C$5:$C$37,MATCH('Rates Database'!J11987,'EDC Component Dictionary'!$B$5:$B$37,0)), "Energy Supply")</f>
        <v>Energy Supply</v>
      </c>
      <c r="L11987" s="12">
        <v>0.10471</v>
      </c>
      <c r="M11987" s="12"/>
    </row>
    <row r="11988" spans="1:13" x14ac:dyDescent="0.3">
      <c r="A11988" s="18">
        <v>11986</v>
      </c>
      <c r="B11988" s="18">
        <f t="shared" si="374"/>
        <v>2022</v>
      </c>
      <c r="C11988" s="17">
        <v>44866</v>
      </c>
      <c r="D11988" s="18" t="s">
        <v>130</v>
      </c>
      <c r="E11988" s="18" t="s">
        <v>163</v>
      </c>
      <c r="F11988" s="18" t="str">
        <f t="shared" si="375"/>
        <v>Eversource_EMA-Wareham Muni Agg Rate-44866</v>
      </c>
      <c r="G11988" s="11" t="s">
        <v>131</v>
      </c>
      <c r="H11988" s="11" t="s">
        <v>54</v>
      </c>
      <c r="I11988" s="11" t="s">
        <v>99</v>
      </c>
      <c r="J11988" s="11" t="s">
        <v>273</v>
      </c>
      <c r="K11988" s="11" t="str">
        <f>IFERROR(INDEX('EDC Component Dictionary'!$C$5:$C$37,MATCH('Rates Database'!J11988,'EDC Component Dictionary'!$B$5:$B$37,0)), "Energy Supply")</f>
        <v>Energy Supply</v>
      </c>
      <c r="L11988" s="12">
        <v>0.10473</v>
      </c>
      <c r="M11988" s="12"/>
    </row>
    <row r="11989" spans="1:13" x14ac:dyDescent="0.3">
      <c r="A11989" s="18">
        <v>11987</v>
      </c>
      <c r="B11989" s="18">
        <f t="shared" si="374"/>
        <v>2022</v>
      </c>
      <c r="C11989" s="17">
        <v>44866</v>
      </c>
      <c r="D11989" s="18" t="s">
        <v>130</v>
      </c>
      <c r="E11989" s="18" t="s">
        <v>163</v>
      </c>
      <c r="F11989" s="18" t="str">
        <f t="shared" si="375"/>
        <v>Eversource_EMA-Westport Muni Agg Rate-44866</v>
      </c>
      <c r="G11989" s="11" t="s">
        <v>131</v>
      </c>
      <c r="H11989" s="11" t="s">
        <v>54</v>
      </c>
      <c r="I11989" s="11" t="s">
        <v>99</v>
      </c>
      <c r="J11989" s="11" t="s">
        <v>209</v>
      </c>
      <c r="K11989" s="11" t="str">
        <f>IFERROR(INDEX('EDC Component Dictionary'!$C$5:$C$37,MATCH('Rates Database'!J11989,'EDC Component Dictionary'!$B$5:$B$37,0)), "Energy Supply")</f>
        <v>Energy Supply</v>
      </c>
      <c r="L11989" s="12">
        <v>0.10483000000000001</v>
      </c>
      <c r="M11989" s="12"/>
    </row>
    <row r="11990" spans="1:13" x14ac:dyDescent="0.3">
      <c r="A11990" s="18">
        <v>11988</v>
      </c>
      <c r="B11990" s="18">
        <f t="shared" ref="B11990:B12053" si="376">YEAR(C11990)</f>
        <v>2022</v>
      </c>
      <c r="C11990" s="17">
        <v>44866</v>
      </c>
      <c r="D11990" s="18" t="s">
        <v>130</v>
      </c>
      <c r="E11990" s="18" t="s">
        <v>164</v>
      </c>
      <c r="F11990" s="18" t="str">
        <f t="shared" si="375"/>
        <v>National Grid-West Brookfield Muni Agg Rate-44866</v>
      </c>
      <c r="G11990" s="11" t="s">
        <v>131</v>
      </c>
      <c r="H11990" s="11" t="s">
        <v>54</v>
      </c>
      <c r="I11990" s="11" t="s">
        <v>99</v>
      </c>
      <c r="J11990" s="11" t="s">
        <v>177</v>
      </c>
      <c r="K11990" s="11" t="str">
        <f>IFERROR(INDEX('EDC Component Dictionary'!$C$5:$C$37,MATCH('Rates Database'!J11990,'EDC Component Dictionary'!$B$5:$B$37,0)), "Energy Supply")</f>
        <v>Energy Supply</v>
      </c>
      <c r="L11990" s="12">
        <v>0.10482</v>
      </c>
      <c r="M11990" s="12"/>
    </row>
    <row r="11991" spans="1:13" x14ac:dyDescent="0.3">
      <c r="A11991" s="18">
        <v>11989</v>
      </c>
      <c r="B11991" s="18">
        <f t="shared" si="376"/>
        <v>2022</v>
      </c>
      <c r="C11991" s="17">
        <v>44866</v>
      </c>
      <c r="D11991" s="18" t="s">
        <v>130</v>
      </c>
      <c r="E11991" s="18" t="s">
        <v>163</v>
      </c>
      <c r="F11991" s="18" t="str">
        <f t="shared" si="375"/>
        <v>Eversource_EMA-Somerville Muni Agg Rate-44866</v>
      </c>
      <c r="G11991" s="11" t="s">
        <v>131</v>
      </c>
      <c r="H11991" s="11" t="s">
        <v>54</v>
      </c>
      <c r="I11991" s="11" t="s">
        <v>99</v>
      </c>
      <c r="J11991" s="11" t="s">
        <v>212</v>
      </c>
      <c r="K11991" s="11" t="str">
        <f>IFERROR(INDEX('EDC Component Dictionary'!$C$5:$C$37,MATCH('Rates Database'!J11991,'EDC Component Dictionary'!$B$5:$B$37,0)), "Energy Supply")</f>
        <v>Energy Supply</v>
      </c>
      <c r="L11991" s="12">
        <v>0.10206</v>
      </c>
      <c r="M11991" s="12"/>
    </row>
    <row r="11992" spans="1:13" x14ac:dyDescent="0.3">
      <c r="A11992" s="18">
        <v>11990</v>
      </c>
      <c r="B11992" s="18">
        <f t="shared" si="376"/>
        <v>2022</v>
      </c>
      <c r="C11992" s="17">
        <v>44866</v>
      </c>
      <c r="D11992" s="18" t="s">
        <v>130</v>
      </c>
      <c r="E11992" s="18" t="s">
        <v>164</v>
      </c>
      <c r="F11992" s="18" t="str">
        <f t="shared" si="375"/>
        <v>National Grid-Pembroke Muni Agg Rate-44866</v>
      </c>
      <c r="G11992" s="11" t="s">
        <v>131</v>
      </c>
      <c r="H11992" s="11" t="s">
        <v>54</v>
      </c>
      <c r="I11992" s="11" t="s">
        <v>99</v>
      </c>
      <c r="J11992" s="11" t="s">
        <v>295</v>
      </c>
      <c r="K11992" s="11" t="str">
        <f>IFERROR(INDEX('EDC Component Dictionary'!$C$5:$C$37,MATCH('Rates Database'!J11992,'EDC Component Dictionary'!$B$5:$B$37,0)), "Energy Supply")</f>
        <v>Energy Supply</v>
      </c>
      <c r="L11992" s="12">
        <v>0.10538</v>
      </c>
      <c r="M11992" s="12"/>
    </row>
    <row r="11993" spans="1:13" x14ac:dyDescent="0.3">
      <c r="A11993" s="18">
        <v>11991</v>
      </c>
      <c r="B11993" s="18">
        <f t="shared" si="376"/>
        <v>2022</v>
      </c>
      <c r="C11993" s="17">
        <v>44866</v>
      </c>
      <c r="D11993" s="18" t="s">
        <v>130</v>
      </c>
      <c r="E11993" s="18" t="s">
        <v>164</v>
      </c>
      <c r="F11993" s="18" t="str">
        <f t="shared" si="375"/>
        <v>National Grid-Heath Muni Agg Rate-44866</v>
      </c>
      <c r="G11993" s="11" t="s">
        <v>131</v>
      </c>
      <c r="H11993" s="11" t="s">
        <v>54</v>
      </c>
      <c r="I11993" s="11" t="s">
        <v>99</v>
      </c>
      <c r="J11993" s="11" t="s">
        <v>257</v>
      </c>
      <c r="K11993" s="11" t="str">
        <f>IFERROR(INDEX('EDC Component Dictionary'!$C$5:$C$37,MATCH('Rates Database'!J11993,'EDC Component Dictionary'!$B$5:$B$37,0)), "Energy Supply")</f>
        <v>Energy Supply</v>
      </c>
      <c r="L11993" s="12">
        <v>0.1056</v>
      </c>
      <c r="M11993" s="12"/>
    </row>
    <row r="11994" spans="1:13" x14ac:dyDescent="0.3">
      <c r="A11994" s="18">
        <v>11992</v>
      </c>
      <c r="B11994" s="18">
        <f t="shared" si="376"/>
        <v>2022</v>
      </c>
      <c r="C11994" s="17">
        <v>44866</v>
      </c>
      <c r="D11994" s="18" t="s">
        <v>130</v>
      </c>
      <c r="E11994" s="18" t="s">
        <v>164</v>
      </c>
      <c r="F11994" s="18" t="str">
        <f t="shared" si="375"/>
        <v>National Grid-Shirley Muni Agg Rate-44866</v>
      </c>
      <c r="G11994" s="11" t="s">
        <v>131</v>
      </c>
      <c r="H11994" s="11" t="s">
        <v>54</v>
      </c>
      <c r="I11994" s="11" t="s">
        <v>99</v>
      </c>
      <c r="J11994" s="11" t="s">
        <v>299</v>
      </c>
      <c r="K11994" s="11" t="str">
        <f>IFERROR(INDEX('EDC Component Dictionary'!$C$5:$C$37,MATCH('Rates Database'!J11994,'EDC Component Dictionary'!$B$5:$B$37,0)), "Energy Supply")</f>
        <v>Energy Supply</v>
      </c>
      <c r="L11994" s="12">
        <v>0.10577</v>
      </c>
      <c r="M11994" s="12"/>
    </row>
    <row r="11995" spans="1:13" x14ac:dyDescent="0.3">
      <c r="A11995" s="18">
        <v>11993</v>
      </c>
      <c r="B11995" s="18">
        <f t="shared" si="376"/>
        <v>2022</v>
      </c>
      <c r="C11995" s="17">
        <v>44866</v>
      </c>
      <c r="D11995" s="18" t="s">
        <v>130</v>
      </c>
      <c r="E11995" s="18" t="s">
        <v>163</v>
      </c>
      <c r="F11995" s="18" t="str">
        <f t="shared" si="375"/>
        <v>Eversource_EMA-Millis Muni Agg Rate-44866</v>
      </c>
      <c r="G11995" s="11" t="s">
        <v>131</v>
      </c>
      <c r="H11995" s="11" t="s">
        <v>54</v>
      </c>
      <c r="I11995" s="11" t="s">
        <v>99</v>
      </c>
      <c r="J11995" s="11" t="s">
        <v>300</v>
      </c>
      <c r="K11995" s="11" t="str">
        <f>IFERROR(INDEX('EDC Component Dictionary'!$C$5:$C$37,MATCH('Rates Database'!J11995,'EDC Component Dictionary'!$B$5:$B$37,0)), "Energy Supply")</f>
        <v>Energy Supply</v>
      </c>
      <c r="L11995" s="12">
        <v>0.10657</v>
      </c>
      <c r="M11995" s="12"/>
    </row>
    <row r="11996" spans="1:13" x14ac:dyDescent="0.3">
      <c r="A11996" s="18">
        <v>11994</v>
      </c>
      <c r="B11996" s="18">
        <f t="shared" si="376"/>
        <v>2022</v>
      </c>
      <c r="C11996" s="17">
        <v>44866</v>
      </c>
      <c r="D11996" s="18" t="s">
        <v>130</v>
      </c>
      <c r="E11996" s="18" t="s">
        <v>164</v>
      </c>
      <c r="F11996" s="18" t="str">
        <f t="shared" si="375"/>
        <v>National Grid-Sutton Muni Agg Rate-44866</v>
      </c>
      <c r="G11996" s="11" t="s">
        <v>131</v>
      </c>
      <c r="H11996" s="11" t="s">
        <v>54</v>
      </c>
      <c r="I11996" s="11" t="s">
        <v>99</v>
      </c>
      <c r="J11996" s="11" t="s">
        <v>233</v>
      </c>
      <c r="K11996" s="11" t="str">
        <f>IFERROR(INDEX('EDC Component Dictionary'!$C$5:$C$37,MATCH('Rates Database'!J11996,'EDC Component Dictionary'!$B$5:$B$37,0)), "Energy Supply")</f>
        <v>Energy Supply</v>
      </c>
      <c r="L11996" s="12">
        <v>0.10663</v>
      </c>
      <c r="M11996" s="12"/>
    </row>
    <row r="11997" spans="1:13" x14ac:dyDescent="0.3">
      <c r="A11997" s="18">
        <v>11995</v>
      </c>
      <c r="B11997" s="18">
        <f t="shared" si="376"/>
        <v>2022</v>
      </c>
      <c r="C11997" s="17">
        <v>44866</v>
      </c>
      <c r="D11997" s="18" t="s">
        <v>130</v>
      </c>
      <c r="E11997" s="18" t="s">
        <v>164</v>
      </c>
      <c r="F11997" s="18" t="str">
        <f t="shared" si="375"/>
        <v>National Grid-Williamstown Muni Agg Rate-44866</v>
      </c>
      <c r="G11997" s="11" t="s">
        <v>131</v>
      </c>
      <c r="H11997" s="11" t="s">
        <v>54</v>
      </c>
      <c r="I11997" s="11" t="s">
        <v>99</v>
      </c>
      <c r="J11997" s="11" t="s">
        <v>225</v>
      </c>
      <c r="K11997" s="11" t="str">
        <f>IFERROR(INDEX('EDC Component Dictionary'!$C$5:$C$37,MATCH('Rates Database'!J11997,'EDC Component Dictionary'!$B$5:$B$37,0)), "Energy Supply")</f>
        <v>Energy Supply</v>
      </c>
      <c r="L11997" s="12">
        <v>0.10671</v>
      </c>
      <c r="M11997" s="12"/>
    </row>
    <row r="11998" spans="1:13" x14ac:dyDescent="0.3">
      <c r="A11998" s="18">
        <v>11996</v>
      </c>
      <c r="B11998" s="18">
        <f t="shared" si="376"/>
        <v>2022</v>
      </c>
      <c r="C11998" s="17">
        <v>44866</v>
      </c>
      <c r="D11998" s="18" t="s">
        <v>130</v>
      </c>
      <c r="E11998" s="18" t="s">
        <v>163</v>
      </c>
      <c r="F11998" s="18" t="str">
        <f t="shared" si="375"/>
        <v>Eversource_EMA-Sudbury Muni Agg Rate-44866</v>
      </c>
      <c r="G11998" s="11" t="s">
        <v>131</v>
      </c>
      <c r="H11998" s="11" t="s">
        <v>54</v>
      </c>
      <c r="I11998" s="11" t="s">
        <v>99</v>
      </c>
      <c r="J11998" s="11" t="s">
        <v>227</v>
      </c>
      <c r="K11998" s="11" t="str">
        <f>IFERROR(INDEX('EDC Component Dictionary'!$C$5:$C$37,MATCH('Rates Database'!J11998,'EDC Component Dictionary'!$B$5:$B$37,0)), "Energy Supply")</f>
        <v>Energy Supply</v>
      </c>
      <c r="L11998" s="12">
        <v>0.10828</v>
      </c>
      <c r="M11998" s="12"/>
    </row>
    <row r="11999" spans="1:13" x14ac:dyDescent="0.3">
      <c r="A11999" s="18">
        <v>11997</v>
      </c>
      <c r="B11999" s="18">
        <f t="shared" si="376"/>
        <v>2022</v>
      </c>
      <c r="C11999" s="17">
        <v>44866</v>
      </c>
      <c r="D11999" s="18" t="s">
        <v>130</v>
      </c>
      <c r="E11999" s="18" t="s">
        <v>164</v>
      </c>
      <c r="F11999" s="18" t="str">
        <f t="shared" si="375"/>
        <v>National Grid-Halifax Muni Agg Rate-44866</v>
      </c>
      <c r="G11999" s="11" t="s">
        <v>131</v>
      </c>
      <c r="H11999" s="11" t="s">
        <v>54</v>
      </c>
      <c r="I11999" s="11" t="s">
        <v>99</v>
      </c>
      <c r="J11999" s="11" t="s">
        <v>230</v>
      </c>
      <c r="K11999" s="11" t="str">
        <f>IFERROR(INDEX('EDC Component Dictionary'!$C$5:$C$37,MATCH('Rates Database'!J11999,'EDC Component Dictionary'!$B$5:$B$37,0)), "Energy Supply")</f>
        <v>Energy Supply</v>
      </c>
      <c r="L11999" s="12">
        <v>0.10716000000000001</v>
      </c>
      <c r="M11999" s="12"/>
    </row>
    <row r="12000" spans="1:13" x14ac:dyDescent="0.3">
      <c r="A12000" s="18">
        <v>11998</v>
      </c>
      <c r="B12000" s="18">
        <f t="shared" si="376"/>
        <v>2022</v>
      </c>
      <c r="C12000" s="17">
        <v>44866</v>
      </c>
      <c r="D12000" s="18" t="s">
        <v>130</v>
      </c>
      <c r="E12000" s="18" t="s">
        <v>164</v>
      </c>
      <c r="F12000" s="18" t="str">
        <f t="shared" si="375"/>
        <v>National Grid-Franklin Muni Agg Rate-44866</v>
      </c>
      <c r="G12000" s="11" t="s">
        <v>131</v>
      </c>
      <c r="H12000" s="11" t="s">
        <v>54</v>
      </c>
      <c r="I12000" s="11" t="s">
        <v>99</v>
      </c>
      <c r="J12000" s="11" t="s">
        <v>296</v>
      </c>
      <c r="K12000" s="11" t="str">
        <f>IFERROR(INDEX('EDC Component Dictionary'!$C$5:$C$37,MATCH('Rates Database'!J12000,'EDC Component Dictionary'!$B$5:$B$37,0)), "Energy Supply")</f>
        <v>Energy Supply</v>
      </c>
      <c r="L12000" s="12">
        <v>0.10725</v>
      </c>
      <c r="M12000" s="12"/>
    </row>
    <row r="12001" spans="1:13" x14ac:dyDescent="0.3">
      <c r="A12001" s="18">
        <v>11999</v>
      </c>
      <c r="B12001" s="18">
        <f t="shared" si="376"/>
        <v>2022</v>
      </c>
      <c r="C12001" s="17">
        <v>44866</v>
      </c>
      <c r="D12001" s="18" t="s">
        <v>130</v>
      </c>
      <c r="E12001" s="18" t="s">
        <v>164</v>
      </c>
      <c r="F12001" s="18" t="str">
        <f t="shared" si="375"/>
        <v>National Grid-Bellingham Muni Agg Rate-44866</v>
      </c>
      <c r="G12001" s="11" t="s">
        <v>131</v>
      </c>
      <c r="H12001" s="11" t="s">
        <v>54</v>
      </c>
      <c r="I12001" s="11" t="s">
        <v>99</v>
      </c>
      <c r="J12001" s="11" t="s">
        <v>244</v>
      </c>
      <c r="K12001" s="11" t="str">
        <f>IFERROR(INDEX('EDC Component Dictionary'!$C$5:$C$37,MATCH('Rates Database'!J12001,'EDC Component Dictionary'!$B$5:$B$37,0)), "Energy Supply")</f>
        <v>Energy Supply</v>
      </c>
      <c r="L12001" s="12">
        <v>0.10766000000000001</v>
      </c>
      <c r="M12001" s="12"/>
    </row>
    <row r="12002" spans="1:13" x14ac:dyDescent="0.3">
      <c r="A12002" s="18">
        <v>12000</v>
      </c>
      <c r="B12002" s="18">
        <f t="shared" si="376"/>
        <v>2022</v>
      </c>
      <c r="C12002" s="17">
        <v>44866</v>
      </c>
      <c r="D12002" s="18" t="s">
        <v>130</v>
      </c>
      <c r="E12002" s="18" t="s">
        <v>163</v>
      </c>
      <c r="F12002" s="18" t="str">
        <f t="shared" si="375"/>
        <v>Eversource_EMA-Dedham Muni Agg Rate-44866</v>
      </c>
      <c r="G12002" s="11" t="s">
        <v>131</v>
      </c>
      <c r="H12002" s="11" t="s">
        <v>54</v>
      </c>
      <c r="I12002" s="11" t="s">
        <v>99</v>
      </c>
      <c r="J12002" s="11" t="s">
        <v>278</v>
      </c>
      <c r="K12002" s="11" t="str">
        <f>IFERROR(INDEX('EDC Component Dictionary'!$C$5:$C$37,MATCH('Rates Database'!J12002,'EDC Component Dictionary'!$B$5:$B$37,0)), "Energy Supply")</f>
        <v>Energy Supply</v>
      </c>
      <c r="L12002" s="12">
        <v>0.10806</v>
      </c>
      <c r="M12002" s="12"/>
    </row>
    <row r="12003" spans="1:13" x14ac:dyDescent="0.3">
      <c r="A12003" s="18">
        <v>12001</v>
      </c>
      <c r="B12003" s="18">
        <f t="shared" si="376"/>
        <v>2022</v>
      </c>
      <c r="C12003" s="17">
        <v>44866</v>
      </c>
      <c r="D12003" s="18" t="s">
        <v>130</v>
      </c>
      <c r="E12003" s="18" t="s">
        <v>164</v>
      </c>
      <c r="F12003" s="18" t="str">
        <f t="shared" si="375"/>
        <v>National Grid-Westford Muni Agg Rate-44866</v>
      </c>
      <c r="G12003" s="11" t="s">
        <v>131</v>
      </c>
      <c r="H12003" s="11" t="s">
        <v>54</v>
      </c>
      <c r="I12003" s="11" t="s">
        <v>99</v>
      </c>
      <c r="J12003" s="11" t="s">
        <v>208</v>
      </c>
      <c r="K12003" s="11" t="str">
        <f>IFERROR(INDEX('EDC Component Dictionary'!$C$5:$C$37,MATCH('Rates Database'!J12003,'EDC Component Dictionary'!$B$5:$B$37,0)), "Energy Supply")</f>
        <v>Energy Supply</v>
      </c>
      <c r="L12003" s="12">
        <v>0.10823000000000001</v>
      </c>
      <c r="M12003" s="12"/>
    </row>
    <row r="12004" spans="1:13" x14ac:dyDescent="0.3">
      <c r="A12004" s="18">
        <v>12002</v>
      </c>
      <c r="B12004" s="18">
        <f t="shared" si="376"/>
        <v>2022</v>
      </c>
      <c r="C12004" s="17">
        <v>44866</v>
      </c>
      <c r="D12004" s="18" t="s">
        <v>130</v>
      </c>
      <c r="E12004" s="18" t="s">
        <v>164</v>
      </c>
      <c r="F12004" s="18" t="str">
        <f t="shared" si="375"/>
        <v>National Grid-Grafton Muni Agg Rate-44866</v>
      </c>
      <c r="G12004" s="11" t="s">
        <v>131</v>
      </c>
      <c r="H12004" s="11" t="s">
        <v>54</v>
      </c>
      <c r="I12004" s="11" t="s">
        <v>99</v>
      </c>
      <c r="J12004" s="11" t="s">
        <v>229</v>
      </c>
      <c r="K12004" s="11" t="str">
        <f>IFERROR(INDEX('EDC Component Dictionary'!$C$5:$C$37,MATCH('Rates Database'!J12004,'EDC Component Dictionary'!$B$5:$B$37,0)), "Energy Supply")</f>
        <v>Energy Supply</v>
      </c>
      <c r="L12004" s="12">
        <v>0.108</v>
      </c>
      <c r="M12004" s="12"/>
    </row>
    <row r="12005" spans="1:13" x14ac:dyDescent="0.3">
      <c r="A12005" s="18">
        <v>12003</v>
      </c>
      <c r="B12005" s="18">
        <f t="shared" si="376"/>
        <v>2022</v>
      </c>
      <c r="C12005" s="17">
        <v>44866</v>
      </c>
      <c r="D12005" s="18" t="s">
        <v>130</v>
      </c>
      <c r="E12005" s="18" t="s">
        <v>163</v>
      </c>
      <c r="F12005" s="18" t="str">
        <f t="shared" si="375"/>
        <v>Eversource_EMA-Lexington Muni Agg Rate-44866</v>
      </c>
      <c r="G12005" s="11" t="s">
        <v>131</v>
      </c>
      <c r="H12005" s="11" t="s">
        <v>54</v>
      </c>
      <c r="I12005" s="11" t="s">
        <v>99</v>
      </c>
      <c r="J12005" s="11" t="s">
        <v>254</v>
      </c>
      <c r="K12005" s="11" t="str">
        <f>IFERROR(INDEX('EDC Component Dictionary'!$C$5:$C$37,MATCH('Rates Database'!J12005,'EDC Component Dictionary'!$B$5:$B$37,0)), "Energy Supply")</f>
        <v>Energy Supply</v>
      </c>
      <c r="L12005" s="12">
        <v>0.10771</v>
      </c>
      <c r="M12005" s="12"/>
    </row>
    <row r="12006" spans="1:13" x14ac:dyDescent="0.3">
      <c r="A12006" s="18">
        <v>12004</v>
      </c>
      <c r="B12006" s="18">
        <f t="shared" si="376"/>
        <v>2022</v>
      </c>
      <c r="C12006" s="17">
        <v>44866</v>
      </c>
      <c r="D12006" s="18" t="s">
        <v>130</v>
      </c>
      <c r="E12006" s="18" t="s">
        <v>163</v>
      </c>
      <c r="F12006" s="18" t="str">
        <f t="shared" si="375"/>
        <v>Eversource_EMA-Milton Muni Agg Rate-44866</v>
      </c>
      <c r="G12006" s="11" t="s">
        <v>131</v>
      </c>
      <c r="H12006" s="11" t="s">
        <v>54</v>
      </c>
      <c r="I12006" s="11" t="s">
        <v>99</v>
      </c>
      <c r="J12006" s="11" t="s">
        <v>306</v>
      </c>
      <c r="K12006" s="11" t="str">
        <f>IFERROR(INDEX('EDC Component Dictionary'!$C$5:$C$37,MATCH('Rates Database'!J12006,'EDC Component Dictionary'!$B$5:$B$37,0)), "Energy Supply")</f>
        <v>Energy Supply</v>
      </c>
      <c r="L12006" s="12">
        <v>0.10979</v>
      </c>
      <c r="M12006" s="12"/>
    </row>
    <row r="12007" spans="1:13" x14ac:dyDescent="0.3">
      <c r="A12007" s="18">
        <v>12005</v>
      </c>
      <c r="B12007" s="18">
        <f t="shared" si="376"/>
        <v>2022</v>
      </c>
      <c r="C12007" s="17">
        <v>44866</v>
      </c>
      <c r="D12007" s="18" t="s">
        <v>130</v>
      </c>
      <c r="E12007" s="18" t="s">
        <v>164</v>
      </c>
      <c r="F12007" s="18" t="str">
        <f t="shared" si="375"/>
        <v>National Grid-Haverhill Muni Agg Rate-44866</v>
      </c>
      <c r="G12007" s="11" t="s">
        <v>131</v>
      </c>
      <c r="H12007" s="11" t="s">
        <v>54</v>
      </c>
      <c r="I12007" s="11" t="s">
        <v>99</v>
      </c>
      <c r="J12007" s="11" t="s">
        <v>297</v>
      </c>
      <c r="K12007" s="11" t="str">
        <f>IFERROR(INDEX('EDC Component Dictionary'!$C$5:$C$37,MATCH('Rates Database'!J12007,'EDC Component Dictionary'!$B$5:$B$37,0)), "Energy Supply")</f>
        <v>Energy Supply</v>
      </c>
      <c r="L12007" s="12">
        <v>0.1086</v>
      </c>
      <c r="M12007" s="12"/>
    </row>
    <row r="12008" spans="1:13" x14ac:dyDescent="0.3">
      <c r="A12008" s="18">
        <v>12006</v>
      </c>
      <c r="B12008" s="18">
        <f t="shared" si="376"/>
        <v>2022</v>
      </c>
      <c r="C12008" s="17">
        <v>44866</v>
      </c>
      <c r="D12008" s="18" t="s">
        <v>130</v>
      </c>
      <c r="E12008" s="18" t="s">
        <v>163</v>
      </c>
      <c r="F12008" s="18" t="str">
        <f t="shared" si="375"/>
        <v>Eversource_EMA-Fairhaven Muni Agg Rate-44866</v>
      </c>
      <c r="G12008" s="11" t="s">
        <v>131</v>
      </c>
      <c r="H12008" s="11" t="s">
        <v>54</v>
      </c>
      <c r="I12008" s="11" t="s">
        <v>99</v>
      </c>
      <c r="J12008" s="11" t="s">
        <v>193</v>
      </c>
      <c r="K12008" s="11" t="str">
        <f>IFERROR(INDEX('EDC Component Dictionary'!$C$5:$C$37,MATCH('Rates Database'!J12008,'EDC Component Dictionary'!$B$5:$B$37,0)), "Energy Supply")</f>
        <v>Energy Supply</v>
      </c>
      <c r="L12008" s="12">
        <v>0.10854999999999999</v>
      </c>
      <c r="M12008" s="12"/>
    </row>
    <row r="12009" spans="1:13" x14ac:dyDescent="0.3">
      <c r="A12009" s="18">
        <v>12007</v>
      </c>
      <c r="B12009" s="18">
        <f t="shared" si="376"/>
        <v>2022</v>
      </c>
      <c r="C12009" s="17">
        <v>44866</v>
      </c>
      <c r="D12009" s="18" t="s">
        <v>130</v>
      </c>
      <c r="E12009" s="18" t="s">
        <v>164</v>
      </c>
      <c r="F12009" s="18" t="str">
        <f t="shared" si="375"/>
        <v>National Grid-Egremont Muni Agg Rate-44866</v>
      </c>
      <c r="G12009" s="11" t="s">
        <v>131</v>
      </c>
      <c r="H12009" s="11" t="s">
        <v>54</v>
      </c>
      <c r="I12009" s="11" t="s">
        <v>99</v>
      </c>
      <c r="J12009" s="11" t="s">
        <v>248</v>
      </c>
      <c r="K12009" s="11" t="str">
        <f>IFERROR(INDEX('EDC Component Dictionary'!$C$5:$C$37,MATCH('Rates Database'!J12009,'EDC Component Dictionary'!$B$5:$B$37,0)), "Energy Supply")</f>
        <v>Energy Supply</v>
      </c>
      <c r="L12009" s="12">
        <v>0.10908</v>
      </c>
      <c r="M12009" s="12"/>
    </row>
    <row r="12010" spans="1:13" x14ac:dyDescent="0.3">
      <c r="A12010" s="18">
        <v>12008</v>
      </c>
      <c r="B12010" s="18">
        <f t="shared" si="376"/>
        <v>2022</v>
      </c>
      <c r="C12010" s="17">
        <v>44866</v>
      </c>
      <c r="D12010" s="18" t="s">
        <v>130</v>
      </c>
      <c r="E12010" s="18" t="s">
        <v>163</v>
      </c>
      <c r="F12010" s="18" t="str">
        <f t="shared" si="375"/>
        <v>Eversource_EMA-Waltham Muni Agg Rate-44866</v>
      </c>
      <c r="G12010" s="11" t="s">
        <v>131</v>
      </c>
      <c r="H12010" s="11" t="s">
        <v>54</v>
      </c>
      <c r="I12010" s="11" t="s">
        <v>99</v>
      </c>
      <c r="J12010" s="11" t="s">
        <v>304</v>
      </c>
      <c r="K12010" s="11" t="str">
        <f>IFERROR(INDEX('EDC Component Dictionary'!$C$5:$C$37,MATCH('Rates Database'!J12010,'EDC Component Dictionary'!$B$5:$B$37,0)), "Energy Supply")</f>
        <v>Energy Supply</v>
      </c>
      <c r="L12010" s="12">
        <v>0.10977000000000001</v>
      </c>
      <c r="M12010" s="12"/>
    </row>
    <row r="12011" spans="1:13" x14ac:dyDescent="0.3">
      <c r="A12011" s="18">
        <v>12009</v>
      </c>
      <c r="B12011" s="18">
        <f t="shared" si="376"/>
        <v>2022</v>
      </c>
      <c r="C12011" s="17">
        <v>44866</v>
      </c>
      <c r="D12011" s="18" t="s">
        <v>130</v>
      </c>
      <c r="E12011" s="18" t="s">
        <v>163</v>
      </c>
      <c r="F12011" s="18" t="str">
        <f t="shared" si="375"/>
        <v>Eversource_EMA-Bedford Muni Agg Rate-44866</v>
      </c>
      <c r="G12011" s="11" t="s">
        <v>131</v>
      </c>
      <c r="H12011" s="11" t="s">
        <v>54</v>
      </c>
      <c r="I12011" s="11" t="s">
        <v>99</v>
      </c>
      <c r="J12011" s="11" t="s">
        <v>274</v>
      </c>
      <c r="K12011" s="11" t="str">
        <f>IFERROR(INDEX('EDC Component Dictionary'!$C$5:$C$37,MATCH('Rates Database'!J12011,'EDC Component Dictionary'!$B$5:$B$37,0)), "Energy Supply")</f>
        <v>Energy Supply</v>
      </c>
      <c r="L12011" s="12">
        <v>0.1061</v>
      </c>
      <c r="M12011" s="12"/>
    </row>
    <row r="12012" spans="1:13" x14ac:dyDescent="0.3">
      <c r="A12012" s="18">
        <v>12010</v>
      </c>
      <c r="B12012" s="18">
        <f t="shared" si="376"/>
        <v>2022</v>
      </c>
      <c r="C12012" s="17">
        <v>44866</v>
      </c>
      <c r="D12012" s="18" t="s">
        <v>130</v>
      </c>
      <c r="E12012" s="18" t="s">
        <v>164</v>
      </c>
      <c r="F12012" s="18" t="str">
        <f t="shared" si="375"/>
        <v>National Grid-Tyngsborough Muni Agg Rate-44866</v>
      </c>
      <c r="G12012" s="11" t="s">
        <v>131</v>
      </c>
      <c r="H12012" s="11" t="s">
        <v>54</v>
      </c>
      <c r="I12012" s="11" t="s">
        <v>99</v>
      </c>
      <c r="J12012" s="11" t="s">
        <v>261</v>
      </c>
      <c r="K12012" s="11" t="str">
        <f>IFERROR(INDEX('EDC Component Dictionary'!$C$5:$C$37,MATCH('Rates Database'!J12012,'EDC Component Dictionary'!$B$5:$B$37,0)), "Energy Supply")</f>
        <v>Energy Supply</v>
      </c>
      <c r="L12012" s="12">
        <v>0.10945000000000001</v>
      </c>
      <c r="M12012" s="12"/>
    </row>
    <row r="12013" spans="1:13" x14ac:dyDescent="0.3">
      <c r="A12013" s="18">
        <v>12011</v>
      </c>
      <c r="B12013" s="18">
        <f t="shared" si="376"/>
        <v>2022</v>
      </c>
      <c r="C12013" s="17">
        <v>44866</v>
      </c>
      <c r="D12013" s="18" t="s">
        <v>130</v>
      </c>
      <c r="E12013" s="18" t="s">
        <v>164</v>
      </c>
      <c r="F12013" s="18" t="str">
        <f t="shared" si="375"/>
        <v>National Grid-Tewksbury Muni Agg Rate-44866</v>
      </c>
      <c r="G12013" s="11" t="s">
        <v>131</v>
      </c>
      <c r="H12013" s="11" t="s">
        <v>54</v>
      </c>
      <c r="I12013" s="11" t="s">
        <v>99</v>
      </c>
      <c r="J12013" s="11" t="s">
        <v>238</v>
      </c>
      <c r="K12013" s="11" t="str">
        <f>IFERROR(INDEX('EDC Component Dictionary'!$C$5:$C$37,MATCH('Rates Database'!J12013,'EDC Component Dictionary'!$B$5:$B$37,0)), "Energy Supply")</f>
        <v>Energy Supply</v>
      </c>
      <c r="L12013" s="12">
        <v>0.10949</v>
      </c>
      <c r="M12013" s="12"/>
    </row>
    <row r="12014" spans="1:13" x14ac:dyDescent="0.3">
      <c r="A12014" s="18">
        <v>12012</v>
      </c>
      <c r="B12014" s="18">
        <f t="shared" si="376"/>
        <v>2022</v>
      </c>
      <c r="C12014" s="17">
        <v>44866</v>
      </c>
      <c r="D12014" s="18" t="s">
        <v>130</v>
      </c>
      <c r="E12014" s="18" t="s">
        <v>164</v>
      </c>
      <c r="F12014" s="18" t="str">
        <f t="shared" si="375"/>
        <v>National Grid-Southborough Muni Agg Rate-44866</v>
      </c>
      <c r="G12014" s="11" t="s">
        <v>131</v>
      </c>
      <c r="H12014" s="11" t="s">
        <v>54</v>
      </c>
      <c r="I12014" s="11" t="s">
        <v>99</v>
      </c>
      <c r="J12014" s="11" t="s">
        <v>231</v>
      </c>
      <c r="K12014" s="11" t="str">
        <f>IFERROR(INDEX('EDC Component Dictionary'!$C$5:$C$37,MATCH('Rates Database'!J12014,'EDC Component Dictionary'!$B$5:$B$37,0)), "Energy Supply")</f>
        <v>Energy Supply</v>
      </c>
      <c r="L12014" s="12">
        <v>0.11014</v>
      </c>
      <c r="M12014" s="12"/>
    </row>
    <row r="12015" spans="1:13" x14ac:dyDescent="0.3">
      <c r="A12015" s="18">
        <v>12013</v>
      </c>
      <c r="B12015" s="18">
        <f t="shared" si="376"/>
        <v>2022</v>
      </c>
      <c r="C12015" s="17">
        <v>44866</v>
      </c>
      <c r="D12015" s="18" t="s">
        <v>130</v>
      </c>
      <c r="E12015" s="18" t="s">
        <v>163</v>
      </c>
      <c r="F12015" s="18" t="str">
        <f t="shared" si="375"/>
        <v>Eversource_EMA-Arlington Muni Agg Rate-44866</v>
      </c>
      <c r="G12015" s="11" t="s">
        <v>131</v>
      </c>
      <c r="H12015" s="11" t="s">
        <v>54</v>
      </c>
      <c r="I12015" s="11" t="s">
        <v>99</v>
      </c>
      <c r="J12015" s="11" t="s">
        <v>228</v>
      </c>
      <c r="K12015" s="11" t="str">
        <f>IFERROR(INDEX('EDC Component Dictionary'!$C$5:$C$37,MATCH('Rates Database'!J12015,'EDC Component Dictionary'!$B$5:$B$37,0)), "Energy Supply")</f>
        <v>Energy Supply</v>
      </c>
      <c r="L12015" s="12">
        <v>0.11249000000000001</v>
      </c>
      <c r="M12015" s="12"/>
    </row>
    <row r="12016" spans="1:13" x14ac:dyDescent="0.3">
      <c r="A12016" s="18">
        <v>12014</v>
      </c>
      <c r="B12016" s="18">
        <f t="shared" si="376"/>
        <v>2022</v>
      </c>
      <c r="C12016" s="17">
        <v>44866</v>
      </c>
      <c r="D12016" s="18" t="s">
        <v>130</v>
      </c>
      <c r="E12016" s="18" t="s">
        <v>164</v>
      </c>
      <c r="F12016" s="18" t="str">
        <f t="shared" si="375"/>
        <v>National Grid-Nantucket Muni Agg Rate-44866</v>
      </c>
      <c r="G12016" s="11" t="s">
        <v>131</v>
      </c>
      <c r="H12016" s="11" t="s">
        <v>54</v>
      </c>
      <c r="I12016" s="11" t="s">
        <v>99</v>
      </c>
      <c r="J12016" s="11" t="s">
        <v>171</v>
      </c>
      <c r="K12016" s="11" t="str">
        <f>IFERROR(INDEX('EDC Component Dictionary'!$C$5:$C$37,MATCH('Rates Database'!J12016,'EDC Component Dictionary'!$B$5:$B$37,0)), "Energy Supply")</f>
        <v>Energy Supply</v>
      </c>
      <c r="L12016" s="12">
        <v>0.11092</v>
      </c>
      <c r="M12016" s="12"/>
    </row>
    <row r="12017" spans="1:13" x14ac:dyDescent="0.3">
      <c r="A12017" s="18">
        <v>12015</v>
      </c>
      <c r="B12017" s="18">
        <f t="shared" si="376"/>
        <v>2022</v>
      </c>
      <c r="C12017" s="17">
        <v>44866</v>
      </c>
      <c r="D12017" s="18" t="s">
        <v>130</v>
      </c>
      <c r="E12017" s="18" t="s">
        <v>164</v>
      </c>
      <c r="F12017" s="18" t="str">
        <f t="shared" si="375"/>
        <v>National Grid-Gloucester Muni Agg Rate-44866</v>
      </c>
      <c r="G12017" s="11" t="s">
        <v>131</v>
      </c>
      <c r="H12017" s="11" t="s">
        <v>54</v>
      </c>
      <c r="I12017" s="11" t="s">
        <v>99</v>
      </c>
      <c r="J12017" s="11" t="s">
        <v>242</v>
      </c>
      <c r="K12017" s="11" t="str">
        <f>IFERROR(INDEX('EDC Component Dictionary'!$C$5:$C$37,MATCH('Rates Database'!J12017,'EDC Component Dictionary'!$B$5:$B$37,0)), "Energy Supply")</f>
        <v>Energy Supply</v>
      </c>
      <c r="L12017" s="12">
        <v>0.11094999999999999</v>
      </c>
      <c r="M12017" s="12"/>
    </row>
    <row r="12018" spans="1:13" x14ac:dyDescent="0.3">
      <c r="A12018" s="18">
        <v>12016</v>
      </c>
      <c r="B12018" s="18">
        <f t="shared" si="376"/>
        <v>2022</v>
      </c>
      <c r="C12018" s="17">
        <v>44866</v>
      </c>
      <c r="D12018" s="18" t="s">
        <v>130</v>
      </c>
      <c r="E12018" s="18" t="s">
        <v>164</v>
      </c>
      <c r="F12018" s="18" t="str">
        <f t="shared" si="375"/>
        <v>National Grid-Millville Muni Agg Rate-44866</v>
      </c>
      <c r="G12018" s="11" t="s">
        <v>131</v>
      </c>
      <c r="H12018" s="11" t="s">
        <v>54</v>
      </c>
      <c r="I12018" s="11" t="s">
        <v>99</v>
      </c>
      <c r="J12018" s="11" t="s">
        <v>251</v>
      </c>
      <c r="K12018" s="11" t="str">
        <f>IFERROR(INDEX('EDC Component Dictionary'!$C$5:$C$37,MATCH('Rates Database'!J12018,'EDC Component Dictionary'!$B$5:$B$37,0)), "Energy Supply")</f>
        <v>Energy Supply</v>
      </c>
      <c r="L12018" s="12">
        <v>0.11073</v>
      </c>
      <c r="M12018" s="12"/>
    </row>
    <row r="12019" spans="1:13" x14ac:dyDescent="0.3">
      <c r="A12019" s="18">
        <v>12017</v>
      </c>
      <c r="B12019" s="18">
        <f t="shared" si="376"/>
        <v>2022</v>
      </c>
      <c r="C12019" s="17">
        <v>44866</v>
      </c>
      <c r="D12019" s="18" t="s">
        <v>130</v>
      </c>
      <c r="E12019" s="18" t="s">
        <v>164</v>
      </c>
      <c r="F12019" s="18" t="str">
        <f t="shared" si="375"/>
        <v>National Grid-Salisbury Muni Agg Rate-44866</v>
      </c>
      <c r="G12019" s="11" t="s">
        <v>131</v>
      </c>
      <c r="H12019" s="11" t="s">
        <v>54</v>
      </c>
      <c r="I12019" s="11" t="s">
        <v>99</v>
      </c>
      <c r="J12019" s="11" t="s">
        <v>241</v>
      </c>
      <c r="K12019" s="11" t="str">
        <f>IFERROR(INDEX('EDC Component Dictionary'!$C$5:$C$37,MATCH('Rates Database'!J12019,'EDC Component Dictionary'!$B$5:$B$37,0)), "Energy Supply")</f>
        <v>Energy Supply</v>
      </c>
      <c r="L12019" s="12">
        <v>0.11133999999999999</v>
      </c>
      <c r="M12019" s="12"/>
    </row>
    <row r="12020" spans="1:13" x14ac:dyDescent="0.3">
      <c r="A12020" s="18">
        <v>12018</v>
      </c>
      <c r="B12020" s="18">
        <f t="shared" si="376"/>
        <v>2022</v>
      </c>
      <c r="C12020" s="17">
        <v>44866</v>
      </c>
      <c r="D12020" s="18" t="s">
        <v>130</v>
      </c>
      <c r="E12020" s="18" t="s">
        <v>163</v>
      </c>
      <c r="F12020" s="18" t="str">
        <f t="shared" si="375"/>
        <v>Eversource_EMA-Boston Muni Agg Rate-44866</v>
      </c>
      <c r="G12020" s="11" t="s">
        <v>131</v>
      </c>
      <c r="H12020" s="11" t="s">
        <v>54</v>
      </c>
      <c r="I12020" s="11" t="s">
        <v>99</v>
      </c>
      <c r="J12020" s="11" t="s">
        <v>301</v>
      </c>
      <c r="K12020" s="11" t="str">
        <f>IFERROR(INDEX('EDC Component Dictionary'!$C$5:$C$37,MATCH('Rates Database'!J12020,'EDC Component Dictionary'!$B$5:$B$37,0)), "Energy Supply")</f>
        <v>Energy Supply</v>
      </c>
      <c r="L12020" s="12">
        <v>0.11192000000000001</v>
      </c>
      <c r="M12020" s="12"/>
    </row>
    <row r="12021" spans="1:13" x14ac:dyDescent="0.3">
      <c r="A12021" s="18">
        <v>12019</v>
      </c>
      <c r="B12021" s="18">
        <f t="shared" si="376"/>
        <v>2022</v>
      </c>
      <c r="C12021" s="17">
        <v>44866</v>
      </c>
      <c r="D12021" s="18" t="s">
        <v>130</v>
      </c>
      <c r="E12021" s="18" t="s">
        <v>164</v>
      </c>
      <c r="F12021" s="18" t="str">
        <f t="shared" si="375"/>
        <v>National Grid-Rockland Muni Agg Rate-44866</v>
      </c>
      <c r="G12021" s="11" t="s">
        <v>131</v>
      </c>
      <c r="H12021" s="11" t="s">
        <v>54</v>
      </c>
      <c r="I12021" s="11" t="s">
        <v>99</v>
      </c>
      <c r="J12021" s="11" t="s">
        <v>271</v>
      </c>
      <c r="K12021" s="11" t="str">
        <f>IFERROR(INDEX('EDC Component Dictionary'!$C$5:$C$37,MATCH('Rates Database'!J12021,'EDC Component Dictionary'!$B$5:$B$37,0)), "Energy Supply")</f>
        <v>Energy Supply</v>
      </c>
      <c r="L12021" s="12">
        <v>0.10891000000000001</v>
      </c>
      <c r="M12021" s="12"/>
    </row>
    <row r="12022" spans="1:13" x14ac:dyDescent="0.3">
      <c r="A12022" s="18">
        <v>12020</v>
      </c>
      <c r="B12022" s="18">
        <f t="shared" si="376"/>
        <v>2022</v>
      </c>
      <c r="C12022" s="17">
        <v>44866</v>
      </c>
      <c r="D12022" s="18" t="s">
        <v>130</v>
      </c>
      <c r="E12022" s="18" t="s">
        <v>163</v>
      </c>
      <c r="F12022" s="18" t="str">
        <f t="shared" si="375"/>
        <v>Eversource_EMA-Winchester Muni Agg Rate-44866</v>
      </c>
      <c r="G12022" s="11" t="s">
        <v>131</v>
      </c>
      <c r="H12022" s="11" t="s">
        <v>54</v>
      </c>
      <c r="I12022" s="11" t="s">
        <v>99</v>
      </c>
      <c r="J12022" s="11" t="s">
        <v>232</v>
      </c>
      <c r="K12022" s="11" t="str">
        <f>IFERROR(INDEX('EDC Component Dictionary'!$C$5:$C$37,MATCH('Rates Database'!J12022,'EDC Component Dictionary'!$B$5:$B$37,0)), "Energy Supply")</f>
        <v>Energy Supply</v>
      </c>
      <c r="L12022" s="12">
        <v>0.11260000000000001</v>
      </c>
      <c r="M12022" s="12"/>
    </row>
    <row r="12023" spans="1:13" x14ac:dyDescent="0.3">
      <c r="A12023" s="18">
        <v>12021</v>
      </c>
      <c r="B12023" s="18">
        <f t="shared" si="376"/>
        <v>2022</v>
      </c>
      <c r="C12023" s="17">
        <v>44866</v>
      </c>
      <c r="D12023" s="18" t="s">
        <v>130</v>
      </c>
      <c r="E12023" s="18" t="s">
        <v>164</v>
      </c>
      <c r="F12023" s="18" t="str">
        <f t="shared" si="375"/>
        <v>National Grid-Hamilton Muni Agg Rate-44866</v>
      </c>
      <c r="G12023" s="11" t="s">
        <v>131</v>
      </c>
      <c r="H12023" s="11" t="s">
        <v>54</v>
      </c>
      <c r="I12023" s="11" t="s">
        <v>99</v>
      </c>
      <c r="J12023" s="11" t="s">
        <v>250</v>
      </c>
      <c r="K12023" s="11" t="str">
        <f>IFERROR(INDEX('EDC Component Dictionary'!$C$5:$C$37,MATCH('Rates Database'!J12023,'EDC Component Dictionary'!$B$5:$B$37,0)), "Energy Supply")</f>
        <v>Energy Supply</v>
      </c>
      <c r="L12023" s="12">
        <v>0.11237</v>
      </c>
      <c r="M12023" s="12"/>
    </row>
    <row r="12024" spans="1:13" x14ac:dyDescent="0.3">
      <c r="A12024" s="18">
        <v>12022</v>
      </c>
      <c r="B12024" s="18">
        <f t="shared" si="376"/>
        <v>2022</v>
      </c>
      <c r="C12024" s="17">
        <v>44866</v>
      </c>
      <c r="D12024" s="18" t="s">
        <v>130</v>
      </c>
      <c r="E12024" s="18" t="s">
        <v>36</v>
      </c>
      <c r="F12024" s="18" t="str">
        <f t="shared" si="375"/>
        <v>Unitil-Ashby Muni Agg Rate-44866</v>
      </c>
      <c r="G12024" s="11" t="s">
        <v>131</v>
      </c>
      <c r="H12024" s="11" t="s">
        <v>54</v>
      </c>
      <c r="I12024" s="11" t="s">
        <v>99</v>
      </c>
      <c r="J12024" s="11" t="s">
        <v>235</v>
      </c>
      <c r="K12024" s="11" t="str">
        <f>IFERROR(INDEX('EDC Component Dictionary'!$C$5:$C$37,MATCH('Rates Database'!J12024,'EDC Component Dictionary'!$B$5:$B$37,0)), "Energy Supply")</f>
        <v>Energy Supply</v>
      </c>
      <c r="L12024" s="12">
        <v>0.11210000000000001</v>
      </c>
      <c r="M12024" s="12"/>
    </row>
    <row r="12025" spans="1:13" x14ac:dyDescent="0.3">
      <c r="A12025" s="18">
        <v>12023</v>
      </c>
      <c r="B12025" s="18">
        <f t="shared" si="376"/>
        <v>2022</v>
      </c>
      <c r="C12025" s="17">
        <v>44866</v>
      </c>
      <c r="D12025" s="18" t="s">
        <v>130</v>
      </c>
      <c r="E12025" s="18" t="s">
        <v>36</v>
      </c>
      <c r="F12025" s="18" t="str">
        <f t="shared" si="375"/>
        <v>Unitil-Lunenburg Muni Agg Rate-44866</v>
      </c>
      <c r="G12025" s="11" t="s">
        <v>131</v>
      </c>
      <c r="H12025" s="11" t="s">
        <v>54</v>
      </c>
      <c r="I12025" s="11" t="s">
        <v>99</v>
      </c>
      <c r="J12025" s="11" t="s">
        <v>239</v>
      </c>
      <c r="K12025" s="11" t="str">
        <f>IFERROR(INDEX('EDC Component Dictionary'!$C$5:$C$37,MATCH('Rates Database'!J12025,'EDC Component Dictionary'!$B$5:$B$37,0)), "Energy Supply")</f>
        <v>Energy Supply</v>
      </c>
      <c r="L12025" s="12">
        <v>0.11210000000000001</v>
      </c>
      <c r="M12025" s="12"/>
    </row>
    <row r="12026" spans="1:13" x14ac:dyDescent="0.3">
      <c r="A12026" s="18">
        <v>12024</v>
      </c>
      <c r="B12026" s="18">
        <f t="shared" si="376"/>
        <v>2022</v>
      </c>
      <c r="C12026" s="17">
        <v>44866</v>
      </c>
      <c r="D12026" s="18" t="s">
        <v>130</v>
      </c>
      <c r="E12026" s="18" t="s">
        <v>164</v>
      </c>
      <c r="F12026" s="18" t="str">
        <f t="shared" si="375"/>
        <v>National Grid-Salem Muni Agg Rate-44866</v>
      </c>
      <c r="G12026" s="11" t="s">
        <v>131</v>
      </c>
      <c r="H12026" s="11" t="s">
        <v>54</v>
      </c>
      <c r="I12026" s="11" t="s">
        <v>99</v>
      </c>
      <c r="J12026" s="11" t="s">
        <v>175</v>
      </c>
      <c r="K12026" s="11" t="str">
        <f>IFERROR(INDEX('EDC Component Dictionary'!$C$5:$C$37,MATCH('Rates Database'!J12026,'EDC Component Dictionary'!$B$5:$B$37,0)), "Energy Supply")</f>
        <v>Energy Supply</v>
      </c>
      <c r="L12026" s="12">
        <v>0.11305</v>
      </c>
      <c r="M12026" s="12"/>
    </row>
    <row r="12027" spans="1:13" x14ac:dyDescent="0.3">
      <c r="A12027" s="18">
        <v>12025</v>
      </c>
      <c r="B12027" s="18">
        <f t="shared" si="376"/>
        <v>2022</v>
      </c>
      <c r="C12027" s="17">
        <v>44866</v>
      </c>
      <c r="D12027" s="18" t="s">
        <v>130</v>
      </c>
      <c r="E12027" s="18" t="s">
        <v>164</v>
      </c>
      <c r="F12027" s="18" t="str">
        <f t="shared" si="375"/>
        <v>National Grid-West Bridgewater Muni Agg Rate-44866</v>
      </c>
      <c r="G12027" s="11" t="s">
        <v>131</v>
      </c>
      <c r="H12027" s="11" t="s">
        <v>54</v>
      </c>
      <c r="I12027" s="11" t="s">
        <v>99</v>
      </c>
      <c r="J12027" s="11" t="s">
        <v>247</v>
      </c>
      <c r="K12027" s="11" t="str">
        <f>IFERROR(INDEX('EDC Component Dictionary'!$C$5:$C$37,MATCH('Rates Database'!J12027,'EDC Component Dictionary'!$B$5:$B$37,0)), "Energy Supply")</f>
        <v>Energy Supply</v>
      </c>
      <c r="L12027" s="12">
        <v>0.1135</v>
      </c>
      <c r="M12027" s="12"/>
    </row>
    <row r="12028" spans="1:13" x14ac:dyDescent="0.3">
      <c r="A12028" s="18">
        <v>12026</v>
      </c>
      <c r="B12028" s="18">
        <f t="shared" si="376"/>
        <v>2022</v>
      </c>
      <c r="C12028" s="17">
        <v>44866</v>
      </c>
      <c r="D12028" s="18" t="s">
        <v>130</v>
      </c>
      <c r="E12028" s="18" t="s">
        <v>164</v>
      </c>
      <c r="F12028" s="18" t="str">
        <f t="shared" si="375"/>
        <v>National Grid-Swampscott Muni Agg Rate-44866</v>
      </c>
      <c r="G12028" s="11" t="s">
        <v>131</v>
      </c>
      <c r="H12028" s="11" t="s">
        <v>54</v>
      </c>
      <c r="I12028" s="11" t="s">
        <v>99</v>
      </c>
      <c r="J12028" s="11" t="s">
        <v>178</v>
      </c>
      <c r="K12028" s="11" t="str">
        <f>IFERROR(INDEX('EDC Component Dictionary'!$C$5:$C$37,MATCH('Rates Database'!J12028,'EDC Component Dictionary'!$B$5:$B$37,0)), "Energy Supply")</f>
        <v>Energy Supply</v>
      </c>
      <c r="L12028" s="12">
        <v>0.11386</v>
      </c>
      <c r="M12028" s="12"/>
    </row>
    <row r="12029" spans="1:13" x14ac:dyDescent="0.3">
      <c r="A12029" s="18">
        <v>12027</v>
      </c>
      <c r="B12029" s="18">
        <f t="shared" si="376"/>
        <v>2022</v>
      </c>
      <c r="C12029" s="17">
        <v>44866</v>
      </c>
      <c r="D12029" s="18" t="s">
        <v>130</v>
      </c>
      <c r="E12029" s="18" t="s">
        <v>164</v>
      </c>
      <c r="F12029" s="18" t="str">
        <f t="shared" si="375"/>
        <v>National Grid-Worcester Muni Agg Rate-44866</v>
      </c>
      <c r="G12029" s="11" t="s">
        <v>131</v>
      </c>
      <c r="H12029" s="11" t="s">
        <v>54</v>
      </c>
      <c r="I12029" s="11" t="s">
        <v>99</v>
      </c>
      <c r="J12029" s="11" t="s">
        <v>281</v>
      </c>
      <c r="K12029" s="11" t="str">
        <f>IFERROR(INDEX('EDC Component Dictionary'!$C$5:$C$37,MATCH('Rates Database'!J12029,'EDC Component Dictionary'!$B$5:$B$37,0)), "Energy Supply")</f>
        <v>Energy Supply</v>
      </c>
      <c r="L12029" s="12">
        <v>0.1145</v>
      </c>
      <c r="M12029" s="12"/>
    </row>
    <row r="12030" spans="1:13" x14ac:dyDescent="0.3">
      <c r="A12030" s="18">
        <v>12028</v>
      </c>
      <c r="B12030" s="18">
        <f t="shared" si="376"/>
        <v>2022</v>
      </c>
      <c r="C12030" s="17">
        <v>44866</v>
      </c>
      <c r="D12030" s="18" t="s">
        <v>130</v>
      </c>
      <c r="E12030" s="18" t="s">
        <v>163</v>
      </c>
      <c r="F12030" s="18" t="str">
        <f t="shared" si="375"/>
        <v>Eversource_EMA-Carlisle Muni Agg Rate-44866</v>
      </c>
      <c r="G12030" s="11" t="s">
        <v>131</v>
      </c>
      <c r="H12030" s="11" t="s">
        <v>54</v>
      </c>
      <c r="I12030" s="11" t="s">
        <v>99</v>
      </c>
      <c r="J12030" s="11" t="s">
        <v>236</v>
      </c>
      <c r="K12030" s="11" t="str">
        <f>IFERROR(INDEX('EDC Component Dictionary'!$C$5:$C$37,MATCH('Rates Database'!J12030,'EDC Component Dictionary'!$B$5:$B$37,0)), "Energy Supply")</f>
        <v>Energy Supply</v>
      </c>
      <c r="L12030" s="12">
        <v>0.1133</v>
      </c>
      <c r="M12030" s="12"/>
    </row>
    <row r="12031" spans="1:13" x14ac:dyDescent="0.3">
      <c r="A12031" s="18">
        <v>12029</v>
      </c>
      <c r="B12031" s="18">
        <f t="shared" si="376"/>
        <v>2022</v>
      </c>
      <c r="C12031" s="17">
        <v>44866</v>
      </c>
      <c r="D12031" s="18" t="s">
        <v>130</v>
      </c>
      <c r="E12031" s="18" t="s">
        <v>164</v>
      </c>
      <c r="F12031" s="18" t="str">
        <f t="shared" si="375"/>
        <v>National Grid-Medford Muni Agg Rate-44866</v>
      </c>
      <c r="G12031" s="11" t="s">
        <v>131</v>
      </c>
      <c r="H12031" s="11" t="s">
        <v>54</v>
      </c>
      <c r="I12031" s="11" t="s">
        <v>99</v>
      </c>
      <c r="J12031" s="11" t="s">
        <v>279</v>
      </c>
      <c r="K12031" s="11" t="str">
        <f>IFERROR(INDEX('EDC Component Dictionary'!$C$5:$C$37,MATCH('Rates Database'!J12031,'EDC Component Dictionary'!$B$5:$B$37,0)), "Energy Supply")</f>
        <v>Energy Supply</v>
      </c>
      <c r="L12031" s="12">
        <v>0.11545999999999999</v>
      </c>
      <c r="M12031" s="12"/>
    </row>
    <row r="12032" spans="1:13" x14ac:dyDescent="0.3">
      <c r="A12032" s="18">
        <v>12030</v>
      </c>
      <c r="B12032" s="18">
        <f t="shared" si="376"/>
        <v>2022</v>
      </c>
      <c r="C12032" s="17">
        <v>44866</v>
      </c>
      <c r="D12032" s="18" t="s">
        <v>130</v>
      </c>
      <c r="E12032" s="18" t="s">
        <v>164</v>
      </c>
      <c r="F12032" s="18" t="str">
        <f t="shared" si="375"/>
        <v>National Grid-Melrose Muni Agg Rate-44866</v>
      </c>
      <c r="G12032" s="11" t="s">
        <v>131</v>
      </c>
      <c r="H12032" s="11" t="s">
        <v>54</v>
      </c>
      <c r="I12032" s="11" t="s">
        <v>99</v>
      </c>
      <c r="J12032" s="11" t="s">
        <v>269</v>
      </c>
      <c r="K12032" s="11" t="str">
        <f>IFERROR(INDEX('EDC Component Dictionary'!$C$5:$C$37,MATCH('Rates Database'!J12032,'EDC Component Dictionary'!$B$5:$B$37,0)), "Energy Supply")</f>
        <v>Energy Supply</v>
      </c>
      <c r="L12032" s="12">
        <v>0.11669</v>
      </c>
      <c r="M12032" s="12"/>
    </row>
    <row r="12033" spans="1:13" x14ac:dyDescent="0.3">
      <c r="A12033" s="18">
        <v>12031</v>
      </c>
      <c r="B12033" s="18">
        <f t="shared" si="376"/>
        <v>2022</v>
      </c>
      <c r="C12033" s="17">
        <v>44866</v>
      </c>
      <c r="D12033" s="18" t="s">
        <v>130</v>
      </c>
      <c r="E12033" s="18" t="s">
        <v>163</v>
      </c>
      <c r="F12033" s="18" t="str">
        <f t="shared" si="375"/>
        <v>Eversource_EMA-Natick Muni Agg Rate-44866</v>
      </c>
      <c r="G12033" s="11" t="s">
        <v>131</v>
      </c>
      <c r="H12033" s="11" t="s">
        <v>54</v>
      </c>
      <c r="I12033" s="11" t="s">
        <v>99</v>
      </c>
      <c r="J12033" s="11" t="s">
        <v>252</v>
      </c>
      <c r="K12033" s="11" t="str">
        <f>IFERROR(INDEX('EDC Component Dictionary'!$C$5:$C$37,MATCH('Rates Database'!J12033,'EDC Component Dictionary'!$B$5:$B$37,0)), "Energy Supply")</f>
        <v>Energy Supply</v>
      </c>
      <c r="L12033" s="12">
        <v>0.11568000000000001</v>
      </c>
      <c r="M12033" s="12"/>
    </row>
    <row r="12034" spans="1:13" x14ac:dyDescent="0.3">
      <c r="A12034" s="18">
        <v>12032</v>
      </c>
      <c r="B12034" s="18">
        <f t="shared" si="376"/>
        <v>2022</v>
      </c>
      <c r="C12034" s="17">
        <v>44866</v>
      </c>
      <c r="D12034" s="18" t="s">
        <v>130</v>
      </c>
      <c r="E12034" s="18" t="s">
        <v>163</v>
      </c>
      <c r="F12034" s="18" t="str">
        <f t="shared" si="375"/>
        <v>Eversource_EMA-Sharon Muni Agg Rate-44866</v>
      </c>
      <c r="G12034" s="11" t="s">
        <v>131</v>
      </c>
      <c r="H12034" s="11" t="s">
        <v>54</v>
      </c>
      <c r="I12034" s="11" t="s">
        <v>99</v>
      </c>
      <c r="J12034" s="11" t="s">
        <v>302</v>
      </c>
      <c r="K12034" s="11" t="str">
        <f>IFERROR(INDEX('EDC Component Dictionary'!$C$5:$C$37,MATCH('Rates Database'!J12034,'EDC Component Dictionary'!$B$5:$B$37,0)), "Energy Supply")</f>
        <v>Energy Supply</v>
      </c>
      <c r="L12034" s="12">
        <v>0.11538</v>
      </c>
      <c r="M12034" s="12"/>
    </row>
    <row r="12035" spans="1:13" x14ac:dyDescent="0.3">
      <c r="A12035" s="18">
        <v>12033</v>
      </c>
      <c r="B12035" s="18">
        <f t="shared" si="376"/>
        <v>2022</v>
      </c>
      <c r="C12035" s="17">
        <v>44866</v>
      </c>
      <c r="D12035" s="18" t="s">
        <v>130</v>
      </c>
      <c r="E12035" s="18" t="s">
        <v>163</v>
      </c>
      <c r="F12035" s="18" t="str">
        <f t="shared" si="375"/>
        <v>Eversource_EMA-Brookline Muni Agg Rate-44866</v>
      </c>
      <c r="G12035" s="11" t="s">
        <v>131</v>
      </c>
      <c r="H12035" s="11" t="s">
        <v>54</v>
      </c>
      <c r="I12035" s="11" t="s">
        <v>99</v>
      </c>
      <c r="J12035" s="11" t="s">
        <v>243</v>
      </c>
      <c r="K12035" s="11" t="str">
        <f>IFERROR(INDEX('EDC Component Dictionary'!$C$5:$C$37,MATCH('Rates Database'!J12035,'EDC Component Dictionary'!$B$5:$B$37,0)), "Energy Supply")</f>
        <v>Energy Supply</v>
      </c>
      <c r="L12035" s="12">
        <v>0.11713</v>
      </c>
      <c r="M12035" s="12"/>
    </row>
    <row r="12036" spans="1:13" x14ac:dyDescent="0.3">
      <c r="A12036" s="18">
        <v>12034</v>
      </c>
      <c r="B12036" s="18">
        <f t="shared" si="376"/>
        <v>2022</v>
      </c>
      <c r="C12036" s="17">
        <v>44866</v>
      </c>
      <c r="D12036" s="18" t="s">
        <v>130</v>
      </c>
      <c r="E12036" s="18" t="s">
        <v>163</v>
      </c>
      <c r="F12036" s="18" t="str">
        <f t="shared" ref="F12036:F12099" si="377">_xlfn.CONCAT(E12036,"-",J12036,"-",C12036)</f>
        <v>Eversource_EMA-Lincoln Muni Agg Rate-44866</v>
      </c>
      <c r="G12036" s="11" t="s">
        <v>131</v>
      </c>
      <c r="H12036" s="11" t="s">
        <v>54</v>
      </c>
      <c r="I12036" s="11" t="s">
        <v>99</v>
      </c>
      <c r="J12036" s="11" t="s">
        <v>303</v>
      </c>
      <c r="K12036" s="11" t="str">
        <f>IFERROR(INDEX('EDC Component Dictionary'!$C$5:$C$37,MATCH('Rates Database'!J12036,'EDC Component Dictionary'!$B$5:$B$37,0)), "Energy Supply")</f>
        <v>Energy Supply</v>
      </c>
      <c r="L12036" s="12">
        <v>0.11904000000000001</v>
      </c>
      <c r="M12036" s="12"/>
    </row>
    <row r="12037" spans="1:13" x14ac:dyDescent="0.3">
      <c r="A12037" s="18">
        <v>12035</v>
      </c>
      <c r="B12037" s="18">
        <f t="shared" si="376"/>
        <v>2022</v>
      </c>
      <c r="C12037" s="17">
        <v>44866</v>
      </c>
      <c r="D12037" s="18" t="s">
        <v>130</v>
      </c>
      <c r="E12037" s="18" t="s">
        <v>164</v>
      </c>
      <c r="F12037" s="18" t="str">
        <f t="shared" si="377"/>
        <v>National Grid-Berlin Muni Agg Rate-44866</v>
      </c>
      <c r="G12037" s="11" t="s">
        <v>131</v>
      </c>
      <c r="H12037" s="11" t="s">
        <v>54</v>
      </c>
      <c r="I12037" s="11" t="s">
        <v>99</v>
      </c>
      <c r="J12037" s="11" t="s">
        <v>237</v>
      </c>
      <c r="K12037" s="11" t="str">
        <f>IFERROR(INDEX('EDC Component Dictionary'!$C$5:$C$37,MATCH('Rates Database'!J12037,'EDC Component Dictionary'!$B$5:$B$37,0)), "Energy Supply")</f>
        <v>Energy Supply</v>
      </c>
      <c r="L12037" s="12">
        <v>0.12167</v>
      </c>
      <c r="M12037" s="12"/>
    </row>
    <row r="12038" spans="1:13" x14ac:dyDescent="0.3">
      <c r="A12038" s="18">
        <v>12036</v>
      </c>
      <c r="B12038" s="18">
        <f t="shared" si="376"/>
        <v>2022</v>
      </c>
      <c r="C12038" s="17">
        <v>44866</v>
      </c>
      <c r="D12038" s="18" t="s">
        <v>130</v>
      </c>
      <c r="E12038" s="18" t="s">
        <v>163</v>
      </c>
      <c r="F12038" s="18" t="str">
        <f t="shared" si="377"/>
        <v>Eversource_EMA-Watertown Muni Agg Rate-44866</v>
      </c>
      <c r="G12038" s="11" t="s">
        <v>131</v>
      </c>
      <c r="H12038" s="11" t="s">
        <v>54</v>
      </c>
      <c r="I12038" s="11" t="s">
        <v>99</v>
      </c>
      <c r="J12038" s="11" t="s">
        <v>275</v>
      </c>
      <c r="K12038" s="11" t="str">
        <f>IFERROR(INDEX('EDC Component Dictionary'!$C$5:$C$37,MATCH('Rates Database'!J12038,'EDC Component Dictionary'!$B$5:$B$37,0)), "Energy Supply")</f>
        <v>Energy Supply</v>
      </c>
      <c r="L12038" s="12">
        <v>0.13099</v>
      </c>
      <c r="M12038" s="12"/>
    </row>
    <row r="12039" spans="1:13" x14ac:dyDescent="0.3">
      <c r="A12039" s="18">
        <v>12037</v>
      </c>
      <c r="B12039" s="18">
        <f t="shared" si="376"/>
        <v>2022</v>
      </c>
      <c r="C12039" s="17">
        <v>44866</v>
      </c>
      <c r="D12039" s="18" t="s">
        <v>130</v>
      </c>
      <c r="E12039" s="18" t="s">
        <v>163</v>
      </c>
      <c r="F12039" s="18" t="str">
        <f t="shared" si="377"/>
        <v>Eversource_EMA-Newton Muni Agg Rate-44866</v>
      </c>
      <c r="G12039" s="11" t="s">
        <v>131</v>
      </c>
      <c r="H12039" s="11" t="s">
        <v>54</v>
      </c>
      <c r="I12039" s="11" t="s">
        <v>99</v>
      </c>
      <c r="J12039" s="11" t="s">
        <v>268</v>
      </c>
      <c r="K12039" s="11" t="str">
        <f>IFERROR(INDEX('EDC Component Dictionary'!$C$5:$C$37,MATCH('Rates Database'!J12039,'EDC Component Dictionary'!$B$5:$B$37,0)), "Energy Supply")</f>
        <v>Energy Supply</v>
      </c>
      <c r="L12039" s="12">
        <v>0.13328000000000001</v>
      </c>
      <c r="M12039" s="12"/>
    </row>
    <row r="12040" spans="1:13" x14ac:dyDescent="0.3">
      <c r="A12040" s="18">
        <v>12038</v>
      </c>
      <c r="B12040" s="18">
        <f t="shared" si="376"/>
        <v>2022</v>
      </c>
      <c r="C12040" s="17">
        <v>44866</v>
      </c>
      <c r="D12040" s="18" t="s">
        <v>130</v>
      </c>
      <c r="E12040" s="18" t="s">
        <v>164</v>
      </c>
      <c r="F12040" s="18" t="str">
        <f t="shared" si="377"/>
        <v>National Grid-Lowell Muni Agg Rate-44866</v>
      </c>
      <c r="G12040" s="11" t="s">
        <v>131</v>
      </c>
      <c r="H12040" s="11" t="s">
        <v>54</v>
      </c>
      <c r="I12040" s="11" t="s">
        <v>99</v>
      </c>
      <c r="J12040" s="11" t="s">
        <v>262</v>
      </c>
      <c r="K12040" s="11" t="str">
        <f>IFERROR(INDEX('EDC Component Dictionary'!$C$5:$C$37,MATCH('Rates Database'!J12040,'EDC Component Dictionary'!$B$5:$B$37,0)), "Energy Supply")</f>
        <v>Energy Supply</v>
      </c>
      <c r="L12040" s="12">
        <v>0.14449000000000001</v>
      </c>
      <c r="M12040" s="12"/>
    </row>
    <row r="12041" spans="1:13" x14ac:dyDescent="0.3">
      <c r="A12041" s="18">
        <v>12039</v>
      </c>
      <c r="B12041" s="18">
        <f t="shared" si="376"/>
        <v>2022</v>
      </c>
      <c r="C12041" s="17">
        <v>44866</v>
      </c>
      <c r="D12041" s="18" t="s">
        <v>130</v>
      </c>
      <c r="E12041" s="18" t="s">
        <v>164</v>
      </c>
      <c r="F12041" s="18" t="str">
        <f t="shared" si="377"/>
        <v>National Grid-Lancaster Muni Agg Rate-44866</v>
      </c>
      <c r="G12041" s="11" t="s">
        <v>131</v>
      </c>
      <c r="H12041" s="11" t="s">
        <v>54</v>
      </c>
      <c r="I12041" s="11" t="s">
        <v>99</v>
      </c>
      <c r="J12041" s="11" t="s">
        <v>260</v>
      </c>
      <c r="K12041" s="11" t="str">
        <f>IFERROR(INDEX('EDC Component Dictionary'!$C$5:$C$37,MATCH('Rates Database'!J12041,'EDC Component Dictionary'!$B$5:$B$37,0)), "Energy Supply")</f>
        <v>Energy Supply</v>
      </c>
      <c r="L12041" s="12">
        <v>0.14974000000000001</v>
      </c>
      <c r="M12041" s="12"/>
    </row>
    <row r="12042" spans="1:13" x14ac:dyDescent="0.3">
      <c r="A12042" s="18">
        <v>12040</v>
      </c>
      <c r="B12042" s="18">
        <f t="shared" si="376"/>
        <v>2022</v>
      </c>
      <c r="C12042" s="17">
        <v>44866</v>
      </c>
      <c r="D12042" s="18" t="s">
        <v>130</v>
      </c>
      <c r="E12042" s="18" t="s">
        <v>164</v>
      </c>
      <c r="F12042" s="18" t="str">
        <f t="shared" si="377"/>
        <v>National Grid-Foxborough Muni Agg Rate-44866</v>
      </c>
      <c r="G12042" s="11" t="s">
        <v>131</v>
      </c>
      <c r="H12042" s="11" t="s">
        <v>54</v>
      </c>
      <c r="I12042" s="11" t="s">
        <v>99</v>
      </c>
      <c r="J12042" s="11" t="s">
        <v>256</v>
      </c>
      <c r="K12042" s="11" t="str">
        <f>IFERROR(INDEX('EDC Component Dictionary'!$C$5:$C$37,MATCH('Rates Database'!J12042,'EDC Component Dictionary'!$B$5:$B$37,0)), "Energy Supply")</f>
        <v>Energy Supply</v>
      </c>
      <c r="L12042" s="12">
        <v>0.16755</v>
      </c>
      <c r="M12042" s="12"/>
    </row>
    <row r="12043" spans="1:13" x14ac:dyDescent="0.3">
      <c r="A12043" s="18">
        <v>12041</v>
      </c>
      <c r="B12043" s="18">
        <f t="shared" si="376"/>
        <v>2022</v>
      </c>
      <c r="C12043" s="17">
        <v>44866</v>
      </c>
      <c r="D12043" s="18" t="s">
        <v>130</v>
      </c>
      <c r="E12043" s="18" t="s">
        <v>163</v>
      </c>
      <c r="F12043" s="18" t="str">
        <f t="shared" si="377"/>
        <v>Eversource_EMA-Cape Light Compact JPE Muni Agg Rate-44866</v>
      </c>
      <c r="G12043" s="11" t="s">
        <v>131</v>
      </c>
      <c r="H12043" s="11" t="s">
        <v>54</v>
      </c>
      <c r="I12043" s="11" t="s">
        <v>99</v>
      </c>
      <c r="J12043" s="11" t="s">
        <v>264</v>
      </c>
      <c r="K12043" s="11" t="str">
        <f>IFERROR(INDEX('EDC Component Dictionary'!$C$5:$C$37,MATCH('Rates Database'!J12043,'EDC Component Dictionary'!$B$5:$B$37,0)), "Energy Supply")</f>
        <v>Energy Supply</v>
      </c>
      <c r="L12043" s="12">
        <v>0.17000999999999999</v>
      </c>
      <c r="M12043" s="12"/>
    </row>
    <row r="12044" spans="1:13" x14ac:dyDescent="0.3">
      <c r="A12044" s="18">
        <v>12042</v>
      </c>
      <c r="B12044" s="18">
        <f t="shared" si="376"/>
        <v>2022</v>
      </c>
      <c r="C12044" s="17">
        <v>44866</v>
      </c>
      <c r="D12044" s="18" t="s">
        <v>130</v>
      </c>
      <c r="E12044" s="18" t="s">
        <v>163</v>
      </c>
      <c r="F12044" s="18" t="str">
        <f t="shared" si="377"/>
        <v>Eversource_EMA-Kingston Muni Agg Rate-44866</v>
      </c>
      <c r="G12044" s="11" t="s">
        <v>131</v>
      </c>
      <c r="H12044" s="11" t="s">
        <v>54</v>
      </c>
      <c r="I12044" s="11" t="s">
        <v>99</v>
      </c>
      <c r="J12044" s="11" t="s">
        <v>211</v>
      </c>
      <c r="K12044" s="11" t="str">
        <f>IFERROR(INDEX('EDC Component Dictionary'!$C$5:$C$37,MATCH('Rates Database'!J12044,'EDC Component Dictionary'!$B$5:$B$37,0)), "Energy Supply")</f>
        <v>Energy Supply</v>
      </c>
      <c r="L12044" s="12">
        <v>0.17871000000000001</v>
      </c>
      <c r="M12044" s="12"/>
    </row>
    <row r="12045" spans="1:13" x14ac:dyDescent="0.3">
      <c r="A12045" s="18">
        <v>12043</v>
      </c>
      <c r="B12045" s="18">
        <f t="shared" si="376"/>
        <v>2022</v>
      </c>
      <c r="C12045" s="17">
        <v>44866</v>
      </c>
      <c r="D12045" s="18" t="s">
        <v>130</v>
      </c>
      <c r="E12045" s="18" t="s">
        <v>163</v>
      </c>
      <c r="F12045" s="18" t="str">
        <f t="shared" si="377"/>
        <v>Eversource_EMA-Acton Muni Agg Rate-44866</v>
      </c>
      <c r="G12045" s="11" t="s">
        <v>131</v>
      </c>
      <c r="H12045" s="11" t="s">
        <v>54</v>
      </c>
      <c r="I12045" s="11" t="s">
        <v>99</v>
      </c>
      <c r="J12045" s="11" t="s">
        <v>226</v>
      </c>
      <c r="K12045" s="11" t="str">
        <f>IFERROR(INDEX('EDC Component Dictionary'!$C$5:$C$37,MATCH('Rates Database'!J12045,'EDC Component Dictionary'!$B$5:$B$37,0)), "Energy Supply")</f>
        <v>Energy Supply</v>
      </c>
      <c r="L12045" s="12">
        <v>0.19256999999999999</v>
      </c>
      <c r="M12045" s="12"/>
    </row>
    <row r="12046" spans="1:13" x14ac:dyDescent="0.3">
      <c r="A12046" s="18">
        <v>12044</v>
      </c>
      <c r="B12046" s="18">
        <f t="shared" si="376"/>
        <v>2022</v>
      </c>
      <c r="C12046" s="17">
        <v>44866</v>
      </c>
      <c r="D12046" s="18" t="s">
        <v>130</v>
      </c>
      <c r="E12046" s="18" t="s">
        <v>164</v>
      </c>
      <c r="F12046" s="18" t="str">
        <f t="shared" si="377"/>
        <v>National Grid-Williamsburg Muni Agg Rate-44866</v>
      </c>
      <c r="G12046" s="11" t="s">
        <v>131</v>
      </c>
      <c r="H12046" s="11" t="s">
        <v>54</v>
      </c>
      <c r="I12046" s="11" t="s">
        <v>99</v>
      </c>
      <c r="J12046" s="11" t="s">
        <v>249</v>
      </c>
      <c r="K12046" s="11" t="str">
        <f>IFERROR(INDEX('EDC Component Dictionary'!$C$5:$C$37,MATCH('Rates Database'!J12046,'EDC Component Dictionary'!$B$5:$B$37,0)), "Energy Supply")</f>
        <v>Energy Supply</v>
      </c>
      <c r="L12046" s="12">
        <v>0.20244000000000001</v>
      </c>
      <c r="M12046" s="12"/>
    </row>
    <row r="12047" spans="1:13" x14ac:dyDescent="0.3">
      <c r="A12047" s="18">
        <v>12045</v>
      </c>
      <c r="B12047" s="18">
        <f t="shared" si="376"/>
        <v>2022</v>
      </c>
      <c r="C12047" s="17">
        <v>44866</v>
      </c>
      <c r="D12047" s="18" t="s">
        <v>130</v>
      </c>
      <c r="E12047" s="18" t="s">
        <v>95</v>
      </c>
      <c r="F12047" s="18" t="str">
        <f t="shared" si="377"/>
        <v>Eversource_WMA-Hatfield Muni Agg Rate-44866</v>
      </c>
      <c r="G12047" s="11" t="s">
        <v>131</v>
      </c>
      <c r="H12047" s="11" t="s">
        <v>54</v>
      </c>
      <c r="I12047" s="11" t="s">
        <v>99</v>
      </c>
      <c r="J12047" s="11" t="s">
        <v>280</v>
      </c>
      <c r="K12047" s="11" t="str">
        <f>IFERROR(INDEX('EDC Component Dictionary'!$C$5:$C$37,MATCH('Rates Database'!J12047,'EDC Component Dictionary'!$B$5:$B$37,0)), "Energy Supply")</f>
        <v>Energy Supply</v>
      </c>
      <c r="L12047" s="12">
        <v>0.22156999999999999</v>
      </c>
      <c r="M12047" s="12"/>
    </row>
    <row r="12048" spans="1:13" x14ac:dyDescent="0.3">
      <c r="A12048" s="18">
        <v>12046</v>
      </c>
      <c r="B12048" s="18">
        <f t="shared" si="376"/>
        <v>2022</v>
      </c>
      <c r="C12048" s="17">
        <v>44866</v>
      </c>
      <c r="D12048" s="18" t="s">
        <v>130</v>
      </c>
      <c r="E12048" s="18" t="s">
        <v>164</v>
      </c>
      <c r="F12048" s="18" t="str">
        <f t="shared" si="377"/>
        <v>National Grid-Great Barrington Muni Agg Rate-44866</v>
      </c>
      <c r="G12048" s="11" t="s">
        <v>131</v>
      </c>
      <c r="H12048" s="11" t="s">
        <v>54</v>
      </c>
      <c r="I12048" s="11" t="s">
        <v>99</v>
      </c>
      <c r="J12048" s="11" t="s">
        <v>245</v>
      </c>
      <c r="K12048" s="11" t="str">
        <f>IFERROR(INDEX('EDC Component Dictionary'!$C$5:$C$37,MATCH('Rates Database'!J12048,'EDC Component Dictionary'!$B$5:$B$37,0)), "Energy Supply")</f>
        <v>Energy Supply</v>
      </c>
      <c r="L12048" s="12">
        <v>0.22203000000000001</v>
      </c>
      <c r="M12048" s="12"/>
    </row>
    <row r="12049" spans="1:13" x14ac:dyDescent="0.3">
      <c r="A12049" s="18">
        <v>12047</v>
      </c>
      <c r="B12049" s="18">
        <f t="shared" si="376"/>
        <v>2022</v>
      </c>
      <c r="C12049" s="17">
        <v>44866</v>
      </c>
      <c r="D12049" s="18" t="s">
        <v>130</v>
      </c>
      <c r="E12049" s="18" t="s">
        <v>164</v>
      </c>
      <c r="F12049" s="18" t="str">
        <f t="shared" si="377"/>
        <v>National Grid-Orange Muni Agg Rate-44866</v>
      </c>
      <c r="G12049" s="11" t="s">
        <v>131</v>
      </c>
      <c r="H12049" s="11" t="s">
        <v>54</v>
      </c>
      <c r="I12049" s="11" t="s">
        <v>99</v>
      </c>
      <c r="J12049" s="11" t="s">
        <v>182</v>
      </c>
      <c r="K12049" s="11" t="str">
        <f>IFERROR(INDEX('EDC Component Dictionary'!$C$5:$C$37,MATCH('Rates Database'!J12049,'EDC Component Dictionary'!$B$5:$B$37,0)), "Energy Supply")</f>
        <v>Energy Supply</v>
      </c>
      <c r="L12049" s="12">
        <v>0.23671</v>
      </c>
      <c r="M12049" s="12"/>
    </row>
    <row r="12050" spans="1:13" x14ac:dyDescent="0.3">
      <c r="A12050" s="18">
        <v>12048</v>
      </c>
      <c r="B12050" s="18">
        <f t="shared" si="376"/>
        <v>2022</v>
      </c>
      <c r="C12050" s="17">
        <v>44866</v>
      </c>
      <c r="D12050" s="18" t="s">
        <v>130</v>
      </c>
      <c r="E12050" s="18" t="s">
        <v>164</v>
      </c>
      <c r="F12050" s="18" t="str">
        <f t="shared" si="377"/>
        <v>National Grid-Gardner Muni Agg Rate-44866</v>
      </c>
      <c r="G12050" s="11" t="s">
        <v>131</v>
      </c>
      <c r="H12050" s="11" t="s">
        <v>54</v>
      </c>
      <c r="I12050" s="11" t="s">
        <v>99</v>
      </c>
      <c r="J12050" s="11" t="s">
        <v>179</v>
      </c>
      <c r="K12050" s="11" t="str">
        <f>IFERROR(INDEX('EDC Component Dictionary'!$C$5:$C$37,MATCH('Rates Database'!J12050,'EDC Component Dictionary'!$B$5:$B$37,0)), "Energy Supply")</f>
        <v>Energy Supply</v>
      </c>
      <c r="L12050" s="12">
        <v>0.23787</v>
      </c>
      <c r="M12050" s="12"/>
    </row>
    <row r="12051" spans="1:13" x14ac:dyDescent="0.3">
      <c r="A12051" s="18">
        <v>12049</v>
      </c>
      <c r="B12051" s="18">
        <f t="shared" si="376"/>
        <v>2022</v>
      </c>
      <c r="C12051" s="17">
        <v>44866</v>
      </c>
      <c r="D12051" s="18" t="s">
        <v>130</v>
      </c>
      <c r="E12051" s="18" t="s">
        <v>164</v>
      </c>
      <c r="F12051" s="18" t="str">
        <f t="shared" si="377"/>
        <v>National Grid-Auburn Muni Agg Rate-44866</v>
      </c>
      <c r="G12051" s="11" t="s">
        <v>131</v>
      </c>
      <c r="H12051" s="11" t="s">
        <v>54</v>
      </c>
      <c r="I12051" s="11" t="s">
        <v>99</v>
      </c>
      <c r="J12051" s="11" t="s">
        <v>258</v>
      </c>
      <c r="K12051" s="11" t="str">
        <f>IFERROR(INDEX('EDC Component Dictionary'!$C$5:$C$37,MATCH('Rates Database'!J12051,'EDC Component Dictionary'!$B$5:$B$37,0)), "Energy Supply")</f>
        <v>Energy Supply</v>
      </c>
      <c r="L12051" s="12">
        <v>0.23821999999999999</v>
      </c>
      <c r="M12051" s="12"/>
    </row>
    <row r="12052" spans="1:13" x14ac:dyDescent="0.3">
      <c r="A12052" s="18">
        <v>12050</v>
      </c>
      <c r="B12052" s="18">
        <f t="shared" si="376"/>
        <v>2022</v>
      </c>
      <c r="C12052" s="17">
        <v>44866</v>
      </c>
      <c r="D12052" s="18" t="s">
        <v>130</v>
      </c>
      <c r="E12052" s="18" t="s">
        <v>164</v>
      </c>
      <c r="F12052" s="18" t="str">
        <f t="shared" si="377"/>
        <v>National Grid-North Andover Muni Agg Rate-44866</v>
      </c>
      <c r="G12052" s="11" t="s">
        <v>131</v>
      </c>
      <c r="H12052" s="11" t="s">
        <v>54</v>
      </c>
      <c r="I12052" s="11" t="s">
        <v>99</v>
      </c>
      <c r="J12052" s="11" t="s">
        <v>259</v>
      </c>
      <c r="K12052" s="11" t="str">
        <f>IFERROR(INDEX('EDC Component Dictionary'!$C$5:$C$37,MATCH('Rates Database'!J12052,'EDC Component Dictionary'!$B$5:$B$37,0)), "Energy Supply")</f>
        <v>Energy Supply</v>
      </c>
      <c r="L12052" s="12">
        <v>0.25713999999999998</v>
      </c>
      <c r="M12052" s="12"/>
    </row>
    <row r="12053" spans="1:13" x14ac:dyDescent="0.3">
      <c r="A12053" s="18">
        <v>12051</v>
      </c>
      <c r="B12053" s="18">
        <f t="shared" si="376"/>
        <v>2022</v>
      </c>
      <c r="C12053" s="17">
        <v>44866</v>
      </c>
      <c r="D12053" s="18" t="s">
        <v>130</v>
      </c>
      <c r="E12053" s="18" t="s">
        <v>164</v>
      </c>
      <c r="F12053" s="18" t="str">
        <f t="shared" si="377"/>
        <v>National Grid-Harvard Muni Agg Rate-44866</v>
      </c>
      <c r="G12053" s="11" t="s">
        <v>131</v>
      </c>
      <c r="H12053" s="11" t="s">
        <v>54</v>
      </c>
      <c r="I12053" s="11" t="s">
        <v>99</v>
      </c>
      <c r="J12053" s="11" t="s">
        <v>276</v>
      </c>
      <c r="K12053" s="11" t="str">
        <f>IFERROR(INDEX('EDC Component Dictionary'!$C$5:$C$37,MATCH('Rates Database'!J12053,'EDC Component Dictionary'!$B$5:$B$37,0)), "Energy Supply")</f>
        <v>Energy Supply</v>
      </c>
      <c r="L12053" s="12">
        <v>0.26776</v>
      </c>
      <c r="M12053" s="12"/>
    </row>
    <row r="12054" spans="1:13" x14ac:dyDescent="0.3">
      <c r="A12054" s="18">
        <v>12052</v>
      </c>
      <c r="B12054" s="18">
        <f t="shared" ref="B12054:B12117" si="378">YEAR(C12054)</f>
        <v>2022</v>
      </c>
      <c r="C12054" s="17">
        <v>44896</v>
      </c>
      <c r="D12054" s="18" t="s">
        <v>130</v>
      </c>
      <c r="E12054" s="18" t="s">
        <v>164</v>
      </c>
      <c r="F12054" s="18" t="str">
        <f t="shared" si="377"/>
        <v>National Grid-Wendell Muni Agg Rate-44896</v>
      </c>
      <c r="G12054" s="11" t="s">
        <v>131</v>
      </c>
      <c r="H12054" s="11" t="s">
        <v>54</v>
      </c>
      <c r="I12054" s="11" t="s">
        <v>99</v>
      </c>
      <c r="J12054" s="11" t="s">
        <v>213</v>
      </c>
      <c r="K12054" s="11" t="str">
        <f>IFERROR(INDEX('EDC Component Dictionary'!$C$5:$C$37,MATCH('Rates Database'!J12054,'EDC Component Dictionary'!$B$5:$B$37,0)), "Energy Supply")</f>
        <v>Energy Supply</v>
      </c>
      <c r="L12054" s="12">
        <v>8.7389999999999995E-2</v>
      </c>
      <c r="M12054" s="12"/>
    </row>
    <row r="12055" spans="1:13" x14ac:dyDescent="0.3">
      <c r="A12055" s="18">
        <v>12053</v>
      </c>
      <c r="B12055" s="18">
        <f t="shared" si="378"/>
        <v>2022</v>
      </c>
      <c r="C12055" s="17">
        <v>44896</v>
      </c>
      <c r="D12055" s="18" t="s">
        <v>130</v>
      </c>
      <c r="E12055" s="18" t="s">
        <v>164</v>
      </c>
      <c r="F12055" s="18" t="str">
        <f t="shared" si="377"/>
        <v>National Grid-Billerica Muni Agg Rate-44896</v>
      </c>
      <c r="G12055" s="11" t="s">
        <v>131</v>
      </c>
      <c r="H12055" s="11" t="s">
        <v>54</v>
      </c>
      <c r="I12055" s="11" t="s">
        <v>99</v>
      </c>
      <c r="J12055" s="11" t="s">
        <v>215</v>
      </c>
      <c r="K12055" s="11" t="str">
        <f>IFERROR(INDEX('EDC Component Dictionary'!$C$5:$C$37,MATCH('Rates Database'!J12055,'EDC Component Dictionary'!$B$5:$B$37,0)), "Energy Supply")</f>
        <v>Energy Supply</v>
      </c>
      <c r="L12055" s="12">
        <v>9.3039999999999998E-2</v>
      </c>
      <c r="M12055" s="12"/>
    </row>
    <row r="12056" spans="1:13" x14ac:dyDescent="0.3">
      <c r="A12056" s="18">
        <v>12054</v>
      </c>
      <c r="B12056" s="18">
        <f t="shared" si="378"/>
        <v>2022</v>
      </c>
      <c r="C12056" s="17">
        <v>44896</v>
      </c>
      <c r="D12056" s="18" t="s">
        <v>130</v>
      </c>
      <c r="E12056" s="18" t="s">
        <v>95</v>
      </c>
      <c r="F12056" s="18" t="str">
        <f t="shared" si="377"/>
        <v>Eversource_WMA-Buckland Muni Agg Rate-44896</v>
      </c>
      <c r="G12056" s="11" t="s">
        <v>131</v>
      </c>
      <c r="H12056" s="11" t="s">
        <v>54</v>
      </c>
      <c r="I12056" s="11" t="s">
        <v>99</v>
      </c>
      <c r="J12056" s="11" t="s">
        <v>282</v>
      </c>
      <c r="K12056" s="11" t="str">
        <f>IFERROR(INDEX('EDC Component Dictionary'!$C$5:$C$37,MATCH('Rates Database'!J12056,'EDC Component Dictionary'!$B$5:$B$37,0)), "Energy Supply")</f>
        <v>Energy Supply</v>
      </c>
      <c r="L12056" s="12">
        <v>9.3469999999999998E-2</v>
      </c>
      <c r="M12056" s="12"/>
    </row>
    <row r="12057" spans="1:13" x14ac:dyDescent="0.3">
      <c r="A12057" s="18">
        <v>12055</v>
      </c>
      <c r="B12057" s="18">
        <f t="shared" si="378"/>
        <v>2022</v>
      </c>
      <c r="C12057" s="17">
        <v>44896</v>
      </c>
      <c r="D12057" s="18" t="s">
        <v>130</v>
      </c>
      <c r="E12057" s="18" t="s">
        <v>164</v>
      </c>
      <c r="F12057" s="18" t="str">
        <f t="shared" si="377"/>
        <v>National Grid-Charlemont Muni Agg Rate-44896</v>
      </c>
      <c r="G12057" s="11" t="s">
        <v>131</v>
      </c>
      <c r="H12057" s="11" t="s">
        <v>54</v>
      </c>
      <c r="I12057" s="11" t="s">
        <v>99</v>
      </c>
      <c r="J12057" s="11" t="s">
        <v>283</v>
      </c>
      <c r="K12057" s="11" t="str">
        <f>IFERROR(INDEX('EDC Component Dictionary'!$C$5:$C$37,MATCH('Rates Database'!J12057,'EDC Component Dictionary'!$B$5:$B$37,0)), "Energy Supply")</f>
        <v>Energy Supply</v>
      </c>
      <c r="L12057" s="12">
        <v>9.3450000000000005E-2</v>
      </c>
      <c r="M12057" s="12"/>
    </row>
    <row r="12058" spans="1:13" x14ac:dyDescent="0.3">
      <c r="A12058" s="18">
        <v>12056</v>
      </c>
      <c r="B12058" s="18">
        <f t="shared" si="378"/>
        <v>2022</v>
      </c>
      <c r="C12058" s="17">
        <v>44896</v>
      </c>
      <c r="D12058" s="18" t="s">
        <v>130</v>
      </c>
      <c r="E12058" s="18" t="s">
        <v>95</v>
      </c>
      <c r="F12058" s="18" t="str">
        <f t="shared" si="377"/>
        <v>Eversource_WMA-Colrain Muni Agg Rate-44896</v>
      </c>
      <c r="G12058" s="11" t="s">
        <v>131</v>
      </c>
      <c r="H12058" s="11" t="s">
        <v>54</v>
      </c>
      <c r="I12058" s="11" t="s">
        <v>99</v>
      </c>
      <c r="J12058" s="11" t="s">
        <v>100</v>
      </c>
      <c r="K12058" s="11" t="str">
        <f>IFERROR(INDEX('EDC Component Dictionary'!$C$5:$C$37,MATCH('Rates Database'!J12058,'EDC Component Dictionary'!$B$5:$B$37,0)), "Energy Supply")</f>
        <v>Energy Supply</v>
      </c>
      <c r="L12058" s="12">
        <v>9.3479999999999994E-2</v>
      </c>
      <c r="M12058" s="12"/>
    </row>
    <row r="12059" spans="1:13" x14ac:dyDescent="0.3">
      <c r="A12059" s="18">
        <v>12057</v>
      </c>
      <c r="B12059" s="18">
        <f t="shared" si="378"/>
        <v>2022</v>
      </c>
      <c r="C12059" s="17">
        <v>44896</v>
      </c>
      <c r="D12059" s="18" t="s">
        <v>130</v>
      </c>
      <c r="E12059" s="18" t="s">
        <v>95</v>
      </c>
      <c r="F12059" s="18" t="str">
        <f t="shared" si="377"/>
        <v>Eversource_WMA-Shelburne Muni Agg Rate-44896</v>
      </c>
      <c r="G12059" s="11" t="s">
        <v>131</v>
      </c>
      <c r="H12059" s="11" t="s">
        <v>54</v>
      </c>
      <c r="I12059" s="11" t="s">
        <v>99</v>
      </c>
      <c r="J12059" s="11" t="s">
        <v>284</v>
      </c>
      <c r="K12059" s="11" t="str">
        <f>IFERROR(INDEX('EDC Component Dictionary'!$C$5:$C$37,MATCH('Rates Database'!J12059,'EDC Component Dictionary'!$B$5:$B$37,0)), "Energy Supply")</f>
        <v>Energy Supply</v>
      </c>
      <c r="L12059" s="12">
        <v>9.3479999999999994E-2</v>
      </c>
      <c r="M12059" s="12"/>
    </row>
    <row r="12060" spans="1:13" x14ac:dyDescent="0.3">
      <c r="A12060" s="18">
        <v>12058</v>
      </c>
      <c r="B12060" s="18">
        <f t="shared" si="378"/>
        <v>2022</v>
      </c>
      <c r="C12060" s="17">
        <v>44896</v>
      </c>
      <c r="D12060" s="18" t="s">
        <v>130</v>
      </c>
      <c r="E12060" s="18" t="s">
        <v>164</v>
      </c>
      <c r="F12060" s="18" t="str">
        <f t="shared" si="377"/>
        <v>National Grid-Marlborough Muni Agg Rate-44896</v>
      </c>
      <c r="G12060" s="11" t="s">
        <v>131</v>
      </c>
      <c r="H12060" s="11" t="s">
        <v>54</v>
      </c>
      <c r="I12060" s="11" t="s">
        <v>99</v>
      </c>
      <c r="J12060" s="11" t="s">
        <v>263</v>
      </c>
      <c r="K12060" s="11" t="str">
        <f>IFERROR(INDEX('EDC Component Dictionary'!$C$5:$C$37,MATCH('Rates Database'!J12060,'EDC Component Dictionary'!$B$5:$B$37,0)), "Energy Supply")</f>
        <v>Energy Supply</v>
      </c>
      <c r="L12060" s="12">
        <v>9.3899999999999997E-2</v>
      </c>
      <c r="M12060" s="12"/>
    </row>
    <row r="12061" spans="1:13" x14ac:dyDescent="0.3">
      <c r="A12061" s="18">
        <v>12059</v>
      </c>
      <c r="B12061" s="18">
        <f t="shared" si="378"/>
        <v>2022</v>
      </c>
      <c r="C12061" s="17">
        <v>44896</v>
      </c>
      <c r="D12061" s="18" t="s">
        <v>130</v>
      </c>
      <c r="E12061" s="18" t="s">
        <v>164</v>
      </c>
      <c r="F12061" s="18" t="str">
        <f t="shared" si="377"/>
        <v>National Grid-New Salem Muni Agg Rate-44896</v>
      </c>
      <c r="G12061" s="11" t="s">
        <v>131</v>
      </c>
      <c r="H12061" s="11" t="s">
        <v>54</v>
      </c>
      <c r="I12061" s="11" t="s">
        <v>99</v>
      </c>
      <c r="J12061" s="11" t="s">
        <v>285</v>
      </c>
      <c r="K12061" s="11" t="str">
        <f>IFERROR(INDEX('EDC Component Dictionary'!$C$5:$C$37,MATCH('Rates Database'!J12061,'EDC Component Dictionary'!$B$5:$B$37,0)), "Energy Supply")</f>
        <v>Energy Supply</v>
      </c>
      <c r="L12061" s="12">
        <v>9.4329999999999997E-2</v>
      </c>
      <c r="M12061" s="12"/>
    </row>
    <row r="12062" spans="1:13" x14ac:dyDescent="0.3">
      <c r="A12062" s="18">
        <v>12060</v>
      </c>
      <c r="B12062" s="18">
        <f t="shared" si="378"/>
        <v>2022</v>
      </c>
      <c r="C12062" s="17">
        <v>44896</v>
      </c>
      <c r="D12062" s="18" t="s">
        <v>130</v>
      </c>
      <c r="E12062" s="18" t="s">
        <v>164</v>
      </c>
      <c r="F12062" s="18" t="str">
        <f t="shared" si="377"/>
        <v>National Grid-Warwick Muni Agg Rate-44896</v>
      </c>
      <c r="G12062" s="11" t="s">
        <v>131</v>
      </c>
      <c r="H12062" s="11" t="s">
        <v>54</v>
      </c>
      <c r="I12062" s="11" t="s">
        <v>99</v>
      </c>
      <c r="J12062" s="11" t="s">
        <v>286</v>
      </c>
      <c r="K12062" s="11" t="str">
        <f>IFERROR(INDEX('EDC Component Dictionary'!$C$5:$C$37,MATCH('Rates Database'!J12062,'EDC Component Dictionary'!$B$5:$B$37,0)), "Energy Supply")</f>
        <v>Energy Supply</v>
      </c>
      <c r="L12062" s="12">
        <v>9.4700000000000006E-2</v>
      </c>
      <c r="M12062" s="12"/>
    </row>
    <row r="12063" spans="1:13" x14ac:dyDescent="0.3">
      <c r="A12063" s="18">
        <v>12061</v>
      </c>
      <c r="B12063" s="18">
        <f t="shared" si="378"/>
        <v>2022</v>
      </c>
      <c r="C12063" s="17">
        <v>44896</v>
      </c>
      <c r="D12063" s="18" t="s">
        <v>130</v>
      </c>
      <c r="E12063" s="18" t="s">
        <v>95</v>
      </c>
      <c r="F12063" s="18" t="str">
        <f t="shared" si="377"/>
        <v>Eversource_WMA-Whately Muni Agg Rate-44896</v>
      </c>
      <c r="G12063" s="11" t="s">
        <v>131</v>
      </c>
      <c r="H12063" s="11" t="s">
        <v>54</v>
      </c>
      <c r="I12063" s="11" t="s">
        <v>99</v>
      </c>
      <c r="J12063" s="11" t="s">
        <v>287</v>
      </c>
      <c r="K12063" s="11" t="str">
        <f>IFERROR(INDEX('EDC Component Dictionary'!$C$5:$C$37,MATCH('Rates Database'!J12063,'EDC Component Dictionary'!$B$5:$B$37,0)), "Energy Supply")</f>
        <v>Energy Supply</v>
      </c>
      <c r="L12063" s="12">
        <v>9.4769999999999993E-2</v>
      </c>
      <c r="M12063" s="12"/>
    </row>
    <row r="12064" spans="1:13" x14ac:dyDescent="0.3">
      <c r="A12064" s="18">
        <v>12062</v>
      </c>
      <c r="B12064" s="18">
        <f t="shared" si="378"/>
        <v>2022</v>
      </c>
      <c r="C12064" s="17">
        <v>44896</v>
      </c>
      <c r="D12064" s="18" t="s">
        <v>130</v>
      </c>
      <c r="E12064" s="18" t="s">
        <v>95</v>
      </c>
      <c r="F12064" s="18" t="str">
        <f t="shared" si="377"/>
        <v>Eversource_WMA-Deerfield Muni Agg Rate-44896</v>
      </c>
      <c r="G12064" s="11" t="s">
        <v>131</v>
      </c>
      <c r="H12064" s="11" t="s">
        <v>54</v>
      </c>
      <c r="I12064" s="11" t="s">
        <v>99</v>
      </c>
      <c r="J12064" s="11" t="s">
        <v>289</v>
      </c>
      <c r="K12064" s="11" t="str">
        <f>IFERROR(INDEX('EDC Component Dictionary'!$C$5:$C$37,MATCH('Rates Database'!J12064,'EDC Component Dictionary'!$B$5:$B$37,0)), "Energy Supply")</f>
        <v>Energy Supply</v>
      </c>
      <c r="L12064" s="12">
        <v>9.5500000000000002E-2</v>
      </c>
      <c r="M12064" s="12"/>
    </row>
    <row r="12065" spans="1:13" x14ac:dyDescent="0.3">
      <c r="A12065" s="18">
        <v>12063</v>
      </c>
      <c r="B12065" s="18">
        <f t="shared" si="378"/>
        <v>2022</v>
      </c>
      <c r="C12065" s="17">
        <v>44896</v>
      </c>
      <c r="D12065" s="18" t="s">
        <v>130</v>
      </c>
      <c r="E12065" s="18" t="s">
        <v>95</v>
      </c>
      <c r="F12065" s="18" t="str">
        <f t="shared" si="377"/>
        <v>Eversource_WMA-Huntington Muni Agg Rate-44896</v>
      </c>
      <c r="G12065" s="11" t="s">
        <v>131</v>
      </c>
      <c r="H12065" s="11" t="s">
        <v>54</v>
      </c>
      <c r="I12065" s="11" t="s">
        <v>99</v>
      </c>
      <c r="J12065" s="11" t="s">
        <v>290</v>
      </c>
      <c r="K12065" s="11" t="str">
        <f>IFERROR(INDEX('EDC Component Dictionary'!$C$5:$C$37,MATCH('Rates Database'!J12065,'EDC Component Dictionary'!$B$5:$B$37,0)), "Energy Supply")</f>
        <v>Energy Supply</v>
      </c>
      <c r="L12065" s="12">
        <v>9.5369999999999996E-2</v>
      </c>
      <c r="M12065" s="12"/>
    </row>
    <row r="12066" spans="1:13" x14ac:dyDescent="0.3">
      <c r="A12066" s="18">
        <v>12064</v>
      </c>
      <c r="B12066" s="18">
        <f t="shared" si="378"/>
        <v>2022</v>
      </c>
      <c r="C12066" s="17">
        <v>44896</v>
      </c>
      <c r="D12066" s="18" t="s">
        <v>130</v>
      </c>
      <c r="E12066" s="18" t="s">
        <v>95</v>
      </c>
      <c r="F12066" s="18" t="str">
        <f t="shared" si="377"/>
        <v>Eversource_WMA-Northfield Muni Agg Rate-44896</v>
      </c>
      <c r="G12066" s="11" t="s">
        <v>131</v>
      </c>
      <c r="H12066" s="11" t="s">
        <v>54</v>
      </c>
      <c r="I12066" s="11" t="s">
        <v>99</v>
      </c>
      <c r="J12066" s="11" t="s">
        <v>291</v>
      </c>
      <c r="K12066" s="11" t="str">
        <f>IFERROR(INDEX('EDC Component Dictionary'!$C$5:$C$37,MATCH('Rates Database'!J12066,'EDC Component Dictionary'!$B$5:$B$37,0)), "Energy Supply")</f>
        <v>Energy Supply</v>
      </c>
      <c r="L12066" s="12">
        <v>9.5449999999999993E-2</v>
      </c>
      <c r="M12066" s="12"/>
    </row>
    <row r="12067" spans="1:13" x14ac:dyDescent="0.3">
      <c r="A12067" s="18">
        <v>12065</v>
      </c>
      <c r="B12067" s="18">
        <f t="shared" si="378"/>
        <v>2022</v>
      </c>
      <c r="C12067" s="17">
        <v>44896</v>
      </c>
      <c r="D12067" s="18" t="s">
        <v>130</v>
      </c>
      <c r="E12067" s="18" t="s">
        <v>95</v>
      </c>
      <c r="F12067" s="18" t="str">
        <f t="shared" si="377"/>
        <v>Eversource_WMA-Becket Muni Agg Rate-44896</v>
      </c>
      <c r="G12067" s="11" t="s">
        <v>131</v>
      </c>
      <c r="H12067" s="11" t="s">
        <v>54</v>
      </c>
      <c r="I12067" s="11" t="s">
        <v>99</v>
      </c>
      <c r="J12067" s="11" t="s">
        <v>298</v>
      </c>
      <c r="K12067" s="11" t="str">
        <f>IFERROR(INDEX('EDC Component Dictionary'!$C$5:$C$37,MATCH('Rates Database'!J12067,'EDC Component Dictionary'!$B$5:$B$37,0)), "Energy Supply")</f>
        <v>Energy Supply</v>
      </c>
      <c r="L12067" s="12">
        <v>9.6180000000000002E-2</v>
      </c>
      <c r="M12067" s="12"/>
    </row>
    <row r="12068" spans="1:13" x14ac:dyDescent="0.3">
      <c r="A12068" s="18">
        <v>12066</v>
      </c>
      <c r="B12068" s="18">
        <f t="shared" si="378"/>
        <v>2022</v>
      </c>
      <c r="C12068" s="17">
        <v>44896</v>
      </c>
      <c r="D12068" s="18" t="s">
        <v>130</v>
      </c>
      <c r="E12068" s="18" t="s">
        <v>95</v>
      </c>
      <c r="F12068" s="18" t="str">
        <f t="shared" si="377"/>
        <v>Eversource_WMA-Dalton Muni Agg Rate-44896</v>
      </c>
      <c r="G12068" s="11" t="s">
        <v>131</v>
      </c>
      <c r="H12068" s="11" t="s">
        <v>54</v>
      </c>
      <c r="I12068" s="11" t="s">
        <v>99</v>
      </c>
      <c r="J12068" s="11" t="s">
        <v>217</v>
      </c>
      <c r="K12068" s="11" t="str">
        <f>IFERROR(INDEX('EDC Component Dictionary'!$C$5:$C$37,MATCH('Rates Database'!J12068,'EDC Component Dictionary'!$B$5:$B$37,0)), "Energy Supply")</f>
        <v>Energy Supply</v>
      </c>
      <c r="L12068" s="12">
        <v>9.6030000000000004E-2</v>
      </c>
      <c r="M12068" s="12"/>
    </row>
    <row r="12069" spans="1:13" x14ac:dyDescent="0.3">
      <c r="A12069" s="18">
        <v>12067</v>
      </c>
      <c r="B12069" s="18">
        <f t="shared" si="378"/>
        <v>2022</v>
      </c>
      <c r="C12069" s="17">
        <v>44896</v>
      </c>
      <c r="D12069" s="18" t="s">
        <v>130</v>
      </c>
      <c r="E12069" s="18" t="s">
        <v>95</v>
      </c>
      <c r="F12069" s="18" t="str">
        <f t="shared" si="377"/>
        <v>Eversource_WMA-Pittsfield Muni Agg Rate-44896</v>
      </c>
      <c r="G12069" s="11" t="s">
        <v>131</v>
      </c>
      <c r="H12069" s="11" t="s">
        <v>54</v>
      </c>
      <c r="I12069" s="11" t="s">
        <v>99</v>
      </c>
      <c r="J12069" s="11" t="s">
        <v>176</v>
      </c>
      <c r="K12069" s="11" t="str">
        <f>IFERROR(INDEX('EDC Component Dictionary'!$C$5:$C$37,MATCH('Rates Database'!J12069,'EDC Component Dictionary'!$B$5:$B$37,0)), "Energy Supply")</f>
        <v>Energy Supply</v>
      </c>
      <c r="L12069" s="12">
        <v>9.6079999999999999E-2</v>
      </c>
      <c r="M12069" s="12"/>
    </row>
    <row r="12070" spans="1:13" x14ac:dyDescent="0.3">
      <c r="A12070" s="18">
        <v>12068</v>
      </c>
      <c r="B12070" s="18">
        <f t="shared" si="378"/>
        <v>2022</v>
      </c>
      <c r="C12070" s="17">
        <v>44896</v>
      </c>
      <c r="D12070" s="18" t="s">
        <v>130</v>
      </c>
      <c r="E12070" s="18" t="s">
        <v>95</v>
      </c>
      <c r="F12070" s="18" t="str">
        <f t="shared" si="377"/>
        <v>Eversource_WMA-Lanesborough Muni Agg Rate-44896</v>
      </c>
      <c r="G12070" s="11" t="s">
        <v>131</v>
      </c>
      <c r="H12070" s="11" t="s">
        <v>54</v>
      </c>
      <c r="I12070" s="11" t="s">
        <v>99</v>
      </c>
      <c r="J12070" s="11" t="s">
        <v>255</v>
      </c>
      <c r="K12070" s="11" t="str">
        <f>IFERROR(INDEX('EDC Component Dictionary'!$C$5:$C$37,MATCH('Rates Database'!J12070,'EDC Component Dictionary'!$B$5:$B$37,0)), "Energy Supply")</f>
        <v>Energy Supply</v>
      </c>
      <c r="L12070" s="12">
        <v>9.7059999999999994E-2</v>
      </c>
      <c r="M12070" s="12"/>
    </row>
    <row r="12071" spans="1:13" x14ac:dyDescent="0.3">
      <c r="A12071" s="18">
        <v>12069</v>
      </c>
      <c r="B12071" s="18">
        <f t="shared" si="378"/>
        <v>2022</v>
      </c>
      <c r="C12071" s="17">
        <v>44896</v>
      </c>
      <c r="D12071" s="18" t="s">
        <v>130</v>
      </c>
      <c r="E12071" s="18" t="s">
        <v>164</v>
      </c>
      <c r="F12071" s="18" t="str">
        <f t="shared" si="377"/>
        <v>National Grid-Florida Muni Agg Rate-44896</v>
      </c>
      <c r="G12071" s="11" t="s">
        <v>131</v>
      </c>
      <c r="H12071" s="11" t="s">
        <v>54</v>
      </c>
      <c r="I12071" s="11" t="s">
        <v>99</v>
      </c>
      <c r="J12071" s="11" t="s">
        <v>218</v>
      </c>
      <c r="K12071" s="11" t="str">
        <f>IFERROR(INDEX('EDC Component Dictionary'!$C$5:$C$37,MATCH('Rates Database'!J12071,'EDC Component Dictionary'!$B$5:$B$37,0)), "Energy Supply")</f>
        <v>Energy Supply</v>
      </c>
      <c r="L12071" s="12">
        <v>9.7680000000000003E-2</v>
      </c>
      <c r="M12071" s="12"/>
    </row>
    <row r="12072" spans="1:13" x14ac:dyDescent="0.3">
      <c r="A12072" s="18">
        <v>12070</v>
      </c>
      <c r="B12072" s="18">
        <f t="shared" si="378"/>
        <v>2022</v>
      </c>
      <c r="C12072" s="17">
        <v>44896</v>
      </c>
      <c r="D12072" s="18" t="s">
        <v>130</v>
      </c>
      <c r="E12072" s="18" t="s">
        <v>163</v>
      </c>
      <c r="F12072" s="18" t="str">
        <f t="shared" si="377"/>
        <v>Eversource_EMA-Plymouth Muni Agg Rate-44896</v>
      </c>
      <c r="G12072" s="11" t="s">
        <v>131</v>
      </c>
      <c r="H12072" s="11" t="s">
        <v>54</v>
      </c>
      <c r="I12072" s="11" t="s">
        <v>99</v>
      </c>
      <c r="J12072" s="11" t="s">
        <v>180</v>
      </c>
      <c r="K12072" s="11" t="str">
        <f>IFERROR(INDEX('EDC Component Dictionary'!$C$5:$C$37,MATCH('Rates Database'!J12072,'EDC Component Dictionary'!$B$5:$B$37,0)), "Energy Supply")</f>
        <v>Energy Supply</v>
      </c>
      <c r="L12072" s="12">
        <v>9.8080000000000001E-2</v>
      </c>
      <c r="M12072" s="12"/>
    </row>
    <row r="12073" spans="1:13" x14ac:dyDescent="0.3">
      <c r="A12073" s="18">
        <v>12071</v>
      </c>
      <c r="B12073" s="18">
        <f t="shared" si="378"/>
        <v>2022</v>
      </c>
      <c r="C12073" s="17">
        <v>44896</v>
      </c>
      <c r="D12073" s="18" t="s">
        <v>130</v>
      </c>
      <c r="E12073" s="18" t="s">
        <v>95</v>
      </c>
      <c r="F12073" s="18" t="str">
        <f t="shared" si="377"/>
        <v>Eversource_WMA-Greenfield Muni Agg Rate-44896</v>
      </c>
      <c r="G12073" s="11" t="s">
        <v>131</v>
      </c>
      <c r="H12073" s="11" t="s">
        <v>54</v>
      </c>
      <c r="I12073" s="11" t="s">
        <v>99</v>
      </c>
      <c r="J12073" s="11" t="s">
        <v>214</v>
      </c>
      <c r="K12073" s="11" t="str">
        <f>IFERROR(INDEX('EDC Component Dictionary'!$C$5:$C$37,MATCH('Rates Database'!J12073,'EDC Component Dictionary'!$B$5:$B$37,0)), "Energy Supply")</f>
        <v>Energy Supply</v>
      </c>
      <c r="L12073" s="12">
        <v>9.8849999999999993E-2</v>
      </c>
      <c r="M12073" s="12"/>
    </row>
    <row r="12074" spans="1:13" x14ac:dyDescent="0.3">
      <c r="A12074" s="18">
        <v>12072</v>
      </c>
      <c r="B12074" s="18">
        <f t="shared" si="378"/>
        <v>2022</v>
      </c>
      <c r="C12074" s="17">
        <v>44896</v>
      </c>
      <c r="D12074" s="18" t="s">
        <v>130</v>
      </c>
      <c r="E12074" s="18" t="s">
        <v>163</v>
      </c>
      <c r="F12074" s="18" t="str">
        <f t="shared" si="377"/>
        <v>Eversource_EMA-Walpole Muni Agg Rate-44896</v>
      </c>
      <c r="G12074" s="11" t="s">
        <v>131</v>
      </c>
      <c r="H12074" s="11" t="s">
        <v>54</v>
      </c>
      <c r="I12074" s="11" t="s">
        <v>99</v>
      </c>
      <c r="J12074" s="11" t="s">
        <v>174</v>
      </c>
      <c r="K12074" s="11" t="str">
        <f>IFERROR(INDEX('EDC Component Dictionary'!$C$5:$C$37,MATCH('Rates Database'!J12074,'EDC Component Dictionary'!$B$5:$B$37,0)), "Energy Supply")</f>
        <v>Energy Supply</v>
      </c>
      <c r="L12074" s="12">
        <v>9.9519999999999997E-2</v>
      </c>
      <c r="M12074" s="12"/>
    </row>
    <row r="12075" spans="1:13" x14ac:dyDescent="0.3">
      <c r="A12075" s="18">
        <v>12073</v>
      </c>
      <c r="B12075" s="18">
        <f t="shared" si="378"/>
        <v>2022</v>
      </c>
      <c r="C12075" s="17">
        <v>44896</v>
      </c>
      <c r="D12075" s="18" t="s">
        <v>130</v>
      </c>
      <c r="E12075" s="18" t="s">
        <v>164</v>
      </c>
      <c r="F12075" s="18" t="str">
        <f t="shared" si="377"/>
        <v>National Grid-Adams Muni Agg Rate-44896</v>
      </c>
      <c r="G12075" s="11" t="s">
        <v>131</v>
      </c>
      <c r="H12075" s="11" t="s">
        <v>54</v>
      </c>
      <c r="I12075" s="11" t="s">
        <v>99</v>
      </c>
      <c r="J12075" s="11" t="s">
        <v>183</v>
      </c>
      <c r="K12075" s="11" t="str">
        <f>IFERROR(INDEX('EDC Component Dictionary'!$C$5:$C$37,MATCH('Rates Database'!J12075,'EDC Component Dictionary'!$B$5:$B$37,0)), "Energy Supply")</f>
        <v>Energy Supply</v>
      </c>
      <c r="L12075" s="12">
        <v>9.9500000000000005E-2</v>
      </c>
      <c r="M12075" s="12"/>
    </row>
    <row r="12076" spans="1:13" x14ac:dyDescent="0.3">
      <c r="A12076" s="18">
        <v>12074</v>
      </c>
      <c r="B12076" s="18">
        <f t="shared" si="378"/>
        <v>2022</v>
      </c>
      <c r="C12076" s="17">
        <v>44896</v>
      </c>
      <c r="D12076" s="18" t="s">
        <v>130</v>
      </c>
      <c r="E12076" s="18" t="s">
        <v>95</v>
      </c>
      <c r="F12076" s="18" t="str">
        <f t="shared" si="377"/>
        <v>Eversource_WMA-Cheshire Muni Agg Rate-44896</v>
      </c>
      <c r="G12076" s="11" t="s">
        <v>131</v>
      </c>
      <c r="H12076" s="11" t="s">
        <v>54</v>
      </c>
      <c r="I12076" s="11" t="s">
        <v>99</v>
      </c>
      <c r="J12076" s="11" t="s">
        <v>184</v>
      </c>
      <c r="K12076" s="11" t="str">
        <f>IFERROR(INDEX('EDC Component Dictionary'!$C$5:$C$37,MATCH('Rates Database'!J12076,'EDC Component Dictionary'!$B$5:$B$37,0)), "Energy Supply")</f>
        <v>Energy Supply</v>
      </c>
      <c r="L12076" s="12">
        <v>9.9500000000000005E-2</v>
      </c>
      <c r="M12076" s="12"/>
    </row>
    <row r="12077" spans="1:13" x14ac:dyDescent="0.3">
      <c r="A12077" s="18">
        <v>12075</v>
      </c>
      <c r="B12077" s="18">
        <f t="shared" si="378"/>
        <v>2022</v>
      </c>
      <c r="C12077" s="17">
        <v>44896</v>
      </c>
      <c r="D12077" s="18" t="s">
        <v>130</v>
      </c>
      <c r="E12077" s="18" t="s">
        <v>164</v>
      </c>
      <c r="F12077" s="18" t="str">
        <f t="shared" si="377"/>
        <v>National Grid-Clarksburg Muni Agg Rate-44896</v>
      </c>
      <c r="G12077" s="11" t="s">
        <v>131</v>
      </c>
      <c r="H12077" s="11" t="s">
        <v>54</v>
      </c>
      <c r="I12077" s="11" t="s">
        <v>99</v>
      </c>
      <c r="J12077" s="11" t="s">
        <v>216</v>
      </c>
      <c r="K12077" s="11" t="str">
        <f>IFERROR(INDEX('EDC Component Dictionary'!$C$5:$C$37,MATCH('Rates Database'!J12077,'EDC Component Dictionary'!$B$5:$B$37,0)), "Energy Supply")</f>
        <v>Energy Supply</v>
      </c>
      <c r="L12077" s="12">
        <v>9.9500000000000005E-2</v>
      </c>
      <c r="M12077" s="12"/>
    </row>
    <row r="12078" spans="1:13" x14ac:dyDescent="0.3">
      <c r="A12078" s="18">
        <v>12076</v>
      </c>
      <c r="B12078" s="18">
        <f t="shared" si="378"/>
        <v>2022</v>
      </c>
      <c r="C12078" s="17">
        <v>44896</v>
      </c>
      <c r="D12078" s="18" t="s">
        <v>130</v>
      </c>
      <c r="E12078" s="18" t="s">
        <v>95</v>
      </c>
      <c r="F12078" s="18" t="str">
        <f t="shared" si="377"/>
        <v>Eversource_WMA-Lenox Muni Agg Rate-44896</v>
      </c>
      <c r="G12078" s="11" t="s">
        <v>131</v>
      </c>
      <c r="H12078" s="11" t="s">
        <v>54</v>
      </c>
      <c r="I12078" s="11" t="s">
        <v>99</v>
      </c>
      <c r="J12078" s="11" t="s">
        <v>219</v>
      </c>
      <c r="K12078" s="11" t="str">
        <f>IFERROR(INDEX('EDC Component Dictionary'!$C$5:$C$37,MATCH('Rates Database'!J12078,'EDC Component Dictionary'!$B$5:$B$37,0)), "Energy Supply")</f>
        <v>Energy Supply</v>
      </c>
      <c r="L12078" s="12">
        <v>9.9500000000000005E-2</v>
      </c>
      <c r="M12078" s="12"/>
    </row>
    <row r="12079" spans="1:13" x14ac:dyDescent="0.3">
      <c r="A12079" s="18">
        <v>12077</v>
      </c>
      <c r="B12079" s="18">
        <f t="shared" si="378"/>
        <v>2022</v>
      </c>
      <c r="C12079" s="17">
        <v>44896</v>
      </c>
      <c r="D12079" s="18" t="s">
        <v>130</v>
      </c>
      <c r="E12079" s="18" t="s">
        <v>164</v>
      </c>
      <c r="F12079" s="18" t="str">
        <f t="shared" si="377"/>
        <v>National Grid-Monterey Muni Agg Rate-44896</v>
      </c>
      <c r="G12079" s="11" t="s">
        <v>131</v>
      </c>
      <c r="H12079" s="11" t="s">
        <v>54</v>
      </c>
      <c r="I12079" s="11" t="s">
        <v>99</v>
      </c>
      <c r="J12079" s="11" t="s">
        <v>220</v>
      </c>
      <c r="K12079" s="11" t="str">
        <f>IFERROR(INDEX('EDC Component Dictionary'!$C$5:$C$37,MATCH('Rates Database'!J12079,'EDC Component Dictionary'!$B$5:$B$37,0)), "Energy Supply")</f>
        <v>Energy Supply</v>
      </c>
      <c r="L12079" s="12">
        <v>9.9500000000000005E-2</v>
      </c>
      <c r="M12079" s="12"/>
    </row>
    <row r="12080" spans="1:13" x14ac:dyDescent="0.3">
      <c r="A12080" s="18">
        <v>12078</v>
      </c>
      <c r="B12080" s="18">
        <f t="shared" si="378"/>
        <v>2022</v>
      </c>
      <c r="C12080" s="17">
        <v>44896</v>
      </c>
      <c r="D12080" s="18" t="s">
        <v>130</v>
      </c>
      <c r="E12080" s="18" t="s">
        <v>164</v>
      </c>
      <c r="F12080" s="18" t="str">
        <f t="shared" si="377"/>
        <v>National Grid-New Marlborough Muni Agg Rate-44896</v>
      </c>
      <c r="G12080" s="11" t="s">
        <v>131</v>
      </c>
      <c r="H12080" s="11" t="s">
        <v>54</v>
      </c>
      <c r="I12080" s="11" t="s">
        <v>99</v>
      </c>
      <c r="J12080" s="11" t="s">
        <v>221</v>
      </c>
      <c r="K12080" s="11" t="str">
        <f>IFERROR(INDEX('EDC Component Dictionary'!$C$5:$C$37,MATCH('Rates Database'!J12080,'EDC Component Dictionary'!$B$5:$B$37,0)), "Energy Supply")</f>
        <v>Energy Supply</v>
      </c>
      <c r="L12080" s="12">
        <v>9.9500000000000005E-2</v>
      </c>
      <c r="M12080" s="12"/>
    </row>
    <row r="12081" spans="1:13" x14ac:dyDescent="0.3">
      <c r="A12081" s="18">
        <v>12079</v>
      </c>
      <c r="B12081" s="18">
        <f t="shared" si="378"/>
        <v>2022</v>
      </c>
      <c r="C12081" s="17">
        <v>44896</v>
      </c>
      <c r="D12081" s="18" t="s">
        <v>130</v>
      </c>
      <c r="E12081" s="18" t="s">
        <v>164</v>
      </c>
      <c r="F12081" s="18" t="str">
        <f t="shared" si="377"/>
        <v>National Grid-North Adams Muni Agg Rate-44896</v>
      </c>
      <c r="G12081" s="11" t="s">
        <v>131</v>
      </c>
      <c r="H12081" s="11" t="s">
        <v>54</v>
      </c>
      <c r="I12081" s="11" t="s">
        <v>99</v>
      </c>
      <c r="J12081" s="11" t="s">
        <v>222</v>
      </c>
      <c r="K12081" s="11" t="str">
        <f>IFERROR(INDEX('EDC Component Dictionary'!$C$5:$C$37,MATCH('Rates Database'!J12081,'EDC Component Dictionary'!$B$5:$B$37,0)), "Energy Supply")</f>
        <v>Energy Supply</v>
      </c>
      <c r="L12081" s="12">
        <v>9.9500000000000005E-2</v>
      </c>
      <c r="M12081" s="12"/>
    </row>
    <row r="12082" spans="1:13" x14ac:dyDescent="0.3">
      <c r="A12082" s="18">
        <v>12080</v>
      </c>
      <c r="B12082" s="18">
        <f t="shared" si="378"/>
        <v>2022</v>
      </c>
      <c r="C12082" s="17">
        <v>44896</v>
      </c>
      <c r="D12082" s="18" t="s">
        <v>130</v>
      </c>
      <c r="E12082" s="18" t="s">
        <v>164</v>
      </c>
      <c r="F12082" s="18" t="str">
        <f t="shared" si="377"/>
        <v>National Grid-Sheffield Muni Agg Rate-44896</v>
      </c>
      <c r="G12082" s="11" t="s">
        <v>131</v>
      </c>
      <c r="H12082" s="11" t="s">
        <v>54</v>
      </c>
      <c r="I12082" s="11" t="s">
        <v>99</v>
      </c>
      <c r="J12082" s="11" t="s">
        <v>223</v>
      </c>
      <c r="K12082" s="11" t="str">
        <f>IFERROR(INDEX('EDC Component Dictionary'!$C$5:$C$37,MATCH('Rates Database'!J12082,'EDC Component Dictionary'!$B$5:$B$37,0)), "Energy Supply")</f>
        <v>Energy Supply</v>
      </c>
      <c r="L12082" s="12">
        <v>9.9500000000000005E-2</v>
      </c>
      <c r="M12082" s="12"/>
    </row>
    <row r="12083" spans="1:13" x14ac:dyDescent="0.3">
      <c r="A12083" s="18">
        <v>12081</v>
      </c>
      <c r="B12083" s="18">
        <f t="shared" si="378"/>
        <v>2022</v>
      </c>
      <c r="C12083" s="17">
        <v>44896</v>
      </c>
      <c r="D12083" s="18" t="s">
        <v>130</v>
      </c>
      <c r="E12083" s="18" t="s">
        <v>164</v>
      </c>
      <c r="F12083" s="18" t="str">
        <f t="shared" si="377"/>
        <v>National Grid-West Stockbridge Muni Agg Rate-44896</v>
      </c>
      <c r="G12083" s="11" t="s">
        <v>131</v>
      </c>
      <c r="H12083" s="11" t="s">
        <v>54</v>
      </c>
      <c r="I12083" s="11" t="s">
        <v>99</v>
      </c>
      <c r="J12083" s="11" t="s">
        <v>224</v>
      </c>
      <c r="K12083" s="11" t="str">
        <f>IFERROR(INDEX('EDC Component Dictionary'!$C$5:$C$37,MATCH('Rates Database'!J12083,'EDC Component Dictionary'!$B$5:$B$37,0)), "Energy Supply")</f>
        <v>Energy Supply</v>
      </c>
      <c r="L12083" s="12">
        <v>9.9500000000000005E-2</v>
      </c>
      <c r="M12083" s="12"/>
    </row>
    <row r="12084" spans="1:13" x14ac:dyDescent="0.3">
      <c r="A12084" s="18">
        <v>12082</v>
      </c>
      <c r="B12084" s="18">
        <f t="shared" si="378"/>
        <v>2022</v>
      </c>
      <c r="C12084" s="17">
        <v>44896</v>
      </c>
      <c r="D12084" s="18" t="s">
        <v>130</v>
      </c>
      <c r="E12084" s="18" t="s">
        <v>164</v>
      </c>
      <c r="F12084" s="18" t="str">
        <f t="shared" si="377"/>
        <v>National Grid-Chelmsford Muni Agg Rate-44896</v>
      </c>
      <c r="G12084" s="11" t="s">
        <v>131</v>
      </c>
      <c r="H12084" s="11" t="s">
        <v>54</v>
      </c>
      <c r="I12084" s="11" t="s">
        <v>99</v>
      </c>
      <c r="J12084" s="11" t="s">
        <v>173</v>
      </c>
      <c r="K12084" s="11" t="str">
        <f>IFERROR(INDEX('EDC Component Dictionary'!$C$5:$C$37,MATCH('Rates Database'!J12084,'EDC Component Dictionary'!$B$5:$B$37,0)), "Energy Supply")</f>
        <v>Energy Supply</v>
      </c>
      <c r="L12084" s="12">
        <v>0.10088999999999999</v>
      </c>
      <c r="M12084" s="12"/>
    </row>
    <row r="12085" spans="1:13" x14ac:dyDescent="0.3">
      <c r="A12085" s="18">
        <v>12083</v>
      </c>
      <c r="B12085" s="18">
        <f t="shared" si="378"/>
        <v>2022</v>
      </c>
      <c r="C12085" s="17">
        <v>44896</v>
      </c>
      <c r="D12085" s="18" t="s">
        <v>130</v>
      </c>
      <c r="E12085" s="18" t="s">
        <v>163</v>
      </c>
      <c r="F12085" s="18" t="str">
        <f t="shared" si="377"/>
        <v>Eversource_EMA-Plympton Muni Agg Rate-44896</v>
      </c>
      <c r="G12085" s="11" t="s">
        <v>131</v>
      </c>
      <c r="H12085" s="11" t="s">
        <v>54</v>
      </c>
      <c r="I12085" s="11" t="s">
        <v>99</v>
      </c>
      <c r="J12085" s="11" t="s">
        <v>240</v>
      </c>
      <c r="K12085" s="11" t="str">
        <f>IFERROR(INDEX('EDC Component Dictionary'!$C$5:$C$37,MATCH('Rates Database'!J12085,'EDC Component Dictionary'!$B$5:$B$37,0)), "Energy Supply")</f>
        <v>Energy Supply</v>
      </c>
      <c r="L12085" s="12">
        <v>0.1014</v>
      </c>
      <c r="M12085" s="12"/>
    </row>
    <row r="12086" spans="1:13" x14ac:dyDescent="0.3">
      <c r="A12086" s="18">
        <v>12084</v>
      </c>
      <c r="B12086" s="18">
        <f t="shared" si="378"/>
        <v>2022</v>
      </c>
      <c r="C12086" s="17">
        <v>44896</v>
      </c>
      <c r="D12086" s="18" t="s">
        <v>130</v>
      </c>
      <c r="E12086" s="18" t="s">
        <v>163</v>
      </c>
      <c r="F12086" s="18" t="str">
        <f t="shared" si="377"/>
        <v>Eversource_EMA-Cambridge Muni Agg Rate-44896</v>
      </c>
      <c r="G12086" s="11" t="s">
        <v>131</v>
      </c>
      <c r="H12086" s="11" t="s">
        <v>54</v>
      </c>
      <c r="I12086" s="11" t="s">
        <v>99</v>
      </c>
      <c r="J12086" s="11" t="s">
        <v>210</v>
      </c>
      <c r="K12086" s="11" t="str">
        <f>IFERROR(INDEX('EDC Component Dictionary'!$C$5:$C$37,MATCH('Rates Database'!J12086,'EDC Component Dictionary'!$B$5:$B$37,0)), "Energy Supply")</f>
        <v>Energy Supply</v>
      </c>
      <c r="L12086" s="12">
        <v>0.10396</v>
      </c>
      <c r="M12086" s="12"/>
    </row>
    <row r="12087" spans="1:13" x14ac:dyDescent="0.3">
      <c r="A12087" s="18">
        <v>12085</v>
      </c>
      <c r="B12087" s="18">
        <f t="shared" si="378"/>
        <v>2022</v>
      </c>
      <c r="C12087" s="17">
        <v>44896</v>
      </c>
      <c r="D12087" s="18" t="s">
        <v>130</v>
      </c>
      <c r="E12087" s="18" t="s">
        <v>164</v>
      </c>
      <c r="F12087" s="18" t="str">
        <f t="shared" si="377"/>
        <v>National Grid-Avon Muni Agg Rate-44896</v>
      </c>
      <c r="G12087" s="11" t="s">
        <v>131</v>
      </c>
      <c r="H12087" s="11" t="s">
        <v>54</v>
      </c>
      <c r="I12087" s="11" t="s">
        <v>99</v>
      </c>
      <c r="J12087" s="11" t="s">
        <v>270</v>
      </c>
      <c r="K12087" s="11" t="str">
        <f>IFERROR(INDEX('EDC Component Dictionary'!$C$5:$C$37,MATCH('Rates Database'!J12087,'EDC Component Dictionary'!$B$5:$B$37,0)), "Energy Supply")</f>
        <v>Energy Supply</v>
      </c>
      <c r="L12087" s="12">
        <v>0.10224999999999999</v>
      </c>
      <c r="M12087" s="12"/>
    </row>
    <row r="12088" spans="1:13" x14ac:dyDescent="0.3">
      <c r="A12088" s="18">
        <v>12086</v>
      </c>
      <c r="B12088" s="18">
        <f t="shared" si="378"/>
        <v>2022</v>
      </c>
      <c r="C12088" s="17">
        <v>44896</v>
      </c>
      <c r="D12088" s="18" t="s">
        <v>130</v>
      </c>
      <c r="E12088" s="18" t="s">
        <v>164</v>
      </c>
      <c r="F12088" s="18" t="str">
        <f t="shared" si="377"/>
        <v>National Grid-Easton Muni Agg Rate-44896</v>
      </c>
      <c r="G12088" s="11" t="s">
        <v>131</v>
      </c>
      <c r="H12088" s="11" t="s">
        <v>54</v>
      </c>
      <c r="I12088" s="11" t="s">
        <v>99</v>
      </c>
      <c r="J12088" s="11" t="s">
        <v>294</v>
      </c>
      <c r="K12088" s="11" t="str">
        <f>IFERROR(INDEX('EDC Component Dictionary'!$C$5:$C$37,MATCH('Rates Database'!J12088,'EDC Component Dictionary'!$B$5:$B$37,0)), "Energy Supply")</f>
        <v>Energy Supply</v>
      </c>
      <c r="L12088" s="12">
        <v>0.10288</v>
      </c>
      <c r="M12088" s="12"/>
    </row>
    <row r="12089" spans="1:13" x14ac:dyDescent="0.3">
      <c r="A12089" s="18">
        <v>12087</v>
      </c>
      <c r="B12089" s="18">
        <f t="shared" si="378"/>
        <v>2022</v>
      </c>
      <c r="C12089" s="17">
        <v>44896</v>
      </c>
      <c r="D12089" s="18" t="s">
        <v>130</v>
      </c>
      <c r="E12089" s="18" t="s">
        <v>95</v>
      </c>
      <c r="F12089" s="18" t="str">
        <f t="shared" si="377"/>
        <v>Eversource_WMA-Conway Muni Agg Rate-44896</v>
      </c>
      <c r="G12089" s="11" t="s">
        <v>131</v>
      </c>
      <c r="H12089" s="11" t="s">
        <v>54</v>
      </c>
      <c r="I12089" s="11" t="s">
        <v>99</v>
      </c>
      <c r="J12089" s="11" t="s">
        <v>288</v>
      </c>
      <c r="K12089" s="11" t="str">
        <f>IFERROR(INDEX('EDC Component Dictionary'!$C$5:$C$37,MATCH('Rates Database'!J12089,'EDC Component Dictionary'!$B$5:$B$37,0)), "Energy Supply")</f>
        <v>Energy Supply</v>
      </c>
      <c r="L12089" s="12">
        <v>0.10299</v>
      </c>
      <c r="M12089" s="12"/>
    </row>
    <row r="12090" spans="1:13" x14ac:dyDescent="0.3">
      <c r="A12090" s="18">
        <v>12088</v>
      </c>
      <c r="B12090" s="18">
        <f t="shared" si="378"/>
        <v>2022</v>
      </c>
      <c r="C12090" s="17">
        <v>44896</v>
      </c>
      <c r="D12090" s="18" t="s">
        <v>130</v>
      </c>
      <c r="E12090" s="18" t="s">
        <v>95</v>
      </c>
      <c r="F12090" s="18" t="str">
        <f t="shared" si="377"/>
        <v>Eversource_WMA-Gill Muni Agg Rate-44896</v>
      </c>
      <c r="G12090" s="11" t="s">
        <v>131</v>
      </c>
      <c r="H12090" s="11" t="s">
        <v>54</v>
      </c>
      <c r="I12090" s="11" t="s">
        <v>99</v>
      </c>
      <c r="J12090" s="11" t="s">
        <v>293</v>
      </c>
      <c r="K12090" s="11" t="str">
        <f>IFERROR(INDEX('EDC Component Dictionary'!$C$5:$C$37,MATCH('Rates Database'!J12090,'EDC Component Dictionary'!$B$5:$B$37,0)), "Energy Supply")</f>
        <v>Energy Supply</v>
      </c>
      <c r="L12090" s="12">
        <v>0.10297000000000001</v>
      </c>
      <c r="M12090" s="12"/>
    </row>
    <row r="12091" spans="1:13" x14ac:dyDescent="0.3">
      <c r="A12091" s="18">
        <v>12089</v>
      </c>
      <c r="B12091" s="18">
        <f t="shared" si="378"/>
        <v>2022</v>
      </c>
      <c r="C12091" s="17">
        <v>44896</v>
      </c>
      <c r="D12091" s="18" t="s">
        <v>130</v>
      </c>
      <c r="E12091" s="18" t="s">
        <v>95</v>
      </c>
      <c r="F12091" s="18" t="str">
        <f t="shared" si="377"/>
        <v>Eversource_WMA-Sunderland Muni Agg Rate-44896</v>
      </c>
      <c r="G12091" s="11" t="s">
        <v>131</v>
      </c>
      <c r="H12091" s="11" t="s">
        <v>54</v>
      </c>
      <c r="I12091" s="11" t="s">
        <v>99</v>
      </c>
      <c r="J12091" s="11" t="s">
        <v>292</v>
      </c>
      <c r="K12091" s="11" t="str">
        <f>IFERROR(INDEX('EDC Component Dictionary'!$C$5:$C$37,MATCH('Rates Database'!J12091,'EDC Component Dictionary'!$B$5:$B$37,0)), "Energy Supply")</f>
        <v>Energy Supply</v>
      </c>
      <c r="L12091" s="12">
        <v>0.10265000000000001</v>
      </c>
      <c r="M12091" s="12"/>
    </row>
    <row r="12092" spans="1:13" x14ac:dyDescent="0.3">
      <c r="A12092" s="18">
        <v>12090</v>
      </c>
      <c r="B12092" s="18">
        <f t="shared" si="378"/>
        <v>2022</v>
      </c>
      <c r="C12092" s="17">
        <v>44896</v>
      </c>
      <c r="D12092" s="18" t="s">
        <v>130</v>
      </c>
      <c r="E12092" s="18" t="s">
        <v>164</v>
      </c>
      <c r="F12092" s="18" t="str">
        <f t="shared" si="377"/>
        <v>National Grid-Charlton Muni Agg Rate-44896</v>
      </c>
      <c r="G12092" s="11" t="s">
        <v>131</v>
      </c>
      <c r="H12092" s="11" t="s">
        <v>54</v>
      </c>
      <c r="I12092" s="11" t="s">
        <v>99</v>
      </c>
      <c r="J12092" s="11" t="s">
        <v>188</v>
      </c>
      <c r="K12092" s="11" t="str">
        <f>IFERROR(INDEX('EDC Component Dictionary'!$C$5:$C$37,MATCH('Rates Database'!J12092,'EDC Component Dictionary'!$B$5:$B$37,0)), "Energy Supply")</f>
        <v>Energy Supply</v>
      </c>
      <c r="L12092" s="12">
        <v>0.10305</v>
      </c>
      <c r="M12092" s="12"/>
    </row>
    <row r="12093" spans="1:13" x14ac:dyDescent="0.3">
      <c r="A12093" s="18">
        <v>12091</v>
      </c>
      <c r="B12093" s="18">
        <f t="shared" si="378"/>
        <v>2022</v>
      </c>
      <c r="C12093" s="17">
        <v>44896</v>
      </c>
      <c r="D12093" s="18" t="s">
        <v>130</v>
      </c>
      <c r="E12093" s="18" t="s">
        <v>164</v>
      </c>
      <c r="F12093" s="18" t="str">
        <f t="shared" si="377"/>
        <v>National Grid-Millbury Muni Agg Rate-44896</v>
      </c>
      <c r="G12093" s="11" t="s">
        <v>131</v>
      </c>
      <c r="H12093" s="11" t="s">
        <v>54</v>
      </c>
      <c r="I12093" s="11" t="s">
        <v>99</v>
      </c>
      <c r="J12093" s="11" t="s">
        <v>198</v>
      </c>
      <c r="K12093" s="11" t="str">
        <f>IFERROR(INDEX('EDC Component Dictionary'!$C$5:$C$37,MATCH('Rates Database'!J12093,'EDC Component Dictionary'!$B$5:$B$37,0)), "Energy Supply")</f>
        <v>Energy Supply</v>
      </c>
      <c r="L12093" s="12">
        <v>0.10317999999999999</v>
      </c>
      <c r="M12093" s="12"/>
    </row>
    <row r="12094" spans="1:13" x14ac:dyDescent="0.3">
      <c r="A12094" s="18">
        <v>12092</v>
      </c>
      <c r="B12094" s="18">
        <f t="shared" si="378"/>
        <v>2022</v>
      </c>
      <c r="C12094" s="17">
        <v>44896</v>
      </c>
      <c r="D12094" s="18" t="s">
        <v>130</v>
      </c>
      <c r="E12094" s="18" t="s">
        <v>164</v>
      </c>
      <c r="F12094" s="18" t="str">
        <f t="shared" si="377"/>
        <v>National Grid-Oxford Muni Agg Rate-44896</v>
      </c>
      <c r="G12094" s="11" t="s">
        <v>131</v>
      </c>
      <c r="H12094" s="11" t="s">
        <v>54</v>
      </c>
      <c r="I12094" s="11" t="s">
        <v>99</v>
      </c>
      <c r="J12094" s="11" t="s">
        <v>202</v>
      </c>
      <c r="K12094" s="11" t="str">
        <f>IFERROR(INDEX('EDC Component Dictionary'!$C$5:$C$37,MATCH('Rates Database'!J12094,'EDC Component Dictionary'!$B$5:$B$37,0)), "Energy Supply")</f>
        <v>Energy Supply</v>
      </c>
      <c r="L12094" s="12">
        <v>0.10322000000000001</v>
      </c>
      <c r="M12094" s="12"/>
    </row>
    <row r="12095" spans="1:13" x14ac:dyDescent="0.3">
      <c r="A12095" s="18">
        <v>12093</v>
      </c>
      <c r="B12095" s="18">
        <f t="shared" si="378"/>
        <v>2022</v>
      </c>
      <c r="C12095" s="17">
        <v>44896</v>
      </c>
      <c r="D12095" s="18" t="s">
        <v>130</v>
      </c>
      <c r="E12095" s="18" t="s">
        <v>95</v>
      </c>
      <c r="F12095" s="18" t="str">
        <f t="shared" si="377"/>
        <v>Eversource_WMA-Sandisfield Muni Agg Rate-44896</v>
      </c>
      <c r="G12095" s="11" t="s">
        <v>131</v>
      </c>
      <c r="H12095" s="11" t="s">
        <v>54</v>
      </c>
      <c r="I12095" s="11" t="s">
        <v>99</v>
      </c>
      <c r="J12095" s="11" t="s">
        <v>253</v>
      </c>
      <c r="K12095" s="11" t="str">
        <f>IFERROR(INDEX('EDC Component Dictionary'!$C$5:$C$37,MATCH('Rates Database'!J12095,'EDC Component Dictionary'!$B$5:$B$37,0)), "Energy Supply")</f>
        <v>Energy Supply</v>
      </c>
      <c r="L12095" s="12">
        <v>0.10319</v>
      </c>
      <c r="M12095" s="12"/>
    </row>
    <row r="12096" spans="1:13" x14ac:dyDescent="0.3">
      <c r="A12096" s="18">
        <v>12094</v>
      </c>
      <c r="B12096" s="18">
        <f t="shared" si="378"/>
        <v>2022</v>
      </c>
      <c r="C12096" s="17">
        <v>44896</v>
      </c>
      <c r="D12096" s="18" t="s">
        <v>130</v>
      </c>
      <c r="E12096" s="18" t="s">
        <v>163</v>
      </c>
      <c r="F12096" s="18" t="str">
        <f t="shared" si="377"/>
        <v>Eversource_EMA-Holliston Muni Agg Rate-44896</v>
      </c>
      <c r="G12096" s="11" t="s">
        <v>131</v>
      </c>
      <c r="H12096" s="11" t="s">
        <v>54</v>
      </c>
      <c r="I12096" s="11" t="s">
        <v>99</v>
      </c>
      <c r="J12096" s="11" t="s">
        <v>246</v>
      </c>
      <c r="K12096" s="11" t="str">
        <f>IFERROR(INDEX('EDC Component Dictionary'!$C$5:$C$37,MATCH('Rates Database'!J12096,'EDC Component Dictionary'!$B$5:$B$37,0)), "Energy Supply")</f>
        <v>Energy Supply</v>
      </c>
      <c r="L12096" s="12">
        <v>0.10331</v>
      </c>
      <c r="M12096" s="12"/>
    </row>
    <row r="12097" spans="1:13" x14ac:dyDescent="0.3">
      <c r="A12097" s="18">
        <v>12095</v>
      </c>
      <c r="B12097" s="18">
        <f t="shared" si="378"/>
        <v>2022</v>
      </c>
      <c r="C12097" s="17">
        <v>44896</v>
      </c>
      <c r="D12097" s="18" t="s">
        <v>130</v>
      </c>
      <c r="E12097" s="18" t="s">
        <v>163</v>
      </c>
      <c r="F12097" s="18" t="str">
        <f t="shared" si="377"/>
        <v>Eversource_EMA-Stoneham Muni Agg Rate-44896</v>
      </c>
      <c r="G12097" s="11" t="s">
        <v>131</v>
      </c>
      <c r="H12097" s="11" t="s">
        <v>54</v>
      </c>
      <c r="I12097" s="11" t="s">
        <v>99</v>
      </c>
      <c r="J12097" s="11" t="s">
        <v>267</v>
      </c>
      <c r="K12097" s="11" t="str">
        <f>IFERROR(INDEX('EDC Component Dictionary'!$C$5:$C$37,MATCH('Rates Database'!J12097,'EDC Component Dictionary'!$B$5:$B$37,0)), "Energy Supply")</f>
        <v>Energy Supply</v>
      </c>
      <c r="L12097" s="12">
        <v>0.10388</v>
      </c>
      <c r="M12097" s="12"/>
    </row>
    <row r="12098" spans="1:13" x14ac:dyDescent="0.3">
      <c r="A12098" s="18">
        <v>12096</v>
      </c>
      <c r="B12098" s="18">
        <f t="shared" si="378"/>
        <v>2022</v>
      </c>
      <c r="C12098" s="17">
        <v>44896</v>
      </c>
      <c r="D12098" s="18" t="s">
        <v>130</v>
      </c>
      <c r="E12098" s="18" t="s">
        <v>163</v>
      </c>
      <c r="F12098" s="18" t="str">
        <f t="shared" si="377"/>
        <v>Eversource_EMA-Ashland Muni Agg Rate-44896</v>
      </c>
      <c r="G12098" s="11" t="s">
        <v>131</v>
      </c>
      <c r="H12098" s="11" t="s">
        <v>54</v>
      </c>
      <c r="I12098" s="11" t="s">
        <v>99</v>
      </c>
      <c r="J12098" s="11" t="s">
        <v>234</v>
      </c>
      <c r="K12098" s="11" t="str">
        <f>IFERROR(INDEX('EDC Component Dictionary'!$C$5:$C$37,MATCH('Rates Database'!J12098,'EDC Component Dictionary'!$B$5:$B$37,0)), "Energy Supply")</f>
        <v>Energy Supply</v>
      </c>
      <c r="L12098" s="12">
        <v>0.10409</v>
      </c>
      <c r="M12098" s="12"/>
    </row>
    <row r="12099" spans="1:13" x14ac:dyDescent="0.3">
      <c r="A12099" s="18">
        <v>12097</v>
      </c>
      <c r="B12099" s="18">
        <f t="shared" si="378"/>
        <v>2022</v>
      </c>
      <c r="C12099" s="17">
        <v>44896</v>
      </c>
      <c r="D12099" s="18" t="s">
        <v>130</v>
      </c>
      <c r="E12099" s="18" t="s">
        <v>164</v>
      </c>
      <c r="F12099" s="18" t="str">
        <f t="shared" si="377"/>
        <v>National Grid-Westborough Muni Agg Rate-44896</v>
      </c>
      <c r="G12099" s="11" t="s">
        <v>131</v>
      </c>
      <c r="H12099" s="11" t="s">
        <v>54</v>
      </c>
      <c r="I12099" s="11" t="s">
        <v>99</v>
      </c>
      <c r="J12099" s="11" t="s">
        <v>172</v>
      </c>
      <c r="K12099" s="11" t="str">
        <f>IFERROR(INDEX('EDC Component Dictionary'!$C$5:$C$37,MATCH('Rates Database'!J12099,'EDC Component Dictionary'!$B$5:$B$37,0)), "Energy Supply")</f>
        <v>Energy Supply</v>
      </c>
      <c r="L12099" s="12">
        <v>0.10431</v>
      </c>
      <c r="M12099" s="12"/>
    </row>
    <row r="12100" spans="1:13" x14ac:dyDescent="0.3">
      <c r="A12100" s="18">
        <v>12098</v>
      </c>
      <c r="B12100" s="18">
        <f t="shared" si="378"/>
        <v>2022</v>
      </c>
      <c r="C12100" s="17">
        <v>44896</v>
      </c>
      <c r="D12100" s="18" t="s">
        <v>130</v>
      </c>
      <c r="E12100" s="18" t="s">
        <v>164</v>
      </c>
      <c r="F12100" s="18" t="str">
        <f t="shared" ref="F12100:F12163" si="379">_xlfn.CONCAT(E12100,"-",J12100,"-",C12100)</f>
        <v>National Grid-Leicester Muni Agg Rate-44896</v>
      </c>
      <c r="G12100" s="11" t="s">
        <v>131</v>
      </c>
      <c r="H12100" s="11" t="s">
        <v>54</v>
      </c>
      <c r="I12100" s="11" t="s">
        <v>99</v>
      </c>
      <c r="J12100" s="11" t="s">
        <v>305</v>
      </c>
      <c r="K12100" s="11" t="str">
        <f>IFERROR(INDEX('EDC Component Dictionary'!$C$5:$C$37,MATCH('Rates Database'!J12100,'EDC Component Dictionary'!$B$5:$B$37,0)), "Energy Supply")</f>
        <v>Energy Supply</v>
      </c>
      <c r="L12100" s="12">
        <v>0.10469000000000001</v>
      </c>
      <c r="M12100" s="12"/>
    </row>
    <row r="12101" spans="1:13" x14ac:dyDescent="0.3">
      <c r="A12101" s="18">
        <v>12099</v>
      </c>
      <c r="B12101" s="18">
        <f t="shared" si="378"/>
        <v>2022</v>
      </c>
      <c r="C12101" s="17">
        <v>44896</v>
      </c>
      <c r="D12101" s="18" t="s">
        <v>130</v>
      </c>
      <c r="E12101" s="18" t="s">
        <v>163</v>
      </c>
      <c r="F12101" s="18" t="str">
        <f t="shared" si="379"/>
        <v>Eversource_EMA-Acushnet Muni Agg Rate-44896</v>
      </c>
      <c r="G12101" s="11" t="s">
        <v>131</v>
      </c>
      <c r="H12101" s="11" t="s">
        <v>54</v>
      </c>
      <c r="I12101" s="11" t="s">
        <v>99</v>
      </c>
      <c r="J12101" s="11" t="s">
        <v>185</v>
      </c>
      <c r="K12101" s="11" t="str">
        <f>IFERROR(INDEX('EDC Component Dictionary'!$C$5:$C$37,MATCH('Rates Database'!J12101,'EDC Component Dictionary'!$B$5:$B$37,0)), "Energy Supply")</f>
        <v>Energy Supply</v>
      </c>
      <c r="L12101" s="12">
        <v>0.10469000000000001</v>
      </c>
      <c r="M12101" s="12"/>
    </row>
    <row r="12102" spans="1:13" x14ac:dyDescent="0.3">
      <c r="A12102" s="18">
        <v>12100</v>
      </c>
      <c r="B12102" s="18">
        <f t="shared" si="378"/>
        <v>2022</v>
      </c>
      <c r="C12102" s="17">
        <v>44896</v>
      </c>
      <c r="D12102" s="18" t="s">
        <v>130</v>
      </c>
      <c r="E12102" s="18" t="s">
        <v>164</v>
      </c>
      <c r="F12102" s="18" t="str">
        <f t="shared" si="379"/>
        <v>National Grid-Attleboro Muni Agg Rate-44896</v>
      </c>
      <c r="G12102" s="11" t="s">
        <v>131</v>
      </c>
      <c r="H12102" s="11" t="s">
        <v>54</v>
      </c>
      <c r="I12102" s="11" t="s">
        <v>99</v>
      </c>
      <c r="J12102" s="11" t="s">
        <v>186</v>
      </c>
      <c r="K12102" s="11" t="str">
        <f>IFERROR(INDEX('EDC Component Dictionary'!$C$5:$C$37,MATCH('Rates Database'!J12102,'EDC Component Dictionary'!$B$5:$B$37,0)), "Energy Supply")</f>
        <v>Energy Supply</v>
      </c>
      <c r="L12102" s="12">
        <v>0.10478999999999999</v>
      </c>
      <c r="M12102" s="12"/>
    </row>
    <row r="12103" spans="1:13" x14ac:dyDescent="0.3">
      <c r="A12103" s="18">
        <v>12101</v>
      </c>
      <c r="B12103" s="18">
        <f t="shared" si="378"/>
        <v>2022</v>
      </c>
      <c r="C12103" s="17">
        <v>44896</v>
      </c>
      <c r="D12103" s="18" t="s">
        <v>130</v>
      </c>
      <c r="E12103" s="18" t="s">
        <v>163</v>
      </c>
      <c r="F12103" s="18" t="str">
        <f t="shared" si="379"/>
        <v>Eversource_EMA-Carver Muni Agg Rate-44896</v>
      </c>
      <c r="G12103" s="11" t="s">
        <v>131</v>
      </c>
      <c r="H12103" s="11" t="s">
        <v>54</v>
      </c>
      <c r="I12103" s="11" t="s">
        <v>99</v>
      </c>
      <c r="J12103" s="11" t="s">
        <v>187</v>
      </c>
      <c r="K12103" s="11" t="str">
        <f>IFERROR(INDEX('EDC Component Dictionary'!$C$5:$C$37,MATCH('Rates Database'!J12103,'EDC Component Dictionary'!$B$5:$B$37,0)), "Energy Supply")</f>
        <v>Energy Supply</v>
      </c>
      <c r="L12103" s="12">
        <v>0.10466</v>
      </c>
      <c r="M12103" s="12"/>
    </row>
    <row r="12104" spans="1:13" x14ac:dyDescent="0.3">
      <c r="A12104" s="18">
        <v>12102</v>
      </c>
      <c r="B12104" s="18">
        <f t="shared" si="378"/>
        <v>2022</v>
      </c>
      <c r="C12104" s="17">
        <v>44896</v>
      </c>
      <c r="D12104" s="18" t="s">
        <v>130</v>
      </c>
      <c r="E12104" s="18" t="s">
        <v>163</v>
      </c>
      <c r="F12104" s="18" t="str">
        <f t="shared" si="379"/>
        <v>Eversource_EMA-Dartmouth Muni Agg Rate-44896</v>
      </c>
      <c r="G12104" s="11" t="s">
        <v>131</v>
      </c>
      <c r="H12104" s="11" t="s">
        <v>54</v>
      </c>
      <c r="I12104" s="11" t="s">
        <v>99</v>
      </c>
      <c r="J12104" s="11" t="s">
        <v>189</v>
      </c>
      <c r="K12104" s="11" t="str">
        <f>IFERROR(INDEX('EDC Component Dictionary'!$C$5:$C$37,MATCH('Rates Database'!J12104,'EDC Component Dictionary'!$B$5:$B$37,0)), "Energy Supply")</f>
        <v>Energy Supply</v>
      </c>
      <c r="L12104" s="12">
        <v>0.10457</v>
      </c>
      <c r="M12104" s="12"/>
    </row>
    <row r="12105" spans="1:13" x14ac:dyDescent="0.3">
      <c r="A12105" s="18">
        <v>12103</v>
      </c>
      <c r="B12105" s="18">
        <f t="shared" si="378"/>
        <v>2022</v>
      </c>
      <c r="C12105" s="17">
        <v>44896</v>
      </c>
      <c r="D12105" s="18" t="s">
        <v>130</v>
      </c>
      <c r="E12105" s="18" t="s">
        <v>164</v>
      </c>
      <c r="F12105" s="18" t="str">
        <f t="shared" si="379"/>
        <v>National Grid-Dighton Muni Agg Rate-44896</v>
      </c>
      <c r="G12105" s="11" t="s">
        <v>131</v>
      </c>
      <c r="H12105" s="11" t="s">
        <v>54</v>
      </c>
      <c r="I12105" s="11" t="s">
        <v>99</v>
      </c>
      <c r="J12105" s="11" t="s">
        <v>190</v>
      </c>
      <c r="K12105" s="11" t="str">
        <f>IFERROR(INDEX('EDC Component Dictionary'!$C$5:$C$37,MATCH('Rates Database'!J12105,'EDC Component Dictionary'!$B$5:$B$37,0)), "Energy Supply")</f>
        <v>Energy Supply</v>
      </c>
      <c r="L12105" s="12">
        <v>0.10473</v>
      </c>
      <c r="M12105" s="12"/>
    </row>
    <row r="12106" spans="1:13" x14ac:dyDescent="0.3">
      <c r="A12106" s="18">
        <v>12104</v>
      </c>
      <c r="B12106" s="18">
        <f t="shared" si="378"/>
        <v>2022</v>
      </c>
      <c r="C12106" s="17">
        <v>44896</v>
      </c>
      <c r="D12106" s="18" t="s">
        <v>130</v>
      </c>
      <c r="E12106" s="18" t="s">
        <v>164</v>
      </c>
      <c r="F12106" s="18" t="str">
        <f t="shared" si="379"/>
        <v>National Grid-Douglas Muni Agg Rate-44896</v>
      </c>
      <c r="G12106" s="11" t="s">
        <v>131</v>
      </c>
      <c r="H12106" s="11" t="s">
        <v>54</v>
      </c>
      <c r="I12106" s="11" t="s">
        <v>99</v>
      </c>
      <c r="J12106" s="11" t="s">
        <v>191</v>
      </c>
      <c r="K12106" s="11" t="str">
        <f>IFERROR(INDEX('EDC Component Dictionary'!$C$5:$C$37,MATCH('Rates Database'!J12106,'EDC Component Dictionary'!$B$5:$B$37,0)), "Energy Supply")</f>
        <v>Energy Supply</v>
      </c>
      <c r="L12106" s="12">
        <v>0.10476000000000001</v>
      </c>
      <c r="M12106" s="12"/>
    </row>
    <row r="12107" spans="1:13" x14ac:dyDescent="0.3">
      <c r="A12107" s="18">
        <v>12105</v>
      </c>
      <c r="B12107" s="18">
        <f t="shared" si="378"/>
        <v>2022</v>
      </c>
      <c r="C12107" s="17">
        <v>44896</v>
      </c>
      <c r="D12107" s="18" t="s">
        <v>130</v>
      </c>
      <c r="E12107" s="18" t="s">
        <v>164</v>
      </c>
      <c r="F12107" s="18" t="str">
        <f t="shared" si="379"/>
        <v>National Grid-Dracut Muni Agg Rate-44896</v>
      </c>
      <c r="G12107" s="11" t="s">
        <v>131</v>
      </c>
      <c r="H12107" s="11" t="s">
        <v>54</v>
      </c>
      <c r="I12107" s="11" t="s">
        <v>99</v>
      </c>
      <c r="J12107" s="11" t="s">
        <v>192</v>
      </c>
      <c r="K12107" s="11" t="str">
        <f>IFERROR(INDEX('EDC Component Dictionary'!$C$5:$C$37,MATCH('Rates Database'!J12107,'EDC Component Dictionary'!$B$5:$B$37,0)), "Energy Supply")</f>
        <v>Energy Supply</v>
      </c>
      <c r="L12107" s="12">
        <v>0.10473</v>
      </c>
      <c r="M12107" s="12"/>
    </row>
    <row r="12108" spans="1:13" x14ac:dyDescent="0.3">
      <c r="A12108" s="18">
        <v>12106</v>
      </c>
      <c r="B12108" s="18">
        <f t="shared" si="378"/>
        <v>2022</v>
      </c>
      <c r="C12108" s="17">
        <v>44896</v>
      </c>
      <c r="D12108" s="18" t="s">
        <v>130</v>
      </c>
      <c r="E12108" s="18" t="s">
        <v>164</v>
      </c>
      <c r="F12108" s="18" t="str">
        <f t="shared" si="379"/>
        <v>National Grid-Fall River Muni Agg Rate-44896</v>
      </c>
      <c r="G12108" s="11" t="s">
        <v>131</v>
      </c>
      <c r="H12108" s="11" t="s">
        <v>54</v>
      </c>
      <c r="I12108" s="11" t="s">
        <v>99</v>
      </c>
      <c r="J12108" s="11" t="s">
        <v>194</v>
      </c>
      <c r="K12108" s="11" t="str">
        <f>IFERROR(INDEX('EDC Component Dictionary'!$C$5:$C$37,MATCH('Rates Database'!J12108,'EDC Component Dictionary'!$B$5:$B$37,0)), "Energy Supply")</f>
        <v>Energy Supply</v>
      </c>
      <c r="L12108" s="12">
        <v>0.10471</v>
      </c>
      <c r="M12108" s="12"/>
    </row>
    <row r="12109" spans="1:13" x14ac:dyDescent="0.3">
      <c r="A12109" s="18">
        <v>12107</v>
      </c>
      <c r="B12109" s="18">
        <f t="shared" si="378"/>
        <v>2022</v>
      </c>
      <c r="C12109" s="17">
        <v>44896</v>
      </c>
      <c r="D12109" s="18" t="s">
        <v>130</v>
      </c>
      <c r="E12109" s="18" t="s">
        <v>163</v>
      </c>
      <c r="F12109" s="18" t="str">
        <f t="shared" si="379"/>
        <v>Eversource_EMA-Freetown Muni Agg Rate-44896</v>
      </c>
      <c r="G12109" s="11" t="s">
        <v>131</v>
      </c>
      <c r="H12109" s="11" t="s">
        <v>54</v>
      </c>
      <c r="I12109" s="11" t="s">
        <v>99</v>
      </c>
      <c r="J12109" s="11" t="s">
        <v>195</v>
      </c>
      <c r="K12109" s="11" t="str">
        <f>IFERROR(INDEX('EDC Component Dictionary'!$C$5:$C$37,MATCH('Rates Database'!J12109,'EDC Component Dictionary'!$B$5:$B$37,0)), "Energy Supply")</f>
        <v>Energy Supply</v>
      </c>
      <c r="L12109" s="12">
        <v>0.10471999999999999</v>
      </c>
      <c r="M12109" s="12"/>
    </row>
    <row r="12110" spans="1:13" x14ac:dyDescent="0.3">
      <c r="A12110" s="18">
        <v>12108</v>
      </c>
      <c r="B12110" s="18">
        <f t="shared" si="378"/>
        <v>2022</v>
      </c>
      <c r="C12110" s="17">
        <v>44896</v>
      </c>
      <c r="D12110" s="18" t="s">
        <v>130</v>
      </c>
      <c r="E12110" s="18" t="s">
        <v>95</v>
      </c>
      <c r="F12110" s="18" t="str">
        <f t="shared" si="379"/>
        <v>Eversource_WMA-Hadley Muni Agg Rate-44896</v>
      </c>
      <c r="G12110" s="11" t="s">
        <v>131</v>
      </c>
      <c r="H12110" s="11" t="s">
        <v>54</v>
      </c>
      <c r="I12110" s="11" t="s">
        <v>99</v>
      </c>
      <c r="J12110" s="11" t="s">
        <v>277</v>
      </c>
      <c r="K12110" s="11" t="str">
        <f>IFERROR(INDEX('EDC Component Dictionary'!$C$5:$C$37,MATCH('Rates Database'!J12110,'EDC Component Dictionary'!$B$5:$B$37,0)), "Energy Supply")</f>
        <v>Energy Supply</v>
      </c>
      <c r="L12110" s="12">
        <v>0.10478999999999999</v>
      </c>
      <c r="M12110" s="12"/>
    </row>
    <row r="12111" spans="1:13" x14ac:dyDescent="0.3">
      <c r="A12111" s="18">
        <v>12109</v>
      </c>
      <c r="B12111" s="18">
        <f t="shared" si="378"/>
        <v>2022</v>
      </c>
      <c r="C12111" s="17">
        <v>44896</v>
      </c>
      <c r="D12111" s="18" t="s">
        <v>130</v>
      </c>
      <c r="E12111" s="18" t="s">
        <v>163</v>
      </c>
      <c r="F12111" s="18" t="str">
        <f t="shared" si="379"/>
        <v>Eversource_EMA-Marion Muni Agg Rate-44896</v>
      </c>
      <c r="G12111" s="11" t="s">
        <v>131</v>
      </c>
      <c r="H12111" s="11" t="s">
        <v>54</v>
      </c>
      <c r="I12111" s="11" t="s">
        <v>99</v>
      </c>
      <c r="J12111" s="11" t="s">
        <v>196</v>
      </c>
      <c r="K12111" s="11" t="str">
        <f>IFERROR(INDEX('EDC Component Dictionary'!$C$5:$C$37,MATCH('Rates Database'!J12111,'EDC Component Dictionary'!$B$5:$B$37,0)), "Energy Supply")</f>
        <v>Energy Supply</v>
      </c>
      <c r="L12111" s="12">
        <v>0.10254000000000001</v>
      </c>
      <c r="M12111" s="12"/>
    </row>
    <row r="12112" spans="1:13" x14ac:dyDescent="0.3">
      <c r="A12112" s="18">
        <v>12110</v>
      </c>
      <c r="B12112" s="18">
        <f t="shared" si="378"/>
        <v>2022</v>
      </c>
      <c r="C12112" s="17">
        <v>44896</v>
      </c>
      <c r="D12112" s="18" t="s">
        <v>130</v>
      </c>
      <c r="E12112" s="18" t="s">
        <v>163</v>
      </c>
      <c r="F12112" s="18" t="str">
        <f t="shared" si="379"/>
        <v>Eversource_EMA-Mattapoisett Muni Agg Rate-44896</v>
      </c>
      <c r="G12112" s="11" t="s">
        <v>131</v>
      </c>
      <c r="H12112" s="11" t="s">
        <v>54</v>
      </c>
      <c r="I12112" s="11" t="s">
        <v>99</v>
      </c>
      <c r="J12112" s="11" t="s">
        <v>197</v>
      </c>
      <c r="K12112" s="11" t="str">
        <f>IFERROR(INDEX('EDC Component Dictionary'!$C$5:$C$37,MATCH('Rates Database'!J12112,'EDC Component Dictionary'!$B$5:$B$37,0)), "Energy Supply")</f>
        <v>Energy Supply</v>
      </c>
      <c r="L12112" s="12">
        <v>0.1047</v>
      </c>
      <c r="M12112" s="12"/>
    </row>
    <row r="12113" spans="1:13" x14ac:dyDescent="0.3">
      <c r="A12113" s="18">
        <v>12111</v>
      </c>
      <c r="B12113" s="18">
        <f t="shared" si="378"/>
        <v>2022</v>
      </c>
      <c r="C12113" s="17">
        <v>44896</v>
      </c>
      <c r="D12113" s="18" t="s">
        <v>130</v>
      </c>
      <c r="E12113" s="18" t="s">
        <v>163</v>
      </c>
      <c r="F12113" s="18" t="str">
        <f t="shared" si="379"/>
        <v>Eversource_EMA-New Bedford Muni Agg Rate-44896</v>
      </c>
      <c r="G12113" s="11" t="s">
        <v>131</v>
      </c>
      <c r="H12113" s="11" t="s">
        <v>54</v>
      </c>
      <c r="I12113" s="11" t="s">
        <v>99</v>
      </c>
      <c r="J12113" s="11" t="s">
        <v>199</v>
      </c>
      <c r="K12113" s="11" t="str">
        <f>IFERROR(INDEX('EDC Component Dictionary'!$C$5:$C$37,MATCH('Rates Database'!J12113,'EDC Component Dictionary'!$B$5:$B$37,0)), "Energy Supply")</f>
        <v>Energy Supply</v>
      </c>
      <c r="L12113" s="12">
        <v>0.10474</v>
      </c>
      <c r="M12113" s="12"/>
    </row>
    <row r="12114" spans="1:13" x14ac:dyDescent="0.3">
      <c r="A12114" s="18">
        <v>12112</v>
      </c>
      <c r="B12114" s="18">
        <f t="shared" si="378"/>
        <v>2022</v>
      </c>
      <c r="C12114" s="17">
        <v>44896</v>
      </c>
      <c r="D12114" s="18" t="s">
        <v>130</v>
      </c>
      <c r="E12114" s="18" t="s">
        <v>164</v>
      </c>
      <c r="F12114" s="18" t="str">
        <f t="shared" si="379"/>
        <v>National Grid-Northbridge Muni Agg Rate-44896</v>
      </c>
      <c r="G12114" s="11" t="s">
        <v>131</v>
      </c>
      <c r="H12114" s="11" t="s">
        <v>54</v>
      </c>
      <c r="I12114" s="11" t="s">
        <v>99</v>
      </c>
      <c r="J12114" s="11" t="s">
        <v>200</v>
      </c>
      <c r="K12114" s="11" t="str">
        <f>IFERROR(INDEX('EDC Component Dictionary'!$C$5:$C$37,MATCH('Rates Database'!J12114,'EDC Component Dictionary'!$B$5:$B$37,0)), "Energy Supply")</f>
        <v>Energy Supply</v>
      </c>
      <c r="L12114" s="12">
        <v>0.1048</v>
      </c>
      <c r="M12114" s="12"/>
    </row>
    <row r="12115" spans="1:13" x14ac:dyDescent="0.3">
      <c r="A12115" s="18">
        <v>12113</v>
      </c>
      <c r="B12115" s="18">
        <f t="shared" si="378"/>
        <v>2022</v>
      </c>
      <c r="C12115" s="17">
        <v>44896</v>
      </c>
      <c r="D12115" s="18" t="s">
        <v>130</v>
      </c>
      <c r="E12115" s="18" t="s">
        <v>164</v>
      </c>
      <c r="F12115" s="18" t="str">
        <f t="shared" si="379"/>
        <v>National Grid-Norton Muni Agg Rate-44896</v>
      </c>
      <c r="G12115" s="11" t="s">
        <v>131</v>
      </c>
      <c r="H12115" s="11" t="s">
        <v>54</v>
      </c>
      <c r="I12115" s="11" t="s">
        <v>99</v>
      </c>
      <c r="J12115" s="11" t="s">
        <v>201</v>
      </c>
      <c r="K12115" s="11" t="str">
        <f>IFERROR(INDEX('EDC Component Dictionary'!$C$5:$C$37,MATCH('Rates Database'!J12115,'EDC Component Dictionary'!$B$5:$B$37,0)), "Energy Supply")</f>
        <v>Energy Supply</v>
      </c>
      <c r="L12115" s="12">
        <v>0.10478</v>
      </c>
      <c r="M12115" s="12"/>
    </row>
    <row r="12116" spans="1:13" x14ac:dyDescent="0.3">
      <c r="A12116" s="18">
        <v>12114</v>
      </c>
      <c r="B12116" s="18">
        <f t="shared" si="378"/>
        <v>2022</v>
      </c>
      <c r="C12116" s="17">
        <v>44896</v>
      </c>
      <c r="D12116" s="18" t="s">
        <v>130</v>
      </c>
      <c r="E12116" s="18" t="s">
        <v>164</v>
      </c>
      <c r="F12116" s="18" t="str">
        <f t="shared" si="379"/>
        <v>National Grid-Plainville Muni Agg Rate-44896</v>
      </c>
      <c r="G12116" s="11" t="s">
        <v>131</v>
      </c>
      <c r="H12116" s="11" t="s">
        <v>54</v>
      </c>
      <c r="I12116" s="11" t="s">
        <v>99</v>
      </c>
      <c r="J12116" s="11" t="s">
        <v>203</v>
      </c>
      <c r="K12116" s="11" t="str">
        <f>IFERROR(INDEX('EDC Component Dictionary'!$C$5:$C$37,MATCH('Rates Database'!J12116,'EDC Component Dictionary'!$B$5:$B$37,0)), "Energy Supply")</f>
        <v>Energy Supply</v>
      </c>
      <c r="L12116" s="12">
        <v>0.10478</v>
      </c>
      <c r="M12116" s="12"/>
    </row>
    <row r="12117" spans="1:13" x14ac:dyDescent="0.3">
      <c r="A12117" s="18">
        <v>12115</v>
      </c>
      <c r="B12117" s="18">
        <f t="shared" si="378"/>
        <v>2022</v>
      </c>
      <c r="C12117" s="17">
        <v>44896</v>
      </c>
      <c r="D12117" s="18" t="s">
        <v>130</v>
      </c>
      <c r="E12117" s="18" t="s">
        <v>164</v>
      </c>
      <c r="F12117" s="18" t="str">
        <f t="shared" si="379"/>
        <v>National Grid-Rehoboth Muni Agg Rate-44896</v>
      </c>
      <c r="G12117" s="11" t="s">
        <v>131</v>
      </c>
      <c r="H12117" s="11" t="s">
        <v>54</v>
      </c>
      <c r="I12117" s="11" t="s">
        <v>99</v>
      </c>
      <c r="J12117" s="11" t="s">
        <v>204</v>
      </c>
      <c r="K12117" s="11" t="str">
        <f>IFERROR(INDEX('EDC Component Dictionary'!$C$5:$C$37,MATCH('Rates Database'!J12117,'EDC Component Dictionary'!$B$5:$B$37,0)), "Energy Supply")</f>
        <v>Energy Supply</v>
      </c>
      <c r="L12117" s="12">
        <v>0.10475</v>
      </c>
      <c r="M12117" s="12"/>
    </row>
    <row r="12118" spans="1:13" x14ac:dyDescent="0.3">
      <c r="A12118" s="18">
        <v>12116</v>
      </c>
      <c r="B12118" s="18">
        <f t="shared" ref="B12118:B12181" si="380">YEAR(C12118)</f>
        <v>2022</v>
      </c>
      <c r="C12118" s="17">
        <v>44896</v>
      </c>
      <c r="D12118" s="18" t="s">
        <v>130</v>
      </c>
      <c r="E12118" s="18" t="s">
        <v>164</v>
      </c>
      <c r="F12118" s="18" t="str">
        <f t="shared" si="379"/>
        <v>National Grid-Seekonk Muni Agg Rate-44896</v>
      </c>
      <c r="G12118" s="11" t="s">
        <v>131</v>
      </c>
      <c r="H12118" s="11" t="s">
        <v>54</v>
      </c>
      <c r="I12118" s="11" t="s">
        <v>99</v>
      </c>
      <c r="J12118" s="11" t="s">
        <v>205</v>
      </c>
      <c r="K12118" s="11" t="str">
        <f>IFERROR(INDEX('EDC Component Dictionary'!$C$5:$C$37,MATCH('Rates Database'!J12118,'EDC Component Dictionary'!$B$5:$B$37,0)), "Energy Supply")</f>
        <v>Energy Supply</v>
      </c>
      <c r="L12118" s="12">
        <v>0.10478</v>
      </c>
      <c r="M12118" s="12"/>
    </row>
    <row r="12119" spans="1:13" x14ac:dyDescent="0.3">
      <c r="A12119" s="18">
        <v>12117</v>
      </c>
      <c r="B12119" s="18">
        <f t="shared" si="380"/>
        <v>2022</v>
      </c>
      <c r="C12119" s="17">
        <v>44896</v>
      </c>
      <c r="D12119" s="18" t="s">
        <v>130</v>
      </c>
      <c r="E12119" s="18" t="s">
        <v>164</v>
      </c>
      <c r="F12119" s="18" t="str">
        <f t="shared" si="379"/>
        <v>National Grid-Somerset Muni Agg Rate-44896</v>
      </c>
      <c r="G12119" s="11" t="s">
        <v>131</v>
      </c>
      <c r="H12119" s="11" t="s">
        <v>54</v>
      </c>
      <c r="I12119" s="11" t="s">
        <v>99</v>
      </c>
      <c r="J12119" s="11" t="s">
        <v>206</v>
      </c>
      <c r="K12119" s="11" t="str">
        <f>IFERROR(INDEX('EDC Component Dictionary'!$C$5:$C$37,MATCH('Rates Database'!J12119,'EDC Component Dictionary'!$B$5:$B$37,0)), "Energy Supply")</f>
        <v>Energy Supply</v>
      </c>
      <c r="L12119" s="12">
        <v>0.10475</v>
      </c>
      <c r="M12119" s="12"/>
    </row>
    <row r="12120" spans="1:13" x14ac:dyDescent="0.3">
      <c r="A12120" s="18">
        <v>12118</v>
      </c>
      <c r="B12120" s="18">
        <f t="shared" si="380"/>
        <v>2022</v>
      </c>
      <c r="C12120" s="17">
        <v>44896</v>
      </c>
      <c r="D12120" s="18" t="s">
        <v>130</v>
      </c>
      <c r="E12120" s="18" t="s">
        <v>164</v>
      </c>
      <c r="F12120" s="18" t="str">
        <f t="shared" si="379"/>
        <v>National Grid-Swansea Muni Agg Rate-44896</v>
      </c>
      <c r="G12120" s="11" t="s">
        <v>131</v>
      </c>
      <c r="H12120" s="11" t="s">
        <v>54</v>
      </c>
      <c r="I12120" s="11" t="s">
        <v>99</v>
      </c>
      <c r="J12120" s="11" t="s">
        <v>207</v>
      </c>
      <c r="K12120" s="11" t="str">
        <f>IFERROR(INDEX('EDC Component Dictionary'!$C$5:$C$37,MATCH('Rates Database'!J12120,'EDC Component Dictionary'!$B$5:$B$37,0)), "Energy Supply")</f>
        <v>Energy Supply</v>
      </c>
      <c r="L12120" s="12">
        <v>0.10471999999999999</v>
      </c>
      <c r="M12120" s="12"/>
    </row>
    <row r="12121" spans="1:13" x14ac:dyDescent="0.3">
      <c r="A12121" s="18">
        <v>12119</v>
      </c>
      <c r="B12121" s="18">
        <f t="shared" si="380"/>
        <v>2022</v>
      </c>
      <c r="C12121" s="17">
        <v>44896</v>
      </c>
      <c r="D12121" s="18" t="s">
        <v>130</v>
      </c>
      <c r="E12121" s="18" t="s">
        <v>163</v>
      </c>
      <c r="F12121" s="18" t="str">
        <f t="shared" si="379"/>
        <v>Eversource_EMA-Wareham Muni Agg Rate-44896</v>
      </c>
      <c r="G12121" s="11" t="s">
        <v>131</v>
      </c>
      <c r="H12121" s="11" t="s">
        <v>54</v>
      </c>
      <c r="I12121" s="11" t="s">
        <v>99</v>
      </c>
      <c r="J12121" s="11" t="s">
        <v>273</v>
      </c>
      <c r="K12121" s="11" t="str">
        <f>IFERROR(INDEX('EDC Component Dictionary'!$C$5:$C$37,MATCH('Rates Database'!J12121,'EDC Component Dictionary'!$B$5:$B$37,0)), "Energy Supply")</f>
        <v>Energy Supply</v>
      </c>
      <c r="L12121" s="12">
        <v>0.10474</v>
      </c>
      <c r="M12121" s="12"/>
    </row>
    <row r="12122" spans="1:13" x14ac:dyDescent="0.3">
      <c r="A12122" s="18">
        <v>12120</v>
      </c>
      <c r="B12122" s="18">
        <f t="shared" si="380"/>
        <v>2022</v>
      </c>
      <c r="C12122" s="17">
        <v>44896</v>
      </c>
      <c r="D12122" s="18" t="s">
        <v>130</v>
      </c>
      <c r="E12122" s="18" t="s">
        <v>163</v>
      </c>
      <c r="F12122" s="18" t="str">
        <f t="shared" si="379"/>
        <v>Eversource_EMA-Westport Muni Agg Rate-44896</v>
      </c>
      <c r="G12122" s="11" t="s">
        <v>131</v>
      </c>
      <c r="H12122" s="11" t="s">
        <v>54</v>
      </c>
      <c r="I12122" s="11" t="s">
        <v>99</v>
      </c>
      <c r="J12122" s="11" t="s">
        <v>209</v>
      </c>
      <c r="K12122" s="11" t="str">
        <f>IFERROR(INDEX('EDC Component Dictionary'!$C$5:$C$37,MATCH('Rates Database'!J12122,'EDC Component Dictionary'!$B$5:$B$37,0)), "Energy Supply")</f>
        <v>Energy Supply</v>
      </c>
      <c r="L12122" s="12">
        <v>0.10483000000000001</v>
      </c>
      <c r="M12122" s="12"/>
    </row>
    <row r="12123" spans="1:13" x14ac:dyDescent="0.3">
      <c r="A12123" s="18">
        <v>12121</v>
      </c>
      <c r="B12123" s="18">
        <f t="shared" si="380"/>
        <v>2022</v>
      </c>
      <c r="C12123" s="17">
        <v>44896</v>
      </c>
      <c r="D12123" s="18" t="s">
        <v>130</v>
      </c>
      <c r="E12123" s="18" t="s">
        <v>164</v>
      </c>
      <c r="F12123" s="18" t="str">
        <f t="shared" si="379"/>
        <v>National Grid-Pembroke Muni Agg Rate-44896</v>
      </c>
      <c r="G12123" s="11" t="s">
        <v>131</v>
      </c>
      <c r="H12123" s="11" t="s">
        <v>54</v>
      </c>
      <c r="I12123" s="11" t="s">
        <v>99</v>
      </c>
      <c r="J12123" s="11" t="s">
        <v>295</v>
      </c>
      <c r="K12123" s="11" t="str">
        <f>IFERROR(INDEX('EDC Component Dictionary'!$C$5:$C$37,MATCH('Rates Database'!J12123,'EDC Component Dictionary'!$B$5:$B$37,0)), "Energy Supply")</f>
        <v>Energy Supply</v>
      </c>
      <c r="L12123" s="12">
        <v>0.10539999999999999</v>
      </c>
      <c r="M12123" s="12"/>
    </row>
    <row r="12124" spans="1:13" x14ac:dyDescent="0.3">
      <c r="A12124" s="18">
        <v>12122</v>
      </c>
      <c r="B12124" s="18">
        <f t="shared" si="380"/>
        <v>2022</v>
      </c>
      <c r="C12124" s="17">
        <v>44896</v>
      </c>
      <c r="D12124" s="18" t="s">
        <v>130</v>
      </c>
      <c r="E12124" s="18" t="s">
        <v>164</v>
      </c>
      <c r="F12124" s="18" t="str">
        <f t="shared" si="379"/>
        <v>National Grid-Heath Muni Agg Rate-44896</v>
      </c>
      <c r="G12124" s="11" t="s">
        <v>131</v>
      </c>
      <c r="H12124" s="11" t="s">
        <v>54</v>
      </c>
      <c r="I12124" s="11" t="s">
        <v>99</v>
      </c>
      <c r="J12124" s="11" t="s">
        <v>257</v>
      </c>
      <c r="K12124" s="11" t="str">
        <f>IFERROR(INDEX('EDC Component Dictionary'!$C$5:$C$37,MATCH('Rates Database'!J12124,'EDC Component Dictionary'!$B$5:$B$37,0)), "Energy Supply")</f>
        <v>Energy Supply</v>
      </c>
      <c r="L12124" s="12">
        <v>0.1056</v>
      </c>
      <c r="M12124" s="12"/>
    </row>
    <row r="12125" spans="1:13" x14ac:dyDescent="0.3">
      <c r="A12125" s="18">
        <v>12123</v>
      </c>
      <c r="B12125" s="18">
        <f t="shared" si="380"/>
        <v>2022</v>
      </c>
      <c r="C12125" s="17">
        <v>44896</v>
      </c>
      <c r="D12125" s="18" t="s">
        <v>130</v>
      </c>
      <c r="E12125" s="18" t="s">
        <v>164</v>
      </c>
      <c r="F12125" s="18" t="str">
        <f t="shared" si="379"/>
        <v>National Grid-Shirley Muni Agg Rate-44896</v>
      </c>
      <c r="G12125" s="11" t="s">
        <v>131</v>
      </c>
      <c r="H12125" s="11" t="s">
        <v>54</v>
      </c>
      <c r="I12125" s="11" t="s">
        <v>99</v>
      </c>
      <c r="J12125" s="11" t="s">
        <v>299</v>
      </c>
      <c r="K12125" s="11" t="str">
        <f>IFERROR(INDEX('EDC Component Dictionary'!$C$5:$C$37,MATCH('Rates Database'!J12125,'EDC Component Dictionary'!$B$5:$B$37,0)), "Energy Supply")</f>
        <v>Energy Supply</v>
      </c>
      <c r="L12125" s="12">
        <v>0.10577</v>
      </c>
      <c r="M12125" s="12"/>
    </row>
    <row r="12126" spans="1:13" x14ac:dyDescent="0.3">
      <c r="A12126" s="18">
        <v>12124</v>
      </c>
      <c r="B12126" s="18">
        <f t="shared" si="380"/>
        <v>2022</v>
      </c>
      <c r="C12126" s="17">
        <v>44896</v>
      </c>
      <c r="D12126" s="18" t="s">
        <v>130</v>
      </c>
      <c r="E12126" s="18" t="s">
        <v>163</v>
      </c>
      <c r="F12126" s="18" t="str">
        <f t="shared" si="379"/>
        <v>Eversource_EMA-Millis Muni Agg Rate-44896</v>
      </c>
      <c r="G12126" s="11" t="s">
        <v>131</v>
      </c>
      <c r="H12126" s="11" t="s">
        <v>54</v>
      </c>
      <c r="I12126" s="11" t="s">
        <v>99</v>
      </c>
      <c r="J12126" s="11" t="s">
        <v>300</v>
      </c>
      <c r="K12126" s="11" t="str">
        <f>IFERROR(INDEX('EDC Component Dictionary'!$C$5:$C$37,MATCH('Rates Database'!J12126,'EDC Component Dictionary'!$B$5:$B$37,0)), "Energy Supply")</f>
        <v>Energy Supply</v>
      </c>
      <c r="L12126" s="12">
        <v>0.10659</v>
      </c>
      <c r="M12126" s="12"/>
    </row>
    <row r="12127" spans="1:13" x14ac:dyDescent="0.3">
      <c r="A12127" s="18">
        <v>12125</v>
      </c>
      <c r="B12127" s="18">
        <f t="shared" si="380"/>
        <v>2022</v>
      </c>
      <c r="C12127" s="17">
        <v>44896</v>
      </c>
      <c r="D12127" s="18" t="s">
        <v>130</v>
      </c>
      <c r="E12127" s="18" t="s">
        <v>164</v>
      </c>
      <c r="F12127" s="18" t="str">
        <f t="shared" si="379"/>
        <v>National Grid-Sutton Muni Agg Rate-44896</v>
      </c>
      <c r="G12127" s="11" t="s">
        <v>131</v>
      </c>
      <c r="H12127" s="11" t="s">
        <v>54</v>
      </c>
      <c r="I12127" s="11" t="s">
        <v>99</v>
      </c>
      <c r="J12127" s="11" t="s">
        <v>233</v>
      </c>
      <c r="K12127" s="11" t="str">
        <f>IFERROR(INDEX('EDC Component Dictionary'!$C$5:$C$37,MATCH('Rates Database'!J12127,'EDC Component Dictionary'!$B$5:$B$37,0)), "Energy Supply")</f>
        <v>Energy Supply</v>
      </c>
      <c r="L12127" s="12">
        <v>0.10664</v>
      </c>
      <c r="M12127" s="12"/>
    </row>
    <row r="12128" spans="1:13" x14ac:dyDescent="0.3">
      <c r="A12128" s="18">
        <v>12126</v>
      </c>
      <c r="B12128" s="18">
        <f t="shared" si="380"/>
        <v>2022</v>
      </c>
      <c r="C12128" s="17">
        <v>44896</v>
      </c>
      <c r="D12128" s="18" t="s">
        <v>130</v>
      </c>
      <c r="E12128" s="18" t="s">
        <v>164</v>
      </c>
      <c r="F12128" s="18" t="str">
        <f t="shared" si="379"/>
        <v>National Grid-Williamstown Muni Agg Rate-44896</v>
      </c>
      <c r="G12128" s="11" t="s">
        <v>131</v>
      </c>
      <c r="H12128" s="11" t="s">
        <v>54</v>
      </c>
      <c r="I12128" s="11" t="s">
        <v>99</v>
      </c>
      <c r="J12128" s="11" t="s">
        <v>225</v>
      </c>
      <c r="K12128" s="11" t="str">
        <f>IFERROR(INDEX('EDC Component Dictionary'!$C$5:$C$37,MATCH('Rates Database'!J12128,'EDC Component Dictionary'!$B$5:$B$37,0)), "Energy Supply")</f>
        <v>Energy Supply</v>
      </c>
      <c r="L12128" s="12">
        <v>0.10671</v>
      </c>
      <c r="M12128" s="12"/>
    </row>
    <row r="12129" spans="1:13" x14ac:dyDescent="0.3">
      <c r="A12129" s="18">
        <v>12127</v>
      </c>
      <c r="B12129" s="18">
        <f t="shared" si="380"/>
        <v>2022</v>
      </c>
      <c r="C12129" s="17">
        <v>44896</v>
      </c>
      <c r="D12129" s="18" t="s">
        <v>130</v>
      </c>
      <c r="E12129" s="18" t="s">
        <v>163</v>
      </c>
      <c r="F12129" s="18" t="str">
        <f t="shared" si="379"/>
        <v>Eversource_EMA-Sudbury Muni Agg Rate-44896</v>
      </c>
      <c r="G12129" s="11" t="s">
        <v>131</v>
      </c>
      <c r="H12129" s="11" t="s">
        <v>54</v>
      </c>
      <c r="I12129" s="11" t="s">
        <v>99</v>
      </c>
      <c r="J12129" s="11" t="s">
        <v>227</v>
      </c>
      <c r="K12129" s="11" t="str">
        <f>IFERROR(INDEX('EDC Component Dictionary'!$C$5:$C$37,MATCH('Rates Database'!J12129,'EDC Component Dictionary'!$B$5:$B$37,0)), "Energy Supply")</f>
        <v>Energy Supply</v>
      </c>
      <c r="L12129" s="12">
        <v>0.10835</v>
      </c>
      <c r="M12129" s="12"/>
    </row>
    <row r="12130" spans="1:13" x14ac:dyDescent="0.3">
      <c r="A12130" s="18">
        <v>12128</v>
      </c>
      <c r="B12130" s="18">
        <f t="shared" si="380"/>
        <v>2022</v>
      </c>
      <c r="C12130" s="17">
        <v>44896</v>
      </c>
      <c r="D12130" s="18" t="s">
        <v>130</v>
      </c>
      <c r="E12130" s="18" t="s">
        <v>164</v>
      </c>
      <c r="F12130" s="18" t="str">
        <f t="shared" si="379"/>
        <v>National Grid-Halifax Muni Agg Rate-44896</v>
      </c>
      <c r="G12130" s="11" t="s">
        <v>131</v>
      </c>
      <c r="H12130" s="11" t="s">
        <v>54</v>
      </c>
      <c r="I12130" s="11" t="s">
        <v>99</v>
      </c>
      <c r="J12130" s="11" t="s">
        <v>230</v>
      </c>
      <c r="K12130" s="11" t="str">
        <f>IFERROR(INDEX('EDC Component Dictionary'!$C$5:$C$37,MATCH('Rates Database'!J12130,'EDC Component Dictionary'!$B$5:$B$37,0)), "Energy Supply")</f>
        <v>Energy Supply</v>
      </c>
      <c r="L12130" s="12">
        <v>0.10716000000000001</v>
      </c>
      <c r="M12130" s="12"/>
    </row>
    <row r="12131" spans="1:13" x14ac:dyDescent="0.3">
      <c r="A12131" s="18">
        <v>12129</v>
      </c>
      <c r="B12131" s="18">
        <f t="shared" si="380"/>
        <v>2022</v>
      </c>
      <c r="C12131" s="17">
        <v>44896</v>
      </c>
      <c r="D12131" s="18" t="s">
        <v>130</v>
      </c>
      <c r="E12131" s="18" t="s">
        <v>164</v>
      </c>
      <c r="F12131" s="18" t="str">
        <f t="shared" si="379"/>
        <v>National Grid-Franklin Muni Agg Rate-44896</v>
      </c>
      <c r="G12131" s="11" t="s">
        <v>131</v>
      </c>
      <c r="H12131" s="11" t="s">
        <v>54</v>
      </c>
      <c r="I12131" s="11" t="s">
        <v>99</v>
      </c>
      <c r="J12131" s="11" t="s">
        <v>296</v>
      </c>
      <c r="K12131" s="11" t="str">
        <f>IFERROR(INDEX('EDC Component Dictionary'!$C$5:$C$37,MATCH('Rates Database'!J12131,'EDC Component Dictionary'!$B$5:$B$37,0)), "Energy Supply")</f>
        <v>Energy Supply</v>
      </c>
      <c r="L12131" s="12">
        <v>0.10725</v>
      </c>
      <c r="M12131" s="12"/>
    </row>
    <row r="12132" spans="1:13" x14ac:dyDescent="0.3">
      <c r="A12132" s="18">
        <v>12130</v>
      </c>
      <c r="B12132" s="18">
        <f t="shared" si="380"/>
        <v>2022</v>
      </c>
      <c r="C12132" s="17">
        <v>44896</v>
      </c>
      <c r="D12132" s="18" t="s">
        <v>130</v>
      </c>
      <c r="E12132" s="18" t="s">
        <v>164</v>
      </c>
      <c r="F12132" s="18" t="str">
        <f t="shared" si="379"/>
        <v>National Grid-Bellingham Muni Agg Rate-44896</v>
      </c>
      <c r="G12132" s="11" t="s">
        <v>131</v>
      </c>
      <c r="H12132" s="11" t="s">
        <v>54</v>
      </c>
      <c r="I12132" s="11" t="s">
        <v>99</v>
      </c>
      <c r="J12132" s="11" t="s">
        <v>244</v>
      </c>
      <c r="K12132" s="11" t="str">
        <f>IFERROR(INDEX('EDC Component Dictionary'!$C$5:$C$37,MATCH('Rates Database'!J12132,'EDC Component Dictionary'!$B$5:$B$37,0)), "Energy Supply")</f>
        <v>Energy Supply</v>
      </c>
      <c r="L12132" s="12">
        <v>0.10766000000000001</v>
      </c>
      <c r="M12132" s="12"/>
    </row>
    <row r="12133" spans="1:13" x14ac:dyDescent="0.3">
      <c r="A12133" s="18">
        <v>12131</v>
      </c>
      <c r="B12133" s="18">
        <f t="shared" si="380"/>
        <v>2022</v>
      </c>
      <c r="C12133" s="17">
        <v>44896</v>
      </c>
      <c r="D12133" s="18" t="s">
        <v>130</v>
      </c>
      <c r="E12133" s="18" t="s">
        <v>163</v>
      </c>
      <c r="F12133" s="18" t="str">
        <f t="shared" si="379"/>
        <v>Eversource_EMA-Dedham Muni Agg Rate-44896</v>
      </c>
      <c r="G12133" s="11" t="s">
        <v>131</v>
      </c>
      <c r="H12133" s="11" t="s">
        <v>54</v>
      </c>
      <c r="I12133" s="11" t="s">
        <v>99</v>
      </c>
      <c r="J12133" s="11" t="s">
        <v>278</v>
      </c>
      <c r="K12133" s="11" t="str">
        <f>IFERROR(INDEX('EDC Component Dictionary'!$C$5:$C$37,MATCH('Rates Database'!J12133,'EDC Component Dictionary'!$B$5:$B$37,0)), "Energy Supply")</f>
        <v>Energy Supply</v>
      </c>
      <c r="L12133" s="12">
        <v>0.10808</v>
      </c>
      <c r="M12133" s="12"/>
    </row>
    <row r="12134" spans="1:13" x14ac:dyDescent="0.3">
      <c r="A12134" s="18">
        <v>12132</v>
      </c>
      <c r="B12134" s="18">
        <f t="shared" si="380"/>
        <v>2022</v>
      </c>
      <c r="C12134" s="17">
        <v>44896</v>
      </c>
      <c r="D12134" s="18" t="s">
        <v>130</v>
      </c>
      <c r="E12134" s="18" t="s">
        <v>164</v>
      </c>
      <c r="F12134" s="18" t="str">
        <f t="shared" si="379"/>
        <v>National Grid-Westford Muni Agg Rate-44896</v>
      </c>
      <c r="G12134" s="11" t="s">
        <v>131</v>
      </c>
      <c r="H12134" s="11" t="s">
        <v>54</v>
      </c>
      <c r="I12134" s="11" t="s">
        <v>99</v>
      </c>
      <c r="J12134" s="11" t="s">
        <v>208</v>
      </c>
      <c r="K12134" s="11" t="str">
        <f>IFERROR(INDEX('EDC Component Dictionary'!$C$5:$C$37,MATCH('Rates Database'!J12134,'EDC Component Dictionary'!$B$5:$B$37,0)), "Energy Supply")</f>
        <v>Energy Supply</v>
      </c>
      <c r="L12134" s="12">
        <v>0.10833</v>
      </c>
      <c r="M12134" s="12"/>
    </row>
    <row r="12135" spans="1:13" x14ac:dyDescent="0.3">
      <c r="A12135" s="18">
        <v>12133</v>
      </c>
      <c r="B12135" s="18">
        <f t="shared" si="380"/>
        <v>2022</v>
      </c>
      <c r="C12135" s="17">
        <v>44896</v>
      </c>
      <c r="D12135" s="18" t="s">
        <v>130</v>
      </c>
      <c r="E12135" s="18" t="s">
        <v>164</v>
      </c>
      <c r="F12135" s="18" t="str">
        <f t="shared" si="379"/>
        <v>National Grid-Grafton Muni Agg Rate-44896</v>
      </c>
      <c r="G12135" s="11" t="s">
        <v>131</v>
      </c>
      <c r="H12135" s="11" t="s">
        <v>54</v>
      </c>
      <c r="I12135" s="11" t="s">
        <v>99</v>
      </c>
      <c r="J12135" s="11" t="s">
        <v>229</v>
      </c>
      <c r="K12135" s="11" t="str">
        <f>IFERROR(INDEX('EDC Component Dictionary'!$C$5:$C$37,MATCH('Rates Database'!J12135,'EDC Component Dictionary'!$B$5:$B$37,0)), "Energy Supply")</f>
        <v>Energy Supply</v>
      </c>
      <c r="L12135" s="12">
        <v>0.108</v>
      </c>
      <c r="M12135" s="12"/>
    </row>
    <row r="12136" spans="1:13" x14ac:dyDescent="0.3">
      <c r="A12136" s="18">
        <v>12134</v>
      </c>
      <c r="B12136" s="18">
        <f t="shared" si="380"/>
        <v>2022</v>
      </c>
      <c r="C12136" s="17">
        <v>44896</v>
      </c>
      <c r="D12136" s="18" t="s">
        <v>130</v>
      </c>
      <c r="E12136" s="18" t="s">
        <v>163</v>
      </c>
      <c r="F12136" s="18" t="str">
        <f t="shared" si="379"/>
        <v>Eversource_EMA-Lexington Muni Agg Rate-44896</v>
      </c>
      <c r="G12136" s="11" t="s">
        <v>131</v>
      </c>
      <c r="H12136" s="11" t="s">
        <v>54</v>
      </c>
      <c r="I12136" s="11" t="s">
        <v>99</v>
      </c>
      <c r="J12136" s="11" t="s">
        <v>254</v>
      </c>
      <c r="K12136" s="11" t="str">
        <f>IFERROR(INDEX('EDC Component Dictionary'!$C$5:$C$37,MATCH('Rates Database'!J12136,'EDC Component Dictionary'!$B$5:$B$37,0)), "Energy Supply")</f>
        <v>Energy Supply</v>
      </c>
      <c r="L12136" s="12">
        <v>0.10768</v>
      </c>
      <c r="M12136" s="12"/>
    </row>
    <row r="12137" spans="1:13" x14ac:dyDescent="0.3">
      <c r="A12137" s="18">
        <v>12135</v>
      </c>
      <c r="B12137" s="18">
        <f t="shared" si="380"/>
        <v>2022</v>
      </c>
      <c r="C12137" s="17">
        <v>44896</v>
      </c>
      <c r="D12137" s="18" t="s">
        <v>130</v>
      </c>
      <c r="E12137" s="18" t="s">
        <v>163</v>
      </c>
      <c r="F12137" s="18" t="str">
        <f t="shared" si="379"/>
        <v>Eversource_EMA-Milton Muni Agg Rate-44896</v>
      </c>
      <c r="G12137" s="11" t="s">
        <v>131</v>
      </c>
      <c r="H12137" s="11" t="s">
        <v>54</v>
      </c>
      <c r="I12137" s="11" t="s">
        <v>99</v>
      </c>
      <c r="J12137" s="11" t="s">
        <v>306</v>
      </c>
      <c r="K12137" s="11" t="str">
        <f>IFERROR(INDEX('EDC Component Dictionary'!$C$5:$C$37,MATCH('Rates Database'!J12137,'EDC Component Dictionary'!$B$5:$B$37,0)), "Energy Supply")</f>
        <v>Energy Supply</v>
      </c>
      <c r="L12137" s="12">
        <v>0.10993</v>
      </c>
      <c r="M12137" s="12"/>
    </row>
    <row r="12138" spans="1:13" x14ac:dyDescent="0.3">
      <c r="A12138" s="18">
        <v>12136</v>
      </c>
      <c r="B12138" s="18">
        <f t="shared" si="380"/>
        <v>2022</v>
      </c>
      <c r="C12138" s="17">
        <v>44896</v>
      </c>
      <c r="D12138" s="18" t="s">
        <v>130</v>
      </c>
      <c r="E12138" s="18" t="s">
        <v>164</v>
      </c>
      <c r="F12138" s="18" t="str">
        <f t="shared" si="379"/>
        <v>National Grid-Haverhill Muni Agg Rate-44896</v>
      </c>
      <c r="G12138" s="11" t="s">
        <v>131</v>
      </c>
      <c r="H12138" s="11" t="s">
        <v>54</v>
      </c>
      <c r="I12138" s="11" t="s">
        <v>99</v>
      </c>
      <c r="J12138" s="11" t="s">
        <v>297</v>
      </c>
      <c r="K12138" s="11" t="str">
        <f>IFERROR(INDEX('EDC Component Dictionary'!$C$5:$C$37,MATCH('Rates Database'!J12138,'EDC Component Dictionary'!$B$5:$B$37,0)), "Energy Supply")</f>
        <v>Energy Supply</v>
      </c>
      <c r="L12138" s="12">
        <v>0.1086</v>
      </c>
      <c r="M12138" s="12"/>
    </row>
    <row r="12139" spans="1:13" x14ac:dyDescent="0.3">
      <c r="A12139" s="18">
        <v>12137</v>
      </c>
      <c r="B12139" s="18">
        <f t="shared" si="380"/>
        <v>2022</v>
      </c>
      <c r="C12139" s="17">
        <v>44896</v>
      </c>
      <c r="D12139" s="18" t="s">
        <v>130</v>
      </c>
      <c r="E12139" s="18" t="s">
        <v>163</v>
      </c>
      <c r="F12139" s="18" t="str">
        <f t="shared" si="379"/>
        <v>Eversource_EMA-Fairhaven Muni Agg Rate-44896</v>
      </c>
      <c r="G12139" s="11" t="s">
        <v>131</v>
      </c>
      <c r="H12139" s="11" t="s">
        <v>54</v>
      </c>
      <c r="I12139" s="11" t="s">
        <v>99</v>
      </c>
      <c r="J12139" s="11" t="s">
        <v>193</v>
      </c>
      <c r="K12139" s="11" t="str">
        <f>IFERROR(INDEX('EDC Component Dictionary'!$C$5:$C$37,MATCH('Rates Database'!J12139,'EDC Component Dictionary'!$B$5:$B$37,0)), "Energy Supply")</f>
        <v>Energy Supply</v>
      </c>
      <c r="L12139" s="12">
        <v>0.10856</v>
      </c>
      <c r="M12139" s="12"/>
    </row>
    <row r="12140" spans="1:13" x14ac:dyDescent="0.3">
      <c r="A12140" s="18">
        <v>12138</v>
      </c>
      <c r="B12140" s="18">
        <f t="shared" si="380"/>
        <v>2022</v>
      </c>
      <c r="C12140" s="17">
        <v>44896</v>
      </c>
      <c r="D12140" s="18" t="s">
        <v>130</v>
      </c>
      <c r="E12140" s="18" t="s">
        <v>164</v>
      </c>
      <c r="F12140" s="18" t="str">
        <f t="shared" si="379"/>
        <v>National Grid-Egremont Muni Agg Rate-44896</v>
      </c>
      <c r="G12140" s="11" t="s">
        <v>131</v>
      </c>
      <c r="H12140" s="11" t="s">
        <v>54</v>
      </c>
      <c r="I12140" s="11" t="s">
        <v>99</v>
      </c>
      <c r="J12140" s="11" t="s">
        <v>248</v>
      </c>
      <c r="K12140" s="11" t="str">
        <f>IFERROR(INDEX('EDC Component Dictionary'!$C$5:$C$37,MATCH('Rates Database'!J12140,'EDC Component Dictionary'!$B$5:$B$37,0)), "Energy Supply")</f>
        <v>Energy Supply</v>
      </c>
      <c r="L12140" s="12">
        <v>0.10908</v>
      </c>
      <c r="M12140" s="12"/>
    </row>
    <row r="12141" spans="1:13" x14ac:dyDescent="0.3">
      <c r="A12141" s="18">
        <v>12139</v>
      </c>
      <c r="B12141" s="18">
        <f t="shared" si="380"/>
        <v>2022</v>
      </c>
      <c r="C12141" s="17">
        <v>44896</v>
      </c>
      <c r="D12141" s="18" t="s">
        <v>130</v>
      </c>
      <c r="E12141" s="18" t="s">
        <v>163</v>
      </c>
      <c r="F12141" s="18" t="str">
        <f t="shared" si="379"/>
        <v>Eversource_EMA-Waltham Muni Agg Rate-44896</v>
      </c>
      <c r="G12141" s="11" t="s">
        <v>131</v>
      </c>
      <c r="H12141" s="11" t="s">
        <v>54</v>
      </c>
      <c r="I12141" s="11" t="s">
        <v>99</v>
      </c>
      <c r="J12141" s="11" t="s">
        <v>304</v>
      </c>
      <c r="K12141" s="11" t="str">
        <f>IFERROR(INDEX('EDC Component Dictionary'!$C$5:$C$37,MATCH('Rates Database'!J12141,'EDC Component Dictionary'!$B$5:$B$37,0)), "Energy Supply")</f>
        <v>Energy Supply</v>
      </c>
      <c r="L12141" s="12">
        <v>0.10977000000000001</v>
      </c>
      <c r="M12141" s="12"/>
    </row>
    <row r="12142" spans="1:13" x14ac:dyDescent="0.3">
      <c r="A12142" s="18">
        <v>12140</v>
      </c>
      <c r="B12142" s="18">
        <f t="shared" si="380"/>
        <v>2022</v>
      </c>
      <c r="C12142" s="17">
        <v>44896</v>
      </c>
      <c r="D12142" s="18" t="s">
        <v>130</v>
      </c>
      <c r="E12142" s="18" t="s">
        <v>163</v>
      </c>
      <c r="F12142" s="18" t="str">
        <f t="shared" si="379"/>
        <v>Eversource_EMA-Bedford Muni Agg Rate-44896</v>
      </c>
      <c r="G12142" s="11" t="s">
        <v>131</v>
      </c>
      <c r="H12142" s="11" t="s">
        <v>54</v>
      </c>
      <c r="I12142" s="11" t="s">
        <v>99</v>
      </c>
      <c r="J12142" s="11" t="s">
        <v>274</v>
      </c>
      <c r="K12142" s="11" t="str">
        <f>IFERROR(INDEX('EDC Component Dictionary'!$C$5:$C$37,MATCH('Rates Database'!J12142,'EDC Component Dictionary'!$B$5:$B$37,0)), "Energy Supply")</f>
        <v>Energy Supply</v>
      </c>
      <c r="L12142" s="12">
        <v>0.10599</v>
      </c>
      <c r="M12142" s="12"/>
    </row>
    <row r="12143" spans="1:13" x14ac:dyDescent="0.3">
      <c r="A12143" s="18">
        <v>12141</v>
      </c>
      <c r="B12143" s="18">
        <f t="shared" si="380"/>
        <v>2022</v>
      </c>
      <c r="C12143" s="17">
        <v>44896</v>
      </c>
      <c r="D12143" s="18" t="s">
        <v>130</v>
      </c>
      <c r="E12143" s="18" t="s">
        <v>164</v>
      </c>
      <c r="F12143" s="18" t="str">
        <f t="shared" si="379"/>
        <v>National Grid-Tewksbury Muni Agg Rate-44896</v>
      </c>
      <c r="G12143" s="11" t="s">
        <v>131</v>
      </c>
      <c r="H12143" s="11" t="s">
        <v>54</v>
      </c>
      <c r="I12143" s="11" t="s">
        <v>99</v>
      </c>
      <c r="J12143" s="11" t="s">
        <v>238</v>
      </c>
      <c r="K12143" s="11" t="str">
        <f>IFERROR(INDEX('EDC Component Dictionary'!$C$5:$C$37,MATCH('Rates Database'!J12143,'EDC Component Dictionary'!$B$5:$B$37,0)), "Energy Supply")</f>
        <v>Energy Supply</v>
      </c>
      <c r="L12143" s="12">
        <v>0.10949</v>
      </c>
      <c r="M12143" s="12"/>
    </row>
    <row r="12144" spans="1:13" x14ac:dyDescent="0.3">
      <c r="A12144" s="18">
        <v>12142</v>
      </c>
      <c r="B12144" s="18">
        <f t="shared" si="380"/>
        <v>2022</v>
      </c>
      <c r="C12144" s="17">
        <v>44896</v>
      </c>
      <c r="D12144" s="18" t="s">
        <v>130</v>
      </c>
      <c r="E12144" s="18" t="s">
        <v>164</v>
      </c>
      <c r="F12144" s="18" t="str">
        <f t="shared" si="379"/>
        <v>National Grid-Southborough Muni Agg Rate-44896</v>
      </c>
      <c r="G12144" s="11" t="s">
        <v>131</v>
      </c>
      <c r="H12144" s="11" t="s">
        <v>54</v>
      </c>
      <c r="I12144" s="11" t="s">
        <v>99</v>
      </c>
      <c r="J12144" s="11" t="s">
        <v>231</v>
      </c>
      <c r="K12144" s="11" t="str">
        <f>IFERROR(INDEX('EDC Component Dictionary'!$C$5:$C$37,MATCH('Rates Database'!J12144,'EDC Component Dictionary'!$B$5:$B$37,0)), "Energy Supply")</f>
        <v>Energy Supply</v>
      </c>
      <c r="L12144" s="12">
        <v>0.11020000000000001</v>
      </c>
      <c r="M12144" s="12"/>
    </row>
    <row r="12145" spans="1:13" x14ac:dyDescent="0.3">
      <c r="A12145" s="18">
        <v>12143</v>
      </c>
      <c r="B12145" s="18">
        <f t="shared" si="380"/>
        <v>2022</v>
      </c>
      <c r="C12145" s="17">
        <v>44896</v>
      </c>
      <c r="D12145" s="18" t="s">
        <v>130</v>
      </c>
      <c r="E12145" s="18" t="s">
        <v>164</v>
      </c>
      <c r="F12145" s="18" t="str">
        <f t="shared" si="379"/>
        <v>National Grid-Nantucket Muni Agg Rate-44896</v>
      </c>
      <c r="G12145" s="11" t="s">
        <v>131</v>
      </c>
      <c r="H12145" s="11" t="s">
        <v>54</v>
      </c>
      <c r="I12145" s="11" t="s">
        <v>99</v>
      </c>
      <c r="J12145" s="11" t="s">
        <v>171</v>
      </c>
      <c r="K12145" s="11" t="str">
        <f>IFERROR(INDEX('EDC Component Dictionary'!$C$5:$C$37,MATCH('Rates Database'!J12145,'EDC Component Dictionary'!$B$5:$B$37,0)), "Energy Supply")</f>
        <v>Energy Supply</v>
      </c>
      <c r="L12145" s="12">
        <v>0.11094</v>
      </c>
      <c r="M12145" s="12"/>
    </row>
    <row r="12146" spans="1:13" x14ac:dyDescent="0.3">
      <c r="A12146" s="18">
        <v>12144</v>
      </c>
      <c r="B12146" s="18">
        <f t="shared" si="380"/>
        <v>2022</v>
      </c>
      <c r="C12146" s="17">
        <v>44896</v>
      </c>
      <c r="D12146" s="18" t="s">
        <v>130</v>
      </c>
      <c r="E12146" s="18" t="s">
        <v>164</v>
      </c>
      <c r="F12146" s="18" t="str">
        <f t="shared" si="379"/>
        <v>National Grid-Gloucester Muni Agg Rate-44896</v>
      </c>
      <c r="G12146" s="11" t="s">
        <v>131</v>
      </c>
      <c r="H12146" s="11" t="s">
        <v>54</v>
      </c>
      <c r="I12146" s="11" t="s">
        <v>99</v>
      </c>
      <c r="J12146" s="11" t="s">
        <v>242</v>
      </c>
      <c r="K12146" s="11" t="str">
        <f>IFERROR(INDEX('EDC Component Dictionary'!$C$5:$C$37,MATCH('Rates Database'!J12146,'EDC Component Dictionary'!$B$5:$B$37,0)), "Energy Supply")</f>
        <v>Energy Supply</v>
      </c>
      <c r="L12146" s="12">
        <v>0.11096</v>
      </c>
      <c r="M12146" s="12"/>
    </row>
    <row r="12147" spans="1:13" x14ac:dyDescent="0.3">
      <c r="A12147" s="18">
        <v>12145</v>
      </c>
      <c r="B12147" s="18">
        <f t="shared" si="380"/>
        <v>2022</v>
      </c>
      <c r="C12147" s="17">
        <v>44896</v>
      </c>
      <c r="D12147" s="18" t="s">
        <v>130</v>
      </c>
      <c r="E12147" s="18" t="s">
        <v>164</v>
      </c>
      <c r="F12147" s="18" t="str">
        <f t="shared" si="379"/>
        <v>National Grid-Millville Muni Agg Rate-44896</v>
      </c>
      <c r="G12147" s="11" t="s">
        <v>131</v>
      </c>
      <c r="H12147" s="11" t="s">
        <v>54</v>
      </c>
      <c r="I12147" s="11" t="s">
        <v>99</v>
      </c>
      <c r="J12147" s="11" t="s">
        <v>251</v>
      </c>
      <c r="K12147" s="11" t="str">
        <f>IFERROR(INDEX('EDC Component Dictionary'!$C$5:$C$37,MATCH('Rates Database'!J12147,'EDC Component Dictionary'!$B$5:$B$37,0)), "Energy Supply")</f>
        <v>Energy Supply</v>
      </c>
      <c r="L12147" s="12">
        <v>0.11073</v>
      </c>
      <c r="M12147" s="12"/>
    </row>
    <row r="12148" spans="1:13" x14ac:dyDescent="0.3">
      <c r="A12148" s="18">
        <v>12146</v>
      </c>
      <c r="B12148" s="18">
        <f t="shared" si="380"/>
        <v>2022</v>
      </c>
      <c r="C12148" s="17">
        <v>44896</v>
      </c>
      <c r="D12148" s="18" t="s">
        <v>130</v>
      </c>
      <c r="E12148" s="18" t="s">
        <v>164</v>
      </c>
      <c r="F12148" s="18" t="str">
        <f t="shared" si="379"/>
        <v>National Grid-Salisbury Muni Agg Rate-44896</v>
      </c>
      <c r="G12148" s="11" t="s">
        <v>131</v>
      </c>
      <c r="H12148" s="11" t="s">
        <v>54</v>
      </c>
      <c r="I12148" s="11" t="s">
        <v>99</v>
      </c>
      <c r="J12148" s="11" t="s">
        <v>241</v>
      </c>
      <c r="K12148" s="11" t="str">
        <f>IFERROR(INDEX('EDC Component Dictionary'!$C$5:$C$37,MATCH('Rates Database'!J12148,'EDC Component Dictionary'!$B$5:$B$37,0)), "Energy Supply")</f>
        <v>Energy Supply</v>
      </c>
      <c r="L12148" s="12">
        <v>0.11133999999999999</v>
      </c>
      <c r="M12148" s="12"/>
    </row>
    <row r="12149" spans="1:13" x14ac:dyDescent="0.3">
      <c r="A12149" s="18">
        <v>12147</v>
      </c>
      <c r="B12149" s="18">
        <f t="shared" si="380"/>
        <v>2022</v>
      </c>
      <c r="C12149" s="17">
        <v>44896</v>
      </c>
      <c r="D12149" s="18" t="s">
        <v>130</v>
      </c>
      <c r="E12149" s="18" t="s">
        <v>163</v>
      </c>
      <c r="F12149" s="18" t="str">
        <f t="shared" si="379"/>
        <v>Eversource_EMA-Boston Muni Agg Rate-44896</v>
      </c>
      <c r="G12149" s="11" t="s">
        <v>131</v>
      </c>
      <c r="H12149" s="11" t="s">
        <v>54</v>
      </c>
      <c r="I12149" s="11" t="s">
        <v>99</v>
      </c>
      <c r="J12149" s="11" t="s">
        <v>301</v>
      </c>
      <c r="K12149" s="11" t="str">
        <f>IFERROR(INDEX('EDC Component Dictionary'!$C$5:$C$37,MATCH('Rates Database'!J12149,'EDC Component Dictionary'!$B$5:$B$37,0)), "Energy Supply")</f>
        <v>Energy Supply</v>
      </c>
      <c r="L12149" s="12">
        <v>0.11194999999999999</v>
      </c>
      <c r="M12149" s="12"/>
    </row>
    <row r="12150" spans="1:13" x14ac:dyDescent="0.3">
      <c r="A12150" s="18">
        <v>12148</v>
      </c>
      <c r="B12150" s="18">
        <f t="shared" si="380"/>
        <v>2022</v>
      </c>
      <c r="C12150" s="17">
        <v>44896</v>
      </c>
      <c r="D12150" s="18" t="s">
        <v>130</v>
      </c>
      <c r="E12150" s="18" t="s">
        <v>164</v>
      </c>
      <c r="F12150" s="18" t="str">
        <f t="shared" si="379"/>
        <v>National Grid-Rockland Muni Agg Rate-44896</v>
      </c>
      <c r="G12150" s="11" t="s">
        <v>131</v>
      </c>
      <c r="H12150" s="11" t="s">
        <v>54</v>
      </c>
      <c r="I12150" s="11" t="s">
        <v>99</v>
      </c>
      <c r="J12150" s="11" t="s">
        <v>271</v>
      </c>
      <c r="K12150" s="11" t="str">
        <f>IFERROR(INDEX('EDC Component Dictionary'!$C$5:$C$37,MATCH('Rates Database'!J12150,'EDC Component Dictionary'!$B$5:$B$37,0)), "Energy Supply")</f>
        <v>Energy Supply</v>
      </c>
      <c r="L12150" s="12">
        <v>0.10891000000000001</v>
      </c>
      <c r="M12150" s="12"/>
    </row>
    <row r="12151" spans="1:13" x14ac:dyDescent="0.3">
      <c r="A12151" s="18">
        <v>12149</v>
      </c>
      <c r="B12151" s="18">
        <f t="shared" si="380"/>
        <v>2022</v>
      </c>
      <c r="C12151" s="17">
        <v>44896</v>
      </c>
      <c r="D12151" s="18" t="s">
        <v>130</v>
      </c>
      <c r="E12151" s="18" t="s">
        <v>163</v>
      </c>
      <c r="F12151" s="18" t="str">
        <f t="shared" si="379"/>
        <v>Eversource_EMA-Winchester Muni Agg Rate-44896</v>
      </c>
      <c r="G12151" s="11" t="s">
        <v>131</v>
      </c>
      <c r="H12151" s="11" t="s">
        <v>54</v>
      </c>
      <c r="I12151" s="11" t="s">
        <v>99</v>
      </c>
      <c r="J12151" s="11" t="s">
        <v>232</v>
      </c>
      <c r="K12151" s="11" t="str">
        <f>IFERROR(INDEX('EDC Component Dictionary'!$C$5:$C$37,MATCH('Rates Database'!J12151,'EDC Component Dictionary'!$B$5:$B$37,0)), "Energy Supply")</f>
        <v>Energy Supply</v>
      </c>
      <c r="L12151" s="12">
        <v>0.11267000000000001</v>
      </c>
      <c r="M12151" s="12"/>
    </row>
    <row r="12152" spans="1:13" x14ac:dyDescent="0.3">
      <c r="A12152" s="18">
        <v>12150</v>
      </c>
      <c r="B12152" s="18">
        <f t="shared" si="380"/>
        <v>2022</v>
      </c>
      <c r="C12152" s="17">
        <v>44896</v>
      </c>
      <c r="D12152" s="18" t="s">
        <v>130</v>
      </c>
      <c r="E12152" s="18" t="s">
        <v>164</v>
      </c>
      <c r="F12152" s="18" t="str">
        <f t="shared" si="379"/>
        <v>National Grid-Hamilton Muni Agg Rate-44896</v>
      </c>
      <c r="G12152" s="11" t="s">
        <v>131</v>
      </c>
      <c r="H12152" s="11" t="s">
        <v>54</v>
      </c>
      <c r="I12152" s="11" t="s">
        <v>99</v>
      </c>
      <c r="J12152" s="11" t="s">
        <v>250</v>
      </c>
      <c r="K12152" s="11" t="str">
        <f>IFERROR(INDEX('EDC Component Dictionary'!$C$5:$C$37,MATCH('Rates Database'!J12152,'EDC Component Dictionary'!$B$5:$B$37,0)), "Energy Supply")</f>
        <v>Energy Supply</v>
      </c>
      <c r="L12152" s="12">
        <v>0.11244999999999999</v>
      </c>
      <c r="M12152" s="12"/>
    </row>
    <row r="12153" spans="1:13" x14ac:dyDescent="0.3">
      <c r="A12153" s="18">
        <v>12151</v>
      </c>
      <c r="B12153" s="18">
        <f t="shared" si="380"/>
        <v>2022</v>
      </c>
      <c r="C12153" s="17">
        <v>44896</v>
      </c>
      <c r="D12153" s="18" t="s">
        <v>130</v>
      </c>
      <c r="E12153" s="18" t="s">
        <v>36</v>
      </c>
      <c r="F12153" s="18" t="str">
        <f t="shared" si="379"/>
        <v>Unitil-Ashby Muni Agg Rate-44896</v>
      </c>
      <c r="G12153" s="11" t="s">
        <v>131</v>
      </c>
      <c r="H12153" s="11" t="s">
        <v>54</v>
      </c>
      <c r="I12153" s="11" t="s">
        <v>99</v>
      </c>
      <c r="J12153" s="11" t="s">
        <v>235</v>
      </c>
      <c r="K12153" s="11" t="str">
        <f>IFERROR(INDEX('EDC Component Dictionary'!$C$5:$C$37,MATCH('Rates Database'!J12153,'EDC Component Dictionary'!$B$5:$B$37,0)), "Energy Supply")</f>
        <v>Energy Supply</v>
      </c>
      <c r="L12153" s="12">
        <v>0.11210000000000001</v>
      </c>
      <c r="M12153" s="12"/>
    </row>
    <row r="12154" spans="1:13" x14ac:dyDescent="0.3">
      <c r="A12154" s="18">
        <v>12152</v>
      </c>
      <c r="B12154" s="18">
        <f t="shared" si="380"/>
        <v>2022</v>
      </c>
      <c r="C12154" s="17">
        <v>44896</v>
      </c>
      <c r="D12154" s="18" t="s">
        <v>130</v>
      </c>
      <c r="E12154" s="18" t="s">
        <v>164</v>
      </c>
      <c r="F12154" s="18" t="str">
        <f t="shared" si="379"/>
        <v>National Grid-Salem Muni Agg Rate-44896</v>
      </c>
      <c r="G12154" s="11" t="s">
        <v>131</v>
      </c>
      <c r="H12154" s="11" t="s">
        <v>54</v>
      </c>
      <c r="I12154" s="11" t="s">
        <v>99</v>
      </c>
      <c r="J12154" s="11" t="s">
        <v>175</v>
      </c>
      <c r="K12154" s="11" t="str">
        <f>IFERROR(INDEX('EDC Component Dictionary'!$C$5:$C$37,MATCH('Rates Database'!J12154,'EDC Component Dictionary'!$B$5:$B$37,0)), "Energy Supply")</f>
        <v>Energy Supply</v>
      </c>
      <c r="L12154" s="12">
        <v>0.11303000000000001</v>
      </c>
      <c r="M12154" s="12"/>
    </row>
    <row r="12155" spans="1:13" x14ac:dyDescent="0.3">
      <c r="A12155" s="18">
        <v>12153</v>
      </c>
      <c r="B12155" s="18">
        <f t="shared" si="380"/>
        <v>2022</v>
      </c>
      <c r="C12155" s="17">
        <v>44896</v>
      </c>
      <c r="D12155" s="18" t="s">
        <v>130</v>
      </c>
      <c r="E12155" s="18" t="s">
        <v>164</v>
      </c>
      <c r="F12155" s="18" t="str">
        <f t="shared" si="379"/>
        <v>National Grid-West Bridgewater Muni Agg Rate-44896</v>
      </c>
      <c r="G12155" s="11" t="s">
        <v>131</v>
      </c>
      <c r="H12155" s="11" t="s">
        <v>54</v>
      </c>
      <c r="I12155" s="11" t="s">
        <v>99</v>
      </c>
      <c r="J12155" s="11" t="s">
        <v>247</v>
      </c>
      <c r="K12155" s="11" t="str">
        <f>IFERROR(INDEX('EDC Component Dictionary'!$C$5:$C$37,MATCH('Rates Database'!J12155,'EDC Component Dictionary'!$B$5:$B$37,0)), "Energy Supply")</f>
        <v>Energy Supply</v>
      </c>
      <c r="L12155" s="12">
        <v>0.1135</v>
      </c>
      <c r="M12155" s="12"/>
    </row>
    <row r="12156" spans="1:13" x14ac:dyDescent="0.3">
      <c r="A12156" s="18">
        <v>12154</v>
      </c>
      <c r="B12156" s="18">
        <f t="shared" si="380"/>
        <v>2022</v>
      </c>
      <c r="C12156" s="17">
        <v>44896</v>
      </c>
      <c r="D12156" s="18" t="s">
        <v>130</v>
      </c>
      <c r="E12156" s="18" t="s">
        <v>164</v>
      </c>
      <c r="F12156" s="18" t="str">
        <f t="shared" si="379"/>
        <v>National Grid-Swampscott Muni Agg Rate-44896</v>
      </c>
      <c r="G12156" s="11" t="s">
        <v>131</v>
      </c>
      <c r="H12156" s="11" t="s">
        <v>54</v>
      </c>
      <c r="I12156" s="11" t="s">
        <v>99</v>
      </c>
      <c r="J12156" s="11" t="s">
        <v>178</v>
      </c>
      <c r="K12156" s="11" t="str">
        <f>IFERROR(INDEX('EDC Component Dictionary'!$C$5:$C$37,MATCH('Rates Database'!J12156,'EDC Component Dictionary'!$B$5:$B$37,0)), "Energy Supply")</f>
        <v>Energy Supply</v>
      </c>
      <c r="L12156" s="12">
        <v>0.11386</v>
      </c>
      <c r="M12156" s="12"/>
    </row>
    <row r="12157" spans="1:13" x14ac:dyDescent="0.3">
      <c r="A12157" s="18">
        <v>12155</v>
      </c>
      <c r="B12157" s="18">
        <f t="shared" si="380"/>
        <v>2022</v>
      </c>
      <c r="C12157" s="17">
        <v>44896</v>
      </c>
      <c r="D12157" s="18" t="s">
        <v>130</v>
      </c>
      <c r="E12157" s="18" t="s">
        <v>164</v>
      </c>
      <c r="F12157" s="18" t="str">
        <f t="shared" si="379"/>
        <v>National Grid-Worcester Muni Agg Rate-44896</v>
      </c>
      <c r="G12157" s="11" t="s">
        <v>131</v>
      </c>
      <c r="H12157" s="11" t="s">
        <v>54</v>
      </c>
      <c r="I12157" s="11" t="s">
        <v>99</v>
      </c>
      <c r="J12157" s="11" t="s">
        <v>281</v>
      </c>
      <c r="K12157" s="11" t="str">
        <f>IFERROR(INDEX('EDC Component Dictionary'!$C$5:$C$37,MATCH('Rates Database'!J12157,'EDC Component Dictionary'!$B$5:$B$37,0)), "Energy Supply")</f>
        <v>Energy Supply</v>
      </c>
      <c r="L12157" s="12">
        <v>0.11451</v>
      </c>
      <c r="M12157" s="12"/>
    </row>
    <row r="12158" spans="1:13" x14ac:dyDescent="0.3">
      <c r="A12158" s="18">
        <v>12156</v>
      </c>
      <c r="B12158" s="18">
        <f t="shared" si="380"/>
        <v>2022</v>
      </c>
      <c r="C12158" s="17">
        <v>44896</v>
      </c>
      <c r="D12158" s="18" t="s">
        <v>130</v>
      </c>
      <c r="E12158" s="18" t="s">
        <v>163</v>
      </c>
      <c r="F12158" s="18" t="str">
        <f t="shared" si="379"/>
        <v>Eversource_EMA-Carlisle Muni Agg Rate-44896</v>
      </c>
      <c r="G12158" s="11" t="s">
        <v>131</v>
      </c>
      <c r="H12158" s="11" t="s">
        <v>54</v>
      </c>
      <c r="I12158" s="11" t="s">
        <v>99</v>
      </c>
      <c r="J12158" s="11" t="s">
        <v>236</v>
      </c>
      <c r="K12158" s="11" t="str">
        <f>IFERROR(INDEX('EDC Component Dictionary'!$C$5:$C$37,MATCH('Rates Database'!J12158,'EDC Component Dictionary'!$B$5:$B$37,0)), "Energy Supply")</f>
        <v>Energy Supply</v>
      </c>
      <c r="L12158" s="12">
        <v>0.1133</v>
      </c>
      <c r="M12158" s="12"/>
    </row>
    <row r="12159" spans="1:13" x14ac:dyDescent="0.3">
      <c r="A12159" s="18">
        <v>12157</v>
      </c>
      <c r="B12159" s="18">
        <f t="shared" si="380"/>
        <v>2022</v>
      </c>
      <c r="C12159" s="17">
        <v>44896</v>
      </c>
      <c r="D12159" s="18" t="s">
        <v>130</v>
      </c>
      <c r="E12159" s="18" t="s">
        <v>164</v>
      </c>
      <c r="F12159" s="18" t="str">
        <f t="shared" si="379"/>
        <v>National Grid-Medford Muni Agg Rate-44896</v>
      </c>
      <c r="G12159" s="11" t="s">
        <v>131</v>
      </c>
      <c r="H12159" s="11" t="s">
        <v>54</v>
      </c>
      <c r="I12159" s="11" t="s">
        <v>99</v>
      </c>
      <c r="J12159" s="11" t="s">
        <v>279</v>
      </c>
      <c r="K12159" s="11" t="str">
        <f>IFERROR(INDEX('EDC Component Dictionary'!$C$5:$C$37,MATCH('Rates Database'!J12159,'EDC Component Dictionary'!$B$5:$B$37,0)), "Energy Supply")</f>
        <v>Energy Supply</v>
      </c>
      <c r="L12159" s="12">
        <v>0.11547</v>
      </c>
      <c r="M12159" s="12"/>
    </row>
    <row r="12160" spans="1:13" x14ac:dyDescent="0.3">
      <c r="A12160" s="18">
        <v>12158</v>
      </c>
      <c r="B12160" s="18">
        <f t="shared" si="380"/>
        <v>2022</v>
      </c>
      <c r="C12160" s="17">
        <v>44896</v>
      </c>
      <c r="D12160" s="18" t="s">
        <v>130</v>
      </c>
      <c r="E12160" s="18" t="s">
        <v>164</v>
      </c>
      <c r="F12160" s="18" t="str">
        <f t="shared" si="379"/>
        <v>National Grid-Melrose Muni Agg Rate-44896</v>
      </c>
      <c r="G12160" s="11" t="s">
        <v>131</v>
      </c>
      <c r="H12160" s="11" t="s">
        <v>54</v>
      </c>
      <c r="I12160" s="11" t="s">
        <v>99</v>
      </c>
      <c r="J12160" s="11" t="s">
        <v>269</v>
      </c>
      <c r="K12160" s="11" t="str">
        <f>IFERROR(INDEX('EDC Component Dictionary'!$C$5:$C$37,MATCH('Rates Database'!J12160,'EDC Component Dictionary'!$B$5:$B$37,0)), "Energy Supply")</f>
        <v>Energy Supply</v>
      </c>
      <c r="L12160" s="12">
        <v>0.11677999999999999</v>
      </c>
      <c r="M12160" s="12"/>
    </row>
    <row r="12161" spans="1:13" x14ac:dyDescent="0.3">
      <c r="A12161" s="18">
        <v>12159</v>
      </c>
      <c r="B12161" s="18">
        <f t="shared" si="380"/>
        <v>2022</v>
      </c>
      <c r="C12161" s="17">
        <v>44896</v>
      </c>
      <c r="D12161" s="18" t="s">
        <v>130</v>
      </c>
      <c r="E12161" s="18" t="s">
        <v>163</v>
      </c>
      <c r="F12161" s="18" t="str">
        <f t="shared" si="379"/>
        <v>Eversource_EMA-Natick Muni Agg Rate-44896</v>
      </c>
      <c r="G12161" s="11" t="s">
        <v>131</v>
      </c>
      <c r="H12161" s="11" t="s">
        <v>54</v>
      </c>
      <c r="I12161" s="11" t="s">
        <v>99</v>
      </c>
      <c r="J12161" s="11" t="s">
        <v>252</v>
      </c>
      <c r="K12161" s="11" t="str">
        <f>IFERROR(INDEX('EDC Component Dictionary'!$C$5:$C$37,MATCH('Rates Database'!J12161,'EDC Component Dictionary'!$B$5:$B$37,0)), "Energy Supply")</f>
        <v>Energy Supply</v>
      </c>
      <c r="L12161" s="12">
        <v>0.11576</v>
      </c>
      <c r="M12161" s="12"/>
    </row>
    <row r="12162" spans="1:13" x14ac:dyDescent="0.3">
      <c r="A12162" s="18">
        <v>12160</v>
      </c>
      <c r="B12162" s="18">
        <f t="shared" si="380"/>
        <v>2022</v>
      </c>
      <c r="C12162" s="17">
        <v>44896</v>
      </c>
      <c r="D12162" s="18" t="s">
        <v>130</v>
      </c>
      <c r="E12162" s="18" t="s">
        <v>163</v>
      </c>
      <c r="F12162" s="18" t="str">
        <f t="shared" si="379"/>
        <v>Eversource_EMA-Sharon Muni Agg Rate-44896</v>
      </c>
      <c r="G12162" s="11" t="s">
        <v>131</v>
      </c>
      <c r="H12162" s="11" t="s">
        <v>54</v>
      </c>
      <c r="I12162" s="11" t="s">
        <v>99</v>
      </c>
      <c r="J12162" s="11" t="s">
        <v>302</v>
      </c>
      <c r="K12162" s="11" t="str">
        <f>IFERROR(INDEX('EDC Component Dictionary'!$C$5:$C$37,MATCH('Rates Database'!J12162,'EDC Component Dictionary'!$B$5:$B$37,0)), "Energy Supply")</f>
        <v>Energy Supply</v>
      </c>
      <c r="L12162" s="12">
        <v>0.11545</v>
      </c>
      <c r="M12162" s="12"/>
    </row>
    <row r="12163" spans="1:13" x14ac:dyDescent="0.3">
      <c r="A12163" s="18">
        <v>12161</v>
      </c>
      <c r="B12163" s="18">
        <f t="shared" si="380"/>
        <v>2022</v>
      </c>
      <c r="C12163" s="17">
        <v>44896</v>
      </c>
      <c r="D12163" s="18" t="s">
        <v>130</v>
      </c>
      <c r="E12163" s="18" t="s">
        <v>163</v>
      </c>
      <c r="F12163" s="18" t="str">
        <f t="shared" si="379"/>
        <v>Eversource_EMA-Brookline Muni Agg Rate-44896</v>
      </c>
      <c r="G12163" s="11" t="s">
        <v>131</v>
      </c>
      <c r="H12163" s="11" t="s">
        <v>54</v>
      </c>
      <c r="I12163" s="11" t="s">
        <v>99</v>
      </c>
      <c r="J12163" s="11" t="s">
        <v>243</v>
      </c>
      <c r="K12163" s="11" t="str">
        <f>IFERROR(INDEX('EDC Component Dictionary'!$C$5:$C$37,MATCH('Rates Database'!J12163,'EDC Component Dictionary'!$B$5:$B$37,0)), "Energy Supply")</f>
        <v>Energy Supply</v>
      </c>
      <c r="L12163" s="12">
        <v>0.11711000000000001</v>
      </c>
      <c r="M12163" s="12"/>
    </row>
    <row r="12164" spans="1:13" x14ac:dyDescent="0.3">
      <c r="A12164" s="18">
        <v>12162</v>
      </c>
      <c r="B12164" s="18">
        <f t="shared" si="380"/>
        <v>2022</v>
      </c>
      <c r="C12164" s="17">
        <v>44896</v>
      </c>
      <c r="D12164" s="18" t="s">
        <v>130</v>
      </c>
      <c r="E12164" s="18" t="s">
        <v>163</v>
      </c>
      <c r="F12164" s="18" t="str">
        <f t="shared" ref="F12164:F12227" si="381">_xlfn.CONCAT(E12164,"-",J12164,"-",C12164)</f>
        <v>Eversource_EMA-Lincoln Muni Agg Rate-44896</v>
      </c>
      <c r="G12164" s="11" t="s">
        <v>131</v>
      </c>
      <c r="H12164" s="11" t="s">
        <v>54</v>
      </c>
      <c r="I12164" s="11" t="s">
        <v>99</v>
      </c>
      <c r="J12164" s="11" t="s">
        <v>303</v>
      </c>
      <c r="K12164" s="11" t="str">
        <f>IFERROR(INDEX('EDC Component Dictionary'!$C$5:$C$37,MATCH('Rates Database'!J12164,'EDC Component Dictionary'!$B$5:$B$37,0)), "Energy Supply")</f>
        <v>Energy Supply</v>
      </c>
      <c r="L12164" s="12">
        <v>0.11922000000000001</v>
      </c>
      <c r="M12164" s="12"/>
    </row>
    <row r="12165" spans="1:13" x14ac:dyDescent="0.3">
      <c r="A12165" s="18">
        <v>12163</v>
      </c>
      <c r="B12165" s="18">
        <f t="shared" si="380"/>
        <v>2022</v>
      </c>
      <c r="C12165" s="17">
        <v>44896</v>
      </c>
      <c r="D12165" s="18" t="s">
        <v>130</v>
      </c>
      <c r="E12165" s="18" t="s">
        <v>36</v>
      </c>
      <c r="F12165" s="18" t="str">
        <f t="shared" si="381"/>
        <v>Unitil-Lunenburg Muni Agg Rate-44896</v>
      </c>
      <c r="G12165" s="11" t="s">
        <v>131</v>
      </c>
      <c r="H12165" s="11" t="s">
        <v>54</v>
      </c>
      <c r="I12165" s="11" t="s">
        <v>99</v>
      </c>
      <c r="J12165" s="11" t="s">
        <v>239</v>
      </c>
      <c r="K12165" s="11" t="str">
        <f>IFERROR(INDEX('EDC Component Dictionary'!$C$5:$C$37,MATCH('Rates Database'!J12165,'EDC Component Dictionary'!$B$5:$B$37,0)), "Energy Supply")</f>
        <v>Energy Supply</v>
      </c>
      <c r="L12165" s="12">
        <v>0.1174</v>
      </c>
      <c r="M12165" s="12"/>
    </row>
    <row r="12166" spans="1:13" x14ac:dyDescent="0.3">
      <c r="A12166" s="18">
        <v>12164</v>
      </c>
      <c r="B12166" s="18">
        <f t="shared" si="380"/>
        <v>2022</v>
      </c>
      <c r="C12166" s="17">
        <v>44896</v>
      </c>
      <c r="D12166" s="18" t="s">
        <v>130</v>
      </c>
      <c r="E12166" s="18" t="s">
        <v>164</v>
      </c>
      <c r="F12166" s="18" t="str">
        <f t="shared" si="381"/>
        <v>National Grid-Berlin Muni Agg Rate-44896</v>
      </c>
      <c r="G12166" s="11" t="s">
        <v>131</v>
      </c>
      <c r="H12166" s="11" t="s">
        <v>54</v>
      </c>
      <c r="I12166" s="11" t="s">
        <v>99</v>
      </c>
      <c r="J12166" s="11" t="s">
        <v>237</v>
      </c>
      <c r="K12166" s="11" t="str">
        <f>IFERROR(INDEX('EDC Component Dictionary'!$C$5:$C$37,MATCH('Rates Database'!J12166,'EDC Component Dictionary'!$B$5:$B$37,0)), "Energy Supply")</f>
        <v>Energy Supply</v>
      </c>
      <c r="L12166" s="12">
        <v>0.12167</v>
      </c>
      <c r="M12166" s="12"/>
    </row>
    <row r="12167" spans="1:13" x14ac:dyDescent="0.3">
      <c r="A12167" s="18">
        <v>12165</v>
      </c>
      <c r="B12167" s="18">
        <f t="shared" si="380"/>
        <v>2022</v>
      </c>
      <c r="C12167" s="17">
        <v>44896</v>
      </c>
      <c r="D12167" s="18" t="s">
        <v>130</v>
      </c>
      <c r="E12167" s="18" t="s">
        <v>163</v>
      </c>
      <c r="F12167" s="18" t="str">
        <f t="shared" si="381"/>
        <v>Eversource_EMA-Watertown Muni Agg Rate-44896</v>
      </c>
      <c r="G12167" s="11" t="s">
        <v>131</v>
      </c>
      <c r="H12167" s="11" t="s">
        <v>54</v>
      </c>
      <c r="I12167" s="11" t="s">
        <v>99</v>
      </c>
      <c r="J12167" s="11" t="s">
        <v>275</v>
      </c>
      <c r="K12167" s="11" t="str">
        <f>IFERROR(INDEX('EDC Component Dictionary'!$C$5:$C$37,MATCH('Rates Database'!J12167,'EDC Component Dictionary'!$B$5:$B$37,0)), "Energy Supply")</f>
        <v>Energy Supply</v>
      </c>
      <c r="L12167" s="12">
        <v>0.13111999999999999</v>
      </c>
      <c r="M12167" s="12"/>
    </row>
    <row r="12168" spans="1:13" x14ac:dyDescent="0.3">
      <c r="A12168" s="18">
        <v>12166</v>
      </c>
      <c r="B12168" s="18">
        <f t="shared" si="380"/>
        <v>2022</v>
      </c>
      <c r="C12168" s="17">
        <v>44896</v>
      </c>
      <c r="D12168" s="18" t="s">
        <v>130</v>
      </c>
      <c r="E12168" s="18" t="s">
        <v>163</v>
      </c>
      <c r="F12168" s="18" t="str">
        <f t="shared" si="381"/>
        <v>Eversource_EMA-Newton Muni Agg Rate-44896</v>
      </c>
      <c r="G12168" s="11" t="s">
        <v>131</v>
      </c>
      <c r="H12168" s="11" t="s">
        <v>54</v>
      </c>
      <c r="I12168" s="11" t="s">
        <v>99</v>
      </c>
      <c r="J12168" s="11" t="s">
        <v>268</v>
      </c>
      <c r="K12168" s="11" t="str">
        <f>IFERROR(INDEX('EDC Component Dictionary'!$C$5:$C$37,MATCH('Rates Database'!J12168,'EDC Component Dictionary'!$B$5:$B$37,0)), "Energy Supply")</f>
        <v>Energy Supply</v>
      </c>
      <c r="L12168" s="12">
        <v>0.13327</v>
      </c>
      <c r="M12168" s="12"/>
    </row>
    <row r="12169" spans="1:13" x14ac:dyDescent="0.3">
      <c r="A12169" s="18">
        <v>12167</v>
      </c>
      <c r="B12169" s="18">
        <f t="shared" si="380"/>
        <v>2022</v>
      </c>
      <c r="C12169" s="17">
        <v>44896</v>
      </c>
      <c r="D12169" s="18" t="s">
        <v>130</v>
      </c>
      <c r="E12169" s="18" t="s">
        <v>164</v>
      </c>
      <c r="F12169" s="18" t="str">
        <f t="shared" si="381"/>
        <v>National Grid-Tyngsborough Muni Agg Rate-44896</v>
      </c>
      <c r="G12169" s="11" t="s">
        <v>131</v>
      </c>
      <c r="H12169" s="11" t="s">
        <v>54</v>
      </c>
      <c r="I12169" s="11" t="s">
        <v>99</v>
      </c>
      <c r="J12169" s="11" t="s">
        <v>261</v>
      </c>
      <c r="K12169" s="11" t="str">
        <f>IFERROR(INDEX('EDC Component Dictionary'!$C$5:$C$37,MATCH('Rates Database'!J12169,'EDC Component Dictionary'!$B$5:$B$37,0)), "Energy Supply")</f>
        <v>Energy Supply</v>
      </c>
      <c r="L12169" s="12">
        <v>0.13682</v>
      </c>
      <c r="M12169" s="12"/>
    </row>
    <row r="12170" spans="1:13" x14ac:dyDescent="0.3">
      <c r="A12170" s="18">
        <v>12168</v>
      </c>
      <c r="B12170" s="18">
        <f t="shared" si="380"/>
        <v>2022</v>
      </c>
      <c r="C12170" s="17">
        <v>44896</v>
      </c>
      <c r="D12170" s="18" t="s">
        <v>130</v>
      </c>
      <c r="E12170" s="18" t="s">
        <v>164</v>
      </c>
      <c r="F12170" s="18" t="str">
        <f t="shared" si="381"/>
        <v>National Grid-Lowell Muni Agg Rate-44896</v>
      </c>
      <c r="G12170" s="11" t="s">
        <v>131</v>
      </c>
      <c r="H12170" s="11" t="s">
        <v>54</v>
      </c>
      <c r="I12170" s="11" t="s">
        <v>99</v>
      </c>
      <c r="J12170" s="11" t="s">
        <v>262</v>
      </c>
      <c r="K12170" s="11" t="str">
        <f>IFERROR(INDEX('EDC Component Dictionary'!$C$5:$C$37,MATCH('Rates Database'!J12170,'EDC Component Dictionary'!$B$5:$B$37,0)), "Energy Supply")</f>
        <v>Energy Supply</v>
      </c>
      <c r="L12170" s="12">
        <v>0.14449000000000001</v>
      </c>
      <c r="M12170" s="12"/>
    </row>
    <row r="12171" spans="1:13" x14ac:dyDescent="0.3">
      <c r="A12171" s="18">
        <v>12169</v>
      </c>
      <c r="B12171" s="18">
        <f t="shared" si="380"/>
        <v>2022</v>
      </c>
      <c r="C12171" s="17">
        <v>44896</v>
      </c>
      <c r="D12171" s="18" t="s">
        <v>130</v>
      </c>
      <c r="E12171" s="18" t="s">
        <v>163</v>
      </c>
      <c r="F12171" s="18" t="str">
        <f t="shared" si="381"/>
        <v>Eversource_EMA-Somerville Muni Agg Rate-44896</v>
      </c>
      <c r="G12171" s="11" t="s">
        <v>131</v>
      </c>
      <c r="H12171" s="11" t="s">
        <v>54</v>
      </c>
      <c r="I12171" s="11" t="s">
        <v>99</v>
      </c>
      <c r="J12171" s="11" t="s">
        <v>212</v>
      </c>
      <c r="K12171" s="11" t="str">
        <f>IFERROR(INDEX('EDC Component Dictionary'!$C$5:$C$37,MATCH('Rates Database'!J12171,'EDC Component Dictionary'!$B$5:$B$37,0)), "Energy Supply")</f>
        <v>Energy Supply</v>
      </c>
      <c r="L12171" s="12">
        <v>0.15683</v>
      </c>
      <c r="M12171" s="12"/>
    </row>
    <row r="12172" spans="1:13" x14ac:dyDescent="0.3">
      <c r="A12172" s="18">
        <v>12170</v>
      </c>
      <c r="B12172" s="18">
        <f t="shared" si="380"/>
        <v>2022</v>
      </c>
      <c r="C12172" s="17">
        <v>44896</v>
      </c>
      <c r="D12172" s="18" t="s">
        <v>130</v>
      </c>
      <c r="E12172" s="18" t="s">
        <v>164</v>
      </c>
      <c r="F12172" s="18" t="str">
        <f t="shared" si="381"/>
        <v>National Grid-Foxborough Muni Agg Rate-44896</v>
      </c>
      <c r="G12172" s="11" t="s">
        <v>131</v>
      </c>
      <c r="H12172" s="11" t="s">
        <v>54</v>
      </c>
      <c r="I12172" s="11" t="s">
        <v>99</v>
      </c>
      <c r="J12172" s="11" t="s">
        <v>256</v>
      </c>
      <c r="K12172" s="11" t="str">
        <f>IFERROR(INDEX('EDC Component Dictionary'!$C$5:$C$37,MATCH('Rates Database'!J12172,'EDC Component Dictionary'!$B$5:$B$37,0)), "Energy Supply")</f>
        <v>Energy Supply</v>
      </c>
      <c r="L12172" s="12">
        <v>0.16757</v>
      </c>
      <c r="M12172" s="12"/>
    </row>
    <row r="12173" spans="1:13" x14ac:dyDescent="0.3">
      <c r="A12173" s="18">
        <v>12171</v>
      </c>
      <c r="B12173" s="18">
        <f t="shared" si="380"/>
        <v>2022</v>
      </c>
      <c r="C12173" s="17">
        <v>44896</v>
      </c>
      <c r="D12173" s="18" t="s">
        <v>130</v>
      </c>
      <c r="E12173" s="18" t="s">
        <v>163</v>
      </c>
      <c r="F12173" s="18" t="str">
        <f t="shared" si="381"/>
        <v>Eversource_EMA-Cape Light Compact JPE Muni Agg Rate-44896</v>
      </c>
      <c r="G12173" s="11" t="s">
        <v>131</v>
      </c>
      <c r="H12173" s="11" t="s">
        <v>54</v>
      </c>
      <c r="I12173" s="11" t="s">
        <v>99</v>
      </c>
      <c r="J12173" s="11" t="s">
        <v>264</v>
      </c>
      <c r="K12173" s="11" t="str">
        <f>IFERROR(INDEX('EDC Component Dictionary'!$C$5:$C$37,MATCH('Rates Database'!J12173,'EDC Component Dictionary'!$B$5:$B$37,0)), "Energy Supply")</f>
        <v>Energy Supply</v>
      </c>
      <c r="L12173" s="12">
        <v>0.17000999999999999</v>
      </c>
      <c r="M12173" s="12"/>
    </row>
    <row r="12174" spans="1:13" x14ac:dyDescent="0.3">
      <c r="A12174" s="18">
        <v>12172</v>
      </c>
      <c r="B12174" s="18">
        <f t="shared" si="380"/>
        <v>2022</v>
      </c>
      <c r="C12174" s="17">
        <v>44896</v>
      </c>
      <c r="D12174" s="18" t="s">
        <v>130</v>
      </c>
      <c r="E12174" s="18" t="s">
        <v>163</v>
      </c>
      <c r="F12174" s="18" t="str">
        <f t="shared" si="381"/>
        <v>Eversource_EMA-Arlington Muni Agg Rate-44896</v>
      </c>
      <c r="G12174" s="11" t="s">
        <v>131</v>
      </c>
      <c r="H12174" s="11" t="s">
        <v>54</v>
      </c>
      <c r="I12174" s="11" t="s">
        <v>99</v>
      </c>
      <c r="J12174" s="11" t="s">
        <v>228</v>
      </c>
      <c r="K12174" s="11" t="str">
        <f>IFERROR(INDEX('EDC Component Dictionary'!$C$5:$C$37,MATCH('Rates Database'!J12174,'EDC Component Dictionary'!$B$5:$B$37,0)), "Energy Supply")</f>
        <v>Energy Supply</v>
      </c>
      <c r="L12174" s="12">
        <v>0.17419999999999999</v>
      </c>
      <c r="M12174" s="12"/>
    </row>
    <row r="12175" spans="1:13" x14ac:dyDescent="0.3">
      <c r="A12175" s="18">
        <v>12173</v>
      </c>
      <c r="B12175" s="18">
        <f t="shared" si="380"/>
        <v>2022</v>
      </c>
      <c r="C12175" s="17">
        <v>44896</v>
      </c>
      <c r="D12175" s="18" t="s">
        <v>130</v>
      </c>
      <c r="E12175" s="18" t="s">
        <v>163</v>
      </c>
      <c r="F12175" s="18" t="str">
        <f t="shared" si="381"/>
        <v>Eversource_EMA-Acton Muni Agg Rate-44896</v>
      </c>
      <c r="G12175" s="11" t="s">
        <v>131</v>
      </c>
      <c r="H12175" s="11" t="s">
        <v>54</v>
      </c>
      <c r="I12175" s="11" t="s">
        <v>99</v>
      </c>
      <c r="J12175" s="11" t="s">
        <v>226</v>
      </c>
      <c r="K12175" s="11" t="str">
        <f>IFERROR(INDEX('EDC Component Dictionary'!$C$5:$C$37,MATCH('Rates Database'!J12175,'EDC Component Dictionary'!$B$5:$B$37,0)), "Energy Supply")</f>
        <v>Energy Supply</v>
      </c>
      <c r="L12175" s="12">
        <v>0.19261</v>
      </c>
      <c r="M12175" s="12"/>
    </row>
    <row r="12176" spans="1:13" x14ac:dyDescent="0.3">
      <c r="A12176" s="18">
        <v>12174</v>
      </c>
      <c r="B12176" s="18">
        <f t="shared" si="380"/>
        <v>2022</v>
      </c>
      <c r="C12176" s="17">
        <v>44896</v>
      </c>
      <c r="D12176" s="18" t="s">
        <v>130</v>
      </c>
      <c r="E12176" s="18" t="s">
        <v>95</v>
      </c>
      <c r="F12176" s="18" t="str">
        <f t="shared" si="381"/>
        <v>Eversource_WMA-West Springfield Muni Agg Rate-44896</v>
      </c>
      <c r="G12176" s="11" t="s">
        <v>131</v>
      </c>
      <c r="H12176" s="11" t="s">
        <v>54</v>
      </c>
      <c r="I12176" s="11" t="s">
        <v>99</v>
      </c>
      <c r="J12176" s="11" t="s">
        <v>272</v>
      </c>
      <c r="K12176" s="11" t="str">
        <f>IFERROR(INDEX('EDC Component Dictionary'!$C$5:$C$37,MATCH('Rates Database'!J12176,'EDC Component Dictionary'!$B$5:$B$37,0)), "Energy Supply")</f>
        <v>Energy Supply</v>
      </c>
      <c r="L12176" s="12">
        <v>0.19868</v>
      </c>
      <c r="M12176" s="12"/>
    </row>
    <row r="12177" spans="1:13" x14ac:dyDescent="0.3">
      <c r="A12177" s="18">
        <v>12175</v>
      </c>
      <c r="B12177" s="18">
        <f t="shared" si="380"/>
        <v>2022</v>
      </c>
      <c r="C12177" s="17">
        <v>44896</v>
      </c>
      <c r="D12177" s="18" t="s">
        <v>130</v>
      </c>
      <c r="E12177" s="18" t="s">
        <v>164</v>
      </c>
      <c r="F12177" s="18" t="str">
        <f t="shared" si="381"/>
        <v>National Grid-Williamsburg Muni Agg Rate-44896</v>
      </c>
      <c r="G12177" s="11" t="s">
        <v>131</v>
      </c>
      <c r="H12177" s="11" t="s">
        <v>54</v>
      </c>
      <c r="I12177" s="11" t="s">
        <v>99</v>
      </c>
      <c r="J12177" s="11" t="s">
        <v>249</v>
      </c>
      <c r="K12177" s="11" t="str">
        <f>IFERROR(INDEX('EDC Component Dictionary'!$C$5:$C$37,MATCH('Rates Database'!J12177,'EDC Component Dictionary'!$B$5:$B$37,0)), "Energy Supply")</f>
        <v>Energy Supply</v>
      </c>
      <c r="L12177" s="12">
        <v>0.20244000000000001</v>
      </c>
      <c r="M12177" s="12"/>
    </row>
    <row r="12178" spans="1:13" x14ac:dyDescent="0.3">
      <c r="A12178" s="18">
        <v>12176</v>
      </c>
      <c r="B12178" s="18">
        <f t="shared" si="380"/>
        <v>2022</v>
      </c>
      <c r="C12178" s="17">
        <v>44896</v>
      </c>
      <c r="D12178" s="18" t="s">
        <v>130</v>
      </c>
      <c r="E12178" s="18" t="s">
        <v>163</v>
      </c>
      <c r="F12178" s="18" t="str">
        <f t="shared" si="381"/>
        <v>Eversource_EMA-Kingston Muni Agg Rate-44896</v>
      </c>
      <c r="G12178" s="11" t="s">
        <v>131</v>
      </c>
      <c r="H12178" s="11" t="s">
        <v>54</v>
      </c>
      <c r="I12178" s="11" t="s">
        <v>99</v>
      </c>
      <c r="J12178" s="11" t="s">
        <v>211</v>
      </c>
      <c r="K12178" s="11" t="str">
        <f>IFERROR(INDEX('EDC Component Dictionary'!$C$5:$C$37,MATCH('Rates Database'!J12178,'EDC Component Dictionary'!$B$5:$B$37,0)), "Energy Supply")</f>
        <v>Energy Supply</v>
      </c>
      <c r="L12178" s="12">
        <v>0.20337</v>
      </c>
      <c r="M12178" s="12"/>
    </row>
    <row r="12179" spans="1:13" x14ac:dyDescent="0.3">
      <c r="A12179" s="18">
        <v>12177</v>
      </c>
      <c r="B12179" s="18">
        <f t="shared" si="380"/>
        <v>2022</v>
      </c>
      <c r="C12179" s="17">
        <v>44896</v>
      </c>
      <c r="D12179" s="18" t="s">
        <v>130</v>
      </c>
      <c r="E12179" s="18" t="s">
        <v>95</v>
      </c>
      <c r="F12179" s="18" t="str">
        <f t="shared" si="381"/>
        <v>Eversource_WMA-Hatfield Muni Agg Rate-44896</v>
      </c>
      <c r="G12179" s="11" t="s">
        <v>131</v>
      </c>
      <c r="H12179" s="11" t="s">
        <v>54</v>
      </c>
      <c r="I12179" s="11" t="s">
        <v>99</v>
      </c>
      <c r="J12179" s="11" t="s">
        <v>280</v>
      </c>
      <c r="K12179" s="11" t="str">
        <f>IFERROR(INDEX('EDC Component Dictionary'!$C$5:$C$37,MATCH('Rates Database'!J12179,'EDC Component Dictionary'!$B$5:$B$37,0)), "Energy Supply")</f>
        <v>Energy Supply</v>
      </c>
      <c r="L12179" s="12">
        <v>0.22156999999999999</v>
      </c>
      <c r="M12179" s="12"/>
    </row>
    <row r="12180" spans="1:13" x14ac:dyDescent="0.3">
      <c r="A12180" s="18">
        <v>12178</v>
      </c>
      <c r="B12180" s="18">
        <f t="shared" si="380"/>
        <v>2022</v>
      </c>
      <c r="C12180" s="17">
        <v>44896</v>
      </c>
      <c r="D12180" s="18" t="s">
        <v>130</v>
      </c>
      <c r="E12180" s="18" t="s">
        <v>164</v>
      </c>
      <c r="F12180" s="18" t="str">
        <f t="shared" si="381"/>
        <v>National Grid-Great Barrington Muni Agg Rate-44896</v>
      </c>
      <c r="G12180" s="11" t="s">
        <v>131</v>
      </c>
      <c r="H12180" s="11" t="s">
        <v>54</v>
      </c>
      <c r="I12180" s="11" t="s">
        <v>99</v>
      </c>
      <c r="J12180" s="11" t="s">
        <v>245</v>
      </c>
      <c r="K12180" s="11" t="str">
        <f>IFERROR(INDEX('EDC Component Dictionary'!$C$5:$C$37,MATCH('Rates Database'!J12180,'EDC Component Dictionary'!$B$5:$B$37,0)), "Energy Supply")</f>
        <v>Energy Supply</v>
      </c>
      <c r="L12180" s="12">
        <v>0.22203000000000001</v>
      </c>
      <c r="M12180" s="12"/>
    </row>
    <row r="12181" spans="1:13" x14ac:dyDescent="0.3">
      <c r="A12181" s="18">
        <v>12179</v>
      </c>
      <c r="B12181" s="18">
        <f t="shared" si="380"/>
        <v>2022</v>
      </c>
      <c r="C12181" s="17">
        <v>44896</v>
      </c>
      <c r="D12181" s="18" t="s">
        <v>130</v>
      </c>
      <c r="E12181" s="18" t="s">
        <v>164</v>
      </c>
      <c r="F12181" s="18" t="str">
        <f t="shared" si="381"/>
        <v>National Grid-West Brookfield Muni Agg Rate-44896</v>
      </c>
      <c r="G12181" s="11" t="s">
        <v>131</v>
      </c>
      <c r="H12181" s="11" t="s">
        <v>54</v>
      </c>
      <c r="I12181" s="11" t="s">
        <v>99</v>
      </c>
      <c r="J12181" s="11" t="s">
        <v>177</v>
      </c>
      <c r="K12181" s="11" t="str">
        <f>IFERROR(INDEX('EDC Component Dictionary'!$C$5:$C$37,MATCH('Rates Database'!J12181,'EDC Component Dictionary'!$B$5:$B$37,0)), "Energy Supply")</f>
        <v>Energy Supply</v>
      </c>
      <c r="L12181" s="12">
        <v>0.2306</v>
      </c>
      <c r="M12181" s="12"/>
    </row>
    <row r="12182" spans="1:13" x14ac:dyDescent="0.3">
      <c r="A12182" s="18">
        <v>12180</v>
      </c>
      <c r="B12182" s="18">
        <f t="shared" ref="B12182:B12245" si="382">YEAR(C12182)</f>
        <v>2022</v>
      </c>
      <c r="C12182" s="17">
        <v>44896</v>
      </c>
      <c r="D12182" s="18" t="s">
        <v>130</v>
      </c>
      <c r="E12182" s="18" t="s">
        <v>164</v>
      </c>
      <c r="F12182" s="18" t="str">
        <f t="shared" si="381"/>
        <v>National Grid-Winchendon Muni Agg Rate-44896</v>
      </c>
      <c r="G12182" s="11" t="s">
        <v>131</v>
      </c>
      <c r="H12182" s="11" t="s">
        <v>54</v>
      </c>
      <c r="I12182" s="11" t="s">
        <v>99</v>
      </c>
      <c r="J12182" s="11" t="s">
        <v>181</v>
      </c>
      <c r="K12182" s="11" t="str">
        <f>IFERROR(INDEX('EDC Component Dictionary'!$C$5:$C$37,MATCH('Rates Database'!J12182,'EDC Component Dictionary'!$B$5:$B$37,0)), "Energy Supply")</f>
        <v>Energy Supply</v>
      </c>
      <c r="L12182" s="12">
        <v>0.23480999999999999</v>
      </c>
      <c r="M12182" s="12"/>
    </row>
    <row r="12183" spans="1:13" x14ac:dyDescent="0.3">
      <c r="A12183" s="18">
        <v>12181</v>
      </c>
      <c r="B12183" s="18">
        <f t="shared" si="382"/>
        <v>2022</v>
      </c>
      <c r="C12183" s="17">
        <v>44896</v>
      </c>
      <c r="D12183" s="18" t="s">
        <v>130</v>
      </c>
      <c r="E12183" s="18" t="s">
        <v>95</v>
      </c>
      <c r="F12183" s="18" t="str">
        <f t="shared" si="381"/>
        <v>Eversource_WMA-Leverett Muni Agg Rate-44896</v>
      </c>
      <c r="G12183" s="11" t="s">
        <v>131</v>
      </c>
      <c r="H12183" s="11" t="s">
        <v>54</v>
      </c>
      <c r="I12183" s="11" t="s">
        <v>99</v>
      </c>
      <c r="J12183" s="11" t="s">
        <v>265</v>
      </c>
      <c r="K12183" s="11" t="str">
        <f>IFERROR(INDEX('EDC Component Dictionary'!$C$5:$C$37,MATCH('Rates Database'!J12183,'EDC Component Dictionary'!$B$5:$B$37,0)), "Energy Supply")</f>
        <v>Energy Supply</v>
      </c>
      <c r="L12183" s="12">
        <v>0.23599999999999999</v>
      </c>
      <c r="M12183" s="12"/>
    </row>
    <row r="12184" spans="1:13" x14ac:dyDescent="0.3">
      <c r="A12184" s="18">
        <v>12182</v>
      </c>
      <c r="B12184" s="18">
        <f t="shared" si="382"/>
        <v>2022</v>
      </c>
      <c r="C12184" s="17">
        <v>44896</v>
      </c>
      <c r="D12184" s="18" t="s">
        <v>130</v>
      </c>
      <c r="E12184" s="18" t="s">
        <v>164</v>
      </c>
      <c r="F12184" s="18" t="str">
        <f t="shared" si="381"/>
        <v>National Grid-Orange Muni Agg Rate-44896</v>
      </c>
      <c r="G12184" s="11" t="s">
        <v>131</v>
      </c>
      <c r="H12184" s="11" t="s">
        <v>54</v>
      </c>
      <c r="I12184" s="11" t="s">
        <v>99</v>
      </c>
      <c r="J12184" s="11" t="s">
        <v>182</v>
      </c>
      <c r="K12184" s="11" t="str">
        <f>IFERROR(INDEX('EDC Component Dictionary'!$C$5:$C$37,MATCH('Rates Database'!J12184,'EDC Component Dictionary'!$B$5:$B$37,0)), "Energy Supply")</f>
        <v>Energy Supply</v>
      </c>
      <c r="L12184" s="12">
        <v>0.23671</v>
      </c>
      <c r="M12184" s="12"/>
    </row>
    <row r="12185" spans="1:13" x14ac:dyDescent="0.3">
      <c r="A12185" s="18">
        <v>12183</v>
      </c>
      <c r="B12185" s="18">
        <f t="shared" si="382"/>
        <v>2022</v>
      </c>
      <c r="C12185" s="17">
        <v>44896</v>
      </c>
      <c r="D12185" s="18" t="s">
        <v>130</v>
      </c>
      <c r="E12185" s="18" t="s">
        <v>164</v>
      </c>
      <c r="F12185" s="18" t="str">
        <f t="shared" si="381"/>
        <v>National Grid-Gardner Muni Agg Rate-44896</v>
      </c>
      <c r="G12185" s="11" t="s">
        <v>131</v>
      </c>
      <c r="H12185" s="11" t="s">
        <v>54</v>
      </c>
      <c r="I12185" s="11" t="s">
        <v>99</v>
      </c>
      <c r="J12185" s="11" t="s">
        <v>179</v>
      </c>
      <c r="K12185" s="11" t="str">
        <f>IFERROR(INDEX('EDC Component Dictionary'!$C$5:$C$37,MATCH('Rates Database'!J12185,'EDC Component Dictionary'!$B$5:$B$37,0)), "Energy Supply")</f>
        <v>Energy Supply</v>
      </c>
      <c r="L12185" s="12">
        <v>0.23787</v>
      </c>
      <c r="M12185" s="12"/>
    </row>
    <row r="12186" spans="1:13" x14ac:dyDescent="0.3">
      <c r="A12186" s="18">
        <v>12184</v>
      </c>
      <c r="B12186" s="18">
        <f t="shared" si="382"/>
        <v>2022</v>
      </c>
      <c r="C12186" s="17">
        <v>44896</v>
      </c>
      <c r="D12186" s="18" t="s">
        <v>130</v>
      </c>
      <c r="E12186" s="18" t="s">
        <v>164</v>
      </c>
      <c r="F12186" s="18" t="str">
        <f t="shared" si="381"/>
        <v>National Grid-Auburn Muni Agg Rate-44896</v>
      </c>
      <c r="G12186" s="11" t="s">
        <v>131</v>
      </c>
      <c r="H12186" s="11" t="s">
        <v>54</v>
      </c>
      <c r="I12186" s="11" t="s">
        <v>99</v>
      </c>
      <c r="J12186" s="11" t="s">
        <v>258</v>
      </c>
      <c r="K12186" s="11" t="str">
        <f>IFERROR(INDEX('EDC Component Dictionary'!$C$5:$C$37,MATCH('Rates Database'!J12186,'EDC Component Dictionary'!$B$5:$B$37,0)), "Energy Supply")</f>
        <v>Energy Supply</v>
      </c>
      <c r="L12186" s="12">
        <v>0.23821999999999999</v>
      </c>
      <c r="M12186" s="12"/>
    </row>
    <row r="12187" spans="1:13" x14ac:dyDescent="0.3">
      <c r="A12187" s="18">
        <v>12185</v>
      </c>
      <c r="B12187" s="18">
        <f t="shared" si="382"/>
        <v>2022</v>
      </c>
      <c r="C12187" s="17">
        <v>44896</v>
      </c>
      <c r="D12187" s="18" t="s">
        <v>130</v>
      </c>
      <c r="E12187" s="18" t="s">
        <v>164</v>
      </c>
      <c r="F12187" s="18" t="str">
        <f t="shared" si="381"/>
        <v>National Grid-North Andover Muni Agg Rate-44896</v>
      </c>
      <c r="G12187" s="11" t="s">
        <v>131</v>
      </c>
      <c r="H12187" s="11" t="s">
        <v>54</v>
      </c>
      <c r="I12187" s="11" t="s">
        <v>99</v>
      </c>
      <c r="J12187" s="11" t="s">
        <v>259</v>
      </c>
      <c r="K12187" s="11" t="str">
        <f>IFERROR(INDEX('EDC Component Dictionary'!$C$5:$C$37,MATCH('Rates Database'!J12187,'EDC Component Dictionary'!$B$5:$B$37,0)), "Energy Supply")</f>
        <v>Energy Supply</v>
      </c>
      <c r="L12187" s="12">
        <v>0.25713999999999998</v>
      </c>
      <c r="M12187" s="12"/>
    </row>
    <row r="12188" spans="1:13" x14ac:dyDescent="0.3">
      <c r="A12188" s="18">
        <v>12186</v>
      </c>
      <c r="B12188" s="18">
        <f t="shared" si="382"/>
        <v>2022</v>
      </c>
      <c r="C12188" s="17">
        <v>44896</v>
      </c>
      <c r="D12188" s="18" t="s">
        <v>130</v>
      </c>
      <c r="E12188" s="18" t="s">
        <v>164</v>
      </c>
      <c r="F12188" s="18" t="str">
        <f t="shared" si="381"/>
        <v>National Grid-Harvard Muni Agg Rate-44896</v>
      </c>
      <c r="G12188" s="11" t="s">
        <v>131</v>
      </c>
      <c r="H12188" s="11" t="s">
        <v>54</v>
      </c>
      <c r="I12188" s="11" t="s">
        <v>99</v>
      </c>
      <c r="J12188" s="11" t="s">
        <v>276</v>
      </c>
      <c r="K12188" s="11" t="str">
        <f>IFERROR(INDEX('EDC Component Dictionary'!$C$5:$C$37,MATCH('Rates Database'!J12188,'EDC Component Dictionary'!$B$5:$B$37,0)), "Energy Supply")</f>
        <v>Energy Supply</v>
      </c>
      <c r="L12188" s="12">
        <v>0.26774999999999999</v>
      </c>
      <c r="M12188" s="12"/>
    </row>
    <row r="12189" spans="1:13" x14ac:dyDescent="0.3">
      <c r="A12189" s="18">
        <v>12187</v>
      </c>
      <c r="B12189" s="18">
        <f t="shared" si="382"/>
        <v>2022</v>
      </c>
      <c r="C12189" s="17">
        <v>44896</v>
      </c>
      <c r="D12189" s="18" t="s">
        <v>130</v>
      </c>
      <c r="E12189" s="18" t="s">
        <v>164</v>
      </c>
      <c r="F12189" s="18" t="str">
        <f t="shared" si="381"/>
        <v>National Grid-Lancaster Muni Agg Rate-44896</v>
      </c>
      <c r="G12189" s="11" t="s">
        <v>131</v>
      </c>
      <c r="H12189" s="11" t="s">
        <v>54</v>
      </c>
      <c r="I12189" s="11" t="s">
        <v>99</v>
      </c>
      <c r="J12189" s="11" t="s">
        <v>260</v>
      </c>
      <c r="K12189" s="11" t="str">
        <f>IFERROR(INDEX('EDC Component Dictionary'!$C$5:$C$37,MATCH('Rates Database'!J12189,'EDC Component Dictionary'!$B$5:$B$37,0)), "Energy Supply")</f>
        <v>Energy Supply</v>
      </c>
      <c r="L12189" s="12">
        <v>0.29984</v>
      </c>
      <c r="M12189" s="12"/>
    </row>
    <row r="12190" spans="1:13" x14ac:dyDescent="0.3">
      <c r="A12190" s="18">
        <v>12188</v>
      </c>
      <c r="B12190" s="18">
        <f t="shared" si="382"/>
        <v>2019</v>
      </c>
      <c r="C12190" s="17">
        <v>43466</v>
      </c>
      <c r="D12190" s="18" t="s">
        <v>307</v>
      </c>
      <c r="E12190" s="18" t="s">
        <v>307</v>
      </c>
      <c r="F12190" s="18" t="str">
        <f t="shared" si="381"/>
        <v>Competitive Suppliers-10th Percentile Rate ($/kWh)-43466</v>
      </c>
      <c r="G12190" s="11" t="s">
        <v>131</v>
      </c>
      <c r="H12190" s="11" t="s">
        <v>54</v>
      </c>
      <c r="I12190" s="11" t="s">
        <v>308</v>
      </c>
      <c r="J12190" s="11" t="s">
        <v>309</v>
      </c>
      <c r="K12190" s="11" t="str">
        <f>IFERROR(INDEX('EDC Component Dictionary'!$C$5:$C$37,MATCH('Rates Database'!J12190,'EDC Component Dictionary'!$B$5:$B$37,0)), "Energy Supply")</f>
        <v>Energy Supply</v>
      </c>
      <c r="L12190" s="12">
        <v>0.1192</v>
      </c>
      <c r="M12190" s="12"/>
    </row>
    <row r="12191" spans="1:13" x14ac:dyDescent="0.3">
      <c r="A12191" s="18">
        <v>12189</v>
      </c>
      <c r="B12191" s="18">
        <f t="shared" si="382"/>
        <v>2019</v>
      </c>
      <c r="C12191" s="17">
        <v>43497</v>
      </c>
      <c r="D12191" s="18" t="s">
        <v>307</v>
      </c>
      <c r="E12191" s="18" t="s">
        <v>307</v>
      </c>
      <c r="F12191" s="18" t="str">
        <f t="shared" si="381"/>
        <v>Competitive Suppliers-10th Percentile Rate ($/kWh)-43497</v>
      </c>
      <c r="G12191" s="11" t="s">
        <v>131</v>
      </c>
      <c r="H12191" s="11" t="s">
        <v>54</v>
      </c>
      <c r="I12191" s="11" t="s">
        <v>308</v>
      </c>
      <c r="J12191" s="11" t="s">
        <v>309</v>
      </c>
      <c r="K12191" s="11" t="str">
        <f>IFERROR(INDEX('EDC Component Dictionary'!$C$5:$C$37,MATCH('Rates Database'!J12191,'EDC Component Dictionary'!$B$5:$B$37,0)), "Energy Supply")</f>
        <v>Energy Supply</v>
      </c>
      <c r="L12191" s="12">
        <v>0.1198</v>
      </c>
      <c r="M12191" s="12"/>
    </row>
    <row r="12192" spans="1:13" x14ac:dyDescent="0.3">
      <c r="A12192" s="18">
        <v>12190</v>
      </c>
      <c r="B12192" s="18">
        <f t="shared" si="382"/>
        <v>2019</v>
      </c>
      <c r="C12192" s="17">
        <v>43525</v>
      </c>
      <c r="D12192" s="18" t="s">
        <v>307</v>
      </c>
      <c r="E12192" s="18" t="s">
        <v>307</v>
      </c>
      <c r="F12192" s="18" t="str">
        <f t="shared" si="381"/>
        <v>Competitive Suppliers-10th Percentile Rate ($/kWh)-43525</v>
      </c>
      <c r="G12192" s="11" t="s">
        <v>131</v>
      </c>
      <c r="H12192" s="11" t="s">
        <v>54</v>
      </c>
      <c r="I12192" s="11" t="s">
        <v>308</v>
      </c>
      <c r="J12192" s="11" t="s">
        <v>309</v>
      </c>
      <c r="K12192" s="11" t="str">
        <f>IFERROR(INDEX('EDC Component Dictionary'!$C$5:$C$37,MATCH('Rates Database'!J12192,'EDC Component Dictionary'!$B$5:$B$37,0)), "Energy Supply")</f>
        <v>Energy Supply</v>
      </c>
      <c r="L12192" s="12">
        <v>0.1196</v>
      </c>
      <c r="M12192" s="12"/>
    </row>
    <row r="12193" spans="1:13" x14ac:dyDescent="0.3">
      <c r="A12193" s="18">
        <v>12191</v>
      </c>
      <c r="B12193" s="18">
        <f t="shared" si="382"/>
        <v>2019</v>
      </c>
      <c r="C12193" s="17">
        <v>43556</v>
      </c>
      <c r="D12193" s="18" t="s">
        <v>307</v>
      </c>
      <c r="E12193" s="18" t="s">
        <v>307</v>
      </c>
      <c r="F12193" s="18" t="str">
        <f t="shared" si="381"/>
        <v>Competitive Suppliers-10th Percentile Rate ($/kWh)-43556</v>
      </c>
      <c r="G12193" s="11" t="s">
        <v>131</v>
      </c>
      <c r="H12193" s="11" t="s">
        <v>54</v>
      </c>
      <c r="I12193" s="11" t="s">
        <v>308</v>
      </c>
      <c r="J12193" s="11" t="s">
        <v>309</v>
      </c>
      <c r="K12193" s="11" t="str">
        <f>IFERROR(INDEX('EDC Component Dictionary'!$C$5:$C$37,MATCH('Rates Database'!J12193,'EDC Component Dictionary'!$B$5:$B$37,0)), "Energy Supply")</f>
        <v>Energy Supply</v>
      </c>
      <c r="L12193" s="12">
        <v>0.1187</v>
      </c>
      <c r="M12193" s="12"/>
    </row>
    <row r="12194" spans="1:13" x14ac:dyDescent="0.3">
      <c r="A12194" s="18">
        <v>12192</v>
      </c>
      <c r="B12194" s="18">
        <f t="shared" si="382"/>
        <v>2019</v>
      </c>
      <c r="C12194" s="17">
        <v>43586</v>
      </c>
      <c r="D12194" s="18" t="s">
        <v>307</v>
      </c>
      <c r="E12194" s="18" t="s">
        <v>307</v>
      </c>
      <c r="F12194" s="18" t="str">
        <f t="shared" si="381"/>
        <v>Competitive Suppliers-10th Percentile Rate ($/kWh)-43586</v>
      </c>
      <c r="G12194" s="11" t="s">
        <v>131</v>
      </c>
      <c r="H12194" s="11" t="s">
        <v>54</v>
      </c>
      <c r="I12194" s="11" t="s">
        <v>308</v>
      </c>
      <c r="J12194" s="11" t="s">
        <v>309</v>
      </c>
      <c r="K12194" s="11" t="str">
        <f>IFERROR(INDEX('EDC Component Dictionary'!$C$5:$C$37,MATCH('Rates Database'!J12194,'EDC Component Dictionary'!$B$5:$B$37,0)), "Energy Supply")</f>
        <v>Energy Supply</v>
      </c>
      <c r="L12194" s="12">
        <v>0.11940000000000001</v>
      </c>
      <c r="M12194" s="12"/>
    </row>
    <row r="12195" spans="1:13" x14ac:dyDescent="0.3">
      <c r="A12195" s="18">
        <v>12193</v>
      </c>
      <c r="B12195" s="18">
        <f t="shared" si="382"/>
        <v>2019</v>
      </c>
      <c r="C12195" s="17">
        <v>43617</v>
      </c>
      <c r="D12195" s="18" t="s">
        <v>307</v>
      </c>
      <c r="E12195" s="18" t="s">
        <v>307</v>
      </c>
      <c r="F12195" s="18" t="str">
        <f t="shared" si="381"/>
        <v>Competitive Suppliers-10th Percentile Rate ($/kWh)-43617</v>
      </c>
      <c r="G12195" s="11" t="s">
        <v>131</v>
      </c>
      <c r="H12195" s="11" t="s">
        <v>54</v>
      </c>
      <c r="I12195" s="11" t="s">
        <v>308</v>
      </c>
      <c r="J12195" s="11" t="s">
        <v>309</v>
      </c>
      <c r="K12195" s="11" t="str">
        <f>IFERROR(INDEX('EDC Component Dictionary'!$C$5:$C$37,MATCH('Rates Database'!J12195,'EDC Component Dictionary'!$B$5:$B$37,0)), "Energy Supply")</f>
        <v>Energy Supply</v>
      </c>
      <c r="L12195" s="12">
        <v>0.1187</v>
      </c>
      <c r="M12195" s="12"/>
    </row>
    <row r="12196" spans="1:13" x14ac:dyDescent="0.3">
      <c r="A12196" s="18">
        <v>12194</v>
      </c>
      <c r="B12196" s="18">
        <f t="shared" si="382"/>
        <v>2019</v>
      </c>
      <c r="C12196" s="17">
        <v>43647</v>
      </c>
      <c r="D12196" s="18" t="s">
        <v>307</v>
      </c>
      <c r="E12196" s="18" t="s">
        <v>307</v>
      </c>
      <c r="F12196" s="18" t="str">
        <f t="shared" si="381"/>
        <v>Competitive Suppliers-10th Percentile Rate ($/kWh)-43647</v>
      </c>
      <c r="G12196" s="11" t="s">
        <v>131</v>
      </c>
      <c r="H12196" s="11" t="s">
        <v>54</v>
      </c>
      <c r="I12196" s="11" t="s">
        <v>308</v>
      </c>
      <c r="J12196" s="11" t="s">
        <v>309</v>
      </c>
      <c r="K12196" s="11" t="str">
        <f>IFERROR(INDEX('EDC Component Dictionary'!$C$5:$C$37,MATCH('Rates Database'!J12196,'EDC Component Dictionary'!$B$5:$B$37,0)), "Energy Supply")</f>
        <v>Energy Supply</v>
      </c>
      <c r="L12196" s="12">
        <v>0.1181</v>
      </c>
      <c r="M12196" s="12"/>
    </row>
    <row r="12197" spans="1:13" x14ac:dyDescent="0.3">
      <c r="A12197" s="18">
        <v>12195</v>
      </c>
      <c r="B12197" s="18">
        <f t="shared" si="382"/>
        <v>2019</v>
      </c>
      <c r="C12197" s="17">
        <v>43678</v>
      </c>
      <c r="D12197" s="18" t="s">
        <v>307</v>
      </c>
      <c r="E12197" s="18" t="s">
        <v>307</v>
      </c>
      <c r="F12197" s="18" t="str">
        <f t="shared" si="381"/>
        <v>Competitive Suppliers-10th Percentile Rate ($/kWh)-43678</v>
      </c>
      <c r="G12197" s="11" t="s">
        <v>131</v>
      </c>
      <c r="H12197" s="11" t="s">
        <v>54</v>
      </c>
      <c r="I12197" s="11" t="s">
        <v>308</v>
      </c>
      <c r="J12197" s="11" t="s">
        <v>309</v>
      </c>
      <c r="K12197" s="11" t="str">
        <f>IFERROR(INDEX('EDC Component Dictionary'!$C$5:$C$37,MATCH('Rates Database'!J12197,'EDC Component Dictionary'!$B$5:$B$37,0)), "Energy Supply")</f>
        <v>Energy Supply</v>
      </c>
      <c r="L12197" s="12">
        <v>0.11650000000000001</v>
      </c>
      <c r="M12197" s="12"/>
    </row>
    <row r="12198" spans="1:13" x14ac:dyDescent="0.3">
      <c r="A12198" s="18">
        <v>12196</v>
      </c>
      <c r="B12198" s="18">
        <f t="shared" si="382"/>
        <v>2019</v>
      </c>
      <c r="C12198" s="17">
        <v>43709</v>
      </c>
      <c r="D12198" s="18" t="s">
        <v>307</v>
      </c>
      <c r="E12198" s="18" t="s">
        <v>307</v>
      </c>
      <c r="F12198" s="18" t="str">
        <f t="shared" si="381"/>
        <v>Competitive Suppliers-10th Percentile Rate ($/kWh)-43709</v>
      </c>
      <c r="G12198" s="11" t="s">
        <v>131</v>
      </c>
      <c r="H12198" s="11" t="s">
        <v>54</v>
      </c>
      <c r="I12198" s="11" t="s">
        <v>308</v>
      </c>
      <c r="J12198" s="11" t="s">
        <v>309</v>
      </c>
      <c r="K12198" s="11" t="str">
        <f>IFERROR(INDEX('EDC Component Dictionary'!$C$5:$C$37,MATCH('Rates Database'!J12198,'EDC Component Dictionary'!$B$5:$B$37,0)), "Energy Supply")</f>
        <v>Energy Supply</v>
      </c>
      <c r="L12198" s="12">
        <v>0.1176</v>
      </c>
      <c r="M12198" s="12"/>
    </row>
    <row r="12199" spans="1:13" x14ac:dyDescent="0.3">
      <c r="A12199" s="18">
        <v>12197</v>
      </c>
      <c r="B12199" s="18">
        <f t="shared" si="382"/>
        <v>2019</v>
      </c>
      <c r="C12199" s="17">
        <v>43739</v>
      </c>
      <c r="D12199" s="18" t="s">
        <v>307</v>
      </c>
      <c r="E12199" s="18" t="s">
        <v>307</v>
      </c>
      <c r="F12199" s="18" t="str">
        <f t="shared" si="381"/>
        <v>Competitive Suppliers-10th Percentile Rate ($/kWh)-43739</v>
      </c>
      <c r="G12199" s="11" t="s">
        <v>131</v>
      </c>
      <c r="H12199" s="11" t="s">
        <v>54</v>
      </c>
      <c r="I12199" s="11" t="s">
        <v>308</v>
      </c>
      <c r="J12199" s="11" t="s">
        <v>309</v>
      </c>
      <c r="K12199" s="11" t="str">
        <f>IFERROR(INDEX('EDC Component Dictionary'!$C$5:$C$37,MATCH('Rates Database'!J12199,'EDC Component Dictionary'!$B$5:$B$37,0)), "Energy Supply")</f>
        <v>Energy Supply</v>
      </c>
      <c r="L12199" s="12">
        <v>0.11940000000000001</v>
      </c>
      <c r="M12199" s="12"/>
    </row>
    <row r="12200" spans="1:13" x14ac:dyDescent="0.3">
      <c r="A12200" s="18">
        <v>12198</v>
      </c>
      <c r="B12200" s="18">
        <f t="shared" si="382"/>
        <v>2019</v>
      </c>
      <c r="C12200" s="17">
        <v>43770</v>
      </c>
      <c r="D12200" s="18" t="s">
        <v>307</v>
      </c>
      <c r="E12200" s="18" t="s">
        <v>307</v>
      </c>
      <c r="F12200" s="18" t="str">
        <f t="shared" si="381"/>
        <v>Competitive Suppliers-10th Percentile Rate ($/kWh)-43770</v>
      </c>
      <c r="G12200" s="11" t="s">
        <v>131</v>
      </c>
      <c r="H12200" s="11" t="s">
        <v>54</v>
      </c>
      <c r="I12200" s="11" t="s">
        <v>308</v>
      </c>
      <c r="J12200" s="11" t="s">
        <v>309</v>
      </c>
      <c r="K12200" s="11" t="str">
        <f>IFERROR(INDEX('EDC Component Dictionary'!$C$5:$C$37,MATCH('Rates Database'!J12200,'EDC Component Dictionary'!$B$5:$B$37,0)), "Energy Supply")</f>
        <v>Energy Supply</v>
      </c>
      <c r="L12200" s="12">
        <v>0.1193</v>
      </c>
      <c r="M12200" s="12"/>
    </row>
    <row r="12201" spans="1:13" x14ac:dyDescent="0.3">
      <c r="A12201" s="18">
        <v>12199</v>
      </c>
      <c r="B12201" s="18">
        <f t="shared" si="382"/>
        <v>2019</v>
      </c>
      <c r="C12201" s="17">
        <v>43800</v>
      </c>
      <c r="D12201" s="18" t="s">
        <v>307</v>
      </c>
      <c r="E12201" s="18" t="s">
        <v>307</v>
      </c>
      <c r="F12201" s="18" t="str">
        <f t="shared" si="381"/>
        <v>Competitive Suppliers-10th Percentile Rate ($/kWh)-43800</v>
      </c>
      <c r="G12201" s="11" t="s">
        <v>131</v>
      </c>
      <c r="H12201" s="11" t="s">
        <v>54</v>
      </c>
      <c r="I12201" s="11" t="s">
        <v>308</v>
      </c>
      <c r="J12201" s="11" t="s">
        <v>309</v>
      </c>
      <c r="K12201" s="11" t="str">
        <f>IFERROR(INDEX('EDC Component Dictionary'!$C$5:$C$37,MATCH('Rates Database'!J12201,'EDC Component Dictionary'!$B$5:$B$37,0)), "Energy Supply")</f>
        <v>Energy Supply</v>
      </c>
      <c r="L12201" s="12">
        <v>0.11990000000000001</v>
      </c>
      <c r="M12201" s="12"/>
    </row>
    <row r="12202" spans="1:13" x14ac:dyDescent="0.3">
      <c r="A12202" s="18">
        <v>12200</v>
      </c>
      <c r="B12202" s="18">
        <f t="shared" si="382"/>
        <v>2020</v>
      </c>
      <c r="C12202" s="17">
        <v>43831</v>
      </c>
      <c r="D12202" s="18" t="s">
        <v>307</v>
      </c>
      <c r="E12202" s="18" t="s">
        <v>307</v>
      </c>
      <c r="F12202" s="18" t="str">
        <f t="shared" si="381"/>
        <v>Competitive Suppliers-10th Percentile Rate ($/kWh)-43831</v>
      </c>
      <c r="G12202" s="11" t="s">
        <v>131</v>
      </c>
      <c r="H12202" s="11" t="s">
        <v>54</v>
      </c>
      <c r="I12202" s="11" t="s">
        <v>308</v>
      </c>
      <c r="J12202" s="11" t="s">
        <v>309</v>
      </c>
      <c r="K12202" s="11" t="str">
        <f>IFERROR(INDEX('EDC Component Dictionary'!$C$5:$C$37,MATCH('Rates Database'!J12202,'EDC Component Dictionary'!$B$5:$B$37,0)), "Energy Supply")</f>
        <v>Energy Supply</v>
      </c>
      <c r="L12202" s="12">
        <v>0.1192</v>
      </c>
      <c r="M12202" s="12"/>
    </row>
    <row r="12203" spans="1:13" x14ac:dyDescent="0.3">
      <c r="A12203" s="18">
        <v>12201</v>
      </c>
      <c r="B12203" s="18">
        <f t="shared" si="382"/>
        <v>2020</v>
      </c>
      <c r="C12203" s="17">
        <v>43862</v>
      </c>
      <c r="D12203" s="18" t="s">
        <v>307</v>
      </c>
      <c r="E12203" s="18" t="s">
        <v>307</v>
      </c>
      <c r="F12203" s="18" t="str">
        <f t="shared" si="381"/>
        <v>Competitive Suppliers-10th Percentile Rate ($/kWh)-43862</v>
      </c>
      <c r="G12203" s="11" t="s">
        <v>131</v>
      </c>
      <c r="H12203" s="11" t="s">
        <v>54</v>
      </c>
      <c r="I12203" s="11" t="s">
        <v>308</v>
      </c>
      <c r="J12203" s="11" t="s">
        <v>309</v>
      </c>
      <c r="K12203" s="11" t="str">
        <f>IFERROR(INDEX('EDC Component Dictionary'!$C$5:$C$37,MATCH('Rates Database'!J12203,'EDC Component Dictionary'!$B$5:$B$37,0)), "Energy Supply")</f>
        <v>Energy Supply</v>
      </c>
      <c r="L12203" s="12">
        <v>0.1179</v>
      </c>
      <c r="M12203" s="12"/>
    </row>
    <row r="12204" spans="1:13" x14ac:dyDescent="0.3">
      <c r="A12204" s="18">
        <v>12202</v>
      </c>
      <c r="B12204" s="18">
        <f t="shared" si="382"/>
        <v>2020</v>
      </c>
      <c r="C12204" s="17">
        <v>43891</v>
      </c>
      <c r="D12204" s="18" t="s">
        <v>307</v>
      </c>
      <c r="E12204" s="18" t="s">
        <v>307</v>
      </c>
      <c r="F12204" s="18" t="str">
        <f t="shared" si="381"/>
        <v>Competitive Suppliers-10th Percentile Rate ($/kWh)-43891</v>
      </c>
      <c r="G12204" s="11" t="s">
        <v>131</v>
      </c>
      <c r="H12204" s="11" t="s">
        <v>54</v>
      </c>
      <c r="I12204" s="11" t="s">
        <v>308</v>
      </c>
      <c r="J12204" s="11" t="s">
        <v>309</v>
      </c>
      <c r="K12204" s="11" t="str">
        <f>IFERROR(INDEX('EDC Component Dictionary'!$C$5:$C$37,MATCH('Rates Database'!J12204,'EDC Component Dictionary'!$B$5:$B$37,0)), "Energy Supply")</f>
        <v>Energy Supply</v>
      </c>
      <c r="L12204" s="12">
        <v>0.1172</v>
      </c>
      <c r="M12204" s="12"/>
    </row>
    <row r="12205" spans="1:13" x14ac:dyDescent="0.3">
      <c r="A12205" s="18">
        <v>12203</v>
      </c>
      <c r="B12205" s="18">
        <f t="shared" si="382"/>
        <v>2020</v>
      </c>
      <c r="C12205" s="17">
        <v>43922</v>
      </c>
      <c r="D12205" s="18" t="s">
        <v>307</v>
      </c>
      <c r="E12205" s="18" t="s">
        <v>307</v>
      </c>
      <c r="F12205" s="18" t="str">
        <f t="shared" si="381"/>
        <v>Competitive Suppliers-10th Percentile Rate ($/kWh)-43922</v>
      </c>
      <c r="G12205" s="11" t="s">
        <v>131</v>
      </c>
      <c r="H12205" s="11" t="s">
        <v>54</v>
      </c>
      <c r="I12205" s="11" t="s">
        <v>308</v>
      </c>
      <c r="J12205" s="11" t="s">
        <v>309</v>
      </c>
      <c r="K12205" s="11" t="str">
        <f>IFERROR(INDEX('EDC Component Dictionary'!$C$5:$C$37,MATCH('Rates Database'!J12205,'EDC Component Dictionary'!$B$5:$B$37,0)), "Energy Supply")</f>
        <v>Energy Supply</v>
      </c>
      <c r="L12205" s="12">
        <v>0.11700000000000001</v>
      </c>
      <c r="M12205" s="12"/>
    </row>
    <row r="12206" spans="1:13" x14ac:dyDescent="0.3">
      <c r="A12206" s="18">
        <v>12204</v>
      </c>
      <c r="B12206" s="18">
        <f t="shared" si="382"/>
        <v>2020</v>
      </c>
      <c r="C12206" s="17">
        <v>43952</v>
      </c>
      <c r="D12206" s="18" t="s">
        <v>307</v>
      </c>
      <c r="E12206" s="18" t="s">
        <v>307</v>
      </c>
      <c r="F12206" s="18" t="str">
        <f t="shared" si="381"/>
        <v>Competitive Suppliers-10th Percentile Rate ($/kWh)-43952</v>
      </c>
      <c r="G12206" s="11" t="s">
        <v>131</v>
      </c>
      <c r="H12206" s="11" t="s">
        <v>54</v>
      </c>
      <c r="I12206" s="11" t="s">
        <v>308</v>
      </c>
      <c r="J12206" s="11" t="s">
        <v>309</v>
      </c>
      <c r="K12206" s="11" t="str">
        <f>IFERROR(INDEX('EDC Component Dictionary'!$C$5:$C$37,MATCH('Rates Database'!J12206,'EDC Component Dictionary'!$B$5:$B$37,0)), "Energy Supply")</f>
        <v>Energy Supply</v>
      </c>
      <c r="L12206" s="12">
        <v>0.1163</v>
      </c>
      <c r="M12206" s="12"/>
    </row>
    <row r="12207" spans="1:13" x14ac:dyDescent="0.3">
      <c r="A12207" s="18">
        <v>12205</v>
      </c>
      <c r="B12207" s="18">
        <f t="shared" si="382"/>
        <v>2020</v>
      </c>
      <c r="C12207" s="17">
        <v>43983</v>
      </c>
      <c r="D12207" s="18" t="s">
        <v>307</v>
      </c>
      <c r="E12207" s="18" t="s">
        <v>307</v>
      </c>
      <c r="F12207" s="18" t="str">
        <f t="shared" si="381"/>
        <v>Competitive Suppliers-10th Percentile Rate ($/kWh)-43983</v>
      </c>
      <c r="G12207" s="11" t="s">
        <v>131</v>
      </c>
      <c r="H12207" s="11" t="s">
        <v>54</v>
      </c>
      <c r="I12207" s="11" t="s">
        <v>308</v>
      </c>
      <c r="J12207" s="11" t="s">
        <v>309</v>
      </c>
      <c r="K12207" s="11" t="str">
        <f>IFERROR(INDEX('EDC Component Dictionary'!$C$5:$C$37,MATCH('Rates Database'!J12207,'EDC Component Dictionary'!$B$5:$B$37,0)), "Energy Supply")</f>
        <v>Energy Supply</v>
      </c>
      <c r="L12207" s="12">
        <v>0.115</v>
      </c>
      <c r="M12207" s="12"/>
    </row>
    <row r="12208" spans="1:13" x14ac:dyDescent="0.3">
      <c r="A12208" s="18">
        <v>12206</v>
      </c>
      <c r="B12208" s="18">
        <f t="shared" si="382"/>
        <v>2020</v>
      </c>
      <c r="C12208" s="17">
        <v>44013</v>
      </c>
      <c r="D12208" s="18" t="s">
        <v>307</v>
      </c>
      <c r="E12208" s="18" t="s">
        <v>307</v>
      </c>
      <c r="F12208" s="18" t="str">
        <f t="shared" si="381"/>
        <v>Competitive Suppliers-10th Percentile Rate ($/kWh)-44013</v>
      </c>
      <c r="G12208" s="11" t="s">
        <v>131</v>
      </c>
      <c r="H12208" s="11" t="s">
        <v>54</v>
      </c>
      <c r="I12208" s="11" t="s">
        <v>308</v>
      </c>
      <c r="J12208" s="11" t="s">
        <v>309</v>
      </c>
      <c r="K12208" s="11" t="str">
        <f>IFERROR(INDEX('EDC Component Dictionary'!$C$5:$C$37,MATCH('Rates Database'!J12208,'EDC Component Dictionary'!$B$5:$B$37,0)), "Energy Supply")</f>
        <v>Energy Supply</v>
      </c>
      <c r="L12208" s="12">
        <v>0.1144</v>
      </c>
      <c r="M12208" s="12"/>
    </row>
    <row r="12209" spans="1:13" x14ac:dyDescent="0.3">
      <c r="A12209" s="18">
        <v>12207</v>
      </c>
      <c r="B12209" s="18">
        <f t="shared" si="382"/>
        <v>2020</v>
      </c>
      <c r="C12209" s="17">
        <v>44044</v>
      </c>
      <c r="D12209" s="18" t="s">
        <v>307</v>
      </c>
      <c r="E12209" s="18" t="s">
        <v>307</v>
      </c>
      <c r="F12209" s="18" t="str">
        <f t="shared" si="381"/>
        <v>Competitive Suppliers-10th Percentile Rate ($/kWh)-44044</v>
      </c>
      <c r="G12209" s="11" t="s">
        <v>131</v>
      </c>
      <c r="H12209" s="11" t="s">
        <v>54</v>
      </c>
      <c r="I12209" s="11" t="s">
        <v>308</v>
      </c>
      <c r="J12209" s="11" t="s">
        <v>309</v>
      </c>
      <c r="K12209" s="11" t="str">
        <f>IFERROR(INDEX('EDC Component Dictionary'!$C$5:$C$37,MATCH('Rates Database'!J12209,'EDC Component Dictionary'!$B$5:$B$37,0)), "Energy Supply")</f>
        <v>Energy Supply</v>
      </c>
      <c r="L12209" s="12">
        <v>0.11260000000000001</v>
      </c>
      <c r="M12209" s="12"/>
    </row>
    <row r="12210" spans="1:13" x14ac:dyDescent="0.3">
      <c r="A12210" s="18">
        <v>12208</v>
      </c>
      <c r="B12210" s="18">
        <f t="shared" si="382"/>
        <v>2020</v>
      </c>
      <c r="C12210" s="17">
        <v>44075</v>
      </c>
      <c r="D12210" s="18" t="s">
        <v>307</v>
      </c>
      <c r="E12210" s="18" t="s">
        <v>307</v>
      </c>
      <c r="F12210" s="18" t="str">
        <f t="shared" si="381"/>
        <v>Competitive Suppliers-10th Percentile Rate ($/kWh)-44075</v>
      </c>
      <c r="G12210" s="11" t="s">
        <v>131</v>
      </c>
      <c r="H12210" s="11" t="s">
        <v>54</v>
      </c>
      <c r="I12210" s="11" t="s">
        <v>308</v>
      </c>
      <c r="J12210" s="11" t="s">
        <v>309</v>
      </c>
      <c r="K12210" s="11" t="str">
        <f>IFERROR(INDEX('EDC Component Dictionary'!$C$5:$C$37,MATCH('Rates Database'!J12210,'EDC Component Dictionary'!$B$5:$B$37,0)), "Energy Supply")</f>
        <v>Energy Supply</v>
      </c>
      <c r="L12210" s="12">
        <v>0.1119</v>
      </c>
      <c r="M12210" s="12"/>
    </row>
    <row r="12211" spans="1:13" x14ac:dyDescent="0.3">
      <c r="A12211" s="18">
        <v>12209</v>
      </c>
      <c r="B12211" s="18">
        <f t="shared" si="382"/>
        <v>2020</v>
      </c>
      <c r="C12211" s="17">
        <v>44105</v>
      </c>
      <c r="D12211" s="18" t="s">
        <v>307</v>
      </c>
      <c r="E12211" s="18" t="s">
        <v>307</v>
      </c>
      <c r="F12211" s="18" t="str">
        <f t="shared" si="381"/>
        <v>Competitive Suppliers-10th Percentile Rate ($/kWh)-44105</v>
      </c>
      <c r="G12211" s="11" t="s">
        <v>131</v>
      </c>
      <c r="H12211" s="11" t="s">
        <v>54</v>
      </c>
      <c r="I12211" s="11" t="s">
        <v>308</v>
      </c>
      <c r="J12211" s="11" t="s">
        <v>309</v>
      </c>
      <c r="K12211" s="11" t="str">
        <f>IFERROR(INDEX('EDC Component Dictionary'!$C$5:$C$37,MATCH('Rates Database'!J12211,'EDC Component Dictionary'!$B$5:$B$37,0)), "Energy Supply")</f>
        <v>Energy Supply</v>
      </c>
      <c r="L12211" s="12">
        <v>0.1114</v>
      </c>
      <c r="M12211" s="12"/>
    </row>
    <row r="12212" spans="1:13" x14ac:dyDescent="0.3">
      <c r="A12212" s="18">
        <v>12210</v>
      </c>
      <c r="B12212" s="18">
        <f t="shared" si="382"/>
        <v>2020</v>
      </c>
      <c r="C12212" s="17">
        <v>44136</v>
      </c>
      <c r="D12212" s="18" t="s">
        <v>307</v>
      </c>
      <c r="E12212" s="18" t="s">
        <v>307</v>
      </c>
      <c r="F12212" s="18" t="str">
        <f t="shared" si="381"/>
        <v>Competitive Suppliers-10th Percentile Rate ($/kWh)-44136</v>
      </c>
      <c r="G12212" s="11" t="s">
        <v>131</v>
      </c>
      <c r="H12212" s="11" t="s">
        <v>54</v>
      </c>
      <c r="I12212" s="11" t="s">
        <v>308</v>
      </c>
      <c r="J12212" s="11" t="s">
        <v>309</v>
      </c>
      <c r="K12212" s="11" t="str">
        <f>IFERROR(INDEX('EDC Component Dictionary'!$C$5:$C$37,MATCH('Rates Database'!J12212,'EDC Component Dictionary'!$B$5:$B$37,0)), "Energy Supply")</f>
        <v>Energy Supply</v>
      </c>
      <c r="L12212" s="12">
        <v>0.1114</v>
      </c>
      <c r="M12212" s="12"/>
    </row>
    <row r="12213" spans="1:13" x14ac:dyDescent="0.3">
      <c r="A12213" s="18">
        <v>12211</v>
      </c>
      <c r="B12213" s="18">
        <f t="shared" si="382"/>
        <v>2020</v>
      </c>
      <c r="C12213" s="17">
        <v>44166</v>
      </c>
      <c r="D12213" s="18" t="s">
        <v>307</v>
      </c>
      <c r="E12213" s="18" t="s">
        <v>307</v>
      </c>
      <c r="F12213" s="18" t="str">
        <f t="shared" si="381"/>
        <v>Competitive Suppliers-10th Percentile Rate ($/kWh)-44166</v>
      </c>
      <c r="G12213" s="11" t="s">
        <v>131</v>
      </c>
      <c r="H12213" s="11" t="s">
        <v>54</v>
      </c>
      <c r="I12213" s="11" t="s">
        <v>308</v>
      </c>
      <c r="J12213" s="11" t="s">
        <v>309</v>
      </c>
      <c r="K12213" s="11" t="str">
        <f>IFERROR(INDEX('EDC Component Dictionary'!$C$5:$C$37,MATCH('Rates Database'!J12213,'EDC Component Dictionary'!$B$5:$B$37,0)), "Energy Supply")</f>
        <v>Energy Supply</v>
      </c>
      <c r="L12213" s="12">
        <v>0.11169999999999999</v>
      </c>
      <c r="M12213" s="12"/>
    </row>
    <row r="12214" spans="1:13" x14ac:dyDescent="0.3">
      <c r="A12214" s="18">
        <v>12212</v>
      </c>
      <c r="B12214" s="18">
        <f t="shared" si="382"/>
        <v>2021</v>
      </c>
      <c r="C12214" s="17">
        <v>44197</v>
      </c>
      <c r="D12214" s="18" t="s">
        <v>307</v>
      </c>
      <c r="E12214" s="18" t="s">
        <v>307</v>
      </c>
      <c r="F12214" s="18" t="str">
        <f t="shared" si="381"/>
        <v>Competitive Suppliers-10th Percentile Rate ($/kWh)-44197</v>
      </c>
      <c r="G12214" s="11" t="s">
        <v>131</v>
      </c>
      <c r="H12214" s="11" t="s">
        <v>54</v>
      </c>
      <c r="I12214" s="11" t="s">
        <v>308</v>
      </c>
      <c r="J12214" s="11" t="s">
        <v>309</v>
      </c>
      <c r="K12214" s="11" t="str">
        <f>IFERROR(INDEX('EDC Component Dictionary'!$C$5:$C$37,MATCH('Rates Database'!J12214,'EDC Component Dictionary'!$B$5:$B$37,0)), "Energy Supply")</f>
        <v>Energy Supply</v>
      </c>
      <c r="L12214" s="12">
        <v>0.11310000000000001</v>
      </c>
      <c r="M12214" s="12"/>
    </row>
    <row r="12215" spans="1:13" x14ac:dyDescent="0.3">
      <c r="A12215" s="18">
        <v>12213</v>
      </c>
      <c r="B12215" s="18">
        <f t="shared" si="382"/>
        <v>2021</v>
      </c>
      <c r="C12215" s="17">
        <v>44228</v>
      </c>
      <c r="D12215" s="18" t="s">
        <v>307</v>
      </c>
      <c r="E12215" s="18" t="s">
        <v>307</v>
      </c>
      <c r="F12215" s="18" t="str">
        <f t="shared" si="381"/>
        <v>Competitive Suppliers-10th Percentile Rate ($/kWh)-44228</v>
      </c>
      <c r="G12215" s="11" t="s">
        <v>131</v>
      </c>
      <c r="H12215" s="11" t="s">
        <v>54</v>
      </c>
      <c r="I12215" s="11" t="s">
        <v>308</v>
      </c>
      <c r="J12215" s="11" t="s">
        <v>309</v>
      </c>
      <c r="K12215" s="11" t="str">
        <f>IFERROR(INDEX('EDC Component Dictionary'!$C$5:$C$37,MATCH('Rates Database'!J12215,'EDC Component Dictionary'!$B$5:$B$37,0)), "Energy Supply")</f>
        <v>Energy Supply</v>
      </c>
      <c r="L12215" s="12">
        <v>0.1143</v>
      </c>
      <c r="M12215" s="12"/>
    </row>
    <row r="12216" spans="1:13" x14ac:dyDescent="0.3">
      <c r="A12216" s="18">
        <v>12214</v>
      </c>
      <c r="B12216" s="18">
        <f t="shared" si="382"/>
        <v>2021</v>
      </c>
      <c r="C12216" s="17">
        <v>44256</v>
      </c>
      <c r="D12216" s="18" t="s">
        <v>307</v>
      </c>
      <c r="E12216" s="18" t="s">
        <v>307</v>
      </c>
      <c r="F12216" s="18" t="str">
        <f t="shared" si="381"/>
        <v>Competitive Suppliers-10th Percentile Rate ($/kWh)-44256</v>
      </c>
      <c r="G12216" s="11" t="s">
        <v>131</v>
      </c>
      <c r="H12216" s="11" t="s">
        <v>54</v>
      </c>
      <c r="I12216" s="11" t="s">
        <v>308</v>
      </c>
      <c r="J12216" s="11" t="s">
        <v>309</v>
      </c>
      <c r="K12216" s="11" t="str">
        <f>IFERROR(INDEX('EDC Component Dictionary'!$C$5:$C$37,MATCH('Rates Database'!J12216,'EDC Component Dictionary'!$B$5:$B$37,0)), "Energy Supply")</f>
        <v>Energy Supply</v>
      </c>
      <c r="L12216" s="12">
        <v>0.1148</v>
      </c>
      <c r="M12216" s="12"/>
    </row>
    <row r="12217" spans="1:13" x14ac:dyDescent="0.3">
      <c r="A12217" s="18">
        <v>12215</v>
      </c>
      <c r="B12217" s="18">
        <f t="shared" si="382"/>
        <v>2021</v>
      </c>
      <c r="C12217" s="17">
        <v>44287</v>
      </c>
      <c r="D12217" s="18" t="s">
        <v>307</v>
      </c>
      <c r="E12217" s="18" t="s">
        <v>307</v>
      </c>
      <c r="F12217" s="18" t="str">
        <f t="shared" si="381"/>
        <v>Competitive Suppliers-10th Percentile Rate ($/kWh)-44287</v>
      </c>
      <c r="G12217" s="11" t="s">
        <v>131</v>
      </c>
      <c r="H12217" s="11" t="s">
        <v>54</v>
      </c>
      <c r="I12217" s="11" t="s">
        <v>308</v>
      </c>
      <c r="J12217" s="11" t="s">
        <v>309</v>
      </c>
      <c r="K12217" s="11" t="str">
        <f>IFERROR(INDEX('EDC Component Dictionary'!$C$5:$C$37,MATCH('Rates Database'!J12217,'EDC Component Dictionary'!$B$5:$B$37,0)), "Energy Supply")</f>
        <v>Energy Supply</v>
      </c>
      <c r="L12217" s="12">
        <v>0.113</v>
      </c>
      <c r="M12217" s="12"/>
    </row>
    <row r="12218" spans="1:13" x14ac:dyDescent="0.3">
      <c r="A12218" s="18">
        <v>12216</v>
      </c>
      <c r="B12218" s="18">
        <f t="shared" si="382"/>
        <v>2021</v>
      </c>
      <c r="C12218" s="17">
        <v>44317</v>
      </c>
      <c r="D12218" s="18" t="s">
        <v>307</v>
      </c>
      <c r="E12218" s="18" t="s">
        <v>307</v>
      </c>
      <c r="F12218" s="18" t="str">
        <f t="shared" si="381"/>
        <v>Competitive Suppliers-10th Percentile Rate ($/kWh)-44317</v>
      </c>
      <c r="G12218" s="11" t="s">
        <v>131</v>
      </c>
      <c r="H12218" s="11" t="s">
        <v>54</v>
      </c>
      <c r="I12218" s="11" t="s">
        <v>308</v>
      </c>
      <c r="J12218" s="11" t="s">
        <v>309</v>
      </c>
      <c r="K12218" s="11" t="str">
        <f>IFERROR(INDEX('EDC Component Dictionary'!$C$5:$C$37,MATCH('Rates Database'!J12218,'EDC Component Dictionary'!$B$5:$B$37,0)), "Energy Supply")</f>
        <v>Energy Supply</v>
      </c>
      <c r="L12218" s="12">
        <v>0.1134</v>
      </c>
      <c r="M12218" s="12"/>
    </row>
    <row r="12219" spans="1:13" x14ac:dyDescent="0.3">
      <c r="A12219" s="18">
        <v>12217</v>
      </c>
      <c r="B12219" s="18">
        <f t="shared" si="382"/>
        <v>2021</v>
      </c>
      <c r="C12219" s="17">
        <v>44348</v>
      </c>
      <c r="D12219" s="18" t="s">
        <v>307</v>
      </c>
      <c r="E12219" s="18" t="s">
        <v>307</v>
      </c>
      <c r="F12219" s="18" t="str">
        <f t="shared" si="381"/>
        <v>Competitive Suppliers-10th Percentile Rate ($/kWh)-44348</v>
      </c>
      <c r="G12219" s="11" t="s">
        <v>131</v>
      </c>
      <c r="H12219" s="11" t="s">
        <v>54</v>
      </c>
      <c r="I12219" s="11" t="s">
        <v>308</v>
      </c>
      <c r="J12219" s="11" t="s">
        <v>309</v>
      </c>
      <c r="K12219" s="11" t="str">
        <f>IFERROR(INDEX('EDC Component Dictionary'!$C$5:$C$37,MATCH('Rates Database'!J12219,'EDC Component Dictionary'!$B$5:$B$37,0)), "Energy Supply")</f>
        <v>Energy Supply</v>
      </c>
      <c r="L12219" s="12">
        <v>0.1124</v>
      </c>
      <c r="M12219" s="12"/>
    </row>
    <row r="12220" spans="1:13" x14ac:dyDescent="0.3">
      <c r="A12220" s="18">
        <v>12218</v>
      </c>
      <c r="B12220" s="18">
        <f t="shared" si="382"/>
        <v>2021</v>
      </c>
      <c r="C12220" s="17">
        <v>44378</v>
      </c>
      <c r="D12220" s="18" t="s">
        <v>307</v>
      </c>
      <c r="E12220" s="18" t="s">
        <v>307</v>
      </c>
      <c r="F12220" s="18" t="str">
        <f t="shared" si="381"/>
        <v>Competitive Suppliers-10th Percentile Rate ($/kWh)-44378</v>
      </c>
      <c r="G12220" s="11" t="s">
        <v>131</v>
      </c>
      <c r="H12220" s="11" t="s">
        <v>54</v>
      </c>
      <c r="I12220" s="11" t="s">
        <v>308</v>
      </c>
      <c r="J12220" s="11" t="s">
        <v>309</v>
      </c>
      <c r="K12220" s="11" t="str">
        <f>IFERROR(INDEX('EDC Component Dictionary'!$C$5:$C$37,MATCH('Rates Database'!J12220,'EDC Component Dictionary'!$B$5:$B$37,0)), "Energy Supply")</f>
        <v>Energy Supply</v>
      </c>
      <c r="L12220" s="12">
        <v>0.11169999999999999</v>
      </c>
      <c r="M12220" s="12"/>
    </row>
    <row r="12221" spans="1:13" x14ac:dyDescent="0.3">
      <c r="A12221" s="18">
        <v>12219</v>
      </c>
      <c r="B12221" s="18">
        <f t="shared" si="382"/>
        <v>2021</v>
      </c>
      <c r="C12221" s="17">
        <v>44409</v>
      </c>
      <c r="D12221" s="18" t="s">
        <v>307</v>
      </c>
      <c r="E12221" s="18" t="s">
        <v>307</v>
      </c>
      <c r="F12221" s="18" t="str">
        <f t="shared" si="381"/>
        <v>Competitive Suppliers-10th Percentile Rate ($/kWh)-44409</v>
      </c>
      <c r="G12221" s="11" t="s">
        <v>131</v>
      </c>
      <c r="H12221" s="11" t="s">
        <v>54</v>
      </c>
      <c r="I12221" s="11" t="s">
        <v>308</v>
      </c>
      <c r="J12221" s="11" t="s">
        <v>309</v>
      </c>
      <c r="K12221" s="11" t="str">
        <f>IFERROR(INDEX('EDC Component Dictionary'!$C$5:$C$37,MATCH('Rates Database'!J12221,'EDC Component Dictionary'!$B$5:$B$37,0)), "Energy Supply")</f>
        <v>Energy Supply</v>
      </c>
      <c r="L12221" s="12">
        <v>0.1113</v>
      </c>
      <c r="M12221" s="12"/>
    </row>
    <row r="12222" spans="1:13" x14ac:dyDescent="0.3">
      <c r="A12222" s="18">
        <v>12220</v>
      </c>
      <c r="B12222" s="18">
        <f t="shared" si="382"/>
        <v>2021</v>
      </c>
      <c r="C12222" s="17">
        <v>44440</v>
      </c>
      <c r="D12222" s="18" t="s">
        <v>307</v>
      </c>
      <c r="E12222" s="18" t="s">
        <v>307</v>
      </c>
      <c r="F12222" s="18" t="str">
        <f t="shared" si="381"/>
        <v>Competitive Suppliers-10th Percentile Rate ($/kWh)-44440</v>
      </c>
      <c r="G12222" s="11" t="s">
        <v>131</v>
      </c>
      <c r="H12222" s="11" t="s">
        <v>54</v>
      </c>
      <c r="I12222" s="11" t="s">
        <v>308</v>
      </c>
      <c r="J12222" s="11" t="s">
        <v>309</v>
      </c>
      <c r="K12222" s="11" t="str">
        <f>IFERROR(INDEX('EDC Component Dictionary'!$C$5:$C$37,MATCH('Rates Database'!J12222,'EDC Component Dictionary'!$B$5:$B$37,0)), "Energy Supply")</f>
        <v>Energy Supply</v>
      </c>
      <c r="L12222" s="12">
        <v>0.1105</v>
      </c>
      <c r="M12222" s="12"/>
    </row>
    <row r="12223" spans="1:13" x14ac:dyDescent="0.3">
      <c r="A12223" s="18">
        <v>12221</v>
      </c>
      <c r="B12223" s="18">
        <f t="shared" si="382"/>
        <v>2021</v>
      </c>
      <c r="C12223" s="17">
        <v>44470</v>
      </c>
      <c r="D12223" s="18" t="s">
        <v>307</v>
      </c>
      <c r="E12223" s="18" t="s">
        <v>307</v>
      </c>
      <c r="F12223" s="18" t="str">
        <f t="shared" si="381"/>
        <v>Competitive Suppliers-10th Percentile Rate ($/kWh)-44470</v>
      </c>
      <c r="G12223" s="11" t="s">
        <v>131</v>
      </c>
      <c r="H12223" s="11" t="s">
        <v>54</v>
      </c>
      <c r="I12223" s="11" t="s">
        <v>308</v>
      </c>
      <c r="J12223" s="11" t="s">
        <v>309</v>
      </c>
      <c r="K12223" s="11" t="str">
        <f>IFERROR(INDEX('EDC Component Dictionary'!$C$5:$C$37,MATCH('Rates Database'!J12223,'EDC Component Dictionary'!$B$5:$B$37,0)), "Energy Supply")</f>
        <v>Energy Supply</v>
      </c>
      <c r="L12223" s="12">
        <v>0.11169999999999999</v>
      </c>
      <c r="M12223" s="12"/>
    </row>
    <row r="12224" spans="1:13" x14ac:dyDescent="0.3">
      <c r="A12224" s="18">
        <v>12222</v>
      </c>
      <c r="B12224" s="18">
        <f t="shared" si="382"/>
        <v>2021</v>
      </c>
      <c r="C12224" s="17">
        <v>44501</v>
      </c>
      <c r="D12224" s="18" t="s">
        <v>307</v>
      </c>
      <c r="E12224" s="18" t="s">
        <v>307</v>
      </c>
      <c r="F12224" s="18" t="str">
        <f t="shared" si="381"/>
        <v>Competitive Suppliers-10th Percentile Rate ($/kWh)-44501</v>
      </c>
      <c r="G12224" s="11" t="s">
        <v>131</v>
      </c>
      <c r="H12224" s="11" t="s">
        <v>54</v>
      </c>
      <c r="I12224" s="11" t="s">
        <v>308</v>
      </c>
      <c r="J12224" s="11" t="s">
        <v>309</v>
      </c>
      <c r="K12224" s="11" t="str">
        <f>IFERROR(INDEX('EDC Component Dictionary'!$C$5:$C$37,MATCH('Rates Database'!J12224,'EDC Component Dictionary'!$B$5:$B$37,0)), "Energy Supply")</f>
        <v>Energy Supply</v>
      </c>
      <c r="L12224" s="12">
        <v>0.1139</v>
      </c>
      <c r="M12224" s="12"/>
    </row>
    <row r="12225" spans="1:13" x14ac:dyDescent="0.3">
      <c r="A12225" s="18">
        <v>12223</v>
      </c>
      <c r="B12225" s="18">
        <f t="shared" si="382"/>
        <v>2021</v>
      </c>
      <c r="C12225" s="17">
        <v>44531</v>
      </c>
      <c r="D12225" s="18" t="s">
        <v>307</v>
      </c>
      <c r="E12225" s="18" t="s">
        <v>307</v>
      </c>
      <c r="F12225" s="18" t="str">
        <f t="shared" si="381"/>
        <v>Competitive Suppliers-10th Percentile Rate ($/kWh)-44531</v>
      </c>
      <c r="G12225" s="11" t="s">
        <v>131</v>
      </c>
      <c r="H12225" s="11" t="s">
        <v>54</v>
      </c>
      <c r="I12225" s="11" t="s">
        <v>308</v>
      </c>
      <c r="J12225" s="11" t="s">
        <v>309</v>
      </c>
      <c r="K12225" s="11" t="str">
        <f>IFERROR(INDEX('EDC Component Dictionary'!$C$5:$C$37,MATCH('Rates Database'!J12225,'EDC Component Dictionary'!$B$5:$B$37,0)), "Energy Supply")</f>
        <v>Energy Supply</v>
      </c>
      <c r="L12225" s="12">
        <v>0.1143</v>
      </c>
      <c r="M12225" s="12"/>
    </row>
    <row r="12226" spans="1:13" x14ac:dyDescent="0.3">
      <c r="A12226" s="18">
        <v>12224</v>
      </c>
      <c r="B12226" s="18">
        <f t="shared" si="382"/>
        <v>2022</v>
      </c>
      <c r="C12226" s="17">
        <v>44562</v>
      </c>
      <c r="D12226" s="18" t="s">
        <v>307</v>
      </c>
      <c r="E12226" s="18" t="s">
        <v>307</v>
      </c>
      <c r="F12226" s="18" t="str">
        <f t="shared" si="381"/>
        <v>Competitive Suppliers-10th Percentile Rate ($/kWh)-44562</v>
      </c>
      <c r="G12226" s="11" t="s">
        <v>131</v>
      </c>
      <c r="H12226" s="11" t="s">
        <v>54</v>
      </c>
      <c r="I12226" s="11" t="s">
        <v>308</v>
      </c>
      <c r="J12226" s="11" t="s">
        <v>309</v>
      </c>
      <c r="K12226" s="11" t="str">
        <f>IFERROR(INDEX('EDC Component Dictionary'!$C$5:$C$37,MATCH('Rates Database'!J12226,'EDC Component Dictionary'!$B$5:$B$37,0)), "Energy Supply")</f>
        <v>Energy Supply</v>
      </c>
      <c r="L12226" s="12">
        <v>0.11119999999999999</v>
      </c>
      <c r="M12226" s="12"/>
    </row>
    <row r="12227" spans="1:13" x14ac:dyDescent="0.3">
      <c r="A12227" s="18">
        <v>12225</v>
      </c>
      <c r="B12227" s="18">
        <f t="shared" si="382"/>
        <v>2022</v>
      </c>
      <c r="C12227" s="17">
        <v>44593</v>
      </c>
      <c r="D12227" s="18" t="s">
        <v>307</v>
      </c>
      <c r="E12227" s="18" t="s">
        <v>307</v>
      </c>
      <c r="F12227" s="18" t="str">
        <f t="shared" si="381"/>
        <v>Competitive Suppliers-10th Percentile Rate ($/kWh)-44593</v>
      </c>
      <c r="G12227" s="11" t="s">
        <v>131</v>
      </c>
      <c r="H12227" s="11" t="s">
        <v>54</v>
      </c>
      <c r="I12227" s="11" t="s">
        <v>308</v>
      </c>
      <c r="J12227" s="11" t="s">
        <v>309</v>
      </c>
      <c r="K12227" s="11" t="str">
        <f>IFERROR(INDEX('EDC Component Dictionary'!$C$5:$C$37,MATCH('Rates Database'!J12227,'EDC Component Dictionary'!$B$5:$B$37,0)), "Energy Supply")</f>
        <v>Energy Supply</v>
      </c>
      <c r="L12227" s="12">
        <v>0.1096</v>
      </c>
      <c r="M12227" s="12"/>
    </row>
    <row r="12228" spans="1:13" x14ac:dyDescent="0.3">
      <c r="A12228" s="18">
        <v>12226</v>
      </c>
      <c r="B12228" s="18">
        <f t="shared" si="382"/>
        <v>2022</v>
      </c>
      <c r="C12228" s="17">
        <v>44621</v>
      </c>
      <c r="D12228" s="18" t="s">
        <v>307</v>
      </c>
      <c r="E12228" s="18" t="s">
        <v>307</v>
      </c>
      <c r="F12228" s="18" t="str">
        <f t="shared" ref="F12228:F12291" si="383">_xlfn.CONCAT(E12228,"-",J12228,"-",C12228)</f>
        <v>Competitive Suppliers-10th Percentile Rate ($/kWh)-44621</v>
      </c>
      <c r="G12228" s="11" t="s">
        <v>131</v>
      </c>
      <c r="H12228" s="11" t="s">
        <v>54</v>
      </c>
      <c r="I12228" s="11" t="s">
        <v>308</v>
      </c>
      <c r="J12228" s="11" t="s">
        <v>309</v>
      </c>
      <c r="K12228" s="11" t="str">
        <f>IFERROR(INDEX('EDC Component Dictionary'!$C$5:$C$37,MATCH('Rates Database'!J12228,'EDC Component Dictionary'!$B$5:$B$37,0)), "Energy Supply")</f>
        <v>Energy Supply</v>
      </c>
      <c r="L12228" s="12">
        <v>0.1081</v>
      </c>
      <c r="M12228" s="12"/>
    </row>
    <row r="12229" spans="1:13" x14ac:dyDescent="0.3">
      <c r="A12229" s="18">
        <v>12227</v>
      </c>
      <c r="B12229" s="18">
        <f t="shared" si="382"/>
        <v>2022</v>
      </c>
      <c r="C12229" s="17">
        <v>44652</v>
      </c>
      <c r="D12229" s="18" t="s">
        <v>307</v>
      </c>
      <c r="E12229" s="18" t="s">
        <v>307</v>
      </c>
      <c r="F12229" s="18" t="str">
        <f t="shared" si="383"/>
        <v>Competitive Suppliers-10th Percentile Rate ($/kWh)-44652</v>
      </c>
      <c r="G12229" s="11" t="s">
        <v>131</v>
      </c>
      <c r="H12229" s="11" t="s">
        <v>54</v>
      </c>
      <c r="I12229" s="11" t="s">
        <v>308</v>
      </c>
      <c r="J12229" s="11" t="s">
        <v>309</v>
      </c>
      <c r="K12229" s="11" t="str">
        <f>IFERROR(INDEX('EDC Component Dictionary'!$C$5:$C$37,MATCH('Rates Database'!J12229,'EDC Component Dictionary'!$B$5:$B$37,0)), "Energy Supply")</f>
        <v>Energy Supply</v>
      </c>
      <c r="L12229" s="12">
        <v>0.1079</v>
      </c>
      <c r="M12229" s="12"/>
    </row>
    <row r="12230" spans="1:13" x14ac:dyDescent="0.3">
      <c r="A12230" s="18">
        <v>12228</v>
      </c>
      <c r="B12230" s="18">
        <f t="shared" si="382"/>
        <v>2022</v>
      </c>
      <c r="C12230" s="17">
        <v>44682</v>
      </c>
      <c r="D12230" s="18" t="s">
        <v>307</v>
      </c>
      <c r="E12230" s="18" t="s">
        <v>307</v>
      </c>
      <c r="F12230" s="18" t="str">
        <f t="shared" si="383"/>
        <v>Competitive Suppliers-10th Percentile Rate ($/kWh)-44682</v>
      </c>
      <c r="G12230" s="11" t="s">
        <v>131</v>
      </c>
      <c r="H12230" s="11" t="s">
        <v>54</v>
      </c>
      <c r="I12230" s="11" t="s">
        <v>308</v>
      </c>
      <c r="J12230" s="11" t="s">
        <v>309</v>
      </c>
      <c r="K12230" s="11" t="str">
        <f>IFERROR(INDEX('EDC Component Dictionary'!$C$5:$C$37,MATCH('Rates Database'!J12230,'EDC Component Dictionary'!$B$5:$B$37,0)), "Energy Supply")</f>
        <v>Energy Supply</v>
      </c>
      <c r="L12230" s="12">
        <v>0.1077</v>
      </c>
      <c r="M12230" s="12"/>
    </row>
    <row r="12231" spans="1:13" x14ac:dyDescent="0.3">
      <c r="A12231" s="18">
        <v>12229</v>
      </c>
      <c r="B12231" s="18">
        <f t="shared" si="382"/>
        <v>2022</v>
      </c>
      <c r="C12231" s="17">
        <v>44713</v>
      </c>
      <c r="D12231" s="18" t="s">
        <v>307</v>
      </c>
      <c r="E12231" s="18" t="s">
        <v>307</v>
      </c>
      <c r="F12231" s="18" t="str">
        <f t="shared" si="383"/>
        <v>Competitive Suppliers-10th Percentile Rate ($/kWh)-44713</v>
      </c>
      <c r="G12231" s="11" t="s">
        <v>131</v>
      </c>
      <c r="H12231" s="11" t="s">
        <v>54</v>
      </c>
      <c r="I12231" s="11" t="s">
        <v>308</v>
      </c>
      <c r="J12231" s="11" t="s">
        <v>309</v>
      </c>
      <c r="K12231" s="11" t="str">
        <f>IFERROR(INDEX('EDC Component Dictionary'!$C$5:$C$37,MATCH('Rates Database'!J12231,'EDC Component Dictionary'!$B$5:$B$37,0)), "Energy Supply")</f>
        <v>Energy Supply</v>
      </c>
      <c r="L12231" s="12">
        <v>0.107</v>
      </c>
      <c r="M12231" s="12"/>
    </row>
    <row r="12232" spans="1:13" x14ac:dyDescent="0.3">
      <c r="A12232" s="18">
        <v>12230</v>
      </c>
      <c r="B12232" s="18">
        <f t="shared" si="382"/>
        <v>2022</v>
      </c>
      <c r="C12232" s="17">
        <v>44743</v>
      </c>
      <c r="D12232" s="18" t="s">
        <v>307</v>
      </c>
      <c r="E12232" s="18" t="s">
        <v>307</v>
      </c>
      <c r="F12232" s="18" t="str">
        <f t="shared" si="383"/>
        <v>Competitive Suppliers-10th Percentile Rate ($/kWh)-44743</v>
      </c>
      <c r="G12232" s="11" t="s">
        <v>131</v>
      </c>
      <c r="H12232" s="11" t="s">
        <v>54</v>
      </c>
      <c r="I12232" s="11" t="s">
        <v>308</v>
      </c>
      <c r="J12232" s="11" t="s">
        <v>309</v>
      </c>
      <c r="K12232" s="11" t="str">
        <f>IFERROR(INDEX('EDC Component Dictionary'!$C$5:$C$37,MATCH('Rates Database'!J12232,'EDC Component Dictionary'!$B$5:$B$37,0)), "Energy Supply")</f>
        <v>Energy Supply</v>
      </c>
      <c r="L12232" s="12">
        <v>0.10580000000000001</v>
      </c>
      <c r="M12232" s="12"/>
    </row>
    <row r="12233" spans="1:13" x14ac:dyDescent="0.3">
      <c r="A12233" s="18">
        <v>12231</v>
      </c>
      <c r="B12233" s="18">
        <f t="shared" si="382"/>
        <v>2022</v>
      </c>
      <c r="C12233" s="17">
        <v>44774</v>
      </c>
      <c r="D12233" s="18" t="s">
        <v>307</v>
      </c>
      <c r="E12233" s="18" t="s">
        <v>307</v>
      </c>
      <c r="F12233" s="18" t="str">
        <f t="shared" si="383"/>
        <v>Competitive Suppliers-10th Percentile Rate ($/kWh)-44774</v>
      </c>
      <c r="G12233" s="11" t="s">
        <v>131</v>
      </c>
      <c r="H12233" s="11" t="s">
        <v>54</v>
      </c>
      <c r="I12233" s="11" t="s">
        <v>308</v>
      </c>
      <c r="J12233" s="11" t="s">
        <v>309</v>
      </c>
      <c r="K12233" s="11" t="str">
        <f>IFERROR(INDEX('EDC Component Dictionary'!$C$5:$C$37,MATCH('Rates Database'!J12233,'EDC Component Dictionary'!$B$5:$B$37,0)), "Energy Supply")</f>
        <v>Energy Supply</v>
      </c>
      <c r="L12233" s="12">
        <v>0.11020000000000001</v>
      </c>
      <c r="M12233" s="12"/>
    </row>
    <row r="12234" spans="1:13" x14ac:dyDescent="0.3">
      <c r="A12234" s="18">
        <v>12232</v>
      </c>
      <c r="B12234" s="18">
        <f t="shared" si="382"/>
        <v>2022</v>
      </c>
      <c r="C12234" s="17">
        <v>44805</v>
      </c>
      <c r="D12234" s="18" t="s">
        <v>307</v>
      </c>
      <c r="E12234" s="18" t="s">
        <v>307</v>
      </c>
      <c r="F12234" s="18" t="str">
        <f t="shared" si="383"/>
        <v>Competitive Suppliers-10th Percentile Rate ($/kWh)-44805</v>
      </c>
      <c r="G12234" s="11" t="s">
        <v>131</v>
      </c>
      <c r="H12234" s="11" t="s">
        <v>54</v>
      </c>
      <c r="I12234" s="11" t="s">
        <v>308</v>
      </c>
      <c r="J12234" s="11" t="s">
        <v>309</v>
      </c>
      <c r="K12234" s="11" t="str">
        <f>IFERROR(INDEX('EDC Component Dictionary'!$C$5:$C$37,MATCH('Rates Database'!J12234,'EDC Component Dictionary'!$B$5:$B$37,0)), "Energy Supply")</f>
        <v>Energy Supply</v>
      </c>
      <c r="L12234" s="12">
        <v>0.1096</v>
      </c>
      <c r="M12234" s="12"/>
    </row>
    <row r="12235" spans="1:13" x14ac:dyDescent="0.3">
      <c r="A12235" s="18">
        <v>12233</v>
      </c>
      <c r="B12235" s="18">
        <f t="shared" si="382"/>
        <v>2022</v>
      </c>
      <c r="C12235" s="17">
        <v>44835</v>
      </c>
      <c r="D12235" s="18" t="s">
        <v>307</v>
      </c>
      <c r="E12235" s="18" t="s">
        <v>307</v>
      </c>
      <c r="F12235" s="18" t="str">
        <f t="shared" si="383"/>
        <v>Competitive Suppliers-10th Percentile Rate ($/kWh)-44835</v>
      </c>
      <c r="G12235" s="11" t="s">
        <v>131</v>
      </c>
      <c r="H12235" s="11" t="s">
        <v>54</v>
      </c>
      <c r="I12235" s="11" t="s">
        <v>308</v>
      </c>
      <c r="J12235" s="11" t="s">
        <v>309</v>
      </c>
      <c r="K12235" s="11" t="str">
        <f>IFERROR(INDEX('EDC Component Dictionary'!$C$5:$C$37,MATCH('Rates Database'!J12235,'EDC Component Dictionary'!$B$5:$B$37,0)), "Energy Supply")</f>
        <v>Energy Supply</v>
      </c>
      <c r="L12235" s="12">
        <v>0.1066</v>
      </c>
      <c r="M12235" s="12"/>
    </row>
    <row r="12236" spans="1:13" x14ac:dyDescent="0.3">
      <c r="A12236" s="18">
        <v>12234</v>
      </c>
      <c r="B12236" s="18">
        <f t="shared" si="382"/>
        <v>2022</v>
      </c>
      <c r="C12236" s="17">
        <v>44866</v>
      </c>
      <c r="D12236" s="18" t="s">
        <v>307</v>
      </c>
      <c r="E12236" s="18" t="s">
        <v>307</v>
      </c>
      <c r="F12236" s="18" t="str">
        <f t="shared" si="383"/>
        <v>Competitive Suppliers-10th Percentile Rate ($/kWh)-44866</v>
      </c>
      <c r="G12236" s="11" t="s">
        <v>131</v>
      </c>
      <c r="H12236" s="11" t="s">
        <v>54</v>
      </c>
      <c r="I12236" s="11" t="s">
        <v>308</v>
      </c>
      <c r="J12236" s="11" t="s">
        <v>309</v>
      </c>
      <c r="K12236" s="11" t="str">
        <f>IFERROR(INDEX('EDC Component Dictionary'!$C$5:$C$37,MATCH('Rates Database'!J12236,'EDC Component Dictionary'!$B$5:$B$37,0)), "Energy Supply")</f>
        <v>Energy Supply</v>
      </c>
      <c r="L12236" s="12">
        <v>0.1053</v>
      </c>
      <c r="M12236" s="12"/>
    </row>
    <row r="12237" spans="1:13" x14ac:dyDescent="0.3">
      <c r="A12237" s="18">
        <v>12235</v>
      </c>
      <c r="B12237" s="18">
        <f t="shared" si="382"/>
        <v>2022</v>
      </c>
      <c r="C12237" s="17">
        <v>44896</v>
      </c>
      <c r="D12237" s="18" t="s">
        <v>307</v>
      </c>
      <c r="E12237" s="18" t="s">
        <v>307</v>
      </c>
      <c r="F12237" s="18" t="str">
        <f t="shared" si="383"/>
        <v>Competitive Suppliers-10th Percentile Rate ($/kWh)-44896</v>
      </c>
      <c r="G12237" s="11" t="s">
        <v>131</v>
      </c>
      <c r="H12237" s="11" t="s">
        <v>54</v>
      </c>
      <c r="I12237" s="11" t="s">
        <v>308</v>
      </c>
      <c r="J12237" s="11" t="s">
        <v>309</v>
      </c>
      <c r="K12237" s="11" t="str">
        <f>IFERROR(INDEX('EDC Component Dictionary'!$C$5:$C$37,MATCH('Rates Database'!J12237,'EDC Component Dictionary'!$B$5:$B$37,0)), "Energy Supply")</f>
        <v>Energy Supply</v>
      </c>
      <c r="L12237" s="12">
        <v>9.98E-2</v>
      </c>
      <c r="M12237" s="12"/>
    </row>
    <row r="12238" spans="1:13" x14ac:dyDescent="0.3">
      <c r="A12238" s="18">
        <v>12236</v>
      </c>
      <c r="B12238" s="18">
        <f t="shared" si="382"/>
        <v>2023</v>
      </c>
      <c r="C12238" s="17">
        <v>44927</v>
      </c>
      <c r="D12238" s="18" t="s">
        <v>307</v>
      </c>
      <c r="E12238" s="18" t="s">
        <v>307</v>
      </c>
      <c r="F12238" s="18" t="str">
        <f t="shared" si="383"/>
        <v>Competitive Suppliers-10th Percentile Rate ($/kWh)-44927</v>
      </c>
      <c r="G12238" s="11" t="s">
        <v>131</v>
      </c>
      <c r="H12238" s="11" t="s">
        <v>54</v>
      </c>
      <c r="I12238" s="11" t="s">
        <v>308</v>
      </c>
      <c r="J12238" s="11" t="s">
        <v>309</v>
      </c>
      <c r="K12238" s="11" t="str">
        <f>IFERROR(INDEX('EDC Component Dictionary'!$C$5:$C$37,MATCH('Rates Database'!J12238,'EDC Component Dictionary'!$B$5:$B$37,0)), "Energy Supply")</f>
        <v>Energy Supply</v>
      </c>
      <c r="L12238" s="12">
        <v>9.9900000000000003E-2</v>
      </c>
      <c r="M12238" s="12"/>
    </row>
    <row r="12239" spans="1:13" x14ac:dyDescent="0.3">
      <c r="A12239" s="18">
        <v>12237</v>
      </c>
      <c r="B12239" s="18">
        <f t="shared" si="382"/>
        <v>2023</v>
      </c>
      <c r="C12239" s="17">
        <v>44958</v>
      </c>
      <c r="D12239" s="18" t="s">
        <v>307</v>
      </c>
      <c r="E12239" s="18" t="s">
        <v>307</v>
      </c>
      <c r="F12239" s="18" t="str">
        <f t="shared" si="383"/>
        <v>Competitive Suppliers-10th Percentile Rate ($/kWh)-44958</v>
      </c>
      <c r="G12239" s="11" t="s">
        <v>131</v>
      </c>
      <c r="H12239" s="11" t="s">
        <v>54</v>
      </c>
      <c r="I12239" s="11" t="s">
        <v>308</v>
      </c>
      <c r="J12239" s="11" t="s">
        <v>309</v>
      </c>
      <c r="K12239" s="11" t="str">
        <f>IFERROR(INDEX('EDC Component Dictionary'!$C$5:$C$37,MATCH('Rates Database'!J12239,'EDC Component Dictionary'!$B$5:$B$37,0)), "Energy Supply")</f>
        <v>Energy Supply</v>
      </c>
      <c r="L12239" s="12">
        <v>0.10009999999999999</v>
      </c>
      <c r="M12239" s="12"/>
    </row>
    <row r="12240" spans="1:13" x14ac:dyDescent="0.3">
      <c r="A12240" s="18">
        <v>12238</v>
      </c>
      <c r="B12240" s="18">
        <f t="shared" si="382"/>
        <v>2023</v>
      </c>
      <c r="C12240" s="17">
        <v>44986</v>
      </c>
      <c r="D12240" s="18" t="s">
        <v>307</v>
      </c>
      <c r="E12240" s="18" t="s">
        <v>307</v>
      </c>
      <c r="F12240" s="18" t="str">
        <f t="shared" si="383"/>
        <v>Competitive Suppliers-10th Percentile Rate ($/kWh)-44986</v>
      </c>
      <c r="G12240" s="11" t="s">
        <v>131</v>
      </c>
      <c r="H12240" s="11" t="s">
        <v>54</v>
      </c>
      <c r="I12240" s="11" t="s">
        <v>308</v>
      </c>
      <c r="J12240" s="11" t="s">
        <v>309</v>
      </c>
      <c r="K12240" s="11" t="str">
        <f>IFERROR(INDEX('EDC Component Dictionary'!$C$5:$C$37,MATCH('Rates Database'!J12240,'EDC Component Dictionary'!$B$5:$B$37,0)), "Energy Supply")</f>
        <v>Energy Supply</v>
      </c>
      <c r="L12240" s="12">
        <v>0.1004</v>
      </c>
      <c r="M12240" s="12"/>
    </row>
    <row r="12241" spans="1:13" x14ac:dyDescent="0.3">
      <c r="A12241" s="18">
        <v>12239</v>
      </c>
      <c r="B12241" s="18">
        <f t="shared" si="382"/>
        <v>2023</v>
      </c>
      <c r="C12241" s="17">
        <v>45017</v>
      </c>
      <c r="D12241" s="18" t="s">
        <v>307</v>
      </c>
      <c r="E12241" s="18" t="s">
        <v>307</v>
      </c>
      <c r="F12241" s="18" t="str">
        <f t="shared" si="383"/>
        <v>Competitive Suppliers-10th Percentile Rate ($/kWh)-45017</v>
      </c>
      <c r="G12241" s="11" t="s">
        <v>131</v>
      </c>
      <c r="H12241" s="11" t="s">
        <v>54</v>
      </c>
      <c r="I12241" s="11" t="s">
        <v>308</v>
      </c>
      <c r="J12241" s="11" t="s">
        <v>309</v>
      </c>
      <c r="K12241" s="11" t="str">
        <f>IFERROR(INDEX('EDC Component Dictionary'!$C$5:$C$37,MATCH('Rates Database'!J12241,'EDC Component Dictionary'!$B$5:$B$37,0)), "Energy Supply")</f>
        <v>Energy Supply</v>
      </c>
      <c r="L12241" s="12">
        <v>0.10100000000000001</v>
      </c>
      <c r="M12241" s="12"/>
    </row>
    <row r="12242" spans="1:13" x14ac:dyDescent="0.3">
      <c r="A12242" s="18">
        <v>12240</v>
      </c>
      <c r="B12242" s="18">
        <f t="shared" si="382"/>
        <v>2023</v>
      </c>
      <c r="C12242" s="17">
        <v>45047</v>
      </c>
      <c r="D12242" s="18" t="s">
        <v>307</v>
      </c>
      <c r="E12242" s="18" t="s">
        <v>307</v>
      </c>
      <c r="F12242" s="18" t="str">
        <f t="shared" si="383"/>
        <v>Competitive Suppliers-10th Percentile Rate ($/kWh)-45047</v>
      </c>
      <c r="G12242" s="11" t="s">
        <v>131</v>
      </c>
      <c r="H12242" s="11" t="s">
        <v>54</v>
      </c>
      <c r="I12242" s="11" t="s">
        <v>308</v>
      </c>
      <c r="J12242" s="11" t="s">
        <v>309</v>
      </c>
      <c r="K12242" s="11" t="str">
        <f>IFERROR(INDEX('EDC Component Dictionary'!$C$5:$C$37,MATCH('Rates Database'!J12242,'EDC Component Dictionary'!$B$5:$B$37,0)), "Energy Supply")</f>
        <v>Energy Supply</v>
      </c>
      <c r="L12242" s="12">
        <v>0.1081</v>
      </c>
      <c r="M12242" s="12"/>
    </row>
    <row r="12243" spans="1:13" x14ac:dyDescent="0.3">
      <c r="A12243" s="18">
        <v>12241</v>
      </c>
      <c r="B12243" s="18">
        <f t="shared" si="382"/>
        <v>2023</v>
      </c>
      <c r="C12243" s="17">
        <v>45078</v>
      </c>
      <c r="D12243" s="18" t="s">
        <v>307</v>
      </c>
      <c r="E12243" s="18" t="s">
        <v>307</v>
      </c>
      <c r="F12243" s="18" t="str">
        <f t="shared" si="383"/>
        <v>Competitive Suppliers-10th Percentile Rate ($/kWh)-45078</v>
      </c>
      <c r="G12243" s="11" t="s">
        <v>131</v>
      </c>
      <c r="H12243" s="11" t="s">
        <v>54</v>
      </c>
      <c r="I12243" s="11" t="s">
        <v>308</v>
      </c>
      <c r="J12243" s="11" t="s">
        <v>309</v>
      </c>
      <c r="K12243" s="11" t="str">
        <f>IFERROR(INDEX('EDC Component Dictionary'!$C$5:$C$37,MATCH('Rates Database'!J12243,'EDC Component Dictionary'!$B$5:$B$37,0)), "Energy Supply")</f>
        <v>Energy Supply</v>
      </c>
      <c r="L12243" s="12">
        <v>0.1113</v>
      </c>
      <c r="M12243" s="12"/>
    </row>
    <row r="12244" spans="1:13" x14ac:dyDescent="0.3">
      <c r="A12244" s="18">
        <v>12242</v>
      </c>
      <c r="B12244" s="18">
        <f t="shared" si="382"/>
        <v>2019</v>
      </c>
      <c r="C12244" s="17">
        <v>43466</v>
      </c>
      <c r="D12244" s="18" t="s">
        <v>307</v>
      </c>
      <c r="E12244" s="18" t="s">
        <v>307</v>
      </c>
      <c r="F12244" s="18" t="str">
        <f t="shared" si="383"/>
        <v>Competitive Suppliers-25th Percentile Rate ($/kWh)-43466</v>
      </c>
      <c r="G12244" s="11" t="s">
        <v>131</v>
      </c>
      <c r="H12244" s="11" t="s">
        <v>54</v>
      </c>
      <c r="I12244" s="11" t="s">
        <v>308</v>
      </c>
      <c r="J12244" s="11" t="s">
        <v>310</v>
      </c>
      <c r="K12244" s="11" t="str">
        <f>IFERROR(INDEX('EDC Component Dictionary'!$C$5:$C$37,MATCH('Rates Database'!J12244,'EDC Component Dictionary'!$B$5:$B$37,0)), "Energy Supply")</f>
        <v>Energy Supply</v>
      </c>
      <c r="L12244" s="12">
        <v>0.1454</v>
      </c>
      <c r="M12244" s="12"/>
    </row>
    <row r="12245" spans="1:13" x14ac:dyDescent="0.3">
      <c r="A12245" s="18">
        <v>12243</v>
      </c>
      <c r="B12245" s="18">
        <f t="shared" si="382"/>
        <v>2019</v>
      </c>
      <c r="C12245" s="17">
        <v>43497</v>
      </c>
      <c r="D12245" s="18" t="s">
        <v>307</v>
      </c>
      <c r="E12245" s="18" t="s">
        <v>307</v>
      </c>
      <c r="F12245" s="18" t="str">
        <f t="shared" si="383"/>
        <v>Competitive Suppliers-25th Percentile Rate ($/kWh)-43497</v>
      </c>
      <c r="G12245" s="11" t="s">
        <v>131</v>
      </c>
      <c r="H12245" s="11" t="s">
        <v>54</v>
      </c>
      <c r="I12245" s="11" t="s">
        <v>308</v>
      </c>
      <c r="J12245" s="11" t="s">
        <v>310</v>
      </c>
      <c r="K12245" s="11" t="str">
        <f>IFERROR(INDEX('EDC Component Dictionary'!$C$5:$C$37,MATCH('Rates Database'!J12245,'EDC Component Dictionary'!$B$5:$B$37,0)), "Energy Supply")</f>
        <v>Energy Supply</v>
      </c>
      <c r="L12245" s="12">
        <v>0.1462</v>
      </c>
      <c r="M12245" s="12"/>
    </row>
    <row r="12246" spans="1:13" x14ac:dyDescent="0.3">
      <c r="A12246" s="18">
        <v>12244</v>
      </c>
      <c r="B12246" s="18">
        <f t="shared" ref="B12246:B12309" si="384">YEAR(C12246)</f>
        <v>2019</v>
      </c>
      <c r="C12246" s="17">
        <v>43525</v>
      </c>
      <c r="D12246" s="18" t="s">
        <v>307</v>
      </c>
      <c r="E12246" s="18" t="s">
        <v>307</v>
      </c>
      <c r="F12246" s="18" t="str">
        <f t="shared" si="383"/>
        <v>Competitive Suppliers-25th Percentile Rate ($/kWh)-43525</v>
      </c>
      <c r="G12246" s="11" t="s">
        <v>131</v>
      </c>
      <c r="H12246" s="11" t="s">
        <v>54</v>
      </c>
      <c r="I12246" s="11" t="s">
        <v>308</v>
      </c>
      <c r="J12246" s="11" t="s">
        <v>310</v>
      </c>
      <c r="K12246" s="11" t="str">
        <f>IFERROR(INDEX('EDC Component Dictionary'!$C$5:$C$37,MATCH('Rates Database'!J12246,'EDC Component Dictionary'!$B$5:$B$37,0)), "Energy Supply")</f>
        <v>Energy Supply</v>
      </c>
      <c r="L12246" s="12">
        <v>0.1459</v>
      </c>
      <c r="M12246" s="12"/>
    </row>
    <row r="12247" spans="1:13" x14ac:dyDescent="0.3">
      <c r="A12247" s="18">
        <v>12245</v>
      </c>
      <c r="B12247" s="18">
        <f t="shared" si="384"/>
        <v>2019</v>
      </c>
      <c r="C12247" s="17">
        <v>43556</v>
      </c>
      <c r="D12247" s="18" t="s">
        <v>307</v>
      </c>
      <c r="E12247" s="18" t="s">
        <v>307</v>
      </c>
      <c r="F12247" s="18" t="str">
        <f t="shared" si="383"/>
        <v>Competitive Suppliers-25th Percentile Rate ($/kWh)-43556</v>
      </c>
      <c r="G12247" s="11" t="s">
        <v>131</v>
      </c>
      <c r="H12247" s="11" t="s">
        <v>54</v>
      </c>
      <c r="I12247" s="11" t="s">
        <v>308</v>
      </c>
      <c r="J12247" s="11" t="s">
        <v>310</v>
      </c>
      <c r="K12247" s="11" t="str">
        <f>IFERROR(INDEX('EDC Component Dictionary'!$C$5:$C$37,MATCH('Rates Database'!J12247,'EDC Component Dictionary'!$B$5:$B$37,0)), "Energy Supply")</f>
        <v>Energy Supply</v>
      </c>
      <c r="L12247" s="12">
        <v>0.14510000000000001</v>
      </c>
      <c r="M12247" s="12"/>
    </row>
    <row r="12248" spans="1:13" x14ac:dyDescent="0.3">
      <c r="A12248" s="18">
        <v>12246</v>
      </c>
      <c r="B12248" s="18">
        <f t="shared" si="384"/>
        <v>2019</v>
      </c>
      <c r="C12248" s="17">
        <v>43586</v>
      </c>
      <c r="D12248" s="18" t="s">
        <v>307</v>
      </c>
      <c r="E12248" s="18" t="s">
        <v>307</v>
      </c>
      <c r="F12248" s="18" t="str">
        <f t="shared" si="383"/>
        <v>Competitive Suppliers-25th Percentile Rate ($/kWh)-43586</v>
      </c>
      <c r="G12248" s="11" t="s">
        <v>131</v>
      </c>
      <c r="H12248" s="11" t="s">
        <v>54</v>
      </c>
      <c r="I12248" s="11" t="s">
        <v>308</v>
      </c>
      <c r="J12248" s="11" t="s">
        <v>310</v>
      </c>
      <c r="K12248" s="11" t="str">
        <f>IFERROR(INDEX('EDC Component Dictionary'!$C$5:$C$37,MATCH('Rates Database'!J12248,'EDC Component Dictionary'!$B$5:$B$37,0)), "Energy Supply")</f>
        <v>Energy Supply</v>
      </c>
      <c r="L12248" s="12">
        <v>0.14630000000000001</v>
      </c>
      <c r="M12248" s="12"/>
    </row>
    <row r="12249" spans="1:13" x14ac:dyDescent="0.3">
      <c r="A12249" s="18">
        <v>12247</v>
      </c>
      <c r="B12249" s="18">
        <f t="shared" si="384"/>
        <v>2019</v>
      </c>
      <c r="C12249" s="17">
        <v>43617</v>
      </c>
      <c r="D12249" s="18" t="s">
        <v>307</v>
      </c>
      <c r="E12249" s="18" t="s">
        <v>307</v>
      </c>
      <c r="F12249" s="18" t="str">
        <f t="shared" si="383"/>
        <v>Competitive Suppliers-25th Percentile Rate ($/kWh)-43617</v>
      </c>
      <c r="G12249" s="11" t="s">
        <v>131</v>
      </c>
      <c r="H12249" s="11" t="s">
        <v>54</v>
      </c>
      <c r="I12249" s="11" t="s">
        <v>308</v>
      </c>
      <c r="J12249" s="11" t="s">
        <v>310</v>
      </c>
      <c r="K12249" s="11" t="str">
        <f>IFERROR(INDEX('EDC Component Dictionary'!$C$5:$C$37,MATCH('Rates Database'!J12249,'EDC Component Dictionary'!$B$5:$B$37,0)), "Energy Supply")</f>
        <v>Energy Supply</v>
      </c>
      <c r="L12249" s="12">
        <v>0.14560000000000001</v>
      </c>
      <c r="M12249" s="12"/>
    </row>
    <row r="12250" spans="1:13" x14ac:dyDescent="0.3">
      <c r="A12250" s="18">
        <v>12248</v>
      </c>
      <c r="B12250" s="18">
        <f t="shared" si="384"/>
        <v>2019</v>
      </c>
      <c r="C12250" s="17">
        <v>43647</v>
      </c>
      <c r="D12250" s="18" t="s">
        <v>307</v>
      </c>
      <c r="E12250" s="18" t="s">
        <v>307</v>
      </c>
      <c r="F12250" s="18" t="str">
        <f t="shared" si="383"/>
        <v>Competitive Suppliers-25th Percentile Rate ($/kWh)-43647</v>
      </c>
      <c r="G12250" s="11" t="s">
        <v>131</v>
      </c>
      <c r="H12250" s="11" t="s">
        <v>54</v>
      </c>
      <c r="I12250" s="11" t="s">
        <v>308</v>
      </c>
      <c r="J12250" s="11" t="s">
        <v>310</v>
      </c>
      <c r="K12250" s="11" t="str">
        <f>IFERROR(INDEX('EDC Component Dictionary'!$C$5:$C$37,MATCH('Rates Database'!J12250,'EDC Component Dictionary'!$B$5:$B$37,0)), "Energy Supply")</f>
        <v>Energy Supply</v>
      </c>
      <c r="L12250" s="12">
        <v>0.1447</v>
      </c>
      <c r="M12250" s="12"/>
    </row>
    <row r="12251" spans="1:13" x14ac:dyDescent="0.3">
      <c r="A12251" s="18">
        <v>12249</v>
      </c>
      <c r="B12251" s="18">
        <f t="shared" si="384"/>
        <v>2019</v>
      </c>
      <c r="C12251" s="17">
        <v>43678</v>
      </c>
      <c r="D12251" s="18" t="s">
        <v>307</v>
      </c>
      <c r="E12251" s="18" t="s">
        <v>307</v>
      </c>
      <c r="F12251" s="18" t="str">
        <f t="shared" si="383"/>
        <v>Competitive Suppliers-25th Percentile Rate ($/kWh)-43678</v>
      </c>
      <c r="G12251" s="11" t="s">
        <v>131</v>
      </c>
      <c r="H12251" s="11" t="s">
        <v>54</v>
      </c>
      <c r="I12251" s="11" t="s">
        <v>308</v>
      </c>
      <c r="J12251" s="11" t="s">
        <v>310</v>
      </c>
      <c r="K12251" s="11" t="str">
        <f>IFERROR(INDEX('EDC Component Dictionary'!$C$5:$C$37,MATCH('Rates Database'!J12251,'EDC Component Dictionary'!$B$5:$B$37,0)), "Energy Supply")</f>
        <v>Energy Supply</v>
      </c>
      <c r="L12251" s="12">
        <v>0.14169999999999999</v>
      </c>
      <c r="M12251" s="12"/>
    </row>
    <row r="12252" spans="1:13" x14ac:dyDescent="0.3">
      <c r="A12252" s="18">
        <v>12250</v>
      </c>
      <c r="B12252" s="18">
        <f t="shared" si="384"/>
        <v>2019</v>
      </c>
      <c r="C12252" s="17">
        <v>43709</v>
      </c>
      <c r="D12252" s="18" t="s">
        <v>307</v>
      </c>
      <c r="E12252" s="18" t="s">
        <v>307</v>
      </c>
      <c r="F12252" s="18" t="str">
        <f t="shared" si="383"/>
        <v>Competitive Suppliers-25th Percentile Rate ($/kWh)-43709</v>
      </c>
      <c r="G12252" s="11" t="s">
        <v>131</v>
      </c>
      <c r="H12252" s="11" t="s">
        <v>54</v>
      </c>
      <c r="I12252" s="11" t="s">
        <v>308</v>
      </c>
      <c r="J12252" s="11" t="s">
        <v>310</v>
      </c>
      <c r="K12252" s="11" t="str">
        <f>IFERROR(INDEX('EDC Component Dictionary'!$C$5:$C$37,MATCH('Rates Database'!J12252,'EDC Component Dictionary'!$B$5:$B$37,0)), "Energy Supply")</f>
        <v>Energy Supply</v>
      </c>
      <c r="L12252" s="12">
        <v>0.14180000000000001</v>
      </c>
      <c r="M12252" s="12"/>
    </row>
    <row r="12253" spans="1:13" x14ac:dyDescent="0.3">
      <c r="A12253" s="18">
        <v>12251</v>
      </c>
      <c r="B12253" s="18">
        <f t="shared" si="384"/>
        <v>2019</v>
      </c>
      <c r="C12253" s="17">
        <v>43739</v>
      </c>
      <c r="D12253" s="18" t="s">
        <v>307</v>
      </c>
      <c r="E12253" s="18" t="s">
        <v>307</v>
      </c>
      <c r="F12253" s="18" t="str">
        <f t="shared" si="383"/>
        <v>Competitive Suppliers-25th Percentile Rate ($/kWh)-43739</v>
      </c>
      <c r="G12253" s="11" t="s">
        <v>131</v>
      </c>
      <c r="H12253" s="11" t="s">
        <v>54</v>
      </c>
      <c r="I12253" s="11" t="s">
        <v>308</v>
      </c>
      <c r="J12253" s="11" t="s">
        <v>310</v>
      </c>
      <c r="K12253" s="11" t="str">
        <f>IFERROR(INDEX('EDC Component Dictionary'!$C$5:$C$37,MATCH('Rates Database'!J12253,'EDC Component Dictionary'!$B$5:$B$37,0)), "Energy Supply")</f>
        <v>Energy Supply</v>
      </c>
      <c r="L12253" s="12">
        <v>0.1447</v>
      </c>
      <c r="M12253" s="12"/>
    </row>
    <row r="12254" spans="1:13" x14ac:dyDescent="0.3">
      <c r="A12254" s="18">
        <v>12252</v>
      </c>
      <c r="B12254" s="18">
        <f t="shared" si="384"/>
        <v>2019</v>
      </c>
      <c r="C12254" s="17">
        <v>43770</v>
      </c>
      <c r="D12254" s="18" t="s">
        <v>307</v>
      </c>
      <c r="E12254" s="18" t="s">
        <v>307</v>
      </c>
      <c r="F12254" s="18" t="str">
        <f t="shared" si="383"/>
        <v>Competitive Suppliers-25th Percentile Rate ($/kWh)-43770</v>
      </c>
      <c r="G12254" s="11" t="s">
        <v>131</v>
      </c>
      <c r="H12254" s="11" t="s">
        <v>54</v>
      </c>
      <c r="I12254" s="11" t="s">
        <v>308</v>
      </c>
      <c r="J12254" s="11" t="s">
        <v>310</v>
      </c>
      <c r="K12254" s="11" t="str">
        <f>IFERROR(INDEX('EDC Component Dictionary'!$C$5:$C$37,MATCH('Rates Database'!J12254,'EDC Component Dictionary'!$B$5:$B$37,0)), "Energy Supply")</f>
        <v>Energy Supply</v>
      </c>
      <c r="L12254" s="12">
        <v>0.14449999999999999</v>
      </c>
      <c r="M12254" s="12"/>
    </row>
    <row r="12255" spans="1:13" x14ac:dyDescent="0.3">
      <c r="A12255" s="18">
        <v>12253</v>
      </c>
      <c r="B12255" s="18">
        <f t="shared" si="384"/>
        <v>2019</v>
      </c>
      <c r="C12255" s="17">
        <v>43800</v>
      </c>
      <c r="D12255" s="18" t="s">
        <v>307</v>
      </c>
      <c r="E12255" s="18" t="s">
        <v>307</v>
      </c>
      <c r="F12255" s="18" t="str">
        <f t="shared" si="383"/>
        <v>Competitive Suppliers-25th Percentile Rate ($/kWh)-43800</v>
      </c>
      <c r="G12255" s="11" t="s">
        <v>131</v>
      </c>
      <c r="H12255" s="11" t="s">
        <v>54</v>
      </c>
      <c r="I12255" s="11" t="s">
        <v>308</v>
      </c>
      <c r="J12255" s="11" t="s">
        <v>310</v>
      </c>
      <c r="K12255" s="11" t="str">
        <f>IFERROR(INDEX('EDC Component Dictionary'!$C$5:$C$37,MATCH('Rates Database'!J12255,'EDC Component Dictionary'!$B$5:$B$37,0)), "Energy Supply")</f>
        <v>Energy Supply</v>
      </c>
      <c r="L12255" s="12">
        <v>0.1449</v>
      </c>
      <c r="M12255" s="12"/>
    </row>
    <row r="12256" spans="1:13" x14ac:dyDescent="0.3">
      <c r="A12256" s="18">
        <v>12254</v>
      </c>
      <c r="B12256" s="18">
        <f t="shared" si="384"/>
        <v>2020</v>
      </c>
      <c r="C12256" s="17">
        <v>43831</v>
      </c>
      <c r="D12256" s="18" t="s">
        <v>307</v>
      </c>
      <c r="E12256" s="18" t="s">
        <v>307</v>
      </c>
      <c r="F12256" s="18" t="str">
        <f t="shared" si="383"/>
        <v>Competitive Suppliers-25th Percentile Rate ($/kWh)-43831</v>
      </c>
      <c r="G12256" s="11" t="s">
        <v>131</v>
      </c>
      <c r="H12256" s="11" t="s">
        <v>54</v>
      </c>
      <c r="I12256" s="11" t="s">
        <v>308</v>
      </c>
      <c r="J12256" s="11" t="s">
        <v>310</v>
      </c>
      <c r="K12256" s="11" t="str">
        <f>IFERROR(INDEX('EDC Component Dictionary'!$C$5:$C$37,MATCH('Rates Database'!J12256,'EDC Component Dictionary'!$B$5:$B$37,0)), "Energy Supply")</f>
        <v>Energy Supply</v>
      </c>
      <c r="L12256" s="12">
        <v>0.14430000000000001</v>
      </c>
      <c r="M12256" s="12"/>
    </row>
    <row r="12257" spans="1:13" x14ac:dyDescent="0.3">
      <c r="A12257" s="18">
        <v>12255</v>
      </c>
      <c r="B12257" s="18">
        <f t="shared" si="384"/>
        <v>2020</v>
      </c>
      <c r="C12257" s="17">
        <v>43862</v>
      </c>
      <c r="D12257" s="18" t="s">
        <v>307</v>
      </c>
      <c r="E12257" s="18" t="s">
        <v>307</v>
      </c>
      <c r="F12257" s="18" t="str">
        <f t="shared" si="383"/>
        <v>Competitive Suppliers-25th Percentile Rate ($/kWh)-43862</v>
      </c>
      <c r="G12257" s="11" t="s">
        <v>131</v>
      </c>
      <c r="H12257" s="11" t="s">
        <v>54</v>
      </c>
      <c r="I12257" s="11" t="s">
        <v>308</v>
      </c>
      <c r="J12257" s="11" t="s">
        <v>310</v>
      </c>
      <c r="K12257" s="11" t="str">
        <f>IFERROR(INDEX('EDC Component Dictionary'!$C$5:$C$37,MATCH('Rates Database'!J12257,'EDC Component Dictionary'!$B$5:$B$37,0)), "Energy Supply")</f>
        <v>Energy Supply</v>
      </c>
      <c r="L12257" s="12">
        <v>0.14180000000000001</v>
      </c>
      <c r="M12257" s="12"/>
    </row>
    <row r="12258" spans="1:13" x14ac:dyDescent="0.3">
      <c r="A12258" s="18">
        <v>12256</v>
      </c>
      <c r="B12258" s="18">
        <f t="shared" si="384"/>
        <v>2020</v>
      </c>
      <c r="C12258" s="17">
        <v>43891</v>
      </c>
      <c r="D12258" s="18" t="s">
        <v>307</v>
      </c>
      <c r="E12258" s="18" t="s">
        <v>307</v>
      </c>
      <c r="F12258" s="18" t="str">
        <f t="shared" si="383"/>
        <v>Competitive Suppliers-25th Percentile Rate ($/kWh)-43891</v>
      </c>
      <c r="G12258" s="11" t="s">
        <v>131</v>
      </c>
      <c r="H12258" s="11" t="s">
        <v>54</v>
      </c>
      <c r="I12258" s="11" t="s">
        <v>308</v>
      </c>
      <c r="J12258" s="11" t="s">
        <v>310</v>
      </c>
      <c r="K12258" s="11" t="str">
        <f>IFERROR(INDEX('EDC Component Dictionary'!$C$5:$C$37,MATCH('Rates Database'!J12258,'EDC Component Dictionary'!$B$5:$B$37,0)), "Energy Supply")</f>
        <v>Energy Supply</v>
      </c>
      <c r="L12258" s="12">
        <v>0.1416</v>
      </c>
      <c r="M12258" s="12"/>
    </row>
    <row r="12259" spans="1:13" x14ac:dyDescent="0.3">
      <c r="A12259" s="18">
        <v>12257</v>
      </c>
      <c r="B12259" s="18">
        <f t="shared" si="384"/>
        <v>2020</v>
      </c>
      <c r="C12259" s="17">
        <v>43922</v>
      </c>
      <c r="D12259" s="18" t="s">
        <v>307</v>
      </c>
      <c r="E12259" s="18" t="s">
        <v>307</v>
      </c>
      <c r="F12259" s="18" t="str">
        <f t="shared" si="383"/>
        <v>Competitive Suppliers-25th Percentile Rate ($/kWh)-43922</v>
      </c>
      <c r="G12259" s="11" t="s">
        <v>131</v>
      </c>
      <c r="H12259" s="11" t="s">
        <v>54</v>
      </c>
      <c r="I12259" s="11" t="s">
        <v>308</v>
      </c>
      <c r="J12259" s="11" t="s">
        <v>310</v>
      </c>
      <c r="K12259" s="11" t="str">
        <f>IFERROR(INDEX('EDC Component Dictionary'!$C$5:$C$37,MATCH('Rates Database'!J12259,'EDC Component Dictionary'!$B$5:$B$37,0)), "Energy Supply")</f>
        <v>Energy Supply</v>
      </c>
      <c r="L12259" s="12">
        <v>0.14180000000000001</v>
      </c>
      <c r="M12259" s="12"/>
    </row>
    <row r="12260" spans="1:13" x14ac:dyDescent="0.3">
      <c r="A12260" s="18">
        <v>12258</v>
      </c>
      <c r="B12260" s="18">
        <f t="shared" si="384"/>
        <v>2020</v>
      </c>
      <c r="C12260" s="17">
        <v>43952</v>
      </c>
      <c r="D12260" s="18" t="s">
        <v>307</v>
      </c>
      <c r="E12260" s="18" t="s">
        <v>307</v>
      </c>
      <c r="F12260" s="18" t="str">
        <f t="shared" si="383"/>
        <v>Competitive Suppliers-25th Percentile Rate ($/kWh)-43952</v>
      </c>
      <c r="G12260" s="11" t="s">
        <v>131</v>
      </c>
      <c r="H12260" s="11" t="s">
        <v>54</v>
      </c>
      <c r="I12260" s="11" t="s">
        <v>308</v>
      </c>
      <c r="J12260" s="11" t="s">
        <v>310</v>
      </c>
      <c r="K12260" s="11" t="str">
        <f>IFERROR(INDEX('EDC Component Dictionary'!$C$5:$C$37,MATCH('Rates Database'!J12260,'EDC Component Dictionary'!$B$5:$B$37,0)), "Energy Supply")</f>
        <v>Energy Supply</v>
      </c>
      <c r="L12260" s="12">
        <v>0.1409</v>
      </c>
      <c r="M12260" s="12"/>
    </row>
    <row r="12261" spans="1:13" x14ac:dyDescent="0.3">
      <c r="A12261" s="18">
        <v>12259</v>
      </c>
      <c r="B12261" s="18">
        <f t="shared" si="384"/>
        <v>2020</v>
      </c>
      <c r="C12261" s="17">
        <v>43983</v>
      </c>
      <c r="D12261" s="18" t="s">
        <v>307</v>
      </c>
      <c r="E12261" s="18" t="s">
        <v>307</v>
      </c>
      <c r="F12261" s="18" t="str">
        <f t="shared" si="383"/>
        <v>Competitive Suppliers-25th Percentile Rate ($/kWh)-43983</v>
      </c>
      <c r="G12261" s="11" t="s">
        <v>131</v>
      </c>
      <c r="H12261" s="11" t="s">
        <v>54</v>
      </c>
      <c r="I12261" s="11" t="s">
        <v>308</v>
      </c>
      <c r="J12261" s="11" t="s">
        <v>310</v>
      </c>
      <c r="K12261" s="11" t="str">
        <f>IFERROR(INDEX('EDC Component Dictionary'!$C$5:$C$37,MATCH('Rates Database'!J12261,'EDC Component Dictionary'!$B$5:$B$37,0)), "Energy Supply")</f>
        <v>Energy Supply</v>
      </c>
      <c r="L12261" s="12">
        <v>0.13969999999999999</v>
      </c>
      <c r="M12261" s="12"/>
    </row>
    <row r="12262" spans="1:13" x14ac:dyDescent="0.3">
      <c r="A12262" s="18">
        <v>12260</v>
      </c>
      <c r="B12262" s="18">
        <f t="shared" si="384"/>
        <v>2020</v>
      </c>
      <c r="C12262" s="17">
        <v>44013</v>
      </c>
      <c r="D12262" s="18" t="s">
        <v>307</v>
      </c>
      <c r="E12262" s="18" t="s">
        <v>307</v>
      </c>
      <c r="F12262" s="18" t="str">
        <f t="shared" si="383"/>
        <v>Competitive Suppliers-25th Percentile Rate ($/kWh)-44013</v>
      </c>
      <c r="G12262" s="11" t="s">
        <v>131</v>
      </c>
      <c r="H12262" s="11" t="s">
        <v>54</v>
      </c>
      <c r="I12262" s="11" t="s">
        <v>308</v>
      </c>
      <c r="J12262" s="11" t="s">
        <v>310</v>
      </c>
      <c r="K12262" s="11" t="str">
        <f>IFERROR(INDEX('EDC Component Dictionary'!$C$5:$C$37,MATCH('Rates Database'!J12262,'EDC Component Dictionary'!$B$5:$B$37,0)), "Energy Supply")</f>
        <v>Energy Supply</v>
      </c>
      <c r="L12262" s="12">
        <v>0.1386</v>
      </c>
      <c r="M12262" s="12"/>
    </row>
    <row r="12263" spans="1:13" x14ac:dyDescent="0.3">
      <c r="A12263" s="18">
        <v>12261</v>
      </c>
      <c r="B12263" s="18">
        <f t="shared" si="384"/>
        <v>2020</v>
      </c>
      <c r="C12263" s="17">
        <v>44044</v>
      </c>
      <c r="D12263" s="18" t="s">
        <v>307</v>
      </c>
      <c r="E12263" s="18" t="s">
        <v>307</v>
      </c>
      <c r="F12263" s="18" t="str">
        <f t="shared" si="383"/>
        <v>Competitive Suppliers-25th Percentile Rate ($/kWh)-44044</v>
      </c>
      <c r="G12263" s="11" t="s">
        <v>131</v>
      </c>
      <c r="H12263" s="11" t="s">
        <v>54</v>
      </c>
      <c r="I12263" s="11" t="s">
        <v>308</v>
      </c>
      <c r="J12263" s="11" t="s">
        <v>310</v>
      </c>
      <c r="K12263" s="11" t="str">
        <f>IFERROR(INDEX('EDC Component Dictionary'!$C$5:$C$37,MATCH('Rates Database'!J12263,'EDC Component Dictionary'!$B$5:$B$37,0)), "Energy Supply")</f>
        <v>Energy Supply</v>
      </c>
      <c r="L12263" s="12">
        <v>0.13619999999999999</v>
      </c>
      <c r="M12263" s="12"/>
    </row>
    <row r="12264" spans="1:13" x14ac:dyDescent="0.3">
      <c r="A12264" s="18">
        <v>12262</v>
      </c>
      <c r="B12264" s="18">
        <f t="shared" si="384"/>
        <v>2020</v>
      </c>
      <c r="C12264" s="17">
        <v>44075</v>
      </c>
      <c r="D12264" s="18" t="s">
        <v>307</v>
      </c>
      <c r="E12264" s="18" t="s">
        <v>307</v>
      </c>
      <c r="F12264" s="18" t="str">
        <f t="shared" si="383"/>
        <v>Competitive Suppliers-25th Percentile Rate ($/kWh)-44075</v>
      </c>
      <c r="G12264" s="11" t="s">
        <v>131</v>
      </c>
      <c r="H12264" s="11" t="s">
        <v>54</v>
      </c>
      <c r="I12264" s="11" t="s">
        <v>308</v>
      </c>
      <c r="J12264" s="11" t="s">
        <v>310</v>
      </c>
      <c r="K12264" s="11" t="str">
        <f>IFERROR(INDEX('EDC Component Dictionary'!$C$5:$C$37,MATCH('Rates Database'!J12264,'EDC Component Dictionary'!$B$5:$B$37,0)), "Energy Supply")</f>
        <v>Energy Supply</v>
      </c>
      <c r="L12264" s="12">
        <v>0.13589999999999999</v>
      </c>
      <c r="M12264" s="12"/>
    </row>
    <row r="12265" spans="1:13" x14ac:dyDescent="0.3">
      <c r="A12265" s="18">
        <v>12263</v>
      </c>
      <c r="B12265" s="18">
        <f t="shared" si="384"/>
        <v>2020</v>
      </c>
      <c r="C12265" s="17">
        <v>44105</v>
      </c>
      <c r="D12265" s="18" t="s">
        <v>307</v>
      </c>
      <c r="E12265" s="18" t="s">
        <v>307</v>
      </c>
      <c r="F12265" s="18" t="str">
        <f t="shared" si="383"/>
        <v>Competitive Suppliers-25th Percentile Rate ($/kWh)-44105</v>
      </c>
      <c r="G12265" s="11" t="s">
        <v>131</v>
      </c>
      <c r="H12265" s="11" t="s">
        <v>54</v>
      </c>
      <c r="I12265" s="11" t="s">
        <v>308</v>
      </c>
      <c r="J12265" s="11" t="s">
        <v>310</v>
      </c>
      <c r="K12265" s="11" t="str">
        <f>IFERROR(INDEX('EDC Component Dictionary'!$C$5:$C$37,MATCH('Rates Database'!J12265,'EDC Component Dictionary'!$B$5:$B$37,0)), "Energy Supply")</f>
        <v>Energy Supply</v>
      </c>
      <c r="L12265" s="12">
        <v>0.13589999999999999</v>
      </c>
      <c r="M12265" s="12"/>
    </row>
    <row r="12266" spans="1:13" x14ac:dyDescent="0.3">
      <c r="A12266" s="18">
        <v>12264</v>
      </c>
      <c r="B12266" s="18">
        <f t="shared" si="384"/>
        <v>2020</v>
      </c>
      <c r="C12266" s="17">
        <v>44136</v>
      </c>
      <c r="D12266" s="18" t="s">
        <v>307</v>
      </c>
      <c r="E12266" s="18" t="s">
        <v>307</v>
      </c>
      <c r="F12266" s="18" t="str">
        <f t="shared" si="383"/>
        <v>Competitive Suppliers-25th Percentile Rate ($/kWh)-44136</v>
      </c>
      <c r="G12266" s="11" t="s">
        <v>131</v>
      </c>
      <c r="H12266" s="11" t="s">
        <v>54</v>
      </c>
      <c r="I12266" s="11" t="s">
        <v>308</v>
      </c>
      <c r="J12266" s="11" t="s">
        <v>310</v>
      </c>
      <c r="K12266" s="11" t="str">
        <f>IFERROR(INDEX('EDC Component Dictionary'!$C$5:$C$37,MATCH('Rates Database'!J12266,'EDC Component Dictionary'!$B$5:$B$37,0)), "Energy Supply")</f>
        <v>Energy Supply</v>
      </c>
      <c r="L12266" s="12">
        <v>0.13550000000000001</v>
      </c>
      <c r="M12266" s="12"/>
    </row>
    <row r="12267" spans="1:13" x14ac:dyDescent="0.3">
      <c r="A12267" s="18">
        <v>12265</v>
      </c>
      <c r="B12267" s="18">
        <f t="shared" si="384"/>
        <v>2020</v>
      </c>
      <c r="C12267" s="17">
        <v>44166</v>
      </c>
      <c r="D12267" s="18" t="s">
        <v>307</v>
      </c>
      <c r="E12267" s="18" t="s">
        <v>307</v>
      </c>
      <c r="F12267" s="18" t="str">
        <f t="shared" si="383"/>
        <v>Competitive Suppliers-25th Percentile Rate ($/kWh)-44166</v>
      </c>
      <c r="G12267" s="11" t="s">
        <v>131</v>
      </c>
      <c r="H12267" s="11" t="s">
        <v>54</v>
      </c>
      <c r="I12267" s="11" t="s">
        <v>308</v>
      </c>
      <c r="J12267" s="11" t="s">
        <v>310</v>
      </c>
      <c r="K12267" s="11" t="str">
        <f>IFERROR(INDEX('EDC Component Dictionary'!$C$5:$C$37,MATCH('Rates Database'!J12267,'EDC Component Dictionary'!$B$5:$B$37,0)), "Energy Supply")</f>
        <v>Energy Supply</v>
      </c>
      <c r="L12267" s="12">
        <v>0.13730000000000001</v>
      </c>
      <c r="M12267" s="12"/>
    </row>
    <row r="12268" spans="1:13" x14ac:dyDescent="0.3">
      <c r="A12268" s="18">
        <v>12266</v>
      </c>
      <c r="B12268" s="18">
        <f t="shared" si="384"/>
        <v>2021</v>
      </c>
      <c r="C12268" s="17">
        <v>44197</v>
      </c>
      <c r="D12268" s="18" t="s">
        <v>307</v>
      </c>
      <c r="E12268" s="18" t="s">
        <v>307</v>
      </c>
      <c r="F12268" s="18" t="str">
        <f t="shared" si="383"/>
        <v>Competitive Suppliers-25th Percentile Rate ($/kWh)-44197</v>
      </c>
      <c r="G12268" s="11" t="s">
        <v>131</v>
      </c>
      <c r="H12268" s="11" t="s">
        <v>54</v>
      </c>
      <c r="I12268" s="11" t="s">
        <v>308</v>
      </c>
      <c r="J12268" s="11" t="s">
        <v>310</v>
      </c>
      <c r="K12268" s="11" t="str">
        <f>IFERROR(INDEX('EDC Component Dictionary'!$C$5:$C$37,MATCH('Rates Database'!J12268,'EDC Component Dictionary'!$B$5:$B$37,0)), "Energy Supply")</f>
        <v>Energy Supply</v>
      </c>
      <c r="L12268" s="12">
        <v>0.1396</v>
      </c>
      <c r="M12268" s="12"/>
    </row>
    <row r="12269" spans="1:13" x14ac:dyDescent="0.3">
      <c r="A12269" s="18">
        <v>12267</v>
      </c>
      <c r="B12269" s="18">
        <f t="shared" si="384"/>
        <v>2021</v>
      </c>
      <c r="C12269" s="17">
        <v>44228</v>
      </c>
      <c r="D12269" s="18" t="s">
        <v>307</v>
      </c>
      <c r="E12269" s="18" t="s">
        <v>307</v>
      </c>
      <c r="F12269" s="18" t="str">
        <f t="shared" si="383"/>
        <v>Competitive Suppliers-25th Percentile Rate ($/kWh)-44228</v>
      </c>
      <c r="G12269" s="11" t="s">
        <v>131</v>
      </c>
      <c r="H12269" s="11" t="s">
        <v>54</v>
      </c>
      <c r="I12269" s="11" t="s">
        <v>308</v>
      </c>
      <c r="J12269" s="11" t="s">
        <v>310</v>
      </c>
      <c r="K12269" s="11" t="str">
        <f>IFERROR(INDEX('EDC Component Dictionary'!$C$5:$C$37,MATCH('Rates Database'!J12269,'EDC Component Dictionary'!$B$5:$B$37,0)), "Energy Supply")</f>
        <v>Energy Supply</v>
      </c>
      <c r="L12269" s="12">
        <v>0.14299999999999999</v>
      </c>
      <c r="M12269" s="12"/>
    </row>
    <row r="12270" spans="1:13" x14ac:dyDescent="0.3">
      <c r="A12270" s="18">
        <v>12268</v>
      </c>
      <c r="B12270" s="18">
        <f t="shared" si="384"/>
        <v>2021</v>
      </c>
      <c r="C12270" s="17">
        <v>44256</v>
      </c>
      <c r="D12270" s="18" t="s">
        <v>307</v>
      </c>
      <c r="E12270" s="18" t="s">
        <v>307</v>
      </c>
      <c r="F12270" s="18" t="str">
        <f t="shared" si="383"/>
        <v>Competitive Suppliers-25th Percentile Rate ($/kWh)-44256</v>
      </c>
      <c r="G12270" s="11" t="s">
        <v>131</v>
      </c>
      <c r="H12270" s="11" t="s">
        <v>54</v>
      </c>
      <c r="I12270" s="11" t="s">
        <v>308</v>
      </c>
      <c r="J12270" s="11" t="s">
        <v>310</v>
      </c>
      <c r="K12270" s="11" t="str">
        <f>IFERROR(INDEX('EDC Component Dictionary'!$C$5:$C$37,MATCH('Rates Database'!J12270,'EDC Component Dictionary'!$B$5:$B$37,0)), "Energy Supply")</f>
        <v>Energy Supply</v>
      </c>
      <c r="L12270" s="12">
        <v>0.1454</v>
      </c>
      <c r="M12270" s="12"/>
    </row>
    <row r="12271" spans="1:13" x14ac:dyDescent="0.3">
      <c r="A12271" s="18">
        <v>12269</v>
      </c>
      <c r="B12271" s="18">
        <f t="shared" si="384"/>
        <v>2021</v>
      </c>
      <c r="C12271" s="17">
        <v>44287</v>
      </c>
      <c r="D12271" s="18" t="s">
        <v>307</v>
      </c>
      <c r="E12271" s="18" t="s">
        <v>307</v>
      </c>
      <c r="F12271" s="18" t="str">
        <f t="shared" si="383"/>
        <v>Competitive Suppliers-25th Percentile Rate ($/kWh)-44287</v>
      </c>
      <c r="G12271" s="11" t="s">
        <v>131</v>
      </c>
      <c r="H12271" s="11" t="s">
        <v>54</v>
      </c>
      <c r="I12271" s="11" t="s">
        <v>308</v>
      </c>
      <c r="J12271" s="11" t="s">
        <v>310</v>
      </c>
      <c r="K12271" s="11" t="str">
        <f>IFERROR(INDEX('EDC Component Dictionary'!$C$5:$C$37,MATCH('Rates Database'!J12271,'EDC Component Dictionary'!$B$5:$B$37,0)), "Energy Supply")</f>
        <v>Energy Supply</v>
      </c>
      <c r="L12271" s="12">
        <v>0.14330000000000001</v>
      </c>
      <c r="M12271" s="12"/>
    </row>
    <row r="12272" spans="1:13" x14ac:dyDescent="0.3">
      <c r="A12272" s="18">
        <v>12270</v>
      </c>
      <c r="B12272" s="18">
        <f t="shared" si="384"/>
        <v>2021</v>
      </c>
      <c r="C12272" s="17">
        <v>44317</v>
      </c>
      <c r="D12272" s="18" t="s">
        <v>307</v>
      </c>
      <c r="E12272" s="18" t="s">
        <v>307</v>
      </c>
      <c r="F12272" s="18" t="str">
        <f t="shared" si="383"/>
        <v>Competitive Suppliers-25th Percentile Rate ($/kWh)-44317</v>
      </c>
      <c r="G12272" s="11" t="s">
        <v>131</v>
      </c>
      <c r="H12272" s="11" t="s">
        <v>54</v>
      </c>
      <c r="I12272" s="11" t="s">
        <v>308</v>
      </c>
      <c r="J12272" s="11" t="s">
        <v>310</v>
      </c>
      <c r="K12272" s="11" t="str">
        <f>IFERROR(INDEX('EDC Component Dictionary'!$C$5:$C$37,MATCH('Rates Database'!J12272,'EDC Component Dictionary'!$B$5:$B$37,0)), "Energy Supply")</f>
        <v>Energy Supply</v>
      </c>
      <c r="L12272" s="12">
        <v>0.1447</v>
      </c>
      <c r="M12272" s="12"/>
    </row>
    <row r="12273" spans="1:13" x14ac:dyDescent="0.3">
      <c r="A12273" s="18">
        <v>12271</v>
      </c>
      <c r="B12273" s="18">
        <f t="shared" si="384"/>
        <v>2021</v>
      </c>
      <c r="C12273" s="17">
        <v>44348</v>
      </c>
      <c r="D12273" s="18" t="s">
        <v>307</v>
      </c>
      <c r="E12273" s="18" t="s">
        <v>307</v>
      </c>
      <c r="F12273" s="18" t="str">
        <f t="shared" si="383"/>
        <v>Competitive Suppliers-25th Percentile Rate ($/kWh)-44348</v>
      </c>
      <c r="G12273" s="11" t="s">
        <v>131</v>
      </c>
      <c r="H12273" s="11" t="s">
        <v>54</v>
      </c>
      <c r="I12273" s="11" t="s">
        <v>308</v>
      </c>
      <c r="J12273" s="11" t="s">
        <v>310</v>
      </c>
      <c r="K12273" s="11" t="str">
        <f>IFERROR(INDEX('EDC Component Dictionary'!$C$5:$C$37,MATCH('Rates Database'!J12273,'EDC Component Dictionary'!$B$5:$B$37,0)), "Energy Supply")</f>
        <v>Energy Supply</v>
      </c>
      <c r="L12273" s="12">
        <v>0.14430000000000001</v>
      </c>
      <c r="M12273" s="12"/>
    </row>
    <row r="12274" spans="1:13" x14ac:dyDescent="0.3">
      <c r="A12274" s="18">
        <v>12272</v>
      </c>
      <c r="B12274" s="18">
        <f t="shared" si="384"/>
        <v>2021</v>
      </c>
      <c r="C12274" s="17">
        <v>44378</v>
      </c>
      <c r="D12274" s="18" t="s">
        <v>307</v>
      </c>
      <c r="E12274" s="18" t="s">
        <v>307</v>
      </c>
      <c r="F12274" s="18" t="str">
        <f t="shared" si="383"/>
        <v>Competitive Suppliers-25th Percentile Rate ($/kWh)-44378</v>
      </c>
      <c r="G12274" s="11" t="s">
        <v>131</v>
      </c>
      <c r="H12274" s="11" t="s">
        <v>54</v>
      </c>
      <c r="I12274" s="11" t="s">
        <v>308</v>
      </c>
      <c r="J12274" s="11" t="s">
        <v>310</v>
      </c>
      <c r="K12274" s="11" t="str">
        <f>IFERROR(INDEX('EDC Component Dictionary'!$C$5:$C$37,MATCH('Rates Database'!J12274,'EDC Component Dictionary'!$B$5:$B$37,0)), "Energy Supply")</f>
        <v>Energy Supply</v>
      </c>
      <c r="L12274" s="12">
        <v>0.14249999999999999</v>
      </c>
      <c r="M12274" s="12"/>
    </row>
    <row r="12275" spans="1:13" x14ac:dyDescent="0.3">
      <c r="A12275" s="18">
        <v>12273</v>
      </c>
      <c r="B12275" s="18">
        <f t="shared" si="384"/>
        <v>2021</v>
      </c>
      <c r="C12275" s="17">
        <v>44409</v>
      </c>
      <c r="D12275" s="18" t="s">
        <v>307</v>
      </c>
      <c r="E12275" s="18" t="s">
        <v>307</v>
      </c>
      <c r="F12275" s="18" t="str">
        <f t="shared" si="383"/>
        <v>Competitive Suppliers-25th Percentile Rate ($/kWh)-44409</v>
      </c>
      <c r="G12275" s="11" t="s">
        <v>131</v>
      </c>
      <c r="H12275" s="11" t="s">
        <v>54</v>
      </c>
      <c r="I12275" s="11" t="s">
        <v>308</v>
      </c>
      <c r="J12275" s="11" t="s">
        <v>310</v>
      </c>
      <c r="K12275" s="11" t="str">
        <f>IFERROR(INDEX('EDC Component Dictionary'!$C$5:$C$37,MATCH('Rates Database'!J12275,'EDC Component Dictionary'!$B$5:$B$37,0)), "Energy Supply")</f>
        <v>Energy Supply</v>
      </c>
      <c r="L12275" s="12">
        <v>0.1399</v>
      </c>
      <c r="M12275" s="12"/>
    </row>
    <row r="12276" spans="1:13" x14ac:dyDescent="0.3">
      <c r="A12276" s="18">
        <v>12274</v>
      </c>
      <c r="B12276" s="18">
        <f t="shared" si="384"/>
        <v>2021</v>
      </c>
      <c r="C12276" s="17">
        <v>44440</v>
      </c>
      <c r="D12276" s="18" t="s">
        <v>307</v>
      </c>
      <c r="E12276" s="18" t="s">
        <v>307</v>
      </c>
      <c r="F12276" s="18" t="str">
        <f t="shared" si="383"/>
        <v>Competitive Suppliers-25th Percentile Rate ($/kWh)-44440</v>
      </c>
      <c r="G12276" s="11" t="s">
        <v>131</v>
      </c>
      <c r="H12276" s="11" t="s">
        <v>54</v>
      </c>
      <c r="I12276" s="11" t="s">
        <v>308</v>
      </c>
      <c r="J12276" s="11" t="s">
        <v>310</v>
      </c>
      <c r="K12276" s="11" t="str">
        <f>IFERROR(INDEX('EDC Component Dictionary'!$C$5:$C$37,MATCH('Rates Database'!J12276,'EDC Component Dictionary'!$B$5:$B$37,0)), "Energy Supply")</f>
        <v>Energy Supply</v>
      </c>
      <c r="L12276" s="12">
        <v>0.13919999999999999</v>
      </c>
      <c r="M12276" s="12"/>
    </row>
    <row r="12277" spans="1:13" x14ac:dyDescent="0.3">
      <c r="A12277" s="18">
        <v>12275</v>
      </c>
      <c r="B12277" s="18">
        <f t="shared" si="384"/>
        <v>2021</v>
      </c>
      <c r="C12277" s="17">
        <v>44470</v>
      </c>
      <c r="D12277" s="18" t="s">
        <v>307</v>
      </c>
      <c r="E12277" s="18" t="s">
        <v>307</v>
      </c>
      <c r="F12277" s="18" t="str">
        <f t="shared" si="383"/>
        <v>Competitive Suppliers-25th Percentile Rate ($/kWh)-44470</v>
      </c>
      <c r="G12277" s="11" t="s">
        <v>131</v>
      </c>
      <c r="H12277" s="11" t="s">
        <v>54</v>
      </c>
      <c r="I12277" s="11" t="s">
        <v>308</v>
      </c>
      <c r="J12277" s="11" t="s">
        <v>310</v>
      </c>
      <c r="K12277" s="11" t="str">
        <f>IFERROR(INDEX('EDC Component Dictionary'!$C$5:$C$37,MATCH('Rates Database'!J12277,'EDC Component Dictionary'!$B$5:$B$37,0)), "Energy Supply")</f>
        <v>Energy Supply</v>
      </c>
      <c r="L12277" s="12">
        <v>0.14360000000000001</v>
      </c>
      <c r="M12277" s="12"/>
    </row>
    <row r="12278" spans="1:13" x14ac:dyDescent="0.3">
      <c r="A12278" s="18">
        <v>12276</v>
      </c>
      <c r="B12278" s="18">
        <f t="shared" si="384"/>
        <v>2021</v>
      </c>
      <c r="C12278" s="17">
        <v>44501</v>
      </c>
      <c r="D12278" s="18" t="s">
        <v>307</v>
      </c>
      <c r="E12278" s="18" t="s">
        <v>307</v>
      </c>
      <c r="F12278" s="18" t="str">
        <f t="shared" si="383"/>
        <v>Competitive Suppliers-25th Percentile Rate ($/kWh)-44501</v>
      </c>
      <c r="G12278" s="11" t="s">
        <v>131</v>
      </c>
      <c r="H12278" s="11" t="s">
        <v>54</v>
      </c>
      <c r="I12278" s="11" t="s">
        <v>308</v>
      </c>
      <c r="J12278" s="11" t="s">
        <v>310</v>
      </c>
      <c r="K12278" s="11" t="str">
        <f>IFERROR(INDEX('EDC Component Dictionary'!$C$5:$C$37,MATCH('Rates Database'!J12278,'EDC Component Dictionary'!$B$5:$B$37,0)), "Energy Supply")</f>
        <v>Energy Supply</v>
      </c>
      <c r="L12278" s="12">
        <v>0.15060000000000001</v>
      </c>
      <c r="M12278" s="12"/>
    </row>
    <row r="12279" spans="1:13" x14ac:dyDescent="0.3">
      <c r="A12279" s="18">
        <v>12277</v>
      </c>
      <c r="B12279" s="18">
        <f t="shared" si="384"/>
        <v>2021</v>
      </c>
      <c r="C12279" s="17">
        <v>44531</v>
      </c>
      <c r="D12279" s="18" t="s">
        <v>307</v>
      </c>
      <c r="E12279" s="18" t="s">
        <v>307</v>
      </c>
      <c r="F12279" s="18" t="str">
        <f t="shared" si="383"/>
        <v>Competitive Suppliers-25th Percentile Rate ($/kWh)-44531</v>
      </c>
      <c r="G12279" s="11" t="s">
        <v>131</v>
      </c>
      <c r="H12279" s="11" t="s">
        <v>54</v>
      </c>
      <c r="I12279" s="11" t="s">
        <v>308</v>
      </c>
      <c r="J12279" s="11" t="s">
        <v>310</v>
      </c>
      <c r="K12279" s="11" t="str">
        <f>IFERROR(INDEX('EDC Component Dictionary'!$C$5:$C$37,MATCH('Rates Database'!J12279,'EDC Component Dictionary'!$B$5:$B$37,0)), "Energy Supply")</f>
        <v>Energy Supply</v>
      </c>
      <c r="L12279" s="12">
        <v>0.15720000000000001</v>
      </c>
      <c r="M12279" s="12"/>
    </row>
    <row r="12280" spans="1:13" x14ac:dyDescent="0.3">
      <c r="A12280" s="18">
        <v>12278</v>
      </c>
      <c r="B12280" s="18">
        <f t="shared" si="384"/>
        <v>2022</v>
      </c>
      <c r="C12280" s="17">
        <v>44562</v>
      </c>
      <c r="D12280" s="18" t="s">
        <v>307</v>
      </c>
      <c r="E12280" s="18" t="s">
        <v>307</v>
      </c>
      <c r="F12280" s="18" t="str">
        <f t="shared" si="383"/>
        <v>Competitive Suppliers-25th Percentile Rate ($/kWh)-44562</v>
      </c>
      <c r="G12280" s="11" t="s">
        <v>131</v>
      </c>
      <c r="H12280" s="11" t="s">
        <v>54</v>
      </c>
      <c r="I12280" s="11" t="s">
        <v>308</v>
      </c>
      <c r="J12280" s="11" t="s">
        <v>310</v>
      </c>
      <c r="K12280" s="11" t="str">
        <f>IFERROR(INDEX('EDC Component Dictionary'!$C$5:$C$37,MATCH('Rates Database'!J12280,'EDC Component Dictionary'!$B$5:$B$37,0)), "Energy Supply")</f>
        <v>Energy Supply</v>
      </c>
      <c r="L12280" s="12">
        <v>0.1434</v>
      </c>
      <c r="M12280" s="12"/>
    </row>
    <row r="12281" spans="1:13" x14ac:dyDescent="0.3">
      <c r="A12281" s="18">
        <v>12279</v>
      </c>
      <c r="B12281" s="18">
        <f t="shared" si="384"/>
        <v>2022</v>
      </c>
      <c r="C12281" s="17">
        <v>44593</v>
      </c>
      <c r="D12281" s="18" t="s">
        <v>307</v>
      </c>
      <c r="E12281" s="18" t="s">
        <v>307</v>
      </c>
      <c r="F12281" s="18" t="str">
        <f t="shared" si="383"/>
        <v>Competitive Suppliers-25th Percentile Rate ($/kWh)-44593</v>
      </c>
      <c r="G12281" s="11" t="s">
        <v>131</v>
      </c>
      <c r="H12281" s="11" t="s">
        <v>54</v>
      </c>
      <c r="I12281" s="11" t="s">
        <v>308</v>
      </c>
      <c r="J12281" s="11" t="s">
        <v>310</v>
      </c>
      <c r="K12281" s="11" t="str">
        <f>IFERROR(INDEX('EDC Component Dictionary'!$C$5:$C$37,MATCH('Rates Database'!J12281,'EDC Component Dictionary'!$B$5:$B$37,0)), "Energy Supply")</f>
        <v>Energy Supply</v>
      </c>
      <c r="L12281" s="12">
        <v>0.13850000000000001</v>
      </c>
      <c r="M12281" s="12"/>
    </row>
    <row r="12282" spans="1:13" x14ac:dyDescent="0.3">
      <c r="A12282" s="18">
        <v>12280</v>
      </c>
      <c r="B12282" s="18">
        <f t="shared" si="384"/>
        <v>2022</v>
      </c>
      <c r="C12282" s="17">
        <v>44621</v>
      </c>
      <c r="D12282" s="18" t="s">
        <v>307</v>
      </c>
      <c r="E12282" s="18" t="s">
        <v>307</v>
      </c>
      <c r="F12282" s="18" t="str">
        <f t="shared" si="383"/>
        <v>Competitive Suppliers-25th Percentile Rate ($/kWh)-44621</v>
      </c>
      <c r="G12282" s="11" t="s">
        <v>131</v>
      </c>
      <c r="H12282" s="11" t="s">
        <v>54</v>
      </c>
      <c r="I12282" s="11" t="s">
        <v>308</v>
      </c>
      <c r="J12282" s="11" t="s">
        <v>310</v>
      </c>
      <c r="K12282" s="11" t="str">
        <f>IFERROR(INDEX('EDC Component Dictionary'!$C$5:$C$37,MATCH('Rates Database'!J12282,'EDC Component Dictionary'!$B$5:$B$37,0)), "Energy Supply")</f>
        <v>Energy Supply</v>
      </c>
      <c r="L12282" s="12">
        <v>0.1341</v>
      </c>
      <c r="M12282" s="12"/>
    </row>
    <row r="12283" spans="1:13" x14ac:dyDescent="0.3">
      <c r="A12283" s="18">
        <v>12281</v>
      </c>
      <c r="B12283" s="18">
        <f t="shared" si="384"/>
        <v>2022</v>
      </c>
      <c r="C12283" s="17">
        <v>44652</v>
      </c>
      <c r="D12283" s="18" t="s">
        <v>307</v>
      </c>
      <c r="E12283" s="18" t="s">
        <v>307</v>
      </c>
      <c r="F12283" s="18" t="str">
        <f t="shared" si="383"/>
        <v>Competitive Suppliers-25th Percentile Rate ($/kWh)-44652</v>
      </c>
      <c r="G12283" s="11" t="s">
        <v>131</v>
      </c>
      <c r="H12283" s="11" t="s">
        <v>54</v>
      </c>
      <c r="I12283" s="11" t="s">
        <v>308</v>
      </c>
      <c r="J12283" s="11" t="s">
        <v>310</v>
      </c>
      <c r="K12283" s="11" t="str">
        <f>IFERROR(INDEX('EDC Component Dictionary'!$C$5:$C$37,MATCH('Rates Database'!J12283,'EDC Component Dictionary'!$B$5:$B$37,0)), "Energy Supply")</f>
        <v>Energy Supply</v>
      </c>
      <c r="L12283" s="12">
        <v>0.13270000000000001</v>
      </c>
      <c r="M12283" s="12"/>
    </row>
    <row r="12284" spans="1:13" x14ac:dyDescent="0.3">
      <c r="A12284" s="18">
        <v>12282</v>
      </c>
      <c r="B12284" s="18">
        <f t="shared" si="384"/>
        <v>2022</v>
      </c>
      <c r="C12284" s="17">
        <v>44682</v>
      </c>
      <c r="D12284" s="18" t="s">
        <v>307</v>
      </c>
      <c r="E12284" s="18" t="s">
        <v>307</v>
      </c>
      <c r="F12284" s="18" t="str">
        <f t="shared" si="383"/>
        <v>Competitive Suppliers-25th Percentile Rate ($/kWh)-44682</v>
      </c>
      <c r="G12284" s="11" t="s">
        <v>131</v>
      </c>
      <c r="H12284" s="11" t="s">
        <v>54</v>
      </c>
      <c r="I12284" s="11" t="s">
        <v>308</v>
      </c>
      <c r="J12284" s="11" t="s">
        <v>310</v>
      </c>
      <c r="K12284" s="11" t="str">
        <f>IFERROR(INDEX('EDC Component Dictionary'!$C$5:$C$37,MATCH('Rates Database'!J12284,'EDC Component Dictionary'!$B$5:$B$37,0)), "Energy Supply")</f>
        <v>Energy Supply</v>
      </c>
      <c r="L12284" s="12">
        <v>0.13320000000000001</v>
      </c>
      <c r="M12284" s="12"/>
    </row>
    <row r="12285" spans="1:13" x14ac:dyDescent="0.3">
      <c r="A12285" s="18">
        <v>12283</v>
      </c>
      <c r="B12285" s="18">
        <f t="shared" si="384"/>
        <v>2022</v>
      </c>
      <c r="C12285" s="17">
        <v>44713</v>
      </c>
      <c r="D12285" s="18" t="s">
        <v>307</v>
      </c>
      <c r="E12285" s="18" t="s">
        <v>307</v>
      </c>
      <c r="F12285" s="18" t="str">
        <f t="shared" si="383"/>
        <v>Competitive Suppliers-25th Percentile Rate ($/kWh)-44713</v>
      </c>
      <c r="G12285" s="11" t="s">
        <v>131</v>
      </c>
      <c r="H12285" s="11" t="s">
        <v>54</v>
      </c>
      <c r="I12285" s="11" t="s">
        <v>308</v>
      </c>
      <c r="J12285" s="11" t="s">
        <v>310</v>
      </c>
      <c r="K12285" s="11" t="str">
        <f>IFERROR(INDEX('EDC Component Dictionary'!$C$5:$C$37,MATCH('Rates Database'!J12285,'EDC Component Dictionary'!$B$5:$B$37,0)), "Energy Supply")</f>
        <v>Energy Supply</v>
      </c>
      <c r="L12285" s="12">
        <v>0.13270000000000001</v>
      </c>
      <c r="M12285" s="12"/>
    </row>
    <row r="12286" spans="1:13" x14ac:dyDescent="0.3">
      <c r="A12286" s="18">
        <v>12284</v>
      </c>
      <c r="B12286" s="18">
        <f t="shared" si="384"/>
        <v>2022</v>
      </c>
      <c r="C12286" s="17">
        <v>44743</v>
      </c>
      <c r="D12286" s="18" t="s">
        <v>307</v>
      </c>
      <c r="E12286" s="18" t="s">
        <v>307</v>
      </c>
      <c r="F12286" s="18" t="str">
        <f t="shared" si="383"/>
        <v>Competitive Suppliers-25th Percentile Rate ($/kWh)-44743</v>
      </c>
      <c r="G12286" s="11" t="s">
        <v>131</v>
      </c>
      <c r="H12286" s="11" t="s">
        <v>54</v>
      </c>
      <c r="I12286" s="11" t="s">
        <v>308</v>
      </c>
      <c r="J12286" s="11" t="s">
        <v>310</v>
      </c>
      <c r="K12286" s="11" t="str">
        <f>IFERROR(INDEX('EDC Component Dictionary'!$C$5:$C$37,MATCH('Rates Database'!J12286,'EDC Component Dictionary'!$B$5:$B$37,0)), "Energy Supply")</f>
        <v>Energy Supply</v>
      </c>
      <c r="L12286" s="12">
        <v>0.1293</v>
      </c>
      <c r="M12286" s="12"/>
    </row>
    <row r="12287" spans="1:13" x14ac:dyDescent="0.3">
      <c r="A12287" s="18">
        <v>12285</v>
      </c>
      <c r="B12287" s="18">
        <f t="shared" si="384"/>
        <v>2022</v>
      </c>
      <c r="C12287" s="17">
        <v>44774</v>
      </c>
      <c r="D12287" s="18" t="s">
        <v>307</v>
      </c>
      <c r="E12287" s="18" t="s">
        <v>307</v>
      </c>
      <c r="F12287" s="18" t="str">
        <f t="shared" si="383"/>
        <v>Competitive Suppliers-25th Percentile Rate ($/kWh)-44774</v>
      </c>
      <c r="G12287" s="11" t="s">
        <v>131</v>
      </c>
      <c r="H12287" s="11" t="s">
        <v>54</v>
      </c>
      <c r="I12287" s="11" t="s">
        <v>308</v>
      </c>
      <c r="J12287" s="11" t="s">
        <v>310</v>
      </c>
      <c r="K12287" s="11" t="str">
        <f>IFERROR(INDEX('EDC Component Dictionary'!$C$5:$C$37,MATCH('Rates Database'!J12287,'EDC Component Dictionary'!$B$5:$B$37,0)), "Energy Supply")</f>
        <v>Energy Supply</v>
      </c>
      <c r="L12287" s="12">
        <v>0.1419</v>
      </c>
      <c r="M12287" s="12"/>
    </row>
    <row r="12288" spans="1:13" x14ac:dyDescent="0.3">
      <c r="A12288" s="18">
        <v>12286</v>
      </c>
      <c r="B12288" s="18">
        <f t="shared" si="384"/>
        <v>2022</v>
      </c>
      <c r="C12288" s="17">
        <v>44805</v>
      </c>
      <c r="D12288" s="18" t="s">
        <v>307</v>
      </c>
      <c r="E12288" s="18" t="s">
        <v>307</v>
      </c>
      <c r="F12288" s="18" t="str">
        <f t="shared" si="383"/>
        <v>Competitive Suppliers-25th Percentile Rate ($/kWh)-44805</v>
      </c>
      <c r="G12288" s="11" t="s">
        <v>131</v>
      </c>
      <c r="H12288" s="11" t="s">
        <v>54</v>
      </c>
      <c r="I12288" s="11" t="s">
        <v>308</v>
      </c>
      <c r="J12288" s="11" t="s">
        <v>310</v>
      </c>
      <c r="K12288" s="11" t="str">
        <f>IFERROR(INDEX('EDC Component Dictionary'!$C$5:$C$37,MATCH('Rates Database'!J12288,'EDC Component Dictionary'!$B$5:$B$37,0)), "Energy Supply")</f>
        <v>Energy Supply</v>
      </c>
      <c r="L12288" s="12">
        <v>0.14030000000000001</v>
      </c>
      <c r="M12288" s="12"/>
    </row>
    <row r="12289" spans="1:13" x14ac:dyDescent="0.3">
      <c r="A12289" s="18">
        <v>12287</v>
      </c>
      <c r="B12289" s="18">
        <f t="shared" si="384"/>
        <v>2022</v>
      </c>
      <c r="C12289" s="17">
        <v>44835</v>
      </c>
      <c r="D12289" s="18" t="s">
        <v>307</v>
      </c>
      <c r="E12289" s="18" t="s">
        <v>307</v>
      </c>
      <c r="F12289" s="18" t="str">
        <f t="shared" si="383"/>
        <v>Competitive Suppliers-25th Percentile Rate ($/kWh)-44835</v>
      </c>
      <c r="G12289" s="11" t="s">
        <v>131</v>
      </c>
      <c r="H12289" s="11" t="s">
        <v>54</v>
      </c>
      <c r="I12289" s="11" t="s">
        <v>308</v>
      </c>
      <c r="J12289" s="11" t="s">
        <v>310</v>
      </c>
      <c r="K12289" s="11" t="str">
        <f>IFERROR(INDEX('EDC Component Dictionary'!$C$5:$C$37,MATCH('Rates Database'!J12289,'EDC Component Dictionary'!$B$5:$B$37,0)), "Energy Supply")</f>
        <v>Energy Supply</v>
      </c>
      <c r="L12289" s="12">
        <v>0.13339999999999999</v>
      </c>
      <c r="M12289" s="12"/>
    </row>
    <row r="12290" spans="1:13" x14ac:dyDescent="0.3">
      <c r="A12290" s="18">
        <v>12288</v>
      </c>
      <c r="B12290" s="18">
        <f t="shared" si="384"/>
        <v>2022</v>
      </c>
      <c r="C12290" s="17">
        <v>44866</v>
      </c>
      <c r="D12290" s="18" t="s">
        <v>307</v>
      </c>
      <c r="E12290" s="18" t="s">
        <v>307</v>
      </c>
      <c r="F12290" s="18" t="str">
        <f t="shared" si="383"/>
        <v>Competitive Suppliers-25th Percentile Rate ($/kWh)-44866</v>
      </c>
      <c r="G12290" s="11" t="s">
        <v>131</v>
      </c>
      <c r="H12290" s="11" t="s">
        <v>54</v>
      </c>
      <c r="I12290" s="11" t="s">
        <v>308</v>
      </c>
      <c r="J12290" s="11" t="s">
        <v>310</v>
      </c>
      <c r="K12290" s="11" t="str">
        <f>IFERROR(INDEX('EDC Component Dictionary'!$C$5:$C$37,MATCH('Rates Database'!J12290,'EDC Component Dictionary'!$B$5:$B$37,0)), "Energy Supply")</f>
        <v>Energy Supply</v>
      </c>
      <c r="L12290" s="12">
        <v>0.12989999999999999</v>
      </c>
      <c r="M12290" s="12"/>
    </row>
    <row r="12291" spans="1:13" x14ac:dyDescent="0.3">
      <c r="A12291" s="18">
        <v>12289</v>
      </c>
      <c r="B12291" s="18">
        <f t="shared" si="384"/>
        <v>2022</v>
      </c>
      <c r="C12291" s="17">
        <v>44896</v>
      </c>
      <c r="D12291" s="18" t="s">
        <v>307</v>
      </c>
      <c r="E12291" s="18" t="s">
        <v>307</v>
      </c>
      <c r="F12291" s="18" t="str">
        <f t="shared" si="383"/>
        <v>Competitive Suppliers-25th Percentile Rate ($/kWh)-44896</v>
      </c>
      <c r="G12291" s="11" t="s">
        <v>131</v>
      </c>
      <c r="H12291" s="11" t="s">
        <v>54</v>
      </c>
      <c r="I12291" s="11" t="s">
        <v>308</v>
      </c>
      <c r="J12291" s="11" t="s">
        <v>310</v>
      </c>
      <c r="K12291" s="11" t="str">
        <f>IFERROR(INDEX('EDC Component Dictionary'!$C$5:$C$37,MATCH('Rates Database'!J12291,'EDC Component Dictionary'!$B$5:$B$37,0)), "Energy Supply")</f>
        <v>Energy Supply</v>
      </c>
      <c r="L12291" s="12">
        <v>0.1135</v>
      </c>
      <c r="M12291" s="12"/>
    </row>
    <row r="12292" spans="1:13" x14ac:dyDescent="0.3">
      <c r="A12292" s="18">
        <v>12290</v>
      </c>
      <c r="B12292" s="18">
        <f t="shared" si="384"/>
        <v>2023</v>
      </c>
      <c r="C12292" s="17">
        <v>44927</v>
      </c>
      <c r="D12292" s="18" t="s">
        <v>307</v>
      </c>
      <c r="E12292" s="18" t="s">
        <v>307</v>
      </c>
      <c r="F12292" s="18" t="str">
        <f t="shared" ref="F12292:F12355" si="385">_xlfn.CONCAT(E12292,"-",J12292,"-",C12292)</f>
        <v>Competitive Suppliers-25th Percentile Rate ($/kWh)-44927</v>
      </c>
      <c r="G12292" s="11" t="s">
        <v>131</v>
      </c>
      <c r="H12292" s="11" t="s">
        <v>54</v>
      </c>
      <c r="I12292" s="11" t="s">
        <v>308</v>
      </c>
      <c r="J12292" s="11" t="s">
        <v>310</v>
      </c>
      <c r="K12292" s="11" t="str">
        <f>IFERROR(INDEX('EDC Component Dictionary'!$C$5:$C$37,MATCH('Rates Database'!J12292,'EDC Component Dictionary'!$B$5:$B$37,0)), "Energy Supply")</f>
        <v>Energy Supply</v>
      </c>
      <c r="L12292" s="12">
        <v>0.11459999999999999</v>
      </c>
      <c r="M12292" s="12"/>
    </row>
    <row r="12293" spans="1:13" x14ac:dyDescent="0.3">
      <c r="A12293" s="18">
        <v>12291</v>
      </c>
      <c r="B12293" s="18">
        <f t="shared" si="384"/>
        <v>2023</v>
      </c>
      <c r="C12293" s="17">
        <v>44958</v>
      </c>
      <c r="D12293" s="18" t="s">
        <v>307</v>
      </c>
      <c r="E12293" s="18" t="s">
        <v>307</v>
      </c>
      <c r="F12293" s="18" t="str">
        <f t="shared" si="385"/>
        <v>Competitive Suppliers-25th Percentile Rate ($/kWh)-44958</v>
      </c>
      <c r="G12293" s="11" t="s">
        <v>131</v>
      </c>
      <c r="H12293" s="11" t="s">
        <v>54</v>
      </c>
      <c r="I12293" s="11" t="s">
        <v>308</v>
      </c>
      <c r="J12293" s="11" t="s">
        <v>310</v>
      </c>
      <c r="K12293" s="11" t="str">
        <f>IFERROR(INDEX('EDC Component Dictionary'!$C$5:$C$37,MATCH('Rates Database'!J12293,'EDC Component Dictionary'!$B$5:$B$37,0)), "Energy Supply")</f>
        <v>Energy Supply</v>
      </c>
      <c r="L12293" s="12">
        <v>0.1149</v>
      </c>
      <c r="M12293" s="12"/>
    </row>
    <row r="12294" spans="1:13" x14ac:dyDescent="0.3">
      <c r="A12294" s="18">
        <v>12292</v>
      </c>
      <c r="B12294" s="18">
        <f t="shared" si="384"/>
        <v>2023</v>
      </c>
      <c r="C12294" s="17">
        <v>44986</v>
      </c>
      <c r="D12294" s="18" t="s">
        <v>307</v>
      </c>
      <c r="E12294" s="18" t="s">
        <v>307</v>
      </c>
      <c r="F12294" s="18" t="str">
        <f t="shared" si="385"/>
        <v>Competitive Suppliers-25th Percentile Rate ($/kWh)-44986</v>
      </c>
      <c r="G12294" s="11" t="s">
        <v>131</v>
      </c>
      <c r="H12294" s="11" t="s">
        <v>54</v>
      </c>
      <c r="I12294" s="11" t="s">
        <v>308</v>
      </c>
      <c r="J12294" s="11" t="s">
        <v>310</v>
      </c>
      <c r="K12294" s="11" t="str">
        <f>IFERROR(INDEX('EDC Component Dictionary'!$C$5:$C$37,MATCH('Rates Database'!J12294,'EDC Component Dictionary'!$B$5:$B$37,0)), "Energy Supply")</f>
        <v>Energy Supply</v>
      </c>
      <c r="L12294" s="12">
        <v>0.115</v>
      </c>
      <c r="M12294" s="12"/>
    </row>
    <row r="12295" spans="1:13" x14ac:dyDescent="0.3">
      <c r="A12295" s="18">
        <v>12293</v>
      </c>
      <c r="B12295" s="18">
        <f t="shared" si="384"/>
        <v>2023</v>
      </c>
      <c r="C12295" s="17">
        <v>45017</v>
      </c>
      <c r="D12295" s="18" t="s">
        <v>307</v>
      </c>
      <c r="E12295" s="18" t="s">
        <v>307</v>
      </c>
      <c r="F12295" s="18" t="str">
        <f t="shared" si="385"/>
        <v>Competitive Suppliers-25th Percentile Rate ($/kWh)-45017</v>
      </c>
      <c r="G12295" s="11" t="s">
        <v>131</v>
      </c>
      <c r="H12295" s="11" t="s">
        <v>54</v>
      </c>
      <c r="I12295" s="11" t="s">
        <v>308</v>
      </c>
      <c r="J12295" s="11" t="s">
        <v>310</v>
      </c>
      <c r="K12295" s="11" t="str">
        <f>IFERROR(INDEX('EDC Component Dictionary'!$C$5:$C$37,MATCH('Rates Database'!J12295,'EDC Component Dictionary'!$B$5:$B$37,0)), "Energy Supply")</f>
        <v>Energy Supply</v>
      </c>
      <c r="L12295" s="12">
        <v>0.1159</v>
      </c>
      <c r="M12295" s="12"/>
    </row>
    <row r="12296" spans="1:13" x14ac:dyDescent="0.3">
      <c r="A12296" s="18">
        <v>12294</v>
      </c>
      <c r="B12296" s="18">
        <f t="shared" si="384"/>
        <v>2023</v>
      </c>
      <c r="C12296" s="17">
        <v>45047</v>
      </c>
      <c r="D12296" s="18" t="s">
        <v>307</v>
      </c>
      <c r="E12296" s="18" t="s">
        <v>307</v>
      </c>
      <c r="F12296" s="18" t="str">
        <f t="shared" si="385"/>
        <v>Competitive Suppliers-25th Percentile Rate ($/kWh)-45047</v>
      </c>
      <c r="G12296" s="11" t="s">
        <v>131</v>
      </c>
      <c r="H12296" s="11" t="s">
        <v>54</v>
      </c>
      <c r="I12296" s="11" t="s">
        <v>308</v>
      </c>
      <c r="J12296" s="11" t="s">
        <v>310</v>
      </c>
      <c r="K12296" s="11" t="str">
        <f>IFERROR(INDEX('EDC Component Dictionary'!$C$5:$C$37,MATCH('Rates Database'!J12296,'EDC Component Dictionary'!$B$5:$B$37,0)), "Energy Supply")</f>
        <v>Energy Supply</v>
      </c>
      <c r="L12296" s="12">
        <v>0.13389999999999999</v>
      </c>
      <c r="M12296" s="12"/>
    </row>
    <row r="12297" spans="1:13" x14ac:dyDescent="0.3">
      <c r="A12297" s="18">
        <v>12295</v>
      </c>
      <c r="B12297" s="18">
        <f t="shared" si="384"/>
        <v>2023</v>
      </c>
      <c r="C12297" s="17">
        <v>45078</v>
      </c>
      <c r="D12297" s="18" t="s">
        <v>307</v>
      </c>
      <c r="E12297" s="18" t="s">
        <v>307</v>
      </c>
      <c r="F12297" s="18" t="str">
        <f t="shared" si="385"/>
        <v>Competitive Suppliers-25th Percentile Rate ($/kWh)-45078</v>
      </c>
      <c r="G12297" s="11" t="s">
        <v>131</v>
      </c>
      <c r="H12297" s="11" t="s">
        <v>54</v>
      </c>
      <c r="I12297" s="11" t="s">
        <v>308</v>
      </c>
      <c r="J12297" s="11" t="s">
        <v>310</v>
      </c>
      <c r="K12297" s="11" t="str">
        <f>IFERROR(INDEX('EDC Component Dictionary'!$C$5:$C$37,MATCH('Rates Database'!J12297,'EDC Component Dictionary'!$B$5:$B$37,0)), "Energy Supply")</f>
        <v>Energy Supply</v>
      </c>
      <c r="L12297" s="12">
        <v>0.1343</v>
      </c>
      <c r="M12297" s="12"/>
    </row>
    <row r="12298" spans="1:13" x14ac:dyDescent="0.3">
      <c r="A12298" s="18">
        <v>12296</v>
      </c>
      <c r="B12298" s="18">
        <f t="shared" si="384"/>
        <v>2019</v>
      </c>
      <c r="C12298" s="17">
        <v>43466</v>
      </c>
      <c r="D12298" s="18" t="s">
        <v>307</v>
      </c>
      <c r="E12298" s="18" t="s">
        <v>307</v>
      </c>
      <c r="F12298" s="18" t="str">
        <f t="shared" si="385"/>
        <v>Competitive Suppliers-Median Rate ($/kWh)-43466</v>
      </c>
      <c r="G12298" s="11" t="s">
        <v>131</v>
      </c>
      <c r="H12298" s="11" t="s">
        <v>54</v>
      </c>
      <c r="I12298" s="11" t="s">
        <v>308</v>
      </c>
      <c r="J12298" s="11" t="s">
        <v>311</v>
      </c>
      <c r="K12298" s="11" t="str">
        <f>IFERROR(INDEX('EDC Component Dictionary'!$C$5:$C$37,MATCH('Rates Database'!J12298,'EDC Component Dictionary'!$B$5:$B$37,0)), "Energy Supply")</f>
        <v>Energy Supply</v>
      </c>
      <c r="L12298" s="12">
        <v>0.182</v>
      </c>
      <c r="M12298" s="12"/>
    </row>
    <row r="12299" spans="1:13" x14ac:dyDescent="0.3">
      <c r="A12299" s="18">
        <v>12297</v>
      </c>
      <c r="B12299" s="18">
        <f t="shared" si="384"/>
        <v>2019</v>
      </c>
      <c r="C12299" s="17">
        <v>43497</v>
      </c>
      <c r="D12299" s="18" t="s">
        <v>307</v>
      </c>
      <c r="E12299" s="18" t="s">
        <v>307</v>
      </c>
      <c r="F12299" s="18" t="str">
        <f t="shared" si="385"/>
        <v>Competitive Suppliers-Median Rate ($/kWh)-43497</v>
      </c>
      <c r="G12299" s="11" t="s">
        <v>131</v>
      </c>
      <c r="H12299" s="11" t="s">
        <v>54</v>
      </c>
      <c r="I12299" s="11" t="s">
        <v>308</v>
      </c>
      <c r="J12299" s="11" t="s">
        <v>311</v>
      </c>
      <c r="K12299" s="11" t="str">
        <f>IFERROR(INDEX('EDC Component Dictionary'!$C$5:$C$37,MATCH('Rates Database'!J12299,'EDC Component Dictionary'!$B$5:$B$37,0)), "Energy Supply")</f>
        <v>Energy Supply</v>
      </c>
      <c r="L12299" s="12">
        <v>0.1827</v>
      </c>
      <c r="M12299" s="12"/>
    </row>
    <row r="12300" spans="1:13" x14ac:dyDescent="0.3">
      <c r="A12300" s="18">
        <v>12298</v>
      </c>
      <c r="B12300" s="18">
        <f t="shared" si="384"/>
        <v>2019</v>
      </c>
      <c r="C12300" s="17">
        <v>43525</v>
      </c>
      <c r="D12300" s="18" t="s">
        <v>307</v>
      </c>
      <c r="E12300" s="18" t="s">
        <v>307</v>
      </c>
      <c r="F12300" s="18" t="str">
        <f t="shared" si="385"/>
        <v>Competitive Suppliers-Median Rate ($/kWh)-43525</v>
      </c>
      <c r="G12300" s="11" t="s">
        <v>131</v>
      </c>
      <c r="H12300" s="11" t="s">
        <v>54</v>
      </c>
      <c r="I12300" s="11" t="s">
        <v>308</v>
      </c>
      <c r="J12300" s="11" t="s">
        <v>311</v>
      </c>
      <c r="K12300" s="11" t="str">
        <f>IFERROR(INDEX('EDC Component Dictionary'!$C$5:$C$37,MATCH('Rates Database'!J12300,'EDC Component Dictionary'!$B$5:$B$37,0)), "Energy Supply")</f>
        <v>Energy Supply</v>
      </c>
      <c r="L12300" s="12">
        <v>0.18859999999999999</v>
      </c>
      <c r="M12300" s="12"/>
    </row>
    <row r="12301" spans="1:13" x14ac:dyDescent="0.3">
      <c r="A12301" s="18">
        <v>12299</v>
      </c>
      <c r="B12301" s="18">
        <f t="shared" si="384"/>
        <v>2019</v>
      </c>
      <c r="C12301" s="17">
        <v>43556</v>
      </c>
      <c r="D12301" s="18" t="s">
        <v>307</v>
      </c>
      <c r="E12301" s="18" t="s">
        <v>307</v>
      </c>
      <c r="F12301" s="18" t="str">
        <f t="shared" si="385"/>
        <v>Competitive Suppliers-Median Rate ($/kWh)-43556</v>
      </c>
      <c r="G12301" s="11" t="s">
        <v>131</v>
      </c>
      <c r="H12301" s="11" t="s">
        <v>54</v>
      </c>
      <c r="I12301" s="11" t="s">
        <v>308</v>
      </c>
      <c r="J12301" s="11" t="s">
        <v>311</v>
      </c>
      <c r="K12301" s="11" t="str">
        <f>IFERROR(INDEX('EDC Component Dictionary'!$C$5:$C$37,MATCH('Rates Database'!J12301,'EDC Component Dictionary'!$B$5:$B$37,0)), "Energy Supply")</f>
        <v>Energy Supply</v>
      </c>
      <c r="L12301" s="12">
        <v>0.1857</v>
      </c>
      <c r="M12301" s="12"/>
    </row>
    <row r="12302" spans="1:13" x14ac:dyDescent="0.3">
      <c r="A12302" s="18">
        <v>12300</v>
      </c>
      <c r="B12302" s="18">
        <f t="shared" si="384"/>
        <v>2019</v>
      </c>
      <c r="C12302" s="17">
        <v>43586</v>
      </c>
      <c r="D12302" s="18" t="s">
        <v>307</v>
      </c>
      <c r="E12302" s="18" t="s">
        <v>307</v>
      </c>
      <c r="F12302" s="18" t="str">
        <f t="shared" si="385"/>
        <v>Competitive Suppliers-Median Rate ($/kWh)-43586</v>
      </c>
      <c r="G12302" s="11" t="s">
        <v>131</v>
      </c>
      <c r="H12302" s="11" t="s">
        <v>54</v>
      </c>
      <c r="I12302" s="11" t="s">
        <v>308</v>
      </c>
      <c r="J12302" s="11" t="s">
        <v>311</v>
      </c>
      <c r="K12302" s="11" t="str">
        <f>IFERROR(INDEX('EDC Component Dictionary'!$C$5:$C$37,MATCH('Rates Database'!J12302,'EDC Component Dictionary'!$B$5:$B$37,0)), "Energy Supply")</f>
        <v>Energy Supply</v>
      </c>
      <c r="L12302" s="12">
        <v>0.1845</v>
      </c>
      <c r="M12302" s="12"/>
    </row>
    <row r="12303" spans="1:13" x14ac:dyDescent="0.3">
      <c r="A12303" s="18">
        <v>12301</v>
      </c>
      <c r="B12303" s="18">
        <f t="shared" si="384"/>
        <v>2019</v>
      </c>
      <c r="C12303" s="17">
        <v>43617</v>
      </c>
      <c r="D12303" s="18" t="s">
        <v>307</v>
      </c>
      <c r="E12303" s="18" t="s">
        <v>307</v>
      </c>
      <c r="F12303" s="18" t="str">
        <f t="shared" si="385"/>
        <v>Competitive Suppliers-Median Rate ($/kWh)-43617</v>
      </c>
      <c r="G12303" s="11" t="s">
        <v>131</v>
      </c>
      <c r="H12303" s="11" t="s">
        <v>54</v>
      </c>
      <c r="I12303" s="11" t="s">
        <v>308</v>
      </c>
      <c r="J12303" s="11" t="s">
        <v>311</v>
      </c>
      <c r="K12303" s="11" t="str">
        <f>IFERROR(INDEX('EDC Component Dictionary'!$C$5:$C$37,MATCH('Rates Database'!J12303,'EDC Component Dictionary'!$B$5:$B$37,0)), "Energy Supply")</f>
        <v>Energy Supply</v>
      </c>
      <c r="L12303" s="12">
        <v>0.18129999999999999</v>
      </c>
      <c r="M12303" s="12"/>
    </row>
    <row r="12304" spans="1:13" x14ac:dyDescent="0.3">
      <c r="A12304" s="18">
        <v>12302</v>
      </c>
      <c r="B12304" s="18">
        <f t="shared" si="384"/>
        <v>2019</v>
      </c>
      <c r="C12304" s="17">
        <v>43647</v>
      </c>
      <c r="D12304" s="18" t="s">
        <v>307</v>
      </c>
      <c r="E12304" s="18" t="s">
        <v>307</v>
      </c>
      <c r="F12304" s="18" t="str">
        <f t="shared" si="385"/>
        <v>Competitive Suppliers-Median Rate ($/kWh)-43647</v>
      </c>
      <c r="G12304" s="11" t="s">
        <v>131</v>
      </c>
      <c r="H12304" s="11" t="s">
        <v>54</v>
      </c>
      <c r="I12304" s="11" t="s">
        <v>308</v>
      </c>
      <c r="J12304" s="11" t="s">
        <v>311</v>
      </c>
      <c r="K12304" s="11" t="str">
        <f>IFERROR(INDEX('EDC Component Dictionary'!$C$5:$C$37,MATCH('Rates Database'!J12304,'EDC Component Dictionary'!$B$5:$B$37,0)), "Energy Supply")</f>
        <v>Energy Supply</v>
      </c>
      <c r="L12304" s="12">
        <v>0.18129999999999999</v>
      </c>
      <c r="M12304" s="12"/>
    </row>
    <row r="12305" spans="1:13" x14ac:dyDescent="0.3">
      <c r="A12305" s="18">
        <v>12303</v>
      </c>
      <c r="B12305" s="18">
        <f t="shared" si="384"/>
        <v>2019</v>
      </c>
      <c r="C12305" s="17">
        <v>43678</v>
      </c>
      <c r="D12305" s="18" t="s">
        <v>307</v>
      </c>
      <c r="E12305" s="18" t="s">
        <v>307</v>
      </c>
      <c r="F12305" s="18" t="str">
        <f t="shared" si="385"/>
        <v>Competitive Suppliers-Median Rate ($/kWh)-43678</v>
      </c>
      <c r="G12305" s="11" t="s">
        <v>131</v>
      </c>
      <c r="H12305" s="11" t="s">
        <v>54</v>
      </c>
      <c r="I12305" s="11" t="s">
        <v>308</v>
      </c>
      <c r="J12305" s="11" t="s">
        <v>311</v>
      </c>
      <c r="K12305" s="11" t="str">
        <f>IFERROR(INDEX('EDC Component Dictionary'!$C$5:$C$37,MATCH('Rates Database'!J12305,'EDC Component Dictionary'!$B$5:$B$37,0)), "Energy Supply")</f>
        <v>Energy Supply</v>
      </c>
      <c r="L12305" s="12">
        <v>0.17699999999999999</v>
      </c>
      <c r="M12305" s="12"/>
    </row>
    <row r="12306" spans="1:13" x14ac:dyDescent="0.3">
      <c r="A12306" s="18">
        <v>12304</v>
      </c>
      <c r="B12306" s="18">
        <f t="shared" si="384"/>
        <v>2019</v>
      </c>
      <c r="C12306" s="17">
        <v>43709</v>
      </c>
      <c r="D12306" s="18" t="s">
        <v>307</v>
      </c>
      <c r="E12306" s="18" t="s">
        <v>307</v>
      </c>
      <c r="F12306" s="18" t="str">
        <f t="shared" si="385"/>
        <v>Competitive Suppliers-Median Rate ($/kWh)-43709</v>
      </c>
      <c r="G12306" s="11" t="s">
        <v>131</v>
      </c>
      <c r="H12306" s="11" t="s">
        <v>54</v>
      </c>
      <c r="I12306" s="11" t="s">
        <v>308</v>
      </c>
      <c r="J12306" s="11" t="s">
        <v>311</v>
      </c>
      <c r="K12306" s="11" t="str">
        <f>IFERROR(INDEX('EDC Component Dictionary'!$C$5:$C$37,MATCH('Rates Database'!J12306,'EDC Component Dictionary'!$B$5:$B$37,0)), "Energy Supply")</f>
        <v>Energy Supply</v>
      </c>
      <c r="L12306" s="12">
        <v>0.17399999999999999</v>
      </c>
      <c r="M12306" s="12"/>
    </row>
    <row r="12307" spans="1:13" x14ac:dyDescent="0.3">
      <c r="A12307" s="18">
        <v>12305</v>
      </c>
      <c r="B12307" s="18">
        <f t="shared" si="384"/>
        <v>2019</v>
      </c>
      <c r="C12307" s="17">
        <v>43739</v>
      </c>
      <c r="D12307" s="18" t="s">
        <v>307</v>
      </c>
      <c r="E12307" s="18" t="s">
        <v>307</v>
      </c>
      <c r="F12307" s="18" t="str">
        <f t="shared" si="385"/>
        <v>Competitive Suppliers-Median Rate ($/kWh)-43739</v>
      </c>
      <c r="G12307" s="11" t="s">
        <v>131</v>
      </c>
      <c r="H12307" s="11" t="s">
        <v>54</v>
      </c>
      <c r="I12307" s="11" t="s">
        <v>308</v>
      </c>
      <c r="J12307" s="11" t="s">
        <v>311</v>
      </c>
      <c r="K12307" s="11" t="str">
        <f>IFERROR(INDEX('EDC Component Dictionary'!$C$5:$C$37,MATCH('Rates Database'!J12307,'EDC Component Dictionary'!$B$5:$B$37,0)), "Energy Supply")</f>
        <v>Energy Supply</v>
      </c>
      <c r="L12307" s="12">
        <v>0.17899999999999999</v>
      </c>
      <c r="M12307" s="12"/>
    </row>
    <row r="12308" spans="1:13" x14ac:dyDescent="0.3">
      <c r="A12308" s="18">
        <v>12306</v>
      </c>
      <c r="B12308" s="18">
        <f t="shared" si="384"/>
        <v>2019</v>
      </c>
      <c r="C12308" s="17">
        <v>43770</v>
      </c>
      <c r="D12308" s="18" t="s">
        <v>307</v>
      </c>
      <c r="E12308" s="18" t="s">
        <v>307</v>
      </c>
      <c r="F12308" s="18" t="str">
        <f t="shared" si="385"/>
        <v>Competitive Suppliers-Median Rate ($/kWh)-43770</v>
      </c>
      <c r="G12308" s="11" t="s">
        <v>131</v>
      </c>
      <c r="H12308" s="11" t="s">
        <v>54</v>
      </c>
      <c r="I12308" s="11" t="s">
        <v>308</v>
      </c>
      <c r="J12308" s="11" t="s">
        <v>311</v>
      </c>
      <c r="K12308" s="11" t="str">
        <f>IFERROR(INDEX('EDC Component Dictionary'!$C$5:$C$37,MATCH('Rates Database'!J12308,'EDC Component Dictionary'!$B$5:$B$37,0)), "Energy Supply")</f>
        <v>Energy Supply</v>
      </c>
      <c r="L12308" s="12">
        <v>0.17860000000000001</v>
      </c>
      <c r="M12308" s="12"/>
    </row>
    <row r="12309" spans="1:13" x14ac:dyDescent="0.3">
      <c r="A12309" s="18">
        <v>12307</v>
      </c>
      <c r="B12309" s="18">
        <f t="shared" si="384"/>
        <v>2019</v>
      </c>
      <c r="C12309" s="17">
        <v>43800</v>
      </c>
      <c r="D12309" s="18" t="s">
        <v>307</v>
      </c>
      <c r="E12309" s="18" t="s">
        <v>307</v>
      </c>
      <c r="F12309" s="18" t="str">
        <f t="shared" si="385"/>
        <v>Competitive Suppliers-Median Rate ($/kWh)-43800</v>
      </c>
      <c r="G12309" s="11" t="s">
        <v>131</v>
      </c>
      <c r="H12309" s="11" t="s">
        <v>54</v>
      </c>
      <c r="I12309" s="11" t="s">
        <v>308</v>
      </c>
      <c r="J12309" s="11" t="s">
        <v>311</v>
      </c>
      <c r="K12309" s="11" t="str">
        <f>IFERROR(INDEX('EDC Component Dictionary'!$C$5:$C$37,MATCH('Rates Database'!J12309,'EDC Component Dictionary'!$B$5:$B$37,0)), "Energy Supply")</f>
        <v>Energy Supply</v>
      </c>
      <c r="L12309" s="12">
        <v>0.17910000000000001</v>
      </c>
      <c r="M12309" s="12"/>
    </row>
    <row r="12310" spans="1:13" x14ac:dyDescent="0.3">
      <c r="A12310" s="18">
        <v>12308</v>
      </c>
      <c r="B12310" s="18">
        <f t="shared" ref="B12310:B12373" si="386">YEAR(C12310)</f>
        <v>2020</v>
      </c>
      <c r="C12310" s="17">
        <v>43831</v>
      </c>
      <c r="D12310" s="18" t="s">
        <v>307</v>
      </c>
      <c r="E12310" s="18" t="s">
        <v>307</v>
      </c>
      <c r="F12310" s="18" t="str">
        <f t="shared" si="385"/>
        <v>Competitive Suppliers-Median Rate ($/kWh)-43831</v>
      </c>
      <c r="G12310" s="11" t="s">
        <v>131</v>
      </c>
      <c r="H12310" s="11" t="s">
        <v>54</v>
      </c>
      <c r="I12310" s="11" t="s">
        <v>308</v>
      </c>
      <c r="J12310" s="11" t="s">
        <v>311</v>
      </c>
      <c r="K12310" s="11" t="str">
        <f>IFERROR(INDEX('EDC Component Dictionary'!$C$5:$C$37,MATCH('Rates Database'!J12310,'EDC Component Dictionary'!$B$5:$B$37,0)), "Energy Supply")</f>
        <v>Energy Supply</v>
      </c>
      <c r="L12310" s="12">
        <v>0.17960000000000001</v>
      </c>
      <c r="M12310" s="12"/>
    </row>
    <row r="12311" spans="1:13" x14ac:dyDescent="0.3">
      <c r="A12311" s="18">
        <v>12309</v>
      </c>
      <c r="B12311" s="18">
        <f t="shared" si="386"/>
        <v>2020</v>
      </c>
      <c r="C12311" s="17">
        <v>43862</v>
      </c>
      <c r="D12311" s="18" t="s">
        <v>307</v>
      </c>
      <c r="E12311" s="18" t="s">
        <v>307</v>
      </c>
      <c r="F12311" s="18" t="str">
        <f t="shared" si="385"/>
        <v>Competitive Suppliers-Median Rate ($/kWh)-43862</v>
      </c>
      <c r="G12311" s="11" t="s">
        <v>131</v>
      </c>
      <c r="H12311" s="11" t="s">
        <v>54</v>
      </c>
      <c r="I12311" s="11" t="s">
        <v>308</v>
      </c>
      <c r="J12311" s="11" t="s">
        <v>311</v>
      </c>
      <c r="K12311" s="11" t="str">
        <f>IFERROR(INDEX('EDC Component Dictionary'!$C$5:$C$37,MATCH('Rates Database'!J12311,'EDC Component Dictionary'!$B$5:$B$37,0)), "Energy Supply")</f>
        <v>Energy Supply</v>
      </c>
      <c r="L12311" s="12">
        <v>0.1794</v>
      </c>
      <c r="M12311" s="12"/>
    </row>
    <row r="12312" spans="1:13" x14ac:dyDescent="0.3">
      <c r="A12312" s="18">
        <v>12310</v>
      </c>
      <c r="B12312" s="18">
        <f t="shared" si="386"/>
        <v>2020</v>
      </c>
      <c r="C12312" s="17">
        <v>43891</v>
      </c>
      <c r="D12312" s="18" t="s">
        <v>307</v>
      </c>
      <c r="E12312" s="18" t="s">
        <v>307</v>
      </c>
      <c r="F12312" s="18" t="str">
        <f t="shared" si="385"/>
        <v>Competitive Suppliers-Median Rate ($/kWh)-43891</v>
      </c>
      <c r="G12312" s="11" t="s">
        <v>131</v>
      </c>
      <c r="H12312" s="11" t="s">
        <v>54</v>
      </c>
      <c r="I12312" s="11" t="s">
        <v>308</v>
      </c>
      <c r="J12312" s="11" t="s">
        <v>311</v>
      </c>
      <c r="K12312" s="11" t="str">
        <f>IFERROR(INDEX('EDC Component Dictionary'!$C$5:$C$37,MATCH('Rates Database'!J12312,'EDC Component Dictionary'!$B$5:$B$37,0)), "Energy Supply")</f>
        <v>Energy Supply</v>
      </c>
      <c r="L12312" s="12">
        <v>0.17799999999999999</v>
      </c>
      <c r="M12312" s="12"/>
    </row>
    <row r="12313" spans="1:13" x14ac:dyDescent="0.3">
      <c r="A12313" s="18">
        <v>12311</v>
      </c>
      <c r="B12313" s="18">
        <f t="shared" si="386"/>
        <v>2020</v>
      </c>
      <c r="C12313" s="17">
        <v>43922</v>
      </c>
      <c r="D12313" s="18" t="s">
        <v>307</v>
      </c>
      <c r="E12313" s="18" t="s">
        <v>307</v>
      </c>
      <c r="F12313" s="18" t="str">
        <f t="shared" si="385"/>
        <v>Competitive Suppliers-Median Rate ($/kWh)-43922</v>
      </c>
      <c r="G12313" s="11" t="s">
        <v>131</v>
      </c>
      <c r="H12313" s="11" t="s">
        <v>54</v>
      </c>
      <c r="I12313" s="11" t="s">
        <v>308</v>
      </c>
      <c r="J12313" s="11" t="s">
        <v>311</v>
      </c>
      <c r="K12313" s="11" t="str">
        <f>IFERROR(INDEX('EDC Component Dictionary'!$C$5:$C$37,MATCH('Rates Database'!J12313,'EDC Component Dictionary'!$B$5:$B$37,0)), "Energy Supply")</f>
        <v>Energy Supply</v>
      </c>
      <c r="L12313" s="12">
        <v>0.17810000000000001</v>
      </c>
      <c r="M12313" s="12"/>
    </row>
    <row r="12314" spans="1:13" x14ac:dyDescent="0.3">
      <c r="A12314" s="18">
        <v>12312</v>
      </c>
      <c r="B12314" s="18">
        <f t="shared" si="386"/>
        <v>2020</v>
      </c>
      <c r="C12314" s="17">
        <v>43952</v>
      </c>
      <c r="D12314" s="18" t="s">
        <v>307</v>
      </c>
      <c r="E12314" s="18" t="s">
        <v>307</v>
      </c>
      <c r="F12314" s="18" t="str">
        <f t="shared" si="385"/>
        <v>Competitive Suppliers-Median Rate ($/kWh)-43952</v>
      </c>
      <c r="G12314" s="11" t="s">
        <v>131</v>
      </c>
      <c r="H12314" s="11" t="s">
        <v>54</v>
      </c>
      <c r="I12314" s="11" t="s">
        <v>308</v>
      </c>
      <c r="J12314" s="11" t="s">
        <v>311</v>
      </c>
      <c r="K12314" s="11" t="str">
        <f>IFERROR(INDEX('EDC Component Dictionary'!$C$5:$C$37,MATCH('Rates Database'!J12314,'EDC Component Dictionary'!$B$5:$B$37,0)), "Energy Supply")</f>
        <v>Energy Supply</v>
      </c>
      <c r="L12314" s="12">
        <v>0.1757</v>
      </c>
      <c r="M12314" s="12"/>
    </row>
    <row r="12315" spans="1:13" x14ac:dyDescent="0.3">
      <c r="A12315" s="18">
        <v>12313</v>
      </c>
      <c r="B12315" s="18">
        <f t="shared" si="386"/>
        <v>2020</v>
      </c>
      <c r="C12315" s="17">
        <v>43983</v>
      </c>
      <c r="D12315" s="18" t="s">
        <v>307</v>
      </c>
      <c r="E12315" s="18" t="s">
        <v>307</v>
      </c>
      <c r="F12315" s="18" t="str">
        <f t="shared" si="385"/>
        <v>Competitive Suppliers-Median Rate ($/kWh)-43983</v>
      </c>
      <c r="G12315" s="11" t="s">
        <v>131</v>
      </c>
      <c r="H12315" s="11" t="s">
        <v>54</v>
      </c>
      <c r="I12315" s="11" t="s">
        <v>308</v>
      </c>
      <c r="J12315" s="11" t="s">
        <v>311</v>
      </c>
      <c r="K12315" s="11" t="str">
        <f>IFERROR(INDEX('EDC Component Dictionary'!$C$5:$C$37,MATCH('Rates Database'!J12315,'EDC Component Dictionary'!$B$5:$B$37,0)), "Energy Supply")</f>
        <v>Energy Supply</v>
      </c>
      <c r="L12315" s="12">
        <v>0.17169999999999999</v>
      </c>
      <c r="M12315" s="12"/>
    </row>
    <row r="12316" spans="1:13" x14ac:dyDescent="0.3">
      <c r="A12316" s="18">
        <v>12314</v>
      </c>
      <c r="B12316" s="18">
        <f t="shared" si="386"/>
        <v>2020</v>
      </c>
      <c r="C12316" s="17">
        <v>44013</v>
      </c>
      <c r="D12316" s="18" t="s">
        <v>307</v>
      </c>
      <c r="E12316" s="18" t="s">
        <v>307</v>
      </c>
      <c r="F12316" s="18" t="str">
        <f t="shared" si="385"/>
        <v>Competitive Suppliers-Median Rate ($/kWh)-44013</v>
      </c>
      <c r="G12316" s="11" t="s">
        <v>131</v>
      </c>
      <c r="H12316" s="11" t="s">
        <v>54</v>
      </c>
      <c r="I12316" s="11" t="s">
        <v>308</v>
      </c>
      <c r="J12316" s="11" t="s">
        <v>311</v>
      </c>
      <c r="K12316" s="11" t="str">
        <f>IFERROR(INDEX('EDC Component Dictionary'!$C$5:$C$37,MATCH('Rates Database'!J12316,'EDC Component Dictionary'!$B$5:$B$37,0)), "Energy Supply")</f>
        <v>Energy Supply</v>
      </c>
      <c r="L12316" s="12">
        <v>0.16439999999999999</v>
      </c>
      <c r="M12316" s="12"/>
    </row>
    <row r="12317" spans="1:13" x14ac:dyDescent="0.3">
      <c r="A12317" s="18">
        <v>12315</v>
      </c>
      <c r="B12317" s="18">
        <f t="shared" si="386"/>
        <v>2020</v>
      </c>
      <c r="C12317" s="17">
        <v>44044</v>
      </c>
      <c r="D12317" s="18" t="s">
        <v>307</v>
      </c>
      <c r="E12317" s="18" t="s">
        <v>307</v>
      </c>
      <c r="F12317" s="18" t="str">
        <f t="shared" si="385"/>
        <v>Competitive Suppliers-Median Rate ($/kWh)-44044</v>
      </c>
      <c r="G12317" s="11" t="s">
        <v>131</v>
      </c>
      <c r="H12317" s="11" t="s">
        <v>54</v>
      </c>
      <c r="I12317" s="11" t="s">
        <v>308</v>
      </c>
      <c r="J12317" s="11" t="s">
        <v>311</v>
      </c>
      <c r="K12317" s="11" t="str">
        <f>IFERROR(INDEX('EDC Component Dictionary'!$C$5:$C$37,MATCH('Rates Database'!J12317,'EDC Component Dictionary'!$B$5:$B$37,0)), "Energy Supply")</f>
        <v>Energy Supply</v>
      </c>
      <c r="L12317" s="12">
        <v>0.159</v>
      </c>
      <c r="M12317" s="12"/>
    </row>
    <row r="12318" spans="1:13" x14ac:dyDescent="0.3">
      <c r="A12318" s="18">
        <v>12316</v>
      </c>
      <c r="B12318" s="18">
        <f t="shared" si="386"/>
        <v>2020</v>
      </c>
      <c r="C12318" s="17">
        <v>44075</v>
      </c>
      <c r="D12318" s="18" t="s">
        <v>307</v>
      </c>
      <c r="E12318" s="18" t="s">
        <v>307</v>
      </c>
      <c r="F12318" s="18" t="str">
        <f t="shared" si="385"/>
        <v>Competitive Suppliers-Median Rate ($/kWh)-44075</v>
      </c>
      <c r="G12318" s="11" t="s">
        <v>131</v>
      </c>
      <c r="H12318" s="11" t="s">
        <v>54</v>
      </c>
      <c r="I12318" s="11" t="s">
        <v>308</v>
      </c>
      <c r="J12318" s="11" t="s">
        <v>311</v>
      </c>
      <c r="K12318" s="11" t="str">
        <f>IFERROR(INDEX('EDC Component Dictionary'!$C$5:$C$37,MATCH('Rates Database'!J12318,'EDC Component Dictionary'!$B$5:$B$37,0)), "Energy Supply")</f>
        <v>Energy Supply</v>
      </c>
      <c r="L12318" s="12">
        <v>0.15859999999999999</v>
      </c>
      <c r="M12318" s="12"/>
    </row>
    <row r="12319" spans="1:13" x14ac:dyDescent="0.3">
      <c r="A12319" s="18">
        <v>12317</v>
      </c>
      <c r="B12319" s="18">
        <f t="shared" si="386"/>
        <v>2020</v>
      </c>
      <c r="C12319" s="17">
        <v>44105</v>
      </c>
      <c r="D12319" s="18" t="s">
        <v>307</v>
      </c>
      <c r="E12319" s="18" t="s">
        <v>307</v>
      </c>
      <c r="F12319" s="18" t="str">
        <f t="shared" si="385"/>
        <v>Competitive Suppliers-Median Rate ($/kWh)-44105</v>
      </c>
      <c r="G12319" s="11" t="s">
        <v>131</v>
      </c>
      <c r="H12319" s="11" t="s">
        <v>54</v>
      </c>
      <c r="I12319" s="11" t="s">
        <v>308</v>
      </c>
      <c r="J12319" s="11" t="s">
        <v>311</v>
      </c>
      <c r="K12319" s="11" t="str">
        <f>IFERROR(INDEX('EDC Component Dictionary'!$C$5:$C$37,MATCH('Rates Database'!J12319,'EDC Component Dictionary'!$B$5:$B$37,0)), "Energy Supply")</f>
        <v>Energy Supply</v>
      </c>
      <c r="L12319" s="12">
        <v>0.1588</v>
      </c>
      <c r="M12319" s="12"/>
    </row>
    <row r="12320" spans="1:13" x14ac:dyDescent="0.3">
      <c r="A12320" s="18">
        <v>12318</v>
      </c>
      <c r="B12320" s="18">
        <f t="shared" si="386"/>
        <v>2020</v>
      </c>
      <c r="C12320" s="17">
        <v>44136</v>
      </c>
      <c r="D12320" s="18" t="s">
        <v>307</v>
      </c>
      <c r="E12320" s="18" t="s">
        <v>307</v>
      </c>
      <c r="F12320" s="18" t="str">
        <f t="shared" si="385"/>
        <v>Competitive Suppliers-Median Rate ($/kWh)-44136</v>
      </c>
      <c r="G12320" s="11" t="s">
        <v>131</v>
      </c>
      <c r="H12320" s="11" t="s">
        <v>54</v>
      </c>
      <c r="I12320" s="11" t="s">
        <v>308</v>
      </c>
      <c r="J12320" s="11" t="s">
        <v>311</v>
      </c>
      <c r="K12320" s="11" t="str">
        <f>IFERROR(INDEX('EDC Component Dictionary'!$C$5:$C$37,MATCH('Rates Database'!J12320,'EDC Component Dictionary'!$B$5:$B$37,0)), "Energy Supply")</f>
        <v>Energy Supply</v>
      </c>
      <c r="L12320" s="12">
        <v>0.15629999999999999</v>
      </c>
      <c r="M12320" s="12"/>
    </row>
    <row r="12321" spans="1:13" x14ac:dyDescent="0.3">
      <c r="A12321" s="18">
        <v>12319</v>
      </c>
      <c r="B12321" s="18">
        <f t="shared" si="386"/>
        <v>2020</v>
      </c>
      <c r="C12321" s="17">
        <v>44166</v>
      </c>
      <c r="D12321" s="18" t="s">
        <v>307</v>
      </c>
      <c r="E12321" s="18" t="s">
        <v>307</v>
      </c>
      <c r="F12321" s="18" t="str">
        <f t="shared" si="385"/>
        <v>Competitive Suppliers-Median Rate ($/kWh)-44166</v>
      </c>
      <c r="G12321" s="11" t="s">
        <v>131</v>
      </c>
      <c r="H12321" s="11" t="s">
        <v>54</v>
      </c>
      <c r="I12321" s="11" t="s">
        <v>308</v>
      </c>
      <c r="J12321" s="11" t="s">
        <v>311</v>
      </c>
      <c r="K12321" s="11" t="str">
        <f>IFERROR(INDEX('EDC Component Dictionary'!$C$5:$C$37,MATCH('Rates Database'!J12321,'EDC Component Dictionary'!$B$5:$B$37,0)), "Energy Supply")</f>
        <v>Energy Supply</v>
      </c>
      <c r="L12321" s="12">
        <v>0.1613</v>
      </c>
      <c r="M12321" s="12"/>
    </row>
    <row r="12322" spans="1:13" x14ac:dyDescent="0.3">
      <c r="A12322" s="18">
        <v>12320</v>
      </c>
      <c r="B12322" s="18">
        <f t="shared" si="386"/>
        <v>2021</v>
      </c>
      <c r="C12322" s="17">
        <v>44197</v>
      </c>
      <c r="D12322" s="18" t="s">
        <v>307</v>
      </c>
      <c r="E12322" s="18" t="s">
        <v>307</v>
      </c>
      <c r="F12322" s="18" t="str">
        <f t="shared" si="385"/>
        <v>Competitive Suppliers-Median Rate ($/kWh)-44197</v>
      </c>
      <c r="G12322" s="11" t="s">
        <v>131</v>
      </c>
      <c r="H12322" s="11" t="s">
        <v>54</v>
      </c>
      <c r="I12322" s="11" t="s">
        <v>308</v>
      </c>
      <c r="J12322" s="11" t="s">
        <v>311</v>
      </c>
      <c r="K12322" s="11" t="str">
        <f>IFERROR(INDEX('EDC Component Dictionary'!$C$5:$C$37,MATCH('Rates Database'!J12322,'EDC Component Dictionary'!$B$5:$B$37,0)), "Energy Supply")</f>
        <v>Energy Supply</v>
      </c>
      <c r="L12322" s="12">
        <v>0.17299999999999999</v>
      </c>
      <c r="M12322" s="12"/>
    </row>
    <row r="12323" spans="1:13" x14ac:dyDescent="0.3">
      <c r="A12323" s="18">
        <v>12321</v>
      </c>
      <c r="B12323" s="18">
        <f t="shared" si="386"/>
        <v>2021</v>
      </c>
      <c r="C12323" s="17">
        <v>44228</v>
      </c>
      <c r="D12323" s="18" t="s">
        <v>307</v>
      </c>
      <c r="E12323" s="18" t="s">
        <v>307</v>
      </c>
      <c r="F12323" s="18" t="str">
        <f t="shared" si="385"/>
        <v>Competitive Suppliers-Median Rate ($/kWh)-44228</v>
      </c>
      <c r="G12323" s="11" t="s">
        <v>131</v>
      </c>
      <c r="H12323" s="11" t="s">
        <v>54</v>
      </c>
      <c r="I12323" s="11" t="s">
        <v>308</v>
      </c>
      <c r="J12323" s="11" t="s">
        <v>311</v>
      </c>
      <c r="K12323" s="11" t="str">
        <f>IFERROR(INDEX('EDC Component Dictionary'!$C$5:$C$37,MATCH('Rates Database'!J12323,'EDC Component Dictionary'!$B$5:$B$37,0)), "Energy Supply")</f>
        <v>Energy Supply</v>
      </c>
      <c r="L12323" s="12">
        <v>0.18329999999999999</v>
      </c>
      <c r="M12323" s="12"/>
    </row>
    <row r="12324" spans="1:13" x14ac:dyDescent="0.3">
      <c r="A12324" s="18">
        <v>12322</v>
      </c>
      <c r="B12324" s="18">
        <f t="shared" si="386"/>
        <v>2021</v>
      </c>
      <c r="C12324" s="17">
        <v>44256</v>
      </c>
      <c r="D12324" s="18" t="s">
        <v>307</v>
      </c>
      <c r="E12324" s="18" t="s">
        <v>307</v>
      </c>
      <c r="F12324" s="18" t="str">
        <f t="shared" si="385"/>
        <v>Competitive Suppliers-Median Rate ($/kWh)-44256</v>
      </c>
      <c r="G12324" s="11" t="s">
        <v>131</v>
      </c>
      <c r="H12324" s="11" t="s">
        <v>54</v>
      </c>
      <c r="I12324" s="11" t="s">
        <v>308</v>
      </c>
      <c r="J12324" s="11" t="s">
        <v>311</v>
      </c>
      <c r="K12324" s="11" t="str">
        <f>IFERROR(INDEX('EDC Component Dictionary'!$C$5:$C$37,MATCH('Rates Database'!J12324,'EDC Component Dictionary'!$B$5:$B$37,0)), "Energy Supply")</f>
        <v>Energy Supply</v>
      </c>
      <c r="L12324" s="12">
        <v>0.18779999999999999</v>
      </c>
      <c r="M12324" s="12"/>
    </row>
    <row r="12325" spans="1:13" x14ac:dyDescent="0.3">
      <c r="A12325" s="18">
        <v>12323</v>
      </c>
      <c r="B12325" s="18">
        <f t="shared" si="386"/>
        <v>2021</v>
      </c>
      <c r="C12325" s="17">
        <v>44287</v>
      </c>
      <c r="D12325" s="18" t="s">
        <v>307</v>
      </c>
      <c r="E12325" s="18" t="s">
        <v>307</v>
      </c>
      <c r="F12325" s="18" t="str">
        <f t="shared" si="385"/>
        <v>Competitive Suppliers-Median Rate ($/kWh)-44287</v>
      </c>
      <c r="G12325" s="11" t="s">
        <v>131</v>
      </c>
      <c r="H12325" s="11" t="s">
        <v>54</v>
      </c>
      <c r="I12325" s="11" t="s">
        <v>308</v>
      </c>
      <c r="J12325" s="11" t="s">
        <v>311</v>
      </c>
      <c r="K12325" s="11" t="str">
        <f>IFERROR(INDEX('EDC Component Dictionary'!$C$5:$C$37,MATCH('Rates Database'!J12325,'EDC Component Dictionary'!$B$5:$B$37,0)), "Energy Supply")</f>
        <v>Energy Supply</v>
      </c>
      <c r="L12325" s="12">
        <v>0.18559999999999999</v>
      </c>
      <c r="M12325" s="12"/>
    </row>
    <row r="12326" spans="1:13" x14ac:dyDescent="0.3">
      <c r="A12326" s="18">
        <v>12324</v>
      </c>
      <c r="B12326" s="18">
        <f t="shared" si="386"/>
        <v>2021</v>
      </c>
      <c r="C12326" s="17">
        <v>44317</v>
      </c>
      <c r="D12326" s="18" t="s">
        <v>307</v>
      </c>
      <c r="E12326" s="18" t="s">
        <v>307</v>
      </c>
      <c r="F12326" s="18" t="str">
        <f t="shared" si="385"/>
        <v>Competitive Suppliers-Median Rate ($/kWh)-44317</v>
      </c>
      <c r="G12326" s="11" t="s">
        <v>131</v>
      </c>
      <c r="H12326" s="11" t="s">
        <v>54</v>
      </c>
      <c r="I12326" s="11" t="s">
        <v>308</v>
      </c>
      <c r="J12326" s="11" t="s">
        <v>311</v>
      </c>
      <c r="K12326" s="11" t="str">
        <f>IFERROR(INDEX('EDC Component Dictionary'!$C$5:$C$37,MATCH('Rates Database'!J12326,'EDC Component Dictionary'!$B$5:$B$37,0)), "Energy Supply")</f>
        <v>Energy Supply</v>
      </c>
      <c r="L12326" s="12">
        <v>0.18390000000000001</v>
      </c>
      <c r="M12326" s="12"/>
    </row>
    <row r="12327" spans="1:13" x14ac:dyDescent="0.3">
      <c r="A12327" s="18">
        <v>12325</v>
      </c>
      <c r="B12327" s="18">
        <f t="shared" si="386"/>
        <v>2021</v>
      </c>
      <c r="C12327" s="17">
        <v>44348</v>
      </c>
      <c r="D12327" s="18" t="s">
        <v>307</v>
      </c>
      <c r="E12327" s="18" t="s">
        <v>307</v>
      </c>
      <c r="F12327" s="18" t="str">
        <f t="shared" si="385"/>
        <v>Competitive Suppliers-Median Rate ($/kWh)-44348</v>
      </c>
      <c r="G12327" s="11" t="s">
        <v>131</v>
      </c>
      <c r="H12327" s="11" t="s">
        <v>54</v>
      </c>
      <c r="I12327" s="11" t="s">
        <v>308</v>
      </c>
      <c r="J12327" s="11" t="s">
        <v>311</v>
      </c>
      <c r="K12327" s="11" t="str">
        <f>IFERROR(INDEX('EDC Component Dictionary'!$C$5:$C$37,MATCH('Rates Database'!J12327,'EDC Component Dictionary'!$B$5:$B$37,0)), "Energy Supply")</f>
        <v>Energy Supply</v>
      </c>
      <c r="L12327" s="12">
        <v>0.18440000000000001</v>
      </c>
      <c r="M12327" s="12"/>
    </row>
    <row r="12328" spans="1:13" x14ac:dyDescent="0.3">
      <c r="A12328" s="18">
        <v>12326</v>
      </c>
      <c r="B12328" s="18">
        <f t="shared" si="386"/>
        <v>2021</v>
      </c>
      <c r="C12328" s="17">
        <v>44378</v>
      </c>
      <c r="D12328" s="18" t="s">
        <v>307</v>
      </c>
      <c r="E12328" s="18" t="s">
        <v>307</v>
      </c>
      <c r="F12328" s="18" t="str">
        <f t="shared" si="385"/>
        <v>Competitive Suppliers-Median Rate ($/kWh)-44378</v>
      </c>
      <c r="G12328" s="11" t="s">
        <v>131</v>
      </c>
      <c r="H12328" s="11" t="s">
        <v>54</v>
      </c>
      <c r="I12328" s="11" t="s">
        <v>308</v>
      </c>
      <c r="J12328" s="11" t="s">
        <v>311</v>
      </c>
      <c r="K12328" s="11" t="str">
        <f>IFERROR(INDEX('EDC Component Dictionary'!$C$5:$C$37,MATCH('Rates Database'!J12328,'EDC Component Dictionary'!$B$5:$B$37,0)), "Energy Supply")</f>
        <v>Energy Supply</v>
      </c>
      <c r="L12328" s="12">
        <v>0.18240000000000001</v>
      </c>
      <c r="M12328" s="12"/>
    </row>
    <row r="12329" spans="1:13" x14ac:dyDescent="0.3">
      <c r="A12329" s="18">
        <v>12327</v>
      </c>
      <c r="B12329" s="18">
        <f t="shared" si="386"/>
        <v>2021</v>
      </c>
      <c r="C12329" s="17">
        <v>44409</v>
      </c>
      <c r="D12329" s="18" t="s">
        <v>307</v>
      </c>
      <c r="E12329" s="18" t="s">
        <v>307</v>
      </c>
      <c r="F12329" s="18" t="str">
        <f t="shared" si="385"/>
        <v>Competitive Suppliers-Median Rate ($/kWh)-44409</v>
      </c>
      <c r="G12329" s="11" t="s">
        <v>131</v>
      </c>
      <c r="H12329" s="11" t="s">
        <v>54</v>
      </c>
      <c r="I12329" s="11" t="s">
        <v>308</v>
      </c>
      <c r="J12329" s="11" t="s">
        <v>311</v>
      </c>
      <c r="K12329" s="11" t="str">
        <f>IFERROR(INDEX('EDC Component Dictionary'!$C$5:$C$37,MATCH('Rates Database'!J12329,'EDC Component Dictionary'!$B$5:$B$37,0)), "Energy Supply")</f>
        <v>Energy Supply</v>
      </c>
      <c r="L12329" s="12">
        <v>0.17829999999999999</v>
      </c>
      <c r="M12329" s="12"/>
    </row>
    <row r="12330" spans="1:13" x14ac:dyDescent="0.3">
      <c r="A12330" s="18">
        <v>12328</v>
      </c>
      <c r="B12330" s="18">
        <f t="shared" si="386"/>
        <v>2021</v>
      </c>
      <c r="C12330" s="17">
        <v>44440</v>
      </c>
      <c r="D12330" s="18" t="s">
        <v>307</v>
      </c>
      <c r="E12330" s="18" t="s">
        <v>307</v>
      </c>
      <c r="F12330" s="18" t="str">
        <f t="shared" si="385"/>
        <v>Competitive Suppliers-Median Rate ($/kWh)-44440</v>
      </c>
      <c r="G12330" s="11" t="s">
        <v>131</v>
      </c>
      <c r="H12330" s="11" t="s">
        <v>54</v>
      </c>
      <c r="I12330" s="11" t="s">
        <v>308</v>
      </c>
      <c r="J12330" s="11" t="s">
        <v>311</v>
      </c>
      <c r="K12330" s="11" t="str">
        <f>IFERROR(INDEX('EDC Component Dictionary'!$C$5:$C$37,MATCH('Rates Database'!J12330,'EDC Component Dictionary'!$B$5:$B$37,0)), "Energy Supply")</f>
        <v>Energy Supply</v>
      </c>
      <c r="L12330" s="12">
        <v>0.1804</v>
      </c>
      <c r="M12330" s="12"/>
    </row>
    <row r="12331" spans="1:13" x14ac:dyDescent="0.3">
      <c r="A12331" s="18">
        <v>12329</v>
      </c>
      <c r="B12331" s="18">
        <f t="shared" si="386"/>
        <v>2021</v>
      </c>
      <c r="C12331" s="17">
        <v>44470</v>
      </c>
      <c r="D12331" s="18" t="s">
        <v>307</v>
      </c>
      <c r="E12331" s="18" t="s">
        <v>307</v>
      </c>
      <c r="F12331" s="18" t="str">
        <f t="shared" si="385"/>
        <v>Competitive Suppliers-Median Rate ($/kWh)-44470</v>
      </c>
      <c r="G12331" s="11" t="s">
        <v>131</v>
      </c>
      <c r="H12331" s="11" t="s">
        <v>54</v>
      </c>
      <c r="I12331" s="11" t="s">
        <v>308</v>
      </c>
      <c r="J12331" s="11" t="s">
        <v>311</v>
      </c>
      <c r="K12331" s="11" t="str">
        <f>IFERROR(INDEX('EDC Component Dictionary'!$C$5:$C$37,MATCH('Rates Database'!J12331,'EDC Component Dictionary'!$B$5:$B$37,0)), "Energy Supply")</f>
        <v>Energy Supply</v>
      </c>
      <c r="L12331" s="12">
        <v>0.187</v>
      </c>
      <c r="M12331" s="12"/>
    </row>
    <row r="12332" spans="1:13" x14ac:dyDescent="0.3">
      <c r="A12332" s="18">
        <v>12330</v>
      </c>
      <c r="B12332" s="18">
        <f t="shared" si="386"/>
        <v>2021</v>
      </c>
      <c r="C12332" s="17">
        <v>44501</v>
      </c>
      <c r="D12332" s="18" t="s">
        <v>307</v>
      </c>
      <c r="E12332" s="18" t="s">
        <v>307</v>
      </c>
      <c r="F12332" s="18" t="str">
        <f t="shared" si="385"/>
        <v>Competitive Suppliers-Median Rate ($/kWh)-44501</v>
      </c>
      <c r="G12332" s="11" t="s">
        <v>131</v>
      </c>
      <c r="H12332" s="11" t="s">
        <v>54</v>
      </c>
      <c r="I12332" s="11" t="s">
        <v>308</v>
      </c>
      <c r="J12332" s="11" t="s">
        <v>311</v>
      </c>
      <c r="K12332" s="11" t="str">
        <f>IFERROR(INDEX('EDC Component Dictionary'!$C$5:$C$37,MATCH('Rates Database'!J12332,'EDC Component Dictionary'!$B$5:$B$37,0)), "Energy Supply")</f>
        <v>Energy Supply</v>
      </c>
      <c r="L12332" s="12">
        <v>0.19539999999999999</v>
      </c>
      <c r="M12332" s="12"/>
    </row>
    <row r="12333" spans="1:13" x14ac:dyDescent="0.3">
      <c r="A12333" s="18">
        <v>12331</v>
      </c>
      <c r="B12333" s="18">
        <f t="shared" si="386"/>
        <v>2021</v>
      </c>
      <c r="C12333" s="17">
        <v>44531</v>
      </c>
      <c r="D12333" s="18" t="s">
        <v>307</v>
      </c>
      <c r="E12333" s="18" t="s">
        <v>307</v>
      </c>
      <c r="F12333" s="18" t="str">
        <f t="shared" si="385"/>
        <v>Competitive Suppliers-Median Rate ($/kWh)-44531</v>
      </c>
      <c r="G12333" s="11" t="s">
        <v>131</v>
      </c>
      <c r="H12333" s="11" t="s">
        <v>54</v>
      </c>
      <c r="I12333" s="11" t="s">
        <v>308</v>
      </c>
      <c r="J12333" s="11" t="s">
        <v>311</v>
      </c>
      <c r="K12333" s="11" t="str">
        <f>IFERROR(INDEX('EDC Component Dictionary'!$C$5:$C$37,MATCH('Rates Database'!J12333,'EDC Component Dictionary'!$B$5:$B$37,0)), "Energy Supply")</f>
        <v>Energy Supply</v>
      </c>
      <c r="L12333" s="12">
        <v>0.20780000000000001</v>
      </c>
      <c r="M12333" s="12"/>
    </row>
    <row r="12334" spans="1:13" x14ac:dyDescent="0.3">
      <c r="A12334" s="18">
        <v>12332</v>
      </c>
      <c r="B12334" s="18">
        <f t="shared" si="386"/>
        <v>2022</v>
      </c>
      <c r="C12334" s="17">
        <v>44562</v>
      </c>
      <c r="D12334" s="18" t="s">
        <v>307</v>
      </c>
      <c r="E12334" s="18" t="s">
        <v>307</v>
      </c>
      <c r="F12334" s="18" t="str">
        <f t="shared" si="385"/>
        <v>Competitive Suppliers-Median Rate ($/kWh)-44562</v>
      </c>
      <c r="G12334" s="11" t="s">
        <v>131</v>
      </c>
      <c r="H12334" s="11" t="s">
        <v>54</v>
      </c>
      <c r="I12334" s="11" t="s">
        <v>308</v>
      </c>
      <c r="J12334" s="11" t="s">
        <v>311</v>
      </c>
      <c r="K12334" s="11" t="str">
        <f>IFERROR(INDEX('EDC Component Dictionary'!$C$5:$C$37,MATCH('Rates Database'!J12334,'EDC Component Dictionary'!$B$5:$B$37,0)), "Energy Supply")</f>
        <v>Energy Supply</v>
      </c>
      <c r="L12334" s="12">
        <v>0.20039999999999999</v>
      </c>
      <c r="M12334" s="12"/>
    </row>
    <row r="12335" spans="1:13" x14ac:dyDescent="0.3">
      <c r="A12335" s="18">
        <v>12333</v>
      </c>
      <c r="B12335" s="18">
        <f t="shared" si="386"/>
        <v>2022</v>
      </c>
      <c r="C12335" s="17">
        <v>44593</v>
      </c>
      <c r="D12335" s="18" t="s">
        <v>307</v>
      </c>
      <c r="E12335" s="18" t="s">
        <v>307</v>
      </c>
      <c r="F12335" s="18" t="str">
        <f t="shared" si="385"/>
        <v>Competitive Suppliers-Median Rate ($/kWh)-44593</v>
      </c>
      <c r="G12335" s="11" t="s">
        <v>131</v>
      </c>
      <c r="H12335" s="11" t="s">
        <v>54</v>
      </c>
      <c r="I12335" s="11" t="s">
        <v>308</v>
      </c>
      <c r="J12335" s="11" t="s">
        <v>311</v>
      </c>
      <c r="K12335" s="11" t="str">
        <f>IFERROR(INDEX('EDC Component Dictionary'!$C$5:$C$37,MATCH('Rates Database'!J12335,'EDC Component Dictionary'!$B$5:$B$37,0)), "Energy Supply")</f>
        <v>Energy Supply</v>
      </c>
      <c r="L12335" s="12">
        <v>0.1971</v>
      </c>
      <c r="M12335" s="12"/>
    </row>
    <row r="12336" spans="1:13" x14ac:dyDescent="0.3">
      <c r="A12336" s="18">
        <v>12334</v>
      </c>
      <c r="B12336" s="18">
        <f t="shared" si="386"/>
        <v>2022</v>
      </c>
      <c r="C12336" s="17">
        <v>44621</v>
      </c>
      <c r="D12336" s="18" t="s">
        <v>307</v>
      </c>
      <c r="E12336" s="18" t="s">
        <v>307</v>
      </c>
      <c r="F12336" s="18" t="str">
        <f t="shared" si="385"/>
        <v>Competitive Suppliers-Median Rate ($/kWh)-44621</v>
      </c>
      <c r="G12336" s="11" t="s">
        <v>131</v>
      </c>
      <c r="H12336" s="11" t="s">
        <v>54</v>
      </c>
      <c r="I12336" s="11" t="s">
        <v>308</v>
      </c>
      <c r="J12336" s="11" t="s">
        <v>311</v>
      </c>
      <c r="K12336" s="11" t="str">
        <f>IFERROR(INDEX('EDC Component Dictionary'!$C$5:$C$37,MATCH('Rates Database'!J12336,'EDC Component Dictionary'!$B$5:$B$37,0)), "Energy Supply")</f>
        <v>Energy Supply</v>
      </c>
      <c r="L12336" s="12">
        <v>0.184</v>
      </c>
      <c r="M12336" s="12"/>
    </row>
    <row r="12337" spans="1:13" x14ac:dyDescent="0.3">
      <c r="A12337" s="18">
        <v>12335</v>
      </c>
      <c r="B12337" s="18">
        <f t="shared" si="386"/>
        <v>2022</v>
      </c>
      <c r="C12337" s="17">
        <v>44652</v>
      </c>
      <c r="D12337" s="18" t="s">
        <v>307</v>
      </c>
      <c r="E12337" s="18" t="s">
        <v>307</v>
      </c>
      <c r="F12337" s="18" t="str">
        <f t="shared" si="385"/>
        <v>Competitive Suppliers-Median Rate ($/kWh)-44652</v>
      </c>
      <c r="G12337" s="11" t="s">
        <v>131</v>
      </c>
      <c r="H12337" s="11" t="s">
        <v>54</v>
      </c>
      <c r="I12337" s="11" t="s">
        <v>308</v>
      </c>
      <c r="J12337" s="11" t="s">
        <v>311</v>
      </c>
      <c r="K12337" s="11" t="str">
        <f>IFERROR(INDEX('EDC Component Dictionary'!$C$5:$C$37,MATCH('Rates Database'!J12337,'EDC Component Dictionary'!$B$5:$B$37,0)), "Energy Supply")</f>
        <v>Energy Supply</v>
      </c>
      <c r="L12337" s="12">
        <v>0.1807</v>
      </c>
      <c r="M12337" s="12"/>
    </row>
    <row r="12338" spans="1:13" x14ac:dyDescent="0.3">
      <c r="A12338" s="18">
        <v>12336</v>
      </c>
      <c r="B12338" s="18">
        <f t="shared" si="386"/>
        <v>2022</v>
      </c>
      <c r="C12338" s="17">
        <v>44682</v>
      </c>
      <c r="D12338" s="18" t="s">
        <v>307</v>
      </c>
      <c r="E12338" s="18" t="s">
        <v>307</v>
      </c>
      <c r="F12338" s="18" t="str">
        <f t="shared" si="385"/>
        <v>Competitive Suppliers-Median Rate ($/kWh)-44682</v>
      </c>
      <c r="G12338" s="11" t="s">
        <v>131</v>
      </c>
      <c r="H12338" s="11" t="s">
        <v>54</v>
      </c>
      <c r="I12338" s="11" t="s">
        <v>308</v>
      </c>
      <c r="J12338" s="11" t="s">
        <v>311</v>
      </c>
      <c r="K12338" s="11" t="str">
        <f>IFERROR(INDEX('EDC Component Dictionary'!$C$5:$C$37,MATCH('Rates Database'!J12338,'EDC Component Dictionary'!$B$5:$B$37,0)), "Energy Supply")</f>
        <v>Energy Supply</v>
      </c>
      <c r="L12338" s="12">
        <v>0.18809999999999999</v>
      </c>
      <c r="M12338" s="12"/>
    </row>
    <row r="12339" spans="1:13" x14ac:dyDescent="0.3">
      <c r="A12339" s="18">
        <v>12337</v>
      </c>
      <c r="B12339" s="18">
        <f t="shared" si="386"/>
        <v>2022</v>
      </c>
      <c r="C12339" s="17">
        <v>44713</v>
      </c>
      <c r="D12339" s="18" t="s">
        <v>307</v>
      </c>
      <c r="E12339" s="18" t="s">
        <v>307</v>
      </c>
      <c r="F12339" s="18" t="str">
        <f t="shared" si="385"/>
        <v>Competitive Suppliers-Median Rate ($/kWh)-44713</v>
      </c>
      <c r="G12339" s="11" t="s">
        <v>131</v>
      </c>
      <c r="H12339" s="11" t="s">
        <v>54</v>
      </c>
      <c r="I12339" s="11" t="s">
        <v>308</v>
      </c>
      <c r="J12339" s="11" t="s">
        <v>311</v>
      </c>
      <c r="K12339" s="11" t="str">
        <f>IFERROR(INDEX('EDC Component Dictionary'!$C$5:$C$37,MATCH('Rates Database'!J12339,'EDC Component Dictionary'!$B$5:$B$37,0)), "Energy Supply")</f>
        <v>Energy Supply</v>
      </c>
      <c r="L12339" s="12">
        <v>0.1883</v>
      </c>
      <c r="M12339" s="12"/>
    </row>
    <row r="12340" spans="1:13" x14ac:dyDescent="0.3">
      <c r="A12340" s="18">
        <v>12338</v>
      </c>
      <c r="B12340" s="18">
        <f t="shared" si="386"/>
        <v>2022</v>
      </c>
      <c r="C12340" s="17">
        <v>44743</v>
      </c>
      <c r="D12340" s="18" t="s">
        <v>307</v>
      </c>
      <c r="E12340" s="18" t="s">
        <v>307</v>
      </c>
      <c r="F12340" s="18" t="str">
        <f t="shared" si="385"/>
        <v>Competitive Suppliers-Median Rate ($/kWh)-44743</v>
      </c>
      <c r="G12340" s="11" t="s">
        <v>131</v>
      </c>
      <c r="H12340" s="11" t="s">
        <v>54</v>
      </c>
      <c r="I12340" s="11" t="s">
        <v>308</v>
      </c>
      <c r="J12340" s="11" t="s">
        <v>311</v>
      </c>
      <c r="K12340" s="11" t="str">
        <f>IFERROR(INDEX('EDC Component Dictionary'!$C$5:$C$37,MATCH('Rates Database'!J12340,'EDC Component Dictionary'!$B$5:$B$37,0)), "Energy Supply")</f>
        <v>Energy Supply</v>
      </c>
      <c r="L12340" s="12">
        <v>0.187</v>
      </c>
      <c r="M12340" s="12"/>
    </row>
    <row r="12341" spans="1:13" x14ac:dyDescent="0.3">
      <c r="A12341" s="18">
        <v>12339</v>
      </c>
      <c r="B12341" s="18">
        <f t="shared" si="386"/>
        <v>2022</v>
      </c>
      <c r="C12341" s="17">
        <v>44774</v>
      </c>
      <c r="D12341" s="18" t="s">
        <v>307</v>
      </c>
      <c r="E12341" s="18" t="s">
        <v>307</v>
      </c>
      <c r="F12341" s="18" t="str">
        <f t="shared" si="385"/>
        <v>Competitive Suppliers-Median Rate ($/kWh)-44774</v>
      </c>
      <c r="G12341" s="11" t="s">
        <v>131</v>
      </c>
      <c r="H12341" s="11" t="s">
        <v>54</v>
      </c>
      <c r="I12341" s="11" t="s">
        <v>308</v>
      </c>
      <c r="J12341" s="11" t="s">
        <v>311</v>
      </c>
      <c r="K12341" s="11" t="str">
        <f>IFERROR(INDEX('EDC Component Dictionary'!$C$5:$C$37,MATCH('Rates Database'!J12341,'EDC Component Dictionary'!$B$5:$B$37,0)), "Energy Supply")</f>
        <v>Energy Supply</v>
      </c>
      <c r="L12341" s="12">
        <v>0.2016</v>
      </c>
      <c r="M12341" s="12"/>
    </row>
    <row r="12342" spans="1:13" x14ac:dyDescent="0.3">
      <c r="A12342" s="18">
        <v>12340</v>
      </c>
      <c r="B12342" s="18">
        <f t="shared" si="386"/>
        <v>2022</v>
      </c>
      <c r="C12342" s="17">
        <v>44805</v>
      </c>
      <c r="D12342" s="18" t="s">
        <v>307</v>
      </c>
      <c r="E12342" s="18" t="s">
        <v>307</v>
      </c>
      <c r="F12342" s="18" t="str">
        <f t="shared" si="385"/>
        <v>Competitive Suppliers-Median Rate ($/kWh)-44805</v>
      </c>
      <c r="G12342" s="11" t="s">
        <v>131</v>
      </c>
      <c r="H12342" s="11" t="s">
        <v>54</v>
      </c>
      <c r="I12342" s="11" t="s">
        <v>308</v>
      </c>
      <c r="J12342" s="11" t="s">
        <v>311</v>
      </c>
      <c r="K12342" s="11" t="str">
        <f>IFERROR(INDEX('EDC Component Dictionary'!$C$5:$C$37,MATCH('Rates Database'!J12342,'EDC Component Dictionary'!$B$5:$B$37,0)), "Energy Supply")</f>
        <v>Energy Supply</v>
      </c>
      <c r="L12342" s="12">
        <v>0.2286</v>
      </c>
      <c r="M12342" s="12"/>
    </row>
    <row r="12343" spans="1:13" x14ac:dyDescent="0.3">
      <c r="A12343" s="18">
        <v>12341</v>
      </c>
      <c r="B12343" s="18">
        <f t="shared" si="386"/>
        <v>2022</v>
      </c>
      <c r="C12343" s="17">
        <v>44835</v>
      </c>
      <c r="D12343" s="18" t="s">
        <v>307</v>
      </c>
      <c r="E12343" s="18" t="s">
        <v>307</v>
      </c>
      <c r="F12343" s="18" t="str">
        <f t="shared" si="385"/>
        <v>Competitive Suppliers-Median Rate ($/kWh)-44835</v>
      </c>
      <c r="G12343" s="11" t="s">
        <v>131</v>
      </c>
      <c r="H12343" s="11" t="s">
        <v>54</v>
      </c>
      <c r="I12343" s="11" t="s">
        <v>308</v>
      </c>
      <c r="J12343" s="11" t="s">
        <v>311</v>
      </c>
      <c r="K12343" s="11" t="str">
        <f>IFERROR(INDEX('EDC Component Dictionary'!$C$5:$C$37,MATCH('Rates Database'!J12343,'EDC Component Dictionary'!$B$5:$B$37,0)), "Energy Supply")</f>
        <v>Energy Supply</v>
      </c>
      <c r="L12343" s="12">
        <v>0.23860000000000001</v>
      </c>
      <c r="M12343" s="12"/>
    </row>
    <row r="12344" spans="1:13" x14ac:dyDescent="0.3">
      <c r="A12344" s="18">
        <v>12342</v>
      </c>
      <c r="B12344" s="18">
        <f t="shared" si="386"/>
        <v>2022</v>
      </c>
      <c r="C12344" s="17">
        <v>44866</v>
      </c>
      <c r="D12344" s="18" t="s">
        <v>307</v>
      </c>
      <c r="E12344" s="18" t="s">
        <v>307</v>
      </c>
      <c r="F12344" s="18" t="str">
        <f t="shared" si="385"/>
        <v>Competitive Suppliers-Median Rate ($/kWh)-44866</v>
      </c>
      <c r="G12344" s="11" t="s">
        <v>131</v>
      </c>
      <c r="H12344" s="11" t="s">
        <v>54</v>
      </c>
      <c r="I12344" s="11" t="s">
        <v>308</v>
      </c>
      <c r="J12344" s="11" t="s">
        <v>311</v>
      </c>
      <c r="K12344" s="11" t="str">
        <f>IFERROR(INDEX('EDC Component Dictionary'!$C$5:$C$37,MATCH('Rates Database'!J12344,'EDC Component Dictionary'!$B$5:$B$37,0)), "Energy Supply")</f>
        <v>Energy Supply</v>
      </c>
      <c r="L12344" s="12">
        <v>0.23280000000000001</v>
      </c>
      <c r="M12344" s="12"/>
    </row>
    <row r="12345" spans="1:13" x14ac:dyDescent="0.3">
      <c r="A12345" s="18">
        <v>12343</v>
      </c>
      <c r="B12345" s="18">
        <f t="shared" si="386"/>
        <v>2022</v>
      </c>
      <c r="C12345" s="17">
        <v>44896</v>
      </c>
      <c r="D12345" s="18" t="s">
        <v>307</v>
      </c>
      <c r="E12345" s="18" t="s">
        <v>307</v>
      </c>
      <c r="F12345" s="18" t="str">
        <f t="shared" si="385"/>
        <v>Competitive Suppliers-Median Rate ($/kWh)-44896</v>
      </c>
      <c r="G12345" s="11" t="s">
        <v>131</v>
      </c>
      <c r="H12345" s="11" t="s">
        <v>54</v>
      </c>
      <c r="I12345" s="11" t="s">
        <v>308</v>
      </c>
      <c r="J12345" s="11" t="s">
        <v>311</v>
      </c>
      <c r="K12345" s="11" t="str">
        <f>IFERROR(INDEX('EDC Component Dictionary'!$C$5:$C$37,MATCH('Rates Database'!J12345,'EDC Component Dictionary'!$B$5:$B$37,0)), "Energy Supply")</f>
        <v>Energy Supply</v>
      </c>
      <c r="L12345" s="12">
        <v>0.13750000000000001</v>
      </c>
      <c r="M12345" s="12"/>
    </row>
    <row r="12346" spans="1:13" x14ac:dyDescent="0.3">
      <c r="A12346" s="18">
        <v>12344</v>
      </c>
      <c r="B12346" s="18">
        <f t="shared" si="386"/>
        <v>2023</v>
      </c>
      <c r="C12346" s="17">
        <v>44927</v>
      </c>
      <c r="D12346" s="18" t="s">
        <v>307</v>
      </c>
      <c r="E12346" s="18" t="s">
        <v>307</v>
      </c>
      <c r="F12346" s="18" t="str">
        <f t="shared" si="385"/>
        <v>Competitive Suppliers-Median Rate ($/kWh)-44927</v>
      </c>
      <c r="G12346" s="11" t="s">
        <v>131</v>
      </c>
      <c r="H12346" s="11" t="s">
        <v>54</v>
      </c>
      <c r="I12346" s="11" t="s">
        <v>308</v>
      </c>
      <c r="J12346" s="11" t="s">
        <v>311</v>
      </c>
      <c r="K12346" s="11" t="str">
        <f>IFERROR(INDEX('EDC Component Dictionary'!$C$5:$C$37,MATCH('Rates Database'!J12346,'EDC Component Dictionary'!$B$5:$B$37,0)), "Energy Supply")</f>
        <v>Energy Supply</v>
      </c>
      <c r="L12346" s="12">
        <v>0.1394</v>
      </c>
      <c r="M12346" s="12"/>
    </row>
    <row r="12347" spans="1:13" x14ac:dyDescent="0.3">
      <c r="A12347" s="18">
        <v>12345</v>
      </c>
      <c r="B12347" s="18">
        <f t="shared" si="386"/>
        <v>2023</v>
      </c>
      <c r="C12347" s="17">
        <v>44958</v>
      </c>
      <c r="D12347" s="18" t="s">
        <v>307</v>
      </c>
      <c r="E12347" s="18" t="s">
        <v>307</v>
      </c>
      <c r="F12347" s="18" t="str">
        <f t="shared" si="385"/>
        <v>Competitive Suppliers-Median Rate ($/kWh)-44958</v>
      </c>
      <c r="G12347" s="11" t="s">
        <v>131</v>
      </c>
      <c r="H12347" s="11" t="s">
        <v>54</v>
      </c>
      <c r="I12347" s="11" t="s">
        <v>308</v>
      </c>
      <c r="J12347" s="11" t="s">
        <v>311</v>
      </c>
      <c r="K12347" s="11" t="str">
        <f>IFERROR(INDEX('EDC Component Dictionary'!$C$5:$C$37,MATCH('Rates Database'!J12347,'EDC Component Dictionary'!$B$5:$B$37,0)), "Energy Supply")</f>
        <v>Energy Supply</v>
      </c>
      <c r="L12347" s="12">
        <v>0.14000000000000001</v>
      </c>
      <c r="M12347" s="12"/>
    </row>
    <row r="12348" spans="1:13" x14ac:dyDescent="0.3">
      <c r="A12348" s="18">
        <v>12346</v>
      </c>
      <c r="B12348" s="18">
        <f t="shared" si="386"/>
        <v>2023</v>
      </c>
      <c r="C12348" s="17">
        <v>44986</v>
      </c>
      <c r="D12348" s="18" t="s">
        <v>307</v>
      </c>
      <c r="E12348" s="18" t="s">
        <v>307</v>
      </c>
      <c r="F12348" s="18" t="str">
        <f t="shared" si="385"/>
        <v>Competitive Suppliers-Median Rate ($/kWh)-44986</v>
      </c>
      <c r="G12348" s="11" t="s">
        <v>131</v>
      </c>
      <c r="H12348" s="11" t="s">
        <v>54</v>
      </c>
      <c r="I12348" s="11" t="s">
        <v>308</v>
      </c>
      <c r="J12348" s="11" t="s">
        <v>311</v>
      </c>
      <c r="K12348" s="11" t="str">
        <f>IFERROR(INDEX('EDC Component Dictionary'!$C$5:$C$37,MATCH('Rates Database'!J12348,'EDC Component Dictionary'!$B$5:$B$37,0)), "Energy Supply")</f>
        <v>Energy Supply</v>
      </c>
      <c r="L12348" s="12">
        <v>0.14030000000000001</v>
      </c>
      <c r="M12348" s="12"/>
    </row>
    <row r="12349" spans="1:13" x14ac:dyDescent="0.3">
      <c r="A12349" s="18">
        <v>12347</v>
      </c>
      <c r="B12349" s="18">
        <f t="shared" si="386"/>
        <v>2023</v>
      </c>
      <c r="C12349" s="17">
        <v>45017</v>
      </c>
      <c r="D12349" s="18" t="s">
        <v>307</v>
      </c>
      <c r="E12349" s="18" t="s">
        <v>307</v>
      </c>
      <c r="F12349" s="18" t="str">
        <f t="shared" si="385"/>
        <v>Competitive Suppliers-Median Rate ($/kWh)-45017</v>
      </c>
      <c r="G12349" s="11" t="s">
        <v>131</v>
      </c>
      <c r="H12349" s="11" t="s">
        <v>54</v>
      </c>
      <c r="I12349" s="11" t="s">
        <v>308</v>
      </c>
      <c r="J12349" s="11" t="s">
        <v>311</v>
      </c>
      <c r="K12349" s="11" t="str">
        <f>IFERROR(INDEX('EDC Component Dictionary'!$C$5:$C$37,MATCH('Rates Database'!J12349,'EDC Component Dictionary'!$B$5:$B$37,0)), "Energy Supply")</f>
        <v>Energy Supply</v>
      </c>
      <c r="L12349" s="12">
        <v>0.14050000000000001</v>
      </c>
      <c r="M12349" s="12"/>
    </row>
    <row r="12350" spans="1:13" x14ac:dyDescent="0.3">
      <c r="A12350" s="18">
        <v>12348</v>
      </c>
      <c r="B12350" s="18">
        <f t="shared" si="386"/>
        <v>2023</v>
      </c>
      <c r="C12350" s="17">
        <v>45047</v>
      </c>
      <c r="D12350" s="18" t="s">
        <v>307</v>
      </c>
      <c r="E12350" s="18" t="s">
        <v>307</v>
      </c>
      <c r="F12350" s="18" t="str">
        <f t="shared" si="385"/>
        <v>Competitive Suppliers-Median Rate ($/kWh)-45047</v>
      </c>
      <c r="G12350" s="11" t="s">
        <v>131</v>
      </c>
      <c r="H12350" s="11" t="s">
        <v>54</v>
      </c>
      <c r="I12350" s="11" t="s">
        <v>308</v>
      </c>
      <c r="J12350" s="11" t="s">
        <v>311</v>
      </c>
      <c r="K12350" s="11" t="str">
        <f>IFERROR(INDEX('EDC Component Dictionary'!$C$5:$C$37,MATCH('Rates Database'!J12350,'EDC Component Dictionary'!$B$5:$B$37,0)), "Energy Supply")</f>
        <v>Energy Supply</v>
      </c>
      <c r="L12350" s="12">
        <v>0.1696</v>
      </c>
      <c r="M12350" s="12"/>
    </row>
    <row r="12351" spans="1:13" x14ac:dyDescent="0.3">
      <c r="A12351" s="18">
        <v>12349</v>
      </c>
      <c r="B12351" s="18">
        <f t="shared" si="386"/>
        <v>2023</v>
      </c>
      <c r="C12351" s="17">
        <v>45078</v>
      </c>
      <c r="D12351" s="18" t="s">
        <v>307</v>
      </c>
      <c r="E12351" s="18" t="s">
        <v>307</v>
      </c>
      <c r="F12351" s="18" t="str">
        <f t="shared" si="385"/>
        <v>Competitive Suppliers-Median Rate ($/kWh)-45078</v>
      </c>
      <c r="G12351" s="11" t="s">
        <v>131</v>
      </c>
      <c r="H12351" s="11" t="s">
        <v>54</v>
      </c>
      <c r="I12351" s="11" t="s">
        <v>308</v>
      </c>
      <c r="J12351" s="11" t="s">
        <v>311</v>
      </c>
      <c r="K12351" s="11" t="str">
        <f>IFERROR(INDEX('EDC Component Dictionary'!$C$5:$C$37,MATCH('Rates Database'!J12351,'EDC Component Dictionary'!$B$5:$B$37,0)), "Energy Supply")</f>
        <v>Energy Supply</v>
      </c>
      <c r="L12351" s="12">
        <v>0.16889999999999999</v>
      </c>
      <c r="M12351" s="12"/>
    </row>
    <row r="12352" spans="1:13" x14ac:dyDescent="0.3">
      <c r="A12352" s="18">
        <v>12350</v>
      </c>
      <c r="B12352" s="18">
        <f t="shared" si="386"/>
        <v>2019</v>
      </c>
      <c r="C12352" s="17">
        <v>43466</v>
      </c>
      <c r="D12352" s="18" t="s">
        <v>307</v>
      </c>
      <c r="E12352" s="18" t="s">
        <v>307</v>
      </c>
      <c r="F12352" s="18" t="str">
        <f t="shared" si="385"/>
        <v>Competitive Suppliers-75th Percentile Rate ($/kWh)-43466</v>
      </c>
      <c r="G12352" s="11" t="s">
        <v>131</v>
      </c>
      <c r="H12352" s="11" t="s">
        <v>54</v>
      </c>
      <c r="I12352" s="11" t="s">
        <v>308</v>
      </c>
      <c r="J12352" s="11" t="s">
        <v>312</v>
      </c>
      <c r="K12352" s="11" t="str">
        <f>IFERROR(INDEX('EDC Component Dictionary'!$C$5:$C$37,MATCH('Rates Database'!J12352,'EDC Component Dictionary'!$B$5:$B$37,0)), "Energy Supply")</f>
        <v>Energy Supply</v>
      </c>
      <c r="L12352" s="12">
        <v>0.21029999999999999</v>
      </c>
      <c r="M12352" s="12"/>
    </row>
    <row r="12353" spans="1:13" x14ac:dyDescent="0.3">
      <c r="A12353" s="18">
        <v>12351</v>
      </c>
      <c r="B12353" s="18">
        <f t="shared" si="386"/>
        <v>2019</v>
      </c>
      <c r="C12353" s="17">
        <v>43497</v>
      </c>
      <c r="D12353" s="18" t="s">
        <v>307</v>
      </c>
      <c r="E12353" s="18" t="s">
        <v>307</v>
      </c>
      <c r="F12353" s="18" t="str">
        <f t="shared" si="385"/>
        <v>Competitive Suppliers-75th Percentile Rate ($/kWh)-43497</v>
      </c>
      <c r="G12353" s="11" t="s">
        <v>131</v>
      </c>
      <c r="H12353" s="11" t="s">
        <v>54</v>
      </c>
      <c r="I12353" s="11" t="s">
        <v>308</v>
      </c>
      <c r="J12353" s="11" t="s">
        <v>312</v>
      </c>
      <c r="K12353" s="11" t="str">
        <f>IFERROR(INDEX('EDC Component Dictionary'!$C$5:$C$37,MATCH('Rates Database'!J12353,'EDC Component Dictionary'!$B$5:$B$37,0)), "Energy Supply")</f>
        <v>Energy Supply</v>
      </c>
      <c r="L12353" s="12">
        <v>0.2127</v>
      </c>
      <c r="M12353" s="12"/>
    </row>
    <row r="12354" spans="1:13" x14ac:dyDescent="0.3">
      <c r="A12354" s="18">
        <v>12352</v>
      </c>
      <c r="B12354" s="18">
        <f t="shared" si="386"/>
        <v>2019</v>
      </c>
      <c r="C12354" s="17">
        <v>43525</v>
      </c>
      <c r="D12354" s="18" t="s">
        <v>307</v>
      </c>
      <c r="E12354" s="18" t="s">
        <v>307</v>
      </c>
      <c r="F12354" s="18" t="str">
        <f t="shared" si="385"/>
        <v>Competitive Suppliers-75th Percentile Rate ($/kWh)-43525</v>
      </c>
      <c r="G12354" s="11" t="s">
        <v>131</v>
      </c>
      <c r="H12354" s="11" t="s">
        <v>54</v>
      </c>
      <c r="I12354" s="11" t="s">
        <v>308</v>
      </c>
      <c r="J12354" s="11" t="s">
        <v>312</v>
      </c>
      <c r="K12354" s="11" t="str">
        <f>IFERROR(INDEX('EDC Component Dictionary'!$C$5:$C$37,MATCH('Rates Database'!J12354,'EDC Component Dictionary'!$B$5:$B$37,0)), "Energy Supply")</f>
        <v>Energy Supply</v>
      </c>
      <c r="L12354" s="12">
        <v>0.2198</v>
      </c>
      <c r="M12354" s="12"/>
    </row>
    <row r="12355" spans="1:13" x14ac:dyDescent="0.3">
      <c r="A12355" s="18">
        <v>12353</v>
      </c>
      <c r="B12355" s="18">
        <f t="shared" si="386"/>
        <v>2019</v>
      </c>
      <c r="C12355" s="17">
        <v>43556</v>
      </c>
      <c r="D12355" s="18" t="s">
        <v>307</v>
      </c>
      <c r="E12355" s="18" t="s">
        <v>307</v>
      </c>
      <c r="F12355" s="18" t="str">
        <f t="shared" si="385"/>
        <v>Competitive Suppliers-75th Percentile Rate ($/kWh)-43556</v>
      </c>
      <c r="G12355" s="11" t="s">
        <v>131</v>
      </c>
      <c r="H12355" s="11" t="s">
        <v>54</v>
      </c>
      <c r="I12355" s="11" t="s">
        <v>308</v>
      </c>
      <c r="J12355" s="11" t="s">
        <v>312</v>
      </c>
      <c r="K12355" s="11" t="str">
        <f>IFERROR(INDEX('EDC Component Dictionary'!$C$5:$C$37,MATCH('Rates Database'!J12355,'EDC Component Dictionary'!$B$5:$B$37,0)), "Energy Supply")</f>
        <v>Energy Supply</v>
      </c>
      <c r="L12355" s="12">
        <v>0.21779999999999999</v>
      </c>
      <c r="M12355" s="12"/>
    </row>
    <row r="12356" spans="1:13" x14ac:dyDescent="0.3">
      <c r="A12356" s="18">
        <v>12354</v>
      </c>
      <c r="B12356" s="18">
        <f t="shared" si="386"/>
        <v>2019</v>
      </c>
      <c r="C12356" s="17">
        <v>43586</v>
      </c>
      <c r="D12356" s="18" t="s">
        <v>307</v>
      </c>
      <c r="E12356" s="18" t="s">
        <v>307</v>
      </c>
      <c r="F12356" s="18" t="str">
        <f t="shared" ref="F12356:F12419" si="387">_xlfn.CONCAT(E12356,"-",J12356,"-",C12356)</f>
        <v>Competitive Suppliers-75th Percentile Rate ($/kWh)-43586</v>
      </c>
      <c r="G12356" s="11" t="s">
        <v>131</v>
      </c>
      <c r="H12356" s="11" t="s">
        <v>54</v>
      </c>
      <c r="I12356" s="11" t="s">
        <v>308</v>
      </c>
      <c r="J12356" s="11" t="s">
        <v>312</v>
      </c>
      <c r="K12356" s="11" t="str">
        <f>IFERROR(INDEX('EDC Component Dictionary'!$C$5:$C$37,MATCH('Rates Database'!J12356,'EDC Component Dictionary'!$B$5:$B$37,0)), "Energy Supply")</f>
        <v>Energy Supply</v>
      </c>
      <c r="L12356" s="12">
        <v>0.2165</v>
      </c>
      <c r="M12356" s="12"/>
    </row>
    <row r="12357" spans="1:13" x14ac:dyDescent="0.3">
      <c r="A12357" s="18">
        <v>12355</v>
      </c>
      <c r="B12357" s="18">
        <f t="shared" si="386"/>
        <v>2019</v>
      </c>
      <c r="C12357" s="17">
        <v>43617</v>
      </c>
      <c r="D12357" s="18" t="s">
        <v>307</v>
      </c>
      <c r="E12357" s="18" t="s">
        <v>307</v>
      </c>
      <c r="F12357" s="18" t="str">
        <f t="shared" si="387"/>
        <v>Competitive Suppliers-75th Percentile Rate ($/kWh)-43617</v>
      </c>
      <c r="G12357" s="11" t="s">
        <v>131</v>
      </c>
      <c r="H12357" s="11" t="s">
        <v>54</v>
      </c>
      <c r="I12357" s="11" t="s">
        <v>308</v>
      </c>
      <c r="J12357" s="11" t="s">
        <v>312</v>
      </c>
      <c r="K12357" s="11" t="str">
        <f>IFERROR(INDEX('EDC Component Dictionary'!$C$5:$C$37,MATCH('Rates Database'!J12357,'EDC Component Dictionary'!$B$5:$B$37,0)), "Energy Supply")</f>
        <v>Energy Supply</v>
      </c>
      <c r="L12357" s="12">
        <v>0.21249999999999999</v>
      </c>
      <c r="M12357" s="12"/>
    </row>
    <row r="12358" spans="1:13" x14ac:dyDescent="0.3">
      <c r="A12358" s="18">
        <v>12356</v>
      </c>
      <c r="B12358" s="18">
        <f t="shared" si="386"/>
        <v>2019</v>
      </c>
      <c r="C12358" s="17">
        <v>43647</v>
      </c>
      <c r="D12358" s="18" t="s">
        <v>307</v>
      </c>
      <c r="E12358" s="18" t="s">
        <v>307</v>
      </c>
      <c r="F12358" s="18" t="str">
        <f t="shared" si="387"/>
        <v>Competitive Suppliers-75th Percentile Rate ($/kWh)-43647</v>
      </c>
      <c r="G12358" s="11" t="s">
        <v>131</v>
      </c>
      <c r="H12358" s="11" t="s">
        <v>54</v>
      </c>
      <c r="I12358" s="11" t="s">
        <v>308</v>
      </c>
      <c r="J12358" s="11" t="s">
        <v>312</v>
      </c>
      <c r="K12358" s="11" t="str">
        <f>IFERROR(INDEX('EDC Component Dictionary'!$C$5:$C$37,MATCH('Rates Database'!J12358,'EDC Component Dictionary'!$B$5:$B$37,0)), "Energy Supply")</f>
        <v>Energy Supply</v>
      </c>
      <c r="L12358" s="12">
        <v>0.2069</v>
      </c>
      <c r="M12358" s="12"/>
    </row>
    <row r="12359" spans="1:13" x14ac:dyDescent="0.3">
      <c r="A12359" s="18">
        <v>12357</v>
      </c>
      <c r="B12359" s="18">
        <f t="shared" si="386"/>
        <v>2019</v>
      </c>
      <c r="C12359" s="17">
        <v>43678</v>
      </c>
      <c r="D12359" s="18" t="s">
        <v>307</v>
      </c>
      <c r="E12359" s="18" t="s">
        <v>307</v>
      </c>
      <c r="F12359" s="18" t="str">
        <f t="shared" si="387"/>
        <v>Competitive Suppliers-75th Percentile Rate ($/kWh)-43678</v>
      </c>
      <c r="G12359" s="11" t="s">
        <v>131</v>
      </c>
      <c r="H12359" s="11" t="s">
        <v>54</v>
      </c>
      <c r="I12359" s="11" t="s">
        <v>308</v>
      </c>
      <c r="J12359" s="11" t="s">
        <v>312</v>
      </c>
      <c r="K12359" s="11" t="str">
        <f>IFERROR(INDEX('EDC Component Dictionary'!$C$5:$C$37,MATCH('Rates Database'!J12359,'EDC Component Dictionary'!$B$5:$B$37,0)), "Energy Supply")</f>
        <v>Energy Supply</v>
      </c>
      <c r="L12359" s="12">
        <v>0.20250000000000001</v>
      </c>
      <c r="M12359" s="12"/>
    </row>
    <row r="12360" spans="1:13" x14ac:dyDescent="0.3">
      <c r="A12360" s="18">
        <v>12358</v>
      </c>
      <c r="B12360" s="18">
        <f t="shared" si="386"/>
        <v>2019</v>
      </c>
      <c r="C12360" s="17">
        <v>43709</v>
      </c>
      <c r="D12360" s="18" t="s">
        <v>307</v>
      </c>
      <c r="E12360" s="18" t="s">
        <v>307</v>
      </c>
      <c r="F12360" s="18" t="str">
        <f t="shared" si="387"/>
        <v>Competitive Suppliers-75th Percentile Rate ($/kWh)-43709</v>
      </c>
      <c r="G12360" s="11" t="s">
        <v>131</v>
      </c>
      <c r="H12360" s="11" t="s">
        <v>54</v>
      </c>
      <c r="I12360" s="11" t="s">
        <v>308</v>
      </c>
      <c r="J12360" s="11" t="s">
        <v>312</v>
      </c>
      <c r="K12360" s="11" t="str">
        <f>IFERROR(INDEX('EDC Component Dictionary'!$C$5:$C$37,MATCH('Rates Database'!J12360,'EDC Component Dictionary'!$B$5:$B$37,0)), "Energy Supply")</f>
        <v>Energy Supply</v>
      </c>
      <c r="L12360" s="12">
        <v>0.20760000000000001</v>
      </c>
      <c r="M12360" s="12"/>
    </row>
    <row r="12361" spans="1:13" x14ac:dyDescent="0.3">
      <c r="A12361" s="18">
        <v>12359</v>
      </c>
      <c r="B12361" s="18">
        <f t="shared" si="386"/>
        <v>2019</v>
      </c>
      <c r="C12361" s="17">
        <v>43739</v>
      </c>
      <c r="D12361" s="18" t="s">
        <v>307</v>
      </c>
      <c r="E12361" s="18" t="s">
        <v>307</v>
      </c>
      <c r="F12361" s="18" t="str">
        <f t="shared" si="387"/>
        <v>Competitive Suppliers-75th Percentile Rate ($/kWh)-43739</v>
      </c>
      <c r="G12361" s="11" t="s">
        <v>131</v>
      </c>
      <c r="H12361" s="11" t="s">
        <v>54</v>
      </c>
      <c r="I12361" s="11" t="s">
        <v>308</v>
      </c>
      <c r="J12361" s="11" t="s">
        <v>312</v>
      </c>
      <c r="K12361" s="11" t="str">
        <f>IFERROR(INDEX('EDC Component Dictionary'!$C$5:$C$37,MATCH('Rates Database'!J12361,'EDC Component Dictionary'!$B$5:$B$37,0)), "Energy Supply")</f>
        <v>Energy Supply</v>
      </c>
      <c r="L12361" s="12">
        <v>0.21110000000000001</v>
      </c>
      <c r="M12361" s="12"/>
    </row>
    <row r="12362" spans="1:13" x14ac:dyDescent="0.3">
      <c r="A12362" s="18">
        <v>12360</v>
      </c>
      <c r="B12362" s="18">
        <f t="shared" si="386"/>
        <v>2019</v>
      </c>
      <c r="C12362" s="17">
        <v>43770</v>
      </c>
      <c r="D12362" s="18" t="s">
        <v>307</v>
      </c>
      <c r="E12362" s="18" t="s">
        <v>307</v>
      </c>
      <c r="F12362" s="18" t="str">
        <f t="shared" si="387"/>
        <v>Competitive Suppliers-75th Percentile Rate ($/kWh)-43770</v>
      </c>
      <c r="G12362" s="11" t="s">
        <v>131</v>
      </c>
      <c r="H12362" s="11" t="s">
        <v>54</v>
      </c>
      <c r="I12362" s="11" t="s">
        <v>308</v>
      </c>
      <c r="J12362" s="11" t="s">
        <v>312</v>
      </c>
      <c r="K12362" s="11" t="str">
        <f>IFERROR(INDEX('EDC Component Dictionary'!$C$5:$C$37,MATCH('Rates Database'!J12362,'EDC Component Dictionary'!$B$5:$B$37,0)), "Energy Supply")</f>
        <v>Energy Supply</v>
      </c>
      <c r="L12362" s="12">
        <v>0.2087</v>
      </c>
      <c r="M12362" s="12"/>
    </row>
    <row r="12363" spans="1:13" x14ac:dyDescent="0.3">
      <c r="A12363" s="18">
        <v>12361</v>
      </c>
      <c r="B12363" s="18">
        <f t="shared" si="386"/>
        <v>2019</v>
      </c>
      <c r="C12363" s="17">
        <v>43800</v>
      </c>
      <c r="D12363" s="18" t="s">
        <v>307</v>
      </c>
      <c r="E12363" s="18" t="s">
        <v>307</v>
      </c>
      <c r="F12363" s="18" t="str">
        <f t="shared" si="387"/>
        <v>Competitive Suppliers-75th Percentile Rate ($/kWh)-43800</v>
      </c>
      <c r="G12363" s="11" t="s">
        <v>131</v>
      </c>
      <c r="H12363" s="11" t="s">
        <v>54</v>
      </c>
      <c r="I12363" s="11" t="s">
        <v>308</v>
      </c>
      <c r="J12363" s="11" t="s">
        <v>312</v>
      </c>
      <c r="K12363" s="11" t="str">
        <f>IFERROR(INDEX('EDC Component Dictionary'!$C$5:$C$37,MATCH('Rates Database'!J12363,'EDC Component Dictionary'!$B$5:$B$37,0)), "Energy Supply")</f>
        <v>Energy Supply</v>
      </c>
      <c r="L12363" s="12">
        <v>0.20760000000000001</v>
      </c>
      <c r="M12363" s="12"/>
    </row>
    <row r="12364" spans="1:13" x14ac:dyDescent="0.3">
      <c r="A12364" s="18">
        <v>12362</v>
      </c>
      <c r="B12364" s="18">
        <f t="shared" si="386"/>
        <v>2020</v>
      </c>
      <c r="C12364" s="17">
        <v>43831</v>
      </c>
      <c r="D12364" s="18" t="s">
        <v>307</v>
      </c>
      <c r="E12364" s="18" t="s">
        <v>307</v>
      </c>
      <c r="F12364" s="18" t="str">
        <f t="shared" si="387"/>
        <v>Competitive Suppliers-75th Percentile Rate ($/kWh)-43831</v>
      </c>
      <c r="G12364" s="11" t="s">
        <v>131</v>
      </c>
      <c r="H12364" s="11" t="s">
        <v>54</v>
      </c>
      <c r="I12364" s="11" t="s">
        <v>308</v>
      </c>
      <c r="J12364" s="11" t="s">
        <v>312</v>
      </c>
      <c r="K12364" s="11" t="str">
        <f>IFERROR(INDEX('EDC Component Dictionary'!$C$5:$C$37,MATCH('Rates Database'!J12364,'EDC Component Dictionary'!$B$5:$B$37,0)), "Energy Supply")</f>
        <v>Energy Supply</v>
      </c>
      <c r="L12364" s="12">
        <v>0.20599999999999999</v>
      </c>
      <c r="M12364" s="12"/>
    </row>
    <row r="12365" spans="1:13" x14ac:dyDescent="0.3">
      <c r="A12365" s="18">
        <v>12363</v>
      </c>
      <c r="B12365" s="18">
        <f t="shared" si="386"/>
        <v>2020</v>
      </c>
      <c r="C12365" s="17">
        <v>43862</v>
      </c>
      <c r="D12365" s="18" t="s">
        <v>307</v>
      </c>
      <c r="E12365" s="18" t="s">
        <v>307</v>
      </c>
      <c r="F12365" s="18" t="str">
        <f t="shared" si="387"/>
        <v>Competitive Suppliers-75th Percentile Rate ($/kWh)-43862</v>
      </c>
      <c r="G12365" s="11" t="s">
        <v>131</v>
      </c>
      <c r="H12365" s="11" t="s">
        <v>54</v>
      </c>
      <c r="I12365" s="11" t="s">
        <v>308</v>
      </c>
      <c r="J12365" s="11" t="s">
        <v>312</v>
      </c>
      <c r="K12365" s="11" t="str">
        <f>IFERROR(INDEX('EDC Component Dictionary'!$C$5:$C$37,MATCH('Rates Database'!J12365,'EDC Component Dictionary'!$B$5:$B$37,0)), "Energy Supply")</f>
        <v>Energy Supply</v>
      </c>
      <c r="L12365" s="12">
        <v>0.2072</v>
      </c>
      <c r="M12365" s="12"/>
    </row>
    <row r="12366" spans="1:13" x14ac:dyDescent="0.3">
      <c r="A12366" s="18">
        <v>12364</v>
      </c>
      <c r="B12366" s="18">
        <f t="shared" si="386"/>
        <v>2020</v>
      </c>
      <c r="C12366" s="17">
        <v>43891</v>
      </c>
      <c r="D12366" s="18" t="s">
        <v>307</v>
      </c>
      <c r="E12366" s="18" t="s">
        <v>307</v>
      </c>
      <c r="F12366" s="18" t="str">
        <f t="shared" si="387"/>
        <v>Competitive Suppliers-75th Percentile Rate ($/kWh)-43891</v>
      </c>
      <c r="G12366" s="11" t="s">
        <v>131</v>
      </c>
      <c r="H12366" s="11" t="s">
        <v>54</v>
      </c>
      <c r="I12366" s="11" t="s">
        <v>308</v>
      </c>
      <c r="J12366" s="11" t="s">
        <v>312</v>
      </c>
      <c r="K12366" s="11" t="str">
        <f>IFERROR(INDEX('EDC Component Dictionary'!$C$5:$C$37,MATCH('Rates Database'!J12366,'EDC Component Dictionary'!$B$5:$B$37,0)), "Energy Supply")</f>
        <v>Energy Supply</v>
      </c>
      <c r="L12366" s="12">
        <v>0.20480000000000001</v>
      </c>
      <c r="M12366" s="12"/>
    </row>
    <row r="12367" spans="1:13" x14ac:dyDescent="0.3">
      <c r="A12367" s="18">
        <v>12365</v>
      </c>
      <c r="B12367" s="18">
        <f t="shared" si="386"/>
        <v>2020</v>
      </c>
      <c r="C12367" s="17">
        <v>43922</v>
      </c>
      <c r="D12367" s="18" t="s">
        <v>307</v>
      </c>
      <c r="E12367" s="18" t="s">
        <v>307</v>
      </c>
      <c r="F12367" s="18" t="str">
        <f t="shared" si="387"/>
        <v>Competitive Suppliers-75th Percentile Rate ($/kWh)-43922</v>
      </c>
      <c r="G12367" s="11" t="s">
        <v>131</v>
      </c>
      <c r="H12367" s="11" t="s">
        <v>54</v>
      </c>
      <c r="I12367" s="11" t="s">
        <v>308</v>
      </c>
      <c r="J12367" s="11" t="s">
        <v>312</v>
      </c>
      <c r="K12367" s="11" t="str">
        <f>IFERROR(INDEX('EDC Component Dictionary'!$C$5:$C$37,MATCH('Rates Database'!J12367,'EDC Component Dictionary'!$B$5:$B$37,0)), "Energy Supply")</f>
        <v>Energy Supply</v>
      </c>
      <c r="L12367" s="12">
        <v>0.21049999999999999</v>
      </c>
      <c r="M12367" s="12"/>
    </row>
    <row r="12368" spans="1:13" x14ac:dyDescent="0.3">
      <c r="A12368" s="18">
        <v>12366</v>
      </c>
      <c r="B12368" s="18">
        <f t="shared" si="386"/>
        <v>2020</v>
      </c>
      <c r="C12368" s="17">
        <v>43952</v>
      </c>
      <c r="D12368" s="18" t="s">
        <v>307</v>
      </c>
      <c r="E12368" s="18" t="s">
        <v>307</v>
      </c>
      <c r="F12368" s="18" t="str">
        <f t="shared" si="387"/>
        <v>Competitive Suppliers-75th Percentile Rate ($/kWh)-43952</v>
      </c>
      <c r="G12368" s="11" t="s">
        <v>131</v>
      </c>
      <c r="H12368" s="11" t="s">
        <v>54</v>
      </c>
      <c r="I12368" s="11" t="s">
        <v>308</v>
      </c>
      <c r="J12368" s="11" t="s">
        <v>312</v>
      </c>
      <c r="K12368" s="11" t="str">
        <f>IFERROR(INDEX('EDC Component Dictionary'!$C$5:$C$37,MATCH('Rates Database'!J12368,'EDC Component Dictionary'!$B$5:$B$37,0)), "Energy Supply")</f>
        <v>Energy Supply</v>
      </c>
      <c r="L12368" s="12">
        <v>0.2092</v>
      </c>
      <c r="M12368" s="12"/>
    </row>
    <row r="12369" spans="1:13" x14ac:dyDescent="0.3">
      <c r="A12369" s="18">
        <v>12367</v>
      </c>
      <c r="B12369" s="18">
        <f t="shared" si="386"/>
        <v>2020</v>
      </c>
      <c r="C12369" s="17">
        <v>43983</v>
      </c>
      <c r="D12369" s="18" t="s">
        <v>307</v>
      </c>
      <c r="E12369" s="18" t="s">
        <v>307</v>
      </c>
      <c r="F12369" s="18" t="str">
        <f t="shared" si="387"/>
        <v>Competitive Suppliers-75th Percentile Rate ($/kWh)-43983</v>
      </c>
      <c r="G12369" s="11" t="s">
        <v>131</v>
      </c>
      <c r="H12369" s="11" t="s">
        <v>54</v>
      </c>
      <c r="I12369" s="11" t="s">
        <v>308</v>
      </c>
      <c r="J12369" s="11" t="s">
        <v>312</v>
      </c>
      <c r="K12369" s="11" t="str">
        <f>IFERROR(INDEX('EDC Component Dictionary'!$C$5:$C$37,MATCH('Rates Database'!J12369,'EDC Component Dictionary'!$B$5:$B$37,0)), "Energy Supply")</f>
        <v>Energy Supply</v>
      </c>
      <c r="L12369" s="12">
        <v>0.20480000000000001</v>
      </c>
      <c r="M12369" s="12"/>
    </row>
    <row r="12370" spans="1:13" x14ac:dyDescent="0.3">
      <c r="A12370" s="18">
        <v>12368</v>
      </c>
      <c r="B12370" s="18">
        <f t="shared" si="386"/>
        <v>2020</v>
      </c>
      <c r="C12370" s="17">
        <v>44013</v>
      </c>
      <c r="D12370" s="18" t="s">
        <v>307</v>
      </c>
      <c r="E12370" s="18" t="s">
        <v>307</v>
      </c>
      <c r="F12370" s="18" t="str">
        <f t="shared" si="387"/>
        <v>Competitive Suppliers-75th Percentile Rate ($/kWh)-44013</v>
      </c>
      <c r="G12370" s="11" t="s">
        <v>131</v>
      </c>
      <c r="H12370" s="11" t="s">
        <v>54</v>
      </c>
      <c r="I12370" s="11" t="s">
        <v>308</v>
      </c>
      <c r="J12370" s="11" t="s">
        <v>312</v>
      </c>
      <c r="K12370" s="11" t="str">
        <f>IFERROR(INDEX('EDC Component Dictionary'!$C$5:$C$37,MATCH('Rates Database'!J12370,'EDC Component Dictionary'!$B$5:$B$37,0)), "Energy Supply")</f>
        <v>Energy Supply</v>
      </c>
      <c r="L12370" s="12">
        <v>0.19040000000000001</v>
      </c>
      <c r="M12370" s="12"/>
    </row>
    <row r="12371" spans="1:13" x14ac:dyDescent="0.3">
      <c r="A12371" s="18">
        <v>12369</v>
      </c>
      <c r="B12371" s="18">
        <f t="shared" si="386"/>
        <v>2020</v>
      </c>
      <c r="C12371" s="17">
        <v>44044</v>
      </c>
      <c r="D12371" s="18" t="s">
        <v>307</v>
      </c>
      <c r="E12371" s="18" t="s">
        <v>307</v>
      </c>
      <c r="F12371" s="18" t="str">
        <f t="shared" si="387"/>
        <v>Competitive Suppliers-75th Percentile Rate ($/kWh)-44044</v>
      </c>
      <c r="G12371" s="11" t="s">
        <v>131</v>
      </c>
      <c r="H12371" s="11" t="s">
        <v>54</v>
      </c>
      <c r="I12371" s="11" t="s">
        <v>308</v>
      </c>
      <c r="J12371" s="11" t="s">
        <v>312</v>
      </c>
      <c r="K12371" s="11" t="str">
        <f>IFERROR(INDEX('EDC Component Dictionary'!$C$5:$C$37,MATCH('Rates Database'!J12371,'EDC Component Dictionary'!$B$5:$B$37,0)), "Energy Supply")</f>
        <v>Energy Supply</v>
      </c>
      <c r="L12371" s="12">
        <v>0.1799</v>
      </c>
      <c r="M12371" s="12"/>
    </row>
    <row r="12372" spans="1:13" x14ac:dyDescent="0.3">
      <c r="A12372" s="18">
        <v>12370</v>
      </c>
      <c r="B12372" s="18">
        <f t="shared" si="386"/>
        <v>2020</v>
      </c>
      <c r="C12372" s="17">
        <v>44075</v>
      </c>
      <c r="D12372" s="18" t="s">
        <v>307</v>
      </c>
      <c r="E12372" s="18" t="s">
        <v>307</v>
      </c>
      <c r="F12372" s="18" t="str">
        <f t="shared" si="387"/>
        <v>Competitive Suppliers-75th Percentile Rate ($/kWh)-44075</v>
      </c>
      <c r="G12372" s="11" t="s">
        <v>131</v>
      </c>
      <c r="H12372" s="11" t="s">
        <v>54</v>
      </c>
      <c r="I12372" s="11" t="s">
        <v>308</v>
      </c>
      <c r="J12372" s="11" t="s">
        <v>312</v>
      </c>
      <c r="K12372" s="11" t="str">
        <f>IFERROR(INDEX('EDC Component Dictionary'!$C$5:$C$37,MATCH('Rates Database'!J12372,'EDC Component Dictionary'!$B$5:$B$37,0)), "Energy Supply")</f>
        <v>Energy Supply</v>
      </c>
      <c r="L12372" s="12">
        <v>0.1784</v>
      </c>
      <c r="M12372" s="12"/>
    </row>
    <row r="12373" spans="1:13" x14ac:dyDescent="0.3">
      <c r="A12373" s="18">
        <v>12371</v>
      </c>
      <c r="B12373" s="18">
        <f t="shared" si="386"/>
        <v>2020</v>
      </c>
      <c r="C12373" s="17">
        <v>44105</v>
      </c>
      <c r="D12373" s="18" t="s">
        <v>307</v>
      </c>
      <c r="E12373" s="18" t="s">
        <v>307</v>
      </c>
      <c r="F12373" s="18" t="str">
        <f t="shared" si="387"/>
        <v>Competitive Suppliers-75th Percentile Rate ($/kWh)-44105</v>
      </c>
      <c r="G12373" s="11" t="s">
        <v>131</v>
      </c>
      <c r="H12373" s="11" t="s">
        <v>54</v>
      </c>
      <c r="I12373" s="11" t="s">
        <v>308</v>
      </c>
      <c r="J12373" s="11" t="s">
        <v>312</v>
      </c>
      <c r="K12373" s="11" t="str">
        <f>IFERROR(INDEX('EDC Component Dictionary'!$C$5:$C$37,MATCH('Rates Database'!J12373,'EDC Component Dictionary'!$B$5:$B$37,0)), "Energy Supply")</f>
        <v>Energy Supply</v>
      </c>
      <c r="L12373" s="12">
        <v>0.17949999999999999</v>
      </c>
      <c r="M12373" s="12"/>
    </row>
    <row r="12374" spans="1:13" x14ac:dyDescent="0.3">
      <c r="A12374" s="18">
        <v>12372</v>
      </c>
      <c r="B12374" s="18">
        <f t="shared" ref="B12374:B12437" si="388">YEAR(C12374)</f>
        <v>2020</v>
      </c>
      <c r="C12374" s="17">
        <v>44136</v>
      </c>
      <c r="D12374" s="18" t="s">
        <v>307</v>
      </c>
      <c r="E12374" s="18" t="s">
        <v>307</v>
      </c>
      <c r="F12374" s="18" t="str">
        <f t="shared" si="387"/>
        <v>Competitive Suppliers-75th Percentile Rate ($/kWh)-44136</v>
      </c>
      <c r="G12374" s="11" t="s">
        <v>131</v>
      </c>
      <c r="H12374" s="11" t="s">
        <v>54</v>
      </c>
      <c r="I12374" s="11" t="s">
        <v>308</v>
      </c>
      <c r="J12374" s="11" t="s">
        <v>312</v>
      </c>
      <c r="K12374" s="11" t="str">
        <f>IFERROR(INDEX('EDC Component Dictionary'!$C$5:$C$37,MATCH('Rates Database'!J12374,'EDC Component Dictionary'!$B$5:$B$37,0)), "Energy Supply")</f>
        <v>Energy Supply</v>
      </c>
      <c r="L12374" s="12">
        <v>0.18079999999999999</v>
      </c>
      <c r="M12374" s="12"/>
    </row>
    <row r="12375" spans="1:13" x14ac:dyDescent="0.3">
      <c r="A12375" s="18">
        <v>12373</v>
      </c>
      <c r="B12375" s="18">
        <f t="shared" si="388"/>
        <v>2020</v>
      </c>
      <c r="C12375" s="17">
        <v>44166</v>
      </c>
      <c r="D12375" s="18" t="s">
        <v>307</v>
      </c>
      <c r="E12375" s="18" t="s">
        <v>307</v>
      </c>
      <c r="F12375" s="18" t="str">
        <f t="shared" si="387"/>
        <v>Competitive Suppliers-75th Percentile Rate ($/kWh)-44166</v>
      </c>
      <c r="G12375" s="11" t="s">
        <v>131</v>
      </c>
      <c r="H12375" s="11" t="s">
        <v>54</v>
      </c>
      <c r="I12375" s="11" t="s">
        <v>308</v>
      </c>
      <c r="J12375" s="11" t="s">
        <v>312</v>
      </c>
      <c r="K12375" s="11" t="str">
        <f>IFERROR(INDEX('EDC Component Dictionary'!$C$5:$C$37,MATCH('Rates Database'!J12375,'EDC Component Dictionary'!$B$5:$B$37,0)), "Energy Supply")</f>
        <v>Energy Supply</v>
      </c>
      <c r="L12375" s="12">
        <v>0.18559999999999999</v>
      </c>
      <c r="M12375" s="12"/>
    </row>
    <row r="12376" spans="1:13" x14ac:dyDescent="0.3">
      <c r="A12376" s="18">
        <v>12374</v>
      </c>
      <c r="B12376" s="18">
        <f t="shared" si="388"/>
        <v>2021</v>
      </c>
      <c r="C12376" s="17">
        <v>44197</v>
      </c>
      <c r="D12376" s="18" t="s">
        <v>307</v>
      </c>
      <c r="E12376" s="18" t="s">
        <v>307</v>
      </c>
      <c r="F12376" s="18" t="str">
        <f t="shared" si="387"/>
        <v>Competitive Suppliers-75th Percentile Rate ($/kWh)-44197</v>
      </c>
      <c r="G12376" s="11" t="s">
        <v>131</v>
      </c>
      <c r="H12376" s="11" t="s">
        <v>54</v>
      </c>
      <c r="I12376" s="11" t="s">
        <v>308</v>
      </c>
      <c r="J12376" s="11" t="s">
        <v>312</v>
      </c>
      <c r="K12376" s="11" t="str">
        <f>IFERROR(INDEX('EDC Component Dictionary'!$C$5:$C$37,MATCH('Rates Database'!J12376,'EDC Component Dictionary'!$B$5:$B$37,0)), "Energy Supply")</f>
        <v>Energy Supply</v>
      </c>
      <c r="L12376" s="12">
        <v>0.19439999999999999</v>
      </c>
      <c r="M12376" s="12"/>
    </row>
    <row r="12377" spans="1:13" x14ac:dyDescent="0.3">
      <c r="A12377" s="18">
        <v>12375</v>
      </c>
      <c r="B12377" s="18">
        <f t="shared" si="388"/>
        <v>2021</v>
      </c>
      <c r="C12377" s="17">
        <v>44228</v>
      </c>
      <c r="D12377" s="18" t="s">
        <v>307</v>
      </c>
      <c r="E12377" s="18" t="s">
        <v>307</v>
      </c>
      <c r="F12377" s="18" t="str">
        <f t="shared" si="387"/>
        <v>Competitive Suppliers-75th Percentile Rate ($/kWh)-44228</v>
      </c>
      <c r="G12377" s="11" t="s">
        <v>131</v>
      </c>
      <c r="H12377" s="11" t="s">
        <v>54</v>
      </c>
      <c r="I12377" s="11" t="s">
        <v>308</v>
      </c>
      <c r="J12377" s="11" t="s">
        <v>312</v>
      </c>
      <c r="K12377" s="11" t="str">
        <f>IFERROR(INDEX('EDC Component Dictionary'!$C$5:$C$37,MATCH('Rates Database'!J12377,'EDC Component Dictionary'!$B$5:$B$37,0)), "Energy Supply")</f>
        <v>Energy Supply</v>
      </c>
      <c r="L12377" s="12">
        <v>0.21160000000000001</v>
      </c>
      <c r="M12377" s="12"/>
    </row>
    <row r="12378" spans="1:13" x14ac:dyDescent="0.3">
      <c r="A12378" s="18">
        <v>12376</v>
      </c>
      <c r="B12378" s="18">
        <f t="shared" si="388"/>
        <v>2021</v>
      </c>
      <c r="C12378" s="17">
        <v>44256</v>
      </c>
      <c r="D12378" s="18" t="s">
        <v>307</v>
      </c>
      <c r="E12378" s="18" t="s">
        <v>307</v>
      </c>
      <c r="F12378" s="18" t="str">
        <f t="shared" si="387"/>
        <v>Competitive Suppliers-75th Percentile Rate ($/kWh)-44256</v>
      </c>
      <c r="G12378" s="11" t="s">
        <v>131</v>
      </c>
      <c r="H12378" s="11" t="s">
        <v>54</v>
      </c>
      <c r="I12378" s="11" t="s">
        <v>308</v>
      </c>
      <c r="J12378" s="11" t="s">
        <v>312</v>
      </c>
      <c r="K12378" s="11" t="str">
        <f>IFERROR(INDEX('EDC Component Dictionary'!$C$5:$C$37,MATCH('Rates Database'!J12378,'EDC Component Dictionary'!$B$5:$B$37,0)), "Energy Supply")</f>
        <v>Energy Supply</v>
      </c>
      <c r="L12378" s="12">
        <v>0.21870000000000001</v>
      </c>
      <c r="M12378" s="12"/>
    </row>
    <row r="12379" spans="1:13" x14ac:dyDescent="0.3">
      <c r="A12379" s="18">
        <v>12377</v>
      </c>
      <c r="B12379" s="18">
        <f t="shared" si="388"/>
        <v>2021</v>
      </c>
      <c r="C12379" s="17">
        <v>44287</v>
      </c>
      <c r="D12379" s="18" t="s">
        <v>307</v>
      </c>
      <c r="E12379" s="18" t="s">
        <v>307</v>
      </c>
      <c r="F12379" s="18" t="str">
        <f t="shared" si="387"/>
        <v>Competitive Suppliers-75th Percentile Rate ($/kWh)-44287</v>
      </c>
      <c r="G12379" s="11" t="s">
        <v>131</v>
      </c>
      <c r="H12379" s="11" t="s">
        <v>54</v>
      </c>
      <c r="I12379" s="11" t="s">
        <v>308</v>
      </c>
      <c r="J12379" s="11" t="s">
        <v>312</v>
      </c>
      <c r="K12379" s="11" t="str">
        <f>IFERROR(INDEX('EDC Component Dictionary'!$C$5:$C$37,MATCH('Rates Database'!J12379,'EDC Component Dictionary'!$B$5:$B$37,0)), "Energy Supply")</f>
        <v>Energy Supply</v>
      </c>
      <c r="L12379" s="12">
        <v>0.2195</v>
      </c>
      <c r="M12379" s="12"/>
    </row>
    <row r="12380" spans="1:13" x14ac:dyDescent="0.3">
      <c r="A12380" s="18">
        <v>12378</v>
      </c>
      <c r="B12380" s="18">
        <f t="shared" si="388"/>
        <v>2021</v>
      </c>
      <c r="C12380" s="17">
        <v>44317</v>
      </c>
      <c r="D12380" s="18" t="s">
        <v>307</v>
      </c>
      <c r="E12380" s="18" t="s">
        <v>307</v>
      </c>
      <c r="F12380" s="18" t="str">
        <f t="shared" si="387"/>
        <v>Competitive Suppliers-75th Percentile Rate ($/kWh)-44317</v>
      </c>
      <c r="G12380" s="11" t="s">
        <v>131</v>
      </c>
      <c r="H12380" s="11" t="s">
        <v>54</v>
      </c>
      <c r="I12380" s="11" t="s">
        <v>308</v>
      </c>
      <c r="J12380" s="11" t="s">
        <v>312</v>
      </c>
      <c r="K12380" s="11" t="str">
        <f>IFERROR(INDEX('EDC Component Dictionary'!$C$5:$C$37,MATCH('Rates Database'!J12380,'EDC Component Dictionary'!$B$5:$B$37,0)), "Energy Supply")</f>
        <v>Energy Supply</v>
      </c>
      <c r="L12380" s="12">
        <v>0.21310000000000001</v>
      </c>
      <c r="M12380" s="12"/>
    </row>
    <row r="12381" spans="1:13" x14ac:dyDescent="0.3">
      <c r="A12381" s="18">
        <v>12379</v>
      </c>
      <c r="B12381" s="18">
        <f t="shared" si="388"/>
        <v>2021</v>
      </c>
      <c r="C12381" s="17">
        <v>44348</v>
      </c>
      <c r="D12381" s="18" t="s">
        <v>307</v>
      </c>
      <c r="E12381" s="18" t="s">
        <v>307</v>
      </c>
      <c r="F12381" s="18" t="str">
        <f t="shared" si="387"/>
        <v>Competitive Suppliers-75th Percentile Rate ($/kWh)-44348</v>
      </c>
      <c r="G12381" s="11" t="s">
        <v>131</v>
      </c>
      <c r="H12381" s="11" t="s">
        <v>54</v>
      </c>
      <c r="I12381" s="11" t="s">
        <v>308</v>
      </c>
      <c r="J12381" s="11" t="s">
        <v>312</v>
      </c>
      <c r="K12381" s="11" t="str">
        <f>IFERROR(INDEX('EDC Component Dictionary'!$C$5:$C$37,MATCH('Rates Database'!J12381,'EDC Component Dictionary'!$B$5:$B$37,0)), "Energy Supply")</f>
        <v>Energy Supply</v>
      </c>
      <c r="L12381" s="12">
        <v>0.21310000000000001</v>
      </c>
      <c r="M12381" s="12"/>
    </row>
    <row r="12382" spans="1:13" x14ac:dyDescent="0.3">
      <c r="A12382" s="18">
        <v>12380</v>
      </c>
      <c r="B12382" s="18">
        <f t="shared" si="388"/>
        <v>2021</v>
      </c>
      <c r="C12382" s="17">
        <v>44378</v>
      </c>
      <c r="D12382" s="18" t="s">
        <v>307</v>
      </c>
      <c r="E12382" s="18" t="s">
        <v>307</v>
      </c>
      <c r="F12382" s="18" t="str">
        <f t="shared" si="387"/>
        <v>Competitive Suppliers-75th Percentile Rate ($/kWh)-44378</v>
      </c>
      <c r="G12382" s="11" t="s">
        <v>131</v>
      </c>
      <c r="H12382" s="11" t="s">
        <v>54</v>
      </c>
      <c r="I12382" s="11" t="s">
        <v>308</v>
      </c>
      <c r="J12382" s="11" t="s">
        <v>312</v>
      </c>
      <c r="K12382" s="11" t="str">
        <f>IFERROR(INDEX('EDC Component Dictionary'!$C$5:$C$37,MATCH('Rates Database'!J12382,'EDC Component Dictionary'!$B$5:$B$37,0)), "Energy Supply")</f>
        <v>Energy Supply</v>
      </c>
      <c r="L12382" s="12">
        <v>0.2056</v>
      </c>
      <c r="M12382" s="12"/>
    </row>
    <row r="12383" spans="1:13" x14ac:dyDescent="0.3">
      <c r="A12383" s="18">
        <v>12381</v>
      </c>
      <c r="B12383" s="18">
        <f t="shared" si="388"/>
        <v>2021</v>
      </c>
      <c r="C12383" s="17">
        <v>44409</v>
      </c>
      <c r="D12383" s="18" t="s">
        <v>307</v>
      </c>
      <c r="E12383" s="18" t="s">
        <v>307</v>
      </c>
      <c r="F12383" s="18" t="str">
        <f t="shared" si="387"/>
        <v>Competitive Suppliers-75th Percentile Rate ($/kWh)-44409</v>
      </c>
      <c r="G12383" s="11" t="s">
        <v>131</v>
      </c>
      <c r="H12383" s="11" t="s">
        <v>54</v>
      </c>
      <c r="I12383" s="11" t="s">
        <v>308</v>
      </c>
      <c r="J12383" s="11" t="s">
        <v>312</v>
      </c>
      <c r="K12383" s="11" t="str">
        <f>IFERROR(INDEX('EDC Component Dictionary'!$C$5:$C$37,MATCH('Rates Database'!J12383,'EDC Component Dictionary'!$B$5:$B$37,0)), "Energy Supply")</f>
        <v>Energy Supply</v>
      </c>
      <c r="L12383" s="12">
        <v>0.1978</v>
      </c>
      <c r="M12383" s="12"/>
    </row>
    <row r="12384" spans="1:13" x14ac:dyDescent="0.3">
      <c r="A12384" s="18">
        <v>12382</v>
      </c>
      <c r="B12384" s="18">
        <f t="shared" si="388"/>
        <v>2021</v>
      </c>
      <c r="C12384" s="17">
        <v>44440</v>
      </c>
      <c r="D12384" s="18" t="s">
        <v>307</v>
      </c>
      <c r="E12384" s="18" t="s">
        <v>307</v>
      </c>
      <c r="F12384" s="18" t="str">
        <f t="shared" si="387"/>
        <v>Competitive Suppliers-75th Percentile Rate ($/kWh)-44440</v>
      </c>
      <c r="G12384" s="11" t="s">
        <v>131</v>
      </c>
      <c r="H12384" s="11" t="s">
        <v>54</v>
      </c>
      <c r="I12384" s="11" t="s">
        <v>308</v>
      </c>
      <c r="J12384" s="11" t="s">
        <v>312</v>
      </c>
      <c r="K12384" s="11" t="str">
        <f>IFERROR(INDEX('EDC Component Dictionary'!$C$5:$C$37,MATCH('Rates Database'!J12384,'EDC Component Dictionary'!$B$5:$B$37,0)), "Energy Supply")</f>
        <v>Energy Supply</v>
      </c>
      <c r="L12384" s="12">
        <v>0.19869999999999999</v>
      </c>
      <c r="M12384" s="12"/>
    </row>
    <row r="12385" spans="1:13" x14ac:dyDescent="0.3">
      <c r="A12385" s="18">
        <v>12383</v>
      </c>
      <c r="B12385" s="18">
        <f t="shared" si="388"/>
        <v>2021</v>
      </c>
      <c r="C12385" s="17">
        <v>44470</v>
      </c>
      <c r="D12385" s="18" t="s">
        <v>307</v>
      </c>
      <c r="E12385" s="18" t="s">
        <v>307</v>
      </c>
      <c r="F12385" s="18" t="str">
        <f t="shared" si="387"/>
        <v>Competitive Suppliers-75th Percentile Rate ($/kWh)-44470</v>
      </c>
      <c r="G12385" s="11" t="s">
        <v>131</v>
      </c>
      <c r="H12385" s="11" t="s">
        <v>54</v>
      </c>
      <c r="I12385" s="11" t="s">
        <v>308</v>
      </c>
      <c r="J12385" s="11" t="s">
        <v>312</v>
      </c>
      <c r="K12385" s="11" t="str">
        <f>IFERROR(INDEX('EDC Component Dictionary'!$C$5:$C$37,MATCH('Rates Database'!J12385,'EDC Component Dictionary'!$B$5:$B$37,0)), "Energy Supply")</f>
        <v>Energy Supply</v>
      </c>
      <c r="L12385" s="12">
        <v>0.20699999999999999</v>
      </c>
      <c r="M12385" s="12"/>
    </row>
    <row r="12386" spans="1:13" x14ac:dyDescent="0.3">
      <c r="A12386" s="18">
        <v>12384</v>
      </c>
      <c r="B12386" s="18">
        <f t="shared" si="388"/>
        <v>2021</v>
      </c>
      <c r="C12386" s="17">
        <v>44501</v>
      </c>
      <c r="D12386" s="18" t="s">
        <v>307</v>
      </c>
      <c r="E12386" s="18" t="s">
        <v>307</v>
      </c>
      <c r="F12386" s="18" t="str">
        <f t="shared" si="387"/>
        <v>Competitive Suppliers-75th Percentile Rate ($/kWh)-44501</v>
      </c>
      <c r="G12386" s="11" t="s">
        <v>131</v>
      </c>
      <c r="H12386" s="11" t="s">
        <v>54</v>
      </c>
      <c r="I12386" s="11" t="s">
        <v>308</v>
      </c>
      <c r="J12386" s="11" t="s">
        <v>312</v>
      </c>
      <c r="K12386" s="11" t="str">
        <f>IFERROR(INDEX('EDC Component Dictionary'!$C$5:$C$37,MATCH('Rates Database'!J12386,'EDC Component Dictionary'!$B$5:$B$37,0)), "Energy Supply")</f>
        <v>Energy Supply</v>
      </c>
      <c r="L12386" s="12">
        <v>0.2185</v>
      </c>
      <c r="M12386" s="12"/>
    </row>
    <row r="12387" spans="1:13" x14ac:dyDescent="0.3">
      <c r="A12387" s="18">
        <v>12385</v>
      </c>
      <c r="B12387" s="18">
        <f t="shared" si="388"/>
        <v>2021</v>
      </c>
      <c r="C12387" s="17">
        <v>44531</v>
      </c>
      <c r="D12387" s="18" t="s">
        <v>307</v>
      </c>
      <c r="E12387" s="18" t="s">
        <v>307</v>
      </c>
      <c r="F12387" s="18" t="str">
        <f t="shared" si="387"/>
        <v>Competitive Suppliers-75th Percentile Rate ($/kWh)-44531</v>
      </c>
      <c r="G12387" s="11" t="s">
        <v>131</v>
      </c>
      <c r="H12387" s="11" t="s">
        <v>54</v>
      </c>
      <c r="I12387" s="11" t="s">
        <v>308</v>
      </c>
      <c r="J12387" s="11" t="s">
        <v>312</v>
      </c>
      <c r="K12387" s="11" t="str">
        <f>IFERROR(INDEX('EDC Component Dictionary'!$C$5:$C$37,MATCH('Rates Database'!J12387,'EDC Component Dictionary'!$B$5:$B$37,0)), "Energy Supply")</f>
        <v>Energy Supply</v>
      </c>
      <c r="L12387" s="12">
        <v>0.22739999999999999</v>
      </c>
      <c r="M12387" s="12"/>
    </row>
    <row r="12388" spans="1:13" x14ac:dyDescent="0.3">
      <c r="A12388" s="18">
        <v>12386</v>
      </c>
      <c r="B12388" s="18">
        <f t="shared" si="388"/>
        <v>2022</v>
      </c>
      <c r="C12388" s="17">
        <v>44562</v>
      </c>
      <c r="D12388" s="18" t="s">
        <v>307</v>
      </c>
      <c r="E12388" s="18" t="s">
        <v>307</v>
      </c>
      <c r="F12388" s="18" t="str">
        <f t="shared" si="387"/>
        <v>Competitive Suppliers-75th Percentile Rate ($/kWh)-44562</v>
      </c>
      <c r="G12388" s="11" t="s">
        <v>131</v>
      </c>
      <c r="H12388" s="11" t="s">
        <v>54</v>
      </c>
      <c r="I12388" s="11" t="s">
        <v>308</v>
      </c>
      <c r="J12388" s="11" t="s">
        <v>312</v>
      </c>
      <c r="K12388" s="11" t="str">
        <f>IFERROR(INDEX('EDC Component Dictionary'!$C$5:$C$37,MATCH('Rates Database'!J12388,'EDC Component Dictionary'!$B$5:$B$37,0)), "Energy Supply")</f>
        <v>Energy Supply</v>
      </c>
      <c r="L12388" s="12">
        <v>0.2271</v>
      </c>
      <c r="M12388" s="12"/>
    </row>
    <row r="12389" spans="1:13" x14ac:dyDescent="0.3">
      <c r="A12389" s="18">
        <v>12387</v>
      </c>
      <c r="B12389" s="18">
        <f t="shared" si="388"/>
        <v>2022</v>
      </c>
      <c r="C12389" s="17">
        <v>44593</v>
      </c>
      <c r="D12389" s="18" t="s">
        <v>307</v>
      </c>
      <c r="E12389" s="18" t="s">
        <v>307</v>
      </c>
      <c r="F12389" s="18" t="str">
        <f t="shared" si="387"/>
        <v>Competitive Suppliers-75th Percentile Rate ($/kWh)-44593</v>
      </c>
      <c r="G12389" s="11" t="s">
        <v>131</v>
      </c>
      <c r="H12389" s="11" t="s">
        <v>54</v>
      </c>
      <c r="I12389" s="11" t="s">
        <v>308</v>
      </c>
      <c r="J12389" s="11" t="s">
        <v>312</v>
      </c>
      <c r="K12389" s="11" t="str">
        <f>IFERROR(INDEX('EDC Component Dictionary'!$C$5:$C$37,MATCH('Rates Database'!J12389,'EDC Component Dictionary'!$B$5:$B$37,0)), "Energy Supply")</f>
        <v>Energy Supply</v>
      </c>
      <c r="L12389" s="12">
        <v>0.23469999999999999</v>
      </c>
      <c r="M12389" s="12"/>
    </row>
    <row r="12390" spans="1:13" x14ac:dyDescent="0.3">
      <c r="A12390" s="18">
        <v>12388</v>
      </c>
      <c r="B12390" s="18">
        <f t="shared" si="388"/>
        <v>2022</v>
      </c>
      <c r="C12390" s="17">
        <v>44621</v>
      </c>
      <c r="D12390" s="18" t="s">
        <v>307</v>
      </c>
      <c r="E12390" s="18" t="s">
        <v>307</v>
      </c>
      <c r="F12390" s="18" t="str">
        <f t="shared" si="387"/>
        <v>Competitive Suppliers-75th Percentile Rate ($/kWh)-44621</v>
      </c>
      <c r="G12390" s="11" t="s">
        <v>131</v>
      </c>
      <c r="H12390" s="11" t="s">
        <v>54</v>
      </c>
      <c r="I12390" s="11" t="s">
        <v>308</v>
      </c>
      <c r="J12390" s="11" t="s">
        <v>312</v>
      </c>
      <c r="K12390" s="11" t="str">
        <f>IFERROR(INDEX('EDC Component Dictionary'!$C$5:$C$37,MATCH('Rates Database'!J12390,'EDC Component Dictionary'!$B$5:$B$37,0)), "Energy Supply")</f>
        <v>Energy Supply</v>
      </c>
      <c r="L12390" s="12">
        <v>0.21740000000000001</v>
      </c>
      <c r="M12390" s="12"/>
    </row>
    <row r="12391" spans="1:13" x14ac:dyDescent="0.3">
      <c r="A12391" s="18">
        <v>12389</v>
      </c>
      <c r="B12391" s="18">
        <f t="shared" si="388"/>
        <v>2022</v>
      </c>
      <c r="C12391" s="17">
        <v>44652</v>
      </c>
      <c r="D12391" s="18" t="s">
        <v>307</v>
      </c>
      <c r="E12391" s="18" t="s">
        <v>307</v>
      </c>
      <c r="F12391" s="18" t="str">
        <f t="shared" si="387"/>
        <v>Competitive Suppliers-75th Percentile Rate ($/kWh)-44652</v>
      </c>
      <c r="G12391" s="11" t="s">
        <v>131</v>
      </c>
      <c r="H12391" s="11" t="s">
        <v>54</v>
      </c>
      <c r="I12391" s="11" t="s">
        <v>308</v>
      </c>
      <c r="J12391" s="11" t="s">
        <v>312</v>
      </c>
      <c r="K12391" s="11" t="str">
        <f>IFERROR(INDEX('EDC Component Dictionary'!$C$5:$C$37,MATCH('Rates Database'!J12391,'EDC Component Dictionary'!$B$5:$B$37,0)), "Energy Supply")</f>
        <v>Energy Supply</v>
      </c>
      <c r="L12391" s="12">
        <v>0.2132</v>
      </c>
      <c r="M12391" s="12"/>
    </row>
    <row r="12392" spans="1:13" x14ac:dyDescent="0.3">
      <c r="A12392" s="18">
        <v>12390</v>
      </c>
      <c r="B12392" s="18">
        <f t="shared" si="388"/>
        <v>2022</v>
      </c>
      <c r="C12392" s="17">
        <v>44682</v>
      </c>
      <c r="D12392" s="18" t="s">
        <v>307</v>
      </c>
      <c r="E12392" s="18" t="s">
        <v>307</v>
      </c>
      <c r="F12392" s="18" t="str">
        <f t="shared" si="387"/>
        <v>Competitive Suppliers-75th Percentile Rate ($/kWh)-44682</v>
      </c>
      <c r="G12392" s="11" t="s">
        <v>131</v>
      </c>
      <c r="H12392" s="11" t="s">
        <v>54</v>
      </c>
      <c r="I12392" s="11" t="s">
        <v>308</v>
      </c>
      <c r="J12392" s="11" t="s">
        <v>312</v>
      </c>
      <c r="K12392" s="11" t="str">
        <f>IFERROR(INDEX('EDC Component Dictionary'!$C$5:$C$37,MATCH('Rates Database'!J12392,'EDC Component Dictionary'!$B$5:$B$37,0)), "Energy Supply")</f>
        <v>Energy Supply</v>
      </c>
      <c r="L12392" s="12">
        <v>0.2137</v>
      </c>
      <c r="M12392" s="12"/>
    </row>
    <row r="12393" spans="1:13" x14ac:dyDescent="0.3">
      <c r="A12393" s="18">
        <v>12391</v>
      </c>
      <c r="B12393" s="18">
        <f t="shared" si="388"/>
        <v>2022</v>
      </c>
      <c r="C12393" s="17">
        <v>44713</v>
      </c>
      <c r="D12393" s="18" t="s">
        <v>307</v>
      </c>
      <c r="E12393" s="18" t="s">
        <v>307</v>
      </c>
      <c r="F12393" s="18" t="str">
        <f t="shared" si="387"/>
        <v>Competitive Suppliers-75th Percentile Rate ($/kWh)-44713</v>
      </c>
      <c r="G12393" s="11" t="s">
        <v>131</v>
      </c>
      <c r="H12393" s="11" t="s">
        <v>54</v>
      </c>
      <c r="I12393" s="11" t="s">
        <v>308</v>
      </c>
      <c r="J12393" s="11" t="s">
        <v>312</v>
      </c>
      <c r="K12393" s="11" t="str">
        <f>IFERROR(INDEX('EDC Component Dictionary'!$C$5:$C$37,MATCH('Rates Database'!J12393,'EDC Component Dictionary'!$B$5:$B$37,0)), "Energy Supply")</f>
        <v>Energy Supply</v>
      </c>
      <c r="L12393" s="12">
        <v>0.2132</v>
      </c>
      <c r="M12393" s="12"/>
    </row>
    <row r="12394" spans="1:13" x14ac:dyDescent="0.3">
      <c r="A12394" s="18">
        <v>12392</v>
      </c>
      <c r="B12394" s="18">
        <f t="shared" si="388"/>
        <v>2022</v>
      </c>
      <c r="C12394" s="17">
        <v>44743</v>
      </c>
      <c r="D12394" s="18" t="s">
        <v>307</v>
      </c>
      <c r="E12394" s="18" t="s">
        <v>307</v>
      </c>
      <c r="F12394" s="18" t="str">
        <f t="shared" si="387"/>
        <v>Competitive Suppliers-75th Percentile Rate ($/kWh)-44743</v>
      </c>
      <c r="G12394" s="11" t="s">
        <v>131</v>
      </c>
      <c r="H12394" s="11" t="s">
        <v>54</v>
      </c>
      <c r="I12394" s="11" t="s">
        <v>308</v>
      </c>
      <c r="J12394" s="11" t="s">
        <v>312</v>
      </c>
      <c r="K12394" s="11" t="str">
        <f>IFERROR(INDEX('EDC Component Dictionary'!$C$5:$C$37,MATCH('Rates Database'!J12394,'EDC Component Dictionary'!$B$5:$B$37,0)), "Energy Supply")</f>
        <v>Energy Supply</v>
      </c>
      <c r="L12394" s="12">
        <v>0.21299999999999999</v>
      </c>
      <c r="M12394" s="12"/>
    </row>
    <row r="12395" spans="1:13" x14ac:dyDescent="0.3">
      <c r="A12395" s="18">
        <v>12393</v>
      </c>
      <c r="B12395" s="18">
        <f t="shared" si="388"/>
        <v>2022</v>
      </c>
      <c r="C12395" s="17">
        <v>44774</v>
      </c>
      <c r="D12395" s="18" t="s">
        <v>307</v>
      </c>
      <c r="E12395" s="18" t="s">
        <v>307</v>
      </c>
      <c r="F12395" s="18" t="str">
        <f t="shared" si="387"/>
        <v>Competitive Suppliers-75th Percentile Rate ($/kWh)-44774</v>
      </c>
      <c r="G12395" s="11" t="s">
        <v>131</v>
      </c>
      <c r="H12395" s="11" t="s">
        <v>54</v>
      </c>
      <c r="I12395" s="11" t="s">
        <v>308</v>
      </c>
      <c r="J12395" s="11" t="s">
        <v>312</v>
      </c>
      <c r="K12395" s="11" t="str">
        <f>IFERROR(INDEX('EDC Component Dictionary'!$C$5:$C$37,MATCH('Rates Database'!J12395,'EDC Component Dictionary'!$B$5:$B$37,0)), "Energy Supply")</f>
        <v>Energy Supply</v>
      </c>
      <c r="L12395" s="12">
        <v>0.23710000000000001</v>
      </c>
      <c r="M12395" s="12"/>
    </row>
    <row r="12396" spans="1:13" x14ac:dyDescent="0.3">
      <c r="A12396" s="18">
        <v>12394</v>
      </c>
      <c r="B12396" s="18">
        <f t="shared" si="388"/>
        <v>2022</v>
      </c>
      <c r="C12396" s="17">
        <v>44805</v>
      </c>
      <c r="D12396" s="18" t="s">
        <v>307</v>
      </c>
      <c r="E12396" s="18" t="s">
        <v>307</v>
      </c>
      <c r="F12396" s="18" t="str">
        <f t="shared" si="387"/>
        <v>Competitive Suppliers-75th Percentile Rate ($/kWh)-44805</v>
      </c>
      <c r="G12396" s="11" t="s">
        <v>131</v>
      </c>
      <c r="H12396" s="11" t="s">
        <v>54</v>
      </c>
      <c r="I12396" s="11" t="s">
        <v>308</v>
      </c>
      <c r="J12396" s="11" t="s">
        <v>312</v>
      </c>
      <c r="K12396" s="11" t="str">
        <f>IFERROR(INDEX('EDC Component Dictionary'!$C$5:$C$37,MATCH('Rates Database'!J12396,'EDC Component Dictionary'!$B$5:$B$37,0)), "Energy Supply")</f>
        <v>Energy Supply</v>
      </c>
      <c r="L12396" s="12">
        <v>0.26519999999999999</v>
      </c>
      <c r="M12396" s="12"/>
    </row>
    <row r="12397" spans="1:13" x14ac:dyDescent="0.3">
      <c r="A12397" s="18">
        <v>12395</v>
      </c>
      <c r="B12397" s="18">
        <f t="shared" si="388"/>
        <v>2022</v>
      </c>
      <c r="C12397" s="17">
        <v>44835</v>
      </c>
      <c r="D12397" s="18" t="s">
        <v>307</v>
      </c>
      <c r="E12397" s="18" t="s">
        <v>307</v>
      </c>
      <c r="F12397" s="18" t="str">
        <f t="shared" si="387"/>
        <v>Competitive Suppliers-75th Percentile Rate ($/kWh)-44835</v>
      </c>
      <c r="G12397" s="11" t="s">
        <v>131</v>
      </c>
      <c r="H12397" s="11" t="s">
        <v>54</v>
      </c>
      <c r="I12397" s="11" t="s">
        <v>308</v>
      </c>
      <c r="J12397" s="11" t="s">
        <v>312</v>
      </c>
      <c r="K12397" s="11" t="str">
        <f>IFERROR(INDEX('EDC Component Dictionary'!$C$5:$C$37,MATCH('Rates Database'!J12397,'EDC Component Dictionary'!$B$5:$B$37,0)), "Energy Supply")</f>
        <v>Energy Supply</v>
      </c>
      <c r="L12397" s="12">
        <v>0.27989999999999998</v>
      </c>
      <c r="M12397" s="12"/>
    </row>
    <row r="12398" spans="1:13" x14ac:dyDescent="0.3">
      <c r="A12398" s="18">
        <v>12396</v>
      </c>
      <c r="B12398" s="18">
        <f t="shared" si="388"/>
        <v>2022</v>
      </c>
      <c r="C12398" s="17">
        <v>44866</v>
      </c>
      <c r="D12398" s="18" t="s">
        <v>307</v>
      </c>
      <c r="E12398" s="18" t="s">
        <v>307</v>
      </c>
      <c r="F12398" s="18" t="str">
        <f t="shared" si="387"/>
        <v>Competitive Suppliers-75th Percentile Rate ($/kWh)-44866</v>
      </c>
      <c r="G12398" s="11" t="s">
        <v>131</v>
      </c>
      <c r="H12398" s="11" t="s">
        <v>54</v>
      </c>
      <c r="I12398" s="11" t="s">
        <v>308</v>
      </c>
      <c r="J12398" s="11" t="s">
        <v>312</v>
      </c>
      <c r="K12398" s="11" t="str">
        <f>IFERROR(INDEX('EDC Component Dictionary'!$C$5:$C$37,MATCH('Rates Database'!J12398,'EDC Component Dictionary'!$B$5:$B$37,0)), "Energy Supply")</f>
        <v>Energy Supply</v>
      </c>
      <c r="L12398" s="12">
        <v>0.27960000000000002</v>
      </c>
      <c r="M12398" s="12"/>
    </row>
    <row r="12399" spans="1:13" x14ac:dyDescent="0.3">
      <c r="A12399" s="18">
        <v>12397</v>
      </c>
      <c r="B12399" s="18">
        <f t="shared" si="388"/>
        <v>2022</v>
      </c>
      <c r="C12399" s="17">
        <v>44896</v>
      </c>
      <c r="D12399" s="18" t="s">
        <v>307</v>
      </c>
      <c r="E12399" s="18" t="s">
        <v>307</v>
      </c>
      <c r="F12399" s="18" t="str">
        <f t="shared" si="387"/>
        <v>Competitive Suppliers-75th Percentile Rate ($/kWh)-44896</v>
      </c>
      <c r="G12399" s="11" t="s">
        <v>131</v>
      </c>
      <c r="H12399" s="11" t="s">
        <v>54</v>
      </c>
      <c r="I12399" s="11" t="s">
        <v>308</v>
      </c>
      <c r="J12399" s="11" t="s">
        <v>312</v>
      </c>
      <c r="K12399" s="11" t="str">
        <f>IFERROR(INDEX('EDC Component Dictionary'!$C$5:$C$37,MATCH('Rates Database'!J12399,'EDC Component Dictionary'!$B$5:$B$37,0)), "Energy Supply")</f>
        <v>Energy Supply</v>
      </c>
      <c r="L12399" s="12">
        <v>0.1988</v>
      </c>
      <c r="M12399" s="12"/>
    </row>
    <row r="12400" spans="1:13" x14ac:dyDescent="0.3">
      <c r="A12400" s="18">
        <v>12398</v>
      </c>
      <c r="B12400" s="18">
        <f t="shared" si="388"/>
        <v>2023</v>
      </c>
      <c r="C12400" s="17">
        <v>44927</v>
      </c>
      <c r="D12400" s="18" t="s">
        <v>307</v>
      </c>
      <c r="E12400" s="18" t="s">
        <v>307</v>
      </c>
      <c r="F12400" s="18" t="str">
        <f t="shared" si="387"/>
        <v>Competitive Suppliers-75th Percentile Rate ($/kWh)-44927</v>
      </c>
      <c r="G12400" s="11" t="s">
        <v>131</v>
      </c>
      <c r="H12400" s="11" t="s">
        <v>54</v>
      </c>
      <c r="I12400" s="11" t="s">
        <v>308</v>
      </c>
      <c r="J12400" s="11" t="s">
        <v>312</v>
      </c>
      <c r="K12400" s="11" t="str">
        <f>IFERROR(INDEX('EDC Component Dictionary'!$C$5:$C$37,MATCH('Rates Database'!J12400,'EDC Component Dictionary'!$B$5:$B$37,0)), "Energy Supply")</f>
        <v>Energy Supply</v>
      </c>
      <c r="L12400" s="12">
        <v>0.2069</v>
      </c>
      <c r="M12400" s="12"/>
    </row>
    <row r="12401" spans="1:13" x14ac:dyDescent="0.3">
      <c r="A12401" s="18">
        <v>12399</v>
      </c>
      <c r="B12401" s="18">
        <f t="shared" si="388"/>
        <v>2023</v>
      </c>
      <c r="C12401" s="17">
        <v>44958</v>
      </c>
      <c r="D12401" s="18" t="s">
        <v>307</v>
      </c>
      <c r="E12401" s="18" t="s">
        <v>307</v>
      </c>
      <c r="F12401" s="18" t="str">
        <f t="shared" si="387"/>
        <v>Competitive Suppliers-75th Percentile Rate ($/kWh)-44958</v>
      </c>
      <c r="G12401" s="11" t="s">
        <v>131</v>
      </c>
      <c r="H12401" s="11" t="s">
        <v>54</v>
      </c>
      <c r="I12401" s="11" t="s">
        <v>308</v>
      </c>
      <c r="J12401" s="11" t="s">
        <v>312</v>
      </c>
      <c r="K12401" s="11" t="str">
        <f>IFERROR(INDEX('EDC Component Dictionary'!$C$5:$C$37,MATCH('Rates Database'!J12401,'EDC Component Dictionary'!$B$5:$B$37,0)), "Energy Supply")</f>
        <v>Energy Supply</v>
      </c>
      <c r="L12401" s="12">
        <v>0.2094</v>
      </c>
      <c r="M12401" s="12"/>
    </row>
    <row r="12402" spans="1:13" x14ac:dyDescent="0.3">
      <c r="A12402" s="18">
        <v>12400</v>
      </c>
      <c r="B12402" s="18">
        <f t="shared" si="388"/>
        <v>2023</v>
      </c>
      <c r="C12402" s="17">
        <v>44986</v>
      </c>
      <c r="D12402" s="18" t="s">
        <v>307</v>
      </c>
      <c r="E12402" s="18" t="s">
        <v>307</v>
      </c>
      <c r="F12402" s="18" t="str">
        <f t="shared" si="387"/>
        <v>Competitive Suppliers-75th Percentile Rate ($/kWh)-44986</v>
      </c>
      <c r="G12402" s="11" t="s">
        <v>131</v>
      </c>
      <c r="H12402" s="11" t="s">
        <v>54</v>
      </c>
      <c r="I12402" s="11" t="s">
        <v>308</v>
      </c>
      <c r="J12402" s="11" t="s">
        <v>312</v>
      </c>
      <c r="K12402" s="11" t="str">
        <f>IFERROR(INDEX('EDC Component Dictionary'!$C$5:$C$37,MATCH('Rates Database'!J12402,'EDC Component Dictionary'!$B$5:$B$37,0)), "Energy Supply")</f>
        <v>Energy Supply</v>
      </c>
      <c r="L12402" s="12">
        <v>0.20649999999999999</v>
      </c>
      <c r="M12402" s="12"/>
    </row>
    <row r="12403" spans="1:13" x14ac:dyDescent="0.3">
      <c r="A12403" s="18">
        <v>12401</v>
      </c>
      <c r="B12403" s="18">
        <f t="shared" si="388"/>
        <v>2023</v>
      </c>
      <c r="C12403" s="17">
        <v>45017</v>
      </c>
      <c r="D12403" s="18" t="s">
        <v>307</v>
      </c>
      <c r="E12403" s="18" t="s">
        <v>307</v>
      </c>
      <c r="F12403" s="18" t="str">
        <f t="shared" si="387"/>
        <v>Competitive Suppliers-75th Percentile Rate ($/kWh)-45017</v>
      </c>
      <c r="G12403" s="11" t="s">
        <v>131</v>
      </c>
      <c r="H12403" s="11" t="s">
        <v>54</v>
      </c>
      <c r="I12403" s="11" t="s">
        <v>308</v>
      </c>
      <c r="J12403" s="11" t="s">
        <v>312</v>
      </c>
      <c r="K12403" s="11" t="str">
        <f>IFERROR(INDEX('EDC Component Dictionary'!$C$5:$C$37,MATCH('Rates Database'!J12403,'EDC Component Dictionary'!$B$5:$B$37,0)), "Energy Supply")</f>
        <v>Energy Supply</v>
      </c>
      <c r="L12403" s="12">
        <v>0.20530000000000001</v>
      </c>
      <c r="M12403" s="12"/>
    </row>
    <row r="12404" spans="1:13" x14ac:dyDescent="0.3">
      <c r="A12404" s="18">
        <v>12402</v>
      </c>
      <c r="B12404" s="18">
        <f t="shared" si="388"/>
        <v>2023</v>
      </c>
      <c r="C12404" s="17">
        <v>45047</v>
      </c>
      <c r="D12404" s="18" t="s">
        <v>307</v>
      </c>
      <c r="E12404" s="18" t="s">
        <v>307</v>
      </c>
      <c r="F12404" s="18" t="str">
        <f t="shared" si="387"/>
        <v>Competitive Suppliers-75th Percentile Rate ($/kWh)-45047</v>
      </c>
      <c r="G12404" s="11" t="s">
        <v>131</v>
      </c>
      <c r="H12404" s="11" t="s">
        <v>54</v>
      </c>
      <c r="I12404" s="11" t="s">
        <v>308</v>
      </c>
      <c r="J12404" s="11" t="s">
        <v>312</v>
      </c>
      <c r="K12404" s="11" t="str">
        <f>IFERROR(INDEX('EDC Component Dictionary'!$C$5:$C$37,MATCH('Rates Database'!J12404,'EDC Component Dictionary'!$B$5:$B$37,0)), "Energy Supply")</f>
        <v>Energy Supply</v>
      </c>
      <c r="L12404" s="12">
        <v>0.23719999999999999</v>
      </c>
      <c r="M12404" s="12"/>
    </row>
    <row r="12405" spans="1:13" x14ac:dyDescent="0.3">
      <c r="A12405" s="18">
        <v>12403</v>
      </c>
      <c r="B12405" s="18">
        <f t="shared" si="388"/>
        <v>2023</v>
      </c>
      <c r="C12405" s="17">
        <v>45078</v>
      </c>
      <c r="D12405" s="18" t="s">
        <v>307</v>
      </c>
      <c r="E12405" s="18" t="s">
        <v>307</v>
      </c>
      <c r="F12405" s="18" t="str">
        <f t="shared" si="387"/>
        <v>Competitive Suppliers-75th Percentile Rate ($/kWh)-45078</v>
      </c>
      <c r="G12405" s="11" t="s">
        <v>131</v>
      </c>
      <c r="H12405" s="11" t="s">
        <v>54</v>
      </c>
      <c r="I12405" s="11" t="s">
        <v>308</v>
      </c>
      <c r="J12405" s="11" t="s">
        <v>312</v>
      </c>
      <c r="K12405" s="11" t="str">
        <f>IFERROR(INDEX('EDC Component Dictionary'!$C$5:$C$37,MATCH('Rates Database'!J12405,'EDC Component Dictionary'!$B$5:$B$37,0)), "Energy Supply")</f>
        <v>Energy Supply</v>
      </c>
      <c r="L12405" s="12">
        <v>0.2261</v>
      </c>
      <c r="M12405" s="12"/>
    </row>
    <row r="12406" spans="1:13" x14ac:dyDescent="0.3">
      <c r="A12406" s="18">
        <v>12404</v>
      </c>
      <c r="B12406" s="18">
        <f t="shared" si="388"/>
        <v>2019</v>
      </c>
      <c r="C12406" s="17">
        <v>43466</v>
      </c>
      <c r="D12406" s="18" t="s">
        <v>307</v>
      </c>
      <c r="E12406" s="18" t="s">
        <v>307</v>
      </c>
      <c r="F12406" s="18" t="str">
        <f t="shared" si="387"/>
        <v>Competitive Suppliers-90th Percentile Rate ($/kWh)-43466</v>
      </c>
      <c r="G12406" s="11" t="s">
        <v>131</v>
      </c>
      <c r="H12406" s="11" t="s">
        <v>54</v>
      </c>
      <c r="I12406" s="11" t="s">
        <v>308</v>
      </c>
      <c r="J12406" s="11" t="s">
        <v>313</v>
      </c>
      <c r="K12406" s="11" t="str">
        <f>IFERROR(INDEX('EDC Component Dictionary'!$C$5:$C$37,MATCH('Rates Database'!J12406,'EDC Component Dictionary'!$B$5:$B$37,0)), "Energy Supply")</f>
        <v>Energy Supply</v>
      </c>
      <c r="L12406" s="12">
        <v>0.2303</v>
      </c>
      <c r="M12406" s="12"/>
    </row>
    <row r="12407" spans="1:13" x14ac:dyDescent="0.3">
      <c r="A12407" s="18">
        <v>12405</v>
      </c>
      <c r="B12407" s="18">
        <f t="shared" si="388"/>
        <v>2019</v>
      </c>
      <c r="C12407" s="17">
        <v>43497</v>
      </c>
      <c r="D12407" s="18" t="s">
        <v>307</v>
      </c>
      <c r="E12407" s="18" t="s">
        <v>307</v>
      </c>
      <c r="F12407" s="18" t="str">
        <f t="shared" si="387"/>
        <v>Competitive Suppliers-90th Percentile Rate ($/kWh)-43497</v>
      </c>
      <c r="G12407" s="11" t="s">
        <v>131</v>
      </c>
      <c r="H12407" s="11" t="s">
        <v>54</v>
      </c>
      <c r="I12407" s="11" t="s">
        <v>308</v>
      </c>
      <c r="J12407" s="11" t="s">
        <v>313</v>
      </c>
      <c r="K12407" s="11" t="str">
        <f>IFERROR(INDEX('EDC Component Dictionary'!$C$5:$C$37,MATCH('Rates Database'!J12407,'EDC Component Dictionary'!$B$5:$B$37,0)), "Energy Supply")</f>
        <v>Energy Supply</v>
      </c>
      <c r="L12407" s="12">
        <v>0.23730000000000001</v>
      </c>
      <c r="M12407" s="12"/>
    </row>
    <row r="12408" spans="1:13" x14ac:dyDescent="0.3">
      <c r="A12408" s="18">
        <v>12406</v>
      </c>
      <c r="B12408" s="18">
        <f t="shared" si="388"/>
        <v>2019</v>
      </c>
      <c r="C12408" s="17">
        <v>43525</v>
      </c>
      <c r="D12408" s="18" t="s">
        <v>307</v>
      </c>
      <c r="E12408" s="18" t="s">
        <v>307</v>
      </c>
      <c r="F12408" s="18" t="str">
        <f t="shared" si="387"/>
        <v>Competitive Suppliers-90th Percentile Rate ($/kWh)-43525</v>
      </c>
      <c r="G12408" s="11" t="s">
        <v>131</v>
      </c>
      <c r="H12408" s="11" t="s">
        <v>54</v>
      </c>
      <c r="I12408" s="11" t="s">
        <v>308</v>
      </c>
      <c r="J12408" s="11" t="s">
        <v>313</v>
      </c>
      <c r="K12408" s="11" t="str">
        <f>IFERROR(INDEX('EDC Component Dictionary'!$C$5:$C$37,MATCH('Rates Database'!J12408,'EDC Component Dictionary'!$B$5:$B$37,0)), "Energy Supply")</f>
        <v>Energy Supply</v>
      </c>
      <c r="L12408" s="12">
        <v>0.24129999999999999</v>
      </c>
      <c r="M12408" s="12"/>
    </row>
    <row r="12409" spans="1:13" x14ac:dyDescent="0.3">
      <c r="A12409" s="18">
        <v>12407</v>
      </c>
      <c r="B12409" s="18">
        <f t="shared" si="388"/>
        <v>2019</v>
      </c>
      <c r="C12409" s="17">
        <v>43556</v>
      </c>
      <c r="D12409" s="18" t="s">
        <v>307</v>
      </c>
      <c r="E12409" s="18" t="s">
        <v>307</v>
      </c>
      <c r="F12409" s="18" t="str">
        <f t="shared" si="387"/>
        <v>Competitive Suppliers-90th Percentile Rate ($/kWh)-43556</v>
      </c>
      <c r="G12409" s="11" t="s">
        <v>131</v>
      </c>
      <c r="H12409" s="11" t="s">
        <v>54</v>
      </c>
      <c r="I12409" s="11" t="s">
        <v>308</v>
      </c>
      <c r="J12409" s="11" t="s">
        <v>313</v>
      </c>
      <c r="K12409" s="11" t="str">
        <f>IFERROR(INDEX('EDC Component Dictionary'!$C$5:$C$37,MATCH('Rates Database'!J12409,'EDC Component Dictionary'!$B$5:$B$37,0)), "Energy Supply")</f>
        <v>Energy Supply</v>
      </c>
      <c r="L12409" s="12">
        <v>0.24049999999999999</v>
      </c>
      <c r="M12409" s="12"/>
    </row>
    <row r="12410" spans="1:13" x14ac:dyDescent="0.3">
      <c r="A12410" s="18">
        <v>12408</v>
      </c>
      <c r="B12410" s="18">
        <f t="shared" si="388"/>
        <v>2019</v>
      </c>
      <c r="C12410" s="17">
        <v>43586</v>
      </c>
      <c r="D12410" s="18" t="s">
        <v>307</v>
      </c>
      <c r="E12410" s="18" t="s">
        <v>307</v>
      </c>
      <c r="F12410" s="18" t="str">
        <f t="shared" si="387"/>
        <v>Competitive Suppliers-90th Percentile Rate ($/kWh)-43586</v>
      </c>
      <c r="G12410" s="11" t="s">
        <v>131</v>
      </c>
      <c r="H12410" s="11" t="s">
        <v>54</v>
      </c>
      <c r="I12410" s="11" t="s">
        <v>308</v>
      </c>
      <c r="J12410" s="11" t="s">
        <v>313</v>
      </c>
      <c r="K12410" s="11" t="str">
        <f>IFERROR(INDEX('EDC Component Dictionary'!$C$5:$C$37,MATCH('Rates Database'!J12410,'EDC Component Dictionary'!$B$5:$B$37,0)), "Energy Supply")</f>
        <v>Energy Supply</v>
      </c>
      <c r="L12410" s="12">
        <v>0.23930000000000001</v>
      </c>
      <c r="M12410" s="12"/>
    </row>
    <row r="12411" spans="1:13" x14ac:dyDescent="0.3">
      <c r="A12411" s="18">
        <v>12409</v>
      </c>
      <c r="B12411" s="18">
        <f t="shared" si="388"/>
        <v>2019</v>
      </c>
      <c r="C12411" s="17">
        <v>43617</v>
      </c>
      <c r="D12411" s="18" t="s">
        <v>307</v>
      </c>
      <c r="E12411" s="18" t="s">
        <v>307</v>
      </c>
      <c r="F12411" s="18" t="str">
        <f t="shared" si="387"/>
        <v>Competitive Suppliers-90th Percentile Rate ($/kWh)-43617</v>
      </c>
      <c r="G12411" s="11" t="s">
        <v>131</v>
      </c>
      <c r="H12411" s="11" t="s">
        <v>54</v>
      </c>
      <c r="I12411" s="11" t="s">
        <v>308</v>
      </c>
      <c r="J12411" s="11" t="s">
        <v>313</v>
      </c>
      <c r="K12411" s="11" t="str">
        <f>IFERROR(INDEX('EDC Component Dictionary'!$C$5:$C$37,MATCH('Rates Database'!J12411,'EDC Component Dictionary'!$B$5:$B$37,0)), "Energy Supply")</f>
        <v>Energy Supply</v>
      </c>
      <c r="L12411" s="12">
        <v>0.23649999999999999</v>
      </c>
      <c r="M12411" s="12"/>
    </row>
    <row r="12412" spans="1:13" x14ac:dyDescent="0.3">
      <c r="A12412" s="18">
        <v>12410</v>
      </c>
      <c r="B12412" s="18">
        <f t="shared" si="388"/>
        <v>2019</v>
      </c>
      <c r="C12412" s="17">
        <v>43647</v>
      </c>
      <c r="D12412" s="18" t="s">
        <v>307</v>
      </c>
      <c r="E12412" s="18" t="s">
        <v>307</v>
      </c>
      <c r="F12412" s="18" t="str">
        <f t="shared" si="387"/>
        <v>Competitive Suppliers-90th Percentile Rate ($/kWh)-43647</v>
      </c>
      <c r="G12412" s="11" t="s">
        <v>131</v>
      </c>
      <c r="H12412" s="11" t="s">
        <v>54</v>
      </c>
      <c r="I12412" s="11" t="s">
        <v>308</v>
      </c>
      <c r="J12412" s="11" t="s">
        <v>313</v>
      </c>
      <c r="K12412" s="11" t="str">
        <f>IFERROR(INDEX('EDC Component Dictionary'!$C$5:$C$37,MATCH('Rates Database'!J12412,'EDC Component Dictionary'!$B$5:$B$37,0)), "Energy Supply")</f>
        <v>Energy Supply</v>
      </c>
      <c r="L12412" s="12">
        <v>0.2291</v>
      </c>
      <c r="M12412" s="12"/>
    </row>
    <row r="12413" spans="1:13" x14ac:dyDescent="0.3">
      <c r="A12413" s="18">
        <v>12411</v>
      </c>
      <c r="B12413" s="18">
        <f t="shared" si="388"/>
        <v>2019</v>
      </c>
      <c r="C12413" s="17">
        <v>43678</v>
      </c>
      <c r="D12413" s="18" t="s">
        <v>307</v>
      </c>
      <c r="E12413" s="18" t="s">
        <v>307</v>
      </c>
      <c r="F12413" s="18" t="str">
        <f t="shared" si="387"/>
        <v>Competitive Suppliers-90th Percentile Rate ($/kWh)-43678</v>
      </c>
      <c r="G12413" s="11" t="s">
        <v>131</v>
      </c>
      <c r="H12413" s="11" t="s">
        <v>54</v>
      </c>
      <c r="I12413" s="11" t="s">
        <v>308</v>
      </c>
      <c r="J12413" s="11" t="s">
        <v>313</v>
      </c>
      <c r="K12413" s="11" t="str">
        <f>IFERROR(INDEX('EDC Component Dictionary'!$C$5:$C$37,MATCH('Rates Database'!J12413,'EDC Component Dictionary'!$B$5:$B$37,0)), "Energy Supply")</f>
        <v>Energy Supply</v>
      </c>
      <c r="L12413" s="12">
        <v>0.2195</v>
      </c>
      <c r="M12413" s="12"/>
    </row>
    <row r="12414" spans="1:13" x14ac:dyDescent="0.3">
      <c r="A12414" s="18">
        <v>12412</v>
      </c>
      <c r="B12414" s="18">
        <f t="shared" si="388"/>
        <v>2019</v>
      </c>
      <c r="C12414" s="17">
        <v>43709</v>
      </c>
      <c r="D12414" s="18" t="s">
        <v>307</v>
      </c>
      <c r="E12414" s="18" t="s">
        <v>307</v>
      </c>
      <c r="F12414" s="18" t="str">
        <f t="shared" si="387"/>
        <v>Competitive Suppliers-90th Percentile Rate ($/kWh)-43709</v>
      </c>
      <c r="G12414" s="11" t="s">
        <v>131</v>
      </c>
      <c r="H12414" s="11" t="s">
        <v>54</v>
      </c>
      <c r="I12414" s="11" t="s">
        <v>308</v>
      </c>
      <c r="J12414" s="11" t="s">
        <v>313</v>
      </c>
      <c r="K12414" s="11" t="str">
        <f>IFERROR(INDEX('EDC Component Dictionary'!$C$5:$C$37,MATCH('Rates Database'!J12414,'EDC Component Dictionary'!$B$5:$B$37,0)), "Energy Supply")</f>
        <v>Energy Supply</v>
      </c>
      <c r="L12414" s="12">
        <v>0.22439999999999999</v>
      </c>
      <c r="M12414" s="12"/>
    </row>
    <row r="12415" spans="1:13" x14ac:dyDescent="0.3">
      <c r="A12415" s="18">
        <v>12413</v>
      </c>
      <c r="B12415" s="18">
        <f t="shared" si="388"/>
        <v>2019</v>
      </c>
      <c r="C12415" s="17">
        <v>43739</v>
      </c>
      <c r="D12415" s="18" t="s">
        <v>307</v>
      </c>
      <c r="E12415" s="18" t="s">
        <v>307</v>
      </c>
      <c r="F12415" s="18" t="str">
        <f t="shared" si="387"/>
        <v>Competitive Suppliers-90th Percentile Rate ($/kWh)-43739</v>
      </c>
      <c r="G12415" s="11" t="s">
        <v>131</v>
      </c>
      <c r="H12415" s="11" t="s">
        <v>54</v>
      </c>
      <c r="I12415" s="11" t="s">
        <v>308</v>
      </c>
      <c r="J12415" s="11" t="s">
        <v>313</v>
      </c>
      <c r="K12415" s="11" t="str">
        <f>IFERROR(INDEX('EDC Component Dictionary'!$C$5:$C$37,MATCH('Rates Database'!J12415,'EDC Component Dictionary'!$B$5:$B$37,0)), "Energy Supply")</f>
        <v>Energy Supply</v>
      </c>
      <c r="L12415" s="12">
        <v>0.22869999999999999</v>
      </c>
      <c r="M12415" s="12"/>
    </row>
    <row r="12416" spans="1:13" x14ac:dyDescent="0.3">
      <c r="A12416" s="18">
        <v>12414</v>
      </c>
      <c r="B12416" s="18">
        <f t="shared" si="388"/>
        <v>2019</v>
      </c>
      <c r="C12416" s="17">
        <v>43770</v>
      </c>
      <c r="D12416" s="18" t="s">
        <v>307</v>
      </c>
      <c r="E12416" s="18" t="s">
        <v>307</v>
      </c>
      <c r="F12416" s="18" t="str">
        <f t="shared" si="387"/>
        <v>Competitive Suppliers-90th Percentile Rate ($/kWh)-43770</v>
      </c>
      <c r="G12416" s="11" t="s">
        <v>131</v>
      </c>
      <c r="H12416" s="11" t="s">
        <v>54</v>
      </c>
      <c r="I12416" s="11" t="s">
        <v>308</v>
      </c>
      <c r="J12416" s="11" t="s">
        <v>313</v>
      </c>
      <c r="K12416" s="11" t="str">
        <f>IFERROR(INDEX('EDC Component Dictionary'!$C$5:$C$37,MATCH('Rates Database'!J12416,'EDC Component Dictionary'!$B$5:$B$37,0)), "Energy Supply")</f>
        <v>Energy Supply</v>
      </c>
      <c r="L12416" s="12">
        <v>0.2273</v>
      </c>
      <c r="M12416" s="12"/>
    </row>
    <row r="12417" spans="1:13" x14ac:dyDescent="0.3">
      <c r="A12417" s="18">
        <v>12415</v>
      </c>
      <c r="B12417" s="18">
        <f t="shared" si="388"/>
        <v>2019</v>
      </c>
      <c r="C12417" s="17">
        <v>43800</v>
      </c>
      <c r="D12417" s="18" t="s">
        <v>307</v>
      </c>
      <c r="E12417" s="18" t="s">
        <v>307</v>
      </c>
      <c r="F12417" s="18" t="str">
        <f t="shared" si="387"/>
        <v>Competitive Suppliers-90th Percentile Rate ($/kWh)-43800</v>
      </c>
      <c r="G12417" s="11" t="s">
        <v>131</v>
      </c>
      <c r="H12417" s="11" t="s">
        <v>54</v>
      </c>
      <c r="I12417" s="11" t="s">
        <v>308</v>
      </c>
      <c r="J12417" s="11" t="s">
        <v>313</v>
      </c>
      <c r="K12417" s="11" t="str">
        <f>IFERROR(INDEX('EDC Component Dictionary'!$C$5:$C$37,MATCH('Rates Database'!J12417,'EDC Component Dictionary'!$B$5:$B$37,0)), "Energy Supply")</f>
        <v>Energy Supply</v>
      </c>
      <c r="L12417" s="12">
        <v>0.22620000000000001</v>
      </c>
      <c r="M12417" s="12"/>
    </row>
    <row r="12418" spans="1:13" x14ac:dyDescent="0.3">
      <c r="A12418" s="18">
        <v>12416</v>
      </c>
      <c r="B12418" s="18">
        <f t="shared" si="388"/>
        <v>2020</v>
      </c>
      <c r="C12418" s="17">
        <v>43831</v>
      </c>
      <c r="D12418" s="18" t="s">
        <v>307</v>
      </c>
      <c r="E12418" s="18" t="s">
        <v>307</v>
      </c>
      <c r="F12418" s="18" t="str">
        <f t="shared" si="387"/>
        <v>Competitive Suppliers-90th Percentile Rate ($/kWh)-43831</v>
      </c>
      <c r="G12418" s="11" t="s">
        <v>131</v>
      </c>
      <c r="H12418" s="11" t="s">
        <v>54</v>
      </c>
      <c r="I12418" s="11" t="s">
        <v>308</v>
      </c>
      <c r="J12418" s="11" t="s">
        <v>313</v>
      </c>
      <c r="K12418" s="11" t="str">
        <f>IFERROR(INDEX('EDC Component Dictionary'!$C$5:$C$37,MATCH('Rates Database'!J12418,'EDC Component Dictionary'!$B$5:$B$37,0)), "Energy Supply")</f>
        <v>Energy Supply</v>
      </c>
      <c r="L12418" s="12">
        <v>0.22539999999999999</v>
      </c>
      <c r="M12418" s="12"/>
    </row>
    <row r="12419" spans="1:13" x14ac:dyDescent="0.3">
      <c r="A12419" s="18">
        <v>12417</v>
      </c>
      <c r="B12419" s="18">
        <f t="shared" si="388"/>
        <v>2020</v>
      </c>
      <c r="C12419" s="17">
        <v>43862</v>
      </c>
      <c r="D12419" s="18" t="s">
        <v>307</v>
      </c>
      <c r="E12419" s="18" t="s">
        <v>307</v>
      </c>
      <c r="F12419" s="18" t="str">
        <f t="shared" si="387"/>
        <v>Competitive Suppliers-90th Percentile Rate ($/kWh)-43862</v>
      </c>
      <c r="G12419" s="11" t="s">
        <v>131</v>
      </c>
      <c r="H12419" s="11" t="s">
        <v>54</v>
      </c>
      <c r="I12419" s="11" t="s">
        <v>308</v>
      </c>
      <c r="J12419" s="11" t="s">
        <v>313</v>
      </c>
      <c r="K12419" s="11" t="str">
        <f>IFERROR(INDEX('EDC Component Dictionary'!$C$5:$C$37,MATCH('Rates Database'!J12419,'EDC Component Dictionary'!$B$5:$B$37,0)), "Energy Supply")</f>
        <v>Energy Supply</v>
      </c>
      <c r="L12419" s="12">
        <v>0.22969999999999999</v>
      </c>
      <c r="M12419" s="12"/>
    </row>
    <row r="12420" spans="1:13" x14ac:dyDescent="0.3">
      <c r="A12420" s="18">
        <v>12418</v>
      </c>
      <c r="B12420" s="18">
        <f t="shared" si="388"/>
        <v>2020</v>
      </c>
      <c r="C12420" s="17">
        <v>43891</v>
      </c>
      <c r="D12420" s="18" t="s">
        <v>307</v>
      </c>
      <c r="E12420" s="18" t="s">
        <v>307</v>
      </c>
      <c r="F12420" s="18" t="str">
        <f t="shared" ref="F12420:F12483" si="389">_xlfn.CONCAT(E12420,"-",J12420,"-",C12420)</f>
        <v>Competitive Suppliers-90th Percentile Rate ($/kWh)-43891</v>
      </c>
      <c r="G12420" s="11" t="s">
        <v>131</v>
      </c>
      <c r="H12420" s="11" t="s">
        <v>54</v>
      </c>
      <c r="I12420" s="11" t="s">
        <v>308</v>
      </c>
      <c r="J12420" s="11" t="s">
        <v>313</v>
      </c>
      <c r="K12420" s="11" t="str">
        <f>IFERROR(INDEX('EDC Component Dictionary'!$C$5:$C$37,MATCH('Rates Database'!J12420,'EDC Component Dictionary'!$B$5:$B$37,0)), "Energy Supply")</f>
        <v>Energy Supply</v>
      </c>
      <c r="L12420" s="12">
        <v>0.22889999999999999</v>
      </c>
      <c r="M12420" s="12"/>
    </row>
    <row r="12421" spans="1:13" x14ac:dyDescent="0.3">
      <c r="A12421" s="18">
        <v>12419</v>
      </c>
      <c r="B12421" s="18">
        <f t="shared" si="388"/>
        <v>2020</v>
      </c>
      <c r="C12421" s="17">
        <v>43922</v>
      </c>
      <c r="D12421" s="18" t="s">
        <v>307</v>
      </c>
      <c r="E12421" s="18" t="s">
        <v>307</v>
      </c>
      <c r="F12421" s="18" t="str">
        <f t="shared" si="389"/>
        <v>Competitive Suppliers-90th Percentile Rate ($/kWh)-43922</v>
      </c>
      <c r="G12421" s="11" t="s">
        <v>131</v>
      </c>
      <c r="H12421" s="11" t="s">
        <v>54</v>
      </c>
      <c r="I12421" s="11" t="s">
        <v>308</v>
      </c>
      <c r="J12421" s="11" t="s">
        <v>313</v>
      </c>
      <c r="K12421" s="11" t="str">
        <f>IFERROR(INDEX('EDC Component Dictionary'!$C$5:$C$37,MATCH('Rates Database'!J12421,'EDC Component Dictionary'!$B$5:$B$37,0)), "Energy Supply")</f>
        <v>Energy Supply</v>
      </c>
      <c r="L12421" s="12">
        <v>0.23680000000000001</v>
      </c>
      <c r="M12421" s="12"/>
    </row>
    <row r="12422" spans="1:13" x14ac:dyDescent="0.3">
      <c r="A12422" s="18">
        <v>12420</v>
      </c>
      <c r="B12422" s="18">
        <f t="shared" si="388"/>
        <v>2020</v>
      </c>
      <c r="C12422" s="17">
        <v>43952</v>
      </c>
      <c r="D12422" s="18" t="s">
        <v>307</v>
      </c>
      <c r="E12422" s="18" t="s">
        <v>307</v>
      </c>
      <c r="F12422" s="18" t="str">
        <f t="shared" si="389"/>
        <v>Competitive Suppliers-90th Percentile Rate ($/kWh)-43952</v>
      </c>
      <c r="G12422" s="11" t="s">
        <v>131</v>
      </c>
      <c r="H12422" s="11" t="s">
        <v>54</v>
      </c>
      <c r="I12422" s="11" t="s">
        <v>308</v>
      </c>
      <c r="J12422" s="11" t="s">
        <v>313</v>
      </c>
      <c r="K12422" s="11" t="str">
        <f>IFERROR(INDEX('EDC Component Dictionary'!$C$5:$C$37,MATCH('Rates Database'!J12422,'EDC Component Dictionary'!$B$5:$B$37,0)), "Energy Supply")</f>
        <v>Energy Supply</v>
      </c>
      <c r="L12422" s="12">
        <v>0.23730000000000001</v>
      </c>
      <c r="M12422" s="12"/>
    </row>
    <row r="12423" spans="1:13" x14ac:dyDescent="0.3">
      <c r="A12423" s="18">
        <v>12421</v>
      </c>
      <c r="B12423" s="18">
        <f t="shared" si="388"/>
        <v>2020</v>
      </c>
      <c r="C12423" s="17">
        <v>43983</v>
      </c>
      <c r="D12423" s="18" t="s">
        <v>307</v>
      </c>
      <c r="E12423" s="18" t="s">
        <v>307</v>
      </c>
      <c r="F12423" s="18" t="str">
        <f t="shared" si="389"/>
        <v>Competitive Suppliers-90th Percentile Rate ($/kWh)-43983</v>
      </c>
      <c r="G12423" s="11" t="s">
        <v>131</v>
      </c>
      <c r="H12423" s="11" t="s">
        <v>54</v>
      </c>
      <c r="I12423" s="11" t="s">
        <v>308</v>
      </c>
      <c r="J12423" s="11" t="s">
        <v>313</v>
      </c>
      <c r="K12423" s="11" t="str">
        <f>IFERROR(INDEX('EDC Component Dictionary'!$C$5:$C$37,MATCH('Rates Database'!J12423,'EDC Component Dictionary'!$B$5:$B$37,0)), "Energy Supply")</f>
        <v>Energy Supply</v>
      </c>
      <c r="L12423" s="12">
        <v>0.23280000000000001</v>
      </c>
      <c r="M12423" s="12"/>
    </row>
    <row r="12424" spans="1:13" x14ac:dyDescent="0.3">
      <c r="A12424" s="18">
        <v>12422</v>
      </c>
      <c r="B12424" s="18">
        <f t="shared" si="388"/>
        <v>2020</v>
      </c>
      <c r="C12424" s="17">
        <v>44013</v>
      </c>
      <c r="D12424" s="18" t="s">
        <v>307</v>
      </c>
      <c r="E12424" s="18" t="s">
        <v>307</v>
      </c>
      <c r="F12424" s="18" t="str">
        <f t="shared" si="389"/>
        <v>Competitive Suppliers-90th Percentile Rate ($/kWh)-44013</v>
      </c>
      <c r="G12424" s="11" t="s">
        <v>131</v>
      </c>
      <c r="H12424" s="11" t="s">
        <v>54</v>
      </c>
      <c r="I12424" s="11" t="s">
        <v>308</v>
      </c>
      <c r="J12424" s="11" t="s">
        <v>313</v>
      </c>
      <c r="K12424" s="11" t="str">
        <f>IFERROR(INDEX('EDC Component Dictionary'!$C$5:$C$37,MATCH('Rates Database'!J12424,'EDC Component Dictionary'!$B$5:$B$37,0)), "Energy Supply")</f>
        <v>Energy Supply</v>
      </c>
      <c r="L12424" s="12">
        <v>0.21629999999999999</v>
      </c>
      <c r="M12424" s="12"/>
    </row>
    <row r="12425" spans="1:13" x14ac:dyDescent="0.3">
      <c r="A12425" s="18">
        <v>12423</v>
      </c>
      <c r="B12425" s="18">
        <f t="shared" si="388"/>
        <v>2020</v>
      </c>
      <c r="C12425" s="17">
        <v>44044</v>
      </c>
      <c r="D12425" s="18" t="s">
        <v>307</v>
      </c>
      <c r="E12425" s="18" t="s">
        <v>307</v>
      </c>
      <c r="F12425" s="18" t="str">
        <f t="shared" si="389"/>
        <v>Competitive Suppliers-90th Percentile Rate ($/kWh)-44044</v>
      </c>
      <c r="G12425" s="11" t="s">
        <v>131</v>
      </c>
      <c r="H12425" s="11" t="s">
        <v>54</v>
      </c>
      <c r="I12425" s="11" t="s">
        <v>308</v>
      </c>
      <c r="J12425" s="11" t="s">
        <v>313</v>
      </c>
      <c r="K12425" s="11" t="str">
        <f>IFERROR(INDEX('EDC Component Dictionary'!$C$5:$C$37,MATCH('Rates Database'!J12425,'EDC Component Dictionary'!$B$5:$B$37,0)), "Energy Supply")</f>
        <v>Energy Supply</v>
      </c>
      <c r="L12425" s="12">
        <v>0.19719999999999999</v>
      </c>
      <c r="M12425" s="12"/>
    </row>
    <row r="12426" spans="1:13" x14ac:dyDescent="0.3">
      <c r="A12426" s="18">
        <v>12424</v>
      </c>
      <c r="B12426" s="18">
        <f t="shared" si="388"/>
        <v>2020</v>
      </c>
      <c r="C12426" s="17">
        <v>44075</v>
      </c>
      <c r="D12426" s="18" t="s">
        <v>307</v>
      </c>
      <c r="E12426" s="18" t="s">
        <v>307</v>
      </c>
      <c r="F12426" s="18" t="str">
        <f t="shared" si="389"/>
        <v>Competitive Suppliers-90th Percentile Rate ($/kWh)-44075</v>
      </c>
      <c r="G12426" s="11" t="s">
        <v>131</v>
      </c>
      <c r="H12426" s="11" t="s">
        <v>54</v>
      </c>
      <c r="I12426" s="11" t="s">
        <v>308</v>
      </c>
      <c r="J12426" s="11" t="s">
        <v>313</v>
      </c>
      <c r="K12426" s="11" t="str">
        <f>IFERROR(INDEX('EDC Component Dictionary'!$C$5:$C$37,MATCH('Rates Database'!J12426,'EDC Component Dictionary'!$B$5:$B$37,0)), "Energy Supply")</f>
        <v>Energy Supply</v>
      </c>
      <c r="L12426" s="12">
        <v>0.19270000000000001</v>
      </c>
      <c r="M12426" s="12"/>
    </row>
    <row r="12427" spans="1:13" x14ac:dyDescent="0.3">
      <c r="A12427" s="18">
        <v>12425</v>
      </c>
      <c r="B12427" s="18">
        <f t="shared" si="388"/>
        <v>2020</v>
      </c>
      <c r="C12427" s="17">
        <v>44105</v>
      </c>
      <c r="D12427" s="18" t="s">
        <v>307</v>
      </c>
      <c r="E12427" s="18" t="s">
        <v>307</v>
      </c>
      <c r="F12427" s="18" t="str">
        <f t="shared" si="389"/>
        <v>Competitive Suppliers-90th Percentile Rate ($/kWh)-44105</v>
      </c>
      <c r="G12427" s="11" t="s">
        <v>131</v>
      </c>
      <c r="H12427" s="11" t="s">
        <v>54</v>
      </c>
      <c r="I12427" s="11" t="s">
        <v>308</v>
      </c>
      <c r="J12427" s="11" t="s">
        <v>313</v>
      </c>
      <c r="K12427" s="11" t="str">
        <f>IFERROR(INDEX('EDC Component Dictionary'!$C$5:$C$37,MATCH('Rates Database'!J12427,'EDC Component Dictionary'!$B$5:$B$37,0)), "Energy Supply")</f>
        <v>Energy Supply</v>
      </c>
      <c r="L12427" s="12">
        <v>0.19289999999999999</v>
      </c>
      <c r="M12427" s="12"/>
    </row>
    <row r="12428" spans="1:13" x14ac:dyDescent="0.3">
      <c r="A12428" s="18">
        <v>12426</v>
      </c>
      <c r="B12428" s="18">
        <f t="shared" si="388"/>
        <v>2020</v>
      </c>
      <c r="C12428" s="17">
        <v>44136</v>
      </c>
      <c r="D12428" s="18" t="s">
        <v>307</v>
      </c>
      <c r="E12428" s="18" t="s">
        <v>307</v>
      </c>
      <c r="F12428" s="18" t="str">
        <f t="shared" si="389"/>
        <v>Competitive Suppliers-90th Percentile Rate ($/kWh)-44136</v>
      </c>
      <c r="G12428" s="11" t="s">
        <v>131</v>
      </c>
      <c r="H12428" s="11" t="s">
        <v>54</v>
      </c>
      <c r="I12428" s="11" t="s">
        <v>308</v>
      </c>
      <c r="J12428" s="11" t="s">
        <v>313</v>
      </c>
      <c r="K12428" s="11" t="str">
        <f>IFERROR(INDEX('EDC Component Dictionary'!$C$5:$C$37,MATCH('Rates Database'!J12428,'EDC Component Dictionary'!$B$5:$B$37,0)), "Energy Supply")</f>
        <v>Energy Supply</v>
      </c>
      <c r="L12428" s="12">
        <v>0.19739999999999999</v>
      </c>
      <c r="M12428" s="12"/>
    </row>
    <row r="12429" spans="1:13" x14ac:dyDescent="0.3">
      <c r="A12429" s="18">
        <v>12427</v>
      </c>
      <c r="B12429" s="18">
        <f t="shared" si="388"/>
        <v>2020</v>
      </c>
      <c r="C12429" s="17">
        <v>44166</v>
      </c>
      <c r="D12429" s="18" t="s">
        <v>307</v>
      </c>
      <c r="E12429" s="18" t="s">
        <v>307</v>
      </c>
      <c r="F12429" s="18" t="str">
        <f t="shared" si="389"/>
        <v>Competitive Suppliers-90th Percentile Rate ($/kWh)-44166</v>
      </c>
      <c r="G12429" s="11" t="s">
        <v>131</v>
      </c>
      <c r="H12429" s="11" t="s">
        <v>54</v>
      </c>
      <c r="I12429" s="11" t="s">
        <v>308</v>
      </c>
      <c r="J12429" s="11" t="s">
        <v>313</v>
      </c>
      <c r="K12429" s="11" t="str">
        <f>IFERROR(INDEX('EDC Component Dictionary'!$C$5:$C$37,MATCH('Rates Database'!J12429,'EDC Component Dictionary'!$B$5:$B$37,0)), "Energy Supply")</f>
        <v>Energy Supply</v>
      </c>
      <c r="L12429" s="12">
        <v>0.2026</v>
      </c>
      <c r="M12429" s="12"/>
    </row>
    <row r="12430" spans="1:13" x14ac:dyDescent="0.3">
      <c r="A12430" s="18">
        <v>12428</v>
      </c>
      <c r="B12430" s="18">
        <f t="shared" si="388"/>
        <v>2021</v>
      </c>
      <c r="C12430" s="17">
        <v>44197</v>
      </c>
      <c r="D12430" s="18" t="s">
        <v>307</v>
      </c>
      <c r="E12430" s="18" t="s">
        <v>307</v>
      </c>
      <c r="F12430" s="18" t="str">
        <f t="shared" si="389"/>
        <v>Competitive Suppliers-90th Percentile Rate ($/kWh)-44197</v>
      </c>
      <c r="G12430" s="11" t="s">
        <v>131</v>
      </c>
      <c r="H12430" s="11" t="s">
        <v>54</v>
      </c>
      <c r="I12430" s="11" t="s">
        <v>308</v>
      </c>
      <c r="J12430" s="11" t="s">
        <v>313</v>
      </c>
      <c r="K12430" s="11" t="str">
        <f>IFERROR(INDEX('EDC Component Dictionary'!$C$5:$C$37,MATCH('Rates Database'!J12430,'EDC Component Dictionary'!$B$5:$B$37,0)), "Energy Supply")</f>
        <v>Energy Supply</v>
      </c>
      <c r="L12430" s="12">
        <v>0.21379999999999999</v>
      </c>
      <c r="M12430" s="12"/>
    </row>
    <row r="12431" spans="1:13" x14ac:dyDescent="0.3">
      <c r="A12431" s="18">
        <v>12429</v>
      </c>
      <c r="B12431" s="18">
        <f t="shared" si="388"/>
        <v>2021</v>
      </c>
      <c r="C12431" s="17">
        <v>44228</v>
      </c>
      <c r="D12431" s="18" t="s">
        <v>307</v>
      </c>
      <c r="E12431" s="18" t="s">
        <v>307</v>
      </c>
      <c r="F12431" s="18" t="str">
        <f t="shared" si="389"/>
        <v>Competitive Suppliers-90th Percentile Rate ($/kWh)-44228</v>
      </c>
      <c r="G12431" s="11" t="s">
        <v>131</v>
      </c>
      <c r="H12431" s="11" t="s">
        <v>54</v>
      </c>
      <c r="I12431" s="11" t="s">
        <v>308</v>
      </c>
      <c r="J12431" s="11" t="s">
        <v>313</v>
      </c>
      <c r="K12431" s="11" t="str">
        <f>IFERROR(INDEX('EDC Component Dictionary'!$C$5:$C$37,MATCH('Rates Database'!J12431,'EDC Component Dictionary'!$B$5:$B$37,0)), "Energy Supply")</f>
        <v>Energy Supply</v>
      </c>
      <c r="L12431" s="12">
        <v>0.2369</v>
      </c>
      <c r="M12431" s="12"/>
    </row>
    <row r="12432" spans="1:13" x14ac:dyDescent="0.3">
      <c r="A12432" s="18">
        <v>12430</v>
      </c>
      <c r="B12432" s="18">
        <f t="shared" si="388"/>
        <v>2021</v>
      </c>
      <c r="C12432" s="17">
        <v>44256</v>
      </c>
      <c r="D12432" s="18" t="s">
        <v>307</v>
      </c>
      <c r="E12432" s="18" t="s">
        <v>307</v>
      </c>
      <c r="F12432" s="18" t="str">
        <f t="shared" si="389"/>
        <v>Competitive Suppliers-90th Percentile Rate ($/kWh)-44256</v>
      </c>
      <c r="G12432" s="11" t="s">
        <v>131</v>
      </c>
      <c r="H12432" s="11" t="s">
        <v>54</v>
      </c>
      <c r="I12432" s="11" t="s">
        <v>308</v>
      </c>
      <c r="J12432" s="11" t="s">
        <v>313</v>
      </c>
      <c r="K12432" s="11" t="str">
        <f>IFERROR(INDEX('EDC Component Dictionary'!$C$5:$C$37,MATCH('Rates Database'!J12432,'EDC Component Dictionary'!$B$5:$B$37,0)), "Energy Supply")</f>
        <v>Energy Supply</v>
      </c>
      <c r="L12432" s="12">
        <v>0.24360000000000001</v>
      </c>
      <c r="M12432" s="12"/>
    </row>
    <row r="12433" spans="1:13" x14ac:dyDescent="0.3">
      <c r="A12433" s="18">
        <v>12431</v>
      </c>
      <c r="B12433" s="18">
        <f t="shared" si="388"/>
        <v>2021</v>
      </c>
      <c r="C12433" s="17">
        <v>44287</v>
      </c>
      <c r="D12433" s="18" t="s">
        <v>307</v>
      </c>
      <c r="E12433" s="18" t="s">
        <v>307</v>
      </c>
      <c r="F12433" s="18" t="str">
        <f t="shared" si="389"/>
        <v>Competitive Suppliers-90th Percentile Rate ($/kWh)-44287</v>
      </c>
      <c r="G12433" s="11" t="s">
        <v>131</v>
      </c>
      <c r="H12433" s="11" t="s">
        <v>54</v>
      </c>
      <c r="I12433" s="11" t="s">
        <v>308</v>
      </c>
      <c r="J12433" s="11" t="s">
        <v>313</v>
      </c>
      <c r="K12433" s="11" t="str">
        <f>IFERROR(INDEX('EDC Component Dictionary'!$C$5:$C$37,MATCH('Rates Database'!J12433,'EDC Component Dictionary'!$B$5:$B$37,0)), "Energy Supply")</f>
        <v>Energy Supply</v>
      </c>
      <c r="L12433" s="12">
        <v>0.24310000000000001</v>
      </c>
      <c r="M12433" s="12"/>
    </row>
    <row r="12434" spans="1:13" x14ac:dyDescent="0.3">
      <c r="A12434" s="18">
        <v>12432</v>
      </c>
      <c r="B12434" s="18">
        <f t="shared" si="388"/>
        <v>2021</v>
      </c>
      <c r="C12434" s="17">
        <v>44317</v>
      </c>
      <c r="D12434" s="18" t="s">
        <v>307</v>
      </c>
      <c r="E12434" s="18" t="s">
        <v>307</v>
      </c>
      <c r="F12434" s="18" t="str">
        <f t="shared" si="389"/>
        <v>Competitive Suppliers-90th Percentile Rate ($/kWh)-44317</v>
      </c>
      <c r="G12434" s="11" t="s">
        <v>131</v>
      </c>
      <c r="H12434" s="11" t="s">
        <v>54</v>
      </c>
      <c r="I12434" s="11" t="s">
        <v>308</v>
      </c>
      <c r="J12434" s="11" t="s">
        <v>313</v>
      </c>
      <c r="K12434" s="11" t="str">
        <f>IFERROR(INDEX('EDC Component Dictionary'!$C$5:$C$37,MATCH('Rates Database'!J12434,'EDC Component Dictionary'!$B$5:$B$37,0)), "Energy Supply")</f>
        <v>Energy Supply</v>
      </c>
      <c r="L12434" s="12">
        <v>0.24030000000000001</v>
      </c>
      <c r="M12434" s="12"/>
    </row>
    <row r="12435" spans="1:13" x14ac:dyDescent="0.3">
      <c r="A12435" s="18">
        <v>12433</v>
      </c>
      <c r="B12435" s="18">
        <f t="shared" si="388"/>
        <v>2021</v>
      </c>
      <c r="C12435" s="17">
        <v>44348</v>
      </c>
      <c r="D12435" s="18" t="s">
        <v>307</v>
      </c>
      <c r="E12435" s="18" t="s">
        <v>307</v>
      </c>
      <c r="F12435" s="18" t="str">
        <f t="shared" si="389"/>
        <v>Competitive Suppliers-90th Percentile Rate ($/kWh)-44348</v>
      </c>
      <c r="G12435" s="11" t="s">
        <v>131</v>
      </c>
      <c r="H12435" s="11" t="s">
        <v>54</v>
      </c>
      <c r="I12435" s="11" t="s">
        <v>308</v>
      </c>
      <c r="J12435" s="11" t="s">
        <v>313</v>
      </c>
      <c r="K12435" s="11" t="str">
        <f>IFERROR(INDEX('EDC Component Dictionary'!$C$5:$C$37,MATCH('Rates Database'!J12435,'EDC Component Dictionary'!$B$5:$B$37,0)), "Energy Supply")</f>
        <v>Energy Supply</v>
      </c>
      <c r="L12435" s="12">
        <v>0.23810000000000001</v>
      </c>
      <c r="M12435" s="12"/>
    </row>
    <row r="12436" spans="1:13" x14ac:dyDescent="0.3">
      <c r="A12436" s="18">
        <v>12434</v>
      </c>
      <c r="B12436" s="18">
        <f t="shared" si="388"/>
        <v>2021</v>
      </c>
      <c r="C12436" s="17">
        <v>44378</v>
      </c>
      <c r="D12436" s="18" t="s">
        <v>307</v>
      </c>
      <c r="E12436" s="18" t="s">
        <v>307</v>
      </c>
      <c r="F12436" s="18" t="str">
        <f t="shared" si="389"/>
        <v>Competitive Suppliers-90th Percentile Rate ($/kWh)-44378</v>
      </c>
      <c r="G12436" s="11" t="s">
        <v>131</v>
      </c>
      <c r="H12436" s="11" t="s">
        <v>54</v>
      </c>
      <c r="I12436" s="11" t="s">
        <v>308</v>
      </c>
      <c r="J12436" s="11" t="s">
        <v>313</v>
      </c>
      <c r="K12436" s="11" t="str">
        <f>IFERROR(INDEX('EDC Component Dictionary'!$C$5:$C$37,MATCH('Rates Database'!J12436,'EDC Component Dictionary'!$B$5:$B$37,0)), "Energy Supply")</f>
        <v>Energy Supply</v>
      </c>
      <c r="L12436" s="12">
        <v>0.22819999999999999</v>
      </c>
      <c r="M12436" s="12"/>
    </row>
    <row r="12437" spans="1:13" x14ac:dyDescent="0.3">
      <c r="A12437" s="18">
        <v>12435</v>
      </c>
      <c r="B12437" s="18">
        <f t="shared" si="388"/>
        <v>2021</v>
      </c>
      <c r="C12437" s="17">
        <v>44409</v>
      </c>
      <c r="D12437" s="18" t="s">
        <v>307</v>
      </c>
      <c r="E12437" s="18" t="s">
        <v>307</v>
      </c>
      <c r="F12437" s="18" t="str">
        <f t="shared" si="389"/>
        <v>Competitive Suppliers-90th Percentile Rate ($/kWh)-44409</v>
      </c>
      <c r="G12437" s="11" t="s">
        <v>131</v>
      </c>
      <c r="H12437" s="11" t="s">
        <v>54</v>
      </c>
      <c r="I12437" s="11" t="s">
        <v>308</v>
      </c>
      <c r="J12437" s="11" t="s">
        <v>313</v>
      </c>
      <c r="K12437" s="11" t="str">
        <f>IFERROR(INDEX('EDC Component Dictionary'!$C$5:$C$37,MATCH('Rates Database'!J12437,'EDC Component Dictionary'!$B$5:$B$37,0)), "Energy Supply")</f>
        <v>Energy Supply</v>
      </c>
      <c r="L12437" s="12">
        <v>0.21410000000000001</v>
      </c>
      <c r="M12437" s="12"/>
    </row>
    <row r="12438" spans="1:13" x14ac:dyDescent="0.3">
      <c r="A12438" s="18">
        <v>12436</v>
      </c>
      <c r="B12438" s="18">
        <f t="shared" ref="B12438:B12501" si="390">YEAR(C12438)</f>
        <v>2021</v>
      </c>
      <c r="C12438" s="17">
        <v>44440</v>
      </c>
      <c r="D12438" s="18" t="s">
        <v>307</v>
      </c>
      <c r="E12438" s="18" t="s">
        <v>307</v>
      </c>
      <c r="F12438" s="18" t="str">
        <f t="shared" si="389"/>
        <v>Competitive Suppliers-90th Percentile Rate ($/kWh)-44440</v>
      </c>
      <c r="G12438" s="11" t="s">
        <v>131</v>
      </c>
      <c r="H12438" s="11" t="s">
        <v>54</v>
      </c>
      <c r="I12438" s="11" t="s">
        <v>308</v>
      </c>
      <c r="J12438" s="11" t="s">
        <v>313</v>
      </c>
      <c r="K12438" s="11" t="str">
        <f>IFERROR(INDEX('EDC Component Dictionary'!$C$5:$C$37,MATCH('Rates Database'!J12438,'EDC Component Dictionary'!$B$5:$B$37,0)), "Energy Supply")</f>
        <v>Energy Supply</v>
      </c>
      <c r="L12438" s="12">
        <v>0.21429999999999999</v>
      </c>
      <c r="M12438" s="12"/>
    </row>
    <row r="12439" spans="1:13" x14ac:dyDescent="0.3">
      <c r="A12439" s="18">
        <v>12437</v>
      </c>
      <c r="B12439" s="18">
        <f t="shared" si="390"/>
        <v>2021</v>
      </c>
      <c r="C12439" s="17">
        <v>44470</v>
      </c>
      <c r="D12439" s="18" t="s">
        <v>307</v>
      </c>
      <c r="E12439" s="18" t="s">
        <v>307</v>
      </c>
      <c r="F12439" s="18" t="str">
        <f t="shared" si="389"/>
        <v>Competitive Suppliers-90th Percentile Rate ($/kWh)-44470</v>
      </c>
      <c r="G12439" s="11" t="s">
        <v>131</v>
      </c>
      <c r="H12439" s="11" t="s">
        <v>54</v>
      </c>
      <c r="I12439" s="11" t="s">
        <v>308</v>
      </c>
      <c r="J12439" s="11" t="s">
        <v>313</v>
      </c>
      <c r="K12439" s="11" t="str">
        <f>IFERROR(INDEX('EDC Component Dictionary'!$C$5:$C$37,MATCH('Rates Database'!J12439,'EDC Component Dictionary'!$B$5:$B$37,0)), "Energy Supply")</f>
        <v>Energy Supply</v>
      </c>
      <c r="L12439" s="12">
        <v>0.22259999999999999</v>
      </c>
      <c r="M12439" s="12"/>
    </row>
    <row r="12440" spans="1:13" x14ac:dyDescent="0.3">
      <c r="A12440" s="18">
        <v>12438</v>
      </c>
      <c r="B12440" s="18">
        <f t="shared" si="390"/>
        <v>2021</v>
      </c>
      <c r="C12440" s="17">
        <v>44501</v>
      </c>
      <c r="D12440" s="18" t="s">
        <v>307</v>
      </c>
      <c r="E12440" s="18" t="s">
        <v>307</v>
      </c>
      <c r="F12440" s="18" t="str">
        <f t="shared" si="389"/>
        <v>Competitive Suppliers-90th Percentile Rate ($/kWh)-44501</v>
      </c>
      <c r="G12440" s="11" t="s">
        <v>131</v>
      </c>
      <c r="H12440" s="11" t="s">
        <v>54</v>
      </c>
      <c r="I12440" s="11" t="s">
        <v>308</v>
      </c>
      <c r="J12440" s="11" t="s">
        <v>313</v>
      </c>
      <c r="K12440" s="11" t="str">
        <f>IFERROR(INDEX('EDC Component Dictionary'!$C$5:$C$37,MATCH('Rates Database'!J12440,'EDC Component Dictionary'!$B$5:$B$37,0)), "Energy Supply")</f>
        <v>Energy Supply</v>
      </c>
      <c r="L12440" s="12">
        <v>0.23549999999999999</v>
      </c>
      <c r="M12440" s="12"/>
    </row>
    <row r="12441" spans="1:13" x14ac:dyDescent="0.3">
      <c r="A12441" s="18">
        <v>12439</v>
      </c>
      <c r="B12441" s="18">
        <f t="shared" si="390"/>
        <v>2021</v>
      </c>
      <c r="C12441" s="17">
        <v>44531</v>
      </c>
      <c r="D12441" s="18" t="s">
        <v>307</v>
      </c>
      <c r="E12441" s="18" t="s">
        <v>307</v>
      </c>
      <c r="F12441" s="18" t="str">
        <f t="shared" si="389"/>
        <v>Competitive Suppliers-90th Percentile Rate ($/kWh)-44531</v>
      </c>
      <c r="G12441" s="11" t="s">
        <v>131</v>
      </c>
      <c r="H12441" s="11" t="s">
        <v>54</v>
      </c>
      <c r="I12441" s="11" t="s">
        <v>308</v>
      </c>
      <c r="J12441" s="11" t="s">
        <v>313</v>
      </c>
      <c r="K12441" s="11" t="str">
        <f>IFERROR(INDEX('EDC Component Dictionary'!$C$5:$C$37,MATCH('Rates Database'!J12441,'EDC Component Dictionary'!$B$5:$B$37,0)), "Energy Supply")</f>
        <v>Energy Supply</v>
      </c>
      <c r="L12441" s="12">
        <v>0.2424</v>
      </c>
      <c r="M12441" s="12"/>
    </row>
    <row r="12442" spans="1:13" x14ac:dyDescent="0.3">
      <c r="A12442" s="18">
        <v>12440</v>
      </c>
      <c r="B12442" s="18">
        <f t="shared" si="390"/>
        <v>2022</v>
      </c>
      <c r="C12442" s="17">
        <v>44562</v>
      </c>
      <c r="D12442" s="18" t="s">
        <v>307</v>
      </c>
      <c r="E12442" s="18" t="s">
        <v>307</v>
      </c>
      <c r="F12442" s="18" t="str">
        <f t="shared" si="389"/>
        <v>Competitive Suppliers-90th Percentile Rate ($/kWh)-44562</v>
      </c>
      <c r="G12442" s="11" t="s">
        <v>131</v>
      </c>
      <c r="H12442" s="11" t="s">
        <v>54</v>
      </c>
      <c r="I12442" s="11" t="s">
        <v>308</v>
      </c>
      <c r="J12442" s="11" t="s">
        <v>313</v>
      </c>
      <c r="K12442" s="11" t="str">
        <f>IFERROR(INDEX('EDC Component Dictionary'!$C$5:$C$37,MATCH('Rates Database'!J12442,'EDC Component Dictionary'!$B$5:$B$37,0)), "Energy Supply")</f>
        <v>Energy Supply</v>
      </c>
      <c r="L12442" s="12">
        <v>0.24329999999999999</v>
      </c>
      <c r="M12442" s="12"/>
    </row>
    <row r="12443" spans="1:13" x14ac:dyDescent="0.3">
      <c r="A12443" s="18">
        <v>12441</v>
      </c>
      <c r="B12443" s="18">
        <f t="shared" si="390"/>
        <v>2022</v>
      </c>
      <c r="C12443" s="17">
        <v>44593</v>
      </c>
      <c r="D12443" s="18" t="s">
        <v>307</v>
      </c>
      <c r="E12443" s="18" t="s">
        <v>307</v>
      </c>
      <c r="F12443" s="18" t="str">
        <f t="shared" si="389"/>
        <v>Competitive Suppliers-90th Percentile Rate ($/kWh)-44593</v>
      </c>
      <c r="G12443" s="11" t="s">
        <v>131</v>
      </c>
      <c r="H12443" s="11" t="s">
        <v>54</v>
      </c>
      <c r="I12443" s="11" t="s">
        <v>308</v>
      </c>
      <c r="J12443" s="11" t="s">
        <v>313</v>
      </c>
      <c r="K12443" s="11" t="str">
        <f>IFERROR(INDEX('EDC Component Dictionary'!$C$5:$C$37,MATCH('Rates Database'!J12443,'EDC Component Dictionary'!$B$5:$B$37,0)), "Energy Supply")</f>
        <v>Energy Supply</v>
      </c>
      <c r="L12443" s="12">
        <v>0.2515</v>
      </c>
      <c r="M12443" s="12"/>
    </row>
    <row r="12444" spans="1:13" x14ac:dyDescent="0.3">
      <c r="A12444" s="18">
        <v>12442</v>
      </c>
      <c r="B12444" s="18">
        <f t="shared" si="390"/>
        <v>2022</v>
      </c>
      <c r="C12444" s="17">
        <v>44621</v>
      </c>
      <c r="D12444" s="18" t="s">
        <v>307</v>
      </c>
      <c r="E12444" s="18" t="s">
        <v>307</v>
      </c>
      <c r="F12444" s="18" t="str">
        <f t="shared" si="389"/>
        <v>Competitive Suppliers-90th Percentile Rate ($/kWh)-44621</v>
      </c>
      <c r="G12444" s="11" t="s">
        <v>131</v>
      </c>
      <c r="H12444" s="11" t="s">
        <v>54</v>
      </c>
      <c r="I12444" s="11" t="s">
        <v>308</v>
      </c>
      <c r="J12444" s="11" t="s">
        <v>313</v>
      </c>
      <c r="K12444" s="11" t="str">
        <f>IFERROR(INDEX('EDC Component Dictionary'!$C$5:$C$37,MATCH('Rates Database'!J12444,'EDC Component Dictionary'!$B$5:$B$37,0)), "Energy Supply")</f>
        <v>Energy Supply</v>
      </c>
      <c r="L12444" s="12">
        <v>0.24060000000000001</v>
      </c>
      <c r="M12444" s="12"/>
    </row>
    <row r="12445" spans="1:13" x14ac:dyDescent="0.3">
      <c r="A12445" s="18">
        <v>12443</v>
      </c>
      <c r="B12445" s="18">
        <f t="shared" si="390"/>
        <v>2022</v>
      </c>
      <c r="C12445" s="17">
        <v>44652</v>
      </c>
      <c r="D12445" s="18" t="s">
        <v>307</v>
      </c>
      <c r="E12445" s="18" t="s">
        <v>307</v>
      </c>
      <c r="F12445" s="18" t="str">
        <f t="shared" si="389"/>
        <v>Competitive Suppliers-90th Percentile Rate ($/kWh)-44652</v>
      </c>
      <c r="G12445" s="11" t="s">
        <v>131</v>
      </c>
      <c r="H12445" s="11" t="s">
        <v>54</v>
      </c>
      <c r="I12445" s="11" t="s">
        <v>308</v>
      </c>
      <c r="J12445" s="11" t="s">
        <v>313</v>
      </c>
      <c r="K12445" s="11" t="str">
        <f>IFERROR(INDEX('EDC Component Dictionary'!$C$5:$C$37,MATCH('Rates Database'!J12445,'EDC Component Dictionary'!$B$5:$B$37,0)), "Energy Supply")</f>
        <v>Energy Supply</v>
      </c>
      <c r="L12445" s="12">
        <v>0.23649999999999999</v>
      </c>
      <c r="M12445" s="12"/>
    </row>
    <row r="12446" spans="1:13" x14ac:dyDescent="0.3">
      <c r="A12446" s="18">
        <v>12444</v>
      </c>
      <c r="B12446" s="18">
        <f t="shared" si="390"/>
        <v>2022</v>
      </c>
      <c r="C12446" s="17">
        <v>44682</v>
      </c>
      <c r="D12446" s="18" t="s">
        <v>307</v>
      </c>
      <c r="E12446" s="18" t="s">
        <v>307</v>
      </c>
      <c r="F12446" s="18" t="str">
        <f t="shared" si="389"/>
        <v>Competitive Suppliers-90th Percentile Rate ($/kWh)-44682</v>
      </c>
      <c r="G12446" s="11" t="s">
        <v>131</v>
      </c>
      <c r="H12446" s="11" t="s">
        <v>54</v>
      </c>
      <c r="I12446" s="11" t="s">
        <v>308</v>
      </c>
      <c r="J12446" s="11" t="s">
        <v>313</v>
      </c>
      <c r="K12446" s="11" t="str">
        <f>IFERROR(INDEX('EDC Component Dictionary'!$C$5:$C$37,MATCH('Rates Database'!J12446,'EDC Component Dictionary'!$B$5:$B$37,0)), "Energy Supply")</f>
        <v>Energy Supply</v>
      </c>
      <c r="L12446" s="12">
        <v>0.24049999999999999</v>
      </c>
      <c r="M12446" s="12"/>
    </row>
    <row r="12447" spans="1:13" x14ac:dyDescent="0.3">
      <c r="A12447" s="18">
        <v>12445</v>
      </c>
      <c r="B12447" s="18">
        <f t="shared" si="390"/>
        <v>2022</v>
      </c>
      <c r="C12447" s="17">
        <v>44713</v>
      </c>
      <c r="D12447" s="18" t="s">
        <v>307</v>
      </c>
      <c r="E12447" s="18" t="s">
        <v>307</v>
      </c>
      <c r="F12447" s="18" t="str">
        <f t="shared" si="389"/>
        <v>Competitive Suppliers-90th Percentile Rate ($/kWh)-44713</v>
      </c>
      <c r="G12447" s="11" t="s">
        <v>131</v>
      </c>
      <c r="H12447" s="11" t="s">
        <v>54</v>
      </c>
      <c r="I12447" s="11" t="s">
        <v>308</v>
      </c>
      <c r="J12447" s="11" t="s">
        <v>313</v>
      </c>
      <c r="K12447" s="11" t="str">
        <f>IFERROR(INDEX('EDC Component Dictionary'!$C$5:$C$37,MATCH('Rates Database'!J12447,'EDC Component Dictionary'!$B$5:$B$37,0)), "Energy Supply")</f>
        <v>Energy Supply</v>
      </c>
      <c r="L12447" s="12">
        <v>0.23960000000000001</v>
      </c>
      <c r="M12447" s="12"/>
    </row>
    <row r="12448" spans="1:13" x14ac:dyDescent="0.3">
      <c r="A12448" s="18">
        <v>12446</v>
      </c>
      <c r="B12448" s="18">
        <f t="shared" si="390"/>
        <v>2022</v>
      </c>
      <c r="C12448" s="17">
        <v>44743</v>
      </c>
      <c r="D12448" s="18" t="s">
        <v>307</v>
      </c>
      <c r="E12448" s="18" t="s">
        <v>307</v>
      </c>
      <c r="F12448" s="18" t="str">
        <f t="shared" si="389"/>
        <v>Competitive Suppliers-90th Percentile Rate ($/kWh)-44743</v>
      </c>
      <c r="G12448" s="11" t="s">
        <v>131</v>
      </c>
      <c r="H12448" s="11" t="s">
        <v>54</v>
      </c>
      <c r="I12448" s="11" t="s">
        <v>308</v>
      </c>
      <c r="J12448" s="11" t="s">
        <v>313</v>
      </c>
      <c r="K12448" s="11" t="str">
        <f>IFERROR(INDEX('EDC Component Dictionary'!$C$5:$C$37,MATCH('Rates Database'!J12448,'EDC Component Dictionary'!$B$5:$B$37,0)), "Energy Supply")</f>
        <v>Energy Supply</v>
      </c>
      <c r="L12448" s="12">
        <v>0.2422</v>
      </c>
      <c r="M12448" s="12"/>
    </row>
    <row r="12449" spans="1:13" x14ac:dyDescent="0.3">
      <c r="A12449" s="18">
        <v>12447</v>
      </c>
      <c r="B12449" s="18">
        <f t="shared" si="390"/>
        <v>2022</v>
      </c>
      <c r="C12449" s="17">
        <v>44774</v>
      </c>
      <c r="D12449" s="18" t="s">
        <v>307</v>
      </c>
      <c r="E12449" s="18" t="s">
        <v>307</v>
      </c>
      <c r="F12449" s="18" t="str">
        <f t="shared" si="389"/>
        <v>Competitive Suppliers-90th Percentile Rate ($/kWh)-44774</v>
      </c>
      <c r="G12449" s="11" t="s">
        <v>131</v>
      </c>
      <c r="H12449" s="11" t="s">
        <v>54</v>
      </c>
      <c r="I12449" s="11" t="s">
        <v>308</v>
      </c>
      <c r="J12449" s="11" t="s">
        <v>313</v>
      </c>
      <c r="K12449" s="11" t="str">
        <f>IFERROR(INDEX('EDC Component Dictionary'!$C$5:$C$37,MATCH('Rates Database'!J12449,'EDC Component Dictionary'!$B$5:$B$37,0)), "Energy Supply")</f>
        <v>Energy Supply</v>
      </c>
      <c r="L12449" s="12">
        <v>0.25950000000000001</v>
      </c>
      <c r="M12449" s="12"/>
    </row>
    <row r="12450" spans="1:13" x14ac:dyDescent="0.3">
      <c r="A12450" s="18">
        <v>12448</v>
      </c>
      <c r="B12450" s="18">
        <f t="shared" si="390"/>
        <v>2022</v>
      </c>
      <c r="C12450" s="17">
        <v>44805</v>
      </c>
      <c r="D12450" s="18" t="s">
        <v>307</v>
      </c>
      <c r="E12450" s="18" t="s">
        <v>307</v>
      </c>
      <c r="F12450" s="18" t="str">
        <f t="shared" si="389"/>
        <v>Competitive Suppliers-90th Percentile Rate ($/kWh)-44805</v>
      </c>
      <c r="G12450" s="11" t="s">
        <v>131</v>
      </c>
      <c r="H12450" s="11" t="s">
        <v>54</v>
      </c>
      <c r="I12450" s="11" t="s">
        <v>308</v>
      </c>
      <c r="J12450" s="11" t="s">
        <v>313</v>
      </c>
      <c r="K12450" s="11" t="str">
        <f>IFERROR(INDEX('EDC Component Dictionary'!$C$5:$C$37,MATCH('Rates Database'!J12450,'EDC Component Dictionary'!$B$5:$B$37,0)), "Energy Supply")</f>
        <v>Energy Supply</v>
      </c>
      <c r="L12450" s="12">
        <v>0.28660000000000002</v>
      </c>
      <c r="M12450" s="12"/>
    </row>
    <row r="12451" spans="1:13" x14ac:dyDescent="0.3">
      <c r="A12451" s="18">
        <v>12449</v>
      </c>
      <c r="B12451" s="18">
        <f t="shared" si="390"/>
        <v>2022</v>
      </c>
      <c r="C12451" s="17">
        <v>44835</v>
      </c>
      <c r="D12451" s="18" t="s">
        <v>307</v>
      </c>
      <c r="E12451" s="18" t="s">
        <v>307</v>
      </c>
      <c r="F12451" s="18" t="str">
        <f t="shared" si="389"/>
        <v>Competitive Suppliers-90th Percentile Rate ($/kWh)-44835</v>
      </c>
      <c r="G12451" s="11" t="s">
        <v>131</v>
      </c>
      <c r="H12451" s="11" t="s">
        <v>54</v>
      </c>
      <c r="I12451" s="11" t="s">
        <v>308</v>
      </c>
      <c r="J12451" s="11" t="s">
        <v>313</v>
      </c>
      <c r="K12451" s="11" t="str">
        <f>IFERROR(INDEX('EDC Component Dictionary'!$C$5:$C$37,MATCH('Rates Database'!J12451,'EDC Component Dictionary'!$B$5:$B$37,0)), "Energy Supply")</f>
        <v>Energy Supply</v>
      </c>
      <c r="L12451" s="12">
        <v>0.28999999999999998</v>
      </c>
      <c r="M12451" s="12"/>
    </row>
    <row r="12452" spans="1:13" x14ac:dyDescent="0.3">
      <c r="A12452" s="18">
        <v>12450</v>
      </c>
      <c r="B12452" s="18">
        <f t="shared" si="390"/>
        <v>2022</v>
      </c>
      <c r="C12452" s="17">
        <v>44866</v>
      </c>
      <c r="D12452" s="18" t="s">
        <v>307</v>
      </c>
      <c r="E12452" s="18" t="s">
        <v>307</v>
      </c>
      <c r="F12452" s="18" t="str">
        <f t="shared" si="389"/>
        <v>Competitive Suppliers-90th Percentile Rate ($/kWh)-44866</v>
      </c>
      <c r="G12452" s="11" t="s">
        <v>131</v>
      </c>
      <c r="H12452" s="11" t="s">
        <v>54</v>
      </c>
      <c r="I12452" s="11" t="s">
        <v>308</v>
      </c>
      <c r="J12452" s="11" t="s">
        <v>313</v>
      </c>
      <c r="K12452" s="11" t="str">
        <f>IFERROR(INDEX('EDC Component Dictionary'!$C$5:$C$37,MATCH('Rates Database'!J12452,'EDC Component Dictionary'!$B$5:$B$37,0)), "Energy Supply")</f>
        <v>Energy Supply</v>
      </c>
      <c r="L12452" s="12">
        <v>0.29039999999999999</v>
      </c>
      <c r="M12452" s="12"/>
    </row>
    <row r="12453" spans="1:13" x14ac:dyDescent="0.3">
      <c r="A12453" s="18">
        <v>12451</v>
      </c>
      <c r="B12453" s="18">
        <f t="shared" si="390"/>
        <v>2022</v>
      </c>
      <c r="C12453" s="17">
        <v>44896</v>
      </c>
      <c r="D12453" s="18" t="s">
        <v>307</v>
      </c>
      <c r="E12453" s="18" t="s">
        <v>307</v>
      </c>
      <c r="F12453" s="18" t="str">
        <f t="shared" si="389"/>
        <v>Competitive Suppliers-90th Percentile Rate ($/kWh)-44896</v>
      </c>
      <c r="G12453" s="11" t="s">
        <v>131</v>
      </c>
      <c r="H12453" s="11" t="s">
        <v>54</v>
      </c>
      <c r="I12453" s="11" t="s">
        <v>308</v>
      </c>
      <c r="J12453" s="11" t="s">
        <v>313</v>
      </c>
      <c r="K12453" s="11" t="str">
        <f>IFERROR(INDEX('EDC Component Dictionary'!$C$5:$C$37,MATCH('Rates Database'!J12453,'EDC Component Dictionary'!$B$5:$B$37,0)), "Energy Supply")</f>
        <v>Energy Supply</v>
      </c>
      <c r="L12453" s="12">
        <v>0.29599999999999999</v>
      </c>
      <c r="M12453" s="12"/>
    </row>
    <row r="12454" spans="1:13" x14ac:dyDescent="0.3">
      <c r="A12454" s="18">
        <v>12452</v>
      </c>
      <c r="B12454" s="18">
        <f t="shared" si="390"/>
        <v>2023</v>
      </c>
      <c r="C12454" s="17">
        <v>44927</v>
      </c>
      <c r="D12454" s="18" t="s">
        <v>307</v>
      </c>
      <c r="E12454" s="18" t="s">
        <v>307</v>
      </c>
      <c r="F12454" s="18" t="str">
        <f t="shared" si="389"/>
        <v>Competitive Suppliers-90th Percentile Rate ($/kWh)-44927</v>
      </c>
      <c r="G12454" s="11" t="s">
        <v>131</v>
      </c>
      <c r="H12454" s="11" t="s">
        <v>54</v>
      </c>
      <c r="I12454" s="11" t="s">
        <v>308</v>
      </c>
      <c r="J12454" s="11" t="s">
        <v>313</v>
      </c>
      <c r="K12454" s="11" t="str">
        <f>IFERROR(INDEX('EDC Component Dictionary'!$C$5:$C$37,MATCH('Rates Database'!J12454,'EDC Component Dictionary'!$B$5:$B$37,0)), "Energy Supply")</f>
        <v>Energy Supply</v>
      </c>
      <c r="L12454" s="12">
        <v>0.31859999999999999</v>
      </c>
      <c r="M12454" s="12"/>
    </row>
    <row r="12455" spans="1:13" x14ac:dyDescent="0.3">
      <c r="A12455" s="18">
        <v>12453</v>
      </c>
      <c r="B12455" s="18">
        <f t="shared" si="390"/>
        <v>2023</v>
      </c>
      <c r="C12455" s="17">
        <v>44958</v>
      </c>
      <c r="D12455" s="18" t="s">
        <v>307</v>
      </c>
      <c r="E12455" s="18" t="s">
        <v>307</v>
      </c>
      <c r="F12455" s="18" t="str">
        <f t="shared" si="389"/>
        <v>Competitive Suppliers-90th Percentile Rate ($/kWh)-44958</v>
      </c>
      <c r="G12455" s="11" t="s">
        <v>131</v>
      </c>
      <c r="H12455" s="11" t="s">
        <v>54</v>
      </c>
      <c r="I12455" s="11" t="s">
        <v>308</v>
      </c>
      <c r="J12455" s="11" t="s">
        <v>313</v>
      </c>
      <c r="K12455" s="11" t="str">
        <f>IFERROR(INDEX('EDC Component Dictionary'!$C$5:$C$37,MATCH('Rates Database'!J12455,'EDC Component Dictionary'!$B$5:$B$37,0)), "Energy Supply")</f>
        <v>Energy Supply</v>
      </c>
      <c r="L12455" s="12">
        <v>0.32329999999999998</v>
      </c>
      <c r="M12455" s="12"/>
    </row>
    <row r="12456" spans="1:13" x14ac:dyDescent="0.3">
      <c r="A12456" s="18">
        <v>12454</v>
      </c>
      <c r="B12456" s="18">
        <f t="shared" si="390"/>
        <v>2023</v>
      </c>
      <c r="C12456" s="17">
        <v>44986</v>
      </c>
      <c r="D12456" s="18" t="s">
        <v>307</v>
      </c>
      <c r="E12456" s="18" t="s">
        <v>307</v>
      </c>
      <c r="F12456" s="18" t="str">
        <f t="shared" si="389"/>
        <v>Competitive Suppliers-90th Percentile Rate ($/kWh)-44986</v>
      </c>
      <c r="G12456" s="11" t="s">
        <v>131</v>
      </c>
      <c r="H12456" s="11" t="s">
        <v>54</v>
      </c>
      <c r="I12456" s="11" t="s">
        <v>308</v>
      </c>
      <c r="J12456" s="11" t="s">
        <v>313</v>
      </c>
      <c r="K12456" s="11" t="str">
        <f>IFERROR(INDEX('EDC Component Dictionary'!$C$5:$C$37,MATCH('Rates Database'!J12456,'EDC Component Dictionary'!$B$5:$B$37,0)), "Energy Supply")</f>
        <v>Energy Supply</v>
      </c>
      <c r="L12456" s="12">
        <v>0.31</v>
      </c>
      <c r="M12456" s="12"/>
    </row>
    <row r="12457" spans="1:13" x14ac:dyDescent="0.3">
      <c r="A12457" s="18">
        <v>12455</v>
      </c>
      <c r="B12457" s="18">
        <f t="shared" si="390"/>
        <v>2023</v>
      </c>
      <c r="C12457" s="17">
        <v>45017</v>
      </c>
      <c r="D12457" s="18" t="s">
        <v>307</v>
      </c>
      <c r="E12457" s="18" t="s">
        <v>307</v>
      </c>
      <c r="F12457" s="18" t="str">
        <f t="shared" si="389"/>
        <v>Competitive Suppliers-90th Percentile Rate ($/kWh)-45017</v>
      </c>
      <c r="G12457" s="11" t="s">
        <v>131</v>
      </c>
      <c r="H12457" s="11" t="s">
        <v>54</v>
      </c>
      <c r="I12457" s="11" t="s">
        <v>308</v>
      </c>
      <c r="J12457" s="11" t="s">
        <v>313</v>
      </c>
      <c r="K12457" s="11" t="str">
        <f>IFERROR(INDEX('EDC Component Dictionary'!$C$5:$C$37,MATCH('Rates Database'!J12457,'EDC Component Dictionary'!$B$5:$B$37,0)), "Energy Supply")</f>
        <v>Energy Supply</v>
      </c>
      <c r="L12457" s="12">
        <v>0.29959999999999998</v>
      </c>
      <c r="M12457" s="12"/>
    </row>
    <row r="12458" spans="1:13" x14ac:dyDescent="0.3">
      <c r="A12458" s="18">
        <v>12456</v>
      </c>
      <c r="B12458" s="18">
        <f t="shared" si="390"/>
        <v>2023</v>
      </c>
      <c r="C12458" s="17">
        <v>45047</v>
      </c>
      <c r="D12458" s="18" t="s">
        <v>307</v>
      </c>
      <c r="E12458" s="18" t="s">
        <v>307</v>
      </c>
      <c r="F12458" s="18" t="str">
        <f t="shared" si="389"/>
        <v>Competitive Suppliers-90th Percentile Rate ($/kWh)-45047</v>
      </c>
      <c r="G12458" s="11" t="s">
        <v>131</v>
      </c>
      <c r="H12458" s="11" t="s">
        <v>54</v>
      </c>
      <c r="I12458" s="11" t="s">
        <v>308</v>
      </c>
      <c r="J12458" s="11" t="s">
        <v>313</v>
      </c>
      <c r="K12458" s="11" t="str">
        <f>IFERROR(INDEX('EDC Component Dictionary'!$C$5:$C$37,MATCH('Rates Database'!J12458,'EDC Component Dictionary'!$B$5:$B$37,0)), "Energy Supply")</f>
        <v>Energy Supply</v>
      </c>
      <c r="L12458" s="12">
        <v>0.29980000000000001</v>
      </c>
      <c r="M12458" s="12"/>
    </row>
    <row r="12459" spans="1:13" x14ac:dyDescent="0.3">
      <c r="A12459" s="18">
        <v>12457</v>
      </c>
      <c r="B12459" s="18">
        <f t="shared" si="390"/>
        <v>2023</v>
      </c>
      <c r="C12459" s="17">
        <v>45078</v>
      </c>
      <c r="D12459" s="18" t="s">
        <v>307</v>
      </c>
      <c r="E12459" s="18" t="s">
        <v>307</v>
      </c>
      <c r="F12459" s="18" t="str">
        <f t="shared" si="389"/>
        <v>Competitive Suppliers-90th Percentile Rate ($/kWh)-45078</v>
      </c>
      <c r="G12459" s="11" t="s">
        <v>131</v>
      </c>
      <c r="H12459" s="11" t="s">
        <v>54</v>
      </c>
      <c r="I12459" s="11" t="s">
        <v>308</v>
      </c>
      <c r="J12459" s="11" t="s">
        <v>313</v>
      </c>
      <c r="K12459" s="11" t="str">
        <f>IFERROR(INDEX('EDC Component Dictionary'!$C$5:$C$37,MATCH('Rates Database'!J12459,'EDC Component Dictionary'!$B$5:$B$37,0)), "Energy Supply")</f>
        <v>Energy Supply</v>
      </c>
      <c r="L12459" s="12">
        <v>0.29899999999999999</v>
      </c>
      <c r="M12459" s="12"/>
    </row>
    <row r="12460" spans="1:13" x14ac:dyDescent="0.3">
      <c r="A12460" s="18">
        <v>12458</v>
      </c>
      <c r="B12460" s="18">
        <f t="shared" si="390"/>
        <v>2021</v>
      </c>
      <c r="C12460" s="17">
        <v>44228</v>
      </c>
      <c r="D12460" s="18" t="s">
        <v>314</v>
      </c>
      <c r="E12460" s="18" t="s">
        <v>315</v>
      </c>
      <c r="F12460" s="18" t="str">
        <f t="shared" si="389"/>
        <v>Holyoke-Total Volumetric Charge-44228</v>
      </c>
      <c r="G12460" s="11" t="s">
        <v>131</v>
      </c>
      <c r="H12460" s="11" t="s">
        <v>55</v>
      </c>
      <c r="I12460" s="11" t="s">
        <v>55</v>
      </c>
      <c r="J12460" s="11" t="s">
        <v>55</v>
      </c>
      <c r="K12460" s="11" t="str">
        <f>IFERROR(INDEX('EDC Component Dictionary'!$C$5:$C$37,MATCH('Rates Database'!J12460,'EDC Component Dictionary'!$B$5:$B$37,0)), "Energy Supply")</f>
        <v>Energy Supply</v>
      </c>
      <c r="L12460" s="12">
        <v>0.12850699999999901</v>
      </c>
      <c r="M12460" s="12"/>
    </row>
    <row r="12461" spans="1:13" x14ac:dyDescent="0.3">
      <c r="A12461" s="18">
        <v>12459</v>
      </c>
      <c r="B12461" s="18">
        <f t="shared" si="390"/>
        <v>2021</v>
      </c>
      <c r="C12461" s="17">
        <v>44228</v>
      </c>
      <c r="D12461" s="18" t="s">
        <v>314</v>
      </c>
      <c r="E12461" s="18" t="s">
        <v>316</v>
      </c>
      <c r="F12461" s="18" t="str">
        <f t="shared" si="389"/>
        <v>West Boylston-Total Volumetric Charge-44228</v>
      </c>
      <c r="G12461" s="11" t="s">
        <v>131</v>
      </c>
      <c r="H12461" s="11" t="s">
        <v>55</v>
      </c>
      <c r="I12461" s="11" t="s">
        <v>55</v>
      </c>
      <c r="J12461" s="11" t="s">
        <v>55</v>
      </c>
      <c r="K12461" s="11" t="str">
        <f>IFERROR(INDEX('EDC Component Dictionary'!$C$5:$C$37,MATCH('Rates Database'!J12461,'EDC Component Dictionary'!$B$5:$B$37,0)), "Energy Supply")</f>
        <v>Energy Supply</v>
      </c>
      <c r="L12461" s="12">
        <v>0.124559999999999</v>
      </c>
      <c r="M12461" s="12"/>
    </row>
    <row r="12462" spans="1:13" x14ac:dyDescent="0.3">
      <c r="A12462" s="18">
        <v>12460</v>
      </c>
      <c r="B12462" s="18">
        <f t="shared" si="390"/>
        <v>2021</v>
      </c>
      <c r="C12462" s="17">
        <v>44228</v>
      </c>
      <c r="D12462" s="18" t="s">
        <v>314</v>
      </c>
      <c r="E12462" s="18" t="s">
        <v>317</v>
      </c>
      <c r="F12462" s="18" t="str">
        <f t="shared" si="389"/>
        <v>Danvers-Total Volumetric Charge-44228</v>
      </c>
      <c r="G12462" s="11" t="s">
        <v>131</v>
      </c>
      <c r="H12462" s="11" t="s">
        <v>55</v>
      </c>
      <c r="I12462" s="11" t="s">
        <v>55</v>
      </c>
      <c r="J12462" s="11" t="s">
        <v>55</v>
      </c>
      <c r="K12462" s="11" t="str">
        <f>IFERROR(INDEX('EDC Component Dictionary'!$C$5:$C$37,MATCH('Rates Database'!J12462,'EDC Component Dictionary'!$B$5:$B$37,0)), "Energy Supply")</f>
        <v>Energy Supply</v>
      </c>
      <c r="L12462" s="12">
        <v>0.13739999999999999</v>
      </c>
      <c r="M12462" s="12"/>
    </row>
    <row r="12463" spans="1:13" x14ac:dyDescent="0.3">
      <c r="A12463" s="18">
        <v>12461</v>
      </c>
      <c r="B12463" s="18">
        <f t="shared" si="390"/>
        <v>2021</v>
      </c>
      <c r="C12463" s="17">
        <v>44228</v>
      </c>
      <c r="D12463" s="18" t="s">
        <v>314</v>
      </c>
      <c r="E12463" s="18" t="s">
        <v>318</v>
      </c>
      <c r="F12463" s="18" t="str">
        <f t="shared" si="389"/>
        <v>Peabody-Total Volumetric Charge-44228</v>
      </c>
      <c r="G12463" s="11" t="s">
        <v>131</v>
      </c>
      <c r="H12463" s="11" t="s">
        <v>55</v>
      </c>
      <c r="I12463" s="11" t="s">
        <v>55</v>
      </c>
      <c r="J12463" s="11" t="s">
        <v>55</v>
      </c>
      <c r="K12463" s="11" t="str">
        <f>IFERROR(INDEX('EDC Component Dictionary'!$C$5:$C$37,MATCH('Rates Database'!J12463,'EDC Component Dictionary'!$B$5:$B$37,0)), "Energy Supply")</f>
        <v>Energy Supply</v>
      </c>
      <c r="L12463" s="12">
        <v>9.8599999999999993E-2</v>
      </c>
      <c r="M12463" s="12"/>
    </row>
    <row r="12464" spans="1:13" x14ac:dyDescent="0.3">
      <c r="A12464" s="18">
        <v>12462</v>
      </c>
      <c r="B12464" s="18">
        <f t="shared" si="390"/>
        <v>2021</v>
      </c>
      <c r="C12464" s="17">
        <v>44228</v>
      </c>
      <c r="D12464" s="18" t="s">
        <v>314</v>
      </c>
      <c r="E12464" s="18" t="s">
        <v>319</v>
      </c>
      <c r="F12464" s="18" t="str">
        <f t="shared" si="389"/>
        <v>Ashburnham-Total Volumetric Charge-44228</v>
      </c>
      <c r="G12464" s="11" t="s">
        <v>131</v>
      </c>
      <c r="H12464" s="11" t="s">
        <v>55</v>
      </c>
      <c r="I12464" s="11" t="s">
        <v>55</v>
      </c>
      <c r="J12464" s="11" t="s">
        <v>55</v>
      </c>
      <c r="K12464" s="11" t="str">
        <f>IFERROR(INDEX('EDC Component Dictionary'!$C$5:$C$37,MATCH('Rates Database'!J12464,'EDC Component Dictionary'!$B$5:$B$37,0)), "Energy Supply")</f>
        <v>Energy Supply</v>
      </c>
      <c r="L12464" s="12">
        <v>0.13869999999999999</v>
      </c>
      <c r="M12464" s="12"/>
    </row>
    <row r="12465" spans="1:13" x14ac:dyDescent="0.3">
      <c r="A12465" s="18">
        <v>12463</v>
      </c>
      <c r="B12465" s="18">
        <f t="shared" si="390"/>
        <v>2021</v>
      </c>
      <c r="C12465" s="17">
        <v>44228</v>
      </c>
      <c r="D12465" s="18" t="s">
        <v>314</v>
      </c>
      <c r="E12465" s="18" t="s">
        <v>320</v>
      </c>
      <c r="F12465" s="18" t="str">
        <f t="shared" si="389"/>
        <v>Mansfield-Total Volumetric Charge-44228</v>
      </c>
      <c r="G12465" s="11" t="s">
        <v>131</v>
      </c>
      <c r="H12465" s="11" t="s">
        <v>55</v>
      </c>
      <c r="I12465" s="11" t="s">
        <v>55</v>
      </c>
      <c r="J12465" s="11" t="s">
        <v>55</v>
      </c>
      <c r="K12465" s="11" t="str">
        <f>IFERROR(INDEX('EDC Component Dictionary'!$C$5:$C$37,MATCH('Rates Database'!J12465,'EDC Component Dictionary'!$B$5:$B$37,0)), "Energy Supply")</f>
        <v>Energy Supply</v>
      </c>
      <c r="L12465" s="12">
        <v>0.10235999999999899</v>
      </c>
      <c r="M12465" s="12"/>
    </row>
    <row r="12466" spans="1:13" x14ac:dyDescent="0.3">
      <c r="A12466" s="18">
        <v>12464</v>
      </c>
      <c r="B12466" s="18">
        <f t="shared" si="390"/>
        <v>2021</v>
      </c>
      <c r="C12466" s="17">
        <v>44228</v>
      </c>
      <c r="D12466" s="18" t="s">
        <v>314</v>
      </c>
      <c r="E12466" s="18" t="s">
        <v>321</v>
      </c>
      <c r="F12466" s="18" t="str">
        <f t="shared" si="389"/>
        <v>Braintree-Total Volumetric Charge-44228</v>
      </c>
      <c r="G12466" s="11" t="s">
        <v>131</v>
      </c>
      <c r="H12466" s="11" t="s">
        <v>55</v>
      </c>
      <c r="I12466" s="11" t="s">
        <v>55</v>
      </c>
      <c r="J12466" s="11" t="s">
        <v>55</v>
      </c>
      <c r="K12466" s="11" t="str">
        <f>IFERROR(INDEX('EDC Component Dictionary'!$C$5:$C$37,MATCH('Rates Database'!J12466,'EDC Component Dictionary'!$B$5:$B$37,0)), "Energy Supply")</f>
        <v>Energy Supply</v>
      </c>
      <c r="L12466" s="12">
        <v>0.13549899999999901</v>
      </c>
      <c r="M12466" s="12"/>
    </row>
    <row r="12467" spans="1:13" x14ac:dyDescent="0.3">
      <c r="A12467" s="18">
        <v>12465</v>
      </c>
      <c r="B12467" s="18">
        <f t="shared" si="390"/>
        <v>2021</v>
      </c>
      <c r="C12467" s="17">
        <v>44228</v>
      </c>
      <c r="D12467" s="18" t="s">
        <v>314</v>
      </c>
      <c r="E12467" s="18" t="s">
        <v>322</v>
      </c>
      <c r="F12467" s="18" t="str">
        <f t="shared" si="389"/>
        <v>Paxton-Total Volumetric Charge-44228</v>
      </c>
      <c r="G12467" s="11" t="s">
        <v>131</v>
      </c>
      <c r="H12467" s="11" t="s">
        <v>55</v>
      </c>
      <c r="I12467" s="11" t="s">
        <v>55</v>
      </c>
      <c r="J12467" s="11" t="s">
        <v>55</v>
      </c>
      <c r="K12467" s="11" t="str">
        <f>IFERROR(INDEX('EDC Component Dictionary'!$C$5:$C$37,MATCH('Rates Database'!J12467,'EDC Component Dictionary'!$B$5:$B$37,0)), "Energy Supply")</f>
        <v>Energy Supply</v>
      </c>
      <c r="L12467" s="12">
        <v>0.12562000000000001</v>
      </c>
      <c r="M12467" s="12"/>
    </row>
    <row r="12468" spans="1:13" x14ac:dyDescent="0.3">
      <c r="A12468" s="18">
        <v>12466</v>
      </c>
      <c r="B12468" s="18">
        <f t="shared" si="390"/>
        <v>2021</v>
      </c>
      <c r="C12468" s="17">
        <v>44228</v>
      </c>
      <c r="D12468" s="18" t="s">
        <v>314</v>
      </c>
      <c r="E12468" s="18" t="s">
        <v>323</v>
      </c>
      <c r="F12468" s="18" t="str">
        <f t="shared" si="389"/>
        <v>Templeton-Total Volumetric Charge-44228</v>
      </c>
      <c r="G12468" s="11" t="s">
        <v>131</v>
      </c>
      <c r="H12468" s="11" t="s">
        <v>55</v>
      </c>
      <c r="I12468" s="11" t="s">
        <v>55</v>
      </c>
      <c r="J12468" s="11" t="s">
        <v>55</v>
      </c>
      <c r="K12468" s="11" t="str">
        <f>IFERROR(INDEX('EDC Component Dictionary'!$C$5:$C$37,MATCH('Rates Database'!J12468,'EDC Component Dictionary'!$B$5:$B$37,0)), "Energy Supply")</f>
        <v>Energy Supply</v>
      </c>
      <c r="L12468" s="12">
        <v>0.123649999999999</v>
      </c>
      <c r="M12468" s="12"/>
    </row>
    <row r="12469" spans="1:13" x14ac:dyDescent="0.3">
      <c r="A12469" s="18">
        <v>12467</v>
      </c>
      <c r="B12469" s="18">
        <f t="shared" si="390"/>
        <v>2021</v>
      </c>
      <c r="C12469" s="17">
        <v>44228</v>
      </c>
      <c r="D12469" s="18" t="s">
        <v>314</v>
      </c>
      <c r="E12469" s="18" t="s">
        <v>324</v>
      </c>
      <c r="F12469" s="18" t="str">
        <f t="shared" si="389"/>
        <v>Hudson-Total Volumetric Charge-44228</v>
      </c>
      <c r="G12469" s="11" t="s">
        <v>131</v>
      </c>
      <c r="H12469" s="11" t="s">
        <v>55</v>
      </c>
      <c r="I12469" s="11" t="s">
        <v>55</v>
      </c>
      <c r="J12469" s="11" t="s">
        <v>55</v>
      </c>
      <c r="K12469" s="11" t="str">
        <f>IFERROR(INDEX('EDC Component Dictionary'!$C$5:$C$37,MATCH('Rates Database'!J12469,'EDC Component Dictionary'!$B$5:$B$37,0)), "Energy Supply")</f>
        <v>Energy Supply</v>
      </c>
      <c r="L12469" s="12">
        <v>0.119389999999999</v>
      </c>
      <c r="M12469" s="12"/>
    </row>
    <row r="12470" spans="1:13" x14ac:dyDescent="0.3">
      <c r="A12470" s="18">
        <v>12468</v>
      </c>
      <c r="B12470" s="18">
        <f t="shared" si="390"/>
        <v>2021</v>
      </c>
      <c r="C12470" s="17">
        <v>44228</v>
      </c>
      <c r="D12470" s="18" t="s">
        <v>314</v>
      </c>
      <c r="E12470" s="18" t="s">
        <v>325</v>
      </c>
      <c r="F12470" s="18" t="str">
        <f t="shared" si="389"/>
        <v>Reading-Total Volumetric Charge-44228</v>
      </c>
      <c r="G12470" s="11" t="s">
        <v>131</v>
      </c>
      <c r="H12470" s="11" t="s">
        <v>55</v>
      </c>
      <c r="I12470" s="11" t="s">
        <v>55</v>
      </c>
      <c r="J12470" s="11" t="s">
        <v>55</v>
      </c>
      <c r="K12470" s="11" t="str">
        <f>IFERROR(INDEX('EDC Component Dictionary'!$C$5:$C$37,MATCH('Rates Database'!J12470,'EDC Component Dictionary'!$B$5:$B$37,0)), "Energy Supply")</f>
        <v>Energy Supply</v>
      </c>
      <c r="L12470" s="12">
        <v>0.144053499999999</v>
      </c>
      <c r="M12470" s="12"/>
    </row>
    <row r="12471" spans="1:13" x14ac:dyDescent="0.3">
      <c r="A12471" s="18">
        <v>12469</v>
      </c>
      <c r="B12471" s="18">
        <f t="shared" si="390"/>
        <v>2021</v>
      </c>
      <c r="C12471" s="17">
        <v>44228</v>
      </c>
      <c r="D12471" s="18" t="s">
        <v>314</v>
      </c>
      <c r="E12471" s="18" t="s">
        <v>326</v>
      </c>
      <c r="F12471" s="18" t="str">
        <f t="shared" si="389"/>
        <v>Shrewsbury-Total Volumetric Charge-44228</v>
      </c>
      <c r="G12471" s="11" t="s">
        <v>131</v>
      </c>
      <c r="H12471" s="11" t="s">
        <v>55</v>
      </c>
      <c r="I12471" s="11" t="s">
        <v>55</v>
      </c>
      <c r="J12471" s="11" t="s">
        <v>55</v>
      </c>
      <c r="K12471" s="11" t="str">
        <f>IFERROR(INDEX('EDC Component Dictionary'!$C$5:$C$37,MATCH('Rates Database'!J12471,'EDC Component Dictionary'!$B$5:$B$37,0)), "Energy Supply")</f>
        <v>Energy Supply</v>
      </c>
      <c r="L12471" s="12">
        <v>0.11516</v>
      </c>
      <c r="M12471" s="12"/>
    </row>
    <row r="12472" spans="1:13" x14ac:dyDescent="0.3">
      <c r="A12472" s="18">
        <v>12470</v>
      </c>
      <c r="B12472" s="18">
        <f t="shared" si="390"/>
        <v>2021</v>
      </c>
      <c r="C12472" s="17">
        <v>44228</v>
      </c>
      <c r="D12472" s="18" t="s">
        <v>314</v>
      </c>
      <c r="E12472" s="18" t="s">
        <v>327</v>
      </c>
      <c r="F12472" s="18" t="str">
        <f t="shared" si="389"/>
        <v>Ipswich-Total Volumetric Charge-44228</v>
      </c>
      <c r="G12472" s="11" t="s">
        <v>131</v>
      </c>
      <c r="H12472" s="11" t="s">
        <v>55</v>
      </c>
      <c r="I12472" s="11" t="s">
        <v>55</v>
      </c>
      <c r="J12472" s="11" t="s">
        <v>55</v>
      </c>
      <c r="K12472" s="11" t="str">
        <f>IFERROR(INDEX('EDC Component Dictionary'!$C$5:$C$37,MATCH('Rates Database'!J12472,'EDC Component Dictionary'!$B$5:$B$37,0)), "Energy Supply")</f>
        <v>Energy Supply</v>
      </c>
      <c r="L12472" s="12">
        <v>0.13800000000000001</v>
      </c>
      <c r="M12472" s="12"/>
    </row>
    <row r="12473" spans="1:13" x14ac:dyDescent="0.3">
      <c r="A12473" s="18">
        <v>12471</v>
      </c>
      <c r="B12473" s="18">
        <f t="shared" si="390"/>
        <v>2021</v>
      </c>
      <c r="C12473" s="17">
        <v>44228</v>
      </c>
      <c r="D12473" s="18" t="s">
        <v>314</v>
      </c>
      <c r="E12473" s="18" t="s">
        <v>328</v>
      </c>
      <c r="F12473" s="18" t="str">
        <f t="shared" si="389"/>
        <v>Westfield-Total Volumetric Charge-44228</v>
      </c>
      <c r="G12473" s="11" t="s">
        <v>131</v>
      </c>
      <c r="H12473" s="11" t="s">
        <v>55</v>
      </c>
      <c r="I12473" s="11" t="s">
        <v>55</v>
      </c>
      <c r="J12473" s="11" t="s">
        <v>55</v>
      </c>
      <c r="K12473" s="11" t="str">
        <f>IFERROR(INDEX('EDC Component Dictionary'!$C$5:$C$37,MATCH('Rates Database'!J12473,'EDC Component Dictionary'!$B$5:$B$37,0)), "Energy Supply")</f>
        <v>Energy Supply</v>
      </c>
      <c r="L12473" s="12">
        <v>0.12568499999999999</v>
      </c>
      <c r="M12473" s="12"/>
    </row>
    <row r="12474" spans="1:13" x14ac:dyDescent="0.3">
      <c r="A12474" s="18">
        <v>12472</v>
      </c>
      <c r="B12474" s="18">
        <f t="shared" si="390"/>
        <v>2021</v>
      </c>
      <c r="C12474" s="17">
        <v>44228</v>
      </c>
      <c r="D12474" s="18" t="s">
        <v>314</v>
      </c>
      <c r="E12474" s="18" t="s">
        <v>329</v>
      </c>
      <c r="F12474" s="18" t="str">
        <f t="shared" si="389"/>
        <v>Merrimac-Total Volumetric Charge-44228</v>
      </c>
      <c r="G12474" s="11" t="s">
        <v>131</v>
      </c>
      <c r="H12474" s="11" t="s">
        <v>55</v>
      </c>
      <c r="I12474" s="11" t="s">
        <v>55</v>
      </c>
      <c r="J12474" s="11" t="s">
        <v>55</v>
      </c>
      <c r="K12474" s="11" t="str">
        <f>IFERROR(INDEX('EDC Component Dictionary'!$C$5:$C$37,MATCH('Rates Database'!J12474,'EDC Component Dictionary'!$B$5:$B$37,0)), "Energy Supply")</f>
        <v>Energy Supply</v>
      </c>
      <c r="L12474" s="12">
        <v>0.16517999999999899</v>
      </c>
      <c r="M12474" s="12"/>
    </row>
    <row r="12475" spans="1:13" x14ac:dyDescent="0.3">
      <c r="A12475" s="18">
        <v>12473</v>
      </c>
      <c r="B12475" s="18">
        <f t="shared" si="390"/>
        <v>2021</v>
      </c>
      <c r="C12475" s="17">
        <v>44228</v>
      </c>
      <c r="D12475" s="18" t="s">
        <v>314</v>
      </c>
      <c r="E12475" s="18" t="s">
        <v>330</v>
      </c>
      <c r="F12475" s="18" t="str">
        <f t="shared" si="389"/>
        <v>Chicopee-Total Volumetric Charge-44228</v>
      </c>
      <c r="G12475" s="11" t="s">
        <v>131</v>
      </c>
      <c r="H12475" s="11" t="s">
        <v>55</v>
      </c>
      <c r="I12475" s="11" t="s">
        <v>55</v>
      </c>
      <c r="J12475" s="11" t="s">
        <v>55</v>
      </c>
      <c r="K12475" s="11" t="str">
        <f>IFERROR(INDEX('EDC Component Dictionary'!$C$5:$C$37,MATCH('Rates Database'!J12475,'EDC Component Dictionary'!$B$5:$B$37,0)), "Energy Supply")</f>
        <v>Energy Supply</v>
      </c>
      <c r="L12475" s="12">
        <v>0.119849999999999</v>
      </c>
      <c r="M12475" s="12"/>
    </row>
    <row r="12476" spans="1:13" x14ac:dyDescent="0.3">
      <c r="A12476" s="18">
        <v>12474</v>
      </c>
      <c r="B12476" s="18">
        <f t="shared" si="390"/>
        <v>2021</v>
      </c>
      <c r="C12476" s="17">
        <v>44228</v>
      </c>
      <c r="D12476" s="18" t="s">
        <v>314</v>
      </c>
      <c r="E12476" s="18" t="s">
        <v>331</v>
      </c>
      <c r="F12476" s="18" t="str">
        <f t="shared" si="389"/>
        <v>Marblehead-Total Volumetric Charge-44228</v>
      </c>
      <c r="G12476" s="11" t="s">
        <v>131</v>
      </c>
      <c r="H12476" s="11" t="s">
        <v>55</v>
      </c>
      <c r="I12476" s="11" t="s">
        <v>55</v>
      </c>
      <c r="J12476" s="11" t="s">
        <v>55</v>
      </c>
      <c r="K12476" s="11" t="str">
        <f>IFERROR(INDEX('EDC Component Dictionary'!$C$5:$C$37,MATCH('Rates Database'!J12476,'EDC Component Dictionary'!$B$5:$B$37,0)), "Energy Supply")</f>
        <v>Energy Supply</v>
      </c>
      <c r="L12476" s="12">
        <v>0.17349999999999999</v>
      </c>
      <c r="M12476" s="12"/>
    </row>
    <row r="12477" spans="1:13" x14ac:dyDescent="0.3">
      <c r="A12477" s="18">
        <v>12475</v>
      </c>
      <c r="B12477" s="18">
        <f t="shared" si="390"/>
        <v>2021</v>
      </c>
      <c r="C12477" s="17">
        <v>44228</v>
      </c>
      <c r="D12477" s="18" t="s">
        <v>314</v>
      </c>
      <c r="E12477" s="18" t="s">
        <v>332</v>
      </c>
      <c r="F12477" s="18" t="str">
        <f t="shared" si="389"/>
        <v>Hingham-Total Volumetric Charge-44228</v>
      </c>
      <c r="G12477" s="11" t="s">
        <v>131</v>
      </c>
      <c r="H12477" s="11" t="s">
        <v>55</v>
      </c>
      <c r="I12477" s="11" t="s">
        <v>55</v>
      </c>
      <c r="J12477" s="11" t="s">
        <v>55</v>
      </c>
      <c r="K12477" s="11" t="str">
        <f>IFERROR(INDEX('EDC Component Dictionary'!$C$5:$C$37,MATCH('Rates Database'!J12477,'EDC Component Dictionary'!$B$5:$B$37,0)), "Energy Supply")</f>
        <v>Energy Supply</v>
      </c>
      <c r="L12477" s="12">
        <v>0.156804</v>
      </c>
      <c r="M12477" s="12"/>
    </row>
    <row r="12478" spans="1:13" x14ac:dyDescent="0.3">
      <c r="A12478" s="18">
        <v>12476</v>
      </c>
      <c r="B12478" s="18">
        <f t="shared" si="390"/>
        <v>2021</v>
      </c>
      <c r="C12478" s="17">
        <v>44228</v>
      </c>
      <c r="D12478" s="18" t="s">
        <v>314</v>
      </c>
      <c r="E12478" s="18" t="s">
        <v>333</v>
      </c>
      <c r="F12478" s="18" t="str">
        <f t="shared" si="389"/>
        <v>South Hadley-Total Volumetric Charge-44228</v>
      </c>
      <c r="G12478" s="11" t="s">
        <v>131</v>
      </c>
      <c r="H12478" s="11" t="s">
        <v>55</v>
      </c>
      <c r="I12478" s="11" t="s">
        <v>55</v>
      </c>
      <c r="J12478" s="11" t="s">
        <v>55</v>
      </c>
      <c r="K12478" s="11" t="str">
        <f>IFERROR(INDEX('EDC Component Dictionary'!$C$5:$C$37,MATCH('Rates Database'!J12478,'EDC Component Dictionary'!$B$5:$B$37,0)), "Energy Supply")</f>
        <v>Energy Supply</v>
      </c>
      <c r="L12478" s="12">
        <v>0.13244519999999901</v>
      </c>
      <c r="M12478" s="12"/>
    </row>
    <row r="12479" spans="1:13" x14ac:dyDescent="0.3">
      <c r="A12479" s="18">
        <v>12477</v>
      </c>
      <c r="B12479" s="18">
        <f t="shared" si="390"/>
        <v>2021</v>
      </c>
      <c r="C12479" s="17">
        <v>44228</v>
      </c>
      <c r="D12479" s="18" t="s">
        <v>314</v>
      </c>
      <c r="E12479" s="18" t="s">
        <v>334</v>
      </c>
      <c r="F12479" s="18" t="str">
        <f t="shared" si="389"/>
        <v>Georgetown-Total Volumetric Charge-44228</v>
      </c>
      <c r="G12479" s="11" t="s">
        <v>131</v>
      </c>
      <c r="H12479" s="11" t="s">
        <v>55</v>
      </c>
      <c r="I12479" s="11" t="s">
        <v>55</v>
      </c>
      <c r="J12479" s="11" t="s">
        <v>55</v>
      </c>
      <c r="K12479" s="11" t="str">
        <f>IFERROR(INDEX('EDC Component Dictionary'!$C$5:$C$37,MATCH('Rates Database'!J12479,'EDC Component Dictionary'!$B$5:$B$37,0)), "Energy Supply")</f>
        <v>Energy Supply</v>
      </c>
      <c r="L12479" s="12">
        <v>0.15629499999999999</v>
      </c>
      <c r="M12479" s="12"/>
    </row>
    <row r="12480" spans="1:13" x14ac:dyDescent="0.3">
      <c r="A12480" s="18">
        <v>12478</v>
      </c>
      <c r="B12480" s="18">
        <f t="shared" si="390"/>
        <v>2021</v>
      </c>
      <c r="C12480" s="17">
        <v>44228</v>
      </c>
      <c r="D12480" s="18" t="s">
        <v>314</v>
      </c>
      <c r="E12480" s="18" t="s">
        <v>335</v>
      </c>
      <c r="F12480" s="18" t="str">
        <f t="shared" si="389"/>
        <v>Sterling-Total Volumetric Charge-44228</v>
      </c>
      <c r="G12480" s="11" t="s">
        <v>131</v>
      </c>
      <c r="H12480" s="11" t="s">
        <v>55</v>
      </c>
      <c r="I12480" s="11" t="s">
        <v>55</v>
      </c>
      <c r="J12480" s="11" t="s">
        <v>55</v>
      </c>
      <c r="K12480" s="11" t="str">
        <f>IFERROR(INDEX('EDC Component Dictionary'!$C$5:$C$37,MATCH('Rates Database'!J12480,'EDC Component Dictionary'!$B$5:$B$37,0)), "Energy Supply")</f>
        <v>Energy Supply</v>
      </c>
      <c r="L12480" s="12">
        <v>0.13855000000000001</v>
      </c>
      <c r="M12480" s="12"/>
    </row>
    <row r="12481" spans="1:13" x14ac:dyDescent="0.3">
      <c r="A12481" s="18">
        <v>12479</v>
      </c>
      <c r="B12481" s="18">
        <f t="shared" si="390"/>
        <v>2021</v>
      </c>
      <c r="C12481" s="17">
        <v>44228</v>
      </c>
      <c r="D12481" s="18" t="s">
        <v>314</v>
      </c>
      <c r="E12481" s="18" t="s">
        <v>336</v>
      </c>
      <c r="F12481" s="18" t="str">
        <f t="shared" si="389"/>
        <v>Littleton-Total Volumetric Charge-44228</v>
      </c>
      <c r="G12481" s="11" t="s">
        <v>131</v>
      </c>
      <c r="H12481" s="11" t="s">
        <v>55</v>
      </c>
      <c r="I12481" s="11" t="s">
        <v>55</v>
      </c>
      <c r="J12481" s="11" t="s">
        <v>55</v>
      </c>
      <c r="K12481" s="11" t="str">
        <f>IFERROR(INDEX('EDC Component Dictionary'!$C$5:$C$37,MATCH('Rates Database'!J12481,'EDC Component Dictionary'!$B$5:$B$37,0)), "Energy Supply")</f>
        <v>Energy Supply</v>
      </c>
      <c r="L12481" s="12">
        <v>0.12996639999999901</v>
      </c>
      <c r="M12481" s="12"/>
    </row>
    <row r="12482" spans="1:13" x14ac:dyDescent="0.3">
      <c r="A12482" s="18">
        <v>12480</v>
      </c>
      <c r="B12482" s="18">
        <f t="shared" si="390"/>
        <v>2021</v>
      </c>
      <c r="C12482" s="17">
        <v>44228</v>
      </c>
      <c r="D12482" s="18" t="s">
        <v>314</v>
      </c>
      <c r="E12482" s="18" t="s">
        <v>337</v>
      </c>
      <c r="F12482" s="18" t="str">
        <f t="shared" si="389"/>
        <v>Boylston-Total Volumetric Charge-44228</v>
      </c>
      <c r="G12482" s="11" t="s">
        <v>131</v>
      </c>
      <c r="H12482" s="11" t="s">
        <v>55</v>
      </c>
      <c r="I12482" s="11" t="s">
        <v>55</v>
      </c>
      <c r="J12482" s="11" t="s">
        <v>55</v>
      </c>
      <c r="K12482" s="11" t="str">
        <f>IFERROR(INDEX('EDC Component Dictionary'!$C$5:$C$37,MATCH('Rates Database'!J12482,'EDC Component Dictionary'!$B$5:$B$37,0)), "Energy Supply")</f>
        <v>Energy Supply</v>
      </c>
      <c r="L12482" s="12">
        <v>0.1225</v>
      </c>
      <c r="M12482" s="12"/>
    </row>
    <row r="12483" spans="1:13" x14ac:dyDescent="0.3">
      <c r="A12483" s="18">
        <v>12481</v>
      </c>
      <c r="B12483" s="18">
        <f t="shared" si="390"/>
        <v>2021</v>
      </c>
      <c r="C12483" s="17">
        <v>44228</v>
      </c>
      <c r="D12483" s="18" t="s">
        <v>314</v>
      </c>
      <c r="E12483" s="18" t="s">
        <v>338</v>
      </c>
      <c r="F12483" s="18" t="str">
        <f t="shared" si="389"/>
        <v>Princeton-Total Volumetric Charge-44228</v>
      </c>
      <c r="G12483" s="11" t="s">
        <v>131</v>
      </c>
      <c r="H12483" s="11" t="s">
        <v>55</v>
      </c>
      <c r="I12483" s="11" t="s">
        <v>55</v>
      </c>
      <c r="J12483" s="11" t="s">
        <v>55</v>
      </c>
      <c r="K12483" s="11" t="str">
        <f>IFERROR(INDEX('EDC Component Dictionary'!$C$5:$C$37,MATCH('Rates Database'!J12483,'EDC Component Dictionary'!$B$5:$B$37,0)), "Energy Supply")</f>
        <v>Energy Supply</v>
      </c>
      <c r="L12483" s="12">
        <v>0.235124999999999</v>
      </c>
      <c r="M12483" s="12"/>
    </row>
    <row r="12484" spans="1:13" x14ac:dyDescent="0.3">
      <c r="A12484" s="18">
        <v>12482</v>
      </c>
      <c r="B12484" s="18">
        <f t="shared" si="390"/>
        <v>2021</v>
      </c>
      <c r="C12484" s="17">
        <v>44228</v>
      </c>
      <c r="D12484" s="18" t="s">
        <v>314</v>
      </c>
      <c r="E12484" s="18" t="s">
        <v>339</v>
      </c>
      <c r="F12484" s="18" t="str">
        <f t="shared" ref="F12484:F12547" si="391">_xlfn.CONCAT(E12484,"-",J12484,"-",C12484)</f>
        <v>Rowley-Total Volumetric Charge-44228</v>
      </c>
      <c r="G12484" s="11" t="s">
        <v>131</v>
      </c>
      <c r="H12484" s="11" t="s">
        <v>55</v>
      </c>
      <c r="I12484" s="11" t="s">
        <v>55</v>
      </c>
      <c r="J12484" s="11" t="s">
        <v>55</v>
      </c>
      <c r="K12484" s="11" t="str">
        <f>IFERROR(INDEX('EDC Component Dictionary'!$C$5:$C$37,MATCH('Rates Database'!J12484,'EDC Component Dictionary'!$B$5:$B$37,0)), "Energy Supply")</f>
        <v>Energy Supply</v>
      </c>
      <c r="L12484" s="12">
        <v>0.17100000000000001</v>
      </c>
      <c r="M12484" s="12"/>
    </row>
    <row r="12485" spans="1:13" x14ac:dyDescent="0.3">
      <c r="A12485" s="18">
        <v>12483</v>
      </c>
      <c r="B12485" s="18">
        <f t="shared" si="390"/>
        <v>2021</v>
      </c>
      <c r="C12485" s="17">
        <v>44228</v>
      </c>
      <c r="D12485" s="18" t="s">
        <v>314</v>
      </c>
      <c r="E12485" s="18" t="s">
        <v>340</v>
      </c>
      <c r="F12485" s="18" t="str">
        <f t="shared" si="391"/>
        <v>Wakefield-Total Volumetric Charge-44228</v>
      </c>
      <c r="G12485" s="11" t="s">
        <v>131</v>
      </c>
      <c r="H12485" s="11" t="s">
        <v>55</v>
      </c>
      <c r="I12485" s="11" t="s">
        <v>55</v>
      </c>
      <c r="J12485" s="11" t="s">
        <v>55</v>
      </c>
      <c r="K12485" s="11" t="str">
        <f>IFERROR(INDEX('EDC Component Dictionary'!$C$5:$C$37,MATCH('Rates Database'!J12485,'EDC Component Dictionary'!$B$5:$B$37,0)), "Energy Supply")</f>
        <v>Energy Supply</v>
      </c>
      <c r="L12485" s="12">
        <v>0.155</v>
      </c>
      <c r="M12485" s="12"/>
    </row>
    <row r="12486" spans="1:13" x14ac:dyDescent="0.3">
      <c r="A12486" s="18">
        <v>12484</v>
      </c>
      <c r="B12486" s="18">
        <f t="shared" si="390"/>
        <v>2021</v>
      </c>
      <c r="C12486" s="17">
        <v>44228</v>
      </c>
      <c r="D12486" s="18" t="s">
        <v>314</v>
      </c>
      <c r="E12486" s="18" t="s">
        <v>341</v>
      </c>
      <c r="F12486" s="18" t="str">
        <f t="shared" si="391"/>
        <v>Hull-Total Volumetric Charge-44228</v>
      </c>
      <c r="G12486" s="11" t="s">
        <v>131</v>
      </c>
      <c r="H12486" s="11" t="s">
        <v>55</v>
      </c>
      <c r="I12486" s="11" t="s">
        <v>55</v>
      </c>
      <c r="J12486" s="11" t="s">
        <v>55</v>
      </c>
      <c r="K12486" s="11" t="str">
        <f>IFERROR(INDEX('EDC Component Dictionary'!$C$5:$C$37,MATCH('Rates Database'!J12486,'EDC Component Dictionary'!$B$5:$B$37,0)), "Energy Supply")</f>
        <v>Energy Supply</v>
      </c>
      <c r="L12486" s="12">
        <v>0.154199999999999</v>
      </c>
      <c r="M12486" s="12"/>
    </row>
    <row r="12487" spans="1:13" x14ac:dyDescent="0.3">
      <c r="A12487" s="18">
        <v>12485</v>
      </c>
      <c r="B12487" s="18">
        <f t="shared" si="390"/>
        <v>2021</v>
      </c>
      <c r="C12487" s="17">
        <v>44228</v>
      </c>
      <c r="D12487" s="18" t="s">
        <v>314</v>
      </c>
      <c r="E12487" s="18" t="s">
        <v>342</v>
      </c>
      <c r="F12487" s="18" t="str">
        <f t="shared" si="391"/>
        <v>North Attleborough-Total Volumetric Charge-44228</v>
      </c>
      <c r="G12487" s="11" t="s">
        <v>131</v>
      </c>
      <c r="H12487" s="11" t="s">
        <v>55</v>
      </c>
      <c r="I12487" s="11" t="s">
        <v>55</v>
      </c>
      <c r="J12487" s="11" t="s">
        <v>55</v>
      </c>
      <c r="K12487" s="11" t="str">
        <f>IFERROR(INDEX('EDC Component Dictionary'!$C$5:$C$37,MATCH('Rates Database'!J12487,'EDC Component Dictionary'!$B$5:$B$37,0)), "Energy Supply")</f>
        <v>Energy Supply</v>
      </c>
      <c r="L12487" s="12">
        <v>0.131543999999999</v>
      </c>
      <c r="M12487" s="12"/>
    </row>
    <row r="12488" spans="1:13" x14ac:dyDescent="0.3">
      <c r="A12488" s="18">
        <v>12486</v>
      </c>
      <c r="B12488" s="18">
        <f t="shared" si="390"/>
        <v>2021</v>
      </c>
      <c r="C12488" s="17">
        <v>44228</v>
      </c>
      <c r="D12488" s="18" t="s">
        <v>314</v>
      </c>
      <c r="E12488" s="18" t="s">
        <v>343</v>
      </c>
      <c r="F12488" s="18" t="str">
        <f t="shared" si="391"/>
        <v>Holden-Total Volumetric Charge-44228</v>
      </c>
      <c r="G12488" s="11" t="s">
        <v>131</v>
      </c>
      <c r="H12488" s="11" t="s">
        <v>55</v>
      </c>
      <c r="I12488" s="11" t="s">
        <v>55</v>
      </c>
      <c r="J12488" s="11" t="s">
        <v>55</v>
      </c>
      <c r="K12488" s="11" t="str">
        <f>IFERROR(INDEX('EDC Component Dictionary'!$C$5:$C$37,MATCH('Rates Database'!J12488,'EDC Component Dictionary'!$B$5:$B$37,0)), "Energy Supply")</f>
        <v>Energy Supply</v>
      </c>
      <c r="L12488" s="12">
        <v>0.12966999999999901</v>
      </c>
      <c r="M12488" s="12"/>
    </row>
    <row r="12489" spans="1:13" x14ac:dyDescent="0.3">
      <c r="A12489" s="18">
        <v>12487</v>
      </c>
      <c r="B12489" s="18">
        <f t="shared" si="390"/>
        <v>2021</v>
      </c>
      <c r="C12489" s="17">
        <v>44228</v>
      </c>
      <c r="D12489" s="18" t="s">
        <v>314</v>
      </c>
      <c r="E12489" s="18" t="s">
        <v>344</v>
      </c>
      <c r="F12489" s="18" t="str">
        <f t="shared" si="391"/>
        <v>Norwood-Total Volumetric Charge-44228</v>
      </c>
      <c r="G12489" s="11" t="s">
        <v>131</v>
      </c>
      <c r="H12489" s="11" t="s">
        <v>55</v>
      </c>
      <c r="I12489" s="11" t="s">
        <v>55</v>
      </c>
      <c r="J12489" s="11" t="s">
        <v>55</v>
      </c>
      <c r="K12489" s="11" t="str">
        <f>IFERROR(INDEX('EDC Component Dictionary'!$C$5:$C$37,MATCH('Rates Database'!J12489,'EDC Component Dictionary'!$B$5:$B$37,0)), "Energy Supply")</f>
        <v>Energy Supply</v>
      </c>
      <c r="L12489" s="12">
        <v>0.15942999999999999</v>
      </c>
      <c r="M12489" s="12"/>
    </row>
    <row r="12490" spans="1:13" x14ac:dyDescent="0.3">
      <c r="A12490" s="18">
        <v>12488</v>
      </c>
      <c r="B12490" s="18">
        <f t="shared" si="390"/>
        <v>2021</v>
      </c>
      <c r="C12490" s="17">
        <v>44228</v>
      </c>
      <c r="D12490" s="18" t="s">
        <v>314</v>
      </c>
      <c r="E12490" s="18" t="s">
        <v>345</v>
      </c>
      <c r="F12490" s="18" t="str">
        <f t="shared" si="391"/>
        <v>Russell-Total Volumetric Charge-44228</v>
      </c>
      <c r="G12490" s="11" t="s">
        <v>131</v>
      </c>
      <c r="H12490" s="11" t="s">
        <v>55</v>
      </c>
      <c r="I12490" s="11" t="s">
        <v>55</v>
      </c>
      <c r="J12490" s="11" t="s">
        <v>55</v>
      </c>
      <c r="K12490" s="11" t="str">
        <f>IFERROR(INDEX('EDC Component Dictionary'!$C$5:$C$37,MATCH('Rates Database'!J12490,'EDC Component Dictionary'!$B$5:$B$37,0)), "Energy Supply")</f>
        <v>Energy Supply</v>
      </c>
      <c r="L12490" s="12">
        <v>0.17399999999999999</v>
      </c>
      <c r="M12490" s="12"/>
    </row>
    <row r="12491" spans="1:13" x14ac:dyDescent="0.3">
      <c r="A12491" s="18">
        <v>12489</v>
      </c>
      <c r="B12491" s="18">
        <f t="shared" si="390"/>
        <v>2021</v>
      </c>
      <c r="C12491" s="17">
        <v>44228</v>
      </c>
      <c r="D12491" s="18" t="s">
        <v>314</v>
      </c>
      <c r="E12491" s="18" t="s">
        <v>346</v>
      </c>
      <c r="F12491" s="18" t="str">
        <f t="shared" si="391"/>
        <v>Chester-Total Volumetric Charge-44228</v>
      </c>
      <c r="G12491" s="11" t="s">
        <v>131</v>
      </c>
      <c r="H12491" s="11" t="s">
        <v>55</v>
      </c>
      <c r="I12491" s="11" t="s">
        <v>55</v>
      </c>
      <c r="J12491" s="11" t="s">
        <v>55</v>
      </c>
      <c r="K12491" s="11" t="str">
        <f>IFERROR(INDEX('EDC Component Dictionary'!$C$5:$C$37,MATCH('Rates Database'!J12491,'EDC Component Dictionary'!$B$5:$B$37,0)), "Energy Supply")</f>
        <v>Energy Supply</v>
      </c>
      <c r="L12491" s="12">
        <v>0.18719749999999999</v>
      </c>
      <c r="M12491" s="12"/>
    </row>
    <row r="12492" spans="1:13" x14ac:dyDescent="0.3">
      <c r="A12492" s="18">
        <v>12490</v>
      </c>
      <c r="B12492" s="18">
        <f t="shared" si="390"/>
        <v>2022</v>
      </c>
      <c r="C12492" s="17">
        <v>44682</v>
      </c>
      <c r="D12492" s="18" t="s">
        <v>314</v>
      </c>
      <c r="E12492" s="18" t="s">
        <v>315</v>
      </c>
      <c r="F12492" s="18" t="str">
        <f t="shared" si="391"/>
        <v>Holyoke-Total Volumetric Charge-44682</v>
      </c>
      <c r="G12492" s="11" t="s">
        <v>131</v>
      </c>
      <c r="H12492" s="11" t="s">
        <v>55</v>
      </c>
      <c r="I12492" s="11" t="s">
        <v>55</v>
      </c>
      <c r="J12492" s="11" t="s">
        <v>55</v>
      </c>
      <c r="K12492" s="11" t="str">
        <f>IFERROR(INDEX('EDC Component Dictionary'!$C$5:$C$37,MATCH('Rates Database'!J12492,'EDC Component Dictionary'!$B$5:$B$37,0)), "Energy Supply")</f>
        <v>Energy Supply</v>
      </c>
      <c r="L12492" s="12">
        <v>0.12851599999999999</v>
      </c>
      <c r="M12492" s="12"/>
    </row>
    <row r="12493" spans="1:13" x14ac:dyDescent="0.3">
      <c r="A12493" s="18">
        <v>12491</v>
      </c>
      <c r="B12493" s="18">
        <f t="shared" si="390"/>
        <v>2022</v>
      </c>
      <c r="C12493" s="17">
        <v>44682</v>
      </c>
      <c r="D12493" s="18" t="s">
        <v>314</v>
      </c>
      <c r="E12493" s="18" t="s">
        <v>316</v>
      </c>
      <c r="F12493" s="18" t="str">
        <f t="shared" si="391"/>
        <v>West Boylston-Total Volumetric Charge-44682</v>
      </c>
      <c r="G12493" s="11" t="s">
        <v>131</v>
      </c>
      <c r="H12493" s="11" t="s">
        <v>55</v>
      </c>
      <c r="I12493" s="11" t="s">
        <v>55</v>
      </c>
      <c r="J12493" s="11" t="s">
        <v>55</v>
      </c>
      <c r="K12493" s="11" t="str">
        <f>IFERROR(INDEX('EDC Component Dictionary'!$C$5:$C$37,MATCH('Rates Database'!J12493,'EDC Component Dictionary'!$B$5:$B$37,0)), "Energy Supply")</f>
        <v>Energy Supply</v>
      </c>
      <c r="L12493" s="12">
        <v>0.13625999999999899</v>
      </c>
      <c r="M12493" s="12"/>
    </row>
    <row r="12494" spans="1:13" x14ac:dyDescent="0.3">
      <c r="A12494" s="18">
        <v>12492</v>
      </c>
      <c r="B12494" s="18">
        <f t="shared" si="390"/>
        <v>2022</v>
      </c>
      <c r="C12494" s="17">
        <v>44682</v>
      </c>
      <c r="D12494" s="18" t="s">
        <v>314</v>
      </c>
      <c r="E12494" s="18" t="s">
        <v>317</v>
      </c>
      <c r="F12494" s="18" t="str">
        <f t="shared" si="391"/>
        <v>Danvers-Total Volumetric Charge-44682</v>
      </c>
      <c r="G12494" s="11" t="s">
        <v>131</v>
      </c>
      <c r="H12494" s="11" t="s">
        <v>55</v>
      </c>
      <c r="I12494" s="11" t="s">
        <v>55</v>
      </c>
      <c r="J12494" s="11" t="s">
        <v>55</v>
      </c>
      <c r="K12494" s="11" t="str">
        <f>IFERROR(INDEX('EDC Component Dictionary'!$C$5:$C$37,MATCH('Rates Database'!J12494,'EDC Component Dictionary'!$B$5:$B$37,0)), "Energy Supply")</f>
        <v>Energy Supply</v>
      </c>
      <c r="L12494" s="12">
        <v>0.13739999999999999</v>
      </c>
      <c r="M12494" s="12"/>
    </row>
    <row r="12495" spans="1:13" x14ac:dyDescent="0.3">
      <c r="A12495" s="18">
        <v>12493</v>
      </c>
      <c r="B12495" s="18">
        <f t="shared" si="390"/>
        <v>2022</v>
      </c>
      <c r="C12495" s="17">
        <v>44682</v>
      </c>
      <c r="D12495" s="18" t="s">
        <v>314</v>
      </c>
      <c r="E12495" s="18" t="s">
        <v>318</v>
      </c>
      <c r="F12495" s="18" t="str">
        <f t="shared" si="391"/>
        <v>Peabody-Total Volumetric Charge-44682</v>
      </c>
      <c r="G12495" s="11" t="s">
        <v>131</v>
      </c>
      <c r="H12495" s="11" t="s">
        <v>55</v>
      </c>
      <c r="I12495" s="11" t="s">
        <v>55</v>
      </c>
      <c r="J12495" s="11" t="s">
        <v>55</v>
      </c>
      <c r="K12495" s="11" t="str">
        <f>IFERROR(INDEX('EDC Component Dictionary'!$C$5:$C$37,MATCH('Rates Database'!J12495,'EDC Component Dictionary'!$B$5:$B$37,0)), "Energy Supply")</f>
        <v>Energy Supply</v>
      </c>
      <c r="L12495" s="12">
        <v>0.11043</v>
      </c>
      <c r="M12495" s="12"/>
    </row>
    <row r="12496" spans="1:13" x14ac:dyDescent="0.3">
      <c r="A12496" s="18">
        <v>12494</v>
      </c>
      <c r="B12496" s="18">
        <f t="shared" si="390"/>
        <v>2022</v>
      </c>
      <c r="C12496" s="17">
        <v>44682</v>
      </c>
      <c r="D12496" s="18" t="s">
        <v>314</v>
      </c>
      <c r="E12496" s="18" t="s">
        <v>319</v>
      </c>
      <c r="F12496" s="18" t="str">
        <f t="shared" si="391"/>
        <v>Ashburnham-Total Volumetric Charge-44682</v>
      </c>
      <c r="G12496" s="11" t="s">
        <v>131</v>
      </c>
      <c r="H12496" s="11" t="s">
        <v>55</v>
      </c>
      <c r="I12496" s="11" t="s">
        <v>55</v>
      </c>
      <c r="J12496" s="11" t="s">
        <v>55</v>
      </c>
      <c r="K12496" s="11" t="str">
        <f>IFERROR(INDEX('EDC Component Dictionary'!$C$5:$C$37,MATCH('Rates Database'!J12496,'EDC Component Dictionary'!$B$5:$B$37,0)), "Energy Supply")</f>
        <v>Energy Supply</v>
      </c>
      <c r="L12496" s="12">
        <v>0.13869999999999999</v>
      </c>
      <c r="M12496" s="12"/>
    </row>
    <row r="12497" spans="1:13" x14ac:dyDescent="0.3">
      <c r="A12497" s="18">
        <v>12495</v>
      </c>
      <c r="B12497" s="18">
        <f t="shared" si="390"/>
        <v>2022</v>
      </c>
      <c r="C12497" s="17">
        <v>44682</v>
      </c>
      <c r="D12497" s="18" t="s">
        <v>314</v>
      </c>
      <c r="E12497" s="18" t="s">
        <v>320</v>
      </c>
      <c r="F12497" s="18" t="str">
        <f t="shared" si="391"/>
        <v>Mansfield-Total Volumetric Charge-44682</v>
      </c>
      <c r="G12497" s="11" t="s">
        <v>131</v>
      </c>
      <c r="H12497" s="11" t="s">
        <v>55</v>
      </c>
      <c r="I12497" s="11" t="s">
        <v>55</v>
      </c>
      <c r="J12497" s="11" t="s">
        <v>55</v>
      </c>
      <c r="K12497" s="11" t="str">
        <f>IFERROR(INDEX('EDC Component Dictionary'!$C$5:$C$37,MATCH('Rates Database'!J12497,'EDC Component Dictionary'!$B$5:$B$37,0)), "Energy Supply")</f>
        <v>Energy Supply</v>
      </c>
      <c r="L12497" s="12">
        <v>0.11556</v>
      </c>
      <c r="M12497" s="12"/>
    </row>
    <row r="12498" spans="1:13" x14ac:dyDescent="0.3">
      <c r="A12498" s="18">
        <v>12496</v>
      </c>
      <c r="B12498" s="18">
        <f t="shared" si="390"/>
        <v>2022</v>
      </c>
      <c r="C12498" s="17">
        <v>44682</v>
      </c>
      <c r="D12498" s="18" t="s">
        <v>314</v>
      </c>
      <c r="E12498" s="18" t="s">
        <v>321</v>
      </c>
      <c r="F12498" s="18" t="str">
        <f t="shared" si="391"/>
        <v>Braintree-Total Volumetric Charge-44682</v>
      </c>
      <c r="G12498" s="11" t="s">
        <v>131</v>
      </c>
      <c r="H12498" s="11" t="s">
        <v>55</v>
      </c>
      <c r="I12498" s="11" t="s">
        <v>55</v>
      </c>
      <c r="J12498" s="11" t="s">
        <v>55</v>
      </c>
      <c r="K12498" s="11" t="str">
        <f>IFERROR(INDEX('EDC Component Dictionary'!$C$5:$C$37,MATCH('Rates Database'!J12498,'EDC Component Dictionary'!$B$5:$B$37,0)), "Energy Supply")</f>
        <v>Energy Supply</v>
      </c>
      <c r="L12498" s="12">
        <v>0.14049899999999901</v>
      </c>
      <c r="M12498" s="12"/>
    </row>
    <row r="12499" spans="1:13" x14ac:dyDescent="0.3">
      <c r="A12499" s="18">
        <v>12497</v>
      </c>
      <c r="B12499" s="18">
        <f t="shared" si="390"/>
        <v>2022</v>
      </c>
      <c r="C12499" s="17">
        <v>44682</v>
      </c>
      <c r="D12499" s="18" t="s">
        <v>314</v>
      </c>
      <c r="E12499" s="18" t="s">
        <v>322</v>
      </c>
      <c r="F12499" s="18" t="str">
        <f t="shared" si="391"/>
        <v>Paxton-Total Volumetric Charge-44682</v>
      </c>
      <c r="G12499" s="11" t="s">
        <v>131</v>
      </c>
      <c r="H12499" s="11" t="s">
        <v>55</v>
      </c>
      <c r="I12499" s="11" t="s">
        <v>55</v>
      </c>
      <c r="J12499" s="11" t="s">
        <v>55</v>
      </c>
      <c r="K12499" s="11" t="str">
        <f>IFERROR(INDEX('EDC Component Dictionary'!$C$5:$C$37,MATCH('Rates Database'!J12499,'EDC Component Dictionary'!$B$5:$B$37,0)), "Energy Supply")</f>
        <v>Energy Supply</v>
      </c>
      <c r="L12499" s="12">
        <v>0.13561999999999999</v>
      </c>
      <c r="M12499" s="12"/>
    </row>
    <row r="12500" spans="1:13" x14ac:dyDescent="0.3">
      <c r="A12500" s="18">
        <v>12498</v>
      </c>
      <c r="B12500" s="18">
        <f t="shared" si="390"/>
        <v>2022</v>
      </c>
      <c r="C12500" s="17">
        <v>44682</v>
      </c>
      <c r="D12500" s="18" t="s">
        <v>314</v>
      </c>
      <c r="E12500" s="18" t="s">
        <v>323</v>
      </c>
      <c r="F12500" s="18" t="str">
        <f t="shared" si="391"/>
        <v>Templeton-Total Volumetric Charge-44682</v>
      </c>
      <c r="G12500" s="11" t="s">
        <v>131</v>
      </c>
      <c r="H12500" s="11" t="s">
        <v>55</v>
      </c>
      <c r="I12500" s="11" t="s">
        <v>55</v>
      </c>
      <c r="J12500" s="11" t="s">
        <v>55</v>
      </c>
      <c r="K12500" s="11" t="str">
        <f>IFERROR(INDEX('EDC Component Dictionary'!$C$5:$C$37,MATCH('Rates Database'!J12500,'EDC Component Dictionary'!$B$5:$B$37,0)), "Energy Supply")</f>
        <v>Energy Supply</v>
      </c>
      <c r="L12500" s="12">
        <v>0.13211000000000001</v>
      </c>
      <c r="M12500" s="12"/>
    </row>
    <row r="12501" spans="1:13" x14ac:dyDescent="0.3">
      <c r="A12501" s="18">
        <v>12499</v>
      </c>
      <c r="B12501" s="18">
        <f t="shared" si="390"/>
        <v>2022</v>
      </c>
      <c r="C12501" s="17">
        <v>44682</v>
      </c>
      <c r="D12501" s="18" t="s">
        <v>314</v>
      </c>
      <c r="E12501" s="18" t="s">
        <v>324</v>
      </c>
      <c r="F12501" s="18" t="str">
        <f t="shared" si="391"/>
        <v>Hudson-Total Volumetric Charge-44682</v>
      </c>
      <c r="G12501" s="11" t="s">
        <v>131</v>
      </c>
      <c r="H12501" s="11" t="s">
        <v>55</v>
      </c>
      <c r="I12501" s="11" t="s">
        <v>55</v>
      </c>
      <c r="J12501" s="11" t="s">
        <v>55</v>
      </c>
      <c r="K12501" s="11" t="str">
        <f>IFERROR(INDEX('EDC Component Dictionary'!$C$5:$C$37,MATCH('Rates Database'!J12501,'EDC Component Dictionary'!$B$5:$B$37,0)), "Energy Supply")</f>
        <v>Energy Supply</v>
      </c>
      <c r="L12501" s="12">
        <v>0.119139999999999</v>
      </c>
      <c r="M12501" s="12"/>
    </row>
    <row r="12502" spans="1:13" x14ac:dyDescent="0.3">
      <c r="A12502" s="18">
        <v>12500</v>
      </c>
      <c r="B12502" s="18">
        <f t="shared" ref="B12502:B12565" si="392">YEAR(C12502)</f>
        <v>2022</v>
      </c>
      <c r="C12502" s="17">
        <v>44682</v>
      </c>
      <c r="D12502" s="18" t="s">
        <v>314</v>
      </c>
      <c r="E12502" s="18" t="s">
        <v>325</v>
      </c>
      <c r="F12502" s="18" t="str">
        <f t="shared" si="391"/>
        <v>Reading-Total Volumetric Charge-44682</v>
      </c>
      <c r="G12502" s="11" t="s">
        <v>131</v>
      </c>
      <c r="H12502" s="11" t="s">
        <v>55</v>
      </c>
      <c r="I12502" s="11" t="s">
        <v>55</v>
      </c>
      <c r="J12502" s="11" t="s">
        <v>55</v>
      </c>
      <c r="K12502" s="11" t="str">
        <f>IFERROR(INDEX('EDC Component Dictionary'!$C$5:$C$37,MATCH('Rates Database'!J12502,'EDC Component Dictionary'!$B$5:$B$37,0)), "Energy Supply")</f>
        <v>Energy Supply</v>
      </c>
      <c r="L12502" s="12">
        <v>0.16125900000000001</v>
      </c>
      <c r="M12502" s="12"/>
    </row>
    <row r="12503" spans="1:13" x14ac:dyDescent="0.3">
      <c r="A12503" s="18">
        <v>12501</v>
      </c>
      <c r="B12503" s="18">
        <f t="shared" si="392"/>
        <v>2022</v>
      </c>
      <c r="C12503" s="17">
        <v>44682</v>
      </c>
      <c r="D12503" s="18" t="s">
        <v>314</v>
      </c>
      <c r="E12503" s="18" t="s">
        <v>326</v>
      </c>
      <c r="F12503" s="18" t="str">
        <f t="shared" si="391"/>
        <v>Shrewsbury-Total Volumetric Charge-44682</v>
      </c>
      <c r="G12503" s="11" t="s">
        <v>131</v>
      </c>
      <c r="H12503" s="11" t="s">
        <v>55</v>
      </c>
      <c r="I12503" s="11" t="s">
        <v>55</v>
      </c>
      <c r="J12503" s="11" t="s">
        <v>55</v>
      </c>
      <c r="K12503" s="11" t="str">
        <f>IFERROR(INDEX('EDC Component Dictionary'!$C$5:$C$37,MATCH('Rates Database'!J12503,'EDC Component Dictionary'!$B$5:$B$37,0)), "Energy Supply")</f>
        <v>Energy Supply</v>
      </c>
      <c r="L12503" s="12">
        <v>0.11516</v>
      </c>
      <c r="M12503" s="12"/>
    </row>
    <row r="12504" spans="1:13" x14ac:dyDescent="0.3">
      <c r="A12504" s="18">
        <v>12502</v>
      </c>
      <c r="B12504" s="18">
        <f t="shared" si="392"/>
        <v>2022</v>
      </c>
      <c r="C12504" s="17">
        <v>44682</v>
      </c>
      <c r="D12504" s="18" t="s">
        <v>314</v>
      </c>
      <c r="E12504" s="18" t="s">
        <v>327</v>
      </c>
      <c r="F12504" s="18" t="str">
        <f t="shared" si="391"/>
        <v>Ipswich-Total Volumetric Charge-44682</v>
      </c>
      <c r="G12504" s="11" t="s">
        <v>131</v>
      </c>
      <c r="H12504" s="11" t="s">
        <v>55</v>
      </c>
      <c r="I12504" s="11" t="s">
        <v>55</v>
      </c>
      <c r="J12504" s="11" t="s">
        <v>55</v>
      </c>
      <c r="K12504" s="11" t="str">
        <f>IFERROR(INDEX('EDC Component Dictionary'!$C$5:$C$37,MATCH('Rates Database'!J12504,'EDC Component Dictionary'!$B$5:$B$37,0)), "Energy Supply")</f>
        <v>Energy Supply</v>
      </c>
      <c r="L12504" s="12">
        <v>0.158</v>
      </c>
      <c r="M12504" s="12"/>
    </row>
    <row r="12505" spans="1:13" x14ac:dyDescent="0.3">
      <c r="A12505" s="18">
        <v>12503</v>
      </c>
      <c r="B12505" s="18">
        <f t="shared" si="392"/>
        <v>2022</v>
      </c>
      <c r="C12505" s="17">
        <v>44682</v>
      </c>
      <c r="D12505" s="18" t="s">
        <v>314</v>
      </c>
      <c r="E12505" s="18" t="s">
        <v>328</v>
      </c>
      <c r="F12505" s="18" t="str">
        <f t="shared" si="391"/>
        <v>Westfield-Total Volumetric Charge-44682</v>
      </c>
      <c r="G12505" s="11" t="s">
        <v>131</v>
      </c>
      <c r="H12505" s="11" t="s">
        <v>55</v>
      </c>
      <c r="I12505" s="11" t="s">
        <v>55</v>
      </c>
      <c r="J12505" s="11" t="s">
        <v>55</v>
      </c>
      <c r="K12505" s="11" t="str">
        <f>IFERROR(INDEX('EDC Component Dictionary'!$C$5:$C$37,MATCH('Rates Database'!J12505,'EDC Component Dictionary'!$B$5:$B$37,0)), "Energy Supply")</f>
        <v>Energy Supply</v>
      </c>
      <c r="L12505" s="12">
        <v>0.14207249999999999</v>
      </c>
      <c r="M12505" s="12"/>
    </row>
    <row r="12506" spans="1:13" x14ac:dyDescent="0.3">
      <c r="A12506" s="18">
        <v>12504</v>
      </c>
      <c r="B12506" s="18">
        <f t="shared" si="392"/>
        <v>2022</v>
      </c>
      <c r="C12506" s="17">
        <v>44682</v>
      </c>
      <c r="D12506" s="18" t="s">
        <v>314</v>
      </c>
      <c r="E12506" s="18" t="s">
        <v>329</v>
      </c>
      <c r="F12506" s="18" t="str">
        <f t="shared" si="391"/>
        <v>Merrimac-Total Volumetric Charge-44682</v>
      </c>
      <c r="G12506" s="11" t="s">
        <v>131</v>
      </c>
      <c r="H12506" s="11" t="s">
        <v>55</v>
      </c>
      <c r="I12506" s="11" t="s">
        <v>55</v>
      </c>
      <c r="J12506" s="11" t="s">
        <v>55</v>
      </c>
      <c r="K12506" s="11" t="str">
        <f>IFERROR(INDEX('EDC Component Dictionary'!$C$5:$C$37,MATCH('Rates Database'!J12506,'EDC Component Dictionary'!$B$5:$B$37,0)), "Energy Supply")</f>
        <v>Energy Supply</v>
      </c>
      <c r="L12506" s="12">
        <v>0.15597999999999901</v>
      </c>
      <c r="M12506" s="12"/>
    </row>
    <row r="12507" spans="1:13" x14ac:dyDescent="0.3">
      <c r="A12507" s="18">
        <v>12505</v>
      </c>
      <c r="B12507" s="18">
        <f t="shared" si="392"/>
        <v>2022</v>
      </c>
      <c r="C12507" s="17">
        <v>44682</v>
      </c>
      <c r="D12507" s="18" t="s">
        <v>314</v>
      </c>
      <c r="E12507" s="18" t="s">
        <v>330</v>
      </c>
      <c r="F12507" s="18" t="str">
        <f t="shared" si="391"/>
        <v>Chicopee-Total Volumetric Charge-44682</v>
      </c>
      <c r="G12507" s="11" t="s">
        <v>131</v>
      </c>
      <c r="H12507" s="11" t="s">
        <v>55</v>
      </c>
      <c r="I12507" s="11" t="s">
        <v>55</v>
      </c>
      <c r="J12507" s="11" t="s">
        <v>55</v>
      </c>
      <c r="K12507" s="11" t="str">
        <f>IFERROR(INDEX('EDC Component Dictionary'!$C$5:$C$37,MATCH('Rates Database'!J12507,'EDC Component Dictionary'!$B$5:$B$37,0)), "Energy Supply")</f>
        <v>Energy Supply</v>
      </c>
      <c r="L12507" s="12">
        <v>0.14887</v>
      </c>
      <c r="M12507" s="12"/>
    </row>
    <row r="12508" spans="1:13" x14ac:dyDescent="0.3">
      <c r="A12508" s="18">
        <v>12506</v>
      </c>
      <c r="B12508" s="18">
        <f t="shared" si="392"/>
        <v>2022</v>
      </c>
      <c r="C12508" s="17">
        <v>44682</v>
      </c>
      <c r="D12508" s="18" t="s">
        <v>314</v>
      </c>
      <c r="E12508" s="18" t="s">
        <v>331</v>
      </c>
      <c r="F12508" s="18" t="str">
        <f t="shared" si="391"/>
        <v>Marblehead-Total Volumetric Charge-44682</v>
      </c>
      <c r="G12508" s="11" t="s">
        <v>131</v>
      </c>
      <c r="H12508" s="11" t="s">
        <v>55</v>
      </c>
      <c r="I12508" s="11" t="s">
        <v>55</v>
      </c>
      <c r="J12508" s="11" t="s">
        <v>55</v>
      </c>
      <c r="K12508" s="11" t="str">
        <f>IFERROR(INDEX('EDC Component Dictionary'!$C$5:$C$37,MATCH('Rates Database'!J12508,'EDC Component Dictionary'!$B$5:$B$37,0)), "Energy Supply")</f>
        <v>Energy Supply</v>
      </c>
      <c r="L12508" s="12">
        <v>0.1835</v>
      </c>
      <c r="M12508" s="12"/>
    </row>
    <row r="12509" spans="1:13" x14ac:dyDescent="0.3">
      <c r="A12509" s="18">
        <v>12507</v>
      </c>
      <c r="B12509" s="18">
        <f t="shared" si="392"/>
        <v>2022</v>
      </c>
      <c r="C12509" s="17">
        <v>44682</v>
      </c>
      <c r="D12509" s="18" t="s">
        <v>314</v>
      </c>
      <c r="E12509" s="18" t="s">
        <v>332</v>
      </c>
      <c r="F12509" s="18" t="str">
        <f t="shared" si="391"/>
        <v>Hingham-Total Volumetric Charge-44682</v>
      </c>
      <c r="G12509" s="11" t="s">
        <v>131</v>
      </c>
      <c r="H12509" s="11" t="s">
        <v>55</v>
      </c>
      <c r="I12509" s="11" t="s">
        <v>55</v>
      </c>
      <c r="J12509" s="11" t="s">
        <v>55</v>
      </c>
      <c r="K12509" s="11" t="str">
        <f>IFERROR(INDEX('EDC Component Dictionary'!$C$5:$C$37,MATCH('Rates Database'!J12509,'EDC Component Dictionary'!$B$5:$B$37,0)), "Energy Supply")</f>
        <v>Energy Supply</v>
      </c>
      <c r="L12509" s="12">
        <v>0.16580400000000001</v>
      </c>
      <c r="M12509" s="12"/>
    </row>
    <row r="12510" spans="1:13" x14ac:dyDescent="0.3">
      <c r="A12510" s="18">
        <v>12508</v>
      </c>
      <c r="B12510" s="18">
        <f t="shared" si="392"/>
        <v>2022</v>
      </c>
      <c r="C12510" s="17">
        <v>44682</v>
      </c>
      <c r="D12510" s="18" t="s">
        <v>314</v>
      </c>
      <c r="E12510" s="18" t="s">
        <v>333</v>
      </c>
      <c r="F12510" s="18" t="str">
        <f t="shared" si="391"/>
        <v>South Hadley-Total Volumetric Charge-44682</v>
      </c>
      <c r="G12510" s="11" t="s">
        <v>131</v>
      </c>
      <c r="H12510" s="11" t="s">
        <v>55</v>
      </c>
      <c r="I12510" s="11" t="s">
        <v>55</v>
      </c>
      <c r="J12510" s="11" t="s">
        <v>55</v>
      </c>
      <c r="K12510" s="11" t="str">
        <f>IFERROR(INDEX('EDC Component Dictionary'!$C$5:$C$37,MATCH('Rates Database'!J12510,'EDC Component Dictionary'!$B$5:$B$37,0)), "Energy Supply")</f>
        <v>Energy Supply</v>
      </c>
      <c r="L12510" s="12">
        <v>0.119045199999999</v>
      </c>
      <c r="M12510" s="12"/>
    </row>
    <row r="12511" spans="1:13" x14ac:dyDescent="0.3">
      <c r="A12511" s="18">
        <v>12509</v>
      </c>
      <c r="B12511" s="18">
        <f t="shared" si="392"/>
        <v>2022</v>
      </c>
      <c r="C12511" s="17">
        <v>44682</v>
      </c>
      <c r="D12511" s="18" t="s">
        <v>314</v>
      </c>
      <c r="E12511" s="18" t="s">
        <v>334</v>
      </c>
      <c r="F12511" s="18" t="str">
        <f t="shared" si="391"/>
        <v>Georgetown-Total Volumetric Charge-44682</v>
      </c>
      <c r="G12511" s="11" t="s">
        <v>131</v>
      </c>
      <c r="H12511" s="11" t="s">
        <v>55</v>
      </c>
      <c r="I12511" s="11" t="s">
        <v>55</v>
      </c>
      <c r="J12511" s="11" t="s">
        <v>55</v>
      </c>
      <c r="K12511" s="11" t="str">
        <f>IFERROR(INDEX('EDC Component Dictionary'!$C$5:$C$37,MATCH('Rates Database'!J12511,'EDC Component Dictionary'!$B$5:$B$37,0)), "Energy Supply")</f>
        <v>Energy Supply</v>
      </c>
      <c r="L12511" s="12">
        <v>0.15629499999999999</v>
      </c>
      <c r="M12511" s="12"/>
    </row>
    <row r="12512" spans="1:13" x14ac:dyDescent="0.3">
      <c r="A12512" s="18">
        <v>12510</v>
      </c>
      <c r="B12512" s="18">
        <f t="shared" si="392"/>
        <v>2022</v>
      </c>
      <c r="C12512" s="17">
        <v>44682</v>
      </c>
      <c r="D12512" s="18" t="s">
        <v>314</v>
      </c>
      <c r="E12512" s="18" t="s">
        <v>335</v>
      </c>
      <c r="F12512" s="18" t="str">
        <f t="shared" si="391"/>
        <v>Sterling-Total Volumetric Charge-44682</v>
      </c>
      <c r="G12512" s="11" t="s">
        <v>131</v>
      </c>
      <c r="H12512" s="11" t="s">
        <v>55</v>
      </c>
      <c r="I12512" s="11" t="s">
        <v>55</v>
      </c>
      <c r="J12512" s="11" t="s">
        <v>55</v>
      </c>
      <c r="K12512" s="11" t="str">
        <f>IFERROR(INDEX('EDC Component Dictionary'!$C$5:$C$37,MATCH('Rates Database'!J12512,'EDC Component Dictionary'!$B$5:$B$37,0)), "Energy Supply")</f>
        <v>Energy Supply</v>
      </c>
      <c r="L12512" s="12">
        <v>0.15604999999999999</v>
      </c>
      <c r="M12512" s="12"/>
    </row>
    <row r="12513" spans="1:13" x14ac:dyDescent="0.3">
      <c r="A12513" s="18">
        <v>12511</v>
      </c>
      <c r="B12513" s="18">
        <f t="shared" si="392"/>
        <v>2022</v>
      </c>
      <c r="C12513" s="17">
        <v>44682</v>
      </c>
      <c r="D12513" s="18" t="s">
        <v>314</v>
      </c>
      <c r="E12513" s="18" t="s">
        <v>336</v>
      </c>
      <c r="F12513" s="18" t="str">
        <f t="shared" si="391"/>
        <v>Littleton-Total Volumetric Charge-44682</v>
      </c>
      <c r="G12513" s="11" t="s">
        <v>131</v>
      </c>
      <c r="H12513" s="11" t="s">
        <v>55</v>
      </c>
      <c r="I12513" s="11" t="s">
        <v>55</v>
      </c>
      <c r="J12513" s="11" t="s">
        <v>55</v>
      </c>
      <c r="K12513" s="11" t="str">
        <f>IFERROR(INDEX('EDC Component Dictionary'!$C$5:$C$37,MATCH('Rates Database'!J12513,'EDC Component Dictionary'!$B$5:$B$37,0)), "Energy Supply")</f>
        <v>Energy Supply</v>
      </c>
      <c r="L12513" s="12">
        <v>0.13322819999999899</v>
      </c>
      <c r="M12513" s="12"/>
    </row>
    <row r="12514" spans="1:13" x14ac:dyDescent="0.3">
      <c r="A12514" s="18">
        <v>12512</v>
      </c>
      <c r="B12514" s="18">
        <f t="shared" si="392"/>
        <v>2022</v>
      </c>
      <c r="C12514" s="17">
        <v>44682</v>
      </c>
      <c r="D12514" s="18" t="s">
        <v>314</v>
      </c>
      <c r="E12514" s="18" t="s">
        <v>337</v>
      </c>
      <c r="F12514" s="18" t="str">
        <f t="shared" si="391"/>
        <v>Boylston-Total Volumetric Charge-44682</v>
      </c>
      <c r="G12514" s="11" t="s">
        <v>131</v>
      </c>
      <c r="H12514" s="11" t="s">
        <v>55</v>
      </c>
      <c r="I12514" s="11" t="s">
        <v>55</v>
      </c>
      <c r="J12514" s="11" t="s">
        <v>55</v>
      </c>
      <c r="K12514" s="11" t="str">
        <f>IFERROR(INDEX('EDC Component Dictionary'!$C$5:$C$37,MATCH('Rates Database'!J12514,'EDC Component Dictionary'!$B$5:$B$37,0)), "Energy Supply")</f>
        <v>Energy Supply</v>
      </c>
      <c r="L12514" s="12">
        <v>0.13550000000000001</v>
      </c>
      <c r="M12514" s="12"/>
    </row>
    <row r="12515" spans="1:13" x14ac:dyDescent="0.3">
      <c r="A12515" s="18">
        <v>12513</v>
      </c>
      <c r="B12515" s="18">
        <f t="shared" si="392"/>
        <v>2022</v>
      </c>
      <c r="C12515" s="17">
        <v>44682</v>
      </c>
      <c r="D12515" s="18" t="s">
        <v>314</v>
      </c>
      <c r="E12515" s="18" t="s">
        <v>338</v>
      </c>
      <c r="F12515" s="18" t="str">
        <f t="shared" si="391"/>
        <v>Princeton-Total Volumetric Charge-44682</v>
      </c>
      <c r="G12515" s="11" t="s">
        <v>131</v>
      </c>
      <c r="H12515" s="11" t="s">
        <v>55</v>
      </c>
      <c r="I12515" s="11" t="s">
        <v>55</v>
      </c>
      <c r="J12515" s="11" t="s">
        <v>55</v>
      </c>
      <c r="K12515" s="11" t="str">
        <f>IFERROR(INDEX('EDC Component Dictionary'!$C$5:$C$37,MATCH('Rates Database'!J12515,'EDC Component Dictionary'!$B$5:$B$37,0)), "Energy Supply")</f>
        <v>Energy Supply</v>
      </c>
      <c r="L12515" s="12">
        <v>0.235124999999999</v>
      </c>
      <c r="M12515" s="12"/>
    </row>
    <row r="12516" spans="1:13" x14ac:dyDescent="0.3">
      <c r="A12516" s="18">
        <v>12514</v>
      </c>
      <c r="B12516" s="18">
        <f t="shared" si="392"/>
        <v>2022</v>
      </c>
      <c r="C12516" s="17">
        <v>44682</v>
      </c>
      <c r="D12516" s="18" t="s">
        <v>314</v>
      </c>
      <c r="E12516" s="18" t="s">
        <v>339</v>
      </c>
      <c r="F12516" s="18" t="str">
        <f t="shared" si="391"/>
        <v>Rowley-Total Volumetric Charge-44682</v>
      </c>
      <c r="G12516" s="11" t="s">
        <v>131</v>
      </c>
      <c r="H12516" s="11" t="s">
        <v>55</v>
      </c>
      <c r="I12516" s="11" t="s">
        <v>55</v>
      </c>
      <c r="J12516" s="11" t="s">
        <v>55</v>
      </c>
      <c r="K12516" s="11" t="str">
        <f>IFERROR(INDEX('EDC Component Dictionary'!$C$5:$C$37,MATCH('Rates Database'!J12516,'EDC Component Dictionary'!$B$5:$B$37,0)), "Energy Supply")</f>
        <v>Energy Supply</v>
      </c>
      <c r="L12516" s="12">
        <v>0.17599999999999999</v>
      </c>
      <c r="M12516" s="12"/>
    </row>
    <row r="12517" spans="1:13" x14ac:dyDescent="0.3">
      <c r="A12517" s="18">
        <v>12515</v>
      </c>
      <c r="B12517" s="18">
        <f t="shared" si="392"/>
        <v>2022</v>
      </c>
      <c r="C12517" s="17">
        <v>44682</v>
      </c>
      <c r="D12517" s="18" t="s">
        <v>314</v>
      </c>
      <c r="E12517" s="18" t="s">
        <v>340</v>
      </c>
      <c r="F12517" s="18" t="str">
        <f t="shared" si="391"/>
        <v>Wakefield-Total Volumetric Charge-44682</v>
      </c>
      <c r="G12517" s="11" t="s">
        <v>131</v>
      </c>
      <c r="H12517" s="11" t="s">
        <v>55</v>
      </c>
      <c r="I12517" s="11" t="s">
        <v>55</v>
      </c>
      <c r="J12517" s="11" t="s">
        <v>55</v>
      </c>
      <c r="K12517" s="11" t="str">
        <f>IFERROR(INDEX('EDC Component Dictionary'!$C$5:$C$37,MATCH('Rates Database'!J12517,'EDC Component Dictionary'!$B$5:$B$37,0)), "Energy Supply")</f>
        <v>Energy Supply</v>
      </c>
      <c r="L12517" s="12">
        <v>0.16933000000000001</v>
      </c>
      <c r="M12517" s="12"/>
    </row>
    <row r="12518" spans="1:13" x14ac:dyDescent="0.3">
      <c r="A12518" s="18">
        <v>12516</v>
      </c>
      <c r="B12518" s="18">
        <f t="shared" si="392"/>
        <v>2022</v>
      </c>
      <c r="C12518" s="17">
        <v>44682</v>
      </c>
      <c r="D12518" s="18" t="s">
        <v>314</v>
      </c>
      <c r="E12518" s="18" t="s">
        <v>341</v>
      </c>
      <c r="F12518" s="18" t="str">
        <f t="shared" si="391"/>
        <v>Hull-Total Volumetric Charge-44682</v>
      </c>
      <c r="G12518" s="11" t="s">
        <v>131</v>
      </c>
      <c r="H12518" s="11" t="s">
        <v>55</v>
      </c>
      <c r="I12518" s="11" t="s">
        <v>55</v>
      </c>
      <c r="J12518" s="11" t="s">
        <v>55</v>
      </c>
      <c r="K12518" s="11" t="str">
        <f>IFERROR(INDEX('EDC Component Dictionary'!$C$5:$C$37,MATCH('Rates Database'!J12518,'EDC Component Dictionary'!$B$5:$B$37,0)), "Energy Supply")</f>
        <v>Energy Supply</v>
      </c>
      <c r="L12518" s="12">
        <v>0.1542</v>
      </c>
      <c r="M12518" s="12"/>
    </row>
    <row r="12519" spans="1:13" x14ac:dyDescent="0.3">
      <c r="A12519" s="18">
        <v>12517</v>
      </c>
      <c r="B12519" s="18">
        <f t="shared" si="392"/>
        <v>2022</v>
      </c>
      <c r="C12519" s="17">
        <v>44682</v>
      </c>
      <c r="D12519" s="18" t="s">
        <v>314</v>
      </c>
      <c r="E12519" s="18" t="s">
        <v>342</v>
      </c>
      <c r="F12519" s="18" t="str">
        <f t="shared" si="391"/>
        <v>North Attleborough-Total Volumetric Charge-44682</v>
      </c>
      <c r="G12519" s="11" t="s">
        <v>131</v>
      </c>
      <c r="H12519" s="11" t="s">
        <v>55</v>
      </c>
      <c r="I12519" s="11" t="s">
        <v>55</v>
      </c>
      <c r="J12519" s="11" t="s">
        <v>55</v>
      </c>
      <c r="K12519" s="11" t="str">
        <f>IFERROR(INDEX('EDC Component Dictionary'!$C$5:$C$37,MATCH('Rates Database'!J12519,'EDC Component Dictionary'!$B$5:$B$37,0)), "Energy Supply")</f>
        <v>Energy Supply</v>
      </c>
      <c r="L12519" s="12">
        <v>0.14615999999999901</v>
      </c>
      <c r="M12519" s="12"/>
    </row>
    <row r="12520" spans="1:13" x14ac:dyDescent="0.3">
      <c r="A12520" s="18">
        <v>12518</v>
      </c>
      <c r="B12520" s="18">
        <f t="shared" si="392"/>
        <v>2022</v>
      </c>
      <c r="C12520" s="17">
        <v>44682</v>
      </c>
      <c r="D12520" s="18" t="s">
        <v>314</v>
      </c>
      <c r="E12520" s="18" t="s">
        <v>343</v>
      </c>
      <c r="F12520" s="18" t="str">
        <f t="shared" si="391"/>
        <v>Holden-Total Volumetric Charge-44682</v>
      </c>
      <c r="G12520" s="11" t="s">
        <v>131</v>
      </c>
      <c r="H12520" s="11" t="s">
        <v>55</v>
      </c>
      <c r="I12520" s="11" t="s">
        <v>55</v>
      </c>
      <c r="J12520" s="11" t="s">
        <v>55</v>
      </c>
      <c r="K12520" s="11" t="str">
        <f>IFERROR(INDEX('EDC Component Dictionary'!$C$5:$C$37,MATCH('Rates Database'!J12520,'EDC Component Dictionary'!$B$5:$B$37,0)), "Energy Supply")</f>
        <v>Energy Supply</v>
      </c>
      <c r="L12520" s="12">
        <v>0.15486999999999901</v>
      </c>
      <c r="M12520" s="12"/>
    </row>
    <row r="12521" spans="1:13" x14ac:dyDescent="0.3">
      <c r="A12521" s="18">
        <v>12519</v>
      </c>
      <c r="B12521" s="18">
        <f t="shared" si="392"/>
        <v>2022</v>
      </c>
      <c r="C12521" s="17">
        <v>44682</v>
      </c>
      <c r="D12521" s="18" t="s">
        <v>314</v>
      </c>
      <c r="E12521" s="18" t="s">
        <v>344</v>
      </c>
      <c r="F12521" s="18" t="str">
        <f t="shared" si="391"/>
        <v>Norwood-Total Volumetric Charge-44682</v>
      </c>
      <c r="G12521" s="11" t="s">
        <v>131</v>
      </c>
      <c r="H12521" s="11" t="s">
        <v>55</v>
      </c>
      <c r="I12521" s="11" t="s">
        <v>55</v>
      </c>
      <c r="J12521" s="11" t="s">
        <v>55</v>
      </c>
      <c r="K12521" s="11" t="str">
        <f>IFERROR(INDEX('EDC Component Dictionary'!$C$5:$C$37,MATCH('Rates Database'!J12521,'EDC Component Dictionary'!$B$5:$B$37,0)), "Energy Supply")</f>
        <v>Energy Supply</v>
      </c>
      <c r="L12521" s="12">
        <v>0.15742999999999999</v>
      </c>
      <c r="M12521" s="12"/>
    </row>
    <row r="12522" spans="1:13" x14ac:dyDescent="0.3">
      <c r="A12522" s="18">
        <v>12520</v>
      </c>
      <c r="B12522" s="18">
        <f t="shared" si="392"/>
        <v>2022</v>
      </c>
      <c r="C12522" s="17">
        <v>44682</v>
      </c>
      <c r="D12522" s="18" t="s">
        <v>314</v>
      </c>
      <c r="E12522" s="18" t="s">
        <v>345</v>
      </c>
      <c r="F12522" s="18" t="str">
        <f t="shared" si="391"/>
        <v>Russell-Total Volumetric Charge-44682</v>
      </c>
      <c r="G12522" s="11" t="s">
        <v>131</v>
      </c>
      <c r="H12522" s="11" t="s">
        <v>55</v>
      </c>
      <c r="I12522" s="11" t="s">
        <v>55</v>
      </c>
      <c r="J12522" s="11" t="s">
        <v>55</v>
      </c>
      <c r="K12522" s="11" t="str">
        <f>IFERROR(INDEX('EDC Component Dictionary'!$C$5:$C$37,MATCH('Rates Database'!J12522,'EDC Component Dictionary'!$B$5:$B$37,0)), "Energy Supply")</f>
        <v>Energy Supply</v>
      </c>
      <c r="L12522" s="12">
        <v>0.17399999999999999</v>
      </c>
      <c r="M12522" s="12"/>
    </row>
    <row r="12523" spans="1:13" x14ac:dyDescent="0.3">
      <c r="A12523" s="18">
        <v>12521</v>
      </c>
      <c r="B12523" s="18">
        <f t="shared" si="392"/>
        <v>2022</v>
      </c>
      <c r="C12523" s="17">
        <v>44682</v>
      </c>
      <c r="D12523" s="18" t="s">
        <v>314</v>
      </c>
      <c r="E12523" s="18" t="s">
        <v>346</v>
      </c>
      <c r="F12523" s="18" t="str">
        <f t="shared" si="391"/>
        <v>Chester-Total Volumetric Charge-44682</v>
      </c>
      <c r="G12523" s="11" t="s">
        <v>131</v>
      </c>
      <c r="H12523" s="11" t="s">
        <v>55</v>
      </c>
      <c r="I12523" s="11" t="s">
        <v>55</v>
      </c>
      <c r="J12523" s="11" t="s">
        <v>55</v>
      </c>
      <c r="K12523" s="11" t="str">
        <f>IFERROR(INDEX('EDC Component Dictionary'!$C$5:$C$37,MATCH('Rates Database'!J12523,'EDC Component Dictionary'!$B$5:$B$37,0)), "Energy Supply")</f>
        <v>Energy Supply</v>
      </c>
      <c r="L12523" s="12">
        <v>0.19799900000000001</v>
      </c>
      <c r="M12523" s="12"/>
    </row>
    <row r="12524" spans="1:13" x14ac:dyDescent="0.3">
      <c r="A12524" s="18">
        <v>12522</v>
      </c>
      <c r="B12524" s="18">
        <f t="shared" si="392"/>
        <v>2022</v>
      </c>
      <c r="C12524" s="17">
        <v>44652</v>
      </c>
      <c r="D12524" s="18" t="s">
        <v>314</v>
      </c>
      <c r="E12524" s="18" t="s">
        <v>315</v>
      </c>
      <c r="F12524" s="18" t="str">
        <f t="shared" si="391"/>
        <v>Holyoke-Total Volumetric Charge-44652</v>
      </c>
      <c r="G12524" s="11" t="s">
        <v>131</v>
      </c>
      <c r="H12524" s="11" t="s">
        <v>55</v>
      </c>
      <c r="I12524" s="11" t="s">
        <v>55</v>
      </c>
      <c r="J12524" s="11" t="s">
        <v>55</v>
      </c>
      <c r="K12524" s="11" t="str">
        <f>IFERROR(INDEX('EDC Component Dictionary'!$C$5:$C$37,MATCH('Rates Database'!J12524,'EDC Component Dictionary'!$B$5:$B$37,0)), "Energy Supply")</f>
        <v>Energy Supply</v>
      </c>
      <c r="L12524" s="12">
        <v>0.12851599999999999</v>
      </c>
      <c r="M12524" s="12"/>
    </row>
    <row r="12525" spans="1:13" x14ac:dyDescent="0.3">
      <c r="A12525" s="18">
        <v>12523</v>
      </c>
      <c r="B12525" s="18">
        <f t="shared" si="392"/>
        <v>2022</v>
      </c>
      <c r="C12525" s="17">
        <v>44652</v>
      </c>
      <c r="D12525" s="18" t="s">
        <v>314</v>
      </c>
      <c r="E12525" s="18" t="s">
        <v>316</v>
      </c>
      <c r="F12525" s="18" t="str">
        <f t="shared" si="391"/>
        <v>West Boylston-Total Volumetric Charge-44652</v>
      </c>
      <c r="G12525" s="11" t="s">
        <v>131</v>
      </c>
      <c r="H12525" s="11" t="s">
        <v>55</v>
      </c>
      <c r="I12525" s="11" t="s">
        <v>55</v>
      </c>
      <c r="J12525" s="11" t="s">
        <v>55</v>
      </c>
      <c r="K12525" s="11" t="str">
        <f>IFERROR(INDEX('EDC Component Dictionary'!$C$5:$C$37,MATCH('Rates Database'!J12525,'EDC Component Dictionary'!$B$5:$B$37,0)), "Energy Supply")</f>
        <v>Energy Supply</v>
      </c>
      <c r="L12525" s="12">
        <v>0.13625999999999899</v>
      </c>
      <c r="M12525" s="12"/>
    </row>
    <row r="12526" spans="1:13" x14ac:dyDescent="0.3">
      <c r="A12526" s="18">
        <v>12524</v>
      </c>
      <c r="B12526" s="18">
        <f t="shared" si="392"/>
        <v>2022</v>
      </c>
      <c r="C12526" s="17">
        <v>44652</v>
      </c>
      <c r="D12526" s="18" t="s">
        <v>314</v>
      </c>
      <c r="E12526" s="18" t="s">
        <v>317</v>
      </c>
      <c r="F12526" s="18" t="str">
        <f t="shared" si="391"/>
        <v>Danvers-Total Volumetric Charge-44652</v>
      </c>
      <c r="G12526" s="11" t="s">
        <v>131</v>
      </c>
      <c r="H12526" s="11" t="s">
        <v>55</v>
      </c>
      <c r="I12526" s="11" t="s">
        <v>55</v>
      </c>
      <c r="J12526" s="11" t="s">
        <v>55</v>
      </c>
      <c r="K12526" s="11" t="str">
        <f>IFERROR(INDEX('EDC Component Dictionary'!$C$5:$C$37,MATCH('Rates Database'!J12526,'EDC Component Dictionary'!$B$5:$B$37,0)), "Energy Supply")</f>
        <v>Energy Supply</v>
      </c>
      <c r="L12526" s="12">
        <v>0.13739999999999999</v>
      </c>
      <c r="M12526" s="12"/>
    </row>
    <row r="12527" spans="1:13" x14ac:dyDescent="0.3">
      <c r="A12527" s="18">
        <v>12525</v>
      </c>
      <c r="B12527" s="18">
        <f t="shared" si="392"/>
        <v>2022</v>
      </c>
      <c r="C12527" s="17">
        <v>44652</v>
      </c>
      <c r="D12527" s="18" t="s">
        <v>314</v>
      </c>
      <c r="E12527" s="18" t="s">
        <v>318</v>
      </c>
      <c r="F12527" s="18" t="str">
        <f t="shared" si="391"/>
        <v>Peabody-Total Volumetric Charge-44652</v>
      </c>
      <c r="G12527" s="11" t="s">
        <v>131</v>
      </c>
      <c r="H12527" s="11" t="s">
        <v>55</v>
      </c>
      <c r="I12527" s="11" t="s">
        <v>55</v>
      </c>
      <c r="J12527" s="11" t="s">
        <v>55</v>
      </c>
      <c r="K12527" s="11" t="str">
        <f>IFERROR(INDEX('EDC Component Dictionary'!$C$5:$C$37,MATCH('Rates Database'!J12527,'EDC Component Dictionary'!$B$5:$B$37,0)), "Energy Supply")</f>
        <v>Energy Supply</v>
      </c>
      <c r="L12527" s="12">
        <v>0.11043</v>
      </c>
      <c r="M12527" s="12"/>
    </row>
    <row r="12528" spans="1:13" x14ac:dyDescent="0.3">
      <c r="A12528" s="18">
        <v>12526</v>
      </c>
      <c r="B12528" s="18">
        <f t="shared" si="392"/>
        <v>2022</v>
      </c>
      <c r="C12528" s="17">
        <v>44652</v>
      </c>
      <c r="D12528" s="18" t="s">
        <v>314</v>
      </c>
      <c r="E12528" s="18" t="s">
        <v>319</v>
      </c>
      <c r="F12528" s="18" t="str">
        <f t="shared" si="391"/>
        <v>Ashburnham-Total Volumetric Charge-44652</v>
      </c>
      <c r="G12528" s="11" t="s">
        <v>131</v>
      </c>
      <c r="H12528" s="11" t="s">
        <v>55</v>
      </c>
      <c r="I12528" s="11" t="s">
        <v>55</v>
      </c>
      <c r="J12528" s="11" t="s">
        <v>55</v>
      </c>
      <c r="K12528" s="11" t="str">
        <f>IFERROR(INDEX('EDC Component Dictionary'!$C$5:$C$37,MATCH('Rates Database'!J12528,'EDC Component Dictionary'!$B$5:$B$37,0)), "Energy Supply")</f>
        <v>Energy Supply</v>
      </c>
      <c r="L12528" s="12">
        <v>0.13869999999999999</v>
      </c>
      <c r="M12528" s="12"/>
    </row>
    <row r="12529" spans="1:13" x14ac:dyDescent="0.3">
      <c r="A12529" s="18">
        <v>12527</v>
      </c>
      <c r="B12529" s="18">
        <f t="shared" si="392"/>
        <v>2022</v>
      </c>
      <c r="C12529" s="17">
        <v>44652</v>
      </c>
      <c r="D12529" s="18" t="s">
        <v>314</v>
      </c>
      <c r="E12529" s="18" t="s">
        <v>320</v>
      </c>
      <c r="F12529" s="18" t="str">
        <f t="shared" si="391"/>
        <v>Mansfield-Total Volumetric Charge-44652</v>
      </c>
      <c r="G12529" s="11" t="s">
        <v>131</v>
      </c>
      <c r="H12529" s="11" t="s">
        <v>55</v>
      </c>
      <c r="I12529" s="11" t="s">
        <v>55</v>
      </c>
      <c r="J12529" s="11" t="s">
        <v>55</v>
      </c>
      <c r="K12529" s="11" t="str">
        <f>IFERROR(INDEX('EDC Component Dictionary'!$C$5:$C$37,MATCH('Rates Database'!J12529,'EDC Component Dictionary'!$B$5:$B$37,0)), "Energy Supply")</f>
        <v>Energy Supply</v>
      </c>
      <c r="L12529" s="12">
        <v>0.11556</v>
      </c>
      <c r="M12529" s="12"/>
    </row>
    <row r="12530" spans="1:13" x14ac:dyDescent="0.3">
      <c r="A12530" s="18">
        <v>12528</v>
      </c>
      <c r="B12530" s="18">
        <f t="shared" si="392"/>
        <v>2022</v>
      </c>
      <c r="C12530" s="17">
        <v>44652</v>
      </c>
      <c r="D12530" s="18" t="s">
        <v>314</v>
      </c>
      <c r="E12530" s="18" t="s">
        <v>321</v>
      </c>
      <c r="F12530" s="18" t="str">
        <f t="shared" si="391"/>
        <v>Braintree-Total Volumetric Charge-44652</v>
      </c>
      <c r="G12530" s="11" t="s">
        <v>131</v>
      </c>
      <c r="H12530" s="11" t="s">
        <v>55</v>
      </c>
      <c r="I12530" s="11" t="s">
        <v>55</v>
      </c>
      <c r="J12530" s="11" t="s">
        <v>55</v>
      </c>
      <c r="K12530" s="11" t="str">
        <f>IFERROR(INDEX('EDC Component Dictionary'!$C$5:$C$37,MATCH('Rates Database'!J12530,'EDC Component Dictionary'!$B$5:$B$37,0)), "Energy Supply")</f>
        <v>Energy Supply</v>
      </c>
      <c r="L12530" s="12">
        <v>0.14049899999999901</v>
      </c>
      <c r="M12530" s="12"/>
    </row>
    <row r="12531" spans="1:13" x14ac:dyDescent="0.3">
      <c r="A12531" s="18">
        <v>12529</v>
      </c>
      <c r="B12531" s="18">
        <f t="shared" si="392"/>
        <v>2022</v>
      </c>
      <c r="C12531" s="17">
        <v>44652</v>
      </c>
      <c r="D12531" s="18" t="s">
        <v>314</v>
      </c>
      <c r="E12531" s="18" t="s">
        <v>322</v>
      </c>
      <c r="F12531" s="18" t="str">
        <f t="shared" si="391"/>
        <v>Paxton-Total Volumetric Charge-44652</v>
      </c>
      <c r="G12531" s="11" t="s">
        <v>131</v>
      </c>
      <c r="H12531" s="11" t="s">
        <v>55</v>
      </c>
      <c r="I12531" s="11" t="s">
        <v>55</v>
      </c>
      <c r="J12531" s="11" t="s">
        <v>55</v>
      </c>
      <c r="K12531" s="11" t="str">
        <f>IFERROR(INDEX('EDC Component Dictionary'!$C$5:$C$37,MATCH('Rates Database'!J12531,'EDC Component Dictionary'!$B$5:$B$37,0)), "Energy Supply")</f>
        <v>Energy Supply</v>
      </c>
      <c r="L12531" s="12">
        <v>0.13561999999999999</v>
      </c>
      <c r="M12531" s="12"/>
    </row>
    <row r="12532" spans="1:13" x14ac:dyDescent="0.3">
      <c r="A12532" s="18">
        <v>12530</v>
      </c>
      <c r="B12532" s="18">
        <f t="shared" si="392"/>
        <v>2022</v>
      </c>
      <c r="C12532" s="17">
        <v>44652</v>
      </c>
      <c r="D12532" s="18" t="s">
        <v>314</v>
      </c>
      <c r="E12532" s="18" t="s">
        <v>323</v>
      </c>
      <c r="F12532" s="18" t="str">
        <f t="shared" si="391"/>
        <v>Templeton-Total Volumetric Charge-44652</v>
      </c>
      <c r="G12532" s="11" t="s">
        <v>131</v>
      </c>
      <c r="H12532" s="11" t="s">
        <v>55</v>
      </c>
      <c r="I12532" s="11" t="s">
        <v>55</v>
      </c>
      <c r="J12532" s="11" t="s">
        <v>55</v>
      </c>
      <c r="K12532" s="11" t="str">
        <f>IFERROR(INDEX('EDC Component Dictionary'!$C$5:$C$37,MATCH('Rates Database'!J12532,'EDC Component Dictionary'!$B$5:$B$37,0)), "Energy Supply")</f>
        <v>Energy Supply</v>
      </c>
      <c r="L12532" s="12">
        <v>0.13564999999999899</v>
      </c>
      <c r="M12532" s="12"/>
    </row>
    <row r="12533" spans="1:13" x14ac:dyDescent="0.3">
      <c r="A12533" s="18">
        <v>12531</v>
      </c>
      <c r="B12533" s="18">
        <f t="shared" si="392"/>
        <v>2022</v>
      </c>
      <c r="C12533" s="17">
        <v>44652</v>
      </c>
      <c r="D12533" s="18" t="s">
        <v>314</v>
      </c>
      <c r="E12533" s="18" t="s">
        <v>324</v>
      </c>
      <c r="F12533" s="18" t="str">
        <f t="shared" si="391"/>
        <v>Hudson-Total Volumetric Charge-44652</v>
      </c>
      <c r="G12533" s="11" t="s">
        <v>131</v>
      </c>
      <c r="H12533" s="11" t="s">
        <v>55</v>
      </c>
      <c r="I12533" s="11" t="s">
        <v>55</v>
      </c>
      <c r="J12533" s="11" t="s">
        <v>55</v>
      </c>
      <c r="K12533" s="11" t="str">
        <f>IFERROR(INDEX('EDC Component Dictionary'!$C$5:$C$37,MATCH('Rates Database'!J12533,'EDC Component Dictionary'!$B$5:$B$37,0)), "Energy Supply")</f>
        <v>Energy Supply</v>
      </c>
      <c r="L12533" s="12">
        <v>0.119139999999999</v>
      </c>
      <c r="M12533" s="12"/>
    </row>
    <row r="12534" spans="1:13" x14ac:dyDescent="0.3">
      <c r="A12534" s="18">
        <v>12532</v>
      </c>
      <c r="B12534" s="18">
        <f t="shared" si="392"/>
        <v>2022</v>
      </c>
      <c r="C12534" s="17">
        <v>44652</v>
      </c>
      <c r="D12534" s="18" t="s">
        <v>314</v>
      </c>
      <c r="E12534" s="18" t="s">
        <v>325</v>
      </c>
      <c r="F12534" s="18" t="str">
        <f t="shared" si="391"/>
        <v>Reading-Total Volumetric Charge-44652</v>
      </c>
      <c r="G12534" s="11" t="s">
        <v>131</v>
      </c>
      <c r="H12534" s="11" t="s">
        <v>55</v>
      </c>
      <c r="I12534" s="11" t="s">
        <v>55</v>
      </c>
      <c r="J12534" s="11" t="s">
        <v>55</v>
      </c>
      <c r="K12534" s="11" t="str">
        <f>IFERROR(INDEX('EDC Component Dictionary'!$C$5:$C$37,MATCH('Rates Database'!J12534,'EDC Component Dictionary'!$B$5:$B$37,0)), "Energy Supply")</f>
        <v>Energy Supply</v>
      </c>
      <c r="L12534" s="12">
        <v>0.157279</v>
      </c>
      <c r="M12534" s="12"/>
    </row>
    <row r="12535" spans="1:13" x14ac:dyDescent="0.3">
      <c r="A12535" s="18">
        <v>12533</v>
      </c>
      <c r="B12535" s="18">
        <f t="shared" si="392"/>
        <v>2022</v>
      </c>
      <c r="C12535" s="17">
        <v>44652</v>
      </c>
      <c r="D12535" s="18" t="s">
        <v>314</v>
      </c>
      <c r="E12535" s="18" t="s">
        <v>326</v>
      </c>
      <c r="F12535" s="18" t="str">
        <f t="shared" si="391"/>
        <v>Shrewsbury-Total Volumetric Charge-44652</v>
      </c>
      <c r="G12535" s="11" t="s">
        <v>131</v>
      </c>
      <c r="H12535" s="11" t="s">
        <v>55</v>
      </c>
      <c r="I12535" s="11" t="s">
        <v>55</v>
      </c>
      <c r="J12535" s="11" t="s">
        <v>55</v>
      </c>
      <c r="K12535" s="11" t="str">
        <f>IFERROR(INDEX('EDC Component Dictionary'!$C$5:$C$37,MATCH('Rates Database'!J12535,'EDC Component Dictionary'!$B$5:$B$37,0)), "Energy Supply")</f>
        <v>Energy Supply</v>
      </c>
      <c r="L12535" s="12">
        <v>0.11516</v>
      </c>
      <c r="M12535" s="12"/>
    </row>
    <row r="12536" spans="1:13" x14ac:dyDescent="0.3">
      <c r="A12536" s="18">
        <v>12534</v>
      </c>
      <c r="B12536" s="18">
        <f t="shared" si="392"/>
        <v>2022</v>
      </c>
      <c r="C12536" s="17">
        <v>44652</v>
      </c>
      <c r="D12536" s="18" t="s">
        <v>314</v>
      </c>
      <c r="E12536" s="18" t="s">
        <v>327</v>
      </c>
      <c r="F12536" s="18" t="str">
        <f t="shared" si="391"/>
        <v>Ipswich-Total Volumetric Charge-44652</v>
      </c>
      <c r="G12536" s="11" t="s">
        <v>131</v>
      </c>
      <c r="H12536" s="11" t="s">
        <v>55</v>
      </c>
      <c r="I12536" s="11" t="s">
        <v>55</v>
      </c>
      <c r="J12536" s="11" t="s">
        <v>55</v>
      </c>
      <c r="K12536" s="11" t="str">
        <f>IFERROR(INDEX('EDC Component Dictionary'!$C$5:$C$37,MATCH('Rates Database'!J12536,'EDC Component Dictionary'!$B$5:$B$37,0)), "Energy Supply")</f>
        <v>Energy Supply</v>
      </c>
      <c r="L12536" s="12">
        <v>0.158</v>
      </c>
      <c r="M12536" s="12"/>
    </row>
    <row r="12537" spans="1:13" x14ac:dyDescent="0.3">
      <c r="A12537" s="18">
        <v>12535</v>
      </c>
      <c r="B12537" s="18">
        <f t="shared" si="392"/>
        <v>2022</v>
      </c>
      <c r="C12537" s="17">
        <v>44652</v>
      </c>
      <c r="D12537" s="18" t="s">
        <v>314</v>
      </c>
      <c r="E12537" s="18" t="s">
        <v>328</v>
      </c>
      <c r="F12537" s="18" t="str">
        <f t="shared" si="391"/>
        <v>Westfield-Total Volumetric Charge-44652</v>
      </c>
      <c r="G12537" s="11" t="s">
        <v>131</v>
      </c>
      <c r="H12537" s="11" t="s">
        <v>55</v>
      </c>
      <c r="I12537" s="11" t="s">
        <v>55</v>
      </c>
      <c r="J12537" s="11" t="s">
        <v>55</v>
      </c>
      <c r="K12537" s="11" t="str">
        <f>IFERROR(INDEX('EDC Component Dictionary'!$C$5:$C$37,MATCH('Rates Database'!J12537,'EDC Component Dictionary'!$B$5:$B$37,0)), "Energy Supply")</f>
        <v>Energy Supply</v>
      </c>
      <c r="L12537" s="12">
        <v>0.14207249999999999</v>
      </c>
      <c r="M12537" s="12"/>
    </row>
    <row r="12538" spans="1:13" x14ac:dyDescent="0.3">
      <c r="A12538" s="18">
        <v>12536</v>
      </c>
      <c r="B12538" s="18">
        <f t="shared" si="392"/>
        <v>2022</v>
      </c>
      <c r="C12538" s="17">
        <v>44652</v>
      </c>
      <c r="D12538" s="18" t="s">
        <v>314</v>
      </c>
      <c r="E12538" s="18" t="s">
        <v>329</v>
      </c>
      <c r="F12538" s="18" t="str">
        <f t="shared" si="391"/>
        <v>Merrimac-Total Volumetric Charge-44652</v>
      </c>
      <c r="G12538" s="11" t="s">
        <v>131</v>
      </c>
      <c r="H12538" s="11" t="s">
        <v>55</v>
      </c>
      <c r="I12538" s="11" t="s">
        <v>55</v>
      </c>
      <c r="J12538" s="11" t="s">
        <v>55</v>
      </c>
      <c r="K12538" s="11" t="str">
        <f>IFERROR(INDEX('EDC Component Dictionary'!$C$5:$C$37,MATCH('Rates Database'!J12538,'EDC Component Dictionary'!$B$5:$B$37,0)), "Energy Supply")</f>
        <v>Energy Supply</v>
      </c>
      <c r="L12538" s="12">
        <v>0.15597999999999901</v>
      </c>
      <c r="M12538" s="12"/>
    </row>
    <row r="12539" spans="1:13" x14ac:dyDescent="0.3">
      <c r="A12539" s="18">
        <v>12537</v>
      </c>
      <c r="B12539" s="18">
        <f t="shared" si="392"/>
        <v>2022</v>
      </c>
      <c r="C12539" s="17">
        <v>44652</v>
      </c>
      <c r="D12539" s="18" t="s">
        <v>314</v>
      </c>
      <c r="E12539" s="18" t="s">
        <v>330</v>
      </c>
      <c r="F12539" s="18" t="str">
        <f t="shared" si="391"/>
        <v>Chicopee-Total Volumetric Charge-44652</v>
      </c>
      <c r="G12539" s="11" t="s">
        <v>131</v>
      </c>
      <c r="H12539" s="11" t="s">
        <v>55</v>
      </c>
      <c r="I12539" s="11" t="s">
        <v>55</v>
      </c>
      <c r="J12539" s="11" t="s">
        <v>55</v>
      </c>
      <c r="K12539" s="11" t="str">
        <f>IFERROR(INDEX('EDC Component Dictionary'!$C$5:$C$37,MATCH('Rates Database'!J12539,'EDC Component Dictionary'!$B$5:$B$37,0)), "Energy Supply")</f>
        <v>Energy Supply</v>
      </c>
      <c r="L12539" s="12">
        <v>0.14887</v>
      </c>
      <c r="M12539" s="12"/>
    </row>
    <row r="12540" spans="1:13" x14ac:dyDescent="0.3">
      <c r="A12540" s="18">
        <v>12538</v>
      </c>
      <c r="B12540" s="18">
        <f t="shared" si="392"/>
        <v>2022</v>
      </c>
      <c r="C12540" s="17">
        <v>44652</v>
      </c>
      <c r="D12540" s="18" t="s">
        <v>314</v>
      </c>
      <c r="E12540" s="18" t="s">
        <v>331</v>
      </c>
      <c r="F12540" s="18" t="str">
        <f t="shared" si="391"/>
        <v>Marblehead-Total Volumetric Charge-44652</v>
      </c>
      <c r="G12540" s="11" t="s">
        <v>131</v>
      </c>
      <c r="H12540" s="11" t="s">
        <v>55</v>
      </c>
      <c r="I12540" s="11" t="s">
        <v>55</v>
      </c>
      <c r="J12540" s="11" t="s">
        <v>55</v>
      </c>
      <c r="K12540" s="11" t="str">
        <f>IFERROR(INDEX('EDC Component Dictionary'!$C$5:$C$37,MATCH('Rates Database'!J12540,'EDC Component Dictionary'!$B$5:$B$37,0)), "Energy Supply")</f>
        <v>Energy Supply</v>
      </c>
      <c r="L12540" s="12">
        <v>0.1835</v>
      </c>
      <c r="M12540" s="12"/>
    </row>
    <row r="12541" spans="1:13" x14ac:dyDescent="0.3">
      <c r="A12541" s="18">
        <v>12539</v>
      </c>
      <c r="B12541" s="18">
        <f t="shared" si="392"/>
        <v>2022</v>
      </c>
      <c r="C12541" s="17">
        <v>44652</v>
      </c>
      <c r="D12541" s="18" t="s">
        <v>314</v>
      </c>
      <c r="E12541" s="18" t="s">
        <v>332</v>
      </c>
      <c r="F12541" s="18" t="str">
        <f t="shared" si="391"/>
        <v>Hingham-Total Volumetric Charge-44652</v>
      </c>
      <c r="G12541" s="11" t="s">
        <v>131</v>
      </c>
      <c r="H12541" s="11" t="s">
        <v>55</v>
      </c>
      <c r="I12541" s="11" t="s">
        <v>55</v>
      </c>
      <c r="J12541" s="11" t="s">
        <v>55</v>
      </c>
      <c r="K12541" s="11" t="str">
        <f>IFERROR(INDEX('EDC Component Dictionary'!$C$5:$C$37,MATCH('Rates Database'!J12541,'EDC Component Dictionary'!$B$5:$B$37,0)), "Energy Supply")</f>
        <v>Energy Supply</v>
      </c>
      <c r="L12541" s="12">
        <v>0.158804</v>
      </c>
      <c r="M12541" s="12"/>
    </row>
    <row r="12542" spans="1:13" x14ac:dyDescent="0.3">
      <c r="A12542" s="18">
        <v>12540</v>
      </c>
      <c r="B12542" s="18">
        <f t="shared" si="392"/>
        <v>2022</v>
      </c>
      <c r="C12542" s="17">
        <v>44652</v>
      </c>
      <c r="D12542" s="18" t="s">
        <v>314</v>
      </c>
      <c r="E12542" s="18" t="s">
        <v>333</v>
      </c>
      <c r="F12542" s="18" t="str">
        <f t="shared" si="391"/>
        <v>South Hadley-Total Volumetric Charge-44652</v>
      </c>
      <c r="G12542" s="11" t="s">
        <v>131</v>
      </c>
      <c r="H12542" s="11" t="s">
        <v>55</v>
      </c>
      <c r="I12542" s="11" t="s">
        <v>55</v>
      </c>
      <c r="J12542" s="11" t="s">
        <v>55</v>
      </c>
      <c r="K12542" s="11" t="str">
        <f>IFERROR(INDEX('EDC Component Dictionary'!$C$5:$C$37,MATCH('Rates Database'!J12542,'EDC Component Dictionary'!$B$5:$B$37,0)), "Energy Supply")</f>
        <v>Energy Supply</v>
      </c>
      <c r="L12542" s="12">
        <v>0.119045199999999</v>
      </c>
      <c r="M12542" s="12"/>
    </row>
    <row r="12543" spans="1:13" x14ac:dyDescent="0.3">
      <c r="A12543" s="18">
        <v>12541</v>
      </c>
      <c r="B12543" s="18">
        <f t="shared" si="392"/>
        <v>2022</v>
      </c>
      <c r="C12543" s="17">
        <v>44652</v>
      </c>
      <c r="D12543" s="18" t="s">
        <v>314</v>
      </c>
      <c r="E12543" s="18" t="s">
        <v>334</v>
      </c>
      <c r="F12543" s="18" t="str">
        <f t="shared" si="391"/>
        <v>Georgetown-Total Volumetric Charge-44652</v>
      </c>
      <c r="G12543" s="11" t="s">
        <v>131</v>
      </c>
      <c r="H12543" s="11" t="s">
        <v>55</v>
      </c>
      <c r="I12543" s="11" t="s">
        <v>55</v>
      </c>
      <c r="J12543" s="11" t="s">
        <v>55</v>
      </c>
      <c r="K12543" s="11" t="str">
        <f>IFERROR(INDEX('EDC Component Dictionary'!$C$5:$C$37,MATCH('Rates Database'!J12543,'EDC Component Dictionary'!$B$5:$B$37,0)), "Energy Supply")</f>
        <v>Energy Supply</v>
      </c>
      <c r="L12543" s="12">
        <v>0.15629499999999999</v>
      </c>
      <c r="M12543" s="12"/>
    </row>
    <row r="12544" spans="1:13" x14ac:dyDescent="0.3">
      <c r="A12544" s="18">
        <v>12542</v>
      </c>
      <c r="B12544" s="18">
        <f t="shared" si="392"/>
        <v>2022</v>
      </c>
      <c r="C12544" s="17">
        <v>44652</v>
      </c>
      <c r="D12544" s="18" t="s">
        <v>314</v>
      </c>
      <c r="E12544" s="18" t="s">
        <v>335</v>
      </c>
      <c r="F12544" s="18" t="str">
        <f t="shared" si="391"/>
        <v>Sterling-Total Volumetric Charge-44652</v>
      </c>
      <c r="G12544" s="11" t="s">
        <v>131</v>
      </c>
      <c r="H12544" s="11" t="s">
        <v>55</v>
      </c>
      <c r="I12544" s="11" t="s">
        <v>55</v>
      </c>
      <c r="J12544" s="11" t="s">
        <v>55</v>
      </c>
      <c r="K12544" s="11" t="str">
        <f>IFERROR(INDEX('EDC Component Dictionary'!$C$5:$C$37,MATCH('Rates Database'!J12544,'EDC Component Dictionary'!$B$5:$B$37,0)), "Energy Supply")</f>
        <v>Energy Supply</v>
      </c>
      <c r="L12544" s="12">
        <v>0.15054999999999999</v>
      </c>
      <c r="M12544" s="12"/>
    </row>
    <row r="12545" spans="1:13" x14ac:dyDescent="0.3">
      <c r="A12545" s="18">
        <v>12543</v>
      </c>
      <c r="B12545" s="18">
        <f t="shared" si="392"/>
        <v>2022</v>
      </c>
      <c r="C12545" s="17">
        <v>44652</v>
      </c>
      <c r="D12545" s="18" t="s">
        <v>314</v>
      </c>
      <c r="E12545" s="18" t="s">
        <v>336</v>
      </c>
      <c r="F12545" s="18" t="str">
        <f t="shared" si="391"/>
        <v>Littleton-Total Volumetric Charge-44652</v>
      </c>
      <c r="G12545" s="11" t="s">
        <v>131</v>
      </c>
      <c r="H12545" s="11" t="s">
        <v>55</v>
      </c>
      <c r="I12545" s="11" t="s">
        <v>55</v>
      </c>
      <c r="J12545" s="11" t="s">
        <v>55</v>
      </c>
      <c r="K12545" s="11" t="str">
        <f>IFERROR(INDEX('EDC Component Dictionary'!$C$5:$C$37,MATCH('Rates Database'!J12545,'EDC Component Dictionary'!$B$5:$B$37,0)), "Energy Supply")</f>
        <v>Energy Supply</v>
      </c>
      <c r="L12545" s="12">
        <v>0.13322819999999899</v>
      </c>
      <c r="M12545" s="12"/>
    </row>
    <row r="12546" spans="1:13" x14ac:dyDescent="0.3">
      <c r="A12546" s="18">
        <v>12544</v>
      </c>
      <c r="B12546" s="18">
        <f t="shared" si="392"/>
        <v>2022</v>
      </c>
      <c r="C12546" s="17">
        <v>44652</v>
      </c>
      <c r="D12546" s="18" t="s">
        <v>314</v>
      </c>
      <c r="E12546" s="18" t="s">
        <v>337</v>
      </c>
      <c r="F12546" s="18" t="str">
        <f t="shared" si="391"/>
        <v>Boylston-Total Volumetric Charge-44652</v>
      </c>
      <c r="G12546" s="11" t="s">
        <v>131</v>
      </c>
      <c r="H12546" s="11" t="s">
        <v>55</v>
      </c>
      <c r="I12546" s="11" t="s">
        <v>55</v>
      </c>
      <c r="J12546" s="11" t="s">
        <v>55</v>
      </c>
      <c r="K12546" s="11" t="str">
        <f>IFERROR(INDEX('EDC Component Dictionary'!$C$5:$C$37,MATCH('Rates Database'!J12546,'EDC Component Dictionary'!$B$5:$B$37,0)), "Energy Supply")</f>
        <v>Energy Supply</v>
      </c>
      <c r="L12546" s="12">
        <v>0.14149999999999999</v>
      </c>
      <c r="M12546" s="12"/>
    </row>
    <row r="12547" spans="1:13" x14ac:dyDescent="0.3">
      <c r="A12547" s="18">
        <v>12545</v>
      </c>
      <c r="B12547" s="18">
        <f t="shared" si="392"/>
        <v>2022</v>
      </c>
      <c r="C12547" s="17">
        <v>44652</v>
      </c>
      <c r="D12547" s="18" t="s">
        <v>314</v>
      </c>
      <c r="E12547" s="18" t="s">
        <v>338</v>
      </c>
      <c r="F12547" s="18" t="str">
        <f t="shared" si="391"/>
        <v>Princeton-Total Volumetric Charge-44652</v>
      </c>
      <c r="G12547" s="11" t="s">
        <v>131</v>
      </c>
      <c r="H12547" s="11" t="s">
        <v>55</v>
      </c>
      <c r="I12547" s="11" t="s">
        <v>55</v>
      </c>
      <c r="J12547" s="11" t="s">
        <v>55</v>
      </c>
      <c r="K12547" s="11" t="str">
        <f>IFERROR(INDEX('EDC Component Dictionary'!$C$5:$C$37,MATCH('Rates Database'!J12547,'EDC Component Dictionary'!$B$5:$B$37,0)), "Energy Supply")</f>
        <v>Energy Supply</v>
      </c>
      <c r="L12547" s="12">
        <v>0.235124999999999</v>
      </c>
      <c r="M12547" s="12"/>
    </row>
    <row r="12548" spans="1:13" x14ac:dyDescent="0.3">
      <c r="A12548" s="18">
        <v>12546</v>
      </c>
      <c r="B12548" s="18">
        <f t="shared" si="392"/>
        <v>2022</v>
      </c>
      <c r="C12548" s="17">
        <v>44652</v>
      </c>
      <c r="D12548" s="18" t="s">
        <v>314</v>
      </c>
      <c r="E12548" s="18" t="s">
        <v>339</v>
      </c>
      <c r="F12548" s="18" t="str">
        <f t="shared" ref="F12548:F12611" si="393">_xlfn.CONCAT(E12548,"-",J12548,"-",C12548)</f>
        <v>Rowley-Total Volumetric Charge-44652</v>
      </c>
      <c r="G12548" s="11" t="s">
        <v>131</v>
      </c>
      <c r="H12548" s="11" t="s">
        <v>55</v>
      </c>
      <c r="I12548" s="11" t="s">
        <v>55</v>
      </c>
      <c r="J12548" s="11" t="s">
        <v>55</v>
      </c>
      <c r="K12548" s="11" t="str">
        <f>IFERROR(INDEX('EDC Component Dictionary'!$C$5:$C$37,MATCH('Rates Database'!J12548,'EDC Component Dictionary'!$B$5:$B$37,0)), "Energy Supply")</f>
        <v>Energy Supply</v>
      </c>
      <c r="L12548" s="12">
        <v>0.17599999999999999</v>
      </c>
      <c r="M12548" s="12"/>
    </row>
    <row r="12549" spans="1:13" x14ac:dyDescent="0.3">
      <c r="A12549" s="18">
        <v>12547</v>
      </c>
      <c r="B12549" s="18">
        <f t="shared" si="392"/>
        <v>2022</v>
      </c>
      <c r="C12549" s="17">
        <v>44652</v>
      </c>
      <c r="D12549" s="18" t="s">
        <v>314</v>
      </c>
      <c r="E12549" s="18" t="s">
        <v>340</v>
      </c>
      <c r="F12549" s="18" t="str">
        <f t="shared" si="393"/>
        <v>Wakefield-Total Volumetric Charge-44652</v>
      </c>
      <c r="G12549" s="11" t="s">
        <v>131</v>
      </c>
      <c r="H12549" s="11" t="s">
        <v>55</v>
      </c>
      <c r="I12549" s="11" t="s">
        <v>55</v>
      </c>
      <c r="J12549" s="11" t="s">
        <v>55</v>
      </c>
      <c r="K12549" s="11" t="str">
        <f>IFERROR(INDEX('EDC Component Dictionary'!$C$5:$C$37,MATCH('Rates Database'!J12549,'EDC Component Dictionary'!$B$5:$B$37,0)), "Energy Supply")</f>
        <v>Energy Supply</v>
      </c>
      <c r="L12549" s="12">
        <v>0.16933000000000001</v>
      </c>
      <c r="M12549" s="12"/>
    </row>
    <row r="12550" spans="1:13" x14ac:dyDescent="0.3">
      <c r="A12550" s="18">
        <v>12548</v>
      </c>
      <c r="B12550" s="18">
        <f t="shared" si="392"/>
        <v>2022</v>
      </c>
      <c r="C12550" s="17">
        <v>44652</v>
      </c>
      <c r="D12550" s="18" t="s">
        <v>314</v>
      </c>
      <c r="E12550" s="18" t="s">
        <v>341</v>
      </c>
      <c r="F12550" s="18" t="str">
        <f t="shared" si="393"/>
        <v>Hull-Total Volumetric Charge-44652</v>
      </c>
      <c r="G12550" s="11" t="s">
        <v>131</v>
      </c>
      <c r="H12550" s="11" t="s">
        <v>55</v>
      </c>
      <c r="I12550" s="11" t="s">
        <v>55</v>
      </c>
      <c r="J12550" s="11" t="s">
        <v>55</v>
      </c>
      <c r="K12550" s="11" t="str">
        <f>IFERROR(INDEX('EDC Component Dictionary'!$C$5:$C$37,MATCH('Rates Database'!J12550,'EDC Component Dictionary'!$B$5:$B$37,0)), "Energy Supply")</f>
        <v>Energy Supply</v>
      </c>
      <c r="L12550" s="12">
        <v>0.1542</v>
      </c>
      <c r="M12550" s="12"/>
    </row>
    <row r="12551" spans="1:13" x14ac:dyDescent="0.3">
      <c r="A12551" s="18">
        <v>12549</v>
      </c>
      <c r="B12551" s="18">
        <f t="shared" si="392"/>
        <v>2022</v>
      </c>
      <c r="C12551" s="17">
        <v>44652</v>
      </c>
      <c r="D12551" s="18" t="s">
        <v>314</v>
      </c>
      <c r="E12551" s="18" t="s">
        <v>342</v>
      </c>
      <c r="F12551" s="18" t="str">
        <f t="shared" si="393"/>
        <v>North Attleborough-Total Volumetric Charge-44652</v>
      </c>
      <c r="G12551" s="11" t="s">
        <v>131</v>
      </c>
      <c r="H12551" s="11" t="s">
        <v>55</v>
      </c>
      <c r="I12551" s="11" t="s">
        <v>55</v>
      </c>
      <c r="J12551" s="11" t="s">
        <v>55</v>
      </c>
      <c r="K12551" s="11" t="str">
        <f>IFERROR(INDEX('EDC Component Dictionary'!$C$5:$C$37,MATCH('Rates Database'!J12551,'EDC Component Dictionary'!$B$5:$B$37,0)), "Energy Supply")</f>
        <v>Energy Supply</v>
      </c>
      <c r="L12551" s="12">
        <v>0.14615999999999901</v>
      </c>
      <c r="M12551" s="12"/>
    </row>
    <row r="12552" spans="1:13" x14ac:dyDescent="0.3">
      <c r="A12552" s="18">
        <v>12550</v>
      </c>
      <c r="B12552" s="18">
        <f t="shared" si="392"/>
        <v>2022</v>
      </c>
      <c r="C12552" s="17">
        <v>44652</v>
      </c>
      <c r="D12552" s="18" t="s">
        <v>314</v>
      </c>
      <c r="E12552" s="18" t="s">
        <v>343</v>
      </c>
      <c r="F12552" s="18" t="str">
        <f t="shared" si="393"/>
        <v>Holden-Total Volumetric Charge-44652</v>
      </c>
      <c r="G12552" s="11" t="s">
        <v>131</v>
      </c>
      <c r="H12552" s="11" t="s">
        <v>55</v>
      </c>
      <c r="I12552" s="11" t="s">
        <v>55</v>
      </c>
      <c r="J12552" s="11" t="s">
        <v>55</v>
      </c>
      <c r="K12552" s="11" t="str">
        <f>IFERROR(INDEX('EDC Component Dictionary'!$C$5:$C$37,MATCH('Rates Database'!J12552,'EDC Component Dictionary'!$B$5:$B$37,0)), "Energy Supply")</f>
        <v>Energy Supply</v>
      </c>
      <c r="L12552" s="12">
        <v>0.13486999999999999</v>
      </c>
      <c r="M12552" s="12"/>
    </row>
    <row r="12553" spans="1:13" x14ac:dyDescent="0.3">
      <c r="A12553" s="18">
        <v>12551</v>
      </c>
      <c r="B12553" s="18">
        <f t="shared" si="392"/>
        <v>2022</v>
      </c>
      <c r="C12553" s="17">
        <v>44652</v>
      </c>
      <c r="D12553" s="18" t="s">
        <v>314</v>
      </c>
      <c r="E12553" s="18" t="s">
        <v>344</v>
      </c>
      <c r="F12553" s="18" t="str">
        <f t="shared" si="393"/>
        <v>Norwood-Total Volumetric Charge-44652</v>
      </c>
      <c r="G12553" s="11" t="s">
        <v>131</v>
      </c>
      <c r="H12553" s="11" t="s">
        <v>55</v>
      </c>
      <c r="I12553" s="11" t="s">
        <v>55</v>
      </c>
      <c r="J12553" s="11" t="s">
        <v>55</v>
      </c>
      <c r="K12553" s="11" t="str">
        <f>IFERROR(INDEX('EDC Component Dictionary'!$C$5:$C$37,MATCH('Rates Database'!J12553,'EDC Component Dictionary'!$B$5:$B$37,0)), "Energy Supply")</f>
        <v>Energy Supply</v>
      </c>
      <c r="L12553" s="12">
        <v>0.15742999999999999</v>
      </c>
      <c r="M12553" s="12"/>
    </row>
    <row r="12554" spans="1:13" x14ac:dyDescent="0.3">
      <c r="A12554" s="18">
        <v>12552</v>
      </c>
      <c r="B12554" s="18">
        <f t="shared" si="392"/>
        <v>2022</v>
      </c>
      <c r="C12554" s="17">
        <v>44652</v>
      </c>
      <c r="D12554" s="18" t="s">
        <v>314</v>
      </c>
      <c r="E12554" s="18" t="s">
        <v>345</v>
      </c>
      <c r="F12554" s="18" t="str">
        <f t="shared" si="393"/>
        <v>Russell-Total Volumetric Charge-44652</v>
      </c>
      <c r="G12554" s="11" t="s">
        <v>131</v>
      </c>
      <c r="H12554" s="11" t="s">
        <v>55</v>
      </c>
      <c r="I12554" s="11" t="s">
        <v>55</v>
      </c>
      <c r="J12554" s="11" t="s">
        <v>55</v>
      </c>
      <c r="K12554" s="11" t="str">
        <f>IFERROR(INDEX('EDC Component Dictionary'!$C$5:$C$37,MATCH('Rates Database'!J12554,'EDC Component Dictionary'!$B$5:$B$37,0)), "Energy Supply")</f>
        <v>Energy Supply</v>
      </c>
      <c r="L12554" s="12">
        <v>0.17399999999999999</v>
      </c>
      <c r="M12554" s="12"/>
    </row>
    <row r="12555" spans="1:13" x14ac:dyDescent="0.3">
      <c r="A12555" s="18">
        <v>12553</v>
      </c>
      <c r="B12555" s="18">
        <f t="shared" si="392"/>
        <v>2022</v>
      </c>
      <c r="C12555" s="17">
        <v>44652</v>
      </c>
      <c r="D12555" s="18" t="s">
        <v>314</v>
      </c>
      <c r="E12555" s="18" t="s">
        <v>346</v>
      </c>
      <c r="F12555" s="18" t="str">
        <f t="shared" si="393"/>
        <v>Chester-Total Volumetric Charge-44652</v>
      </c>
      <c r="G12555" s="11" t="s">
        <v>131</v>
      </c>
      <c r="H12555" s="11" t="s">
        <v>55</v>
      </c>
      <c r="I12555" s="11" t="s">
        <v>55</v>
      </c>
      <c r="J12555" s="11" t="s">
        <v>55</v>
      </c>
      <c r="K12555" s="11" t="str">
        <f>IFERROR(INDEX('EDC Component Dictionary'!$C$5:$C$37,MATCH('Rates Database'!J12555,'EDC Component Dictionary'!$B$5:$B$37,0)), "Energy Supply")</f>
        <v>Energy Supply</v>
      </c>
      <c r="L12555" s="12">
        <v>0.19799900000000001</v>
      </c>
      <c r="M12555" s="12"/>
    </row>
    <row r="12556" spans="1:13" x14ac:dyDescent="0.3">
      <c r="A12556" s="18">
        <v>12554</v>
      </c>
      <c r="B12556" s="18">
        <f t="shared" si="392"/>
        <v>2020</v>
      </c>
      <c r="C12556" s="17">
        <v>43862</v>
      </c>
      <c r="D12556" s="18" t="s">
        <v>314</v>
      </c>
      <c r="E12556" s="18" t="s">
        <v>315</v>
      </c>
      <c r="F12556" s="18" t="str">
        <f t="shared" si="393"/>
        <v>Holyoke-Total Volumetric Charge-43862</v>
      </c>
      <c r="G12556" s="11" t="s">
        <v>131</v>
      </c>
      <c r="H12556" s="11" t="s">
        <v>55</v>
      </c>
      <c r="I12556" s="11" t="s">
        <v>55</v>
      </c>
      <c r="J12556" s="11" t="s">
        <v>55</v>
      </c>
      <c r="K12556" s="11" t="str">
        <f>IFERROR(INDEX('EDC Component Dictionary'!$C$5:$C$37,MATCH('Rates Database'!J12556,'EDC Component Dictionary'!$B$5:$B$37,0)), "Energy Supply")</f>
        <v>Energy Supply</v>
      </c>
      <c r="L12556" s="12">
        <v>0.12479</v>
      </c>
      <c r="M12556" s="12"/>
    </row>
    <row r="12557" spans="1:13" x14ac:dyDescent="0.3">
      <c r="A12557" s="18">
        <v>12555</v>
      </c>
      <c r="B12557" s="18">
        <f t="shared" si="392"/>
        <v>2020</v>
      </c>
      <c r="C12557" s="17">
        <v>43862</v>
      </c>
      <c r="D12557" s="18" t="s">
        <v>314</v>
      </c>
      <c r="E12557" s="18" t="s">
        <v>316</v>
      </c>
      <c r="F12557" s="18" t="str">
        <f t="shared" si="393"/>
        <v>West Boylston-Total Volumetric Charge-43862</v>
      </c>
      <c r="G12557" s="11" t="s">
        <v>131</v>
      </c>
      <c r="H12557" s="11" t="s">
        <v>55</v>
      </c>
      <c r="I12557" s="11" t="s">
        <v>55</v>
      </c>
      <c r="J12557" s="11" t="s">
        <v>55</v>
      </c>
      <c r="K12557" s="11" t="str">
        <f>IFERROR(INDEX('EDC Component Dictionary'!$C$5:$C$37,MATCH('Rates Database'!J12557,'EDC Component Dictionary'!$B$5:$B$37,0)), "Energy Supply")</f>
        <v>Energy Supply</v>
      </c>
      <c r="L12557" s="12">
        <v>0.11635999999999901</v>
      </c>
      <c r="M12557" s="12"/>
    </row>
    <row r="12558" spans="1:13" x14ac:dyDescent="0.3">
      <c r="A12558" s="18">
        <v>12556</v>
      </c>
      <c r="B12558" s="18">
        <f t="shared" si="392"/>
        <v>2020</v>
      </c>
      <c r="C12558" s="17">
        <v>43862</v>
      </c>
      <c r="D12558" s="18" t="s">
        <v>314</v>
      </c>
      <c r="E12558" s="18" t="s">
        <v>317</v>
      </c>
      <c r="F12558" s="18" t="str">
        <f t="shared" si="393"/>
        <v>Danvers-Total Volumetric Charge-43862</v>
      </c>
      <c r="G12558" s="11" t="s">
        <v>131</v>
      </c>
      <c r="H12558" s="11" t="s">
        <v>55</v>
      </c>
      <c r="I12558" s="11" t="s">
        <v>55</v>
      </c>
      <c r="J12558" s="11" t="s">
        <v>55</v>
      </c>
      <c r="K12558" s="11" t="str">
        <f>IFERROR(INDEX('EDC Component Dictionary'!$C$5:$C$37,MATCH('Rates Database'!J12558,'EDC Component Dictionary'!$B$5:$B$37,0)), "Energy Supply")</f>
        <v>Energy Supply</v>
      </c>
      <c r="L12558" s="12">
        <v>0.14129</v>
      </c>
      <c r="M12558" s="12"/>
    </row>
    <row r="12559" spans="1:13" x14ac:dyDescent="0.3">
      <c r="A12559" s="18">
        <v>12557</v>
      </c>
      <c r="B12559" s="18">
        <f t="shared" si="392"/>
        <v>2020</v>
      </c>
      <c r="C12559" s="17">
        <v>43862</v>
      </c>
      <c r="D12559" s="18" t="s">
        <v>314</v>
      </c>
      <c r="E12559" s="18" t="s">
        <v>318</v>
      </c>
      <c r="F12559" s="18" t="str">
        <f t="shared" si="393"/>
        <v>Peabody-Total Volumetric Charge-43862</v>
      </c>
      <c r="G12559" s="11" t="s">
        <v>131</v>
      </c>
      <c r="H12559" s="11" t="s">
        <v>55</v>
      </c>
      <c r="I12559" s="11" t="s">
        <v>55</v>
      </c>
      <c r="J12559" s="11" t="s">
        <v>55</v>
      </c>
      <c r="K12559" s="11" t="str">
        <f>IFERROR(INDEX('EDC Component Dictionary'!$C$5:$C$37,MATCH('Rates Database'!J12559,'EDC Component Dictionary'!$B$5:$B$37,0)), "Energy Supply")</f>
        <v>Energy Supply</v>
      </c>
      <c r="L12559" s="12">
        <v>0.1027</v>
      </c>
      <c r="M12559" s="12"/>
    </row>
    <row r="12560" spans="1:13" x14ac:dyDescent="0.3">
      <c r="A12560" s="18">
        <v>12558</v>
      </c>
      <c r="B12560" s="18">
        <f t="shared" si="392"/>
        <v>2020</v>
      </c>
      <c r="C12560" s="17">
        <v>43862</v>
      </c>
      <c r="D12560" s="18" t="s">
        <v>314</v>
      </c>
      <c r="E12560" s="18" t="s">
        <v>319</v>
      </c>
      <c r="F12560" s="18" t="str">
        <f t="shared" si="393"/>
        <v>Ashburnham-Total Volumetric Charge-43862</v>
      </c>
      <c r="G12560" s="11" t="s">
        <v>131</v>
      </c>
      <c r="H12560" s="11" t="s">
        <v>55</v>
      </c>
      <c r="I12560" s="11" t="s">
        <v>55</v>
      </c>
      <c r="J12560" s="11" t="s">
        <v>55</v>
      </c>
      <c r="K12560" s="11" t="str">
        <f>IFERROR(INDEX('EDC Component Dictionary'!$C$5:$C$37,MATCH('Rates Database'!J12560,'EDC Component Dictionary'!$B$5:$B$37,0)), "Energy Supply")</f>
        <v>Energy Supply</v>
      </c>
      <c r="L12560" s="12">
        <v>0.13869999999999999</v>
      </c>
      <c r="M12560" s="12"/>
    </row>
    <row r="12561" spans="1:13" x14ac:dyDescent="0.3">
      <c r="A12561" s="18">
        <v>12559</v>
      </c>
      <c r="B12561" s="18">
        <f t="shared" si="392"/>
        <v>2020</v>
      </c>
      <c r="C12561" s="17">
        <v>43862</v>
      </c>
      <c r="D12561" s="18" t="s">
        <v>314</v>
      </c>
      <c r="E12561" s="18" t="s">
        <v>320</v>
      </c>
      <c r="F12561" s="18" t="str">
        <f t="shared" si="393"/>
        <v>Mansfield-Total Volumetric Charge-43862</v>
      </c>
      <c r="G12561" s="11" t="s">
        <v>131</v>
      </c>
      <c r="H12561" s="11" t="s">
        <v>55</v>
      </c>
      <c r="I12561" s="11" t="s">
        <v>55</v>
      </c>
      <c r="J12561" s="11" t="s">
        <v>55</v>
      </c>
      <c r="K12561" s="11" t="str">
        <f>IFERROR(INDEX('EDC Component Dictionary'!$C$5:$C$37,MATCH('Rates Database'!J12561,'EDC Component Dictionary'!$B$5:$B$37,0)), "Energy Supply")</f>
        <v>Energy Supply</v>
      </c>
      <c r="L12561" s="12">
        <v>0.10915999999999999</v>
      </c>
      <c r="M12561" s="12"/>
    </row>
    <row r="12562" spans="1:13" x14ac:dyDescent="0.3">
      <c r="A12562" s="18">
        <v>12560</v>
      </c>
      <c r="B12562" s="18">
        <f t="shared" si="392"/>
        <v>2020</v>
      </c>
      <c r="C12562" s="17">
        <v>43862</v>
      </c>
      <c r="D12562" s="18" t="s">
        <v>314</v>
      </c>
      <c r="E12562" s="18" t="s">
        <v>321</v>
      </c>
      <c r="F12562" s="18" t="str">
        <f t="shared" si="393"/>
        <v>Braintree-Total Volumetric Charge-43862</v>
      </c>
      <c r="G12562" s="11" t="s">
        <v>131</v>
      </c>
      <c r="H12562" s="11" t="s">
        <v>55</v>
      </c>
      <c r="I12562" s="11" t="s">
        <v>55</v>
      </c>
      <c r="J12562" s="11" t="s">
        <v>55</v>
      </c>
      <c r="K12562" s="11" t="str">
        <f>IFERROR(INDEX('EDC Component Dictionary'!$C$5:$C$37,MATCH('Rates Database'!J12562,'EDC Component Dictionary'!$B$5:$B$37,0)), "Energy Supply")</f>
        <v>Energy Supply</v>
      </c>
      <c r="L12562" s="12">
        <v>0.13549899999999901</v>
      </c>
      <c r="M12562" s="12"/>
    </row>
    <row r="12563" spans="1:13" x14ac:dyDescent="0.3">
      <c r="A12563" s="18">
        <v>12561</v>
      </c>
      <c r="B12563" s="18">
        <f t="shared" si="392"/>
        <v>2020</v>
      </c>
      <c r="C12563" s="17">
        <v>43862</v>
      </c>
      <c r="D12563" s="18" t="s">
        <v>314</v>
      </c>
      <c r="E12563" s="18" t="s">
        <v>322</v>
      </c>
      <c r="F12563" s="18" t="str">
        <f t="shared" si="393"/>
        <v>Paxton-Total Volumetric Charge-43862</v>
      </c>
      <c r="G12563" s="11" t="s">
        <v>131</v>
      </c>
      <c r="H12563" s="11" t="s">
        <v>55</v>
      </c>
      <c r="I12563" s="11" t="s">
        <v>55</v>
      </c>
      <c r="J12563" s="11" t="s">
        <v>55</v>
      </c>
      <c r="K12563" s="11" t="str">
        <f>IFERROR(INDEX('EDC Component Dictionary'!$C$5:$C$37,MATCH('Rates Database'!J12563,'EDC Component Dictionary'!$B$5:$B$37,0)), "Energy Supply")</f>
        <v>Energy Supply</v>
      </c>
      <c r="L12563" s="12">
        <v>0.14562</v>
      </c>
      <c r="M12563" s="12"/>
    </row>
    <row r="12564" spans="1:13" x14ac:dyDescent="0.3">
      <c r="A12564" s="18">
        <v>12562</v>
      </c>
      <c r="B12564" s="18">
        <f t="shared" si="392"/>
        <v>2020</v>
      </c>
      <c r="C12564" s="17">
        <v>43862</v>
      </c>
      <c r="D12564" s="18" t="s">
        <v>314</v>
      </c>
      <c r="E12564" s="18" t="s">
        <v>323</v>
      </c>
      <c r="F12564" s="18" t="str">
        <f t="shared" si="393"/>
        <v>Templeton-Total Volumetric Charge-43862</v>
      </c>
      <c r="G12564" s="11" t="s">
        <v>131</v>
      </c>
      <c r="H12564" s="11" t="s">
        <v>55</v>
      </c>
      <c r="I12564" s="11" t="s">
        <v>55</v>
      </c>
      <c r="J12564" s="11" t="s">
        <v>55</v>
      </c>
      <c r="K12564" s="11" t="str">
        <f>IFERROR(INDEX('EDC Component Dictionary'!$C$5:$C$37,MATCH('Rates Database'!J12564,'EDC Component Dictionary'!$B$5:$B$37,0)), "Energy Supply")</f>
        <v>Energy Supply</v>
      </c>
      <c r="L12564" s="12">
        <v>0.117799999999999</v>
      </c>
      <c r="M12564" s="12"/>
    </row>
    <row r="12565" spans="1:13" x14ac:dyDescent="0.3">
      <c r="A12565" s="18">
        <v>12563</v>
      </c>
      <c r="B12565" s="18">
        <f t="shared" si="392"/>
        <v>2020</v>
      </c>
      <c r="C12565" s="17">
        <v>43862</v>
      </c>
      <c r="D12565" s="18" t="s">
        <v>314</v>
      </c>
      <c r="E12565" s="18" t="s">
        <v>324</v>
      </c>
      <c r="F12565" s="18" t="str">
        <f t="shared" si="393"/>
        <v>Hudson-Total Volumetric Charge-43862</v>
      </c>
      <c r="G12565" s="11" t="s">
        <v>131</v>
      </c>
      <c r="H12565" s="11" t="s">
        <v>55</v>
      </c>
      <c r="I12565" s="11" t="s">
        <v>55</v>
      </c>
      <c r="J12565" s="11" t="s">
        <v>55</v>
      </c>
      <c r="K12565" s="11" t="str">
        <f>IFERROR(INDEX('EDC Component Dictionary'!$C$5:$C$37,MATCH('Rates Database'!J12565,'EDC Component Dictionary'!$B$5:$B$37,0)), "Energy Supply")</f>
        <v>Energy Supply</v>
      </c>
      <c r="L12565" s="12">
        <v>0.11338999999999901</v>
      </c>
      <c r="M12565" s="12"/>
    </row>
    <row r="12566" spans="1:13" x14ac:dyDescent="0.3">
      <c r="A12566" s="18">
        <v>12564</v>
      </c>
      <c r="B12566" s="18">
        <f t="shared" ref="B12566:B12629" si="394">YEAR(C12566)</f>
        <v>2020</v>
      </c>
      <c r="C12566" s="17">
        <v>43862</v>
      </c>
      <c r="D12566" s="18" t="s">
        <v>314</v>
      </c>
      <c r="E12566" s="18" t="s">
        <v>325</v>
      </c>
      <c r="F12566" s="18" t="str">
        <f t="shared" si="393"/>
        <v>Reading-Total Volumetric Charge-43862</v>
      </c>
      <c r="G12566" s="11" t="s">
        <v>131</v>
      </c>
      <c r="H12566" s="11" t="s">
        <v>55</v>
      </c>
      <c r="I12566" s="11" t="s">
        <v>55</v>
      </c>
      <c r="J12566" s="11" t="s">
        <v>55</v>
      </c>
      <c r="K12566" s="11" t="str">
        <f>IFERROR(INDEX('EDC Component Dictionary'!$C$5:$C$37,MATCH('Rates Database'!J12566,'EDC Component Dictionary'!$B$5:$B$37,0)), "Energy Supply")</f>
        <v>Energy Supply</v>
      </c>
      <c r="L12566" s="12">
        <v>0.14167349999999901</v>
      </c>
      <c r="M12566" s="12"/>
    </row>
    <row r="12567" spans="1:13" x14ac:dyDescent="0.3">
      <c r="A12567" s="18">
        <v>12565</v>
      </c>
      <c r="B12567" s="18">
        <f t="shared" si="394"/>
        <v>2020</v>
      </c>
      <c r="C12567" s="17">
        <v>43862</v>
      </c>
      <c r="D12567" s="18" t="s">
        <v>314</v>
      </c>
      <c r="E12567" s="18" t="s">
        <v>326</v>
      </c>
      <c r="F12567" s="18" t="str">
        <f t="shared" si="393"/>
        <v>Shrewsbury-Total Volumetric Charge-43862</v>
      </c>
      <c r="G12567" s="11" t="s">
        <v>131</v>
      </c>
      <c r="H12567" s="11" t="s">
        <v>55</v>
      </c>
      <c r="I12567" s="11" t="s">
        <v>55</v>
      </c>
      <c r="J12567" s="11" t="s">
        <v>55</v>
      </c>
      <c r="K12567" s="11" t="str">
        <f>IFERROR(INDEX('EDC Component Dictionary'!$C$5:$C$37,MATCH('Rates Database'!J12567,'EDC Component Dictionary'!$B$5:$B$37,0)), "Energy Supply")</f>
        <v>Energy Supply</v>
      </c>
      <c r="L12567" s="12">
        <v>0.11516</v>
      </c>
      <c r="M12567" s="12"/>
    </row>
    <row r="12568" spans="1:13" x14ac:dyDescent="0.3">
      <c r="A12568" s="18">
        <v>12566</v>
      </c>
      <c r="B12568" s="18">
        <f t="shared" si="394"/>
        <v>2020</v>
      </c>
      <c r="C12568" s="17">
        <v>43862</v>
      </c>
      <c r="D12568" s="18" t="s">
        <v>314</v>
      </c>
      <c r="E12568" s="18" t="s">
        <v>327</v>
      </c>
      <c r="F12568" s="18" t="str">
        <f t="shared" si="393"/>
        <v>Ipswich-Total Volumetric Charge-43862</v>
      </c>
      <c r="G12568" s="11" t="s">
        <v>131</v>
      </c>
      <c r="H12568" s="11" t="s">
        <v>55</v>
      </c>
      <c r="I12568" s="11" t="s">
        <v>55</v>
      </c>
      <c r="J12568" s="11" t="s">
        <v>55</v>
      </c>
      <c r="K12568" s="11" t="str">
        <f>IFERROR(INDEX('EDC Component Dictionary'!$C$5:$C$37,MATCH('Rates Database'!J12568,'EDC Component Dictionary'!$B$5:$B$37,0)), "Energy Supply")</f>
        <v>Energy Supply</v>
      </c>
      <c r="L12568" s="12">
        <v>0.1326</v>
      </c>
      <c r="M12568" s="12"/>
    </row>
    <row r="12569" spans="1:13" x14ac:dyDescent="0.3">
      <c r="A12569" s="18">
        <v>12567</v>
      </c>
      <c r="B12569" s="18">
        <f t="shared" si="394"/>
        <v>2020</v>
      </c>
      <c r="C12569" s="17">
        <v>43862</v>
      </c>
      <c r="D12569" s="18" t="s">
        <v>314</v>
      </c>
      <c r="E12569" s="18" t="s">
        <v>328</v>
      </c>
      <c r="F12569" s="18" t="str">
        <f t="shared" si="393"/>
        <v>Westfield-Total Volumetric Charge-43862</v>
      </c>
      <c r="G12569" s="11" t="s">
        <v>131</v>
      </c>
      <c r="H12569" s="11" t="s">
        <v>55</v>
      </c>
      <c r="I12569" s="11" t="s">
        <v>55</v>
      </c>
      <c r="J12569" s="11" t="s">
        <v>55</v>
      </c>
      <c r="K12569" s="11" t="str">
        <f>IFERROR(INDEX('EDC Component Dictionary'!$C$5:$C$37,MATCH('Rates Database'!J12569,'EDC Component Dictionary'!$B$5:$B$37,0)), "Energy Supply")</f>
        <v>Energy Supply</v>
      </c>
      <c r="L12569" s="12">
        <v>0.120251</v>
      </c>
      <c r="M12569" s="12"/>
    </row>
    <row r="12570" spans="1:13" x14ac:dyDescent="0.3">
      <c r="A12570" s="18">
        <v>12568</v>
      </c>
      <c r="B12570" s="18">
        <f t="shared" si="394"/>
        <v>2020</v>
      </c>
      <c r="C12570" s="17">
        <v>43862</v>
      </c>
      <c r="D12570" s="18" t="s">
        <v>314</v>
      </c>
      <c r="E12570" s="18" t="s">
        <v>329</v>
      </c>
      <c r="F12570" s="18" t="str">
        <f t="shared" si="393"/>
        <v>Merrimac-Total Volumetric Charge-43862</v>
      </c>
      <c r="G12570" s="11" t="s">
        <v>131</v>
      </c>
      <c r="H12570" s="11" t="s">
        <v>55</v>
      </c>
      <c r="I12570" s="11" t="s">
        <v>55</v>
      </c>
      <c r="J12570" s="11" t="s">
        <v>55</v>
      </c>
      <c r="K12570" s="11" t="str">
        <f>IFERROR(INDEX('EDC Component Dictionary'!$C$5:$C$37,MATCH('Rates Database'!J12570,'EDC Component Dictionary'!$B$5:$B$37,0)), "Energy Supply")</f>
        <v>Energy Supply</v>
      </c>
      <c r="L12570" s="12">
        <v>0.16528000000000001</v>
      </c>
      <c r="M12570" s="12"/>
    </row>
    <row r="12571" spans="1:13" x14ac:dyDescent="0.3">
      <c r="A12571" s="18">
        <v>12569</v>
      </c>
      <c r="B12571" s="18">
        <f t="shared" si="394"/>
        <v>2020</v>
      </c>
      <c r="C12571" s="17">
        <v>43862</v>
      </c>
      <c r="D12571" s="18" t="s">
        <v>314</v>
      </c>
      <c r="E12571" s="18" t="s">
        <v>330</v>
      </c>
      <c r="F12571" s="18" t="str">
        <f t="shared" si="393"/>
        <v>Chicopee-Total Volumetric Charge-43862</v>
      </c>
      <c r="G12571" s="11" t="s">
        <v>131</v>
      </c>
      <c r="H12571" s="11" t="s">
        <v>55</v>
      </c>
      <c r="I12571" s="11" t="s">
        <v>55</v>
      </c>
      <c r="J12571" s="11" t="s">
        <v>55</v>
      </c>
      <c r="K12571" s="11" t="str">
        <f>IFERROR(INDEX('EDC Component Dictionary'!$C$5:$C$37,MATCH('Rates Database'!J12571,'EDC Component Dictionary'!$B$5:$B$37,0)), "Energy Supply")</f>
        <v>Energy Supply</v>
      </c>
      <c r="L12571" s="12">
        <v>0.123499999999999</v>
      </c>
      <c r="M12571" s="12"/>
    </row>
    <row r="12572" spans="1:13" x14ac:dyDescent="0.3">
      <c r="A12572" s="18">
        <v>12570</v>
      </c>
      <c r="B12572" s="18">
        <f t="shared" si="394"/>
        <v>2020</v>
      </c>
      <c r="C12572" s="17">
        <v>43862</v>
      </c>
      <c r="D12572" s="18" t="s">
        <v>314</v>
      </c>
      <c r="E12572" s="18" t="s">
        <v>331</v>
      </c>
      <c r="F12572" s="18" t="str">
        <f t="shared" si="393"/>
        <v>Marblehead-Total Volumetric Charge-43862</v>
      </c>
      <c r="G12572" s="11" t="s">
        <v>131</v>
      </c>
      <c r="H12572" s="11" t="s">
        <v>55</v>
      </c>
      <c r="I12572" s="11" t="s">
        <v>55</v>
      </c>
      <c r="J12572" s="11" t="s">
        <v>55</v>
      </c>
      <c r="K12572" s="11" t="str">
        <f>IFERROR(INDEX('EDC Component Dictionary'!$C$5:$C$37,MATCH('Rates Database'!J12572,'EDC Component Dictionary'!$B$5:$B$37,0)), "Energy Supply")</f>
        <v>Energy Supply</v>
      </c>
      <c r="L12572" s="12">
        <v>0.17349999999999999</v>
      </c>
      <c r="M12572" s="12"/>
    </row>
    <row r="12573" spans="1:13" x14ac:dyDescent="0.3">
      <c r="A12573" s="18">
        <v>12571</v>
      </c>
      <c r="B12573" s="18">
        <f t="shared" si="394"/>
        <v>2020</v>
      </c>
      <c r="C12573" s="17">
        <v>43862</v>
      </c>
      <c r="D12573" s="18" t="s">
        <v>314</v>
      </c>
      <c r="E12573" s="18" t="s">
        <v>332</v>
      </c>
      <c r="F12573" s="18" t="str">
        <f t="shared" si="393"/>
        <v>Hingham-Total Volumetric Charge-43862</v>
      </c>
      <c r="G12573" s="11" t="s">
        <v>131</v>
      </c>
      <c r="H12573" s="11" t="s">
        <v>55</v>
      </c>
      <c r="I12573" s="11" t="s">
        <v>55</v>
      </c>
      <c r="J12573" s="11" t="s">
        <v>55</v>
      </c>
      <c r="K12573" s="11" t="str">
        <f>IFERROR(INDEX('EDC Component Dictionary'!$C$5:$C$37,MATCH('Rates Database'!J12573,'EDC Component Dictionary'!$B$5:$B$37,0)), "Energy Supply")</f>
        <v>Energy Supply</v>
      </c>
      <c r="L12573" s="12">
        <v>0.11680400000000001</v>
      </c>
      <c r="M12573" s="12"/>
    </row>
    <row r="12574" spans="1:13" x14ac:dyDescent="0.3">
      <c r="A12574" s="18">
        <v>12572</v>
      </c>
      <c r="B12574" s="18">
        <f t="shared" si="394"/>
        <v>2020</v>
      </c>
      <c r="C12574" s="17">
        <v>43862</v>
      </c>
      <c r="D12574" s="18" t="s">
        <v>314</v>
      </c>
      <c r="E12574" s="18" t="s">
        <v>333</v>
      </c>
      <c r="F12574" s="18" t="str">
        <f t="shared" si="393"/>
        <v>South Hadley-Total Volumetric Charge-43862</v>
      </c>
      <c r="G12574" s="11" t="s">
        <v>131</v>
      </c>
      <c r="H12574" s="11" t="s">
        <v>55</v>
      </c>
      <c r="I12574" s="11" t="s">
        <v>55</v>
      </c>
      <c r="J12574" s="11" t="s">
        <v>55</v>
      </c>
      <c r="K12574" s="11" t="str">
        <f>IFERROR(INDEX('EDC Component Dictionary'!$C$5:$C$37,MATCH('Rates Database'!J12574,'EDC Component Dictionary'!$B$5:$B$37,0)), "Energy Supply")</f>
        <v>Energy Supply</v>
      </c>
      <c r="L12574" s="12">
        <v>0.132405199999999</v>
      </c>
      <c r="M12574" s="12"/>
    </row>
    <row r="12575" spans="1:13" x14ac:dyDescent="0.3">
      <c r="A12575" s="18">
        <v>12573</v>
      </c>
      <c r="B12575" s="18">
        <f t="shared" si="394"/>
        <v>2020</v>
      </c>
      <c r="C12575" s="17">
        <v>43862</v>
      </c>
      <c r="D12575" s="18" t="s">
        <v>314</v>
      </c>
      <c r="E12575" s="18" t="s">
        <v>334</v>
      </c>
      <c r="F12575" s="18" t="str">
        <f t="shared" si="393"/>
        <v>Georgetown-Total Volumetric Charge-43862</v>
      </c>
      <c r="G12575" s="11" t="s">
        <v>131</v>
      </c>
      <c r="H12575" s="11" t="s">
        <v>55</v>
      </c>
      <c r="I12575" s="11" t="s">
        <v>55</v>
      </c>
      <c r="J12575" s="11" t="s">
        <v>55</v>
      </c>
      <c r="K12575" s="11" t="str">
        <f>IFERROR(INDEX('EDC Component Dictionary'!$C$5:$C$37,MATCH('Rates Database'!J12575,'EDC Component Dictionary'!$B$5:$B$37,0)), "Energy Supply")</f>
        <v>Energy Supply</v>
      </c>
      <c r="L12575" s="12">
        <v>0.15789500000000001</v>
      </c>
      <c r="M12575" s="12"/>
    </row>
    <row r="12576" spans="1:13" x14ac:dyDescent="0.3">
      <c r="A12576" s="18">
        <v>12574</v>
      </c>
      <c r="B12576" s="18">
        <f t="shared" si="394"/>
        <v>2020</v>
      </c>
      <c r="C12576" s="17">
        <v>43862</v>
      </c>
      <c r="D12576" s="18" t="s">
        <v>314</v>
      </c>
      <c r="E12576" s="18" t="s">
        <v>335</v>
      </c>
      <c r="F12576" s="18" t="str">
        <f t="shared" si="393"/>
        <v>Sterling-Total Volumetric Charge-43862</v>
      </c>
      <c r="G12576" s="11" t="s">
        <v>131</v>
      </c>
      <c r="H12576" s="11" t="s">
        <v>55</v>
      </c>
      <c r="I12576" s="11" t="s">
        <v>55</v>
      </c>
      <c r="J12576" s="11" t="s">
        <v>55</v>
      </c>
      <c r="K12576" s="11" t="str">
        <f>IFERROR(INDEX('EDC Component Dictionary'!$C$5:$C$37,MATCH('Rates Database'!J12576,'EDC Component Dictionary'!$B$5:$B$37,0)), "Energy Supply")</f>
        <v>Energy Supply</v>
      </c>
      <c r="L12576" s="12">
        <v>0.14105000000000001</v>
      </c>
      <c r="M12576" s="12"/>
    </row>
    <row r="12577" spans="1:13" x14ac:dyDescent="0.3">
      <c r="A12577" s="18">
        <v>12575</v>
      </c>
      <c r="B12577" s="18">
        <f t="shared" si="394"/>
        <v>2020</v>
      </c>
      <c r="C12577" s="17">
        <v>43862</v>
      </c>
      <c r="D12577" s="18" t="s">
        <v>314</v>
      </c>
      <c r="E12577" s="18" t="s">
        <v>336</v>
      </c>
      <c r="F12577" s="18" t="str">
        <f t="shared" si="393"/>
        <v>Littleton-Total Volumetric Charge-43862</v>
      </c>
      <c r="G12577" s="11" t="s">
        <v>131</v>
      </c>
      <c r="H12577" s="11" t="s">
        <v>55</v>
      </c>
      <c r="I12577" s="11" t="s">
        <v>55</v>
      </c>
      <c r="J12577" s="11" t="s">
        <v>55</v>
      </c>
      <c r="K12577" s="11" t="str">
        <f>IFERROR(INDEX('EDC Component Dictionary'!$C$5:$C$37,MATCH('Rates Database'!J12577,'EDC Component Dictionary'!$B$5:$B$37,0)), "Energy Supply")</f>
        <v>Energy Supply</v>
      </c>
      <c r="L12577" s="12">
        <v>0.122750899999999</v>
      </c>
      <c r="M12577" s="12"/>
    </row>
    <row r="12578" spans="1:13" x14ac:dyDescent="0.3">
      <c r="A12578" s="18">
        <v>12576</v>
      </c>
      <c r="B12578" s="18">
        <f t="shared" si="394"/>
        <v>2020</v>
      </c>
      <c r="C12578" s="17">
        <v>43862</v>
      </c>
      <c r="D12578" s="18" t="s">
        <v>314</v>
      </c>
      <c r="E12578" s="18" t="s">
        <v>337</v>
      </c>
      <c r="F12578" s="18" t="str">
        <f t="shared" si="393"/>
        <v>Boylston-Total Volumetric Charge-43862</v>
      </c>
      <c r="G12578" s="11" t="s">
        <v>131</v>
      </c>
      <c r="H12578" s="11" t="s">
        <v>55</v>
      </c>
      <c r="I12578" s="11" t="s">
        <v>55</v>
      </c>
      <c r="J12578" s="11" t="s">
        <v>55</v>
      </c>
      <c r="K12578" s="11" t="str">
        <f>IFERROR(INDEX('EDC Component Dictionary'!$C$5:$C$37,MATCH('Rates Database'!J12578,'EDC Component Dictionary'!$B$5:$B$37,0)), "Energy Supply")</f>
        <v>Energy Supply</v>
      </c>
      <c r="L12578" s="12">
        <v>0.1085</v>
      </c>
      <c r="M12578" s="12"/>
    </row>
    <row r="12579" spans="1:13" x14ac:dyDescent="0.3">
      <c r="A12579" s="18">
        <v>12577</v>
      </c>
      <c r="B12579" s="18">
        <f t="shared" si="394"/>
        <v>2020</v>
      </c>
      <c r="C12579" s="17">
        <v>43862</v>
      </c>
      <c r="D12579" s="18" t="s">
        <v>314</v>
      </c>
      <c r="E12579" s="18" t="s">
        <v>338</v>
      </c>
      <c r="F12579" s="18" t="str">
        <f t="shared" si="393"/>
        <v>Princeton-Total Volumetric Charge-43862</v>
      </c>
      <c r="G12579" s="11" t="s">
        <v>131</v>
      </c>
      <c r="H12579" s="11" t="s">
        <v>55</v>
      </c>
      <c r="I12579" s="11" t="s">
        <v>55</v>
      </c>
      <c r="J12579" s="11" t="s">
        <v>55</v>
      </c>
      <c r="K12579" s="11" t="str">
        <f>IFERROR(INDEX('EDC Component Dictionary'!$C$5:$C$37,MATCH('Rates Database'!J12579,'EDC Component Dictionary'!$B$5:$B$37,0)), "Energy Supply")</f>
        <v>Energy Supply</v>
      </c>
      <c r="L12579" s="12">
        <v>0.235124999999999</v>
      </c>
      <c r="M12579" s="12"/>
    </row>
    <row r="12580" spans="1:13" x14ac:dyDescent="0.3">
      <c r="A12580" s="18">
        <v>12578</v>
      </c>
      <c r="B12580" s="18">
        <f t="shared" si="394"/>
        <v>2020</v>
      </c>
      <c r="C12580" s="17">
        <v>43862</v>
      </c>
      <c r="D12580" s="18" t="s">
        <v>314</v>
      </c>
      <c r="E12580" s="18" t="s">
        <v>347</v>
      </c>
      <c r="F12580" s="18" t="str">
        <f t="shared" si="393"/>
        <v>Middleborough-Total Volumetric Charge-43862</v>
      </c>
      <c r="G12580" s="11" t="s">
        <v>131</v>
      </c>
      <c r="H12580" s="11" t="s">
        <v>55</v>
      </c>
      <c r="I12580" s="11" t="s">
        <v>55</v>
      </c>
      <c r="J12580" s="11" t="s">
        <v>55</v>
      </c>
      <c r="K12580" s="11" t="str">
        <f>IFERROR(INDEX('EDC Component Dictionary'!$C$5:$C$37,MATCH('Rates Database'!J12580,'EDC Component Dictionary'!$B$5:$B$37,0)), "Energy Supply")</f>
        <v>Energy Supply</v>
      </c>
      <c r="L12580" s="12">
        <v>0.13700000000000001</v>
      </c>
      <c r="M12580" s="12"/>
    </row>
    <row r="12581" spans="1:13" x14ac:dyDescent="0.3">
      <c r="A12581" s="18">
        <v>12579</v>
      </c>
      <c r="B12581" s="18">
        <f t="shared" si="394"/>
        <v>2020</v>
      </c>
      <c r="C12581" s="17">
        <v>43862</v>
      </c>
      <c r="D12581" s="18" t="s">
        <v>314</v>
      </c>
      <c r="E12581" s="18" t="s">
        <v>339</v>
      </c>
      <c r="F12581" s="18" t="str">
        <f t="shared" si="393"/>
        <v>Rowley-Total Volumetric Charge-43862</v>
      </c>
      <c r="G12581" s="11" t="s">
        <v>131</v>
      </c>
      <c r="H12581" s="11" t="s">
        <v>55</v>
      </c>
      <c r="I12581" s="11" t="s">
        <v>55</v>
      </c>
      <c r="J12581" s="11" t="s">
        <v>55</v>
      </c>
      <c r="K12581" s="11" t="str">
        <f>IFERROR(INDEX('EDC Component Dictionary'!$C$5:$C$37,MATCH('Rates Database'!J12581,'EDC Component Dictionary'!$B$5:$B$37,0)), "Energy Supply")</f>
        <v>Energy Supply</v>
      </c>
      <c r="L12581" s="12">
        <v>0.17599999999999999</v>
      </c>
      <c r="M12581" s="12"/>
    </row>
    <row r="12582" spans="1:13" x14ac:dyDescent="0.3">
      <c r="A12582" s="18">
        <v>12580</v>
      </c>
      <c r="B12582" s="18">
        <f t="shared" si="394"/>
        <v>2020</v>
      </c>
      <c r="C12582" s="17">
        <v>43862</v>
      </c>
      <c r="D12582" s="18" t="s">
        <v>314</v>
      </c>
      <c r="E12582" s="18" t="s">
        <v>340</v>
      </c>
      <c r="F12582" s="18" t="str">
        <f t="shared" si="393"/>
        <v>Wakefield-Total Volumetric Charge-43862</v>
      </c>
      <c r="G12582" s="11" t="s">
        <v>131</v>
      </c>
      <c r="H12582" s="11" t="s">
        <v>55</v>
      </c>
      <c r="I12582" s="11" t="s">
        <v>55</v>
      </c>
      <c r="J12582" s="11" t="s">
        <v>55</v>
      </c>
      <c r="K12582" s="11" t="str">
        <f>IFERROR(INDEX('EDC Component Dictionary'!$C$5:$C$37,MATCH('Rates Database'!J12582,'EDC Component Dictionary'!$B$5:$B$37,0)), "Energy Supply")</f>
        <v>Energy Supply</v>
      </c>
      <c r="L12582" s="12">
        <v>0.1575</v>
      </c>
      <c r="M12582" s="12"/>
    </row>
    <row r="12583" spans="1:13" x14ac:dyDescent="0.3">
      <c r="A12583" s="18">
        <v>12581</v>
      </c>
      <c r="B12583" s="18">
        <f t="shared" si="394"/>
        <v>2020</v>
      </c>
      <c r="C12583" s="17">
        <v>43862</v>
      </c>
      <c r="D12583" s="18" t="s">
        <v>314</v>
      </c>
      <c r="E12583" s="18" t="s">
        <v>341</v>
      </c>
      <c r="F12583" s="18" t="str">
        <f t="shared" si="393"/>
        <v>Hull-Total Volumetric Charge-43862</v>
      </c>
      <c r="G12583" s="11" t="s">
        <v>131</v>
      </c>
      <c r="H12583" s="11" t="s">
        <v>55</v>
      </c>
      <c r="I12583" s="11" t="s">
        <v>55</v>
      </c>
      <c r="J12583" s="11" t="s">
        <v>55</v>
      </c>
      <c r="K12583" s="11" t="str">
        <f>IFERROR(INDEX('EDC Component Dictionary'!$C$5:$C$37,MATCH('Rates Database'!J12583,'EDC Component Dictionary'!$B$5:$B$37,0)), "Energy Supply")</f>
        <v>Energy Supply</v>
      </c>
      <c r="L12583" s="12">
        <v>0.154199999999999</v>
      </c>
      <c r="M12583" s="12"/>
    </row>
    <row r="12584" spans="1:13" x14ac:dyDescent="0.3">
      <c r="A12584" s="18">
        <v>12582</v>
      </c>
      <c r="B12584" s="18">
        <f t="shared" si="394"/>
        <v>2020</v>
      </c>
      <c r="C12584" s="17">
        <v>43862</v>
      </c>
      <c r="D12584" s="18" t="s">
        <v>314</v>
      </c>
      <c r="E12584" s="18" t="s">
        <v>342</v>
      </c>
      <c r="F12584" s="18" t="str">
        <f t="shared" si="393"/>
        <v>North Attleborough-Total Volumetric Charge-43862</v>
      </c>
      <c r="G12584" s="11" t="s">
        <v>131</v>
      </c>
      <c r="H12584" s="11" t="s">
        <v>55</v>
      </c>
      <c r="I12584" s="11" t="s">
        <v>55</v>
      </c>
      <c r="J12584" s="11" t="s">
        <v>55</v>
      </c>
      <c r="K12584" s="11" t="str">
        <f>IFERROR(INDEX('EDC Component Dictionary'!$C$5:$C$37,MATCH('Rates Database'!J12584,'EDC Component Dictionary'!$B$5:$B$37,0)), "Energy Supply")</f>
        <v>Energy Supply</v>
      </c>
      <c r="L12584" s="12">
        <v>0.14615999999999901</v>
      </c>
      <c r="M12584" s="12"/>
    </row>
    <row r="12585" spans="1:13" x14ac:dyDescent="0.3">
      <c r="A12585" s="18">
        <v>12583</v>
      </c>
      <c r="B12585" s="18">
        <f t="shared" si="394"/>
        <v>2020</v>
      </c>
      <c r="C12585" s="17">
        <v>43862</v>
      </c>
      <c r="D12585" s="18" t="s">
        <v>314</v>
      </c>
      <c r="E12585" s="18" t="s">
        <v>343</v>
      </c>
      <c r="F12585" s="18" t="str">
        <f t="shared" si="393"/>
        <v>Holden-Total Volumetric Charge-43862</v>
      </c>
      <c r="G12585" s="11" t="s">
        <v>131</v>
      </c>
      <c r="H12585" s="11" t="s">
        <v>55</v>
      </c>
      <c r="I12585" s="11" t="s">
        <v>55</v>
      </c>
      <c r="J12585" s="11" t="s">
        <v>55</v>
      </c>
      <c r="K12585" s="11" t="str">
        <f>IFERROR(INDEX('EDC Component Dictionary'!$C$5:$C$37,MATCH('Rates Database'!J12585,'EDC Component Dictionary'!$B$5:$B$37,0)), "Energy Supply")</f>
        <v>Energy Supply</v>
      </c>
      <c r="L12585" s="12">
        <v>0.12966999999999901</v>
      </c>
      <c r="M12585" s="12"/>
    </row>
    <row r="12586" spans="1:13" x14ac:dyDescent="0.3">
      <c r="A12586" s="18">
        <v>12584</v>
      </c>
      <c r="B12586" s="18">
        <f t="shared" si="394"/>
        <v>2020</v>
      </c>
      <c r="C12586" s="17">
        <v>43862</v>
      </c>
      <c r="D12586" s="18" t="s">
        <v>314</v>
      </c>
      <c r="E12586" s="18" t="s">
        <v>344</v>
      </c>
      <c r="F12586" s="18" t="str">
        <f t="shared" si="393"/>
        <v>Norwood-Total Volumetric Charge-43862</v>
      </c>
      <c r="G12586" s="11" t="s">
        <v>131</v>
      </c>
      <c r="H12586" s="11" t="s">
        <v>55</v>
      </c>
      <c r="I12586" s="11" t="s">
        <v>55</v>
      </c>
      <c r="J12586" s="11" t="s">
        <v>55</v>
      </c>
      <c r="K12586" s="11" t="str">
        <f>IFERROR(INDEX('EDC Component Dictionary'!$C$5:$C$37,MATCH('Rates Database'!J12586,'EDC Component Dictionary'!$B$5:$B$37,0)), "Energy Supply")</f>
        <v>Energy Supply</v>
      </c>
      <c r="L12586" s="12">
        <v>0.16263</v>
      </c>
      <c r="M12586" s="12"/>
    </row>
    <row r="12587" spans="1:13" x14ac:dyDescent="0.3">
      <c r="A12587" s="18">
        <v>12585</v>
      </c>
      <c r="B12587" s="18">
        <f t="shared" si="394"/>
        <v>2020</v>
      </c>
      <c r="C12587" s="17">
        <v>43862</v>
      </c>
      <c r="D12587" s="18" t="s">
        <v>314</v>
      </c>
      <c r="E12587" s="18" t="s">
        <v>345</v>
      </c>
      <c r="F12587" s="18" t="str">
        <f t="shared" si="393"/>
        <v>Russell-Total Volumetric Charge-43862</v>
      </c>
      <c r="G12587" s="11" t="s">
        <v>131</v>
      </c>
      <c r="H12587" s="11" t="s">
        <v>55</v>
      </c>
      <c r="I12587" s="11" t="s">
        <v>55</v>
      </c>
      <c r="J12587" s="11" t="s">
        <v>55</v>
      </c>
      <c r="K12587" s="11" t="str">
        <f>IFERROR(INDEX('EDC Component Dictionary'!$C$5:$C$37,MATCH('Rates Database'!J12587,'EDC Component Dictionary'!$B$5:$B$37,0)), "Energy Supply")</f>
        <v>Energy Supply</v>
      </c>
      <c r="L12587" s="12">
        <v>0.17399999999999999</v>
      </c>
      <c r="M12587" s="12"/>
    </row>
    <row r="12588" spans="1:13" x14ac:dyDescent="0.3">
      <c r="A12588" s="18">
        <v>12586</v>
      </c>
      <c r="B12588" s="18">
        <f t="shared" si="394"/>
        <v>2020</v>
      </c>
      <c r="C12588" s="17">
        <v>43862</v>
      </c>
      <c r="D12588" s="18" t="s">
        <v>314</v>
      </c>
      <c r="E12588" s="18" t="s">
        <v>346</v>
      </c>
      <c r="F12588" s="18" t="str">
        <f t="shared" si="393"/>
        <v>Chester-Total Volumetric Charge-43862</v>
      </c>
      <c r="G12588" s="11" t="s">
        <v>131</v>
      </c>
      <c r="H12588" s="11" t="s">
        <v>55</v>
      </c>
      <c r="I12588" s="11" t="s">
        <v>55</v>
      </c>
      <c r="J12588" s="11" t="s">
        <v>55</v>
      </c>
      <c r="K12588" s="11" t="str">
        <f>IFERROR(INDEX('EDC Component Dictionary'!$C$5:$C$37,MATCH('Rates Database'!J12588,'EDC Component Dictionary'!$B$5:$B$37,0)), "Energy Supply")</f>
        <v>Energy Supply</v>
      </c>
      <c r="L12588" s="12">
        <v>0.20486370000000001</v>
      </c>
      <c r="M12588" s="12"/>
    </row>
    <row r="12589" spans="1:13" x14ac:dyDescent="0.3">
      <c r="A12589" s="18">
        <v>12587</v>
      </c>
      <c r="B12589" s="18">
        <f t="shared" si="394"/>
        <v>2023</v>
      </c>
      <c r="C12589" s="17">
        <v>45108</v>
      </c>
      <c r="D12589" s="18" t="s">
        <v>314</v>
      </c>
      <c r="E12589" s="18" t="s">
        <v>315</v>
      </c>
      <c r="F12589" s="18" t="str">
        <f t="shared" si="393"/>
        <v>Holyoke-Total Volumetric Charge-45108</v>
      </c>
      <c r="G12589" s="11" t="s">
        <v>131</v>
      </c>
      <c r="H12589" s="11" t="s">
        <v>55</v>
      </c>
      <c r="I12589" s="11" t="s">
        <v>55</v>
      </c>
      <c r="J12589" s="11" t="s">
        <v>55</v>
      </c>
      <c r="K12589" s="11" t="str">
        <f>IFERROR(INDEX('EDC Component Dictionary'!$C$5:$C$37,MATCH('Rates Database'!J12589,'EDC Component Dictionary'!$B$5:$B$37,0)), "Energy Supply")</f>
        <v>Energy Supply</v>
      </c>
      <c r="L12589" s="12">
        <v>0.147703999999999</v>
      </c>
      <c r="M12589" s="12"/>
    </row>
    <row r="12590" spans="1:13" x14ac:dyDescent="0.3">
      <c r="A12590" s="18">
        <v>12588</v>
      </c>
      <c r="B12590" s="18">
        <f t="shared" si="394"/>
        <v>2023</v>
      </c>
      <c r="C12590" s="17">
        <v>45108</v>
      </c>
      <c r="D12590" s="18" t="s">
        <v>314</v>
      </c>
      <c r="E12590" s="18" t="s">
        <v>316</v>
      </c>
      <c r="F12590" s="18" t="str">
        <f t="shared" si="393"/>
        <v>West Boylston-Total Volumetric Charge-45108</v>
      </c>
      <c r="G12590" s="11" t="s">
        <v>131</v>
      </c>
      <c r="H12590" s="11" t="s">
        <v>55</v>
      </c>
      <c r="I12590" s="11" t="s">
        <v>55</v>
      </c>
      <c r="J12590" s="11" t="s">
        <v>55</v>
      </c>
      <c r="K12590" s="11" t="str">
        <f>IFERROR(INDEX('EDC Component Dictionary'!$C$5:$C$37,MATCH('Rates Database'!J12590,'EDC Component Dictionary'!$B$5:$B$37,0)), "Energy Supply")</f>
        <v>Energy Supply</v>
      </c>
      <c r="L12590" s="12">
        <v>0.14215999999999901</v>
      </c>
      <c r="M12590" s="12"/>
    </row>
    <row r="12591" spans="1:13" x14ac:dyDescent="0.3">
      <c r="A12591" s="18">
        <v>12589</v>
      </c>
      <c r="B12591" s="18">
        <f t="shared" si="394"/>
        <v>2023</v>
      </c>
      <c r="C12591" s="17">
        <v>45108</v>
      </c>
      <c r="D12591" s="18" t="s">
        <v>314</v>
      </c>
      <c r="E12591" s="18" t="s">
        <v>317</v>
      </c>
      <c r="F12591" s="18" t="str">
        <f t="shared" si="393"/>
        <v>Danvers-Total Volumetric Charge-45108</v>
      </c>
      <c r="G12591" s="11" t="s">
        <v>131</v>
      </c>
      <c r="H12591" s="11" t="s">
        <v>55</v>
      </c>
      <c r="I12591" s="11" t="s">
        <v>55</v>
      </c>
      <c r="J12591" s="11" t="s">
        <v>55</v>
      </c>
      <c r="K12591" s="11" t="str">
        <f>IFERROR(INDEX('EDC Component Dictionary'!$C$5:$C$37,MATCH('Rates Database'!J12591,'EDC Component Dictionary'!$B$5:$B$37,0)), "Energy Supply")</f>
        <v>Energy Supply</v>
      </c>
      <c r="L12591" s="12">
        <v>0.1386</v>
      </c>
      <c r="M12591" s="12"/>
    </row>
    <row r="12592" spans="1:13" x14ac:dyDescent="0.3">
      <c r="A12592" s="18">
        <v>12590</v>
      </c>
      <c r="B12592" s="18">
        <f t="shared" si="394"/>
        <v>2023</v>
      </c>
      <c r="C12592" s="17">
        <v>45108</v>
      </c>
      <c r="D12592" s="18" t="s">
        <v>314</v>
      </c>
      <c r="E12592" s="18" t="s">
        <v>318</v>
      </c>
      <c r="F12592" s="18" t="str">
        <f t="shared" si="393"/>
        <v>Peabody-Total Volumetric Charge-45108</v>
      </c>
      <c r="G12592" s="11" t="s">
        <v>131</v>
      </c>
      <c r="H12592" s="11" t="s">
        <v>55</v>
      </c>
      <c r="I12592" s="11" t="s">
        <v>55</v>
      </c>
      <c r="J12592" s="11" t="s">
        <v>55</v>
      </c>
      <c r="K12592" s="11" t="str">
        <f>IFERROR(INDEX('EDC Component Dictionary'!$C$5:$C$37,MATCH('Rates Database'!J12592,'EDC Component Dictionary'!$B$5:$B$37,0)), "Energy Supply")</f>
        <v>Energy Supply</v>
      </c>
      <c r="L12592" s="12">
        <v>0.13278999999999999</v>
      </c>
      <c r="M12592" s="12"/>
    </row>
    <row r="12593" spans="1:13" x14ac:dyDescent="0.3">
      <c r="A12593" s="18">
        <v>12591</v>
      </c>
      <c r="B12593" s="18">
        <f t="shared" si="394"/>
        <v>2023</v>
      </c>
      <c r="C12593" s="17">
        <v>45108</v>
      </c>
      <c r="D12593" s="18" t="s">
        <v>314</v>
      </c>
      <c r="E12593" s="18" t="s">
        <v>319</v>
      </c>
      <c r="F12593" s="18" t="str">
        <f t="shared" si="393"/>
        <v>Ashburnham-Total Volumetric Charge-45108</v>
      </c>
      <c r="G12593" s="11" t="s">
        <v>131</v>
      </c>
      <c r="H12593" s="11" t="s">
        <v>55</v>
      </c>
      <c r="I12593" s="11" t="s">
        <v>55</v>
      </c>
      <c r="J12593" s="11" t="s">
        <v>55</v>
      </c>
      <c r="K12593" s="11" t="str">
        <f>IFERROR(INDEX('EDC Component Dictionary'!$C$5:$C$37,MATCH('Rates Database'!J12593,'EDC Component Dictionary'!$B$5:$B$37,0)), "Energy Supply")</f>
        <v>Energy Supply</v>
      </c>
      <c r="L12593" s="12">
        <v>0.18869999999999901</v>
      </c>
      <c r="M12593" s="12"/>
    </row>
    <row r="12594" spans="1:13" x14ac:dyDescent="0.3">
      <c r="A12594" s="18">
        <v>12592</v>
      </c>
      <c r="B12594" s="18">
        <f t="shared" si="394"/>
        <v>2023</v>
      </c>
      <c r="C12594" s="17">
        <v>45108</v>
      </c>
      <c r="D12594" s="18" t="s">
        <v>314</v>
      </c>
      <c r="E12594" s="18" t="s">
        <v>320</v>
      </c>
      <c r="F12594" s="18" t="str">
        <f t="shared" si="393"/>
        <v>Mansfield-Total Volumetric Charge-45108</v>
      </c>
      <c r="G12594" s="11" t="s">
        <v>131</v>
      </c>
      <c r="H12594" s="11" t="s">
        <v>55</v>
      </c>
      <c r="I12594" s="11" t="s">
        <v>55</v>
      </c>
      <c r="J12594" s="11" t="s">
        <v>55</v>
      </c>
      <c r="K12594" s="11" t="str">
        <f>IFERROR(INDEX('EDC Component Dictionary'!$C$5:$C$37,MATCH('Rates Database'!J12594,'EDC Component Dictionary'!$B$5:$B$37,0)), "Energy Supply")</f>
        <v>Energy Supply</v>
      </c>
      <c r="L12594" s="12">
        <v>0.12876000000000001</v>
      </c>
      <c r="M12594" s="12"/>
    </row>
    <row r="12595" spans="1:13" x14ac:dyDescent="0.3">
      <c r="A12595" s="18">
        <v>12593</v>
      </c>
      <c r="B12595" s="18">
        <f t="shared" si="394"/>
        <v>2023</v>
      </c>
      <c r="C12595" s="17">
        <v>45108</v>
      </c>
      <c r="D12595" s="18" t="s">
        <v>314</v>
      </c>
      <c r="E12595" s="18" t="s">
        <v>321</v>
      </c>
      <c r="F12595" s="18" t="str">
        <f t="shared" si="393"/>
        <v>Braintree-Total Volumetric Charge-45108</v>
      </c>
      <c r="G12595" s="11" t="s">
        <v>131</v>
      </c>
      <c r="H12595" s="11" t="s">
        <v>55</v>
      </c>
      <c r="I12595" s="11" t="s">
        <v>55</v>
      </c>
      <c r="J12595" s="11" t="s">
        <v>55</v>
      </c>
      <c r="K12595" s="11" t="str">
        <f>IFERROR(INDEX('EDC Component Dictionary'!$C$5:$C$37,MATCH('Rates Database'!J12595,'EDC Component Dictionary'!$B$5:$B$37,0)), "Energy Supply")</f>
        <v>Energy Supply</v>
      </c>
      <c r="L12595" s="12">
        <v>0.15049899999999899</v>
      </c>
      <c r="M12595" s="12"/>
    </row>
    <row r="12596" spans="1:13" x14ac:dyDescent="0.3">
      <c r="A12596" s="18">
        <v>12594</v>
      </c>
      <c r="B12596" s="18">
        <f t="shared" si="394"/>
        <v>2023</v>
      </c>
      <c r="C12596" s="17">
        <v>45108</v>
      </c>
      <c r="D12596" s="18" t="s">
        <v>314</v>
      </c>
      <c r="E12596" s="18" t="s">
        <v>322</v>
      </c>
      <c r="F12596" s="18" t="str">
        <f t="shared" si="393"/>
        <v>Paxton-Total Volumetric Charge-45108</v>
      </c>
      <c r="G12596" s="11" t="s">
        <v>131</v>
      </c>
      <c r="H12596" s="11" t="s">
        <v>55</v>
      </c>
      <c r="I12596" s="11" t="s">
        <v>55</v>
      </c>
      <c r="J12596" s="11" t="s">
        <v>55</v>
      </c>
      <c r="K12596" s="11" t="str">
        <f>IFERROR(INDEX('EDC Component Dictionary'!$C$5:$C$37,MATCH('Rates Database'!J12596,'EDC Component Dictionary'!$B$5:$B$37,0)), "Energy Supply")</f>
        <v>Energy Supply</v>
      </c>
      <c r="L12596" s="12">
        <v>0.18562000000000001</v>
      </c>
      <c r="M12596" s="12"/>
    </row>
    <row r="12597" spans="1:13" x14ac:dyDescent="0.3">
      <c r="A12597" s="18">
        <v>12595</v>
      </c>
      <c r="B12597" s="18">
        <f t="shared" si="394"/>
        <v>2023</v>
      </c>
      <c r="C12597" s="17">
        <v>45108</v>
      </c>
      <c r="D12597" s="18" t="s">
        <v>314</v>
      </c>
      <c r="E12597" s="18" t="s">
        <v>323</v>
      </c>
      <c r="F12597" s="18" t="str">
        <f t="shared" si="393"/>
        <v>Templeton-Total Volumetric Charge-45108</v>
      </c>
      <c r="G12597" s="11" t="s">
        <v>131</v>
      </c>
      <c r="H12597" s="11" t="s">
        <v>55</v>
      </c>
      <c r="I12597" s="11" t="s">
        <v>55</v>
      </c>
      <c r="J12597" s="11" t="s">
        <v>55</v>
      </c>
      <c r="K12597" s="11" t="str">
        <f>IFERROR(INDEX('EDC Component Dictionary'!$C$5:$C$37,MATCH('Rates Database'!J12597,'EDC Component Dictionary'!$B$5:$B$37,0)), "Energy Supply")</f>
        <v>Energy Supply</v>
      </c>
      <c r="L12597" s="12">
        <v>0.1673</v>
      </c>
      <c r="M12597" s="12"/>
    </row>
    <row r="12598" spans="1:13" x14ac:dyDescent="0.3">
      <c r="A12598" s="18">
        <v>12596</v>
      </c>
      <c r="B12598" s="18">
        <f t="shared" si="394"/>
        <v>2023</v>
      </c>
      <c r="C12598" s="17">
        <v>45108</v>
      </c>
      <c r="D12598" s="18" t="s">
        <v>314</v>
      </c>
      <c r="E12598" s="18" t="s">
        <v>324</v>
      </c>
      <c r="F12598" s="18" t="str">
        <f t="shared" si="393"/>
        <v>Hudson-Total Volumetric Charge-45108</v>
      </c>
      <c r="G12598" s="11" t="s">
        <v>131</v>
      </c>
      <c r="H12598" s="11" t="s">
        <v>55</v>
      </c>
      <c r="I12598" s="11" t="s">
        <v>55</v>
      </c>
      <c r="J12598" s="11" t="s">
        <v>55</v>
      </c>
      <c r="K12598" s="11" t="str">
        <f>IFERROR(INDEX('EDC Component Dictionary'!$C$5:$C$37,MATCH('Rates Database'!J12598,'EDC Component Dictionary'!$B$5:$B$37,0)), "Energy Supply")</f>
        <v>Energy Supply</v>
      </c>
      <c r="L12598" s="12">
        <v>0.13469</v>
      </c>
      <c r="M12598" s="12"/>
    </row>
    <row r="12599" spans="1:13" x14ac:dyDescent="0.3">
      <c r="A12599" s="18">
        <v>12597</v>
      </c>
      <c r="B12599" s="18">
        <f t="shared" si="394"/>
        <v>2023</v>
      </c>
      <c r="C12599" s="17">
        <v>45108</v>
      </c>
      <c r="D12599" s="18" t="s">
        <v>314</v>
      </c>
      <c r="E12599" s="18" t="s">
        <v>325</v>
      </c>
      <c r="F12599" s="18" t="str">
        <f t="shared" si="393"/>
        <v>Reading-Total Volumetric Charge-45108</v>
      </c>
      <c r="G12599" s="11" t="s">
        <v>131</v>
      </c>
      <c r="H12599" s="11" t="s">
        <v>55</v>
      </c>
      <c r="I12599" s="11" t="s">
        <v>55</v>
      </c>
      <c r="J12599" s="11" t="s">
        <v>55</v>
      </c>
      <c r="K12599" s="11" t="str">
        <f>IFERROR(INDEX('EDC Component Dictionary'!$C$5:$C$37,MATCH('Rates Database'!J12599,'EDC Component Dictionary'!$B$5:$B$37,0)), "Energy Supply")</f>
        <v>Energy Supply</v>
      </c>
      <c r="L12599" s="12">
        <v>0.17929299999999901</v>
      </c>
      <c r="M12599" s="12"/>
    </row>
    <row r="12600" spans="1:13" x14ac:dyDescent="0.3">
      <c r="A12600" s="18">
        <v>12598</v>
      </c>
      <c r="B12600" s="18">
        <f t="shared" si="394"/>
        <v>2023</v>
      </c>
      <c r="C12600" s="17">
        <v>45108</v>
      </c>
      <c r="D12600" s="18" t="s">
        <v>314</v>
      </c>
      <c r="E12600" s="18" t="s">
        <v>326</v>
      </c>
      <c r="F12600" s="18" t="str">
        <f t="shared" si="393"/>
        <v>Shrewsbury-Total Volumetric Charge-45108</v>
      </c>
      <c r="G12600" s="11" t="s">
        <v>131</v>
      </c>
      <c r="H12600" s="11" t="s">
        <v>55</v>
      </c>
      <c r="I12600" s="11" t="s">
        <v>55</v>
      </c>
      <c r="J12600" s="11" t="s">
        <v>55</v>
      </c>
      <c r="K12600" s="11" t="str">
        <f>IFERROR(INDEX('EDC Component Dictionary'!$C$5:$C$37,MATCH('Rates Database'!J12600,'EDC Component Dictionary'!$B$5:$B$37,0)), "Energy Supply")</f>
        <v>Energy Supply</v>
      </c>
      <c r="L12600" s="12">
        <v>0.12690000000000001</v>
      </c>
      <c r="M12600" s="12"/>
    </row>
    <row r="12601" spans="1:13" x14ac:dyDescent="0.3">
      <c r="A12601" s="18">
        <v>12599</v>
      </c>
      <c r="B12601" s="18">
        <f t="shared" si="394"/>
        <v>2023</v>
      </c>
      <c r="C12601" s="17">
        <v>45108</v>
      </c>
      <c r="D12601" s="18" t="s">
        <v>314</v>
      </c>
      <c r="E12601" s="18" t="s">
        <v>327</v>
      </c>
      <c r="F12601" s="18" t="str">
        <f t="shared" si="393"/>
        <v>Ipswich-Total Volumetric Charge-45108</v>
      </c>
      <c r="G12601" s="11" t="s">
        <v>131</v>
      </c>
      <c r="H12601" s="11" t="s">
        <v>55</v>
      </c>
      <c r="I12601" s="11" t="s">
        <v>55</v>
      </c>
      <c r="J12601" s="11" t="s">
        <v>55</v>
      </c>
      <c r="K12601" s="11" t="str">
        <f>IFERROR(INDEX('EDC Component Dictionary'!$C$5:$C$37,MATCH('Rates Database'!J12601,'EDC Component Dictionary'!$B$5:$B$37,0)), "Energy Supply")</f>
        <v>Energy Supply</v>
      </c>
      <c r="L12601" s="12">
        <v>0.159</v>
      </c>
      <c r="M12601" s="12"/>
    </row>
    <row r="12602" spans="1:13" x14ac:dyDescent="0.3">
      <c r="A12602" s="18">
        <v>12600</v>
      </c>
      <c r="B12602" s="18">
        <f t="shared" si="394"/>
        <v>2023</v>
      </c>
      <c r="C12602" s="17">
        <v>45108</v>
      </c>
      <c r="D12602" s="18" t="s">
        <v>314</v>
      </c>
      <c r="E12602" s="18" t="s">
        <v>328</v>
      </c>
      <c r="F12602" s="18" t="str">
        <f t="shared" si="393"/>
        <v>Westfield-Total Volumetric Charge-45108</v>
      </c>
      <c r="G12602" s="11" t="s">
        <v>131</v>
      </c>
      <c r="H12602" s="11" t="s">
        <v>55</v>
      </c>
      <c r="I12602" s="11" t="s">
        <v>55</v>
      </c>
      <c r="J12602" s="11" t="s">
        <v>55</v>
      </c>
      <c r="K12602" s="11" t="str">
        <f>IFERROR(INDEX('EDC Component Dictionary'!$C$5:$C$37,MATCH('Rates Database'!J12602,'EDC Component Dictionary'!$B$5:$B$37,0)), "Energy Supply")</f>
        <v>Energy Supply</v>
      </c>
      <c r="L12602" s="12">
        <v>0.16083500000000001</v>
      </c>
      <c r="M12602" s="12"/>
    </row>
    <row r="12603" spans="1:13" x14ac:dyDescent="0.3">
      <c r="A12603" s="18">
        <v>12601</v>
      </c>
      <c r="B12603" s="18">
        <f t="shared" si="394"/>
        <v>2023</v>
      </c>
      <c r="C12603" s="17">
        <v>45108</v>
      </c>
      <c r="D12603" s="18" t="s">
        <v>314</v>
      </c>
      <c r="E12603" s="18" t="s">
        <v>329</v>
      </c>
      <c r="F12603" s="18" t="str">
        <f t="shared" si="393"/>
        <v>Merrimac-Total Volumetric Charge-45108</v>
      </c>
      <c r="G12603" s="11" t="s">
        <v>131</v>
      </c>
      <c r="H12603" s="11" t="s">
        <v>55</v>
      </c>
      <c r="I12603" s="11" t="s">
        <v>55</v>
      </c>
      <c r="J12603" s="11" t="s">
        <v>55</v>
      </c>
      <c r="K12603" s="11" t="str">
        <f>IFERROR(INDEX('EDC Component Dictionary'!$C$5:$C$37,MATCH('Rates Database'!J12603,'EDC Component Dictionary'!$B$5:$B$37,0)), "Energy Supply")</f>
        <v>Energy Supply</v>
      </c>
      <c r="L12603" s="12">
        <v>0.17313000000000001</v>
      </c>
      <c r="M12603" s="12"/>
    </row>
    <row r="12604" spans="1:13" x14ac:dyDescent="0.3">
      <c r="A12604" s="18">
        <v>12602</v>
      </c>
      <c r="B12604" s="18">
        <f t="shared" si="394"/>
        <v>2023</v>
      </c>
      <c r="C12604" s="17">
        <v>45108</v>
      </c>
      <c r="D12604" s="18" t="s">
        <v>314</v>
      </c>
      <c r="E12604" s="18" t="s">
        <v>330</v>
      </c>
      <c r="F12604" s="18" t="str">
        <f t="shared" si="393"/>
        <v>Chicopee-Total Volumetric Charge-45108</v>
      </c>
      <c r="G12604" s="11" t="s">
        <v>131</v>
      </c>
      <c r="H12604" s="11" t="s">
        <v>55</v>
      </c>
      <c r="I12604" s="11" t="s">
        <v>55</v>
      </c>
      <c r="J12604" s="11" t="s">
        <v>55</v>
      </c>
      <c r="K12604" s="11" t="str">
        <f>IFERROR(INDEX('EDC Component Dictionary'!$C$5:$C$37,MATCH('Rates Database'!J12604,'EDC Component Dictionary'!$B$5:$B$37,0)), "Energy Supply")</f>
        <v>Energy Supply</v>
      </c>
      <c r="L12604" s="12">
        <v>0.14873999999999901</v>
      </c>
      <c r="M12604" s="12"/>
    </row>
    <row r="12605" spans="1:13" x14ac:dyDescent="0.3">
      <c r="A12605" s="18">
        <v>12603</v>
      </c>
      <c r="B12605" s="18">
        <f t="shared" si="394"/>
        <v>2023</v>
      </c>
      <c r="C12605" s="17">
        <v>45108</v>
      </c>
      <c r="D12605" s="18" t="s">
        <v>314</v>
      </c>
      <c r="E12605" s="18" t="s">
        <v>331</v>
      </c>
      <c r="F12605" s="18" t="str">
        <f t="shared" si="393"/>
        <v>Marblehead-Total Volumetric Charge-45108</v>
      </c>
      <c r="G12605" s="11" t="s">
        <v>131</v>
      </c>
      <c r="H12605" s="11" t="s">
        <v>55</v>
      </c>
      <c r="I12605" s="11" t="s">
        <v>55</v>
      </c>
      <c r="J12605" s="11" t="s">
        <v>55</v>
      </c>
      <c r="K12605" s="11" t="str">
        <f>IFERROR(INDEX('EDC Component Dictionary'!$C$5:$C$37,MATCH('Rates Database'!J12605,'EDC Component Dictionary'!$B$5:$B$37,0)), "Energy Supply")</f>
        <v>Energy Supply</v>
      </c>
      <c r="L12605" s="12">
        <v>0.2019</v>
      </c>
      <c r="M12605" s="12"/>
    </row>
    <row r="12606" spans="1:13" x14ac:dyDescent="0.3">
      <c r="A12606" s="18">
        <v>12604</v>
      </c>
      <c r="B12606" s="18">
        <f t="shared" si="394"/>
        <v>2023</v>
      </c>
      <c r="C12606" s="17">
        <v>45108</v>
      </c>
      <c r="D12606" s="18" t="s">
        <v>314</v>
      </c>
      <c r="E12606" s="18" t="s">
        <v>332</v>
      </c>
      <c r="F12606" s="18" t="str">
        <f t="shared" si="393"/>
        <v>Hingham-Total Volumetric Charge-45108</v>
      </c>
      <c r="G12606" s="11" t="s">
        <v>131</v>
      </c>
      <c r="H12606" s="11" t="s">
        <v>55</v>
      </c>
      <c r="I12606" s="11" t="s">
        <v>55</v>
      </c>
      <c r="J12606" s="11" t="s">
        <v>55</v>
      </c>
      <c r="K12606" s="11" t="str">
        <f>IFERROR(INDEX('EDC Component Dictionary'!$C$5:$C$37,MATCH('Rates Database'!J12606,'EDC Component Dictionary'!$B$5:$B$37,0)), "Energy Supply")</f>
        <v>Energy Supply</v>
      </c>
      <c r="L12606" s="12">
        <v>0.16395699999999899</v>
      </c>
      <c r="M12606" s="12"/>
    </row>
    <row r="12607" spans="1:13" x14ac:dyDescent="0.3">
      <c r="A12607" s="18">
        <v>12605</v>
      </c>
      <c r="B12607" s="18">
        <f t="shared" si="394"/>
        <v>2023</v>
      </c>
      <c r="C12607" s="17">
        <v>45108</v>
      </c>
      <c r="D12607" s="18" t="s">
        <v>314</v>
      </c>
      <c r="E12607" s="18" t="s">
        <v>333</v>
      </c>
      <c r="F12607" s="18" t="str">
        <f t="shared" si="393"/>
        <v>South Hadley-Total Volumetric Charge-45108</v>
      </c>
      <c r="G12607" s="11" t="s">
        <v>131</v>
      </c>
      <c r="H12607" s="11" t="s">
        <v>55</v>
      </c>
      <c r="I12607" s="11" t="s">
        <v>55</v>
      </c>
      <c r="J12607" s="11" t="s">
        <v>55</v>
      </c>
      <c r="K12607" s="11" t="str">
        <f>IFERROR(INDEX('EDC Component Dictionary'!$C$5:$C$37,MATCH('Rates Database'!J12607,'EDC Component Dictionary'!$B$5:$B$37,0)), "Energy Supply")</f>
        <v>Energy Supply</v>
      </c>
      <c r="L12607" s="12">
        <v>0.147885199999999</v>
      </c>
      <c r="M12607" s="12"/>
    </row>
    <row r="12608" spans="1:13" x14ac:dyDescent="0.3">
      <c r="A12608" s="18">
        <v>12606</v>
      </c>
      <c r="B12608" s="18">
        <f t="shared" si="394"/>
        <v>2023</v>
      </c>
      <c r="C12608" s="17">
        <v>45108</v>
      </c>
      <c r="D12608" s="18" t="s">
        <v>314</v>
      </c>
      <c r="E12608" s="18" t="s">
        <v>334</v>
      </c>
      <c r="F12608" s="18" t="str">
        <f t="shared" si="393"/>
        <v>Georgetown-Total Volumetric Charge-45108</v>
      </c>
      <c r="G12608" s="11" t="s">
        <v>131</v>
      </c>
      <c r="H12608" s="11" t="s">
        <v>55</v>
      </c>
      <c r="I12608" s="11" t="s">
        <v>55</v>
      </c>
      <c r="J12608" s="11" t="s">
        <v>55</v>
      </c>
      <c r="K12608" s="11" t="str">
        <f>IFERROR(INDEX('EDC Component Dictionary'!$C$5:$C$37,MATCH('Rates Database'!J12608,'EDC Component Dictionary'!$B$5:$B$37,0)), "Energy Supply")</f>
        <v>Energy Supply</v>
      </c>
      <c r="L12608" s="12">
        <v>0.17379500000000001</v>
      </c>
      <c r="M12608" s="12"/>
    </row>
    <row r="12609" spans="1:13" x14ac:dyDescent="0.3">
      <c r="A12609" s="18">
        <v>12607</v>
      </c>
      <c r="B12609" s="18">
        <f t="shared" si="394"/>
        <v>2023</v>
      </c>
      <c r="C12609" s="17">
        <v>45108</v>
      </c>
      <c r="D12609" s="18" t="s">
        <v>314</v>
      </c>
      <c r="E12609" s="18" t="s">
        <v>335</v>
      </c>
      <c r="F12609" s="18" t="str">
        <f t="shared" si="393"/>
        <v>Sterling-Total Volumetric Charge-45108</v>
      </c>
      <c r="G12609" s="11" t="s">
        <v>131</v>
      </c>
      <c r="H12609" s="11" t="s">
        <v>55</v>
      </c>
      <c r="I12609" s="11" t="s">
        <v>55</v>
      </c>
      <c r="J12609" s="11" t="s">
        <v>55</v>
      </c>
      <c r="K12609" s="11" t="str">
        <f>IFERROR(INDEX('EDC Component Dictionary'!$C$5:$C$37,MATCH('Rates Database'!J12609,'EDC Component Dictionary'!$B$5:$B$37,0)), "Energy Supply")</f>
        <v>Energy Supply</v>
      </c>
      <c r="L12609" s="12">
        <v>0.13155</v>
      </c>
      <c r="M12609" s="12"/>
    </row>
    <row r="12610" spans="1:13" x14ac:dyDescent="0.3">
      <c r="A12610" s="18">
        <v>12608</v>
      </c>
      <c r="B12610" s="18">
        <f t="shared" si="394"/>
        <v>2023</v>
      </c>
      <c r="C12610" s="17">
        <v>45108</v>
      </c>
      <c r="D12610" s="18" t="s">
        <v>314</v>
      </c>
      <c r="E12610" s="18" t="s">
        <v>336</v>
      </c>
      <c r="F12610" s="18" t="str">
        <f t="shared" si="393"/>
        <v>Littleton-Total Volumetric Charge-45108</v>
      </c>
      <c r="G12610" s="11" t="s">
        <v>131</v>
      </c>
      <c r="H12610" s="11" t="s">
        <v>55</v>
      </c>
      <c r="I12610" s="11" t="s">
        <v>55</v>
      </c>
      <c r="J12610" s="11" t="s">
        <v>55</v>
      </c>
      <c r="K12610" s="11" t="str">
        <f>IFERROR(INDEX('EDC Component Dictionary'!$C$5:$C$37,MATCH('Rates Database'!J12610,'EDC Component Dictionary'!$B$5:$B$37,0)), "Energy Supply")</f>
        <v>Energy Supply</v>
      </c>
      <c r="L12610" s="12">
        <v>0.1374263</v>
      </c>
      <c r="M12610" s="12"/>
    </row>
    <row r="12611" spans="1:13" x14ac:dyDescent="0.3">
      <c r="A12611" s="18">
        <v>12609</v>
      </c>
      <c r="B12611" s="18">
        <f t="shared" si="394"/>
        <v>2023</v>
      </c>
      <c r="C12611" s="17">
        <v>45108</v>
      </c>
      <c r="D12611" s="18" t="s">
        <v>314</v>
      </c>
      <c r="E12611" s="18" t="s">
        <v>337</v>
      </c>
      <c r="F12611" s="18" t="str">
        <f t="shared" si="393"/>
        <v>Boylston-Total Volumetric Charge-45108</v>
      </c>
      <c r="G12611" s="11" t="s">
        <v>131</v>
      </c>
      <c r="H12611" s="11" t="s">
        <v>55</v>
      </c>
      <c r="I12611" s="11" t="s">
        <v>55</v>
      </c>
      <c r="J12611" s="11" t="s">
        <v>55</v>
      </c>
      <c r="K12611" s="11" t="str">
        <f>IFERROR(INDEX('EDC Component Dictionary'!$C$5:$C$37,MATCH('Rates Database'!J12611,'EDC Component Dictionary'!$B$5:$B$37,0)), "Energy Supply")</f>
        <v>Energy Supply</v>
      </c>
      <c r="L12611" s="12">
        <v>0.13150000000000001</v>
      </c>
      <c r="M12611" s="12"/>
    </row>
    <row r="12612" spans="1:13" x14ac:dyDescent="0.3">
      <c r="A12612" s="18">
        <v>12610</v>
      </c>
      <c r="B12612" s="18">
        <f t="shared" si="394"/>
        <v>2023</v>
      </c>
      <c r="C12612" s="17">
        <v>45108</v>
      </c>
      <c r="D12612" s="18" t="s">
        <v>314</v>
      </c>
      <c r="E12612" s="18" t="s">
        <v>338</v>
      </c>
      <c r="F12612" s="18" t="str">
        <f t="shared" ref="F12612:F12675" si="395">_xlfn.CONCAT(E12612,"-",J12612,"-",C12612)</f>
        <v>Princeton-Total Volumetric Charge-45108</v>
      </c>
      <c r="G12612" s="11" t="s">
        <v>131</v>
      </c>
      <c r="H12612" s="11" t="s">
        <v>55</v>
      </c>
      <c r="I12612" s="11" t="s">
        <v>55</v>
      </c>
      <c r="J12612" s="11" t="s">
        <v>55</v>
      </c>
      <c r="K12612" s="11" t="str">
        <f>IFERROR(INDEX('EDC Component Dictionary'!$C$5:$C$37,MATCH('Rates Database'!J12612,'EDC Component Dictionary'!$B$5:$B$37,0)), "Energy Supply")</f>
        <v>Energy Supply</v>
      </c>
      <c r="L12612" s="12">
        <v>0.235124999999999</v>
      </c>
      <c r="M12612" s="12"/>
    </row>
    <row r="12613" spans="1:13" x14ac:dyDescent="0.3">
      <c r="A12613" s="18">
        <v>12611</v>
      </c>
      <c r="B12613" s="18">
        <f t="shared" si="394"/>
        <v>2023</v>
      </c>
      <c r="C12613" s="17">
        <v>45108</v>
      </c>
      <c r="D12613" s="18" t="s">
        <v>314</v>
      </c>
      <c r="E12613" s="18" t="s">
        <v>339</v>
      </c>
      <c r="F12613" s="18" t="str">
        <f t="shared" si="395"/>
        <v>Rowley-Total Volumetric Charge-45108</v>
      </c>
      <c r="G12613" s="11" t="s">
        <v>131</v>
      </c>
      <c r="H12613" s="11" t="s">
        <v>55</v>
      </c>
      <c r="I12613" s="11" t="s">
        <v>55</v>
      </c>
      <c r="J12613" s="11" t="s">
        <v>55</v>
      </c>
      <c r="K12613" s="11" t="str">
        <f>IFERROR(INDEX('EDC Component Dictionary'!$C$5:$C$37,MATCH('Rates Database'!J12613,'EDC Component Dictionary'!$B$5:$B$37,0)), "Energy Supply")</f>
        <v>Energy Supply</v>
      </c>
      <c r="L12613" s="12">
        <v>0.1885</v>
      </c>
      <c r="M12613" s="12"/>
    </row>
    <row r="12614" spans="1:13" x14ac:dyDescent="0.3">
      <c r="A12614" s="18">
        <v>12612</v>
      </c>
      <c r="B12614" s="18">
        <f t="shared" si="394"/>
        <v>2023</v>
      </c>
      <c r="C12614" s="17">
        <v>45108</v>
      </c>
      <c r="D12614" s="18" t="s">
        <v>314</v>
      </c>
      <c r="E12614" s="18" t="s">
        <v>340</v>
      </c>
      <c r="F12614" s="18" t="str">
        <f t="shared" si="395"/>
        <v>Wakefield-Total Volumetric Charge-45108</v>
      </c>
      <c r="G12614" s="11" t="s">
        <v>131</v>
      </c>
      <c r="H12614" s="11" t="s">
        <v>55</v>
      </c>
      <c r="I12614" s="11" t="s">
        <v>55</v>
      </c>
      <c r="J12614" s="11" t="s">
        <v>55</v>
      </c>
      <c r="K12614" s="11" t="str">
        <f>IFERROR(INDEX('EDC Component Dictionary'!$C$5:$C$37,MATCH('Rates Database'!J12614,'EDC Component Dictionary'!$B$5:$B$37,0)), "Energy Supply")</f>
        <v>Energy Supply</v>
      </c>
      <c r="L12614" s="12">
        <v>0.20307999999999901</v>
      </c>
      <c r="M12614" s="12"/>
    </row>
    <row r="12615" spans="1:13" x14ac:dyDescent="0.3">
      <c r="A12615" s="18">
        <v>12613</v>
      </c>
      <c r="B12615" s="18">
        <f t="shared" si="394"/>
        <v>2023</v>
      </c>
      <c r="C12615" s="17">
        <v>45108</v>
      </c>
      <c r="D12615" s="18" t="s">
        <v>314</v>
      </c>
      <c r="E12615" s="18" t="s">
        <v>341</v>
      </c>
      <c r="F12615" s="18" t="str">
        <f t="shared" si="395"/>
        <v>Hull-Total Volumetric Charge-45108</v>
      </c>
      <c r="G12615" s="11" t="s">
        <v>131</v>
      </c>
      <c r="H12615" s="11" t="s">
        <v>55</v>
      </c>
      <c r="I12615" s="11" t="s">
        <v>55</v>
      </c>
      <c r="J12615" s="11" t="s">
        <v>55</v>
      </c>
      <c r="K12615" s="11" t="str">
        <f>IFERROR(INDEX('EDC Component Dictionary'!$C$5:$C$37,MATCH('Rates Database'!J12615,'EDC Component Dictionary'!$B$5:$B$37,0)), "Energy Supply")</f>
        <v>Energy Supply</v>
      </c>
      <c r="L12615" s="12">
        <v>0.1822</v>
      </c>
      <c r="M12615" s="12"/>
    </row>
    <row r="12616" spans="1:13" x14ac:dyDescent="0.3">
      <c r="A12616" s="18">
        <v>12614</v>
      </c>
      <c r="B12616" s="18">
        <f t="shared" si="394"/>
        <v>2023</v>
      </c>
      <c r="C12616" s="17">
        <v>45108</v>
      </c>
      <c r="D12616" s="18" t="s">
        <v>314</v>
      </c>
      <c r="E12616" s="18" t="s">
        <v>342</v>
      </c>
      <c r="F12616" s="18" t="str">
        <f t="shared" si="395"/>
        <v>North Attleborough-Total Volumetric Charge-45108</v>
      </c>
      <c r="G12616" s="11" t="s">
        <v>131</v>
      </c>
      <c r="H12616" s="11" t="s">
        <v>55</v>
      </c>
      <c r="I12616" s="11" t="s">
        <v>55</v>
      </c>
      <c r="J12616" s="11" t="s">
        <v>55</v>
      </c>
      <c r="K12616" s="11" t="str">
        <f>IFERROR(INDEX('EDC Component Dictionary'!$C$5:$C$37,MATCH('Rates Database'!J12616,'EDC Component Dictionary'!$B$5:$B$37,0)), "Energy Supply")</f>
        <v>Energy Supply</v>
      </c>
      <c r="L12616" s="12">
        <v>0.14615999999999901</v>
      </c>
      <c r="M12616" s="12"/>
    </row>
    <row r="12617" spans="1:13" x14ac:dyDescent="0.3">
      <c r="A12617" s="18">
        <v>12615</v>
      </c>
      <c r="B12617" s="18">
        <f t="shared" si="394"/>
        <v>2023</v>
      </c>
      <c r="C12617" s="17">
        <v>45108</v>
      </c>
      <c r="D12617" s="18" t="s">
        <v>314</v>
      </c>
      <c r="E12617" s="18" t="s">
        <v>343</v>
      </c>
      <c r="F12617" s="18" t="str">
        <f t="shared" si="395"/>
        <v>Holden-Total Volumetric Charge-45108</v>
      </c>
      <c r="G12617" s="11" t="s">
        <v>131</v>
      </c>
      <c r="H12617" s="11" t="s">
        <v>55</v>
      </c>
      <c r="I12617" s="11" t="s">
        <v>55</v>
      </c>
      <c r="J12617" s="11" t="s">
        <v>55</v>
      </c>
      <c r="K12617" s="11" t="str">
        <f>IFERROR(INDEX('EDC Component Dictionary'!$C$5:$C$37,MATCH('Rates Database'!J12617,'EDC Component Dictionary'!$B$5:$B$37,0)), "Energy Supply")</f>
        <v>Energy Supply</v>
      </c>
      <c r="L12617" s="12">
        <v>0.18124499999999999</v>
      </c>
      <c r="M12617" s="12"/>
    </row>
    <row r="12618" spans="1:13" x14ac:dyDescent="0.3">
      <c r="A12618" s="18">
        <v>12616</v>
      </c>
      <c r="B12618" s="18">
        <f t="shared" si="394"/>
        <v>2023</v>
      </c>
      <c r="C12618" s="17">
        <v>45108</v>
      </c>
      <c r="D12618" s="18" t="s">
        <v>314</v>
      </c>
      <c r="E12618" s="18" t="s">
        <v>344</v>
      </c>
      <c r="F12618" s="18" t="str">
        <f t="shared" si="395"/>
        <v>Norwood-Total Volumetric Charge-45108</v>
      </c>
      <c r="G12618" s="11" t="s">
        <v>131</v>
      </c>
      <c r="H12618" s="11" t="s">
        <v>55</v>
      </c>
      <c r="I12618" s="11" t="s">
        <v>55</v>
      </c>
      <c r="J12618" s="11" t="s">
        <v>55</v>
      </c>
      <c r="K12618" s="11" t="str">
        <f>IFERROR(INDEX('EDC Component Dictionary'!$C$5:$C$37,MATCH('Rates Database'!J12618,'EDC Component Dictionary'!$B$5:$B$37,0)), "Energy Supply")</f>
        <v>Energy Supply</v>
      </c>
      <c r="L12618" s="12">
        <v>0.15892999999999999</v>
      </c>
      <c r="M12618" s="12"/>
    </row>
    <row r="12619" spans="1:13" x14ac:dyDescent="0.3">
      <c r="A12619" s="18">
        <v>12617</v>
      </c>
      <c r="B12619" s="18">
        <f t="shared" si="394"/>
        <v>2023</v>
      </c>
      <c r="C12619" s="17">
        <v>45108</v>
      </c>
      <c r="D12619" s="18" t="s">
        <v>314</v>
      </c>
      <c r="E12619" s="18" t="s">
        <v>345</v>
      </c>
      <c r="F12619" s="18" t="str">
        <f t="shared" si="395"/>
        <v>Russell-Total Volumetric Charge-45108</v>
      </c>
      <c r="G12619" s="11" t="s">
        <v>131</v>
      </c>
      <c r="H12619" s="11" t="s">
        <v>55</v>
      </c>
      <c r="I12619" s="11" t="s">
        <v>55</v>
      </c>
      <c r="J12619" s="11" t="s">
        <v>55</v>
      </c>
      <c r="K12619" s="11" t="str">
        <f>IFERROR(INDEX('EDC Component Dictionary'!$C$5:$C$37,MATCH('Rates Database'!J12619,'EDC Component Dictionary'!$B$5:$B$37,0)), "Energy Supply")</f>
        <v>Energy Supply</v>
      </c>
      <c r="L12619" s="12">
        <v>0.17399999999999999</v>
      </c>
      <c r="M12619" s="12"/>
    </row>
    <row r="12620" spans="1:13" x14ac:dyDescent="0.3">
      <c r="A12620" s="18">
        <v>12618</v>
      </c>
      <c r="B12620" s="18">
        <f t="shared" si="394"/>
        <v>2023</v>
      </c>
      <c r="C12620" s="17">
        <v>45108</v>
      </c>
      <c r="D12620" s="18" t="s">
        <v>314</v>
      </c>
      <c r="E12620" s="18" t="s">
        <v>346</v>
      </c>
      <c r="F12620" s="18" t="str">
        <f t="shared" si="395"/>
        <v>Chester-Total Volumetric Charge-45108</v>
      </c>
      <c r="G12620" s="11" t="s">
        <v>131</v>
      </c>
      <c r="H12620" s="11" t="s">
        <v>55</v>
      </c>
      <c r="I12620" s="11" t="s">
        <v>55</v>
      </c>
      <c r="J12620" s="11" t="s">
        <v>55</v>
      </c>
      <c r="K12620" s="11" t="str">
        <f>IFERROR(INDEX('EDC Component Dictionary'!$C$5:$C$37,MATCH('Rates Database'!J12620,'EDC Component Dictionary'!$B$5:$B$37,0)), "Energy Supply")</f>
        <v>Energy Supply</v>
      </c>
      <c r="L12620" s="12">
        <v>0.21443969999999901</v>
      </c>
      <c r="M12620" s="12"/>
    </row>
    <row r="12621" spans="1:13" x14ac:dyDescent="0.3">
      <c r="A12621" s="18">
        <v>12619</v>
      </c>
      <c r="B12621" s="18">
        <f t="shared" si="394"/>
        <v>2021</v>
      </c>
      <c r="C12621" s="17">
        <v>44256</v>
      </c>
      <c r="D12621" s="18" t="s">
        <v>314</v>
      </c>
      <c r="E12621" s="18" t="s">
        <v>315</v>
      </c>
      <c r="F12621" s="18" t="str">
        <f t="shared" si="395"/>
        <v>Holyoke-Total Volumetric Charge-44256</v>
      </c>
      <c r="G12621" s="11" t="s">
        <v>131</v>
      </c>
      <c r="H12621" s="11" t="s">
        <v>55</v>
      </c>
      <c r="I12621" s="11" t="s">
        <v>55</v>
      </c>
      <c r="J12621" s="11" t="s">
        <v>55</v>
      </c>
      <c r="K12621" s="11" t="str">
        <f>IFERROR(INDEX('EDC Component Dictionary'!$C$5:$C$37,MATCH('Rates Database'!J12621,'EDC Component Dictionary'!$B$5:$B$37,0)), "Energy Supply")</f>
        <v>Energy Supply</v>
      </c>
      <c r="L12621" s="12">
        <v>0.12850699999999901</v>
      </c>
      <c r="M12621" s="12"/>
    </row>
    <row r="12622" spans="1:13" x14ac:dyDescent="0.3">
      <c r="A12622" s="18">
        <v>12620</v>
      </c>
      <c r="B12622" s="18">
        <f t="shared" si="394"/>
        <v>2021</v>
      </c>
      <c r="C12622" s="17">
        <v>44256</v>
      </c>
      <c r="D12622" s="18" t="s">
        <v>314</v>
      </c>
      <c r="E12622" s="18" t="s">
        <v>316</v>
      </c>
      <c r="F12622" s="18" t="str">
        <f t="shared" si="395"/>
        <v>West Boylston-Total Volumetric Charge-44256</v>
      </c>
      <c r="G12622" s="11" t="s">
        <v>131</v>
      </c>
      <c r="H12622" s="11" t="s">
        <v>55</v>
      </c>
      <c r="I12622" s="11" t="s">
        <v>55</v>
      </c>
      <c r="J12622" s="11" t="s">
        <v>55</v>
      </c>
      <c r="K12622" s="11" t="str">
        <f>IFERROR(INDEX('EDC Component Dictionary'!$C$5:$C$37,MATCH('Rates Database'!J12622,'EDC Component Dictionary'!$B$5:$B$37,0)), "Energy Supply")</f>
        <v>Energy Supply</v>
      </c>
      <c r="L12622" s="12">
        <v>0.13185999999999901</v>
      </c>
      <c r="M12622" s="12"/>
    </row>
    <row r="12623" spans="1:13" x14ac:dyDescent="0.3">
      <c r="A12623" s="18">
        <v>12621</v>
      </c>
      <c r="B12623" s="18">
        <f t="shared" si="394"/>
        <v>2021</v>
      </c>
      <c r="C12623" s="17">
        <v>44256</v>
      </c>
      <c r="D12623" s="18" t="s">
        <v>314</v>
      </c>
      <c r="E12623" s="18" t="s">
        <v>317</v>
      </c>
      <c r="F12623" s="18" t="str">
        <f t="shared" si="395"/>
        <v>Danvers-Total Volumetric Charge-44256</v>
      </c>
      <c r="G12623" s="11" t="s">
        <v>131</v>
      </c>
      <c r="H12623" s="11" t="s">
        <v>55</v>
      </c>
      <c r="I12623" s="11" t="s">
        <v>55</v>
      </c>
      <c r="J12623" s="11" t="s">
        <v>55</v>
      </c>
      <c r="K12623" s="11" t="str">
        <f>IFERROR(INDEX('EDC Component Dictionary'!$C$5:$C$37,MATCH('Rates Database'!J12623,'EDC Component Dictionary'!$B$5:$B$37,0)), "Energy Supply")</f>
        <v>Energy Supply</v>
      </c>
      <c r="L12623" s="12">
        <v>0.13739999999999999</v>
      </c>
      <c r="M12623" s="12"/>
    </row>
    <row r="12624" spans="1:13" x14ac:dyDescent="0.3">
      <c r="A12624" s="18">
        <v>12622</v>
      </c>
      <c r="B12624" s="18">
        <f t="shared" si="394"/>
        <v>2021</v>
      </c>
      <c r="C12624" s="17">
        <v>44256</v>
      </c>
      <c r="D12624" s="18" t="s">
        <v>314</v>
      </c>
      <c r="E12624" s="18" t="s">
        <v>318</v>
      </c>
      <c r="F12624" s="18" t="str">
        <f t="shared" si="395"/>
        <v>Peabody-Total Volumetric Charge-44256</v>
      </c>
      <c r="G12624" s="11" t="s">
        <v>131</v>
      </c>
      <c r="H12624" s="11" t="s">
        <v>55</v>
      </c>
      <c r="I12624" s="11" t="s">
        <v>55</v>
      </c>
      <c r="J12624" s="11" t="s">
        <v>55</v>
      </c>
      <c r="K12624" s="11" t="str">
        <f>IFERROR(INDEX('EDC Component Dictionary'!$C$5:$C$37,MATCH('Rates Database'!J12624,'EDC Component Dictionary'!$B$5:$B$37,0)), "Energy Supply")</f>
        <v>Energy Supply</v>
      </c>
      <c r="L12624" s="12">
        <v>9.8599999999999993E-2</v>
      </c>
      <c r="M12624" s="12"/>
    </row>
    <row r="12625" spans="1:13" x14ac:dyDescent="0.3">
      <c r="A12625" s="18">
        <v>12623</v>
      </c>
      <c r="B12625" s="18">
        <f t="shared" si="394"/>
        <v>2021</v>
      </c>
      <c r="C12625" s="17">
        <v>44256</v>
      </c>
      <c r="D12625" s="18" t="s">
        <v>314</v>
      </c>
      <c r="E12625" s="18" t="s">
        <v>319</v>
      </c>
      <c r="F12625" s="18" t="str">
        <f t="shared" si="395"/>
        <v>Ashburnham-Total Volumetric Charge-44256</v>
      </c>
      <c r="G12625" s="11" t="s">
        <v>131</v>
      </c>
      <c r="H12625" s="11" t="s">
        <v>55</v>
      </c>
      <c r="I12625" s="11" t="s">
        <v>55</v>
      </c>
      <c r="J12625" s="11" t="s">
        <v>55</v>
      </c>
      <c r="K12625" s="11" t="str">
        <f>IFERROR(INDEX('EDC Component Dictionary'!$C$5:$C$37,MATCH('Rates Database'!J12625,'EDC Component Dictionary'!$B$5:$B$37,0)), "Energy Supply")</f>
        <v>Energy Supply</v>
      </c>
      <c r="L12625" s="12">
        <v>0.13869999999999999</v>
      </c>
      <c r="M12625" s="12"/>
    </row>
    <row r="12626" spans="1:13" x14ac:dyDescent="0.3">
      <c r="A12626" s="18">
        <v>12624</v>
      </c>
      <c r="B12626" s="18">
        <f t="shared" si="394"/>
        <v>2021</v>
      </c>
      <c r="C12626" s="17">
        <v>44256</v>
      </c>
      <c r="D12626" s="18" t="s">
        <v>314</v>
      </c>
      <c r="E12626" s="18" t="s">
        <v>320</v>
      </c>
      <c r="F12626" s="18" t="str">
        <f t="shared" si="395"/>
        <v>Mansfield-Total Volumetric Charge-44256</v>
      </c>
      <c r="G12626" s="11" t="s">
        <v>131</v>
      </c>
      <c r="H12626" s="11" t="s">
        <v>55</v>
      </c>
      <c r="I12626" s="11" t="s">
        <v>55</v>
      </c>
      <c r="J12626" s="11" t="s">
        <v>55</v>
      </c>
      <c r="K12626" s="11" t="str">
        <f>IFERROR(INDEX('EDC Component Dictionary'!$C$5:$C$37,MATCH('Rates Database'!J12626,'EDC Component Dictionary'!$B$5:$B$37,0)), "Energy Supply")</f>
        <v>Energy Supply</v>
      </c>
      <c r="L12626" s="12">
        <v>0.10235999999999899</v>
      </c>
      <c r="M12626" s="12"/>
    </row>
    <row r="12627" spans="1:13" x14ac:dyDescent="0.3">
      <c r="A12627" s="18">
        <v>12625</v>
      </c>
      <c r="B12627" s="18">
        <f t="shared" si="394"/>
        <v>2021</v>
      </c>
      <c r="C12627" s="17">
        <v>44256</v>
      </c>
      <c r="D12627" s="18" t="s">
        <v>314</v>
      </c>
      <c r="E12627" s="18" t="s">
        <v>321</v>
      </c>
      <c r="F12627" s="18" t="str">
        <f t="shared" si="395"/>
        <v>Braintree-Total Volumetric Charge-44256</v>
      </c>
      <c r="G12627" s="11" t="s">
        <v>131</v>
      </c>
      <c r="H12627" s="11" t="s">
        <v>55</v>
      </c>
      <c r="I12627" s="11" t="s">
        <v>55</v>
      </c>
      <c r="J12627" s="11" t="s">
        <v>55</v>
      </c>
      <c r="K12627" s="11" t="str">
        <f>IFERROR(INDEX('EDC Component Dictionary'!$C$5:$C$37,MATCH('Rates Database'!J12627,'EDC Component Dictionary'!$B$5:$B$37,0)), "Energy Supply")</f>
        <v>Energy Supply</v>
      </c>
      <c r="L12627" s="12">
        <v>0.13549899999999901</v>
      </c>
      <c r="M12627" s="12"/>
    </row>
    <row r="12628" spans="1:13" x14ac:dyDescent="0.3">
      <c r="A12628" s="18">
        <v>12626</v>
      </c>
      <c r="B12628" s="18">
        <f t="shared" si="394"/>
        <v>2021</v>
      </c>
      <c r="C12628" s="17">
        <v>44256</v>
      </c>
      <c r="D12628" s="18" t="s">
        <v>314</v>
      </c>
      <c r="E12628" s="18" t="s">
        <v>322</v>
      </c>
      <c r="F12628" s="18" t="str">
        <f t="shared" si="395"/>
        <v>Paxton-Total Volumetric Charge-44256</v>
      </c>
      <c r="G12628" s="11" t="s">
        <v>131</v>
      </c>
      <c r="H12628" s="11" t="s">
        <v>55</v>
      </c>
      <c r="I12628" s="11" t="s">
        <v>55</v>
      </c>
      <c r="J12628" s="11" t="s">
        <v>55</v>
      </c>
      <c r="K12628" s="11" t="str">
        <f>IFERROR(INDEX('EDC Component Dictionary'!$C$5:$C$37,MATCH('Rates Database'!J12628,'EDC Component Dictionary'!$B$5:$B$37,0)), "Energy Supply")</f>
        <v>Energy Supply</v>
      </c>
      <c r="L12628" s="12">
        <v>0.12562000000000001</v>
      </c>
      <c r="M12628" s="12"/>
    </row>
    <row r="12629" spans="1:13" x14ac:dyDescent="0.3">
      <c r="A12629" s="18">
        <v>12627</v>
      </c>
      <c r="B12629" s="18">
        <f t="shared" si="394"/>
        <v>2021</v>
      </c>
      <c r="C12629" s="17">
        <v>44256</v>
      </c>
      <c r="D12629" s="18" t="s">
        <v>314</v>
      </c>
      <c r="E12629" s="18" t="s">
        <v>323</v>
      </c>
      <c r="F12629" s="18" t="str">
        <f t="shared" si="395"/>
        <v>Templeton-Total Volumetric Charge-44256</v>
      </c>
      <c r="G12629" s="11" t="s">
        <v>131</v>
      </c>
      <c r="H12629" s="11" t="s">
        <v>55</v>
      </c>
      <c r="I12629" s="11" t="s">
        <v>55</v>
      </c>
      <c r="J12629" s="11" t="s">
        <v>55</v>
      </c>
      <c r="K12629" s="11" t="str">
        <f>IFERROR(INDEX('EDC Component Dictionary'!$C$5:$C$37,MATCH('Rates Database'!J12629,'EDC Component Dictionary'!$B$5:$B$37,0)), "Energy Supply")</f>
        <v>Energy Supply</v>
      </c>
      <c r="L12629" s="12">
        <v>0.12333999999999901</v>
      </c>
      <c r="M12629" s="12"/>
    </row>
    <row r="12630" spans="1:13" x14ac:dyDescent="0.3">
      <c r="A12630" s="18">
        <v>12628</v>
      </c>
      <c r="B12630" s="18">
        <f t="shared" ref="B12630:B12693" si="396">YEAR(C12630)</f>
        <v>2021</v>
      </c>
      <c r="C12630" s="17">
        <v>44256</v>
      </c>
      <c r="D12630" s="18" t="s">
        <v>314</v>
      </c>
      <c r="E12630" s="18" t="s">
        <v>324</v>
      </c>
      <c r="F12630" s="18" t="str">
        <f t="shared" si="395"/>
        <v>Hudson-Total Volumetric Charge-44256</v>
      </c>
      <c r="G12630" s="11" t="s">
        <v>131</v>
      </c>
      <c r="H12630" s="11" t="s">
        <v>55</v>
      </c>
      <c r="I12630" s="11" t="s">
        <v>55</v>
      </c>
      <c r="J12630" s="11" t="s">
        <v>55</v>
      </c>
      <c r="K12630" s="11" t="str">
        <f>IFERROR(INDEX('EDC Component Dictionary'!$C$5:$C$37,MATCH('Rates Database'!J12630,'EDC Component Dictionary'!$B$5:$B$37,0)), "Energy Supply")</f>
        <v>Energy Supply</v>
      </c>
      <c r="L12630" s="12">
        <v>0.119389999999999</v>
      </c>
      <c r="M12630" s="12"/>
    </row>
    <row r="12631" spans="1:13" x14ac:dyDescent="0.3">
      <c r="A12631" s="18">
        <v>12629</v>
      </c>
      <c r="B12631" s="18">
        <f t="shared" si="396"/>
        <v>2021</v>
      </c>
      <c r="C12631" s="17">
        <v>44256</v>
      </c>
      <c r="D12631" s="18" t="s">
        <v>314</v>
      </c>
      <c r="E12631" s="18" t="s">
        <v>325</v>
      </c>
      <c r="F12631" s="18" t="str">
        <f t="shared" si="395"/>
        <v>Reading-Total Volumetric Charge-44256</v>
      </c>
      <c r="G12631" s="11" t="s">
        <v>131</v>
      </c>
      <c r="H12631" s="11" t="s">
        <v>55</v>
      </c>
      <c r="I12631" s="11" t="s">
        <v>55</v>
      </c>
      <c r="J12631" s="11" t="s">
        <v>55</v>
      </c>
      <c r="K12631" s="11" t="str">
        <f>IFERROR(INDEX('EDC Component Dictionary'!$C$5:$C$37,MATCH('Rates Database'!J12631,'EDC Component Dictionary'!$B$5:$B$37,0)), "Energy Supply")</f>
        <v>Energy Supply</v>
      </c>
      <c r="L12631" s="12">
        <v>0.13949349999999999</v>
      </c>
      <c r="M12631" s="12"/>
    </row>
    <row r="12632" spans="1:13" x14ac:dyDescent="0.3">
      <c r="A12632" s="18">
        <v>12630</v>
      </c>
      <c r="B12632" s="18">
        <f t="shared" si="396"/>
        <v>2021</v>
      </c>
      <c r="C12632" s="17">
        <v>44256</v>
      </c>
      <c r="D12632" s="18" t="s">
        <v>314</v>
      </c>
      <c r="E12632" s="18" t="s">
        <v>326</v>
      </c>
      <c r="F12632" s="18" t="str">
        <f t="shared" si="395"/>
        <v>Shrewsbury-Total Volumetric Charge-44256</v>
      </c>
      <c r="G12632" s="11" t="s">
        <v>131</v>
      </c>
      <c r="H12632" s="11" t="s">
        <v>55</v>
      </c>
      <c r="I12632" s="11" t="s">
        <v>55</v>
      </c>
      <c r="J12632" s="11" t="s">
        <v>55</v>
      </c>
      <c r="K12632" s="11" t="str">
        <f>IFERROR(INDEX('EDC Component Dictionary'!$C$5:$C$37,MATCH('Rates Database'!J12632,'EDC Component Dictionary'!$B$5:$B$37,0)), "Energy Supply")</f>
        <v>Energy Supply</v>
      </c>
      <c r="L12632" s="12">
        <v>0.11516</v>
      </c>
      <c r="M12632" s="12"/>
    </row>
    <row r="12633" spans="1:13" x14ac:dyDescent="0.3">
      <c r="A12633" s="18">
        <v>12631</v>
      </c>
      <c r="B12633" s="18">
        <f t="shared" si="396"/>
        <v>2021</v>
      </c>
      <c r="C12633" s="17">
        <v>44256</v>
      </c>
      <c r="D12633" s="18" t="s">
        <v>314</v>
      </c>
      <c r="E12633" s="18" t="s">
        <v>327</v>
      </c>
      <c r="F12633" s="18" t="str">
        <f t="shared" si="395"/>
        <v>Ipswich-Total Volumetric Charge-44256</v>
      </c>
      <c r="G12633" s="11" t="s">
        <v>131</v>
      </c>
      <c r="H12633" s="11" t="s">
        <v>55</v>
      </c>
      <c r="I12633" s="11" t="s">
        <v>55</v>
      </c>
      <c r="J12633" s="11" t="s">
        <v>55</v>
      </c>
      <c r="K12633" s="11" t="str">
        <f>IFERROR(INDEX('EDC Component Dictionary'!$C$5:$C$37,MATCH('Rates Database'!J12633,'EDC Component Dictionary'!$B$5:$B$37,0)), "Energy Supply")</f>
        <v>Energy Supply</v>
      </c>
      <c r="L12633" s="12">
        <v>0.13800000000000001</v>
      </c>
      <c r="M12633" s="12"/>
    </row>
    <row r="12634" spans="1:13" x14ac:dyDescent="0.3">
      <c r="A12634" s="18">
        <v>12632</v>
      </c>
      <c r="B12634" s="18">
        <f t="shared" si="396"/>
        <v>2021</v>
      </c>
      <c r="C12634" s="17">
        <v>44256</v>
      </c>
      <c r="D12634" s="18" t="s">
        <v>314</v>
      </c>
      <c r="E12634" s="18" t="s">
        <v>328</v>
      </c>
      <c r="F12634" s="18" t="str">
        <f t="shared" si="395"/>
        <v>Westfield-Total Volumetric Charge-44256</v>
      </c>
      <c r="G12634" s="11" t="s">
        <v>131</v>
      </c>
      <c r="H12634" s="11" t="s">
        <v>55</v>
      </c>
      <c r="I12634" s="11" t="s">
        <v>55</v>
      </c>
      <c r="J12634" s="11" t="s">
        <v>55</v>
      </c>
      <c r="K12634" s="11" t="str">
        <f>IFERROR(INDEX('EDC Component Dictionary'!$C$5:$C$37,MATCH('Rates Database'!J12634,'EDC Component Dictionary'!$B$5:$B$37,0)), "Energy Supply")</f>
        <v>Energy Supply</v>
      </c>
      <c r="L12634" s="12">
        <v>0.12568499999999999</v>
      </c>
      <c r="M12634" s="12"/>
    </row>
    <row r="12635" spans="1:13" x14ac:dyDescent="0.3">
      <c r="A12635" s="18">
        <v>12633</v>
      </c>
      <c r="B12635" s="18">
        <f t="shared" si="396"/>
        <v>2021</v>
      </c>
      <c r="C12635" s="17">
        <v>44256</v>
      </c>
      <c r="D12635" s="18" t="s">
        <v>314</v>
      </c>
      <c r="E12635" s="18" t="s">
        <v>329</v>
      </c>
      <c r="F12635" s="18" t="str">
        <f t="shared" si="395"/>
        <v>Merrimac-Total Volumetric Charge-44256</v>
      </c>
      <c r="G12635" s="11" t="s">
        <v>131</v>
      </c>
      <c r="H12635" s="11" t="s">
        <v>55</v>
      </c>
      <c r="I12635" s="11" t="s">
        <v>55</v>
      </c>
      <c r="J12635" s="11" t="s">
        <v>55</v>
      </c>
      <c r="K12635" s="11" t="str">
        <f>IFERROR(INDEX('EDC Component Dictionary'!$C$5:$C$37,MATCH('Rates Database'!J12635,'EDC Component Dictionary'!$B$5:$B$37,0)), "Energy Supply")</f>
        <v>Energy Supply</v>
      </c>
      <c r="L12635" s="12">
        <v>0.16517999999999899</v>
      </c>
      <c r="M12635" s="12"/>
    </row>
    <row r="12636" spans="1:13" x14ac:dyDescent="0.3">
      <c r="A12636" s="18">
        <v>12634</v>
      </c>
      <c r="B12636" s="18">
        <f t="shared" si="396"/>
        <v>2021</v>
      </c>
      <c r="C12636" s="17">
        <v>44256</v>
      </c>
      <c r="D12636" s="18" t="s">
        <v>314</v>
      </c>
      <c r="E12636" s="18" t="s">
        <v>330</v>
      </c>
      <c r="F12636" s="18" t="str">
        <f t="shared" si="395"/>
        <v>Chicopee-Total Volumetric Charge-44256</v>
      </c>
      <c r="G12636" s="11" t="s">
        <v>131</v>
      </c>
      <c r="H12636" s="11" t="s">
        <v>55</v>
      </c>
      <c r="I12636" s="11" t="s">
        <v>55</v>
      </c>
      <c r="J12636" s="11" t="s">
        <v>55</v>
      </c>
      <c r="K12636" s="11" t="str">
        <f>IFERROR(INDEX('EDC Component Dictionary'!$C$5:$C$37,MATCH('Rates Database'!J12636,'EDC Component Dictionary'!$B$5:$B$37,0)), "Energy Supply")</f>
        <v>Energy Supply</v>
      </c>
      <c r="L12636" s="12">
        <v>0.119849999999999</v>
      </c>
      <c r="M12636" s="12"/>
    </row>
    <row r="12637" spans="1:13" x14ac:dyDescent="0.3">
      <c r="A12637" s="18">
        <v>12635</v>
      </c>
      <c r="B12637" s="18">
        <f t="shared" si="396"/>
        <v>2021</v>
      </c>
      <c r="C12637" s="17">
        <v>44256</v>
      </c>
      <c r="D12637" s="18" t="s">
        <v>314</v>
      </c>
      <c r="E12637" s="18" t="s">
        <v>331</v>
      </c>
      <c r="F12637" s="18" t="str">
        <f t="shared" si="395"/>
        <v>Marblehead-Total Volumetric Charge-44256</v>
      </c>
      <c r="G12637" s="11" t="s">
        <v>131</v>
      </c>
      <c r="H12637" s="11" t="s">
        <v>55</v>
      </c>
      <c r="I12637" s="11" t="s">
        <v>55</v>
      </c>
      <c r="J12637" s="11" t="s">
        <v>55</v>
      </c>
      <c r="K12637" s="11" t="str">
        <f>IFERROR(INDEX('EDC Component Dictionary'!$C$5:$C$37,MATCH('Rates Database'!J12637,'EDC Component Dictionary'!$B$5:$B$37,0)), "Energy Supply")</f>
        <v>Energy Supply</v>
      </c>
      <c r="L12637" s="12">
        <v>0.17349999999999999</v>
      </c>
      <c r="M12637" s="12"/>
    </row>
    <row r="12638" spans="1:13" x14ac:dyDescent="0.3">
      <c r="A12638" s="18">
        <v>12636</v>
      </c>
      <c r="B12638" s="18">
        <f t="shared" si="396"/>
        <v>2021</v>
      </c>
      <c r="C12638" s="17">
        <v>44256</v>
      </c>
      <c r="D12638" s="18" t="s">
        <v>314</v>
      </c>
      <c r="E12638" s="18" t="s">
        <v>332</v>
      </c>
      <c r="F12638" s="18" t="str">
        <f t="shared" si="395"/>
        <v>Hingham-Total Volumetric Charge-44256</v>
      </c>
      <c r="G12638" s="11" t="s">
        <v>131</v>
      </c>
      <c r="H12638" s="11" t="s">
        <v>55</v>
      </c>
      <c r="I12638" s="11" t="s">
        <v>55</v>
      </c>
      <c r="J12638" s="11" t="s">
        <v>55</v>
      </c>
      <c r="K12638" s="11" t="str">
        <f>IFERROR(INDEX('EDC Component Dictionary'!$C$5:$C$37,MATCH('Rates Database'!J12638,'EDC Component Dictionary'!$B$5:$B$37,0)), "Energy Supply")</f>
        <v>Energy Supply</v>
      </c>
      <c r="L12638" s="12">
        <v>0.156804</v>
      </c>
      <c r="M12638" s="12"/>
    </row>
    <row r="12639" spans="1:13" x14ac:dyDescent="0.3">
      <c r="A12639" s="18">
        <v>12637</v>
      </c>
      <c r="B12639" s="18">
        <f t="shared" si="396"/>
        <v>2021</v>
      </c>
      <c r="C12639" s="17">
        <v>44256</v>
      </c>
      <c r="D12639" s="18" t="s">
        <v>314</v>
      </c>
      <c r="E12639" s="18" t="s">
        <v>333</v>
      </c>
      <c r="F12639" s="18" t="str">
        <f t="shared" si="395"/>
        <v>South Hadley-Total Volumetric Charge-44256</v>
      </c>
      <c r="G12639" s="11" t="s">
        <v>131</v>
      </c>
      <c r="H12639" s="11" t="s">
        <v>55</v>
      </c>
      <c r="I12639" s="11" t="s">
        <v>55</v>
      </c>
      <c r="J12639" s="11" t="s">
        <v>55</v>
      </c>
      <c r="K12639" s="11" t="str">
        <f>IFERROR(INDEX('EDC Component Dictionary'!$C$5:$C$37,MATCH('Rates Database'!J12639,'EDC Component Dictionary'!$B$5:$B$37,0)), "Energy Supply")</f>
        <v>Energy Supply</v>
      </c>
      <c r="L12639" s="12">
        <v>0.13244519999999901</v>
      </c>
      <c r="M12639" s="12"/>
    </row>
    <row r="12640" spans="1:13" x14ac:dyDescent="0.3">
      <c r="A12640" s="18">
        <v>12638</v>
      </c>
      <c r="B12640" s="18">
        <f t="shared" si="396"/>
        <v>2021</v>
      </c>
      <c r="C12640" s="17">
        <v>44256</v>
      </c>
      <c r="D12640" s="18" t="s">
        <v>314</v>
      </c>
      <c r="E12640" s="18" t="s">
        <v>334</v>
      </c>
      <c r="F12640" s="18" t="str">
        <f t="shared" si="395"/>
        <v>Georgetown-Total Volumetric Charge-44256</v>
      </c>
      <c r="G12640" s="11" t="s">
        <v>131</v>
      </c>
      <c r="H12640" s="11" t="s">
        <v>55</v>
      </c>
      <c r="I12640" s="11" t="s">
        <v>55</v>
      </c>
      <c r="J12640" s="11" t="s">
        <v>55</v>
      </c>
      <c r="K12640" s="11" t="str">
        <f>IFERROR(INDEX('EDC Component Dictionary'!$C$5:$C$37,MATCH('Rates Database'!J12640,'EDC Component Dictionary'!$B$5:$B$37,0)), "Energy Supply")</f>
        <v>Energy Supply</v>
      </c>
      <c r="L12640" s="12">
        <v>0.15629499999999999</v>
      </c>
      <c r="M12640" s="12"/>
    </row>
    <row r="12641" spans="1:13" x14ac:dyDescent="0.3">
      <c r="A12641" s="18">
        <v>12639</v>
      </c>
      <c r="B12641" s="18">
        <f t="shared" si="396"/>
        <v>2021</v>
      </c>
      <c r="C12641" s="17">
        <v>44256</v>
      </c>
      <c r="D12641" s="18" t="s">
        <v>314</v>
      </c>
      <c r="E12641" s="18" t="s">
        <v>335</v>
      </c>
      <c r="F12641" s="18" t="str">
        <f t="shared" si="395"/>
        <v>Sterling-Total Volumetric Charge-44256</v>
      </c>
      <c r="G12641" s="11" t="s">
        <v>131</v>
      </c>
      <c r="H12641" s="11" t="s">
        <v>55</v>
      </c>
      <c r="I12641" s="11" t="s">
        <v>55</v>
      </c>
      <c r="J12641" s="11" t="s">
        <v>55</v>
      </c>
      <c r="K12641" s="11" t="str">
        <f>IFERROR(INDEX('EDC Component Dictionary'!$C$5:$C$37,MATCH('Rates Database'!J12641,'EDC Component Dictionary'!$B$5:$B$37,0)), "Energy Supply")</f>
        <v>Energy Supply</v>
      </c>
      <c r="L12641" s="12">
        <v>0.14355000000000001</v>
      </c>
      <c r="M12641" s="12"/>
    </row>
    <row r="12642" spans="1:13" x14ac:dyDescent="0.3">
      <c r="A12642" s="18">
        <v>12640</v>
      </c>
      <c r="B12642" s="18">
        <f t="shared" si="396"/>
        <v>2021</v>
      </c>
      <c r="C12642" s="17">
        <v>44256</v>
      </c>
      <c r="D12642" s="18" t="s">
        <v>314</v>
      </c>
      <c r="E12642" s="18" t="s">
        <v>336</v>
      </c>
      <c r="F12642" s="18" t="str">
        <f t="shared" si="395"/>
        <v>Littleton-Total Volumetric Charge-44256</v>
      </c>
      <c r="G12642" s="11" t="s">
        <v>131</v>
      </c>
      <c r="H12642" s="11" t="s">
        <v>55</v>
      </c>
      <c r="I12642" s="11" t="s">
        <v>55</v>
      </c>
      <c r="J12642" s="11" t="s">
        <v>55</v>
      </c>
      <c r="K12642" s="11" t="str">
        <f>IFERROR(INDEX('EDC Component Dictionary'!$C$5:$C$37,MATCH('Rates Database'!J12642,'EDC Component Dictionary'!$B$5:$B$37,0)), "Energy Supply")</f>
        <v>Energy Supply</v>
      </c>
      <c r="L12642" s="12">
        <v>0.12996639999999901</v>
      </c>
      <c r="M12642" s="12"/>
    </row>
    <row r="12643" spans="1:13" x14ac:dyDescent="0.3">
      <c r="A12643" s="18">
        <v>12641</v>
      </c>
      <c r="B12643" s="18">
        <f t="shared" si="396"/>
        <v>2021</v>
      </c>
      <c r="C12643" s="17">
        <v>44256</v>
      </c>
      <c r="D12643" s="18" t="s">
        <v>314</v>
      </c>
      <c r="E12643" s="18" t="s">
        <v>337</v>
      </c>
      <c r="F12643" s="18" t="str">
        <f t="shared" si="395"/>
        <v>Boylston-Total Volumetric Charge-44256</v>
      </c>
      <c r="G12643" s="11" t="s">
        <v>131</v>
      </c>
      <c r="H12643" s="11" t="s">
        <v>55</v>
      </c>
      <c r="I12643" s="11" t="s">
        <v>55</v>
      </c>
      <c r="J12643" s="11" t="s">
        <v>55</v>
      </c>
      <c r="K12643" s="11" t="str">
        <f>IFERROR(INDEX('EDC Component Dictionary'!$C$5:$C$37,MATCH('Rates Database'!J12643,'EDC Component Dictionary'!$B$5:$B$37,0)), "Energy Supply")</f>
        <v>Energy Supply</v>
      </c>
      <c r="L12643" s="12">
        <v>0.13350000000000001</v>
      </c>
      <c r="M12643" s="12"/>
    </row>
    <row r="12644" spans="1:13" x14ac:dyDescent="0.3">
      <c r="A12644" s="18">
        <v>12642</v>
      </c>
      <c r="B12644" s="18">
        <f t="shared" si="396"/>
        <v>2021</v>
      </c>
      <c r="C12644" s="17">
        <v>44256</v>
      </c>
      <c r="D12644" s="18" t="s">
        <v>314</v>
      </c>
      <c r="E12644" s="18" t="s">
        <v>338</v>
      </c>
      <c r="F12644" s="18" t="str">
        <f t="shared" si="395"/>
        <v>Princeton-Total Volumetric Charge-44256</v>
      </c>
      <c r="G12644" s="11" t="s">
        <v>131</v>
      </c>
      <c r="H12644" s="11" t="s">
        <v>55</v>
      </c>
      <c r="I12644" s="11" t="s">
        <v>55</v>
      </c>
      <c r="J12644" s="11" t="s">
        <v>55</v>
      </c>
      <c r="K12644" s="11" t="str">
        <f>IFERROR(INDEX('EDC Component Dictionary'!$C$5:$C$37,MATCH('Rates Database'!J12644,'EDC Component Dictionary'!$B$5:$B$37,0)), "Energy Supply")</f>
        <v>Energy Supply</v>
      </c>
      <c r="L12644" s="12">
        <v>0.235124999999999</v>
      </c>
      <c r="M12644" s="12"/>
    </row>
    <row r="12645" spans="1:13" x14ac:dyDescent="0.3">
      <c r="A12645" s="18">
        <v>12643</v>
      </c>
      <c r="B12645" s="18">
        <f t="shared" si="396"/>
        <v>2021</v>
      </c>
      <c r="C12645" s="17">
        <v>44256</v>
      </c>
      <c r="D12645" s="18" t="s">
        <v>314</v>
      </c>
      <c r="E12645" s="18" t="s">
        <v>339</v>
      </c>
      <c r="F12645" s="18" t="str">
        <f t="shared" si="395"/>
        <v>Rowley-Total Volumetric Charge-44256</v>
      </c>
      <c r="G12645" s="11" t="s">
        <v>131</v>
      </c>
      <c r="H12645" s="11" t="s">
        <v>55</v>
      </c>
      <c r="I12645" s="11" t="s">
        <v>55</v>
      </c>
      <c r="J12645" s="11" t="s">
        <v>55</v>
      </c>
      <c r="K12645" s="11" t="str">
        <f>IFERROR(INDEX('EDC Component Dictionary'!$C$5:$C$37,MATCH('Rates Database'!J12645,'EDC Component Dictionary'!$B$5:$B$37,0)), "Energy Supply")</f>
        <v>Energy Supply</v>
      </c>
      <c r="L12645" s="12">
        <v>0.17349999999999999</v>
      </c>
      <c r="M12645" s="12"/>
    </row>
    <row r="12646" spans="1:13" x14ac:dyDescent="0.3">
      <c r="A12646" s="18">
        <v>12644</v>
      </c>
      <c r="B12646" s="18">
        <f t="shared" si="396"/>
        <v>2021</v>
      </c>
      <c r="C12646" s="17">
        <v>44256</v>
      </c>
      <c r="D12646" s="18" t="s">
        <v>314</v>
      </c>
      <c r="E12646" s="18" t="s">
        <v>340</v>
      </c>
      <c r="F12646" s="18" t="str">
        <f t="shared" si="395"/>
        <v>Wakefield-Total Volumetric Charge-44256</v>
      </c>
      <c r="G12646" s="11" t="s">
        <v>131</v>
      </c>
      <c r="H12646" s="11" t="s">
        <v>55</v>
      </c>
      <c r="I12646" s="11" t="s">
        <v>55</v>
      </c>
      <c r="J12646" s="11" t="s">
        <v>55</v>
      </c>
      <c r="K12646" s="11" t="str">
        <f>IFERROR(INDEX('EDC Component Dictionary'!$C$5:$C$37,MATCH('Rates Database'!J12646,'EDC Component Dictionary'!$B$5:$B$37,0)), "Energy Supply")</f>
        <v>Energy Supply</v>
      </c>
      <c r="L12646" s="12">
        <v>0.155</v>
      </c>
      <c r="M12646" s="12"/>
    </row>
    <row r="12647" spans="1:13" x14ac:dyDescent="0.3">
      <c r="A12647" s="18">
        <v>12645</v>
      </c>
      <c r="B12647" s="18">
        <f t="shared" si="396"/>
        <v>2021</v>
      </c>
      <c r="C12647" s="17">
        <v>44256</v>
      </c>
      <c r="D12647" s="18" t="s">
        <v>314</v>
      </c>
      <c r="E12647" s="18" t="s">
        <v>341</v>
      </c>
      <c r="F12647" s="18" t="str">
        <f t="shared" si="395"/>
        <v>Hull-Total Volumetric Charge-44256</v>
      </c>
      <c r="G12647" s="11" t="s">
        <v>131</v>
      </c>
      <c r="H12647" s="11" t="s">
        <v>55</v>
      </c>
      <c r="I12647" s="11" t="s">
        <v>55</v>
      </c>
      <c r="J12647" s="11" t="s">
        <v>55</v>
      </c>
      <c r="K12647" s="11" t="str">
        <f>IFERROR(INDEX('EDC Component Dictionary'!$C$5:$C$37,MATCH('Rates Database'!J12647,'EDC Component Dictionary'!$B$5:$B$37,0)), "Energy Supply")</f>
        <v>Energy Supply</v>
      </c>
      <c r="L12647" s="12">
        <v>0.154199999999999</v>
      </c>
      <c r="M12647" s="12"/>
    </row>
    <row r="12648" spans="1:13" x14ac:dyDescent="0.3">
      <c r="A12648" s="18">
        <v>12646</v>
      </c>
      <c r="B12648" s="18">
        <f t="shared" si="396"/>
        <v>2021</v>
      </c>
      <c r="C12648" s="17">
        <v>44256</v>
      </c>
      <c r="D12648" s="18" t="s">
        <v>314</v>
      </c>
      <c r="E12648" s="18" t="s">
        <v>342</v>
      </c>
      <c r="F12648" s="18" t="str">
        <f t="shared" si="395"/>
        <v>North Attleborough-Total Volumetric Charge-44256</v>
      </c>
      <c r="G12648" s="11" t="s">
        <v>131</v>
      </c>
      <c r="H12648" s="11" t="s">
        <v>55</v>
      </c>
      <c r="I12648" s="11" t="s">
        <v>55</v>
      </c>
      <c r="J12648" s="11" t="s">
        <v>55</v>
      </c>
      <c r="K12648" s="11" t="str">
        <f>IFERROR(INDEX('EDC Component Dictionary'!$C$5:$C$37,MATCH('Rates Database'!J12648,'EDC Component Dictionary'!$B$5:$B$37,0)), "Energy Supply")</f>
        <v>Energy Supply</v>
      </c>
      <c r="L12648" s="12"/>
      <c r="M12648" s="12"/>
    </row>
    <row r="12649" spans="1:13" x14ac:dyDescent="0.3">
      <c r="A12649" s="18">
        <v>12647</v>
      </c>
      <c r="B12649" s="18">
        <f t="shared" si="396"/>
        <v>2021</v>
      </c>
      <c r="C12649" s="17">
        <v>44256</v>
      </c>
      <c r="D12649" s="18" t="s">
        <v>314</v>
      </c>
      <c r="E12649" s="18" t="s">
        <v>343</v>
      </c>
      <c r="F12649" s="18" t="str">
        <f t="shared" si="395"/>
        <v>Holden-Total Volumetric Charge-44256</v>
      </c>
      <c r="G12649" s="11" t="s">
        <v>131</v>
      </c>
      <c r="H12649" s="11" t="s">
        <v>55</v>
      </c>
      <c r="I12649" s="11" t="s">
        <v>55</v>
      </c>
      <c r="J12649" s="11" t="s">
        <v>55</v>
      </c>
      <c r="K12649" s="11" t="str">
        <f>IFERROR(INDEX('EDC Component Dictionary'!$C$5:$C$37,MATCH('Rates Database'!J12649,'EDC Component Dictionary'!$B$5:$B$37,0)), "Energy Supply")</f>
        <v>Energy Supply</v>
      </c>
      <c r="L12649" s="12">
        <v>0.12966999999999901</v>
      </c>
      <c r="M12649" s="12"/>
    </row>
    <row r="12650" spans="1:13" x14ac:dyDescent="0.3">
      <c r="A12650" s="18">
        <v>12648</v>
      </c>
      <c r="B12650" s="18">
        <f t="shared" si="396"/>
        <v>2021</v>
      </c>
      <c r="C12650" s="17">
        <v>44256</v>
      </c>
      <c r="D12650" s="18" t="s">
        <v>314</v>
      </c>
      <c r="E12650" s="18" t="s">
        <v>344</v>
      </c>
      <c r="F12650" s="18" t="str">
        <f t="shared" si="395"/>
        <v>Norwood-Total Volumetric Charge-44256</v>
      </c>
      <c r="G12650" s="11" t="s">
        <v>131</v>
      </c>
      <c r="H12650" s="11" t="s">
        <v>55</v>
      </c>
      <c r="I12650" s="11" t="s">
        <v>55</v>
      </c>
      <c r="J12650" s="11" t="s">
        <v>55</v>
      </c>
      <c r="K12650" s="11" t="str">
        <f>IFERROR(INDEX('EDC Component Dictionary'!$C$5:$C$37,MATCH('Rates Database'!J12650,'EDC Component Dictionary'!$B$5:$B$37,0)), "Energy Supply")</f>
        <v>Energy Supply</v>
      </c>
      <c r="L12650" s="12">
        <v>0.15942999999999999</v>
      </c>
      <c r="M12650" s="12"/>
    </row>
    <row r="12651" spans="1:13" x14ac:dyDescent="0.3">
      <c r="A12651" s="18">
        <v>12649</v>
      </c>
      <c r="B12651" s="18">
        <f t="shared" si="396"/>
        <v>2021</v>
      </c>
      <c r="C12651" s="17">
        <v>44256</v>
      </c>
      <c r="D12651" s="18" t="s">
        <v>314</v>
      </c>
      <c r="E12651" s="18" t="s">
        <v>345</v>
      </c>
      <c r="F12651" s="18" t="str">
        <f t="shared" si="395"/>
        <v>Russell-Total Volumetric Charge-44256</v>
      </c>
      <c r="G12651" s="11" t="s">
        <v>131</v>
      </c>
      <c r="H12651" s="11" t="s">
        <v>55</v>
      </c>
      <c r="I12651" s="11" t="s">
        <v>55</v>
      </c>
      <c r="J12651" s="11" t="s">
        <v>55</v>
      </c>
      <c r="K12651" s="11" t="str">
        <f>IFERROR(INDEX('EDC Component Dictionary'!$C$5:$C$37,MATCH('Rates Database'!J12651,'EDC Component Dictionary'!$B$5:$B$37,0)), "Energy Supply")</f>
        <v>Energy Supply</v>
      </c>
      <c r="L12651" s="12">
        <v>0.17399999999999999</v>
      </c>
      <c r="M12651" s="12"/>
    </row>
    <row r="12652" spans="1:13" x14ac:dyDescent="0.3">
      <c r="A12652" s="18">
        <v>12650</v>
      </c>
      <c r="B12652" s="18">
        <f t="shared" si="396"/>
        <v>2021</v>
      </c>
      <c r="C12652" s="17">
        <v>44256</v>
      </c>
      <c r="D12652" s="18" t="s">
        <v>314</v>
      </c>
      <c r="E12652" s="18" t="s">
        <v>346</v>
      </c>
      <c r="F12652" s="18" t="str">
        <f t="shared" si="395"/>
        <v>Chester-Total Volumetric Charge-44256</v>
      </c>
      <c r="G12652" s="11" t="s">
        <v>131</v>
      </c>
      <c r="H12652" s="11" t="s">
        <v>55</v>
      </c>
      <c r="I12652" s="11" t="s">
        <v>55</v>
      </c>
      <c r="J12652" s="11" t="s">
        <v>55</v>
      </c>
      <c r="K12652" s="11" t="str">
        <f>IFERROR(INDEX('EDC Component Dictionary'!$C$5:$C$37,MATCH('Rates Database'!J12652,'EDC Component Dictionary'!$B$5:$B$37,0)), "Energy Supply")</f>
        <v>Energy Supply</v>
      </c>
      <c r="L12652" s="12">
        <v>0.18719749999999999</v>
      </c>
      <c r="M12652" s="12"/>
    </row>
    <row r="12653" spans="1:13" x14ac:dyDescent="0.3">
      <c r="A12653" s="18">
        <v>12651</v>
      </c>
      <c r="B12653" s="18">
        <f t="shared" si="396"/>
        <v>2019</v>
      </c>
      <c r="C12653" s="17">
        <v>43678</v>
      </c>
      <c r="D12653" s="18" t="s">
        <v>314</v>
      </c>
      <c r="E12653" s="18" t="s">
        <v>315</v>
      </c>
      <c r="F12653" s="18" t="str">
        <f t="shared" si="395"/>
        <v>Holyoke-Total Volumetric Charge-43678</v>
      </c>
      <c r="G12653" s="11" t="s">
        <v>131</v>
      </c>
      <c r="H12653" s="11" t="s">
        <v>55</v>
      </c>
      <c r="I12653" s="11" t="s">
        <v>55</v>
      </c>
      <c r="J12653" s="11" t="s">
        <v>55</v>
      </c>
      <c r="K12653" s="11" t="str">
        <f>IFERROR(INDEX('EDC Component Dictionary'!$C$5:$C$37,MATCH('Rates Database'!J12653,'EDC Component Dictionary'!$B$5:$B$37,0)), "Energy Supply")</f>
        <v>Energy Supply</v>
      </c>
      <c r="L12653" s="12">
        <v>0.123295999999999</v>
      </c>
      <c r="M12653" s="12"/>
    </row>
    <row r="12654" spans="1:13" x14ac:dyDescent="0.3">
      <c r="A12654" s="18">
        <v>12652</v>
      </c>
      <c r="B12654" s="18">
        <f t="shared" si="396"/>
        <v>2019</v>
      </c>
      <c r="C12654" s="17">
        <v>43678</v>
      </c>
      <c r="D12654" s="18" t="s">
        <v>314</v>
      </c>
      <c r="E12654" s="18" t="s">
        <v>316</v>
      </c>
      <c r="F12654" s="18" t="str">
        <f t="shared" si="395"/>
        <v>West Boylston-Total Volumetric Charge-43678</v>
      </c>
      <c r="G12654" s="11" t="s">
        <v>131</v>
      </c>
      <c r="H12654" s="11" t="s">
        <v>55</v>
      </c>
      <c r="I12654" s="11" t="s">
        <v>55</v>
      </c>
      <c r="J12654" s="11" t="s">
        <v>55</v>
      </c>
      <c r="K12654" s="11" t="str">
        <f>IFERROR(INDEX('EDC Component Dictionary'!$C$5:$C$37,MATCH('Rates Database'!J12654,'EDC Component Dictionary'!$B$5:$B$37,0)), "Energy Supply")</f>
        <v>Energy Supply</v>
      </c>
      <c r="L12654" s="12">
        <v>0.127659999999999</v>
      </c>
      <c r="M12654" s="12"/>
    </row>
    <row r="12655" spans="1:13" x14ac:dyDescent="0.3">
      <c r="A12655" s="18">
        <v>12653</v>
      </c>
      <c r="B12655" s="18">
        <f t="shared" si="396"/>
        <v>2019</v>
      </c>
      <c r="C12655" s="17">
        <v>43678</v>
      </c>
      <c r="D12655" s="18" t="s">
        <v>314</v>
      </c>
      <c r="E12655" s="18" t="s">
        <v>317</v>
      </c>
      <c r="F12655" s="18" t="str">
        <f t="shared" si="395"/>
        <v>Danvers-Total Volumetric Charge-43678</v>
      </c>
      <c r="G12655" s="11" t="s">
        <v>131</v>
      </c>
      <c r="H12655" s="11" t="s">
        <v>55</v>
      </c>
      <c r="I12655" s="11" t="s">
        <v>55</v>
      </c>
      <c r="J12655" s="11" t="s">
        <v>55</v>
      </c>
      <c r="K12655" s="11" t="str">
        <f>IFERROR(INDEX('EDC Component Dictionary'!$C$5:$C$37,MATCH('Rates Database'!J12655,'EDC Component Dictionary'!$B$5:$B$37,0)), "Energy Supply")</f>
        <v>Energy Supply</v>
      </c>
      <c r="L12655" s="12">
        <v>0.13128999999999999</v>
      </c>
      <c r="M12655" s="12"/>
    </row>
    <row r="12656" spans="1:13" x14ac:dyDescent="0.3">
      <c r="A12656" s="18">
        <v>12654</v>
      </c>
      <c r="B12656" s="18">
        <f t="shared" si="396"/>
        <v>2019</v>
      </c>
      <c r="C12656" s="17">
        <v>43678</v>
      </c>
      <c r="D12656" s="18" t="s">
        <v>314</v>
      </c>
      <c r="E12656" s="18" t="s">
        <v>318</v>
      </c>
      <c r="F12656" s="18" t="str">
        <f t="shared" si="395"/>
        <v>Peabody-Total Volumetric Charge-43678</v>
      </c>
      <c r="G12656" s="11" t="s">
        <v>131</v>
      </c>
      <c r="H12656" s="11" t="s">
        <v>55</v>
      </c>
      <c r="I12656" s="11" t="s">
        <v>55</v>
      </c>
      <c r="J12656" s="11" t="s">
        <v>55</v>
      </c>
      <c r="K12656" s="11" t="str">
        <f>IFERROR(INDEX('EDC Component Dictionary'!$C$5:$C$37,MATCH('Rates Database'!J12656,'EDC Component Dictionary'!$B$5:$B$37,0)), "Energy Supply")</f>
        <v>Energy Supply</v>
      </c>
      <c r="L12656" s="12">
        <v>0.10185</v>
      </c>
      <c r="M12656" s="12"/>
    </row>
    <row r="12657" spans="1:13" x14ac:dyDescent="0.3">
      <c r="A12657" s="18">
        <v>12655</v>
      </c>
      <c r="B12657" s="18">
        <f t="shared" si="396"/>
        <v>2019</v>
      </c>
      <c r="C12657" s="17">
        <v>43678</v>
      </c>
      <c r="D12657" s="18" t="s">
        <v>314</v>
      </c>
      <c r="E12657" s="18" t="s">
        <v>319</v>
      </c>
      <c r="F12657" s="18" t="str">
        <f t="shared" si="395"/>
        <v>Ashburnham-Total Volumetric Charge-43678</v>
      </c>
      <c r="G12657" s="11" t="s">
        <v>131</v>
      </c>
      <c r="H12657" s="11" t="s">
        <v>55</v>
      </c>
      <c r="I12657" s="11" t="s">
        <v>55</v>
      </c>
      <c r="J12657" s="11" t="s">
        <v>55</v>
      </c>
      <c r="K12657" s="11" t="str">
        <f>IFERROR(INDEX('EDC Component Dictionary'!$C$5:$C$37,MATCH('Rates Database'!J12657,'EDC Component Dictionary'!$B$5:$B$37,0)), "Energy Supply")</f>
        <v>Energy Supply</v>
      </c>
      <c r="L12657" s="12">
        <v>0.13869999999999999</v>
      </c>
      <c r="M12657" s="12"/>
    </row>
    <row r="12658" spans="1:13" x14ac:dyDescent="0.3">
      <c r="A12658" s="18">
        <v>12656</v>
      </c>
      <c r="B12658" s="18">
        <f t="shared" si="396"/>
        <v>2019</v>
      </c>
      <c r="C12658" s="17">
        <v>43678</v>
      </c>
      <c r="D12658" s="18" t="s">
        <v>314</v>
      </c>
      <c r="E12658" s="18" t="s">
        <v>320</v>
      </c>
      <c r="F12658" s="18" t="str">
        <f t="shared" si="395"/>
        <v>Mansfield-Total Volumetric Charge-43678</v>
      </c>
      <c r="G12658" s="11" t="s">
        <v>131</v>
      </c>
      <c r="H12658" s="11" t="s">
        <v>55</v>
      </c>
      <c r="I12658" s="11" t="s">
        <v>55</v>
      </c>
      <c r="J12658" s="11" t="s">
        <v>55</v>
      </c>
      <c r="K12658" s="11" t="str">
        <f>IFERROR(INDEX('EDC Component Dictionary'!$C$5:$C$37,MATCH('Rates Database'!J12658,'EDC Component Dictionary'!$B$5:$B$37,0)), "Energy Supply")</f>
        <v>Energy Supply</v>
      </c>
      <c r="L12658" s="12">
        <v>0.10915999999999999</v>
      </c>
      <c r="M12658" s="12"/>
    </row>
    <row r="12659" spans="1:13" x14ac:dyDescent="0.3">
      <c r="A12659" s="18">
        <v>12657</v>
      </c>
      <c r="B12659" s="18">
        <f t="shared" si="396"/>
        <v>2019</v>
      </c>
      <c r="C12659" s="17">
        <v>43678</v>
      </c>
      <c r="D12659" s="18" t="s">
        <v>314</v>
      </c>
      <c r="E12659" s="18" t="s">
        <v>321</v>
      </c>
      <c r="F12659" s="18" t="str">
        <f t="shared" si="395"/>
        <v>Braintree-Total Volumetric Charge-43678</v>
      </c>
      <c r="G12659" s="11" t="s">
        <v>131</v>
      </c>
      <c r="H12659" s="11" t="s">
        <v>55</v>
      </c>
      <c r="I12659" s="11" t="s">
        <v>55</v>
      </c>
      <c r="J12659" s="11" t="s">
        <v>55</v>
      </c>
      <c r="K12659" s="11" t="str">
        <f>IFERROR(INDEX('EDC Component Dictionary'!$C$5:$C$37,MATCH('Rates Database'!J12659,'EDC Component Dictionary'!$B$5:$B$37,0)), "Energy Supply")</f>
        <v>Energy Supply</v>
      </c>
      <c r="L12659" s="12">
        <v>0.13549899999999901</v>
      </c>
      <c r="M12659" s="12"/>
    </row>
    <row r="12660" spans="1:13" x14ac:dyDescent="0.3">
      <c r="A12660" s="18">
        <v>12658</v>
      </c>
      <c r="B12660" s="18">
        <f t="shared" si="396"/>
        <v>2019</v>
      </c>
      <c r="C12660" s="17">
        <v>43678</v>
      </c>
      <c r="D12660" s="18" t="s">
        <v>314</v>
      </c>
      <c r="E12660" s="18" t="s">
        <v>322</v>
      </c>
      <c r="F12660" s="18" t="str">
        <f t="shared" si="395"/>
        <v>Paxton-Total Volumetric Charge-43678</v>
      </c>
      <c r="G12660" s="11" t="s">
        <v>131</v>
      </c>
      <c r="H12660" s="11" t="s">
        <v>55</v>
      </c>
      <c r="I12660" s="11" t="s">
        <v>55</v>
      </c>
      <c r="J12660" s="11" t="s">
        <v>55</v>
      </c>
      <c r="K12660" s="11" t="str">
        <f>IFERROR(INDEX('EDC Component Dictionary'!$C$5:$C$37,MATCH('Rates Database'!J12660,'EDC Component Dictionary'!$B$5:$B$37,0)), "Energy Supply")</f>
        <v>Energy Supply</v>
      </c>
      <c r="L12660" s="12">
        <v>0.14562</v>
      </c>
      <c r="M12660" s="12"/>
    </row>
    <row r="12661" spans="1:13" x14ac:dyDescent="0.3">
      <c r="A12661" s="18">
        <v>12659</v>
      </c>
      <c r="B12661" s="18">
        <f t="shared" si="396"/>
        <v>2019</v>
      </c>
      <c r="C12661" s="17">
        <v>43678</v>
      </c>
      <c r="D12661" s="18" t="s">
        <v>314</v>
      </c>
      <c r="E12661" s="18" t="s">
        <v>323</v>
      </c>
      <c r="F12661" s="18" t="str">
        <f t="shared" si="395"/>
        <v>Templeton-Total Volumetric Charge-43678</v>
      </c>
      <c r="G12661" s="11" t="s">
        <v>131</v>
      </c>
      <c r="H12661" s="11" t="s">
        <v>55</v>
      </c>
      <c r="I12661" s="11" t="s">
        <v>55</v>
      </c>
      <c r="J12661" s="11" t="s">
        <v>55</v>
      </c>
      <c r="K12661" s="11" t="str">
        <f>IFERROR(INDEX('EDC Component Dictionary'!$C$5:$C$37,MATCH('Rates Database'!J12661,'EDC Component Dictionary'!$B$5:$B$37,0)), "Energy Supply")</f>
        <v>Energy Supply</v>
      </c>
      <c r="L12661" s="12">
        <v>0.125</v>
      </c>
      <c r="M12661" s="12"/>
    </row>
    <row r="12662" spans="1:13" x14ac:dyDescent="0.3">
      <c r="A12662" s="18">
        <v>12660</v>
      </c>
      <c r="B12662" s="18">
        <f t="shared" si="396"/>
        <v>2019</v>
      </c>
      <c r="C12662" s="17">
        <v>43678</v>
      </c>
      <c r="D12662" s="18" t="s">
        <v>314</v>
      </c>
      <c r="E12662" s="18" t="s">
        <v>324</v>
      </c>
      <c r="F12662" s="18" t="str">
        <f t="shared" si="395"/>
        <v>Hudson-Total Volumetric Charge-43678</v>
      </c>
      <c r="G12662" s="11" t="s">
        <v>131</v>
      </c>
      <c r="H12662" s="11" t="s">
        <v>55</v>
      </c>
      <c r="I12662" s="11" t="s">
        <v>55</v>
      </c>
      <c r="J12662" s="11" t="s">
        <v>55</v>
      </c>
      <c r="K12662" s="11" t="str">
        <f>IFERROR(INDEX('EDC Component Dictionary'!$C$5:$C$37,MATCH('Rates Database'!J12662,'EDC Component Dictionary'!$B$5:$B$37,0)), "Energy Supply")</f>
        <v>Energy Supply</v>
      </c>
      <c r="L12662" s="12">
        <v>0.11044999999999899</v>
      </c>
      <c r="M12662" s="12"/>
    </row>
    <row r="12663" spans="1:13" x14ac:dyDescent="0.3">
      <c r="A12663" s="18">
        <v>12661</v>
      </c>
      <c r="B12663" s="18">
        <f t="shared" si="396"/>
        <v>2019</v>
      </c>
      <c r="C12663" s="17">
        <v>43678</v>
      </c>
      <c r="D12663" s="18" t="s">
        <v>314</v>
      </c>
      <c r="E12663" s="18" t="s">
        <v>325</v>
      </c>
      <c r="F12663" s="18" t="str">
        <f t="shared" si="395"/>
        <v>Reading-Total Volumetric Charge-43678</v>
      </c>
      <c r="G12663" s="11" t="s">
        <v>131</v>
      </c>
      <c r="H12663" s="11" t="s">
        <v>55</v>
      </c>
      <c r="I12663" s="11" t="s">
        <v>55</v>
      </c>
      <c r="J12663" s="11" t="s">
        <v>55</v>
      </c>
      <c r="K12663" s="11" t="str">
        <f>IFERROR(INDEX('EDC Component Dictionary'!$C$5:$C$37,MATCH('Rates Database'!J12663,'EDC Component Dictionary'!$B$5:$B$37,0)), "Energy Supply")</f>
        <v>Energy Supply</v>
      </c>
      <c r="L12663" s="12">
        <v>0.14955349999999901</v>
      </c>
      <c r="M12663" s="12"/>
    </row>
    <row r="12664" spans="1:13" x14ac:dyDescent="0.3">
      <c r="A12664" s="18">
        <v>12662</v>
      </c>
      <c r="B12664" s="18">
        <f t="shared" si="396"/>
        <v>2019</v>
      </c>
      <c r="C12664" s="17">
        <v>43678</v>
      </c>
      <c r="D12664" s="18" t="s">
        <v>314</v>
      </c>
      <c r="E12664" s="18" t="s">
        <v>326</v>
      </c>
      <c r="F12664" s="18" t="str">
        <f t="shared" si="395"/>
        <v>Shrewsbury-Total Volumetric Charge-43678</v>
      </c>
      <c r="G12664" s="11" t="s">
        <v>131</v>
      </c>
      <c r="H12664" s="11" t="s">
        <v>55</v>
      </c>
      <c r="I12664" s="11" t="s">
        <v>55</v>
      </c>
      <c r="J12664" s="11" t="s">
        <v>55</v>
      </c>
      <c r="K12664" s="11" t="str">
        <f>IFERROR(INDEX('EDC Component Dictionary'!$C$5:$C$37,MATCH('Rates Database'!J12664,'EDC Component Dictionary'!$B$5:$B$37,0)), "Energy Supply")</f>
        <v>Energy Supply</v>
      </c>
      <c r="L12664" s="12">
        <v>0.11516</v>
      </c>
      <c r="M12664" s="12"/>
    </row>
    <row r="12665" spans="1:13" x14ac:dyDescent="0.3">
      <c r="A12665" s="18">
        <v>12663</v>
      </c>
      <c r="B12665" s="18">
        <f t="shared" si="396"/>
        <v>2019</v>
      </c>
      <c r="C12665" s="17">
        <v>43678</v>
      </c>
      <c r="D12665" s="18" t="s">
        <v>314</v>
      </c>
      <c r="E12665" s="18" t="s">
        <v>327</v>
      </c>
      <c r="F12665" s="18" t="str">
        <f t="shared" si="395"/>
        <v>Ipswich-Total Volumetric Charge-43678</v>
      </c>
      <c r="G12665" s="11" t="s">
        <v>131</v>
      </c>
      <c r="H12665" s="11" t="s">
        <v>55</v>
      </c>
      <c r="I12665" s="11" t="s">
        <v>55</v>
      </c>
      <c r="J12665" s="11" t="s">
        <v>55</v>
      </c>
      <c r="K12665" s="11" t="str">
        <f>IFERROR(INDEX('EDC Component Dictionary'!$C$5:$C$37,MATCH('Rates Database'!J12665,'EDC Component Dictionary'!$B$5:$B$37,0)), "Energy Supply")</f>
        <v>Energy Supply</v>
      </c>
      <c r="L12665" s="12">
        <v>0.1326</v>
      </c>
      <c r="M12665" s="12"/>
    </row>
    <row r="12666" spans="1:13" x14ac:dyDescent="0.3">
      <c r="A12666" s="18">
        <v>12664</v>
      </c>
      <c r="B12666" s="18">
        <f t="shared" si="396"/>
        <v>2019</v>
      </c>
      <c r="C12666" s="17">
        <v>43678</v>
      </c>
      <c r="D12666" s="18" t="s">
        <v>314</v>
      </c>
      <c r="E12666" s="18" t="s">
        <v>328</v>
      </c>
      <c r="F12666" s="18" t="str">
        <f t="shared" si="395"/>
        <v>Westfield-Total Volumetric Charge-43678</v>
      </c>
      <c r="G12666" s="11" t="s">
        <v>131</v>
      </c>
      <c r="H12666" s="11" t="s">
        <v>55</v>
      </c>
      <c r="I12666" s="11" t="s">
        <v>55</v>
      </c>
      <c r="J12666" s="11" t="s">
        <v>55</v>
      </c>
      <c r="K12666" s="11" t="str">
        <f>IFERROR(INDEX('EDC Component Dictionary'!$C$5:$C$37,MATCH('Rates Database'!J12666,'EDC Component Dictionary'!$B$5:$B$37,0)), "Energy Supply")</f>
        <v>Energy Supply</v>
      </c>
      <c r="L12666" s="12">
        <v>0.120251</v>
      </c>
      <c r="M12666" s="12"/>
    </row>
    <row r="12667" spans="1:13" x14ac:dyDescent="0.3">
      <c r="A12667" s="18">
        <v>12665</v>
      </c>
      <c r="B12667" s="18">
        <f t="shared" si="396"/>
        <v>2019</v>
      </c>
      <c r="C12667" s="17">
        <v>43678</v>
      </c>
      <c r="D12667" s="18" t="s">
        <v>314</v>
      </c>
      <c r="E12667" s="18" t="s">
        <v>329</v>
      </c>
      <c r="F12667" s="18" t="str">
        <f t="shared" si="395"/>
        <v>Merrimac-Total Volumetric Charge-43678</v>
      </c>
      <c r="G12667" s="11" t="s">
        <v>131</v>
      </c>
      <c r="H12667" s="11" t="s">
        <v>55</v>
      </c>
      <c r="I12667" s="11" t="s">
        <v>55</v>
      </c>
      <c r="J12667" s="11" t="s">
        <v>55</v>
      </c>
      <c r="K12667" s="11" t="str">
        <f>IFERROR(INDEX('EDC Component Dictionary'!$C$5:$C$37,MATCH('Rates Database'!J12667,'EDC Component Dictionary'!$B$5:$B$37,0)), "Energy Supply")</f>
        <v>Energy Supply</v>
      </c>
      <c r="L12667" s="12">
        <v>0.16528000000000001</v>
      </c>
      <c r="M12667" s="12"/>
    </row>
    <row r="12668" spans="1:13" x14ac:dyDescent="0.3">
      <c r="A12668" s="18">
        <v>12666</v>
      </c>
      <c r="B12668" s="18">
        <f t="shared" si="396"/>
        <v>2019</v>
      </c>
      <c r="C12668" s="17">
        <v>43678</v>
      </c>
      <c r="D12668" s="18" t="s">
        <v>314</v>
      </c>
      <c r="E12668" s="18" t="s">
        <v>330</v>
      </c>
      <c r="F12668" s="18" t="str">
        <f t="shared" si="395"/>
        <v>Chicopee-Total Volumetric Charge-43678</v>
      </c>
      <c r="G12668" s="11" t="s">
        <v>131</v>
      </c>
      <c r="H12668" s="11" t="s">
        <v>55</v>
      </c>
      <c r="I12668" s="11" t="s">
        <v>55</v>
      </c>
      <c r="J12668" s="11" t="s">
        <v>55</v>
      </c>
      <c r="K12668" s="11" t="str">
        <f>IFERROR(INDEX('EDC Component Dictionary'!$C$5:$C$37,MATCH('Rates Database'!J12668,'EDC Component Dictionary'!$B$5:$B$37,0)), "Energy Supply")</f>
        <v>Energy Supply</v>
      </c>
      <c r="L12668" s="12">
        <v>0.13014999999999999</v>
      </c>
      <c r="M12668" s="12"/>
    </row>
    <row r="12669" spans="1:13" x14ac:dyDescent="0.3">
      <c r="A12669" s="18">
        <v>12667</v>
      </c>
      <c r="B12669" s="18">
        <f t="shared" si="396"/>
        <v>2019</v>
      </c>
      <c r="C12669" s="17">
        <v>43678</v>
      </c>
      <c r="D12669" s="18" t="s">
        <v>314</v>
      </c>
      <c r="E12669" s="18" t="s">
        <v>331</v>
      </c>
      <c r="F12669" s="18" t="str">
        <f t="shared" si="395"/>
        <v>Marblehead-Total Volumetric Charge-43678</v>
      </c>
      <c r="G12669" s="11" t="s">
        <v>131</v>
      </c>
      <c r="H12669" s="11" t="s">
        <v>55</v>
      </c>
      <c r="I12669" s="11" t="s">
        <v>55</v>
      </c>
      <c r="J12669" s="11" t="s">
        <v>55</v>
      </c>
      <c r="K12669" s="11" t="str">
        <f>IFERROR(INDEX('EDC Component Dictionary'!$C$5:$C$37,MATCH('Rates Database'!J12669,'EDC Component Dictionary'!$B$5:$B$37,0)), "Energy Supply")</f>
        <v>Energy Supply</v>
      </c>
      <c r="L12669" s="12">
        <v>0.16950000000000001</v>
      </c>
      <c r="M12669" s="12"/>
    </row>
    <row r="12670" spans="1:13" x14ac:dyDescent="0.3">
      <c r="A12670" s="18">
        <v>12668</v>
      </c>
      <c r="B12670" s="18">
        <f t="shared" si="396"/>
        <v>2019</v>
      </c>
      <c r="C12670" s="17">
        <v>43678</v>
      </c>
      <c r="D12670" s="18" t="s">
        <v>314</v>
      </c>
      <c r="E12670" s="18" t="s">
        <v>332</v>
      </c>
      <c r="F12670" s="18" t="str">
        <f t="shared" si="395"/>
        <v>Hingham-Total Volumetric Charge-43678</v>
      </c>
      <c r="G12670" s="11" t="s">
        <v>131</v>
      </c>
      <c r="H12670" s="11" t="s">
        <v>55</v>
      </c>
      <c r="I12670" s="11" t="s">
        <v>55</v>
      </c>
      <c r="J12670" s="11" t="s">
        <v>55</v>
      </c>
      <c r="K12670" s="11" t="str">
        <f>IFERROR(INDEX('EDC Component Dictionary'!$C$5:$C$37,MATCH('Rates Database'!J12670,'EDC Component Dictionary'!$B$5:$B$37,0)), "Energy Supply")</f>
        <v>Energy Supply</v>
      </c>
      <c r="L12670" s="12">
        <v>0.131804</v>
      </c>
      <c r="M12670" s="12"/>
    </row>
    <row r="12671" spans="1:13" x14ac:dyDescent="0.3">
      <c r="A12671" s="18">
        <v>12669</v>
      </c>
      <c r="B12671" s="18">
        <f t="shared" si="396"/>
        <v>2019</v>
      </c>
      <c r="C12671" s="17">
        <v>43678</v>
      </c>
      <c r="D12671" s="18" t="s">
        <v>314</v>
      </c>
      <c r="E12671" s="18" t="s">
        <v>333</v>
      </c>
      <c r="F12671" s="18" t="str">
        <f t="shared" si="395"/>
        <v>South Hadley-Total Volumetric Charge-43678</v>
      </c>
      <c r="G12671" s="11" t="s">
        <v>131</v>
      </c>
      <c r="H12671" s="11" t="s">
        <v>55</v>
      </c>
      <c r="I12671" s="11" t="s">
        <v>55</v>
      </c>
      <c r="J12671" s="11" t="s">
        <v>55</v>
      </c>
      <c r="K12671" s="11" t="str">
        <f>IFERROR(INDEX('EDC Component Dictionary'!$C$5:$C$37,MATCH('Rates Database'!J12671,'EDC Component Dictionary'!$B$5:$B$37,0)), "Energy Supply")</f>
        <v>Energy Supply</v>
      </c>
      <c r="L12671" s="12">
        <v>0.111785199999999</v>
      </c>
      <c r="M12671" s="12"/>
    </row>
    <row r="12672" spans="1:13" x14ac:dyDescent="0.3">
      <c r="A12672" s="18">
        <v>12670</v>
      </c>
      <c r="B12672" s="18">
        <f t="shared" si="396"/>
        <v>2019</v>
      </c>
      <c r="C12672" s="17">
        <v>43678</v>
      </c>
      <c r="D12672" s="18" t="s">
        <v>314</v>
      </c>
      <c r="E12672" s="18" t="s">
        <v>334</v>
      </c>
      <c r="F12672" s="18" t="str">
        <f t="shared" si="395"/>
        <v>Georgetown-Total Volumetric Charge-43678</v>
      </c>
      <c r="G12672" s="11" t="s">
        <v>131</v>
      </c>
      <c r="H12672" s="11" t="s">
        <v>55</v>
      </c>
      <c r="I12672" s="11" t="s">
        <v>55</v>
      </c>
      <c r="J12672" s="11" t="s">
        <v>55</v>
      </c>
      <c r="K12672" s="11" t="str">
        <f>IFERROR(INDEX('EDC Component Dictionary'!$C$5:$C$37,MATCH('Rates Database'!J12672,'EDC Component Dictionary'!$B$5:$B$37,0)), "Energy Supply")</f>
        <v>Energy Supply</v>
      </c>
      <c r="L12672" s="12">
        <v>0.16039500000000001</v>
      </c>
      <c r="M12672" s="12"/>
    </row>
    <row r="12673" spans="1:13" x14ac:dyDescent="0.3">
      <c r="A12673" s="18">
        <v>12671</v>
      </c>
      <c r="B12673" s="18">
        <f t="shared" si="396"/>
        <v>2019</v>
      </c>
      <c r="C12673" s="17">
        <v>43678</v>
      </c>
      <c r="D12673" s="18" t="s">
        <v>314</v>
      </c>
      <c r="E12673" s="18" t="s">
        <v>335</v>
      </c>
      <c r="F12673" s="18" t="str">
        <f t="shared" si="395"/>
        <v>Sterling-Total Volumetric Charge-43678</v>
      </c>
      <c r="G12673" s="11" t="s">
        <v>131</v>
      </c>
      <c r="H12673" s="11" t="s">
        <v>55</v>
      </c>
      <c r="I12673" s="11" t="s">
        <v>55</v>
      </c>
      <c r="J12673" s="11" t="s">
        <v>55</v>
      </c>
      <c r="K12673" s="11" t="str">
        <f>IFERROR(INDEX('EDC Component Dictionary'!$C$5:$C$37,MATCH('Rates Database'!J12673,'EDC Component Dictionary'!$B$5:$B$37,0)), "Energy Supply")</f>
        <v>Energy Supply</v>
      </c>
      <c r="L12673" s="12">
        <v>0.11605</v>
      </c>
      <c r="M12673" s="12"/>
    </row>
    <row r="12674" spans="1:13" x14ac:dyDescent="0.3">
      <c r="A12674" s="18">
        <v>12672</v>
      </c>
      <c r="B12674" s="18">
        <f t="shared" si="396"/>
        <v>2019</v>
      </c>
      <c r="C12674" s="17">
        <v>43678</v>
      </c>
      <c r="D12674" s="18" t="s">
        <v>314</v>
      </c>
      <c r="E12674" s="18" t="s">
        <v>336</v>
      </c>
      <c r="F12674" s="18" t="str">
        <f t="shared" si="395"/>
        <v>Littleton-Total Volumetric Charge-43678</v>
      </c>
      <c r="G12674" s="11" t="s">
        <v>131</v>
      </c>
      <c r="H12674" s="11" t="s">
        <v>55</v>
      </c>
      <c r="I12674" s="11" t="s">
        <v>55</v>
      </c>
      <c r="J12674" s="11" t="s">
        <v>55</v>
      </c>
      <c r="K12674" s="11" t="str">
        <f>IFERROR(INDEX('EDC Component Dictionary'!$C$5:$C$37,MATCH('Rates Database'!J12674,'EDC Component Dictionary'!$B$5:$B$37,0)), "Energy Supply")</f>
        <v>Energy Supply</v>
      </c>
      <c r="L12674" s="12">
        <v>0.123876999999999</v>
      </c>
      <c r="M12674" s="12"/>
    </row>
    <row r="12675" spans="1:13" x14ac:dyDescent="0.3">
      <c r="A12675" s="18">
        <v>12673</v>
      </c>
      <c r="B12675" s="18">
        <f t="shared" si="396"/>
        <v>2019</v>
      </c>
      <c r="C12675" s="17">
        <v>43678</v>
      </c>
      <c r="D12675" s="18" t="s">
        <v>314</v>
      </c>
      <c r="E12675" s="18" t="s">
        <v>337</v>
      </c>
      <c r="F12675" s="18" t="str">
        <f t="shared" si="395"/>
        <v>Boylston-Total Volumetric Charge-43678</v>
      </c>
      <c r="G12675" s="11" t="s">
        <v>131</v>
      </c>
      <c r="H12675" s="11" t="s">
        <v>55</v>
      </c>
      <c r="I12675" s="11" t="s">
        <v>55</v>
      </c>
      <c r="J12675" s="11" t="s">
        <v>55</v>
      </c>
      <c r="K12675" s="11" t="str">
        <f>IFERROR(INDEX('EDC Component Dictionary'!$C$5:$C$37,MATCH('Rates Database'!J12675,'EDC Component Dictionary'!$B$5:$B$37,0)), "Energy Supply")</f>
        <v>Energy Supply</v>
      </c>
      <c r="L12675" s="12">
        <v>0.1105</v>
      </c>
      <c r="M12675" s="12"/>
    </row>
    <row r="12676" spans="1:13" x14ac:dyDescent="0.3">
      <c r="A12676" s="18">
        <v>12674</v>
      </c>
      <c r="B12676" s="18">
        <f t="shared" si="396"/>
        <v>2019</v>
      </c>
      <c r="C12676" s="17">
        <v>43678</v>
      </c>
      <c r="D12676" s="18" t="s">
        <v>314</v>
      </c>
      <c r="E12676" s="18" t="s">
        <v>338</v>
      </c>
      <c r="F12676" s="18" t="str">
        <f t="shared" ref="F12676:F12739" si="397">_xlfn.CONCAT(E12676,"-",J12676,"-",C12676)</f>
        <v>Princeton-Total Volumetric Charge-43678</v>
      </c>
      <c r="G12676" s="11" t="s">
        <v>131</v>
      </c>
      <c r="H12676" s="11" t="s">
        <v>55</v>
      </c>
      <c r="I12676" s="11" t="s">
        <v>55</v>
      </c>
      <c r="J12676" s="11" t="s">
        <v>55</v>
      </c>
      <c r="K12676" s="11" t="str">
        <f>IFERROR(INDEX('EDC Component Dictionary'!$C$5:$C$37,MATCH('Rates Database'!J12676,'EDC Component Dictionary'!$B$5:$B$37,0)), "Energy Supply")</f>
        <v>Energy Supply</v>
      </c>
      <c r="L12676" s="12">
        <v>0.235124999999999</v>
      </c>
      <c r="M12676" s="12"/>
    </row>
    <row r="12677" spans="1:13" x14ac:dyDescent="0.3">
      <c r="A12677" s="18">
        <v>12675</v>
      </c>
      <c r="B12677" s="18">
        <f t="shared" si="396"/>
        <v>2019</v>
      </c>
      <c r="C12677" s="17">
        <v>43678</v>
      </c>
      <c r="D12677" s="18" t="s">
        <v>314</v>
      </c>
      <c r="E12677" s="18" t="s">
        <v>347</v>
      </c>
      <c r="F12677" s="18" t="str">
        <f t="shared" si="397"/>
        <v>Middleborough-Total Volumetric Charge-43678</v>
      </c>
      <c r="G12677" s="11" t="s">
        <v>131</v>
      </c>
      <c r="H12677" s="11" t="s">
        <v>55</v>
      </c>
      <c r="I12677" s="11" t="s">
        <v>55</v>
      </c>
      <c r="J12677" s="11" t="s">
        <v>55</v>
      </c>
      <c r="K12677" s="11" t="str">
        <f>IFERROR(INDEX('EDC Component Dictionary'!$C$5:$C$37,MATCH('Rates Database'!J12677,'EDC Component Dictionary'!$B$5:$B$37,0)), "Energy Supply")</f>
        <v>Energy Supply</v>
      </c>
      <c r="L12677" s="12">
        <v>0.14199999999999999</v>
      </c>
      <c r="M12677" s="12"/>
    </row>
    <row r="12678" spans="1:13" x14ac:dyDescent="0.3">
      <c r="A12678" s="18">
        <v>12676</v>
      </c>
      <c r="B12678" s="18">
        <f t="shared" si="396"/>
        <v>2019</v>
      </c>
      <c r="C12678" s="17">
        <v>43678</v>
      </c>
      <c r="D12678" s="18" t="s">
        <v>314</v>
      </c>
      <c r="E12678" s="18" t="s">
        <v>339</v>
      </c>
      <c r="F12678" s="18" t="str">
        <f t="shared" si="397"/>
        <v>Rowley-Total Volumetric Charge-43678</v>
      </c>
      <c r="G12678" s="11" t="s">
        <v>131</v>
      </c>
      <c r="H12678" s="11" t="s">
        <v>55</v>
      </c>
      <c r="I12678" s="11" t="s">
        <v>55</v>
      </c>
      <c r="J12678" s="11" t="s">
        <v>55</v>
      </c>
      <c r="K12678" s="11" t="str">
        <f>IFERROR(INDEX('EDC Component Dictionary'!$C$5:$C$37,MATCH('Rates Database'!J12678,'EDC Component Dictionary'!$B$5:$B$37,0)), "Energy Supply")</f>
        <v>Energy Supply</v>
      </c>
      <c r="L12678" s="12">
        <v>0.17349999999999999</v>
      </c>
      <c r="M12678" s="12"/>
    </row>
    <row r="12679" spans="1:13" x14ac:dyDescent="0.3">
      <c r="A12679" s="18">
        <v>12677</v>
      </c>
      <c r="B12679" s="18">
        <f t="shared" si="396"/>
        <v>2019</v>
      </c>
      <c r="C12679" s="17">
        <v>43678</v>
      </c>
      <c r="D12679" s="18" t="s">
        <v>314</v>
      </c>
      <c r="E12679" s="18" t="s">
        <v>340</v>
      </c>
      <c r="F12679" s="18" t="str">
        <f t="shared" si="397"/>
        <v>Wakefield-Total Volumetric Charge-43678</v>
      </c>
      <c r="G12679" s="11" t="s">
        <v>131</v>
      </c>
      <c r="H12679" s="11" t="s">
        <v>55</v>
      </c>
      <c r="I12679" s="11" t="s">
        <v>55</v>
      </c>
      <c r="J12679" s="11" t="s">
        <v>55</v>
      </c>
      <c r="K12679" s="11" t="str">
        <f>IFERROR(INDEX('EDC Component Dictionary'!$C$5:$C$37,MATCH('Rates Database'!J12679,'EDC Component Dictionary'!$B$5:$B$37,0)), "Energy Supply")</f>
        <v>Energy Supply</v>
      </c>
      <c r="L12679" s="12">
        <v>0.1575</v>
      </c>
      <c r="M12679" s="12"/>
    </row>
    <row r="12680" spans="1:13" x14ac:dyDescent="0.3">
      <c r="A12680" s="18">
        <v>12678</v>
      </c>
      <c r="B12680" s="18">
        <f t="shared" si="396"/>
        <v>2019</v>
      </c>
      <c r="C12680" s="17">
        <v>43678</v>
      </c>
      <c r="D12680" s="18" t="s">
        <v>314</v>
      </c>
      <c r="E12680" s="18" t="s">
        <v>341</v>
      </c>
      <c r="F12680" s="18" t="str">
        <f t="shared" si="397"/>
        <v>Hull-Total Volumetric Charge-43678</v>
      </c>
      <c r="G12680" s="11" t="s">
        <v>131</v>
      </c>
      <c r="H12680" s="11" t="s">
        <v>55</v>
      </c>
      <c r="I12680" s="11" t="s">
        <v>55</v>
      </c>
      <c r="J12680" s="11" t="s">
        <v>55</v>
      </c>
      <c r="K12680" s="11" t="str">
        <f>IFERROR(INDEX('EDC Component Dictionary'!$C$5:$C$37,MATCH('Rates Database'!J12680,'EDC Component Dictionary'!$B$5:$B$37,0)), "Energy Supply")</f>
        <v>Energy Supply</v>
      </c>
      <c r="L12680" s="12">
        <v>0.154199999999999</v>
      </c>
      <c r="M12680" s="12"/>
    </row>
    <row r="12681" spans="1:13" x14ac:dyDescent="0.3">
      <c r="A12681" s="18">
        <v>12679</v>
      </c>
      <c r="B12681" s="18">
        <f t="shared" si="396"/>
        <v>2019</v>
      </c>
      <c r="C12681" s="17">
        <v>43678</v>
      </c>
      <c r="D12681" s="18" t="s">
        <v>314</v>
      </c>
      <c r="E12681" s="18" t="s">
        <v>342</v>
      </c>
      <c r="F12681" s="18" t="str">
        <f t="shared" si="397"/>
        <v>North Attleborough-Total Volumetric Charge-43678</v>
      </c>
      <c r="G12681" s="11" t="s">
        <v>131</v>
      </c>
      <c r="H12681" s="11" t="s">
        <v>55</v>
      </c>
      <c r="I12681" s="11" t="s">
        <v>55</v>
      </c>
      <c r="J12681" s="11" t="s">
        <v>55</v>
      </c>
      <c r="K12681" s="11" t="str">
        <f>IFERROR(INDEX('EDC Component Dictionary'!$C$5:$C$37,MATCH('Rates Database'!J12681,'EDC Component Dictionary'!$B$5:$B$37,0)), "Energy Supply")</f>
        <v>Energy Supply</v>
      </c>
      <c r="L12681" s="12">
        <v>0.14615999999999901</v>
      </c>
      <c r="M12681" s="12"/>
    </row>
    <row r="12682" spans="1:13" x14ac:dyDescent="0.3">
      <c r="A12682" s="18">
        <v>12680</v>
      </c>
      <c r="B12682" s="18">
        <f t="shared" si="396"/>
        <v>2019</v>
      </c>
      <c r="C12682" s="17">
        <v>43678</v>
      </c>
      <c r="D12682" s="18" t="s">
        <v>314</v>
      </c>
      <c r="E12682" s="18" t="s">
        <v>343</v>
      </c>
      <c r="F12682" s="18" t="str">
        <f t="shared" si="397"/>
        <v>Holden-Total Volumetric Charge-43678</v>
      </c>
      <c r="G12682" s="11" t="s">
        <v>131</v>
      </c>
      <c r="H12682" s="11" t="s">
        <v>55</v>
      </c>
      <c r="I12682" s="11" t="s">
        <v>55</v>
      </c>
      <c r="J12682" s="11" t="s">
        <v>55</v>
      </c>
      <c r="K12682" s="11" t="str">
        <f>IFERROR(INDEX('EDC Component Dictionary'!$C$5:$C$37,MATCH('Rates Database'!J12682,'EDC Component Dictionary'!$B$5:$B$37,0)), "Energy Supply")</f>
        <v>Energy Supply</v>
      </c>
      <c r="L12682" s="12">
        <v>0.12554299999999999</v>
      </c>
      <c r="M12682" s="12"/>
    </row>
    <row r="12683" spans="1:13" x14ac:dyDescent="0.3">
      <c r="A12683" s="18">
        <v>12681</v>
      </c>
      <c r="B12683" s="18">
        <f t="shared" si="396"/>
        <v>2019</v>
      </c>
      <c r="C12683" s="17">
        <v>43678</v>
      </c>
      <c r="D12683" s="18" t="s">
        <v>314</v>
      </c>
      <c r="E12683" s="18" t="s">
        <v>344</v>
      </c>
      <c r="F12683" s="18" t="str">
        <f t="shared" si="397"/>
        <v>Norwood-Total Volumetric Charge-43678</v>
      </c>
      <c r="G12683" s="11" t="s">
        <v>131</v>
      </c>
      <c r="H12683" s="11" t="s">
        <v>55</v>
      </c>
      <c r="I12683" s="11" t="s">
        <v>55</v>
      </c>
      <c r="J12683" s="11" t="s">
        <v>55</v>
      </c>
      <c r="K12683" s="11" t="str">
        <f>IFERROR(INDEX('EDC Component Dictionary'!$C$5:$C$37,MATCH('Rates Database'!J12683,'EDC Component Dictionary'!$B$5:$B$37,0)), "Energy Supply")</f>
        <v>Energy Supply</v>
      </c>
      <c r="L12683" s="12">
        <v>0.16263</v>
      </c>
      <c r="M12683" s="12"/>
    </row>
    <row r="12684" spans="1:13" x14ac:dyDescent="0.3">
      <c r="A12684" s="18">
        <v>12682</v>
      </c>
      <c r="B12684" s="18">
        <f t="shared" si="396"/>
        <v>2019</v>
      </c>
      <c r="C12684" s="17">
        <v>43678</v>
      </c>
      <c r="D12684" s="18" t="s">
        <v>314</v>
      </c>
      <c r="E12684" s="18" t="s">
        <v>345</v>
      </c>
      <c r="F12684" s="18" t="str">
        <f t="shared" si="397"/>
        <v>Russell-Total Volumetric Charge-43678</v>
      </c>
      <c r="G12684" s="11" t="s">
        <v>131</v>
      </c>
      <c r="H12684" s="11" t="s">
        <v>55</v>
      </c>
      <c r="I12684" s="11" t="s">
        <v>55</v>
      </c>
      <c r="J12684" s="11" t="s">
        <v>55</v>
      </c>
      <c r="K12684" s="11" t="str">
        <f>IFERROR(INDEX('EDC Component Dictionary'!$C$5:$C$37,MATCH('Rates Database'!J12684,'EDC Component Dictionary'!$B$5:$B$37,0)), "Energy Supply")</f>
        <v>Energy Supply</v>
      </c>
      <c r="L12684" s="12">
        <v>0.17399999999999999</v>
      </c>
      <c r="M12684" s="12"/>
    </row>
    <row r="12685" spans="1:13" x14ac:dyDescent="0.3">
      <c r="A12685" s="18">
        <v>12683</v>
      </c>
      <c r="B12685" s="18">
        <f t="shared" si="396"/>
        <v>2019</v>
      </c>
      <c r="C12685" s="17">
        <v>43678</v>
      </c>
      <c r="D12685" s="18" t="s">
        <v>314</v>
      </c>
      <c r="E12685" s="18" t="s">
        <v>346</v>
      </c>
      <c r="F12685" s="18" t="str">
        <f t="shared" si="397"/>
        <v>Chester-Total Volumetric Charge-43678</v>
      </c>
      <c r="G12685" s="11" t="s">
        <v>131</v>
      </c>
      <c r="H12685" s="11" t="s">
        <v>55</v>
      </c>
      <c r="I12685" s="11" t="s">
        <v>55</v>
      </c>
      <c r="J12685" s="11" t="s">
        <v>55</v>
      </c>
      <c r="K12685" s="11" t="str">
        <f>IFERROR(INDEX('EDC Component Dictionary'!$C$5:$C$37,MATCH('Rates Database'!J12685,'EDC Component Dictionary'!$B$5:$B$37,0)), "Energy Supply")</f>
        <v>Energy Supply</v>
      </c>
      <c r="L12685" s="12">
        <v>0.2292312</v>
      </c>
      <c r="M12685" s="12"/>
    </row>
    <row r="12686" spans="1:13" x14ac:dyDescent="0.3">
      <c r="A12686" s="18">
        <v>12684</v>
      </c>
      <c r="B12686" s="18">
        <f t="shared" si="396"/>
        <v>2019</v>
      </c>
      <c r="C12686" s="17">
        <v>43497</v>
      </c>
      <c r="D12686" s="18" t="s">
        <v>314</v>
      </c>
      <c r="E12686" s="18" t="s">
        <v>315</v>
      </c>
      <c r="F12686" s="18" t="str">
        <f t="shared" si="397"/>
        <v>Holyoke-Total Volumetric Charge-43497</v>
      </c>
      <c r="G12686" s="11" t="s">
        <v>131</v>
      </c>
      <c r="H12686" s="11" t="s">
        <v>55</v>
      </c>
      <c r="I12686" s="11" t="s">
        <v>55</v>
      </c>
      <c r="J12686" s="11" t="s">
        <v>55</v>
      </c>
      <c r="K12686" s="11" t="str">
        <f>IFERROR(INDEX('EDC Component Dictionary'!$C$5:$C$37,MATCH('Rates Database'!J12686,'EDC Component Dictionary'!$B$5:$B$37,0)), "Energy Supply")</f>
        <v>Energy Supply</v>
      </c>
      <c r="L12686" s="12">
        <v>0.123295999999999</v>
      </c>
      <c r="M12686" s="12"/>
    </row>
    <row r="12687" spans="1:13" x14ac:dyDescent="0.3">
      <c r="A12687" s="18">
        <v>12685</v>
      </c>
      <c r="B12687" s="18">
        <f t="shared" si="396"/>
        <v>2019</v>
      </c>
      <c r="C12687" s="17">
        <v>43497</v>
      </c>
      <c r="D12687" s="18" t="s">
        <v>314</v>
      </c>
      <c r="E12687" s="18" t="s">
        <v>316</v>
      </c>
      <c r="F12687" s="18" t="str">
        <f t="shared" si="397"/>
        <v>West Boylston-Total Volumetric Charge-43497</v>
      </c>
      <c r="G12687" s="11" t="s">
        <v>131</v>
      </c>
      <c r="H12687" s="11" t="s">
        <v>55</v>
      </c>
      <c r="I12687" s="11" t="s">
        <v>55</v>
      </c>
      <c r="J12687" s="11" t="s">
        <v>55</v>
      </c>
      <c r="K12687" s="11" t="str">
        <f>IFERROR(INDEX('EDC Component Dictionary'!$C$5:$C$37,MATCH('Rates Database'!J12687,'EDC Component Dictionary'!$B$5:$B$37,0)), "Energy Supply")</f>
        <v>Energy Supply</v>
      </c>
      <c r="L12687" s="12">
        <v>0.13625999999999899</v>
      </c>
      <c r="M12687" s="12"/>
    </row>
    <row r="12688" spans="1:13" x14ac:dyDescent="0.3">
      <c r="A12688" s="18">
        <v>12686</v>
      </c>
      <c r="B12688" s="18">
        <f t="shared" si="396"/>
        <v>2019</v>
      </c>
      <c r="C12688" s="17">
        <v>43497</v>
      </c>
      <c r="D12688" s="18" t="s">
        <v>314</v>
      </c>
      <c r="E12688" s="18" t="s">
        <v>317</v>
      </c>
      <c r="F12688" s="18" t="str">
        <f t="shared" si="397"/>
        <v>Danvers-Total Volumetric Charge-43497</v>
      </c>
      <c r="G12688" s="11" t="s">
        <v>131</v>
      </c>
      <c r="H12688" s="11" t="s">
        <v>55</v>
      </c>
      <c r="I12688" s="11" t="s">
        <v>55</v>
      </c>
      <c r="J12688" s="11" t="s">
        <v>55</v>
      </c>
      <c r="K12688" s="11" t="str">
        <f>IFERROR(INDEX('EDC Component Dictionary'!$C$5:$C$37,MATCH('Rates Database'!J12688,'EDC Component Dictionary'!$B$5:$B$37,0)), "Energy Supply")</f>
        <v>Energy Supply</v>
      </c>
      <c r="L12688" s="12">
        <v>0.13535</v>
      </c>
      <c r="M12688" s="12"/>
    </row>
    <row r="12689" spans="1:13" x14ac:dyDescent="0.3">
      <c r="A12689" s="18">
        <v>12687</v>
      </c>
      <c r="B12689" s="18">
        <f t="shared" si="396"/>
        <v>2019</v>
      </c>
      <c r="C12689" s="17">
        <v>43497</v>
      </c>
      <c r="D12689" s="18" t="s">
        <v>314</v>
      </c>
      <c r="E12689" s="18" t="s">
        <v>318</v>
      </c>
      <c r="F12689" s="18" t="str">
        <f t="shared" si="397"/>
        <v>Peabody-Total Volumetric Charge-43497</v>
      </c>
      <c r="G12689" s="11" t="s">
        <v>131</v>
      </c>
      <c r="H12689" s="11" t="s">
        <v>55</v>
      </c>
      <c r="I12689" s="11" t="s">
        <v>55</v>
      </c>
      <c r="J12689" s="11" t="s">
        <v>55</v>
      </c>
      <c r="K12689" s="11" t="str">
        <f>IFERROR(INDEX('EDC Component Dictionary'!$C$5:$C$37,MATCH('Rates Database'!J12689,'EDC Component Dictionary'!$B$5:$B$37,0)), "Energy Supply")</f>
        <v>Energy Supply</v>
      </c>
      <c r="L12689" s="12">
        <v>0.10864</v>
      </c>
      <c r="M12689" s="12"/>
    </row>
    <row r="12690" spans="1:13" x14ac:dyDescent="0.3">
      <c r="A12690" s="18">
        <v>12688</v>
      </c>
      <c r="B12690" s="18">
        <f t="shared" si="396"/>
        <v>2019</v>
      </c>
      <c r="C12690" s="17">
        <v>43497</v>
      </c>
      <c r="D12690" s="18" t="s">
        <v>314</v>
      </c>
      <c r="E12690" s="18" t="s">
        <v>319</v>
      </c>
      <c r="F12690" s="18" t="str">
        <f t="shared" si="397"/>
        <v>Ashburnham-Total Volumetric Charge-43497</v>
      </c>
      <c r="G12690" s="11" t="s">
        <v>131</v>
      </c>
      <c r="H12690" s="11" t="s">
        <v>55</v>
      </c>
      <c r="I12690" s="11" t="s">
        <v>55</v>
      </c>
      <c r="J12690" s="11" t="s">
        <v>55</v>
      </c>
      <c r="K12690" s="11" t="str">
        <f>IFERROR(INDEX('EDC Component Dictionary'!$C$5:$C$37,MATCH('Rates Database'!J12690,'EDC Component Dictionary'!$B$5:$B$37,0)), "Energy Supply")</f>
        <v>Energy Supply</v>
      </c>
      <c r="L12690" s="12">
        <v>0.13869999999999999</v>
      </c>
      <c r="M12690" s="12"/>
    </row>
    <row r="12691" spans="1:13" x14ac:dyDescent="0.3">
      <c r="A12691" s="18">
        <v>12689</v>
      </c>
      <c r="B12691" s="18">
        <f t="shared" si="396"/>
        <v>2019</v>
      </c>
      <c r="C12691" s="17">
        <v>43497</v>
      </c>
      <c r="D12691" s="18" t="s">
        <v>314</v>
      </c>
      <c r="E12691" s="18" t="s">
        <v>320</v>
      </c>
      <c r="F12691" s="18" t="str">
        <f t="shared" si="397"/>
        <v>Mansfield-Total Volumetric Charge-43497</v>
      </c>
      <c r="G12691" s="11" t="s">
        <v>131</v>
      </c>
      <c r="H12691" s="11" t="s">
        <v>55</v>
      </c>
      <c r="I12691" s="11" t="s">
        <v>55</v>
      </c>
      <c r="J12691" s="11" t="s">
        <v>55</v>
      </c>
      <c r="K12691" s="11" t="str">
        <f>IFERROR(INDEX('EDC Component Dictionary'!$C$5:$C$37,MATCH('Rates Database'!J12691,'EDC Component Dictionary'!$B$5:$B$37,0)), "Energy Supply")</f>
        <v>Energy Supply</v>
      </c>
      <c r="L12691" s="12">
        <v>0.10696</v>
      </c>
      <c r="M12691" s="12"/>
    </row>
    <row r="12692" spans="1:13" x14ac:dyDescent="0.3">
      <c r="A12692" s="18">
        <v>12690</v>
      </c>
      <c r="B12692" s="18">
        <f t="shared" si="396"/>
        <v>2019</v>
      </c>
      <c r="C12692" s="17">
        <v>43497</v>
      </c>
      <c r="D12692" s="18" t="s">
        <v>314</v>
      </c>
      <c r="E12692" s="18" t="s">
        <v>321</v>
      </c>
      <c r="F12692" s="18" t="str">
        <f t="shared" si="397"/>
        <v>Braintree-Total Volumetric Charge-43497</v>
      </c>
      <c r="G12692" s="11" t="s">
        <v>131</v>
      </c>
      <c r="H12692" s="11" t="s">
        <v>55</v>
      </c>
      <c r="I12692" s="11" t="s">
        <v>55</v>
      </c>
      <c r="J12692" s="11" t="s">
        <v>55</v>
      </c>
      <c r="K12692" s="11" t="str">
        <f>IFERROR(INDEX('EDC Component Dictionary'!$C$5:$C$37,MATCH('Rates Database'!J12692,'EDC Component Dictionary'!$B$5:$B$37,0)), "Energy Supply")</f>
        <v>Energy Supply</v>
      </c>
      <c r="L12692" s="12">
        <v>0.13299899999999901</v>
      </c>
      <c r="M12692" s="12"/>
    </row>
    <row r="12693" spans="1:13" x14ac:dyDescent="0.3">
      <c r="A12693" s="18">
        <v>12691</v>
      </c>
      <c r="B12693" s="18">
        <f t="shared" si="396"/>
        <v>2019</v>
      </c>
      <c r="C12693" s="17">
        <v>43497</v>
      </c>
      <c r="D12693" s="18" t="s">
        <v>314</v>
      </c>
      <c r="E12693" s="18" t="s">
        <v>322</v>
      </c>
      <c r="F12693" s="18" t="str">
        <f t="shared" si="397"/>
        <v>Paxton-Total Volumetric Charge-43497</v>
      </c>
      <c r="G12693" s="11" t="s">
        <v>131</v>
      </c>
      <c r="H12693" s="11" t="s">
        <v>55</v>
      </c>
      <c r="I12693" s="11" t="s">
        <v>55</v>
      </c>
      <c r="J12693" s="11" t="s">
        <v>55</v>
      </c>
      <c r="K12693" s="11" t="str">
        <f>IFERROR(INDEX('EDC Component Dictionary'!$C$5:$C$37,MATCH('Rates Database'!J12693,'EDC Component Dictionary'!$B$5:$B$37,0)), "Energy Supply")</f>
        <v>Energy Supply</v>
      </c>
      <c r="L12693" s="12">
        <v>0.14562</v>
      </c>
      <c r="M12693" s="12"/>
    </row>
    <row r="12694" spans="1:13" x14ac:dyDescent="0.3">
      <c r="A12694" s="18">
        <v>12692</v>
      </c>
      <c r="B12694" s="18">
        <f t="shared" ref="B12694:B12757" si="398">YEAR(C12694)</f>
        <v>2019</v>
      </c>
      <c r="C12694" s="17">
        <v>43497</v>
      </c>
      <c r="D12694" s="18" t="s">
        <v>314</v>
      </c>
      <c r="E12694" s="18" t="s">
        <v>323</v>
      </c>
      <c r="F12694" s="18" t="str">
        <f t="shared" si="397"/>
        <v>Templeton-Total Volumetric Charge-43497</v>
      </c>
      <c r="G12694" s="11" t="s">
        <v>131</v>
      </c>
      <c r="H12694" s="11" t="s">
        <v>55</v>
      </c>
      <c r="I12694" s="11" t="s">
        <v>55</v>
      </c>
      <c r="J12694" s="11" t="s">
        <v>55</v>
      </c>
      <c r="K12694" s="11" t="str">
        <f>IFERROR(INDEX('EDC Component Dictionary'!$C$5:$C$37,MATCH('Rates Database'!J12694,'EDC Component Dictionary'!$B$5:$B$37,0)), "Energy Supply")</f>
        <v>Energy Supply</v>
      </c>
      <c r="L12694" s="12">
        <v>0.12939999999999999</v>
      </c>
      <c r="M12694" s="12"/>
    </row>
    <row r="12695" spans="1:13" x14ac:dyDescent="0.3">
      <c r="A12695" s="18">
        <v>12693</v>
      </c>
      <c r="B12695" s="18">
        <f t="shared" si="398"/>
        <v>2019</v>
      </c>
      <c r="C12695" s="17">
        <v>43497</v>
      </c>
      <c r="D12695" s="18" t="s">
        <v>314</v>
      </c>
      <c r="E12695" s="18" t="s">
        <v>324</v>
      </c>
      <c r="F12695" s="18" t="str">
        <f t="shared" si="397"/>
        <v>Hudson-Total Volumetric Charge-43497</v>
      </c>
      <c r="G12695" s="11" t="s">
        <v>131</v>
      </c>
      <c r="H12695" s="11" t="s">
        <v>55</v>
      </c>
      <c r="I12695" s="11" t="s">
        <v>55</v>
      </c>
      <c r="J12695" s="11" t="s">
        <v>55</v>
      </c>
      <c r="K12695" s="11" t="str">
        <f>IFERROR(INDEX('EDC Component Dictionary'!$C$5:$C$37,MATCH('Rates Database'!J12695,'EDC Component Dictionary'!$B$5:$B$37,0)), "Energy Supply")</f>
        <v>Energy Supply</v>
      </c>
      <c r="L12695" s="12">
        <v>0.107449999999999</v>
      </c>
      <c r="M12695" s="12"/>
    </row>
    <row r="12696" spans="1:13" x14ac:dyDescent="0.3">
      <c r="A12696" s="18">
        <v>12694</v>
      </c>
      <c r="B12696" s="18">
        <f t="shared" si="398"/>
        <v>2019</v>
      </c>
      <c r="C12696" s="17">
        <v>43497</v>
      </c>
      <c r="D12696" s="18" t="s">
        <v>314</v>
      </c>
      <c r="E12696" s="18" t="s">
        <v>325</v>
      </c>
      <c r="F12696" s="18" t="str">
        <f t="shared" si="397"/>
        <v>Reading-Total Volumetric Charge-43497</v>
      </c>
      <c r="G12696" s="11" t="s">
        <v>131</v>
      </c>
      <c r="H12696" s="11" t="s">
        <v>55</v>
      </c>
      <c r="I12696" s="11" t="s">
        <v>55</v>
      </c>
      <c r="J12696" s="11" t="s">
        <v>55</v>
      </c>
      <c r="K12696" s="11" t="str">
        <f>IFERROR(INDEX('EDC Component Dictionary'!$C$5:$C$37,MATCH('Rates Database'!J12696,'EDC Component Dictionary'!$B$5:$B$37,0)), "Energy Supply")</f>
        <v>Energy Supply</v>
      </c>
      <c r="L12696" s="12">
        <v>0.14884349999999999</v>
      </c>
      <c r="M12696" s="12"/>
    </row>
    <row r="12697" spans="1:13" x14ac:dyDescent="0.3">
      <c r="A12697" s="18">
        <v>12695</v>
      </c>
      <c r="B12697" s="18">
        <f t="shared" si="398"/>
        <v>2019</v>
      </c>
      <c r="C12697" s="17">
        <v>43497</v>
      </c>
      <c r="D12697" s="18" t="s">
        <v>314</v>
      </c>
      <c r="E12697" s="18" t="s">
        <v>326</v>
      </c>
      <c r="F12697" s="18" t="str">
        <f t="shared" si="397"/>
        <v>Shrewsbury-Total Volumetric Charge-43497</v>
      </c>
      <c r="G12697" s="11" t="s">
        <v>131</v>
      </c>
      <c r="H12697" s="11" t="s">
        <v>55</v>
      </c>
      <c r="I12697" s="11" t="s">
        <v>55</v>
      </c>
      <c r="J12697" s="11" t="s">
        <v>55</v>
      </c>
      <c r="K12697" s="11" t="str">
        <f>IFERROR(INDEX('EDC Component Dictionary'!$C$5:$C$37,MATCH('Rates Database'!J12697,'EDC Component Dictionary'!$B$5:$B$37,0)), "Energy Supply")</f>
        <v>Energy Supply</v>
      </c>
      <c r="L12697" s="12">
        <v>0.11476</v>
      </c>
      <c r="M12697" s="12"/>
    </row>
    <row r="12698" spans="1:13" x14ac:dyDescent="0.3">
      <c r="A12698" s="18">
        <v>12696</v>
      </c>
      <c r="B12698" s="18">
        <f t="shared" si="398"/>
        <v>2019</v>
      </c>
      <c r="C12698" s="17">
        <v>43497</v>
      </c>
      <c r="D12698" s="18" t="s">
        <v>314</v>
      </c>
      <c r="E12698" s="18" t="s">
        <v>327</v>
      </c>
      <c r="F12698" s="18" t="str">
        <f t="shared" si="397"/>
        <v>Ipswich-Total Volumetric Charge-43497</v>
      </c>
      <c r="G12698" s="11" t="s">
        <v>131</v>
      </c>
      <c r="H12698" s="11" t="s">
        <v>55</v>
      </c>
      <c r="I12698" s="11" t="s">
        <v>55</v>
      </c>
      <c r="J12698" s="11" t="s">
        <v>55</v>
      </c>
      <c r="K12698" s="11" t="str">
        <f>IFERROR(INDEX('EDC Component Dictionary'!$C$5:$C$37,MATCH('Rates Database'!J12698,'EDC Component Dictionary'!$B$5:$B$37,0)), "Energy Supply")</f>
        <v>Energy Supply</v>
      </c>
      <c r="L12698" s="12">
        <v>0.13883000000000001</v>
      </c>
      <c r="M12698" s="12"/>
    </row>
    <row r="12699" spans="1:13" x14ac:dyDescent="0.3">
      <c r="A12699" s="18">
        <v>12697</v>
      </c>
      <c r="B12699" s="18">
        <f t="shared" si="398"/>
        <v>2019</v>
      </c>
      <c r="C12699" s="17">
        <v>43497</v>
      </c>
      <c r="D12699" s="18" t="s">
        <v>314</v>
      </c>
      <c r="E12699" s="18" t="s">
        <v>328</v>
      </c>
      <c r="F12699" s="18" t="str">
        <f t="shared" si="397"/>
        <v>Westfield-Total Volumetric Charge-43497</v>
      </c>
      <c r="G12699" s="11" t="s">
        <v>131</v>
      </c>
      <c r="H12699" s="11" t="s">
        <v>55</v>
      </c>
      <c r="I12699" s="11" t="s">
        <v>55</v>
      </c>
      <c r="J12699" s="11" t="s">
        <v>55</v>
      </c>
      <c r="K12699" s="11" t="str">
        <f>IFERROR(INDEX('EDC Component Dictionary'!$C$5:$C$37,MATCH('Rates Database'!J12699,'EDC Component Dictionary'!$B$5:$B$37,0)), "Energy Supply")</f>
        <v>Energy Supply</v>
      </c>
      <c r="L12699" s="12">
        <v>0.113506</v>
      </c>
      <c r="M12699" s="12"/>
    </row>
    <row r="12700" spans="1:13" x14ac:dyDescent="0.3">
      <c r="A12700" s="18">
        <v>12698</v>
      </c>
      <c r="B12700" s="18">
        <f t="shared" si="398"/>
        <v>2019</v>
      </c>
      <c r="C12700" s="17">
        <v>43497</v>
      </c>
      <c r="D12700" s="18" t="s">
        <v>314</v>
      </c>
      <c r="E12700" s="18" t="s">
        <v>329</v>
      </c>
      <c r="F12700" s="18" t="str">
        <f t="shared" si="397"/>
        <v>Merrimac-Total Volumetric Charge-43497</v>
      </c>
      <c r="G12700" s="11" t="s">
        <v>131</v>
      </c>
      <c r="H12700" s="11" t="s">
        <v>55</v>
      </c>
      <c r="I12700" s="11" t="s">
        <v>55</v>
      </c>
      <c r="J12700" s="11" t="s">
        <v>55</v>
      </c>
      <c r="K12700" s="11" t="str">
        <f>IFERROR(INDEX('EDC Component Dictionary'!$C$5:$C$37,MATCH('Rates Database'!J12700,'EDC Component Dictionary'!$B$5:$B$37,0)), "Energy Supply")</f>
        <v>Energy Supply</v>
      </c>
      <c r="L12700" s="12">
        <v>0.16943900000000001</v>
      </c>
      <c r="M12700" s="12"/>
    </row>
    <row r="12701" spans="1:13" x14ac:dyDescent="0.3">
      <c r="A12701" s="18">
        <v>12699</v>
      </c>
      <c r="B12701" s="18">
        <f t="shared" si="398"/>
        <v>2019</v>
      </c>
      <c r="C12701" s="17">
        <v>43497</v>
      </c>
      <c r="D12701" s="18" t="s">
        <v>314</v>
      </c>
      <c r="E12701" s="18" t="s">
        <v>330</v>
      </c>
      <c r="F12701" s="18" t="str">
        <f t="shared" si="397"/>
        <v>Chicopee-Total Volumetric Charge-43497</v>
      </c>
      <c r="G12701" s="11" t="s">
        <v>131</v>
      </c>
      <c r="H12701" s="11" t="s">
        <v>55</v>
      </c>
      <c r="I12701" s="11" t="s">
        <v>55</v>
      </c>
      <c r="J12701" s="11" t="s">
        <v>55</v>
      </c>
      <c r="K12701" s="11" t="str">
        <f>IFERROR(INDEX('EDC Component Dictionary'!$C$5:$C$37,MATCH('Rates Database'!J12701,'EDC Component Dictionary'!$B$5:$B$37,0)), "Energy Supply")</f>
        <v>Energy Supply</v>
      </c>
      <c r="L12701" s="12">
        <v>0.13314999999999999</v>
      </c>
      <c r="M12701" s="12"/>
    </row>
    <row r="12702" spans="1:13" x14ac:dyDescent="0.3">
      <c r="A12702" s="18">
        <v>12700</v>
      </c>
      <c r="B12702" s="18">
        <f t="shared" si="398"/>
        <v>2019</v>
      </c>
      <c r="C12702" s="17">
        <v>43497</v>
      </c>
      <c r="D12702" s="18" t="s">
        <v>314</v>
      </c>
      <c r="E12702" s="18" t="s">
        <v>331</v>
      </c>
      <c r="F12702" s="18" t="str">
        <f t="shared" si="397"/>
        <v>Marblehead-Total Volumetric Charge-43497</v>
      </c>
      <c r="G12702" s="11" t="s">
        <v>131</v>
      </c>
      <c r="H12702" s="11" t="s">
        <v>55</v>
      </c>
      <c r="I12702" s="11" t="s">
        <v>55</v>
      </c>
      <c r="J12702" s="11" t="s">
        <v>55</v>
      </c>
      <c r="K12702" s="11" t="str">
        <f>IFERROR(INDEX('EDC Component Dictionary'!$C$5:$C$37,MATCH('Rates Database'!J12702,'EDC Component Dictionary'!$B$5:$B$37,0)), "Energy Supply")</f>
        <v>Energy Supply</v>
      </c>
      <c r="L12702" s="12">
        <v>0.16950000000000001</v>
      </c>
      <c r="M12702" s="12"/>
    </row>
    <row r="12703" spans="1:13" x14ac:dyDescent="0.3">
      <c r="A12703" s="18">
        <v>12701</v>
      </c>
      <c r="B12703" s="18">
        <f t="shared" si="398"/>
        <v>2019</v>
      </c>
      <c r="C12703" s="17">
        <v>43497</v>
      </c>
      <c r="D12703" s="18" t="s">
        <v>314</v>
      </c>
      <c r="E12703" s="18" t="s">
        <v>332</v>
      </c>
      <c r="F12703" s="18" t="str">
        <f t="shared" si="397"/>
        <v>Hingham-Total Volumetric Charge-43497</v>
      </c>
      <c r="G12703" s="11" t="s">
        <v>131</v>
      </c>
      <c r="H12703" s="11" t="s">
        <v>55</v>
      </c>
      <c r="I12703" s="11" t="s">
        <v>55</v>
      </c>
      <c r="J12703" s="11" t="s">
        <v>55</v>
      </c>
      <c r="K12703" s="11" t="str">
        <f>IFERROR(INDEX('EDC Component Dictionary'!$C$5:$C$37,MATCH('Rates Database'!J12703,'EDC Component Dictionary'!$B$5:$B$37,0)), "Energy Supply")</f>
        <v>Energy Supply</v>
      </c>
      <c r="L12703" s="12">
        <v>0.131804</v>
      </c>
      <c r="M12703" s="12"/>
    </row>
    <row r="12704" spans="1:13" x14ac:dyDescent="0.3">
      <c r="A12704" s="18">
        <v>12702</v>
      </c>
      <c r="B12704" s="18">
        <f t="shared" si="398"/>
        <v>2019</v>
      </c>
      <c r="C12704" s="17">
        <v>43497</v>
      </c>
      <c r="D12704" s="18" t="s">
        <v>314</v>
      </c>
      <c r="E12704" s="18" t="s">
        <v>333</v>
      </c>
      <c r="F12704" s="18" t="str">
        <f t="shared" si="397"/>
        <v>South Hadley-Total Volumetric Charge-43497</v>
      </c>
      <c r="G12704" s="11" t="s">
        <v>131</v>
      </c>
      <c r="H12704" s="11" t="s">
        <v>55</v>
      </c>
      <c r="I12704" s="11" t="s">
        <v>55</v>
      </c>
      <c r="J12704" s="11" t="s">
        <v>55</v>
      </c>
      <c r="K12704" s="11" t="str">
        <f>IFERROR(INDEX('EDC Component Dictionary'!$C$5:$C$37,MATCH('Rates Database'!J12704,'EDC Component Dictionary'!$B$5:$B$37,0)), "Energy Supply")</f>
        <v>Energy Supply</v>
      </c>
      <c r="L12704" s="12">
        <v>0.134345199999999</v>
      </c>
      <c r="M12704" s="12"/>
    </row>
    <row r="12705" spans="1:13" x14ac:dyDescent="0.3">
      <c r="A12705" s="18">
        <v>12703</v>
      </c>
      <c r="B12705" s="18">
        <f t="shared" si="398"/>
        <v>2019</v>
      </c>
      <c r="C12705" s="17">
        <v>43497</v>
      </c>
      <c r="D12705" s="18" t="s">
        <v>314</v>
      </c>
      <c r="E12705" s="18" t="s">
        <v>334</v>
      </c>
      <c r="F12705" s="18" t="str">
        <f t="shared" si="397"/>
        <v>Georgetown-Total Volumetric Charge-43497</v>
      </c>
      <c r="G12705" s="11" t="s">
        <v>131</v>
      </c>
      <c r="H12705" s="11" t="s">
        <v>55</v>
      </c>
      <c r="I12705" s="11" t="s">
        <v>55</v>
      </c>
      <c r="J12705" s="11" t="s">
        <v>55</v>
      </c>
      <c r="K12705" s="11" t="str">
        <f>IFERROR(INDEX('EDC Component Dictionary'!$C$5:$C$37,MATCH('Rates Database'!J12705,'EDC Component Dictionary'!$B$5:$B$37,0)), "Energy Supply")</f>
        <v>Energy Supply</v>
      </c>
      <c r="L12705" s="12">
        <v>0.16039500000000001</v>
      </c>
      <c r="M12705" s="12"/>
    </row>
    <row r="12706" spans="1:13" x14ac:dyDescent="0.3">
      <c r="A12706" s="18">
        <v>12704</v>
      </c>
      <c r="B12706" s="18">
        <f t="shared" si="398"/>
        <v>2019</v>
      </c>
      <c r="C12706" s="17">
        <v>43497</v>
      </c>
      <c r="D12706" s="18" t="s">
        <v>314</v>
      </c>
      <c r="E12706" s="18" t="s">
        <v>335</v>
      </c>
      <c r="F12706" s="18" t="str">
        <f t="shared" si="397"/>
        <v>Sterling-Total Volumetric Charge-43497</v>
      </c>
      <c r="G12706" s="11" t="s">
        <v>131</v>
      </c>
      <c r="H12706" s="11" t="s">
        <v>55</v>
      </c>
      <c r="I12706" s="11" t="s">
        <v>55</v>
      </c>
      <c r="J12706" s="11" t="s">
        <v>55</v>
      </c>
      <c r="K12706" s="11" t="str">
        <f>IFERROR(INDEX('EDC Component Dictionary'!$C$5:$C$37,MATCH('Rates Database'!J12706,'EDC Component Dictionary'!$B$5:$B$37,0)), "Energy Supply")</f>
        <v>Energy Supply</v>
      </c>
      <c r="L12706" s="12">
        <v>0.13605</v>
      </c>
      <c r="M12706" s="12"/>
    </row>
    <row r="12707" spans="1:13" x14ac:dyDescent="0.3">
      <c r="A12707" s="18">
        <v>12705</v>
      </c>
      <c r="B12707" s="18">
        <f t="shared" si="398"/>
        <v>2019</v>
      </c>
      <c r="C12707" s="17">
        <v>43497</v>
      </c>
      <c r="D12707" s="18" t="s">
        <v>314</v>
      </c>
      <c r="E12707" s="18" t="s">
        <v>336</v>
      </c>
      <c r="F12707" s="18" t="str">
        <f t="shared" si="397"/>
        <v>Littleton-Total Volumetric Charge-43497</v>
      </c>
      <c r="G12707" s="11" t="s">
        <v>131</v>
      </c>
      <c r="H12707" s="11" t="s">
        <v>55</v>
      </c>
      <c r="I12707" s="11" t="s">
        <v>55</v>
      </c>
      <c r="J12707" s="11" t="s">
        <v>55</v>
      </c>
      <c r="K12707" s="11" t="str">
        <f>IFERROR(INDEX('EDC Component Dictionary'!$C$5:$C$37,MATCH('Rates Database'!J12707,'EDC Component Dictionary'!$B$5:$B$37,0)), "Energy Supply")</f>
        <v>Energy Supply</v>
      </c>
      <c r="L12707" s="12">
        <v>0.117067</v>
      </c>
      <c r="M12707" s="12"/>
    </row>
    <row r="12708" spans="1:13" x14ac:dyDescent="0.3">
      <c r="A12708" s="18">
        <v>12706</v>
      </c>
      <c r="B12708" s="18">
        <f t="shared" si="398"/>
        <v>2019</v>
      </c>
      <c r="C12708" s="17">
        <v>43497</v>
      </c>
      <c r="D12708" s="18" t="s">
        <v>314</v>
      </c>
      <c r="E12708" s="18" t="s">
        <v>337</v>
      </c>
      <c r="F12708" s="18" t="str">
        <f t="shared" si="397"/>
        <v>Boylston-Total Volumetric Charge-43497</v>
      </c>
      <c r="G12708" s="11" t="s">
        <v>131</v>
      </c>
      <c r="H12708" s="11" t="s">
        <v>55</v>
      </c>
      <c r="I12708" s="11" t="s">
        <v>55</v>
      </c>
      <c r="J12708" s="11" t="s">
        <v>55</v>
      </c>
      <c r="K12708" s="11" t="str">
        <f>IFERROR(INDEX('EDC Component Dictionary'!$C$5:$C$37,MATCH('Rates Database'!J12708,'EDC Component Dictionary'!$B$5:$B$37,0)), "Energy Supply")</f>
        <v>Energy Supply</v>
      </c>
      <c r="L12708" s="12">
        <v>0.13950000000000001</v>
      </c>
      <c r="M12708" s="12"/>
    </row>
    <row r="12709" spans="1:13" x14ac:dyDescent="0.3">
      <c r="A12709" s="18">
        <v>12707</v>
      </c>
      <c r="B12709" s="18">
        <f t="shared" si="398"/>
        <v>2019</v>
      </c>
      <c r="C12709" s="17">
        <v>43497</v>
      </c>
      <c r="D12709" s="18" t="s">
        <v>314</v>
      </c>
      <c r="E12709" s="18" t="s">
        <v>338</v>
      </c>
      <c r="F12709" s="18" t="str">
        <f t="shared" si="397"/>
        <v>Princeton-Total Volumetric Charge-43497</v>
      </c>
      <c r="G12709" s="11" t="s">
        <v>131</v>
      </c>
      <c r="H12709" s="11" t="s">
        <v>55</v>
      </c>
      <c r="I12709" s="11" t="s">
        <v>55</v>
      </c>
      <c r="J12709" s="11" t="s">
        <v>55</v>
      </c>
      <c r="K12709" s="11" t="str">
        <f>IFERROR(INDEX('EDC Component Dictionary'!$C$5:$C$37,MATCH('Rates Database'!J12709,'EDC Component Dictionary'!$B$5:$B$37,0)), "Energy Supply")</f>
        <v>Energy Supply</v>
      </c>
      <c r="L12709" s="12">
        <v>0.235124999999999</v>
      </c>
      <c r="M12709" s="12"/>
    </row>
    <row r="12710" spans="1:13" x14ac:dyDescent="0.3">
      <c r="A12710" s="18">
        <v>12708</v>
      </c>
      <c r="B12710" s="18">
        <f t="shared" si="398"/>
        <v>2019</v>
      </c>
      <c r="C12710" s="17">
        <v>43497</v>
      </c>
      <c r="D12710" s="18" t="s">
        <v>314</v>
      </c>
      <c r="E12710" s="18" t="s">
        <v>347</v>
      </c>
      <c r="F12710" s="18" t="str">
        <f t="shared" si="397"/>
        <v>Middleborough-Total Volumetric Charge-43497</v>
      </c>
      <c r="G12710" s="11" t="s">
        <v>131</v>
      </c>
      <c r="H12710" s="11" t="s">
        <v>55</v>
      </c>
      <c r="I12710" s="11" t="s">
        <v>55</v>
      </c>
      <c r="J12710" s="11" t="s">
        <v>55</v>
      </c>
      <c r="K12710" s="11" t="str">
        <f>IFERROR(INDEX('EDC Component Dictionary'!$C$5:$C$37,MATCH('Rates Database'!J12710,'EDC Component Dictionary'!$B$5:$B$37,0)), "Energy Supply")</f>
        <v>Energy Supply</v>
      </c>
      <c r="L12710" s="12">
        <v>0.14199999999999999</v>
      </c>
      <c r="M12710" s="12"/>
    </row>
    <row r="12711" spans="1:13" x14ac:dyDescent="0.3">
      <c r="A12711" s="18">
        <v>12709</v>
      </c>
      <c r="B12711" s="18">
        <f t="shared" si="398"/>
        <v>2019</v>
      </c>
      <c r="C12711" s="17">
        <v>43497</v>
      </c>
      <c r="D12711" s="18" t="s">
        <v>314</v>
      </c>
      <c r="E12711" s="18" t="s">
        <v>339</v>
      </c>
      <c r="F12711" s="18" t="str">
        <f t="shared" si="397"/>
        <v>Rowley-Total Volumetric Charge-43497</v>
      </c>
      <c r="G12711" s="11" t="s">
        <v>131</v>
      </c>
      <c r="H12711" s="11" t="s">
        <v>55</v>
      </c>
      <c r="I12711" s="11" t="s">
        <v>55</v>
      </c>
      <c r="J12711" s="11" t="s">
        <v>55</v>
      </c>
      <c r="K12711" s="11" t="str">
        <f>IFERROR(INDEX('EDC Component Dictionary'!$C$5:$C$37,MATCH('Rates Database'!J12711,'EDC Component Dictionary'!$B$5:$B$37,0)), "Energy Supply")</f>
        <v>Energy Supply</v>
      </c>
      <c r="L12711" s="12">
        <v>0.16850000000000001</v>
      </c>
      <c r="M12711" s="12"/>
    </row>
    <row r="12712" spans="1:13" x14ac:dyDescent="0.3">
      <c r="A12712" s="18">
        <v>12710</v>
      </c>
      <c r="B12712" s="18">
        <f t="shared" si="398"/>
        <v>2019</v>
      </c>
      <c r="C12712" s="17">
        <v>43497</v>
      </c>
      <c r="D12712" s="18" t="s">
        <v>314</v>
      </c>
      <c r="E12712" s="18" t="s">
        <v>340</v>
      </c>
      <c r="F12712" s="18" t="str">
        <f t="shared" si="397"/>
        <v>Wakefield-Total Volumetric Charge-43497</v>
      </c>
      <c r="G12712" s="11" t="s">
        <v>131</v>
      </c>
      <c r="H12712" s="11" t="s">
        <v>55</v>
      </c>
      <c r="I12712" s="11" t="s">
        <v>55</v>
      </c>
      <c r="J12712" s="11" t="s">
        <v>55</v>
      </c>
      <c r="K12712" s="11" t="str">
        <f>IFERROR(INDEX('EDC Component Dictionary'!$C$5:$C$37,MATCH('Rates Database'!J12712,'EDC Component Dictionary'!$B$5:$B$37,0)), "Energy Supply")</f>
        <v>Energy Supply</v>
      </c>
      <c r="L12712" s="12">
        <v>0.16</v>
      </c>
      <c r="M12712" s="12"/>
    </row>
    <row r="12713" spans="1:13" x14ac:dyDescent="0.3">
      <c r="A12713" s="18">
        <v>12711</v>
      </c>
      <c r="B12713" s="18">
        <f t="shared" si="398"/>
        <v>2019</v>
      </c>
      <c r="C12713" s="17">
        <v>43497</v>
      </c>
      <c r="D12713" s="18" t="s">
        <v>314</v>
      </c>
      <c r="E12713" s="18" t="s">
        <v>341</v>
      </c>
      <c r="F12713" s="18" t="str">
        <f t="shared" si="397"/>
        <v>Hull-Total Volumetric Charge-43497</v>
      </c>
      <c r="G12713" s="11" t="s">
        <v>131</v>
      </c>
      <c r="H12713" s="11" t="s">
        <v>55</v>
      </c>
      <c r="I12713" s="11" t="s">
        <v>55</v>
      </c>
      <c r="J12713" s="11" t="s">
        <v>55</v>
      </c>
      <c r="K12713" s="11" t="str">
        <f>IFERROR(INDEX('EDC Component Dictionary'!$C$5:$C$37,MATCH('Rates Database'!J12713,'EDC Component Dictionary'!$B$5:$B$37,0)), "Energy Supply")</f>
        <v>Energy Supply</v>
      </c>
      <c r="L12713" s="12">
        <v>0.154199999999999</v>
      </c>
      <c r="M12713" s="12"/>
    </row>
    <row r="12714" spans="1:13" x14ac:dyDescent="0.3">
      <c r="A12714" s="18">
        <v>12712</v>
      </c>
      <c r="B12714" s="18">
        <f t="shared" si="398"/>
        <v>2019</v>
      </c>
      <c r="C12714" s="17">
        <v>43497</v>
      </c>
      <c r="D12714" s="18" t="s">
        <v>314</v>
      </c>
      <c r="E12714" s="18" t="s">
        <v>342</v>
      </c>
      <c r="F12714" s="18" t="str">
        <f t="shared" si="397"/>
        <v>North Attleborough-Total Volumetric Charge-43497</v>
      </c>
      <c r="G12714" s="11" t="s">
        <v>131</v>
      </c>
      <c r="H12714" s="11" t="s">
        <v>55</v>
      </c>
      <c r="I12714" s="11" t="s">
        <v>55</v>
      </c>
      <c r="J12714" s="11" t="s">
        <v>55</v>
      </c>
      <c r="K12714" s="11" t="str">
        <f>IFERROR(INDEX('EDC Component Dictionary'!$C$5:$C$37,MATCH('Rates Database'!J12714,'EDC Component Dictionary'!$B$5:$B$37,0)), "Energy Supply")</f>
        <v>Energy Supply</v>
      </c>
      <c r="L12714" s="12">
        <v>0.14615999999999901</v>
      </c>
      <c r="M12714" s="12"/>
    </row>
    <row r="12715" spans="1:13" x14ac:dyDescent="0.3">
      <c r="A12715" s="18">
        <v>12713</v>
      </c>
      <c r="B12715" s="18">
        <f t="shared" si="398"/>
        <v>2019</v>
      </c>
      <c r="C12715" s="17">
        <v>43497</v>
      </c>
      <c r="D12715" s="18" t="s">
        <v>314</v>
      </c>
      <c r="E12715" s="18" t="s">
        <v>343</v>
      </c>
      <c r="F12715" s="18" t="str">
        <f t="shared" si="397"/>
        <v>Holden-Total Volumetric Charge-43497</v>
      </c>
      <c r="G12715" s="11" t="s">
        <v>131</v>
      </c>
      <c r="H12715" s="11" t="s">
        <v>55</v>
      </c>
      <c r="I12715" s="11" t="s">
        <v>55</v>
      </c>
      <c r="J12715" s="11" t="s">
        <v>55</v>
      </c>
      <c r="K12715" s="11" t="str">
        <f>IFERROR(INDEX('EDC Component Dictionary'!$C$5:$C$37,MATCH('Rates Database'!J12715,'EDC Component Dictionary'!$B$5:$B$37,0)), "Energy Supply")</f>
        <v>Energy Supply</v>
      </c>
      <c r="L12715" s="12">
        <v>0.12554299999999999</v>
      </c>
      <c r="M12715" s="12"/>
    </row>
    <row r="12716" spans="1:13" x14ac:dyDescent="0.3">
      <c r="A12716" s="18">
        <v>12714</v>
      </c>
      <c r="B12716" s="18">
        <f t="shared" si="398"/>
        <v>2019</v>
      </c>
      <c r="C12716" s="17">
        <v>43497</v>
      </c>
      <c r="D12716" s="18" t="s">
        <v>314</v>
      </c>
      <c r="E12716" s="18" t="s">
        <v>344</v>
      </c>
      <c r="F12716" s="18" t="str">
        <f t="shared" si="397"/>
        <v>Norwood-Total Volumetric Charge-43497</v>
      </c>
      <c r="G12716" s="11" t="s">
        <v>131</v>
      </c>
      <c r="H12716" s="11" t="s">
        <v>55</v>
      </c>
      <c r="I12716" s="11" t="s">
        <v>55</v>
      </c>
      <c r="J12716" s="11" t="s">
        <v>55</v>
      </c>
      <c r="K12716" s="11" t="str">
        <f>IFERROR(INDEX('EDC Component Dictionary'!$C$5:$C$37,MATCH('Rates Database'!J12716,'EDC Component Dictionary'!$B$5:$B$37,0)), "Energy Supply")</f>
        <v>Energy Supply</v>
      </c>
      <c r="L12716" s="12">
        <v>0.15262999999999999</v>
      </c>
      <c r="M12716" s="12"/>
    </row>
    <row r="12717" spans="1:13" x14ac:dyDescent="0.3">
      <c r="A12717" s="18">
        <v>12715</v>
      </c>
      <c r="B12717" s="18">
        <f t="shared" si="398"/>
        <v>2019</v>
      </c>
      <c r="C12717" s="17">
        <v>43497</v>
      </c>
      <c r="D12717" s="18" t="s">
        <v>314</v>
      </c>
      <c r="E12717" s="18" t="s">
        <v>345</v>
      </c>
      <c r="F12717" s="18" t="str">
        <f t="shared" si="397"/>
        <v>Russell-Total Volumetric Charge-43497</v>
      </c>
      <c r="G12717" s="11" t="s">
        <v>131</v>
      </c>
      <c r="H12717" s="11" t="s">
        <v>55</v>
      </c>
      <c r="I12717" s="11" t="s">
        <v>55</v>
      </c>
      <c r="J12717" s="11" t="s">
        <v>55</v>
      </c>
      <c r="K12717" s="11" t="str">
        <f>IFERROR(INDEX('EDC Component Dictionary'!$C$5:$C$37,MATCH('Rates Database'!J12717,'EDC Component Dictionary'!$B$5:$B$37,0)), "Energy Supply")</f>
        <v>Energy Supply</v>
      </c>
      <c r="L12717" s="12">
        <v>0.17399999999999999</v>
      </c>
      <c r="M12717" s="12"/>
    </row>
    <row r="12718" spans="1:13" x14ac:dyDescent="0.3">
      <c r="A12718" s="18">
        <v>12716</v>
      </c>
      <c r="B12718" s="18">
        <f t="shared" si="398"/>
        <v>2019</v>
      </c>
      <c r="C12718" s="17">
        <v>43497</v>
      </c>
      <c r="D12718" s="18" t="s">
        <v>314</v>
      </c>
      <c r="E12718" s="18" t="s">
        <v>346</v>
      </c>
      <c r="F12718" s="18" t="str">
        <f t="shared" si="397"/>
        <v>Chester-Total Volumetric Charge-43497</v>
      </c>
      <c r="G12718" s="11" t="s">
        <v>131</v>
      </c>
      <c r="H12718" s="11" t="s">
        <v>55</v>
      </c>
      <c r="I12718" s="11" t="s">
        <v>55</v>
      </c>
      <c r="J12718" s="11" t="s">
        <v>55</v>
      </c>
      <c r="K12718" s="11" t="str">
        <f>IFERROR(INDEX('EDC Component Dictionary'!$C$5:$C$37,MATCH('Rates Database'!J12718,'EDC Component Dictionary'!$B$5:$B$37,0)), "Energy Supply")</f>
        <v>Energy Supply</v>
      </c>
      <c r="L12718" s="12">
        <v>0.20321449999999899</v>
      </c>
      <c r="M12718" s="12"/>
    </row>
    <row r="12719" spans="1:13" x14ac:dyDescent="0.3">
      <c r="A12719" s="18">
        <v>12717</v>
      </c>
      <c r="B12719" s="18">
        <f t="shared" si="398"/>
        <v>2021</v>
      </c>
      <c r="C12719" s="17">
        <v>44409</v>
      </c>
      <c r="D12719" s="18" t="s">
        <v>314</v>
      </c>
      <c r="E12719" s="18" t="s">
        <v>315</v>
      </c>
      <c r="F12719" s="18" t="str">
        <f t="shared" si="397"/>
        <v>Holyoke-Total Volumetric Charge-44409</v>
      </c>
      <c r="G12719" s="11" t="s">
        <v>131</v>
      </c>
      <c r="H12719" s="11" t="s">
        <v>55</v>
      </c>
      <c r="I12719" s="11" t="s">
        <v>55</v>
      </c>
      <c r="J12719" s="11" t="s">
        <v>55</v>
      </c>
      <c r="K12719" s="11" t="str">
        <f>IFERROR(INDEX('EDC Component Dictionary'!$C$5:$C$37,MATCH('Rates Database'!J12719,'EDC Component Dictionary'!$B$5:$B$37,0)), "Energy Supply")</f>
        <v>Energy Supply</v>
      </c>
      <c r="L12719" s="12">
        <v>0.13151299999999999</v>
      </c>
      <c r="M12719" s="12"/>
    </row>
    <row r="12720" spans="1:13" x14ac:dyDescent="0.3">
      <c r="A12720" s="18">
        <v>12718</v>
      </c>
      <c r="B12720" s="18">
        <f t="shared" si="398"/>
        <v>2021</v>
      </c>
      <c r="C12720" s="17">
        <v>44409</v>
      </c>
      <c r="D12720" s="18" t="s">
        <v>314</v>
      </c>
      <c r="E12720" s="18" t="s">
        <v>316</v>
      </c>
      <c r="F12720" s="18" t="str">
        <f t="shared" si="397"/>
        <v>West Boylston-Total Volumetric Charge-44409</v>
      </c>
      <c r="G12720" s="11" t="s">
        <v>131</v>
      </c>
      <c r="H12720" s="11" t="s">
        <v>55</v>
      </c>
      <c r="I12720" s="11" t="s">
        <v>55</v>
      </c>
      <c r="J12720" s="11" t="s">
        <v>55</v>
      </c>
      <c r="K12720" s="11" t="str">
        <f>IFERROR(INDEX('EDC Component Dictionary'!$C$5:$C$37,MATCH('Rates Database'!J12720,'EDC Component Dictionary'!$B$5:$B$37,0)), "Energy Supply")</f>
        <v>Energy Supply</v>
      </c>
      <c r="L12720" s="12">
        <v>0.13375999999999899</v>
      </c>
      <c r="M12720" s="12"/>
    </row>
    <row r="12721" spans="1:13" x14ac:dyDescent="0.3">
      <c r="A12721" s="18">
        <v>12719</v>
      </c>
      <c r="B12721" s="18">
        <f t="shared" si="398"/>
        <v>2021</v>
      </c>
      <c r="C12721" s="17">
        <v>44409</v>
      </c>
      <c r="D12721" s="18" t="s">
        <v>314</v>
      </c>
      <c r="E12721" s="18" t="s">
        <v>317</v>
      </c>
      <c r="F12721" s="18" t="str">
        <f t="shared" si="397"/>
        <v>Danvers-Total Volumetric Charge-44409</v>
      </c>
      <c r="G12721" s="11" t="s">
        <v>131</v>
      </c>
      <c r="H12721" s="11" t="s">
        <v>55</v>
      </c>
      <c r="I12721" s="11" t="s">
        <v>55</v>
      </c>
      <c r="J12721" s="11" t="s">
        <v>55</v>
      </c>
      <c r="K12721" s="11" t="str">
        <f>IFERROR(INDEX('EDC Component Dictionary'!$C$5:$C$37,MATCH('Rates Database'!J12721,'EDC Component Dictionary'!$B$5:$B$37,0)), "Energy Supply")</f>
        <v>Energy Supply</v>
      </c>
      <c r="L12721" s="12">
        <v>0.13739999999999999</v>
      </c>
      <c r="M12721" s="12"/>
    </row>
    <row r="12722" spans="1:13" x14ac:dyDescent="0.3">
      <c r="A12722" s="18">
        <v>12720</v>
      </c>
      <c r="B12722" s="18">
        <f t="shared" si="398"/>
        <v>2021</v>
      </c>
      <c r="C12722" s="17">
        <v>44409</v>
      </c>
      <c r="D12722" s="18" t="s">
        <v>314</v>
      </c>
      <c r="E12722" s="18" t="s">
        <v>318</v>
      </c>
      <c r="F12722" s="18" t="str">
        <f t="shared" si="397"/>
        <v>Peabody-Total Volumetric Charge-44409</v>
      </c>
      <c r="G12722" s="11" t="s">
        <v>131</v>
      </c>
      <c r="H12722" s="11" t="s">
        <v>55</v>
      </c>
      <c r="I12722" s="11" t="s">
        <v>55</v>
      </c>
      <c r="J12722" s="11" t="s">
        <v>55</v>
      </c>
      <c r="K12722" s="11" t="str">
        <f>IFERROR(INDEX('EDC Component Dictionary'!$C$5:$C$37,MATCH('Rates Database'!J12722,'EDC Component Dictionary'!$B$5:$B$37,0)), "Energy Supply")</f>
        <v>Energy Supply</v>
      </c>
      <c r="L12722" s="12">
        <v>9.8330000000000001E-2</v>
      </c>
      <c r="M12722" s="12"/>
    </row>
    <row r="12723" spans="1:13" x14ac:dyDescent="0.3">
      <c r="A12723" s="18">
        <v>12721</v>
      </c>
      <c r="B12723" s="18">
        <f t="shared" si="398"/>
        <v>2021</v>
      </c>
      <c r="C12723" s="17">
        <v>44409</v>
      </c>
      <c r="D12723" s="18" t="s">
        <v>314</v>
      </c>
      <c r="E12723" s="18" t="s">
        <v>319</v>
      </c>
      <c r="F12723" s="18" t="str">
        <f t="shared" si="397"/>
        <v>Ashburnham-Total Volumetric Charge-44409</v>
      </c>
      <c r="G12723" s="11" t="s">
        <v>131</v>
      </c>
      <c r="H12723" s="11" t="s">
        <v>55</v>
      </c>
      <c r="I12723" s="11" t="s">
        <v>55</v>
      </c>
      <c r="J12723" s="11" t="s">
        <v>55</v>
      </c>
      <c r="K12723" s="11" t="str">
        <f>IFERROR(INDEX('EDC Component Dictionary'!$C$5:$C$37,MATCH('Rates Database'!J12723,'EDC Component Dictionary'!$B$5:$B$37,0)), "Energy Supply")</f>
        <v>Energy Supply</v>
      </c>
      <c r="L12723" s="12">
        <v>0.13869999999999999</v>
      </c>
      <c r="M12723" s="12"/>
    </row>
    <row r="12724" spans="1:13" x14ac:dyDescent="0.3">
      <c r="A12724" s="18">
        <v>12722</v>
      </c>
      <c r="B12724" s="18">
        <f t="shared" si="398"/>
        <v>2021</v>
      </c>
      <c r="C12724" s="17">
        <v>44409</v>
      </c>
      <c r="D12724" s="18" t="s">
        <v>314</v>
      </c>
      <c r="E12724" s="18" t="s">
        <v>320</v>
      </c>
      <c r="F12724" s="18" t="str">
        <f t="shared" si="397"/>
        <v>Mansfield-Total Volumetric Charge-44409</v>
      </c>
      <c r="G12724" s="11" t="s">
        <v>131</v>
      </c>
      <c r="H12724" s="11" t="s">
        <v>55</v>
      </c>
      <c r="I12724" s="11" t="s">
        <v>55</v>
      </c>
      <c r="J12724" s="11" t="s">
        <v>55</v>
      </c>
      <c r="K12724" s="11" t="str">
        <f>IFERROR(INDEX('EDC Component Dictionary'!$C$5:$C$37,MATCH('Rates Database'!J12724,'EDC Component Dictionary'!$B$5:$B$37,0)), "Energy Supply")</f>
        <v>Energy Supply</v>
      </c>
      <c r="L12724" s="12">
        <v>0.10235999999999899</v>
      </c>
      <c r="M12724" s="12"/>
    </row>
    <row r="12725" spans="1:13" x14ac:dyDescent="0.3">
      <c r="A12725" s="18">
        <v>12723</v>
      </c>
      <c r="B12725" s="18">
        <f t="shared" si="398"/>
        <v>2021</v>
      </c>
      <c r="C12725" s="17">
        <v>44409</v>
      </c>
      <c r="D12725" s="18" t="s">
        <v>314</v>
      </c>
      <c r="E12725" s="18" t="s">
        <v>321</v>
      </c>
      <c r="F12725" s="18" t="str">
        <f t="shared" si="397"/>
        <v>Braintree-Total Volumetric Charge-44409</v>
      </c>
      <c r="G12725" s="11" t="s">
        <v>131</v>
      </c>
      <c r="H12725" s="11" t="s">
        <v>55</v>
      </c>
      <c r="I12725" s="11" t="s">
        <v>55</v>
      </c>
      <c r="J12725" s="11" t="s">
        <v>55</v>
      </c>
      <c r="K12725" s="11" t="str">
        <f>IFERROR(INDEX('EDC Component Dictionary'!$C$5:$C$37,MATCH('Rates Database'!J12725,'EDC Component Dictionary'!$B$5:$B$37,0)), "Energy Supply")</f>
        <v>Energy Supply</v>
      </c>
      <c r="L12725" s="12">
        <v>0.13549899999999901</v>
      </c>
      <c r="M12725" s="12"/>
    </row>
    <row r="12726" spans="1:13" x14ac:dyDescent="0.3">
      <c r="A12726" s="18">
        <v>12724</v>
      </c>
      <c r="B12726" s="18">
        <f t="shared" si="398"/>
        <v>2021</v>
      </c>
      <c r="C12726" s="17">
        <v>44409</v>
      </c>
      <c r="D12726" s="18" t="s">
        <v>314</v>
      </c>
      <c r="E12726" s="18" t="s">
        <v>322</v>
      </c>
      <c r="F12726" s="18" t="str">
        <f t="shared" si="397"/>
        <v>Paxton-Total Volumetric Charge-44409</v>
      </c>
      <c r="G12726" s="11" t="s">
        <v>131</v>
      </c>
      <c r="H12726" s="11" t="s">
        <v>55</v>
      </c>
      <c r="I12726" s="11" t="s">
        <v>55</v>
      </c>
      <c r="J12726" s="11" t="s">
        <v>55</v>
      </c>
      <c r="K12726" s="11" t="str">
        <f>IFERROR(INDEX('EDC Component Dictionary'!$C$5:$C$37,MATCH('Rates Database'!J12726,'EDC Component Dictionary'!$B$5:$B$37,0)), "Energy Supply")</f>
        <v>Energy Supply</v>
      </c>
      <c r="L12726" s="12">
        <v>0.13561999999999999</v>
      </c>
      <c r="M12726" s="12"/>
    </row>
    <row r="12727" spans="1:13" x14ac:dyDescent="0.3">
      <c r="A12727" s="18">
        <v>12725</v>
      </c>
      <c r="B12727" s="18">
        <f t="shared" si="398"/>
        <v>2021</v>
      </c>
      <c r="C12727" s="17">
        <v>44409</v>
      </c>
      <c r="D12727" s="18" t="s">
        <v>314</v>
      </c>
      <c r="E12727" s="18" t="s">
        <v>323</v>
      </c>
      <c r="F12727" s="18" t="str">
        <f t="shared" si="397"/>
        <v>Templeton-Total Volumetric Charge-44409</v>
      </c>
      <c r="G12727" s="11" t="s">
        <v>131</v>
      </c>
      <c r="H12727" s="11" t="s">
        <v>55</v>
      </c>
      <c r="I12727" s="11" t="s">
        <v>55</v>
      </c>
      <c r="J12727" s="11" t="s">
        <v>55</v>
      </c>
      <c r="K12727" s="11" t="str">
        <f>IFERROR(INDEX('EDC Component Dictionary'!$C$5:$C$37,MATCH('Rates Database'!J12727,'EDC Component Dictionary'!$B$5:$B$37,0)), "Energy Supply")</f>
        <v>Energy Supply</v>
      </c>
      <c r="L12727" s="12">
        <v>0.12021999999999999</v>
      </c>
      <c r="M12727" s="12"/>
    </row>
    <row r="12728" spans="1:13" x14ac:dyDescent="0.3">
      <c r="A12728" s="18">
        <v>12726</v>
      </c>
      <c r="B12728" s="18">
        <f t="shared" si="398"/>
        <v>2021</v>
      </c>
      <c r="C12728" s="17">
        <v>44409</v>
      </c>
      <c r="D12728" s="18" t="s">
        <v>314</v>
      </c>
      <c r="E12728" s="18" t="s">
        <v>324</v>
      </c>
      <c r="F12728" s="18" t="str">
        <f t="shared" si="397"/>
        <v>Hudson-Total Volumetric Charge-44409</v>
      </c>
      <c r="G12728" s="11" t="s">
        <v>131</v>
      </c>
      <c r="H12728" s="11" t="s">
        <v>55</v>
      </c>
      <c r="I12728" s="11" t="s">
        <v>55</v>
      </c>
      <c r="J12728" s="11" t="s">
        <v>55</v>
      </c>
      <c r="K12728" s="11" t="str">
        <f>IFERROR(INDEX('EDC Component Dictionary'!$C$5:$C$37,MATCH('Rates Database'!J12728,'EDC Component Dictionary'!$B$5:$B$37,0)), "Energy Supply")</f>
        <v>Energy Supply</v>
      </c>
      <c r="L12728" s="12">
        <v>0.119389999999999</v>
      </c>
      <c r="M12728" s="12"/>
    </row>
    <row r="12729" spans="1:13" x14ac:dyDescent="0.3">
      <c r="A12729" s="18">
        <v>12727</v>
      </c>
      <c r="B12729" s="18">
        <f t="shared" si="398"/>
        <v>2021</v>
      </c>
      <c r="C12729" s="17">
        <v>44409</v>
      </c>
      <c r="D12729" s="18" t="s">
        <v>314</v>
      </c>
      <c r="E12729" s="18" t="s">
        <v>325</v>
      </c>
      <c r="F12729" s="18" t="str">
        <f t="shared" si="397"/>
        <v>Reading-Total Volumetric Charge-44409</v>
      </c>
      <c r="G12729" s="11" t="s">
        <v>131</v>
      </c>
      <c r="H12729" s="11" t="s">
        <v>55</v>
      </c>
      <c r="I12729" s="11" t="s">
        <v>55</v>
      </c>
      <c r="J12729" s="11" t="s">
        <v>55</v>
      </c>
      <c r="K12729" s="11" t="str">
        <f>IFERROR(INDEX('EDC Component Dictionary'!$C$5:$C$37,MATCH('Rates Database'!J12729,'EDC Component Dictionary'!$B$5:$B$37,0)), "Energy Supply")</f>
        <v>Energy Supply</v>
      </c>
      <c r="L12729" s="12">
        <v>0.14431349999999901</v>
      </c>
      <c r="M12729" s="12"/>
    </row>
    <row r="12730" spans="1:13" x14ac:dyDescent="0.3">
      <c r="A12730" s="18">
        <v>12728</v>
      </c>
      <c r="B12730" s="18">
        <f t="shared" si="398"/>
        <v>2021</v>
      </c>
      <c r="C12730" s="17">
        <v>44409</v>
      </c>
      <c r="D12730" s="18" t="s">
        <v>314</v>
      </c>
      <c r="E12730" s="18" t="s">
        <v>326</v>
      </c>
      <c r="F12730" s="18" t="str">
        <f t="shared" si="397"/>
        <v>Shrewsbury-Total Volumetric Charge-44409</v>
      </c>
      <c r="G12730" s="11" t="s">
        <v>131</v>
      </c>
      <c r="H12730" s="11" t="s">
        <v>55</v>
      </c>
      <c r="I12730" s="11" t="s">
        <v>55</v>
      </c>
      <c r="J12730" s="11" t="s">
        <v>55</v>
      </c>
      <c r="K12730" s="11" t="str">
        <f>IFERROR(INDEX('EDC Component Dictionary'!$C$5:$C$37,MATCH('Rates Database'!J12730,'EDC Component Dictionary'!$B$5:$B$37,0)), "Energy Supply")</f>
        <v>Energy Supply</v>
      </c>
      <c r="L12730" s="12">
        <v>0.11516</v>
      </c>
      <c r="M12730" s="12"/>
    </row>
    <row r="12731" spans="1:13" x14ac:dyDescent="0.3">
      <c r="A12731" s="18">
        <v>12729</v>
      </c>
      <c r="B12731" s="18">
        <f t="shared" si="398"/>
        <v>2021</v>
      </c>
      <c r="C12731" s="17">
        <v>44409</v>
      </c>
      <c r="D12731" s="18" t="s">
        <v>314</v>
      </c>
      <c r="E12731" s="18" t="s">
        <v>327</v>
      </c>
      <c r="F12731" s="18" t="str">
        <f t="shared" si="397"/>
        <v>Ipswich-Total Volumetric Charge-44409</v>
      </c>
      <c r="G12731" s="11" t="s">
        <v>131</v>
      </c>
      <c r="H12731" s="11" t="s">
        <v>55</v>
      </c>
      <c r="I12731" s="11" t="s">
        <v>55</v>
      </c>
      <c r="J12731" s="11" t="s">
        <v>55</v>
      </c>
      <c r="K12731" s="11" t="str">
        <f>IFERROR(INDEX('EDC Component Dictionary'!$C$5:$C$37,MATCH('Rates Database'!J12731,'EDC Component Dictionary'!$B$5:$B$37,0)), "Energy Supply")</f>
        <v>Energy Supply</v>
      </c>
      <c r="L12731" s="12">
        <v>0.14799999999999999</v>
      </c>
      <c r="M12731" s="12"/>
    </row>
    <row r="12732" spans="1:13" x14ac:dyDescent="0.3">
      <c r="A12732" s="18">
        <v>12730</v>
      </c>
      <c r="B12732" s="18">
        <f t="shared" si="398"/>
        <v>2021</v>
      </c>
      <c r="C12732" s="17">
        <v>44409</v>
      </c>
      <c r="D12732" s="18" t="s">
        <v>314</v>
      </c>
      <c r="E12732" s="18" t="s">
        <v>328</v>
      </c>
      <c r="F12732" s="18" t="str">
        <f t="shared" si="397"/>
        <v>Westfield-Total Volumetric Charge-44409</v>
      </c>
      <c r="G12732" s="11" t="s">
        <v>131</v>
      </c>
      <c r="H12732" s="11" t="s">
        <v>55</v>
      </c>
      <c r="I12732" s="11" t="s">
        <v>55</v>
      </c>
      <c r="J12732" s="11" t="s">
        <v>55</v>
      </c>
      <c r="K12732" s="11" t="str">
        <f>IFERROR(INDEX('EDC Component Dictionary'!$C$5:$C$37,MATCH('Rates Database'!J12732,'EDC Component Dictionary'!$B$5:$B$37,0)), "Energy Supply")</f>
        <v>Energy Supply</v>
      </c>
      <c r="L12732" s="12">
        <v>0.12782250000000001</v>
      </c>
      <c r="M12732" s="12"/>
    </row>
    <row r="12733" spans="1:13" x14ac:dyDescent="0.3">
      <c r="A12733" s="18">
        <v>12731</v>
      </c>
      <c r="B12733" s="18">
        <f t="shared" si="398"/>
        <v>2021</v>
      </c>
      <c r="C12733" s="17">
        <v>44409</v>
      </c>
      <c r="D12733" s="18" t="s">
        <v>314</v>
      </c>
      <c r="E12733" s="18" t="s">
        <v>329</v>
      </c>
      <c r="F12733" s="18" t="str">
        <f t="shared" si="397"/>
        <v>Merrimac-Total Volumetric Charge-44409</v>
      </c>
      <c r="G12733" s="11" t="s">
        <v>131</v>
      </c>
      <c r="H12733" s="11" t="s">
        <v>55</v>
      </c>
      <c r="I12733" s="11" t="s">
        <v>55</v>
      </c>
      <c r="J12733" s="11" t="s">
        <v>55</v>
      </c>
      <c r="K12733" s="11" t="str">
        <f>IFERROR(INDEX('EDC Component Dictionary'!$C$5:$C$37,MATCH('Rates Database'!J12733,'EDC Component Dictionary'!$B$5:$B$37,0)), "Energy Supply")</f>
        <v>Energy Supply</v>
      </c>
      <c r="L12733" s="12">
        <v>0.15597999999999901</v>
      </c>
      <c r="M12733" s="12"/>
    </row>
    <row r="12734" spans="1:13" x14ac:dyDescent="0.3">
      <c r="A12734" s="18">
        <v>12732</v>
      </c>
      <c r="B12734" s="18">
        <f t="shared" si="398"/>
        <v>2021</v>
      </c>
      <c r="C12734" s="17">
        <v>44409</v>
      </c>
      <c r="D12734" s="18" t="s">
        <v>314</v>
      </c>
      <c r="E12734" s="18" t="s">
        <v>330</v>
      </c>
      <c r="F12734" s="18" t="str">
        <f t="shared" si="397"/>
        <v>Chicopee-Total Volumetric Charge-44409</v>
      </c>
      <c r="G12734" s="11" t="s">
        <v>131</v>
      </c>
      <c r="H12734" s="11" t="s">
        <v>55</v>
      </c>
      <c r="I12734" s="11" t="s">
        <v>55</v>
      </c>
      <c r="J12734" s="11" t="s">
        <v>55</v>
      </c>
      <c r="K12734" s="11" t="str">
        <f>IFERROR(INDEX('EDC Component Dictionary'!$C$5:$C$37,MATCH('Rates Database'!J12734,'EDC Component Dictionary'!$B$5:$B$37,0)), "Energy Supply")</f>
        <v>Energy Supply</v>
      </c>
      <c r="L12734" s="12">
        <v>0.12814999999999999</v>
      </c>
      <c r="M12734" s="12"/>
    </row>
    <row r="12735" spans="1:13" x14ac:dyDescent="0.3">
      <c r="A12735" s="18">
        <v>12733</v>
      </c>
      <c r="B12735" s="18">
        <f t="shared" si="398"/>
        <v>2021</v>
      </c>
      <c r="C12735" s="17">
        <v>44409</v>
      </c>
      <c r="D12735" s="18" t="s">
        <v>314</v>
      </c>
      <c r="E12735" s="18" t="s">
        <v>331</v>
      </c>
      <c r="F12735" s="18" t="str">
        <f t="shared" si="397"/>
        <v>Marblehead-Total Volumetric Charge-44409</v>
      </c>
      <c r="G12735" s="11" t="s">
        <v>131</v>
      </c>
      <c r="H12735" s="11" t="s">
        <v>55</v>
      </c>
      <c r="I12735" s="11" t="s">
        <v>55</v>
      </c>
      <c r="J12735" s="11" t="s">
        <v>55</v>
      </c>
      <c r="K12735" s="11" t="str">
        <f>IFERROR(INDEX('EDC Component Dictionary'!$C$5:$C$37,MATCH('Rates Database'!J12735,'EDC Component Dictionary'!$B$5:$B$37,0)), "Energy Supply")</f>
        <v>Energy Supply</v>
      </c>
      <c r="L12735" s="12">
        <v>0.17349999999999999</v>
      </c>
      <c r="M12735" s="12"/>
    </row>
    <row r="12736" spans="1:13" x14ac:dyDescent="0.3">
      <c r="A12736" s="18">
        <v>12734</v>
      </c>
      <c r="B12736" s="18">
        <f t="shared" si="398"/>
        <v>2021</v>
      </c>
      <c r="C12736" s="17">
        <v>44409</v>
      </c>
      <c r="D12736" s="18" t="s">
        <v>314</v>
      </c>
      <c r="E12736" s="18" t="s">
        <v>332</v>
      </c>
      <c r="F12736" s="18" t="str">
        <f t="shared" si="397"/>
        <v>Hingham-Total Volumetric Charge-44409</v>
      </c>
      <c r="G12736" s="11" t="s">
        <v>131</v>
      </c>
      <c r="H12736" s="11" t="s">
        <v>55</v>
      </c>
      <c r="I12736" s="11" t="s">
        <v>55</v>
      </c>
      <c r="J12736" s="11" t="s">
        <v>55</v>
      </c>
      <c r="K12736" s="11" t="str">
        <f>IFERROR(INDEX('EDC Component Dictionary'!$C$5:$C$37,MATCH('Rates Database'!J12736,'EDC Component Dictionary'!$B$5:$B$37,0)), "Energy Supply")</f>
        <v>Energy Supply</v>
      </c>
      <c r="L12736" s="12">
        <v>0.156804</v>
      </c>
      <c r="M12736" s="12"/>
    </row>
    <row r="12737" spans="1:13" x14ac:dyDescent="0.3">
      <c r="A12737" s="18">
        <v>12735</v>
      </c>
      <c r="B12737" s="18">
        <f t="shared" si="398"/>
        <v>2021</v>
      </c>
      <c r="C12737" s="17">
        <v>44409</v>
      </c>
      <c r="D12737" s="18" t="s">
        <v>314</v>
      </c>
      <c r="E12737" s="18" t="s">
        <v>333</v>
      </c>
      <c r="F12737" s="18" t="str">
        <f t="shared" si="397"/>
        <v>South Hadley-Total Volumetric Charge-44409</v>
      </c>
      <c r="G12737" s="11" t="s">
        <v>131</v>
      </c>
      <c r="H12737" s="11" t="s">
        <v>55</v>
      </c>
      <c r="I12737" s="11" t="s">
        <v>55</v>
      </c>
      <c r="J12737" s="11" t="s">
        <v>55</v>
      </c>
      <c r="K12737" s="11" t="str">
        <f>IFERROR(INDEX('EDC Component Dictionary'!$C$5:$C$37,MATCH('Rates Database'!J12737,'EDC Component Dictionary'!$B$5:$B$37,0)), "Energy Supply")</f>
        <v>Energy Supply</v>
      </c>
      <c r="L12737" s="12">
        <v>0.127655199999999</v>
      </c>
      <c r="M12737" s="12"/>
    </row>
    <row r="12738" spans="1:13" x14ac:dyDescent="0.3">
      <c r="A12738" s="18">
        <v>12736</v>
      </c>
      <c r="B12738" s="18">
        <f t="shared" si="398"/>
        <v>2021</v>
      </c>
      <c r="C12738" s="17">
        <v>44409</v>
      </c>
      <c r="D12738" s="18" t="s">
        <v>314</v>
      </c>
      <c r="E12738" s="18" t="s">
        <v>334</v>
      </c>
      <c r="F12738" s="18" t="str">
        <f t="shared" si="397"/>
        <v>Georgetown-Total Volumetric Charge-44409</v>
      </c>
      <c r="G12738" s="11" t="s">
        <v>131</v>
      </c>
      <c r="H12738" s="11" t="s">
        <v>55</v>
      </c>
      <c r="I12738" s="11" t="s">
        <v>55</v>
      </c>
      <c r="J12738" s="11" t="s">
        <v>55</v>
      </c>
      <c r="K12738" s="11" t="str">
        <f>IFERROR(INDEX('EDC Component Dictionary'!$C$5:$C$37,MATCH('Rates Database'!J12738,'EDC Component Dictionary'!$B$5:$B$37,0)), "Energy Supply")</f>
        <v>Energy Supply</v>
      </c>
      <c r="L12738" s="12">
        <v>0.15629499999999999</v>
      </c>
      <c r="M12738" s="12"/>
    </row>
    <row r="12739" spans="1:13" x14ac:dyDescent="0.3">
      <c r="A12739" s="18">
        <v>12737</v>
      </c>
      <c r="B12739" s="18">
        <f t="shared" si="398"/>
        <v>2021</v>
      </c>
      <c r="C12739" s="17">
        <v>44409</v>
      </c>
      <c r="D12739" s="18" t="s">
        <v>314</v>
      </c>
      <c r="E12739" s="18" t="s">
        <v>335</v>
      </c>
      <c r="F12739" s="18" t="str">
        <f t="shared" si="397"/>
        <v>Sterling-Total Volumetric Charge-44409</v>
      </c>
      <c r="G12739" s="11" t="s">
        <v>131</v>
      </c>
      <c r="H12739" s="11" t="s">
        <v>55</v>
      </c>
      <c r="I12739" s="11" t="s">
        <v>55</v>
      </c>
      <c r="J12739" s="11" t="s">
        <v>55</v>
      </c>
      <c r="K12739" s="11" t="str">
        <f>IFERROR(INDEX('EDC Component Dictionary'!$C$5:$C$37,MATCH('Rates Database'!J12739,'EDC Component Dictionary'!$B$5:$B$37,0)), "Energy Supply")</f>
        <v>Energy Supply</v>
      </c>
      <c r="L12739" s="12">
        <v>0.13485</v>
      </c>
      <c r="M12739" s="12"/>
    </row>
    <row r="12740" spans="1:13" x14ac:dyDescent="0.3">
      <c r="A12740" s="18">
        <v>12738</v>
      </c>
      <c r="B12740" s="18">
        <f t="shared" si="398"/>
        <v>2021</v>
      </c>
      <c r="C12740" s="17">
        <v>44409</v>
      </c>
      <c r="D12740" s="18" t="s">
        <v>314</v>
      </c>
      <c r="E12740" s="18" t="s">
        <v>336</v>
      </c>
      <c r="F12740" s="18" t="str">
        <f t="shared" ref="F12740:F12803" si="399">_xlfn.CONCAT(E12740,"-",J12740,"-",C12740)</f>
        <v>Littleton-Total Volumetric Charge-44409</v>
      </c>
      <c r="G12740" s="11" t="s">
        <v>131</v>
      </c>
      <c r="H12740" s="11" t="s">
        <v>55</v>
      </c>
      <c r="I12740" s="11" t="s">
        <v>55</v>
      </c>
      <c r="J12740" s="11" t="s">
        <v>55</v>
      </c>
      <c r="K12740" s="11" t="str">
        <f>IFERROR(INDEX('EDC Component Dictionary'!$C$5:$C$37,MATCH('Rates Database'!J12740,'EDC Component Dictionary'!$B$5:$B$37,0)), "Energy Supply")</f>
        <v>Energy Supply</v>
      </c>
      <c r="L12740" s="12">
        <v>0.12996639999999901</v>
      </c>
      <c r="M12740" s="12"/>
    </row>
    <row r="12741" spans="1:13" x14ac:dyDescent="0.3">
      <c r="A12741" s="18">
        <v>12739</v>
      </c>
      <c r="B12741" s="18">
        <f t="shared" si="398"/>
        <v>2021</v>
      </c>
      <c r="C12741" s="17">
        <v>44409</v>
      </c>
      <c r="D12741" s="18" t="s">
        <v>314</v>
      </c>
      <c r="E12741" s="18" t="s">
        <v>337</v>
      </c>
      <c r="F12741" s="18" t="str">
        <f t="shared" si="399"/>
        <v>Boylston-Total Volumetric Charge-44409</v>
      </c>
      <c r="G12741" s="11" t="s">
        <v>131</v>
      </c>
      <c r="H12741" s="11" t="s">
        <v>55</v>
      </c>
      <c r="I12741" s="11" t="s">
        <v>55</v>
      </c>
      <c r="J12741" s="11" t="s">
        <v>55</v>
      </c>
      <c r="K12741" s="11" t="str">
        <f>IFERROR(INDEX('EDC Component Dictionary'!$C$5:$C$37,MATCH('Rates Database'!J12741,'EDC Component Dictionary'!$B$5:$B$37,0)), "Energy Supply")</f>
        <v>Energy Supply</v>
      </c>
      <c r="L12741" s="12">
        <v>0.13250000000000001</v>
      </c>
      <c r="M12741" s="12"/>
    </row>
    <row r="12742" spans="1:13" x14ac:dyDescent="0.3">
      <c r="A12742" s="18">
        <v>12740</v>
      </c>
      <c r="B12742" s="18">
        <f t="shared" si="398"/>
        <v>2021</v>
      </c>
      <c r="C12742" s="17">
        <v>44409</v>
      </c>
      <c r="D12742" s="18" t="s">
        <v>314</v>
      </c>
      <c r="E12742" s="18" t="s">
        <v>338</v>
      </c>
      <c r="F12742" s="18" t="str">
        <f t="shared" si="399"/>
        <v>Princeton-Total Volumetric Charge-44409</v>
      </c>
      <c r="G12742" s="11" t="s">
        <v>131</v>
      </c>
      <c r="H12742" s="11" t="s">
        <v>55</v>
      </c>
      <c r="I12742" s="11" t="s">
        <v>55</v>
      </c>
      <c r="J12742" s="11" t="s">
        <v>55</v>
      </c>
      <c r="K12742" s="11" t="str">
        <f>IFERROR(INDEX('EDC Component Dictionary'!$C$5:$C$37,MATCH('Rates Database'!J12742,'EDC Component Dictionary'!$B$5:$B$37,0)), "Energy Supply")</f>
        <v>Energy Supply</v>
      </c>
      <c r="L12742" s="12">
        <v>0.235124999999999</v>
      </c>
      <c r="M12742" s="12"/>
    </row>
    <row r="12743" spans="1:13" x14ac:dyDescent="0.3">
      <c r="A12743" s="18">
        <v>12741</v>
      </c>
      <c r="B12743" s="18">
        <f t="shared" si="398"/>
        <v>2021</v>
      </c>
      <c r="C12743" s="17">
        <v>44409</v>
      </c>
      <c r="D12743" s="18" t="s">
        <v>314</v>
      </c>
      <c r="E12743" s="18" t="s">
        <v>339</v>
      </c>
      <c r="F12743" s="18" t="str">
        <f t="shared" si="399"/>
        <v>Rowley-Total Volumetric Charge-44409</v>
      </c>
      <c r="G12743" s="11" t="s">
        <v>131</v>
      </c>
      <c r="H12743" s="11" t="s">
        <v>55</v>
      </c>
      <c r="I12743" s="11" t="s">
        <v>55</v>
      </c>
      <c r="J12743" s="11" t="s">
        <v>55</v>
      </c>
      <c r="K12743" s="11" t="str">
        <f>IFERROR(INDEX('EDC Component Dictionary'!$C$5:$C$37,MATCH('Rates Database'!J12743,'EDC Component Dictionary'!$B$5:$B$37,0)), "Energy Supply")</f>
        <v>Energy Supply</v>
      </c>
      <c r="L12743" s="12">
        <v>0.17349999999999999</v>
      </c>
      <c r="M12743" s="12"/>
    </row>
    <row r="12744" spans="1:13" x14ac:dyDescent="0.3">
      <c r="A12744" s="18">
        <v>12742</v>
      </c>
      <c r="B12744" s="18">
        <f t="shared" si="398"/>
        <v>2021</v>
      </c>
      <c r="C12744" s="17">
        <v>44409</v>
      </c>
      <c r="D12744" s="18" t="s">
        <v>314</v>
      </c>
      <c r="E12744" s="18" t="s">
        <v>340</v>
      </c>
      <c r="F12744" s="18" t="str">
        <f t="shared" si="399"/>
        <v>Wakefield-Total Volumetric Charge-44409</v>
      </c>
      <c r="G12744" s="11" t="s">
        <v>131</v>
      </c>
      <c r="H12744" s="11" t="s">
        <v>55</v>
      </c>
      <c r="I12744" s="11" t="s">
        <v>55</v>
      </c>
      <c r="J12744" s="11" t="s">
        <v>55</v>
      </c>
      <c r="K12744" s="11" t="str">
        <f>IFERROR(INDEX('EDC Component Dictionary'!$C$5:$C$37,MATCH('Rates Database'!J12744,'EDC Component Dictionary'!$B$5:$B$37,0)), "Energy Supply")</f>
        <v>Energy Supply</v>
      </c>
      <c r="L12744" s="12">
        <v>0.155</v>
      </c>
      <c r="M12744" s="12"/>
    </row>
    <row r="12745" spans="1:13" x14ac:dyDescent="0.3">
      <c r="A12745" s="18">
        <v>12743</v>
      </c>
      <c r="B12745" s="18">
        <f t="shared" si="398"/>
        <v>2021</v>
      </c>
      <c r="C12745" s="17">
        <v>44409</v>
      </c>
      <c r="D12745" s="18" t="s">
        <v>314</v>
      </c>
      <c r="E12745" s="18" t="s">
        <v>341</v>
      </c>
      <c r="F12745" s="18" t="str">
        <f t="shared" si="399"/>
        <v>Hull-Total Volumetric Charge-44409</v>
      </c>
      <c r="G12745" s="11" t="s">
        <v>131</v>
      </c>
      <c r="H12745" s="11" t="s">
        <v>55</v>
      </c>
      <c r="I12745" s="11" t="s">
        <v>55</v>
      </c>
      <c r="J12745" s="11" t="s">
        <v>55</v>
      </c>
      <c r="K12745" s="11" t="str">
        <f>IFERROR(INDEX('EDC Component Dictionary'!$C$5:$C$37,MATCH('Rates Database'!J12745,'EDC Component Dictionary'!$B$5:$B$37,0)), "Energy Supply")</f>
        <v>Energy Supply</v>
      </c>
      <c r="L12745" s="12">
        <v>0.154199999999999</v>
      </c>
      <c r="M12745" s="12"/>
    </row>
    <row r="12746" spans="1:13" x14ac:dyDescent="0.3">
      <c r="A12746" s="18">
        <v>12744</v>
      </c>
      <c r="B12746" s="18">
        <f t="shared" si="398"/>
        <v>2021</v>
      </c>
      <c r="C12746" s="17">
        <v>44409</v>
      </c>
      <c r="D12746" s="18" t="s">
        <v>314</v>
      </c>
      <c r="E12746" s="18" t="s">
        <v>342</v>
      </c>
      <c r="F12746" s="18" t="str">
        <f t="shared" si="399"/>
        <v>North Attleborough-Total Volumetric Charge-44409</v>
      </c>
      <c r="G12746" s="11" t="s">
        <v>131</v>
      </c>
      <c r="H12746" s="11" t="s">
        <v>55</v>
      </c>
      <c r="I12746" s="11" t="s">
        <v>55</v>
      </c>
      <c r="J12746" s="11" t="s">
        <v>55</v>
      </c>
      <c r="K12746" s="11" t="str">
        <f>IFERROR(INDEX('EDC Component Dictionary'!$C$5:$C$37,MATCH('Rates Database'!J12746,'EDC Component Dictionary'!$B$5:$B$37,0)), "Energy Supply")</f>
        <v>Energy Supply</v>
      </c>
      <c r="L12746" s="12">
        <v>0.131543999999999</v>
      </c>
      <c r="M12746" s="12"/>
    </row>
    <row r="12747" spans="1:13" x14ac:dyDescent="0.3">
      <c r="A12747" s="18">
        <v>12745</v>
      </c>
      <c r="B12747" s="18">
        <f t="shared" si="398"/>
        <v>2021</v>
      </c>
      <c r="C12747" s="17">
        <v>44409</v>
      </c>
      <c r="D12747" s="18" t="s">
        <v>314</v>
      </c>
      <c r="E12747" s="18" t="s">
        <v>343</v>
      </c>
      <c r="F12747" s="18" t="str">
        <f t="shared" si="399"/>
        <v>Holden-Total Volumetric Charge-44409</v>
      </c>
      <c r="G12747" s="11" t="s">
        <v>131</v>
      </c>
      <c r="H12747" s="11" t="s">
        <v>55</v>
      </c>
      <c r="I12747" s="11" t="s">
        <v>55</v>
      </c>
      <c r="J12747" s="11" t="s">
        <v>55</v>
      </c>
      <c r="K12747" s="11" t="str">
        <f>IFERROR(INDEX('EDC Component Dictionary'!$C$5:$C$37,MATCH('Rates Database'!J12747,'EDC Component Dictionary'!$B$5:$B$37,0)), "Energy Supply")</f>
        <v>Energy Supply</v>
      </c>
      <c r="L12747" s="12">
        <v>0.12966999999999901</v>
      </c>
      <c r="M12747" s="12"/>
    </row>
    <row r="12748" spans="1:13" x14ac:dyDescent="0.3">
      <c r="A12748" s="18">
        <v>12746</v>
      </c>
      <c r="B12748" s="18">
        <f t="shared" si="398"/>
        <v>2021</v>
      </c>
      <c r="C12748" s="17">
        <v>44409</v>
      </c>
      <c r="D12748" s="18" t="s">
        <v>314</v>
      </c>
      <c r="E12748" s="18" t="s">
        <v>344</v>
      </c>
      <c r="F12748" s="18" t="str">
        <f t="shared" si="399"/>
        <v>Norwood-Total Volumetric Charge-44409</v>
      </c>
      <c r="G12748" s="11" t="s">
        <v>131</v>
      </c>
      <c r="H12748" s="11" t="s">
        <v>55</v>
      </c>
      <c r="I12748" s="11" t="s">
        <v>55</v>
      </c>
      <c r="J12748" s="11" t="s">
        <v>55</v>
      </c>
      <c r="K12748" s="11" t="str">
        <f>IFERROR(INDEX('EDC Component Dictionary'!$C$5:$C$37,MATCH('Rates Database'!J12748,'EDC Component Dictionary'!$B$5:$B$37,0)), "Energy Supply")</f>
        <v>Energy Supply</v>
      </c>
      <c r="L12748" s="12">
        <v>0.15862999999999999</v>
      </c>
      <c r="M12748" s="12"/>
    </row>
    <row r="12749" spans="1:13" x14ac:dyDescent="0.3">
      <c r="A12749" s="18">
        <v>12747</v>
      </c>
      <c r="B12749" s="18">
        <f t="shared" si="398"/>
        <v>2021</v>
      </c>
      <c r="C12749" s="17">
        <v>44409</v>
      </c>
      <c r="D12749" s="18" t="s">
        <v>314</v>
      </c>
      <c r="E12749" s="18" t="s">
        <v>345</v>
      </c>
      <c r="F12749" s="18" t="str">
        <f t="shared" si="399"/>
        <v>Russell-Total Volumetric Charge-44409</v>
      </c>
      <c r="G12749" s="11" t="s">
        <v>131</v>
      </c>
      <c r="H12749" s="11" t="s">
        <v>55</v>
      </c>
      <c r="I12749" s="11" t="s">
        <v>55</v>
      </c>
      <c r="J12749" s="11" t="s">
        <v>55</v>
      </c>
      <c r="K12749" s="11" t="str">
        <f>IFERROR(INDEX('EDC Component Dictionary'!$C$5:$C$37,MATCH('Rates Database'!J12749,'EDC Component Dictionary'!$B$5:$B$37,0)), "Energy Supply")</f>
        <v>Energy Supply</v>
      </c>
      <c r="L12749" s="12">
        <v>0.17399999999999999</v>
      </c>
      <c r="M12749" s="12"/>
    </row>
    <row r="12750" spans="1:13" x14ac:dyDescent="0.3">
      <c r="A12750" s="18">
        <v>12748</v>
      </c>
      <c r="B12750" s="18">
        <f t="shared" si="398"/>
        <v>2021</v>
      </c>
      <c r="C12750" s="17">
        <v>44409</v>
      </c>
      <c r="D12750" s="18" t="s">
        <v>314</v>
      </c>
      <c r="E12750" s="18" t="s">
        <v>346</v>
      </c>
      <c r="F12750" s="18" t="str">
        <f t="shared" si="399"/>
        <v>Chester-Total Volumetric Charge-44409</v>
      </c>
      <c r="G12750" s="11" t="s">
        <v>131</v>
      </c>
      <c r="H12750" s="11" t="s">
        <v>55</v>
      </c>
      <c r="I12750" s="11" t="s">
        <v>55</v>
      </c>
      <c r="J12750" s="11" t="s">
        <v>55</v>
      </c>
      <c r="K12750" s="11" t="str">
        <f>IFERROR(INDEX('EDC Component Dictionary'!$C$5:$C$37,MATCH('Rates Database'!J12750,'EDC Component Dictionary'!$B$5:$B$37,0)), "Energy Supply")</f>
        <v>Energy Supply</v>
      </c>
      <c r="L12750" s="12">
        <v>0.195661999999999</v>
      </c>
      <c r="M12750" s="12"/>
    </row>
    <row r="12751" spans="1:13" x14ac:dyDescent="0.3">
      <c r="A12751" s="18">
        <v>12749</v>
      </c>
      <c r="B12751" s="18">
        <f t="shared" si="398"/>
        <v>2020</v>
      </c>
      <c r="C12751" s="17">
        <v>44044</v>
      </c>
      <c r="D12751" s="18" t="s">
        <v>314</v>
      </c>
      <c r="E12751" s="18" t="s">
        <v>315</v>
      </c>
      <c r="F12751" s="18" t="str">
        <f t="shared" si="399"/>
        <v>Holyoke-Total Volumetric Charge-44044</v>
      </c>
      <c r="G12751" s="11" t="s">
        <v>131</v>
      </c>
      <c r="H12751" s="11" t="s">
        <v>55</v>
      </c>
      <c r="I12751" s="11" t="s">
        <v>55</v>
      </c>
      <c r="J12751" s="11" t="s">
        <v>55</v>
      </c>
      <c r="K12751" s="11" t="str">
        <f>IFERROR(INDEX('EDC Component Dictionary'!$C$5:$C$37,MATCH('Rates Database'!J12751,'EDC Component Dictionary'!$B$5:$B$37,0)), "Energy Supply")</f>
        <v>Energy Supply</v>
      </c>
      <c r="L12751" s="12">
        <v>0.12479</v>
      </c>
      <c r="M12751" s="12"/>
    </row>
    <row r="12752" spans="1:13" x14ac:dyDescent="0.3">
      <c r="A12752" s="18">
        <v>12750</v>
      </c>
      <c r="B12752" s="18">
        <f t="shared" si="398"/>
        <v>2020</v>
      </c>
      <c r="C12752" s="17">
        <v>44044</v>
      </c>
      <c r="D12752" s="18" t="s">
        <v>314</v>
      </c>
      <c r="E12752" s="18" t="s">
        <v>316</v>
      </c>
      <c r="F12752" s="18" t="str">
        <f t="shared" si="399"/>
        <v>West Boylston-Total Volumetric Charge-44044</v>
      </c>
      <c r="G12752" s="11" t="s">
        <v>131</v>
      </c>
      <c r="H12752" s="11" t="s">
        <v>55</v>
      </c>
      <c r="I12752" s="11" t="s">
        <v>55</v>
      </c>
      <c r="J12752" s="11" t="s">
        <v>55</v>
      </c>
      <c r="K12752" s="11" t="str">
        <f>IFERROR(INDEX('EDC Component Dictionary'!$C$5:$C$37,MATCH('Rates Database'!J12752,'EDC Component Dictionary'!$B$5:$B$37,0)), "Energy Supply")</f>
        <v>Energy Supply</v>
      </c>
      <c r="L12752" s="12">
        <v>0.13205999999999901</v>
      </c>
      <c r="M12752" s="12"/>
    </row>
    <row r="12753" spans="1:13" x14ac:dyDescent="0.3">
      <c r="A12753" s="18">
        <v>12751</v>
      </c>
      <c r="B12753" s="18">
        <f t="shared" si="398"/>
        <v>2020</v>
      </c>
      <c r="C12753" s="17">
        <v>44044</v>
      </c>
      <c r="D12753" s="18" t="s">
        <v>314</v>
      </c>
      <c r="E12753" s="18" t="s">
        <v>317</v>
      </c>
      <c r="F12753" s="18" t="str">
        <f t="shared" si="399"/>
        <v>Danvers-Total Volumetric Charge-44044</v>
      </c>
      <c r="G12753" s="11" t="s">
        <v>131</v>
      </c>
      <c r="H12753" s="11" t="s">
        <v>55</v>
      </c>
      <c r="I12753" s="11" t="s">
        <v>55</v>
      </c>
      <c r="J12753" s="11" t="s">
        <v>55</v>
      </c>
      <c r="K12753" s="11" t="str">
        <f>IFERROR(INDEX('EDC Component Dictionary'!$C$5:$C$37,MATCH('Rates Database'!J12753,'EDC Component Dictionary'!$B$5:$B$37,0)), "Energy Supply")</f>
        <v>Energy Supply</v>
      </c>
      <c r="L12753" s="12">
        <v>0.14129</v>
      </c>
      <c r="M12753" s="12"/>
    </row>
    <row r="12754" spans="1:13" x14ac:dyDescent="0.3">
      <c r="A12754" s="18">
        <v>12752</v>
      </c>
      <c r="B12754" s="18">
        <f t="shared" si="398"/>
        <v>2020</v>
      </c>
      <c r="C12754" s="17">
        <v>44044</v>
      </c>
      <c r="D12754" s="18" t="s">
        <v>314</v>
      </c>
      <c r="E12754" s="18" t="s">
        <v>318</v>
      </c>
      <c r="F12754" s="18" t="str">
        <f t="shared" si="399"/>
        <v>Peabody-Total Volumetric Charge-44044</v>
      </c>
      <c r="G12754" s="11" t="s">
        <v>131</v>
      </c>
      <c r="H12754" s="11" t="s">
        <v>55</v>
      </c>
      <c r="I12754" s="11" t="s">
        <v>55</v>
      </c>
      <c r="J12754" s="11" t="s">
        <v>55</v>
      </c>
      <c r="K12754" s="11" t="str">
        <f>IFERROR(INDEX('EDC Component Dictionary'!$C$5:$C$37,MATCH('Rates Database'!J12754,'EDC Component Dictionary'!$B$5:$B$37,0)), "Energy Supply")</f>
        <v>Energy Supply</v>
      </c>
      <c r="L12754" s="12">
        <v>9.6820000000000003E-2</v>
      </c>
      <c r="M12754" s="12"/>
    </row>
    <row r="12755" spans="1:13" x14ac:dyDescent="0.3">
      <c r="A12755" s="18">
        <v>12753</v>
      </c>
      <c r="B12755" s="18">
        <f t="shared" si="398"/>
        <v>2020</v>
      </c>
      <c r="C12755" s="17">
        <v>44044</v>
      </c>
      <c r="D12755" s="18" t="s">
        <v>314</v>
      </c>
      <c r="E12755" s="18" t="s">
        <v>319</v>
      </c>
      <c r="F12755" s="18" t="str">
        <f t="shared" si="399"/>
        <v>Ashburnham-Total Volumetric Charge-44044</v>
      </c>
      <c r="G12755" s="11" t="s">
        <v>131</v>
      </c>
      <c r="H12755" s="11" t="s">
        <v>55</v>
      </c>
      <c r="I12755" s="11" t="s">
        <v>55</v>
      </c>
      <c r="J12755" s="11" t="s">
        <v>55</v>
      </c>
      <c r="K12755" s="11" t="str">
        <f>IFERROR(INDEX('EDC Component Dictionary'!$C$5:$C$37,MATCH('Rates Database'!J12755,'EDC Component Dictionary'!$B$5:$B$37,0)), "Energy Supply")</f>
        <v>Energy Supply</v>
      </c>
      <c r="L12755" s="12">
        <v>0.13869999999999999</v>
      </c>
      <c r="M12755" s="12"/>
    </row>
    <row r="12756" spans="1:13" x14ac:dyDescent="0.3">
      <c r="A12756" s="18">
        <v>12754</v>
      </c>
      <c r="B12756" s="18">
        <f t="shared" si="398"/>
        <v>2020</v>
      </c>
      <c r="C12756" s="17">
        <v>44044</v>
      </c>
      <c r="D12756" s="18" t="s">
        <v>314</v>
      </c>
      <c r="E12756" s="18" t="s">
        <v>320</v>
      </c>
      <c r="F12756" s="18" t="str">
        <f t="shared" si="399"/>
        <v>Mansfield-Total Volumetric Charge-44044</v>
      </c>
      <c r="G12756" s="11" t="s">
        <v>131</v>
      </c>
      <c r="H12756" s="11" t="s">
        <v>55</v>
      </c>
      <c r="I12756" s="11" t="s">
        <v>55</v>
      </c>
      <c r="J12756" s="11" t="s">
        <v>55</v>
      </c>
      <c r="K12756" s="11" t="str">
        <f>IFERROR(INDEX('EDC Component Dictionary'!$C$5:$C$37,MATCH('Rates Database'!J12756,'EDC Component Dictionary'!$B$5:$B$37,0)), "Energy Supply")</f>
        <v>Energy Supply</v>
      </c>
      <c r="L12756" s="12">
        <v>0.10235999999999899</v>
      </c>
      <c r="M12756" s="12"/>
    </row>
    <row r="12757" spans="1:13" x14ac:dyDescent="0.3">
      <c r="A12757" s="18">
        <v>12755</v>
      </c>
      <c r="B12757" s="18">
        <f t="shared" si="398"/>
        <v>2020</v>
      </c>
      <c r="C12757" s="17">
        <v>44044</v>
      </c>
      <c r="D12757" s="18" t="s">
        <v>314</v>
      </c>
      <c r="E12757" s="18" t="s">
        <v>321</v>
      </c>
      <c r="F12757" s="18" t="str">
        <f t="shared" si="399"/>
        <v>Braintree-Total Volumetric Charge-44044</v>
      </c>
      <c r="G12757" s="11" t="s">
        <v>131</v>
      </c>
      <c r="H12757" s="11" t="s">
        <v>55</v>
      </c>
      <c r="I12757" s="11" t="s">
        <v>55</v>
      </c>
      <c r="J12757" s="11" t="s">
        <v>55</v>
      </c>
      <c r="K12757" s="11" t="str">
        <f>IFERROR(INDEX('EDC Component Dictionary'!$C$5:$C$37,MATCH('Rates Database'!J12757,'EDC Component Dictionary'!$B$5:$B$37,0)), "Energy Supply")</f>
        <v>Energy Supply</v>
      </c>
      <c r="L12757" s="12">
        <v>0.13549899999999901</v>
      </c>
      <c r="M12757" s="12"/>
    </row>
    <row r="12758" spans="1:13" x14ac:dyDescent="0.3">
      <c r="A12758" s="18">
        <v>12756</v>
      </c>
      <c r="B12758" s="18">
        <f t="shared" ref="B12758:B12821" si="400">YEAR(C12758)</f>
        <v>2020</v>
      </c>
      <c r="C12758" s="17">
        <v>44044</v>
      </c>
      <c r="D12758" s="18" t="s">
        <v>314</v>
      </c>
      <c r="E12758" s="18" t="s">
        <v>322</v>
      </c>
      <c r="F12758" s="18" t="str">
        <f t="shared" si="399"/>
        <v>Paxton-Total Volumetric Charge-44044</v>
      </c>
      <c r="G12758" s="11" t="s">
        <v>131</v>
      </c>
      <c r="H12758" s="11" t="s">
        <v>55</v>
      </c>
      <c r="I12758" s="11" t="s">
        <v>55</v>
      </c>
      <c r="J12758" s="11" t="s">
        <v>55</v>
      </c>
      <c r="K12758" s="11" t="str">
        <f>IFERROR(INDEX('EDC Component Dictionary'!$C$5:$C$37,MATCH('Rates Database'!J12758,'EDC Component Dictionary'!$B$5:$B$37,0)), "Energy Supply")</f>
        <v>Energy Supply</v>
      </c>
      <c r="L12758" s="12">
        <v>0.14562</v>
      </c>
      <c r="M12758" s="12"/>
    </row>
    <row r="12759" spans="1:13" x14ac:dyDescent="0.3">
      <c r="A12759" s="18">
        <v>12757</v>
      </c>
      <c r="B12759" s="18">
        <f t="shared" si="400"/>
        <v>2020</v>
      </c>
      <c r="C12759" s="17">
        <v>44044</v>
      </c>
      <c r="D12759" s="18" t="s">
        <v>314</v>
      </c>
      <c r="E12759" s="18" t="s">
        <v>323</v>
      </c>
      <c r="F12759" s="18" t="str">
        <f t="shared" si="399"/>
        <v>Templeton-Total Volumetric Charge-44044</v>
      </c>
      <c r="G12759" s="11" t="s">
        <v>131</v>
      </c>
      <c r="H12759" s="11" t="s">
        <v>55</v>
      </c>
      <c r="I12759" s="11" t="s">
        <v>55</v>
      </c>
      <c r="J12759" s="11" t="s">
        <v>55</v>
      </c>
      <c r="K12759" s="11" t="str">
        <f>IFERROR(INDEX('EDC Component Dictionary'!$C$5:$C$37,MATCH('Rates Database'!J12759,'EDC Component Dictionary'!$B$5:$B$37,0)), "Energy Supply")</f>
        <v>Energy Supply</v>
      </c>
      <c r="L12759" s="12">
        <v>0.11464000000000001</v>
      </c>
      <c r="M12759" s="12"/>
    </row>
    <row r="12760" spans="1:13" x14ac:dyDescent="0.3">
      <c r="A12760" s="18">
        <v>12758</v>
      </c>
      <c r="B12760" s="18">
        <f t="shared" si="400"/>
        <v>2020</v>
      </c>
      <c r="C12760" s="17">
        <v>44044</v>
      </c>
      <c r="D12760" s="18" t="s">
        <v>314</v>
      </c>
      <c r="E12760" s="18" t="s">
        <v>324</v>
      </c>
      <c r="F12760" s="18" t="str">
        <f t="shared" si="399"/>
        <v>Hudson-Total Volumetric Charge-44044</v>
      </c>
      <c r="G12760" s="11" t="s">
        <v>131</v>
      </c>
      <c r="H12760" s="11" t="s">
        <v>55</v>
      </c>
      <c r="I12760" s="11" t="s">
        <v>55</v>
      </c>
      <c r="J12760" s="11" t="s">
        <v>55</v>
      </c>
      <c r="K12760" s="11" t="str">
        <f>IFERROR(INDEX('EDC Component Dictionary'!$C$5:$C$37,MATCH('Rates Database'!J12760,'EDC Component Dictionary'!$B$5:$B$37,0)), "Energy Supply")</f>
        <v>Energy Supply</v>
      </c>
      <c r="L12760" s="12">
        <v>0.11438999999999901</v>
      </c>
      <c r="M12760" s="12"/>
    </row>
    <row r="12761" spans="1:13" x14ac:dyDescent="0.3">
      <c r="A12761" s="18">
        <v>12759</v>
      </c>
      <c r="B12761" s="18">
        <f t="shared" si="400"/>
        <v>2020</v>
      </c>
      <c r="C12761" s="17">
        <v>44044</v>
      </c>
      <c r="D12761" s="18" t="s">
        <v>314</v>
      </c>
      <c r="E12761" s="18" t="s">
        <v>325</v>
      </c>
      <c r="F12761" s="18" t="str">
        <f t="shared" si="399"/>
        <v>Reading-Total Volumetric Charge-44044</v>
      </c>
      <c r="G12761" s="11" t="s">
        <v>131</v>
      </c>
      <c r="H12761" s="11" t="s">
        <v>55</v>
      </c>
      <c r="I12761" s="11" t="s">
        <v>55</v>
      </c>
      <c r="J12761" s="11" t="s">
        <v>55</v>
      </c>
      <c r="K12761" s="11" t="str">
        <f>IFERROR(INDEX('EDC Component Dictionary'!$C$5:$C$37,MATCH('Rates Database'!J12761,'EDC Component Dictionary'!$B$5:$B$37,0)), "Energy Supply")</f>
        <v>Energy Supply</v>
      </c>
      <c r="L12761" s="12">
        <v>0.1441635</v>
      </c>
      <c r="M12761" s="12"/>
    </row>
    <row r="12762" spans="1:13" x14ac:dyDescent="0.3">
      <c r="A12762" s="18">
        <v>12760</v>
      </c>
      <c r="B12762" s="18">
        <f t="shared" si="400"/>
        <v>2020</v>
      </c>
      <c r="C12762" s="17">
        <v>44044</v>
      </c>
      <c r="D12762" s="18" t="s">
        <v>314</v>
      </c>
      <c r="E12762" s="18" t="s">
        <v>326</v>
      </c>
      <c r="F12762" s="18" t="str">
        <f t="shared" si="399"/>
        <v>Shrewsbury-Total Volumetric Charge-44044</v>
      </c>
      <c r="G12762" s="11" t="s">
        <v>131</v>
      </c>
      <c r="H12762" s="11" t="s">
        <v>55</v>
      </c>
      <c r="I12762" s="11" t="s">
        <v>55</v>
      </c>
      <c r="J12762" s="11" t="s">
        <v>55</v>
      </c>
      <c r="K12762" s="11" t="str">
        <f>IFERROR(INDEX('EDC Component Dictionary'!$C$5:$C$37,MATCH('Rates Database'!J12762,'EDC Component Dictionary'!$B$5:$B$37,0)), "Energy Supply")</f>
        <v>Energy Supply</v>
      </c>
      <c r="L12762" s="12">
        <v>0.11516</v>
      </c>
      <c r="M12762" s="12"/>
    </row>
    <row r="12763" spans="1:13" x14ac:dyDescent="0.3">
      <c r="A12763" s="18">
        <v>12761</v>
      </c>
      <c r="B12763" s="18">
        <f t="shared" si="400"/>
        <v>2020</v>
      </c>
      <c r="C12763" s="17">
        <v>44044</v>
      </c>
      <c r="D12763" s="18" t="s">
        <v>314</v>
      </c>
      <c r="E12763" s="18" t="s">
        <v>327</v>
      </c>
      <c r="F12763" s="18" t="str">
        <f t="shared" si="399"/>
        <v>Ipswich-Total Volumetric Charge-44044</v>
      </c>
      <c r="G12763" s="11" t="s">
        <v>131</v>
      </c>
      <c r="H12763" s="11" t="s">
        <v>55</v>
      </c>
      <c r="I12763" s="11" t="s">
        <v>55</v>
      </c>
      <c r="J12763" s="11" t="s">
        <v>55</v>
      </c>
      <c r="K12763" s="11" t="str">
        <f>IFERROR(INDEX('EDC Component Dictionary'!$C$5:$C$37,MATCH('Rates Database'!J12763,'EDC Component Dictionary'!$B$5:$B$37,0)), "Energy Supply")</f>
        <v>Energy Supply</v>
      </c>
      <c r="L12763" s="12">
        <v>0.12905</v>
      </c>
      <c r="M12763" s="12"/>
    </row>
    <row r="12764" spans="1:13" x14ac:dyDescent="0.3">
      <c r="A12764" s="18">
        <v>12762</v>
      </c>
      <c r="B12764" s="18">
        <f t="shared" si="400"/>
        <v>2020</v>
      </c>
      <c r="C12764" s="17">
        <v>44044</v>
      </c>
      <c r="D12764" s="18" t="s">
        <v>314</v>
      </c>
      <c r="E12764" s="18" t="s">
        <v>328</v>
      </c>
      <c r="F12764" s="18" t="str">
        <f t="shared" si="399"/>
        <v>Westfield-Total Volumetric Charge-44044</v>
      </c>
      <c r="G12764" s="11" t="s">
        <v>131</v>
      </c>
      <c r="H12764" s="11" t="s">
        <v>55</v>
      </c>
      <c r="I12764" s="11" t="s">
        <v>55</v>
      </c>
      <c r="J12764" s="11" t="s">
        <v>55</v>
      </c>
      <c r="K12764" s="11" t="str">
        <f>IFERROR(INDEX('EDC Component Dictionary'!$C$5:$C$37,MATCH('Rates Database'!J12764,'EDC Component Dictionary'!$B$5:$B$37,0)), "Energy Supply")</f>
        <v>Energy Supply</v>
      </c>
      <c r="L12764" s="12">
        <v>0.120935</v>
      </c>
      <c r="M12764" s="12"/>
    </row>
    <row r="12765" spans="1:13" x14ac:dyDescent="0.3">
      <c r="A12765" s="18">
        <v>12763</v>
      </c>
      <c r="B12765" s="18">
        <f t="shared" si="400"/>
        <v>2020</v>
      </c>
      <c r="C12765" s="17">
        <v>44044</v>
      </c>
      <c r="D12765" s="18" t="s">
        <v>314</v>
      </c>
      <c r="E12765" s="18" t="s">
        <v>329</v>
      </c>
      <c r="F12765" s="18" t="str">
        <f t="shared" si="399"/>
        <v>Merrimac-Total Volumetric Charge-44044</v>
      </c>
      <c r="G12765" s="11" t="s">
        <v>131</v>
      </c>
      <c r="H12765" s="11" t="s">
        <v>55</v>
      </c>
      <c r="I12765" s="11" t="s">
        <v>55</v>
      </c>
      <c r="J12765" s="11" t="s">
        <v>55</v>
      </c>
      <c r="K12765" s="11" t="str">
        <f>IFERROR(INDEX('EDC Component Dictionary'!$C$5:$C$37,MATCH('Rates Database'!J12765,'EDC Component Dictionary'!$B$5:$B$37,0)), "Energy Supply")</f>
        <v>Energy Supply</v>
      </c>
      <c r="L12765" s="12">
        <v>0.16517999999999899</v>
      </c>
      <c r="M12765" s="12"/>
    </row>
    <row r="12766" spans="1:13" x14ac:dyDescent="0.3">
      <c r="A12766" s="18">
        <v>12764</v>
      </c>
      <c r="B12766" s="18">
        <f t="shared" si="400"/>
        <v>2020</v>
      </c>
      <c r="C12766" s="17">
        <v>44044</v>
      </c>
      <c r="D12766" s="18" t="s">
        <v>314</v>
      </c>
      <c r="E12766" s="18" t="s">
        <v>330</v>
      </c>
      <c r="F12766" s="18" t="str">
        <f t="shared" si="399"/>
        <v>Chicopee-Total Volumetric Charge-44044</v>
      </c>
      <c r="G12766" s="11" t="s">
        <v>131</v>
      </c>
      <c r="H12766" s="11" t="s">
        <v>55</v>
      </c>
      <c r="I12766" s="11" t="s">
        <v>55</v>
      </c>
      <c r="J12766" s="11" t="s">
        <v>55</v>
      </c>
      <c r="K12766" s="11" t="str">
        <f>IFERROR(INDEX('EDC Component Dictionary'!$C$5:$C$37,MATCH('Rates Database'!J12766,'EDC Component Dictionary'!$B$5:$B$37,0)), "Energy Supply")</f>
        <v>Energy Supply</v>
      </c>
      <c r="L12766" s="12">
        <v>0.119349999999999</v>
      </c>
      <c r="M12766" s="12"/>
    </row>
    <row r="12767" spans="1:13" x14ac:dyDescent="0.3">
      <c r="A12767" s="18">
        <v>12765</v>
      </c>
      <c r="B12767" s="18">
        <f t="shared" si="400"/>
        <v>2020</v>
      </c>
      <c r="C12767" s="17">
        <v>44044</v>
      </c>
      <c r="D12767" s="18" t="s">
        <v>314</v>
      </c>
      <c r="E12767" s="18" t="s">
        <v>331</v>
      </c>
      <c r="F12767" s="18" t="str">
        <f t="shared" si="399"/>
        <v>Marblehead-Total Volumetric Charge-44044</v>
      </c>
      <c r="G12767" s="11" t="s">
        <v>131</v>
      </c>
      <c r="H12767" s="11" t="s">
        <v>55</v>
      </c>
      <c r="I12767" s="11" t="s">
        <v>55</v>
      </c>
      <c r="J12767" s="11" t="s">
        <v>55</v>
      </c>
      <c r="K12767" s="11" t="str">
        <f>IFERROR(INDEX('EDC Component Dictionary'!$C$5:$C$37,MATCH('Rates Database'!J12767,'EDC Component Dictionary'!$B$5:$B$37,0)), "Energy Supply")</f>
        <v>Energy Supply</v>
      </c>
      <c r="L12767" s="12">
        <v>0.17349999999999999</v>
      </c>
      <c r="M12767" s="12"/>
    </row>
    <row r="12768" spans="1:13" x14ac:dyDescent="0.3">
      <c r="A12768" s="18">
        <v>12766</v>
      </c>
      <c r="B12768" s="18">
        <f t="shared" si="400"/>
        <v>2020</v>
      </c>
      <c r="C12768" s="17">
        <v>44044</v>
      </c>
      <c r="D12768" s="18" t="s">
        <v>314</v>
      </c>
      <c r="E12768" s="18" t="s">
        <v>332</v>
      </c>
      <c r="F12768" s="18" t="str">
        <f t="shared" si="399"/>
        <v>Hingham-Total Volumetric Charge-44044</v>
      </c>
      <c r="G12768" s="11" t="s">
        <v>131</v>
      </c>
      <c r="H12768" s="11" t="s">
        <v>55</v>
      </c>
      <c r="I12768" s="11" t="s">
        <v>55</v>
      </c>
      <c r="J12768" s="11" t="s">
        <v>55</v>
      </c>
      <c r="K12768" s="11" t="str">
        <f>IFERROR(INDEX('EDC Component Dictionary'!$C$5:$C$37,MATCH('Rates Database'!J12768,'EDC Component Dictionary'!$B$5:$B$37,0)), "Energy Supply")</f>
        <v>Energy Supply</v>
      </c>
      <c r="L12768" s="12">
        <v>0.156804</v>
      </c>
      <c r="M12768" s="12"/>
    </row>
    <row r="12769" spans="1:13" x14ac:dyDescent="0.3">
      <c r="A12769" s="18">
        <v>12767</v>
      </c>
      <c r="B12769" s="18">
        <f t="shared" si="400"/>
        <v>2020</v>
      </c>
      <c r="C12769" s="17">
        <v>44044</v>
      </c>
      <c r="D12769" s="18" t="s">
        <v>314</v>
      </c>
      <c r="E12769" s="18" t="s">
        <v>333</v>
      </c>
      <c r="F12769" s="18" t="str">
        <f t="shared" si="399"/>
        <v>South Hadley-Total Volumetric Charge-44044</v>
      </c>
      <c r="G12769" s="11" t="s">
        <v>131</v>
      </c>
      <c r="H12769" s="11" t="s">
        <v>55</v>
      </c>
      <c r="I12769" s="11" t="s">
        <v>55</v>
      </c>
      <c r="J12769" s="11" t="s">
        <v>55</v>
      </c>
      <c r="K12769" s="11" t="str">
        <f>IFERROR(INDEX('EDC Component Dictionary'!$C$5:$C$37,MATCH('Rates Database'!J12769,'EDC Component Dictionary'!$B$5:$B$37,0)), "Energy Supply")</f>
        <v>Energy Supply</v>
      </c>
      <c r="L12769" s="12">
        <v>0.111405199999999</v>
      </c>
      <c r="M12769" s="12"/>
    </row>
    <row r="12770" spans="1:13" x14ac:dyDescent="0.3">
      <c r="A12770" s="18">
        <v>12768</v>
      </c>
      <c r="B12770" s="18">
        <f t="shared" si="400"/>
        <v>2020</v>
      </c>
      <c r="C12770" s="17">
        <v>44044</v>
      </c>
      <c r="D12770" s="18" t="s">
        <v>314</v>
      </c>
      <c r="E12770" s="18" t="s">
        <v>334</v>
      </c>
      <c r="F12770" s="18" t="str">
        <f t="shared" si="399"/>
        <v>Georgetown-Total Volumetric Charge-44044</v>
      </c>
      <c r="G12770" s="11" t="s">
        <v>131</v>
      </c>
      <c r="H12770" s="11" t="s">
        <v>55</v>
      </c>
      <c r="I12770" s="11" t="s">
        <v>55</v>
      </c>
      <c r="J12770" s="11" t="s">
        <v>55</v>
      </c>
      <c r="K12770" s="11" t="str">
        <f>IFERROR(INDEX('EDC Component Dictionary'!$C$5:$C$37,MATCH('Rates Database'!J12770,'EDC Component Dictionary'!$B$5:$B$37,0)), "Energy Supply")</f>
        <v>Energy Supply</v>
      </c>
      <c r="L12770" s="12">
        <v>0.15789500000000001</v>
      </c>
      <c r="M12770" s="12"/>
    </row>
    <row r="12771" spans="1:13" x14ac:dyDescent="0.3">
      <c r="A12771" s="18">
        <v>12769</v>
      </c>
      <c r="B12771" s="18">
        <f t="shared" si="400"/>
        <v>2020</v>
      </c>
      <c r="C12771" s="17">
        <v>44044</v>
      </c>
      <c r="D12771" s="18" t="s">
        <v>314</v>
      </c>
      <c r="E12771" s="18" t="s">
        <v>335</v>
      </c>
      <c r="F12771" s="18" t="str">
        <f t="shared" si="399"/>
        <v>Sterling-Total Volumetric Charge-44044</v>
      </c>
      <c r="G12771" s="11" t="s">
        <v>131</v>
      </c>
      <c r="H12771" s="11" t="s">
        <v>55</v>
      </c>
      <c r="I12771" s="11" t="s">
        <v>55</v>
      </c>
      <c r="J12771" s="11" t="s">
        <v>55</v>
      </c>
      <c r="K12771" s="11" t="str">
        <f>IFERROR(INDEX('EDC Component Dictionary'!$C$5:$C$37,MATCH('Rates Database'!J12771,'EDC Component Dictionary'!$B$5:$B$37,0)), "Energy Supply")</f>
        <v>Energy Supply</v>
      </c>
      <c r="L12771" s="12">
        <v>0.12855</v>
      </c>
      <c r="M12771" s="12"/>
    </row>
    <row r="12772" spans="1:13" x14ac:dyDescent="0.3">
      <c r="A12772" s="18">
        <v>12770</v>
      </c>
      <c r="B12772" s="18">
        <f t="shared" si="400"/>
        <v>2020</v>
      </c>
      <c r="C12772" s="17">
        <v>44044</v>
      </c>
      <c r="D12772" s="18" t="s">
        <v>314</v>
      </c>
      <c r="E12772" s="18" t="s">
        <v>336</v>
      </c>
      <c r="F12772" s="18" t="str">
        <f t="shared" si="399"/>
        <v>Littleton-Total Volumetric Charge-44044</v>
      </c>
      <c r="G12772" s="11" t="s">
        <v>131</v>
      </c>
      <c r="H12772" s="11" t="s">
        <v>55</v>
      </c>
      <c r="I12772" s="11" t="s">
        <v>55</v>
      </c>
      <c r="J12772" s="11" t="s">
        <v>55</v>
      </c>
      <c r="K12772" s="11" t="str">
        <f>IFERROR(INDEX('EDC Component Dictionary'!$C$5:$C$37,MATCH('Rates Database'!J12772,'EDC Component Dictionary'!$B$5:$B$37,0)), "Energy Supply")</f>
        <v>Energy Supply</v>
      </c>
      <c r="L12772" s="12">
        <v>0.122750899999999</v>
      </c>
      <c r="M12772" s="12"/>
    </row>
    <row r="12773" spans="1:13" x14ac:dyDescent="0.3">
      <c r="A12773" s="18">
        <v>12771</v>
      </c>
      <c r="B12773" s="18">
        <f t="shared" si="400"/>
        <v>2020</v>
      </c>
      <c r="C12773" s="17">
        <v>44044</v>
      </c>
      <c r="D12773" s="18" t="s">
        <v>314</v>
      </c>
      <c r="E12773" s="18" t="s">
        <v>337</v>
      </c>
      <c r="F12773" s="18" t="str">
        <f t="shared" si="399"/>
        <v>Boylston-Total Volumetric Charge-44044</v>
      </c>
      <c r="G12773" s="11" t="s">
        <v>131</v>
      </c>
      <c r="H12773" s="11" t="s">
        <v>55</v>
      </c>
      <c r="I12773" s="11" t="s">
        <v>55</v>
      </c>
      <c r="J12773" s="11" t="s">
        <v>55</v>
      </c>
      <c r="K12773" s="11" t="str">
        <f>IFERROR(INDEX('EDC Component Dictionary'!$C$5:$C$37,MATCH('Rates Database'!J12773,'EDC Component Dictionary'!$B$5:$B$37,0)), "Energy Supply")</f>
        <v>Energy Supply</v>
      </c>
      <c r="L12773" s="12">
        <v>0.1085</v>
      </c>
      <c r="M12773" s="12"/>
    </row>
    <row r="12774" spans="1:13" x14ac:dyDescent="0.3">
      <c r="A12774" s="18">
        <v>12772</v>
      </c>
      <c r="B12774" s="18">
        <f t="shared" si="400"/>
        <v>2020</v>
      </c>
      <c r="C12774" s="17">
        <v>44044</v>
      </c>
      <c r="D12774" s="18" t="s">
        <v>314</v>
      </c>
      <c r="E12774" s="18" t="s">
        <v>338</v>
      </c>
      <c r="F12774" s="18" t="str">
        <f t="shared" si="399"/>
        <v>Princeton-Total Volumetric Charge-44044</v>
      </c>
      <c r="G12774" s="11" t="s">
        <v>131</v>
      </c>
      <c r="H12774" s="11" t="s">
        <v>55</v>
      </c>
      <c r="I12774" s="11" t="s">
        <v>55</v>
      </c>
      <c r="J12774" s="11" t="s">
        <v>55</v>
      </c>
      <c r="K12774" s="11" t="str">
        <f>IFERROR(INDEX('EDC Component Dictionary'!$C$5:$C$37,MATCH('Rates Database'!J12774,'EDC Component Dictionary'!$B$5:$B$37,0)), "Energy Supply")</f>
        <v>Energy Supply</v>
      </c>
      <c r="L12774" s="12">
        <v>0.235124999999999</v>
      </c>
      <c r="M12774" s="12"/>
    </row>
    <row r="12775" spans="1:13" x14ac:dyDescent="0.3">
      <c r="A12775" s="18">
        <v>12773</v>
      </c>
      <c r="B12775" s="18">
        <f t="shared" si="400"/>
        <v>2020</v>
      </c>
      <c r="C12775" s="17">
        <v>44044</v>
      </c>
      <c r="D12775" s="18" t="s">
        <v>314</v>
      </c>
      <c r="E12775" s="18" t="s">
        <v>339</v>
      </c>
      <c r="F12775" s="18" t="str">
        <f t="shared" si="399"/>
        <v>Rowley-Total Volumetric Charge-44044</v>
      </c>
      <c r="G12775" s="11" t="s">
        <v>131</v>
      </c>
      <c r="H12775" s="11" t="s">
        <v>55</v>
      </c>
      <c r="I12775" s="11" t="s">
        <v>55</v>
      </c>
      <c r="J12775" s="11" t="s">
        <v>55</v>
      </c>
      <c r="K12775" s="11" t="str">
        <f>IFERROR(INDEX('EDC Component Dictionary'!$C$5:$C$37,MATCH('Rates Database'!J12775,'EDC Component Dictionary'!$B$5:$B$37,0)), "Energy Supply")</f>
        <v>Energy Supply</v>
      </c>
      <c r="L12775" s="12">
        <v>0.17599999999999999</v>
      </c>
      <c r="M12775" s="12"/>
    </row>
    <row r="12776" spans="1:13" x14ac:dyDescent="0.3">
      <c r="A12776" s="18">
        <v>12774</v>
      </c>
      <c r="B12776" s="18">
        <f t="shared" si="400"/>
        <v>2020</v>
      </c>
      <c r="C12776" s="17">
        <v>44044</v>
      </c>
      <c r="D12776" s="18" t="s">
        <v>314</v>
      </c>
      <c r="E12776" s="18" t="s">
        <v>340</v>
      </c>
      <c r="F12776" s="18" t="str">
        <f t="shared" si="399"/>
        <v>Wakefield-Total Volumetric Charge-44044</v>
      </c>
      <c r="G12776" s="11" t="s">
        <v>131</v>
      </c>
      <c r="H12776" s="11" t="s">
        <v>55</v>
      </c>
      <c r="I12776" s="11" t="s">
        <v>55</v>
      </c>
      <c r="J12776" s="11" t="s">
        <v>55</v>
      </c>
      <c r="K12776" s="11" t="str">
        <f>IFERROR(INDEX('EDC Component Dictionary'!$C$5:$C$37,MATCH('Rates Database'!J12776,'EDC Component Dictionary'!$B$5:$B$37,0)), "Energy Supply")</f>
        <v>Energy Supply</v>
      </c>
      <c r="L12776" s="12">
        <v>0.155</v>
      </c>
      <c r="M12776" s="12"/>
    </row>
    <row r="12777" spans="1:13" x14ac:dyDescent="0.3">
      <c r="A12777" s="18">
        <v>12775</v>
      </c>
      <c r="B12777" s="18">
        <f t="shared" si="400"/>
        <v>2020</v>
      </c>
      <c r="C12777" s="17">
        <v>44044</v>
      </c>
      <c r="D12777" s="18" t="s">
        <v>314</v>
      </c>
      <c r="E12777" s="18" t="s">
        <v>341</v>
      </c>
      <c r="F12777" s="18" t="str">
        <f t="shared" si="399"/>
        <v>Hull-Total Volumetric Charge-44044</v>
      </c>
      <c r="G12777" s="11" t="s">
        <v>131</v>
      </c>
      <c r="H12777" s="11" t="s">
        <v>55</v>
      </c>
      <c r="I12777" s="11" t="s">
        <v>55</v>
      </c>
      <c r="J12777" s="11" t="s">
        <v>55</v>
      </c>
      <c r="K12777" s="11" t="str">
        <f>IFERROR(INDEX('EDC Component Dictionary'!$C$5:$C$37,MATCH('Rates Database'!J12777,'EDC Component Dictionary'!$B$5:$B$37,0)), "Energy Supply")</f>
        <v>Energy Supply</v>
      </c>
      <c r="L12777" s="12">
        <v>0.154199999999999</v>
      </c>
      <c r="M12777" s="12"/>
    </row>
    <row r="12778" spans="1:13" x14ac:dyDescent="0.3">
      <c r="A12778" s="18">
        <v>12776</v>
      </c>
      <c r="B12778" s="18">
        <f t="shared" si="400"/>
        <v>2020</v>
      </c>
      <c r="C12778" s="17">
        <v>44044</v>
      </c>
      <c r="D12778" s="18" t="s">
        <v>314</v>
      </c>
      <c r="E12778" s="18" t="s">
        <v>342</v>
      </c>
      <c r="F12778" s="18" t="str">
        <f t="shared" si="399"/>
        <v>North Attleborough-Total Volumetric Charge-44044</v>
      </c>
      <c r="G12778" s="11" t="s">
        <v>131</v>
      </c>
      <c r="H12778" s="11" t="s">
        <v>55</v>
      </c>
      <c r="I12778" s="11" t="s">
        <v>55</v>
      </c>
      <c r="J12778" s="11" t="s">
        <v>55</v>
      </c>
      <c r="K12778" s="11" t="str">
        <f>IFERROR(INDEX('EDC Component Dictionary'!$C$5:$C$37,MATCH('Rates Database'!J12778,'EDC Component Dictionary'!$B$5:$B$37,0)), "Energy Supply")</f>
        <v>Energy Supply</v>
      </c>
      <c r="L12778" s="12">
        <v>0.131543999999999</v>
      </c>
      <c r="M12778" s="12"/>
    </row>
    <row r="12779" spans="1:13" x14ac:dyDescent="0.3">
      <c r="A12779" s="18">
        <v>12777</v>
      </c>
      <c r="B12779" s="18">
        <f t="shared" si="400"/>
        <v>2020</v>
      </c>
      <c r="C12779" s="17">
        <v>44044</v>
      </c>
      <c r="D12779" s="18" t="s">
        <v>314</v>
      </c>
      <c r="E12779" s="18" t="s">
        <v>343</v>
      </c>
      <c r="F12779" s="18" t="str">
        <f t="shared" si="399"/>
        <v>Holden-Total Volumetric Charge-44044</v>
      </c>
      <c r="G12779" s="11" t="s">
        <v>131</v>
      </c>
      <c r="H12779" s="11" t="s">
        <v>55</v>
      </c>
      <c r="I12779" s="11" t="s">
        <v>55</v>
      </c>
      <c r="J12779" s="11" t="s">
        <v>55</v>
      </c>
      <c r="K12779" s="11" t="str">
        <f>IFERROR(INDEX('EDC Component Dictionary'!$C$5:$C$37,MATCH('Rates Database'!J12779,'EDC Component Dictionary'!$B$5:$B$37,0)), "Energy Supply")</f>
        <v>Energy Supply</v>
      </c>
      <c r="L12779" s="12">
        <v>0.12966999999999901</v>
      </c>
      <c r="M12779" s="12"/>
    </row>
    <row r="12780" spans="1:13" x14ac:dyDescent="0.3">
      <c r="A12780" s="18">
        <v>12778</v>
      </c>
      <c r="B12780" s="18">
        <f t="shared" si="400"/>
        <v>2020</v>
      </c>
      <c r="C12780" s="17">
        <v>44044</v>
      </c>
      <c r="D12780" s="18" t="s">
        <v>314</v>
      </c>
      <c r="E12780" s="18" t="s">
        <v>344</v>
      </c>
      <c r="F12780" s="18" t="str">
        <f t="shared" si="399"/>
        <v>Norwood-Total Volumetric Charge-44044</v>
      </c>
      <c r="G12780" s="11" t="s">
        <v>131</v>
      </c>
      <c r="H12780" s="11" t="s">
        <v>55</v>
      </c>
      <c r="I12780" s="11" t="s">
        <v>55</v>
      </c>
      <c r="J12780" s="11" t="s">
        <v>55</v>
      </c>
      <c r="K12780" s="11" t="str">
        <f>IFERROR(INDEX('EDC Component Dictionary'!$C$5:$C$37,MATCH('Rates Database'!J12780,'EDC Component Dictionary'!$B$5:$B$37,0)), "Energy Supply")</f>
        <v>Energy Supply</v>
      </c>
      <c r="L12780" s="12">
        <v>0.16103000000000001</v>
      </c>
      <c r="M12780" s="12"/>
    </row>
    <row r="12781" spans="1:13" x14ac:dyDescent="0.3">
      <c r="A12781" s="18">
        <v>12779</v>
      </c>
      <c r="B12781" s="18">
        <f t="shared" si="400"/>
        <v>2020</v>
      </c>
      <c r="C12781" s="17">
        <v>44044</v>
      </c>
      <c r="D12781" s="18" t="s">
        <v>314</v>
      </c>
      <c r="E12781" s="18" t="s">
        <v>345</v>
      </c>
      <c r="F12781" s="18" t="str">
        <f t="shared" si="399"/>
        <v>Russell-Total Volumetric Charge-44044</v>
      </c>
      <c r="G12781" s="11" t="s">
        <v>131</v>
      </c>
      <c r="H12781" s="11" t="s">
        <v>55</v>
      </c>
      <c r="I12781" s="11" t="s">
        <v>55</v>
      </c>
      <c r="J12781" s="11" t="s">
        <v>55</v>
      </c>
      <c r="K12781" s="11" t="str">
        <f>IFERROR(INDEX('EDC Component Dictionary'!$C$5:$C$37,MATCH('Rates Database'!J12781,'EDC Component Dictionary'!$B$5:$B$37,0)), "Energy Supply")</f>
        <v>Energy Supply</v>
      </c>
      <c r="L12781" s="12">
        <v>0.17399999999999999</v>
      </c>
      <c r="M12781" s="12"/>
    </row>
    <row r="12782" spans="1:13" x14ac:dyDescent="0.3">
      <c r="A12782" s="18">
        <v>12780</v>
      </c>
      <c r="B12782" s="18">
        <f t="shared" si="400"/>
        <v>2020</v>
      </c>
      <c r="C12782" s="17">
        <v>44044</v>
      </c>
      <c r="D12782" s="18" t="s">
        <v>314</v>
      </c>
      <c r="E12782" s="18" t="s">
        <v>346</v>
      </c>
      <c r="F12782" s="18" t="str">
        <f t="shared" si="399"/>
        <v>Chester-Total Volumetric Charge-44044</v>
      </c>
      <c r="G12782" s="11" t="s">
        <v>131</v>
      </c>
      <c r="H12782" s="11" t="s">
        <v>55</v>
      </c>
      <c r="I12782" s="11" t="s">
        <v>55</v>
      </c>
      <c r="J12782" s="11" t="s">
        <v>55</v>
      </c>
      <c r="K12782" s="11" t="str">
        <f>IFERROR(INDEX('EDC Component Dictionary'!$C$5:$C$37,MATCH('Rates Database'!J12782,'EDC Component Dictionary'!$B$5:$B$37,0)), "Energy Supply")</f>
        <v>Energy Supply</v>
      </c>
      <c r="L12782" s="12">
        <v>0.20888599999999899</v>
      </c>
      <c r="M12782" s="12"/>
    </row>
    <row r="12783" spans="1:13" x14ac:dyDescent="0.3">
      <c r="A12783" s="18">
        <v>12781</v>
      </c>
      <c r="B12783" s="18">
        <f t="shared" si="400"/>
        <v>2023</v>
      </c>
      <c r="C12783" s="17">
        <v>45170</v>
      </c>
      <c r="D12783" s="18" t="s">
        <v>314</v>
      </c>
      <c r="E12783" s="18" t="s">
        <v>315</v>
      </c>
      <c r="F12783" s="18" t="str">
        <f t="shared" si="399"/>
        <v>Holyoke-Total Volumetric Charge-45170</v>
      </c>
      <c r="G12783" s="11" t="s">
        <v>131</v>
      </c>
      <c r="H12783" s="11" t="s">
        <v>55</v>
      </c>
      <c r="I12783" s="11" t="s">
        <v>55</v>
      </c>
      <c r="J12783" s="11" t="s">
        <v>55</v>
      </c>
      <c r="K12783" s="11" t="str">
        <f>IFERROR(INDEX('EDC Component Dictionary'!$C$5:$C$37,MATCH('Rates Database'!J12783,'EDC Component Dictionary'!$B$5:$B$37,0)), "Energy Supply")</f>
        <v>Energy Supply</v>
      </c>
      <c r="L12783" s="12">
        <v>0.147703999999999</v>
      </c>
      <c r="M12783" s="12"/>
    </row>
    <row r="12784" spans="1:13" x14ac:dyDescent="0.3">
      <c r="A12784" s="18">
        <v>12782</v>
      </c>
      <c r="B12784" s="18">
        <f t="shared" si="400"/>
        <v>2023</v>
      </c>
      <c r="C12784" s="17">
        <v>45170</v>
      </c>
      <c r="D12784" s="18" t="s">
        <v>314</v>
      </c>
      <c r="E12784" s="18" t="s">
        <v>316</v>
      </c>
      <c r="F12784" s="18" t="str">
        <f t="shared" si="399"/>
        <v>West Boylston-Total Volumetric Charge-45170</v>
      </c>
      <c r="G12784" s="11" t="s">
        <v>131</v>
      </c>
      <c r="H12784" s="11" t="s">
        <v>55</v>
      </c>
      <c r="I12784" s="11" t="s">
        <v>55</v>
      </c>
      <c r="J12784" s="11" t="s">
        <v>55</v>
      </c>
      <c r="K12784" s="11" t="str">
        <f>IFERROR(INDEX('EDC Component Dictionary'!$C$5:$C$37,MATCH('Rates Database'!J12784,'EDC Component Dictionary'!$B$5:$B$37,0)), "Energy Supply")</f>
        <v>Energy Supply</v>
      </c>
      <c r="L12784" s="12">
        <v>0.13625999999999899</v>
      </c>
      <c r="M12784" s="12"/>
    </row>
    <row r="12785" spans="1:13" x14ac:dyDescent="0.3">
      <c r="A12785" s="18">
        <v>12783</v>
      </c>
      <c r="B12785" s="18">
        <f t="shared" si="400"/>
        <v>2023</v>
      </c>
      <c r="C12785" s="17">
        <v>45170</v>
      </c>
      <c r="D12785" s="18" t="s">
        <v>314</v>
      </c>
      <c r="E12785" s="18" t="s">
        <v>317</v>
      </c>
      <c r="F12785" s="18" t="str">
        <f t="shared" si="399"/>
        <v>Danvers-Total Volumetric Charge-45170</v>
      </c>
      <c r="G12785" s="11" t="s">
        <v>131</v>
      </c>
      <c r="H12785" s="11" t="s">
        <v>55</v>
      </c>
      <c r="I12785" s="11" t="s">
        <v>55</v>
      </c>
      <c r="J12785" s="11" t="s">
        <v>55</v>
      </c>
      <c r="K12785" s="11" t="str">
        <f>IFERROR(INDEX('EDC Component Dictionary'!$C$5:$C$37,MATCH('Rates Database'!J12785,'EDC Component Dictionary'!$B$5:$B$37,0)), "Energy Supply")</f>
        <v>Energy Supply</v>
      </c>
      <c r="L12785" s="12">
        <v>0.1386</v>
      </c>
      <c r="M12785" s="12"/>
    </row>
    <row r="12786" spans="1:13" x14ac:dyDescent="0.3">
      <c r="A12786" s="18">
        <v>12784</v>
      </c>
      <c r="B12786" s="18">
        <f t="shared" si="400"/>
        <v>2023</v>
      </c>
      <c r="C12786" s="17">
        <v>45170</v>
      </c>
      <c r="D12786" s="18" t="s">
        <v>314</v>
      </c>
      <c r="E12786" s="18" t="s">
        <v>318</v>
      </c>
      <c r="F12786" s="18" t="str">
        <f t="shared" si="399"/>
        <v>Peabody-Total Volumetric Charge-45170</v>
      </c>
      <c r="G12786" s="11" t="s">
        <v>131</v>
      </c>
      <c r="H12786" s="11" t="s">
        <v>55</v>
      </c>
      <c r="I12786" s="11" t="s">
        <v>55</v>
      </c>
      <c r="J12786" s="11" t="s">
        <v>55</v>
      </c>
      <c r="K12786" s="11" t="str">
        <f>IFERROR(INDEX('EDC Component Dictionary'!$C$5:$C$37,MATCH('Rates Database'!J12786,'EDC Component Dictionary'!$B$5:$B$37,0)), "Energy Supply")</f>
        <v>Energy Supply</v>
      </c>
      <c r="L12786" s="12">
        <v>0.13278999999999999</v>
      </c>
      <c r="M12786" s="12"/>
    </row>
    <row r="12787" spans="1:13" x14ac:dyDescent="0.3">
      <c r="A12787" s="18">
        <v>12785</v>
      </c>
      <c r="B12787" s="18">
        <f t="shared" si="400"/>
        <v>2023</v>
      </c>
      <c r="C12787" s="17">
        <v>45170</v>
      </c>
      <c r="D12787" s="18" t="s">
        <v>314</v>
      </c>
      <c r="E12787" s="18" t="s">
        <v>319</v>
      </c>
      <c r="F12787" s="18" t="str">
        <f t="shared" si="399"/>
        <v>Ashburnham-Total Volumetric Charge-45170</v>
      </c>
      <c r="G12787" s="11" t="s">
        <v>131</v>
      </c>
      <c r="H12787" s="11" t="s">
        <v>55</v>
      </c>
      <c r="I12787" s="11" t="s">
        <v>55</v>
      </c>
      <c r="J12787" s="11" t="s">
        <v>55</v>
      </c>
      <c r="K12787" s="11" t="str">
        <f>IFERROR(INDEX('EDC Component Dictionary'!$C$5:$C$37,MATCH('Rates Database'!J12787,'EDC Component Dictionary'!$B$5:$B$37,0)), "Energy Supply")</f>
        <v>Energy Supply</v>
      </c>
      <c r="L12787" s="12">
        <v>0.18869999999999901</v>
      </c>
      <c r="M12787" s="12"/>
    </row>
    <row r="12788" spans="1:13" x14ac:dyDescent="0.3">
      <c r="A12788" s="18">
        <v>12786</v>
      </c>
      <c r="B12788" s="18">
        <f t="shared" si="400"/>
        <v>2023</v>
      </c>
      <c r="C12788" s="17">
        <v>45170</v>
      </c>
      <c r="D12788" s="18" t="s">
        <v>314</v>
      </c>
      <c r="E12788" s="18" t="s">
        <v>320</v>
      </c>
      <c r="F12788" s="18" t="str">
        <f t="shared" si="399"/>
        <v>Mansfield-Total Volumetric Charge-45170</v>
      </c>
      <c r="G12788" s="11" t="s">
        <v>131</v>
      </c>
      <c r="H12788" s="11" t="s">
        <v>55</v>
      </c>
      <c r="I12788" s="11" t="s">
        <v>55</v>
      </c>
      <c r="J12788" s="11" t="s">
        <v>55</v>
      </c>
      <c r="K12788" s="11" t="str">
        <f>IFERROR(INDEX('EDC Component Dictionary'!$C$5:$C$37,MATCH('Rates Database'!J12788,'EDC Component Dictionary'!$B$5:$B$37,0)), "Energy Supply")</f>
        <v>Energy Supply</v>
      </c>
      <c r="L12788" s="12">
        <v>0.12876000000000001</v>
      </c>
      <c r="M12788" s="12"/>
    </row>
    <row r="12789" spans="1:13" x14ac:dyDescent="0.3">
      <c r="A12789" s="18">
        <v>12787</v>
      </c>
      <c r="B12789" s="18">
        <f t="shared" si="400"/>
        <v>2023</v>
      </c>
      <c r="C12789" s="17">
        <v>45170</v>
      </c>
      <c r="D12789" s="18" t="s">
        <v>314</v>
      </c>
      <c r="E12789" s="18" t="s">
        <v>321</v>
      </c>
      <c r="F12789" s="18" t="str">
        <f t="shared" si="399"/>
        <v>Braintree-Total Volumetric Charge-45170</v>
      </c>
      <c r="G12789" s="11" t="s">
        <v>131</v>
      </c>
      <c r="H12789" s="11" t="s">
        <v>55</v>
      </c>
      <c r="I12789" s="11" t="s">
        <v>55</v>
      </c>
      <c r="J12789" s="11" t="s">
        <v>55</v>
      </c>
      <c r="K12789" s="11" t="str">
        <f>IFERROR(INDEX('EDC Component Dictionary'!$C$5:$C$37,MATCH('Rates Database'!J12789,'EDC Component Dictionary'!$B$5:$B$37,0)), "Energy Supply")</f>
        <v>Energy Supply</v>
      </c>
      <c r="L12789" s="12">
        <v>0.15049899999999899</v>
      </c>
      <c r="M12789" s="12"/>
    </row>
    <row r="12790" spans="1:13" x14ac:dyDescent="0.3">
      <c r="A12790" s="18">
        <v>12788</v>
      </c>
      <c r="B12790" s="18">
        <f t="shared" si="400"/>
        <v>2023</v>
      </c>
      <c r="C12790" s="17">
        <v>45170</v>
      </c>
      <c r="D12790" s="18" t="s">
        <v>314</v>
      </c>
      <c r="E12790" s="18" t="s">
        <v>322</v>
      </c>
      <c r="F12790" s="18" t="str">
        <f t="shared" si="399"/>
        <v>Paxton-Total Volumetric Charge-45170</v>
      </c>
      <c r="G12790" s="11" t="s">
        <v>131</v>
      </c>
      <c r="H12790" s="11" t="s">
        <v>55</v>
      </c>
      <c r="I12790" s="11" t="s">
        <v>55</v>
      </c>
      <c r="J12790" s="11" t="s">
        <v>55</v>
      </c>
      <c r="K12790" s="11" t="str">
        <f>IFERROR(INDEX('EDC Component Dictionary'!$C$5:$C$37,MATCH('Rates Database'!J12790,'EDC Component Dictionary'!$B$5:$B$37,0)), "Energy Supply")</f>
        <v>Energy Supply</v>
      </c>
      <c r="L12790" s="12">
        <v>0.18562000000000001</v>
      </c>
      <c r="M12790" s="12"/>
    </row>
    <row r="12791" spans="1:13" x14ac:dyDescent="0.3">
      <c r="A12791" s="18">
        <v>12789</v>
      </c>
      <c r="B12791" s="18">
        <f t="shared" si="400"/>
        <v>2023</v>
      </c>
      <c r="C12791" s="17">
        <v>45170</v>
      </c>
      <c r="D12791" s="18" t="s">
        <v>314</v>
      </c>
      <c r="E12791" s="18" t="s">
        <v>323</v>
      </c>
      <c r="F12791" s="18" t="str">
        <f t="shared" si="399"/>
        <v>Templeton-Total Volumetric Charge-45170</v>
      </c>
      <c r="G12791" s="11" t="s">
        <v>131</v>
      </c>
      <c r="H12791" s="11" t="s">
        <v>55</v>
      </c>
      <c r="I12791" s="11" t="s">
        <v>55</v>
      </c>
      <c r="J12791" s="11" t="s">
        <v>55</v>
      </c>
      <c r="K12791" s="11" t="str">
        <f>IFERROR(INDEX('EDC Component Dictionary'!$C$5:$C$37,MATCH('Rates Database'!J12791,'EDC Component Dictionary'!$B$5:$B$37,0)), "Energy Supply")</f>
        <v>Energy Supply</v>
      </c>
      <c r="L12791" s="12">
        <v>0.17460000000000001</v>
      </c>
      <c r="M12791" s="12"/>
    </row>
    <row r="12792" spans="1:13" x14ac:dyDescent="0.3">
      <c r="A12792" s="18">
        <v>12790</v>
      </c>
      <c r="B12792" s="18">
        <f t="shared" si="400"/>
        <v>2023</v>
      </c>
      <c r="C12792" s="17">
        <v>45170</v>
      </c>
      <c r="D12792" s="18" t="s">
        <v>314</v>
      </c>
      <c r="E12792" s="18" t="s">
        <v>324</v>
      </c>
      <c r="F12792" s="18" t="str">
        <f t="shared" si="399"/>
        <v>Hudson-Total Volumetric Charge-45170</v>
      </c>
      <c r="G12792" s="11" t="s">
        <v>131</v>
      </c>
      <c r="H12792" s="11" t="s">
        <v>55</v>
      </c>
      <c r="I12792" s="11" t="s">
        <v>55</v>
      </c>
      <c r="J12792" s="11" t="s">
        <v>55</v>
      </c>
      <c r="K12792" s="11" t="str">
        <f>IFERROR(INDEX('EDC Component Dictionary'!$C$5:$C$37,MATCH('Rates Database'!J12792,'EDC Component Dictionary'!$B$5:$B$37,0)), "Energy Supply")</f>
        <v>Energy Supply</v>
      </c>
      <c r="L12792" s="12">
        <v>0.13469</v>
      </c>
      <c r="M12792" s="12"/>
    </row>
    <row r="12793" spans="1:13" x14ac:dyDescent="0.3">
      <c r="A12793" s="18">
        <v>12791</v>
      </c>
      <c r="B12793" s="18">
        <f t="shared" si="400"/>
        <v>2023</v>
      </c>
      <c r="C12793" s="17">
        <v>45170</v>
      </c>
      <c r="D12793" s="18" t="s">
        <v>314</v>
      </c>
      <c r="E12793" s="18" t="s">
        <v>325</v>
      </c>
      <c r="F12793" s="18" t="str">
        <f t="shared" si="399"/>
        <v>Reading-Total Volumetric Charge-45170</v>
      </c>
      <c r="G12793" s="11" t="s">
        <v>131</v>
      </c>
      <c r="H12793" s="11" t="s">
        <v>55</v>
      </c>
      <c r="I12793" s="11" t="s">
        <v>55</v>
      </c>
      <c r="J12793" s="11" t="s">
        <v>55</v>
      </c>
      <c r="K12793" s="11" t="str">
        <f>IFERROR(INDEX('EDC Component Dictionary'!$C$5:$C$37,MATCH('Rates Database'!J12793,'EDC Component Dictionary'!$B$5:$B$37,0)), "Energy Supply")</f>
        <v>Energy Supply</v>
      </c>
      <c r="L12793" s="12">
        <v>0.162773</v>
      </c>
      <c r="M12793" s="12"/>
    </row>
    <row r="12794" spans="1:13" x14ac:dyDescent="0.3">
      <c r="A12794" s="18">
        <v>12792</v>
      </c>
      <c r="B12794" s="18">
        <f t="shared" si="400"/>
        <v>2023</v>
      </c>
      <c r="C12794" s="17">
        <v>45170</v>
      </c>
      <c r="D12794" s="18" t="s">
        <v>314</v>
      </c>
      <c r="E12794" s="18" t="s">
        <v>326</v>
      </c>
      <c r="F12794" s="18" t="str">
        <f t="shared" si="399"/>
        <v>Shrewsbury-Total Volumetric Charge-45170</v>
      </c>
      <c r="G12794" s="11" t="s">
        <v>131</v>
      </c>
      <c r="H12794" s="11" t="s">
        <v>55</v>
      </c>
      <c r="I12794" s="11" t="s">
        <v>55</v>
      </c>
      <c r="J12794" s="11" t="s">
        <v>55</v>
      </c>
      <c r="K12794" s="11" t="str">
        <f>IFERROR(INDEX('EDC Component Dictionary'!$C$5:$C$37,MATCH('Rates Database'!J12794,'EDC Component Dictionary'!$B$5:$B$37,0)), "Energy Supply")</f>
        <v>Energy Supply</v>
      </c>
      <c r="L12794" s="12">
        <v>0.12690000000000001</v>
      </c>
      <c r="M12794" s="12"/>
    </row>
    <row r="12795" spans="1:13" x14ac:dyDescent="0.3">
      <c r="A12795" s="18">
        <v>12793</v>
      </c>
      <c r="B12795" s="18">
        <f t="shared" si="400"/>
        <v>2023</v>
      </c>
      <c r="C12795" s="17">
        <v>45170</v>
      </c>
      <c r="D12795" s="18" t="s">
        <v>314</v>
      </c>
      <c r="E12795" s="18" t="s">
        <v>327</v>
      </c>
      <c r="F12795" s="18" t="str">
        <f t="shared" si="399"/>
        <v>Ipswich-Total Volumetric Charge-45170</v>
      </c>
      <c r="G12795" s="11" t="s">
        <v>131</v>
      </c>
      <c r="H12795" s="11" t="s">
        <v>55</v>
      </c>
      <c r="I12795" s="11" t="s">
        <v>55</v>
      </c>
      <c r="J12795" s="11" t="s">
        <v>55</v>
      </c>
      <c r="K12795" s="11" t="str">
        <f>IFERROR(INDEX('EDC Component Dictionary'!$C$5:$C$37,MATCH('Rates Database'!J12795,'EDC Component Dictionary'!$B$5:$B$37,0)), "Energy Supply")</f>
        <v>Energy Supply</v>
      </c>
      <c r="L12795" s="12">
        <v>0.14899999999999999</v>
      </c>
      <c r="M12795" s="12"/>
    </row>
    <row r="12796" spans="1:13" x14ac:dyDescent="0.3">
      <c r="A12796" s="18">
        <v>12794</v>
      </c>
      <c r="B12796" s="18">
        <f t="shared" si="400"/>
        <v>2023</v>
      </c>
      <c r="C12796" s="17">
        <v>45170</v>
      </c>
      <c r="D12796" s="18" t="s">
        <v>314</v>
      </c>
      <c r="E12796" s="18" t="s">
        <v>328</v>
      </c>
      <c r="F12796" s="18" t="str">
        <f t="shared" si="399"/>
        <v>Westfield-Total Volumetric Charge-45170</v>
      </c>
      <c r="G12796" s="11" t="s">
        <v>131</v>
      </c>
      <c r="H12796" s="11" t="s">
        <v>55</v>
      </c>
      <c r="I12796" s="11" t="s">
        <v>55</v>
      </c>
      <c r="J12796" s="11" t="s">
        <v>55</v>
      </c>
      <c r="K12796" s="11" t="str">
        <f>IFERROR(INDEX('EDC Component Dictionary'!$C$5:$C$37,MATCH('Rates Database'!J12796,'EDC Component Dictionary'!$B$5:$B$37,0)), "Energy Supply")</f>
        <v>Energy Supply</v>
      </c>
      <c r="L12796" s="12">
        <v>0.14183499999999999</v>
      </c>
      <c r="M12796" s="12"/>
    </row>
    <row r="12797" spans="1:13" x14ac:dyDescent="0.3">
      <c r="A12797" s="18">
        <v>12795</v>
      </c>
      <c r="B12797" s="18">
        <f t="shared" si="400"/>
        <v>2023</v>
      </c>
      <c r="C12797" s="17">
        <v>45170</v>
      </c>
      <c r="D12797" s="18" t="s">
        <v>314</v>
      </c>
      <c r="E12797" s="18" t="s">
        <v>329</v>
      </c>
      <c r="F12797" s="18" t="str">
        <f t="shared" si="399"/>
        <v>Merrimac-Total Volumetric Charge-45170</v>
      </c>
      <c r="G12797" s="11" t="s">
        <v>131</v>
      </c>
      <c r="H12797" s="11" t="s">
        <v>55</v>
      </c>
      <c r="I12797" s="11" t="s">
        <v>55</v>
      </c>
      <c r="J12797" s="11" t="s">
        <v>55</v>
      </c>
      <c r="K12797" s="11" t="str">
        <f>IFERROR(INDEX('EDC Component Dictionary'!$C$5:$C$37,MATCH('Rates Database'!J12797,'EDC Component Dictionary'!$B$5:$B$37,0)), "Energy Supply")</f>
        <v>Energy Supply</v>
      </c>
      <c r="L12797" s="12">
        <v>0.17313000000000001</v>
      </c>
      <c r="M12797" s="12"/>
    </row>
    <row r="12798" spans="1:13" x14ac:dyDescent="0.3">
      <c r="A12798" s="18">
        <v>12796</v>
      </c>
      <c r="B12798" s="18">
        <f t="shared" si="400"/>
        <v>2023</v>
      </c>
      <c r="C12798" s="17">
        <v>45170</v>
      </c>
      <c r="D12798" s="18" t="s">
        <v>314</v>
      </c>
      <c r="E12798" s="18" t="s">
        <v>330</v>
      </c>
      <c r="F12798" s="18" t="str">
        <f t="shared" si="399"/>
        <v>Chicopee-Total Volumetric Charge-45170</v>
      </c>
      <c r="G12798" s="11" t="s">
        <v>131</v>
      </c>
      <c r="H12798" s="11" t="s">
        <v>55</v>
      </c>
      <c r="I12798" s="11" t="s">
        <v>55</v>
      </c>
      <c r="J12798" s="11" t="s">
        <v>55</v>
      </c>
      <c r="K12798" s="11" t="str">
        <f>IFERROR(INDEX('EDC Component Dictionary'!$C$5:$C$37,MATCH('Rates Database'!J12798,'EDC Component Dictionary'!$B$5:$B$37,0)), "Energy Supply")</f>
        <v>Energy Supply</v>
      </c>
      <c r="L12798" s="12">
        <v>0.14873999999999901</v>
      </c>
      <c r="M12798" s="12"/>
    </row>
    <row r="12799" spans="1:13" x14ac:dyDescent="0.3">
      <c r="A12799" s="18">
        <v>12797</v>
      </c>
      <c r="B12799" s="18">
        <f t="shared" si="400"/>
        <v>2023</v>
      </c>
      <c r="C12799" s="17">
        <v>45170</v>
      </c>
      <c r="D12799" s="18" t="s">
        <v>314</v>
      </c>
      <c r="E12799" s="18" t="s">
        <v>331</v>
      </c>
      <c r="F12799" s="18" t="str">
        <f t="shared" si="399"/>
        <v>Marblehead-Total Volumetric Charge-45170</v>
      </c>
      <c r="G12799" s="11" t="s">
        <v>131</v>
      </c>
      <c r="H12799" s="11" t="s">
        <v>55</v>
      </c>
      <c r="I12799" s="11" t="s">
        <v>55</v>
      </c>
      <c r="J12799" s="11" t="s">
        <v>55</v>
      </c>
      <c r="K12799" s="11" t="str">
        <f>IFERROR(INDEX('EDC Component Dictionary'!$C$5:$C$37,MATCH('Rates Database'!J12799,'EDC Component Dictionary'!$B$5:$B$37,0)), "Energy Supply")</f>
        <v>Energy Supply</v>
      </c>
      <c r="L12799" s="12">
        <v>0.2019</v>
      </c>
      <c r="M12799" s="12"/>
    </row>
    <row r="12800" spans="1:13" x14ac:dyDescent="0.3">
      <c r="A12800" s="18">
        <v>12798</v>
      </c>
      <c r="B12800" s="18">
        <f t="shared" si="400"/>
        <v>2023</v>
      </c>
      <c r="C12800" s="17">
        <v>45170</v>
      </c>
      <c r="D12800" s="18" t="s">
        <v>314</v>
      </c>
      <c r="E12800" s="18" t="s">
        <v>332</v>
      </c>
      <c r="F12800" s="18" t="str">
        <f t="shared" si="399"/>
        <v>Hingham-Total Volumetric Charge-45170</v>
      </c>
      <c r="G12800" s="11" t="s">
        <v>131</v>
      </c>
      <c r="H12800" s="11" t="s">
        <v>55</v>
      </c>
      <c r="I12800" s="11" t="s">
        <v>55</v>
      </c>
      <c r="J12800" s="11" t="s">
        <v>55</v>
      </c>
      <c r="K12800" s="11" t="str">
        <f>IFERROR(INDEX('EDC Component Dictionary'!$C$5:$C$37,MATCH('Rates Database'!J12800,'EDC Component Dictionary'!$B$5:$B$37,0)), "Energy Supply")</f>
        <v>Energy Supply</v>
      </c>
      <c r="L12800" s="12">
        <v>0.17360699999999901</v>
      </c>
      <c r="M12800" s="12"/>
    </row>
    <row r="12801" spans="1:13" x14ac:dyDescent="0.3">
      <c r="A12801" s="18">
        <v>12799</v>
      </c>
      <c r="B12801" s="18">
        <f t="shared" si="400"/>
        <v>2023</v>
      </c>
      <c r="C12801" s="17">
        <v>45170</v>
      </c>
      <c r="D12801" s="18" t="s">
        <v>314</v>
      </c>
      <c r="E12801" s="18" t="s">
        <v>333</v>
      </c>
      <c r="F12801" s="18" t="str">
        <f t="shared" si="399"/>
        <v>South Hadley-Total Volumetric Charge-45170</v>
      </c>
      <c r="G12801" s="11" t="s">
        <v>131</v>
      </c>
      <c r="H12801" s="11" t="s">
        <v>55</v>
      </c>
      <c r="I12801" s="11" t="s">
        <v>55</v>
      </c>
      <c r="J12801" s="11" t="s">
        <v>55</v>
      </c>
      <c r="K12801" s="11" t="str">
        <f>IFERROR(INDEX('EDC Component Dictionary'!$C$5:$C$37,MATCH('Rates Database'!J12801,'EDC Component Dictionary'!$B$5:$B$37,0)), "Energy Supply")</f>
        <v>Energy Supply</v>
      </c>
      <c r="L12801" s="12">
        <v>0.147885199999999</v>
      </c>
      <c r="M12801" s="12"/>
    </row>
    <row r="12802" spans="1:13" x14ac:dyDescent="0.3">
      <c r="A12802" s="18">
        <v>12800</v>
      </c>
      <c r="B12802" s="18">
        <f t="shared" si="400"/>
        <v>2023</v>
      </c>
      <c r="C12802" s="17">
        <v>45170</v>
      </c>
      <c r="D12802" s="18" t="s">
        <v>314</v>
      </c>
      <c r="E12802" s="18" t="s">
        <v>334</v>
      </c>
      <c r="F12802" s="18" t="str">
        <f t="shared" si="399"/>
        <v>Georgetown-Total Volumetric Charge-45170</v>
      </c>
      <c r="G12802" s="11" t="s">
        <v>131</v>
      </c>
      <c r="H12802" s="11" t="s">
        <v>55</v>
      </c>
      <c r="I12802" s="11" t="s">
        <v>55</v>
      </c>
      <c r="J12802" s="11" t="s">
        <v>55</v>
      </c>
      <c r="K12802" s="11" t="str">
        <f>IFERROR(INDEX('EDC Component Dictionary'!$C$5:$C$37,MATCH('Rates Database'!J12802,'EDC Component Dictionary'!$B$5:$B$37,0)), "Energy Supply")</f>
        <v>Energy Supply</v>
      </c>
      <c r="L12802" s="12">
        <v>0.17379500000000001</v>
      </c>
      <c r="M12802" s="12"/>
    </row>
    <row r="12803" spans="1:13" x14ac:dyDescent="0.3">
      <c r="A12803" s="18">
        <v>12801</v>
      </c>
      <c r="B12803" s="18">
        <f t="shared" si="400"/>
        <v>2023</v>
      </c>
      <c r="C12803" s="17">
        <v>45170</v>
      </c>
      <c r="D12803" s="18" t="s">
        <v>314</v>
      </c>
      <c r="E12803" s="18" t="s">
        <v>335</v>
      </c>
      <c r="F12803" s="18" t="str">
        <f t="shared" si="399"/>
        <v>Sterling-Total Volumetric Charge-45170</v>
      </c>
      <c r="G12803" s="11" t="s">
        <v>131</v>
      </c>
      <c r="H12803" s="11" t="s">
        <v>55</v>
      </c>
      <c r="I12803" s="11" t="s">
        <v>55</v>
      </c>
      <c r="J12803" s="11" t="s">
        <v>55</v>
      </c>
      <c r="K12803" s="11" t="str">
        <f>IFERROR(INDEX('EDC Component Dictionary'!$C$5:$C$37,MATCH('Rates Database'!J12803,'EDC Component Dictionary'!$B$5:$B$37,0)), "Energy Supply")</f>
        <v>Energy Supply</v>
      </c>
      <c r="L12803" s="12">
        <v>0.13755000000000001</v>
      </c>
      <c r="M12803" s="12"/>
    </row>
    <row r="12804" spans="1:13" x14ac:dyDescent="0.3">
      <c r="A12804" s="18">
        <v>12802</v>
      </c>
      <c r="B12804" s="18">
        <f t="shared" si="400"/>
        <v>2023</v>
      </c>
      <c r="C12804" s="17">
        <v>45170</v>
      </c>
      <c r="D12804" s="18" t="s">
        <v>314</v>
      </c>
      <c r="E12804" s="18" t="s">
        <v>336</v>
      </c>
      <c r="F12804" s="18" t="str">
        <f t="shared" ref="F12804:F12867" si="401">_xlfn.CONCAT(E12804,"-",J12804,"-",C12804)</f>
        <v>Littleton-Total Volumetric Charge-45170</v>
      </c>
      <c r="G12804" s="11" t="s">
        <v>131</v>
      </c>
      <c r="H12804" s="11" t="s">
        <v>55</v>
      </c>
      <c r="I12804" s="11" t="s">
        <v>55</v>
      </c>
      <c r="J12804" s="11" t="s">
        <v>55</v>
      </c>
      <c r="K12804" s="11" t="str">
        <f>IFERROR(INDEX('EDC Component Dictionary'!$C$5:$C$37,MATCH('Rates Database'!J12804,'EDC Component Dictionary'!$B$5:$B$37,0)), "Energy Supply")</f>
        <v>Energy Supply</v>
      </c>
      <c r="L12804" s="12">
        <v>0.1374263</v>
      </c>
      <c r="M12804" s="12"/>
    </row>
    <row r="12805" spans="1:13" x14ac:dyDescent="0.3">
      <c r="A12805" s="18">
        <v>12803</v>
      </c>
      <c r="B12805" s="18">
        <f t="shared" si="400"/>
        <v>2023</v>
      </c>
      <c r="C12805" s="17">
        <v>45170</v>
      </c>
      <c r="D12805" s="18" t="s">
        <v>314</v>
      </c>
      <c r="E12805" s="18" t="s">
        <v>337</v>
      </c>
      <c r="F12805" s="18" t="str">
        <f t="shared" si="401"/>
        <v>Boylston-Total Volumetric Charge-45170</v>
      </c>
      <c r="G12805" s="11" t="s">
        <v>131</v>
      </c>
      <c r="H12805" s="11" t="s">
        <v>55</v>
      </c>
      <c r="I12805" s="11" t="s">
        <v>55</v>
      </c>
      <c r="J12805" s="11" t="s">
        <v>55</v>
      </c>
      <c r="K12805" s="11" t="str">
        <f>IFERROR(INDEX('EDC Component Dictionary'!$C$5:$C$37,MATCH('Rates Database'!J12805,'EDC Component Dictionary'!$B$5:$B$37,0)), "Energy Supply")</f>
        <v>Energy Supply</v>
      </c>
      <c r="L12805" s="12">
        <v>0.1275</v>
      </c>
      <c r="M12805" s="12"/>
    </row>
    <row r="12806" spans="1:13" x14ac:dyDescent="0.3">
      <c r="A12806" s="18">
        <v>12804</v>
      </c>
      <c r="B12806" s="18">
        <f t="shared" si="400"/>
        <v>2023</v>
      </c>
      <c r="C12806" s="17">
        <v>45170</v>
      </c>
      <c r="D12806" s="18" t="s">
        <v>314</v>
      </c>
      <c r="E12806" s="18" t="s">
        <v>338</v>
      </c>
      <c r="F12806" s="18" t="str">
        <f t="shared" si="401"/>
        <v>Princeton-Total Volumetric Charge-45170</v>
      </c>
      <c r="G12806" s="11" t="s">
        <v>131</v>
      </c>
      <c r="H12806" s="11" t="s">
        <v>55</v>
      </c>
      <c r="I12806" s="11" t="s">
        <v>55</v>
      </c>
      <c r="J12806" s="11" t="s">
        <v>55</v>
      </c>
      <c r="K12806" s="11" t="str">
        <f>IFERROR(INDEX('EDC Component Dictionary'!$C$5:$C$37,MATCH('Rates Database'!J12806,'EDC Component Dictionary'!$B$5:$B$37,0)), "Energy Supply")</f>
        <v>Energy Supply</v>
      </c>
      <c r="L12806" s="12">
        <v>0.235124999999999</v>
      </c>
      <c r="M12806" s="12"/>
    </row>
    <row r="12807" spans="1:13" x14ac:dyDescent="0.3">
      <c r="A12807" s="18">
        <v>12805</v>
      </c>
      <c r="B12807" s="18">
        <f t="shared" si="400"/>
        <v>2023</v>
      </c>
      <c r="C12807" s="17">
        <v>45170</v>
      </c>
      <c r="D12807" s="18" t="s">
        <v>314</v>
      </c>
      <c r="E12807" s="18" t="s">
        <v>339</v>
      </c>
      <c r="F12807" s="18" t="str">
        <f t="shared" si="401"/>
        <v>Rowley-Total Volumetric Charge-45170</v>
      </c>
      <c r="G12807" s="11" t="s">
        <v>131</v>
      </c>
      <c r="H12807" s="11" t="s">
        <v>55</v>
      </c>
      <c r="I12807" s="11" t="s">
        <v>55</v>
      </c>
      <c r="J12807" s="11" t="s">
        <v>55</v>
      </c>
      <c r="K12807" s="11" t="str">
        <f>IFERROR(INDEX('EDC Component Dictionary'!$C$5:$C$37,MATCH('Rates Database'!J12807,'EDC Component Dictionary'!$B$5:$B$37,0)), "Energy Supply")</f>
        <v>Energy Supply</v>
      </c>
      <c r="L12807" s="12">
        <v>0.1885</v>
      </c>
      <c r="M12807" s="12"/>
    </row>
    <row r="12808" spans="1:13" x14ac:dyDescent="0.3">
      <c r="A12808" s="18">
        <v>12806</v>
      </c>
      <c r="B12808" s="18">
        <f t="shared" si="400"/>
        <v>2023</v>
      </c>
      <c r="C12808" s="17">
        <v>45170</v>
      </c>
      <c r="D12808" s="18" t="s">
        <v>314</v>
      </c>
      <c r="E12808" s="18" t="s">
        <v>340</v>
      </c>
      <c r="F12808" s="18" t="str">
        <f t="shared" si="401"/>
        <v>Wakefield-Total Volumetric Charge-45170</v>
      </c>
      <c r="G12808" s="11" t="s">
        <v>131</v>
      </c>
      <c r="H12808" s="11" t="s">
        <v>55</v>
      </c>
      <c r="I12808" s="11" t="s">
        <v>55</v>
      </c>
      <c r="J12808" s="11" t="s">
        <v>55</v>
      </c>
      <c r="K12808" s="11" t="str">
        <f>IFERROR(INDEX('EDC Component Dictionary'!$C$5:$C$37,MATCH('Rates Database'!J12808,'EDC Component Dictionary'!$B$5:$B$37,0)), "Energy Supply")</f>
        <v>Energy Supply</v>
      </c>
      <c r="L12808" s="12">
        <v>0.20307999999999901</v>
      </c>
      <c r="M12808" s="12"/>
    </row>
    <row r="12809" spans="1:13" x14ac:dyDescent="0.3">
      <c r="A12809" s="18">
        <v>12807</v>
      </c>
      <c r="B12809" s="18">
        <f t="shared" si="400"/>
        <v>2023</v>
      </c>
      <c r="C12809" s="17">
        <v>45170</v>
      </c>
      <c r="D12809" s="18" t="s">
        <v>314</v>
      </c>
      <c r="E12809" s="18" t="s">
        <v>341</v>
      </c>
      <c r="F12809" s="18" t="str">
        <f t="shared" si="401"/>
        <v>Hull-Total Volumetric Charge-45170</v>
      </c>
      <c r="G12809" s="11" t="s">
        <v>131</v>
      </c>
      <c r="H12809" s="11" t="s">
        <v>55</v>
      </c>
      <c r="I12809" s="11" t="s">
        <v>55</v>
      </c>
      <c r="J12809" s="11" t="s">
        <v>55</v>
      </c>
      <c r="K12809" s="11" t="str">
        <f>IFERROR(INDEX('EDC Component Dictionary'!$C$5:$C$37,MATCH('Rates Database'!J12809,'EDC Component Dictionary'!$B$5:$B$37,0)), "Energy Supply")</f>
        <v>Energy Supply</v>
      </c>
      <c r="L12809" s="12">
        <v>0.1822</v>
      </c>
      <c r="M12809" s="12"/>
    </row>
    <row r="12810" spans="1:13" x14ac:dyDescent="0.3">
      <c r="A12810" s="18">
        <v>12808</v>
      </c>
      <c r="B12810" s="18">
        <f t="shared" si="400"/>
        <v>2023</v>
      </c>
      <c r="C12810" s="17">
        <v>45170</v>
      </c>
      <c r="D12810" s="18" t="s">
        <v>314</v>
      </c>
      <c r="E12810" s="18" t="s">
        <v>342</v>
      </c>
      <c r="F12810" s="18" t="str">
        <f t="shared" si="401"/>
        <v>North Attleborough-Total Volumetric Charge-45170</v>
      </c>
      <c r="G12810" s="11" t="s">
        <v>131</v>
      </c>
      <c r="H12810" s="11" t="s">
        <v>55</v>
      </c>
      <c r="I12810" s="11" t="s">
        <v>55</v>
      </c>
      <c r="J12810" s="11" t="s">
        <v>55</v>
      </c>
      <c r="K12810" s="11" t="str">
        <f>IFERROR(INDEX('EDC Component Dictionary'!$C$5:$C$37,MATCH('Rates Database'!J12810,'EDC Component Dictionary'!$B$5:$B$37,0)), "Energy Supply")</f>
        <v>Energy Supply</v>
      </c>
      <c r="L12810" s="12">
        <v>0.14615999999999901</v>
      </c>
      <c r="M12810" s="12"/>
    </row>
    <row r="12811" spans="1:13" x14ac:dyDescent="0.3">
      <c r="A12811" s="18">
        <v>12809</v>
      </c>
      <c r="B12811" s="18">
        <f t="shared" si="400"/>
        <v>2023</v>
      </c>
      <c r="C12811" s="17">
        <v>45170</v>
      </c>
      <c r="D12811" s="18" t="s">
        <v>314</v>
      </c>
      <c r="E12811" s="18" t="s">
        <v>343</v>
      </c>
      <c r="F12811" s="18" t="str">
        <f t="shared" si="401"/>
        <v>Holden-Total Volumetric Charge-45170</v>
      </c>
      <c r="G12811" s="11" t="s">
        <v>131</v>
      </c>
      <c r="H12811" s="11" t="s">
        <v>55</v>
      </c>
      <c r="I12811" s="11" t="s">
        <v>55</v>
      </c>
      <c r="J12811" s="11" t="s">
        <v>55</v>
      </c>
      <c r="K12811" s="11" t="str">
        <f>IFERROR(INDEX('EDC Component Dictionary'!$C$5:$C$37,MATCH('Rates Database'!J12811,'EDC Component Dictionary'!$B$5:$B$37,0)), "Energy Supply")</f>
        <v>Energy Supply</v>
      </c>
      <c r="L12811" s="12">
        <v>0.18124499999999999</v>
      </c>
      <c r="M12811" s="12"/>
    </row>
    <row r="12812" spans="1:13" x14ac:dyDescent="0.3">
      <c r="A12812" s="18">
        <v>12810</v>
      </c>
      <c r="B12812" s="18">
        <f t="shared" si="400"/>
        <v>2023</v>
      </c>
      <c r="C12812" s="17">
        <v>45170</v>
      </c>
      <c r="D12812" s="18" t="s">
        <v>314</v>
      </c>
      <c r="E12812" s="18" t="s">
        <v>344</v>
      </c>
      <c r="F12812" s="18" t="str">
        <f t="shared" si="401"/>
        <v>Norwood-Total Volumetric Charge-45170</v>
      </c>
      <c r="G12812" s="11" t="s">
        <v>131</v>
      </c>
      <c r="H12812" s="11" t="s">
        <v>55</v>
      </c>
      <c r="I12812" s="11" t="s">
        <v>55</v>
      </c>
      <c r="J12812" s="11" t="s">
        <v>55</v>
      </c>
      <c r="K12812" s="11" t="str">
        <f>IFERROR(INDEX('EDC Component Dictionary'!$C$5:$C$37,MATCH('Rates Database'!J12812,'EDC Component Dictionary'!$B$5:$B$37,0)), "Energy Supply")</f>
        <v>Energy Supply</v>
      </c>
      <c r="L12812" s="12">
        <v>0.15892999999999999</v>
      </c>
      <c r="M12812" s="12"/>
    </row>
    <row r="12813" spans="1:13" x14ac:dyDescent="0.3">
      <c r="A12813" s="18">
        <v>12811</v>
      </c>
      <c r="B12813" s="18">
        <f t="shared" si="400"/>
        <v>2023</v>
      </c>
      <c r="C12813" s="17">
        <v>45170</v>
      </c>
      <c r="D12813" s="18" t="s">
        <v>314</v>
      </c>
      <c r="E12813" s="18" t="s">
        <v>345</v>
      </c>
      <c r="F12813" s="18" t="str">
        <f t="shared" si="401"/>
        <v>Russell-Total Volumetric Charge-45170</v>
      </c>
      <c r="G12813" s="11" t="s">
        <v>131</v>
      </c>
      <c r="H12813" s="11" t="s">
        <v>55</v>
      </c>
      <c r="I12813" s="11" t="s">
        <v>55</v>
      </c>
      <c r="J12813" s="11" t="s">
        <v>55</v>
      </c>
      <c r="K12813" s="11" t="str">
        <f>IFERROR(INDEX('EDC Component Dictionary'!$C$5:$C$37,MATCH('Rates Database'!J12813,'EDC Component Dictionary'!$B$5:$B$37,0)), "Energy Supply")</f>
        <v>Energy Supply</v>
      </c>
      <c r="L12813" s="12">
        <v>0.17399999999999999</v>
      </c>
      <c r="M12813" s="12"/>
    </row>
    <row r="12814" spans="1:13" x14ac:dyDescent="0.3">
      <c r="A12814" s="18">
        <v>12812</v>
      </c>
      <c r="B12814" s="18">
        <f t="shared" si="400"/>
        <v>2023</v>
      </c>
      <c r="C12814" s="17">
        <v>45170</v>
      </c>
      <c r="D12814" s="18" t="s">
        <v>314</v>
      </c>
      <c r="E12814" s="18" t="s">
        <v>346</v>
      </c>
      <c r="F12814" s="18" t="str">
        <f t="shared" si="401"/>
        <v>Chester-Total Volumetric Charge-45170</v>
      </c>
      <c r="G12814" s="11" t="s">
        <v>131</v>
      </c>
      <c r="H12814" s="11" t="s">
        <v>55</v>
      </c>
      <c r="I12814" s="11" t="s">
        <v>55</v>
      </c>
      <c r="J12814" s="11" t="s">
        <v>55</v>
      </c>
      <c r="K12814" s="11" t="str">
        <f>IFERROR(INDEX('EDC Component Dictionary'!$C$5:$C$37,MATCH('Rates Database'!J12814,'EDC Component Dictionary'!$B$5:$B$37,0)), "Energy Supply")</f>
        <v>Energy Supply</v>
      </c>
      <c r="L12814" s="12">
        <v>0.21443969999999901</v>
      </c>
      <c r="M12814" s="12"/>
    </row>
    <row r="12815" spans="1:13" x14ac:dyDescent="0.3">
      <c r="A12815" s="18">
        <v>12813</v>
      </c>
      <c r="B12815" s="18">
        <f t="shared" si="400"/>
        <v>2022</v>
      </c>
      <c r="C12815" s="17">
        <v>44743</v>
      </c>
      <c r="D12815" s="18" t="s">
        <v>314</v>
      </c>
      <c r="E12815" s="18" t="s">
        <v>315</v>
      </c>
      <c r="F12815" s="18" t="str">
        <f t="shared" si="401"/>
        <v>Holyoke-Total Volumetric Charge-44743</v>
      </c>
      <c r="G12815" s="11" t="s">
        <v>131</v>
      </c>
      <c r="H12815" s="11" t="s">
        <v>55</v>
      </c>
      <c r="I12815" s="11" t="s">
        <v>55</v>
      </c>
      <c r="J12815" s="11" t="s">
        <v>55</v>
      </c>
      <c r="K12815" s="11" t="str">
        <f>IFERROR(INDEX('EDC Component Dictionary'!$C$5:$C$37,MATCH('Rates Database'!J12815,'EDC Component Dictionary'!$B$5:$B$37,0)), "Energy Supply")</f>
        <v>Energy Supply</v>
      </c>
      <c r="L12815" s="12">
        <v>0.12851599999999999</v>
      </c>
      <c r="M12815" s="12"/>
    </row>
    <row r="12816" spans="1:13" x14ac:dyDescent="0.3">
      <c r="A12816" s="18">
        <v>12814</v>
      </c>
      <c r="B12816" s="18">
        <f t="shared" si="400"/>
        <v>2022</v>
      </c>
      <c r="C12816" s="17">
        <v>44743</v>
      </c>
      <c r="D12816" s="18" t="s">
        <v>314</v>
      </c>
      <c r="E12816" s="18" t="s">
        <v>316</v>
      </c>
      <c r="F12816" s="18" t="str">
        <f t="shared" si="401"/>
        <v>West Boylston-Total Volumetric Charge-44743</v>
      </c>
      <c r="G12816" s="11" t="s">
        <v>131</v>
      </c>
      <c r="H12816" s="11" t="s">
        <v>55</v>
      </c>
      <c r="I12816" s="11" t="s">
        <v>55</v>
      </c>
      <c r="J12816" s="11" t="s">
        <v>55</v>
      </c>
      <c r="K12816" s="11" t="str">
        <f>IFERROR(INDEX('EDC Component Dictionary'!$C$5:$C$37,MATCH('Rates Database'!J12816,'EDC Component Dictionary'!$B$5:$B$37,0)), "Energy Supply")</f>
        <v>Energy Supply</v>
      </c>
      <c r="L12816" s="12">
        <v>0.14115999999999901</v>
      </c>
      <c r="M12816" s="12"/>
    </row>
    <row r="12817" spans="1:13" x14ac:dyDescent="0.3">
      <c r="A12817" s="18">
        <v>12815</v>
      </c>
      <c r="B12817" s="18">
        <f t="shared" si="400"/>
        <v>2022</v>
      </c>
      <c r="C12817" s="17">
        <v>44743</v>
      </c>
      <c r="D12817" s="18" t="s">
        <v>314</v>
      </c>
      <c r="E12817" s="18" t="s">
        <v>317</v>
      </c>
      <c r="F12817" s="18" t="str">
        <f t="shared" si="401"/>
        <v>Danvers-Total Volumetric Charge-44743</v>
      </c>
      <c r="G12817" s="11" t="s">
        <v>131</v>
      </c>
      <c r="H12817" s="11" t="s">
        <v>55</v>
      </c>
      <c r="I12817" s="11" t="s">
        <v>55</v>
      </c>
      <c r="J12817" s="11" t="s">
        <v>55</v>
      </c>
      <c r="K12817" s="11" t="str">
        <f>IFERROR(INDEX('EDC Component Dictionary'!$C$5:$C$37,MATCH('Rates Database'!J12817,'EDC Component Dictionary'!$B$5:$B$37,0)), "Energy Supply")</f>
        <v>Energy Supply</v>
      </c>
      <c r="L12817" s="12">
        <v>0.13739999999999999</v>
      </c>
      <c r="M12817" s="12"/>
    </row>
    <row r="12818" spans="1:13" x14ac:dyDescent="0.3">
      <c r="A12818" s="18">
        <v>12816</v>
      </c>
      <c r="B12818" s="18">
        <f t="shared" si="400"/>
        <v>2022</v>
      </c>
      <c r="C12818" s="17">
        <v>44743</v>
      </c>
      <c r="D12818" s="18" t="s">
        <v>314</v>
      </c>
      <c r="E12818" s="18" t="s">
        <v>318</v>
      </c>
      <c r="F12818" s="18" t="str">
        <f t="shared" si="401"/>
        <v>Peabody-Total Volumetric Charge-44743</v>
      </c>
      <c r="G12818" s="11" t="s">
        <v>131</v>
      </c>
      <c r="H12818" s="11" t="s">
        <v>55</v>
      </c>
      <c r="I12818" s="11" t="s">
        <v>55</v>
      </c>
      <c r="J12818" s="11" t="s">
        <v>55</v>
      </c>
      <c r="K12818" s="11" t="str">
        <f>IFERROR(INDEX('EDC Component Dictionary'!$C$5:$C$37,MATCH('Rates Database'!J12818,'EDC Component Dictionary'!$B$5:$B$37,0)), "Energy Supply")</f>
        <v>Energy Supply</v>
      </c>
      <c r="L12818" s="12">
        <v>0.12053</v>
      </c>
      <c r="M12818" s="12"/>
    </row>
    <row r="12819" spans="1:13" x14ac:dyDescent="0.3">
      <c r="A12819" s="18">
        <v>12817</v>
      </c>
      <c r="B12819" s="18">
        <f t="shared" si="400"/>
        <v>2022</v>
      </c>
      <c r="C12819" s="17">
        <v>44743</v>
      </c>
      <c r="D12819" s="18" t="s">
        <v>314</v>
      </c>
      <c r="E12819" s="18" t="s">
        <v>319</v>
      </c>
      <c r="F12819" s="18" t="str">
        <f t="shared" si="401"/>
        <v>Ashburnham-Total Volumetric Charge-44743</v>
      </c>
      <c r="G12819" s="11" t="s">
        <v>131</v>
      </c>
      <c r="H12819" s="11" t="s">
        <v>55</v>
      </c>
      <c r="I12819" s="11" t="s">
        <v>55</v>
      </c>
      <c r="J12819" s="11" t="s">
        <v>55</v>
      </c>
      <c r="K12819" s="11" t="str">
        <f>IFERROR(INDEX('EDC Component Dictionary'!$C$5:$C$37,MATCH('Rates Database'!J12819,'EDC Component Dictionary'!$B$5:$B$37,0)), "Energy Supply")</f>
        <v>Energy Supply</v>
      </c>
      <c r="L12819" s="12">
        <v>0.13869999999999999</v>
      </c>
      <c r="M12819" s="12"/>
    </row>
    <row r="12820" spans="1:13" x14ac:dyDescent="0.3">
      <c r="A12820" s="18">
        <v>12818</v>
      </c>
      <c r="B12820" s="18">
        <f t="shared" si="400"/>
        <v>2022</v>
      </c>
      <c r="C12820" s="17">
        <v>44743</v>
      </c>
      <c r="D12820" s="18" t="s">
        <v>314</v>
      </c>
      <c r="E12820" s="18" t="s">
        <v>320</v>
      </c>
      <c r="F12820" s="18" t="str">
        <f t="shared" si="401"/>
        <v>Mansfield-Total Volumetric Charge-44743</v>
      </c>
      <c r="G12820" s="11" t="s">
        <v>131</v>
      </c>
      <c r="H12820" s="11" t="s">
        <v>55</v>
      </c>
      <c r="I12820" s="11" t="s">
        <v>55</v>
      </c>
      <c r="J12820" s="11" t="s">
        <v>55</v>
      </c>
      <c r="K12820" s="11" t="str">
        <f>IFERROR(INDEX('EDC Component Dictionary'!$C$5:$C$37,MATCH('Rates Database'!J12820,'EDC Component Dictionary'!$B$5:$B$37,0)), "Energy Supply")</f>
        <v>Energy Supply</v>
      </c>
      <c r="L12820" s="12">
        <v>0.11946</v>
      </c>
      <c r="M12820" s="12"/>
    </row>
    <row r="12821" spans="1:13" x14ac:dyDescent="0.3">
      <c r="A12821" s="18">
        <v>12819</v>
      </c>
      <c r="B12821" s="18">
        <f t="shared" si="400"/>
        <v>2022</v>
      </c>
      <c r="C12821" s="17">
        <v>44743</v>
      </c>
      <c r="D12821" s="18" t="s">
        <v>314</v>
      </c>
      <c r="E12821" s="18" t="s">
        <v>321</v>
      </c>
      <c r="F12821" s="18" t="str">
        <f t="shared" si="401"/>
        <v>Braintree-Total Volumetric Charge-44743</v>
      </c>
      <c r="G12821" s="11" t="s">
        <v>131</v>
      </c>
      <c r="H12821" s="11" t="s">
        <v>55</v>
      </c>
      <c r="I12821" s="11" t="s">
        <v>55</v>
      </c>
      <c r="J12821" s="11" t="s">
        <v>55</v>
      </c>
      <c r="K12821" s="11" t="str">
        <f>IFERROR(INDEX('EDC Component Dictionary'!$C$5:$C$37,MATCH('Rates Database'!J12821,'EDC Component Dictionary'!$B$5:$B$37,0)), "Energy Supply")</f>
        <v>Energy Supply</v>
      </c>
      <c r="L12821" s="12">
        <v>0.14049899999999901</v>
      </c>
      <c r="M12821" s="12"/>
    </row>
    <row r="12822" spans="1:13" x14ac:dyDescent="0.3">
      <c r="A12822" s="18">
        <v>12820</v>
      </c>
      <c r="B12822" s="18">
        <f t="shared" ref="B12822:B12885" si="402">YEAR(C12822)</f>
        <v>2022</v>
      </c>
      <c r="C12822" s="17">
        <v>44743</v>
      </c>
      <c r="D12822" s="18" t="s">
        <v>314</v>
      </c>
      <c r="E12822" s="18" t="s">
        <v>322</v>
      </c>
      <c r="F12822" s="18" t="str">
        <f t="shared" si="401"/>
        <v>Paxton-Total Volumetric Charge-44743</v>
      </c>
      <c r="G12822" s="11" t="s">
        <v>131</v>
      </c>
      <c r="H12822" s="11" t="s">
        <v>55</v>
      </c>
      <c r="I12822" s="11" t="s">
        <v>55</v>
      </c>
      <c r="J12822" s="11" t="s">
        <v>55</v>
      </c>
      <c r="K12822" s="11" t="str">
        <f>IFERROR(INDEX('EDC Component Dictionary'!$C$5:$C$37,MATCH('Rates Database'!J12822,'EDC Component Dictionary'!$B$5:$B$37,0)), "Energy Supply")</f>
        <v>Energy Supply</v>
      </c>
      <c r="L12822" s="12">
        <v>0.13561999999999999</v>
      </c>
      <c r="M12822" s="12"/>
    </row>
    <row r="12823" spans="1:13" x14ac:dyDescent="0.3">
      <c r="A12823" s="18">
        <v>12821</v>
      </c>
      <c r="B12823" s="18">
        <f t="shared" si="402"/>
        <v>2022</v>
      </c>
      <c r="C12823" s="17">
        <v>44743</v>
      </c>
      <c r="D12823" s="18" t="s">
        <v>314</v>
      </c>
      <c r="E12823" s="18" t="s">
        <v>323</v>
      </c>
      <c r="F12823" s="18" t="str">
        <f t="shared" si="401"/>
        <v>Templeton-Total Volumetric Charge-44743</v>
      </c>
      <c r="G12823" s="11" t="s">
        <v>131</v>
      </c>
      <c r="H12823" s="11" t="s">
        <v>55</v>
      </c>
      <c r="I12823" s="11" t="s">
        <v>55</v>
      </c>
      <c r="J12823" s="11" t="s">
        <v>55</v>
      </c>
      <c r="K12823" s="11" t="str">
        <f>IFERROR(INDEX('EDC Component Dictionary'!$C$5:$C$37,MATCH('Rates Database'!J12823,'EDC Component Dictionary'!$B$5:$B$37,0)), "Energy Supply")</f>
        <v>Energy Supply</v>
      </c>
      <c r="L12823" s="12">
        <v>0.129829999999999</v>
      </c>
      <c r="M12823" s="12"/>
    </row>
    <row r="12824" spans="1:13" x14ac:dyDescent="0.3">
      <c r="A12824" s="18">
        <v>12822</v>
      </c>
      <c r="B12824" s="18">
        <f t="shared" si="402"/>
        <v>2022</v>
      </c>
      <c r="C12824" s="17">
        <v>44743</v>
      </c>
      <c r="D12824" s="18" t="s">
        <v>314</v>
      </c>
      <c r="E12824" s="18" t="s">
        <v>324</v>
      </c>
      <c r="F12824" s="18" t="str">
        <f t="shared" si="401"/>
        <v>Hudson-Total Volumetric Charge-44743</v>
      </c>
      <c r="G12824" s="11" t="s">
        <v>131</v>
      </c>
      <c r="H12824" s="11" t="s">
        <v>55</v>
      </c>
      <c r="I12824" s="11" t="s">
        <v>55</v>
      </c>
      <c r="J12824" s="11" t="s">
        <v>55</v>
      </c>
      <c r="K12824" s="11" t="str">
        <f>IFERROR(INDEX('EDC Component Dictionary'!$C$5:$C$37,MATCH('Rates Database'!J12824,'EDC Component Dictionary'!$B$5:$B$37,0)), "Energy Supply")</f>
        <v>Energy Supply</v>
      </c>
      <c r="L12824" s="12">
        <v>0.127139999999999</v>
      </c>
      <c r="M12824" s="12"/>
    </row>
    <row r="12825" spans="1:13" x14ac:dyDescent="0.3">
      <c r="A12825" s="18">
        <v>12823</v>
      </c>
      <c r="B12825" s="18">
        <f t="shared" si="402"/>
        <v>2022</v>
      </c>
      <c r="C12825" s="17">
        <v>44743</v>
      </c>
      <c r="D12825" s="18" t="s">
        <v>314</v>
      </c>
      <c r="E12825" s="18" t="s">
        <v>325</v>
      </c>
      <c r="F12825" s="18" t="str">
        <f t="shared" si="401"/>
        <v>Reading-Total Volumetric Charge-44743</v>
      </c>
      <c r="G12825" s="11" t="s">
        <v>131</v>
      </c>
      <c r="H12825" s="11" t="s">
        <v>55</v>
      </c>
      <c r="I12825" s="11" t="s">
        <v>55</v>
      </c>
      <c r="J12825" s="11" t="s">
        <v>55</v>
      </c>
      <c r="K12825" s="11" t="str">
        <f>IFERROR(INDEX('EDC Component Dictionary'!$C$5:$C$37,MATCH('Rates Database'!J12825,'EDC Component Dictionary'!$B$5:$B$37,0)), "Energy Supply")</f>
        <v>Energy Supply</v>
      </c>
      <c r="L12825" s="12">
        <v>0.12443899999999999</v>
      </c>
      <c r="M12825" s="12"/>
    </row>
    <row r="12826" spans="1:13" x14ac:dyDescent="0.3">
      <c r="A12826" s="18">
        <v>12824</v>
      </c>
      <c r="B12826" s="18">
        <f t="shared" si="402"/>
        <v>2022</v>
      </c>
      <c r="C12826" s="17">
        <v>44743</v>
      </c>
      <c r="D12826" s="18" t="s">
        <v>314</v>
      </c>
      <c r="E12826" s="18" t="s">
        <v>326</v>
      </c>
      <c r="F12826" s="18" t="str">
        <f t="shared" si="401"/>
        <v>Shrewsbury-Total Volumetric Charge-44743</v>
      </c>
      <c r="G12826" s="11" t="s">
        <v>131</v>
      </c>
      <c r="H12826" s="11" t="s">
        <v>55</v>
      </c>
      <c r="I12826" s="11" t="s">
        <v>55</v>
      </c>
      <c r="J12826" s="11" t="s">
        <v>55</v>
      </c>
      <c r="K12826" s="11" t="str">
        <f>IFERROR(INDEX('EDC Component Dictionary'!$C$5:$C$37,MATCH('Rates Database'!J12826,'EDC Component Dictionary'!$B$5:$B$37,0)), "Energy Supply")</f>
        <v>Energy Supply</v>
      </c>
      <c r="L12826" s="12">
        <v>0.11516</v>
      </c>
      <c r="M12826" s="12"/>
    </row>
    <row r="12827" spans="1:13" x14ac:dyDescent="0.3">
      <c r="A12827" s="18">
        <v>12825</v>
      </c>
      <c r="B12827" s="18">
        <f t="shared" si="402"/>
        <v>2022</v>
      </c>
      <c r="C12827" s="17">
        <v>44743</v>
      </c>
      <c r="D12827" s="18" t="s">
        <v>314</v>
      </c>
      <c r="E12827" s="18" t="s">
        <v>327</v>
      </c>
      <c r="F12827" s="18" t="str">
        <f t="shared" si="401"/>
        <v>Ipswich-Total Volumetric Charge-44743</v>
      </c>
      <c r="G12827" s="11" t="s">
        <v>131</v>
      </c>
      <c r="H12827" s="11" t="s">
        <v>55</v>
      </c>
      <c r="I12827" s="11" t="s">
        <v>55</v>
      </c>
      <c r="J12827" s="11" t="s">
        <v>55</v>
      </c>
      <c r="K12827" s="11" t="str">
        <f>IFERROR(INDEX('EDC Component Dictionary'!$C$5:$C$37,MATCH('Rates Database'!J12827,'EDC Component Dictionary'!$B$5:$B$37,0)), "Energy Supply")</f>
        <v>Energy Supply</v>
      </c>
      <c r="L12827" s="12">
        <v>0.16800000000000001</v>
      </c>
      <c r="M12827" s="12"/>
    </row>
    <row r="12828" spans="1:13" x14ac:dyDescent="0.3">
      <c r="A12828" s="18">
        <v>12826</v>
      </c>
      <c r="B12828" s="18">
        <f t="shared" si="402"/>
        <v>2022</v>
      </c>
      <c r="C12828" s="17">
        <v>44743</v>
      </c>
      <c r="D12828" s="18" t="s">
        <v>314</v>
      </c>
      <c r="E12828" s="18" t="s">
        <v>328</v>
      </c>
      <c r="F12828" s="18" t="str">
        <f t="shared" si="401"/>
        <v>Westfield-Total Volumetric Charge-44743</v>
      </c>
      <c r="G12828" s="11" t="s">
        <v>131</v>
      </c>
      <c r="H12828" s="11" t="s">
        <v>55</v>
      </c>
      <c r="I12828" s="11" t="s">
        <v>55</v>
      </c>
      <c r="J12828" s="11" t="s">
        <v>55</v>
      </c>
      <c r="K12828" s="11" t="str">
        <f>IFERROR(INDEX('EDC Component Dictionary'!$C$5:$C$37,MATCH('Rates Database'!J12828,'EDC Component Dictionary'!$B$5:$B$37,0)), "Energy Supply")</f>
        <v>Energy Supply</v>
      </c>
      <c r="L12828" s="12">
        <v>0.14875099999999999</v>
      </c>
      <c r="M12828" s="12"/>
    </row>
    <row r="12829" spans="1:13" x14ac:dyDescent="0.3">
      <c r="A12829" s="18">
        <v>12827</v>
      </c>
      <c r="B12829" s="18">
        <f t="shared" si="402"/>
        <v>2022</v>
      </c>
      <c r="C12829" s="17">
        <v>44743</v>
      </c>
      <c r="D12829" s="18" t="s">
        <v>314</v>
      </c>
      <c r="E12829" s="18" t="s">
        <v>329</v>
      </c>
      <c r="F12829" s="18" t="str">
        <f t="shared" si="401"/>
        <v>Merrimac-Total Volumetric Charge-44743</v>
      </c>
      <c r="G12829" s="11" t="s">
        <v>131</v>
      </c>
      <c r="H12829" s="11" t="s">
        <v>55</v>
      </c>
      <c r="I12829" s="11" t="s">
        <v>55</v>
      </c>
      <c r="J12829" s="11" t="s">
        <v>55</v>
      </c>
      <c r="K12829" s="11" t="str">
        <f>IFERROR(INDEX('EDC Component Dictionary'!$C$5:$C$37,MATCH('Rates Database'!J12829,'EDC Component Dictionary'!$B$5:$B$37,0)), "Energy Supply")</f>
        <v>Energy Supply</v>
      </c>
      <c r="L12829" s="12">
        <v>0.15597999999999901</v>
      </c>
      <c r="M12829" s="12"/>
    </row>
    <row r="12830" spans="1:13" x14ac:dyDescent="0.3">
      <c r="A12830" s="18">
        <v>12828</v>
      </c>
      <c r="B12830" s="18">
        <f t="shared" si="402"/>
        <v>2022</v>
      </c>
      <c r="C12830" s="17">
        <v>44743</v>
      </c>
      <c r="D12830" s="18" t="s">
        <v>314</v>
      </c>
      <c r="E12830" s="18" t="s">
        <v>330</v>
      </c>
      <c r="F12830" s="18" t="str">
        <f t="shared" si="401"/>
        <v>Chicopee-Total Volumetric Charge-44743</v>
      </c>
      <c r="G12830" s="11" t="s">
        <v>131</v>
      </c>
      <c r="H12830" s="11" t="s">
        <v>55</v>
      </c>
      <c r="I12830" s="11" t="s">
        <v>55</v>
      </c>
      <c r="J12830" s="11" t="s">
        <v>55</v>
      </c>
      <c r="K12830" s="11" t="str">
        <f>IFERROR(INDEX('EDC Component Dictionary'!$C$5:$C$37,MATCH('Rates Database'!J12830,'EDC Component Dictionary'!$B$5:$B$37,0)), "Energy Supply")</f>
        <v>Energy Supply</v>
      </c>
      <c r="L12830" s="12">
        <v>0.16386999999999999</v>
      </c>
      <c r="M12830" s="12"/>
    </row>
    <row r="12831" spans="1:13" x14ac:dyDescent="0.3">
      <c r="A12831" s="18">
        <v>12829</v>
      </c>
      <c r="B12831" s="18">
        <f t="shared" si="402"/>
        <v>2022</v>
      </c>
      <c r="C12831" s="17">
        <v>44743</v>
      </c>
      <c r="D12831" s="18" t="s">
        <v>314</v>
      </c>
      <c r="E12831" s="18" t="s">
        <v>331</v>
      </c>
      <c r="F12831" s="18" t="str">
        <f t="shared" si="401"/>
        <v>Marblehead-Total Volumetric Charge-44743</v>
      </c>
      <c r="G12831" s="11" t="s">
        <v>131</v>
      </c>
      <c r="H12831" s="11" t="s">
        <v>55</v>
      </c>
      <c r="I12831" s="11" t="s">
        <v>55</v>
      </c>
      <c r="J12831" s="11" t="s">
        <v>55</v>
      </c>
      <c r="K12831" s="11" t="str">
        <f>IFERROR(INDEX('EDC Component Dictionary'!$C$5:$C$37,MATCH('Rates Database'!J12831,'EDC Component Dictionary'!$B$5:$B$37,0)), "Energy Supply")</f>
        <v>Energy Supply</v>
      </c>
      <c r="L12831" s="12">
        <v>0.1835</v>
      </c>
      <c r="M12831" s="12"/>
    </row>
    <row r="12832" spans="1:13" x14ac:dyDescent="0.3">
      <c r="A12832" s="18">
        <v>12830</v>
      </c>
      <c r="B12832" s="18">
        <f t="shared" si="402"/>
        <v>2022</v>
      </c>
      <c r="C12832" s="17">
        <v>44743</v>
      </c>
      <c r="D12832" s="18" t="s">
        <v>314</v>
      </c>
      <c r="E12832" s="18" t="s">
        <v>332</v>
      </c>
      <c r="F12832" s="18" t="str">
        <f t="shared" si="401"/>
        <v>Hingham-Total Volumetric Charge-44743</v>
      </c>
      <c r="G12832" s="11" t="s">
        <v>131</v>
      </c>
      <c r="H12832" s="11" t="s">
        <v>55</v>
      </c>
      <c r="I12832" s="11" t="s">
        <v>55</v>
      </c>
      <c r="J12832" s="11" t="s">
        <v>55</v>
      </c>
      <c r="K12832" s="11" t="str">
        <f>IFERROR(INDEX('EDC Component Dictionary'!$C$5:$C$37,MATCH('Rates Database'!J12832,'EDC Component Dictionary'!$B$5:$B$37,0)), "Energy Supply")</f>
        <v>Energy Supply</v>
      </c>
      <c r="L12832" s="12">
        <v>0.17580399999999999</v>
      </c>
      <c r="M12832" s="12"/>
    </row>
    <row r="12833" spans="1:13" x14ac:dyDescent="0.3">
      <c r="A12833" s="18">
        <v>12831</v>
      </c>
      <c r="B12833" s="18">
        <f t="shared" si="402"/>
        <v>2022</v>
      </c>
      <c r="C12833" s="17">
        <v>44743</v>
      </c>
      <c r="D12833" s="18" t="s">
        <v>314</v>
      </c>
      <c r="E12833" s="18" t="s">
        <v>333</v>
      </c>
      <c r="F12833" s="18" t="str">
        <f t="shared" si="401"/>
        <v>South Hadley-Total Volumetric Charge-44743</v>
      </c>
      <c r="G12833" s="11" t="s">
        <v>131</v>
      </c>
      <c r="H12833" s="11" t="s">
        <v>55</v>
      </c>
      <c r="I12833" s="11" t="s">
        <v>55</v>
      </c>
      <c r="J12833" s="11" t="s">
        <v>55</v>
      </c>
      <c r="K12833" s="11" t="str">
        <f>IFERROR(INDEX('EDC Component Dictionary'!$C$5:$C$37,MATCH('Rates Database'!J12833,'EDC Component Dictionary'!$B$5:$B$37,0)), "Energy Supply")</f>
        <v>Energy Supply</v>
      </c>
      <c r="L12833" s="12">
        <v>0.12591519999999901</v>
      </c>
      <c r="M12833" s="12"/>
    </row>
    <row r="12834" spans="1:13" x14ac:dyDescent="0.3">
      <c r="A12834" s="18">
        <v>12832</v>
      </c>
      <c r="B12834" s="18">
        <f t="shared" si="402"/>
        <v>2022</v>
      </c>
      <c r="C12834" s="17">
        <v>44743</v>
      </c>
      <c r="D12834" s="18" t="s">
        <v>314</v>
      </c>
      <c r="E12834" s="18" t="s">
        <v>334</v>
      </c>
      <c r="F12834" s="18" t="str">
        <f t="shared" si="401"/>
        <v>Georgetown-Total Volumetric Charge-44743</v>
      </c>
      <c r="G12834" s="11" t="s">
        <v>131</v>
      </c>
      <c r="H12834" s="11" t="s">
        <v>55</v>
      </c>
      <c r="I12834" s="11" t="s">
        <v>55</v>
      </c>
      <c r="J12834" s="11" t="s">
        <v>55</v>
      </c>
      <c r="K12834" s="11" t="str">
        <f>IFERROR(INDEX('EDC Component Dictionary'!$C$5:$C$37,MATCH('Rates Database'!J12834,'EDC Component Dictionary'!$B$5:$B$37,0)), "Energy Supply")</f>
        <v>Energy Supply</v>
      </c>
      <c r="L12834" s="12">
        <v>0.15629499999999999</v>
      </c>
      <c r="M12834" s="12"/>
    </row>
    <row r="12835" spans="1:13" x14ac:dyDescent="0.3">
      <c r="A12835" s="18">
        <v>12833</v>
      </c>
      <c r="B12835" s="18">
        <f t="shared" si="402"/>
        <v>2022</v>
      </c>
      <c r="C12835" s="17">
        <v>44743</v>
      </c>
      <c r="D12835" s="18" t="s">
        <v>314</v>
      </c>
      <c r="E12835" s="18" t="s">
        <v>335</v>
      </c>
      <c r="F12835" s="18" t="str">
        <f t="shared" si="401"/>
        <v>Sterling-Total Volumetric Charge-44743</v>
      </c>
      <c r="G12835" s="11" t="s">
        <v>131</v>
      </c>
      <c r="H12835" s="11" t="s">
        <v>55</v>
      </c>
      <c r="I12835" s="11" t="s">
        <v>55</v>
      </c>
      <c r="J12835" s="11" t="s">
        <v>55</v>
      </c>
      <c r="K12835" s="11" t="str">
        <f>IFERROR(INDEX('EDC Component Dictionary'!$C$5:$C$37,MATCH('Rates Database'!J12835,'EDC Component Dictionary'!$B$5:$B$37,0)), "Energy Supply")</f>
        <v>Energy Supply</v>
      </c>
      <c r="L12835" s="12">
        <v>0.15154999999999999</v>
      </c>
      <c r="M12835" s="12"/>
    </row>
    <row r="12836" spans="1:13" x14ac:dyDescent="0.3">
      <c r="A12836" s="18">
        <v>12834</v>
      </c>
      <c r="B12836" s="18">
        <f t="shared" si="402"/>
        <v>2022</v>
      </c>
      <c r="C12836" s="17">
        <v>44743</v>
      </c>
      <c r="D12836" s="18" t="s">
        <v>314</v>
      </c>
      <c r="E12836" s="18" t="s">
        <v>336</v>
      </c>
      <c r="F12836" s="18" t="str">
        <f t="shared" si="401"/>
        <v>Littleton-Total Volumetric Charge-44743</v>
      </c>
      <c r="G12836" s="11" t="s">
        <v>131</v>
      </c>
      <c r="H12836" s="11" t="s">
        <v>55</v>
      </c>
      <c r="I12836" s="11" t="s">
        <v>55</v>
      </c>
      <c r="J12836" s="11" t="s">
        <v>55</v>
      </c>
      <c r="K12836" s="11" t="str">
        <f>IFERROR(INDEX('EDC Component Dictionary'!$C$5:$C$37,MATCH('Rates Database'!J12836,'EDC Component Dictionary'!$B$5:$B$37,0)), "Energy Supply")</f>
        <v>Energy Supply</v>
      </c>
      <c r="L12836" s="12">
        <v>0.13322819999999899</v>
      </c>
      <c r="M12836" s="12"/>
    </row>
    <row r="12837" spans="1:13" x14ac:dyDescent="0.3">
      <c r="A12837" s="18">
        <v>12835</v>
      </c>
      <c r="B12837" s="18">
        <f t="shared" si="402"/>
        <v>2022</v>
      </c>
      <c r="C12837" s="17">
        <v>44743</v>
      </c>
      <c r="D12837" s="18" t="s">
        <v>314</v>
      </c>
      <c r="E12837" s="18" t="s">
        <v>337</v>
      </c>
      <c r="F12837" s="18" t="str">
        <f t="shared" si="401"/>
        <v>Boylston-Total Volumetric Charge-44743</v>
      </c>
      <c r="G12837" s="11" t="s">
        <v>131</v>
      </c>
      <c r="H12837" s="11" t="s">
        <v>55</v>
      </c>
      <c r="I12837" s="11" t="s">
        <v>55</v>
      </c>
      <c r="J12837" s="11" t="s">
        <v>55</v>
      </c>
      <c r="K12837" s="11" t="str">
        <f>IFERROR(INDEX('EDC Component Dictionary'!$C$5:$C$37,MATCH('Rates Database'!J12837,'EDC Component Dictionary'!$B$5:$B$37,0)), "Energy Supply")</f>
        <v>Energy Supply</v>
      </c>
      <c r="L12837" s="12">
        <v>0.16650000000000001</v>
      </c>
      <c r="M12837" s="12"/>
    </row>
    <row r="12838" spans="1:13" x14ac:dyDescent="0.3">
      <c r="A12838" s="18">
        <v>12836</v>
      </c>
      <c r="B12838" s="18">
        <f t="shared" si="402"/>
        <v>2022</v>
      </c>
      <c r="C12838" s="17">
        <v>44743</v>
      </c>
      <c r="D12838" s="18" t="s">
        <v>314</v>
      </c>
      <c r="E12838" s="18" t="s">
        <v>338</v>
      </c>
      <c r="F12838" s="18" t="str">
        <f t="shared" si="401"/>
        <v>Princeton-Total Volumetric Charge-44743</v>
      </c>
      <c r="G12838" s="11" t="s">
        <v>131</v>
      </c>
      <c r="H12838" s="11" t="s">
        <v>55</v>
      </c>
      <c r="I12838" s="11" t="s">
        <v>55</v>
      </c>
      <c r="J12838" s="11" t="s">
        <v>55</v>
      </c>
      <c r="K12838" s="11" t="str">
        <f>IFERROR(INDEX('EDC Component Dictionary'!$C$5:$C$37,MATCH('Rates Database'!J12838,'EDC Component Dictionary'!$B$5:$B$37,0)), "Energy Supply")</f>
        <v>Energy Supply</v>
      </c>
      <c r="L12838" s="12">
        <v>0.235124999999999</v>
      </c>
      <c r="M12838" s="12"/>
    </row>
    <row r="12839" spans="1:13" x14ac:dyDescent="0.3">
      <c r="A12839" s="18">
        <v>12837</v>
      </c>
      <c r="B12839" s="18">
        <f t="shared" si="402"/>
        <v>2022</v>
      </c>
      <c r="C12839" s="17">
        <v>44743</v>
      </c>
      <c r="D12839" s="18" t="s">
        <v>314</v>
      </c>
      <c r="E12839" s="18" t="s">
        <v>339</v>
      </c>
      <c r="F12839" s="18" t="str">
        <f t="shared" si="401"/>
        <v>Rowley-Total Volumetric Charge-44743</v>
      </c>
      <c r="G12839" s="11" t="s">
        <v>131</v>
      </c>
      <c r="H12839" s="11" t="s">
        <v>55</v>
      </c>
      <c r="I12839" s="11" t="s">
        <v>55</v>
      </c>
      <c r="J12839" s="11" t="s">
        <v>55</v>
      </c>
      <c r="K12839" s="11" t="str">
        <f>IFERROR(INDEX('EDC Component Dictionary'!$C$5:$C$37,MATCH('Rates Database'!J12839,'EDC Component Dictionary'!$B$5:$B$37,0)), "Energy Supply")</f>
        <v>Energy Supply</v>
      </c>
      <c r="L12839" s="12">
        <v>0.17599999999999999</v>
      </c>
      <c r="M12839" s="12"/>
    </row>
    <row r="12840" spans="1:13" x14ac:dyDescent="0.3">
      <c r="A12840" s="18">
        <v>12838</v>
      </c>
      <c r="B12840" s="18">
        <f t="shared" si="402"/>
        <v>2022</v>
      </c>
      <c r="C12840" s="17">
        <v>44743</v>
      </c>
      <c r="D12840" s="18" t="s">
        <v>314</v>
      </c>
      <c r="E12840" s="18" t="s">
        <v>340</v>
      </c>
      <c r="F12840" s="18" t="str">
        <f t="shared" si="401"/>
        <v>Wakefield-Total Volumetric Charge-44743</v>
      </c>
      <c r="G12840" s="11" t="s">
        <v>131</v>
      </c>
      <c r="H12840" s="11" t="s">
        <v>55</v>
      </c>
      <c r="I12840" s="11" t="s">
        <v>55</v>
      </c>
      <c r="J12840" s="11" t="s">
        <v>55</v>
      </c>
      <c r="K12840" s="11" t="str">
        <f>IFERROR(INDEX('EDC Component Dictionary'!$C$5:$C$37,MATCH('Rates Database'!J12840,'EDC Component Dictionary'!$B$5:$B$37,0)), "Energy Supply")</f>
        <v>Energy Supply</v>
      </c>
      <c r="L12840" s="12">
        <v>0.16483</v>
      </c>
      <c r="M12840" s="12"/>
    </row>
    <row r="12841" spans="1:13" x14ac:dyDescent="0.3">
      <c r="A12841" s="18">
        <v>12839</v>
      </c>
      <c r="B12841" s="18">
        <f t="shared" si="402"/>
        <v>2022</v>
      </c>
      <c r="C12841" s="17">
        <v>44743</v>
      </c>
      <c r="D12841" s="18" t="s">
        <v>314</v>
      </c>
      <c r="E12841" s="18" t="s">
        <v>341</v>
      </c>
      <c r="F12841" s="18" t="str">
        <f t="shared" si="401"/>
        <v>Hull-Total Volumetric Charge-44743</v>
      </c>
      <c r="G12841" s="11" t="s">
        <v>131</v>
      </c>
      <c r="H12841" s="11" t="s">
        <v>55</v>
      </c>
      <c r="I12841" s="11" t="s">
        <v>55</v>
      </c>
      <c r="J12841" s="11" t="s">
        <v>55</v>
      </c>
      <c r="K12841" s="11" t="str">
        <f>IFERROR(INDEX('EDC Component Dictionary'!$C$5:$C$37,MATCH('Rates Database'!J12841,'EDC Component Dictionary'!$B$5:$B$37,0)), "Energy Supply")</f>
        <v>Energy Supply</v>
      </c>
      <c r="L12841" s="12">
        <v>0.1542</v>
      </c>
      <c r="M12841" s="12"/>
    </row>
    <row r="12842" spans="1:13" x14ac:dyDescent="0.3">
      <c r="A12842" s="18">
        <v>12840</v>
      </c>
      <c r="B12842" s="18">
        <f t="shared" si="402"/>
        <v>2022</v>
      </c>
      <c r="C12842" s="17">
        <v>44743</v>
      </c>
      <c r="D12842" s="18" t="s">
        <v>314</v>
      </c>
      <c r="E12842" s="18" t="s">
        <v>342</v>
      </c>
      <c r="F12842" s="18" t="str">
        <f t="shared" si="401"/>
        <v>North Attleborough-Total Volumetric Charge-44743</v>
      </c>
      <c r="G12842" s="11" t="s">
        <v>131</v>
      </c>
      <c r="H12842" s="11" t="s">
        <v>55</v>
      </c>
      <c r="I12842" s="11" t="s">
        <v>55</v>
      </c>
      <c r="J12842" s="11" t="s">
        <v>55</v>
      </c>
      <c r="K12842" s="11" t="str">
        <f>IFERROR(INDEX('EDC Component Dictionary'!$C$5:$C$37,MATCH('Rates Database'!J12842,'EDC Component Dictionary'!$B$5:$B$37,0)), "Energy Supply")</f>
        <v>Energy Supply</v>
      </c>
      <c r="L12842" s="12">
        <v>0.14615999999999901</v>
      </c>
      <c r="M12842" s="12"/>
    </row>
    <row r="12843" spans="1:13" x14ac:dyDescent="0.3">
      <c r="A12843" s="18">
        <v>12841</v>
      </c>
      <c r="B12843" s="18">
        <f t="shared" si="402"/>
        <v>2022</v>
      </c>
      <c r="C12843" s="17">
        <v>44743</v>
      </c>
      <c r="D12843" s="18" t="s">
        <v>314</v>
      </c>
      <c r="E12843" s="18" t="s">
        <v>343</v>
      </c>
      <c r="F12843" s="18" t="str">
        <f t="shared" si="401"/>
        <v>Holden-Total Volumetric Charge-44743</v>
      </c>
      <c r="G12843" s="11" t="s">
        <v>131</v>
      </c>
      <c r="H12843" s="11" t="s">
        <v>55</v>
      </c>
      <c r="I12843" s="11" t="s">
        <v>55</v>
      </c>
      <c r="J12843" s="11" t="s">
        <v>55</v>
      </c>
      <c r="K12843" s="11" t="str">
        <f>IFERROR(INDEX('EDC Component Dictionary'!$C$5:$C$37,MATCH('Rates Database'!J12843,'EDC Component Dictionary'!$B$5:$B$37,0)), "Energy Supply")</f>
        <v>Energy Supply</v>
      </c>
      <c r="L12843" s="12">
        <v>0.15486999999999901</v>
      </c>
      <c r="M12843" s="12"/>
    </row>
    <row r="12844" spans="1:13" x14ac:dyDescent="0.3">
      <c r="A12844" s="18">
        <v>12842</v>
      </c>
      <c r="B12844" s="18">
        <f t="shared" si="402"/>
        <v>2022</v>
      </c>
      <c r="C12844" s="17">
        <v>44743</v>
      </c>
      <c r="D12844" s="18" t="s">
        <v>314</v>
      </c>
      <c r="E12844" s="18" t="s">
        <v>344</v>
      </c>
      <c r="F12844" s="18" t="str">
        <f t="shared" si="401"/>
        <v>Norwood-Total Volumetric Charge-44743</v>
      </c>
      <c r="G12844" s="11" t="s">
        <v>131</v>
      </c>
      <c r="H12844" s="11" t="s">
        <v>55</v>
      </c>
      <c r="I12844" s="11" t="s">
        <v>55</v>
      </c>
      <c r="J12844" s="11" t="s">
        <v>55</v>
      </c>
      <c r="K12844" s="11" t="str">
        <f>IFERROR(INDEX('EDC Component Dictionary'!$C$5:$C$37,MATCH('Rates Database'!J12844,'EDC Component Dictionary'!$B$5:$B$37,0)), "Energy Supply")</f>
        <v>Energy Supply</v>
      </c>
      <c r="L12844" s="12">
        <v>0.15742999999999999</v>
      </c>
      <c r="M12844" s="12"/>
    </row>
    <row r="12845" spans="1:13" x14ac:dyDescent="0.3">
      <c r="A12845" s="18">
        <v>12843</v>
      </c>
      <c r="B12845" s="18">
        <f t="shared" si="402"/>
        <v>2022</v>
      </c>
      <c r="C12845" s="17">
        <v>44743</v>
      </c>
      <c r="D12845" s="18" t="s">
        <v>314</v>
      </c>
      <c r="E12845" s="18" t="s">
        <v>345</v>
      </c>
      <c r="F12845" s="18" t="str">
        <f t="shared" si="401"/>
        <v>Russell-Total Volumetric Charge-44743</v>
      </c>
      <c r="G12845" s="11" t="s">
        <v>131</v>
      </c>
      <c r="H12845" s="11" t="s">
        <v>55</v>
      </c>
      <c r="I12845" s="11" t="s">
        <v>55</v>
      </c>
      <c r="J12845" s="11" t="s">
        <v>55</v>
      </c>
      <c r="K12845" s="11" t="str">
        <f>IFERROR(INDEX('EDC Component Dictionary'!$C$5:$C$37,MATCH('Rates Database'!J12845,'EDC Component Dictionary'!$B$5:$B$37,0)), "Energy Supply")</f>
        <v>Energy Supply</v>
      </c>
      <c r="L12845" s="12">
        <v>0.17399999999999999</v>
      </c>
      <c r="M12845" s="12"/>
    </row>
    <row r="12846" spans="1:13" x14ac:dyDescent="0.3">
      <c r="A12846" s="18">
        <v>12844</v>
      </c>
      <c r="B12846" s="18">
        <f t="shared" si="402"/>
        <v>2022</v>
      </c>
      <c r="C12846" s="17">
        <v>44743</v>
      </c>
      <c r="D12846" s="18" t="s">
        <v>314</v>
      </c>
      <c r="E12846" s="18" t="s">
        <v>346</v>
      </c>
      <c r="F12846" s="18" t="str">
        <f t="shared" si="401"/>
        <v>Chester-Total Volumetric Charge-44743</v>
      </c>
      <c r="G12846" s="11" t="s">
        <v>131</v>
      </c>
      <c r="H12846" s="11" t="s">
        <v>55</v>
      </c>
      <c r="I12846" s="11" t="s">
        <v>55</v>
      </c>
      <c r="J12846" s="11" t="s">
        <v>55</v>
      </c>
      <c r="K12846" s="11" t="str">
        <f>IFERROR(INDEX('EDC Component Dictionary'!$C$5:$C$37,MATCH('Rates Database'!J12846,'EDC Component Dictionary'!$B$5:$B$37,0)), "Energy Supply")</f>
        <v>Energy Supply</v>
      </c>
      <c r="L12846" s="12">
        <v>0.21616299999999899</v>
      </c>
      <c r="M12846" s="12"/>
    </row>
    <row r="12847" spans="1:13" x14ac:dyDescent="0.3">
      <c r="A12847" s="18">
        <v>12845</v>
      </c>
      <c r="B12847" s="18">
        <f t="shared" si="402"/>
        <v>2019</v>
      </c>
      <c r="C12847" s="17">
        <v>43525</v>
      </c>
      <c r="D12847" s="18" t="s">
        <v>314</v>
      </c>
      <c r="E12847" s="18" t="s">
        <v>315</v>
      </c>
      <c r="F12847" s="18" t="str">
        <f t="shared" si="401"/>
        <v>Holyoke-Total Volumetric Charge-43525</v>
      </c>
      <c r="G12847" s="11" t="s">
        <v>131</v>
      </c>
      <c r="H12847" s="11" t="s">
        <v>55</v>
      </c>
      <c r="I12847" s="11" t="s">
        <v>55</v>
      </c>
      <c r="J12847" s="11" t="s">
        <v>55</v>
      </c>
      <c r="K12847" s="11" t="str">
        <f>IFERROR(INDEX('EDC Component Dictionary'!$C$5:$C$37,MATCH('Rates Database'!J12847,'EDC Component Dictionary'!$B$5:$B$37,0)), "Energy Supply")</f>
        <v>Energy Supply</v>
      </c>
      <c r="L12847" s="12">
        <v>0.123295999999999</v>
      </c>
      <c r="M12847" s="12"/>
    </row>
    <row r="12848" spans="1:13" x14ac:dyDescent="0.3">
      <c r="A12848" s="18">
        <v>12846</v>
      </c>
      <c r="B12848" s="18">
        <f t="shared" si="402"/>
        <v>2019</v>
      </c>
      <c r="C12848" s="17">
        <v>43525</v>
      </c>
      <c r="D12848" s="18" t="s">
        <v>314</v>
      </c>
      <c r="E12848" s="18" t="s">
        <v>316</v>
      </c>
      <c r="F12848" s="18" t="str">
        <f t="shared" si="401"/>
        <v>West Boylston-Total Volumetric Charge-43525</v>
      </c>
      <c r="G12848" s="11" t="s">
        <v>131</v>
      </c>
      <c r="H12848" s="11" t="s">
        <v>55</v>
      </c>
      <c r="I12848" s="11" t="s">
        <v>55</v>
      </c>
      <c r="J12848" s="11" t="s">
        <v>55</v>
      </c>
      <c r="K12848" s="11" t="str">
        <f>IFERROR(INDEX('EDC Component Dictionary'!$C$5:$C$37,MATCH('Rates Database'!J12848,'EDC Component Dictionary'!$B$5:$B$37,0)), "Energy Supply")</f>
        <v>Energy Supply</v>
      </c>
      <c r="L12848" s="12">
        <v>0.13625999999999899</v>
      </c>
      <c r="M12848" s="12"/>
    </row>
    <row r="12849" spans="1:13" x14ac:dyDescent="0.3">
      <c r="A12849" s="18">
        <v>12847</v>
      </c>
      <c r="B12849" s="18">
        <f t="shared" si="402"/>
        <v>2019</v>
      </c>
      <c r="C12849" s="17">
        <v>43525</v>
      </c>
      <c r="D12849" s="18" t="s">
        <v>314</v>
      </c>
      <c r="E12849" s="18" t="s">
        <v>317</v>
      </c>
      <c r="F12849" s="18" t="str">
        <f t="shared" si="401"/>
        <v>Danvers-Total Volumetric Charge-43525</v>
      </c>
      <c r="G12849" s="11" t="s">
        <v>131</v>
      </c>
      <c r="H12849" s="11" t="s">
        <v>55</v>
      </c>
      <c r="I12849" s="11" t="s">
        <v>55</v>
      </c>
      <c r="J12849" s="11" t="s">
        <v>55</v>
      </c>
      <c r="K12849" s="11" t="str">
        <f>IFERROR(INDEX('EDC Component Dictionary'!$C$5:$C$37,MATCH('Rates Database'!J12849,'EDC Component Dictionary'!$B$5:$B$37,0)), "Energy Supply")</f>
        <v>Energy Supply</v>
      </c>
      <c r="L12849" s="12">
        <v>0.13535</v>
      </c>
      <c r="M12849" s="12"/>
    </row>
    <row r="12850" spans="1:13" x14ac:dyDescent="0.3">
      <c r="A12850" s="18">
        <v>12848</v>
      </c>
      <c r="B12850" s="18">
        <f t="shared" si="402"/>
        <v>2019</v>
      </c>
      <c r="C12850" s="17">
        <v>43525</v>
      </c>
      <c r="D12850" s="18" t="s">
        <v>314</v>
      </c>
      <c r="E12850" s="18" t="s">
        <v>318</v>
      </c>
      <c r="F12850" s="18" t="str">
        <f t="shared" si="401"/>
        <v>Peabody-Total Volumetric Charge-43525</v>
      </c>
      <c r="G12850" s="11" t="s">
        <v>131</v>
      </c>
      <c r="H12850" s="11" t="s">
        <v>55</v>
      </c>
      <c r="I12850" s="11" t="s">
        <v>55</v>
      </c>
      <c r="J12850" s="11" t="s">
        <v>55</v>
      </c>
      <c r="K12850" s="11" t="str">
        <f>IFERROR(INDEX('EDC Component Dictionary'!$C$5:$C$37,MATCH('Rates Database'!J12850,'EDC Component Dictionary'!$B$5:$B$37,0)), "Energy Supply")</f>
        <v>Energy Supply</v>
      </c>
      <c r="L12850" s="12">
        <v>0.10864</v>
      </c>
      <c r="M12850" s="12"/>
    </row>
    <row r="12851" spans="1:13" x14ac:dyDescent="0.3">
      <c r="A12851" s="18">
        <v>12849</v>
      </c>
      <c r="B12851" s="18">
        <f t="shared" si="402"/>
        <v>2019</v>
      </c>
      <c r="C12851" s="17">
        <v>43525</v>
      </c>
      <c r="D12851" s="18" t="s">
        <v>314</v>
      </c>
      <c r="E12851" s="18" t="s">
        <v>319</v>
      </c>
      <c r="F12851" s="18" t="str">
        <f t="shared" si="401"/>
        <v>Ashburnham-Total Volumetric Charge-43525</v>
      </c>
      <c r="G12851" s="11" t="s">
        <v>131</v>
      </c>
      <c r="H12851" s="11" t="s">
        <v>55</v>
      </c>
      <c r="I12851" s="11" t="s">
        <v>55</v>
      </c>
      <c r="J12851" s="11" t="s">
        <v>55</v>
      </c>
      <c r="K12851" s="11" t="str">
        <f>IFERROR(INDEX('EDC Component Dictionary'!$C$5:$C$37,MATCH('Rates Database'!J12851,'EDC Component Dictionary'!$B$5:$B$37,0)), "Energy Supply")</f>
        <v>Energy Supply</v>
      </c>
      <c r="L12851" s="12">
        <v>0.13869999999999999</v>
      </c>
      <c r="M12851" s="12"/>
    </row>
    <row r="12852" spans="1:13" x14ac:dyDescent="0.3">
      <c r="A12852" s="18">
        <v>12850</v>
      </c>
      <c r="B12852" s="18">
        <f t="shared" si="402"/>
        <v>2019</v>
      </c>
      <c r="C12852" s="17">
        <v>43525</v>
      </c>
      <c r="D12852" s="18" t="s">
        <v>314</v>
      </c>
      <c r="E12852" s="18" t="s">
        <v>320</v>
      </c>
      <c r="F12852" s="18" t="str">
        <f t="shared" si="401"/>
        <v>Mansfield-Total Volumetric Charge-43525</v>
      </c>
      <c r="G12852" s="11" t="s">
        <v>131</v>
      </c>
      <c r="H12852" s="11" t="s">
        <v>55</v>
      </c>
      <c r="I12852" s="11" t="s">
        <v>55</v>
      </c>
      <c r="J12852" s="11" t="s">
        <v>55</v>
      </c>
      <c r="K12852" s="11" t="str">
        <f>IFERROR(INDEX('EDC Component Dictionary'!$C$5:$C$37,MATCH('Rates Database'!J12852,'EDC Component Dictionary'!$B$5:$B$37,0)), "Energy Supply")</f>
        <v>Energy Supply</v>
      </c>
      <c r="L12852" s="12">
        <v>0.10696</v>
      </c>
      <c r="M12852" s="12"/>
    </row>
    <row r="12853" spans="1:13" x14ac:dyDescent="0.3">
      <c r="A12853" s="18">
        <v>12851</v>
      </c>
      <c r="B12853" s="18">
        <f t="shared" si="402"/>
        <v>2019</v>
      </c>
      <c r="C12853" s="17">
        <v>43525</v>
      </c>
      <c r="D12853" s="18" t="s">
        <v>314</v>
      </c>
      <c r="E12853" s="18" t="s">
        <v>321</v>
      </c>
      <c r="F12853" s="18" t="str">
        <f t="shared" si="401"/>
        <v>Braintree-Total Volumetric Charge-43525</v>
      </c>
      <c r="G12853" s="11" t="s">
        <v>131</v>
      </c>
      <c r="H12853" s="11" t="s">
        <v>55</v>
      </c>
      <c r="I12853" s="11" t="s">
        <v>55</v>
      </c>
      <c r="J12853" s="11" t="s">
        <v>55</v>
      </c>
      <c r="K12853" s="11" t="str">
        <f>IFERROR(INDEX('EDC Component Dictionary'!$C$5:$C$37,MATCH('Rates Database'!J12853,'EDC Component Dictionary'!$B$5:$B$37,0)), "Energy Supply")</f>
        <v>Energy Supply</v>
      </c>
      <c r="L12853" s="12">
        <v>0.13299899999999901</v>
      </c>
      <c r="M12853" s="12"/>
    </row>
    <row r="12854" spans="1:13" x14ac:dyDescent="0.3">
      <c r="A12854" s="18">
        <v>12852</v>
      </c>
      <c r="B12854" s="18">
        <f t="shared" si="402"/>
        <v>2019</v>
      </c>
      <c r="C12854" s="17">
        <v>43525</v>
      </c>
      <c r="D12854" s="18" t="s">
        <v>314</v>
      </c>
      <c r="E12854" s="18" t="s">
        <v>322</v>
      </c>
      <c r="F12854" s="18" t="str">
        <f t="shared" si="401"/>
        <v>Paxton-Total Volumetric Charge-43525</v>
      </c>
      <c r="G12854" s="11" t="s">
        <v>131</v>
      </c>
      <c r="H12854" s="11" t="s">
        <v>55</v>
      </c>
      <c r="I12854" s="11" t="s">
        <v>55</v>
      </c>
      <c r="J12854" s="11" t="s">
        <v>55</v>
      </c>
      <c r="K12854" s="11" t="str">
        <f>IFERROR(INDEX('EDC Component Dictionary'!$C$5:$C$37,MATCH('Rates Database'!J12854,'EDC Component Dictionary'!$B$5:$B$37,0)), "Energy Supply")</f>
        <v>Energy Supply</v>
      </c>
      <c r="L12854" s="12">
        <v>0.14562</v>
      </c>
      <c r="M12854" s="12"/>
    </row>
    <row r="12855" spans="1:13" x14ac:dyDescent="0.3">
      <c r="A12855" s="18">
        <v>12853</v>
      </c>
      <c r="B12855" s="18">
        <f t="shared" si="402"/>
        <v>2019</v>
      </c>
      <c r="C12855" s="17">
        <v>43525</v>
      </c>
      <c r="D12855" s="18" t="s">
        <v>314</v>
      </c>
      <c r="E12855" s="18" t="s">
        <v>323</v>
      </c>
      <c r="F12855" s="18" t="str">
        <f t="shared" si="401"/>
        <v>Templeton-Total Volumetric Charge-43525</v>
      </c>
      <c r="G12855" s="11" t="s">
        <v>131</v>
      </c>
      <c r="H12855" s="11" t="s">
        <v>55</v>
      </c>
      <c r="I12855" s="11" t="s">
        <v>55</v>
      </c>
      <c r="J12855" s="11" t="s">
        <v>55</v>
      </c>
      <c r="K12855" s="11" t="str">
        <f>IFERROR(INDEX('EDC Component Dictionary'!$C$5:$C$37,MATCH('Rates Database'!J12855,'EDC Component Dictionary'!$B$5:$B$37,0)), "Energy Supply")</f>
        <v>Energy Supply</v>
      </c>
      <c r="L12855" s="12">
        <v>0.13009999999999999</v>
      </c>
      <c r="M12855" s="12"/>
    </row>
    <row r="12856" spans="1:13" x14ac:dyDescent="0.3">
      <c r="A12856" s="18">
        <v>12854</v>
      </c>
      <c r="B12856" s="18">
        <f t="shared" si="402"/>
        <v>2019</v>
      </c>
      <c r="C12856" s="17">
        <v>43525</v>
      </c>
      <c r="D12856" s="18" t="s">
        <v>314</v>
      </c>
      <c r="E12856" s="18" t="s">
        <v>324</v>
      </c>
      <c r="F12856" s="18" t="str">
        <f t="shared" si="401"/>
        <v>Hudson-Total Volumetric Charge-43525</v>
      </c>
      <c r="G12856" s="11" t="s">
        <v>131</v>
      </c>
      <c r="H12856" s="11" t="s">
        <v>55</v>
      </c>
      <c r="I12856" s="11" t="s">
        <v>55</v>
      </c>
      <c r="J12856" s="11" t="s">
        <v>55</v>
      </c>
      <c r="K12856" s="11" t="str">
        <f>IFERROR(INDEX('EDC Component Dictionary'!$C$5:$C$37,MATCH('Rates Database'!J12856,'EDC Component Dictionary'!$B$5:$B$37,0)), "Energy Supply")</f>
        <v>Energy Supply</v>
      </c>
      <c r="L12856" s="12">
        <v>0.107449999999999</v>
      </c>
      <c r="M12856" s="12"/>
    </row>
    <row r="12857" spans="1:13" x14ac:dyDescent="0.3">
      <c r="A12857" s="18">
        <v>12855</v>
      </c>
      <c r="B12857" s="18">
        <f t="shared" si="402"/>
        <v>2019</v>
      </c>
      <c r="C12857" s="17">
        <v>43525</v>
      </c>
      <c r="D12857" s="18" t="s">
        <v>314</v>
      </c>
      <c r="E12857" s="18" t="s">
        <v>325</v>
      </c>
      <c r="F12857" s="18" t="str">
        <f t="shared" si="401"/>
        <v>Reading-Total Volumetric Charge-43525</v>
      </c>
      <c r="G12857" s="11" t="s">
        <v>131</v>
      </c>
      <c r="H12857" s="11" t="s">
        <v>55</v>
      </c>
      <c r="I12857" s="11" t="s">
        <v>55</v>
      </c>
      <c r="J12857" s="11" t="s">
        <v>55</v>
      </c>
      <c r="K12857" s="11" t="str">
        <f>IFERROR(INDEX('EDC Component Dictionary'!$C$5:$C$37,MATCH('Rates Database'!J12857,'EDC Component Dictionary'!$B$5:$B$37,0)), "Energy Supply")</f>
        <v>Energy Supply</v>
      </c>
      <c r="L12857" s="12">
        <v>0.1508235</v>
      </c>
      <c r="M12857" s="12"/>
    </row>
    <row r="12858" spans="1:13" x14ac:dyDescent="0.3">
      <c r="A12858" s="18">
        <v>12856</v>
      </c>
      <c r="B12858" s="18">
        <f t="shared" si="402"/>
        <v>2019</v>
      </c>
      <c r="C12858" s="17">
        <v>43525</v>
      </c>
      <c r="D12858" s="18" t="s">
        <v>314</v>
      </c>
      <c r="E12858" s="18" t="s">
        <v>326</v>
      </c>
      <c r="F12858" s="18" t="str">
        <f t="shared" si="401"/>
        <v>Shrewsbury-Total Volumetric Charge-43525</v>
      </c>
      <c r="G12858" s="11" t="s">
        <v>131</v>
      </c>
      <c r="H12858" s="11" t="s">
        <v>55</v>
      </c>
      <c r="I12858" s="11" t="s">
        <v>55</v>
      </c>
      <c r="J12858" s="11" t="s">
        <v>55</v>
      </c>
      <c r="K12858" s="11" t="str">
        <f>IFERROR(INDEX('EDC Component Dictionary'!$C$5:$C$37,MATCH('Rates Database'!J12858,'EDC Component Dictionary'!$B$5:$B$37,0)), "Energy Supply")</f>
        <v>Energy Supply</v>
      </c>
      <c r="L12858" s="12">
        <v>0.11476</v>
      </c>
      <c r="M12858" s="12"/>
    </row>
    <row r="12859" spans="1:13" x14ac:dyDescent="0.3">
      <c r="A12859" s="18">
        <v>12857</v>
      </c>
      <c r="B12859" s="18">
        <f t="shared" si="402"/>
        <v>2019</v>
      </c>
      <c r="C12859" s="17">
        <v>43525</v>
      </c>
      <c r="D12859" s="18" t="s">
        <v>314</v>
      </c>
      <c r="E12859" s="18" t="s">
        <v>327</v>
      </c>
      <c r="F12859" s="18" t="str">
        <f t="shared" si="401"/>
        <v>Ipswich-Total Volumetric Charge-43525</v>
      </c>
      <c r="G12859" s="11" t="s">
        <v>131</v>
      </c>
      <c r="H12859" s="11" t="s">
        <v>55</v>
      </c>
      <c r="I12859" s="11" t="s">
        <v>55</v>
      </c>
      <c r="J12859" s="11" t="s">
        <v>55</v>
      </c>
      <c r="K12859" s="11" t="str">
        <f>IFERROR(INDEX('EDC Component Dictionary'!$C$5:$C$37,MATCH('Rates Database'!J12859,'EDC Component Dictionary'!$B$5:$B$37,0)), "Energy Supply")</f>
        <v>Energy Supply</v>
      </c>
      <c r="L12859" s="12">
        <v>0.13883000000000001</v>
      </c>
      <c r="M12859" s="12"/>
    </row>
    <row r="12860" spans="1:13" x14ac:dyDescent="0.3">
      <c r="A12860" s="18">
        <v>12858</v>
      </c>
      <c r="B12860" s="18">
        <f t="shared" si="402"/>
        <v>2019</v>
      </c>
      <c r="C12860" s="17">
        <v>43525</v>
      </c>
      <c r="D12860" s="18" t="s">
        <v>314</v>
      </c>
      <c r="E12860" s="18" t="s">
        <v>328</v>
      </c>
      <c r="F12860" s="18" t="str">
        <f t="shared" si="401"/>
        <v>Westfield-Total Volumetric Charge-43525</v>
      </c>
      <c r="G12860" s="11" t="s">
        <v>131</v>
      </c>
      <c r="H12860" s="11" t="s">
        <v>55</v>
      </c>
      <c r="I12860" s="11" t="s">
        <v>55</v>
      </c>
      <c r="J12860" s="11" t="s">
        <v>55</v>
      </c>
      <c r="K12860" s="11" t="str">
        <f>IFERROR(INDEX('EDC Component Dictionary'!$C$5:$C$37,MATCH('Rates Database'!J12860,'EDC Component Dictionary'!$B$5:$B$37,0)), "Energy Supply")</f>
        <v>Energy Supply</v>
      </c>
      <c r="L12860" s="12">
        <v>0.116356</v>
      </c>
      <c r="M12860" s="12"/>
    </row>
    <row r="12861" spans="1:13" x14ac:dyDescent="0.3">
      <c r="A12861" s="18">
        <v>12859</v>
      </c>
      <c r="B12861" s="18">
        <f t="shared" si="402"/>
        <v>2019</v>
      </c>
      <c r="C12861" s="17">
        <v>43525</v>
      </c>
      <c r="D12861" s="18" t="s">
        <v>314</v>
      </c>
      <c r="E12861" s="18" t="s">
        <v>329</v>
      </c>
      <c r="F12861" s="18" t="str">
        <f t="shared" si="401"/>
        <v>Merrimac-Total Volumetric Charge-43525</v>
      </c>
      <c r="G12861" s="11" t="s">
        <v>131</v>
      </c>
      <c r="H12861" s="11" t="s">
        <v>55</v>
      </c>
      <c r="I12861" s="11" t="s">
        <v>55</v>
      </c>
      <c r="J12861" s="11" t="s">
        <v>55</v>
      </c>
      <c r="K12861" s="11" t="str">
        <f>IFERROR(INDEX('EDC Component Dictionary'!$C$5:$C$37,MATCH('Rates Database'!J12861,'EDC Component Dictionary'!$B$5:$B$37,0)), "Energy Supply")</f>
        <v>Energy Supply</v>
      </c>
      <c r="L12861" s="12">
        <v>0.16943900000000001</v>
      </c>
      <c r="M12861" s="12"/>
    </row>
    <row r="12862" spans="1:13" x14ac:dyDescent="0.3">
      <c r="A12862" s="18">
        <v>12860</v>
      </c>
      <c r="B12862" s="18">
        <f t="shared" si="402"/>
        <v>2019</v>
      </c>
      <c r="C12862" s="17">
        <v>43525</v>
      </c>
      <c r="D12862" s="18" t="s">
        <v>314</v>
      </c>
      <c r="E12862" s="18" t="s">
        <v>330</v>
      </c>
      <c r="F12862" s="18" t="str">
        <f t="shared" si="401"/>
        <v>Chicopee-Total Volumetric Charge-43525</v>
      </c>
      <c r="G12862" s="11" t="s">
        <v>131</v>
      </c>
      <c r="H12862" s="11" t="s">
        <v>55</v>
      </c>
      <c r="I12862" s="11" t="s">
        <v>55</v>
      </c>
      <c r="J12862" s="11" t="s">
        <v>55</v>
      </c>
      <c r="K12862" s="11" t="str">
        <f>IFERROR(INDEX('EDC Component Dictionary'!$C$5:$C$37,MATCH('Rates Database'!J12862,'EDC Component Dictionary'!$B$5:$B$37,0)), "Energy Supply")</f>
        <v>Energy Supply</v>
      </c>
      <c r="L12862" s="12">
        <v>0.13314999999999999</v>
      </c>
      <c r="M12862" s="12"/>
    </row>
    <row r="12863" spans="1:13" x14ac:dyDescent="0.3">
      <c r="A12863" s="18">
        <v>12861</v>
      </c>
      <c r="B12863" s="18">
        <f t="shared" si="402"/>
        <v>2019</v>
      </c>
      <c r="C12863" s="17">
        <v>43525</v>
      </c>
      <c r="D12863" s="18" t="s">
        <v>314</v>
      </c>
      <c r="E12863" s="18" t="s">
        <v>331</v>
      </c>
      <c r="F12863" s="18" t="str">
        <f t="shared" si="401"/>
        <v>Marblehead-Total Volumetric Charge-43525</v>
      </c>
      <c r="G12863" s="11" t="s">
        <v>131</v>
      </c>
      <c r="H12863" s="11" t="s">
        <v>55</v>
      </c>
      <c r="I12863" s="11" t="s">
        <v>55</v>
      </c>
      <c r="J12863" s="11" t="s">
        <v>55</v>
      </c>
      <c r="K12863" s="11" t="str">
        <f>IFERROR(INDEX('EDC Component Dictionary'!$C$5:$C$37,MATCH('Rates Database'!J12863,'EDC Component Dictionary'!$B$5:$B$37,0)), "Energy Supply")</f>
        <v>Energy Supply</v>
      </c>
      <c r="L12863" s="12">
        <v>0.16950000000000001</v>
      </c>
      <c r="M12863" s="12"/>
    </row>
    <row r="12864" spans="1:13" x14ac:dyDescent="0.3">
      <c r="A12864" s="18">
        <v>12862</v>
      </c>
      <c r="B12864" s="18">
        <f t="shared" si="402"/>
        <v>2019</v>
      </c>
      <c r="C12864" s="17">
        <v>43525</v>
      </c>
      <c r="D12864" s="18" t="s">
        <v>314</v>
      </c>
      <c r="E12864" s="18" t="s">
        <v>332</v>
      </c>
      <c r="F12864" s="18" t="str">
        <f t="shared" si="401"/>
        <v>Hingham-Total Volumetric Charge-43525</v>
      </c>
      <c r="G12864" s="11" t="s">
        <v>131</v>
      </c>
      <c r="H12864" s="11" t="s">
        <v>55</v>
      </c>
      <c r="I12864" s="11" t="s">
        <v>55</v>
      </c>
      <c r="J12864" s="11" t="s">
        <v>55</v>
      </c>
      <c r="K12864" s="11" t="str">
        <f>IFERROR(INDEX('EDC Component Dictionary'!$C$5:$C$37,MATCH('Rates Database'!J12864,'EDC Component Dictionary'!$B$5:$B$37,0)), "Energy Supply")</f>
        <v>Energy Supply</v>
      </c>
      <c r="L12864" s="12">
        <v>0.131804</v>
      </c>
      <c r="M12864" s="12"/>
    </row>
    <row r="12865" spans="1:13" x14ac:dyDescent="0.3">
      <c r="A12865" s="18">
        <v>12863</v>
      </c>
      <c r="B12865" s="18">
        <f t="shared" si="402"/>
        <v>2019</v>
      </c>
      <c r="C12865" s="17">
        <v>43525</v>
      </c>
      <c r="D12865" s="18" t="s">
        <v>314</v>
      </c>
      <c r="E12865" s="18" t="s">
        <v>333</v>
      </c>
      <c r="F12865" s="18" t="str">
        <f t="shared" si="401"/>
        <v>South Hadley-Total Volumetric Charge-43525</v>
      </c>
      <c r="G12865" s="11" t="s">
        <v>131</v>
      </c>
      <c r="H12865" s="11" t="s">
        <v>55</v>
      </c>
      <c r="I12865" s="11" t="s">
        <v>55</v>
      </c>
      <c r="J12865" s="11" t="s">
        <v>55</v>
      </c>
      <c r="K12865" s="11" t="str">
        <f>IFERROR(INDEX('EDC Component Dictionary'!$C$5:$C$37,MATCH('Rates Database'!J12865,'EDC Component Dictionary'!$B$5:$B$37,0)), "Energy Supply")</f>
        <v>Energy Supply</v>
      </c>
      <c r="L12865" s="12">
        <v>0.134345199999999</v>
      </c>
      <c r="M12865" s="12"/>
    </row>
    <row r="12866" spans="1:13" x14ac:dyDescent="0.3">
      <c r="A12866" s="18">
        <v>12864</v>
      </c>
      <c r="B12866" s="18">
        <f t="shared" si="402"/>
        <v>2019</v>
      </c>
      <c r="C12866" s="17">
        <v>43525</v>
      </c>
      <c r="D12866" s="18" t="s">
        <v>314</v>
      </c>
      <c r="E12866" s="18" t="s">
        <v>334</v>
      </c>
      <c r="F12866" s="18" t="str">
        <f t="shared" si="401"/>
        <v>Georgetown-Total Volumetric Charge-43525</v>
      </c>
      <c r="G12866" s="11" t="s">
        <v>131</v>
      </c>
      <c r="H12866" s="11" t="s">
        <v>55</v>
      </c>
      <c r="I12866" s="11" t="s">
        <v>55</v>
      </c>
      <c r="J12866" s="11" t="s">
        <v>55</v>
      </c>
      <c r="K12866" s="11" t="str">
        <f>IFERROR(INDEX('EDC Component Dictionary'!$C$5:$C$37,MATCH('Rates Database'!J12866,'EDC Component Dictionary'!$B$5:$B$37,0)), "Energy Supply")</f>
        <v>Energy Supply</v>
      </c>
      <c r="L12866" s="12">
        <v>0.16039500000000001</v>
      </c>
      <c r="M12866" s="12"/>
    </row>
    <row r="12867" spans="1:13" x14ac:dyDescent="0.3">
      <c r="A12867" s="18">
        <v>12865</v>
      </c>
      <c r="B12867" s="18">
        <f t="shared" si="402"/>
        <v>2019</v>
      </c>
      <c r="C12867" s="17">
        <v>43525</v>
      </c>
      <c r="D12867" s="18" t="s">
        <v>314</v>
      </c>
      <c r="E12867" s="18" t="s">
        <v>335</v>
      </c>
      <c r="F12867" s="18" t="str">
        <f t="shared" si="401"/>
        <v>Sterling-Total Volumetric Charge-43525</v>
      </c>
      <c r="G12867" s="11" t="s">
        <v>131</v>
      </c>
      <c r="H12867" s="11" t="s">
        <v>55</v>
      </c>
      <c r="I12867" s="11" t="s">
        <v>55</v>
      </c>
      <c r="J12867" s="11" t="s">
        <v>55</v>
      </c>
      <c r="K12867" s="11" t="str">
        <f>IFERROR(INDEX('EDC Component Dictionary'!$C$5:$C$37,MATCH('Rates Database'!J12867,'EDC Component Dictionary'!$B$5:$B$37,0)), "Energy Supply")</f>
        <v>Energy Supply</v>
      </c>
      <c r="L12867" s="12">
        <v>0.13855000000000001</v>
      </c>
      <c r="M12867" s="12"/>
    </row>
    <row r="12868" spans="1:13" x14ac:dyDescent="0.3">
      <c r="A12868" s="18">
        <v>12866</v>
      </c>
      <c r="B12868" s="18">
        <f t="shared" si="402"/>
        <v>2019</v>
      </c>
      <c r="C12868" s="17">
        <v>43525</v>
      </c>
      <c r="D12868" s="18" t="s">
        <v>314</v>
      </c>
      <c r="E12868" s="18" t="s">
        <v>336</v>
      </c>
      <c r="F12868" s="18" t="str">
        <f t="shared" ref="F12868:F12931" si="403">_xlfn.CONCAT(E12868,"-",J12868,"-",C12868)</f>
        <v>Littleton-Total Volumetric Charge-43525</v>
      </c>
      <c r="G12868" s="11" t="s">
        <v>131</v>
      </c>
      <c r="H12868" s="11" t="s">
        <v>55</v>
      </c>
      <c r="I12868" s="11" t="s">
        <v>55</v>
      </c>
      <c r="J12868" s="11" t="s">
        <v>55</v>
      </c>
      <c r="K12868" s="11" t="str">
        <f>IFERROR(INDEX('EDC Component Dictionary'!$C$5:$C$37,MATCH('Rates Database'!J12868,'EDC Component Dictionary'!$B$5:$B$37,0)), "Energy Supply")</f>
        <v>Energy Supply</v>
      </c>
      <c r="L12868" s="12">
        <v>0.117067</v>
      </c>
      <c r="M12868" s="12"/>
    </row>
    <row r="12869" spans="1:13" x14ac:dyDescent="0.3">
      <c r="A12869" s="18">
        <v>12867</v>
      </c>
      <c r="B12869" s="18">
        <f t="shared" si="402"/>
        <v>2019</v>
      </c>
      <c r="C12869" s="17">
        <v>43525</v>
      </c>
      <c r="D12869" s="18" t="s">
        <v>314</v>
      </c>
      <c r="E12869" s="18" t="s">
        <v>337</v>
      </c>
      <c r="F12869" s="18" t="str">
        <f t="shared" si="403"/>
        <v>Boylston-Total Volumetric Charge-43525</v>
      </c>
      <c r="G12869" s="11" t="s">
        <v>131</v>
      </c>
      <c r="H12869" s="11" t="s">
        <v>55</v>
      </c>
      <c r="I12869" s="11" t="s">
        <v>55</v>
      </c>
      <c r="J12869" s="11" t="s">
        <v>55</v>
      </c>
      <c r="K12869" s="11" t="str">
        <f>IFERROR(INDEX('EDC Component Dictionary'!$C$5:$C$37,MATCH('Rates Database'!J12869,'EDC Component Dictionary'!$B$5:$B$37,0)), "Energy Supply")</f>
        <v>Energy Supply</v>
      </c>
      <c r="L12869" s="12">
        <v>0.14549999999999999</v>
      </c>
      <c r="M12869" s="12"/>
    </row>
    <row r="12870" spans="1:13" x14ac:dyDescent="0.3">
      <c r="A12870" s="18">
        <v>12868</v>
      </c>
      <c r="B12870" s="18">
        <f t="shared" si="402"/>
        <v>2019</v>
      </c>
      <c r="C12870" s="17">
        <v>43525</v>
      </c>
      <c r="D12870" s="18" t="s">
        <v>314</v>
      </c>
      <c r="E12870" s="18" t="s">
        <v>338</v>
      </c>
      <c r="F12870" s="18" t="str">
        <f t="shared" si="403"/>
        <v>Princeton-Total Volumetric Charge-43525</v>
      </c>
      <c r="G12870" s="11" t="s">
        <v>131</v>
      </c>
      <c r="H12870" s="11" t="s">
        <v>55</v>
      </c>
      <c r="I12870" s="11" t="s">
        <v>55</v>
      </c>
      <c r="J12870" s="11" t="s">
        <v>55</v>
      </c>
      <c r="K12870" s="11" t="str">
        <f>IFERROR(INDEX('EDC Component Dictionary'!$C$5:$C$37,MATCH('Rates Database'!J12870,'EDC Component Dictionary'!$B$5:$B$37,0)), "Energy Supply")</f>
        <v>Energy Supply</v>
      </c>
      <c r="L12870" s="12">
        <v>0.235124999999999</v>
      </c>
      <c r="M12870" s="12"/>
    </row>
    <row r="12871" spans="1:13" x14ac:dyDescent="0.3">
      <c r="A12871" s="18">
        <v>12869</v>
      </c>
      <c r="B12871" s="18">
        <f t="shared" si="402"/>
        <v>2019</v>
      </c>
      <c r="C12871" s="17">
        <v>43525</v>
      </c>
      <c r="D12871" s="18" t="s">
        <v>314</v>
      </c>
      <c r="E12871" s="18" t="s">
        <v>347</v>
      </c>
      <c r="F12871" s="18" t="str">
        <f t="shared" si="403"/>
        <v>Middleborough-Total Volumetric Charge-43525</v>
      </c>
      <c r="G12871" s="11" t="s">
        <v>131</v>
      </c>
      <c r="H12871" s="11" t="s">
        <v>55</v>
      </c>
      <c r="I12871" s="11" t="s">
        <v>55</v>
      </c>
      <c r="J12871" s="11" t="s">
        <v>55</v>
      </c>
      <c r="K12871" s="11" t="str">
        <f>IFERROR(INDEX('EDC Component Dictionary'!$C$5:$C$37,MATCH('Rates Database'!J12871,'EDC Component Dictionary'!$B$5:$B$37,0)), "Energy Supply")</f>
        <v>Energy Supply</v>
      </c>
      <c r="L12871" s="12">
        <v>0.14199999999999999</v>
      </c>
      <c r="M12871" s="12"/>
    </row>
    <row r="12872" spans="1:13" x14ac:dyDescent="0.3">
      <c r="A12872" s="18">
        <v>12870</v>
      </c>
      <c r="B12872" s="18">
        <f t="shared" si="402"/>
        <v>2019</v>
      </c>
      <c r="C12872" s="17">
        <v>43525</v>
      </c>
      <c r="D12872" s="18" t="s">
        <v>314</v>
      </c>
      <c r="E12872" s="18" t="s">
        <v>339</v>
      </c>
      <c r="F12872" s="18" t="str">
        <f t="shared" si="403"/>
        <v>Rowley-Total Volumetric Charge-43525</v>
      </c>
      <c r="G12872" s="11" t="s">
        <v>131</v>
      </c>
      <c r="H12872" s="11" t="s">
        <v>55</v>
      </c>
      <c r="I12872" s="11" t="s">
        <v>55</v>
      </c>
      <c r="J12872" s="11" t="s">
        <v>55</v>
      </c>
      <c r="K12872" s="11" t="str">
        <f>IFERROR(INDEX('EDC Component Dictionary'!$C$5:$C$37,MATCH('Rates Database'!J12872,'EDC Component Dictionary'!$B$5:$B$37,0)), "Energy Supply")</f>
        <v>Energy Supply</v>
      </c>
      <c r="L12872" s="12">
        <v>0.16850000000000001</v>
      </c>
      <c r="M12872" s="12"/>
    </row>
    <row r="12873" spans="1:13" x14ac:dyDescent="0.3">
      <c r="A12873" s="18">
        <v>12871</v>
      </c>
      <c r="B12873" s="18">
        <f t="shared" si="402"/>
        <v>2019</v>
      </c>
      <c r="C12873" s="17">
        <v>43525</v>
      </c>
      <c r="D12873" s="18" t="s">
        <v>314</v>
      </c>
      <c r="E12873" s="18" t="s">
        <v>340</v>
      </c>
      <c r="F12873" s="18" t="str">
        <f t="shared" si="403"/>
        <v>Wakefield-Total Volumetric Charge-43525</v>
      </c>
      <c r="G12873" s="11" t="s">
        <v>131</v>
      </c>
      <c r="H12873" s="11" t="s">
        <v>55</v>
      </c>
      <c r="I12873" s="11" t="s">
        <v>55</v>
      </c>
      <c r="J12873" s="11" t="s">
        <v>55</v>
      </c>
      <c r="K12873" s="11" t="str">
        <f>IFERROR(INDEX('EDC Component Dictionary'!$C$5:$C$37,MATCH('Rates Database'!J12873,'EDC Component Dictionary'!$B$5:$B$37,0)), "Energy Supply")</f>
        <v>Energy Supply</v>
      </c>
      <c r="L12873" s="12">
        <v>0.16</v>
      </c>
      <c r="M12873" s="12"/>
    </row>
    <row r="12874" spans="1:13" x14ac:dyDescent="0.3">
      <c r="A12874" s="18">
        <v>12872</v>
      </c>
      <c r="B12874" s="18">
        <f t="shared" si="402"/>
        <v>2019</v>
      </c>
      <c r="C12874" s="17">
        <v>43525</v>
      </c>
      <c r="D12874" s="18" t="s">
        <v>314</v>
      </c>
      <c r="E12874" s="18" t="s">
        <v>341</v>
      </c>
      <c r="F12874" s="18" t="str">
        <f t="shared" si="403"/>
        <v>Hull-Total Volumetric Charge-43525</v>
      </c>
      <c r="G12874" s="11" t="s">
        <v>131</v>
      </c>
      <c r="H12874" s="11" t="s">
        <v>55</v>
      </c>
      <c r="I12874" s="11" t="s">
        <v>55</v>
      </c>
      <c r="J12874" s="11" t="s">
        <v>55</v>
      </c>
      <c r="K12874" s="11" t="str">
        <f>IFERROR(INDEX('EDC Component Dictionary'!$C$5:$C$37,MATCH('Rates Database'!J12874,'EDC Component Dictionary'!$B$5:$B$37,0)), "Energy Supply")</f>
        <v>Energy Supply</v>
      </c>
      <c r="L12874" s="12">
        <v>0.154199999999999</v>
      </c>
      <c r="M12874" s="12"/>
    </row>
    <row r="12875" spans="1:13" x14ac:dyDescent="0.3">
      <c r="A12875" s="18">
        <v>12873</v>
      </c>
      <c r="B12875" s="18">
        <f t="shared" si="402"/>
        <v>2019</v>
      </c>
      <c r="C12875" s="17">
        <v>43525</v>
      </c>
      <c r="D12875" s="18" t="s">
        <v>314</v>
      </c>
      <c r="E12875" s="18" t="s">
        <v>342</v>
      </c>
      <c r="F12875" s="18" t="str">
        <f t="shared" si="403"/>
        <v>North Attleborough-Total Volumetric Charge-43525</v>
      </c>
      <c r="G12875" s="11" t="s">
        <v>131</v>
      </c>
      <c r="H12875" s="11" t="s">
        <v>55</v>
      </c>
      <c r="I12875" s="11" t="s">
        <v>55</v>
      </c>
      <c r="J12875" s="11" t="s">
        <v>55</v>
      </c>
      <c r="K12875" s="11" t="str">
        <f>IFERROR(INDEX('EDC Component Dictionary'!$C$5:$C$37,MATCH('Rates Database'!J12875,'EDC Component Dictionary'!$B$5:$B$37,0)), "Energy Supply")</f>
        <v>Energy Supply</v>
      </c>
      <c r="L12875" s="12">
        <v>7.6519999999999894E-2</v>
      </c>
      <c r="M12875" s="12"/>
    </row>
    <row r="12876" spans="1:13" x14ac:dyDescent="0.3">
      <c r="A12876" s="18">
        <v>12874</v>
      </c>
      <c r="B12876" s="18">
        <f t="shared" si="402"/>
        <v>2019</v>
      </c>
      <c r="C12876" s="17">
        <v>43525</v>
      </c>
      <c r="D12876" s="18" t="s">
        <v>314</v>
      </c>
      <c r="E12876" s="18" t="s">
        <v>343</v>
      </c>
      <c r="F12876" s="18" t="str">
        <f t="shared" si="403"/>
        <v>Holden-Total Volumetric Charge-43525</v>
      </c>
      <c r="G12876" s="11" t="s">
        <v>131</v>
      </c>
      <c r="H12876" s="11" t="s">
        <v>55</v>
      </c>
      <c r="I12876" s="11" t="s">
        <v>55</v>
      </c>
      <c r="J12876" s="11" t="s">
        <v>55</v>
      </c>
      <c r="K12876" s="11" t="str">
        <f>IFERROR(INDEX('EDC Component Dictionary'!$C$5:$C$37,MATCH('Rates Database'!J12876,'EDC Component Dictionary'!$B$5:$B$37,0)), "Energy Supply")</f>
        <v>Energy Supply</v>
      </c>
      <c r="L12876" s="12">
        <v>0.12554299999999999</v>
      </c>
      <c r="M12876" s="12"/>
    </row>
    <row r="12877" spans="1:13" x14ac:dyDescent="0.3">
      <c r="A12877" s="18">
        <v>12875</v>
      </c>
      <c r="B12877" s="18">
        <f t="shared" si="402"/>
        <v>2019</v>
      </c>
      <c r="C12877" s="17">
        <v>43525</v>
      </c>
      <c r="D12877" s="18" t="s">
        <v>314</v>
      </c>
      <c r="E12877" s="18" t="s">
        <v>344</v>
      </c>
      <c r="F12877" s="18" t="str">
        <f t="shared" si="403"/>
        <v>Norwood-Total Volumetric Charge-43525</v>
      </c>
      <c r="G12877" s="11" t="s">
        <v>131</v>
      </c>
      <c r="H12877" s="11" t="s">
        <v>55</v>
      </c>
      <c r="I12877" s="11" t="s">
        <v>55</v>
      </c>
      <c r="J12877" s="11" t="s">
        <v>55</v>
      </c>
      <c r="K12877" s="11" t="str">
        <f>IFERROR(INDEX('EDC Component Dictionary'!$C$5:$C$37,MATCH('Rates Database'!J12877,'EDC Component Dictionary'!$B$5:$B$37,0)), "Energy Supply")</f>
        <v>Energy Supply</v>
      </c>
      <c r="L12877" s="12">
        <v>0.15262999999999999</v>
      </c>
      <c r="M12877" s="12"/>
    </row>
    <row r="12878" spans="1:13" x14ac:dyDescent="0.3">
      <c r="A12878" s="18">
        <v>12876</v>
      </c>
      <c r="B12878" s="18">
        <f t="shared" si="402"/>
        <v>2019</v>
      </c>
      <c r="C12878" s="17">
        <v>43525</v>
      </c>
      <c r="D12878" s="18" t="s">
        <v>314</v>
      </c>
      <c r="E12878" s="18" t="s">
        <v>345</v>
      </c>
      <c r="F12878" s="18" t="str">
        <f t="shared" si="403"/>
        <v>Russell-Total Volumetric Charge-43525</v>
      </c>
      <c r="G12878" s="11" t="s">
        <v>131</v>
      </c>
      <c r="H12878" s="11" t="s">
        <v>55</v>
      </c>
      <c r="I12878" s="11" t="s">
        <v>55</v>
      </c>
      <c r="J12878" s="11" t="s">
        <v>55</v>
      </c>
      <c r="K12878" s="11" t="str">
        <f>IFERROR(INDEX('EDC Component Dictionary'!$C$5:$C$37,MATCH('Rates Database'!J12878,'EDC Component Dictionary'!$B$5:$B$37,0)), "Energy Supply")</f>
        <v>Energy Supply</v>
      </c>
      <c r="L12878" s="12">
        <v>0.17399999999999999</v>
      </c>
      <c r="M12878" s="12"/>
    </row>
    <row r="12879" spans="1:13" x14ac:dyDescent="0.3">
      <c r="A12879" s="18">
        <v>12877</v>
      </c>
      <c r="B12879" s="18">
        <f t="shared" si="402"/>
        <v>2019</v>
      </c>
      <c r="C12879" s="17">
        <v>43525</v>
      </c>
      <c r="D12879" s="18" t="s">
        <v>314</v>
      </c>
      <c r="E12879" s="18" t="s">
        <v>346</v>
      </c>
      <c r="F12879" s="18" t="str">
        <f t="shared" si="403"/>
        <v>Chester-Total Volumetric Charge-43525</v>
      </c>
      <c r="G12879" s="11" t="s">
        <v>131</v>
      </c>
      <c r="H12879" s="11" t="s">
        <v>55</v>
      </c>
      <c r="I12879" s="11" t="s">
        <v>55</v>
      </c>
      <c r="J12879" s="11" t="s">
        <v>55</v>
      </c>
      <c r="K12879" s="11" t="str">
        <f>IFERROR(INDEX('EDC Component Dictionary'!$C$5:$C$37,MATCH('Rates Database'!J12879,'EDC Component Dictionary'!$B$5:$B$37,0)), "Energy Supply")</f>
        <v>Energy Supply</v>
      </c>
      <c r="L12879" s="12">
        <v>0.20321449999999899</v>
      </c>
      <c r="M12879" s="12"/>
    </row>
    <row r="12880" spans="1:13" x14ac:dyDescent="0.3">
      <c r="A12880" s="18">
        <v>12878</v>
      </c>
      <c r="B12880" s="18">
        <f t="shared" si="402"/>
        <v>2023</v>
      </c>
      <c r="C12880" s="17">
        <v>45017</v>
      </c>
      <c r="D12880" s="18" t="s">
        <v>314</v>
      </c>
      <c r="E12880" s="18" t="s">
        <v>315</v>
      </c>
      <c r="F12880" s="18" t="str">
        <f t="shared" si="403"/>
        <v>Holyoke-Total Volumetric Charge-45017</v>
      </c>
      <c r="G12880" s="11" t="s">
        <v>131</v>
      </c>
      <c r="H12880" s="11" t="s">
        <v>55</v>
      </c>
      <c r="I12880" s="11" t="s">
        <v>55</v>
      </c>
      <c r="J12880" s="11" t="s">
        <v>55</v>
      </c>
      <c r="K12880" s="11" t="str">
        <f>IFERROR(INDEX('EDC Component Dictionary'!$C$5:$C$37,MATCH('Rates Database'!J12880,'EDC Component Dictionary'!$B$5:$B$37,0)), "Energy Supply")</f>
        <v>Energy Supply</v>
      </c>
      <c r="L12880" s="12">
        <v>0.14236699999999999</v>
      </c>
      <c r="M12880" s="12"/>
    </row>
    <row r="12881" spans="1:13" x14ac:dyDescent="0.3">
      <c r="A12881" s="18">
        <v>12879</v>
      </c>
      <c r="B12881" s="18">
        <f t="shared" si="402"/>
        <v>2023</v>
      </c>
      <c r="C12881" s="17">
        <v>45017</v>
      </c>
      <c r="D12881" s="18" t="s">
        <v>314</v>
      </c>
      <c r="E12881" s="18" t="s">
        <v>316</v>
      </c>
      <c r="F12881" s="18" t="str">
        <f t="shared" si="403"/>
        <v>West Boylston-Total Volumetric Charge-45017</v>
      </c>
      <c r="G12881" s="11" t="s">
        <v>131</v>
      </c>
      <c r="H12881" s="11" t="s">
        <v>55</v>
      </c>
      <c r="I12881" s="11" t="s">
        <v>55</v>
      </c>
      <c r="J12881" s="11" t="s">
        <v>55</v>
      </c>
      <c r="K12881" s="11" t="str">
        <f>IFERROR(INDEX('EDC Component Dictionary'!$C$5:$C$37,MATCH('Rates Database'!J12881,'EDC Component Dictionary'!$B$5:$B$37,0)), "Energy Supply")</f>
        <v>Energy Supply</v>
      </c>
      <c r="L12881" s="12">
        <v>0.13325999999999899</v>
      </c>
      <c r="M12881" s="12"/>
    </row>
    <row r="12882" spans="1:13" x14ac:dyDescent="0.3">
      <c r="A12882" s="18">
        <v>12880</v>
      </c>
      <c r="B12882" s="18">
        <f t="shared" si="402"/>
        <v>2023</v>
      </c>
      <c r="C12882" s="17">
        <v>45017</v>
      </c>
      <c r="D12882" s="18" t="s">
        <v>314</v>
      </c>
      <c r="E12882" s="18" t="s">
        <v>317</v>
      </c>
      <c r="F12882" s="18" t="str">
        <f t="shared" si="403"/>
        <v>Danvers-Total Volumetric Charge-45017</v>
      </c>
      <c r="G12882" s="11" t="s">
        <v>131</v>
      </c>
      <c r="H12882" s="11" t="s">
        <v>55</v>
      </c>
      <c r="I12882" s="11" t="s">
        <v>55</v>
      </c>
      <c r="J12882" s="11" t="s">
        <v>55</v>
      </c>
      <c r="K12882" s="11" t="str">
        <f>IFERROR(INDEX('EDC Component Dictionary'!$C$5:$C$37,MATCH('Rates Database'!J12882,'EDC Component Dictionary'!$B$5:$B$37,0)), "Energy Supply")</f>
        <v>Energy Supply</v>
      </c>
      <c r="L12882" s="12">
        <v>0.14959999999999901</v>
      </c>
      <c r="M12882" s="12"/>
    </row>
    <row r="12883" spans="1:13" x14ac:dyDescent="0.3">
      <c r="A12883" s="18">
        <v>12881</v>
      </c>
      <c r="B12883" s="18">
        <f t="shared" si="402"/>
        <v>2023</v>
      </c>
      <c r="C12883" s="17">
        <v>45017</v>
      </c>
      <c r="D12883" s="18" t="s">
        <v>314</v>
      </c>
      <c r="E12883" s="18" t="s">
        <v>318</v>
      </c>
      <c r="F12883" s="18" t="str">
        <f t="shared" si="403"/>
        <v>Peabody-Total Volumetric Charge-45017</v>
      </c>
      <c r="G12883" s="11" t="s">
        <v>131</v>
      </c>
      <c r="H12883" s="11" t="s">
        <v>55</v>
      </c>
      <c r="I12883" s="11" t="s">
        <v>55</v>
      </c>
      <c r="J12883" s="11" t="s">
        <v>55</v>
      </c>
      <c r="K12883" s="11" t="str">
        <f>IFERROR(INDEX('EDC Component Dictionary'!$C$5:$C$37,MATCH('Rates Database'!J12883,'EDC Component Dictionary'!$B$5:$B$37,0)), "Energy Supply")</f>
        <v>Energy Supply</v>
      </c>
      <c r="L12883" s="12">
        <v>0.13911999999999899</v>
      </c>
      <c r="M12883" s="12"/>
    </row>
    <row r="12884" spans="1:13" x14ac:dyDescent="0.3">
      <c r="A12884" s="18">
        <v>12882</v>
      </c>
      <c r="B12884" s="18">
        <f t="shared" si="402"/>
        <v>2023</v>
      </c>
      <c r="C12884" s="17">
        <v>45017</v>
      </c>
      <c r="D12884" s="18" t="s">
        <v>314</v>
      </c>
      <c r="E12884" s="18" t="s">
        <v>319</v>
      </c>
      <c r="F12884" s="18" t="str">
        <f t="shared" si="403"/>
        <v>Ashburnham-Total Volumetric Charge-45017</v>
      </c>
      <c r="G12884" s="11" t="s">
        <v>131</v>
      </c>
      <c r="H12884" s="11" t="s">
        <v>55</v>
      </c>
      <c r="I12884" s="11" t="s">
        <v>55</v>
      </c>
      <c r="J12884" s="11" t="s">
        <v>55</v>
      </c>
      <c r="K12884" s="11" t="str">
        <f>IFERROR(INDEX('EDC Component Dictionary'!$C$5:$C$37,MATCH('Rates Database'!J12884,'EDC Component Dictionary'!$B$5:$B$37,0)), "Energy Supply")</f>
        <v>Energy Supply</v>
      </c>
      <c r="L12884" s="12">
        <v>0.18869999999999901</v>
      </c>
      <c r="M12884" s="12"/>
    </row>
    <row r="12885" spans="1:13" x14ac:dyDescent="0.3">
      <c r="A12885" s="18">
        <v>12883</v>
      </c>
      <c r="B12885" s="18">
        <f t="shared" si="402"/>
        <v>2023</v>
      </c>
      <c r="C12885" s="17">
        <v>45017</v>
      </c>
      <c r="D12885" s="18" t="s">
        <v>314</v>
      </c>
      <c r="E12885" s="18" t="s">
        <v>320</v>
      </c>
      <c r="F12885" s="18" t="str">
        <f t="shared" si="403"/>
        <v>Mansfield-Total Volumetric Charge-45017</v>
      </c>
      <c r="G12885" s="11" t="s">
        <v>131</v>
      </c>
      <c r="H12885" s="11" t="s">
        <v>55</v>
      </c>
      <c r="I12885" s="11" t="s">
        <v>55</v>
      </c>
      <c r="J12885" s="11" t="s">
        <v>55</v>
      </c>
      <c r="K12885" s="11" t="str">
        <f>IFERROR(INDEX('EDC Component Dictionary'!$C$5:$C$37,MATCH('Rates Database'!J12885,'EDC Component Dictionary'!$B$5:$B$37,0)), "Energy Supply")</f>
        <v>Energy Supply</v>
      </c>
      <c r="L12885" s="12">
        <v>0.17446</v>
      </c>
      <c r="M12885" s="12"/>
    </row>
    <row r="12886" spans="1:13" x14ac:dyDescent="0.3">
      <c r="A12886" s="18">
        <v>12884</v>
      </c>
      <c r="B12886" s="18">
        <f t="shared" ref="B12886:B12949" si="404">YEAR(C12886)</f>
        <v>2023</v>
      </c>
      <c r="C12886" s="17">
        <v>45017</v>
      </c>
      <c r="D12886" s="18" t="s">
        <v>314</v>
      </c>
      <c r="E12886" s="18" t="s">
        <v>321</v>
      </c>
      <c r="F12886" s="18" t="str">
        <f t="shared" si="403"/>
        <v>Braintree-Total Volumetric Charge-45017</v>
      </c>
      <c r="G12886" s="11" t="s">
        <v>131</v>
      </c>
      <c r="H12886" s="11" t="s">
        <v>55</v>
      </c>
      <c r="I12886" s="11" t="s">
        <v>55</v>
      </c>
      <c r="J12886" s="11" t="s">
        <v>55</v>
      </c>
      <c r="K12886" s="11" t="str">
        <f>IFERROR(INDEX('EDC Component Dictionary'!$C$5:$C$37,MATCH('Rates Database'!J12886,'EDC Component Dictionary'!$B$5:$B$37,0)), "Energy Supply")</f>
        <v>Energy Supply</v>
      </c>
      <c r="L12886" s="12">
        <v>0.15049899999999899</v>
      </c>
      <c r="M12886" s="12"/>
    </row>
    <row r="12887" spans="1:13" x14ac:dyDescent="0.3">
      <c r="A12887" s="18">
        <v>12885</v>
      </c>
      <c r="B12887" s="18">
        <f t="shared" si="404"/>
        <v>2023</v>
      </c>
      <c r="C12887" s="17">
        <v>45017</v>
      </c>
      <c r="D12887" s="18" t="s">
        <v>314</v>
      </c>
      <c r="E12887" s="18" t="s">
        <v>322</v>
      </c>
      <c r="F12887" s="18" t="str">
        <f t="shared" si="403"/>
        <v>Paxton-Total Volumetric Charge-45017</v>
      </c>
      <c r="G12887" s="11" t="s">
        <v>131</v>
      </c>
      <c r="H12887" s="11" t="s">
        <v>55</v>
      </c>
      <c r="I12887" s="11" t="s">
        <v>55</v>
      </c>
      <c r="J12887" s="11" t="s">
        <v>55</v>
      </c>
      <c r="K12887" s="11" t="str">
        <f>IFERROR(INDEX('EDC Component Dictionary'!$C$5:$C$37,MATCH('Rates Database'!J12887,'EDC Component Dictionary'!$B$5:$B$37,0)), "Energy Supply")</f>
        <v>Energy Supply</v>
      </c>
      <c r="L12887" s="12">
        <v>0.18562000000000001</v>
      </c>
      <c r="M12887" s="12"/>
    </row>
    <row r="12888" spans="1:13" x14ac:dyDescent="0.3">
      <c r="A12888" s="18">
        <v>12886</v>
      </c>
      <c r="B12888" s="18">
        <f t="shared" si="404"/>
        <v>2023</v>
      </c>
      <c r="C12888" s="17">
        <v>45017</v>
      </c>
      <c r="D12888" s="18" t="s">
        <v>314</v>
      </c>
      <c r="E12888" s="18" t="s">
        <v>323</v>
      </c>
      <c r="F12888" s="18" t="str">
        <f t="shared" si="403"/>
        <v>Templeton-Total Volumetric Charge-45017</v>
      </c>
      <c r="G12888" s="11" t="s">
        <v>131</v>
      </c>
      <c r="H12888" s="11" t="s">
        <v>55</v>
      </c>
      <c r="I12888" s="11" t="s">
        <v>55</v>
      </c>
      <c r="J12888" s="11" t="s">
        <v>55</v>
      </c>
      <c r="K12888" s="11" t="str">
        <f>IFERROR(INDEX('EDC Component Dictionary'!$C$5:$C$37,MATCH('Rates Database'!J12888,'EDC Component Dictionary'!$B$5:$B$37,0)), "Energy Supply")</f>
        <v>Energy Supply</v>
      </c>
      <c r="L12888" s="12">
        <v>0.14765</v>
      </c>
      <c r="M12888" s="12"/>
    </row>
    <row r="12889" spans="1:13" x14ac:dyDescent="0.3">
      <c r="A12889" s="18">
        <v>12887</v>
      </c>
      <c r="B12889" s="18">
        <f t="shared" si="404"/>
        <v>2023</v>
      </c>
      <c r="C12889" s="17">
        <v>45017</v>
      </c>
      <c r="D12889" s="18" t="s">
        <v>314</v>
      </c>
      <c r="E12889" s="18" t="s">
        <v>324</v>
      </c>
      <c r="F12889" s="18" t="str">
        <f t="shared" si="403"/>
        <v>Hudson-Total Volumetric Charge-45017</v>
      </c>
      <c r="G12889" s="11" t="s">
        <v>131</v>
      </c>
      <c r="H12889" s="11" t="s">
        <v>55</v>
      </c>
      <c r="I12889" s="11" t="s">
        <v>55</v>
      </c>
      <c r="J12889" s="11" t="s">
        <v>55</v>
      </c>
      <c r="K12889" s="11" t="str">
        <f>IFERROR(INDEX('EDC Component Dictionary'!$C$5:$C$37,MATCH('Rates Database'!J12889,'EDC Component Dictionary'!$B$5:$B$37,0)), "Energy Supply")</f>
        <v>Energy Supply</v>
      </c>
      <c r="L12889" s="12">
        <v>0.13469</v>
      </c>
      <c r="M12889" s="12"/>
    </row>
    <row r="12890" spans="1:13" x14ac:dyDescent="0.3">
      <c r="A12890" s="18">
        <v>12888</v>
      </c>
      <c r="B12890" s="18">
        <f t="shared" si="404"/>
        <v>2023</v>
      </c>
      <c r="C12890" s="17">
        <v>45017</v>
      </c>
      <c r="D12890" s="18" t="s">
        <v>314</v>
      </c>
      <c r="E12890" s="18" t="s">
        <v>325</v>
      </c>
      <c r="F12890" s="18" t="str">
        <f t="shared" si="403"/>
        <v>Reading-Total Volumetric Charge-45017</v>
      </c>
      <c r="G12890" s="11" t="s">
        <v>131</v>
      </c>
      <c r="H12890" s="11" t="s">
        <v>55</v>
      </c>
      <c r="I12890" s="11" t="s">
        <v>55</v>
      </c>
      <c r="J12890" s="11" t="s">
        <v>55</v>
      </c>
      <c r="K12890" s="11" t="str">
        <f>IFERROR(INDEX('EDC Component Dictionary'!$C$5:$C$37,MATCH('Rates Database'!J12890,'EDC Component Dictionary'!$B$5:$B$37,0)), "Energy Supply")</f>
        <v>Energy Supply</v>
      </c>
      <c r="L12890" s="12">
        <v>0.173793</v>
      </c>
      <c r="M12890" s="12"/>
    </row>
    <row r="12891" spans="1:13" x14ac:dyDescent="0.3">
      <c r="A12891" s="18">
        <v>12889</v>
      </c>
      <c r="B12891" s="18">
        <f t="shared" si="404"/>
        <v>2023</v>
      </c>
      <c r="C12891" s="17">
        <v>45017</v>
      </c>
      <c r="D12891" s="18" t="s">
        <v>314</v>
      </c>
      <c r="E12891" s="18" t="s">
        <v>326</v>
      </c>
      <c r="F12891" s="18" t="str">
        <f t="shared" si="403"/>
        <v>Shrewsbury-Total Volumetric Charge-45017</v>
      </c>
      <c r="G12891" s="11" t="s">
        <v>131</v>
      </c>
      <c r="H12891" s="11" t="s">
        <v>55</v>
      </c>
      <c r="I12891" s="11" t="s">
        <v>55</v>
      </c>
      <c r="J12891" s="11" t="s">
        <v>55</v>
      </c>
      <c r="K12891" s="11" t="str">
        <f>IFERROR(INDEX('EDC Component Dictionary'!$C$5:$C$37,MATCH('Rates Database'!J12891,'EDC Component Dictionary'!$B$5:$B$37,0)), "Energy Supply")</f>
        <v>Energy Supply</v>
      </c>
      <c r="L12891" s="12">
        <v>0.1794</v>
      </c>
      <c r="M12891" s="12"/>
    </row>
    <row r="12892" spans="1:13" x14ac:dyDescent="0.3">
      <c r="A12892" s="18">
        <v>12890</v>
      </c>
      <c r="B12892" s="18">
        <f t="shared" si="404"/>
        <v>2023</v>
      </c>
      <c r="C12892" s="17">
        <v>45017</v>
      </c>
      <c r="D12892" s="18" t="s">
        <v>314</v>
      </c>
      <c r="E12892" s="18" t="s">
        <v>327</v>
      </c>
      <c r="F12892" s="18" t="str">
        <f t="shared" si="403"/>
        <v>Ipswich-Total Volumetric Charge-45017</v>
      </c>
      <c r="G12892" s="11" t="s">
        <v>131</v>
      </c>
      <c r="H12892" s="11" t="s">
        <v>55</v>
      </c>
      <c r="I12892" s="11" t="s">
        <v>55</v>
      </c>
      <c r="J12892" s="11" t="s">
        <v>55</v>
      </c>
      <c r="K12892" s="11" t="str">
        <f>IFERROR(INDEX('EDC Component Dictionary'!$C$5:$C$37,MATCH('Rates Database'!J12892,'EDC Component Dictionary'!$B$5:$B$37,0)), "Energy Supply")</f>
        <v>Energy Supply</v>
      </c>
      <c r="L12892" s="12">
        <v>0.16900000000000001</v>
      </c>
      <c r="M12892" s="12"/>
    </row>
    <row r="12893" spans="1:13" x14ac:dyDescent="0.3">
      <c r="A12893" s="18">
        <v>12891</v>
      </c>
      <c r="B12893" s="18">
        <f t="shared" si="404"/>
        <v>2023</v>
      </c>
      <c r="C12893" s="17">
        <v>45017</v>
      </c>
      <c r="D12893" s="18" t="s">
        <v>314</v>
      </c>
      <c r="E12893" s="18" t="s">
        <v>328</v>
      </c>
      <c r="F12893" s="18" t="str">
        <f t="shared" si="403"/>
        <v>Westfield-Total Volumetric Charge-45017</v>
      </c>
      <c r="G12893" s="11" t="s">
        <v>131</v>
      </c>
      <c r="H12893" s="11" t="s">
        <v>55</v>
      </c>
      <c r="I12893" s="11" t="s">
        <v>55</v>
      </c>
      <c r="J12893" s="11" t="s">
        <v>55</v>
      </c>
      <c r="K12893" s="11" t="str">
        <f>IFERROR(INDEX('EDC Component Dictionary'!$C$5:$C$37,MATCH('Rates Database'!J12893,'EDC Component Dictionary'!$B$5:$B$37,0)), "Energy Supply")</f>
        <v>Energy Supply</v>
      </c>
      <c r="L12893" s="12">
        <v>0.16300100000000001</v>
      </c>
      <c r="M12893" s="12"/>
    </row>
    <row r="12894" spans="1:13" x14ac:dyDescent="0.3">
      <c r="A12894" s="18">
        <v>12892</v>
      </c>
      <c r="B12894" s="18">
        <f t="shared" si="404"/>
        <v>2023</v>
      </c>
      <c r="C12894" s="17">
        <v>45017</v>
      </c>
      <c r="D12894" s="18" t="s">
        <v>314</v>
      </c>
      <c r="E12894" s="18" t="s">
        <v>329</v>
      </c>
      <c r="F12894" s="18" t="str">
        <f t="shared" si="403"/>
        <v>Merrimac-Total Volumetric Charge-45017</v>
      </c>
      <c r="G12894" s="11" t="s">
        <v>131</v>
      </c>
      <c r="H12894" s="11" t="s">
        <v>55</v>
      </c>
      <c r="I12894" s="11" t="s">
        <v>55</v>
      </c>
      <c r="J12894" s="11" t="s">
        <v>55</v>
      </c>
      <c r="K12894" s="11" t="str">
        <f>IFERROR(INDEX('EDC Component Dictionary'!$C$5:$C$37,MATCH('Rates Database'!J12894,'EDC Component Dictionary'!$B$5:$B$37,0)), "Energy Supply")</f>
        <v>Energy Supply</v>
      </c>
      <c r="L12894" s="12">
        <v>0.17313000000000001</v>
      </c>
      <c r="M12894" s="12"/>
    </row>
    <row r="12895" spans="1:13" x14ac:dyDescent="0.3">
      <c r="A12895" s="18">
        <v>12893</v>
      </c>
      <c r="B12895" s="18">
        <f t="shared" si="404"/>
        <v>2023</v>
      </c>
      <c r="C12895" s="17">
        <v>45017</v>
      </c>
      <c r="D12895" s="18" t="s">
        <v>314</v>
      </c>
      <c r="E12895" s="18" t="s">
        <v>330</v>
      </c>
      <c r="F12895" s="18" t="str">
        <f t="shared" si="403"/>
        <v>Chicopee-Total Volumetric Charge-45017</v>
      </c>
      <c r="G12895" s="11" t="s">
        <v>131</v>
      </c>
      <c r="H12895" s="11" t="s">
        <v>55</v>
      </c>
      <c r="I12895" s="11" t="s">
        <v>55</v>
      </c>
      <c r="J12895" s="11" t="s">
        <v>55</v>
      </c>
      <c r="K12895" s="11" t="str">
        <f>IFERROR(INDEX('EDC Component Dictionary'!$C$5:$C$37,MATCH('Rates Database'!J12895,'EDC Component Dictionary'!$B$5:$B$37,0)), "Energy Supply")</f>
        <v>Energy Supply</v>
      </c>
      <c r="L12895" s="12">
        <v>0.17373999999999901</v>
      </c>
      <c r="M12895" s="12"/>
    </row>
    <row r="12896" spans="1:13" x14ac:dyDescent="0.3">
      <c r="A12896" s="18">
        <v>12894</v>
      </c>
      <c r="B12896" s="18">
        <f t="shared" si="404"/>
        <v>2023</v>
      </c>
      <c r="C12896" s="17">
        <v>45017</v>
      </c>
      <c r="D12896" s="18" t="s">
        <v>314</v>
      </c>
      <c r="E12896" s="18" t="s">
        <v>331</v>
      </c>
      <c r="F12896" s="18" t="str">
        <f t="shared" si="403"/>
        <v>Marblehead-Total Volumetric Charge-45017</v>
      </c>
      <c r="G12896" s="11" t="s">
        <v>131</v>
      </c>
      <c r="H12896" s="11" t="s">
        <v>55</v>
      </c>
      <c r="I12896" s="11" t="s">
        <v>55</v>
      </c>
      <c r="J12896" s="11" t="s">
        <v>55</v>
      </c>
      <c r="K12896" s="11" t="str">
        <f>IFERROR(INDEX('EDC Component Dictionary'!$C$5:$C$37,MATCH('Rates Database'!J12896,'EDC Component Dictionary'!$B$5:$B$37,0)), "Energy Supply")</f>
        <v>Energy Supply</v>
      </c>
      <c r="L12896" s="12">
        <v>0.22189999999999999</v>
      </c>
      <c r="M12896" s="12"/>
    </row>
    <row r="12897" spans="1:13" x14ac:dyDescent="0.3">
      <c r="A12897" s="18">
        <v>12895</v>
      </c>
      <c r="B12897" s="18">
        <f t="shared" si="404"/>
        <v>2023</v>
      </c>
      <c r="C12897" s="17">
        <v>45017</v>
      </c>
      <c r="D12897" s="18" t="s">
        <v>314</v>
      </c>
      <c r="E12897" s="18" t="s">
        <v>332</v>
      </c>
      <c r="F12897" s="18" t="str">
        <f t="shared" si="403"/>
        <v>Hingham-Total Volumetric Charge-45017</v>
      </c>
      <c r="G12897" s="11" t="s">
        <v>131</v>
      </c>
      <c r="H12897" s="11" t="s">
        <v>55</v>
      </c>
      <c r="I12897" s="11" t="s">
        <v>55</v>
      </c>
      <c r="J12897" s="11" t="s">
        <v>55</v>
      </c>
      <c r="K12897" s="11" t="str">
        <f>IFERROR(INDEX('EDC Component Dictionary'!$C$5:$C$37,MATCH('Rates Database'!J12897,'EDC Component Dictionary'!$B$5:$B$37,0)), "Energy Supply")</f>
        <v>Energy Supply</v>
      </c>
      <c r="L12897" s="12">
        <v>0.18080399999999999</v>
      </c>
      <c r="M12897" s="12"/>
    </row>
    <row r="12898" spans="1:13" x14ac:dyDescent="0.3">
      <c r="A12898" s="18">
        <v>12896</v>
      </c>
      <c r="B12898" s="18">
        <f t="shared" si="404"/>
        <v>2023</v>
      </c>
      <c r="C12898" s="17">
        <v>45017</v>
      </c>
      <c r="D12898" s="18" t="s">
        <v>314</v>
      </c>
      <c r="E12898" s="18" t="s">
        <v>333</v>
      </c>
      <c r="F12898" s="18" t="str">
        <f t="shared" si="403"/>
        <v>South Hadley-Total Volumetric Charge-45017</v>
      </c>
      <c r="G12898" s="11" t="s">
        <v>131</v>
      </c>
      <c r="H12898" s="11" t="s">
        <v>55</v>
      </c>
      <c r="I12898" s="11" t="s">
        <v>55</v>
      </c>
      <c r="J12898" s="11" t="s">
        <v>55</v>
      </c>
      <c r="K12898" s="11" t="str">
        <f>IFERROR(INDEX('EDC Component Dictionary'!$C$5:$C$37,MATCH('Rates Database'!J12898,'EDC Component Dictionary'!$B$5:$B$37,0)), "Energy Supply")</f>
        <v>Energy Supply</v>
      </c>
      <c r="L12898" s="12">
        <v>0.1442552</v>
      </c>
      <c r="M12898" s="12"/>
    </row>
    <row r="12899" spans="1:13" x14ac:dyDescent="0.3">
      <c r="A12899" s="18">
        <v>12897</v>
      </c>
      <c r="B12899" s="18">
        <f t="shared" si="404"/>
        <v>2023</v>
      </c>
      <c r="C12899" s="17">
        <v>45017</v>
      </c>
      <c r="D12899" s="18" t="s">
        <v>314</v>
      </c>
      <c r="E12899" s="18" t="s">
        <v>334</v>
      </c>
      <c r="F12899" s="18" t="str">
        <f t="shared" si="403"/>
        <v>Georgetown-Total Volumetric Charge-45017</v>
      </c>
      <c r="G12899" s="11" t="s">
        <v>131</v>
      </c>
      <c r="H12899" s="11" t="s">
        <v>55</v>
      </c>
      <c r="I12899" s="11" t="s">
        <v>55</v>
      </c>
      <c r="J12899" s="11" t="s">
        <v>55</v>
      </c>
      <c r="K12899" s="11" t="str">
        <f>IFERROR(INDEX('EDC Component Dictionary'!$C$5:$C$37,MATCH('Rates Database'!J12899,'EDC Component Dictionary'!$B$5:$B$37,0)), "Energy Supply")</f>
        <v>Energy Supply</v>
      </c>
      <c r="L12899" s="12">
        <v>0.17379500000000001</v>
      </c>
      <c r="M12899" s="12"/>
    </row>
    <row r="12900" spans="1:13" x14ac:dyDescent="0.3">
      <c r="A12900" s="18">
        <v>12898</v>
      </c>
      <c r="B12900" s="18">
        <f t="shared" si="404"/>
        <v>2023</v>
      </c>
      <c r="C12900" s="17">
        <v>45017</v>
      </c>
      <c r="D12900" s="18" t="s">
        <v>314</v>
      </c>
      <c r="E12900" s="18" t="s">
        <v>335</v>
      </c>
      <c r="F12900" s="18" t="str">
        <f t="shared" si="403"/>
        <v>Sterling-Total Volumetric Charge-45017</v>
      </c>
      <c r="G12900" s="11" t="s">
        <v>131</v>
      </c>
      <c r="H12900" s="11" t="s">
        <v>55</v>
      </c>
      <c r="I12900" s="11" t="s">
        <v>55</v>
      </c>
      <c r="J12900" s="11" t="s">
        <v>55</v>
      </c>
      <c r="K12900" s="11" t="str">
        <f>IFERROR(INDEX('EDC Component Dictionary'!$C$5:$C$37,MATCH('Rates Database'!J12900,'EDC Component Dictionary'!$B$5:$B$37,0)), "Energy Supply")</f>
        <v>Energy Supply</v>
      </c>
      <c r="L12900" s="12">
        <v>0.14704999999999999</v>
      </c>
      <c r="M12900" s="12"/>
    </row>
    <row r="12901" spans="1:13" x14ac:dyDescent="0.3">
      <c r="A12901" s="18">
        <v>12899</v>
      </c>
      <c r="B12901" s="18">
        <f t="shared" si="404"/>
        <v>2023</v>
      </c>
      <c r="C12901" s="17">
        <v>45017</v>
      </c>
      <c r="D12901" s="18" t="s">
        <v>314</v>
      </c>
      <c r="E12901" s="18" t="s">
        <v>336</v>
      </c>
      <c r="F12901" s="18" t="str">
        <f t="shared" si="403"/>
        <v>Littleton-Total Volumetric Charge-45017</v>
      </c>
      <c r="G12901" s="11" t="s">
        <v>131</v>
      </c>
      <c r="H12901" s="11" t="s">
        <v>55</v>
      </c>
      <c r="I12901" s="11" t="s">
        <v>55</v>
      </c>
      <c r="J12901" s="11" t="s">
        <v>55</v>
      </c>
      <c r="K12901" s="11" t="str">
        <f>IFERROR(INDEX('EDC Component Dictionary'!$C$5:$C$37,MATCH('Rates Database'!J12901,'EDC Component Dictionary'!$B$5:$B$37,0)), "Energy Supply")</f>
        <v>Energy Supply</v>
      </c>
      <c r="L12901" s="12">
        <v>0.1374263</v>
      </c>
      <c r="M12901" s="12"/>
    </row>
    <row r="12902" spans="1:13" x14ac:dyDescent="0.3">
      <c r="A12902" s="18">
        <v>12900</v>
      </c>
      <c r="B12902" s="18">
        <f t="shared" si="404"/>
        <v>2023</v>
      </c>
      <c r="C12902" s="17">
        <v>45017</v>
      </c>
      <c r="D12902" s="18" t="s">
        <v>314</v>
      </c>
      <c r="E12902" s="18" t="s">
        <v>337</v>
      </c>
      <c r="F12902" s="18" t="str">
        <f t="shared" si="403"/>
        <v>Boylston-Total Volumetric Charge-45017</v>
      </c>
      <c r="G12902" s="11" t="s">
        <v>131</v>
      </c>
      <c r="H12902" s="11" t="s">
        <v>55</v>
      </c>
      <c r="I12902" s="11" t="s">
        <v>55</v>
      </c>
      <c r="J12902" s="11" t="s">
        <v>55</v>
      </c>
      <c r="K12902" s="11" t="str">
        <f>IFERROR(INDEX('EDC Component Dictionary'!$C$5:$C$37,MATCH('Rates Database'!J12902,'EDC Component Dictionary'!$B$5:$B$37,0)), "Energy Supply")</f>
        <v>Energy Supply</v>
      </c>
      <c r="L12902" s="12">
        <v>0.17150000000000001</v>
      </c>
      <c r="M12902" s="12"/>
    </row>
    <row r="12903" spans="1:13" x14ac:dyDescent="0.3">
      <c r="A12903" s="18">
        <v>12901</v>
      </c>
      <c r="B12903" s="18">
        <f t="shared" si="404"/>
        <v>2023</v>
      </c>
      <c r="C12903" s="17">
        <v>45017</v>
      </c>
      <c r="D12903" s="18" t="s">
        <v>314</v>
      </c>
      <c r="E12903" s="18" t="s">
        <v>338</v>
      </c>
      <c r="F12903" s="18" t="str">
        <f t="shared" si="403"/>
        <v>Princeton-Total Volumetric Charge-45017</v>
      </c>
      <c r="G12903" s="11" t="s">
        <v>131</v>
      </c>
      <c r="H12903" s="11" t="s">
        <v>55</v>
      </c>
      <c r="I12903" s="11" t="s">
        <v>55</v>
      </c>
      <c r="J12903" s="11" t="s">
        <v>55</v>
      </c>
      <c r="K12903" s="11" t="str">
        <f>IFERROR(INDEX('EDC Component Dictionary'!$C$5:$C$37,MATCH('Rates Database'!J12903,'EDC Component Dictionary'!$B$5:$B$37,0)), "Energy Supply")</f>
        <v>Energy Supply</v>
      </c>
      <c r="L12903" s="12">
        <v>0.235124999999999</v>
      </c>
      <c r="M12903" s="12"/>
    </row>
    <row r="12904" spans="1:13" x14ac:dyDescent="0.3">
      <c r="A12904" s="18">
        <v>12902</v>
      </c>
      <c r="B12904" s="18">
        <f t="shared" si="404"/>
        <v>2023</v>
      </c>
      <c r="C12904" s="17">
        <v>45017</v>
      </c>
      <c r="D12904" s="18" t="s">
        <v>314</v>
      </c>
      <c r="E12904" s="18" t="s">
        <v>339</v>
      </c>
      <c r="F12904" s="18" t="str">
        <f t="shared" si="403"/>
        <v>Rowley-Total Volumetric Charge-45017</v>
      </c>
      <c r="G12904" s="11" t="s">
        <v>131</v>
      </c>
      <c r="H12904" s="11" t="s">
        <v>55</v>
      </c>
      <c r="I12904" s="11" t="s">
        <v>55</v>
      </c>
      <c r="J12904" s="11" t="s">
        <v>55</v>
      </c>
      <c r="K12904" s="11" t="str">
        <f>IFERROR(INDEX('EDC Component Dictionary'!$C$5:$C$37,MATCH('Rates Database'!J12904,'EDC Component Dictionary'!$B$5:$B$37,0)), "Energy Supply")</f>
        <v>Energy Supply</v>
      </c>
      <c r="L12904" s="12">
        <v>0.19350000000000001</v>
      </c>
      <c r="M12904" s="12"/>
    </row>
    <row r="12905" spans="1:13" x14ac:dyDescent="0.3">
      <c r="A12905" s="18">
        <v>12903</v>
      </c>
      <c r="B12905" s="18">
        <f t="shared" si="404"/>
        <v>2023</v>
      </c>
      <c r="C12905" s="17">
        <v>45017</v>
      </c>
      <c r="D12905" s="18" t="s">
        <v>314</v>
      </c>
      <c r="E12905" s="18" t="s">
        <v>340</v>
      </c>
      <c r="F12905" s="18" t="str">
        <f t="shared" si="403"/>
        <v>Wakefield-Total Volumetric Charge-45017</v>
      </c>
      <c r="G12905" s="11" t="s">
        <v>131</v>
      </c>
      <c r="H12905" s="11" t="s">
        <v>55</v>
      </c>
      <c r="I12905" s="11" t="s">
        <v>55</v>
      </c>
      <c r="J12905" s="11" t="s">
        <v>55</v>
      </c>
      <c r="K12905" s="11" t="str">
        <f>IFERROR(INDEX('EDC Component Dictionary'!$C$5:$C$37,MATCH('Rates Database'!J12905,'EDC Component Dictionary'!$B$5:$B$37,0)), "Energy Supply")</f>
        <v>Energy Supply</v>
      </c>
      <c r="L12905" s="12">
        <v>0.20307999999999901</v>
      </c>
      <c r="M12905" s="12"/>
    </row>
    <row r="12906" spans="1:13" x14ac:dyDescent="0.3">
      <c r="A12906" s="18">
        <v>12904</v>
      </c>
      <c r="B12906" s="18">
        <f t="shared" si="404"/>
        <v>2023</v>
      </c>
      <c r="C12906" s="17">
        <v>45017</v>
      </c>
      <c r="D12906" s="18" t="s">
        <v>314</v>
      </c>
      <c r="E12906" s="18" t="s">
        <v>341</v>
      </c>
      <c r="F12906" s="18" t="str">
        <f t="shared" si="403"/>
        <v>Hull-Total Volumetric Charge-45017</v>
      </c>
      <c r="G12906" s="11" t="s">
        <v>131</v>
      </c>
      <c r="H12906" s="11" t="s">
        <v>55</v>
      </c>
      <c r="I12906" s="11" t="s">
        <v>55</v>
      </c>
      <c r="J12906" s="11" t="s">
        <v>55</v>
      </c>
      <c r="K12906" s="11" t="str">
        <f>IFERROR(INDEX('EDC Component Dictionary'!$C$5:$C$37,MATCH('Rates Database'!J12906,'EDC Component Dictionary'!$B$5:$B$37,0)), "Energy Supply")</f>
        <v>Energy Supply</v>
      </c>
      <c r="L12906" s="12">
        <v>0.1822</v>
      </c>
      <c r="M12906" s="12"/>
    </row>
    <row r="12907" spans="1:13" x14ac:dyDescent="0.3">
      <c r="A12907" s="18">
        <v>12905</v>
      </c>
      <c r="B12907" s="18">
        <f t="shared" si="404"/>
        <v>2023</v>
      </c>
      <c r="C12907" s="17">
        <v>45017</v>
      </c>
      <c r="D12907" s="18" t="s">
        <v>314</v>
      </c>
      <c r="E12907" s="18" t="s">
        <v>342</v>
      </c>
      <c r="F12907" s="18" t="str">
        <f t="shared" si="403"/>
        <v>North Attleborough-Total Volumetric Charge-45017</v>
      </c>
      <c r="G12907" s="11" t="s">
        <v>131</v>
      </c>
      <c r="H12907" s="11" t="s">
        <v>55</v>
      </c>
      <c r="I12907" s="11" t="s">
        <v>55</v>
      </c>
      <c r="J12907" s="11" t="s">
        <v>55</v>
      </c>
      <c r="K12907" s="11" t="str">
        <f>IFERROR(INDEX('EDC Component Dictionary'!$C$5:$C$37,MATCH('Rates Database'!J12907,'EDC Component Dictionary'!$B$5:$B$37,0)), "Energy Supply")</f>
        <v>Energy Supply</v>
      </c>
      <c r="L12907" s="12">
        <v>0.14615999999999901</v>
      </c>
      <c r="M12907" s="12"/>
    </row>
    <row r="12908" spans="1:13" x14ac:dyDescent="0.3">
      <c r="A12908" s="18">
        <v>12906</v>
      </c>
      <c r="B12908" s="18">
        <f t="shared" si="404"/>
        <v>2023</v>
      </c>
      <c r="C12908" s="17">
        <v>45017</v>
      </c>
      <c r="D12908" s="18" t="s">
        <v>314</v>
      </c>
      <c r="E12908" s="18" t="s">
        <v>343</v>
      </c>
      <c r="F12908" s="18" t="str">
        <f t="shared" si="403"/>
        <v>Holden-Total Volumetric Charge-45017</v>
      </c>
      <c r="G12908" s="11" t="s">
        <v>131</v>
      </c>
      <c r="H12908" s="11" t="s">
        <v>55</v>
      </c>
      <c r="I12908" s="11" t="s">
        <v>55</v>
      </c>
      <c r="J12908" s="11" t="s">
        <v>55</v>
      </c>
      <c r="K12908" s="11" t="str">
        <f>IFERROR(INDEX('EDC Component Dictionary'!$C$5:$C$37,MATCH('Rates Database'!J12908,'EDC Component Dictionary'!$B$5:$B$37,0)), "Energy Supply")</f>
        <v>Energy Supply</v>
      </c>
      <c r="L12908" s="12">
        <v>0.18124499999999999</v>
      </c>
      <c r="M12908" s="12"/>
    </row>
    <row r="12909" spans="1:13" x14ac:dyDescent="0.3">
      <c r="A12909" s="18">
        <v>12907</v>
      </c>
      <c r="B12909" s="18">
        <f t="shared" si="404"/>
        <v>2023</v>
      </c>
      <c r="C12909" s="17">
        <v>45017</v>
      </c>
      <c r="D12909" s="18" t="s">
        <v>314</v>
      </c>
      <c r="E12909" s="18" t="s">
        <v>344</v>
      </c>
      <c r="F12909" s="18" t="str">
        <f t="shared" si="403"/>
        <v>Norwood-Total Volumetric Charge-45017</v>
      </c>
      <c r="G12909" s="11" t="s">
        <v>131</v>
      </c>
      <c r="H12909" s="11" t="s">
        <v>55</v>
      </c>
      <c r="I12909" s="11" t="s">
        <v>55</v>
      </c>
      <c r="J12909" s="11" t="s">
        <v>55</v>
      </c>
      <c r="K12909" s="11" t="str">
        <f>IFERROR(INDEX('EDC Component Dictionary'!$C$5:$C$37,MATCH('Rates Database'!J12909,'EDC Component Dictionary'!$B$5:$B$37,0)), "Energy Supply")</f>
        <v>Energy Supply</v>
      </c>
      <c r="L12909" s="12">
        <v>0.15892999999999999</v>
      </c>
      <c r="M12909" s="12"/>
    </row>
    <row r="12910" spans="1:13" x14ac:dyDescent="0.3">
      <c r="A12910" s="18">
        <v>12908</v>
      </c>
      <c r="B12910" s="18">
        <f t="shared" si="404"/>
        <v>2023</v>
      </c>
      <c r="C12910" s="17">
        <v>45017</v>
      </c>
      <c r="D12910" s="18" t="s">
        <v>314</v>
      </c>
      <c r="E12910" s="18" t="s">
        <v>345</v>
      </c>
      <c r="F12910" s="18" t="str">
        <f t="shared" si="403"/>
        <v>Russell-Total Volumetric Charge-45017</v>
      </c>
      <c r="G12910" s="11" t="s">
        <v>131</v>
      </c>
      <c r="H12910" s="11" t="s">
        <v>55</v>
      </c>
      <c r="I12910" s="11" t="s">
        <v>55</v>
      </c>
      <c r="J12910" s="11" t="s">
        <v>55</v>
      </c>
      <c r="K12910" s="11" t="str">
        <f>IFERROR(INDEX('EDC Component Dictionary'!$C$5:$C$37,MATCH('Rates Database'!J12910,'EDC Component Dictionary'!$B$5:$B$37,0)), "Energy Supply")</f>
        <v>Energy Supply</v>
      </c>
      <c r="L12910" s="12">
        <v>0.17399999999999999</v>
      </c>
      <c r="M12910" s="12"/>
    </row>
    <row r="12911" spans="1:13" x14ac:dyDescent="0.3">
      <c r="A12911" s="18">
        <v>12909</v>
      </c>
      <c r="B12911" s="18">
        <f t="shared" si="404"/>
        <v>2023</v>
      </c>
      <c r="C12911" s="17">
        <v>45017</v>
      </c>
      <c r="D12911" s="18" t="s">
        <v>314</v>
      </c>
      <c r="E12911" s="18" t="s">
        <v>346</v>
      </c>
      <c r="F12911" s="18" t="str">
        <f t="shared" si="403"/>
        <v>Chester-Total Volumetric Charge-45017</v>
      </c>
      <c r="G12911" s="11" t="s">
        <v>131</v>
      </c>
      <c r="H12911" s="11" t="s">
        <v>55</v>
      </c>
      <c r="I12911" s="11" t="s">
        <v>55</v>
      </c>
      <c r="J12911" s="11" t="s">
        <v>55</v>
      </c>
      <c r="K12911" s="11" t="str">
        <f>IFERROR(INDEX('EDC Component Dictionary'!$C$5:$C$37,MATCH('Rates Database'!J12911,'EDC Component Dictionary'!$B$5:$B$37,0)), "Energy Supply")</f>
        <v>Energy Supply</v>
      </c>
      <c r="L12911" s="12">
        <v>0.199462</v>
      </c>
      <c r="M12911" s="12"/>
    </row>
    <row r="12912" spans="1:13" x14ac:dyDescent="0.3">
      <c r="A12912" s="18">
        <v>12910</v>
      </c>
      <c r="B12912" s="18">
        <f t="shared" si="404"/>
        <v>2023</v>
      </c>
      <c r="C12912" s="17">
        <v>45047</v>
      </c>
      <c r="D12912" s="18" t="s">
        <v>314</v>
      </c>
      <c r="E12912" s="18" t="s">
        <v>315</v>
      </c>
      <c r="F12912" s="18" t="str">
        <f t="shared" si="403"/>
        <v>Holyoke-Total Volumetric Charge-45047</v>
      </c>
      <c r="G12912" s="11" t="s">
        <v>131</v>
      </c>
      <c r="H12912" s="11" t="s">
        <v>55</v>
      </c>
      <c r="I12912" s="11" t="s">
        <v>55</v>
      </c>
      <c r="J12912" s="11" t="s">
        <v>55</v>
      </c>
      <c r="K12912" s="11" t="str">
        <f>IFERROR(INDEX('EDC Component Dictionary'!$C$5:$C$37,MATCH('Rates Database'!J12912,'EDC Component Dictionary'!$B$5:$B$37,0)), "Energy Supply")</f>
        <v>Energy Supply</v>
      </c>
      <c r="L12912" s="12">
        <v>0.147703999999999</v>
      </c>
      <c r="M12912" s="12"/>
    </row>
    <row r="12913" spans="1:13" x14ac:dyDescent="0.3">
      <c r="A12913" s="18">
        <v>12911</v>
      </c>
      <c r="B12913" s="18">
        <f t="shared" si="404"/>
        <v>2023</v>
      </c>
      <c r="C12913" s="17">
        <v>45047</v>
      </c>
      <c r="D12913" s="18" t="s">
        <v>314</v>
      </c>
      <c r="E12913" s="18" t="s">
        <v>316</v>
      </c>
      <c r="F12913" s="18" t="str">
        <f t="shared" si="403"/>
        <v>West Boylston-Total Volumetric Charge-45047</v>
      </c>
      <c r="G12913" s="11" t="s">
        <v>131</v>
      </c>
      <c r="H12913" s="11" t="s">
        <v>55</v>
      </c>
      <c r="I12913" s="11" t="s">
        <v>55</v>
      </c>
      <c r="J12913" s="11" t="s">
        <v>55</v>
      </c>
      <c r="K12913" s="11" t="str">
        <f>IFERROR(INDEX('EDC Component Dictionary'!$C$5:$C$37,MATCH('Rates Database'!J12913,'EDC Component Dictionary'!$B$5:$B$37,0)), "Energy Supply")</f>
        <v>Energy Supply</v>
      </c>
      <c r="L12913" s="12">
        <v>0.12605999999999901</v>
      </c>
      <c r="M12913" s="12"/>
    </row>
    <row r="12914" spans="1:13" x14ac:dyDescent="0.3">
      <c r="A12914" s="18">
        <v>12912</v>
      </c>
      <c r="B12914" s="18">
        <f t="shared" si="404"/>
        <v>2023</v>
      </c>
      <c r="C12914" s="17">
        <v>45047</v>
      </c>
      <c r="D12914" s="18" t="s">
        <v>314</v>
      </c>
      <c r="E12914" s="18" t="s">
        <v>317</v>
      </c>
      <c r="F12914" s="18" t="str">
        <f t="shared" si="403"/>
        <v>Danvers-Total Volumetric Charge-45047</v>
      </c>
      <c r="G12914" s="11" t="s">
        <v>131</v>
      </c>
      <c r="H12914" s="11" t="s">
        <v>55</v>
      </c>
      <c r="I12914" s="11" t="s">
        <v>55</v>
      </c>
      <c r="J12914" s="11" t="s">
        <v>55</v>
      </c>
      <c r="K12914" s="11" t="str">
        <f>IFERROR(INDEX('EDC Component Dictionary'!$C$5:$C$37,MATCH('Rates Database'!J12914,'EDC Component Dictionary'!$B$5:$B$37,0)), "Energy Supply")</f>
        <v>Energy Supply</v>
      </c>
      <c r="L12914" s="12">
        <v>0.14959999999999901</v>
      </c>
      <c r="M12914" s="12"/>
    </row>
    <row r="12915" spans="1:13" x14ac:dyDescent="0.3">
      <c r="A12915" s="18">
        <v>12913</v>
      </c>
      <c r="B12915" s="18">
        <f t="shared" si="404"/>
        <v>2023</v>
      </c>
      <c r="C12915" s="17">
        <v>45047</v>
      </c>
      <c r="D12915" s="18" t="s">
        <v>314</v>
      </c>
      <c r="E12915" s="18" t="s">
        <v>318</v>
      </c>
      <c r="F12915" s="18" t="str">
        <f t="shared" si="403"/>
        <v>Peabody-Total Volumetric Charge-45047</v>
      </c>
      <c r="G12915" s="11" t="s">
        <v>131</v>
      </c>
      <c r="H12915" s="11" t="s">
        <v>55</v>
      </c>
      <c r="I12915" s="11" t="s">
        <v>55</v>
      </c>
      <c r="J12915" s="11" t="s">
        <v>55</v>
      </c>
      <c r="K12915" s="11" t="str">
        <f>IFERROR(INDEX('EDC Component Dictionary'!$C$5:$C$37,MATCH('Rates Database'!J12915,'EDC Component Dictionary'!$B$5:$B$37,0)), "Energy Supply")</f>
        <v>Energy Supply</v>
      </c>
      <c r="L12915" s="12">
        <v>0.13911999999999899</v>
      </c>
      <c r="M12915" s="12"/>
    </row>
    <row r="12916" spans="1:13" x14ac:dyDescent="0.3">
      <c r="A12916" s="18">
        <v>12914</v>
      </c>
      <c r="B12916" s="18">
        <f t="shared" si="404"/>
        <v>2023</v>
      </c>
      <c r="C12916" s="17">
        <v>45047</v>
      </c>
      <c r="D12916" s="18" t="s">
        <v>314</v>
      </c>
      <c r="E12916" s="18" t="s">
        <v>319</v>
      </c>
      <c r="F12916" s="18" t="str">
        <f t="shared" si="403"/>
        <v>Ashburnham-Total Volumetric Charge-45047</v>
      </c>
      <c r="G12916" s="11" t="s">
        <v>131</v>
      </c>
      <c r="H12916" s="11" t="s">
        <v>55</v>
      </c>
      <c r="I12916" s="11" t="s">
        <v>55</v>
      </c>
      <c r="J12916" s="11" t="s">
        <v>55</v>
      </c>
      <c r="K12916" s="11" t="str">
        <f>IFERROR(INDEX('EDC Component Dictionary'!$C$5:$C$37,MATCH('Rates Database'!J12916,'EDC Component Dictionary'!$B$5:$B$37,0)), "Energy Supply")</f>
        <v>Energy Supply</v>
      </c>
      <c r="L12916" s="12">
        <v>0.18869999999999901</v>
      </c>
      <c r="M12916" s="12"/>
    </row>
    <row r="12917" spans="1:13" x14ac:dyDescent="0.3">
      <c r="A12917" s="18">
        <v>12915</v>
      </c>
      <c r="B12917" s="18">
        <f t="shared" si="404"/>
        <v>2023</v>
      </c>
      <c r="C12917" s="17">
        <v>45047</v>
      </c>
      <c r="D12917" s="18" t="s">
        <v>314</v>
      </c>
      <c r="E12917" s="18" t="s">
        <v>320</v>
      </c>
      <c r="F12917" s="18" t="str">
        <f t="shared" si="403"/>
        <v>Mansfield-Total Volumetric Charge-45047</v>
      </c>
      <c r="G12917" s="11" t="s">
        <v>131</v>
      </c>
      <c r="H12917" s="11" t="s">
        <v>55</v>
      </c>
      <c r="I12917" s="11" t="s">
        <v>55</v>
      </c>
      <c r="J12917" s="11" t="s">
        <v>55</v>
      </c>
      <c r="K12917" s="11" t="str">
        <f>IFERROR(INDEX('EDC Component Dictionary'!$C$5:$C$37,MATCH('Rates Database'!J12917,'EDC Component Dictionary'!$B$5:$B$37,0)), "Energy Supply")</f>
        <v>Energy Supply</v>
      </c>
      <c r="L12917" s="12">
        <v>0.17446</v>
      </c>
      <c r="M12917" s="12"/>
    </row>
    <row r="12918" spans="1:13" x14ac:dyDescent="0.3">
      <c r="A12918" s="18">
        <v>12916</v>
      </c>
      <c r="B12918" s="18">
        <f t="shared" si="404"/>
        <v>2023</v>
      </c>
      <c r="C12918" s="17">
        <v>45047</v>
      </c>
      <c r="D12918" s="18" t="s">
        <v>314</v>
      </c>
      <c r="E12918" s="18" t="s">
        <v>321</v>
      </c>
      <c r="F12918" s="18" t="str">
        <f t="shared" si="403"/>
        <v>Braintree-Total Volumetric Charge-45047</v>
      </c>
      <c r="G12918" s="11" t="s">
        <v>131</v>
      </c>
      <c r="H12918" s="11" t="s">
        <v>55</v>
      </c>
      <c r="I12918" s="11" t="s">
        <v>55</v>
      </c>
      <c r="J12918" s="11" t="s">
        <v>55</v>
      </c>
      <c r="K12918" s="11" t="str">
        <f>IFERROR(INDEX('EDC Component Dictionary'!$C$5:$C$37,MATCH('Rates Database'!J12918,'EDC Component Dictionary'!$B$5:$B$37,0)), "Energy Supply")</f>
        <v>Energy Supply</v>
      </c>
      <c r="L12918" s="12">
        <v>0.15049899999999899</v>
      </c>
      <c r="M12918" s="12"/>
    </row>
    <row r="12919" spans="1:13" x14ac:dyDescent="0.3">
      <c r="A12919" s="18">
        <v>12917</v>
      </c>
      <c r="B12919" s="18">
        <f t="shared" si="404"/>
        <v>2023</v>
      </c>
      <c r="C12919" s="17">
        <v>45047</v>
      </c>
      <c r="D12919" s="18" t="s">
        <v>314</v>
      </c>
      <c r="E12919" s="18" t="s">
        <v>322</v>
      </c>
      <c r="F12919" s="18" t="str">
        <f t="shared" si="403"/>
        <v>Paxton-Total Volumetric Charge-45047</v>
      </c>
      <c r="G12919" s="11" t="s">
        <v>131</v>
      </c>
      <c r="H12919" s="11" t="s">
        <v>55</v>
      </c>
      <c r="I12919" s="11" t="s">
        <v>55</v>
      </c>
      <c r="J12919" s="11" t="s">
        <v>55</v>
      </c>
      <c r="K12919" s="11" t="str">
        <f>IFERROR(INDEX('EDC Component Dictionary'!$C$5:$C$37,MATCH('Rates Database'!J12919,'EDC Component Dictionary'!$B$5:$B$37,0)), "Energy Supply")</f>
        <v>Energy Supply</v>
      </c>
      <c r="L12919" s="12">
        <v>0.18562000000000001</v>
      </c>
      <c r="M12919" s="12"/>
    </row>
    <row r="12920" spans="1:13" x14ac:dyDescent="0.3">
      <c r="A12920" s="18">
        <v>12918</v>
      </c>
      <c r="B12920" s="18">
        <f t="shared" si="404"/>
        <v>2023</v>
      </c>
      <c r="C12920" s="17">
        <v>45047</v>
      </c>
      <c r="D12920" s="18" t="s">
        <v>314</v>
      </c>
      <c r="E12920" s="18" t="s">
        <v>323</v>
      </c>
      <c r="F12920" s="18" t="str">
        <f t="shared" si="403"/>
        <v>Templeton-Total Volumetric Charge-45047</v>
      </c>
      <c r="G12920" s="11" t="s">
        <v>131</v>
      </c>
      <c r="H12920" s="11" t="s">
        <v>55</v>
      </c>
      <c r="I12920" s="11" t="s">
        <v>55</v>
      </c>
      <c r="J12920" s="11" t="s">
        <v>55</v>
      </c>
      <c r="K12920" s="11" t="str">
        <f>IFERROR(INDEX('EDC Component Dictionary'!$C$5:$C$37,MATCH('Rates Database'!J12920,'EDC Component Dictionary'!$B$5:$B$37,0)), "Energy Supply")</f>
        <v>Energy Supply</v>
      </c>
      <c r="L12920" s="12">
        <v>0.146309999999999</v>
      </c>
      <c r="M12920" s="12"/>
    </row>
    <row r="12921" spans="1:13" x14ac:dyDescent="0.3">
      <c r="A12921" s="18">
        <v>12919</v>
      </c>
      <c r="B12921" s="18">
        <f t="shared" si="404"/>
        <v>2023</v>
      </c>
      <c r="C12921" s="17">
        <v>45047</v>
      </c>
      <c r="D12921" s="18" t="s">
        <v>314</v>
      </c>
      <c r="E12921" s="18" t="s">
        <v>324</v>
      </c>
      <c r="F12921" s="18" t="str">
        <f t="shared" si="403"/>
        <v>Hudson-Total Volumetric Charge-45047</v>
      </c>
      <c r="G12921" s="11" t="s">
        <v>131</v>
      </c>
      <c r="H12921" s="11" t="s">
        <v>55</v>
      </c>
      <c r="I12921" s="11" t="s">
        <v>55</v>
      </c>
      <c r="J12921" s="11" t="s">
        <v>55</v>
      </c>
      <c r="K12921" s="11" t="str">
        <f>IFERROR(INDEX('EDC Component Dictionary'!$C$5:$C$37,MATCH('Rates Database'!J12921,'EDC Component Dictionary'!$B$5:$B$37,0)), "Energy Supply")</f>
        <v>Energy Supply</v>
      </c>
      <c r="L12921" s="12">
        <v>0.13469</v>
      </c>
      <c r="M12921" s="12"/>
    </row>
    <row r="12922" spans="1:13" x14ac:dyDescent="0.3">
      <c r="A12922" s="18">
        <v>12920</v>
      </c>
      <c r="B12922" s="18">
        <f t="shared" si="404"/>
        <v>2023</v>
      </c>
      <c r="C12922" s="17">
        <v>45047</v>
      </c>
      <c r="D12922" s="18" t="s">
        <v>314</v>
      </c>
      <c r="E12922" s="18" t="s">
        <v>325</v>
      </c>
      <c r="F12922" s="18" t="str">
        <f t="shared" si="403"/>
        <v>Reading-Total Volumetric Charge-45047</v>
      </c>
      <c r="G12922" s="11" t="s">
        <v>131</v>
      </c>
      <c r="H12922" s="11" t="s">
        <v>55</v>
      </c>
      <c r="I12922" s="11" t="s">
        <v>55</v>
      </c>
      <c r="J12922" s="11" t="s">
        <v>55</v>
      </c>
      <c r="K12922" s="11" t="str">
        <f>IFERROR(INDEX('EDC Component Dictionary'!$C$5:$C$37,MATCH('Rates Database'!J12922,'EDC Component Dictionary'!$B$5:$B$37,0)), "Energy Supply")</f>
        <v>Energy Supply</v>
      </c>
      <c r="L12922" s="12">
        <v>0.16997300000000001</v>
      </c>
      <c r="M12922" s="12"/>
    </row>
    <row r="12923" spans="1:13" x14ac:dyDescent="0.3">
      <c r="A12923" s="18">
        <v>12921</v>
      </c>
      <c r="B12923" s="18">
        <f t="shared" si="404"/>
        <v>2023</v>
      </c>
      <c r="C12923" s="17">
        <v>45047</v>
      </c>
      <c r="D12923" s="18" t="s">
        <v>314</v>
      </c>
      <c r="E12923" s="18" t="s">
        <v>326</v>
      </c>
      <c r="F12923" s="18" t="str">
        <f t="shared" si="403"/>
        <v>Shrewsbury-Total Volumetric Charge-45047</v>
      </c>
      <c r="G12923" s="11" t="s">
        <v>131</v>
      </c>
      <c r="H12923" s="11" t="s">
        <v>55</v>
      </c>
      <c r="I12923" s="11" t="s">
        <v>55</v>
      </c>
      <c r="J12923" s="11" t="s">
        <v>55</v>
      </c>
      <c r="K12923" s="11" t="str">
        <f>IFERROR(INDEX('EDC Component Dictionary'!$C$5:$C$37,MATCH('Rates Database'!J12923,'EDC Component Dictionary'!$B$5:$B$37,0)), "Energy Supply")</f>
        <v>Energy Supply</v>
      </c>
      <c r="L12923" s="12">
        <v>0.1794</v>
      </c>
      <c r="M12923" s="12"/>
    </row>
    <row r="12924" spans="1:13" x14ac:dyDescent="0.3">
      <c r="A12924" s="18">
        <v>12922</v>
      </c>
      <c r="B12924" s="18">
        <f t="shared" si="404"/>
        <v>2023</v>
      </c>
      <c r="C12924" s="17">
        <v>45047</v>
      </c>
      <c r="D12924" s="18" t="s">
        <v>314</v>
      </c>
      <c r="E12924" s="18" t="s">
        <v>327</v>
      </c>
      <c r="F12924" s="18" t="str">
        <f t="shared" si="403"/>
        <v>Ipswich-Total Volumetric Charge-45047</v>
      </c>
      <c r="G12924" s="11" t="s">
        <v>131</v>
      </c>
      <c r="H12924" s="11" t="s">
        <v>55</v>
      </c>
      <c r="I12924" s="11" t="s">
        <v>55</v>
      </c>
      <c r="J12924" s="11" t="s">
        <v>55</v>
      </c>
      <c r="K12924" s="11" t="str">
        <f>IFERROR(INDEX('EDC Component Dictionary'!$C$5:$C$37,MATCH('Rates Database'!J12924,'EDC Component Dictionary'!$B$5:$B$37,0)), "Energy Supply")</f>
        <v>Energy Supply</v>
      </c>
      <c r="L12924" s="12">
        <v>0.16900000000000001</v>
      </c>
      <c r="M12924" s="12"/>
    </row>
    <row r="12925" spans="1:13" x14ac:dyDescent="0.3">
      <c r="A12925" s="18">
        <v>12923</v>
      </c>
      <c r="B12925" s="18">
        <f t="shared" si="404"/>
        <v>2023</v>
      </c>
      <c r="C12925" s="17">
        <v>45047</v>
      </c>
      <c r="D12925" s="18" t="s">
        <v>314</v>
      </c>
      <c r="E12925" s="18" t="s">
        <v>328</v>
      </c>
      <c r="F12925" s="18" t="str">
        <f t="shared" si="403"/>
        <v>Westfield-Total Volumetric Charge-45047</v>
      </c>
      <c r="G12925" s="11" t="s">
        <v>131</v>
      </c>
      <c r="H12925" s="11" t="s">
        <v>55</v>
      </c>
      <c r="I12925" s="11" t="s">
        <v>55</v>
      </c>
      <c r="J12925" s="11" t="s">
        <v>55</v>
      </c>
      <c r="K12925" s="11" t="str">
        <f>IFERROR(INDEX('EDC Component Dictionary'!$C$5:$C$37,MATCH('Rates Database'!J12925,'EDC Component Dictionary'!$B$5:$B$37,0)), "Energy Supply")</f>
        <v>Energy Supply</v>
      </c>
      <c r="L12925" s="12">
        <v>0.16300100000000001</v>
      </c>
      <c r="M12925" s="12"/>
    </row>
    <row r="12926" spans="1:13" x14ac:dyDescent="0.3">
      <c r="A12926" s="18">
        <v>12924</v>
      </c>
      <c r="B12926" s="18">
        <f t="shared" si="404"/>
        <v>2023</v>
      </c>
      <c r="C12926" s="17">
        <v>45047</v>
      </c>
      <c r="D12926" s="18" t="s">
        <v>314</v>
      </c>
      <c r="E12926" s="18" t="s">
        <v>329</v>
      </c>
      <c r="F12926" s="18" t="str">
        <f t="shared" si="403"/>
        <v>Merrimac-Total Volumetric Charge-45047</v>
      </c>
      <c r="G12926" s="11" t="s">
        <v>131</v>
      </c>
      <c r="H12926" s="11" t="s">
        <v>55</v>
      </c>
      <c r="I12926" s="11" t="s">
        <v>55</v>
      </c>
      <c r="J12926" s="11" t="s">
        <v>55</v>
      </c>
      <c r="K12926" s="11" t="str">
        <f>IFERROR(INDEX('EDC Component Dictionary'!$C$5:$C$37,MATCH('Rates Database'!J12926,'EDC Component Dictionary'!$B$5:$B$37,0)), "Energy Supply")</f>
        <v>Energy Supply</v>
      </c>
      <c r="L12926" s="12">
        <v>0.17313000000000001</v>
      </c>
      <c r="M12926" s="12"/>
    </row>
    <row r="12927" spans="1:13" x14ac:dyDescent="0.3">
      <c r="A12927" s="18">
        <v>12925</v>
      </c>
      <c r="B12927" s="18">
        <f t="shared" si="404"/>
        <v>2023</v>
      </c>
      <c r="C12927" s="17">
        <v>45047</v>
      </c>
      <c r="D12927" s="18" t="s">
        <v>314</v>
      </c>
      <c r="E12927" s="18" t="s">
        <v>330</v>
      </c>
      <c r="F12927" s="18" t="str">
        <f t="shared" si="403"/>
        <v>Chicopee-Total Volumetric Charge-45047</v>
      </c>
      <c r="G12927" s="11" t="s">
        <v>131</v>
      </c>
      <c r="H12927" s="11" t="s">
        <v>55</v>
      </c>
      <c r="I12927" s="11" t="s">
        <v>55</v>
      </c>
      <c r="J12927" s="11" t="s">
        <v>55</v>
      </c>
      <c r="K12927" s="11" t="str">
        <f>IFERROR(INDEX('EDC Component Dictionary'!$C$5:$C$37,MATCH('Rates Database'!J12927,'EDC Component Dictionary'!$B$5:$B$37,0)), "Energy Supply")</f>
        <v>Energy Supply</v>
      </c>
      <c r="L12927" s="12">
        <v>0.17373999999999901</v>
      </c>
      <c r="M12927" s="12"/>
    </row>
    <row r="12928" spans="1:13" x14ac:dyDescent="0.3">
      <c r="A12928" s="18">
        <v>12926</v>
      </c>
      <c r="B12928" s="18">
        <f t="shared" si="404"/>
        <v>2023</v>
      </c>
      <c r="C12928" s="17">
        <v>45047</v>
      </c>
      <c r="D12928" s="18" t="s">
        <v>314</v>
      </c>
      <c r="E12928" s="18" t="s">
        <v>331</v>
      </c>
      <c r="F12928" s="18" t="str">
        <f t="shared" si="403"/>
        <v>Marblehead-Total Volumetric Charge-45047</v>
      </c>
      <c r="G12928" s="11" t="s">
        <v>131</v>
      </c>
      <c r="H12928" s="11" t="s">
        <v>55</v>
      </c>
      <c r="I12928" s="11" t="s">
        <v>55</v>
      </c>
      <c r="J12928" s="11" t="s">
        <v>55</v>
      </c>
      <c r="K12928" s="11" t="str">
        <f>IFERROR(INDEX('EDC Component Dictionary'!$C$5:$C$37,MATCH('Rates Database'!J12928,'EDC Component Dictionary'!$B$5:$B$37,0)), "Energy Supply")</f>
        <v>Energy Supply</v>
      </c>
      <c r="L12928" s="12">
        <v>0.22189999999999999</v>
      </c>
      <c r="M12928" s="12"/>
    </row>
    <row r="12929" spans="1:13" x14ac:dyDescent="0.3">
      <c r="A12929" s="18">
        <v>12927</v>
      </c>
      <c r="B12929" s="18">
        <f t="shared" si="404"/>
        <v>2023</v>
      </c>
      <c r="C12929" s="17">
        <v>45047</v>
      </c>
      <c r="D12929" s="18" t="s">
        <v>314</v>
      </c>
      <c r="E12929" s="18" t="s">
        <v>332</v>
      </c>
      <c r="F12929" s="18" t="str">
        <f t="shared" si="403"/>
        <v>Hingham-Total Volumetric Charge-45047</v>
      </c>
      <c r="G12929" s="11" t="s">
        <v>131</v>
      </c>
      <c r="H12929" s="11" t="s">
        <v>55</v>
      </c>
      <c r="I12929" s="11" t="s">
        <v>55</v>
      </c>
      <c r="J12929" s="11" t="s">
        <v>55</v>
      </c>
      <c r="K12929" s="11" t="str">
        <f>IFERROR(INDEX('EDC Component Dictionary'!$C$5:$C$37,MATCH('Rates Database'!J12929,'EDC Component Dictionary'!$B$5:$B$37,0)), "Energy Supply")</f>
        <v>Energy Supply</v>
      </c>
      <c r="L12929" s="12">
        <v>0.18080399999999999</v>
      </c>
      <c r="M12929" s="12"/>
    </row>
    <row r="12930" spans="1:13" x14ac:dyDescent="0.3">
      <c r="A12930" s="18">
        <v>12928</v>
      </c>
      <c r="B12930" s="18">
        <f t="shared" si="404"/>
        <v>2023</v>
      </c>
      <c r="C12930" s="17">
        <v>45047</v>
      </c>
      <c r="D12930" s="18" t="s">
        <v>314</v>
      </c>
      <c r="E12930" s="18" t="s">
        <v>333</v>
      </c>
      <c r="F12930" s="18" t="str">
        <f t="shared" si="403"/>
        <v>South Hadley-Total Volumetric Charge-45047</v>
      </c>
      <c r="G12930" s="11" t="s">
        <v>131</v>
      </c>
      <c r="H12930" s="11" t="s">
        <v>55</v>
      </c>
      <c r="I12930" s="11" t="s">
        <v>55</v>
      </c>
      <c r="J12930" s="11" t="s">
        <v>55</v>
      </c>
      <c r="K12930" s="11" t="str">
        <f>IFERROR(INDEX('EDC Component Dictionary'!$C$5:$C$37,MATCH('Rates Database'!J12930,'EDC Component Dictionary'!$B$5:$B$37,0)), "Energy Supply")</f>
        <v>Energy Supply</v>
      </c>
      <c r="L12930" s="12">
        <v>0.1442552</v>
      </c>
      <c r="M12930" s="12"/>
    </row>
    <row r="12931" spans="1:13" x14ac:dyDescent="0.3">
      <c r="A12931" s="18">
        <v>12929</v>
      </c>
      <c r="B12931" s="18">
        <f t="shared" si="404"/>
        <v>2023</v>
      </c>
      <c r="C12931" s="17">
        <v>45047</v>
      </c>
      <c r="D12931" s="18" t="s">
        <v>314</v>
      </c>
      <c r="E12931" s="18" t="s">
        <v>334</v>
      </c>
      <c r="F12931" s="18" t="str">
        <f t="shared" si="403"/>
        <v>Georgetown-Total Volumetric Charge-45047</v>
      </c>
      <c r="G12931" s="11" t="s">
        <v>131</v>
      </c>
      <c r="H12931" s="11" t="s">
        <v>55</v>
      </c>
      <c r="I12931" s="11" t="s">
        <v>55</v>
      </c>
      <c r="J12931" s="11" t="s">
        <v>55</v>
      </c>
      <c r="K12931" s="11" t="str">
        <f>IFERROR(INDEX('EDC Component Dictionary'!$C$5:$C$37,MATCH('Rates Database'!J12931,'EDC Component Dictionary'!$B$5:$B$37,0)), "Energy Supply")</f>
        <v>Energy Supply</v>
      </c>
      <c r="L12931" s="12">
        <v>0.17379500000000001</v>
      </c>
      <c r="M12931" s="12"/>
    </row>
    <row r="12932" spans="1:13" x14ac:dyDescent="0.3">
      <c r="A12932" s="18">
        <v>12930</v>
      </c>
      <c r="B12932" s="18">
        <f t="shared" si="404"/>
        <v>2023</v>
      </c>
      <c r="C12932" s="17">
        <v>45047</v>
      </c>
      <c r="D12932" s="18" t="s">
        <v>314</v>
      </c>
      <c r="E12932" s="18" t="s">
        <v>335</v>
      </c>
      <c r="F12932" s="18" t="str">
        <f t="shared" ref="F12932:F12995" si="405">_xlfn.CONCAT(E12932,"-",J12932,"-",C12932)</f>
        <v>Sterling-Total Volumetric Charge-45047</v>
      </c>
      <c r="G12932" s="11" t="s">
        <v>131</v>
      </c>
      <c r="H12932" s="11" t="s">
        <v>55</v>
      </c>
      <c r="I12932" s="11" t="s">
        <v>55</v>
      </c>
      <c r="J12932" s="11" t="s">
        <v>55</v>
      </c>
      <c r="K12932" s="11" t="str">
        <f>IFERROR(INDEX('EDC Component Dictionary'!$C$5:$C$37,MATCH('Rates Database'!J12932,'EDC Component Dictionary'!$B$5:$B$37,0)), "Energy Supply")</f>
        <v>Energy Supply</v>
      </c>
      <c r="L12932" s="12">
        <v>0.14885000000000001</v>
      </c>
      <c r="M12932" s="12"/>
    </row>
    <row r="12933" spans="1:13" x14ac:dyDescent="0.3">
      <c r="A12933" s="18">
        <v>12931</v>
      </c>
      <c r="B12933" s="18">
        <f t="shared" si="404"/>
        <v>2023</v>
      </c>
      <c r="C12933" s="17">
        <v>45047</v>
      </c>
      <c r="D12933" s="18" t="s">
        <v>314</v>
      </c>
      <c r="E12933" s="18" t="s">
        <v>336</v>
      </c>
      <c r="F12933" s="18" t="str">
        <f t="shared" si="405"/>
        <v>Littleton-Total Volumetric Charge-45047</v>
      </c>
      <c r="G12933" s="11" t="s">
        <v>131</v>
      </c>
      <c r="H12933" s="11" t="s">
        <v>55</v>
      </c>
      <c r="I12933" s="11" t="s">
        <v>55</v>
      </c>
      <c r="J12933" s="11" t="s">
        <v>55</v>
      </c>
      <c r="K12933" s="11" t="str">
        <f>IFERROR(INDEX('EDC Component Dictionary'!$C$5:$C$37,MATCH('Rates Database'!J12933,'EDC Component Dictionary'!$B$5:$B$37,0)), "Energy Supply")</f>
        <v>Energy Supply</v>
      </c>
      <c r="L12933" s="12">
        <v>0.1374263</v>
      </c>
      <c r="M12933" s="12"/>
    </row>
    <row r="12934" spans="1:13" x14ac:dyDescent="0.3">
      <c r="A12934" s="18">
        <v>12932</v>
      </c>
      <c r="B12934" s="18">
        <f t="shared" si="404"/>
        <v>2023</v>
      </c>
      <c r="C12934" s="17">
        <v>45047</v>
      </c>
      <c r="D12934" s="18" t="s">
        <v>314</v>
      </c>
      <c r="E12934" s="18" t="s">
        <v>337</v>
      </c>
      <c r="F12934" s="18" t="str">
        <f t="shared" si="405"/>
        <v>Boylston-Total Volumetric Charge-45047</v>
      </c>
      <c r="G12934" s="11" t="s">
        <v>131</v>
      </c>
      <c r="H12934" s="11" t="s">
        <v>55</v>
      </c>
      <c r="I12934" s="11" t="s">
        <v>55</v>
      </c>
      <c r="J12934" s="11" t="s">
        <v>55</v>
      </c>
      <c r="K12934" s="11" t="str">
        <f>IFERROR(INDEX('EDC Component Dictionary'!$C$5:$C$37,MATCH('Rates Database'!J12934,'EDC Component Dictionary'!$B$5:$B$37,0)), "Energy Supply")</f>
        <v>Energy Supply</v>
      </c>
      <c r="L12934" s="12">
        <v>0.13850000000000001</v>
      </c>
      <c r="M12934" s="12"/>
    </row>
    <row r="12935" spans="1:13" x14ac:dyDescent="0.3">
      <c r="A12935" s="18">
        <v>12933</v>
      </c>
      <c r="B12935" s="18">
        <f t="shared" si="404"/>
        <v>2023</v>
      </c>
      <c r="C12935" s="17">
        <v>45047</v>
      </c>
      <c r="D12935" s="18" t="s">
        <v>314</v>
      </c>
      <c r="E12935" s="18" t="s">
        <v>338</v>
      </c>
      <c r="F12935" s="18" t="str">
        <f t="shared" si="405"/>
        <v>Princeton-Total Volumetric Charge-45047</v>
      </c>
      <c r="G12935" s="11" t="s">
        <v>131</v>
      </c>
      <c r="H12935" s="11" t="s">
        <v>55</v>
      </c>
      <c r="I12935" s="11" t="s">
        <v>55</v>
      </c>
      <c r="J12935" s="11" t="s">
        <v>55</v>
      </c>
      <c r="K12935" s="11" t="str">
        <f>IFERROR(INDEX('EDC Component Dictionary'!$C$5:$C$37,MATCH('Rates Database'!J12935,'EDC Component Dictionary'!$B$5:$B$37,0)), "Energy Supply")</f>
        <v>Energy Supply</v>
      </c>
      <c r="L12935" s="12">
        <v>0.235124999999999</v>
      </c>
      <c r="M12935" s="12"/>
    </row>
    <row r="12936" spans="1:13" x14ac:dyDescent="0.3">
      <c r="A12936" s="18">
        <v>12934</v>
      </c>
      <c r="B12936" s="18">
        <f t="shared" si="404"/>
        <v>2023</v>
      </c>
      <c r="C12936" s="17">
        <v>45047</v>
      </c>
      <c r="D12936" s="18" t="s">
        <v>314</v>
      </c>
      <c r="E12936" s="18" t="s">
        <v>339</v>
      </c>
      <c r="F12936" s="18" t="str">
        <f t="shared" si="405"/>
        <v>Rowley-Total Volumetric Charge-45047</v>
      </c>
      <c r="G12936" s="11" t="s">
        <v>131</v>
      </c>
      <c r="H12936" s="11" t="s">
        <v>55</v>
      </c>
      <c r="I12936" s="11" t="s">
        <v>55</v>
      </c>
      <c r="J12936" s="11" t="s">
        <v>55</v>
      </c>
      <c r="K12936" s="11" t="str">
        <f>IFERROR(INDEX('EDC Component Dictionary'!$C$5:$C$37,MATCH('Rates Database'!J12936,'EDC Component Dictionary'!$B$5:$B$37,0)), "Energy Supply")</f>
        <v>Energy Supply</v>
      </c>
      <c r="L12936" s="12">
        <v>0.191</v>
      </c>
      <c r="M12936" s="12"/>
    </row>
    <row r="12937" spans="1:13" x14ac:dyDescent="0.3">
      <c r="A12937" s="18">
        <v>12935</v>
      </c>
      <c r="B12937" s="18">
        <f t="shared" si="404"/>
        <v>2023</v>
      </c>
      <c r="C12937" s="17">
        <v>45047</v>
      </c>
      <c r="D12937" s="18" t="s">
        <v>314</v>
      </c>
      <c r="E12937" s="18" t="s">
        <v>340</v>
      </c>
      <c r="F12937" s="18" t="str">
        <f t="shared" si="405"/>
        <v>Wakefield-Total Volumetric Charge-45047</v>
      </c>
      <c r="G12937" s="11" t="s">
        <v>131</v>
      </c>
      <c r="H12937" s="11" t="s">
        <v>55</v>
      </c>
      <c r="I12937" s="11" t="s">
        <v>55</v>
      </c>
      <c r="J12937" s="11" t="s">
        <v>55</v>
      </c>
      <c r="K12937" s="11" t="str">
        <f>IFERROR(INDEX('EDC Component Dictionary'!$C$5:$C$37,MATCH('Rates Database'!J12937,'EDC Component Dictionary'!$B$5:$B$37,0)), "Energy Supply")</f>
        <v>Energy Supply</v>
      </c>
      <c r="L12937" s="12">
        <v>0.20307999999999901</v>
      </c>
      <c r="M12937" s="12"/>
    </row>
    <row r="12938" spans="1:13" x14ac:dyDescent="0.3">
      <c r="A12938" s="18">
        <v>12936</v>
      </c>
      <c r="B12938" s="18">
        <f t="shared" si="404"/>
        <v>2023</v>
      </c>
      <c r="C12938" s="17">
        <v>45047</v>
      </c>
      <c r="D12938" s="18" t="s">
        <v>314</v>
      </c>
      <c r="E12938" s="18" t="s">
        <v>341</v>
      </c>
      <c r="F12938" s="18" t="str">
        <f t="shared" si="405"/>
        <v>Hull-Total Volumetric Charge-45047</v>
      </c>
      <c r="G12938" s="11" t="s">
        <v>131</v>
      </c>
      <c r="H12938" s="11" t="s">
        <v>55</v>
      </c>
      <c r="I12938" s="11" t="s">
        <v>55</v>
      </c>
      <c r="J12938" s="11" t="s">
        <v>55</v>
      </c>
      <c r="K12938" s="11" t="str">
        <f>IFERROR(INDEX('EDC Component Dictionary'!$C$5:$C$37,MATCH('Rates Database'!J12938,'EDC Component Dictionary'!$B$5:$B$37,0)), "Energy Supply")</f>
        <v>Energy Supply</v>
      </c>
      <c r="L12938" s="12">
        <v>0.1822</v>
      </c>
      <c r="M12938" s="12"/>
    </row>
    <row r="12939" spans="1:13" x14ac:dyDescent="0.3">
      <c r="A12939" s="18">
        <v>12937</v>
      </c>
      <c r="B12939" s="18">
        <f t="shared" si="404"/>
        <v>2023</v>
      </c>
      <c r="C12939" s="17">
        <v>45047</v>
      </c>
      <c r="D12939" s="18" t="s">
        <v>314</v>
      </c>
      <c r="E12939" s="18" t="s">
        <v>342</v>
      </c>
      <c r="F12939" s="18" t="str">
        <f t="shared" si="405"/>
        <v>North Attleborough-Total Volumetric Charge-45047</v>
      </c>
      <c r="G12939" s="11" t="s">
        <v>131</v>
      </c>
      <c r="H12939" s="11" t="s">
        <v>55</v>
      </c>
      <c r="I12939" s="11" t="s">
        <v>55</v>
      </c>
      <c r="J12939" s="11" t="s">
        <v>55</v>
      </c>
      <c r="K12939" s="11" t="str">
        <f>IFERROR(INDEX('EDC Component Dictionary'!$C$5:$C$37,MATCH('Rates Database'!J12939,'EDC Component Dictionary'!$B$5:$B$37,0)), "Energy Supply")</f>
        <v>Energy Supply</v>
      </c>
      <c r="L12939" s="12">
        <v>0.14615999999999901</v>
      </c>
      <c r="M12939" s="12"/>
    </row>
    <row r="12940" spans="1:13" x14ac:dyDescent="0.3">
      <c r="A12940" s="18">
        <v>12938</v>
      </c>
      <c r="B12940" s="18">
        <f t="shared" si="404"/>
        <v>2023</v>
      </c>
      <c r="C12940" s="17">
        <v>45047</v>
      </c>
      <c r="D12940" s="18" t="s">
        <v>314</v>
      </c>
      <c r="E12940" s="18" t="s">
        <v>343</v>
      </c>
      <c r="F12940" s="18" t="str">
        <f t="shared" si="405"/>
        <v>Holden-Total Volumetric Charge-45047</v>
      </c>
      <c r="G12940" s="11" t="s">
        <v>131</v>
      </c>
      <c r="H12940" s="11" t="s">
        <v>55</v>
      </c>
      <c r="I12940" s="11" t="s">
        <v>55</v>
      </c>
      <c r="J12940" s="11" t="s">
        <v>55</v>
      </c>
      <c r="K12940" s="11" t="str">
        <f>IFERROR(INDEX('EDC Component Dictionary'!$C$5:$C$37,MATCH('Rates Database'!J12940,'EDC Component Dictionary'!$B$5:$B$37,0)), "Energy Supply")</f>
        <v>Energy Supply</v>
      </c>
      <c r="L12940" s="12">
        <v>0.18124499999999999</v>
      </c>
      <c r="M12940" s="12"/>
    </row>
    <row r="12941" spans="1:13" x14ac:dyDescent="0.3">
      <c r="A12941" s="18">
        <v>12939</v>
      </c>
      <c r="B12941" s="18">
        <f t="shared" si="404"/>
        <v>2023</v>
      </c>
      <c r="C12941" s="17">
        <v>45047</v>
      </c>
      <c r="D12941" s="18" t="s">
        <v>314</v>
      </c>
      <c r="E12941" s="18" t="s">
        <v>344</v>
      </c>
      <c r="F12941" s="18" t="str">
        <f t="shared" si="405"/>
        <v>Norwood-Total Volumetric Charge-45047</v>
      </c>
      <c r="G12941" s="11" t="s">
        <v>131</v>
      </c>
      <c r="H12941" s="11" t="s">
        <v>55</v>
      </c>
      <c r="I12941" s="11" t="s">
        <v>55</v>
      </c>
      <c r="J12941" s="11" t="s">
        <v>55</v>
      </c>
      <c r="K12941" s="11" t="str">
        <f>IFERROR(INDEX('EDC Component Dictionary'!$C$5:$C$37,MATCH('Rates Database'!J12941,'EDC Component Dictionary'!$B$5:$B$37,0)), "Energy Supply")</f>
        <v>Energy Supply</v>
      </c>
      <c r="L12941" s="12">
        <v>0.15892999999999999</v>
      </c>
      <c r="M12941" s="12"/>
    </row>
    <row r="12942" spans="1:13" x14ac:dyDescent="0.3">
      <c r="A12942" s="18">
        <v>12940</v>
      </c>
      <c r="B12942" s="18">
        <f t="shared" si="404"/>
        <v>2023</v>
      </c>
      <c r="C12942" s="17">
        <v>45047</v>
      </c>
      <c r="D12942" s="18" t="s">
        <v>314</v>
      </c>
      <c r="E12942" s="18" t="s">
        <v>345</v>
      </c>
      <c r="F12942" s="18" t="str">
        <f t="shared" si="405"/>
        <v>Russell-Total Volumetric Charge-45047</v>
      </c>
      <c r="G12942" s="11" t="s">
        <v>131</v>
      </c>
      <c r="H12942" s="11" t="s">
        <v>55</v>
      </c>
      <c r="I12942" s="11" t="s">
        <v>55</v>
      </c>
      <c r="J12942" s="11" t="s">
        <v>55</v>
      </c>
      <c r="K12942" s="11" t="str">
        <f>IFERROR(INDEX('EDC Component Dictionary'!$C$5:$C$37,MATCH('Rates Database'!J12942,'EDC Component Dictionary'!$B$5:$B$37,0)), "Energy Supply")</f>
        <v>Energy Supply</v>
      </c>
      <c r="L12942" s="12">
        <v>0.17399999999999999</v>
      </c>
      <c r="M12942" s="12"/>
    </row>
    <row r="12943" spans="1:13" x14ac:dyDescent="0.3">
      <c r="A12943" s="18">
        <v>12941</v>
      </c>
      <c r="B12943" s="18">
        <f t="shared" si="404"/>
        <v>2023</v>
      </c>
      <c r="C12943" s="17">
        <v>45047</v>
      </c>
      <c r="D12943" s="18" t="s">
        <v>314</v>
      </c>
      <c r="E12943" s="18" t="s">
        <v>346</v>
      </c>
      <c r="F12943" s="18" t="str">
        <f t="shared" si="405"/>
        <v>Chester-Total Volumetric Charge-45047</v>
      </c>
      <c r="G12943" s="11" t="s">
        <v>131</v>
      </c>
      <c r="H12943" s="11" t="s">
        <v>55</v>
      </c>
      <c r="I12943" s="11" t="s">
        <v>55</v>
      </c>
      <c r="J12943" s="11" t="s">
        <v>55</v>
      </c>
      <c r="K12943" s="11" t="str">
        <f>IFERROR(INDEX('EDC Component Dictionary'!$C$5:$C$37,MATCH('Rates Database'!J12943,'EDC Component Dictionary'!$B$5:$B$37,0)), "Energy Supply")</f>
        <v>Energy Supply</v>
      </c>
      <c r="L12943" s="12">
        <v>0.199462</v>
      </c>
      <c r="M12943" s="12"/>
    </row>
    <row r="12944" spans="1:13" x14ac:dyDescent="0.3">
      <c r="A12944" s="18">
        <v>12942</v>
      </c>
      <c r="B12944" s="18">
        <f t="shared" si="404"/>
        <v>2020</v>
      </c>
      <c r="C12944" s="17">
        <v>43952</v>
      </c>
      <c r="D12944" s="18" t="s">
        <v>314</v>
      </c>
      <c r="E12944" s="18" t="s">
        <v>315</v>
      </c>
      <c r="F12944" s="18" t="str">
        <f t="shared" si="405"/>
        <v>Holyoke-Total Volumetric Charge-43952</v>
      </c>
      <c r="G12944" s="11" t="s">
        <v>131</v>
      </c>
      <c r="H12944" s="11" t="s">
        <v>55</v>
      </c>
      <c r="I12944" s="11" t="s">
        <v>55</v>
      </c>
      <c r="J12944" s="11" t="s">
        <v>55</v>
      </c>
      <c r="K12944" s="11" t="str">
        <f>IFERROR(INDEX('EDC Component Dictionary'!$C$5:$C$37,MATCH('Rates Database'!J12944,'EDC Component Dictionary'!$B$5:$B$37,0)), "Energy Supply")</f>
        <v>Energy Supply</v>
      </c>
      <c r="L12944" s="12">
        <v>0.12479</v>
      </c>
      <c r="M12944" s="12"/>
    </row>
    <row r="12945" spans="1:13" x14ac:dyDescent="0.3">
      <c r="A12945" s="18">
        <v>12943</v>
      </c>
      <c r="B12945" s="18">
        <f t="shared" si="404"/>
        <v>2020</v>
      </c>
      <c r="C12945" s="17">
        <v>43952</v>
      </c>
      <c r="D12945" s="18" t="s">
        <v>314</v>
      </c>
      <c r="E12945" s="18" t="s">
        <v>316</v>
      </c>
      <c r="F12945" s="18" t="str">
        <f t="shared" si="405"/>
        <v>West Boylston-Total Volumetric Charge-43952</v>
      </c>
      <c r="G12945" s="11" t="s">
        <v>131</v>
      </c>
      <c r="H12945" s="11" t="s">
        <v>55</v>
      </c>
      <c r="I12945" s="11" t="s">
        <v>55</v>
      </c>
      <c r="J12945" s="11" t="s">
        <v>55</v>
      </c>
      <c r="K12945" s="11" t="str">
        <f>IFERROR(INDEX('EDC Component Dictionary'!$C$5:$C$37,MATCH('Rates Database'!J12945,'EDC Component Dictionary'!$B$5:$B$37,0)), "Energy Supply")</f>
        <v>Energy Supply</v>
      </c>
      <c r="L12945" s="12">
        <v>0.12845999999999899</v>
      </c>
      <c r="M12945" s="12"/>
    </row>
    <row r="12946" spans="1:13" x14ac:dyDescent="0.3">
      <c r="A12946" s="18">
        <v>12944</v>
      </c>
      <c r="B12946" s="18">
        <f t="shared" si="404"/>
        <v>2020</v>
      </c>
      <c r="C12946" s="17">
        <v>43952</v>
      </c>
      <c r="D12946" s="18" t="s">
        <v>314</v>
      </c>
      <c r="E12946" s="18" t="s">
        <v>317</v>
      </c>
      <c r="F12946" s="18" t="str">
        <f t="shared" si="405"/>
        <v>Danvers-Total Volumetric Charge-43952</v>
      </c>
      <c r="G12946" s="11" t="s">
        <v>131</v>
      </c>
      <c r="H12946" s="11" t="s">
        <v>55</v>
      </c>
      <c r="I12946" s="11" t="s">
        <v>55</v>
      </c>
      <c r="J12946" s="11" t="s">
        <v>55</v>
      </c>
      <c r="K12946" s="11" t="str">
        <f>IFERROR(INDEX('EDC Component Dictionary'!$C$5:$C$37,MATCH('Rates Database'!J12946,'EDC Component Dictionary'!$B$5:$B$37,0)), "Energy Supply")</f>
        <v>Energy Supply</v>
      </c>
      <c r="L12946" s="12">
        <v>0.14129</v>
      </c>
      <c r="M12946" s="12"/>
    </row>
    <row r="12947" spans="1:13" x14ac:dyDescent="0.3">
      <c r="A12947" s="18">
        <v>12945</v>
      </c>
      <c r="B12947" s="18">
        <f t="shared" si="404"/>
        <v>2020</v>
      </c>
      <c r="C12947" s="17">
        <v>43952</v>
      </c>
      <c r="D12947" s="18" t="s">
        <v>314</v>
      </c>
      <c r="E12947" s="18" t="s">
        <v>318</v>
      </c>
      <c r="F12947" s="18" t="str">
        <f t="shared" si="405"/>
        <v>Peabody-Total Volumetric Charge-43952</v>
      </c>
      <c r="G12947" s="11" t="s">
        <v>131</v>
      </c>
      <c r="H12947" s="11" t="s">
        <v>55</v>
      </c>
      <c r="I12947" s="11" t="s">
        <v>55</v>
      </c>
      <c r="J12947" s="11" t="s">
        <v>55</v>
      </c>
      <c r="K12947" s="11" t="str">
        <f>IFERROR(INDEX('EDC Component Dictionary'!$C$5:$C$37,MATCH('Rates Database'!J12947,'EDC Component Dictionary'!$B$5:$B$37,0)), "Energy Supply")</f>
        <v>Energy Supply</v>
      </c>
      <c r="L12947" s="12">
        <v>9.8570000000000005E-2</v>
      </c>
      <c r="M12947" s="12"/>
    </row>
    <row r="12948" spans="1:13" x14ac:dyDescent="0.3">
      <c r="A12948" s="18">
        <v>12946</v>
      </c>
      <c r="B12948" s="18">
        <f t="shared" si="404"/>
        <v>2020</v>
      </c>
      <c r="C12948" s="17">
        <v>43952</v>
      </c>
      <c r="D12948" s="18" t="s">
        <v>314</v>
      </c>
      <c r="E12948" s="18" t="s">
        <v>319</v>
      </c>
      <c r="F12948" s="18" t="str">
        <f t="shared" si="405"/>
        <v>Ashburnham-Total Volumetric Charge-43952</v>
      </c>
      <c r="G12948" s="11" t="s">
        <v>131</v>
      </c>
      <c r="H12948" s="11" t="s">
        <v>55</v>
      </c>
      <c r="I12948" s="11" t="s">
        <v>55</v>
      </c>
      <c r="J12948" s="11" t="s">
        <v>55</v>
      </c>
      <c r="K12948" s="11" t="str">
        <f>IFERROR(INDEX('EDC Component Dictionary'!$C$5:$C$37,MATCH('Rates Database'!J12948,'EDC Component Dictionary'!$B$5:$B$37,0)), "Energy Supply")</f>
        <v>Energy Supply</v>
      </c>
      <c r="L12948" s="12">
        <v>0.13869999999999999</v>
      </c>
      <c r="M12948" s="12"/>
    </row>
    <row r="12949" spans="1:13" x14ac:dyDescent="0.3">
      <c r="A12949" s="18">
        <v>12947</v>
      </c>
      <c r="B12949" s="18">
        <f t="shared" si="404"/>
        <v>2020</v>
      </c>
      <c r="C12949" s="17">
        <v>43952</v>
      </c>
      <c r="D12949" s="18" t="s">
        <v>314</v>
      </c>
      <c r="E12949" s="18" t="s">
        <v>320</v>
      </c>
      <c r="F12949" s="18" t="str">
        <f t="shared" si="405"/>
        <v>Mansfield-Total Volumetric Charge-43952</v>
      </c>
      <c r="G12949" s="11" t="s">
        <v>131</v>
      </c>
      <c r="H12949" s="11" t="s">
        <v>55</v>
      </c>
      <c r="I12949" s="11" t="s">
        <v>55</v>
      </c>
      <c r="J12949" s="11" t="s">
        <v>55</v>
      </c>
      <c r="K12949" s="11" t="str">
        <f>IFERROR(INDEX('EDC Component Dictionary'!$C$5:$C$37,MATCH('Rates Database'!J12949,'EDC Component Dictionary'!$B$5:$B$37,0)), "Energy Supply")</f>
        <v>Energy Supply</v>
      </c>
      <c r="L12949" s="12">
        <v>0.10915999999999999</v>
      </c>
      <c r="M12949" s="12"/>
    </row>
    <row r="12950" spans="1:13" x14ac:dyDescent="0.3">
      <c r="A12950" s="18">
        <v>12948</v>
      </c>
      <c r="B12950" s="18">
        <f t="shared" ref="B12950:B13013" si="406">YEAR(C12950)</f>
        <v>2020</v>
      </c>
      <c r="C12950" s="17">
        <v>43952</v>
      </c>
      <c r="D12950" s="18" t="s">
        <v>314</v>
      </c>
      <c r="E12950" s="18" t="s">
        <v>321</v>
      </c>
      <c r="F12950" s="18" t="str">
        <f t="shared" si="405"/>
        <v>Braintree-Total Volumetric Charge-43952</v>
      </c>
      <c r="G12950" s="11" t="s">
        <v>131</v>
      </c>
      <c r="H12950" s="11" t="s">
        <v>55</v>
      </c>
      <c r="I12950" s="11" t="s">
        <v>55</v>
      </c>
      <c r="J12950" s="11" t="s">
        <v>55</v>
      </c>
      <c r="K12950" s="11" t="str">
        <f>IFERROR(INDEX('EDC Component Dictionary'!$C$5:$C$37,MATCH('Rates Database'!J12950,'EDC Component Dictionary'!$B$5:$B$37,0)), "Energy Supply")</f>
        <v>Energy Supply</v>
      </c>
      <c r="L12950" s="12">
        <v>0.13549899999999901</v>
      </c>
      <c r="M12950" s="12"/>
    </row>
    <row r="12951" spans="1:13" x14ac:dyDescent="0.3">
      <c r="A12951" s="18">
        <v>12949</v>
      </c>
      <c r="B12951" s="18">
        <f t="shared" si="406"/>
        <v>2020</v>
      </c>
      <c r="C12951" s="17">
        <v>43952</v>
      </c>
      <c r="D12951" s="18" t="s">
        <v>314</v>
      </c>
      <c r="E12951" s="18" t="s">
        <v>322</v>
      </c>
      <c r="F12951" s="18" t="str">
        <f t="shared" si="405"/>
        <v>Paxton-Total Volumetric Charge-43952</v>
      </c>
      <c r="G12951" s="11" t="s">
        <v>131</v>
      </c>
      <c r="H12951" s="11" t="s">
        <v>55</v>
      </c>
      <c r="I12951" s="11" t="s">
        <v>55</v>
      </c>
      <c r="J12951" s="11" t="s">
        <v>55</v>
      </c>
      <c r="K12951" s="11" t="str">
        <f>IFERROR(INDEX('EDC Component Dictionary'!$C$5:$C$37,MATCH('Rates Database'!J12951,'EDC Component Dictionary'!$B$5:$B$37,0)), "Energy Supply")</f>
        <v>Energy Supply</v>
      </c>
      <c r="L12951" s="12">
        <v>0.14562</v>
      </c>
      <c r="M12951" s="12"/>
    </row>
    <row r="12952" spans="1:13" x14ac:dyDescent="0.3">
      <c r="A12952" s="18">
        <v>12950</v>
      </c>
      <c r="B12952" s="18">
        <f t="shared" si="406"/>
        <v>2020</v>
      </c>
      <c r="C12952" s="17">
        <v>43952</v>
      </c>
      <c r="D12952" s="18" t="s">
        <v>314</v>
      </c>
      <c r="E12952" s="18" t="s">
        <v>323</v>
      </c>
      <c r="F12952" s="18" t="str">
        <f t="shared" si="405"/>
        <v>Templeton-Total Volumetric Charge-43952</v>
      </c>
      <c r="G12952" s="11" t="s">
        <v>131</v>
      </c>
      <c r="H12952" s="11" t="s">
        <v>55</v>
      </c>
      <c r="I12952" s="11" t="s">
        <v>55</v>
      </c>
      <c r="J12952" s="11" t="s">
        <v>55</v>
      </c>
      <c r="K12952" s="11" t="str">
        <f>IFERROR(INDEX('EDC Component Dictionary'!$C$5:$C$37,MATCH('Rates Database'!J12952,'EDC Component Dictionary'!$B$5:$B$37,0)), "Energy Supply")</f>
        <v>Energy Supply</v>
      </c>
      <c r="L12952" s="12">
        <v>0.108999999999999</v>
      </c>
      <c r="M12952" s="12"/>
    </row>
    <row r="12953" spans="1:13" x14ac:dyDescent="0.3">
      <c r="A12953" s="18">
        <v>12951</v>
      </c>
      <c r="B12953" s="18">
        <f t="shared" si="406"/>
        <v>2020</v>
      </c>
      <c r="C12953" s="17">
        <v>43952</v>
      </c>
      <c r="D12953" s="18" t="s">
        <v>314</v>
      </c>
      <c r="E12953" s="18" t="s">
        <v>324</v>
      </c>
      <c r="F12953" s="18" t="str">
        <f t="shared" si="405"/>
        <v>Hudson-Total Volumetric Charge-43952</v>
      </c>
      <c r="G12953" s="11" t="s">
        <v>131</v>
      </c>
      <c r="H12953" s="11" t="s">
        <v>55</v>
      </c>
      <c r="I12953" s="11" t="s">
        <v>55</v>
      </c>
      <c r="J12953" s="11" t="s">
        <v>55</v>
      </c>
      <c r="K12953" s="11" t="str">
        <f>IFERROR(INDEX('EDC Component Dictionary'!$C$5:$C$37,MATCH('Rates Database'!J12953,'EDC Component Dictionary'!$B$5:$B$37,0)), "Energy Supply")</f>
        <v>Energy Supply</v>
      </c>
      <c r="L12953" s="12">
        <v>0.11438999999999901</v>
      </c>
      <c r="M12953" s="12"/>
    </row>
    <row r="12954" spans="1:13" x14ac:dyDescent="0.3">
      <c r="A12954" s="18">
        <v>12952</v>
      </c>
      <c r="B12954" s="18">
        <f t="shared" si="406"/>
        <v>2020</v>
      </c>
      <c r="C12954" s="17">
        <v>43952</v>
      </c>
      <c r="D12954" s="18" t="s">
        <v>314</v>
      </c>
      <c r="E12954" s="18" t="s">
        <v>325</v>
      </c>
      <c r="F12954" s="18" t="str">
        <f t="shared" si="405"/>
        <v>Reading-Total Volumetric Charge-43952</v>
      </c>
      <c r="G12954" s="11" t="s">
        <v>131</v>
      </c>
      <c r="H12954" s="11" t="s">
        <v>55</v>
      </c>
      <c r="I12954" s="11" t="s">
        <v>55</v>
      </c>
      <c r="J12954" s="11" t="s">
        <v>55</v>
      </c>
      <c r="K12954" s="11" t="str">
        <f>IFERROR(INDEX('EDC Component Dictionary'!$C$5:$C$37,MATCH('Rates Database'!J12954,'EDC Component Dictionary'!$B$5:$B$37,0)), "Energy Supply")</f>
        <v>Energy Supply</v>
      </c>
      <c r="L12954" s="12">
        <v>0.1387235</v>
      </c>
      <c r="M12954" s="12"/>
    </row>
    <row r="12955" spans="1:13" x14ac:dyDescent="0.3">
      <c r="A12955" s="18">
        <v>12953</v>
      </c>
      <c r="B12955" s="18">
        <f t="shared" si="406"/>
        <v>2020</v>
      </c>
      <c r="C12955" s="17">
        <v>43952</v>
      </c>
      <c r="D12955" s="18" t="s">
        <v>314</v>
      </c>
      <c r="E12955" s="18" t="s">
        <v>326</v>
      </c>
      <c r="F12955" s="18" t="str">
        <f t="shared" si="405"/>
        <v>Shrewsbury-Total Volumetric Charge-43952</v>
      </c>
      <c r="G12955" s="11" t="s">
        <v>131</v>
      </c>
      <c r="H12955" s="11" t="s">
        <v>55</v>
      </c>
      <c r="I12955" s="11" t="s">
        <v>55</v>
      </c>
      <c r="J12955" s="11" t="s">
        <v>55</v>
      </c>
      <c r="K12955" s="11" t="str">
        <f>IFERROR(INDEX('EDC Component Dictionary'!$C$5:$C$37,MATCH('Rates Database'!J12955,'EDC Component Dictionary'!$B$5:$B$37,0)), "Energy Supply")</f>
        <v>Energy Supply</v>
      </c>
      <c r="L12955" s="12">
        <v>0.11516</v>
      </c>
      <c r="M12955" s="12"/>
    </row>
    <row r="12956" spans="1:13" x14ac:dyDescent="0.3">
      <c r="A12956" s="18">
        <v>12954</v>
      </c>
      <c r="B12956" s="18">
        <f t="shared" si="406"/>
        <v>2020</v>
      </c>
      <c r="C12956" s="17">
        <v>43952</v>
      </c>
      <c r="D12956" s="18" t="s">
        <v>314</v>
      </c>
      <c r="E12956" s="18" t="s">
        <v>327</v>
      </c>
      <c r="F12956" s="18" t="str">
        <f t="shared" si="405"/>
        <v>Ipswich-Total Volumetric Charge-43952</v>
      </c>
      <c r="G12956" s="11" t="s">
        <v>131</v>
      </c>
      <c r="H12956" s="11" t="s">
        <v>55</v>
      </c>
      <c r="I12956" s="11" t="s">
        <v>55</v>
      </c>
      <c r="J12956" s="11" t="s">
        <v>55</v>
      </c>
      <c r="K12956" s="11" t="str">
        <f>IFERROR(INDEX('EDC Component Dictionary'!$C$5:$C$37,MATCH('Rates Database'!J12956,'EDC Component Dictionary'!$B$5:$B$37,0)), "Energy Supply")</f>
        <v>Energy Supply</v>
      </c>
      <c r="L12956" s="12">
        <v>0.13355</v>
      </c>
      <c r="M12956" s="12"/>
    </row>
    <row r="12957" spans="1:13" x14ac:dyDescent="0.3">
      <c r="A12957" s="18">
        <v>12955</v>
      </c>
      <c r="B12957" s="18">
        <f t="shared" si="406"/>
        <v>2020</v>
      </c>
      <c r="C12957" s="17">
        <v>43952</v>
      </c>
      <c r="D12957" s="18" t="s">
        <v>314</v>
      </c>
      <c r="E12957" s="18" t="s">
        <v>328</v>
      </c>
      <c r="F12957" s="18" t="str">
        <f t="shared" si="405"/>
        <v>Westfield-Total Volumetric Charge-43952</v>
      </c>
      <c r="G12957" s="11" t="s">
        <v>131</v>
      </c>
      <c r="H12957" s="11" t="s">
        <v>55</v>
      </c>
      <c r="I12957" s="11" t="s">
        <v>55</v>
      </c>
      <c r="J12957" s="11" t="s">
        <v>55</v>
      </c>
      <c r="K12957" s="11" t="str">
        <f>IFERROR(INDEX('EDC Component Dictionary'!$C$5:$C$37,MATCH('Rates Database'!J12957,'EDC Component Dictionary'!$B$5:$B$37,0)), "Energy Supply")</f>
        <v>Energy Supply</v>
      </c>
      <c r="L12957" s="12">
        <v>0.120251</v>
      </c>
      <c r="M12957" s="12"/>
    </row>
    <row r="12958" spans="1:13" x14ac:dyDescent="0.3">
      <c r="A12958" s="18">
        <v>12956</v>
      </c>
      <c r="B12958" s="18">
        <f t="shared" si="406"/>
        <v>2020</v>
      </c>
      <c r="C12958" s="17">
        <v>43952</v>
      </c>
      <c r="D12958" s="18" t="s">
        <v>314</v>
      </c>
      <c r="E12958" s="18" t="s">
        <v>329</v>
      </c>
      <c r="F12958" s="18" t="str">
        <f t="shared" si="405"/>
        <v>Merrimac-Total Volumetric Charge-43952</v>
      </c>
      <c r="G12958" s="11" t="s">
        <v>131</v>
      </c>
      <c r="H12958" s="11" t="s">
        <v>55</v>
      </c>
      <c r="I12958" s="11" t="s">
        <v>55</v>
      </c>
      <c r="J12958" s="11" t="s">
        <v>55</v>
      </c>
      <c r="K12958" s="11" t="str">
        <f>IFERROR(INDEX('EDC Component Dictionary'!$C$5:$C$37,MATCH('Rates Database'!J12958,'EDC Component Dictionary'!$B$5:$B$37,0)), "Energy Supply")</f>
        <v>Energy Supply</v>
      </c>
      <c r="L12958" s="12">
        <v>0.16517999999999899</v>
      </c>
      <c r="M12958" s="12"/>
    </row>
    <row r="12959" spans="1:13" x14ac:dyDescent="0.3">
      <c r="A12959" s="18">
        <v>12957</v>
      </c>
      <c r="B12959" s="18">
        <f t="shared" si="406"/>
        <v>2020</v>
      </c>
      <c r="C12959" s="17">
        <v>43952</v>
      </c>
      <c r="D12959" s="18" t="s">
        <v>314</v>
      </c>
      <c r="E12959" s="18" t="s">
        <v>330</v>
      </c>
      <c r="F12959" s="18" t="str">
        <f t="shared" si="405"/>
        <v>Chicopee-Total Volumetric Charge-43952</v>
      </c>
      <c r="G12959" s="11" t="s">
        <v>131</v>
      </c>
      <c r="H12959" s="11" t="s">
        <v>55</v>
      </c>
      <c r="I12959" s="11" t="s">
        <v>55</v>
      </c>
      <c r="J12959" s="11" t="s">
        <v>55</v>
      </c>
      <c r="K12959" s="11" t="str">
        <f>IFERROR(INDEX('EDC Component Dictionary'!$C$5:$C$37,MATCH('Rates Database'!J12959,'EDC Component Dictionary'!$B$5:$B$37,0)), "Energy Supply")</f>
        <v>Energy Supply</v>
      </c>
      <c r="L12959" s="12">
        <v>0.123499999999999</v>
      </c>
      <c r="M12959" s="12"/>
    </row>
    <row r="12960" spans="1:13" x14ac:dyDescent="0.3">
      <c r="A12960" s="18">
        <v>12958</v>
      </c>
      <c r="B12960" s="18">
        <f t="shared" si="406"/>
        <v>2020</v>
      </c>
      <c r="C12960" s="17">
        <v>43952</v>
      </c>
      <c r="D12960" s="18" t="s">
        <v>314</v>
      </c>
      <c r="E12960" s="18" t="s">
        <v>331</v>
      </c>
      <c r="F12960" s="18" t="str">
        <f t="shared" si="405"/>
        <v>Marblehead-Total Volumetric Charge-43952</v>
      </c>
      <c r="G12960" s="11" t="s">
        <v>131</v>
      </c>
      <c r="H12960" s="11" t="s">
        <v>55</v>
      </c>
      <c r="I12960" s="11" t="s">
        <v>55</v>
      </c>
      <c r="J12960" s="11" t="s">
        <v>55</v>
      </c>
      <c r="K12960" s="11" t="str">
        <f>IFERROR(INDEX('EDC Component Dictionary'!$C$5:$C$37,MATCH('Rates Database'!J12960,'EDC Component Dictionary'!$B$5:$B$37,0)), "Energy Supply")</f>
        <v>Energy Supply</v>
      </c>
      <c r="L12960" s="12">
        <v>0.17349999999999999</v>
      </c>
      <c r="M12960" s="12"/>
    </row>
    <row r="12961" spans="1:13" x14ac:dyDescent="0.3">
      <c r="A12961" s="18">
        <v>12959</v>
      </c>
      <c r="B12961" s="18">
        <f t="shared" si="406"/>
        <v>2020</v>
      </c>
      <c r="C12961" s="17">
        <v>43952</v>
      </c>
      <c r="D12961" s="18" t="s">
        <v>314</v>
      </c>
      <c r="E12961" s="18" t="s">
        <v>332</v>
      </c>
      <c r="F12961" s="18" t="str">
        <f t="shared" si="405"/>
        <v>Hingham-Total Volumetric Charge-43952</v>
      </c>
      <c r="G12961" s="11" t="s">
        <v>131</v>
      </c>
      <c r="H12961" s="11" t="s">
        <v>55</v>
      </c>
      <c r="I12961" s="11" t="s">
        <v>55</v>
      </c>
      <c r="J12961" s="11" t="s">
        <v>55</v>
      </c>
      <c r="K12961" s="11" t="str">
        <f>IFERROR(INDEX('EDC Component Dictionary'!$C$5:$C$37,MATCH('Rates Database'!J12961,'EDC Component Dictionary'!$B$5:$B$37,0)), "Energy Supply")</f>
        <v>Energy Supply</v>
      </c>
      <c r="L12961" s="12">
        <v>0.156804</v>
      </c>
      <c r="M12961" s="12"/>
    </row>
    <row r="12962" spans="1:13" x14ac:dyDescent="0.3">
      <c r="A12962" s="18">
        <v>12960</v>
      </c>
      <c r="B12962" s="18">
        <f t="shared" si="406"/>
        <v>2020</v>
      </c>
      <c r="C12962" s="17">
        <v>43952</v>
      </c>
      <c r="D12962" s="18" t="s">
        <v>314</v>
      </c>
      <c r="E12962" s="18" t="s">
        <v>333</v>
      </c>
      <c r="F12962" s="18" t="str">
        <f t="shared" si="405"/>
        <v>South Hadley-Total Volumetric Charge-43952</v>
      </c>
      <c r="G12962" s="11" t="s">
        <v>131</v>
      </c>
      <c r="H12962" s="11" t="s">
        <v>55</v>
      </c>
      <c r="I12962" s="11" t="s">
        <v>55</v>
      </c>
      <c r="J12962" s="11" t="s">
        <v>55</v>
      </c>
      <c r="K12962" s="11" t="str">
        <f>IFERROR(INDEX('EDC Component Dictionary'!$C$5:$C$37,MATCH('Rates Database'!J12962,'EDC Component Dictionary'!$B$5:$B$37,0)), "Energy Supply")</f>
        <v>Energy Supply</v>
      </c>
      <c r="L12962" s="12">
        <v>0.1325952</v>
      </c>
      <c r="M12962" s="12"/>
    </row>
    <row r="12963" spans="1:13" x14ac:dyDescent="0.3">
      <c r="A12963" s="18">
        <v>12961</v>
      </c>
      <c r="B12963" s="18">
        <f t="shared" si="406"/>
        <v>2020</v>
      </c>
      <c r="C12963" s="17">
        <v>43952</v>
      </c>
      <c r="D12963" s="18" t="s">
        <v>314</v>
      </c>
      <c r="E12963" s="18" t="s">
        <v>334</v>
      </c>
      <c r="F12963" s="18" t="str">
        <f t="shared" si="405"/>
        <v>Georgetown-Total Volumetric Charge-43952</v>
      </c>
      <c r="G12963" s="11" t="s">
        <v>131</v>
      </c>
      <c r="H12963" s="11" t="s">
        <v>55</v>
      </c>
      <c r="I12963" s="11" t="s">
        <v>55</v>
      </c>
      <c r="J12963" s="11" t="s">
        <v>55</v>
      </c>
      <c r="K12963" s="11" t="str">
        <f>IFERROR(INDEX('EDC Component Dictionary'!$C$5:$C$37,MATCH('Rates Database'!J12963,'EDC Component Dictionary'!$B$5:$B$37,0)), "Energy Supply")</f>
        <v>Energy Supply</v>
      </c>
      <c r="L12963" s="12">
        <v>0.15789500000000001</v>
      </c>
      <c r="M12963" s="12"/>
    </row>
    <row r="12964" spans="1:13" x14ac:dyDescent="0.3">
      <c r="A12964" s="18">
        <v>12962</v>
      </c>
      <c r="B12964" s="18">
        <f t="shared" si="406"/>
        <v>2020</v>
      </c>
      <c r="C12964" s="17">
        <v>43952</v>
      </c>
      <c r="D12964" s="18" t="s">
        <v>314</v>
      </c>
      <c r="E12964" s="18" t="s">
        <v>335</v>
      </c>
      <c r="F12964" s="18" t="str">
        <f t="shared" si="405"/>
        <v>Sterling-Total Volumetric Charge-43952</v>
      </c>
      <c r="G12964" s="11" t="s">
        <v>131</v>
      </c>
      <c r="H12964" s="11" t="s">
        <v>55</v>
      </c>
      <c r="I12964" s="11" t="s">
        <v>55</v>
      </c>
      <c r="J12964" s="11" t="s">
        <v>55</v>
      </c>
      <c r="K12964" s="11" t="str">
        <f>IFERROR(INDEX('EDC Component Dictionary'!$C$5:$C$37,MATCH('Rates Database'!J12964,'EDC Component Dictionary'!$B$5:$B$37,0)), "Energy Supply")</f>
        <v>Energy Supply</v>
      </c>
      <c r="L12964" s="12">
        <v>0.13105</v>
      </c>
      <c r="M12964" s="12"/>
    </row>
    <row r="12965" spans="1:13" x14ac:dyDescent="0.3">
      <c r="A12965" s="18">
        <v>12963</v>
      </c>
      <c r="B12965" s="18">
        <f t="shared" si="406"/>
        <v>2020</v>
      </c>
      <c r="C12965" s="17">
        <v>43952</v>
      </c>
      <c r="D12965" s="18" t="s">
        <v>314</v>
      </c>
      <c r="E12965" s="18" t="s">
        <v>336</v>
      </c>
      <c r="F12965" s="18" t="str">
        <f t="shared" si="405"/>
        <v>Littleton-Total Volumetric Charge-43952</v>
      </c>
      <c r="G12965" s="11" t="s">
        <v>131</v>
      </c>
      <c r="H12965" s="11" t="s">
        <v>55</v>
      </c>
      <c r="I12965" s="11" t="s">
        <v>55</v>
      </c>
      <c r="J12965" s="11" t="s">
        <v>55</v>
      </c>
      <c r="K12965" s="11" t="str">
        <f>IFERROR(INDEX('EDC Component Dictionary'!$C$5:$C$37,MATCH('Rates Database'!J12965,'EDC Component Dictionary'!$B$5:$B$37,0)), "Energy Supply")</f>
        <v>Energy Supply</v>
      </c>
      <c r="L12965" s="12">
        <v>0.122750899999999</v>
      </c>
      <c r="M12965" s="12"/>
    </row>
    <row r="12966" spans="1:13" x14ac:dyDescent="0.3">
      <c r="A12966" s="18">
        <v>12964</v>
      </c>
      <c r="B12966" s="18">
        <f t="shared" si="406"/>
        <v>2020</v>
      </c>
      <c r="C12966" s="17">
        <v>43952</v>
      </c>
      <c r="D12966" s="18" t="s">
        <v>314</v>
      </c>
      <c r="E12966" s="18" t="s">
        <v>337</v>
      </c>
      <c r="F12966" s="18" t="str">
        <f t="shared" si="405"/>
        <v>Boylston-Total Volumetric Charge-43952</v>
      </c>
      <c r="G12966" s="11" t="s">
        <v>131</v>
      </c>
      <c r="H12966" s="11" t="s">
        <v>55</v>
      </c>
      <c r="I12966" s="11" t="s">
        <v>55</v>
      </c>
      <c r="J12966" s="11" t="s">
        <v>55</v>
      </c>
      <c r="K12966" s="11" t="str">
        <f>IFERROR(INDEX('EDC Component Dictionary'!$C$5:$C$37,MATCH('Rates Database'!J12966,'EDC Component Dictionary'!$B$5:$B$37,0)), "Energy Supply")</f>
        <v>Energy Supply</v>
      </c>
      <c r="L12966" s="12">
        <v>0.11849999999999999</v>
      </c>
      <c r="M12966" s="12"/>
    </row>
    <row r="12967" spans="1:13" x14ac:dyDescent="0.3">
      <c r="A12967" s="18">
        <v>12965</v>
      </c>
      <c r="B12967" s="18">
        <f t="shared" si="406"/>
        <v>2020</v>
      </c>
      <c r="C12967" s="17">
        <v>43952</v>
      </c>
      <c r="D12967" s="18" t="s">
        <v>314</v>
      </c>
      <c r="E12967" s="18" t="s">
        <v>338</v>
      </c>
      <c r="F12967" s="18" t="str">
        <f t="shared" si="405"/>
        <v>Princeton-Total Volumetric Charge-43952</v>
      </c>
      <c r="G12967" s="11" t="s">
        <v>131</v>
      </c>
      <c r="H12967" s="11" t="s">
        <v>55</v>
      </c>
      <c r="I12967" s="11" t="s">
        <v>55</v>
      </c>
      <c r="J12967" s="11" t="s">
        <v>55</v>
      </c>
      <c r="K12967" s="11" t="str">
        <f>IFERROR(INDEX('EDC Component Dictionary'!$C$5:$C$37,MATCH('Rates Database'!J12967,'EDC Component Dictionary'!$B$5:$B$37,0)), "Energy Supply")</f>
        <v>Energy Supply</v>
      </c>
      <c r="L12967" s="12">
        <v>0.235124999999999</v>
      </c>
      <c r="M12967" s="12"/>
    </row>
    <row r="12968" spans="1:13" x14ac:dyDescent="0.3">
      <c r="A12968" s="18">
        <v>12966</v>
      </c>
      <c r="B12968" s="18">
        <f t="shared" si="406"/>
        <v>2020</v>
      </c>
      <c r="C12968" s="17">
        <v>43952</v>
      </c>
      <c r="D12968" s="18" t="s">
        <v>314</v>
      </c>
      <c r="E12968" s="18" t="s">
        <v>339</v>
      </c>
      <c r="F12968" s="18" t="str">
        <f t="shared" si="405"/>
        <v>Rowley-Total Volumetric Charge-43952</v>
      </c>
      <c r="G12968" s="11" t="s">
        <v>131</v>
      </c>
      <c r="H12968" s="11" t="s">
        <v>55</v>
      </c>
      <c r="I12968" s="11" t="s">
        <v>55</v>
      </c>
      <c r="J12968" s="11" t="s">
        <v>55</v>
      </c>
      <c r="K12968" s="11" t="str">
        <f>IFERROR(INDEX('EDC Component Dictionary'!$C$5:$C$37,MATCH('Rates Database'!J12968,'EDC Component Dictionary'!$B$5:$B$37,0)), "Energy Supply")</f>
        <v>Energy Supply</v>
      </c>
      <c r="L12968" s="12">
        <v>0.17599999999999999</v>
      </c>
      <c r="M12968" s="12"/>
    </row>
    <row r="12969" spans="1:13" x14ac:dyDescent="0.3">
      <c r="A12969" s="18">
        <v>12967</v>
      </c>
      <c r="B12969" s="18">
        <f t="shared" si="406"/>
        <v>2020</v>
      </c>
      <c r="C12969" s="17">
        <v>43952</v>
      </c>
      <c r="D12969" s="18" t="s">
        <v>314</v>
      </c>
      <c r="E12969" s="18" t="s">
        <v>340</v>
      </c>
      <c r="F12969" s="18" t="str">
        <f t="shared" si="405"/>
        <v>Wakefield-Total Volumetric Charge-43952</v>
      </c>
      <c r="G12969" s="11" t="s">
        <v>131</v>
      </c>
      <c r="H12969" s="11" t="s">
        <v>55</v>
      </c>
      <c r="I12969" s="11" t="s">
        <v>55</v>
      </c>
      <c r="J12969" s="11" t="s">
        <v>55</v>
      </c>
      <c r="K12969" s="11" t="str">
        <f>IFERROR(INDEX('EDC Component Dictionary'!$C$5:$C$37,MATCH('Rates Database'!J12969,'EDC Component Dictionary'!$B$5:$B$37,0)), "Energy Supply")</f>
        <v>Energy Supply</v>
      </c>
      <c r="L12969" s="12">
        <v>0.155</v>
      </c>
      <c r="M12969" s="12"/>
    </row>
    <row r="12970" spans="1:13" x14ac:dyDescent="0.3">
      <c r="A12970" s="18">
        <v>12968</v>
      </c>
      <c r="B12970" s="18">
        <f t="shared" si="406"/>
        <v>2020</v>
      </c>
      <c r="C12970" s="17">
        <v>43952</v>
      </c>
      <c r="D12970" s="18" t="s">
        <v>314</v>
      </c>
      <c r="E12970" s="18" t="s">
        <v>341</v>
      </c>
      <c r="F12970" s="18" t="str">
        <f t="shared" si="405"/>
        <v>Hull-Total Volumetric Charge-43952</v>
      </c>
      <c r="G12970" s="11" t="s">
        <v>131</v>
      </c>
      <c r="H12970" s="11" t="s">
        <v>55</v>
      </c>
      <c r="I12970" s="11" t="s">
        <v>55</v>
      </c>
      <c r="J12970" s="11" t="s">
        <v>55</v>
      </c>
      <c r="K12970" s="11" t="str">
        <f>IFERROR(INDEX('EDC Component Dictionary'!$C$5:$C$37,MATCH('Rates Database'!J12970,'EDC Component Dictionary'!$B$5:$B$37,0)), "Energy Supply")</f>
        <v>Energy Supply</v>
      </c>
      <c r="L12970" s="12">
        <v>0.154199999999999</v>
      </c>
      <c r="M12970" s="12"/>
    </row>
    <row r="12971" spans="1:13" x14ac:dyDescent="0.3">
      <c r="A12971" s="18">
        <v>12969</v>
      </c>
      <c r="B12971" s="18">
        <f t="shared" si="406"/>
        <v>2020</v>
      </c>
      <c r="C12971" s="17">
        <v>43952</v>
      </c>
      <c r="D12971" s="18" t="s">
        <v>314</v>
      </c>
      <c r="E12971" s="18" t="s">
        <v>342</v>
      </c>
      <c r="F12971" s="18" t="str">
        <f t="shared" si="405"/>
        <v>North Attleborough-Total Volumetric Charge-43952</v>
      </c>
      <c r="G12971" s="11" t="s">
        <v>131</v>
      </c>
      <c r="H12971" s="11" t="s">
        <v>55</v>
      </c>
      <c r="I12971" s="11" t="s">
        <v>55</v>
      </c>
      <c r="J12971" s="11" t="s">
        <v>55</v>
      </c>
      <c r="K12971" s="11" t="str">
        <f>IFERROR(INDEX('EDC Component Dictionary'!$C$5:$C$37,MATCH('Rates Database'!J12971,'EDC Component Dictionary'!$B$5:$B$37,0)), "Energy Supply")</f>
        <v>Energy Supply</v>
      </c>
      <c r="L12971" s="12">
        <v>0.14615999999999901</v>
      </c>
      <c r="M12971" s="12"/>
    </row>
    <row r="12972" spans="1:13" x14ac:dyDescent="0.3">
      <c r="A12972" s="18">
        <v>12970</v>
      </c>
      <c r="B12972" s="18">
        <f t="shared" si="406"/>
        <v>2020</v>
      </c>
      <c r="C12972" s="17">
        <v>43952</v>
      </c>
      <c r="D12972" s="18" t="s">
        <v>314</v>
      </c>
      <c r="E12972" s="18" t="s">
        <v>343</v>
      </c>
      <c r="F12972" s="18" t="str">
        <f t="shared" si="405"/>
        <v>Holden-Total Volumetric Charge-43952</v>
      </c>
      <c r="G12972" s="11" t="s">
        <v>131</v>
      </c>
      <c r="H12972" s="11" t="s">
        <v>55</v>
      </c>
      <c r="I12972" s="11" t="s">
        <v>55</v>
      </c>
      <c r="J12972" s="11" t="s">
        <v>55</v>
      </c>
      <c r="K12972" s="11" t="str">
        <f>IFERROR(INDEX('EDC Component Dictionary'!$C$5:$C$37,MATCH('Rates Database'!J12972,'EDC Component Dictionary'!$B$5:$B$37,0)), "Energy Supply")</f>
        <v>Energy Supply</v>
      </c>
      <c r="L12972" s="12">
        <v>0.12966999999999901</v>
      </c>
      <c r="M12972" s="12"/>
    </row>
    <row r="12973" spans="1:13" x14ac:dyDescent="0.3">
      <c r="A12973" s="18">
        <v>12971</v>
      </c>
      <c r="B12973" s="18">
        <f t="shared" si="406"/>
        <v>2020</v>
      </c>
      <c r="C12973" s="17">
        <v>43952</v>
      </c>
      <c r="D12973" s="18" t="s">
        <v>314</v>
      </c>
      <c r="E12973" s="18" t="s">
        <v>344</v>
      </c>
      <c r="F12973" s="18" t="str">
        <f t="shared" si="405"/>
        <v>Norwood-Total Volumetric Charge-43952</v>
      </c>
      <c r="G12973" s="11" t="s">
        <v>131</v>
      </c>
      <c r="H12973" s="11" t="s">
        <v>55</v>
      </c>
      <c r="I12973" s="11" t="s">
        <v>55</v>
      </c>
      <c r="J12973" s="11" t="s">
        <v>55</v>
      </c>
      <c r="K12973" s="11" t="str">
        <f>IFERROR(INDEX('EDC Component Dictionary'!$C$5:$C$37,MATCH('Rates Database'!J12973,'EDC Component Dictionary'!$B$5:$B$37,0)), "Energy Supply")</f>
        <v>Energy Supply</v>
      </c>
      <c r="L12973" s="12">
        <v>7.5130000000000002E-2</v>
      </c>
      <c r="M12973" s="12"/>
    </row>
    <row r="12974" spans="1:13" x14ac:dyDescent="0.3">
      <c r="A12974" s="18">
        <v>12972</v>
      </c>
      <c r="B12974" s="18">
        <f t="shared" si="406"/>
        <v>2020</v>
      </c>
      <c r="C12974" s="17">
        <v>43952</v>
      </c>
      <c r="D12974" s="18" t="s">
        <v>314</v>
      </c>
      <c r="E12974" s="18" t="s">
        <v>345</v>
      </c>
      <c r="F12974" s="18" t="str">
        <f t="shared" si="405"/>
        <v>Russell-Total Volumetric Charge-43952</v>
      </c>
      <c r="G12974" s="11" t="s">
        <v>131</v>
      </c>
      <c r="H12974" s="11" t="s">
        <v>55</v>
      </c>
      <c r="I12974" s="11" t="s">
        <v>55</v>
      </c>
      <c r="J12974" s="11" t="s">
        <v>55</v>
      </c>
      <c r="K12974" s="11" t="str">
        <f>IFERROR(INDEX('EDC Component Dictionary'!$C$5:$C$37,MATCH('Rates Database'!J12974,'EDC Component Dictionary'!$B$5:$B$37,0)), "Energy Supply")</f>
        <v>Energy Supply</v>
      </c>
      <c r="L12974" s="12">
        <v>0.17399999999999999</v>
      </c>
      <c r="M12974" s="12"/>
    </row>
    <row r="12975" spans="1:13" x14ac:dyDescent="0.3">
      <c r="A12975" s="18">
        <v>12973</v>
      </c>
      <c r="B12975" s="18">
        <f t="shared" si="406"/>
        <v>2020</v>
      </c>
      <c r="C12975" s="17">
        <v>43952</v>
      </c>
      <c r="D12975" s="18" t="s">
        <v>314</v>
      </c>
      <c r="E12975" s="18" t="s">
        <v>346</v>
      </c>
      <c r="F12975" s="18" t="str">
        <f t="shared" si="405"/>
        <v>Chester-Total Volumetric Charge-43952</v>
      </c>
      <c r="G12975" s="11" t="s">
        <v>131</v>
      </c>
      <c r="H12975" s="11" t="s">
        <v>55</v>
      </c>
      <c r="I12975" s="11" t="s">
        <v>55</v>
      </c>
      <c r="J12975" s="11" t="s">
        <v>55</v>
      </c>
      <c r="K12975" s="11" t="str">
        <f>IFERROR(INDEX('EDC Component Dictionary'!$C$5:$C$37,MATCH('Rates Database'!J12975,'EDC Component Dictionary'!$B$5:$B$37,0)), "Energy Supply")</f>
        <v>Energy Supply</v>
      </c>
      <c r="L12975" s="12">
        <v>0.195661999999999</v>
      </c>
      <c r="M12975" s="12"/>
    </row>
    <row r="12976" spans="1:13" x14ac:dyDescent="0.3">
      <c r="A12976" s="18">
        <v>12974</v>
      </c>
      <c r="B12976" s="18">
        <f t="shared" si="406"/>
        <v>2021</v>
      </c>
      <c r="C12976" s="17">
        <v>44440</v>
      </c>
      <c r="D12976" s="18" t="s">
        <v>314</v>
      </c>
      <c r="E12976" s="18" t="s">
        <v>315</v>
      </c>
      <c r="F12976" s="18" t="str">
        <f t="shared" si="405"/>
        <v>Holyoke-Total Volumetric Charge-44440</v>
      </c>
      <c r="G12976" s="11" t="s">
        <v>131</v>
      </c>
      <c r="H12976" s="11" t="s">
        <v>55</v>
      </c>
      <c r="I12976" s="11" t="s">
        <v>55</v>
      </c>
      <c r="J12976" s="11" t="s">
        <v>55</v>
      </c>
      <c r="K12976" s="11" t="str">
        <f>IFERROR(INDEX('EDC Component Dictionary'!$C$5:$C$37,MATCH('Rates Database'!J12976,'EDC Component Dictionary'!$B$5:$B$37,0)), "Energy Supply")</f>
        <v>Energy Supply</v>
      </c>
      <c r="L12976" s="12">
        <v>0.13151299999999999</v>
      </c>
      <c r="M12976" s="12"/>
    </row>
    <row r="12977" spans="1:13" x14ac:dyDescent="0.3">
      <c r="A12977" s="18">
        <v>12975</v>
      </c>
      <c r="B12977" s="18">
        <f t="shared" si="406"/>
        <v>2021</v>
      </c>
      <c r="C12977" s="17">
        <v>44440</v>
      </c>
      <c r="D12977" s="18" t="s">
        <v>314</v>
      </c>
      <c r="E12977" s="18" t="s">
        <v>316</v>
      </c>
      <c r="F12977" s="18" t="str">
        <f t="shared" si="405"/>
        <v>West Boylston-Total Volumetric Charge-44440</v>
      </c>
      <c r="G12977" s="11" t="s">
        <v>131</v>
      </c>
      <c r="H12977" s="11" t="s">
        <v>55</v>
      </c>
      <c r="I12977" s="11" t="s">
        <v>55</v>
      </c>
      <c r="J12977" s="11" t="s">
        <v>55</v>
      </c>
      <c r="K12977" s="11" t="str">
        <f>IFERROR(INDEX('EDC Component Dictionary'!$C$5:$C$37,MATCH('Rates Database'!J12977,'EDC Component Dictionary'!$B$5:$B$37,0)), "Energy Supply")</f>
        <v>Energy Supply</v>
      </c>
      <c r="L12977" s="12">
        <v>0.132959999999999</v>
      </c>
      <c r="M12977" s="12"/>
    </row>
    <row r="12978" spans="1:13" x14ac:dyDescent="0.3">
      <c r="A12978" s="18">
        <v>12976</v>
      </c>
      <c r="B12978" s="18">
        <f t="shared" si="406"/>
        <v>2021</v>
      </c>
      <c r="C12978" s="17">
        <v>44440</v>
      </c>
      <c r="D12978" s="18" t="s">
        <v>314</v>
      </c>
      <c r="E12978" s="18" t="s">
        <v>317</v>
      </c>
      <c r="F12978" s="18" t="str">
        <f t="shared" si="405"/>
        <v>Danvers-Total Volumetric Charge-44440</v>
      </c>
      <c r="G12978" s="11" t="s">
        <v>131</v>
      </c>
      <c r="H12978" s="11" t="s">
        <v>55</v>
      </c>
      <c r="I12978" s="11" t="s">
        <v>55</v>
      </c>
      <c r="J12978" s="11" t="s">
        <v>55</v>
      </c>
      <c r="K12978" s="11" t="str">
        <f>IFERROR(INDEX('EDC Component Dictionary'!$C$5:$C$37,MATCH('Rates Database'!J12978,'EDC Component Dictionary'!$B$5:$B$37,0)), "Energy Supply")</f>
        <v>Energy Supply</v>
      </c>
      <c r="L12978" s="12">
        <v>0.13739999999999999</v>
      </c>
      <c r="M12978" s="12"/>
    </row>
    <row r="12979" spans="1:13" x14ac:dyDescent="0.3">
      <c r="A12979" s="18">
        <v>12977</v>
      </c>
      <c r="B12979" s="18">
        <f t="shared" si="406"/>
        <v>2021</v>
      </c>
      <c r="C12979" s="17">
        <v>44440</v>
      </c>
      <c r="D12979" s="18" t="s">
        <v>314</v>
      </c>
      <c r="E12979" s="18" t="s">
        <v>318</v>
      </c>
      <c r="F12979" s="18" t="str">
        <f t="shared" si="405"/>
        <v>Peabody-Total Volumetric Charge-44440</v>
      </c>
      <c r="G12979" s="11" t="s">
        <v>131</v>
      </c>
      <c r="H12979" s="11" t="s">
        <v>55</v>
      </c>
      <c r="I12979" s="11" t="s">
        <v>55</v>
      </c>
      <c r="J12979" s="11" t="s">
        <v>55</v>
      </c>
      <c r="K12979" s="11" t="str">
        <f>IFERROR(INDEX('EDC Component Dictionary'!$C$5:$C$37,MATCH('Rates Database'!J12979,'EDC Component Dictionary'!$B$5:$B$37,0)), "Energy Supply")</f>
        <v>Energy Supply</v>
      </c>
      <c r="L12979" s="12">
        <v>9.8330000000000001E-2</v>
      </c>
      <c r="M12979" s="12"/>
    </row>
    <row r="12980" spans="1:13" x14ac:dyDescent="0.3">
      <c r="A12980" s="18">
        <v>12978</v>
      </c>
      <c r="B12980" s="18">
        <f t="shared" si="406"/>
        <v>2021</v>
      </c>
      <c r="C12980" s="17">
        <v>44440</v>
      </c>
      <c r="D12980" s="18" t="s">
        <v>314</v>
      </c>
      <c r="E12980" s="18" t="s">
        <v>319</v>
      </c>
      <c r="F12980" s="18" t="str">
        <f t="shared" si="405"/>
        <v>Ashburnham-Total Volumetric Charge-44440</v>
      </c>
      <c r="G12980" s="11" t="s">
        <v>131</v>
      </c>
      <c r="H12980" s="11" t="s">
        <v>55</v>
      </c>
      <c r="I12980" s="11" t="s">
        <v>55</v>
      </c>
      <c r="J12980" s="11" t="s">
        <v>55</v>
      </c>
      <c r="K12980" s="11" t="str">
        <f>IFERROR(INDEX('EDC Component Dictionary'!$C$5:$C$37,MATCH('Rates Database'!J12980,'EDC Component Dictionary'!$B$5:$B$37,0)), "Energy Supply")</f>
        <v>Energy Supply</v>
      </c>
      <c r="L12980" s="12">
        <v>0.13869999999999999</v>
      </c>
      <c r="M12980" s="12"/>
    </row>
    <row r="12981" spans="1:13" x14ac:dyDescent="0.3">
      <c r="A12981" s="18">
        <v>12979</v>
      </c>
      <c r="B12981" s="18">
        <f t="shared" si="406"/>
        <v>2021</v>
      </c>
      <c r="C12981" s="17">
        <v>44440</v>
      </c>
      <c r="D12981" s="18" t="s">
        <v>314</v>
      </c>
      <c r="E12981" s="18" t="s">
        <v>320</v>
      </c>
      <c r="F12981" s="18" t="str">
        <f t="shared" si="405"/>
        <v>Mansfield-Total Volumetric Charge-44440</v>
      </c>
      <c r="G12981" s="11" t="s">
        <v>131</v>
      </c>
      <c r="H12981" s="11" t="s">
        <v>55</v>
      </c>
      <c r="I12981" s="11" t="s">
        <v>55</v>
      </c>
      <c r="J12981" s="11" t="s">
        <v>55</v>
      </c>
      <c r="K12981" s="11" t="str">
        <f>IFERROR(INDEX('EDC Component Dictionary'!$C$5:$C$37,MATCH('Rates Database'!J12981,'EDC Component Dictionary'!$B$5:$B$37,0)), "Energy Supply")</f>
        <v>Energy Supply</v>
      </c>
      <c r="L12981" s="12">
        <v>0.10235999999999899</v>
      </c>
      <c r="M12981" s="12"/>
    </row>
    <row r="12982" spans="1:13" x14ac:dyDescent="0.3">
      <c r="A12982" s="18">
        <v>12980</v>
      </c>
      <c r="B12982" s="18">
        <f t="shared" si="406"/>
        <v>2021</v>
      </c>
      <c r="C12982" s="17">
        <v>44440</v>
      </c>
      <c r="D12982" s="18" t="s">
        <v>314</v>
      </c>
      <c r="E12982" s="18" t="s">
        <v>321</v>
      </c>
      <c r="F12982" s="18" t="str">
        <f t="shared" si="405"/>
        <v>Braintree-Total Volumetric Charge-44440</v>
      </c>
      <c r="G12982" s="11" t="s">
        <v>131</v>
      </c>
      <c r="H12982" s="11" t="s">
        <v>55</v>
      </c>
      <c r="I12982" s="11" t="s">
        <v>55</v>
      </c>
      <c r="J12982" s="11" t="s">
        <v>55</v>
      </c>
      <c r="K12982" s="11" t="str">
        <f>IFERROR(INDEX('EDC Component Dictionary'!$C$5:$C$37,MATCH('Rates Database'!J12982,'EDC Component Dictionary'!$B$5:$B$37,0)), "Energy Supply")</f>
        <v>Energy Supply</v>
      </c>
      <c r="L12982" s="12">
        <v>0.13549899999999901</v>
      </c>
      <c r="M12982" s="12"/>
    </row>
    <row r="12983" spans="1:13" x14ac:dyDescent="0.3">
      <c r="A12983" s="18">
        <v>12981</v>
      </c>
      <c r="B12983" s="18">
        <f t="shared" si="406"/>
        <v>2021</v>
      </c>
      <c r="C12983" s="17">
        <v>44440</v>
      </c>
      <c r="D12983" s="18" t="s">
        <v>314</v>
      </c>
      <c r="E12983" s="18" t="s">
        <v>322</v>
      </c>
      <c r="F12983" s="18" t="str">
        <f t="shared" si="405"/>
        <v>Paxton-Total Volumetric Charge-44440</v>
      </c>
      <c r="G12983" s="11" t="s">
        <v>131</v>
      </c>
      <c r="H12983" s="11" t="s">
        <v>55</v>
      </c>
      <c r="I12983" s="11" t="s">
        <v>55</v>
      </c>
      <c r="J12983" s="11" t="s">
        <v>55</v>
      </c>
      <c r="K12983" s="11" t="str">
        <f>IFERROR(INDEX('EDC Component Dictionary'!$C$5:$C$37,MATCH('Rates Database'!J12983,'EDC Component Dictionary'!$B$5:$B$37,0)), "Energy Supply")</f>
        <v>Energy Supply</v>
      </c>
      <c r="L12983" s="12">
        <v>0.13561999999999999</v>
      </c>
      <c r="M12983" s="12"/>
    </row>
    <row r="12984" spans="1:13" x14ac:dyDescent="0.3">
      <c r="A12984" s="18">
        <v>12982</v>
      </c>
      <c r="B12984" s="18">
        <f t="shared" si="406"/>
        <v>2021</v>
      </c>
      <c r="C12984" s="17">
        <v>44440</v>
      </c>
      <c r="D12984" s="18" t="s">
        <v>314</v>
      </c>
      <c r="E12984" s="18" t="s">
        <v>323</v>
      </c>
      <c r="F12984" s="18" t="str">
        <f t="shared" si="405"/>
        <v>Templeton-Total Volumetric Charge-44440</v>
      </c>
      <c r="G12984" s="11" t="s">
        <v>131</v>
      </c>
      <c r="H12984" s="11" t="s">
        <v>55</v>
      </c>
      <c r="I12984" s="11" t="s">
        <v>55</v>
      </c>
      <c r="J12984" s="11" t="s">
        <v>55</v>
      </c>
      <c r="K12984" s="11" t="str">
        <f>IFERROR(INDEX('EDC Component Dictionary'!$C$5:$C$37,MATCH('Rates Database'!J12984,'EDC Component Dictionary'!$B$5:$B$37,0)), "Energy Supply")</f>
        <v>Energy Supply</v>
      </c>
      <c r="L12984" s="12">
        <v>0.123079999999999</v>
      </c>
      <c r="M12984" s="12"/>
    </row>
    <row r="12985" spans="1:13" x14ac:dyDescent="0.3">
      <c r="A12985" s="18">
        <v>12983</v>
      </c>
      <c r="B12985" s="18">
        <f t="shared" si="406"/>
        <v>2021</v>
      </c>
      <c r="C12985" s="17">
        <v>44440</v>
      </c>
      <c r="D12985" s="18" t="s">
        <v>314</v>
      </c>
      <c r="E12985" s="18" t="s">
        <v>324</v>
      </c>
      <c r="F12985" s="18" t="str">
        <f t="shared" si="405"/>
        <v>Hudson-Total Volumetric Charge-44440</v>
      </c>
      <c r="G12985" s="11" t="s">
        <v>131</v>
      </c>
      <c r="H12985" s="11" t="s">
        <v>55</v>
      </c>
      <c r="I12985" s="11" t="s">
        <v>55</v>
      </c>
      <c r="J12985" s="11" t="s">
        <v>55</v>
      </c>
      <c r="K12985" s="11" t="str">
        <f>IFERROR(INDEX('EDC Component Dictionary'!$C$5:$C$37,MATCH('Rates Database'!J12985,'EDC Component Dictionary'!$B$5:$B$37,0)), "Energy Supply")</f>
        <v>Energy Supply</v>
      </c>
      <c r="L12985" s="12">
        <v>0.119389999999999</v>
      </c>
      <c r="M12985" s="12"/>
    </row>
    <row r="12986" spans="1:13" x14ac:dyDescent="0.3">
      <c r="A12986" s="18">
        <v>12984</v>
      </c>
      <c r="B12986" s="18">
        <f t="shared" si="406"/>
        <v>2021</v>
      </c>
      <c r="C12986" s="17">
        <v>44440</v>
      </c>
      <c r="D12986" s="18" t="s">
        <v>314</v>
      </c>
      <c r="E12986" s="18" t="s">
        <v>325</v>
      </c>
      <c r="F12986" s="18" t="str">
        <f t="shared" si="405"/>
        <v>Reading-Total Volumetric Charge-44440</v>
      </c>
      <c r="G12986" s="11" t="s">
        <v>131</v>
      </c>
      <c r="H12986" s="11" t="s">
        <v>55</v>
      </c>
      <c r="I12986" s="11" t="s">
        <v>55</v>
      </c>
      <c r="J12986" s="11" t="s">
        <v>55</v>
      </c>
      <c r="K12986" s="11" t="str">
        <f>IFERROR(INDEX('EDC Component Dictionary'!$C$5:$C$37,MATCH('Rates Database'!J12986,'EDC Component Dictionary'!$B$5:$B$37,0)), "Energy Supply")</f>
        <v>Energy Supply</v>
      </c>
      <c r="L12986" s="12">
        <v>0.13565350000000001</v>
      </c>
      <c r="M12986" s="12"/>
    </row>
    <row r="12987" spans="1:13" x14ac:dyDescent="0.3">
      <c r="A12987" s="18">
        <v>12985</v>
      </c>
      <c r="B12987" s="18">
        <f t="shared" si="406"/>
        <v>2021</v>
      </c>
      <c r="C12987" s="17">
        <v>44440</v>
      </c>
      <c r="D12987" s="18" t="s">
        <v>314</v>
      </c>
      <c r="E12987" s="18" t="s">
        <v>326</v>
      </c>
      <c r="F12987" s="18" t="str">
        <f t="shared" si="405"/>
        <v>Shrewsbury-Total Volumetric Charge-44440</v>
      </c>
      <c r="G12987" s="11" t="s">
        <v>131</v>
      </c>
      <c r="H12987" s="11" t="s">
        <v>55</v>
      </c>
      <c r="I12987" s="11" t="s">
        <v>55</v>
      </c>
      <c r="J12987" s="11" t="s">
        <v>55</v>
      </c>
      <c r="K12987" s="11" t="str">
        <f>IFERROR(INDEX('EDC Component Dictionary'!$C$5:$C$37,MATCH('Rates Database'!J12987,'EDC Component Dictionary'!$B$5:$B$37,0)), "Energy Supply")</f>
        <v>Energy Supply</v>
      </c>
      <c r="L12987" s="12">
        <v>0.11516</v>
      </c>
      <c r="M12987" s="12"/>
    </row>
    <row r="12988" spans="1:13" x14ac:dyDescent="0.3">
      <c r="A12988" s="18">
        <v>12986</v>
      </c>
      <c r="B12988" s="18">
        <f t="shared" si="406"/>
        <v>2021</v>
      </c>
      <c r="C12988" s="17">
        <v>44440</v>
      </c>
      <c r="D12988" s="18" t="s">
        <v>314</v>
      </c>
      <c r="E12988" s="18" t="s">
        <v>327</v>
      </c>
      <c r="F12988" s="18" t="str">
        <f t="shared" si="405"/>
        <v>Ipswich-Total Volumetric Charge-44440</v>
      </c>
      <c r="G12988" s="11" t="s">
        <v>131</v>
      </c>
      <c r="H12988" s="11" t="s">
        <v>55</v>
      </c>
      <c r="I12988" s="11" t="s">
        <v>55</v>
      </c>
      <c r="J12988" s="11" t="s">
        <v>55</v>
      </c>
      <c r="K12988" s="11" t="str">
        <f>IFERROR(INDEX('EDC Component Dictionary'!$C$5:$C$37,MATCH('Rates Database'!J12988,'EDC Component Dictionary'!$B$5:$B$37,0)), "Energy Supply")</f>
        <v>Energy Supply</v>
      </c>
      <c r="L12988" s="12">
        <v>0.14799999999999999</v>
      </c>
      <c r="M12988" s="12"/>
    </row>
    <row r="12989" spans="1:13" x14ac:dyDescent="0.3">
      <c r="A12989" s="18">
        <v>12987</v>
      </c>
      <c r="B12989" s="18">
        <f t="shared" si="406"/>
        <v>2021</v>
      </c>
      <c r="C12989" s="17">
        <v>44440</v>
      </c>
      <c r="D12989" s="18" t="s">
        <v>314</v>
      </c>
      <c r="E12989" s="18" t="s">
        <v>328</v>
      </c>
      <c r="F12989" s="18" t="str">
        <f t="shared" si="405"/>
        <v>Westfield-Total Volumetric Charge-44440</v>
      </c>
      <c r="G12989" s="11" t="s">
        <v>131</v>
      </c>
      <c r="H12989" s="11" t="s">
        <v>55</v>
      </c>
      <c r="I12989" s="11" t="s">
        <v>55</v>
      </c>
      <c r="J12989" s="11" t="s">
        <v>55</v>
      </c>
      <c r="K12989" s="11" t="str">
        <f>IFERROR(INDEX('EDC Component Dictionary'!$C$5:$C$37,MATCH('Rates Database'!J12989,'EDC Component Dictionary'!$B$5:$B$37,0)), "Energy Supply")</f>
        <v>Energy Supply</v>
      </c>
      <c r="L12989" s="12">
        <v>0.12782250000000001</v>
      </c>
      <c r="M12989" s="12"/>
    </row>
    <row r="12990" spans="1:13" x14ac:dyDescent="0.3">
      <c r="A12990" s="18">
        <v>12988</v>
      </c>
      <c r="B12990" s="18">
        <f t="shared" si="406"/>
        <v>2021</v>
      </c>
      <c r="C12990" s="17">
        <v>44440</v>
      </c>
      <c r="D12990" s="18" t="s">
        <v>314</v>
      </c>
      <c r="E12990" s="18" t="s">
        <v>329</v>
      </c>
      <c r="F12990" s="18" t="str">
        <f t="shared" si="405"/>
        <v>Merrimac-Total Volumetric Charge-44440</v>
      </c>
      <c r="G12990" s="11" t="s">
        <v>131</v>
      </c>
      <c r="H12990" s="11" t="s">
        <v>55</v>
      </c>
      <c r="I12990" s="11" t="s">
        <v>55</v>
      </c>
      <c r="J12990" s="11" t="s">
        <v>55</v>
      </c>
      <c r="K12990" s="11" t="str">
        <f>IFERROR(INDEX('EDC Component Dictionary'!$C$5:$C$37,MATCH('Rates Database'!J12990,'EDC Component Dictionary'!$B$5:$B$37,0)), "Energy Supply")</f>
        <v>Energy Supply</v>
      </c>
      <c r="L12990" s="12">
        <v>0.15597999999999901</v>
      </c>
      <c r="M12990" s="12"/>
    </row>
    <row r="12991" spans="1:13" x14ac:dyDescent="0.3">
      <c r="A12991" s="18">
        <v>12989</v>
      </c>
      <c r="B12991" s="18">
        <f t="shared" si="406"/>
        <v>2021</v>
      </c>
      <c r="C12991" s="17">
        <v>44440</v>
      </c>
      <c r="D12991" s="18" t="s">
        <v>314</v>
      </c>
      <c r="E12991" s="18" t="s">
        <v>330</v>
      </c>
      <c r="F12991" s="18" t="str">
        <f t="shared" si="405"/>
        <v>Chicopee-Total Volumetric Charge-44440</v>
      </c>
      <c r="G12991" s="11" t="s">
        <v>131</v>
      </c>
      <c r="H12991" s="11" t="s">
        <v>55</v>
      </c>
      <c r="I12991" s="11" t="s">
        <v>55</v>
      </c>
      <c r="J12991" s="11" t="s">
        <v>55</v>
      </c>
      <c r="K12991" s="11" t="str">
        <f>IFERROR(INDEX('EDC Component Dictionary'!$C$5:$C$37,MATCH('Rates Database'!J12991,'EDC Component Dictionary'!$B$5:$B$37,0)), "Energy Supply")</f>
        <v>Energy Supply</v>
      </c>
      <c r="L12991" s="12">
        <v>0.12814999999999999</v>
      </c>
      <c r="M12991" s="12"/>
    </row>
    <row r="12992" spans="1:13" x14ac:dyDescent="0.3">
      <c r="A12992" s="18">
        <v>12990</v>
      </c>
      <c r="B12992" s="18">
        <f t="shared" si="406"/>
        <v>2021</v>
      </c>
      <c r="C12992" s="17">
        <v>44440</v>
      </c>
      <c r="D12992" s="18" t="s">
        <v>314</v>
      </c>
      <c r="E12992" s="18" t="s">
        <v>331</v>
      </c>
      <c r="F12992" s="18" t="str">
        <f t="shared" si="405"/>
        <v>Marblehead-Total Volumetric Charge-44440</v>
      </c>
      <c r="G12992" s="11" t="s">
        <v>131</v>
      </c>
      <c r="H12992" s="11" t="s">
        <v>55</v>
      </c>
      <c r="I12992" s="11" t="s">
        <v>55</v>
      </c>
      <c r="J12992" s="11" t="s">
        <v>55</v>
      </c>
      <c r="K12992" s="11" t="str">
        <f>IFERROR(INDEX('EDC Component Dictionary'!$C$5:$C$37,MATCH('Rates Database'!J12992,'EDC Component Dictionary'!$B$5:$B$37,0)), "Energy Supply")</f>
        <v>Energy Supply</v>
      </c>
      <c r="L12992" s="12">
        <v>0.17349999999999999</v>
      </c>
      <c r="M12992" s="12"/>
    </row>
    <row r="12993" spans="1:13" x14ac:dyDescent="0.3">
      <c r="A12993" s="18">
        <v>12991</v>
      </c>
      <c r="B12993" s="18">
        <f t="shared" si="406"/>
        <v>2021</v>
      </c>
      <c r="C12993" s="17">
        <v>44440</v>
      </c>
      <c r="D12993" s="18" t="s">
        <v>314</v>
      </c>
      <c r="E12993" s="18" t="s">
        <v>332</v>
      </c>
      <c r="F12993" s="18" t="str">
        <f t="shared" si="405"/>
        <v>Hingham-Total Volumetric Charge-44440</v>
      </c>
      <c r="G12993" s="11" t="s">
        <v>131</v>
      </c>
      <c r="H12993" s="11" t="s">
        <v>55</v>
      </c>
      <c r="I12993" s="11" t="s">
        <v>55</v>
      </c>
      <c r="J12993" s="11" t="s">
        <v>55</v>
      </c>
      <c r="K12993" s="11" t="str">
        <f>IFERROR(INDEX('EDC Component Dictionary'!$C$5:$C$37,MATCH('Rates Database'!J12993,'EDC Component Dictionary'!$B$5:$B$37,0)), "Energy Supply")</f>
        <v>Energy Supply</v>
      </c>
      <c r="L12993" s="12">
        <v>0.156804</v>
      </c>
      <c r="M12993" s="12"/>
    </row>
    <row r="12994" spans="1:13" x14ac:dyDescent="0.3">
      <c r="A12994" s="18">
        <v>12992</v>
      </c>
      <c r="B12994" s="18">
        <f t="shared" si="406"/>
        <v>2021</v>
      </c>
      <c r="C12994" s="17">
        <v>44440</v>
      </c>
      <c r="D12994" s="18" t="s">
        <v>314</v>
      </c>
      <c r="E12994" s="18" t="s">
        <v>333</v>
      </c>
      <c r="F12994" s="18" t="str">
        <f t="shared" si="405"/>
        <v>South Hadley-Total Volumetric Charge-44440</v>
      </c>
      <c r="G12994" s="11" t="s">
        <v>131</v>
      </c>
      <c r="H12994" s="11" t="s">
        <v>55</v>
      </c>
      <c r="I12994" s="11" t="s">
        <v>55</v>
      </c>
      <c r="J12994" s="11" t="s">
        <v>55</v>
      </c>
      <c r="K12994" s="11" t="str">
        <f>IFERROR(INDEX('EDC Component Dictionary'!$C$5:$C$37,MATCH('Rates Database'!J12994,'EDC Component Dictionary'!$B$5:$B$37,0)), "Energy Supply")</f>
        <v>Energy Supply</v>
      </c>
      <c r="L12994" s="12">
        <v>0.127655199999999</v>
      </c>
      <c r="M12994" s="12"/>
    </row>
    <row r="12995" spans="1:13" x14ac:dyDescent="0.3">
      <c r="A12995" s="18">
        <v>12993</v>
      </c>
      <c r="B12995" s="18">
        <f t="shared" si="406"/>
        <v>2021</v>
      </c>
      <c r="C12995" s="17">
        <v>44440</v>
      </c>
      <c r="D12995" s="18" t="s">
        <v>314</v>
      </c>
      <c r="E12995" s="18" t="s">
        <v>334</v>
      </c>
      <c r="F12995" s="18" t="str">
        <f t="shared" si="405"/>
        <v>Georgetown-Total Volumetric Charge-44440</v>
      </c>
      <c r="G12995" s="11" t="s">
        <v>131</v>
      </c>
      <c r="H12995" s="11" t="s">
        <v>55</v>
      </c>
      <c r="I12995" s="11" t="s">
        <v>55</v>
      </c>
      <c r="J12995" s="11" t="s">
        <v>55</v>
      </c>
      <c r="K12995" s="11" t="str">
        <f>IFERROR(INDEX('EDC Component Dictionary'!$C$5:$C$37,MATCH('Rates Database'!J12995,'EDC Component Dictionary'!$B$5:$B$37,0)), "Energy Supply")</f>
        <v>Energy Supply</v>
      </c>
      <c r="L12995" s="12">
        <v>0.15629499999999999</v>
      </c>
      <c r="M12995" s="12"/>
    </row>
    <row r="12996" spans="1:13" x14ac:dyDescent="0.3">
      <c r="A12996" s="18">
        <v>12994</v>
      </c>
      <c r="B12996" s="18">
        <f t="shared" si="406"/>
        <v>2021</v>
      </c>
      <c r="C12996" s="17">
        <v>44440</v>
      </c>
      <c r="D12996" s="18" t="s">
        <v>314</v>
      </c>
      <c r="E12996" s="18" t="s">
        <v>335</v>
      </c>
      <c r="F12996" s="18" t="str">
        <f t="shared" ref="F12996:F13059" si="407">_xlfn.CONCAT(E12996,"-",J12996,"-",C12996)</f>
        <v>Sterling-Total Volumetric Charge-44440</v>
      </c>
      <c r="G12996" s="11" t="s">
        <v>131</v>
      </c>
      <c r="H12996" s="11" t="s">
        <v>55</v>
      </c>
      <c r="I12996" s="11" t="s">
        <v>55</v>
      </c>
      <c r="J12996" s="11" t="s">
        <v>55</v>
      </c>
      <c r="K12996" s="11" t="str">
        <f>IFERROR(INDEX('EDC Component Dictionary'!$C$5:$C$37,MATCH('Rates Database'!J12996,'EDC Component Dictionary'!$B$5:$B$37,0)), "Energy Supply")</f>
        <v>Energy Supply</v>
      </c>
      <c r="L12996" s="12">
        <v>0.12725</v>
      </c>
      <c r="M12996" s="12"/>
    </row>
    <row r="12997" spans="1:13" x14ac:dyDescent="0.3">
      <c r="A12997" s="18">
        <v>12995</v>
      </c>
      <c r="B12997" s="18">
        <f t="shared" si="406"/>
        <v>2021</v>
      </c>
      <c r="C12997" s="17">
        <v>44440</v>
      </c>
      <c r="D12997" s="18" t="s">
        <v>314</v>
      </c>
      <c r="E12997" s="18" t="s">
        <v>336</v>
      </c>
      <c r="F12997" s="18" t="str">
        <f t="shared" si="407"/>
        <v>Littleton-Total Volumetric Charge-44440</v>
      </c>
      <c r="G12997" s="11" t="s">
        <v>131</v>
      </c>
      <c r="H12997" s="11" t="s">
        <v>55</v>
      </c>
      <c r="I12997" s="11" t="s">
        <v>55</v>
      </c>
      <c r="J12997" s="11" t="s">
        <v>55</v>
      </c>
      <c r="K12997" s="11" t="str">
        <f>IFERROR(INDEX('EDC Component Dictionary'!$C$5:$C$37,MATCH('Rates Database'!J12997,'EDC Component Dictionary'!$B$5:$B$37,0)), "Energy Supply")</f>
        <v>Energy Supply</v>
      </c>
      <c r="L12997" s="12">
        <v>0.12996639999999901</v>
      </c>
      <c r="M12997" s="12"/>
    </row>
    <row r="12998" spans="1:13" x14ac:dyDescent="0.3">
      <c r="A12998" s="18">
        <v>12996</v>
      </c>
      <c r="B12998" s="18">
        <f t="shared" si="406"/>
        <v>2021</v>
      </c>
      <c r="C12998" s="17">
        <v>44440</v>
      </c>
      <c r="D12998" s="18" t="s">
        <v>314</v>
      </c>
      <c r="E12998" s="18" t="s">
        <v>337</v>
      </c>
      <c r="F12998" s="18" t="str">
        <f t="shared" si="407"/>
        <v>Boylston-Total Volumetric Charge-44440</v>
      </c>
      <c r="G12998" s="11" t="s">
        <v>131</v>
      </c>
      <c r="H12998" s="11" t="s">
        <v>55</v>
      </c>
      <c r="I12998" s="11" t="s">
        <v>55</v>
      </c>
      <c r="J12998" s="11" t="s">
        <v>55</v>
      </c>
      <c r="K12998" s="11" t="str">
        <f>IFERROR(INDEX('EDC Component Dictionary'!$C$5:$C$37,MATCH('Rates Database'!J12998,'EDC Component Dictionary'!$B$5:$B$37,0)), "Energy Supply")</f>
        <v>Energy Supply</v>
      </c>
      <c r="L12998" s="12">
        <v>0.14149999999999999</v>
      </c>
      <c r="M12998" s="12"/>
    </row>
    <row r="12999" spans="1:13" x14ac:dyDescent="0.3">
      <c r="A12999" s="18">
        <v>12997</v>
      </c>
      <c r="B12999" s="18">
        <f t="shared" si="406"/>
        <v>2021</v>
      </c>
      <c r="C12999" s="17">
        <v>44440</v>
      </c>
      <c r="D12999" s="18" t="s">
        <v>314</v>
      </c>
      <c r="E12999" s="18" t="s">
        <v>338</v>
      </c>
      <c r="F12999" s="18" t="str">
        <f t="shared" si="407"/>
        <v>Princeton-Total Volumetric Charge-44440</v>
      </c>
      <c r="G12999" s="11" t="s">
        <v>131</v>
      </c>
      <c r="H12999" s="11" t="s">
        <v>55</v>
      </c>
      <c r="I12999" s="11" t="s">
        <v>55</v>
      </c>
      <c r="J12999" s="11" t="s">
        <v>55</v>
      </c>
      <c r="K12999" s="11" t="str">
        <f>IFERROR(INDEX('EDC Component Dictionary'!$C$5:$C$37,MATCH('Rates Database'!J12999,'EDC Component Dictionary'!$B$5:$B$37,0)), "Energy Supply")</f>
        <v>Energy Supply</v>
      </c>
      <c r="L12999" s="12">
        <v>0.235124999999999</v>
      </c>
      <c r="M12999" s="12"/>
    </row>
    <row r="13000" spans="1:13" x14ac:dyDescent="0.3">
      <c r="A13000" s="18">
        <v>12998</v>
      </c>
      <c r="B13000" s="18">
        <f t="shared" si="406"/>
        <v>2021</v>
      </c>
      <c r="C13000" s="17">
        <v>44440</v>
      </c>
      <c r="D13000" s="18" t="s">
        <v>314</v>
      </c>
      <c r="E13000" s="18" t="s">
        <v>339</v>
      </c>
      <c r="F13000" s="18" t="str">
        <f t="shared" si="407"/>
        <v>Rowley-Total Volumetric Charge-44440</v>
      </c>
      <c r="G13000" s="11" t="s">
        <v>131</v>
      </c>
      <c r="H13000" s="11" t="s">
        <v>55</v>
      </c>
      <c r="I13000" s="11" t="s">
        <v>55</v>
      </c>
      <c r="J13000" s="11" t="s">
        <v>55</v>
      </c>
      <c r="K13000" s="11" t="str">
        <f>IFERROR(INDEX('EDC Component Dictionary'!$C$5:$C$37,MATCH('Rates Database'!J13000,'EDC Component Dictionary'!$B$5:$B$37,0)), "Energy Supply")</f>
        <v>Energy Supply</v>
      </c>
      <c r="L13000" s="12">
        <v>0.17349999999999999</v>
      </c>
      <c r="M13000" s="12"/>
    </row>
    <row r="13001" spans="1:13" x14ac:dyDescent="0.3">
      <c r="A13001" s="18">
        <v>12999</v>
      </c>
      <c r="B13001" s="18">
        <f t="shared" si="406"/>
        <v>2021</v>
      </c>
      <c r="C13001" s="17">
        <v>44440</v>
      </c>
      <c r="D13001" s="18" t="s">
        <v>314</v>
      </c>
      <c r="E13001" s="18" t="s">
        <v>340</v>
      </c>
      <c r="F13001" s="18" t="str">
        <f t="shared" si="407"/>
        <v>Wakefield-Total Volumetric Charge-44440</v>
      </c>
      <c r="G13001" s="11" t="s">
        <v>131</v>
      </c>
      <c r="H13001" s="11" t="s">
        <v>55</v>
      </c>
      <c r="I13001" s="11" t="s">
        <v>55</v>
      </c>
      <c r="J13001" s="11" t="s">
        <v>55</v>
      </c>
      <c r="K13001" s="11" t="str">
        <f>IFERROR(INDEX('EDC Component Dictionary'!$C$5:$C$37,MATCH('Rates Database'!J13001,'EDC Component Dictionary'!$B$5:$B$37,0)), "Energy Supply")</f>
        <v>Energy Supply</v>
      </c>
      <c r="L13001" s="12">
        <v>0.155</v>
      </c>
      <c r="M13001" s="12"/>
    </row>
    <row r="13002" spans="1:13" x14ac:dyDescent="0.3">
      <c r="A13002" s="18">
        <v>13000</v>
      </c>
      <c r="B13002" s="18">
        <f t="shared" si="406"/>
        <v>2021</v>
      </c>
      <c r="C13002" s="17">
        <v>44440</v>
      </c>
      <c r="D13002" s="18" t="s">
        <v>314</v>
      </c>
      <c r="E13002" s="18" t="s">
        <v>341</v>
      </c>
      <c r="F13002" s="18" t="str">
        <f t="shared" si="407"/>
        <v>Hull-Total Volumetric Charge-44440</v>
      </c>
      <c r="G13002" s="11" t="s">
        <v>131</v>
      </c>
      <c r="H13002" s="11" t="s">
        <v>55</v>
      </c>
      <c r="I13002" s="11" t="s">
        <v>55</v>
      </c>
      <c r="J13002" s="11" t="s">
        <v>55</v>
      </c>
      <c r="K13002" s="11" t="str">
        <f>IFERROR(INDEX('EDC Component Dictionary'!$C$5:$C$37,MATCH('Rates Database'!J13002,'EDC Component Dictionary'!$B$5:$B$37,0)), "Energy Supply")</f>
        <v>Energy Supply</v>
      </c>
      <c r="L13002" s="12">
        <v>0.154199999999999</v>
      </c>
      <c r="M13002" s="12"/>
    </row>
    <row r="13003" spans="1:13" x14ac:dyDescent="0.3">
      <c r="A13003" s="18">
        <v>13001</v>
      </c>
      <c r="B13003" s="18">
        <f t="shared" si="406"/>
        <v>2021</v>
      </c>
      <c r="C13003" s="17">
        <v>44440</v>
      </c>
      <c r="D13003" s="18" t="s">
        <v>314</v>
      </c>
      <c r="E13003" s="18" t="s">
        <v>342</v>
      </c>
      <c r="F13003" s="18" t="str">
        <f t="shared" si="407"/>
        <v>North Attleborough-Total Volumetric Charge-44440</v>
      </c>
      <c r="G13003" s="11" t="s">
        <v>131</v>
      </c>
      <c r="H13003" s="11" t="s">
        <v>55</v>
      </c>
      <c r="I13003" s="11" t="s">
        <v>55</v>
      </c>
      <c r="J13003" s="11" t="s">
        <v>55</v>
      </c>
      <c r="K13003" s="11" t="str">
        <f>IFERROR(INDEX('EDC Component Dictionary'!$C$5:$C$37,MATCH('Rates Database'!J13003,'EDC Component Dictionary'!$B$5:$B$37,0)), "Energy Supply")</f>
        <v>Energy Supply</v>
      </c>
      <c r="L13003" s="12">
        <v>0.131543999999999</v>
      </c>
      <c r="M13003" s="12"/>
    </row>
    <row r="13004" spans="1:13" x14ac:dyDescent="0.3">
      <c r="A13004" s="18">
        <v>13002</v>
      </c>
      <c r="B13004" s="18">
        <f t="shared" si="406"/>
        <v>2021</v>
      </c>
      <c r="C13004" s="17">
        <v>44440</v>
      </c>
      <c r="D13004" s="18" t="s">
        <v>314</v>
      </c>
      <c r="E13004" s="18" t="s">
        <v>343</v>
      </c>
      <c r="F13004" s="18" t="str">
        <f t="shared" si="407"/>
        <v>Holden-Total Volumetric Charge-44440</v>
      </c>
      <c r="G13004" s="11" t="s">
        <v>131</v>
      </c>
      <c r="H13004" s="11" t="s">
        <v>55</v>
      </c>
      <c r="I13004" s="11" t="s">
        <v>55</v>
      </c>
      <c r="J13004" s="11" t="s">
        <v>55</v>
      </c>
      <c r="K13004" s="11" t="str">
        <f>IFERROR(INDEX('EDC Component Dictionary'!$C$5:$C$37,MATCH('Rates Database'!J13004,'EDC Component Dictionary'!$B$5:$B$37,0)), "Energy Supply")</f>
        <v>Energy Supply</v>
      </c>
      <c r="L13004" s="12">
        <v>0.12966999999999901</v>
      </c>
      <c r="M13004" s="12"/>
    </row>
    <row r="13005" spans="1:13" x14ac:dyDescent="0.3">
      <c r="A13005" s="18">
        <v>13003</v>
      </c>
      <c r="B13005" s="18">
        <f t="shared" si="406"/>
        <v>2021</v>
      </c>
      <c r="C13005" s="17">
        <v>44440</v>
      </c>
      <c r="D13005" s="18" t="s">
        <v>314</v>
      </c>
      <c r="E13005" s="18" t="s">
        <v>344</v>
      </c>
      <c r="F13005" s="18" t="str">
        <f t="shared" si="407"/>
        <v>Norwood-Total Volumetric Charge-44440</v>
      </c>
      <c r="G13005" s="11" t="s">
        <v>131</v>
      </c>
      <c r="H13005" s="11" t="s">
        <v>55</v>
      </c>
      <c r="I13005" s="11" t="s">
        <v>55</v>
      </c>
      <c r="J13005" s="11" t="s">
        <v>55</v>
      </c>
      <c r="K13005" s="11" t="str">
        <f>IFERROR(INDEX('EDC Component Dictionary'!$C$5:$C$37,MATCH('Rates Database'!J13005,'EDC Component Dictionary'!$B$5:$B$37,0)), "Energy Supply")</f>
        <v>Energy Supply</v>
      </c>
      <c r="L13005" s="12">
        <v>0.15862999999999999</v>
      </c>
      <c r="M13005" s="12"/>
    </row>
    <row r="13006" spans="1:13" x14ac:dyDescent="0.3">
      <c r="A13006" s="18">
        <v>13004</v>
      </c>
      <c r="B13006" s="18">
        <f t="shared" si="406"/>
        <v>2021</v>
      </c>
      <c r="C13006" s="17">
        <v>44440</v>
      </c>
      <c r="D13006" s="18" t="s">
        <v>314</v>
      </c>
      <c r="E13006" s="18" t="s">
        <v>345</v>
      </c>
      <c r="F13006" s="18" t="str">
        <f t="shared" si="407"/>
        <v>Russell-Total Volumetric Charge-44440</v>
      </c>
      <c r="G13006" s="11" t="s">
        <v>131</v>
      </c>
      <c r="H13006" s="11" t="s">
        <v>55</v>
      </c>
      <c r="I13006" s="11" t="s">
        <v>55</v>
      </c>
      <c r="J13006" s="11" t="s">
        <v>55</v>
      </c>
      <c r="K13006" s="11" t="str">
        <f>IFERROR(INDEX('EDC Component Dictionary'!$C$5:$C$37,MATCH('Rates Database'!J13006,'EDC Component Dictionary'!$B$5:$B$37,0)), "Energy Supply")</f>
        <v>Energy Supply</v>
      </c>
      <c r="L13006" s="12">
        <v>0.17399999999999999</v>
      </c>
      <c r="M13006" s="12"/>
    </row>
    <row r="13007" spans="1:13" x14ac:dyDescent="0.3">
      <c r="A13007" s="18">
        <v>13005</v>
      </c>
      <c r="B13007" s="18">
        <f t="shared" si="406"/>
        <v>2021</v>
      </c>
      <c r="C13007" s="17">
        <v>44440</v>
      </c>
      <c r="D13007" s="18" t="s">
        <v>314</v>
      </c>
      <c r="E13007" s="18" t="s">
        <v>346</v>
      </c>
      <c r="F13007" s="18" t="str">
        <f t="shared" si="407"/>
        <v>Chester-Total Volumetric Charge-44440</v>
      </c>
      <c r="G13007" s="11" t="s">
        <v>131</v>
      </c>
      <c r="H13007" s="11" t="s">
        <v>55</v>
      </c>
      <c r="I13007" s="11" t="s">
        <v>55</v>
      </c>
      <c r="J13007" s="11" t="s">
        <v>55</v>
      </c>
      <c r="K13007" s="11" t="str">
        <f>IFERROR(INDEX('EDC Component Dictionary'!$C$5:$C$37,MATCH('Rates Database'!J13007,'EDC Component Dictionary'!$B$5:$B$37,0)), "Energy Supply")</f>
        <v>Energy Supply</v>
      </c>
      <c r="L13007" s="12">
        <v>0.195661999999999</v>
      </c>
      <c r="M13007" s="12"/>
    </row>
    <row r="13008" spans="1:13" x14ac:dyDescent="0.3">
      <c r="A13008" s="18">
        <v>13006</v>
      </c>
      <c r="B13008" s="18">
        <f t="shared" si="406"/>
        <v>2022</v>
      </c>
      <c r="C13008" s="17">
        <v>44805</v>
      </c>
      <c r="D13008" s="18" t="s">
        <v>314</v>
      </c>
      <c r="E13008" s="18" t="s">
        <v>315</v>
      </c>
      <c r="F13008" s="18" t="str">
        <f t="shared" si="407"/>
        <v>Holyoke-Total Volumetric Charge-44805</v>
      </c>
      <c r="G13008" s="11" t="s">
        <v>131</v>
      </c>
      <c r="H13008" s="11" t="s">
        <v>55</v>
      </c>
      <c r="I13008" s="11" t="s">
        <v>55</v>
      </c>
      <c r="J13008" s="11" t="s">
        <v>55</v>
      </c>
      <c r="K13008" s="11" t="str">
        <f>IFERROR(INDEX('EDC Component Dictionary'!$C$5:$C$37,MATCH('Rates Database'!J13008,'EDC Component Dictionary'!$B$5:$B$37,0)), "Energy Supply")</f>
        <v>Energy Supply</v>
      </c>
      <c r="L13008" s="12">
        <v>0.12851599999999999</v>
      </c>
      <c r="M13008" s="12"/>
    </row>
    <row r="13009" spans="1:13" x14ac:dyDescent="0.3">
      <c r="A13009" s="18">
        <v>13007</v>
      </c>
      <c r="B13009" s="18">
        <f t="shared" si="406"/>
        <v>2022</v>
      </c>
      <c r="C13009" s="17">
        <v>44805</v>
      </c>
      <c r="D13009" s="18" t="s">
        <v>314</v>
      </c>
      <c r="E13009" s="18" t="s">
        <v>316</v>
      </c>
      <c r="F13009" s="18" t="str">
        <f t="shared" si="407"/>
        <v>West Boylston-Total Volumetric Charge-44805</v>
      </c>
      <c r="G13009" s="11" t="s">
        <v>131</v>
      </c>
      <c r="H13009" s="11" t="s">
        <v>55</v>
      </c>
      <c r="I13009" s="11" t="s">
        <v>55</v>
      </c>
      <c r="J13009" s="11" t="s">
        <v>55</v>
      </c>
      <c r="K13009" s="11" t="str">
        <f>IFERROR(INDEX('EDC Component Dictionary'!$C$5:$C$37,MATCH('Rates Database'!J13009,'EDC Component Dictionary'!$B$5:$B$37,0)), "Energy Supply")</f>
        <v>Energy Supply</v>
      </c>
      <c r="L13009" s="12">
        <v>0.13835999999999901</v>
      </c>
      <c r="M13009" s="12"/>
    </row>
    <row r="13010" spans="1:13" x14ac:dyDescent="0.3">
      <c r="A13010" s="18">
        <v>13008</v>
      </c>
      <c r="B13010" s="18">
        <f t="shared" si="406"/>
        <v>2022</v>
      </c>
      <c r="C13010" s="17">
        <v>44805</v>
      </c>
      <c r="D13010" s="18" t="s">
        <v>314</v>
      </c>
      <c r="E13010" s="18" t="s">
        <v>317</v>
      </c>
      <c r="F13010" s="18" t="str">
        <f t="shared" si="407"/>
        <v>Danvers-Total Volumetric Charge-44805</v>
      </c>
      <c r="G13010" s="11" t="s">
        <v>131</v>
      </c>
      <c r="H13010" s="11" t="s">
        <v>55</v>
      </c>
      <c r="I13010" s="11" t="s">
        <v>55</v>
      </c>
      <c r="J13010" s="11" t="s">
        <v>55</v>
      </c>
      <c r="K13010" s="11" t="str">
        <f>IFERROR(INDEX('EDC Component Dictionary'!$C$5:$C$37,MATCH('Rates Database'!J13010,'EDC Component Dictionary'!$B$5:$B$37,0)), "Energy Supply")</f>
        <v>Energy Supply</v>
      </c>
      <c r="L13010" s="12">
        <v>0.13739999999999999</v>
      </c>
      <c r="M13010" s="12"/>
    </row>
    <row r="13011" spans="1:13" x14ac:dyDescent="0.3">
      <c r="A13011" s="18">
        <v>13009</v>
      </c>
      <c r="B13011" s="18">
        <f t="shared" si="406"/>
        <v>2022</v>
      </c>
      <c r="C13011" s="17">
        <v>44805</v>
      </c>
      <c r="D13011" s="18" t="s">
        <v>314</v>
      </c>
      <c r="E13011" s="18" t="s">
        <v>318</v>
      </c>
      <c r="F13011" s="18" t="str">
        <f t="shared" si="407"/>
        <v>Peabody-Total Volumetric Charge-44805</v>
      </c>
      <c r="G13011" s="11" t="s">
        <v>131</v>
      </c>
      <c r="H13011" s="11" t="s">
        <v>55</v>
      </c>
      <c r="I13011" s="11" t="s">
        <v>55</v>
      </c>
      <c r="J13011" s="11" t="s">
        <v>55</v>
      </c>
      <c r="K13011" s="11" t="str">
        <f>IFERROR(INDEX('EDC Component Dictionary'!$C$5:$C$37,MATCH('Rates Database'!J13011,'EDC Component Dictionary'!$B$5:$B$37,0)), "Energy Supply")</f>
        <v>Energy Supply</v>
      </c>
      <c r="L13011" s="12">
        <v>0.12053</v>
      </c>
      <c r="M13011" s="12"/>
    </row>
    <row r="13012" spans="1:13" x14ac:dyDescent="0.3">
      <c r="A13012" s="18">
        <v>13010</v>
      </c>
      <c r="B13012" s="18">
        <f t="shared" si="406"/>
        <v>2022</v>
      </c>
      <c r="C13012" s="17">
        <v>44805</v>
      </c>
      <c r="D13012" s="18" t="s">
        <v>314</v>
      </c>
      <c r="E13012" s="18" t="s">
        <v>319</v>
      </c>
      <c r="F13012" s="18" t="str">
        <f t="shared" si="407"/>
        <v>Ashburnham-Total Volumetric Charge-44805</v>
      </c>
      <c r="G13012" s="11" t="s">
        <v>131</v>
      </c>
      <c r="H13012" s="11" t="s">
        <v>55</v>
      </c>
      <c r="I13012" s="11" t="s">
        <v>55</v>
      </c>
      <c r="J13012" s="11" t="s">
        <v>55</v>
      </c>
      <c r="K13012" s="11" t="str">
        <f>IFERROR(INDEX('EDC Component Dictionary'!$C$5:$C$37,MATCH('Rates Database'!J13012,'EDC Component Dictionary'!$B$5:$B$37,0)), "Energy Supply")</f>
        <v>Energy Supply</v>
      </c>
      <c r="L13012" s="12">
        <v>0.18869999999999901</v>
      </c>
      <c r="M13012" s="12"/>
    </row>
    <row r="13013" spans="1:13" x14ac:dyDescent="0.3">
      <c r="A13013" s="18">
        <v>13011</v>
      </c>
      <c r="B13013" s="18">
        <f t="shared" si="406"/>
        <v>2022</v>
      </c>
      <c r="C13013" s="17">
        <v>44805</v>
      </c>
      <c r="D13013" s="18" t="s">
        <v>314</v>
      </c>
      <c r="E13013" s="18" t="s">
        <v>320</v>
      </c>
      <c r="F13013" s="18" t="str">
        <f t="shared" si="407"/>
        <v>Mansfield-Total Volumetric Charge-44805</v>
      </c>
      <c r="G13013" s="11" t="s">
        <v>131</v>
      </c>
      <c r="H13013" s="11" t="s">
        <v>55</v>
      </c>
      <c r="I13013" s="11" t="s">
        <v>55</v>
      </c>
      <c r="J13013" s="11" t="s">
        <v>55</v>
      </c>
      <c r="K13013" s="11" t="str">
        <f>IFERROR(INDEX('EDC Component Dictionary'!$C$5:$C$37,MATCH('Rates Database'!J13013,'EDC Component Dictionary'!$B$5:$B$37,0)), "Energy Supply")</f>
        <v>Energy Supply</v>
      </c>
      <c r="L13013" s="12">
        <v>0.17446</v>
      </c>
      <c r="M13013" s="12"/>
    </row>
    <row r="13014" spans="1:13" x14ac:dyDescent="0.3">
      <c r="A13014" s="18">
        <v>13012</v>
      </c>
      <c r="B13014" s="18">
        <f t="shared" ref="B13014:B13077" si="408">YEAR(C13014)</f>
        <v>2022</v>
      </c>
      <c r="C13014" s="17">
        <v>44805</v>
      </c>
      <c r="D13014" s="18" t="s">
        <v>314</v>
      </c>
      <c r="E13014" s="18" t="s">
        <v>321</v>
      </c>
      <c r="F13014" s="18" t="str">
        <f t="shared" si="407"/>
        <v>Braintree-Total Volumetric Charge-44805</v>
      </c>
      <c r="G13014" s="11" t="s">
        <v>131</v>
      </c>
      <c r="H13014" s="11" t="s">
        <v>55</v>
      </c>
      <c r="I13014" s="11" t="s">
        <v>55</v>
      </c>
      <c r="J13014" s="11" t="s">
        <v>55</v>
      </c>
      <c r="K13014" s="11" t="str">
        <f>IFERROR(INDEX('EDC Component Dictionary'!$C$5:$C$37,MATCH('Rates Database'!J13014,'EDC Component Dictionary'!$B$5:$B$37,0)), "Energy Supply")</f>
        <v>Energy Supply</v>
      </c>
      <c r="L13014" s="12">
        <v>0.14049899999999901</v>
      </c>
      <c r="M13014" s="12"/>
    </row>
    <row r="13015" spans="1:13" x14ac:dyDescent="0.3">
      <c r="A13015" s="18">
        <v>13013</v>
      </c>
      <c r="B13015" s="18">
        <f t="shared" si="408"/>
        <v>2022</v>
      </c>
      <c r="C13015" s="17">
        <v>44805</v>
      </c>
      <c r="D13015" s="18" t="s">
        <v>314</v>
      </c>
      <c r="E13015" s="18" t="s">
        <v>322</v>
      </c>
      <c r="F13015" s="18" t="str">
        <f t="shared" si="407"/>
        <v>Paxton-Total Volumetric Charge-44805</v>
      </c>
      <c r="G13015" s="11" t="s">
        <v>131</v>
      </c>
      <c r="H13015" s="11" t="s">
        <v>55</v>
      </c>
      <c r="I13015" s="11" t="s">
        <v>55</v>
      </c>
      <c r="J13015" s="11" t="s">
        <v>55</v>
      </c>
      <c r="K13015" s="11" t="str">
        <f>IFERROR(INDEX('EDC Component Dictionary'!$C$5:$C$37,MATCH('Rates Database'!J13015,'EDC Component Dictionary'!$B$5:$B$37,0)), "Energy Supply")</f>
        <v>Energy Supply</v>
      </c>
      <c r="L13015" s="12">
        <v>0.15062</v>
      </c>
      <c r="M13015" s="12"/>
    </row>
    <row r="13016" spans="1:13" x14ac:dyDescent="0.3">
      <c r="A13016" s="18">
        <v>13014</v>
      </c>
      <c r="B13016" s="18">
        <f t="shared" si="408"/>
        <v>2022</v>
      </c>
      <c r="C13016" s="17">
        <v>44805</v>
      </c>
      <c r="D13016" s="18" t="s">
        <v>314</v>
      </c>
      <c r="E13016" s="18" t="s">
        <v>323</v>
      </c>
      <c r="F13016" s="18" t="str">
        <f t="shared" si="407"/>
        <v>Templeton-Total Volumetric Charge-44805</v>
      </c>
      <c r="G13016" s="11" t="s">
        <v>131</v>
      </c>
      <c r="H13016" s="11" t="s">
        <v>55</v>
      </c>
      <c r="I13016" s="11" t="s">
        <v>55</v>
      </c>
      <c r="J13016" s="11" t="s">
        <v>55</v>
      </c>
      <c r="K13016" s="11" t="str">
        <f>IFERROR(INDEX('EDC Component Dictionary'!$C$5:$C$37,MATCH('Rates Database'!J13016,'EDC Component Dictionary'!$B$5:$B$37,0)), "Energy Supply")</f>
        <v>Energy Supply</v>
      </c>
      <c r="L13016" s="12">
        <v>0.13012000000000001</v>
      </c>
      <c r="M13016" s="12"/>
    </row>
    <row r="13017" spans="1:13" x14ac:dyDescent="0.3">
      <c r="A13017" s="18">
        <v>13015</v>
      </c>
      <c r="B13017" s="18">
        <f t="shared" si="408"/>
        <v>2022</v>
      </c>
      <c r="C13017" s="17">
        <v>44805</v>
      </c>
      <c r="D13017" s="18" t="s">
        <v>314</v>
      </c>
      <c r="E13017" s="18" t="s">
        <v>324</v>
      </c>
      <c r="F13017" s="18" t="str">
        <f t="shared" si="407"/>
        <v>Hudson-Total Volumetric Charge-44805</v>
      </c>
      <c r="G13017" s="11" t="s">
        <v>131</v>
      </c>
      <c r="H13017" s="11" t="s">
        <v>55</v>
      </c>
      <c r="I13017" s="11" t="s">
        <v>55</v>
      </c>
      <c r="J13017" s="11" t="s">
        <v>55</v>
      </c>
      <c r="K13017" s="11" t="str">
        <f>IFERROR(INDEX('EDC Component Dictionary'!$C$5:$C$37,MATCH('Rates Database'!J13017,'EDC Component Dictionary'!$B$5:$B$37,0)), "Energy Supply")</f>
        <v>Energy Supply</v>
      </c>
      <c r="L13017" s="12">
        <v>0.127139999999999</v>
      </c>
      <c r="M13017" s="12"/>
    </row>
    <row r="13018" spans="1:13" x14ac:dyDescent="0.3">
      <c r="A13018" s="18">
        <v>13016</v>
      </c>
      <c r="B13018" s="18">
        <f t="shared" si="408"/>
        <v>2022</v>
      </c>
      <c r="C13018" s="17">
        <v>44805</v>
      </c>
      <c r="D13018" s="18" t="s">
        <v>314</v>
      </c>
      <c r="E13018" s="18" t="s">
        <v>325</v>
      </c>
      <c r="F13018" s="18" t="str">
        <f t="shared" si="407"/>
        <v>Reading-Total Volumetric Charge-44805</v>
      </c>
      <c r="G13018" s="11" t="s">
        <v>131</v>
      </c>
      <c r="H13018" s="11" t="s">
        <v>55</v>
      </c>
      <c r="I13018" s="11" t="s">
        <v>55</v>
      </c>
      <c r="J13018" s="11" t="s">
        <v>55</v>
      </c>
      <c r="K13018" s="11" t="str">
        <f>IFERROR(INDEX('EDC Component Dictionary'!$C$5:$C$37,MATCH('Rates Database'!J13018,'EDC Component Dictionary'!$B$5:$B$37,0)), "Energy Supply")</f>
        <v>Energy Supply</v>
      </c>
      <c r="L13018" s="12">
        <v>0.16356899999999999</v>
      </c>
      <c r="M13018" s="12"/>
    </row>
    <row r="13019" spans="1:13" x14ac:dyDescent="0.3">
      <c r="A13019" s="18">
        <v>13017</v>
      </c>
      <c r="B13019" s="18">
        <f t="shared" si="408"/>
        <v>2022</v>
      </c>
      <c r="C13019" s="17">
        <v>44805</v>
      </c>
      <c r="D13019" s="18" t="s">
        <v>314</v>
      </c>
      <c r="E13019" s="18" t="s">
        <v>326</v>
      </c>
      <c r="F13019" s="18" t="str">
        <f t="shared" si="407"/>
        <v>Shrewsbury-Total Volumetric Charge-44805</v>
      </c>
      <c r="G13019" s="11" t="s">
        <v>131</v>
      </c>
      <c r="H13019" s="11" t="s">
        <v>55</v>
      </c>
      <c r="I13019" s="11" t="s">
        <v>55</v>
      </c>
      <c r="J13019" s="11" t="s">
        <v>55</v>
      </c>
      <c r="K13019" s="11" t="str">
        <f>IFERROR(INDEX('EDC Component Dictionary'!$C$5:$C$37,MATCH('Rates Database'!J13019,'EDC Component Dictionary'!$B$5:$B$37,0)), "Energy Supply")</f>
        <v>Energy Supply</v>
      </c>
      <c r="L13019" s="12">
        <v>0.12820000000000001</v>
      </c>
      <c r="M13019" s="12"/>
    </row>
    <row r="13020" spans="1:13" x14ac:dyDescent="0.3">
      <c r="A13020" s="18">
        <v>13018</v>
      </c>
      <c r="B13020" s="18">
        <f t="shared" si="408"/>
        <v>2022</v>
      </c>
      <c r="C13020" s="17">
        <v>44805</v>
      </c>
      <c r="D13020" s="18" t="s">
        <v>314</v>
      </c>
      <c r="E13020" s="18" t="s">
        <v>327</v>
      </c>
      <c r="F13020" s="18" t="str">
        <f t="shared" si="407"/>
        <v>Ipswich-Total Volumetric Charge-44805</v>
      </c>
      <c r="G13020" s="11" t="s">
        <v>131</v>
      </c>
      <c r="H13020" s="11" t="s">
        <v>55</v>
      </c>
      <c r="I13020" s="11" t="s">
        <v>55</v>
      </c>
      <c r="J13020" s="11" t="s">
        <v>55</v>
      </c>
      <c r="K13020" s="11" t="str">
        <f>IFERROR(INDEX('EDC Component Dictionary'!$C$5:$C$37,MATCH('Rates Database'!J13020,'EDC Component Dictionary'!$B$5:$B$37,0)), "Energy Supply")</f>
        <v>Energy Supply</v>
      </c>
      <c r="L13020" s="12">
        <v>0.17799999999999999</v>
      </c>
      <c r="M13020" s="12"/>
    </row>
    <row r="13021" spans="1:13" x14ac:dyDescent="0.3">
      <c r="A13021" s="18">
        <v>13019</v>
      </c>
      <c r="B13021" s="18">
        <f t="shared" si="408"/>
        <v>2022</v>
      </c>
      <c r="C13021" s="17">
        <v>44805</v>
      </c>
      <c r="D13021" s="18" t="s">
        <v>314</v>
      </c>
      <c r="E13021" s="18" t="s">
        <v>328</v>
      </c>
      <c r="F13021" s="18" t="str">
        <f t="shared" si="407"/>
        <v>Westfield-Total Volumetric Charge-44805</v>
      </c>
      <c r="G13021" s="11" t="s">
        <v>131</v>
      </c>
      <c r="H13021" s="11" t="s">
        <v>55</v>
      </c>
      <c r="I13021" s="11" t="s">
        <v>55</v>
      </c>
      <c r="J13021" s="11" t="s">
        <v>55</v>
      </c>
      <c r="K13021" s="11" t="str">
        <f>IFERROR(INDEX('EDC Component Dictionary'!$C$5:$C$37,MATCH('Rates Database'!J13021,'EDC Component Dictionary'!$B$5:$B$37,0)), "Energy Supply")</f>
        <v>Energy Supply</v>
      </c>
      <c r="L13021" s="12">
        <v>0.14875099999999999</v>
      </c>
      <c r="M13021" s="12"/>
    </row>
    <row r="13022" spans="1:13" x14ac:dyDescent="0.3">
      <c r="A13022" s="18">
        <v>13020</v>
      </c>
      <c r="B13022" s="18">
        <f t="shared" si="408"/>
        <v>2022</v>
      </c>
      <c r="C13022" s="17">
        <v>44805</v>
      </c>
      <c r="D13022" s="18" t="s">
        <v>314</v>
      </c>
      <c r="E13022" s="18" t="s">
        <v>329</v>
      </c>
      <c r="F13022" s="18" t="str">
        <f t="shared" si="407"/>
        <v>Merrimac-Total Volumetric Charge-44805</v>
      </c>
      <c r="G13022" s="11" t="s">
        <v>131</v>
      </c>
      <c r="H13022" s="11" t="s">
        <v>55</v>
      </c>
      <c r="I13022" s="11" t="s">
        <v>55</v>
      </c>
      <c r="J13022" s="11" t="s">
        <v>55</v>
      </c>
      <c r="K13022" s="11" t="str">
        <f>IFERROR(INDEX('EDC Component Dictionary'!$C$5:$C$37,MATCH('Rates Database'!J13022,'EDC Component Dictionary'!$B$5:$B$37,0)), "Energy Supply")</f>
        <v>Energy Supply</v>
      </c>
      <c r="L13022" s="12">
        <v>0.15597999999999901</v>
      </c>
      <c r="M13022" s="12"/>
    </row>
    <row r="13023" spans="1:13" x14ac:dyDescent="0.3">
      <c r="A13023" s="18">
        <v>13021</v>
      </c>
      <c r="B13023" s="18">
        <f t="shared" si="408"/>
        <v>2022</v>
      </c>
      <c r="C13023" s="17">
        <v>44805</v>
      </c>
      <c r="D13023" s="18" t="s">
        <v>314</v>
      </c>
      <c r="E13023" s="18" t="s">
        <v>330</v>
      </c>
      <c r="F13023" s="18" t="str">
        <f t="shared" si="407"/>
        <v>Chicopee-Total Volumetric Charge-44805</v>
      </c>
      <c r="G13023" s="11" t="s">
        <v>131</v>
      </c>
      <c r="H13023" s="11" t="s">
        <v>55</v>
      </c>
      <c r="I13023" s="11" t="s">
        <v>55</v>
      </c>
      <c r="J13023" s="11" t="s">
        <v>55</v>
      </c>
      <c r="K13023" s="11" t="str">
        <f>IFERROR(INDEX('EDC Component Dictionary'!$C$5:$C$37,MATCH('Rates Database'!J13023,'EDC Component Dictionary'!$B$5:$B$37,0)), "Energy Supply")</f>
        <v>Energy Supply</v>
      </c>
      <c r="L13023" s="12">
        <v>0.16386999999999999</v>
      </c>
      <c r="M13023" s="12"/>
    </row>
    <row r="13024" spans="1:13" x14ac:dyDescent="0.3">
      <c r="A13024" s="18">
        <v>13022</v>
      </c>
      <c r="B13024" s="18">
        <f t="shared" si="408"/>
        <v>2022</v>
      </c>
      <c r="C13024" s="17">
        <v>44805</v>
      </c>
      <c r="D13024" s="18" t="s">
        <v>314</v>
      </c>
      <c r="E13024" s="18" t="s">
        <v>331</v>
      </c>
      <c r="F13024" s="18" t="str">
        <f t="shared" si="407"/>
        <v>Marblehead-Total Volumetric Charge-44805</v>
      </c>
      <c r="G13024" s="11" t="s">
        <v>131</v>
      </c>
      <c r="H13024" s="11" t="s">
        <v>55</v>
      </c>
      <c r="I13024" s="11" t="s">
        <v>55</v>
      </c>
      <c r="J13024" s="11" t="s">
        <v>55</v>
      </c>
      <c r="K13024" s="11" t="str">
        <f>IFERROR(INDEX('EDC Component Dictionary'!$C$5:$C$37,MATCH('Rates Database'!J13024,'EDC Component Dictionary'!$B$5:$B$37,0)), "Energy Supply")</f>
        <v>Energy Supply</v>
      </c>
      <c r="L13024" s="12">
        <v>0.19850000000000001</v>
      </c>
      <c r="M13024" s="12"/>
    </row>
    <row r="13025" spans="1:13" x14ac:dyDescent="0.3">
      <c r="A13025" s="18">
        <v>13023</v>
      </c>
      <c r="B13025" s="18">
        <f t="shared" si="408"/>
        <v>2022</v>
      </c>
      <c r="C13025" s="17">
        <v>44805</v>
      </c>
      <c r="D13025" s="18" t="s">
        <v>314</v>
      </c>
      <c r="E13025" s="18" t="s">
        <v>332</v>
      </c>
      <c r="F13025" s="18" t="str">
        <f t="shared" si="407"/>
        <v>Hingham-Total Volumetric Charge-44805</v>
      </c>
      <c r="G13025" s="11" t="s">
        <v>131</v>
      </c>
      <c r="H13025" s="11" t="s">
        <v>55</v>
      </c>
      <c r="I13025" s="11" t="s">
        <v>55</v>
      </c>
      <c r="J13025" s="11" t="s">
        <v>55</v>
      </c>
      <c r="K13025" s="11" t="str">
        <f>IFERROR(INDEX('EDC Component Dictionary'!$C$5:$C$37,MATCH('Rates Database'!J13025,'EDC Component Dictionary'!$B$5:$B$37,0)), "Energy Supply")</f>
        <v>Energy Supply</v>
      </c>
      <c r="L13025" s="12">
        <v>0.17880399999999999</v>
      </c>
      <c r="M13025" s="12"/>
    </row>
    <row r="13026" spans="1:13" x14ac:dyDescent="0.3">
      <c r="A13026" s="18">
        <v>13024</v>
      </c>
      <c r="B13026" s="18">
        <f t="shared" si="408"/>
        <v>2022</v>
      </c>
      <c r="C13026" s="17">
        <v>44805</v>
      </c>
      <c r="D13026" s="18" t="s">
        <v>314</v>
      </c>
      <c r="E13026" s="18" t="s">
        <v>333</v>
      </c>
      <c r="F13026" s="18" t="str">
        <f t="shared" si="407"/>
        <v>South Hadley-Total Volumetric Charge-44805</v>
      </c>
      <c r="G13026" s="11" t="s">
        <v>131</v>
      </c>
      <c r="H13026" s="11" t="s">
        <v>55</v>
      </c>
      <c r="I13026" s="11" t="s">
        <v>55</v>
      </c>
      <c r="J13026" s="11" t="s">
        <v>55</v>
      </c>
      <c r="K13026" s="11" t="str">
        <f>IFERROR(INDEX('EDC Component Dictionary'!$C$5:$C$37,MATCH('Rates Database'!J13026,'EDC Component Dictionary'!$B$5:$B$37,0)), "Energy Supply")</f>
        <v>Energy Supply</v>
      </c>
      <c r="L13026" s="12">
        <v>0.13880519999999999</v>
      </c>
      <c r="M13026" s="12"/>
    </row>
    <row r="13027" spans="1:13" x14ac:dyDescent="0.3">
      <c r="A13027" s="18">
        <v>13025</v>
      </c>
      <c r="B13027" s="18">
        <f t="shared" si="408"/>
        <v>2022</v>
      </c>
      <c r="C13027" s="17">
        <v>44805</v>
      </c>
      <c r="D13027" s="18" t="s">
        <v>314</v>
      </c>
      <c r="E13027" s="18" t="s">
        <v>334</v>
      </c>
      <c r="F13027" s="18" t="str">
        <f t="shared" si="407"/>
        <v>Georgetown-Total Volumetric Charge-44805</v>
      </c>
      <c r="G13027" s="11" t="s">
        <v>131</v>
      </c>
      <c r="H13027" s="11" t="s">
        <v>55</v>
      </c>
      <c r="I13027" s="11" t="s">
        <v>55</v>
      </c>
      <c r="J13027" s="11" t="s">
        <v>55</v>
      </c>
      <c r="K13027" s="11" t="str">
        <f>IFERROR(INDEX('EDC Component Dictionary'!$C$5:$C$37,MATCH('Rates Database'!J13027,'EDC Component Dictionary'!$B$5:$B$37,0)), "Energy Supply")</f>
        <v>Energy Supply</v>
      </c>
      <c r="L13027" s="12">
        <v>0.16129499999999999</v>
      </c>
      <c r="M13027" s="12"/>
    </row>
    <row r="13028" spans="1:13" x14ac:dyDescent="0.3">
      <c r="A13028" s="18">
        <v>13026</v>
      </c>
      <c r="B13028" s="18">
        <f t="shared" si="408"/>
        <v>2022</v>
      </c>
      <c r="C13028" s="17">
        <v>44805</v>
      </c>
      <c r="D13028" s="18" t="s">
        <v>314</v>
      </c>
      <c r="E13028" s="18" t="s">
        <v>335</v>
      </c>
      <c r="F13028" s="18" t="str">
        <f t="shared" si="407"/>
        <v>Sterling-Total Volumetric Charge-44805</v>
      </c>
      <c r="G13028" s="11" t="s">
        <v>131</v>
      </c>
      <c r="H13028" s="11" t="s">
        <v>55</v>
      </c>
      <c r="I13028" s="11" t="s">
        <v>55</v>
      </c>
      <c r="J13028" s="11" t="s">
        <v>55</v>
      </c>
      <c r="K13028" s="11" t="str">
        <f>IFERROR(INDEX('EDC Component Dictionary'!$C$5:$C$37,MATCH('Rates Database'!J13028,'EDC Component Dictionary'!$B$5:$B$37,0)), "Energy Supply")</f>
        <v>Energy Supply</v>
      </c>
      <c r="L13028" s="12">
        <v>0.15604999999999999</v>
      </c>
      <c r="M13028" s="12"/>
    </row>
    <row r="13029" spans="1:13" x14ac:dyDescent="0.3">
      <c r="A13029" s="18">
        <v>13027</v>
      </c>
      <c r="B13029" s="18">
        <f t="shared" si="408"/>
        <v>2022</v>
      </c>
      <c r="C13029" s="17">
        <v>44805</v>
      </c>
      <c r="D13029" s="18" t="s">
        <v>314</v>
      </c>
      <c r="E13029" s="18" t="s">
        <v>336</v>
      </c>
      <c r="F13029" s="18" t="str">
        <f t="shared" si="407"/>
        <v>Littleton-Total Volumetric Charge-44805</v>
      </c>
      <c r="G13029" s="11" t="s">
        <v>131</v>
      </c>
      <c r="H13029" s="11" t="s">
        <v>55</v>
      </c>
      <c r="I13029" s="11" t="s">
        <v>55</v>
      </c>
      <c r="J13029" s="11" t="s">
        <v>55</v>
      </c>
      <c r="K13029" s="11" t="str">
        <f>IFERROR(INDEX('EDC Component Dictionary'!$C$5:$C$37,MATCH('Rates Database'!J13029,'EDC Component Dictionary'!$B$5:$B$37,0)), "Energy Supply")</f>
        <v>Energy Supply</v>
      </c>
      <c r="L13029" s="12">
        <v>0.13322819999999899</v>
      </c>
      <c r="M13029" s="12"/>
    </row>
    <row r="13030" spans="1:13" x14ac:dyDescent="0.3">
      <c r="A13030" s="18">
        <v>13028</v>
      </c>
      <c r="B13030" s="18">
        <f t="shared" si="408"/>
        <v>2022</v>
      </c>
      <c r="C13030" s="17">
        <v>44805</v>
      </c>
      <c r="D13030" s="18" t="s">
        <v>314</v>
      </c>
      <c r="E13030" s="18" t="s">
        <v>337</v>
      </c>
      <c r="F13030" s="18" t="str">
        <f t="shared" si="407"/>
        <v>Boylston-Total Volumetric Charge-44805</v>
      </c>
      <c r="G13030" s="11" t="s">
        <v>131</v>
      </c>
      <c r="H13030" s="11" t="s">
        <v>55</v>
      </c>
      <c r="I13030" s="11" t="s">
        <v>55</v>
      </c>
      <c r="J13030" s="11" t="s">
        <v>55</v>
      </c>
      <c r="K13030" s="11" t="str">
        <f>IFERROR(INDEX('EDC Component Dictionary'!$C$5:$C$37,MATCH('Rates Database'!J13030,'EDC Component Dictionary'!$B$5:$B$37,0)), "Energy Supply")</f>
        <v>Energy Supply</v>
      </c>
      <c r="L13030" s="12">
        <v>0.16950000000000001</v>
      </c>
      <c r="M13030" s="12"/>
    </row>
    <row r="13031" spans="1:13" x14ac:dyDescent="0.3">
      <c r="A13031" s="18">
        <v>13029</v>
      </c>
      <c r="B13031" s="18">
        <f t="shared" si="408"/>
        <v>2022</v>
      </c>
      <c r="C13031" s="17">
        <v>44805</v>
      </c>
      <c r="D13031" s="18" t="s">
        <v>314</v>
      </c>
      <c r="E13031" s="18" t="s">
        <v>338</v>
      </c>
      <c r="F13031" s="18" t="str">
        <f t="shared" si="407"/>
        <v>Princeton-Total Volumetric Charge-44805</v>
      </c>
      <c r="G13031" s="11" t="s">
        <v>131</v>
      </c>
      <c r="H13031" s="11" t="s">
        <v>55</v>
      </c>
      <c r="I13031" s="11" t="s">
        <v>55</v>
      </c>
      <c r="J13031" s="11" t="s">
        <v>55</v>
      </c>
      <c r="K13031" s="11" t="str">
        <f>IFERROR(INDEX('EDC Component Dictionary'!$C$5:$C$37,MATCH('Rates Database'!J13031,'EDC Component Dictionary'!$B$5:$B$37,0)), "Energy Supply")</f>
        <v>Energy Supply</v>
      </c>
      <c r="L13031" s="12">
        <v>0.235124999999999</v>
      </c>
      <c r="M13031" s="12"/>
    </row>
    <row r="13032" spans="1:13" x14ac:dyDescent="0.3">
      <c r="A13032" s="18">
        <v>13030</v>
      </c>
      <c r="B13032" s="18">
        <f t="shared" si="408"/>
        <v>2022</v>
      </c>
      <c r="C13032" s="17">
        <v>44805</v>
      </c>
      <c r="D13032" s="18" t="s">
        <v>314</v>
      </c>
      <c r="E13032" s="18" t="s">
        <v>339</v>
      </c>
      <c r="F13032" s="18" t="str">
        <f t="shared" si="407"/>
        <v>Rowley-Total Volumetric Charge-44805</v>
      </c>
      <c r="G13032" s="11" t="s">
        <v>131</v>
      </c>
      <c r="H13032" s="11" t="s">
        <v>55</v>
      </c>
      <c r="I13032" s="11" t="s">
        <v>55</v>
      </c>
      <c r="J13032" s="11" t="s">
        <v>55</v>
      </c>
      <c r="K13032" s="11" t="str">
        <f>IFERROR(INDEX('EDC Component Dictionary'!$C$5:$C$37,MATCH('Rates Database'!J13032,'EDC Component Dictionary'!$B$5:$B$37,0)), "Energy Supply")</f>
        <v>Energy Supply</v>
      </c>
      <c r="L13032" s="12">
        <v>0.17599999999999999</v>
      </c>
      <c r="M13032" s="12"/>
    </row>
    <row r="13033" spans="1:13" x14ac:dyDescent="0.3">
      <c r="A13033" s="18">
        <v>13031</v>
      </c>
      <c r="B13033" s="18">
        <f t="shared" si="408"/>
        <v>2022</v>
      </c>
      <c r="C13033" s="17">
        <v>44805</v>
      </c>
      <c r="D13033" s="18" t="s">
        <v>314</v>
      </c>
      <c r="E13033" s="18" t="s">
        <v>340</v>
      </c>
      <c r="F13033" s="18" t="str">
        <f t="shared" si="407"/>
        <v>Wakefield-Total Volumetric Charge-44805</v>
      </c>
      <c r="G13033" s="11" t="s">
        <v>131</v>
      </c>
      <c r="H13033" s="11" t="s">
        <v>55</v>
      </c>
      <c r="I13033" s="11" t="s">
        <v>55</v>
      </c>
      <c r="J13033" s="11" t="s">
        <v>55</v>
      </c>
      <c r="K13033" s="11" t="str">
        <f>IFERROR(INDEX('EDC Component Dictionary'!$C$5:$C$37,MATCH('Rates Database'!J13033,'EDC Component Dictionary'!$B$5:$B$37,0)), "Energy Supply")</f>
        <v>Energy Supply</v>
      </c>
      <c r="L13033" s="12">
        <v>0.17832999999999999</v>
      </c>
      <c r="M13033" s="12"/>
    </row>
    <row r="13034" spans="1:13" x14ac:dyDescent="0.3">
      <c r="A13034" s="18">
        <v>13032</v>
      </c>
      <c r="B13034" s="18">
        <f t="shared" si="408"/>
        <v>2022</v>
      </c>
      <c r="C13034" s="17">
        <v>44805</v>
      </c>
      <c r="D13034" s="18" t="s">
        <v>314</v>
      </c>
      <c r="E13034" s="18" t="s">
        <v>341</v>
      </c>
      <c r="F13034" s="18" t="str">
        <f t="shared" si="407"/>
        <v>Hull-Total Volumetric Charge-44805</v>
      </c>
      <c r="G13034" s="11" t="s">
        <v>131</v>
      </c>
      <c r="H13034" s="11" t="s">
        <v>55</v>
      </c>
      <c r="I13034" s="11" t="s">
        <v>55</v>
      </c>
      <c r="J13034" s="11" t="s">
        <v>55</v>
      </c>
      <c r="K13034" s="11" t="str">
        <f>IFERROR(INDEX('EDC Component Dictionary'!$C$5:$C$37,MATCH('Rates Database'!J13034,'EDC Component Dictionary'!$B$5:$B$37,0)), "Energy Supply")</f>
        <v>Energy Supply</v>
      </c>
      <c r="L13034" s="12">
        <v>0.1641</v>
      </c>
      <c r="M13034" s="12"/>
    </row>
    <row r="13035" spans="1:13" x14ac:dyDescent="0.3">
      <c r="A13035" s="18">
        <v>13033</v>
      </c>
      <c r="B13035" s="18">
        <f t="shared" si="408"/>
        <v>2022</v>
      </c>
      <c r="C13035" s="17">
        <v>44805</v>
      </c>
      <c r="D13035" s="18" t="s">
        <v>314</v>
      </c>
      <c r="E13035" s="18" t="s">
        <v>342</v>
      </c>
      <c r="F13035" s="18" t="str">
        <f t="shared" si="407"/>
        <v>North Attleborough-Total Volumetric Charge-44805</v>
      </c>
      <c r="G13035" s="11" t="s">
        <v>131</v>
      </c>
      <c r="H13035" s="11" t="s">
        <v>55</v>
      </c>
      <c r="I13035" s="11" t="s">
        <v>55</v>
      </c>
      <c r="J13035" s="11" t="s">
        <v>55</v>
      </c>
      <c r="K13035" s="11" t="str">
        <f>IFERROR(INDEX('EDC Component Dictionary'!$C$5:$C$37,MATCH('Rates Database'!J13035,'EDC Component Dictionary'!$B$5:$B$37,0)), "Energy Supply")</f>
        <v>Energy Supply</v>
      </c>
      <c r="L13035" s="12">
        <v>0.14615999999999901</v>
      </c>
      <c r="M13035" s="12"/>
    </row>
    <row r="13036" spans="1:13" x14ac:dyDescent="0.3">
      <c r="A13036" s="18">
        <v>13034</v>
      </c>
      <c r="B13036" s="18">
        <f t="shared" si="408"/>
        <v>2022</v>
      </c>
      <c r="C13036" s="17">
        <v>44805</v>
      </c>
      <c r="D13036" s="18" t="s">
        <v>314</v>
      </c>
      <c r="E13036" s="18" t="s">
        <v>343</v>
      </c>
      <c r="F13036" s="18" t="str">
        <f t="shared" si="407"/>
        <v>Holden-Total Volumetric Charge-44805</v>
      </c>
      <c r="G13036" s="11" t="s">
        <v>131</v>
      </c>
      <c r="H13036" s="11" t="s">
        <v>55</v>
      </c>
      <c r="I13036" s="11" t="s">
        <v>55</v>
      </c>
      <c r="J13036" s="11" t="s">
        <v>55</v>
      </c>
      <c r="K13036" s="11" t="str">
        <f>IFERROR(INDEX('EDC Component Dictionary'!$C$5:$C$37,MATCH('Rates Database'!J13036,'EDC Component Dictionary'!$B$5:$B$37,0)), "Energy Supply")</f>
        <v>Energy Supply</v>
      </c>
      <c r="L13036" s="12">
        <v>0.15486999999999901</v>
      </c>
      <c r="M13036" s="12"/>
    </row>
    <row r="13037" spans="1:13" x14ac:dyDescent="0.3">
      <c r="A13037" s="18">
        <v>13035</v>
      </c>
      <c r="B13037" s="18">
        <f t="shared" si="408"/>
        <v>2022</v>
      </c>
      <c r="C13037" s="17">
        <v>44805</v>
      </c>
      <c r="D13037" s="18" t="s">
        <v>314</v>
      </c>
      <c r="E13037" s="18" t="s">
        <v>344</v>
      </c>
      <c r="F13037" s="18" t="str">
        <f t="shared" si="407"/>
        <v>Norwood-Total Volumetric Charge-44805</v>
      </c>
      <c r="G13037" s="11" t="s">
        <v>131</v>
      </c>
      <c r="H13037" s="11" t="s">
        <v>55</v>
      </c>
      <c r="I13037" s="11" t="s">
        <v>55</v>
      </c>
      <c r="J13037" s="11" t="s">
        <v>55</v>
      </c>
      <c r="K13037" s="11" t="str">
        <f>IFERROR(INDEX('EDC Component Dictionary'!$C$5:$C$37,MATCH('Rates Database'!J13037,'EDC Component Dictionary'!$B$5:$B$37,0)), "Energy Supply")</f>
        <v>Energy Supply</v>
      </c>
      <c r="L13037" s="12">
        <v>0.15742999999999999</v>
      </c>
      <c r="M13037" s="12"/>
    </row>
    <row r="13038" spans="1:13" x14ac:dyDescent="0.3">
      <c r="A13038" s="18">
        <v>13036</v>
      </c>
      <c r="B13038" s="18">
        <f t="shared" si="408"/>
        <v>2022</v>
      </c>
      <c r="C13038" s="17">
        <v>44805</v>
      </c>
      <c r="D13038" s="18" t="s">
        <v>314</v>
      </c>
      <c r="E13038" s="18" t="s">
        <v>345</v>
      </c>
      <c r="F13038" s="18" t="str">
        <f t="shared" si="407"/>
        <v>Russell-Total Volumetric Charge-44805</v>
      </c>
      <c r="G13038" s="11" t="s">
        <v>131</v>
      </c>
      <c r="H13038" s="11" t="s">
        <v>55</v>
      </c>
      <c r="I13038" s="11" t="s">
        <v>55</v>
      </c>
      <c r="J13038" s="11" t="s">
        <v>55</v>
      </c>
      <c r="K13038" s="11" t="str">
        <f>IFERROR(INDEX('EDC Component Dictionary'!$C$5:$C$37,MATCH('Rates Database'!J13038,'EDC Component Dictionary'!$B$5:$B$37,0)), "Energy Supply")</f>
        <v>Energy Supply</v>
      </c>
      <c r="L13038" s="12">
        <v>0.17399999999999999</v>
      </c>
      <c r="M13038" s="12"/>
    </row>
    <row r="13039" spans="1:13" x14ac:dyDescent="0.3">
      <c r="A13039" s="18">
        <v>13037</v>
      </c>
      <c r="B13039" s="18">
        <f t="shared" si="408"/>
        <v>2022</v>
      </c>
      <c r="C13039" s="17">
        <v>44805</v>
      </c>
      <c r="D13039" s="18" t="s">
        <v>314</v>
      </c>
      <c r="E13039" s="18" t="s">
        <v>346</v>
      </c>
      <c r="F13039" s="18" t="str">
        <f t="shared" si="407"/>
        <v>Chester-Total Volumetric Charge-44805</v>
      </c>
      <c r="G13039" s="11" t="s">
        <v>131</v>
      </c>
      <c r="H13039" s="11" t="s">
        <v>55</v>
      </c>
      <c r="I13039" s="11" t="s">
        <v>55</v>
      </c>
      <c r="J13039" s="11" t="s">
        <v>55</v>
      </c>
      <c r="K13039" s="11" t="str">
        <f>IFERROR(INDEX('EDC Component Dictionary'!$C$5:$C$37,MATCH('Rates Database'!J13039,'EDC Component Dictionary'!$B$5:$B$37,0)), "Energy Supply")</f>
        <v>Energy Supply</v>
      </c>
      <c r="L13039" s="12">
        <v>0.21616299999999899</v>
      </c>
      <c r="M13039" s="12"/>
    </row>
    <row r="13040" spans="1:13" x14ac:dyDescent="0.3">
      <c r="A13040" s="18">
        <v>13038</v>
      </c>
      <c r="B13040" s="18">
        <f t="shared" si="408"/>
        <v>2023</v>
      </c>
      <c r="C13040" s="17">
        <v>44986</v>
      </c>
      <c r="D13040" s="18" t="s">
        <v>314</v>
      </c>
      <c r="E13040" s="18" t="s">
        <v>315</v>
      </c>
      <c r="F13040" s="18" t="str">
        <f t="shared" si="407"/>
        <v>Holyoke-Total Volumetric Charge-44986</v>
      </c>
      <c r="G13040" s="11" t="s">
        <v>131</v>
      </c>
      <c r="H13040" s="11" t="s">
        <v>55</v>
      </c>
      <c r="I13040" s="11" t="s">
        <v>55</v>
      </c>
      <c r="J13040" s="11" t="s">
        <v>55</v>
      </c>
      <c r="K13040" s="11" t="str">
        <f>IFERROR(INDEX('EDC Component Dictionary'!$C$5:$C$37,MATCH('Rates Database'!J13040,'EDC Component Dictionary'!$B$5:$B$37,0)), "Energy Supply")</f>
        <v>Energy Supply</v>
      </c>
      <c r="L13040" s="12">
        <v>0.14236699999999999</v>
      </c>
      <c r="M13040" s="12"/>
    </row>
    <row r="13041" spans="1:13" x14ac:dyDescent="0.3">
      <c r="A13041" s="18">
        <v>13039</v>
      </c>
      <c r="B13041" s="18">
        <f t="shared" si="408"/>
        <v>2023</v>
      </c>
      <c r="C13041" s="17">
        <v>44986</v>
      </c>
      <c r="D13041" s="18" t="s">
        <v>314</v>
      </c>
      <c r="E13041" s="18" t="s">
        <v>316</v>
      </c>
      <c r="F13041" s="18" t="str">
        <f t="shared" si="407"/>
        <v>West Boylston-Total Volumetric Charge-44986</v>
      </c>
      <c r="G13041" s="11" t="s">
        <v>131</v>
      </c>
      <c r="H13041" s="11" t="s">
        <v>55</v>
      </c>
      <c r="I13041" s="11" t="s">
        <v>55</v>
      </c>
      <c r="J13041" s="11" t="s">
        <v>55</v>
      </c>
      <c r="K13041" s="11" t="str">
        <f>IFERROR(INDEX('EDC Component Dictionary'!$C$5:$C$37,MATCH('Rates Database'!J13041,'EDC Component Dictionary'!$B$5:$B$37,0)), "Energy Supply")</f>
        <v>Energy Supply</v>
      </c>
      <c r="L13041" s="12">
        <v>0.13325999999999899</v>
      </c>
      <c r="M13041" s="12"/>
    </row>
    <row r="13042" spans="1:13" x14ac:dyDescent="0.3">
      <c r="A13042" s="18">
        <v>13040</v>
      </c>
      <c r="B13042" s="18">
        <f t="shared" si="408"/>
        <v>2023</v>
      </c>
      <c r="C13042" s="17">
        <v>44986</v>
      </c>
      <c r="D13042" s="18" t="s">
        <v>314</v>
      </c>
      <c r="E13042" s="18" t="s">
        <v>317</v>
      </c>
      <c r="F13042" s="18" t="str">
        <f t="shared" si="407"/>
        <v>Danvers-Total Volumetric Charge-44986</v>
      </c>
      <c r="G13042" s="11" t="s">
        <v>131</v>
      </c>
      <c r="H13042" s="11" t="s">
        <v>55</v>
      </c>
      <c r="I13042" s="11" t="s">
        <v>55</v>
      </c>
      <c r="J13042" s="11" t="s">
        <v>55</v>
      </c>
      <c r="K13042" s="11" t="str">
        <f>IFERROR(INDEX('EDC Component Dictionary'!$C$5:$C$37,MATCH('Rates Database'!J13042,'EDC Component Dictionary'!$B$5:$B$37,0)), "Energy Supply")</f>
        <v>Energy Supply</v>
      </c>
      <c r="L13042" s="12">
        <v>0.14959999999999901</v>
      </c>
      <c r="M13042" s="12"/>
    </row>
    <row r="13043" spans="1:13" x14ac:dyDescent="0.3">
      <c r="A13043" s="18">
        <v>13041</v>
      </c>
      <c r="B13043" s="18">
        <f t="shared" si="408"/>
        <v>2023</v>
      </c>
      <c r="C13043" s="17">
        <v>44986</v>
      </c>
      <c r="D13043" s="18" t="s">
        <v>314</v>
      </c>
      <c r="E13043" s="18" t="s">
        <v>318</v>
      </c>
      <c r="F13043" s="18" t="str">
        <f t="shared" si="407"/>
        <v>Peabody-Total Volumetric Charge-44986</v>
      </c>
      <c r="G13043" s="11" t="s">
        <v>131</v>
      </c>
      <c r="H13043" s="11" t="s">
        <v>55</v>
      </c>
      <c r="I13043" s="11" t="s">
        <v>55</v>
      </c>
      <c r="J13043" s="11" t="s">
        <v>55</v>
      </c>
      <c r="K13043" s="11" t="str">
        <f>IFERROR(INDEX('EDC Component Dictionary'!$C$5:$C$37,MATCH('Rates Database'!J13043,'EDC Component Dictionary'!$B$5:$B$37,0)), "Energy Supply")</f>
        <v>Energy Supply</v>
      </c>
      <c r="L13043" s="12">
        <v>0.166489999999999</v>
      </c>
      <c r="M13043" s="12"/>
    </row>
    <row r="13044" spans="1:13" x14ac:dyDescent="0.3">
      <c r="A13044" s="18">
        <v>13042</v>
      </c>
      <c r="B13044" s="18">
        <f t="shared" si="408"/>
        <v>2023</v>
      </c>
      <c r="C13044" s="17">
        <v>44986</v>
      </c>
      <c r="D13044" s="18" t="s">
        <v>314</v>
      </c>
      <c r="E13044" s="18" t="s">
        <v>319</v>
      </c>
      <c r="F13044" s="18" t="str">
        <f t="shared" si="407"/>
        <v>Ashburnham-Total Volumetric Charge-44986</v>
      </c>
      <c r="G13044" s="11" t="s">
        <v>131</v>
      </c>
      <c r="H13044" s="11" t="s">
        <v>55</v>
      </c>
      <c r="I13044" s="11" t="s">
        <v>55</v>
      </c>
      <c r="J13044" s="11" t="s">
        <v>55</v>
      </c>
      <c r="K13044" s="11" t="str">
        <f>IFERROR(INDEX('EDC Component Dictionary'!$C$5:$C$37,MATCH('Rates Database'!J13044,'EDC Component Dictionary'!$B$5:$B$37,0)), "Energy Supply")</f>
        <v>Energy Supply</v>
      </c>
      <c r="L13044" s="12">
        <v>0.18869999999999901</v>
      </c>
      <c r="M13044" s="12"/>
    </row>
    <row r="13045" spans="1:13" x14ac:dyDescent="0.3">
      <c r="A13045" s="18">
        <v>13043</v>
      </c>
      <c r="B13045" s="18">
        <f t="shared" si="408"/>
        <v>2023</v>
      </c>
      <c r="C13045" s="17">
        <v>44986</v>
      </c>
      <c r="D13045" s="18" t="s">
        <v>314</v>
      </c>
      <c r="E13045" s="18" t="s">
        <v>320</v>
      </c>
      <c r="F13045" s="18" t="str">
        <f t="shared" si="407"/>
        <v>Mansfield-Total Volumetric Charge-44986</v>
      </c>
      <c r="G13045" s="11" t="s">
        <v>131</v>
      </c>
      <c r="H13045" s="11" t="s">
        <v>55</v>
      </c>
      <c r="I13045" s="11" t="s">
        <v>55</v>
      </c>
      <c r="J13045" s="11" t="s">
        <v>55</v>
      </c>
      <c r="K13045" s="11" t="str">
        <f>IFERROR(INDEX('EDC Component Dictionary'!$C$5:$C$37,MATCH('Rates Database'!J13045,'EDC Component Dictionary'!$B$5:$B$37,0)), "Energy Supply")</f>
        <v>Energy Supply</v>
      </c>
      <c r="L13045" s="12">
        <v>0.17446</v>
      </c>
      <c r="M13045" s="12"/>
    </row>
    <row r="13046" spans="1:13" x14ac:dyDescent="0.3">
      <c r="A13046" s="18">
        <v>13044</v>
      </c>
      <c r="B13046" s="18">
        <f t="shared" si="408"/>
        <v>2023</v>
      </c>
      <c r="C13046" s="17">
        <v>44986</v>
      </c>
      <c r="D13046" s="18" t="s">
        <v>314</v>
      </c>
      <c r="E13046" s="18" t="s">
        <v>321</v>
      </c>
      <c r="F13046" s="18" t="str">
        <f t="shared" si="407"/>
        <v>Braintree-Total Volumetric Charge-44986</v>
      </c>
      <c r="G13046" s="11" t="s">
        <v>131</v>
      </c>
      <c r="H13046" s="11" t="s">
        <v>55</v>
      </c>
      <c r="I13046" s="11" t="s">
        <v>55</v>
      </c>
      <c r="J13046" s="11" t="s">
        <v>55</v>
      </c>
      <c r="K13046" s="11" t="str">
        <f>IFERROR(INDEX('EDC Component Dictionary'!$C$5:$C$37,MATCH('Rates Database'!J13046,'EDC Component Dictionary'!$B$5:$B$37,0)), "Energy Supply")</f>
        <v>Energy Supply</v>
      </c>
      <c r="L13046" s="12">
        <v>0.15049899999999899</v>
      </c>
      <c r="M13046" s="12"/>
    </row>
    <row r="13047" spans="1:13" x14ac:dyDescent="0.3">
      <c r="A13047" s="18">
        <v>13045</v>
      </c>
      <c r="B13047" s="18">
        <f t="shared" si="408"/>
        <v>2023</v>
      </c>
      <c r="C13047" s="17">
        <v>44986</v>
      </c>
      <c r="D13047" s="18" t="s">
        <v>314</v>
      </c>
      <c r="E13047" s="18" t="s">
        <v>322</v>
      </c>
      <c r="F13047" s="18" t="str">
        <f t="shared" si="407"/>
        <v>Paxton-Total Volumetric Charge-44986</v>
      </c>
      <c r="G13047" s="11" t="s">
        <v>131</v>
      </c>
      <c r="H13047" s="11" t="s">
        <v>55</v>
      </c>
      <c r="I13047" s="11" t="s">
        <v>55</v>
      </c>
      <c r="J13047" s="11" t="s">
        <v>55</v>
      </c>
      <c r="K13047" s="11" t="str">
        <f>IFERROR(INDEX('EDC Component Dictionary'!$C$5:$C$37,MATCH('Rates Database'!J13047,'EDC Component Dictionary'!$B$5:$B$37,0)), "Energy Supply")</f>
        <v>Energy Supply</v>
      </c>
      <c r="L13047" s="12">
        <v>0.16211999999999999</v>
      </c>
      <c r="M13047" s="12"/>
    </row>
    <row r="13048" spans="1:13" x14ac:dyDescent="0.3">
      <c r="A13048" s="18">
        <v>13046</v>
      </c>
      <c r="B13048" s="18">
        <f t="shared" si="408"/>
        <v>2023</v>
      </c>
      <c r="C13048" s="17">
        <v>44986</v>
      </c>
      <c r="D13048" s="18" t="s">
        <v>314</v>
      </c>
      <c r="E13048" s="18" t="s">
        <v>323</v>
      </c>
      <c r="F13048" s="18" t="str">
        <f t="shared" si="407"/>
        <v>Templeton-Total Volumetric Charge-44986</v>
      </c>
      <c r="G13048" s="11" t="s">
        <v>131</v>
      </c>
      <c r="H13048" s="11" t="s">
        <v>55</v>
      </c>
      <c r="I13048" s="11" t="s">
        <v>55</v>
      </c>
      <c r="J13048" s="11" t="s">
        <v>55</v>
      </c>
      <c r="K13048" s="11" t="str">
        <f>IFERROR(INDEX('EDC Component Dictionary'!$C$5:$C$37,MATCH('Rates Database'!J13048,'EDC Component Dictionary'!$B$5:$B$37,0)), "Energy Supply")</f>
        <v>Energy Supply</v>
      </c>
      <c r="L13048" s="12">
        <v>0.14660999999999999</v>
      </c>
      <c r="M13048" s="12"/>
    </row>
    <row r="13049" spans="1:13" x14ac:dyDescent="0.3">
      <c r="A13049" s="18">
        <v>13047</v>
      </c>
      <c r="B13049" s="18">
        <f t="shared" si="408"/>
        <v>2023</v>
      </c>
      <c r="C13049" s="17">
        <v>44986</v>
      </c>
      <c r="D13049" s="18" t="s">
        <v>314</v>
      </c>
      <c r="E13049" s="18" t="s">
        <v>324</v>
      </c>
      <c r="F13049" s="18" t="str">
        <f t="shared" si="407"/>
        <v>Hudson-Total Volumetric Charge-44986</v>
      </c>
      <c r="G13049" s="11" t="s">
        <v>131</v>
      </c>
      <c r="H13049" s="11" t="s">
        <v>55</v>
      </c>
      <c r="I13049" s="11" t="s">
        <v>55</v>
      </c>
      <c r="J13049" s="11" t="s">
        <v>55</v>
      </c>
      <c r="K13049" s="11" t="str">
        <f>IFERROR(INDEX('EDC Component Dictionary'!$C$5:$C$37,MATCH('Rates Database'!J13049,'EDC Component Dictionary'!$B$5:$B$37,0)), "Energy Supply")</f>
        <v>Energy Supply</v>
      </c>
      <c r="L13049" s="12">
        <v>0.13513999999999901</v>
      </c>
      <c r="M13049" s="12"/>
    </row>
    <row r="13050" spans="1:13" x14ac:dyDescent="0.3">
      <c r="A13050" s="18">
        <v>13048</v>
      </c>
      <c r="B13050" s="18">
        <f t="shared" si="408"/>
        <v>2023</v>
      </c>
      <c r="C13050" s="17">
        <v>44986</v>
      </c>
      <c r="D13050" s="18" t="s">
        <v>314</v>
      </c>
      <c r="E13050" s="18" t="s">
        <v>325</v>
      </c>
      <c r="F13050" s="18" t="str">
        <f t="shared" si="407"/>
        <v>Reading-Total Volumetric Charge-44986</v>
      </c>
      <c r="G13050" s="11" t="s">
        <v>131</v>
      </c>
      <c r="H13050" s="11" t="s">
        <v>55</v>
      </c>
      <c r="I13050" s="11" t="s">
        <v>55</v>
      </c>
      <c r="J13050" s="11" t="s">
        <v>55</v>
      </c>
      <c r="K13050" s="11" t="str">
        <f>IFERROR(INDEX('EDC Component Dictionary'!$C$5:$C$37,MATCH('Rates Database'!J13050,'EDC Component Dictionary'!$B$5:$B$37,0)), "Energy Supply")</f>
        <v>Energy Supply</v>
      </c>
      <c r="L13050" s="12">
        <v>0.169933</v>
      </c>
      <c r="M13050" s="12"/>
    </row>
    <row r="13051" spans="1:13" x14ac:dyDescent="0.3">
      <c r="A13051" s="18">
        <v>13049</v>
      </c>
      <c r="B13051" s="18">
        <f t="shared" si="408"/>
        <v>2023</v>
      </c>
      <c r="C13051" s="17">
        <v>44986</v>
      </c>
      <c r="D13051" s="18" t="s">
        <v>314</v>
      </c>
      <c r="E13051" s="18" t="s">
        <v>326</v>
      </c>
      <c r="F13051" s="18" t="str">
        <f t="shared" si="407"/>
        <v>Shrewsbury-Total Volumetric Charge-44986</v>
      </c>
      <c r="G13051" s="11" t="s">
        <v>131</v>
      </c>
      <c r="H13051" s="11" t="s">
        <v>55</v>
      </c>
      <c r="I13051" s="11" t="s">
        <v>55</v>
      </c>
      <c r="J13051" s="11" t="s">
        <v>55</v>
      </c>
      <c r="K13051" s="11" t="str">
        <f>IFERROR(INDEX('EDC Component Dictionary'!$C$5:$C$37,MATCH('Rates Database'!J13051,'EDC Component Dictionary'!$B$5:$B$37,0)), "Energy Supply")</f>
        <v>Energy Supply</v>
      </c>
      <c r="L13051" s="12">
        <v>0.1794</v>
      </c>
      <c r="M13051" s="12"/>
    </row>
    <row r="13052" spans="1:13" x14ac:dyDescent="0.3">
      <c r="A13052" s="18">
        <v>13050</v>
      </c>
      <c r="B13052" s="18">
        <f t="shared" si="408"/>
        <v>2023</v>
      </c>
      <c r="C13052" s="17">
        <v>44986</v>
      </c>
      <c r="D13052" s="18" t="s">
        <v>314</v>
      </c>
      <c r="E13052" s="18" t="s">
        <v>327</v>
      </c>
      <c r="F13052" s="18" t="str">
        <f t="shared" si="407"/>
        <v>Ipswich-Total Volumetric Charge-44986</v>
      </c>
      <c r="G13052" s="11" t="s">
        <v>131</v>
      </c>
      <c r="H13052" s="11" t="s">
        <v>55</v>
      </c>
      <c r="I13052" s="11" t="s">
        <v>55</v>
      </c>
      <c r="J13052" s="11" t="s">
        <v>55</v>
      </c>
      <c r="K13052" s="11" t="str">
        <f>IFERROR(INDEX('EDC Component Dictionary'!$C$5:$C$37,MATCH('Rates Database'!J13052,'EDC Component Dictionary'!$B$5:$B$37,0)), "Energy Supply")</f>
        <v>Energy Supply</v>
      </c>
      <c r="L13052" s="12">
        <v>0.189</v>
      </c>
      <c r="M13052" s="12"/>
    </row>
    <row r="13053" spans="1:13" x14ac:dyDescent="0.3">
      <c r="A13053" s="18">
        <v>13051</v>
      </c>
      <c r="B13053" s="18">
        <f t="shared" si="408"/>
        <v>2023</v>
      </c>
      <c r="C13053" s="17">
        <v>44986</v>
      </c>
      <c r="D13053" s="18" t="s">
        <v>314</v>
      </c>
      <c r="E13053" s="18" t="s">
        <v>328</v>
      </c>
      <c r="F13053" s="18" t="str">
        <f t="shared" si="407"/>
        <v>Westfield-Total Volumetric Charge-44986</v>
      </c>
      <c r="G13053" s="11" t="s">
        <v>131</v>
      </c>
      <c r="H13053" s="11" t="s">
        <v>55</v>
      </c>
      <c r="I13053" s="11" t="s">
        <v>55</v>
      </c>
      <c r="J13053" s="11" t="s">
        <v>55</v>
      </c>
      <c r="K13053" s="11" t="str">
        <f>IFERROR(INDEX('EDC Component Dictionary'!$C$5:$C$37,MATCH('Rates Database'!J13053,'EDC Component Dictionary'!$B$5:$B$37,0)), "Energy Supply")</f>
        <v>Energy Supply</v>
      </c>
      <c r="L13053" s="12">
        <v>0.16300100000000001</v>
      </c>
      <c r="M13053" s="12"/>
    </row>
    <row r="13054" spans="1:13" x14ac:dyDescent="0.3">
      <c r="A13054" s="18">
        <v>13052</v>
      </c>
      <c r="B13054" s="18">
        <f t="shared" si="408"/>
        <v>2023</v>
      </c>
      <c r="C13054" s="17">
        <v>44986</v>
      </c>
      <c r="D13054" s="18" t="s">
        <v>314</v>
      </c>
      <c r="E13054" s="18" t="s">
        <v>329</v>
      </c>
      <c r="F13054" s="18" t="str">
        <f t="shared" si="407"/>
        <v>Merrimac-Total Volumetric Charge-44986</v>
      </c>
      <c r="G13054" s="11" t="s">
        <v>131</v>
      </c>
      <c r="H13054" s="11" t="s">
        <v>55</v>
      </c>
      <c r="I13054" s="11" t="s">
        <v>55</v>
      </c>
      <c r="J13054" s="11" t="s">
        <v>55</v>
      </c>
      <c r="K13054" s="11" t="str">
        <f>IFERROR(INDEX('EDC Component Dictionary'!$C$5:$C$37,MATCH('Rates Database'!J13054,'EDC Component Dictionary'!$B$5:$B$37,0)), "Energy Supply")</f>
        <v>Energy Supply</v>
      </c>
      <c r="L13054" s="12">
        <v>0.17313000000000001</v>
      </c>
      <c r="M13054" s="12"/>
    </row>
    <row r="13055" spans="1:13" x14ac:dyDescent="0.3">
      <c r="A13055" s="18">
        <v>13053</v>
      </c>
      <c r="B13055" s="18">
        <f t="shared" si="408"/>
        <v>2023</v>
      </c>
      <c r="C13055" s="17">
        <v>44986</v>
      </c>
      <c r="D13055" s="18" t="s">
        <v>314</v>
      </c>
      <c r="E13055" s="18" t="s">
        <v>330</v>
      </c>
      <c r="F13055" s="18" t="str">
        <f t="shared" si="407"/>
        <v>Chicopee-Total Volumetric Charge-44986</v>
      </c>
      <c r="G13055" s="11" t="s">
        <v>131</v>
      </c>
      <c r="H13055" s="11" t="s">
        <v>55</v>
      </c>
      <c r="I13055" s="11" t="s">
        <v>55</v>
      </c>
      <c r="J13055" s="11" t="s">
        <v>55</v>
      </c>
      <c r="K13055" s="11" t="str">
        <f>IFERROR(INDEX('EDC Component Dictionary'!$C$5:$C$37,MATCH('Rates Database'!J13055,'EDC Component Dictionary'!$B$5:$B$37,0)), "Energy Supply")</f>
        <v>Energy Supply</v>
      </c>
      <c r="L13055" s="12">
        <v>0.17373999999999901</v>
      </c>
      <c r="M13055" s="12"/>
    </row>
    <row r="13056" spans="1:13" x14ac:dyDescent="0.3">
      <c r="A13056" s="18">
        <v>13054</v>
      </c>
      <c r="B13056" s="18">
        <f t="shared" si="408"/>
        <v>2023</v>
      </c>
      <c r="C13056" s="17">
        <v>44986</v>
      </c>
      <c r="D13056" s="18" t="s">
        <v>314</v>
      </c>
      <c r="E13056" s="18" t="s">
        <v>331</v>
      </c>
      <c r="F13056" s="18" t="str">
        <f t="shared" si="407"/>
        <v>Marblehead-Total Volumetric Charge-44986</v>
      </c>
      <c r="G13056" s="11" t="s">
        <v>131</v>
      </c>
      <c r="H13056" s="11" t="s">
        <v>55</v>
      </c>
      <c r="I13056" s="11" t="s">
        <v>55</v>
      </c>
      <c r="J13056" s="11" t="s">
        <v>55</v>
      </c>
      <c r="K13056" s="11" t="str">
        <f>IFERROR(INDEX('EDC Component Dictionary'!$C$5:$C$37,MATCH('Rates Database'!J13056,'EDC Component Dictionary'!$B$5:$B$37,0)), "Energy Supply")</f>
        <v>Energy Supply</v>
      </c>
      <c r="L13056" s="12">
        <v>0.22189999999999999</v>
      </c>
      <c r="M13056" s="12"/>
    </row>
    <row r="13057" spans="1:13" x14ac:dyDescent="0.3">
      <c r="A13057" s="18">
        <v>13055</v>
      </c>
      <c r="B13057" s="18">
        <f t="shared" si="408"/>
        <v>2023</v>
      </c>
      <c r="C13057" s="17">
        <v>44986</v>
      </c>
      <c r="D13057" s="18" t="s">
        <v>314</v>
      </c>
      <c r="E13057" s="18" t="s">
        <v>332</v>
      </c>
      <c r="F13057" s="18" t="str">
        <f t="shared" si="407"/>
        <v>Hingham-Total Volumetric Charge-44986</v>
      </c>
      <c r="G13057" s="11" t="s">
        <v>131</v>
      </c>
      <c r="H13057" s="11" t="s">
        <v>55</v>
      </c>
      <c r="I13057" s="11" t="s">
        <v>55</v>
      </c>
      <c r="J13057" s="11" t="s">
        <v>55</v>
      </c>
      <c r="K13057" s="11" t="str">
        <f>IFERROR(INDEX('EDC Component Dictionary'!$C$5:$C$37,MATCH('Rates Database'!J13057,'EDC Component Dictionary'!$B$5:$B$37,0)), "Energy Supply")</f>
        <v>Energy Supply</v>
      </c>
      <c r="L13057" s="12">
        <v>0.18080399999999999</v>
      </c>
      <c r="M13057" s="12"/>
    </row>
    <row r="13058" spans="1:13" x14ac:dyDescent="0.3">
      <c r="A13058" s="18">
        <v>13056</v>
      </c>
      <c r="B13058" s="18">
        <f t="shared" si="408"/>
        <v>2023</v>
      </c>
      <c r="C13058" s="17">
        <v>44986</v>
      </c>
      <c r="D13058" s="18" t="s">
        <v>314</v>
      </c>
      <c r="E13058" s="18" t="s">
        <v>333</v>
      </c>
      <c r="F13058" s="18" t="str">
        <f t="shared" si="407"/>
        <v>South Hadley-Total Volumetric Charge-44986</v>
      </c>
      <c r="G13058" s="11" t="s">
        <v>131</v>
      </c>
      <c r="H13058" s="11" t="s">
        <v>55</v>
      </c>
      <c r="I13058" s="11" t="s">
        <v>55</v>
      </c>
      <c r="J13058" s="11" t="s">
        <v>55</v>
      </c>
      <c r="K13058" s="11" t="str">
        <f>IFERROR(INDEX('EDC Component Dictionary'!$C$5:$C$37,MATCH('Rates Database'!J13058,'EDC Component Dictionary'!$B$5:$B$37,0)), "Energy Supply")</f>
        <v>Energy Supply</v>
      </c>
      <c r="L13058" s="12">
        <v>0.17291519999999999</v>
      </c>
      <c r="M13058" s="12"/>
    </row>
    <row r="13059" spans="1:13" x14ac:dyDescent="0.3">
      <c r="A13059" s="18">
        <v>13057</v>
      </c>
      <c r="B13059" s="18">
        <f t="shared" si="408"/>
        <v>2023</v>
      </c>
      <c r="C13059" s="17">
        <v>44986</v>
      </c>
      <c r="D13059" s="18" t="s">
        <v>314</v>
      </c>
      <c r="E13059" s="18" t="s">
        <v>334</v>
      </c>
      <c r="F13059" s="18" t="str">
        <f t="shared" si="407"/>
        <v>Georgetown-Total Volumetric Charge-44986</v>
      </c>
      <c r="G13059" s="11" t="s">
        <v>131</v>
      </c>
      <c r="H13059" s="11" t="s">
        <v>55</v>
      </c>
      <c r="I13059" s="11" t="s">
        <v>55</v>
      </c>
      <c r="J13059" s="11" t="s">
        <v>55</v>
      </c>
      <c r="K13059" s="11" t="str">
        <f>IFERROR(INDEX('EDC Component Dictionary'!$C$5:$C$37,MATCH('Rates Database'!J13059,'EDC Component Dictionary'!$B$5:$B$37,0)), "Energy Supply")</f>
        <v>Energy Supply</v>
      </c>
      <c r="L13059" s="12">
        <v>0.17379500000000001</v>
      </c>
      <c r="M13059" s="12"/>
    </row>
    <row r="13060" spans="1:13" x14ac:dyDescent="0.3">
      <c r="A13060" s="18">
        <v>13058</v>
      </c>
      <c r="B13060" s="18">
        <f t="shared" si="408"/>
        <v>2023</v>
      </c>
      <c r="C13060" s="17">
        <v>44986</v>
      </c>
      <c r="D13060" s="18" t="s">
        <v>314</v>
      </c>
      <c r="E13060" s="18" t="s">
        <v>335</v>
      </c>
      <c r="F13060" s="18" t="str">
        <f t="shared" ref="F13060:F13123" si="409">_xlfn.CONCAT(E13060,"-",J13060,"-",C13060)</f>
        <v>Sterling-Total Volumetric Charge-44986</v>
      </c>
      <c r="G13060" s="11" t="s">
        <v>131</v>
      </c>
      <c r="H13060" s="11" t="s">
        <v>55</v>
      </c>
      <c r="I13060" s="11" t="s">
        <v>55</v>
      </c>
      <c r="J13060" s="11" t="s">
        <v>55</v>
      </c>
      <c r="K13060" s="11" t="str">
        <f>IFERROR(INDEX('EDC Component Dictionary'!$C$5:$C$37,MATCH('Rates Database'!J13060,'EDC Component Dictionary'!$B$5:$B$37,0)), "Energy Supply")</f>
        <v>Energy Supply</v>
      </c>
      <c r="L13060" s="12">
        <v>0.15104999999999999</v>
      </c>
      <c r="M13060" s="12"/>
    </row>
    <row r="13061" spans="1:13" x14ac:dyDescent="0.3">
      <c r="A13061" s="18">
        <v>13059</v>
      </c>
      <c r="B13061" s="18">
        <f t="shared" si="408"/>
        <v>2023</v>
      </c>
      <c r="C13061" s="17">
        <v>44986</v>
      </c>
      <c r="D13061" s="18" t="s">
        <v>314</v>
      </c>
      <c r="E13061" s="18" t="s">
        <v>336</v>
      </c>
      <c r="F13061" s="18" t="str">
        <f t="shared" si="409"/>
        <v>Littleton-Total Volumetric Charge-44986</v>
      </c>
      <c r="G13061" s="11" t="s">
        <v>131</v>
      </c>
      <c r="H13061" s="11" t="s">
        <v>55</v>
      </c>
      <c r="I13061" s="11" t="s">
        <v>55</v>
      </c>
      <c r="J13061" s="11" t="s">
        <v>55</v>
      </c>
      <c r="K13061" s="11" t="str">
        <f>IFERROR(INDEX('EDC Component Dictionary'!$C$5:$C$37,MATCH('Rates Database'!J13061,'EDC Component Dictionary'!$B$5:$B$37,0)), "Energy Supply")</f>
        <v>Energy Supply</v>
      </c>
      <c r="L13061" s="12">
        <v>0.13713819999999999</v>
      </c>
      <c r="M13061" s="12"/>
    </row>
    <row r="13062" spans="1:13" x14ac:dyDescent="0.3">
      <c r="A13062" s="18">
        <v>13060</v>
      </c>
      <c r="B13062" s="18">
        <f t="shared" si="408"/>
        <v>2023</v>
      </c>
      <c r="C13062" s="17">
        <v>44986</v>
      </c>
      <c r="D13062" s="18" t="s">
        <v>314</v>
      </c>
      <c r="E13062" s="18" t="s">
        <v>337</v>
      </c>
      <c r="F13062" s="18" t="str">
        <f t="shared" si="409"/>
        <v>Boylston-Total Volumetric Charge-44986</v>
      </c>
      <c r="G13062" s="11" t="s">
        <v>131</v>
      </c>
      <c r="H13062" s="11" t="s">
        <v>55</v>
      </c>
      <c r="I13062" s="11" t="s">
        <v>55</v>
      </c>
      <c r="J13062" s="11" t="s">
        <v>55</v>
      </c>
      <c r="K13062" s="11" t="str">
        <f>IFERROR(INDEX('EDC Component Dictionary'!$C$5:$C$37,MATCH('Rates Database'!J13062,'EDC Component Dictionary'!$B$5:$B$37,0)), "Energy Supply")</f>
        <v>Energy Supply</v>
      </c>
      <c r="L13062" s="12">
        <v>0.17449999999999999</v>
      </c>
      <c r="M13062" s="12"/>
    </row>
    <row r="13063" spans="1:13" x14ac:dyDescent="0.3">
      <c r="A13063" s="18">
        <v>13061</v>
      </c>
      <c r="B13063" s="18">
        <f t="shared" si="408"/>
        <v>2023</v>
      </c>
      <c r="C13063" s="17">
        <v>44986</v>
      </c>
      <c r="D13063" s="18" t="s">
        <v>314</v>
      </c>
      <c r="E13063" s="18" t="s">
        <v>338</v>
      </c>
      <c r="F13063" s="18" t="str">
        <f t="shared" si="409"/>
        <v>Princeton-Total Volumetric Charge-44986</v>
      </c>
      <c r="G13063" s="11" t="s">
        <v>131</v>
      </c>
      <c r="H13063" s="11" t="s">
        <v>55</v>
      </c>
      <c r="I13063" s="11" t="s">
        <v>55</v>
      </c>
      <c r="J13063" s="11" t="s">
        <v>55</v>
      </c>
      <c r="K13063" s="11" t="str">
        <f>IFERROR(INDEX('EDC Component Dictionary'!$C$5:$C$37,MATCH('Rates Database'!J13063,'EDC Component Dictionary'!$B$5:$B$37,0)), "Energy Supply")</f>
        <v>Energy Supply</v>
      </c>
      <c r="L13063" s="12">
        <v>0.235124999999999</v>
      </c>
      <c r="M13063" s="12"/>
    </row>
    <row r="13064" spans="1:13" x14ac:dyDescent="0.3">
      <c r="A13064" s="18">
        <v>13062</v>
      </c>
      <c r="B13064" s="18">
        <f t="shared" si="408"/>
        <v>2023</v>
      </c>
      <c r="C13064" s="17">
        <v>44986</v>
      </c>
      <c r="D13064" s="18" t="s">
        <v>314</v>
      </c>
      <c r="E13064" s="18" t="s">
        <v>339</v>
      </c>
      <c r="F13064" s="18" t="str">
        <f t="shared" si="409"/>
        <v>Rowley-Total Volumetric Charge-44986</v>
      </c>
      <c r="G13064" s="11" t="s">
        <v>131</v>
      </c>
      <c r="H13064" s="11" t="s">
        <v>55</v>
      </c>
      <c r="I13064" s="11" t="s">
        <v>55</v>
      </c>
      <c r="J13064" s="11" t="s">
        <v>55</v>
      </c>
      <c r="K13064" s="11" t="str">
        <f>IFERROR(INDEX('EDC Component Dictionary'!$C$5:$C$37,MATCH('Rates Database'!J13064,'EDC Component Dictionary'!$B$5:$B$37,0)), "Energy Supply")</f>
        <v>Energy Supply</v>
      </c>
      <c r="L13064" s="12">
        <v>0.19350000000000001</v>
      </c>
      <c r="M13064" s="12"/>
    </row>
    <row r="13065" spans="1:13" x14ac:dyDescent="0.3">
      <c r="A13065" s="18">
        <v>13063</v>
      </c>
      <c r="B13065" s="18">
        <f t="shared" si="408"/>
        <v>2023</v>
      </c>
      <c r="C13065" s="17">
        <v>44986</v>
      </c>
      <c r="D13065" s="18" t="s">
        <v>314</v>
      </c>
      <c r="E13065" s="18" t="s">
        <v>340</v>
      </c>
      <c r="F13065" s="18" t="str">
        <f t="shared" si="409"/>
        <v>Wakefield-Total Volumetric Charge-44986</v>
      </c>
      <c r="G13065" s="11" t="s">
        <v>131</v>
      </c>
      <c r="H13065" s="11" t="s">
        <v>55</v>
      </c>
      <c r="I13065" s="11" t="s">
        <v>55</v>
      </c>
      <c r="J13065" s="11" t="s">
        <v>55</v>
      </c>
      <c r="K13065" s="11" t="str">
        <f>IFERROR(INDEX('EDC Component Dictionary'!$C$5:$C$37,MATCH('Rates Database'!J13065,'EDC Component Dictionary'!$B$5:$B$37,0)), "Energy Supply")</f>
        <v>Energy Supply</v>
      </c>
      <c r="L13065" s="12">
        <v>0.20532999999999901</v>
      </c>
      <c r="M13065" s="12"/>
    </row>
    <row r="13066" spans="1:13" x14ac:dyDescent="0.3">
      <c r="A13066" s="18">
        <v>13064</v>
      </c>
      <c r="B13066" s="18">
        <f t="shared" si="408"/>
        <v>2023</v>
      </c>
      <c r="C13066" s="17">
        <v>44986</v>
      </c>
      <c r="D13066" s="18" t="s">
        <v>314</v>
      </c>
      <c r="E13066" s="18" t="s">
        <v>341</v>
      </c>
      <c r="F13066" s="18" t="str">
        <f t="shared" si="409"/>
        <v>Hull-Total Volumetric Charge-44986</v>
      </c>
      <c r="G13066" s="11" t="s">
        <v>131</v>
      </c>
      <c r="H13066" s="11" t="s">
        <v>55</v>
      </c>
      <c r="I13066" s="11" t="s">
        <v>55</v>
      </c>
      <c r="J13066" s="11" t="s">
        <v>55</v>
      </c>
      <c r="K13066" s="11" t="str">
        <f>IFERROR(INDEX('EDC Component Dictionary'!$C$5:$C$37,MATCH('Rates Database'!J13066,'EDC Component Dictionary'!$B$5:$B$37,0)), "Energy Supply")</f>
        <v>Energy Supply</v>
      </c>
      <c r="L13066" s="12">
        <v>0.198599999999999</v>
      </c>
      <c r="M13066" s="12"/>
    </row>
    <row r="13067" spans="1:13" x14ac:dyDescent="0.3">
      <c r="A13067" s="18">
        <v>13065</v>
      </c>
      <c r="B13067" s="18">
        <f t="shared" si="408"/>
        <v>2023</v>
      </c>
      <c r="C13067" s="17">
        <v>44986</v>
      </c>
      <c r="D13067" s="18" t="s">
        <v>314</v>
      </c>
      <c r="E13067" s="18" t="s">
        <v>342</v>
      </c>
      <c r="F13067" s="18" t="str">
        <f t="shared" si="409"/>
        <v>North Attleborough-Total Volumetric Charge-44986</v>
      </c>
      <c r="G13067" s="11" t="s">
        <v>131</v>
      </c>
      <c r="H13067" s="11" t="s">
        <v>55</v>
      </c>
      <c r="I13067" s="11" t="s">
        <v>55</v>
      </c>
      <c r="J13067" s="11" t="s">
        <v>55</v>
      </c>
      <c r="K13067" s="11" t="str">
        <f>IFERROR(INDEX('EDC Component Dictionary'!$C$5:$C$37,MATCH('Rates Database'!J13067,'EDC Component Dictionary'!$B$5:$B$37,0)), "Energy Supply")</f>
        <v>Energy Supply</v>
      </c>
      <c r="L13067" s="12">
        <v>0.14615999999999901</v>
      </c>
      <c r="M13067" s="12"/>
    </row>
    <row r="13068" spans="1:13" x14ac:dyDescent="0.3">
      <c r="A13068" s="18">
        <v>13066</v>
      </c>
      <c r="B13068" s="18">
        <f t="shared" si="408"/>
        <v>2023</v>
      </c>
      <c r="C13068" s="17">
        <v>44986</v>
      </c>
      <c r="D13068" s="18" t="s">
        <v>314</v>
      </c>
      <c r="E13068" s="18" t="s">
        <v>343</v>
      </c>
      <c r="F13068" s="18" t="str">
        <f t="shared" si="409"/>
        <v>Holden-Total Volumetric Charge-44986</v>
      </c>
      <c r="G13068" s="11" t="s">
        <v>131</v>
      </c>
      <c r="H13068" s="11" t="s">
        <v>55</v>
      </c>
      <c r="I13068" s="11" t="s">
        <v>55</v>
      </c>
      <c r="J13068" s="11" t="s">
        <v>55</v>
      </c>
      <c r="K13068" s="11" t="str">
        <f>IFERROR(INDEX('EDC Component Dictionary'!$C$5:$C$37,MATCH('Rates Database'!J13068,'EDC Component Dictionary'!$B$5:$B$37,0)), "Energy Supply")</f>
        <v>Energy Supply</v>
      </c>
      <c r="L13068" s="12">
        <v>0.18124499999999999</v>
      </c>
      <c r="M13068" s="12"/>
    </row>
    <row r="13069" spans="1:13" x14ac:dyDescent="0.3">
      <c r="A13069" s="18">
        <v>13067</v>
      </c>
      <c r="B13069" s="18">
        <f t="shared" si="408"/>
        <v>2023</v>
      </c>
      <c r="C13069" s="17">
        <v>44986</v>
      </c>
      <c r="D13069" s="18" t="s">
        <v>314</v>
      </c>
      <c r="E13069" s="18" t="s">
        <v>344</v>
      </c>
      <c r="F13069" s="18" t="str">
        <f t="shared" si="409"/>
        <v>Norwood-Total Volumetric Charge-44986</v>
      </c>
      <c r="G13069" s="11" t="s">
        <v>131</v>
      </c>
      <c r="H13069" s="11" t="s">
        <v>55</v>
      </c>
      <c r="I13069" s="11" t="s">
        <v>55</v>
      </c>
      <c r="J13069" s="11" t="s">
        <v>55</v>
      </c>
      <c r="K13069" s="11" t="str">
        <f>IFERROR(INDEX('EDC Component Dictionary'!$C$5:$C$37,MATCH('Rates Database'!J13069,'EDC Component Dictionary'!$B$5:$B$37,0)), "Energy Supply")</f>
        <v>Energy Supply</v>
      </c>
      <c r="L13069" s="12">
        <v>0.16392999999999999</v>
      </c>
      <c r="M13069" s="12"/>
    </row>
    <row r="13070" spans="1:13" x14ac:dyDescent="0.3">
      <c r="A13070" s="18">
        <v>13068</v>
      </c>
      <c r="B13070" s="18">
        <f t="shared" si="408"/>
        <v>2023</v>
      </c>
      <c r="C13070" s="17">
        <v>44986</v>
      </c>
      <c r="D13070" s="18" t="s">
        <v>314</v>
      </c>
      <c r="E13070" s="18" t="s">
        <v>345</v>
      </c>
      <c r="F13070" s="18" t="str">
        <f t="shared" si="409"/>
        <v>Russell-Total Volumetric Charge-44986</v>
      </c>
      <c r="G13070" s="11" t="s">
        <v>131</v>
      </c>
      <c r="H13070" s="11" t="s">
        <v>55</v>
      </c>
      <c r="I13070" s="11" t="s">
        <v>55</v>
      </c>
      <c r="J13070" s="11" t="s">
        <v>55</v>
      </c>
      <c r="K13070" s="11" t="str">
        <f>IFERROR(INDEX('EDC Component Dictionary'!$C$5:$C$37,MATCH('Rates Database'!J13070,'EDC Component Dictionary'!$B$5:$B$37,0)), "Energy Supply")</f>
        <v>Energy Supply</v>
      </c>
      <c r="L13070" s="12">
        <v>0.17399999999999999</v>
      </c>
      <c r="M13070" s="12"/>
    </row>
    <row r="13071" spans="1:13" x14ac:dyDescent="0.3">
      <c r="A13071" s="18">
        <v>13069</v>
      </c>
      <c r="B13071" s="18">
        <f t="shared" si="408"/>
        <v>2023</v>
      </c>
      <c r="C13071" s="17">
        <v>44986</v>
      </c>
      <c r="D13071" s="18" t="s">
        <v>314</v>
      </c>
      <c r="E13071" s="18" t="s">
        <v>346</v>
      </c>
      <c r="F13071" s="18" t="str">
        <f t="shared" si="409"/>
        <v>Chester-Total Volumetric Charge-44986</v>
      </c>
      <c r="G13071" s="11" t="s">
        <v>131</v>
      </c>
      <c r="H13071" s="11" t="s">
        <v>55</v>
      </c>
      <c r="I13071" s="11" t="s">
        <v>55</v>
      </c>
      <c r="J13071" s="11" t="s">
        <v>55</v>
      </c>
      <c r="K13071" s="11" t="str">
        <f>IFERROR(INDEX('EDC Component Dictionary'!$C$5:$C$37,MATCH('Rates Database'!J13071,'EDC Component Dictionary'!$B$5:$B$37,0)), "Energy Supply")</f>
        <v>Energy Supply</v>
      </c>
      <c r="L13071" s="12">
        <v>0.22046650000000001</v>
      </c>
      <c r="M13071" s="12"/>
    </row>
    <row r="13072" spans="1:13" x14ac:dyDescent="0.3">
      <c r="A13072" s="18">
        <v>13070</v>
      </c>
      <c r="B13072" s="18">
        <f t="shared" si="408"/>
        <v>2019</v>
      </c>
      <c r="C13072" s="17">
        <v>43647</v>
      </c>
      <c r="D13072" s="18" t="s">
        <v>314</v>
      </c>
      <c r="E13072" s="18" t="s">
        <v>315</v>
      </c>
      <c r="F13072" s="18" t="str">
        <f t="shared" si="409"/>
        <v>Holyoke-Total Volumetric Charge-43647</v>
      </c>
      <c r="G13072" s="11" t="s">
        <v>131</v>
      </c>
      <c r="H13072" s="11" t="s">
        <v>55</v>
      </c>
      <c r="I13072" s="11" t="s">
        <v>55</v>
      </c>
      <c r="J13072" s="11" t="s">
        <v>55</v>
      </c>
      <c r="K13072" s="11" t="str">
        <f>IFERROR(INDEX('EDC Component Dictionary'!$C$5:$C$37,MATCH('Rates Database'!J13072,'EDC Component Dictionary'!$B$5:$B$37,0)), "Energy Supply")</f>
        <v>Energy Supply</v>
      </c>
      <c r="L13072" s="12">
        <v>0.123295999999999</v>
      </c>
      <c r="M13072" s="12"/>
    </row>
    <row r="13073" spans="1:13" x14ac:dyDescent="0.3">
      <c r="A13073" s="18">
        <v>13071</v>
      </c>
      <c r="B13073" s="18">
        <f t="shared" si="408"/>
        <v>2019</v>
      </c>
      <c r="C13073" s="17">
        <v>43647</v>
      </c>
      <c r="D13073" s="18" t="s">
        <v>314</v>
      </c>
      <c r="E13073" s="18" t="s">
        <v>316</v>
      </c>
      <c r="F13073" s="18" t="str">
        <f t="shared" si="409"/>
        <v>West Boylston-Total Volumetric Charge-43647</v>
      </c>
      <c r="G13073" s="11" t="s">
        <v>131</v>
      </c>
      <c r="H13073" s="11" t="s">
        <v>55</v>
      </c>
      <c r="I13073" s="11" t="s">
        <v>55</v>
      </c>
      <c r="J13073" s="11" t="s">
        <v>55</v>
      </c>
      <c r="K13073" s="11" t="str">
        <f>IFERROR(INDEX('EDC Component Dictionary'!$C$5:$C$37,MATCH('Rates Database'!J13073,'EDC Component Dictionary'!$B$5:$B$37,0)), "Energy Supply")</f>
        <v>Energy Supply</v>
      </c>
      <c r="L13073" s="12">
        <v>0.123959999999999</v>
      </c>
      <c r="M13073" s="12"/>
    </row>
    <row r="13074" spans="1:13" x14ac:dyDescent="0.3">
      <c r="A13074" s="18">
        <v>13072</v>
      </c>
      <c r="B13074" s="18">
        <f t="shared" si="408"/>
        <v>2019</v>
      </c>
      <c r="C13074" s="17">
        <v>43647</v>
      </c>
      <c r="D13074" s="18" t="s">
        <v>314</v>
      </c>
      <c r="E13074" s="18" t="s">
        <v>317</v>
      </c>
      <c r="F13074" s="18" t="str">
        <f t="shared" si="409"/>
        <v>Danvers-Total Volumetric Charge-43647</v>
      </c>
      <c r="G13074" s="11" t="s">
        <v>131</v>
      </c>
      <c r="H13074" s="11" t="s">
        <v>55</v>
      </c>
      <c r="I13074" s="11" t="s">
        <v>55</v>
      </c>
      <c r="J13074" s="11" t="s">
        <v>55</v>
      </c>
      <c r="K13074" s="11" t="str">
        <f>IFERROR(INDEX('EDC Component Dictionary'!$C$5:$C$37,MATCH('Rates Database'!J13074,'EDC Component Dictionary'!$B$5:$B$37,0)), "Energy Supply")</f>
        <v>Energy Supply</v>
      </c>
      <c r="L13074" s="12">
        <v>0.13128999999999999</v>
      </c>
      <c r="M13074" s="12"/>
    </row>
    <row r="13075" spans="1:13" x14ac:dyDescent="0.3">
      <c r="A13075" s="18">
        <v>13073</v>
      </c>
      <c r="B13075" s="18">
        <f t="shared" si="408"/>
        <v>2019</v>
      </c>
      <c r="C13075" s="17">
        <v>43647</v>
      </c>
      <c r="D13075" s="18" t="s">
        <v>314</v>
      </c>
      <c r="E13075" s="18" t="s">
        <v>318</v>
      </c>
      <c r="F13075" s="18" t="str">
        <f t="shared" si="409"/>
        <v>Peabody-Total Volumetric Charge-43647</v>
      </c>
      <c r="G13075" s="11" t="s">
        <v>131</v>
      </c>
      <c r="H13075" s="11" t="s">
        <v>55</v>
      </c>
      <c r="I13075" s="11" t="s">
        <v>55</v>
      </c>
      <c r="J13075" s="11" t="s">
        <v>55</v>
      </c>
      <c r="K13075" s="11" t="str">
        <f>IFERROR(INDEX('EDC Component Dictionary'!$C$5:$C$37,MATCH('Rates Database'!J13075,'EDC Component Dictionary'!$B$5:$B$37,0)), "Energy Supply")</f>
        <v>Energy Supply</v>
      </c>
      <c r="L13075" s="12">
        <v>0.10185</v>
      </c>
      <c r="M13075" s="12"/>
    </row>
    <row r="13076" spans="1:13" x14ac:dyDescent="0.3">
      <c r="A13076" s="18">
        <v>13074</v>
      </c>
      <c r="B13076" s="18">
        <f t="shared" si="408"/>
        <v>2019</v>
      </c>
      <c r="C13076" s="17">
        <v>43647</v>
      </c>
      <c r="D13076" s="18" t="s">
        <v>314</v>
      </c>
      <c r="E13076" s="18" t="s">
        <v>319</v>
      </c>
      <c r="F13076" s="18" t="str">
        <f t="shared" si="409"/>
        <v>Ashburnham-Total Volumetric Charge-43647</v>
      </c>
      <c r="G13076" s="11" t="s">
        <v>131</v>
      </c>
      <c r="H13076" s="11" t="s">
        <v>55</v>
      </c>
      <c r="I13076" s="11" t="s">
        <v>55</v>
      </c>
      <c r="J13076" s="11" t="s">
        <v>55</v>
      </c>
      <c r="K13076" s="11" t="str">
        <f>IFERROR(INDEX('EDC Component Dictionary'!$C$5:$C$37,MATCH('Rates Database'!J13076,'EDC Component Dictionary'!$B$5:$B$37,0)), "Energy Supply")</f>
        <v>Energy Supply</v>
      </c>
      <c r="L13076" s="12">
        <v>0.13869999999999999</v>
      </c>
      <c r="M13076" s="12"/>
    </row>
    <row r="13077" spans="1:13" x14ac:dyDescent="0.3">
      <c r="A13077" s="18">
        <v>13075</v>
      </c>
      <c r="B13077" s="18">
        <f t="shared" si="408"/>
        <v>2019</v>
      </c>
      <c r="C13077" s="17">
        <v>43647</v>
      </c>
      <c r="D13077" s="18" t="s">
        <v>314</v>
      </c>
      <c r="E13077" s="18" t="s">
        <v>320</v>
      </c>
      <c r="F13077" s="18" t="str">
        <f t="shared" si="409"/>
        <v>Mansfield-Total Volumetric Charge-43647</v>
      </c>
      <c r="G13077" s="11" t="s">
        <v>131</v>
      </c>
      <c r="H13077" s="11" t="s">
        <v>55</v>
      </c>
      <c r="I13077" s="11" t="s">
        <v>55</v>
      </c>
      <c r="J13077" s="11" t="s">
        <v>55</v>
      </c>
      <c r="K13077" s="11" t="str">
        <f>IFERROR(INDEX('EDC Component Dictionary'!$C$5:$C$37,MATCH('Rates Database'!J13077,'EDC Component Dictionary'!$B$5:$B$37,0)), "Energy Supply")</f>
        <v>Energy Supply</v>
      </c>
      <c r="L13077" s="12">
        <v>0.10915999999999999</v>
      </c>
      <c r="M13077" s="12"/>
    </row>
    <row r="13078" spans="1:13" x14ac:dyDescent="0.3">
      <c r="A13078" s="18">
        <v>13076</v>
      </c>
      <c r="B13078" s="18">
        <f t="shared" ref="B13078:B13141" si="410">YEAR(C13078)</f>
        <v>2019</v>
      </c>
      <c r="C13078" s="17">
        <v>43647</v>
      </c>
      <c r="D13078" s="18" t="s">
        <v>314</v>
      </c>
      <c r="E13078" s="18" t="s">
        <v>321</v>
      </c>
      <c r="F13078" s="18" t="str">
        <f t="shared" si="409"/>
        <v>Braintree-Total Volumetric Charge-43647</v>
      </c>
      <c r="G13078" s="11" t="s">
        <v>131</v>
      </c>
      <c r="H13078" s="11" t="s">
        <v>55</v>
      </c>
      <c r="I13078" s="11" t="s">
        <v>55</v>
      </c>
      <c r="J13078" s="11" t="s">
        <v>55</v>
      </c>
      <c r="K13078" s="11" t="str">
        <f>IFERROR(INDEX('EDC Component Dictionary'!$C$5:$C$37,MATCH('Rates Database'!J13078,'EDC Component Dictionary'!$B$5:$B$37,0)), "Energy Supply")</f>
        <v>Energy Supply</v>
      </c>
      <c r="L13078" s="12">
        <v>0.13549899999999901</v>
      </c>
      <c r="M13078" s="12"/>
    </row>
    <row r="13079" spans="1:13" x14ac:dyDescent="0.3">
      <c r="A13079" s="18">
        <v>13077</v>
      </c>
      <c r="B13079" s="18">
        <f t="shared" si="410"/>
        <v>2019</v>
      </c>
      <c r="C13079" s="17">
        <v>43647</v>
      </c>
      <c r="D13079" s="18" t="s">
        <v>314</v>
      </c>
      <c r="E13079" s="18" t="s">
        <v>322</v>
      </c>
      <c r="F13079" s="18" t="str">
        <f t="shared" si="409"/>
        <v>Paxton-Total Volumetric Charge-43647</v>
      </c>
      <c r="G13079" s="11" t="s">
        <v>131</v>
      </c>
      <c r="H13079" s="11" t="s">
        <v>55</v>
      </c>
      <c r="I13079" s="11" t="s">
        <v>55</v>
      </c>
      <c r="J13079" s="11" t="s">
        <v>55</v>
      </c>
      <c r="K13079" s="11" t="str">
        <f>IFERROR(INDEX('EDC Component Dictionary'!$C$5:$C$37,MATCH('Rates Database'!J13079,'EDC Component Dictionary'!$B$5:$B$37,0)), "Energy Supply")</f>
        <v>Energy Supply</v>
      </c>
      <c r="L13079" s="12">
        <v>0.14562</v>
      </c>
      <c r="M13079" s="12"/>
    </row>
    <row r="13080" spans="1:13" x14ac:dyDescent="0.3">
      <c r="A13080" s="18">
        <v>13078</v>
      </c>
      <c r="B13080" s="18">
        <f t="shared" si="410"/>
        <v>2019</v>
      </c>
      <c r="C13080" s="17">
        <v>43647</v>
      </c>
      <c r="D13080" s="18" t="s">
        <v>314</v>
      </c>
      <c r="E13080" s="18" t="s">
        <v>323</v>
      </c>
      <c r="F13080" s="18" t="str">
        <f t="shared" si="409"/>
        <v>Templeton-Total Volumetric Charge-43647</v>
      </c>
      <c r="G13080" s="11" t="s">
        <v>131</v>
      </c>
      <c r="H13080" s="11" t="s">
        <v>55</v>
      </c>
      <c r="I13080" s="11" t="s">
        <v>55</v>
      </c>
      <c r="J13080" s="11" t="s">
        <v>55</v>
      </c>
      <c r="K13080" s="11" t="str">
        <f>IFERROR(INDEX('EDC Component Dictionary'!$C$5:$C$37,MATCH('Rates Database'!J13080,'EDC Component Dictionary'!$B$5:$B$37,0)), "Energy Supply")</f>
        <v>Energy Supply</v>
      </c>
      <c r="L13080" s="12">
        <v>0.123399999999999</v>
      </c>
      <c r="M13080" s="12"/>
    </row>
    <row r="13081" spans="1:13" x14ac:dyDescent="0.3">
      <c r="A13081" s="18">
        <v>13079</v>
      </c>
      <c r="B13081" s="18">
        <f t="shared" si="410"/>
        <v>2019</v>
      </c>
      <c r="C13081" s="17">
        <v>43647</v>
      </c>
      <c r="D13081" s="18" t="s">
        <v>314</v>
      </c>
      <c r="E13081" s="18" t="s">
        <v>324</v>
      </c>
      <c r="F13081" s="18" t="str">
        <f t="shared" si="409"/>
        <v>Hudson-Total Volumetric Charge-43647</v>
      </c>
      <c r="G13081" s="11" t="s">
        <v>131</v>
      </c>
      <c r="H13081" s="11" t="s">
        <v>55</v>
      </c>
      <c r="I13081" s="11" t="s">
        <v>55</v>
      </c>
      <c r="J13081" s="11" t="s">
        <v>55</v>
      </c>
      <c r="K13081" s="11" t="str">
        <f>IFERROR(INDEX('EDC Component Dictionary'!$C$5:$C$37,MATCH('Rates Database'!J13081,'EDC Component Dictionary'!$B$5:$B$37,0)), "Energy Supply")</f>
        <v>Energy Supply</v>
      </c>
      <c r="L13081" s="12">
        <v>0.107449999999999</v>
      </c>
      <c r="M13081" s="12"/>
    </row>
    <row r="13082" spans="1:13" x14ac:dyDescent="0.3">
      <c r="A13082" s="18">
        <v>13080</v>
      </c>
      <c r="B13082" s="18">
        <f t="shared" si="410"/>
        <v>2019</v>
      </c>
      <c r="C13082" s="17">
        <v>43647</v>
      </c>
      <c r="D13082" s="18" t="s">
        <v>314</v>
      </c>
      <c r="E13082" s="18" t="s">
        <v>325</v>
      </c>
      <c r="F13082" s="18" t="str">
        <f t="shared" si="409"/>
        <v>Reading-Total Volumetric Charge-43647</v>
      </c>
      <c r="G13082" s="11" t="s">
        <v>131</v>
      </c>
      <c r="H13082" s="11" t="s">
        <v>55</v>
      </c>
      <c r="I13082" s="11" t="s">
        <v>55</v>
      </c>
      <c r="J13082" s="11" t="s">
        <v>55</v>
      </c>
      <c r="K13082" s="11" t="str">
        <f>IFERROR(INDEX('EDC Component Dictionary'!$C$5:$C$37,MATCH('Rates Database'!J13082,'EDC Component Dictionary'!$B$5:$B$37,0)), "Energy Supply")</f>
        <v>Energy Supply</v>
      </c>
      <c r="L13082" s="12">
        <v>0.15161349999999901</v>
      </c>
      <c r="M13082" s="12"/>
    </row>
    <row r="13083" spans="1:13" x14ac:dyDescent="0.3">
      <c r="A13083" s="18">
        <v>13081</v>
      </c>
      <c r="B13083" s="18">
        <f t="shared" si="410"/>
        <v>2019</v>
      </c>
      <c r="C13083" s="17">
        <v>43647</v>
      </c>
      <c r="D13083" s="18" t="s">
        <v>314</v>
      </c>
      <c r="E13083" s="18" t="s">
        <v>326</v>
      </c>
      <c r="F13083" s="18" t="str">
        <f t="shared" si="409"/>
        <v>Shrewsbury-Total Volumetric Charge-43647</v>
      </c>
      <c r="G13083" s="11" t="s">
        <v>131</v>
      </c>
      <c r="H13083" s="11" t="s">
        <v>55</v>
      </c>
      <c r="I13083" s="11" t="s">
        <v>55</v>
      </c>
      <c r="J13083" s="11" t="s">
        <v>55</v>
      </c>
      <c r="K13083" s="11" t="str">
        <f>IFERROR(INDEX('EDC Component Dictionary'!$C$5:$C$37,MATCH('Rates Database'!J13083,'EDC Component Dictionary'!$B$5:$B$37,0)), "Energy Supply")</f>
        <v>Energy Supply</v>
      </c>
      <c r="L13083" s="12">
        <v>0.11516</v>
      </c>
      <c r="M13083" s="12"/>
    </row>
    <row r="13084" spans="1:13" x14ac:dyDescent="0.3">
      <c r="A13084" s="18">
        <v>13082</v>
      </c>
      <c r="B13084" s="18">
        <f t="shared" si="410"/>
        <v>2019</v>
      </c>
      <c r="C13084" s="17">
        <v>43647</v>
      </c>
      <c r="D13084" s="18" t="s">
        <v>314</v>
      </c>
      <c r="E13084" s="18" t="s">
        <v>327</v>
      </c>
      <c r="F13084" s="18" t="str">
        <f t="shared" si="409"/>
        <v>Ipswich-Total Volumetric Charge-43647</v>
      </c>
      <c r="G13084" s="11" t="s">
        <v>131</v>
      </c>
      <c r="H13084" s="11" t="s">
        <v>55</v>
      </c>
      <c r="I13084" s="11" t="s">
        <v>55</v>
      </c>
      <c r="J13084" s="11" t="s">
        <v>55</v>
      </c>
      <c r="K13084" s="11" t="str">
        <f>IFERROR(INDEX('EDC Component Dictionary'!$C$5:$C$37,MATCH('Rates Database'!J13084,'EDC Component Dictionary'!$B$5:$B$37,0)), "Energy Supply")</f>
        <v>Energy Supply</v>
      </c>
      <c r="L13084" s="12">
        <v>0.1326</v>
      </c>
      <c r="M13084" s="12"/>
    </row>
    <row r="13085" spans="1:13" x14ac:dyDescent="0.3">
      <c r="A13085" s="18">
        <v>13083</v>
      </c>
      <c r="B13085" s="18">
        <f t="shared" si="410"/>
        <v>2019</v>
      </c>
      <c r="C13085" s="17">
        <v>43647</v>
      </c>
      <c r="D13085" s="18" t="s">
        <v>314</v>
      </c>
      <c r="E13085" s="18" t="s">
        <v>328</v>
      </c>
      <c r="F13085" s="18" t="str">
        <f t="shared" si="409"/>
        <v>Westfield-Total Volumetric Charge-43647</v>
      </c>
      <c r="G13085" s="11" t="s">
        <v>131</v>
      </c>
      <c r="H13085" s="11" t="s">
        <v>55</v>
      </c>
      <c r="I13085" s="11" t="s">
        <v>55</v>
      </c>
      <c r="J13085" s="11" t="s">
        <v>55</v>
      </c>
      <c r="K13085" s="11" t="str">
        <f>IFERROR(INDEX('EDC Component Dictionary'!$C$5:$C$37,MATCH('Rates Database'!J13085,'EDC Component Dictionary'!$B$5:$B$37,0)), "Energy Supply")</f>
        <v>Energy Supply</v>
      </c>
      <c r="L13085" s="12">
        <v>0.120251</v>
      </c>
      <c r="M13085" s="12"/>
    </row>
    <row r="13086" spans="1:13" x14ac:dyDescent="0.3">
      <c r="A13086" s="18">
        <v>13084</v>
      </c>
      <c r="B13086" s="18">
        <f t="shared" si="410"/>
        <v>2019</v>
      </c>
      <c r="C13086" s="17">
        <v>43647</v>
      </c>
      <c r="D13086" s="18" t="s">
        <v>314</v>
      </c>
      <c r="E13086" s="18" t="s">
        <v>329</v>
      </c>
      <c r="F13086" s="18" t="str">
        <f t="shared" si="409"/>
        <v>Merrimac-Total Volumetric Charge-43647</v>
      </c>
      <c r="G13086" s="11" t="s">
        <v>131</v>
      </c>
      <c r="H13086" s="11" t="s">
        <v>55</v>
      </c>
      <c r="I13086" s="11" t="s">
        <v>55</v>
      </c>
      <c r="J13086" s="11" t="s">
        <v>55</v>
      </c>
      <c r="K13086" s="11" t="str">
        <f>IFERROR(INDEX('EDC Component Dictionary'!$C$5:$C$37,MATCH('Rates Database'!J13086,'EDC Component Dictionary'!$B$5:$B$37,0)), "Energy Supply")</f>
        <v>Energy Supply</v>
      </c>
      <c r="L13086" s="12">
        <v>0.16528000000000001</v>
      </c>
      <c r="M13086" s="12"/>
    </row>
    <row r="13087" spans="1:13" x14ac:dyDescent="0.3">
      <c r="A13087" s="18">
        <v>13085</v>
      </c>
      <c r="B13087" s="18">
        <f t="shared" si="410"/>
        <v>2019</v>
      </c>
      <c r="C13087" s="17">
        <v>43647</v>
      </c>
      <c r="D13087" s="18" t="s">
        <v>314</v>
      </c>
      <c r="E13087" s="18" t="s">
        <v>330</v>
      </c>
      <c r="F13087" s="18" t="str">
        <f t="shared" si="409"/>
        <v>Chicopee-Total Volumetric Charge-43647</v>
      </c>
      <c r="G13087" s="11" t="s">
        <v>131</v>
      </c>
      <c r="H13087" s="11" t="s">
        <v>55</v>
      </c>
      <c r="I13087" s="11" t="s">
        <v>55</v>
      </c>
      <c r="J13087" s="11" t="s">
        <v>55</v>
      </c>
      <c r="K13087" s="11" t="str">
        <f>IFERROR(INDEX('EDC Component Dictionary'!$C$5:$C$37,MATCH('Rates Database'!J13087,'EDC Component Dictionary'!$B$5:$B$37,0)), "Energy Supply")</f>
        <v>Energy Supply</v>
      </c>
      <c r="L13087" s="12">
        <v>0.13014999999999999</v>
      </c>
      <c r="M13087" s="12"/>
    </row>
    <row r="13088" spans="1:13" x14ac:dyDescent="0.3">
      <c r="A13088" s="18">
        <v>13086</v>
      </c>
      <c r="B13088" s="18">
        <f t="shared" si="410"/>
        <v>2019</v>
      </c>
      <c r="C13088" s="17">
        <v>43647</v>
      </c>
      <c r="D13088" s="18" t="s">
        <v>314</v>
      </c>
      <c r="E13088" s="18" t="s">
        <v>331</v>
      </c>
      <c r="F13088" s="18" t="str">
        <f t="shared" si="409"/>
        <v>Marblehead-Total Volumetric Charge-43647</v>
      </c>
      <c r="G13088" s="11" t="s">
        <v>131</v>
      </c>
      <c r="H13088" s="11" t="s">
        <v>55</v>
      </c>
      <c r="I13088" s="11" t="s">
        <v>55</v>
      </c>
      <c r="J13088" s="11" t="s">
        <v>55</v>
      </c>
      <c r="K13088" s="11" t="str">
        <f>IFERROR(INDEX('EDC Component Dictionary'!$C$5:$C$37,MATCH('Rates Database'!J13088,'EDC Component Dictionary'!$B$5:$B$37,0)), "Energy Supply")</f>
        <v>Energy Supply</v>
      </c>
      <c r="L13088" s="12">
        <v>0.16950000000000001</v>
      </c>
      <c r="M13088" s="12"/>
    </row>
    <row r="13089" spans="1:13" x14ac:dyDescent="0.3">
      <c r="A13089" s="18">
        <v>13087</v>
      </c>
      <c r="B13089" s="18">
        <f t="shared" si="410"/>
        <v>2019</v>
      </c>
      <c r="C13089" s="17">
        <v>43647</v>
      </c>
      <c r="D13089" s="18" t="s">
        <v>314</v>
      </c>
      <c r="E13089" s="18" t="s">
        <v>332</v>
      </c>
      <c r="F13089" s="18" t="str">
        <f t="shared" si="409"/>
        <v>Hingham-Total Volumetric Charge-43647</v>
      </c>
      <c r="G13089" s="11" t="s">
        <v>131</v>
      </c>
      <c r="H13089" s="11" t="s">
        <v>55</v>
      </c>
      <c r="I13089" s="11" t="s">
        <v>55</v>
      </c>
      <c r="J13089" s="11" t="s">
        <v>55</v>
      </c>
      <c r="K13089" s="11" t="str">
        <f>IFERROR(INDEX('EDC Component Dictionary'!$C$5:$C$37,MATCH('Rates Database'!J13089,'EDC Component Dictionary'!$B$5:$B$37,0)), "Energy Supply")</f>
        <v>Energy Supply</v>
      </c>
      <c r="L13089" s="12">
        <v>0.131804</v>
      </c>
      <c r="M13089" s="12"/>
    </row>
    <row r="13090" spans="1:13" x14ac:dyDescent="0.3">
      <c r="A13090" s="18">
        <v>13088</v>
      </c>
      <c r="B13090" s="18">
        <f t="shared" si="410"/>
        <v>2019</v>
      </c>
      <c r="C13090" s="17">
        <v>43647</v>
      </c>
      <c r="D13090" s="18" t="s">
        <v>314</v>
      </c>
      <c r="E13090" s="18" t="s">
        <v>333</v>
      </c>
      <c r="F13090" s="18" t="str">
        <f t="shared" si="409"/>
        <v>South Hadley-Total Volumetric Charge-43647</v>
      </c>
      <c r="G13090" s="11" t="s">
        <v>131</v>
      </c>
      <c r="H13090" s="11" t="s">
        <v>55</v>
      </c>
      <c r="I13090" s="11" t="s">
        <v>55</v>
      </c>
      <c r="J13090" s="11" t="s">
        <v>55</v>
      </c>
      <c r="K13090" s="11" t="str">
        <f>IFERROR(INDEX('EDC Component Dictionary'!$C$5:$C$37,MATCH('Rates Database'!J13090,'EDC Component Dictionary'!$B$5:$B$37,0)), "Energy Supply")</f>
        <v>Energy Supply</v>
      </c>
      <c r="L13090" s="12">
        <v>0.111785199999999</v>
      </c>
      <c r="M13090" s="12"/>
    </row>
    <row r="13091" spans="1:13" x14ac:dyDescent="0.3">
      <c r="A13091" s="18">
        <v>13089</v>
      </c>
      <c r="B13091" s="18">
        <f t="shared" si="410"/>
        <v>2019</v>
      </c>
      <c r="C13091" s="17">
        <v>43647</v>
      </c>
      <c r="D13091" s="18" t="s">
        <v>314</v>
      </c>
      <c r="E13091" s="18" t="s">
        <v>334</v>
      </c>
      <c r="F13091" s="18" t="str">
        <f t="shared" si="409"/>
        <v>Georgetown-Total Volumetric Charge-43647</v>
      </c>
      <c r="G13091" s="11" t="s">
        <v>131</v>
      </c>
      <c r="H13091" s="11" t="s">
        <v>55</v>
      </c>
      <c r="I13091" s="11" t="s">
        <v>55</v>
      </c>
      <c r="J13091" s="11" t="s">
        <v>55</v>
      </c>
      <c r="K13091" s="11" t="str">
        <f>IFERROR(INDEX('EDC Component Dictionary'!$C$5:$C$37,MATCH('Rates Database'!J13091,'EDC Component Dictionary'!$B$5:$B$37,0)), "Energy Supply")</f>
        <v>Energy Supply</v>
      </c>
      <c r="L13091" s="12">
        <v>0.16039500000000001</v>
      </c>
      <c r="M13091" s="12"/>
    </row>
    <row r="13092" spans="1:13" x14ac:dyDescent="0.3">
      <c r="A13092" s="18">
        <v>13090</v>
      </c>
      <c r="B13092" s="18">
        <f t="shared" si="410"/>
        <v>2019</v>
      </c>
      <c r="C13092" s="17">
        <v>43647</v>
      </c>
      <c r="D13092" s="18" t="s">
        <v>314</v>
      </c>
      <c r="E13092" s="18" t="s">
        <v>335</v>
      </c>
      <c r="F13092" s="18" t="str">
        <f t="shared" si="409"/>
        <v>Sterling-Total Volumetric Charge-43647</v>
      </c>
      <c r="G13092" s="11" t="s">
        <v>131</v>
      </c>
      <c r="H13092" s="11" t="s">
        <v>55</v>
      </c>
      <c r="I13092" s="11" t="s">
        <v>55</v>
      </c>
      <c r="J13092" s="11" t="s">
        <v>55</v>
      </c>
      <c r="K13092" s="11" t="str">
        <f>IFERROR(INDEX('EDC Component Dictionary'!$C$5:$C$37,MATCH('Rates Database'!J13092,'EDC Component Dictionary'!$B$5:$B$37,0)), "Energy Supply")</f>
        <v>Energy Supply</v>
      </c>
      <c r="L13092" s="12">
        <v>0.11855</v>
      </c>
      <c r="M13092" s="12"/>
    </row>
    <row r="13093" spans="1:13" x14ac:dyDescent="0.3">
      <c r="A13093" s="18">
        <v>13091</v>
      </c>
      <c r="B13093" s="18">
        <f t="shared" si="410"/>
        <v>2019</v>
      </c>
      <c r="C13093" s="17">
        <v>43647</v>
      </c>
      <c r="D13093" s="18" t="s">
        <v>314</v>
      </c>
      <c r="E13093" s="18" t="s">
        <v>336</v>
      </c>
      <c r="F13093" s="18" t="str">
        <f t="shared" si="409"/>
        <v>Littleton-Total Volumetric Charge-43647</v>
      </c>
      <c r="G13093" s="11" t="s">
        <v>131</v>
      </c>
      <c r="H13093" s="11" t="s">
        <v>55</v>
      </c>
      <c r="I13093" s="11" t="s">
        <v>55</v>
      </c>
      <c r="J13093" s="11" t="s">
        <v>55</v>
      </c>
      <c r="K13093" s="11" t="str">
        <f>IFERROR(INDEX('EDC Component Dictionary'!$C$5:$C$37,MATCH('Rates Database'!J13093,'EDC Component Dictionary'!$B$5:$B$37,0)), "Energy Supply")</f>
        <v>Energy Supply</v>
      </c>
      <c r="L13093" s="12">
        <v>0.123876999999999</v>
      </c>
      <c r="M13093" s="12"/>
    </row>
    <row r="13094" spans="1:13" x14ac:dyDescent="0.3">
      <c r="A13094" s="18">
        <v>13092</v>
      </c>
      <c r="B13094" s="18">
        <f t="shared" si="410"/>
        <v>2019</v>
      </c>
      <c r="C13094" s="17">
        <v>43647</v>
      </c>
      <c r="D13094" s="18" t="s">
        <v>314</v>
      </c>
      <c r="E13094" s="18" t="s">
        <v>337</v>
      </c>
      <c r="F13094" s="18" t="str">
        <f t="shared" si="409"/>
        <v>Boylston-Total Volumetric Charge-43647</v>
      </c>
      <c r="G13094" s="11" t="s">
        <v>131</v>
      </c>
      <c r="H13094" s="11" t="s">
        <v>55</v>
      </c>
      <c r="I13094" s="11" t="s">
        <v>55</v>
      </c>
      <c r="J13094" s="11" t="s">
        <v>55</v>
      </c>
      <c r="K13094" s="11" t="str">
        <f>IFERROR(INDEX('EDC Component Dictionary'!$C$5:$C$37,MATCH('Rates Database'!J13094,'EDC Component Dictionary'!$B$5:$B$37,0)), "Energy Supply")</f>
        <v>Energy Supply</v>
      </c>
      <c r="L13094" s="12">
        <v>0.11550000000000001</v>
      </c>
      <c r="M13094" s="12"/>
    </row>
    <row r="13095" spans="1:13" x14ac:dyDescent="0.3">
      <c r="A13095" s="18">
        <v>13093</v>
      </c>
      <c r="B13095" s="18">
        <f t="shared" si="410"/>
        <v>2019</v>
      </c>
      <c r="C13095" s="17">
        <v>43647</v>
      </c>
      <c r="D13095" s="18" t="s">
        <v>314</v>
      </c>
      <c r="E13095" s="18" t="s">
        <v>338</v>
      </c>
      <c r="F13095" s="18" t="str">
        <f t="shared" si="409"/>
        <v>Princeton-Total Volumetric Charge-43647</v>
      </c>
      <c r="G13095" s="11" t="s">
        <v>131</v>
      </c>
      <c r="H13095" s="11" t="s">
        <v>55</v>
      </c>
      <c r="I13095" s="11" t="s">
        <v>55</v>
      </c>
      <c r="J13095" s="11" t="s">
        <v>55</v>
      </c>
      <c r="K13095" s="11" t="str">
        <f>IFERROR(INDEX('EDC Component Dictionary'!$C$5:$C$37,MATCH('Rates Database'!J13095,'EDC Component Dictionary'!$B$5:$B$37,0)), "Energy Supply")</f>
        <v>Energy Supply</v>
      </c>
      <c r="L13095" s="12">
        <v>0.235124999999999</v>
      </c>
      <c r="M13095" s="12"/>
    </row>
    <row r="13096" spans="1:13" x14ac:dyDescent="0.3">
      <c r="A13096" s="18">
        <v>13094</v>
      </c>
      <c r="B13096" s="18">
        <f t="shared" si="410"/>
        <v>2019</v>
      </c>
      <c r="C13096" s="17">
        <v>43647</v>
      </c>
      <c r="D13096" s="18" t="s">
        <v>314</v>
      </c>
      <c r="E13096" s="18" t="s">
        <v>347</v>
      </c>
      <c r="F13096" s="18" t="str">
        <f t="shared" si="409"/>
        <v>Middleborough-Total Volumetric Charge-43647</v>
      </c>
      <c r="G13096" s="11" t="s">
        <v>131</v>
      </c>
      <c r="H13096" s="11" t="s">
        <v>55</v>
      </c>
      <c r="I13096" s="11" t="s">
        <v>55</v>
      </c>
      <c r="J13096" s="11" t="s">
        <v>55</v>
      </c>
      <c r="K13096" s="11" t="str">
        <f>IFERROR(INDEX('EDC Component Dictionary'!$C$5:$C$37,MATCH('Rates Database'!J13096,'EDC Component Dictionary'!$B$5:$B$37,0)), "Energy Supply")</f>
        <v>Energy Supply</v>
      </c>
      <c r="L13096" s="12">
        <v>0.14199999999999999</v>
      </c>
      <c r="M13096" s="12"/>
    </row>
    <row r="13097" spans="1:13" x14ac:dyDescent="0.3">
      <c r="A13097" s="18">
        <v>13095</v>
      </c>
      <c r="B13097" s="18">
        <f t="shared" si="410"/>
        <v>2019</v>
      </c>
      <c r="C13097" s="17">
        <v>43647</v>
      </c>
      <c r="D13097" s="18" t="s">
        <v>314</v>
      </c>
      <c r="E13097" s="18" t="s">
        <v>339</v>
      </c>
      <c r="F13097" s="18" t="str">
        <f t="shared" si="409"/>
        <v>Rowley-Total Volumetric Charge-43647</v>
      </c>
      <c r="G13097" s="11" t="s">
        <v>131</v>
      </c>
      <c r="H13097" s="11" t="s">
        <v>55</v>
      </c>
      <c r="I13097" s="11" t="s">
        <v>55</v>
      </c>
      <c r="J13097" s="11" t="s">
        <v>55</v>
      </c>
      <c r="K13097" s="11" t="str">
        <f>IFERROR(INDEX('EDC Component Dictionary'!$C$5:$C$37,MATCH('Rates Database'!J13097,'EDC Component Dictionary'!$B$5:$B$37,0)), "Energy Supply")</f>
        <v>Energy Supply</v>
      </c>
      <c r="L13097" s="12">
        <v>0.17349999999999999</v>
      </c>
      <c r="M13097" s="12"/>
    </row>
    <row r="13098" spans="1:13" x14ac:dyDescent="0.3">
      <c r="A13098" s="18">
        <v>13096</v>
      </c>
      <c r="B13098" s="18">
        <f t="shared" si="410"/>
        <v>2019</v>
      </c>
      <c r="C13098" s="17">
        <v>43647</v>
      </c>
      <c r="D13098" s="18" t="s">
        <v>314</v>
      </c>
      <c r="E13098" s="18" t="s">
        <v>340</v>
      </c>
      <c r="F13098" s="18" t="str">
        <f t="shared" si="409"/>
        <v>Wakefield-Total Volumetric Charge-43647</v>
      </c>
      <c r="G13098" s="11" t="s">
        <v>131</v>
      </c>
      <c r="H13098" s="11" t="s">
        <v>55</v>
      </c>
      <c r="I13098" s="11" t="s">
        <v>55</v>
      </c>
      <c r="J13098" s="11" t="s">
        <v>55</v>
      </c>
      <c r="K13098" s="11" t="str">
        <f>IFERROR(INDEX('EDC Component Dictionary'!$C$5:$C$37,MATCH('Rates Database'!J13098,'EDC Component Dictionary'!$B$5:$B$37,0)), "Energy Supply")</f>
        <v>Energy Supply</v>
      </c>
      <c r="L13098" s="12">
        <v>0.1575</v>
      </c>
      <c r="M13098" s="12"/>
    </row>
    <row r="13099" spans="1:13" x14ac:dyDescent="0.3">
      <c r="A13099" s="18">
        <v>13097</v>
      </c>
      <c r="B13099" s="18">
        <f t="shared" si="410"/>
        <v>2019</v>
      </c>
      <c r="C13099" s="17">
        <v>43647</v>
      </c>
      <c r="D13099" s="18" t="s">
        <v>314</v>
      </c>
      <c r="E13099" s="18" t="s">
        <v>341</v>
      </c>
      <c r="F13099" s="18" t="str">
        <f t="shared" si="409"/>
        <v>Hull-Total Volumetric Charge-43647</v>
      </c>
      <c r="G13099" s="11" t="s">
        <v>131</v>
      </c>
      <c r="H13099" s="11" t="s">
        <v>55</v>
      </c>
      <c r="I13099" s="11" t="s">
        <v>55</v>
      </c>
      <c r="J13099" s="11" t="s">
        <v>55</v>
      </c>
      <c r="K13099" s="11" t="str">
        <f>IFERROR(INDEX('EDC Component Dictionary'!$C$5:$C$37,MATCH('Rates Database'!J13099,'EDC Component Dictionary'!$B$5:$B$37,0)), "Energy Supply")</f>
        <v>Energy Supply</v>
      </c>
      <c r="L13099" s="12">
        <v>0.154199999999999</v>
      </c>
      <c r="M13099" s="12"/>
    </row>
    <row r="13100" spans="1:13" x14ac:dyDescent="0.3">
      <c r="A13100" s="18">
        <v>13098</v>
      </c>
      <c r="B13100" s="18">
        <f t="shared" si="410"/>
        <v>2019</v>
      </c>
      <c r="C13100" s="17">
        <v>43647</v>
      </c>
      <c r="D13100" s="18" t="s">
        <v>314</v>
      </c>
      <c r="E13100" s="18" t="s">
        <v>342</v>
      </c>
      <c r="F13100" s="18" t="str">
        <f t="shared" si="409"/>
        <v>North Attleborough-Total Volumetric Charge-43647</v>
      </c>
      <c r="G13100" s="11" t="s">
        <v>131</v>
      </c>
      <c r="H13100" s="11" t="s">
        <v>55</v>
      </c>
      <c r="I13100" s="11" t="s">
        <v>55</v>
      </c>
      <c r="J13100" s="11" t="s">
        <v>55</v>
      </c>
      <c r="K13100" s="11" t="str">
        <f>IFERROR(INDEX('EDC Component Dictionary'!$C$5:$C$37,MATCH('Rates Database'!J13100,'EDC Component Dictionary'!$B$5:$B$37,0)), "Energy Supply")</f>
        <v>Energy Supply</v>
      </c>
      <c r="L13100" s="12">
        <v>0.14615999999999901</v>
      </c>
      <c r="M13100" s="12"/>
    </row>
    <row r="13101" spans="1:13" x14ac:dyDescent="0.3">
      <c r="A13101" s="18">
        <v>13099</v>
      </c>
      <c r="B13101" s="18">
        <f t="shared" si="410"/>
        <v>2019</v>
      </c>
      <c r="C13101" s="17">
        <v>43647</v>
      </c>
      <c r="D13101" s="18" t="s">
        <v>314</v>
      </c>
      <c r="E13101" s="18" t="s">
        <v>343</v>
      </c>
      <c r="F13101" s="18" t="str">
        <f t="shared" si="409"/>
        <v>Holden-Total Volumetric Charge-43647</v>
      </c>
      <c r="G13101" s="11" t="s">
        <v>131</v>
      </c>
      <c r="H13101" s="11" t="s">
        <v>55</v>
      </c>
      <c r="I13101" s="11" t="s">
        <v>55</v>
      </c>
      <c r="J13101" s="11" t="s">
        <v>55</v>
      </c>
      <c r="K13101" s="11" t="str">
        <f>IFERROR(INDEX('EDC Component Dictionary'!$C$5:$C$37,MATCH('Rates Database'!J13101,'EDC Component Dictionary'!$B$5:$B$37,0)), "Energy Supply")</f>
        <v>Energy Supply</v>
      </c>
      <c r="L13101" s="12">
        <v>0.12554299999999999</v>
      </c>
      <c r="M13101" s="12"/>
    </row>
    <row r="13102" spans="1:13" x14ac:dyDescent="0.3">
      <c r="A13102" s="18">
        <v>13100</v>
      </c>
      <c r="B13102" s="18">
        <f t="shared" si="410"/>
        <v>2019</v>
      </c>
      <c r="C13102" s="17">
        <v>43647</v>
      </c>
      <c r="D13102" s="18" t="s">
        <v>314</v>
      </c>
      <c r="E13102" s="18" t="s">
        <v>344</v>
      </c>
      <c r="F13102" s="18" t="str">
        <f t="shared" si="409"/>
        <v>Norwood-Total Volumetric Charge-43647</v>
      </c>
      <c r="G13102" s="11" t="s">
        <v>131</v>
      </c>
      <c r="H13102" s="11" t="s">
        <v>55</v>
      </c>
      <c r="I13102" s="11" t="s">
        <v>55</v>
      </c>
      <c r="J13102" s="11" t="s">
        <v>55</v>
      </c>
      <c r="K13102" s="11" t="str">
        <f>IFERROR(INDEX('EDC Component Dictionary'!$C$5:$C$37,MATCH('Rates Database'!J13102,'EDC Component Dictionary'!$B$5:$B$37,0)), "Energy Supply")</f>
        <v>Energy Supply</v>
      </c>
      <c r="L13102" s="12">
        <v>0.16263</v>
      </c>
      <c r="M13102" s="12"/>
    </row>
    <row r="13103" spans="1:13" x14ac:dyDescent="0.3">
      <c r="A13103" s="18">
        <v>13101</v>
      </c>
      <c r="B13103" s="18">
        <f t="shared" si="410"/>
        <v>2019</v>
      </c>
      <c r="C13103" s="17">
        <v>43647</v>
      </c>
      <c r="D13103" s="18" t="s">
        <v>314</v>
      </c>
      <c r="E13103" s="18" t="s">
        <v>345</v>
      </c>
      <c r="F13103" s="18" t="str">
        <f t="shared" si="409"/>
        <v>Russell-Total Volumetric Charge-43647</v>
      </c>
      <c r="G13103" s="11" t="s">
        <v>131</v>
      </c>
      <c r="H13103" s="11" t="s">
        <v>55</v>
      </c>
      <c r="I13103" s="11" t="s">
        <v>55</v>
      </c>
      <c r="J13103" s="11" t="s">
        <v>55</v>
      </c>
      <c r="K13103" s="11" t="str">
        <f>IFERROR(INDEX('EDC Component Dictionary'!$C$5:$C$37,MATCH('Rates Database'!J13103,'EDC Component Dictionary'!$B$5:$B$37,0)), "Energy Supply")</f>
        <v>Energy Supply</v>
      </c>
      <c r="L13103" s="12">
        <v>0.17399999999999999</v>
      </c>
      <c r="M13103" s="12"/>
    </row>
    <row r="13104" spans="1:13" x14ac:dyDescent="0.3">
      <c r="A13104" s="18">
        <v>13102</v>
      </c>
      <c r="B13104" s="18">
        <f t="shared" si="410"/>
        <v>2019</v>
      </c>
      <c r="C13104" s="17">
        <v>43647</v>
      </c>
      <c r="D13104" s="18" t="s">
        <v>314</v>
      </c>
      <c r="E13104" s="18" t="s">
        <v>346</v>
      </c>
      <c r="F13104" s="18" t="str">
        <f t="shared" si="409"/>
        <v>Chester-Total Volumetric Charge-43647</v>
      </c>
      <c r="G13104" s="11" t="s">
        <v>131</v>
      </c>
      <c r="H13104" s="11" t="s">
        <v>55</v>
      </c>
      <c r="I13104" s="11" t="s">
        <v>55</v>
      </c>
      <c r="J13104" s="11" t="s">
        <v>55</v>
      </c>
      <c r="K13104" s="11" t="str">
        <f>IFERROR(INDEX('EDC Component Dictionary'!$C$5:$C$37,MATCH('Rates Database'!J13104,'EDC Component Dictionary'!$B$5:$B$37,0)), "Energy Supply")</f>
        <v>Energy Supply</v>
      </c>
      <c r="L13104" s="12">
        <v>0.2292312</v>
      </c>
      <c r="M13104" s="12"/>
    </row>
    <row r="13105" spans="1:13" x14ac:dyDescent="0.3">
      <c r="A13105" s="18">
        <v>13103</v>
      </c>
      <c r="B13105" s="18">
        <f t="shared" si="410"/>
        <v>2021</v>
      </c>
      <c r="C13105" s="17">
        <v>44287</v>
      </c>
      <c r="D13105" s="18" t="s">
        <v>314</v>
      </c>
      <c r="E13105" s="18" t="s">
        <v>315</v>
      </c>
      <c r="F13105" s="18" t="str">
        <f t="shared" si="409"/>
        <v>Holyoke-Total Volumetric Charge-44287</v>
      </c>
      <c r="G13105" s="11" t="s">
        <v>131</v>
      </c>
      <c r="H13105" s="11" t="s">
        <v>55</v>
      </c>
      <c r="I13105" s="11" t="s">
        <v>55</v>
      </c>
      <c r="J13105" s="11" t="s">
        <v>55</v>
      </c>
      <c r="K13105" s="11" t="str">
        <f>IFERROR(INDEX('EDC Component Dictionary'!$C$5:$C$37,MATCH('Rates Database'!J13105,'EDC Component Dictionary'!$B$5:$B$37,0)), "Energy Supply")</f>
        <v>Energy Supply</v>
      </c>
      <c r="L13105" s="12">
        <v>0.13151299999999999</v>
      </c>
      <c r="M13105" s="12"/>
    </row>
    <row r="13106" spans="1:13" x14ac:dyDescent="0.3">
      <c r="A13106" s="18">
        <v>13104</v>
      </c>
      <c r="B13106" s="18">
        <f t="shared" si="410"/>
        <v>2021</v>
      </c>
      <c r="C13106" s="17">
        <v>44287</v>
      </c>
      <c r="D13106" s="18" t="s">
        <v>314</v>
      </c>
      <c r="E13106" s="18" t="s">
        <v>316</v>
      </c>
      <c r="F13106" s="18" t="str">
        <f t="shared" si="409"/>
        <v>West Boylston-Total Volumetric Charge-44287</v>
      </c>
      <c r="G13106" s="11" t="s">
        <v>131</v>
      </c>
      <c r="H13106" s="11" t="s">
        <v>55</v>
      </c>
      <c r="I13106" s="11" t="s">
        <v>55</v>
      </c>
      <c r="J13106" s="11" t="s">
        <v>55</v>
      </c>
      <c r="K13106" s="11" t="str">
        <f>IFERROR(INDEX('EDC Component Dictionary'!$C$5:$C$37,MATCH('Rates Database'!J13106,'EDC Component Dictionary'!$B$5:$B$37,0)), "Energy Supply")</f>
        <v>Energy Supply</v>
      </c>
      <c r="L13106" s="12">
        <v>0.13275999999999899</v>
      </c>
      <c r="M13106" s="12"/>
    </row>
    <row r="13107" spans="1:13" x14ac:dyDescent="0.3">
      <c r="A13107" s="18">
        <v>13105</v>
      </c>
      <c r="B13107" s="18">
        <f t="shared" si="410"/>
        <v>2021</v>
      </c>
      <c r="C13107" s="17">
        <v>44287</v>
      </c>
      <c r="D13107" s="18" t="s">
        <v>314</v>
      </c>
      <c r="E13107" s="18" t="s">
        <v>317</v>
      </c>
      <c r="F13107" s="18" t="str">
        <f t="shared" si="409"/>
        <v>Danvers-Total Volumetric Charge-44287</v>
      </c>
      <c r="G13107" s="11" t="s">
        <v>131</v>
      </c>
      <c r="H13107" s="11" t="s">
        <v>55</v>
      </c>
      <c r="I13107" s="11" t="s">
        <v>55</v>
      </c>
      <c r="J13107" s="11" t="s">
        <v>55</v>
      </c>
      <c r="K13107" s="11" t="str">
        <f>IFERROR(INDEX('EDC Component Dictionary'!$C$5:$C$37,MATCH('Rates Database'!J13107,'EDC Component Dictionary'!$B$5:$B$37,0)), "Energy Supply")</f>
        <v>Energy Supply</v>
      </c>
      <c r="L13107" s="12">
        <v>0.13739999999999999</v>
      </c>
      <c r="M13107" s="12"/>
    </row>
    <row r="13108" spans="1:13" x14ac:dyDescent="0.3">
      <c r="A13108" s="18">
        <v>13106</v>
      </c>
      <c r="B13108" s="18">
        <f t="shared" si="410"/>
        <v>2021</v>
      </c>
      <c r="C13108" s="17">
        <v>44287</v>
      </c>
      <c r="D13108" s="18" t="s">
        <v>314</v>
      </c>
      <c r="E13108" s="18" t="s">
        <v>318</v>
      </c>
      <c r="F13108" s="18" t="str">
        <f t="shared" si="409"/>
        <v>Peabody-Total Volumetric Charge-44287</v>
      </c>
      <c r="G13108" s="11" t="s">
        <v>131</v>
      </c>
      <c r="H13108" s="11" t="s">
        <v>55</v>
      </c>
      <c r="I13108" s="11" t="s">
        <v>55</v>
      </c>
      <c r="J13108" s="11" t="s">
        <v>55</v>
      </c>
      <c r="K13108" s="11" t="str">
        <f>IFERROR(INDEX('EDC Component Dictionary'!$C$5:$C$37,MATCH('Rates Database'!J13108,'EDC Component Dictionary'!$B$5:$B$37,0)), "Energy Supply")</f>
        <v>Energy Supply</v>
      </c>
      <c r="L13108" s="12">
        <v>9.8530000000000006E-2</v>
      </c>
      <c r="M13108" s="12"/>
    </row>
    <row r="13109" spans="1:13" x14ac:dyDescent="0.3">
      <c r="A13109" s="18">
        <v>13107</v>
      </c>
      <c r="B13109" s="18">
        <f t="shared" si="410"/>
        <v>2021</v>
      </c>
      <c r="C13109" s="17">
        <v>44287</v>
      </c>
      <c r="D13109" s="18" t="s">
        <v>314</v>
      </c>
      <c r="E13109" s="18" t="s">
        <v>319</v>
      </c>
      <c r="F13109" s="18" t="str">
        <f t="shared" si="409"/>
        <v>Ashburnham-Total Volumetric Charge-44287</v>
      </c>
      <c r="G13109" s="11" t="s">
        <v>131</v>
      </c>
      <c r="H13109" s="11" t="s">
        <v>55</v>
      </c>
      <c r="I13109" s="11" t="s">
        <v>55</v>
      </c>
      <c r="J13109" s="11" t="s">
        <v>55</v>
      </c>
      <c r="K13109" s="11" t="str">
        <f>IFERROR(INDEX('EDC Component Dictionary'!$C$5:$C$37,MATCH('Rates Database'!J13109,'EDC Component Dictionary'!$B$5:$B$37,0)), "Energy Supply")</f>
        <v>Energy Supply</v>
      </c>
      <c r="L13109" s="12">
        <v>0.13869999999999999</v>
      </c>
      <c r="M13109" s="12"/>
    </row>
    <row r="13110" spans="1:13" x14ac:dyDescent="0.3">
      <c r="A13110" s="18">
        <v>13108</v>
      </c>
      <c r="B13110" s="18">
        <f t="shared" si="410"/>
        <v>2021</v>
      </c>
      <c r="C13110" s="17">
        <v>44287</v>
      </c>
      <c r="D13110" s="18" t="s">
        <v>314</v>
      </c>
      <c r="E13110" s="18" t="s">
        <v>320</v>
      </c>
      <c r="F13110" s="18" t="str">
        <f t="shared" si="409"/>
        <v>Mansfield-Total Volumetric Charge-44287</v>
      </c>
      <c r="G13110" s="11" t="s">
        <v>131</v>
      </c>
      <c r="H13110" s="11" t="s">
        <v>55</v>
      </c>
      <c r="I13110" s="11" t="s">
        <v>55</v>
      </c>
      <c r="J13110" s="11" t="s">
        <v>55</v>
      </c>
      <c r="K13110" s="11" t="str">
        <f>IFERROR(INDEX('EDC Component Dictionary'!$C$5:$C$37,MATCH('Rates Database'!J13110,'EDC Component Dictionary'!$B$5:$B$37,0)), "Energy Supply")</f>
        <v>Energy Supply</v>
      </c>
      <c r="L13110" s="12">
        <v>0.10235999999999899</v>
      </c>
      <c r="M13110" s="12"/>
    </row>
    <row r="13111" spans="1:13" x14ac:dyDescent="0.3">
      <c r="A13111" s="18">
        <v>13109</v>
      </c>
      <c r="B13111" s="18">
        <f t="shared" si="410"/>
        <v>2021</v>
      </c>
      <c r="C13111" s="17">
        <v>44287</v>
      </c>
      <c r="D13111" s="18" t="s">
        <v>314</v>
      </c>
      <c r="E13111" s="18" t="s">
        <v>321</v>
      </c>
      <c r="F13111" s="18" t="str">
        <f t="shared" si="409"/>
        <v>Braintree-Total Volumetric Charge-44287</v>
      </c>
      <c r="G13111" s="11" t="s">
        <v>131</v>
      </c>
      <c r="H13111" s="11" t="s">
        <v>55</v>
      </c>
      <c r="I13111" s="11" t="s">
        <v>55</v>
      </c>
      <c r="J13111" s="11" t="s">
        <v>55</v>
      </c>
      <c r="K13111" s="11" t="str">
        <f>IFERROR(INDEX('EDC Component Dictionary'!$C$5:$C$37,MATCH('Rates Database'!J13111,'EDC Component Dictionary'!$B$5:$B$37,0)), "Energy Supply")</f>
        <v>Energy Supply</v>
      </c>
      <c r="L13111" s="12">
        <v>0.13549899999999901</v>
      </c>
      <c r="M13111" s="12"/>
    </row>
    <row r="13112" spans="1:13" x14ac:dyDescent="0.3">
      <c r="A13112" s="18">
        <v>13110</v>
      </c>
      <c r="B13112" s="18">
        <f t="shared" si="410"/>
        <v>2021</v>
      </c>
      <c r="C13112" s="17">
        <v>44287</v>
      </c>
      <c r="D13112" s="18" t="s">
        <v>314</v>
      </c>
      <c r="E13112" s="18" t="s">
        <v>322</v>
      </c>
      <c r="F13112" s="18" t="str">
        <f t="shared" si="409"/>
        <v>Paxton-Total Volumetric Charge-44287</v>
      </c>
      <c r="G13112" s="11" t="s">
        <v>131</v>
      </c>
      <c r="H13112" s="11" t="s">
        <v>55</v>
      </c>
      <c r="I13112" s="11" t="s">
        <v>55</v>
      </c>
      <c r="J13112" s="11" t="s">
        <v>55</v>
      </c>
      <c r="K13112" s="11" t="str">
        <f>IFERROR(INDEX('EDC Component Dictionary'!$C$5:$C$37,MATCH('Rates Database'!J13112,'EDC Component Dictionary'!$B$5:$B$37,0)), "Energy Supply")</f>
        <v>Energy Supply</v>
      </c>
      <c r="L13112" s="12">
        <v>0.12562000000000001</v>
      </c>
      <c r="M13112" s="12"/>
    </row>
    <row r="13113" spans="1:13" x14ac:dyDescent="0.3">
      <c r="A13113" s="18">
        <v>13111</v>
      </c>
      <c r="B13113" s="18">
        <f t="shared" si="410"/>
        <v>2021</v>
      </c>
      <c r="C13113" s="17">
        <v>44287</v>
      </c>
      <c r="D13113" s="18" t="s">
        <v>314</v>
      </c>
      <c r="E13113" s="18" t="s">
        <v>323</v>
      </c>
      <c r="F13113" s="18" t="str">
        <f t="shared" si="409"/>
        <v>Templeton-Total Volumetric Charge-44287</v>
      </c>
      <c r="G13113" s="11" t="s">
        <v>131</v>
      </c>
      <c r="H13113" s="11" t="s">
        <v>55</v>
      </c>
      <c r="I13113" s="11" t="s">
        <v>55</v>
      </c>
      <c r="J13113" s="11" t="s">
        <v>55</v>
      </c>
      <c r="K13113" s="11" t="str">
        <f>IFERROR(INDEX('EDC Component Dictionary'!$C$5:$C$37,MATCH('Rates Database'!J13113,'EDC Component Dictionary'!$B$5:$B$37,0)), "Energy Supply")</f>
        <v>Energy Supply</v>
      </c>
      <c r="L13113" s="12">
        <v>0.12265999999999901</v>
      </c>
      <c r="M13113" s="12"/>
    </row>
    <row r="13114" spans="1:13" x14ac:dyDescent="0.3">
      <c r="A13114" s="18">
        <v>13112</v>
      </c>
      <c r="B13114" s="18">
        <f t="shared" si="410"/>
        <v>2021</v>
      </c>
      <c r="C13114" s="17">
        <v>44287</v>
      </c>
      <c r="D13114" s="18" t="s">
        <v>314</v>
      </c>
      <c r="E13114" s="18" t="s">
        <v>324</v>
      </c>
      <c r="F13114" s="18" t="str">
        <f t="shared" si="409"/>
        <v>Hudson-Total Volumetric Charge-44287</v>
      </c>
      <c r="G13114" s="11" t="s">
        <v>131</v>
      </c>
      <c r="H13114" s="11" t="s">
        <v>55</v>
      </c>
      <c r="I13114" s="11" t="s">
        <v>55</v>
      </c>
      <c r="J13114" s="11" t="s">
        <v>55</v>
      </c>
      <c r="K13114" s="11" t="str">
        <f>IFERROR(INDEX('EDC Component Dictionary'!$C$5:$C$37,MATCH('Rates Database'!J13114,'EDC Component Dictionary'!$B$5:$B$37,0)), "Energy Supply")</f>
        <v>Energy Supply</v>
      </c>
      <c r="L13114" s="12">
        <v>0.119389999999999</v>
      </c>
      <c r="M13114" s="12"/>
    </row>
    <row r="13115" spans="1:13" x14ac:dyDescent="0.3">
      <c r="A13115" s="18">
        <v>13113</v>
      </c>
      <c r="B13115" s="18">
        <f t="shared" si="410"/>
        <v>2021</v>
      </c>
      <c r="C13115" s="17">
        <v>44287</v>
      </c>
      <c r="D13115" s="18" t="s">
        <v>314</v>
      </c>
      <c r="E13115" s="18" t="s">
        <v>325</v>
      </c>
      <c r="F13115" s="18" t="str">
        <f t="shared" si="409"/>
        <v>Reading-Total Volumetric Charge-44287</v>
      </c>
      <c r="G13115" s="11" t="s">
        <v>131</v>
      </c>
      <c r="H13115" s="11" t="s">
        <v>55</v>
      </c>
      <c r="I13115" s="11" t="s">
        <v>55</v>
      </c>
      <c r="J13115" s="11" t="s">
        <v>55</v>
      </c>
      <c r="K13115" s="11" t="str">
        <f>IFERROR(INDEX('EDC Component Dictionary'!$C$5:$C$37,MATCH('Rates Database'!J13115,'EDC Component Dictionary'!$B$5:$B$37,0)), "Energy Supply")</f>
        <v>Energy Supply</v>
      </c>
      <c r="L13115" s="12">
        <v>0.142193499999999</v>
      </c>
      <c r="M13115" s="12"/>
    </row>
    <row r="13116" spans="1:13" x14ac:dyDescent="0.3">
      <c r="A13116" s="18">
        <v>13114</v>
      </c>
      <c r="B13116" s="18">
        <f t="shared" si="410"/>
        <v>2021</v>
      </c>
      <c r="C13116" s="17">
        <v>44287</v>
      </c>
      <c r="D13116" s="18" t="s">
        <v>314</v>
      </c>
      <c r="E13116" s="18" t="s">
        <v>326</v>
      </c>
      <c r="F13116" s="18" t="str">
        <f t="shared" si="409"/>
        <v>Shrewsbury-Total Volumetric Charge-44287</v>
      </c>
      <c r="G13116" s="11" t="s">
        <v>131</v>
      </c>
      <c r="H13116" s="11" t="s">
        <v>55</v>
      </c>
      <c r="I13116" s="11" t="s">
        <v>55</v>
      </c>
      <c r="J13116" s="11" t="s">
        <v>55</v>
      </c>
      <c r="K13116" s="11" t="str">
        <f>IFERROR(INDEX('EDC Component Dictionary'!$C$5:$C$37,MATCH('Rates Database'!J13116,'EDC Component Dictionary'!$B$5:$B$37,0)), "Energy Supply")</f>
        <v>Energy Supply</v>
      </c>
      <c r="L13116" s="12">
        <v>0.11516</v>
      </c>
      <c r="M13116" s="12"/>
    </row>
    <row r="13117" spans="1:13" x14ac:dyDescent="0.3">
      <c r="A13117" s="18">
        <v>13115</v>
      </c>
      <c r="B13117" s="18">
        <f t="shared" si="410"/>
        <v>2021</v>
      </c>
      <c r="C13117" s="17">
        <v>44287</v>
      </c>
      <c r="D13117" s="18" t="s">
        <v>314</v>
      </c>
      <c r="E13117" s="18" t="s">
        <v>327</v>
      </c>
      <c r="F13117" s="18" t="str">
        <f t="shared" si="409"/>
        <v>Ipswich-Total Volumetric Charge-44287</v>
      </c>
      <c r="G13117" s="11" t="s">
        <v>131</v>
      </c>
      <c r="H13117" s="11" t="s">
        <v>55</v>
      </c>
      <c r="I13117" s="11" t="s">
        <v>55</v>
      </c>
      <c r="J13117" s="11" t="s">
        <v>55</v>
      </c>
      <c r="K13117" s="11" t="str">
        <f>IFERROR(INDEX('EDC Component Dictionary'!$C$5:$C$37,MATCH('Rates Database'!J13117,'EDC Component Dictionary'!$B$5:$B$37,0)), "Energy Supply")</f>
        <v>Energy Supply</v>
      </c>
      <c r="L13117" s="12">
        <v>0.13800000000000001</v>
      </c>
      <c r="M13117" s="12"/>
    </row>
    <row r="13118" spans="1:13" x14ac:dyDescent="0.3">
      <c r="A13118" s="18">
        <v>13116</v>
      </c>
      <c r="B13118" s="18">
        <f t="shared" si="410"/>
        <v>2021</v>
      </c>
      <c r="C13118" s="17">
        <v>44287</v>
      </c>
      <c r="D13118" s="18" t="s">
        <v>314</v>
      </c>
      <c r="E13118" s="18" t="s">
        <v>328</v>
      </c>
      <c r="F13118" s="18" t="str">
        <f t="shared" si="409"/>
        <v>Westfield-Total Volumetric Charge-44287</v>
      </c>
      <c r="G13118" s="11" t="s">
        <v>131</v>
      </c>
      <c r="H13118" s="11" t="s">
        <v>55</v>
      </c>
      <c r="I13118" s="11" t="s">
        <v>55</v>
      </c>
      <c r="J13118" s="11" t="s">
        <v>55</v>
      </c>
      <c r="K13118" s="11" t="str">
        <f>IFERROR(INDEX('EDC Component Dictionary'!$C$5:$C$37,MATCH('Rates Database'!J13118,'EDC Component Dictionary'!$B$5:$B$37,0)), "Energy Supply")</f>
        <v>Energy Supply</v>
      </c>
      <c r="L13118" s="12">
        <v>0.12568499999999999</v>
      </c>
      <c r="M13118" s="12"/>
    </row>
    <row r="13119" spans="1:13" x14ac:dyDescent="0.3">
      <c r="A13119" s="18">
        <v>13117</v>
      </c>
      <c r="B13119" s="18">
        <f t="shared" si="410"/>
        <v>2021</v>
      </c>
      <c r="C13119" s="17">
        <v>44287</v>
      </c>
      <c r="D13119" s="18" t="s">
        <v>314</v>
      </c>
      <c r="E13119" s="18" t="s">
        <v>329</v>
      </c>
      <c r="F13119" s="18" t="str">
        <f t="shared" si="409"/>
        <v>Merrimac-Total Volumetric Charge-44287</v>
      </c>
      <c r="G13119" s="11" t="s">
        <v>131</v>
      </c>
      <c r="H13119" s="11" t="s">
        <v>55</v>
      </c>
      <c r="I13119" s="11" t="s">
        <v>55</v>
      </c>
      <c r="J13119" s="11" t="s">
        <v>55</v>
      </c>
      <c r="K13119" s="11" t="str">
        <f>IFERROR(INDEX('EDC Component Dictionary'!$C$5:$C$37,MATCH('Rates Database'!J13119,'EDC Component Dictionary'!$B$5:$B$37,0)), "Energy Supply")</f>
        <v>Energy Supply</v>
      </c>
      <c r="L13119" s="12">
        <v>0.16517999999999899</v>
      </c>
      <c r="M13119" s="12"/>
    </row>
    <row r="13120" spans="1:13" x14ac:dyDescent="0.3">
      <c r="A13120" s="18">
        <v>13118</v>
      </c>
      <c r="B13120" s="18">
        <f t="shared" si="410"/>
        <v>2021</v>
      </c>
      <c r="C13120" s="17">
        <v>44287</v>
      </c>
      <c r="D13120" s="18" t="s">
        <v>314</v>
      </c>
      <c r="E13120" s="18" t="s">
        <v>330</v>
      </c>
      <c r="F13120" s="18" t="str">
        <f t="shared" si="409"/>
        <v>Chicopee-Total Volumetric Charge-44287</v>
      </c>
      <c r="G13120" s="11" t="s">
        <v>131</v>
      </c>
      <c r="H13120" s="11" t="s">
        <v>55</v>
      </c>
      <c r="I13120" s="11" t="s">
        <v>55</v>
      </c>
      <c r="J13120" s="11" t="s">
        <v>55</v>
      </c>
      <c r="K13120" s="11" t="str">
        <f>IFERROR(INDEX('EDC Component Dictionary'!$C$5:$C$37,MATCH('Rates Database'!J13120,'EDC Component Dictionary'!$B$5:$B$37,0)), "Energy Supply")</f>
        <v>Energy Supply</v>
      </c>
      <c r="L13120" s="12">
        <v>0.119849999999999</v>
      </c>
      <c r="M13120" s="12"/>
    </row>
    <row r="13121" spans="1:13" x14ac:dyDescent="0.3">
      <c r="A13121" s="18">
        <v>13119</v>
      </c>
      <c r="B13121" s="18">
        <f t="shared" si="410"/>
        <v>2021</v>
      </c>
      <c r="C13121" s="17">
        <v>44287</v>
      </c>
      <c r="D13121" s="18" t="s">
        <v>314</v>
      </c>
      <c r="E13121" s="18" t="s">
        <v>331</v>
      </c>
      <c r="F13121" s="18" t="str">
        <f t="shared" si="409"/>
        <v>Marblehead-Total Volumetric Charge-44287</v>
      </c>
      <c r="G13121" s="11" t="s">
        <v>131</v>
      </c>
      <c r="H13121" s="11" t="s">
        <v>55</v>
      </c>
      <c r="I13121" s="11" t="s">
        <v>55</v>
      </c>
      <c r="J13121" s="11" t="s">
        <v>55</v>
      </c>
      <c r="K13121" s="11" t="str">
        <f>IFERROR(INDEX('EDC Component Dictionary'!$C$5:$C$37,MATCH('Rates Database'!J13121,'EDC Component Dictionary'!$B$5:$B$37,0)), "Energy Supply")</f>
        <v>Energy Supply</v>
      </c>
      <c r="L13121" s="12">
        <v>0.17349999999999999</v>
      </c>
      <c r="M13121" s="12"/>
    </row>
    <row r="13122" spans="1:13" x14ac:dyDescent="0.3">
      <c r="A13122" s="18">
        <v>13120</v>
      </c>
      <c r="B13122" s="18">
        <f t="shared" si="410"/>
        <v>2021</v>
      </c>
      <c r="C13122" s="17">
        <v>44287</v>
      </c>
      <c r="D13122" s="18" t="s">
        <v>314</v>
      </c>
      <c r="E13122" s="18" t="s">
        <v>332</v>
      </c>
      <c r="F13122" s="18" t="str">
        <f t="shared" si="409"/>
        <v>Hingham-Total Volumetric Charge-44287</v>
      </c>
      <c r="G13122" s="11" t="s">
        <v>131</v>
      </c>
      <c r="H13122" s="11" t="s">
        <v>55</v>
      </c>
      <c r="I13122" s="11" t="s">
        <v>55</v>
      </c>
      <c r="J13122" s="11" t="s">
        <v>55</v>
      </c>
      <c r="K13122" s="11" t="str">
        <f>IFERROR(INDEX('EDC Component Dictionary'!$C$5:$C$37,MATCH('Rates Database'!J13122,'EDC Component Dictionary'!$B$5:$B$37,0)), "Energy Supply")</f>
        <v>Energy Supply</v>
      </c>
      <c r="L13122" s="12">
        <v>0.156804</v>
      </c>
      <c r="M13122" s="12"/>
    </row>
    <row r="13123" spans="1:13" x14ac:dyDescent="0.3">
      <c r="A13123" s="18">
        <v>13121</v>
      </c>
      <c r="B13123" s="18">
        <f t="shared" si="410"/>
        <v>2021</v>
      </c>
      <c r="C13123" s="17">
        <v>44287</v>
      </c>
      <c r="D13123" s="18" t="s">
        <v>314</v>
      </c>
      <c r="E13123" s="18" t="s">
        <v>333</v>
      </c>
      <c r="F13123" s="18" t="str">
        <f t="shared" si="409"/>
        <v>South Hadley-Total Volumetric Charge-44287</v>
      </c>
      <c r="G13123" s="11" t="s">
        <v>131</v>
      </c>
      <c r="H13123" s="11" t="s">
        <v>55</v>
      </c>
      <c r="I13123" s="11" t="s">
        <v>55</v>
      </c>
      <c r="J13123" s="11" t="s">
        <v>55</v>
      </c>
      <c r="K13123" s="11" t="str">
        <f>IFERROR(INDEX('EDC Component Dictionary'!$C$5:$C$37,MATCH('Rates Database'!J13123,'EDC Component Dictionary'!$B$5:$B$37,0)), "Energy Supply")</f>
        <v>Energy Supply</v>
      </c>
      <c r="L13123" s="12">
        <v>0.12806519999999899</v>
      </c>
      <c r="M13123" s="12"/>
    </row>
    <row r="13124" spans="1:13" x14ac:dyDescent="0.3">
      <c r="A13124" s="18">
        <v>13122</v>
      </c>
      <c r="B13124" s="18">
        <f t="shared" si="410"/>
        <v>2021</v>
      </c>
      <c r="C13124" s="17">
        <v>44287</v>
      </c>
      <c r="D13124" s="18" t="s">
        <v>314</v>
      </c>
      <c r="E13124" s="18" t="s">
        <v>334</v>
      </c>
      <c r="F13124" s="18" t="str">
        <f t="shared" ref="F13124:F13187" si="411">_xlfn.CONCAT(E13124,"-",J13124,"-",C13124)</f>
        <v>Georgetown-Total Volumetric Charge-44287</v>
      </c>
      <c r="G13124" s="11" t="s">
        <v>131</v>
      </c>
      <c r="H13124" s="11" t="s">
        <v>55</v>
      </c>
      <c r="I13124" s="11" t="s">
        <v>55</v>
      </c>
      <c r="J13124" s="11" t="s">
        <v>55</v>
      </c>
      <c r="K13124" s="11" t="str">
        <f>IFERROR(INDEX('EDC Component Dictionary'!$C$5:$C$37,MATCH('Rates Database'!J13124,'EDC Component Dictionary'!$B$5:$B$37,0)), "Energy Supply")</f>
        <v>Energy Supply</v>
      </c>
      <c r="L13124" s="12">
        <v>0.15629499999999999</v>
      </c>
      <c r="M13124" s="12"/>
    </row>
    <row r="13125" spans="1:13" x14ac:dyDescent="0.3">
      <c r="A13125" s="18">
        <v>13123</v>
      </c>
      <c r="B13125" s="18">
        <f t="shared" si="410"/>
        <v>2021</v>
      </c>
      <c r="C13125" s="17">
        <v>44287</v>
      </c>
      <c r="D13125" s="18" t="s">
        <v>314</v>
      </c>
      <c r="E13125" s="18" t="s">
        <v>335</v>
      </c>
      <c r="F13125" s="18" t="str">
        <f t="shared" si="411"/>
        <v>Sterling-Total Volumetric Charge-44287</v>
      </c>
      <c r="G13125" s="11" t="s">
        <v>131</v>
      </c>
      <c r="H13125" s="11" t="s">
        <v>55</v>
      </c>
      <c r="I13125" s="11" t="s">
        <v>55</v>
      </c>
      <c r="J13125" s="11" t="s">
        <v>55</v>
      </c>
      <c r="K13125" s="11" t="str">
        <f>IFERROR(INDEX('EDC Component Dictionary'!$C$5:$C$37,MATCH('Rates Database'!J13125,'EDC Component Dictionary'!$B$5:$B$37,0)), "Energy Supply")</f>
        <v>Energy Supply</v>
      </c>
      <c r="L13125" s="12">
        <v>0.14105000000000001</v>
      </c>
      <c r="M13125" s="12"/>
    </row>
    <row r="13126" spans="1:13" x14ac:dyDescent="0.3">
      <c r="A13126" s="18">
        <v>13124</v>
      </c>
      <c r="B13126" s="18">
        <f t="shared" si="410"/>
        <v>2021</v>
      </c>
      <c r="C13126" s="17">
        <v>44287</v>
      </c>
      <c r="D13126" s="18" t="s">
        <v>314</v>
      </c>
      <c r="E13126" s="18" t="s">
        <v>336</v>
      </c>
      <c r="F13126" s="18" t="str">
        <f t="shared" si="411"/>
        <v>Littleton-Total Volumetric Charge-44287</v>
      </c>
      <c r="G13126" s="11" t="s">
        <v>131</v>
      </c>
      <c r="H13126" s="11" t="s">
        <v>55</v>
      </c>
      <c r="I13126" s="11" t="s">
        <v>55</v>
      </c>
      <c r="J13126" s="11" t="s">
        <v>55</v>
      </c>
      <c r="K13126" s="11" t="str">
        <f>IFERROR(INDEX('EDC Component Dictionary'!$C$5:$C$37,MATCH('Rates Database'!J13126,'EDC Component Dictionary'!$B$5:$B$37,0)), "Energy Supply")</f>
        <v>Energy Supply</v>
      </c>
      <c r="L13126" s="12">
        <v>0.12996639999999901</v>
      </c>
      <c r="M13126" s="12"/>
    </row>
    <row r="13127" spans="1:13" x14ac:dyDescent="0.3">
      <c r="A13127" s="18">
        <v>13125</v>
      </c>
      <c r="B13127" s="18">
        <f t="shared" si="410"/>
        <v>2021</v>
      </c>
      <c r="C13127" s="17">
        <v>44287</v>
      </c>
      <c r="D13127" s="18" t="s">
        <v>314</v>
      </c>
      <c r="E13127" s="18" t="s">
        <v>337</v>
      </c>
      <c r="F13127" s="18" t="str">
        <f t="shared" si="411"/>
        <v>Boylston-Total Volumetric Charge-44287</v>
      </c>
      <c r="G13127" s="11" t="s">
        <v>131</v>
      </c>
      <c r="H13127" s="11" t="s">
        <v>55</v>
      </c>
      <c r="I13127" s="11" t="s">
        <v>55</v>
      </c>
      <c r="J13127" s="11" t="s">
        <v>55</v>
      </c>
      <c r="K13127" s="11" t="str">
        <f>IFERROR(INDEX('EDC Component Dictionary'!$C$5:$C$37,MATCH('Rates Database'!J13127,'EDC Component Dictionary'!$B$5:$B$37,0)), "Energy Supply")</f>
        <v>Energy Supply</v>
      </c>
      <c r="L13127" s="12">
        <v>0.13650000000000001</v>
      </c>
      <c r="M13127" s="12"/>
    </row>
    <row r="13128" spans="1:13" x14ac:dyDescent="0.3">
      <c r="A13128" s="18">
        <v>13126</v>
      </c>
      <c r="B13128" s="18">
        <f t="shared" si="410"/>
        <v>2021</v>
      </c>
      <c r="C13128" s="17">
        <v>44287</v>
      </c>
      <c r="D13128" s="18" t="s">
        <v>314</v>
      </c>
      <c r="E13128" s="18" t="s">
        <v>338</v>
      </c>
      <c r="F13128" s="18" t="str">
        <f t="shared" si="411"/>
        <v>Princeton-Total Volumetric Charge-44287</v>
      </c>
      <c r="G13128" s="11" t="s">
        <v>131</v>
      </c>
      <c r="H13128" s="11" t="s">
        <v>55</v>
      </c>
      <c r="I13128" s="11" t="s">
        <v>55</v>
      </c>
      <c r="J13128" s="11" t="s">
        <v>55</v>
      </c>
      <c r="K13128" s="11" t="str">
        <f>IFERROR(INDEX('EDC Component Dictionary'!$C$5:$C$37,MATCH('Rates Database'!J13128,'EDC Component Dictionary'!$B$5:$B$37,0)), "Energy Supply")</f>
        <v>Energy Supply</v>
      </c>
      <c r="L13128" s="12">
        <v>0.235124999999999</v>
      </c>
      <c r="M13128" s="12"/>
    </row>
    <row r="13129" spans="1:13" x14ac:dyDescent="0.3">
      <c r="A13129" s="18">
        <v>13127</v>
      </c>
      <c r="B13129" s="18">
        <f t="shared" si="410"/>
        <v>2021</v>
      </c>
      <c r="C13129" s="17">
        <v>44287</v>
      </c>
      <c r="D13129" s="18" t="s">
        <v>314</v>
      </c>
      <c r="E13129" s="18" t="s">
        <v>339</v>
      </c>
      <c r="F13129" s="18" t="str">
        <f t="shared" si="411"/>
        <v>Rowley-Total Volumetric Charge-44287</v>
      </c>
      <c r="G13129" s="11" t="s">
        <v>131</v>
      </c>
      <c r="H13129" s="11" t="s">
        <v>55</v>
      </c>
      <c r="I13129" s="11" t="s">
        <v>55</v>
      </c>
      <c r="J13129" s="11" t="s">
        <v>55</v>
      </c>
      <c r="K13129" s="11" t="str">
        <f>IFERROR(INDEX('EDC Component Dictionary'!$C$5:$C$37,MATCH('Rates Database'!J13129,'EDC Component Dictionary'!$B$5:$B$37,0)), "Energy Supply")</f>
        <v>Energy Supply</v>
      </c>
      <c r="L13129" s="12">
        <v>0.17349999999999999</v>
      </c>
      <c r="M13129" s="12"/>
    </row>
    <row r="13130" spans="1:13" x14ac:dyDescent="0.3">
      <c r="A13130" s="18">
        <v>13128</v>
      </c>
      <c r="B13130" s="18">
        <f t="shared" si="410"/>
        <v>2021</v>
      </c>
      <c r="C13130" s="17">
        <v>44287</v>
      </c>
      <c r="D13130" s="18" t="s">
        <v>314</v>
      </c>
      <c r="E13130" s="18" t="s">
        <v>340</v>
      </c>
      <c r="F13130" s="18" t="str">
        <f t="shared" si="411"/>
        <v>Wakefield-Total Volumetric Charge-44287</v>
      </c>
      <c r="G13130" s="11" t="s">
        <v>131</v>
      </c>
      <c r="H13130" s="11" t="s">
        <v>55</v>
      </c>
      <c r="I13130" s="11" t="s">
        <v>55</v>
      </c>
      <c r="J13130" s="11" t="s">
        <v>55</v>
      </c>
      <c r="K13130" s="11" t="str">
        <f>IFERROR(INDEX('EDC Component Dictionary'!$C$5:$C$37,MATCH('Rates Database'!J13130,'EDC Component Dictionary'!$B$5:$B$37,0)), "Energy Supply")</f>
        <v>Energy Supply</v>
      </c>
      <c r="L13130" s="12">
        <v>0.155</v>
      </c>
      <c r="M13130" s="12"/>
    </row>
    <row r="13131" spans="1:13" x14ac:dyDescent="0.3">
      <c r="A13131" s="18">
        <v>13129</v>
      </c>
      <c r="B13131" s="18">
        <f t="shared" si="410"/>
        <v>2021</v>
      </c>
      <c r="C13131" s="17">
        <v>44287</v>
      </c>
      <c r="D13131" s="18" t="s">
        <v>314</v>
      </c>
      <c r="E13131" s="18" t="s">
        <v>341</v>
      </c>
      <c r="F13131" s="18" t="str">
        <f t="shared" si="411"/>
        <v>Hull-Total Volumetric Charge-44287</v>
      </c>
      <c r="G13131" s="11" t="s">
        <v>131</v>
      </c>
      <c r="H13131" s="11" t="s">
        <v>55</v>
      </c>
      <c r="I13131" s="11" t="s">
        <v>55</v>
      </c>
      <c r="J13131" s="11" t="s">
        <v>55</v>
      </c>
      <c r="K13131" s="11" t="str">
        <f>IFERROR(INDEX('EDC Component Dictionary'!$C$5:$C$37,MATCH('Rates Database'!J13131,'EDC Component Dictionary'!$B$5:$B$37,0)), "Energy Supply")</f>
        <v>Energy Supply</v>
      </c>
      <c r="L13131" s="12">
        <v>0.154199999999999</v>
      </c>
      <c r="M13131" s="12"/>
    </row>
    <row r="13132" spans="1:13" x14ac:dyDescent="0.3">
      <c r="A13132" s="18">
        <v>13130</v>
      </c>
      <c r="B13132" s="18">
        <f t="shared" si="410"/>
        <v>2021</v>
      </c>
      <c r="C13132" s="17">
        <v>44287</v>
      </c>
      <c r="D13132" s="18" t="s">
        <v>314</v>
      </c>
      <c r="E13132" s="18" t="s">
        <v>342</v>
      </c>
      <c r="F13132" s="18" t="str">
        <f t="shared" si="411"/>
        <v>North Attleborough-Total Volumetric Charge-44287</v>
      </c>
      <c r="G13132" s="11" t="s">
        <v>131</v>
      </c>
      <c r="H13132" s="11" t="s">
        <v>55</v>
      </c>
      <c r="I13132" s="11" t="s">
        <v>55</v>
      </c>
      <c r="J13132" s="11" t="s">
        <v>55</v>
      </c>
      <c r="K13132" s="11" t="str">
        <f>IFERROR(INDEX('EDC Component Dictionary'!$C$5:$C$37,MATCH('Rates Database'!J13132,'EDC Component Dictionary'!$B$5:$B$37,0)), "Energy Supply")</f>
        <v>Energy Supply</v>
      </c>
      <c r="L13132" s="12">
        <v>0.131543999999999</v>
      </c>
      <c r="M13132" s="12"/>
    </row>
    <row r="13133" spans="1:13" x14ac:dyDescent="0.3">
      <c r="A13133" s="18">
        <v>13131</v>
      </c>
      <c r="B13133" s="18">
        <f t="shared" si="410"/>
        <v>2021</v>
      </c>
      <c r="C13133" s="17">
        <v>44287</v>
      </c>
      <c r="D13133" s="18" t="s">
        <v>314</v>
      </c>
      <c r="E13133" s="18" t="s">
        <v>343</v>
      </c>
      <c r="F13133" s="18" t="str">
        <f t="shared" si="411"/>
        <v>Holden-Total Volumetric Charge-44287</v>
      </c>
      <c r="G13133" s="11" t="s">
        <v>131</v>
      </c>
      <c r="H13133" s="11" t="s">
        <v>55</v>
      </c>
      <c r="I13133" s="11" t="s">
        <v>55</v>
      </c>
      <c r="J13133" s="11" t="s">
        <v>55</v>
      </c>
      <c r="K13133" s="11" t="str">
        <f>IFERROR(INDEX('EDC Component Dictionary'!$C$5:$C$37,MATCH('Rates Database'!J13133,'EDC Component Dictionary'!$B$5:$B$37,0)), "Energy Supply")</f>
        <v>Energy Supply</v>
      </c>
      <c r="L13133" s="12">
        <v>0.12966999999999901</v>
      </c>
      <c r="M13133" s="12"/>
    </row>
    <row r="13134" spans="1:13" x14ac:dyDescent="0.3">
      <c r="A13134" s="18">
        <v>13132</v>
      </c>
      <c r="B13134" s="18">
        <f t="shared" si="410"/>
        <v>2021</v>
      </c>
      <c r="C13134" s="17">
        <v>44287</v>
      </c>
      <c r="D13134" s="18" t="s">
        <v>314</v>
      </c>
      <c r="E13134" s="18" t="s">
        <v>344</v>
      </c>
      <c r="F13134" s="18" t="str">
        <f t="shared" si="411"/>
        <v>Norwood-Total Volumetric Charge-44287</v>
      </c>
      <c r="G13134" s="11" t="s">
        <v>131</v>
      </c>
      <c r="H13134" s="11" t="s">
        <v>55</v>
      </c>
      <c r="I13134" s="11" t="s">
        <v>55</v>
      </c>
      <c r="J13134" s="11" t="s">
        <v>55</v>
      </c>
      <c r="K13134" s="11" t="str">
        <f>IFERROR(INDEX('EDC Component Dictionary'!$C$5:$C$37,MATCH('Rates Database'!J13134,'EDC Component Dictionary'!$B$5:$B$37,0)), "Energy Supply")</f>
        <v>Energy Supply</v>
      </c>
      <c r="L13134" s="12">
        <v>0.15942999999999999</v>
      </c>
      <c r="M13134" s="12"/>
    </row>
    <row r="13135" spans="1:13" x14ac:dyDescent="0.3">
      <c r="A13135" s="18">
        <v>13133</v>
      </c>
      <c r="B13135" s="18">
        <f t="shared" si="410"/>
        <v>2021</v>
      </c>
      <c r="C13135" s="17">
        <v>44287</v>
      </c>
      <c r="D13135" s="18" t="s">
        <v>314</v>
      </c>
      <c r="E13135" s="18" t="s">
        <v>345</v>
      </c>
      <c r="F13135" s="18" t="str">
        <f t="shared" si="411"/>
        <v>Russell-Total Volumetric Charge-44287</v>
      </c>
      <c r="G13135" s="11" t="s">
        <v>131</v>
      </c>
      <c r="H13135" s="11" t="s">
        <v>55</v>
      </c>
      <c r="I13135" s="11" t="s">
        <v>55</v>
      </c>
      <c r="J13135" s="11" t="s">
        <v>55</v>
      </c>
      <c r="K13135" s="11" t="str">
        <f>IFERROR(INDEX('EDC Component Dictionary'!$C$5:$C$37,MATCH('Rates Database'!J13135,'EDC Component Dictionary'!$B$5:$B$37,0)), "Energy Supply")</f>
        <v>Energy Supply</v>
      </c>
      <c r="L13135" s="12">
        <v>0.17399999999999999</v>
      </c>
      <c r="M13135" s="12"/>
    </row>
    <row r="13136" spans="1:13" x14ac:dyDescent="0.3">
      <c r="A13136" s="18">
        <v>13134</v>
      </c>
      <c r="B13136" s="18">
        <f t="shared" si="410"/>
        <v>2021</v>
      </c>
      <c r="C13136" s="17">
        <v>44287</v>
      </c>
      <c r="D13136" s="18" t="s">
        <v>314</v>
      </c>
      <c r="E13136" s="18" t="s">
        <v>346</v>
      </c>
      <c r="F13136" s="18" t="str">
        <f t="shared" si="411"/>
        <v>Chester-Total Volumetric Charge-44287</v>
      </c>
      <c r="G13136" s="11" t="s">
        <v>131</v>
      </c>
      <c r="H13136" s="11" t="s">
        <v>55</v>
      </c>
      <c r="I13136" s="11" t="s">
        <v>55</v>
      </c>
      <c r="J13136" s="11" t="s">
        <v>55</v>
      </c>
      <c r="K13136" s="11" t="str">
        <f>IFERROR(INDEX('EDC Component Dictionary'!$C$5:$C$37,MATCH('Rates Database'!J13136,'EDC Component Dictionary'!$B$5:$B$37,0)), "Energy Supply")</f>
        <v>Energy Supply</v>
      </c>
      <c r="L13136" s="12">
        <v>0.195661999999999</v>
      </c>
      <c r="M13136" s="12"/>
    </row>
    <row r="13137" spans="1:13" x14ac:dyDescent="0.3">
      <c r="A13137" s="18">
        <v>13135</v>
      </c>
      <c r="B13137" s="18">
        <f t="shared" si="410"/>
        <v>2019</v>
      </c>
      <c r="C13137" s="17">
        <v>43466</v>
      </c>
      <c r="D13137" s="18" t="s">
        <v>314</v>
      </c>
      <c r="E13137" s="18" t="s">
        <v>315</v>
      </c>
      <c r="F13137" s="18" t="str">
        <f t="shared" si="411"/>
        <v>Holyoke-Total Volumetric Charge-43466</v>
      </c>
      <c r="G13137" s="11" t="s">
        <v>131</v>
      </c>
      <c r="H13137" s="11" t="s">
        <v>55</v>
      </c>
      <c r="I13137" s="11" t="s">
        <v>55</v>
      </c>
      <c r="J13137" s="11" t="s">
        <v>55</v>
      </c>
      <c r="K13137" s="11" t="str">
        <f>IFERROR(INDEX('EDC Component Dictionary'!$C$5:$C$37,MATCH('Rates Database'!J13137,'EDC Component Dictionary'!$B$5:$B$37,0)), "Energy Supply")</f>
        <v>Energy Supply</v>
      </c>
      <c r="L13137" s="12">
        <v>0.123295999999999</v>
      </c>
      <c r="M13137" s="12"/>
    </row>
    <row r="13138" spans="1:13" x14ac:dyDescent="0.3">
      <c r="A13138" s="18">
        <v>13136</v>
      </c>
      <c r="B13138" s="18">
        <f t="shared" si="410"/>
        <v>2019</v>
      </c>
      <c r="C13138" s="17">
        <v>43466</v>
      </c>
      <c r="D13138" s="18" t="s">
        <v>314</v>
      </c>
      <c r="E13138" s="18" t="s">
        <v>316</v>
      </c>
      <c r="F13138" s="18" t="str">
        <f t="shared" si="411"/>
        <v>West Boylston-Total Volumetric Charge-43466</v>
      </c>
      <c r="G13138" s="11" t="s">
        <v>131</v>
      </c>
      <c r="H13138" s="11" t="s">
        <v>55</v>
      </c>
      <c r="I13138" s="11" t="s">
        <v>55</v>
      </c>
      <c r="J13138" s="11" t="s">
        <v>55</v>
      </c>
      <c r="K13138" s="11" t="str">
        <f>IFERROR(INDEX('EDC Component Dictionary'!$C$5:$C$37,MATCH('Rates Database'!J13138,'EDC Component Dictionary'!$B$5:$B$37,0)), "Energy Supply")</f>
        <v>Energy Supply</v>
      </c>
      <c r="L13138" s="12">
        <v>0.116259999999999</v>
      </c>
      <c r="M13138" s="12"/>
    </row>
    <row r="13139" spans="1:13" x14ac:dyDescent="0.3">
      <c r="A13139" s="18">
        <v>13137</v>
      </c>
      <c r="B13139" s="18">
        <f t="shared" si="410"/>
        <v>2019</v>
      </c>
      <c r="C13139" s="17">
        <v>43466</v>
      </c>
      <c r="D13139" s="18" t="s">
        <v>314</v>
      </c>
      <c r="E13139" s="18" t="s">
        <v>317</v>
      </c>
      <c r="F13139" s="18" t="str">
        <f t="shared" si="411"/>
        <v>Danvers-Total Volumetric Charge-43466</v>
      </c>
      <c r="G13139" s="11" t="s">
        <v>131</v>
      </c>
      <c r="H13139" s="11" t="s">
        <v>55</v>
      </c>
      <c r="I13139" s="11" t="s">
        <v>55</v>
      </c>
      <c r="J13139" s="11" t="s">
        <v>55</v>
      </c>
      <c r="K13139" s="11" t="str">
        <f>IFERROR(INDEX('EDC Component Dictionary'!$C$5:$C$37,MATCH('Rates Database'!J13139,'EDC Component Dictionary'!$B$5:$B$37,0)), "Energy Supply")</f>
        <v>Energy Supply</v>
      </c>
      <c r="L13139" s="12">
        <v>0.13535</v>
      </c>
      <c r="M13139" s="12"/>
    </row>
    <row r="13140" spans="1:13" x14ac:dyDescent="0.3">
      <c r="A13140" s="18">
        <v>13138</v>
      </c>
      <c r="B13140" s="18">
        <f t="shared" si="410"/>
        <v>2019</v>
      </c>
      <c r="C13140" s="17">
        <v>43466</v>
      </c>
      <c r="D13140" s="18" t="s">
        <v>314</v>
      </c>
      <c r="E13140" s="18" t="s">
        <v>318</v>
      </c>
      <c r="F13140" s="18" t="str">
        <f t="shared" si="411"/>
        <v>Peabody-Total Volumetric Charge-43466</v>
      </c>
      <c r="G13140" s="11" t="s">
        <v>131</v>
      </c>
      <c r="H13140" s="11" t="s">
        <v>55</v>
      </c>
      <c r="I13140" s="11" t="s">
        <v>55</v>
      </c>
      <c r="J13140" s="11" t="s">
        <v>55</v>
      </c>
      <c r="K13140" s="11" t="str">
        <f>IFERROR(INDEX('EDC Component Dictionary'!$C$5:$C$37,MATCH('Rates Database'!J13140,'EDC Component Dictionary'!$B$5:$B$37,0)), "Energy Supply")</f>
        <v>Energy Supply</v>
      </c>
      <c r="L13140" s="12">
        <v>0.10864</v>
      </c>
      <c r="M13140" s="12"/>
    </row>
    <row r="13141" spans="1:13" x14ac:dyDescent="0.3">
      <c r="A13141" s="18">
        <v>13139</v>
      </c>
      <c r="B13141" s="18">
        <f t="shared" si="410"/>
        <v>2019</v>
      </c>
      <c r="C13141" s="17">
        <v>43466</v>
      </c>
      <c r="D13141" s="18" t="s">
        <v>314</v>
      </c>
      <c r="E13141" s="18" t="s">
        <v>319</v>
      </c>
      <c r="F13141" s="18" t="str">
        <f t="shared" si="411"/>
        <v>Ashburnham-Total Volumetric Charge-43466</v>
      </c>
      <c r="G13141" s="11" t="s">
        <v>131</v>
      </c>
      <c r="H13141" s="11" t="s">
        <v>55</v>
      </c>
      <c r="I13141" s="11" t="s">
        <v>55</v>
      </c>
      <c r="J13141" s="11" t="s">
        <v>55</v>
      </c>
      <c r="K13141" s="11" t="str">
        <f>IFERROR(INDEX('EDC Component Dictionary'!$C$5:$C$37,MATCH('Rates Database'!J13141,'EDC Component Dictionary'!$B$5:$B$37,0)), "Energy Supply")</f>
        <v>Energy Supply</v>
      </c>
      <c r="L13141" s="12">
        <v>0.13869999999999999</v>
      </c>
      <c r="M13141" s="12"/>
    </row>
    <row r="13142" spans="1:13" x14ac:dyDescent="0.3">
      <c r="A13142" s="18">
        <v>13140</v>
      </c>
      <c r="B13142" s="18">
        <f t="shared" ref="B13142:B13205" si="412">YEAR(C13142)</f>
        <v>2019</v>
      </c>
      <c r="C13142" s="17">
        <v>43466</v>
      </c>
      <c r="D13142" s="18" t="s">
        <v>314</v>
      </c>
      <c r="E13142" s="18" t="s">
        <v>320</v>
      </c>
      <c r="F13142" s="18" t="str">
        <f t="shared" si="411"/>
        <v>Mansfield-Total Volumetric Charge-43466</v>
      </c>
      <c r="G13142" s="11" t="s">
        <v>131</v>
      </c>
      <c r="H13142" s="11" t="s">
        <v>55</v>
      </c>
      <c r="I13142" s="11" t="s">
        <v>55</v>
      </c>
      <c r="J13142" s="11" t="s">
        <v>55</v>
      </c>
      <c r="K13142" s="11" t="str">
        <f>IFERROR(INDEX('EDC Component Dictionary'!$C$5:$C$37,MATCH('Rates Database'!J13142,'EDC Component Dictionary'!$B$5:$B$37,0)), "Energy Supply")</f>
        <v>Energy Supply</v>
      </c>
      <c r="L13142" s="12">
        <v>0.10696</v>
      </c>
      <c r="M13142" s="12"/>
    </row>
    <row r="13143" spans="1:13" x14ac:dyDescent="0.3">
      <c r="A13143" s="18">
        <v>13141</v>
      </c>
      <c r="B13143" s="18">
        <f t="shared" si="412"/>
        <v>2019</v>
      </c>
      <c r="C13143" s="17">
        <v>43466</v>
      </c>
      <c r="D13143" s="18" t="s">
        <v>314</v>
      </c>
      <c r="E13143" s="18" t="s">
        <v>321</v>
      </c>
      <c r="F13143" s="18" t="str">
        <f t="shared" si="411"/>
        <v>Braintree-Total Volumetric Charge-43466</v>
      </c>
      <c r="G13143" s="11" t="s">
        <v>131</v>
      </c>
      <c r="H13143" s="11" t="s">
        <v>55</v>
      </c>
      <c r="I13143" s="11" t="s">
        <v>55</v>
      </c>
      <c r="J13143" s="11" t="s">
        <v>55</v>
      </c>
      <c r="K13143" s="11" t="str">
        <f>IFERROR(INDEX('EDC Component Dictionary'!$C$5:$C$37,MATCH('Rates Database'!J13143,'EDC Component Dictionary'!$B$5:$B$37,0)), "Energy Supply")</f>
        <v>Energy Supply</v>
      </c>
      <c r="L13143" s="12">
        <v>0.13299899999999901</v>
      </c>
      <c r="M13143" s="12"/>
    </row>
    <row r="13144" spans="1:13" x14ac:dyDescent="0.3">
      <c r="A13144" s="18">
        <v>13142</v>
      </c>
      <c r="B13144" s="18">
        <f t="shared" si="412"/>
        <v>2019</v>
      </c>
      <c r="C13144" s="17">
        <v>43466</v>
      </c>
      <c r="D13144" s="18" t="s">
        <v>314</v>
      </c>
      <c r="E13144" s="18" t="s">
        <v>322</v>
      </c>
      <c r="F13144" s="18" t="str">
        <f t="shared" si="411"/>
        <v>Paxton-Total Volumetric Charge-43466</v>
      </c>
      <c r="G13144" s="11" t="s">
        <v>131</v>
      </c>
      <c r="H13144" s="11" t="s">
        <v>55</v>
      </c>
      <c r="I13144" s="11" t="s">
        <v>55</v>
      </c>
      <c r="J13144" s="11" t="s">
        <v>55</v>
      </c>
      <c r="K13144" s="11" t="str">
        <f>IFERROR(INDEX('EDC Component Dictionary'!$C$5:$C$37,MATCH('Rates Database'!J13144,'EDC Component Dictionary'!$B$5:$B$37,0)), "Energy Supply")</f>
        <v>Energy Supply</v>
      </c>
      <c r="L13144" s="12">
        <v>0.14562</v>
      </c>
      <c r="M13144" s="12"/>
    </row>
    <row r="13145" spans="1:13" x14ac:dyDescent="0.3">
      <c r="A13145" s="18">
        <v>13143</v>
      </c>
      <c r="B13145" s="18">
        <f t="shared" si="412"/>
        <v>2019</v>
      </c>
      <c r="C13145" s="17">
        <v>43466</v>
      </c>
      <c r="D13145" s="18" t="s">
        <v>314</v>
      </c>
      <c r="E13145" s="18" t="s">
        <v>323</v>
      </c>
      <c r="F13145" s="18" t="str">
        <f t="shared" si="411"/>
        <v>Templeton-Total Volumetric Charge-43466</v>
      </c>
      <c r="G13145" s="11" t="s">
        <v>131</v>
      </c>
      <c r="H13145" s="11" t="s">
        <v>55</v>
      </c>
      <c r="I13145" s="11" t="s">
        <v>55</v>
      </c>
      <c r="J13145" s="11" t="s">
        <v>55</v>
      </c>
      <c r="K13145" s="11" t="str">
        <f>IFERROR(INDEX('EDC Component Dictionary'!$C$5:$C$37,MATCH('Rates Database'!J13145,'EDC Component Dictionary'!$B$5:$B$37,0)), "Energy Supply")</f>
        <v>Energy Supply</v>
      </c>
      <c r="L13145" s="12">
        <v>0.12539999999999901</v>
      </c>
      <c r="M13145" s="12"/>
    </row>
    <row r="13146" spans="1:13" x14ac:dyDescent="0.3">
      <c r="A13146" s="18">
        <v>13144</v>
      </c>
      <c r="B13146" s="18">
        <f t="shared" si="412"/>
        <v>2019</v>
      </c>
      <c r="C13146" s="17">
        <v>43466</v>
      </c>
      <c r="D13146" s="18" t="s">
        <v>314</v>
      </c>
      <c r="E13146" s="18" t="s">
        <v>324</v>
      </c>
      <c r="F13146" s="18" t="str">
        <f t="shared" si="411"/>
        <v>Hudson-Total Volumetric Charge-43466</v>
      </c>
      <c r="G13146" s="11" t="s">
        <v>131</v>
      </c>
      <c r="H13146" s="11" t="s">
        <v>55</v>
      </c>
      <c r="I13146" s="11" t="s">
        <v>55</v>
      </c>
      <c r="J13146" s="11" t="s">
        <v>55</v>
      </c>
      <c r="K13146" s="11" t="str">
        <f>IFERROR(INDEX('EDC Component Dictionary'!$C$5:$C$37,MATCH('Rates Database'!J13146,'EDC Component Dictionary'!$B$5:$B$37,0)), "Energy Supply")</f>
        <v>Energy Supply</v>
      </c>
      <c r="L13146" s="12">
        <v>0.107449999999999</v>
      </c>
      <c r="M13146" s="12"/>
    </row>
    <row r="13147" spans="1:13" x14ac:dyDescent="0.3">
      <c r="A13147" s="18">
        <v>13145</v>
      </c>
      <c r="B13147" s="18">
        <f t="shared" si="412"/>
        <v>2019</v>
      </c>
      <c r="C13147" s="17">
        <v>43466</v>
      </c>
      <c r="D13147" s="18" t="s">
        <v>314</v>
      </c>
      <c r="E13147" s="18" t="s">
        <v>325</v>
      </c>
      <c r="F13147" s="18" t="str">
        <f t="shared" si="411"/>
        <v>Reading-Total Volumetric Charge-43466</v>
      </c>
      <c r="G13147" s="11" t="s">
        <v>131</v>
      </c>
      <c r="H13147" s="11" t="s">
        <v>55</v>
      </c>
      <c r="I13147" s="11" t="s">
        <v>55</v>
      </c>
      <c r="J13147" s="11" t="s">
        <v>55</v>
      </c>
      <c r="K13147" s="11" t="str">
        <f>IFERROR(INDEX('EDC Component Dictionary'!$C$5:$C$37,MATCH('Rates Database'!J13147,'EDC Component Dictionary'!$B$5:$B$37,0)), "Energy Supply")</f>
        <v>Energy Supply</v>
      </c>
      <c r="L13147" s="12">
        <v>0.1490435</v>
      </c>
      <c r="M13147" s="12"/>
    </row>
    <row r="13148" spans="1:13" x14ac:dyDescent="0.3">
      <c r="A13148" s="18">
        <v>13146</v>
      </c>
      <c r="B13148" s="18">
        <f t="shared" si="412"/>
        <v>2019</v>
      </c>
      <c r="C13148" s="17">
        <v>43466</v>
      </c>
      <c r="D13148" s="18" t="s">
        <v>314</v>
      </c>
      <c r="E13148" s="18" t="s">
        <v>326</v>
      </c>
      <c r="F13148" s="18" t="str">
        <f t="shared" si="411"/>
        <v>Shrewsbury-Total Volumetric Charge-43466</v>
      </c>
      <c r="G13148" s="11" t="s">
        <v>131</v>
      </c>
      <c r="H13148" s="11" t="s">
        <v>55</v>
      </c>
      <c r="I13148" s="11" t="s">
        <v>55</v>
      </c>
      <c r="J13148" s="11" t="s">
        <v>55</v>
      </c>
      <c r="K13148" s="11" t="str">
        <f>IFERROR(INDEX('EDC Component Dictionary'!$C$5:$C$37,MATCH('Rates Database'!J13148,'EDC Component Dictionary'!$B$5:$B$37,0)), "Energy Supply")</f>
        <v>Energy Supply</v>
      </c>
      <c r="L13148" s="12">
        <v>0.11476</v>
      </c>
      <c r="M13148" s="12"/>
    </row>
    <row r="13149" spans="1:13" x14ac:dyDescent="0.3">
      <c r="A13149" s="18">
        <v>13147</v>
      </c>
      <c r="B13149" s="18">
        <f t="shared" si="412"/>
        <v>2019</v>
      </c>
      <c r="C13149" s="17">
        <v>43466</v>
      </c>
      <c r="D13149" s="18" t="s">
        <v>314</v>
      </c>
      <c r="E13149" s="18" t="s">
        <v>327</v>
      </c>
      <c r="F13149" s="18" t="str">
        <f t="shared" si="411"/>
        <v>Ipswich-Total Volumetric Charge-43466</v>
      </c>
      <c r="G13149" s="11" t="s">
        <v>131</v>
      </c>
      <c r="H13149" s="11" t="s">
        <v>55</v>
      </c>
      <c r="I13149" s="11" t="s">
        <v>55</v>
      </c>
      <c r="J13149" s="11" t="s">
        <v>55</v>
      </c>
      <c r="K13149" s="11" t="str">
        <f>IFERROR(INDEX('EDC Component Dictionary'!$C$5:$C$37,MATCH('Rates Database'!J13149,'EDC Component Dictionary'!$B$5:$B$37,0)), "Energy Supply")</f>
        <v>Energy Supply</v>
      </c>
      <c r="L13149" s="12">
        <v>0.15082999999999999</v>
      </c>
      <c r="M13149" s="12"/>
    </row>
    <row r="13150" spans="1:13" x14ac:dyDescent="0.3">
      <c r="A13150" s="18">
        <v>13148</v>
      </c>
      <c r="B13150" s="18">
        <f t="shared" si="412"/>
        <v>2019</v>
      </c>
      <c r="C13150" s="17">
        <v>43466</v>
      </c>
      <c r="D13150" s="18" t="s">
        <v>314</v>
      </c>
      <c r="E13150" s="18" t="s">
        <v>328</v>
      </c>
      <c r="F13150" s="18" t="str">
        <f t="shared" si="411"/>
        <v>Westfield-Total Volumetric Charge-43466</v>
      </c>
      <c r="G13150" s="11" t="s">
        <v>131</v>
      </c>
      <c r="H13150" s="11" t="s">
        <v>55</v>
      </c>
      <c r="I13150" s="11" t="s">
        <v>55</v>
      </c>
      <c r="J13150" s="11" t="s">
        <v>55</v>
      </c>
      <c r="K13150" s="11" t="str">
        <f>IFERROR(INDEX('EDC Component Dictionary'!$C$5:$C$37,MATCH('Rates Database'!J13150,'EDC Component Dictionary'!$B$5:$B$37,0)), "Energy Supply")</f>
        <v>Energy Supply</v>
      </c>
      <c r="L13150" s="12">
        <v>0.113506</v>
      </c>
      <c r="M13150" s="12"/>
    </row>
    <row r="13151" spans="1:13" x14ac:dyDescent="0.3">
      <c r="A13151" s="18">
        <v>13149</v>
      </c>
      <c r="B13151" s="18">
        <f t="shared" si="412"/>
        <v>2019</v>
      </c>
      <c r="C13151" s="17">
        <v>43466</v>
      </c>
      <c r="D13151" s="18" t="s">
        <v>314</v>
      </c>
      <c r="E13151" s="18" t="s">
        <v>329</v>
      </c>
      <c r="F13151" s="18" t="str">
        <f t="shared" si="411"/>
        <v>Merrimac-Total Volumetric Charge-43466</v>
      </c>
      <c r="G13151" s="11" t="s">
        <v>131</v>
      </c>
      <c r="H13151" s="11" t="s">
        <v>55</v>
      </c>
      <c r="I13151" s="11" t="s">
        <v>55</v>
      </c>
      <c r="J13151" s="11" t="s">
        <v>55</v>
      </c>
      <c r="K13151" s="11" t="str">
        <f>IFERROR(INDEX('EDC Component Dictionary'!$C$5:$C$37,MATCH('Rates Database'!J13151,'EDC Component Dictionary'!$B$5:$B$37,0)), "Energy Supply")</f>
        <v>Energy Supply</v>
      </c>
      <c r="L13151" s="12">
        <v>0.16943900000000001</v>
      </c>
      <c r="M13151" s="12"/>
    </row>
    <row r="13152" spans="1:13" x14ac:dyDescent="0.3">
      <c r="A13152" s="18">
        <v>13150</v>
      </c>
      <c r="B13152" s="18">
        <f t="shared" si="412"/>
        <v>2019</v>
      </c>
      <c r="C13152" s="17">
        <v>43466</v>
      </c>
      <c r="D13152" s="18" t="s">
        <v>314</v>
      </c>
      <c r="E13152" s="18" t="s">
        <v>330</v>
      </c>
      <c r="F13152" s="18" t="str">
        <f t="shared" si="411"/>
        <v>Chicopee-Total Volumetric Charge-43466</v>
      </c>
      <c r="G13152" s="11" t="s">
        <v>131</v>
      </c>
      <c r="H13152" s="11" t="s">
        <v>55</v>
      </c>
      <c r="I13152" s="11" t="s">
        <v>55</v>
      </c>
      <c r="J13152" s="11" t="s">
        <v>55</v>
      </c>
      <c r="K13152" s="11" t="str">
        <f>IFERROR(INDEX('EDC Component Dictionary'!$C$5:$C$37,MATCH('Rates Database'!J13152,'EDC Component Dictionary'!$B$5:$B$37,0)), "Energy Supply")</f>
        <v>Energy Supply</v>
      </c>
      <c r="L13152" s="12">
        <v>0.13314999999999999</v>
      </c>
      <c r="M13152" s="12"/>
    </row>
    <row r="13153" spans="1:13" x14ac:dyDescent="0.3">
      <c r="A13153" s="18">
        <v>13151</v>
      </c>
      <c r="B13153" s="18">
        <f t="shared" si="412"/>
        <v>2019</v>
      </c>
      <c r="C13153" s="17">
        <v>43466</v>
      </c>
      <c r="D13153" s="18" t="s">
        <v>314</v>
      </c>
      <c r="E13153" s="18" t="s">
        <v>331</v>
      </c>
      <c r="F13153" s="18" t="str">
        <f t="shared" si="411"/>
        <v>Marblehead-Total Volumetric Charge-43466</v>
      </c>
      <c r="G13153" s="11" t="s">
        <v>131</v>
      </c>
      <c r="H13153" s="11" t="s">
        <v>55</v>
      </c>
      <c r="I13153" s="11" t="s">
        <v>55</v>
      </c>
      <c r="J13153" s="11" t="s">
        <v>55</v>
      </c>
      <c r="K13153" s="11" t="str">
        <f>IFERROR(INDEX('EDC Component Dictionary'!$C$5:$C$37,MATCH('Rates Database'!J13153,'EDC Component Dictionary'!$B$5:$B$37,0)), "Energy Supply")</f>
        <v>Energy Supply</v>
      </c>
      <c r="L13153" s="12">
        <v>0.16950000000000001</v>
      </c>
      <c r="M13153" s="12"/>
    </row>
    <row r="13154" spans="1:13" x14ac:dyDescent="0.3">
      <c r="A13154" s="18">
        <v>13152</v>
      </c>
      <c r="B13154" s="18">
        <f t="shared" si="412"/>
        <v>2019</v>
      </c>
      <c r="C13154" s="17">
        <v>43466</v>
      </c>
      <c r="D13154" s="18" t="s">
        <v>314</v>
      </c>
      <c r="E13154" s="18" t="s">
        <v>332</v>
      </c>
      <c r="F13154" s="18" t="str">
        <f t="shared" si="411"/>
        <v>Hingham-Total Volumetric Charge-43466</v>
      </c>
      <c r="G13154" s="11" t="s">
        <v>131</v>
      </c>
      <c r="H13154" s="11" t="s">
        <v>55</v>
      </c>
      <c r="I13154" s="11" t="s">
        <v>55</v>
      </c>
      <c r="J13154" s="11" t="s">
        <v>55</v>
      </c>
      <c r="K13154" s="11" t="str">
        <f>IFERROR(INDEX('EDC Component Dictionary'!$C$5:$C$37,MATCH('Rates Database'!J13154,'EDC Component Dictionary'!$B$5:$B$37,0)), "Energy Supply")</f>
        <v>Energy Supply</v>
      </c>
      <c r="L13154" s="12">
        <v>0.123804</v>
      </c>
      <c r="M13154" s="12"/>
    </row>
    <row r="13155" spans="1:13" x14ac:dyDescent="0.3">
      <c r="A13155" s="18">
        <v>13153</v>
      </c>
      <c r="B13155" s="18">
        <f t="shared" si="412"/>
        <v>2019</v>
      </c>
      <c r="C13155" s="17">
        <v>43466</v>
      </c>
      <c r="D13155" s="18" t="s">
        <v>314</v>
      </c>
      <c r="E13155" s="18" t="s">
        <v>333</v>
      </c>
      <c r="F13155" s="18" t="str">
        <f t="shared" si="411"/>
        <v>South Hadley-Total Volumetric Charge-43466</v>
      </c>
      <c r="G13155" s="11" t="s">
        <v>131</v>
      </c>
      <c r="H13155" s="11" t="s">
        <v>55</v>
      </c>
      <c r="I13155" s="11" t="s">
        <v>55</v>
      </c>
      <c r="J13155" s="11" t="s">
        <v>55</v>
      </c>
      <c r="K13155" s="11" t="str">
        <f>IFERROR(INDEX('EDC Component Dictionary'!$C$5:$C$37,MATCH('Rates Database'!J13155,'EDC Component Dictionary'!$B$5:$B$37,0)), "Energy Supply")</f>
        <v>Energy Supply</v>
      </c>
      <c r="L13155" s="12">
        <v>0.134345199999999</v>
      </c>
      <c r="M13155" s="12"/>
    </row>
    <row r="13156" spans="1:13" x14ac:dyDescent="0.3">
      <c r="A13156" s="18">
        <v>13154</v>
      </c>
      <c r="B13156" s="18">
        <f t="shared" si="412"/>
        <v>2019</v>
      </c>
      <c r="C13156" s="17">
        <v>43466</v>
      </c>
      <c r="D13156" s="18" t="s">
        <v>314</v>
      </c>
      <c r="E13156" s="18" t="s">
        <v>334</v>
      </c>
      <c r="F13156" s="18" t="str">
        <f t="shared" si="411"/>
        <v>Georgetown-Total Volumetric Charge-43466</v>
      </c>
      <c r="G13156" s="11" t="s">
        <v>131</v>
      </c>
      <c r="H13156" s="11" t="s">
        <v>55</v>
      </c>
      <c r="I13156" s="11" t="s">
        <v>55</v>
      </c>
      <c r="J13156" s="11" t="s">
        <v>55</v>
      </c>
      <c r="K13156" s="11" t="str">
        <f>IFERROR(INDEX('EDC Component Dictionary'!$C$5:$C$37,MATCH('Rates Database'!J13156,'EDC Component Dictionary'!$B$5:$B$37,0)), "Energy Supply")</f>
        <v>Energy Supply</v>
      </c>
      <c r="L13156" s="12">
        <v>0.16039500000000001</v>
      </c>
      <c r="M13156" s="12"/>
    </row>
    <row r="13157" spans="1:13" x14ac:dyDescent="0.3">
      <c r="A13157" s="18">
        <v>13155</v>
      </c>
      <c r="B13157" s="18">
        <f t="shared" si="412"/>
        <v>2019</v>
      </c>
      <c r="C13157" s="17">
        <v>43466</v>
      </c>
      <c r="D13157" s="18" t="s">
        <v>314</v>
      </c>
      <c r="E13157" s="18" t="s">
        <v>335</v>
      </c>
      <c r="F13157" s="18" t="str">
        <f t="shared" si="411"/>
        <v>Sterling-Total Volumetric Charge-43466</v>
      </c>
      <c r="G13157" s="11" t="s">
        <v>131</v>
      </c>
      <c r="H13157" s="11" t="s">
        <v>55</v>
      </c>
      <c r="I13157" s="11" t="s">
        <v>55</v>
      </c>
      <c r="J13157" s="11" t="s">
        <v>55</v>
      </c>
      <c r="K13157" s="11" t="str">
        <f>IFERROR(INDEX('EDC Component Dictionary'!$C$5:$C$37,MATCH('Rates Database'!J13157,'EDC Component Dictionary'!$B$5:$B$37,0)), "Energy Supply")</f>
        <v>Energy Supply</v>
      </c>
      <c r="L13157" s="12">
        <v>0.13605</v>
      </c>
      <c r="M13157" s="12"/>
    </row>
    <row r="13158" spans="1:13" x14ac:dyDescent="0.3">
      <c r="A13158" s="18">
        <v>13156</v>
      </c>
      <c r="B13158" s="18">
        <f t="shared" si="412"/>
        <v>2019</v>
      </c>
      <c r="C13158" s="17">
        <v>43466</v>
      </c>
      <c r="D13158" s="18" t="s">
        <v>314</v>
      </c>
      <c r="E13158" s="18" t="s">
        <v>336</v>
      </c>
      <c r="F13158" s="18" t="str">
        <f t="shared" si="411"/>
        <v>Littleton-Total Volumetric Charge-43466</v>
      </c>
      <c r="G13158" s="11" t="s">
        <v>131</v>
      </c>
      <c r="H13158" s="11" t="s">
        <v>55</v>
      </c>
      <c r="I13158" s="11" t="s">
        <v>55</v>
      </c>
      <c r="J13158" s="11" t="s">
        <v>55</v>
      </c>
      <c r="K13158" s="11" t="str">
        <f>IFERROR(INDEX('EDC Component Dictionary'!$C$5:$C$37,MATCH('Rates Database'!J13158,'EDC Component Dictionary'!$B$5:$B$37,0)), "Energy Supply")</f>
        <v>Energy Supply</v>
      </c>
      <c r="L13158" s="12">
        <v>0.117067</v>
      </c>
      <c r="M13158" s="12"/>
    </row>
    <row r="13159" spans="1:13" x14ac:dyDescent="0.3">
      <c r="A13159" s="18">
        <v>13157</v>
      </c>
      <c r="B13159" s="18">
        <f t="shared" si="412"/>
        <v>2019</v>
      </c>
      <c r="C13159" s="17">
        <v>43466</v>
      </c>
      <c r="D13159" s="18" t="s">
        <v>314</v>
      </c>
      <c r="E13159" s="18" t="s">
        <v>337</v>
      </c>
      <c r="F13159" s="18" t="str">
        <f t="shared" si="411"/>
        <v>Boylston-Total Volumetric Charge-43466</v>
      </c>
      <c r="G13159" s="11" t="s">
        <v>131</v>
      </c>
      <c r="H13159" s="11" t="s">
        <v>55</v>
      </c>
      <c r="I13159" s="11" t="s">
        <v>55</v>
      </c>
      <c r="J13159" s="11" t="s">
        <v>55</v>
      </c>
      <c r="K13159" s="11" t="str">
        <f>IFERROR(INDEX('EDC Component Dictionary'!$C$5:$C$37,MATCH('Rates Database'!J13159,'EDC Component Dictionary'!$B$5:$B$37,0)), "Energy Supply")</f>
        <v>Energy Supply</v>
      </c>
      <c r="L13159" s="12">
        <v>9.9500000000000005E-2</v>
      </c>
      <c r="M13159" s="12"/>
    </row>
    <row r="13160" spans="1:13" x14ac:dyDescent="0.3">
      <c r="A13160" s="18">
        <v>13158</v>
      </c>
      <c r="B13160" s="18">
        <f t="shared" si="412"/>
        <v>2019</v>
      </c>
      <c r="C13160" s="17">
        <v>43466</v>
      </c>
      <c r="D13160" s="18" t="s">
        <v>314</v>
      </c>
      <c r="E13160" s="18" t="s">
        <v>338</v>
      </c>
      <c r="F13160" s="18" t="str">
        <f t="shared" si="411"/>
        <v>Princeton-Total Volumetric Charge-43466</v>
      </c>
      <c r="G13160" s="11" t="s">
        <v>131</v>
      </c>
      <c r="H13160" s="11" t="s">
        <v>55</v>
      </c>
      <c r="I13160" s="11" t="s">
        <v>55</v>
      </c>
      <c r="J13160" s="11" t="s">
        <v>55</v>
      </c>
      <c r="K13160" s="11" t="str">
        <f>IFERROR(INDEX('EDC Component Dictionary'!$C$5:$C$37,MATCH('Rates Database'!J13160,'EDC Component Dictionary'!$B$5:$B$37,0)), "Energy Supply")</f>
        <v>Energy Supply</v>
      </c>
      <c r="L13160" s="12">
        <v>0.235124999999999</v>
      </c>
      <c r="M13160" s="12"/>
    </row>
    <row r="13161" spans="1:13" x14ac:dyDescent="0.3">
      <c r="A13161" s="18">
        <v>13159</v>
      </c>
      <c r="B13161" s="18">
        <f t="shared" si="412"/>
        <v>2019</v>
      </c>
      <c r="C13161" s="17">
        <v>43466</v>
      </c>
      <c r="D13161" s="18" t="s">
        <v>314</v>
      </c>
      <c r="E13161" s="18" t="s">
        <v>347</v>
      </c>
      <c r="F13161" s="18" t="str">
        <f t="shared" si="411"/>
        <v>Middleborough-Total Volumetric Charge-43466</v>
      </c>
      <c r="G13161" s="11" t="s">
        <v>131</v>
      </c>
      <c r="H13161" s="11" t="s">
        <v>55</v>
      </c>
      <c r="I13161" s="11" t="s">
        <v>55</v>
      </c>
      <c r="J13161" s="11" t="s">
        <v>55</v>
      </c>
      <c r="K13161" s="11" t="str">
        <f>IFERROR(INDEX('EDC Component Dictionary'!$C$5:$C$37,MATCH('Rates Database'!J13161,'EDC Component Dictionary'!$B$5:$B$37,0)), "Energy Supply")</f>
        <v>Energy Supply</v>
      </c>
      <c r="L13161" s="12">
        <v>0.14199999999999999</v>
      </c>
      <c r="M13161" s="12"/>
    </row>
    <row r="13162" spans="1:13" x14ac:dyDescent="0.3">
      <c r="A13162" s="18">
        <v>13160</v>
      </c>
      <c r="B13162" s="18">
        <f t="shared" si="412"/>
        <v>2019</v>
      </c>
      <c r="C13162" s="17">
        <v>43466</v>
      </c>
      <c r="D13162" s="18" t="s">
        <v>314</v>
      </c>
      <c r="E13162" s="18" t="s">
        <v>339</v>
      </c>
      <c r="F13162" s="18" t="str">
        <f t="shared" si="411"/>
        <v>Rowley-Total Volumetric Charge-43466</v>
      </c>
      <c r="G13162" s="11" t="s">
        <v>131</v>
      </c>
      <c r="H13162" s="11" t="s">
        <v>55</v>
      </c>
      <c r="I13162" s="11" t="s">
        <v>55</v>
      </c>
      <c r="J13162" s="11" t="s">
        <v>55</v>
      </c>
      <c r="K13162" s="11" t="str">
        <f>IFERROR(INDEX('EDC Component Dictionary'!$C$5:$C$37,MATCH('Rates Database'!J13162,'EDC Component Dictionary'!$B$5:$B$37,0)), "Energy Supply")</f>
        <v>Energy Supply</v>
      </c>
      <c r="L13162" s="12">
        <v>0.16850000000000001</v>
      </c>
      <c r="M13162" s="12"/>
    </row>
    <row r="13163" spans="1:13" x14ac:dyDescent="0.3">
      <c r="A13163" s="18">
        <v>13161</v>
      </c>
      <c r="B13163" s="18">
        <f t="shared" si="412"/>
        <v>2019</v>
      </c>
      <c r="C13163" s="17">
        <v>43466</v>
      </c>
      <c r="D13163" s="18" t="s">
        <v>314</v>
      </c>
      <c r="E13163" s="18" t="s">
        <v>340</v>
      </c>
      <c r="F13163" s="18" t="str">
        <f t="shared" si="411"/>
        <v>Wakefield-Total Volumetric Charge-43466</v>
      </c>
      <c r="G13163" s="11" t="s">
        <v>131</v>
      </c>
      <c r="H13163" s="11" t="s">
        <v>55</v>
      </c>
      <c r="I13163" s="11" t="s">
        <v>55</v>
      </c>
      <c r="J13163" s="11" t="s">
        <v>55</v>
      </c>
      <c r="K13163" s="11" t="str">
        <f>IFERROR(INDEX('EDC Component Dictionary'!$C$5:$C$37,MATCH('Rates Database'!J13163,'EDC Component Dictionary'!$B$5:$B$37,0)), "Energy Supply")</f>
        <v>Energy Supply</v>
      </c>
      <c r="L13163" s="12">
        <v>0.16</v>
      </c>
      <c r="M13163" s="12"/>
    </row>
    <row r="13164" spans="1:13" x14ac:dyDescent="0.3">
      <c r="A13164" s="18">
        <v>13162</v>
      </c>
      <c r="B13164" s="18">
        <f t="shared" si="412"/>
        <v>2019</v>
      </c>
      <c r="C13164" s="17">
        <v>43466</v>
      </c>
      <c r="D13164" s="18" t="s">
        <v>314</v>
      </c>
      <c r="E13164" s="18" t="s">
        <v>341</v>
      </c>
      <c r="F13164" s="18" t="str">
        <f t="shared" si="411"/>
        <v>Hull-Total Volumetric Charge-43466</v>
      </c>
      <c r="G13164" s="11" t="s">
        <v>131</v>
      </c>
      <c r="H13164" s="11" t="s">
        <v>55</v>
      </c>
      <c r="I13164" s="11" t="s">
        <v>55</v>
      </c>
      <c r="J13164" s="11" t="s">
        <v>55</v>
      </c>
      <c r="K13164" s="11" t="str">
        <f>IFERROR(INDEX('EDC Component Dictionary'!$C$5:$C$37,MATCH('Rates Database'!J13164,'EDC Component Dictionary'!$B$5:$B$37,0)), "Energy Supply")</f>
        <v>Energy Supply</v>
      </c>
      <c r="L13164" s="12">
        <v>0.154199999999999</v>
      </c>
      <c r="M13164" s="12"/>
    </row>
    <row r="13165" spans="1:13" x14ac:dyDescent="0.3">
      <c r="A13165" s="18">
        <v>13163</v>
      </c>
      <c r="B13165" s="18">
        <f t="shared" si="412"/>
        <v>2019</v>
      </c>
      <c r="C13165" s="17">
        <v>43466</v>
      </c>
      <c r="D13165" s="18" t="s">
        <v>314</v>
      </c>
      <c r="E13165" s="18" t="s">
        <v>342</v>
      </c>
      <c r="F13165" s="18" t="str">
        <f t="shared" si="411"/>
        <v>North Attleborough-Total Volumetric Charge-43466</v>
      </c>
      <c r="G13165" s="11" t="s">
        <v>131</v>
      </c>
      <c r="H13165" s="11" t="s">
        <v>55</v>
      </c>
      <c r="I13165" s="11" t="s">
        <v>55</v>
      </c>
      <c r="J13165" s="11" t="s">
        <v>55</v>
      </c>
      <c r="K13165" s="11" t="str">
        <f>IFERROR(INDEX('EDC Component Dictionary'!$C$5:$C$37,MATCH('Rates Database'!J13165,'EDC Component Dictionary'!$B$5:$B$37,0)), "Energy Supply")</f>
        <v>Energy Supply</v>
      </c>
      <c r="L13165" s="12">
        <v>0.14615999999999901</v>
      </c>
      <c r="M13165" s="12"/>
    </row>
    <row r="13166" spans="1:13" x14ac:dyDescent="0.3">
      <c r="A13166" s="18">
        <v>13164</v>
      </c>
      <c r="B13166" s="18">
        <f t="shared" si="412"/>
        <v>2019</v>
      </c>
      <c r="C13166" s="17">
        <v>43466</v>
      </c>
      <c r="D13166" s="18" t="s">
        <v>314</v>
      </c>
      <c r="E13166" s="18" t="s">
        <v>343</v>
      </c>
      <c r="F13166" s="18" t="str">
        <f t="shared" si="411"/>
        <v>Holden-Total Volumetric Charge-43466</v>
      </c>
      <c r="G13166" s="11" t="s">
        <v>131</v>
      </c>
      <c r="H13166" s="11" t="s">
        <v>55</v>
      </c>
      <c r="I13166" s="11" t="s">
        <v>55</v>
      </c>
      <c r="J13166" s="11" t="s">
        <v>55</v>
      </c>
      <c r="K13166" s="11" t="str">
        <f>IFERROR(INDEX('EDC Component Dictionary'!$C$5:$C$37,MATCH('Rates Database'!J13166,'EDC Component Dictionary'!$B$5:$B$37,0)), "Energy Supply")</f>
        <v>Energy Supply</v>
      </c>
      <c r="L13166" s="12">
        <v>0.12554299999999999</v>
      </c>
      <c r="M13166" s="12"/>
    </row>
    <row r="13167" spans="1:13" x14ac:dyDescent="0.3">
      <c r="A13167" s="18">
        <v>13165</v>
      </c>
      <c r="B13167" s="18">
        <f t="shared" si="412"/>
        <v>2019</v>
      </c>
      <c r="C13167" s="17">
        <v>43466</v>
      </c>
      <c r="D13167" s="18" t="s">
        <v>314</v>
      </c>
      <c r="E13167" s="18" t="s">
        <v>344</v>
      </c>
      <c r="F13167" s="18" t="str">
        <f t="shared" si="411"/>
        <v>Norwood-Total Volumetric Charge-43466</v>
      </c>
      <c r="G13167" s="11" t="s">
        <v>131</v>
      </c>
      <c r="H13167" s="11" t="s">
        <v>55</v>
      </c>
      <c r="I13167" s="11" t="s">
        <v>55</v>
      </c>
      <c r="J13167" s="11" t="s">
        <v>55</v>
      </c>
      <c r="K13167" s="11" t="str">
        <f>IFERROR(INDEX('EDC Component Dictionary'!$C$5:$C$37,MATCH('Rates Database'!J13167,'EDC Component Dictionary'!$B$5:$B$37,0)), "Energy Supply")</f>
        <v>Energy Supply</v>
      </c>
      <c r="L13167" s="12">
        <v>0.15262999999999999</v>
      </c>
      <c r="M13167" s="12"/>
    </row>
    <row r="13168" spans="1:13" x14ac:dyDescent="0.3">
      <c r="A13168" s="18">
        <v>13166</v>
      </c>
      <c r="B13168" s="18">
        <f t="shared" si="412"/>
        <v>2019</v>
      </c>
      <c r="C13168" s="17">
        <v>43466</v>
      </c>
      <c r="D13168" s="18" t="s">
        <v>314</v>
      </c>
      <c r="E13168" s="18" t="s">
        <v>345</v>
      </c>
      <c r="F13168" s="18" t="str">
        <f t="shared" si="411"/>
        <v>Russell-Total Volumetric Charge-43466</v>
      </c>
      <c r="G13168" s="11" t="s">
        <v>131</v>
      </c>
      <c r="H13168" s="11" t="s">
        <v>55</v>
      </c>
      <c r="I13168" s="11" t="s">
        <v>55</v>
      </c>
      <c r="J13168" s="11" t="s">
        <v>55</v>
      </c>
      <c r="K13168" s="11" t="str">
        <f>IFERROR(INDEX('EDC Component Dictionary'!$C$5:$C$37,MATCH('Rates Database'!J13168,'EDC Component Dictionary'!$B$5:$B$37,0)), "Energy Supply")</f>
        <v>Energy Supply</v>
      </c>
      <c r="L13168" s="12">
        <v>0.17399999999999999</v>
      </c>
      <c r="M13168" s="12"/>
    </row>
    <row r="13169" spans="1:13" x14ac:dyDescent="0.3">
      <c r="A13169" s="18">
        <v>13167</v>
      </c>
      <c r="B13169" s="18">
        <f t="shared" si="412"/>
        <v>2019</v>
      </c>
      <c r="C13169" s="17">
        <v>43466</v>
      </c>
      <c r="D13169" s="18" t="s">
        <v>314</v>
      </c>
      <c r="E13169" s="18" t="s">
        <v>346</v>
      </c>
      <c r="F13169" s="18" t="str">
        <f t="shared" si="411"/>
        <v>Chester-Total Volumetric Charge-43466</v>
      </c>
      <c r="G13169" s="11" t="s">
        <v>131</v>
      </c>
      <c r="H13169" s="11" t="s">
        <v>55</v>
      </c>
      <c r="I13169" s="11" t="s">
        <v>55</v>
      </c>
      <c r="J13169" s="11" t="s">
        <v>55</v>
      </c>
      <c r="K13169" s="11" t="str">
        <f>IFERROR(INDEX('EDC Component Dictionary'!$C$5:$C$37,MATCH('Rates Database'!J13169,'EDC Component Dictionary'!$B$5:$B$37,0)), "Energy Supply")</f>
        <v>Energy Supply</v>
      </c>
      <c r="L13169" s="12">
        <v>0.235077499999999</v>
      </c>
      <c r="M13169" s="12"/>
    </row>
    <row r="13170" spans="1:13" x14ac:dyDescent="0.3">
      <c r="A13170" s="18">
        <v>13168</v>
      </c>
      <c r="B13170" s="18">
        <f t="shared" si="412"/>
        <v>2020</v>
      </c>
      <c r="C13170" s="17">
        <v>43922</v>
      </c>
      <c r="D13170" s="18" t="s">
        <v>314</v>
      </c>
      <c r="E13170" s="18" t="s">
        <v>315</v>
      </c>
      <c r="F13170" s="18" t="str">
        <f t="shared" si="411"/>
        <v>Holyoke-Total Volumetric Charge-43922</v>
      </c>
      <c r="G13170" s="11" t="s">
        <v>131</v>
      </c>
      <c r="H13170" s="11" t="s">
        <v>55</v>
      </c>
      <c r="I13170" s="11" t="s">
        <v>55</v>
      </c>
      <c r="J13170" s="11" t="s">
        <v>55</v>
      </c>
      <c r="K13170" s="11" t="str">
        <f>IFERROR(INDEX('EDC Component Dictionary'!$C$5:$C$37,MATCH('Rates Database'!J13170,'EDC Component Dictionary'!$B$5:$B$37,0)), "Energy Supply")</f>
        <v>Energy Supply</v>
      </c>
      <c r="L13170" s="12">
        <v>0.12479</v>
      </c>
      <c r="M13170" s="12"/>
    </row>
    <row r="13171" spans="1:13" x14ac:dyDescent="0.3">
      <c r="A13171" s="18">
        <v>13169</v>
      </c>
      <c r="B13171" s="18">
        <f t="shared" si="412"/>
        <v>2020</v>
      </c>
      <c r="C13171" s="17">
        <v>43922</v>
      </c>
      <c r="D13171" s="18" t="s">
        <v>314</v>
      </c>
      <c r="E13171" s="18" t="s">
        <v>316</v>
      </c>
      <c r="F13171" s="18" t="str">
        <f t="shared" si="411"/>
        <v>West Boylston-Total Volumetric Charge-43922</v>
      </c>
      <c r="G13171" s="11" t="s">
        <v>131</v>
      </c>
      <c r="H13171" s="11" t="s">
        <v>55</v>
      </c>
      <c r="I13171" s="11" t="s">
        <v>55</v>
      </c>
      <c r="J13171" s="11" t="s">
        <v>55</v>
      </c>
      <c r="K13171" s="11" t="str">
        <f>IFERROR(INDEX('EDC Component Dictionary'!$C$5:$C$37,MATCH('Rates Database'!J13171,'EDC Component Dictionary'!$B$5:$B$37,0)), "Energy Supply")</f>
        <v>Energy Supply</v>
      </c>
      <c r="L13171" s="12">
        <v>0.11595999999999899</v>
      </c>
      <c r="M13171" s="12"/>
    </row>
    <row r="13172" spans="1:13" x14ac:dyDescent="0.3">
      <c r="A13172" s="18">
        <v>13170</v>
      </c>
      <c r="B13172" s="18">
        <f t="shared" si="412"/>
        <v>2020</v>
      </c>
      <c r="C13172" s="17">
        <v>43922</v>
      </c>
      <c r="D13172" s="18" t="s">
        <v>314</v>
      </c>
      <c r="E13172" s="18" t="s">
        <v>317</v>
      </c>
      <c r="F13172" s="18" t="str">
        <f t="shared" si="411"/>
        <v>Danvers-Total Volumetric Charge-43922</v>
      </c>
      <c r="G13172" s="11" t="s">
        <v>131</v>
      </c>
      <c r="H13172" s="11" t="s">
        <v>55</v>
      </c>
      <c r="I13172" s="11" t="s">
        <v>55</v>
      </c>
      <c r="J13172" s="11" t="s">
        <v>55</v>
      </c>
      <c r="K13172" s="11" t="str">
        <f>IFERROR(INDEX('EDC Component Dictionary'!$C$5:$C$37,MATCH('Rates Database'!J13172,'EDC Component Dictionary'!$B$5:$B$37,0)), "Energy Supply")</f>
        <v>Energy Supply</v>
      </c>
      <c r="L13172" s="12">
        <v>0.13128999999999999</v>
      </c>
      <c r="M13172" s="12"/>
    </row>
    <row r="13173" spans="1:13" x14ac:dyDescent="0.3">
      <c r="A13173" s="18">
        <v>13171</v>
      </c>
      <c r="B13173" s="18">
        <f t="shared" si="412"/>
        <v>2020</v>
      </c>
      <c r="C13173" s="17">
        <v>43922</v>
      </c>
      <c r="D13173" s="18" t="s">
        <v>314</v>
      </c>
      <c r="E13173" s="18" t="s">
        <v>318</v>
      </c>
      <c r="F13173" s="18" t="str">
        <f t="shared" si="411"/>
        <v>Peabody-Total Volumetric Charge-43922</v>
      </c>
      <c r="G13173" s="11" t="s">
        <v>131</v>
      </c>
      <c r="H13173" s="11" t="s">
        <v>55</v>
      </c>
      <c r="I13173" s="11" t="s">
        <v>55</v>
      </c>
      <c r="J13173" s="11" t="s">
        <v>55</v>
      </c>
      <c r="K13173" s="11" t="str">
        <f>IFERROR(INDEX('EDC Component Dictionary'!$C$5:$C$37,MATCH('Rates Database'!J13173,'EDC Component Dictionary'!$B$5:$B$37,0)), "Energy Supply")</f>
        <v>Energy Supply</v>
      </c>
      <c r="L13173" s="12">
        <v>9.8570000000000005E-2</v>
      </c>
      <c r="M13173" s="12"/>
    </row>
    <row r="13174" spans="1:13" x14ac:dyDescent="0.3">
      <c r="A13174" s="18">
        <v>13172</v>
      </c>
      <c r="B13174" s="18">
        <f t="shared" si="412"/>
        <v>2020</v>
      </c>
      <c r="C13174" s="17">
        <v>43922</v>
      </c>
      <c r="D13174" s="18" t="s">
        <v>314</v>
      </c>
      <c r="E13174" s="18" t="s">
        <v>319</v>
      </c>
      <c r="F13174" s="18" t="str">
        <f t="shared" si="411"/>
        <v>Ashburnham-Total Volumetric Charge-43922</v>
      </c>
      <c r="G13174" s="11" t="s">
        <v>131</v>
      </c>
      <c r="H13174" s="11" t="s">
        <v>55</v>
      </c>
      <c r="I13174" s="11" t="s">
        <v>55</v>
      </c>
      <c r="J13174" s="11" t="s">
        <v>55</v>
      </c>
      <c r="K13174" s="11" t="str">
        <f>IFERROR(INDEX('EDC Component Dictionary'!$C$5:$C$37,MATCH('Rates Database'!J13174,'EDC Component Dictionary'!$B$5:$B$37,0)), "Energy Supply")</f>
        <v>Energy Supply</v>
      </c>
      <c r="L13174" s="12">
        <v>0.13869999999999999</v>
      </c>
      <c r="M13174" s="12"/>
    </row>
    <row r="13175" spans="1:13" x14ac:dyDescent="0.3">
      <c r="A13175" s="18">
        <v>13173</v>
      </c>
      <c r="B13175" s="18">
        <f t="shared" si="412"/>
        <v>2020</v>
      </c>
      <c r="C13175" s="17">
        <v>43922</v>
      </c>
      <c r="D13175" s="18" t="s">
        <v>314</v>
      </c>
      <c r="E13175" s="18" t="s">
        <v>320</v>
      </c>
      <c r="F13175" s="18" t="str">
        <f t="shared" si="411"/>
        <v>Mansfield-Total Volumetric Charge-43922</v>
      </c>
      <c r="G13175" s="11" t="s">
        <v>131</v>
      </c>
      <c r="H13175" s="11" t="s">
        <v>55</v>
      </c>
      <c r="I13175" s="11" t="s">
        <v>55</v>
      </c>
      <c r="J13175" s="11" t="s">
        <v>55</v>
      </c>
      <c r="K13175" s="11" t="str">
        <f>IFERROR(INDEX('EDC Component Dictionary'!$C$5:$C$37,MATCH('Rates Database'!J13175,'EDC Component Dictionary'!$B$5:$B$37,0)), "Energy Supply")</f>
        <v>Energy Supply</v>
      </c>
      <c r="L13175" s="12">
        <v>0.10915999999999999</v>
      </c>
      <c r="M13175" s="12"/>
    </row>
    <row r="13176" spans="1:13" x14ac:dyDescent="0.3">
      <c r="A13176" s="18">
        <v>13174</v>
      </c>
      <c r="B13176" s="18">
        <f t="shared" si="412"/>
        <v>2020</v>
      </c>
      <c r="C13176" s="17">
        <v>43922</v>
      </c>
      <c r="D13176" s="18" t="s">
        <v>314</v>
      </c>
      <c r="E13176" s="18" t="s">
        <v>321</v>
      </c>
      <c r="F13176" s="18" t="str">
        <f t="shared" si="411"/>
        <v>Braintree-Total Volumetric Charge-43922</v>
      </c>
      <c r="G13176" s="11" t="s">
        <v>131</v>
      </c>
      <c r="H13176" s="11" t="s">
        <v>55</v>
      </c>
      <c r="I13176" s="11" t="s">
        <v>55</v>
      </c>
      <c r="J13176" s="11" t="s">
        <v>55</v>
      </c>
      <c r="K13176" s="11" t="str">
        <f>IFERROR(INDEX('EDC Component Dictionary'!$C$5:$C$37,MATCH('Rates Database'!J13176,'EDC Component Dictionary'!$B$5:$B$37,0)), "Energy Supply")</f>
        <v>Energy Supply</v>
      </c>
      <c r="L13176" s="12">
        <v>0.13549899999999901</v>
      </c>
      <c r="M13176" s="12"/>
    </row>
    <row r="13177" spans="1:13" x14ac:dyDescent="0.3">
      <c r="A13177" s="18">
        <v>13175</v>
      </c>
      <c r="B13177" s="18">
        <f t="shared" si="412"/>
        <v>2020</v>
      </c>
      <c r="C13177" s="17">
        <v>43922</v>
      </c>
      <c r="D13177" s="18" t="s">
        <v>314</v>
      </c>
      <c r="E13177" s="18" t="s">
        <v>322</v>
      </c>
      <c r="F13177" s="18" t="str">
        <f t="shared" si="411"/>
        <v>Paxton-Total Volumetric Charge-43922</v>
      </c>
      <c r="G13177" s="11" t="s">
        <v>131</v>
      </c>
      <c r="H13177" s="11" t="s">
        <v>55</v>
      </c>
      <c r="I13177" s="11" t="s">
        <v>55</v>
      </c>
      <c r="J13177" s="11" t="s">
        <v>55</v>
      </c>
      <c r="K13177" s="11" t="str">
        <f>IFERROR(INDEX('EDC Component Dictionary'!$C$5:$C$37,MATCH('Rates Database'!J13177,'EDC Component Dictionary'!$B$5:$B$37,0)), "Energy Supply")</f>
        <v>Energy Supply</v>
      </c>
      <c r="L13177" s="12">
        <v>0.14562</v>
      </c>
      <c r="M13177" s="12"/>
    </row>
    <row r="13178" spans="1:13" x14ac:dyDescent="0.3">
      <c r="A13178" s="18">
        <v>13176</v>
      </c>
      <c r="B13178" s="18">
        <f t="shared" si="412"/>
        <v>2020</v>
      </c>
      <c r="C13178" s="17">
        <v>43922</v>
      </c>
      <c r="D13178" s="18" t="s">
        <v>314</v>
      </c>
      <c r="E13178" s="18" t="s">
        <v>323</v>
      </c>
      <c r="F13178" s="18" t="str">
        <f t="shared" si="411"/>
        <v>Templeton-Total Volumetric Charge-43922</v>
      </c>
      <c r="G13178" s="11" t="s">
        <v>131</v>
      </c>
      <c r="H13178" s="11" t="s">
        <v>55</v>
      </c>
      <c r="I13178" s="11" t="s">
        <v>55</v>
      </c>
      <c r="J13178" s="11" t="s">
        <v>55</v>
      </c>
      <c r="K13178" s="11" t="str">
        <f>IFERROR(INDEX('EDC Component Dictionary'!$C$5:$C$37,MATCH('Rates Database'!J13178,'EDC Component Dictionary'!$B$5:$B$37,0)), "Energy Supply")</f>
        <v>Energy Supply</v>
      </c>
      <c r="L13178" s="12">
        <v>0.1166</v>
      </c>
      <c r="M13178" s="12"/>
    </row>
    <row r="13179" spans="1:13" x14ac:dyDescent="0.3">
      <c r="A13179" s="18">
        <v>13177</v>
      </c>
      <c r="B13179" s="18">
        <f t="shared" si="412"/>
        <v>2020</v>
      </c>
      <c r="C13179" s="17">
        <v>43922</v>
      </c>
      <c r="D13179" s="18" t="s">
        <v>314</v>
      </c>
      <c r="E13179" s="18" t="s">
        <v>324</v>
      </c>
      <c r="F13179" s="18" t="str">
        <f t="shared" si="411"/>
        <v>Hudson-Total Volumetric Charge-43922</v>
      </c>
      <c r="G13179" s="11" t="s">
        <v>131</v>
      </c>
      <c r="H13179" s="11" t="s">
        <v>55</v>
      </c>
      <c r="I13179" s="11" t="s">
        <v>55</v>
      </c>
      <c r="J13179" s="11" t="s">
        <v>55</v>
      </c>
      <c r="K13179" s="11" t="str">
        <f>IFERROR(INDEX('EDC Component Dictionary'!$C$5:$C$37,MATCH('Rates Database'!J13179,'EDC Component Dictionary'!$B$5:$B$37,0)), "Energy Supply")</f>
        <v>Energy Supply</v>
      </c>
      <c r="L13179" s="12">
        <v>0.11438999999999901</v>
      </c>
      <c r="M13179" s="12"/>
    </row>
    <row r="13180" spans="1:13" x14ac:dyDescent="0.3">
      <c r="A13180" s="18">
        <v>13178</v>
      </c>
      <c r="B13180" s="18">
        <f t="shared" si="412"/>
        <v>2020</v>
      </c>
      <c r="C13180" s="17">
        <v>43922</v>
      </c>
      <c r="D13180" s="18" t="s">
        <v>314</v>
      </c>
      <c r="E13180" s="18" t="s">
        <v>325</v>
      </c>
      <c r="F13180" s="18" t="str">
        <f t="shared" si="411"/>
        <v>Reading-Total Volumetric Charge-43922</v>
      </c>
      <c r="G13180" s="11" t="s">
        <v>131</v>
      </c>
      <c r="H13180" s="11" t="s">
        <v>55</v>
      </c>
      <c r="I13180" s="11" t="s">
        <v>55</v>
      </c>
      <c r="J13180" s="11" t="s">
        <v>55</v>
      </c>
      <c r="K13180" s="11" t="str">
        <f>IFERROR(INDEX('EDC Component Dictionary'!$C$5:$C$37,MATCH('Rates Database'!J13180,'EDC Component Dictionary'!$B$5:$B$37,0)), "Energy Supply")</f>
        <v>Energy Supply</v>
      </c>
      <c r="L13180" s="12">
        <v>0.140883499999999</v>
      </c>
      <c r="M13180" s="12"/>
    </row>
    <row r="13181" spans="1:13" x14ac:dyDescent="0.3">
      <c r="A13181" s="18">
        <v>13179</v>
      </c>
      <c r="B13181" s="18">
        <f t="shared" si="412"/>
        <v>2020</v>
      </c>
      <c r="C13181" s="17">
        <v>43922</v>
      </c>
      <c r="D13181" s="18" t="s">
        <v>314</v>
      </c>
      <c r="E13181" s="18" t="s">
        <v>326</v>
      </c>
      <c r="F13181" s="18" t="str">
        <f t="shared" si="411"/>
        <v>Shrewsbury-Total Volumetric Charge-43922</v>
      </c>
      <c r="G13181" s="11" t="s">
        <v>131</v>
      </c>
      <c r="H13181" s="11" t="s">
        <v>55</v>
      </c>
      <c r="I13181" s="11" t="s">
        <v>55</v>
      </c>
      <c r="J13181" s="11" t="s">
        <v>55</v>
      </c>
      <c r="K13181" s="11" t="str">
        <f>IFERROR(INDEX('EDC Component Dictionary'!$C$5:$C$37,MATCH('Rates Database'!J13181,'EDC Component Dictionary'!$B$5:$B$37,0)), "Energy Supply")</f>
        <v>Energy Supply</v>
      </c>
      <c r="L13181" s="12">
        <v>0.11516</v>
      </c>
      <c r="M13181" s="12"/>
    </row>
    <row r="13182" spans="1:13" x14ac:dyDescent="0.3">
      <c r="A13182" s="18">
        <v>13180</v>
      </c>
      <c r="B13182" s="18">
        <f t="shared" si="412"/>
        <v>2020</v>
      </c>
      <c r="C13182" s="17">
        <v>43922</v>
      </c>
      <c r="D13182" s="18" t="s">
        <v>314</v>
      </c>
      <c r="E13182" s="18" t="s">
        <v>327</v>
      </c>
      <c r="F13182" s="18" t="str">
        <f t="shared" si="411"/>
        <v>Ipswich-Total Volumetric Charge-43922</v>
      </c>
      <c r="G13182" s="11" t="s">
        <v>131</v>
      </c>
      <c r="H13182" s="11" t="s">
        <v>55</v>
      </c>
      <c r="I13182" s="11" t="s">
        <v>55</v>
      </c>
      <c r="J13182" s="11" t="s">
        <v>55</v>
      </c>
      <c r="K13182" s="11" t="str">
        <f>IFERROR(INDEX('EDC Component Dictionary'!$C$5:$C$37,MATCH('Rates Database'!J13182,'EDC Component Dictionary'!$B$5:$B$37,0)), "Energy Supply")</f>
        <v>Energy Supply</v>
      </c>
      <c r="L13182" s="12">
        <v>0.13305</v>
      </c>
      <c r="M13182" s="12"/>
    </row>
    <row r="13183" spans="1:13" x14ac:dyDescent="0.3">
      <c r="A13183" s="18">
        <v>13181</v>
      </c>
      <c r="B13183" s="18">
        <f t="shared" si="412"/>
        <v>2020</v>
      </c>
      <c r="C13183" s="17">
        <v>43922</v>
      </c>
      <c r="D13183" s="18" t="s">
        <v>314</v>
      </c>
      <c r="E13183" s="18" t="s">
        <v>328</v>
      </c>
      <c r="F13183" s="18" t="str">
        <f t="shared" si="411"/>
        <v>Westfield-Total Volumetric Charge-43922</v>
      </c>
      <c r="G13183" s="11" t="s">
        <v>131</v>
      </c>
      <c r="H13183" s="11" t="s">
        <v>55</v>
      </c>
      <c r="I13183" s="11" t="s">
        <v>55</v>
      </c>
      <c r="J13183" s="11" t="s">
        <v>55</v>
      </c>
      <c r="K13183" s="11" t="str">
        <f>IFERROR(INDEX('EDC Component Dictionary'!$C$5:$C$37,MATCH('Rates Database'!J13183,'EDC Component Dictionary'!$B$5:$B$37,0)), "Energy Supply")</f>
        <v>Energy Supply</v>
      </c>
      <c r="L13183" s="12">
        <v>0.120251</v>
      </c>
      <c r="M13183" s="12"/>
    </row>
    <row r="13184" spans="1:13" x14ac:dyDescent="0.3">
      <c r="A13184" s="18">
        <v>13182</v>
      </c>
      <c r="B13184" s="18">
        <f t="shared" si="412"/>
        <v>2020</v>
      </c>
      <c r="C13184" s="17">
        <v>43922</v>
      </c>
      <c r="D13184" s="18" t="s">
        <v>314</v>
      </c>
      <c r="E13184" s="18" t="s">
        <v>329</v>
      </c>
      <c r="F13184" s="18" t="str">
        <f t="shared" si="411"/>
        <v>Merrimac-Total Volumetric Charge-43922</v>
      </c>
      <c r="G13184" s="11" t="s">
        <v>131</v>
      </c>
      <c r="H13184" s="11" t="s">
        <v>55</v>
      </c>
      <c r="I13184" s="11" t="s">
        <v>55</v>
      </c>
      <c r="J13184" s="11" t="s">
        <v>55</v>
      </c>
      <c r="K13184" s="11" t="str">
        <f>IFERROR(INDEX('EDC Component Dictionary'!$C$5:$C$37,MATCH('Rates Database'!J13184,'EDC Component Dictionary'!$B$5:$B$37,0)), "Energy Supply")</f>
        <v>Energy Supply</v>
      </c>
      <c r="L13184" s="12">
        <v>0.16517999999999899</v>
      </c>
      <c r="M13184" s="12"/>
    </row>
    <row r="13185" spans="1:13" x14ac:dyDescent="0.3">
      <c r="A13185" s="18">
        <v>13183</v>
      </c>
      <c r="B13185" s="18">
        <f t="shared" si="412"/>
        <v>2020</v>
      </c>
      <c r="C13185" s="17">
        <v>43922</v>
      </c>
      <c r="D13185" s="18" t="s">
        <v>314</v>
      </c>
      <c r="E13185" s="18" t="s">
        <v>330</v>
      </c>
      <c r="F13185" s="18" t="str">
        <f t="shared" si="411"/>
        <v>Chicopee-Total Volumetric Charge-43922</v>
      </c>
      <c r="G13185" s="11" t="s">
        <v>131</v>
      </c>
      <c r="H13185" s="11" t="s">
        <v>55</v>
      </c>
      <c r="I13185" s="11" t="s">
        <v>55</v>
      </c>
      <c r="J13185" s="11" t="s">
        <v>55</v>
      </c>
      <c r="K13185" s="11" t="str">
        <f>IFERROR(INDEX('EDC Component Dictionary'!$C$5:$C$37,MATCH('Rates Database'!J13185,'EDC Component Dictionary'!$B$5:$B$37,0)), "Energy Supply")</f>
        <v>Energy Supply</v>
      </c>
      <c r="L13185" s="12">
        <v>0.123499999999999</v>
      </c>
      <c r="M13185" s="12"/>
    </row>
    <row r="13186" spans="1:13" x14ac:dyDescent="0.3">
      <c r="A13186" s="18">
        <v>13184</v>
      </c>
      <c r="B13186" s="18">
        <f t="shared" si="412"/>
        <v>2020</v>
      </c>
      <c r="C13186" s="17">
        <v>43922</v>
      </c>
      <c r="D13186" s="18" t="s">
        <v>314</v>
      </c>
      <c r="E13186" s="18" t="s">
        <v>331</v>
      </c>
      <c r="F13186" s="18" t="str">
        <f t="shared" si="411"/>
        <v>Marblehead-Total Volumetric Charge-43922</v>
      </c>
      <c r="G13186" s="11" t="s">
        <v>131</v>
      </c>
      <c r="H13186" s="11" t="s">
        <v>55</v>
      </c>
      <c r="I13186" s="11" t="s">
        <v>55</v>
      </c>
      <c r="J13186" s="11" t="s">
        <v>55</v>
      </c>
      <c r="K13186" s="11" t="str">
        <f>IFERROR(INDEX('EDC Component Dictionary'!$C$5:$C$37,MATCH('Rates Database'!J13186,'EDC Component Dictionary'!$B$5:$B$37,0)), "Energy Supply")</f>
        <v>Energy Supply</v>
      </c>
      <c r="L13186" s="12">
        <v>0.17349999999999999</v>
      </c>
      <c r="M13186" s="12"/>
    </row>
    <row r="13187" spans="1:13" x14ac:dyDescent="0.3">
      <c r="A13187" s="18">
        <v>13185</v>
      </c>
      <c r="B13187" s="18">
        <f t="shared" si="412"/>
        <v>2020</v>
      </c>
      <c r="C13187" s="17">
        <v>43922</v>
      </c>
      <c r="D13187" s="18" t="s">
        <v>314</v>
      </c>
      <c r="E13187" s="18" t="s">
        <v>332</v>
      </c>
      <c r="F13187" s="18" t="str">
        <f t="shared" si="411"/>
        <v>Hingham-Total Volumetric Charge-43922</v>
      </c>
      <c r="G13187" s="11" t="s">
        <v>131</v>
      </c>
      <c r="H13187" s="11" t="s">
        <v>55</v>
      </c>
      <c r="I13187" s="11" t="s">
        <v>55</v>
      </c>
      <c r="J13187" s="11" t="s">
        <v>55</v>
      </c>
      <c r="K13187" s="11" t="str">
        <f>IFERROR(INDEX('EDC Component Dictionary'!$C$5:$C$37,MATCH('Rates Database'!J13187,'EDC Component Dictionary'!$B$5:$B$37,0)), "Energy Supply")</f>
        <v>Energy Supply</v>
      </c>
      <c r="L13187" s="12">
        <v>0.156804</v>
      </c>
      <c r="M13187" s="12"/>
    </row>
    <row r="13188" spans="1:13" x14ac:dyDescent="0.3">
      <c r="A13188" s="18">
        <v>13186</v>
      </c>
      <c r="B13188" s="18">
        <f t="shared" si="412"/>
        <v>2020</v>
      </c>
      <c r="C13188" s="17">
        <v>43922</v>
      </c>
      <c r="D13188" s="18" t="s">
        <v>314</v>
      </c>
      <c r="E13188" s="18" t="s">
        <v>333</v>
      </c>
      <c r="F13188" s="18" t="str">
        <f t="shared" ref="F13188:F13251" si="413">_xlfn.CONCAT(E13188,"-",J13188,"-",C13188)</f>
        <v>South Hadley-Total Volumetric Charge-43922</v>
      </c>
      <c r="G13188" s="11" t="s">
        <v>131</v>
      </c>
      <c r="H13188" s="11" t="s">
        <v>55</v>
      </c>
      <c r="I13188" s="11" t="s">
        <v>55</v>
      </c>
      <c r="J13188" s="11" t="s">
        <v>55</v>
      </c>
      <c r="K13188" s="11" t="str">
        <f>IFERROR(INDEX('EDC Component Dictionary'!$C$5:$C$37,MATCH('Rates Database'!J13188,'EDC Component Dictionary'!$B$5:$B$37,0)), "Energy Supply")</f>
        <v>Energy Supply</v>
      </c>
      <c r="L13188" s="12">
        <v>0.1325952</v>
      </c>
      <c r="M13188" s="12"/>
    </row>
    <row r="13189" spans="1:13" x14ac:dyDescent="0.3">
      <c r="A13189" s="18">
        <v>13187</v>
      </c>
      <c r="B13189" s="18">
        <f t="shared" si="412"/>
        <v>2020</v>
      </c>
      <c r="C13189" s="17">
        <v>43922</v>
      </c>
      <c r="D13189" s="18" t="s">
        <v>314</v>
      </c>
      <c r="E13189" s="18" t="s">
        <v>334</v>
      </c>
      <c r="F13189" s="18" t="str">
        <f t="shared" si="413"/>
        <v>Georgetown-Total Volumetric Charge-43922</v>
      </c>
      <c r="G13189" s="11" t="s">
        <v>131</v>
      </c>
      <c r="H13189" s="11" t="s">
        <v>55</v>
      </c>
      <c r="I13189" s="11" t="s">
        <v>55</v>
      </c>
      <c r="J13189" s="11" t="s">
        <v>55</v>
      </c>
      <c r="K13189" s="11" t="str">
        <f>IFERROR(INDEX('EDC Component Dictionary'!$C$5:$C$37,MATCH('Rates Database'!J13189,'EDC Component Dictionary'!$B$5:$B$37,0)), "Energy Supply")</f>
        <v>Energy Supply</v>
      </c>
      <c r="L13189" s="12">
        <v>0.15789500000000001</v>
      </c>
      <c r="M13189" s="12"/>
    </row>
    <row r="13190" spans="1:13" x14ac:dyDescent="0.3">
      <c r="A13190" s="18">
        <v>13188</v>
      </c>
      <c r="B13190" s="18">
        <f t="shared" si="412"/>
        <v>2020</v>
      </c>
      <c r="C13190" s="17">
        <v>43922</v>
      </c>
      <c r="D13190" s="18" t="s">
        <v>314</v>
      </c>
      <c r="E13190" s="18" t="s">
        <v>335</v>
      </c>
      <c r="F13190" s="18" t="str">
        <f t="shared" si="413"/>
        <v>Sterling-Total Volumetric Charge-43922</v>
      </c>
      <c r="G13190" s="11" t="s">
        <v>131</v>
      </c>
      <c r="H13190" s="11" t="s">
        <v>55</v>
      </c>
      <c r="I13190" s="11" t="s">
        <v>55</v>
      </c>
      <c r="J13190" s="11" t="s">
        <v>55</v>
      </c>
      <c r="K13190" s="11" t="str">
        <f>IFERROR(INDEX('EDC Component Dictionary'!$C$5:$C$37,MATCH('Rates Database'!J13190,'EDC Component Dictionary'!$B$5:$B$37,0)), "Energy Supply")</f>
        <v>Energy Supply</v>
      </c>
      <c r="L13190" s="12">
        <v>0.13605</v>
      </c>
      <c r="M13190" s="12"/>
    </row>
    <row r="13191" spans="1:13" x14ac:dyDescent="0.3">
      <c r="A13191" s="18">
        <v>13189</v>
      </c>
      <c r="B13191" s="18">
        <f t="shared" si="412"/>
        <v>2020</v>
      </c>
      <c r="C13191" s="17">
        <v>43922</v>
      </c>
      <c r="D13191" s="18" t="s">
        <v>314</v>
      </c>
      <c r="E13191" s="18" t="s">
        <v>336</v>
      </c>
      <c r="F13191" s="18" t="str">
        <f t="shared" si="413"/>
        <v>Littleton-Total Volumetric Charge-43922</v>
      </c>
      <c r="G13191" s="11" t="s">
        <v>131</v>
      </c>
      <c r="H13191" s="11" t="s">
        <v>55</v>
      </c>
      <c r="I13191" s="11" t="s">
        <v>55</v>
      </c>
      <c r="J13191" s="11" t="s">
        <v>55</v>
      </c>
      <c r="K13191" s="11" t="str">
        <f>IFERROR(INDEX('EDC Component Dictionary'!$C$5:$C$37,MATCH('Rates Database'!J13191,'EDC Component Dictionary'!$B$5:$B$37,0)), "Energy Supply")</f>
        <v>Energy Supply</v>
      </c>
      <c r="L13191" s="12">
        <v>0.122750899999999</v>
      </c>
      <c r="M13191" s="12"/>
    </row>
    <row r="13192" spans="1:13" x14ac:dyDescent="0.3">
      <c r="A13192" s="18">
        <v>13190</v>
      </c>
      <c r="B13192" s="18">
        <f t="shared" si="412"/>
        <v>2020</v>
      </c>
      <c r="C13192" s="17">
        <v>43922</v>
      </c>
      <c r="D13192" s="18" t="s">
        <v>314</v>
      </c>
      <c r="E13192" s="18" t="s">
        <v>337</v>
      </c>
      <c r="F13192" s="18" t="str">
        <f t="shared" si="413"/>
        <v>Boylston-Total Volumetric Charge-43922</v>
      </c>
      <c r="G13192" s="11" t="s">
        <v>131</v>
      </c>
      <c r="H13192" s="11" t="s">
        <v>55</v>
      </c>
      <c r="I13192" s="11" t="s">
        <v>55</v>
      </c>
      <c r="J13192" s="11" t="s">
        <v>55</v>
      </c>
      <c r="K13192" s="11" t="str">
        <f>IFERROR(INDEX('EDC Component Dictionary'!$C$5:$C$37,MATCH('Rates Database'!J13192,'EDC Component Dictionary'!$B$5:$B$37,0)), "Energy Supply")</f>
        <v>Energy Supply</v>
      </c>
      <c r="L13192" s="12">
        <v>0.1085</v>
      </c>
      <c r="M13192" s="12"/>
    </row>
    <row r="13193" spans="1:13" x14ac:dyDescent="0.3">
      <c r="A13193" s="18">
        <v>13191</v>
      </c>
      <c r="B13193" s="18">
        <f t="shared" si="412"/>
        <v>2020</v>
      </c>
      <c r="C13193" s="17">
        <v>43922</v>
      </c>
      <c r="D13193" s="18" t="s">
        <v>314</v>
      </c>
      <c r="E13193" s="18" t="s">
        <v>338</v>
      </c>
      <c r="F13193" s="18" t="str">
        <f t="shared" si="413"/>
        <v>Princeton-Total Volumetric Charge-43922</v>
      </c>
      <c r="G13193" s="11" t="s">
        <v>131</v>
      </c>
      <c r="H13193" s="11" t="s">
        <v>55</v>
      </c>
      <c r="I13193" s="11" t="s">
        <v>55</v>
      </c>
      <c r="J13193" s="11" t="s">
        <v>55</v>
      </c>
      <c r="K13193" s="11" t="str">
        <f>IFERROR(INDEX('EDC Component Dictionary'!$C$5:$C$37,MATCH('Rates Database'!J13193,'EDC Component Dictionary'!$B$5:$B$37,0)), "Energy Supply")</f>
        <v>Energy Supply</v>
      </c>
      <c r="L13193" s="12">
        <v>0.235124999999999</v>
      </c>
      <c r="M13193" s="12"/>
    </row>
    <row r="13194" spans="1:13" x14ac:dyDescent="0.3">
      <c r="A13194" s="18">
        <v>13192</v>
      </c>
      <c r="B13194" s="18">
        <f t="shared" si="412"/>
        <v>2020</v>
      </c>
      <c r="C13194" s="17">
        <v>43922</v>
      </c>
      <c r="D13194" s="18" t="s">
        <v>314</v>
      </c>
      <c r="E13194" s="18" t="s">
        <v>339</v>
      </c>
      <c r="F13194" s="18" t="str">
        <f t="shared" si="413"/>
        <v>Rowley-Total Volumetric Charge-43922</v>
      </c>
      <c r="G13194" s="11" t="s">
        <v>131</v>
      </c>
      <c r="H13194" s="11" t="s">
        <v>55</v>
      </c>
      <c r="I13194" s="11" t="s">
        <v>55</v>
      </c>
      <c r="J13194" s="11" t="s">
        <v>55</v>
      </c>
      <c r="K13194" s="11" t="str">
        <f>IFERROR(INDEX('EDC Component Dictionary'!$C$5:$C$37,MATCH('Rates Database'!J13194,'EDC Component Dictionary'!$B$5:$B$37,0)), "Energy Supply")</f>
        <v>Energy Supply</v>
      </c>
      <c r="L13194" s="12">
        <v>0.17599999999999999</v>
      </c>
      <c r="M13194" s="12"/>
    </row>
    <row r="13195" spans="1:13" x14ac:dyDescent="0.3">
      <c r="A13195" s="18">
        <v>13193</v>
      </c>
      <c r="B13195" s="18">
        <f t="shared" si="412"/>
        <v>2020</v>
      </c>
      <c r="C13195" s="17">
        <v>43922</v>
      </c>
      <c r="D13195" s="18" t="s">
        <v>314</v>
      </c>
      <c r="E13195" s="18" t="s">
        <v>340</v>
      </c>
      <c r="F13195" s="18" t="str">
        <f t="shared" si="413"/>
        <v>Wakefield-Total Volumetric Charge-43922</v>
      </c>
      <c r="G13195" s="11" t="s">
        <v>131</v>
      </c>
      <c r="H13195" s="11" t="s">
        <v>55</v>
      </c>
      <c r="I13195" s="11" t="s">
        <v>55</v>
      </c>
      <c r="J13195" s="11" t="s">
        <v>55</v>
      </c>
      <c r="K13195" s="11" t="str">
        <f>IFERROR(INDEX('EDC Component Dictionary'!$C$5:$C$37,MATCH('Rates Database'!J13195,'EDC Component Dictionary'!$B$5:$B$37,0)), "Energy Supply")</f>
        <v>Energy Supply</v>
      </c>
      <c r="L13195" s="12">
        <v>0.1575</v>
      </c>
      <c r="M13195" s="12"/>
    </row>
    <row r="13196" spans="1:13" x14ac:dyDescent="0.3">
      <c r="A13196" s="18">
        <v>13194</v>
      </c>
      <c r="B13196" s="18">
        <f t="shared" si="412"/>
        <v>2020</v>
      </c>
      <c r="C13196" s="17">
        <v>43922</v>
      </c>
      <c r="D13196" s="18" t="s">
        <v>314</v>
      </c>
      <c r="E13196" s="18" t="s">
        <v>341</v>
      </c>
      <c r="F13196" s="18" t="str">
        <f t="shared" si="413"/>
        <v>Hull-Total Volumetric Charge-43922</v>
      </c>
      <c r="G13196" s="11" t="s">
        <v>131</v>
      </c>
      <c r="H13196" s="11" t="s">
        <v>55</v>
      </c>
      <c r="I13196" s="11" t="s">
        <v>55</v>
      </c>
      <c r="J13196" s="11" t="s">
        <v>55</v>
      </c>
      <c r="K13196" s="11" t="str">
        <f>IFERROR(INDEX('EDC Component Dictionary'!$C$5:$C$37,MATCH('Rates Database'!J13196,'EDC Component Dictionary'!$B$5:$B$37,0)), "Energy Supply")</f>
        <v>Energy Supply</v>
      </c>
      <c r="L13196" s="12">
        <v>0.154199999999999</v>
      </c>
      <c r="M13196" s="12"/>
    </row>
    <row r="13197" spans="1:13" x14ac:dyDescent="0.3">
      <c r="A13197" s="18">
        <v>13195</v>
      </c>
      <c r="B13197" s="18">
        <f t="shared" si="412"/>
        <v>2020</v>
      </c>
      <c r="C13197" s="17">
        <v>43922</v>
      </c>
      <c r="D13197" s="18" t="s">
        <v>314</v>
      </c>
      <c r="E13197" s="18" t="s">
        <v>342</v>
      </c>
      <c r="F13197" s="18" t="str">
        <f t="shared" si="413"/>
        <v>North Attleborough-Total Volumetric Charge-43922</v>
      </c>
      <c r="G13197" s="11" t="s">
        <v>131</v>
      </c>
      <c r="H13197" s="11" t="s">
        <v>55</v>
      </c>
      <c r="I13197" s="11" t="s">
        <v>55</v>
      </c>
      <c r="J13197" s="11" t="s">
        <v>55</v>
      </c>
      <c r="K13197" s="11" t="str">
        <f>IFERROR(INDEX('EDC Component Dictionary'!$C$5:$C$37,MATCH('Rates Database'!J13197,'EDC Component Dictionary'!$B$5:$B$37,0)), "Energy Supply")</f>
        <v>Energy Supply</v>
      </c>
      <c r="L13197" s="12">
        <v>0.14615999999999901</v>
      </c>
      <c r="M13197" s="12"/>
    </row>
    <row r="13198" spans="1:13" x14ac:dyDescent="0.3">
      <c r="A13198" s="18">
        <v>13196</v>
      </c>
      <c r="B13198" s="18">
        <f t="shared" si="412"/>
        <v>2020</v>
      </c>
      <c r="C13198" s="17">
        <v>43922</v>
      </c>
      <c r="D13198" s="18" t="s">
        <v>314</v>
      </c>
      <c r="E13198" s="18" t="s">
        <v>343</v>
      </c>
      <c r="F13198" s="18" t="str">
        <f t="shared" si="413"/>
        <v>Holden-Total Volumetric Charge-43922</v>
      </c>
      <c r="G13198" s="11" t="s">
        <v>131</v>
      </c>
      <c r="H13198" s="11" t="s">
        <v>55</v>
      </c>
      <c r="I13198" s="11" t="s">
        <v>55</v>
      </c>
      <c r="J13198" s="11" t="s">
        <v>55</v>
      </c>
      <c r="K13198" s="11" t="str">
        <f>IFERROR(INDEX('EDC Component Dictionary'!$C$5:$C$37,MATCH('Rates Database'!J13198,'EDC Component Dictionary'!$B$5:$B$37,0)), "Energy Supply")</f>
        <v>Energy Supply</v>
      </c>
      <c r="L13198" s="12">
        <v>0.12966999999999901</v>
      </c>
      <c r="M13198" s="12"/>
    </row>
    <row r="13199" spans="1:13" x14ac:dyDescent="0.3">
      <c r="A13199" s="18">
        <v>13197</v>
      </c>
      <c r="B13199" s="18">
        <f t="shared" si="412"/>
        <v>2020</v>
      </c>
      <c r="C13199" s="17">
        <v>43922</v>
      </c>
      <c r="D13199" s="18" t="s">
        <v>314</v>
      </c>
      <c r="E13199" s="18" t="s">
        <v>344</v>
      </c>
      <c r="F13199" s="18" t="str">
        <f t="shared" si="413"/>
        <v>Norwood-Total Volumetric Charge-43922</v>
      </c>
      <c r="G13199" s="11" t="s">
        <v>131</v>
      </c>
      <c r="H13199" s="11" t="s">
        <v>55</v>
      </c>
      <c r="I13199" s="11" t="s">
        <v>55</v>
      </c>
      <c r="J13199" s="11" t="s">
        <v>55</v>
      </c>
      <c r="K13199" s="11" t="str">
        <f>IFERROR(INDEX('EDC Component Dictionary'!$C$5:$C$37,MATCH('Rates Database'!J13199,'EDC Component Dictionary'!$B$5:$B$37,0)), "Energy Supply")</f>
        <v>Energy Supply</v>
      </c>
      <c r="L13199" s="12">
        <v>7.5130000000000002E-2</v>
      </c>
      <c r="M13199" s="12"/>
    </row>
    <row r="13200" spans="1:13" x14ac:dyDescent="0.3">
      <c r="A13200" s="18">
        <v>13198</v>
      </c>
      <c r="B13200" s="18">
        <f t="shared" si="412"/>
        <v>2020</v>
      </c>
      <c r="C13200" s="17">
        <v>43922</v>
      </c>
      <c r="D13200" s="18" t="s">
        <v>314</v>
      </c>
      <c r="E13200" s="18" t="s">
        <v>345</v>
      </c>
      <c r="F13200" s="18" t="str">
        <f t="shared" si="413"/>
        <v>Russell-Total Volumetric Charge-43922</v>
      </c>
      <c r="G13200" s="11" t="s">
        <v>131</v>
      </c>
      <c r="H13200" s="11" t="s">
        <v>55</v>
      </c>
      <c r="I13200" s="11" t="s">
        <v>55</v>
      </c>
      <c r="J13200" s="11" t="s">
        <v>55</v>
      </c>
      <c r="K13200" s="11" t="str">
        <f>IFERROR(INDEX('EDC Component Dictionary'!$C$5:$C$37,MATCH('Rates Database'!J13200,'EDC Component Dictionary'!$B$5:$B$37,0)), "Energy Supply")</f>
        <v>Energy Supply</v>
      </c>
      <c r="L13200" s="12">
        <v>0.17399999999999999</v>
      </c>
      <c r="M13200" s="12"/>
    </row>
    <row r="13201" spans="1:13" x14ac:dyDescent="0.3">
      <c r="A13201" s="18">
        <v>13199</v>
      </c>
      <c r="B13201" s="18">
        <f t="shared" si="412"/>
        <v>2020</v>
      </c>
      <c r="C13201" s="17">
        <v>43922</v>
      </c>
      <c r="D13201" s="18" t="s">
        <v>314</v>
      </c>
      <c r="E13201" s="18" t="s">
        <v>346</v>
      </c>
      <c r="F13201" s="18" t="str">
        <f t="shared" si="413"/>
        <v>Chester-Total Volumetric Charge-43922</v>
      </c>
      <c r="G13201" s="11" t="s">
        <v>131</v>
      </c>
      <c r="H13201" s="11" t="s">
        <v>55</v>
      </c>
      <c r="I13201" s="11" t="s">
        <v>55</v>
      </c>
      <c r="J13201" s="11" t="s">
        <v>55</v>
      </c>
      <c r="K13201" s="11" t="str">
        <f>IFERROR(INDEX('EDC Component Dictionary'!$C$5:$C$37,MATCH('Rates Database'!J13201,'EDC Component Dictionary'!$B$5:$B$37,0)), "Energy Supply")</f>
        <v>Energy Supply</v>
      </c>
      <c r="L13201" s="12">
        <v>0.195661999999999</v>
      </c>
      <c r="M13201" s="12"/>
    </row>
    <row r="13202" spans="1:13" x14ac:dyDescent="0.3">
      <c r="A13202" s="18">
        <v>13200</v>
      </c>
      <c r="B13202" s="18">
        <f t="shared" si="412"/>
        <v>2020</v>
      </c>
      <c r="C13202" s="17">
        <v>43831</v>
      </c>
      <c r="D13202" s="18" t="s">
        <v>314</v>
      </c>
      <c r="E13202" s="18" t="s">
        <v>315</v>
      </c>
      <c r="F13202" s="18" t="str">
        <f t="shared" si="413"/>
        <v>Holyoke-Total Volumetric Charge-43831</v>
      </c>
      <c r="G13202" s="11" t="s">
        <v>131</v>
      </c>
      <c r="H13202" s="11" t="s">
        <v>55</v>
      </c>
      <c r="I13202" s="11" t="s">
        <v>55</v>
      </c>
      <c r="J13202" s="11" t="s">
        <v>55</v>
      </c>
      <c r="K13202" s="11" t="str">
        <f>IFERROR(INDEX('EDC Component Dictionary'!$C$5:$C$37,MATCH('Rates Database'!J13202,'EDC Component Dictionary'!$B$5:$B$37,0)), "Energy Supply")</f>
        <v>Energy Supply</v>
      </c>
      <c r="L13202" s="12">
        <v>0.123295999999999</v>
      </c>
      <c r="M13202" s="12"/>
    </row>
    <row r="13203" spans="1:13" x14ac:dyDescent="0.3">
      <c r="A13203" s="18">
        <v>13201</v>
      </c>
      <c r="B13203" s="18">
        <f t="shared" si="412"/>
        <v>2020</v>
      </c>
      <c r="C13203" s="17">
        <v>43831</v>
      </c>
      <c r="D13203" s="18" t="s">
        <v>314</v>
      </c>
      <c r="E13203" s="18" t="s">
        <v>316</v>
      </c>
      <c r="F13203" s="18" t="str">
        <f t="shared" si="413"/>
        <v>West Boylston-Total Volumetric Charge-43831</v>
      </c>
      <c r="G13203" s="11" t="s">
        <v>131</v>
      </c>
      <c r="H13203" s="11" t="s">
        <v>55</v>
      </c>
      <c r="I13203" s="11" t="s">
        <v>55</v>
      </c>
      <c r="J13203" s="11" t="s">
        <v>55</v>
      </c>
      <c r="K13203" s="11" t="str">
        <f>IFERROR(INDEX('EDC Component Dictionary'!$C$5:$C$37,MATCH('Rates Database'!J13203,'EDC Component Dictionary'!$B$5:$B$37,0)), "Energy Supply")</f>
        <v>Energy Supply</v>
      </c>
      <c r="L13203" s="12">
        <v>0.137459999999999</v>
      </c>
      <c r="M13203" s="12"/>
    </row>
    <row r="13204" spans="1:13" x14ac:dyDescent="0.3">
      <c r="A13204" s="18">
        <v>13202</v>
      </c>
      <c r="B13204" s="18">
        <f t="shared" si="412"/>
        <v>2020</v>
      </c>
      <c r="C13204" s="17">
        <v>43831</v>
      </c>
      <c r="D13204" s="18" t="s">
        <v>314</v>
      </c>
      <c r="E13204" s="18" t="s">
        <v>317</v>
      </c>
      <c r="F13204" s="18" t="str">
        <f t="shared" si="413"/>
        <v>Danvers-Total Volumetric Charge-43831</v>
      </c>
      <c r="G13204" s="11" t="s">
        <v>131</v>
      </c>
      <c r="H13204" s="11" t="s">
        <v>55</v>
      </c>
      <c r="I13204" s="11" t="s">
        <v>55</v>
      </c>
      <c r="J13204" s="11" t="s">
        <v>55</v>
      </c>
      <c r="K13204" s="11" t="str">
        <f>IFERROR(INDEX('EDC Component Dictionary'!$C$5:$C$37,MATCH('Rates Database'!J13204,'EDC Component Dictionary'!$B$5:$B$37,0)), "Energy Supply")</f>
        <v>Energy Supply</v>
      </c>
      <c r="L13204" s="12">
        <v>0.13128999999999999</v>
      </c>
      <c r="M13204" s="12"/>
    </row>
    <row r="13205" spans="1:13" x14ac:dyDescent="0.3">
      <c r="A13205" s="18">
        <v>13203</v>
      </c>
      <c r="B13205" s="18">
        <f t="shared" si="412"/>
        <v>2020</v>
      </c>
      <c r="C13205" s="17">
        <v>43831</v>
      </c>
      <c r="D13205" s="18" t="s">
        <v>314</v>
      </c>
      <c r="E13205" s="18" t="s">
        <v>318</v>
      </c>
      <c r="F13205" s="18" t="str">
        <f t="shared" si="413"/>
        <v>Peabody-Total Volumetric Charge-43831</v>
      </c>
      <c r="G13205" s="11" t="s">
        <v>131</v>
      </c>
      <c r="H13205" s="11" t="s">
        <v>55</v>
      </c>
      <c r="I13205" s="11" t="s">
        <v>55</v>
      </c>
      <c r="J13205" s="11" t="s">
        <v>55</v>
      </c>
      <c r="K13205" s="11" t="str">
        <f>IFERROR(INDEX('EDC Component Dictionary'!$C$5:$C$37,MATCH('Rates Database'!J13205,'EDC Component Dictionary'!$B$5:$B$37,0)), "Energy Supply")</f>
        <v>Energy Supply</v>
      </c>
      <c r="L13205" s="12">
        <v>0.1027</v>
      </c>
      <c r="M13205" s="12"/>
    </row>
    <row r="13206" spans="1:13" x14ac:dyDescent="0.3">
      <c r="A13206" s="18">
        <v>13204</v>
      </c>
      <c r="B13206" s="18">
        <f t="shared" ref="B13206:B13269" si="414">YEAR(C13206)</f>
        <v>2020</v>
      </c>
      <c r="C13206" s="17">
        <v>43831</v>
      </c>
      <c r="D13206" s="18" t="s">
        <v>314</v>
      </c>
      <c r="E13206" s="18" t="s">
        <v>319</v>
      </c>
      <c r="F13206" s="18" t="str">
        <f t="shared" si="413"/>
        <v>Ashburnham-Total Volumetric Charge-43831</v>
      </c>
      <c r="G13206" s="11" t="s">
        <v>131</v>
      </c>
      <c r="H13206" s="11" t="s">
        <v>55</v>
      </c>
      <c r="I13206" s="11" t="s">
        <v>55</v>
      </c>
      <c r="J13206" s="11" t="s">
        <v>55</v>
      </c>
      <c r="K13206" s="11" t="str">
        <f>IFERROR(INDEX('EDC Component Dictionary'!$C$5:$C$37,MATCH('Rates Database'!J13206,'EDC Component Dictionary'!$B$5:$B$37,0)), "Energy Supply")</f>
        <v>Energy Supply</v>
      </c>
      <c r="L13206" s="12">
        <v>0.13869999999999999</v>
      </c>
      <c r="M13206" s="12"/>
    </row>
    <row r="13207" spans="1:13" x14ac:dyDescent="0.3">
      <c r="A13207" s="18">
        <v>13205</v>
      </c>
      <c r="B13207" s="18">
        <f t="shared" si="414"/>
        <v>2020</v>
      </c>
      <c r="C13207" s="17">
        <v>43831</v>
      </c>
      <c r="D13207" s="18" t="s">
        <v>314</v>
      </c>
      <c r="E13207" s="18" t="s">
        <v>320</v>
      </c>
      <c r="F13207" s="18" t="str">
        <f t="shared" si="413"/>
        <v>Mansfield-Total Volumetric Charge-43831</v>
      </c>
      <c r="G13207" s="11" t="s">
        <v>131</v>
      </c>
      <c r="H13207" s="11" t="s">
        <v>55</v>
      </c>
      <c r="I13207" s="11" t="s">
        <v>55</v>
      </c>
      <c r="J13207" s="11" t="s">
        <v>55</v>
      </c>
      <c r="K13207" s="11" t="str">
        <f>IFERROR(INDEX('EDC Component Dictionary'!$C$5:$C$37,MATCH('Rates Database'!J13207,'EDC Component Dictionary'!$B$5:$B$37,0)), "Energy Supply")</f>
        <v>Energy Supply</v>
      </c>
      <c r="L13207" s="12">
        <v>0.10915999999999999</v>
      </c>
      <c r="M13207" s="12"/>
    </row>
    <row r="13208" spans="1:13" x14ac:dyDescent="0.3">
      <c r="A13208" s="18">
        <v>13206</v>
      </c>
      <c r="B13208" s="18">
        <f t="shared" si="414"/>
        <v>2020</v>
      </c>
      <c r="C13208" s="17">
        <v>43831</v>
      </c>
      <c r="D13208" s="18" t="s">
        <v>314</v>
      </c>
      <c r="E13208" s="18" t="s">
        <v>321</v>
      </c>
      <c r="F13208" s="18" t="str">
        <f t="shared" si="413"/>
        <v>Braintree-Total Volumetric Charge-43831</v>
      </c>
      <c r="G13208" s="11" t="s">
        <v>131</v>
      </c>
      <c r="H13208" s="11" t="s">
        <v>55</v>
      </c>
      <c r="I13208" s="11" t="s">
        <v>55</v>
      </c>
      <c r="J13208" s="11" t="s">
        <v>55</v>
      </c>
      <c r="K13208" s="11" t="str">
        <f>IFERROR(INDEX('EDC Component Dictionary'!$C$5:$C$37,MATCH('Rates Database'!J13208,'EDC Component Dictionary'!$B$5:$B$37,0)), "Energy Supply")</f>
        <v>Energy Supply</v>
      </c>
      <c r="L13208" s="12">
        <v>0.13549899999999901</v>
      </c>
      <c r="M13208" s="12"/>
    </row>
    <row r="13209" spans="1:13" x14ac:dyDescent="0.3">
      <c r="A13209" s="18">
        <v>13207</v>
      </c>
      <c r="B13209" s="18">
        <f t="shared" si="414"/>
        <v>2020</v>
      </c>
      <c r="C13209" s="17">
        <v>43831</v>
      </c>
      <c r="D13209" s="18" t="s">
        <v>314</v>
      </c>
      <c r="E13209" s="18" t="s">
        <v>322</v>
      </c>
      <c r="F13209" s="18" t="str">
        <f t="shared" si="413"/>
        <v>Paxton-Total Volumetric Charge-43831</v>
      </c>
      <c r="G13209" s="11" t="s">
        <v>131</v>
      </c>
      <c r="H13209" s="11" t="s">
        <v>55</v>
      </c>
      <c r="I13209" s="11" t="s">
        <v>55</v>
      </c>
      <c r="J13209" s="11" t="s">
        <v>55</v>
      </c>
      <c r="K13209" s="11" t="str">
        <f>IFERROR(INDEX('EDC Component Dictionary'!$C$5:$C$37,MATCH('Rates Database'!J13209,'EDC Component Dictionary'!$B$5:$B$37,0)), "Energy Supply")</f>
        <v>Energy Supply</v>
      </c>
      <c r="L13209" s="12">
        <v>0.14562</v>
      </c>
      <c r="M13209" s="12"/>
    </row>
    <row r="13210" spans="1:13" x14ac:dyDescent="0.3">
      <c r="A13210" s="18">
        <v>13208</v>
      </c>
      <c r="B13210" s="18">
        <f t="shared" si="414"/>
        <v>2020</v>
      </c>
      <c r="C13210" s="17">
        <v>43831</v>
      </c>
      <c r="D13210" s="18" t="s">
        <v>314</v>
      </c>
      <c r="E13210" s="18" t="s">
        <v>323</v>
      </c>
      <c r="F13210" s="18" t="str">
        <f t="shared" si="413"/>
        <v>Templeton-Total Volumetric Charge-43831</v>
      </c>
      <c r="G13210" s="11" t="s">
        <v>131</v>
      </c>
      <c r="H13210" s="11" t="s">
        <v>55</v>
      </c>
      <c r="I13210" s="11" t="s">
        <v>55</v>
      </c>
      <c r="J13210" s="11" t="s">
        <v>55</v>
      </c>
      <c r="K13210" s="11" t="str">
        <f>IFERROR(INDEX('EDC Component Dictionary'!$C$5:$C$37,MATCH('Rates Database'!J13210,'EDC Component Dictionary'!$B$5:$B$37,0)), "Energy Supply")</f>
        <v>Energy Supply</v>
      </c>
      <c r="L13210" s="12">
        <v>0.120499999999999</v>
      </c>
      <c r="M13210" s="12"/>
    </row>
    <row r="13211" spans="1:13" x14ac:dyDescent="0.3">
      <c r="A13211" s="18">
        <v>13209</v>
      </c>
      <c r="B13211" s="18">
        <f t="shared" si="414"/>
        <v>2020</v>
      </c>
      <c r="C13211" s="17">
        <v>43831</v>
      </c>
      <c r="D13211" s="18" t="s">
        <v>314</v>
      </c>
      <c r="E13211" s="18" t="s">
        <v>324</v>
      </c>
      <c r="F13211" s="18" t="str">
        <f t="shared" si="413"/>
        <v>Hudson-Total Volumetric Charge-43831</v>
      </c>
      <c r="G13211" s="11" t="s">
        <v>131</v>
      </c>
      <c r="H13211" s="11" t="s">
        <v>55</v>
      </c>
      <c r="I13211" s="11" t="s">
        <v>55</v>
      </c>
      <c r="J13211" s="11" t="s">
        <v>55</v>
      </c>
      <c r="K13211" s="11" t="str">
        <f>IFERROR(INDEX('EDC Component Dictionary'!$C$5:$C$37,MATCH('Rates Database'!J13211,'EDC Component Dictionary'!$B$5:$B$37,0)), "Energy Supply")</f>
        <v>Energy Supply</v>
      </c>
      <c r="L13211" s="12">
        <v>0.11338999999999901</v>
      </c>
      <c r="M13211" s="12"/>
    </row>
    <row r="13212" spans="1:13" x14ac:dyDescent="0.3">
      <c r="A13212" s="18">
        <v>13210</v>
      </c>
      <c r="B13212" s="18">
        <f t="shared" si="414"/>
        <v>2020</v>
      </c>
      <c r="C13212" s="17">
        <v>43831</v>
      </c>
      <c r="D13212" s="18" t="s">
        <v>314</v>
      </c>
      <c r="E13212" s="18" t="s">
        <v>325</v>
      </c>
      <c r="F13212" s="18" t="str">
        <f t="shared" si="413"/>
        <v>Reading-Total Volumetric Charge-43831</v>
      </c>
      <c r="G13212" s="11" t="s">
        <v>131</v>
      </c>
      <c r="H13212" s="11" t="s">
        <v>55</v>
      </c>
      <c r="I13212" s="11" t="s">
        <v>55</v>
      </c>
      <c r="J13212" s="11" t="s">
        <v>55</v>
      </c>
      <c r="K13212" s="11" t="str">
        <f>IFERROR(INDEX('EDC Component Dictionary'!$C$5:$C$37,MATCH('Rates Database'!J13212,'EDC Component Dictionary'!$B$5:$B$37,0)), "Energy Supply")</f>
        <v>Energy Supply</v>
      </c>
      <c r="L13212" s="12">
        <v>0.14282349999999899</v>
      </c>
      <c r="M13212" s="12"/>
    </row>
    <row r="13213" spans="1:13" x14ac:dyDescent="0.3">
      <c r="A13213" s="18">
        <v>13211</v>
      </c>
      <c r="B13213" s="18">
        <f t="shared" si="414"/>
        <v>2020</v>
      </c>
      <c r="C13213" s="17">
        <v>43831</v>
      </c>
      <c r="D13213" s="18" t="s">
        <v>314</v>
      </c>
      <c r="E13213" s="18" t="s">
        <v>326</v>
      </c>
      <c r="F13213" s="18" t="str">
        <f t="shared" si="413"/>
        <v>Shrewsbury-Total Volumetric Charge-43831</v>
      </c>
      <c r="G13213" s="11" t="s">
        <v>131</v>
      </c>
      <c r="H13213" s="11" t="s">
        <v>55</v>
      </c>
      <c r="I13213" s="11" t="s">
        <v>55</v>
      </c>
      <c r="J13213" s="11" t="s">
        <v>55</v>
      </c>
      <c r="K13213" s="11" t="str">
        <f>IFERROR(INDEX('EDC Component Dictionary'!$C$5:$C$37,MATCH('Rates Database'!J13213,'EDC Component Dictionary'!$B$5:$B$37,0)), "Energy Supply")</f>
        <v>Energy Supply</v>
      </c>
      <c r="L13213" s="12">
        <v>0.11516</v>
      </c>
      <c r="M13213" s="12"/>
    </row>
    <row r="13214" spans="1:13" x14ac:dyDescent="0.3">
      <c r="A13214" s="18">
        <v>13212</v>
      </c>
      <c r="B13214" s="18">
        <f t="shared" si="414"/>
        <v>2020</v>
      </c>
      <c r="C13214" s="17">
        <v>43831</v>
      </c>
      <c r="D13214" s="18" t="s">
        <v>314</v>
      </c>
      <c r="E13214" s="18" t="s">
        <v>327</v>
      </c>
      <c r="F13214" s="18" t="str">
        <f t="shared" si="413"/>
        <v>Ipswich-Total Volumetric Charge-43831</v>
      </c>
      <c r="G13214" s="11" t="s">
        <v>131</v>
      </c>
      <c r="H13214" s="11" t="s">
        <v>55</v>
      </c>
      <c r="I13214" s="11" t="s">
        <v>55</v>
      </c>
      <c r="J13214" s="11" t="s">
        <v>55</v>
      </c>
      <c r="K13214" s="11" t="str">
        <f>IFERROR(INDEX('EDC Component Dictionary'!$C$5:$C$37,MATCH('Rates Database'!J13214,'EDC Component Dictionary'!$B$5:$B$37,0)), "Energy Supply")</f>
        <v>Energy Supply</v>
      </c>
      <c r="L13214" s="12">
        <v>0.1326</v>
      </c>
      <c r="M13214" s="12"/>
    </row>
    <row r="13215" spans="1:13" x14ac:dyDescent="0.3">
      <c r="A13215" s="18">
        <v>13213</v>
      </c>
      <c r="B13215" s="18">
        <f t="shared" si="414"/>
        <v>2020</v>
      </c>
      <c r="C13215" s="17">
        <v>43831</v>
      </c>
      <c r="D13215" s="18" t="s">
        <v>314</v>
      </c>
      <c r="E13215" s="18" t="s">
        <v>328</v>
      </c>
      <c r="F13215" s="18" t="str">
        <f t="shared" si="413"/>
        <v>Westfield-Total Volumetric Charge-43831</v>
      </c>
      <c r="G13215" s="11" t="s">
        <v>131</v>
      </c>
      <c r="H13215" s="11" t="s">
        <v>55</v>
      </c>
      <c r="I13215" s="11" t="s">
        <v>55</v>
      </c>
      <c r="J13215" s="11" t="s">
        <v>55</v>
      </c>
      <c r="K13215" s="11" t="str">
        <f>IFERROR(INDEX('EDC Component Dictionary'!$C$5:$C$37,MATCH('Rates Database'!J13215,'EDC Component Dictionary'!$B$5:$B$37,0)), "Energy Supply")</f>
        <v>Energy Supply</v>
      </c>
      <c r="L13215" s="12">
        <v>0.120251</v>
      </c>
      <c r="M13215" s="12"/>
    </row>
    <row r="13216" spans="1:13" x14ac:dyDescent="0.3">
      <c r="A13216" s="18">
        <v>13214</v>
      </c>
      <c r="B13216" s="18">
        <f t="shared" si="414"/>
        <v>2020</v>
      </c>
      <c r="C13216" s="17">
        <v>43831</v>
      </c>
      <c r="D13216" s="18" t="s">
        <v>314</v>
      </c>
      <c r="E13216" s="18" t="s">
        <v>329</v>
      </c>
      <c r="F13216" s="18" t="str">
        <f t="shared" si="413"/>
        <v>Merrimac-Total Volumetric Charge-43831</v>
      </c>
      <c r="G13216" s="11" t="s">
        <v>131</v>
      </c>
      <c r="H13216" s="11" t="s">
        <v>55</v>
      </c>
      <c r="I13216" s="11" t="s">
        <v>55</v>
      </c>
      <c r="J13216" s="11" t="s">
        <v>55</v>
      </c>
      <c r="K13216" s="11" t="str">
        <f>IFERROR(INDEX('EDC Component Dictionary'!$C$5:$C$37,MATCH('Rates Database'!J13216,'EDC Component Dictionary'!$B$5:$B$37,0)), "Energy Supply")</f>
        <v>Energy Supply</v>
      </c>
      <c r="L13216" s="12">
        <v>0.16528000000000001</v>
      </c>
      <c r="M13216" s="12"/>
    </row>
    <row r="13217" spans="1:13" x14ac:dyDescent="0.3">
      <c r="A13217" s="18">
        <v>13215</v>
      </c>
      <c r="B13217" s="18">
        <f t="shared" si="414"/>
        <v>2020</v>
      </c>
      <c r="C13217" s="17">
        <v>43831</v>
      </c>
      <c r="D13217" s="18" t="s">
        <v>314</v>
      </c>
      <c r="E13217" s="18" t="s">
        <v>330</v>
      </c>
      <c r="F13217" s="18" t="str">
        <f t="shared" si="413"/>
        <v>Chicopee-Total Volumetric Charge-43831</v>
      </c>
      <c r="G13217" s="11" t="s">
        <v>131</v>
      </c>
      <c r="H13217" s="11" t="s">
        <v>55</v>
      </c>
      <c r="I13217" s="11" t="s">
        <v>55</v>
      </c>
      <c r="J13217" s="11" t="s">
        <v>55</v>
      </c>
      <c r="K13217" s="11" t="str">
        <f>IFERROR(INDEX('EDC Component Dictionary'!$C$5:$C$37,MATCH('Rates Database'!J13217,'EDC Component Dictionary'!$B$5:$B$37,0)), "Energy Supply")</f>
        <v>Energy Supply</v>
      </c>
      <c r="L13217" s="12">
        <v>0.123499999999999</v>
      </c>
      <c r="M13217" s="12"/>
    </row>
    <row r="13218" spans="1:13" x14ac:dyDescent="0.3">
      <c r="A13218" s="18">
        <v>13216</v>
      </c>
      <c r="B13218" s="18">
        <f t="shared" si="414"/>
        <v>2020</v>
      </c>
      <c r="C13218" s="17">
        <v>43831</v>
      </c>
      <c r="D13218" s="18" t="s">
        <v>314</v>
      </c>
      <c r="E13218" s="18" t="s">
        <v>331</v>
      </c>
      <c r="F13218" s="18" t="str">
        <f t="shared" si="413"/>
        <v>Marblehead-Total Volumetric Charge-43831</v>
      </c>
      <c r="G13218" s="11" t="s">
        <v>131</v>
      </c>
      <c r="H13218" s="11" t="s">
        <v>55</v>
      </c>
      <c r="I13218" s="11" t="s">
        <v>55</v>
      </c>
      <c r="J13218" s="11" t="s">
        <v>55</v>
      </c>
      <c r="K13218" s="11" t="str">
        <f>IFERROR(INDEX('EDC Component Dictionary'!$C$5:$C$37,MATCH('Rates Database'!J13218,'EDC Component Dictionary'!$B$5:$B$37,0)), "Energy Supply")</f>
        <v>Energy Supply</v>
      </c>
      <c r="L13218" s="12">
        <v>0.16950000000000001</v>
      </c>
      <c r="M13218" s="12"/>
    </row>
    <row r="13219" spans="1:13" x14ac:dyDescent="0.3">
      <c r="A13219" s="18">
        <v>13217</v>
      </c>
      <c r="B13219" s="18">
        <f t="shared" si="414"/>
        <v>2020</v>
      </c>
      <c r="C13219" s="17">
        <v>43831</v>
      </c>
      <c r="D13219" s="18" t="s">
        <v>314</v>
      </c>
      <c r="E13219" s="18" t="s">
        <v>332</v>
      </c>
      <c r="F13219" s="18" t="str">
        <f t="shared" si="413"/>
        <v>Hingham-Total Volumetric Charge-43831</v>
      </c>
      <c r="G13219" s="11" t="s">
        <v>131</v>
      </c>
      <c r="H13219" s="11" t="s">
        <v>55</v>
      </c>
      <c r="I13219" s="11" t="s">
        <v>55</v>
      </c>
      <c r="J13219" s="11" t="s">
        <v>55</v>
      </c>
      <c r="K13219" s="11" t="str">
        <f>IFERROR(INDEX('EDC Component Dictionary'!$C$5:$C$37,MATCH('Rates Database'!J13219,'EDC Component Dictionary'!$B$5:$B$37,0)), "Energy Supply")</f>
        <v>Energy Supply</v>
      </c>
      <c r="L13219" s="12">
        <v>0.11680400000000001</v>
      </c>
      <c r="M13219" s="12"/>
    </row>
    <row r="13220" spans="1:13" x14ac:dyDescent="0.3">
      <c r="A13220" s="18">
        <v>13218</v>
      </c>
      <c r="B13220" s="18">
        <f t="shared" si="414"/>
        <v>2020</v>
      </c>
      <c r="C13220" s="17">
        <v>43831</v>
      </c>
      <c r="D13220" s="18" t="s">
        <v>314</v>
      </c>
      <c r="E13220" s="18" t="s">
        <v>333</v>
      </c>
      <c r="F13220" s="18" t="str">
        <f t="shared" si="413"/>
        <v>South Hadley-Total Volumetric Charge-43831</v>
      </c>
      <c r="G13220" s="11" t="s">
        <v>131</v>
      </c>
      <c r="H13220" s="11" t="s">
        <v>55</v>
      </c>
      <c r="I13220" s="11" t="s">
        <v>55</v>
      </c>
      <c r="J13220" s="11" t="s">
        <v>55</v>
      </c>
      <c r="K13220" s="11" t="str">
        <f>IFERROR(INDEX('EDC Component Dictionary'!$C$5:$C$37,MATCH('Rates Database'!J13220,'EDC Component Dictionary'!$B$5:$B$37,0)), "Energy Supply")</f>
        <v>Energy Supply</v>
      </c>
      <c r="L13220" s="12">
        <v>0.132405199999999</v>
      </c>
      <c r="M13220" s="12"/>
    </row>
    <row r="13221" spans="1:13" x14ac:dyDescent="0.3">
      <c r="A13221" s="18">
        <v>13219</v>
      </c>
      <c r="B13221" s="18">
        <f t="shared" si="414"/>
        <v>2020</v>
      </c>
      <c r="C13221" s="17">
        <v>43831</v>
      </c>
      <c r="D13221" s="18" t="s">
        <v>314</v>
      </c>
      <c r="E13221" s="18" t="s">
        <v>334</v>
      </c>
      <c r="F13221" s="18" t="str">
        <f t="shared" si="413"/>
        <v>Georgetown-Total Volumetric Charge-43831</v>
      </c>
      <c r="G13221" s="11" t="s">
        <v>131</v>
      </c>
      <c r="H13221" s="11" t="s">
        <v>55</v>
      </c>
      <c r="I13221" s="11" t="s">
        <v>55</v>
      </c>
      <c r="J13221" s="11" t="s">
        <v>55</v>
      </c>
      <c r="K13221" s="11" t="str">
        <f>IFERROR(INDEX('EDC Component Dictionary'!$C$5:$C$37,MATCH('Rates Database'!J13221,'EDC Component Dictionary'!$B$5:$B$37,0)), "Energy Supply")</f>
        <v>Energy Supply</v>
      </c>
      <c r="L13221" s="12">
        <v>0.15789500000000001</v>
      </c>
      <c r="M13221" s="12"/>
    </row>
    <row r="13222" spans="1:13" x14ac:dyDescent="0.3">
      <c r="A13222" s="18">
        <v>13220</v>
      </c>
      <c r="B13222" s="18">
        <f t="shared" si="414"/>
        <v>2020</v>
      </c>
      <c r="C13222" s="17">
        <v>43831</v>
      </c>
      <c r="D13222" s="18" t="s">
        <v>314</v>
      </c>
      <c r="E13222" s="18" t="s">
        <v>335</v>
      </c>
      <c r="F13222" s="18" t="str">
        <f t="shared" si="413"/>
        <v>Sterling-Total Volumetric Charge-43831</v>
      </c>
      <c r="G13222" s="11" t="s">
        <v>131</v>
      </c>
      <c r="H13222" s="11" t="s">
        <v>55</v>
      </c>
      <c r="I13222" s="11" t="s">
        <v>55</v>
      </c>
      <c r="J13222" s="11" t="s">
        <v>55</v>
      </c>
      <c r="K13222" s="11" t="str">
        <f>IFERROR(INDEX('EDC Component Dictionary'!$C$5:$C$37,MATCH('Rates Database'!J13222,'EDC Component Dictionary'!$B$5:$B$37,0)), "Energy Supply")</f>
        <v>Energy Supply</v>
      </c>
      <c r="L13222" s="12">
        <v>0.13105</v>
      </c>
      <c r="M13222" s="12"/>
    </row>
    <row r="13223" spans="1:13" x14ac:dyDescent="0.3">
      <c r="A13223" s="18">
        <v>13221</v>
      </c>
      <c r="B13223" s="18">
        <f t="shared" si="414"/>
        <v>2020</v>
      </c>
      <c r="C13223" s="17">
        <v>43831</v>
      </c>
      <c r="D13223" s="18" t="s">
        <v>314</v>
      </c>
      <c r="E13223" s="18" t="s">
        <v>336</v>
      </c>
      <c r="F13223" s="18" t="str">
        <f t="shared" si="413"/>
        <v>Littleton-Total Volumetric Charge-43831</v>
      </c>
      <c r="G13223" s="11" t="s">
        <v>131</v>
      </c>
      <c r="H13223" s="11" t="s">
        <v>55</v>
      </c>
      <c r="I13223" s="11" t="s">
        <v>55</v>
      </c>
      <c r="J13223" s="11" t="s">
        <v>55</v>
      </c>
      <c r="K13223" s="11" t="str">
        <f>IFERROR(INDEX('EDC Component Dictionary'!$C$5:$C$37,MATCH('Rates Database'!J13223,'EDC Component Dictionary'!$B$5:$B$37,0)), "Energy Supply")</f>
        <v>Energy Supply</v>
      </c>
      <c r="L13223" s="12">
        <v>0.122750899999999</v>
      </c>
      <c r="M13223" s="12"/>
    </row>
    <row r="13224" spans="1:13" x14ac:dyDescent="0.3">
      <c r="A13224" s="18">
        <v>13222</v>
      </c>
      <c r="B13224" s="18">
        <f t="shared" si="414"/>
        <v>2020</v>
      </c>
      <c r="C13224" s="17">
        <v>43831</v>
      </c>
      <c r="D13224" s="18" t="s">
        <v>314</v>
      </c>
      <c r="E13224" s="18" t="s">
        <v>337</v>
      </c>
      <c r="F13224" s="18" t="str">
        <f t="shared" si="413"/>
        <v>Boylston-Total Volumetric Charge-43831</v>
      </c>
      <c r="G13224" s="11" t="s">
        <v>131</v>
      </c>
      <c r="H13224" s="11" t="s">
        <v>55</v>
      </c>
      <c r="I13224" s="11" t="s">
        <v>55</v>
      </c>
      <c r="J13224" s="11" t="s">
        <v>55</v>
      </c>
      <c r="K13224" s="11" t="str">
        <f>IFERROR(INDEX('EDC Component Dictionary'!$C$5:$C$37,MATCH('Rates Database'!J13224,'EDC Component Dictionary'!$B$5:$B$37,0)), "Energy Supply")</f>
        <v>Energy Supply</v>
      </c>
      <c r="L13224" s="12">
        <v>9.8500000000000004E-2</v>
      </c>
      <c r="M13224" s="12"/>
    </row>
    <row r="13225" spans="1:13" x14ac:dyDescent="0.3">
      <c r="A13225" s="18">
        <v>13223</v>
      </c>
      <c r="B13225" s="18">
        <f t="shared" si="414"/>
        <v>2020</v>
      </c>
      <c r="C13225" s="17">
        <v>43831</v>
      </c>
      <c r="D13225" s="18" t="s">
        <v>314</v>
      </c>
      <c r="E13225" s="18" t="s">
        <v>338</v>
      </c>
      <c r="F13225" s="18" t="str">
        <f t="shared" si="413"/>
        <v>Princeton-Total Volumetric Charge-43831</v>
      </c>
      <c r="G13225" s="11" t="s">
        <v>131</v>
      </c>
      <c r="H13225" s="11" t="s">
        <v>55</v>
      </c>
      <c r="I13225" s="11" t="s">
        <v>55</v>
      </c>
      <c r="J13225" s="11" t="s">
        <v>55</v>
      </c>
      <c r="K13225" s="11" t="str">
        <f>IFERROR(INDEX('EDC Component Dictionary'!$C$5:$C$37,MATCH('Rates Database'!J13225,'EDC Component Dictionary'!$B$5:$B$37,0)), "Energy Supply")</f>
        <v>Energy Supply</v>
      </c>
      <c r="L13225" s="12">
        <v>0.235124999999999</v>
      </c>
      <c r="M13225" s="12"/>
    </row>
    <row r="13226" spans="1:13" x14ac:dyDescent="0.3">
      <c r="A13226" s="18">
        <v>13224</v>
      </c>
      <c r="B13226" s="18">
        <f t="shared" si="414"/>
        <v>2020</v>
      </c>
      <c r="C13226" s="17">
        <v>43831</v>
      </c>
      <c r="D13226" s="18" t="s">
        <v>314</v>
      </c>
      <c r="E13226" s="18" t="s">
        <v>347</v>
      </c>
      <c r="F13226" s="18" t="str">
        <f t="shared" si="413"/>
        <v>Middleborough-Total Volumetric Charge-43831</v>
      </c>
      <c r="G13226" s="11" t="s">
        <v>131</v>
      </c>
      <c r="H13226" s="11" t="s">
        <v>55</v>
      </c>
      <c r="I13226" s="11" t="s">
        <v>55</v>
      </c>
      <c r="J13226" s="11" t="s">
        <v>55</v>
      </c>
      <c r="K13226" s="11" t="str">
        <f>IFERROR(INDEX('EDC Component Dictionary'!$C$5:$C$37,MATCH('Rates Database'!J13226,'EDC Component Dictionary'!$B$5:$B$37,0)), "Energy Supply")</f>
        <v>Energy Supply</v>
      </c>
      <c r="L13226" s="12">
        <v>0.13700000000000001</v>
      </c>
      <c r="M13226" s="12"/>
    </row>
    <row r="13227" spans="1:13" x14ac:dyDescent="0.3">
      <c r="A13227" s="18">
        <v>13225</v>
      </c>
      <c r="B13227" s="18">
        <f t="shared" si="414"/>
        <v>2020</v>
      </c>
      <c r="C13227" s="17">
        <v>43831</v>
      </c>
      <c r="D13227" s="18" t="s">
        <v>314</v>
      </c>
      <c r="E13227" s="18" t="s">
        <v>339</v>
      </c>
      <c r="F13227" s="18" t="str">
        <f t="shared" si="413"/>
        <v>Rowley-Total Volumetric Charge-43831</v>
      </c>
      <c r="G13227" s="11" t="s">
        <v>131</v>
      </c>
      <c r="H13227" s="11" t="s">
        <v>55</v>
      </c>
      <c r="I13227" s="11" t="s">
        <v>55</v>
      </c>
      <c r="J13227" s="11" t="s">
        <v>55</v>
      </c>
      <c r="K13227" s="11" t="str">
        <f>IFERROR(INDEX('EDC Component Dictionary'!$C$5:$C$37,MATCH('Rates Database'!J13227,'EDC Component Dictionary'!$B$5:$B$37,0)), "Energy Supply")</f>
        <v>Energy Supply</v>
      </c>
      <c r="L13227" s="12">
        <v>0.17599999999999999</v>
      </c>
      <c r="M13227" s="12"/>
    </row>
    <row r="13228" spans="1:13" x14ac:dyDescent="0.3">
      <c r="A13228" s="18">
        <v>13226</v>
      </c>
      <c r="B13228" s="18">
        <f t="shared" si="414"/>
        <v>2020</v>
      </c>
      <c r="C13228" s="17">
        <v>43831</v>
      </c>
      <c r="D13228" s="18" t="s">
        <v>314</v>
      </c>
      <c r="E13228" s="18" t="s">
        <v>340</v>
      </c>
      <c r="F13228" s="18" t="str">
        <f t="shared" si="413"/>
        <v>Wakefield-Total Volumetric Charge-43831</v>
      </c>
      <c r="G13228" s="11" t="s">
        <v>131</v>
      </c>
      <c r="H13228" s="11" t="s">
        <v>55</v>
      </c>
      <c r="I13228" s="11" t="s">
        <v>55</v>
      </c>
      <c r="J13228" s="11" t="s">
        <v>55</v>
      </c>
      <c r="K13228" s="11" t="str">
        <f>IFERROR(INDEX('EDC Component Dictionary'!$C$5:$C$37,MATCH('Rates Database'!J13228,'EDC Component Dictionary'!$B$5:$B$37,0)), "Energy Supply")</f>
        <v>Energy Supply</v>
      </c>
      <c r="L13228" s="12">
        <v>0.1575</v>
      </c>
      <c r="M13228" s="12"/>
    </row>
    <row r="13229" spans="1:13" x14ac:dyDescent="0.3">
      <c r="A13229" s="18">
        <v>13227</v>
      </c>
      <c r="B13229" s="18">
        <f t="shared" si="414"/>
        <v>2020</v>
      </c>
      <c r="C13229" s="17">
        <v>43831</v>
      </c>
      <c r="D13229" s="18" t="s">
        <v>314</v>
      </c>
      <c r="E13229" s="18" t="s">
        <v>341</v>
      </c>
      <c r="F13229" s="18" t="str">
        <f t="shared" si="413"/>
        <v>Hull-Total Volumetric Charge-43831</v>
      </c>
      <c r="G13229" s="11" t="s">
        <v>131</v>
      </c>
      <c r="H13229" s="11" t="s">
        <v>55</v>
      </c>
      <c r="I13229" s="11" t="s">
        <v>55</v>
      </c>
      <c r="J13229" s="11" t="s">
        <v>55</v>
      </c>
      <c r="K13229" s="11" t="str">
        <f>IFERROR(INDEX('EDC Component Dictionary'!$C$5:$C$37,MATCH('Rates Database'!J13229,'EDC Component Dictionary'!$B$5:$B$37,0)), "Energy Supply")</f>
        <v>Energy Supply</v>
      </c>
      <c r="L13229" s="12">
        <v>0.154199999999999</v>
      </c>
      <c r="M13229" s="12"/>
    </row>
    <row r="13230" spans="1:13" x14ac:dyDescent="0.3">
      <c r="A13230" s="18">
        <v>13228</v>
      </c>
      <c r="B13230" s="18">
        <f t="shared" si="414"/>
        <v>2020</v>
      </c>
      <c r="C13230" s="17">
        <v>43831</v>
      </c>
      <c r="D13230" s="18" t="s">
        <v>314</v>
      </c>
      <c r="E13230" s="18" t="s">
        <v>342</v>
      </c>
      <c r="F13230" s="18" t="str">
        <f t="shared" si="413"/>
        <v>North Attleborough-Total Volumetric Charge-43831</v>
      </c>
      <c r="G13230" s="11" t="s">
        <v>131</v>
      </c>
      <c r="H13230" s="11" t="s">
        <v>55</v>
      </c>
      <c r="I13230" s="11" t="s">
        <v>55</v>
      </c>
      <c r="J13230" s="11" t="s">
        <v>55</v>
      </c>
      <c r="K13230" s="11" t="str">
        <f>IFERROR(INDEX('EDC Component Dictionary'!$C$5:$C$37,MATCH('Rates Database'!J13230,'EDC Component Dictionary'!$B$5:$B$37,0)), "Energy Supply")</f>
        <v>Energy Supply</v>
      </c>
      <c r="L13230" s="12">
        <v>0.14615999999999901</v>
      </c>
      <c r="M13230" s="12"/>
    </row>
    <row r="13231" spans="1:13" x14ac:dyDescent="0.3">
      <c r="A13231" s="18">
        <v>13229</v>
      </c>
      <c r="B13231" s="18">
        <f t="shared" si="414"/>
        <v>2020</v>
      </c>
      <c r="C13231" s="17">
        <v>43831</v>
      </c>
      <c r="D13231" s="18" t="s">
        <v>314</v>
      </c>
      <c r="E13231" s="18" t="s">
        <v>343</v>
      </c>
      <c r="F13231" s="18" t="str">
        <f t="shared" si="413"/>
        <v>Holden-Total Volumetric Charge-43831</v>
      </c>
      <c r="G13231" s="11" t="s">
        <v>131</v>
      </c>
      <c r="H13231" s="11" t="s">
        <v>55</v>
      </c>
      <c r="I13231" s="11" t="s">
        <v>55</v>
      </c>
      <c r="J13231" s="11" t="s">
        <v>55</v>
      </c>
      <c r="K13231" s="11" t="str">
        <f>IFERROR(INDEX('EDC Component Dictionary'!$C$5:$C$37,MATCH('Rates Database'!J13231,'EDC Component Dictionary'!$B$5:$B$37,0)), "Energy Supply")</f>
        <v>Energy Supply</v>
      </c>
      <c r="L13231" s="12">
        <v>0.12966999999999901</v>
      </c>
      <c r="M13231" s="12"/>
    </row>
    <row r="13232" spans="1:13" x14ac:dyDescent="0.3">
      <c r="A13232" s="18">
        <v>13230</v>
      </c>
      <c r="B13232" s="18">
        <f t="shared" si="414"/>
        <v>2020</v>
      </c>
      <c r="C13232" s="17">
        <v>43831</v>
      </c>
      <c r="D13232" s="18" t="s">
        <v>314</v>
      </c>
      <c r="E13232" s="18" t="s">
        <v>344</v>
      </c>
      <c r="F13232" s="18" t="str">
        <f t="shared" si="413"/>
        <v>Norwood-Total Volumetric Charge-43831</v>
      </c>
      <c r="G13232" s="11" t="s">
        <v>131</v>
      </c>
      <c r="H13232" s="11" t="s">
        <v>55</v>
      </c>
      <c r="I13232" s="11" t="s">
        <v>55</v>
      </c>
      <c r="J13232" s="11" t="s">
        <v>55</v>
      </c>
      <c r="K13232" s="11" t="str">
        <f>IFERROR(INDEX('EDC Component Dictionary'!$C$5:$C$37,MATCH('Rates Database'!J13232,'EDC Component Dictionary'!$B$5:$B$37,0)), "Energy Supply")</f>
        <v>Energy Supply</v>
      </c>
      <c r="L13232" s="12">
        <v>0.16263</v>
      </c>
      <c r="M13232" s="12"/>
    </row>
    <row r="13233" spans="1:13" x14ac:dyDescent="0.3">
      <c r="A13233" s="18">
        <v>13231</v>
      </c>
      <c r="B13233" s="18">
        <f t="shared" si="414"/>
        <v>2020</v>
      </c>
      <c r="C13233" s="17">
        <v>43831</v>
      </c>
      <c r="D13233" s="18" t="s">
        <v>314</v>
      </c>
      <c r="E13233" s="18" t="s">
        <v>345</v>
      </c>
      <c r="F13233" s="18" t="str">
        <f t="shared" si="413"/>
        <v>Russell-Total Volumetric Charge-43831</v>
      </c>
      <c r="G13233" s="11" t="s">
        <v>131</v>
      </c>
      <c r="H13233" s="11" t="s">
        <v>55</v>
      </c>
      <c r="I13233" s="11" t="s">
        <v>55</v>
      </c>
      <c r="J13233" s="11" t="s">
        <v>55</v>
      </c>
      <c r="K13233" s="11" t="str">
        <f>IFERROR(INDEX('EDC Component Dictionary'!$C$5:$C$37,MATCH('Rates Database'!J13233,'EDC Component Dictionary'!$B$5:$B$37,0)), "Energy Supply")</f>
        <v>Energy Supply</v>
      </c>
      <c r="L13233" s="12">
        <v>0.17399999999999999</v>
      </c>
      <c r="M13233" s="12"/>
    </row>
    <row r="13234" spans="1:13" x14ac:dyDescent="0.3">
      <c r="A13234" s="18">
        <v>13232</v>
      </c>
      <c r="B13234" s="18">
        <f t="shared" si="414"/>
        <v>2020</v>
      </c>
      <c r="C13234" s="17">
        <v>43831</v>
      </c>
      <c r="D13234" s="18" t="s">
        <v>314</v>
      </c>
      <c r="E13234" s="18" t="s">
        <v>346</v>
      </c>
      <c r="F13234" s="18" t="str">
        <f t="shared" si="413"/>
        <v>Chester-Total Volumetric Charge-43831</v>
      </c>
      <c r="G13234" s="11" t="s">
        <v>131</v>
      </c>
      <c r="H13234" s="11" t="s">
        <v>55</v>
      </c>
      <c r="I13234" s="11" t="s">
        <v>55</v>
      </c>
      <c r="J13234" s="11" t="s">
        <v>55</v>
      </c>
      <c r="K13234" s="11" t="str">
        <f>IFERROR(INDEX('EDC Component Dictionary'!$C$5:$C$37,MATCH('Rates Database'!J13234,'EDC Component Dictionary'!$B$5:$B$37,0)), "Energy Supply")</f>
        <v>Energy Supply</v>
      </c>
      <c r="L13234" s="12">
        <v>0.20486370000000001</v>
      </c>
      <c r="M13234" s="12"/>
    </row>
    <row r="13235" spans="1:13" x14ac:dyDescent="0.3">
      <c r="A13235" s="18">
        <v>13233</v>
      </c>
      <c r="B13235" s="18">
        <f t="shared" si="414"/>
        <v>2019</v>
      </c>
      <c r="C13235" s="17">
        <v>43617</v>
      </c>
      <c r="D13235" s="18" t="s">
        <v>314</v>
      </c>
      <c r="E13235" s="18" t="s">
        <v>315</v>
      </c>
      <c r="F13235" s="18" t="str">
        <f t="shared" si="413"/>
        <v>Holyoke-Total Volumetric Charge-43617</v>
      </c>
      <c r="G13235" s="11" t="s">
        <v>131</v>
      </c>
      <c r="H13235" s="11" t="s">
        <v>55</v>
      </c>
      <c r="I13235" s="11" t="s">
        <v>55</v>
      </c>
      <c r="J13235" s="11" t="s">
        <v>55</v>
      </c>
      <c r="K13235" s="11" t="str">
        <f>IFERROR(INDEX('EDC Component Dictionary'!$C$5:$C$37,MATCH('Rates Database'!J13235,'EDC Component Dictionary'!$B$5:$B$37,0)), "Energy Supply")</f>
        <v>Energy Supply</v>
      </c>
      <c r="L13235" s="12">
        <v>0.123295999999999</v>
      </c>
      <c r="M13235" s="12"/>
    </row>
    <row r="13236" spans="1:13" x14ac:dyDescent="0.3">
      <c r="A13236" s="18">
        <v>13234</v>
      </c>
      <c r="B13236" s="18">
        <f t="shared" si="414"/>
        <v>2019</v>
      </c>
      <c r="C13236" s="17">
        <v>43617</v>
      </c>
      <c r="D13236" s="18" t="s">
        <v>314</v>
      </c>
      <c r="E13236" s="18" t="s">
        <v>316</v>
      </c>
      <c r="F13236" s="18" t="str">
        <f t="shared" si="413"/>
        <v>West Boylston-Total Volumetric Charge-43617</v>
      </c>
      <c r="G13236" s="11" t="s">
        <v>131</v>
      </c>
      <c r="H13236" s="11" t="s">
        <v>55</v>
      </c>
      <c r="I13236" s="11" t="s">
        <v>55</v>
      </c>
      <c r="J13236" s="11" t="s">
        <v>55</v>
      </c>
      <c r="K13236" s="11" t="str">
        <f>IFERROR(INDEX('EDC Component Dictionary'!$C$5:$C$37,MATCH('Rates Database'!J13236,'EDC Component Dictionary'!$B$5:$B$37,0)), "Energy Supply")</f>
        <v>Energy Supply</v>
      </c>
      <c r="L13236" s="12">
        <v>0.12125999999999899</v>
      </c>
      <c r="M13236" s="12"/>
    </row>
    <row r="13237" spans="1:13" x14ac:dyDescent="0.3">
      <c r="A13237" s="18">
        <v>13235</v>
      </c>
      <c r="B13237" s="18">
        <f t="shared" si="414"/>
        <v>2019</v>
      </c>
      <c r="C13237" s="17">
        <v>43617</v>
      </c>
      <c r="D13237" s="18" t="s">
        <v>314</v>
      </c>
      <c r="E13237" s="18" t="s">
        <v>317</v>
      </c>
      <c r="F13237" s="18" t="str">
        <f t="shared" si="413"/>
        <v>Danvers-Total Volumetric Charge-43617</v>
      </c>
      <c r="G13237" s="11" t="s">
        <v>131</v>
      </c>
      <c r="H13237" s="11" t="s">
        <v>55</v>
      </c>
      <c r="I13237" s="11" t="s">
        <v>55</v>
      </c>
      <c r="J13237" s="11" t="s">
        <v>55</v>
      </c>
      <c r="K13237" s="11" t="str">
        <f>IFERROR(INDEX('EDC Component Dictionary'!$C$5:$C$37,MATCH('Rates Database'!J13237,'EDC Component Dictionary'!$B$5:$B$37,0)), "Energy Supply")</f>
        <v>Energy Supply</v>
      </c>
      <c r="L13237" s="12">
        <v>0.13535</v>
      </c>
      <c r="M13237" s="12"/>
    </row>
    <row r="13238" spans="1:13" x14ac:dyDescent="0.3">
      <c r="A13238" s="18">
        <v>13236</v>
      </c>
      <c r="B13238" s="18">
        <f t="shared" si="414"/>
        <v>2019</v>
      </c>
      <c r="C13238" s="17">
        <v>43617</v>
      </c>
      <c r="D13238" s="18" t="s">
        <v>314</v>
      </c>
      <c r="E13238" s="18" t="s">
        <v>318</v>
      </c>
      <c r="F13238" s="18" t="str">
        <f t="shared" si="413"/>
        <v>Peabody-Total Volumetric Charge-43617</v>
      </c>
      <c r="G13238" s="11" t="s">
        <v>131</v>
      </c>
      <c r="H13238" s="11" t="s">
        <v>55</v>
      </c>
      <c r="I13238" s="11" t="s">
        <v>55</v>
      </c>
      <c r="J13238" s="11" t="s">
        <v>55</v>
      </c>
      <c r="K13238" s="11" t="str">
        <f>IFERROR(INDEX('EDC Component Dictionary'!$C$5:$C$37,MATCH('Rates Database'!J13238,'EDC Component Dictionary'!$B$5:$B$37,0)), "Energy Supply")</f>
        <v>Energy Supply</v>
      </c>
      <c r="L13238" s="12">
        <v>0.10408000000000001</v>
      </c>
      <c r="M13238" s="12"/>
    </row>
    <row r="13239" spans="1:13" x14ac:dyDescent="0.3">
      <c r="A13239" s="18">
        <v>13237</v>
      </c>
      <c r="B13239" s="18">
        <f t="shared" si="414"/>
        <v>2019</v>
      </c>
      <c r="C13239" s="17">
        <v>43617</v>
      </c>
      <c r="D13239" s="18" t="s">
        <v>314</v>
      </c>
      <c r="E13239" s="18" t="s">
        <v>319</v>
      </c>
      <c r="F13239" s="18" t="str">
        <f t="shared" si="413"/>
        <v>Ashburnham-Total Volumetric Charge-43617</v>
      </c>
      <c r="G13239" s="11" t="s">
        <v>131</v>
      </c>
      <c r="H13239" s="11" t="s">
        <v>55</v>
      </c>
      <c r="I13239" s="11" t="s">
        <v>55</v>
      </c>
      <c r="J13239" s="11" t="s">
        <v>55</v>
      </c>
      <c r="K13239" s="11" t="str">
        <f>IFERROR(INDEX('EDC Component Dictionary'!$C$5:$C$37,MATCH('Rates Database'!J13239,'EDC Component Dictionary'!$B$5:$B$37,0)), "Energy Supply")</f>
        <v>Energy Supply</v>
      </c>
      <c r="L13239" s="12">
        <v>0.13869999999999999</v>
      </c>
      <c r="M13239" s="12"/>
    </row>
    <row r="13240" spans="1:13" x14ac:dyDescent="0.3">
      <c r="A13240" s="18">
        <v>13238</v>
      </c>
      <c r="B13240" s="18">
        <f t="shared" si="414"/>
        <v>2019</v>
      </c>
      <c r="C13240" s="17">
        <v>43617</v>
      </c>
      <c r="D13240" s="18" t="s">
        <v>314</v>
      </c>
      <c r="E13240" s="18" t="s">
        <v>320</v>
      </c>
      <c r="F13240" s="18" t="str">
        <f t="shared" si="413"/>
        <v>Mansfield-Total Volumetric Charge-43617</v>
      </c>
      <c r="G13240" s="11" t="s">
        <v>131</v>
      </c>
      <c r="H13240" s="11" t="s">
        <v>55</v>
      </c>
      <c r="I13240" s="11" t="s">
        <v>55</v>
      </c>
      <c r="J13240" s="11" t="s">
        <v>55</v>
      </c>
      <c r="K13240" s="11" t="str">
        <f>IFERROR(INDEX('EDC Component Dictionary'!$C$5:$C$37,MATCH('Rates Database'!J13240,'EDC Component Dictionary'!$B$5:$B$37,0)), "Energy Supply")</f>
        <v>Energy Supply</v>
      </c>
      <c r="L13240" s="12">
        <v>0.10696</v>
      </c>
      <c r="M13240" s="12"/>
    </row>
    <row r="13241" spans="1:13" x14ac:dyDescent="0.3">
      <c r="A13241" s="18">
        <v>13239</v>
      </c>
      <c r="B13241" s="18">
        <f t="shared" si="414"/>
        <v>2019</v>
      </c>
      <c r="C13241" s="17">
        <v>43617</v>
      </c>
      <c r="D13241" s="18" t="s">
        <v>314</v>
      </c>
      <c r="E13241" s="18" t="s">
        <v>321</v>
      </c>
      <c r="F13241" s="18" t="str">
        <f t="shared" si="413"/>
        <v>Braintree-Total Volumetric Charge-43617</v>
      </c>
      <c r="G13241" s="11" t="s">
        <v>131</v>
      </c>
      <c r="H13241" s="11" t="s">
        <v>55</v>
      </c>
      <c r="I13241" s="11" t="s">
        <v>55</v>
      </c>
      <c r="J13241" s="11" t="s">
        <v>55</v>
      </c>
      <c r="K13241" s="11" t="str">
        <f>IFERROR(INDEX('EDC Component Dictionary'!$C$5:$C$37,MATCH('Rates Database'!J13241,'EDC Component Dictionary'!$B$5:$B$37,0)), "Energy Supply")</f>
        <v>Energy Supply</v>
      </c>
      <c r="L13241" s="12">
        <v>0.13549899999999901</v>
      </c>
      <c r="M13241" s="12"/>
    </row>
    <row r="13242" spans="1:13" x14ac:dyDescent="0.3">
      <c r="A13242" s="18">
        <v>13240</v>
      </c>
      <c r="B13242" s="18">
        <f t="shared" si="414"/>
        <v>2019</v>
      </c>
      <c r="C13242" s="17">
        <v>43617</v>
      </c>
      <c r="D13242" s="18" t="s">
        <v>314</v>
      </c>
      <c r="E13242" s="18" t="s">
        <v>322</v>
      </c>
      <c r="F13242" s="18" t="str">
        <f t="shared" si="413"/>
        <v>Paxton-Total Volumetric Charge-43617</v>
      </c>
      <c r="G13242" s="11" t="s">
        <v>131</v>
      </c>
      <c r="H13242" s="11" t="s">
        <v>55</v>
      </c>
      <c r="I13242" s="11" t="s">
        <v>55</v>
      </c>
      <c r="J13242" s="11" t="s">
        <v>55</v>
      </c>
      <c r="K13242" s="11" t="str">
        <f>IFERROR(INDEX('EDC Component Dictionary'!$C$5:$C$37,MATCH('Rates Database'!J13242,'EDC Component Dictionary'!$B$5:$B$37,0)), "Energy Supply")</f>
        <v>Energy Supply</v>
      </c>
      <c r="L13242" s="12">
        <v>0.14562</v>
      </c>
      <c r="M13242" s="12"/>
    </row>
    <row r="13243" spans="1:13" x14ac:dyDescent="0.3">
      <c r="A13243" s="18">
        <v>13241</v>
      </c>
      <c r="B13243" s="18">
        <f t="shared" si="414"/>
        <v>2019</v>
      </c>
      <c r="C13243" s="17">
        <v>43617</v>
      </c>
      <c r="D13243" s="18" t="s">
        <v>314</v>
      </c>
      <c r="E13243" s="18" t="s">
        <v>323</v>
      </c>
      <c r="F13243" s="18" t="str">
        <f t="shared" si="413"/>
        <v>Templeton-Total Volumetric Charge-43617</v>
      </c>
      <c r="G13243" s="11" t="s">
        <v>131</v>
      </c>
      <c r="H13243" s="11" t="s">
        <v>55</v>
      </c>
      <c r="I13243" s="11" t="s">
        <v>55</v>
      </c>
      <c r="J13243" s="11" t="s">
        <v>55</v>
      </c>
      <c r="K13243" s="11" t="str">
        <f>IFERROR(INDEX('EDC Component Dictionary'!$C$5:$C$37,MATCH('Rates Database'!J13243,'EDC Component Dictionary'!$B$5:$B$37,0)), "Energy Supply")</f>
        <v>Energy Supply</v>
      </c>
      <c r="L13243" s="12">
        <v>0.1172</v>
      </c>
      <c r="M13243" s="12"/>
    </row>
    <row r="13244" spans="1:13" x14ac:dyDescent="0.3">
      <c r="A13244" s="18">
        <v>13242</v>
      </c>
      <c r="B13244" s="18">
        <f t="shared" si="414"/>
        <v>2019</v>
      </c>
      <c r="C13244" s="17">
        <v>43617</v>
      </c>
      <c r="D13244" s="18" t="s">
        <v>314</v>
      </c>
      <c r="E13244" s="18" t="s">
        <v>324</v>
      </c>
      <c r="F13244" s="18" t="str">
        <f t="shared" si="413"/>
        <v>Hudson-Total Volumetric Charge-43617</v>
      </c>
      <c r="G13244" s="11" t="s">
        <v>131</v>
      </c>
      <c r="H13244" s="11" t="s">
        <v>55</v>
      </c>
      <c r="I13244" s="11" t="s">
        <v>55</v>
      </c>
      <c r="J13244" s="11" t="s">
        <v>55</v>
      </c>
      <c r="K13244" s="11" t="str">
        <f>IFERROR(INDEX('EDC Component Dictionary'!$C$5:$C$37,MATCH('Rates Database'!J13244,'EDC Component Dictionary'!$B$5:$B$37,0)), "Energy Supply")</f>
        <v>Energy Supply</v>
      </c>
      <c r="L13244" s="12">
        <v>0.107449999999999</v>
      </c>
      <c r="M13244" s="12"/>
    </row>
    <row r="13245" spans="1:13" x14ac:dyDescent="0.3">
      <c r="A13245" s="18">
        <v>13243</v>
      </c>
      <c r="B13245" s="18">
        <f t="shared" si="414"/>
        <v>2019</v>
      </c>
      <c r="C13245" s="17">
        <v>43617</v>
      </c>
      <c r="D13245" s="18" t="s">
        <v>314</v>
      </c>
      <c r="E13245" s="18" t="s">
        <v>325</v>
      </c>
      <c r="F13245" s="18" t="str">
        <f t="shared" si="413"/>
        <v>Reading-Total Volumetric Charge-43617</v>
      </c>
      <c r="G13245" s="11" t="s">
        <v>131</v>
      </c>
      <c r="H13245" s="11" t="s">
        <v>55</v>
      </c>
      <c r="I13245" s="11" t="s">
        <v>55</v>
      </c>
      <c r="J13245" s="11" t="s">
        <v>55</v>
      </c>
      <c r="K13245" s="11" t="str">
        <f>IFERROR(INDEX('EDC Component Dictionary'!$C$5:$C$37,MATCH('Rates Database'!J13245,'EDC Component Dictionary'!$B$5:$B$37,0)), "Energy Supply")</f>
        <v>Energy Supply</v>
      </c>
      <c r="L13245" s="12">
        <v>0.14844349999999901</v>
      </c>
      <c r="M13245" s="12"/>
    </row>
    <row r="13246" spans="1:13" x14ac:dyDescent="0.3">
      <c r="A13246" s="18">
        <v>13244</v>
      </c>
      <c r="B13246" s="18">
        <f t="shared" si="414"/>
        <v>2019</v>
      </c>
      <c r="C13246" s="17">
        <v>43617</v>
      </c>
      <c r="D13246" s="18" t="s">
        <v>314</v>
      </c>
      <c r="E13246" s="18" t="s">
        <v>326</v>
      </c>
      <c r="F13246" s="18" t="str">
        <f t="shared" si="413"/>
        <v>Shrewsbury-Total Volumetric Charge-43617</v>
      </c>
      <c r="G13246" s="11" t="s">
        <v>131</v>
      </c>
      <c r="H13246" s="11" t="s">
        <v>55</v>
      </c>
      <c r="I13246" s="11" t="s">
        <v>55</v>
      </c>
      <c r="J13246" s="11" t="s">
        <v>55</v>
      </c>
      <c r="K13246" s="11" t="str">
        <f>IFERROR(INDEX('EDC Component Dictionary'!$C$5:$C$37,MATCH('Rates Database'!J13246,'EDC Component Dictionary'!$B$5:$B$37,0)), "Energy Supply")</f>
        <v>Energy Supply</v>
      </c>
      <c r="L13246" s="12">
        <v>0.11516</v>
      </c>
      <c r="M13246" s="12"/>
    </row>
    <row r="13247" spans="1:13" x14ac:dyDescent="0.3">
      <c r="A13247" s="18">
        <v>13245</v>
      </c>
      <c r="B13247" s="18">
        <f t="shared" si="414"/>
        <v>2019</v>
      </c>
      <c r="C13247" s="17">
        <v>43617</v>
      </c>
      <c r="D13247" s="18" t="s">
        <v>314</v>
      </c>
      <c r="E13247" s="18" t="s">
        <v>327</v>
      </c>
      <c r="F13247" s="18" t="str">
        <f t="shared" si="413"/>
        <v>Ipswich-Total Volumetric Charge-43617</v>
      </c>
      <c r="G13247" s="11" t="s">
        <v>131</v>
      </c>
      <c r="H13247" s="11" t="s">
        <v>55</v>
      </c>
      <c r="I13247" s="11" t="s">
        <v>55</v>
      </c>
      <c r="J13247" s="11" t="s">
        <v>55</v>
      </c>
      <c r="K13247" s="11" t="str">
        <f>IFERROR(INDEX('EDC Component Dictionary'!$C$5:$C$37,MATCH('Rates Database'!J13247,'EDC Component Dictionary'!$B$5:$B$37,0)), "Energy Supply")</f>
        <v>Energy Supply</v>
      </c>
      <c r="L13247" s="12">
        <v>0.12872999999999901</v>
      </c>
      <c r="M13247" s="12"/>
    </row>
    <row r="13248" spans="1:13" x14ac:dyDescent="0.3">
      <c r="A13248" s="18">
        <v>13246</v>
      </c>
      <c r="B13248" s="18">
        <f t="shared" si="414"/>
        <v>2019</v>
      </c>
      <c r="C13248" s="17">
        <v>43617</v>
      </c>
      <c r="D13248" s="18" t="s">
        <v>314</v>
      </c>
      <c r="E13248" s="18" t="s">
        <v>328</v>
      </c>
      <c r="F13248" s="18" t="str">
        <f t="shared" si="413"/>
        <v>Westfield-Total Volumetric Charge-43617</v>
      </c>
      <c r="G13248" s="11" t="s">
        <v>131</v>
      </c>
      <c r="H13248" s="11" t="s">
        <v>55</v>
      </c>
      <c r="I13248" s="11" t="s">
        <v>55</v>
      </c>
      <c r="J13248" s="11" t="s">
        <v>55</v>
      </c>
      <c r="K13248" s="11" t="str">
        <f>IFERROR(INDEX('EDC Component Dictionary'!$C$5:$C$37,MATCH('Rates Database'!J13248,'EDC Component Dictionary'!$B$5:$B$37,0)), "Energy Supply")</f>
        <v>Energy Supply</v>
      </c>
      <c r="L13248" s="12">
        <v>0.120251</v>
      </c>
      <c r="M13248" s="12"/>
    </row>
    <row r="13249" spans="1:13" x14ac:dyDescent="0.3">
      <c r="A13249" s="18">
        <v>13247</v>
      </c>
      <c r="B13249" s="18">
        <f t="shared" si="414"/>
        <v>2019</v>
      </c>
      <c r="C13249" s="17">
        <v>43617</v>
      </c>
      <c r="D13249" s="18" t="s">
        <v>314</v>
      </c>
      <c r="E13249" s="18" t="s">
        <v>329</v>
      </c>
      <c r="F13249" s="18" t="str">
        <f t="shared" si="413"/>
        <v>Merrimac-Total Volumetric Charge-43617</v>
      </c>
      <c r="G13249" s="11" t="s">
        <v>131</v>
      </c>
      <c r="H13249" s="11" t="s">
        <v>55</v>
      </c>
      <c r="I13249" s="11" t="s">
        <v>55</v>
      </c>
      <c r="J13249" s="11" t="s">
        <v>55</v>
      </c>
      <c r="K13249" s="11" t="str">
        <f>IFERROR(INDEX('EDC Component Dictionary'!$C$5:$C$37,MATCH('Rates Database'!J13249,'EDC Component Dictionary'!$B$5:$B$37,0)), "Energy Supply")</f>
        <v>Energy Supply</v>
      </c>
      <c r="L13249" s="12">
        <v>0.16528000000000001</v>
      </c>
      <c r="M13249" s="12"/>
    </row>
    <row r="13250" spans="1:13" x14ac:dyDescent="0.3">
      <c r="A13250" s="18">
        <v>13248</v>
      </c>
      <c r="B13250" s="18">
        <f t="shared" si="414"/>
        <v>2019</v>
      </c>
      <c r="C13250" s="17">
        <v>43617</v>
      </c>
      <c r="D13250" s="18" t="s">
        <v>314</v>
      </c>
      <c r="E13250" s="18" t="s">
        <v>330</v>
      </c>
      <c r="F13250" s="18" t="str">
        <f t="shared" si="413"/>
        <v>Chicopee-Total Volumetric Charge-43617</v>
      </c>
      <c r="G13250" s="11" t="s">
        <v>131</v>
      </c>
      <c r="H13250" s="11" t="s">
        <v>55</v>
      </c>
      <c r="I13250" s="11" t="s">
        <v>55</v>
      </c>
      <c r="J13250" s="11" t="s">
        <v>55</v>
      </c>
      <c r="K13250" s="11" t="str">
        <f>IFERROR(INDEX('EDC Component Dictionary'!$C$5:$C$37,MATCH('Rates Database'!J13250,'EDC Component Dictionary'!$B$5:$B$37,0)), "Energy Supply")</f>
        <v>Energy Supply</v>
      </c>
      <c r="L13250" s="12">
        <v>0.13314999999999999</v>
      </c>
      <c r="M13250" s="12"/>
    </row>
    <row r="13251" spans="1:13" x14ac:dyDescent="0.3">
      <c r="A13251" s="18">
        <v>13249</v>
      </c>
      <c r="B13251" s="18">
        <f t="shared" si="414"/>
        <v>2019</v>
      </c>
      <c r="C13251" s="17">
        <v>43617</v>
      </c>
      <c r="D13251" s="18" t="s">
        <v>314</v>
      </c>
      <c r="E13251" s="18" t="s">
        <v>331</v>
      </c>
      <c r="F13251" s="18" t="str">
        <f t="shared" si="413"/>
        <v>Marblehead-Total Volumetric Charge-43617</v>
      </c>
      <c r="G13251" s="11" t="s">
        <v>131</v>
      </c>
      <c r="H13251" s="11" t="s">
        <v>55</v>
      </c>
      <c r="I13251" s="11" t="s">
        <v>55</v>
      </c>
      <c r="J13251" s="11" t="s">
        <v>55</v>
      </c>
      <c r="K13251" s="11" t="str">
        <f>IFERROR(INDEX('EDC Component Dictionary'!$C$5:$C$37,MATCH('Rates Database'!J13251,'EDC Component Dictionary'!$B$5:$B$37,0)), "Energy Supply")</f>
        <v>Energy Supply</v>
      </c>
      <c r="L13251" s="12">
        <v>0.16950000000000001</v>
      </c>
      <c r="M13251" s="12"/>
    </row>
    <row r="13252" spans="1:13" x14ac:dyDescent="0.3">
      <c r="A13252" s="18">
        <v>13250</v>
      </c>
      <c r="B13252" s="18">
        <f t="shared" si="414"/>
        <v>2019</v>
      </c>
      <c r="C13252" s="17">
        <v>43617</v>
      </c>
      <c r="D13252" s="18" t="s">
        <v>314</v>
      </c>
      <c r="E13252" s="18" t="s">
        <v>332</v>
      </c>
      <c r="F13252" s="18" t="str">
        <f t="shared" ref="F13252:F13315" si="415">_xlfn.CONCAT(E13252,"-",J13252,"-",C13252)</f>
        <v>Hingham-Total Volumetric Charge-43617</v>
      </c>
      <c r="G13252" s="11" t="s">
        <v>131</v>
      </c>
      <c r="H13252" s="11" t="s">
        <v>55</v>
      </c>
      <c r="I13252" s="11" t="s">
        <v>55</v>
      </c>
      <c r="J13252" s="11" t="s">
        <v>55</v>
      </c>
      <c r="K13252" s="11" t="str">
        <f>IFERROR(INDEX('EDC Component Dictionary'!$C$5:$C$37,MATCH('Rates Database'!J13252,'EDC Component Dictionary'!$B$5:$B$37,0)), "Energy Supply")</f>
        <v>Energy Supply</v>
      </c>
      <c r="L13252" s="12">
        <v>0.131804</v>
      </c>
      <c r="M13252" s="12"/>
    </row>
    <row r="13253" spans="1:13" x14ac:dyDescent="0.3">
      <c r="A13253" s="18">
        <v>13251</v>
      </c>
      <c r="B13253" s="18">
        <f t="shared" si="414"/>
        <v>2019</v>
      </c>
      <c r="C13253" s="17">
        <v>43617</v>
      </c>
      <c r="D13253" s="18" t="s">
        <v>314</v>
      </c>
      <c r="E13253" s="18" t="s">
        <v>333</v>
      </c>
      <c r="F13253" s="18" t="str">
        <f t="shared" si="415"/>
        <v>South Hadley-Total Volumetric Charge-43617</v>
      </c>
      <c r="G13253" s="11" t="s">
        <v>131</v>
      </c>
      <c r="H13253" s="11" t="s">
        <v>55</v>
      </c>
      <c r="I13253" s="11" t="s">
        <v>55</v>
      </c>
      <c r="J13253" s="11" t="s">
        <v>55</v>
      </c>
      <c r="K13253" s="11" t="str">
        <f>IFERROR(INDEX('EDC Component Dictionary'!$C$5:$C$37,MATCH('Rates Database'!J13253,'EDC Component Dictionary'!$B$5:$B$37,0)), "Energy Supply")</f>
        <v>Energy Supply</v>
      </c>
      <c r="L13253" s="12">
        <v>0.14174519999999999</v>
      </c>
      <c r="M13253" s="12"/>
    </row>
    <row r="13254" spans="1:13" x14ac:dyDescent="0.3">
      <c r="A13254" s="18">
        <v>13252</v>
      </c>
      <c r="B13254" s="18">
        <f t="shared" si="414"/>
        <v>2019</v>
      </c>
      <c r="C13254" s="17">
        <v>43617</v>
      </c>
      <c r="D13254" s="18" t="s">
        <v>314</v>
      </c>
      <c r="E13254" s="18" t="s">
        <v>334</v>
      </c>
      <c r="F13254" s="18" t="str">
        <f t="shared" si="415"/>
        <v>Georgetown-Total Volumetric Charge-43617</v>
      </c>
      <c r="G13254" s="11" t="s">
        <v>131</v>
      </c>
      <c r="H13254" s="11" t="s">
        <v>55</v>
      </c>
      <c r="I13254" s="11" t="s">
        <v>55</v>
      </c>
      <c r="J13254" s="11" t="s">
        <v>55</v>
      </c>
      <c r="K13254" s="11" t="str">
        <f>IFERROR(INDEX('EDC Component Dictionary'!$C$5:$C$37,MATCH('Rates Database'!J13254,'EDC Component Dictionary'!$B$5:$B$37,0)), "Energy Supply")</f>
        <v>Energy Supply</v>
      </c>
      <c r="L13254" s="12">
        <v>0.16039500000000001</v>
      </c>
      <c r="M13254" s="12"/>
    </row>
    <row r="13255" spans="1:13" x14ac:dyDescent="0.3">
      <c r="A13255" s="18">
        <v>13253</v>
      </c>
      <c r="B13255" s="18">
        <f t="shared" si="414"/>
        <v>2019</v>
      </c>
      <c r="C13255" s="17">
        <v>43617</v>
      </c>
      <c r="D13255" s="18" t="s">
        <v>314</v>
      </c>
      <c r="E13255" s="18" t="s">
        <v>335</v>
      </c>
      <c r="F13255" s="18" t="str">
        <f t="shared" si="415"/>
        <v>Sterling-Total Volumetric Charge-43617</v>
      </c>
      <c r="G13255" s="11" t="s">
        <v>131</v>
      </c>
      <c r="H13255" s="11" t="s">
        <v>55</v>
      </c>
      <c r="I13255" s="11" t="s">
        <v>55</v>
      </c>
      <c r="J13255" s="11" t="s">
        <v>55</v>
      </c>
      <c r="K13255" s="11" t="str">
        <f>IFERROR(INDEX('EDC Component Dictionary'!$C$5:$C$37,MATCH('Rates Database'!J13255,'EDC Component Dictionary'!$B$5:$B$37,0)), "Energy Supply")</f>
        <v>Energy Supply</v>
      </c>
      <c r="L13255" s="12">
        <v>0.13105</v>
      </c>
      <c r="M13255" s="12"/>
    </row>
    <row r="13256" spans="1:13" x14ac:dyDescent="0.3">
      <c r="A13256" s="18">
        <v>13254</v>
      </c>
      <c r="B13256" s="18">
        <f t="shared" si="414"/>
        <v>2019</v>
      </c>
      <c r="C13256" s="17">
        <v>43617</v>
      </c>
      <c r="D13256" s="18" t="s">
        <v>314</v>
      </c>
      <c r="E13256" s="18" t="s">
        <v>336</v>
      </c>
      <c r="F13256" s="18" t="str">
        <f t="shared" si="415"/>
        <v>Littleton-Total Volumetric Charge-43617</v>
      </c>
      <c r="G13256" s="11" t="s">
        <v>131</v>
      </c>
      <c r="H13256" s="11" t="s">
        <v>55</v>
      </c>
      <c r="I13256" s="11" t="s">
        <v>55</v>
      </c>
      <c r="J13256" s="11" t="s">
        <v>55</v>
      </c>
      <c r="K13256" s="11" t="str">
        <f>IFERROR(INDEX('EDC Component Dictionary'!$C$5:$C$37,MATCH('Rates Database'!J13256,'EDC Component Dictionary'!$B$5:$B$37,0)), "Energy Supply")</f>
        <v>Energy Supply</v>
      </c>
      <c r="L13256" s="12">
        <v>0.123876999999999</v>
      </c>
      <c r="M13256" s="12"/>
    </row>
    <row r="13257" spans="1:13" x14ac:dyDescent="0.3">
      <c r="A13257" s="18">
        <v>13255</v>
      </c>
      <c r="B13257" s="18">
        <f t="shared" si="414"/>
        <v>2019</v>
      </c>
      <c r="C13257" s="17">
        <v>43617</v>
      </c>
      <c r="D13257" s="18" t="s">
        <v>314</v>
      </c>
      <c r="E13257" s="18" t="s">
        <v>337</v>
      </c>
      <c r="F13257" s="18" t="str">
        <f t="shared" si="415"/>
        <v>Boylston-Total Volumetric Charge-43617</v>
      </c>
      <c r="G13257" s="11" t="s">
        <v>131</v>
      </c>
      <c r="H13257" s="11" t="s">
        <v>55</v>
      </c>
      <c r="I13257" s="11" t="s">
        <v>55</v>
      </c>
      <c r="J13257" s="11" t="s">
        <v>55</v>
      </c>
      <c r="K13257" s="11" t="str">
        <f>IFERROR(INDEX('EDC Component Dictionary'!$C$5:$C$37,MATCH('Rates Database'!J13257,'EDC Component Dictionary'!$B$5:$B$37,0)), "Energy Supply")</f>
        <v>Energy Supply</v>
      </c>
      <c r="L13257" s="12">
        <v>0.13950000000000001</v>
      </c>
      <c r="M13257" s="12"/>
    </row>
    <row r="13258" spans="1:13" x14ac:dyDescent="0.3">
      <c r="A13258" s="18">
        <v>13256</v>
      </c>
      <c r="B13258" s="18">
        <f t="shared" si="414"/>
        <v>2019</v>
      </c>
      <c r="C13258" s="17">
        <v>43617</v>
      </c>
      <c r="D13258" s="18" t="s">
        <v>314</v>
      </c>
      <c r="E13258" s="18" t="s">
        <v>338</v>
      </c>
      <c r="F13258" s="18" t="str">
        <f t="shared" si="415"/>
        <v>Princeton-Total Volumetric Charge-43617</v>
      </c>
      <c r="G13258" s="11" t="s">
        <v>131</v>
      </c>
      <c r="H13258" s="11" t="s">
        <v>55</v>
      </c>
      <c r="I13258" s="11" t="s">
        <v>55</v>
      </c>
      <c r="J13258" s="11" t="s">
        <v>55</v>
      </c>
      <c r="K13258" s="11" t="str">
        <f>IFERROR(INDEX('EDC Component Dictionary'!$C$5:$C$37,MATCH('Rates Database'!J13258,'EDC Component Dictionary'!$B$5:$B$37,0)), "Energy Supply")</f>
        <v>Energy Supply</v>
      </c>
      <c r="L13258" s="12">
        <v>0.235124999999999</v>
      </c>
      <c r="M13258" s="12"/>
    </row>
    <row r="13259" spans="1:13" x14ac:dyDescent="0.3">
      <c r="A13259" s="18">
        <v>13257</v>
      </c>
      <c r="B13259" s="18">
        <f t="shared" si="414"/>
        <v>2019</v>
      </c>
      <c r="C13259" s="17">
        <v>43617</v>
      </c>
      <c r="D13259" s="18" t="s">
        <v>314</v>
      </c>
      <c r="E13259" s="18" t="s">
        <v>347</v>
      </c>
      <c r="F13259" s="18" t="str">
        <f t="shared" si="415"/>
        <v>Middleborough-Total Volumetric Charge-43617</v>
      </c>
      <c r="G13259" s="11" t="s">
        <v>131</v>
      </c>
      <c r="H13259" s="11" t="s">
        <v>55</v>
      </c>
      <c r="I13259" s="11" t="s">
        <v>55</v>
      </c>
      <c r="J13259" s="11" t="s">
        <v>55</v>
      </c>
      <c r="K13259" s="11" t="str">
        <f>IFERROR(INDEX('EDC Component Dictionary'!$C$5:$C$37,MATCH('Rates Database'!J13259,'EDC Component Dictionary'!$B$5:$B$37,0)), "Energy Supply")</f>
        <v>Energy Supply</v>
      </c>
      <c r="L13259" s="12">
        <v>0.14199999999999999</v>
      </c>
      <c r="M13259" s="12"/>
    </row>
    <row r="13260" spans="1:13" x14ac:dyDescent="0.3">
      <c r="A13260" s="18">
        <v>13258</v>
      </c>
      <c r="B13260" s="18">
        <f t="shared" si="414"/>
        <v>2019</v>
      </c>
      <c r="C13260" s="17">
        <v>43617</v>
      </c>
      <c r="D13260" s="18" t="s">
        <v>314</v>
      </c>
      <c r="E13260" s="18" t="s">
        <v>339</v>
      </c>
      <c r="F13260" s="18" t="str">
        <f t="shared" si="415"/>
        <v>Rowley-Total Volumetric Charge-43617</v>
      </c>
      <c r="G13260" s="11" t="s">
        <v>131</v>
      </c>
      <c r="H13260" s="11" t="s">
        <v>55</v>
      </c>
      <c r="I13260" s="11" t="s">
        <v>55</v>
      </c>
      <c r="J13260" s="11" t="s">
        <v>55</v>
      </c>
      <c r="K13260" s="11" t="str">
        <f>IFERROR(INDEX('EDC Component Dictionary'!$C$5:$C$37,MATCH('Rates Database'!J13260,'EDC Component Dictionary'!$B$5:$B$37,0)), "Energy Supply")</f>
        <v>Energy Supply</v>
      </c>
      <c r="L13260" s="12">
        <v>0.17349999999999999</v>
      </c>
      <c r="M13260" s="12"/>
    </row>
    <row r="13261" spans="1:13" x14ac:dyDescent="0.3">
      <c r="A13261" s="18">
        <v>13259</v>
      </c>
      <c r="B13261" s="18">
        <f t="shared" si="414"/>
        <v>2019</v>
      </c>
      <c r="C13261" s="17">
        <v>43617</v>
      </c>
      <c r="D13261" s="18" t="s">
        <v>314</v>
      </c>
      <c r="E13261" s="18" t="s">
        <v>340</v>
      </c>
      <c r="F13261" s="18" t="str">
        <f t="shared" si="415"/>
        <v>Wakefield-Total Volumetric Charge-43617</v>
      </c>
      <c r="G13261" s="11" t="s">
        <v>131</v>
      </c>
      <c r="H13261" s="11" t="s">
        <v>55</v>
      </c>
      <c r="I13261" s="11" t="s">
        <v>55</v>
      </c>
      <c r="J13261" s="11" t="s">
        <v>55</v>
      </c>
      <c r="K13261" s="11" t="str">
        <f>IFERROR(INDEX('EDC Component Dictionary'!$C$5:$C$37,MATCH('Rates Database'!J13261,'EDC Component Dictionary'!$B$5:$B$37,0)), "Energy Supply")</f>
        <v>Energy Supply</v>
      </c>
      <c r="L13261" s="12">
        <v>0.1575</v>
      </c>
      <c r="M13261" s="12"/>
    </row>
    <row r="13262" spans="1:13" x14ac:dyDescent="0.3">
      <c r="A13262" s="18">
        <v>13260</v>
      </c>
      <c r="B13262" s="18">
        <f t="shared" si="414"/>
        <v>2019</v>
      </c>
      <c r="C13262" s="17">
        <v>43617</v>
      </c>
      <c r="D13262" s="18" t="s">
        <v>314</v>
      </c>
      <c r="E13262" s="18" t="s">
        <v>341</v>
      </c>
      <c r="F13262" s="18" t="str">
        <f t="shared" si="415"/>
        <v>Hull-Total Volumetric Charge-43617</v>
      </c>
      <c r="G13262" s="11" t="s">
        <v>131</v>
      </c>
      <c r="H13262" s="11" t="s">
        <v>55</v>
      </c>
      <c r="I13262" s="11" t="s">
        <v>55</v>
      </c>
      <c r="J13262" s="11" t="s">
        <v>55</v>
      </c>
      <c r="K13262" s="11" t="str">
        <f>IFERROR(INDEX('EDC Component Dictionary'!$C$5:$C$37,MATCH('Rates Database'!J13262,'EDC Component Dictionary'!$B$5:$B$37,0)), "Energy Supply")</f>
        <v>Energy Supply</v>
      </c>
      <c r="L13262" s="12">
        <v>0.154199999999999</v>
      </c>
      <c r="M13262" s="12"/>
    </row>
    <row r="13263" spans="1:13" x14ac:dyDescent="0.3">
      <c r="A13263" s="18">
        <v>13261</v>
      </c>
      <c r="B13263" s="18">
        <f t="shared" si="414"/>
        <v>2019</v>
      </c>
      <c r="C13263" s="17">
        <v>43617</v>
      </c>
      <c r="D13263" s="18" t="s">
        <v>314</v>
      </c>
      <c r="E13263" s="18" t="s">
        <v>342</v>
      </c>
      <c r="F13263" s="18" t="str">
        <f t="shared" si="415"/>
        <v>North Attleborough-Total Volumetric Charge-43617</v>
      </c>
      <c r="G13263" s="11" t="s">
        <v>131</v>
      </c>
      <c r="H13263" s="11" t="s">
        <v>55</v>
      </c>
      <c r="I13263" s="11" t="s">
        <v>55</v>
      </c>
      <c r="J13263" s="11" t="s">
        <v>55</v>
      </c>
      <c r="K13263" s="11" t="str">
        <f>IFERROR(INDEX('EDC Component Dictionary'!$C$5:$C$37,MATCH('Rates Database'!J13263,'EDC Component Dictionary'!$B$5:$B$37,0)), "Energy Supply")</f>
        <v>Energy Supply</v>
      </c>
      <c r="L13263" s="12">
        <v>0.14615999999999901</v>
      </c>
      <c r="M13263" s="12"/>
    </row>
    <row r="13264" spans="1:13" x14ac:dyDescent="0.3">
      <c r="A13264" s="18">
        <v>13262</v>
      </c>
      <c r="B13264" s="18">
        <f t="shared" si="414"/>
        <v>2019</v>
      </c>
      <c r="C13264" s="17">
        <v>43617</v>
      </c>
      <c r="D13264" s="18" t="s">
        <v>314</v>
      </c>
      <c r="E13264" s="18" t="s">
        <v>343</v>
      </c>
      <c r="F13264" s="18" t="str">
        <f t="shared" si="415"/>
        <v>Holden-Total Volumetric Charge-43617</v>
      </c>
      <c r="G13264" s="11" t="s">
        <v>131</v>
      </c>
      <c r="H13264" s="11" t="s">
        <v>55</v>
      </c>
      <c r="I13264" s="11" t="s">
        <v>55</v>
      </c>
      <c r="J13264" s="11" t="s">
        <v>55</v>
      </c>
      <c r="K13264" s="11" t="str">
        <f>IFERROR(INDEX('EDC Component Dictionary'!$C$5:$C$37,MATCH('Rates Database'!J13264,'EDC Component Dictionary'!$B$5:$B$37,0)), "Energy Supply")</f>
        <v>Energy Supply</v>
      </c>
      <c r="L13264" s="12">
        <v>0.12554299999999999</v>
      </c>
      <c r="M13264" s="12"/>
    </row>
    <row r="13265" spans="1:13" x14ac:dyDescent="0.3">
      <c r="A13265" s="18">
        <v>13263</v>
      </c>
      <c r="B13265" s="18">
        <f t="shared" si="414"/>
        <v>2019</v>
      </c>
      <c r="C13265" s="17">
        <v>43617</v>
      </c>
      <c r="D13265" s="18" t="s">
        <v>314</v>
      </c>
      <c r="E13265" s="18" t="s">
        <v>344</v>
      </c>
      <c r="F13265" s="18" t="str">
        <f t="shared" si="415"/>
        <v>Norwood-Total Volumetric Charge-43617</v>
      </c>
      <c r="G13265" s="11" t="s">
        <v>131</v>
      </c>
      <c r="H13265" s="11" t="s">
        <v>55</v>
      </c>
      <c r="I13265" s="11" t="s">
        <v>55</v>
      </c>
      <c r="J13265" s="11" t="s">
        <v>55</v>
      </c>
      <c r="K13265" s="11" t="str">
        <f>IFERROR(INDEX('EDC Component Dictionary'!$C$5:$C$37,MATCH('Rates Database'!J13265,'EDC Component Dictionary'!$B$5:$B$37,0)), "Energy Supply")</f>
        <v>Energy Supply</v>
      </c>
      <c r="L13265" s="12">
        <v>0.16263</v>
      </c>
      <c r="M13265" s="12"/>
    </row>
    <row r="13266" spans="1:13" x14ac:dyDescent="0.3">
      <c r="A13266" s="18">
        <v>13264</v>
      </c>
      <c r="B13266" s="18">
        <f t="shared" si="414"/>
        <v>2019</v>
      </c>
      <c r="C13266" s="17">
        <v>43617</v>
      </c>
      <c r="D13266" s="18" t="s">
        <v>314</v>
      </c>
      <c r="E13266" s="18" t="s">
        <v>345</v>
      </c>
      <c r="F13266" s="18" t="str">
        <f t="shared" si="415"/>
        <v>Russell-Total Volumetric Charge-43617</v>
      </c>
      <c r="G13266" s="11" t="s">
        <v>131</v>
      </c>
      <c r="H13266" s="11" t="s">
        <v>55</v>
      </c>
      <c r="I13266" s="11" t="s">
        <v>55</v>
      </c>
      <c r="J13266" s="11" t="s">
        <v>55</v>
      </c>
      <c r="K13266" s="11" t="str">
        <f>IFERROR(INDEX('EDC Component Dictionary'!$C$5:$C$37,MATCH('Rates Database'!J13266,'EDC Component Dictionary'!$B$5:$B$37,0)), "Energy Supply")</f>
        <v>Energy Supply</v>
      </c>
      <c r="L13266" s="12">
        <v>0.17399999999999999</v>
      </c>
      <c r="M13266" s="12"/>
    </row>
    <row r="13267" spans="1:13" x14ac:dyDescent="0.3">
      <c r="A13267" s="18">
        <v>13265</v>
      </c>
      <c r="B13267" s="18">
        <f t="shared" si="414"/>
        <v>2019</v>
      </c>
      <c r="C13267" s="17">
        <v>43617</v>
      </c>
      <c r="D13267" s="18" t="s">
        <v>314</v>
      </c>
      <c r="E13267" s="18" t="s">
        <v>346</v>
      </c>
      <c r="F13267" s="18" t="str">
        <f t="shared" si="415"/>
        <v>Chester-Total Volumetric Charge-43617</v>
      </c>
      <c r="G13267" s="11" t="s">
        <v>131</v>
      </c>
      <c r="H13267" s="11" t="s">
        <v>55</v>
      </c>
      <c r="I13267" s="11" t="s">
        <v>55</v>
      </c>
      <c r="J13267" s="11" t="s">
        <v>55</v>
      </c>
      <c r="K13267" s="11" t="str">
        <f>IFERROR(INDEX('EDC Component Dictionary'!$C$5:$C$37,MATCH('Rates Database'!J13267,'EDC Component Dictionary'!$B$5:$B$37,0)), "Energy Supply")</f>
        <v>Energy Supply</v>
      </c>
      <c r="L13267" s="12">
        <v>0.18515119999999999</v>
      </c>
      <c r="M13267" s="12"/>
    </row>
    <row r="13268" spans="1:13" x14ac:dyDescent="0.3">
      <c r="A13268" s="18">
        <v>13266</v>
      </c>
      <c r="B13268" s="18">
        <f t="shared" si="414"/>
        <v>2020</v>
      </c>
      <c r="C13268" s="17">
        <v>43983</v>
      </c>
      <c r="D13268" s="18" t="s">
        <v>314</v>
      </c>
      <c r="E13268" s="18" t="s">
        <v>315</v>
      </c>
      <c r="F13268" s="18" t="str">
        <f t="shared" si="415"/>
        <v>Holyoke-Total Volumetric Charge-43983</v>
      </c>
      <c r="G13268" s="11" t="s">
        <v>131</v>
      </c>
      <c r="H13268" s="11" t="s">
        <v>55</v>
      </c>
      <c r="I13268" s="11" t="s">
        <v>55</v>
      </c>
      <c r="J13268" s="11" t="s">
        <v>55</v>
      </c>
      <c r="K13268" s="11" t="str">
        <f>IFERROR(INDEX('EDC Component Dictionary'!$C$5:$C$37,MATCH('Rates Database'!J13268,'EDC Component Dictionary'!$B$5:$B$37,0)), "Energy Supply")</f>
        <v>Energy Supply</v>
      </c>
      <c r="L13268" s="12">
        <v>0.12479</v>
      </c>
      <c r="M13268" s="12"/>
    </row>
    <row r="13269" spans="1:13" x14ac:dyDescent="0.3">
      <c r="A13269" s="18">
        <v>13267</v>
      </c>
      <c r="B13269" s="18">
        <f t="shared" si="414"/>
        <v>2020</v>
      </c>
      <c r="C13269" s="17">
        <v>43983</v>
      </c>
      <c r="D13269" s="18" t="s">
        <v>314</v>
      </c>
      <c r="E13269" s="18" t="s">
        <v>316</v>
      </c>
      <c r="F13269" s="18" t="str">
        <f t="shared" si="415"/>
        <v>West Boylston-Total Volumetric Charge-43983</v>
      </c>
      <c r="G13269" s="11" t="s">
        <v>131</v>
      </c>
      <c r="H13269" s="11" t="s">
        <v>55</v>
      </c>
      <c r="I13269" s="11" t="s">
        <v>55</v>
      </c>
      <c r="J13269" s="11" t="s">
        <v>55</v>
      </c>
      <c r="K13269" s="11" t="str">
        <f>IFERROR(INDEX('EDC Component Dictionary'!$C$5:$C$37,MATCH('Rates Database'!J13269,'EDC Component Dictionary'!$B$5:$B$37,0)), "Energy Supply")</f>
        <v>Energy Supply</v>
      </c>
      <c r="L13269" s="12">
        <v>0.12125999999999899</v>
      </c>
      <c r="M13269" s="12"/>
    </row>
    <row r="13270" spans="1:13" x14ac:dyDescent="0.3">
      <c r="A13270" s="18">
        <v>13268</v>
      </c>
      <c r="B13270" s="18">
        <f t="shared" ref="B13270:B13333" si="416">YEAR(C13270)</f>
        <v>2020</v>
      </c>
      <c r="C13270" s="17">
        <v>43983</v>
      </c>
      <c r="D13270" s="18" t="s">
        <v>314</v>
      </c>
      <c r="E13270" s="18" t="s">
        <v>317</v>
      </c>
      <c r="F13270" s="18" t="str">
        <f t="shared" si="415"/>
        <v>Danvers-Total Volumetric Charge-43983</v>
      </c>
      <c r="G13270" s="11" t="s">
        <v>131</v>
      </c>
      <c r="H13270" s="11" t="s">
        <v>55</v>
      </c>
      <c r="I13270" s="11" t="s">
        <v>55</v>
      </c>
      <c r="J13270" s="11" t="s">
        <v>55</v>
      </c>
      <c r="K13270" s="11" t="str">
        <f>IFERROR(INDEX('EDC Component Dictionary'!$C$5:$C$37,MATCH('Rates Database'!J13270,'EDC Component Dictionary'!$B$5:$B$37,0)), "Energy Supply")</f>
        <v>Energy Supply</v>
      </c>
      <c r="L13270" s="12">
        <v>0.14129</v>
      </c>
      <c r="M13270" s="12"/>
    </row>
    <row r="13271" spans="1:13" x14ac:dyDescent="0.3">
      <c r="A13271" s="18">
        <v>13269</v>
      </c>
      <c r="B13271" s="18">
        <f t="shared" si="416"/>
        <v>2020</v>
      </c>
      <c r="C13271" s="17">
        <v>43983</v>
      </c>
      <c r="D13271" s="18" t="s">
        <v>314</v>
      </c>
      <c r="E13271" s="18" t="s">
        <v>318</v>
      </c>
      <c r="F13271" s="18" t="str">
        <f t="shared" si="415"/>
        <v>Peabody-Total Volumetric Charge-43983</v>
      </c>
      <c r="G13271" s="11" t="s">
        <v>131</v>
      </c>
      <c r="H13271" s="11" t="s">
        <v>55</v>
      </c>
      <c r="I13271" s="11" t="s">
        <v>55</v>
      </c>
      <c r="J13271" s="11" t="s">
        <v>55</v>
      </c>
      <c r="K13271" s="11" t="str">
        <f>IFERROR(INDEX('EDC Component Dictionary'!$C$5:$C$37,MATCH('Rates Database'!J13271,'EDC Component Dictionary'!$B$5:$B$37,0)), "Energy Supply")</f>
        <v>Energy Supply</v>
      </c>
      <c r="L13271" s="12">
        <v>9.8570000000000005E-2</v>
      </c>
      <c r="M13271" s="12"/>
    </row>
    <row r="13272" spans="1:13" x14ac:dyDescent="0.3">
      <c r="A13272" s="18">
        <v>13270</v>
      </c>
      <c r="B13272" s="18">
        <f t="shared" si="416"/>
        <v>2020</v>
      </c>
      <c r="C13272" s="17">
        <v>43983</v>
      </c>
      <c r="D13272" s="18" t="s">
        <v>314</v>
      </c>
      <c r="E13272" s="18" t="s">
        <v>319</v>
      </c>
      <c r="F13272" s="18" t="str">
        <f t="shared" si="415"/>
        <v>Ashburnham-Total Volumetric Charge-43983</v>
      </c>
      <c r="G13272" s="11" t="s">
        <v>131</v>
      </c>
      <c r="H13272" s="11" t="s">
        <v>55</v>
      </c>
      <c r="I13272" s="11" t="s">
        <v>55</v>
      </c>
      <c r="J13272" s="11" t="s">
        <v>55</v>
      </c>
      <c r="K13272" s="11" t="str">
        <f>IFERROR(INDEX('EDC Component Dictionary'!$C$5:$C$37,MATCH('Rates Database'!J13272,'EDC Component Dictionary'!$B$5:$B$37,0)), "Energy Supply")</f>
        <v>Energy Supply</v>
      </c>
      <c r="L13272" s="12">
        <v>0.13869999999999999</v>
      </c>
      <c r="M13272" s="12"/>
    </row>
    <row r="13273" spans="1:13" x14ac:dyDescent="0.3">
      <c r="A13273" s="18">
        <v>13271</v>
      </c>
      <c r="B13273" s="18">
        <f t="shared" si="416"/>
        <v>2020</v>
      </c>
      <c r="C13273" s="17">
        <v>43983</v>
      </c>
      <c r="D13273" s="18" t="s">
        <v>314</v>
      </c>
      <c r="E13273" s="18" t="s">
        <v>320</v>
      </c>
      <c r="F13273" s="18" t="str">
        <f t="shared" si="415"/>
        <v>Mansfield-Total Volumetric Charge-43983</v>
      </c>
      <c r="G13273" s="11" t="s">
        <v>131</v>
      </c>
      <c r="H13273" s="11" t="s">
        <v>55</v>
      </c>
      <c r="I13273" s="11" t="s">
        <v>55</v>
      </c>
      <c r="J13273" s="11" t="s">
        <v>55</v>
      </c>
      <c r="K13273" s="11" t="str">
        <f>IFERROR(INDEX('EDC Component Dictionary'!$C$5:$C$37,MATCH('Rates Database'!J13273,'EDC Component Dictionary'!$B$5:$B$37,0)), "Energy Supply")</f>
        <v>Energy Supply</v>
      </c>
      <c r="L13273" s="12">
        <v>0.10915999999999999</v>
      </c>
      <c r="M13273" s="12"/>
    </row>
    <row r="13274" spans="1:13" x14ac:dyDescent="0.3">
      <c r="A13274" s="18">
        <v>13272</v>
      </c>
      <c r="B13274" s="18">
        <f t="shared" si="416"/>
        <v>2020</v>
      </c>
      <c r="C13274" s="17">
        <v>43983</v>
      </c>
      <c r="D13274" s="18" t="s">
        <v>314</v>
      </c>
      <c r="E13274" s="18" t="s">
        <v>321</v>
      </c>
      <c r="F13274" s="18" t="str">
        <f t="shared" si="415"/>
        <v>Braintree-Total Volumetric Charge-43983</v>
      </c>
      <c r="G13274" s="11" t="s">
        <v>131</v>
      </c>
      <c r="H13274" s="11" t="s">
        <v>55</v>
      </c>
      <c r="I13274" s="11" t="s">
        <v>55</v>
      </c>
      <c r="J13274" s="11" t="s">
        <v>55</v>
      </c>
      <c r="K13274" s="11" t="str">
        <f>IFERROR(INDEX('EDC Component Dictionary'!$C$5:$C$37,MATCH('Rates Database'!J13274,'EDC Component Dictionary'!$B$5:$B$37,0)), "Energy Supply")</f>
        <v>Energy Supply</v>
      </c>
      <c r="L13274" s="12">
        <v>0.13549899999999901</v>
      </c>
      <c r="M13274" s="12"/>
    </row>
    <row r="13275" spans="1:13" x14ac:dyDescent="0.3">
      <c r="A13275" s="18">
        <v>13273</v>
      </c>
      <c r="B13275" s="18">
        <f t="shared" si="416"/>
        <v>2020</v>
      </c>
      <c r="C13275" s="17">
        <v>43983</v>
      </c>
      <c r="D13275" s="18" t="s">
        <v>314</v>
      </c>
      <c r="E13275" s="18" t="s">
        <v>322</v>
      </c>
      <c r="F13275" s="18" t="str">
        <f t="shared" si="415"/>
        <v>Paxton-Total Volumetric Charge-43983</v>
      </c>
      <c r="G13275" s="11" t="s">
        <v>131</v>
      </c>
      <c r="H13275" s="11" t="s">
        <v>55</v>
      </c>
      <c r="I13275" s="11" t="s">
        <v>55</v>
      </c>
      <c r="J13275" s="11" t="s">
        <v>55</v>
      </c>
      <c r="K13275" s="11" t="str">
        <f>IFERROR(INDEX('EDC Component Dictionary'!$C$5:$C$37,MATCH('Rates Database'!J13275,'EDC Component Dictionary'!$B$5:$B$37,0)), "Energy Supply")</f>
        <v>Energy Supply</v>
      </c>
      <c r="L13275" s="12">
        <v>0.12562000000000001</v>
      </c>
      <c r="M13275" s="12"/>
    </row>
    <row r="13276" spans="1:13" x14ac:dyDescent="0.3">
      <c r="A13276" s="18">
        <v>13274</v>
      </c>
      <c r="B13276" s="18">
        <f t="shared" si="416"/>
        <v>2020</v>
      </c>
      <c r="C13276" s="17">
        <v>43983</v>
      </c>
      <c r="D13276" s="18" t="s">
        <v>314</v>
      </c>
      <c r="E13276" s="18" t="s">
        <v>323</v>
      </c>
      <c r="F13276" s="18" t="str">
        <f t="shared" si="415"/>
        <v>Templeton-Total Volumetric Charge-43983</v>
      </c>
      <c r="G13276" s="11" t="s">
        <v>131</v>
      </c>
      <c r="H13276" s="11" t="s">
        <v>55</v>
      </c>
      <c r="I13276" s="11" t="s">
        <v>55</v>
      </c>
      <c r="J13276" s="11" t="s">
        <v>55</v>
      </c>
      <c r="K13276" s="11" t="str">
        <f>IFERROR(INDEX('EDC Component Dictionary'!$C$5:$C$37,MATCH('Rates Database'!J13276,'EDC Component Dictionary'!$B$5:$B$37,0)), "Energy Supply")</f>
        <v>Energy Supply</v>
      </c>
      <c r="L13276" s="12">
        <v>0.1179</v>
      </c>
      <c r="M13276" s="12"/>
    </row>
    <row r="13277" spans="1:13" x14ac:dyDescent="0.3">
      <c r="A13277" s="18">
        <v>13275</v>
      </c>
      <c r="B13277" s="18">
        <f t="shared" si="416"/>
        <v>2020</v>
      </c>
      <c r="C13277" s="17">
        <v>43983</v>
      </c>
      <c r="D13277" s="18" t="s">
        <v>314</v>
      </c>
      <c r="E13277" s="18" t="s">
        <v>324</v>
      </c>
      <c r="F13277" s="18" t="str">
        <f t="shared" si="415"/>
        <v>Hudson-Total Volumetric Charge-43983</v>
      </c>
      <c r="G13277" s="11" t="s">
        <v>131</v>
      </c>
      <c r="H13277" s="11" t="s">
        <v>55</v>
      </c>
      <c r="I13277" s="11" t="s">
        <v>55</v>
      </c>
      <c r="J13277" s="11" t="s">
        <v>55</v>
      </c>
      <c r="K13277" s="11" t="str">
        <f>IFERROR(INDEX('EDC Component Dictionary'!$C$5:$C$37,MATCH('Rates Database'!J13277,'EDC Component Dictionary'!$B$5:$B$37,0)), "Energy Supply")</f>
        <v>Energy Supply</v>
      </c>
      <c r="L13277" s="12">
        <v>0.11438999999999901</v>
      </c>
      <c r="M13277" s="12"/>
    </row>
    <row r="13278" spans="1:13" x14ac:dyDescent="0.3">
      <c r="A13278" s="18">
        <v>13276</v>
      </c>
      <c r="B13278" s="18">
        <f t="shared" si="416"/>
        <v>2020</v>
      </c>
      <c r="C13278" s="17">
        <v>43983</v>
      </c>
      <c r="D13278" s="18" t="s">
        <v>314</v>
      </c>
      <c r="E13278" s="18" t="s">
        <v>325</v>
      </c>
      <c r="F13278" s="18" t="str">
        <f t="shared" si="415"/>
        <v>Reading-Total Volumetric Charge-43983</v>
      </c>
      <c r="G13278" s="11" t="s">
        <v>131</v>
      </c>
      <c r="H13278" s="11" t="s">
        <v>55</v>
      </c>
      <c r="I13278" s="11" t="s">
        <v>55</v>
      </c>
      <c r="J13278" s="11" t="s">
        <v>55</v>
      </c>
      <c r="K13278" s="11" t="str">
        <f>IFERROR(INDEX('EDC Component Dictionary'!$C$5:$C$37,MATCH('Rates Database'!J13278,'EDC Component Dictionary'!$B$5:$B$37,0)), "Energy Supply")</f>
        <v>Energy Supply</v>
      </c>
      <c r="L13278" s="12">
        <v>0.13796349999999999</v>
      </c>
      <c r="M13278" s="12"/>
    </row>
    <row r="13279" spans="1:13" x14ac:dyDescent="0.3">
      <c r="A13279" s="18">
        <v>13277</v>
      </c>
      <c r="B13279" s="18">
        <f t="shared" si="416"/>
        <v>2020</v>
      </c>
      <c r="C13279" s="17">
        <v>43983</v>
      </c>
      <c r="D13279" s="18" t="s">
        <v>314</v>
      </c>
      <c r="E13279" s="18" t="s">
        <v>326</v>
      </c>
      <c r="F13279" s="18" t="str">
        <f t="shared" si="415"/>
        <v>Shrewsbury-Total Volumetric Charge-43983</v>
      </c>
      <c r="G13279" s="11" t="s">
        <v>131</v>
      </c>
      <c r="H13279" s="11" t="s">
        <v>55</v>
      </c>
      <c r="I13279" s="11" t="s">
        <v>55</v>
      </c>
      <c r="J13279" s="11" t="s">
        <v>55</v>
      </c>
      <c r="K13279" s="11" t="str">
        <f>IFERROR(INDEX('EDC Component Dictionary'!$C$5:$C$37,MATCH('Rates Database'!J13279,'EDC Component Dictionary'!$B$5:$B$37,0)), "Energy Supply")</f>
        <v>Energy Supply</v>
      </c>
      <c r="L13279" s="12">
        <v>0.11516</v>
      </c>
      <c r="M13279" s="12"/>
    </row>
    <row r="13280" spans="1:13" x14ac:dyDescent="0.3">
      <c r="A13280" s="18">
        <v>13278</v>
      </c>
      <c r="B13280" s="18">
        <f t="shared" si="416"/>
        <v>2020</v>
      </c>
      <c r="C13280" s="17">
        <v>43983</v>
      </c>
      <c r="D13280" s="18" t="s">
        <v>314</v>
      </c>
      <c r="E13280" s="18" t="s">
        <v>327</v>
      </c>
      <c r="F13280" s="18" t="str">
        <f t="shared" si="415"/>
        <v>Ipswich-Total Volumetric Charge-43983</v>
      </c>
      <c r="G13280" s="11" t="s">
        <v>131</v>
      </c>
      <c r="H13280" s="11" t="s">
        <v>55</v>
      </c>
      <c r="I13280" s="11" t="s">
        <v>55</v>
      </c>
      <c r="J13280" s="11" t="s">
        <v>55</v>
      </c>
      <c r="K13280" s="11" t="str">
        <f>IFERROR(INDEX('EDC Component Dictionary'!$C$5:$C$37,MATCH('Rates Database'!J13280,'EDC Component Dictionary'!$B$5:$B$37,0)), "Energy Supply")</f>
        <v>Energy Supply</v>
      </c>
      <c r="L13280" s="12">
        <v>0.13355</v>
      </c>
      <c r="M13280" s="12"/>
    </row>
    <row r="13281" spans="1:13" x14ac:dyDescent="0.3">
      <c r="A13281" s="18">
        <v>13279</v>
      </c>
      <c r="B13281" s="18">
        <f t="shared" si="416"/>
        <v>2020</v>
      </c>
      <c r="C13281" s="17">
        <v>43983</v>
      </c>
      <c r="D13281" s="18" t="s">
        <v>314</v>
      </c>
      <c r="E13281" s="18" t="s">
        <v>328</v>
      </c>
      <c r="F13281" s="18" t="str">
        <f t="shared" si="415"/>
        <v>Westfield-Total Volumetric Charge-43983</v>
      </c>
      <c r="G13281" s="11" t="s">
        <v>131</v>
      </c>
      <c r="H13281" s="11" t="s">
        <v>55</v>
      </c>
      <c r="I13281" s="11" t="s">
        <v>55</v>
      </c>
      <c r="J13281" s="11" t="s">
        <v>55</v>
      </c>
      <c r="K13281" s="11" t="str">
        <f>IFERROR(INDEX('EDC Component Dictionary'!$C$5:$C$37,MATCH('Rates Database'!J13281,'EDC Component Dictionary'!$B$5:$B$37,0)), "Energy Supply")</f>
        <v>Energy Supply</v>
      </c>
      <c r="L13281" s="12">
        <v>0.120935</v>
      </c>
      <c r="M13281" s="12"/>
    </row>
    <row r="13282" spans="1:13" x14ac:dyDescent="0.3">
      <c r="A13282" s="18">
        <v>13280</v>
      </c>
      <c r="B13282" s="18">
        <f t="shared" si="416"/>
        <v>2020</v>
      </c>
      <c r="C13282" s="17">
        <v>43983</v>
      </c>
      <c r="D13282" s="18" t="s">
        <v>314</v>
      </c>
      <c r="E13282" s="18" t="s">
        <v>329</v>
      </c>
      <c r="F13282" s="18" t="str">
        <f t="shared" si="415"/>
        <v>Merrimac-Total Volumetric Charge-43983</v>
      </c>
      <c r="G13282" s="11" t="s">
        <v>131</v>
      </c>
      <c r="H13282" s="11" t="s">
        <v>55</v>
      </c>
      <c r="I13282" s="11" t="s">
        <v>55</v>
      </c>
      <c r="J13282" s="11" t="s">
        <v>55</v>
      </c>
      <c r="K13282" s="11" t="str">
        <f>IFERROR(INDEX('EDC Component Dictionary'!$C$5:$C$37,MATCH('Rates Database'!J13282,'EDC Component Dictionary'!$B$5:$B$37,0)), "Energy Supply")</f>
        <v>Energy Supply</v>
      </c>
      <c r="L13282" s="12">
        <v>0.16517999999999899</v>
      </c>
      <c r="M13282" s="12"/>
    </row>
    <row r="13283" spans="1:13" x14ac:dyDescent="0.3">
      <c r="A13283" s="18">
        <v>13281</v>
      </c>
      <c r="B13283" s="18">
        <f t="shared" si="416"/>
        <v>2020</v>
      </c>
      <c r="C13283" s="17">
        <v>43983</v>
      </c>
      <c r="D13283" s="18" t="s">
        <v>314</v>
      </c>
      <c r="E13283" s="18" t="s">
        <v>330</v>
      </c>
      <c r="F13283" s="18" t="str">
        <f t="shared" si="415"/>
        <v>Chicopee-Total Volumetric Charge-43983</v>
      </c>
      <c r="G13283" s="11" t="s">
        <v>131</v>
      </c>
      <c r="H13283" s="11" t="s">
        <v>55</v>
      </c>
      <c r="I13283" s="11" t="s">
        <v>55</v>
      </c>
      <c r="J13283" s="11" t="s">
        <v>55</v>
      </c>
      <c r="K13283" s="11" t="str">
        <f>IFERROR(INDEX('EDC Component Dictionary'!$C$5:$C$37,MATCH('Rates Database'!J13283,'EDC Component Dictionary'!$B$5:$B$37,0)), "Energy Supply")</f>
        <v>Energy Supply</v>
      </c>
      <c r="L13283" s="12">
        <v>0.123499999999999</v>
      </c>
      <c r="M13283" s="12"/>
    </row>
    <row r="13284" spans="1:13" x14ac:dyDescent="0.3">
      <c r="A13284" s="18">
        <v>13282</v>
      </c>
      <c r="B13284" s="18">
        <f t="shared" si="416"/>
        <v>2020</v>
      </c>
      <c r="C13284" s="17">
        <v>43983</v>
      </c>
      <c r="D13284" s="18" t="s">
        <v>314</v>
      </c>
      <c r="E13284" s="18" t="s">
        <v>331</v>
      </c>
      <c r="F13284" s="18" t="str">
        <f t="shared" si="415"/>
        <v>Marblehead-Total Volumetric Charge-43983</v>
      </c>
      <c r="G13284" s="11" t="s">
        <v>131</v>
      </c>
      <c r="H13284" s="11" t="s">
        <v>55</v>
      </c>
      <c r="I13284" s="11" t="s">
        <v>55</v>
      </c>
      <c r="J13284" s="11" t="s">
        <v>55</v>
      </c>
      <c r="K13284" s="11" t="str">
        <f>IFERROR(INDEX('EDC Component Dictionary'!$C$5:$C$37,MATCH('Rates Database'!J13284,'EDC Component Dictionary'!$B$5:$B$37,0)), "Energy Supply")</f>
        <v>Energy Supply</v>
      </c>
      <c r="L13284" s="12">
        <v>0.17349999999999999</v>
      </c>
      <c r="M13284" s="12"/>
    </row>
    <row r="13285" spans="1:13" x14ac:dyDescent="0.3">
      <c r="A13285" s="18">
        <v>13283</v>
      </c>
      <c r="B13285" s="18">
        <f t="shared" si="416"/>
        <v>2020</v>
      </c>
      <c r="C13285" s="17">
        <v>43983</v>
      </c>
      <c r="D13285" s="18" t="s">
        <v>314</v>
      </c>
      <c r="E13285" s="18" t="s">
        <v>332</v>
      </c>
      <c r="F13285" s="18" t="str">
        <f t="shared" si="415"/>
        <v>Hingham-Total Volumetric Charge-43983</v>
      </c>
      <c r="G13285" s="11" t="s">
        <v>131</v>
      </c>
      <c r="H13285" s="11" t="s">
        <v>55</v>
      </c>
      <c r="I13285" s="11" t="s">
        <v>55</v>
      </c>
      <c r="J13285" s="11" t="s">
        <v>55</v>
      </c>
      <c r="K13285" s="11" t="str">
        <f>IFERROR(INDEX('EDC Component Dictionary'!$C$5:$C$37,MATCH('Rates Database'!J13285,'EDC Component Dictionary'!$B$5:$B$37,0)), "Energy Supply")</f>
        <v>Energy Supply</v>
      </c>
      <c r="L13285" s="12">
        <v>0.156804</v>
      </c>
      <c r="M13285" s="12"/>
    </row>
    <row r="13286" spans="1:13" x14ac:dyDescent="0.3">
      <c r="A13286" s="18">
        <v>13284</v>
      </c>
      <c r="B13286" s="18">
        <f t="shared" si="416"/>
        <v>2020</v>
      </c>
      <c r="C13286" s="17">
        <v>43983</v>
      </c>
      <c r="D13286" s="18" t="s">
        <v>314</v>
      </c>
      <c r="E13286" s="18" t="s">
        <v>333</v>
      </c>
      <c r="F13286" s="18" t="str">
        <f t="shared" si="415"/>
        <v>South Hadley-Total Volumetric Charge-43983</v>
      </c>
      <c r="G13286" s="11" t="s">
        <v>131</v>
      </c>
      <c r="H13286" s="11" t="s">
        <v>55</v>
      </c>
      <c r="I13286" s="11" t="s">
        <v>55</v>
      </c>
      <c r="J13286" s="11" t="s">
        <v>55</v>
      </c>
      <c r="K13286" s="11" t="str">
        <f>IFERROR(INDEX('EDC Component Dictionary'!$C$5:$C$37,MATCH('Rates Database'!J13286,'EDC Component Dictionary'!$B$5:$B$37,0)), "Energy Supply")</f>
        <v>Energy Supply</v>
      </c>
      <c r="L13286" s="12">
        <v>0.1325952</v>
      </c>
      <c r="M13286" s="12"/>
    </row>
    <row r="13287" spans="1:13" x14ac:dyDescent="0.3">
      <c r="A13287" s="18">
        <v>13285</v>
      </c>
      <c r="B13287" s="18">
        <f t="shared" si="416"/>
        <v>2020</v>
      </c>
      <c r="C13287" s="17">
        <v>43983</v>
      </c>
      <c r="D13287" s="18" t="s">
        <v>314</v>
      </c>
      <c r="E13287" s="18" t="s">
        <v>334</v>
      </c>
      <c r="F13287" s="18" t="str">
        <f t="shared" si="415"/>
        <v>Georgetown-Total Volumetric Charge-43983</v>
      </c>
      <c r="G13287" s="11" t="s">
        <v>131</v>
      </c>
      <c r="H13287" s="11" t="s">
        <v>55</v>
      </c>
      <c r="I13287" s="11" t="s">
        <v>55</v>
      </c>
      <c r="J13287" s="11" t="s">
        <v>55</v>
      </c>
      <c r="K13287" s="11" t="str">
        <f>IFERROR(INDEX('EDC Component Dictionary'!$C$5:$C$37,MATCH('Rates Database'!J13287,'EDC Component Dictionary'!$B$5:$B$37,0)), "Energy Supply")</f>
        <v>Energy Supply</v>
      </c>
      <c r="L13287" s="12">
        <v>0.15789500000000001</v>
      </c>
      <c r="M13287" s="12"/>
    </row>
    <row r="13288" spans="1:13" x14ac:dyDescent="0.3">
      <c r="A13288" s="18">
        <v>13286</v>
      </c>
      <c r="B13288" s="18">
        <f t="shared" si="416"/>
        <v>2020</v>
      </c>
      <c r="C13288" s="17">
        <v>43983</v>
      </c>
      <c r="D13288" s="18" t="s">
        <v>314</v>
      </c>
      <c r="E13288" s="18" t="s">
        <v>335</v>
      </c>
      <c r="F13288" s="18" t="str">
        <f t="shared" si="415"/>
        <v>Sterling-Total Volumetric Charge-43983</v>
      </c>
      <c r="G13288" s="11" t="s">
        <v>131</v>
      </c>
      <c r="H13288" s="11" t="s">
        <v>55</v>
      </c>
      <c r="I13288" s="11" t="s">
        <v>55</v>
      </c>
      <c r="J13288" s="11" t="s">
        <v>55</v>
      </c>
      <c r="K13288" s="11" t="str">
        <f>IFERROR(INDEX('EDC Component Dictionary'!$C$5:$C$37,MATCH('Rates Database'!J13288,'EDC Component Dictionary'!$B$5:$B$37,0)), "Energy Supply")</f>
        <v>Energy Supply</v>
      </c>
      <c r="L13288" s="12">
        <v>0.12855</v>
      </c>
      <c r="M13288" s="12"/>
    </row>
    <row r="13289" spans="1:13" x14ac:dyDescent="0.3">
      <c r="A13289" s="18">
        <v>13287</v>
      </c>
      <c r="B13289" s="18">
        <f t="shared" si="416"/>
        <v>2020</v>
      </c>
      <c r="C13289" s="17">
        <v>43983</v>
      </c>
      <c r="D13289" s="18" t="s">
        <v>314</v>
      </c>
      <c r="E13289" s="18" t="s">
        <v>336</v>
      </c>
      <c r="F13289" s="18" t="str">
        <f t="shared" si="415"/>
        <v>Littleton-Total Volumetric Charge-43983</v>
      </c>
      <c r="G13289" s="11" t="s">
        <v>131</v>
      </c>
      <c r="H13289" s="11" t="s">
        <v>55</v>
      </c>
      <c r="I13289" s="11" t="s">
        <v>55</v>
      </c>
      <c r="J13289" s="11" t="s">
        <v>55</v>
      </c>
      <c r="K13289" s="11" t="str">
        <f>IFERROR(INDEX('EDC Component Dictionary'!$C$5:$C$37,MATCH('Rates Database'!J13289,'EDC Component Dictionary'!$B$5:$B$37,0)), "Energy Supply")</f>
        <v>Energy Supply</v>
      </c>
      <c r="L13289" s="12">
        <v>0.122750899999999</v>
      </c>
      <c r="M13289" s="12"/>
    </row>
    <row r="13290" spans="1:13" x14ac:dyDescent="0.3">
      <c r="A13290" s="18">
        <v>13288</v>
      </c>
      <c r="B13290" s="18">
        <f t="shared" si="416"/>
        <v>2020</v>
      </c>
      <c r="C13290" s="17">
        <v>43983</v>
      </c>
      <c r="D13290" s="18" t="s">
        <v>314</v>
      </c>
      <c r="E13290" s="18" t="s">
        <v>337</v>
      </c>
      <c r="F13290" s="18" t="str">
        <f t="shared" si="415"/>
        <v>Boylston-Total Volumetric Charge-43983</v>
      </c>
      <c r="G13290" s="11" t="s">
        <v>131</v>
      </c>
      <c r="H13290" s="11" t="s">
        <v>55</v>
      </c>
      <c r="I13290" s="11" t="s">
        <v>55</v>
      </c>
      <c r="J13290" s="11" t="s">
        <v>55</v>
      </c>
      <c r="K13290" s="11" t="str">
        <f>IFERROR(INDEX('EDC Component Dictionary'!$C$5:$C$37,MATCH('Rates Database'!J13290,'EDC Component Dictionary'!$B$5:$B$37,0)), "Energy Supply")</f>
        <v>Energy Supply</v>
      </c>
      <c r="L13290" s="12">
        <v>0.11550000000000001</v>
      </c>
      <c r="M13290" s="12"/>
    </row>
    <row r="13291" spans="1:13" x14ac:dyDescent="0.3">
      <c r="A13291" s="18">
        <v>13289</v>
      </c>
      <c r="B13291" s="18">
        <f t="shared" si="416"/>
        <v>2020</v>
      </c>
      <c r="C13291" s="17">
        <v>43983</v>
      </c>
      <c r="D13291" s="18" t="s">
        <v>314</v>
      </c>
      <c r="E13291" s="18" t="s">
        <v>338</v>
      </c>
      <c r="F13291" s="18" t="str">
        <f t="shared" si="415"/>
        <v>Princeton-Total Volumetric Charge-43983</v>
      </c>
      <c r="G13291" s="11" t="s">
        <v>131</v>
      </c>
      <c r="H13291" s="11" t="s">
        <v>55</v>
      </c>
      <c r="I13291" s="11" t="s">
        <v>55</v>
      </c>
      <c r="J13291" s="11" t="s">
        <v>55</v>
      </c>
      <c r="K13291" s="11" t="str">
        <f>IFERROR(INDEX('EDC Component Dictionary'!$C$5:$C$37,MATCH('Rates Database'!J13291,'EDC Component Dictionary'!$B$5:$B$37,0)), "Energy Supply")</f>
        <v>Energy Supply</v>
      </c>
      <c r="L13291" s="12">
        <v>0.235124999999999</v>
      </c>
      <c r="M13291" s="12"/>
    </row>
    <row r="13292" spans="1:13" x14ac:dyDescent="0.3">
      <c r="A13292" s="18">
        <v>13290</v>
      </c>
      <c r="B13292" s="18">
        <f t="shared" si="416"/>
        <v>2020</v>
      </c>
      <c r="C13292" s="17">
        <v>43983</v>
      </c>
      <c r="D13292" s="18" t="s">
        <v>314</v>
      </c>
      <c r="E13292" s="18" t="s">
        <v>339</v>
      </c>
      <c r="F13292" s="18" t="str">
        <f t="shared" si="415"/>
        <v>Rowley-Total Volumetric Charge-43983</v>
      </c>
      <c r="G13292" s="11" t="s">
        <v>131</v>
      </c>
      <c r="H13292" s="11" t="s">
        <v>55</v>
      </c>
      <c r="I13292" s="11" t="s">
        <v>55</v>
      </c>
      <c r="J13292" s="11" t="s">
        <v>55</v>
      </c>
      <c r="K13292" s="11" t="str">
        <f>IFERROR(INDEX('EDC Component Dictionary'!$C$5:$C$37,MATCH('Rates Database'!J13292,'EDC Component Dictionary'!$B$5:$B$37,0)), "Energy Supply")</f>
        <v>Energy Supply</v>
      </c>
      <c r="L13292" s="12">
        <v>0.17599999999999999</v>
      </c>
      <c r="M13292" s="12"/>
    </row>
    <row r="13293" spans="1:13" x14ac:dyDescent="0.3">
      <c r="A13293" s="18">
        <v>13291</v>
      </c>
      <c r="B13293" s="18">
        <f t="shared" si="416"/>
        <v>2020</v>
      </c>
      <c r="C13293" s="17">
        <v>43983</v>
      </c>
      <c r="D13293" s="18" t="s">
        <v>314</v>
      </c>
      <c r="E13293" s="18" t="s">
        <v>340</v>
      </c>
      <c r="F13293" s="18" t="str">
        <f t="shared" si="415"/>
        <v>Wakefield-Total Volumetric Charge-43983</v>
      </c>
      <c r="G13293" s="11" t="s">
        <v>131</v>
      </c>
      <c r="H13293" s="11" t="s">
        <v>55</v>
      </c>
      <c r="I13293" s="11" t="s">
        <v>55</v>
      </c>
      <c r="J13293" s="11" t="s">
        <v>55</v>
      </c>
      <c r="K13293" s="11" t="str">
        <f>IFERROR(INDEX('EDC Component Dictionary'!$C$5:$C$37,MATCH('Rates Database'!J13293,'EDC Component Dictionary'!$B$5:$B$37,0)), "Energy Supply")</f>
        <v>Energy Supply</v>
      </c>
      <c r="L13293" s="12">
        <v>0.155</v>
      </c>
      <c r="M13293" s="12"/>
    </row>
    <row r="13294" spans="1:13" x14ac:dyDescent="0.3">
      <c r="A13294" s="18">
        <v>13292</v>
      </c>
      <c r="B13294" s="18">
        <f t="shared" si="416"/>
        <v>2020</v>
      </c>
      <c r="C13294" s="17">
        <v>43983</v>
      </c>
      <c r="D13294" s="18" t="s">
        <v>314</v>
      </c>
      <c r="E13294" s="18" t="s">
        <v>341</v>
      </c>
      <c r="F13294" s="18" t="str">
        <f t="shared" si="415"/>
        <v>Hull-Total Volumetric Charge-43983</v>
      </c>
      <c r="G13294" s="11" t="s">
        <v>131</v>
      </c>
      <c r="H13294" s="11" t="s">
        <v>55</v>
      </c>
      <c r="I13294" s="11" t="s">
        <v>55</v>
      </c>
      <c r="J13294" s="11" t="s">
        <v>55</v>
      </c>
      <c r="K13294" s="11" t="str">
        <f>IFERROR(INDEX('EDC Component Dictionary'!$C$5:$C$37,MATCH('Rates Database'!J13294,'EDC Component Dictionary'!$B$5:$B$37,0)), "Energy Supply")</f>
        <v>Energy Supply</v>
      </c>
      <c r="L13294" s="12">
        <v>0.154199999999999</v>
      </c>
      <c r="M13294" s="12"/>
    </row>
    <row r="13295" spans="1:13" x14ac:dyDescent="0.3">
      <c r="A13295" s="18">
        <v>13293</v>
      </c>
      <c r="B13295" s="18">
        <f t="shared" si="416"/>
        <v>2020</v>
      </c>
      <c r="C13295" s="17">
        <v>43983</v>
      </c>
      <c r="D13295" s="18" t="s">
        <v>314</v>
      </c>
      <c r="E13295" s="18" t="s">
        <v>342</v>
      </c>
      <c r="F13295" s="18" t="str">
        <f t="shared" si="415"/>
        <v>North Attleborough-Total Volumetric Charge-43983</v>
      </c>
      <c r="G13295" s="11" t="s">
        <v>131</v>
      </c>
      <c r="H13295" s="11" t="s">
        <v>55</v>
      </c>
      <c r="I13295" s="11" t="s">
        <v>55</v>
      </c>
      <c r="J13295" s="11" t="s">
        <v>55</v>
      </c>
      <c r="K13295" s="11" t="str">
        <f>IFERROR(INDEX('EDC Component Dictionary'!$C$5:$C$37,MATCH('Rates Database'!J13295,'EDC Component Dictionary'!$B$5:$B$37,0)), "Energy Supply")</f>
        <v>Energy Supply</v>
      </c>
      <c r="L13295" s="12">
        <v>0.131543999999999</v>
      </c>
      <c r="M13295" s="12"/>
    </row>
    <row r="13296" spans="1:13" x14ac:dyDescent="0.3">
      <c r="A13296" s="18">
        <v>13294</v>
      </c>
      <c r="B13296" s="18">
        <f t="shared" si="416"/>
        <v>2020</v>
      </c>
      <c r="C13296" s="17">
        <v>43983</v>
      </c>
      <c r="D13296" s="18" t="s">
        <v>314</v>
      </c>
      <c r="E13296" s="18" t="s">
        <v>343</v>
      </c>
      <c r="F13296" s="18" t="str">
        <f t="shared" si="415"/>
        <v>Holden-Total Volumetric Charge-43983</v>
      </c>
      <c r="G13296" s="11" t="s">
        <v>131</v>
      </c>
      <c r="H13296" s="11" t="s">
        <v>55</v>
      </c>
      <c r="I13296" s="11" t="s">
        <v>55</v>
      </c>
      <c r="J13296" s="11" t="s">
        <v>55</v>
      </c>
      <c r="K13296" s="11" t="str">
        <f>IFERROR(INDEX('EDC Component Dictionary'!$C$5:$C$37,MATCH('Rates Database'!J13296,'EDC Component Dictionary'!$B$5:$B$37,0)), "Energy Supply")</f>
        <v>Energy Supply</v>
      </c>
      <c r="L13296" s="12">
        <v>0.12966999999999901</v>
      </c>
      <c r="M13296" s="12"/>
    </row>
    <row r="13297" spans="1:13" x14ac:dyDescent="0.3">
      <c r="A13297" s="18">
        <v>13295</v>
      </c>
      <c r="B13297" s="18">
        <f t="shared" si="416"/>
        <v>2020</v>
      </c>
      <c r="C13297" s="17">
        <v>43983</v>
      </c>
      <c r="D13297" s="18" t="s">
        <v>314</v>
      </c>
      <c r="E13297" s="18" t="s">
        <v>344</v>
      </c>
      <c r="F13297" s="18" t="str">
        <f t="shared" si="415"/>
        <v>Norwood-Total Volumetric Charge-43983</v>
      </c>
      <c r="G13297" s="11" t="s">
        <v>131</v>
      </c>
      <c r="H13297" s="11" t="s">
        <v>55</v>
      </c>
      <c r="I13297" s="11" t="s">
        <v>55</v>
      </c>
      <c r="J13297" s="11" t="s">
        <v>55</v>
      </c>
      <c r="K13297" s="11" t="str">
        <f>IFERROR(INDEX('EDC Component Dictionary'!$C$5:$C$37,MATCH('Rates Database'!J13297,'EDC Component Dictionary'!$B$5:$B$37,0)), "Energy Supply")</f>
        <v>Energy Supply</v>
      </c>
      <c r="L13297" s="12">
        <v>7.5130000000000002E-2</v>
      </c>
      <c r="M13297" s="12"/>
    </row>
    <row r="13298" spans="1:13" x14ac:dyDescent="0.3">
      <c r="A13298" s="18">
        <v>13296</v>
      </c>
      <c r="B13298" s="18">
        <f t="shared" si="416"/>
        <v>2020</v>
      </c>
      <c r="C13298" s="17">
        <v>43983</v>
      </c>
      <c r="D13298" s="18" t="s">
        <v>314</v>
      </c>
      <c r="E13298" s="18" t="s">
        <v>345</v>
      </c>
      <c r="F13298" s="18" t="str">
        <f t="shared" si="415"/>
        <v>Russell-Total Volumetric Charge-43983</v>
      </c>
      <c r="G13298" s="11" t="s">
        <v>131</v>
      </c>
      <c r="H13298" s="11" t="s">
        <v>55</v>
      </c>
      <c r="I13298" s="11" t="s">
        <v>55</v>
      </c>
      <c r="J13298" s="11" t="s">
        <v>55</v>
      </c>
      <c r="K13298" s="11" t="str">
        <f>IFERROR(INDEX('EDC Component Dictionary'!$C$5:$C$37,MATCH('Rates Database'!J13298,'EDC Component Dictionary'!$B$5:$B$37,0)), "Energy Supply")</f>
        <v>Energy Supply</v>
      </c>
      <c r="L13298" s="12">
        <v>0.17399999999999999</v>
      </c>
      <c r="M13298" s="12"/>
    </row>
    <row r="13299" spans="1:13" x14ac:dyDescent="0.3">
      <c r="A13299" s="18">
        <v>13297</v>
      </c>
      <c r="B13299" s="18">
        <f t="shared" si="416"/>
        <v>2020</v>
      </c>
      <c r="C13299" s="17">
        <v>43983</v>
      </c>
      <c r="D13299" s="18" t="s">
        <v>314</v>
      </c>
      <c r="E13299" s="18" t="s">
        <v>346</v>
      </c>
      <c r="F13299" s="18" t="str">
        <f t="shared" si="415"/>
        <v>Chester-Total Volumetric Charge-43983</v>
      </c>
      <c r="G13299" s="11" t="s">
        <v>131</v>
      </c>
      <c r="H13299" s="11" t="s">
        <v>55</v>
      </c>
      <c r="I13299" s="11" t="s">
        <v>55</v>
      </c>
      <c r="J13299" s="11" t="s">
        <v>55</v>
      </c>
      <c r="K13299" s="11" t="str">
        <f>IFERROR(INDEX('EDC Component Dictionary'!$C$5:$C$37,MATCH('Rates Database'!J13299,'EDC Component Dictionary'!$B$5:$B$37,0)), "Energy Supply")</f>
        <v>Energy Supply</v>
      </c>
      <c r="L13299" s="12">
        <v>0.195661999999999</v>
      </c>
      <c r="M13299" s="12"/>
    </row>
    <row r="13300" spans="1:13" x14ac:dyDescent="0.3">
      <c r="A13300" s="18">
        <v>13298</v>
      </c>
      <c r="B13300" s="18">
        <f t="shared" si="416"/>
        <v>2021</v>
      </c>
      <c r="C13300" s="17">
        <v>44378</v>
      </c>
      <c r="D13300" s="18" t="s">
        <v>314</v>
      </c>
      <c r="E13300" s="18" t="s">
        <v>315</v>
      </c>
      <c r="F13300" s="18" t="str">
        <f t="shared" si="415"/>
        <v>Holyoke-Total Volumetric Charge-44378</v>
      </c>
      <c r="G13300" s="11" t="s">
        <v>131</v>
      </c>
      <c r="H13300" s="11" t="s">
        <v>55</v>
      </c>
      <c r="I13300" s="11" t="s">
        <v>55</v>
      </c>
      <c r="J13300" s="11" t="s">
        <v>55</v>
      </c>
      <c r="K13300" s="11" t="str">
        <f>IFERROR(INDEX('EDC Component Dictionary'!$C$5:$C$37,MATCH('Rates Database'!J13300,'EDC Component Dictionary'!$B$5:$B$37,0)), "Energy Supply")</f>
        <v>Energy Supply</v>
      </c>
      <c r="L13300" s="12">
        <v>0.13151299999999999</v>
      </c>
      <c r="M13300" s="12"/>
    </row>
    <row r="13301" spans="1:13" x14ac:dyDescent="0.3">
      <c r="A13301" s="18">
        <v>13299</v>
      </c>
      <c r="B13301" s="18">
        <f t="shared" si="416"/>
        <v>2021</v>
      </c>
      <c r="C13301" s="17">
        <v>44378</v>
      </c>
      <c r="D13301" s="18" t="s">
        <v>314</v>
      </c>
      <c r="E13301" s="18" t="s">
        <v>316</v>
      </c>
      <c r="F13301" s="18" t="str">
        <f t="shared" si="415"/>
        <v>West Boylston-Total Volumetric Charge-44378</v>
      </c>
      <c r="G13301" s="11" t="s">
        <v>131</v>
      </c>
      <c r="H13301" s="11" t="s">
        <v>55</v>
      </c>
      <c r="I13301" s="11" t="s">
        <v>55</v>
      </c>
      <c r="J13301" s="11" t="s">
        <v>55</v>
      </c>
      <c r="K13301" s="11" t="str">
        <f>IFERROR(INDEX('EDC Component Dictionary'!$C$5:$C$37,MATCH('Rates Database'!J13301,'EDC Component Dictionary'!$B$5:$B$37,0)), "Energy Supply")</f>
        <v>Energy Supply</v>
      </c>
      <c r="L13301" s="12">
        <v>0.13155999999999901</v>
      </c>
      <c r="M13301" s="12"/>
    </row>
    <row r="13302" spans="1:13" x14ac:dyDescent="0.3">
      <c r="A13302" s="18">
        <v>13300</v>
      </c>
      <c r="B13302" s="18">
        <f t="shared" si="416"/>
        <v>2021</v>
      </c>
      <c r="C13302" s="17">
        <v>44378</v>
      </c>
      <c r="D13302" s="18" t="s">
        <v>314</v>
      </c>
      <c r="E13302" s="18" t="s">
        <v>317</v>
      </c>
      <c r="F13302" s="18" t="str">
        <f t="shared" si="415"/>
        <v>Danvers-Total Volumetric Charge-44378</v>
      </c>
      <c r="G13302" s="11" t="s">
        <v>131</v>
      </c>
      <c r="H13302" s="11" t="s">
        <v>55</v>
      </c>
      <c r="I13302" s="11" t="s">
        <v>55</v>
      </c>
      <c r="J13302" s="11" t="s">
        <v>55</v>
      </c>
      <c r="K13302" s="11" t="str">
        <f>IFERROR(INDEX('EDC Component Dictionary'!$C$5:$C$37,MATCH('Rates Database'!J13302,'EDC Component Dictionary'!$B$5:$B$37,0)), "Energy Supply")</f>
        <v>Energy Supply</v>
      </c>
      <c r="L13302" s="12">
        <v>0.13739999999999999</v>
      </c>
      <c r="M13302" s="12"/>
    </row>
    <row r="13303" spans="1:13" x14ac:dyDescent="0.3">
      <c r="A13303" s="18">
        <v>13301</v>
      </c>
      <c r="B13303" s="18">
        <f t="shared" si="416"/>
        <v>2021</v>
      </c>
      <c r="C13303" s="17">
        <v>44378</v>
      </c>
      <c r="D13303" s="18" t="s">
        <v>314</v>
      </c>
      <c r="E13303" s="18" t="s">
        <v>318</v>
      </c>
      <c r="F13303" s="18" t="str">
        <f t="shared" si="415"/>
        <v>Peabody-Total Volumetric Charge-44378</v>
      </c>
      <c r="G13303" s="11" t="s">
        <v>131</v>
      </c>
      <c r="H13303" s="11" t="s">
        <v>55</v>
      </c>
      <c r="I13303" s="11" t="s">
        <v>55</v>
      </c>
      <c r="J13303" s="11" t="s">
        <v>55</v>
      </c>
      <c r="K13303" s="11" t="str">
        <f>IFERROR(INDEX('EDC Component Dictionary'!$C$5:$C$37,MATCH('Rates Database'!J13303,'EDC Component Dictionary'!$B$5:$B$37,0)), "Energy Supply")</f>
        <v>Energy Supply</v>
      </c>
      <c r="L13303" s="12">
        <v>9.8330000000000001E-2</v>
      </c>
      <c r="M13303" s="12"/>
    </row>
    <row r="13304" spans="1:13" x14ac:dyDescent="0.3">
      <c r="A13304" s="18">
        <v>13302</v>
      </c>
      <c r="B13304" s="18">
        <f t="shared" si="416"/>
        <v>2021</v>
      </c>
      <c r="C13304" s="17">
        <v>44378</v>
      </c>
      <c r="D13304" s="18" t="s">
        <v>314</v>
      </c>
      <c r="E13304" s="18" t="s">
        <v>319</v>
      </c>
      <c r="F13304" s="18" t="str">
        <f t="shared" si="415"/>
        <v>Ashburnham-Total Volumetric Charge-44378</v>
      </c>
      <c r="G13304" s="11" t="s">
        <v>131</v>
      </c>
      <c r="H13304" s="11" t="s">
        <v>55</v>
      </c>
      <c r="I13304" s="11" t="s">
        <v>55</v>
      </c>
      <c r="J13304" s="11" t="s">
        <v>55</v>
      </c>
      <c r="K13304" s="11" t="str">
        <f>IFERROR(INDEX('EDC Component Dictionary'!$C$5:$C$37,MATCH('Rates Database'!J13304,'EDC Component Dictionary'!$B$5:$B$37,0)), "Energy Supply")</f>
        <v>Energy Supply</v>
      </c>
      <c r="L13304" s="12">
        <v>0.13869999999999999</v>
      </c>
      <c r="M13304" s="12"/>
    </row>
    <row r="13305" spans="1:13" x14ac:dyDescent="0.3">
      <c r="A13305" s="18">
        <v>13303</v>
      </c>
      <c r="B13305" s="18">
        <f t="shared" si="416"/>
        <v>2021</v>
      </c>
      <c r="C13305" s="17">
        <v>44378</v>
      </c>
      <c r="D13305" s="18" t="s">
        <v>314</v>
      </c>
      <c r="E13305" s="18" t="s">
        <v>320</v>
      </c>
      <c r="F13305" s="18" t="str">
        <f t="shared" si="415"/>
        <v>Mansfield-Total Volumetric Charge-44378</v>
      </c>
      <c r="G13305" s="11" t="s">
        <v>131</v>
      </c>
      <c r="H13305" s="11" t="s">
        <v>55</v>
      </c>
      <c r="I13305" s="11" t="s">
        <v>55</v>
      </c>
      <c r="J13305" s="11" t="s">
        <v>55</v>
      </c>
      <c r="K13305" s="11" t="str">
        <f>IFERROR(INDEX('EDC Component Dictionary'!$C$5:$C$37,MATCH('Rates Database'!J13305,'EDC Component Dictionary'!$B$5:$B$37,0)), "Energy Supply")</f>
        <v>Energy Supply</v>
      </c>
      <c r="L13305" s="12">
        <v>0.10235999999999899</v>
      </c>
      <c r="M13305" s="12"/>
    </row>
    <row r="13306" spans="1:13" x14ac:dyDescent="0.3">
      <c r="A13306" s="18">
        <v>13304</v>
      </c>
      <c r="B13306" s="18">
        <f t="shared" si="416"/>
        <v>2021</v>
      </c>
      <c r="C13306" s="17">
        <v>44378</v>
      </c>
      <c r="D13306" s="18" t="s">
        <v>314</v>
      </c>
      <c r="E13306" s="18" t="s">
        <v>321</v>
      </c>
      <c r="F13306" s="18" t="str">
        <f t="shared" si="415"/>
        <v>Braintree-Total Volumetric Charge-44378</v>
      </c>
      <c r="G13306" s="11" t="s">
        <v>131</v>
      </c>
      <c r="H13306" s="11" t="s">
        <v>55</v>
      </c>
      <c r="I13306" s="11" t="s">
        <v>55</v>
      </c>
      <c r="J13306" s="11" t="s">
        <v>55</v>
      </c>
      <c r="K13306" s="11" t="str">
        <f>IFERROR(INDEX('EDC Component Dictionary'!$C$5:$C$37,MATCH('Rates Database'!J13306,'EDC Component Dictionary'!$B$5:$B$37,0)), "Energy Supply")</f>
        <v>Energy Supply</v>
      </c>
      <c r="L13306" s="12">
        <v>0.13549899999999901</v>
      </c>
      <c r="M13306" s="12"/>
    </row>
    <row r="13307" spans="1:13" x14ac:dyDescent="0.3">
      <c r="A13307" s="18">
        <v>13305</v>
      </c>
      <c r="B13307" s="18">
        <f t="shared" si="416"/>
        <v>2021</v>
      </c>
      <c r="C13307" s="17">
        <v>44378</v>
      </c>
      <c r="D13307" s="18" t="s">
        <v>314</v>
      </c>
      <c r="E13307" s="18" t="s">
        <v>322</v>
      </c>
      <c r="F13307" s="18" t="str">
        <f t="shared" si="415"/>
        <v>Paxton-Total Volumetric Charge-44378</v>
      </c>
      <c r="G13307" s="11" t="s">
        <v>131</v>
      </c>
      <c r="H13307" s="11" t="s">
        <v>55</v>
      </c>
      <c r="I13307" s="11" t="s">
        <v>55</v>
      </c>
      <c r="J13307" s="11" t="s">
        <v>55</v>
      </c>
      <c r="K13307" s="11" t="str">
        <f>IFERROR(INDEX('EDC Component Dictionary'!$C$5:$C$37,MATCH('Rates Database'!J13307,'EDC Component Dictionary'!$B$5:$B$37,0)), "Energy Supply")</f>
        <v>Energy Supply</v>
      </c>
      <c r="L13307" s="12">
        <v>0.13561999999999999</v>
      </c>
      <c r="M13307" s="12"/>
    </row>
    <row r="13308" spans="1:13" x14ac:dyDescent="0.3">
      <c r="A13308" s="18">
        <v>13306</v>
      </c>
      <c r="B13308" s="18">
        <f t="shared" si="416"/>
        <v>2021</v>
      </c>
      <c r="C13308" s="17">
        <v>44378</v>
      </c>
      <c r="D13308" s="18" t="s">
        <v>314</v>
      </c>
      <c r="E13308" s="18" t="s">
        <v>323</v>
      </c>
      <c r="F13308" s="18" t="str">
        <f t="shared" si="415"/>
        <v>Templeton-Total Volumetric Charge-44378</v>
      </c>
      <c r="G13308" s="11" t="s">
        <v>131</v>
      </c>
      <c r="H13308" s="11" t="s">
        <v>55</v>
      </c>
      <c r="I13308" s="11" t="s">
        <v>55</v>
      </c>
      <c r="J13308" s="11" t="s">
        <v>55</v>
      </c>
      <c r="K13308" s="11" t="str">
        <f>IFERROR(INDEX('EDC Component Dictionary'!$C$5:$C$37,MATCH('Rates Database'!J13308,'EDC Component Dictionary'!$B$5:$B$37,0)), "Energy Supply")</f>
        <v>Energy Supply</v>
      </c>
      <c r="L13308" s="12">
        <v>0.12265999999999901</v>
      </c>
      <c r="M13308" s="12"/>
    </row>
    <row r="13309" spans="1:13" x14ac:dyDescent="0.3">
      <c r="A13309" s="18">
        <v>13307</v>
      </c>
      <c r="B13309" s="18">
        <f t="shared" si="416"/>
        <v>2021</v>
      </c>
      <c r="C13309" s="17">
        <v>44378</v>
      </c>
      <c r="D13309" s="18" t="s">
        <v>314</v>
      </c>
      <c r="E13309" s="18" t="s">
        <v>324</v>
      </c>
      <c r="F13309" s="18" t="str">
        <f t="shared" si="415"/>
        <v>Hudson-Total Volumetric Charge-44378</v>
      </c>
      <c r="G13309" s="11" t="s">
        <v>131</v>
      </c>
      <c r="H13309" s="11" t="s">
        <v>55</v>
      </c>
      <c r="I13309" s="11" t="s">
        <v>55</v>
      </c>
      <c r="J13309" s="11" t="s">
        <v>55</v>
      </c>
      <c r="K13309" s="11" t="str">
        <f>IFERROR(INDEX('EDC Component Dictionary'!$C$5:$C$37,MATCH('Rates Database'!J13309,'EDC Component Dictionary'!$B$5:$B$37,0)), "Energy Supply")</f>
        <v>Energy Supply</v>
      </c>
      <c r="L13309" s="12">
        <v>0.119389999999999</v>
      </c>
      <c r="M13309" s="12"/>
    </row>
    <row r="13310" spans="1:13" x14ac:dyDescent="0.3">
      <c r="A13310" s="18">
        <v>13308</v>
      </c>
      <c r="B13310" s="18">
        <f t="shared" si="416"/>
        <v>2021</v>
      </c>
      <c r="C13310" s="17">
        <v>44378</v>
      </c>
      <c r="D13310" s="18" t="s">
        <v>314</v>
      </c>
      <c r="E13310" s="18" t="s">
        <v>325</v>
      </c>
      <c r="F13310" s="18" t="str">
        <f t="shared" si="415"/>
        <v>Reading-Total Volumetric Charge-44378</v>
      </c>
      <c r="G13310" s="11" t="s">
        <v>131</v>
      </c>
      <c r="H13310" s="11" t="s">
        <v>55</v>
      </c>
      <c r="I13310" s="11" t="s">
        <v>55</v>
      </c>
      <c r="J13310" s="11" t="s">
        <v>55</v>
      </c>
      <c r="K13310" s="11" t="str">
        <f>IFERROR(INDEX('EDC Component Dictionary'!$C$5:$C$37,MATCH('Rates Database'!J13310,'EDC Component Dictionary'!$B$5:$B$37,0)), "Energy Supply")</f>
        <v>Energy Supply</v>
      </c>
      <c r="L13310" s="12">
        <v>0.14271349999999999</v>
      </c>
      <c r="M13310" s="12"/>
    </row>
    <row r="13311" spans="1:13" x14ac:dyDescent="0.3">
      <c r="A13311" s="18">
        <v>13309</v>
      </c>
      <c r="B13311" s="18">
        <f t="shared" si="416"/>
        <v>2021</v>
      </c>
      <c r="C13311" s="17">
        <v>44378</v>
      </c>
      <c r="D13311" s="18" t="s">
        <v>314</v>
      </c>
      <c r="E13311" s="18" t="s">
        <v>326</v>
      </c>
      <c r="F13311" s="18" t="str">
        <f t="shared" si="415"/>
        <v>Shrewsbury-Total Volumetric Charge-44378</v>
      </c>
      <c r="G13311" s="11" t="s">
        <v>131</v>
      </c>
      <c r="H13311" s="11" t="s">
        <v>55</v>
      </c>
      <c r="I13311" s="11" t="s">
        <v>55</v>
      </c>
      <c r="J13311" s="11" t="s">
        <v>55</v>
      </c>
      <c r="K13311" s="11" t="str">
        <f>IFERROR(INDEX('EDC Component Dictionary'!$C$5:$C$37,MATCH('Rates Database'!J13311,'EDC Component Dictionary'!$B$5:$B$37,0)), "Energy Supply")</f>
        <v>Energy Supply</v>
      </c>
      <c r="L13311" s="12">
        <v>0.11516</v>
      </c>
      <c r="M13311" s="12"/>
    </row>
    <row r="13312" spans="1:13" x14ac:dyDescent="0.3">
      <c r="A13312" s="18">
        <v>13310</v>
      </c>
      <c r="B13312" s="18">
        <f t="shared" si="416"/>
        <v>2021</v>
      </c>
      <c r="C13312" s="17">
        <v>44378</v>
      </c>
      <c r="D13312" s="18" t="s">
        <v>314</v>
      </c>
      <c r="E13312" s="18" t="s">
        <v>327</v>
      </c>
      <c r="F13312" s="18" t="str">
        <f t="shared" si="415"/>
        <v>Ipswich-Total Volumetric Charge-44378</v>
      </c>
      <c r="G13312" s="11" t="s">
        <v>131</v>
      </c>
      <c r="H13312" s="11" t="s">
        <v>55</v>
      </c>
      <c r="I13312" s="11" t="s">
        <v>55</v>
      </c>
      <c r="J13312" s="11" t="s">
        <v>55</v>
      </c>
      <c r="K13312" s="11" t="str">
        <f>IFERROR(INDEX('EDC Component Dictionary'!$C$5:$C$37,MATCH('Rates Database'!J13312,'EDC Component Dictionary'!$B$5:$B$37,0)), "Energy Supply")</f>
        <v>Energy Supply</v>
      </c>
      <c r="L13312" s="12">
        <v>0.14799999999999999</v>
      </c>
      <c r="M13312" s="12"/>
    </row>
    <row r="13313" spans="1:13" x14ac:dyDescent="0.3">
      <c r="A13313" s="18">
        <v>13311</v>
      </c>
      <c r="B13313" s="18">
        <f t="shared" si="416"/>
        <v>2021</v>
      </c>
      <c r="C13313" s="17">
        <v>44378</v>
      </c>
      <c r="D13313" s="18" t="s">
        <v>314</v>
      </c>
      <c r="E13313" s="18" t="s">
        <v>328</v>
      </c>
      <c r="F13313" s="18" t="str">
        <f t="shared" si="415"/>
        <v>Westfield-Total Volumetric Charge-44378</v>
      </c>
      <c r="G13313" s="11" t="s">
        <v>131</v>
      </c>
      <c r="H13313" s="11" t="s">
        <v>55</v>
      </c>
      <c r="I13313" s="11" t="s">
        <v>55</v>
      </c>
      <c r="J13313" s="11" t="s">
        <v>55</v>
      </c>
      <c r="K13313" s="11" t="str">
        <f>IFERROR(INDEX('EDC Component Dictionary'!$C$5:$C$37,MATCH('Rates Database'!J13313,'EDC Component Dictionary'!$B$5:$B$37,0)), "Energy Supply")</f>
        <v>Energy Supply</v>
      </c>
      <c r="L13313" s="12">
        <v>0.12782250000000001</v>
      </c>
      <c r="M13313" s="12"/>
    </row>
    <row r="13314" spans="1:13" x14ac:dyDescent="0.3">
      <c r="A13314" s="18">
        <v>13312</v>
      </c>
      <c r="B13314" s="18">
        <f t="shared" si="416"/>
        <v>2021</v>
      </c>
      <c r="C13314" s="17">
        <v>44378</v>
      </c>
      <c r="D13314" s="18" t="s">
        <v>314</v>
      </c>
      <c r="E13314" s="18" t="s">
        <v>329</v>
      </c>
      <c r="F13314" s="18" t="str">
        <f t="shared" si="415"/>
        <v>Merrimac-Total Volumetric Charge-44378</v>
      </c>
      <c r="G13314" s="11" t="s">
        <v>131</v>
      </c>
      <c r="H13314" s="11" t="s">
        <v>55</v>
      </c>
      <c r="I13314" s="11" t="s">
        <v>55</v>
      </c>
      <c r="J13314" s="11" t="s">
        <v>55</v>
      </c>
      <c r="K13314" s="11" t="str">
        <f>IFERROR(INDEX('EDC Component Dictionary'!$C$5:$C$37,MATCH('Rates Database'!J13314,'EDC Component Dictionary'!$B$5:$B$37,0)), "Energy Supply")</f>
        <v>Energy Supply</v>
      </c>
      <c r="L13314" s="12">
        <v>0.15597999999999901</v>
      </c>
      <c r="M13314" s="12"/>
    </row>
    <row r="13315" spans="1:13" x14ac:dyDescent="0.3">
      <c r="A13315" s="18">
        <v>13313</v>
      </c>
      <c r="B13315" s="18">
        <f t="shared" si="416"/>
        <v>2021</v>
      </c>
      <c r="C13315" s="17">
        <v>44378</v>
      </c>
      <c r="D13315" s="18" t="s">
        <v>314</v>
      </c>
      <c r="E13315" s="18" t="s">
        <v>330</v>
      </c>
      <c r="F13315" s="18" t="str">
        <f t="shared" si="415"/>
        <v>Chicopee-Total Volumetric Charge-44378</v>
      </c>
      <c r="G13315" s="11" t="s">
        <v>131</v>
      </c>
      <c r="H13315" s="11" t="s">
        <v>55</v>
      </c>
      <c r="I13315" s="11" t="s">
        <v>55</v>
      </c>
      <c r="J13315" s="11" t="s">
        <v>55</v>
      </c>
      <c r="K13315" s="11" t="str">
        <f>IFERROR(INDEX('EDC Component Dictionary'!$C$5:$C$37,MATCH('Rates Database'!J13315,'EDC Component Dictionary'!$B$5:$B$37,0)), "Energy Supply")</f>
        <v>Energy Supply</v>
      </c>
      <c r="L13315" s="12">
        <v>0.124099999999999</v>
      </c>
      <c r="M13315" s="12"/>
    </row>
    <row r="13316" spans="1:13" x14ac:dyDescent="0.3">
      <c r="A13316" s="18">
        <v>13314</v>
      </c>
      <c r="B13316" s="18">
        <f t="shared" si="416"/>
        <v>2021</v>
      </c>
      <c r="C13316" s="17">
        <v>44378</v>
      </c>
      <c r="D13316" s="18" t="s">
        <v>314</v>
      </c>
      <c r="E13316" s="18" t="s">
        <v>331</v>
      </c>
      <c r="F13316" s="18" t="str">
        <f t="shared" ref="F13316:F13379" si="417">_xlfn.CONCAT(E13316,"-",J13316,"-",C13316)</f>
        <v>Marblehead-Total Volumetric Charge-44378</v>
      </c>
      <c r="G13316" s="11" t="s">
        <v>131</v>
      </c>
      <c r="H13316" s="11" t="s">
        <v>55</v>
      </c>
      <c r="I13316" s="11" t="s">
        <v>55</v>
      </c>
      <c r="J13316" s="11" t="s">
        <v>55</v>
      </c>
      <c r="K13316" s="11" t="str">
        <f>IFERROR(INDEX('EDC Component Dictionary'!$C$5:$C$37,MATCH('Rates Database'!J13316,'EDC Component Dictionary'!$B$5:$B$37,0)), "Energy Supply")</f>
        <v>Energy Supply</v>
      </c>
      <c r="L13316" s="12">
        <v>0.17349999999999999</v>
      </c>
      <c r="M13316" s="12"/>
    </row>
    <row r="13317" spans="1:13" x14ac:dyDescent="0.3">
      <c r="A13317" s="18">
        <v>13315</v>
      </c>
      <c r="B13317" s="18">
        <f t="shared" si="416"/>
        <v>2021</v>
      </c>
      <c r="C13317" s="17">
        <v>44378</v>
      </c>
      <c r="D13317" s="18" t="s">
        <v>314</v>
      </c>
      <c r="E13317" s="18" t="s">
        <v>332</v>
      </c>
      <c r="F13317" s="18" t="str">
        <f t="shared" si="417"/>
        <v>Hingham-Total Volumetric Charge-44378</v>
      </c>
      <c r="G13317" s="11" t="s">
        <v>131</v>
      </c>
      <c r="H13317" s="11" t="s">
        <v>55</v>
      </c>
      <c r="I13317" s="11" t="s">
        <v>55</v>
      </c>
      <c r="J13317" s="11" t="s">
        <v>55</v>
      </c>
      <c r="K13317" s="11" t="str">
        <f>IFERROR(INDEX('EDC Component Dictionary'!$C$5:$C$37,MATCH('Rates Database'!J13317,'EDC Component Dictionary'!$B$5:$B$37,0)), "Energy Supply")</f>
        <v>Energy Supply</v>
      </c>
      <c r="L13317" s="12">
        <v>0.156804</v>
      </c>
      <c r="M13317" s="12"/>
    </row>
    <row r="13318" spans="1:13" x14ac:dyDescent="0.3">
      <c r="A13318" s="18">
        <v>13316</v>
      </c>
      <c r="B13318" s="18">
        <f t="shared" si="416"/>
        <v>2021</v>
      </c>
      <c r="C13318" s="17">
        <v>44378</v>
      </c>
      <c r="D13318" s="18" t="s">
        <v>314</v>
      </c>
      <c r="E13318" s="18" t="s">
        <v>333</v>
      </c>
      <c r="F13318" s="18" t="str">
        <f t="shared" si="417"/>
        <v>South Hadley-Total Volumetric Charge-44378</v>
      </c>
      <c r="G13318" s="11" t="s">
        <v>131</v>
      </c>
      <c r="H13318" s="11" t="s">
        <v>55</v>
      </c>
      <c r="I13318" s="11" t="s">
        <v>55</v>
      </c>
      <c r="J13318" s="11" t="s">
        <v>55</v>
      </c>
      <c r="K13318" s="11" t="str">
        <f>IFERROR(INDEX('EDC Component Dictionary'!$C$5:$C$37,MATCH('Rates Database'!J13318,'EDC Component Dictionary'!$B$5:$B$37,0)), "Energy Supply")</f>
        <v>Energy Supply</v>
      </c>
      <c r="L13318" s="12">
        <v>0.127655199999999</v>
      </c>
      <c r="M13318" s="12"/>
    </row>
    <row r="13319" spans="1:13" x14ac:dyDescent="0.3">
      <c r="A13319" s="18">
        <v>13317</v>
      </c>
      <c r="B13319" s="18">
        <f t="shared" si="416"/>
        <v>2021</v>
      </c>
      <c r="C13319" s="17">
        <v>44378</v>
      </c>
      <c r="D13319" s="18" t="s">
        <v>314</v>
      </c>
      <c r="E13319" s="18" t="s">
        <v>334</v>
      </c>
      <c r="F13319" s="18" t="str">
        <f t="shared" si="417"/>
        <v>Georgetown-Total Volumetric Charge-44378</v>
      </c>
      <c r="G13319" s="11" t="s">
        <v>131</v>
      </c>
      <c r="H13319" s="11" t="s">
        <v>55</v>
      </c>
      <c r="I13319" s="11" t="s">
        <v>55</v>
      </c>
      <c r="J13319" s="11" t="s">
        <v>55</v>
      </c>
      <c r="K13319" s="11" t="str">
        <f>IFERROR(INDEX('EDC Component Dictionary'!$C$5:$C$37,MATCH('Rates Database'!J13319,'EDC Component Dictionary'!$B$5:$B$37,0)), "Energy Supply")</f>
        <v>Energy Supply</v>
      </c>
      <c r="L13319" s="12">
        <v>0.15629499999999999</v>
      </c>
      <c r="M13319" s="12"/>
    </row>
    <row r="13320" spans="1:13" x14ac:dyDescent="0.3">
      <c r="A13320" s="18">
        <v>13318</v>
      </c>
      <c r="B13320" s="18">
        <f t="shared" si="416"/>
        <v>2021</v>
      </c>
      <c r="C13320" s="17">
        <v>44378</v>
      </c>
      <c r="D13320" s="18" t="s">
        <v>314</v>
      </c>
      <c r="E13320" s="18" t="s">
        <v>335</v>
      </c>
      <c r="F13320" s="18" t="str">
        <f t="shared" si="417"/>
        <v>Sterling-Total Volumetric Charge-44378</v>
      </c>
      <c r="G13320" s="11" t="s">
        <v>131</v>
      </c>
      <c r="H13320" s="11" t="s">
        <v>55</v>
      </c>
      <c r="I13320" s="11" t="s">
        <v>55</v>
      </c>
      <c r="J13320" s="11" t="s">
        <v>55</v>
      </c>
      <c r="K13320" s="11" t="str">
        <f>IFERROR(INDEX('EDC Component Dictionary'!$C$5:$C$37,MATCH('Rates Database'!J13320,'EDC Component Dictionary'!$B$5:$B$37,0)), "Energy Supply")</f>
        <v>Energy Supply</v>
      </c>
      <c r="L13320" s="12">
        <v>0.12105</v>
      </c>
      <c r="M13320" s="12"/>
    </row>
    <row r="13321" spans="1:13" x14ac:dyDescent="0.3">
      <c r="A13321" s="18">
        <v>13319</v>
      </c>
      <c r="B13321" s="18">
        <f t="shared" si="416"/>
        <v>2021</v>
      </c>
      <c r="C13321" s="17">
        <v>44378</v>
      </c>
      <c r="D13321" s="18" t="s">
        <v>314</v>
      </c>
      <c r="E13321" s="18" t="s">
        <v>336</v>
      </c>
      <c r="F13321" s="18" t="str">
        <f t="shared" si="417"/>
        <v>Littleton-Total Volumetric Charge-44378</v>
      </c>
      <c r="G13321" s="11" t="s">
        <v>131</v>
      </c>
      <c r="H13321" s="11" t="s">
        <v>55</v>
      </c>
      <c r="I13321" s="11" t="s">
        <v>55</v>
      </c>
      <c r="J13321" s="11" t="s">
        <v>55</v>
      </c>
      <c r="K13321" s="11" t="str">
        <f>IFERROR(INDEX('EDC Component Dictionary'!$C$5:$C$37,MATCH('Rates Database'!J13321,'EDC Component Dictionary'!$B$5:$B$37,0)), "Energy Supply")</f>
        <v>Energy Supply</v>
      </c>
      <c r="L13321" s="12">
        <v>0.12996639999999901</v>
      </c>
      <c r="M13321" s="12"/>
    </row>
    <row r="13322" spans="1:13" x14ac:dyDescent="0.3">
      <c r="A13322" s="18">
        <v>13320</v>
      </c>
      <c r="B13322" s="18">
        <f t="shared" si="416"/>
        <v>2021</v>
      </c>
      <c r="C13322" s="17">
        <v>44378</v>
      </c>
      <c r="D13322" s="18" t="s">
        <v>314</v>
      </c>
      <c r="E13322" s="18" t="s">
        <v>337</v>
      </c>
      <c r="F13322" s="18" t="str">
        <f t="shared" si="417"/>
        <v>Boylston-Total Volumetric Charge-44378</v>
      </c>
      <c r="G13322" s="11" t="s">
        <v>131</v>
      </c>
      <c r="H13322" s="11" t="s">
        <v>55</v>
      </c>
      <c r="I13322" s="11" t="s">
        <v>55</v>
      </c>
      <c r="J13322" s="11" t="s">
        <v>55</v>
      </c>
      <c r="K13322" s="11" t="str">
        <f>IFERROR(INDEX('EDC Component Dictionary'!$C$5:$C$37,MATCH('Rates Database'!J13322,'EDC Component Dictionary'!$B$5:$B$37,0)), "Energy Supply")</f>
        <v>Energy Supply</v>
      </c>
      <c r="L13322" s="12">
        <v>0.1255</v>
      </c>
      <c r="M13322" s="12"/>
    </row>
    <row r="13323" spans="1:13" x14ac:dyDescent="0.3">
      <c r="A13323" s="18">
        <v>13321</v>
      </c>
      <c r="B13323" s="18">
        <f t="shared" si="416"/>
        <v>2021</v>
      </c>
      <c r="C13323" s="17">
        <v>44378</v>
      </c>
      <c r="D13323" s="18" t="s">
        <v>314</v>
      </c>
      <c r="E13323" s="18" t="s">
        <v>338</v>
      </c>
      <c r="F13323" s="18" t="str">
        <f t="shared" si="417"/>
        <v>Princeton-Total Volumetric Charge-44378</v>
      </c>
      <c r="G13323" s="11" t="s">
        <v>131</v>
      </c>
      <c r="H13323" s="11" t="s">
        <v>55</v>
      </c>
      <c r="I13323" s="11" t="s">
        <v>55</v>
      </c>
      <c r="J13323" s="11" t="s">
        <v>55</v>
      </c>
      <c r="K13323" s="11" t="str">
        <f>IFERROR(INDEX('EDC Component Dictionary'!$C$5:$C$37,MATCH('Rates Database'!J13323,'EDC Component Dictionary'!$B$5:$B$37,0)), "Energy Supply")</f>
        <v>Energy Supply</v>
      </c>
      <c r="L13323" s="12">
        <v>0.235124999999999</v>
      </c>
      <c r="M13323" s="12"/>
    </row>
    <row r="13324" spans="1:13" x14ac:dyDescent="0.3">
      <c r="A13324" s="18">
        <v>13322</v>
      </c>
      <c r="B13324" s="18">
        <f t="shared" si="416"/>
        <v>2021</v>
      </c>
      <c r="C13324" s="17">
        <v>44378</v>
      </c>
      <c r="D13324" s="18" t="s">
        <v>314</v>
      </c>
      <c r="E13324" s="18" t="s">
        <v>339</v>
      </c>
      <c r="F13324" s="18" t="str">
        <f t="shared" si="417"/>
        <v>Rowley-Total Volumetric Charge-44378</v>
      </c>
      <c r="G13324" s="11" t="s">
        <v>131</v>
      </c>
      <c r="H13324" s="11" t="s">
        <v>55</v>
      </c>
      <c r="I13324" s="11" t="s">
        <v>55</v>
      </c>
      <c r="J13324" s="11" t="s">
        <v>55</v>
      </c>
      <c r="K13324" s="11" t="str">
        <f>IFERROR(INDEX('EDC Component Dictionary'!$C$5:$C$37,MATCH('Rates Database'!J13324,'EDC Component Dictionary'!$B$5:$B$37,0)), "Energy Supply")</f>
        <v>Energy Supply</v>
      </c>
      <c r="L13324" s="12">
        <v>0.17349999999999999</v>
      </c>
      <c r="M13324" s="12"/>
    </row>
    <row r="13325" spans="1:13" x14ac:dyDescent="0.3">
      <c r="A13325" s="18">
        <v>13323</v>
      </c>
      <c r="B13325" s="18">
        <f t="shared" si="416"/>
        <v>2021</v>
      </c>
      <c r="C13325" s="17">
        <v>44378</v>
      </c>
      <c r="D13325" s="18" t="s">
        <v>314</v>
      </c>
      <c r="E13325" s="18" t="s">
        <v>340</v>
      </c>
      <c r="F13325" s="18" t="str">
        <f t="shared" si="417"/>
        <v>Wakefield-Total Volumetric Charge-44378</v>
      </c>
      <c r="G13325" s="11" t="s">
        <v>131</v>
      </c>
      <c r="H13325" s="11" t="s">
        <v>55</v>
      </c>
      <c r="I13325" s="11" t="s">
        <v>55</v>
      </c>
      <c r="J13325" s="11" t="s">
        <v>55</v>
      </c>
      <c r="K13325" s="11" t="str">
        <f>IFERROR(INDEX('EDC Component Dictionary'!$C$5:$C$37,MATCH('Rates Database'!J13325,'EDC Component Dictionary'!$B$5:$B$37,0)), "Energy Supply")</f>
        <v>Energy Supply</v>
      </c>
      <c r="L13325" s="12">
        <v>0.155</v>
      </c>
      <c r="M13325" s="12"/>
    </row>
    <row r="13326" spans="1:13" x14ac:dyDescent="0.3">
      <c r="A13326" s="18">
        <v>13324</v>
      </c>
      <c r="B13326" s="18">
        <f t="shared" si="416"/>
        <v>2021</v>
      </c>
      <c r="C13326" s="17">
        <v>44378</v>
      </c>
      <c r="D13326" s="18" t="s">
        <v>314</v>
      </c>
      <c r="E13326" s="18" t="s">
        <v>341</v>
      </c>
      <c r="F13326" s="18" t="str">
        <f t="shared" si="417"/>
        <v>Hull-Total Volumetric Charge-44378</v>
      </c>
      <c r="G13326" s="11" t="s">
        <v>131</v>
      </c>
      <c r="H13326" s="11" t="s">
        <v>55</v>
      </c>
      <c r="I13326" s="11" t="s">
        <v>55</v>
      </c>
      <c r="J13326" s="11" t="s">
        <v>55</v>
      </c>
      <c r="K13326" s="11" t="str">
        <f>IFERROR(INDEX('EDC Component Dictionary'!$C$5:$C$37,MATCH('Rates Database'!J13326,'EDC Component Dictionary'!$B$5:$B$37,0)), "Energy Supply")</f>
        <v>Energy Supply</v>
      </c>
      <c r="L13326" s="12">
        <v>0.154199999999999</v>
      </c>
      <c r="M13326" s="12"/>
    </row>
    <row r="13327" spans="1:13" x14ac:dyDescent="0.3">
      <c r="A13327" s="18">
        <v>13325</v>
      </c>
      <c r="B13327" s="18">
        <f t="shared" si="416"/>
        <v>2021</v>
      </c>
      <c r="C13327" s="17">
        <v>44378</v>
      </c>
      <c r="D13327" s="18" t="s">
        <v>314</v>
      </c>
      <c r="E13327" s="18" t="s">
        <v>342</v>
      </c>
      <c r="F13327" s="18" t="str">
        <f t="shared" si="417"/>
        <v>North Attleborough-Total Volumetric Charge-44378</v>
      </c>
      <c r="G13327" s="11" t="s">
        <v>131</v>
      </c>
      <c r="H13327" s="11" t="s">
        <v>55</v>
      </c>
      <c r="I13327" s="11" t="s">
        <v>55</v>
      </c>
      <c r="J13327" s="11" t="s">
        <v>55</v>
      </c>
      <c r="K13327" s="11" t="str">
        <f>IFERROR(INDEX('EDC Component Dictionary'!$C$5:$C$37,MATCH('Rates Database'!J13327,'EDC Component Dictionary'!$B$5:$B$37,0)), "Energy Supply")</f>
        <v>Energy Supply</v>
      </c>
      <c r="L13327" s="12">
        <v>0.131543999999999</v>
      </c>
      <c r="M13327" s="12"/>
    </row>
    <row r="13328" spans="1:13" x14ac:dyDescent="0.3">
      <c r="A13328" s="18">
        <v>13326</v>
      </c>
      <c r="B13328" s="18">
        <f t="shared" si="416"/>
        <v>2021</v>
      </c>
      <c r="C13328" s="17">
        <v>44378</v>
      </c>
      <c r="D13328" s="18" t="s">
        <v>314</v>
      </c>
      <c r="E13328" s="18" t="s">
        <v>343</v>
      </c>
      <c r="F13328" s="18" t="str">
        <f t="shared" si="417"/>
        <v>Holden-Total Volumetric Charge-44378</v>
      </c>
      <c r="G13328" s="11" t="s">
        <v>131</v>
      </c>
      <c r="H13328" s="11" t="s">
        <v>55</v>
      </c>
      <c r="I13328" s="11" t="s">
        <v>55</v>
      </c>
      <c r="J13328" s="11" t="s">
        <v>55</v>
      </c>
      <c r="K13328" s="11" t="str">
        <f>IFERROR(INDEX('EDC Component Dictionary'!$C$5:$C$37,MATCH('Rates Database'!J13328,'EDC Component Dictionary'!$B$5:$B$37,0)), "Energy Supply")</f>
        <v>Energy Supply</v>
      </c>
      <c r="L13328" s="12">
        <v>0.12966999999999901</v>
      </c>
      <c r="M13328" s="12"/>
    </row>
    <row r="13329" spans="1:13" x14ac:dyDescent="0.3">
      <c r="A13329" s="18">
        <v>13327</v>
      </c>
      <c r="B13329" s="18">
        <f t="shared" si="416"/>
        <v>2021</v>
      </c>
      <c r="C13329" s="17">
        <v>44378</v>
      </c>
      <c r="D13329" s="18" t="s">
        <v>314</v>
      </c>
      <c r="E13329" s="18" t="s">
        <v>344</v>
      </c>
      <c r="F13329" s="18" t="str">
        <f t="shared" si="417"/>
        <v>Norwood-Total Volumetric Charge-44378</v>
      </c>
      <c r="G13329" s="11" t="s">
        <v>131</v>
      </c>
      <c r="H13329" s="11" t="s">
        <v>55</v>
      </c>
      <c r="I13329" s="11" t="s">
        <v>55</v>
      </c>
      <c r="J13329" s="11" t="s">
        <v>55</v>
      </c>
      <c r="K13329" s="11" t="str">
        <f>IFERROR(INDEX('EDC Component Dictionary'!$C$5:$C$37,MATCH('Rates Database'!J13329,'EDC Component Dictionary'!$B$5:$B$37,0)), "Energy Supply")</f>
        <v>Energy Supply</v>
      </c>
      <c r="L13329" s="12">
        <v>0.15862999999999999</v>
      </c>
      <c r="M13329" s="12"/>
    </row>
    <row r="13330" spans="1:13" x14ac:dyDescent="0.3">
      <c r="A13330" s="18">
        <v>13328</v>
      </c>
      <c r="B13330" s="18">
        <f t="shared" si="416"/>
        <v>2021</v>
      </c>
      <c r="C13330" s="17">
        <v>44378</v>
      </c>
      <c r="D13330" s="18" t="s">
        <v>314</v>
      </c>
      <c r="E13330" s="18" t="s">
        <v>345</v>
      </c>
      <c r="F13330" s="18" t="str">
        <f t="shared" si="417"/>
        <v>Russell-Total Volumetric Charge-44378</v>
      </c>
      <c r="G13330" s="11" t="s">
        <v>131</v>
      </c>
      <c r="H13330" s="11" t="s">
        <v>55</v>
      </c>
      <c r="I13330" s="11" t="s">
        <v>55</v>
      </c>
      <c r="J13330" s="11" t="s">
        <v>55</v>
      </c>
      <c r="K13330" s="11" t="str">
        <f>IFERROR(INDEX('EDC Component Dictionary'!$C$5:$C$37,MATCH('Rates Database'!J13330,'EDC Component Dictionary'!$B$5:$B$37,0)), "Energy Supply")</f>
        <v>Energy Supply</v>
      </c>
      <c r="L13330" s="12">
        <v>0.17399999999999999</v>
      </c>
      <c r="M13330" s="12"/>
    </row>
    <row r="13331" spans="1:13" x14ac:dyDescent="0.3">
      <c r="A13331" s="18">
        <v>13329</v>
      </c>
      <c r="B13331" s="18">
        <f t="shared" si="416"/>
        <v>2021</v>
      </c>
      <c r="C13331" s="17">
        <v>44378</v>
      </c>
      <c r="D13331" s="18" t="s">
        <v>314</v>
      </c>
      <c r="E13331" s="18" t="s">
        <v>346</v>
      </c>
      <c r="F13331" s="18" t="str">
        <f t="shared" si="417"/>
        <v>Chester-Total Volumetric Charge-44378</v>
      </c>
      <c r="G13331" s="11" t="s">
        <v>131</v>
      </c>
      <c r="H13331" s="11" t="s">
        <v>55</v>
      </c>
      <c r="I13331" s="11" t="s">
        <v>55</v>
      </c>
      <c r="J13331" s="11" t="s">
        <v>55</v>
      </c>
      <c r="K13331" s="11" t="str">
        <f>IFERROR(INDEX('EDC Component Dictionary'!$C$5:$C$37,MATCH('Rates Database'!J13331,'EDC Component Dictionary'!$B$5:$B$37,0)), "Energy Supply")</f>
        <v>Energy Supply</v>
      </c>
      <c r="L13331" s="12">
        <v>0.195661999999999</v>
      </c>
      <c r="M13331" s="12"/>
    </row>
    <row r="13332" spans="1:13" x14ac:dyDescent="0.3">
      <c r="A13332" s="18">
        <v>13330</v>
      </c>
      <c r="B13332" s="18">
        <f t="shared" si="416"/>
        <v>2019</v>
      </c>
      <c r="C13332" s="17">
        <v>43586</v>
      </c>
      <c r="D13332" s="18" t="s">
        <v>314</v>
      </c>
      <c r="E13332" s="18" t="s">
        <v>315</v>
      </c>
      <c r="F13332" s="18" t="str">
        <f t="shared" si="417"/>
        <v>Holyoke-Total Volumetric Charge-43586</v>
      </c>
      <c r="G13332" s="11" t="s">
        <v>131</v>
      </c>
      <c r="H13332" s="11" t="s">
        <v>55</v>
      </c>
      <c r="I13332" s="11" t="s">
        <v>55</v>
      </c>
      <c r="J13332" s="11" t="s">
        <v>55</v>
      </c>
      <c r="K13332" s="11" t="str">
        <f>IFERROR(INDEX('EDC Component Dictionary'!$C$5:$C$37,MATCH('Rates Database'!J13332,'EDC Component Dictionary'!$B$5:$B$37,0)), "Energy Supply")</f>
        <v>Energy Supply</v>
      </c>
      <c r="L13332" s="12">
        <v>0.123295999999999</v>
      </c>
      <c r="M13332" s="12"/>
    </row>
    <row r="13333" spans="1:13" x14ac:dyDescent="0.3">
      <c r="A13333" s="18">
        <v>13331</v>
      </c>
      <c r="B13333" s="18">
        <f t="shared" si="416"/>
        <v>2019</v>
      </c>
      <c r="C13333" s="17">
        <v>43586</v>
      </c>
      <c r="D13333" s="18" t="s">
        <v>314</v>
      </c>
      <c r="E13333" s="18" t="s">
        <v>316</v>
      </c>
      <c r="F13333" s="18" t="str">
        <f t="shared" si="417"/>
        <v>West Boylston-Total Volumetric Charge-43586</v>
      </c>
      <c r="G13333" s="11" t="s">
        <v>131</v>
      </c>
      <c r="H13333" s="11" t="s">
        <v>55</v>
      </c>
      <c r="I13333" s="11" t="s">
        <v>55</v>
      </c>
      <c r="J13333" s="11" t="s">
        <v>55</v>
      </c>
      <c r="K13333" s="11" t="str">
        <f>IFERROR(INDEX('EDC Component Dictionary'!$C$5:$C$37,MATCH('Rates Database'!J13333,'EDC Component Dictionary'!$B$5:$B$37,0)), "Energy Supply")</f>
        <v>Energy Supply</v>
      </c>
      <c r="L13333" s="12">
        <v>0.116259999999999</v>
      </c>
      <c r="M13333" s="12"/>
    </row>
    <row r="13334" spans="1:13" x14ac:dyDescent="0.3">
      <c r="A13334" s="18">
        <v>13332</v>
      </c>
      <c r="B13334" s="18">
        <f t="shared" ref="B13334:B13397" si="418">YEAR(C13334)</f>
        <v>2019</v>
      </c>
      <c r="C13334" s="17">
        <v>43586</v>
      </c>
      <c r="D13334" s="18" t="s">
        <v>314</v>
      </c>
      <c r="E13334" s="18" t="s">
        <v>317</v>
      </c>
      <c r="F13334" s="18" t="str">
        <f t="shared" si="417"/>
        <v>Danvers-Total Volumetric Charge-43586</v>
      </c>
      <c r="G13334" s="11" t="s">
        <v>131</v>
      </c>
      <c r="H13334" s="11" t="s">
        <v>55</v>
      </c>
      <c r="I13334" s="11" t="s">
        <v>55</v>
      </c>
      <c r="J13334" s="11" t="s">
        <v>55</v>
      </c>
      <c r="K13334" s="11" t="str">
        <f>IFERROR(INDEX('EDC Component Dictionary'!$C$5:$C$37,MATCH('Rates Database'!J13334,'EDC Component Dictionary'!$B$5:$B$37,0)), "Energy Supply")</f>
        <v>Energy Supply</v>
      </c>
      <c r="L13334" s="12">
        <v>0.13535</v>
      </c>
      <c r="M13334" s="12"/>
    </row>
    <row r="13335" spans="1:13" x14ac:dyDescent="0.3">
      <c r="A13335" s="18">
        <v>13333</v>
      </c>
      <c r="B13335" s="18">
        <f t="shared" si="418"/>
        <v>2019</v>
      </c>
      <c r="C13335" s="17">
        <v>43586</v>
      </c>
      <c r="D13335" s="18" t="s">
        <v>314</v>
      </c>
      <c r="E13335" s="18" t="s">
        <v>318</v>
      </c>
      <c r="F13335" s="18" t="str">
        <f t="shared" si="417"/>
        <v>Peabody-Total Volumetric Charge-43586</v>
      </c>
      <c r="G13335" s="11" t="s">
        <v>131</v>
      </c>
      <c r="H13335" s="11" t="s">
        <v>55</v>
      </c>
      <c r="I13335" s="11" t="s">
        <v>55</v>
      </c>
      <c r="J13335" s="11" t="s">
        <v>55</v>
      </c>
      <c r="K13335" s="11" t="str">
        <f>IFERROR(INDEX('EDC Component Dictionary'!$C$5:$C$37,MATCH('Rates Database'!J13335,'EDC Component Dictionary'!$B$5:$B$37,0)), "Energy Supply")</f>
        <v>Energy Supply</v>
      </c>
      <c r="L13335" s="12">
        <v>0.10408000000000001</v>
      </c>
      <c r="M13335" s="12"/>
    </row>
    <row r="13336" spans="1:13" x14ac:dyDescent="0.3">
      <c r="A13336" s="18">
        <v>13334</v>
      </c>
      <c r="B13336" s="18">
        <f t="shared" si="418"/>
        <v>2019</v>
      </c>
      <c r="C13336" s="17">
        <v>43586</v>
      </c>
      <c r="D13336" s="18" t="s">
        <v>314</v>
      </c>
      <c r="E13336" s="18" t="s">
        <v>319</v>
      </c>
      <c r="F13336" s="18" t="str">
        <f t="shared" si="417"/>
        <v>Ashburnham-Total Volumetric Charge-43586</v>
      </c>
      <c r="G13336" s="11" t="s">
        <v>131</v>
      </c>
      <c r="H13336" s="11" t="s">
        <v>55</v>
      </c>
      <c r="I13336" s="11" t="s">
        <v>55</v>
      </c>
      <c r="J13336" s="11" t="s">
        <v>55</v>
      </c>
      <c r="K13336" s="11" t="str">
        <f>IFERROR(INDEX('EDC Component Dictionary'!$C$5:$C$37,MATCH('Rates Database'!J13336,'EDC Component Dictionary'!$B$5:$B$37,0)), "Energy Supply")</f>
        <v>Energy Supply</v>
      </c>
      <c r="L13336" s="12">
        <v>0.13869999999999999</v>
      </c>
      <c r="M13336" s="12"/>
    </row>
    <row r="13337" spans="1:13" x14ac:dyDescent="0.3">
      <c r="A13337" s="18">
        <v>13335</v>
      </c>
      <c r="B13337" s="18">
        <f t="shared" si="418"/>
        <v>2019</v>
      </c>
      <c r="C13337" s="17">
        <v>43586</v>
      </c>
      <c r="D13337" s="18" t="s">
        <v>314</v>
      </c>
      <c r="E13337" s="18" t="s">
        <v>320</v>
      </c>
      <c r="F13337" s="18" t="str">
        <f t="shared" si="417"/>
        <v>Mansfield-Total Volumetric Charge-43586</v>
      </c>
      <c r="G13337" s="11" t="s">
        <v>131</v>
      </c>
      <c r="H13337" s="11" t="s">
        <v>55</v>
      </c>
      <c r="I13337" s="11" t="s">
        <v>55</v>
      </c>
      <c r="J13337" s="11" t="s">
        <v>55</v>
      </c>
      <c r="K13337" s="11" t="str">
        <f>IFERROR(INDEX('EDC Component Dictionary'!$C$5:$C$37,MATCH('Rates Database'!J13337,'EDC Component Dictionary'!$B$5:$B$37,0)), "Energy Supply")</f>
        <v>Energy Supply</v>
      </c>
      <c r="L13337" s="12">
        <v>0.10696</v>
      </c>
      <c r="M13337" s="12"/>
    </row>
    <row r="13338" spans="1:13" x14ac:dyDescent="0.3">
      <c r="A13338" s="18">
        <v>13336</v>
      </c>
      <c r="B13338" s="18">
        <f t="shared" si="418"/>
        <v>2019</v>
      </c>
      <c r="C13338" s="17">
        <v>43586</v>
      </c>
      <c r="D13338" s="18" t="s">
        <v>314</v>
      </c>
      <c r="E13338" s="18" t="s">
        <v>321</v>
      </c>
      <c r="F13338" s="18" t="str">
        <f t="shared" si="417"/>
        <v>Braintree-Total Volumetric Charge-43586</v>
      </c>
      <c r="G13338" s="11" t="s">
        <v>131</v>
      </c>
      <c r="H13338" s="11" t="s">
        <v>55</v>
      </c>
      <c r="I13338" s="11" t="s">
        <v>55</v>
      </c>
      <c r="J13338" s="11" t="s">
        <v>55</v>
      </c>
      <c r="K13338" s="11" t="str">
        <f>IFERROR(INDEX('EDC Component Dictionary'!$C$5:$C$37,MATCH('Rates Database'!J13338,'EDC Component Dictionary'!$B$5:$B$37,0)), "Energy Supply")</f>
        <v>Energy Supply</v>
      </c>
      <c r="L13338" s="12">
        <v>0.13549899999999901</v>
      </c>
      <c r="M13338" s="12"/>
    </row>
    <row r="13339" spans="1:13" x14ac:dyDescent="0.3">
      <c r="A13339" s="18">
        <v>13337</v>
      </c>
      <c r="B13339" s="18">
        <f t="shared" si="418"/>
        <v>2019</v>
      </c>
      <c r="C13339" s="17">
        <v>43586</v>
      </c>
      <c r="D13339" s="18" t="s">
        <v>314</v>
      </c>
      <c r="E13339" s="18" t="s">
        <v>322</v>
      </c>
      <c r="F13339" s="18" t="str">
        <f t="shared" si="417"/>
        <v>Paxton-Total Volumetric Charge-43586</v>
      </c>
      <c r="G13339" s="11" t="s">
        <v>131</v>
      </c>
      <c r="H13339" s="11" t="s">
        <v>55</v>
      </c>
      <c r="I13339" s="11" t="s">
        <v>55</v>
      </c>
      <c r="J13339" s="11" t="s">
        <v>55</v>
      </c>
      <c r="K13339" s="11" t="str">
        <f>IFERROR(INDEX('EDC Component Dictionary'!$C$5:$C$37,MATCH('Rates Database'!J13339,'EDC Component Dictionary'!$B$5:$B$37,0)), "Energy Supply")</f>
        <v>Energy Supply</v>
      </c>
      <c r="L13339" s="12">
        <v>0.14562</v>
      </c>
      <c r="M13339" s="12"/>
    </row>
    <row r="13340" spans="1:13" x14ac:dyDescent="0.3">
      <c r="A13340" s="18">
        <v>13338</v>
      </c>
      <c r="B13340" s="18">
        <f t="shared" si="418"/>
        <v>2019</v>
      </c>
      <c r="C13340" s="17">
        <v>43586</v>
      </c>
      <c r="D13340" s="18" t="s">
        <v>314</v>
      </c>
      <c r="E13340" s="18" t="s">
        <v>323</v>
      </c>
      <c r="F13340" s="18" t="str">
        <f t="shared" si="417"/>
        <v>Templeton-Total Volumetric Charge-43586</v>
      </c>
      <c r="G13340" s="11" t="s">
        <v>131</v>
      </c>
      <c r="H13340" s="11" t="s">
        <v>55</v>
      </c>
      <c r="I13340" s="11" t="s">
        <v>55</v>
      </c>
      <c r="J13340" s="11" t="s">
        <v>55</v>
      </c>
      <c r="K13340" s="11" t="str">
        <f>IFERROR(INDEX('EDC Component Dictionary'!$C$5:$C$37,MATCH('Rates Database'!J13340,'EDC Component Dictionary'!$B$5:$B$37,0)), "Energy Supply")</f>
        <v>Energy Supply</v>
      </c>
      <c r="L13340" s="12">
        <v>0.1216</v>
      </c>
      <c r="M13340" s="12"/>
    </row>
    <row r="13341" spans="1:13" x14ac:dyDescent="0.3">
      <c r="A13341" s="18">
        <v>13339</v>
      </c>
      <c r="B13341" s="18">
        <f t="shared" si="418"/>
        <v>2019</v>
      </c>
      <c r="C13341" s="17">
        <v>43586</v>
      </c>
      <c r="D13341" s="18" t="s">
        <v>314</v>
      </c>
      <c r="E13341" s="18" t="s">
        <v>324</v>
      </c>
      <c r="F13341" s="18" t="str">
        <f t="shared" si="417"/>
        <v>Hudson-Total Volumetric Charge-43586</v>
      </c>
      <c r="G13341" s="11" t="s">
        <v>131</v>
      </c>
      <c r="H13341" s="11" t="s">
        <v>55</v>
      </c>
      <c r="I13341" s="11" t="s">
        <v>55</v>
      </c>
      <c r="J13341" s="11" t="s">
        <v>55</v>
      </c>
      <c r="K13341" s="11" t="str">
        <f>IFERROR(INDEX('EDC Component Dictionary'!$C$5:$C$37,MATCH('Rates Database'!J13341,'EDC Component Dictionary'!$B$5:$B$37,0)), "Energy Supply")</f>
        <v>Energy Supply</v>
      </c>
      <c r="L13341" s="12">
        <v>0.107449999999999</v>
      </c>
      <c r="M13341" s="12"/>
    </row>
    <row r="13342" spans="1:13" x14ac:dyDescent="0.3">
      <c r="A13342" s="18">
        <v>13340</v>
      </c>
      <c r="B13342" s="18">
        <f t="shared" si="418"/>
        <v>2019</v>
      </c>
      <c r="C13342" s="17">
        <v>43586</v>
      </c>
      <c r="D13342" s="18" t="s">
        <v>314</v>
      </c>
      <c r="E13342" s="18" t="s">
        <v>325</v>
      </c>
      <c r="F13342" s="18" t="str">
        <f t="shared" si="417"/>
        <v>Reading-Total Volumetric Charge-43586</v>
      </c>
      <c r="G13342" s="11" t="s">
        <v>131</v>
      </c>
      <c r="H13342" s="11" t="s">
        <v>55</v>
      </c>
      <c r="I13342" s="11" t="s">
        <v>55</v>
      </c>
      <c r="J13342" s="11" t="s">
        <v>55</v>
      </c>
      <c r="K13342" s="11" t="str">
        <f>IFERROR(INDEX('EDC Component Dictionary'!$C$5:$C$37,MATCH('Rates Database'!J13342,'EDC Component Dictionary'!$B$5:$B$37,0)), "Energy Supply")</f>
        <v>Energy Supply</v>
      </c>
      <c r="L13342" s="12">
        <v>0.15026349999999999</v>
      </c>
      <c r="M13342" s="12"/>
    </row>
    <row r="13343" spans="1:13" x14ac:dyDescent="0.3">
      <c r="A13343" s="18">
        <v>13341</v>
      </c>
      <c r="B13343" s="18">
        <f t="shared" si="418"/>
        <v>2019</v>
      </c>
      <c r="C13343" s="17">
        <v>43586</v>
      </c>
      <c r="D13343" s="18" t="s">
        <v>314</v>
      </c>
      <c r="E13343" s="18" t="s">
        <v>326</v>
      </c>
      <c r="F13343" s="18" t="str">
        <f t="shared" si="417"/>
        <v>Shrewsbury-Total Volumetric Charge-43586</v>
      </c>
      <c r="G13343" s="11" t="s">
        <v>131</v>
      </c>
      <c r="H13343" s="11" t="s">
        <v>55</v>
      </c>
      <c r="I13343" s="11" t="s">
        <v>55</v>
      </c>
      <c r="J13343" s="11" t="s">
        <v>55</v>
      </c>
      <c r="K13343" s="11" t="str">
        <f>IFERROR(INDEX('EDC Component Dictionary'!$C$5:$C$37,MATCH('Rates Database'!J13343,'EDC Component Dictionary'!$B$5:$B$37,0)), "Energy Supply")</f>
        <v>Energy Supply</v>
      </c>
      <c r="L13343" s="12">
        <v>0.11516</v>
      </c>
      <c r="M13343" s="12"/>
    </row>
    <row r="13344" spans="1:13" x14ac:dyDescent="0.3">
      <c r="A13344" s="18">
        <v>13342</v>
      </c>
      <c r="B13344" s="18">
        <f t="shared" si="418"/>
        <v>2019</v>
      </c>
      <c r="C13344" s="17">
        <v>43586</v>
      </c>
      <c r="D13344" s="18" t="s">
        <v>314</v>
      </c>
      <c r="E13344" s="18" t="s">
        <v>327</v>
      </c>
      <c r="F13344" s="18" t="str">
        <f t="shared" si="417"/>
        <v>Ipswich-Total Volumetric Charge-43586</v>
      </c>
      <c r="G13344" s="11" t="s">
        <v>131</v>
      </c>
      <c r="H13344" s="11" t="s">
        <v>55</v>
      </c>
      <c r="I13344" s="11" t="s">
        <v>55</v>
      </c>
      <c r="J13344" s="11" t="s">
        <v>55</v>
      </c>
      <c r="K13344" s="11" t="str">
        <f>IFERROR(INDEX('EDC Component Dictionary'!$C$5:$C$37,MATCH('Rates Database'!J13344,'EDC Component Dictionary'!$B$5:$B$37,0)), "Energy Supply")</f>
        <v>Energy Supply</v>
      </c>
      <c r="L13344" s="12">
        <v>0.13883000000000001</v>
      </c>
      <c r="M13344" s="12"/>
    </row>
    <row r="13345" spans="1:13" x14ac:dyDescent="0.3">
      <c r="A13345" s="18">
        <v>13343</v>
      </c>
      <c r="B13345" s="18">
        <f t="shared" si="418"/>
        <v>2019</v>
      </c>
      <c r="C13345" s="17">
        <v>43586</v>
      </c>
      <c r="D13345" s="18" t="s">
        <v>314</v>
      </c>
      <c r="E13345" s="18" t="s">
        <v>328</v>
      </c>
      <c r="F13345" s="18" t="str">
        <f t="shared" si="417"/>
        <v>Westfield-Total Volumetric Charge-43586</v>
      </c>
      <c r="G13345" s="11" t="s">
        <v>131</v>
      </c>
      <c r="H13345" s="11" t="s">
        <v>55</v>
      </c>
      <c r="I13345" s="11" t="s">
        <v>55</v>
      </c>
      <c r="J13345" s="11" t="s">
        <v>55</v>
      </c>
      <c r="K13345" s="11" t="str">
        <f>IFERROR(INDEX('EDC Component Dictionary'!$C$5:$C$37,MATCH('Rates Database'!J13345,'EDC Component Dictionary'!$B$5:$B$37,0)), "Energy Supply")</f>
        <v>Energy Supply</v>
      </c>
      <c r="L13345" s="12">
        <v>0.11360099999999999</v>
      </c>
      <c r="M13345" s="12"/>
    </row>
    <row r="13346" spans="1:13" x14ac:dyDescent="0.3">
      <c r="A13346" s="18">
        <v>13344</v>
      </c>
      <c r="B13346" s="18">
        <f t="shared" si="418"/>
        <v>2019</v>
      </c>
      <c r="C13346" s="17">
        <v>43586</v>
      </c>
      <c r="D13346" s="18" t="s">
        <v>314</v>
      </c>
      <c r="E13346" s="18" t="s">
        <v>329</v>
      </c>
      <c r="F13346" s="18" t="str">
        <f t="shared" si="417"/>
        <v>Merrimac-Total Volumetric Charge-43586</v>
      </c>
      <c r="G13346" s="11" t="s">
        <v>131</v>
      </c>
      <c r="H13346" s="11" t="s">
        <v>55</v>
      </c>
      <c r="I13346" s="11" t="s">
        <v>55</v>
      </c>
      <c r="J13346" s="11" t="s">
        <v>55</v>
      </c>
      <c r="K13346" s="11" t="str">
        <f>IFERROR(INDEX('EDC Component Dictionary'!$C$5:$C$37,MATCH('Rates Database'!J13346,'EDC Component Dictionary'!$B$5:$B$37,0)), "Energy Supply")</f>
        <v>Energy Supply</v>
      </c>
      <c r="L13346" s="12">
        <v>0.16528000000000001</v>
      </c>
      <c r="M13346" s="12"/>
    </row>
    <row r="13347" spans="1:13" x14ac:dyDescent="0.3">
      <c r="A13347" s="18">
        <v>13345</v>
      </c>
      <c r="B13347" s="18">
        <f t="shared" si="418"/>
        <v>2019</v>
      </c>
      <c r="C13347" s="17">
        <v>43586</v>
      </c>
      <c r="D13347" s="18" t="s">
        <v>314</v>
      </c>
      <c r="E13347" s="18" t="s">
        <v>330</v>
      </c>
      <c r="F13347" s="18" t="str">
        <f t="shared" si="417"/>
        <v>Chicopee-Total Volumetric Charge-43586</v>
      </c>
      <c r="G13347" s="11" t="s">
        <v>131</v>
      </c>
      <c r="H13347" s="11" t="s">
        <v>55</v>
      </c>
      <c r="I13347" s="11" t="s">
        <v>55</v>
      </c>
      <c r="J13347" s="11" t="s">
        <v>55</v>
      </c>
      <c r="K13347" s="11" t="str">
        <f>IFERROR(INDEX('EDC Component Dictionary'!$C$5:$C$37,MATCH('Rates Database'!J13347,'EDC Component Dictionary'!$B$5:$B$37,0)), "Energy Supply")</f>
        <v>Energy Supply</v>
      </c>
      <c r="L13347" s="12">
        <v>0.13314999999999999</v>
      </c>
      <c r="M13347" s="12"/>
    </row>
    <row r="13348" spans="1:13" x14ac:dyDescent="0.3">
      <c r="A13348" s="18">
        <v>13346</v>
      </c>
      <c r="B13348" s="18">
        <f t="shared" si="418"/>
        <v>2019</v>
      </c>
      <c r="C13348" s="17">
        <v>43586</v>
      </c>
      <c r="D13348" s="18" t="s">
        <v>314</v>
      </c>
      <c r="E13348" s="18" t="s">
        <v>331</v>
      </c>
      <c r="F13348" s="18" t="str">
        <f t="shared" si="417"/>
        <v>Marblehead-Total Volumetric Charge-43586</v>
      </c>
      <c r="G13348" s="11" t="s">
        <v>131</v>
      </c>
      <c r="H13348" s="11" t="s">
        <v>55</v>
      </c>
      <c r="I13348" s="11" t="s">
        <v>55</v>
      </c>
      <c r="J13348" s="11" t="s">
        <v>55</v>
      </c>
      <c r="K13348" s="11" t="str">
        <f>IFERROR(INDEX('EDC Component Dictionary'!$C$5:$C$37,MATCH('Rates Database'!J13348,'EDC Component Dictionary'!$B$5:$B$37,0)), "Energy Supply")</f>
        <v>Energy Supply</v>
      </c>
      <c r="L13348" s="12">
        <v>0.16950000000000001</v>
      </c>
      <c r="M13348" s="12"/>
    </row>
    <row r="13349" spans="1:13" x14ac:dyDescent="0.3">
      <c r="A13349" s="18">
        <v>13347</v>
      </c>
      <c r="B13349" s="18">
        <f t="shared" si="418"/>
        <v>2019</v>
      </c>
      <c r="C13349" s="17">
        <v>43586</v>
      </c>
      <c r="D13349" s="18" t="s">
        <v>314</v>
      </c>
      <c r="E13349" s="18" t="s">
        <v>332</v>
      </c>
      <c r="F13349" s="18" t="str">
        <f t="shared" si="417"/>
        <v>Hingham-Total Volumetric Charge-43586</v>
      </c>
      <c r="G13349" s="11" t="s">
        <v>131</v>
      </c>
      <c r="H13349" s="11" t="s">
        <v>55</v>
      </c>
      <c r="I13349" s="11" t="s">
        <v>55</v>
      </c>
      <c r="J13349" s="11" t="s">
        <v>55</v>
      </c>
      <c r="K13349" s="11" t="str">
        <f>IFERROR(INDEX('EDC Component Dictionary'!$C$5:$C$37,MATCH('Rates Database'!J13349,'EDC Component Dictionary'!$B$5:$B$37,0)), "Energy Supply")</f>
        <v>Energy Supply</v>
      </c>
      <c r="L13349" s="12">
        <v>0.131804</v>
      </c>
      <c r="M13349" s="12"/>
    </row>
    <row r="13350" spans="1:13" x14ac:dyDescent="0.3">
      <c r="A13350" s="18">
        <v>13348</v>
      </c>
      <c r="B13350" s="18">
        <f t="shared" si="418"/>
        <v>2019</v>
      </c>
      <c r="C13350" s="17">
        <v>43586</v>
      </c>
      <c r="D13350" s="18" t="s">
        <v>314</v>
      </c>
      <c r="E13350" s="18" t="s">
        <v>333</v>
      </c>
      <c r="F13350" s="18" t="str">
        <f t="shared" si="417"/>
        <v>South Hadley-Total Volumetric Charge-43586</v>
      </c>
      <c r="G13350" s="11" t="s">
        <v>131</v>
      </c>
      <c r="H13350" s="11" t="s">
        <v>55</v>
      </c>
      <c r="I13350" s="11" t="s">
        <v>55</v>
      </c>
      <c r="J13350" s="11" t="s">
        <v>55</v>
      </c>
      <c r="K13350" s="11" t="str">
        <f>IFERROR(INDEX('EDC Component Dictionary'!$C$5:$C$37,MATCH('Rates Database'!J13350,'EDC Component Dictionary'!$B$5:$B$37,0)), "Energy Supply")</f>
        <v>Energy Supply</v>
      </c>
      <c r="L13350" s="12">
        <v>0.14174519999999999</v>
      </c>
      <c r="M13350" s="12"/>
    </row>
    <row r="13351" spans="1:13" x14ac:dyDescent="0.3">
      <c r="A13351" s="18">
        <v>13349</v>
      </c>
      <c r="B13351" s="18">
        <f t="shared" si="418"/>
        <v>2019</v>
      </c>
      <c r="C13351" s="17">
        <v>43586</v>
      </c>
      <c r="D13351" s="18" t="s">
        <v>314</v>
      </c>
      <c r="E13351" s="18" t="s">
        <v>334</v>
      </c>
      <c r="F13351" s="18" t="str">
        <f t="shared" si="417"/>
        <v>Georgetown-Total Volumetric Charge-43586</v>
      </c>
      <c r="G13351" s="11" t="s">
        <v>131</v>
      </c>
      <c r="H13351" s="11" t="s">
        <v>55</v>
      </c>
      <c r="I13351" s="11" t="s">
        <v>55</v>
      </c>
      <c r="J13351" s="11" t="s">
        <v>55</v>
      </c>
      <c r="K13351" s="11" t="str">
        <f>IFERROR(INDEX('EDC Component Dictionary'!$C$5:$C$37,MATCH('Rates Database'!J13351,'EDC Component Dictionary'!$B$5:$B$37,0)), "Energy Supply")</f>
        <v>Energy Supply</v>
      </c>
      <c r="L13351" s="12">
        <v>0.16039500000000001</v>
      </c>
      <c r="M13351" s="12"/>
    </row>
    <row r="13352" spans="1:13" x14ac:dyDescent="0.3">
      <c r="A13352" s="18">
        <v>13350</v>
      </c>
      <c r="B13352" s="18">
        <f t="shared" si="418"/>
        <v>2019</v>
      </c>
      <c r="C13352" s="17">
        <v>43586</v>
      </c>
      <c r="D13352" s="18" t="s">
        <v>314</v>
      </c>
      <c r="E13352" s="18" t="s">
        <v>335</v>
      </c>
      <c r="F13352" s="18" t="str">
        <f t="shared" si="417"/>
        <v>Sterling-Total Volumetric Charge-43586</v>
      </c>
      <c r="G13352" s="11" t="s">
        <v>131</v>
      </c>
      <c r="H13352" s="11" t="s">
        <v>55</v>
      </c>
      <c r="I13352" s="11" t="s">
        <v>55</v>
      </c>
      <c r="J13352" s="11" t="s">
        <v>55</v>
      </c>
      <c r="K13352" s="11" t="str">
        <f>IFERROR(INDEX('EDC Component Dictionary'!$C$5:$C$37,MATCH('Rates Database'!J13352,'EDC Component Dictionary'!$B$5:$B$37,0)), "Energy Supply")</f>
        <v>Energy Supply</v>
      </c>
      <c r="L13352" s="12">
        <v>0.12855</v>
      </c>
      <c r="M13352" s="12"/>
    </row>
    <row r="13353" spans="1:13" x14ac:dyDescent="0.3">
      <c r="A13353" s="18">
        <v>13351</v>
      </c>
      <c r="B13353" s="18">
        <f t="shared" si="418"/>
        <v>2019</v>
      </c>
      <c r="C13353" s="17">
        <v>43586</v>
      </c>
      <c r="D13353" s="18" t="s">
        <v>314</v>
      </c>
      <c r="E13353" s="18" t="s">
        <v>336</v>
      </c>
      <c r="F13353" s="18" t="str">
        <f t="shared" si="417"/>
        <v>Littleton-Total Volumetric Charge-43586</v>
      </c>
      <c r="G13353" s="11" t="s">
        <v>131</v>
      </c>
      <c r="H13353" s="11" t="s">
        <v>55</v>
      </c>
      <c r="I13353" s="11" t="s">
        <v>55</v>
      </c>
      <c r="J13353" s="11" t="s">
        <v>55</v>
      </c>
      <c r="K13353" s="11" t="str">
        <f>IFERROR(INDEX('EDC Component Dictionary'!$C$5:$C$37,MATCH('Rates Database'!J13353,'EDC Component Dictionary'!$B$5:$B$37,0)), "Energy Supply")</f>
        <v>Energy Supply</v>
      </c>
      <c r="L13353" s="12">
        <v>0.123876999999999</v>
      </c>
      <c r="M13353" s="12"/>
    </row>
    <row r="13354" spans="1:13" x14ac:dyDescent="0.3">
      <c r="A13354" s="18">
        <v>13352</v>
      </c>
      <c r="B13354" s="18">
        <f t="shared" si="418"/>
        <v>2019</v>
      </c>
      <c r="C13354" s="17">
        <v>43586</v>
      </c>
      <c r="D13354" s="18" t="s">
        <v>314</v>
      </c>
      <c r="E13354" s="18" t="s">
        <v>337</v>
      </c>
      <c r="F13354" s="18" t="str">
        <f t="shared" si="417"/>
        <v>Boylston-Total Volumetric Charge-43586</v>
      </c>
      <c r="G13354" s="11" t="s">
        <v>131</v>
      </c>
      <c r="H13354" s="11" t="s">
        <v>55</v>
      </c>
      <c r="I13354" s="11" t="s">
        <v>55</v>
      </c>
      <c r="J13354" s="11" t="s">
        <v>55</v>
      </c>
      <c r="K13354" s="11" t="str">
        <f>IFERROR(INDEX('EDC Component Dictionary'!$C$5:$C$37,MATCH('Rates Database'!J13354,'EDC Component Dictionary'!$B$5:$B$37,0)), "Energy Supply")</f>
        <v>Energy Supply</v>
      </c>
      <c r="L13354" s="12">
        <v>0.14449999999999999</v>
      </c>
      <c r="M13354" s="12"/>
    </row>
    <row r="13355" spans="1:13" x14ac:dyDescent="0.3">
      <c r="A13355" s="18">
        <v>13353</v>
      </c>
      <c r="B13355" s="18">
        <f t="shared" si="418"/>
        <v>2019</v>
      </c>
      <c r="C13355" s="17">
        <v>43586</v>
      </c>
      <c r="D13355" s="18" t="s">
        <v>314</v>
      </c>
      <c r="E13355" s="18" t="s">
        <v>338</v>
      </c>
      <c r="F13355" s="18" t="str">
        <f t="shared" si="417"/>
        <v>Princeton-Total Volumetric Charge-43586</v>
      </c>
      <c r="G13355" s="11" t="s">
        <v>131</v>
      </c>
      <c r="H13355" s="11" t="s">
        <v>55</v>
      </c>
      <c r="I13355" s="11" t="s">
        <v>55</v>
      </c>
      <c r="J13355" s="11" t="s">
        <v>55</v>
      </c>
      <c r="K13355" s="11" t="str">
        <f>IFERROR(INDEX('EDC Component Dictionary'!$C$5:$C$37,MATCH('Rates Database'!J13355,'EDC Component Dictionary'!$B$5:$B$37,0)), "Energy Supply")</f>
        <v>Energy Supply</v>
      </c>
      <c r="L13355" s="12">
        <v>0.235124999999999</v>
      </c>
      <c r="M13355" s="12"/>
    </row>
    <row r="13356" spans="1:13" x14ac:dyDescent="0.3">
      <c r="A13356" s="18">
        <v>13354</v>
      </c>
      <c r="B13356" s="18">
        <f t="shared" si="418"/>
        <v>2019</v>
      </c>
      <c r="C13356" s="17">
        <v>43586</v>
      </c>
      <c r="D13356" s="18" t="s">
        <v>314</v>
      </c>
      <c r="E13356" s="18" t="s">
        <v>347</v>
      </c>
      <c r="F13356" s="18" t="str">
        <f t="shared" si="417"/>
        <v>Middleborough-Total Volumetric Charge-43586</v>
      </c>
      <c r="G13356" s="11" t="s">
        <v>131</v>
      </c>
      <c r="H13356" s="11" t="s">
        <v>55</v>
      </c>
      <c r="I13356" s="11" t="s">
        <v>55</v>
      </c>
      <c r="J13356" s="11" t="s">
        <v>55</v>
      </c>
      <c r="K13356" s="11" t="str">
        <f>IFERROR(INDEX('EDC Component Dictionary'!$C$5:$C$37,MATCH('Rates Database'!J13356,'EDC Component Dictionary'!$B$5:$B$37,0)), "Energy Supply")</f>
        <v>Energy Supply</v>
      </c>
      <c r="L13356" s="12">
        <v>0.14199999999999999</v>
      </c>
      <c r="M13356" s="12"/>
    </row>
    <row r="13357" spans="1:13" x14ac:dyDescent="0.3">
      <c r="A13357" s="18">
        <v>13355</v>
      </c>
      <c r="B13357" s="18">
        <f t="shared" si="418"/>
        <v>2019</v>
      </c>
      <c r="C13357" s="17">
        <v>43586</v>
      </c>
      <c r="D13357" s="18" t="s">
        <v>314</v>
      </c>
      <c r="E13357" s="18" t="s">
        <v>339</v>
      </c>
      <c r="F13357" s="18" t="str">
        <f t="shared" si="417"/>
        <v>Rowley-Total Volumetric Charge-43586</v>
      </c>
      <c r="G13357" s="11" t="s">
        <v>131</v>
      </c>
      <c r="H13357" s="11" t="s">
        <v>55</v>
      </c>
      <c r="I13357" s="11" t="s">
        <v>55</v>
      </c>
      <c r="J13357" s="11" t="s">
        <v>55</v>
      </c>
      <c r="K13357" s="11" t="str">
        <f>IFERROR(INDEX('EDC Component Dictionary'!$C$5:$C$37,MATCH('Rates Database'!J13357,'EDC Component Dictionary'!$B$5:$B$37,0)), "Energy Supply")</f>
        <v>Energy Supply</v>
      </c>
      <c r="L13357" s="12">
        <v>0.17349999999999999</v>
      </c>
      <c r="M13357" s="12"/>
    </row>
    <row r="13358" spans="1:13" x14ac:dyDescent="0.3">
      <c r="A13358" s="18">
        <v>13356</v>
      </c>
      <c r="B13358" s="18">
        <f t="shared" si="418"/>
        <v>2019</v>
      </c>
      <c r="C13358" s="17">
        <v>43586</v>
      </c>
      <c r="D13358" s="18" t="s">
        <v>314</v>
      </c>
      <c r="E13358" s="18" t="s">
        <v>340</v>
      </c>
      <c r="F13358" s="18" t="str">
        <f t="shared" si="417"/>
        <v>Wakefield-Total Volumetric Charge-43586</v>
      </c>
      <c r="G13358" s="11" t="s">
        <v>131</v>
      </c>
      <c r="H13358" s="11" t="s">
        <v>55</v>
      </c>
      <c r="I13358" s="11" t="s">
        <v>55</v>
      </c>
      <c r="J13358" s="11" t="s">
        <v>55</v>
      </c>
      <c r="K13358" s="11" t="str">
        <f>IFERROR(INDEX('EDC Component Dictionary'!$C$5:$C$37,MATCH('Rates Database'!J13358,'EDC Component Dictionary'!$B$5:$B$37,0)), "Energy Supply")</f>
        <v>Energy Supply</v>
      </c>
      <c r="L13358" s="12">
        <v>0.1575</v>
      </c>
      <c r="M13358" s="12"/>
    </row>
    <row r="13359" spans="1:13" x14ac:dyDescent="0.3">
      <c r="A13359" s="18">
        <v>13357</v>
      </c>
      <c r="B13359" s="18">
        <f t="shared" si="418"/>
        <v>2019</v>
      </c>
      <c r="C13359" s="17">
        <v>43586</v>
      </c>
      <c r="D13359" s="18" t="s">
        <v>314</v>
      </c>
      <c r="E13359" s="18" t="s">
        <v>341</v>
      </c>
      <c r="F13359" s="18" t="str">
        <f t="shared" si="417"/>
        <v>Hull-Total Volumetric Charge-43586</v>
      </c>
      <c r="G13359" s="11" t="s">
        <v>131</v>
      </c>
      <c r="H13359" s="11" t="s">
        <v>55</v>
      </c>
      <c r="I13359" s="11" t="s">
        <v>55</v>
      </c>
      <c r="J13359" s="11" t="s">
        <v>55</v>
      </c>
      <c r="K13359" s="11" t="str">
        <f>IFERROR(INDEX('EDC Component Dictionary'!$C$5:$C$37,MATCH('Rates Database'!J13359,'EDC Component Dictionary'!$B$5:$B$37,0)), "Energy Supply")</f>
        <v>Energy Supply</v>
      </c>
      <c r="L13359" s="12">
        <v>0.154199999999999</v>
      </c>
      <c r="M13359" s="12"/>
    </row>
    <row r="13360" spans="1:13" x14ac:dyDescent="0.3">
      <c r="A13360" s="18">
        <v>13358</v>
      </c>
      <c r="B13360" s="18">
        <f t="shared" si="418"/>
        <v>2019</v>
      </c>
      <c r="C13360" s="17">
        <v>43586</v>
      </c>
      <c r="D13360" s="18" t="s">
        <v>314</v>
      </c>
      <c r="E13360" s="18" t="s">
        <v>342</v>
      </c>
      <c r="F13360" s="18" t="str">
        <f t="shared" si="417"/>
        <v>North Attleborough-Total Volumetric Charge-43586</v>
      </c>
      <c r="G13360" s="11" t="s">
        <v>131</v>
      </c>
      <c r="H13360" s="11" t="s">
        <v>55</v>
      </c>
      <c r="I13360" s="11" t="s">
        <v>55</v>
      </c>
      <c r="J13360" s="11" t="s">
        <v>55</v>
      </c>
      <c r="K13360" s="11" t="str">
        <f>IFERROR(INDEX('EDC Component Dictionary'!$C$5:$C$37,MATCH('Rates Database'!J13360,'EDC Component Dictionary'!$B$5:$B$37,0)), "Energy Supply")</f>
        <v>Energy Supply</v>
      </c>
      <c r="L13360" s="12">
        <v>0.14615999999999901</v>
      </c>
      <c r="M13360" s="12"/>
    </row>
    <row r="13361" spans="1:13" x14ac:dyDescent="0.3">
      <c r="A13361" s="18">
        <v>13359</v>
      </c>
      <c r="B13361" s="18">
        <f t="shared" si="418"/>
        <v>2019</v>
      </c>
      <c r="C13361" s="17">
        <v>43586</v>
      </c>
      <c r="D13361" s="18" t="s">
        <v>314</v>
      </c>
      <c r="E13361" s="18" t="s">
        <v>343</v>
      </c>
      <c r="F13361" s="18" t="str">
        <f t="shared" si="417"/>
        <v>Holden-Total Volumetric Charge-43586</v>
      </c>
      <c r="G13361" s="11" t="s">
        <v>131</v>
      </c>
      <c r="H13361" s="11" t="s">
        <v>55</v>
      </c>
      <c r="I13361" s="11" t="s">
        <v>55</v>
      </c>
      <c r="J13361" s="11" t="s">
        <v>55</v>
      </c>
      <c r="K13361" s="11" t="str">
        <f>IFERROR(INDEX('EDC Component Dictionary'!$C$5:$C$37,MATCH('Rates Database'!J13361,'EDC Component Dictionary'!$B$5:$B$37,0)), "Energy Supply")</f>
        <v>Energy Supply</v>
      </c>
      <c r="L13361" s="12">
        <v>0.12554299999999999</v>
      </c>
      <c r="M13361" s="12"/>
    </row>
    <row r="13362" spans="1:13" x14ac:dyDescent="0.3">
      <c r="A13362" s="18">
        <v>13360</v>
      </c>
      <c r="B13362" s="18">
        <f t="shared" si="418"/>
        <v>2019</v>
      </c>
      <c r="C13362" s="17">
        <v>43586</v>
      </c>
      <c r="D13362" s="18" t="s">
        <v>314</v>
      </c>
      <c r="E13362" s="18" t="s">
        <v>344</v>
      </c>
      <c r="F13362" s="18" t="str">
        <f t="shared" si="417"/>
        <v>Norwood-Total Volumetric Charge-43586</v>
      </c>
      <c r="G13362" s="11" t="s">
        <v>131</v>
      </c>
      <c r="H13362" s="11" t="s">
        <v>55</v>
      </c>
      <c r="I13362" s="11" t="s">
        <v>55</v>
      </c>
      <c r="J13362" s="11" t="s">
        <v>55</v>
      </c>
      <c r="K13362" s="11" t="str">
        <f>IFERROR(INDEX('EDC Component Dictionary'!$C$5:$C$37,MATCH('Rates Database'!J13362,'EDC Component Dictionary'!$B$5:$B$37,0)), "Energy Supply")</f>
        <v>Energy Supply</v>
      </c>
      <c r="L13362" s="12">
        <v>0.16263</v>
      </c>
      <c r="M13362" s="12"/>
    </row>
    <row r="13363" spans="1:13" x14ac:dyDescent="0.3">
      <c r="A13363" s="18">
        <v>13361</v>
      </c>
      <c r="B13363" s="18">
        <f t="shared" si="418"/>
        <v>2019</v>
      </c>
      <c r="C13363" s="17">
        <v>43586</v>
      </c>
      <c r="D13363" s="18" t="s">
        <v>314</v>
      </c>
      <c r="E13363" s="18" t="s">
        <v>345</v>
      </c>
      <c r="F13363" s="18" t="str">
        <f t="shared" si="417"/>
        <v>Russell-Total Volumetric Charge-43586</v>
      </c>
      <c r="G13363" s="11" t="s">
        <v>131</v>
      </c>
      <c r="H13363" s="11" t="s">
        <v>55</v>
      </c>
      <c r="I13363" s="11" t="s">
        <v>55</v>
      </c>
      <c r="J13363" s="11" t="s">
        <v>55</v>
      </c>
      <c r="K13363" s="11" t="str">
        <f>IFERROR(INDEX('EDC Component Dictionary'!$C$5:$C$37,MATCH('Rates Database'!J13363,'EDC Component Dictionary'!$B$5:$B$37,0)), "Energy Supply")</f>
        <v>Energy Supply</v>
      </c>
      <c r="L13363" s="12">
        <v>0.17399999999999999</v>
      </c>
      <c r="M13363" s="12"/>
    </row>
    <row r="13364" spans="1:13" x14ac:dyDescent="0.3">
      <c r="A13364" s="18">
        <v>13362</v>
      </c>
      <c r="B13364" s="18">
        <f t="shared" si="418"/>
        <v>2019</v>
      </c>
      <c r="C13364" s="17">
        <v>43586</v>
      </c>
      <c r="D13364" s="18" t="s">
        <v>314</v>
      </c>
      <c r="E13364" s="18" t="s">
        <v>346</v>
      </c>
      <c r="F13364" s="18" t="str">
        <f t="shared" si="417"/>
        <v>Chester-Total Volumetric Charge-43586</v>
      </c>
      <c r="G13364" s="11" t="s">
        <v>131</v>
      </c>
      <c r="H13364" s="11" t="s">
        <v>55</v>
      </c>
      <c r="I13364" s="11" t="s">
        <v>55</v>
      </c>
      <c r="J13364" s="11" t="s">
        <v>55</v>
      </c>
      <c r="K13364" s="11" t="str">
        <f>IFERROR(INDEX('EDC Component Dictionary'!$C$5:$C$37,MATCH('Rates Database'!J13364,'EDC Component Dictionary'!$B$5:$B$37,0)), "Energy Supply")</f>
        <v>Energy Supply</v>
      </c>
      <c r="L13364" s="12">
        <v>0.18515119999999999</v>
      </c>
      <c r="M13364" s="12"/>
    </row>
    <row r="13365" spans="1:13" x14ac:dyDescent="0.3">
      <c r="A13365" s="18">
        <v>13363</v>
      </c>
      <c r="B13365" s="18">
        <f t="shared" si="418"/>
        <v>2022</v>
      </c>
      <c r="C13365" s="17">
        <v>44621</v>
      </c>
      <c r="D13365" s="18" t="s">
        <v>314</v>
      </c>
      <c r="E13365" s="18" t="s">
        <v>315</v>
      </c>
      <c r="F13365" s="18" t="str">
        <f t="shared" si="417"/>
        <v>Holyoke-Total Volumetric Charge-44621</v>
      </c>
      <c r="G13365" s="11" t="s">
        <v>131</v>
      </c>
      <c r="H13365" s="11" t="s">
        <v>55</v>
      </c>
      <c r="I13365" s="11" t="s">
        <v>55</v>
      </c>
      <c r="J13365" s="11" t="s">
        <v>55</v>
      </c>
      <c r="K13365" s="11" t="str">
        <f>IFERROR(INDEX('EDC Component Dictionary'!$C$5:$C$37,MATCH('Rates Database'!J13365,'EDC Component Dictionary'!$B$5:$B$37,0)), "Energy Supply")</f>
        <v>Energy Supply</v>
      </c>
      <c r="L13365" s="12">
        <v>0.12851599999999999</v>
      </c>
      <c r="M13365" s="12"/>
    </row>
    <row r="13366" spans="1:13" x14ac:dyDescent="0.3">
      <c r="A13366" s="18">
        <v>13364</v>
      </c>
      <c r="B13366" s="18">
        <f t="shared" si="418"/>
        <v>2022</v>
      </c>
      <c r="C13366" s="17">
        <v>44621</v>
      </c>
      <c r="D13366" s="18" t="s">
        <v>314</v>
      </c>
      <c r="E13366" s="18" t="s">
        <v>316</v>
      </c>
      <c r="F13366" s="18" t="str">
        <f t="shared" si="417"/>
        <v>West Boylston-Total Volumetric Charge-44621</v>
      </c>
      <c r="G13366" s="11" t="s">
        <v>131</v>
      </c>
      <c r="H13366" s="11" t="s">
        <v>55</v>
      </c>
      <c r="I13366" s="11" t="s">
        <v>55</v>
      </c>
      <c r="J13366" s="11" t="s">
        <v>55</v>
      </c>
      <c r="K13366" s="11" t="str">
        <f>IFERROR(INDEX('EDC Component Dictionary'!$C$5:$C$37,MATCH('Rates Database'!J13366,'EDC Component Dictionary'!$B$5:$B$37,0)), "Energy Supply")</f>
        <v>Energy Supply</v>
      </c>
      <c r="L13366" s="12">
        <v>0.128359999999999</v>
      </c>
      <c r="M13366" s="12"/>
    </row>
    <row r="13367" spans="1:13" x14ac:dyDescent="0.3">
      <c r="A13367" s="18">
        <v>13365</v>
      </c>
      <c r="B13367" s="18">
        <f t="shared" si="418"/>
        <v>2022</v>
      </c>
      <c r="C13367" s="17">
        <v>44621</v>
      </c>
      <c r="D13367" s="18" t="s">
        <v>314</v>
      </c>
      <c r="E13367" s="18" t="s">
        <v>317</v>
      </c>
      <c r="F13367" s="18" t="str">
        <f t="shared" si="417"/>
        <v>Danvers-Total Volumetric Charge-44621</v>
      </c>
      <c r="G13367" s="11" t="s">
        <v>131</v>
      </c>
      <c r="H13367" s="11" t="s">
        <v>55</v>
      </c>
      <c r="I13367" s="11" t="s">
        <v>55</v>
      </c>
      <c r="J13367" s="11" t="s">
        <v>55</v>
      </c>
      <c r="K13367" s="11" t="str">
        <f>IFERROR(INDEX('EDC Component Dictionary'!$C$5:$C$37,MATCH('Rates Database'!J13367,'EDC Component Dictionary'!$B$5:$B$37,0)), "Energy Supply")</f>
        <v>Energy Supply</v>
      </c>
      <c r="L13367" s="12">
        <v>0.13739999999999999</v>
      </c>
      <c r="M13367" s="12"/>
    </row>
    <row r="13368" spans="1:13" x14ac:dyDescent="0.3">
      <c r="A13368" s="18">
        <v>13366</v>
      </c>
      <c r="B13368" s="18">
        <f t="shared" si="418"/>
        <v>2022</v>
      </c>
      <c r="C13368" s="17">
        <v>44621</v>
      </c>
      <c r="D13368" s="18" t="s">
        <v>314</v>
      </c>
      <c r="E13368" s="18" t="s">
        <v>318</v>
      </c>
      <c r="F13368" s="18" t="str">
        <f t="shared" si="417"/>
        <v>Peabody-Total Volumetric Charge-44621</v>
      </c>
      <c r="G13368" s="11" t="s">
        <v>131</v>
      </c>
      <c r="H13368" s="11" t="s">
        <v>55</v>
      </c>
      <c r="I13368" s="11" t="s">
        <v>55</v>
      </c>
      <c r="J13368" s="11" t="s">
        <v>55</v>
      </c>
      <c r="K13368" s="11" t="str">
        <f>IFERROR(INDEX('EDC Component Dictionary'!$C$5:$C$37,MATCH('Rates Database'!J13368,'EDC Component Dictionary'!$B$5:$B$37,0)), "Energy Supply")</f>
        <v>Energy Supply</v>
      </c>
      <c r="L13368" s="12">
        <v>0.10662000000000001</v>
      </c>
      <c r="M13368" s="12"/>
    </row>
    <row r="13369" spans="1:13" x14ac:dyDescent="0.3">
      <c r="A13369" s="18">
        <v>13367</v>
      </c>
      <c r="B13369" s="18">
        <f t="shared" si="418"/>
        <v>2022</v>
      </c>
      <c r="C13369" s="17">
        <v>44621</v>
      </c>
      <c r="D13369" s="18" t="s">
        <v>314</v>
      </c>
      <c r="E13369" s="18" t="s">
        <v>319</v>
      </c>
      <c r="F13369" s="18" t="str">
        <f t="shared" si="417"/>
        <v>Ashburnham-Total Volumetric Charge-44621</v>
      </c>
      <c r="G13369" s="11" t="s">
        <v>131</v>
      </c>
      <c r="H13369" s="11" t="s">
        <v>55</v>
      </c>
      <c r="I13369" s="11" t="s">
        <v>55</v>
      </c>
      <c r="J13369" s="11" t="s">
        <v>55</v>
      </c>
      <c r="K13369" s="11" t="str">
        <f>IFERROR(INDEX('EDC Component Dictionary'!$C$5:$C$37,MATCH('Rates Database'!J13369,'EDC Component Dictionary'!$B$5:$B$37,0)), "Energy Supply")</f>
        <v>Energy Supply</v>
      </c>
      <c r="L13369" s="12">
        <v>0.13869999999999999</v>
      </c>
      <c r="M13369" s="12"/>
    </row>
    <row r="13370" spans="1:13" x14ac:dyDescent="0.3">
      <c r="A13370" s="18">
        <v>13368</v>
      </c>
      <c r="B13370" s="18">
        <f t="shared" si="418"/>
        <v>2022</v>
      </c>
      <c r="C13370" s="17">
        <v>44621</v>
      </c>
      <c r="D13370" s="18" t="s">
        <v>314</v>
      </c>
      <c r="E13370" s="18" t="s">
        <v>320</v>
      </c>
      <c r="F13370" s="18" t="str">
        <f t="shared" si="417"/>
        <v>Mansfield-Total Volumetric Charge-44621</v>
      </c>
      <c r="G13370" s="11" t="s">
        <v>131</v>
      </c>
      <c r="H13370" s="11" t="s">
        <v>55</v>
      </c>
      <c r="I13370" s="11" t="s">
        <v>55</v>
      </c>
      <c r="J13370" s="11" t="s">
        <v>55</v>
      </c>
      <c r="K13370" s="11" t="str">
        <f>IFERROR(INDEX('EDC Component Dictionary'!$C$5:$C$37,MATCH('Rates Database'!J13370,'EDC Component Dictionary'!$B$5:$B$37,0)), "Energy Supply")</f>
        <v>Energy Supply</v>
      </c>
      <c r="L13370" s="12">
        <v>0.10235999999999899</v>
      </c>
      <c r="M13370" s="12"/>
    </row>
    <row r="13371" spans="1:13" x14ac:dyDescent="0.3">
      <c r="A13371" s="18">
        <v>13369</v>
      </c>
      <c r="B13371" s="18">
        <f t="shared" si="418"/>
        <v>2022</v>
      </c>
      <c r="C13371" s="17">
        <v>44621</v>
      </c>
      <c r="D13371" s="18" t="s">
        <v>314</v>
      </c>
      <c r="E13371" s="18" t="s">
        <v>321</v>
      </c>
      <c r="F13371" s="18" t="str">
        <f t="shared" si="417"/>
        <v>Braintree-Total Volumetric Charge-44621</v>
      </c>
      <c r="G13371" s="11" t="s">
        <v>131</v>
      </c>
      <c r="H13371" s="11" t="s">
        <v>55</v>
      </c>
      <c r="I13371" s="11" t="s">
        <v>55</v>
      </c>
      <c r="J13371" s="11" t="s">
        <v>55</v>
      </c>
      <c r="K13371" s="11" t="str">
        <f>IFERROR(INDEX('EDC Component Dictionary'!$C$5:$C$37,MATCH('Rates Database'!J13371,'EDC Component Dictionary'!$B$5:$B$37,0)), "Energy Supply")</f>
        <v>Energy Supply</v>
      </c>
      <c r="L13371" s="12">
        <v>0.14049899999999901</v>
      </c>
      <c r="M13371" s="12"/>
    </row>
    <row r="13372" spans="1:13" x14ac:dyDescent="0.3">
      <c r="A13372" s="18">
        <v>13370</v>
      </c>
      <c r="B13372" s="18">
        <f t="shared" si="418"/>
        <v>2022</v>
      </c>
      <c r="C13372" s="17">
        <v>44621</v>
      </c>
      <c r="D13372" s="18" t="s">
        <v>314</v>
      </c>
      <c r="E13372" s="18" t="s">
        <v>322</v>
      </c>
      <c r="F13372" s="18" t="str">
        <f t="shared" si="417"/>
        <v>Paxton-Total Volumetric Charge-44621</v>
      </c>
      <c r="G13372" s="11" t="s">
        <v>131</v>
      </c>
      <c r="H13372" s="11" t="s">
        <v>55</v>
      </c>
      <c r="I13372" s="11" t="s">
        <v>55</v>
      </c>
      <c r="J13372" s="11" t="s">
        <v>55</v>
      </c>
      <c r="K13372" s="11" t="str">
        <f>IFERROR(INDEX('EDC Component Dictionary'!$C$5:$C$37,MATCH('Rates Database'!J13372,'EDC Component Dictionary'!$B$5:$B$37,0)), "Energy Supply")</f>
        <v>Energy Supply</v>
      </c>
      <c r="L13372" s="12">
        <v>0.13561999999999999</v>
      </c>
      <c r="M13372" s="12"/>
    </row>
    <row r="13373" spans="1:13" x14ac:dyDescent="0.3">
      <c r="A13373" s="18">
        <v>13371</v>
      </c>
      <c r="B13373" s="18">
        <f t="shared" si="418"/>
        <v>2022</v>
      </c>
      <c r="C13373" s="17">
        <v>44621</v>
      </c>
      <c r="D13373" s="18" t="s">
        <v>314</v>
      </c>
      <c r="E13373" s="18" t="s">
        <v>323</v>
      </c>
      <c r="F13373" s="18" t="str">
        <f t="shared" si="417"/>
        <v>Templeton-Total Volumetric Charge-44621</v>
      </c>
      <c r="G13373" s="11" t="s">
        <v>131</v>
      </c>
      <c r="H13373" s="11" t="s">
        <v>55</v>
      </c>
      <c r="I13373" s="11" t="s">
        <v>55</v>
      </c>
      <c r="J13373" s="11" t="s">
        <v>55</v>
      </c>
      <c r="K13373" s="11" t="str">
        <f>IFERROR(INDEX('EDC Component Dictionary'!$C$5:$C$37,MATCH('Rates Database'!J13373,'EDC Component Dictionary'!$B$5:$B$37,0)), "Energy Supply")</f>
        <v>Energy Supply</v>
      </c>
      <c r="L13373" s="12">
        <v>0.13407999999999901</v>
      </c>
      <c r="M13373" s="12"/>
    </row>
    <row r="13374" spans="1:13" x14ac:dyDescent="0.3">
      <c r="A13374" s="18">
        <v>13372</v>
      </c>
      <c r="B13374" s="18">
        <f t="shared" si="418"/>
        <v>2022</v>
      </c>
      <c r="C13374" s="17">
        <v>44621</v>
      </c>
      <c r="D13374" s="18" t="s">
        <v>314</v>
      </c>
      <c r="E13374" s="18" t="s">
        <v>324</v>
      </c>
      <c r="F13374" s="18" t="str">
        <f t="shared" si="417"/>
        <v>Hudson-Total Volumetric Charge-44621</v>
      </c>
      <c r="G13374" s="11" t="s">
        <v>131</v>
      </c>
      <c r="H13374" s="11" t="s">
        <v>55</v>
      </c>
      <c r="I13374" s="11" t="s">
        <v>55</v>
      </c>
      <c r="J13374" s="11" t="s">
        <v>55</v>
      </c>
      <c r="K13374" s="11" t="str">
        <f>IFERROR(INDEX('EDC Component Dictionary'!$C$5:$C$37,MATCH('Rates Database'!J13374,'EDC Component Dictionary'!$B$5:$B$37,0)), "Energy Supply")</f>
        <v>Energy Supply</v>
      </c>
      <c r="L13374" s="12">
        <v>0.119139999999999</v>
      </c>
      <c r="M13374" s="12"/>
    </row>
    <row r="13375" spans="1:13" x14ac:dyDescent="0.3">
      <c r="A13375" s="18">
        <v>13373</v>
      </c>
      <c r="B13375" s="18">
        <f t="shared" si="418"/>
        <v>2022</v>
      </c>
      <c r="C13375" s="17">
        <v>44621</v>
      </c>
      <c r="D13375" s="18" t="s">
        <v>314</v>
      </c>
      <c r="E13375" s="18" t="s">
        <v>325</v>
      </c>
      <c r="F13375" s="18" t="str">
        <f t="shared" si="417"/>
        <v>Reading-Total Volumetric Charge-44621</v>
      </c>
      <c r="G13375" s="11" t="s">
        <v>131</v>
      </c>
      <c r="H13375" s="11" t="s">
        <v>55</v>
      </c>
      <c r="I13375" s="11" t="s">
        <v>55</v>
      </c>
      <c r="J13375" s="11" t="s">
        <v>55</v>
      </c>
      <c r="K13375" s="11" t="str">
        <f>IFERROR(INDEX('EDC Component Dictionary'!$C$5:$C$37,MATCH('Rates Database'!J13375,'EDC Component Dictionary'!$B$5:$B$37,0)), "Energy Supply")</f>
        <v>Energy Supply</v>
      </c>
      <c r="L13375" s="12">
        <v>0.15376899999999999</v>
      </c>
      <c r="M13375" s="12"/>
    </row>
    <row r="13376" spans="1:13" x14ac:dyDescent="0.3">
      <c r="A13376" s="18">
        <v>13374</v>
      </c>
      <c r="B13376" s="18">
        <f t="shared" si="418"/>
        <v>2022</v>
      </c>
      <c r="C13376" s="17">
        <v>44621</v>
      </c>
      <c r="D13376" s="18" t="s">
        <v>314</v>
      </c>
      <c r="E13376" s="18" t="s">
        <v>326</v>
      </c>
      <c r="F13376" s="18" t="str">
        <f t="shared" si="417"/>
        <v>Shrewsbury-Total Volumetric Charge-44621</v>
      </c>
      <c r="G13376" s="11" t="s">
        <v>131</v>
      </c>
      <c r="H13376" s="11" t="s">
        <v>55</v>
      </c>
      <c r="I13376" s="11" t="s">
        <v>55</v>
      </c>
      <c r="J13376" s="11" t="s">
        <v>55</v>
      </c>
      <c r="K13376" s="11" t="str">
        <f>IFERROR(INDEX('EDC Component Dictionary'!$C$5:$C$37,MATCH('Rates Database'!J13376,'EDC Component Dictionary'!$B$5:$B$37,0)), "Energy Supply")</f>
        <v>Energy Supply</v>
      </c>
      <c r="L13376" s="12">
        <v>0.11516</v>
      </c>
      <c r="M13376" s="12"/>
    </row>
    <row r="13377" spans="1:13" x14ac:dyDescent="0.3">
      <c r="A13377" s="18">
        <v>13375</v>
      </c>
      <c r="B13377" s="18">
        <f t="shared" si="418"/>
        <v>2022</v>
      </c>
      <c r="C13377" s="17">
        <v>44621</v>
      </c>
      <c r="D13377" s="18" t="s">
        <v>314</v>
      </c>
      <c r="E13377" s="18" t="s">
        <v>327</v>
      </c>
      <c r="F13377" s="18" t="str">
        <f t="shared" si="417"/>
        <v>Ipswich-Total Volumetric Charge-44621</v>
      </c>
      <c r="G13377" s="11" t="s">
        <v>131</v>
      </c>
      <c r="H13377" s="11" t="s">
        <v>55</v>
      </c>
      <c r="I13377" s="11" t="s">
        <v>55</v>
      </c>
      <c r="J13377" s="11" t="s">
        <v>55</v>
      </c>
      <c r="K13377" s="11" t="str">
        <f>IFERROR(INDEX('EDC Component Dictionary'!$C$5:$C$37,MATCH('Rates Database'!J13377,'EDC Component Dictionary'!$B$5:$B$37,0)), "Energy Supply")</f>
        <v>Energy Supply</v>
      </c>
      <c r="L13377" s="12">
        <v>0.158</v>
      </c>
      <c r="M13377" s="12"/>
    </row>
    <row r="13378" spans="1:13" x14ac:dyDescent="0.3">
      <c r="A13378" s="18">
        <v>13376</v>
      </c>
      <c r="B13378" s="18">
        <f t="shared" si="418"/>
        <v>2022</v>
      </c>
      <c r="C13378" s="17">
        <v>44621</v>
      </c>
      <c r="D13378" s="18" t="s">
        <v>314</v>
      </c>
      <c r="E13378" s="18" t="s">
        <v>328</v>
      </c>
      <c r="F13378" s="18" t="str">
        <f t="shared" si="417"/>
        <v>Westfield-Total Volumetric Charge-44621</v>
      </c>
      <c r="G13378" s="11" t="s">
        <v>131</v>
      </c>
      <c r="H13378" s="11" t="s">
        <v>55</v>
      </c>
      <c r="I13378" s="11" t="s">
        <v>55</v>
      </c>
      <c r="J13378" s="11" t="s">
        <v>55</v>
      </c>
      <c r="K13378" s="11" t="str">
        <f>IFERROR(INDEX('EDC Component Dictionary'!$C$5:$C$37,MATCH('Rates Database'!J13378,'EDC Component Dictionary'!$B$5:$B$37,0)), "Energy Supply")</f>
        <v>Energy Supply</v>
      </c>
      <c r="L13378" s="12">
        <v>0.14207249999999999</v>
      </c>
      <c r="M13378" s="12"/>
    </row>
    <row r="13379" spans="1:13" x14ac:dyDescent="0.3">
      <c r="A13379" s="18">
        <v>13377</v>
      </c>
      <c r="B13379" s="18">
        <f t="shared" si="418"/>
        <v>2022</v>
      </c>
      <c r="C13379" s="17">
        <v>44621</v>
      </c>
      <c r="D13379" s="18" t="s">
        <v>314</v>
      </c>
      <c r="E13379" s="18" t="s">
        <v>329</v>
      </c>
      <c r="F13379" s="18" t="str">
        <f t="shared" si="417"/>
        <v>Merrimac-Total Volumetric Charge-44621</v>
      </c>
      <c r="G13379" s="11" t="s">
        <v>131</v>
      </c>
      <c r="H13379" s="11" t="s">
        <v>55</v>
      </c>
      <c r="I13379" s="11" t="s">
        <v>55</v>
      </c>
      <c r="J13379" s="11" t="s">
        <v>55</v>
      </c>
      <c r="K13379" s="11" t="str">
        <f>IFERROR(INDEX('EDC Component Dictionary'!$C$5:$C$37,MATCH('Rates Database'!J13379,'EDC Component Dictionary'!$B$5:$B$37,0)), "Energy Supply")</f>
        <v>Energy Supply</v>
      </c>
      <c r="L13379" s="12">
        <v>0.15597999999999901</v>
      </c>
      <c r="M13379" s="12"/>
    </row>
    <row r="13380" spans="1:13" x14ac:dyDescent="0.3">
      <c r="A13380" s="18">
        <v>13378</v>
      </c>
      <c r="B13380" s="18">
        <f t="shared" si="418"/>
        <v>2022</v>
      </c>
      <c r="C13380" s="17">
        <v>44621</v>
      </c>
      <c r="D13380" s="18" t="s">
        <v>314</v>
      </c>
      <c r="E13380" s="18" t="s">
        <v>330</v>
      </c>
      <c r="F13380" s="18" t="str">
        <f t="shared" ref="F13380:F13443" si="419">_xlfn.CONCAT(E13380,"-",J13380,"-",C13380)</f>
        <v>Chicopee-Total Volumetric Charge-44621</v>
      </c>
      <c r="G13380" s="11" t="s">
        <v>131</v>
      </c>
      <c r="H13380" s="11" t="s">
        <v>55</v>
      </c>
      <c r="I13380" s="11" t="s">
        <v>55</v>
      </c>
      <c r="J13380" s="11" t="s">
        <v>55</v>
      </c>
      <c r="K13380" s="11" t="str">
        <f>IFERROR(INDEX('EDC Component Dictionary'!$C$5:$C$37,MATCH('Rates Database'!J13380,'EDC Component Dictionary'!$B$5:$B$37,0)), "Energy Supply")</f>
        <v>Energy Supply</v>
      </c>
      <c r="L13380" s="12">
        <v>0.14887</v>
      </c>
      <c r="M13380" s="12"/>
    </row>
    <row r="13381" spans="1:13" x14ac:dyDescent="0.3">
      <c r="A13381" s="18">
        <v>13379</v>
      </c>
      <c r="B13381" s="18">
        <f t="shared" si="418"/>
        <v>2022</v>
      </c>
      <c r="C13381" s="17">
        <v>44621</v>
      </c>
      <c r="D13381" s="18" t="s">
        <v>314</v>
      </c>
      <c r="E13381" s="18" t="s">
        <v>331</v>
      </c>
      <c r="F13381" s="18" t="str">
        <f t="shared" si="419"/>
        <v>Marblehead-Total Volumetric Charge-44621</v>
      </c>
      <c r="G13381" s="11" t="s">
        <v>131</v>
      </c>
      <c r="H13381" s="11" t="s">
        <v>55</v>
      </c>
      <c r="I13381" s="11" t="s">
        <v>55</v>
      </c>
      <c r="J13381" s="11" t="s">
        <v>55</v>
      </c>
      <c r="K13381" s="11" t="str">
        <f>IFERROR(INDEX('EDC Component Dictionary'!$C$5:$C$37,MATCH('Rates Database'!J13381,'EDC Component Dictionary'!$B$5:$B$37,0)), "Energy Supply")</f>
        <v>Energy Supply</v>
      </c>
      <c r="L13381" s="12">
        <v>0.1835</v>
      </c>
      <c r="M13381" s="12"/>
    </row>
    <row r="13382" spans="1:13" x14ac:dyDescent="0.3">
      <c r="A13382" s="18">
        <v>13380</v>
      </c>
      <c r="B13382" s="18">
        <f t="shared" si="418"/>
        <v>2022</v>
      </c>
      <c r="C13382" s="17">
        <v>44621</v>
      </c>
      <c r="D13382" s="18" t="s">
        <v>314</v>
      </c>
      <c r="E13382" s="18" t="s">
        <v>332</v>
      </c>
      <c r="F13382" s="18" t="str">
        <f t="shared" si="419"/>
        <v>Hingham-Total Volumetric Charge-44621</v>
      </c>
      <c r="G13382" s="11" t="s">
        <v>131</v>
      </c>
      <c r="H13382" s="11" t="s">
        <v>55</v>
      </c>
      <c r="I13382" s="11" t="s">
        <v>55</v>
      </c>
      <c r="J13382" s="11" t="s">
        <v>55</v>
      </c>
      <c r="K13382" s="11" t="str">
        <f>IFERROR(INDEX('EDC Component Dictionary'!$C$5:$C$37,MATCH('Rates Database'!J13382,'EDC Component Dictionary'!$B$5:$B$37,0)), "Energy Supply")</f>
        <v>Energy Supply</v>
      </c>
      <c r="L13382" s="12">
        <v>0.156804</v>
      </c>
      <c r="M13382" s="12"/>
    </row>
    <row r="13383" spans="1:13" x14ac:dyDescent="0.3">
      <c r="A13383" s="18">
        <v>13381</v>
      </c>
      <c r="B13383" s="18">
        <f t="shared" si="418"/>
        <v>2022</v>
      </c>
      <c r="C13383" s="17">
        <v>44621</v>
      </c>
      <c r="D13383" s="18" t="s">
        <v>314</v>
      </c>
      <c r="E13383" s="18" t="s">
        <v>333</v>
      </c>
      <c r="F13383" s="18" t="str">
        <f t="shared" si="419"/>
        <v>South Hadley-Total Volumetric Charge-44621</v>
      </c>
      <c r="G13383" s="11" t="s">
        <v>131</v>
      </c>
      <c r="H13383" s="11" t="s">
        <v>55</v>
      </c>
      <c r="I13383" s="11" t="s">
        <v>55</v>
      </c>
      <c r="J13383" s="11" t="s">
        <v>55</v>
      </c>
      <c r="K13383" s="11" t="str">
        <f>IFERROR(INDEX('EDC Component Dictionary'!$C$5:$C$37,MATCH('Rates Database'!J13383,'EDC Component Dictionary'!$B$5:$B$37,0)), "Energy Supply")</f>
        <v>Energy Supply</v>
      </c>
      <c r="L13383" s="12">
        <v>0.1361752</v>
      </c>
      <c r="M13383" s="12"/>
    </row>
    <row r="13384" spans="1:13" x14ac:dyDescent="0.3">
      <c r="A13384" s="18">
        <v>13382</v>
      </c>
      <c r="B13384" s="18">
        <f t="shared" si="418"/>
        <v>2022</v>
      </c>
      <c r="C13384" s="17">
        <v>44621</v>
      </c>
      <c r="D13384" s="18" t="s">
        <v>314</v>
      </c>
      <c r="E13384" s="18" t="s">
        <v>334</v>
      </c>
      <c r="F13384" s="18" t="str">
        <f t="shared" si="419"/>
        <v>Georgetown-Total Volumetric Charge-44621</v>
      </c>
      <c r="G13384" s="11" t="s">
        <v>131</v>
      </c>
      <c r="H13384" s="11" t="s">
        <v>55</v>
      </c>
      <c r="I13384" s="11" t="s">
        <v>55</v>
      </c>
      <c r="J13384" s="11" t="s">
        <v>55</v>
      </c>
      <c r="K13384" s="11" t="str">
        <f>IFERROR(INDEX('EDC Component Dictionary'!$C$5:$C$37,MATCH('Rates Database'!J13384,'EDC Component Dictionary'!$B$5:$B$37,0)), "Energy Supply")</f>
        <v>Energy Supply</v>
      </c>
      <c r="L13384" s="12">
        <v>0.15629499999999999</v>
      </c>
      <c r="M13384" s="12"/>
    </row>
    <row r="13385" spans="1:13" x14ac:dyDescent="0.3">
      <c r="A13385" s="18">
        <v>13383</v>
      </c>
      <c r="B13385" s="18">
        <f t="shared" si="418"/>
        <v>2022</v>
      </c>
      <c r="C13385" s="17">
        <v>44621</v>
      </c>
      <c r="D13385" s="18" t="s">
        <v>314</v>
      </c>
      <c r="E13385" s="18" t="s">
        <v>335</v>
      </c>
      <c r="F13385" s="18" t="str">
        <f t="shared" si="419"/>
        <v>Sterling-Total Volumetric Charge-44621</v>
      </c>
      <c r="G13385" s="11" t="s">
        <v>131</v>
      </c>
      <c r="H13385" s="11" t="s">
        <v>55</v>
      </c>
      <c r="I13385" s="11" t="s">
        <v>55</v>
      </c>
      <c r="J13385" s="11" t="s">
        <v>55</v>
      </c>
      <c r="K13385" s="11" t="str">
        <f>IFERROR(INDEX('EDC Component Dictionary'!$C$5:$C$37,MATCH('Rates Database'!J13385,'EDC Component Dictionary'!$B$5:$B$37,0)), "Energy Supply")</f>
        <v>Energy Supply</v>
      </c>
      <c r="L13385" s="12">
        <v>0.14854999999999999</v>
      </c>
      <c r="M13385" s="12"/>
    </row>
    <row r="13386" spans="1:13" x14ac:dyDescent="0.3">
      <c r="A13386" s="18">
        <v>13384</v>
      </c>
      <c r="B13386" s="18">
        <f t="shared" si="418"/>
        <v>2022</v>
      </c>
      <c r="C13386" s="17">
        <v>44621</v>
      </c>
      <c r="D13386" s="18" t="s">
        <v>314</v>
      </c>
      <c r="E13386" s="18" t="s">
        <v>336</v>
      </c>
      <c r="F13386" s="18" t="str">
        <f t="shared" si="419"/>
        <v>Littleton-Total Volumetric Charge-44621</v>
      </c>
      <c r="G13386" s="11" t="s">
        <v>131</v>
      </c>
      <c r="H13386" s="11" t="s">
        <v>55</v>
      </c>
      <c r="I13386" s="11" t="s">
        <v>55</v>
      </c>
      <c r="J13386" s="11" t="s">
        <v>55</v>
      </c>
      <c r="K13386" s="11" t="str">
        <f>IFERROR(INDEX('EDC Component Dictionary'!$C$5:$C$37,MATCH('Rates Database'!J13386,'EDC Component Dictionary'!$B$5:$B$37,0)), "Energy Supply")</f>
        <v>Energy Supply</v>
      </c>
      <c r="L13386" s="12">
        <v>0.13322819999999899</v>
      </c>
      <c r="M13386" s="12"/>
    </row>
    <row r="13387" spans="1:13" x14ac:dyDescent="0.3">
      <c r="A13387" s="18">
        <v>13385</v>
      </c>
      <c r="B13387" s="18">
        <f t="shared" si="418"/>
        <v>2022</v>
      </c>
      <c r="C13387" s="17">
        <v>44621</v>
      </c>
      <c r="D13387" s="18" t="s">
        <v>314</v>
      </c>
      <c r="E13387" s="18" t="s">
        <v>337</v>
      </c>
      <c r="F13387" s="18" t="str">
        <f t="shared" si="419"/>
        <v>Boylston-Total Volumetric Charge-44621</v>
      </c>
      <c r="G13387" s="11" t="s">
        <v>131</v>
      </c>
      <c r="H13387" s="11" t="s">
        <v>55</v>
      </c>
      <c r="I13387" s="11" t="s">
        <v>55</v>
      </c>
      <c r="J13387" s="11" t="s">
        <v>55</v>
      </c>
      <c r="K13387" s="11" t="str">
        <f>IFERROR(INDEX('EDC Component Dictionary'!$C$5:$C$37,MATCH('Rates Database'!J13387,'EDC Component Dictionary'!$B$5:$B$37,0)), "Energy Supply")</f>
        <v>Energy Supply</v>
      </c>
      <c r="L13387" s="12">
        <v>0.14050000000000001</v>
      </c>
      <c r="M13387" s="12"/>
    </row>
    <row r="13388" spans="1:13" x14ac:dyDescent="0.3">
      <c r="A13388" s="18">
        <v>13386</v>
      </c>
      <c r="B13388" s="18">
        <f t="shared" si="418"/>
        <v>2022</v>
      </c>
      <c r="C13388" s="17">
        <v>44621</v>
      </c>
      <c r="D13388" s="18" t="s">
        <v>314</v>
      </c>
      <c r="E13388" s="18" t="s">
        <v>338</v>
      </c>
      <c r="F13388" s="18" t="str">
        <f t="shared" si="419"/>
        <v>Princeton-Total Volumetric Charge-44621</v>
      </c>
      <c r="G13388" s="11" t="s">
        <v>131</v>
      </c>
      <c r="H13388" s="11" t="s">
        <v>55</v>
      </c>
      <c r="I13388" s="11" t="s">
        <v>55</v>
      </c>
      <c r="J13388" s="11" t="s">
        <v>55</v>
      </c>
      <c r="K13388" s="11" t="str">
        <f>IFERROR(INDEX('EDC Component Dictionary'!$C$5:$C$37,MATCH('Rates Database'!J13388,'EDC Component Dictionary'!$B$5:$B$37,0)), "Energy Supply")</f>
        <v>Energy Supply</v>
      </c>
      <c r="L13388" s="12">
        <v>0.235124999999999</v>
      </c>
      <c r="M13388" s="12"/>
    </row>
    <row r="13389" spans="1:13" x14ac:dyDescent="0.3">
      <c r="A13389" s="18">
        <v>13387</v>
      </c>
      <c r="B13389" s="18">
        <f t="shared" si="418"/>
        <v>2022</v>
      </c>
      <c r="C13389" s="17">
        <v>44621</v>
      </c>
      <c r="D13389" s="18" t="s">
        <v>314</v>
      </c>
      <c r="E13389" s="18" t="s">
        <v>339</v>
      </c>
      <c r="F13389" s="18" t="str">
        <f t="shared" si="419"/>
        <v>Rowley-Total Volumetric Charge-44621</v>
      </c>
      <c r="G13389" s="11" t="s">
        <v>131</v>
      </c>
      <c r="H13389" s="11" t="s">
        <v>55</v>
      </c>
      <c r="I13389" s="11" t="s">
        <v>55</v>
      </c>
      <c r="J13389" s="11" t="s">
        <v>55</v>
      </c>
      <c r="K13389" s="11" t="str">
        <f>IFERROR(INDEX('EDC Component Dictionary'!$C$5:$C$37,MATCH('Rates Database'!J13389,'EDC Component Dictionary'!$B$5:$B$37,0)), "Energy Supply")</f>
        <v>Energy Supply</v>
      </c>
      <c r="L13389" s="12">
        <v>0.17349999999999999</v>
      </c>
      <c r="M13389" s="12"/>
    </row>
    <row r="13390" spans="1:13" x14ac:dyDescent="0.3">
      <c r="A13390" s="18">
        <v>13388</v>
      </c>
      <c r="B13390" s="18">
        <f t="shared" si="418"/>
        <v>2022</v>
      </c>
      <c r="C13390" s="17">
        <v>44621</v>
      </c>
      <c r="D13390" s="18" t="s">
        <v>314</v>
      </c>
      <c r="E13390" s="18" t="s">
        <v>340</v>
      </c>
      <c r="F13390" s="18" t="str">
        <f t="shared" si="419"/>
        <v>Wakefield-Total Volumetric Charge-44621</v>
      </c>
      <c r="G13390" s="11" t="s">
        <v>131</v>
      </c>
      <c r="H13390" s="11" t="s">
        <v>55</v>
      </c>
      <c r="I13390" s="11" t="s">
        <v>55</v>
      </c>
      <c r="J13390" s="11" t="s">
        <v>55</v>
      </c>
      <c r="K13390" s="11" t="str">
        <f>IFERROR(INDEX('EDC Component Dictionary'!$C$5:$C$37,MATCH('Rates Database'!J13390,'EDC Component Dictionary'!$B$5:$B$37,0)), "Energy Supply")</f>
        <v>Energy Supply</v>
      </c>
      <c r="L13390" s="12">
        <v>0.16933000000000001</v>
      </c>
      <c r="M13390" s="12"/>
    </row>
    <row r="13391" spans="1:13" x14ac:dyDescent="0.3">
      <c r="A13391" s="18">
        <v>13389</v>
      </c>
      <c r="B13391" s="18">
        <f t="shared" si="418"/>
        <v>2022</v>
      </c>
      <c r="C13391" s="17">
        <v>44621</v>
      </c>
      <c r="D13391" s="18" t="s">
        <v>314</v>
      </c>
      <c r="E13391" s="18" t="s">
        <v>341</v>
      </c>
      <c r="F13391" s="18" t="str">
        <f t="shared" si="419"/>
        <v>Hull-Total Volumetric Charge-44621</v>
      </c>
      <c r="G13391" s="11" t="s">
        <v>131</v>
      </c>
      <c r="H13391" s="11" t="s">
        <v>55</v>
      </c>
      <c r="I13391" s="11" t="s">
        <v>55</v>
      </c>
      <c r="J13391" s="11" t="s">
        <v>55</v>
      </c>
      <c r="K13391" s="11" t="str">
        <f>IFERROR(INDEX('EDC Component Dictionary'!$C$5:$C$37,MATCH('Rates Database'!J13391,'EDC Component Dictionary'!$B$5:$B$37,0)), "Energy Supply")</f>
        <v>Energy Supply</v>
      </c>
      <c r="L13391" s="12">
        <v>0.1542</v>
      </c>
      <c r="M13391" s="12"/>
    </row>
    <row r="13392" spans="1:13" x14ac:dyDescent="0.3">
      <c r="A13392" s="18">
        <v>13390</v>
      </c>
      <c r="B13392" s="18">
        <f t="shared" si="418"/>
        <v>2022</v>
      </c>
      <c r="C13392" s="17">
        <v>44621</v>
      </c>
      <c r="D13392" s="18" t="s">
        <v>314</v>
      </c>
      <c r="E13392" s="18" t="s">
        <v>342</v>
      </c>
      <c r="F13392" s="18" t="str">
        <f t="shared" si="419"/>
        <v>North Attleborough-Total Volumetric Charge-44621</v>
      </c>
      <c r="G13392" s="11" t="s">
        <v>131</v>
      </c>
      <c r="H13392" s="11" t="s">
        <v>55</v>
      </c>
      <c r="I13392" s="11" t="s">
        <v>55</v>
      </c>
      <c r="J13392" s="11" t="s">
        <v>55</v>
      </c>
      <c r="K13392" s="11" t="str">
        <f>IFERROR(INDEX('EDC Component Dictionary'!$C$5:$C$37,MATCH('Rates Database'!J13392,'EDC Component Dictionary'!$B$5:$B$37,0)), "Energy Supply")</f>
        <v>Energy Supply</v>
      </c>
      <c r="L13392" s="12">
        <v>9.4019999999999895E-2</v>
      </c>
      <c r="M13392" s="12"/>
    </row>
    <row r="13393" spans="1:13" x14ac:dyDescent="0.3">
      <c r="A13393" s="18">
        <v>13391</v>
      </c>
      <c r="B13393" s="18">
        <f t="shared" si="418"/>
        <v>2022</v>
      </c>
      <c r="C13393" s="17">
        <v>44621</v>
      </c>
      <c r="D13393" s="18" t="s">
        <v>314</v>
      </c>
      <c r="E13393" s="18" t="s">
        <v>343</v>
      </c>
      <c r="F13393" s="18" t="str">
        <f t="shared" si="419"/>
        <v>Holden-Total Volumetric Charge-44621</v>
      </c>
      <c r="G13393" s="11" t="s">
        <v>131</v>
      </c>
      <c r="H13393" s="11" t="s">
        <v>55</v>
      </c>
      <c r="I13393" s="11" t="s">
        <v>55</v>
      </c>
      <c r="J13393" s="11" t="s">
        <v>55</v>
      </c>
      <c r="K13393" s="11" t="str">
        <f>IFERROR(INDEX('EDC Component Dictionary'!$C$5:$C$37,MATCH('Rates Database'!J13393,'EDC Component Dictionary'!$B$5:$B$37,0)), "Energy Supply")</f>
        <v>Energy Supply</v>
      </c>
      <c r="L13393" s="12">
        <v>0.139869999999999</v>
      </c>
      <c r="M13393" s="12"/>
    </row>
    <row r="13394" spans="1:13" x14ac:dyDescent="0.3">
      <c r="A13394" s="18">
        <v>13392</v>
      </c>
      <c r="B13394" s="18">
        <f t="shared" si="418"/>
        <v>2022</v>
      </c>
      <c r="C13394" s="17">
        <v>44621</v>
      </c>
      <c r="D13394" s="18" t="s">
        <v>314</v>
      </c>
      <c r="E13394" s="18" t="s">
        <v>344</v>
      </c>
      <c r="F13394" s="18" t="str">
        <f t="shared" si="419"/>
        <v>Norwood-Total Volumetric Charge-44621</v>
      </c>
      <c r="G13394" s="11" t="s">
        <v>131</v>
      </c>
      <c r="H13394" s="11" t="s">
        <v>55</v>
      </c>
      <c r="I13394" s="11" t="s">
        <v>55</v>
      </c>
      <c r="J13394" s="11" t="s">
        <v>55</v>
      </c>
      <c r="K13394" s="11" t="str">
        <f>IFERROR(INDEX('EDC Component Dictionary'!$C$5:$C$37,MATCH('Rates Database'!J13394,'EDC Component Dictionary'!$B$5:$B$37,0)), "Energy Supply")</f>
        <v>Energy Supply</v>
      </c>
      <c r="L13394" s="12">
        <v>0.15742999999999999</v>
      </c>
      <c r="M13394" s="12"/>
    </row>
    <row r="13395" spans="1:13" x14ac:dyDescent="0.3">
      <c r="A13395" s="18">
        <v>13393</v>
      </c>
      <c r="B13395" s="18">
        <f t="shared" si="418"/>
        <v>2022</v>
      </c>
      <c r="C13395" s="17">
        <v>44621</v>
      </c>
      <c r="D13395" s="18" t="s">
        <v>314</v>
      </c>
      <c r="E13395" s="18" t="s">
        <v>345</v>
      </c>
      <c r="F13395" s="18" t="str">
        <f t="shared" si="419"/>
        <v>Russell-Total Volumetric Charge-44621</v>
      </c>
      <c r="G13395" s="11" t="s">
        <v>131</v>
      </c>
      <c r="H13395" s="11" t="s">
        <v>55</v>
      </c>
      <c r="I13395" s="11" t="s">
        <v>55</v>
      </c>
      <c r="J13395" s="11" t="s">
        <v>55</v>
      </c>
      <c r="K13395" s="11" t="str">
        <f>IFERROR(INDEX('EDC Component Dictionary'!$C$5:$C$37,MATCH('Rates Database'!J13395,'EDC Component Dictionary'!$B$5:$B$37,0)), "Energy Supply")</f>
        <v>Energy Supply</v>
      </c>
      <c r="L13395" s="12">
        <v>0.17399999999999999</v>
      </c>
      <c r="M13395" s="12"/>
    </row>
    <row r="13396" spans="1:13" x14ac:dyDescent="0.3">
      <c r="A13396" s="18">
        <v>13394</v>
      </c>
      <c r="B13396" s="18">
        <f t="shared" si="418"/>
        <v>2022</v>
      </c>
      <c r="C13396" s="17">
        <v>44621</v>
      </c>
      <c r="D13396" s="18" t="s">
        <v>314</v>
      </c>
      <c r="E13396" s="18" t="s">
        <v>346</v>
      </c>
      <c r="F13396" s="18" t="str">
        <f t="shared" si="419"/>
        <v>Chester-Total Volumetric Charge-44621</v>
      </c>
      <c r="G13396" s="11" t="s">
        <v>131</v>
      </c>
      <c r="H13396" s="11" t="s">
        <v>55</v>
      </c>
      <c r="I13396" s="11" t="s">
        <v>55</v>
      </c>
      <c r="J13396" s="11" t="s">
        <v>55</v>
      </c>
      <c r="K13396" s="11" t="str">
        <f>IFERROR(INDEX('EDC Component Dictionary'!$C$5:$C$37,MATCH('Rates Database'!J13396,'EDC Component Dictionary'!$B$5:$B$37,0)), "Energy Supply")</f>
        <v>Energy Supply</v>
      </c>
      <c r="L13396" s="12">
        <v>0.19799900000000001</v>
      </c>
      <c r="M13396" s="12"/>
    </row>
    <row r="13397" spans="1:13" x14ac:dyDescent="0.3">
      <c r="A13397" s="18">
        <v>13395</v>
      </c>
      <c r="B13397" s="18">
        <f t="shared" si="418"/>
        <v>2021</v>
      </c>
      <c r="C13397" s="17">
        <v>44197</v>
      </c>
      <c r="D13397" s="18" t="s">
        <v>314</v>
      </c>
      <c r="E13397" s="18" t="s">
        <v>315</v>
      </c>
      <c r="F13397" s="18" t="str">
        <f t="shared" si="419"/>
        <v>Holyoke-Total Volumetric Charge-44197</v>
      </c>
      <c r="G13397" s="11" t="s">
        <v>131</v>
      </c>
      <c r="H13397" s="11" t="s">
        <v>55</v>
      </c>
      <c r="I13397" s="11" t="s">
        <v>55</v>
      </c>
      <c r="J13397" s="11" t="s">
        <v>55</v>
      </c>
      <c r="K13397" s="11" t="str">
        <f>IFERROR(INDEX('EDC Component Dictionary'!$C$5:$C$37,MATCH('Rates Database'!J13397,'EDC Component Dictionary'!$B$5:$B$37,0)), "Energy Supply")</f>
        <v>Energy Supply</v>
      </c>
      <c r="L13397" s="12">
        <v>0.12850699999999901</v>
      </c>
      <c r="M13397" s="12"/>
    </row>
    <row r="13398" spans="1:13" x14ac:dyDescent="0.3">
      <c r="A13398" s="18">
        <v>13396</v>
      </c>
      <c r="B13398" s="18">
        <f t="shared" ref="B13398:B13461" si="420">YEAR(C13398)</f>
        <v>2021</v>
      </c>
      <c r="C13398" s="17">
        <v>44197</v>
      </c>
      <c r="D13398" s="18" t="s">
        <v>314</v>
      </c>
      <c r="E13398" s="18" t="s">
        <v>316</v>
      </c>
      <c r="F13398" s="18" t="str">
        <f t="shared" si="419"/>
        <v>West Boylston-Total Volumetric Charge-44197</v>
      </c>
      <c r="G13398" s="11" t="s">
        <v>131</v>
      </c>
      <c r="H13398" s="11" t="s">
        <v>55</v>
      </c>
      <c r="I13398" s="11" t="s">
        <v>55</v>
      </c>
      <c r="J13398" s="11" t="s">
        <v>55</v>
      </c>
      <c r="K13398" s="11" t="str">
        <f>IFERROR(INDEX('EDC Component Dictionary'!$C$5:$C$37,MATCH('Rates Database'!J13398,'EDC Component Dictionary'!$B$5:$B$37,0)), "Energy Supply")</f>
        <v>Energy Supply</v>
      </c>
      <c r="L13398" s="12">
        <v>7.6259999999999994E-2</v>
      </c>
      <c r="M13398" s="12"/>
    </row>
    <row r="13399" spans="1:13" x14ac:dyDescent="0.3">
      <c r="A13399" s="18">
        <v>13397</v>
      </c>
      <c r="B13399" s="18">
        <f t="shared" si="420"/>
        <v>2021</v>
      </c>
      <c r="C13399" s="17">
        <v>44197</v>
      </c>
      <c r="D13399" s="18" t="s">
        <v>314</v>
      </c>
      <c r="E13399" s="18" t="s">
        <v>317</v>
      </c>
      <c r="F13399" s="18" t="str">
        <f t="shared" si="419"/>
        <v>Danvers-Total Volumetric Charge-44197</v>
      </c>
      <c r="G13399" s="11" t="s">
        <v>131</v>
      </c>
      <c r="H13399" s="11" t="s">
        <v>55</v>
      </c>
      <c r="I13399" s="11" t="s">
        <v>55</v>
      </c>
      <c r="J13399" s="11" t="s">
        <v>55</v>
      </c>
      <c r="K13399" s="11" t="str">
        <f>IFERROR(INDEX('EDC Component Dictionary'!$C$5:$C$37,MATCH('Rates Database'!J13399,'EDC Component Dictionary'!$B$5:$B$37,0)), "Energy Supply")</f>
        <v>Energy Supply</v>
      </c>
      <c r="L13399" s="12">
        <v>0.14129</v>
      </c>
      <c r="M13399" s="12"/>
    </row>
    <row r="13400" spans="1:13" x14ac:dyDescent="0.3">
      <c r="A13400" s="18">
        <v>13398</v>
      </c>
      <c r="B13400" s="18">
        <f t="shared" si="420"/>
        <v>2021</v>
      </c>
      <c r="C13400" s="17">
        <v>44197</v>
      </c>
      <c r="D13400" s="18" t="s">
        <v>314</v>
      </c>
      <c r="E13400" s="18" t="s">
        <v>318</v>
      </c>
      <c r="F13400" s="18" t="str">
        <f t="shared" si="419"/>
        <v>Peabody-Total Volumetric Charge-44197</v>
      </c>
      <c r="G13400" s="11" t="s">
        <v>131</v>
      </c>
      <c r="H13400" s="11" t="s">
        <v>55</v>
      </c>
      <c r="I13400" s="11" t="s">
        <v>55</v>
      </c>
      <c r="J13400" s="11" t="s">
        <v>55</v>
      </c>
      <c r="K13400" s="11" t="str">
        <f>IFERROR(INDEX('EDC Component Dictionary'!$C$5:$C$37,MATCH('Rates Database'!J13400,'EDC Component Dictionary'!$B$5:$B$37,0)), "Energy Supply")</f>
        <v>Energy Supply</v>
      </c>
      <c r="L13400" s="12">
        <v>9.8599999999999993E-2</v>
      </c>
      <c r="M13400" s="12"/>
    </row>
    <row r="13401" spans="1:13" x14ac:dyDescent="0.3">
      <c r="A13401" s="18">
        <v>13399</v>
      </c>
      <c r="B13401" s="18">
        <f t="shared" si="420"/>
        <v>2021</v>
      </c>
      <c r="C13401" s="17">
        <v>44197</v>
      </c>
      <c r="D13401" s="18" t="s">
        <v>314</v>
      </c>
      <c r="E13401" s="18" t="s">
        <v>319</v>
      </c>
      <c r="F13401" s="18" t="str">
        <f t="shared" si="419"/>
        <v>Ashburnham-Total Volumetric Charge-44197</v>
      </c>
      <c r="G13401" s="11" t="s">
        <v>131</v>
      </c>
      <c r="H13401" s="11" t="s">
        <v>55</v>
      </c>
      <c r="I13401" s="11" t="s">
        <v>55</v>
      </c>
      <c r="J13401" s="11" t="s">
        <v>55</v>
      </c>
      <c r="K13401" s="11" t="str">
        <f>IFERROR(INDEX('EDC Component Dictionary'!$C$5:$C$37,MATCH('Rates Database'!J13401,'EDC Component Dictionary'!$B$5:$B$37,0)), "Energy Supply")</f>
        <v>Energy Supply</v>
      </c>
      <c r="L13401" s="12">
        <v>0.13869999999999999</v>
      </c>
      <c r="M13401" s="12"/>
    </row>
    <row r="13402" spans="1:13" x14ac:dyDescent="0.3">
      <c r="A13402" s="18">
        <v>13400</v>
      </c>
      <c r="B13402" s="18">
        <f t="shared" si="420"/>
        <v>2021</v>
      </c>
      <c r="C13402" s="17">
        <v>44197</v>
      </c>
      <c r="D13402" s="18" t="s">
        <v>314</v>
      </c>
      <c r="E13402" s="18" t="s">
        <v>320</v>
      </c>
      <c r="F13402" s="18" t="str">
        <f t="shared" si="419"/>
        <v>Mansfield-Total Volumetric Charge-44197</v>
      </c>
      <c r="G13402" s="11" t="s">
        <v>131</v>
      </c>
      <c r="H13402" s="11" t="s">
        <v>55</v>
      </c>
      <c r="I13402" s="11" t="s">
        <v>55</v>
      </c>
      <c r="J13402" s="11" t="s">
        <v>55</v>
      </c>
      <c r="K13402" s="11" t="str">
        <f>IFERROR(INDEX('EDC Component Dictionary'!$C$5:$C$37,MATCH('Rates Database'!J13402,'EDC Component Dictionary'!$B$5:$B$37,0)), "Energy Supply")</f>
        <v>Energy Supply</v>
      </c>
      <c r="L13402" s="12">
        <v>0.10235999999999899</v>
      </c>
      <c r="M13402" s="12"/>
    </row>
    <row r="13403" spans="1:13" x14ac:dyDescent="0.3">
      <c r="A13403" s="18">
        <v>13401</v>
      </c>
      <c r="B13403" s="18">
        <f t="shared" si="420"/>
        <v>2021</v>
      </c>
      <c r="C13403" s="17">
        <v>44197</v>
      </c>
      <c r="D13403" s="18" t="s">
        <v>314</v>
      </c>
      <c r="E13403" s="18" t="s">
        <v>321</v>
      </c>
      <c r="F13403" s="18" t="str">
        <f t="shared" si="419"/>
        <v>Braintree-Total Volumetric Charge-44197</v>
      </c>
      <c r="G13403" s="11" t="s">
        <v>131</v>
      </c>
      <c r="H13403" s="11" t="s">
        <v>55</v>
      </c>
      <c r="I13403" s="11" t="s">
        <v>55</v>
      </c>
      <c r="J13403" s="11" t="s">
        <v>55</v>
      </c>
      <c r="K13403" s="11" t="str">
        <f>IFERROR(INDEX('EDC Component Dictionary'!$C$5:$C$37,MATCH('Rates Database'!J13403,'EDC Component Dictionary'!$B$5:$B$37,0)), "Energy Supply")</f>
        <v>Energy Supply</v>
      </c>
      <c r="L13403" s="12">
        <v>0.13549899999999901</v>
      </c>
      <c r="M13403" s="12"/>
    </row>
    <row r="13404" spans="1:13" x14ac:dyDescent="0.3">
      <c r="A13404" s="18">
        <v>13402</v>
      </c>
      <c r="B13404" s="18">
        <f t="shared" si="420"/>
        <v>2021</v>
      </c>
      <c r="C13404" s="17">
        <v>44197</v>
      </c>
      <c r="D13404" s="18" t="s">
        <v>314</v>
      </c>
      <c r="E13404" s="18" t="s">
        <v>322</v>
      </c>
      <c r="F13404" s="18" t="str">
        <f t="shared" si="419"/>
        <v>Paxton-Total Volumetric Charge-44197</v>
      </c>
      <c r="G13404" s="11" t="s">
        <v>131</v>
      </c>
      <c r="H13404" s="11" t="s">
        <v>55</v>
      </c>
      <c r="I13404" s="11" t="s">
        <v>55</v>
      </c>
      <c r="J13404" s="11" t="s">
        <v>55</v>
      </c>
      <c r="K13404" s="11" t="str">
        <f>IFERROR(INDEX('EDC Component Dictionary'!$C$5:$C$37,MATCH('Rates Database'!J13404,'EDC Component Dictionary'!$B$5:$B$37,0)), "Energy Supply")</f>
        <v>Energy Supply</v>
      </c>
      <c r="L13404" s="12">
        <v>0.12562000000000001</v>
      </c>
      <c r="M13404" s="12"/>
    </row>
    <row r="13405" spans="1:13" x14ac:dyDescent="0.3">
      <c r="A13405" s="18">
        <v>13403</v>
      </c>
      <c r="B13405" s="18">
        <f t="shared" si="420"/>
        <v>2021</v>
      </c>
      <c r="C13405" s="17">
        <v>44197</v>
      </c>
      <c r="D13405" s="18" t="s">
        <v>314</v>
      </c>
      <c r="E13405" s="18" t="s">
        <v>323</v>
      </c>
      <c r="F13405" s="18" t="str">
        <f t="shared" si="419"/>
        <v>Templeton-Total Volumetric Charge-44197</v>
      </c>
      <c r="G13405" s="11" t="s">
        <v>131</v>
      </c>
      <c r="H13405" s="11" t="s">
        <v>55</v>
      </c>
      <c r="I13405" s="11" t="s">
        <v>55</v>
      </c>
      <c r="J13405" s="11" t="s">
        <v>55</v>
      </c>
      <c r="K13405" s="11" t="str">
        <f>IFERROR(INDEX('EDC Component Dictionary'!$C$5:$C$37,MATCH('Rates Database'!J13405,'EDC Component Dictionary'!$B$5:$B$37,0)), "Energy Supply")</f>
        <v>Energy Supply</v>
      </c>
      <c r="L13405" s="12">
        <v>0.117189999999999</v>
      </c>
      <c r="M13405" s="12"/>
    </row>
    <row r="13406" spans="1:13" x14ac:dyDescent="0.3">
      <c r="A13406" s="18">
        <v>13404</v>
      </c>
      <c r="B13406" s="18">
        <f t="shared" si="420"/>
        <v>2021</v>
      </c>
      <c r="C13406" s="17">
        <v>44197</v>
      </c>
      <c r="D13406" s="18" t="s">
        <v>314</v>
      </c>
      <c r="E13406" s="18" t="s">
        <v>324</v>
      </c>
      <c r="F13406" s="18" t="str">
        <f t="shared" si="419"/>
        <v>Hudson-Total Volumetric Charge-44197</v>
      </c>
      <c r="G13406" s="11" t="s">
        <v>131</v>
      </c>
      <c r="H13406" s="11" t="s">
        <v>55</v>
      </c>
      <c r="I13406" s="11" t="s">
        <v>55</v>
      </c>
      <c r="J13406" s="11" t="s">
        <v>55</v>
      </c>
      <c r="K13406" s="11" t="str">
        <f>IFERROR(INDEX('EDC Component Dictionary'!$C$5:$C$37,MATCH('Rates Database'!J13406,'EDC Component Dictionary'!$B$5:$B$37,0)), "Energy Supply")</f>
        <v>Energy Supply</v>
      </c>
      <c r="L13406" s="12">
        <v>0.119389999999999</v>
      </c>
      <c r="M13406" s="12"/>
    </row>
    <row r="13407" spans="1:13" x14ac:dyDescent="0.3">
      <c r="A13407" s="18">
        <v>13405</v>
      </c>
      <c r="B13407" s="18">
        <f t="shared" si="420"/>
        <v>2021</v>
      </c>
      <c r="C13407" s="17">
        <v>44197</v>
      </c>
      <c r="D13407" s="18" t="s">
        <v>314</v>
      </c>
      <c r="E13407" s="18" t="s">
        <v>325</v>
      </c>
      <c r="F13407" s="18" t="str">
        <f t="shared" si="419"/>
        <v>Reading-Total Volumetric Charge-44197</v>
      </c>
      <c r="G13407" s="11" t="s">
        <v>131</v>
      </c>
      <c r="H13407" s="11" t="s">
        <v>55</v>
      </c>
      <c r="I13407" s="11" t="s">
        <v>55</v>
      </c>
      <c r="J13407" s="11" t="s">
        <v>55</v>
      </c>
      <c r="K13407" s="11" t="str">
        <f>IFERROR(INDEX('EDC Component Dictionary'!$C$5:$C$37,MATCH('Rates Database'!J13407,'EDC Component Dictionary'!$B$5:$B$37,0)), "Energy Supply")</f>
        <v>Energy Supply</v>
      </c>
      <c r="L13407" s="12">
        <v>0.14106350000000001</v>
      </c>
      <c r="M13407" s="12"/>
    </row>
    <row r="13408" spans="1:13" x14ac:dyDescent="0.3">
      <c r="A13408" s="18">
        <v>13406</v>
      </c>
      <c r="B13408" s="18">
        <f t="shared" si="420"/>
        <v>2021</v>
      </c>
      <c r="C13408" s="17">
        <v>44197</v>
      </c>
      <c r="D13408" s="18" t="s">
        <v>314</v>
      </c>
      <c r="E13408" s="18" t="s">
        <v>326</v>
      </c>
      <c r="F13408" s="18" t="str">
        <f t="shared" si="419"/>
        <v>Shrewsbury-Total Volumetric Charge-44197</v>
      </c>
      <c r="G13408" s="11" t="s">
        <v>131</v>
      </c>
      <c r="H13408" s="11" t="s">
        <v>55</v>
      </c>
      <c r="I13408" s="11" t="s">
        <v>55</v>
      </c>
      <c r="J13408" s="11" t="s">
        <v>55</v>
      </c>
      <c r="K13408" s="11" t="str">
        <f>IFERROR(INDEX('EDC Component Dictionary'!$C$5:$C$37,MATCH('Rates Database'!J13408,'EDC Component Dictionary'!$B$5:$B$37,0)), "Energy Supply")</f>
        <v>Energy Supply</v>
      </c>
      <c r="L13408" s="12">
        <v>0.11516</v>
      </c>
      <c r="M13408" s="12"/>
    </row>
    <row r="13409" spans="1:13" x14ac:dyDescent="0.3">
      <c r="A13409" s="18">
        <v>13407</v>
      </c>
      <c r="B13409" s="18">
        <f t="shared" si="420"/>
        <v>2021</v>
      </c>
      <c r="C13409" s="17">
        <v>44197</v>
      </c>
      <c r="D13409" s="18" t="s">
        <v>314</v>
      </c>
      <c r="E13409" s="18" t="s">
        <v>327</v>
      </c>
      <c r="F13409" s="18" t="str">
        <f t="shared" si="419"/>
        <v>Ipswich-Total Volumetric Charge-44197</v>
      </c>
      <c r="G13409" s="11" t="s">
        <v>131</v>
      </c>
      <c r="H13409" s="11" t="s">
        <v>55</v>
      </c>
      <c r="I13409" s="11" t="s">
        <v>55</v>
      </c>
      <c r="J13409" s="11" t="s">
        <v>55</v>
      </c>
      <c r="K13409" s="11" t="str">
        <f>IFERROR(INDEX('EDC Component Dictionary'!$C$5:$C$37,MATCH('Rates Database'!J13409,'EDC Component Dictionary'!$B$5:$B$37,0)), "Energy Supply")</f>
        <v>Energy Supply</v>
      </c>
      <c r="L13409" s="12">
        <v>0.13800000000000001</v>
      </c>
      <c r="M13409" s="12"/>
    </row>
    <row r="13410" spans="1:13" x14ac:dyDescent="0.3">
      <c r="A13410" s="18">
        <v>13408</v>
      </c>
      <c r="B13410" s="18">
        <f t="shared" si="420"/>
        <v>2021</v>
      </c>
      <c r="C13410" s="17">
        <v>44197</v>
      </c>
      <c r="D13410" s="18" t="s">
        <v>314</v>
      </c>
      <c r="E13410" s="18" t="s">
        <v>328</v>
      </c>
      <c r="F13410" s="18" t="str">
        <f t="shared" si="419"/>
        <v>Westfield-Total Volumetric Charge-44197</v>
      </c>
      <c r="G13410" s="11" t="s">
        <v>131</v>
      </c>
      <c r="H13410" s="11" t="s">
        <v>55</v>
      </c>
      <c r="I13410" s="11" t="s">
        <v>55</v>
      </c>
      <c r="J13410" s="11" t="s">
        <v>55</v>
      </c>
      <c r="K13410" s="11" t="str">
        <f>IFERROR(INDEX('EDC Component Dictionary'!$C$5:$C$37,MATCH('Rates Database'!J13410,'EDC Component Dictionary'!$B$5:$B$37,0)), "Energy Supply")</f>
        <v>Energy Supply</v>
      </c>
      <c r="L13410" s="12">
        <v>0.120935</v>
      </c>
      <c r="M13410" s="12"/>
    </row>
    <row r="13411" spans="1:13" x14ac:dyDescent="0.3">
      <c r="A13411" s="18">
        <v>13409</v>
      </c>
      <c r="B13411" s="18">
        <f t="shared" si="420"/>
        <v>2021</v>
      </c>
      <c r="C13411" s="17">
        <v>44197</v>
      </c>
      <c r="D13411" s="18" t="s">
        <v>314</v>
      </c>
      <c r="E13411" s="18" t="s">
        <v>329</v>
      </c>
      <c r="F13411" s="18" t="str">
        <f t="shared" si="419"/>
        <v>Merrimac-Total Volumetric Charge-44197</v>
      </c>
      <c r="G13411" s="11" t="s">
        <v>131</v>
      </c>
      <c r="H13411" s="11" t="s">
        <v>55</v>
      </c>
      <c r="I13411" s="11" t="s">
        <v>55</v>
      </c>
      <c r="J13411" s="11" t="s">
        <v>55</v>
      </c>
      <c r="K13411" s="11" t="str">
        <f>IFERROR(INDEX('EDC Component Dictionary'!$C$5:$C$37,MATCH('Rates Database'!J13411,'EDC Component Dictionary'!$B$5:$B$37,0)), "Energy Supply")</f>
        <v>Energy Supply</v>
      </c>
      <c r="L13411" s="12">
        <v>0.16517999999999899</v>
      </c>
      <c r="M13411" s="12"/>
    </row>
    <row r="13412" spans="1:13" x14ac:dyDescent="0.3">
      <c r="A13412" s="18">
        <v>13410</v>
      </c>
      <c r="B13412" s="18">
        <f t="shared" si="420"/>
        <v>2021</v>
      </c>
      <c r="C13412" s="17">
        <v>44197</v>
      </c>
      <c r="D13412" s="18" t="s">
        <v>314</v>
      </c>
      <c r="E13412" s="18" t="s">
        <v>330</v>
      </c>
      <c r="F13412" s="18" t="str">
        <f t="shared" si="419"/>
        <v>Chicopee-Total Volumetric Charge-44197</v>
      </c>
      <c r="G13412" s="11" t="s">
        <v>131</v>
      </c>
      <c r="H13412" s="11" t="s">
        <v>55</v>
      </c>
      <c r="I13412" s="11" t="s">
        <v>55</v>
      </c>
      <c r="J13412" s="11" t="s">
        <v>55</v>
      </c>
      <c r="K13412" s="11" t="str">
        <f>IFERROR(INDEX('EDC Component Dictionary'!$C$5:$C$37,MATCH('Rates Database'!J13412,'EDC Component Dictionary'!$B$5:$B$37,0)), "Energy Supply")</f>
        <v>Energy Supply</v>
      </c>
      <c r="L13412" s="12">
        <v>0.119849999999999</v>
      </c>
      <c r="M13412" s="12"/>
    </row>
    <row r="13413" spans="1:13" x14ac:dyDescent="0.3">
      <c r="A13413" s="18">
        <v>13411</v>
      </c>
      <c r="B13413" s="18">
        <f t="shared" si="420"/>
        <v>2021</v>
      </c>
      <c r="C13413" s="17">
        <v>44197</v>
      </c>
      <c r="D13413" s="18" t="s">
        <v>314</v>
      </c>
      <c r="E13413" s="18" t="s">
        <v>331</v>
      </c>
      <c r="F13413" s="18" t="str">
        <f t="shared" si="419"/>
        <v>Marblehead-Total Volumetric Charge-44197</v>
      </c>
      <c r="G13413" s="11" t="s">
        <v>131</v>
      </c>
      <c r="H13413" s="11" t="s">
        <v>55</v>
      </c>
      <c r="I13413" s="11" t="s">
        <v>55</v>
      </c>
      <c r="J13413" s="11" t="s">
        <v>55</v>
      </c>
      <c r="K13413" s="11" t="str">
        <f>IFERROR(INDEX('EDC Component Dictionary'!$C$5:$C$37,MATCH('Rates Database'!J13413,'EDC Component Dictionary'!$B$5:$B$37,0)), "Energy Supply")</f>
        <v>Energy Supply</v>
      </c>
      <c r="L13413" s="12">
        <v>0.17349999999999999</v>
      </c>
      <c r="M13413" s="12"/>
    </row>
    <row r="13414" spans="1:13" x14ac:dyDescent="0.3">
      <c r="A13414" s="18">
        <v>13412</v>
      </c>
      <c r="B13414" s="18">
        <f t="shared" si="420"/>
        <v>2021</v>
      </c>
      <c r="C13414" s="17">
        <v>44197</v>
      </c>
      <c r="D13414" s="18" t="s">
        <v>314</v>
      </c>
      <c r="E13414" s="18" t="s">
        <v>332</v>
      </c>
      <c r="F13414" s="18" t="str">
        <f t="shared" si="419"/>
        <v>Hingham-Total Volumetric Charge-44197</v>
      </c>
      <c r="G13414" s="11" t="s">
        <v>131</v>
      </c>
      <c r="H13414" s="11" t="s">
        <v>55</v>
      </c>
      <c r="I13414" s="11" t="s">
        <v>55</v>
      </c>
      <c r="J13414" s="11" t="s">
        <v>55</v>
      </c>
      <c r="K13414" s="11" t="str">
        <f>IFERROR(INDEX('EDC Component Dictionary'!$C$5:$C$37,MATCH('Rates Database'!J13414,'EDC Component Dictionary'!$B$5:$B$37,0)), "Energy Supply")</f>
        <v>Energy Supply</v>
      </c>
      <c r="L13414" s="12">
        <v>0.156804</v>
      </c>
      <c r="M13414" s="12"/>
    </row>
    <row r="13415" spans="1:13" x14ac:dyDescent="0.3">
      <c r="A13415" s="18">
        <v>13413</v>
      </c>
      <c r="B13415" s="18">
        <f t="shared" si="420"/>
        <v>2021</v>
      </c>
      <c r="C13415" s="17">
        <v>44197</v>
      </c>
      <c r="D13415" s="18" t="s">
        <v>314</v>
      </c>
      <c r="E13415" s="18" t="s">
        <v>333</v>
      </c>
      <c r="F13415" s="18" t="str">
        <f t="shared" si="419"/>
        <v>South Hadley-Total Volumetric Charge-44197</v>
      </c>
      <c r="G13415" s="11" t="s">
        <v>131</v>
      </c>
      <c r="H13415" s="11" t="s">
        <v>55</v>
      </c>
      <c r="I13415" s="11" t="s">
        <v>55</v>
      </c>
      <c r="J13415" s="11" t="s">
        <v>55</v>
      </c>
      <c r="K13415" s="11" t="str">
        <f>IFERROR(INDEX('EDC Component Dictionary'!$C$5:$C$37,MATCH('Rates Database'!J13415,'EDC Component Dictionary'!$B$5:$B$37,0)), "Energy Supply")</f>
        <v>Energy Supply</v>
      </c>
      <c r="L13415" s="12">
        <v>0.13244519999999901</v>
      </c>
      <c r="M13415" s="12"/>
    </row>
    <row r="13416" spans="1:13" x14ac:dyDescent="0.3">
      <c r="A13416" s="18">
        <v>13414</v>
      </c>
      <c r="B13416" s="18">
        <f t="shared" si="420"/>
        <v>2021</v>
      </c>
      <c r="C13416" s="17">
        <v>44197</v>
      </c>
      <c r="D13416" s="18" t="s">
        <v>314</v>
      </c>
      <c r="E13416" s="18" t="s">
        <v>334</v>
      </c>
      <c r="F13416" s="18" t="str">
        <f t="shared" si="419"/>
        <v>Georgetown-Total Volumetric Charge-44197</v>
      </c>
      <c r="G13416" s="11" t="s">
        <v>131</v>
      </c>
      <c r="H13416" s="11" t="s">
        <v>55</v>
      </c>
      <c r="I13416" s="11" t="s">
        <v>55</v>
      </c>
      <c r="J13416" s="11" t="s">
        <v>55</v>
      </c>
      <c r="K13416" s="11" t="str">
        <f>IFERROR(INDEX('EDC Component Dictionary'!$C$5:$C$37,MATCH('Rates Database'!J13416,'EDC Component Dictionary'!$B$5:$B$37,0)), "Energy Supply")</f>
        <v>Energy Supply</v>
      </c>
      <c r="L13416" s="12">
        <v>0.15629499999999999</v>
      </c>
      <c r="M13416" s="12"/>
    </row>
    <row r="13417" spans="1:13" x14ac:dyDescent="0.3">
      <c r="A13417" s="18">
        <v>13415</v>
      </c>
      <c r="B13417" s="18">
        <f t="shared" si="420"/>
        <v>2021</v>
      </c>
      <c r="C13417" s="17">
        <v>44197</v>
      </c>
      <c r="D13417" s="18" t="s">
        <v>314</v>
      </c>
      <c r="E13417" s="18" t="s">
        <v>335</v>
      </c>
      <c r="F13417" s="18" t="str">
        <f t="shared" si="419"/>
        <v>Sterling-Total Volumetric Charge-44197</v>
      </c>
      <c r="G13417" s="11" t="s">
        <v>131</v>
      </c>
      <c r="H13417" s="11" t="s">
        <v>55</v>
      </c>
      <c r="I13417" s="11" t="s">
        <v>55</v>
      </c>
      <c r="J13417" s="11" t="s">
        <v>55</v>
      </c>
      <c r="K13417" s="11" t="str">
        <f>IFERROR(INDEX('EDC Component Dictionary'!$C$5:$C$37,MATCH('Rates Database'!J13417,'EDC Component Dictionary'!$B$5:$B$37,0)), "Energy Supply")</f>
        <v>Energy Supply</v>
      </c>
      <c r="L13417" s="12">
        <v>0.12605</v>
      </c>
      <c r="M13417" s="12"/>
    </row>
    <row r="13418" spans="1:13" x14ac:dyDescent="0.3">
      <c r="A13418" s="18">
        <v>13416</v>
      </c>
      <c r="B13418" s="18">
        <f t="shared" si="420"/>
        <v>2021</v>
      </c>
      <c r="C13418" s="17">
        <v>44197</v>
      </c>
      <c r="D13418" s="18" t="s">
        <v>314</v>
      </c>
      <c r="E13418" s="18" t="s">
        <v>336</v>
      </c>
      <c r="F13418" s="18" t="str">
        <f t="shared" si="419"/>
        <v>Littleton-Total Volumetric Charge-44197</v>
      </c>
      <c r="G13418" s="11" t="s">
        <v>131</v>
      </c>
      <c r="H13418" s="11" t="s">
        <v>55</v>
      </c>
      <c r="I13418" s="11" t="s">
        <v>55</v>
      </c>
      <c r="J13418" s="11" t="s">
        <v>55</v>
      </c>
      <c r="K13418" s="11" t="str">
        <f>IFERROR(INDEX('EDC Component Dictionary'!$C$5:$C$37,MATCH('Rates Database'!J13418,'EDC Component Dictionary'!$B$5:$B$37,0)), "Energy Supply")</f>
        <v>Energy Supply</v>
      </c>
      <c r="L13418" s="12">
        <v>0.12960089999999999</v>
      </c>
      <c r="M13418" s="12"/>
    </row>
    <row r="13419" spans="1:13" x14ac:dyDescent="0.3">
      <c r="A13419" s="18">
        <v>13417</v>
      </c>
      <c r="B13419" s="18">
        <f t="shared" si="420"/>
        <v>2021</v>
      </c>
      <c r="C13419" s="17">
        <v>44197</v>
      </c>
      <c r="D13419" s="18" t="s">
        <v>314</v>
      </c>
      <c r="E13419" s="18" t="s">
        <v>337</v>
      </c>
      <c r="F13419" s="18" t="str">
        <f t="shared" si="419"/>
        <v>Boylston-Total Volumetric Charge-44197</v>
      </c>
      <c r="G13419" s="11" t="s">
        <v>131</v>
      </c>
      <c r="H13419" s="11" t="s">
        <v>55</v>
      </c>
      <c r="I13419" s="11" t="s">
        <v>55</v>
      </c>
      <c r="J13419" s="11" t="s">
        <v>55</v>
      </c>
      <c r="K13419" s="11" t="str">
        <f>IFERROR(INDEX('EDC Component Dictionary'!$C$5:$C$37,MATCH('Rates Database'!J13419,'EDC Component Dictionary'!$B$5:$B$37,0)), "Energy Supply")</f>
        <v>Energy Supply</v>
      </c>
      <c r="L13419" s="12">
        <v>0.11849999999999999</v>
      </c>
      <c r="M13419" s="12"/>
    </row>
    <row r="13420" spans="1:13" x14ac:dyDescent="0.3">
      <c r="A13420" s="18">
        <v>13418</v>
      </c>
      <c r="B13420" s="18">
        <f t="shared" si="420"/>
        <v>2021</v>
      </c>
      <c r="C13420" s="17">
        <v>44197</v>
      </c>
      <c r="D13420" s="18" t="s">
        <v>314</v>
      </c>
      <c r="E13420" s="18" t="s">
        <v>338</v>
      </c>
      <c r="F13420" s="18" t="str">
        <f t="shared" si="419"/>
        <v>Princeton-Total Volumetric Charge-44197</v>
      </c>
      <c r="G13420" s="11" t="s">
        <v>131</v>
      </c>
      <c r="H13420" s="11" t="s">
        <v>55</v>
      </c>
      <c r="I13420" s="11" t="s">
        <v>55</v>
      </c>
      <c r="J13420" s="11" t="s">
        <v>55</v>
      </c>
      <c r="K13420" s="11" t="str">
        <f>IFERROR(INDEX('EDC Component Dictionary'!$C$5:$C$37,MATCH('Rates Database'!J13420,'EDC Component Dictionary'!$B$5:$B$37,0)), "Energy Supply")</f>
        <v>Energy Supply</v>
      </c>
      <c r="L13420" s="12">
        <v>0.235124999999999</v>
      </c>
      <c r="M13420" s="12"/>
    </row>
    <row r="13421" spans="1:13" x14ac:dyDescent="0.3">
      <c r="A13421" s="18">
        <v>13419</v>
      </c>
      <c r="B13421" s="18">
        <f t="shared" si="420"/>
        <v>2021</v>
      </c>
      <c r="C13421" s="17">
        <v>44197</v>
      </c>
      <c r="D13421" s="18" t="s">
        <v>314</v>
      </c>
      <c r="E13421" s="18" t="s">
        <v>339</v>
      </c>
      <c r="F13421" s="18" t="str">
        <f t="shared" si="419"/>
        <v>Rowley-Total Volumetric Charge-44197</v>
      </c>
      <c r="G13421" s="11" t="s">
        <v>131</v>
      </c>
      <c r="H13421" s="11" t="s">
        <v>55</v>
      </c>
      <c r="I13421" s="11" t="s">
        <v>55</v>
      </c>
      <c r="J13421" s="11" t="s">
        <v>55</v>
      </c>
      <c r="K13421" s="11" t="str">
        <f>IFERROR(INDEX('EDC Component Dictionary'!$C$5:$C$37,MATCH('Rates Database'!J13421,'EDC Component Dictionary'!$B$5:$B$37,0)), "Energy Supply")</f>
        <v>Energy Supply</v>
      </c>
      <c r="L13421" s="12">
        <v>0.17349999999999999</v>
      </c>
      <c r="M13421" s="12"/>
    </row>
    <row r="13422" spans="1:13" x14ac:dyDescent="0.3">
      <c r="A13422" s="18">
        <v>13420</v>
      </c>
      <c r="B13422" s="18">
        <f t="shared" si="420"/>
        <v>2021</v>
      </c>
      <c r="C13422" s="17">
        <v>44197</v>
      </c>
      <c r="D13422" s="18" t="s">
        <v>314</v>
      </c>
      <c r="E13422" s="18" t="s">
        <v>340</v>
      </c>
      <c r="F13422" s="18" t="str">
        <f t="shared" si="419"/>
        <v>Wakefield-Total Volumetric Charge-44197</v>
      </c>
      <c r="G13422" s="11" t="s">
        <v>131</v>
      </c>
      <c r="H13422" s="11" t="s">
        <v>55</v>
      </c>
      <c r="I13422" s="11" t="s">
        <v>55</v>
      </c>
      <c r="J13422" s="11" t="s">
        <v>55</v>
      </c>
      <c r="K13422" s="11" t="str">
        <f>IFERROR(INDEX('EDC Component Dictionary'!$C$5:$C$37,MATCH('Rates Database'!J13422,'EDC Component Dictionary'!$B$5:$B$37,0)), "Energy Supply")</f>
        <v>Energy Supply</v>
      </c>
      <c r="L13422" s="12">
        <v>0.155</v>
      </c>
      <c r="M13422" s="12"/>
    </row>
    <row r="13423" spans="1:13" x14ac:dyDescent="0.3">
      <c r="A13423" s="18">
        <v>13421</v>
      </c>
      <c r="B13423" s="18">
        <f t="shared" si="420"/>
        <v>2021</v>
      </c>
      <c r="C13423" s="17">
        <v>44197</v>
      </c>
      <c r="D13423" s="18" t="s">
        <v>314</v>
      </c>
      <c r="E13423" s="18" t="s">
        <v>341</v>
      </c>
      <c r="F13423" s="18" t="str">
        <f t="shared" si="419"/>
        <v>Hull-Total Volumetric Charge-44197</v>
      </c>
      <c r="G13423" s="11" t="s">
        <v>131</v>
      </c>
      <c r="H13423" s="11" t="s">
        <v>55</v>
      </c>
      <c r="I13423" s="11" t="s">
        <v>55</v>
      </c>
      <c r="J13423" s="11" t="s">
        <v>55</v>
      </c>
      <c r="K13423" s="11" t="str">
        <f>IFERROR(INDEX('EDC Component Dictionary'!$C$5:$C$37,MATCH('Rates Database'!J13423,'EDC Component Dictionary'!$B$5:$B$37,0)), "Energy Supply")</f>
        <v>Energy Supply</v>
      </c>
      <c r="L13423" s="12">
        <v>0.154199999999999</v>
      </c>
      <c r="M13423" s="12"/>
    </row>
    <row r="13424" spans="1:13" x14ac:dyDescent="0.3">
      <c r="A13424" s="18">
        <v>13422</v>
      </c>
      <c r="B13424" s="18">
        <f t="shared" si="420"/>
        <v>2021</v>
      </c>
      <c r="C13424" s="17">
        <v>44197</v>
      </c>
      <c r="D13424" s="18" t="s">
        <v>314</v>
      </c>
      <c r="E13424" s="18" t="s">
        <v>342</v>
      </c>
      <c r="F13424" s="18" t="str">
        <f t="shared" si="419"/>
        <v>North Attleborough-Total Volumetric Charge-44197</v>
      </c>
      <c r="G13424" s="11" t="s">
        <v>131</v>
      </c>
      <c r="H13424" s="11" t="s">
        <v>55</v>
      </c>
      <c r="I13424" s="11" t="s">
        <v>55</v>
      </c>
      <c r="J13424" s="11" t="s">
        <v>55</v>
      </c>
      <c r="K13424" s="11" t="str">
        <f>IFERROR(INDEX('EDC Component Dictionary'!$C$5:$C$37,MATCH('Rates Database'!J13424,'EDC Component Dictionary'!$B$5:$B$37,0)), "Energy Supply")</f>
        <v>Energy Supply</v>
      </c>
      <c r="L13424" s="12">
        <v>0.14615999999999901</v>
      </c>
      <c r="M13424" s="12"/>
    </row>
    <row r="13425" spans="1:13" x14ac:dyDescent="0.3">
      <c r="A13425" s="18">
        <v>13423</v>
      </c>
      <c r="B13425" s="18">
        <f t="shared" si="420"/>
        <v>2021</v>
      </c>
      <c r="C13425" s="17">
        <v>44197</v>
      </c>
      <c r="D13425" s="18" t="s">
        <v>314</v>
      </c>
      <c r="E13425" s="18" t="s">
        <v>343</v>
      </c>
      <c r="F13425" s="18" t="str">
        <f t="shared" si="419"/>
        <v>Holden-Total Volumetric Charge-44197</v>
      </c>
      <c r="G13425" s="11" t="s">
        <v>131</v>
      </c>
      <c r="H13425" s="11" t="s">
        <v>55</v>
      </c>
      <c r="I13425" s="11" t="s">
        <v>55</v>
      </c>
      <c r="J13425" s="11" t="s">
        <v>55</v>
      </c>
      <c r="K13425" s="11" t="str">
        <f>IFERROR(INDEX('EDC Component Dictionary'!$C$5:$C$37,MATCH('Rates Database'!J13425,'EDC Component Dictionary'!$B$5:$B$37,0)), "Energy Supply")</f>
        <v>Energy Supply</v>
      </c>
      <c r="L13425" s="12">
        <v>0.12966999999999901</v>
      </c>
      <c r="M13425" s="12"/>
    </row>
    <row r="13426" spans="1:13" x14ac:dyDescent="0.3">
      <c r="A13426" s="18">
        <v>13424</v>
      </c>
      <c r="B13426" s="18">
        <f t="shared" si="420"/>
        <v>2021</v>
      </c>
      <c r="C13426" s="17">
        <v>44197</v>
      </c>
      <c r="D13426" s="18" t="s">
        <v>314</v>
      </c>
      <c r="E13426" s="18" t="s">
        <v>344</v>
      </c>
      <c r="F13426" s="18" t="str">
        <f t="shared" si="419"/>
        <v>Norwood-Total Volumetric Charge-44197</v>
      </c>
      <c r="G13426" s="11" t="s">
        <v>131</v>
      </c>
      <c r="H13426" s="11" t="s">
        <v>55</v>
      </c>
      <c r="I13426" s="11" t="s">
        <v>55</v>
      </c>
      <c r="J13426" s="11" t="s">
        <v>55</v>
      </c>
      <c r="K13426" s="11" t="str">
        <f>IFERROR(INDEX('EDC Component Dictionary'!$C$5:$C$37,MATCH('Rates Database'!J13426,'EDC Component Dictionary'!$B$5:$B$37,0)), "Energy Supply")</f>
        <v>Energy Supply</v>
      </c>
      <c r="L13426" s="12">
        <v>0.15942999999999999</v>
      </c>
      <c r="M13426" s="12"/>
    </row>
    <row r="13427" spans="1:13" x14ac:dyDescent="0.3">
      <c r="A13427" s="18">
        <v>13425</v>
      </c>
      <c r="B13427" s="18">
        <f t="shared" si="420"/>
        <v>2021</v>
      </c>
      <c r="C13427" s="17">
        <v>44197</v>
      </c>
      <c r="D13427" s="18" t="s">
        <v>314</v>
      </c>
      <c r="E13427" s="18" t="s">
        <v>345</v>
      </c>
      <c r="F13427" s="18" t="str">
        <f t="shared" si="419"/>
        <v>Russell-Total Volumetric Charge-44197</v>
      </c>
      <c r="G13427" s="11" t="s">
        <v>131</v>
      </c>
      <c r="H13427" s="11" t="s">
        <v>55</v>
      </c>
      <c r="I13427" s="11" t="s">
        <v>55</v>
      </c>
      <c r="J13427" s="11" t="s">
        <v>55</v>
      </c>
      <c r="K13427" s="11" t="str">
        <f>IFERROR(INDEX('EDC Component Dictionary'!$C$5:$C$37,MATCH('Rates Database'!J13427,'EDC Component Dictionary'!$B$5:$B$37,0)), "Energy Supply")</f>
        <v>Energy Supply</v>
      </c>
      <c r="L13427" s="12">
        <v>0.17399999999999999</v>
      </c>
      <c r="M13427" s="12"/>
    </row>
    <row r="13428" spans="1:13" x14ac:dyDescent="0.3">
      <c r="A13428" s="18">
        <v>13426</v>
      </c>
      <c r="B13428" s="18">
        <f t="shared" si="420"/>
        <v>2021</v>
      </c>
      <c r="C13428" s="17">
        <v>44197</v>
      </c>
      <c r="D13428" s="18" t="s">
        <v>314</v>
      </c>
      <c r="E13428" s="18" t="s">
        <v>346</v>
      </c>
      <c r="F13428" s="18" t="str">
        <f t="shared" si="419"/>
        <v>Chester-Total Volumetric Charge-44197</v>
      </c>
      <c r="G13428" s="11" t="s">
        <v>131</v>
      </c>
      <c r="H13428" s="11" t="s">
        <v>55</v>
      </c>
      <c r="I13428" s="11" t="s">
        <v>55</v>
      </c>
      <c r="J13428" s="11" t="s">
        <v>55</v>
      </c>
      <c r="K13428" s="11" t="str">
        <f>IFERROR(INDEX('EDC Component Dictionary'!$C$5:$C$37,MATCH('Rates Database'!J13428,'EDC Component Dictionary'!$B$5:$B$37,0)), "Energy Supply")</f>
        <v>Energy Supply</v>
      </c>
      <c r="L13428" s="12">
        <v>0.18719749999999999</v>
      </c>
      <c r="M13428" s="12"/>
    </row>
    <row r="13429" spans="1:13" x14ac:dyDescent="0.3">
      <c r="A13429" s="18">
        <v>13427</v>
      </c>
      <c r="B13429" s="18">
        <f t="shared" si="420"/>
        <v>2022</v>
      </c>
      <c r="C13429" s="17">
        <v>44774</v>
      </c>
      <c r="D13429" s="18" t="s">
        <v>314</v>
      </c>
      <c r="E13429" s="18" t="s">
        <v>315</v>
      </c>
      <c r="F13429" s="18" t="str">
        <f t="shared" si="419"/>
        <v>Holyoke-Total Volumetric Charge-44774</v>
      </c>
      <c r="G13429" s="11" t="s">
        <v>131</v>
      </c>
      <c r="H13429" s="11" t="s">
        <v>55</v>
      </c>
      <c r="I13429" s="11" t="s">
        <v>55</v>
      </c>
      <c r="J13429" s="11" t="s">
        <v>55</v>
      </c>
      <c r="K13429" s="11" t="str">
        <f>IFERROR(INDEX('EDC Component Dictionary'!$C$5:$C$37,MATCH('Rates Database'!J13429,'EDC Component Dictionary'!$B$5:$B$37,0)), "Energy Supply")</f>
        <v>Energy Supply</v>
      </c>
      <c r="L13429" s="12">
        <v>0.12851599999999999</v>
      </c>
      <c r="M13429" s="12"/>
    </row>
    <row r="13430" spans="1:13" x14ac:dyDescent="0.3">
      <c r="A13430" s="18">
        <v>13428</v>
      </c>
      <c r="B13430" s="18">
        <f t="shared" si="420"/>
        <v>2022</v>
      </c>
      <c r="C13430" s="17">
        <v>44774</v>
      </c>
      <c r="D13430" s="18" t="s">
        <v>314</v>
      </c>
      <c r="E13430" s="18" t="s">
        <v>316</v>
      </c>
      <c r="F13430" s="18" t="str">
        <f t="shared" si="419"/>
        <v>West Boylston-Total Volumetric Charge-44774</v>
      </c>
      <c r="G13430" s="11" t="s">
        <v>131</v>
      </c>
      <c r="H13430" s="11" t="s">
        <v>55</v>
      </c>
      <c r="I13430" s="11" t="s">
        <v>55</v>
      </c>
      <c r="J13430" s="11" t="s">
        <v>55</v>
      </c>
      <c r="K13430" s="11" t="str">
        <f>IFERROR(INDEX('EDC Component Dictionary'!$C$5:$C$37,MATCH('Rates Database'!J13430,'EDC Component Dictionary'!$B$5:$B$37,0)), "Energy Supply")</f>
        <v>Energy Supply</v>
      </c>
      <c r="L13430" s="12">
        <v>0.13625999999999899</v>
      </c>
      <c r="M13430" s="12"/>
    </row>
    <row r="13431" spans="1:13" x14ac:dyDescent="0.3">
      <c r="A13431" s="18">
        <v>13429</v>
      </c>
      <c r="B13431" s="18">
        <f t="shared" si="420"/>
        <v>2022</v>
      </c>
      <c r="C13431" s="17">
        <v>44774</v>
      </c>
      <c r="D13431" s="18" t="s">
        <v>314</v>
      </c>
      <c r="E13431" s="18" t="s">
        <v>317</v>
      </c>
      <c r="F13431" s="18" t="str">
        <f t="shared" si="419"/>
        <v>Danvers-Total Volumetric Charge-44774</v>
      </c>
      <c r="G13431" s="11" t="s">
        <v>131</v>
      </c>
      <c r="H13431" s="11" t="s">
        <v>55</v>
      </c>
      <c r="I13431" s="11" t="s">
        <v>55</v>
      </c>
      <c r="J13431" s="11" t="s">
        <v>55</v>
      </c>
      <c r="K13431" s="11" t="str">
        <f>IFERROR(INDEX('EDC Component Dictionary'!$C$5:$C$37,MATCH('Rates Database'!J13431,'EDC Component Dictionary'!$B$5:$B$37,0)), "Energy Supply")</f>
        <v>Energy Supply</v>
      </c>
      <c r="L13431" s="12">
        <v>0.13739999999999999</v>
      </c>
      <c r="M13431" s="12"/>
    </row>
    <row r="13432" spans="1:13" x14ac:dyDescent="0.3">
      <c r="A13432" s="18">
        <v>13430</v>
      </c>
      <c r="B13432" s="18">
        <f t="shared" si="420"/>
        <v>2022</v>
      </c>
      <c r="C13432" s="17">
        <v>44774</v>
      </c>
      <c r="D13432" s="18" t="s">
        <v>314</v>
      </c>
      <c r="E13432" s="18" t="s">
        <v>318</v>
      </c>
      <c r="F13432" s="18" t="str">
        <f t="shared" si="419"/>
        <v>Peabody-Total Volumetric Charge-44774</v>
      </c>
      <c r="G13432" s="11" t="s">
        <v>131</v>
      </c>
      <c r="H13432" s="11" t="s">
        <v>55</v>
      </c>
      <c r="I13432" s="11" t="s">
        <v>55</v>
      </c>
      <c r="J13432" s="11" t="s">
        <v>55</v>
      </c>
      <c r="K13432" s="11" t="str">
        <f>IFERROR(INDEX('EDC Component Dictionary'!$C$5:$C$37,MATCH('Rates Database'!J13432,'EDC Component Dictionary'!$B$5:$B$37,0)), "Energy Supply")</f>
        <v>Energy Supply</v>
      </c>
      <c r="L13432" s="12">
        <v>0.12053</v>
      </c>
      <c r="M13432" s="12"/>
    </row>
    <row r="13433" spans="1:13" x14ac:dyDescent="0.3">
      <c r="A13433" s="18">
        <v>13431</v>
      </c>
      <c r="B13433" s="18">
        <f t="shared" si="420"/>
        <v>2022</v>
      </c>
      <c r="C13433" s="17">
        <v>44774</v>
      </c>
      <c r="D13433" s="18" t="s">
        <v>314</v>
      </c>
      <c r="E13433" s="18" t="s">
        <v>319</v>
      </c>
      <c r="F13433" s="18" t="str">
        <f t="shared" si="419"/>
        <v>Ashburnham-Total Volumetric Charge-44774</v>
      </c>
      <c r="G13433" s="11" t="s">
        <v>131</v>
      </c>
      <c r="H13433" s="11" t="s">
        <v>55</v>
      </c>
      <c r="I13433" s="11" t="s">
        <v>55</v>
      </c>
      <c r="J13433" s="11" t="s">
        <v>55</v>
      </c>
      <c r="K13433" s="11" t="str">
        <f>IFERROR(INDEX('EDC Component Dictionary'!$C$5:$C$37,MATCH('Rates Database'!J13433,'EDC Component Dictionary'!$B$5:$B$37,0)), "Energy Supply")</f>
        <v>Energy Supply</v>
      </c>
      <c r="L13433" s="12">
        <v>0.18869999999999901</v>
      </c>
      <c r="M13433" s="12"/>
    </row>
    <row r="13434" spans="1:13" x14ac:dyDescent="0.3">
      <c r="A13434" s="18">
        <v>13432</v>
      </c>
      <c r="B13434" s="18">
        <f t="shared" si="420"/>
        <v>2022</v>
      </c>
      <c r="C13434" s="17">
        <v>44774</v>
      </c>
      <c r="D13434" s="18" t="s">
        <v>314</v>
      </c>
      <c r="E13434" s="18" t="s">
        <v>320</v>
      </c>
      <c r="F13434" s="18" t="str">
        <f t="shared" si="419"/>
        <v>Mansfield-Total Volumetric Charge-44774</v>
      </c>
      <c r="G13434" s="11" t="s">
        <v>131</v>
      </c>
      <c r="H13434" s="11" t="s">
        <v>55</v>
      </c>
      <c r="I13434" s="11" t="s">
        <v>55</v>
      </c>
      <c r="J13434" s="11" t="s">
        <v>55</v>
      </c>
      <c r="K13434" s="11" t="str">
        <f>IFERROR(INDEX('EDC Component Dictionary'!$C$5:$C$37,MATCH('Rates Database'!J13434,'EDC Component Dictionary'!$B$5:$B$37,0)), "Energy Supply")</f>
        <v>Energy Supply</v>
      </c>
      <c r="L13434" s="12">
        <v>0.11946</v>
      </c>
      <c r="M13434" s="12"/>
    </row>
    <row r="13435" spans="1:13" x14ac:dyDescent="0.3">
      <c r="A13435" s="18">
        <v>13433</v>
      </c>
      <c r="B13435" s="18">
        <f t="shared" si="420"/>
        <v>2022</v>
      </c>
      <c r="C13435" s="17">
        <v>44774</v>
      </c>
      <c r="D13435" s="18" t="s">
        <v>314</v>
      </c>
      <c r="E13435" s="18" t="s">
        <v>321</v>
      </c>
      <c r="F13435" s="18" t="str">
        <f t="shared" si="419"/>
        <v>Braintree-Total Volumetric Charge-44774</v>
      </c>
      <c r="G13435" s="11" t="s">
        <v>131</v>
      </c>
      <c r="H13435" s="11" t="s">
        <v>55</v>
      </c>
      <c r="I13435" s="11" t="s">
        <v>55</v>
      </c>
      <c r="J13435" s="11" t="s">
        <v>55</v>
      </c>
      <c r="K13435" s="11" t="str">
        <f>IFERROR(INDEX('EDC Component Dictionary'!$C$5:$C$37,MATCH('Rates Database'!J13435,'EDC Component Dictionary'!$B$5:$B$37,0)), "Energy Supply")</f>
        <v>Energy Supply</v>
      </c>
      <c r="L13435" s="12">
        <v>0.14049899999999901</v>
      </c>
      <c r="M13435" s="12"/>
    </row>
    <row r="13436" spans="1:13" x14ac:dyDescent="0.3">
      <c r="A13436" s="18">
        <v>13434</v>
      </c>
      <c r="B13436" s="18">
        <f t="shared" si="420"/>
        <v>2022</v>
      </c>
      <c r="C13436" s="17">
        <v>44774</v>
      </c>
      <c r="D13436" s="18" t="s">
        <v>314</v>
      </c>
      <c r="E13436" s="18" t="s">
        <v>322</v>
      </c>
      <c r="F13436" s="18" t="str">
        <f t="shared" si="419"/>
        <v>Paxton-Total Volumetric Charge-44774</v>
      </c>
      <c r="G13436" s="11" t="s">
        <v>131</v>
      </c>
      <c r="H13436" s="11" t="s">
        <v>55</v>
      </c>
      <c r="I13436" s="11" t="s">
        <v>55</v>
      </c>
      <c r="J13436" s="11" t="s">
        <v>55</v>
      </c>
      <c r="K13436" s="11" t="str">
        <f>IFERROR(INDEX('EDC Component Dictionary'!$C$5:$C$37,MATCH('Rates Database'!J13436,'EDC Component Dictionary'!$B$5:$B$37,0)), "Energy Supply")</f>
        <v>Energy Supply</v>
      </c>
      <c r="L13436" s="12">
        <v>0.13561999999999999</v>
      </c>
      <c r="M13436" s="12"/>
    </row>
    <row r="13437" spans="1:13" x14ac:dyDescent="0.3">
      <c r="A13437" s="18">
        <v>13435</v>
      </c>
      <c r="B13437" s="18">
        <f t="shared" si="420"/>
        <v>2022</v>
      </c>
      <c r="C13437" s="17">
        <v>44774</v>
      </c>
      <c r="D13437" s="18" t="s">
        <v>314</v>
      </c>
      <c r="E13437" s="18" t="s">
        <v>323</v>
      </c>
      <c r="F13437" s="18" t="str">
        <f t="shared" si="419"/>
        <v>Templeton-Total Volumetric Charge-44774</v>
      </c>
      <c r="G13437" s="11" t="s">
        <v>131</v>
      </c>
      <c r="H13437" s="11" t="s">
        <v>55</v>
      </c>
      <c r="I13437" s="11" t="s">
        <v>55</v>
      </c>
      <c r="J13437" s="11" t="s">
        <v>55</v>
      </c>
      <c r="K13437" s="11" t="str">
        <f>IFERROR(INDEX('EDC Component Dictionary'!$C$5:$C$37,MATCH('Rates Database'!J13437,'EDC Component Dictionary'!$B$5:$B$37,0)), "Energy Supply")</f>
        <v>Energy Supply</v>
      </c>
      <c r="L13437" s="12">
        <v>0.1263</v>
      </c>
      <c r="M13437" s="12"/>
    </row>
    <row r="13438" spans="1:13" x14ac:dyDescent="0.3">
      <c r="A13438" s="18">
        <v>13436</v>
      </c>
      <c r="B13438" s="18">
        <f t="shared" si="420"/>
        <v>2022</v>
      </c>
      <c r="C13438" s="17">
        <v>44774</v>
      </c>
      <c r="D13438" s="18" t="s">
        <v>314</v>
      </c>
      <c r="E13438" s="18" t="s">
        <v>324</v>
      </c>
      <c r="F13438" s="18" t="str">
        <f t="shared" si="419"/>
        <v>Hudson-Total Volumetric Charge-44774</v>
      </c>
      <c r="G13438" s="11" t="s">
        <v>131</v>
      </c>
      <c r="H13438" s="11" t="s">
        <v>55</v>
      </c>
      <c r="I13438" s="11" t="s">
        <v>55</v>
      </c>
      <c r="J13438" s="11" t="s">
        <v>55</v>
      </c>
      <c r="K13438" s="11" t="str">
        <f>IFERROR(INDEX('EDC Component Dictionary'!$C$5:$C$37,MATCH('Rates Database'!J13438,'EDC Component Dictionary'!$B$5:$B$37,0)), "Energy Supply")</f>
        <v>Energy Supply</v>
      </c>
      <c r="L13438" s="12">
        <v>0.127139999999999</v>
      </c>
      <c r="M13438" s="12"/>
    </row>
    <row r="13439" spans="1:13" x14ac:dyDescent="0.3">
      <c r="A13439" s="18">
        <v>13437</v>
      </c>
      <c r="B13439" s="18">
        <f t="shared" si="420"/>
        <v>2022</v>
      </c>
      <c r="C13439" s="17">
        <v>44774</v>
      </c>
      <c r="D13439" s="18" t="s">
        <v>314</v>
      </c>
      <c r="E13439" s="18" t="s">
        <v>325</v>
      </c>
      <c r="F13439" s="18" t="str">
        <f t="shared" si="419"/>
        <v>Reading-Total Volumetric Charge-44774</v>
      </c>
      <c r="G13439" s="11" t="s">
        <v>131</v>
      </c>
      <c r="H13439" s="11" t="s">
        <v>55</v>
      </c>
      <c r="I13439" s="11" t="s">
        <v>55</v>
      </c>
      <c r="J13439" s="11" t="s">
        <v>55</v>
      </c>
      <c r="K13439" s="11" t="str">
        <f>IFERROR(INDEX('EDC Component Dictionary'!$C$5:$C$37,MATCH('Rates Database'!J13439,'EDC Component Dictionary'!$B$5:$B$37,0)), "Energy Supply")</f>
        <v>Energy Supply</v>
      </c>
      <c r="L13439" s="12">
        <v>0.171849</v>
      </c>
      <c r="M13439" s="12"/>
    </row>
    <row r="13440" spans="1:13" x14ac:dyDescent="0.3">
      <c r="A13440" s="18">
        <v>13438</v>
      </c>
      <c r="B13440" s="18">
        <f t="shared" si="420"/>
        <v>2022</v>
      </c>
      <c r="C13440" s="17">
        <v>44774</v>
      </c>
      <c r="D13440" s="18" t="s">
        <v>314</v>
      </c>
      <c r="E13440" s="18" t="s">
        <v>326</v>
      </c>
      <c r="F13440" s="18" t="str">
        <f t="shared" si="419"/>
        <v>Shrewsbury-Total Volumetric Charge-44774</v>
      </c>
      <c r="G13440" s="11" t="s">
        <v>131</v>
      </c>
      <c r="H13440" s="11" t="s">
        <v>55</v>
      </c>
      <c r="I13440" s="11" t="s">
        <v>55</v>
      </c>
      <c r="J13440" s="11" t="s">
        <v>55</v>
      </c>
      <c r="K13440" s="11" t="str">
        <f>IFERROR(INDEX('EDC Component Dictionary'!$C$5:$C$37,MATCH('Rates Database'!J13440,'EDC Component Dictionary'!$B$5:$B$37,0)), "Energy Supply")</f>
        <v>Energy Supply</v>
      </c>
      <c r="L13440" s="12">
        <v>0.11516</v>
      </c>
      <c r="M13440" s="12"/>
    </row>
    <row r="13441" spans="1:13" x14ac:dyDescent="0.3">
      <c r="A13441" s="18">
        <v>13439</v>
      </c>
      <c r="B13441" s="18">
        <f t="shared" si="420"/>
        <v>2022</v>
      </c>
      <c r="C13441" s="17">
        <v>44774</v>
      </c>
      <c r="D13441" s="18" t="s">
        <v>314</v>
      </c>
      <c r="E13441" s="18" t="s">
        <v>327</v>
      </c>
      <c r="F13441" s="18" t="str">
        <f t="shared" si="419"/>
        <v>Ipswich-Total Volumetric Charge-44774</v>
      </c>
      <c r="G13441" s="11" t="s">
        <v>131</v>
      </c>
      <c r="H13441" s="11" t="s">
        <v>55</v>
      </c>
      <c r="I13441" s="11" t="s">
        <v>55</v>
      </c>
      <c r="J13441" s="11" t="s">
        <v>55</v>
      </c>
      <c r="K13441" s="11" t="str">
        <f>IFERROR(INDEX('EDC Component Dictionary'!$C$5:$C$37,MATCH('Rates Database'!J13441,'EDC Component Dictionary'!$B$5:$B$37,0)), "Energy Supply")</f>
        <v>Energy Supply</v>
      </c>
      <c r="L13441" s="12">
        <v>0.16800000000000001</v>
      </c>
      <c r="M13441" s="12"/>
    </row>
    <row r="13442" spans="1:13" x14ac:dyDescent="0.3">
      <c r="A13442" s="18">
        <v>13440</v>
      </c>
      <c r="B13442" s="18">
        <f t="shared" si="420"/>
        <v>2022</v>
      </c>
      <c r="C13442" s="17">
        <v>44774</v>
      </c>
      <c r="D13442" s="18" t="s">
        <v>314</v>
      </c>
      <c r="E13442" s="18" t="s">
        <v>328</v>
      </c>
      <c r="F13442" s="18" t="str">
        <f t="shared" si="419"/>
        <v>Westfield-Total Volumetric Charge-44774</v>
      </c>
      <c r="G13442" s="11" t="s">
        <v>131</v>
      </c>
      <c r="H13442" s="11" t="s">
        <v>55</v>
      </c>
      <c r="I13442" s="11" t="s">
        <v>55</v>
      </c>
      <c r="J13442" s="11" t="s">
        <v>55</v>
      </c>
      <c r="K13442" s="11" t="str">
        <f>IFERROR(INDEX('EDC Component Dictionary'!$C$5:$C$37,MATCH('Rates Database'!J13442,'EDC Component Dictionary'!$B$5:$B$37,0)), "Energy Supply")</f>
        <v>Energy Supply</v>
      </c>
      <c r="L13442" s="12">
        <v>0.14875099999999999</v>
      </c>
      <c r="M13442" s="12"/>
    </row>
    <row r="13443" spans="1:13" x14ac:dyDescent="0.3">
      <c r="A13443" s="18">
        <v>13441</v>
      </c>
      <c r="B13443" s="18">
        <f t="shared" si="420"/>
        <v>2022</v>
      </c>
      <c r="C13443" s="17">
        <v>44774</v>
      </c>
      <c r="D13443" s="18" t="s">
        <v>314</v>
      </c>
      <c r="E13443" s="18" t="s">
        <v>329</v>
      </c>
      <c r="F13443" s="18" t="str">
        <f t="shared" si="419"/>
        <v>Merrimac-Total Volumetric Charge-44774</v>
      </c>
      <c r="G13443" s="11" t="s">
        <v>131</v>
      </c>
      <c r="H13443" s="11" t="s">
        <v>55</v>
      </c>
      <c r="I13443" s="11" t="s">
        <v>55</v>
      </c>
      <c r="J13443" s="11" t="s">
        <v>55</v>
      </c>
      <c r="K13443" s="11" t="str">
        <f>IFERROR(INDEX('EDC Component Dictionary'!$C$5:$C$37,MATCH('Rates Database'!J13443,'EDC Component Dictionary'!$B$5:$B$37,0)), "Energy Supply")</f>
        <v>Energy Supply</v>
      </c>
      <c r="L13443" s="12">
        <v>0.15597999999999901</v>
      </c>
      <c r="M13443" s="12"/>
    </row>
    <row r="13444" spans="1:13" x14ac:dyDescent="0.3">
      <c r="A13444" s="18">
        <v>13442</v>
      </c>
      <c r="B13444" s="18">
        <f t="shared" si="420"/>
        <v>2022</v>
      </c>
      <c r="C13444" s="17">
        <v>44774</v>
      </c>
      <c r="D13444" s="18" t="s">
        <v>314</v>
      </c>
      <c r="E13444" s="18" t="s">
        <v>330</v>
      </c>
      <c r="F13444" s="18" t="str">
        <f t="shared" ref="F13444:F13507" si="421">_xlfn.CONCAT(E13444,"-",J13444,"-",C13444)</f>
        <v>Chicopee-Total Volumetric Charge-44774</v>
      </c>
      <c r="G13444" s="11" t="s">
        <v>131</v>
      </c>
      <c r="H13444" s="11" t="s">
        <v>55</v>
      </c>
      <c r="I13444" s="11" t="s">
        <v>55</v>
      </c>
      <c r="J13444" s="11" t="s">
        <v>55</v>
      </c>
      <c r="K13444" s="11" t="str">
        <f>IFERROR(INDEX('EDC Component Dictionary'!$C$5:$C$37,MATCH('Rates Database'!J13444,'EDC Component Dictionary'!$B$5:$B$37,0)), "Energy Supply")</f>
        <v>Energy Supply</v>
      </c>
      <c r="L13444" s="12">
        <v>0.16386999999999999</v>
      </c>
      <c r="M13444" s="12"/>
    </row>
    <row r="13445" spans="1:13" x14ac:dyDescent="0.3">
      <c r="A13445" s="18">
        <v>13443</v>
      </c>
      <c r="B13445" s="18">
        <f t="shared" si="420"/>
        <v>2022</v>
      </c>
      <c r="C13445" s="17">
        <v>44774</v>
      </c>
      <c r="D13445" s="18" t="s">
        <v>314</v>
      </c>
      <c r="E13445" s="18" t="s">
        <v>331</v>
      </c>
      <c r="F13445" s="18" t="str">
        <f t="shared" si="421"/>
        <v>Marblehead-Total Volumetric Charge-44774</v>
      </c>
      <c r="G13445" s="11" t="s">
        <v>131</v>
      </c>
      <c r="H13445" s="11" t="s">
        <v>55</v>
      </c>
      <c r="I13445" s="11" t="s">
        <v>55</v>
      </c>
      <c r="J13445" s="11" t="s">
        <v>55</v>
      </c>
      <c r="K13445" s="11" t="str">
        <f>IFERROR(INDEX('EDC Component Dictionary'!$C$5:$C$37,MATCH('Rates Database'!J13445,'EDC Component Dictionary'!$B$5:$B$37,0)), "Energy Supply")</f>
        <v>Energy Supply</v>
      </c>
      <c r="L13445" s="12">
        <v>0.19850000000000001</v>
      </c>
      <c r="M13445" s="12"/>
    </row>
    <row r="13446" spans="1:13" x14ac:dyDescent="0.3">
      <c r="A13446" s="18">
        <v>13444</v>
      </c>
      <c r="B13446" s="18">
        <f t="shared" si="420"/>
        <v>2022</v>
      </c>
      <c r="C13446" s="17">
        <v>44774</v>
      </c>
      <c r="D13446" s="18" t="s">
        <v>314</v>
      </c>
      <c r="E13446" s="18" t="s">
        <v>332</v>
      </c>
      <c r="F13446" s="18" t="str">
        <f t="shared" si="421"/>
        <v>Hingham-Total Volumetric Charge-44774</v>
      </c>
      <c r="G13446" s="11" t="s">
        <v>131</v>
      </c>
      <c r="H13446" s="11" t="s">
        <v>55</v>
      </c>
      <c r="I13446" s="11" t="s">
        <v>55</v>
      </c>
      <c r="J13446" s="11" t="s">
        <v>55</v>
      </c>
      <c r="K13446" s="11" t="str">
        <f>IFERROR(INDEX('EDC Component Dictionary'!$C$5:$C$37,MATCH('Rates Database'!J13446,'EDC Component Dictionary'!$B$5:$B$37,0)), "Energy Supply")</f>
        <v>Energy Supply</v>
      </c>
      <c r="L13446" s="12">
        <v>0.17880399999999999</v>
      </c>
      <c r="M13446" s="12"/>
    </row>
    <row r="13447" spans="1:13" x14ac:dyDescent="0.3">
      <c r="A13447" s="18">
        <v>13445</v>
      </c>
      <c r="B13447" s="18">
        <f t="shared" si="420"/>
        <v>2022</v>
      </c>
      <c r="C13447" s="17">
        <v>44774</v>
      </c>
      <c r="D13447" s="18" t="s">
        <v>314</v>
      </c>
      <c r="E13447" s="18" t="s">
        <v>333</v>
      </c>
      <c r="F13447" s="18" t="str">
        <f t="shared" si="421"/>
        <v>South Hadley-Total Volumetric Charge-44774</v>
      </c>
      <c r="G13447" s="11" t="s">
        <v>131</v>
      </c>
      <c r="H13447" s="11" t="s">
        <v>55</v>
      </c>
      <c r="I13447" s="11" t="s">
        <v>55</v>
      </c>
      <c r="J13447" s="11" t="s">
        <v>55</v>
      </c>
      <c r="K13447" s="11" t="str">
        <f>IFERROR(INDEX('EDC Component Dictionary'!$C$5:$C$37,MATCH('Rates Database'!J13447,'EDC Component Dictionary'!$B$5:$B$37,0)), "Energy Supply")</f>
        <v>Energy Supply</v>
      </c>
      <c r="L13447" s="12">
        <v>0.12591519999999901</v>
      </c>
      <c r="M13447" s="12"/>
    </row>
    <row r="13448" spans="1:13" x14ac:dyDescent="0.3">
      <c r="A13448" s="18">
        <v>13446</v>
      </c>
      <c r="B13448" s="18">
        <f t="shared" si="420"/>
        <v>2022</v>
      </c>
      <c r="C13448" s="17">
        <v>44774</v>
      </c>
      <c r="D13448" s="18" t="s">
        <v>314</v>
      </c>
      <c r="E13448" s="18" t="s">
        <v>334</v>
      </c>
      <c r="F13448" s="18" t="str">
        <f t="shared" si="421"/>
        <v>Georgetown-Total Volumetric Charge-44774</v>
      </c>
      <c r="G13448" s="11" t="s">
        <v>131</v>
      </c>
      <c r="H13448" s="11" t="s">
        <v>55</v>
      </c>
      <c r="I13448" s="11" t="s">
        <v>55</v>
      </c>
      <c r="J13448" s="11" t="s">
        <v>55</v>
      </c>
      <c r="K13448" s="11" t="str">
        <f>IFERROR(INDEX('EDC Component Dictionary'!$C$5:$C$37,MATCH('Rates Database'!J13448,'EDC Component Dictionary'!$B$5:$B$37,0)), "Energy Supply")</f>
        <v>Energy Supply</v>
      </c>
      <c r="L13448" s="12">
        <v>0.15629499999999999</v>
      </c>
      <c r="M13448" s="12"/>
    </row>
    <row r="13449" spans="1:13" x14ac:dyDescent="0.3">
      <c r="A13449" s="18">
        <v>13447</v>
      </c>
      <c r="B13449" s="18">
        <f t="shared" si="420"/>
        <v>2022</v>
      </c>
      <c r="C13449" s="17">
        <v>44774</v>
      </c>
      <c r="D13449" s="18" t="s">
        <v>314</v>
      </c>
      <c r="E13449" s="18" t="s">
        <v>335</v>
      </c>
      <c r="F13449" s="18" t="str">
        <f t="shared" si="421"/>
        <v>Sterling-Total Volumetric Charge-44774</v>
      </c>
      <c r="G13449" s="11" t="s">
        <v>131</v>
      </c>
      <c r="H13449" s="11" t="s">
        <v>55</v>
      </c>
      <c r="I13449" s="11" t="s">
        <v>55</v>
      </c>
      <c r="J13449" s="11" t="s">
        <v>55</v>
      </c>
      <c r="K13449" s="11" t="str">
        <f>IFERROR(INDEX('EDC Component Dictionary'!$C$5:$C$37,MATCH('Rates Database'!J13449,'EDC Component Dictionary'!$B$5:$B$37,0)), "Energy Supply")</f>
        <v>Energy Supply</v>
      </c>
      <c r="L13449" s="12">
        <v>0.14854999999999999</v>
      </c>
      <c r="M13449" s="12"/>
    </row>
    <row r="13450" spans="1:13" x14ac:dyDescent="0.3">
      <c r="A13450" s="18">
        <v>13448</v>
      </c>
      <c r="B13450" s="18">
        <f t="shared" si="420"/>
        <v>2022</v>
      </c>
      <c r="C13450" s="17">
        <v>44774</v>
      </c>
      <c r="D13450" s="18" t="s">
        <v>314</v>
      </c>
      <c r="E13450" s="18" t="s">
        <v>336</v>
      </c>
      <c r="F13450" s="18" t="str">
        <f t="shared" si="421"/>
        <v>Littleton-Total Volumetric Charge-44774</v>
      </c>
      <c r="G13450" s="11" t="s">
        <v>131</v>
      </c>
      <c r="H13450" s="11" t="s">
        <v>55</v>
      </c>
      <c r="I13450" s="11" t="s">
        <v>55</v>
      </c>
      <c r="J13450" s="11" t="s">
        <v>55</v>
      </c>
      <c r="K13450" s="11" t="str">
        <f>IFERROR(INDEX('EDC Component Dictionary'!$C$5:$C$37,MATCH('Rates Database'!J13450,'EDC Component Dictionary'!$B$5:$B$37,0)), "Energy Supply")</f>
        <v>Energy Supply</v>
      </c>
      <c r="L13450" s="12">
        <v>0.13322819999999899</v>
      </c>
      <c r="M13450" s="12"/>
    </row>
    <row r="13451" spans="1:13" x14ac:dyDescent="0.3">
      <c r="A13451" s="18">
        <v>13449</v>
      </c>
      <c r="B13451" s="18">
        <f t="shared" si="420"/>
        <v>2022</v>
      </c>
      <c r="C13451" s="17">
        <v>44774</v>
      </c>
      <c r="D13451" s="18" t="s">
        <v>314</v>
      </c>
      <c r="E13451" s="18" t="s">
        <v>337</v>
      </c>
      <c r="F13451" s="18" t="str">
        <f t="shared" si="421"/>
        <v>Boylston-Total Volumetric Charge-44774</v>
      </c>
      <c r="G13451" s="11" t="s">
        <v>131</v>
      </c>
      <c r="H13451" s="11" t="s">
        <v>55</v>
      </c>
      <c r="I13451" s="11" t="s">
        <v>55</v>
      </c>
      <c r="J13451" s="11" t="s">
        <v>55</v>
      </c>
      <c r="K13451" s="11" t="str">
        <f>IFERROR(INDEX('EDC Component Dictionary'!$C$5:$C$37,MATCH('Rates Database'!J13451,'EDC Component Dictionary'!$B$5:$B$37,0)), "Energy Supply")</f>
        <v>Energy Supply</v>
      </c>
      <c r="L13451" s="12">
        <v>0.16650000000000001</v>
      </c>
      <c r="M13451" s="12"/>
    </row>
    <row r="13452" spans="1:13" x14ac:dyDescent="0.3">
      <c r="A13452" s="18">
        <v>13450</v>
      </c>
      <c r="B13452" s="18">
        <f t="shared" si="420"/>
        <v>2022</v>
      </c>
      <c r="C13452" s="17">
        <v>44774</v>
      </c>
      <c r="D13452" s="18" t="s">
        <v>314</v>
      </c>
      <c r="E13452" s="18" t="s">
        <v>338</v>
      </c>
      <c r="F13452" s="18" t="str">
        <f t="shared" si="421"/>
        <v>Princeton-Total Volumetric Charge-44774</v>
      </c>
      <c r="G13452" s="11" t="s">
        <v>131</v>
      </c>
      <c r="H13452" s="11" t="s">
        <v>55</v>
      </c>
      <c r="I13452" s="11" t="s">
        <v>55</v>
      </c>
      <c r="J13452" s="11" t="s">
        <v>55</v>
      </c>
      <c r="K13452" s="11" t="str">
        <f>IFERROR(INDEX('EDC Component Dictionary'!$C$5:$C$37,MATCH('Rates Database'!J13452,'EDC Component Dictionary'!$B$5:$B$37,0)), "Energy Supply")</f>
        <v>Energy Supply</v>
      </c>
      <c r="L13452" s="12">
        <v>0.235124999999999</v>
      </c>
      <c r="M13452" s="12"/>
    </row>
    <row r="13453" spans="1:13" x14ac:dyDescent="0.3">
      <c r="A13453" s="18">
        <v>13451</v>
      </c>
      <c r="B13453" s="18">
        <f t="shared" si="420"/>
        <v>2022</v>
      </c>
      <c r="C13453" s="17">
        <v>44774</v>
      </c>
      <c r="D13453" s="18" t="s">
        <v>314</v>
      </c>
      <c r="E13453" s="18" t="s">
        <v>339</v>
      </c>
      <c r="F13453" s="18" t="str">
        <f t="shared" si="421"/>
        <v>Rowley-Total Volumetric Charge-44774</v>
      </c>
      <c r="G13453" s="11" t="s">
        <v>131</v>
      </c>
      <c r="H13453" s="11" t="s">
        <v>55</v>
      </c>
      <c r="I13453" s="11" t="s">
        <v>55</v>
      </c>
      <c r="J13453" s="11" t="s">
        <v>55</v>
      </c>
      <c r="K13453" s="11" t="str">
        <f>IFERROR(INDEX('EDC Component Dictionary'!$C$5:$C$37,MATCH('Rates Database'!J13453,'EDC Component Dictionary'!$B$5:$B$37,0)), "Energy Supply")</f>
        <v>Energy Supply</v>
      </c>
      <c r="L13453" s="12">
        <v>0.17599999999999999</v>
      </c>
      <c r="M13453" s="12"/>
    </row>
    <row r="13454" spans="1:13" x14ac:dyDescent="0.3">
      <c r="A13454" s="18">
        <v>13452</v>
      </c>
      <c r="B13454" s="18">
        <f t="shared" si="420"/>
        <v>2022</v>
      </c>
      <c r="C13454" s="17">
        <v>44774</v>
      </c>
      <c r="D13454" s="18" t="s">
        <v>314</v>
      </c>
      <c r="E13454" s="18" t="s">
        <v>340</v>
      </c>
      <c r="F13454" s="18" t="str">
        <f t="shared" si="421"/>
        <v>Wakefield-Total Volumetric Charge-44774</v>
      </c>
      <c r="G13454" s="11" t="s">
        <v>131</v>
      </c>
      <c r="H13454" s="11" t="s">
        <v>55</v>
      </c>
      <c r="I13454" s="11" t="s">
        <v>55</v>
      </c>
      <c r="J13454" s="11" t="s">
        <v>55</v>
      </c>
      <c r="K13454" s="11" t="str">
        <f>IFERROR(INDEX('EDC Component Dictionary'!$C$5:$C$37,MATCH('Rates Database'!J13454,'EDC Component Dictionary'!$B$5:$B$37,0)), "Energy Supply")</f>
        <v>Energy Supply</v>
      </c>
      <c r="L13454" s="12">
        <v>0.17383000000000001</v>
      </c>
      <c r="M13454" s="12"/>
    </row>
    <row r="13455" spans="1:13" x14ac:dyDescent="0.3">
      <c r="A13455" s="18">
        <v>13453</v>
      </c>
      <c r="B13455" s="18">
        <f t="shared" si="420"/>
        <v>2022</v>
      </c>
      <c r="C13455" s="17">
        <v>44774</v>
      </c>
      <c r="D13455" s="18" t="s">
        <v>314</v>
      </c>
      <c r="E13455" s="18" t="s">
        <v>341</v>
      </c>
      <c r="F13455" s="18" t="str">
        <f t="shared" si="421"/>
        <v>Hull-Total Volumetric Charge-44774</v>
      </c>
      <c r="G13455" s="11" t="s">
        <v>131</v>
      </c>
      <c r="H13455" s="11" t="s">
        <v>55</v>
      </c>
      <c r="I13455" s="11" t="s">
        <v>55</v>
      </c>
      <c r="J13455" s="11" t="s">
        <v>55</v>
      </c>
      <c r="K13455" s="11" t="str">
        <f>IFERROR(INDEX('EDC Component Dictionary'!$C$5:$C$37,MATCH('Rates Database'!J13455,'EDC Component Dictionary'!$B$5:$B$37,0)), "Energy Supply")</f>
        <v>Energy Supply</v>
      </c>
      <c r="L13455" s="12">
        <v>0.1542</v>
      </c>
      <c r="M13455" s="12"/>
    </row>
    <row r="13456" spans="1:13" x14ac:dyDescent="0.3">
      <c r="A13456" s="18">
        <v>13454</v>
      </c>
      <c r="B13456" s="18">
        <f t="shared" si="420"/>
        <v>2022</v>
      </c>
      <c r="C13456" s="17">
        <v>44774</v>
      </c>
      <c r="D13456" s="18" t="s">
        <v>314</v>
      </c>
      <c r="E13456" s="18" t="s">
        <v>342</v>
      </c>
      <c r="F13456" s="18" t="str">
        <f t="shared" si="421"/>
        <v>North Attleborough-Total Volumetric Charge-44774</v>
      </c>
      <c r="G13456" s="11" t="s">
        <v>131</v>
      </c>
      <c r="H13456" s="11" t="s">
        <v>55</v>
      </c>
      <c r="I13456" s="11" t="s">
        <v>55</v>
      </c>
      <c r="J13456" s="11" t="s">
        <v>55</v>
      </c>
      <c r="K13456" s="11" t="str">
        <f>IFERROR(INDEX('EDC Component Dictionary'!$C$5:$C$37,MATCH('Rates Database'!J13456,'EDC Component Dictionary'!$B$5:$B$37,0)), "Energy Supply")</f>
        <v>Energy Supply</v>
      </c>
      <c r="L13456" s="12">
        <v>0.14615999999999901</v>
      </c>
      <c r="M13456" s="12"/>
    </row>
    <row r="13457" spans="1:13" x14ac:dyDescent="0.3">
      <c r="A13457" s="18">
        <v>13455</v>
      </c>
      <c r="B13457" s="18">
        <f t="shared" si="420"/>
        <v>2022</v>
      </c>
      <c r="C13457" s="17">
        <v>44774</v>
      </c>
      <c r="D13457" s="18" t="s">
        <v>314</v>
      </c>
      <c r="E13457" s="18" t="s">
        <v>343</v>
      </c>
      <c r="F13457" s="18" t="str">
        <f t="shared" si="421"/>
        <v>Holden-Total Volumetric Charge-44774</v>
      </c>
      <c r="G13457" s="11" t="s">
        <v>131</v>
      </c>
      <c r="H13457" s="11" t="s">
        <v>55</v>
      </c>
      <c r="I13457" s="11" t="s">
        <v>55</v>
      </c>
      <c r="J13457" s="11" t="s">
        <v>55</v>
      </c>
      <c r="K13457" s="11" t="str">
        <f>IFERROR(INDEX('EDC Component Dictionary'!$C$5:$C$37,MATCH('Rates Database'!J13457,'EDC Component Dictionary'!$B$5:$B$37,0)), "Energy Supply")</f>
        <v>Energy Supply</v>
      </c>
      <c r="L13457" s="12">
        <v>0.15486999999999901</v>
      </c>
      <c r="M13457" s="12"/>
    </row>
    <row r="13458" spans="1:13" x14ac:dyDescent="0.3">
      <c r="A13458" s="18">
        <v>13456</v>
      </c>
      <c r="B13458" s="18">
        <f t="shared" si="420"/>
        <v>2022</v>
      </c>
      <c r="C13458" s="17">
        <v>44774</v>
      </c>
      <c r="D13458" s="18" t="s">
        <v>314</v>
      </c>
      <c r="E13458" s="18" t="s">
        <v>344</v>
      </c>
      <c r="F13458" s="18" t="str">
        <f t="shared" si="421"/>
        <v>Norwood-Total Volumetric Charge-44774</v>
      </c>
      <c r="G13458" s="11" t="s">
        <v>131</v>
      </c>
      <c r="H13458" s="11" t="s">
        <v>55</v>
      </c>
      <c r="I13458" s="11" t="s">
        <v>55</v>
      </c>
      <c r="J13458" s="11" t="s">
        <v>55</v>
      </c>
      <c r="K13458" s="11" t="str">
        <f>IFERROR(INDEX('EDC Component Dictionary'!$C$5:$C$37,MATCH('Rates Database'!J13458,'EDC Component Dictionary'!$B$5:$B$37,0)), "Energy Supply")</f>
        <v>Energy Supply</v>
      </c>
      <c r="L13458" s="12">
        <v>0.15742999999999999</v>
      </c>
      <c r="M13458" s="12"/>
    </row>
    <row r="13459" spans="1:13" x14ac:dyDescent="0.3">
      <c r="A13459" s="18">
        <v>13457</v>
      </c>
      <c r="B13459" s="18">
        <f t="shared" si="420"/>
        <v>2022</v>
      </c>
      <c r="C13459" s="17">
        <v>44774</v>
      </c>
      <c r="D13459" s="18" t="s">
        <v>314</v>
      </c>
      <c r="E13459" s="18" t="s">
        <v>345</v>
      </c>
      <c r="F13459" s="18" t="str">
        <f t="shared" si="421"/>
        <v>Russell-Total Volumetric Charge-44774</v>
      </c>
      <c r="G13459" s="11" t="s">
        <v>131</v>
      </c>
      <c r="H13459" s="11" t="s">
        <v>55</v>
      </c>
      <c r="I13459" s="11" t="s">
        <v>55</v>
      </c>
      <c r="J13459" s="11" t="s">
        <v>55</v>
      </c>
      <c r="K13459" s="11" t="str">
        <f>IFERROR(INDEX('EDC Component Dictionary'!$C$5:$C$37,MATCH('Rates Database'!J13459,'EDC Component Dictionary'!$B$5:$B$37,0)), "Energy Supply")</f>
        <v>Energy Supply</v>
      </c>
      <c r="L13459" s="12">
        <v>0.17399999999999999</v>
      </c>
      <c r="M13459" s="12"/>
    </row>
    <row r="13460" spans="1:13" x14ac:dyDescent="0.3">
      <c r="A13460" s="18">
        <v>13458</v>
      </c>
      <c r="B13460" s="18">
        <f t="shared" si="420"/>
        <v>2022</v>
      </c>
      <c r="C13460" s="17">
        <v>44774</v>
      </c>
      <c r="D13460" s="18" t="s">
        <v>314</v>
      </c>
      <c r="E13460" s="18" t="s">
        <v>346</v>
      </c>
      <c r="F13460" s="18" t="str">
        <f t="shared" si="421"/>
        <v>Chester-Total Volumetric Charge-44774</v>
      </c>
      <c r="G13460" s="11" t="s">
        <v>131</v>
      </c>
      <c r="H13460" s="11" t="s">
        <v>55</v>
      </c>
      <c r="I13460" s="11" t="s">
        <v>55</v>
      </c>
      <c r="J13460" s="11" t="s">
        <v>55</v>
      </c>
      <c r="K13460" s="11" t="str">
        <f>IFERROR(INDEX('EDC Component Dictionary'!$C$5:$C$37,MATCH('Rates Database'!J13460,'EDC Component Dictionary'!$B$5:$B$37,0)), "Energy Supply")</f>
        <v>Energy Supply</v>
      </c>
      <c r="L13460" s="12">
        <v>0.21616299999999899</v>
      </c>
      <c r="M13460" s="12"/>
    </row>
    <row r="13461" spans="1:13" x14ac:dyDescent="0.3">
      <c r="A13461" s="18">
        <v>13459</v>
      </c>
      <c r="B13461" s="18">
        <f t="shared" si="420"/>
        <v>2022</v>
      </c>
      <c r="C13461" s="17">
        <v>44896</v>
      </c>
      <c r="D13461" s="18" t="s">
        <v>314</v>
      </c>
      <c r="E13461" s="18" t="s">
        <v>315</v>
      </c>
      <c r="F13461" s="18" t="str">
        <f t="shared" si="421"/>
        <v>Holyoke-Total Volumetric Charge-44896</v>
      </c>
      <c r="G13461" s="11" t="s">
        <v>131</v>
      </c>
      <c r="H13461" s="11" t="s">
        <v>55</v>
      </c>
      <c r="I13461" s="11" t="s">
        <v>55</v>
      </c>
      <c r="J13461" s="11" t="s">
        <v>55</v>
      </c>
      <c r="K13461" s="11" t="str">
        <f>IFERROR(INDEX('EDC Component Dictionary'!$C$5:$C$37,MATCH('Rates Database'!J13461,'EDC Component Dictionary'!$B$5:$B$37,0)), "Energy Supply")</f>
        <v>Energy Supply</v>
      </c>
      <c r="L13461" s="12">
        <v>0.12851599999999999</v>
      </c>
      <c r="M13461" s="12"/>
    </row>
    <row r="13462" spans="1:13" x14ac:dyDescent="0.3">
      <c r="A13462" s="18">
        <v>13460</v>
      </c>
      <c r="B13462" s="18">
        <f t="shared" ref="B13462:B13525" si="422">YEAR(C13462)</f>
        <v>2022</v>
      </c>
      <c r="C13462" s="17">
        <v>44896</v>
      </c>
      <c r="D13462" s="18" t="s">
        <v>314</v>
      </c>
      <c r="E13462" s="18" t="s">
        <v>316</v>
      </c>
      <c r="F13462" s="18" t="str">
        <f t="shared" si="421"/>
        <v>West Boylston-Total Volumetric Charge-44896</v>
      </c>
      <c r="G13462" s="11" t="s">
        <v>131</v>
      </c>
      <c r="H13462" s="11" t="s">
        <v>55</v>
      </c>
      <c r="I13462" s="11" t="s">
        <v>55</v>
      </c>
      <c r="J13462" s="11" t="s">
        <v>55</v>
      </c>
      <c r="K13462" s="11" t="str">
        <f>IFERROR(INDEX('EDC Component Dictionary'!$C$5:$C$37,MATCH('Rates Database'!J13462,'EDC Component Dictionary'!$B$5:$B$37,0)), "Energy Supply")</f>
        <v>Energy Supply</v>
      </c>
      <c r="L13462" s="12">
        <v>0.13675999999999899</v>
      </c>
      <c r="M13462" s="12"/>
    </row>
    <row r="13463" spans="1:13" x14ac:dyDescent="0.3">
      <c r="A13463" s="18">
        <v>13461</v>
      </c>
      <c r="B13463" s="18">
        <f t="shared" si="422"/>
        <v>2022</v>
      </c>
      <c r="C13463" s="17">
        <v>44896</v>
      </c>
      <c r="D13463" s="18" t="s">
        <v>314</v>
      </c>
      <c r="E13463" s="18" t="s">
        <v>317</v>
      </c>
      <c r="F13463" s="18" t="str">
        <f t="shared" si="421"/>
        <v>Danvers-Total Volumetric Charge-44896</v>
      </c>
      <c r="G13463" s="11" t="s">
        <v>131</v>
      </c>
      <c r="H13463" s="11" t="s">
        <v>55</v>
      </c>
      <c r="I13463" s="11" t="s">
        <v>55</v>
      </c>
      <c r="J13463" s="11" t="s">
        <v>55</v>
      </c>
      <c r="K13463" s="11" t="str">
        <f>IFERROR(INDEX('EDC Component Dictionary'!$C$5:$C$37,MATCH('Rates Database'!J13463,'EDC Component Dictionary'!$B$5:$B$37,0)), "Energy Supply")</f>
        <v>Energy Supply</v>
      </c>
      <c r="L13463" s="12">
        <v>0.1416</v>
      </c>
      <c r="M13463" s="12"/>
    </row>
    <row r="13464" spans="1:13" x14ac:dyDescent="0.3">
      <c r="A13464" s="18">
        <v>13462</v>
      </c>
      <c r="B13464" s="18">
        <f t="shared" si="422"/>
        <v>2022</v>
      </c>
      <c r="C13464" s="17">
        <v>44896</v>
      </c>
      <c r="D13464" s="18" t="s">
        <v>314</v>
      </c>
      <c r="E13464" s="18" t="s">
        <v>318</v>
      </c>
      <c r="F13464" s="18" t="str">
        <f t="shared" si="421"/>
        <v>Peabody-Total Volumetric Charge-44896</v>
      </c>
      <c r="G13464" s="11" t="s">
        <v>131</v>
      </c>
      <c r="H13464" s="11" t="s">
        <v>55</v>
      </c>
      <c r="I13464" s="11" t="s">
        <v>55</v>
      </c>
      <c r="J13464" s="11" t="s">
        <v>55</v>
      </c>
      <c r="K13464" s="11" t="str">
        <f>IFERROR(INDEX('EDC Component Dictionary'!$C$5:$C$37,MATCH('Rates Database'!J13464,'EDC Component Dictionary'!$B$5:$B$37,0)), "Energy Supply")</f>
        <v>Energy Supply</v>
      </c>
      <c r="L13464" s="12">
        <v>0.14199000000000001</v>
      </c>
      <c r="M13464" s="12"/>
    </row>
    <row r="13465" spans="1:13" x14ac:dyDescent="0.3">
      <c r="A13465" s="18">
        <v>13463</v>
      </c>
      <c r="B13465" s="18">
        <f t="shared" si="422"/>
        <v>2022</v>
      </c>
      <c r="C13465" s="17">
        <v>44896</v>
      </c>
      <c r="D13465" s="18" t="s">
        <v>314</v>
      </c>
      <c r="E13465" s="18" t="s">
        <v>319</v>
      </c>
      <c r="F13465" s="18" t="str">
        <f t="shared" si="421"/>
        <v>Ashburnham-Total Volumetric Charge-44896</v>
      </c>
      <c r="G13465" s="11" t="s">
        <v>131</v>
      </c>
      <c r="H13465" s="11" t="s">
        <v>55</v>
      </c>
      <c r="I13465" s="11" t="s">
        <v>55</v>
      </c>
      <c r="J13465" s="11" t="s">
        <v>55</v>
      </c>
      <c r="K13465" s="11" t="str">
        <f>IFERROR(INDEX('EDC Component Dictionary'!$C$5:$C$37,MATCH('Rates Database'!J13465,'EDC Component Dictionary'!$B$5:$B$37,0)), "Energy Supply")</f>
        <v>Energy Supply</v>
      </c>
      <c r="L13465" s="12">
        <v>0.18869999999999901</v>
      </c>
      <c r="M13465" s="12"/>
    </row>
    <row r="13466" spans="1:13" x14ac:dyDescent="0.3">
      <c r="A13466" s="18">
        <v>13464</v>
      </c>
      <c r="B13466" s="18">
        <f t="shared" si="422"/>
        <v>2022</v>
      </c>
      <c r="C13466" s="17">
        <v>44896</v>
      </c>
      <c r="D13466" s="18" t="s">
        <v>314</v>
      </c>
      <c r="E13466" s="18" t="s">
        <v>320</v>
      </c>
      <c r="F13466" s="18" t="str">
        <f t="shared" si="421"/>
        <v>Mansfield-Total Volumetric Charge-44896</v>
      </c>
      <c r="G13466" s="11" t="s">
        <v>131</v>
      </c>
      <c r="H13466" s="11" t="s">
        <v>55</v>
      </c>
      <c r="I13466" s="11" t="s">
        <v>55</v>
      </c>
      <c r="J13466" s="11" t="s">
        <v>55</v>
      </c>
      <c r="K13466" s="11" t="str">
        <f>IFERROR(INDEX('EDC Component Dictionary'!$C$5:$C$37,MATCH('Rates Database'!J13466,'EDC Component Dictionary'!$B$5:$B$37,0)), "Energy Supply")</f>
        <v>Energy Supply</v>
      </c>
      <c r="L13466" s="12">
        <v>0.17446</v>
      </c>
      <c r="M13466" s="12"/>
    </row>
    <row r="13467" spans="1:13" x14ac:dyDescent="0.3">
      <c r="A13467" s="18">
        <v>13465</v>
      </c>
      <c r="B13467" s="18">
        <f t="shared" si="422"/>
        <v>2022</v>
      </c>
      <c r="C13467" s="17">
        <v>44896</v>
      </c>
      <c r="D13467" s="18" t="s">
        <v>314</v>
      </c>
      <c r="E13467" s="18" t="s">
        <v>321</v>
      </c>
      <c r="F13467" s="18" t="str">
        <f t="shared" si="421"/>
        <v>Braintree-Total Volumetric Charge-44896</v>
      </c>
      <c r="G13467" s="11" t="s">
        <v>131</v>
      </c>
      <c r="H13467" s="11" t="s">
        <v>55</v>
      </c>
      <c r="I13467" s="11" t="s">
        <v>55</v>
      </c>
      <c r="J13467" s="11" t="s">
        <v>55</v>
      </c>
      <c r="K13467" s="11" t="str">
        <f>IFERROR(INDEX('EDC Component Dictionary'!$C$5:$C$37,MATCH('Rates Database'!J13467,'EDC Component Dictionary'!$B$5:$B$37,0)), "Energy Supply")</f>
        <v>Energy Supply</v>
      </c>
      <c r="L13467" s="12">
        <v>0.14049899999999901</v>
      </c>
      <c r="M13467" s="12"/>
    </row>
    <row r="13468" spans="1:13" x14ac:dyDescent="0.3">
      <c r="A13468" s="18">
        <v>13466</v>
      </c>
      <c r="B13468" s="18">
        <f t="shared" si="422"/>
        <v>2022</v>
      </c>
      <c r="C13468" s="17">
        <v>44896</v>
      </c>
      <c r="D13468" s="18" t="s">
        <v>314</v>
      </c>
      <c r="E13468" s="18" t="s">
        <v>322</v>
      </c>
      <c r="F13468" s="18" t="str">
        <f t="shared" si="421"/>
        <v>Paxton-Total Volumetric Charge-44896</v>
      </c>
      <c r="G13468" s="11" t="s">
        <v>131</v>
      </c>
      <c r="H13468" s="11" t="s">
        <v>55</v>
      </c>
      <c r="I13468" s="11" t="s">
        <v>55</v>
      </c>
      <c r="J13468" s="11" t="s">
        <v>55</v>
      </c>
      <c r="K13468" s="11" t="str">
        <f>IFERROR(INDEX('EDC Component Dictionary'!$C$5:$C$37,MATCH('Rates Database'!J13468,'EDC Component Dictionary'!$B$5:$B$37,0)), "Energy Supply")</f>
        <v>Energy Supply</v>
      </c>
      <c r="L13468" s="12">
        <v>0.16062000000000001</v>
      </c>
      <c r="M13468" s="12"/>
    </row>
    <row r="13469" spans="1:13" x14ac:dyDescent="0.3">
      <c r="A13469" s="18">
        <v>13467</v>
      </c>
      <c r="B13469" s="18">
        <f t="shared" si="422"/>
        <v>2022</v>
      </c>
      <c r="C13469" s="17">
        <v>44896</v>
      </c>
      <c r="D13469" s="18" t="s">
        <v>314</v>
      </c>
      <c r="E13469" s="18" t="s">
        <v>323</v>
      </c>
      <c r="F13469" s="18" t="str">
        <f t="shared" si="421"/>
        <v>Templeton-Total Volumetric Charge-44896</v>
      </c>
      <c r="G13469" s="11" t="s">
        <v>131</v>
      </c>
      <c r="H13469" s="11" t="s">
        <v>55</v>
      </c>
      <c r="I13469" s="11" t="s">
        <v>55</v>
      </c>
      <c r="J13469" s="11" t="s">
        <v>55</v>
      </c>
      <c r="K13469" s="11" t="str">
        <f>IFERROR(INDEX('EDC Component Dictionary'!$C$5:$C$37,MATCH('Rates Database'!J13469,'EDC Component Dictionary'!$B$5:$B$37,0)), "Energy Supply")</f>
        <v>Energy Supply</v>
      </c>
      <c r="L13469" s="12">
        <v>0.14022999999999999</v>
      </c>
      <c r="M13469" s="12"/>
    </row>
    <row r="13470" spans="1:13" x14ac:dyDescent="0.3">
      <c r="A13470" s="18">
        <v>13468</v>
      </c>
      <c r="B13470" s="18">
        <f t="shared" si="422"/>
        <v>2022</v>
      </c>
      <c r="C13470" s="17">
        <v>44896</v>
      </c>
      <c r="D13470" s="18" t="s">
        <v>314</v>
      </c>
      <c r="E13470" s="18" t="s">
        <v>324</v>
      </c>
      <c r="F13470" s="18" t="str">
        <f t="shared" si="421"/>
        <v>Hudson-Total Volumetric Charge-44896</v>
      </c>
      <c r="G13470" s="11" t="s">
        <v>131</v>
      </c>
      <c r="H13470" s="11" t="s">
        <v>55</v>
      </c>
      <c r="I13470" s="11" t="s">
        <v>55</v>
      </c>
      <c r="J13470" s="11" t="s">
        <v>55</v>
      </c>
      <c r="K13470" s="11" t="str">
        <f>IFERROR(INDEX('EDC Component Dictionary'!$C$5:$C$37,MATCH('Rates Database'!J13470,'EDC Component Dictionary'!$B$5:$B$37,0)), "Energy Supply")</f>
        <v>Energy Supply</v>
      </c>
      <c r="L13470" s="12">
        <v>0.127139999999999</v>
      </c>
      <c r="M13470" s="12"/>
    </row>
    <row r="13471" spans="1:13" x14ac:dyDescent="0.3">
      <c r="A13471" s="18">
        <v>13469</v>
      </c>
      <c r="B13471" s="18">
        <f t="shared" si="422"/>
        <v>2022</v>
      </c>
      <c r="C13471" s="17">
        <v>44896</v>
      </c>
      <c r="D13471" s="18" t="s">
        <v>314</v>
      </c>
      <c r="E13471" s="18" t="s">
        <v>325</v>
      </c>
      <c r="F13471" s="18" t="str">
        <f t="shared" si="421"/>
        <v>Reading-Total Volumetric Charge-44896</v>
      </c>
      <c r="G13471" s="11" t="s">
        <v>131</v>
      </c>
      <c r="H13471" s="11" t="s">
        <v>55</v>
      </c>
      <c r="I13471" s="11" t="s">
        <v>55</v>
      </c>
      <c r="J13471" s="11" t="s">
        <v>55</v>
      </c>
      <c r="K13471" s="11" t="str">
        <f>IFERROR(INDEX('EDC Component Dictionary'!$C$5:$C$37,MATCH('Rates Database'!J13471,'EDC Component Dictionary'!$B$5:$B$37,0)), "Energy Supply")</f>
        <v>Energy Supply</v>
      </c>
      <c r="L13471" s="12">
        <v>0.172599</v>
      </c>
      <c r="M13471" s="12"/>
    </row>
    <row r="13472" spans="1:13" x14ac:dyDescent="0.3">
      <c r="A13472" s="18">
        <v>13470</v>
      </c>
      <c r="B13472" s="18">
        <f t="shared" si="422"/>
        <v>2022</v>
      </c>
      <c r="C13472" s="17">
        <v>44896</v>
      </c>
      <c r="D13472" s="18" t="s">
        <v>314</v>
      </c>
      <c r="E13472" s="18" t="s">
        <v>326</v>
      </c>
      <c r="F13472" s="18" t="str">
        <f t="shared" si="421"/>
        <v>Shrewsbury-Total Volumetric Charge-44896</v>
      </c>
      <c r="G13472" s="11" t="s">
        <v>131</v>
      </c>
      <c r="H13472" s="11" t="s">
        <v>55</v>
      </c>
      <c r="I13472" s="11" t="s">
        <v>55</v>
      </c>
      <c r="J13472" s="11" t="s">
        <v>55</v>
      </c>
      <c r="K13472" s="11" t="str">
        <f>IFERROR(INDEX('EDC Component Dictionary'!$C$5:$C$37,MATCH('Rates Database'!J13472,'EDC Component Dictionary'!$B$5:$B$37,0)), "Energy Supply")</f>
        <v>Energy Supply</v>
      </c>
      <c r="L13472" s="12">
        <v>0.1469</v>
      </c>
      <c r="M13472" s="12"/>
    </row>
    <row r="13473" spans="1:13" x14ac:dyDescent="0.3">
      <c r="A13473" s="18">
        <v>13471</v>
      </c>
      <c r="B13473" s="18">
        <f t="shared" si="422"/>
        <v>2022</v>
      </c>
      <c r="C13473" s="17">
        <v>44896</v>
      </c>
      <c r="D13473" s="18" t="s">
        <v>314</v>
      </c>
      <c r="E13473" s="18" t="s">
        <v>327</v>
      </c>
      <c r="F13473" s="18" t="str">
        <f t="shared" si="421"/>
        <v>Ipswich-Total Volumetric Charge-44896</v>
      </c>
      <c r="G13473" s="11" t="s">
        <v>131</v>
      </c>
      <c r="H13473" s="11" t="s">
        <v>55</v>
      </c>
      <c r="I13473" s="11" t="s">
        <v>55</v>
      </c>
      <c r="J13473" s="11" t="s">
        <v>55</v>
      </c>
      <c r="K13473" s="11" t="str">
        <f>IFERROR(INDEX('EDC Component Dictionary'!$C$5:$C$37,MATCH('Rates Database'!J13473,'EDC Component Dictionary'!$B$5:$B$37,0)), "Energy Supply")</f>
        <v>Energy Supply</v>
      </c>
      <c r="L13473" s="12">
        <v>0.189</v>
      </c>
      <c r="M13473" s="12"/>
    </row>
    <row r="13474" spans="1:13" x14ac:dyDescent="0.3">
      <c r="A13474" s="18">
        <v>13472</v>
      </c>
      <c r="B13474" s="18">
        <f t="shared" si="422"/>
        <v>2022</v>
      </c>
      <c r="C13474" s="17">
        <v>44896</v>
      </c>
      <c r="D13474" s="18" t="s">
        <v>314</v>
      </c>
      <c r="E13474" s="18" t="s">
        <v>328</v>
      </c>
      <c r="F13474" s="18" t="str">
        <f t="shared" si="421"/>
        <v>Westfield-Total Volumetric Charge-44896</v>
      </c>
      <c r="G13474" s="11" t="s">
        <v>131</v>
      </c>
      <c r="H13474" s="11" t="s">
        <v>55</v>
      </c>
      <c r="I13474" s="11" t="s">
        <v>55</v>
      </c>
      <c r="J13474" s="11" t="s">
        <v>55</v>
      </c>
      <c r="K13474" s="11" t="str">
        <f>IFERROR(INDEX('EDC Component Dictionary'!$C$5:$C$37,MATCH('Rates Database'!J13474,'EDC Component Dictionary'!$B$5:$B$37,0)), "Energy Supply")</f>
        <v>Energy Supply</v>
      </c>
      <c r="L13474" s="12">
        <v>0.16300100000000001</v>
      </c>
      <c r="M13474" s="12"/>
    </row>
    <row r="13475" spans="1:13" x14ac:dyDescent="0.3">
      <c r="A13475" s="18">
        <v>13473</v>
      </c>
      <c r="B13475" s="18">
        <f t="shared" si="422"/>
        <v>2022</v>
      </c>
      <c r="C13475" s="17">
        <v>44896</v>
      </c>
      <c r="D13475" s="18" t="s">
        <v>314</v>
      </c>
      <c r="E13475" s="18" t="s">
        <v>329</v>
      </c>
      <c r="F13475" s="18" t="str">
        <f t="shared" si="421"/>
        <v>Merrimac-Total Volumetric Charge-44896</v>
      </c>
      <c r="G13475" s="11" t="s">
        <v>131</v>
      </c>
      <c r="H13475" s="11" t="s">
        <v>55</v>
      </c>
      <c r="I13475" s="11" t="s">
        <v>55</v>
      </c>
      <c r="J13475" s="11" t="s">
        <v>55</v>
      </c>
      <c r="K13475" s="11" t="str">
        <f>IFERROR(INDEX('EDC Component Dictionary'!$C$5:$C$37,MATCH('Rates Database'!J13475,'EDC Component Dictionary'!$B$5:$B$37,0)), "Energy Supply")</f>
        <v>Energy Supply</v>
      </c>
      <c r="L13475" s="12">
        <v>0.16517999999999899</v>
      </c>
      <c r="M13475" s="12"/>
    </row>
    <row r="13476" spans="1:13" x14ac:dyDescent="0.3">
      <c r="A13476" s="18">
        <v>13474</v>
      </c>
      <c r="B13476" s="18">
        <f t="shared" si="422"/>
        <v>2022</v>
      </c>
      <c r="C13476" s="17">
        <v>44896</v>
      </c>
      <c r="D13476" s="18" t="s">
        <v>314</v>
      </c>
      <c r="E13476" s="18" t="s">
        <v>330</v>
      </c>
      <c r="F13476" s="18" t="str">
        <f t="shared" si="421"/>
        <v>Chicopee-Total Volumetric Charge-44896</v>
      </c>
      <c r="G13476" s="11" t="s">
        <v>131</v>
      </c>
      <c r="H13476" s="11" t="s">
        <v>55</v>
      </c>
      <c r="I13476" s="11" t="s">
        <v>55</v>
      </c>
      <c r="J13476" s="11" t="s">
        <v>55</v>
      </c>
      <c r="K13476" s="11" t="str">
        <f>IFERROR(INDEX('EDC Component Dictionary'!$C$5:$C$37,MATCH('Rates Database'!J13476,'EDC Component Dictionary'!$B$5:$B$37,0)), "Energy Supply")</f>
        <v>Energy Supply</v>
      </c>
      <c r="L13476" s="12">
        <v>0.18027000000000001</v>
      </c>
      <c r="M13476" s="12"/>
    </row>
    <row r="13477" spans="1:13" x14ac:dyDescent="0.3">
      <c r="A13477" s="18">
        <v>13475</v>
      </c>
      <c r="B13477" s="18">
        <f t="shared" si="422"/>
        <v>2022</v>
      </c>
      <c r="C13477" s="17">
        <v>44896</v>
      </c>
      <c r="D13477" s="18" t="s">
        <v>314</v>
      </c>
      <c r="E13477" s="18" t="s">
        <v>331</v>
      </c>
      <c r="F13477" s="18" t="str">
        <f t="shared" si="421"/>
        <v>Marblehead-Total Volumetric Charge-44896</v>
      </c>
      <c r="G13477" s="11" t="s">
        <v>131</v>
      </c>
      <c r="H13477" s="11" t="s">
        <v>55</v>
      </c>
      <c r="I13477" s="11" t="s">
        <v>55</v>
      </c>
      <c r="J13477" s="11" t="s">
        <v>55</v>
      </c>
      <c r="K13477" s="11" t="str">
        <f>IFERROR(INDEX('EDC Component Dictionary'!$C$5:$C$37,MATCH('Rates Database'!J13477,'EDC Component Dictionary'!$B$5:$B$37,0)), "Energy Supply")</f>
        <v>Energy Supply</v>
      </c>
      <c r="L13477" s="12">
        <v>0.23250000000000001</v>
      </c>
      <c r="M13477" s="12"/>
    </row>
    <row r="13478" spans="1:13" x14ac:dyDescent="0.3">
      <c r="A13478" s="18">
        <v>13476</v>
      </c>
      <c r="B13478" s="18">
        <f t="shared" si="422"/>
        <v>2022</v>
      </c>
      <c r="C13478" s="17">
        <v>44896</v>
      </c>
      <c r="D13478" s="18" t="s">
        <v>314</v>
      </c>
      <c r="E13478" s="18" t="s">
        <v>332</v>
      </c>
      <c r="F13478" s="18" t="str">
        <f t="shared" si="421"/>
        <v>Hingham-Total Volumetric Charge-44896</v>
      </c>
      <c r="G13478" s="11" t="s">
        <v>131</v>
      </c>
      <c r="H13478" s="11" t="s">
        <v>55</v>
      </c>
      <c r="I13478" s="11" t="s">
        <v>55</v>
      </c>
      <c r="J13478" s="11" t="s">
        <v>55</v>
      </c>
      <c r="K13478" s="11" t="str">
        <f>IFERROR(INDEX('EDC Component Dictionary'!$C$5:$C$37,MATCH('Rates Database'!J13478,'EDC Component Dictionary'!$B$5:$B$37,0)), "Energy Supply")</f>
        <v>Energy Supply</v>
      </c>
      <c r="L13478" s="12">
        <v>0.18080399999999999</v>
      </c>
      <c r="M13478" s="12"/>
    </row>
    <row r="13479" spans="1:13" x14ac:dyDescent="0.3">
      <c r="A13479" s="18">
        <v>13477</v>
      </c>
      <c r="B13479" s="18">
        <f t="shared" si="422"/>
        <v>2022</v>
      </c>
      <c r="C13479" s="17">
        <v>44896</v>
      </c>
      <c r="D13479" s="18" t="s">
        <v>314</v>
      </c>
      <c r="E13479" s="18" t="s">
        <v>333</v>
      </c>
      <c r="F13479" s="18" t="str">
        <f t="shared" si="421"/>
        <v>South Hadley-Total Volumetric Charge-44896</v>
      </c>
      <c r="G13479" s="11" t="s">
        <v>131</v>
      </c>
      <c r="H13479" s="11" t="s">
        <v>55</v>
      </c>
      <c r="I13479" s="11" t="s">
        <v>55</v>
      </c>
      <c r="J13479" s="11" t="s">
        <v>55</v>
      </c>
      <c r="K13479" s="11" t="str">
        <f>IFERROR(INDEX('EDC Component Dictionary'!$C$5:$C$37,MATCH('Rates Database'!J13479,'EDC Component Dictionary'!$B$5:$B$37,0)), "Energy Supply")</f>
        <v>Energy Supply</v>
      </c>
      <c r="L13479" s="12">
        <v>0.17971519999999999</v>
      </c>
      <c r="M13479" s="12"/>
    </row>
    <row r="13480" spans="1:13" x14ac:dyDescent="0.3">
      <c r="A13480" s="18">
        <v>13478</v>
      </c>
      <c r="B13480" s="18">
        <f t="shared" si="422"/>
        <v>2022</v>
      </c>
      <c r="C13480" s="17">
        <v>44896</v>
      </c>
      <c r="D13480" s="18" t="s">
        <v>314</v>
      </c>
      <c r="E13480" s="18" t="s">
        <v>334</v>
      </c>
      <c r="F13480" s="18" t="str">
        <f t="shared" si="421"/>
        <v>Georgetown-Total Volumetric Charge-44896</v>
      </c>
      <c r="G13480" s="11" t="s">
        <v>131</v>
      </c>
      <c r="H13480" s="11" t="s">
        <v>55</v>
      </c>
      <c r="I13480" s="11" t="s">
        <v>55</v>
      </c>
      <c r="J13480" s="11" t="s">
        <v>55</v>
      </c>
      <c r="K13480" s="11" t="str">
        <f>IFERROR(INDEX('EDC Component Dictionary'!$C$5:$C$37,MATCH('Rates Database'!J13480,'EDC Component Dictionary'!$B$5:$B$37,0)), "Energy Supply")</f>
        <v>Energy Supply</v>
      </c>
      <c r="L13480" s="12">
        <v>0.17379500000000001</v>
      </c>
      <c r="M13480" s="12"/>
    </row>
    <row r="13481" spans="1:13" x14ac:dyDescent="0.3">
      <c r="A13481" s="18">
        <v>13479</v>
      </c>
      <c r="B13481" s="18">
        <f t="shared" si="422"/>
        <v>2022</v>
      </c>
      <c r="C13481" s="17">
        <v>44896</v>
      </c>
      <c r="D13481" s="18" t="s">
        <v>314</v>
      </c>
      <c r="E13481" s="18" t="s">
        <v>335</v>
      </c>
      <c r="F13481" s="18" t="str">
        <f t="shared" si="421"/>
        <v>Sterling-Total Volumetric Charge-44896</v>
      </c>
      <c r="G13481" s="11" t="s">
        <v>131</v>
      </c>
      <c r="H13481" s="11" t="s">
        <v>55</v>
      </c>
      <c r="I13481" s="11" t="s">
        <v>55</v>
      </c>
      <c r="J13481" s="11" t="s">
        <v>55</v>
      </c>
      <c r="K13481" s="11" t="str">
        <f>IFERROR(INDEX('EDC Component Dictionary'!$C$5:$C$37,MATCH('Rates Database'!J13481,'EDC Component Dictionary'!$B$5:$B$37,0)), "Energy Supply")</f>
        <v>Energy Supply</v>
      </c>
      <c r="L13481" s="12">
        <v>0.16855000000000001</v>
      </c>
      <c r="M13481" s="12"/>
    </row>
    <row r="13482" spans="1:13" x14ac:dyDescent="0.3">
      <c r="A13482" s="18">
        <v>13480</v>
      </c>
      <c r="B13482" s="18">
        <f t="shared" si="422"/>
        <v>2022</v>
      </c>
      <c r="C13482" s="17">
        <v>44896</v>
      </c>
      <c r="D13482" s="18" t="s">
        <v>314</v>
      </c>
      <c r="E13482" s="18" t="s">
        <v>336</v>
      </c>
      <c r="F13482" s="18" t="str">
        <f t="shared" si="421"/>
        <v>Littleton-Total Volumetric Charge-44896</v>
      </c>
      <c r="G13482" s="11" t="s">
        <v>131</v>
      </c>
      <c r="H13482" s="11" t="s">
        <v>55</v>
      </c>
      <c r="I13482" s="11" t="s">
        <v>55</v>
      </c>
      <c r="J13482" s="11" t="s">
        <v>55</v>
      </c>
      <c r="K13482" s="11" t="str">
        <f>IFERROR(INDEX('EDC Component Dictionary'!$C$5:$C$37,MATCH('Rates Database'!J13482,'EDC Component Dictionary'!$B$5:$B$37,0)), "Energy Supply")</f>
        <v>Energy Supply</v>
      </c>
      <c r="L13482" s="12">
        <v>0.13322819999999899</v>
      </c>
      <c r="M13482" s="12"/>
    </row>
    <row r="13483" spans="1:13" x14ac:dyDescent="0.3">
      <c r="A13483" s="18">
        <v>13481</v>
      </c>
      <c r="B13483" s="18">
        <f t="shared" si="422"/>
        <v>2022</v>
      </c>
      <c r="C13483" s="17">
        <v>44896</v>
      </c>
      <c r="D13483" s="18" t="s">
        <v>314</v>
      </c>
      <c r="E13483" s="18" t="s">
        <v>337</v>
      </c>
      <c r="F13483" s="18" t="str">
        <f t="shared" si="421"/>
        <v>Boylston-Total Volumetric Charge-44896</v>
      </c>
      <c r="G13483" s="11" t="s">
        <v>131</v>
      </c>
      <c r="H13483" s="11" t="s">
        <v>55</v>
      </c>
      <c r="I13483" s="11" t="s">
        <v>55</v>
      </c>
      <c r="J13483" s="11" t="s">
        <v>55</v>
      </c>
      <c r="K13483" s="11" t="str">
        <f>IFERROR(INDEX('EDC Component Dictionary'!$C$5:$C$37,MATCH('Rates Database'!J13483,'EDC Component Dictionary'!$B$5:$B$37,0)), "Energy Supply")</f>
        <v>Energy Supply</v>
      </c>
      <c r="L13483" s="12">
        <v>0.16650000000000001</v>
      </c>
      <c r="M13483" s="12"/>
    </row>
    <row r="13484" spans="1:13" x14ac:dyDescent="0.3">
      <c r="A13484" s="18">
        <v>13482</v>
      </c>
      <c r="B13484" s="18">
        <f t="shared" si="422"/>
        <v>2022</v>
      </c>
      <c r="C13484" s="17">
        <v>44896</v>
      </c>
      <c r="D13484" s="18" t="s">
        <v>314</v>
      </c>
      <c r="E13484" s="18" t="s">
        <v>338</v>
      </c>
      <c r="F13484" s="18" t="str">
        <f t="shared" si="421"/>
        <v>Princeton-Total Volumetric Charge-44896</v>
      </c>
      <c r="G13484" s="11" t="s">
        <v>131</v>
      </c>
      <c r="H13484" s="11" t="s">
        <v>55</v>
      </c>
      <c r="I13484" s="11" t="s">
        <v>55</v>
      </c>
      <c r="J13484" s="11" t="s">
        <v>55</v>
      </c>
      <c r="K13484" s="11" t="str">
        <f>IFERROR(INDEX('EDC Component Dictionary'!$C$5:$C$37,MATCH('Rates Database'!J13484,'EDC Component Dictionary'!$B$5:$B$37,0)), "Energy Supply")</f>
        <v>Energy Supply</v>
      </c>
      <c r="L13484" s="12">
        <v>0.235124999999999</v>
      </c>
      <c r="M13484" s="12"/>
    </row>
    <row r="13485" spans="1:13" x14ac:dyDescent="0.3">
      <c r="A13485" s="18">
        <v>13483</v>
      </c>
      <c r="B13485" s="18">
        <f t="shared" si="422"/>
        <v>2022</v>
      </c>
      <c r="C13485" s="17">
        <v>44896</v>
      </c>
      <c r="D13485" s="18" t="s">
        <v>314</v>
      </c>
      <c r="E13485" s="18" t="s">
        <v>339</v>
      </c>
      <c r="F13485" s="18" t="str">
        <f t="shared" si="421"/>
        <v>Rowley-Total Volumetric Charge-44896</v>
      </c>
      <c r="G13485" s="11" t="s">
        <v>131</v>
      </c>
      <c r="H13485" s="11" t="s">
        <v>55</v>
      </c>
      <c r="I13485" s="11" t="s">
        <v>55</v>
      </c>
      <c r="J13485" s="11" t="s">
        <v>55</v>
      </c>
      <c r="K13485" s="11" t="str">
        <f>IFERROR(INDEX('EDC Component Dictionary'!$C$5:$C$37,MATCH('Rates Database'!J13485,'EDC Component Dictionary'!$B$5:$B$37,0)), "Energy Supply")</f>
        <v>Energy Supply</v>
      </c>
      <c r="L13485" s="12">
        <v>0.19350000000000001</v>
      </c>
      <c r="M13485" s="12"/>
    </row>
    <row r="13486" spans="1:13" x14ac:dyDescent="0.3">
      <c r="A13486" s="18">
        <v>13484</v>
      </c>
      <c r="B13486" s="18">
        <f t="shared" si="422"/>
        <v>2022</v>
      </c>
      <c r="C13486" s="17">
        <v>44896</v>
      </c>
      <c r="D13486" s="18" t="s">
        <v>314</v>
      </c>
      <c r="E13486" s="18" t="s">
        <v>340</v>
      </c>
      <c r="F13486" s="18" t="str">
        <f t="shared" si="421"/>
        <v>Wakefield-Total Volumetric Charge-44896</v>
      </c>
      <c r="G13486" s="11" t="s">
        <v>131</v>
      </c>
      <c r="H13486" s="11" t="s">
        <v>55</v>
      </c>
      <c r="I13486" s="11" t="s">
        <v>55</v>
      </c>
      <c r="J13486" s="11" t="s">
        <v>55</v>
      </c>
      <c r="K13486" s="11" t="str">
        <f>IFERROR(INDEX('EDC Component Dictionary'!$C$5:$C$37,MATCH('Rates Database'!J13486,'EDC Component Dictionary'!$B$5:$B$37,0)), "Energy Supply")</f>
        <v>Energy Supply</v>
      </c>
      <c r="L13486" s="12">
        <v>0.19632999999999901</v>
      </c>
      <c r="M13486" s="12"/>
    </row>
    <row r="13487" spans="1:13" x14ac:dyDescent="0.3">
      <c r="A13487" s="18">
        <v>13485</v>
      </c>
      <c r="B13487" s="18">
        <f t="shared" si="422"/>
        <v>2022</v>
      </c>
      <c r="C13487" s="17">
        <v>44896</v>
      </c>
      <c r="D13487" s="18" t="s">
        <v>314</v>
      </c>
      <c r="E13487" s="18" t="s">
        <v>341</v>
      </c>
      <c r="F13487" s="18" t="str">
        <f t="shared" si="421"/>
        <v>Hull-Total Volumetric Charge-44896</v>
      </c>
      <c r="G13487" s="11" t="s">
        <v>131</v>
      </c>
      <c r="H13487" s="11" t="s">
        <v>55</v>
      </c>
      <c r="I13487" s="11" t="s">
        <v>55</v>
      </c>
      <c r="J13487" s="11" t="s">
        <v>55</v>
      </c>
      <c r="K13487" s="11" t="str">
        <f>IFERROR(INDEX('EDC Component Dictionary'!$C$5:$C$37,MATCH('Rates Database'!J13487,'EDC Component Dictionary'!$B$5:$B$37,0)), "Energy Supply")</f>
        <v>Energy Supply</v>
      </c>
      <c r="L13487" s="12">
        <v>0.198599999999999</v>
      </c>
      <c r="M13487" s="12"/>
    </row>
    <row r="13488" spans="1:13" x14ac:dyDescent="0.3">
      <c r="A13488" s="18">
        <v>13486</v>
      </c>
      <c r="B13488" s="18">
        <f t="shared" si="422"/>
        <v>2022</v>
      </c>
      <c r="C13488" s="17">
        <v>44896</v>
      </c>
      <c r="D13488" s="18" t="s">
        <v>314</v>
      </c>
      <c r="E13488" s="18" t="s">
        <v>342</v>
      </c>
      <c r="F13488" s="18" t="str">
        <f t="shared" si="421"/>
        <v>North Attleborough-Total Volumetric Charge-44896</v>
      </c>
      <c r="G13488" s="11" t="s">
        <v>131</v>
      </c>
      <c r="H13488" s="11" t="s">
        <v>55</v>
      </c>
      <c r="I13488" s="11" t="s">
        <v>55</v>
      </c>
      <c r="J13488" s="11" t="s">
        <v>55</v>
      </c>
      <c r="K13488" s="11" t="str">
        <f>IFERROR(INDEX('EDC Component Dictionary'!$C$5:$C$37,MATCH('Rates Database'!J13488,'EDC Component Dictionary'!$B$5:$B$37,0)), "Energy Supply")</f>
        <v>Energy Supply</v>
      </c>
      <c r="L13488" s="12">
        <v>0.14615999999999901</v>
      </c>
      <c r="M13488" s="12"/>
    </row>
    <row r="13489" spans="1:13" x14ac:dyDescent="0.3">
      <c r="A13489" s="18">
        <v>13487</v>
      </c>
      <c r="B13489" s="18">
        <f t="shared" si="422"/>
        <v>2022</v>
      </c>
      <c r="C13489" s="17">
        <v>44896</v>
      </c>
      <c r="D13489" s="18" t="s">
        <v>314</v>
      </c>
      <c r="E13489" s="18" t="s">
        <v>343</v>
      </c>
      <c r="F13489" s="18" t="str">
        <f t="shared" si="421"/>
        <v>Holden-Total Volumetric Charge-44896</v>
      </c>
      <c r="G13489" s="11" t="s">
        <v>131</v>
      </c>
      <c r="H13489" s="11" t="s">
        <v>55</v>
      </c>
      <c r="I13489" s="11" t="s">
        <v>55</v>
      </c>
      <c r="J13489" s="11" t="s">
        <v>55</v>
      </c>
      <c r="K13489" s="11" t="str">
        <f>IFERROR(INDEX('EDC Component Dictionary'!$C$5:$C$37,MATCH('Rates Database'!J13489,'EDC Component Dictionary'!$B$5:$B$37,0)), "Energy Supply")</f>
        <v>Energy Supply</v>
      </c>
      <c r="L13489" s="12">
        <v>0.174869999999999</v>
      </c>
      <c r="M13489" s="12"/>
    </row>
    <row r="13490" spans="1:13" x14ac:dyDescent="0.3">
      <c r="A13490" s="18">
        <v>13488</v>
      </c>
      <c r="B13490" s="18">
        <f t="shared" si="422"/>
        <v>2022</v>
      </c>
      <c r="C13490" s="17">
        <v>44896</v>
      </c>
      <c r="D13490" s="18" t="s">
        <v>314</v>
      </c>
      <c r="E13490" s="18" t="s">
        <v>344</v>
      </c>
      <c r="F13490" s="18" t="str">
        <f t="shared" si="421"/>
        <v>Norwood-Total Volumetric Charge-44896</v>
      </c>
      <c r="G13490" s="11" t="s">
        <v>131</v>
      </c>
      <c r="H13490" s="11" t="s">
        <v>55</v>
      </c>
      <c r="I13490" s="11" t="s">
        <v>55</v>
      </c>
      <c r="J13490" s="11" t="s">
        <v>55</v>
      </c>
      <c r="K13490" s="11" t="str">
        <f>IFERROR(INDEX('EDC Component Dictionary'!$C$5:$C$37,MATCH('Rates Database'!J13490,'EDC Component Dictionary'!$B$5:$B$37,0)), "Energy Supply")</f>
        <v>Energy Supply</v>
      </c>
      <c r="L13490" s="12">
        <v>0.16142999999999999</v>
      </c>
      <c r="M13490" s="12"/>
    </row>
    <row r="13491" spans="1:13" x14ac:dyDescent="0.3">
      <c r="A13491" s="18">
        <v>13489</v>
      </c>
      <c r="B13491" s="18">
        <f t="shared" si="422"/>
        <v>2022</v>
      </c>
      <c r="C13491" s="17">
        <v>44896</v>
      </c>
      <c r="D13491" s="18" t="s">
        <v>314</v>
      </c>
      <c r="E13491" s="18" t="s">
        <v>345</v>
      </c>
      <c r="F13491" s="18" t="str">
        <f t="shared" si="421"/>
        <v>Russell-Total Volumetric Charge-44896</v>
      </c>
      <c r="G13491" s="11" t="s">
        <v>131</v>
      </c>
      <c r="H13491" s="11" t="s">
        <v>55</v>
      </c>
      <c r="I13491" s="11" t="s">
        <v>55</v>
      </c>
      <c r="J13491" s="11" t="s">
        <v>55</v>
      </c>
      <c r="K13491" s="11" t="str">
        <f>IFERROR(INDEX('EDC Component Dictionary'!$C$5:$C$37,MATCH('Rates Database'!J13491,'EDC Component Dictionary'!$B$5:$B$37,0)), "Energy Supply")</f>
        <v>Energy Supply</v>
      </c>
      <c r="L13491" s="12">
        <v>0.17399999999999999</v>
      </c>
      <c r="M13491" s="12"/>
    </row>
    <row r="13492" spans="1:13" x14ac:dyDescent="0.3">
      <c r="A13492" s="18">
        <v>13490</v>
      </c>
      <c r="B13492" s="18">
        <f t="shared" si="422"/>
        <v>2022</v>
      </c>
      <c r="C13492" s="17">
        <v>44896</v>
      </c>
      <c r="D13492" s="18" t="s">
        <v>314</v>
      </c>
      <c r="E13492" s="18" t="s">
        <v>346</v>
      </c>
      <c r="F13492" s="18" t="str">
        <f t="shared" si="421"/>
        <v>Chester-Total Volumetric Charge-44896</v>
      </c>
      <c r="G13492" s="11" t="s">
        <v>131</v>
      </c>
      <c r="H13492" s="11" t="s">
        <v>55</v>
      </c>
      <c r="I13492" s="11" t="s">
        <v>55</v>
      </c>
      <c r="J13492" s="11" t="s">
        <v>55</v>
      </c>
      <c r="K13492" s="11" t="str">
        <f>IFERROR(INDEX('EDC Component Dictionary'!$C$5:$C$37,MATCH('Rates Database'!J13492,'EDC Component Dictionary'!$B$5:$B$37,0)), "Energy Supply")</f>
        <v>Energy Supply</v>
      </c>
      <c r="L13492" s="12">
        <v>0.27511049999999898</v>
      </c>
      <c r="M13492" s="12"/>
    </row>
    <row r="13493" spans="1:13" x14ac:dyDescent="0.3">
      <c r="A13493" s="18">
        <v>13491</v>
      </c>
      <c r="B13493" s="18">
        <f t="shared" si="422"/>
        <v>2020</v>
      </c>
      <c r="C13493" s="17">
        <v>44013</v>
      </c>
      <c r="D13493" s="18" t="s">
        <v>314</v>
      </c>
      <c r="E13493" s="18" t="s">
        <v>315</v>
      </c>
      <c r="F13493" s="18" t="str">
        <f t="shared" si="421"/>
        <v>Holyoke-Total Volumetric Charge-44013</v>
      </c>
      <c r="G13493" s="11" t="s">
        <v>131</v>
      </c>
      <c r="H13493" s="11" t="s">
        <v>55</v>
      </c>
      <c r="I13493" s="11" t="s">
        <v>55</v>
      </c>
      <c r="J13493" s="11" t="s">
        <v>55</v>
      </c>
      <c r="K13493" s="11" t="str">
        <f>IFERROR(INDEX('EDC Component Dictionary'!$C$5:$C$37,MATCH('Rates Database'!J13493,'EDC Component Dictionary'!$B$5:$B$37,0)), "Energy Supply")</f>
        <v>Energy Supply</v>
      </c>
      <c r="L13493" s="12">
        <v>0.12479</v>
      </c>
      <c r="M13493" s="12"/>
    </row>
    <row r="13494" spans="1:13" x14ac:dyDescent="0.3">
      <c r="A13494" s="18">
        <v>13492</v>
      </c>
      <c r="B13494" s="18">
        <f t="shared" si="422"/>
        <v>2020</v>
      </c>
      <c r="C13494" s="17">
        <v>44013</v>
      </c>
      <c r="D13494" s="18" t="s">
        <v>314</v>
      </c>
      <c r="E13494" s="18" t="s">
        <v>316</v>
      </c>
      <c r="F13494" s="18" t="str">
        <f t="shared" si="421"/>
        <v>West Boylston-Total Volumetric Charge-44013</v>
      </c>
      <c r="G13494" s="11" t="s">
        <v>131</v>
      </c>
      <c r="H13494" s="11" t="s">
        <v>55</v>
      </c>
      <c r="I13494" s="11" t="s">
        <v>55</v>
      </c>
      <c r="J13494" s="11" t="s">
        <v>55</v>
      </c>
      <c r="K13494" s="11" t="str">
        <f>IFERROR(INDEX('EDC Component Dictionary'!$C$5:$C$37,MATCH('Rates Database'!J13494,'EDC Component Dictionary'!$B$5:$B$37,0)), "Energy Supply")</f>
        <v>Energy Supply</v>
      </c>
      <c r="L13494" s="12">
        <v>0.12925999999999899</v>
      </c>
      <c r="M13494" s="12"/>
    </row>
    <row r="13495" spans="1:13" x14ac:dyDescent="0.3">
      <c r="A13495" s="18">
        <v>13493</v>
      </c>
      <c r="B13495" s="18">
        <f t="shared" si="422"/>
        <v>2020</v>
      </c>
      <c r="C13495" s="17">
        <v>44013</v>
      </c>
      <c r="D13495" s="18" t="s">
        <v>314</v>
      </c>
      <c r="E13495" s="18" t="s">
        <v>317</v>
      </c>
      <c r="F13495" s="18" t="str">
        <f t="shared" si="421"/>
        <v>Danvers-Total Volumetric Charge-44013</v>
      </c>
      <c r="G13495" s="11" t="s">
        <v>131</v>
      </c>
      <c r="H13495" s="11" t="s">
        <v>55</v>
      </c>
      <c r="I13495" s="11" t="s">
        <v>55</v>
      </c>
      <c r="J13495" s="11" t="s">
        <v>55</v>
      </c>
      <c r="K13495" s="11" t="str">
        <f>IFERROR(INDEX('EDC Component Dictionary'!$C$5:$C$37,MATCH('Rates Database'!J13495,'EDC Component Dictionary'!$B$5:$B$37,0)), "Energy Supply")</f>
        <v>Energy Supply</v>
      </c>
      <c r="L13495" s="12">
        <v>0.13128999999999999</v>
      </c>
      <c r="M13495" s="12"/>
    </row>
    <row r="13496" spans="1:13" x14ac:dyDescent="0.3">
      <c r="A13496" s="18">
        <v>13494</v>
      </c>
      <c r="B13496" s="18">
        <f t="shared" si="422"/>
        <v>2020</v>
      </c>
      <c r="C13496" s="17">
        <v>44013</v>
      </c>
      <c r="D13496" s="18" t="s">
        <v>314</v>
      </c>
      <c r="E13496" s="18" t="s">
        <v>318</v>
      </c>
      <c r="F13496" s="18" t="str">
        <f t="shared" si="421"/>
        <v>Peabody-Total Volumetric Charge-44013</v>
      </c>
      <c r="G13496" s="11" t="s">
        <v>131</v>
      </c>
      <c r="H13496" s="11" t="s">
        <v>55</v>
      </c>
      <c r="I13496" s="11" t="s">
        <v>55</v>
      </c>
      <c r="J13496" s="11" t="s">
        <v>55</v>
      </c>
      <c r="K13496" s="11" t="str">
        <f>IFERROR(INDEX('EDC Component Dictionary'!$C$5:$C$37,MATCH('Rates Database'!J13496,'EDC Component Dictionary'!$B$5:$B$37,0)), "Energy Supply")</f>
        <v>Energy Supply</v>
      </c>
      <c r="L13496" s="12">
        <v>9.6820000000000003E-2</v>
      </c>
      <c r="M13496" s="12"/>
    </row>
    <row r="13497" spans="1:13" x14ac:dyDescent="0.3">
      <c r="A13497" s="18">
        <v>13495</v>
      </c>
      <c r="B13497" s="18">
        <f t="shared" si="422"/>
        <v>2020</v>
      </c>
      <c r="C13497" s="17">
        <v>44013</v>
      </c>
      <c r="D13497" s="18" t="s">
        <v>314</v>
      </c>
      <c r="E13497" s="18" t="s">
        <v>319</v>
      </c>
      <c r="F13497" s="18" t="str">
        <f t="shared" si="421"/>
        <v>Ashburnham-Total Volumetric Charge-44013</v>
      </c>
      <c r="G13497" s="11" t="s">
        <v>131</v>
      </c>
      <c r="H13497" s="11" t="s">
        <v>55</v>
      </c>
      <c r="I13497" s="11" t="s">
        <v>55</v>
      </c>
      <c r="J13497" s="11" t="s">
        <v>55</v>
      </c>
      <c r="K13497" s="11" t="str">
        <f>IFERROR(INDEX('EDC Component Dictionary'!$C$5:$C$37,MATCH('Rates Database'!J13497,'EDC Component Dictionary'!$B$5:$B$37,0)), "Energy Supply")</f>
        <v>Energy Supply</v>
      </c>
      <c r="L13497" s="12">
        <v>0.13869999999999999</v>
      </c>
      <c r="M13497" s="12"/>
    </row>
    <row r="13498" spans="1:13" x14ac:dyDescent="0.3">
      <c r="A13498" s="18">
        <v>13496</v>
      </c>
      <c r="B13498" s="18">
        <f t="shared" si="422"/>
        <v>2020</v>
      </c>
      <c r="C13498" s="17">
        <v>44013</v>
      </c>
      <c r="D13498" s="18" t="s">
        <v>314</v>
      </c>
      <c r="E13498" s="18" t="s">
        <v>320</v>
      </c>
      <c r="F13498" s="18" t="str">
        <f t="shared" si="421"/>
        <v>Mansfield-Total Volumetric Charge-44013</v>
      </c>
      <c r="G13498" s="11" t="s">
        <v>131</v>
      </c>
      <c r="H13498" s="11" t="s">
        <v>55</v>
      </c>
      <c r="I13498" s="11" t="s">
        <v>55</v>
      </c>
      <c r="J13498" s="11" t="s">
        <v>55</v>
      </c>
      <c r="K13498" s="11" t="str">
        <f>IFERROR(INDEX('EDC Component Dictionary'!$C$5:$C$37,MATCH('Rates Database'!J13498,'EDC Component Dictionary'!$B$5:$B$37,0)), "Energy Supply")</f>
        <v>Energy Supply</v>
      </c>
      <c r="L13498" s="12">
        <v>0.10236000000000001</v>
      </c>
      <c r="M13498" s="12"/>
    </row>
    <row r="13499" spans="1:13" x14ac:dyDescent="0.3">
      <c r="A13499" s="18">
        <v>13497</v>
      </c>
      <c r="B13499" s="18">
        <f t="shared" si="422"/>
        <v>2020</v>
      </c>
      <c r="C13499" s="17">
        <v>44013</v>
      </c>
      <c r="D13499" s="18" t="s">
        <v>314</v>
      </c>
      <c r="E13499" s="18" t="s">
        <v>321</v>
      </c>
      <c r="F13499" s="18" t="str">
        <f t="shared" si="421"/>
        <v>Braintree-Total Volumetric Charge-44013</v>
      </c>
      <c r="G13499" s="11" t="s">
        <v>131</v>
      </c>
      <c r="H13499" s="11" t="s">
        <v>55</v>
      </c>
      <c r="I13499" s="11" t="s">
        <v>55</v>
      </c>
      <c r="J13499" s="11" t="s">
        <v>55</v>
      </c>
      <c r="K13499" s="11" t="str">
        <f>IFERROR(INDEX('EDC Component Dictionary'!$C$5:$C$37,MATCH('Rates Database'!J13499,'EDC Component Dictionary'!$B$5:$B$37,0)), "Energy Supply")</f>
        <v>Energy Supply</v>
      </c>
      <c r="L13499" s="12">
        <v>0.13549899999999901</v>
      </c>
      <c r="M13499" s="12"/>
    </row>
    <row r="13500" spans="1:13" x14ac:dyDescent="0.3">
      <c r="A13500" s="18">
        <v>13498</v>
      </c>
      <c r="B13500" s="18">
        <f t="shared" si="422"/>
        <v>2020</v>
      </c>
      <c r="C13500" s="17">
        <v>44013</v>
      </c>
      <c r="D13500" s="18" t="s">
        <v>314</v>
      </c>
      <c r="E13500" s="18" t="s">
        <v>322</v>
      </c>
      <c r="F13500" s="18" t="str">
        <f t="shared" si="421"/>
        <v>Paxton-Total Volumetric Charge-44013</v>
      </c>
      <c r="G13500" s="11" t="s">
        <v>131</v>
      </c>
      <c r="H13500" s="11" t="s">
        <v>55</v>
      </c>
      <c r="I13500" s="11" t="s">
        <v>55</v>
      </c>
      <c r="J13500" s="11" t="s">
        <v>55</v>
      </c>
      <c r="K13500" s="11" t="str">
        <f>IFERROR(INDEX('EDC Component Dictionary'!$C$5:$C$37,MATCH('Rates Database'!J13500,'EDC Component Dictionary'!$B$5:$B$37,0)), "Energy Supply")</f>
        <v>Energy Supply</v>
      </c>
      <c r="L13500" s="12">
        <v>0.14562</v>
      </c>
      <c r="M13500" s="12"/>
    </row>
    <row r="13501" spans="1:13" x14ac:dyDescent="0.3">
      <c r="A13501" s="18">
        <v>13499</v>
      </c>
      <c r="B13501" s="18">
        <f t="shared" si="422"/>
        <v>2020</v>
      </c>
      <c r="C13501" s="17">
        <v>44013</v>
      </c>
      <c r="D13501" s="18" t="s">
        <v>314</v>
      </c>
      <c r="E13501" s="18" t="s">
        <v>323</v>
      </c>
      <c r="F13501" s="18" t="str">
        <f t="shared" si="421"/>
        <v>Templeton-Total Volumetric Charge-44013</v>
      </c>
      <c r="G13501" s="11" t="s">
        <v>131</v>
      </c>
      <c r="H13501" s="11" t="s">
        <v>55</v>
      </c>
      <c r="I13501" s="11" t="s">
        <v>55</v>
      </c>
      <c r="J13501" s="11" t="s">
        <v>55</v>
      </c>
      <c r="K13501" s="11" t="str">
        <f>IFERROR(INDEX('EDC Component Dictionary'!$C$5:$C$37,MATCH('Rates Database'!J13501,'EDC Component Dictionary'!$B$5:$B$37,0)), "Energy Supply")</f>
        <v>Energy Supply</v>
      </c>
      <c r="L13501" s="12">
        <v>0.108999999999999</v>
      </c>
      <c r="M13501" s="12"/>
    </row>
    <row r="13502" spans="1:13" x14ac:dyDescent="0.3">
      <c r="A13502" s="18">
        <v>13500</v>
      </c>
      <c r="B13502" s="18">
        <f t="shared" si="422"/>
        <v>2020</v>
      </c>
      <c r="C13502" s="17">
        <v>44013</v>
      </c>
      <c r="D13502" s="18" t="s">
        <v>314</v>
      </c>
      <c r="E13502" s="18" t="s">
        <v>324</v>
      </c>
      <c r="F13502" s="18" t="str">
        <f t="shared" si="421"/>
        <v>Hudson-Total Volumetric Charge-44013</v>
      </c>
      <c r="G13502" s="11" t="s">
        <v>131</v>
      </c>
      <c r="H13502" s="11" t="s">
        <v>55</v>
      </c>
      <c r="I13502" s="11" t="s">
        <v>55</v>
      </c>
      <c r="J13502" s="11" t="s">
        <v>55</v>
      </c>
      <c r="K13502" s="11" t="str">
        <f>IFERROR(INDEX('EDC Component Dictionary'!$C$5:$C$37,MATCH('Rates Database'!J13502,'EDC Component Dictionary'!$B$5:$B$37,0)), "Energy Supply")</f>
        <v>Energy Supply</v>
      </c>
      <c r="L13502" s="12">
        <v>0.11438999999999901</v>
      </c>
      <c r="M13502" s="12"/>
    </row>
    <row r="13503" spans="1:13" x14ac:dyDescent="0.3">
      <c r="A13503" s="18">
        <v>13501</v>
      </c>
      <c r="B13503" s="18">
        <f t="shared" si="422"/>
        <v>2020</v>
      </c>
      <c r="C13503" s="17">
        <v>44013</v>
      </c>
      <c r="D13503" s="18" t="s">
        <v>314</v>
      </c>
      <c r="E13503" s="18" t="s">
        <v>325</v>
      </c>
      <c r="F13503" s="18" t="str">
        <f t="shared" si="421"/>
        <v>Reading-Total Volumetric Charge-44013</v>
      </c>
      <c r="G13503" s="11" t="s">
        <v>131</v>
      </c>
      <c r="H13503" s="11" t="s">
        <v>55</v>
      </c>
      <c r="I13503" s="11" t="s">
        <v>55</v>
      </c>
      <c r="J13503" s="11" t="s">
        <v>55</v>
      </c>
      <c r="K13503" s="11" t="str">
        <f>IFERROR(INDEX('EDC Component Dictionary'!$C$5:$C$37,MATCH('Rates Database'!J13503,'EDC Component Dictionary'!$B$5:$B$37,0)), "Energy Supply")</f>
        <v>Energy Supply</v>
      </c>
      <c r="L13503" s="12">
        <v>0.142943499999999</v>
      </c>
      <c r="M13503" s="12"/>
    </row>
    <row r="13504" spans="1:13" x14ac:dyDescent="0.3">
      <c r="A13504" s="18">
        <v>13502</v>
      </c>
      <c r="B13504" s="18">
        <f t="shared" si="422"/>
        <v>2020</v>
      </c>
      <c r="C13504" s="17">
        <v>44013</v>
      </c>
      <c r="D13504" s="18" t="s">
        <v>314</v>
      </c>
      <c r="E13504" s="18" t="s">
        <v>326</v>
      </c>
      <c r="F13504" s="18" t="str">
        <f t="shared" si="421"/>
        <v>Shrewsbury-Total Volumetric Charge-44013</v>
      </c>
      <c r="G13504" s="11" t="s">
        <v>131</v>
      </c>
      <c r="H13504" s="11" t="s">
        <v>55</v>
      </c>
      <c r="I13504" s="11" t="s">
        <v>55</v>
      </c>
      <c r="J13504" s="11" t="s">
        <v>55</v>
      </c>
      <c r="K13504" s="11" t="str">
        <f>IFERROR(INDEX('EDC Component Dictionary'!$C$5:$C$37,MATCH('Rates Database'!J13504,'EDC Component Dictionary'!$B$5:$B$37,0)), "Energy Supply")</f>
        <v>Energy Supply</v>
      </c>
      <c r="L13504" s="12">
        <v>0.11516</v>
      </c>
      <c r="M13504" s="12"/>
    </row>
    <row r="13505" spans="1:13" x14ac:dyDescent="0.3">
      <c r="A13505" s="18">
        <v>13503</v>
      </c>
      <c r="B13505" s="18">
        <f t="shared" si="422"/>
        <v>2020</v>
      </c>
      <c r="C13505" s="17">
        <v>44013</v>
      </c>
      <c r="D13505" s="18" t="s">
        <v>314</v>
      </c>
      <c r="E13505" s="18" t="s">
        <v>327</v>
      </c>
      <c r="F13505" s="18" t="str">
        <f t="shared" si="421"/>
        <v>Ipswich-Total Volumetric Charge-44013</v>
      </c>
      <c r="G13505" s="11" t="s">
        <v>131</v>
      </c>
      <c r="H13505" s="11" t="s">
        <v>55</v>
      </c>
      <c r="I13505" s="11" t="s">
        <v>55</v>
      </c>
      <c r="J13505" s="11" t="s">
        <v>55</v>
      </c>
      <c r="K13505" s="11" t="str">
        <f>IFERROR(INDEX('EDC Component Dictionary'!$C$5:$C$37,MATCH('Rates Database'!J13505,'EDC Component Dictionary'!$B$5:$B$37,0)), "Energy Supply")</f>
        <v>Energy Supply</v>
      </c>
      <c r="L13505" s="12">
        <v>0.13714999999999999</v>
      </c>
      <c r="M13505" s="12"/>
    </row>
    <row r="13506" spans="1:13" x14ac:dyDescent="0.3">
      <c r="A13506" s="18">
        <v>13504</v>
      </c>
      <c r="B13506" s="18">
        <f t="shared" si="422"/>
        <v>2020</v>
      </c>
      <c r="C13506" s="17">
        <v>44013</v>
      </c>
      <c r="D13506" s="18" t="s">
        <v>314</v>
      </c>
      <c r="E13506" s="18" t="s">
        <v>328</v>
      </c>
      <c r="F13506" s="18" t="str">
        <f t="shared" si="421"/>
        <v>Westfield-Total Volumetric Charge-44013</v>
      </c>
      <c r="G13506" s="11" t="s">
        <v>131</v>
      </c>
      <c r="H13506" s="11" t="s">
        <v>55</v>
      </c>
      <c r="I13506" s="11" t="s">
        <v>55</v>
      </c>
      <c r="J13506" s="11" t="s">
        <v>55</v>
      </c>
      <c r="K13506" s="11" t="str">
        <f>IFERROR(INDEX('EDC Component Dictionary'!$C$5:$C$37,MATCH('Rates Database'!J13506,'EDC Component Dictionary'!$B$5:$B$37,0)), "Energy Supply")</f>
        <v>Energy Supply</v>
      </c>
      <c r="L13506" s="12">
        <v>0.120935</v>
      </c>
      <c r="M13506" s="12"/>
    </row>
    <row r="13507" spans="1:13" x14ac:dyDescent="0.3">
      <c r="A13507" s="18">
        <v>13505</v>
      </c>
      <c r="B13507" s="18">
        <f t="shared" si="422"/>
        <v>2020</v>
      </c>
      <c r="C13507" s="17">
        <v>44013</v>
      </c>
      <c r="D13507" s="18" t="s">
        <v>314</v>
      </c>
      <c r="E13507" s="18" t="s">
        <v>329</v>
      </c>
      <c r="F13507" s="18" t="str">
        <f t="shared" si="421"/>
        <v>Merrimac-Total Volumetric Charge-44013</v>
      </c>
      <c r="G13507" s="11" t="s">
        <v>131</v>
      </c>
      <c r="H13507" s="11" t="s">
        <v>55</v>
      </c>
      <c r="I13507" s="11" t="s">
        <v>55</v>
      </c>
      <c r="J13507" s="11" t="s">
        <v>55</v>
      </c>
      <c r="K13507" s="11" t="str">
        <f>IFERROR(INDEX('EDC Component Dictionary'!$C$5:$C$37,MATCH('Rates Database'!J13507,'EDC Component Dictionary'!$B$5:$B$37,0)), "Energy Supply")</f>
        <v>Energy Supply</v>
      </c>
      <c r="L13507" s="12">
        <v>0.16517999999999899</v>
      </c>
      <c r="M13507" s="12"/>
    </row>
    <row r="13508" spans="1:13" x14ac:dyDescent="0.3">
      <c r="A13508" s="18">
        <v>13506</v>
      </c>
      <c r="B13508" s="18">
        <f t="shared" si="422"/>
        <v>2020</v>
      </c>
      <c r="C13508" s="17">
        <v>44013</v>
      </c>
      <c r="D13508" s="18" t="s">
        <v>314</v>
      </c>
      <c r="E13508" s="18" t="s">
        <v>330</v>
      </c>
      <c r="F13508" s="18" t="str">
        <f t="shared" ref="F13508:F13571" si="423">_xlfn.CONCAT(E13508,"-",J13508,"-",C13508)</f>
        <v>Chicopee-Total Volumetric Charge-44013</v>
      </c>
      <c r="G13508" s="11" t="s">
        <v>131</v>
      </c>
      <c r="H13508" s="11" t="s">
        <v>55</v>
      </c>
      <c r="I13508" s="11" t="s">
        <v>55</v>
      </c>
      <c r="J13508" s="11" t="s">
        <v>55</v>
      </c>
      <c r="K13508" s="11" t="str">
        <f>IFERROR(INDEX('EDC Component Dictionary'!$C$5:$C$37,MATCH('Rates Database'!J13508,'EDC Component Dictionary'!$B$5:$B$37,0)), "Energy Supply")</f>
        <v>Energy Supply</v>
      </c>
      <c r="L13508" s="12">
        <v>0.119349999999999</v>
      </c>
      <c r="M13508" s="12"/>
    </row>
    <row r="13509" spans="1:13" x14ac:dyDescent="0.3">
      <c r="A13509" s="18">
        <v>13507</v>
      </c>
      <c r="B13509" s="18">
        <f t="shared" si="422"/>
        <v>2020</v>
      </c>
      <c r="C13509" s="17">
        <v>44013</v>
      </c>
      <c r="D13509" s="18" t="s">
        <v>314</v>
      </c>
      <c r="E13509" s="18" t="s">
        <v>331</v>
      </c>
      <c r="F13509" s="18" t="str">
        <f t="shared" si="423"/>
        <v>Marblehead-Total Volumetric Charge-44013</v>
      </c>
      <c r="G13509" s="11" t="s">
        <v>131</v>
      </c>
      <c r="H13509" s="11" t="s">
        <v>55</v>
      </c>
      <c r="I13509" s="11" t="s">
        <v>55</v>
      </c>
      <c r="J13509" s="11" t="s">
        <v>55</v>
      </c>
      <c r="K13509" s="11" t="str">
        <f>IFERROR(INDEX('EDC Component Dictionary'!$C$5:$C$37,MATCH('Rates Database'!J13509,'EDC Component Dictionary'!$B$5:$B$37,0)), "Energy Supply")</f>
        <v>Energy Supply</v>
      </c>
      <c r="L13509" s="12">
        <v>0.17349999999999999</v>
      </c>
      <c r="M13509" s="12"/>
    </row>
    <row r="13510" spans="1:13" x14ac:dyDescent="0.3">
      <c r="A13510" s="18">
        <v>13508</v>
      </c>
      <c r="B13510" s="18">
        <f t="shared" si="422"/>
        <v>2020</v>
      </c>
      <c r="C13510" s="17">
        <v>44013</v>
      </c>
      <c r="D13510" s="18" t="s">
        <v>314</v>
      </c>
      <c r="E13510" s="18" t="s">
        <v>332</v>
      </c>
      <c r="F13510" s="18" t="str">
        <f t="shared" si="423"/>
        <v>Hingham-Total Volumetric Charge-44013</v>
      </c>
      <c r="G13510" s="11" t="s">
        <v>131</v>
      </c>
      <c r="H13510" s="11" t="s">
        <v>55</v>
      </c>
      <c r="I13510" s="11" t="s">
        <v>55</v>
      </c>
      <c r="J13510" s="11" t="s">
        <v>55</v>
      </c>
      <c r="K13510" s="11" t="str">
        <f>IFERROR(INDEX('EDC Component Dictionary'!$C$5:$C$37,MATCH('Rates Database'!J13510,'EDC Component Dictionary'!$B$5:$B$37,0)), "Energy Supply")</f>
        <v>Energy Supply</v>
      </c>
      <c r="L13510" s="12">
        <v>0.156804</v>
      </c>
      <c r="M13510" s="12"/>
    </row>
    <row r="13511" spans="1:13" x14ac:dyDescent="0.3">
      <c r="A13511" s="18">
        <v>13509</v>
      </c>
      <c r="B13511" s="18">
        <f t="shared" si="422"/>
        <v>2020</v>
      </c>
      <c r="C13511" s="17">
        <v>44013</v>
      </c>
      <c r="D13511" s="18" t="s">
        <v>314</v>
      </c>
      <c r="E13511" s="18" t="s">
        <v>333</v>
      </c>
      <c r="F13511" s="18" t="str">
        <f t="shared" si="423"/>
        <v>South Hadley-Total Volumetric Charge-44013</v>
      </c>
      <c r="G13511" s="11" t="s">
        <v>131</v>
      </c>
      <c r="H13511" s="11" t="s">
        <v>55</v>
      </c>
      <c r="I13511" s="11" t="s">
        <v>55</v>
      </c>
      <c r="J13511" s="11" t="s">
        <v>55</v>
      </c>
      <c r="K13511" s="11" t="str">
        <f>IFERROR(INDEX('EDC Component Dictionary'!$C$5:$C$37,MATCH('Rates Database'!J13511,'EDC Component Dictionary'!$B$5:$B$37,0)), "Energy Supply")</f>
        <v>Energy Supply</v>
      </c>
      <c r="L13511" s="12">
        <v>0.111405199999999</v>
      </c>
      <c r="M13511" s="12"/>
    </row>
    <row r="13512" spans="1:13" x14ac:dyDescent="0.3">
      <c r="A13512" s="18">
        <v>13510</v>
      </c>
      <c r="B13512" s="18">
        <f t="shared" si="422"/>
        <v>2020</v>
      </c>
      <c r="C13512" s="17">
        <v>44013</v>
      </c>
      <c r="D13512" s="18" t="s">
        <v>314</v>
      </c>
      <c r="E13512" s="18" t="s">
        <v>334</v>
      </c>
      <c r="F13512" s="18" t="str">
        <f t="shared" si="423"/>
        <v>Georgetown-Total Volumetric Charge-44013</v>
      </c>
      <c r="G13512" s="11" t="s">
        <v>131</v>
      </c>
      <c r="H13512" s="11" t="s">
        <v>55</v>
      </c>
      <c r="I13512" s="11" t="s">
        <v>55</v>
      </c>
      <c r="J13512" s="11" t="s">
        <v>55</v>
      </c>
      <c r="K13512" s="11" t="str">
        <f>IFERROR(INDEX('EDC Component Dictionary'!$C$5:$C$37,MATCH('Rates Database'!J13512,'EDC Component Dictionary'!$B$5:$B$37,0)), "Energy Supply")</f>
        <v>Energy Supply</v>
      </c>
      <c r="L13512" s="12">
        <v>0.15789500000000001</v>
      </c>
      <c r="M13512" s="12"/>
    </row>
    <row r="13513" spans="1:13" x14ac:dyDescent="0.3">
      <c r="A13513" s="18">
        <v>13511</v>
      </c>
      <c r="B13513" s="18">
        <f t="shared" si="422"/>
        <v>2020</v>
      </c>
      <c r="C13513" s="17">
        <v>44013</v>
      </c>
      <c r="D13513" s="18" t="s">
        <v>314</v>
      </c>
      <c r="E13513" s="18" t="s">
        <v>335</v>
      </c>
      <c r="F13513" s="18" t="str">
        <f t="shared" si="423"/>
        <v>Sterling-Total Volumetric Charge-44013</v>
      </c>
      <c r="G13513" s="11" t="s">
        <v>131</v>
      </c>
      <c r="H13513" s="11" t="s">
        <v>55</v>
      </c>
      <c r="I13513" s="11" t="s">
        <v>55</v>
      </c>
      <c r="J13513" s="11" t="s">
        <v>55</v>
      </c>
      <c r="K13513" s="11" t="str">
        <f>IFERROR(INDEX('EDC Component Dictionary'!$C$5:$C$37,MATCH('Rates Database'!J13513,'EDC Component Dictionary'!$B$5:$B$37,0)), "Energy Supply")</f>
        <v>Energy Supply</v>
      </c>
      <c r="L13513" s="12">
        <v>0.12354999999999999</v>
      </c>
      <c r="M13513" s="12"/>
    </row>
    <row r="13514" spans="1:13" x14ac:dyDescent="0.3">
      <c r="A13514" s="18">
        <v>13512</v>
      </c>
      <c r="B13514" s="18">
        <f t="shared" si="422"/>
        <v>2020</v>
      </c>
      <c r="C13514" s="17">
        <v>44013</v>
      </c>
      <c r="D13514" s="18" t="s">
        <v>314</v>
      </c>
      <c r="E13514" s="18" t="s">
        <v>336</v>
      </c>
      <c r="F13514" s="18" t="str">
        <f t="shared" si="423"/>
        <v>Littleton-Total Volumetric Charge-44013</v>
      </c>
      <c r="G13514" s="11" t="s">
        <v>131</v>
      </c>
      <c r="H13514" s="11" t="s">
        <v>55</v>
      </c>
      <c r="I13514" s="11" t="s">
        <v>55</v>
      </c>
      <c r="J13514" s="11" t="s">
        <v>55</v>
      </c>
      <c r="K13514" s="11" t="str">
        <f>IFERROR(INDEX('EDC Component Dictionary'!$C$5:$C$37,MATCH('Rates Database'!J13514,'EDC Component Dictionary'!$B$5:$B$37,0)), "Energy Supply")</f>
        <v>Energy Supply</v>
      </c>
      <c r="L13514" s="12">
        <v>0.122750899999999</v>
      </c>
      <c r="M13514" s="12"/>
    </row>
    <row r="13515" spans="1:13" x14ac:dyDescent="0.3">
      <c r="A13515" s="18">
        <v>13513</v>
      </c>
      <c r="B13515" s="18">
        <f t="shared" si="422"/>
        <v>2020</v>
      </c>
      <c r="C13515" s="17">
        <v>44013</v>
      </c>
      <c r="D13515" s="18" t="s">
        <v>314</v>
      </c>
      <c r="E13515" s="18" t="s">
        <v>337</v>
      </c>
      <c r="F13515" s="18" t="str">
        <f t="shared" si="423"/>
        <v>Boylston-Total Volumetric Charge-44013</v>
      </c>
      <c r="G13515" s="11" t="s">
        <v>131</v>
      </c>
      <c r="H13515" s="11" t="s">
        <v>55</v>
      </c>
      <c r="I13515" s="11" t="s">
        <v>55</v>
      </c>
      <c r="J13515" s="11" t="s">
        <v>55</v>
      </c>
      <c r="K13515" s="11" t="str">
        <f>IFERROR(INDEX('EDC Component Dictionary'!$C$5:$C$37,MATCH('Rates Database'!J13515,'EDC Component Dictionary'!$B$5:$B$37,0)), "Energy Supply")</f>
        <v>Energy Supply</v>
      </c>
      <c r="L13515" s="12">
        <v>0.1085</v>
      </c>
      <c r="M13515" s="12"/>
    </row>
    <row r="13516" spans="1:13" x14ac:dyDescent="0.3">
      <c r="A13516" s="18">
        <v>13514</v>
      </c>
      <c r="B13516" s="18">
        <f t="shared" si="422"/>
        <v>2020</v>
      </c>
      <c r="C13516" s="17">
        <v>44013</v>
      </c>
      <c r="D13516" s="18" t="s">
        <v>314</v>
      </c>
      <c r="E13516" s="18" t="s">
        <v>338</v>
      </c>
      <c r="F13516" s="18" t="str">
        <f t="shared" si="423"/>
        <v>Princeton-Total Volumetric Charge-44013</v>
      </c>
      <c r="G13516" s="11" t="s">
        <v>131</v>
      </c>
      <c r="H13516" s="11" t="s">
        <v>55</v>
      </c>
      <c r="I13516" s="11" t="s">
        <v>55</v>
      </c>
      <c r="J13516" s="11" t="s">
        <v>55</v>
      </c>
      <c r="K13516" s="11" t="str">
        <f>IFERROR(INDEX('EDC Component Dictionary'!$C$5:$C$37,MATCH('Rates Database'!J13516,'EDC Component Dictionary'!$B$5:$B$37,0)), "Energy Supply")</f>
        <v>Energy Supply</v>
      </c>
      <c r="L13516" s="12">
        <v>0.235124999999999</v>
      </c>
      <c r="M13516" s="12"/>
    </row>
    <row r="13517" spans="1:13" x14ac:dyDescent="0.3">
      <c r="A13517" s="18">
        <v>13515</v>
      </c>
      <c r="B13517" s="18">
        <f t="shared" si="422"/>
        <v>2020</v>
      </c>
      <c r="C13517" s="17">
        <v>44013</v>
      </c>
      <c r="D13517" s="18" t="s">
        <v>314</v>
      </c>
      <c r="E13517" s="18" t="s">
        <v>339</v>
      </c>
      <c r="F13517" s="18" t="str">
        <f t="shared" si="423"/>
        <v>Rowley-Total Volumetric Charge-44013</v>
      </c>
      <c r="G13517" s="11" t="s">
        <v>131</v>
      </c>
      <c r="H13517" s="11" t="s">
        <v>55</v>
      </c>
      <c r="I13517" s="11" t="s">
        <v>55</v>
      </c>
      <c r="J13517" s="11" t="s">
        <v>55</v>
      </c>
      <c r="K13517" s="11" t="str">
        <f>IFERROR(INDEX('EDC Component Dictionary'!$C$5:$C$37,MATCH('Rates Database'!J13517,'EDC Component Dictionary'!$B$5:$B$37,0)), "Energy Supply")</f>
        <v>Energy Supply</v>
      </c>
      <c r="L13517" s="12">
        <v>0.17599999999999999</v>
      </c>
      <c r="M13517" s="12"/>
    </row>
    <row r="13518" spans="1:13" x14ac:dyDescent="0.3">
      <c r="A13518" s="18">
        <v>13516</v>
      </c>
      <c r="B13518" s="18">
        <f t="shared" si="422"/>
        <v>2020</v>
      </c>
      <c r="C13518" s="17">
        <v>44013</v>
      </c>
      <c r="D13518" s="18" t="s">
        <v>314</v>
      </c>
      <c r="E13518" s="18" t="s">
        <v>340</v>
      </c>
      <c r="F13518" s="18" t="str">
        <f t="shared" si="423"/>
        <v>Wakefield-Total Volumetric Charge-44013</v>
      </c>
      <c r="G13518" s="11" t="s">
        <v>131</v>
      </c>
      <c r="H13518" s="11" t="s">
        <v>55</v>
      </c>
      <c r="I13518" s="11" t="s">
        <v>55</v>
      </c>
      <c r="J13518" s="11" t="s">
        <v>55</v>
      </c>
      <c r="K13518" s="11" t="str">
        <f>IFERROR(INDEX('EDC Component Dictionary'!$C$5:$C$37,MATCH('Rates Database'!J13518,'EDC Component Dictionary'!$B$5:$B$37,0)), "Energy Supply")</f>
        <v>Energy Supply</v>
      </c>
      <c r="L13518" s="12">
        <v>0.155</v>
      </c>
      <c r="M13518" s="12"/>
    </row>
    <row r="13519" spans="1:13" x14ac:dyDescent="0.3">
      <c r="A13519" s="18">
        <v>13517</v>
      </c>
      <c r="B13519" s="18">
        <f t="shared" si="422"/>
        <v>2020</v>
      </c>
      <c r="C13519" s="17">
        <v>44013</v>
      </c>
      <c r="D13519" s="18" t="s">
        <v>314</v>
      </c>
      <c r="E13519" s="18" t="s">
        <v>341</v>
      </c>
      <c r="F13519" s="18" t="str">
        <f t="shared" si="423"/>
        <v>Hull-Total Volumetric Charge-44013</v>
      </c>
      <c r="G13519" s="11" t="s">
        <v>131</v>
      </c>
      <c r="H13519" s="11" t="s">
        <v>55</v>
      </c>
      <c r="I13519" s="11" t="s">
        <v>55</v>
      </c>
      <c r="J13519" s="11" t="s">
        <v>55</v>
      </c>
      <c r="K13519" s="11" t="str">
        <f>IFERROR(INDEX('EDC Component Dictionary'!$C$5:$C$37,MATCH('Rates Database'!J13519,'EDC Component Dictionary'!$B$5:$B$37,0)), "Energy Supply")</f>
        <v>Energy Supply</v>
      </c>
      <c r="L13519" s="12">
        <v>0.154199999999999</v>
      </c>
      <c r="M13519" s="12"/>
    </row>
    <row r="13520" spans="1:13" x14ac:dyDescent="0.3">
      <c r="A13520" s="18">
        <v>13518</v>
      </c>
      <c r="B13520" s="18">
        <f t="shared" si="422"/>
        <v>2020</v>
      </c>
      <c r="C13520" s="17">
        <v>44013</v>
      </c>
      <c r="D13520" s="18" t="s">
        <v>314</v>
      </c>
      <c r="E13520" s="18" t="s">
        <v>342</v>
      </c>
      <c r="F13520" s="18" t="str">
        <f t="shared" si="423"/>
        <v>North Attleborough-Total Volumetric Charge-44013</v>
      </c>
      <c r="G13520" s="11" t="s">
        <v>131</v>
      </c>
      <c r="H13520" s="11" t="s">
        <v>55</v>
      </c>
      <c r="I13520" s="11" t="s">
        <v>55</v>
      </c>
      <c r="J13520" s="11" t="s">
        <v>55</v>
      </c>
      <c r="K13520" s="11" t="str">
        <f>IFERROR(INDEX('EDC Component Dictionary'!$C$5:$C$37,MATCH('Rates Database'!J13520,'EDC Component Dictionary'!$B$5:$B$37,0)), "Energy Supply")</f>
        <v>Energy Supply</v>
      </c>
      <c r="L13520" s="12">
        <v>0.131543999999999</v>
      </c>
      <c r="M13520" s="12"/>
    </row>
    <row r="13521" spans="1:13" x14ac:dyDescent="0.3">
      <c r="A13521" s="18">
        <v>13519</v>
      </c>
      <c r="B13521" s="18">
        <f t="shared" si="422"/>
        <v>2020</v>
      </c>
      <c r="C13521" s="17">
        <v>44013</v>
      </c>
      <c r="D13521" s="18" t="s">
        <v>314</v>
      </c>
      <c r="E13521" s="18" t="s">
        <v>343</v>
      </c>
      <c r="F13521" s="18" t="str">
        <f t="shared" si="423"/>
        <v>Holden-Total Volumetric Charge-44013</v>
      </c>
      <c r="G13521" s="11" t="s">
        <v>131</v>
      </c>
      <c r="H13521" s="11" t="s">
        <v>55</v>
      </c>
      <c r="I13521" s="11" t="s">
        <v>55</v>
      </c>
      <c r="J13521" s="11" t="s">
        <v>55</v>
      </c>
      <c r="K13521" s="11" t="str">
        <f>IFERROR(INDEX('EDC Component Dictionary'!$C$5:$C$37,MATCH('Rates Database'!J13521,'EDC Component Dictionary'!$B$5:$B$37,0)), "Energy Supply")</f>
        <v>Energy Supply</v>
      </c>
      <c r="L13521" s="12">
        <v>0.12966999999999901</v>
      </c>
      <c r="M13521" s="12"/>
    </row>
    <row r="13522" spans="1:13" x14ac:dyDescent="0.3">
      <c r="A13522" s="18">
        <v>13520</v>
      </c>
      <c r="B13522" s="18">
        <f t="shared" si="422"/>
        <v>2020</v>
      </c>
      <c r="C13522" s="17">
        <v>44013</v>
      </c>
      <c r="D13522" s="18" t="s">
        <v>314</v>
      </c>
      <c r="E13522" s="18" t="s">
        <v>344</v>
      </c>
      <c r="F13522" s="18" t="str">
        <f t="shared" si="423"/>
        <v>Norwood-Total Volumetric Charge-44013</v>
      </c>
      <c r="G13522" s="11" t="s">
        <v>131</v>
      </c>
      <c r="H13522" s="11" t="s">
        <v>55</v>
      </c>
      <c r="I13522" s="11" t="s">
        <v>55</v>
      </c>
      <c r="J13522" s="11" t="s">
        <v>55</v>
      </c>
      <c r="K13522" s="11" t="str">
        <f>IFERROR(INDEX('EDC Component Dictionary'!$C$5:$C$37,MATCH('Rates Database'!J13522,'EDC Component Dictionary'!$B$5:$B$37,0)), "Energy Supply")</f>
        <v>Energy Supply</v>
      </c>
      <c r="L13522" s="12">
        <v>0.16103000000000001</v>
      </c>
      <c r="M13522" s="12"/>
    </row>
    <row r="13523" spans="1:13" x14ac:dyDescent="0.3">
      <c r="A13523" s="18">
        <v>13521</v>
      </c>
      <c r="B13523" s="18">
        <f t="shared" si="422"/>
        <v>2020</v>
      </c>
      <c r="C13523" s="17">
        <v>44013</v>
      </c>
      <c r="D13523" s="18" t="s">
        <v>314</v>
      </c>
      <c r="E13523" s="18" t="s">
        <v>345</v>
      </c>
      <c r="F13523" s="18" t="str">
        <f t="shared" si="423"/>
        <v>Russell-Total Volumetric Charge-44013</v>
      </c>
      <c r="G13523" s="11" t="s">
        <v>131</v>
      </c>
      <c r="H13523" s="11" t="s">
        <v>55</v>
      </c>
      <c r="I13523" s="11" t="s">
        <v>55</v>
      </c>
      <c r="J13523" s="11" t="s">
        <v>55</v>
      </c>
      <c r="K13523" s="11" t="str">
        <f>IFERROR(INDEX('EDC Component Dictionary'!$C$5:$C$37,MATCH('Rates Database'!J13523,'EDC Component Dictionary'!$B$5:$B$37,0)), "Energy Supply")</f>
        <v>Energy Supply</v>
      </c>
      <c r="L13523" s="12">
        <v>0.17399999999999999</v>
      </c>
      <c r="M13523" s="12"/>
    </row>
    <row r="13524" spans="1:13" x14ac:dyDescent="0.3">
      <c r="A13524" s="18">
        <v>13522</v>
      </c>
      <c r="B13524" s="18">
        <f t="shared" si="422"/>
        <v>2020</v>
      </c>
      <c r="C13524" s="17">
        <v>44013</v>
      </c>
      <c r="D13524" s="18" t="s">
        <v>314</v>
      </c>
      <c r="E13524" s="18" t="s">
        <v>346</v>
      </c>
      <c r="F13524" s="18" t="str">
        <f t="shared" si="423"/>
        <v>Chester-Total Volumetric Charge-44013</v>
      </c>
      <c r="G13524" s="11" t="s">
        <v>131</v>
      </c>
      <c r="H13524" s="11" t="s">
        <v>55</v>
      </c>
      <c r="I13524" s="11" t="s">
        <v>55</v>
      </c>
      <c r="J13524" s="11" t="s">
        <v>55</v>
      </c>
      <c r="K13524" s="11" t="str">
        <f>IFERROR(INDEX('EDC Component Dictionary'!$C$5:$C$37,MATCH('Rates Database'!J13524,'EDC Component Dictionary'!$B$5:$B$37,0)), "Energy Supply")</f>
        <v>Energy Supply</v>
      </c>
      <c r="L13524" s="12">
        <v>0.20888599999999899</v>
      </c>
      <c r="M13524" s="12"/>
    </row>
    <row r="13525" spans="1:13" x14ac:dyDescent="0.3">
      <c r="A13525" s="18">
        <v>13523</v>
      </c>
      <c r="B13525" s="18">
        <f t="shared" si="422"/>
        <v>2020</v>
      </c>
      <c r="C13525" s="17">
        <v>44166</v>
      </c>
      <c r="D13525" s="18" t="s">
        <v>314</v>
      </c>
      <c r="E13525" s="18" t="s">
        <v>315</v>
      </c>
      <c r="F13525" s="18" t="str">
        <f t="shared" si="423"/>
        <v>Holyoke-Total Volumetric Charge-44166</v>
      </c>
      <c r="G13525" s="11" t="s">
        <v>131</v>
      </c>
      <c r="H13525" s="11" t="s">
        <v>55</v>
      </c>
      <c r="I13525" s="11" t="s">
        <v>55</v>
      </c>
      <c r="J13525" s="11" t="s">
        <v>55</v>
      </c>
      <c r="K13525" s="11" t="str">
        <f>IFERROR(INDEX('EDC Component Dictionary'!$C$5:$C$37,MATCH('Rates Database'!J13525,'EDC Component Dictionary'!$B$5:$B$37,0)), "Energy Supply")</f>
        <v>Energy Supply</v>
      </c>
      <c r="L13525" s="12">
        <v>0.12479</v>
      </c>
      <c r="M13525" s="12"/>
    </row>
    <row r="13526" spans="1:13" x14ac:dyDescent="0.3">
      <c r="A13526" s="18">
        <v>13524</v>
      </c>
      <c r="B13526" s="18">
        <f t="shared" ref="B13526:B13589" si="424">YEAR(C13526)</f>
        <v>2020</v>
      </c>
      <c r="C13526" s="17">
        <v>44166</v>
      </c>
      <c r="D13526" s="18" t="s">
        <v>314</v>
      </c>
      <c r="E13526" s="18" t="s">
        <v>316</v>
      </c>
      <c r="F13526" s="18" t="str">
        <f t="shared" si="423"/>
        <v>West Boylston-Total Volumetric Charge-44166</v>
      </c>
      <c r="G13526" s="11" t="s">
        <v>131</v>
      </c>
      <c r="H13526" s="11" t="s">
        <v>55</v>
      </c>
      <c r="I13526" s="11" t="s">
        <v>55</v>
      </c>
      <c r="J13526" s="11" t="s">
        <v>55</v>
      </c>
      <c r="K13526" s="11" t="str">
        <f>IFERROR(INDEX('EDC Component Dictionary'!$C$5:$C$37,MATCH('Rates Database'!J13526,'EDC Component Dictionary'!$B$5:$B$37,0)), "Energy Supply")</f>
        <v>Energy Supply</v>
      </c>
      <c r="L13526" s="12">
        <v>0.11916</v>
      </c>
      <c r="M13526" s="12"/>
    </row>
    <row r="13527" spans="1:13" x14ac:dyDescent="0.3">
      <c r="A13527" s="18">
        <v>13525</v>
      </c>
      <c r="B13527" s="18">
        <f t="shared" si="424"/>
        <v>2020</v>
      </c>
      <c r="C13527" s="17">
        <v>44166</v>
      </c>
      <c r="D13527" s="18" t="s">
        <v>314</v>
      </c>
      <c r="E13527" s="18" t="s">
        <v>317</v>
      </c>
      <c r="F13527" s="18" t="str">
        <f t="shared" si="423"/>
        <v>Danvers-Total Volumetric Charge-44166</v>
      </c>
      <c r="G13527" s="11" t="s">
        <v>131</v>
      </c>
      <c r="H13527" s="11" t="s">
        <v>55</v>
      </c>
      <c r="I13527" s="11" t="s">
        <v>55</v>
      </c>
      <c r="J13527" s="11" t="s">
        <v>55</v>
      </c>
      <c r="K13527" s="11" t="str">
        <f>IFERROR(INDEX('EDC Component Dictionary'!$C$5:$C$37,MATCH('Rates Database'!J13527,'EDC Component Dictionary'!$B$5:$B$37,0)), "Energy Supply")</f>
        <v>Energy Supply</v>
      </c>
      <c r="L13527" s="12">
        <v>0.14129</v>
      </c>
      <c r="M13527" s="12"/>
    </row>
    <row r="13528" spans="1:13" x14ac:dyDescent="0.3">
      <c r="A13528" s="18">
        <v>13526</v>
      </c>
      <c r="B13528" s="18">
        <f t="shared" si="424"/>
        <v>2020</v>
      </c>
      <c r="C13528" s="17">
        <v>44166</v>
      </c>
      <c r="D13528" s="18" t="s">
        <v>314</v>
      </c>
      <c r="E13528" s="18" t="s">
        <v>318</v>
      </c>
      <c r="F13528" s="18" t="str">
        <f t="shared" si="423"/>
        <v>Peabody-Total Volumetric Charge-44166</v>
      </c>
      <c r="G13528" s="11" t="s">
        <v>131</v>
      </c>
      <c r="H13528" s="11" t="s">
        <v>55</v>
      </c>
      <c r="I13528" s="11" t="s">
        <v>55</v>
      </c>
      <c r="J13528" s="11" t="s">
        <v>55</v>
      </c>
      <c r="K13528" s="11" t="str">
        <f>IFERROR(INDEX('EDC Component Dictionary'!$C$5:$C$37,MATCH('Rates Database'!J13528,'EDC Component Dictionary'!$B$5:$B$37,0)), "Energy Supply")</f>
        <v>Energy Supply</v>
      </c>
      <c r="L13528" s="12">
        <v>9.8669999999999994E-2</v>
      </c>
      <c r="M13528" s="12"/>
    </row>
    <row r="13529" spans="1:13" x14ac:dyDescent="0.3">
      <c r="A13529" s="18">
        <v>13527</v>
      </c>
      <c r="B13529" s="18">
        <f t="shared" si="424"/>
        <v>2020</v>
      </c>
      <c r="C13529" s="17">
        <v>44166</v>
      </c>
      <c r="D13529" s="18" t="s">
        <v>314</v>
      </c>
      <c r="E13529" s="18" t="s">
        <v>319</v>
      </c>
      <c r="F13529" s="18" t="str">
        <f t="shared" si="423"/>
        <v>Ashburnham-Total Volumetric Charge-44166</v>
      </c>
      <c r="G13529" s="11" t="s">
        <v>131</v>
      </c>
      <c r="H13529" s="11" t="s">
        <v>55</v>
      </c>
      <c r="I13529" s="11" t="s">
        <v>55</v>
      </c>
      <c r="J13529" s="11" t="s">
        <v>55</v>
      </c>
      <c r="K13529" s="11" t="str">
        <f>IFERROR(INDEX('EDC Component Dictionary'!$C$5:$C$37,MATCH('Rates Database'!J13529,'EDC Component Dictionary'!$B$5:$B$37,0)), "Energy Supply")</f>
        <v>Energy Supply</v>
      </c>
      <c r="L13529" s="12">
        <v>0.13869999999999999</v>
      </c>
      <c r="M13529" s="12"/>
    </row>
    <row r="13530" spans="1:13" x14ac:dyDescent="0.3">
      <c r="A13530" s="18">
        <v>13528</v>
      </c>
      <c r="B13530" s="18">
        <f t="shared" si="424"/>
        <v>2020</v>
      </c>
      <c r="C13530" s="17">
        <v>44166</v>
      </c>
      <c r="D13530" s="18" t="s">
        <v>314</v>
      </c>
      <c r="E13530" s="18" t="s">
        <v>320</v>
      </c>
      <c r="F13530" s="18" t="str">
        <f t="shared" si="423"/>
        <v>Mansfield-Total Volumetric Charge-44166</v>
      </c>
      <c r="G13530" s="11" t="s">
        <v>131</v>
      </c>
      <c r="H13530" s="11" t="s">
        <v>55</v>
      </c>
      <c r="I13530" s="11" t="s">
        <v>55</v>
      </c>
      <c r="J13530" s="11" t="s">
        <v>55</v>
      </c>
      <c r="K13530" s="11" t="str">
        <f>IFERROR(INDEX('EDC Component Dictionary'!$C$5:$C$37,MATCH('Rates Database'!J13530,'EDC Component Dictionary'!$B$5:$B$37,0)), "Energy Supply")</f>
        <v>Energy Supply</v>
      </c>
      <c r="L13530" s="12">
        <v>0.10235999999999899</v>
      </c>
      <c r="M13530" s="12"/>
    </row>
    <row r="13531" spans="1:13" x14ac:dyDescent="0.3">
      <c r="A13531" s="18">
        <v>13529</v>
      </c>
      <c r="B13531" s="18">
        <f t="shared" si="424"/>
        <v>2020</v>
      </c>
      <c r="C13531" s="17">
        <v>44166</v>
      </c>
      <c r="D13531" s="18" t="s">
        <v>314</v>
      </c>
      <c r="E13531" s="18" t="s">
        <v>321</v>
      </c>
      <c r="F13531" s="18" t="str">
        <f t="shared" si="423"/>
        <v>Braintree-Total Volumetric Charge-44166</v>
      </c>
      <c r="G13531" s="11" t="s">
        <v>131</v>
      </c>
      <c r="H13531" s="11" t="s">
        <v>55</v>
      </c>
      <c r="I13531" s="11" t="s">
        <v>55</v>
      </c>
      <c r="J13531" s="11" t="s">
        <v>55</v>
      </c>
      <c r="K13531" s="11" t="str">
        <f>IFERROR(INDEX('EDC Component Dictionary'!$C$5:$C$37,MATCH('Rates Database'!J13531,'EDC Component Dictionary'!$B$5:$B$37,0)), "Energy Supply")</f>
        <v>Energy Supply</v>
      </c>
      <c r="L13531" s="12">
        <v>0.13549899999999901</v>
      </c>
      <c r="M13531" s="12"/>
    </row>
    <row r="13532" spans="1:13" x14ac:dyDescent="0.3">
      <c r="A13532" s="18">
        <v>13530</v>
      </c>
      <c r="B13532" s="18">
        <f t="shared" si="424"/>
        <v>2020</v>
      </c>
      <c r="C13532" s="17">
        <v>44166</v>
      </c>
      <c r="D13532" s="18" t="s">
        <v>314</v>
      </c>
      <c r="E13532" s="18" t="s">
        <v>322</v>
      </c>
      <c r="F13532" s="18" t="str">
        <f t="shared" si="423"/>
        <v>Paxton-Total Volumetric Charge-44166</v>
      </c>
      <c r="G13532" s="11" t="s">
        <v>131</v>
      </c>
      <c r="H13532" s="11" t="s">
        <v>55</v>
      </c>
      <c r="I13532" s="11" t="s">
        <v>55</v>
      </c>
      <c r="J13532" s="11" t="s">
        <v>55</v>
      </c>
      <c r="K13532" s="11" t="str">
        <f>IFERROR(INDEX('EDC Component Dictionary'!$C$5:$C$37,MATCH('Rates Database'!J13532,'EDC Component Dictionary'!$B$5:$B$37,0)), "Energy Supply")</f>
        <v>Energy Supply</v>
      </c>
      <c r="L13532" s="12">
        <v>0.12562000000000001</v>
      </c>
      <c r="M13532" s="12"/>
    </row>
    <row r="13533" spans="1:13" x14ac:dyDescent="0.3">
      <c r="A13533" s="18">
        <v>13531</v>
      </c>
      <c r="B13533" s="18">
        <f t="shared" si="424"/>
        <v>2020</v>
      </c>
      <c r="C13533" s="17">
        <v>44166</v>
      </c>
      <c r="D13533" s="18" t="s">
        <v>314</v>
      </c>
      <c r="E13533" s="18" t="s">
        <v>323</v>
      </c>
      <c r="F13533" s="18" t="str">
        <f t="shared" si="423"/>
        <v>Templeton-Total Volumetric Charge-44166</v>
      </c>
      <c r="G13533" s="11" t="s">
        <v>131</v>
      </c>
      <c r="H13533" s="11" t="s">
        <v>55</v>
      </c>
      <c r="I13533" s="11" t="s">
        <v>55</v>
      </c>
      <c r="J13533" s="11" t="s">
        <v>55</v>
      </c>
      <c r="K13533" s="11" t="str">
        <f>IFERROR(INDEX('EDC Component Dictionary'!$C$5:$C$37,MATCH('Rates Database'!J13533,'EDC Component Dictionary'!$B$5:$B$37,0)), "Energy Supply")</f>
        <v>Energy Supply</v>
      </c>
      <c r="L13533" s="12">
        <v>0.115729999999999</v>
      </c>
      <c r="M13533" s="12"/>
    </row>
    <row r="13534" spans="1:13" x14ac:dyDescent="0.3">
      <c r="A13534" s="18">
        <v>13532</v>
      </c>
      <c r="B13534" s="18">
        <f t="shared" si="424"/>
        <v>2020</v>
      </c>
      <c r="C13534" s="17">
        <v>44166</v>
      </c>
      <c r="D13534" s="18" t="s">
        <v>314</v>
      </c>
      <c r="E13534" s="18" t="s">
        <v>324</v>
      </c>
      <c r="F13534" s="18" t="str">
        <f t="shared" si="423"/>
        <v>Hudson-Total Volumetric Charge-44166</v>
      </c>
      <c r="G13534" s="11" t="s">
        <v>131</v>
      </c>
      <c r="H13534" s="11" t="s">
        <v>55</v>
      </c>
      <c r="I13534" s="11" t="s">
        <v>55</v>
      </c>
      <c r="J13534" s="11" t="s">
        <v>55</v>
      </c>
      <c r="K13534" s="11" t="str">
        <f>IFERROR(INDEX('EDC Component Dictionary'!$C$5:$C$37,MATCH('Rates Database'!J13534,'EDC Component Dictionary'!$B$5:$B$37,0)), "Energy Supply")</f>
        <v>Energy Supply</v>
      </c>
      <c r="L13534" s="12">
        <v>0.119389999999999</v>
      </c>
      <c r="M13534" s="12"/>
    </row>
    <row r="13535" spans="1:13" x14ac:dyDescent="0.3">
      <c r="A13535" s="18">
        <v>13533</v>
      </c>
      <c r="B13535" s="18">
        <f t="shared" si="424"/>
        <v>2020</v>
      </c>
      <c r="C13535" s="17">
        <v>44166</v>
      </c>
      <c r="D13535" s="18" t="s">
        <v>314</v>
      </c>
      <c r="E13535" s="18" t="s">
        <v>325</v>
      </c>
      <c r="F13535" s="18" t="str">
        <f t="shared" si="423"/>
        <v>Reading-Total Volumetric Charge-44166</v>
      </c>
      <c r="G13535" s="11" t="s">
        <v>131</v>
      </c>
      <c r="H13535" s="11" t="s">
        <v>55</v>
      </c>
      <c r="I13535" s="11" t="s">
        <v>55</v>
      </c>
      <c r="J13535" s="11" t="s">
        <v>55</v>
      </c>
      <c r="K13535" s="11" t="str">
        <f>IFERROR(INDEX('EDC Component Dictionary'!$C$5:$C$37,MATCH('Rates Database'!J13535,'EDC Component Dictionary'!$B$5:$B$37,0)), "Energy Supply")</f>
        <v>Energy Supply</v>
      </c>
      <c r="L13535" s="12">
        <v>0.1366135</v>
      </c>
      <c r="M13535" s="12"/>
    </row>
    <row r="13536" spans="1:13" x14ac:dyDescent="0.3">
      <c r="A13536" s="18">
        <v>13534</v>
      </c>
      <c r="B13536" s="18">
        <f t="shared" si="424"/>
        <v>2020</v>
      </c>
      <c r="C13536" s="17">
        <v>44166</v>
      </c>
      <c r="D13536" s="18" t="s">
        <v>314</v>
      </c>
      <c r="E13536" s="18" t="s">
        <v>326</v>
      </c>
      <c r="F13536" s="18" t="str">
        <f t="shared" si="423"/>
        <v>Shrewsbury-Total Volumetric Charge-44166</v>
      </c>
      <c r="G13536" s="11" t="s">
        <v>131</v>
      </c>
      <c r="H13536" s="11" t="s">
        <v>55</v>
      </c>
      <c r="I13536" s="11" t="s">
        <v>55</v>
      </c>
      <c r="J13536" s="11" t="s">
        <v>55</v>
      </c>
      <c r="K13536" s="11" t="str">
        <f>IFERROR(INDEX('EDC Component Dictionary'!$C$5:$C$37,MATCH('Rates Database'!J13536,'EDC Component Dictionary'!$B$5:$B$37,0)), "Energy Supply")</f>
        <v>Energy Supply</v>
      </c>
      <c r="L13536" s="12">
        <v>0.11516</v>
      </c>
      <c r="M13536" s="12"/>
    </row>
    <row r="13537" spans="1:13" x14ac:dyDescent="0.3">
      <c r="A13537" s="18">
        <v>13535</v>
      </c>
      <c r="B13537" s="18">
        <f t="shared" si="424"/>
        <v>2020</v>
      </c>
      <c r="C13537" s="17">
        <v>44166</v>
      </c>
      <c r="D13537" s="18" t="s">
        <v>314</v>
      </c>
      <c r="E13537" s="18" t="s">
        <v>327</v>
      </c>
      <c r="F13537" s="18" t="str">
        <f t="shared" si="423"/>
        <v>Ipswich-Total Volumetric Charge-44166</v>
      </c>
      <c r="G13537" s="11" t="s">
        <v>131</v>
      </c>
      <c r="H13537" s="11" t="s">
        <v>55</v>
      </c>
      <c r="I13537" s="11" t="s">
        <v>55</v>
      </c>
      <c r="J13537" s="11" t="s">
        <v>55</v>
      </c>
      <c r="K13537" s="11" t="str">
        <f>IFERROR(INDEX('EDC Component Dictionary'!$C$5:$C$37,MATCH('Rates Database'!J13537,'EDC Component Dictionary'!$B$5:$B$37,0)), "Energy Supply")</f>
        <v>Energy Supply</v>
      </c>
      <c r="L13537" s="12">
        <v>0.13800000000000001</v>
      </c>
      <c r="M13537" s="12"/>
    </row>
    <row r="13538" spans="1:13" x14ac:dyDescent="0.3">
      <c r="A13538" s="18">
        <v>13536</v>
      </c>
      <c r="B13538" s="18">
        <f t="shared" si="424"/>
        <v>2020</v>
      </c>
      <c r="C13538" s="17">
        <v>44166</v>
      </c>
      <c r="D13538" s="18" t="s">
        <v>314</v>
      </c>
      <c r="E13538" s="18" t="s">
        <v>328</v>
      </c>
      <c r="F13538" s="18" t="str">
        <f t="shared" si="423"/>
        <v>Westfield-Total Volumetric Charge-44166</v>
      </c>
      <c r="G13538" s="11" t="s">
        <v>131</v>
      </c>
      <c r="H13538" s="11" t="s">
        <v>55</v>
      </c>
      <c r="I13538" s="11" t="s">
        <v>55</v>
      </c>
      <c r="J13538" s="11" t="s">
        <v>55</v>
      </c>
      <c r="K13538" s="11" t="str">
        <f>IFERROR(INDEX('EDC Component Dictionary'!$C$5:$C$37,MATCH('Rates Database'!J13538,'EDC Component Dictionary'!$B$5:$B$37,0)), "Energy Supply")</f>
        <v>Energy Supply</v>
      </c>
      <c r="L13538" s="12">
        <v>0.120935</v>
      </c>
      <c r="M13538" s="12"/>
    </row>
    <row r="13539" spans="1:13" x14ac:dyDescent="0.3">
      <c r="A13539" s="18">
        <v>13537</v>
      </c>
      <c r="B13539" s="18">
        <f t="shared" si="424"/>
        <v>2020</v>
      </c>
      <c r="C13539" s="17">
        <v>44166</v>
      </c>
      <c r="D13539" s="18" t="s">
        <v>314</v>
      </c>
      <c r="E13539" s="18" t="s">
        <v>329</v>
      </c>
      <c r="F13539" s="18" t="str">
        <f t="shared" si="423"/>
        <v>Merrimac-Total Volumetric Charge-44166</v>
      </c>
      <c r="G13539" s="11" t="s">
        <v>131</v>
      </c>
      <c r="H13539" s="11" t="s">
        <v>55</v>
      </c>
      <c r="I13539" s="11" t="s">
        <v>55</v>
      </c>
      <c r="J13539" s="11" t="s">
        <v>55</v>
      </c>
      <c r="K13539" s="11" t="str">
        <f>IFERROR(INDEX('EDC Component Dictionary'!$C$5:$C$37,MATCH('Rates Database'!J13539,'EDC Component Dictionary'!$B$5:$B$37,0)), "Energy Supply")</f>
        <v>Energy Supply</v>
      </c>
      <c r="L13539" s="12">
        <v>0.16517999999999899</v>
      </c>
      <c r="M13539" s="12"/>
    </row>
    <row r="13540" spans="1:13" x14ac:dyDescent="0.3">
      <c r="A13540" s="18">
        <v>13538</v>
      </c>
      <c r="B13540" s="18">
        <f t="shared" si="424"/>
        <v>2020</v>
      </c>
      <c r="C13540" s="17">
        <v>44166</v>
      </c>
      <c r="D13540" s="18" t="s">
        <v>314</v>
      </c>
      <c r="E13540" s="18" t="s">
        <v>330</v>
      </c>
      <c r="F13540" s="18" t="str">
        <f t="shared" si="423"/>
        <v>Chicopee-Total Volumetric Charge-44166</v>
      </c>
      <c r="G13540" s="11" t="s">
        <v>131</v>
      </c>
      <c r="H13540" s="11" t="s">
        <v>55</v>
      </c>
      <c r="I13540" s="11" t="s">
        <v>55</v>
      </c>
      <c r="J13540" s="11" t="s">
        <v>55</v>
      </c>
      <c r="K13540" s="11" t="str">
        <f>IFERROR(INDEX('EDC Component Dictionary'!$C$5:$C$37,MATCH('Rates Database'!J13540,'EDC Component Dictionary'!$B$5:$B$37,0)), "Energy Supply")</f>
        <v>Energy Supply</v>
      </c>
      <c r="L13540" s="12">
        <v>0.119349999999999</v>
      </c>
      <c r="M13540" s="12"/>
    </row>
    <row r="13541" spans="1:13" x14ac:dyDescent="0.3">
      <c r="A13541" s="18">
        <v>13539</v>
      </c>
      <c r="B13541" s="18">
        <f t="shared" si="424"/>
        <v>2020</v>
      </c>
      <c r="C13541" s="17">
        <v>44166</v>
      </c>
      <c r="D13541" s="18" t="s">
        <v>314</v>
      </c>
      <c r="E13541" s="18" t="s">
        <v>331</v>
      </c>
      <c r="F13541" s="18" t="str">
        <f t="shared" si="423"/>
        <v>Marblehead-Total Volumetric Charge-44166</v>
      </c>
      <c r="G13541" s="11" t="s">
        <v>131</v>
      </c>
      <c r="H13541" s="11" t="s">
        <v>55</v>
      </c>
      <c r="I13541" s="11" t="s">
        <v>55</v>
      </c>
      <c r="J13541" s="11" t="s">
        <v>55</v>
      </c>
      <c r="K13541" s="11" t="str">
        <f>IFERROR(INDEX('EDC Component Dictionary'!$C$5:$C$37,MATCH('Rates Database'!J13541,'EDC Component Dictionary'!$B$5:$B$37,0)), "Energy Supply")</f>
        <v>Energy Supply</v>
      </c>
      <c r="L13541" s="12">
        <v>0.17349999999999999</v>
      </c>
      <c r="M13541" s="12"/>
    </row>
    <row r="13542" spans="1:13" x14ac:dyDescent="0.3">
      <c r="A13542" s="18">
        <v>13540</v>
      </c>
      <c r="B13542" s="18">
        <f t="shared" si="424"/>
        <v>2020</v>
      </c>
      <c r="C13542" s="17">
        <v>44166</v>
      </c>
      <c r="D13542" s="18" t="s">
        <v>314</v>
      </c>
      <c r="E13542" s="18" t="s">
        <v>332</v>
      </c>
      <c r="F13542" s="18" t="str">
        <f t="shared" si="423"/>
        <v>Hingham-Total Volumetric Charge-44166</v>
      </c>
      <c r="G13542" s="11" t="s">
        <v>131</v>
      </c>
      <c r="H13542" s="11" t="s">
        <v>55</v>
      </c>
      <c r="I13542" s="11" t="s">
        <v>55</v>
      </c>
      <c r="J13542" s="11" t="s">
        <v>55</v>
      </c>
      <c r="K13542" s="11" t="str">
        <f>IFERROR(INDEX('EDC Component Dictionary'!$C$5:$C$37,MATCH('Rates Database'!J13542,'EDC Component Dictionary'!$B$5:$B$37,0)), "Energy Supply")</f>
        <v>Energy Supply</v>
      </c>
      <c r="L13542" s="12">
        <v>0.156804</v>
      </c>
      <c r="M13542" s="12"/>
    </row>
    <row r="13543" spans="1:13" x14ac:dyDescent="0.3">
      <c r="A13543" s="18">
        <v>13541</v>
      </c>
      <c r="B13543" s="18">
        <f t="shared" si="424"/>
        <v>2020</v>
      </c>
      <c r="C13543" s="17">
        <v>44166</v>
      </c>
      <c r="D13543" s="18" t="s">
        <v>314</v>
      </c>
      <c r="E13543" s="18" t="s">
        <v>333</v>
      </c>
      <c r="F13543" s="18" t="str">
        <f t="shared" si="423"/>
        <v>South Hadley-Total Volumetric Charge-44166</v>
      </c>
      <c r="G13543" s="11" t="s">
        <v>131</v>
      </c>
      <c r="H13543" s="11" t="s">
        <v>55</v>
      </c>
      <c r="I13543" s="11" t="s">
        <v>55</v>
      </c>
      <c r="J13543" s="11" t="s">
        <v>55</v>
      </c>
      <c r="K13543" s="11" t="str">
        <f>IFERROR(INDEX('EDC Component Dictionary'!$C$5:$C$37,MATCH('Rates Database'!J13543,'EDC Component Dictionary'!$B$5:$B$37,0)), "Energy Supply")</f>
        <v>Energy Supply</v>
      </c>
      <c r="L13543" s="12">
        <v>0.14954519999999899</v>
      </c>
      <c r="M13543" s="12"/>
    </row>
    <row r="13544" spans="1:13" x14ac:dyDescent="0.3">
      <c r="A13544" s="18">
        <v>13542</v>
      </c>
      <c r="B13544" s="18">
        <f t="shared" si="424"/>
        <v>2020</v>
      </c>
      <c r="C13544" s="17">
        <v>44166</v>
      </c>
      <c r="D13544" s="18" t="s">
        <v>314</v>
      </c>
      <c r="E13544" s="18" t="s">
        <v>334</v>
      </c>
      <c r="F13544" s="18" t="str">
        <f t="shared" si="423"/>
        <v>Georgetown-Total Volumetric Charge-44166</v>
      </c>
      <c r="G13544" s="11" t="s">
        <v>131</v>
      </c>
      <c r="H13544" s="11" t="s">
        <v>55</v>
      </c>
      <c r="I13544" s="11" t="s">
        <v>55</v>
      </c>
      <c r="J13544" s="11" t="s">
        <v>55</v>
      </c>
      <c r="K13544" s="11" t="str">
        <f>IFERROR(INDEX('EDC Component Dictionary'!$C$5:$C$37,MATCH('Rates Database'!J13544,'EDC Component Dictionary'!$B$5:$B$37,0)), "Energy Supply")</f>
        <v>Energy Supply</v>
      </c>
      <c r="L13544" s="12">
        <v>0.15789500000000001</v>
      </c>
      <c r="M13544" s="12"/>
    </row>
    <row r="13545" spans="1:13" x14ac:dyDescent="0.3">
      <c r="A13545" s="18">
        <v>13543</v>
      </c>
      <c r="B13545" s="18">
        <f t="shared" si="424"/>
        <v>2020</v>
      </c>
      <c r="C13545" s="17">
        <v>44166</v>
      </c>
      <c r="D13545" s="18" t="s">
        <v>314</v>
      </c>
      <c r="E13545" s="18" t="s">
        <v>335</v>
      </c>
      <c r="F13545" s="18" t="str">
        <f t="shared" si="423"/>
        <v>Sterling-Total Volumetric Charge-44166</v>
      </c>
      <c r="G13545" s="11" t="s">
        <v>131</v>
      </c>
      <c r="H13545" s="11" t="s">
        <v>55</v>
      </c>
      <c r="I13545" s="11" t="s">
        <v>55</v>
      </c>
      <c r="J13545" s="11" t="s">
        <v>55</v>
      </c>
      <c r="K13545" s="11" t="str">
        <f>IFERROR(INDEX('EDC Component Dictionary'!$C$5:$C$37,MATCH('Rates Database'!J13545,'EDC Component Dictionary'!$B$5:$B$37,0)), "Energy Supply")</f>
        <v>Energy Supply</v>
      </c>
      <c r="L13545" s="12">
        <v>0.12105</v>
      </c>
      <c r="M13545" s="12"/>
    </row>
    <row r="13546" spans="1:13" x14ac:dyDescent="0.3">
      <c r="A13546" s="18">
        <v>13544</v>
      </c>
      <c r="B13546" s="18">
        <f t="shared" si="424"/>
        <v>2020</v>
      </c>
      <c r="C13546" s="17">
        <v>44166</v>
      </c>
      <c r="D13546" s="18" t="s">
        <v>314</v>
      </c>
      <c r="E13546" s="18" t="s">
        <v>336</v>
      </c>
      <c r="F13546" s="18" t="str">
        <f t="shared" si="423"/>
        <v>Littleton-Total Volumetric Charge-44166</v>
      </c>
      <c r="G13546" s="11" t="s">
        <v>131</v>
      </c>
      <c r="H13546" s="11" t="s">
        <v>55</v>
      </c>
      <c r="I13546" s="11" t="s">
        <v>55</v>
      </c>
      <c r="J13546" s="11" t="s">
        <v>55</v>
      </c>
      <c r="K13546" s="11" t="str">
        <f>IFERROR(INDEX('EDC Component Dictionary'!$C$5:$C$37,MATCH('Rates Database'!J13546,'EDC Component Dictionary'!$B$5:$B$37,0)), "Energy Supply")</f>
        <v>Energy Supply</v>
      </c>
      <c r="L13546" s="12">
        <v>0.1017409</v>
      </c>
      <c r="M13546" s="12"/>
    </row>
    <row r="13547" spans="1:13" x14ac:dyDescent="0.3">
      <c r="A13547" s="18">
        <v>13545</v>
      </c>
      <c r="B13547" s="18">
        <f t="shared" si="424"/>
        <v>2020</v>
      </c>
      <c r="C13547" s="17">
        <v>44166</v>
      </c>
      <c r="D13547" s="18" t="s">
        <v>314</v>
      </c>
      <c r="E13547" s="18" t="s">
        <v>337</v>
      </c>
      <c r="F13547" s="18" t="str">
        <f t="shared" si="423"/>
        <v>Boylston-Total Volumetric Charge-44166</v>
      </c>
      <c r="G13547" s="11" t="s">
        <v>131</v>
      </c>
      <c r="H13547" s="11" t="s">
        <v>55</v>
      </c>
      <c r="I13547" s="11" t="s">
        <v>55</v>
      </c>
      <c r="J13547" s="11" t="s">
        <v>55</v>
      </c>
      <c r="K13547" s="11" t="str">
        <f>IFERROR(INDEX('EDC Component Dictionary'!$C$5:$C$37,MATCH('Rates Database'!J13547,'EDC Component Dictionary'!$B$5:$B$37,0)), "Energy Supply")</f>
        <v>Energy Supply</v>
      </c>
      <c r="L13547" s="12">
        <v>0.10050000000000001</v>
      </c>
      <c r="M13547" s="12"/>
    </row>
    <row r="13548" spans="1:13" x14ac:dyDescent="0.3">
      <c r="A13548" s="18">
        <v>13546</v>
      </c>
      <c r="B13548" s="18">
        <f t="shared" si="424"/>
        <v>2020</v>
      </c>
      <c r="C13548" s="17">
        <v>44166</v>
      </c>
      <c r="D13548" s="18" t="s">
        <v>314</v>
      </c>
      <c r="E13548" s="18" t="s">
        <v>338</v>
      </c>
      <c r="F13548" s="18" t="str">
        <f t="shared" si="423"/>
        <v>Princeton-Total Volumetric Charge-44166</v>
      </c>
      <c r="G13548" s="11" t="s">
        <v>131</v>
      </c>
      <c r="H13548" s="11" t="s">
        <v>55</v>
      </c>
      <c r="I13548" s="11" t="s">
        <v>55</v>
      </c>
      <c r="J13548" s="11" t="s">
        <v>55</v>
      </c>
      <c r="K13548" s="11" t="str">
        <f>IFERROR(INDEX('EDC Component Dictionary'!$C$5:$C$37,MATCH('Rates Database'!J13548,'EDC Component Dictionary'!$B$5:$B$37,0)), "Energy Supply")</f>
        <v>Energy Supply</v>
      </c>
      <c r="L13548" s="12">
        <v>0.235124999999999</v>
      </c>
      <c r="M13548" s="12"/>
    </row>
    <row r="13549" spans="1:13" x14ac:dyDescent="0.3">
      <c r="A13549" s="18">
        <v>13547</v>
      </c>
      <c r="B13549" s="18">
        <f t="shared" si="424"/>
        <v>2020</v>
      </c>
      <c r="C13549" s="17">
        <v>44166</v>
      </c>
      <c r="D13549" s="18" t="s">
        <v>314</v>
      </c>
      <c r="E13549" s="18" t="s">
        <v>339</v>
      </c>
      <c r="F13549" s="18" t="str">
        <f t="shared" si="423"/>
        <v>Rowley-Total Volumetric Charge-44166</v>
      </c>
      <c r="G13549" s="11" t="s">
        <v>131</v>
      </c>
      <c r="H13549" s="11" t="s">
        <v>55</v>
      </c>
      <c r="I13549" s="11" t="s">
        <v>55</v>
      </c>
      <c r="J13549" s="11" t="s">
        <v>55</v>
      </c>
      <c r="K13549" s="11" t="str">
        <f>IFERROR(INDEX('EDC Component Dictionary'!$C$5:$C$37,MATCH('Rates Database'!J13549,'EDC Component Dictionary'!$B$5:$B$37,0)), "Energy Supply")</f>
        <v>Energy Supply</v>
      </c>
      <c r="L13549" s="12">
        <v>0.17349999999999999</v>
      </c>
      <c r="M13549" s="12"/>
    </row>
    <row r="13550" spans="1:13" x14ac:dyDescent="0.3">
      <c r="A13550" s="18">
        <v>13548</v>
      </c>
      <c r="B13550" s="18">
        <f t="shared" si="424"/>
        <v>2020</v>
      </c>
      <c r="C13550" s="17">
        <v>44166</v>
      </c>
      <c r="D13550" s="18" t="s">
        <v>314</v>
      </c>
      <c r="E13550" s="18" t="s">
        <v>340</v>
      </c>
      <c r="F13550" s="18" t="str">
        <f t="shared" si="423"/>
        <v>Wakefield-Total Volumetric Charge-44166</v>
      </c>
      <c r="G13550" s="11" t="s">
        <v>131</v>
      </c>
      <c r="H13550" s="11" t="s">
        <v>55</v>
      </c>
      <c r="I13550" s="11" t="s">
        <v>55</v>
      </c>
      <c r="J13550" s="11" t="s">
        <v>55</v>
      </c>
      <c r="K13550" s="11" t="str">
        <f>IFERROR(INDEX('EDC Component Dictionary'!$C$5:$C$37,MATCH('Rates Database'!J13550,'EDC Component Dictionary'!$B$5:$B$37,0)), "Energy Supply")</f>
        <v>Energy Supply</v>
      </c>
      <c r="L13550" s="12">
        <v>0.155</v>
      </c>
      <c r="M13550" s="12"/>
    </row>
    <row r="13551" spans="1:13" x14ac:dyDescent="0.3">
      <c r="A13551" s="18">
        <v>13549</v>
      </c>
      <c r="B13551" s="18">
        <f t="shared" si="424"/>
        <v>2020</v>
      </c>
      <c r="C13551" s="17">
        <v>44166</v>
      </c>
      <c r="D13551" s="18" t="s">
        <v>314</v>
      </c>
      <c r="E13551" s="18" t="s">
        <v>341</v>
      </c>
      <c r="F13551" s="18" t="str">
        <f t="shared" si="423"/>
        <v>Hull-Total Volumetric Charge-44166</v>
      </c>
      <c r="G13551" s="11" t="s">
        <v>131</v>
      </c>
      <c r="H13551" s="11" t="s">
        <v>55</v>
      </c>
      <c r="I13551" s="11" t="s">
        <v>55</v>
      </c>
      <c r="J13551" s="11" t="s">
        <v>55</v>
      </c>
      <c r="K13551" s="11" t="str">
        <f>IFERROR(INDEX('EDC Component Dictionary'!$C$5:$C$37,MATCH('Rates Database'!J13551,'EDC Component Dictionary'!$B$5:$B$37,0)), "Energy Supply")</f>
        <v>Energy Supply</v>
      </c>
      <c r="L13551" s="12">
        <v>0.154199999999999</v>
      </c>
      <c r="M13551" s="12"/>
    </row>
    <row r="13552" spans="1:13" x14ac:dyDescent="0.3">
      <c r="A13552" s="18">
        <v>13550</v>
      </c>
      <c r="B13552" s="18">
        <f t="shared" si="424"/>
        <v>2020</v>
      </c>
      <c r="C13552" s="17">
        <v>44166</v>
      </c>
      <c r="D13552" s="18" t="s">
        <v>314</v>
      </c>
      <c r="E13552" s="18" t="s">
        <v>342</v>
      </c>
      <c r="F13552" s="18" t="str">
        <f t="shared" si="423"/>
        <v>North Attleborough-Total Volumetric Charge-44166</v>
      </c>
      <c r="G13552" s="11" t="s">
        <v>131</v>
      </c>
      <c r="H13552" s="11" t="s">
        <v>55</v>
      </c>
      <c r="I13552" s="11" t="s">
        <v>55</v>
      </c>
      <c r="J13552" s="11" t="s">
        <v>55</v>
      </c>
      <c r="K13552" s="11" t="str">
        <f>IFERROR(INDEX('EDC Component Dictionary'!$C$5:$C$37,MATCH('Rates Database'!J13552,'EDC Component Dictionary'!$B$5:$B$37,0)), "Energy Supply")</f>
        <v>Energy Supply</v>
      </c>
      <c r="L13552" s="12">
        <v>0.14615999999999901</v>
      </c>
      <c r="M13552" s="12"/>
    </row>
    <row r="13553" spans="1:13" x14ac:dyDescent="0.3">
      <c r="A13553" s="18">
        <v>13551</v>
      </c>
      <c r="B13553" s="18">
        <f t="shared" si="424"/>
        <v>2020</v>
      </c>
      <c r="C13553" s="17">
        <v>44166</v>
      </c>
      <c r="D13553" s="18" t="s">
        <v>314</v>
      </c>
      <c r="E13553" s="18" t="s">
        <v>343</v>
      </c>
      <c r="F13553" s="18" t="str">
        <f t="shared" si="423"/>
        <v>Holden-Total Volumetric Charge-44166</v>
      </c>
      <c r="G13553" s="11" t="s">
        <v>131</v>
      </c>
      <c r="H13553" s="11" t="s">
        <v>55</v>
      </c>
      <c r="I13553" s="11" t="s">
        <v>55</v>
      </c>
      <c r="J13553" s="11" t="s">
        <v>55</v>
      </c>
      <c r="K13553" s="11" t="str">
        <f>IFERROR(INDEX('EDC Component Dictionary'!$C$5:$C$37,MATCH('Rates Database'!J13553,'EDC Component Dictionary'!$B$5:$B$37,0)), "Energy Supply")</f>
        <v>Energy Supply</v>
      </c>
      <c r="L13553" s="12">
        <v>0.12966999999999901</v>
      </c>
      <c r="M13553" s="12"/>
    </row>
    <row r="13554" spans="1:13" x14ac:dyDescent="0.3">
      <c r="A13554" s="18">
        <v>13552</v>
      </c>
      <c r="B13554" s="18">
        <f t="shared" si="424"/>
        <v>2020</v>
      </c>
      <c r="C13554" s="17">
        <v>44166</v>
      </c>
      <c r="D13554" s="18" t="s">
        <v>314</v>
      </c>
      <c r="E13554" s="18" t="s">
        <v>344</v>
      </c>
      <c r="F13554" s="18" t="str">
        <f t="shared" si="423"/>
        <v>Norwood-Total Volumetric Charge-44166</v>
      </c>
      <c r="G13554" s="11" t="s">
        <v>131</v>
      </c>
      <c r="H13554" s="11" t="s">
        <v>55</v>
      </c>
      <c r="I13554" s="11" t="s">
        <v>55</v>
      </c>
      <c r="J13554" s="11" t="s">
        <v>55</v>
      </c>
      <c r="K13554" s="11" t="str">
        <f>IFERROR(INDEX('EDC Component Dictionary'!$C$5:$C$37,MATCH('Rates Database'!J13554,'EDC Component Dictionary'!$B$5:$B$37,0)), "Energy Supply")</f>
        <v>Energy Supply</v>
      </c>
      <c r="L13554" s="12">
        <v>0.15942999999999999</v>
      </c>
      <c r="M13554" s="12"/>
    </row>
    <row r="13555" spans="1:13" x14ac:dyDescent="0.3">
      <c r="A13555" s="18">
        <v>13553</v>
      </c>
      <c r="B13555" s="18">
        <f t="shared" si="424"/>
        <v>2020</v>
      </c>
      <c r="C13555" s="17">
        <v>44166</v>
      </c>
      <c r="D13555" s="18" t="s">
        <v>314</v>
      </c>
      <c r="E13555" s="18" t="s">
        <v>345</v>
      </c>
      <c r="F13555" s="18" t="str">
        <f t="shared" si="423"/>
        <v>Russell-Total Volumetric Charge-44166</v>
      </c>
      <c r="G13555" s="11" t="s">
        <v>131</v>
      </c>
      <c r="H13555" s="11" t="s">
        <v>55</v>
      </c>
      <c r="I13555" s="11" t="s">
        <v>55</v>
      </c>
      <c r="J13555" s="11" t="s">
        <v>55</v>
      </c>
      <c r="K13555" s="11" t="str">
        <f>IFERROR(INDEX('EDC Component Dictionary'!$C$5:$C$37,MATCH('Rates Database'!J13555,'EDC Component Dictionary'!$B$5:$B$37,0)), "Energy Supply")</f>
        <v>Energy Supply</v>
      </c>
      <c r="L13555" s="12">
        <v>0.17399999999999999</v>
      </c>
      <c r="M13555" s="12"/>
    </row>
    <row r="13556" spans="1:13" x14ac:dyDescent="0.3">
      <c r="A13556" s="18">
        <v>13554</v>
      </c>
      <c r="B13556" s="18">
        <f t="shared" si="424"/>
        <v>2020</v>
      </c>
      <c r="C13556" s="17">
        <v>44166</v>
      </c>
      <c r="D13556" s="18" t="s">
        <v>314</v>
      </c>
      <c r="E13556" s="18" t="s">
        <v>346</v>
      </c>
      <c r="F13556" s="18" t="str">
        <f t="shared" si="423"/>
        <v>Chester-Total Volumetric Charge-44166</v>
      </c>
      <c r="G13556" s="11" t="s">
        <v>131</v>
      </c>
      <c r="H13556" s="11" t="s">
        <v>55</v>
      </c>
      <c r="I13556" s="11" t="s">
        <v>55</v>
      </c>
      <c r="J13556" s="11" t="s">
        <v>55</v>
      </c>
      <c r="K13556" s="11" t="str">
        <f>IFERROR(INDEX('EDC Component Dictionary'!$C$5:$C$37,MATCH('Rates Database'!J13556,'EDC Component Dictionary'!$B$5:$B$37,0)), "Energy Supply")</f>
        <v>Energy Supply</v>
      </c>
      <c r="L13556" s="12">
        <v>0.195661999999999</v>
      </c>
      <c r="M13556" s="12"/>
    </row>
    <row r="13557" spans="1:13" x14ac:dyDescent="0.3">
      <c r="A13557" s="18">
        <v>13555</v>
      </c>
      <c r="B13557" s="18">
        <f t="shared" si="424"/>
        <v>2019</v>
      </c>
      <c r="C13557" s="17">
        <v>43739</v>
      </c>
      <c r="D13557" s="18" t="s">
        <v>314</v>
      </c>
      <c r="E13557" s="18" t="s">
        <v>315</v>
      </c>
      <c r="F13557" s="18" t="str">
        <f t="shared" si="423"/>
        <v>Holyoke-Total Volumetric Charge-43739</v>
      </c>
      <c r="G13557" s="11" t="s">
        <v>131</v>
      </c>
      <c r="H13557" s="11" t="s">
        <v>55</v>
      </c>
      <c r="I13557" s="11" t="s">
        <v>55</v>
      </c>
      <c r="J13557" s="11" t="s">
        <v>55</v>
      </c>
      <c r="K13557" s="11" t="str">
        <f>IFERROR(INDEX('EDC Component Dictionary'!$C$5:$C$37,MATCH('Rates Database'!J13557,'EDC Component Dictionary'!$B$5:$B$37,0)), "Energy Supply")</f>
        <v>Energy Supply</v>
      </c>
      <c r="L13557" s="12">
        <v>0.123295999999999</v>
      </c>
      <c r="M13557" s="12"/>
    </row>
    <row r="13558" spans="1:13" x14ac:dyDescent="0.3">
      <c r="A13558" s="18">
        <v>13556</v>
      </c>
      <c r="B13558" s="18">
        <f t="shared" si="424"/>
        <v>2019</v>
      </c>
      <c r="C13558" s="17">
        <v>43739</v>
      </c>
      <c r="D13558" s="18" t="s">
        <v>314</v>
      </c>
      <c r="E13558" s="18" t="s">
        <v>316</v>
      </c>
      <c r="F13558" s="18" t="str">
        <f t="shared" si="423"/>
        <v>West Boylston-Total Volumetric Charge-43739</v>
      </c>
      <c r="G13558" s="11" t="s">
        <v>131</v>
      </c>
      <c r="H13558" s="11" t="s">
        <v>55</v>
      </c>
      <c r="I13558" s="11" t="s">
        <v>55</v>
      </c>
      <c r="J13558" s="11" t="s">
        <v>55</v>
      </c>
      <c r="K13558" s="11" t="str">
        <f>IFERROR(INDEX('EDC Component Dictionary'!$C$5:$C$37,MATCH('Rates Database'!J13558,'EDC Component Dictionary'!$B$5:$B$37,0)), "Energy Supply")</f>
        <v>Energy Supply</v>
      </c>
      <c r="L13558" s="12">
        <v>0.121159999999999</v>
      </c>
      <c r="M13558" s="12"/>
    </row>
    <row r="13559" spans="1:13" x14ac:dyDescent="0.3">
      <c r="A13559" s="18">
        <v>13557</v>
      </c>
      <c r="B13559" s="18">
        <f t="shared" si="424"/>
        <v>2019</v>
      </c>
      <c r="C13559" s="17">
        <v>43739</v>
      </c>
      <c r="D13559" s="18" t="s">
        <v>314</v>
      </c>
      <c r="E13559" s="18" t="s">
        <v>317</v>
      </c>
      <c r="F13559" s="18" t="str">
        <f t="shared" si="423"/>
        <v>Danvers-Total Volumetric Charge-43739</v>
      </c>
      <c r="G13559" s="11" t="s">
        <v>131</v>
      </c>
      <c r="H13559" s="11" t="s">
        <v>55</v>
      </c>
      <c r="I13559" s="11" t="s">
        <v>55</v>
      </c>
      <c r="J13559" s="11" t="s">
        <v>55</v>
      </c>
      <c r="K13559" s="11" t="str">
        <f>IFERROR(INDEX('EDC Component Dictionary'!$C$5:$C$37,MATCH('Rates Database'!J13559,'EDC Component Dictionary'!$B$5:$B$37,0)), "Energy Supply")</f>
        <v>Energy Supply</v>
      </c>
      <c r="L13559" s="12">
        <v>0.13128999999999999</v>
      </c>
      <c r="M13559" s="12"/>
    </row>
    <row r="13560" spans="1:13" x14ac:dyDescent="0.3">
      <c r="A13560" s="18">
        <v>13558</v>
      </c>
      <c r="B13560" s="18">
        <f t="shared" si="424"/>
        <v>2019</v>
      </c>
      <c r="C13560" s="17">
        <v>43739</v>
      </c>
      <c r="D13560" s="18" t="s">
        <v>314</v>
      </c>
      <c r="E13560" s="18" t="s">
        <v>318</v>
      </c>
      <c r="F13560" s="18" t="str">
        <f t="shared" si="423"/>
        <v>Peabody-Total Volumetric Charge-43739</v>
      </c>
      <c r="G13560" s="11" t="s">
        <v>131</v>
      </c>
      <c r="H13560" s="11" t="s">
        <v>55</v>
      </c>
      <c r="I13560" s="11" t="s">
        <v>55</v>
      </c>
      <c r="J13560" s="11" t="s">
        <v>55</v>
      </c>
      <c r="K13560" s="11" t="str">
        <f>IFERROR(INDEX('EDC Component Dictionary'!$C$5:$C$37,MATCH('Rates Database'!J13560,'EDC Component Dictionary'!$B$5:$B$37,0)), "Energy Supply")</f>
        <v>Energy Supply</v>
      </c>
      <c r="L13560" s="12">
        <v>0.10264</v>
      </c>
      <c r="M13560" s="12"/>
    </row>
    <row r="13561" spans="1:13" x14ac:dyDescent="0.3">
      <c r="A13561" s="18">
        <v>13559</v>
      </c>
      <c r="B13561" s="18">
        <f t="shared" si="424"/>
        <v>2019</v>
      </c>
      <c r="C13561" s="17">
        <v>43739</v>
      </c>
      <c r="D13561" s="18" t="s">
        <v>314</v>
      </c>
      <c r="E13561" s="18" t="s">
        <v>319</v>
      </c>
      <c r="F13561" s="18" t="str">
        <f t="shared" si="423"/>
        <v>Ashburnham-Total Volumetric Charge-43739</v>
      </c>
      <c r="G13561" s="11" t="s">
        <v>131</v>
      </c>
      <c r="H13561" s="11" t="s">
        <v>55</v>
      </c>
      <c r="I13561" s="11" t="s">
        <v>55</v>
      </c>
      <c r="J13561" s="11" t="s">
        <v>55</v>
      </c>
      <c r="K13561" s="11" t="str">
        <f>IFERROR(INDEX('EDC Component Dictionary'!$C$5:$C$37,MATCH('Rates Database'!J13561,'EDC Component Dictionary'!$B$5:$B$37,0)), "Energy Supply")</f>
        <v>Energy Supply</v>
      </c>
      <c r="L13561" s="12">
        <v>0.13869999999999999</v>
      </c>
      <c r="M13561" s="12"/>
    </row>
    <row r="13562" spans="1:13" x14ac:dyDescent="0.3">
      <c r="A13562" s="18">
        <v>13560</v>
      </c>
      <c r="B13562" s="18">
        <f t="shared" si="424"/>
        <v>2019</v>
      </c>
      <c r="C13562" s="17">
        <v>43739</v>
      </c>
      <c r="D13562" s="18" t="s">
        <v>314</v>
      </c>
      <c r="E13562" s="18" t="s">
        <v>320</v>
      </c>
      <c r="F13562" s="18" t="str">
        <f t="shared" si="423"/>
        <v>Mansfield-Total Volumetric Charge-43739</v>
      </c>
      <c r="G13562" s="11" t="s">
        <v>131</v>
      </c>
      <c r="H13562" s="11" t="s">
        <v>55</v>
      </c>
      <c r="I13562" s="11" t="s">
        <v>55</v>
      </c>
      <c r="J13562" s="11" t="s">
        <v>55</v>
      </c>
      <c r="K13562" s="11" t="str">
        <f>IFERROR(INDEX('EDC Component Dictionary'!$C$5:$C$37,MATCH('Rates Database'!J13562,'EDC Component Dictionary'!$B$5:$B$37,0)), "Energy Supply")</f>
        <v>Energy Supply</v>
      </c>
      <c r="L13562" s="12">
        <v>0.10915999999999999</v>
      </c>
      <c r="M13562" s="12"/>
    </row>
    <row r="13563" spans="1:13" x14ac:dyDescent="0.3">
      <c r="A13563" s="18">
        <v>13561</v>
      </c>
      <c r="B13563" s="18">
        <f t="shared" si="424"/>
        <v>2019</v>
      </c>
      <c r="C13563" s="17">
        <v>43739</v>
      </c>
      <c r="D13563" s="18" t="s">
        <v>314</v>
      </c>
      <c r="E13563" s="18" t="s">
        <v>321</v>
      </c>
      <c r="F13563" s="18" t="str">
        <f t="shared" si="423"/>
        <v>Braintree-Total Volumetric Charge-43739</v>
      </c>
      <c r="G13563" s="11" t="s">
        <v>131</v>
      </c>
      <c r="H13563" s="11" t="s">
        <v>55</v>
      </c>
      <c r="I13563" s="11" t="s">
        <v>55</v>
      </c>
      <c r="J13563" s="11" t="s">
        <v>55</v>
      </c>
      <c r="K13563" s="11" t="str">
        <f>IFERROR(INDEX('EDC Component Dictionary'!$C$5:$C$37,MATCH('Rates Database'!J13563,'EDC Component Dictionary'!$B$5:$B$37,0)), "Energy Supply")</f>
        <v>Energy Supply</v>
      </c>
      <c r="L13563" s="12">
        <v>0.13549899999999901</v>
      </c>
      <c r="M13563" s="12"/>
    </row>
    <row r="13564" spans="1:13" x14ac:dyDescent="0.3">
      <c r="A13564" s="18">
        <v>13562</v>
      </c>
      <c r="B13564" s="18">
        <f t="shared" si="424"/>
        <v>2019</v>
      </c>
      <c r="C13564" s="17">
        <v>43739</v>
      </c>
      <c r="D13564" s="18" t="s">
        <v>314</v>
      </c>
      <c r="E13564" s="18" t="s">
        <v>322</v>
      </c>
      <c r="F13564" s="18" t="str">
        <f t="shared" si="423"/>
        <v>Paxton-Total Volumetric Charge-43739</v>
      </c>
      <c r="G13564" s="11" t="s">
        <v>131</v>
      </c>
      <c r="H13564" s="11" t="s">
        <v>55</v>
      </c>
      <c r="I13564" s="11" t="s">
        <v>55</v>
      </c>
      <c r="J13564" s="11" t="s">
        <v>55</v>
      </c>
      <c r="K13564" s="11" t="str">
        <f>IFERROR(INDEX('EDC Component Dictionary'!$C$5:$C$37,MATCH('Rates Database'!J13564,'EDC Component Dictionary'!$B$5:$B$37,0)), "Energy Supply")</f>
        <v>Energy Supply</v>
      </c>
      <c r="L13564" s="12">
        <v>0.14562</v>
      </c>
      <c r="M13564" s="12"/>
    </row>
    <row r="13565" spans="1:13" x14ac:dyDescent="0.3">
      <c r="A13565" s="18">
        <v>13563</v>
      </c>
      <c r="B13565" s="18">
        <f t="shared" si="424"/>
        <v>2019</v>
      </c>
      <c r="C13565" s="17">
        <v>43739</v>
      </c>
      <c r="D13565" s="18" t="s">
        <v>314</v>
      </c>
      <c r="E13565" s="18" t="s">
        <v>323</v>
      </c>
      <c r="F13565" s="18" t="str">
        <f t="shared" si="423"/>
        <v>Templeton-Total Volumetric Charge-43739</v>
      </c>
      <c r="G13565" s="11" t="s">
        <v>131</v>
      </c>
      <c r="H13565" s="11" t="s">
        <v>55</v>
      </c>
      <c r="I13565" s="11" t="s">
        <v>55</v>
      </c>
      <c r="J13565" s="11" t="s">
        <v>55</v>
      </c>
      <c r="K13565" s="11" t="str">
        <f>IFERROR(INDEX('EDC Component Dictionary'!$C$5:$C$37,MATCH('Rates Database'!J13565,'EDC Component Dictionary'!$B$5:$B$37,0)), "Energy Supply")</f>
        <v>Energy Supply</v>
      </c>
      <c r="L13565" s="12">
        <v>0.1157</v>
      </c>
      <c r="M13565" s="12"/>
    </row>
    <row r="13566" spans="1:13" x14ac:dyDescent="0.3">
      <c r="A13566" s="18">
        <v>13564</v>
      </c>
      <c r="B13566" s="18">
        <f t="shared" si="424"/>
        <v>2019</v>
      </c>
      <c r="C13566" s="17">
        <v>43739</v>
      </c>
      <c r="D13566" s="18" t="s">
        <v>314</v>
      </c>
      <c r="E13566" s="18" t="s">
        <v>324</v>
      </c>
      <c r="F13566" s="18" t="str">
        <f t="shared" si="423"/>
        <v>Hudson-Total Volumetric Charge-43739</v>
      </c>
      <c r="G13566" s="11" t="s">
        <v>131</v>
      </c>
      <c r="H13566" s="11" t="s">
        <v>55</v>
      </c>
      <c r="I13566" s="11" t="s">
        <v>55</v>
      </c>
      <c r="J13566" s="11" t="s">
        <v>55</v>
      </c>
      <c r="K13566" s="11" t="str">
        <f>IFERROR(INDEX('EDC Component Dictionary'!$C$5:$C$37,MATCH('Rates Database'!J13566,'EDC Component Dictionary'!$B$5:$B$37,0)), "Energy Supply")</f>
        <v>Energy Supply</v>
      </c>
      <c r="L13566" s="12">
        <v>0.11044999999999899</v>
      </c>
      <c r="M13566" s="12"/>
    </row>
    <row r="13567" spans="1:13" x14ac:dyDescent="0.3">
      <c r="A13567" s="18">
        <v>13565</v>
      </c>
      <c r="B13567" s="18">
        <f t="shared" si="424"/>
        <v>2019</v>
      </c>
      <c r="C13567" s="17">
        <v>43739</v>
      </c>
      <c r="D13567" s="18" t="s">
        <v>314</v>
      </c>
      <c r="E13567" s="18" t="s">
        <v>325</v>
      </c>
      <c r="F13567" s="18" t="str">
        <f t="shared" si="423"/>
        <v>Reading-Total Volumetric Charge-43739</v>
      </c>
      <c r="G13567" s="11" t="s">
        <v>131</v>
      </c>
      <c r="H13567" s="11" t="s">
        <v>55</v>
      </c>
      <c r="I13567" s="11" t="s">
        <v>55</v>
      </c>
      <c r="J13567" s="11" t="s">
        <v>55</v>
      </c>
      <c r="K13567" s="11" t="str">
        <f>IFERROR(INDEX('EDC Component Dictionary'!$C$5:$C$37,MATCH('Rates Database'!J13567,'EDC Component Dictionary'!$B$5:$B$37,0)), "Energy Supply")</f>
        <v>Energy Supply</v>
      </c>
      <c r="L13567" s="12">
        <v>0.138663499999999</v>
      </c>
      <c r="M13567" s="12"/>
    </row>
    <row r="13568" spans="1:13" x14ac:dyDescent="0.3">
      <c r="A13568" s="18">
        <v>13566</v>
      </c>
      <c r="B13568" s="18">
        <f t="shared" si="424"/>
        <v>2019</v>
      </c>
      <c r="C13568" s="17">
        <v>43739</v>
      </c>
      <c r="D13568" s="18" t="s">
        <v>314</v>
      </c>
      <c r="E13568" s="18" t="s">
        <v>326</v>
      </c>
      <c r="F13568" s="18" t="str">
        <f t="shared" si="423"/>
        <v>Shrewsbury-Total Volumetric Charge-43739</v>
      </c>
      <c r="G13568" s="11" t="s">
        <v>131</v>
      </c>
      <c r="H13568" s="11" t="s">
        <v>55</v>
      </c>
      <c r="I13568" s="11" t="s">
        <v>55</v>
      </c>
      <c r="J13568" s="11" t="s">
        <v>55</v>
      </c>
      <c r="K13568" s="11" t="str">
        <f>IFERROR(INDEX('EDC Component Dictionary'!$C$5:$C$37,MATCH('Rates Database'!J13568,'EDC Component Dictionary'!$B$5:$B$37,0)), "Energy Supply")</f>
        <v>Energy Supply</v>
      </c>
      <c r="L13568" s="12">
        <v>0.11516</v>
      </c>
      <c r="M13568" s="12"/>
    </row>
    <row r="13569" spans="1:13" x14ac:dyDescent="0.3">
      <c r="A13569" s="18">
        <v>13567</v>
      </c>
      <c r="B13569" s="18">
        <f t="shared" si="424"/>
        <v>2019</v>
      </c>
      <c r="C13569" s="17">
        <v>43739</v>
      </c>
      <c r="D13569" s="18" t="s">
        <v>314</v>
      </c>
      <c r="E13569" s="18" t="s">
        <v>327</v>
      </c>
      <c r="F13569" s="18" t="str">
        <f t="shared" si="423"/>
        <v>Ipswich-Total Volumetric Charge-43739</v>
      </c>
      <c r="G13569" s="11" t="s">
        <v>131</v>
      </c>
      <c r="H13569" s="11" t="s">
        <v>55</v>
      </c>
      <c r="I13569" s="11" t="s">
        <v>55</v>
      </c>
      <c r="J13569" s="11" t="s">
        <v>55</v>
      </c>
      <c r="K13569" s="11" t="str">
        <f>IFERROR(INDEX('EDC Component Dictionary'!$C$5:$C$37,MATCH('Rates Database'!J13569,'EDC Component Dictionary'!$B$5:$B$37,0)), "Energy Supply")</f>
        <v>Energy Supply</v>
      </c>
      <c r="L13569" s="12">
        <v>0.1326</v>
      </c>
      <c r="M13569" s="12"/>
    </row>
    <row r="13570" spans="1:13" x14ac:dyDescent="0.3">
      <c r="A13570" s="18">
        <v>13568</v>
      </c>
      <c r="B13570" s="18">
        <f t="shared" si="424"/>
        <v>2019</v>
      </c>
      <c r="C13570" s="17">
        <v>43739</v>
      </c>
      <c r="D13570" s="18" t="s">
        <v>314</v>
      </c>
      <c r="E13570" s="18" t="s">
        <v>328</v>
      </c>
      <c r="F13570" s="18" t="str">
        <f t="shared" si="423"/>
        <v>Westfield-Total Volumetric Charge-43739</v>
      </c>
      <c r="G13570" s="11" t="s">
        <v>131</v>
      </c>
      <c r="H13570" s="11" t="s">
        <v>55</v>
      </c>
      <c r="I13570" s="11" t="s">
        <v>55</v>
      </c>
      <c r="J13570" s="11" t="s">
        <v>55</v>
      </c>
      <c r="K13570" s="11" t="str">
        <f>IFERROR(INDEX('EDC Component Dictionary'!$C$5:$C$37,MATCH('Rates Database'!J13570,'EDC Component Dictionary'!$B$5:$B$37,0)), "Energy Supply")</f>
        <v>Energy Supply</v>
      </c>
      <c r="L13570" s="12">
        <v>0.120251</v>
      </c>
      <c r="M13570" s="12"/>
    </row>
    <row r="13571" spans="1:13" x14ac:dyDescent="0.3">
      <c r="A13571" s="18">
        <v>13569</v>
      </c>
      <c r="B13571" s="18">
        <f t="shared" si="424"/>
        <v>2019</v>
      </c>
      <c r="C13571" s="17">
        <v>43739</v>
      </c>
      <c r="D13571" s="18" t="s">
        <v>314</v>
      </c>
      <c r="E13571" s="18" t="s">
        <v>329</v>
      </c>
      <c r="F13571" s="18" t="str">
        <f t="shared" si="423"/>
        <v>Merrimac-Total Volumetric Charge-43739</v>
      </c>
      <c r="G13571" s="11" t="s">
        <v>131</v>
      </c>
      <c r="H13571" s="11" t="s">
        <v>55</v>
      </c>
      <c r="I13571" s="11" t="s">
        <v>55</v>
      </c>
      <c r="J13571" s="11" t="s">
        <v>55</v>
      </c>
      <c r="K13571" s="11" t="str">
        <f>IFERROR(INDEX('EDC Component Dictionary'!$C$5:$C$37,MATCH('Rates Database'!J13571,'EDC Component Dictionary'!$B$5:$B$37,0)), "Energy Supply")</f>
        <v>Energy Supply</v>
      </c>
      <c r="L13571" s="12">
        <v>0.16528000000000001</v>
      </c>
      <c r="M13571" s="12"/>
    </row>
    <row r="13572" spans="1:13" x14ac:dyDescent="0.3">
      <c r="A13572" s="18">
        <v>13570</v>
      </c>
      <c r="B13572" s="18">
        <f t="shared" si="424"/>
        <v>2019</v>
      </c>
      <c r="C13572" s="17">
        <v>43739</v>
      </c>
      <c r="D13572" s="18" t="s">
        <v>314</v>
      </c>
      <c r="E13572" s="18" t="s">
        <v>330</v>
      </c>
      <c r="F13572" s="18" t="str">
        <f t="shared" ref="F13572:F13635" si="425">_xlfn.CONCAT(E13572,"-",J13572,"-",C13572)</f>
        <v>Chicopee-Total Volumetric Charge-43739</v>
      </c>
      <c r="G13572" s="11" t="s">
        <v>131</v>
      </c>
      <c r="H13572" s="11" t="s">
        <v>55</v>
      </c>
      <c r="I13572" s="11" t="s">
        <v>55</v>
      </c>
      <c r="J13572" s="11" t="s">
        <v>55</v>
      </c>
      <c r="K13572" s="11" t="str">
        <f>IFERROR(INDEX('EDC Component Dictionary'!$C$5:$C$37,MATCH('Rates Database'!J13572,'EDC Component Dictionary'!$B$5:$B$37,0)), "Energy Supply")</f>
        <v>Energy Supply</v>
      </c>
      <c r="L13572" s="12">
        <v>0.13014999999999999</v>
      </c>
      <c r="M13572" s="12"/>
    </row>
    <row r="13573" spans="1:13" x14ac:dyDescent="0.3">
      <c r="A13573" s="18">
        <v>13571</v>
      </c>
      <c r="B13573" s="18">
        <f t="shared" si="424"/>
        <v>2019</v>
      </c>
      <c r="C13573" s="17">
        <v>43739</v>
      </c>
      <c r="D13573" s="18" t="s">
        <v>314</v>
      </c>
      <c r="E13573" s="18" t="s">
        <v>331</v>
      </c>
      <c r="F13573" s="18" t="str">
        <f t="shared" si="425"/>
        <v>Marblehead-Total Volumetric Charge-43739</v>
      </c>
      <c r="G13573" s="11" t="s">
        <v>131</v>
      </c>
      <c r="H13573" s="11" t="s">
        <v>55</v>
      </c>
      <c r="I13573" s="11" t="s">
        <v>55</v>
      </c>
      <c r="J13573" s="11" t="s">
        <v>55</v>
      </c>
      <c r="K13573" s="11" t="str">
        <f>IFERROR(INDEX('EDC Component Dictionary'!$C$5:$C$37,MATCH('Rates Database'!J13573,'EDC Component Dictionary'!$B$5:$B$37,0)), "Energy Supply")</f>
        <v>Energy Supply</v>
      </c>
      <c r="L13573" s="12">
        <v>0.16950000000000001</v>
      </c>
      <c r="M13573" s="12"/>
    </row>
    <row r="13574" spans="1:13" x14ac:dyDescent="0.3">
      <c r="A13574" s="18">
        <v>13572</v>
      </c>
      <c r="B13574" s="18">
        <f t="shared" si="424"/>
        <v>2019</v>
      </c>
      <c r="C13574" s="17">
        <v>43739</v>
      </c>
      <c r="D13574" s="18" t="s">
        <v>314</v>
      </c>
      <c r="E13574" s="18" t="s">
        <v>332</v>
      </c>
      <c r="F13574" s="18" t="str">
        <f t="shared" si="425"/>
        <v>Hingham-Total Volumetric Charge-43739</v>
      </c>
      <c r="G13574" s="11" t="s">
        <v>131</v>
      </c>
      <c r="H13574" s="11" t="s">
        <v>55</v>
      </c>
      <c r="I13574" s="11" t="s">
        <v>55</v>
      </c>
      <c r="J13574" s="11" t="s">
        <v>55</v>
      </c>
      <c r="K13574" s="11" t="str">
        <f>IFERROR(INDEX('EDC Component Dictionary'!$C$5:$C$37,MATCH('Rates Database'!J13574,'EDC Component Dictionary'!$B$5:$B$37,0)), "Energy Supply")</f>
        <v>Energy Supply</v>
      </c>
      <c r="L13574" s="12">
        <v>0.11680400000000001</v>
      </c>
      <c r="M13574" s="12"/>
    </row>
    <row r="13575" spans="1:13" x14ac:dyDescent="0.3">
      <c r="A13575" s="18">
        <v>13573</v>
      </c>
      <c r="B13575" s="18">
        <f t="shared" si="424"/>
        <v>2019</v>
      </c>
      <c r="C13575" s="17">
        <v>43739</v>
      </c>
      <c r="D13575" s="18" t="s">
        <v>314</v>
      </c>
      <c r="E13575" s="18" t="s">
        <v>333</v>
      </c>
      <c r="F13575" s="18" t="str">
        <f t="shared" si="425"/>
        <v>South Hadley-Total Volumetric Charge-43739</v>
      </c>
      <c r="G13575" s="11" t="s">
        <v>131</v>
      </c>
      <c r="H13575" s="11" t="s">
        <v>55</v>
      </c>
      <c r="I13575" s="11" t="s">
        <v>55</v>
      </c>
      <c r="J13575" s="11" t="s">
        <v>55</v>
      </c>
      <c r="K13575" s="11" t="str">
        <f>IFERROR(INDEX('EDC Component Dictionary'!$C$5:$C$37,MATCH('Rates Database'!J13575,'EDC Component Dictionary'!$B$5:$B$37,0)), "Energy Supply")</f>
        <v>Energy Supply</v>
      </c>
      <c r="L13575" s="12">
        <v>0.10790519999999899</v>
      </c>
      <c r="M13575" s="12"/>
    </row>
    <row r="13576" spans="1:13" x14ac:dyDescent="0.3">
      <c r="A13576" s="18">
        <v>13574</v>
      </c>
      <c r="B13576" s="18">
        <f t="shared" si="424"/>
        <v>2019</v>
      </c>
      <c r="C13576" s="17">
        <v>43739</v>
      </c>
      <c r="D13576" s="18" t="s">
        <v>314</v>
      </c>
      <c r="E13576" s="18" t="s">
        <v>334</v>
      </c>
      <c r="F13576" s="18" t="str">
        <f t="shared" si="425"/>
        <v>Georgetown-Total Volumetric Charge-43739</v>
      </c>
      <c r="G13576" s="11" t="s">
        <v>131</v>
      </c>
      <c r="H13576" s="11" t="s">
        <v>55</v>
      </c>
      <c r="I13576" s="11" t="s">
        <v>55</v>
      </c>
      <c r="J13576" s="11" t="s">
        <v>55</v>
      </c>
      <c r="K13576" s="11" t="str">
        <f>IFERROR(INDEX('EDC Component Dictionary'!$C$5:$C$37,MATCH('Rates Database'!J13576,'EDC Component Dictionary'!$B$5:$B$37,0)), "Energy Supply")</f>
        <v>Energy Supply</v>
      </c>
      <c r="L13576" s="12">
        <v>0.16039500000000001</v>
      </c>
      <c r="M13576" s="12"/>
    </row>
    <row r="13577" spans="1:13" x14ac:dyDescent="0.3">
      <c r="A13577" s="18">
        <v>13575</v>
      </c>
      <c r="B13577" s="18">
        <f t="shared" si="424"/>
        <v>2019</v>
      </c>
      <c r="C13577" s="17">
        <v>43739</v>
      </c>
      <c r="D13577" s="18" t="s">
        <v>314</v>
      </c>
      <c r="E13577" s="18" t="s">
        <v>335</v>
      </c>
      <c r="F13577" s="18" t="str">
        <f t="shared" si="425"/>
        <v>Sterling-Total Volumetric Charge-43739</v>
      </c>
      <c r="G13577" s="11" t="s">
        <v>131</v>
      </c>
      <c r="H13577" s="11" t="s">
        <v>55</v>
      </c>
      <c r="I13577" s="11" t="s">
        <v>55</v>
      </c>
      <c r="J13577" s="11" t="s">
        <v>55</v>
      </c>
      <c r="K13577" s="11" t="str">
        <f>IFERROR(INDEX('EDC Component Dictionary'!$C$5:$C$37,MATCH('Rates Database'!J13577,'EDC Component Dictionary'!$B$5:$B$37,0)), "Energy Supply")</f>
        <v>Energy Supply</v>
      </c>
      <c r="L13577" s="12">
        <v>0.13855000000000001</v>
      </c>
      <c r="M13577" s="12"/>
    </row>
    <row r="13578" spans="1:13" x14ac:dyDescent="0.3">
      <c r="A13578" s="18">
        <v>13576</v>
      </c>
      <c r="B13578" s="18">
        <f t="shared" si="424"/>
        <v>2019</v>
      </c>
      <c r="C13578" s="17">
        <v>43739</v>
      </c>
      <c r="D13578" s="18" t="s">
        <v>314</v>
      </c>
      <c r="E13578" s="18" t="s">
        <v>336</v>
      </c>
      <c r="F13578" s="18" t="str">
        <f t="shared" si="425"/>
        <v>Littleton-Total Volumetric Charge-43739</v>
      </c>
      <c r="G13578" s="11" t="s">
        <v>131</v>
      </c>
      <c r="H13578" s="11" t="s">
        <v>55</v>
      </c>
      <c r="I13578" s="11" t="s">
        <v>55</v>
      </c>
      <c r="J13578" s="11" t="s">
        <v>55</v>
      </c>
      <c r="K13578" s="11" t="str">
        <f>IFERROR(INDEX('EDC Component Dictionary'!$C$5:$C$37,MATCH('Rates Database'!J13578,'EDC Component Dictionary'!$B$5:$B$37,0)), "Energy Supply")</f>
        <v>Energy Supply</v>
      </c>
      <c r="L13578" s="12">
        <v>0.12872699999999901</v>
      </c>
      <c r="M13578" s="12"/>
    </row>
    <row r="13579" spans="1:13" x14ac:dyDescent="0.3">
      <c r="A13579" s="18">
        <v>13577</v>
      </c>
      <c r="B13579" s="18">
        <f t="shared" si="424"/>
        <v>2019</v>
      </c>
      <c r="C13579" s="17">
        <v>43739</v>
      </c>
      <c r="D13579" s="18" t="s">
        <v>314</v>
      </c>
      <c r="E13579" s="18" t="s">
        <v>337</v>
      </c>
      <c r="F13579" s="18" t="str">
        <f t="shared" si="425"/>
        <v>Boylston-Total Volumetric Charge-43739</v>
      </c>
      <c r="G13579" s="11" t="s">
        <v>131</v>
      </c>
      <c r="H13579" s="11" t="s">
        <v>55</v>
      </c>
      <c r="I13579" s="11" t="s">
        <v>55</v>
      </c>
      <c r="J13579" s="11" t="s">
        <v>55</v>
      </c>
      <c r="K13579" s="11" t="str">
        <f>IFERROR(INDEX('EDC Component Dictionary'!$C$5:$C$37,MATCH('Rates Database'!J13579,'EDC Component Dictionary'!$B$5:$B$37,0)), "Energy Supply")</f>
        <v>Energy Supply</v>
      </c>
      <c r="L13579" s="12">
        <v>0.11849999999999999</v>
      </c>
      <c r="M13579" s="12"/>
    </row>
    <row r="13580" spans="1:13" x14ac:dyDescent="0.3">
      <c r="A13580" s="18">
        <v>13578</v>
      </c>
      <c r="B13580" s="18">
        <f t="shared" si="424"/>
        <v>2019</v>
      </c>
      <c r="C13580" s="17">
        <v>43739</v>
      </c>
      <c r="D13580" s="18" t="s">
        <v>314</v>
      </c>
      <c r="E13580" s="18" t="s">
        <v>338</v>
      </c>
      <c r="F13580" s="18" t="str">
        <f t="shared" si="425"/>
        <v>Princeton-Total Volumetric Charge-43739</v>
      </c>
      <c r="G13580" s="11" t="s">
        <v>131</v>
      </c>
      <c r="H13580" s="11" t="s">
        <v>55</v>
      </c>
      <c r="I13580" s="11" t="s">
        <v>55</v>
      </c>
      <c r="J13580" s="11" t="s">
        <v>55</v>
      </c>
      <c r="K13580" s="11" t="str">
        <f>IFERROR(INDEX('EDC Component Dictionary'!$C$5:$C$37,MATCH('Rates Database'!J13580,'EDC Component Dictionary'!$B$5:$B$37,0)), "Energy Supply")</f>
        <v>Energy Supply</v>
      </c>
      <c r="L13580" s="12">
        <v>0.235124999999999</v>
      </c>
      <c r="M13580" s="12"/>
    </row>
    <row r="13581" spans="1:13" x14ac:dyDescent="0.3">
      <c r="A13581" s="18">
        <v>13579</v>
      </c>
      <c r="B13581" s="18">
        <f t="shared" si="424"/>
        <v>2019</v>
      </c>
      <c r="C13581" s="17">
        <v>43739</v>
      </c>
      <c r="D13581" s="18" t="s">
        <v>314</v>
      </c>
      <c r="E13581" s="18" t="s">
        <v>347</v>
      </c>
      <c r="F13581" s="18" t="str">
        <f t="shared" si="425"/>
        <v>Middleborough-Total Volumetric Charge-43739</v>
      </c>
      <c r="G13581" s="11" t="s">
        <v>131</v>
      </c>
      <c r="H13581" s="11" t="s">
        <v>55</v>
      </c>
      <c r="I13581" s="11" t="s">
        <v>55</v>
      </c>
      <c r="J13581" s="11" t="s">
        <v>55</v>
      </c>
      <c r="K13581" s="11" t="str">
        <f>IFERROR(INDEX('EDC Component Dictionary'!$C$5:$C$37,MATCH('Rates Database'!J13581,'EDC Component Dictionary'!$B$5:$B$37,0)), "Energy Supply")</f>
        <v>Energy Supply</v>
      </c>
      <c r="L13581" s="12">
        <v>0.14199999999999999</v>
      </c>
      <c r="M13581" s="12"/>
    </row>
    <row r="13582" spans="1:13" x14ac:dyDescent="0.3">
      <c r="A13582" s="18">
        <v>13580</v>
      </c>
      <c r="B13582" s="18">
        <f t="shared" si="424"/>
        <v>2019</v>
      </c>
      <c r="C13582" s="17">
        <v>43739</v>
      </c>
      <c r="D13582" s="18" t="s">
        <v>314</v>
      </c>
      <c r="E13582" s="18" t="s">
        <v>339</v>
      </c>
      <c r="F13582" s="18" t="str">
        <f t="shared" si="425"/>
        <v>Rowley-Total Volumetric Charge-43739</v>
      </c>
      <c r="G13582" s="11" t="s">
        <v>131</v>
      </c>
      <c r="H13582" s="11" t="s">
        <v>55</v>
      </c>
      <c r="I13582" s="11" t="s">
        <v>55</v>
      </c>
      <c r="J13582" s="11" t="s">
        <v>55</v>
      </c>
      <c r="K13582" s="11" t="str">
        <f>IFERROR(INDEX('EDC Component Dictionary'!$C$5:$C$37,MATCH('Rates Database'!J13582,'EDC Component Dictionary'!$B$5:$B$37,0)), "Energy Supply")</f>
        <v>Energy Supply</v>
      </c>
      <c r="L13582" s="12">
        <v>0.17599999999999999</v>
      </c>
      <c r="M13582" s="12"/>
    </row>
    <row r="13583" spans="1:13" x14ac:dyDescent="0.3">
      <c r="A13583" s="18">
        <v>13581</v>
      </c>
      <c r="B13583" s="18">
        <f t="shared" si="424"/>
        <v>2019</v>
      </c>
      <c r="C13583" s="17">
        <v>43739</v>
      </c>
      <c r="D13583" s="18" t="s">
        <v>314</v>
      </c>
      <c r="E13583" s="18" t="s">
        <v>340</v>
      </c>
      <c r="F13583" s="18" t="str">
        <f t="shared" si="425"/>
        <v>Wakefield-Total Volumetric Charge-43739</v>
      </c>
      <c r="G13583" s="11" t="s">
        <v>131</v>
      </c>
      <c r="H13583" s="11" t="s">
        <v>55</v>
      </c>
      <c r="I13583" s="11" t="s">
        <v>55</v>
      </c>
      <c r="J13583" s="11" t="s">
        <v>55</v>
      </c>
      <c r="K13583" s="11" t="str">
        <f>IFERROR(INDEX('EDC Component Dictionary'!$C$5:$C$37,MATCH('Rates Database'!J13583,'EDC Component Dictionary'!$B$5:$B$37,0)), "Energy Supply")</f>
        <v>Energy Supply</v>
      </c>
      <c r="L13583" s="12">
        <v>0.1575</v>
      </c>
      <c r="M13583" s="12"/>
    </row>
    <row r="13584" spans="1:13" x14ac:dyDescent="0.3">
      <c r="A13584" s="18">
        <v>13582</v>
      </c>
      <c r="B13584" s="18">
        <f t="shared" si="424"/>
        <v>2019</v>
      </c>
      <c r="C13584" s="17">
        <v>43739</v>
      </c>
      <c r="D13584" s="18" t="s">
        <v>314</v>
      </c>
      <c r="E13584" s="18" t="s">
        <v>341</v>
      </c>
      <c r="F13584" s="18" t="str">
        <f t="shared" si="425"/>
        <v>Hull-Total Volumetric Charge-43739</v>
      </c>
      <c r="G13584" s="11" t="s">
        <v>131</v>
      </c>
      <c r="H13584" s="11" t="s">
        <v>55</v>
      </c>
      <c r="I13584" s="11" t="s">
        <v>55</v>
      </c>
      <c r="J13584" s="11" t="s">
        <v>55</v>
      </c>
      <c r="K13584" s="11" t="str">
        <f>IFERROR(INDEX('EDC Component Dictionary'!$C$5:$C$37,MATCH('Rates Database'!J13584,'EDC Component Dictionary'!$B$5:$B$37,0)), "Energy Supply")</f>
        <v>Energy Supply</v>
      </c>
      <c r="L13584" s="12">
        <v>0.154199999999999</v>
      </c>
      <c r="M13584" s="12"/>
    </row>
    <row r="13585" spans="1:13" x14ac:dyDescent="0.3">
      <c r="A13585" s="18">
        <v>13583</v>
      </c>
      <c r="B13585" s="18">
        <f t="shared" si="424"/>
        <v>2019</v>
      </c>
      <c r="C13585" s="17">
        <v>43739</v>
      </c>
      <c r="D13585" s="18" t="s">
        <v>314</v>
      </c>
      <c r="E13585" s="18" t="s">
        <v>342</v>
      </c>
      <c r="F13585" s="18" t="str">
        <f t="shared" si="425"/>
        <v>North Attleborough-Total Volumetric Charge-43739</v>
      </c>
      <c r="G13585" s="11" t="s">
        <v>131</v>
      </c>
      <c r="H13585" s="11" t="s">
        <v>55</v>
      </c>
      <c r="I13585" s="11" t="s">
        <v>55</v>
      </c>
      <c r="J13585" s="11" t="s">
        <v>55</v>
      </c>
      <c r="K13585" s="11" t="str">
        <f>IFERROR(INDEX('EDC Component Dictionary'!$C$5:$C$37,MATCH('Rates Database'!J13585,'EDC Component Dictionary'!$B$5:$B$37,0)), "Energy Supply")</f>
        <v>Energy Supply</v>
      </c>
      <c r="L13585" s="12">
        <v>0.14615999999999901</v>
      </c>
      <c r="M13585" s="12"/>
    </row>
    <row r="13586" spans="1:13" x14ac:dyDescent="0.3">
      <c r="A13586" s="18">
        <v>13584</v>
      </c>
      <c r="B13586" s="18">
        <f t="shared" si="424"/>
        <v>2019</v>
      </c>
      <c r="C13586" s="17">
        <v>43739</v>
      </c>
      <c r="D13586" s="18" t="s">
        <v>314</v>
      </c>
      <c r="E13586" s="18" t="s">
        <v>343</v>
      </c>
      <c r="F13586" s="18" t="str">
        <f t="shared" si="425"/>
        <v>Holden-Total Volumetric Charge-43739</v>
      </c>
      <c r="G13586" s="11" t="s">
        <v>131</v>
      </c>
      <c r="H13586" s="11" t="s">
        <v>55</v>
      </c>
      <c r="I13586" s="11" t="s">
        <v>55</v>
      </c>
      <c r="J13586" s="11" t="s">
        <v>55</v>
      </c>
      <c r="K13586" s="11" t="str">
        <f>IFERROR(INDEX('EDC Component Dictionary'!$C$5:$C$37,MATCH('Rates Database'!J13586,'EDC Component Dictionary'!$B$5:$B$37,0)), "Energy Supply")</f>
        <v>Energy Supply</v>
      </c>
      <c r="L13586" s="12">
        <v>0.12554299999999999</v>
      </c>
      <c r="M13586" s="12"/>
    </row>
    <row r="13587" spans="1:13" x14ac:dyDescent="0.3">
      <c r="A13587" s="18">
        <v>13585</v>
      </c>
      <c r="B13587" s="18">
        <f t="shared" si="424"/>
        <v>2019</v>
      </c>
      <c r="C13587" s="17">
        <v>43739</v>
      </c>
      <c r="D13587" s="18" t="s">
        <v>314</v>
      </c>
      <c r="E13587" s="18" t="s">
        <v>344</v>
      </c>
      <c r="F13587" s="18" t="str">
        <f t="shared" si="425"/>
        <v>Norwood-Total Volumetric Charge-43739</v>
      </c>
      <c r="G13587" s="11" t="s">
        <v>131</v>
      </c>
      <c r="H13587" s="11" t="s">
        <v>55</v>
      </c>
      <c r="I13587" s="11" t="s">
        <v>55</v>
      </c>
      <c r="J13587" s="11" t="s">
        <v>55</v>
      </c>
      <c r="K13587" s="11" t="str">
        <f>IFERROR(INDEX('EDC Component Dictionary'!$C$5:$C$37,MATCH('Rates Database'!J13587,'EDC Component Dictionary'!$B$5:$B$37,0)), "Energy Supply")</f>
        <v>Energy Supply</v>
      </c>
      <c r="L13587" s="12">
        <v>0.16263</v>
      </c>
      <c r="M13587" s="12"/>
    </row>
    <row r="13588" spans="1:13" x14ac:dyDescent="0.3">
      <c r="A13588" s="18">
        <v>13586</v>
      </c>
      <c r="B13588" s="18">
        <f t="shared" si="424"/>
        <v>2019</v>
      </c>
      <c r="C13588" s="17">
        <v>43739</v>
      </c>
      <c r="D13588" s="18" t="s">
        <v>314</v>
      </c>
      <c r="E13588" s="18" t="s">
        <v>345</v>
      </c>
      <c r="F13588" s="18" t="str">
        <f t="shared" si="425"/>
        <v>Russell-Total Volumetric Charge-43739</v>
      </c>
      <c r="G13588" s="11" t="s">
        <v>131</v>
      </c>
      <c r="H13588" s="11" t="s">
        <v>55</v>
      </c>
      <c r="I13588" s="11" t="s">
        <v>55</v>
      </c>
      <c r="J13588" s="11" t="s">
        <v>55</v>
      </c>
      <c r="K13588" s="11" t="str">
        <f>IFERROR(INDEX('EDC Component Dictionary'!$C$5:$C$37,MATCH('Rates Database'!J13588,'EDC Component Dictionary'!$B$5:$B$37,0)), "Energy Supply")</f>
        <v>Energy Supply</v>
      </c>
      <c r="L13588" s="12">
        <v>0.17399999999999999</v>
      </c>
      <c r="M13588" s="12"/>
    </row>
    <row r="13589" spans="1:13" x14ac:dyDescent="0.3">
      <c r="A13589" s="18">
        <v>13587</v>
      </c>
      <c r="B13589" s="18">
        <f t="shared" si="424"/>
        <v>2019</v>
      </c>
      <c r="C13589" s="17">
        <v>43739</v>
      </c>
      <c r="D13589" s="18" t="s">
        <v>314</v>
      </c>
      <c r="E13589" s="18" t="s">
        <v>346</v>
      </c>
      <c r="F13589" s="18" t="str">
        <f t="shared" si="425"/>
        <v>Chester-Total Volumetric Charge-43739</v>
      </c>
      <c r="G13589" s="11" t="s">
        <v>131</v>
      </c>
      <c r="H13589" s="11" t="s">
        <v>55</v>
      </c>
      <c r="I13589" s="11" t="s">
        <v>55</v>
      </c>
      <c r="J13589" s="11" t="s">
        <v>55</v>
      </c>
      <c r="K13589" s="11" t="str">
        <f>IFERROR(INDEX('EDC Component Dictionary'!$C$5:$C$37,MATCH('Rates Database'!J13589,'EDC Component Dictionary'!$B$5:$B$37,0)), "Energy Supply")</f>
        <v>Energy Supply</v>
      </c>
      <c r="L13589" s="12">
        <v>0.20486370000000001</v>
      </c>
      <c r="M13589" s="12"/>
    </row>
    <row r="13590" spans="1:13" x14ac:dyDescent="0.3">
      <c r="A13590" s="18">
        <v>13588</v>
      </c>
      <c r="B13590" s="18">
        <f t="shared" ref="B13590:B13653" si="426">YEAR(C13590)</f>
        <v>2021</v>
      </c>
      <c r="C13590" s="17">
        <v>44317</v>
      </c>
      <c r="D13590" s="18" t="s">
        <v>314</v>
      </c>
      <c r="E13590" s="18" t="s">
        <v>315</v>
      </c>
      <c r="F13590" s="18" t="str">
        <f t="shared" si="425"/>
        <v>Holyoke-Total Volumetric Charge-44317</v>
      </c>
      <c r="G13590" s="11" t="s">
        <v>131</v>
      </c>
      <c r="H13590" s="11" t="s">
        <v>55</v>
      </c>
      <c r="I13590" s="11" t="s">
        <v>55</v>
      </c>
      <c r="J13590" s="11" t="s">
        <v>55</v>
      </c>
      <c r="K13590" s="11" t="str">
        <f>IFERROR(INDEX('EDC Component Dictionary'!$C$5:$C$37,MATCH('Rates Database'!J13590,'EDC Component Dictionary'!$B$5:$B$37,0)), "Energy Supply")</f>
        <v>Energy Supply</v>
      </c>
      <c r="L13590" s="12">
        <v>0.13151299999999999</v>
      </c>
      <c r="M13590" s="12"/>
    </row>
    <row r="13591" spans="1:13" x14ac:dyDescent="0.3">
      <c r="A13591" s="18">
        <v>13589</v>
      </c>
      <c r="B13591" s="18">
        <f t="shared" si="426"/>
        <v>2021</v>
      </c>
      <c r="C13591" s="17">
        <v>44317</v>
      </c>
      <c r="D13591" s="18" t="s">
        <v>314</v>
      </c>
      <c r="E13591" s="18" t="s">
        <v>316</v>
      </c>
      <c r="F13591" s="18" t="str">
        <f t="shared" si="425"/>
        <v>West Boylston-Total Volumetric Charge-44317</v>
      </c>
      <c r="G13591" s="11" t="s">
        <v>131</v>
      </c>
      <c r="H13591" s="11" t="s">
        <v>55</v>
      </c>
      <c r="I13591" s="11" t="s">
        <v>55</v>
      </c>
      <c r="J13591" s="11" t="s">
        <v>55</v>
      </c>
      <c r="K13591" s="11" t="str">
        <f>IFERROR(INDEX('EDC Component Dictionary'!$C$5:$C$37,MATCH('Rates Database'!J13591,'EDC Component Dictionary'!$B$5:$B$37,0)), "Energy Supply")</f>
        <v>Energy Supply</v>
      </c>
      <c r="L13591" s="12">
        <v>0.130859999999999</v>
      </c>
      <c r="M13591" s="12"/>
    </row>
    <row r="13592" spans="1:13" x14ac:dyDescent="0.3">
      <c r="A13592" s="18">
        <v>13590</v>
      </c>
      <c r="B13592" s="18">
        <f t="shared" si="426"/>
        <v>2021</v>
      </c>
      <c r="C13592" s="17">
        <v>44317</v>
      </c>
      <c r="D13592" s="18" t="s">
        <v>314</v>
      </c>
      <c r="E13592" s="18" t="s">
        <v>317</v>
      </c>
      <c r="F13592" s="18" t="str">
        <f t="shared" si="425"/>
        <v>Danvers-Total Volumetric Charge-44317</v>
      </c>
      <c r="G13592" s="11" t="s">
        <v>131</v>
      </c>
      <c r="H13592" s="11" t="s">
        <v>55</v>
      </c>
      <c r="I13592" s="11" t="s">
        <v>55</v>
      </c>
      <c r="J13592" s="11" t="s">
        <v>55</v>
      </c>
      <c r="K13592" s="11" t="str">
        <f>IFERROR(INDEX('EDC Component Dictionary'!$C$5:$C$37,MATCH('Rates Database'!J13592,'EDC Component Dictionary'!$B$5:$B$37,0)), "Energy Supply")</f>
        <v>Energy Supply</v>
      </c>
      <c r="L13592" s="12">
        <v>0.13739999999999999</v>
      </c>
      <c r="M13592" s="12"/>
    </row>
    <row r="13593" spans="1:13" x14ac:dyDescent="0.3">
      <c r="A13593" s="18">
        <v>13591</v>
      </c>
      <c r="B13593" s="18">
        <f t="shared" si="426"/>
        <v>2021</v>
      </c>
      <c r="C13593" s="17">
        <v>44317</v>
      </c>
      <c r="D13593" s="18" t="s">
        <v>314</v>
      </c>
      <c r="E13593" s="18" t="s">
        <v>318</v>
      </c>
      <c r="F13593" s="18" t="str">
        <f t="shared" si="425"/>
        <v>Peabody-Total Volumetric Charge-44317</v>
      </c>
      <c r="G13593" s="11" t="s">
        <v>131</v>
      </c>
      <c r="H13593" s="11" t="s">
        <v>55</v>
      </c>
      <c r="I13593" s="11" t="s">
        <v>55</v>
      </c>
      <c r="J13593" s="11" t="s">
        <v>55</v>
      </c>
      <c r="K13593" s="11" t="str">
        <f>IFERROR(INDEX('EDC Component Dictionary'!$C$5:$C$37,MATCH('Rates Database'!J13593,'EDC Component Dictionary'!$B$5:$B$37,0)), "Energy Supply")</f>
        <v>Energy Supply</v>
      </c>
      <c r="L13593" s="12">
        <v>9.8530000000000006E-2</v>
      </c>
      <c r="M13593" s="12"/>
    </row>
    <row r="13594" spans="1:13" x14ac:dyDescent="0.3">
      <c r="A13594" s="18">
        <v>13592</v>
      </c>
      <c r="B13594" s="18">
        <f t="shared" si="426"/>
        <v>2021</v>
      </c>
      <c r="C13594" s="17">
        <v>44317</v>
      </c>
      <c r="D13594" s="18" t="s">
        <v>314</v>
      </c>
      <c r="E13594" s="18" t="s">
        <v>319</v>
      </c>
      <c r="F13594" s="18" t="str">
        <f t="shared" si="425"/>
        <v>Ashburnham-Total Volumetric Charge-44317</v>
      </c>
      <c r="G13594" s="11" t="s">
        <v>131</v>
      </c>
      <c r="H13594" s="11" t="s">
        <v>55</v>
      </c>
      <c r="I13594" s="11" t="s">
        <v>55</v>
      </c>
      <c r="J13594" s="11" t="s">
        <v>55</v>
      </c>
      <c r="K13594" s="11" t="str">
        <f>IFERROR(INDEX('EDC Component Dictionary'!$C$5:$C$37,MATCH('Rates Database'!J13594,'EDC Component Dictionary'!$B$5:$B$37,0)), "Energy Supply")</f>
        <v>Energy Supply</v>
      </c>
      <c r="L13594" s="12">
        <v>0.13869999999999999</v>
      </c>
      <c r="M13594" s="12"/>
    </row>
    <row r="13595" spans="1:13" x14ac:dyDescent="0.3">
      <c r="A13595" s="18">
        <v>13593</v>
      </c>
      <c r="B13595" s="18">
        <f t="shared" si="426"/>
        <v>2021</v>
      </c>
      <c r="C13595" s="17">
        <v>44317</v>
      </c>
      <c r="D13595" s="18" t="s">
        <v>314</v>
      </c>
      <c r="E13595" s="18" t="s">
        <v>320</v>
      </c>
      <c r="F13595" s="18" t="str">
        <f t="shared" si="425"/>
        <v>Mansfield-Total Volumetric Charge-44317</v>
      </c>
      <c r="G13595" s="11" t="s">
        <v>131</v>
      </c>
      <c r="H13595" s="11" t="s">
        <v>55</v>
      </c>
      <c r="I13595" s="11" t="s">
        <v>55</v>
      </c>
      <c r="J13595" s="11" t="s">
        <v>55</v>
      </c>
      <c r="K13595" s="11" t="str">
        <f>IFERROR(INDEX('EDC Component Dictionary'!$C$5:$C$37,MATCH('Rates Database'!J13595,'EDC Component Dictionary'!$B$5:$B$37,0)), "Energy Supply")</f>
        <v>Energy Supply</v>
      </c>
      <c r="L13595" s="12">
        <v>0.10235999999999899</v>
      </c>
      <c r="M13595" s="12"/>
    </row>
    <row r="13596" spans="1:13" x14ac:dyDescent="0.3">
      <c r="A13596" s="18">
        <v>13594</v>
      </c>
      <c r="B13596" s="18">
        <f t="shared" si="426"/>
        <v>2021</v>
      </c>
      <c r="C13596" s="17">
        <v>44317</v>
      </c>
      <c r="D13596" s="18" t="s">
        <v>314</v>
      </c>
      <c r="E13596" s="18" t="s">
        <v>321</v>
      </c>
      <c r="F13596" s="18" t="str">
        <f t="shared" si="425"/>
        <v>Braintree-Total Volumetric Charge-44317</v>
      </c>
      <c r="G13596" s="11" t="s">
        <v>131</v>
      </c>
      <c r="H13596" s="11" t="s">
        <v>55</v>
      </c>
      <c r="I13596" s="11" t="s">
        <v>55</v>
      </c>
      <c r="J13596" s="11" t="s">
        <v>55</v>
      </c>
      <c r="K13596" s="11" t="str">
        <f>IFERROR(INDEX('EDC Component Dictionary'!$C$5:$C$37,MATCH('Rates Database'!J13596,'EDC Component Dictionary'!$B$5:$B$37,0)), "Energy Supply")</f>
        <v>Energy Supply</v>
      </c>
      <c r="L13596" s="12">
        <v>0.13549899999999901</v>
      </c>
      <c r="M13596" s="12"/>
    </row>
    <row r="13597" spans="1:13" x14ac:dyDescent="0.3">
      <c r="A13597" s="18">
        <v>13595</v>
      </c>
      <c r="B13597" s="18">
        <f t="shared" si="426"/>
        <v>2021</v>
      </c>
      <c r="C13597" s="17">
        <v>44317</v>
      </c>
      <c r="D13597" s="18" t="s">
        <v>314</v>
      </c>
      <c r="E13597" s="18" t="s">
        <v>322</v>
      </c>
      <c r="F13597" s="18" t="str">
        <f t="shared" si="425"/>
        <v>Paxton-Total Volumetric Charge-44317</v>
      </c>
      <c r="G13597" s="11" t="s">
        <v>131</v>
      </c>
      <c r="H13597" s="11" t="s">
        <v>55</v>
      </c>
      <c r="I13597" s="11" t="s">
        <v>55</v>
      </c>
      <c r="J13597" s="11" t="s">
        <v>55</v>
      </c>
      <c r="K13597" s="11" t="str">
        <f>IFERROR(INDEX('EDC Component Dictionary'!$C$5:$C$37,MATCH('Rates Database'!J13597,'EDC Component Dictionary'!$B$5:$B$37,0)), "Energy Supply")</f>
        <v>Energy Supply</v>
      </c>
      <c r="L13597" s="12">
        <v>0.13062000000000001</v>
      </c>
      <c r="M13597" s="12"/>
    </row>
    <row r="13598" spans="1:13" x14ac:dyDescent="0.3">
      <c r="A13598" s="18">
        <v>13596</v>
      </c>
      <c r="B13598" s="18">
        <f t="shared" si="426"/>
        <v>2021</v>
      </c>
      <c r="C13598" s="17">
        <v>44317</v>
      </c>
      <c r="D13598" s="18" t="s">
        <v>314</v>
      </c>
      <c r="E13598" s="18" t="s">
        <v>323</v>
      </c>
      <c r="F13598" s="18" t="str">
        <f t="shared" si="425"/>
        <v>Templeton-Total Volumetric Charge-44317</v>
      </c>
      <c r="G13598" s="11" t="s">
        <v>131</v>
      </c>
      <c r="H13598" s="11" t="s">
        <v>55</v>
      </c>
      <c r="I13598" s="11" t="s">
        <v>55</v>
      </c>
      <c r="J13598" s="11" t="s">
        <v>55</v>
      </c>
      <c r="K13598" s="11" t="str">
        <f>IFERROR(INDEX('EDC Component Dictionary'!$C$5:$C$37,MATCH('Rates Database'!J13598,'EDC Component Dictionary'!$B$5:$B$37,0)), "Energy Supply")</f>
        <v>Energy Supply</v>
      </c>
      <c r="L13598" s="12">
        <v>0.12533</v>
      </c>
      <c r="M13598" s="12"/>
    </row>
    <row r="13599" spans="1:13" x14ac:dyDescent="0.3">
      <c r="A13599" s="18">
        <v>13597</v>
      </c>
      <c r="B13599" s="18">
        <f t="shared" si="426"/>
        <v>2021</v>
      </c>
      <c r="C13599" s="17">
        <v>44317</v>
      </c>
      <c r="D13599" s="18" t="s">
        <v>314</v>
      </c>
      <c r="E13599" s="18" t="s">
        <v>324</v>
      </c>
      <c r="F13599" s="18" t="str">
        <f t="shared" si="425"/>
        <v>Hudson-Total Volumetric Charge-44317</v>
      </c>
      <c r="G13599" s="11" t="s">
        <v>131</v>
      </c>
      <c r="H13599" s="11" t="s">
        <v>55</v>
      </c>
      <c r="I13599" s="11" t="s">
        <v>55</v>
      </c>
      <c r="J13599" s="11" t="s">
        <v>55</v>
      </c>
      <c r="K13599" s="11" t="str">
        <f>IFERROR(INDEX('EDC Component Dictionary'!$C$5:$C$37,MATCH('Rates Database'!J13599,'EDC Component Dictionary'!$B$5:$B$37,0)), "Energy Supply")</f>
        <v>Energy Supply</v>
      </c>
      <c r="L13599" s="12">
        <v>0.119389999999999</v>
      </c>
      <c r="M13599" s="12"/>
    </row>
    <row r="13600" spans="1:13" x14ac:dyDescent="0.3">
      <c r="A13600" s="18">
        <v>13598</v>
      </c>
      <c r="B13600" s="18">
        <f t="shared" si="426"/>
        <v>2021</v>
      </c>
      <c r="C13600" s="17">
        <v>44317</v>
      </c>
      <c r="D13600" s="18" t="s">
        <v>314</v>
      </c>
      <c r="E13600" s="18" t="s">
        <v>325</v>
      </c>
      <c r="F13600" s="18" t="str">
        <f t="shared" si="425"/>
        <v>Reading-Total Volumetric Charge-44317</v>
      </c>
      <c r="G13600" s="11" t="s">
        <v>131</v>
      </c>
      <c r="H13600" s="11" t="s">
        <v>55</v>
      </c>
      <c r="I13600" s="11" t="s">
        <v>55</v>
      </c>
      <c r="J13600" s="11" t="s">
        <v>55</v>
      </c>
      <c r="K13600" s="11" t="str">
        <f>IFERROR(INDEX('EDC Component Dictionary'!$C$5:$C$37,MATCH('Rates Database'!J13600,'EDC Component Dictionary'!$B$5:$B$37,0)), "Energy Supply")</f>
        <v>Energy Supply</v>
      </c>
      <c r="L13600" s="12">
        <v>0.14256350000000001</v>
      </c>
      <c r="M13600" s="12"/>
    </row>
    <row r="13601" spans="1:13" x14ac:dyDescent="0.3">
      <c r="A13601" s="18">
        <v>13599</v>
      </c>
      <c r="B13601" s="18">
        <f t="shared" si="426"/>
        <v>2021</v>
      </c>
      <c r="C13601" s="17">
        <v>44317</v>
      </c>
      <c r="D13601" s="18" t="s">
        <v>314</v>
      </c>
      <c r="E13601" s="18" t="s">
        <v>326</v>
      </c>
      <c r="F13601" s="18" t="str">
        <f t="shared" si="425"/>
        <v>Shrewsbury-Total Volumetric Charge-44317</v>
      </c>
      <c r="G13601" s="11" t="s">
        <v>131</v>
      </c>
      <c r="H13601" s="11" t="s">
        <v>55</v>
      </c>
      <c r="I13601" s="11" t="s">
        <v>55</v>
      </c>
      <c r="J13601" s="11" t="s">
        <v>55</v>
      </c>
      <c r="K13601" s="11" t="str">
        <f>IFERROR(INDEX('EDC Component Dictionary'!$C$5:$C$37,MATCH('Rates Database'!J13601,'EDC Component Dictionary'!$B$5:$B$37,0)), "Energy Supply")</f>
        <v>Energy Supply</v>
      </c>
      <c r="L13601" s="12">
        <v>0.11516</v>
      </c>
      <c r="M13601" s="12"/>
    </row>
    <row r="13602" spans="1:13" x14ac:dyDescent="0.3">
      <c r="A13602" s="18">
        <v>13600</v>
      </c>
      <c r="B13602" s="18">
        <f t="shared" si="426"/>
        <v>2021</v>
      </c>
      <c r="C13602" s="17">
        <v>44317</v>
      </c>
      <c r="D13602" s="18" t="s">
        <v>314</v>
      </c>
      <c r="E13602" s="18" t="s">
        <v>327</v>
      </c>
      <c r="F13602" s="18" t="str">
        <f t="shared" si="425"/>
        <v>Ipswich-Total Volumetric Charge-44317</v>
      </c>
      <c r="G13602" s="11" t="s">
        <v>131</v>
      </c>
      <c r="H13602" s="11" t="s">
        <v>55</v>
      </c>
      <c r="I13602" s="11" t="s">
        <v>55</v>
      </c>
      <c r="J13602" s="11" t="s">
        <v>55</v>
      </c>
      <c r="K13602" s="11" t="str">
        <f>IFERROR(INDEX('EDC Component Dictionary'!$C$5:$C$37,MATCH('Rates Database'!J13602,'EDC Component Dictionary'!$B$5:$B$37,0)), "Energy Supply")</f>
        <v>Energy Supply</v>
      </c>
      <c r="L13602" s="12">
        <v>0.13800000000000001</v>
      </c>
      <c r="M13602" s="12"/>
    </row>
    <row r="13603" spans="1:13" x14ac:dyDescent="0.3">
      <c r="A13603" s="18">
        <v>13601</v>
      </c>
      <c r="B13603" s="18">
        <f t="shared" si="426"/>
        <v>2021</v>
      </c>
      <c r="C13603" s="17">
        <v>44317</v>
      </c>
      <c r="D13603" s="18" t="s">
        <v>314</v>
      </c>
      <c r="E13603" s="18" t="s">
        <v>328</v>
      </c>
      <c r="F13603" s="18" t="str">
        <f t="shared" si="425"/>
        <v>Westfield-Total Volumetric Charge-44317</v>
      </c>
      <c r="G13603" s="11" t="s">
        <v>131</v>
      </c>
      <c r="H13603" s="11" t="s">
        <v>55</v>
      </c>
      <c r="I13603" s="11" t="s">
        <v>55</v>
      </c>
      <c r="J13603" s="11" t="s">
        <v>55</v>
      </c>
      <c r="K13603" s="11" t="str">
        <f>IFERROR(INDEX('EDC Component Dictionary'!$C$5:$C$37,MATCH('Rates Database'!J13603,'EDC Component Dictionary'!$B$5:$B$37,0)), "Energy Supply")</f>
        <v>Energy Supply</v>
      </c>
      <c r="L13603" s="12">
        <v>0.12568499999999999</v>
      </c>
      <c r="M13603" s="12"/>
    </row>
    <row r="13604" spans="1:13" x14ac:dyDescent="0.3">
      <c r="A13604" s="18">
        <v>13602</v>
      </c>
      <c r="B13604" s="18">
        <f t="shared" si="426"/>
        <v>2021</v>
      </c>
      <c r="C13604" s="17">
        <v>44317</v>
      </c>
      <c r="D13604" s="18" t="s">
        <v>314</v>
      </c>
      <c r="E13604" s="18" t="s">
        <v>329</v>
      </c>
      <c r="F13604" s="18" t="str">
        <f t="shared" si="425"/>
        <v>Merrimac-Total Volumetric Charge-44317</v>
      </c>
      <c r="G13604" s="11" t="s">
        <v>131</v>
      </c>
      <c r="H13604" s="11" t="s">
        <v>55</v>
      </c>
      <c r="I13604" s="11" t="s">
        <v>55</v>
      </c>
      <c r="J13604" s="11" t="s">
        <v>55</v>
      </c>
      <c r="K13604" s="11" t="str">
        <f>IFERROR(INDEX('EDC Component Dictionary'!$C$5:$C$37,MATCH('Rates Database'!J13604,'EDC Component Dictionary'!$B$5:$B$37,0)), "Energy Supply")</f>
        <v>Energy Supply</v>
      </c>
      <c r="L13604" s="12">
        <v>0.16517999999999899</v>
      </c>
      <c r="M13604" s="12"/>
    </row>
    <row r="13605" spans="1:13" x14ac:dyDescent="0.3">
      <c r="A13605" s="18">
        <v>13603</v>
      </c>
      <c r="B13605" s="18">
        <f t="shared" si="426"/>
        <v>2021</v>
      </c>
      <c r="C13605" s="17">
        <v>44317</v>
      </c>
      <c r="D13605" s="18" t="s">
        <v>314</v>
      </c>
      <c r="E13605" s="18" t="s">
        <v>330</v>
      </c>
      <c r="F13605" s="18" t="str">
        <f t="shared" si="425"/>
        <v>Chicopee-Total Volumetric Charge-44317</v>
      </c>
      <c r="G13605" s="11" t="s">
        <v>131</v>
      </c>
      <c r="H13605" s="11" t="s">
        <v>55</v>
      </c>
      <c r="I13605" s="11" t="s">
        <v>55</v>
      </c>
      <c r="J13605" s="11" t="s">
        <v>55</v>
      </c>
      <c r="K13605" s="11" t="str">
        <f>IFERROR(INDEX('EDC Component Dictionary'!$C$5:$C$37,MATCH('Rates Database'!J13605,'EDC Component Dictionary'!$B$5:$B$37,0)), "Energy Supply")</f>
        <v>Energy Supply</v>
      </c>
      <c r="L13605" s="12">
        <v>0.124099999999999</v>
      </c>
      <c r="M13605" s="12"/>
    </row>
    <row r="13606" spans="1:13" x14ac:dyDescent="0.3">
      <c r="A13606" s="18">
        <v>13604</v>
      </c>
      <c r="B13606" s="18">
        <f t="shared" si="426"/>
        <v>2021</v>
      </c>
      <c r="C13606" s="17">
        <v>44317</v>
      </c>
      <c r="D13606" s="18" t="s">
        <v>314</v>
      </c>
      <c r="E13606" s="18" t="s">
        <v>331</v>
      </c>
      <c r="F13606" s="18" t="str">
        <f t="shared" si="425"/>
        <v>Marblehead-Total Volumetric Charge-44317</v>
      </c>
      <c r="G13606" s="11" t="s">
        <v>131</v>
      </c>
      <c r="H13606" s="11" t="s">
        <v>55</v>
      </c>
      <c r="I13606" s="11" t="s">
        <v>55</v>
      </c>
      <c r="J13606" s="11" t="s">
        <v>55</v>
      </c>
      <c r="K13606" s="11" t="str">
        <f>IFERROR(INDEX('EDC Component Dictionary'!$C$5:$C$37,MATCH('Rates Database'!J13606,'EDC Component Dictionary'!$B$5:$B$37,0)), "Energy Supply")</f>
        <v>Energy Supply</v>
      </c>
      <c r="L13606" s="12">
        <v>0.17349999999999999</v>
      </c>
      <c r="M13606" s="12"/>
    </row>
    <row r="13607" spans="1:13" x14ac:dyDescent="0.3">
      <c r="A13607" s="18">
        <v>13605</v>
      </c>
      <c r="B13607" s="18">
        <f t="shared" si="426"/>
        <v>2021</v>
      </c>
      <c r="C13607" s="17">
        <v>44317</v>
      </c>
      <c r="D13607" s="18" t="s">
        <v>314</v>
      </c>
      <c r="E13607" s="18" t="s">
        <v>332</v>
      </c>
      <c r="F13607" s="18" t="str">
        <f t="shared" si="425"/>
        <v>Hingham-Total Volumetric Charge-44317</v>
      </c>
      <c r="G13607" s="11" t="s">
        <v>131</v>
      </c>
      <c r="H13607" s="11" t="s">
        <v>55</v>
      </c>
      <c r="I13607" s="11" t="s">
        <v>55</v>
      </c>
      <c r="J13607" s="11" t="s">
        <v>55</v>
      </c>
      <c r="K13607" s="11" t="str">
        <f>IFERROR(INDEX('EDC Component Dictionary'!$C$5:$C$37,MATCH('Rates Database'!J13607,'EDC Component Dictionary'!$B$5:$B$37,0)), "Energy Supply")</f>
        <v>Energy Supply</v>
      </c>
      <c r="L13607" s="12">
        <v>0.156804</v>
      </c>
      <c r="M13607" s="12"/>
    </row>
    <row r="13608" spans="1:13" x14ac:dyDescent="0.3">
      <c r="A13608" s="18">
        <v>13606</v>
      </c>
      <c r="B13608" s="18">
        <f t="shared" si="426"/>
        <v>2021</v>
      </c>
      <c r="C13608" s="17">
        <v>44317</v>
      </c>
      <c r="D13608" s="18" t="s">
        <v>314</v>
      </c>
      <c r="E13608" s="18" t="s">
        <v>333</v>
      </c>
      <c r="F13608" s="18" t="str">
        <f t="shared" si="425"/>
        <v>South Hadley-Total Volumetric Charge-44317</v>
      </c>
      <c r="G13608" s="11" t="s">
        <v>131</v>
      </c>
      <c r="H13608" s="11" t="s">
        <v>55</v>
      </c>
      <c r="I13608" s="11" t="s">
        <v>55</v>
      </c>
      <c r="J13608" s="11" t="s">
        <v>55</v>
      </c>
      <c r="K13608" s="11" t="str">
        <f>IFERROR(INDEX('EDC Component Dictionary'!$C$5:$C$37,MATCH('Rates Database'!J13608,'EDC Component Dictionary'!$B$5:$B$37,0)), "Energy Supply")</f>
        <v>Energy Supply</v>
      </c>
      <c r="L13608" s="12">
        <v>0.12806519999999899</v>
      </c>
      <c r="M13608" s="12"/>
    </row>
    <row r="13609" spans="1:13" x14ac:dyDescent="0.3">
      <c r="A13609" s="18">
        <v>13607</v>
      </c>
      <c r="B13609" s="18">
        <f t="shared" si="426"/>
        <v>2021</v>
      </c>
      <c r="C13609" s="17">
        <v>44317</v>
      </c>
      <c r="D13609" s="18" t="s">
        <v>314</v>
      </c>
      <c r="E13609" s="18" t="s">
        <v>334</v>
      </c>
      <c r="F13609" s="18" t="str">
        <f t="shared" si="425"/>
        <v>Georgetown-Total Volumetric Charge-44317</v>
      </c>
      <c r="G13609" s="11" t="s">
        <v>131</v>
      </c>
      <c r="H13609" s="11" t="s">
        <v>55</v>
      </c>
      <c r="I13609" s="11" t="s">
        <v>55</v>
      </c>
      <c r="J13609" s="11" t="s">
        <v>55</v>
      </c>
      <c r="K13609" s="11" t="str">
        <f>IFERROR(INDEX('EDC Component Dictionary'!$C$5:$C$37,MATCH('Rates Database'!J13609,'EDC Component Dictionary'!$B$5:$B$37,0)), "Energy Supply")</f>
        <v>Energy Supply</v>
      </c>
      <c r="L13609" s="12">
        <v>0.15629499999999999</v>
      </c>
      <c r="M13609" s="12"/>
    </row>
    <row r="13610" spans="1:13" x14ac:dyDescent="0.3">
      <c r="A13610" s="18">
        <v>13608</v>
      </c>
      <c r="B13610" s="18">
        <f t="shared" si="426"/>
        <v>2021</v>
      </c>
      <c r="C13610" s="17">
        <v>44317</v>
      </c>
      <c r="D13610" s="18" t="s">
        <v>314</v>
      </c>
      <c r="E13610" s="18" t="s">
        <v>335</v>
      </c>
      <c r="F13610" s="18" t="str">
        <f t="shared" si="425"/>
        <v>Sterling-Total Volumetric Charge-44317</v>
      </c>
      <c r="G13610" s="11" t="s">
        <v>131</v>
      </c>
      <c r="H13610" s="11" t="s">
        <v>55</v>
      </c>
      <c r="I13610" s="11" t="s">
        <v>55</v>
      </c>
      <c r="J13610" s="11" t="s">
        <v>55</v>
      </c>
      <c r="K13610" s="11" t="str">
        <f>IFERROR(INDEX('EDC Component Dictionary'!$C$5:$C$37,MATCH('Rates Database'!J13610,'EDC Component Dictionary'!$B$5:$B$37,0)), "Energy Supply")</f>
        <v>Energy Supply</v>
      </c>
      <c r="L13610" s="12">
        <v>0.12105</v>
      </c>
      <c r="M13610" s="12"/>
    </row>
    <row r="13611" spans="1:13" x14ac:dyDescent="0.3">
      <c r="A13611" s="18">
        <v>13609</v>
      </c>
      <c r="B13611" s="18">
        <f t="shared" si="426"/>
        <v>2021</v>
      </c>
      <c r="C13611" s="17">
        <v>44317</v>
      </c>
      <c r="D13611" s="18" t="s">
        <v>314</v>
      </c>
      <c r="E13611" s="18" t="s">
        <v>336</v>
      </c>
      <c r="F13611" s="18" t="str">
        <f t="shared" si="425"/>
        <v>Littleton-Total Volumetric Charge-44317</v>
      </c>
      <c r="G13611" s="11" t="s">
        <v>131</v>
      </c>
      <c r="H13611" s="11" t="s">
        <v>55</v>
      </c>
      <c r="I13611" s="11" t="s">
        <v>55</v>
      </c>
      <c r="J13611" s="11" t="s">
        <v>55</v>
      </c>
      <c r="K13611" s="11" t="str">
        <f>IFERROR(INDEX('EDC Component Dictionary'!$C$5:$C$37,MATCH('Rates Database'!J13611,'EDC Component Dictionary'!$B$5:$B$37,0)), "Energy Supply")</f>
        <v>Energy Supply</v>
      </c>
      <c r="L13611" s="12">
        <v>0.12996639999999901</v>
      </c>
      <c r="M13611" s="12"/>
    </row>
    <row r="13612" spans="1:13" x14ac:dyDescent="0.3">
      <c r="A13612" s="18">
        <v>13610</v>
      </c>
      <c r="B13612" s="18">
        <f t="shared" si="426"/>
        <v>2021</v>
      </c>
      <c r="C13612" s="17">
        <v>44317</v>
      </c>
      <c r="D13612" s="18" t="s">
        <v>314</v>
      </c>
      <c r="E13612" s="18" t="s">
        <v>337</v>
      </c>
      <c r="F13612" s="18" t="str">
        <f t="shared" si="425"/>
        <v>Boylston-Total Volumetric Charge-44317</v>
      </c>
      <c r="G13612" s="11" t="s">
        <v>131</v>
      </c>
      <c r="H13612" s="11" t="s">
        <v>55</v>
      </c>
      <c r="I13612" s="11" t="s">
        <v>55</v>
      </c>
      <c r="J13612" s="11" t="s">
        <v>55</v>
      </c>
      <c r="K13612" s="11" t="str">
        <f>IFERROR(INDEX('EDC Component Dictionary'!$C$5:$C$37,MATCH('Rates Database'!J13612,'EDC Component Dictionary'!$B$5:$B$37,0)), "Energy Supply")</f>
        <v>Energy Supply</v>
      </c>
      <c r="L13612" s="12">
        <v>0.13650000000000001</v>
      </c>
      <c r="M13612" s="12"/>
    </row>
    <row r="13613" spans="1:13" x14ac:dyDescent="0.3">
      <c r="A13613" s="18">
        <v>13611</v>
      </c>
      <c r="B13613" s="18">
        <f t="shared" si="426"/>
        <v>2021</v>
      </c>
      <c r="C13613" s="17">
        <v>44317</v>
      </c>
      <c r="D13613" s="18" t="s">
        <v>314</v>
      </c>
      <c r="E13613" s="18" t="s">
        <v>338</v>
      </c>
      <c r="F13613" s="18" t="str">
        <f t="shared" si="425"/>
        <v>Princeton-Total Volumetric Charge-44317</v>
      </c>
      <c r="G13613" s="11" t="s">
        <v>131</v>
      </c>
      <c r="H13613" s="11" t="s">
        <v>55</v>
      </c>
      <c r="I13613" s="11" t="s">
        <v>55</v>
      </c>
      <c r="J13613" s="11" t="s">
        <v>55</v>
      </c>
      <c r="K13613" s="11" t="str">
        <f>IFERROR(INDEX('EDC Component Dictionary'!$C$5:$C$37,MATCH('Rates Database'!J13613,'EDC Component Dictionary'!$B$5:$B$37,0)), "Energy Supply")</f>
        <v>Energy Supply</v>
      </c>
      <c r="L13613" s="12">
        <v>0.235124999999999</v>
      </c>
      <c r="M13613" s="12"/>
    </row>
    <row r="13614" spans="1:13" x14ac:dyDescent="0.3">
      <c r="A13614" s="18">
        <v>13612</v>
      </c>
      <c r="B13614" s="18">
        <f t="shared" si="426"/>
        <v>2021</v>
      </c>
      <c r="C13614" s="17">
        <v>44317</v>
      </c>
      <c r="D13614" s="18" t="s">
        <v>314</v>
      </c>
      <c r="E13614" s="18" t="s">
        <v>339</v>
      </c>
      <c r="F13614" s="18" t="str">
        <f t="shared" si="425"/>
        <v>Rowley-Total Volumetric Charge-44317</v>
      </c>
      <c r="G13614" s="11" t="s">
        <v>131</v>
      </c>
      <c r="H13614" s="11" t="s">
        <v>55</v>
      </c>
      <c r="I13614" s="11" t="s">
        <v>55</v>
      </c>
      <c r="J13614" s="11" t="s">
        <v>55</v>
      </c>
      <c r="K13614" s="11" t="str">
        <f>IFERROR(INDEX('EDC Component Dictionary'!$C$5:$C$37,MATCH('Rates Database'!J13614,'EDC Component Dictionary'!$B$5:$B$37,0)), "Energy Supply")</f>
        <v>Energy Supply</v>
      </c>
      <c r="L13614" s="12">
        <v>0.17349999999999999</v>
      </c>
      <c r="M13614" s="12"/>
    </row>
    <row r="13615" spans="1:13" x14ac:dyDescent="0.3">
      <c r="A13615" s="18">
        <v>13613</v>
      </c>
      <c r="B13615" s="18">
        <f t="shared" si="426"/>
        <v>2021</v>
      </c>
      <c r="C13615" s="17">
        <v>44317</v>
      </c>
      <c r="D13615" s="18" t="s">
        <v>314</v>
      </c>
      <c r="E13615" s="18" t="s">
        <v>340</v>
      </c>
      <c r="F13615" s="18" t="str">
        <f t="shared" si="425"/>
        <v>Wakefield-Total Volumetric Charge-44317</v>
      </c>
      <c r="G13615" s="11" t="s">
        <v>131</v>
      </c>
      <c r="H13615" s="11" t="s">
        <v>55</v>
      </c>
      <c r="I13615" s="11" t="s">
        <v>55</v>
      </c>
      <c r="J13615" s="11" t="s">
        <v>55</v>
      </c>
      <c r="K13615" s="11" t="str">
        <f>IFERROR(INDEX('EDC Component Dictionary'!$C$5:$C$37,MATCH('Rates Database'!J13615,'EDC Component Dictionary'!$B$5:$B$37,0)), "Energy Supply")</f>
        <v>Energy Supply</v>
      </c>
      <c r="L13615" s="12">
        <v>0.155</v>
      </c>
      <c r="M13615" s="12"/>
    </row>
    <row r="13616" spans="1:13" x14ac:dyDescent="0.3">
      <c r="A13616" s="18">
        <v>13614</v>
      </c>
      <c r="B13616" s="18">
        <f t="shared" si="426"/>
        <v>2021</v>
      </c>
      <c r="C13616" s="17">
        <v>44317</v>
      </c>
      <c r="D13616" s="18" t="s">
        <v>314</v>
      </c>
      <c r="E13616" s="18" t="s">
        <v>341</v>
      </c>
      <c r="F13616" s="18" t="str">
        <f t="shared" si="425"/>
        <v>Hull-Total Volumetric Charge-44317</v>
      </c>
      <c r="G13616" s="11" t="s">
        <v>131</v>
      </c>
      <c r="H13616" s="11" t="s">
        <v>55</v>
      </c>
      <c r="I13616" s="11" t="s">
        <v>55</v>
      </c>
      <c r="J13616" s="11" t="s">
        <v>55</v>
      </c>
      <c r="K13616" s="11" t="str">
        <f>IFERROR(INDEX('EDC Component Dictionary'!$C$5:$C$37,MATCH('Rates Database'!J13616,'EDC Component Dictionary'!$B$5:$B$37,0)), "Energy Supply")</f>
        <v>Energy Supply</v>
      </c>
      <c r="L13616" s="12">
        <v>0.154199999999999</v>
      </c>
      <c r="M13616" s="12"/>
    </row>
    <row r="13617" spans="1:13" x14ac:dyDescent="0.3">
      <c r="A13617" s="18">
        <v>13615</v>
      </c>
      <c r="B13617" s="18">
        <f t="shared" si="426"/>
        <v>2021</v>
      </c>
      <c r="C13617" s="17">
        <v>44317</v>
      </c>
      <c r="D13617" s="18" t="s">
        <v>314</v>
      </c>
      <c r="E13617" s="18" t="s">
        <v>342</v>
      </c>
      <c r="F13617" s="18" t="str">
        <f t="shared" si="425"/>
        <v>North Attleborough-Total Volumetric Charge-44317</v>
      </c>
      <c r="G13617" s="11" t="s">
        <v>131</v>
      </c>
      <c r="H13617" s="11" t="s">
        <v>55</v>
      </c>
      <c r="I13617" s="11" t="s">
        <v>55</v>
      </c>
      <c r="J13617" s="11" t="s">
        <v>55</v>
      </c>
      <c r="K13617" s="11" t="str">
        <f>IFERROR(INDEX('EDC Component Dictionary'!$C$5:$C$37,MATCH('Rates Database'!J13617,'EDC Component Dictionary'!$B$5:$B$37,0)), "Energy Supply")</f>
        <v>Energy Supply</v>
      </c>
      <c r="L13617" s="12">
        <v>0.14615999999999901</v>
      </c>
      <c r="M13617" s="12"/>
    </row>
    <row r="13618" spans="1:13" x14ac:dyDescent="0.3">
      <c r="A13618" s="18">
        <v>13616</v>
      </c>
      <c r="B13618" s="18">
        <f t="shared" si="426"/>
        <v>2021</v>
      </c>
      <c r="C13618" s="17">
        <v>44317</v>
      </c>
      <c r="D13618" s="18" t="s">
        <v>314</v>
      </c>
      <c r="E13618" s="18" t="s">
        <v>343</v>
      </c>
      <c r="F13618" s="18" t="str">
        <f t="shared" si="425"/>
        <v>Holden-Total Volumetric Charge-44317</v>
      </c>
      <c r="G13618" s="11" t="s">
        <v>131</v>
      </c>
      <c r="H13618" s="11" t="s">
        <v>55</v>
      </c>
      <c r="I13618" s="11" t="s">
        <v>55</v>
      </c>
      <c r="J13618" s="11" t="s">
        <v>55</v>
      </c>
      <c r="K13618" s="11" t="str">
        <f>IFERROR(INDEX('EDC Component Dictionary'!$C$5:$C$37,MATCH('Rates Database'!J13618,'EDC Component Dictionary'!$B$5:$B$37,0)), "Energy Supply")</f>
        <v>Energy Supply</v>
      </c>
      <c r="L13618" s="12">
        <v>0.12966999999999901</v>
      </c>
      <c r="M13618" s="12"/>
    </row>
    <row r="13619" spans="1:13" x14ac:dyDescent="0.3">
      <c r="A13619" s="18">
        <v>13617</v>
      </c>
      <c r="B13619" s="18">
        <f t="shared" si="426"/>
        <v>2021</v>
      </c>
      <c r="C13619" s="17">
        <v>44317</v>
      </c>
      <c r="D13619" s="18" t="s">
        <v>314</v>
      </c>
      <c r="E13619" s="18" t="s">
        <v>344</v>
      </c>
      <c r="F13619" s="18" t="str">
        <f t="shared" si="425"/>
        <v>Norwood-Total Volumetric Charge-44317</v>
      </c>
      <c r="G13619" s="11" t="s">
        <v>131</v>
      </c>
      <c r="H13619" s="11" t="s">
        <v>55</v>
      </c>
      <c r="I13619" s="11" t="s">
        <v>55</v>
      </c>
      <c r="J13619" s="11" t="s">
        <v>55</v>
      </c>
      <c r="K13619" s="11" t="str">
        <f>IFERROR(INDEX('EDC Component Dictionary'!$C$5:$C$37,MATCH('Rates Database'!J13619,'EDC Component Dictionary'!$B$5:$B$37,0)), "Energy Supply")</f>
        <v>Energy Supply</v>
      </c>
      <c r="L13619" s="12">
        <v>0.15942999999999999</v>
      </c>
      <c r="M13619" s="12"/>
    </row>
    <row r="13620" spans="1:13" x14ac:dyDescent="0.3">
      <c r="A13620" s="18">
        <v>13618</v>
      </c>
      <c r="B13620" s="18">
        <f t="shared" si="426"/>
        <v>2021</v>
      </c>
      <c r="C13620" s="17">
        <v>44317</v>
      </c>
      <c r="D13620" s="18" t="s">
        <v>314</v>
      </c>
      <c r="E13620" s="18" t="s">
        <v>345</v>
      </c>
      <c r="F13620" s="18" t="str">
        <f t="shared" si="425"/>
        <v>Russell-Total Volumetric Charge-44317</v>
      </c>
      <c r="G13620" s="11" t="s">
        <v>131</v>
      </c>
      <c r="H13620" s="11" t="s">
        <v>55</v>
      </c>
      <c r="I13620" s="11" t="s">
        <v>55</v>
      </c>
      <c r="J13620" s="11" t="s">
        <v>55</v>
      </c>
      <c r="K13620" s="11" t="str">
        <f>IFERROR(INDEX('EDC Component Dictionary'!$C$5:$C$37,MATCH('Rates Database'!J13620,'EDC Component Dictionary'!$B$5:$B$37,0)), "Energy Supply")</f>
        <v>Energy Supply</v>
      </c>
      <c r="L13620" s="12">
        <v>0.17399999999999999</v>
      </c>
      <c r="M13620" s="12"/>
    </row>
    <row r="13621" spans="1:13" x14ac:dyDescent="0.3">
      <c r="A13621" s="18">
        <v>13619</v>
      </c>
      <c r="B13621" s="18">
        <f t="shared" si="426"/>
        <v>2021</v>
      </c>
      <c r="C13621" s="17">
        <v>44317</v>
      </c>
      <c r="D13621" s="18" t="s">
        <v>314</v>
      </c>
      <c r="E13621" s="18" t="s">
        <v>346</v>
      </c>
      <c r="F13621" s="18" t="str">
        <f t="shared" si="425"/>
        <v>Chester-Total Volumetric Charge-44317</v>
      </c>
      <c r="G13621" s="11" t="s">
        <v>131</v>
      </c>
      <c r="H13621" s="11" t="s">
        <v>55</v>
      </c>
      <c r="I13621" s="11" t="s">
        <v>55</v>
      </c>
      <c r="J13621" s="11" t="s">
        <v>55</v>
      </c>
      <c r="K13621" s="11" t="str">
        <f>IFERROR(INDEX('EDC Component Dictionary'!$C$5:$C$37,MATCH('Rates Database'!J13621,'EDC Component Dictionary'!$B$5:$B$37,0)), "Energy Supply")</f>
        <v>Energy Supply</v>
      </c>
      <c r="L13621" s="12">
        <v>0.195661999999999</v>
      </c>
      <c r="M13621" s="12"/>
    </row>
    <row r="13622" spans="1:13" x14ac:dyDescent="0.3">
      <c r="A13622" s="18">
        <v>13620</v>
      </c>
      <c r="B13622" s="18">
        <f t="shared" si="426"/>
        <v>2023</v>
      </c>
      <c r="C13622" s="17">
        <v>45078</v>
      </c>
      <c r="D13622" s="18" t="s">
        <v>314</v>
      </c>
      <c r="E13622" s="18" t="s">
        <v>315</v>
      </c>
      <c r="F13622" s="18" t="str">
        <f t="shared" si="425"/>
        <v>Holyoke-Total Volumetric Charge-45078</v>
      </c>
      <c r="G13622" s="11" t="s">
        <v>131</v>
      </c>
      <c r="H13622" s="11" t="s">
        <v>55</v>
      </c>
      <c r="I13622" s="11" t="s">
        <v>55</v>
      </c>
      <c r="J13622" s="11" t="s">
        <v>55</v>
      </c>
      <c r="K13622" s="11" t="str">
        <f>IFERROR(INDEX('EDC Component Dictionary'!$C$5:$C$37,MATCH('Rates Database'!J13622,'EDC Component Dictionary'!$B$5:$B$37,0)), "Energy Supply")</f>
        <v>Energy Supply</v>
      </c>
      <c r="L13622" s="12">
        <v>0.147703999999999</v>
      </c>
      <c r="M13622" s="12"/>
    </row>
    <row r="13623" spans="1:13" x14ac:dyDescent="0.3">
      <c r="A13623" s="18">
        <v>13621</v>
      </c>
      <c r="B13623" s="18">
        <f t="shared" si="426"/>
        <v>2023</v>
      </c>
      <c r="C13623" s="17">
        <v>45078</v>
      </c>
      <c r="D13623" s="18" t="s">
        <v>314</v>
      </c>
      <c r="E13623" s="18" t="s">
        <v>316</v>
      </c>
      <c r="F13623" s="18" t="str">
        <f t="shared" si="425"/>
        <v>West Boylston-Total Volumetric Charge-45078</v>
      </c>
      <c r="G13623" s="11" t="s">
        <v>131</v>
      </c>
      <c r="H13623" s="11" t="s">
        <v>55</v>
      </c>
      <c r="I13623" s="11" t="s">
        <v>55</v>
      </c>
      <c r="J13623" s="11" t="s">
        <v>55</v>
      </c>
      <c r="K13623" s="11" t="str">
        <f>IFERROR(INDEX('EDC Component Dictionary'!$C$5:$C$37,MATCH('Rates Database'!J13623,'EDC Component Dictionary'!$B$5:$B$37,0)), "Energy Supply")</f>
        <v>Energy Supply</v>
      </c>
      <c r="L13623" s="12">
        <v>0.13125999999999899</v>
      </c>
      <c r="M13623" s="12"/>
    </row>
    <row r="13624" spans="1:13" x14ac:dyDescent="0.3">
      <c r="A13624" s="18">
        <v>13622</v>
      </c>
      <c r="B13624" s="18">
        <f t="shared" si="426"/>
        <v>2023</v>
      </c>
      <c r="C13624" s="17">
        <v>45078</v>
      </c>
      <c r="D13624" s="18" t="s">
        <v>314</v>
      </c>
      <c r="E13624" s="18" t="s">
        <v>317</v>
      </c>
      <c r="F13624" s="18" t="str">
        <f t="shared" si="425"/>
        <v>Danvers-Total Volumetric Charge-45078</v>
      </c>
      <c r="G13624" s="11" t="s">
        <v>131</v>
      </c>
      <c r="H13624" s="11" t="s">
        <v>55</v>
      </c>
      <c r="I13624" s="11" t="s">
        <v>55</v>
      </c>
      <c r="J13624" s="11" t="s">
        <v>55</v>
      </c>
      <c r="K13624" s="11" t="str">
        <f>IFERROR(INDEX('EDC Component Dictionary'!$C$5:$C$37,MATCH('Rates Database'!J13624,'EDC Component Dictionary'!$B$5:$B$37,0)), "Energy Supply")</f>
        <v>Energy Supply</v>
      </c>
      <c r="L13624" s="12">
        <v>0.14959999999999901</v>
      </c>
      <c r="M13624" s="12"/>
    </row>
    <row r="13625" spans="1:13" x14ac:dyDescent="0.3">
      <c r="A13625" s="18">
        <v>13623</v>
      </c>
      <c r="B13625" s="18">
        <f t="shared" si="426"/>
        <v>2023</v>
      </c>
      <c r="C13625" s="17">
        <v>45078</v>
      </c>
      <c r="D13625" s="18" t="s">
        <v>314</v>
      </c>
      <c r="E13625" s="18" t="s">
        <v>318</v>
      </c>
      <c r="F13625" s="18" t="str">
        <f t="shared" si="425"/>
        <v>Peabody-Total Volumetric Charge-45078</v>
      </c>
      <c r="G13625" s="11" t="s">
        <v>131</v>
      </c>
      <c r="H13625" s="11" t="s">
        <v>55</v>
      </c>
      <c r="I13625" s="11" t="s">
        <v>55</v>
      </c>
      <c r="J13625" s="11" t="s">
        <v>55</v>
      </c>
      <c r="K13625" s="11" t="str">
        <f>IFERROR(INDEX('EDC Component Dictionary'!$C$5:$C$37,MATCH('Rates Database'!J13625,'EDC Component Dictionary'!$B$5:$B$37,0)), "Energy Supply")</f>
        <v>Energy Supply</v>
      </c>
      <c r="L13625" s="12">
        <v>0.13911999999999899</v>
      </c>
      <c r="M13625" s="12"/>
    </row>
    <row r="13626" spans="1:13" x14ac:dyDescent="0.3">
      <c r="A13626" s="18">
        <v>13624</v>
      </c>
      <c r="B13626" s="18">
        <f t="shared" si="426"/>
        <v>2023</v>
      </c>
      <c r="C13626" s="17">
        <v>45078</v>
      </c>
      <c r="D13626" s="18" t="s">
        <v>314</v>
      </c>
      <c r="E13626" s="18" t="s">
        <v>319</v>
      </c>
      <c r="F13626" s="18" t="str">
        <f t="shared" si="425"/>
        <v>Ashburnham-Total Volumetric Charge-45078</v>
      </c>
      <c r="G13626" s="11" t="s">
        <v>131</v>
      </c>
      <c r="H13626" s="11" t="s">
        <v>55</v>
      </c>
      <c r="I13626" s="11" t="s">
        <v>55</v>
      </c>
      <c r="J13626" s="11" t="s">
        <v>55</v>
      </c>
      <c r="K13626" s="11" t="str">
        <f>IFERROR(INDEX('EDC Component Dictionary'!$C$5:$C$37,MATCH('Rates Database'!J13626,'EDC Component Dictionary'!$B$5:$B$37,0)), "Energy Supply")</f>
        <v>Energy Supply</v>
      </c>
      <c r="L13626" s="12">
        <v>0.18869999999999901</v>
      </c>
      <c r="M13626" s="12"/>
    </row>
    <row r="13627" spans="1:13" x14ac:dyDescent="0.3">
      <c r="A13627" s="18">
        <v>13625</v>
      </c>
      <c r="B13627" s="18">
        <f t="shared" si="426"/>
        <v>2023</v>
      </c>
      <c r="C13627" s="17">
        <v>45078</v>
      </c>
      <c r="D13627" s="18" t="s">
        <v>314</v>
      </c>
      <c r="E13627" s="18" t="s">
        <v>320</v>
      </c>
      <c r="F13627" s="18" t="str">
        <f t="shared" si="425"/>
        <v>Mansfield-Total Volumetric Charge-45078</v>
      </c>
      <c r="G13627" s="11" t="s">
        <v>131</v>
      </c>
      <c r="H13627" s="11" t="s">
        <v>55</v>
      </c>
      <c r="I13627" s="11" t="s">
        <v>55</v>
      </c>
      <c r="J13627" s="11" t="s">
        <v>55</v>
      </c>
      <c r="K13627" s="11" t="str">
        <f>IFERROR(INDEX('EDC Component Dictionary'!$C$5:$C$37,MATCH('Rates Database'!J13627,'EDC Component Dictionary'!$B$5:$B$37,0)), "Energy Supply")</f>
        <v>Energy Supply</v>
      </c>
      <c r="L13627" s="12">
        <v>0.12876000000000001</v>
      </c>
      <c r="M13627" s="12"/>
    </row>
    <row r="13628" spans="1:13" x14ac:dyDescent="0.3">
      <c r="A13628" s="18">
        <v>13626</v>
      </c>
      <c r="B13628" s="18">
        <f t="shared" si="426"/>
        <v>2023</v>
      </c>
      <c r="C13628" s="17">
        <v>45078</v>
      </c>
      <c r="D13628" s="18" t="s">
        <v>314</v>
      </c>
      <c r="E13628" s="18" t="s">
        <v>321</v>
      </c>
      <c r="F13628" s="18" t="str">
        <f t="shared" si="425"/>
        <v>Braintree-Total Volumetric Charge-45078</v>
      </c>
      <c r="G13628" s="11" t="s">
        <v>131</v>
      </c>
      <c r="H13628" s="11" t="s">
        <v>55</v>
      </c>
      <c r="I13628" s="11" t="s">
        <v>55</v>
      </c>
      <c r="J13628" s="11" t="s">
        <v>55</v>
      </c>
      <c r="K13628" s="11" t="str">
        <f>IFERROR(INDEX('EDC Component Dictionary'!$C$5:$C$37,MATCH('Rates Database'!J13628,'EDC Component Dictionary'!$B$5:$B$37,0)), "Energy Supply")</f>
        <v>Energy Supply</v>
      </c>
      <c r="L13628" s="12">
        <v>0.15049899999999899</v>
      </c>
      <c r="M13628" s="12"/>
    </row>
    <row r="13629" spans="1:13" x14ac:dyDescent="0.3">
      <c r="A13629" s="18">
        <v>13627</v>
      </c>
      <c r="B13629" s="18">
        <f t="shared" si="426"/>
        <v>2023</v>
      </c>
      <c r="C13629" s="17">
        <v>45078</v>
      </c>
      <c r="D13629" s="18" t="s">
        <v>314</v>
      </c>
      <c r="E13629" s="18" t="s">
        <v>322</v>
      </c>
      <c r="F13629" s="18" t="str">
        <f t="shared" si="425"/>
        <v>Paxton-Total Volumetric Charge-45078</v>
      </c>
      <c r="G13629" s="11" t="s">
        <v>131</v>
      </c>
      <c r="H13629" s="11" t="s">
        <v>55</v>
      </c>
      <c r="I13629" s="11" t="s">
        <v>55</v>
      </c>
      <c r="J13629" s="11" t="s">
        <v>55</v>
      </c>
      <c r="K13629" s="11" t="str">
        <f>IFERROR(INDEX('EDC Component Dictionary'!$C$5:$C$37,MATCH('Rates Database'!J13629,'EDC Component Dictionary'!$B$5:$B$37,0)), "Energy Supply")</f>
        <v>Energy Supply</v>
      </c>
      <c r="L13629" s="12">
        <v>0.18562000000000001</v>
      </c>
      <c r="M13629" s="12"/>
    </row>
    <row r="13630" spans="1:13" x14ac:dyDescent="0.3">
      <c r="A13630" s="18">
        <v>13628</v>
      </c>
      <c r="B13630" s="18">
        <f t="shared" si="426"/>
        <v>2023</v>
      </c>
      <c r="C13630" s="17">
        <v>45078</v>
      </c>
      <c r="D13630" s="18" t="s">
        <v>314</v>
      </c>
      <c r="E13630" s="18" t="s">
        <v>323</v>
      </c>
      <c r="F13630" s="18" t="str">
        <f t="shared" si="425"/>
        <v>Templeton-Total Volumetric Charge-45078</v>
      </c>
      <c r="G13630" s="11" t="s">
        <v>131</v>
      </c>
      <c r="H13630" s="11" t="s">
        <v>55</v>
      </c>
      <c r="I13630" s="11" t="s">
        <v>55</v>
      </c>
      <c r="J13630" s="11" t="s">
        <v>55</v>
      </c>
      <c r="K13630" s="11" t="str">
        <f>IFERROR(INDEX('EDC Component Dictionary'!$C$5:$C$37,MATCH('Rates Database'!J13630,'EDC Component Dictionary'!$B$5:$B$37,0)), "Energy Supply")</f>
        <v>Energy Supply</v>
      </c>
      <c r="L13630" s="12">
        <v>0.14854999999999999</v>
      </c>
      <c r="M13630" s="12"/>
    </row>
    <row r="13631" spans="1:13" x14ac:dyDescent="0.3">
      <c r="A13631" s="18">
        <v>13629</v>
      </c>
      <c r="B13631" s="18">
        <f t="shared" si="426"/>
        <v>2023</v>
      </c>
      <c r="C13631" s="17">
        <v>45078</v>
      </c>
      <c r="D13631" s="18" t="s">
        <v>314</v>
      </c>
      <c r="E13631" s="18" t="s">
        <v>324</v>
      </c>
      <c r="F13631" s="18" t="str">
        <f t="shared" si="425"/>
        <v>Hudson-Total Volumetric Charge-45078</v>
      </c>
      <c r="G13631" s="11" t="s">
        <v>131</v>
      </c>
      <c r="H13631" s="11" t="s">
        <v>55</v>
      </c>
      <c r="I13631" s="11" t="s">
        <v>55</v>
      </c>
      <c r="J13631" s="11" t="s">
        <v>55</v>
      </c>
      <c r="K13631" s="11" t="str">
        <f>IFERROR(INDEX('EDC Component Dictionary'!$C$5:$C$37,MATCH('Rates Database'!J13631,'EDC Component Dictionary'!$B$5:$B$37,0)), "Energy Supply")</f>
        <v>Energy Supply</v>
      </c>
      <c r="L13631" s="12">
        <v>0.13469</v>
      </c>
      <c r="M13631" s="12"/>
    </row>
    <row r="13632" spans="1:13" x14ac:dyDescent="0.3">
      <c r="A13632" s="18">
        <v>13630</v>
      </c>
      <c r="B13632" s="18">
        <f t="shared" si="426"/>
        <v>2023</v>
      </c>
      <c r="C13632" s="17">
        <v>45078</v>
      </c>
      <c r="D13632" s="18" t="s">
        <v>314</v>
      </c>
      <c r="E13632" s="18" t="s">
        <v>325</v>
      </c>
      <c r="F13632" s="18" t="str">
        <f t="shared" si="425"/>
        <v>Reading-Total Volumetric Charge-45078</v>
      </c>
      <c r="G13632" s="11" t="s">
        <v>131</v>
      </c>
      <c r="H13632" s="11" t="s">
        <v>55</v>
      </c>
      <c r="I13632" s="11" t="s">
        <v>55</v>
      </c>
      <c r="J13632" s="11" t="s">
        <v>55</v>
      </c>
      <c r="K13632" s="11" t="str">
        <f>IFERROR(INDEX('EDC Component Dictionary'!$C$5:$C$37,MATCH('Rates Database'!J13632,'EDC Component Dictionary'!$B$5:$B$37,0)), "Energy Supply")</f>
        <v>Energy Supply</v>
      </c>
      <c r="L13632" s="12">
        <v>0.181923</v>
      </c>
      <c r="M13632" s="12"/>
    </row>
    <row r="13633" spans="1:13" x14ac:dyDescent="0.3">
      <c r="A13633" s="18">
        <v>13631</v>
      </c>
      <c r="B13633" s="18">
        <f t="shared" si="426"/>
        <v>2023</v>
      </c>
      <c r="C13633" s="17">
        <v>45078</v>
      </c>
      <c r="D13633" s="18" t="s">
        <v>314</v>
      </c>
      <c r="E13633" s="18" t="s">
        <v>326</v>
      </c>
      <c r="F13633" s="18" t="str">
        <f t="shared" si="425"/>
        <v>Shrewsbury-Total Volumetric Charge-45078</v>
      </c>
      <c r="G13633" s="11" t="s">
        <v>131</v>
      </c>
      <c r="H13633" s="11" t="s">
        <v>55</v>
      </c>
      <c r="I13633" s="11" t="s">
        <v>55</v>
      </c>
      <c r="J13633" s="11" t="s">
        <v>55</v>
      </c>
      <c r="K13633" s="11" t="str">
        <f>IFERROR(INDEX('EDC Component Dictionary'!$C$5:$C$37,MATCH('Rates Database'!J13633,'EDC Component Dictionary'!$B$5:$B$37,0)), "Energy Supply")</f>
        <v>Energy Supply</v>
      </c>
      <c r="L13633" s="12">
        <v>0.1794</v>
      </c>
      <c r="M13633" s="12"/>
    </row>
    <row r="13634" spans="1:13" x14ac:dyDescent="0.3">
      <c r="A13634" s="18">
        <v>13632</v>
      </c>
      <c r="B13634" s="18">
        <f t="shared" si="426"/>
        <v>2023</v>
      </c>
      <c r="C13634" s="17">
        <v>45078</v>
      </c>
      <c r="D13634" s="18" t="s">
        <v>314</v>
      </c>
      <c r="E13634" s="18" t="s">
        <v>327</v>
      </c>
      <c r="F13634" s="18" t="str">
        <f t="shared" si="425"/>
        <v>Ipswich-Total Volumetric Charge-45078</v>
      </c>
      <c r="G13634" s="11" t="s">
        <v>131</v>
      </c>
      <c r="H13634" s="11" t="s">
        <v>55</v>
      </c>
      <c r="I13634" s="11" t="s">
        <v>55</v>
      </c>
      <c r="J13634" s="11" t="s">
        <v>55</v>
      </c>
      <c r="K13634" s="11" t="str">
        <f>IFERROR(INDEX('EDC Component Dictionary'!$C$5:$C$37,MATCH('Rates Database'!J13634,'EDC Component Dictionary'!$B$5:$B$37,0)), "Energy Supply")</f>
        <v>Energy Supply</v>
      </c>
      <c r="L13634" s="12">
        <v>0.159</v>
      </c>
      <c r="M13634" s="12"/>
    </row>
    <row r="13635" spans="1:13" x14ac:dyDescent="0.3">
      <c r="A13635" s="18">
        <v>13633</v>
      </c>
      <c r="B13635" s="18">
        <f t="shared" si="426"/>
        <v>2023</v>
      </c>
      <c r="C13635" s="17">
        <v>45078</v>
      </c>
      <c r="D13635" s="18" t="s">
        <v>314</v>
      </c>
      <c r="E13635" s="18" t="s">
        <v>328</v>
      </c>
      <c r="F13635" s="18" t="str">
        <f t="shared" si="425"/>
        <v>Westfield-Total Volumetric Charge-45078</v>
      </c>
      <c r="G13635" s="11" t="s">
        <v>131</v>
      </c>
      <c r="H13635" s="11" t="s">
        <v>55</v>
      </c>
      <c r="I13635" s="11" t="s">
        <v>55</v>
      </c>
      <c r="J13635" s="11" t="s">
        <v>55</v>
      </c>
      <c r="K13635" s="11" t="str">
        <f>IFERROR(INDEX('EDC Component Dictionary'!$C$5:$C$37,MATCH('Rates Database'!J13635,'EDC Component Dictionary'!$B$5:$B$37,0)), "Energy Supply")</f>
        <v>Energy Supply</v>
      </c>
      <c r="L13635" s="12">
        <v>0.16083500000000001</v>
      </c>
      <c r="M13635" s="12"/>
    </row>
    <row r="13636" spans="1:13" x14ac:dyDescent="0.3">
      <c r="A13636" s="18">
        <v>13634</v>
      </c>
      <c r="B13636" s="18">
        <f t="shared" si="426"/>
        <v>2023</v>
      </c>
      <c r="C13636" s="17">
        <v>45078</v>
      </c>
      <c r="D13636" s="18" t="s">
        <v>314</v>
      </c>
      <c r="E13636" s="18" t="s">
        <v>329</v>
      </c>
      <c r="F13636" s="18" t="str">
        <f t="shared" ref="F13636:F13699" si="427">_xlfn.CONCAT(E13636,"-",J13636,"-",C13636)</f>
        <v>Merrimac-Total Volumetric Charge-45078</v>
      </c>
      <c r="G13636" s="11" t="s">
        <v>131</v>
      </c>
      <c r="H13636" s="11" t="s">
        <v>55</v>
      </c>
      <c r="I13636" s="11" t="s">
        <v>55</v>
      </c>
      <c r="J13636" s="11" t="s">
        <v>55</v>
      </c>
      <c r="K13636" s="11" t="str">
        <f>IFERROR(INDEX('EDC Component Dictionary'!$C$5:$C$37,MATCH('Rates Database'!J13636,'EDC Component Dictionary'!$B$5:$B$37,0)), "Energy Supply")</f>
        <v>Energy Supply</v>
      </c>
      <c r="L13636" s="12">
        <v>0.17313000000000001</v>
      </c>
      <c r="M13636" s="12"/>
    </row>
    <row r="13637" spans="1:13" x14ac:dyDescent="0.3">
      <c r="A13637" s="18">
        <v>13635</v>
      </c>
      <c r="B13637" s="18">
        <f t="shared" si="426"/>
        <v>2023</v>
      </c>
      <c r="C13637" s="17">
        <v>45078</v>
      </c>
      <c r="D13637" s="18" t="s">
        <v>314</v>
      </c>
      <c r="E13637" s="18" t="s">
        <v>330</v>
      </c>
      <c r="F13637" s="18" t="str">
        <f t="shared" si="427"/>
        <v>Chicopee-Total Volumetric Charge-45078</v>
      </c>
      <c r="G13637" s="11" t="s">
        <v>131</v>
      </c>
      <c r="H13637" s="11" t="s">
        <v>55</v>
      </c>
      <c r="I13637" s="11" t="s">
        <v>55</v>
      </c>
      <c r="J13637" s="11" t="s">
        <v>55</v>
      </c>
      <c r="K13637" s="11" t="str">
        <f>IFERROR(INDEX('EDC Component Dictionary'!$C$5:$C$37,MATCH('Rates Database'!J13637,'EDC Component Dictionary'!$B$5:$B$37,0)), "Energy Supply")</f>
        <v>Energy Supply</v>
      </c>
      <c r="L13637" s="12">
        <v>0.17373999999999901</v>
      </c>
      <c r="M13637" s="12"/>
    </row>
    <row r="13638" spans="1:13" x14ac:dyDescent="0.3">
      <c r="A13638" s="18">
        <v>13636</v>
      </c>
      <c r="B13638" s="18">
        <f t="shared" si="426"/>
        <v>2023</v>
      </c>
      <c r="C13638" s="17">
        <v>45078</v>
      </c>
      <c r="D13638" s="18" t="s">
        <v>314</v>
      </c>
      <c r="E13638" s="18" t="s">
        <v>331</v>
      </c>
      <c r="F13638" s="18" t="str">
        <f t="shared" si="427"/>
        <v>Marblehead-Total Volumetric Charge-45078</v>
      </c>
      <c r="G13638" s="11" t="s">
        <v>131</v>
      </c>
      <c r="H13638" s="11" t="s">
        <v>55</v>
      </c>
      <c r="I13638" s="11" t="s">
        <v>55</v>
      </c>
      <c r="J13638" s="11" t="s">
        <v>55</v>
      </c>
      <c r="K13638" s="11" t="str">
        <f>IFERROR(INDEX('EDC Component Dictionary'!$C$5:$C$37,MATCH('Rates Database'!J13638,'EDC Component Dictionary'!$B$5:$B$37,0)), "Energy Supply")</f>
        <v>Energy Supply</v>
      </c>
      <c r="L13638" s="12">
        <v>0.2019</v>
      </c>
      <c r="M13638" s="12"/>
    </row>
    <row r="13639" spans="1:13" x14ac:dyDescent="0.3">
      <c r="A13639" s="18">
        <v>13637</v>
      </c>
      <c r="B13639" s="18">
        <f t="shared" si="426"/>
        <v>2023</v>
      </c>
      <c r="C13639" s="17">
        <v>45078</v>
      </c>
      <c r="D13639" s="18" t="s">
        <v>314</v>
      </c>
      <c r="E13639" s="18" t="s">
        <v>332</v>
      </c>
      <c r="F13639" s="18" t="str">
        <f t="shared" si="427"/>
        <v>Hingham-Total Volumetric Charge-45078</v>
      </c>
      <c r="G13639" s="11" t="s">
        <v>131</v>
      </c>
      <c r="H13639" s="11" t="s">
        <v>55</v>
      </c>
      <c r="I13639" s="11" t="s">
        <v>55</v>
      </c>
      <c r="J13639" s="11" t="s">
        <v>55</v>
      </c>
      <c r="K13639" s="11" t="str">
        <f>IFERROR(INDEX('EDC Component Dictionary'!$C$5:$C$37,MATCH('Rates Database'!J13639,'EDC Component Dictionary'!$B$5:$B$37,0)), "Energy Supply")</f>
        <v>Energy Supply</v>
      </c>
      <c r="L13639" s="12">
        <v>0.18080399999999999</v>
      </c>
      <c r="M13639" s="12"/>
    </row>
    <row r="13640" spans="1:13" x14ac:dyDescent="0.3">
      <c r="A13640" s="18">
        <v>13638</v>
      </c>
      <c r="B13640" s="18">
        <f t="shared" si="426"/>
        <v>2023</v>
      </c>
      <c r="C13640" s="17">
        <v>45078</v>
      </c>
      <c r="D13640" s="18" t="s">
        <v>314</v>
      </c>
      <c r="E13640" s="18" t="s">
        <v>333</v>
      </c>
      <c r="F13640" s="18" t="str">
        <f t="shared" si="427"/>
        <v>South Hadley-Total Volumetric Charge-45078</v>
      </c>
      <c r="G13640" s="11" t="s">
        <v>131</v>
      </c>
      <c r="H13640" s="11" t="s">
        <v>55</v>
      </c>
      <c r="I13640" s="11" t="s">
        <v>55</v>
      </c>
      <c r="J13640" s="11" t="s">
        <v>55</v>
      </c>
      <c r="K13640" s="11" t="str">
        <f>IFERROR(INDEX('EDC Component Dictionary'!$C$5:$C$37,MATCH('Rates Database'!J13640,'EDC Component Dictionary'!$B$5:$B$37,0)), "Energy Supply")</f>
        <v>Energy Supply</v>
      </c>
      <c r="L13640" s="12">
        <v>0.1442552</v>
      </c>
      <c r="M13640" s="12"/>
    </row>
    <row r="13641" spans="1:13" x14ac:dyDescent="0.3">
      <c r="A13641" s="18">
        <v>13639</v>
      </c>
      <c r="B13641" s="18">
        <f t="shared" si="426"/>
        <v>2023</v>
      </c>
      <c r="C13641" s="17">
        <v>45078</v>
      </c>
      <c r="D13641" s="18" t="s">
        <v>314</v>
      </c>
      <c r="E13641" s="18" t="s">
        <v>334</v>
      </c>
      <c r="F13641" s="18" t="str">
        <f t="shared" si="427"/>
        <v>Georgetown-Total Volumetric Charge-45078</v>
      </c>
      <c r="G13641" s="11" t="s">
        <v>131</v>
      </c>
      <c r="H13641" s="11" t="s">
        <v>55</v>
      </c>
      <c r="I13641" s="11" t="s">
        <v>55</v>
      </c>
      <c r="J13641" s="11" t="s">
        <v>55</v>
      </c>
      <c r="K13641" s="11" t="str">
        <f>IFERROR(INDEX('EDC Component Dictionary'!$C$5:$C$37,MATCH('Rates Database'!J13641,'EDC Component Dictionary'!$B$5:$B$37,0)), "Energy Supply")</f>
        <v>Energy Supply</v>
      </c>
      <c r="L13641" s="12">
        <v>0.17379500000000001</v>
      </c>
      <c r="M13641" s="12"/>
    </row>
    <row r="13642" spans="1:13" x14ac:dyDescent="0.3">
      <c r="A13642" s="18">
        <v>13640</v>
      </c>
      <c r="B13642" s="18">
        <f t="shared" si="426"/>
        <v>2023</v>
      </c>
      <c r="C13642" s="17">
        <v>45078</v>
      </c>
      <c r="D13642" s="18" t="s">
        <v>314</v>
      </c>
      <c r="E13642" s="18" t="s">
        <v>335</v>
      </c>
      <c r="F13642" s="18" t="str">
        <f t="shared" si="427"/>
        <v>Sterling-Total Volumetric Charge-45078</v>
      </c>
      <c r="G13642" s="11" t="s">
        <v>131</v>
      </c>
      <c r="H13642" s="11" t="s">
        <v>55</v>
      </c>
      <c r="I13642" s="11" t="s">
        <v>55</v>
      </c>
      <c r="J13642" s="11" t="s">
        <v>55</v>
      </c>
      <c r="K13642" s="11" t="str">
        <f>IFERROR(INDEX('EDC Component Dictionary'!$C$5:$C$37,MATCH('Rates Database'!J13642,'EDC Component Dictionary'!$B$5:$B$37,0)), "Energy Supply")</f>
        <v>Energy Supply</v>
      </c>
      <c r="L13642" s="12">
        <v>0.14255000000000001</v>
      </c>
      <c r="M13642" s="12"/>
    </row>
    <row r="13643" spans="1:13" x14ac:dyDescent="0.3">
      <c r="A13643" s="18">
        <v>13641</v>
      </c>
      <c r="B13643" s="18">
        <f t="shared" si="426"/>
        <v>2023</v>
      </c>
      <c r="C13643" s="17">
        <v>45078</v>
      </c>
      <c r="D13643" s="18" t="s">
        <v>314</v>
      </c>
      <c r="E13643" s="18" t="s">
        <v>336</v>
      </c>
      <c r="F13643" s="18" t="str">
        <f t="shared" si="427"/>
        <v>Littleton-Total Volumetric Charge-45078</v>
      </c>
      <c r="G13643" s="11" t="s">
        <v>131</v>
      </c>
      <c r="H13643" s="11" t="s">
        <v>55</v>
      </c>
      <c r="I13643" s="11" t="s">
        <v>55</v>
      </c>
      <c r="J13643" s="11" t="s">
        <v>55</v>
      </c>
      <c r="K13643" s="11" t="str">
        <f>IFERROR(INDEX('EDC Component Dictionary'!$C$5:$C$37,MATCH('Rates Database'!J13643,'EDC Component Dictionary'!$B$5:$B$37,0)), "Energy Supply")</f>
        <v>Energy Supply</v>
      </c>
      <c r="L13643" s="12">
        <v>0.1374263</v>
      </c>
      <c r="M13643" s="12"/>
    </row>
    <row r="13644" spans="1:13" x14ac:dyDescent="0.3">
      <c r="A13644" s="18">
        <v>13642</v>
      </c>
      <c r="B13644" s="18">
        <f t="shared" si="426"/>
        <v>2023</v>
      </c>
      <c r="C13644" s="17">
        <v>45078</v>
      </c>
      <c r="D13644" s="18" t="s">
        <v>314</v>
      </c>
      <c r="E13644" s="18" t="s">
        <v>337</v>
      </c>
      <c r="F13644" s="18" t="str">
        <f t="shared" si="427"/>
        <v>Boylston-Total Volumetric Charge-45078</v>
      </c>
      <c r="G13644" s="11" t="s">
        <v>131</v>
      </c>
      <c r="H13644" s="11" t="s">
        <v>55</v>
      </c>
      <c r="I13644" s="11" t="s">
        <v>55</v>
      </c>
      <c r="J13644" s="11" t="s">
        <v>55</v>
      </c>
      <c r="K13644" s="11" t="str">
        <f>IFERROR(INDEX('EDC Component Dictionary'!$C$5:$C$37,MATCH('Rates Database'!J13644,'EDC Component Dictionary'!$B$5:$B$37,0)), "Energy Supply")</f>
        <v>Energy Supply</v>
      </c>
      <c r="L13644" s="12">
        <v>0.13450000000000001</v>
      </c>
      <c r="M13644" s="12"/>
    </row>
    <row r="13645" spans="1:13" x14ac:dyDescent="0.3">
      <c r="A13645" s="18">
        <v>13643</v>
      </c>
      <c r="B13645" s="18">
        <f t="shared" si="426"/>
        <v>2023</v>
      </c>
      <c r="C13645" s="17">
        <v>45078</v>
      </c>
      <c r="D13645" s="18" t="s">
        <v>314</v>
      </c>
      <c r="E13645" s="18" t="s">
        <v>338</v>
      </c>
      <c r="F13645" s="18" t="str">
        <f t="shared" si="427"/>
        <v>Princeton-Total Volumetric Charge-45078</v>
      </c>
      <c r="G13645" s="11" t="s">
        <v>131</v>
      </c>
      <c r="H13645" s="11" t="s">
        <v>55</v>
      </c>
      <c r="I13645" s="11" t="s">
        <v>55</v>
      </c>
      <c r="J13645" s="11" t="s">
        <v>55</v>
      </c>
      <c r="K13645" s="11" t="str">
        <f>IFERROR(INDEX('EDC Component Dictionary'!$C$5:$C$37,MATCH('Rates Database'!J13645,'EDC Component Dictionary'!$B$5:$B$37,0)), "Energy Supply")</f>
        <v>Energy Supply</v>
      </c>
      <c r="L13645" s="12">
        <v>0.235124999999999</v>
      </c>
      <c r="M13645" s="12"/>
    </row>
    <row r="13646" spans="1:13" x14ac:dyDescent="0.3">
      <c r="A13646" s="18">
        <v>13644</v>
      </c>
      <c r="B13646" s="18">
        <f t="shared" si="426"/>
        <v>2023</v>
      </c>
      <c r="C13646" s="17">
        <v>45078</v>
      </c>
      <c r="D13646" s="18" t="s">
        <v>314</v>
      </c>
      <c r="E13646" s="18" t="s">
        <v>339</v>
      </c>
      <c r="F13646" s="18" t="str">
        <f t="shared" si="427"/>
        <v>Rowley-Total Volumetric Charge-45078</v>
      </c>
      <c r="G13646" s="11" t="s">
        <v>131</v>
      </c>
      <c r="H13646" s="11" t="s">
        <v>55</v>
      </c>
      <c r="I13646" s="11" t="s">
        <v>55</v>
      </c>
      <c r="J13646" s="11" t="s">
        <v>55</v>
      </c>
      <c r="K13646" s="11" t="str">
        <f>IFERROR(INDEX('EDC Component Dictionary'!$C$5:$C$37,MATCH('Rates Database'!J13646,'EDC Component Dictionary'!$B$5:$B$37,0)), "Energy Supply")</f>
        <v>Energy Supply</v>
      </c>
      <c r="L13646" s="12">
        <v>0.191</v>
      </c>
      <c r="M13646" s="12"/>
    </row>
    <row r="13647" spans="1:13" x14ac:dyDescent="0.3">
      <c r="A13647" s="18">
        <v>13645</v>
      </c>
      <c r="B13647" s="18">
        <f t="shared" si="426"/>
        <v>2023</v>
      </c>
      <c r="C13647" s="17">
        <v>45078</v>
      </c>
      <c r="D13647" s="18" t="s">
        <v>314</v>
      </c>
      <c r="E13647" s="18" t="s">
        <v>340</v>
      </c>
      <c r="F13647" s="18" t="str">
        <f t="shared" si="427"/>
        <v>Wakefield-Total Volumetric Charge-45078</v>
      </c>
      <c r="G13647" s="11" t="s">
        <v>131</v>
      </c>
      <c r="H13647" s="11" t="s">
        <v>55</v>
      </c>
      <c r="I13647" s="11" t="s">
        <v>55</v>
      </c>
      <c r="J13647" s="11" t="s">
        <v>55</v>
      </c>
      <c r="K13647" s="11" t="str">
        <f>IFERROR(INDEX('EDC Component Dictionary'!$C$5:$C$37,MATCH('Rates Database'!J13647,'EDC Component Dictionary'!$B$5:$B$37,0)), "Energy Supply")</f>
        <v>Energy Supply</v>
      </c>
      <c r="L13647" s="12">
        <v>0.20307999999999901</v>
      </c>
      <c r="M13647" s="12"/>
    </row>
    <row r="13648" spans="1:13" x14ac:dyDescent="0.3">
      <c r="A13648" s="18">
        <v>13646</v>
      </c>
      <c r="B13648" s="18">
        <f t="shared" si="426"/>
        <v>2023</v>
      </c>
      <c r="C13648" s="17">
        <v>45078</v>
      </c>
      <c r="D13648" s="18" t="s">
        <v>314</v>
      </c>
      <c r="E13648" s="18" t="s">
        <v>341</v>
      </c>
      <c r="F13648" s="18" t="str">
        <f t="shared" si="427"/>
        <v>Hull-Total Volumetric Charge-45078</v>
      </c>
      <c r="G13648" s="11" t="s">
        <v>131</v>
      </c>
      <c r="H13648" s="11" t="s">
        <v>55</v>
      </c>
      <c r="I13648" s="11" t="s">
        <v>55</v>
      </c>
      <c r="J13648" s="11" t="s">
        <v>55</v>
      </c>
      <c r="K13648" s="11" t="str">
        <f>IFERROR(INDEX('EDC Component Dictionary'!$C$5:$C$37,MATCH('Rates Database'!J13648,'EDC Component Dictionary'!$B$5:$B$37,0)), "Energy Supply")</f>
        <v>Energy Supply</v>
      </c>
      <c r="L13648" s="12">
        <v>0.1822</v>
      </c>
      <c r="M13648" s="12"/>
    </row>
    <row r="13649" spans="1:13" x14ac:dyDescent="0.3">
      <c r="A13649" s="18">
        <v>13647</v>
      </c>
      <c r="B13649" s="18">
        <f t="shared" si="426"/>
        <v>2023</v>
      </c>
      <c r="C13649" s="17">
        <v>45078</v>
      </c>
      <c r="D13649" s="18" t="s">
        <v>314</v>
      </c>
      <c r="E13649" s="18" t="s">
        <v>342</v>
      </c>
      <c r="F13649" s="18" t="str">
        <f t="shared" si="427"/>
        <v>North Attleborough-Total Volumetric Charge-45078</v>
      </c>
      <c r="G13649" s="11" t="s">
        <v>131</v>
      </c>
      <c r="H13649" s="11" t="s">
        <v>55</v>
      </c>
      <c r="I13649" s="11" t="s">
        <v>55</v>
      </c>
      <c r="J13649" s="11" t="s">
        <v>55</v>
      </c>
      <c r="K13649" s="11" t="str">
        <f>IFERROR(INDEX('EDC Component Dictionary'!$C$5:$C$37,MATCH('Rates Database'!J13649,'EDC Component Dictionary'!$B$5:$B$37,0)), "Energy Supply")</f>
        <v>Energy Supply</v>
      </c>
      <c r="L13649" s="12">
        <v>0.14615999999999901</v>
      </c>
      <c r="M13649" s="12"/>
    </row>
    <row r="13650" spans="1:13" x14ac:dyDescent="0.3">
      <c r="A13650" s="18">
        <v>13648</v>
      </c>
      <c r="B13650" s="18">
        <f t="shared" si="426"/>
        <v>2023</v>
      </c>
      <c r="C13650" s="17">
        <v>45078</v>
      </c>
      <c r="D13650" s="18" t="s">
        <v>314</v>
      </c>
      <c r="E13650" s="18" t="s">
        <v>343</v>
      </c>
      <c r="F13650" s="18" t="str">
        <f t="shared" si="427"/>
        <v>Holden-Total Volumetric Charge-45078</v>
      </c>
      <c r="G13650" s="11" t="s">
        <v>131</v>
      </c>
      <c r="H13650" s="11" t="s">
        <v>55</v>
      </c>
      <c r="I13650" s="11" t="s">
        <v>55</v>
      </c>
      <c r="J13650" s="11" t="s">
        <v>55</v>
      </c>
      <c r="K13650" s="11" t="str">
        <f>IFERROR(INDEX('EDC Component Dictionary'!$C$5:$C$37,MATCH('Rates Database'!J13650,'EDC Component Dictionary'!$B$5:$B$37,0)), "Energy Supply")</f>
        <v>Energy Supply</v>
      </c>
      <c r="L13650" s="12">
        <v>0.18124499999999999</v>
      </c>
      <c r="M13650" s="12"/>
    </row>
    <row r="13651" spans="1:13" x14ac:dyDescent="0.3">
      <c r="A13651" s="18">
        <v>13649</v>
      </c>
      <c r="B13651" s="18">
        <f t="shared" si="426"/>
        <v>2023</v>
      </c>
      <c r="C13651" s="17">
        <v>45078</v>
      </c>
      <c r="D13651" s="18" t="s">
        <v>314</v>
      </c>
      <c r="E13651" s="18" t="s">
        <v>344</v>
      </c>
      <c r="F13651" s="18" t="str">
        <f t="shared" si="427"/>
        <v>Norwood-Total Volumetric Charge-45078</v>
      </c>
      <c r="G13651" s="11" t="s">
        <v>131</v>
      </c>
      <c r="H13651" s="11" t="s">
        <v>55</v>
      </c>
      <c r="I13651" s="11" t="s">
        <v>55</v>
      </c>
      <c r="J13651" s="11" t="s">
        <v>55</v>
      </c>
      <c r="K13651" s="11" t="str">
        <f>IFERROR(INDEX('EDC Component Dictionary'!$C$5:$C$37,MATCH('Rates Database'!J13651,'EDC Component Dictionary'!$B$5:$B$37,0)), "Energy Supply")</f>
        <v>Energy Supply</v>
      </c>
      <c r="L13651" s="12">
        <v>0.15892999999999999</v>
      </c>
      <c r="M13651" s="12"/>
    </row>
    <row r="13652" spans="1:13" x14ac:dyDescent="0.3">
      <c r="A13652" s="18">
        <v>13650</v>
      </c>
      <c r="B13652" s="18">
        <f t="shared" si="426"/>
        <v>2023</v>
      </c>
      <c r="C13652" s="17">
        <v>45078</v>
      </c>
      <c r="D13652" s="18" t="s">
        <v>314</v>
      </c>
      <c r="E13652" s="18" t="s">
        <v>345</v>
      </c>
      <c r="F13652" s="18" t="str">
        <f t="shared" si="427"/>
        <v>Russell-Total Volumetric Charge-45078</v>
      </c>
      <c r="G13652" s="11" t="s">
        <v>131</v>
      </c>
      <c r="H13652" s="11" t="s">
        <v>55</v>
      </c>
      <c r="I13652" s="11" t="s">
        <v>55</v>
      </c>
      <c r="J13652" s="11" t="s">
        <v>55</v>
      </c>
      <c r="K13652" s="11" t="str">
        <f>IFERROR(INDEX('EDC Component Dictionary'!$C$5:$C$37,MATCH('Rates Database'!J13652,'EDC Component Dictionary'!$B$5:$B$37,0)), "Energy Supply")</f>
        <v>Energy Supply</v>
      </c>
      <c r="L13652" s="12">
        <v>0.17399999999999999</v>
      </c>
      <c r="M13652" s="12"/>
    </row>
    <row r="13653" spans="1:13" x14ac:dyDescent="0.3">
      <c r="A13653" s="18">
        <v>13651</v>
      </c>
      <c r="B13653" s="18">
        <f t="shared" si="426"/>
        <v>2023</v>
      </c>
      <c r="C13653" s="17">
        <v>45078</v>
      </c>
      <c r="D13653" s="18" t="s">
        <v>314</v>
      </c>
      <c r="E13653" s="18" t="s">
        <v>346</v>
      </c>
      <c r="F13653" s="18" t="str">
        <f t="shared" si="427"/>
        <v>Chester-Total Volumetric Charge-45078</v>
      </c>
      <c r="G13653" s="11" t="s">
        <v>131</v>
      </c>
      <c r="H13653" s="11" t="s">
        <v>55</v>
      </c>
      <c r="I13653" s="11" t="s">
        <v>55</v>
      </c>
      <c r="J13653" s="11" t="s">
        <v>55</v>
      </c>
      <c r="K13653" s="11" t="str">
        <f>IFERROR(INDEX('EDC Component Dictionary'!$C$5:$C$37,MATCH('Rates Database'!J13653,'EDC Component Dictionary'!$B$5:$B$37,0)), "Energy Supply")</f>
        <v>Energy Supply</v>
      </c>
      <c r="L13653" s="12">
        <v>0.199462</v>
      </c>
      <c r="M13653" s="12"/>
    </row>
    <row r="13654" spans="1:13" x14ac:dyDescent="0.3">
      <c r="A13654" s="18">
        <v>13652</v>
      </c>
      <c r="B13654" s="18">
        <f t="shared" ref="B13654:B13717" si="428">YEAR(C13654)</f>
        <v>2022</v>
      </c>
      <c r="C13654" s="17">
        <v>44562</v>
      </c>
      <c r="D13654" s="18" t="s">
        <v>314</v>
      </c>
      <c r="E13654" s="18" t="s">
        <v>315</v>
      </c>
      <c r="F13654" s="18" t="str">
        <f t="shared" si="427"/>
        <v>Holyoke-Total Volumetric Charge-44562</v>
      </c>
      <c r="G13654" s="11" t="s">
        <v>131</v>
      </c>
      <c r="H13654" s="11" t="s">
        <v>55</v>
      </c>
      <c r="I13654" s="11" t="s">
        <v>55</v>
      </c>
      <c r="J13654" s="11" t="s">
        <v>55</v>
      </c>
      <c r="K13654" s="11" t="str">
        <f>IFERROR(INDEX('EDC Component Dictionary'!$C$5:$C$37,MATCH('Rates Database'!J13654,'EDC Component Dictionary'!$B$5:$B$37,0)), "Energy Supply")</f>
        <v>Energy Supply</v>
      </c>
      <c r="L13654" s="12">
        <v>0.12851599999999999</v>
      </c>
      <c r="M13654" s="12"/>
    </row>
    <row r="13655" spans="1:13" x14ac:dyDescent="0.3">
      <c r="A13655" s="18">
        <v>13653</v>
      </c>
      <c r="B13655" s="18">
        <f t="shared" si="428"/>
        <v>2022</v>
      </c>
      <c r="C13655" s="17">
        <v>44562</v>
      </c>
      <c r="D13655" s="18" t="s">
        <v>314</v>
      </c>
      <c r="E13655" s="18" t="s">
        <v>316</v>
      </c>
      <c r="F13655" s="18" t="str">
        <f t="shared" si="427"/>
        <v>West Boylston-Total Volumetric Charge-44562</v>
      </c>
      <c r="G13655" s="11" t="s">
        <v>131</v>
      </c>
      <c r="H13655" s="11" t="s">
        <v>55</v>
      </c>
      <c r="I13655" s="11" t="s">
        <v>55</v>
      </c>
      <c r="J13655" s="11" t="s">
        <v>55</v>
      </c>
      <c r="K13655" s="11" t="str">
        <f>IFERROR(INDEX('EDC Component Dictionary'!$C$5:$C$37,MATCH('Rates Database'!J13655,'EDC Component Dictionary'!$B$5:$B$37,0)), "Energy Supply")</f>
        <v>Energy Supply</v>
      </c>
      <c r="L13655" s="12">
        <v>0.12175999999999899</v>
      </c>
      <c r="M13655" s="12"/>
    </row>
    <row r="13656" spans="1:13" x14ac:dyDescent="0.3">
      <c r="A13656" s="18">
        <v>13654</v>
      </c>
      <c r="B13656" s="18">
        <f t="shared" si="428"/>
        <v>2022</v>
      </c>
      <c r="C13656" s="17">
        <v>44562</v>
      </c>
      <c r="D13656" s="18" t="s">
        <v>314</v>
      </c>
      <c r="E13656" s="18" t="s">
        <v>317</v>
      </c>
      <c r="F13656" s="18" t="str">
        <f t="shared" si="427"/>
        <v>Danvers-Total Volumetric Charge-44562</v>
      </c>
      <c r="G13656" s="11" t="s">
        <v>131</v>
      </c>
      <c r="H13656" s="11" t="s">
        <v>55</v>
      </c>
      <c r="I13656" s="11" t="s">
        <v>55</v>
      </c>
      <c r="J13656" s="11" t="s">
        <v>55</v>
      </c>
      <c r="K13656" s="11" t="str">
        <f>IFERROR(INDEX('EDC Component Dictionary'!$C$5:$C$37,MATCH('Rates Database'!J13656,'EDC Component Dictionary'!$B$5:$B$37,0)), "Energy Supply")</f>
        <v>Energy Supply</v>
      </c>
      <c r="L13656" s="12">
        <v>0.13739999999999999</v>
      </c>
      <c r="M13656" s="12"/>
    </row>
    <row r="13657" spans="1:13" x14ac:dyDescent="0.3">
      <c r="A13657" s="18">
        <v>13655</v>
      </c>
      <c r="B13657" s="18">
        <f t="shared" si="428"/>
        <v>2022</v>
      </c>
      <c r="C13657" s="17">
        <v>44562</v>
      </c>
      <c r="D13657" s="18" t="s">
        <v>314</v>
      </c>
      <c r="E13657" s="18" t="s">
        <v>318</v>
      </c>
      <c r="F13657" s="18" t="str">
        <f t="shared" si="427"/>
        <v>Peabody-Total Volumetric Charge-44562</v>
      </c>
      <c r="G13657" s="11" t="s">
        <v>131</v>
      </c>
      <c r="H13657" s="11" t="s">
        <v>55</v>
      </c>
      <c r="I13657" s="11" t="s">
        <v>55</v>
      </c>
      <c r="J13657" s="11" t="s">
        <v>55</v>
      </c>
      <c r="K13657" s="11" t="str">
        <f>IFERROR(INDEX('EDC Component Dictionary'!$C$5:$C$37,MATCH('Rates Database'!J13657,'EDC Component Dictionary'!$B$5:$B$37,0)), "Energy Supply")</f>
        <v>Energy Supply</v>
      </c>
      <c r="L13657" s="12">
        <v>0.10662000000000001</v>
      </c>
      <c r="M13657" s="12"/>
    </row>
    <row r="13658" spans="1:13" x14ac:dyDescent="0.3">
      <c r="A13658" s="18">
        <v>13656</v>
      </c>
      <c r="B13658" s="18">
        <f t="shared" si="428"/>
        <v>2022</v>
      </c>
      <c r="C13658" s="17">
        <v>44562</v>
      </c>
      <c r="D13658" s="18" t="s">
        <v>314</v>
      </c>
      <c r="E13658" s="18" t="s">
        <v>319</v>
      </c>
      <c r="F13658" s="18" t="str">
        <f t="shared" si="427"/>
        <v>Ashburnham-Total Volumetric Charge-44562</v>
      </c>
      <c r="G13658" s="11" t="s">
        <v>131</v>
      </c>
      <c r="H13658" s="11" t="s">
        <v>55</v>
      </c>
      <c r="I13658" s="11" t="s">
        <v>55</v>
      </c>
      <c r="J13658" s="11" t="s">
        <v>55</v>
      </c>
      <c r="K13658" s="11" t="str">
        <f>IFERROR(INDEX('EDC Component Dictionary'!$C$5:$C$37,MATCH('Rates Database'!J13658,'EDC Component Dictionary'!$B$5:$B$37,0)), "Energy Supply")</f>
        <v>Energy Supply</v>
      </c>
      <c r="L13658" s="12">
        <v>0.13869999999999999</v>
      </c>
      <c r="M13658" s="12"/>
    </row>
    <row r="13659" spans="1:13" x14ac:dyDescent="0.3">
      <c r="A13659" s="18">
        <v>13657</v>
      </c>
      <c r="B13659" s="18">
        <f t="shared" si="428"/>
        <v>2022</v>
      </c>
      <c r="C13659" s="17">
        <v>44562</v>
      </c>
      <c r="D13659" s="18" t="s">
        <v>314</v>
      </c>
      <c r="E13659" s="18" t="s">
        <v>320</v>
      </c>
      <c r="F13659" s="18" t="str">
        <f t="shared" si="427"/>
        <v>Mansfield-Total Volumetric Charge-44562</v>
      </c>
      <c r="G13659" s="11" t="s">
        <v>131</v>
      </c>
      <c r="H13659" s="11" t="s">
        <v>55</v>
      </c>
      <c r="I13659" s="11" t="s">
        <v>55</v>
      </c>
      <c r="J13659" s="11" t="s">
        <v>55</v>
      </c>
      <c r="K13659" s="11" t="str">
        <f>IFERROR(INDEX('EDC Component Dictionary'!$C$5:$C$37,MATCH('Rates Database'!J13659,'EDC Component Dictionary'!$B$5:$B$37,0)), "Energy Supply")</f>
        <v>Energy Supply</v>
      </c>
      <c r="L13659" s="12">
        <v>0.10235999999999899</v>
      </c>
      <c r="M13659" s="12"/>
    </row>
    <row r="13660" spans="1:13" x14ac:dyDescent="0.3">
      <c r="A13660" s="18">
        <v>13658</v>
      </c>
      <c r="B13660" s="18">
        <f t="shared" si="428"/>
        <v>2022</v>
      </c>
      <c r="C13660" s="17">
        <v>44562</v>
      </c>
      <c r="D13660" s="18" t="s">
        <v>314</v>
      </c>
      <c r="E13660" s="18" t="s">
        <v>321</v>
      </c>
      <c r="F13660" s="18" t="str">
        <f t="shared" si="427"/>
        <v>Braintree-Total Volumetric Charge-44562</v>
      </c>
      <c r="G13660" s="11" t="s">
        <v>131</v>
      </c>
      <c r="H13660" s="11" t="s">
        <v>55</v>
      </c>
      <c r="I13660" s="11" t="s">
        <v>55</v>
      </c>
      <c r="J13660" s="11" t="s">
        <v>55</v>
      </c>
      <c r="K13660" s="11" t="str">
        <f>IFERROR(INDEX('EDC Component Dictionary'!$C$5:$C$37,MATCH('Rates Database'!J13660,'EDC Component Dictionary'!$B$5:$B$37,0)), "Energy Supply")</f>
        <v>Energy Supply</v>
      </c>
      <c r="L13660" s="12">
        <v>0.13549899999999901</v>
      </c>
      <c r="M13660" s="12"/>
    </row>
    <row r="13661" spans="1:13" x14ac:dyDescent="0.3">
      <c r="A13661" s="18">
        <v>13659</v>
      </c>
      <c r="B13661" s="18">
        <f t="shared" si="428"/>
        <v>2022</v>
      </c>
      <c r="C13661" s="17">
        <v>44562</v>
      </c>
      <c r="D13661" s="18" t="s">
        <v>314</v>
      </c>
      <c r="E13661" s="18" t="s">
        <v>322</v>
      </c>
      <c r="F13661" s="18" t="str">
        <f t="shared" si="427"/>
        <v>Paxton-Total Volumetric Charge-44562</v>
      </c>
      <c r="G13661" s="11" t="s">
        <v>131</v>
      </c>
      <c r="H13661" s="11" t="s">
        <v>55</v>
      </c>
      <c r="I13661" s="11" t="s">
        <v>55</v>
      </c>
      <c r="J13661" s="11" t="s">
        <v>55</v>
      </c>
      <c r="K13661" s="11" t="str">
        <f>IFERROR(INDEX('EDC Component Dictionary'!$C$5:$C$37,MATCH('Rates Database'!J13661,'EDC Component Dictionary'!$B$5:$B$37,0)), "Energy Supply")</f>
        <v>Energy Supply</v>
      </c>
      <c r="L13661" s="12">
        <v>0.13561999999999999</v>
      </c>
      <c r="M13661" s="12"/>
    </row>
    <row r="13662" spans="1:13" x14ac:dyDescent="0.3">
      <c r="A13662" s="18">
        <v>13660</v>
      </c>
      <c r="B13662" s="18">
        <f t="shared" si="428"/>
        <v>2022</v>
      </c>
      <c r="C13662" s="17">
        <v>44562</v>
      </c>
      <c r="D13662" s="18" t="s">
        <v>314</v>
      </c>
      <c r="E13662" s="18" t="s">
        <v>323</v>
      </c>
      <c r="F13662" s="18" t="str">
        <f t="shared" si="427"/>
        <v>Templeton-Total Volumetric Charge-44562</v>
      </c>
      <c r="G13662" s="11" t="s">
        <v>131</v>
      </c>
      <c r="H13662" s="11" t="s">
        <v>55</v>
      </c>
      <c r="I13662" s="11" t="s">
        <v>55</v>
      </c>
      <c r="J13662" s="11" t="s">
        <v>55</v>
      </c>
      <c r="K13662" s="11" t="str">
        <f>IFERROR(INDEX('EDC Component Dictionary'!$C$5:$C$37,MATCH('Rates Database'!J13662,'EDC Component Dictionary'!$B$5:$B$37,0)), "Energy Supply")</f>
        <v>Energy Supply</v>
      </c>
      <c r="L13662" s="12">
        <v>0.12862000000000001</v>
      </c>
      <c r="M13662" s="12"/>
    </row>
    <row r="13663" spans="1:13" x14ac:dyDescent="0.3">
      <c r="A13663" s="18">
        <v>13661</v>
      </c>
      <c r="B13663" s="18">
        <f t="shared" si="428"/>
        <v>2022</v>
      </c>
      <c r="C13663" s="17">
        <v>44562</v>
      </c>
      <c r="D13663" s="18" t="s">
        <v>314</v>
      </c>
      <c r="E13663" s="18" t="s">
        <v>324</v>
      </c>
      <c r="F13663" s="18" t="str">
        <f t="shared" si="427"/>
        <v>Hudson-Total Volumetric Charge-44562</v>
      </c>
      <c r="G13663" s="11" t="s">
        <v>131</v>
      </c>
      <c r="H13663" s="11" t="s">
        <v>55</v>
      </c>
      <c r="I13663" s="11" t="s">
        <v>55</v>
      </c>
      <c r="J13663" s="11" t="s">
        <v>55</v>
      </c>
      <c r="K13663" s="11" t="str">
        <f>IFERROR(INDEX('EDC Component Dictionary'!$C$5:$C$37,MATCH('Rates Database'!J13663,'EDC Component Dictionary'!$B$5:$B$37,0)), "Energy Supply")</f>
        <v>Energy Supply</v>
      </c>
      <c r="L13663" s="12">
        <v>0.119139999999999</v>
      </c>
      <c r="M13663" s="12"/>
    </row>
    <row r="13664" spans="1:13" x14ac:dyDescent="0.3">
      <c r="A13664" s="18">
        <v>13662</v>
      </c>
      <c r="B13664" s="18">
        <f t="shared" si="428"/>
        <v>2022</v>
      </c>
      <c r="C13664" s="17">
        <v>44562</v>
      </c>
      <c r="D13664" s="18" t="s">
        <v>314</v>
      </c>
      <c r="E13664" s="18" t="s">
        <v>325</v>
      </c>
      <c r="F13664" s="18" t="str">
        <f t="shared" si="427"/>
        <v>Reading-Total Volumetric Charge-44562</v>
      </c>
      <c r="G13664" s="11" t="s">
        <v>131</v>
      </c>
      <c r="H13664" s="11" t="s">
        <v>55</v>
      </c>
      <c r="I13664" s="11" t="s">
        <v>55</v>
      </c>
      <c r="J13664" s="11" t="s">
        <v>55</v>
      </c>
      <c r="K13664" s="11" t="str">
        <f>IFERROR(INDEX('EDC Component Dictionary'!$C$5:$C$37,MATCH('Rates Database'!J13664,'EDC Component Dictionary'!$B$5:$B$37,0)), "Energy Supply")</f>
        <v>Energy Supply</v>
      </c>
      <c r="L13664" s="12">
        <v>0.16311899999999999</v>
      </c>
      <c r="M13664" s="12"/>
    </row>
    <row r="13665" spans="1:13" x14ac:dyDescent="0.3">
      <c r="A13665" s="18">
        <v>13663</v>
      </c>
      <c r="B13665" s="18">
        <f t="shared" si="428"/>
        <v>2022</v>
      </c>
      <c r="C13665" s="17">
        <v>44562</v>
      </c>
      <c r="D13665" s="18" t="s">
        <v>314</v>
      </c>
      <c r="E13665" s="18" t="s">
        <v>326</v>
      </c>
      <c r="F13665" s="18" t="str">
        <f t="shared" si="427"/>
        <v>Shrewsbury-Total Volumetric Charge-44562</v>
      </c>
      <c r="G13665" s="11" t="s">
        <v>131</v>
      </c>
      <c r="H13665" s="11" t="s">
        <v>55</v>
      </c>
      <c r="I13665" s="11" t="s">
        <v>55</v>
      </c>
      <c r="J13665" s="11" t="s">
        <v>55</v>
      </c>
      <c r="K13665" s="11" t="str">
        <f>IFERROR(INDEX('EDC Component Dictionary'!$C$5:$C$37,MATCH('Rates Database'!J13665,'EDC Component Dictionary'!$B$5:$B$37,0)), "Energy Supply")</f>
        <v>Energy Supply</v>
      </c>
      <c r="L13665" s="12">
        <v>0.11516</v>
      </c>
      <c r="M13665" s="12"/>
    </row>
    <row r="13666" spans="1:13" x14ac:dyDescent="0.3">
      <c r="A13666" s="18">
        <v>13664</v>
      </c>
      <c r="B13666" s="18">
        <f t="shared" si="428"/>
        <v>2022</v>
      </c>
      <c r="C13666" s="17">
        <v>44562</v>
      </c>
      <c r="D13666" s="18" t="s">
        <v>314</v>
      </c>
      <c r="E13666" s="18" t="s">
        <v>327</v>
      </c>
      <c r="F13666" s="18" t="str">
        <f t="shared" si="427"/>
        <v>Ipswich-Total Volumetric Charge-44562</v>
      </c>
      <c r="G13666" s="11" t="s">
        <v>131</v>
      </c>
      <c r="H13666" s="11" t="s">
        <v>55</v>
      </c>
      <c r="I13666" s="11" t="s">
        <v>55</v>
      </c>
      <c r="J13666" s="11" t="s">
        <v>55</v>
      </c>
      <c r="K13666" s="11" t="str">
        <f>IFERROR(INDEX('EDC Component Dictionary'!$C$5:$C$37,MATCH('Rates Database'!J13666,'EDC Component Dictionary'!$B$5:$B$37,0)), "Energy Supply")</f>
        <v>Energy Supply</v>
      </c>
      <c r="L13666" s="12">
        <v>0.14799999999999999</v>
      </c>
      <c r="M13666" s="12"/>
    </row>
    <row r="13667" spans="1:13" x14ac:dyDescent="0.3">
      <c r="A13667" s="18">
        <v>13665</v>
      </c>
      <c r="B13667" s="18">
        <f t="shared" si="428"/>
        <v>2022</v>
      </c>
      <c r="C13667" s="17">
        <v>44562</v>
      </c>
      <c r="D13667" s="18" t="s">
        <v>314</v>
      </c>
      <c r="E13667" s="18" t="s">
        <v>328</v>
      </c>
      <c r="F13667" s="18" t="str">
        <f t="shared" si="427"/>
        <v>Westfield-Total Volumetric Charge-44562</v>
      </c>
      <c r="G13667" s="11" t="s">
        <v>131</v>
      </c>
      <c r="H13667" s="11" t="s">
        <v>55</v>
      </c>
      <c r="I13667" s="11" t="s">
        <v>55</v>
      </c>
      <c r="J13667" s="11" t="s">
        <v>55</v>
      </c>
      <c r="K13667" s="11" t="str">
        <f>IFERROR(INDEX('EDC Component Dictionary'!$C$5:$C$37,MATCH('Rates Database'!J13667,'EDC Component Dictionary'!$B$5:$B$37,0)), "Energy Supply")</f>
        <v>Energy Supply</v>
      </c>
      <c r="L13667" s="12">
        <v>0.13732249999999999</v>
      </c>
      <c r="M13667" s="12"/>
    </row>
    <row r="13668" spans="1:13" x14ac:dyDescent="0.3">
      <c r="A13668" s="18">
        <v>13666</v>
      </c>
      <c r="B13668" s="18">
        <f t="shared" si="428"/>
        <v>2022</v>
      </c>
      <c r="C13668" s="17">
        <v>44562</v>
      </c>
      <c r="D13668" s="18" t="s">
        <v>314</v>
      </c>
      <c r="E13668" s="18" t="s">
        <v>329</v>
      </c>
      <c r="F13668" s="18" t="str">
        <f t="shared" si="427"/>
        <v>Merrimac-Total Volumetric Charge-44562</v>
      </c>
      <c r="G13668" s="11" t="s">
        <v>131</v>
      </c>
      <c r="H13668" s="11" t="s">
        <v>55</v>
      </c>
      <c r="I13668" s="11" t="s">
        <v>55</v>
      </c>
      <c r="J13668" s="11" t="s">
        <v>55</v>
      </c>
      <c r="K13668" s="11" t="str">
        <f>IFERROR(INDEX('EDC Component Dictionary'!$C$5:$C$37,MATCH('Rates Database'!J13668,'EDC Component Dictionary'!$B$5:$B$37,0)), "Energy Supply")</f>
        <v>Energy Supply</v>
      </c>
      <c r="L13668" s="12">
        <v>0.15597999999999901</v>
      </c>
      <c r="M13668" s="12"/>
    </row>
    <row r="13669" spans="1:13" x14ac:dyDescent="0.3">
      <c r="A13669" s="18">
        <v>13667</v>
      </c>
      <c r="B13669" s="18">
        <f t="shared" si="428"/>
        <v>2022</v>
      </c>
      <c r="C13669" s="17">
        <v>44562</v>
      </c>
      <c r="D13669" s="18" t="s">
        <v>314</v>
      </c>
      <c r="E13669" s="18" t="s">
        <v>330</v>
      </c>
      <c r="F13669" s="18" t="str">
        <f t="shared" si="427"/>
        <v>Chicopee-Total Volumetric Charge-44562</v>
      </c>
      <c r="G13669" s="11" t="s">
        <v>131</v>
      </c>
      <c r="H13669" s="11" t="s">
        <v>55</v>
      </c>
      <c r="I13669" s="11" t="s">
        <v>55</v>
      </c>
      <c r="J13669" s="11" t="s">
        <v>55</v>
      </c>
      <c r="K13669" s="11" t="str">
        <f>IFERROR(INDEX('EDC Component Dictionary'!$C$5:$C$37,MATCH('Rates Database'!J13669,'EDC Component Dictionary'!$B$5:$B$37,0)), "Energy Supply")</f>
        <v>Energy Supply</v>
      </c>
      <c r="L13669" s="12">
        <v>0.13386999999999999</v>
      </c>
      <c r="M13669" s="12"/>
    </row>
    <row r="13670" spans="1:13" x14ac:dyDescent="0.3">
      <c r="A13670" s="18">
        <v>13668</v>
      </c>
      <c r="B13670" s="18">
        <f t="shared" si="428"/>
        <v>2022</v>
      </c>
      <c r="C13670" s="17">
        <v>44562</v>
      </c>
      <c r="D13670" s="18" t="s">
        <v>314</v>
      </c>
      <c r="E13670" s="18" t="s">
        <v>331</v>
      </c>
      <c r="F13670" s="18" t="str">
        <f t="shared" si="427"/>
        <v>Marblehead-Total Volumetric Charge-44562</v>
      </c>
      <c r="G13670" s="11" t="s">
        <v>131</v>
      </c>
      <c r="H13670" s="11" t="s">
        <v>55</v>
      </c>
      <c r="I13670" s="11" t="s">
        <v>55</v>
      </c>
      <c r="J13670" s="11" t="s">
        <v>55</v>
      </c>
      <c r="K13670" s="11" t="str">
        <f>IFERROR(INDEX('EDC Component Dictionary'!$C$5:$C$37,MATCH('Rates Database'!J13670,'EDC Component Dictionary'!$B$5:$B$37,0)), "Energy Supply")</f>
        <v>Energy Supply</v>
      </c>
      <c r="L13670" s="12">
        <v>0.17349999999999999</v>
      </c>
      <c r="M13670" s="12"/>
    </row>
    <row r="13671" spans="1:13" x14ac:dyDescent="0.3">
      <c r="A13671" s="18">
        <v>13669</v>
      </c>
      <c r="B13671" s="18">
        <f t="shared" si="428"/>
        <v>2022</v>
      </c>
      <c r="C13671" s="17">
        <v>44562</v>
      </c>
      <c r="D13671" s="18" t="s">
        <v>314</v>
      </c>
      <c r="E13671" s="18" t="s">
        <v>332</v>
      </c>
      <c r="F13671" s="18" t="str">
        <f t="shared" si="427"/>
        <v>Hingham-Total Volumetric Charge-44562</v>
      </c>
      <c r="G13671" s="11" t="s">
        <v>131</v>
      </c>
      <c r="H13671" s="11" t="s">
        <v>55</v>
      </c>
      <c r="I13671" s="11" t="s">
        <v>55</v>
      </c>
      <c r="J13671" s="11" t="s">
        <v>55</v>
      </c>
      <c r="K13671" s="11" t="str">
        <f>IFERROR(INDEX('EDC Component Dictionary'!$C$5:$C$37,MATCH('Rates Database'!J13671,'EDC Component Dictionary'!$B$5:$B$37,0)), "Energy Supply")</f>
        <v>Energy Supply</v>
      </c>
      <c r="L13671" s="12">
        <v>0.156804</v>
      </c>
      <c r="M13671" s="12"/>
    </row>
    <row r="13672" spans="1:13" x14ac:dyDescent="0.3">
      <c r="A13672" s="18">
        <v>13670</v>
      </c>
      <c r="B13672" s="18">
        <f t="shared" si="428"/>
        <v>2022</v>
      </c>
      <c r="C13672" s="17">
        <v>44562</v>
      </c>
      <c r="D13672" s="18" t="s">
        <v>314</v>
      </c>
      <c r="E13672" s="18" t="s">
        <v>333</v>
      </c>
      <c r="F13672" s="18" t="str">
        <f t="shared" si="427"/>
        <v>South Hadley-Total Volumetric Charge-44562</v>
      </c>
      <c r="G13672" s="11" t="s">
        <v>131</v>
      </c>
      <c r="H13672" s="11" t="s">
        <v>55</v>
      </c>
      <c r="I13672" s="11" t="s">
        <v>55</v>
      </c>
      <c r="J13672" s="11" t="s">
        <v>55</v>
      </c>
      <c r="K13672" s="11" t="str">
        <f>IFERROR(INDEX('EDC Component Dictionary'!$C$5:$C$37,MATCH('Rates Database'!J13672,'EDC Component Dictionary'!$B$5:$B$37,0)), "Energy Supply")</f>
        <v>Energy Supply</v>
      </c>
      <c r="L13672" s="12">
        <v>0.1361752</v>
      </c>
      <c r="M13672" s="12"/>
    </row>
    <row r="13673" spans="1:13" x14ac:dyDescent="0.3">
      <c r="A13673" s="18">
        <v>13671</v>
      </c>
      <c r="B13673" s="18">
        <f t="shared" si="428"/>
        <v>2022</v>
      </c>
      <c r="C13673" s="17">
        <v>44562</v>
      </c>
      <c r="D13673" s="18" t="s">
        <v>314</v>
      </c>
      <c r="E13673" s="18" t="s">
        <v>334</v>
      </c>
      <c r="F13673" s="18" t="str">
        <f t="shared" si="427"/>
        <v>Georgetown-Total Volumetric Charge-44562</v>
      </c>
      <c r="G13673" s="11" t="s">
        <v>131</v>
      </c>
      <c r="H13673" s="11" t="s">
        <v>55</v>
      </c>
      <c r="I13673" s="11" t="s">
        <v>55</v>
      </c>
      <c r="J13673" s="11" t="s">
        <v>55</v>
      </c>
      <c r="K13673" s="11" t="str">
        <f>IFERROR(INDEX('EDC Component Dictionary'!$C$5:$C$37,MATCH('Rates Database'!J13673,'EDC Component Dictionary'!$B$5:$B$37,0)), "Energy Supply")</f>
        <v>Energy Supply</v>
      </c>
      <c r="L13673" s="12">
        <v>0.15629499999999999</v>
      </c>
      <c r="M13673" s="12"/>
    </row>
    <row r="13674" spans="1:13" x14ac:dyDescent="0.3">
      <c r="A13674" s="18">
        <v>13672</v>
      </c>
      <c r="B13674" s="18">
        <f t="shared" si="428"/>
        <v>2022</v>
      </c>
      <c r="C13674" s="17">
        <v>44562</v>
      </c>
      <c r="D13674" s="18" t="s">
        <v>314</v>
      </c>
      <c r="E13674" s="18" t="s">
        <v>335</v>
      </c>
      <c r="F13674" s="18" t="str">
        <f t="shared" si="427"/>
        <v>Sterling-Total Volumetric Charge-44562</v>
      </c>
      <c r="G13674" s="11" t="s">
        <v>131</v>
      </c>
      <c r="H13674" s="11" t="s">
        <v>55</v>
      </c>
      <c r="I13674" s="11" t="s">
        <v>55</v>
      </c>
      <c r="J13674" s="11" t="s">
        <v>55</v>
      </c>
      <c r="K13674" s="11" t="str">
        <f>IFERROR(INDEX('EDC Component Dictionary'!$C$5:$C$37,MATCH('Rates Database'!J13674,'EDC Component Dictionary'!$B$5:$B$37,0)), "Energy Supply")</f>
        <v>Energy Supply</v>
      </c>
      <c r="L13674" s="12">
        <v>0.11855</v>
      </c>
      <c r="M13674" s="12"/>
    </row>
    <row r="13675" spans="1:13" x14ac:dyDescent="0.3">
      <c r="A13675" s="18">
        <v>13673</v>
      </c>
      <c r="B13675" s="18">
        <f t="shared" si="428"/>
        <v>2022</v>
      </c>
      <c r="C13675" s="17">
        <v>44562</v>
      </c>
      <c r="D13675" s="18" t="s">
        <v>314</v>
      </c>
      <c r="E13675" s="18" t="s">
        <v>336</v>
      </c>
      <c r="F13675" s="18" t="str">
        <f t="shared" si="427"/>
        <v>Littleton-Total Volumetric Charge-44562</v>
      </c>
      <c r="G13675" s="11" t="s">
        <v>131</v>
      </c>
      <c r="H13675" s="11" t="s">
        <v>55</v>
      </c>
      <c r="I13675" s="11" t="s">
        <v>55</v>
      </c>
      <c r="J13675" s="11" t="s">
        <v>55</v>
      </c>
      <c r="K13675" s="11" t="str">
        <f>IFERROR(INDEX('EDC Component Dictionary'!$C$5:$C$37,MATCH('Rates Database'!J13675,'EDC Component Dictionary'!$B$5:$B$37,0)), "Energy Supply")</f>
        <v>Energy Supply</v>
      </c>
      <c r="L13675" s="12">
        <v>0.13288639999999999</v>
      </c>
      <c r="M13675" s="12"/>
    </row>
    <row r="13676" spans="1:13" x14ac:dyDescent="0.3">
      <c r="A13676" s="18">
        <v>13674</v>
      </c>
      <c r="B13676" s="18">
        <f t="shared" si="428"/>
        <v>2022</v>
      </c>
      <c r="C13676" s="17">
        <v>44562</v>
      </c>
      <c r="D13676" s="18" t="s">
        <v>314</v>
      </c>
      <c r="E13676" s="18" t="s">
        <v>337</v>
      </c>
      <c r="F13676" s="18" t="str">
        <f t="shared" si="427"/>
        <v>Boylston-Total Volumetric Charge-44562</v>
      </c>
      <c r="G13676" s="11" t="s">
        <v>131</v>
      </c>
      <c r="H13676" s="11" t="s">
        <v>55</v>
      </c>
      <c r="I13676" s="11" t="s">
        <v>55</v>
      </c>
      <c r="J13676" s="11" t="s">
        <v>55</v>
      </c>
      <c r="K13676" s="11" t="str">
        <f>IFERROR(INDEX('EDC Component Dictionary'!$C$5:$C$37,MATCH('Rates Database'!J13676,'EDC Component Dictionary'!$B$5:$B$37,0)), "Energy Supply")</f>
        <v>Energy Supply</v>
      </c>
      <c r="L13676" s="12">
        <v>0.13850000000000001</v>
      </c>
      <c r="M13676" s="12"/>
    </row>
    <row r="13677" spans="1:13" x14ac:dyDescent="0.3">
      <c r="A13677" s="18">
        <v>13675</v>
      </c>
      <c r="B13677" s="18">
        <f t="shared" si="428"/>
        <v>2022</v>
      </c>
      <c r="C13677" s="17">
        <v>44562</v>
      </c>
      <c r="D13677" s="18" t="s">
        <v>314</v>
      </c>
      <c r="E13677" s="18" t="s">
        <v>338</v>
      </c>
      <c r="F13677" s="18" t="str">
        <f t="shared" si="427"/>
        <v>Princeton-Total Volumetric Charge-44562</v>
      </c>
      <c r="G13677" s="11" t="s">
        <v>131</v>
      </c>
      <c r="H13677" s="11" t="s">
        <v>55</v>
      </c>
      <c r="I13677" s="11" t="s">
        <v>55</v>
      </c>
      <c r="J13677" s="11" t="s">
        <v>55</v>
      </c>
      <c r="K13677" s="11" t="str">
        <f>IFERROR(INDEX('EDC Component Dictionary'!$C$5:$C$37,MATCH('Rates Database'!J13677,'EDC Component Dictionary'!$B$5:$B$37,0)), "Energy Supply")</f>
        <v>Energy Supply</v>
      </c>
      <c r="L13677" s="12">
        <v>0.235124999999999</v>
      </c>
      <c r="M13677" s="12"/>
    </row>
    <row r="13678" spans="1:13" x14ac:dyDescent="0.3">
      <c r="A13678" s="18">
        <v>13676</v>
      </c>
      <c r="B13678" s="18">
        <f t="shared" si="428"/>
        <v>2022</v>
      </c>
      <c r="C13678" s="17">
        <v>44562</v>
      </c>
      <c r="D13678" s="18" t="s">
        <v>314</v>
      </c>
      <c r="E13678" s="18" t="s">
        <v>339</v>
      </c>
      <c r="F13678" s="18" t="str">
        <f t="shared" si="427"/>
        <v>Rowley-Total Volumetric Charge-44562</v>
      </c>
      <c r="G13678" s="11" t="s">
        <v>131</v>
      </c>
      <c r="H13678" s="11" t="s">
        <v>55</v>
      </c>
      <c r="I13678" s="11" t="s">
        <v>55</v>
      </c>
      <c r="J13678" s="11" t="s">
        <v>55</v>
      </c>
      <c r="K13678" s="11" t="str">
        <f>IFERROR(INDEX('EDC Component Dictionary'!$C$5:$C$37,MATCH('Rates Database'!J13678,'EDC Component Dictionary'!$B$5:$B$37,0)), "Energy Supply")</f>
        <v>Energy Supply</v>
      </c>
      <c r="L13678" s="12">
        <v>0.17349999999999999</v>
      </c>
      <c r="M13678" s="12"/>
    </row>
    <row r="13679" spans="1:13" x14ac:dyDescent="0.3">
      <c r="A13679" s="18">
        <v>13677</v>
      </c>
      <c r="B13679" s="18">
        <f t="shared" si="428"/>
        <v>2022</v>
      </c>
      <c r="C13679" s="17">
        <v>44562</v>
      </c>
      <c r="D13679" s="18" t="s">
        <v>314</v>
      </c>
      <c r="E13679" s="18" t="s">
        <v>340</v>
      </c>
      <c r="F13679" s="18" t="str">
        <f t="shared" si="427"/>
        <v>Wakefield-Total Volumetric Charge-44562</v>
      </c>
      <c r="G13679" s="11" t="s">
        <v>131</v>
      </c>
      <c r="H13679" s="11" t="s">
        <v>55</v>
      </c>
      <c r="I13679" s="11" t="s">
        <v>55</v>
      </c>
      <c r="J13679" s="11" t="s">
        <v>55</v>
      </c>
      <c r="K13679" s="11" t="str">
        <f>IFERROR(INDEX('EDC Component Dictionary'!$C$5:$C$37,MATCH('Rates Database'!J13679,'EDC Component Dictionary'!$B$5:$B$37,0)), "Energy Supply")</f>
        <v>Energy Supply</v>
      </c>
      <c r="L13679" s="12">
        <v>0.16258</v>
      </c>
      <c r="M13679" s="12"/>
    </row>
    <row r="13680" spans="1:13" x14ac:dyDescent="0.3">
      <c r="A13680" s="18">
        <v>13678</v>
      </c>
      <c r="B13680" s="18">
        <f t="shared" si="428"/>
        <v>2022</v>
      </c>
      <c r="C13680" s="17">
        <v>44562</v>
      </c>
      <c r="D13680" s="18" t="s">
        <v>314</v>
      </c>
      <c r="E13680" s="18" t="s">
        <v>341</v>
      </c>
      <c r="F13680" s="18" t="str">
        <f t="shared" si="427"/>
        <v>Hull-Total Volumetric Charge-44562</v>
      </c>
      <c r="G13680" s="11" t="s">
        <v>131</v>
      </c>
      <c r="H13680" s="11" t="s">
        <v>55</v>
      </c>
      <c r="I13680" s="11" t="s">
        <v>55</v>
      </c>
      <c r="J13680" s="11" t="s">
        <v>55</v>
      </c>
      <c r="K13680" s="11" t="str">
        <f>IFERROR(INDEX('EDC Component Dictionary'!$C$5:$C$37,MATCH('Rates Database'!J13680,'EDC Component Dictionary'!$B$5:$B$37,0)), "Energy Supply")</f>
        <v>Energy Supply</v>
      </c>
      <c r="L13680" s="12">
        <v>0.1542</v>
      </c>
      <c r="M13680" s="12"/>
    </row>
    <row r="13681" spans="1:13" x14ac:dyDescent="0.3">
      <c r="A13681" s="18">
        <v>13679</v>
      </c>
      <c r="B13681" s="18">
        <f t="shared" si="428"/>
        <v>2022</v>
      </c>
      <c r="C13681" s="17">
        <v>44562</v>
      </c>
      <c r="D13681" s="18" t="s">
        <v>314</v>
      </c>
      <c r="E13681" s="18" t="s">
        <v>342</v>
      </c>
      <c r="F13681" s="18" t="str">
        <f t="shared" si="427"/>
        <v>North Attleborough-Total Volumetric Charge-44562</v>
      </c>
      <c r="G13681" s="11" t="s">
        <v>131</v>
      </c>
      <c r="H13681" s="11" t="s">
        <v>55</v>
      </c>
      <c r="I13681" s="11" t="s">
        <v>55</v>
      </c>
      <c r="J13681" s="11" t="s">
        <v>55</v>
      </c>
      <c r="K13681" s="11" t="str">
        <f>IFERROR(INDEX('EDC Component Dictionary'!$C$5:$C$37,MATCH('Rates Database'!J13681,'EDC Component Dictionary'!$B$5:$B$37,0)), "Energy Supply")</f>
        <v>Energy Supply</v>
      </c>
      <c r="L13681" s="12">
        <v>0.131543999999999</v>
      </c>
      <c r="M13681" s="12"/>
    </row>
    <row r="13682" spans="1:13" x14ac:dyDescent="0.3">
      <c r="A13682" s="18">
        <v>13680</v>
      </c>
      <c r="B13682" s="18">
        <f t="shared" si="428"/>
        <v>2022</v>
      </c>
      <c r="C13682" s="17">
        <v>44562</v>
      </c>
      <c r="D13682" s="18" t="s">
        <v>314</v>
      </c>
      <c r="E13682" s="18" t="s">
        <v>343</v>
      </c>
      <c r="F13682" s="18" t="str">
        <f t="shared" si="427"/>
        <v>Holden-Total Volumetric Charge-44562</v>
      </c>
      <c r="G13682" s="11" t="s">
        <v>131</v>
      </c>
      <c r="H13682" s="11" t="s">
        <v>55</v>
      </c>
      <c r="I13682" s="11" t="s">
        <v>55</v>
      </c>
      <c r="J13682" s="11" t="s">
        <v>55</v>
      </c>
      <c r="K13682" s="11" t="str">
        <f>IFERROR(INDEX('EDC Component Dictionary'!$C$5:$C$37,MATCH('Rates Database'!J13682,'EDC Component Dictionary'!$B$5:$B$37,0)), "Energy Supply")</f>
        <v>Energy Supply</v>
      </c>
      <c r="L13682" s="12">
        <v>0.139869999999999</v>
      </c>
      <c r="M13682" s="12"/>
    </row>
    <row r="13683" spans="1:13" x14ac:dyDescent="0.3">
      <c r="A13683" s="18">
        <v>13681</v>
      </c>
      <c r="B13683" s="18">
        <f t="shared" si="428"/>
        <v>2022</v>
      </c>
      <c r="C13683" s="17">
        <v>44562</v>
      </c>
      <c r="D13683" s="18" t="s">
        <v>314</v>
      </c>
      <c r="E13683" s="18" t="s">
        <v>344</v>
      </c>
      <c r="F13683" s="18" t="str">
        <f t="shared" si="427"/>
        <v>Norwood-Total Volumetric Charge-44562</v>
      </c>
      <c r="G13683" s="11" t="s">
        <v>131</v>
      </c>
      <c r="H13683" s="11" t="s">
        <v>55</v>
      </c>
      <c r="I13683" s="11" t="s">
        <v>55</v>
      </c>
      <c r="J13683" s="11" t="s">
        <v>55</v>
      </c>
      <c r="K13683" s="11" t="str">
        <f>IFERROR(INDEX('EDC Component Dictionary'!$C$5:$C$37,MATCH('Rates Database'!J13683,'EDC Component Dictionary'!$B$5:$B$37,0)), "Energy Supply")</f>
        <v>Energy Supply</v>
      </c>
      <c r="L13683" s="12">
        <v>0.15742999999999999</v>
      </c>
      <c r="M13683" s="12"/>
    </row>
    <row r="13684" spans="1:13" x14ac:dyDescent="0.3">
      <c r="A13684" s="18">
        <v>13682</v>
      </c>
      <c r="B13684" s="18">
        <f t="shared" si="428"/>
        <v>2022</v>
      </c>
      <c r="C13684" s="17">
        <v>44562</v>
      </c>
      <c r="D13684" s="18" t="s">
        <v>314</v>
      </c>
      <c r="E13684" s="18" t="s">
        <v>345</v>
      </c>
      <c r="F13684" s="18" t="str">
        <f t="shared" si="427"/>
        <v>Russell-Total Volumetric Charge-44562</v>
      </c>
      <c r="G13684" s="11" t="s">
        <v>131</v>
      </c>
      <c r="H13684" s="11" t="s">
        <v>55</v>
      </c>
      <c r="I13684" s="11" t="s">
        <v>55</v>
      </c>
      <c r="J13684" s="11" t="s">
        <v>55</v>
      </c>
      <c r="K13684" s="11" t="str">
        <f>IFERROR(INDEX('EDC Component Dictionary'!$C$5:$C$37,MATCH('Rates Database'!J13684,'EDC Component Dictionary'!$B$5:$B$37,0)), "Energy Supply")</f>
        <v>Energy Supply</v>
      </c>
      <c r="L13684" s="12">
        <v>0.17399999999999999</v>
      </c>
      <c r="M13684" s="12"/>
    </row>
    <row r="13685" spans="1:13" x14ac:dyDescent="0.3">
      <c r="A13685" s="18">
        <v>13683</v>
      </c>
      <c r="B13685" s="18">
        <f t="shared" si="428"/>
        <v>2022</v>
      </c>
      <c r="C13685" s="17">
        <v>44562</v>
      </c>
      <c r="D13685" s="18" t="s">
        <v>314</v>
      </c>
      <c r="E13685" s="18" t="s">
        <v>346</v>
      </c>
      <c r="F13685" s="18" t="str">
        <f t="shared" si="427"/>
        <v>Chester-Total Volumetric Charge-44562</v>
      </c>
      <c r="G13685" s="11" t="s">
        <v>131</v>
      </c>
      <c r="H13685" s="11" t="s">
        <v>55</v>
      </c>
      <c r="I13685" s="11" t="s">
        <v>55</v>
      </c>
      <c r="J13685" s="11" t="s">
        <v>55</v>
      </c>
      <c r="K13685" s="11" t="str">
        <f>IFERROR(INDEX('EDC Component Dictionary'!$C$5:$C$37,MATCH('Rates Database'!J13685,'EDC Component Dictionary'!$B$5:$B$37,0)), "Energy Supply")</f>
        <v>Energy Supply</v>
      </c>
      <c r="L13685" s="12">
        <v>0.19799900000000001</v>
      </c>
      <c r="M13685" s="12"/>
    </row>
    <row r="13686" spans="1:13" x14ac:dyDescent="0.3">
      <c r="A13686" s="18">
        <v>13684</v>
      </c>
      <c r="B13686" s="18">
        <f t="shared" si="428"/>
        <v>2023</v>
      </c>
      <c r="C13686" s="17">
        <v>45139</v>
      </c>
      <c r="D13686" s="18" t="s">
        <v>314</v>
      </c>
      <c r="E13686" s="18" t="s">
        <v>315</v>
      </c>
      <c r="F13686" s="18" t="str">
        <f t="shared" si="427"/>
        <v>Holyoke-Total Volumetric Charge-45139</v>
      </c>
      <c r="G13686" s="11" t="s">
        <v>131</v>
      </c>
      <c r="H13686" s="11" t="s">
        <v>55</v>
      </c>
      <c r="I13686" s="11" t="s">
        <v>55</v>
      </c>
      <c r="J13686" s="11" t="s">
        <v>55</v>
      </c>
      <c r="K13686" s="11" t="str">
        <f>IFERROR(INDEX('EDC Component Dictionary'!$C$5:$C$37,MATCH('Rates Database'!J13686,'EDC Component Dictionary'!$B$5:$B$37,0)), "Energy Supply")</f>
        <v>Energy Supply</v>
      </c>
      <c r="L13686" s="12">
        <v>0.147703999999999</v>
      </c>
      <c r="M13686" s="12"/>
    </row>
    <row r="13687" spans="1:13" x14ac:dyDescent="0.3">
      <c r="A13687" s="18">
        <v>13685</v>
      </c>
      <c r="B13687" s="18">
        <f t="shared" si="428"/>
        <v>2023</v>
      </c>
      <c r="C13687" s="17">
        <v>45139</v>
      </c>
      <c r="D13687" s="18" t="s">
        <v>314</v>
      </c>
      <c r="E13687" s="18" t="s">
        <v>316</v>
      </c>
      <c r="F13687" s="18" t="str">
        <f t="shared" si="427"/>
        <v>West Boylston-Total Volumetric Charge-45139</v>
      </c>
      <c r="G13687" s="11" t="s">
        <v>131</v>
      </c>
      <c r="H13687" s="11" t="s">
        <v>55</v>
      </c>
      <c r="I13687" s="11" t="s">
        <v>55</v>
      </c>
      <c r="J13687" s="11" t="s">
        <v>55</v>
      </c>
      <c r="K13687" s="11" t="str">
        <f>IFERROR(INDEX('EDC Component Dictionary'!$C$5:$C$37,MATCH('Rates Database'!J13687,'EDC Component Dictionary'!$B$5:$B$37,0)), "Energy Supply")</f>
        <v>Energy Supply</v>
      </c>
      <c r="L13687" s="12">
        <v>0.13225999999999899</v>
      </c>
      <c r="M13687" s="12"/>
    </row>
    <row r="13688" spans="1:13" x14ac:dyDescent="0.3">
      <c r="A13688" s="18">
        <v>13686</v>
      </c>
      <c r="B13688" s="18">
        <f t="shared" si="428"/>
        <v>2023</v>
      </c>
      <c r="C13688" s="17">
        <v>45139</v>
      </c>
      <c r="D13688" s="18" t="s">
        <v>314</v>
      </c>
      <c r="E13688" s="18" t="s">
        <v>317</v>
      </c>
      <c r="F13688" s="18" t="str">
        <f t="shared" si="427"/>
        <v>Danvers-Total Volumetric Charge-45139</v>
      </c>
      <c r="G13688" s="11" t="s">
        <v>131</v>
      </c>
      <c r="H13688" s="11" t="s">
        <v>55</v>
      </c>
      <c r="I13688" s="11" t="s">
        <v>55</v>
      </c>
      <c r="J13688" s="11" t="s">
        <v>55</v>
      </c>
      <c r="K13688" s="11" t="str">
        <f>IFERROR(INDEX('EDC Component Dictionary'!$C$5:$C$37,MATCH('Rates Database'!J13688,'EDC Component Dictionary'!$B$5:$B$37,0)), "Energy Supply")</f>
        <v>Energy Supply</v>
      </c>
      <c r="L13688" s="12">
        <v>0.1386</v>
      </c>
      <c r="M13688" s="12"/>
    </row>
    <row r="13689" spans="1:13" x14ac:dyDescent="0.3">
      <c r="A13689" s="18">
        <v>13687</v>
      </c>
      <c r="B13689" s="18">
        <f t="shared" si="428"/>
        <v>2023</v>
      </c>
      <c r="C13689" s="17">
        <v>45139</v>
      </c>
      <c r="D13689" s="18" t="s">
        <v>314</v>
      </c>
      <c r="E13689" s="18" t="s">
        <v>318</v>
      </c>
      <c r="F13689" s="18" t="str">
        <f t="shared" si="427"/>
        <v>Peabody-Total Volumetric Charge-45139</v>
      </c>
      <c r="G13689" s="11" t="s">
        <v>131</v>
      </c>
      <c r="H13689" s="11" t="s">
        <v>55</v>
      </c>
      <c r="I13689" s="11" t="s">
        <v>55</v>
      </c>
      <c r="J13689" s="11" t="s">
        <v>55</v>
      </c>
      <c r="K13689" s="11" t="str">
        <f>IFERROR(INDEX('EDC Component Dictionary'!$C$5:$C$37,MATCH('Rates Database'!J13689,'EDC Component Dictionary'!$B$5:$B$37,0)), "Energy Supply")</f>
        <v>Energy Supply</v>
      </c>
      <c r="L13689" s="12">
        <v>0.13278999999999999</v>
      </c>
      <c r="M13689" s="12"/>
    </row>
    <row r="13690" spans="1:13" x14ac:dyDescent="0.3">
      <c r="A13690" s="18">
        <v>13688</v>
      </c>
      <c r="B13690" s="18">
        <f t="shared" si="428"/>
        <v>2023</v>
      </c>
      <c r="C13690" s="17">
        <v>45139</v>
      </c>
      <c r="D13690" s="18" t="s">
        <v>314</v>
      </c>
      <c r="E13690" s="18" t="s">
        <v>319</v>
      </c>
      <c r="F13690" s="18" t="str">
        <f t="shared" si="427"/>
        <v>Ashburnham-Total Volumetric Charge-45139</v>
      </c>
      <c r="G13690" s="11" t="s">
        <v>131</v>
      </c>
      <c r="H13690" s="11" t="s">
        <v>55</v>
      </c>
      <c r="I13690" s="11" t="s">
        <v>55</v>
      </c>
      <c r="J13690" s="11" t="s">
        <v>55</v>
      </c>
      <c r="K13690" s="11" t="str">
        <f>IFERROR(INDEX('EDC Component Dictionary'!$C$5:$C$37,MATCH('Rates Database'!J13690,'EDC Component Dictionary'!$B$5:$B$37,0)), "Energy Supply")</f>
        <v>Energy Supply</v>
      </c>
      <c r="L13690" s="12">
        <v>0.18869999999999901</v>
      </c>
      <c r="M13690" s="12"/>
    </row>
    <row r="13691" spans="1:13" x14ac:dyDescent="0.3">
      <c r="A13691" s="18">
        <v>13689</v>
      </c>
      <c r="B13691" s="18">
        <f t="shared" si="428"/>
        <v>2023</v>
      </c>
      <c r="C13691" s="17">
        <v>45139</v>
      </c>
      <c r="D13691" s="18" t="s">
        <v>314</v>
      </c>
      <c r="E13691" s="18" t="s">
        <v>320</v>
      </c>
      <c r="F13691" s="18" t="str">
        <f t="shared" si="427"/>
        <v>Mansfield-Total Volumetric Charge-45139</v>
      </c>
      <c r="G13691" s="11" t="s">
        <v>131</v>
      </c>
      <c r="H13691" s="11" t="s">
        <v>55</v>
      </c>
      <c r="I13691" s="11" t="s">
        <v>55</v>
      </c>
      <c r="J13691" s="11" t="s">
        <v>55</v>
      </c>
      <c r="K13691" s="11" t="str">
        <f>IFERROR(INDEX('EDC Component Dictionary'!$C$5:$C$37,MATCH('Rates Database'!J13691,'EDC Component Dictionary'!$B$5:$B$37,0)), "Energy Supply")</f>
        <v>Energy Supply</v>
      </c>
      <c r="L13691" s="12">
        <v>0.12876000000000001</v>
      </c>
      <c r="M13691" s="12"/>
    </row>
    <row r="13692" spans="1:13" x14ac:dyDescent="0.3">
      <c r="A13692" s="18">
        <v>13690</v>
      </c>
      <c r="B13692" s="18">
        <f t="shared" si="428"/>
        <v>2023</v>
      </c>
      <c r="C13692" s="17">
        <v>45139</v>
      </c>
      <c r="D13692" s="18" t="s">
        <v>314</v>
      </c>
      <c r="E13692" s="18" t="s">
        <v>321</v>
      </c>
      <c r="F13692" s="18" t="str">
        <f t="shared" si="427"/>
        <v>Braintree-Total Volumetric Charge-45139</v>
      </c>
      <c r="G13692" s="11" t="s">
        <v>131</v>
      </c>
      <c r="H13692" s="11" t="s">
        <v>55</v>
      </c>
      <c r="I13692" s="11" t="s">
        <v>55</v>
      </c>
      <c r="J13692" s="11" t="s">
        <v>55</v>
      </c>
      <c r="K13692" s="11" t="str">
        <f>IFERROR(INDEX('EDC Component Dictionary'!$C$5:$C$37,MATCH('Rates Database'!J13692,'EDC Component Dictionary'!$B$5:$B$37,0)), "Energy Supply")</f>
        <v>Energy Supply</v>
      </c>
      <c r="L13692" s="12">
        <v>0.15049899999999899</v>
      </c>
      <c r="M13692" s="12"/>
    </row>
    <row r="13693" spans="1:13" x14ac:dyDescent="0.3">
      <c r="A13693" s="18">
        <v>13691</v>
      </c>
      <c r="B13693" s="18">
        <f t="shared" si="428"/>
        <v>2023</v>
      </c>
      <c r="C13693" s="17">
        <v>45139</v>
      </c>
      <c r="D13693" s="18" t="s">
        <v>314</v>
      </c>
      <c r="E13693" s="18" t="s">
        <v>322</v>
      </c>
      <c r="F13693" s="18" t="str">
        <f t="shared" si="427"/>
        <v>Paxton-Total Volumetric Charge-45139</v>
      </c>
      <c r="G13693" s="11" t="s">
        <v>131</v>
      </c>
      <c r="H13693" s="11" t="s">
        <v>55</v>
      </c>
      <c r="I13693" s="11" t="s">
        <v>55</v>
      </c>
      <c r="J13693" s="11" t="s">
        <v>55</v>
      </c>
      <c r="K13693" s="11" t="str">
        <f>IFERROR(INDEX('EDC Component Dictionary'!$C$5:$C$37,MATCH('Rates Database'!J13693,'EDC Component Dictionary'!$B$5:$B$37,0)), "Energy Supply")</f>
        <v>Energy Supply</v>
      </c>
      <c r="L13693" s="12">
        <v>0.18562000000000001</v>
      </c>
      <c r="M13693" s="12"/>
    </row>
    <row r="13694" spans="1:13" x14ac:dyDescent="0.3">
      <c r="A13694" s="18">
        <v>13692</v>
      </c>
      <c r="B13694" s="18">
        <f t="shared" si="428"/>
        <v>2023</v>
      </c>
      <c r="C13694" s="17">
        <v>45139</v>
      </c>
      <c r="D13694" s="18" t="s">
        <v>314</v>
      </c>
      <c r="E13694" s="18" t="s">
        <v>323</v>
      </c>
      <c r="F13694" s="18" t="str">
        <f t="shared" si="427"/>
        <v>Templeton-Total Volumetric Charge-45139</v>
      </c>
      <c r="G13694" s="11" t="s">
        <v>131</v>
      </c>
      <c r="H13694" s="11" t="s">
        <v>55</v>
      </c>
      <c r="I13694" s="11" t="s">
        <v>55</v>
      </c>
      <c r="J13694" s="11" t="s">
        <v>55</v>
      </c>
      <c r="K13694" s="11" t="str">
        <f>IFERROR(INDEX('EDC Component Dictionary'!$C$5:$C$37,MATCH('Rates Database'!J13694,'EDC Component Dictionary'!$B$5:$B$37,0)), "Energy Supply")</f>
        <v>Energy Supply</v>
      </c>
      <c r="L13694" s="12">
        <v>0.1673</v>
      </c>
      <c r="M13694" s="12"/>
    </row>
    <row r="13695" spans="1:13" x14ac:dyDescent="0.3">
      <c r="A13695" s="18">
        <v>13693</v>
      </c>
      <c r="B13695" s="18">
        <f t="shared" si="428"/>
        <v>2023</v>
      </c>
      <c r="C13695" s="17">
        <v>45139</v>
      </c>
      <c r="D13695" s="18" t="s">
        <v>314</v>
      </c>
      <c r="E13695" s="18" t="s">
        <v>324</v>
      </c>
      <c r="F13695" s="18" t="str">
        <f t="shared" si="427"/>
        <v>Hudson-Total Volumetric Charge-45139</v>
      </c>
      <c r="G13695" s="11" t="s">
        <v>131</v>
      </c>
      <c r="H13695" s="11" t="s">
        <v>55</v>
      </c>
      <c r="I13695" s="11" t="s">
        <v>55</v>
      </c>
      <c r="J13695" s="11" t="s">
        <v>55</v>
      </c>
      <c r="K13695" s="11" t="str">
        <f>IFERROR(INDEX('EDC Component Dictionary'!$C$5:$C$37,MATCH('Rates Database'!J13695,'EDC Component Dictionary'!$B$5:$B$37,0)), "Energy Supply")</f>
        <v>Energy Supply</v>
      </c>
      <c r="L13695" s="12">
        <v>0.13469</v>
      </c>
      <c r="M13695" s="12"/>
    </row>
    <row r="13696" spans="1:13" x14ac:dyDescent="0.3">
      <c r="A13696" s="18">
        <v>13694</v>
      </c>
      <c r="B13696" s="18">
        <f t="shared" si="428"/>
        <v>2023</v>
      </c>
      <c r="C13696" s="17">
        <v>45139</v>
      </c>
      <c r="D13696" s="18" t="s">
        <v>314</v>
      </c>
      <c r="E13696" s="18" t="s">
        <v>325</v>
      </c>
      <c r="F13696" s="18" t="str">
        <f t="shared" si="427"/>
        <v>Reading-Total Volumetric Charge-45139</v>
      </c>
      <c r="G13696" s="11" t="s">
        <v>131</v>
      </c>
      <c r="H13696" s="11" t="s">
        <v>55</v>
      </c>
      <c r="I13696" s="11" t="s">
        <v>55</v>
      </c>
      <c r="J13696" s="11" t="s">
        <v>55</v>
      </c>
      <c r="K13696" s="11" t="str">
        <f>IFERROR(INDEX('EDC Component Dictionary'!$C$5:$C$37,MATCH('Rates Database'!J13696,'EDC Component Dictionary'!$B$5:$B$37,0)), "Energy Supply")</f>
        <v>Energy Supply</v>
      </c>
      <c r="L13696" s="12">
        <v>0.17660300000000001</v>
      </c>
      <c r="M13696" s="12"/>
    </row>
    <row r="13697" spans="1:13" x14ac:dyDescent="0.3">
      <c r="A13697" s="18">
        <v>13695</v>
      </c>
      <c r="B13697" s="18">
        <f t="shared" si="428"/>
        <v>2023</v>
      </c>
      <c r="C13697" s="17">
        <v>45139</v>
      </c>
      <c r="D13697" s="18" t="s">
        <v>314</v>
      </c>
      <c r="E13697" s="18" t="s">
        <v>326</v>
      </c>
      <c r="F13697" s="18" t="str">
        <f t="shared" si="427"/>
        <v>Shrewsbury-Total Volumetric Charge-45139</v>
      </c>
      <c r="G13697" s="11" t="s">
        <v>131</v>
      </c>
      <c r="H13697" s="11" t="s">
        <v>55</v>
      </c>
      <c r="I13697" s="11" t="s">
        <v>55</v>
      </c>
      <c r="J13697" s="11" t="s">
        <v>55</v>
      </c>
      <c r="K13697" s="11" t="str">
        <f>IFERROR(INDEX('EDC Component Dictionary'!$C$5:$C$37,MATCH('Rates Database'!J13697,'EDC Component Dictionary'!$B$5:$B$37,0)), "Energy Supply")</f>
        <v>Energy Supply</v>
      </c>
      <c r="L13697" s="12">
        <v>0.12690000000000001</v>
      </c>
      <c r="M13697" s="12"/>
    </row>
    <row r="13698" spans="1:13" x14ac:dyDescent="0.3">
      <c r="A13698" s="18">
        <v>13696</v>
      </c>
      <c r="B13698" s="18">
        <f t="shared" si="428"/>
        <v>2023</v>
      </c>
      <c r="C13698" s="17">
        <v>45139</v>
      </c>
      <c r="D13698" s="18" t="s">
        <v>314</v>
      </c>
      <c r="E13698" s="18" t="s">
        <v>327</v>
      </c>
      <c r="F13698" s="18" t="str">
        <f t="shared" si="427"/>
        <v>Ipswich-Total Volumetric Charge-45139</v>
      </c>
      <c r="G13698" s="11" t="s">
        <v>131</v>
      </c>
      <c r="H13698" s="11" t="s">
        <v>55</v>
      </c>
      <c r="I13698" s="11" t="s">
        <v>55</v>
      </c>
      <c r="J13698" s="11" t="s">
        <v>55</v>
      </c>
      <c r="K13698" s="11" t="str">
        <f>IFERROR(INDEX('EDC Component Dictionary'!$C$5:$C$37,MATCH('Rates Database'!J13698,'EDC Component Dictionary'!$B$5:$B$37,0)), "Energy Supply")</f>
        <v>Energy Supply</v>
      </c>
      <c r="L13698" s="12">
        <v>0.14899999999999999</v>
      </c>
      <c r="M13698" s="12"/>
    </row>
    <row r="13699" spans="1:13" x14ac:dyDescent="0.3">
      <c r="A13699" s="18">
        <v>13697</v>
      </c>
      <c r="B13699" s="18">
        <f t="shared" si="428"/>
        <v>2023</v>
      </c>
      <c r="C13699" s="17">
        <v>45139</v>
      </c>
      <c r="D13699" s="18" t="s">
        <v>314</v>
      </c>
      <c r="E13699" s="18" t="s">
        <v>328</v>
      </c>
      <c r="F13699" s="18" t="str">
        <f t="shared" si="427"/>
        <v>Westfield-Total Volumetric Charge-45139</v>
      </c>
      <c r="G13699" s="11" t="s">
        <v>131</v>
      </c>
      <c r="H13699" s="11" t="s">
        <v>55</v>
      </c>
      <c r="I13699" s="11" t="s">
        <v>55</v>
      </c>
      <c r="J13699" s="11" t="s">
        <v>55</v>
      </c>
      <c r="K13699" s="11" t="str">
        <f>IFERROR(INDEX('EDC Component Dictionary'!$C$5:$C$37,MATCH('Rates Database'!J13699,'EDC Component Dictionary'!$B$5:$B$37,0)), "Energy Supply")</f>
        <v>Energy Supply</v>
      </c>
      <c r="L13699" s="12">
        <v>0.16083500000000001</v>
      </c>
      <c r="M13699" s="12"/>
    </row>
    <row r="13700" spans="1:13" x14ac:dyDescent="0.3">
      <c r="A13700" s="18">
        <v>13698</v>
      </c>
      <c r="B13700" s="18">
        <f t="shared" si="428"/>
        <v>2023</v>
      </c>
      <c r="C13700" s="17">
        <v>45139</v>
      </c>
      <c r="D13700" s="18" t="s">
        <v>314</v>
      </c>
      <c r="E13700" s="18" t="s">
        <v>329</v>
      </c>
      <c r="F13700" s="18" t="str">
        <f t="shared" ref="F13700:F13763" si="429">_xlfn.CONCAT(E13700,"-",J13700,"-",C13700)</f>
        <v>Merrimac-Total Volumetric Charge-45139</v>
      </c>
      <c r="G13700" s="11" t="s">
        <v>131</v>
      </c>
      <c r="H13700" s="11" t="s">
        <v>55</v>
      </c>
      <c r="I13700" s="11" t="s">
        <v>55</v>
      </c>
      <c r="J13700" s="11" t="s">
        <v>55</v>
      </c>
      <c r="K13700" s="11" t="str">
        <f>IFERROR(INDEX('EDC Component Dictionary'!$C$5:$C$37,MATCH('Rates Database'!J13700,'EDC Component Dictionary'!$B$5:$B$37,0)), "Energy Supply")</f>
        <v>Energy Supply</v>
      </c>
      <c r="L13700" s="12">
        <v>0.17313000000000001</v>
      </c>
      <c r="M13700" s="12"/>
    </row>
    <row r="13701" spans="1:13" x14ac:dyDescent="0.3">
      <c r="A13701" s="18">
        <v>13699</v>
      </c>
      <c r="B13701" s="18">
        <f t="shared" si="428"/>
        <v>2023</v>
      </c>
      <c r="C13701" s="17">
        <v>45139</v>
      </c>
      <c r="D13701" s="18" t="s">
        <v>314</v>
      </c>
      <c r="E13701" s="18" t="s">
        <v>330</v>
      </c>
      <c r="F13701" s="18" t="str">
        <f t="shared" si="429"/>
        <v>Chicopee-Total Volumetric Charge-45139</v>
      </c>
      <c r="G13701" s="11" t="s">
        <v>131</v>
      </c>
      <c r="H13701" s="11" t="s">
        <v>55</v>
      </c>
      <c r="I13701" s="11" t="s">
        <v>55</v>
      </c>
      <c r="J13701" s="11" t="s">
        <v>55</v>
      </c>
      <c r="K13701" s="11" t="str">
        <f>IFERROR(INDEX('EDC Component Dictionary'!$C$5:$C$37,MATCH('Rates Database'!J13701,'EDC Component Dictionary'!$B$5:$B$37,0)), "Energy Supply")</f>
        <v>Energy Supply</v>
      </c>
      <c r="L13701" s="12">
        <v>0.14873999999999901</v>
      </c>
      <c r="M13701" s="12"/>
    </row>
    <row r="13702" spans="1:13" x14ac:dyDescent="0.3">
      <c r="A13702" s="18">
        <v>13700</v>
      </c>
      <c r="B13702" s="18">
        <f t="shared" si="428"/>
        <v>2023</v>
      </c>
      <c r="C13702" s="17">
        <v>45139</v>
      </c>
      <c r="D13702" s="18" t="s">
        <v>314</v>
      </c>
      <c r="E13702" s="18" t="s">
        <v>331</v>
      </c>
      <c r="F13702" s="18" t="str">
        <f t="shared" si="429"/>
        <v>Marblehead-Total Volumetric Charge-45139</v>
      </c>
      <c r="G13702" s="11" t="s">
        <v>131</v>
      </c>
      <c r="H13702" s="11" t="s">
        <v>55</v>
      </c>
      <c r="I13702" s="11" t="s">
        <v>55</v>
      </c>
      <c r="J13702" s="11" t="s">
        <v>55</v>
      </c>
      <c r="K13702" s="11" t="str">
        <f>IFERROR(INDEX('EDC Component Dictionary'!$C$5:$C$37,MATCH('Rates Database'!J13702,'EDC Component Dictionary'!$B$5:$B$37,0)), "Energy Supply")</f>
        <v>Energy Supply</v>
      </c>
      <c r="L13702" s="12">
        <v>0.2019</v>
      </c>
      <c r="M13702" s="12"/>
    </row>
    <row r="13703" spans="1:13" x14ac:dyDescent="0.3">
      <c r="A13703" s="18">
        <v>13701</v>
      </c>
      <c r="B13703" s="18">
        <f t="shared" si="428"/>
        <v>2023</v>
      </c>
      <c r="C13703" s="17">
        <v>45139</v>
      </c>
      <c r="D13703" s="18" t="s">
        <v>314</v>
      </c>
      <c r="E13703" s="18" t="s">
        <v>332</v>
      </c>
      <c r="F13703" s="18" t="str">
        <f t="shared" si="429"/>
        <v>Hingham-Total Volumetric Charge-45139</v>
      </c>
      <c r="G13703" s="11" t="s">
        <v>131</v>
      </c>
      <c r="H13703" s="11" t="s">
        <v>55</v>
      </c>
      <c r="I13703" s="11" t="s">
        <v>55</v>
      </c>
      <c r="J13703" s="11" t="s">
        <v>55</v>
      </c>
      <c r="K13703" s="11" t="str">
        <f>IFERROR(INDEX('EDC Component Dictionary'!$C$5:$C$37,MATCH('Rates Database'!J13703,'EDC Component Dictionary'!$B$5:$B$37,0)), "Energy Supply")</f>
        <v>Energy Supply</v>
      </c>
      <c r="L13703" s="12">
        <v>0.17360699999999901</v>
      </c>
      <c r="M13703" s="12"/>
    </row>
    <row r="13704" spans="1:13" x14ac:dyDescent="0.3">
      <c r="A13704" s="18">
        <v>13702</v>
      </c>
      <c r="B13704" s="18">
        <f t="shared" si="428"/>
        <v>2023</v>
      </c>
      <c r="C13704" s="17">
        <v>45139</v>
      </c>
      <c r="D13704" s="18" t="s">
        <v>314</v>
      </c>
      <c r="E13704" s="18" t="s">
        <v>333</v>
      </c>
      <c r="F13704" s="18" t="str">
        <f t="shared" si="429"/>
        <v>South Hadley-Total Volumetric Charge-45139</v>
      </c>
      <c r="G13704" s="11" t="s">
        <v>131</v>
      </c>
      <c r="H13704" s="11" t="s">
        <v>55</v>
      </c>
      <c r="I13704" s="11" t="s">
        <v>55</v>
      </c>
      <c r="J13704" s="11" t="s">
        <v>55</v>
      </c>
      <c r="K13704" s="11" t="str">
        <f>IFERROR(INDEX('EDC Component Dictionary'!$C$5:$C$37,MATCH('Rates Database'!J13704,'EDC Component Dictionary'!$B$5:$B$37,0)), "Energy Supply")</f>
        <v>Energy Supply</v>
      </c>
      <c r="L13704" s="12">
        <v>0.147885199999999</v>
      </c>
      <c r="M13704" s="12"/>
    </row>
    <row r="13705" spans="1:13" x14ac:dyDescent="0.3">
      <c r="A13705" s="18">
        <v>13703</v>
      </c>
      <c r="B13705" s="18">
        <f t="shared" si="428"/>
        <v>2023</v>
      </c>
      <c r="C13705" s="17">
        <v>45139</v>
      </c>
      <c r="D13705" s="18" t="s">
        <v>314</v>
      </c>
      <c r="E13705" s="18" t="s">
        <v>334</v>
      </c>
      <c r="F13705" s="18" t="str">
        <f t="shared" si="429"/>
        <v>Georgetown-Total Volumetric Charge-45139</v>
      </c>
      <c r="G13705" s="11" t="s">
        <v>131</v>
      </c>
      <c r="H13705" s="11" t="s">
        <v>55</v>
      </c>
      <c r="I13705" s="11" t="s">
        <v>55</v>
      </c>
      <c r="J13705" s="11" t="s">
        <v>55</v>
      </c>
      <c r="K13705" s="11" t="str">
        <f>IFERROR(INDEX('EDC Component Dictionary'!$C$5:$C$37,MATCH('Rates Database'!J13705,'EDC Component Dictionary'!$B$5:$B$37,0)), "Energy Supply")</f>
        <v>Energy Supply</v>
      </c>
      <c r="L13705" s="12">
        <v>0.17379500000000001</v>
      </c>
      <c r="M13705" s="12"/>
    </row>
    <row r="13706" spans="1:13" x14ac:dyDescent="0.3">
      <c r="A13706" s="18">
        <v>13704</v>
      </c>
      <c r="B13706" s="18">
        <f t="shared" si="428"/>
        <v>2023</v>
      </c>
      <c r="C13706" s="17">
        <v>45139</v>
      </c>
      <c r="D13706" s="18" t="s">
        <v>314</v>
      </c>
      <c r="E13706" s="18" t="s">
        <v>335</v>
      </c>
      <c r="F13706" s="18" t="str">
        <f t="shared" si="429"/>
        <v>Sterling-Total Volumetric Charge-45139</v>
      </c>
      <c r="G13706" s="11" t="s">
        <v>131</v>
      </c>
      <c r="H13706" s="11" t="s">
        <v>55</v>
      </c>
      <c r="I13706" s="11" t="s">
        <v>55</v>
      </c>
      <c r="J13706" s="11" t="s">
        <v>55</v>
      </c>
      <c r="K13706" s="11" t="str">
        <f>IFERROR(INDEX('EDC Component Dictionary'!$C$5:$C$37,MATCH('Rates Database'!J13706,'EDC Component Dictionary'!$B$5:$B$37,0)), "Energy Supply")</f>
        <v>Energy Supply</v>
      </c>
      <c r="L13706" s="12">
        <v>0.13655</v>
      </c>
      <c r="M13706" s="12"/>
    </row>
    <row r="13707" spans="1:13" x14ac:dyDescent="0.3">
      <c r="A13707" s="18">
        <v>13705</v>
      </c>
      <c r="B13707" s="18">
        <f t="shared" si="428"/>
        <v>2023</v>
      </c>
      <c r="C13707" s="17">
        <v>45139</v>
      </c>
      <c r="D13707" s="18" t="s">
        <v>314</v>
      </c>
      <c r="E13707" s="18" t="s">
        <v>336</v>
      </c>
      <c r="F13707" s="18" t="str">
        <f t="shared" si="429"/>
        <v>Littleton-Total Volumetric Charge-45139</v>
      </c>
      <c r="G13707" s="11" t="s">
        <v>131</v>
      </c>
      <c r="H13707" s="11" t="s">
        <v>55</v>
      </c>
      <c r="I13707" s="11" t="s">
        <v>55</v>
      </c>
      <c r="J13707" s="11" t="s">
        <v>55</v>
      </c>
      <c r="K13707" s="11" t="str">
        <f>IFERROR(INDEX('EDC Component Dictionary'!$C$5:$C$37,MATCH('Rates Database'!J13707,'EDC Component Dictionary'!$B$5:$B$37,0)), "Energy Supply")</f>
        <v>Energy Supply</v>
      </c>
      <c r="L13707" s="12">
        <v>0.1374263</v>
      </c>
      <c r="M13707" s="12"/>
    </row>
    <row r="13708" spans="1:13" x14ac:dyDescent="0.3">
      <c r="A13708" s="18">
        <v>13706</v>
      </c>
      <c r="B13708" s="18">
        <f t="shared" si="428"/>
        <v>2023</v>
      </c>
      <c r="C13708" s="17">
        <v>45139</v>
      </c>
      <c r="D13708" s="18" t="s">
        <v>314</v>
      </c>
      <c r="E13708" s="18" t="s">
        <v>337</v>
      </c>
      <c r="F13708" s="18" t="str">
        <f t="shared" si="429"/>
        <v>Boylston-Total Volumetric Charge-45139</v>
      </c>
      <c r="G13708" s="11" t="s">
        <v>131</v>
      </c>
      <c r="H13708" s="11" t="s">
        <v>55</v>
      </c>
      <c r="I13708" s="11" t="s">
        <v>55</v>
      </c>
      <c r="J13708" s="11" t="s">
        <v>55</v>
      </c>
      <c r="K13708" s="11" t="str">
        <f>IFERROR(INDEX('EDC Component Dictionary'!$C$5:$C$37,MATCH('Rates Database'!J13708,'EDC Component Dictionary'!$B$5:$B$37,0)), "Energy Supply")</f>
        <v>Energy Supply</v>
      </c>
      <c r="L13708" s="12">
        <v>0.14149999999999999</v>
      </c>
      <c r="M13708" s="12"/>
    </row>
    <row r="13709" spans="1:13" x14ac:dyDescent="0.3">
      <c r="A13709" s="18">
        <v>13707</v>
      </c>
      <c r="B13709" s="18">
        <f t="shared" si="428"/>
        <v>2023</v>
      </c>
      <c r="C13709" s="17">
        <v>45139</v>
      </c>
      <c r="D13709" s="18" t="s">
        <v>314</v>
      </c>
      <c r="E13709" s="18" t="s">
        <v>338</v>
      </c>
      <c r="F13709" s="18" t="str">
        <f t="shared" si="429"/>
        <v>Princeton-Total Volumetric Charge-45139</v>
      </c>
      <c r="G13709" s="11" t="s">
        <v>131</v>
      </c>
      <c r="H13709" s="11" t="s">
        <v>55</v>
      </c>
      <c r="I13709" s="11" t="s">
        <v>55</v>
      </c>
      <c r="J13709" s="11" t="s">
        <v>55</v>
      </c>
      <c r="K13709" s="11" t="str">
        <f>IFERROR(INDEX('EDC Component Dictionary'!$C$5:$C$37,MATCH('Rates Database'!J13709,'EDC Component Dictionary'!$B$5:$B$37,0)), "Energy Supply")</f>
        <v>Energy Supply</v>
      </c>
      <c r="L13709" s="12">
        <v>0.235124999999999</v>
      </c>
      <c r="M13709" s="12"/>
    </row>
    <row r="13710" spans="1:13" x14ac:dyDescent="0.3">
      <c r="A13710" s="18">
        <v>13708</v>
      </c>
      <c r="B13710" s="18">
        <f t="shared" si="428"/>
        <v>2023</v>
      </c>
      <c r="C13710" s="17">
        <v>45139</v>
      </c>
      <c r="D13710" s="18" t="s">
        <v>314</v>
      </c>
      <c r="E13710" s="18" t="s">
        <v>339</v>
      </c>
      <c r="F13710" s="18" t="str">
        <f t="shared" si="429"/>
        <v>Rowley-Total Volumetric Charge-45139</v>
      </c>
      <c r="G13710" s="11" t="s">
        <v>131</v>
      </c>
      <c r="H13710" s="11" t="s">
        <v>55</v>
      </c>
      <c r="I13710" s="11" t="s">
        <v>55</v>
      </c>
      <c r="J13710" s="11" t="s">
        <v>55</v>
      </c>
      <c r="K13710" s="11" t="str">
        <f>IFERROR(INDEX('EDC Component Dictionary'!$C$5:$C$37,MATCH('Rates Database'!J13710,'EDC Component Dictionary'!$B$5:$B$37,0)), "Energy Supply")</f>
        <v>Energy Supply</v>
      </c>
      <c r="L13710" s="12">
        <v>0.1885</v>
      </c>
      <c r="M13710" s="12"/>
    </row>
    <row r="13711" spans="1:13" x14ac:dyDescent="0.3">
      <c r="A13711" s="18">
        <v>13709</v>
      </c>
      <c r="B13711" s="18">
        <f t="shared" si="428"/>
        <v>2023</v>
      </c>
      <c r="C13711" s="17">
        <v>45139</v>
      </c>
      <c r="D13711" s="18" t="s">
        <v>314</v>
      </c>
      <c r="E13711" s="18" t="s">
        <v>340</v>
      </c>
      <c r="F13711" s="18" t="str">
        <f t="shared" si="429"/>
        <v>Wakefield-Total Volumetric Charge-45139</v>
      </c>
      <c r="G13711" s="11" t="s">
        <v>131</v>
      </c>
      <c r="H13711" s="11" t="s">
        <v>55</v>
      </c>
      <c r="I13711" s="11" t="s">
        <v>55</v>
      </c>
      <c r="J13711" s="11" t="s">
        <v>55</v>
      </c>
      <c r="K13711" s="11" t="str">
        <f>IFERROR(INDEX('EDC Component Dictionary'!$C$5:$C$37,MATCH('Rates Database'!J13711,'EDC Component Dictionary'!$B$5:$B$37,0)), "Energy Supply")</f>
        <v>Energy Supply</v>
      </c>
      <c r="L13711" s="12">
        <v>0.20307999999999901</v>
      </c>
      <c r="M13711" s="12"/>
    </row>
    <row r="13712" spans="1:13" x14ac:dyDescent="0.3">
      <c r="A13712" s="18">
        <v>13710</v>
      </c>
      <c r="B13712" s="18">
        <f t="shared" si="428"/>
        <v>2023</v>
      </c>
      <c r="C13712" s="17">
        <v>45139</v>
      </c>
      <c r="D13712" s="18" t="s">
        <v>314</v>
      </c>
      <c r="E13712" s="18" t="s">
        <v>341</v>
      </c>
      <c r="F13712" s="18" t="str">
        <f t="shared" si="429"/>
        <v>Hull-Total Volumetric Charge-45139</v>
      </c>
      <c r="G13712" s="11" t="s">
        <v>131</v>
      </c>
      <c r="H13712" s="11" t="s">
        <v>55</v>
      </c>
      <c r="I13712" s="11" t="s">
        <v>55</v>
      </c>
      <c r="J13712" s="11" t="s">
        <v>55</v>
      </c>
      <c r="K13712" s="11" t="str">
        <f>IFERROR(INDEX('EDC Component Dictionary'!$C$5:$C$37,MATCH('Rates Database'!J13712,'EDC Component Dictionary'!$B$5:$B$37,0)), "Energy Supply")</f>
        <v>Energy Supply</v>
      </c>
      <c r="L13712" s="12">
        <v>0.1822</v>
      </c>
      <c r="M13712" s="12"/>
    </row>
    <row r="13713" spans="1:13" x14ac:dyDescent="0.3">
      <c r="A13713" s="18">
        <v>13711</v>
      </c>
      <c r="B13713" s="18">
        <f t="shared" si="428"/>
        <v>2023</v>
      </c>
      <c r="C13713" s="17">
        <v>45139</v>
      </c>
      <c r="D13713" s="18" t="s">
        <v>314</v>
      </c>
      <c r="E13713" s="18" t="s">
        <v>342</v>
      </c>
      <c r="F13713" s="18" t="str">
        <f t="shared" si="429"/>
        <v>North Attleborough-Total Volumetric Charge-45139</v>
      </c>
      <c r="G13713" s="11" t="s">
        <v>131</v>
      </c>
      <c r="H13713" s="11" t="s">
        <v>55</v>
      </c>
      <c r="I13713" s="11" t="s">
        <v>55</v>
      </c>
      <c r="J13713" s="11" t="s">
        <v>55</v>
      </c>
      <c r="K13713" s="11" t="str">
        <f>IFERROR(INDEX('EDC Component Dictionary'!$C$5:$C$37,MATCH('Rates Database'!J13713,'EDC Component Dictionary'!$B$5:$B$37,0)), "Energy Supply")</f>
        <v>Energy Supply</v>
      </c>
      <c r="L13713" s="12">
        <v>0.14615999999999901</v>
      </c>
      <c r="M13713" s="12"/>
    </row>
    <row r="13714" spans="1:13" x14ac:dyDescent="0.3">
      <c r="A13714" s="18">
        <v>13712</v>
      </c>
      <c r="B13714" s="18">
        <f t="shared" si="428"/>
        <v>2023</v>
      </c>
      <c r="C13714" s="17">
        <v>45139</v>
      </c>
      <c r="D13714" s="18" t="s">
        <v>314</v>
      </c>
      <c r="E13714" s="18" t="s">
        <v>343</v>
      </c>
      <c r="F13714" s="18" t="str">
        <f t="shared" si="429"/>
        <v>Holden-Total Volumetric Charge-45139</v>
      </c>
      <c r="G13714" s="11" t="s">
        <v>131</v>
      </c>
      <c r="H13714" s="11" t="s">
        <v>55</v>
      </c>
      <c r="I13714" s="11" t="s">
        <v>55</v>
      </c>
      <c r="J13714" s="11" t="s">
        <v>55</v>
      </c>
      <c r="K13714" s="11" t="str">
        <f>IFERROR(INDEX('EDC Component Dictionary'!$C$5:$C$37,MATCH('Rates Database'!J13714,'EDC Component Dictionary'!$B$5:$B$37,0)), "Energy Supply")</f>
        <v>Energy Supply</v>
      </c>
      <c r="L13714" s="12">
        <v>0.18124499999999999</v>
      </c>
      <c r="M13714" s="12"/>
    </row>
    <row r="13715" spans="1:13" x14ac:dyDescent="0.3">
      <c r="A13715" s="18">
        <v>13713</v>
      </c>
      <c r="B13715" s="18">
        <f t="shared" si="428"/>
        <v>2023</v>
      </c>
      <c r="C13715" s="17">
        <v>45139</v>
      </c>
      <c r="D13715" s="18" t="s">
        <v>314</v>
      </c>
      <c r="E13715" s="18" t="s">
        <v>344</v>
      </c>
      <c r="F13715" s="18" t="str">
        <f t="shared" si="429"/>
        <v>Norwood-Total Volumetric Charge-45139</v>
      </c>
      <c r="G13715" s="11" t="s">
        <v>131</v>
      </c>
      <c r="H13715" s="11" t="s">
        <v>55</v>
      </c>
      <c r="I13715" s="11" t="s">
        <v>55</v>
      </c>
      <c r="J13715" s="11" t="s">
        <v>55</v>
      </c>
      <c r="K13715" s="11" t="str">
        <f>IFERROR(INDEX('EDC Component Dictionary'!$C$5:$C$37,MATCH('Rates Database'!J13715,'EDC Component Dictionary'!$B$5:$B$37,0)), "Energy Supply")</f>
        <v>Energy Supply</v>
      </c>
      <c r="L13715" s="12">
        <v>0.15892999999999999</v>
      </c>
      <c r="M13715" s="12"/>
    </row>
    <row r="13716" spans="1:13" x14ac:dyDescent="0.3">
      <c r="A13716" s="18">
        <v>13714</v>
      </c>
      <c r="B13716" s="18">
        <f t="shared" si="428"/>
        <v>2023</v>
      </c>
      <c r="C13716" s="17">
        <v>45139</v>
      </c>
      <c r="D13716" s="18" t="s">
        <v>314</v>
      </c>
      <c r="E13716" s="18" t="s">
        <v>345</v>
      </c>
      <c r="F13716" s="18" t="str">
        <f t="shared" si="429"/>
        <v>Russell-Total Volumetric Charge-45139</v>
      </c>
      <c r="G13716" s="11" t="s">
        <v>131</v>
      </c>
      <c r="H13716" s="11" t="s">
        <v>55</v>
      </c>
      <c r="I13716" s="11" t="s">
        <v>55</v>
      </c>
      <c r="J13716" s="11" t="s">
        <v>55</v>
      </c>
      <c r="K13716" s="11" t="str">
        <f>IFERROR(INDEX('EDC Component Dictionary'!$C$5:$C$37,MATCH('Rates Database'!J13716,'EDC Component Dictionary'!$B$5:$B$37,0)), "Energy Supply")</f>
        <v>Energy Supply</v>
      </c>
      <c r="L13716" s="12">
        <v>0.17399999999999999</v>
      </c>
      <c r="M13716" s="12"/>
    </row>
    <row r="13717" spans="1:13" x14ac:dyDescent="0.3">
      <c r="A13717" s="18">
        <v>13715</v>
      </c>
      <c r="B13717" s="18">
        <f t="shared" si="428"/>
        <v>2023</v>
      </c>
      <c r="C13717" s="17">
        <v>45139</v>
      </c>
      <c r="D13717" s="18" t="s">
        <v>314</v>
      </c>
      <c r="E13717" s="18" t="s">
        <v>346</v>
      </c>
      <c r="F13717" s="18" t="str">
        <f t="shared" si="429"/>
        <v>Chester-Total Volumetric Charge-45139</v>
      </c>
      <c r="G13717" s="11" t="s">
        <v>131</v>
      </c>
      <c r="H13717" s="11" t="s">
        <v>55</v>
      </c>
      <c r="I13717" s="11" t="s">
        <v>55</v>
      </c>
      <c r="J13717" s="11" t="s">
        <v>55</v>
      </c>
      <c r="K13717" s="11" t="str">
        <f>IFERROR(INDEX('EDC Component Dictionary'!$C$5:$C$37,MATCH('Rates Database'!J13717,'EDC Component Dictionary'!$B$5:$B$37,0)), "Energy Supply")</f>
        <v>Energy Supply</v>
      </c>
      <c r="L13717" s="12">
        <v>0.21443969999999901</v>
      </c>
      <c r="M13717" s="12"/>
    </row>
    <row r="13718" spans="1:13" x14ac:dyDescent="0.3">
      <c r="A13718" s="18">
        <v>13716</v>
      </c>
      <c r="B13718" s="18">
        <f t="shared" ref="B13718:B13781" si="430">YEAR(C13718)</f>
        <v>2020</v>
      </c>
      <c r="C13718" s="17">
        <v>43891</v>
      </c>
      <c r="D13718" s="18" t="s">
        <v>314</v>
      </c>
      <c r="E13718" s="18" t="s">
        <v>315</v>
      </c>
      <c r="F13718" s="18" t="str">
        <f t="shared" si="429"/>
        <v>Holyoke-Total Volumetric Charge-43891</v>
      </c>
      <c r="G13718" s="11" t="s">
        <v>131</v>
      </c>
      <c r="H13718" s="11" t="s">
        <v>55</v>
      </c>
      <c r="I13718" s="11" t="s">
        <v>55</v>
      </c>
      <c r="J13718" s="11" t="s">
        <v>55</v>
      </c>
      <c r="K13718" s="11" t="str">
        <f>IFERROR(INDEX('EDC Component Dictionary'!$C$5:$C$37,MATCH('Rates Database'!J13718,'EDC Component Dictionary'!$B$5:$B$37,0)), "Energy Supply")</f>
        <v>Energy Supply</v>
      </c>
      <c r="L13718" s="12">
        <v>0.12479</v>
      </c>
      <c r="M13718" s="12"/>
    </row>
    <row r="13719" spans="1:13" x14ac:dyDescent="0.3">
      <c r="A13719" s="18">
        <v>13717</v>
      </c>
      <c r="B13719" s="18">
        <f t="shared" si="430"/>
        <v>2020</v>
      </c>
      <c r="C13719" s="17">
        <v>43891</v>
      </c>
      <c r="D13719" s="18" t="s">
        <v>314</v>
      </c>
      <c r="E13719" s="18" t="s">
        <v>316</v>
      </c>
      <c r="F13719" s="18" t="str">
        <f t="shared" si="429"/>
        <v>West Boylston-Total Volumetric Charge-43891</v>
      </c>
      <c r="G13719" s="11" t="s">
        <v>131</v>
      </c>
      <c r="H13719" s="11" t="s">
        <v>55</v>
      </c>
      <c r="I13719" s="11" t="s">
        <v>55</v>
      </c>
      <c r="J13719" s="11" t="s">
        <v>55</v>
      </c>
      <c r="K13719" s="11" t="str">
        <f>IFERROR(INDEX('EDC Component Dictionary'!$C$5:$C$37,MATCH('Rates Database'!J13719,'EDC Component Dictionary'!$B$5:$B$37,0)), "Energy Supply")</f>
        <v>Energy Supply</v>
      </c>
      <c r="L13719" s="12">
        <v>0.13135999999999901</v>
      </c>
      <c r="M13719" s="12"/>
    </row>
    <row r="13720" spans="1:13" x14ac:dyDescent="0.3">
      <c r="A13720" s="18">
        <v>13718</v>
      </c>
      <c r="B13720" s="18">
        <f t="shared" si="430"/>
        <v>2020</v>
      </c>
      <c r="C13720" s="17">
        <v>43891</v>
      </c>
      <c r="D13720" s="18" t="s">
        <v>314</v>
      </c>
      <c r="E13720" s="18" t="s">
        <v>317</v>
      </c>
      <c r="F13720" s="18" t="str">
        <f t="shared" si="429"/>
        <v>Danvers-Total Volumetric Charge-43891</v>
      </c>
      <c r="G13720" s="11" t="s">
        <v>131</v>
      </c>
      <c r="H13720" s="11" t="s">
        <v>55</v>
      </c>
      <c r="I13720" s="11" t="s">
        <v>55</v>
      </c>
      <c r="J13720" s="11" t="s">
        <v>55</v>
      </c>
      <c r="K13720" s="11" t="str">
        <f>IFERROR(INDEX('EDC Component Dictionary'!$C$5:$C$37,MATCH('Rates Database'!J13720,'EDC Component Dictionary'!$B$5:$B$37,0)), "Energy Supply")</f>
        <v>Energy Supply</v>
      </c>
      <c r="L13720" s="12">
        <v>0.14129</v>
      </c>
      <c r="M13720" s="12"/>
    </row>
    <row r="13721" spans="1:13" x14ac:dyDescent="0.3">
      <c r="A13721" s="18">
        <v>13719</v>
      </c>
      <c r="B13721" s="18">
        <f t="shared" si="430"/>
        <v>2020</v>
      </c>
      <c r="C13721" s="17">
        <v>43891</v>
      </c>
      <c r="D13721" s="18" t="s">
        <v>314</v>
      </c>
      <c r="E13721" s="18" t="s">
        <v>318</v>
      </c>
      <c r="F13721" s="18" t="str">
        <f t="shared" si="429"/>
        <v>Peabody-Total Volumetric Charge-43891</v>
      </c>
      <c r="G13721" s="11" t="s">
        <v>131</v>
      </c>
      <c r="H13721" s="11" t="s">
        <v>55</v>
      </c>
      <c r="I13721" s="11" t="s">
        <v>55</v>
      </c>
      <c r="J13721" s="11" t="s">
        <v>55</v>
      </c>
      <c r="K13721" s="11" t="str">
        <f>IFERROR(INDEX('EDC Component Dictionary'!$C$5:$C$37,MATCH('Rates Database'!J13721,'EDC Component Dictionary'!$B$5:$B$37,0)), "Energy Supply")</f>
        <v>Energy Supply</v>
      </c>
      <c r="L13721" s="12">
        <v>0.1027</v>
      </c>
      <c r="M13721" s="12"/>
    </row>
    <row r="13722" spans="1:13" x14ac:dyDescent="0.3">
      <c r="A13722" s="18">
        <v>13720</v>
      </c>
      <c r="B13722" s="18">
        <f t="shared" si="430"/>
        <v>2020</v>
      </c>
      <c r="C13722" s="17">
        <v>43891</v>
      </c>
      <c r="D13722" s="18" t="s">
        <v>314</v>
      </c>
      <c r="E13722" s="18" t="s">
        <v>319</v>
      </c>
      <c r="F13722" s="18" t="str">
        <f t="shared" si="429"/>
        <v>Ashburnham-Total Volumetric Charge-43891</v>
      </c>
      <c r="G13722" s="11" t="s">
        <v>131</v>
      </c>
      <c r="H13722" s="11" t="s">
        <v>55</v>
      </c>
      <c r="I13722" s="11" t="s">
        <v>55</v>
      </c>
      <c r="J13722" s="11" t="s">
        <v>55</v>
      </c>
      <c r="K13722" s="11" t="str">
        <f>IFERROR(INDEX('EDC Component Dictionary'!$C$5:$C$37,MATCH('Rates Database'!J13722,'EDC Component Dictionary'!$B$5:$B$37,0)), "Energy Supply")</f>
        <v>Energy Supply</v>
      </c>
      <c r="L13722" s="12">
        <v>0.13869999999999999</v>
      </c>
      <c r="M13722" s="12"/>
    </row>
    <row r="13723" spans="1:13" x14ac:dyDescent="0.3">
      <c r="A13723" s="18">
        <v>13721</v>
      </c>
      <c r="B13723" s="18">
        <f t="shared" si="430"/>
        <v>2020</v>
      </c>
      <c r="C13723" s="17">
        <v>43891</v>
      </c>
      <c r="D13723" s="18" t="s">
        <v>314</v>
      </c>
      <c r="E13723" s="18" t="s">
        <v>320</v>
      </c>
      <c r="F13723" s="18" t="str">
        <f t="shared" si="429"/>
        <v>Mansfield-Total Volumetric Charge-43891</v>
      </c>
      <c r="G13723" s="11" t="s">
        <v>131</v>
      </c>
      <c r="H13723" s="11" t="s">
        <v>55</v>
      </c>
      <c r="I13723" s="11" t="s">
        <v>55</v>
      </c>
      <c r="J13723" s="11" t="s">
        <v>55</v>
      </c>
      <c r="K13723" s="11" t="str">
        <f>IFERROR(INDEX('EDC Component Dictionary'!$C$5:$C$37,MATCH('Rates Database'!J13723,'EDC Component Dictionary'!$B$5:$B$37,0)), "Energy Supply")</f>
        <v>Energy Supply</v>
      </c>
      <c r="L13723" s="12">
        <v>0.10915999999999999</v>
      </c>
      <c r="M13723" s="12"/>
    </row>
    <row r="13724" spans="1:13" x14ac:dyDescent="0.3">
      <c r="A13724" s="18">
        <v>13722</v>
      </c>
      <c r="B13724" s="18">
        <f t="shared" si="430"/>
        <v>2020</v>
      </c>
      <c r="C13724" s="17">
        <v>43891</v>
      </c>
      <c r="D13724" s="18" t="s">
        <v>314</v>
      </c>
      <c r="E13724" s="18" t="s">
        <v>321</v>
      </c>
      <c r="F13724" s="18" t="str">
        <f t="shared" si="429"/>
        <v>Braintree-Total Volumetric Charge-43891</v>
      </c>
      <c r="G13724" s="11" t="s">
        <v>131</v>
      </c>
      <c r="H13724" s="11" t="s">
        <v>55</v>
      </c>
      <c r="I13724" s="11" t="s">
        <v>55</v>
      </c>
      <c r="J13724" s="11" t="s">
        <v>55</v>
      </c>
      <c r="K13724" s="11" t="str">
        <f>IFERROR(INDEX('EDC Component Dictionary'!$C$5:$C$37,MATCH('Rates Database'!J13724,'EDC Component Dictionary'!$B$5:$B$37,0)), "Energy Supply")</f>
        <v>Energy Supply</v>
      </c>
      <c r="L13724" s="12">
        <v>0.13549899999999901</v>
      </c>
      <c r="M13724" s="12"/>
    </row>
    <row r="13725" spans="1:13" x14ac:dyDescent="0.3">
      <c r="A13725" s="18">
        <v>13723</v>
      </c>
      <c r="B13725" s="18">
        <f t="shared" si="430"/>
        <v>2020</v>
      </c>
      <c r="C13725" s="17">
        <v>43891</v>
      </c>
      <c r="D13725" s="18" t="s">
        <v>314</v>
      </c>
      <c r="E13725" s="18" t="s">
        <v>322</v>
      </c>
      <c r="F13725" s="18" t="str">
        <f t="shared" si="429"/>
        <v>Paxton-Total Volumetric Charge-43891</v>
      </c>
      <c r="G13725" s="11" t="s">
        <v>131</v>
      </c>
      <c r="H13725" s="11" t="s">
        <v>55</v>
      </c>
      <c r="I13725" s="11" t="s">
        <v>55</v>
      </c>
      <c r="J13725" s="11" t="s">
        <v>55</v>
      </c>
      <c r="K13725" s="11" t="str">
        <f>IFERROR(INDEX('EDC Component Dictionary'!$C$5:$C$37,MATCH('Rates Database'!J13725,'EDC Component Dictionary'!$B$5:$B$37,0)), "Energy Supply")</f>
        <v>Energy Supply</v>
      </c>
      <c r="L13725" s="12">
        <v>0.14562</v>
      </c>
      <c r="M13725" s="12"/>
    </row>
    <row r="13726" spans="1:13" x14ac:dyDescent="0.3">
      <c r="A13726" s="18">
        <v>13724</v>
      </c>
      <c r="B13726" s="18">
        <f t="shared" si="430"/>
        <v>2020</v>
      </c>
      <c r="C13726" s="17">
        <v>43891</v>
      </c>
      <c r="D13726" s="18" t="s">
        <v>314</v>
      </c>
      <c r="E13726" s="18" t="s">
        <v>323</v>
      </c>
      <c r="F13726" s="18" t="str">
        <f t="shared" si="429"/>
        <v>Templeton-Total Volumetric Charge-43891</v>
      </c>
      <c r="G13726" s="11" t="s">
        <v>131</v>
      </c>
      <c r="H13726" s="11" t="s">
        <v>55</v>
      </c>
      <c r="I13726" s="11" t="s">
        <v>55</v>
      </c>
      <c r="J13726" s="11" t="s">
        <v>55</v>
      </c>
      <c r="K13726" s="11" t="str">
        <f>IFERROR(INDEX('EDC Component Dictionary'!$C$5:$C$37,MATCH('Rates Database'!J13726,'EDC Component Dictionary'!$B$5:$B$37,0)), "Energy Supply")</f>
        <v>Energy Supply</v>
      </c>
      <c r="L13726" s="12">
        <v>0.113299999999999</v>
      </c>
      <c r="M13726" s="12"/>
    </row>
    <row r="13727" spans="1:13" x14ac:dyDescent="0.3">
      <c r="A13727" s="18">
        <v>13725</v>
      </c>
      <c r="B13727" s="18">
        <f t="shared" si="430"/>
        <v>2020</v>
      </c>
      <c r="C13727" s="17">
        <v>43891</v>
      </c>
      <c r="D13727" s="18" t="s">
        <v>314</v>
      </c>
      <c r="E13727" s="18" t="s">
        <v>324</v>
      </c>
      <c r="F13727" s="18" t="str">
        <f t="shared" si="429"/>
        <v>Hudson-Total Volumetric Charge-43891</v>
      </c>
      <c r="G13727" s="11" t="s">
        <v>131</v>
      </c>
      <c r="H13727" s="11" t="s">
        <v>55</v>
      </c>
      <c r="I13727" s="11" t="s">
        <v>55</v>
      </c>
      <c r="J13727" s="11" t="s">
        <v>55</v>
      </c>
      <c r="K13727" s="11" t="str">
        <f>IFERROR(INDEX('EDC Component Dictionary'!$C$5:$C$37,MATCH('Rates Database'!J13727,'EDC Component Dictionary'!$B$5:$B$37,0)), "Energy Supply")</f>
        <v>Energy Supply</v>
      </c>
      <c r="L13727" s="12">
        <v>0.11338999999999901</v>
      </c>
      <c r="M13727" s="12"/>
    </row>
    <row r="13728" spans="1:13" x14ac:dyDescent="0.3">
      <c r="A13728" s="18">
        <v>13726</v>
      </c>
      <c r="B13728" s="18">
        <f t="shared" si="430"/>
        <v>2020</v>
      </c>
      <c r="C13728" s="17">
        <v>43891</v>
      </c>
      <c r="D13728" s="18" t="s">
        <v>314</v>
      </c>
      <c r="E13728" s="18" t="s">
        <v>325</v>
      </c>
      <c r="F13728" s="18" t="str">
        <f t="shared" si="429"/>
        <v>Reading-Total Volumetric Charge-43891</v>
      </c>
      <c r="G13728" s="11" t="s">
        <v>131</v>
      </c>
      <c r="H13728" s="11" t="s">
        <v>55</v>
      </c>
      <c r="I13728" s="11" t="s">
        <v>55</v>
      </c>
      <c r="J13728" s="11" t="s">
        <v>55</v>
      </c>
      <c r="K13728" s="11" t="str">
        <f>IFERROR(INDEX('EDC Component Dictionary'!$C$5:$C$37,MATCH('Rates Database'!J13728,'EDC Component Dictionary'!$B$5:$B$37,0)), "Energy Supply")</f>
        <v>Energy Supply</v>
      </c>
      <c r="L13728" s="12">
        <v>0.13984349999999901</v>
      </c>
      <c r="M13728" s="12"/>
    </row>
    <row r="13729" spans="1:13" x14ac:dyDescent="0.3">
      <c r="A13729" s="18">
        <v>13727</v>
      </c>
      <c r="B13729" s="18">
        <f t="shared" si="430"/>
        <v>2020</v>
      </c>
      <c r="C13729" s="17">
        <v>43891</v>
      </c>
      <c r="D13729" s="18" t="s">
        <v>314</v>
      </c>
      <c r="E13729" s="18" t="s">
        <v>326</v>
      </c>
      <c r="F13729" s="18" t="str">
        <f t="shared" si="429"/>
        <v>Shrewsbury-Total Volumetric Charge-43891</v>
      </c>
      <c r="G13729" s="11" t="s">
        <v>131</v>
      </c>
      <c r="H13729" s="11" t="s">
        <v>55</v>
      </c>
      <c r="I13729" s="11" t="s">
        <v>55</v>
      </c>
      <c r="J13729" s="11" t="s">
        <v>55</v>
      </c>
      <c r="K13729" s="11" t="str">
        <f>IFERROR(INDEX('EDC Component Dictionary'!$C$5:$C$37,MATCH('Rates Database'!J13729,'EDC Component Dictionary'!$B$5:$B$37,0)), "Energy Supply")</f>
        <v>Energy Supply</v>
      </c>
      <c r="L13729" s="12">
        <v>0.11516</v>
      </c>
      <c r="M13729" s="12"/>
    </row>
    <row r="13730" spans="1:13" x14ac:dyDescent="0.3">
      <c r="A13730" s="18">
        <v>13728</v>
      </c>
      <c r="B13730" s="18">
        <f t="shared" si="430"/>
        <v>2020</v>
      </c>
      <c r="C13730" s="17">
        <v>43891</v>
      </c>
      <c r="D13730" s="18" t="s">
        <v>314</v>
      </c>
      <c r="E13730" s="18" t="s">
        <v>327</v>
      </c>
      <c r="F13730" s="18" t="str">
        <f t="shared" si="429"/>
        <v>Ipswich-Total Volumetric Charge-43891</v>
      </c>
      <c r="G13730" s="11" t="s">
        <v>131</v>
      </c>
      <c r="H13730" s="11" t="s">
        <v>55</v>
      </c>
      <c r="I13730" s="11" t="s">
        <v>55</v>
      </c>
      <c r="J13730" s="11" t="s">
        <v>55</v>
      </c>
      <c r="K13730" s="11" t="str">
        <f>IFERROR(INDEX('EDC Component Dictionary'!$C$5:$C$37,MATCH('Rates Database'!J13730,'EDC Component Dictionary'!$B$5:$B$37,0)), "Energy Supply")</f>
        <v>Energy Supply</v>
      </c>
      <c r="L13730" s="12">
        <v>0.13355</v>
      </c>
      <c r="M13730" s="12"/>
    </row>
    <row r="13731" spans="1:13" x14ac:dyDescent="0.3">
      <c r="A13731" s="18">
        <v>13729</v>
      </c>
      <c r="B13731" s="18">
        <f t="shared" si="430"/>
        <v>2020</v>
      </c>
      <c r="C13731" s="17">
        <v>43891</v>
      </c>
      <c r="D13731" s="18" t="s">
        <v>314</v>
      </c>
      <c r="E13731" s="18" t="s">
        <v>328</v>
      </c>
      <c r="F13731" s="18" t="str">
        <f t="shared" si="429"/>
        <v>Westfield-Total Volumetric Charge-43891</v>
      </c>
      <c r="G13731" s="11" t="s">
        <v>131</v>
      </c>
      <c r="H13731" s="11" t="s">
        <v>55</v>
      </c>
      <c r="I13731" s="11" t="s">
        <v>55</v>
      </c>
      <c r="J13731" s="11" t="s">
        <v>55</v>
      </c>
      <c r="K13731" s="11" t="str">
        <f>IFERROR(INDEX('EDC Component Dictionary'!$C$5:$C$37,MATCH('Rates Database'!J13731,'EDC Component Dictionary'!$B$5:$B$37,0)), "Energy Supply")</f>
        <v>Energy Supply</v>
      </c>
      <c r="L13731" s="12">
        <v>0.120251</v>
      </c>
      <c r="M13731" s="12"/>
    </row>
    <row r="13732" spans="1:13" x14ac:dyDescent="0.3">
      <c r="A13732" s="18">
        <v>13730</v>
      </c>
      <c r="B13732" s="18">
        <f t="shared" si="430"/>
        <v>2020</v>
      </c>
      <c r="C13732" s="17">
        <v>43891</v>
      </c>
      <c r="D13732" s="18" t="s">
        <v>314</v>
      </c>
      <c r="E13732" s="18" t="s">
        <v>329</v>
      </c>
      <c r="F13732" s="18" t="str">
        <f t="shared" si="429"/>
        <v>Merrimac-Total Volumetric Charge-43891</v>
      </c>
      <c r="G13732" s="11" t="s">
        <v>131</v>
      </c>
      <c r="H13732" s="11" t="s">
        <v>55</v>
      </c>
      <c r="I13732" s="11" t="s">
        <v>55</v>
      </c>
      <c r="J13732" s="11" t="s">
        <v>55</v>
      </c>
      <c r="K13732" s="11" t="str">
        <f>IFERROR(INDEX('EDC Component Dictionary'!$C$5:$C$37,MATCH('Rates Database'!J13732,'EDC Component Dictionary'!$B$5:$B$37,0)), "Energy Supply")</f>
        <v>Energy Supply</v>
      </c>
      <c r="L13732" s="12">
        <v>0.16528000000000001</v>
      </c>
      <c r="M13732" s="12"/>
    </row>
    <row r="13733" spans="1:13" x14ac:dyDescent="0.3">
      <c r="A13733" s="18">
        <v>13731</v>
      </c>
      <c r="B13733" s="18">
        <f t="shared" si="430"/>
        <v>2020</v>
      </c>
      <c r="C13733" s="17">
        <v>43891</v>
      </c>
      <c r="D13733" s="18" t="s">
        <v>314</v>
      </c>
      <c r="E13733" s="18" t="s">
        <v>330</v>
      </c>
      <c r="F13733" s="18" t="str">
        <f t="shared" si="429"/>
        <v>Chicopee-Total Volumetric Charge-43891</v>
      </c>
      <c r="G13733" s="11" t="s">
        <v>131</v>
      </c>
      <c r="H13733" s="11" t="s">
        <v>55</v>
      </c>
      <c r="I13733" s="11" t="s">
        <v>55</v>
      </c>
      <c r="J13733" s="11" t="s">
        <v>55</v>
      </c>
      <c r="K13733" s="11" t="str">
        <f>IFERROR(INDEX('EDC Component Dictionary'!$C$5:$C$37,MATCH('Rates Database'!J13733,'EDC Component Dictionary'!$B$5:$B$37,0)), "Energy Supply")</f>
        <v>Energy Supply</v>
      </c>
      <c r="L13733" s="12">
        <v>0.123499999999999</v>
      </c>
      <c r="M13733" s="12"/>
    </row>
    <row r="13734" spans="1:13" x14ac:dyDescent="0.3">
      <c r="A13734" s="18">
        <v>13732</v>
      </c>
      <c r="B13734" s="18">
        <f t="shared" si="430"/>
        <v>2020</v>
      </c>
      <c r="C13734" s="17">
        <v>43891</v>
      </c>
      <c r="D13734" s="18" t="s">
        <v>314</v>
      </c>
      <c r="E13734" s="18" t="s">
        <v>331</v>
      </c>
      <c r="F13734" s="18" t="str">
        <f t="shared" si="429"/>
        <v>Marblehead-Total Volumetric Charge-43891</v>
      </c>
      <c r="G13734" s="11" t="s">
        <v>131</v>
      </c>
      <c r="H13734" s="11" t="s">
        <v>55</v>
      </c>
      <c r="I13734" s="11" t="s">
        <v>55</v>
      </c>
      <c r="J13734" s="11" t="s">
        <v>55</v>
      </c>
      <c r="K13734" s="11" t="str">
        <f>IFERROR(INDEX('EDC Component Dictionary'!$C$5:$C$37,MATCH('Rates Database'!J13734,'EDC Component Dictionary'!$B$5:$B$37,0)), "Energy Supply")</f>
        <v>Energy Supply</v>
      </c>
      <c r="L13734" s="12">
        <v>0.17349999999999999</v>
      </c>
      <c r="M13734" s="12"/>
    </row>
    <row r="13735" spans="1:13" x14ac:dyDescent="0.3">
      <c r="A13735" s="18">
        <v>13733</v>
      </c>
      <c r="B13735" s="18">
        <f t="shared" si="430"/>
        <v>2020</v>
      </c>
      <c r="C13735" s="17">
        <v>43891</v>
      </c>
      <c r="D13735" s="18" t="s">
        <v>314</v>
      </c>
      <c r="E13735" s="18" t="s">
        <v>332</v>
      </c>
      <c r="F13735" s="18" t="str">
        <f t="shared" si="429"/>
        <v>Hingham-Total Volumetric Charge-43891</v>
      </c>
      <c r="G13735" s="11" t="s">
        <v>131</v>
      </c>
      <c r="H13735" s="11" t="s">
        <v>55</v>
      </c>
      <c r="I13735" s="11" t="s">
        <v>55</v>
      </c>
      <c r="J13735" s="11" t="s">
        <v>55</v>
      </c>
      <c r="K13735" s="11" t="str">
        <f>IFERROR(INDEX('EDC Component Dictionary'!$C$5:$C$37,MATCH('Rates Database'!J13735,'EDC Component Dictionary'!$B$5:$B$37,0)), "Energy Supply")</f>
        <v>Energy Supply</v>
      </c>
      <c r="L13735" s="12">
        <v>0.11680400000000001</v>
      </c>
      <c r="M13735" s="12"/>
    </row>
    <row r="13736" spans="1:13" x14ac:dyDescent="0.3">
      <c r="A13736" s="18">
        <v>13734</v>
      </c>
      <c r="B13736" s="18">
        <f t="shared" si="430"/>
        <v>2020</v>
      </c>
      <c r="C13736" s="17">
        <v>43891</v>
      </c>
      <c r="D13736" s="18" t="s">
        <v>314</v>
      </c>
      <c r="E13736" s="18" t="s">
        <v>333</v>
      </c>
      <c r="F13736" s="18" t="str">
        <f t="shared" si="429"/>
        <v>South Hadley-Total Volumetric Charge-43891</v>
      </c>
      <c r="G13736" s="11" t="s">
        <v>131</v>
      </c>
      <c r="H13736" s="11" t="s">
        <v>55</v>
      </c>
      <c r="I13736" s="11" t="s">
        <v>55</v>
      </c>
      <c r="J13736" s="11" t="s">
        <v>55</v>
      </c>
      <c r="K13736" s="11" t="str">
        <f>IFERROR(INDEX('EDC Component Dictionary'!$C$5:$C$37,MATCH('Rates Database'!J13736,'EDC Component Dictionary'!$B$5:$B$37,0)), "Energy Supply")</f>
        <v>Energy Supply</v>
      </c>
      <c r="L13736" s="12">
        <v>0.132405199999999</v>
      </c>
      <c r="M13736" s="12"/>
    </row>
    <row r="13737" spans="1:13" x14ac:dyDescent="0.3">
      <c r="A13737" s="18">
        <v>13735</v>
      </c>
      <c r="B13737" s="18">
        <f t="shared" si="430"/>
        <v>2020</v>
      </c>
      <c r="C13737" s="17">
        <v>43891</v>
      </c>
      <c r="D13737" s="18" t="s">
        <v>314</v>
      </c>
      <c r="E13737" s="18" t="s">
        <v>334</v>
      </c>
      <c r="F13737" s="18" t="str">
        <f t="shared" si="429"/>
        <v>Georgetown-Total Volumetric Charge-43891</v>
      </c>
      <c r="G13737" s="11" t="s">
        <v>131</v>
      </c>
      <c r="H13737" s="11" t="s">
        <v>55</v>
      </c>
      <c r="I13737" s="11" t="s">
        <v>55</v>
      </c>
      <c r="J13737" s="11" t="s">
        <v>55</v>
      </c>
      <c r="K13737" s="11" t="str">
        <f>IFERROR(INDEX('EDC Component Dictionary'!$C$5:$C$37,MATCH('Rates Database'!J13737,'EDC Component Dictionary'!$B$5:$B$37,0)), "Energy Supply")</f>
        <v>Energy Supply</v>
      </c>
      <c r="L13737" s="12">
        <v>0.15789500000000001</v>
      </c>
      <c r="M13737" s="12"/>
    </row>
    <row r="13738" spans="1:13" x14ac:dyDescent="0.3">
      <c r="A13738" s="18">
        <v>13736</v>
      </c>
      <c r="B13738" s="18">
        <f t="shared" si="430"/>
        <v>2020</v>
      </c>
      <c r="C13738" s="17">
        <v>43891</v>
      </c>
      <c r="D13738" s="18" t="s">
        <v>314</v>
      </c>
      <c r="E13738" s="18" t="s">
        <v>335</v>
      </c>
      <c r="F13738" s="18" t="str">
        <f t="shared" si="429"/>
        <v>Sterling-Total Volumetric Charge-43891</v>
      </c>
      <c r="G13738" s="11" t="s">
        <v>131</v>
      </c>
      <c r="H13738" s="11" t="s">
        <v>55</v>
      </c>
      <c r="I13738" s="11" t="s">
        <v>55</v>
      </c>
      <c r="J13738" s="11" t="s">
        <v>55</v>
      </c>
      <c r="K13738" s="11" t="str">
        <f>IFERROR(INDEX('EDC Component Dictionary'!$C$5:$C$37,MATCH('Rates Database'!J13738,'EDC Component Dictionary'!$B$5:$B$37,0)), "Energy Supply")</f>
        <v>Energy Supply</v>
      </c>
      <c r="L13738" s="12">
        <v>0.13605</v>
      </c>
      <c r="M13738" s="12"/>
    </row>
    <row r="13739" spans="1:13" x14ac:dyDescent="0.3">
      <c r="A13739" s="18">
        <v>13737</v>
      </c>
      <c r="B13739" s="18">
        <f t="shared" si="430"/>
        <v>2020</v>
      </c>
      <c r="C13739" s="17">
        <v>43891</v>
      </c>
      <c r="D13739" s="18" t="s">
        <v>314</v>
      </c>
      <c r="E13739" s="18" t="s">
        <v>336</v>
      </c>
      <c r="F13739" s="18" t="str">
        <f t="shared" si="429"/>
        <v>Littleton-Total Volumetric Charge-43891</v>
      </c>
      <c r="G13739" s="11" t="s">
        <v>131</v>
      </c>
      <c r="H13739" s="11" t="s">
        <v>55</v>
      </c>
      <c r="I13739" s="11" t="s">
        <v>55</v>
      </c>
      <c r="J13739" s="11" t="s">
        <v>55</v>
      </c>
      <c r="K13739" s="11" t="str">
        <f>IFERROR(INDEX('EDC Component Dictionary'!$C$5:$C$37,MATCH('Rates Database'!J13739,'EDC Component Dictionary'!$B$5:$B$37,0)), "Energy Supply")</f>
        <v>Energy Supply</v>
      </c>
      <c r="L13739" s="12">
        <v>0.122750899999999</v>
      </c>
      <c r="M13739" s="12"/>
    </row>
    <row r="13740" spans="1:13" x14ac:dyDescent="0.3">
      <c r="A13740" s="18">
        <v>13738</v>
      </c>
      <c r="B13740" s="18">
        <f t="shared" si="430"/>
        <v>2020</v>
      </c>
      <c r="C13740" s="17">
        <v>43891</v>
      </c>
      <c r="D13740" s="18" t="s">
        <v>314</v>
      </c>
      <c r="E13740" s="18" t="s">
        <v>337</v>
      </c>
      <c r="F13740" s="18" t="str">
        <f t="shared" si="429"/>
        <v>Boylston-Total Volumetric Charge-43891</v>
      </c>
      <c r="G13740" s="11" t="s">
        <v>131</v>
      </c>
      <c r="H13740" s="11" t="s">
        <v>55</v>
      </c>
      <c r="I13740" s="11" t="s">
        <v>55</v>
      </c>
      <c r="J13740" s="11" t="s">
        <v>55</v>
      </c>
      <c r="K13740" s="11" t="str">
        <f>IFERROR(INDEX('EDC Component Dictionary'!$C$5:$C$37,MATCH('Rates Database'!J13740,'EDC Component Dictionary'!$B$5:$B$37,0)), "Energy Supply")</f>
        <v>Energy Supply</v>
      </c>
      <c r="L13740" s="12">
        <v>0.1085</v>
      </c>
      <c r="M13740" s="12"/>
    </row>
    <row r="13741" spans="1:13" x14ac:dyDescent="0.3">
      <c r="A13741" s="18">
        <v>13739</v>
      </c>
      <c r="B13741" s="18">
        <f t="shared" si="430"/>
        <v>2020</v>
      </c>
      <c r="C13741" s="17">
        <v>43891</v>
      </c>
      <c r="D13741" s="18" t="s">
        <v>314</v>
      </c>
      <c r="E13741" s="18" t="s">
        <v>338</v>
      </c>
      <c r="F13741" s="18" t="str">
        <f t="shared" si="429"/>
        <v>Princeton-Total Volumetric Charge-43891</v>
      </c>
      <c r="G13741" s="11" t="s">
        <v>131</v>
      </c>
      <c r="H13741" s="11" t="s">
        <v>55</v>
      </c>
      <c r="I13741" s="11" t="s">
        <v>55</v>
      </c>
      <c r="J13741" s="11" t="s">
        <v>55</v>
      </c>
      <c r="K13741" s="11" t="str">
        <f>IFERROR(INDEX('EDC Component Dictionary'!$C$5:$C$37,MATCH('Rates Database'!J13741,'EDC Component Dictionary'!$B$5:$B$37,0)), "Energy Supply")</f>
        <v>Energy Supply</v>
      </c>
      <c r="L13741" s="12">
        <v>0.235124999999999</v>
      </c>
      <c r="M13741" s="12"/>
    </row>
    <row r="13742" spans="1:13" x14ac:dyDescent="0.3">
      <c r="A13742" s="18">
        <v>13740</v>
      </c>
      <c r="B13742" s="18">
        <f t="shared" si="430"/>
        <v>2020</v>
      </c>
      <c r="C13742" s="17">
        <v>43891</v>
      </c>
      <c r="D13742" s="18" t="s">
        <v>314</v>
      </c>
      <c r="E13742" s="18" t="s">
        <v>347</v>
      </c>
      <c r="F13742" s="18" t="str">
        <f t="shared" si="429"/>
        <v>Middleborough-Total Volumetric Charge-43891</v>
      </c>
      <c r="G13742" s="11" t="s">
        <v>131</v>
      </c>
      <c r="H13742" s="11" t="s">
        <v>55</v>
      </c>
      <c r="I13742" s="11" t="s">
        <v>55</v>
      </c>
      <c r="J13742" s="11" t="s">
        <v>55</v>
      </c>
      <c r="K13742" s="11" t="str">
        <f>IFERROR(INDEX('EDC Component Dictionary'!$C$5:$C$37,MATCH('Rates Database'!J13742,'EDC Component Dictionary'!$B$5:$B$37,0)), "Energy Supply")</f>
        <v>Energy Supply</v>
      </c>
      <c r="L13742" s="12">
        <v>0.13700000000000001</v>
      </c>
      <c r="M13742" s="12"/>
    </row>
    <row r="13743" spans="1:13" x14ac:dyDescent="0.3">
      <c r="A13743" s="18">
        <v>13741</v>
      </c>
      <c r="B13743" s="18">
        <f t="shared" si="430"/>
        <v>2020</v>
      </c>
      <c r="C13743" s="17">
        <v>43891</v>
      </c>
      <c r="D13743" s="18" t="s">
        <v>314</v>
      </c>
      <c r="E13743" s="18" t="s">
        <v>339</v>
      </c>
      <c r="F13743" s="18" t="str">
        <f t="shared" si="429"/>
        <v>Rowley-Total Volumetric Charge-43891</v>
      </c>
      <c r="G13743" s="11" t="s">
        <v>131</v>
      </c>
      <c r="H13743" s="11" t="s">
        <v>55</v>
      </c>
      <c r="I13743" s="11" t="s">
        <v>55</v>
      </c>
      <c r="J13743" s="11" t="s">
        <v>55</v>
      </c>
      <c r="K13743" s="11" t="str">
        <f>IFERROR(INDEX('EDC Component Dictionary'!$C$5:$C$37,MATCH('Rates Database'!J13743,'EDC Component Dictionary'!$B$5:$B$37,0)), "Energy Supply")</f>
        <v>Energy Supply</v>
      </c>
      <c r="L13743" s="12">
        <v>0.17599999999999999</v>
      </c>
      <c r="M13743" s="12"/>
    </row>
    <row r="13744" spans="1:13" x14ac:dyDescent="0.3">
      <c r="A13744" s="18">
        <v>13742</v>
      </c>
      <c r="B13744" s="18">
        <f t="shared" si="430"/>
        <v>2020</v>
      </c>
      <c r="C13744" s="17">
        <v>43891</v>
      </c>
      <c r="D13744" s="18" t="s">
        <v>314</v>
      </c>
      <c r="E13744" s="18" t="s">
        <v>340</v>
      </c>
      <c r="F13744" s="18" t="str">
        <f t="shared" si="429"/>
        <v>Wakefield-Total Volumetric Charge-43891</v>
      </c>
      <c r="G13744" s="11" t="s">
        <v>131</v>
      </c>
      <c r="H13744" s="11" t="s">
        <v>55</v>
      </c>
      <c r="I13744" s="11" t="s">
        <v>55</v>
      </c>
      <c r="J13744" s="11" t="s">
        <v>55</v>
      </c>
      <c r="K13744" s="11" t="str">
        <f>IFERROR(INDEX('EDC Component Dictionary'!$C$5:$C$37,MATCH('Rates Database'!J13744,'EDC Component Dictionary'!$B$5:$B$37,0)), "Energy Supply")</f>
        <v>Energy Supply</v>
      </c>
      <c r="L13744" s="12">
        <v>0.1575</v>
      </c>
      <c r="M13744" s="12"/>
    </row>
    <row r="13745" spans="1:13" x14ac:dyDescent="0.3">
      <c r="A13745" s="18">
        <v>13743</v>
      </c>
      <c r="B13745" s="18">
        <f t="shared" si="430"/>
        <v>2020</v>
      </c>
      <c r="C13745" s="17">
        <v>43891</v>
      </c>
      <c r="D13745" s="18" t="s">
        <v>314</v>
      </c>
      <c r="E13745" s="18" t="s">
        <v>341</v>
      </c>
      <c r="F13745" s="18" t="str">
        <f t="shared" si="429"/>
        <v>Hull-Total Volumetric Charge-43891</v>
      </c>
      <c r="G13745" s="11" t="s">
        <v>131</v>
      </c>
      <c r="H13745" s="11" t="s">
        <v>55</v>
      </c>
      <c r="I13745" s="11" t="s">
        <v>55</v>
      </c>
      <c r="J13745" s="11" t="s">
        <v>55</v>
      </c>
      <c r="K13745" s="11" t="str">
        <f>IFERROR(INDEX('EDC Component Dictionary'!$C$5:$C$37,MATCH('Rates Database'!J13745,'EDC Component Dictionary'!$B$5:$B$37,0)), "Energy Supply")</f>
        <v>Energy Supply</v>
      </c>
      <c r="L13745" s="12">
        <v>0.154199999999999</v>
      </c>
      <c r="M13745" s="12"/>
    </row>
    <row r="13746" spans="1:13" x14ac:dyDescent="0.3">
      <c r="A13746" s="18">
        <v>13744</v>
      </c>
      <c r="B13746" s="18">
        <f t="shared" si="430"/>
        <v>2020</v>
      </c>
      <c r="C13746" s="17">
        <v>43891</v>
      </c>
      <c r="D13746" s="18" t="s">
        <v>314</v>
      </c>
      <c r="E13746" s="18" t="s">
        <v>342</v>
      </c>
      <c r="F13746" s="18" t="str">
        <f t="shared" si="429"/>
        <v>North Attleborough-Total Volumetric Charge-43891</v>
      </c>
      <c r="G13746" s="11" t="s">
        <v>131</v>
      </c>
      <c r="H13746" s="11" t="s">
        <v>55</v>
      </c>
      <c r="I13746" s="11" t="s">
        <v>55</v>
      </c>
      <c r="J13746" s="11" t="s">
        <v>55</v>
      </c>
      <c r="K13746" s="11" t="str">
        <f>IFERROR(INDEX('EDC Component Dictionary'!$C$5:$C$37,MATCH('Rates Database'!J13746,'EDC Component Dictionary'!$B$5:$B$37,0)), "Energy Supply")</f>
        <v>Energy Supply</v>
      </c>
      <c r="L13746" s="12">
        <v>0.13159999999999999</v>
      </c>
      <c r="M13746" s="12"/>
    </row>
    <row r="13747" spans="1:13" x14ac:dyDescent="0.3">
      <c r="A13747" s="18">
        <v>13745</v>
      </c>
      <c r="B13747" s="18">
        <f t="shared" si="430"/>
        <v>2020</v>
      </c>
      <c r="C13747" s="17">
        <v>43891</v>
      </c>
      <c r="D13747" s="18" t="s">
        <v>314</v>
      </c>
      <c r="E13747" s="18" t="s">
        <v>343</v>
      </c>
      <c r="F13747" s="18" t="str">
        <f t="shared" si="429"/>
        <v>Holden-Total Volumetric Charge-43891</v>
      </c>
      <c r="G13747" s="11" t="s">
        <v>131</v>
      </c>
      <c r="H13747" s="11" t="s">
        <v>55</v>
      </c>
      <c r="I13747" s="11" t="s">
        <v>55</v>
      </c>
      <c r="J13747" s="11" t="s">
        <v>55</v>
      </c>
      <c r="K13747" s="11" t="str">
        <f>IFERROR(INDEX('EDC Component Dictionary'!$C$5:$C$37,MATCH('Rates Database'!J13747,'EDC Component Dictionary'!$B$5:$B$37,0)), "Energy Supply")</f>
        <v>Energy Supply</v>
      </c>
      <c r="L13747" s="12">
        <v>0.12966999999999901</v>
      </c>
      <c r="M13747" s="12"/>
    </row>
    <row r="13748" spans="1:13" x14ac:dyDescent="0.3">
      <c r="A13748" s="18">
        <v>13746</v>
      </c>
      <c r="B13748" s="18">
        <f t="shared" si="430"/>
        <v>2020</v>
      </c>
      <c r="C13748" s="17">
        <v>43891</v>
      </c>
      <c r="D13748" s="18" t="s">
        <v>314</v>
      </c>
      <c r="E13748" s="18" t="s">
        <v>344</v>
      </c>
      <c r="F13748" s="18" t="str">
        <f t="shared" si="429"/>
        <v>Norwood-Total Volumetric Charge-43891</v>
      </c>
      <c r="G13748" s="11" t="s">
        <v>131</v>
      </c>
      <c r="H13748" s="11" t="s">
        <v>55</v>
      </c>
      <c r="I13748" s="11" t="s">
        <v>55</v>
      </c>
      <c r="J13748" s="11" t="s">
        <v>55</v>
      </c>
      <c r="K13748" s="11" t="str">
        <f>IFERROR(INDEX('EDC Component Dictionary'!$C$5:$C$37,MATCH('Rates Database'!J13748,'EDC Component Dictionary'!$B$5:$B$37,0)), "Energy Supply")</f>
        <v>Energy Supply</v>
      </c>
      <c r="L13748" s="12">
        <v>0.16263</v>
      </c>
      <c r="M13748" s="12"/>
    </row>
    <row r="13749" spans="1:13" x14ac:dyDescent="0.3">
      <c r="A13749" s="18">
        <v>13747</v>
      </c>
      <c r="B13749" s="18">
        <f t="shared" si="430"/>
        <v>2020</v>
      </c>
      <c r="C13749" s="17">
        <v>43891</v>
      </c>
      <c r="D13749" s="18" t="s">
        <v>314</v>
      </c>
      <c r="E13749" s="18" t="s">
        <v>345</v>
      </c>
      <c r="F13749" s="18" t="str">
        <f t="shared" si="429"/>
        <v>Russell-Total Volumetric Charge-43891</v>
      </c>
      <c r="G13749" s="11" t="s">
        <v>131</v>
      </c>
      <c r="H13749" s="11" t="s">
        <v>55</v>
      </c>
      <c r="I13749" s="11" t="s">
        <v>55</v>
      </c>
      <c r="J13749" s="11" t="s">
        <v>55</v>
      </c>
      <c r="K13749" s="11" t="str">
        <f>IFERROR(INDEX('EDC Component Dictionary'!$C$5:$C$37,MATCH('Rates Database'!J13749,'EDC Component Dictionary'!$B$5:$B$37,0)), "Energy Supply")</f>
        <v>Energy Supply</v>
      </c>
      <c r="L13749" s="12">
        <v>0.17399999999999999</v>
      </c>
      <c r="M13749" s="12"/>
    </row>
    <row r="13750" spans="1:13" x14ac:dyDescent="0.3">
      <c r="A13750" s="18">
        <v>13748</v>
      </c>
      <c r="B13750" s="18">
        <f t="shared" si="430"/>
        <v>2020</v>
      </c>
      <c r="C13750" s="17">
        <v>43891</v>
      </c>
      <c r="D13750" s="18" t="s">
        <v>314</v>
      </c>
      <c r="E13750" s="18" t="s">
        <v>346</v>
      </c>
      <c r="F13750" s="18" t="str">
        <f t="shared" si="429"/>
        <v>Chester-Total Volumetric Charge-43891</v>
      </c>
      <c r="G13750" s="11" t="s">
        <v>131</v>
      </c>
      <c r="H13750" s="11" t="s">
        <v>55</v>
      </c>
      <c r="I13750" s="11" t="s">
        <v>55</v>
      </c>
      <c r="J13750" s="11" t="s">
        <v>55</v>
      </c>
      <c r="K13750" s="11" t="str">
        <f>IFERROR(INDEX('EDC Component Dictionary'!$C$5:$C$37,MATCH('Rates Database'!J13750,'EDC Component Dictionary'!$B$5:$B$37,0)), "Energy Supply")</f>
        <v>Energy Supply</v>
      </c>
      <c r="L13750" s="12">
        <v>0.20486370000000001</v>
      </c>
      <c r="M13750" s="12"/>
    </row>
    <row r="13751" spans="1:13" x14ac:dyDescent="0.3">
      <c r="A13751" s="18">
        <v>13749</v>
      </c>
      <c r="B13751" s="18">
        <f t="shared" si="430"/>
        <v>2023</v>
      </c>
      <c r="C13751" s="17">
        <v>44927</v>
      </c>
      <c r="D13751" s="18" t="s">
        <v>314</v>
      </c>
      <c r="E13751" s="18" t="s">
        <v>315</v>
      </c>
      <c r="F13751" s="18" t="str">
        <f t="shared" si="429"/>
        <v>Holyoke-Total Volumetric Charge-44927</v>
      </c>
      <c r="G13751" s="11" t="s">
        <v>131</v>
      </c>
      <c r="H13751" s="11" t="s">
        <v>55</v>
      </c>
      <c r="I13751" s="11" t="s">
        <v>55</v>
      </c>
      <c r="J13751" s="11" t="s">
        <v>55</v>
      </c>
      <c r="K13751" s="11" t="str">
        <f>IFERROR(INDEX('EDC Component Dictionary'!$C$5:$C$37,MATCH('Rates Database'!J13751,'EDC Component Dictionary'!$B$5:$B$37,0)), "Energy Supply")</f>
        <v>Energy Supply</v>
      </c>
      <c r="L13751" s="12">
        <v>0.14236699999999999</v>
      </c>
      <c r="M13751" s="12"/>
    </row>
    <row r="13752" spans="1:13" x14ac:dyDescent="0.3">
      <c r="A13752" s="18">
        <v>13750</v>
      </c>
      <c r="B13752" s="18">
        <f t="shared" si="430"/>
        <v>2023</v>
      </c>
      <c r="C13752" s="17">
        <v>44927</v>
      </c>
      <c r="D13752" s="18" t="s">
        <v>314</v>
      </c>
      <c r="E13752" s="18" t="s">
        <v>316</v>
      </c>
      <c r="F13752" s="18" t="str">
        <f t="shared" si="429"/>
        <v>West Boylston-Total Volumetric Charge-44927</v>
      </c>
      <c r="G13752" s="11" t="s">
        <v>131</v>
      </c>
      <c r="H13752" s="11" t="s">
        <v>55</v>
      </c>
      <c r="I13752" s="11" t="s">
        <v>55</v>
      </c>
      <c r="J13752" s="11" t="s">
        <v>55</v>
      </c>
      <c r="K13752" s="11" t="str">
        <f>IFERROR(INDEX('EDC Component Dictionary'!$C$5:$C$37,MATCH('Rates Database'!J13752,'EDC Component Dictionary'!$B$5:$B$37,0)), "Energy Supply")</f>
        <v>Energy Supply</v>
      </c>
      <c r="L13752" s="12">
        <v>0.12595999999999899</v>
      </c>
      <c r="M13752" s="12"/>
    </row>
    <row r="13753" spans="1:13" x14ac:dyDescent="0.3">
      <c r="A13753" s="18">
        <v>13751</v>
      </c>
      <c r="B13753" s="18">
        <f t="shared" si="430"/>
        <v>2023</v>
      </c>
      <c r="C13753" s="17">
        <v>44927</v>
      </c>
      <c r="D13753" s="18" t="s">
        <v>314</v>
      </c>
      <c r="E13753" s="18" t="s">
        <v>317</v>
      </c>
      <c r="F13753" s="18" t="str">
        <f t="shared" si="429"/>
        <v>Danvers-Total Volumetric Charge-44927</v>
      </c>
      <c r="G13753" s="11" t="s">
        <v>131</v>
      </c>
      <c r="H13753" s="11" t="s">
        <v>55</v>
      </c>
      <c r="I13753" s="11" t="s">
        <v>55</v>
      </c>
      <c r="J13753" s="11" t="s">
        <v>55</v>
      </c>
      <c r="K13753" s="11" t="str">
        <f>IFERROR(INDEX('EDC Component Dictionary'!$C$5:$C$37,MATCH('Rates Database'!J13753,'EDC Component Dictionary'!$B$5:$B$37,0)), "Energy Supply")</f>
        <v>Energy Supply</v>
      </c>
      <c r="L13753" s="12">
        <v>0.14959999999999901</v>
      </c>
      <c r="M13753" s="12"/>
    </row>
    <row r="13754" spans="1:13" x14ac:dyDescent="0.3">
      <c r="A13754" s="18">
        <v>13752</v>
      </c>
      <c r="B13754" s="18">
        <f t="shared" si="430"/>
        <v>2023</v>
      </c>
      <c r="C13754" s="17">
        <v>44927</v>
      </c>
      <c r="D13754" s="18" t="s">
        <v>314</v>
      </c>
      <c r="E13754" s="18" t="s">
        <v>318</v>
      </c>
      <c r="F13754" s="18" t="str">
        <f t="shared" si="429"/>
        <v>Peabody-Total Volumetric Charge-44927</v>
      </c>
      <c r="G13754" s="11" t="s">
        <v>131</v>
      </c>
      <c r="H13754" s="11" t="s">
        <v>55</v>
      </c>
      <c r="I13754" s="11" t="s">
        <v>55</v>
      </c>
      <c r="J13754" s="11" t="s">
        <v>55</v>
      </c>
      <c r="K13754" s="11" t="str">
        <f>IFERROR(INDEX('EDC Component Dictionary'!$C$5:$C$37,MATCH('Rates Database'!J13754,'EDC Component Dictionary'!$B$5:$B$37,0)), "Energy Supply")</f>
        <v>Energy Supply</v>
      </c>
      <c r="L13754" s="12">
        <v>0.166489999999999</v>
      </c>
      <c r="M13754" s="12"/>
    </row>
    <row r="13755" spans="1:13" x14ac:dyDescent="0.3">
      <c r="A13755" s="18">
        <v>13753</v>
      </c>
      <c r="B13755" s="18">
        <f t="shared" si="430"/>
        <v>2023</v>
      </c>
      <c r="C13755" s="17">
        <v>44927</v>
      </c>
      <c r="D13755" s="18" t="s">
        <v>314</v>
      </c>
      <c r="E13755" s="18" t="s">
        <v>319</v>
      </c>
      <c r="F13755" s="18" t="str">
        <f t="shared" si="429"/>
        <v>Ashburnham-Total Volumetric Charge-44927</v>
      </c>
      <c r="G13755" s="11" t="s">
        <v>131</v>
      </c>
      <c r="H13755" s="11" t="s">
        <v>55</v>
      </c>
      <c r="I13755" s="11" t="s">
        <v>55</v>
      </c>
      <c r="J13755" s="11" t="s">
        <v>55</v>
      </c>
      <c r="K13755" s="11" t="str">
        <f>IFERROR(INDEX('EDC Component Dictionary'!$C$5:$C$37,MATCH('Rates Database'!J13755,'EDC Component Dictionary'!$B$5:$B$37,0)), "Energy Supply")</f>
        <v>Energy Supply</v>
      </c>
      <c r="L13755" s="12">
        <v>0.18869999999999901</v>
      </c>
      <c r="M13755" s="12"/>
    </row>
    <row r="13756" spans="1:13" x14ac:dyDescent="0.3">
      <c r="A13756" s="18">
        <v>13754</v>
      </c>
      <c r="B13756" s="18">
        <f t="shared" si="430"/>
        <v>2023</v>
      </c>
      <c r="C13756" s="17">
        <v>44927</v>
      </c>
      <c r="D13756" s="18" t="s">
        <v>314</v>
      </c>
      <c r="E13756" s="18" t="s">
        <v>320</v>
      </c>
      <c r="F13756" s="18" t="str">
        <f t="shared" si="429"/>
        <v>Mansfield-Total Volumetric Charge-44927</v>
      </c>
      <c r="G13756" s="11" t="s">
        <v>131</v>
      </c>
      <c r="H13756" s="11" t="s">
        <v>55</v>
      </c>
      <c r="I13756" s="11" t="s">
        <v>55</v>
      </c>
      <c r="J13756" s="11" t="s">
        <v>55</v>
      </c>
      <c r="K13756" s="11" t="str">
        <f>IFERROR(INDEX('EDC Component Dictionary'!$C$5:$C$37,MATCH('Rates Database'!J13756,'EDC Component Dictionary'!$B$5:$B$37,0)), "Energy Supply")</f>
        <v>Energy Supply</v>
      </c>
      <c r="L13756" s="12">
        <v>0.17446</v>
      </c>
      <c r="M13756" s="12"/>
    </row>
    <row r="13757" spans="1:13" x14ac:dyDescent="0.3">
      <c r="A13757" s="18">
        <v>13755</v>
      </c>
      <c r="B13757" s="18">
        <f t="shared" si="430"/>
        <v>2023</v>
      </c>
      <c r="C13757" s="17">
        <v>44927</v>
      </c>
      <c r="D13757" s="18" t="s">
        <v>314</v>
      </c>
      <c r="E13757" s="18" t="s">
        <v>321</v>
      </c>
      <c r="F13757" s="18" t="str">
        <f t="shared" si="429"/>
        <v>Braintree-Total Volumetric Charge-44927</v>
      </c>
      <c r="G13757" s="11" t="s">
        <v>131</v>
      </c>
      <c r="H13757" s="11" t="s">
        <v>55</v>
      </c>
      <c r="I13757" s="11" t="s">
        <v>55</v>
      </c>
      <c r="J13757" s="11" t="s">
        <v>55</v>
      </c>
      <c r="K13757" s="11" t="str">
        <f>IFERROR(INDEX('EDC Component Dictionary'!$C$5:$C$37,MATCH('Rates Database'!J13757,'EDC Component Dictionary'!$B$5:$B$37,0)), "Energy Supply")</f>
        <v>Energy Supply</v>
      </c>
      <c r="L13757" s="12">
        <v>0.15049899999999899</v>
      </c>
      <c r="M13757" s="12"/>
    </row>
    <row r="13758" spans="1:13" x14ac:dyDescent="0.3">
      <c r="A13758" s="18">
        <v>13756</v>
      </c>
      <c r="B13758" s="18">
        <f t="shared" si="430"/>
        <v>2023</v>
      </c>
      <c r="C13758" s="17">
        <v>44927</v>
      </c>
      <c r="D13758" s="18" t="s">
        <v>314</v>
      </c>
      <c r="E13758" s="18" t="s">
        <v>322</v>
      </c>
      <c r="F13758" s="18" t="str">
        <f t="shared" si="429"/>
        <v>Paxton-Total Volumetric Charge-44927</v>
      </c>
      <c r="G13758" s="11" t="s">
        <v>131</v>
      </c>
      <c r="H13758" s="11" t="s">
        <v>55</v>
      </c>
      <c r="I13758" s="11" t="s">
        <v>55</v>
      </c>
      <c r="J13758" s="11" t="s">
        <v>55</v>
      </c>
      <c r="K13758" s="11" t="str">
        <f>IFERROR(INDEX('EDC Component Dictionary'!$C$5:$C$37,MATCH('Rates Database'!J13758,'EDC Component Dictionary'!$B$5:$B$37,0)), "Energy Supply")</f>
        <v>Energy Supply</v>
      </c>
      <c r="L13758" s="12">
        <v>0.16211999999999999</v>
      </c>
      <c r="M13758" s="12"/>
    </row>
    <row r="13759" spans="1:13" x14ac:dyDescent="0.3">
      <c r="A13759" s="18">
        <v>13757</v>
      </c>
      <c r="B13759" s="18">
        <f t="shared" si="430"/>
        <v>2023</v>
      </c>
      <c r="C13759" s="17">
        <v>44927</v>
      </c>
      <c r="D13759" s="18" t="s">
        <v>314</v>
      </c>
      <c r="E13759" s="18" t="s">
        <v>323</v>
      </c>
      <c r="F13759" s="18" t="str">
        <f t="shared" si="429"/>
        <v>Templeton-Total Volumetric Charge-44927</v>
      </c>
      <c r="G13759" s="11" t="s">
        <v>131</v>
      </c>
      <c r="H13759" s="11" t="s">
        <v>55</v>
      </c>
      <c r="I13759" s="11" t="s">
        <v>55</v>
      </c>
      <c r="J13759" s="11" t="s">
        <v>55</v>
      </c>
      <c r="K13759" s="11" t="str">
        <f>IFERROR(INDEX('EDC Component Dictionary'!$C$5:$C$37,MATCH('Rates Database'!J13759,'EDC Component Dictionary'!$B$5:$B$37,0)), "Energy Supply")</f>
        <v>Energy Supply</v>
      </c>
      <c r="L13759" s="12">
        <v>0.13597999999999899</v>
      </c>
      <c r="M13759" s="12"/>
    </row>
    <row r="13760" spans="1:13" x14ac:dyDescent="0.3">
      <c r="A13760" s="18">
        <v>13758</v>
      </c>
      <c r="B13760" s="18">
        <f t="shared" si="430"/>
        <v>2023</v>
      </c>
      <c r="C13760" s="17">
        <v>44927</v>
      </c>
      <c r="D13760" s="18" t="s">
        <v>314</v>
      </c>
      <c r="E13760" s="18" t="s">
        <v>324</v>
      </c>
      <c r="F13760" s="18" t="str">
        <f t="shared" si="429"/>
        <v>Hudson-Total Volumetric Charge-44927</v>
      </c>
      <c r="G13760" s="11" t="s">
        <v>131</v>
      </c>
      <c r="H13760" s="11" t="s">
        <v>55</v>
      </c>
      <c r="I13760" s="11" t="s">
        <v>55</v>
      </c>
      <c r="J13760" s="11" t="s">
        <v>55</v>
      </c>
      <c r="K13760" s="11" t="str">
        <f>IFERROR(INDEX('EDC Component Dictionary'!$C$5:$C$37,MATCH('Rates Database'!J13760,'EDC Component Dictionary'!$B$5:$B$37,0)), "Energy Supply")</f>
        <v>Energy Supply</v>
      </c>
      <c r="L13760" s="12">
        <v>0.13513999999999901</v>
      </c>
      <c r="M13760" s="12"/>
    </row>
    <row r="13761" spans="1:13" x14ac:dyDescent="0.3">
      <c r="A13761" s="18">
        <v>13759</v>
      </c>
      <c r="B13761" s="18">
        <f t="shared" si="430"/>
        <v>2023</v>
      </c>
      <c r="C13761" s="17">
        <v>44927</v>
      </c>
      <c r="D13761" s="18" t="s">
        <v>314</v>
      </c>
      <c r="E13761" s="18" t="s">
        <v>325</v>
      </c>
      <c r="F13761" s="18" t="str">
        <f t="shared" si="429"/>
        <v>Reading-Total Volumetric Charge-44927</v>
      </c>
      <c r="G13761" s="11" t="s">
        <v>131</v>
      </c>
      <c r="H13761" s="11" t="s">
        <v>55</v>
      </c>
      <c r="I13761" s="11" t="s">
        <v>55</v>
      </c>
      <c r="J13761" s="11" t="s">
        <v>55</v>
      </c>
      <c r="K13761" s="11" t="str">
        <f>IFERROR(INDEX('EDC Component Dictionary'!$C$5:$C$37,MATCH('Rates Database'!J13761,'EDC Component Dictionary'!$B$5:$B$37,0)), "Energy Supply")</f>
        <v>Energy Supply</v>
      </c>
      <c r="L13761" s="12">
        <v>0.163848999999999</v>
      </c>
      <c r="M13761" s="12"/>
    </row>
    <row r="13762" spans="1:13" x14ac:dyDescent="0.3">
      <c r="A13762" s="18">
        <v>13760</v>
      </c>
      <c r="B13762" s="18">
        <f t="shared" si="430"/>
        <v>2023</v>
      </c>
      <c r="C13762" s="17">
        <v>44927</v>
      </c>
      <c r="D13762" s="18" t="s">
        <v>314</v>
      </c>
      <c r="E13762" s="18" t="s">
        <v>326</v>
      </c>
      <c r="F13762" s="18" t="str">
        <f t="shared" si="429"/>
        <v>Shrewsbury-Total Volumetric Charge-44927</v>
      </c>
      <c r="G13762" s="11" t="s">
        <v>131</v>
      </c>
      <c r="H13762" s="11" t="s">
        <v>55</v>
      </c>
      <c r="I13762" s="11" t="s">
        <v>55</v>
      </c>
      <c r="J13762" s="11" t="s">
        <v>55</v>
      </c>
      <c r="K13762" s="11" t="str">
        <f>IFERROR(INDEX('EDC Component Dictionary'!$C$5:$C$37,MATCH('Rates Database'!J13762,'EDC Component Dictionary'!$B$5:$B$37,0)), "Energy Supply")</f>
        <v>Energy Supply</v>
      </c>
      <c r="L13762" s="12">
        <v>0.1469</v>
      </c>
      <c r="M13762" s="12"/>
    </row>
    <row r="13763" spans="1:13" x14ac:dyDescent="0.3">
      <c r="A13763" s="18">
        <v>13761</v>
      </c>
      <c r="B13763" s="18">
        <f t="shared" si="430"/>
        <v>2023</v>
      </c>
      <c r="C13763" s="17">
        <v>44927</v>
      </c>
      <c r="D13763" s="18" t="s">
        <v>314</v>
      </c>
      <c r="E13763" s="18" t="s">
        <v>327</v>
      </c>
      <c r="F13763" s="18" t="str">
        <f t="shared" si="429"/>
        <v>Ipswich-Total Volumetric Charge-44927</v>
      </c>
      <c r="G13763" s="11" t="s">
        <v>131</v>
      </c>
      <c r="H13763" s="11" t="s">
        <v>55</v>
      </c>
      <c r="I13763" s="11" t="s">
        <v>55</v>
      </c>
      <c r="J13763" s="11" t="s">
        <v>55</v>
      </c>
      <c r="K13763" s="11" t="str">
        <f>IFERROR(INDEX('EDC Component Dictionary'!$C$5:$C$37,MATCH('Rates Database'!J13763,'EDC Component Dictionary'!$B$5:$B$37,0)), "Energy Supply")</f>
        <v>Energy Supply</v>
      </c>
      <c r="L13763" s="12">
        <v>0.189</v>
      </c>
      <c r="M13763" s="12"/>
    </row>
    <row r="13764" spans="1:13" x14ac:dyDescent="0.3">
      <c r="A13764" s="18">
        <v>13762</v>
      </c>
      <c r="B13764" s="18">
        <f t="shared" si="430"/>
        <v>2023</v>
      </c>
      <c r="C13764" s="17">
        <v>44927</v>
      </c>
      <c r="D13764" s="18" t="s">
        <v>314</v>
      </c>
      <c r="E13764" s="18" t="s">
        <v>328</v>
      </c>
      <c r="F13764" s="18" t="str">
        <f t="shared" ref="F13764:F13827" si="431">_xlfn.CONCAT(E13764,"-",J13764,"-",C13764)</f>
        <v>Westfield-Total Volumetric Charge-44927</v>
      </c>
      <c r="G13764" s="11" t="s">
        <v>131</v>
      </c>
      <c r="H13764" s="11" t="s">
        <v>55</v>
      </c>
      <c r="I13764" s="11" t="s">
        <v>55</v>
      </c>
      <c r="J13764" s="11" t="s">
        <v>55</v>
      </c>
      <c r="K13764" s="11" t="str">
        <f>IFERROR(INDEX('EDC Component Dictionary'!$C$5:$C$37,MATCH('Rates Database'!J13764,'EDC Component Dictionary'!$B$5:$B$37,0)), "Energy Supply")</f>
        <v>Energy Supply</v>
      </c>
      <c r="L13764" s="12">
        <v>0.16300100000000001</v>
      </c>
      <c r="M13764" s="12"/>
    </row>
    <row r="13765" spans="1:13" x14ac:dyDescent="0.3">
      <c r="A13765" s="18">
        <v>13763</v>
      </c>
      <c r="B13765" s="18">
        <f t="shared" si="430"/>
        <v>2023</v>
      </c>
      <c r="C13765" s="17">
        <v>44927</v>
      </c>
      <c r="D13765" s="18" t="s">
        <v>314</v>
      </c>
      <c r="E13765" s="18" t="s">
        <v>329</v>
      </c>
      <c r="F13765" s="18" t="str">
        <f t="shared" si="431"/>
        <v>Merrimac-Total Volumetric Charge-44927</v>
      </c>
      <c r="G13765" s="11" t="s">
        <v>131</v>
      </c>
      <c r="H13765" s="11" t="s">
        <v>55</v>
      </c>
      <c r="I13765" s="11" t="s">
        <v>55</v>
      </c>
      <c r="J13765" s="11" t="s">
        <v>55</v>
      </c>
      <c r="K13765" s="11" t="str">
        <f>IFERROR(INDEX('EDC Component Dictionary'!$C$5:$C$37,MATCH('Rates Database'!J13765,'EDC Component Dictionary'!$B$5:$B$37,0)), "Energy Supply")</f>
        <v>Energy Supply</v>
      </c>
      <c r="L13765" s="12">
        <v>0.17313000000000001</v>
      </c>
      <c r="M13765" s="12"/>
    </row>
    <row r="13766" spans="1:13" x14ac:dyDescent="0.3">
      <c r="A13766" s="18">
        <v>13764</v>
      </c>
      <c r="B13766" s="18">
        <f t="shared" si="430"/>
        <v>2023</v>
      </c>
      <c r="C13766" s="17">
        <v>44927</v>
      </c>
      <c r="D13766" s="18" t="s">
        <v>314</v>
      </c>
      <c r="E13766" s="18" t="s">
        <v>330</v>
      </c>
      <c r="F13766" s="18" t="str">
        <f t="shared" si="431"/>
        <v>Chicopee-Total Volumetric Charge-44927</v>
      </c>
      <c r="G13766" s="11" t="s">
        <v>131</v>
      </c>
      <c r="H13766" s="11" t="s">
        <v>55</v>
      </c>
      <c r="I13766" s="11" t="s">
        <v>55</v>
      </c>
      <c r="J13766" s="11" t="s">
        <v>55</v>
      </c>
      <c r="K13766" s="11" t="str">
        <f>IFERROR(INDEX('EDC Component Dictionary'!$C$5:$C$37,MATCH('Rates Database'!J13766,'EDC Component Dictionary'!$B$5:$B$37,0)), "Energy Supply")</f>
        <v>Energy Supply</v>
      </c>
      <c r="L13766" s="12">
        <v>0.17373999999999901</v>
      </c>
      <c r="M13766" s="12"/>
    </row>
    <row r="13767" spans="1:13" x14ac:dyDescent="0.3">
      <c r="A13767" s="18">
        <v>13765</v>
      </c>
      <c r="B13767" s="18">
        <f t="shared" si="430"/>
        <v>2023</v>
      </c>
      <c r="C13767" s="17">
        <v>44927</v>
      </c>
      <c r="D13767" s="18" t="s">
        <v>314</v>
      </c>
      <c r="E13767" s="18" t="s">
        <v>331</v>
      </c>
      <c r="F13767" s="18" t="str">
        <f t="shared" si="431"/>
        <v>Marblehead-Total Volumetric Charge-44927</v>
      </c>
      <c r="G13767" s="11" t="s">
        <v>131</v>
      </c>
      <c r="H13767" s="11" t="s">
        <v>55</v>
      </c>
      <c r="I13767" s="11" t="s">
        <v>55</v>
      </c>
      <c r="J13767" s="11" t="s">
        <v>55</v>
      </c>
      <c r="K13767" s="11" t="str">
        <f>IFERROR(INDEX('EDC Component Dictionary'!$C$5:$C$37,MATCH('Rates Database'!J13767,'EDC Component Dictionary'!$B$5:$B$37,0)), "Energy Supply")</f>
        <v>Energy Supply</v>
      </c>
      <c r="L13767" s="12">
        <v>0.22189999999999999</v>
      </c>
      <c r="M13767" s="12"/>
    </row>
    <row r="13768" spans="1:13" x14ac:dyDescent="0.3">
      <c r="A13768" s="18">
        <v>13766</v>
      </c>
      <c r="B13768" s="18">
        <f t="shared" si="430"/>
        <v>2023</v>
      </c>
      <c r="C13768" s="17">
        <v>44927</v>
      </c>
      <c r="D13768" s="18" t="s">
        <v>314</v>
      </c>
      <c r="E13768" s="18" t="s">
        <v>332</v>
      </c>
      <c r="F13768" s="18" t="str">
        <f t="shared" si="431"/>
        <v>Hingham-Total Volumetric Charge-44927</v>
      </c>
      <c r="G13768" s="11" t="s">
        <v>131</v>
      </c>
      <c r="H13768" s="11" t="s">
        <v>55</v>
      </c>
      <c r="I13768" s="11" t="s">
        <v>55</v>
      </c>
      <c r="J13768" s="11" t="s">
        <v>55</v>
      </c>
      <c r="K13768" s="11" t="str">
        <f>IFERROR(INDEX('EDC Component Dictionary'!$C$5:$C$37,MATCH('Rates Database'!J13768,'EDC Component Dictionary'!$B$5:$B$37,0)), "Energy Supply")</f>
        <v>Energy Supply</v>
      </c>
      <c r="L13768" s="12">
        <v>0.18080399999999999</v>
      </c>
      <c r="M13768" s="12"/>
    </row>
    <row r="13769" spans="1:13" x14ac:dyDescent="0.3">
      <c r="A13769" s="18">
        <v>13767</v>
      </c>
      <c r="B13769" s="18">
        <f t="shared" si="430"/>
        <v>2023</v>
      </c>
      <c r="C13769" s="17">
        <v>44927</v>
      </c>
      <c r="D13769" s="18" t="s">
        <v>314</v>
      </c>
      <c r="E13769" s="18" t="s">
        <v>333</v>
      </c>
      <c r="F13769" s="18" t="str">
        <f t="shared" si="431"/>
        <v>South Hadley-Total Volumetric Charge-44927</v>
      </c>
      <c r="G13769" s="11" t="s">
        <v>131</v>
      </c>
      <c r="H13769" s="11" t="s">
        <v>55</v>
      </c>
      <c r="I13769" s="11" t="s">
        <v>55</v>
      </c>
      <c r="J13769" s="11" t="s">
        <v>55</v>
      </c>
      <c r="K13769" s="11" t="str">
        <f>IFERROR(INDEX('EDC Component Dictionary'!$C$5:$C$37,MATCH('Rates Database'!J13769,'EDC Component Dictionary'!$B$5:$B$37,0)), "Energy Supply")</f>
        <v>Energy Supply</v>
      </c>
      <c r="L13769" s="12">
        <v>0.17291519999999999</v>
      </c>
      <c r="M13769" s="12"/>
    </row>
    <row r="13770" spans="1:13" x14ac:dyDescent="0.3">
      <c r="A13770" s="18">
        <v>13768</v>
      </c>
      <c r="B13770" s="18">
        <f t="shared" si="430"/>
        <v>2023</v>
      </c>
      <c r="C13770" s="17">
        <v>44927</v>
      </c>
      <c r="D13770" s="18" t="s">
        <v>314</v>
      </c>
      <c r="E13770" s="18" t="s">
        <v>334</v>
      </c>
      <c r="F13770" s="18" t="str">
        <f t="shared" si="431"/>
        <v>Georgetown-Total Volumetric Charge-44927</v>
      </c>
      <c r="G13770" s="11" t="s">
        <v>131</v>
      </c>
      <c r="H13770" s="11" t="s">
        <v>55</v>
      </c>
      <c r="I13770" s="11" t="s">
        <v>55</v>
      </c>
      <c r="J13770" s="11" t="s">
        <v>55</v>
      </c>
      <c r="K13770" s="11" t="str">
        <f>IFERROR(INDEX('EDC Component Dictionary'!$C$5:$C$37,MATCH('Rates Database'!J13770,'EDC Component Dictionary'!$B$5:$B$37,0)), "Energy Supply")</f>
        <v>Energy Supply</v>
      </c>
      <c r="L13770" s="12">
        <v>0.17379500000000001</v>
      </c>
      <c r="M13770" s="12"/>
    </row>
    <row r="13771" spans="1:13" x14ac:dyDescent="0.3">
      <c r="A13771" s="18">
        <v>13769</v>
      </c>
      <c r="B13771" s="18">
        <f t="shared" si="430"/>
        <v>2023</v>
      </c>
      <c r="C13771" s="17">
        <v>44927</v>
      </c>
      <c r="D13771" s="18" t="s">
        <v>314</v>
      </c>
      <c r="E13771" s="18" t="s">
        <v>335</v>
      </c>
      <c r="F13771" s="18" t="str">
        <f t="shared" si="431"/>
        <v>Sterling-Total Volumetric Charge-44927</v>
      </c>
      <c r="G13771" s="11" t="s">
        <v>131</v>
      </c>
      <c r="H13771" s="11" t="s">
        <v>55</v>
      </c>
      <c r="I13771" s="11" t="s">
        <v>55</v>
      </c>
      <c r="J13771" s="11" t="s">
        <v>55</v>
      </c>
      <c r="K13771" s="11" t="str">
        <f>IFERROR(INDEX('EDC Component Dictionary'!$C$5:$C$37,MATCH('Rates Database'!J13771,'EDC Component Dictionary'!$B$5:$B$37,0)), "Energy Supply")</f>
        <v>Energy Supply</v>
      </c>
      <c r="L13771" s="12">
        <v>0.16355</v>
      </c>
      <c r="M13771" s="12"/>
    </row>
    <row r="13772" spans="1:13" x14ac:dyDescent="0.3">
      <c r="A13772" s="18">
        <v>13770</v>
      </c>
      <c r="B13772" s="18">
        <f t="shared" si="430"/>
        <v>2023</v>
      </c>
      <c r="C13772" s="17">
        <v>44927</v>
      </c>
      <c r="D13772" s="18" t="s">
        <v>314</v>
      </c>
      <c r="E13772" s="18" t="s">
        <v>336</v>
      </c>
      <c r="F13772" s="18" t="str">
        <f t="shared" si="431"/>
        <v>Littleton-Total Volumetric Charge-44927</v>
      </c>
      <c r="G13772" s="11" t="s">
        <v>131</v>
      </c>
      <c r="H13772" s="11" t="s">
        <v>55</v>
      </c>
      <c r="I13772" s="11" t="s">
        <v>55</v>
      </c>
      <c r="J13772" s="11" t="s">
        <v>55</v>
      </c>
      <c r="K13772" s="11" t="str">
        <f>IFERROR(INDEX('EDC Component Dictionary'!$C$5:$C$37,MATCH('Rates Database'!J13772,'EDC Component Dictionary'!$B$5:$B$37,0)), "Energy Supply")</f>
        <v>Energy Supply</v>
      </c>
      <c r="L13772" s="12">
        <v>0.13713819999999999</v>
      </c>
      <c r="M13772" s="12"/>
    </row>
    <row r="13773" spans="1:13" x14ac:dyDescent="0.3">
      <c r="A13773" s="18">
        <v>13771</v>
      </c>
      <c r="B13773" s="18">
        <f t="shared" si="430"/>
        <v>2023</v>
      </c>
      <c r="C13773" s="17">
        <v>44927</v>
      </c>
      <c r="D13773" s="18" t="s">
        <v>314</v>
      </c>
      <c r="E13773" s="18" t="s">
        <v>337</v>
      </c>
      <c r="F13773" s="18" t="str">
        <f t="shared" si="431"/>
        <v>Boylston-Total Volumetric Charge-44927</v>
      </c>
      <c r="G13773" s="11" t="s">
        <v>131</v>
      </c>
      <c r="H13773" s="11" t="s">
        <v>55</v>
      </c>
      <c r="I13773" s="11" t="s">
        <v>55</v>
      </c>
      <c r="J13773" s="11" t="s">
        <v>55</v>
      </c>
      <c r="K13773" s="11" t="str">
        <f>IFERROR(INDEX('EDC Component Dictionary'!$C$5:$C$37,MATCH('Rates Database'!J13773,'EDC Component Dictionary'!$B$5:$B$37,0)), "Energy Supply")</f>
        <v>Energy Supply</v>
      </c>
      <c r="L13773" s="12">
        <v>0.17749999999999999</v>
      </c>
      <c r="M13773" s="12"/>
    </row>
    <row r="13774" spans="1:13" x14ac:dyDescent="0.3">
      <c r="A13774" s="18">
        <v>13772</v>
      </c>
      <c r="B13774" s="18">
        <f t="shared" si="430"/>
        <v>2023</v>
      </c>
      <c r="C13774" s="17">
        <v>44927</v>
      </c>
      <c r="D13774" s="18" t="s">
        <v>314</v>
      </c>
      <c r="E13774" s="18" t="s">
        <v>338</v>
      </c>
      <c r="F13774" s="18" t="str">
        <f t="shared" si="431"/>
        <v>Princeton-Total Volumetric Charge-44927</v>
      </c>
      <c r="G13774" s="11" t="s">
        <v>131</v>
      </c>
      <c r="H13774" s="11" t="s">
        <v>55</v>
      </c>
      <c r="I13774" s="11" t="s">
        <v>55</v>
      </c>
      <c r="J13774" s="11" t="s">
        <v>55</v>
      </c>
      <c r="K13774" s="11" t="str">
        <f>IFERROR(INDEX('EDC Component Dictionary'!$C$5:$C$37,MATCH('Rates Database'!J13774,'EDC Component Dictionary'!$B$5:$B$37,0)), "Energy Supply")</f>
        <v>Energy Supply</v>
      </c>
      <c r="L13774" s="12">
        <v>0.235124999999999</v>
      </c>
      <c r="M13774" s="12"/>
    </row>
    <row r="13775" spans="1:13" x14ac:dyDescent="0.3">
      <c r="A13775" s="18">
        <v>13773</v>
      </c>
      <c r="B13775" s="18">
        <f t="shared" si="430"/>
        <v>2023</v>
      </c>
      <c r="C13775" s="17">
        <v>44927</v>
      </c>
      <c r="D13775" s="18" t="s">
        <v>314</v>
      </c>
      <c r="E13775" s="18" t="s">
        <v>339</v>
      </c>
      <c r="F13775" s="18" t="str">
        <f t="shared" si="431"/>
        <v>Rowley-Total Volumetric Charge-44927</v>
      </c>
      <c r="G13775" s="11" t="s">
        <v>131</v>
      </c>
      <c r="H13775" s="11" t="s">
        <v>55</v>
      </c>
      <c r="I13775" s="11" t="s">
        <v>55</v>
      </c>
      <c r="J13775" s="11" t="s">
        <v>55</v>
      </c>
      <c r="K13775" s="11" t="str">
        <f>IFERROR(INDEX('EDC Component Dictionary'!$C$5:$C$37,MATCH('Rates Database'!J13775,'EDC Component Dictionary'!$B$5:$B$37,0)), "Energy Supply")</f>
        <v>Energy Supply</v>
      </c>
      <c r="L13775" s="12">
        <v>0.19350000000000001</v>
      </c>
      <c r="M13775" s="12"/>
    </row>
    <row r="13776" spans="1:13" x14ac:dyDescent="0.3">
      <c r="A13776" s="18">
        <v>13774</v>
      </c>
      <c r="B13776" s="18">
        <f t="shared" si="430"/>
        <v>2023</v>
      </c>
      <c r="C13776" s="17">
        <v>44927</v>
      </c>
      <c r="D13776" s="18" t="s">
        <v>314</v>
      </c>
      <c r="E13776" s="18" t="s">
        <v>340</v>
      </c>
      <c r="F13776" s="18" t="str">
        <f t="shared" si="431"/>
        <v>Wakefield-Total Volumetric Charge-44927</v>
      </c>
      <c r="G13776" s="11" t="s">
        <v>131</v>
      </c>
      <c r="H13776" s="11" t="s">
        <v>55</v>
      </c>
      <c r="I13776" s="11" t="s">
        <v>55</v>
      </c>
      <c r="J13776" s="11" t="s">
        <v>55</v>
      </c>
      <c r="K13776" s="11" t="str">
        <f>IFERROR(INDEX('EDC Component Dictionary'!$C$5:$C$37,MATCH('Rates Database'!J13776,'EDC Component Dictionary'!$B$5:$B$37,0)), "Energy Supply")</f>
        <v>Energy Supply</v>
      </c>
      <c r="L13776" s="12">
        <v>0.20532999999999901</v>
      </c>
      <c r="M13776" s="12"/>
    </row>
    <row r="13777" spans="1:13" x14ac:dyDescent="0.3">
      <c r="A13777" s="18">
        <v>13775</v>
      </c>
      <c r="B13777" s="18">
        <f t="shared" si="430"/>
        <v>2023</v>
      </c>
      <c r="C13777" s="17">
        <v>44927</v>
      </c>
      <c r="D13777" s="18" t="s">
        <v>314</v>
      </c>
      <c r="E13777" s="18" t="s">
        <v>341</v>
      </c>
      <c r="F13777" s="18" t="str">
        <f t="shared" si="431"/>
        <v>Hull-Total Volumetric Charge-44927</v>
      </c>
      <c r="G13777" s="11" t="s">
        <v>131</v>
      </c>
      <c r="H13777" s="11" t="s">
        <v>55</v>
      </c>
      <c r="I13777" s="11" t="s">
        <v>55</v>
      </c>
      <c r="J13777" s="11" t="s">
        <v>55</v>
      </c>
      <c r="K13777" s="11" t="str">
        <f>IFERROR(INDEX('EDC Component Dictionary'!$C$5:$C$37,MATCH('Rates Database'!J13777,'EDC Component Dictionary'!$B$5:$B$37,0)), "Energy Supply")</f>
        <v>Energy Supply</v>
      </c>
      <c r="L13777" s="12">
        <v>0.198599999999999</v>
      </c>
      <c r="M13777" s="12"/>
    </row>
    <row r="13778" spans="1:13" x14ac:dyDescent="0.3">
      <c r="A13778" s="18">
        <v>13776</v>
      </c>
      <c r="B13778" s="18">
        <f t="shared" si="430"/>
        <v>2023</v>
      </c>
      <c r="C13778" s="17">
        <v>44927</v>
      </c>
      <c r="D13778" s="18" t="s">
        <v>314</v>
      </c>
      <c r="E13778" s="18" t="s">
        <v>342</v>
      </c>
      <c r="F13778" s="18" t="str">
        <f t="shared" si="431"/>
        <v>North Attleborough-Total Volumetric Charge-44927</v>
      </c>
      <c r="G13778" s="11" t="s">
        <v>131</v>
      </c>
      <c r="H13778" s="11" t="s">
        <v>55</v>
      </c>
      <c r="I13778" s="11" t="s">
        <v>55</v>
      </c>
      <c r="J13778" s="11" t="s">
        <v>55</v>
      </c>
      <c r="K13778" s="11" t="str">
        <f>IFERROR(INDEX('EDC Component Dictionary'!$C$5:$C$37,MATCH('Rates Database'!J13778,'EDC Component Dictionary'!$B$5:$B$37,0)), "Energy Supply")</f>
        <v>Energy Supply</v>
      </c>
      <c r="L13778" s="12">
        <v>0.14615999999999901</v>
      </c>
      <c r="M13778" s="12"/>
    </row>
    <row r="13779" spans="1:13" x14ac:dyDescent="0.3">
      <c r="A13779" s="18">
        <v>13777</v>
      </c>
      <c r="B13779" s="18">
        <f t="shared" si="430"/>
        <v>2023</v>
      </c>
      <c r="C13779" s="17">
        <v>44927</v>
      </c>
      <c r="D13779" s="18" t="s">
        <v>314</v>
      </c>
      <c r="E13779" s="18" t="s">
        <v>343</v>
      </c>
      <c r="F13779" s="18" t="str">
        <f t="shared" si="431"/>
        <v>Holden-Total Volumetric Charge-44927</v>
      </c>
      <c r="G13779" s="11" t="s">
        <v>131</v>
      </c>
      <c r="H13779" s="11" t="s">
        <v>55</v>
      </c>
      <c r="I13779" s="11" t="s">
        <v>55</v>
      </c>
      <c r="J13779" s="11" t="s">
        <v>55</v>
      </c>
      <c r="K13779" s="11" t="str">
        <f>IFERROR(INDEX('EDC Component Dictionary'!$C$5:$C$37,MATCH('Rates Database'!J13779,'EDC Component Dictionary'!$B$5:$B$37,0)), "Energy Supply")</f>
        <v>Energy Supply</v>
      </c>
      <c r="L13779" s="12">
        <v>0.18124499999999999</v>
      </c>
      <c r="M13779" s="12"/>
    </row>
    <row r="13780" spans="1:13" x14ac:dyDescent="0.3">
      <c r="A13780" s="18">
        <v>13778</v>
      </c>
      <c r="B13780" s="18">
        <f t="shared" si="430"/>
        <v>2023</v>
      </c>
      <c r="C13780" s="17">
        <v>44927</v>
      </c>
      <c r="D13780" s="18" t="s">
        <v>314</v>
      </c>
      <c r="E13780" s="18" t="s">
        <v>344</v>
      </c>
      <c r="F13780" s="18" t="str">
        <f t="shared" si="431"/>
        <v>Norwood-Total Volumetric Charge-44927</v>
      </c>
      <c r="G13780" s="11" t="s">
        <v>131</v>
      </c>
      <c r="H13780" s="11" t="s">
        <v>55</v>
      </c>
      <c r="I13780" s="11" t="s">
        <v>55</v>
      </c>
      <c r="J13780" s="11" t="s">
        <v>55</v>
      </c>
      <c r="K13780" s="11" t="str">
        <f>IFERROR(INDEX('EDC Component Dictionary'!$C$5:$C$37,MATCH('Rates Database'!J13780,'EDC Component Dictionary'!$B$5:$B$37,0)), "Energy Supply")</f>
        <v>Energy Supply</v>
      </c>
      <c r="L13780" s="12">
        <v>0.16142999999999999</v>
      </c>
      <c r="M13780" s="12"/>
    </row>
    <row r="13781" spans="1:13" x14ac:dyDescent="0.3">
      <c r="A13781" s="18">
        <v>13779</v>
      </c>
      <c r="B13781" s="18">
        <f t="shared" si="430"/>
        <v>2023</v>
      </c>
      <c r="C13781" s="17">
        <v>44927</v>
      </c>
      <c r="D13781" s="18" t="s">
        <v>314</v>
      </c>
      <c r="E13781" s="18" t="s">
        <v>345</v>
      </c>
      <c r="F13781" s="18" t="str">
        <f t="shared" si="431"/>
        <v>Russell-Total Volumetric Charge-44927</v>
      </c>
      <c r="G13781" s="11" t="s">
        <v>131</v>
      </c>
      <c r="H13781" s="11" t="s">
        <v>55</v>
      </c>
      <c r="I13781" s="11" t="s">
        <v>55</v>
      </c>
      <c r="J13781" s="11" t="s">
        <v>55</v>
      </c>
      <c r="K13781" s="11" t="str">
        <f>IFERROR(INDEX('EDC Component Dictionary'!$C$5:$C$37,MATCH('Rates Database'!J13781,'EDC Component Dictionary'!$B$5:$B$37,0)), "Energy Supply")</f>
        <v>Energy Supply</v>
      </c>
      <c r="L13781" s="12">
        <v>0.17399999999999999</v>
      </c>
      <c r="M13781" s="12"/>
    </row>
    <row r="13782" spans="1:13" x14ac:dyDescent="0.3">
      <c r="A13782" s="18">
        <v>13780</v>
      </c>
      <c r="B13782" s="18">
        <f t="shared" ref="B13782:B13845" si="432">YEAR(C13782)</f>
        <v>2023</v>
      </c>
      <c r="C13782" s="17">
        <v>44927</v>
      </c>
      <c r="D13782" s="18" t="s">
        <v>314</v>
      </c>
      <c r="E13782" s="18" t="s">
        <v>346</v>
      </c>
      <c r="F13782" s="18" t="str">
        <f t="shared" si="431"/>
        <v>Chester-Total Volumetric Charge-44927</v>
      </c>
      <c r="G13782" s="11" t="s">
        <v>131</v>
      </c>
      <c r="H13782" s="11" t="s">
        <v>55</v>
      </c>
      <c r="I13782" s="11" t="s">
        <v>55</v>
      </c>
      <c r="J13782" s="11" t="s">
        <v>55</v>
      </c>
      <c r="K13782" s="11" t="str">
        <f>IFERROR(INDEX('EDC Component Dictionary'!$C$5:$C$37,MATCH('Rates Database'!J13782,'EDC Component Dictionary'!$B$5:$B$37,0)), "Energy Supply")</f>
        <v>Energy Supply</v>
      </c>
      <c r="L13782" s="12">
        <v>0.22046650000000001</v>
      </c>
      <c r="M13782" s="12"/>
    </row>
    <row r="13783" spans="1:13" x14ac:dyDescent="0.3">
      <c r="A13783" s="18">
        <v>13781</v>
      </c>
      <c r="B13783" s="18">
        <f t="shared" si="432"/>
        <v>2022</v>
      </c>
      <c r="C13783" s="17">
        <v>44713</v>
      </c>
      <c r="D13783" s="18" t="s">
        <v>314</v>
      </c>
      <c r="E13783" s="18" t="s">
        <v>315</v>
      </c>
      <c r="F13783" s="18" t="str">
        <f t="shared" si="431"/>
        <v>Holyoke-Total Volumetric Charge-44713</v>
      </c>
      <c r="G13783" s="11" t="s">
        <v>131</v>
      </c>
      <c r="H13783" s="11" t="s">
        <v>55</v>
      </c>
      <c r="I13783" s="11" t="s">
        <v>55</v>
      </c>
      <c r="J13783" s="11" t="s">
        <v>55</v>
      </c>
      <c r="K13783" s="11" t="str">
        <f>IFERROR(INDEX('EDC Component Dictionary'!$C$5:$C$37,MATCH('Rates Database'!J13783,'EDC Component Dictionary'!$B$5:$B$37,0)), "Energy Supply")</f>
        <v>Energy Supply</v>
      </c>
      <c r="L13783" s="12">
        <v>0.12851599999999999</v>
      </c>
      <c r="M13783" s="12"/>
    </row>
    <row r="13784" spans="1:13" x14ac:dyDescent="0.3">
      <c r="A13784" s="18">
        <v>13782</v>
      </c>
      <c r="B13784" s="18">
        <f t="shared" si="432"/>
        <v>2022</v>
      </c>
      <c r="C13784" s="17">
        <v>44713</v>
      </c>
      <c r="D13784" s="18" t="s">
        <v>314</v>
      </c>
      <c r="E13784" s="18" t="s">
        <v>316</v>
      </c>
      <c r="F13784" s="18" t="str">
        <f t="shared" si="431"/>
        <v>West Boylston-Total Volumetric Charge-44713</v>
      </c>
      <c r="G13784" s="11" t="s">
        <v>131</v>
      </c>
      <c r="H13784" s="11" t="s">
        <v>55</v>
      </c>
      <c r="I13784" s="11" t="s">
        <v>55</v>
      </c>
      <c r="J13784" s="11" t="s">
        <v>55</v>
      </c>
      <c r="K13784" s="11" t="str">
        <f>IFERROR(INDEX('EDC Component Dictionary'!$C$5:$C$37,MATCH('Rates Database'!J13784,'EDC Component Dictionary'!$B$5:$B$37,0)), "Energy Supply")</f>
        <v>Energy Supply</v>
      </c>
      <c r="L13784" s="12">
        <v>0.124059999999999</v>
      </c>
      <c r="M13784" s="12"/>
    </row>
    <row r="13785" spans="1:13" x14ac:dyDescent="0.3">
      <c r="A13785" s="18">
        <v>13783</v>
      </c>
      <c r="B13785" s="18">
        <f t="shared" si="432"/>
        <v>2022</v>
      </c>
      <c r="C13785" s="17">
        <v>44713</v>
      </c>
      <c r="D13785" s="18" t="s">
        <v>314</v>
      </c>
      <c r="E13785" s="18" t="s">
        <v>317</v>
      </c>
      <c r="F13785" s="18" t="str">
        <f t="shared" si="431"/>
        <v>Danvers-Total Volumetric Charge-44713</v>
      </c>
      <c r="G13785" s="11" t="s">
        <v>131</v>
      </c>
      <c r="H13785" s="11" t="s">
        <v>55</v>
      </c>
      <c r="I13785" s="11" t="s">
        <v>55</v>
      </c>
      <c r="J13785" s="11" t="s">
        <v>55</v>
      </c>
      <c r="K13785" s="11" t="str">
        <f>IFERROR(INDEX('EDC Component Dictionary'!$C$5:$C$37,MATCH('Rates Database'!J13785,'EDC Component Dictionary'!$B$5:$B$37,0)), "Energy Supply")</f>
        <v>Energy Supply</v>
      </c>
      <c r="L13785" s="12">
        <v>0.13739999999999999</v>
      </c>
      <c r="M13785" s="12"/>
    </row>
    <row r="13786" spans="1:13" x14ac:dyDescent="0.3">
      <c r="A13786" s="18">
        <v>13784</v>
      </c>
      <c r="B13786" s="18">
        <f t="shared" si="432"/>
        <v>2022</v>
      </c>
      <c r="C13786" s="17">
        <v>44713</v>
      </c>
      <c r="D13786" s="18" t="s">
        <v>314</v>
      </c>
      <c r="E13786" s="18" t="s">
        <v>318</v>
      </c>
      <c r="F13786" s="18" t="str">
        <f t="shared" si="431"/>
        <v>Peabody-Total Volumetric Charge-44713</v>
      </c>
      <c r="G13786" s="11" t="s">
        <v>131</v>
      </c>
      <c r="H13786" s="11" t="s">
        <v>55</v>
      </c>
      <c r="I13786" s="11" t="s">
        <v>55</v>
      </c>
      <c r="J13786" s="11" t="s">
        <v>55</v>
      </c>
      <c r="K13786" s="11" t="str">
        <f>IFERROR(INDEX('EDC Component Dictionary'!$C$5:$C$37,MATCH('Rates Database'!J13786,'EDC Component Dictionary'!$B$5:$B$37,0)), "Energy Supply")</f>
        <v>Energy Supply</v>
      </c>
      <c r="L13786" s="12">
        <v>0.11043</v>
      </c>
      <c r="M13786" s="12"/>
    </row>
    <row r="13787" spans="1:13" x14ac:dyDescent="0.3">
      <c r="A13787" s="18">
        <v>13785</v>
      </c>
      <c r="B13787" s="18">
        <f t="shared" si="432"/>
        <v>2022</v>
      </c>
      <c r="C13787" s="17">
        <v>44713</v>
      </c>
      <c r="D13787" s="18" t="s">
        <v>314</v>
      </c>
      <c r="E13787" s="18" t="s">
        <v>319</v>
      </c>
      <c r="F13787" s="18" t="str">
        <f t="shared" si="431"/>
        <v>Ashburnham-Total Volumetric Charge-44713</v>
      </c>
      <c r="G13787" s="11" t="s">
        <v>131</v>
      </c>
      <c r="H13787" s="11" t="s">
        <v>55</v>
      </c>
      <c r="I13787" s="11" t="s">
        <v>55</v>
      </c>
      <c r="J13787" s="11" t="s">
        <v>55</v>
      </c>
      <c r="K13787" s="11" t="str">
        <f>IFERROR(INDEX('EDC Component Dictionary'!$C$5:$C$37,MATCH('Rates Database'!J13787,'EDC Component Dictionary'!$B$5:$B$37,0)), "Energy Supply")</f>
        <v>Energy Supply</v>
      </c>
      <c r="L13787" s="12">
        <v>0.13869999999999999</v>
      </c>
      <c r="M13787" s="12"/>
    </row>
    <row r="13788" spans="1:13" x14ac:dyDescent="0.3">
      <c r="A13788" s="18">
        <v>13786</v>
      </c>
      <c r="B13788" s="18">
        <f t="shared" si="432"/>
        <v>2022</v>
      </c>
      <c r="C13788" s="17">
        <v>44713</v>
      </c>
      <c r="D13788" s="18" t="s">
        <v>314</v>
      </c>
      <c r="E13788" s="18" t="s">
        <v>320</v>
      </c>
      <c r="F13788" s="18" t="str">
        <f t="shared" si="431"/>
        <v>Mansfield-Total Volumetric Charge-44713</v>
      </c>
      <c r="G13788" s="11" t="s">
        <v>131</v>
      </c>
      <c r="H13788" s="11" t="s">
        <v>55</v>
      </c>
      <c r="I13788" s="11" t="s">
        <v>55</v>
      </c>
      <c r="J13788" s="11" t="s">
        <v>55</v>
      </c>
      <c r="K13788" s="11" t="str">
        <f>IFERROR(INDEX('EDC Component Dictionary'!$C$5:$C$37,MATCH('Rates Database'!J13788,'EDC Component Dictionary'!$B$5:$B$37,0)), "Energy Supply")</f>
        <v>Energy Supply</v>
      </c>
      <c r="L13788" s="12">
        <v>0.11556</v>
      </c>
      <c r="M13788" s="12"/>
    </row>
    <row r="13789" spans="1:13" x14ac:dyDescent="0.3">
      <c r="A13789" s="18">
        <v>13787</v>
      </c>
      <c r="B13789" s="18">
        <f t="shared" si="432"/>
        <v>2022</v>
      </c>
      <c r="C13789" s="17">
        <v>44713</v>
      </c>
      <c r="D13789" s="18" t="s">
        <v>314</v>
      </c>
      <c r="E13789" s="18" t="s">
        <v>321</v>
      </c>
      <c r="F13789" s="18" t="str">
        <f t="shared" si="431"/>
        <v>Braintree-Total Volumetric Charge-44713</v>
      </c>
      <c r="G13789" s="11" t="s">
        <v>131</v>
      </c>
      <c r="H13789" s="11" t="s">
        <v>55</v>
      </c>
      <c r="I13789" s="11" t="s">
        <v>55</v>
      </c>
      <c r="J13789" s="11" t="s">
        <v>55</v>
      </c>
      <c r="K13789" s="11" t="str">
        <f>IFERROR(INDEX('EDC Component Dictionary'!$C$5:$C$37,MATCH('Rates Database'!J13789,'EDC Component Dictionary'!$B$5:$B$37,0)), "Energy Supply")</f>
        <v>Energy Supply</v>
      </c>
      <c r="L13789" s="12">
        <v>0.14049899999999901</v>
      </c>
      <c r="M13789" s="12"/>
    </row>
    <row r="13790" spans="1:13" x14ac:dyDescent="0.3">
      <c r="A13790" s="18">
        <v>13788</v>
      </c>
      <c r="B13790" s="18">
        <f t="shared" si="432"/>
        <v>2022</v>
      </c>
      <c r="C13790" s="17">
        <v>44713</v>
      </c>
      <c r="D13790" s="18" t="s">
        <v>314</v>
      </c>
      <c r="E13790" s="18" t="s">
        <v>322</v>
      </c>
      <c r="F13790" s="18" t="str">
        <f t="shared" si="431"/>
        <v>Paxton-Total Volumetric Charge-44713</v>
      </c>
      <c r="G13790" s="11" t="s">
        <v>131</v>
      </c>
      <c r="H13790" s="11" t="s">
        <v>55</v>
      </c>
      <c r="I13790" s="11" t="s">
        <v>55</v>
      </c>
      <c r="J13790" s="11" t="s">
        <v>55</v>
      </c>
      <c r="K13790" s="11" t="str">
        <f>IFERROR(INDEX('EDC Component Dictionary'!$C$5:$C$37,MATCH('Rates Database'!J13790,'EDC Component Dictionary'!$B$5:$B$37,0)), "Energy Supply")</f>
        <v>Energy Supply</v>
      </c>
      <c r="L13790" s="12">
        <v>0.13561999999999999</v>
      </c>
      <c r="M13790" s="12"/>
    </row>
    <row r="13791" spans="1:13" x14ac:dyDescent="0.3">
      <c r="A13791" s="18">
        <v>13789</v>
      </c>
      <c r="B13791" s="18">
        <f t="shared" si="432"/>
        <v>2022</v>
      </c>
      <c r="C13791" s="17">
        <v>44713</v>
      </c>
      <c r="D13791" s="18" t="s">
        <v>314</v>
      </c>
      <c r="E13791" s="18" t="s">
        <v>323</v>
      </c>
      <c r="F13791" s="18" t="str">
        <f t="shared" si="431"/>
        <v>Templeton-Total Volumetric Charge-44713</v>
      </c>
      <c r="G13791" s="11" t="s">
        <v>131</v>
      </c>
      <c r="H13791" s="11" t="s">
        <v>55</v>
      </c>
      <c r="I13791" s="11" t="s">
        <v>55</v>
      </c>
      <c r="J13791" s="11" t="s">
        <v>55</v>
      </c>
      <c r="K13791" s="11" t="str">
        <f>IFERROR(INDEX('EDC Component Dictionary'!$C$5:$C$37,MATCH('Rates Database'!J13791,'EDC Component Dictionary'!$B$5:$B$37,0)), "Energy Supply")</f>
        <v>Energy Supply</v>
      </c>
      <c r="L13791" s="12">
        <v>0.13020999999999999</v>
      </c>
      <c r="M13791" s="12"/>
    </row>
    <row r="13792" spans="1:13" x14ac:dyDescent="0.3">
      <c r="A13792" s="18">
        <v>13790</v>
      </c>
      <c r="B13792" s="18">
        <f t="shared" si="432"/>
        <v>2022</v>
      </c>
      <c r="C13792" s="17">
        <v>44713</v>
      </c>
      <c r="D13792" s="18" t="s">
        <v>314</v>
      </c>
      <c r="E13792" s="18" t="s">
        <v>324</v>
      </c>
      <c r="F13792" s="18" t="str">
        <f t="shared" si="431"/>
        <v>Hudson-Total Volumetric Charge-44713</v>
      </c>
      <c r="G13792" s="11" t="s">
        <v>131</v>
      </c>
      <c r="H13792" s="11" t="s">
        <v>55</v>
      </c>
      <c r="I13792" s="11" t="s">
        <v>55</v>
      </c>
      <c r="J13792" s="11" t="s">
        <v>55</v>
      </c>
      <c r="K13792" s="11" t="str">
        <f>IFERROR(INDEX('EDC Component Dictionary'!$C$5:$C$37,MATCH('Rates Database'!J13792,'EDC Component Dictionary'!$B$5:$B$37,0)), "Energy Supply")</f>
        <v>Energy Supply</v>
      </c>
      <c r="L13792" s="12">
        <v>0.127139999999999</v>
      </c>
      <c r="M13792" s="12"/>
    </row>
    <row r="13793" spans="1:13" x14ac:dyDescent="0.3">
      <c r="A13793" s="18">
        <v>13791</v>
      </c>
      <c r="B13793" s="18">
        <f t="shared" si="432"/>
        <v>2022</v>
      </c>
      <c r="C13793" s="17">
        <v>44713</v>
      </c>
      <c r="D13793" s="18" t="s">
        <v>314</v>
      </c>
      <c r="E13793" s="18" t="s">
        <v>325</v>
      </c>
      <c r="F13793" s="18" t="str">
        <f t="shared" si="431"/>
        <v>Reading-Total Volumetric Charge-44713</v>
      </c>
      <c r="G13793" s="11" t="s">
        <v>131</v>
      </c>
      <c r="H13793" s="11" t="s">
        <v>55</v>
      </c>
      <c r="I13793" s="11" t="s">
        <v>55</v>
      </c>
      <c r="J13793" s="11" t="s">
        <v>55</v>
      </c>
      <c r="K13793" s="11" t="str">
        <f>IFERROR(INDEX('EDC Component Dictionary'!$C$5:$C$37,MATCH('Rates Database'!J13793,'EDC Component Dictionary'!$B$5:$B$37,0)), "Energy Supply")</f>
        <v>Energy Supply</v>
      </c>
      <c r="L13793" s="12">
        <v>0.15304899999999899</v>
      </c>
      <c r="M13793" s="12"/>
    </row>
    <row r="13794" spans="1:13" x14ac:dyDescent="0.3">
      <c r="A13794" s="18">
        <v>13792</v>
      </c>
      <c r="B13794" s="18">
        <f t="shared" si="432"/>
        <v>2022</v>
      </c>
      <c r="C13794" s="17">
        <v>44713</v>
      </c>
      <c r="D13794" s="18" t="s">
        <v>314</v>
      </c>
      <c r="E13794" s="18" t="s">
        <v>326</v>
      </c>
      <c r="F13794" s="18" t="str">
        <f t="shared" si="431"/>
        <v>Shrewsbury-Total Volumetric Charge-44713</v>
      </c>
      <c r="G13794" s="11" t="s">
        <v>131</v>
      </c>
      <c r="H13794" s="11" t="s">
        <v>55</v>
      </c>
      <c r="I13794" s="11" t="s">
        <v>55</v>
      </c>
      <c r="J13794" s="11" t="s">
        <v>55</v>
      </c>
      <c r="K13794" s="11" t="str">
        <f>IFERROR(INDEX('EDC Component Dictionary'!$C$5:$C$37,MATCH('Rates Database'!J13794,'EDC Component Dictionary'!$B$5:$B$37,0)), "Energy Supply")</f>
        <v>Energy Supply</v>
      </c>
      <c r="L13794" s="12">
        <v>0.11516</v>
      </c>
      <c r="M13794" s="12"/>
    </row>
    <row r="13795" spans="1:13" x14ac:dyDescent="0.3">
      <c r="A13795" s="18">
        <v>13793</v>
      </c>
      <c r="B13795" s="18">
        <f t="shared" si="432"/>
        <v>2022</v>
      </c>
      <c r="C13795" s="17">
        <v>44713</v>
      </c>
      <c r="D13795" s="18" t="s">
        <v>314</v>
      </c>
      <c r="E13795" s="18" t="s">
        <v>327</v>
      </c>
      <c r="F13795" s="18" t="str">
        <f t="shared" si="431"/>
        <v>Ipswich-Total Volumetric Charge-44713</v>
      </c>
      <c r="G13795" s="11" t="s">
        <v>131</v>
      </c>
      <c r="H13795" s="11" t="s">
        <v>55</v>
      </c>
      <c r="I13795" s="11" t="s">
        <v>55</v>
      </c>
      <c r="J13795" s="11" t="s">
        <v>55</v>
      </c>
      <c r="K13795" s="11" t="str">
        <f>IFERROR(INDEX('EDC Component Dictionary'!$C$5:$C$37,MATCH('Rates Database'!J13795,'EDC Component Dictionary'!$B$5:$B$37,0)), "Energy Supply")</f>
        <v>Energy Supply</v>
      </c>
      <c r="L13795" s="12">
        <v>0.16800000000000001</v>
      </c>
      <c r="M13795" s="12"/>
    </row>
    <row r="13796" spans="1:13" x14ac:dyDescent="0.3">
      <c r="A13796" s="18">
        <v>13794</v>
      </c>
      <c r="B13796" s="18">
        <f t="shared" si="432"/>
        <v>2022</v>
      </c>
      <c r="C13796" s="17">
        <v>44713</v>
      </c>
      <c r="D13796" s="18" t="s">
        <v>314</v>
      </c>
      <c r="E13796" s="18" t="s">
        <v>328</v>
      </c>
      <c r="F13796" s="18" t="str">
        <f t="shared" si="431"/>
        <v>Westfield-Total Volumetric Charge-44713</v>
      </c>
      <c r="G13796" s="11" t="s">
        <v>131</v>
      </c>
      <c r="H13796" s="11" t="s">
        <v>55</v>
      </c>
      <c r="I13796" s="11" t="s">
        <v>55</v>
      </c>
      <c r="J13796" s="11" t="s">
        <v>55</v>
      </c>
      <c r="K13796" s="11" t="str">
        <f>IFERROR(INDEX('EDC Component Dictionary'!$C$5:$C$37,MATCH('Rates Database'!J13796,'EDC Component Dictionary'!$B$5:$B$37,0)), "Energy Supply")</f>
        <v>Energy Supply</v>
      </c>
      <c r="L13796" s="12">
        <v>0.14875099999999999</v>
      </c>
      <c r="M13796" s="12"/>
    </row>
    <row r="13797" spans="1:13" x14ac:dyDescent="0.3">
      <c r="A13797" s="18">
        <v>13795</v>
      </c>
      <c r="B13797" s="18">
        <f t="shared" si="432"/>
        <v>2022</v>
      </c>
      <c r="C13797" s="17">
        <v>44713</v>
      </c>
      <c r="D13797" s="18" t="s">
        <v>314</v>
      </c>
      <c r="E13797" s="18" t="s">
        <v>329</v>
      </c>
      <c r="F13797" s="18" t="str">
        <f t="shared" si="431"/>
        <v>Merrimac-Total Volumetric Charge-44713</v>
      </c>
      <c r="G13797" s="11" t="s">
        <v>131</v>
      </c>
      <c r="H13797" s="11" t="s">
        <v>55</v>
      </c>
      <c r="I13797" s="11" t="s">
        <v>55</v>
      </c>
      <c r="J13797" s="11" t="s">
        <v>55</v>
      </c>
      <c r="K13797" s="11" t="str">
        <f>IFERROR(INDEX('EDC Component Dictionary'!$C$5:$C$37,MATCH('Rates Database'!J13797,'EDC Component Dictionary'!$B$5:$B$37,0)), "Energy Supply")</f>
        <v>Energy Supply</v>
      </c>
      <c r="L13797" s="12">
        <v>0.15597999999999901</v>
      </c>
      <c r="M13797" s="12"/>
    </row>
    <row r="13798" spans="1:13" x14ac:dyDescent="0.3">
      <c r="A13798" s="18">
        <v>13796</v>
      </c>
      <c r="B13798" s="18">
        <f t="shared" si="432"/>
        <v>2022</v>
      </c>
      <c r="C13798" s="17">
        <v>44713</v>
      </c>
      <c r="D13798" s="18" t="s">
        <v>314</v>
      </c>
      <c r="E13798" s="18" t="s">
        <v>330</v>
      </c>
      <c r="F13798" s="18" t="str">
        <f t="shared" si="431"/>
        <v>Chicopee-Total Volumetric Charge-44713</v>
      </c>
      <c r="G13798" s="11" t="s">
        <v>131</v>
      </c>
      <c r="H13798" s="11" t="s">
        <v>55</v>
      </c>
      <c r="I13798" s="11" t="s">
        <v>55</v>
      </c>
      <c r="J13798" s="11" t="s">
        <v>55</v>
      </c>
      <c r="K13798" s="11" t="str">
        <f>IFERROR(INDEX('EDC Component Dictionary'!$C$5:$C$37,MATCH('Rates Database'!J13798,'EDC Component Dictionary'!$B$5:$B$37,0)), "Energy Supply")</f>
        <v>Energy Supply</v>
      </c>
      <c r="L13798" s="12">
        <v>0.14887</v>
      </c>
      <c r="M13798" s="12"/>
    </row>
    <row r="13799" spans="1:13" x14ac:dyDescent="0.3">
      <c r="A13799" s="18">
        <v>13797</v>
      </c>
      <c r="B13799" s="18">
        <f t="shared" si="432"/>
        <v>2022</v>
      </c>
      <c r="C13799" s="17">
        <v>44713</v>
      </c>
      <c r="D13799" s="18" t="s">
        <v>314</v>
      </c>
      <c r="E13799" s="18" t="s">
        <v>331</v>
      </c>
      <c r="F13799" s="18" t="str">
        <f t="shared" si="431"/>
        <v>Marblehead-Total Volumetric Charge-44713</v>
      </c>
      <c r="G13799" s="11" t="s">
        <v>131</v>
      </c>
      <c r="H13799" s="11" t="s">
        <v>55</v>
      </c>
      <c r="I13799" s="11" t="s">
        <v>55</v>
      </c>
      <c r="J13799" s="11" t="s">
        <v>55</v>
      </c>
      <c r="K13799" s="11" t="str">
        <f>IFERROR(INDEX('EDC Component Dictionary'!$C$5:$C$37,MATCH('Rates Database'!J13799,'EDC Component Dictionary'!$B$5:$B$37,0)), "Energy Supply")</f>
        <v>Energy Supply</v>
      </c>
      <c r="L13799" s="12">
        <v>0.1835</v>
      </c>
      <c r="M13799" s="12"/>
    </row>
    <row r="13800" spans="1:13" x14ac:dyDescent="0.3">
      <c r="A13800" s="18">
        <v>13798</v>
      </c>
      <c r="B13800" s="18">
        <f t="shared" si="432"/>
        <v>2022</v>
      </c>
      <c r="C13800" s="17">
        <v>44713</v>
      </c>
      <c r="D13800" s="18" t="s">
        <v>314</v>
      </c>
      <c r="E13800" s="18" t="s">
        <v>332</v>
      </c>
      <c r="F13800" s="18" t="str">
        <f t="shared" si="431"/>
        <v>Hingham-Total Volumetric Charge-44713</v>
      </c>
      <c r="G13800" s="11" t="s">
        <v>131</v>
      </c>
      <c r="H13800" s="11" t="s">
        <v>55</v>
      </c>
      <c r="I13800" s="11" t="s">
        <v>55</v>
      </c>
      <c r="J13800" s="11" t="s">
        <v>55</v>
      </c>
      <c r="K13800" s="11" t="str">
        <f>IFERROR(INDEX('EDC Component Dictionary'!$C$5:$C$37,MATCH('Rates Database'!J13800,'EDC Component Dictionary'!$B$5:$B$37,0)), "Energy Supply")</f>
        <v>Energy Supply</v>
      </c>
      <c r="L13800" s="12">
        <v>0.16580400000000001</v>
      </c>
      <c r="M13800" s="12"/>
    </row>
    <row r="13801" spans="1:13" x14ac:dyDescent="0.3">
      <c r="A13801" s="18">
        <v>13799</v>
      </c>
      <c r="B13801" s="18">
        <f t="shared" si="432"/>
        <v>2022</v>
      </c>
      <c r="C13801" s="17">
        <v>44713</v>
      </c>
      <c r="D13801" s="18" t="s">
        <v>314</v>
      </c>
      <c r="E13801" s="18" t="s">
        <v>333</v>
      </c>
      <c r="F13801" s="18" t="str">
        <f t="shared" si="431"/>
        <v>South Hadley-Total Volumetric Charge-44713</v>
      </c>
      <c r="G13801" s="11" t="s">
        <v>131</v>
      </c>
      <c r="H13801" s="11" t="s">
        <v>55</v>
      </c>
      <c r="I13801" s="11" t="s">
        <v>55</v>
      </c>
      <c r="J13801" s="11" t="s">
        <v>55</v>
      </c>
      <c r="K13801" s="11" t="str">
        <f>IFERROR(INDEX('EDC Component Dictionary'!$C$5:$C$37,MATCH('Rates Database'!J13801,'EDC Component Dictionary'!$B$5:$B$37,0)), "Energy Supply")</f>
        <v>Energy Supply</v>
      </c>
      <c r="L13801" s="12">
        <v>0.119045199999999</v>
      </c>
      <c r="M13801" s="12"/>
    </row>
    <row r="13802" spans="1:13" x14ac:dyDescent="0.3">
      <c r="A13802" s="18">
        <v>13800</v>
      </c>
      <c r="B13802" s="18">
        <f t="shared" si="432"/>
        <v>2022</v>
      </c>
      <c r="C13802" s="17">
        <v>44713</v>
      </c>
      <c r="D13802" s="18" t="s">
        <v>314</v>
      </c>
      <c r="E13802" s="18" t="s">
        <v>334</v>
      </c>
      <c r="F13802" s="18" t="str">
        <f t="shared" si="431"/>
        <v>Georgetown-Total Volumetric Charge-44713</v>
      </c>
      <c r="G13802" s="11" t="s">
        <v>131</v>
      </c>
      <c r="H13802" s="11" t="s">
        <v>55</v>
      </c>
      <c r="I13802" s="11" t="s">
        <v>55</v>
      </c>
      <c r="J13802" s="11" t="s">
        <v>55</v>
      </c>
      <c r="K13802" s="11" t="str">
        <f>IFERROR(INDEX('EDC Component Dictionary'!$C$5:$C$37,MATCH('Rates Database'!J13802,'EDC Component Dictionary'!$B$5:$B$37,0)), "Energy Supply")</f>
        <v>Energy Supply</v>
      </c>
      <c r="L13802" s="12">
        <v>0.15629499999999999</v>
      </c>
      <c r="M13802" s="12"/>
    </row>
    <row r="13803" spans="1:13" x14ac:dyDescent="0.3">
      <c r="A13803" s="18">
        <v>13801</v>
      </c>
      <c r="B13803" s="18">
        <f t="shared" si="432"/>
        <v>2022</v>
      </c>
      <c r="C13803" s="17">
        <v>44713</v>
      </c>
      <c r="D13803" s="18" t="s">
        <v>314</v>
      </c>
      <c r="E13803" s="18" t="s">
        <v>335</v>
      </c>
      <c r="F13803" s="18" t="str">
        <f t="shared" si="431"/>
        <v>Sterling-Total Volumetric Charge-44713</v>
      </c>
      <c r="G13803" s="11" t="s">
        <v>131</v>
      </c>
      <c r="H13803" s="11" t="s">
        <v>55</v>
      </c>
      <c r="I13803" s="11" t="s">
        <v>55</v>
      </c>
      <c r="J13803" s="11" t="s">
        <v>55</v>
      </c>
      <c r="K13803" s="11" t="str">
        <f>IFERROR(INDEX('EDC Component Dictionary'!$C$5:$C$37,MATCH('Rates Database'!J13803,'EDC Component Dictionary'!$B$5:$B$37,0)), "Energy Supply")</f>
        <v>Energy Supply</v>
      </c>
      <c r="L13803" s="12">
        <v>0.14105000000000001</v>
      </c>
      <c r="M13803" s="12"/>
    </row>
    <row r="13804" spans="1:13" x14ac:dyDescent="0.3">
      <c r="A13804" s="18">
        <v>13802</v>
      </c>
      <c r="B13804" s="18">
        <f t="shared" si="432"/>
        <v>2022</v>
      </c>
      <c r="C13804" s="17">
        <v>44713</v>
      </c>
      <c r="D13804" s="18" t="s">
        <v>314</v>
      </c>
      <c r="E13804" s="18" t="s">
        <v>336</v>
      </c>
      <c r="F13804" s="18" t="str">
        <f t="shared" si="431"/>
        <v>Littleton-Total Volumetric Charge-44713</v>
      </c>
      <c r="G13804" s="11" t="s">
        <v>131</v>
      </c>
      <c r="H13804" s="11" t="s">
        <v>55</v>
      </c>
      <c r="I13804" s="11" t="s">
        <v>55</v>
      </c>
      <c r="J13804" s="11" t="s">
        <v>55</v>
      </c>
      <c r="K13804" s="11" t="str">
        <f>IFERROR(INDEX('EDC Component Dictionary'!$C$5:$C$37,MATCH('Rates Database'!J13804,'EDC Component Dictionary'!$B$5:$B$37,0)), "Energy Supply")</f>
        <v>Energy Supply</v>
      </c>
      <c r="L13804" s="12">
        <v>0.13322819999999899</v>
      </c>
      <c r="M13804" s="12"/>
    </row>
    <row r="13805" spans="1:13" x14ac:dyDescent="0.3">
      <c r="A13805" s="18">
        <v>13803</v>
      </c>
      <c r="B13805" s="18">
        <f t="shared" si="432"/>
        <v>2022</v>
      </c>
      <c r="C13805" s="17">
        <v>44713</v>
      </c>
      <c r="D13805" s="18" t="s">
        <v>314</v>
      </c>
      <c r="E13805" s="18" t="s">
        <v>337</v>
      </c>
      <c r="F13805" s="18" t="str">
        <f t="shared" si="431"/>
        <v>Boylston-Total Volumetric Charge-44713</v>
      </c>
      <c r="G13805" s="11" t="s">
        <v>131</v>
      </c>
      <c r="H13805" s="11" t="s">
        <v>55</v>
      </c>
      <c r="I13805" s="11" t="s">
        <v>55</v>
      </c>
      <c r="J13805" s="11" t="s">
        <v>55</v>
      </c>
      <c r="K13805" s="11" t="str">
        <f>IFERROR(INDEX('EDC Component Dictionary'!$C$5:$C$37,MATCH('Rates Database'!J13805,'EDC Component Dictionary'!$B$5:$B$37,0)), "Energy Supply")</f>
        <v>Energy Supply</v>
      </c>
      <c r="L13805" s="12">
        <v>0.16350000000000001</v>
      </c>
      <c r="M13805" s="12"/>
    </row>
    <row r="13806" spans="1:13" x14ac:dyDescent="0.3">
      <c r="A13806" s="18">
        <v>13804</v>
      </c>
      <c r="B13806" s="18">
        <f t="shared" si="432"/>
        <v>2022</v>
      </c>
      <c r="C13806" s="17">
        <v>44713</v>
      </c>
      <c r="D13806" s="18" t="s">
        <v>314</v>
      </c>
      <c r="E13806" s="18" t="s">
        <v>338</v>
      </c>
      <c r="F13806" s="18" t="str">
        <f t="shared" si="431"/>
        <v>Princeton-Total Volumetric Charge-44713</v>
      </c>
      <c r="G13806" s="11" t="s">
        <v>131</v>
      </c>
      <c r="H13806" s="11" t="s">
        <v>55</v>
      </c>
      <c r="I13806" s="11" t="s">
        <v>55</v>
      </c>
      <c r="J13806" s="11" t="s">
        <v>55</v>
      </c>
      <c r="K13806" s="11" t="str">
        <f>IFERROR(INDEX('EDC Component Dictionary'!$C$5:$C$37,MATCH('Rates Database'!J13806,'EDC Component Dictionary'!$B$5:$B$37,0)), "Energy Supply")</f>
        <v>Energy Supply</v>
      </c>
      <c r="L13806" s="12">
        <v>0.235124999999999</v>
      </c>
      <c r="M13806" s="12"/>
    </row>
    <row r="13807" spans="1:13" x14ac:dyDescent="0.3">
      <c r="A13807" s="18">
        <v>13805</v>
      </c>
      <c r="B13807" s="18">
        <f t="shared" si="432"/>
        <v>2022</v>
      </c>
      <c r="C13807" s="17">
        <v>44713</v>
      </c>
      <c r="D13807" s="18" t="s">
        <v>314</v>
      </c>
      <c r="E13807" s="18" t="s">
        <v>339</v>
      </c>
      <c r="F13807" s="18" t="str">
        <f t="shared" si="431"/>
        <v>Rowley-Total Volumetric Charge-44713</v>
      </c>
      <c r="G13807" s="11" t="s">
        <v>131</v>
      </c>
      <c r="H13807" s="11" t="s">
        <v>55</v>
      </c>
      <c r="I13807" s="11" t="s">
        <v>55</v>
      </c>
      <c r="J13807" s="11" t="s">
        <v>55</v>
      </c>
      <c r="K13807" s="11" t="str">
        <f>IFERROR(INDEX('EDC Component Dictionary'!$C$5:$C$37,MATCH('Rates Database'!J13807,'EDC Component Dictionary'!$B$5:$B$37,0)), "Energy Supply")</f>
        <v>Energy Supply</v>
      </c>
      <c r="L13807" s="12">
        <v>0.17599999999999999</v>
      </c>
      <c r="M13807" s="12"/>
    </row>
    <row r="13808" spans="1:13" x14ac:dyDescent="0.3">
      <c r="A13808" s="18">
        <v>13806</v>
      </c>
      <c r="B13808" s="18">
        <f t="shared" si="432"/>
        <v>2022</v>
      </c>
      <c r="C13808" s="17">
        <v>44713</v>
      </c>
      <c r="D13808" s="18" t="s">
        <v>314</v>
      </c>
      <c r="E13808" s="18" t="s">
        <v>340</v>
      </c>
      <c r="F13808" s="18" t="str">
        <f t="shared" si="431"/>
        <v>Wakefield-Total Volumetric Charge-44713</v>
      </c>
      <c r="G13808" s="11" t="s">
        <v>131</v>
      </c>
      <c r="H13808" s="11" t="s">
        <v>55</v>
      </c>
      <c r="I13808" s="11" t="s">
        <v>55</v>
      </c>
      <c r="J13808" s="11" t="s">
        <v>55</v>
      </c>
      <c r="K13808" s="11" t="str">
        <f>IFERROR(INDEX('EDC Component Dictionary'!$C$5:$C$37,MATCH('Rates Database'!J13808,'EDC Component Dictionary'!$B$5:$B$37,0)), "Energy Supply")</f>
        <v>Energy Supply</v>
      </c>
      <c r="L13808" s="12">
        <v>0.16708000000000001</v>
      </c>
      <c r="M13808" s="12"/>
    </row>
    <row r="13809" spans="1:13" x14ac:dyDescent="0.3">
      <c r="A13809" s="18">
        <v>13807</v>
      </c>
      <c r="B13809" s="18">
        <f t="shared" si="432"/>
        <v>2022</v>
      </c>
      <c r="C13809" s="17">
        <v>44713</v>
      </c>
      <c r="D13809" s="18" t="s">
        <v>314</v>
      </c>
      <c r="E13809" s="18" t="s">
        <v>341</v>
      </c>
      <c r="F13809" s="18" t="str">
        <f t="shared" si="431"/>
        <v>Hull-Total Volumetric Charge-44713</v>
      </c>
      <c r="G13809" s="11" t="s">
        <v>131</v>
      </c>
      <c r="H13809" s="11" t="s">
        <v>55</v>
      </c>
      <c r="I13809" s="11" t="s">
        <v>55</v>
      </c>
      <c r="J13809" s="11" t="s">
        <v>55</v>
      </c>
      <c r="K13809" s="11" t="str">
        <f>IFERROR(INDEX('EDC Component Dictionary'!$C$5:$C$37,MATCH('Rates Database'!J13809,'EDC Component Dictionary'!$B$5:$B$37,0)), "Energy Supply")</f>
        <v>Energy Supply</v>
      </c>
      <c r="L13809" s="12">
        <v>0.1542</v>
      </c>
      <c r="M13809" s="12"/>
    </row>
    <row r="13810" spans="1:13" x14ac:dyDescent="0.3">
      <c r="A13810" s="18">
        <v>13808</v>
      </c>
      <c r="B13810" s="18">
        <f t="shared" si="432"/>
        <v>2022</v>
      </c>
      <c r="C13810" s="17">
        <v>44713</v>
      </c>
      <c r="D13810" s="18" t="s">
        <v>314</v>
      </c>
      <c r="E13810" s="18" t="s">
        <v>342</v>
      </c>
      <c r="F13810" s="18" t="str">
        <f t="shared" si="431"/>
        <v>North Attleborough-Total Volumetric Charge-44713</v>
      </c>
      <c r="G13810" s="11" t="s">
        <v>131</v>
      </c>
      <c r="H13810" s="11" t="s">
        <v>55</v>
      </c>
      <c r="I13810" s="11" t="s">
        <v>55</v>
      </c>
      <c r="J13810" s="11" t="s">
        <v>55</v>
      </c>
      <c r="K13810" s="11" t="str">
        <f>IFERROR(INDEX('EDC Component Dictionary'!$C$5:$C$37,MATCH('Rates Database'!J13810,'EDC Component Dictionary'!$B$5:$B$37,0)), "Energy Supply")</f>
        <v>Energy Supply</v>
      </c>
      <c r="L13810" s="12">
        <v>0.14615999999999901</v>
      </c>
      <c r="M13810" s="12"/>
    </row>
    <row r="13811" spans="1:13" x14ac:dyDescent="0.3">
      <c r="A13811" s="18">
        <v>13809</v>
      </c>
      <c r="B13811" s="18">
        <f t="shared" si="432"/>
        <v>2022</v>
      </c>
      <c r="C13811" s="17">
        <v>44713</v>
      </c>
      <c r="D13811" s="18" t="s">
        <v>314</v>
      </c>
      <c r="E13811" s="18" t="s">
        <v>343</v>
      </c>
      <c r="F13811" s="18" t="str">
        <f t="shared" si="431"/>
        <v>Holden-Total Volumetric Charge-44713</v>
      </c>
      <c r="G13811" s="11" t="s">
        <v>131</v>
      </c>
      <c r="H13811" s="11" t="s">
        <v>55</v>
      </c>
      <c r="I13811" s="11" t="s">
        <v>55</v>
      </c>
      <c r="J13811" s="11" t="s">
        <v>55</v>
      </c>
      <c r="K13811" s="11" t="str">
        <f>IFERROR(INDEX('EDC Component Dictionary'!$C$5:$C$37,MATCH('Rates Database'!J13811,'EDC Component Dictionary'!$B$5:$B$37,0)), "Energy Supply")</f>
        <v>Energy Supply</v>
      </c>
      <c r="L13811" s="12">
        <v>0.15486999999999901</v>
      </c>
      <c r="M13811" s="12"/>
    </row>
    <row r="13812" spans="1:13" x14ac:dyDescent="0.3">
      <c r="A13812" s="18">
        <v>13810</v>
      </c>
      <c r="B13812" s="18">
        <f t="shared" si="432"/>
        <v>2022</v>
      </c>
      <c r="C13812" s="17">
        <v>44713</v>
      </c>
      <c r="D13812" s="18" t="s">
        <v>314</v>
      </c>
      <c r="E13812" s="18" t="s">
        <v>344</v>
      </c>
      <c r="F13812" s="18" t="str">
        <f t="shared" si="431"/>
        <v>Norwood-Total Volumetric Charge-44713</v>
      </c>
      <c r="G13812" s="11" t="s">
        <v>131</v>
      </c>
      <c r="H13812" s="11" t="s">
        <v>55</v>
      </c>
      <c r="I13812" s="11" t="s">
        <v>55</v>
      </c>
      <c r="J13812" s="11" t="s">
        <v>55</v>
      </c>
      <c r="K13812" s="11" t="str">
        <f>IFERROR(INDEX('EDC Component Dictionary'!$C$5:$C$37,MATCH('Rates Database'!J13812,'EDC Component Dictionary'!$B$5:$B$37,0)), "Energy Supply")</f>
        <v>Energy Supply</v>
      </c>
      <c r="L13812" s="12">
        <v>0.15742999999999999</v>
      </c>
      <c r="M13812" s="12"/>
    </row>
    <row r="13813" spans="1:13" x14ac:dyDescent="0.3">
      <c r="A13813" s="18">
        <v>13811</v>
      </c>
      <c r="B13813" s="18">
        <f t="shared" si="432"/>
        <v>2022</v>
      </c>
      <c r="C13813" s="17">
        <v>44713</v>
      </c>
      <c r="D13813" s="18" t="s">
        <v>314</v>
      </c>
      <c r="E13813" s="18" t="s">
        <v>345</v>
      </c>
      <c r="F13813" s="18" t="str">
        <f t="shared" si="431"/>
        <v>Russell-Total Volumetric Charge-44713</v>
      </c>
      <c r="G13813" s="11" t="s">
        <v>131</v>
      </c>
      <c r="H13813" s="11" t="s">
        <v>55</v>
      </c>
      <c r="I13813" s="11" t="s">
        <v>55</v>
      </c>
      <c r="J13813" s="11" t="s">
        <v>55</v>
      </c>
      <c r="K13813" s="11" t="str">
        <f>IFERROR(INDEX('EDC Component Dictionary'!$C$5:$C$37,MATCH('Rates Database'!J13813,'EDC Component Dictionary'!$B$5:$B$37,0)), "Energy Supply")</f>
        <v>Energy Supply</v>
      </c>
      <c r="L13813" s="12">
        <v>0.17399999999999999</v>
      </c>
      <c r="M13813" s="12"/>
    </row>
    <row r="13814" spans="1:13" x14ac:dyDescent="0.3">
      <c r="A13814" s="18">
        <v>13812</v>
      </c>
      <c r="B13814" s="18">
        <f t="shared" si="432"/>
        <v>2022</v>
      </c>
      <c r="C13814" s="17">
        <v>44713</v>
      </c>
      <c r="D13814" s="18" t="s">
        <v>314</v>
      </c>
      <c r="E13814" s="18" t="s">
        <v>346</v>
      </c>
      <c r="F13814" s="18" t="str">
        <f t="shared" si="431"/>
        <v>Chester-Total Volumetric Charge-44713</v>
      </c>
      <c r="G13814" s="11" t="s">
        <v>131</v>
      </c>
      <c r="H13814" s="11" t="s">
        <v>55</v>
      </c>
      <c r="I13814" s="11" t="s">
        <v>55</v>
      </c>
      <c r="J13814" s="11" t="s">
        <v>55</v>
      </c>
      <c r="K13814" s="11" t="str">
        <f>IFERROR(INDEX('EDC Component Dictionary'!$C$5:$C$37,MATCH('Rates Database'!J13814,'EDC Component Dictionary'!$B$5:$B$37,0)), "Energy Supply")</f>
        <v>Energy Supply</v>
      </c>
      <c r="L13814" s="12">
        <v>0.19799900000000001</v>
      </c>
      <c r="M13814" s="12"/>
    </row>
    <row r="13815" spans="1:13" x14ac:dyDescent="0.3">
      <c r="A13815" s="18">
        <v>13813</v>
      </c>
      <c r="B13815" s="18">
        <f t="shared" si="432"/>
        <v>2021</v>
      </c>
      <c r="C13815" s="17">
        <v>44348</v>
      </c>
      <c r="D13815" s="18" t="s">
        <v>314</v>
      </c>
      <c r="E13815" s="18" t="s">
        <v>315</v>
      </c>
      <c r="F13815" s="18" t="str">
        <f t="shared" si="431"/>
        <v>Holyoke-Total Volumetric Charge-44348</v>
      </c>
      <c r="G13815" s="11" t="s">
        <v>131</v>
      </c>
      <c r="H13815" s="11" t="s">
        <v>55</v>
      </c>
      <c r="I13815" s="11" t="s">
        <v>55</v>
      </c>
      <c r="J13815" s="11" t="s">
        <v>55</v>
      </c>
      <c r="K13815" s="11" t="str">
        <f>IFERROR(INDEX('EDC Component Dictionary'!$C$5:$C$37,MATCH('Rates Database'!J13815,'EDC Component Dictionary'!$B$5:$B$37,0)), "Energy Supply")</f>
        <v>Energy Supply</v>
      </c>
      <c r="L13815" s="12">
        <v>0.13151299999999999</v>
      </c>
      <c r="M13815" s="12"/>
    </row>
    <row r="13816" spans="1:13" x14ac:dyDescent="0.3">
      <c r="A13816" s="18">
        <v>13814</v>
      </c>
      <c r="B13816" s="18">
        <f t="shared" si="432"/>
        <v>2021</v>
      </c>
      <c r="C13816" s="17">
        <v>44348</v>
      </c>
      <c r="D13816" s="18" t="s">
        <v>314</v>
      </c>
      <c r="E13816" s="18" t="s">
        <v>316</v>
      </c>
      <c r="F13816" s="18" t="str">
        <f t="shared" si="431"/>
        <v>West Boylston-Total Volumetric Charge-44348</v>
      </c>
      <c r="G13816" s="11" t="s">
        <v>131</v>
      </c>
      <c r="H13816" s="11" t="s">
        <v>55</v>
      </c>
      <c r="I13816" s="11" t="s">
        <v>55</v>
      </c>
      <c r="J13816" s="11" t="s">
        <v>55</v>
      </c>
      <c r="K13816" s="11" t="str">
        <f>IFERROR(INDEX('EDC Component Dictionary'!$C$5:$C$37,MATCH('Rates Database'!J13816,'EDC Component Dictionary'!$B$5:$B$37,0)), "Energy Supply")</f>
        <v>Energy Supply</v>
      </c>
      <c r="L13816" s="12">
        <v>0.13155999999999901</v>
      </c>
      <c r="M13816" s="12"/>
    </row>
    <row r="13817" spans="1:13" x14ac:dyDescent="0.3">
      <c r="A13817" s="18">
        <v>13815</v>
      </c>
      <c r="B13817" s="18">
        <f t="shared" si="432"/>
        <v>2021</v>
      </c>
      <c r="C13817" s="17">
        <v>44348</v>
      </c>
      <c r="D13817" s="18" t="s">
        <v>314</v>
      </c>
      <c r="E13817" s="18" t="s">
        <v>317</v>
      </c>
      <c r="F13817" s="18" t="str">
        <f t="shared" si="431"/>
        <v>Danvers-Total Volumetric Charge-44348</v>
      </c>
      <c r="G13817" s="11" t="s">
        <v>131</v>
      </c>
      <c r="H13817" s="11" t="s">
        <v>55</v>
      </c>
      <c r="I13817" s="11" t="s">
        <v>55</v>
      </c>
      <c r="J13817" s="11" t="s">
        <v>55</v>
      </c>
      <c r="K13817" s="11" t="str">
        <f>IFERROR(INDEX('EDC Component Dictionary'!$C$5:$C$37,MATCH('Rates Database'!J13817,'EDC Component Dictionary'!$B$5:$B$37,0)), "Energy Supply")</f>
        <v>Energy Supply</v>
      </c>
      <c r="L13817" s="12">
        <v>0.13739999999999999</v>
      </c>
      <c r="M13817" s="12"/>
    </row>
    <row r="13818" spans="1:13" x14ac:dyDescent="0.3">
      <c r="A13818" s="18">
        <v>13816</v>
      </c>
      <c r="B13818" s="18">
        <f t="shared" si="432"/>
        <v>2021</v>
      </c>
      <c r="C13818" s="17">
        <v>44348</v>
      </c>
      <c r="D13818" s="18" t="s">
        <v>314</v>
      </c>
      <c r="E13818" s="18" t="s">
        <v>318</v>
      </c>
      <c r="F13818" s="18" t="str">
        <f t="shared" si="431"/>
        <v>Peabody-Total Volumetric Charge-44348</v>
      </c>
      <c r="G13818" s="11" t="s">
        <v>131</v>
      </c>
      <c r="H13818" s="11" t="s">
        <v>55</v>
      </c>
      <c r="I13818" s="11" t="s">
        <v>55</v>
      </c>
      <c r="J13818" s="11" t="s">
        <v>55</v>
      </c>
      <c r="K13818" s="11" t="str">
        <f>IFERROR(INDEX('EDC Component Dictionary'!$C$5:$C$37,MATCH('Rates Database'!J13818,'EDC Component Dictionary'!$B$5:$B$37,0)), "Energy Supply")</f>
        <v>Energy Supply</v>
      </c>
      <c r="L13818" s="12">
        <v>9.8530000000000006E-2</v>
      </c>
      <c r="M13818" s="12"/>
    </row>
    <row r="13819" spans="1:13" x14ac:dyDescent="0.3">
      <c r="A13819" s="18">
        <v>13817</v>
      </c>
      <c r="B13819" s="18">
        <f t="shared" si="432"/>
        <v>2021</v>
      </c>
      <c r="C13819" s="17">
        <v>44348</v>
      </c>
      <c r="D13819" s="18" t="s">
        <v>314</v>
      </c>
      <c r="E13819" s="18" t="s">
        <v>319</v>
      </c>
      <c r="F13819" s="18" t="str">
        <f t="shared" si="431"/>
        <v>Ashburnham-Total Volumetric Charge-44348</v>
      </c>
      <c r="G13819" s="11" t="s">
        <v>131</v>
      </c>
      <c r="H13819" s="11" t="s">
        <v>55</v>
      </c>
      <c r="I13819" s="11" t="s">
        <v>55</v>
      </c>
      <c r="J13819" s="11" t="s">
        <v>55</v>
      </c>
      <c r="K13819" s="11" t="str">
        <f>IFERROR(INDEX('EDC Component Dictionary'!$C$5:$C$37,MATCH('Rates Database'!J13819,'EDC Component Dictionary'!$B$5:$B$37,0)), "Energy Supply")</f>
        <v>Energy Supply</v>
      </c>
      <c r="L13819" s="12">
        <v>0.13869999999999999</v>
      </c>
      <c r="M13819" s="12"/>
    </row>
    <row r="13820" spans="1:13" x14ac:dyDescent="0.3">
      <c r="A13820" s="18">
        <v>13818</v>
      </c>
      <c r="B13820" s="18">
        <f t="shared" si="432"/>
        <v>2021</v>
      </c>
      <c r="C13820" s="17">
        <v>44348</v>
      </c>
      <c r="D13820" s="18" t="s">
        <v>314</v>
      </c>
      <c r="E13820" s="18" t="s">
        <v>320</v>
      </c>
      <c r="F13820" s="18" t="str">
        <f t="shared" si="431"/>
        <v>Mansfield-Total Volumetric Charge-44348</v>
      </c>
      <c r="G13820" s="11" t="s">
        <v>131</v>
      </c>
      <c r="H13820" s="11" t="s">
        <v>55</v>
      </c>
      <c r="I13820" s="11" t="s">
        <v>55</v>
      </c>
      <c r="J13820" s="11" t="s">
        <v>55</v>
      </c>
      <c r="K13820" s="11" t="str">
        <f>IFERROR(INDEX('EDC Component Dictionary'!$C$5:$C$37,MATCH('Rates Database'!J13820,'EDC Component Dictionary'!$B$5:$B$37,0)), "Energy Supply")</f>
        <v>Energy Supply</v>
      </c>
      <c r="L13820" s="12">
        <v>0.10235999999999899</v>
      </c>
      <c r="M13820" s="12"/>
    </row>
    <row r="13821" spans="1:13" x14ac:dyDescent="0.3">
      <c r="A13821" s="18">
        <v>13819</v>
      </c>
      <c r="B13821" s="18">
        <f t="shared" si="432"/>
        <v>2021</v>
      </c>
      <c r="C13821" s="17">
        <v>44348</v>
      </c>
      <c r="D13821" s="18" t="s">
        <v>314</v>
      </c>
      <c r="E13821" s="18" t="s">
        <v>321</v>
      </c>
      <c r="F13821" s="18" t="str">
        <f t="shared" si="431"/>
        <v>Braintree-Total Volumetric Charge-44348</v>
      </c>
      <c r="G13821" s="11" t="s">
        <v>131</v>
      </c>
      <c r="H13821" s="11" t="s">
        <v>55</v>
      </c>
      <c r="I13821" s="11" t="s">
        <v>55</v>
      </c>
      <c r="J13821" s="11" t="s">
        <v>55</v>
      </c>
      <c r="K13821" s="11" t="str">
        <f>IFERROR(INDEX('EDC Component Dictionary'!$C$5:$C$37,MATCH('Rates Database'!J13821,'EDC Component Dictionary'!$B$5:$B$37,0)), "Energy Supply")</f>
        <v>Energy Supply</v>
      </c>
      <c r="L13821" s="12">
        <v>0.13549899999999901</v>
      </c>
      <c r="M13821" s="12"/>
    </row>
    <row r="13822" spans="1:13" x14ac:dyDescent="0.3">
      <c r="A13822" s="18">
        <v>13820</v>
      </c>
      <c r="B13822" s="18">
        <f t="shared" si="432"/>
        <v>2021</v>
      </c>
      <c r="C13822" s="17">
        <v>44348</v>
      </c>
      <c r="D13822" s="18" t="s">
        <v>314</v>
      </c>
      <c r="E13822" s="18" t="s">
        <v>322</v>
      </c>
      <c r="F13822" s="18" t="str">
        <f t="shared" si="431"/>
        <v>Paxton-Total Volumetric Charge-44348</v>
      </c>
      <c r="G13822" s="11" t="s">
        <v>131</v>
      </c>
      <c r="H13822" s="11" t="s">
        <v>55</v>
      </c>
      <c r="I13822" s="11" t="s">
        <v>55</v>
      </c>
      <c r="J13822" s="11" t="s">
        <v>55</v>
      </c>
      <c r="K13822" s="11" t="str">
        <f>IFERROR(INDEX('EDC Component Dictionary'!$C$5:$C$37,MATCH('Rates Database'!J13822,'EDC Component Dictionary'!$B$5:$B$37,0)), "Energy Supply")</f>
        <v>Energy Supply</v>
      </c>
      <c r="L13822" s="12">
        <v>0.13062000000000001</v>
      </c>
      <c r="M13822" s="12"/>
    </row>
    <row r="13823" spans="1:13" x14ac:dyDescent="0.3">
      <c r="A13823" s="18">
        <v>13821</v>
      </c>
      <c r="B13823" s="18">
        <f t="shared" si="432"/>
        <v>2021</v>
      </c>
      <c r="C13823" s="17">
        <v>44348</v>
      </c>
      <c r="D13823" s="18" t="s">
        <v>314</v>
      </c>
      <c r="E13823" s="18" t="s">
        <v>323</v>
      </c>
      <c r="F13823" s="18" t="str">
        <f t="shared" si="431"/>
        <v>Templeton-Total Volumetric Charge-44348</v>
      </c>
      <c r="G13823" s="11" t="s">
        <v>131</v>
      </c>
      <c r="H13823" s="11" t="s">
        <v>55</v>
      </c>
      <c r="I13823" s="11" t="s">
        <v>55</v>
      </c>
      <c r="J13823" s="11" t="s">
        <v>55</v>
      </c>
      <c r="K13823" s="11" t="str">
        <f>IFERROR(INDEX('EDC Component Dictionary'!$C$5:$C$37,MATCH('Rates Database'!J13823,'EDC Component Dictionary'!$B$5:$B$37,0)), "Energy Supply")</f>
        <v>Energy Supply</v>
      </c>
      <c r="L13823" s="12">
        <v>0.12290999999999901</v>
      </c>
      <c r="M13823" s="12"/>
    </row>
    <row r="13824" spans="1:13" x14ac:dyDescent="0.3">
      <c r="A13824" s="18">
        <v>13822</v>
      </c>
      <c r="B13824" s="18">
        <f t="shared" si="432"/>
        <v>2021</v>
      </c>
      <c r="C13824" s="17">
        <v>44348</v>
      </c>
      <c r="D13824" s="18" t="s">
        <v>314</v>
      </c>
      <c r="E13824" s="18" t="s">
        <v>324</v>
      </c>
      <c r="F13824" s="18" t="str">
        <f t="shared" si="431"/>
        <v>Hudson-Total Volumetric Charge-44348</v>
      </c>
      <c r="G13824" s="11" t="s">
        <v>131</v>
      </c>
      <c r="H13824" s="11" t="s">
        <v>55</v>
      </c>
      <c r="I13824" s="11" t="s">
        <v>55</v>
      </c>
      <c r="J13824" s="11" t="s">
        <v>55</v>
      </c>
      <c r="K13824" s="11" t="str">
        <f>IFERROR(INDEX('EDC Component Dictionary'!$C$5:$C$37,MATCH('Rates Database'!J13824,'EDC Component Dictionary'!$B$5:$B$37,0)), "Energy Supply")</f>
        <v>Energy Supply</v>
      </c>
      <c r="L13824" s="12">
        <v>0.119389999999999</v>
      </c>
      <c r="M13824" s="12"/>
    </row>
    <row r="13825" spans="1:13" x14ac:dyDescent="0.3">
      <c r="A13825" s="18">
        <v>13823</v>
      </c>
      <c r="B13825" s="18">
        <f t="shared" si="432"/>
        <v>2021</v>
      </c>
      <c r="C13825" s="17">
        <v>44348</v>
      </c>
      <c r="D13825" s="18" t="s">
        <v>314</v>
      </c>
      <c r="E13825" s="18" t="s">
        <v>325</v>
      </c>
      <c r="F13825" s="18" t="str">
        <f t="shared" si="431"/>
        <v>Reading-Total Volumetric Charge-44348</v>
      </c>
      <c r="G13825" s="11" t="s">
        <v>131</v>
      </c>
      <c r="H13825" s="11" t="s">
        <v>55</v>
      </c>
      <c r="I13825" s="11" t="s">
        <v>55</v>
      </c>
      <c r="J13825" s="11" t="s">
        <v>55</v>
      </c>
      <c r="K13825" s="11" t="str">
        <f>IFERROR(INDEX('EDC Component Dictionary'!$C$5:$C$37,MATCH('Rates Database'!J13825,'EDC Component Dictionary'!$B$5:$B$37,0)), "Energy Supply")</f>
        <v>Energy Supply</v>
      </c>
      <c r="L13825" s="12">
        <v>0.14137350000000001</v>
      </c>
      <c r="M13825" s="12"/>
    </row>
    <row r="13826" spans="1:13" x14ac:dyDescent="0.3">
      <c r="A13826" s="18">
        <v>13824</v>
      </c>
      <c r="B13826" s="18">
        <f t="shared" si="432"/>
        <v>2021</v>
      </c>
      <c r="C13826" s="17">
        <v>44348</v>
      </c>
      <c r="D13826" s="18" t="s">
        <v>314</v>
      </c>
      <c r="E13826" s="18" t="s">
        <v>326</v>
      </c>
      <c r="F13826" s="18" t="str">
        <f t="shared" si="431"/>
        <v>Shrewsbury-Total Volumetric Charge-44348</v>
      </c>
      <c r="G13826" s="11" t="s">
        <v>131</v>
      </c>
      <c r="H13826" s="11" t="s">
        <v>55</v>
      </c>
      <c r="I13826" s="11" t="s">
        <v>55</v>
      </c>
      <c r="J13826" s="11" t="s">
        <v>55</v>
      </c>
      <c r="K13826" s="11" t="str">
        <f>IFERROR(INDEX('EDC Component Dictionary'!$C$5:$C$37,MATCH('Rates Database'!J13826,'EDC Component Dictionary'!$B$5:$B$37,0)), "Energy Supply")</f>
        <v>Energy Supply</v>
      </c>
      <c r="L13826" s="12">
        <v>0.11516</v>
      </c>
      <c r="M13826" s="12"/>
    </row>
    <row r="13827" spans="1:13" x14ac:dyDescent="0.3">
      <c r="A13827" s="18">
        <v>13825</v>
      </c>
      <c r="B13827" s="18">
        <f t="shared" si="432"/>
        <v>2021</v>
      </c>
      <c r="C13827" s="17">
        <v>44348</v>
      </c>
      <c r="D13827" s="18" t="s">
        <v>314</v>
      </c>
      <c r="E13827" s="18" t="s">
        <v>327</v>
      </c>
      <c r="F13827" s="18" t="str">
        <f t="shared" si="431"/>
        <v>Ipswich-Total Volumetric Charge-44348</v>
      </c>
      <c r="G13827" s="11" t="s">
        <v>131</v>
      </c>
      <c r="H13827" s="11" t="s">
        <v>55</v>
      </c>
      <c r="I13827" s="11" t="s">
        <v>55</v>
      </c>
      <c r="J13827" s="11" t="s">
        <v>55</v>
      </c>
      <c r="K13827" s="11" t="str">
        <f>IFERROR(INDEX('EDC Component Dictionary'!$C$5:$C$37,MATCH('Rates Database'!J13827,'EDC Component Dictionary'!$B$5:$B$37,0)), "Energy Supply")</f>
        <v>Energy Supply</v>
      </c>
      <c r="L13827" s="12">
        <v>0.13800000000000001</v>
      </c>
      <c r="M13827" s="12"/>
    </row>
    <row r="13828" spans="1:13" x14ac:dyDescent="0.3">
      <c r="A13828" s="18">
        <v>13826</v>
      </c>
      <c r="B13828" s="18">
        <f t="shared" si="432"/>
        <v>2021</v>
      </c>
      <c r="C13828" s="17">
        <v>44348</v>
      </c>
      <c r="D13828" s="18" t="s">
        <v>314</v>
      </c>
      <c r="E13828" s="18" t="s">
        <v>328</v>
      </c>
      <c r="F13828" s="18" t="str">
        <f t="shared" ref="F13828:F13891" si="433">_xlfn.CONCAT(E13828,"-",J13828,"-",C13828)</f>
        <v>Westfield-Total Volumetric Charge-44348</v>
      </c>
      <c r="G13828" s="11" t="s">
        <v>131</v>
      </c>
      <c r="H13828" s="11" t="s">
        <v>55</v>
      </c>
      <c r="I13828" s="11" t="s">
        <v>55</v>
      </c>
      <c r="J13828" s="11" t="s">
        <v>55</v>
      </c>
      <c r="K13828" s="11" t="str">
        <f>IFERROR(INDEX('EDC Component Dictionary'!$C$5:$C$37,MATCH('Rates Database'!J13828,'EDC Component Dictionary'!$B$5:$B$37,0)), "Energy Supply")</f>
        <v>Energy Supply</v>
      </c>
      <c r="L13828" s="12">
        <v>0.1268725</v>
      </c>
      <c r="M13828" s="12"/>
    </row>
    <row r="13829" spans="1:13" x14ac:dyDescent="0.3">
      <c r="A13829" s="18">
        <v>13827</v>
      </c>
      <c r="B13829" s="18">
        <f t="shared" si="432"/>
        <v>2021</v>
      </c>
      <c r="C13829" s="17">
        <v>44348</v>
      </c>
      <c r="D13829" s="18" t="s">
        <v>314</v>
      </c>
      <c r="E13829" s="18" t="s">
        <v>329</v>
      </c>
      <c r="F13829" s="18" t="str">
        <f t="shared" si="433"/>
        <v>Merrimac-Total Volumetric Charge-44348</v>
      </c>
      <c r="G13829" s="11" t="s">
        <v>131</v>
      </c>
      <c r="H13829" s="11" t="s">
        <v>55</v>
      </c>
      <c r="I13829" s="11" t="s">
        <v>55</v>
      </c>
      <c r="J13829" s="11" t="s">
        <v>55</v>
      </c>
      <c r="K13829" s="11" t="str">
        <f>IFERROR(INDEX('EDC Component Dictionary'!$C$5:$C$37,MATCH('Rates Database'!J13829,'EDC Component Dictionary'!$B$5:$B$37,0)), "Energy Supply")</f>
        <v>Energy Supply</v>
      </c>
      <c r="L13829" s="12">
        <v>0.16517999999999899</v>
      </c>
      <c r="M13829" s="12"/>
    </row>
    <row r="13830" spans="1:13" x14ac:dyDescent="0.3">
      <c r="A13830" s="18">
        <v>13828</v>
      </c>
      <c r="B13830" s="18">
        <f t="shared" si="432"/>
        <v>2021</v>
      </c>
      <c r="C13830" s="17">
        <v>44348</v>
      </c>
      <c r="D13830" s="18" t="s">
        <v>314</v>
      </c>
      <c r="E13830" s="18" t="s">
        <v>330</v>
      </c>
      <c r="F13830" s="18" t="str">
        <f t="shared" si="433"/>
        <v>Chicopee-Total Volumetric Charge-44348</v>
      </c>
      <c r="G13830" s="11" t="s">
        <v>131</v>
      </c>
      <c r="H13830" s="11" t="s">
        <v>55</v>
      </c>
      <c r="I13830" s="11" t="s">
        <v>55</v>
      </c>
      <c r="J13830" s="11" t="s">
        <v>55</v>
      </c>
      <c r="K13830" s="11" t="str">
        <f>IFERROR(INDEX('EDC Component Dictionary'!$C$5:$C$37,MATCH('Rates Database'!J13830,'EDC Component Dictionary'!$B$5:$B$37,0)), "Energy Supply")</f>
        <v>Energy Supply</v>
      </c>
      <c r="L13830" s="12">
        <v>0.124099999999999</v>
      </c>
      <c r="M13830" s="12"/>
    </row>
    <row r="13831" spans="1:13" x14ac:dyDescent="0.3">
      <c r="A13831" s="18">
        <v>13829</v>
      </c>
      <c r="B13831" s="18">
        <f t="shared" si="432"/>
        <v>2021</v>
      </c>
      <c r="C13831" s="17">
        <v>44348</v>
      </c>
      <c r="D13831" s="18" t="s">
        <v>314</v>
      </c>
      <c r="E13831" s="18" t="s">
        <v>331</v>
      </c>
      <c r="F13831" s="18" t="str">
        <f t="shared" si="433"/>
        <v>Marblehead-Total Volumetric Charge-44348</v>
      </c>
      <c r="G13831" s="11" t="s">
        <v>131</v>
      </c>
      <c r="H13831" s="11" t="s">
        <v>55</v>
      </c>
      <c r="I13831" s="11" t="s">
        <v>55</v>
      </c>
      <c r="J13831" s="11" t="s">
        <v>55</v>
      </c>
      <c r="K13831" s="11" t="str">
        <f>IFERROR(INDEX('EDC Component Dictionary'!$C$5:$C$37,MATCH('Rates Database'!J13831,'EDC Component Dictionary'!$B$5:$B$37,0)), "Energy Supply")</f>
        <v>Energy Supply</v>
      </c>
      <c r="L13831" s="12">
        <v>0.17349999999999999</v>
      </c>
      <c r="M13831" s="12"/>
    </row>
    <row r="13832" spans="1:13" x14ac:dyDescent="0.3">
      <c r="A13832" s="18">
        <v>13830</v>
      </c>
      <c r="B13832" s="18">
        <f t="shared" si="432"/>
        <v>2021</v>
      </c>
      <c r="C13832" s="17">
        <v>44348</v>
      </c>
      <c r="D13832" s="18" t="s">
        <v>314</v>
      </c>
      <c r="E13832" s="18" t="s">
        <v>332</v>
      </c>
      <c r="F13832" s="18" t="str">
        <f t="shared" si="433"/>
        <v>Hingham-Total Volumetric Charge-44348</v>
      </c>
      <c r="G13832" s="11" t="s">
        <v>131</v>
      </c>
      <c r="H13832" s="11" t="s">
        <v>55</v>
      </c>
      <c r="I13832" s="11" t="s">
        <v>55</v>
      </c>
      <c r="J13832" s="11" t="s">
        <v>55</v>
      </c>
      <c r="K13832" s="11" t="str">
        <f>IFERROR(INDEX('EDC Component Dictionary'!$C$5:$C$37,MATCH('Rates Database'!J13832,'EDC Component Dictionary'!$B$5:$B$37,0)), "Energy Supply")</f>
        <v>Energy Supply</v>
      </c>
      <c r="L13832" s="12">
        <v>0.156804</v>
      </c>
      <c r="M13832" s="12"/>
    </row>
    <row r="13833" spans="1:13" x14ac:dyDescent="0.3">
      <c r="A13833" s="18">
        <v>13831</v>
      </c>
      <c r="B13833" s="18">
        <f t="shared" si="432"/>
        <v>2021</v>
      </c>
      <c r="C13833" s="17">
        <v>44348</v>
      </c>
      <c r="D13833" s="18" t="s">
        <v>314</v>
      </c>
      <c r="E13833" s="18" t="s">
        <v>333</v>
      </c>
      <c r="F13833" s="18" t="str">
        <f t="shared" si="433"/>
        <v>South Hadley-Total Volumetric Charge-44348</v>
      </c>
      <c r="G13833" s="11" t="s">
        <v>131</v>
      </c>
      <c r="H13833" s="11" t="s">
        <v>55</v>
      </c>
      <c r="I13833" s="11" t="s">
        <v>55</v>
      </c>
      <c r="J13833" s="11" t="s">
        <v>55</v>
      </c>
      <c r="K13833" s="11" t="str">
        <f>IFERROR(INDEX('EDC Component Dictionary'!$C$5:$C$37,MATCH('Rates Database'!J13833,'EDC Component Dictionary'!$B$5:$B$37,0)), "Energy Supply")</f>
        <v>Energy Supply</v>
      </c>
      <c r="L13833" s="12">
        <v>0.12806519999999899</v>
      </c>
      <c r="M13833" s="12"/>
    </row>
    <row r="13834" spans="1:13" x14ac:dyDescent="0.3">
      <c r="A13834" s="18">
        <v>13832</v>
      </c>
      <c r="B13834" s="18">
        <f t="shared" si="432"/>
        <v>2021</v>
      </c>
      <c r="C13834" s="17">
        <v>44348</v>
      </c>
      <c r="D13834" s="18" t="s">
        <v>314</v>
      </c>
      <c r="E13834" s="18" t="s">
        <v>334</v>
      </c>
      <c r="F13834" s="18" t="str">
        <f t="shared" si="433"/>
        <v>Georgetown-Total Volumetric Charge-44348</v>
      </c>
      <c r="G13834" s="11" t="s">
        <v>131</v>
      </c>
      <c r="H13834" s="11" t="s">
        <v>55</v>
      </c>
      <c r="I13834" s="11" t="s">
        <v>55</v>
      </c>
      <c r="J13834" s="11" t="s">
        <v>55</v>
      </c>
      <c r="K13834" s="11" t="str">
        <f>IFERROR(INDEX('EDC Component Dictionary'!$C$5:$C$37,MATCH('Rates Database'!J13834,'EDC Component Dictionary'!$B$5:$B$37,0)), "Energy Supply")</f>
        <v>Energy Supply</v>
      </c>
      <c r="L13834" s="12">
        <v>0.15629499999999999</v>
      </c>
      <c r="M13834" s="12"/>
    </row>
    <row r="13835" spans="1:13" x14ac:dyDescent="0.3">
      <c r="A13835" s="18">
        <v>13833</v>
      </c>
      <c r="B13835" s="18">
        <f t="shared" si="432"/>
        <v>2021</v>
      </c>
      <c r="C13835" s="17">
        <v>44348</v>
      </c>
      <c r="D13835" s="18" t="s">
        <v>314</v>
      </c>
      <c r="E13835" s="18" t="s">
        <v>335</v>
      </c>
      <c r="F13835" s="18" t="str">
        <f t="shared" si="433"/>
        <v>Sterling-Total Volumetric Charge-44348</v>
      </c>
      <c r="G13835" s="11" t="s">
        <v>131</v>
      </c>
      <c r="H13835" s="11" t="s">
        <v>55</v>
      </c>
      <c r="I13835" s="11" t="s">
        <v>55</v>
      </c>
      <c r="J13835" s="11" t="s">
        <v>55</v>
      </c>
      <c r="K13835" s="11" t="str">
        <f>IFERROR(INDEX('EDC Component Dictionary'!$C$5:$C$37,MATCH('Rates Database'!J13835,'EDC Component Dictionary'!$B$5:$B$37,0)), "Energy Supply")</f>
        <v>Energy Supply</v>
      </c>
      <c r="L13835" s="12">
        <v>0.13505</v>
      </c>
      <c r="M13835" s="12"/>
    </row>
    <row r="13836" spans="1:13" x14ac:dyDescent="0.3">
      <c r="A13836" s="18">
        <v>13834</v>
      </c>
      <c r="B13836" s="18">
        <f t="shared" si="432"/>
        <v>2021</v>
      </c>
      <c r="C13836" s="17">
        <v>44348</v>
      </c>
      <c r="D13836" s="18" t="s">
        <v>314</v>
      </c>
      <c r="E13836" s="18" t="s">
        <v>336</v>
      </c>
      <c r="F13836" s="18" t="str">
        <f t="shared" si="433"/>
        <v>Littleton-Total Volumetric Charge-44348</v>
      </c>
      <c r="G13836" s="11" t="s">
        <v>131</v>
      </c>
      <c r="H13836" s="11" t="s">
        <v>55</v>
      </c>
      <c r="I13836" s="11" t="s">
        <v>55</v>
      </c>
      <c r="J13836" s="11" t="s">
        <v>55</v>
      </c>
      <c r="K13836" s="11" t="str">
        <f>IFERROR(INDEX('EDC Component Dictionary'!$C$5:$C$37,MATCH('Rates Database'!J13836,'EDC Component Dictionary'!$B$5:$B$37,0)), "Energy Supply")</f>
        <v>Energy Supply</v>
      </c>
      <c r="L13836" s="12">
        <v>0.12996639999999901</v>
      </c>
      <c r="M13836" s="12"/>
    </row>
    <row r="13837" spans="1:13" x14ac:dyDescent="0.3">
      <c r="A13837" s="18">
        <v>13835</v>
      </c>
      <c r="B13837" s="18">
        <f t="shared" si="432"/>
        <v>2021</v>
      </c>
      <c r="C13837" s="17">
        <v>44348</v>
      </c>
      <c r="D13837" s="18" t="s">
        <v>314</v>
      </c>
      <c r="E13837" s="18" t="s">
        <v>337</v>
      </c>
      <c r="F13837" s="18" t="str">
        <f t="shared" si="433"/>
        <v>Boylston-Total Volumetric Charge-44348</v>
      </c>
      <c r="G13837" s="11" t="s">
        <v>131</v>
      </c>
      <c r="H13837" s="11" t="s">
        <v>55</v>
      </c>
      <c r="I13837" s="11" t="s">
        <v>55</v>
      </c>
      <c r="J13837" s="11" t="s">
        <v>55</v>
      </c>
      <c r="K13837" s="11" t="str">
        <f>IFERROR(INDEX('EDC Component Dictionary'!$C$5:$C$37,MATCH('Rates Database'!J13837,'EDC Component Dictionary'!$B$5:$B$37,0)), "Energy Supply")</f>
        <v>Energy Supply</v>
      </c>
      <c r="L13837" s="12">
        <v>0.1215</v>
      </c>
      <c r="M13837" s="12"/>
    </row>
    <row r="13838" spans="1:13" x14ac:dyDescent="0.3">
      <c r="A13838" s="18">
        <v>13836</v>
      </c>
      <c r="B13838" s="18">
        <f t="shared" si="432"/>
        <v>2021</v>
      </c>
      <c r="C13838" s="17">
        <v>44348</v>
      </c>
      <c r="D13838" s="18" t="s">
        <v>314</v>
      </c>
      <c r="E13838" s="18" t="s">
        <v>338</v>
      </c>
      <c r="F13838" s="18" t="str">
        <f t="shared" si="433"/>
        <v>Princeton-Total Volumetric Charge-44348</v>
      </c>
      <c r="G13838" s="11" t="s">
        <v>131</v>
      </c>
      <c r="H13838" s="11" t="s">
        <v>55</v>
      </c>
      <c r="I13838" s="11" t="s">
        <v>55</v>
      </c>
      <c r="J13838" s="11" t="s">
        <v>55</v>
      </c>
      <c r="K13838" s="11" t="str">
        <f>IFERROR(INDEX('EDC Component Dictionary'!$C$5:$C$37,MATCH('Rates Database'!J13838,'EDC Component Dictionary'!$B$5:$B$37,0)), "Energy Supply")</f>
        <v>Energy Supply</v>
      </c>
      <c r="L13838" s="12">
        <v>0.235124999999999</v>
      </c>
      <c r="M13838" s="12"/>
    </row>
    <row r="13839" spans="1:13" x14ac:dyDescent="0.3">
      <c r="A13839" s="18">
        <v>13837</v>
      </c>
      <c r="B13839" s="18">
        <f t="shared" si="432"/>
        <v>2021</v>
      </c>
      <c r="C13839" s="17">
        <v>44348</v>
      </c>
      <c r="D13839" s="18" t="s">
        <v>314</v>
      </c>
      <c r="E13839" s="18" t="s">
        <v>339</v>
      </c>
      <c r="F13839" s="18" t="str">
        <f t="shared" si="433"/>
        <v>Rowley-Total Volumetric Charge-44348</v>
      </c>
      <c r="G13839" s="11" t="s">
        <v>131</v>
      </c>
      <c r="H13839" s="11" t="s">
        <v>55</v>
      </c>
      <c r="I13839" s="11" t="s">
        <v>55</v>
      </c>
      <c r="J13839" s="11" t="s">
        <v>55</v>
      </c>
      <c r="K13839" s="11" t="str">
        <f>IFERROR(INDEX('EDC Component Dictionary'!$C$5:$C$37,MATCH('Rates Database'!J13839,'EDC Component Dictionary'!$B$5:$B$37,0)), "Energy Supply")</f>
        <v>Energy Supply</v>
      </c>
      <c r="L13839" s="12">
        <v>0.17349999999999999</v>
      </c>
      <c r="M13839" s="12"/>
    </row>
    <row r="13840" spans="1:13" x14ac:dyDescent="0.3">
      <c r="A13840" s="18">
        <v>13838</v>
      </c>
      <c r="B13840" s="18">
        <f t="shared" si="432"/>
        <v>2021</v>
      </c>
      <c r="C13840" s="17">
        <v>44348</v>
      </c>
      <c r="D13840" s="18" t="s">
        <v>314</v>
      </c>
      <c r="E13840" s="18" t="s">
        <v>340</v>
      </c>
      <c r="F13840" s="18" t="str">
        <f t="shared" si="433"/>
        <v>Wakefield-Total Volumetric Charge-44348</v>
      </c>
      <c r="G13840" s="11" t="s">
        <v>131</v>
      </c>
      <c r="H13840" s="11" t="s">
        <v>55</v>
      </c>
      <c r="I13840" s="11" t="s">
        <v>55</v>
      </c>
      <c r="J13840" s="11" t="s">
        <v>55</v>
      </c>
      <c r="K13840" s="11" t="str">
        <f>IFERROR(INDEX('EDC Component Dictionary'!$C$5:$C$37,MATCH('Rates Database'!J13840,'EDC Component Dictionary'!$B$5:$B$37,0)), "Energy Supply")</f>
        <v>Energy Supply</v>
      </c>
      <c r="L13840" s="12">
        <v>0.155</v>
      </c>
      <c r="M13840" s="12"/>
    </row>
    <row r="13841" spans="1:13" x14ac:dyDescent="0.3">
      <c r="A13841" s="18">
        <v>13839</v>
      </c>
      <c r="B13841" s="18">
        <f t="shared" si="432"/>
        <v>2021</v>
      </c>
      <c r="C13841" s="17">
        <v>44348</v>
      </c>
      <c r="D13841" s="18" t="s">
        <v>314</v>
      </c>
      <c r="E13841" s="18" t="s">
        <v>341</v>
      </c>
      <c r="F13841" s="18" t="str">
        <f t="shared" si="433"/>
        <v>Hull-Total Volumetric Charge-44348</v>
      </c>
      <c r="G13841" s="11" t="s">
        <v>131</v>
      </c>
      <c r="H13841" s="11" t="s">
        <v>55</v>
      </c>
      <c r="I13841" s="11" t="s">
        <v>55</v>
      </c>
      <c r="J13841" s="11" t="s">
        <v>55</v>
      </c>
      <c r="K13841" s="11" t="str">
        <f>IFERROR(INDEX('EDC Component Dictionary'!$C$5:$C$37,MATCH('Rates Database'!J13841,'EDC Component Dictionary'!$B$5:$B$37,0)), "Energy Supply")</f>
        <v>Energy Supply</v>
      </c>
      <c r="L13841" s="12">
        <v>0.154199999999999</v>
      </c>
      <c r="M13841" s="12"/>
    </row>
    <row r="13842" spans="1:13" x14ac:dyDescent="0.3">
      <c r="A13842" s="18">
        <v>13840</v>
      </c>
      <c r="B13842" s="18">
        <f t="shared" si="432"/>
        <v>2021</v>
      </c>
      <c r="C13842" s="17">
        <v>44348</v>
      </c>
      <c r="D13842" s="18" t="s">
        <v>314</v>
      </c>
      <c r="E13842" s="18" t="s">
        <v>342</v>
      </c>
      <c r="F13842" s="18" t="str">
        <f t="shared" si="433"/>
        <v>North Attleborough-Total Volumetric Charge-44348</v>
      </c>
      <c r="G13842" s="11" t="s">
        <v>131</v>
      </c>
      <c r="H13842" s="11" t="s">
        <v>55</v>
      </c>
      <c r="I13842" s="11" t="s">
        <v>55</v>
      </c>
      <c r="J13842" s="11" t="s">
        <v>55</v>
      </c>
      <c r="K13842" s="11" t="str">
        <f>IFERROR(INDEX('EDC Component Dictionary'!$C$5:$C$37,MATCH('Rates Database'!J13842,'EDC Component Dictionary'!$B$5:$B$37,0)), "Energy Supply")</f>
        <v>Energy Supply</v>
      </c>
      <c r="L13842" s="12">
        <v>0.131543999999999</v>
      </c>
      <c r="M13842" s="12"/>
    </row>
    <row r="13843" spans="1:13" x14ac:dyDescent="0.3">
      <c r="A13843" s="18">
        <v>13841</v>
      </c>
      <c r="B13843" s="18">
        <f t="shared" si="432"/>
        <v>2021</v>
      </c>
      <c r="C13843" s="17">
        <v>44348</v>
      </c>
      <c r="D13843" s="18" t="s">
        <v>314</v>
      </c>
      <c r="E13843" s="18" t="s">
        <v>343</v>
      </c>
      <c r="F13843" s="18" t="str">
        <f t="shared" si="433"/>
        <v>Holden-Total Volumetric Charge-44348</v>
      </c>
      <c r="G13843" s="11" t="s">
        <v>131</v>
      </c>
      <c r="H13843" s="11" t="s">
        <v>55</v>
      </c>
      <c r="I13843" s="11" t="s">
        <v>55</v>
      </c>
      <c r="J13843" s="11" t="s">
        <v>55</v>
      </c>
      <c r="K13843" s="11" t="str">
        <f>IFERROR(INDEX('EDC Component Dictionary'!$C$5:$C$37,MATCH('Rates Database'!J13843,'EDC Component Dictionary'!$B$5:$B$37,0)), "Energy Supply")</f>
        <v>Energy Supply</v>
      </c>
      <c r="L13843" s="12">
        <v>0.12966999999999901</v>
      </c>
      <c r="M13843" s="12"/>
    </row>
    <row r="13844" spans="1:13" x14ac:dyDescent="0.3">
      <c r="A13844" s="18">
        <v>13842</v>
      </c>
      <c r="B13844" s="18">
        <f t="shared" si="432"/>
        <v>2021</v>
      </c>
      <c r="C13844" s="17">
        <v>44348</v>
      </c>
      <c r="D13844" s="18" t="s">
        <v>314</v>
      </c>
      <c r="E13844" s="18" t="s">
        <v>344</v>
      </c>
      <c r="F13844" s="18" t="str">
        <f t="shared" si="433"/>
        <v>Norwood-Total Volumetric Charge-44348</v>
      </c>
      <c r="G13844" s="11" t="s">
        <v>131</v>
      </c>
      <c r="H13844" s="11" t="s">
        <v>55</v>
      </c>
      <c r="I13844" s="11" t="s">
        <v>55</v>
      </c>
      <c r="J13844" s="11" t="s">
        <v>55</v>
      </c>
      <c r="K13844" s="11" t="str">
        <f>IFERROR(INDEX('EDC Component Dictionary'!$C$5:$C$37,MATCH('Rates Database'!J13844,'EDC Component Dictionary'!$B$5:$B$37,0)), "Energy Supply")</f>
        <v>Energy Supply</v>
      </c>
      <c r="L13844" s="12">
        <v>0.15942999999999999</v>
      </c>
      <c r="M13844" s="12"/>
    </row>
    <row r="13845" spans="1:13" x14ac:dyDescent="0.3">
      <c r="A13845" s="18">
        <v>13843</v>
      </c>
      <c r="B13845" s="18">
        <f t="shared" si="432"/>
        <v>2021</v>
      </c>
      <c r="C13845" s="17">
        <v>44348</v>
      </c>
      <c r="D13845" s="18" t="s">
        <v>314</v>
      </c>
      <c r="E13845" s="18" t="s">
        <v>345</v>
      </c>
      <c r="F13845" s="18" t="str">
        <f t="shared" si="433"/>
        <v>Russell-Total Volumetric Charge-44348</v>
      </c>
      <c r="G13845" s="11" t="s">
        <v>131</v>
      </c>
      <c r="H13845" s="11" t="s">
        <v>55</v>
      </c>
      <c r="I13845" s="11" t="s">
        <v>55</v>
      </c>
      <c r="J13845" s="11" t="s">
        <v>55</v>
      </c>
      <c r="K13845" s="11" t="str">
        <f>IFERROR(INDEX('EDC Component Dictionary'!$C$5:$C$37,MATCH('Rates Database'!J13845,'EDC Component Dictionary'!$B$5:$B$37,0)), "Energy Supply")</f>
        <v>Energy Supply</v>
      </c>
      <c r="L13845" s="12">
        <v>0.17399999999999999</v>
      </c>
      <c r="M13845" s="12"/>
    </row>
    <row r="13846" spans="1:13" x14ac:dyDescent="0.3">
      <c r="A13846" s="18">
        <v>13844</v>
      </c>
      <c r="B13846" s="18">
        <f t="shared" ref="B13846:B13909" si="434">YEAR(C13846)</f>
        <v>2021</v>
      </c>
      <c r="C13846" s="17">
        <v>44348</v>
      </c>
      <c r="D13846" s="18" t="s">
        <v>314</v>
      </c>
      <c r="E13846" s="18" t="s">
        <v>346</v>
      </c>
      <c r="F13846" s="18" t="str">
        <f t="shared" si="433"/>
        <v>Chester-Total Volumetric Charge-44348</v>
      </c>
      <c r="G13846" s="11" t="s">
        <v>131</v>
      </c>
      <c r="H13846" s="11" t="s">
        <v>55</v>
      </c>
      <c r="I13846" s="11" t="s">
        <v>55</v>
      </c>
      <c r="J13846" s="11" t="s">
        <v>55</v>
      </c>
      <c r="K13846" s="11" t="str">
        <f>IFERROR(INDEX('EDC Component Dictionary'!$C$5:$C$37,MATCH('Rates Database'!J13846,'EDC Component Dictionary'!$B$5:$B$37,0)), "Energy Supply")</f>
        <v>Energy Supply</v>
      </c>
      <c r="L13846" s="12">
        <v>0.195661999999999</v>
      </c>
      <c r="M13846" s="12"/>
    </row>
    <row r="13847" spans="1:13" x14ac:dyDescent="0.3">
      <c r="A13847" s="18">
        <v>13845</v>
      </c>
      <c r="B13847" s="18">
        <f t="shared" si="434"/>
        <v>2019</v>
      </c>
      <c r="C13847" s="17">
        <v>43800</v>
      </c>
      <c r="D13847" s="18" t="s">
        <v>314</v>
      </c>
      <c r="E13847" s="18" t="s">
        <v>315</v>
      </c>
      <c r="F13847" s="18" t="str">
        <f t="shared" si="433"/>
        <v>Holyoke-Total Volumetric Charge-43800</v>
      </c>
      <c r="G13847" s="11" t="s">
        <v>131</v>
      </c>
      <c r="H13847" s="11" t="s">
        <v>55</v>
      </c>
      <c r="I13847" s="11" t="s">
        <v>55</v>
      </c>
      <c r="J13847" s="11" t="s">
        <v>55</v>
      </c>
      <c r="K13847" s="11" t="str">
        <f>IFERROR(INDEX('EDC Component Dictionary'!$C$5:$C$37,MATCH('Rates Database'!J13847,'EDC Component Dictionary'!$B$5:$B$37,0)), "Energy Supply")</f>
        <v>Energy Supply</v>
      </c>
      <c r="L13847" s="12">
        <v>0.123295999999999</v>
      </c>
      <c r="M13847" s="12"/>
    </row>
    <row r="13848" spans="1:13" x14ac:dyDescent="0.3">
      <c r="A13848" s="18">
        <v>13846</v>
      </c>
      <c r="B13848" s="18">
        <f t="shared" si="434"/>
        <v>2019</v>
      </c>
      <c r="C13848" s="17">
        <v>43800</v>
      </c>
      <c r="D13848" s="18" t="s">
        <v>314</v>
      </c>
      <c r="E13848" s="18" t="s">
        <v>316</v>
      </c>
      <c r="F13848" s="18" t="str">
        <f t="shared" si="433"/>
        <v>West Boylston-Total Volumetric Charge-43800</v>
      </c>
      <c r="G13848" s="11" t="s">
        <v>131</v>
      </c>
      <c r="H13848" s="11" t="s">
        <v>55</v>
      </c>
      <c r="I13848" s="11" t="s">
        <v>55</v>
      </c>
      <c r="J13848" s="11" t="s">
        <v>55</v>
      </c>
      <c r="K13848" s="11" t="str">
        <f>IFERROR(INDEX('EDC Component Dictionary'!$C$5:$C$37,MATCH('Rates Database'!J13848,'EDC Component Dictionary'!$B$5:$B$37,0)), "Energy Supply")</f>
        <v>Energy Supply</v>
      </c>
      <c r="L13848" s="12">
        <v>0.116259999999999</v>
      </c>
      <c r="M13848" s="12"/>
    </row>
    <row r="13849" spans="1:13" x14ac:dyDescent="0.3">
      <c r="A13849" s="18">
        <v>13847</v>
      </c>
      <c r="B13849" s="18">
        <f t="shared" si="434"/>
        <v>2019</v>
      </c>
      <c r="C13849" s="17">
        <v>43800</v>
      </c>
      <c r="D13849" s="18" t="s">
        <v>314</v>
      </c>
      <c r="E13849" s="18" t="s">
        <v>317</v>
      </c>
      <c r="F13849" s="18" t="str">
        <f t="shared" si="433"/>
        <v>Danvers-Total Volumetric Charge-43800</v>
      </c>
      <c r="G13849" s="11" t="s">
        <v>131</v>
      </c>
      <c r="H13849" s="11" t="s">
        <v>55</v>
      </c>
      <c r="I13849" s="11" t="s">
        <v>55</v>
      </c>
      <c r="J13849" s="11" t="s">
        <v>55</v>
      </c>
      <c r="K13849" s="11" t="str">
        <f>IFERROR(INDEX('EDC Component Dictionary'!$C$5:$C$37,MATCH('Rates Database'!J13849,'EDC Component Dictionary'!$B$5:$B$37,0)), "Energy Supply")</f>
        <v>Energy Supply</v>
      </c>
      <c r="L13849" s="12">
        <v>0.13128999999999999</v>
      </c>
      <c r="M13849" s="12"/>
    </row>
    <row r="13850" spans="1:13" x14ac:dyDescent="0.3">
      <c r="A13850" s="18">
        <v>13848</v>
      </c>
      <c r="B13850" s="18">
        <f t="shared" si="434"/>
        <v>2019</v>
      </c>
      <c r="C13850" s="17">
        <v>43800</v>
      </c>
      <c r="D13850" s="18" t="s">
        <v>314</v>
      </c>
      <c r="E13850" s="18" t="s">
        <v>318</v>
      </c>
      <c r="F13850" s="18" t="str">
        <f t="shared" si="433"/>
        <v>Peabody-Total Volumetric Charge-43800</v>
      </c>
      <c r="G13850" s="11" t="s">
        <v>131</v>
      </c>
      <c r="H13850" s="11" t="s">
        <v>55</v>
      </c>
      <c r="I13850" s="11" t="s">
        <v>55</v>
      </c>
      <c r="J13850" s="11" t="s">
        <v>55</v>
      </c>
      <c r="K13850" s="11" t="str">
        <f>IFERROR(INDEX('EDC Component Dictionary'!$C$5:$C$37,MATCH('Rates Database'!J13850,'EDC Component Dictionary'!$B$5:$B$37,0)), "Energy Supply")</f>
        <v>Energy Supply</v>
      </c>
      <c r="L13850" s="12">
        <v>0.10264</v>
      </c>
      <c r="M13850" s="12"/>
    </row>
    <row r="13851" spans="1:13" x14ac:dyDescent="0.3">
      <c r="A13851" s="18">
        <v>13849</v>
      </c>
      <c r="B13851" s="18">
        <f t="shared" si="434"/>
        <v>2019</v>
      </c>
      <c r="C13851" s="17">
        <v>43800</v>
      </c>
      <c r="D13851" s="18" t="s">
        <v>314</v>
      </c>
      <c r="E13851" s="18" t="s">
        <v>319</v>
      </c>
      <c r="F13851" s="18" t="str">
        <f t="shared" si="433"/>
        <v>Ashburnham-Total Volumetric Charge-43800</v>
      </c>
      <c r="G13851" s="11" t="s">
        <v>131</v>
      </c>
      <c r="H13851" s="11" t="s">
        <v>55</v>
      </c>
      <c r="I13851" s="11" t="s">
        <v>55</v>
      </c>
      <c r="J13851" s="11" t="s">
        <v>55</v>
      </c>
      <c r="K13851" s="11" t="str">
        <f>IFERROR(INDEX('EDC Component Dictionary'!$C$5:$C$37,MATCH('Rates Database'!J13851,'EDC Component Dictionary'!$B$5:$B$37,0)), "Energy Supply")</f>
        <v>Energy Supply</v>
      </c>
      <c r="L13851" s="12">
        <v>0.13869999999999999</v>
      </c>
      <c r="M13851" s="12"/>
    </row>
    <row r="13852" spans="1:13" x14ac:dyDescent="0.3">
      <c r="A13852" s="18">
        <v>13850</v>
      </c>
      <c r="B13852" s="18">
        <f t="shared" si="434"/>
        <v>2019</v>
      </c>
      <c r="C13852" s="17">
        <v>43800</v>
      </c>
      <c r="D13852" s="18" t="s">
        <v>314</v>
      </c>
      <c r="E13852" s="18" t="s">
        <v>320</v>
      </c>
      <c r="F13852" s="18" t="str">
        <f t="shared" si="433"/>
        <v>Mansfield-Total Volumetric Charge-43800</v>
      </c>
      <c r="G13852" s="11" t="s">
        <v>131</v>
      </c>
      <c r="H13852" s="11" t="s">
        <v>55</v>
      </c>
      <c r="I13852" s="11" t="s">
        <v>55</v>
      </c>
      <c r="J13852" s="11" t="s">
        <v>55</v>
      </c>
      <c r="K13852" s="11" t="str">
        <f>IFERROR(INDEX('EDC Component Dictionary'!$C$5:$C$37,MATCH('Rates Database'!J13852,'EDC Component Dictionary'!$B$5:$B$37,0)), "Energy Supply")</f>
        <v>Energy Supply</v>
      </c>
      <c r="L13852" s="12">
        <v>0.10915999999999999</v>
      </c>
      <c r="M13852" s="12"/>
    </row>
    <row r="13853" spans="1:13" x14ac:dyDescent="0.3">
      <c r="A13853" s="18">
        <v>13851</v>
      </c>
      <c r="B13853" s="18">
        <f t="shared" si="434"/>
        <v>2019</v>
      </c>
      <c r="C13853" s="17">
        <v>43800</v>
      </c>
      <c r="D13853" s="18" t="s">
        <v>314</v>
      </c>
      <c r="E13853" s="18" t="s">
        <v>321</v>
      </c>
      <c r="F13853" s="18" t="str">
        <f t="shared" si="433"/>
        <v>Braintree-Total Volumetric Charge-43800</v>
      </c>
      <c r="G13853" s="11" t="s">
        <v>131</v>
      </c>
      <c r="H13853" s="11" t="s">
        <v>55</v>
      </c>
      <c r="I13853" s="11" t="s">
        <v>55</v>
      </c>
      <c r="J13853" s="11" t="s">
        <v>55</v>
      </c>
      <c r="K13853" s="11" t="str">
        <f>IFERROR(INDEX('EDC Component Dictionary'!$C$5:$C$37,MATCH('Rates Database'!J13853,'EDC Component Dictionary'!$B$5:$B$37,0)), "Energy Supply")</f>
        <v>Energy Supply</v>
      </c>
      <c r="L13853" s="12">
        <v>0.13549899999999901</v>
      </c>
      <c r="M13853" s="12"/>
    </row>
    <row r="13854" spans="1:13" x14ac:dyDescent="0.3">
      <c r="A13854" s="18">
        <v>13852</v>
      </c>
      <c r="B13854" s="18">
        <f t="shared" si="434"/>
        <v>2019</v>
      </c>
      <c r="C13854" s="17">
        <v>43800</v>
      </c>
      <c r="D13854" s="18" t="s">
        <v>314</v>
      </c>
      <c r="E13854" s="18" t="s">
        <v>322</v>
      </c>
      <c r="F13854" s="18" t="str">
        <f t="shared" si="433"/>
        <v>Paxton-Total Volumetric Charge-43800</v>
      </c>
      <c r="G13854" s="11" t="s">
        <v>131</v>
      </c>
      <c r="H13854" s="11" t="s">
        <v>55</v>
      </c>
      <c r="I13854" s="11" t="s">
        <v>55</v>
      </c>
      <c r="J13854" s="11" t="s">
        <v>55</v>
      </c>
      <c r="K13854" s="11" t="str">
        <f>IFERROR(INDEX('EDC Component Dictionary'!$C$5:$C$37,MATCH('Rates Database'!J13854,'EDC Component Dictionary'!$B$5:$B$37,0)), "Energy Supply")</f>
        <v>Energy Supply</v>
      </c>
      <c r="L13854" s="12">
        <v>0.14562</v>
      </c>
      <c r="M13854" s="12"/>
    </row>
    <row r="13855" spans="1:13" x14ac:dyDescent="0.3">
      <c r="A13855" s="18">
        <v>13853</v>
      </c>
      <c r="B13855" s="18">
        <f t="shared" si="434"/>
        <v>2019</v>
      </c>
      <c r="C13855" s="17">
        <v>43800</v>
      </c>
      <c r="D13855" s="18" t="s">
        <v>314</v>
      </c>
      <c r="E13855" s="18" t="s">
        <v>323</v>
      </c>
      <c r="F13855" s="18" t="str">
        <f t="shared" si="433"/>
        <v>Templeton-Total Volumetric Charge-43800</v>
      </c>
      <c r="G13855" s="11" t="s">
        <v>131</v>
      </c>
      <c r="H13855" s="11" t="s">
        <v>55</v>
      </c>
      <c r="I13855" s="11" t="s">
        <v>55</v>
      </c>
      <c r="J13855" s="11" t="s">
        <v>55</v>
      </c>
      <c r="K13855" s="11" t="str">
        <f>IFERROR(INDEX('EDC Component Dictionary'!$C$5:$C$37,MATCH('Rates Database'!J13855,'EDC Component Dictionary'!$B$5:$B$37,0)), "Energy Supply")</f>
        <v>Energy Supply</v>
      </c>
      <c r="L13855" s="12">
        <v>0.11940000000000001</v>
      </c>
      <c r="M13855" s="12"/>
    </row>
    <row r="13856" spans="1:13" x14ac:dyDescent="0.3">
      <c r="A13856" s="18">
        <v>13854</v>
      </c>
      <c r="B13856" s="18">
        <f t="shared" si="434"/>
        <v>2019</v>
      </c>
      <c r="C13856" s="17">
        <v>43800</v>
      </c>
      <c r="D13856" s="18" t="s">
        <v>314</v>
      </c>
      <c r="E13856" s="18" t="s">
        <v>324</v>
      </c>
      <c r="F13856" s="18" t="str">
        <f t="shared" si="433"/>
        <v>Hudson-Total Volumetric Charge-43800</v>
      </c>
      <c r="G13856" s="11" t="s">
        <v>131</v>
      </c>
      <c r="H13856" s="11" t="s">
        <v>55</v>
      </c>
      <c r="I13856" s="11" t="s">
        <v>55</v>
      </c>
      <c r="J13856" s="11" t="s">
        <v>55</v>
      </c>
      <c r="K13856" s="11" t="str">
        <f>IFERROR(INDEX('EDC Component Dictionary'!$C$5:$C$37,MATCH('Rates Database'!J13856,'EDC Component Dictionary'!$B$5:$B$37,0)), "Energy Supply")</f>
        <v>Energy Supply</v>
      </c>
      <c r="L13856" s="12">
        <v>0.11044999999999899</v>
      </c>
      <c r="M13856" s="12"/>
    </row>
    <row r="13857" spans="1:13" x14ac:dyDescent="0.3">
      <c r="A13857" s="18">
        <v>13855</v>
      </c>
      <c r="B13857" s="18">
        <f t="shared" si="434"/>
        <v>2019</v>
      </c>
      <c r="C13857" s="17">
        <v>43800</v>
      </c>
      <c r="D13857" s="18" t="s">
        <v>314</v>
      </c>
      <c r="E13857" s="18" t="s">
        <v>325</v>
      </c>
      <c r="F13857" s="18" t="str">
        <f t="shared" si="433"/>
        <v>Reading-Total Volumetric Charge-43800</v>
      </c>
      <c r="G13857" s="11" t="s">
        <v>131</v>
      </c>
      <c r="H13857" s="11" t="s">
        <v>55</v>
      </c>
      <c r="I13857" s="11" t="s">
        <v>55</v>
      </c>
      <c r="J13857" s="11" t="s">
        <v>55</v>
      </c>
      <c r="K13857" s="11" t="str">
        <f>IFERROR(INDEX('EDC Component Dictionary'!$C$5:$C$37,MATCH('Rates Database'!J13857,'EDC Component Dictionary'!$B$5:$B$37,0)), "Energy Supply")</f>
        <v>Energy Supply</v>
      </c>
      <c r="L13857" s="12">
        <v>0.13160349999999901</v>
      </c>
      <c r="M13857" s="12"/>
    </row>
    <row r="13858" spans="1:13" x14ac:dyDescent="0.3">
      <c r="A13858" s="18">
        <v>13856</v>
      </c>
      <c r="B13858" s="18">
        <f t="shared" si="434"/>
        <v>2019</v>
      </c>
      <c r="C13858" s="17">
        <v>43800</v>
      </c>
      <c r="D13858" s="18" t="s">
        <v>314</v>
      </c>
      <c r="E13858" s="18" t="s">
        <v>326</v>
      </c>
      <c r="F13858" s="18" t="str">
        <f t="shared" si="433"/>
        <v>Shrewsbury-Total Volumetric Charge-43800</v>
      </c>
      <c r="G13858" s="11" t="s">
        <v>131</v>
      </c>
      <c r="H13858" s="11" t="s">
        <v>55</v>
      </c>
      <c r="I13858" s="11" t="s">
        <v>55</v>
      </c>
      <c r="J13858" s="11" t="s">
        <v>55</v>
      </c>
      <c r="K13858" s="11" t="str">
        <f>IFERROR(INDEX('EDC Component Dictionary'!$C$5:$C$37,MATCH('Rates Database'!J13858,'EDC Component Dictionary'!$B$5:$B$37,0)), "Energy Supply")</f>
        <v>Energy Supply</v>
      </c>
      <c r="L13858" s="12">
        <v>0.11516</v>
      </c>
      <c r="M13858" s="12"/>
    </row>
    <row r="13859" spans="1:13" x14ac:dyDescent="0.3">
      <c r="A13859" s="18">
        <v>13857</v>
      </c>
      <c r="B13859" s="18">
        <f t="shared" si="434"/>
        <v>2019</v>
      </c>
      <c r="C13859" s="17">
        <v>43800</v>
      </c>
      <c r="D13859" s="18" t="s">
        <v>314</v>
      </c>
      <c r="E13859" s="18" t="s">
        <v>327</v>
      </c>
      <c r="F13859" s="18" t="str">
        <f t="shared" si="433"/>
        <v>Ipswich-Total Volumetric Charge-43800</v>
      </c>
      <c r="G13859" s="11" t="s">
        <v>131</v>
      </c>
      <c r="H13859" s="11" t="s">
        <v>55</v>
      </c>
      <c r="I13859" s="11" t="s">
        <v>55</v>
      </c>
      <c r="J13859" s="11" t="s">
        <v>55</v>
      </c>
      <c r="K13859" s="11" t="str">
        <f>IFERROR(INDEX('EDC Component Dictionary'!$C$5:$C$37,MATCH('Rates Database'!J13859,'EDC Component Dictionary'!$B$5:$B$37,0)), "Energy Supply")</f>
        <v>Energy Supply</v>
      </c>
      <c r="L13859" s="12">
        <v>0.1326</v>
      </c>
      <c r="M13859" s="12"/>
    </row>
    <row r="13860" spans="1:13" x14ac:dyDescent="0.3">
      <c r="A13860" s="18">
        <v>13858</v>
      </c>
      <c r="B13860" s="18">
        <f t="shared" si="434"/>
        <v>2019</v>
      </c>
      <c r="C13860" s="17">
        <v>43800</v>
      </c>
      <c r="D13860" s="18" t="s">
        <v>314</v>
      </c>
      <c r="E13860" s="18" t="s">
        <v>328</v>
      </c>
      <c r="F13860" s="18" t="str">
        <f t="shared" si="433"/>
        <v>Westfield-Total Volumetric Charge-43800</v>
      </c>
      <c r="G13860" s="11" t="s">
        <v>131</v>
      </c>
      <c r="H13860" s="11" t="s">
        <v>55</v>
      </c>
      <c r="I13860" s="11" t="s">
        <v>55</v>
      </c>
      <c r="J13860" s="11" t="s">
        <v>55</v>
      </c>
      <c r="K13860" s="11" t="str">
        <f>IFERROR(INDEX('EDC Component Dictionary'!$C$5:$C$37,MATCH('Rates Database'!J13860,'EDC Component Dictionary'!$B$5:$B$37,0)), "Energy Supply")</f>
        <v>Energy Supply</v>
      </c>
      <c r="L13860" s="12">
        <v>0.120251</v>
      </c>
      <c r="M13860" s="12"/>
    </row>
    <row r="13861" spans="1:13" x14ac:dyDescent="0.3">
      <c r="A13861" s="18">
        <v>13859</v>
      </c>
      <c r="B13861" s="18">
        <f t="shared" si="434"/>
        <v>2019</v>
      </c>
      <c r="C13861" s="17">
        <v>43800</v>
      </c>
      <c r="D13861" s="18" t="s">
        <v>314</v>
      </c>
      <c r="E13861" s="18" t="s">
        <v>329</v>
      </c>
      <c r="F13861" s="18" t="str">
        <f t="shared" si="433"/>
        <v>Merrimac-Total Volumetric Charge-43800</v>
      </c>
      <c r="G13861" s="11" t="s">
        <v>131</v>
      </c>
      <c r="H13861" s="11" t="s">
        <v>55</v>
      </c>
      <c r="I13861" s="11" t="s">
        <v>55</v>
      </c>
      <c r="J13861" s="11" t="s">
        <v>55</v>
      </c>
      <c r="K13861" s="11" t="str">
        <f>IFERROR(INDEX('EDC Component Dictionary'!$C$5:$C$37,MATCH('Rates Database'!J13861,'EDC Component Dictionary'!$B$5:$B$37,0)), "Energy Supply")</f>
        <v>Energy Supply</v>
      </c>
      <c r="L13861" s="12">
        <v>0.16528000000000001</v>
      </c>
      <c r="M13861" s="12"/>
    </row>
    <row r="13862" spans="1:13" x14ac:dyDescent="0.3">
      <c r="A13862" s="18">
        <v>13860</v>
      </c>
      <c r="B13862" s="18">
        <f t="shared" si="434"/>
        <v>2019</v>
      </c>
      <c r="C13862" s="17">
        <v>43800</v>
      </c>
      <c r="D13862" s="18" t="s">
        <v>314</v>
      </c>
      <c r="E13862" s="18" t="s">
        <v>330</v>
      </c>
      <c r="F13862" s="18" t="str">
        <f t="shared" si="433"/>
        <v>Chicopee-Total Volumetric Charge-43800</v>
      </c>
      <c r="G13862" s="11" t="s">
        <v>131</v>
      </c>
      <c r="H13862" s="11" t="s">
        <v>55</v>
      </c>
      <c r="I13862" s="11" t="s">
        <v>55</v>
      </c>
      <c r="J13862" s="11" t="s">
        <v>55</v>
      </c>
      <c r="K13862" s="11" t="str">
        <f>IFERROR(INDEX('EDC Component Dictionary'!$C$5:$C$37,MATCH('Rates Database'!J13862,'EDC Component Dictionary'!$B$5:$B$37,0)), "Energy Supply")</f>
        <v>Energy Supply</v>
      </c>
      <c r="L13862" s="12">
        <v>0.109259999999999</v>
      </c>
      <c r="M13862" s="12"/>
    </row>
    <row r="13863" spans="1:13" x14ac:dyDescent="0.3">
      <c r="A13863" s="18">
        <v>13861</v>
      </c>
      <c r="B13863" s="18">
        <f t="shared" si="434"/>
        <v>2019</v>
      </c>
      <c r="C13863" s="17">
        <v>43800</v>
      </c>
      <c r="D13863" s="18" t="s">
        <v>314</v>
      </c>
      <c r="E13863" s="18" t="s">
        <v>331</v>
      </c>
      <c r="F13863" s="18" t="str">
        <f t="shared" si="433"/>
        <v>Marblehead-Total Volumetric Charge-43800</v>
      </c>
      <c r="G13863" s="11" t="s">
        <v>131</v>
      </c>
      <c r="H13863" s="11" t="s">
        <v>55</v>
      </c>
      <c r="I13863" s="11" t="s">
        <v>55</v>
      </c>
      <c r="J13863" s="11" t="s">
        <v>55</v>
      </c>
      <c r="K13863" s="11" t="str">
        <f>IFERROR(INDEX('EDC Component Dictionary'!$C$5:$C$37,MATCH('Rates Database'!J13863,'EDC Component Dictionary'!$B$5:$B$37,0)), "Energy Supply")</f>
        <v>Energy Supply</v>
      </c>
      <c r="L13863" s="12">
        <v>0.16950000000000001</v>
      </c>
      <c r="M13863" s="12"/>
    </row>
    <row r="13864" spans="1:13" x14ac:dyDescent="0.3">
      <c r="A13864" s="18">
        <v>13862</v>
      </c>
      <c r="B13864" s="18">
        <f t="shared" si="434"/>
        <v>2019</v>
      </c>
      <c r="C13864" s="17">
        <v>43800</v>
      </c>
      <c r="D13864" s="18" t="s">
        <v>314</v>
      </c>
      <c r="E13864" s="18" t="s">
        <v>332</v>
      </c>
      <c r="F13864" s="18" t="str">
        <f t="shared" si="433"/>
        <v>Hingham-Total Volumetric Charge-43800</v>
      </c>
      <c r="G13864" s="11" t="s">
        <v>131</v>
      </c>
      <c r="H13864" s="11" t="s">
        <v>55</v>
      </c>
      <c r="I13864" s="11" t="s">
        <v>55</v>
      </c>
      <c r="J13864" s="11" t="s">
        <v>55</v>
      </c>
      <c r="K13864" s="11" t="str">
        <f>IFERROR(INDEX('EDC Component Dictionary'!$C$5:$C$37,MATCH('Rates Database'!J13864,'EDC Component Dictionary'!$B$5:$B$37,0)), "Energy Supply")</f>
        <v>Energy Supply</v>
      </c>
      <c r="L13864" s="12">
        <v>0.11680400000000001</v>
      </c>
      <c r="M13864" s="12"/>
    </row>
    <row r="13865" spans="1:13" x14ac:dyDescent="0.3">
      <c r="A13865" s="18">
        <v>13863</v>
      </c>
      <c r="B13865" s="18">
        <f t="shared" si="434"/>
        <v>2019</v>
      </c>
      <c r="C13865" s="17">
        <v>43800</v>
      </c>
      <c r="D13865" s="18" t="s">
        <v>314</v>
      </c>
      <c r="E13865" s="18" t="s">
        <v>333</v>
      </c>
      <c r="F13865" s="18" t="str">
        <f t="shared" si="433"/>
        <v>South Hadley-Total Volumetric Charge-43800</v>
      </c>
      <c r="G13865" s="11" t="s">
        <v>131</v>
      </c>
      <c r="H13865" s="11" t="s">
        <v>55</v>
      </c>
      <c r="I13865" s="11" t="s">
        <v>55</v>
      </c>
      <c r="J13865" s="11" t="s">
        <v>55</v>
      </c>
      <c r="K13865" s="11" t="str">
        <f>IFERROR(INDEX('EDC Component Dictionary'!$C$5:$C$37,MATCH('Rates Database'!J13865,'EDC Component Dictionary'!$B$5:$B$37,0)), "Energy Supply")</f>
        <v>Energy Supply</v>
      </c>
      <c r="L13865" s="12">
        <v>0.10790519999999899</v>
      </c>
      <c r="M13865" s="12"/>
    </row>
    <row r="13866" spans="1:13" x14ac:dyDescent="0.3">
      <c r="A13866" s="18">
        <v>13864</v>
      </c>
      <c r="B13866" s="18">
        <f t="shared" si="434"/>
        <v>2019</v>
      </c>
      <c r="C13866" s="17">
        <v>43800</v>
      </c>
      <c r="D13866" s="18" t="s">
        <v>314</v>
      </c>
      <c r="E13866" s="18" t="s">
        <v>334</v>
      </c>
      <c r="F13866" s="18" t="str">
        <f t="shared" si="433"/>
        <v>Georgetown-Total Volumetric Charge-43800</v>
      </c>
      <c r="G13866" s="11" t="s">
        <v>131</v>
      </c>
      <c r="H13866" s="11" t="s">
        <v>55</v>
      </c>
      <c r="I13866" s="11" t="s">
        <v>55</v>
      </c>
      <c r="J13866" s="11" t="s">
        <v>55</v>
      </c>
      <c r="K13866" s="11" t="str">
        <f>IFERROR(INDEX('EDC Component Dictionary'!$C$5:$C$37,MATCH('Rates Database'!J13866,'EDC Component Dictionary'!$B$5:$B$37,0)), "Energy Supply")</f>
        <v>Energy Supply</v>
      </c>
      <c r="L13866" s="12">
        <v>0.16039500000000001</v>
      </c>
      <c r="M13866" s="12"/>
    </row>
    <row r="13867" spans="1:13" x14ac:dyDescent="0.3">
      <c r="A13867" s="18">
        <v>13865</v>
      </c>
      <c r="B13867" s="18">
        <f t="shared" si="434"/>
        <v>2019</v>
      </c>
      <c r="C13867" s="17">
        <v>43800</v>
      </c>
      <c r="D13867" s="18" t="s">
        <v>314</v>
      </c>
      <c r="E13867" s="18" t="s">
        <v>335</v>
      </c>
      <c r="F13867" s="18" t="str">
        <f t="shared" si="433"/>
        <v>Sterling-Total Volumetric Charge-43800</v>
      </c>
      <c r="G13867" s="11" t="s">
        <v>131</v>
      </c>
      <c r="H13867" s="11" t="s">
        <v>55</v>
      </c>
      <c r="I13867" s="11" t="s">
        <v>55</v>
      </c>
      <c r="J13867" s="11" t="s">
        <v>55</v>
      </c>
      <c r="K13867" s="11" t="str">
        <f>IFERROR(INDEX('EDC Component Dictionary'!$C$5:$C$37,MATCH('Rates Database'!J13867,'EDC Component Dictionary'!$B$5:$B$37,0)), "Energy Supply")</f>
        <v>Energy Supply</v>
      </c>
      <c r="L13867" s="12">
        <v>0.12105</v>
      </c>
      <c r="M13867" s="12"/>
    </row>
    <row r="13868" spans="1:13" x14ac:dyDescent="0.3">
      <c r="A13868" s="18">
        <v>13866</v>
      </c>
      <c r="B13868" s="18">
        <f t="shared" si="434"/>
        <v>2019</v>
      </c>
      <c r="C13868" s="17">
        <v>43800</v>
      </c>
      <c r="D13868" s="18" t="s">
        <v>314</v>
      </c>
      <c r="E13868" s="18" t="s">
        <v>336</v>
      </c>
      <c r="F13868" s="18" t="str">
        <f t="shared" si="433"/>
        <v>Littleton-Total Volumetric Charge-43800</v>
      </c>
      <c r="G13868" s="11" t="s">
        <v>131</v>
      </c>
      <c r="H13868" s="11" t="s">
        <v>55</v>
      </c>
      <c r="I13868" s="11" t="s">
        <v>55</v>
      </c>
      <c r="J13868" s="11" t="s">
        <v>55</v>
      </c>
      <c r="K13868" s="11" t="str">
        <f>IFERROR(INDEX('EDC Component Dictionary'!$C$5:$C$37,MATCH('Rates Database'!J13868,'EDC Component Dictionary'!$B$5:$B$37,0)), "Energy Supply")</f>
        <v>Energy Supply</v>
      </c>
      <c r="L13868" s="12">
        <v>0.12872699999999901</v>
      </c>
      <c r="M13868" s="12"/>
    </row>
    <row r="13869" spans="1:13" x14ac:dyDescent="0.3">
      <c r="A13869" s="18">
        <v>13867</v>
      </c>
      <c r="B13869" s="18">
        <f t="shared" si="434"/>
        <v>2019</v>
      </c>
      <c r="C13869" s="17">
        <v>43800</v>
      </c>
      <c r="D13869" s="18" t="s">
        <v>314</v>
      </c>
      <c r="E13869" s="18" t="s">
        <v>337</v>
      </c>
      <c r="F13869" s="18" t="str">
        <f t="shared" si="433"/>
        <v>Boylston-Total Volumetric Charge-43800</v>
      </c>
      <c r="G13869" s="11" t="s">
        <v>131</v>
      </c>
      <c r="H13869" s="11" t="s">
        <v>55</v>
      </c>
      <c r="I13869" s="11" t="s">
        <v>55</v>
      </c>
      <c r="J13869" s="11" t="s">
        <v>55</v>
      </c>
      <c r="K13869" s="11" t="str">
        <f>IFERROR(INDEX('EDC Component Dictionary'!$C$5:$C$37,MATCH('Rates Database'!J13869,'EDC Component Dictionary'!$B$5:$B$37,0)), "Energy Supply")</f>
        <v>Energy Supply</v>
      </c>
      <c r="L13869" s="12">
        <v>9.6500000000000002E-2</v>
      </c>
      <c r="M13869" s="12"/>
    </row>
    <row r="13870" spans="1:13" x14ac:dyDescent="0.3">
      <c r="A13870" s="18">
        <v>13868</v>
      </c>
      <c r="B13870" s="18">
        <f t="shared" si="434"/>
        <v>2019</v>
      </c>
      <c r="C13870" s="17">
        <v>43800</v>
      </c>
      <c r="D13870" s="18" t="s">
        <v>314</v>
      </c>
      <c r="E13870" s="18" t="s">
        <v>338</v>
      </c>
      <c r="F13870" s="18" t="str">
        <f t="shared" si="433"/>
        <v>Princeton-Total Volumetric Charge-43800</v>
      </c>
      <c r="G13870" s="11" t="s">
        <v>131</v>
      </c>
      <c r="H13870" s="11" t="s">
        <v>55</v>
      </c>
      <c r="I13870" s="11" t="s">
        <v>55</v>
      </c>
      <c r="J13870" s="11" t="s">
        <v>55</v>
      </c>
      <c r="K13870" s="11" t="str">
        <f>IFERROR(INDEX('EDC Component Dictionary'!$C$5:$C$37,MATCH('Rates Database'!J13870,'EDC Component Dictionary'!$B$5:$B$37,0)), "Energy Supply")</f>
        <v>Energy Supply</v>
      </c>
      <c r="L13870" s="12">
        <v>0.235124999999999</v>
      </c>
      <c r="M13870" s="12"/>
    </row>
    <row r="13871" spans="1:13" x14ac:dyDescent="0.3">
      <c r="A13871" s="18">
        <v>13869</v>
      </c>
      <c r="B13871" s="18">
        <f t="shared" si="434"/>
        <v>2019</v>
      </c>
      <c r="C13871" s="17">
        <v>43800</v>
      </c>
      <c r="D13871" s="18" t="s">
        <v>314</v>
      </c>
      <c r="E13871" s="18" t="s">
        <v>347</v>
      </c>
      <c r="F13871" s="18" t="str">
        <f t="shared" si="433"/>
        <v>Middleborough-Total Volumetric Charge-43800</v>
      </c>
      <c r="G13871" s="11" t="s">
        <v>131</v>
      </c>
      <c r="H13871" s="11" t="s">
        <v>55</v>
      </c>
      <c r="I13871" s="11" t="s">
        <v>55</v>
      </c>
      <c r="J13871" s="11" t="s">
        <v>55</v>
      </c>
      <c r="K13871" s="11" t="str">
        <f>IFERROR(INDEX('EDC Component Dictionary'!$C$5:$C$37,MATCH('Rates Database'!J13871,'EDC Component Dictionary'!$B$5:$B$37,0)), "Energy Supply")</f>
        <v>Energy Supply</v>
      </c>
      <c r="L13871" s="12">
        <v>0.14199999999999999</v>
      </c>
      <c r="M13871" s="12"/>
    </row>
    <row r="13872" spans="1:13" x14ac:dyDescent="0.3">
      <c r="A13872" s="18">
        <v>13870</v>
      </c>
      <c r="B13872" s="18">
        <f t="shared" si="434"/>
        <v>2019</v>
      </c>
      <c r="C13872" s="17">
        <v>43800</v>
      </c>
      <c r="D13872" s="18" t="s">
        <v>314</v>
      </c>
      <c r="E13872" s="18" t="s">
        <v>339</v>
      </c>
      <c r="F13872" s="18" t="str">
        <f t="shared" si="433"/>
        <v>Rowley-Total Volumetric Charge-43800</v>
      </c>
      <c r="G13872" s="11" t="s">
        <v>131</v>
      </c>
      <c r="H13872" s="11" t="s">
        <v>55</v>
      </c>
      <c r="I13872" s="11" t="s">
        <v>55</v>
      </c>
      <c r="J13872" s="11" t="s">
        <v>55</v>
      </c>
      <c r="K13872" s="11" t="str">
        <f>IFERROR(INDEX('EDC Component Dictionary'!$C$5:$C$37,MATCH('Rates Database'!J13872,'EDC Component Dictionary'!$B$5:$B$37,0)), "Energy Supply")</f>
        <v>Energy Supply</v>
      </c>
      <c r="L13872" s="12">
        <v>0.17599999999999999</v>
      </c>
      <c r="M13872" s="12"/>
    </row>
    <row r="13873" spans="1:13" x14ac:dyDescent="0.3">
      <c r="A13873" s="18">
        <v>13871</v>
      </c>
      <c r="B13873" s="18">
        <f t="shared" si="434"/>
        <v>2019</v>
      </c>
      <c r="C13873" s="17">
        <v>43800</v>
      </c>
      <c r="D13873" s="18" t="s">
        <v>314</v>
      </c>
      <c r="E13873" s="18" t="s">
        <v>340</v>
      </c>
      <c r="F13873" s="18" t="str">
        <f t="shared" si="433"/>
        <v>Wakefield-Total Volumetric Charge-43800</v>
      </c>
      <c r="G13873" s="11" t="s">
        <v>131</v>
      </c>
      <c r="H13873" s="11" t="s">
        <v>55</v>
      </c>
      <c r="I13873" s="11" t="s">
        <v>55</v>
      </c>
      <c r="J13873" s="11" t="s">
        <v>55</v>
      </c>
      <c r="K13873" s="11" t="str">
        <f>IFERROR(INDEX('EDC Component Dictionary'!$C$5:$C$37,MATCH('Rates Database'!J13873,'EDC Component Dictionary'!$B$5:$B$37,0)), "Energy Supply")</f>
        <v>Energy Supply</v>
      </c>
      <c r="L13873" s="12">
        <v>0.1575</v>
      </c>
      <c r="M13873" s="12"/>
    </row>
    <row r="13874" spans="1:13" x14ac:dyDescent="0.3">
      <c r="A13874" s="18">
        <v>13872</v>
      </c>
      <c r="B13874" s="18">
        <f t="shared" si="434"/>
        <v>2019</v>
      </c>
      <c r="C13874" s="17">
        <v>43800</v>
      </c>
      <c r="D13874" s="18" t="s">
        <v>314</v>
      </c>
      <c r="E13874" s="18" t="s">
        <v>341</v>
      </c>
      <c r="F13874" s="18" t="str">
        <f t="shared" si="433"/>
        <v>Hull-Total Volumetric Charge-43800</v>
      </c>
      <c r="G13874" s="11" t="s">
        <v>131</v>
      </c>
      <c r="H13874" s="11" t="s">
        <v>55</v>
      </c>
      <c r="I13874" s="11" t="s">
        <v>55</v>
      </c>
      <c r="J13874" s="11" t="s">
        <v>55</v>
      </c>
      <c r="K13874" s="11" t="str">
        <f>IFERROR(INDEX('EDC Component Dictionary'!$C$5:$C$37,MATCH('Rates Database'!J13874,'EDC Component Dictionary'!$B$5:$B$37,0)), "Energy Supply")</f>
        <v>Energy Supply</v>
      </c>
      <c r="L13874" s="12">
        <v>0.154199999999999</v>
      </c>
      <c r="M13874" s="12"/>
    </row>
    <row r="13875" spans="1:13" x14ac:dyDescent="0.3">
      <c r="A13875" s="18">
        <v>13873</v>
      </c>
      <c r="B13875" s="18">
        <f t="shared" si="434"/>
        <v>2019</v>
      </c>
      <c r="C13875" s="17">
        <v>43800</v>
      </c>
      <c r="D13875" s="18" t="s">
        <v>314</v>
      </c>
      <c r="E13875" s="18" t="s">
        <v>342</v>
      </c>
      <c r="F13875" s="18" t="str">
        <f t="shared" si="433"/>
        <v>North Attleborough-Total Volumetric Charge-43800</v>
      </c>
      <c r="G13875" s="11" t="s">
        <v>131</v>
      </c>
      <c r="H13875" s="11" t="s">
        <v>55</v>
      </c>
      <c r="I13875" s="11" t="s">
        <v>55</v>
      </c>
      <c r="J13875" s="11" t="s">
        <v>55</v>
      </c>
      <c r="K13875" s="11" t="str">
        <f>IFERROR(INDEX('EDC Component Dictionary'!$C$5:$C$37,MATCH('Rates Database'!J13875,'EDC Component Dictionary'!$B$5:$B$37,0)), "Energy Supply")</f>
        <v>Energy Supply</v>
      </c>
      <c r="L13875" s="12">
        <v>0.14615999999999901</v>
      </c>
      <c r="M13875" s="12"/>
    </row>
    <row r="13876" spans="1:13" x14ac:dyDescent="0.3">
      <c r="A13876" s="18">
        <v>13874</v>
      </c>
      <c r="B13876" s="18">
        <f t="shared" si="434"/>
        <v>2019</v>
      </c>
      <c r="C13876" s="17">
        <v>43800</v>
      </c>
      <c r="D13876" s="18" t="s">
        <v>314</v>
      </c>
      <c r="E13876" s="18" t="s">
        <v>343</v>
      </c>
      <c r="F13876" s="18" t="str">
        <f t="shared" si="433"/>
        <v>Holden-Total Volumetric Charge-43800</v>
      </c>
      <c r="G13876" s="11" t="s">
        <v>131</v>
      </c>
      <c r="H13876" s="11" t="s">
        <v>55</v>
      </c>
      <c r="I13876" s="11" t="s">
        <v>55</v>
      </c>
      <c r="J13876" s="11" t="s">
        <v>55</v>
      </c>
      <c r="K13876" s="11" t="str">
        <f>IFERROR(INDEX('EDC Component Dictionary'!$C$5:$C$37,MATCH('Rates Database'!J13876,'EDC Component Dictionary'!$B$5:$B$37,0)), "Energy Supply")</f>
        <v>Energy Supply</v>
      </c>
      <c r="L13876" s="12">
        <v>0.12966999999999901</v>
      </c>
      <c r="M13876" s="12"/>
    </row>
    <row r="13877" spans="1:13" x14ac:dyDescent="0.3">
      <c r="A13877" s="18">
        <v>13875</v>
      </c>
      <c r="B13877" s="18">
        <f t="shared" si="434"/>
        <v>2019</v>
      </c>
      <c r="C13877" s="17">
        <v>43800</v>
      </c>
      <c r="D13877" s="18" t="s">
        <v>314</v>
      </c>
      <c r="E13877" s="18" t="s">
        <v>344</v>
      </c>
      <c r="F13877" s="18" t="str">
        <f t="shared" si="433"/>
        <v>Norwood-Total Volumetric Charge-43800</v>
      </c>
      <c r="G13877" s="11" t="s">
        <v>131</v>
      </c>
      <c r="H13877" s="11" t="s">
        <v>55</v>
      </c>
      <c r="I13877" s="11" t="s">
        <v>55</v>
      </c>
      <c r="J13877" s="11" t="s">
        <v>55</v>
      </c>
      <c r="K13877" s="11" t="str">
        <f>IFERROR(INDEX('EDC Component Dictionary'!$C$5:$C$37,MATCH('Rates Database'!J13877,'EDC Component Dictionary'!$B$5:$B$37,0)), "Energy Supply")</f>
        <v>Energy Supply</v>
      </c>
      <c r="L13877" s="12">
        <v>0.16263</v>
      </c>
      <c r="M13877" s="12"/>
    </row>
    <row r="13878" spans="1:13" x14ac:dyDescent="0.3">
      <c r="A13878" s="18">
        <v>13876</v>
      </c>
      <c r="B13878" s="18">
        <f t="shared" si="434"/>
        <v>2019</v>
      </c>
      <c r="C13878" s="17">
        <v>43800</v>
      </c>
      <c r="D13878" s="18" t="s">
        <v>314</v>
      </c>
      <c r="E13878" s="18" t="s">
        <v>345</v>
      </c>
      <c r="F13878" s="18" t="str">
        <f t="shared" si="433"/>
        <v>Russell-Total Volumetric Charge-43800</v>
      </c>
      <c r="G13878" s="11" t="s">
        <v>131</v>
      </c>
      <c r="H13878" s="11" t="s">
        <v>55</v>
      </c>
      <c r="I13878" s="11" t="s">
        <v>55</v>
      </c>
      <c r="J13878" s="11" t="s">
        <v>55</v>
      </c>
      <c r="K13878" s="11" t="str">
        <f>IFERROR(INDEX('EDC Component Dictionary'!$C$5:$C$37,MATCH('Rates Database'!J13878,'EDC Component Dictionary'!$B$5:$B$37,0)), "Energy Supply")</f>
        <v>Energy Supply</v>
      </c>
      <c r="L13878" s="12">
        <v>0.17399999999999999</v>
      </c>
      <c r="M13878" s="12"/>
    </row>
    <row r="13879" spans="1:13" x14ac:dyDescent="0.3">
      <c r="A13879" s="18">
        <v>13877</v>
      </c>
      <c r="B13879" s="18">
        <f t="shared" si="434"/>
        <v>2019</v>
      </c>
      <c r="C13879" s="17">
        <v>43800</v>
      </c>
      <c r="D13879" s="18" t="s">
        <v>314</v>
      </c>
      <c r="E13879" s="18" t="s">
        <v>346</v>
      </c>
      <c r="F13879" s="18" t="str">
        <f t="shared" si="433"/>
        <v>Chester-Total Volumetric Charge-43800</v>
      </c>
      <c r="G13879" s="11" t="s">
        <v>131</v>
      </c>
      <c r="H13879" s="11" t="s">
        <v>55</v>
      </c>
      <c r="I13879" s="11" t="s">
        <v>55</v>
      </c>
      <c r="J13879" s="11" t="s">
        <v>55</v>
      </c>
      <c r="K13879" s="11" t="str">
        <f>IFERROR(INDEX('EDC Component Dictionary'!$C$5:$C$37,MATCH('Rates Database'!J13879,'EDC Component Dictionary'!$B$5:$B$37,0)), "Energy Supply")</f>
        <v>Energy Supply</v>
      </c>
      <c r="L13879" s="12">
        <v>0.20486370000000001</v>
      </c>
      <c r="M13879" s="12"/>
    </row>
    <row r="13880" spans="1:13" x14ac:dyDescent="0.3">
      <c r="A13880" s="18">
        <v>13878</v>
      </c>
      <c r="B13880" s="18">
        <f t="shared" si="434"/>
        <v>2022</v>
      </c>
      <c r="C13880" s="17">
        <v>44866</v>
      </c>
      <c r="D13880" s="18" t="s">
        <v>314</v>
      </c>
      <c r="E13880" s="18" t="s">
        <v>315</v>
      </c>
      <c r="F13880" s="18" t="str">
        <f t="shared" si="433"/>
        <v>Holyoke-Total Volumetric Charge-44866</v>
      </c>
      <c r="G13880" s="11" t="s">
        <v>131</v>
      </c>
      <c r="H13880" s="11" t="s">
        <v>55</v>
      </c>
      <c r="I13880" s="11" t="s">
        <v>55</v>
      </c>
      <c r="J13880" s="11" t="s">
        <v>55</v>
      </c>
      <c r="K13880" s="11" t="str">
        <f>IFERROR(INDEX('EDC Component Dictionary'!$C$5:$C$37,MATCH('Rates Database'!J13880,'EDC Component Dictionary'!$B$5:$B$37,0)), "Energy Supply")</f>
        <v>Energy Supply</v>
      </c>
      <c r="L13880" s="12">
        <v>0.12851599999999999</v>
      </c>
      <c r="M13880" s="12"/>
    </row>
    <row r="13881" spans="1:13" x14ac:dyDescent="0.3">
      <c r="A13881" s="18">
        <v>13879</v>
      </c>
      <c r="B13881" s="18">
        <f t="shared" si="434"/>
        <v>2022</v>
      </c>
      <c r="C13881" s="17">
        <v>44866</v>
      </c>
      <c r="D13881" s="18" t="s">
        <v>314</v>
      </c>
      <c r="E13881" s="18" t="s">
        <v>316</v>
      </c>
      <c r="F13881" s="18" t="str">
        <f t="shared" si="433"/>
        <v>West Boylston-Total Volumetric Charge-44866</v>
      </c>
      <c r="G13881" s="11" t="s">
        <v>131</v>
      </c>
      <c r="H13881" s="11" t="s">
        <v>55</v>
      </c>
      <c r="I13881" s="11" t="s">
        <v>55</v>
      </c>
      <c r="J13881" s="11" t="s">
        <v>55</v>
      </c>
      <c r="K13881" s="11" t="str">
        <f>IFERROR(INDEX('EDC Component Dictionary'!$C$5:$C$37,MATCH('Rates Database'!J13881,'EDC Component Dictionary'!$B$5:$B$37,0)), "Energy Supply")</f>
        <v>Energy Supply</v>
      </c>
      <c r="L13881" s="12">
        <v>0.14015999999999901</v>
      </c>
      <c r="M13881" s="12"/>
    </row>
    <row r="13882" spans="1:13" x14ac:dyDescent="0.3">
      <c r="A13882" s="18">
        <v>13880</v>
      </c>
      <c r="B13882" s="18">
        <f t="shared" si="434"/>
        <v>2022</v>
      </c>
      <c r="C13882" s="17">
        <v>44866</v>
      </c>
      <c r="D13882" s="18" t="s">
        <v>314</v>
      </c>
      <c r="E13882" s="18" t="s">
        <v>317</v>
      </c>
      <c r="F13882" s="18" t="str">
        <f t="shared" si="433"/>
        <v>Danvers-Total Volumetric Charge-44866</v>
      </c>
      <c r="G13882" s="11" t="s">
        <v>131</v>
      </c>
      <c r="H13882" s="11" t="s">
        <v>55</v>
      </c>
      <c r="I13882" s="11" t="s">
        <v>55</v>
      </c>
      <c r="J13882" s="11" t="s">
        <v>55</v>
      </c>
      <c r="K13882" s="11" t="str">
        <f>IFERROR(INDEX('EDC Component Dictionary'!$C$5:$C$37,MATCH('Rates Database'!J13882,'EDC Component Dictionary'!$B$5:$B$37,0)), "Energy Supply")</f>
        <v>Energy Supply</v>
      </c>
      <c r="L13882" s="12">
        <v>0.1416</v>
      </c>
      <c r="M13882" s="12"/>
    </row>
    <row r="13883" spans="1:13" x14ac:dyDescent="0.3">
      <c r="A13883" s="18">
        <v>13881</v>
      </c>
      <c r="B13883" s="18">
        <f t="shared" si="434"/>
        <v>2022</v>
      </c>
      <c r="C13883" s="17">
        <v>44866</v>
      </c>
      <c r="D13883" s="18" t="s">
        <v>314</v>
      </c>
      <c r="E13883" s="18" t="s">
        <v>318</v>
      </c>
      <c r="F13883" s="18" t="str">
        <f t="shared" si="433"/>
        <v>Peabody-Total Volumetric Charge-44866</v>
      </c>
      <c r="G13883" s="11" t="s">
        <v>131</v>
      </c>
      <c r="H13883" s="11" t="s">
        <v>55</v>
      </c>
      <c r="I13883" s="11" t="s">
        <v>55</v>
      </c>
      <c r="J13883" s="11" t="s">
        <v>55</v>
      </c>
      <c r="K13883" s="11" t="str">
        <f>IFERROR(INDEX('EDC Component Dictionary'!$C$5:$C$37,MATCH('Rates Database'!J13883,'EDC Component Dictionary'!$B$5:$B$37,0)), "Energy Supply")</f>
        <v>Energy Supply</v>
      </c>
      <c r="L13883" s="12">
        <v>0.14199000000000001</v>
      </c>
      <c r="M13883" s="12"/>
    </row>
    <row r="13884" spans="1:13" x14ac:dyDescent="0.3">
      <c r="A13884" s="18">
        <v>13882</v>
      </c>
      <c r="B13884" s="18">
        <f t="shared" si="434"/>
        <v>2022</v>
      </c>
      <c r="C13884" s="17">
        <v>44866</v>
      </c>
      <c r="D13884" s="18" t="s">
        <v>314</v>
      </c>
      <c r="E13884" s="18" t="s">
        <v>319</v>
      </c>
      <c r="F13884" s="18" t="str">
        <f t="shared" si="433"/>
        <v>Ashburnham-Total Volumetric Charge-44866</v>
      </c>
      <c r="G13884" s="11" t="s">
        <v>131</v>
      </c>
      <c r="H13884" s="11" t="s">
        <v>55</v>
      </c>
      <c r="I13884" s="11" t="s">
        <v>55</v>
      </c>
      <c r="J13884" s="11" t="s">
        <v>55</v>
      </c>
      <c r="K13884" s="11" t="str">
        <f>IFERROR(INDEX('EDC Component Dictionary'!$C$5:$C$37,MATCH('Rates Database'!J13884,'EDC Component Dictionary'!$B$5:$B$37,0)), "Energy Supply")</f>
        <v>Energy Supply</v>
      </c>
      <c r="L13884" s="12">
        <v>0.18869999999999901</v>
      </c>
      <c r="M13884" s="12"/>
    </row>
    <row r="13885" spans="1:13" x14ac:dyDescent="0.3">
      <c r="A13885" s="18">
        <v>13883</v>
      </c>
      <c r="B13885" s="18">
        <f t="shared" si="434"/>
        <v>2022</v>
      </c>
      <c r="C13885" s="17">
        <v>44866</v>
      </c>
      <c r="D13885" s="18" t="s">
        <v>314</v>
      </c>
      <c r="E13885" s="18" t="s">
        <v>320</v>
      </c>
      <c r="F13885" s="18" t="str">
        <f t="shared" si="433"/>
        <v>Mansfield-Total Volumetric Charge-44866</v>
      </c>
      <c r="G13885" s="11" t="s">
        <v>131</v>
      </c>
      <c r="H13885" s="11" t="s">
        <v>55</v>
      </c>
      <c r="I13885" s="11" t="s">
        <v>55</v>
      </c>
      <c r="J13885" s="11" t="s">
        <v>55</v>
      </c>
      <c r="K13885" s="11" t="str">
        <f>IFERROR(INDEX('EDC Component Dictionary'!$C$5:$C$37,MATCH('Rates Database'!J13885,'EDC Component Dictionary'!$B$5:$B$37,0)), "Energy Supply")</f>
        <v>Energy Supply</v>
      </c>
      <c r="L13885" s="12">
        <v>0.17446</v>
      </c>
      <c r="M13885" s="12"/>
    </row>
    <row r="13886" spans="1:13" x14ac:dyDescent="0.3">
      <c r="A13886" s="18">
        <v>13884</v>
      </c>
      <c r="B13886" s="18">
        <f t="shared" si="434"/>
        <v>2022</v>
      </c>
      <c r="C13886" s="17">
        <v>44866</v>
      </c>
      <c r="D13886" s="18" t="s">
        <v>314</v>
      </c>
      <c r="E13886" s="18" t="s">
        <v>321</v>
      </c>
      <c r="F13886" s="18" t="str">
        <f t="shared" si="433"/>
        <v>Braintree-Total Volumetric Charge-44866</v>
      </c>
      <c r="G13886" s="11" t="s">
        <v>131</v>
      </c>
      <c r="H13886" s="11" t="s">
        <v>55</v>
      </c>
      <c r="I13886" s="11" t="s">
        <v>55</v>
      </c>
      <c r="J13886" s="11" t="s">
        <v>55</v>
      </c>
      <c r="K13886" s="11" t="str">
        <f>IFERROR(INDEX('EDC Component Dictionary'!$C$5:$C$37,MATCH('Rates Database'!J13886,'EDC Component Dictionary'!$B$5:$B$37,0)), "Energy Supply")</f>
        <v>Energy Supply</v>
      </c>
      <c r="L13886" s="12">
        <v>0.14049899999999901</v>
      </c>
      <c r="M13886" s="12"/>
    </row>
    <row r="13887" spans="1:13" x14ac:dyDescent="0.3">
      <c r="A13887" s="18">
        <v>13885</v>
      </c>
      <c r="B13887" s="18">
        <f t="shared" si="434"/>
        <v>2022</v>
      </c>
      <c r="C13887" s="17">
        <v>44866</v>
      </c>
      <c r="D13887" s="18" t="s">
        <v>314</v>
      </c>
      <c r="E13887" s="18" t="s">
        <v>322</v>
      </c>
      <c r="F13887" s="18" t="str">
        <f t="shared" si="433"/>
        <v>Paxton-Total Volumetric Charge-44866</v>
      </c>
      <c r="G13887" s="11" t="s">
        <v>131</v>
      </c>
      <c r="H13887" s="11" t="s">
        <v>55</v>
      </c>
      <c r="I13887" s="11" t="s">
        <v>55</v>
      </c>
      <c r="J13887" s="11" t="s">
        <v>55</v>
      </c>
      <c r="K13887" s="11" t="str">
        <f>IFERROR(INDEX('EDC Component Dictionary'!$C$5:$C$37,MATCH('Rates Database'!J13887,'EDC Component Dictionary'!$B$5:$B$37,0)), "Energy Supply")</f>
        <v>Energy Supply</v>
      </c>
      <c r="L13887" s="12">
        <v>0.14061999999999999</v>
      </c>
      <c r="M13887" s="12"/>
    </row>
    <row r="13888" spans="1:13" x14ac:dyDescent="0.3">
      <c r="A13888" s="18">
        <v>13886</v>
      </c>
      <c r="B13888" s="18">
        <f t="shared" si="434"/>
        <v>2022</v>
      </c>
      <c r="C13888" s="17">
        <v>44866</v>
      </c>
      <c r="D13888" s="18" t="s">
        <v>314</v>
      </c>
      <c r="E13888" s="18" t="s">
        <v>323</v>
      </c>
      <c r="F13888" s="18" t="str">
        <f t="shared" si="433"/>
        <v>Templeton-Total Volumetric Charge-44866</v>
      </c>
      <c r="G13888" s="11" t="s">
        <v>131</v>
      </c>
      <c r="H13888" s="11" t="s">
        <v>55</v>
      </c>
      <c r="I13888" s="11" t="s">
        <v>55</v>
      </c>
      <c r="J13888" s="11" t="s">
        <v>55</v>
      </c>
      <c r="K13888" s="11" t="str">
        <f>IFERROR(INDEX('EDC Component Dictionary'!$C$5:$C$37,MATCH('Rates Database'!J13888,'EDC Component Dictionary'!$B$5:$B$37,0)), "Energy Supply")</f>
        <v>Energy Supply</v>
      </c>
      <c r="L13888" s="12">
        <v>0.13513</v>
      </c>
      <c r="M13888" s="12"/>
    </row>
    <row r="13889" spans="1:13" x14ac:dyDescent="0.3">
      <c r="A13889" s="18">
        <v>13887</v>
      </c>
      <c r="B13889" s="18">
        <f t="shared" si="434"/>
        <v>2022</v>
      </c>
      <c r="C13889" s="17">
        <v>44866</v>
      </c>
      <c r="D13889" s="18" t="s">
        <v>314</v>
      </c>
      <c r="E13889" s="18" t="s">
        <v>324</v>
      </c>
      <c r="F13889" s="18" t="str">
        <f t="shared" si="433"/>
        <v>Hudson-Total Volumetric Charge-44866</v>
      </c>
      <c r="G13889" s="11" t="s">
        <v>131</v>
      </c>
      <c r="H13889" s="11" t="s">
        <v>55</v>
      </c>
      <c r="I13889" s="11" t="s">
        <v>55</v>
      </c>
      <c r="J13889" s="11" t="s">
        <v>55</v>
      </c>
      <c r="K13889" s="11" t="str">
        <f>IFERROR(INDEX('EDC Component Dictionary'!$C$5:$C$37,MATCH('Rates Database'!J13889,'EDC Component Dictionary'!$B$5:$B$37,0)), "Energy Supply")</f>
        <v>Energy Supply</v>
      </c>
      <c r="L13889" s="12">
        <v>0.127139999999999</v>
      </c>
      <c r="M13889" s="12"/>
    </row>
    <row r="13890" spans="1:13" x14ac:dyDescent="0.3">
      <c r="A13890" s="18">
        <v>13888</v>
      </c>
      <c r="B13890" s="18">
        <f t="shared" si="434"/>
        <v>2022</v>
      </c>
      <c r="C13890" s="17">
        <v>44866</v>
      </c>
      <c r="D13890" s="18" t="s">
        <v>314</v>
      </c>
      <c r="E13890" s="18" t="s">
        <v>325</v>
      </c>
      <c r="F13890" s="18" t="str">
        <f t="shared" si="433"/>
        <v>Reading-Total Volumetric Charge-44866</v>
      </c>
      <c r="G13890" s="11" t="s">
        <v>131</v>
      </c>
      <c r="H13890" s="11" t="s">
        <v>55</v>
      </c>
      <c r="I13890" s="11" t="s">
        <v>55</v>
      </c>
      <c r="J13890" s="11" t="s">
        <v>55</v>
      </c>
      <c r="K13890" s="11" t="str">
        <f>IFERROR(INDEX('EDC Component Dictionary'!$C$5:$C$37,MATCH('Rates Database'!J13890,'EDC Component Dictionary'!$B$5:$B$37,0)), "Energy Supply")</f>
        <v>Energy Supply</v>
      </c>
      <c r="L13890" s="12">
        <v>0.17191899999999999</v>
      </c>
      <c r="M13890" s="12"/>
    </row>
    <row r="13891" spans="1:13" x14ac:dyDescent="0.3">
      <c r="A13891" s="18">
        <v>13889</v>
      </c>
      <c r="B13891" s="18">
        <f t="shared" si="434"/>
        <v>2022</v>
      </c>
      <c r="C13891" s="17">
        <v>44866</v>
      </c>
      <c r="D13891" s="18" t="s">
        <v>314</v>
      </c>
      <c r="E13891" s="18" t="s">
        <v>326</v>
      </c>
      <c r="F13891" s="18" t="str">
        <f t="shared" si="433"/>
        <v>Shrewsbury-Total Volumetric Charge-44866</v>
      </c>
      <c r="G13891" s="11" t="s">
        <v>131</v>
      </c>
      <c r="H13891" s="11" t="s">
        <v>55</v>
      </c>
      <c r="I13891" s="11" t="s">
        <v>55</v>
      </c>
      <c r="J13891" s="11" t="s">
        <v>55</v>
      </c>
      <c r="K13891" s="11" t="str">
        <f>IFERROR(INDEX('EDC Component Dictionary'!$C$5:$C$37,MATCH('Rates Database'!J13891,'EDC Component Dictionary'!$B$5:$B$37,0)), "Energy Supply")</f>
        <v>Energy Supply</v>
      </c>
      <c r="L13891" s="12">
        <v>0.12820000000000001</v>
      </c>
      <c r="M13891" s="12"/>
    </row>
    <row r="13892" spans="1:13" x14ac:dyDescent="0.3">
      <c r="A13892" s="18">
        <v>13890</v>
      </c>
      <c r="B13892" s="18">
        <f t="shared" si="434"/>
        <v>2022</v>
      </c>
      <c r="C13892" s="17">
        <v>44866</v>
      </c>
      <c r="D13892" s="18" t="s">
        <v>314</v>
      </c>
      <c r="E13892" s="18" t="s">
        <v>327</v>
      </c>
      <c r="F13892" s="18" t="str">
        <f t="shared" ref="F13892:F13955" si="435">_xlfn.CONCAT(E13892,"-",J13892,"-",C13892)</f>
        <v>Ipswich-Total Volumetric Charge-44866</v>
      </c>
      <c r="G13892" s="11" t="s">
        <v>131</v>
      </c>
      <c r="H13892" s="11" t="s">
        <v>55</v>
      </c>
      <c r="I13892" s="11" t="s">
        <v>55</v>
      </c>
      <c r="J13892" s="11" t="s">
        <v>55</v>
      </c>
      <c r="K13892" s="11" t="str">
        <f>IFERROR(INDEX('EDC Component Dictionary'!$C$5:$C$37,MATCH('Rates Database'!J13892,'EDC Component Dictionary'!$B$5:$B$37,0)), "Energy Supply")</f>
        <v>Energy Supply</v>
      </c>
      <c r="L13892" s="12">
        <v>0.189</v>
      </c>
      <c r="M13892" s="12"/>
    </row>
    <row r="13893" spans="1:13" x14ac:dyDescent="0.3">
      <c r="A13893" s="18">
        <v>13891</v>
      </c>
      <c r="B13893" s="18">
        <f t="shared" si="434"/>
        <v>2022</v>
      </c>
      <c r="C13893" s="17">
        <v>44866</v>
      </c>
      <c r="D13893" s="18" t="s">
        <v>314</v>
      </c>
      <c r="E13893" s="18" t="s">
        <v>328</v>
      </c>
      <c r="F13893" s="18" t="str">
        <f t="shared" si="435"/>
        <v>Westfield-Total Volumetric Charge-44866</v>
      </c>
      <c r="G13893" s="11" t="s">
        <v>131</v>
      </c>
      <c r="H13893" s="11" t="s">
        <v>55</v>
      </c>
      <c r="I13893" s="11" t="s">
        <v>55</v>
      </c>
      <c r="J13893" s="11" t="s">
        <v>55</v>
      </c>
      <c r="K13893" s="11" t="str">
        <f>IFERROR(INDEX('EDC Component Dictionary'!$C$5:$C$37,MATCH('Rates Database'!J13893,'EDC Component Dictionary'!$B$5:$B$37,0)), "Energy Supply")</f>
        <v>Energy Supply</v>
      </c>
      <c r="L13893" s="12">
        <v>0.16300100000000001</v>
      </c>
      <c r="M13893" s="12"/>
    </row>
    <row r="13894" spans="1:13" x14ac:dyDescent="0.3">
      <c r="A13894" s="18">
        <v>13892</v>
      </c>
      <c r="B13894" s="18">
        <f t="shared" si="434"/>
        <v>2022</v>
      </c>
      <c r="C13894" s="17">
        <v>44866</v>
      </c>
      <c r="D13894" s="18" t="s">
        <v>314</v>
      </c>
      <c r="E13894" s="18" t="s">
        <v>329</v>
      </c>
      <c r="F13894" s="18" t="str">
        <f t="shared" si="435"/>
        <v>Merrimac-Total Volumetric Charge-44866</v>
      </c>
      <c r="G13894" s="11" t="s">
        <v>131</v>
      </c>
      <c r="H13894" s="11" t="s">
        <v>55</v>
      </c>
      <c r="I13894" s="11" t="s">
        <v>55</v>
      </c>
      <c r="J13894" s="11" t="s">
        <v>55</v>
      </c>
      <c r="K13894" s="11" t="str">
        <f>IFERROR(INDEX('EDC Component Dictionary'!$C$5:$C$37,MATCH('Rates Database'!J13894,'EDC Component Dictionary'!$B$5:$B$37,0)), "Energy Supply")</f>
        <v>Energy Supply</v>
      </c>
      <c r="L13894" s="12">
        <v>0.16517999999999899</v>
      </c>
      <c r="M13894" s="12"/>
    </row>
    <row r="13895" spans="1:13" x14ac:dyDescent="0.3">
      <c r="A13895" s="18">
        <v>13893</v>
      </c>
      <c r="B13895" s="18">
        <f t="shared" si="434"/>
        <v>2022</v>
      </c>
      <c r="C13895" s="17">
        <v>44866</v>
      </c>
      <c r="D13895" s="18" t="s">
        <v>314</v>
      </c>
      <c r="E13895" s="18" t="s">
        <v>330</v>
      </c>
      <c r="F13895" s="18" t="str">
        <f t="shared" si="435"/>
        <v>Chicopee-Total Volumetric Charge-44866</v>
      </c>
      <c r="G13895" s="11" t="s">
        <v>131</v>
      </c>
      <c r="H13895" s="11" t="s">
        <v>55</v>
      </c>
      <c r="I13895" s="11" t="s">
        <v>55</v>
      </c>
      <c r="J13895" s="11" t="s">
        <v>55</v>
      </c>
      <c r="K13895" s="11" t="str">
        <f>IFERROR(INDEX('EDC Component Dictionary'!$C$5:$C$37,MATCH('Rates Database'!J13895,'EDC Component Dictionary'!$B$5:$B$37,0)), "Energy Supply")</f>
        <v>Energy Supply</v>
      </c>
      <c r="L13895" s="12">
        <v>0.16386999999999999</v>
      </c>
      <c r="M13895" s="12"/>
    </row>
    <row r="13896" spans="1:13" x14ac:dyDescent="0.3">
      <c r="A13896" s="18">
        <v>13894</v>
      </c>
      <c r="B13896" s="18">
        <f t="shared" si="434"/>
        <v>2022</v>
      </c>
      <c r="C13896" s="17">
        <v>44866</v>
      </c>
      <c r="D13896" s="18" t="s">
        <v>314</v>
      </c>
      <c r="E13896" s="18" t="s">
        <v>331</v>
      </c>
      <c r="F13896" s="18" t="str">
        <f t="shared" si="435"/>
        <v>Marblehead-Total Volumetric Charge-44866</v>
      </c>
      <c r="G13896" s="11" t="s">
        <v>131</v>
      </c>
      <c r="H13896" s="11" t="s">
        <v>55</v>
      </c>
      <c r="I13896" s="11" t="s">
        <v>55</v>
      </c>
      <c r="J13896" s="11" t="s">
        <v>55</v>
      </c>
      <c r="K13896" s="11" t="str">
        <f>IFERROR(INDEX('EDC Component Dictionary'!$C$5:$C$37,MATCH('Rates Database'!J13896,'EDC Component Dictionary'!$B$5:$B$37,0)), "Energy Supply")</f>
        <v>Energy Supply</v>
      </c>
      <c r="L13896" s="12">
        <v>0.23250000000000001</v>
      </c>
      <c r="M13896" s="12"/>
    </row>
    <row r="13897" spans="1:13" x14ac:dyDescent="0.3">
      <c r="A13897" s="18">
        <v>13895</v>
      </c>
      <c r="B13897" s="18">
        <f t="shared" si="434"/>
        <v>2022</v>
      </c>
      <c r="C13897" s="17">
        <v>44866</v>
      </c>
      <c r="D13897" s="18" t="s">
        <v>314</v>
      </c>
      <c r="E13897" s="18" t="s">
        <v>332</v>
      </c>
      <c r="F13897" s="18" t="str">
        <f t="shared" si="435"/>
        <v>Hingham-Total Volumetric Charge-44866</v>
      </c>
      <c r="G13897" s="11" t="s">
        <v>131</v>
      </c>
      <c r="H13897" s="11" t="s">
        <v>55</v>
      </c>
      <c r="I13897" s="11" t="s">
        <v>55</v>
      </c>
      <c r="J13897" s="11" t="s">
        <v>55</v>
      </c>
      <c r="K13897" s="11" t="str">
        <f>IFERROR(INDEX('EDC Component Dictionary'!$C$5:$C$37,MATCH('Rates Database'!J13897,'EDC Component Dictionary'!$B$5:$B$37,0)), "Energy Supply")</f>
        <v>Energy Supply</v>
      </c>
      <c r="L13897" s="12">
        <v>0.18080399999999999</v>
      </c>
      <c r="M13897" s="12"/>
    </row>
    <row r="13898" spans="1:13" x14ac:dyDescent="0.3">
      <c r="A13898" s="18">
        <v>13896</v>
      </c>
      <c r="B13898" s="18">
        <f t="shared" si="434"/>
        <v>2022</v>
      </c>
      <c r="C13898" s="17">
        <v>44866</v>
      </c>
      <c r="D13898" s="18" t="s">
        <v>314</v>
      </c>
      <c r="E13898" s="18" t="s">
        <v>333</v>
      </c>
      <c r="F13898" s="18" t="str">
        <f t="shared" si="435"/>
        <v>South Hadley-Total Volumetric Charge-44866</v>
      </c>
      <c r="G13898" s="11" t="s">
        <v>131</v>
      </c>
      <c r="H13898" s="11" t="s">
        <v>55</v>
      </c>
      <c r="I13898" s="11" t="s">
        <v>55</v>
      </c>
      <c r="J13898" s="11" t="s">
        <v>55</v>
      </c>
      <c r="K13898" s="11" t="str">
        <f>IFERROR(INDEX('EDC Component Dictionary'!$C$5:$C$37,MATCH('Rates Database'!J13898,'EDC Component Dictionary'!$B$5:$B$37,0)), "Energy Supply")</f>
        <v>Energy Supply</v>
      </c>
      <c r="L13898" s="12">
        <v>0.17971519999999999</v>
      </c>
      <c r="M13898" s="12"/>
    </row>
    <row r="13899" spans="1:13" x14ac:dyDescent="0.3">
      <c r="A13899" s="18">
        <v>13897</v>
      </c>
      <c r="B13899" s="18">
        <f t="shared" si="434"/>
        <v>2022</v>
      </c>
      <c r="C13899" s="17">
        <v>44866</v>
      </c>
      <c r="D13899" s="18" t="s">
        <v>314</v>
      </c>
      <c r="E13899" s="18" t="s">
        <v>334</v>
      </c>
      <c r="F13899" s="18" t="str">
        <f t="shared" si="435"/>
        <v>Georgetown-Total Volumetric Charge-44866</v>
      </c>
      <c r="G13899" s="11" t="s">
        <v>131</v>
      </c>
      <c r="H13899" s="11" t="s">
        <v>55</v>
      </c>
      <c r="I13899" s="11" t="s">
        <v>55</v>
      </c>
      <c r="J13899" s="11" t="s">
        <v>55</v>
      </c>
      <c r="K13899" s="11" t="str">
        <f>IFERROR(INDEX('EDC Component Dictionary'!$C$5:$C$37,MATCH('Rates Database'!J13899,'EDC Component Dictionary'!$B$5:$B$37,0)), "Energy Supply")</f>
        <v>Energy Supply</v>
      </c>
      <c r="L13899" s="12">
        <v>0.171295</v>
      </c>
      <c r="M13899" s="12"/>
    </row>
    <row r="13900" spans="1:13" x14ac:dyDescent="0.3">
      <c r="A13900" s="18">
        <v>13898</v>
      </c>
      <c r="B13900" s="18">
        <f t="shared" si="434"/>
        <v>2022</v>
      </c>
      <c r="C13900" s="17">
        <v>44866</v>
      </c>
      <c r="D13900" s="18" t="s">
        <v>314</v>
      </c>
      <c r="E13900" s="18" t="s">
        <v>335</v>
      </c>
      <c r="F13900" s="18" t="str">
        <f t="shared" si="435"/>
        <v>Sterling-Total Volumetric Charge-44866</v>
      </c>
      <c r="G13900" s="11" t="s">
        <v>131</v>
      </c>
      <c r="H13900" s="11" t="s">
        <v>55</v>
      </c>
      <c r="I13900" s="11" t="s">
        <v>55</v>
      </c>
      <c r="J13900" s="11" t="s">
        <v>55</v>
      </c>
      <c r="K13900" s="11" t="str">
        <f>IFERROR(INDEX('EDC Component Dictionary'!$C$5:$C$37,MATCH('Rates Database'!J13900,'EDC Component Dictionary'!$B$5:$B$37,0)), "Energy Supply")</f>
        <v>Energy Supply</v>
      </c>
      <c r="L13900" s="12">
        <v>0.16855000000000001</v>
      </c>
      <c r="M13900" s="12"/>
    </row>
    <row r="13901" spans="1:13" x14ac:dyDescent="0.3">
      <c r="A13901" s="18">
        <v>13899</v>
      </c>
      <c r="B13901" s="18">
        <f t="shared" si="434"/>
        <v>2022</v>
      </c>
      <c r="C13901" s="17">
        <v>44866</v>
      </c>
      <c r="D13901" s="18" t="s">
        <v>314</v>
      </c>
      <c r="E13901" s="18" t="s">
        <v>336</v>
      </c>
      <c r="F13901" s="18" t="str">
        <f t="shared" si="435"/>
        <v>Littleton-Total Volumetric Charge-44866</v>
      </c>
      <c r="G13901" s="11" t="s">
        <v>131</v>
      </c>
      <c r="H13901" s="11" t="s">
        <v>55</v>
      </c>
      <c r="I13901" s="11" t="s">
        <v>55</v>
      </c>
      <c r="J13901" s="11" t="s">
        <v>55</v>
      </c>
      <c r="K13901" s="11" t="str">
        <f>IFERROR(INDEX('EDC Component Dictionary'!$C$5:$C$37,MATCH('Rates Database'!J13901,'EDC Component Dictionary'!$B$5:$B$37,0)), "Energy Supply")</f>
        <v>Energy Supply</v>
      </c>
      <c r="L13901" s="12">
        <v>0.13322819999999899</v>
      </c>
      <c r="M13901" s="12"/>
    </row>
    <row r="13902" spans="1:13" x14ac:dyDescent="0.3">
      <c r="A13902" s="18">
        <v>13900</v>
      </c>
      <c r="B13902" s="18">
        <f t="shared" si="434"/>
        <v>2022</v>
      </c>
      <c r="C13902" s="17">
        <v>44866</v>
      </c>
      <c r="D13902" s="18" t="s">
        <v>314</v>
      </c>
      <c r="E13902" s="18" t="s">
        <v>337</v>
      </c>
      <c r="F13902" s="18" t="str">
        <f t="shared" si="435"/>
        <v>Boylston-Total Volumetric Charge-44866</v>
      </c>
      <c r="G13902" s="11" t="s">
        <v>131</v>
      </c>
      <c r="H13902" s="11" t="s">
        <v>55</v>
      </c>
      <c r="I13902" s="11" t="s">
        <v>55</v>
      </c>
      <c r="J13902" s="11" t="s">
        <v>55</v>
      </c>
      <c r="K13902" s="11" t="str">
        <f>IFERROR(INDEX('EDC Component Dictionary'!$C$5:$C$37,MATCH('Rates Database'!J13902,'EDC Component Dictionary'!$B$5:$B$37,0)), "Energy Supply")</f>
        <v>Energy Supply</v>
      </c>
      <c r="L13902" s="12">
        <v>0.16650000000000001</v>
      </c>
      <c r="M13902" s="12"/>
    </row>
    <row r="13903" spans="1:13" x14ac:dyDescent="0.3">
      <c r="A13903" s="18">
        <v>13901</v>
      </c>
      <c r="B13903" s="18">
        <f t="shared" si="434"/>
        <v>2022</v>
      </c>
      <c r="C13903" s="17">
        <v>44866</v>
      </c>
      <c r="D13903" s="18" t="s">
        <v>314</v>
      </c>
      <c r="E13903" s="18" t="s">
        <v>338</v>
      </c>
      <c r="F13903" s="18" t="str">
        <f t="shared" si="435"/>
        <v>Princeton-Total Volumetric Charge-44866</v>
      </c>
      <c r="G13903" s="11" t="s">
        <v>131</v>
      </c>
      <c r="H13903" s="11" t="s">
        <v>55</v>
      </c>
      <c r="I13903" s="11" t="s">
        <v>55</v>
      </c>
      <c r="J13903" s="11" t="s">
        <v>55</v>
      </c>
      <c r="K13903" s="11" t="str">
        <f>IFERROR(INDEX('EDC Component Dictionary'!$C$5:$C$37,MATCH('Rates Database'!J13903,'EDC Component Dictionary'!$B$5:$B$37,0)), "Energy Supply")</f>
        <v>Energy Supply</v>
      </c>
      <c r="L13903" s="12">
        <v>0.235124999999999</v>
      </c>
      <c r="M13903" s="12"/>
    </row>
    <row r="13904" spans="1:13" x14ac:dyDescent="0.3">
      <c r="A13904" s="18">
        <v>13902</v>
      </c>
      <c r="B13904" s="18">
        <f t="shared" si="434"/>
        <v>2022</v>
      </c>
      <c r="C13904" s="17">
        <v>44866</v>
      </c>
      <c r="D13904" s="18" t="s">
        <v>314</v>
      </c>
      <c r="E13904" s="18" t="s">
        <v>339</v>
      </c>
      <c r="F13904" s="18" t="str">
        <f t="shared" si="435"/>
        <v>Rowley-Total Volumetric Charge-44866</v>
      </c>
      <c r="G13904" s="11" t="s">
        <v>131</v>
      </c>
      <c r="H13904" s="11" t="s">
        <v>55</v>
      </c>
      <c r="I13904" s="11" t="s">
        <v>55</v>
      </c>
      <c r="J13904" s="11" t="s">
        <v>55</v>
      </c>
      <c r="K13904" s="11" t="str">
        <f>IFERROR(INDEX('EDC Component Dictionary'!$C$5:$C$37,MATCH('Rates Database'!J13904,'EDC Component Dictionary'!$B$5:$B$37,0)), "Energy Supply")</f>
        <v>Energy Supply</v>
      </c>
      <c r="L13904" s="12">
        <v>0.186</v>
      </c>
      <c r="M13904" s="12"/>
    </row>
    <row r="13905" spans="1:13" x14ac:dyDescent="0.3">
      <c r="A13905" s="18">
        <v>13903</v>
      </c>
      <c r="B13905" s="18">
        <f t="shared" si="434"/>
        <v>2022</v>
      </c>
      <c r="C13905" s="17">
        <v>44866</v>
      </c>
      <c r="D13905" s="18" t="s">
        <v>314</v>
      </c>
      <c r="E13905" s="18" t="s">
        <v>340</v>
      </c>
      <c r="F13905" s="18" t="str">
        <f t="shared" si="435"/>
        <v>Wakefield-Total Volumetric Charge-44866</v>
      </c>
      <c r="G13905" s="11" t="s">
        <v>131</v>
      </c>
      <c r="H13905" s="11" t="s">
        <v>55</v>
      </c>
      <c r="I13905" s="11" t="s">
        <v>55</v>
      </c>
      <c r="J13905" s="11" t="s">
        <v>55</v>
      </c>
      <c r="K13905" s="11" t="str">
        <f>IFERROR(INDEX('EDC Component Dictionary'!$C$5:$C$37,MATCH('Rates Database'!J13905,'EDC Component Dictionary'!$B$5:$B$37,0)), "Energy Supply")</f>
        <v>Energy Supply</v>
      </c>
      <c r="L13905" s="12">
        <v>0.19632999999999901</v>
      </c>
      <c r="M13905" s="12"/>
    </row>
    <row r="13906" spans="1:13" x14ac:dyDescent="0.3">
      <c r="A13906" s="18">
        <v>13904</v>
      </c>
      <c r="B13906" s="18">
        <f t="shared" si="434"/>
        <v>2022</v>
      </c>
      <c r="C13906" s="17">
        <v>44866</v>
      </c>
      <c r="D13906" s="18" t="s">
        <v>314</v>
      </c>
      <c r="E13906" s="18" t="s">
        <v>341</v>
      </c>
      <c r="F13906" s="18" t="str">
        <f t="shared" si="435"/>
        <v>Hull-Total Volumetric Charge-44866</v>
      </c>
      <c r="G13906" s="11" t="s">
        <v>131</v>
      </c>
      <c r="H13906" s="11" t="s">
        <v>55</v>
      </c>
      <c r="I13906" s="11" t="s">
        <v>55</v>
      </c>
      <c r="J13906" s="11" t="s">
        <v>55</v>
      </c>
      <c r="K13906" s="11" t="str">
        <f>IFERROR(INDEX('EDC Component Dictionary'!$C$5:$C$37,MATCH('Rates Database'!J13906,'EDC Component Dictionary'!$B$5:$B$37,0)), "Energy Supply")</f>
        <v>Energy Supply</v>
      </c>
      <c r="L13906" s="12">
        <v>0.198599999999999</v>
      </c>
      <c r="M13906" s="12"/>
    </row>
    <row r="13907" spans="1:13" x14ac:dyDescent="0.3">
      <c r="A13907" s="18">
        <v>13905</v>
      </c>
      <c r="B13907" s="18">
        <f t="shared" si="434"/>
        <v>2022</v>
      </c>
      <c r="C13907" s="17">
        <v>44866</v>
      </c>
      <c r="D13907" s="18" t="s">
        <v>314</v>
      </c>
      <c r="E13907" s="18" t="s">
        <v>342</v>
      </c>
      <c r="F13907" s="18" t="str">
        <f t="shared" si="435"/>
        <v>North Attleborough-Total Volumetric Charge-44866</v>
      </c>
      <c r="G13907" s="11" t="s">
        <v>131</v>
      </c>
      <c r="H13907" s="11" t="s">
        <v>55</v>
      </c>
      <c r="I13907" s="11" t="s">
        <v>55</v>
      </c>
      <c r="J13907" s="11" t="s">
        <v>55</v>
      </c>
      <c r="K13907" s="11" t="str">
        <f>IFERROR(INDEX('EDC Component Dictionary'!$C$5:$C$37,MATCH('Rates Database'!J13907,'EDC Component Dictionary'!$B$5:$B$37,0)), "Energy Supply")</f>
        <v>Energy Supply</v>
      </c>
      <c r="L13907" s="12">
        <v>0.14615999999999901</v>
      </c>
      <c r="M13907" s="12"/>
    </row>
    <row r="13908" spans="1:13" x14ac:dyDescent="0.3">
      <c r="A13908" s="18">
        <v>13906</v>
      </c>
      <c r="B13908" s="18">
        <f t="shared" si="434"/>
        <v>2022</v>
      </c>
      <c r="C13908" s="17">
        <v>44866</v>
      </c>
      <c r="D13908" s="18" t="s">
        <v>314</v>
      </c>
      <c r="E13908" s="18" t="s">
        <v>343</v>
      </c>
      <c r="F13908" s="18" t="str">
        <f t="shared" si="435"/>
        <v>Holden-Total Volumetric Charge-44866</v>
      </c>
      <c r="G13908" s="11" t="s">
        <v>131</v>
      </c>
      <c r="H13908" s="11" t="s">
        <v>55</v>
      </c>
      <c r="I13908" s="11" t="s">
        <v>55</v>
      </c>
      <c r="J13908" s="11" t="s">
        <v>55</v>
      </c>
      <c r="K13908" s="11" t="str">
        <f>IFERROR(INDEX('EDC Component Dictionary'!$C$5:$C$37,MATCH('Rates Database'!J13908,'EDC Component Dictionary'!$B$5:$B$37,0)), "Energy Supply")</f>
        <v>Energy Supply</v>
      </c>
      <c r="L13908" s="12">
        <v>0.174869999999999</v>
      </c>
      <c r="M13908" s="12"/>
    </row>
    <row r="13909" spans="1:13" x14ac:dyDescent="0.3">
      <c r="A13909" s="18">
        <v>13907</v>
      </c>
      <c r="B13909" s="18">
        <f t="shared" si="434"/>
        <v>2022</v>
      </c>
      <c r="C13909" s="17">
        <v>44866</v>
      </c>
      <c r="D13909" s="18" t="s">
        <v>314</v>
      </c>
      <c r="E13909" s="18" t="s">
        <v>344</v>
      </c>
      <c r="F13909" s="18" t="str">
        <f t="shared" si="435"/>
        <v>Norwood-Total Volumetric Charge-44866</v>
      </c>
      <c r="G13909" s="11" t="s">
        <v>131</v>
      </c>
      <c r="H13909" s="11" t="s">
        <v>55</v>
      </c>
      <c r="I13909" s="11" t="s">
        <v>55</v>
      </c>
      <c r="J13909" s="11" t="s">
        <v>55</v>
      </c>
      <c r="K13909" s="11" t="str">
        <f>IFERROR(INDEX('EDC Component Dictionary'!$C$5:$C$37,MATCH('Rates Database'!J13909,'EDC Component Dictionary'!$B$5:$B$37,0)), "Energy Supply")</f>
        <v>Energy Supply</v>
      </c>
      <c r="L13909" s="12">
        <v>0.15742999999999999</v>
      </c>
      <c r="M13909" s="12"/>
    </row>
    <row r="13910" spans="1:13" x14ac:dyDescent="0.3">
      <c r="A13910" s="18">
        <v>13908</v>
      </c>
      <c r="B13910" s="18">
        <f t="shared" ref="B13910:B13973" si="436">YEAR(C13910)</f>
        <v>2022</v>
      </c>
      <c r="C13910" s="17">
        <v>44866</v>
      </c>
      <c r="D13910" s="18" t="s">
        <v>314</v>
      </c>
      <c r="E13910" s="18" t="s">
        <v>345</v>
      </c>
      <c r="F13910" s="18" t="str">
        <f t="shared" si="435"/>
        <v>Russell-Total Volumetric Charge-44866</v>
      </c>
      <c r="G13910" s="11" t="s">
        <v>131</v>
      </c>
      <c r="H13910" s="11" t="s">
        <v>55</v>
      </c>
      <c r="I13910" s="11" t="s">
        <v>55</v>
      </c>
      <c r="J13910" s="11" t="s">
        <v>55</v>
      </c>
      <c r="K13910" s="11" t="str">
        <f>IFERROR(INDEX('EDC Component Dictionary'!$C$5:$C$37,MATCH('Rates Database'!J13910,'EDC Component Dictionary'!$B$5:$B$37,0)), "Energy Supply")</f>
        <v>Energy Supply</v>
      </c>
      <c r="L13910" s="12">
        <v>0.17399999999999999</v>
      </c>
      <c r="M13910" s="12"/>
    </row>
    <row r="13911" spans="1:13" x14ac:dyDescent="0.3">
      <c r="A13911" s="18">
        <v>13909</v>
      </c>
      <c r="B13911" s="18">
        <f t="shared" si="436"/>
        <v>2022</v>
      </c>
      <c r="C13911" s="17">
        <v>44866</v>
      </c>
      <c r="D13911" s="18" t="s">
        <v>314</v>
      </c>
      <c r="E13911" s="18" t="s">
        <v>346</v>
      </c>
      <c r="F13911" s="18" t="str">
        <f t="shared" si="435"/>
        <v>Chester-Total Volumetric Charge-44866</v>
      </c>
      <c r="G13911" s="11" t="s">
        <v>131</v>
      </c>
      <c r="H13911" s="11" t="s">
        <v>55</v>
      </c>
      <c r="I13911" s="11" t="s">
        <v>55</v>
      </c>
      <c r="J13911" s="11" t="s">
        <v>55</v>
      </c>
      <c r="K13911" s="11" t="str">
        <f>IFERROR(INDEX('EDC Component Dictionary'!$C$5:$C$37,MATCH('Rates Database'!J13911,'EDC Component Dictionary'!$B$5:$B$37,0)), "Energy Supply")</f>
        <v>Energy Supply</v>
      </c>
      <c r="L13911" s="12">
        <v>0.27511049999999898</v>
      </c>
      <c r="M13911" s="12"/>
    </row>
    <row r="13912" spans="1:13" x14ac:dyDescent="0.3">
      <c r="A13912" s="18">
        <v>13910</v>
      </c>
      <c r="B13912" s="18">
        <f t="shared" si="436"/>
        <v>2020</v>
      </c>
      <c r="C13912" s="17">
        <v>44105</v>
      </c>
      <c r="D13912" s="18" t="s">
        <v>314</v>
      </c>
      <c r="E13912" s="18" t="s">
        <v>315</v>
      </c>
      <c r="F13912" s="18" t="str">
        <f t="shared" si="435"/>
        <v>Holyoke-Total Volumetric Charge-44105</v>
      </c>
      <c r="G13912" s="11" t="s">
        <v>131</v>
      </c>
      <c r="H13912" s="11" t="s">
        <v>55</v>
      </c>
      <c r="I13912" s="11" t="s">
        <v>55</v>
      </c>
      <c r="J13912" s="11" t="s">
        <v>55</v>
      </c>
      <c r="K13912" s="11" t="str">
        <f>IFERROR(INDEX('EDC Component Dictionary'!$C$5:$C$37,MATCH('Rates Database'!J13912,'EDC Component Dictionary'!$B$5:$B$37,0)), "Energy Supply")</f>
        <v>Energy Supply</v>
      </c>
      <c r="L13912" s="12">
        <v>0.12479</v>
      </c>
      <c r="M13912" s="12"/>
    </row>
    <row r="13913" spans="1:13" x14ac:dyDescent="0.3">
      <c r="A13913" s="18">
        <v>13911</v>
      </c>
      <c r="B13913" s="18">
        <f t="shared" si="436"/>
        <v>2020</v>
      </c>
      <c r="C13913" s="17">
        <v>44105</v>
      </c>
      <c r="D13913" s="18" t="s">
        <v>314</v>
      </c>
      <c r="E13913" s="18" t="s">
        <v>316</v>
      </c>
      <c r="F13913" s="18" t="str">
        <f t="shared" si="435"/>
        <v>West Boylston-Total Volumetric Charge-44105</v>
      </c>
      <c r="G13913" s="11" t="s">
        <v>131</v>
      </c>
      <c r="H13913" s="11" t="s">
        <v>55</v>
      </c>
      <c r="I13913" s="11" t="s">
        <v>55</v>
      </c>
      <c r="J13913" s="11" t="s">
        <v>55</v>
      </c>
      <c r="K13913" s="11" t="str">
        <f>IFERROR(INDEX('EDC Component Dictionary'!$C$5:$C$37,MATCH('Rates Database'!J13913,'EDC Component Dictionary'!$B$5:$B$37,0)), "Energy Supply")</f>
        <v>Energy Supply</v>
      </c>
      <c r="L13913" s="12">
        <v>0.12565999999999899</v>
      </c>
      <c r="M13913" s="12"/>
    </row>
    <row r="13914" spans="1:13" x14ac:dyDescent="0.3">
      <c r="A13914" s="18">
        <v>13912</v>
      </c>
      <c r="B13914" s="18">
        <f t="shared" si="436"/>
        <v>2020</v>
      </c>
      <c r="C13914" s="17">
        <v>44105</v>
      </c>
      <c r="D13914" s="18" t="s">
        <v>314</v>
      </c>
      <c r="E13914" s="18" t="s">
        <v>317</v>
      </c>
      <c r="F13914" s="18" t="str">
        <f t="shared" si="435"/>
        <v>Danvers-Total Volumetric Charge-44105</v>
      </c>
      <c r="G13914" s="11" t="s">
        <v>131</v>
      </c>
      <c r="H13914" s="11" t="s">
        <v>55</v>
      </c>
      <c r="I13914" s="11" t="s">
        <v>55</v>
      </c>
      <c r="J13914" s="11" t="s">
        <v>55</v>
      </c>
      <c r="K13914" s="11" t="str">
        <f>IFERROR(INDEX('EDC Component Dictionary'!$C$5:$C$37,MATCH('Rates Database'!J13914,'EDC Component Dictionary'!$B$5:$B$37,0)), "Energy Supply")</f>
        <v>Energy Supply</v>
      </c>
      <c r="L13914" s="12">
        <v>0.13128999999999999</v>
      </c>
      <c r="M13914" s="12"/>
    </row>
    <row r="13915" spans="1:13" x14ac:dyDescent="0.3">
      <c r="A13915" s="18">
        <v>13913</v>
      </c>
      <c r="B13915" s="18">
        <f t="shared" si="436"/>
        <v>2020</v>
      </c>
      <c r="C13915" s="17">
        <v>44105</v>
      </c>
      <c r="D13915" s="18" t="s">
        <v>314</v>
      </c>
      <c r="E13915" s="18" t="s">
        <v>318</v>
      </c>
      <c r="F13915" s="18" t="str">
        <f t="shared" si="435"/>
        <v>Peabody-Total Volumetric Charge-44105</v>
      </c>
      <c r="G13915" s="11" t="s">
        <v>131</v>
      </c>
      <c r="H13915" s="11" t="s">
        <v>55</v>
      </c>
      <c r="I13915" s="11" t="s">
        <v>55</v>
      </c>
      <c r="J13915" s="11" t="s">
        <v>55</v>
      </c>
      <c r="K13915" s="11" t="str">
        <f>IFERROR(INDEX('EDC Component Dictionary'!$C$5:$C$37,MATCH('Rates Database'!J13915,'EDC Component Dictionary'!$B$5:$B$37,0)), "Energy Supply")</f>
        <v>Energy Supply</v>
      </c>
      <c r="L13915" s="12">
        <v>9.8669999999999994E-2</v>
      </c>
      <c r="M13915" s="12"/>
    </row>
    <row r="13916" spans="1:13" x14ac:dyDescent="0.3">
      <c r="A13916" s="18">
        <v>13914</v>
      </c>
      <c r="B13916" s="18">
        <f t="shared" si="436"/>
        <v>2020</v>
      </c>
      <c r="C13916" s="17">
        <v>44105</v>
      </c>
      <c r="D13916" s="18" t="s">
        <v>314</v>
      </c>
      <c r="E13916" s="18" t="s">
        <v>319</v>
      </c>
      <c r="F13916" s="18" t="str">
        <f t="shared" si="435"/>
        <v>Ashburnham-Total Volumetric Charge-44105</v>
      </c>
      <c r="G13916" s="11" t="s">
        <v>131</v>
      </c>
      <c r="H13916" s="11" t="s">
        <v>55</v>
      </c>
      <c r="I13916" s="11" t="s">
        <v>55</v>
      </c>
      <c r="J13916" s="11" t="s">
        <v>55</v>
      </c>
      <c r="K13916" s="11" t="str">
        <f>IFERROR(INDEX('EDC Component Dictionary'!$C$5:$C$37,MATCH('Rates Database'!J13916,'EDC Component Dictionary'!$B$5:$B$37,0)), "Energy Supply")</f>
        <v>Energy Supply</v>
      </c>
      <c r="L13916" s="12">
        <v>0.13869999999999999</v>
      </c>
      <c r="M13916" s="12"/>
    </row>
    <row r="13917" spans="1:13" x14ac:dyDescent="0.3">
      <c r="A13917" s="18">
        <v>13915</v>
      </c>
      <c r="B13917" s="18">
        <f t="shared" si="436"/>
        <v>2020</v>
      </c>
      <c r="C13917" s="17">
        <v>44105</v>
      </c>
      <c r="D13917" s="18" t="s">
        <v>314</v>
      </c>
      <c r="E13917" s="18" t="s">
        <v>320</v>
      </c>
      <c r="F13917" s="18" t="str">
        <f t="shared" si="435"/>
        <v>Mansfield-Total Volumetric Charge-44105</v>
      </c>
      <c r="G13917" s="11" t="s">
        <v>131</v>
      </c>
      <c r="H13917" s="11" t="s">
        <v>55</v>
      </c>
      <c r="I13917" s="11" t="s">
        <v>55</v>
      </c>
      <c r="J13917" s="11" t="s">
        <v>55</v>
      </c>
      <c r="K13917" s="11" t="str">
        <f>IFERROR(INDEX('EDC Component Dictionary'!$C$5:$C$37,MATCH('Rates Database'!J13917,'EDC Component Dictionary'!$B$5:$B$37,0)), "Energy Supply")</f>
        <v>Energy Supply</v>
      </c>
      <c r="L13917" s="12">
        <v>0.10235999999999899</v>
      </c>
      <c r="M13917" s="12"/>
    </row>
    <row r="13918" spans="1:13" x14ac:dyDescent="0.3">
      <c r="A13918" s="18">
        <v>13916</v>
      </c>
      <c r="B13918" s="18">
        <f t="shared" si="436"/>
        <v>2020</v>
      </c>
      <c r="C13918" s="17">
        <v>44105</v>
      </c>
      <c r="D13918" s="18" t="s">
        <v>314</v>
      </c>
      <c r="E13918" s="18" t="s">
        <v>321</v>
      </c>
      <c r="F13918" s="18" t="str">
        <f t="shared" si="435"/>
        <v>Braintree-Total Volumetric Charge-44105</v>
      </c>
      <c r="G13918" s="11" t="s">
        <v>131</v>
      </c>
      <c r="H13918" s="11" t="s">
        <v>55</v>
      </c>
      <c r="I13918" s="11" t="s">
        <v>55</v>
      </c>
      <c r="J13918" s="11" t="s">
        <v>55</v>
      </c>
      <c r="K13918" s="11" t="str">
        <f>IFERROR(INDEX('EDC Component Dictionary'!$C$5:$C$37,MATCH('Rates Database'!J13918,'EDC Component Dictionary'!$B$5:$B$37,0)), "Energy Supply")</f>
        <v>Energy Supply</v>
      </c>
      <c r="L13918" s="12">
        <v>0.13549899999999901</v>
      </c>
      <c r="M13918" s="12"/>
    </row>
    <row r="13919" spans="1:13" x14ac:dyDescent="0.3">
      <c r="A13919" s="18">
        <v>13917</v>
      </c>
      <c r="B13919" s="18">
        <f t="shared" si="436"/>
        <v>2020</v>
      </c>
      <c r="C13919" s="17">
        <v>44105</v>
      </c>
      <c r="D13919" s="18" t="s">
        <v>314</v>
      </c>
      <c r="E13919" s="18" t="s">
        <v>322</v>
      </c>
      <c r="F13919" s="18" t="str">
        <f t="shared" si="435"/>
        <v>Paxton-Total Volumetric Charge-44105</v>
      </c>
      <c r="G13919" s="11" t="s">
        <v>131</v>
      </c>
      <c r="H13919" s="11" t="s">
        <v>55</v>
      </c>
      <c r="I13919" s="11" t="s">
        <v>55</v>
      </c>
      <c r="J13919" s="11" t="s">
        <v>55</v>
      </c>
      <c r="K13919" s="11" t="str">
        <f>IFERROR(INDEX('EDC Component Dictionary'!$C$5:$C$37,MATCH('Rates Database'!J13919,'EDC Component Dictionary'!$B$5:$B$37,0)), "Energy Supply")</f>
        <v>Energy Supply</v>
      </c>
      <c r="L13919" s="12">
        <v>0.12562000000000001</v>
      </c>
      <c r="M13919" s="12"/>
    </row>
    <row r="13920" spans="1:13" x14ac:dyDescent="0.3">
      <c r="A13920" s="18">
        <v>13918</v>
      </c>
      <c r="B13920" s="18">
        <f t="shared" si="436"/>
        <v>2020</v>
      </c>
      <c r="C13920" s="17">
        <v>44105</v>
      </c>
      <c r="D13920" s="18" t="s">
        <v>314</v>
      </c>
      <c r="E13920" s="18" t="s">
        <v>323</v>
      </c>
      <c r="F13920" s="18" t="str">
        <f t="shared" si="435"/>
        <v>Templeton-Total Volumetric Charge-44105</v>
      </c>
      <c r="G13920" s="11" t="s">
        <v>131</v>
      </c>
      <c r="H13920" s="11" t="s">
        <v>55</v>
      </c>
      <c r="I13920" s="11" t="s">
        <v>55</v>
      </c>
      <c r="J13920" s="11" t="s">
        <v>55</v>
      </c>
      <c r="K13920" s="11" t="str">
        <f>IFERROR(INDEX('EDC Component Dictionary'!$C$5:$C$37,MATCH('Rates Database'!J13920,'EDC Component Dictionary'!$B$5:$B$37,0)), "Energy Supply")</f>
        <v>Energy Supply</v>
      </c>
      <c r="L13920" s="12">
        <v>0.11414000000000001</v>
      </c>
      <c r="M13920" s="12"/>
    </row>
    <row r="13921" spans="1:13" x14ac:dyDescent="0.3">
      <c r="A13921" s="18">
        <v>13919</v>
      </c>
      <c r="B13921" s="18">
        <f t="shared" si="436"/>
        <v>2020</v>
      </c>
      <c r="C13921" s="17">
        <v>44105</v>
      </c>
      <c r="D13921" s="18" t="s">
        <v>314</v>
      </c>
      <c r="E13921" s="18" t="s">
        <v>324</v>
      </c>
      <c r="F13921" s="18" t="str">
        <f t="shared" si="435"/>
        <v>Hudson-Total Volumetric Charge-44105</v>
      </c>
      <c r="G13921" s="11" t="s">
        <v>131</v>
      </c>
      <c r="H13921" s="11" t="s">
        <v>55</v>
      </c>
      <c r="I13921" s="11" t="s">
        <v>55</v>
      </c>
      <c r="J13921" s="11" t="s">
        <v>55</v>
      </c>
      <c r="K13921" s="11" t="str">
        <f>IFERROR(INDEX('EDC Component Dictionary'!$C$5:$C$37,MATCH('Rates Database'!J13921,'EDC Component Dictionary'!$B$5:$B$37,0)), "Energy Supply")</f>
        <v>Energy Supply</v>
      </c>
      <c r="L13921" s="12">
        <v>0.119389999999999</v>
      </c>
      <c r="M13921" s="12"/>
    </row>
    <row r="13922" spans="1:13" x14ac:dyDescent="0.3">
      <c r="A13922" s="18">
        <v>13920</v>
      </c>
      <c r="B13922" s="18">
        <f t="shared" si="436"/>
        <v>2020</v>
      </c>
      <c r="C13922" s="17">
        <v>44105</v>
      </c>
      <c r="D13922" s="18" t="s">
        <v>314</v>
      </c>
      <c r="E13922" s="18" t="s">
        <v>325</v>
      </c>
      <c r="F13922" s="18" t="str">
        <f t="shared" si="435"/>
        <v>Reading-Total Volumetric Charge-44105</v>
      </c>
      <c r="G13922" s="11" t="s">
        <v>131</v>
      </c>
      <c r="H13922" s="11" t="s">
        <v>55</v>
      </c>
      <c r="I13922" s="11" t="s">
        <v>55</v>
      </c>
      <c r="J13922" s="11" t="s">
        <v>55</v>
      </c>
      <c r="K13922" s="11" t="str">
        <f>IFERROR(INDEX('EDC Component Dictionary'!$C$5:$C$37,MATCH('Rates Database'!J13922,'EDC Component Dictionary'!$B$5:$B$37,0)), "Energy Supply")</f>
        <v>Energy Supply</v>
      </c>
      <c r="L13922" s="12">
        <v>0.14239349999999901</v>
      </c>
      <c r="M13922" s="12"/>
    </row>
    <row r="13923" spans="1:13" x14ac:dyDescent="0.3">
      <c r="A13923" s="18">
        <v>13921</v>
      </c>
      <c r="B13923" s="18">
        <f t="shared" si="436"/>
        <v>2020</v>
      </c>
      <c r="C13923" s="17">
        <v>44105</v>
      </c>
      <c r="D13923" s="18" t="s">
        <v>314</v>
      </c>
      <c r="E13923" s="18" t="s">
        <v>326</v>
      </c>
      <c r="F13923" s="18" t="str">
        <f t="shared" si="435"/>
        <v>Shrewsbury-Total Volumetric Charge-44105</v>
      </c>
      <c r="G13923" s="11" t="s">
        <v>131</v>
      </c>
      <c r="H13923" s="11" t="s">
        <v>55</v>
      </c>
      <c r="I13923" s="11" t="s">
        <v>55</v>
      </c>
      <c r="J13923" s="11" t="s">
        <v>55</v>
      </c>
      <c r="K13923" s="11" t="str">
        <f>IFERROR(INDEX('EDC Component Dictionary'!$C$5:$C$37,MATCH('Rates Database'!J13923,'EDC Component Dictionary'!$B$5:$B$37,0)), "Energy Supply")</f>
        <v>Energy Supply</v>
      </c>
      <c r="L13923" s="12">
        <v>0.11516</v>
      </c>
      <c r="M13923" s="12"/>
    </row>
    <row r="13924" spans="1:13" x14ac:dyDescent="0.3">
      <c r="A13924" s="18">
        <v>13922</v>
      </c>
      <c r="B13924" s="18">
        <f t="shared" si="436"/>
        <v>2020</v>
      </c>
      <c r="C13924" s="17">
        <v>44105</v>
      </c>
      <c r="D13924" s="18" t="s">
        <v>314</v>
      </c>
      <c r="E13924" s="18" t="s">
        <v>327</v>
      </c>
      <c r="F13924" s="18" t="str">
        <f t="shared" si="435"/>
        <v>Ipswich-Total Volumetric Charge-44105</v>
      </c>
      <c r="G13924" s="11" t="s">
        <v>131</v>
      </c>
      <c r="H13924" s="11" t="s">
        <v>55</v>
      </c>
      <c r="I13924" s="11" t="s">
        <v>55</v>
      </c>
      <c r="J13924" s="11" t="s">
        <v>55</v>
      </c>
      <c r="K13924" s="11" t="str">
        <f>IFERROR(INDEX('EDC Component Dictionary'!$C$5:$C$37,MATCH('Rates Database'!J13924,'EDC Component Dictionary'!$B$5:$B$37,0)), "Energy Supply")</f>
        <v>Energy Supply</v>
      </c>
      <c r="L13924" s="12">
        <v>0.13800000000000001</v>
      </c>
      <c r="M13924" s="12"/>
    </row>
    <row r="13925" spans="1:13" x14ac:dyDescent="0.3">
      <c r="A13925" s="18">
        <v>13923</v>
      </c>
      <c r="B13925" s="18">
        <f t="shared" si="436"/>
        <v>2020</v>
      </c>
      <c r="C13925" s="17">
        <v>44105</v>
      </c>
      <c r="D13925" s="18" t="s">
        <v>314</v>
      </c>
      <c r="E13925" s="18" t="s">
        <v>328</v>
      </c>
      <c r="F13925" s="18" t="str">
        <f t="shared" si="435"/>
        <v>Westfield-Total Volumetric Charge-44105</v>
      </c>
      <c r="G13925" s="11" t="s">
        <v>131</v>
      </c>
      <c r="H13925" s="11" t="s">
        <v>55</v>
      </c>
      <c r="I13925" s="11" t="s">
        <v>55</v>
      </c>
      <c r="J13925" s="11" t="s">
        <v>55</v>
      </c>
      <c r="K13925" s="11" t="str">
        <f>IFERROR(INDEX('EDC Component Dictionary'!$C$5:$C$37,MATCH('Rates Database'!J13925,'EDC Component Dictionary'!$B$5:$B$37,0)), "Energy Supply")</f>
        <v>Energy Supply</v>
      </c>
      <c r="L13925" s="12">
        <v>0.120935</v>
      </c>
      <c r="M13925" s="12"/>
    </row>
    <row r="13926" spans="1:13" x14ac:dyDescent="0.3">
      <c r="A13926" s="18">
        <v>13924</v>
      </c>
      <c r="B13926" s="18">
        <f t="shared" si="436"/>
        <v>2020</v>
      </c>
      <c r="C13926" s="17">
        <v>44105</v>
      </c>
      <c r="D13926" s="18" t="s">
        <v>314</v>
      </c>
      <c r="E13926" s="18" t="s">
        <v>329</v>
      </c>
      <c r="F13926" s="18" t="str">
        <f t="shared" si="435"/>
        <v>Merrimac-Total Volumetric Charge-44105</v>
      </c>
      <c r="G13926" s="11" t="s">
        <v>131</v>
      </c>
      <c r="H13926" s="11" t="s">
        <v>55</v>
      </c>
      <c r="I13926" s="11" t="s">
        <v>55</v>
      </c>
      <c r="J13926" s="11" t="s">
        <v>55</v>
      </c>
      <c r="K13926" s="11" t="str">
        <f>IFERROR(INDEX('EDC Component Dictionary'!$C$5:$C$37,MATCH('Rates Database'!J13926,'EDC Component Dictionary'!$B$5:$B$37,0)), "Energy Supply")</f>
        <v>Energy Supply</v>
      </c>
      <c r="L13926" s="12">
        <v>0.16517999999999899</v>
      </c>
      <c r="M13926" s="12"/>
    </row>
    <row r="13927" spans="1:13" x14ac:dyDescent="0.3">
      <c r="A13927" s="18">
        <v>13925</v>
      </c>
      <c r="B13927" s="18">
        <f t="shared" si="436"/>
        <v>2020</v>
      </c>
      <c r="C13927" s="17">
        <v>44105</v>
      </c>
      <c r="D13927" s="18" t="s">
        <v>314</v>
      </c>
      <c r="E13927" s="18" t="s">
        <v>330</v>
      </c>
      <c r="F13927" s="18" t="str">
        <f t="shared" si="435"/>
        <v>Chicopee-Total Volumetric Charge-44105</v>
      </c>
      <c r="G13927" s="11" t="s">
        <v>131</v>
      </c>
      <c r="H13927" s="11" t="s">
        <v>55</v>
      </c>
      <c r="I13927" s="11" t="s">
        <v>55</v>
      </c>
      <c r="J13927" s="11" t="s">
        <v>55</v>
      </c>
      <c r="K13927" s="11" t="str">
        <f>IFERROR(INDEX('EDC Component Dictionary'!$C$5:$C$37,MATCH('Rates Database'!J13927,'EDC Component Dictionary'!$B$5:$B$37,0)), "Energy Supply")</f>
        <v>Energy Supply</v>
      </c>
      <c r="L13927" s="12">
        <v>0.119349999999999</v>
      </c>
      <c r="M13927" s="12"/>
    </row>
    <row r="13928" spans="1:13" x14ac:dyDescent="0.3">
      <c r="A13928" s="18">
        <v>13926</v>
      </c>
      <c r="B13928" s="18">
        <f t="shared" si="436"/>
        <v>2020</v>
      </c>
      <c r="C13928" s="17">
        <v>44105</v>
      </c>
      <c r="D13928" s="18" t="s">
        <v>314</v>
      </c>
      <c r="E13928" s="18" t="s">
        <v>331</v>
      </c>
      <c r="F13928" s="18" t="str">
        <f t="shared" si="435"/>
        <v>Marblehead-Total Volumetric Charge-44105</v>
      </c>
      <c r="G13928" s="11" t="s">
        <v>131</v>
      </c>
      <c r="H13928" s="11" t="s">
        <v>55</v>
      </c>
      <c r="I13928" s="11" t="s">
        <v>55</v>
      </c>
      <c r="J13928" s="11" t="s">
        <v>55</v>
      </c>
      <c r="K13928" s="11" t="str">
        <f>IFERROR(INDEX('EDC Component Dictionary'!$C$5:$C$37,MATCH('Rates Database'!J13928,'EDC Component Dictionary'!$B$5:$B$37,0)), "Energy Supply")</f>
        <v>Energy Supply</v>
      </c>
      <c r="L13928" s="12">
        <v>0.17349999999999999</v>
      </c>
      <c r="M13928" s="12"/>
    </row>
    <row r="13929" spans="1:13" x14ac:dyDescent="0.3">
      <c r="A13929" s="18">
        <v>13927</v>
      </c>
      <c r="B13929" s="18">
        <f t="shared" si="436"/>
        <v>2020</v>
      </c>
      <c r="C13929" s="17">
        <v>44105</v>
      </c>
      <c r="D13929" s="18" t="s">
        <v>314</v>
      </c>
      <c r="E13929" s="18" t="s">
        <v>332</v>
      </c>
      <c r="F13929" s="18" t="str">
        <f t="shared" si="435"/>
        <v>Hingham-Total Volumetric Charge-44105</v>
      </c>
      <c r="G13929" s="11" t="s">
        <v>131</v>
      </c>
      <c r="H13929" s="11" t="s">
        <v>55</v>
      </c>
      <c r="I13929" s="11" t="s">
        <v>55</v>
      </c>
      <c r="J13929" s="11" t="s">
        <v>55</v>
      </c>
      <c r="K13929" s="11" t="str">
        <f>IFERROR(INDEX('EDC Component Dictionary'!$C$5:$C$37,MATCH('Rates Database'!J13929,'EDC Component Dictionary'!$B$5:$B$37,0)), "Energy Supply")</f>
        <v>Energy Supply</v>
      </c>
      <c r="L13929" s="12">
        <v>0.156804</v>
      </c>
      <c r="M13929" s="12"/>
    </row>
    <row r="13930" spans="1:13" x14ac:dyDescent="0.3">
      <c r="A13930" s="18">
        <v>13928</v>
      </c>
      <c r="B13930" s="18">
        <f t="shared" si="436"/>
        <v>2020</v>
      </c>
      <c r="C13930" s="17">
        <v>44105</v>
      </c>
      <c r="D13930" s="18" t="s">
        <v>314</v>
      </c>
      <c r="E13930" s="18" t="s">
        <v>333</v>
      </c>
      <c r="F13930" s="18" t="str">
        <f t="shared" si="435"/>
        <v>South Hadley-Total Volumetric Charge-44105</v>
      </c>
      <c r="G13930" s="11" t="s">
        <v>131</v>
      </c>
      <c r="H13930" s="11" t="s">
        <v>55</v>
      </c>
      <c r="I13930" s="11" t="s">
        <v>55</v>
      </c>
      <c r="J13930" s="11" t="s">
        <v>55</v>
      </c>
      <c r="K13930" s="11" t="str">
        <f>IFERROR(INDEX('EDC Component Dictionary'!$C$5:$C$37,MATCH('Rates Database'!J13930,'EDC Component Dictionary'!$B$5:$B$37,0)), "Energy Supply")</f>
        <v>Energy Supply</v>
      </c>
      <c r="L13930" s="12">
        <v>0.14954519999999899</v>
      </c>
      <c r="M13930" s="12"/>
    </row>
    <row r="13931" spans="1:13" x14ac:dyDescent="0.3">
      <c r="A13931" s="18">
        <v>13929</v>
      </c>
      <c r="B13931" s="18">
        <f t="shared" si="436"/>
        <v>2020</v>
      </c>
      <c r="C13931" s="17">
        <v>44105</v>
      </c>
      <c r="D13931" s="18" t="s">
        <v>314</v>
      </c>
      <c r="E13931" s="18" t="s">
        <v>334</v>
      </c>
      <c r="F13931" s="18" t="str">
        <f t="shared" si="435"/>
        <v>Georgetown-Total Volumetric Charge-44105</v>
      </c>
      <c r="G13931" s="11" t="s">
        <v>131</v>
      </c>
      <c r="H13931" s="11" t="s">
        <v>55</v>
      </c>
      <c r="I13931" s="11" t="s">
        <v>55</v>
      </c>
      <c r="J13931" s="11" t="s">
        <v>55</v>
      </c>
      <c r="K13931" s="11" t="str">
        <f>IFERROR(INDEX('EDC Component Dictionary'!$C$5:$C$37,MATCH('Rates Database'!J13931,'EDC Component Dictionary'!$B$5:$B$37,0)), "Energy Supply")</f>
        <v>Energy Supply</v>
      </c>
      <c r="L13931" s="12">
        <v>0.15789500000000001</v>
      </c>
      <c r="M13931" s="12"/>
    </row>
    <row r="13932" spans="1:13" x14ac:dyDescent="0.3">
      <c r="A13932" s="18">
        <v>13930</v>
      </c>
      <c r="B13932" s="18">
        <f t="shared" si="436"/>
        <v>2020</v>
      </c>
      <c r="C13932" s="17">
        <v>44105</v>
      </c>
      <c r="D13932" s="18" t="s">
        <v>314</v>
      </c>
      <c r="E13932" s="18" t="s">
        <v>335</v>
      </c>
      <c r="F13932" s="18" t="str">
        <f t="shared" si="435"/>
        <v>Sterling-Total Volumetric Charge-44105</v>
      </c>
      <c r="G13932" s="11" t="s">
        <v>131</v>
      </c>
      <c r="H13932" s="11" t="s">
        <v>55</v>
      </c>
      <c r="I13932" s="11" t="s">
        <v>55</v>
      </c>
      <c r="J13932" s="11" t="s">
        <v>55</v>
      </c>
      <c r="K13932" s="11" t="str">
        <f>IFERROR(INDEX('EDC Component Dictionary'!$C$5:$C$37,MATCH('Rates Database'!J13932,'EDC Component Dictionary'!$B$5:$B$37,0)), "Energy Supply")</f>
        <v>Energy Supply</v>
      </c>
      <c r="L13932" s="12">
        <v>0.13105</v>
      </c>
      <c r="M13932" s="12"/>
    </row>
    <row r="13933" spans="1:13" x14ac:dyDescent="0.3">
      <c r="A13933" s="18">
        <v>13931</v>
      </c>
      <c r="B13933" s="18">
        <f t="shared" si="436"/>
        <v>2020</v>
      </c>
      <c r="C13933" s="17">
        <v>44105</v>
      </c>
      <c r="D13933" s="18" t="s">
        <v>314</v>
      </c>
      <c r="E13933" s="18" t="s">
        <v>336</v>
      </c>
      <c r="F13933" s="18" t="str">
        <f t="shared" si="435"/>
        <v>Littleton-Total Volumetric Charge-44105</v>
      </c>
      <c r="G13933" s="11" t="s">
        <v>131</v>
      </c>
      <c r="H13933" s="11" t="s">
        <v>55</v>
      </c>
      <c r="I13933" s="11" t="s">
        <v>55</v>
      </c>
      <c r="J13933" s="11" t="s">
        <v>55</v>
      </c>
      <c r="K13933" s="11" t="str">
        <f>IFERROR(INDEX('EDC Component Dictionary'!$C$5:$C$37,MATCH('Rates Database'!J13933,'EDC Component Dictionary'!$B$5:$B$37,0)), "Energy Supply")</f>
        <v>Energy Supply</v>
      </c>
      <c r="L13933" s="12">
        <v>0.122750899999999</v>
      </c>
      <c r="M13933" s="12"/>
    </row>
    <row r="13934" spans="1:13" x14ac:dyDescent="0.3">
      <c r="A13934" s="18">
        <v>13932</v>
      </c>
      <c r="B13934" s="18">
        <f t="shared" si="436"/>
        <v>2020</v>
      </c>
      <c r="C13934" s="17">
        <v>44105</v>
      </c>
      <c r="D13934" s="18" t="s">
        <v>314</v>
      </c>
      <c r="E13934" s="18" t="s">
        <v>337</v>
      </c>
      <c r="F13934" s="18" t="str">
        <f t="shared" si="435"/>
        <v>Boylston-Total Volumetric Charge-44105</v>
      </c>
      <c r="G13934" s="11" t="s">
        <v>131</v>
      </c>
      <c r="H13934" s="11" t="s">
        <v>55</v>
      </c>
      <c r="I13934" s="11" t="s">
        <v>55</v>
      </c>
      <c r="J13934" s="11" t="s">
        <v>55</v>
      </c>
      <c r="K13934" s="11" t="str">
        <f>IFERROR(INDEX('EDC Component Dictionary'!$C$5:$C$37,MATCH('Rates Database'!J13934,'EDC Component Dictionary'!$B$5:$B$37,0)), "Energy Supply")</f>
        <v>Energy Supply</v>
      </c>
      <c r="L13934" s="12">
        <v>0.1195</v>
      </c>
      <c r="M13934" s="12"/>
    </row>
    <row r="13935" spans="1:13" x14ac:dyDescent="0.3">
      <c r="A13935" s="18">
        <v>13933</v>
      </c>
      <c r="B13935" s="18">
        <f t="shared" si="436"/>
        <v>2020</v>
      </c>
      <c r="C13935" s="17">
        <v>44105</v>
      </c>
      <c r="D13935" s="18" t="s">
        <v>314</v>
      </c>
      <c r="E13935" s="18" t="s">
        <v>338</v>
      </c>
      <c r="F13935" s="18" t="str">
        <f t="shared" si="435"/>
        <v>Princeton-Total Volumetric Charge-44105</v>
      </c>
      <c r="G13935" s="11" t="s">
        <v>131</v>
      </c>
      <c r="H13935" s="11" t="s">
        <v>55</v>
      </c>
      <c r="I13935" s="11" t="s">
        <v>55</v>
      </c>
      <c r="J13935" s="11" t="s">
        <v>55</v>
      </c>
      <c r="K13935" s="11" t="str">
        <f>IFERROR(INDEX('EDC Component Dictionary'!$C$5:$C$37,MATCH('Rates Database'!J13935,'EDC Component Dictionary'!$B$5:$B$37,0)), "Energy Supply")</f>
        <v>Energy Supply</v>
      </c>
      <c r="L13935" s="12">
        <v>0.235124999999999</v>
      </c>
      <c r="M13935" s="12"/>
    </row>
    <row r="13936" spans="1:13" x14ac:dyDescent="0.3">
      <c r="A13936" s="18">
        <v>13934</v>
      </c>
      <c r="B13936" s="18">
        <f t="shared" si="436"/>
        <v>2020</v>
      </c>
      <c r="C13936" s="17">
        <v>44105</v>
      </c>
      <c r="D13936" s="18" t="s">
        <v>314</v>
      </c>
      <c r="E13936" s="18" t="s">
        <v>339</v>
      </c>
      <c r="F13936" s="18" t="str">
        <f t="shared" si="435"/>
        <v>Rowley-Total Volumetric Charge-44105</v>
      </c>
      <c r="G13936" s="11" t="s">
        <v>131</v>
      </c>
      <c r="H13936" s="11" t="s">
        <v>55</v>
      </c>
      <c r="I13936" s="11" t="s">
        <v>55</v>
      </c>
      <c r="J13936" s="11" t="s">
        <v>55</v>
      </c>
      <c r="K13936" s="11" t="str">
        <f>IFERROR(INDEX('EDC Component Dictionary'!$C$5:$C$37,MATCH('Rates Database'!J13936,'EDC Component Dictionary'!$B$5:$B$37,0)), "Energy Supply")</f>
        <v>Energy Supply</v>
      </c>
      <c r="L13936" s="12">
        <v>0.17349999999999999</v>
      </c>
      <c r="M13936" s="12"/>
    </row>
    <row r="13937" spans="1:13" x14ac:dyDescent="0.3">
      <c r="A13937" s="18">
        <v>13935</v>
      </c>
      <c r="B13937" s="18">
        <f t="shared" si="436"/>
        <v>2020</v>
      </c>
      <c r="C13937" s="17">
        <v>44105</v>
      </c>
      <c r="D13937" s="18" t="s">
        <v>314</v>
      </c>
      <c r="E13937" s="18" t="s">
        <v>340</v>
      </c>
      <c r="F13937" s="18" t="str">
        <f t="shared" si="435"/>
        <v>Wakefield-Total Volumetric Charge-44105</v>
      </c>
      <c r="G13937" s="11" t="s">
        <v>131</v>
      </c>
      <c r="H13937" s="11" t="s">
        <v>55</v>
      </c>
      <c r="I13937" s="11" t="s">
        <v>55</v>
      </c>
      <c r="J13937" s="11" t="s">
        <v>55</v>
      </c>
      <c r="K13937" s="11" t="str">
        <f>IFERROR(INDEX('EDC Component Dictionary'!$C$5:$C$37,MATCH('Rates Database'!J13937,'EDC Component Dictionary'!$B$5:$B$37,0)), "Energy Supply")</f>
        <v>Energy Supply</v>
      </c>
      <c r="L13937" s="12">
        <v>0.155</v>
      </c>
      <c r="M13937" s="12"/>
    </row>
    <row r="13938" spans="1:13" x14ac:dyDescent="0.3">
      <c r="A13938" s="18">
        <v>13936</v>
      </c>
      <c r="B13938" s="18">
        <f t="shared" si="436"/>
        <v>2020</v>
      </c>
      <c r="C13938" s="17">
        <v>44105</v>
      </c>
      <c r="D13938" s="18" t="s">
        <v>314</v>
      </c>
      <c r="E13938" s="18" t="s">
        <v>341</v>
      </c>
      <c r="F13938" s="18" t="str">
        <f t="shared" si="435"/>
        <v>Hull-Total Volumetric Charge-44105</v>
      </c>
      <c r="G13938" s="11" t="s">
        <v>131</v>
      </c>
      <c r="H13938" s="11" t="s">
        <v>55</v>
      </c>
      <c r="I13938" s="11" t="s">
        <v>55</v>
      </c>
      <c r="J13938" s="11" t="s">
        <v>55</v>
      </c>
      <c r="K13938" s="11" t="str">
        <f>IFERROR(INDEX('EDC Component Dictionary'!$C$5:$C$37,MATCH('Rates Database'!J13938,'EDC Component Dictionary'!$B$5:$B$37,0)), "Energy Supply")</f>
        <v>Energy Supply</v>
      </c>
      <c r="L13938" s="12">
        <v>0.154199999999999</v>
      </c>
      <c r="M13938" s="12"/>
    </row>
    <row r="13939" spans="1:13" x14ac:dyDescent="0.3">
      <c r="A13939" s="18">
        <v>13937</v>
      </c>
      <c r="B13939" s="18">
        <f t="shared" si="436"/>
        <v>2020</v>
      </c>
      <c r="C13939" s="17">
        <v>44105</v>
      </c>
      <c r="D13939" s="18" t="s">
        <v>314</v>
      </c>
      <c r="E13939" s="18" t="s">
        <v>342</v>
      </c>
      <c r="F13939" s="18" t="str">
        <f t="shared" si="435"/>
        <v>North Attleborough-Total Volumetric Charge-44105</v>
      </c>
      <c r="G13939" s="11" t="s">
        <v>131</v>
      </c>
      <c r="H13939" s="11" t="s">
        <v>55</v>
      </c>
      <c r="I13939" s="11" t="s">
        <v>55</v>
      </c>
      <c r="J13939" s="11" t="s">
        <v>55</v>
      </c>
      <c r="K13939" s="11" t="str">
        <f>IFERROR(INDEX('EDC Component Dictionary'!$C$5:$C$37,MATCH('Rates Database'!J13939,'EDC Component Dictionary'!$B$5:$B$37,0)), "Energy Supply")</f>
        <v>Energy Supply</v>
      </c>
      <c r="L13939" s="12">
        <v>0.131543999999999</v>
      </c>
      <c r="M13939" s="12"/>
    </row>
    <row r="13940" spans="1:13" x14ac:dyDescent="0.3">
      <c r="A13940" s="18">
        <v>13938</v>
      </c>
      <c r="B13940" s="18">
        <f t="shared" si="436"/>
        <v>2020</v>
      </c>
      <c r="C13940" s="17">
        <v>44105</v>
      </c>
      <c r="D13940" s="18" t="s">
        <v>314</v>
      </c>
      <c r="E13940" s="18" t="s">
        <v>343</v>
      </c>
      <c r="F13940" s="18" t="str">
        <f t="shared" si="435"/>
        <v>Holden-Total Volumetric Charge-44105</v>
      </c>
      <c r="G13940" s="11" t="s">
        <v>131</v>
      </c>
      <c r="H13940" s="11" t="s">
        <v>55</v>
      </c>
      <c r="I13940" s="11" t="s">
        <v>55</v>
      </c>
      <c r="J13940" s="11" t="s">
        <v>55</v>
      </c>
      <c r="K13940" s="11" t="str">
        <f>IFERROR(INDEX('EDC Component Dictionary'!$C$5:$C$37,MATCH('Rates Database'!J13940,'EDC Component Dictionary'!$B$5:$B$37,0)), "Energy Supply")</f>
        <v>Energy Supply</v>
      </c>
      <c r="L13940" s="12">
        <v>0.12966999999999901</v>
      </c>
      <c r="M13940" s="12"/>
    </row>
    <row r="13941" spans="1:13" x14ac:dyDescent="0.3">
      <c r="A13941" s="18">
        <v>13939</v>
      </c>
      <c r="B13941" s="18">
        <f t="shared" si="436"/>
        <v>2020</v>
      </c>
      <c r="C13941" s="17">
        <v>44105</v>
      </c>
      <c r="D13941" s="18" t="s">
        <v>314</v>
      </c>
      <c r="E13941" s="18" t="s">
        <v>344</v>
      </c>
      <c r="F13941" s="18" t="str">
        <f t="shared" si="435"/>
        <v>Norwood-Total Volumetric Charge-44105</v>
      </c>
      <c r="G13941" s="11" t="s">
        <v>131</v>
      </c>
      <c r="H13941" s="11" t="s">
        <v>55</v>
      </c>
      <c r="I13941" s="11" t="s">
        <v>55</v>
      </c>
      <c r="J13941" s="11" t="s">
        <v>55</v>
      </c>
      <c r="K13941" s="11" t="str">
        <f>IFERROR(INDEX('EDC Component Dictionary'!$C$5:$C$37,MATCH('Rates Database'!J13941,'EDC Component Dictionary'!$B$5:$B$37,0)), "Energy Supply")</f>
        <v>Energy Supply</v>
      </c>
      <c r="L13941" s="12">
        <v>0.16103000000000001</v>
      </c>
      <c r="M13941" s="12"/>
    </row>
    <row r="13942" spans="1:13" x14ac:dyDescent="0.3">
      <c r="A13942" s="18">
        <v>13940</v>
      </c>
      <c r="B13942" s="18">
        <f t="shared" si="436"/>
        <v>2020</v>
      </c>
      <c r="C13942" s="17">
        <v>44105</v>
      </c>
      <c r="D13942" s="18" t="s">
        <v>314</v>
      </c>
      <c r="E13942" s="18" t="s">
        <v>345</v>
      </c>
      <c r="F13942" s="18" t="str">
        <f t="shared" si="435"/>
        <v>Russell-Total Volumetric Charge-44105</v>
      </c>
      <c r="G13942" s="11" t="s">
        <v>131</v>
      </c>
      <c r="H13942" s="11" t="s">
        <v>55</v>
      </c>
      <c r="I13942" s="11" t="s">
        <v>55</v>
      </c>
      <c r="J13942" s="11" t="s">
        <v>55</v>
      </c>
      <c r="K13942" s="11" t="str">
        <f>IFERROR(INDEX('EDC Component Dictionary'!$C$5:$C$37,MATCH('Rates Database'!J13942,'EDC Component Dictionary'!$B$5:$B$37,0)), "Energy Supply")</f>
        <v>Energy Supply</v>
      </c>
      <c r="L13942" s="12">
        <v>0.17399999999999999</v>
      </c>
      <c r="M13942" s="12"/>
    </row>
    <row r="13943" spans="1:13" x14ac:dyDescent="0.3">
      <c r="A13943" s="18">
        <v>13941</v>
      </c>
      <c r="B13943" s="18">
        <f t="shared" si="436"/>
        <v>2020</v>
      </c>
      <c r="C13943" s="17">
        <v>44105</v>
      </c>
      <c r="D13943" s="18" t="s">
        <v>314</v>
      </c>
      <c r="E13943" s="18" t="s">
        <v>346</v>
      </c>
      <c r="F13943" s="18" t="str">
        <f t="shared" si="435"/>
        <v>Chester-Total Volumetric Charge-44105</v>
      </c>
      <c r="G13943" s="11" t="s">
        <v>131</v>
      </c>
      <c r="H13943" s="11" t="s">
        <v>55</v>
      </c>
      <c r="I13943" s="11" t="s">
        <v>55</v>
      </c>
      <c r="J13943" s="11" t="s">
        <v>55</v>
      </c>
      <c r="K13943" s="11" t="str">
        <f>IFERROR(INDEX('EDC Component Dictionary'!$C$5:$C$37,MATCH('Rates Database'!J13943,'EDC Component Dictionary'!$B$5:$B$37,0)), "Energy Supply")</f>
        <v>Energy Supply</v>
      </c>
      <c r="L13943" s="12">
        <v>0.195661999999999</v>
      </c>
      <c r="M13943" s="12"/>
    </row>
    <row r="13944" spans="1:13" x14ac:dyDescent="0.3">
      <c r="A13944" s="18">
        <v>13942</v>
      </c>
      <c r="B13944" s="18">
        <f t="shared" si="436"/>
        <v>2021</v>
      </c>
      <c r="C13944" s="17">
        <v>44531</v>
      </c>
      <c r="D13944" s="18" t="s">
        <v>314</v>
      </c>
      <c r="E13944" s="18" t="s">
        <v>315</v>
      </c>
      <c r="F13944" s="18" t="str">
        <f t="shared" si="435"/>
        <v>Holyoke-Total Volumetric Charge-44531</v>
      </c>
      <c r="G13944" s="11" t="s">
        <v>131</v>
      </c>
      <c r="H13944" s="11" t="s">
        <v>55</v>
      </c>
      <c r="I13944" s="11" t="s">
        <v>55</v>
      </c>
      <c r="J13944" s="11" t="s">
        <v>55</v>
      </c>
      <c r="K13944" s="11" t="str">
        <f>IFERROR(INDEX('EDC Component Dictionary'!$C$5:$C$37,MATCH('Rates Database'!J13944,'EDC Component Dictionary'!$B$5:$B$37,0)), "Energy Supply")</f>
        <v>Energy Supply</v>
      </c>
      <c r="L13944" s="12">
        <v>0.12851599999999999</v>
      </c>
      <c r="M13944" s="12"/>
    </row>
    <row r="13945" spans="1:13" x14ac:dyDescent="0.3">
      <c r="A13945" s="18">
        <v>13943</v>
      </c>
      <c r="B13945" s="18">
        <f t="shared" si="436"/>
        <v>2021</v>
      </c>
      <c r="C13945" s="17">
        <v>44531</v>
      </c>
      <c r="D13945" s="18" t="s">
        <v>314</v>
      </c>
      <c r="E13945" s="18" t="s">
        <v>316</v>
      </c>
      <c r="F13945" s="18" t="str">
        <f t="shared" si="435"/>
        <v>West Boylston-Total Volumetric Charge-44531</v>
      </c>
      <c r="G13945" s="11" t="s">
        <v>131</v>
      </c>
      <c r="H13945" s="11" t="s">
        <v>55</v>
      </c>
      <c r="I13945" s="11" t="s">
        <v>55</v>
      </c>
      <c r="J13945" s="11" t="s">
        <v>55</v>
      </c>
      <c r="K13945" s="11" t="str">
        <f>IFERROR(INDEX('EDC Component Dictionary'!$C$5:$C$37,MATCH('Rates Database'!J13945,'EDC Component Dictionary'!$B$5:$B$37,0)), "Energy Supply")</f>
        <v>Energy Supply</v>
      </c>
      <c r="L13945" s="12">
        <v>0.11906</v>
      </c>
      <c r="M13945" s="12"/>
    </row>
    <row r="13946" spans="1:13" x14ac:dyDescent="0.3">
      <c r="A13946" s="18">
        <v>13944</v>
      </c>
      <c r="B13946" s="18">
        <f t="shared" si="436"/>
        <v>2021</v>
      </c>
      <c r="C13946" s="17">
        <v>44531</v>
      </c>
      <c r="D13946" s="18" t="s">
        <v>314</v>
      </c>
      <c r="E13946" s="18" t="s">
        <v>317</v>
      </c>
      <c r="F13946" s="18" t="str">
        <f t="shared" si="435"/>
        <v>Danvers-Total Volumetric Charge-44531</v>
      </c>
      <c r="G13946" s="11" t="s">
        <v>131</v>
      </c>
      <c r="H13946" s="11" t="s">
        <v>55</v>
      </c>
      <c r="I13946" s="11" t="s">
        <v>55</v>
      </c>
      <c r="J13946" s="11" t="s">
        <v>55</v>
      </c>
      <c r="K13946" s="11" t="str">
        <f>IFERROR(INDEX('EDC Component Dictionary'!$C$5:$C$37,MATCH('Rates Database'!J13946,'EDC Component Dictionary'!$B$5:$B$37,0)), "Energy Supply")</f>
        <v>Energy Supply</v>
      </c>
      <c r="L13946" s="12">
        <v>0.13739999999999999</v>
      </c>
      <c r="M13946" s="12"/>
    </row>
    <row r="13947" spans="1:13" x14ac:dyDescent="0.3">
      <c r="A13947" s="18">
        <v>13945</v>
      </c>
      <c r="B13947" s="18">
        <f t="shared" si="436"/>
        <v>2021</v>
      </c>
      <c r="C13947" s="17">
        <v>44531</v>
      </c>
      <c r="D13947" s="18" t="s">
        <v>314</v>
      </c>
      <c r="E13947" s="18" t="s">
        <v>318</v>
      </c>
      <c r="F13947" s="18" t="str">
        <f t="shared" si="435"/>
        <v>Peabody-Total Volumetric Charge-44531</v>
      </c>
      <c r="G13947" s="11" t="s">
        <v>131</v>
      </c>
      <c r="H13947" s="11" t="s">
        <v>55</v>
      </c>
      <c r="I13947" s="11" t="s">
        <v>55</v>
      </c>
      <c r="J13947" s="11" t="s">
        <v>55</v>
      </c>
      <c r="K13947" s="11" t="str">
        <f>IFERROR(INDEX('EDC Component Dictionary'!$C$5:$C$37,MATCH('Rates Database'!J13947,'EDC Component Dictionary'!$B$5:$B$37,0)), "Energy Supply")</f>
        <v>Energy Supply</v>
      </c>
      <c r="L13947" s="12">
        <v>0.10119</v>
      </c>
      <c r="M13947" s="12"/>
    </row>
    <row r="13948" spans="1:13" x14ac:dyDescent="0.3">
      <c r="A13948" s="18">
        <v>13946</v>
      </c>
      <c r="B13948" s="18">
        <f t="shared" si="436"/>
        <v>2021</v>
      </c>
      <c r="C13948" s="17">
        <v>44531</v>
      </c>
      <c r="D13948" s="18" t="s">
        <v>314</v>
      </c>
      <c r="E13948" s="18" t="s">
        <v>319</v>
      </c>
      <c r="F13948" s="18" t="str">
        <f t="shared" si="435"/>
        <v>Ashburnham-Total Volumetric Charge-44531</v>
      </c>
      <c r="G13948" s="11" t="s">
        <v>131</v>
      </c>
      <c r="H13948" s="11" t="s">
        <v>55</v>
      </c>
      <c r="I13948" s="11" t="s">
        <v>55</v>
      </c>
      <c r="J13948" s="11" t="s">
        <v>55</v>
      </c>
      <c r="K13948" s="11" t="str">
        <f>IFERROR(INDEX('EDC Component Dictionary'!$C$5:$C$37,MATCH('Rates Database'!J13948,'EDC Component Dictionary'!$B$5:$B$37,0)), "Energy Supply")</f>
        <v>Energy Supply</v>
      </c>
      <c r="L13948" s="12">
        <v>0.13869999999999999</v>
      </c>
      <c r="M13948" s="12"/>
    </row>
    <row r="13949" spans="1:13" x14ac:dyDescent="0.3">
      <c r="A13949" s="18">
        <v>13947</v>
      </c>
      <c r="B13949" s="18">
        <f t="shared" si="436"/>
        <v>2021</v>
      </c>
      <c r="C13949" s="17">
        <v>44531</v>
      </c>
      <c r="D13949" s="18" t="s">
        <v>314</v>
      </c>
      <c r="E13949" s="18" t="s">
        <v>320</v>
      </c>
      <c r="F13949" s="18" t="str">
        <f t="shared" si="435"/>
        <v>Mansfield-Total Volumetric Charge-44531</v>
      </c>
      <c r="G13949" s="11" t="s">
        <v>131</v>
      </c>
      <c r="H13949" s="11" t="s">
        <v>55</v>
      </c>
      <c r="I13949" s="11" t="s">
        <v>55</v>
      </c>
      <c r="J13949" s="11" t="s">
        <v>55</v>
      </c>
      <c r="K13949" s="11" t="str">
        <f>IFERROR(INDEX('EDC Component Dictionary'!$C$5:$C$37,MATCH('Rates Database'!J13949,'EDC Component Dictionary'!$B$5:$B$37,0)), "Energy Supply")</f>
        <v>Energy Supply</v>
      </c>
      <c r="L13949" s="12">
        <v>0.10235999999999899</v>
      </c>
      <c r="M13949" s="12"/>
    </row>
    <row r="13950" spans="1:13" x14ac:dyDescent="0.3">
      <c r="A13950" s="18">
        <v>13948</v>
      </c>
      <c r="B13950" s="18">
        <f t="shared" si="436"/>
        <v>2021</v>
      </c>
      <c r="C13950" s="17">
        <v>44531</v>
      </c>
      <c r="D13950" s="18" t="s">
        <v>314</v>
      </c>
      <c r="E13950" s="18" t="s">
        <v>321</v>
      </c>
      <c r="F13950" s="18" t="str">
        <f t="shared" si="435"/>
        <v>Braintree-Total Volumetric Charge-44531</v>
      </c>
      <c r="G13950" s="11" t="s">
        <v>131</v>
      </c>
      <c r="H13950" s="11" t="s">
        <v>55</v>
      </c>
      <c r="I13950" s="11" t="s">
        <v>55</v>
      </c>
      <c r="J13950" s="11" t="s">
        <v>55</v>
      </c>
      <c r="K13950" s="11" t="str">
        <f>IFERROR(INDEX('EDC Component Dictionary'!$C$5:$C$37,MATCH('Rates Database'!J13950,'EDC Component Dictionary'!$B$5:$B$37,0)), "Energy Supply")</f>
        <v>Energy Supply</v>
      </c>
      <c r="L13950" s="12">
        <v>0.13549899999999901</v>
      </c>
      <c r="M13950" s="12"/>
    </row>
    <row r="13951" spans="1:13" x14ac:dyDescent="0.3">
      <c r="A13951" s="18">
        <v>13949</v>
      </c>
      <c r="B13951" s="18">
        <f t="shared" si="436"/>
        <v>2021</v>
      </c>
      <c r="C13951" s="17">
        <v>44531</v>
      </c>
      <c r="D13951" s="18" t="s">
        <v>314</v>
      </c>
      <c r="E13951" s="18" t="s">
        <v>322</v>
      </c>
      <c r="F13951" s="18" t="str">
        <f t="shared" si="435"/>
        <v>Paxton-Total Volumetric Charge-44531</v>
      </c>
      <c r="G13951" s="11" t="s">
        <v>131</v>
      </c>
      <c r="H13951" s="11" t="s">
        <v>55</v>
      </c>
      <c r="I13951" s="11" t="s">
        <v>55</v>
      </c>
      <c r="J13951" s="11" t="s">
        <v>55</v>
      </c>
      <c r="K13951" s="11" t="str">
        <f>IFERROR(INDEX('EDC Component Dictionary'!$C$5:$C$37,MATCH('Rates Database'!J13951,'EDC Component Dictionary'!$B$5:$B$37,0)), "Energy Supply")</f>
        <v>Energy Supply</v>
      </c>
      <c r="L13951" s="12">
        <v>0.13561999999999999</v>
      </c>
      <c r="M13951" s="12"/>
    </row>
    <row r="13952" spans="1:13" x14ac:dyDescent="0.3">
      <c r="A13952" s="18">
        <v>13950</v>
      </c>
      <c r="B13952" s="18">
        <f t="shared" si="436"/>
        <v>2021</v>
      </c>
      <c r="C13952" s="17">
        <v>44531</v>
      </c>
      <c r="D13952" s="18" t="s">
        <v>314</v>
      </c>
      <c r="E13952" s="18" t="s">
        <v>323</v>
      </c>
      <c r="F13952" s="18" t="str">
        <f t="shared" si="435"/>
        <v>Templeton-Total Volumetric Charge-44531</v>
      </c>
      <c r="G13952" s="11" t="s">
        <v>131</v>
      </c>
      <c r="H13952" s="11" t="s">
        <v>55</v>
      </c>
      <c r="I13952" s="11" t="s">
        <v>55</v>
      </c>
      <c r="J13952" s="11" t="s">
        <v>55</v>
      </c>
      <c r="K13952" s="11" t="str">
        <f>IFERROR(INDEX('EDC Component Dictionary'!$C$5:$C$37,MATCH('Rates Database'!J13952,'EDC Component Dictionary'!$B$5:$B$37,0)), "Energy Supply")</f>
        <v>Energy Supply</v>
      </c>
      <c r="L13952" s="12">
        <v>0.12878999999999899</v>
      </c>
      <c r="M13952" s="12"/>
    </row>
    <row r="13953" spans="1:13" x14ac:dyDescent="0.3">
      <c r="A13953" s="18">
        <v>13951</v>
      </c>
      <c r="B13953" s="18">
        <f t="shared" si="436"/>
        <v>2021</v>
      </c>
      <c r="C13953" s="17">
        <v>44531</v>
      </c>
      <c r="D13953" s="18" t="s">
        <v>314</v>
      </c>
      <c r="E13953" s="18" t="s">
        <v>324</v>
      </c>
      <c r="F13953" s="18" t="str">
        <f t="shared" si="435"/>
        <v>Hudson-Total Volumetric Charge-44531</v>
      </c>
      <c r="G13953" s="11" t="s">
        <v>131</v>
      </c>
      <c r="H13953" s="11" t="s">
        <v>55</v>
      </c>
      <c r="I13953" s="11" t="s">
        <v>55</v>
      </c>
      <c r="J13953" s="11" t="s">
        <v>55</v>
      </c>
      <c r="K13953" s="11" t="str">
        <f>IFERROR(INDEX('EDC Component Dictionary'!$C$5:$C$37,MATCH('Rates Database'!J13953,'EDC Component Dictionary'!$B$5:$B$37,0)), "Energy Supply")</f>
        <v>Energy Supply</v>
      </c>
      <c r="L13953" s="12">
        <v>0.119389999999999</v>
      </c>
      <c r="M13953" s="12"/>
    </row>
    <row r="13954" spans="1:13" x14ac:dyDescent="0.3">
      <c r="A13954" s="18">
        <v>13952</v>
      </c>
      <c r="B13954" s="18">
        <f t="shared" si="436"/>
        <v>2021</v>
      </c>
      <c r="C13954" s="17">
        <v>44531</v>
      </c>
      <c r="D13954" s="18" t="s">
        <v>314</v>
      </c>
      <c r="E13954" s="18" t="s">
        <v>325</v>
      </c>
      <c r="F13954" s="18" t="str">
        <f t="shared" si="435"/>
        <v>Reading-Total Volumetric Charge-44531</v>
      </c>
      <c r="G13954" s="11" t="s">
        <v>131</v>
      </c>
      <c r="H13954" s="11" t="s">
        <v>55</v>
      </c>
      <c r="I13954" s="11" t="s">
        <v>55</v>
      </c>
      <c r="J13954" s="11" t="s">
        <v>55</v>
      </c>
      <c r="K13954" s="11" t="str">
        <f>IFERROR(INDEX('EDC Component Dictionary'!$C$5:$C$37,MATCH('Rates Database'!J13954,'EDC Component Dictionary'!$B$5:$B$37,0)), "Energy Supply")</f>
        <v>Energy Supply</v>
      </c>
      <c r="L13954" s="12">
        <v>0.1405835</v>
      </c>
      <c r="M13954" s="12"/>
    </row>
    <row r="13955" spans="1:13" x14ac:dyDescent="0.3">
      <c r="A13955" s="18">
        <v>13953</v>
      </c>
      <c r="B13955" s="18">
        <f t="shared" si="436"/>
        <v>2021</v>
      </c>
      <c r="C13955" s="17">
        <v>44531</v>
      </c>
      <c r="D13955" s="18" t="s">
        <v>314</v>
      </c>
      <c r="E13955" s="18" t="s">
        <v>326</v>
      </c>
      <c r="F13955" s="18" t="str">
        <f t="shared" si="435"/>
        <v>Shrewsbury-Total Volumetric Charge-44531</v>
      </c>
      <c r="G13955" s="11" t="s">
        <v>131</v>
      </c>
      <c r="H13955" s="11" t="s">
        <v>55</v>
      </c>
      <c r="I13955" s="11" t="s">
        <v>55</v>
      </c>
      <c r="J13955" s="11" t="s">
        <v>55</v>
      </c>
      <c r="K13955" s="11" t="str">
        <f>IFERROR(INDEX('EDC Component Dictionary'!$C$5:$C$37,MATCH('Rates Database'!J13955,'EDC Component Dictionary'!$B$5:$B$37,0)), "Energy Supply")</f>
        <v>Energy Supply</v>
      </c>
      <c r="L13955" s="12">
        <v>0.11516</v>
      </c>
      <c r="M13955" s="12"/>
    </row>
    <row r="13956" spans="1:13" x14ac:dyDescent="0.3">
      <c r="A13956" s="18">
        <v>13954</v>
      </c>
      <c r="B13956" s="18">
        <f t="shared" si="436"/>
        <v>2021</v>
      </c>
      <c r="C13956" s="17">
        <v>44531</v>
      </c>
      <c r="D13956" s="18" t="s">
        <v>314</v>
      </c>
      <c r="E13956" s="18" t="s">
        <v>327</v>
      </c>
      <c r="F13956" s="18" t="str">
        <f t="shared" ref="F13956:F14019" si="437">_xlfn.CONCAT(E13956,"-",J13956,"-",C13956)</f>
        <v>Ipswich-Total Volumetric Charge-44531</v>
      </c>
      <c r="G13956" s="11" t="s">
        <v>131</v>
      </c>
      <c r="H13956" s="11" t="s">
        <v>55</v>
      </c>
      <c r="I13956" s="11" t="s">
        <v>55</v>
      </c>
      <c r="J13956" s="11" t="s">
        <v>55</v>
      </c>
      <c r="K13956" s="11" t="str">
        <f>IFERROR(INDEX('EDC Component Dictionary'!$C$5:$C$37,MATCH('Rates Database'!J13956,'EDC Component Dictionary'!$B$5:$B$37,0)), "Energy Supply")</f>
        <v>Energy Supply</v>
      </c>
      <c r="L13956" s="12">
        <v>0.14799999999999999</v>
      </c>
      <c r="M13956" s="12"/>
    </row>
    <row r="13957" spans="1:13" x14ac:dyDescent="0.3">
      <c r="A13957" s="18">
        <v>13955</v>
      </c>
      <c r="B13957" s="18">
        <f t="shared" si="436"/>
        <v>2021</v>
      </c>
      <c r="C13957" s="17">
        <v>44531</v>
      </c>
      <c r="D13957" s="18" t="s">
        <v>314</v>
      </c>
      <c r="E13957" s="18" t="s">
        <v>328</v>
      </c>
      <c r="F13957" s="18" t="str">
        <f t="shared" si="437"/>
        <v>Westfield-Total Volumetric Charge-44531</v>
      </c>
      <c r="G13957" s="11" t="s">
        <v>131</v>
      </c>
      <c r="H13957" s="11" t="s">
        <v>55</v>
      </c>
      <c r="I13957" s="11" t="s">
        <v>55</v>
      </c>
      <c r="J13957" s="11" t="s">
        <v>55</v>
      </c>
      <c r="K13957" s="11" t="str">
        <f>IFERROR(INDEX('EDC Component Dictionary'!$C$5:$C$37,MATCH('Rates Database'!J13957,'EDC Component Dictionary'!$B$5:$B$37,0)), "Energy Supply")</f>
        <v>Energy Supply</v>
      </c>
      <c r="L13957" s="12">
        <v>0.13732249999999999</v>
      </c>
      <c r="M13957" s="12"/>
    </row>
    <row r="13958" spans="1:13" x14ac:dyDescent="0.3">
      <c r="A13958" s="18">
        <v>13956</v>
      </c>
      <c r="B13958" s="18">
        <f t="shared" si="436"/>
        <v>2021</v>
      </c>
      <c r="C13958" s="17">
        <v>44531</v>
      </c>
      <c r="D13958" s="18" t="s">
        <v>314</v>
      </c>
      <c r="E13958" s="18" t="s">
        <v>329</v>
      </c>
      <c r="F13958" s="18" t="str">
        <f t="shared" si="437"/>
        <v>Merrimac-Total Volumetric Charge-44531</v>
      </c>
      <c r="G13958" s="11" t="s">
        <v>131</v>
      </c>
      <c r="H13958" s="11" t="s">
        <v>55</v>
      </c>
      <c r="I13958" s="11" t="s">
        <v>55</v>
      </c>
      <c r="J13958" s="11" t="s">
        <v>55</v>
      </c>
      <c r="K13958" s="11" t="str">
        <f>IFERROR(INDEX('EDC Component Dictionary'!$C$5:$C$37,MATCH('Rates Database'!J13958,'EDC Component Dictionary'!$B$5:$B$37,0)), "Energy Supply")</f>
        <v>Energy Supply</v>
      </c>
      <c r="L13958" s="12">
        <v>0.15597999999999901</v>
      </c>
      <c r="M13958" s="12"/>
    </row>
    <row r="13959" spans="1:13" x14ac:dyDescent="0.3">
      <c r="A13959" s="18">
        <v>13957</v>
      </c>
      <c r="B13959" s="18">
        <f t="shared" si="436"/>
        <v>2021</v>
      </c>
      <c r="C13959" s="17">
        <v>44531</v>
      </c>
      <c r="D13959" s="18" t="s">
        <v>314</v>
      </c>
      <c r="E13959" s="18" t="s">
        <v>330</v>
      </c>
      <c r="F13959" s="18" t="str">
        <f t="shared" si="437"/>
        <v>Chicopee-Total Volumetric Charge-44531</v>
      </c>
      <c r="G13959" s="11" t="s">
        <v>131</v>
      </c>
      <c r="H13959" s="11" t="s">
        <v>55</v>
      </c>
      <c r="I13959" s="11" t="s">
        <v>55</v>
      </c>
      <c r="J13959" s="11" t="s">
        <v>55</v>
      </c>
      <c r="K13959" s="11" t="str">
        <f>IFERROR(INDEX('EDC Component Dictionary'!$C$5:$C$37,MATCH('Rates Database'!J13959,'EDC Component Dictionary'!$B$5:$B$37,0)), "Energy Supply")</f>
        <v>Energy Supply</v>
      </c>
      <c r="L13959" s="12">
        <v>0.12814999999999999</v>
      </c>
      <c r="M13959" s="12"/>
    </row>
    <row r="13960" spans="1:13" x14ac:dyDescent="0.3">
      <c r="A13960" s="18">
        <v>13958</v>
      </c>
      <c r="B13960" s="18">
        <f t="shared" si="436"/>
        <v>2021</v>
      </c>
      <c r="C13960" s="17">
        <v>44531</v>
      </c>
      <c r="D13960" s="18" t="s">
        <v>314</v>
      </c>
      <c r="E13960" s="18" t="s">
        <v>331</v>
      </c>
      <c r="F13960" s="18" t="str">
        <f t="shared" si="437"/>
        <v>Marblehead-Total Volumetric Charge-44531</v>
      </c>
      <c r="G13960" s="11" t="s">
        <v>131</v>
      </c>
      <c r="H13960" s="11" t="s">
        <v>55</v>
      </c>
      <c r="I13960" s="11" t="s">
        <v>55</v>
      </c>
      <c r="J13960" s="11" t="s">
        <v>55</v>
      </c>
      <c r="K13960" s="11" t="str">
        <f>IFERROR(INDEX('EDC Component Dictionary'!$C$5:$C$37,MATCH('Rates Database'!J13960,'EDC Component Dictionary'!$B$5:$B$37,0)), "Energy Supply")</f>
        <v>Energy Supply</v>
      </c>
      <c r="L13960" s="12">
        <v>0.17349999999999999</v>
      </c>
      <c r="M13960" s="12"/>
    </row>
    <row r="13961" spans="1:13" x14ac:dyDescent="0.3">
      <c r="A13961" s="18">
        <v>13959</v>
      </c>
      <c r="B13961" s="18">
        <f t="shared" si="436"/>
        <v>2021</v>
      </c>
      <c r="C13961" s="17">
        <v>44531</v>
      </c>
      <c r="D13961" s="18" t="s">
        <v>314</v>
      </c>
      <c r="E13961" s="18" t="s">
        <v>332</v>
      </c>
      <c r="F13961" s="18" t="str">
        <f t="shared" si="437"/>
        <v>Hingham-Total Volumetric Charge-44531</v>
      </c>
      <c r="G13961" s="11" t="s">
        <v>131</v>
      </c>
      <c r="H13961" s="11" t="s">
        <v>55</v>
      </c>
      <c r="I13961" s="11" t="s">
        <v>55</v>
      </c>
      <c r="J13961" s="11" t="s">
        <v>55</v>
      </c>
      <c r="K13961" s="11" t="str">
        <f>IFERROR(INDEX('EDC Component Dictionary'!$C$5:$C$37,MATCH('Rates Database'!J13961,'EDC Component Dictionary'!$B$5:$B$37,0)), "Energy Supply")</f>
        <v>Energy Supply</v>
      </c>
      <c r="L13961" s="12">
        <v>0.156804</v>
      </c>
      <c r="M13961" s="12"/>
    </row>
    <row r="13962" spans="1:13" x14ac:dyDescent="0.3">
      <c r="A13962" s="18">
        <v>13960</v>
      </c>
      <c r="B13962" s="18">
        <f t="shared" si="436"/>
        <v>2021</v>
      </c>
      <c r="C13962" s="17">
        <v>44531</v>
      </c>
      <c r="D13962" s="18" t="s">
        <v>314</v>
      </c>
      <c r="E13962" s="18" t="s">
        <v>333</v>
      </c>
      <c r="F13962" s="18" t="str">
        <f t="shared" si="437"/>
        <v>South Hadley-Total Volumetric Charge-44531</v>
      </c>
      <c r="G13962" s="11" t="s">
        <v>131</v>
      </c>
      <c r="H13962" s="11" t="s">
        <v>55</v>
      </c>
      <c r="I13962" s="11" t="s">
        <v>55</v>
      </c>
      <c r="J13962" s="11" t="s">
        <v>55</v>
      </c>
      <c r="K13962" s="11" t="str">
        <f>IFERROR(INDEX('EDC Component Dictionary'!$C$5:$C$37,MATCH('Rates Database'!J13962,'EDC Component Dictionary'!$B$5:$B$37,0)), "Energy Supply")</f>
        <v>Energy Supply</v>
      </c>
      <c r="L13962" s="12">
        <v>0.14537519999999901</v>
      </c>
      <c r="M13962" s="12"/>
    </row>
    <row r="13963" spans="1:13" x14ac:dyDescent="0.3">
      <c r="A13963" s="18">
        <v>13961</v>
      </c>
      <c r="B13963" s="18">
        <f t="shared" si="436"/>
        <v>2021</v>
      </c>
      <c r="C13963" s="17">
        <v>44531</v>
      </c>
      <c r="D13963" s="18" t="s">
        <v>314</v>
      </c>
      <c r="E13963" s="18" t="s">
        <v>334</v>
      </c>
      <c r="F13963" s="18" t="str">
        <f t="shared" si="437"/>
        <v>Georgetown-Total Volumetric Charge-44531</v>
      </c>
      <c r="G13963" s="11" t="s">
        <v>131</v>
      </c>
      <c r="H13963" s="11" t="s">
        <v>55</v>
      </c>
      <c r="I13963" s="11" t="s">
        <v>55</v>
      </c>
      <c r="J13963" s="11" t="s">
        <v>55</v>
      </c>
      <c r="K13963" s="11" t="str">
        <f>IFERROR(INDEX('EDC Component Dictionary'!$C$5:$C$37,MATCH('Rates Database'!J13963,'EDC Component Dictionary'!$B$5:$B$37,0)), "Energy Supply")</f>
        <v>Energy Supply</v>
      </c>
      <c r="L13963" s="12">
        <v>0.15629499999999999</v>
      </c>
      <c r="M13963" s="12"/>
    </row>
    <row r="13964" spans="1:13" x14ac:dyDescent="0.3">
      <c r="A13964" s="18">
        <v>13962</v>
      </c>
      <c r="B13964" s="18">
        <f t="shared" si="436"/>
        <v>2021</v>
      </c>
      <c r="C13964" s="17">
        <v>44531</v>
      </c>
      <c r="D13964" s="18" t="s">
        <v>314</v>
      </c>
      <c r="E13964" s="18" t="s">
        <v>335</v>
      </c>
      <c r="F13964" s="18" t="str">
        <f t="shared" si="437"/>
        <v>Sterling-Total Volumetric Charge-44531</v>
      </c>
      <c r="G13964" s="11" t="s">
        <v>131</v>
      </c>
      <c r="H13964" s="11" t="s">
        <v>55</v>
      </c>
      <c r="I13964" s="11" t="s">
        <v>55</v>
      </c>
      <c r="J13964" s="11" t="s">
        <v>55</v>
      </c>
      <c r="K13964" s="11" t="str">
        <f>IFERROR(INDEX('EDC Component Dictionary'!$C$5:$C$37,MATCH('Rates Database'!J13964,'EDC Component Dictionary'!$B$5:$B$37,0)), "Energy Supply")</f>
        <v>Energy Supply</v>
      </c>
      <c r="L13964" s="12">
        <v>0.13225000000000001</v>
      </c>
      <c r="M13964" s="12"/>
    </row>
    <row r="13965" spans="1:13" x14ac:dyDescent="0.3">
      <c r="A13965" s="18">
        <v>13963</v>
      </c>
      <c r="B13965" s="18">
        <f t="shared" si="436"/>
        <v>2021</v>
      </c>
      <c r="C13965" s="17">
        <v>44531</v>
      </c>
      <c r="D13965" s="18" t="s">
        <v>314</v>
      </c>
      <c r="E13965" s="18" t="s">
        <v>336</v>
      </c>
      <c r="F13965" s="18" t="str">
        <f t="shared" si="437"/>
        <v>Littleton-Total Volumetric Charge-44531</v>
      </c>
      <c r="G13965" s="11" t="s">
        <v>131</v>
      </c>
      <c r="H13965" s="11" t="s">
        <v>55</v>
      </c>
      <c r="I13965" s="11" t="s">
        <v>55</v>
      </c>
      <c r="J13965" s="11" t="s">
        <v>55</v>
      </c>
      <c r="K13965" s="11" t="str">
        <f>IFERROR(INDEX('EDC Component Dictionary'!$C$5:$C$37,MATCH('Rates Database'!J13965,'EDC Component Dictionary'!$B$5:$B$37,0)), "Energy Supply")</f>
        <v>Energy Supply</v>
      </c>
      <c r="L13965" s="12">
        <v>0.1169964</v>
      </c>
      <c r="M13965" s="12"/>
    </row>
    <row r="13966" spans="1:13" x14ac:dyDescent="0.3">
      <c r="A13966" s="18">
        <v>13964</v>
      </c>
      <c r="B13966" s="18">
        <f t="shared" si="436"/>
        <v>2021</v>
      </c>
      <c r="C13966" s="17">
        <v>44531</v>
      </c>
      <c r="D13966" s="18" t="s">
        <v>314</v>
      </c>
      <c r="E13966" s="18" t="s">
        <v>337</v>
      </c>
      <c r="F13966" s="18" t="str">
        <f t="shared" si="437"/>
        <v>Boylston-Total Volumetric Charge-44531</v>
      </c>
      <c r="G13966" s="11" t="s">
        <v>131</v>
      </c>
      <c r="H13966" s="11" t="s">
        <v>55</v>
      </c>
      <c r="I13966" s="11" t="s">
        <v>55</v>
      </c>
      <c r="J13966" s="11" t="s">
        <v>55</v>
      </c>
      <c r="K13966" s="11" t="str">
        <f>IFERROR(INDEX('EDC Component Dictionary'!$C$5:$C$37,MATCH('Rates Database'!J13966,'EDC Component Dictionary'!$B$5:$B$37,0)), "Energy Supply")</f>
        <v>Energy Supply</v>
      </c>
      <c r="L13966" s="12">
        <v>7.3499999999999996E-2</v>
      </c>
      <c r="M13966" s="12"/>
    </row>
    <row r="13967" spans="1:13" x14ac:dyDescent="0.3">
      <c r="A13967" s="18">
        <v>13965</v>
      </c>
      <c r="B13967" s="18">
        <f t="shared" si="436"/>
        <v>2021</v>
      </c>
      <c r="C13967" s="17">
        <v>44531</v>
      </c>
      <c r="D13967" s="18" t="s">
        <v>314</v>
      </c>
      <c r="E13967" s="18" t="s">
        <v>338</v>
      </c>
      <c r="F13967" s="18" t="str">
        <f t="shared" si="437"/>
        <v>Princeton-Total Volumetric Charge-44531</v>
      </c>
      <c r="G13967" s="11" t="s">
        <v>131</v>
      </c>
      <c r="H13967" s="11" t="s">
        <v>55</v>
      </c>
      <c r="I13967" s="11" t="s">
        <v>55</v>
      </c>
      <c r="J13967" s="11" t="s">
        <v>55</v>
      </c>
      <c r="K13967" s="11" t="str">
        <f>IFERROR(INDEX('EDC Component Dictionary'!$C$5:$C$37,MATCH('Rates Database'!J13967,'EDC Component Dictionary'!$B$5:$B$37,0)), "Energy Supply")</f>
        <v>Energy Supply</v>
      </c>
      <c r="L13967" s="12">
        <v>0.235124999999999</v>
      </c>
      <c r="M13967" s="12"/>
    </row>
    <row r="13968" spans="1:13" x14ac:dyDescent="0.3">
      <c r="A13968" s="18">
        <v>13966</v>
      </c>
      <c r="B13968" s="18">
        <f t="shared" si="436"/>
        <v>2021</v>
      </c>
      <c r="C13968" s="17">
        <v>44531</v>
      </c>
      <c r="D13968" s="18" t="s">
        <v>314</v>
      </c>
      <c r="E13968" s="18" t="s">
        <v>339</v>
      </c>
      <c r="F13968" s="18" t="str">
        <f t="shared" si="437"/>
        <v>Rowley-Total Volumetric Charge-44531</v>
      </c>
      <c r="G13968" s="11" t="s">
        <v>131</v>
      </c>
      <c r="H13968" s="11" t="s">
        <v>55</v>
      </c>
      <c r="I13968" s="11" t="s">
        <v>55</v>
      </c>
      <c r="J13968" s="11" t="s">
        <v>55</v>
      </c>
      <c r="K13968" s="11" t="str">
        <f>IFERROR(INDEX('EDC Component Dictionary'!$C$5:$C$37,MATCH('Rates Database'!J13968,'EDC Component Dictionary'!$B$5:$B$37,0)), "Energy Supply")</f>
        <v>Energy Supply</v>
      </c>
      <c r="L13968" s="12">
        <v>0.17349999999999999</v>
      </c>
      <c r="M13968" s="12"/>
    </row>
    <row r="13969" spans="1:13" x14ac:dyDescent="0.3">
      <c r="A13969" s="18">
        <v>13967</v>
      </c>
      <c r="B13969" s="18">
        <f t="shared" si="436"/>
        <v>2021</v>
      </c>
      <c r="C13969" s="17">
        <v>44531</v>
      </c>
      <c r="D13969" s="18" t="s">
        <v>314</v>
      </c>
      <c r="E13969" s="18" t="s">
        <v>340</v>
      </c>
      <c r="F13969" s="18" t="str">
        <f t="shared" si="437"/>
        <v>Wakefield-Total Volumetric Charge-44531</v>
      </c>
      <c r="G13969" s="11" t="s">
        <v>131</v>
      </c>
      <c r="H13969" s="11" t="s">
        <v>55</v>
      </c>
      <c r="I13969" s="11" t="s">
        <v>55</v>
      </c>
      <c r="J13969" s="11" t="s">
        <v>55</v>
      </c>
      <c r="K13969" s="11" t="str">
        <f>IFERROR(INDEX('EDC Component Dictionary'!$C$5:$C$37,MATCH('Rates Database'!J13969,'EDC Component Dictionary'!$B$5:$B$37,0)), "Energy Supply")</f>
        <v>Energy Supply</v>
      </c>
      <c r="L13969" s="12">
        <v>0.16</v>
      </c>
      <c r="M13969" s="12"/>
    </row>
    <row r="13970" spans="1:13" x14ac:dyDescent="0.3">
      <c r="A13970" s="18">
        <v>13968</v>
      </c>
      <c r="B13970" s="18">
        <f t="shared" si="436"/>
        <v>2021</v>
      </c>
      <c r="C13970" s="17">
        <v>44531</v>
      </c>
      <c r="D13970" s="18" t="s">
        <v>314</v>
      </c>
      <c r="E13970" s="18" t="s">
        <v>341</v>
      </c>
      <c r="F13970" s="18" t="str">
        <f t="shared" si="437"/>
        <v>Hull-Total Volumetric Charge-44531</v>
      </c>
      <c r="G13970" s="11" t="s">
        <v>131</v>
      </c>
      <c r="H13970" s="11" t="s">
        <v>55</v>
      </c>
      <c r="I13970" s="11" t="s">
        <v>55</v>
      </c>
      <c r="J13970" s="11" t="s">
        <v>55</v>
      </c>
      <c r="K13970" s="11" t="str">
        <f>IFERROR(INDEX('EDC Component Dictionary'!$C$5:$C$37,MATCH('Rates Database'!J13970,'EDC Component Dictionary'!$B$5:$B$37,0)), "Energy Supply")</f>
        <v>Energy Supply</v>
      </c>
      <c r="L13970" s="12">
        <v>0.1542</v>
      </c>
      <c r="M13970" s="12"/>
    </row>
    <row r="13971" spans="1:13" x14ac:dyDescent="0.3">
      <c r="A13971" s="18">
        <v>13969</v>
      </c>
      <c r="B13971" s="18">
        <f t="shared" si="436"/>
        <v>2021</v>
      </c>
      <c r="C13971" s="17">
        <v>44531</v>
      </c>
      <c r="D13971" s="18" t="s">
        <v>314</v>
      </c>
      <c r="E13971" s="18" t="s">
        <v>342</v>
      </c>
      <c r="F13971" s="18" t="str">
        <f t="shared" si="437"/>
        <v>North Attleborough-Total Volumetric Charge-44531</v>
      </c>
      <c r="G13971" s="11" t="s">
        <v>131</v>
      </c>
      <c r="H13971" s="11" t="s">
        <v>55</v>
      </c>
      <c r="I13971" s="11" t="s">
        <v>55</v>
      </c>
      <c r="J13971" s="11" t="s">
        <v>55</v>
      </c>
      <c r="K13971" s="11" t="str">
        <f>IFERROR(INDEX('EDC Component Dictionary'!$C$5:$C$37,MATCH('Rates Database'!J13971,'EDC Component Dictionary'!$B$5:$B$37,0)), "Energy Supply")</f>
        <v>Energy Supply</v>
      </c>
      <c r="L13971" s="12">
        <v>0.131543999999999</v>
      </c>
      <c r="M13971" s="12"/>
    </row>
    <row r="13972" spans="1:13" x14ac:dyDescent="0.3">
      <c r="A13972" s="18">
        <v>13970</v>
      </c>
      <c r="B13972" s="18">
        <f t="shared" si="436"/>
        <v>2021</v>
      </c>
      <c r="C13972" s="17">
        <v>44531</v>
      </c>
      <c r="D13972" s="18" t="s">
        <v>314</v>
      </c>
      <c r="E13972" s="18" t="s">
        <v>343</v>
      </c>
      <c r="F13972" s="18" t="str">
        <f t="shared" si="437"/>
        <v>Holden-Total Volumetric Charge-44531</v>
      </c>
      <c r="G13972" s="11" t="s">
        <v>131</v>
      </c>
      <c r="H13972" s="11" t="s">
        <v>55</v>
      </c>
      <c r="I13972" s="11" t="s">
        <v>55</v>
      </c>
      <c r="J13972" s="11" t="s">
        <v>55</v>
      </c>
      <c r="K13972" s="11" t="str">
        <f>IFERROR(INDEX('EDC Component Dictionary'!$C$5:$C$37,MATCH('Rates Database'!J13972,'EDC Component Dictionary'!$B$5:$B$37,0)), "Energy Supply")</f>
        <v>Energy Supply</v>
      </c>
      <c r="L13972" s="12">
        <v>0.12966999999999901</v>
      </c>
      <c r="M13972" s="12"/>
    </row>
    <row r="13973" spans="1:13" x14ac:dyDescent="0.3">
      <c r="A13973" s="18">
        <v>13971</v>
      </c>
      <c r="B13973" s="18">
        <f t="shared" si="436"/>
        <v>2021</v>
      </c>
      <c r="C13973" s="17">
        <v>44531</v>
      </c>
      <c r="D13973" s="18" t="s">
        <v>314</v>
      </c>
      <c r="E13973" s="18" t="s">
        <v>344</v>
      </c>
      <c r="F13973" s="18" t="str">
        <f t="shared" si="437"/>
        <v>Norwood-Total Volumetric Charge-44531</v>
      </c>
      <c r="G13973" s="11" t="s">
        <v>131</v>
      </c>
      <c r="H13973" s="11" t="s">
        <v>55</v>
      </c>
      <c r="I13973" s="11" t="s">
        <v>55</v>
      </c>
      <c r="J13973" s="11" t="s">
        <v>55</v>
      </c>
      <c r="K13973" s="11" t="str">
        <f>IFERROR(INDEX('EDC Component Dictionary'!$C$5:$C$37,MATCH('Rates Database'!J13973,'EDC Component Dictionary'!$B$5:$B$37,0)), "Energy Supply")</f>
        <v>Energy Supply</v>
      </c>
      <c r="L13973" s="12">
        <v>0.15842999999999999</v>
      </c>
      <c r="M13973" s="12"/>
    </row>
    <row r="13974" spans="1:13" x14ac:dyDescent="0.3">
      <c r="A13974" s="18">
        <v>13972</v>
      </c>
      <c r="B13974" s="18">
        <f t="shared" ref="B13974:B14037" si="438">YEAR(C13974)</f>
        <v>2021</v>
      </c>
      <c r="C13974" s="17">
        <v>44531</v>
      </c>
      <c r="D13974" s="18" t="s">
        <v>314</v>
      </c>
      <c r="E13974" s="18" t="s">
        <v>345</v>
      </c>
      <c r="F13974" s="18" t="str">
        <f t="shared" si="437"/>
        <v>Russell-Total Volumetric Charge-44531</v>
      </c>
      <c r="G13974" s="11" t="s">
        <v>131</v>
      </c>
      <c r="H13974" s="11" t="s">
        <v>55</v>
      </c>
      <c r="I13974" s="11" t="s">
        <v>55</v>
      </c>
      <c r="J13974" s="11" t="s">
        <v>55</v>
      </c>
      <c r="K13974" s="11" t="str">
        <f>IFERROR(INDEX('EDC Component Dictionary'!$C$5:$C$37,MATCH('Rates Database'!J13974,'EDC Component Dictionary'!$B$5:$B$37,0)), "Energy Supply")</f>
        <v>Energy Supply</v>
      </c>
      <c r="L13974" s="12">
        <v>0.17399999999999999</v>
      </c>
      <c r="M13974" s="12"/>
    </row>
    <row r="13975" spans="1:13" x14ac:dyDescent="0.3">
      <c r="A13975" s="18">
        <v>13973</v>
      </c>
      <c r="B13975" s="18">
        <f t="shared" si="438"/>
        <v>2021</v>
      </c>
      <c r="C13975" s="17">
        <v>44531</v>
      </c>
      <c r="D13975" s="18" t="s">
        <v>314</v>
      </c>
      <c r="E13975" s="18" t="s">
        <v>346</v>
      </c>
      <c r="F13975" s="18" t="str">
        <f t="shared" si="437"/>
        <v>Chester-Total Volumetric Charge-44531</v>
      </c>
      <c r="G13975" s="11" t="s">
        <v>131</v>
      </c>
      <c r="H13975" s="11" t="s">
        <v>55</v>
      </c>
      <c r="I13975" s="11" t="s">
        <v>55</v>
      </c>
      <c r="J13975" s="11" t="s">
        <v>55</v>
      </c>
      <c r="K13975" s="11" t="str">
        <f>IFERROR(INDEX('EDC Component Dictionary'!$C$5:$C$37,MATCH('Rates Database'!J13975,'EDC Component Dictionary'!$B$5:$B$37,0)), "Energy Supply")</f>
        <v>Energy Supply</v>
      </c>
      <c r="L13975" s="12">
        <v>0.21221099999999901</v>
      </c>
      <c r="M13975" s="12"/>
    </row>
    <row r="13976" spans="1:13" x14ac:dyDescent="0.3">
      <c r="A13976" s="18">
        <v>13974</v>
      </c>
      <c r="B13976" s="18">
        <f t="shared" si="438"/>
        <v>2023</v>
      </c>
      <c r="C13976" s="17">
        <v>44958</v>
      </c>
      <c r="D13976" s="18" t="s">
        <v>314</v>
      </c>
      <c r="E13976" s="18" t="s">
        <v>315</v>
      </c>
      <c r="F13976" s="18" t="str">
        <f t="shared" si="437"/>
        <v>Holyoke-Total Volumetric Charge-44958</v>
      </c>
      <c r="G13976" s="11" t="s">
        <v>131</v>
      </c>
      <c r="H13976" s="11" t="s">
        <v>55</v>
      </c>
      <c r="I13976" s="11" t="s">
        <v>55</v>
      </c>
      <c r="J13976" s="11" t="s">
        <v>55</v>
      </c>
      <c r="K13976" s="11" t="str">
        <f>IFERROR(INDEX('EDC Component Dictionary'!$C$5:$C$37,MATCH('Rates Database'!J13976,'EDC Component Dictionary'!$B$5:$B$37,0)), "Energy Supply")</f>
        <v>Energy Supply</v>
      </c>
      <c r="L13976" s="12">
        <v>0.14236699999999999</v>
      </c>
      <c r="M13976" s="12"/>
    </row>
    <row r="13977" spans="1:13" x14ac:dyDescent="0.3">
      <c r="A13977" s="18">
        <v>13975</v>
      </c>
      <c r="B13977" s="18">
        <f t="shared" si="438"/>
        <v>2023</v>
      </c>
      <c r="C13977" s="17">
        <v>44958</v>
      </c>
      <c r="D13977" s="18" t="s">
        <v>314</v>
      </c>
      <c r="E13977" s="18" t="s">
        <v>316</v>
      </c>
      <c r="F13977" s="18" t="str">
        <f t="shared" si="437"/>
        <v>West Boylston-Total Volumetric Charge-44958</v>
      </c>
      <c r="G13977" s="11" t="s">
        <v>131</v>
      </c>
      <c r="H13977" s="11" t="s">
        <v>55</v>
      </c>
      <c r="I13977" s="11" t="s">
        <v>55</v>
      </c>
      <c r="J13977" s="11" t="s">
        <v>55</v>
      </c>
      <c r="K13977" s="11" t="str">
        <f>IFERROR(INDEX('EDC Component Dictionary'!$C$5:$C$37,MATCH('Rates Database'!J13977,'EDC Component Dictionary'!$B$5:$B$37,0)), "Energy Supply")</f>
        <v>Energy Supply</v>
      </c>
      <c r="L13977" s="12">
        <v>0.13175999999999899</v>
      </c>
      <c r="M13977" s="12"/>
    </row>
    <row r="13978" spans="1:13" x14ac:dyDescent="0.3">
      <c r="A13978" s="18">
        <v>13976</v>
      </c>
      <c r="B13978" s="18">
        <f t="shared" si="438"/>
        <v>2023</v>
      </c>
      <c r="C13978" s="17">
        <v>44958</v>
      </c>
      <c r="D13978" s="18" t="s">
        <v>314</v>
      </c>
      <c r="E13978" s="18" t="s">
        <v>317</v>
      </c>
      <c r="F13978" s="18" t="str">
        <f t="shared" si="437"/>
        <v>Danvers-Total Volumetric Charge-44958</v>
      </c>
      <c r="G13978" s="11" t="s">
        <v>131</v>
      </c>
      <c r="H13978" s="11" t="s">
        <v>55</v>
      </c>
      <c r="I13978" s="11" t="s">
        <v>55</v>
      </c>
      <c r="J13978" s="11" t="s">
        <v>55</v>
      </c>
      <c r="K13978" s="11" t="str">
        <f>IFERROR(INDEX('EDC Component Dictionary'!$C$5:$C$37,MATCH('Rates Database'!J13978,'EDC Component Dictionary'!$B$5:$B$37,0)), "Energy Supply")</f>
        <v>Energy Supply</v>
      </c>
      <c r="L13978" s="12">
        <v>0.14959999999999901</v>
      </c>
      <c r="M13978" s="12"/>
    </row>
    <row r="13979" spans="1:13" x14ac:dyDescent="0.3">
      <c r="A13979" s="18">
        <v>13977</v>
      </c>
      <c r="B13979" s="18">
        <f t="shared" si="438"/>
        <v>2023</v>
      </c>
      <c r="C13979" s="17">
        <v>44958</v>
      </c>
      <c r="D13979" s="18" t="s">
        <v>314</v>
      </c>
      <c r="E13979" s="18" t="s">
        <v>318</v>
      </c>
      <c r="F13979" s="18" t="str">
        <f t="shared" si="437"/>
        <v>Peabody-Total Volumetric Charge-44958</v>
      </c>
      <c r="G13979" s="11" t="s">
        <v>131</v>
      </c>
      <c r="H13979" s="11" t="s">
        <v>55</v>
      </c>
      <c r="I13979" s="11" t="s">
        <v>55</v>
      </c>
      <c r="J13979" s="11" t="s">
        <v>55</v>
      </c>
      <c r="K13979" s="11" t="str">
        <f>IFERROR(INDEX('EDC Component Dictionary'!$C$5:$C$37,MATCH('Rates Database'!J13979,'EDC Component Dictionary'!$B$5:$B$37,0)), "Energy Supply")</f>
        <v>Energy Supply</v>
      </c>
      <c r="L13979" s="12">
        <v>0.166489999999999</v>
      </c>
      <c r="M13979" s="12"/>
    </row>
    <row r="13980" spans="1:13" x14ac:dyDescent="0.3">
      <c r="A13980" s="18">
        <v>13978</v>
      </c>
      <c r="B13980" s="18">
        <f t="shared" si="438"/>
        <v>2023</v>
      </c>
      <c r="C13980" s="17">
        <v>44958</v>
      </c>
      <c r="D13980" s="18" t="s">
        <v>314</v>
      </c>
      <c r="E13980" s="18" t="s">
        <v>319</v>
      </c>
      <c r="F13980" s="18" t="str">
        <f t="shared" si="437"/>
        <v>Ashburnham-Total Volumetric Charge-44958</v>
      </c>
      <c r="G13980" s="11" t="s">
        <v>131</v>
      </c>
      <c r="H13980" s="11" t="s">
        <v>55</v>
      </c>
      <c r="I13980" s="11" t="s">
        <v>55</v>
      </c>
      <c r="J13980" s="11" t="s">
        <v>55</v>
      </c>
      <c r="K13980" s="11" t="str">
        <f>IFERROR(INDEX('EDC Component Dictionary'!$C$5:$C$37,MATCH('Rates Database'!J13980,'EDC Component Dictionary'!$B$5:$B$37,0)), "Energy Supply")</f>
        <v>Energy Supply</v>
      </c>
      <c r="L13980" s="12">
        <v>0.18869999999999901</v>
      </c>
      <c r="M13980" s="12"/>
    </row>
    <row r="13981" spans="1:13" x14ac:dyDescent="0.3">
      <c r="A13981" s="18">
        <v>13979</v>
      </c>
      <c r="B13981" s="18">
        <f t="shared" si="438"/>
        <v>2023</v>
      </c>
      <c r="C13981" s="17">
        <v>44958</v>
      </c>
      <c r="D13981" s="18" t="s">
        <v>314</v>
      </c>
      <c r="E13981" s="18" t="s">
        <v>320</v>
      </c>
      <c r="F13981" s="18" t="str">
        <f t="shared" si="437"/>
        <v>Mansfield-Total Volumetric Charge-44958</v>
      </c>
      <c r="G13981" s="11" t="s">
        <v>131</v>
      </c>
      <c r="H13981" s="11" t="s">
        <v>55</v>
      </c>
      <c r="I13981" s="11" t="s">
        <v>55</v>
      </c>
      <c r="J13981" s="11" t="s">
        <v>55</v>
      </c>
      <c r="K13981" s="11" t="str">
        <f>IFERROR(INDEX('EDC Component Dictionary'!$C$5:$C$37,MATCH('Rates Database'!J13981,'EDC Component Dictionary'!$B$5:$B$37,0)), "Energy Supply")</f>
        <v>Energy Supply</v>
      </c>
      <c r="L13981" s="12">
        <v>0.17446</v>
      </c>
      <c r="M13981" s="12"/>
    </row>
    <row r="13982" spans="1:13" x14ac:dyDescent="0.3">
      <c r="A13982" s="18">
        <v>13980</v>
      </c>
      <c r="B13982" s="18">
        <f t="shared" si="438"/>
        <v>2023</v>
      </c>
      <c r="C13982" s="17">
        <v>44958</v>
      </c>
      <c r="D13982" s="18" t="s">
        <v>314</v>
      </c>
      <c r="E13982" s="18" t="s">
        <v>321</v>
      </c>
      <c r="F13982" s="18" t="str">
        <f t="shared" si="437"/>
        <v>Braintree-Total Volumetric Charge-44958</v>
      </c>
      <c r="G13982" s="11" t="s">
        <v>131</v>
      </c>
      <c r="H13982" s="11" t="s">
        <v>55</v>
      </c>
      <c r="I13982" s="11" t="s">
        <v>55</v>
      </c>
      <c r="J13982" s="11" t="s">
        <v>55</v>
      </c>
      <c r="K13982" s="11" t="str">
        <f>IFERROR(INDEX('EDC Component Dictionary'!$C$5:$C$37,MATCH('Rates Database'!J13982,'EDC Component Dictionary'!$B$5:$B$37,0)), "Energy Supply")</f>
        <v>Energy Supply</v>
      </c>
      <c r="L13982" s="12">
        <v>0.15049899999999899</v>
      </c>
      <c r="M13982" s="12"/>
    </row>
    <row r="13983" spans="1:13" x14ac:dyDescent="0.3">
      <c r="A13983" s="18">
        <v>13981</v>
      </c>
      <c r="B13983" s="18">
        <f t="shared" si="438"/>
        <v>2023</v>
      </c>
      <c r="C13983" s="17">
        <v>44958</v>
      </c>
      <c r="D13983" s="18" t="s">
        <v>314</v>
      </c>
      <c r="E13983" s="18" t="s">
        <v>322</v>
      </c>
      <c r="F13983" s="18" t="str">
        <f t="shared" si="437"/>
        <v>Paxton-Total Volumetric Charge-44958</v>
      </c>
      <c r="G13983" s="11" t="s">
        <v>131</v>
      </c>
      <c r="H13983" s="11" t="s">
        <v>55</v>
      </c>
      <c r="I13983" s="11" t="s">
        <v>55</v>
      </c>
      <c r="J13983" s="11" t="s">
        <v>55</v>
      </c>
      <c r="K13983" s="11" t="str">
        <f>IFERROR(INDEX('EDC Component Dictionary'!$C$5:$C$37,MATCH('Rates Database'!J13983,'EDC Component Dictionary'!$B$5:$B$37,0)), "Energy Supply")</f>
        <v>Energy Supply</v>
      </c>
      <c r="L13983" s="12">
        <v>0.16211999999999999</v>
      </c>
      <c r="M13983" s="12"/>
    </row>
    <row r="13984" spans="1:13" x14ac:dyDescent="0.3">
      <c r="A13984" s="18">
        <v>13982</v>
      </c>
      <c r="B13984" s="18">
        <f t="shared" si="438"/>
        <v>2023</v>
      </c>
      <c r="C13984" s="17">
        <v>44958</v>
      </c>
      <c r="D13984" s="18" t="s">
        <v>314</v>
      </c>
      <c r="E13984" s="18" t="s">
        <v>323</v>
      </c>
      <c r="F13984" s="18" t="str">
        <f t="shared" si="437"/>
        <v>Templeton-Total Volumetric Charge-44958</v>
      </c>
      <c r="G13984" s="11" t="s">
        <v>131</v>
      </c>
      <c r="H13984" s="11" t="s">
        <v>55</v>
      </c>
      <c r="I13984" s="11" t="s">
        <v>55</v>
      </c>
      <c r="J13984" s="11" t="s">
        <v>55</v>
      </c>
      <c r="K13984" s="11" t="str">
        <f>IFERROR(INDEX('EDC Component Dictionary'!$C$5:$C$37,MATCH('Rates Database'!J13984,'EDC Component Dictionary'!$B$5:$B$37,0)), "Energy Supply")</f>
        <v>Energy Supply</v>
      </c>
      <c r="L13984" s="12">
        <v>0.1386</v>
      </c>
      <c r="M13984" s="12"/>
    </row>
    <row r="13985" spans="1:13" x14ac:dyDescent="0.3">
      <c r="A13985" s="18">
        <v>13983</v>
      </c>
      <c r="B13985" s="18">
        <f t="shared" si="438"/>
        <v>2023</v>
      </c>
      <c r="C13985" s="17">
        <v>44958</v>
      </c>
      <c r="D13985" s="18" t="s">
        <v>314</v>
      </c>
      <c r="E13985" s="18" t="s">
        <v>324</v>
      </c>
      <c r="F13985" s="18" t="str">
        <f t="shared" si="437"/>
        <v>Hudson-Total Volumetric Charge-44958</v>
      </c>
      <c r="G13985" s="11" t="s">
        <v>131</v>
      </c>
      <c r="H13985" s="11" t="s">
        <v>55</v>
      </c>
      <c r="I13985" s="11" t="s">
        <v>55</v>
      </c>
      <c r="J13985" s="11" t="s">
        <v>55</v>
      </c>
      <c r="K13985" s="11" t="str">
        <f>IFERROR(INDEX('EDC Component Dictionary'!$C$5:$C$37,MATCH('Rates Database'!J13985,'EDC Component Dictionary'!$B$5:$B$37,0)), "Energy Supply")</f>
        <v>Energy Supply</v>
      </c>
      <c r="L13985" s="12">
        <v>0.13513999999999901</v>
      </c>
      <c r="M13985" s="12"/>
    </row>
    <row r="13986" spans="1:13" x14ac:dyDescent="0.3">
      <c r="A13986" s="18">
        <v>13984</v>
      </c>
      <c r="B13986" s="18">
        <f t="shared" si="438"/>
        <v>2023</v>
      </c>
      <c r="C13986" s="17">
        <v>44958</v>
      </c>
      <c r="D13986" s="18" t="s">
        <v>314</v>
      </c>
      <c r="E13986" s="18" t="s">
        <v>325</v>
      </c>
      <c r="F13986" s="18" t="str">
        <f t="shared" si="437"/>
        <v>Reading-Total Volumetric Charge-44958</v>
      </c>
      <c r="G13986" s="11" t="s">
        <v>131</v>
      </c>
      <c r="H13986" s="11" t="s">
        <v>55</v>
      </c>
      <c r="I13986" s="11" t="s">
        <v>55</v>
      </c>
      <c r="J13986" s="11" t="s">
        <v>55</v>
      </c>
      <c r="K13986" s="11" t="str">
        <f>IFERROR(INDEX('EDC Component Dictionary'!$C$5:$C$37,MATCH('Rates Database'!J13986,'EDC Component Dictionary'!$B$5:$B$37,0)), "Energy Supply")</f>
        <v>Energy Supply</v>
      </c>
      <c r="L13986" s="12">
        <v>0.16971899999999901</v>
      </c>
      <c r="M13986" s="12"/>
    </row>
    <row r="13987" spans="1:13" x14ac:dyDescent="0.3">
      <c r="A13987" s="18">
        <v>13985</v>
      </c>
      <c r="B13987" s="18">
        <f t="shared" si="438"/>
        <v>2023</v>
      </c>
      <c r="C13987" s="17">
        <v>44958</v>
      </c>
      <c r="D13987" s="18" t="s">
        <v>314</v>
      </c>
      <c r="E13987" s="18" t="s">
        <v>326</v>
      </c>
      <c r="F13987" s="18" t="str">
        <f t="shared" si="437"/>
        <v>Shrewsbury-Total Volumetric Charge-44958</v>
      </c>
      <c r="G13987" s="11" t="s">
        <v>131</v>
      </c>
      <c r="H13987" s="11" t="s">
        <v>55</v>
      </c>
      <c r="I13987" s="11" t="s">
        <v>55</v>
      </c>
      <c r="J13987" s="11" t="s">
        <v>55</v>
      </c>
      <c r="K13987" s="11" t="str">
        <f>IFERROR(INDEX('EDC Component Dictionary'!$C$5:$C$37,MATCH('Rates Database'!J13987,'EDC Component Dictionary'!$B$5:$B$37,0)), "Energy Supply")</f>
        <v>Energy Supply</v>
      </c>
      <c r="L13987" s="12">
        <v>0.1794</v>
      </c>
      <c r="M13987" s="12"/>
    </row>
    <row r="13988" spans="1:13" x14ac:dyDescent="0.3">
      <c r="A13988" s="18">
        <v>13986</v>
      </c>
      <c r="B13988" s="18">
        <f t="shared" si="438"/>
        <v>2023</v>
      </c>
      <c r="C13988" s="17">
        <v>44958</v>
      </c>
      <c r="D13988" s="18" t="s">
        <v>314</v>
      </c>
      <c r="E13988" s="18" t="s">
        <v>327</v>
      </c>
      <c r="F13988" s="18" t="str">
        <f t="shared" si="437"/>
        <v>Ipswich-Total Volumetric Charge-44958</v>
      </c>
      <c r="G13988" s="11" t="s">
        <v>131</v>
      </c>
      <c r="H13988" s="11" t="s">
        <v>55</v>
      </c>
      <c r="I13988" s="11" t="s">
        <v>55</v>
      </c>
      <c r="J13988" s="11" t="s">
        <v>55</v>
      </c>
      <c r="K13988" s="11" t="str">
        <f>IFERROR(INDEX('EDC Component Dictionary'!$C$5:$C$37,MATCH('Rates Database'!J13988,'EDC Component Dictionary'!$B$5:$B$37,0)), "Energy Supply")</f>
        <v>Energy Supply</v>
      </c>
      <c r="L13988" s="12">
        <v>0.189</v>
      </c>
      <c r="M13988" s="12"/>
    </row>
    <row r="13989" spans="1:13" x14ac:dyDescent="0.3">
      <c r="A13989" s="18">
        <v>13987</v>
      </c>
      <c r="B13989" s="18">
        <f t="shared" si="438"/>
        <v>2023</v>
      </c>
      <c r="C13989" s="17">
        <v>44958</v>
      </c>
      <c r="D13989" s="18" t="s">
        <v>314</v>
      </c>
      <c r="E13989" s="18" t="s">
        <v>328</v>
      </c>
      <c r="F13989" s="18" t="str">
        <f t="shared" si="437"/>
        <v>Westfield-Total Volumetric Charge-44958</v>
      </c>
      <c r="G13989" s="11" t="s">
        <v>131</v>
      </c>
      <c r="H13989" s="11" t="s">
        <v>55</v>
      </c>
      <c r="I13989" s="11" t="s">
        <v>55</v>
      </c>
      <c r="J13989" s="11" t="s">
        <v>55</v>
      </c>
      <c r="K13989" s="11" t="str">
        <f>IFERROR(INDEX('EDC Component Dictionary'!$C$5:$C$37,MATCH('Rates Database'!J13989,'EDC Component Dictionary'!$B$5:$B$37,0)), "Energy Supply")</f>
        <v>Energy Supply</v>
      </c>
      <c r="L13989" s="12">
        <v>0.16300100000000001</v>
      </c>
      <c r="M13989" s="12"/>
    </row>
    <row r="13990" spans="1:13" x14ac:dyDescent="0.3">
      <c r="A13990" s="18">
        <v>13988</v>
      </c>
      <c r="B13990" s="18">
        <f t="shared" si="438"/>
        <v>2023</v>
      </c>
      <c r="C13990" s="17">
        <v>44958</v>
      </c>
      <c r="D13990" s="18" t="s">
        <v>314</v>
      </c>
      <c r="E13990" s="18" t="s">
        <v>329</v>
      </c>
      <c r="F13990" s="18" t="str">
        <f t="shared" si="437"/>
        <v>Merrimac-Total Volumetric Charge-44958</v>
      </c>
      <c r="G13990" s="11" t="s">
        <v>131</v>
      </c>
      <c r="H13990" s="11" t="s">
        <v>55</v>
      </c>
      <c r="I13990" s="11" t="s">
        <v>55</v>
      </c>
      <c r="J13990" s="11" t="s">
        <v>55</v>
      </c>
      <c r="K13990" s="11" t="str">
        <f>IFERROR(INDEX('EDC Component Dictionary'!$C$5:$C$37,MATCH('Rates Database'!J13990,'EDC Component Dictionary'!$B$5:$B$37,0)), "Energy Supply")</f>
        <v>Energy Supply</v>
      </c>
      <c r="L13990" s="12">
        <v>0.17313000000000001</v>
      </c>
      <c r="M13990" s="12"/>
    </row>
    <row r="13991" spans="1:13" x14ac:dyDescent="0.3">
      <c r="A13991" s="18">
        <v>13989</v>
      </c>
      <c r="B13991" s="18">
        <f t="shared" si="438"/>
        <v>2023</v>
      </c>
      <c r="C13991" s="17">
        <v>44958</v>
      </c>
      <c r="D13991" s="18" t="s">
        <v>314</v>
      </c>
      <c r="E13991" s="18" t="s">
        <v>330</v>
      </c>
      <c r="F13991" s="18" t="str">
        <f t="shared" si="437"/>
        <v>Chicopee-Total Volumetric Charge-44958</v>
      </c>
      <c r="G13991" s="11" t="s">
        <v>131</v>
      </c>
      <c r="H13991" s="11" t="s">
        <v>55</v>
      </c>
      <c r="I13991" s="11" t="s">
        <v>55</v>
      </c>
      <c r="J13991" s="11" t="s">
        <v>55</v>
      </c>
      <c r="K13991" s="11" t="str">
        <f>IFERROR(INDEX('EDC Component Dictionary'!$C$5:$C$37,MATCH('Rates Database'!J13991,'EDC Component Dictionary'!$B$5:$B$37,0)), "Energy Supply")</f>
        <v>Energy Supply</v>
      </c>
      <c r="L13991" s="12">
        <v>0.17373999999999901</v>
      </c>
      <c r="M13991" s="12"/>
    </row>
    <row r="13992" spans="1:13" x14ac:dyDescent="0.3">
      <c r="A13992" s="18">
        <v>13990</v>
      </c>
      <c r="B13992" s="18">
        <f t="shared" si="438"/>
        <v>2023</v>
      </c>
      <c r="C13992" s="17">
        <v>44958</v>
      </c>
      <c r="D13992" s="18" t="s">
        <v>314</v>
      </c>
      <c r="E13992" s="18" t="s">
        <v>331</v>
      </c>
      <c r="F13992" s="18" t="str">
        <f t="shared" si="437"/>
        <v>Marblehead-Total Volumetric Charge-44958</v>
      </c>
      <c r="G13992" s="11" t="s">
        <v>131</v>
      </c>
      <c r="H13992" s="11" t="s">
        <v>55</v>
      </c>
      <c r="I13992" s="11" t="s">
        <v>55</v>
      </c>
      <c r="J13992" s="11" t="s">
        <v>55</v>
      </c>
      <c r="K13992" s="11" t="str">
        <f>IFERROR(INDEX('EDC Component Dictionary'!$C$5:$C$37,MATCH('Rates Database'!J13992,'EDC Component Dictionary'!$B$5:$B$37,0)), "Energy Supply")</f>
        <v>Energy Supply</v>
      </c>
      <c r="L13992" s="12">
        <v>0.22189999999999999</v>
      </c>
      <c r="M13992" s="12"/>
    </row>
    <row r="13993" spans="1:13" x14ac:dyDescent="0.3">
      <c r="A13993" s="18">
        <v>13991</v>
      </c>
      <c r="B13993" s="18">
        <f t="shared" si="438"/>
        <v>2023</v>
      </c>
      <c r="C13993" s="17">
        <v>44958</v>
      </c>
      <c r="D13993" s="18" t="s">
        <v>314</v>
      </c>
      <c r="E13993" s="18" t="s">
        <v>332</v>
      </c>
      <c r="F13993" s="18" t="str">
        <f t="shared" si="437"/>
        <v>Hingham-Total Volumetric Charge-44958</v>
      </c>
      <c r="G13993" s="11" t="s">
        <v>131</v>
      </c>
      <c r="H13993" s="11" t="s">
        <v>55</v>
      </c>
      <c r="I13993" s="11" t="s">
        <v>55</v>
      </c>
      <c r="J13993" s="11" t="s">
        <v>55</v>
      </c>
      <c r="K13993" s="11" t="str">
        <f>IFERROR(INDEX('EDC Component Dictionary'!$C$5:$C$37,MATCH('Rates Database'!J13993,'EDC Component Dictionary'!$B$5:$B$37,0)), "Energy Supply")</f>
        <v>Energy Supply</v>
      </c>
      <c r="L13993" s="12">
        <v>0.18080399999999999</v>
      </c>
      <c r="M13993" s="12"/>
    </row>
    <row r="13994" spans="1:13" x14ac:dyDescent="0.3">
      <c r="A13994" s="18">
        <v>13992</v>
      </c>
      <c r="B13994" s="18">
        <f t="shared" si="438"/>
        <v>2023</v>
      </c>
      <c r="C13994" s="17">
        <v>44958</v>
      </c>
      <c r="D13994" s="18" t="s">
        <v>314</v>
      </c>
      <c r="E13994" s="18" t="s">
        <v>333</v>
      </c>
      <c r="F13994" s="18" t="str">
        <f t="shared" si="437"/>
        <v>South Hadley-Total Volumetric Charge-44958</v>
      </c>
      <c r="G13994" s="11" t="s">
        <v>131</v>
      </c>
      <c r="H13994" s="11" t="s">
        <v>55</v>
      </c>
      <c r="I13994" s="11" t="s">
        <v>55</v>
      </c>
      <c r="J13994" s="11" t="s">
        <v>55</v>
      </c>
      <c r="K13994" s="11" t="str">
        <f>IFERROR(INDEX('EDC Component Dictionary'!$C$5:$C$37,MATCH('Rates Database'!J13994,'EDC Component Dictionary'!$B$5:$B$37,0)), "Energy Supply")</f>
        <v>Energy Supply</v>
      </c>
      <c r="L13994" s="12">
        <v>0.17291519999999999</v>
      </c>
      <c r="M13994" s="12"/>
    </row>
    <row r="13995" spans="1:13" x14ac:dyDescent="0.3">
      <c r="A13995" s="18">
        <v>13993</v>
      </c>
      <c r="B13995" s="18">
        <f t="shared" si="438"/>
        <v>2023</v>
      </c>
      <c r="C13995" s="17">
        <v>44958</v>
      </c>
      <c r="D13995" s="18" t="s">
        <v>314</v>
      </c>
      <c r="E13995" s="18" t="s">
        <v>334</v>
      </c>
      <c r="F13995" s="18" t="str">
        <f t="shared" si="437"/>
        <v>Georgetown-Total Volumetric Charge-44958</v>
      </c>
      <c r="G13995" s="11" t="s">
        <v>131</v>
      </c>
      <c r="H13995" s="11" t="s">
        <v>55</v>
      </c>
      <c r="I13995" s="11" t="s">
        <v>55</v>
      </c>
      <c r="J13995" s="11" t="s">
        <v>55</v>
      </c>
      <c r="K13995" s="11" t="str">
        <f>IFERROR(INDEX('EDC Component Dictionary'!$C$5:$C$37,MATCH('Rates Database'!J13995,'EDC Component Dictionary'!$B$5:$B$37,0)), "Energy Supply")</f>
        <v>Energy Supply</v>
      </c>
      <c r="L13995" s="12">
        <v>0.17379500000000001</v>
      </c>
      <c r="M13995" s="12"/>
    </row>
    <row r="13996" spans="1:13" x14ac:dyDescent="0.3">
      <c r="A13996" s="18">
        <v>13994</v>
      </c>
      <c r="B13996" s="18">
        <f t="shared" si="438"/>
        <v>2023</v>
      </c>
      <c r="C13996" s="17">
        <v>44958</v>
      </c>
      <c r="D13996" s="18" t="s">
        <v>314</v>
      </c>
      <c r="E13996" s="18" t="s">
        <v>335</v>
      </c>
      <c r="F13996" s="18" t="str">
        <f t="shared" si="437"/>
        <v>Sterling-Total Volumetric Charge-44958</v>
      </c>
      <c r="G13996" s="11" t="s">
        <v>131</v>
      </c>
      <c r="H13996" s="11" t="s">
        <v>55</v>
      </c>
      <c r="I13996" s="11" t="s">
        <v>55</v>
      </c>
      <c r="J13996" s="11" t="s">
        <v>55</v>
      </c>
      <c r="K13996" s="11" t="str">
        <f>IFERROR(INDEX('EDC Component Dictionary'!$C$5:$C$37,MATCH('Rates Database'!J13996,'EDC Component Dictionary'!$B$5:$B$37,0)), "Energy Supply")</f>
        <v>Energy Supply</v>
      </c>
      <c r="L13996" s="12">
        <v>0.16245000000000001</v>
      </c>
      <c r="M13996" s="12"/>
    </row>
    <row r="13997" spans="1:13" x14ac:dyDescent="0.3">
      <c r="A13997" s="18">
        <v>13995</v>
      </c>
      <c r="B13997" s="18">
        <f t="shared" si="438"/>
        <v>2023</v>
      </c>
      <c r="C13997" s="17">
        <v>44958</v>
      </c>
      <c r="D13997" s="18" t="s">
        <v>314</v>
      </c>
      <c r="E13997" s="18" t="s">
        <v>336</v>
      </c>
      <c r="F13997" s="18" t="str">
        <f t="shared" si="437"/>
        <v>Littleton-Total Volumetric Charge-44958</v>
      </c>
      <c r="G13997" s="11" t="s">
        <v>131</v>
      </c>
      <c r="H13997" s="11" t="s">
        <v>55</v>
      </c>
      <c r="I13997" s="11" t="s">
        <v>55</v>
      </c>
      <c r="J13997" s="11" t="s">
        <v>55</v>
      </c>
      <c r="K13997" s="11" t="str">
        <f>IFERROR(INDEX('EDC Component Dictionary'!$C$5:$C$37,MATCH('Rates Database'!J13997,'EDC Component Dictionary'!$B$5:$B$37,0)), "Energy Supply")</f>
        <v>Energy Supply</v>
      </c>
      <c r="L13997" s="12">
        <v>0.13713819999999999</v>
      </c>
      <c r="M13997" s="12"/>
    </row>
    <row r="13998" spans="1:13" x14ac:dyDescent="0.3">
      <c r="A13998" s="18">
        <v>13996</v>
      </c>
      <c r="B13998" s="18">
        <f t="shared" si="438"/>
        <v>2023</v>
      </c>
      <c r="C13998" s="17">
        <v>44958</v>
      </c>
      <c r="D13998" s="18" t="s">
        <v>314</v>
      </c>
      <c r="E13998" s="18" t="s">
        <v>337</v>
      </c>
      <c r="F13998" s="18" t="str">
        <f t="shared" si="437"/>
        <v>Boylston-Total Volumetric Charge-44958</v>
      </c>
      <c r="G13998" s="11" t="s">
        <v>131</v>
      </c>
      <c r="H13998" s="11" t="s">
        <v>55</v>
      </c>
      <c r="I13998" s="11" t="s">
        <v>55</v>
      </c>
      <c r="J13998" s="11" t="s">
        <v>55</v>
      </c>
      <c r="K13998" s="11" t="str">
        <f>IFERROR(INDEX('EDC Component Dictionary'!$C$5:$C$37,MATCH('Rates Database'!J13998,'EDC Component Dictionary'!$B$5:$B$37,0)), "Energy Supply")</f>
        <v>Energy Supply</v>
      </c>
      <c r="L13998" s="12">
        <v>0.17749999999999999</v>
      </c>
      <c r="M13998" s="12"/>
    </row>
    <row r="13999" spans="1:13" x14ac:dyDescent="0.3">
      <c r="A13999" s="18">
        <v>13997</v>
      </c>
      <c r="B13999" s="18">
        <f t="shared" si="438"/>
        <v>2023</v>
      </c>
      <c r="C13999" s="17">
        <v>44958</v>
      </c>
      <c r="D13999" s="18" t="s">
        <v>314</v>
      </c>
      <c r="E13999" s="18" t="s">
        <v>338</v>
      </c>
      <c r="F13999" s="18" t="str">
        <f t="shared" si="437"/>
        <v>Princeton-Total Volumetric Charge-44958</v>
      </c>
      <c r="G13999" s="11" t="s">
        <v>131</v>
      </c>
      <c r="H13999" s="11" t="s">
        <v>55</v>
      </c>
      <c r="I13999" s="11" t="s">
        <v>55</v>
      </c>
      <c r="J13999" s="11" t="s">
        <v>55</v>
      </c>
      <c r="K13999" s="11" t="str">
        <f>IFERROR(INDEX('EDC Component Dictionary'!$C$5:$C$37,MATCH('Rates Database'!J13999,'EDC Component Dictionary'!$B$5:$B$37,0)), "Energy Supply")</f>
        <v>Energy Supply</v>
      </c>
      <c r="L13999" s="12">
        <v>0.235124999999999</v>
      </c>
      <c r="M13999" s="12"/>
    </row>
    <row r="14000" spans="1:13" x14ac:dyDescent="0.3">
      <c r="A14000" s="18">
        <v>13998</v>
      </c>
      <c r="B14000" s="18">
        <f t="shared" si="438"/>
        <v>2023</v>
      </c>
      <c r="C14000" s="17">
        <v>44958</v>
      </c>
      <c r="D14000" s="18" t="s">
        <v>314</v>
      </c>
      <c r="E14000" s="18" t="s">
        <v>339</v>
      </c>
      <c r="F14000" s="18" t="str">
        <f t="shared" si="437"/>
        <v>Rowley-Total Volumetric Charge-44958</v>
      </c>
      <c r="G14000" s="11" t="s">
        <v>131</v>
      </c>
      <c r="H14000" s="11" t="s">
        <v>55</v>
      </c>
      <c r="I14000" s="11" t="s">
        <v>55</v>
      </c>
      <c r="J14000" s="11" t="s">
        <v>55</v>
      </c>
      <c r="K14000" s="11" t="str">
        <f>IFERROR(INDEX('EDC Component Dictionary'!$C$5:$C$37,MATCH('Rates Database'!J14000,'EDC Component Dictionary'!$B$5:$B$37,0)), "Energy Supply")</f>
        <v>Energy Supply</v>
      </c>
      <c r="L14000" s="12">
        <v>0.19350000000000001</v>
      </c>
      <c r="M14000" s="12"/>
    </row>
    <row r="14001" spans="1:13" x14ac:dyDescent="0.3">
      <c r="A14001" s="18">
        <v>13999</v>
      </c>
      <c r="B14001" s="18">
        <f t="shared" si="438"/>
        <v>2023</v>
      </c>
      <c r="C14001" s="17">
        <v>44958</v>
      </c>
      <c r="D14001" s="18" t="s">
        <v>314</v>
      </c>
      <c r="E14001" s="18" t="s">
        <v>340</v>
      </c>
      <c r="F14001" s="18" t="str">
        <f t="shared" si="437"/>
        <v>Wakefield-Total Volumetric Charge-44958</v>
      </c>
      <c r="G14001" s="11" t="s">
        <v>131</v>
      </c>
      <c r="H14001" s="11" t="s">
        <v>55</v>
      </c>
      <c r="I14001" s="11" t="s">
        <v>55</v>
      </c>
      <c r="J14001" s="11" t="s">
        <v>55</v>
      </c>
      <c r="K14001" s="11" t="str">
        <f>IFERROR(INDEX('EDC Component Dictionary'!$C$5:$C$37,MATCH('Rates Database'!J14001,'EDC Component Dictionary'!$B$5:$B$37,0)), "Energy Supply")</f>
        <v>Energy Supply</v>
      </c>
      <c r="L14001" s="12">
        <v>0.20532999999999901</v>
      </c>
      <c r="M14001" s="12"/>
    </row>
    <row r="14002" spans="1:13" x14ac:dyDescent="0.3">
      <c r="A14002" s="18">
        <v>14000</v>
      </c>
      <c r="B14002" s="18">
        <f t="shared" si="438"/>
        <v>2023</v>
      </c>
      <c r="C14002" s="17">
        <v>44958</v>
      </c>
      <c r="D14002" s="18" t="s">
        <v>314</v>
      </c>
      <c r="E14002" s="18" t="s">
        <v>341</v>
      </c>
      <c r="F14002" s="18" t="str">
        <f t="shared" si="437"/>
        <v>Hull-Total Volumetric Charge-44958</v>
      </c>
      <c r="G14002" s="11" t="s">
        <v>131</v>
      </c>
      <c r="H14002" s="11" t="s">
        <v>55</v>
      </c>
      <c r="I14002" s="11" t="s">
        <v>55</v>
      </c>
      <c r="J14002" s="11" t="s">
        <v>55</v>
      </c>
      <c r="K14002" s="11" t="str">
        <f>IFERROR(INDEX('EDC Component Dictionary'!$C$5:$C$37,MATCH('Rates Database'!J14002,'EDC Component Dictionary'!$B$5:$B$37,0)), "Energy Supply")</f>
        <v>Energy Supply</v>
      </c>
      <c r="L14002" s="12">
        <v>0.198599999999999</v>
      </c>
      <c r="M14002" s="12"/>
    </row>
    <row r="14003" spans="1:13" x14ac:dyDescent="0.3">
      <c r="A14003" s="18">
        <v>14001</v>
      </c>
      <c r="B14003" s="18">
        <f t="shared" si="438"/>
        <v>2023</v>
      </c>
      <c r="C14003" s="17">
        <v>44958</v>
      </c>
      <c r="D14003" s="18" t="s">
        <v>314</v>
      </c>
      <c r="E14003" s="18" t="s">
        <v>342</v>
      </c>
      <c r="F14003" s="18" t="str">
        <f t="shared" si="437"/>
        <v>North Attleborough-Total Volumetric Charge-44958</v>
      </c>
      <c r="G14003" s="11" t="s">
        <v>131</v>
      </c>
      <c r="H14003" s="11" t="s">
        <v>55</v>
      </c>
      <c r="I14003" s="11" t="s">
        <v>55</v>
      </c>
      <c r="J14003" s="11" t="s">
        <v>55</v>
      </c>
      <c r="K14003" s="11" t="str">
        <f>IFERROR(INDEX('EDC Component Dictionary'!$C$5:$C$37,MATCH('Rates Database'!J14003,'EDC Component Dictionary'!$B$5:$B$37,0)), "Energy Supply")</f>
        <v>Energy Supply</v>
      </c>
      <c r="L14003" s="12">
        <v>0.14615999999999901</v>
      </c>
      <c r="M14003" s="12"/>
    </row>
    <row r="14004" spans="1:13" x14ac:dyDescent="0.3">
      <c r="A14004" s="18">
        <v>14002</v>
      </c>
      <c r="B14004" s="18">
        <f t="shared" si="438"/>
        <v>2023</v>
      </c>
      <c r="C14004" s="17">
        <v>44958</v>
      </c>
      <c r="D14004" s="18" t="s">
        <v>314</v>
      </c>
      <c r="E14004" s="18" t="s">
        <v>343</v>
      </c>
      <c r="F14004" s="18" t="str">
        <f t="shared" si="437"/>
        <v>Holden-Total Volumetric Charge-44958</v>
      </c>
      <c r="G14004" s="11" t="s">
        <v>131</v>
      </c>
      <c r="H14004" s="11" t="s">
        <v>55</v>
      </c>
      <c r="I14004" s="11" t="s">
        <v>55</v>
      </c>
      <c r="J14004" s="11" t="s">
        <v>55</v>
      </c>
      <c r="K14004" s="11" t="str">
        <f>IFERROR(INDEX('EDC Component Dictionary'!$C$5:$C$37,MATCH('Rates Database'!J14004,'EDC Component Dictionary'!$B$5:$B$37,0)), "Energy Supply")</f>
        <v>Energy Supply</v>
      </c>
      <c r="L14004" s="12">
        <v>0.18124499999999999</v>
      </c>
      <c r="M14004" s="12"/>
    </row>
    <row r="14005" spans="1:13" x14ac:dyDescent="0.3">
      <c r="A14005" s="18">
        <v>14003</v>
      </c>
      <c r="B14005" s="18">
        <f t="shared" si="438"/>
        <v>2023</v>
      </c>
      <c r="C14005" s="17">
        <v>44958</v>
      </c>
      <c r="D14005" s="18" t="s">
        <v>314</v>
      </c>
      <c r="E14005" s="18" t="s">
        <v>344</v>
      </c>
      <c r="F14005" s="18" t="str">
        <f t="shared" si="437"/>
        <v>Norwood-Total Volumetric Charge-44958</v>
      </c>
      <c r="G14005" s="11" t="s">
        <v>131</v>
      </c>
      <c r="H14005" s="11" t="s">
        <v>55</v>
      </c>
      <c r="I14005" s="11" t="s">
        <v>55</v>
      </c>
      <c r="J14005" s="11" t="s">
        <v>55</v>
      </c>
      <c r="K14005" s="11" t="str">
        <f>IFERROR(INDEX('EDC Component Dictionary'!$C$5:$C$37,MATCH('Rates Database'!J14005,'EDC Component Dictionary'!$B$5:$B$37,0)), "Energy Supply")</f>
        <v>Energy Supply</v>
      </c>
      <c r="L14005" s="12">
        <v>0.16392999999999999</v>
      </c>
      <c r="M14005" s="12"/>
    </row>
    <row r="14006" spans="1:13" x14ac:dyDescent="0.3">
      <c r="A14006" s="18">
        <v>14004</v>
      </c>
      <c r="B14006" s="18">
        <f t="shared" si="438"/>
        <v>2023</v>
      </c>
      <c r="C14006" s="17">
        <v>44958</v>
      </c>
      <c r="D14006" s="18" t="s">
        <v>314</v>
      </c>
      <c r="E14006" s="18" t="s">
        <v>345</v>
      </c>
      <c r="F14006" s="18" t="str">
        <f t="shared" si="437"/>
        <v>Russell-Total Volumetric Charge-44958</v>
      </c>
      <c r="G14006" s="11" t="s">
        <v>131</v>
      </c>
      <c r="H14006" s="11" t="s">
        <v>55</v>
      </c>
      <c r="I14006" s="11" t="s">
        <v>55</v>
      </c>
      <c r="J14006" s="11" t="s">
        <v>55</v>
      </c>
      <c r="K14006" s="11" t="str">
        <f>IFERROR(INDEX('EDC Component Dictionary'!$C$5:$C$37,MATCH('Rates Database'!J14006,'EDC Component Dictionary'!$B$5:$B$37,0)), "Energy Supply")</f>
        <v>Energy Supply</v>
      </c>
      <c r="L14006" s="12">
        <v>0.17399999999999999</v>
      </c>
      <c r="M14006" s="12"/>
    </row>
    <row r="14007" spans="1:13" x14ac:dyDescent="0.3">
      <c r="A14007" s="18">
        <v>14005</v>
      </c>
      <c r="B14007" s="18">
        <f t="shared" si="438"/>
        <v>2023</v>
      </c>
      <c r="C14007" s="17">
        <v>44958</v>
      </c>
      <c r="D14007" s="18" t="s">
        <v>314</v>
      </c>
      <c r="E14007" s="18" t="s">
        <v>346</v>
      </c>
      <c r="F14007" s="18" t="str">
        <f t="shared" si="437"/>
        <v>Chester-Total Volumetric Charge-44958</v>
      </c>
      <c r="G14007" s="11" t="s">
        <v>131</v>
      </c>
      <c r="H14007" s="11" t="s">
        <v>55</v>
      </c>
      <c r="I14007" s="11" t="s">
        <v>55</v>
      </c>
      <c r="J14007" s="11" t="s">
        <v>55</v>
      </c>
      <c r="K14007" s="11" t="str">
        <f>IFERROR(INDEX('EDC Component Dictionary'!$C$5:$C$37,MATCH('Rates Database'!J14007,'EDC Component Dictionary'!$B$5:$B$37,0)), "Energy Supply")</f>
        <v>Energy Supply</v>
      </c>
      <c r="L14007" s="12">
        <v>0.22046650000000001</v>
      </c>
      <c r="M14007" s="12"/>
    </row>
    <row r="14008" spans="1:13" x14ac:dyDescent="0.3">
      <c r="A14008" s="18">
        <v>14006</v>
      </c>
      <c r="B14008" s="18">
        <f t="shared" si="438"/>
        <v>2020</v>
      </c>
      <c r="C14008" s="17">
        <v>44075</v>
      </c>
      <c r="D14008" s="18" t="s">
        <v>314</v>
      </c>
      <c r="E14008" s="18" t="s">
        <v>315</v>
      </c>
      <c r="F14008" s="18" t="str">
        <f t="shared" si="437"/>
        <v>Holyoke-Total Volumetric Charge-44075</v>
      </c>
      <c r="G14008" s="11" t="s">
        <v>131</v>
      </c>
      <c r="H14008" s="11" t="s">
        <v>55</v>
      </c>
      <c r="I14008" s="11" t="s">
        <v>55</v>
      </c>
      <c r="J14008" s="11" t="s">
        <v>55</v>
      </c>
      <c r="K14008" s="11" t="str">
        <f>IFERROR(INDEX('EDC Component Dictionary'!$C$5:$C$37,MATCH('Rates Database'!J14008,'EDC Component Dictionary'!$B$5:$B$37,0)), "Energy Supply")</f>
        <v>Energy Supply</v>
      </c>
      <c r="L14008" s="12">
        <v>0.12479</v>
      </c>
      <c r="M14008" s="12"/>
    </row>
    <row r="14009" spans="1:13" x14ac:dyDescent="0.3">
      <c r="A14009" s="18">
        <v>14007</v>
      </c>
      <c r="B14009" s="18">
        <f t="shared" si="438"/>
        <v>2020</v>
      </c>
      <c r="C14009" s="17">
        <v>44075</v>
      </c>
      <c r="D14009" s="18" t="s">
        <v>314</v>
      </c>
      <c r="E14009" s="18" t="s">
        <v>316</v>
      </c>
      <c r="F14009" s="18" t="str">
        <f t="shared" si="437"/>
        <v>West Boylston-Total Volumetric Charge-44075</v>
      </c>
      <c r="G14009" s="11" t="s">
        <v>131</v>
      </c>
      <c r="H14009" s="11" t="s">
        <v>55</v>
      </c>
      <c r="I14009" s="11" t="s">
        <v>55</v>
      </c>
      <c r="J14009" s="11" t="s">
        <v>55</v>
      </c>
      <c r="K14009" s="11" t="str">
        <f>IFERROR(INDEX('EDC Component Dictionary'!$C$5:$C$37,MATCH('Rates Database'!J14009,'EDC Component Dictionary'!$B$5:$B$37,0)), "Energy Supply")</f>
        <v>Energy Supply</v>
      </c>
      <c r="L14009" s="12">
        <v>0.13285999999999901</v>
      </c>
      <c r="M14009" s="12"/>
    </row>
    <row r="14010" spans="1:13" x14ac:dyDescent="0.3">
      <c r="A14010" s="18">
        <v>14008</v>
      </c>
      <c r="B14010" s="18">
        <f t="shared" si="438"/>
        <v>2020</v>
      </c>
      <c r="C14010" s="17">
        <v>44075</v>
      </c>
      <c r="D14010" s="18" t="s">
        <v>314</v>
      </c>
      <c r="E14010" s="18" t="s">
        <v>317</v>
      </c>
      <c r="F14010" s="18" t="str">
        <f t="shared" si="437"/>
        <v>Danvers-Total Volumetric Charge-44075</v>
      </c>
      <c r="G14010" s="11" t="s">
        <v>131</v>
      </c>
      <c r="H14010" s="11" t="s">
        <v>55</v>
      </c>
      <c r="I14010" s="11" t="s">
        <v>55</v>
      </c>
      <c r="J14010" s="11" t="s">
        <v>55</v>
      </c>
      <c r="K14010" s="11" t="str">
        <f>IFERROR(INDEX('EDC Component Dictionary'!$C$5:$C$37,MATCH('Rates Database'!J14010,'EDC Component Dictionary'!$B$5:$B$37,0)), "Energy Supply")</f>
        <v>Energy Supply</v>
      </c>
      <c r="L14010" s="12">
        <v>0.14129</v>
      </c>
      <c r="M14010" s="12"/>
    </row>
    <row r="14011" spans="1:13" x14ac:dyDescent="0.3">
      <c r="A14011" s="18">
        <v>14009</v>
      </c>
      <c r="B14011" s="18">
        <f t="shared" si="438"/>
        <v>2020</v>
      </c>
      <c r="C14011" s="17">
        <v>44075</v>
      </c>
      <c r="D14011" s="18" t="s">
        <v>314</v>
      </c>
      <c r="E14011" s="18" t="s">
        <v>318</v>
      </c>
      <c r="F14011" s="18" t="str">
        <f t="shared" si="437"/>
        <v>Peabody-Total Volumetric Charge-44075</v>
      </c>
      <c r="G14011" s="11" t="s">
        <v>131</v>
      </c>
      <c r="H14011" s="11" t="s">
        <v>55</v>
      </c>
      <c r="I14011" s="11" t="s">
        <v>55</v>
      </c>
      <c r="J14011" s="11" t="s">
        <v>55</v>
      </c>
      <c r="K14011" s="11" t="str">
        <f>IFERROR(INDEX('EDC Component Dictionary'!$C$5:$C$37,MATCH('Rates Database'!J14011,'EDC Component Dictionary'!$B$5:$B$37,0)), "Energy Supply")</f>
        <v>Energy Supply</v>
      </c>
      <c r="L14011" s="12">
        <v>9.6820000000000003E-2</v>
      </c>
      <c r="M14011" s="12"/>
    </row>
    <row r="14012" spans="1:13" x14ac:dyDescent="0.3">
      <c r="A14012" s="18">
        <v>14010</v>
      </c>
      <c r="B14012" s="18">
        <f t="shared" si="438"/>
        <v>2020</v>
      </c>
      <c r="C14012" s="17">
        <v>44075</v>
      </c>
      <c r="D14012" s="18" t="s">
        <v>314</v>
      </c>
      <c r="E14012" s="18" t="s">
        <v>319</v>
      </c>
      <c r="F14012" s="18" t="str">
        <f t="shared" si="437"/>
        <v>Ashburnham-Total Volumetric Charge-44075</v>
      </c>
      <c r="G14012" s="11" t="s">
        <v>131</v>
      </c>
      <c r="H14012" s="11" t="s">
        <v>55</v>
      </c>
      <c r="I14012" s="11" t="s">
        <v>55</v>
      </c>
      <c r="J14012" s="11" t="s">
        <v>55</v>
      </c>
      <c r="K14012" s="11" t="str">
        <f>IFERROR(INDEX('EDC Component Dictionary'!$C$5:$C$37,MATCH('Rates Database'!J14012,'EDC Component Dictionary'!$B$5:$B$37,0)), "Energy Supply")</f>
        <v>Energy Supply</v>
      </c>
      <c r="L14012" s="12">
        <v>0.13869999999999999</v>
      </c>
      <c r="M14012" s="12"/>
    </row>
    <row r="14013" spans="1:13" x14ac:dyDescent="0.3">
      <c r="A14013" s="18">
        <v>14011</v>
      </c>
      <c r="B14013" s="18">
        <f t="shared" si="438"/>
        <v>2020</v>
      </c>
      <c r="C14013" s="17">
        <v>44075</v>
      </c>
      <c r="D14013" s="18" t="s">
        <v>314</v>
      </c>
      <c r="E14013" s="18" t="s">
        <v>320</v>
      </c>
      <c r="F14013" s="18" t="str">
        <f t="shared" si="437"/>
        <v>Mansfield-Total Volumetric Charge-44075</v>
      </c>
      <c r="G14013" s="11" t="s">
        <v>131</v>
      </c>
      <c r="H14013" s="11" t="s">
        <v>55</v>
      </c>
      <c r="I14013" s="11" t="s">
        <v>55</v>
      </c>
      <c r="J14013" s="11" t="s">
        <v>55</v>
      </c>
      <c r="K14013" s="11" t="str">
        <f>IFERROR(INDEX('EDC Component Dictionary'!$C$5:$C$37,MATCH('Rates Database'!J14013,'EDC Component Dictionary'!$B$5:$B$37,0)), "Energy Supply")</f>
        <v>Energy Supply</v>
      </c>
      <c r="L14013" s="12">
        <v>0.10235999999999899</v>
      </c>
      <c r="M14013" s="12"/>
    </row>
    <row r="14014" spans="1:13" x14ac:dyDescent="0.3">
      <c r="A14014" s="18">
        <v>14012</v>
      </c>
      <c r="B14014" s="18">
        <f t="shared" si="438"/>
        <v>2020</v>
      </c>
      <c r="C14014" s="17">
        <v>44075</v>
      </c>
      <c r="D14014" s="18" t="s">
        <v>314</v>
      </c>
      <c r="E14014" s="18" t="s">
        <v>321</v>
      </c>
      <c r="F14014" s="18" t="str">
        <f t="shared" si="437"/>
        <v>Braintree-Total Volumetric Charge-44075</v>
      </c>
      <c r="G14014" s="11" t="s">
        <v>131</v>
      </c>
      <c r="H14014" s="11" t="s">
        <v>55</v>
      </c>
      <c r="I14014" s="11" t="s">
        <v>55</v>
      </c>
      <c r="J14014" s="11" t="s">
        <v>55</v>
      </c>
      <c r="K14014" s="11" t="str">
        <f>IFERROR(INDEX('EDC Component Dictionary'!$C$5:$C$37,MATCH('Rates Database'!J14014,'EDC Component Dictionary'!$B$5:$B$37,0)), "Energy Supply")</f>
        <v>Energy Supply</v>
      </c>
      <c r="L14014" s="12">
        <v>0.13549899999999901</v>
      </c>
      <c r="M14014" s="12"/>
    </row>
    <row r="14015" spans="1:13" x14ac:dyDescent="0.3">
      <c r="A14015" s="18">
        <v>14013</v>
      </c>
      <c r="B14015" s="18">
        <f t="shared" si="438"/>
        <v>2020</v>
      </c>
      <c r="C14015" s="17">
        <v>44075</v>
      </c>
      <c r="D14015" s="18" t="s">
        <v>314</v>
      </c>
      <c r="E14015" s="18" t="s">
        <v>322</v>
      </c>
      <c r="F14015" s="18" t="str">
        <f t="shared" si="437"/>
        <v>Paxton-Total Volumetric Charge-44075</v>
      </c>
      <c r="G14015" s="11" t="s">
        <v>131</v>
      </c>
      <c r="H14015" s="11" t="s">
        <v>55</v>
      </c>
      <c r="I14015" s="11" t="s">
        <v>55</v>
      </c>
      <c r="J14015" s="11" t="s">
        <v>55</v>
      </c>
      <c r="K14015" s="11" t="str">
        <f>IFERROR(INDEX('EDC Component Dictionary'!$C$5:$C$37,MATCH('Rates Database'!J14015,'EDC Component Dictionary'!$B$5:$B$37,0)), "Energy Supply")</f>
        <v>Energy Supply</v>
      </c>
      <c r="L14015" s="12">
        <v>0.14562</v>
      </c>
      <c r="M14015" s="12"/>
    </row>
    <row r="14016" spans="1:13" x14ac:dyDescent="0.3">
      <c r="A14016" s="18">
        <v>14014</v>
      </c>
      <c r="B14016" s="18">
        <f t="shared" si="438"/>
        <v>2020</v>
      </c>
      <c r="C14016" s="17">
        <v>44075</v>
      </c>
      <c r="D14016" s="18" t="s">
        <v>314</v>
      </c>
      <c r="E14016" s="18" t="s">
        <v>323</v>
      </c>
      <c r="F14016" s="18" t="str">
        <f t="shared" si="437"/>
        <v>Templeton-Total Volumetric Charge-44075</v>
      </c>
      <c r="G14016" s="11" t="s">
        <v>131</v>
      </c>
      <c r="H14016" s="11" t="s">
        <v>55</v>
      </c>
      <c r="I14016" s="11" t="s">
        <v>55</v>
      </c>
      <c r="J14016" s="11" t="s">
        <v>55</v>
      </c>
      <c r="K14016" s="11" t="str">
        <f>IFERROR(INDEX('EDC Component Dictionary'!$C$5:$C$37,MATCH('Rates Database'!J14016,'EDC Component Dictionary'!$B$5:$B$37,0)), "Energy Supply")</f>
        <v>Energy Supply</v>
      </c>
      <c r="L14016" s="12">
        <v>0.10567</v>
      </c>
      <c r="M14016" s="12"/>
    </row>
    <row r="14017" spans="1:13" x14ac:dyDescent="0.3">
      <c r="A14017" s="18">
        <v>14015</v>
      </c>
      <c r="B14017" s="18">
        <f t="shared" si="438"/>
        <v>2020</v>
      </c>
      <c r="C14017" s="17">
        <v>44075</v>
      </c>
      <c r="D14017" s="18" t="s">
        <v>314</v>
      </c>
      <c r="E14017" s="18" t="s">
        <v>324</v>
      </c>
      <c r="F14017" s="18" t="str">
        <f t="shared" si="437"/>
        <v>Hudson-Total Volumetric Charge-44075</v>
      </c>
      <c r="G14017" s="11" t="s">
        <v>131</v>
      </c>
      <c r="H14017" s="11" t="s">
        <v>55</v>
      </c>
      <c r="I14017" s="11" t="s">
        <v>55</v>
      </c>
      <c r="J14017" s="11" t="s">
        <v>55</v>
      </c>
      <c r="K14017" s="11" t="str">
        <f>IFERROR(INDEX('EDC Component Dictionary'!$C$5:$C$37,MATCH('Rates Database'!J14017,'EDC Component Dictionary'!$B$5:$B$37,0)), "Energy Supply")</f>
        <v>Energy Supply</v>
      </c>
      <c r="L14017" s="12">
        <v>0.119389999999999</v>
      </c>
      <c r="M14017" s="12"/>
    </row>
    <row r="14018" spans="1:13" x14ac:dyDescent="0.3">
      <c r="A14018" s="18">
        <v>14016</v>
      </c>
      <c r="B14018" s="18">
        <f t="shared" si="438"/>
        <v>2020</v>
      </c>
      <c r="C14018" s="17">
        <v>44075</v>
      </c>
      <c r="D14018" s="18" t="s">
        <v>314</v>
      </c>
      <c r="E14018" s="18" t="s">
        <v>325</v>
      </c>
      <c r="F14018" s="18" t="str">
        <f t="shared" si="437"/>
        <v>Reading-Total Volumetric Charge-44075</v>
      </c>
      <c r="G14018" s="11" t="s">
        <v>131</v>
      </c>
      <c r="H14018" s="11" t="s">
        <v>55</v>
      </c>
      <c r="I14018" s="11" t="s">
        <v>55</v>
      </c>
      <c r="J14018" s="11" t="s">
        <v>55</v>
      </c>
      <c r="K14018" s="11" t="str">
        <f>IFERROR(INDEX('EDC Component Dictionary'!$C$5:$C$37,MATCH('Rates Database'!J14018,'EDC Component Dictionary'!$B$5:$B$37,0)), "Energy Supply")</f>
        <v>Energy Supply</v>
      </c>
      <c r="L14018" s="12">
        <v>0.1454135</v>
      </c>
      <c r="M14018" s="12"/>
    </row>
    <row r="14019" spans="1:13" x14ac:dyDescent="0.3">
      <c r="A14019" s="18">
        <v>14017</v>
      </c>
      <c r="B14019" s="18">
        <f t="shared" si="438"/>
        <v>2020</v>
      </c>
      <c r="C14019" s="17">
        <v>44075</v>
      </c>
      <c r="D14019" s="18" t="s">
        <v>314</v>
      </c>
      <c r="E14019" s="18" t="s">
        <v>326</v>
      </c>
      <c r="F14019" s="18" t="str">
        <f t="shared" si="437"/>
        <v>Shrewsbury-Total Volumetric Charge-44075</v>
      </c>
      <c r="G14019" s="11" t="s">
        <v>131</v>
      </c>
      <c r="H14019" s="11" t="s">
        <v>55</v>
      </c>
      <c r="I14019" s="11" t="s">
        <v>55</v>
      </c>
      <c r="J14019" s="11" t="s">
        <v>55</v>
      </c>
      <c r="K14019" s="11" t="str">
        <f>IFERROR(INDEX('EDC Component Dictionary'!$C$5:$C$37,MATCH('Rates Database'!J14019,'EDC Component Dictionary'!$B$5:$B$37,0)), "Energy Supply")</f>
        <v>Energy Supply</v>
      </c>
      <c r="L14019" s="12">
        <v>0.11516</v>
      </c>
      <c r="M14019" s="12"/>
    </row>
    <row r="14020" spans="1:13" x14ac:dyDescent="0.3">
      <c r="A14020" s="18">
        <v>14018</v>
      </c>
      <c r="B14020" s="18">
        <f t="shared" si="438"/>
        <v>2020</v>
      </c>
      <c r="C14020" s="17">
        <v>44075</v>
      </c>
      <c r="D14020" s="18" t="s">
        <v>314</v>
      </c>
      <c r="E14020" s="18" t="s">
        <v>327</v>
      </c>
      <c r="F14020" s="18" t="str">
        <f t="shared" ref="F14020:F14083" si="439">_xlfn.CONCAT(E14020,"-",J14020,"-",C14020)</f>
        <v>Ipswich-Total Volumetric Charge-44075</v>
      </c>
      <c r="G14020" s="11" t="s">
        <v>131</v>
      </c>
      <c r="H14020" s="11" t="s">
        <v>55</v>
      </c>
      <c r="I14020" s="11" t="s">
        <v>55</v>
      </c>
      <c r="J14020" s="11" t="s">
        <v>55</v>
      </c>
      <c r="K14020" s="11" t="str">
        <f>IFERROR(INDEX('EDC Component Dictionary'!$C$5:$C$37,MATCH('Rates Database'!J14020,'EDC Component Dictionary'!$B$5:$B$37,0)), "Energy Supply")</f>
        <v>Energy Supply</v>
      </c>
      <c r="L14020" s="12">
        <v>0.13314999999999999</v>
      </c>
      <c r="M14020" s="12"/>
    </row>
    <row r="14021" spans="1:13" x14ac:dyDescent="0.3">
      <c r="A14021" s="18">
        <v>14019</v>
      </c>
      <c r="B14021" s="18">
        <f t="shared" si="438"/>
        <v>2020</v>
      </c>
      <c r="C14021" s="17">
        <v>44075</v>
      </c>
      <c r="D14021" s="18" t="s">
        <v>314</v>
      </c>
      <c r="E14021" s="18" t="s">
        <v>328</v>
      </c>
      <c r="F14021" s="18" t="str">
        <f t="shared" si="439"/>
        <v>Westfield-Total Volumetric Charge-44075</v>
      </c>
      <c r="G14021" s="11" t="s">
        <v>131</v>
      </c>
      <c r="H14021" s="11" t="s">
        <v>55</v>
      </c>
      <c r="I14021" s="11" t="s">
        <v>55</v>
      </c>
      <c r="J14021" s="11" t="s">
        <v>55</v>
      </c>
      <c r="K14021" s="11" t="str">
        <f>IFERROR(INDEX('EDC Component Dictionary'!$C$5:$C$37,MATCH('Rates Database'!J14021,'EDC Component Dictionary'!$B$5:$B$37,0)), "Energy Supply")</f>
        <v>Energy Supply</v>
      </c>
      <c r="L14021" s="12">
        <v>0.120935</v>
      </c>
      <c r="M14021" s="12"/>
    </row>
    <row r="14022" spans="1:13" x14ac:dyDescent="0.3">
      <c r="A14022" s="18">
        <v>14020</v>
      </c>
      <c r="B14022" s="18">
        <f t="shared" si="438"/>
        <v>2020</v>
      </c>
      <c r="C14022" s="17">
        <v>44075</v>
      </c>
      <c r="D14022" s="18" t="s">
        <v>314</v>
      </c>
      <c r="E14022" s="18" t="s">
        <v>329</v>
      </c>
      <c r="F14022" s="18" t="str">
        <f t="shared" si="439"/>
        <v>Merrimac-Total Volumetric Charge-44075</v>
      </c>
      <c r="G14022" s="11" t="s">
        <v>131</v>
      </c>
      <c r="H14022" s="11" t="s">
        <v>55</v>
      </c>
      <c r="I14022" s="11" t="s">
        <v>55</v>
      </c>
      <c r="J14022" s="11" t="s">
        <v>55</v>
      </c>
      <c r="K14022" s="11" t="str">
        <f>IFERROR(INDEX('EDC Component Dictionary'!$C$5:$C$37,MATCH('Rates Database'!J14022,'EDC Component Dictionary'!$B$5:$B$37,0)), "Energy Supply")</f>
        <v>Energy Supply</v>
      </c>
      <c r="L14022" s="12">
        <v>0.16517999999999899</v>
      </c>
      <c r="M14022" s="12"/>
    </row>
    <row r="14023" spans="1:13" x14ac:dyDescent="0.3">
      <c r="A14023" s="18">
        <v>14021</v>
      </c>
      <c r="B14023" s="18">
        <f t="shared" si="438"/>
        <v>2020</v>
      </c>
      <c r="C14023" s="17">
        <v>44075</v>
      </c>
      <c r="D14023" s="18" t="s">
        <v>314</v>
      </c>
      <c r="E14023" s="18" t="s">
        <v>330</v>
      </c>
      <c r="F14023" s="18" t="str">
        <f t="shared" si="439"/>
        <v>Chicopee-Total Volumetric Charge-44075</v>
      </c>
      <c r="G14023" s="11" t="s">
        <v>131</v>
      </c>
      <c r="H14023" s="11" t="s">
        <v>55</v>
      </c>
      <c r="I14023" s="11" t="s">
        <v>55</v>
      </c>
      <c r="J14023" s="11" t="s">
        <v>55</v>
      </c>
      <c r="K14023" s="11" t="str">
        <f>IFERROR(INDEX('EDC Component Dictionary'!$C$5:$C$37,MATCH('Rates Database'!J14023,'EDC Component Dictionary'!$B$5:$B$37,0)), "Energy Supply")</f>
        <v>Energy Supply</v>
      </c>
      <c r="L14023" s="12">
        <v>0.119349999999999</v>
      </c>
      <c r="M14023" s="12"/>
    </row>
    <row r="14024" spans="1:13" x14ac:dyDescent="0.3">
      <c r="A14024" s="18">
        <v>14022</v>
      </c>
      <c r="B14024" s="18">
        <f t="shared" si="438"/>
        <v>2020</v>
      </c>
      <c r="C14024" s="17">
        <v>44075</v>
      </c>
      <c r="D14024" s="18" t="s">
        <v>314</v>
      </c>
      <c r="E14024" s="18" t="s">
        <v>331</v>
      </c>
      <c r="F14024" s="18" t="str">
        <f t="shared" si="439"/>
        <v>Marblehead-Total Volumetric Charge-44075</v>
      </c>
      <c r="G14024" s="11" t="s">
        <v>131</v>
      </c>
      <c r="H14024" s="11" t="s">
        <v>55</v>
      </c>
      <c r="I14024" s="11" t="s">
        <v>55</v>
      </c>
      <c r="J14024" s="11" t="s">
        <v>55</v>
      </c>
      <c r="K14024" s="11" t="str">
        <f>IFERROR(INDEX('EDC Component Dictionary'!$C$5:$C$37,MATCH('Rates Database'!J14024,'EDC Component Dictionary'!$B$5:$B$37,0)), "Energy Supply")</f>
        <v>Energy Supply</v>
      </c>
      <c r="L14024" s="12">
        <v>0.17349999999999999</v>
      </c>
      <c r="M14024" s="12"/>
    </row>
    <row r="14025" spans="1:13" x14ac:dyDescent="0.3">
      <c r="A14025" s="18">
        <v>14023</v>
      </c>
      <c r="B14025" s="18">
        <f t="shared" si="438"/>
        <v>2020</v>
      </c>
      <c r="C14025" s="17">
        <v>44075</v>
      </c>
      <c r="D14025" s="18" t="s">
        <v>314</v>
      </c>
      <c r="E14025" s="18" t="s">
        <v>332</v>
      </c>
      <c r="F14025" s="18" t="str">
        <f t="shared" si="439"/>
        <v>Hingham-Total Volumetric Charge-44075</v>
      </c>
      <c r="G14025" s="11" t="s">
        <v>131</v>
      </c>
      <c r="H14025" s="11" t="s">
        <v>55</v>
      </c>
      <c r="I14025" s="11" t="s">
        <v>55</v>
      </c>
      <c r="J14025" s="11" t="s">
        <v>55</v>
      </c>
      <c r="K14025" s="11" t="str">
        <f>IFERROR(INDEX('EDC Component Dictionary'!$C$5:$C$37,MATCH('Rates Database'!J14025,'EDC Component Dictionary'!$B$5:$B$37,0)), "Energy Supply")</f>
        <v>Energy Supply</v>
      </c>
      <c r="L14025" s="12">
        <v>0.156804</v>
      </c>
      <c r="M14025" s="12"/>
    </row>
    <row r="14026" spans="1:13" x14ac:dyDescent="0.3">
      <c r="A14026" s="18">
        <v>14024</v>
      </c>
      <c r="B14026" s="18">
        <f t="shared" si="438"/>
        <v>2020</v>
      </c>
      <c r="C14026" s="17">
        <v>44075</v>
      </c>
      <c r="D14026" s="18" t="s">
        <v>314</v>
      </c>
      <c r="E14026" s="18" t="s">
        <v>333</v>
      </c>
      <c r="F14026" s="18" t="str">
        <f t="shared" si="439"/>
        <v>South Hadley-Total Volumetric Charge-44075</v>
      </c>
      <c r="G14026" s="11" t="s">
        <v>131</v>
      </c>
      <c r="H14026" s="11" t="s">
        <v>55</v>
      </c>
      <c r="I14026" s="11" t="s">
        <v>55</v>
      </c>
      <c r="J14026" s="11" t="s">
        <v>55</v>
      </c>
      <c r="K14026" s="11" t="str">
        <f>IFERROR(INDEX('EDC Component Dictionary'!$C$5:$C$37,MATCH('Rates Database'!J14026,'EDC Component Dictionary'!$B$5:$B$37,0)), "Energy Supply")</f>
        <v>Energy Supply</v>
      </c>
      <c r="L14026" s="12">
        <v>0.111405199999999</v>
      </c>
      <c r="M14026" s="12"/>
    </row>
    <row r="14027" spans="1:13" x14ac:dyDescent="0.3">
      <c r="A14027" s="18">
        <v>14025</v>
      </c>
      <c r="B14027" s="18">
        <f t="shared" si="438"/>
        <v>2020</v>
      </c>
      <c r="C14027" s="17">
        <v>44075</v>
      </c>
      <c r="D14027" s="18" t="s">
        <v>314</v>
      </c>
      <c r="E14027" s="18" t="s">
        <v>334</v>
      </c>
      <c r="F14027" s="18" t="str">
        <f t="shared" si="439"/>
        <v>Georgetown-Total Volumetric Charge-44075</v>
      </c>
      <c r="G14027" s="11" t="s">
        <v>131</v>
      </c>
      <c r="H14027" s="11" t="s">
        <v>55</v>
      </c>
      <c r="I14027" s="11" t="s">
        <v>55</v>
      </c>
      <c r="J14027" s="11" t="s">
        <v>55</v>
      </c>
      <c r="K14027" s="11" t="str">
        <f>IFERROR(INDEX('EDC Component Dictionary'!$C$5:$C$37,MATCH('Rates Database'!J14027,'EDC Component Dictionary'!$B$5:$B$37,0)), "Energy Supply")</f>
        <v>Energy Supply</v>
      </c>
      <c r="L14027" s="12">
        <v>0.15789500000000001</v>
      </c>
      <c r="M14027" s="12"/>
    </row>
    <row r="14028" spans="1:13" x14ac:dyDescent="0.3">
      <c r="A14028" s="18">
        <v>14026</v>
      </c>
      <c r="B14028" s="18">
        <f t="shared" si="438"/>
        <v>2020</v>
      </c>
      <c r="C14028" s="17">
        <v>44075</v>
      </c>
      <c r="D14028" s="18" t="s">
        <v>314</v>
      </c>
      <c r="E14028" s="18" t="s">
        <v>335</v>
      </c>
      <c r="F14028" s="18" t="str">
        <f t="shared" si="439"/>
        <v>Sterling-Total Volumetric Charge-44075</v>
      </c>
      <c r="G14028" s="11" t="s">
        <v>131</v>
      </c>
      <c r="H14028" s="11" t="s">
        <v>55</v>
      </c>
      <c r="I14028" s="11" t="s">
        <v>55</v>
      </c>
      <c r="J14028" s="11" t="s">
        <v>55</v>
      </c>
      <c r="K14028" s="11" t="str">
        <f>IFERROR(INDEX('EDC Component Dictionary'!$C$5:$C$37,MATCH('Rates Database'!J14028,'EDC Component Dictionary'!$B$5:$B$37,0)), "Energy Supply")</f>
        <v>Energy Supply</v>
      </c>
      <c r="L14028" s="12">
        <v>0.12605</v>
      </c>
      <c r="M14028" s="12"/>
    </row>
    <row r="14029" spans="1:13" x14ac:dyDescent="0.3">
      <c r="A14029" s="18">
        <v>14027</v>
      </c>
      <c r="B14029" s="18">
        <f t="shared" si="438"/>
        <v>2020</v>
      </c>
      <c r="C14029" s="17">
        <v>44075</v>
      </c>
      <c r="D14029" s="18" t="s">
        <v>314</v>
      </c>
      <c r="E14029" s="18" t="s">
        <v>336</v>
      </c>
      <c r="F14029" s="18" t="str">
        <f t="shared" si="439"/>
        <v>Littleton-Total Volumetric Charge-44075</v>
      </c>
      <c r="G14029" s="11" t="s">
        <v>131</v>
      </c>
      <c r="H14029" s="11" t="s">
        <v>55</v>
      </c>
      <c r="I14029" s="11" t="s">
        <v>55</v>
      </c>
      <c r="J14029" s="11" t="s">
        <v>55</v>
      </c>
      <c r="K14029" s="11" t="str">
        <f>IFERROR(INDEX('EDC Component Dictionary'!$C$5:$C$37,MATCH('Rates Database'!J14029,'EDC Component Dictionary'!$B$5:$B$37,0)), "Energy Supply")</f>
        <v>Energy Supply</v>
      </c>
      <c r="L14029" s="12">
        <v>0.122750899999999</v>
      </c>
      <c r="M14029" s="12"/>
    </row>
    <row r="14030" spans="1:13" x14ac:dyDescent="0.3">
      <c r="A14030" s="18">
        <v>14028</v>
      </c>
      <c r="B14030" s="18">
        <f t="shared" si="438"/>
        <v>2020</v>
      </c>
      <c r="C14030" s="17">
        <v>44075</v>
      </c>
      <c r="D14030" s="18" t="s">
        <v>314</v>
      </c>
      <c r="E14030" s="18" t="s">
        <v>337</v>
      </c>
      <c r="F14030" s="18" t="str">
        <f t="shared" si="439"/>
        <v>Boylston-Total Volumetric Charge-44075</v>
      </c>
      <c r="G14030" s="11" t="s">
        <v>131</v>
      </c>
      <c r="H14030" s="11" t="s">
        <v>55</v>
      </c>
      <c r="I14030" s="11" t="s">
        <v>55</v>
      </c>
      <c r="J14030" s="11" t="s">
        <v>55</v>
      </c>
      <c r="K14030" s="11" t="str">
        <f>IFERROR(INDEX('EDC Component Dictionary'!$C$5:$C$37,MATCH('Rates Database'!J14030,'EDC Component Dictionary'!$B$5:$B$37,0)), "Energy Supply")</f>
        <v>Energy Supply</v>
      </c>
      <c r="L14030" s="12">
        <v>0.1095</v>
      </c>
      <c r="M14030" s="12"/>
    </row>
    <row r="14031" spans="1:13" x14ac:dyDescent="0.3">
      <c r="A14031" s="18">
        <v>14029</v>
      </c>
      <c r="B14031" s="18">
        <f t="shared" si="438"/>
        <v>2020</v>
      </c>
      <c r="C14031" s="17">
        <v>44075</v>
      </c>
      <c r="D14031" s="18" t="s">
        <v>314</v>
      </c>
      <c r="E14031" s="18" t="s">
        <v>338</v>
      </c>
      <c r="F14031" s="18" t="str">
        <f t="shared" si="439"/>
        <v>Princeton-Total Volumetric Charge-44075</v>
      </c>
      <c r="G14031" s="11" t="s">
        <v>131</v>
      </c>
      <c r="H14031" s="11" t="s">
        <v>55</v>
      </c>
      <c r="I14031" s="11" t="s">
        <v>55</v>
      </c>
      <c r="J14031" s="11" t="s">
        <v>55</v>
      </c>
      <c r="K14031" s="11" t="str">
        <f>IFERROR(INDEX('EDC Component Dictionary'!$C$5:$C$37,MATCH('Rates Database'!J14031,'EDC Component Dictionary'!$B$5:$B$37,0)), "Energy Supply")</f>
        <v>Energy Supply</v>
      </c>
      <c r="L14031" s="12">
        <v>0.235124999999999</v>
      </c>
      <c r="M14031" s="12"/>
    </row>
    <row r="14032" spans="1:13" x14ac:dyDescent="0.3">
      <c r="A14032" s="18">
        <v>14030</v>
      </c>
      <c r="B14032" s="18">
        <f t="shared" si="438"/>
        <v>2020</v>
      </c>
      <c r="C14032" s="17">
        <v>44075</v>
      </c>
      <c r="D14032" s="18" t="s">
        <v>314</v>
      </c>
      <c r="E14032" s="18" t="s">
        <v>339</v>
      </c>
      <c r="F14032" s="18" t="str">
        <f t="shared" si="439"/>
        <v>Rowley-Total Volumetric Charge-44075</v>
      </c>
      <c r="G14032" s="11" t="s">
        <v>131</v>
      </c>
      <c r="H14032" s="11" t="s">
        <v>55</v>
      </c>
      <c r="I14032" s="11" t="s">
        <v>55</v>
      </c>
      <c r="J14032" s="11" t="s">
        <v>55</v>
      </c>
      <c r="K14032" s="11" t="str">
        <f>IFERROR(INDEX('EDC Component Dictionary'!$C$5:$C$37,MATCH('Rates Database'!J14032,'EDC Component Dictionary'!$B$5:$B$37,0)), "Energy Supply")</f>
        <v>Energy Supply</v>
      </c>
      <c r="L14032" s="12">
        <v>0.17599999999999999</v>
      </c>
      <c r="M14032" s="12"/>
    </row>
    <row r="14033" spans="1:13" x14ac:dyDescent="0.3">
      <c r="A14033" s="18">
        <v>14031</v>
      </c>
      <c r="B14033" s="18">
        <f t="shared" si="438"/>
        <v>2020</v>
      </c>
      <c r="C14033" s="17">
        <v>44075</v>
      </c>
      <c r="D14033" s="18" t="s">
        <v>314</v>
      </c>
      <c r="E14033" s="18" t="s">
        <v>340</v>
      </c>
      <c r="F14033" s="18" t="str">
        <f t="shared" si="439"/>
        <v>Wakefield-Total Volumetric Charge-44075</v>
      </c>
      <c r="G14033" s="11" t="s">
        <v>131</v>
      </c>
      <c r="H14033" s="11" t="s">
        <v>55</v>
      </c>
      <c r="I14033" s="11" t="s">
        <v>55</v>
      </c>
      <c r="J14033" s="11" t="s">
        <v>55</v>
      </c>
      <c r="K14033" s="11" t="str">
        <f>IFERROR(INDEX('EDC Component Dictionary'!$C$5:$C$37,MATCH('Rates Database'!J14033,'EDC Component Dictionary'!$B$5:$B$37,0)), "Energy Supply")</f>
        <v>Energy Supply</v>
      </c>
      <c r="L14033" s="12">
        <v>0.155</v>
      </c>
      <c r="M14033" s="12"/>
    </row>
    <row r="14034" spans="1:13" x14ac:dyDescent="0.3">
      <c r="A14034" s="18">
        <v>14032</v>
      </c>
      <c r="B14034" s="18">
        <f t="shared" si="438"/>
        <v>2020</v>
      </c>
      <c r="C14034" s="17">
        <v>44075</v>
      </c>
      <c r="D14034" s="18" t="s">
        <v>314</v>
      </c>
      <c r="E14034" s="18" t="s">
        <v>341</v>
      </c>
      <c r="F14034" s="18" t="str">
        <f t="shared" si="439"/>
        <v>Hull-Total Volumetric Charge-44075</v>
      </c>
      <c r="G14034" s="11" t="s">
        <v>131</v>
      </c>
      <c r="H14034" s="11" t="s">
        <v>55</v>
      </c>
      <c r="I14034" s="11" t="s">
        <v>55</v>
      </c>
      <c r="J14034" s="11" t="s">
        <v>55</v>
      </c>
      <c r="K14034" s="11" t="str">
        <f>IFERROR(INDEX('EDC Component Dictionary'!$C$5:$C$37,MATCH('Rates Database'!J14034,'EDC Component Dictionary'!$B$5:$B$37,0)), "Energy Supply")</f>
        <v>Energy Supply</v>
      </c>
      <c r="L14034" s="12">
        <v>0.154199999999999</v>
      </c>
      <c r="M14034" s="12"/>
    </row>
    <row r="14035" spans="1:13" x14ac:dyDescent="0.3">
      <c r="A14035" s="18">
        <v>14033</v>
      </c>
      <c r="B14035" s="18">
        <f t="shared" si="438"/>
        <v>2020</v>
      </c>
      <c r="C14035" s="17">
        <v>44075</v>
      </c>
      <c r="D14035" s="18" t="s">
        <v>314</v>
      </c>
      <c r="E14035" s="18" t="s">
        <v>342</v>
      </c>
      <c r="F14035" s="18" t="str">
        <f t="shared" si="439"/>
        <v>North Attleborough-Total Volumetric Charge-44075</v>
      </c>
      <c r="G14035" s="11" t="s">
        <v>131</v>
      </c>
      <c r="H14035" s="11" t="s">
        <v>55</v>
      </c>
      <c r="I14035" s="11" t="s">
        <v>55</v>
      </c>
      <c r="J14035" s="11" t="s">
        <v>55</v>
      </c>
      <c r="K14035" s="11" t="str">
        <f>IFERROR(INDEX('EDC Component Dictionary'!$C$5:$C$37,MATCH('Rates Database'!J14035,'EDC Component Dictionary'!$B$5:$B$37,0)), "Energy Supply")</f>
        <v>Energy Supply</v>
      </c>
      <c r="L14035" s="12">
        <v>0.131543999999999</v>
      </c>
      <c r="M14035" s="12"/>
    </row>
    <row r="14036" spans="1:13" x14ac:dyDescent="0.3">
      <c r="A14036" s="18">
        <v>14034</v>
      </c>
      <c r="B14036" s="18">
        <f t="shared" si="438"/>
        <v>2020</v>
      </c>
      <c r="C14036" s="17">
        <v>44075</v>
      </c>
      <c r="D14036" s="18" t="s">
        <v>314</v>
      </c>
      <c r="E14036" s="18" t="s">
        <v>343</v>
      </c>
      <c r="F14036" s="18" t="str">
        <f t="shared" si="439"/>
        <v>Holden-Total Volumetric Charge-44075</v>
      </c>
      <c r="G14036" s="11" t="s">
        <v>131</v>
      </c>
      <c r="H14036" s="11" t="s">
        <v>55</v>
      </c>
      <c r="I14036" s="11" t="s">
        <v>55</v>
      </c>
      <c r="J14036" s="11" t="s">
        <v>55</v>
      </c>
      <c r="K14036" s="11" t="str">
        <f>IFERROR(INDEX('EDC Component Dictionary'!$C$5:$C$37,MATCH('Rates Database'!J14036,'EDC Component Dictionary'!$B$5:$B$37,0)), "Energy Supply")</f>
        <v>Energy Supply</v>
      </c>
      <c r="L14036" s="12">
        <v>0.12966999999999901</v>
      </c>
      <c r="M14036" s="12"/>
    </row>
    <row r="14037" spans="1:13" x14ac:dyDescent="0.3">
      <c r="A14037" s="18">
        <v>14035</v>
      </c>
      <c r="B14037" s="18">
        <f t="shared" si="438"/>
        <v>2020</v>
      </c>
      <c r="C14037" s="17">
        <v>44075</v>
      </c>
      <c r="D14037" s="18" t="s">
        <v>314</v>
      </c>
      <c r="E14037" s="18" t="s">
        <v>344</v>
      </c>
      <c r="F14037" s="18" t="str">
        <f t="shared" si="439"/>
        <v>Norwood-Total Volumetric Charge-44075</v>
      </c>
      <c r="G14037" s="11" t="s">
        <v>131</v>
      </c>
      <c r="H14037" s="11" t="s">
        <v>55</v>
      </c>
      <c r="I14037" s="11" t="s">
        <v>55</v>
      </c>
      <c r="J14037" s="11" t="s">
        <v>55</v>
      </c>
      <c r="K14037" s="11" t="str">
        <f>IFERROR(INDEX('EDC Component Dictionary'!$C$5:$C$37,MATCH('Rates Database'!J14037,'EDC Component Dictionary'!$B$5:$B$37,0)), "Energy Supply")</f>
        <v>Energy Supply</v>
      </c>
      <c r="L14037" s="12">
        <v>0.16103000000000001</v>
      </c>
      <c r="M14037" s="12"/>
    </row>
    <row r="14038" spans="1:13" x14ac:dyDescent="0.3">
      <c r="A14038" s="18">
        <v>14036</v>
      </c>
      <c r="B14038" s="18">
        <f t="shared" ref="B14038:B14101" si="440">YEAR(C14038)</f>
        <v>2020</v>
      </c>
      <c r="C14038" s="17">
        <v>44075</v>
      </c>
      <c r="D14038" s="18" t="s">
        <v>314</v>
      </c>
      <c r="E14038" s="18" t="s">
        <v>345</v>
      </c>
      <c r="F14038" s="18" t="str">
        <f t="shared" si="439"/>
        <v>Russell-Total Volumetric Charge-44075</v>
      </c>
      <c r="G14038" s="11" t="s">
        <v>131</v>
      </c>
      <c r="H14038" s="11" t="s">
        <v>55</v>
      </c>
      <c r="I14038" s="11" t="s">
        <v>55</v>
      </c>
      <c r="J14038" s="11" t="s">
        <v>55</v>
      </c>
      <c r="K14038" s="11" t="str">
        <f>IFERROR(INDEX('EDC Component Dictionary'!$C$5:$C$37,MATCH('Rates Database'!J14038,'EDC Component Dictionary'!$B$5:$B$37,0)), "Energy Supply")</f>
        <v>Energy Supply</v>
      </c>
      <c r="L14038" s="12">
        <v>0.17399999999999999</v>
      </c>
      <c r="M14038" s="12"/>
    </row>
    <row r="14039" spans="1:13" x14ac:dyDescent="0.3">
      <c r="A14039" s="18">
        <v>14037</v>
      </c>
      <c r="B14039" s="18">
        <f t="shared" si="440"/>
        <v>2020</v>
      </c>
      <c r="C14039" s="17">
        <v>44075</v>
      </c>
      <c r="D14039" s="18" t="s">
        <v>314</v>
      </c>
      <c r="E14039" s="18" t="s">
        <v>346</v>
      </c>
      <c r="F14039" s="18" t="str">
        <f t="shared" si="439"/>
        <v>Chester-Total Volumetric Charge-44075</v>
      </c>
      <c r="G14039" s="11" t="s">
        <v>131</v>
      </c>
      <c r="H14039" s="11" t="s">
        <v>55</v>
      </c>
      <c r="I14039" s="11" t="s">
        <v>55</v>
      </c>
      <c r="J14039" s="11" t="s">
        <v>55</v>
      </c>
      <c r="K14039" s="11" t="str">
        <f>IFERROR(INDEX('EDC Component Dictionary'!$C$5:$C$37,MATCH('Rates Database'!J14039,'EDC Component Dictionary'!$B$5:$B$37,0)), "Energy Supply")</f>
        <v>Energy Supply</v>
      </c>
      <c r="L14039" s="12">
        <v>0.20888599999999899</v>
      </c>
      <c r="M14039" s="12"/>
    </row>
    <row r="14040" spans="1:13" x14ac:dyDescent="0.3">
      <c r="A14040" s="18">
        <v>14038</v>
      </c>
      <c r="B14040" s="18">
        <f t="shared" si="440"/>
        <v>2019</v>
      </c>
      <c r="C14040" s="17">
        <v>43770</v>
      </c>
      <c r="D14040" s="18" t="s">
        <v>314</v>
      </c>
      <c r="E14040" s="18" t="s">
        <v>315</v>
      </c>
      <c r="F14040" s="18" t="str">
        <f t="shared" si="439"/>
        <v>Holyoke-Total Volumetric Charge-43770</v>
      </c>
      <c r="G14040" s="11" t="s">
        <v>131</v>
      </c>
      <c r="H14040" s="11" t="s">
        <v>55</v>
      </c>
      <c r="I14040" s="11" t="s">
        <v>55</v>
      </c>
      <c r="J14040" s="11" t="s">
        <v>55</v>
      </c>
      <c r="K14040" s="11" t="str">
        <f>IFERROR(INDEX('EDC Component Dictionary'!$C$5:$C$37,MATCH('Rates Database'!J14040,'EDC Component Dictionary'!$B$5:$B$37,0)), "Energy Supply")</f>
        <v>Energy Supply</v>
      </c>
      <c r="L14040" s="12">
        <v>0.123295999999999</v>
      </c>
      <c r="M14040" s="12"/>
    </row>
    <row r="14041" spans="1:13" x14ac:dyDescent="0.3">
      <c r="A14041" s="18">
        <v>14039</v>
      </c>
      <c r="B14041" s="18">
        <f t="shared" si="440"/>
        <v>2019</v>
      </c>
      <c r="C14041" s="17">
        <v>43770</v>
      </c>
      <c r="D14041" s="18" t="s">
        <v>314</v>
      </c>
      <c r="E14041" s="18" t="s">
        <v>316</v>
      </c>
      <c r="F14041" s="18" t="str">
        <f t="shared" si="439"/>
        <v>West Boylston-Total Volumetric Charge-43770</v>
      </c>
      <c r="G14041" s="11" t="s">
        <v>131</v>
      </c>
      <c r="H14041" s="11" t="s">
        <v>55</v>
      </c>
      <c r="I14041" s="11" t="s">
        <v>55</v>
      </c>
      <c r="J14041" s="11" t="s">
        <v>55</v>
      </c>
      <c r="K14041" s="11" t="str">
        <f>IFERROR(INDEX('EDC Component Dictionary'!$C$5:$C$37,MATCH('Rates Database'!J14041,'EDC Component Dictionary'!$B$5:$B$37,0)), "Energy Supply")</f>
        <v>Energy Supply</v>
      </c>
      <c r="L14041" s="12">
        <v>0.11875999999999901</v>
      </c>
      <c r="M14041" s="12"/>
    </row>
    <row r="14042" spans="1:13" x14ac:dyDescent="0.3">
      <c r="A14042" s="18">
        <v>14040</v>
      </c>
      <c r="B14042" s="18">
        <f t="shared" si="440"/>
        <v>2019</v>
      </c>
      <c r="C14042" s="17">
        <v>43770</v>
      </c>
      <c r="D14042" s="18" t="s">
        <v>314</v>
      </c>
      <c r="E14042" s="18" t="s">
        <v>317</v>
      </c>
      <c r="F14042" s="18" t="str">
        <f t="shared" si="439"/>
        <v>Danvers-Total Volumetric Charge-43770</v>
      </c>
      <c r="G14042" s="11" t="s">
        <v>131</v>
      </c>
      <c r="H14042" s="11" t="s">
        <v>55</v>
      </c>
      <c r="I14042" s="11" t="s">
        <v>55</v>
      </c>
      <c r="J14042" s="11" t="s">
        <v>55</v>
      </c>
      <c r="K14042" s="11" t="str">
        <f>IFERROR(INDEX('EDC Component Dictionary'!$C$5:$C$37,MATCH('Rates Database'!J14042,'EDC Component Dictionary'!$B$5:$B$37,0)), "Energy Supply")</f>
        <v>Energy Supply</v>
      </c>
      <c r="L14042" s="12">
        <v>0.13128999999999999</v>
      </c>
      <c r="M14042" s="12"/>
    </row>
    <row r="14043" spans="1:13" x14ac:dyDescent="0.3">
      <c r="A14043" s="18">
        <v>14041</v>
      </c>
      <c r="B14043" s="18">
        <f t="shared" si="440"/>
        <v>2019</v>
      </c>
      <c r="C14043" s="17">
        <v>43770</v>
      </c>
      <c r="D14043" s="18" t="s">
        <v>314</v>
      </c>
      <c r="E14043" s="18" t="s">
        <v>318</v>
      </c>
      <c r="F14043" s="18" t="str">
        <f t="shared" si="439"/>
        <v>Peabody-Total Volumetric Charge-43770</v>
      </c>
      <c r="G14043" s="11" t="s">
        <v>131</v>
      </c>
      <c r="H14043" s="11" t="s">
        <v>55</v>
      </c>
      <c r="I14043" s="11" t="s">
        <v>55</v>
      </c>
      <c r="J14043" s="11" t="s">
        <v>55</v>
      </c>
      <c r="K14043" s="11" t="str">
        <f>IFERROR(INDEX('EDC Component Dictionary'!$C$5:$C$37,MATCH('Rates Database'!J14043,'EDC Component Dictionary'!$B$5:$B$37,0)), "Energy Supply")</f>
        <v>Energy Supply</v>
      </c>
      <c r="L14043" s="12">
        <v>0.10264</v>
      </c>
      <c r="M14043" s="12"/>
    </row>
    <row r="14044" spans="1:13" x14ac:dyDescent="0.3">
      <c r="A14044" s="18">
        <v>14042</v>
      </c>
      <c r="B14044" s="18">
        <f t="shared" si="440"/>
        <v>2019</v>
      </c>
      <c r="C14044" s="17">
        <v>43770</v>
      </c>
      <c r="D14044" s="18" t="s">
        <v>314</v>
      </c>
      <c r="E14044" s="18" t="s">
        <v>319</v>
      </c>
      <c r="F14044" s="18" t="str">
        <f t="shared" si="439"/>
        <v>Ashburnham-Total Volumetric Charge-43770</v>
      </c>
      <c r="G14044" s="11" t="s">
        <v>131</v>
      </c>
      <c r="H14044" s="11" t="s">
        <v>55</v>
      </c>
      <c r="I14044" s="11" t="s">
        <v>55</v>
      </c>
      <c r="J14044" s="11" t="s">
        <v>55</v>
      </c>
      <c r="K14044" s="11" t="str">
        <f>IFERROR(INDEX('EDC Component Dictionary'!$C$5:$C$37,MATCH('Rates Database'!J14044,'EDC Component Dictionary'!$B$5:$B$37,0)), "Energy Supply")</f>
        <v>Energy Supply</v>
      </c>
      <c r="L14044" s="12">
        <v>0.13869999999999999</v>
      </c>
      <c r="M14044" s="12"/>
    </row>
    <row r="14045" spans="1:13" x14ac:dyDescent="0.3">
      <c r="A14045" s="18">
        <v>14043</v>
      </c>
      <c r="B14045" s="18">
        <f t="shared" si="440"/>
        <v>2019</v>
      </c>
      <c r="C14045" s="17">
        <v>43770</v>
      </c>
      <c r="D14045" s="18" t="s">
        <v>314</v>
      </c>
      <c r="E14045" s="18" t="s">
        <v>320</v>
      </c>
      <c r="F14045" s="18" t="str">
        <f t="shared" si="439"/>
        <v>Mansfield-Total Volumetric Charge-43770</v>
      </c>
      <c r="G14045" s="11" t="s">
        <v>131</v>
      </c>
      <c r="H14045" s="11" t="s">
        <v>55</v>
      </c>
      <c r="I14045" s="11" t="s">
        <v>55</v>
      </c>
      <c r="J14045" s="11" t="s">
        <v>55</v>
      </c>
      <c r="K14045" s="11" t="str">
        <f>IFERROR(INDEX('EDC Component Dictionary'!$C$5:$C$37,MATCH('Rates Database'!J14045,'EDC Component Dictionary'!$B$5:$B$37,0)), "Energy Supply")</f>
        <v>Energy Supply</v>
      </c>
      <c r="L14045" s="12">
        <v>0.10915999999999999</v>
      </c>
      <c r="M14045" s="12"/>
    </row>
    <row r="14046" spans="1:13" x14ac:dyDescent="0.3">
      <c r="A14046" s="18">
        <v>14044</v>
      </c>
      <c r="B14046" s="18">
        <f t="shared" si="440"/>
        <v>2019</v>
      </c>
      <c r="C14046" s="17">
        <v>43770</v>
      </c>
      <c r="D14046" s="18" t="s">
        <v>314</v>
      </c>
      <c r="E14046" s="18" t="s">
        <v>321</v>
      </c>
      <c r="F14046" s="18" t="str">
        <f t="shared" si="439"/>
        <v>Braintree-Total Volumetric Charge-43770</v>
      </c>
      <c r="G14046" s="11" t="s">
        <v>131</v>
      </c>
      <c r="H14046" s="11" t="s">
        <v>55</v>
      </c>
      <c r="I14046" s="11" t="s">
        <v>55</v>
      </c>
      <c r="J14046" s="11" t="s">
        <v>55</v>
      </c>
      <c r="K14046" s="11" t="str">
        <f>IFERROR(INDEX('EDC Component Dictionary'!$C$5:$C$37,MATCH('Rates Database'!J14046,'EDC Component Dictionary'!$B$5:$B$37,0)), "Energy Supply")</f>
        <v>Energy Supply</v>
      </c>
      <c r="L14046" s="12">
        <v>0.13549899999999901</v>
      </c>
      <c r="M14046" s="12"/>
    </row>
    <row r="14047" spans="1:13" x14ac:dyDescent="0.3">
      <c r="A14047" s="18">
        <v>14045</v>
      </c>
      <c r="B14047" s="18">
        <f t="shared" si="440"/>
        <v>2019</v>
      </c>
      <c r="C14047" s="17">
        <v>43770</v>
      </c>
      <c r="D14047" s="18" t="s">
        <v>314</v>
      </c>
      <c r="E14047" s="18" t="s">
        <v>322</v>
      </c>
      <c r="F14047" s="18" t="str">
        <f t="shared" si="439"/>
        <v>Paxton-Total Volumetric Charge-43770</v>
      </c>
      <c r="G14047" s="11" t="s">
        <v>131</v>
      </c>
      <c r="H14047" s="11" t="s">
        <v>55</v>
      </c>
      <c r="I14047" s="11" t="s">
        <v>55</v>
      </c>
      <c r="J14047" s="11" t="s">
        <v>55</v>
      </c>
      <c r="K14047" s="11" t="str">
        <f>IFERROR(INDEX('EDC Component Dictionary'!$C$5:$C$37,MATCH('Rates Database'!J14047,'EDC Component Dictionary'!$B$5:$B$37,0)), "Energy Supply")</f>
        <v>Energy Supply</v>
      </c>
      <c r="L14047" s="12">
        <v>0.14562</v>
      </c>
      <c r="M14047" s="12"/>
    </row>
    <row r="14048" spans="1:13" x14ac:dyDescent="0.3">
      <c r="A14048" s="18">
        <v>14046</v>
      </c>
      <c r="B14048" s="18">
        <f t="shared" si="440"/>
        <v>2019</v>
      </c>
      <c r="C14048" s="17">
        <v>43770</v>
      </c>
      <c r="D14048" s="18" t="s">
        <v>314</v>
      </c>
      <c r="E14048" s="18" t="s">
        <v>323</v>
      </c>
      <c r="F14048" s="18" t="str">
        <f t="shared" si="439"/>
        <v>Templeton-Total Volumetric Charge-43770</v>
      </c>
      <c r="G14048" s="11" t="s">
        <v>131</v>
      </c>
      <c r="H14048" s="11" t="s">
        <v>55</v>
      </c>
      <c r="I14048" s="11" t="s">
        <v>55</v>
      </c>
      <c r="J14048" s="11" t="s">
        <v>55</v>
      </c>
      <c r="K14048" s="11" t="str">
        <f>IFERROR(INDEX('EDC Component Dictionary'!$C$5:$C$37,MATCH('Rates Database'!J14048,'EDC Component Dictionary'!$B$5:$B$37,0)), "Energy Supply")</f>
        <v>Energy Supply</v>
      </c>
      <c r="L14048" s="12">
        <v>0.12330000000000001</v>
      </c>
      <c r="M14048" s="12"/>
    </row>
    <row r="14049" spans="1:13" x14ac:dyDescent="0.3">
      <c r="A14049" s="18">
        <v>14047</v>
      </c>
      <c r="B14049" s="18">
        <f t="shared" si="440"/>
        <v>2019</v>
      </c>
      <c r="C14049" s="17">
        <v>43770</v>
      </c>
      <c r="D14049" s="18" t="s">
        <v>314</v>
      </c>
      <c r="E14049" s="18" t="s">
        <v>324</v>
      </c>
      <c r="F14049" s="18" t="str">
        <f t="shared" si="439"/>
        <v>Hudson-Total Volumetric Charge-43770</v>
      </c>
      <c r="G14049" s="11" t="s">
        <v>131</v>
      </c>
      <c r="H14049" s="11" t="s">
        <v>55</v>
      </c>
      <c r="I14049" s="11" t="s">
        <v>55</v>
      </c>
      <c r="J14049" s="11" t="s">
        <v>55</v>
      </c>
      <c r="K14049" s="11" t="str">
        <f>IFERROR(INDEX('EDC Component Dictionary'!$C$5:$C$37,MATCH('Rates Database'!J14049,'EDC Component Dictionary'!$B$5:$B$37,0)), "Energy Supply")</f>
        <v>Energy Supply</v>
      </c>
      <c r="L14049" s="12">
        <v>0.11044999999999899</v>
      </c>
      <c r="M14049" s="12"/>
    </row>
    <row r="14050" spans="1:13" x14ac:dyDescent="0.3">
      <c r="A14050" s="18">
        <v>14048</v>
      </c>
      <c r="B14050" s="18">
        <f t="shared" si="440"/>
        <v>2019</v>
      </c>
      <c r="C14050" s="17">
        <v>43770</v>
      </c>
      <c r="D14050" s="18" t="s">
        <v>314</v>
      </c>
      <c r="E14050" s="18" t="s">
        <v>325</v>
      </c>
      <c r="F14050" s="18" t="str">
        <f t="shared" si="439"/>
        <v>Reading-Total Volumetric Charge-43770</v>
      </c>
      <c r="G14050" s="11" t="s">
        <v>131</v>
      </c>
      <c r="H14050" s="11" t="s">
        <v>55</v>
      </c>
      <c r="I14050" s="11" t="s">
        <v>55</v>
      </c>
      <c r="J14050" s="11" t="s">
        <v>55</v>
      </c>
      <c r="K14050" s="11" t="str">
        <f>IFERROR(INDEX('EDC Component Dictionary'!$C$5:$C$37,MATCH('Rates Database'!J14050,'EDC Component Dictionary'!$B$5:$B$37,0)), "Energy Supply")</f>
        <v>Energy Supply</v>
      </c>
      <c r="L14050" s="12">
        <v>0.137693499999999</v>
      </c>
      <c r="M14050" s="12"/>
    </row>
    <row r="14051" spans="1:13" x14ac:dyDescent="0.3">
      <c r="A14051" s="18">
        <v>14049</v>
      </c>
      <c r="B14051" s="18">
        <f t="shared" si="440"/>
        <v>2019</v>
      </c>
      <c r="C14051" s="17">
        <v>43770</v>
      </c>
      <c r="D14051" s="18" t="s">
        <v>314</v>
      </c>
      <c r="E14051" s="18" t="s">
        <v>326</v>
      </c>
      <c r="F14051" s="18" t="str">
        <f t="shared" si="439"/>
        <v>Shrewsbury-Total Volumetric Charge-43770</v>
      </c>
      <c r="G14051" s="11" t="s">
        <v>131</v>
      </c>
      <c r="H14051" s="11" t="s">
        <v>55</v>
      </c>
      <c r="I14051" s="11" t="s">
        <v>55</v>
      </c>
      <c r="J14051" s="11" t="s">
        <v>55</v>
      </c>
      <c r="K14051" s="11" t="str">
        <f>IFERROR(INDEX('EDC Component Dictionary'!$C$5:$C$37,MATCH('Rates Database'!J14051,'EDC Component Dictionary'!$B$5:$B$37,0)), "Energy Supply")</f>
        <v>Energy Supply</v>
      </c>
      <c r="L14051" s="12">
        <v>0.11516</v>
      </c>
      <c r="M14051" s="12"/>
    </row>
    <row r="14052" spans="1:13" x14ac:dyDescent="0.3">
      <c r="A14052" s="18">
        <v>14050</v>
      </c>
      <c r="B14052" s="18">
        <f t="shared" si="440"/>
        <v>2019</v>
      </c>
      <c r="C14052" s="17">
        <v>43770</v>
      </c>
      <c r="D14052" s="18" t="s">
        <v>314</v>
      </c>
      <c r="E14052" s="18" t="s">
        <v>327</v>
      </c>
      <c r="F14052" s="18" t="str">
        <f t="shared" si="439"/>
        <v>Ipswich-Total Volumetric Charge-43770</v>
      </c>
      <c r="G14052" s="11" t="s">
        <v>131</v>
      </c>
      <c r="H14052" s="11" t="s">
        <v>55</v>
      </c>
      <c r="I14052" s="11" t="s">
        <v>55</v>
      </c>
      <c r="J14052" s="11" t="s">
        <v>55</v>
      </c>
      <c r="K14052" s="11" t="str">
        <f>IFERROR(INDEX('EDC Component Dictionary'!$C$5:$C$37,MATCH('Rates Database'!J14052,'EDC Component Dictionary'!$B$5:$B$37,0)), "Energy Supply")</f>
        <v>Energy Supply</v>
      </c>
      <c r="L14052" s="12">
        <v>0.1326</v>
      </c>
      <c r="M14052" s="12"/>
    </row>
    <row r="14053" spans="1:13" x14ac:dyDescent="0.3">
      <c r="A14053" s="18">
        <v>14051</v>
      </c>
      <c r="B14053" s="18">
        <f t="shared" si="440"/>
        <v>2019</v>
      </c>
      <c r="C14053" s="17">
        <v>43770</v>
      </c>
      <c r="D14053" s="18" t="s">
        <v>314</v>
      </c>
      <c r="E14053" s="18" t="s">
        <v>328</v>
      </c>
      <c r="F14053" s="18" t="str">
        <f t="shared" si="439"/>
        <v>Westfield-Total Volumetric Charge-43770</v>
      </c>
      <c r="G14053" s="11" t="s">
        <v>131</v>
      </c>
      <c r="H14053" s="11" t="s">
        <v>55</v>
      </c>
      <c r="I14053" s="11" t="s">
        <v>55</v>
      </c>
      <c r="J14053" s="11" t="s">
        <v>55</v>
      </c>
      <c r="K14053" s="11" t="str">
        <f>IFERROR(INDEX('EDC Component Dictionary'!$C$5:$C$37,MATCH('Rates Database'!J14053,'EDC Component Dictionary'!$B$5:$B$37,0)), "Energy Supply")</f>
        <v>Energy Supply</v>
      </c>
      <c r="L14053" s="12">
        <v>0.120251</v>
      </c>
      <c r="M14053" s="12"/>
    </row>
    <row r="14054" spans="1:13" x14ac:dyDescent="0.3">
      <c r="A14054" s="18">
        <v>14052</v>
      </c>
      <c r="B14054" s="18">
        <f t="shared" si="440"/>
        <v>2019</v>
      </c>
      <c r="C14054" s="17">
        <v>43770</v>
      </c>
      <c r="D14054" s="18" t="s">
        <v>314</v>
      </c>
      <c r="E14054" s="18" t="s">
        <v>329</v>
      </c>
      <c r="F14054" s="18" t="str">
        <f t="shared" si="439"/>
        <v>Merrimac-Total Volumetric Charge-43770</v>
      </c>
      <c r="G14054" s="11" t="s">
        <v>131</v>
      </c>
      <c r="H14054" s="11" t="s">
        <v>55</v>
      </c>
      <c r="I14054" s="11" t="s">
        <v>55</v>
      </c>
      <c r="J14054" s="11" t="s">
        <v>55</v>
      </c>
      <c r="K14054" s="11" t="str">
        <f>IFERROR(INDEX('EDC Component Dictionary'!$C$5:$C$37,MATCH('Rates Database'!J14054,'EDC Component Dictionary'!$B$5:$B$37,0)), "Energy Supply")</f>
        <v>Energy Supply</v>
      </c>
      <c r="L14054" s="12">
        <v>0.16528000000000001</v>
      </c>
      <c r="M14054" s="12"/>
    </row>
    <row r="14055" spans="1:13" x14ac:dyDescent="0.3">
      <c r="A14055" s="18">
        <v>14053</v>
      </c>
      <c r="B14055" s="18">
        <f t="shared" si="440"/>
        <v>2019</v>
      </c>
      <c r="C14055" s="17">
        <v>43770</v>
      </c>
      <c r="D14055" s="18" t="s">
        <v>314</v>
      </c>
      <c r="E14055" s="18" t="s">
        <v>330</v>
      </c>
      <c r="F14055" s="18" t="str">
        <f t="shared" si="439"/>
        <v>Chicopee-Total Volumetric Charge-43770</v>
      </c>
      <c r="G14055" s="11" t="s">
        <v>131</v>
      </c>
      <c r="H14055" s="11" t="s">
        <v>55</v>
      </c>
      <c r="I14055" s="11" t="s">
        <v>55</v>
      </c>
      <c r="J14055" s="11" t="s">
        <v>55</v>
      </c>
      <c r="K14055" s="11" t="str">
        <f>IFERROR(INDEX('EDC Component Dictionary'!$C$5:$C$37,MATCH('Rates Database'!J14055,'EDC Component Dictionary'!$B$5:$B$37,0)), "Energy Supply")</f>
        <v>Energy Supply</v>
      </c>
      <c r="L14055" s="12">
        <v>0.109259999999999</v>
      </c>
      <c r="M14055" s="12"/>
    </row>
    <row r="14056" spans="1:13" x14ac:dyDescent="0.3">
      <c r="A14056" s="18">
        <v>14054</v>
      </c>
      <c r="B14056" s="18">
        <f t="shared" si="440"/>
        <v>2019</v>
      </c>
      <c r="C14056" s="17">
        <v>43770</v>
      </c>
      <c r="D14056" s="18" t="s">
        <v>314</v>
      </c>
      <c r="E14056" s="18" t="s">
        <v>331</v>
      </c>
      <c r="F14056" s="18" t="str">
        <f t="shared" si="439"/>
        <v>Marblehead-Total Volumetric Charge-43770</v>
      </c>
      <c r="G14056" s="11" t="s">
        <v>131</v>
      </c>
      <c r="H14056" s="11" t="s">
        <v>55</v>
      </c>
      <c r="I14056" s="11" t="s">
        <v>55</v>
      </c>
      <c r="J14056" s="11" t="s">
        <v>55</v>
      </c>
      <c r="K14056" s="11" t="str">
        <f>IFERROR(INDEX('EDC Component Dictionary'!$C$5:$C$37,MATCH('Rates Database'!J14056,'EDC Component Dictionary'!$B$5:$B$37,0)), "Energy Supply")</f>
        <v>Energy Supply</v>
      </c>
      <c r="L14056" s="12">
        <v>0.16950000000000001</v>
      </c>
      <c r="M14056" s="12"/>
    </row>
    <row r="14057" spans="1:13" x14ac:dyDescent="0.3">
      <c r="A14057" s="18">
        <v>14055</v>
      </c>
      <c r="B14057" s="18">
        <f t="shared" si="440"/>
        <v>2019</v>
      </c>
      <c r="C14057" s="17">
        <v>43770</v>
      </c>
      <c r="D14057" s="18" t="s">
        <v>314</v>
      </c>
      <c r="E14057" s="18" t="s">
        <v>332</v>
      </c>
      <c r="F14057" s="18" t="str">
        <f t="shared" si="439"/>
        <v>Hingham-Total Volumetric Charge-43770</v>
      </c>
      <c r="G14057" s="11" t="s">
        <v>131</v>
      </c>
      <c r="H14057" s="11" t="s">
        <v>55</v>
      </c>
      <c r="I14057" s="11" t="s">
        <v>55</v>
      </c>
      <c r="J14057" s="11" t="s">
        <v>55</v>
      </c>
      <c r="K14057" s="11" t="str">
        <f>IFERROR(INDEX('EDC Component Dictionary'!$C$5:$C$37,MATCH('Rates Database'!J14057,'EDC Component Dictionary'!$B$5:$B$37,0)), "Energy Supply")</f>
        <v>Energy Supply</v>
      </c>
      <c r="L14057" s="12">
        <v>0.11680400000000001</v>
      </c>
      <c r="M14057" s="12"/>
    </row>
    <row r="14058" spans="1:13" x14ac:dyDescent="0.3">
      <c r="A14058" s="18">
        <v>14056</v>
      </c>
      <c r="B14058" s="18">
        <f t="shared" si="440"/>
        <v>2019</v>
      </c>
      <c r="C14058" s="17">
        <v>43770</v>
      </c>
      <c r="D14058" s="18" t="s">
        <v>314</v>
      </c>
      <c r="E14058" s="18" t="s">
        <v>333</v>
      </c>
      <c r="F14058" s="18" t="str">
        <f t="shared" si="439"/>
        <v>South Hadley-Total Volumetric Charge-43770</v>
      </c>
      <c r="G14058" s="11" t="s">
        <v>131</v>
      </c>
      <c r="H14058" s="11" t="s">
        <v>55</v>
      </c>
      <c r="I14058" s="11" t="s">
        <v>55</v>
      </c>
      <c r="J14058" s="11" t="s">
        <v>55</v>
      </c>
      <c r="K14058" s="11" t="str">
        <f>IFERROR(INDEX('EDC Component Dictionary'!$C$5:$C$37,MATCH('Rates Database'!J14058,'EDC Component Dictionary'!$B$5:$B$37,0)), "Energy Supply")</f>
        <v>Energy Supply</v>
      </c>
      <c r="L14058" s="12">
        <v>0.10790519999999899</v>
      </c>
      <c r="M14058" s="12"/>
    </row>
    <row r="14059" spans="1:13" x14ac:dyDescent="0.3">
      <c r="A14059" s="18">
        <v>14057</v>
      </c>
      <c r="B14059" s="18">
        <f t="shared" si="440"/>
        <v>2019</v>
      </c>
      <c r="C14059" s="17">
        <v>43770</v>
      </c>
      <c r="D14059" s="18" t="s">
        <v>314</v>
      </c>
      <c r="E14059" s="18" t="s">
        <v>334</v>
      </c>
      <c r="F14059" s="18" t="str">
        <f t="shared" si="439"/>
        <v>Georgetown-Total Volumetric Charge-43770</v>
      </c>
      <c r="G14059" s="11" t="s">
        <v>131</v>
      </c>
      <c r="H14059" s="11" t="s">
        <v>55</v>
      </c>
      <c r="I14059" s="11" t="s">
        <v>55</v>
      </c>
      <c r="J14059" s="11" t="s">
        <v>55</v>
      </c>
      <c r="K14059" s="11" t="str">
        <f>IFERROR(INDEX('EDC Component Dictionary'!$C$5:$C$37,MATCH('Rates Database'!J14059,'EDC Component Dictionary'!$B$5:$B$37,0)), "Energy Supply")</f>
        <v>Energy Supply</v>
      </c>
      <c r="L14059" s="12">
        <v>0.16039500000000001</v>
      </c>
      <c r="M14059" s="12"/>
    </row>
    <row r="14060" spans="1:13" x14ac:dyDescent="0.3">
      <c r="A14060" s="18">
        <v>14058</v>
      </c>
      <c r="B14060" s="18">
        <f t="shared" si="440"/>
        <v>2019</v>
      </c>
      <c r="C14060" s="17">
        <v>43770</v>
      </c>
      <c r="D14060" s="18" t="s">
        <v>314</v>
      </c>
      <c r="E14060" s="18" t="s">
        <v>335</v>
      </c>
      <c r="F14060" s="18" t="str">
        <f t="shared" si="439"/>
        <v>Sterling-Total Volumetric Charge-43770</v>
      </c>
      <c r="G14060" s="11" t="s">
        <v>131</v>
      </c>
      <c r="H14060" s="11" t="s">
        <v>55</v>
      </c>
      <c r="I14060" s="11" t="s">
        <v>55</v>
      </c>
      <c r="J14060" s="11" t="s">
        <v>55</v>
      </c>
      <c r="K14060" s="11" t="str">
        <f>IFERROR(INDEX('EDC Component Dictionary'!$C$5:$C$37,MATCH('Rates Database'!J14060,'EDC Component Dictionary'!$B$5:$B$37,0)), "Energy Supply")</f>
        <v>Energy Supply</v>
      </c>
      <c r="L14060" s="12">
        <v>0.13105</v>
      </c>
      <c r="M14060" s="12"/>
    </row>
    <row r="14061" spans="1:13" x14ac:dyDescent="0.3">
      <c r="A14061" s="18">
        <v>14059</v>
      </c>
      <c r="B14061" s="18">
        <f t="shared" si="440"/>
        <v>2019</v>
      </c>
      <c r="C14061" s="17">
        <v>43770</v>
      </c>
      <c r="D14061" s="18" t="s">
        <v>314</v>
      </c>
      <c r="E14061" s="18" t="s">
        <v>336</v>
      </c>
      <c r="F14061" s="18" t="str">
        <f t="shared" si="439"/>
        <v>Littleton-Total Volumetric Charge-43770</v>
      </c>
      <c r="G14061" s="11" t="s">
        <v>131</v>
      </c>
      <c r="H14061" s="11" t="s">
        <v>55</v>
      </c>
      <c r="I14061" s="11" t="s">
        <v>55</v>
      </c>
      <c r="J14061" s="11" t="s">
        <v>55</v>
      </c>
      <c r="K14061" s="11" t="str">
        <f>IFERROR(INDEX('EDC Component Dictionary'!$C$5:$C$37,MATCH('Rates Database'!J14061,'EDC Component Dictionary'!$B$5:$B$37,0)), "Energy Supply")</f>
        <v>Energy Supply</v>
      </c>
      <c r="L14061" s="12">
        <v>0.12872699999999901</v>
      </c>
      <c r="M14061" s="12"/>
    </row>
    <row r="14062" spans="1:13" x14ac:dyDescent="0.3">
      <c r="A14062" s="18">
        <v>14060</v>
      </c>
      <c r="B14062" s="18">
        <f t="shared" si="440"/>
        <v>2019</v>
      </c>
      <c r="C14062" s="17">
        <v>43770</v>
      </c>
      <c r="D14062" s="18" t="s">
        <v>314</v>
      </c>
      <c r="E14062" s="18" t="s">
        <v>337</v>
      </c>
      <c r="F14062" s="18" t="str">
        <f t="shared" si="439"/>
        <v>Boylston-Total Volumetric Charge-43770</v>
      </c>
      <c r="G14062" s="11" t="s">
        <v>131</v>
      </c>
      <c r="H14062" s="11" t="s">
        <v>55</v>
      </c>
      <c r="I14062" s="11" t="s">
        <v>55</v>
      </c>
      <c r="J14062" s="11" t="s">
        <v>55</v>
      </c>
      <c r="K14062" s="11" t="str">
        <f>IFERROR(INDEX('EDC Component Dictionary'!$C$5:$C$37,MATCH('Rates Database'!J14062,'EDC Component Dictionary'!$B$5:$B$37,0)), "Energy Supply")</f>
        <v>Energy Supply</v>
      </c>
      <c r="L14062" s="12">
        <v>9.9500000000000005E-2</v>
      </c>
      <c r="M14062" s="12"/>
    </row>
    <row r="14063" spans="1:13" x14ac:dyDescent="0.3">
      <c r="A14063" s="18">
        <v>14061</v>
      </c>
      <c r="B14063" s="18">
        <f t="shared" si="440"/>
        <v>2019</v>
      </c>
      <c r="C14063" s="17">
        <v>43770</v>
      </c>
      <c r="D14063" s="18" t="s">
        <v>314</v>
      </c>
      <c r="E14063" s="18" t="s">
        <v>338</v>
      </c>
      <c r="F14063" s="18" t="str">
        <f t="shared" si="439"/>
        <v>Princeton-Total Volumetric Charge-43770</v>
      </c>
      <c r="G14063" s="11" t="s">
        <v>131</v>
      </c>
      <c r="H14063" s="11" t="s">
        <v>55</v>
      </c>
      <c r="I14063" s="11" t="s">
        <v>55</v>
      </c>
      <c r="J14063" s="11" t="s">
        <v>55</v>
      </c>
      <c r="K14063" s="11" t="str">
        <f>IFERROR(INDEX('EDC Component Dictionary'!$C$5:$C$37,MATCH('Rates Database'!J14063,'EDC Component Dictionary'!$B$5:$B$37,0)), "Energy Supply")</f>
        <v>Energy Supply</v>
      </c>
      <c r="L14063" s="12">
        <v>0.235124999999999</v>
      </c>
      <c r="M14063" s="12"/>
    </row>
    <row r="14064" spans="1:13" x14ac:dyDescent="0.3">
      <c r="A14064" s="18">
        <v>14062</v>
      </c>
      <c r="B14064" s="18">
        <f t="shared" si="440"/>
        <v>2019</v>
      </c>
      <c r="C14064" s="17">
        <v>43770</v>
      </c>
      <c r="D14064" s="18" t="s">
        <v>314</v>
      </c>
      <c r="E14064" s="18" t="s">
        <v>347</v>
      </c>
      <c r="F14064" s="18" t="str">
        <f t="shared" si="439"/>
        <v>Middleborough-Total Volumetric Charge-43770</v>
      </c>
      <c r="G14064" s="11" t="s">
        <v>131</v>
      </c>
      <c r="H14064" s="11" t="s">
        <v>55</v>
      </c>
      <c r="I14064" s="11" t="s">
        <v>55</v>
      </c>
      <c r="J14064" s="11" t="s">
        <v>55</v>
      </c>
      <c r="K14064" s="11" t="str">
        <f>IFERROR(INDEX('EDC Component Dictionary'!$C$5:$C$37,MATCH('Rates Database'!J14064,'EDC Component Dictionary'!$B$5:$B$37,0)), "Energy Supply")</f>
        <v>Energy Supply</v>
      </c>
      <c r="L14064" s="12">
        <v>0.14199999999999999</v>
      </c>
      <c r="M14064" s="12"/>
    </row>
    <row r="14065" spans="1:13" x14ac:dyDescent="0.3">
      <c r="A14065" s="18">
        <v>14063</v>
      </c>
      <c r="B14065" s="18">
        <f t="shared" si="440"/>
        <v>2019</v>
      </c>
      <c r="C14065" s="17">
        <v>43770</v>
      </c>
      <c r="D14065" s="18" t="s">
        <v>314</v>
      </c>
      <c r="E14065" s="18" t="s">
        <v>339</v>
      </c>
      <c r="F14065" s="18" t="str">
        <f t="shared" si="439"/>
        <v>Rowley-Total Volumetric Charge-43770</v>
      </c>
      <c r="G14065" s="11" t="s">
        <v>131</v>
      </c>
      <c r="H14065" s="11" t="s">
        <v>55</v>
      </c>
      <c r="I14065" s="11" t="s">
        <v>55</v>
      </c>
      <c r="J14065" s="11" t="s">
        <v>55</v>
      </c>
      <c r="K14065" s="11" t="str">
        <f>IFERROR(INDEX('EDC Component Dictionary'!$C$5:$C$37,MATCH('Rates Database'!J14065,'EDC Component Dictionary'!$B$5:$B$37,0)), "Energy Supply")</f>
        <v>Energy Supply</v>
      </c>
      <c r="L14065" s="12">
        <v>0.17599999999999999</v>
      </c>
      <c r="M14065" s="12"/>
    </row>
    <row r="14066" spans="1:13" x14ac:dyDescent="0.3">
      <c r="A14066" s="18">
        <v>14064</v>
      </c>
      <c r="B14066" s="18">
        <f t="shared" si="440"/>
        <v>2019</v>
      </c>
      <c r="C14066" s="17">
        <v>43770</v>
      </c>
      <c r="D14066" s="18" t="s">
        <v>314</v>
      </c>
      <c r="E14066" s="18" t="s">
        <v>340</v>
      </c>
      <c r="F14066" s="18" t="str">
        <f t="shared" si="439"/>
        <v>Wakefield-Total Volumetric Charge-43770</v>
      </c>
      <c r="G14066" s="11" t="s">
        <v>131</v>
      </c>
      <c r="H14066" s="11" t="s">
        <v>55</v>
      </c>
      <c r="I14066" s="11" t="s">
        <v>55</v>
      </c>
      <c r="J14066" s="11" t="s">
        <v>55</v>
      </c>
      <c r="K14066" s="11" t="str">
        <f>IFERROR(INDEX('EDC Component Dictionary'!$C$5:$C$37,MATCH('Rates Database'!J14066,'EDC Component Dictionary'!$B$5:$B$37,0)), "Energy Supply")</f>
        <v>Energy Supply</v>
      </c>
      <c r="L14066" s="12">
        <v>0.1575</v>
      </c>
      <c r="M14066" s="12"/>
    </row>
    <row r="14067" spans="1:13" x14ac:dyDescent="0.3">
      <c r="A14067" s="18">
        <v>14065</v>
      </c>
      <c r="B14067" s="18">
        <f t="shared" si="440"/>
        <v>2019</v>
      </c>
      <c r="C14067" s="17">
        <v>43770</v>
      </c>
      <c r="D14067" s="18" t="s">
        <v>314</v>
      </c>
      <c r="E14067" s="18" t="s">
        <v>341</v>
      </c>
      <c r="F14067" s="18" t="str">
        <f t="shared" si="439"/>
        <v>Hull-Total Volumetric Charge-43770</v>
      </c>
      <c r="G14067" s="11" t="s">
        <v>131</v>
      </c>
      <c r="H14067" s="11" t="s">
        <v>55</v>
      </c>
      <c r="I14067" s="11" t="s">
        <v>55</v>
      </c>
      <c r="J14067" s="11" t="s">
        <v>55</v>
      </c>
      <c r="K14067" s="11" t="str">
        <f>IFERROR(INDEX('EDC Component Dictionary'!$C$5:$C$37,MATCH('Rates Database'!J14067,'EDC Component Dictionary'!$B$5:$B$37,0)), "Energy Supply")</f>
        <v>Energy Supply</v>
      </c>
      <c r="L14067" s="12">
        <v>0.154199999999999</v>
      </c>
      <c r="M14067" s="12"/>
    </row>
    <row r="14068" spans="1:13" x14ac:dyDescent="0.3">
      <c r="A14068" s="18">
        <v>14066</v>
      </c>
      <c r="B14068" s="18">
        <f t="shared" si="440"/>
        <v>2019</v>
      </c>
      <c r="C14068" s="17">
        <v>43770</v>
      </c>
      <c r="D14068" s="18" t="s">
        <v>314</v>
      </c>
      <c r="E14068" s="18" t="s">
        <v>342</v>
      </c>
      <c r="F14068" s="18" t="str">
        <f t="shared" si="439"/>
        <v>North Attleborough-Total Volumetric Charge-43770</v>
      </c>
      <c r="G14068" s="11" t="s">
        <v>131</v>
      </c>
      <c r="H14068" s="11" t="s">
        <v>55</v>
      </c>
      <c r="I14068" s="11" t="s">
        <v>55</v>
      </c>
      <c r="J14068" s="11" t="s">
        <v>55</v>
      </c>
      <c r="K14068" s="11" t="str">
        <f>IFERROR(INDEX('EDC Component Dictionary'!$C$5:$C$37,MATCH('Rates Database'!J14068,'EDC Component Dictionary'!$B$5:$B$37,0)), "Energy Supply")</f>
        <v>Energy Supply</v>
      </c>
      <c r="L14068" s="12">
        <v>0.14615999999999901</v>
      </c>
      <c r="M14068" s="12"/>
    </row>
    <row r="14069" spans="1:13" x14ac:dyDescent="0.3">
      <c r="A14069" s="18">
        <v>14067</v>
      </c>
      <c r="B14069" s="18">
        <f t="shared" si="440"/>
        <v>2019</v>
      </c>
      <c r="C14069" s="17">
        <v>43770</v>
      </c>
      <c r="D14069" s="18" t="s">
        <v>314</v>
      </c>
      <c r="E14069" s="18" t="s">
        <v>343</v>
      </c>
      <c r="F14069" s="18" t="str">
        <f t="shared" si="439"/>
        <v>Holden-Total Volumetric Charge-43770</v>
      </c>
      <c r="G14069" s="11" t="s">
        <v>131</v>
      </c>
      <c r="H14069" s="11" t="s">
        <v>55</v>
      </c>
      <c r="I14069" s="11" t="s">
        <v>55</v>
      </c>
      <c r="J14069" s="11" t="s">
        <v>55</v>
      </c>
      <c r="K14069" s="11" t="str">
        <f>IFERROR(INDEX('EDC Component Dictionary'!$C$5:$C$37,MATCH('Rates Database'!J14069,'EDC Component Dictionary'!$B$5:$B$37,0)), "Energy Supply")</f>
        <v>Energy Supply</v>
      </c>
      <c r="L14069" s="12">
        <v>0.12966999999999901</v>
      </c>
      <c r="M14069" s="12"/>
    </row>
    <row r="14070" spans="1:13" x14ac:dyDescent="0.3">
      <c r="A14070" s="18">
        <v>14068</v>
      </c>
      <c r="B14070" s="18">
        <f t="shared" si="440"/>
        <v>2019</v>
      </c>
      <c r="C14070" s="17">
        <v>43770</v>
      </c>
      <c r="D14070" s="18" t="s">
        <v>314</v>
      </c>
      <c r="E14070" s="18" t="s">
        <v>344</v>
      </c>
      <c r="F14070" s="18" t="str">
        <f t="shared" si="439"/>
        <v>Norwood-Total Volumetric Charge-43770</v>
      </c>
      <c r="G14070" s="11" t="s">
        <v>131</v>
      </c>
      <c r="H14070" s="11" t="s">
        <v>55</v>
      </c>
      <c r="I14070" s="11" t="s">
        <v>55</v>
      </c>
      <c r="J14070" s="11" t="s">
        <v>55</v>
      </c>
      <c r="K14070" s="11" t="str">
        <f>IFERROR(INDEX('EDC Component Dictionary'!$C$5:$C$37,MATCH('Rates Database'!J14070,'EDC Component Dictionary'!$B$5:$B$37,0)), "Energy Supply")</f>
        <v>Energy Supply</v>
      </c>
      <c r="L14070" s="12">
        <v>0.16263</v>
      </c>
      <c r="M14070" s="12"/>
    </row>
    <row r="14071" spans="1:13" x14ac:dyDescent="0.3">
      <c r="A14071" s="18">
        <v>14069</v>
      </c>
      <c r="B14071" s="18">
        <f t="shared" si="440"/>
        <v>2019</v>
      </c>
      <c r="C14071" s="17">
        <v>43770</v>
      </c>
      <c r="D14071" s="18" t="s">
        <v>314</v>
      </c>
      <c r="E14071" s="18" t="s">
        <v>345</v>
      </c>
      <c r="F14071" s="18" t="str">
        <f t="shared" si="439"/>
        <v>Russell-Total Volumetric Charge-43770</v>
      </c>
      <c r="G14071" s="11" t="s">
        <v>131</v>
      </c>
      <c r="H14071" s="11" t="s">
        <v>55</v>
      </c>
      <c r="I14071" s="11" t="s">
        <v>55</v>
      </c>
      <c r="J14071" s="11" t="s">
        <v>55</v>
      </c>
      <c r="K14071" s="11" t="str">
        <f>IFERROR(INDEX('EDC Component Dictionary'!$C$5:$C$37,MATCH('Rates Database'!J14071,'EDC Component Dictionary'!$B$5:$B$37,0)), "Energy Supply")</f>
        <v>Energy Supply</v>
      </c>
      <c r="L14071" s="12">
        <v>0.17399999999999999</v>
      </c>
      <c r="M14071" s="12"/>
    </row>
    <row r="14072" spans="1:13" x14ac:dyDescent="0.3">
      <c r="A14072" s="18">
        <v>14070</v>
      </c>
      <c r="B14072" s="18">
        <f t="shared" si="440"/>
        <v>2019</v>
      </c>
      <c r="C14072" s="17">
        <v>43770</v>
      </c>
      <c r="D14072" s="18" t="s">
        <v>314</v>
      </c>
      <c r="E14072" s="18" t="s">
        <v>346</v>
      </c>
      <c r="F14072" s="18" t="str">
        <f t="shared" si="439"/>
        <v>Chester-Total Volumetric Charge-43770</v>
      </c>
      <c r="G14072" s="11" t="s">
        <v>131</v>
      </c>
      <c r="H14072" s="11" t="s">
        <v>55</v>
      </c>
      <c r="I14072" s="11" t="s">
        <v>55</v>
      </c>
      <c r="J14072" s="11" t="s">
        <v>55</v>
      </c>
      <c r="K14072" s="11" t="str">
        <f>IFERROR(INDEX('EDC Component Dictionary'!$C$5:$C$37,MATCH('Rates Database'!J14072,'EDC Component Dictionary'!$B$5:$B$37,0)), "Energy Supply")</f>
        <v>Energy Supply</v>
      </c>
      <c r="L14072" s="12">
        <v>0.20486370000000001</v>
      </c>
      <c r="M14072" s="12"/>
    </row>
    <row r="14073" spans="1:13" x14ac:dyDescent="0.3">
      <c r="A14073" s="18">
        <v>14071</v>
      </c>
      <c r="B14073" s="18">
        <f t="shared" si="440"/>
        <v>2019</v>
      </c>
      <c r="C14073" s="17">
        <v>43556</v>
      </c>
      <c r="D14073" s="18" t="s">
        <v>314</v>
      </c>
      <c r="E14073" s="18" t="s">
        <v>315</v>
      </c>
      <c r="F14073" s="18" t="str">
        <f t="shared" si="439"/>
        <v>Holyoke-Total Volumetric Charge-43556</v>
      </c>
      <c r="G14073" s="11" t="s">
        <v>131</v>
      </c>
      <c r="H14073" s="11" t="s">
        <v>55</v>
      </c>
      <c r="I14073" s="11" t="s">
        <v>55</v>
      </c>
      <c r="J14073" s="11" t="s">
        <v>55</v>
      </c>
      <c r="K14073" s="11" t="str">
        <f>IFERROR(INDEX('EDC Component Dictionary'!$C$5:$C$37,MATCH('Rates Database'!J14073,'EDC Component Dictionary'!$B$5:$B$37,0)), "Energy Supply")</f>
        <v>Energy Supply</v>
      </c>
      <c r="L14073" s="12">
        <v>0.123295999999999</v>
      </c>
      <c r="M14073" s="12"/>
    </row>
    <row r="14074" spans="1:13" x14ac:dyDescent="0.3">
      <c r="A14074" s="18">
        <v>14072</v>
      </c>
      <c r="B14074" s="18">
        <f t="shared" si="440"/>
        <v>2019</v>
      </c>
      <c r="C14074" s="17">
        <v>43556</v>
      </c>
      <c r="D14074" s="18" t="s">
        <v>314</v>
      </c>
      <c r="E14074" s="18" t="s">
        <v>316</v>
      </c>
      <c r="F14074" s="18" t="str">
        <f t="shared" si="439"/>
        <v>West Boylston-Total Volumetric Charge-43556</v>
      </c>
      <c r="G14074" s="11" t="s">
        <v>131</v>
      </c>
      <c r="H14074" s="11" t="s">
        <v>55</v>
      </c>
      <c r="I14074" s="11" t="s">
        <v>55</v>
      </c>
      <c r="J14074" s="11" t="s">
        <v>55</v>
      </c>
      <c r="K14074" s="11" t="str">
        <f>IFERROR(INDEX('EDC Component Dictionary'!$C$5:$C$37,MATCH('Rates Database'!J14074,'EDC Component Dictionary'!$B$5:$B$37,0)), "Energy Supply")</f>
        <v>Energy Supply</v>
      </c>
      <c r="L14074" s="12">
        <v>0.13005999999999901</v>
      </c>
      <c r="M14074" s="12"/>
    </row>
    <row r="14075" spans="1:13" x14ac:dyDescent="0.3">
      <c r="A14075" s="18">
        <v>14073</v>
      </c>
      <c r="B14075" s="18">
        <f t="shared" si="440"/>
        <v>2019</v>
      </c>
      <c r="C14075" s="17">
        <v>43556</v>
      </c>
      <c r="D14075" s="18" t="s">
        <v>314</v>
      </c>
      <c r="E14075" s="18" t="s">
        <v>317</v>
      </c>
      <c r="F14075" s="18" t="str">
        <f t="shared" si="439"/>
        <v>Danvers-Total Volumetric Charge-43556</v>
      </c>
      <c r="G14075" s="11" t="s">
        <v>131</v>
      </c>
      <c r="H14075" s="11" t="s">
        <v>55</v>
      </c>
      <c r="I14075" s="11" t="s">
        <v>55</v>
      </c>
      <c r="J14075" s="11" t="s">
        <v>55</v>
      </c>
      <c r="K14075" s="11" t="str">
        <f>IFERROR(INDEX('EDC Component Dictionary'!$C$5:$C$37,MATCH('Rates Database'!J14075,'EDC Component Dictionary'!$B$5:$B$37,0)), "Energy Supply")</f>
        <v>Energy Supply</v>
      </c>
      <c r="L14075" s="12">
        <v>0.13535</v>
      </c>
      <c r="M14075" s="12"/>
    </row>
    <row r="14076" spans="1:13" x14ac:dyDescent="0.3">
      <c r="A14076" s="18">
        <v>14074</v>
      </c>
      <c r="B14076" s="18">
        <f t="shared" si="440"/>
        <v>2019</v>
      </c>
      <c r="C14076" s="17">
        <v>43556</v>
      </c>
      <c r="D14076" s="18" t="s">
        <v>314</v>
      </c>
      <c r="E14076" s="18" t="s">
        <v>318</v>
      </c>
      <c r="F14076" s="18" t="str">
        <f t="shared" si="439"/>
        <v>Peabody-Total Volumetric Charge-43556</v>
      </c>
      <c r="G14076" s="11" t="s">
        <v>131</v>
      </c>
      <c r="H14076" s="11" t="s">
        <v>55</v>
      </c>
      <c r="I14076" s="11" t="s">
        <v>55</v>
      </c>
      <c r="J14076" s="11" t="s">
        <v>55</v>
      </c>
      <c r="K14076" s="11" t="str">
        <f>IFERROR(INDEX('EDC Component Dictionary'!$C$5:$C$37,MATCH('Rates Database'!J14076,'EDC Component Dictionary'!$B$5:$B$37,0)), "Energy Supply")</f>
        <v>Energy Supply</v>
      </c>
      <c r="L14076" s="12">
        <v>0.10408000000000001</v>
      </c>
      <c r="M14076" s="12"/>
    </row>
    <row r="14077" spans="1:13" x14ac:dyDescent="0.3">
      <c r="A14077" s="18">
        <v>14075</v>
      </c>
      <c r="B14077" s="18">
        <f t="shared" si="440"/>
        <v>2019</v>
      </c>
      <c r="C14077" s="17">
        <v>43556</v>
      </c>
      <c r="D14077" s="18" t="s">
        <v>314</v>
      </c>
      <c r="E14077" s="18" t="s">
        <v>319</v>
      </c>
      <c r="F14077" s="18" t="str">
        <f t="shared" si="439"/>
        <v>Ashburnham-Total Volumetric Charge-43556</v>
      </c>
      <c r="G14077" s="11" t="s">
        <v>131</v>
      </c>
      <c r="H14077" s="11" t="s">
        <v>55</v>
      </c>
      <c r="I14077" s="11" t="s">
        <v>55</v>
      </c>
      <c r="J14077" s="11" t="s">
        <v>55</v>
      </c>
      <c r="K14077" s="11" t="str">
        <f>IFERROR(INDEX('EDC Component Dictionary'!$C$5:$C$37,MATCH('Rates Database'!J14077,'EDC Component Dictionary'!$B$5:$B$37,0)), "Energy Supply")</f>
        <v>Energy Supply</v>
      </c>
      <c r="L14077" s="12">
        <v>0.13869999999999999</v>
      </c>
      <c r="M14077" s="12"/>
    </row>
    <row r="14078" spans="1:13" x14ac:dyDescent="0.3">
      <c r="A14078" s="18">
        <v>14076</v>
      </c>
      <c r="B14078" s="18">
        <f t="shared" si="440"/>
        <v>2019</v>
      </c>
      <c r="C14078" s="17">
        <v>43556</v>
      </c>
      <c r="D14078" s="18" t="s">
        <v>314</v>
      </c>
      <c r="E14078" s="18" t="s">
        <v>320</v>
      </c>
      <c r="F14078" s="18" t="str">
        <f t="shared" si="439"/>
        <v>Mansfield-Total Volumetric Charge-43556</v>
      </c>
      <c r="G14078" s="11" t="s">
        <v>131</v>
      </c>
      <c r="H14078" s="11" t="s">
        <v>55</v>
      </c>
      <c r="I14078" s="11" t="s">
        <v>55</v>
      </c>
      <c r="J14078" s="11" t="s">
        <v>55</v>
      </c>
      <c r="K14078" s="11" t="str">
        <f>IFERROR(INDEX('EDC Component Dictionary'!$C$5:$C$37,MATCH('Rates Database'!J14078,'EDC Component Dictionary'!$B$5:$B$37,0)), "Energy Supply")</f>
        <v>Energy Supply</v>
      </c>
      <c r="L14078" s="12">
        <v>0.10696</v>
      </c>
      <c r="M14078" s="12"/>
    </row>
    <row r="14079" spans="1:13" x14ac:dyDescent="0.3">
      <c r="A14079" s="18">
        <v>14077</v>
      </c>
      <c r="B14079" s="18">
        <f t="shared" si="440"/>
        <v>2019</v>
      </c>
      <c r="C14079" s="17">
        <v>43556</v>
      </c>
      <c r="D14079" s="18" t="s">
        <v>314</v>
      </c>
      <c r="E14079" s="18" t="s">
        <v>321</v>
      </c>
      <c r="F14079" s="18" t="str">
        <f t="shared" si="439"/>
        <v>Braintree-Total Volumetric Charge-43556</v>
      </c>
      <c r="G14079" s="11" t="s">
        <v>131</v>
      </c>
      <c r="H14079" s="11" t="s">
        <v>55</v>
      </c>
      <c r="I14079" s="11" t="s">
        <v>55</v>
      </c>
      <c r="J14079" s="11" t="s">
        <v>55</v>
      </c>
      <c r="K14079" s="11" t="str">
        <f>IFERROR(INDEX('EDC Component Dictionary'!$C$5:$C$37,MATCH('Rates Database'!J14079,'EDC Component Dictionary'!$B$5:$B$37,0)), "Energy Supply")</f>
        <v>Energy Supply</v>
      </c>
      <c r="L14079" s="12">
        <v>0.13549899999999901</v>
      </c>
      <c r="M14079" s="12"/>
    </row>
    <row r="14080" spans="1:13" x14ac:dyDescent="0.3">
      <c r="A14080" s="18">
        <v>14078</v>
      </c>
      <c r="B14080" s="18">
        <f t="shared" si="440"/>
        <v>2019</v>
      </c>
      <c r="C14080" s="17">
        <v>43556</v>
      </c>
      <c r="D14080" s="18" t="s">
        <v>314</v>
      </c>
      <c r="E14080" s="18" t="s">
        <v>322</v>
      </c>
      <c r="F14080" s="18" t="str">
        <f t="shared" si="439"/>
        <v>Paxton-Total Volumetric Charge-43556</v>
      </c>
      <c r="G14080" s="11" t="s">
        <v>131</v>
      </c>
      <c r="H14080" s="11" t="s">
        <v>55</v>
      </c>
      <c r="I14080" s="11" t="s">
        <v>55</v>
      </c>
      <c r="J14080" s="11" t="s">
        <v>55</v>
      </c>
      <c r="K14080" s="11" t="str">
        <f>IFERROR(INDEX('EDC Component Dictionary'!$C$5:$C$37,MATCH('Rates Database'!J14080,'EDC Component Dictionary'!$B$5:$B$37,0)), "Energy Supply")</f>
        <v>Energy Supply</v>
      </c>
      <c r="L14080" s="12">
        <v>0.14562</v>
      </c>
      <c r="M14080" s="12"/>
    </row>
    <row r="14081" spans="1:13" x14ac:dyDescent="0.3">
      <c r="A14081" s="18">
        <v>14079</v>
      </c>
      <c r="B14081" s="18">
        <f t="shared" si="440"/>
        <v>2019</v>
      </c>
      <c r="C14081" s="17">
        <v>43556</v>
      </c>
      <c r="D14081" s="18" t="s">
        <v>314</v>
      </c>
      <c r="E14081" s="18" t="s">
        <v>323</v>
      </c>
      <c r="F14081" s="18" t="str">
        <f t="shared" si="439"/>
        <v>Templeton-Total Volumetric Charge-43556</v>
      </c>
      <c r="G14081" s="11" t="s">
        <v>131</v>
      </c>
      <c r="H14081" s="11" t="s">
        <v>55</v>
      </c>
      <c r="I14081" s="11" t="s">
        <v>55</v>
      </c>
      <c r="J14081" s="11" t="s">
        <v>55</v>
      </c>
      <c r="K14081" s="11" t="str">
        <f>IFERROR(INDEX('EDC Component Dictionary'!$C$5:$C$37,MATCH('Rates Database'!J14081,'EDC Component Dictionary'!$B$5:$B$37,0)), "Energy Supply")</f>
        <v>Energy Supply</v>
      </c>
      <c r="L14081" s="12">
        <v>0.12989999999999999</v>
      </c>
      <c r="M14081" s="12"/>
    </row>
    <row r="14082" spans="1:13" x14ac:dyDescent="0.3">
      <c r="A14082" s="18">
        <v>14080</v>
      </c>
      <c r="B14082" s="18">
        <f t="shared" si="440"/>
        <v>2019</v>
      </c>
      <c r="C14082" s="17">
        <v>43556</v>
      </c>
      <c r="D14082" s="18" t="s">
        <v>314</v>
      </c>
      <c r="E14082" s="18" t="s">
        <v>324</v>
      </c>
      <c r="F14082" s="18" t="str">
        <f t="shared" si="439"/>
        <v>Hudson-Total Volumetric Charge-43556</v>
      </c>
      <c r="G14082" s="11" t="s">
        <v>131</v>
      </c>
      <c r="H14082" s="11" t="s">
        <v>55</v>
      </c>
      <c r="I14082" s="11" t="s">
        <v>55</v>
      </c>
      <c r="J14082" s="11" t="s">
        <v>55</v>
      </c>
      <c r="K14082" s="11" t="str">
        <f>IFERROR(INDEX('EDC Component Dictionary'!$C$5:$C$37,MATCH('Rates Database'!J14082,'EDC Component Dictionary'!$B$5:$B$37,0)), "Energy Supply")</f>
        <v>Energy Supply</v>
      </c>
      <c r="L14082" s="12">
        <v>0.107449999999999</v>
      </c>
      <c r="M14082" s="12"/>
    </row>
    <row r="14083" spans="1:13" x14ac:dyDescent="0.3">
      <c r="A14083" s="18">
        <v>14081</v>
      </c>
      <c r="B14083" s="18">
        <f t="shared" si="440"/>
        <v>2019</v>
      </c>
      <c r="C14083" s="17">
        <v>43556</v>
      </c>
      <c r="D14083" s="18" t="s">
        <v>314</v>
      </c>
      <c r="E14083" s="18" t="s">
        <v>325</v>
      </c>
      <c r="F14083" s="18" t="str">
        <f t="shared" si="439"/>
        <v>Reading-Total Volumetric Charge-43556</v>
      </c>
      <c r="G14083" s="11" t="s">
        <v>131</v>
      </c>
      <c r="H14083" s="11" t="s">
        <v>55</v>
      </c>
      <c r="I14083" s="11" t="s">
        <v>55</v>
      </c>
      <c r="J14083" s="11" t="s">
        <v>55</v>
      </c>
      <c r="K14083" s="11" t="str">
        <f>IFERROR(INDEX('EDC Component Dictionary'!$C$5:$C$37,MATCH('Rates Database'!J14083,'EDC Component Dictionary'!$B$5:$B$37,0)), "Energy Supply")</f>
        <v>Energy Supply</v>
      </c>
      <c r="L14083" s="12">
        <v>0.150023499999999</v>
      </c>
      <c r="M14083" s="12"/>
    </row>
    <row r="14084" spans="1:13" x14ac:dyDescent="0.3">
      <c r="A14084" s="18">
        <v>14082</v>
      </c>
      <c r="B14084" s="18">
        <f t="shared" si="440"/>
        <v>2019</v>
      </c>
      <c r="C14084" s="17">
        <v>43556</v>
      </c>
      <c r="D14084" s="18" t="s">
        <v>314</v>
      </c>
      <c r="E14084" s="18" t="s">
        <v>326</v>
      </c>
      <c r="F14084" s="18" t="str">
        <f t="shared" ref="F14084:F14147" si="441">_xlfn.CONCAT(E14084,"-",J14084,"-",C14084)</f>
        <v>Shrewsbury-Total Volumetric Charge-43556</v>
      </c>
      <c r="G14084" s="11" t="s">
        <v>131</v>
      </c>
      <c r="H14084" s="11" t="s">
        <v>55</v>
      </c>
      <c r="I14084" s="11" t="s">
        <v>55</v>
      </c>
      <c r="J14084" s="11" t="s">
        <v>55</v>
      </c>
      <c r="K14084" s="11" t="str">
        <f>IFERROR(INDEX('EDC Component Dictionary'!$C$5:$C$37,MATCH('Rates Database'!J14084,'EDC Component Dictionary'!$B$5:$B$37,0)), "Energy Supply")</f>
        <v>Energy Supply</v>
      </c>
      <c r="L14084" s="12">
        <v>0.11476</v>
      </c>
      <c r="M14084" s="12"/>
    </row>
    <row r="14085" spans="1:13" x14ac:dyDescent="0.3">
      <c r="A14085" s="18">
        <v>14083</v>
      </c>
      <c r="B14085" s="18">
        <f t="shared" si="440"/>
        <v>2019</v>
      </c>
      <c r="C14085" s="17">
        <v>43556</v>
      </c>
      <c r="D14085" s="18" t="s">
        <v>314</v>
      </c>
      <c r="E14085" s="18" t="s">
        <v>327</v>
      </c>
      <c r="F14085" s="18" t="str">
        <f t="shared" si="441"/>
        <v>Ipswich-Total Volumetric Charge-43556</v>
      </c>
      <c r="G14085" s="11" t="s">
        <v>131</v>
      </c>
      <c r="H14085" s="11" t="s">
        <v>55</v>
      </c>
      <c r="I14085" s="11" t="s">
        <v>55</v>
      </c>
      <c r="J14085" s="11" t="s">
        <v>55</v>
      </c>
      <c r="K14085" s="11" t="str">
        <f>IFERROR(INDEX('EDC Component Dictionary'!$C$5:$C$37,MATCH('Rates Database'!J14085,'EDC Component Dictionary'!$B$5:$B$37,0)), "Energy Supply")</f>
        <v>Energy Supply</v>
      </c>
      <c r="L14085" s="12">
        <v>0.13883000000000001</v>
      </c>
      <c r="M14085" s="12"/>
    </row>
    <row r="14086" spans="1:13" x14ac:dyDescent="0.3">
      <c r="A14086" s="18">
        <v>14084</v>
      </c>
      <c r="B14086" s="18">
        <f t="shared" si="440"/>
        <v>2019</v>
      </c>
      <c r="C14086" s="17">
        <v>43556</v>
      </c>
      <c r="D14086" s="18" t="s">
        <v>314</v>
      </c>
      <c r="E14086" s="18" t="s">
        <v>328</v>
      </c>
      <c r="F14086" s="18" t="str">
        <f t="shared" si="441"/>
        <v>Westfield-Total Volumetric Charge-43556</v>
      </c>
      <c r="G14086" s="11" t="s">
        <v>131</v>
      </c>
      <c r="H14086" s="11" t="s">
        <v>55</v>
      </c>
      <c r="I14086" s="11" t="s">
        <v>55</v>
      </c>
      <c r="J14086" s="11" t="s">
        <v>55</v>
      </c>
      <c r="K14086" s="11" t="str">
        <f>IFERROR(INDEX('EDC Component Dictionary'!$C$5:$C$37,MATCH('Rates Database'!J14086,'EDC Component Dictionary'!$B$5:$B$37,0)), "Energy Supply")</f>
        <v>Energy Supply</v>
      </c>
      <c r="L14086" s="12">
        <v>0.116356</v>
      </c>
      <c r="M14086" s="12"/>
    </row>
    <row r="14087" spans="1:13" x14ac:dyDescent="0.3">
      <c r="A14087" s="18">
        <v>14085</v>
      </c>
      <c r="B14087" s="18">
        <f t="shared" si="440"/>
        <v>2019</v>
      </c>
      <c r="C14087" s="17">
        <v>43556</v>
      </c>
      <c r="D14087" s="18" t="s">
        <v>314</v>
      </c>
      <c r="E14087" s="18" t="s">
        <v>329</v>
      </c>
      <c r="F14087" s="18" t="str">
        <f t="shared" si="441"/>
        <v>Merrimac-Total Volumetric Charge-43556</v>
      </c>
      <c r="G14087" s="11" t="s">
        <v>131</v>
      </c>
      <c r="H14087" s="11" t="s">
        <v>55</v>
      </c>
      <c r="I14087" s="11" t="s">
        <v>55</v>
      </c>
      <c r="J14087" s="11" t="s">
        <v>55</v>
      </c>
      <c r="K14087" s="11" t="str">
        <f>IFERROR(INDEX('EDC Component Dictionary'!$C$5:$C$37,MATCH('Rates Database'!J14087,'EDC Component Dictionary'!$B$5:$B$37,0)), "Energy Supply")</f>
        <v>Energy Supply</v>
      </c>
      <c r="L14087" s="12">
        <v>0.16528000000000001</v>
      </c>
      <c r="M14087" s="12"/>
    </row>
    <row r="14088" spans="1:13" x14ac:dyDescent="0.3">
      <c r="A14088" s="18">
        <v>14086</v>
      </c>
      <c r="B14088" s="18">
        <f t="shared" si="440"/>
        <v>2019</v>
      </c>
      <c r="C14088" s="17">
        <v>43556</v>
      </c>
      <c r="D14088" s="18" t="s">
        <v>314</v>
      </c>
      <c r="E14088" s="18" t="s">
        <v>330</v>
      </c>
      <c r="F14088" s="18" t="str">
        <f t="shared" si="441"/>
        <v>Chicopee-Total Volumetric Charge-43556</v>
      </c>
      <c r="G14088" s="11" t="s">
        <v>131</v>
      </c>
      <c r="H14088" s="11" t="s">
        <v>55</v>
      </c>
      <c r="I14088" s="11" t="s">
        <v>55</v>
      </c>
      <c r="J14088" s="11" t="s">
        <v>55</v>
      </c>
      <c r="K14088" s="11" t="str">
        <f>IFERROR(INDEX('EDC Component Dictionary'!$C$5:$C$37,MATCH('Rates Database'!J14088,'EDC Component Dictionary'!$B$5:$B$37,0)), "Energy Supply")</f>
        <v>Energy Supply</v>
      </c>
      <c r="L14088" s="12">
        <v>0.13314999999999999</v>
      </c>
      <c r="M14088" s="12"/>
    </row>
    <row r="14089" spans="1:13" x14ac:dyDescent="0.3">
      <c r="A14089" s="18">
        <v>14087</v>
      </c>
      <c r="B14089" s="18">
        <f t="shared" si="440"/>
        <v>2019</v>
      </c>
      <c r="C14089" s="17">
        <v>43556</v>
      </c>
      <c r="D14089" s="18" t="s">
        <v>314</v>
      </c>
      <c r="E14089" s="18" t="s">
        <v>331</v>
      </c>
      <c r="F14089" s="18" t="str">
        <f t="shared" si="441"/>
        <v>Marblehead-Total Volumetric Charge-43556</v>
      </c>
      <c r="G14089" s="11" t="s">
        <v>131</v>
      </c>
      <c r="H14089" s="11" t="s">
        <v>55</v>
      </c>
      <c r="I14089" s="11" t="s">
        <v>55</v>
      </c>
      <c r="J14089" s="11" t="s">
        <v>55</v>
      </c>
      <c r="K14089" s="11" t="str">
        <f>IFERROR(INDEX('EDC Component Dictionary'!$C$5:$C$37,MATCH('Rates Database'!J14089,'EDC Component Dictionary'!$B$5:$B$37,0)), "Energy Supply")</f>
        <v>Energy Supply</v>
      </c>
      <c r="L14089" s="12">
        <v>0.16950000000000001</v>
      </c>
      <c r="M14089" s="12"/>
    </row>
    <row r="14090" spans="1:13" x14ac:dyDescent="0.3">
      <c r="A14090" s="18">
        <v>14088</v>
      </c>
      <c r="B14090" s="18">
        <f t="shared" si="440"/>
        <v>2019</v>
      </c>
      <c r="C14090" s="17">
        <v>43556</v>
      </c>
      <c r="D14090" s="18" t="s">
        <v>314</v>
      </c>
      <c r="E14090" s="18" t="s">
        <v>332</v>
      </c>
      <c r="F14090" s="18" t="str">
        <f t="shared" si="441"/>
        <v>Hingham-Total Volumetric Charge-43556</v>
      </c>
      <c r="G14090" s="11" t="s">
        <v>131</v>
      </c>
      <c r="H14090" s="11" t="s">
        <v>55</v>
      </c>
      <c r="I14090" s="11" t="s">
        <v>55</v>
      </c>
      <c r="J14090" s="11" t="s">
        <v>55</v>
      </c>
      <c r="K14090" s="11" t="str">
        <f>IFERROR(INDEX('EDC Component Dictionary'!$C$5:$C$37,MATCH('Rates Database'!J14090,'EDC Component Dictionary'!$B$5:$B$37,0)), "Energy Supply")</f>
        <v>Energy Supply</v>
      </c>
      <c r="L14090" s="12">
        <v>0.131804</v>
      </c>
      <c r="M14090" s="12"/>
    </row>
    <row r="14091" spans="1:13" x14ac:dyDescent="0.3">
      <c r="A14091" s="18">
        <v>14089</v>
      </c>
      <c r="B14091" s="18">
        <f t="shared" si="440"/>
        <v>2019</v>
      </c>
      <c r="C14091" s="17">
        <v>43556</v>
      </c>
      <c r="D14091" s="18" t="s">
        <v>314</v>
      </c>
      <c r="E14091" s="18" t="s">
        <v>333</v>
      </c>
      <c r="F14091" s="18" t="str">
        <f t="shared" si="441"/>
        <v>South Hadley-Total Volumetric Charge-43556</v>
      </c>
      <c r="G14091" s="11" t="s">
        <v>131</v>
      </c>
      <c r="H14091" s="11" t="s">
        <v>55</v>
      </c>
      <c r="I14091" s="11" t="s">
        <v>55</v>
      </c>
      <c r="J14091" s="11" t="s">
        <v>55</v>
      </c>
      <c r="K14091" s="11" t="str">
        <f>IFERROR(INDEX('EDC Component Dictionary'!$C$5:$C$37,MATCH('Rates Database'!J14091,'EDC Component Dictionary'!$B$5:$B$37,0)), "Energy Supply")</f>
        <v>Energy Supply</v>
      </c>
      <c r="L14091" s="12">
        <v>0.14174519999999999</v>
      </c>
      <c r="M14091" s="12"/>
    </row>
    <row r="14092" spans="1:13" x14ac:dyDescent="0.3">
      <c r="A14092" s="18">
        <v>14090</v>
      </c>
      <c r="B14092" s="18">
        <f t="shared" si="440"/>
        <v>2019</v>
      </c>
      <c r="C14092" s="17">
        <v>43556</v>
      </c>
      <c r="D14092" s="18" t="s">
        <v>314</v>
      </c>
      <c r="E14092" s="18" t="s">
        <v>334</v>
      </c>
      <c r="F14092" s="18" t="str">
        <f t="shared" si="441"/>
        <v>Georgetown-Total Volumetric Charge-43556</v>
      </c>
      <c r="G14092" s="11" t="s">
        <v>131</v>
      </c>
      <c r="H14092" s="11" t="s">
        <v>55</v>
      </c>
      <c r="I14092" s="11" t="s">
        <v>55</v>
      </c>
      <c r="J14092" s="11" t="s">
        <v>55</v>
      </c>
      <c r="K14092" s="11" t="str">
        <f>IFERROR(INDEX('EDC Component Dictionary'!$C$5:$C$37,MATCH('Rates Database'!J14092,'EDC Component Dictionary'!$B$5:$B$37,0)), "Energy Supply")</f>
        <v>Energy Supply</v>
      </c>
      <c r="L14092" s="12">
        <v>0.16039500000000001</v>
      </c>
      <c r="M14092" s="12"/>
    </row>
    <row r="14093" spans="1:13" x14ac:dyDescent="0.3">
      <c r="A14093" s="18">
        <v>14091</v>
      </c>
      <c r="B14093" s="18">
        <f t="shared" si="440"/>
        <v>2019</v>
      </c>
      <c r="C14093" s="17">
        <v>43556</v>
      </c>
      <c r="D14093" s="18" t="s">
        <v>314</v>
      </c>
      <c r="E14093" s="18" t="s">
        <v>335</v>
      </c>
      <c r="F14093" s="18" t="str">
        <f t="shared" si="441"/>
        <v>Sterling-Total Volumetric Charge-43556</v>
      </c>
      <c r="G14093" s="11" t="s">
        <v>131</v>
      </c>
      <c r="H14093" s="11" t="s">
        <v>55</v>
      </c>
      <c r="I14093" s="11" t="s">
        <v>55</v>
      </c>
      <c r="J14093" s="11" t="s">
        <v>55</v>
      </c>
      <c r="K14093" s="11" t="str">
        <f>IFERROR(INDEX('EDC Component Dictionary'!$C$5:$C$37,MATCH('Rates Database'!J14093,'EDC Component Dictionary'!$B$5:$B$37,0)), "Energy Supply")</f>
        <v>Energy Supply</v>
      </c>
      <c r="L14093" s="12">
        <v>0.13105</v>
      </c>
      <c r="M14093" s="12"/>
    </row>
    <row r="14094" spans="1:13" x14ac:dyDescent="0.3">
      <c r="A14094" s="18">
        <v>14092</v>
      </c>
      <c r="B14094" s="18">
        <f t="shared" si="440"/>
        <v>2019</v>
      </c>
      <c r="C14094" s="17">
        <v>43556</v>
      </c>
      <c r="D14094" s="18" t="s">
        <v>314</v>
      </c>
      <c r="E14094" s="18" t="s">
        <v>336</v>
      </c>
      <c r="F14094" s="18" t="str">
        <f t="shared" si="441"/>
        <v>Littleton-Total Volumetric Charge-43556</v>
      </c>
      <c r="G14094" s="11" t="s">
        <v>131</v>
      </c>
      <c r="H14094" s="11" t="s">
        <v>55</v>
      </c>
      <c r="I14094" s="11" t="s">
        <v>55</v>
      </c>
      <c r="J14094" s="11" t="s">
        <v>55</v>
      </c>
      <c r="K14094" s="11" t="str">
        <f>IFERROR(INDEX('EDC Component Dictionary'!$C$5:$C$37,MATCH('Rates Database'!J14094,'EDC Component Dictionary'!$B$5:$B$37,0)), "Energy Supply")</f>
        <v>Energy Supply</v>
      </c>
      <c r="L14094" s="12">
        <v>0.12063699999999999</v>
      </c>
      <c r="M14094" s="12"/>
    </row>
    <row r="14095" spans="1:13" x14ac:dyDescent="0.3">
      <c r="A14095" s="18">
        <v>14093</v>
      </c>
      <c r="B14095" s="18">
        <f t="shared" si="440"/>
        <v>2019</v>
      </c>
      <c r="C14095" s="17">
        <v>43556</v>
      </c>
      <c r="D14095" s="18" t="s">
        <v>314</v>
      </c>
      <c r="E14095" s="18" t="s">
        <v>337</v>
      </c>
      <c r="F14095" s="18" t="str">
        <f t="shared" si="441"/>
        <v>Boylston-Total Volumetric Charge-43556</v>
      </c>
      <c r="G14095" s="11" t="s">
        <v>131</v>
      </c>
      <c r="H14095" s="11" t="s">
        <v>55</v>
      </c>
      <c r="I14095" s="11" t="s">
        <v>55</v>
      </c>
      <c r="J14095" s="11" t="s">
        <v>55</v>
      </c>
      <c r="K14095" s="11" t="str">
        <f>IFERROR(INDEX('EDC Component Dictionary'!$C$5:$C$37,MATCH('Rates Database'!J14095,'EDC Component Dictionary'!$B$5:$B$37,0)), "Energy Supply")</f>
        <v>Energy Supply</v>
      </c>
      <c r="L14095" s="12">
        <v>0.13350000000000001</v>
      </c>
      <c r="M14095" s="12"/>
    </row>
    <row r="14096" spans="1:13" x14ac:dyDescent="0.3">
      <c r="A14096" s="18">
        <v>14094</v>
      </c>
      <c r="B14096" s="18">
        <f t="shared" si="440"/>
        <v>2019</v>
      </c>
      <c r="C14096" s="17">
        <v>43556</v>
      </c>
      <c r="D14096" s="18" t="s">
        <v>314</v>
      </c>
      <c r="E14096" s="18" t="s">
        <v>338</v>
      </c>
      <c r="F14096" s="18" t="str">
        <f t="shared" si="441"/>
        <v>Princeton-Total Volumetric Charge-43556</v>
      </c>
      <c r="G14096" s="11" t="s">
        <v>131</v>
      </c>
      <c r="H14096" s="11" t="s">
        <v>55</v>
      </c>
      <c r="I14096" s="11" t="s">
        <v>55</v>
      </c>
      <c r="J14096" s="11" t="s">
        <v>55</v>
      </c>
      <c r="K14096" s="11" t="str">
        <f>IFERROR(INDEX('EDC Component Dictionary'!$C$5:$C$37,MATCH('Rates Database'!J14096,'EDC Component Dictionary'!$B$5:$B$37,0)), "Energy Supply")</f>
        <v>Energy Supply</v>
      </c>
      <c r="L14096" s="12">
        <v>0.235124999999999</v>
      </c>
      <c r="M14096" s="12"/>
    </row>
    <row r="14097" spans="1:13" x14ac:dyDescent="0.3">
      <c r="A14097" s="18">
        <v>14095</v>
      </c>
      <c r="B14097" s="18">
        <f t="shared" si="440"/>
        <v>2019</v>
      </c>
      <c r="C14097" s="17">
        <v>43556</v>
      </c>
      <c r="D14097" s="18" t="s">
        <v>314</v>
      </c>
      <c r="E14097" s="18" t="s">
        <v>347</v>
      </c>
      <c r="F14097" s="18" t="str">
        <f t="shared" si="441"/>
        <v>Middleborough-Total Volumetric Charge-43556</v>
      </c>
      <c r="G14097" s="11" t="s">
        <v>131</v>
      </c>
      <c r="H14097" s="11" t="s">
        <v>55</v>
      </c>
      <c r="I14097" s="11" t="s">
        <v>55</v>
      </c>
      <c r="J14097" s="11" t="s">
        <v>55</v>
      </c>
      <c r="K14097" s="11" t="str">
        <f>IFERROR(INDEX('EDC Component Dictionary'!$C$5:$C$37,MATCH('Rates Database'!J14097,'EDC Component Dictionary'!$B$5:$B$37,0)), "Energy Supply")</f>
        <v>Energy Supply</v>
      </c>
      <c r="L14097" s="12">
        <v>0.14199999999999999</v>
      </c>
      <c r="M14097" s="12"/>
    </row>
    <row r="14098" spans="1:13" x14ac:dyDescent="0.3">
      <c r="A14098" s="18">
        <v>14096</v>
      </c>
      <c r="B14098" s="18">
        <f t="shared" si="440"/>
        <v>2019</v>
      </c>
      <c r="C14098" s="17">
        <v>43556</v>
      </c>
      <c r="D14098" s="18" t="s">
        <v>314</v>
      </c>
      <c r="E14098" s="18" t="s">
        <v>339</v>
      </c>
      <c r="F14098" s="18" t="str">
        <f t="shared" si="441"/>
        <v>Rowley-Total Volumetric Charge-43556</v>
      </c>
      <c r="G14098" s="11" t="s">
        <v>131</v>
      </c>
      <c r="H14098" s="11" t="s">
        <v>55</v>
      </c>
      <c r="I14098" s="11" t="s">
        <v>55</v>
      </c>
      <c r="J14098" s="11" t="s">
        <v>55</v>
      </c>
      <c r="K14098" s="11" t="str">
        <f>IFERROR(INDEX('EDC Component Dictionary'!$C$5:$C$37,MATCH('Rates Database'!J14098,'EDC Component Dictionary'!$B$5:$B$37,0)), "Energy Supply")</f>
        <v>Energy Supply</v>
      </c>
      <c r="L14098" s="12">
        <v>0.17349999999999999</v>
      </c>
      <c r="M14098" s="12"/>
    </row>
    <row r="14099" spans="1:13" x14ac:dyDescent="0.3">
      <c r="A14099" s="18">
        <v>14097</v>
      </c>
      <c r="B14099" s="18">
        <f t="shared" si="440"/>
        <v>2019</v>
      </c>
      <c r="C14099" s="17">
        <v>43556</v>
      </c>
      <c r="D14099" s="18" t="s">
        <v>314</v>
      </c>
      <c r="E14099" s="18" t="s">
        <v>340</v>
      </c>
      <c r="F14099" s="18" t="str">
        <f t="shared" si="441"/>
        <v>Wakefield-Total Volumetric Charge-43556</v>
      </c>
      <c r="G14099" s="11" t="s">
        <v>131</v>
      </c>
      <c r="H14099" s="11" t="s">
        <v>55</v>
      </c>
      <c r="I14099" s="11" t="s">
        <v>55</v>
      </c>
      <c r="J14099" s="11" t="s">
        <v>55</v>
      </c>
      <c r="K14099" s="11" t="str">
        <f>IFERROR(INDEX('EDC Component Dictionary'!$C$5:$C$37,MATCH('Rates Database'!J14099,'EDC Component Dictionary'!$B$5:$B$37,0)), "Energy Supply")</f>
        <v>Energy Supply</v>
      </c>
      <c r="L14099" s="12">
        <v>0.16</v>
      </c>
      <c r="M14099" s="12"/>
    </row>
    <row r="14100" spans="1:13" x14ac:dyDescent="0.3">
      <c r="A14100" s="18">
        <v>14098</v>
      </c>
      <c r="B14100" s="18">
        <f t="shared" si="440"/>
        <v>2019</v>
      </c>
      <c r="C14100" s="17">
        <v>43556</v>
      </c>
      <c r="D14100" s="18" t="s">
        <v>314</v>
      </c>
      <c r="E14100" s="18" t="s">
        <v>341</v>
      </c>
      <c r="F14100" s="18" t="str">
        <f t="shared" si="441"/>
        <v>Hull-Total Volumetric Charge-43556</v>
      </c>
      <c r="G14100" s="11" t="s">
        <v>131</v>
      </c>
      <c r="H14100" s="11" t="s">
        <v>55</v>
      </c>
      <c r="I14100" s="11" t="s">
        <v>55</v>
      </c>
      <c r="J14100" s="11" t="s">
        <v>55</v>
      </c>
      <c r="K14100" s="11" t="str">
        <f>IFERROR(INDEX('EDC Component Dictionary'!$C$5:$C$37,MATCH('Rates Database'!J14100,'EDC Component Dictionary'!$B$5:$B$37,0)), "Energy Supply")</f>
        <v>Energy Supply</v>
      </c>
      <c r="L14100" s="12">
        <v>0.154199999999999</v>
      </c>
      <c r="M14100" s="12"/>
    </row>
    <row r="14101" spans="1:13" x14ac:dyDescent="0.3">
      <c r="A14101" s="18">
        <v>14099</v>
      </c>
      <c r="B14101" s="18">
        <f t="shared" si="440"/>
        <v>2019</v>
      </c>
      <c r="C14101" s="17">
        <v>43556</v>
      </c>
      <c r="D14101" s="18" t="s">
        <v>314</v>
      </c>
      <c r="E14101" s="18" t="s">
        <v>342</v>
      </c>
      <c r="F14101" s="18" t="str">
        <f t="shared" si="441"/>
        <v>North Attleborough-Total Volumetric Charge-43556</v>
      </c>
      <c r="G14101" s="11" t="s">
        <v>131</v>
      </c>
      <c r="H14101" s="11" t="s">
        <v>55</v>
      </c>
      <c r="I14101" s="11" t="s">
        <v>55</v>
      </c>
      <c r="J14101" s="11" t="s">
        <v>55</v>
      </c>
      <c r="K14101" s="11" t="str">
        <f>IFERROR(INDEX('EDC Component Dictionary'!$C$5:$C$37,MATCH('Rates Database'!J14101,'EDC Component Dictionary'!$B$5:$B$37,0)), "Energy Supply")</f>
        <v>Energy Supply</v>
      </c>
      <c r="L14101" s="12">
        <v>0.14615999999999901</v>
      </c>
      <c r="M14101" s="12"/>
    </row>
    <row r="14102" spans="1:13" x14ac:dyDescent="0.3">
      <c r="A14102" s="18">
        <v>14100</v>
      </c>
      <c r="B14102" s="18">
        <f t="shared" ref="B14102:B14165" si="442">YEAR(C14102)</f>
        <v>2019</v>
      </c>
      <c r="C14102" s="17">
        <v>43556</v>
      </c>
      <c r="D14102" s="18" t="s">
        <v>314</v>
      </c>
      <c r="E14102" s="18" t="s">
        <v>343</v>
      </c>
      <c r="F14102" s="18" t="str">
        <f t="shared" si="441"/>
        <v>Holden-Total Volumetric Charge-43556</v>
      </c>
      <c r="G14102" s="11" t="s">
        <v>131</v>
      </c>
      <c r="H14102" s="11" t="s">
        <v>55</v>
      </c>
      <c r="I14102" s="11" t="s">
        <v>55</v>
      </c>
      <c r="J14102" s="11" t="s">
        <v>55</v>
      </c>
      <c r="K14102" s="11" t="str">
        <f>IFERROR(INDEX('EDC Component Dictionary'!$C$5:$C$37,MATCH('Rates Database'!J14102,'EDC Component Dictionary'!$B$5:$B$37,0)), "Energy Supply")</f>
        <v>Energy Supply</v>
      </c>
      <c r="L14102" s="12">
        <v>0.12554299999999999</v>
      </c>
      <c r="M14102" s="12"/>
    </row>
    <row r="14103" spans="1:13" x14ac:dyDescent="0.3">
      <c r="A14103" s="18">
        <v>14101</v>
      </c>
      <c r="B14103" s="18">
        <f t="shared" si="442"/>
        <v>2019</v>
      </c>
      <c r="C14103" s="17">
        <v>43556</v>
      </c>
      <c r="D14103" s="18" t="s">
        <v>314</v>
      </c>
      <c r="E14103" s="18" t="s">
        <v>344</v>
      </c>
      <c r="F14103" s="18" t="str">
        <f t="shared" si="441"/>
        <v>Norwood-Total Volumetric Charge-43556</v>
      </c>
      <c r="G14103" s="11" t="s">
        <v>131</v>
      </c>
      <c r="H14103" s="11" t="s">
        <v>55</v>
      </c>
      <c r="I14103" s="11" t="s">
        <v>55</v>
      </c>
      <c r="J14103" s="11" t="s">
        <v>55</v>
      </c>
      <c r="K14103" s="11" t="str">
        <f>IFERROR(INDEX('EDC Component Dictionary'!$C$5:$C$37,MATCH('Rates Database'!J14103,'EDC Component Dictionary'!$B$5:$B$37,0)), "Energy Supply")</f>
        <v>Energy Supply</v>
      </c>
      <c r="L14103" s="12">
        <v>0.16263</v>
      </c>
      <c r="M14103" s="12"/>
    </row>
    <row r="14104" spans="1:13" x14ac:dyDescent="0.3">
      <c r="A14104" s="18">
        <v>14102</v>
      </c>
      <c r="B14104" s="18">
        <f t="shared" si="442"/>
        <v>2019</v>
      </c>
      <c r="C14104" s="17">
        <v>43556</v>
      </c>
      <c r="D14104" s="18" t="s">
        <v>314</v>
      </c>
      <c r="E14104" s="18" t="s">
        <v>345</v>
      </c>
      <c r="F14104" s="18" t="str">
        <f t="shared" si="441"/>
        <v>Russell-Total Volumetric Charge-43556</v>
      </c>
      <c r="G14104" s="11" t="s">
        <v>131</v>
      </c>
      <c r="H14104" s="11" t="s">
        <v>55</v>
      </c>
      <c r="I14104" s="11" t="s">
        <v>55</v>
      </c>
      <c r="J14104" s="11" t="s">
        <v>55</v>
      </c>
      <c r="K14104" s="11" t="str">
        <f>IFERROR(INDEX('EDC Component Dictionary'!$C$5:$C$37,MATCH('Rates Database'!J14104,'EDC Component Dictionary'!$B$5:$B$37,0)), "Energy Supply")</f>
        <v>Energy Supply</v>
      </c>
      <c r="L14104" s="12">
        <v>0.17399999999999999</v>
      </c>
      <c r="M14104" s="12"/>
    </row>
    <row r="14105" spans="1:13" x14ac:dyDescent="0.3">
      <c r="A14105" s="18">
        <v>14103</v>
      </c>
      <c r="B14105" s="18">
        <f t="shared" si="442"/>
        <v>2019</v>
      </c>
      <c r="C14105" s="17">
        <v>43556</v>
      </c>
      <c r="D14105" s="18" t="s">
        <v>314</v>
      </c>
      <c r="E14105" s="18" t="s">
        <v>346</v>
      </c>
      <c r="F14105" s="18" t="str">
        <f t="shared" si="441"/>
        <v>Chester-Total Volumetric Charge-43556</v>
      </c>
      <c r="G14105" s="11" t="s">
        <v>131</v>
      </c>
      <c r="H14105" s="11" t="s">
        <v>55</v>
      </c>
      <c r="I14105" s="11" t="s">
        <v>55</v>
      </c>
      <c r="J14105" s="11" t="s">
        <v>55</v>
      </c>
      <c r="K14105" s="11" t="str">
        <f>IFERROR(INDEX('EDC Component Dictionary'!$C$5:$C$37,MATCH('Rates Database'!J14105,'EDC Component Dictionary'!$B$5:$B$37,0)), "Energy Supply")</f>
        <v>Energy Supply</v>
      </c>
      <c r="L14105" s="12">
        <v>0.18515119999999999</v>
      </c>
      <c r="M14105" s="12"/>
    </row>
    <row r="14106" spans="1:13" x14ac:dyDescent="0.3">
      <c r="A14106" s="18">
        <v>14104</v>
      </c>
      <c r="B14106" s="18">
        <f t="shared" si="442"/>
        <v>2021</v>
      </c>
      <c r="C14106" s="17">
        <v>44470</v>
      </c>
      <c r="D14106" s="18" t="s">
        <v>314</v>
      </c>
      <c r="E14106" s="18" t="s">
        <v>315</v>
      </c>
      <c r="F14106" s="18" t="str">
        <f t="shared" si="441"/>
        <v>Holyoke-Total Volumetric Charge-44470</v>
      </c>
      <c r="G14106" s="11" t="s">
        <v>131</v>
      </c>
      <c r="H14106" s="11" t="s">
        <v>55</v>
      </c>
      <c r="I14106" s="11" t="s">
        <v>55</v>
      </c>
      <c r="J14106" s="11" t="s">
        <v>55</v>
      </c>
      <c r="K14106" s="11" t="str">
        <f>IFERROR(INDEX('EDC Component Dictionary'!$C$5:$C$37,MATCH('Rates Database'!J14106,'EDC Component Dictionary'!$B$5:$B$37,0)), "Energy Supply")</f>
        <v>Energy Supply</v>
      </c>
      <c r="L14106" s="12">
        <v>0.12851599999999999</v>
      </c>
      <c r="M14106" s="12"/>
    </row>
    <row r="14107" spans="1:13" x14ac:dyDescent="0.3">
      <c r="A14107" s="18">
        <v>14105</v>
      </c>
      <c r="B14107" s="18">
        <f t="shared" si="442"/>
        <v>2021</v>
      </c>
      <c r="C14107" s="17">
        <v>44470</v>
      </c>
      <c r="D14107" s="18" t="s">
        <v>314</v>
      </c>
      <c r="E14107" s="18" t="s">
        <v>316</v>
      </c>
      <c r="F14107" s="18" t="str">
        <f t="shared" si="441"/>
        <v>West Boylston-Total Volumetric Charge-44470</v>
      </c>
      <c r="G14107" s="11" t="s">
        <v>131</v>
      </c>
      <c r="H14107" s="11" t="s">
        <v>55</v>
      </c>
      <c r="I14107" s="11" t="s">
        <v>55</v>
      </c>
      <c r="J14107" s="11" t="s">
        <v>55</v>
      </c>
      <c r="K14107" s="11" t="str">
        <f>IFERROR(INDEX('EDC Component Dictionary'!$C$5:$C$37,MATCH('Rates Database'!J14107,'EDC Component Dictionary'!$B$5:$B$37,0)), "Energy Supply")</f>
        <v>Energy Supply</v>
      </c>
      <c r="L14107" s="12">
        <v>0.13285999999999901</v>
      </c>
      <c r="M14107" s="12"/>
    </row>
    <row r="14108" spans="1:13" x14ac:dyDescent="0.3">
      <c r="A14108" s="18">
        <v>14106</v>
      </c>
      <c r="B14108" s="18">
        <f t="shared" si="442"/>
        <v>2021</v>
      </c>
      <c r="C14108" s="17">
        <v>44470</v>
      </c>
      <c r="D14108" s="18" t="s">
        <v>314</v>
      </c>
      <c r="E14108" s="18" t="s">
        <v>317</v>
      </c>
      <c r="F14108" s="18" t="str">
        <f t="shared" si="441"/>
        <v>Danvers-Total Volumetric Charge-44470</v>
      </c>
      <c r="G14108" s="11" t="s">
        <v>131</v>
      </c>
      <c r="H14108" s="11" t="s">
        <v>55</v>
      </c>
      <c r="I14108" s="11" t="s">
        <v>55</v>
      </c>
      <c r="J14108" s="11" t="s">
        <v>55</v>
      </c>
      <c r="K14108" s="11" t="str">
        <f>IFERROR(INDEX('EDC Component Dictionary'!$C$5:$C$37,MATCH('Rates Database'!J14108,'EDC Component Dictionary'!$B$5:$B$37,0)), "Energy Supply")</f>
        <v>Energy Supply</v>
      </c>
      <c r="L14108" s="12">
        <v>0.13739999999999999</v>
      </c>
      <c r="M14108" s="12"/>
    </row>
    <row r="14109" spans="1:13" x14ac:dyDescent="0.3">
      <c r="A14109" s="18">
        <v>14107</v>
      </c>
      <c r="B14109" s="18">
        <f t="shared" si="442"/>
        <v>2021</v>
      </c>
      <c r="C14109" s="17">
        <v>44470</v>
      </c>
      <c r="D14109" s="18" t="s">
        <v>314</v>
      </c>
      <c r="E14109" s="18" t="s">
        <v>318</v>
      </c>
      <c r="F14109" s="18" t="str">
        <f t="shared" si="441"/>
        <v>Peabody-Total Volumetric Charge-44470</v>
      </c>
      <c r="G14109" s="11" t="s">
        <v>131</v>
      </c>
      <c r="H14109" s="11" t="s">
        <v>55</v>
      </c>
      <c r="I14109" s="11" t="s">
        <v>55</v>
      </c>
      <c r="J14109" s="11" t="s">
        <v>55</v>
      </c>
      <c r="K14109" s="11" t="str">
        <f>IFERROR(INDEX('EDC Component Dictionary'!$C$5:$C$37,MATCH('Rates Database'!J14109,'EDC Component Dictionary'!$B$5:$B$37,0)), "Energy Supply")</f>
        <v>Energy Supply</v>
      </c>
      <c r="L14109" s="12">
        <v>0.10119</v>
      </c>
      <c r="M14109" s="12"/>
    </row>
    <row r="14110" spans="1:13" x14ac:dyDescent="0.3">
      <c r="A14110" s="18">
        <v>14108</v>
      </c>
      <c r="B14110" s="18">
        <f t="shared" si="442"/>
        <v>2021</v>
      </c>
      <c r="C14110" s="17">
        <v>44470</v>
      </c>
      <c r="D14110" s="18" t="s">
        <v>314</v>
      </c>
      <c r="E14110" s="18" t="s">
        <v>319</v>
      </c>
      <c r="F14110" s="18" t="str">
        <f t="shared" si="441"/>
        <v>Ashburnham-Total Volumetric Charge-44470</v>
      </c>
      <c r="G14110" s="11" t="s">
        <v>131</v>
      </c>
      <c r="H14110" s="11" t="s">
        <v>55</v>
      </c>
      <c r="I14110" s="11" t="s">
        <v>55</v>
      </c>
      <c r="J14110" s="11" t="s">
        <v>55</v>
      </c>
      <c r="K14110" s="11" t="str">
        <f>IFERROR(INDEX('EDC Component Dictionary'!$C$5:$C$37,MATCH('Rates Database'!J14110,'EDC Component Dictionary'!$B$5:$B$37,0)), "Energy Supply")</f>
        <v>Energy Supply</v>
      </c>
      <c r="L14110" s="12">
        <v>0.13869999999999999</v>
      </c>
      <c r="M14110" s="12"/>
    </row>
    <row r="14111" spans="1:13" x14ac:dyDescent="0.3">
      <c r="A14111" s="18">
        <v>14109</v>
      </c>
      <c r="B14111" s="18">
        <f t="shared" si="442"/>
        <v>2021</v>
      </c>
      <c r="C14111" s="17">
        <v>44470</v>
      </c>
      <c r="D14111" s="18" t="s">
        <v>314</v>
      </c>
      <c r="E14111" s="18" t="s">
        <v>320</v>
      </c>
      <c r="F14111" s="18" t="str">
        <f t="shared" si="441"/>
        <v>Mansfield-Total Volumetric Charge-44470</v>
      </c>
      <c r="G14111" s="11" t="s">
        <v>131</v>
      </c>
      <c r="H14111" s="11" t="s">
        <v>55</v>
      </c>
      <c r="I14111" s="11" t="s">
        <v>55</v>
      </c>
      <c r="J14111" s="11" t="s">
        <v>55</v>
      </c>
      <c r="K14111" s="11" t="str">
        <f>IFERROR(INDEX('EDC Component Dictionary'!$C$5:$C$37,MATCH('Rates Database'!J14111,'EDC Component Dictionary'!$B$5:$B$37,0)), "Energy Supply")</f>
        <v>Energy Supply</v>
      </c>
      <c r="L14111" s="12">
        <v>0.10235999999999899</v>
      </c>
      <c r="M14111" s="12"/>
    </row>
    <row r="14112" spans="1:13" x14ac:dyDescent="0.3">
      <c r="A14112" s="18">
        <v>14110</v>
      </c>
      <c r="B14112" s="18">
        <f t="shared" si="442"/>
        <v>2021</v>
      </c>
      <c r="C14112" s="17">
        <v>44470</v>
      </c>
      <c r="D14112" s="18" t="s">
        <v>314</v>
      </c>
      <c r="E14112" s="18" t="s">
        <v>321</v>
      </c>
      <c r="F14112" s="18" t="str">
        <f t="shared" si="441"/>
        <v>Braintree-Total Volumetric Charge-44470</v>
      </c>
      <c r="G14112" s="11" t="s">
        <v>131</v>
      </c>
      <c r="H14112" s="11" t="s">
        <v>55</v>
      </c>
      <c r="I14112" s="11" t="s">
        <v>55</v>
      </c>
      <c r="J14112" s="11" t="s">
        <v>55</v>
      </c>
      <c r="K14112" s="11" t="str">
        <f>IFERROR(INDEX('EDC Component Dictionary'!$C$5:$C$37,MATCH('Rates Database'!J14112,'EDC Component Dictionary'!$B$5:$B$37,0)), "Energy Supply")</f>
        <v>Energy Supply</v>
      </c>
      <c r="L14112" s="12">
        <v>0.13549899999999901</v>
      </c>
      <c r="M14112" s="12"/>
    </row>
    <row r="14113" spans="1:13" x14ac:dyDescent="0.3">
      <c r="A14113" s="18">
        <v>14111</v>
      </c>
      <c r="B14113" s="18">
        <f t="shared" si="442"/>
        <v>2021</v>
      </c>
      <c r="C14113" s="17">
        <v>44470</v>
      </c>
      <c r="D14113" s="18" t="s">
        <v>314</v>
      </c>
      <c r="E14113" s="18" t="s">
        <v>322</v>
      </c>
      <c r="F14113" s="18" t="str">
        <f t="shared" si="441"/>
        <v>Paxton-Total Volumetric Charge-44470</v>
      </c>
      <c r="G14113" s="11" t="s">
        <v>131</v>
      </c>
      <c r="H14113" s="11" t="s">
        <v>55</v>
      </c>
      <c r="I14113" s="11" t="s">
        <v>55</v>
      </c>
      <c r="J14113" s="11" t="s">
        <v>55</v>
      </c>
      <c r="K14113" s="11" t="str">
        <f>IFERROR(INDEX('EDC Component Dictionary'!$C$5:$C$37,MATCH('Rates Database'!J14113,'EDC Component Dictionary'!$B$5:$B$37,0)), "Energy Supply")</f>
        <v>Energy Supply</v>
      </c>
      <c r="L14113" s="12">
        <v>0.13561999999999999</v>
      </c>
      <c r="M14113" s="12"/>
    </row>
    <row r="14114" spans="1:13" x14ac:dyDescent="0.3">
      <c r="A14114" s="18">
        <v>14112</v>
      </c>
      <c r="B14114" s="18">
        <f t="shared" si="442"/>
        <v>2021</v>
      </c>
      <c r="C14114" s="17">
        <v>44470</v>
      </c>
      <c r="D14114" s="18" t="s">
        <v>314</v>
      </c>
      <c r="E14114" s="18" t="s">
        <v>323</v>
      </c>
      <c r="F14114" s="18" t="str">
        <f t="shared" si="441"/>
        <v>Templeton-Total Volumetric Charge-44470</v>
      </c>
      <c r="G14114" s="11" t="s">
        <v>131</v>
      </c>
      <c r="H14114" s="11" t="s">
        <v>55</v>
      </c>
      <c r="I14114" s="11" t="s">
        <v>55</v>
      </c>
      <c r="J14114" s="11" t="s">
        <v>55</v>
      </c>
      <c r="K14114" s="11" t="str">
        <f>IFERROR(INDEX('EDC Component Dictionary'!$C$5:$C$37,MATCH('Rates Database'!J14114,'EDC Component Dictionary'!$B$5:$B$37,0)), "Energy Supply")</f>
        <v>Energy Supply</v>
      </c>
      <c r="L14114" s="12">
        <v>0.12601999999999999</v>
      </c>
      <c r="M14114" s="12"/>
    </row>
    <row r="14115" spans="1:13" x14ac:dyDescent="0.3">
      <c r="A14115" s="18">
        <v>14113</v>
      </c>
      <c r="B14115" s="18">
        <f t="shared" si="442"/>
        <v>2021</v>
      </c>
      <c r="C14115" s="17">
        <v>44470</v>
      </c>
      <c r="D14115" s="18" t="s">
        <v>314</v>
      </c>
      <c r="E14115" s="18" t="s">
        <v>324</v>
      </c>
      <c r="F14115" s="18" t="str">
        <f t="shared" si="441"/>
        <v>Hudson-Total Volumetric Charge-44470</v>
      </c>
      <c r="G14115" s="11" t="s">
        <v>131</v>
      </c>
      <c r="H14115" s="11" t="s">
        <v>55</v>
      </c>
      <c r="I14115" s="11" t="s">
        <v>55</v>
      </c>
      <c r="J14115" s="11" t="s">
        <v>55</v>
      </c>
      <c r="K14115" s="11" t="str">
        <f>IFERROR(INDEX('EDC Component Dictionary'!$C$5:$C$37,MATCH('Rates Database'!J14115,'EDC Component Dictionary'!$B$5:$B$37,0)), "Energy Supply")</f>
        <v>Energy Supply</v>
      </c>
      <c r="L14115" s="12">
        <v>0.119389999999999</v>
      </c>
      <c r="M14115" s="12"/>
    </row>
    <row r="14116" spans="1:13" x14ac:dyDescent="0.3">
      <c r="A14116" s="18">
        <v>14114</v>
      </c>
      <c r="B14116" s="18">
        <f t="shared" si="442"/>
        <v>2021</v>
      </c>
      <c r="C14116" s="17">
        <v>44470</v>
      </c>
      <c r="D14116" s="18" t="s">
        <v>314</v>
      </c>
      <c r="E14116" s="18" t="s">
        <v>325</v>
      </c>
      <c r="F14116" s="18" t="str">
        <f t="shared" si="441"/>
        <v>Reading-Total Volumetric Charge-44470</v>
      </c>
      <c r="G14116" s="11" t="s">
        <v>131</v>
      </c>
      <c r="H14116" s="11" t="s">
        <v>55</v>
      </c>
      <c r="I14116" s="11" t="s">
        <v>55</v>
      </c>
      <c r="J14116" s="11" t="s">
        <v>55</v>
      </c>
      <c r="K14116" s="11" t="str">
        <f>IFERROR(INDEX('EDC Component Dictionary'!$C$5:$C$37,MATCH('Rates Database'!J14116,'EDC Component Dictionary'!$B$5:$B$37,0)), "Energy Supply")</f>
        <v>Energy Supply</v>
      </c>
      <c r="L14116" s="12">
        <v>0.13731349999999901</v>
      </c>
      <c r="M14116" s="12"/>
    </row>
    <row r="14117" spans="1:13" x14ac:dyDescent="0.3">
      <c r="A14117" s="18">
        <v>14115</v>
      </c>
      <c r="B14117" s="18">
        <f t="shared" si="442"/>
        <v>2021</v>
      </c>
      <c r="C14117" s="17">
        <v>44470</v>
      </c>
      <c r="D14117" s="18" t="s">
        <v>314</v>
      </c>
      <c r="E14117" s="18" t="s">
        <v>326</v>
      </c>
      <c r="F14117" s="18" t="str">
        <f t="shared" si="441"/>
        <v>Shrewsbury-Total Volumetric Charge-44470</v>
      </c>
      <c r="G14117" s="11" t="s">
        <v>131</v>
      </c>
      <c r="H14117" s="11" t="s">
        <v>55</v>
      </c>
      <c r="I14117" s="11" t="s">
        <v>55</v>
      </c>
      <c r="J14117" s="11" t="s">
        <v>55</v>
      </c>
      <c r="K14117" s="11" t="str">
        <f>IFERROR(INDEX('EDC Component Dictionary'!$C$5:$C$37,MATCH('Rates Database'!J14117,'EDC Component Dictionary'!$B$5:$B$37,0)), "Energy Supply")</f>
        <v>Energy Supply</v>
      </c>
      <c r="L14117" s="12">
        <v>0.11516</v>
      </c>
      <c r="M14117" s="12"/>
    </row>
    <row r="14118" spans="1:13" x14ac:dyDescent="0.3">
      <c r="A14118" s="18">
        <v>14116</v>
      </c>
      <c r="B14118" s="18">
        <f t="shared" si="442"/>
        <v>2021</v>
      </c>
      <c r="C14118" s="17">
        <v>44470</v>
      </c>
      <c r="D14118" s="18" t="s">
        <v>314</v>
      </c>
      <c r="E14118" s="18" t="s">
        <v>327</v>
      </c>
      <c r="F14118" s="18" t="str">
        <f t="shared" si="441"/>
        <v>Ipswich-Total Volumetric Charge-44470</v>
      </c>
      <c r="G14118" s="11" t="s">
        <v>131</v>
      </c>
      <c r="H14118" s="11" t="s">
        <v>55</v>
      </c>
      <c r="I14118" s="11" t="s">
        <v>55</v>
      </c>
      <c r="J14118" s="11" t="s">
        <v>55</v>
      </c>
      <c r="K14118" s="11" t="str">
        <f>IFERROR(INDEX('EDC Component Dictionary'!$C$5:$C$37,MATCH('Rates Database'!J14118,'EDC Component Dictionary'!$B$5:$B$37,0)), "Energy Supply")</f>
        <v>Energy Supply</v>
      </c>
      <c r="L14118" s="12">
        <v>0.14799999999999999</v>
      </c>
      <c r="M14118" s="12"/>
    </row>
    <row r="14119" spans="1:13" x14ac:dyDescent="0.3">
      <c r="A14119" s="18">
        <v>14117</v>
      </c>
      <c r="B14119" s="18">
        <f t="shared" si="442"/>
        <v>2021</v>
      </c>
      <c r="C14119" s="17">
        <v>44470</v>
      </c>
      <c r="D14119" s="18" t="s">
        <v>314</v>
      </c>
      <c r="E14119" s="18" t="s">
        <v>328</v>
      </c>
      <c r="F14119" s="18" t="str">
        <f t="shared" si="441"/>
        <v>Westfield-Total Volumetric Charge-44470</v>
      </c>
      <c r="G14119" s="11" t="s">
        <v>131</v>
      </c>
      <c r="H14119" s="11" t="s">
        <v>55</v>
      </c>
      <c r="I14119" s="11" t="s">
        <v>55</v>
      </c>
      <c r="J14119" s="11" t="s">
        <v>55</v>
      </c>
      <c r="K14119" s="11" t="str">
        <f>IFERROR(INDEX('EDC Component Dictionary'!$C$5:$C$37,MATCH('Rates Database'!J14119,'EDC Component Dictionary'!$B$5:$B$37,0)), "Energy Supply")</f>
        <v>Energy Supply</v>
      </c>
      <c r="L14119" s="12">
        <v>0.13257250000000001</v>
      </c>
      <c r="M14119" s="12"/>
    </row>
    <row r="14120" spans="1:13" x14ac:dyDescent="0.3">
      <c r="A14120" s="18">
        <v>14118</v>
      </c>
      <c r="B14120" s="18">
        <f t="shared" si="442"/>
        <v>2021</v>
      </c>
      <c r="C14120" s="17">
        <v>44470</v>
      </c>
      <c r="D14120" s="18" t="s">
        <v>314</v>
      </c>
      <c r="E14120" s="18" t="s">
        <v>329</v>
      </c>
      <c r="F14120" s="18" t="str">
        <f t="shared" si="441"/>
        <v>Merrimac-Total Volumetric Charge-44470</v>
      </c>
      <c r="G14120" s="11" t="s">
        <v>131</v>
      </c>
      <c r="H14120" s="11" t="s">
        <v>55</v>
      </c>
      <c r="I14120" s="11" t="s">
        <v>55</v>
      </c>
      <c r="J14120" s="11" t="s">
        <v>55</v>
      </c>
      <c r="K14120" s="11" t="str">
        <f>IFERROR(INDEX('EDC Component Dictionary'!$C$5:$C$37,MATCH('Rates Database'!J14120,'EDC Component Dictionary'!$B$5:$B$37,0)), "Energy Supply")</f>
        <v>Energy Supply</v>
      </c>
      <c r="L14120" s="12">
        <v>0.15597999999999901</v>
      </c>
      <c r="M14120" s="12"/>
    </row>
    <row r="14121" spans="1:13" x14ac:dyDescent="0.3">
      <c r="A14121" s="18">
        <v>14119</v>
      </c>
      <c r="B14121" s="18">
        <f t="shared" si="442"/>
        <v>2021</v>
      </c>
      <c r="C14121" s="17">
        <v>44470</v>
      </c>
      <c r="D14121" s="18" t="s">
        <v>314</v>
      </c>
      <c r="E14121" s="18" t="s">
        <v>330</v>
      </c>
      <c r="F14121" s="18" t="str">
        <f t="shared" si="441"/>
        <v>Chicopee-Total Volumetric Charge-44470</v>
      </c>
      <c r="G14121" s="11" t="s">
        <v>131</v>
      </c>
      <c r="H14121" s="11" t="s">
        <v>55</v>
      </c>
      <c r="I14121" s="11" t="s">
        <v>55</v>
      </c>
      <c r="J14121" s="11" t="s">
        <v>55</v>
      </c>
      <c r="K14121" s="11" t="str">
        <f>IFERROR(INDEX('EDC Component Dictionary'!$C$5:$C$37,MATCH('Rates Database'!J14121,'EDC Component Dictionary'!$B$5:$B$37,0)), "Energy Supply")</f>
        <v>Energy Supply</v>
      </c>
      <c r="L14121" s="12">
        <v>0.12814999999999999</v>
      </c>
      <c r="M14121" s="12"/>
    </row>
    <row r="14122" spans="1:13" x14ac:dyDescent="0.3">
      <c r="A14122" s="18">
        <v>14120</v>
      </c>
      <c r="B14122" s="18">
        <f t="shared" si="442"/>
        <v>2021</v>
      </c>
      <c r="C14122" s="17">
        <v>44470</v>
      </c>
      <c r="D14122" s="18" t="s">
        <v>314</v>
      </c>
      <c r="E14122" s="18" t="s">
        <v>331</v>
      </c>
      <c r="F14122" s="18" t="str">
        <f t="shared" si="441"/>
        <v>Marblehead-Total Volumetric Charge-44470</v>
      </c>
      <c r="G14122" s="11" t="s">
        <v>131</v>
      </c>
      <c r="H14122" s="11" t="s">
        <v>55</v>
      </c>
      <c r="I14122" s="11" t="s">
        <v>55</v>
      </c>
      <c r="J14122" s="11" t="s">
        <v>55</v>
      </c>
      <c r="K14122" s="11" t="str">
        <f>IFERROR(INDEX('EDC Component Dictionary'!$C$5:$C$37,MATCH('Rates Database'!J14122,'EDC Component Dictionary'!$B$5:$B$37,0)), "Energy Supply")</f>
        <v>Energy Supply</v>
      </c>
      <c r="L14122" s="12">
        <v>0.17349999999999999</v>
      </c>
      <c r="M14122" s="12"/>
    </row>
    <row r="14123" spans="1:13" x14ac:dyDescent="0.3">
      <c r="A14123" s="18">
        <v>14121</v>
      </c>
      <c r="B14123" s="18">
        <f t="shared" si="442"/>
        <v>2021</v>
      </c>
      <c r="C14123" s="17">
        <v>44470</v>
      </c>
      <c r="D14123" s="18" t="s">
        <v>314</v>
      </c>
      <c r="E14123" s="18" t="s">
        <v>332</v>
      </c>
      <c r="F14123" s="18" t="str">
        <f t="shared" si="441"/>
        <v>Hingham-Total Volumetric Charge-44470</v>
      </c>
      <c r="G14123" s="11" t="s">
        <v>131</v>
      </c>
      <c r="H14123" s="11" t="s">
        <v>55</v>
      </c>
      <c r="I14123" s="11" t="s">
        <v>55</v>
      </c>
      <c r="J14123" s="11" t="s">
        <v>55</v>
      </c>
      <c r="K14123" s="11" t="str">
        <f>IFERROR(INDEX('EDC Component Dictionary'!$C$5:$C$37,MATCH('Rates Database'!J14123,'EDC Component Dictionary'!$B$5:$B$37,0)), "Energy Supply")</f>
        <v>Energy Supply</v>
      </c>
      <c r="L14123" s="12">
        <v>0.156804</v>
      </c>
      <c r="M14123" s="12"/>
    </row>
    <row r="14124" spans="1:13" x14ac:dyDescent="0.3">
      <c r="A14124" s="18">
        <v>14122</v>
      </c>
      <c r="B14124" s="18">
        <f t="shared" si="442"/>
        <v>2021</v>
      </c>
      <c r="C14124" s="17">
        <v>44470</v>
      </c>
      <c r="D14124" s="18" t="s">
        <v>314</v>
      </c>
      <c r="E14124" s="18" t="s">
        <v>333</v>
      </c>
      <c r="F14124" s="18" t="str">
        <f t="shared" si="441"/>
        <v>South Hadley-Total Volumetric Charge-44470</v>
      </c>
      <c r="G14124" s="11" t="s">
        <v>131</v>
      </c>
      <c r="H14124" s="11" t="s">
        <v>55</v>
      </c>
      <c r="I14124" s="11" t="s">
        <v>55</v>
      </c>
      <c r="J14124" s="11" t="s">
        <v>55</v>
      </c>
      <c r="K14124" s="11" t="str">
        <f>IFERROR(INDEX('EDC Component Dictionary'!$C$5:$C$37,MATCH('Rates Database'!J14124,'EDC Component Dictionary'!$B$5:$B$37,0)), "Energy Supply")</f>
        <v>Energy Supply</v>
      </c>
      <c r="L14124" s="12">
        <v>0.14537519999999901</v>
      </c>
      <c r="M14124" s="12"/>
    </row>
    <row r="14125" spans="1:13" x14ac:dyDescent="0.3">
      <c r="A14125" s="18">
        <v>14123</v>
      </c>
      <c r="B14125" s="18">
        <f t="shared" si="442"/>
        <v>2021</v>
      </c>
      <c r="C14125" s="17">
        <v>44470</v>
      </c>
      <c r="D14125" s="18" t="s">
        <v>314</v>
      </c>
      <c r="E14125" s="18" t="s">
        <v>334</v>
      </c>
      <c r="F14125" s="18" t="str">
        <f t="shared" si="441"/>
        <v>Georgetown-Total Volumetric Charge-44470</v>
      </c>
      <c r="G14125" s="11" t="s">
        <v>131</v>
      </c>
      <c r="H14125" s="11" t="s">
        <v>55</v>
      </c>
      <c r="I14125" s="11" t="s">
        <v>55</v>
      </c>
      <c r="J14125" s="11" t="s">
        <v>55</v>
      </c>
      <c r="K14125" s="11" t="str">
        <f>IFERROR(INDEX('EDC Component Dictionary'!$C$5:$C$37,MATCH('Rates Database'!J14125,'EDC Component Dictionary'!$B$5:$B$37,0)), "Energy Supply")</f>
        <v>Energy Supply</v>
      </c>
      <c r="L14125" s="12">
        <v>0.15629499999999999</v>
      </c>
      <c r="M14125" s="12"/>
    </row>
    <row r="14126" spans="1:13" x14ac:dyDescent="0.3">
      <c r="A14126" s="18">
        <v>14124</v>
      </c>
      <c r="B14126" s="18">
        <f t="shared" si="442"/>
        <v>2021</v>
      </c>
      <c r="C14126" s="17">
        <v>44470</v>
      </c>
      <c r="D14126" s="18" t="s">
        <v>314</v>
      </c>
      <c r="E14126" s="18" t="s">
        <v>335</v>
      </c>
      <c r="F14126" s="18" t="str">
        <f t="shared" si="441"/>
        <v>Sterling-Total Volumetric Charge-44470</v>
      </c>
      <c r="G14126" s="11" t="s">
        <v>131</v>
      </c>
      <c r="H14126" s="11" t="s">
        <v>55</v>
      </c>
      <c r="I14126" s="11" t="s">
        <v>55</v>
      </c>
      <c r="J14126" s="11" t="s">
        <v>55</v>
      </c>
      <c r="K14126" s="11" t="str">
        <f>IFERROR(INDEX('EDC Component Dictionary'!$C$5:$C$37,MATCH('Rates Database'!J14126,'EDC Component Dictionary'!$B$5:$B$37,0)), "Energy Supply")</f>
        <v>Energy Supply</v>
      </c>
      <c r="L14126" s="12">
        <v>0.12354999999999999</v>
      </c>
      <c r="M14126" s="12"/>
    </row>
    <row r="14127" spans="1:13" x14ac:dyDescent="0.3">
      <c r="A14127" s="18">
        <v>14125</v>
      </c>
      <c r="B14127" s="18">
        <f t="shared" si="442"/>
        <v>2021</v>
      </c>
      <c r="C14127" s="17">
        <v>44470</v>
      </c>
      <c r="D14127" s="18" t="s">
        <v>314</v>
      </c>
      <c r="E14127" s="18" t="s">
        <v>336</v>
      </c>
      <c r="F14127" s="18" t="str">
        <f t="shared" si="441"/>
        <v>Littleton-Total Volumetric Charge-44470</v>
      </c>
      <c r="G14127" s="11" t="s">
        <v>131</v>
      </c>
      <c r="H14127" s="11" t="s">
        <v>55</v>
      </c>
      <c r="I14127" s="11" t="s">
        <v>55</v>
      </c>
      <c r="J14127" s="11" t="s">
        <v>55</v>
      </c>
      <c r="K14127" s="11" t="str">
        <f>IFERROR(INDEX('EDC Component Dictionary'!$C$5:$C$37,MATCH('Rates Database'!J14127,'EDC Component Dictionary'!$B$5:$B$37,0)), "Energy Supply")</f>
        <v>Energy Supply</v>
      </c>
      <c r="L14127" s="12">
        <v>0.1191164</v>
      </c>
      <c r="M14127" s="12"/>
    </row>
    <row r="14128" spans="1:13" x14ac:dyDescent="0.3">
      <c r="A14128" s="18">
        <v>14126</v>
      </c>
      <c r="B14128" s="18">
        <f t="shared" si="442"/>
        <v>2021</v>
      </c>
      <c r="C14128" s="17">
        <v>44470</v>
      </c>
      <c r="D14128" s="18" t="s">
        <v>314</v>
      </c>
      <c r="E14128" s="18" t="s">
        <v>337</v>
      </c>
      <c r="F14128" s="18" t="str">
        <f t="shared" si="441"/>
        <v>Boylston-Total Volumetric Charge-44470</v>
      </c>
      <c r="G14128" s="11" t="s">
        <v>131</v>
      </c>
      <c r="H14128" s="11" t="s">
        <v>55</v>
      </c>
      <c r="I14128" s="11" t="s">
        <v>55</v>
      </c>
      <c r="J14128" s="11" t="s">
        <v>55</v>
      </c>
      <c r="K14128" s="11" t="str">
        <f>IFERROR(INDEX('EDC Component Dictionary'!$C$5:$C$37,MATCH('Rates Database'!J14128,'EDC Component Dictionary'!$B$5:$B$37,0)), "Energy Supply")</f>
        <v>Energy Supply</v>
      </c>
      <c r="L14128" s="12">
        <v>0.14050000000000001</v>
      </c>
      <c r="M14128" s="12"/>
    </row>
    <row r="14129" spans="1:13" x14ac:dyDescent="0.3">
      <c r="A14129" s="18">
        <v>14127</v>
      </c>
      <c r="B14129" s="18">
        <f t="shared" si="442"/>
        <v>2021</v>
      </c>
      <c r="C14129" s="17">
        <v>44470</v>
      </c>
      <c r="D14129" s="18" t="s">
        <v>314</v>
      </c>
      <c r="E14129" s="18" t="s">
        <v>338</v>
      </c>
      <c r="F14129" s="18" t="str">
        <f t="shared" si="441"/>
        <v>Princeton-Total Volumetric Charge-44470</v>
      </c>
      <c r="G14129" s="11" t="s">
        <v>131</v>
      </c>
      <c r="H14129" s="11" t="s">
        <v>55</v>
      </c>
      <c r="I14129" s="11" t="s">
        <v>55</v>
      </c>
      <c r="J14129" s="11" t="s">
        <v>55</v>
      </c>
      <c r="K14129" s="11" t="str">
        <f>IFERROR(INDEX('EDC Component Dictionary'!$C$5:$C$37,MATCH('Rates Database'!J14129,'EDC Component Dictionary'!$B$5:$B$37,0)), "Energy Supply")</f>
        <v>Energy Supply</v>
      </c>
      <c r="L14129" s="12">
        <v>0.235124999999999</v>
      </c>
      <c r="M14129" s="12"/>
    </row>
    <row r="14130" spans="1:13" x14ac:dyDescent="0.3">
      <c r="A14130" s="18">
        <v>14128</v>
      </c>
      <c r="B14130" s="18">
        <f t="shared" si="442"/>
        <v>2021</v>
      </c>
      <c r="C14130" s="17">
        <v>44470</v>
      </c>
      <c r="D14130" s="18" t="s">
        <v>314</v>
      </c>
      <c r="E14130" s="18" t="s">
        <v>339</v>
      </c>
      <c r="F14130" s="18" t="str">
        <f t="shared" si="441"/>
        <v>Rowley-Total Volumetric Charge-44470</v>
      </c>
      <c r="G14130" s="11" t="s">
        <v>131</v>
      </c>
      <c r="H14130" s="11" t="s">
        <v>55</v>
      </c>
      <c r="I14130" s="11" t="s">
        <v>55</v>
      </c>
      <c r="J14130" s="11" t="s">
        <v>55</v>
      </c>
      <c r="K14130" s="11" t="str">
        <f>IFERROR(INDEX('EDC Component Dictionary'!$C$5:$C$37,MATCH('Rates Database'!J14130,'EDC Component Dictionary'!$B$5:$B$37,0)), "Energy Supply")</f>
        <v>Energy Supply</v>
      </c>
      <c r="L14130" s="12">
        <v>0.17349999999999999</v>
      </c>
      <c r="M14130" s="12"/>
    </row>
    <row r="14131" spans="1:13" x14ac:dyDescent="0.3">
      <c r="A14131" s="18">
        <v>14129</v>
      </c>
      <c r="B14131" s="18">
        <f t="shared" si="442"/>
        <v>2021</v>
      </c>
      <c r="C14131" s="17">
        <v>44470</v>
      </c>
      <c r="D14131" s="18" t="s">
        <v>314</v>
      </c>
      <c r="E14131" s="18" t="s">
        <v>340</v>
      </c>
      <c r="F14131" s="18" t="str">
        <f t="shared" si="441"/>
        <v>Wakefield-Total Volumetric Charge-44470</v>
      </c>
      <c r="G14131" s="11" t="s">
        <v>131</v>
      </c>
      <c r="H14131" s="11" t="s">
        <v>55</v>
      </c>
      <c r="I14131" s="11" t="s">
        <v>55</v>
      </c>
      <c r="J14131" s="11" t="s">
        <v>55</v>
      </c>
      <c r="K14131" s="11" t="str">
        <f>IFERROR(INDEX('EDC Component Dictionary'!$C$5:$C$37,MATCH('Rates Database'!J14131,'EDC Component Dictionary'!$B$5:$B$37,0)), "Energy Supply")</f>
        <v>Energy Supply</v>
      </c>
      <c r="L14131" s="12">
        <v>0.16</v>
      </c>
      <c r="M14131" s="12"/>
    </row>
    <row r="14132" spans="1:13" x14ac:dyDescent="0.3">
      <c r="A14132" s="18">
        <v>14130</v>
      </c>
      <c r="B14132" s="18">
        <f t="shared" si="442"/>
        <v>2021</v>
      </c>
      <c r="C14132" s="17">
        <v>44470</v>
      </c>
      <c r="D14132" s="18" t="s">
        <v>314</v>
      </c>
      <c r="E14132" s="18" t="s">
        <v>341</v>
      </c>
      <c r="F14132" s="18" t="str">
        <f t="shared" si="441"/>
        <v>Hull-Total Volumetric Charge-44470</v>
      </c>
      <c r="G14132" s="11" t="s">
        <v>131</v>
      </c>
      <c r="H14132" s="11" t="s">
        <v>55</v>
      </c>
      <c r="I14132" s="11" t="s">
        <v>55</v>
      </c>
      <c r="J14132" s="11" t="s">
        <v>55</v>
      </c>
      <c r="K14132" s="11" t="str">
        <f>IFERROR(INDEX('EDC Component Dictionary'!$C$5:$C$37,MATCH('Rates Database'!J14132,'EDC Component Dictionary'!$B$5:$B$37,0)), "Energy Supply")</f>
        <v>Energy Supply</v>
      </c>
      <c r="L14132" s="12">
        <v>0.1542</v>
      </c>
      <c r="M14132" s="12"/>
    </row>
    <row r="14133" spans="1:13" x14ac:dyDescent="0.3">
      <c r="A14133" s="18">
        <v>14131</v>
      </c>
      <c r="B14133" s="18">
        <f t="shared" si="442"/>
        <v>2021</v>
      </c>
      <c r="C14133" s="17">
        <v>44470</v>
      </c>
      <c r="D14133" s="18" t="s">
        <v>314</v>
      </c>
      <c r="E14133" s="18" t="s">
        <v>342</v>
      </c>
      <c r="F14133" s="18" t="str">
        <f t="shared" si="441"/>
        <v>North Attleborough-Total Volumetric Charge-44470</v>
      </c>
      <c r="G14133" s="11" t="s">
        <v>131</v>
      </c>
      <c r="H14133" s="11" t="s">
        <v>55</v>
      </c>
      <c r="I14133" s="11" t="s">
        <v>55</v>
      </c>
      <c r="J14133" s="11" t="s">
        <v>55</v>
      </c>
      <c r="K14133" s="11" t="str">
        <f>IFERROR(INDEX('EDC Component Dictionary'!$C$5:$C$37,MATCH('Rates Database'!J14133,'EDC Component Dictionary'!$B$5:$B$37,0)), "Energy Supply")</f>
        <v>Energy Supply</v>
      </c>
      <c r="L14133" s="12">
        <v>0.131543999999999</v>
      </c>
      <c r="M14133" s="12"/>
    </row>
    <row r="14134" spans="1:13" x14ac:dyDescent="0.3">
      <c r="A14134" s="18">
        <v>14132</v>
      </c>
      <c r="B14134" s="18">
        <f t="shared" si="442"/>
        <v>2021</v>
      </c>
      <c r="C14134" s="17">
        <v>44470</v>
      </c>
      <c r="D14134" s="18" t="s">
        <v>314</v>
      </c>
      <c r="E14134" s="18" t="s">
        <v>343</v>
      </c>
      <c r="F14134" s="18" t="str">
        <f t="shared" si="441"/>
        <v>Holden-Total Volumetric Charge-44470</v>
      </c>
      <c r="G14134" s="11" t="s">
        <v>131</v>
      </c>
      <c r="H14134" s="11" t="s">
        <v>55</v>
      </c>
      <c r="I14134" s="11" t="s">
        <v>55</v>
      </c>
      <c r="J14134" s="11" t="s">
        <v>55</v>
      </c>
      <c r="K14134" s="11" t="str">
        <f>IFERROR(INDEX('EDC Component Dictionary'!$C$5:$C$37,MATCH('Rates Database'!J14134,'EDC Component Dictionary'!$B$5:$B$37,0)), "Energy Supply")</f>
        <v>Energy Supply</v>
      </c>
      <c r="L14134" s="12">
        <v>0.12966999999999901</v>
      </c>
      <c r="M14134" s="12"/>
    </row>
    <row r="14135" spans="1:13" x14ac:dyDescent="0.3">
      <c r="A14135" s="18">
        <v>14133</v>
      </c>
      <c r="B14135" s="18">
        <f t="shared" si="442"/>
        <v>2021</v>
      </c>
      <c r="C14135" s="17">
        <v>44470</v>
      </c>
      <c r="D14135" s="18" t="s">
        <v>314</v>
      </c>
      <c r="E14135" s="18" t="s">
        <v>344</v>
      </c>
      <c r="F14135" s="18" t="str">
        <f t="shared" si="441"/>
        <v>Norwood-Total Volumetric Charge-44470</v>
      </c>
      <c r="G14135" s="11" t="s">
        <v>131</v>
      </c>
      <c r="H14135" s="11" t="s">
        <v>55</v>
      </c>
      <c r="I14135" s="11" t="s">
        <v>55</v>
      </c>
      <c r="J14135" s="11" t="s">
        <v>55</v>
      </c>
      <c r="K14135" s="11" t="str">
        <f>IFERROR(INDEX('EDC Component Dictionary'!$C$5:$C$37,MATCH('Rates Database'!J14135,'EDC Component Dictionary'!$B$5:$B$37,0)), "Energy Supply")</f>
        <v>Energy Supply</v>
      </c>
      <c r="L14135" s="12">
        <v>0.15842999999999999</v>
      </c>
      <c r="M14135" s="12"/>
    </row>
    <row r="14136" spans="1:13" x14ac:dyDescent="0.3">
      <c r="A14136" s="18">
        <v>14134</v>
      </c>
      <c r="B14136" s="18">
        <f t="shared" si="442"/>
        <v>2021</v>
      </c>
      <c r="C14136" s="17">
        <v>44470</v>
      </c>
      <c r="D14136" s="18" t="s">
        <v>314</v>
      </c>
      <c r="E14136" s="18" t="s">
        <v>345</v>
      </c>
      <c r="F14136" s="18" t="str">
        <f t="shared" si="441"/>
        <v>Russell-Total Volumetric Charge-44470</v>
      </c>
      <c r="G14136" s="11" t="s">
        <v>131</v>
      </c>
      <c r="H14136" s="11" t="s">
        <v>55</v>
      </c>
      <c r="I14136" s="11" t="s">
        <v>55</v>
      </c>
      <c r="J14136" s="11" t="s">
        <v>55</v>
      </c>
      <c r="K14136" s="11" t="str">
        <f>IFERROR(INDEX('EDC Component Dictionary'!$C$5:$C$37,MATCH('Rates Database'!J14136,'EDC Component Dictionary'!$B$5:$B$37,0)), "Energy Supply")</f>
        <v>Energy Supply</v>
      </c>
      <c r="L14136" s="12">
        <v>0.17399999999999999</v>
      </c>
      <c r="M14136" s="12"/>
    </row>
    <row r="14137" spans="1:13" x14ac:dyDescent="0.3">
      <c r="A14137" s="18">
        <v>14135</v>
      </c>
      <c r="B14137" s="18">
        <f t="shared" si="442"/>
        <v>2021</v>
      </c>
      <c r="C14137" s="17">
        <v>44470</v>
      </c>
      <c r="D14137" s="18" t="s">
        <v>314</v>
      </c>
      <c r="E14137" s="18" t="s">
        <v>346</v>
      </c>
      <c r="F14137" s="18" t="str">
        <f t="shared" si="441"/>
        <v>Chester-Total Volumetric Charge-44470</v>
      </c>
      <c r="G14137" s="11" t="s">
        <v>131</v>
      </c>
      <c r="H14137" s="11" t="s">
        <v>55</v>
      </c>
      <c r="I14137" s="11" t="s">
        <v>55</v>
      </c>
      <c r="J14137" s="11" t="s">
        <v>55</v>
      </c>
      <c r="K14137" s="11" t="str">
        <f>IFERROR(INDEX('EDC Component Dictionary'!$C$5:$C$37,MATCH('Rates Database'!J14137,'EDC Component Dictionary'!$B$5:$B$37,0)), "Energy Supply")</f>
        <v>Energy Supply</v>
      </c>
      <c r="L14137" s="12">
        <v>0.21221099999999901</v>
      </c>
      <c r="M14137" s="12"/>
    </row>
    <row r="14138" spans="1:13" x14ac:dyDescent="0.3">
      <c r="A14138" s="18">
        <v>14136</v>
      </c>
      <c r="B14138" s="18">
        <f t="shared" si="442"/>
        <v>2020</v>
      </c>
      <c r="C14138" s="17">
        <v>44136</v>
      </c>
      <c r="D14138" s="18" t="s">
        <v>314</v>
      </c>
      <c r="E14138" s="18" t="s">
        <v>315</v>
      </c>
      <c r="F14138" s="18" t="str">
        <f t="shared" si="441"/>
        <v>Holyoke-Total Volumetric Charge-44136</v>
      </c>
      <c r="G14138" s="11" t="s">
        <v>131</v>
      </c>
      <c r="H14138" s="11" t="s">
        <v>55</v>
      </c>
      <c r="I14138" s="11" t="s">
        <v>55</v>
      </c>
      <c r="J14138" s="11" t="s">
        <v>55</v>
      </c>
      <c r="K14138" s="11" t="str">
        <f>IFERROR(INDEX('EDC Component Dictionary'!$C$5:$C$37,MATCH('Rates Database'!J14138,'EDC Component Dictionary'!$B$5:$B$37,0)), "Energy Supply")</f>
        <v>Energy Supply</v>
      </c>
      <c r="L14138" s="12">
        <v>0.12479</v>
      </c>
      <c r="M14138" s="12"/>
    </row>
    <row r="14139" spans="1:13" x14ac:dyDescent="0.3">
      <c r="A14139" s="18">
        <v>14137</v>
      </c>
      <c r="B14139" s="18">
        <f t="shared" si="442"/>
        <v>2020</v>
      </c>
      <c r="C14139" s="17">
        <v>44136</v>
      </c>
      <c r="D14139" s="18" t="s">
        <v>314</v>
      </c>
      <c r="E14139" s="18" t="s">
        <v>316</v>
      </c>
      <c r="F14139" s="18" t="str">
        <f t="shared" si="441"/>
        <v>West Boylston-Total Volumetric Charge-44136</v>
      </c>
      <c r="G14139" s="11" t="s">
        <v>131</v>
      </c>
      <c r="H14139" s="11" t="s">
        <v>55</v>
      </c>
      <c r="I14139" s="11" t="s">
        <v>55</v>
      </c>
      <c r="J14139" s="11" t="s">
        <v>55</v>
      </c>
      <c r="K14139" s="11" t="str">
        <f>IFERROR(INDEX('EDC Component Dictionary'!$C$5:$C$37,MATCH('Rates Database'!J14139,'EDC Component Dictionary'!$B$5:$B$37,0)), "Energy Supply")</f>
        <v>Energy Supply</v>
      </c>
      <c r="L14139" s="12">
        <v>0.12125999999999899</v>
      </c>
      <c r="M14139" s="12"/>
    </row>
    <row r="14140" spans="1:13" x14ac:dyDescent="0.3">
      <c r="A14140" s="18">
        <v>14138</v>
      </c>
      <c r="B14140" s="18">
        <f t="shared" si="442"/>
        <v>2020</v>
      </c>
      <c r="C14140" s="17">
        <v>44136</v>
      </c>
      <c r="D14140" s="18" t="s">
        <v>314</v>
      </c>
      <c r="E14140" s="18" t="s">
        <v>317</v>
      </c>
      <c r="F14140" s="18" t="str">
        <f t="shared" si="441"/>
        <v>Danvers-Total Volumetric Charge-44136</v>
      </c>
      <c r="G14140" s="11" t="s">
        <v>131</v>
      </c>
      <c r="H14140" s="11" t="s">
        <v>55</v>
      </c>
      <c r="I14140" s="11" t="s">
        <v>55</v>
      </c>
      <c r="J14140" s="11" t="s">
        <v>55</v>
      </c>
      <c r="K14140" s="11" t="str">
        <f>IFERROR(INDEX('EDC Component Dictionary'!$C$5:$C$37,MATCH('Rates Database'!J14140,'EDC Component Dictionary'!$B$5:$B$37,0)), "Energy Supply")</f>
        <v>Energy Supply</v>
      </c>
      <c r="L14140" s="12">
        <v>0.14129</v>
      </c>
      <c r="M14140" s="12"/>
    </row>
    <row r="14141" spans="1:13" x14ac:dyDescent="0.3">
      <c r="A14141" s="18">
        <v>14139</v>
      </c>
      <c r="B14141" s="18">
        <f t="shared" si="442"/>
        <v>2020</v>
      </c>
      <c r="C14141" s="17">
        <v>44136</v>
      </c>
      <c r="D14141" s="18" t="s">
        <v>314</v>
      </c>
      <c r="E14141" s="18" t="s">
        <v>318</v>
      </c>
      <c r="F14141" s="18" t="str">
        <f t="shared" si="441"/>
        <v>Peabody-Total Volumetric Charge-44136</v>
      </c>
      <c r="G14141" s="11" t="s">
        <v>131</v>
      </c>
      <c r="H14141" s="11" t="s">
        <v>55</v>
      </c>
      <c r="I14141" s="11" t="s">
        <v>55</v>
      </c>
      <c r="J14141" s="11" t="s">
        <v>55</v>
      </c>
      <c r="K14141" s="11" t="str">
        <f>IFERROR(INDEX('EDC Component Dictionary'!$C$5:$C$37,MATCH('Rates Database'!J14141,'EDC Component Dictionary'!$B$5:$B$37,0)), "Energy Supply")</f>
        <v>Energy Supply</v>
      </c>
      <c r="L14141" s="12">
        <v>9.8669999999999994E-2</v>
      </c>
      <c r="M14141" s="12"/>
    </row>
    <row r="14142" spans="1:13" x14ac:dyDescent="0.3">
      <c r="A14142" s="18">
        <v>14140</v>
      </c>
      <c r="B14142" s="18">
        <f t="shared" si="442"/>
        <v>2020</v>
      </c>
      <c r="C14142" s="17">
        <v>44136</v>
      </c>
      <c r="D14142" s="18" t="s">
        <v>314</v>
      </c>
      <c r="E14142" s="18" t="s">
        <v>319</v>
      </c>
      <c r="F14142" s="18" t="str">
        <f t="shared" si="441"/>
        <v>Ashburnham-Total Volumetric Charge-44136</v>
      </c>
      <c r="G14142" s="11" t="s">
        <v>131</v>
      </c>
      <c r="H14142" s="11" t="s">
        <v>55</v>
      </c>
      <c r="I14142" s="11" t="s">
        <v>55</v>
      </c>
      <c r="J14142" s="11" t="s">
        <v>55</v>
      </c>
      <c r="K14142" s="11" t="str">
        <f>IFERROR(INDEX('EDC Component Dictionary'!$C$5:$C$37,MATCH('Rates Database'!J14142,'EDC Component Dictionary'!$B$5:$B$37,0)), "Energy Supply")</f>
        <v>Energy Supply</v>
      </c>
      <c r="L14142" s="12">
        <v>0.13869999999999999</v>
      </c>
      <c r="M14142" s="12"/>
    </row>
    <row r="14143" spans="1:13" x14ac:dyDescent="0.3">
      <c r="A14143" s="18">
        <v>14141</v>
      </c>
      <c r="B14143" s="18">
        <f t="shared" si="442"/>
        <v>2020</v>
      </c>
      <c r="C14143" s="17">
        <v>44136</v>
      </c>
      <c r="D14143" s="18" t="s">
        <v>314</v>
      </c>
      <c r="E14143" s="18" t="s">
        <v>320</v>
      </c>
      <c r="F14143" s="18" t="str">
        <f t="shared" si="441"/>
        <v>Mansfield-Total Volumetric Charge-44136</v>
      </c>
      <c r="G14143" s="11" t="s">
        <v>131</v>
      </c>
      <c r="H14143" s="11" t="s">
        <v>55</v>
      </c>
      <c r="I14143" s="11" t="s">
        <v>55</v>
      </c>
      <c r="J14143" s="11" t="s">
        <v>55</v>
      </c>
      <c r="K14143" s="11" t="str">
        <f>IFERROR(INDEX('EDC Component Dictionary'!$C$5:$C$37,MATCH('Rates Database'!J14143,'EDC Component Dictionary'!$B$5:$B$37,0)), "Energy Supply")</f>
        <v>Energy Supply</v>
      </c>
      <c r="L14143" s="12">
        <v>0.10235999999999899</v>
      </c>
      <c r="M14143" s="12"/>
    </row>
    <row r="14144" spans="1:13" x14ac:dyDescent="0.3">
      <c r="A14144" s="18">
        <v>14142</v>
      </c>
      <c r="B14144" s="18">
        <f t="shared" si="442"/>
        <v>2020</v>
      </c>
      <c r="C14144" s="17">
        <v>44136</v>
      </c>
      <c r="D14144" s="18" t="s">
        <v>314</v>
      </c>
      <c r="E14144" s="18" t="s">
        <v>321</v>
      </c>
      <c r="F14144" s="18" t="str">
        <f t="shared" si="441"/>
        <v>Braintree-Total Volumetric Charge-44136</v>
      </c>
      <c r="G14144" s="11" t="s">
        <v>131</v>
      </c>
      <c r="H14144" s="11" t="s">
        <v>55</v>
      </c>
      <c r="I14144" s="11" t="s">
        <v>55</v>
      </c>
      <c r="J14144" s="11" t="s">
        <v>55</v>
      </c>
      <c r="K14144" s="11" t="str">
        <f>IFERROR(INDEX('EDC Component Dictionary'!$C$5:$C$37,MATCH('Rates Database'!J14144,'EDC Component Dictionary'!$B$5:$B$37,0)), "Energy Supply")</f>
        <v>Energy Supply</v>
      </c>
      <c r="L14144" s="12">
        <v>0.13549899999999901</v>
      </c>
      <c r="M14144" s="12"/>
    </row>
    <row r="14145" spans="1:13" x14ac:dyDescent="0.3">
      <c r="A14145" s="18">
        <v>14143</v>
      </c>
      <c r="B14145" s="18">
        <f t="shared" si="442"/>
        <v>2020</v>
      </c>
      <c r="C14145" s="17">
        <v>44136</v>
      </c>
      <c r="D14145" s="18" t="s">
        <v>314</v>
      </c>
      <c r="E14145" s="18" t="s">
        <v>322</v>
      </c>
      <c r="F14145" s="18" t="str">
        <f t="shared" si="441"/>
        <v>Paxton-Total Volumetric Charge-44136</v>
      </c>
      <c r="G14145" s="11" t="s">
        <v>131</v>
      </c>
      <c r="H14145" s="11" t="s">
        <v>55</v>
      </c>
      <c r="I14145" s="11" t="s">
        <v>55</v>
      </c>
      <c r="J14145" s="11" t="s">
        <v>55</v>
      </c>
      <c r="K14145" s="11" t="str">
        <f>IFERROR(INDEX('EDC Component Dictionary'!$C$5:$C$37,MATCH('Rates Database'!J14145,'EDC Component Dictionary'!$B$5:$B$37,0)), "Energy Supply")</f>
        <v>Energy Supply</v>
      </c>
      <c r="L14145" s="12">
        <v>0.12562000000000001</v>
      </c>
      <c r="M14145" s="12"/>
    </row>
    <row r="14146" spans="1:13" x14ac:dyDescent="0.3">
      <c r="A14146" s="18">
        <v>14144</v>
      </c>
      <c r="B14146" s="18">
        <f t="shared" si="442"/>
        <v>2020</v>
      </c>
      <c r="C14146" s="17">
        <v>44136</v>
      </c>
      <c r="D14146" s="18" t="s">
        <v>314</v>
      </c>
      <c r="E14146" s="18" t="s">
        <v>323</v>
      </c>
      <c r="F14146" s="18" t="str">
        <f t="shared" si="441"/>
        <v>Templeton-Total Volumetric Charge-44136</v>
      </c>
      <c r="G14146" s="11" t="s">
        <v>131</v>
      </c>
      <c r="H14146" s="11" t="s">
        <v>55</v>
      </c>
      <c r="I14146" s="11" t="s">
        <v>55</v>
      </c>
      <c r="J14146" s="11" t="s">
        <v>55</v>
      </c>
      <c r="K14146" s="11" t="str">
        <f>IFERROR(INDEX('EDC Component Dictionary'!$C$5:$C$37,MATCH('Rates Database'!J14146,'EDC Component Dictionary'!$B$5:$B$37,0)), "Energy Supply")</f>
        <v>Energy Supply</v>
      </c>
      <c r="L14146" s="12">
        <v>0.11816699999999999</v>
      </c>
      <c r="M14146" s="12"/>
    </row>
    <row r="14147" spans="1:13" x14ac:dyDescent="0.3">
      <c r="A14147" s="18">
        <v>14145</v>
      </c>
      <c r="B14147" s="18">
        <f t="shared" si="442"/>
        <v>2020</v>
      </c>
      <c r="C14147" s="17">
        <v>44136</v>
      </c>
      <c r="D14147" s="18" t="s">
        <v>314</v>
      </c>
      <c r="E14147" s="18" t="s">
        <v>324</v>
      </c>
      <c r="F14147" s="18" t="str">
        <f t="shared" si="441"/>
        <v>Hudson-Total Volumetric Charge-44136</v>
      </c>
      <c r="G14147" s="11" t="s">
        <v>131</v>
      </c>
      <c r="H14147" s="11" t="s">
        <v>55</v>
      </c>
      <c r="I14147" s="11" t="s">
        <v>55</v>
      </c>
      <c r="J14147" s="11" t="s">
        <v>55</v>
      </c>
      <c r="K14147" s="11" t="str">
        <f>IFERROR(INDEX('EDC Component Dictionary'!$C$5:$C$37,MATCH('Rates Database'!J14147,'EDC Component Dictionary'!$B$5:$B$37,0)), "Energy Supply")</f>
        <v>Energy Supply</v>
      </c>
      <c r="L14147" s="12">
        <v>0.119389999999999</v>
      </c>
      <c r="M14147" s="12"/>
    </row>
    <row r="14148" spans="1:13" x14ac:dyDescent="0.3">
      <c r="A14148" s="18">
        <v>14146</v>
      </c>
      <c r="B14148" s="18">
        <f t="shared" si="442"/>
        <v>2020</v>
      </c>
      <c r="C14148" s="17">
        <v>44136</v>
      </c>
      <c r="D14148" s="18" t="s">
        <v>314</v>
      </c>
      <c r="E14148" s="18" t="s">
        <v>325</v>
      </c>
      <c r="F14148" s="18" t="str">
        <f t="shared" ref="F14148:F14211" si="443">_xlfn.CONCAT(E14148,"-",J14148,"-",C14148)</f>
        <v>Reading-Total Volumetric Charge-44136</v>
      </c>
      <c r="G14148" s="11" t="s">
        <v>131</v>
      </c>
      <c r="H14148" s="11" t="s">
        <v>55</v>
      </c>
      <c r="I14148" s="11" t="s">
        <v>55</v>
      </c>
      <c r="J14148" s="11" t="s">
        <v>55</v>
      </c>
      <c r="K14148" s="11" t="str">
        <f>IFERROR(INDEX('EDC Component Dictionary'!$C$5:$C$37,MATCH('Rates Database'!J14148,'EDC Component Dictionary'!$B$5:$B$37,0)), "Energy Supply")</f>
        <v>Energy Supply</v>
      </c>
      <c r="L14148" s="12">
        <v>0.14445349999999901</v>
      </c>
      <c r="M14148" s="12"/>
    </row>
    <row r="14149" spans="1:13" x14ac:dyDescent="0.3">
      <c r="A14149" s="18">
        <v>14147</v>
      </c>
      <c r="B14149" s="18">
        <f t="shared" si="442"/>
        <v>2020</v>
      </c>
      <c r="C14149" s="17">
        <v>44136</v>
      </c>
      <c r="D14149" s="18" t="s">
        <v>314</v>
      </c>
      <c r="E14149" s="18" t="s">
        <v>326</v>
      </c>
      <c r="F14149" s="18" t="str">
        <f t="shared" si="443"/>
        <v>Shrewsbury-Total Volumetric Charge-44136</v>
      </c>
      <c r="G14149" s="11" t="s">
        <v>131</v>
      </c>
      <c r="H14149" s="11" t="s">
        <v>55</v>
      </c>
      <c r="I14149" s="11" t="s">
        <v>55</v>
      </c>
      <c r="J14149" s="11" t="s">
        <v>55</v>
      </c>
      <c r="K14149" s="11" t="str">
        <f>IFERROR(INDEX('EDC Component Dictionary'!$C$5:$C$37,MATCH('Rates Database'!J14149,'EDC Component Dictionary'!$B$5:$B$37,0)), "Energy Supply")</f>
        <v>Energy Supply</v>
      </c>
      <c r="L14149" s="12">
        <v>0.11516</v>
      </c>
      <c r="M14149" s="12"/>
    </row>
    <row r="14150" spans="1:13" x14ac:dyDescent="0.3">
      <c r="A14150" s="18">
        <v>14148</v>
      </c>
      <c r="B14150" s="18">
        <f t="shared" si="442"/>
        <v>2020</v>
      </c>
      <c r="C14150" s="17">
        <v>44136</v>
      </c>
      <c r="D14150" s="18" t="s">
        <v>314</v>
      </c>
      <c r="E14150" s="18" t="s">
        <v>327</v>
      </c>
      <c r="F14150" s="18" t="str">
        <f t="shared" si="443"/>
        <v>Ipswich-Total Volumetric Charge-44136</v>
      </c>
      <c r="G14150" s="11" t="s">
        <v>131</v>
      </c>
      <c r="H14150" s="11" t="s">
        <v>55</v>
      </c>
      <c r="I14150" s="11" t="s">
        <v>55</v>
      </c>
      <c r="J14150" s="11" t="s">
        <v>55</v>
      </c>
      <c r="K14150" s="11" t="str">
        <f>IFERROR(INDEX('EDC Component Dictionary'!$C$5:$C$37,MATCH('Rates Database'!J14150,'EDC Component Dictionary'!$B$5:$B$37,0)), "Energy Supply")</f>
        <v>Energy Supply</v>
      </c>
      <c r="L14150" s="12">
        <v>0.13800000000000001</v>
      </c>
      <c r="M14150" s="12"/>
    </row>
    <row r="14151" spans="1:13" x14ac:dyDescent="0.3">
      <c r="A14151" s="18">
        <v>14149</v>
      </c>
      <c r="B14151" s="18">
        <f t="shared" si="442"/>
        <v>2020</v>
      </c>
      <c r="C14151" s="17">
        <v>44136</v>
      </c>
      <c r="D14151" s="18" t="s">
        <v>314</v>
      </c>
      <c r="E14151" s="18" t="s">
        <v>328</v>
      </c>
      <c r="F14151" s="18" t="str">
        <f t="shared" si="443"/>
        <v>Westfield-Total Volumetric Charge-44136</v>
      </c>
      <c r="G14151" s="11" t="s">
        <v>131</v>
      </c>
      <c r="H14151" s="11" t="s">
        <v>55</v>
      </c>
      <c r="I14151" s="11" t="s">
        <v>55</v>
      </c>
      <c r="J14151" s="11" t="s">
        <v>55</v>
      </c>
      <c r="K14151" s="11" t="str">
        <f>IFERROR(INDEX('EDC Component Dictionary'!$C$5:$C$37,MATCH('Rates Database'!J14151,'EDC Component Dictionary'!$B$5:$B$37,0)), "Energy Supply")</f>
        <v>Energy Supply</v>
      </c>
      <c r="L14151" s="12">
        <v>0.120935</v>
      </c>
      <c r="M14151" s="12"/>
    </row>
    <row r="14152" spans="1:13" x14ac:dyDescent="0.3">
      <c r="A14152" s="18">
        <v>14150</v>
      </c>
      <c r="B14152" s="18">
        <f t="shared" si="442"/>
        <v>2020</v>
      </c>
      <c r="C14152" s="17">
        <v>44136</v>
      </c>
      <c r="D14152" s="18" t="s">
        <v>314</v>
      </c>
      <c r="E14152" s="18" t="s">
        <v>329</v>
      </c>
      <c r="F14152" s="18" t="str">
        <f t="shared" si="443"/>
        <v>Merrimac-Total Volumetric Charge-44136</v>
      </c>
      <c r="G14152" s="11" t="s">
        <v>131</v>
      </c>
      <c r="H14152" s="11" t="s">
        <v>55</v>
      </c>
      <c r="I14152" s="11" t="s">
        <v>55</v>
      </c>
      <c r="J14152" s="11" t="s">
        <v>55</v>
      </c>
      <c r="K14152" s="11" t="str">
        <f>IFERROR(INDEX('EDC Component Dictionary'!$C$5:$C$37,MATCH('Rates Database'!J14152,'EDC Component Dictionary'!$B$5:$B$37,0)), "Energy Supply")</f>
        <v>Energy Supply</v>
      </c>
      <c r="L14152" s="12">
        <v>0.16517999999999899</v>
      </c>
      <c r="M14152" s="12"/>
    </row>
    <row r="14153" spans="1:13" x14ac:dyDescent="0.3">
      <c r="A14153" s="18">
        <v>14151</v>
      </c>
      <c r="B14153" s="18">
        <f t="shared" si="442"/>
        <v>2020</v>
      </c>
      <c r="C14153" s="17">
        <v>44136</v>
      </c>
      <c r="D14153" s="18" t="s">
        <v>314</v>
      </c>
      <c r="E14153" s="18" t="s">
        <v>330</v>
      </c>
      <c r="F14153" s="18" t="str">
        <f t="shared" si="443"/>
        <v>Chicopee-Total Volumetric Charge-44136</v>
      </c>
      <c r="G14153" s="11" t="s">
        <v>131</v>
      </c>
      <c r="H14153" s="11" t="s">
        <v>55</v>
      </c>
      <c r="I14153" s="11" t="s">
        <v>55</v>
      </c>
      <c r="J14153" s="11" t="s">
        <v>55</v>
      </c>
      <c r="K14153" s="11" t="str">
        <f>IFERROR(INDEX('EDC Component Dictionary'!$C$5:$C$37,MATCH('Rates Database'!J14153,'EDC Component Dictionary'!$B$5:$B$37,0)), "Energy Supply")</f>
        <v>Energy Supply</v>
      </c>
      <c r="L14153" s="12">
        <v>0.119349999999999</v>
      </c>
      <c r="M14153" s="12"/>
    </row>
    <row r="14154" spans="1:13" x14ac:dyDescent="0.3">
      <c r="A14154" s="18">
        <v>14152</v>
      </c>
      <c r="B14154" s="18">
        <f t="shared" si="442"/>
        <v>2020</v>
      </c>
      <c r="C14154" s="17">
        <v>44136</v>
      </c>
      <c r="D14154" s="18" t="s">
        <v>314</v>
      </c>
      <c r="E14154" s="18" t="s">
        <v>331</v>
      </c>
      <c r="F14154" s="18" t="str">
        <f t="shared" si="443"/>
        <v>Marblehead-Total Volumetric Charge-44136</v>
      </c>
      <c r="G14154" s="11" t="s">
        <v>131</v>
      </c>
      <c r="H14154" s="11" t="s">
        <v>55</v>
      </c>
      <c r="I14154" s="11" t="s">
        <v>55</v>
      </c>
      <c r="J14154" s="11" t="s">
        <v>55</v>
      </c>
      <c r="K14154" s="11" t="str">
        <f>IFERROR(INDEX('EDC Component Dictionary'!$C$5:$C$37,MATCH('Rates Database'!J14154,'EDC Component Dictionary'!$B$5:$B$37,0)), "Energy Supply")</f>
        <v>Energy Supply</v>
      </c>
      <c r="L14154" s="12">
        <v>0.17349999999999999</v>
      </c>
      <c r="M14154" s="12"/>
    </row>
    <row r="14155" spans="1:13" x14ac:dyDescent="0.3">
      <c r="A14155" s="18">
        <v>14153</v>
      </c>
      <c r="B14155" s="18">
        <f t="shared" si="442"/>
        <v>2020</v>
      </c>
      <c r="C14155" s="17">
        <v>44136</v>
      </c>
      <c r="D14155" s="18" t="s">
        <v>314</v>
      </c>
      <c r="E14155" s="18" t="s">
        <v>332</v>
      </c>
      <c r="F14155" s="18" t="str">
        <f t="shared" si="443"/>
        <v>Hingham-Total Volumetric Charge-44136</v>
      </c>
      <c r="G14155" s="11" t="s">
        <v>131</v>
      </c>
      <c r="H14155" s="11" t="s">
        <v>55</v>
      </c>
      <c r="I14155" s="11" t="s">
        <v>55</v>
      </c>
      <c r="J14155" s="11" t="s">
        <v>55</v>
      </c>
      <c r="K14155" s="11" t="str">
        <f>IFERROR(INDEX('EDC Component Dictionary'!$C$5:$C$37,MATCH('Rates Database'!J14155,'EDC Component Dictionary'!$B$5:$B$37,0)), "Energy Supply")</f>
        <v>Energy Supply</v>
      </c>
      <c r="L14155" s="12">
        <v>0.156804</v>
      </c>
      <c r="M14155" s="12"/>
    </row>
    <row r="14156" spans="1:13" x14ac:dyDescent="0.3">
      <c r="A14156" s="18">
        <v>14154</v>
      </c>
      <c r="B14156" s="18">
        <f t="shared" si="442"/>
        <v>2020</v>
      </c>
      <c r="C14156" s="17">
        <v>44136</v>
      </c>
      <c r="D14156" s="18" t="s">
        <v>314</v>
      </c>
      <c r="E14156" s="18" t="s">
        <v>333</v>
      </c>
      <c r="F14156" s="18" t="str">
        <f t="shared" si="443"/>
        <v>South Hadley-Total Volumetric Charge-44136</v>
      </c>
      <c r="G14156" s="11" t="s">
        <v>131</v>
      </c>
      <c r="H14156" s="11" t="s">
        <v>55</v>
      </c>
      <c r="I14156" s="11" t="s">
        <v>55</v>
      </c>
      <c r="J14156" s="11" t="s">
        <v>55</v>
      </c>
      <c r="K14156" s="11" t="str">
        <f>IFERROR(INDEX('EDC Component Dictionary'!$C$5:$C$37,MATCH('Rates Database'!J14156,'EDC Component Dictionary'!$B$5:$B$37,0)), "Energy Supply")</f>
        <v>Energy Supply</v>
      </c>
      <c r="L14156" s="12">
        <v>0.14954519999999899</v>
      </c>
      <c r="M14156" s="12"/>
    </row>
    <row r="14157" spans="1:13" x14ac:dyDescent="0.3">
      <c r="A14157" s="18">
        <v>14155</v>
      </c>
      <c r="B14157" s="18">
        <f t="shared" si="442"/>
        <v>2020</v>
      </c>
      <c r="C14157" s="17">
        <v>44136</v>
      </c>
      <c r="D14157" s="18" t="s">
        <v>314</v>
      </c>
      <c r="E14157" s="18" t="s">
        <v>334</v>
      </c>
      <c r="F14157" s="18" t="str">
        <f t="shared" si="443"/>
        <v>Georgetown-Total Volumetric Charge-44136</v>
      </c>
      <c r="G14157" s="11" t="s">
        <v>131</v>
      </c>
      <c r="H14157" s="11" t="s">
        <v>55</v>
      </c>
      <c r="I14157" s="11" t="s">
        <v>55</v>
      </c>
      <c r="J14157" s="11" t="s">
        <v>55</v>
      </c>
      <c r="K14157" s="11" t="str">
        <f>IFERROR(INDEX('EDC Component Dictionary'!$C$5:$C$37,MATCH('Rates Database'!J14157,'EDC Component Dictionary'!$B$5:$B$37,0)), "Energy Supply")</f>
        <v>Energy Supply</v>
      </c>
      <c r="L14157" s="12">
        <v>0.15789500000000001</v>
      </c>
      <c r="M14157" s="12"/>
    </row>
    <row r="14158" spans="1:13" x14ac:dyDescent="0.3">
      <c r="A14158" s="18">
        <v>14156</v>
      </c>
      <c r="B14158" s="18">
        <f t="shared" si="442"/>
        <v>2020</v>
      </c>
      <c r="C14158" s="17">
        <v>44136</v>
      </c>
      <c r="D14158" s="18" t="s">
        <v>314</v>
      </c>
      <c r="E14158" s="18" t="s">
        <v>335</v>
      </c>
      <c r="F14158" s="18" t="str">
        <f t="shared" si="443"/>
        <v>Sterling-Total Volumetric Charge-44136</v>
      </c>
      <c r="G14158" s="11" t="s">
        <v>131</v>
      </c>
      <c r="H14158" s="11" t="s">
        <v>55</v>
      </c>
      <c r="I14158" s="11" t="s">
        <v>55</v>
      </c>
      <c r="J14158" s="11" t="s">
        <v>55</v>
      </c>
      <c r="K14158" s="11" t="str">
        <f>IFERROR(INDEX('EDC Component Dictionary'!$C$5:$C$37,MATCH('Rates Database'!J14158,'EDC Component Dictionary'!$B$5:$B$37,0)), "Energy Supply")</f>
        <v>Energy Supply</v>
      </c>
      <c r="L14158" s="12">
        <v>0.13005</v>
      </c>
      <c r="M14158" s="12"/>
    </row>
    <row r="14159" spans="1:13" x14ac:dyDescent="0.3">
      <c r="A14159" s="18">
        <v>14157</v>
      </c>
      <c r="B14159" s="18">
        <f t="shared" si="442"/>
        <v>2020</v>
      </c>
      <c r="C14159" s="17">
        <v>44136</v>
      </c>
      <c r="D14159" s="18" t="s">
        <v>314</v>
      </c>
      <c r="E14159" s="18" t="s">
        <v>336</v>
      </c>
      <c r="F14159" s="18" t="str">
        <f t="shared" si="443"/>
        <v>Littleton-Total Volumetric Charge-44136</v>
      </c>
      <c r="G14159" s="11" t="s">
        <v>131</v>
      </c>
      <c r="H14159" s="11" t="s">
        <v>55</v>
      </c>
      <c r="I14159" s="11" t="s">
        <v>55</v>
      </c>
      <c r="J14159" s="11" t="s">
        <v>55</v>
      </c>
      <c r="K14159" s="11" t="str">
        <f>IFERROR(INDEX('EDC Component Dictionary'!$C$5:$C$37,MATCH('Rates Database'!J14159,'EDC Component Dictionary'!$B$5:$B$37,0)), "Energy Supply")</f>
        <v>Energy Supply</v>
      </c>
      <c r="L14159" s="12">
        <v>0.122750899999999</v>
      </c>
      <c r="M14159" s="12"/>
    </row>
    <row r="14160" spans="1:13" x14ac:dyDescent="0.3">
      <c r="A14160" s="18">
        <v>14158</v>
      </c>
      <c r="B14160" s="18">
        <f t="shared" si="442"/>
        <v>2020</v>
      </c>
      <c r="C14160" s="17">
        <v>44136</v>
      </c>
      <c r="D14160" s="18" t="s">
        <v>314</v>
      </c>
      <c r="E14160" s="18" t="s">
        <v>337</v>
      </c>
      <c r="F14160" s="18" t="str">
        <f t="shared" si="443"/>
        <v>Boylston-Total Volumetric Charge-44136</v>
      </c>
      <c r="G14160" s="11" t="s">
        <v>131</v>
      </c>
      <c r="H14160" s="11" t="s">
        <v>55</v>
      </c>
      <c r="I14160" s="11" t="s">
        <v>55</v>
      </c>
      <c r="J14160" s="11" t="s">
        <v>55</v>
      </c>
      <c r="K14160" s="11" t="str">
        <f>IFERROR(INDEX('EDC Component Dictionary'!$C$5:$C$37,MATCH('Rates Database'!J14160,'EDC Component Dictionary'!$B$5:$B$37,0)), "Energy Supply")</f>
        <v>Energy Supply</v>
      </c>
      <c r="L14160" s="12">
        <v>0.1065</v>
      </c>
      <c r="M14160" s="12"/>
    </row>
    <row r="14161" spans="1:13" x14ac:dyDescent="0.3">
      <c r="A14161" s="18">
        <v>14159</v>
      </c>
      <c r="B14161" s="18">
        <f t="shared" si="442"/>
        <v>2020</v>
      </c>
      <c r="C14161" s="17">
        <v>44136</v>
      </c>
      <c r="D14161" s="18" t="s">
        <v>314</v>
      </c>
      <c r="E14161" s="18" t="s">
        <v>338</v>
      </c>
      <c r="F14161" s="18" t="str">
        <f t="shared" si="443"/>
        <v>Princeton-Total Volumetric Charge-44136</v>
      </c>
      <c r="G14161" s="11" t="s">
        <v>131</v>
      </c>
      <c r="H14161" s="11" t="s">
        <v>55</v>
      </c>
      <c r="I14161" s="11" t="s">
        <v>55</v>
      </c>
      <c r="J14161" s="11" t="s">
        <v>55</v>
      </c>
      <c r="K14161" s="11" t="str">
        <f>IFERROR(INDEX('EDC Component Dictionary'!$C$5:$C$37,MATCH('Rates Database'!J14161,'EDC Component Dictionary'!$B$5:$B$37,0)), "Energy Supply")</f>
        <v>Energy Supply</v>
      </c>
      <c r="L14161" s="12">
        <v>0.235124999999999</v>
      </c>
      <c r="M14161" s="12"/>
    </row>
    <row r="14162" spans="1:13" x14ac:dyDescent="0.3">
      <c r="A14162" s="18">
        <v>14160</v>
      </c>
      <c r="B14162" s="18">
        <f t="shared" si="442"/>
        <v>2020</v>
      </c>
      <c r="C14162" s="17">
        <v>44136</v>
      </c>
      <c r="D14162" s="18" t="s">
        <v>314</v>
      </c>
      <c r="E14162" s="18" t="s">
        <v>339</v>
      </c>
      <c r="F14162" s="18" t="str">
        <f t="shared" si="443"/>
        <v>Rowley-Total Volumetric Charge-44136</v>
      </c>
      <c r="G14162" s="11" t="s">
        <v>131</v>
      </c>
      <c r="H14162" s="11" t="s">
        <v>55</v>
      </c>
      <c r="I14162" s="11" t="s">
        <v>55</v>
      </c>
      <c r="J14162" s="11" t="s">
        <v>55</v>
      </c>
      <c r="K14162" s="11" t="str">
        <f>IFERROR(INDEX('EDC Component Dictionary'!$C$5:$C$37,MATCH('Rates Database'!J14162,'EDC Component Dictionary'!$B$5:$B$37,0)), "Energy Supply")</f>
        <v>Energy Supply</v>
      </c>
      <c r="L14162" s="12">
        <v>0.17349999999999999</v>
      </c>
      <c r="M14162" s="12"/>
    </row>
    <row r="14163" spans="1:13" x14ac:dyDescent="0.3">
      <c r="A14163" s="18">
        <v>14161</v>
      </c>
      <c r="B14163" s="18">
        <f t="shared" si="442"/>
        <v>2020</v>
      </c>
      <c r="C14163" s="17">
        <v>44136</v>
      </c>
      <c r="D14163" s="18" t="s">
        <v>314</v>
      </c>
      <c r="E14163" s="18" t="s">
        <v>340</v>
      </c>
      <c r="F14163" s="18" t="str">
        <f t="shared" si="443"/>
        <v>Wakefield-Total Volumetric Charge-44136</v>
      </c>
      <c r="G14163" s="11" t="s">
        <v>131</v>
      </c>
      <c r="H14163" s="11" t="s">
        <v>55</v>
      </c>
      <c r="I14163" s="11" t="s">
        <v>55</v>
      </c>
      <c r="J14163" s="11" t="s">
        <v>55</v>
      </c>
      <c r="K14163" s="11" t="str">
        <f>IFERROR(INDEX('EDC Component Dictionary'!$C$5:$C$37,MATCH('Rates Database'!J14163,'EDC Component Dictionary'!$B$5:$B$37,0)), "Energy Supply")</f>
        <v>Energy Supply</v>
      </c>
      <c r="L14163" s="12">
        <v>0.155</v>
      </c>
      <c r="M14163" s="12"/>
    </row>
    <row r="14164" spans="1:13" x14ac:dyDescent="0.3">
      <c r="A14164" s="18">
        <v>14162</v>
      </c>
      <c r="B14164" s="18">
        <f t="shared" si="442"/>
        <v>2020</v>
      </c>
      <c r="C14164" s="17">
        <v>44136</v>
      </c>
      <c r="D14164" s="18" t="s">
        <v>314</v>
      </c>
      <c r="E14164" s="18" t="s">
        <v>341</v>
      </c>
      <c r="F14164" s="18" t="str">
        <f t="shared" si="443"/>
        <v>Hull-Total Volumetric Charge-44136</v>
      </c>
      <c r="G14164" s="11" t="s">
        <v>131</v>
      </c>
      <c r="H14164" s="11" t="s">
        <v>55</v>
      </c>
      <c r="I14164" s="11" t="s">
        <v>55</v>
      </c>
      <c r="J14164" s="11" t="s">
        <v>55</v>
      </c>
      <c r="K14164" s="11" t="str">
        <f>IFERROR(INDEX('EDC Component Dictionary'!$C$5:$C$37,MATCH('Rates Database'!J14164,'EDC Component Dictionary'!$B$5:$B$37,0)), "Energy Supply")</f>
        <v>Energy Supply</v>
      </c>
      <c r="L14164" s="12">
        <v>0.154199999999999</v>
      </c>
      <c r="M14164" s="12"/>
    </row>
    <row r="14165" spans="1:13" x14ac:dyDescent="0.3">
      <c r="A14165" s="18">
        <v>14163</v>
      </c>
      <c r="B14165" s="18">
        <f t="shared" si="442"/>
        <v>2020</v>
      </c>
      <c r="C14165" s="17">
        <v>44136</v>
      </c>
      <c r="D14165" s="18" t="s">
        <v>314</v>
      </c>
      <c r="E14165" s="18" t="s">
        <v>342</v>
      </c>
      <c r="F14165" s="18" t="str">
        <f t="shared" si="443"/>
        <v>North Attleborough-Total Volumetric Charge-44136</v>
      </c>
      <c r="G14165" s="11" t="s">
        <v>131</v>
      </c>
      <c r="H14165" s="11" t="s">
        <v>55</v>
      </c>
      <c r="I14165" s="11" t="s">
        <v>55</v>
      </c>
      <c r="J14165" s="11" t="s">
        <v>55</v>
      </c>
      <c r="K14165" s="11" t="str">
        <f>IFERROR(INDEX('EDC Component Dictionary'!$C$5:$C$37,MATCH('Rates Database'!J14165,'EDC Component Dictionary'!$B$5:$B$37,0)), "Energy Supply")</f>
        <v>Energy Supply</v>
      </c>
      <c r="L14165" s="12">
        <v>0.131543999999999</v>
      </c>
      <c r="M14165" s="12"/>
    </row>
    <row r="14166" spans="1:13" x14ac:dyDescent="0.3">
      <c r="A14166" s="18">
        <v>14164</v>
      </c>
      <c r="B14166" s="18">
        <f t="shared" ref="B14166:B14229" si="444">YEAR(C14166)</f>
        <v>2020</v>
      </c>
      <c r="C14166" s="17">
        <v>44136</v>
      </c>
      <c r="D14166" s="18" t="s">
        <v>314</v>
      </c>
      <c r="E14166" s="18" t="s">
        <v>343</v>
      </c>
      <c r="F14166" s="18" t="str">
        <f t="shared" si="443"/>
        <v>Holden-Total Volumetric Charge-44136</v>
      </c>
      <c r="G14166" s="11" t="s">
        <v>131</v>
      </c>
      <c r="H14166" s="11" t="s">
        <v>55</v>
      </c>
      <c r="I14166" s="11" t="s">
        <v>55</v>
      </c>
      <c r="J14166" s="11" t="s">
        <v>55</v>
      </c>
      <c r="K14166" s="11" t="str">
        <f>IFERROR(INDEX('EDC Component Dictionary'!$C$5:$C$37,MATCH('Rates Database'!J14166,'EDC Component Dictionary'!$B$5:$B$37,0)), "Energy Supply")</f>
        <v>Energy Supply</v>
      </c>
      <c r="L14166" s="12">
        <v>0.12966999999999901</v>
      </c>
      <c r="M14166" s="12"/>
    </row>
    <row r="14167" spans="1:13" x14ac:dyDescent="0.3">
      <c r="A14167" s="18">
        <v>14165</v>
      </c>
      <c r="B14167" s="18">
        <f t="shared" si="444"/>
        <v>2020</v>
      </c>
      <c r="C14167" s="17">
        <v>44136</v>
      </c>
      <c r="D14167" s="18" t="s">
        <v>314</v>
      </c>
      <c r="E14167" s="18" t="s">
        <v>344</v>
      </c>
      <c r="F14167" s="18" t="str">
        <f t="shared" si="443"/>
        <v>Norwood-Total Volumetric Charge-44136</v>
      </c>
      <c r="G14167" s="11" t="s">
        <v>131</v>
      </c>
      <c r="H14167" s="11" t="s">
        <v>55</v>
      </c>
      <c r="I14167" s="11" t="s">
        <v>55</v>
      </c>
      <c r="J14167" s="11" t="s">
        <v>55</v>
      </c>
      <c r="K14167" s="11" t="str">
        <f>IFERROR(INDEX('EDC Component Dictionary'!$C$5:$C$37,MATCH('Rates Database'!J14167,'EDC Component Dictionary'!$B$5:$B$37,0)), "Energy Supply")</f>
        <v>Energy Supply</v>
      </c>
      <c r="L14167" s="12">
        <v>0.16103000000000001</v>
      </c>
      <c r="M14167" s="12"/>
    </row>
    <row r="14168" spans="1:13" x14ac:dyDescent="0.3">
      <c r="A14168" s="18">
        <v>14166</v>
      </c>
      <c r="B14168" s="18">
        <f t="shared" si="444"/>
        <v>2020</v>
      </c>
      <c r="C14168" s="17">
        <v>44136</v>
      </c>
      <c r="D14168" s="18" t="s">
        <v>314</v>
      </c>
      <c r="E14168" s="18" t="s">
        <v>345</v>
      </c>
      <c r="F14168" s="18" t="str">
        <f t="shared" si="443"/>
        <v>Russell-Total Volumetric Charge-44136</v>
      </c>
      <c r="G14168" s="11" t="s">
        <v>131</v>
      </c>
      <c r="H14168" s="11" t="s">
        <v>55</v>
      </c>
      <c r="I14168" s="11" t="s">
        <v>55</v>
      </c>
      <c r="J14168" s="11" t="s">
        <v>55</v>
      </c>
      <c r="K14168" s="11" t="str">
        <f>IFERROR(INDEX('EDC Component Dictionary'!$C$5:$C$37,MATCH('Rates Database'!J14168,'EDC Component Dictionary'!$B$5:$B$37,0)), "Energy Supply")</f>
        <v>Energy Supply</v>
      </c>
      <c r="L14168" s="12">
        <v>0.17399999999999999</v>
      </c>
      <c r="M14168" s="12"/>
    </row>
    <row r="14169" spans="1:13" x14ac:dyDescent="0.3">
      <c r="A14169" s="18">
        <v>14167</v>
      </c>
      <c r="B14169" s="18">
        <f t="shared" si="444"/>
        <v>2020</v>
      </c>
      <c r="C14169" s="17">
        <v>44136</v>
      </c>
      <c r="D14169" s="18" t="s">
        <v>314</v>
      </c>
      <c r="E14169" s="18" t="s">
        <v>346</v>
      </c>
      <c r="F14169" s="18" t="str">
        <f t="shared" si="443"/>
        <v>Chester-Total Volumetric Charge-44136</v>
      </c>
      <c r="G14169" s="11" t="s">
        <v>131</v>
      </c>
      <c r="H14169" s="11" t="s">
        <v>55</v>
      </c>
      <c r="I14169" s="11" t="s">
        <v>55</v>
      </c>
      <c r="J14169" s="11" t="s">
        <v>55</v>
      </c>
      <c r="K14169" s="11" t="str">
        <f>IFERROR(INDEX('EDC Component Dictionary'!$C$5:$C$37,MATCH('Rates Database'!J14169,'EDC Component Dictionary'!$B$5:$B$37,0)), "Energy Supply")</f>
        <v>Energy Supply</v>
      </c>
      <c r="L14169" s="12">
        <v>0.195661999999999</v>
      </c>
      <c r="M14169" s="12"/>
    </row>
    <row r="14170" spans="1:13" x14ac:dyDescent="0.3">
      <c r="A14170" s="18">
        <v>14168</v>
      </c>
      <c r="B14170" s="18">
        <f t="shared" si="444"/>
        <v>2021</v>
      </c>
      <c r="C14170" s="17">
        <v>44501</v>
      </c>
      <c r="D14170" s="18" t="s">
        <v>314</v>
      </c>
      <c r="E14170" s="18" t="s">
        <v>315</v>
      </c>
      <c r="F14170" s="18" t="str">
        <f t="shared" si="443"/>
        <v>Holyoke-Total Volumetric Charge-44501</v>
      </c>
      <c r="G14170" s="11" t="s">
        <v>131</v>
      </c>
      <c r="H14170" s="11" t="s">
        <v>55</v>
      </c>
      <c r="I14170" s="11" t="s">
        <v>55</v>
      </c>
      <c r="J14170" s="11" t="s">
        <v>55</v>
      </c>
      <c r="K14170" s="11" t="str">
        <f>IFERROR(INDEX('EDC Component Dictionary'!$C$5:$C$37,MATCH('Rates Database'!J14170,'EDC Component Dictionary'!$B$5:$B$37,0)), "Energy Supply")</f>
        <v>Energy Supply</v>
      </c>
      <c r="L14170" s="12">
        <v>0.12851599999999999</v>
      </c>
      <c r="M14170" s="12"/>
    </row>
    <row r="14171" spans="1:13" x14ac:dyDescent="0.3">
      <c r="A14171" s="18">
        <v>14169</v>
      </c>
      <c r="B14171" s="18">
        <f t="shared" si="444"/>
        <v>2021</v>
      </c>
      <c r="C14171" s="17">
        <v>44501</v>
      </c>
      <c r="D14171" s="18" t="s">
        <v>314</v>
      </c>
      <c r="E14171" s="18" t="s">
        <v>316</v>
      </c>
      <c r="F14171" s="18" t="str">
        <f t="shared" si="443"/>
        <v>West Boylston-Total Volumetric Charge-44501</v>
      </c>
      <c r="G14171" s="11" t="s">
        <v>131</v>
      </c>
      <c r="H14171" s="11" t="s">
        <v>55</v>
      </c>
      <c r="I14171" s="11" t="s">
        <v>55</v>
      </c>
      <c r="J14171" s="11" t="s">
        <v>55</v>
      </c>
      <c r="K14171" s="11" t="str">
        <f>IFERROR(INDEX('EDC Component Dictionary'!$C$5:$C$37,MATCH('Rates Database'!J14171,'EDC Component Dictionary'!$B$5:$B$37,0)), "Energy Supply")</f>
        <v>Energy Supply</v>
      </c>
      <c r="L14171" s="12">
        <v>0.13105999999999901</v>
      </c>
      <c r="M14171" s="12"/>
    </row>
    <row r="14172" spans="1:13" x14ac:dyDescent="0.3">
      <c r="A14172" s="18">
        <v>14170</v>
      </c>
      <c r="B14172" s="18">
        <f t="shared" si="444"/>
        <v>2021</v>
      </c>
      <c r="C14172" s="17">
        <v>44501</v>
      </c>
      <c r="D14172" s="18" t="s">
        <v>314</v>
      </c>
      <c r="E14172" s="18" t="s">
        <v>317</v>
      </c>
      <c r="F14172" s="18" t="str">
        <f t="shared" si="443"/>
        <v>Danvers-Total Volumetric Charge-44501</v>
      </c>
      <c r="G14172" s="11" t="s">
        <v>131</v>
      </c>
      <c r="H14172" s="11" t="s">
        <v>55</v>
      </c>
      <c r="I14172" s="11" t="s">
        <v>55</v>
      </c>
      <c r="J14172" s="11" t="s">
        <v>55</v>
      </c>
      <c r="K14172" s="11" t="str">
        <f>IFERROR(INDEX('EDC Component Dictionary'!$C$5:$C$37,MATCH('Rates Database'!J14172,'EDC Component Dictionary'!$B$5:$B$37,0)), "Energy Supply")</f>
        <v>Energy Supply</v>
      </c>
      <c r="L14172" s="12">
        <v>0.13739999999999999</v>
      </c>
      <c r="M14172" s="12"/>
    </row>
    <row r="14173" spans="1:13" x14ac:dyDescent="0.3">
      <c r="A14173" s="18">
        <v>14171</v>
      </c>
      <c r="B14173" s="18">
        <f t="shared" si="444"/>
        <v>2021</v>
      </c>
      <c r="C14173" s="17">
        <v>44501</v>
      </c>
      <c r="D14173" s="18" t="s">
        <v>314</v>
      </c>
      <c r="E14173" s="18" t="s">
        <v>318</v>
      </c>
      <c r="F14173" s="18" t="str">
        <f t="shared" si="443"/>
        <v>Peabody-Total Volumetric Charge-44501</v>
      </c>
      <c r="G14173" s="11" t="s">
        <v>131</v>
      </c>
      <c r="H14173" s="11" t="s">
        <v>55</v>
      </c>
      <c r="I14173" s="11" t="s">
        <v>55</v>
      </c>
      <c r="J14173" s="11" t="s">
        <v>55</v>
      </c>
      <c r="K14173" s="11" t="str">
        <f>IFERROR(INDEX('EDC Component Dictionary'!$C$5:$C$37,MATCH('Rates Database'!J14173,'EDC Component Dictionary'!$B$5:$B$37,0)), "Energy Supply")</f>
        <v>Energy Supply</v>
      </c>
      <c r="L14173" s="12">
        <v>0.10119</v>
      </c>
      <c r="M14173" s="12"/>
    </row>
    <row r="14174" spans="1:13" x14ac:dyDescent="0.3">
      <c r="A14174" s="18">
        <v>14172</v>
      </c>
      <c r="B14174" s="18">
        <f t="shared" si="444"/>
        <v>2021</v>
      </c>
      <c r="C14174" s="17">
        <v>44501</v>
      </c>
      <c r="D14174" s="18" t="s">
        <v>314</v>
      </c>
      <c r="E14174" s="18" t="s">
        <v>319</v>
      </c>
      <c r="F14174" s="18" t="str">
        <f t="shared" si="443"/>
        <v>Ashburnham-Total Volumetric Charge-44501</v>
      </c>
      <c r="G14174" s="11" t="s">
        <v>131</v>
      </c>
      <c r="H14174" s="11" t="s">
        <v>55</v>
      </c>
      <c r="I14174" s="11" t="s">
        <v>55</v>
      </c>
      <c r="J14174" s="11" t="s">
        <v>55</v>
      </c>
      <c r="K14174" s="11" t="str">
        <f>IFERROR(INDEX('EDC Component Dictionary'!$C$5:$C$37,MATCH('Rates Database'!J14174,'EDC Component Dictionary'!$B$5:$B$37,0)), "Energy Supply")</f>
        <v>Energy Supply</v>
      </c>
      <c r="L14174" s="12">
        <v>0.13869999999999999</v>
      </c>
      <c r="M14174" s="12"/>
    </row>
    <row r="14175" spans="1:13" x14ac:dyDescent="0.3">
      <c r="A14175" s="18">
        <v>14173</v>
      </c>
      <c r="B14175" s="18">
        <f t="shared" si="444"/>
        <v>2021</v>
      </c>
      <c r="C14175" s="17">
        <v>44501</v>
      </c>
      <c r="D14175" s="18" t="s">
        <v>314</v>
      </c>
      <c r="E14175" s="18" t="s">
        <v>320</v>
      </c>
      <c r="F14175" s="18" t="str">
        <f t="shared" si="443"/>
        <v>Mansfield-Total Volumetric Charge-44501</v>
      </c>
      <c r="G14175" s="11" t="s">
        <v>131</v>
      </c>
      <c r="H14175" s="11" t="s">
        <v>55</v>
      </c>
      <c r="I14175" s="11" t="s">
        <v>55</v>
      </c>
      <c r="J14175" s="11" t="s">
        <v>55</v>
      </c>
      <c r="K14175" s="11" t="str">
        <f>IFERROR(INDEX('EDC Component Dictionary'!$C$5:$C$37,MATCH('Rates Database'!J14175,'EDC Component Dictionary'!$B$5:$B$37,0)), "Energy Supply")</f>
        <v>Energy Supply</v>
      </c>
      <c r="L14175" s="12">
        <v>0.10235999999999899</v>
      </c>
      <c r="M14175" s="12"/>
    </row>
    <row r="14176" spans="1:13" x14ac:dyDescent="0.3">
      <c r="A14176" s="18">
        <v>14174</v>
      </c>
      <c r="B14176" s="18">
        <f t="shared" si="444"/>
        <v>2021</v>
      </c>
      <c r="C14176" s="17">
        <v>44501</v>
      </c>
      <c r="D14176" s="18" t="s">
        <v>314</v>
      </c>
      <c r="E14176" s="18" t="s">
        <v>321</v>
      </c>
      <c r="F14176" s="18" t="str">
        <f t="shared" si="443"/>
        <v>Braintree-Total Volumetric Charge-44501</v>
      </c>
      <c r="G14176" s="11" t="s">
        <v>131</v>
      </c>
      <c r="H14176" s="11" t="s">
        <v>55</v>
      </c>
      <c r="I14176" s="11" t="s">
        <v>55</v>
      </c>
      <c r="J14176" s="11" t="s">
        <v>55</v>
      </c>
      <c r="K14176" s="11" t="str">
        <f>IFERROR(INDEX('EDC Component Dictionary'!$C$5:$C$37,MATCH('Rates Database'!J14176,'EDC Component Dictionary'!$B$5:$B$37,0)), "Energy Supply")</f>
        <v>Energy Supply</v>
      </c>
      <c r="L14176" s="12">
        <v>0.13549899999999901</v>
      </c>
      <c r="M14176" s="12"/>
    </row>
    <row r="14177" spans="1:13" x14ac:dyDescent="0.3">
      <c r="A14177" s="18">
        <v>14175</v>
      </c>
      <c r="B14177" s="18">
        <f t="shared" si="444"/>
        <v>2021</v>
      </c>
      <c r="C14177" s="17">
        <v>44501</v>
      </c>
      <c r="D14177" s="18" t="s">
        <v>314</v>
      </c>
      <c r="E14177" s="18" t="s">
        <v>322</v>
      </c>
      <c r="F14177" s="18" t="str">
        <f t="shared" si="443"/>
        <v>Paxton-Total Volumetric Charge-44501</v>
      </c>
      <c r="G14177" s="11" t="s">
        <v>131</v>
      </c>
      <c r="H14177" s="11" t="s">
        <v>55</v>
      </c>
      <c r="I14177" s="11" t="s">
        <v>55</v>
      </c>
      <c r="J14177" s="11" t="s">
        <v>55</v>
      </c>
      <c r="K14177" s="11" t="str">
        <f>IFERROR(INDEX('EDC Component Dictionary'!$C$5:$C$37,MATCH('Rates Database'!J14177,'EDC Component Dictionary'!$B$5:$B$37,0)), "Energy Supply")</f>
        <v>Energy Supply</v>
      </c>
      <c r="L14177" s="12">
        <v>0.13561999999999999</v>
      </c>
      <c r="M14177" s="12"/>
    </row>
    <row r="14178" spans="1:13" x14ac:dyDescent="0.3">
      <c r="A14178" s="18">
        <v>14176</v>
      </c>
      <c r="B14178" s="18">
        <f t="shared" si="444"/>
        <v>2021</v>
      </c>
      <c r="C14178" s="17">
        <v>44501</v>
      </c>
      <c r="D14178" s="18" t="s">
        <v>314</v>
      </c>
      <c r="E14178" s="18" t="s">
        <v>323</v>
      </c>
      <c r="F14178" s="18" t="str">
        <f t="shared" si="443"/>
        <v>Templeton-Total Volumetric Charge-44501</v>
      </c>
      <c r="G14178" s="11" t="s">
        <v>131</v>
      </c>
      <c r="H14178" s="11" t="s">
        <v>55</v>
      </c>
      <c r="I14178" s="11" t="s">
        <v>55</v>
      </c>
      <c r="J14178" s="11" t="s">
        <v>55</v>
      </c>
      <c r="K14178" s="11" t="str">
        <f>IFERROR(INDEX('EDC Component Dictionary'!$C$5:$C$37,MATCH('Rates Database'!J14178,'EDC Component Dictionary'!$B$5:$B$37,0)), "Energy Supply")</f>
        <v>Energy Supply</v>
      </c>
      <c r="L14178" s="12">
        <v>0.13013</v>
      </c>
      <c r="M14178" s="12"/>
    </row>
    <row r="14179" spans="1:13" x14ac:dyDescent="0.3">
      <c r="A14179" s="18">
        <v>14177</v>
      </c>
      <c r="B14179" s="18">
        <f t="shared" si="444"/>
        <v>2021</v>
      </c>
      <c r="C14179" s="17">
        <v>44501</v>
      </c>
      <c r="D14179" s="18" t="s">
        <v>314</v>
      </c>
      <c r="E14179" s="18" t="s">
        <v>324</v>
      </c>
      <c r="F14179" s="18" t="str">
        <f t="shared" si="443"/>
        <v>Hudson-Total Volumetric Charge-44501</v>
      </c>
      <c r="G14179" s="11" t="s">
        <v>131</v>
      </c>
      <c r="H14179" s="11" t="s">
        <v>55</v>
      </c>
      <c r="I14179" s="11" t="s">
        <v>55</v>
      </c>
      <c r="J14179" s="11" t="s">
        <v>55</v>
      </c>
      <c r="K14179" s="11" t="str">
        <f>IFERROR(INDEX('EDC Component Dictionary'!$C$5:$C$37,MATCH('Rates Database'!J14179,'EDC Component Dictionary'!$B$5:$B$37,0)), "Energy Supply")</f>
        <v>Energy Supply</v>
      </c>
      <c r="L14179" s="12">
        <v>0.119389999999999</v>
      </c>
      <c r="M14179" s="12"/>
    </row>
    <row r="14180" spans="1:13" x14ac:dyDescent="0.3">
      <c r="A14180" s="18">
        <v>14178</v>
      </c>
      <c r="B14180" s="18">
        <f t="shared" si="444"/>
        <v>2021</v>
      </c>
      <c r="C14180" s="17">
        <v>44501</v>
      </c>
      <c r="D14180" s="18" t="s">
        <v>314</v>
      </c>
      <c r="E14180" s="18" t="s">
        <v>325</v>
      </c>
      <c r="F14180" s="18" t="str">
        <f t="shared" si="443"/>
        <v>Reading-Total Volumetric Charge-44501</v>
      </c>
      <c r="G14180" s="11" t="s">
        <v>131</v>
      </c>
      <c r="H14180" s="11" t="s">
        <v>55</v>
      </c>
      <c r="I14180" s="11" t="s">
        <v>55</v>
      </c>
      <c r="J14180" s="11" t="s">
        <v>55</v>
      </c>
      <c r="K14180" s="11" t="str">
        <f>IFERROR(INDEX('EDC Component Dictionary'!$C$5:$C$37,MATCH('Rates Database'!J14180,'EDC Component Dictionary'!$B$5:$B$37,0)), "Energy Supply")</f>
        <v>Energy Supply</v>
      </c>
      <c r="L14180" s="12">
        <v>0.139163499999999</v>
      </c>
      <c r="M14180" s="12"/>
    </row>
    <row r="14181" spans="1:13" x14ac:dyDescent="0.3">
      <c r="A14181" s="18">
        <v>14179</v>
      </c>
      <c r="B14181" s="18">
        <f t="shared" si="444"/>
        <v>2021</v>
      </c>
      <c r="C14181" s="17">
        <v>44501</v>
      </c>
      <c r="D14181" s="18" t="s">
        <v>314</v>
      </c>
      <c r="E14181" s="18" t="s">
        <v>326</v>
      </c>
      <c r="F14181" s="18" t="str">
        <f t="shared" si="443"/>
        <v>Shrewsbury-Total Volumetric Charge-44501</v>
      </c>
      <c r="G14181" s="11" t="s">
        <v>131</v>
      </c>
      <c r="H14181" s="11" t="s">
        <v>55</v>
      </c>
      <c r="I14181" s="11" t="s">
        <v>55</v>
      </c>
      <c r="J14181" s="11" t="s">
        <v>55</v>
      </c>
      <c r="K14181" s="11" t="str">
        <f>IFERROR(INDEX('EDC Component Dictionary'!$C$5:$C$37,MATCH('Rates Database'!J14181,'EDC Component Dictionary'!$B$5:$B$37,0)), "Energy Supply")</f>
        <v>Energy Supply</v>
      </c>
      <c r="L14181" s="12">
        <v>0.11516</v>
      </c>
      <c r="M14181" s="12"/>
    </row>
    <row r="14182" spans="1:13" x14ac:dyDescent="0.3">
      <c r="A14182" s="18">
        <v>14180</v>
      </c>
      <c r="B14182" s="18">
        <f t="shared" si="444"/>
        <v>2021</v>
      </c>
      <c r="C14182" s="17">
        <v>44501</v>
      </c>
      <c r="D14182" s="18" t="s">
        <v>314</v>
      </c>
      <c r="E14182" s="18" t="s">
        <v>327</v>
      </c>
      <c r="F14182" s="18" t="str">
        <f t="shared" si="443"/>
        <v>Ipswich-Total Volumetric Charge-44501</v>
      </c>
      <c r="G14182" s="11" t="s">
        <v>131</v>
      </c>
      <c r="H14182" s="11" t="s">
        <v>55</v>
      </c>
      <c r="I14182" s="11" t="s">
        <v>55</v>
      </c>
      <c r="J14182" s="11" t="s">
        <v>55</v>
      </c>
      <c r="K14182" s="11" t="str">
        <f>IFERROR(INDEX('EDC Component Dictionary'!$C$5:$C$37,MATCH('Rates Database'!J14182,'EDC Component Dictionary'!$B$5:$B$37,0)), "Energy Supply")</f>
        <v>Energy Supply</v>
      </c>
      <c r="L14182" s="12">
        <v>0.14799999999999999</v>
      </c>
      <c r="M14182" s="12"/>
    </row>
    <row r="14183" spans="1:13" x14ac:dyDescent="0.3">
      <c r="A14183" s="18">
        <v>14181</v>
      </c>
      <c r="B14183" s="18">
        <f t="shared" si="444"/>
        <v>2021</v>
      </c>
      <c r="C14183" s="17">
        <v>44501</v>
      </c>
      <c r="D14183" s="18" t="s">
        <v>314</v>
      </c>
      <c r="E14183" s="18" t="s">
        <v>328</v>
      </c>
      <c r="F14183" s="18" t="str">
        <f t="shared" si="443"/>
        <v>Westfield-Total Volumetric Charge-44501</v>
      </c>
      <c r="G14183" s="11" t="s">
        <v>131</v>
      </c>
      <c r="H14183" s="11" t="s">
        <v>55</v>
      </c>
      <c r="I14183" s="11" t="s">
        <v>55</v>
      </c>
      <c r="J14183" s="11" t="s">
        <v>55</v>
      </c>
      <c r="K14183" s="11" t="str">
        <f>IFERROR(INDEX('EDC Component Dictionary'!$C$5:$C$37,MATCH('Rates Database'!J14183,'EDC Component Dictionary'!$B$5:$B$37,0)), "Energy Supply")</f>
        <v>Energy Supply</v>
      </c>
      <c r="L14183" s="12">
        <v>0.13732249999999999</v>
      </c>
      <c r="M14183" s="12"/>
    </row>
    <row r="14184" spans="1:13" x14ac:dyDescent="0.3">
      <c r="A14184" s="18">
        <v>14182</v>
      </c>
      <c r="B14184" s="18">
        <f t="shared" si="444"/>
        <v>2021</v>
      </c>
      <c r="C14184" s="17">
        <v>44501</v>
      </c>
      <c r="D14184" s="18" t="s">
        <v>314</v>
      </c>
      <c r="E14184" s="18" t="s">
        <v>329</v>
      </c>
      <c r="F14184" s="18" t="str">
        <f t="shared" si="443"/>
        <v>Merrimac-Total Volumetric Charge-44501</v>
      </c>
      <c r="G14184" s="11" t="s">
        <v>131</v>
      </c>
      <c r="H14184" s="11" t="s">
        <v>55</v>
      </c>
      <c r="I14184" s="11" t="s">
        <v>55</v>
      </c>
      <c r="J14184" s="11" t="s">
        <v>55</v>
      </c>
      <c r="K14184" s="11" t="str">
        <f>IFERROR(INDEX('EDC Component Dictionary'!$C$5:$C$37,MATCH('Rates Database'!J14184,'EDC Component Dictionary'!$B$5:$B$37,0)), "Energy Supply")</f>
        <v>Energy Supply</v>
      </c>
      <c r="L14184" s="12">
        <v>0.15597999999999901</v>
      </c>
      <c r="M14184" s="12"/>
    </row>
    <row r="14185" spans="1:13" x14ac:dyDescent="0.3">
      <c r="A14185" s="18">
        <v>14183</v>
      </c>
      <c r="B14185" s="18">
        <f t="shared" si="444"/>
        <v>2021</v>
      </c>
      <c r="C14185" s="17">
        <v>44501</v>
      </c>
      <c r="D14185" s="18" t="s">
        <v>314</v>
      </c>
      <c r="E14185" s="18" t="s">
        <v>330</v>
      </c>
      <c r="F14185" s="18" t="str">
        <f t="shared" si="443"/>
        <v>Chicopee-Total Volumetric Charge-44501</v>
      </c>
      <c r="G14185" s="11" t="s">
        <v>131</v>
      </c>
      <c r="H14185" s="11" t="s">
        <v>55</v>
      </c>
      <c r="I14185" s="11" t="s">
        <v>55</v>
      </c>
      <c r="J14185" s="11" t="s">
        <v>55</v>
      </c>
      <c r="K14185" s="11" t="str">
        <f>IFERROR(INDEX('EDC Component Dictionary'!$C$5:$C$37,MATCH('Rates Database'!J14185,'EDC Component Dictionary'!$B$5:$B$37,0)), "Energy Supply")</f>
        <v>Energy Supply</v>
      </c>
      <c r="L14185" s="12">
        <v>0.12814999999999999</v>
      </c>
      <c r="M14185" s="12"/>
    </row>
    <row r="14186" spans="1:13" x14ac:dyDescent="0.3">
      <c r="A14186" s="18">
        <v>14184</v>
      </c>
      <c r="B14186" s="18">
        <f t="shared" si="444"/>
        <v>2021</v>
      </c>
      <c r="C14186" s="17">
        <v>44501</v>
      </c>
      <c r="D14186" s="18" t="s">
        <v>314</v>
      </c>
      <c r="E14186" s="18" t="s">
        <v>331</v>
      </c>
      <c r="F14186" s="18" t="str">
        <f t="shared" si="443"/>
        <v>Marblehead-Total Volumetric Charge-44501</v>
      </c>
      <c r="G14186" s="11" t="s">
        <v>131</v>
      </c>
      <c r="H14186" s="11" t="s">
        <v>55</v>
      </c>
      <c r="I14186" s="11" t="s">
        <v>55</v>
      </c>
      <c r="J14186" s="11" t="s">
        <v>55</v>
      </c>
      <c r="K14186" s="11" t="str">
        <f>IFERROR(INDEX('EDC Component Dictionary'!$C$5:$C$37,MATCH('Rates Database'!J14186,'EDC Component Dictionary'!$B$5:$B$37,0)), "Energy Supply")</f>
        <v>Energy Supply</v>
      </c>
      <c r="L14186" s="12">
        <v>0.17349999999999999</v>
      </c>
      <c r="M14186" s="12"/>
    </row>
    <row r="14187" spans="1:13" x14ac:dyDescent="0.3">
      <c r="A14187" s="18">
        <v>14185</v>
      </c>
      <c r="B14187" s="18">
        <f t="shared" si="444"/>
        <v>2021</v>
      </c>
      <c r="C14187" s="17">
        <v>44501</v>
      </c>
      <c r="D14187" s="18" t="s">
        <v>314</v>
      </c>
      <c r="E14187" s="18" t="s">
        <v>332</v>
      </c>
      <c r="F14187" s="18" t="str">
        <f t="shared" si="443"/>
        <v>Hingham-Total Volumetric Charge-44501</v>
      </c>
      <c r="G14187" s="11" t="s">
        <v>131</v>
      </c>
      <c r="H14187" s="11" t="s">
        <v>55</v>
      </c>
      <c r="I14187" s="11" t="s">
        <v>55</v>
      </c>
      <c r="J14187" s="11" t="s">
        <v>55</v>
      </c>
      <c r="K14187" s="11" t="str">
        <f>IFERROR(INDEX('EDC Component Dictionary'!$C$5:$C$37,MATCH('Rates Database'!J14187,'EDC Component Dictionary'!$B$5:$B$37,0)), "Energy Supply")</f>
        <v>Energy Supply</v>
      </c>
      <c r="L14187" s="12">
        <v>0.156804</v>
      </c>
      <c r="M14187" s="12"/>
    </row>
    <row r="14188" spans="1:13" x14ac:dyDescent="0.3">
      <c r="A14188" s="18">
        <v>14186</v>
      </c>
      <c r="B14188" s="18">
        <f t="shared" si="444"/>
        <v>2021</v>
      </c>
      <c r="C14188" s="17">
        <v>44501</v>
      </c>
      <c r="D14188" s="18" t="s">
        <v>314</v>
      </c>
      <c r="E14188" s="18" t="s">
        <v>333</v>
      </c>
      <c r="F14188" s="18" t="str">
        <f t="shared" si="443"/>
        <v>South Hadley-Total Volumetric Charge-44501</v>
      </c>
      <c r="G14188" s="11" t="s">
        <v>131</v>
      </c>
      <c r="H14188" s="11" t="s">
        <v>55</v>
      </c>
      <c r="I14188" s="11" t="s">
        <v>55</v>
      </c>
      <c r="J14188" s="11" t="s">
        <v>55</v>
      </c>
      <c r="K14188" s="11" t="str">
        <f>IFERROR(INDEX('EDC Component Dictionary'!$C$5:$C$37,MATCH('Rates Database'!J14188,'EDC Component Dictionary'!$B$5:$B$37,0)), "Energy Supply")</f>
        <v>Energy Supply</v>
      </c>
      <c r="L14188" s="12">
        <v>0.14537519999999901</v>
      </c>
      <c r="M14188" s="12"/>
    </row>
    <row r="14189" spans="1:13" x14ac:dyDescent="0.3">
      <c r="A14189" s="18">
        <v>14187</v>
      </c>
      <c r="B14189" s="18">
        <f t="shared" si="444"/>
        <v>2021</v>
      </c>
      <c r="C14189" s="17">
        <v>44501</v>
      </c>
      <c r="D14189" s="18" t="s">
        <v>314</v>
      </c>
      <c r="E14189" s="18" t="s">
        <v>334</v>
      </c>
      <c r="F14189" s="18" t="str">
        <f t="shared" si="443"/>
        <v>Georgetown-Total Volumetric Charge-44501</v>
      </c>
      <c r="G14189" s="11" t="s">
        <v>131</v>
      </c>
      <c r="H14189" s="11" t="s">
        <v>55</v>
      </c>
      <c r="I14189" s="11" t="s">
        <v>55</v>
      </c>
      <c r="J14189" s="11" t="s">
        <v>55</v>
      </c>
      <c r="K14189" s="11" t="str">
        <f>IFERROR(INDEX('EDC Component Dictionary'!$C$5:$C$37,MATCH('Rates Database'!J14189,'EDC Component Dictionary'!$B$5:$B$37,0)), "Energy Supply")</f>
        <v>Energy Supply</v>
      </c>
      <c r="L14189" s="12">
        <v>0.15629499999999999</v>
      </c>
      <c r="M14189" s="12"/>
    </row>
    <row r="14190" spans="1:13" x14ac:dyDescent="0.3">
      <c r="A14190" s="18">
        <v>14188</v>
      </c>
      <c r="B14190" s="18">
        <f t="shared" si="444"/>
        <v>2021</v>
      </c>
      <c r="C14190" s="17">
        <v>44501</v>
      </c>
      <c r="D14190" s="18" t="s">
        <v>314</v>
      </c>
      <c r="E14190" s="18" t="s">
        <v>335</v>
      </c>
      <c r="F14190" s="18" t="str">
        <f t="shared" si="443"/>
        <v>Sterling-Total Volumetric Charge-44501</v>
      </c>
      <c r="G14190" s="11" t="s">
        <v>131</v>
      </c>
      <c r="H14190" s="11" t="s">
        <v>55</v>
      </c>
      <c r="I14190" s="11" t="s">
        <v>55</v>
      </c>
      <c r="J14190" s="11" t="s">
        <v>55</v>
      </c>
      <c r="K14190" s="11" t="str">
        <f>IFERROR(INDEX('EDC Component Dictionary'!$C$5:$C$37,MATCH('Rates Database'!J14190,'EDC Component Dictionary'!$B$5:$B$37,0)), "Energy Supply")</f>
        <v>Energy Supply</v>
      </c>
      <c r="L14190" s="12">
        <v>0.13355</v>
      </c>
      <c r="M14190" s="12"/>
    </row>
    <row r="14191" spans="1:13" x14ac:dyDescent="0.3">
      <c r="A14191" s="18">
        <v>14189</v>
      </c>
      <c r="B14191" s="18">
        <f t="shared" si="444"/>
        <v>2021</v>
      </c>
      <c r="C14191" s="17">
        <v>44501</v>
      </c>
      <c r="D14191" s="18" t="s">
        <v>314</v>
      </c>
      <c r="E14191" s="18" t="s">
        <v>336</v>
      </c>
      <c r="F14191" s="18" t="str">
        <f t="shared" si="443"/>
        <v>Littleton-Total Volumetric Charge-44501</v>
      </c>
      <c r="G14191" s="11" t="s">
        <v>131</v>
      </c>
      <c r="H14191" s="11" t="s">
        <v>55</v>
      </c>
      <c r="I14191" s="11" t="s">
        <v>55</v>
      </c>
      <c r="J14191" s="11" t="s">
        <v>55</v>
      </c>
      <c r="K14191" s="11" t="str">
        <f>IFERROR(INDEX('EDC Component Dictionary'!$C$5:$C$37,MATCH('Rates Database'!J14191,'EDC Component Dictionary'!$B$5:$B$37,0)), "Energy Supply")</f>
        <v>Energy Supply</v>
      </c>
      <c r="L14191" s="12">
        <v>0.1191164</v>
      </c>
      <c r="M14191" s="12"/>
    </row>
    <row r="14192" spans="1:13" x14ac:dyDescent="0.3">
      <c r="A14192" s="18">
        <v>14190</v>
      </c>
      <c r="B14192" s="18">
        <f t="shared" si="444"/>
        <v>2021</v>
      </c>
      <c r="C14192" s="17">
        <v>44501</v>
      </c>
      <c r="D14192" s="18" t="s">
        <v>314</v>
      </c>
      <c r="E14192" s="18" t="s">
        <v>337</v>
      </c>
      <c r="F14192" s="18" t="str">
        <f t="shared" si="443"/>
        <v>Boylston-Total Volumetric Charge-44501</v>
      </c>
      <c r="G14192" s="11" t="s">
        <v>131</v>
      </c>
      <c r="H14192" s="11" t="s">
        <v>55</v>
      </c>
      <c r="I14192" s="11" t="s">
        <v>55</v>
      </c>
      <c r="J14192" s="11" t="s">
        <v>55</v>
      </c>
      <c r="K14192" s="11" t="str">
        <f>IFERROR(INDEX('EDC Component Dictionary'!$C$5:$C$37,MATCH('Rates Database'!J14192,'EDC Component Dictionary'!$B$5:$B$37,0)), "Energy Supply")</f>
        <v>Energy Supply</v>
      </c>
      <c r="L14192" s="12">
        <v>0.11849999999999999</v>
      </c>
      <c r="M14192" s="12"/>
    </row>
    <row r="14193" spans="1:13" x14ac:dyDescent="0.3">
      <c r="A14193" s="18">
        <v>14191</v>
      </c>
      <c r="B14193" s="18">
        <f t="shared" si="444"/>
        <v>2021</v>
      </c>
      <c r="C14193" s="17">
        <v>44501</v>
      </c>
      <c r="D14193" s="18" t="s">
        <v>314</v>
      </c>
      <c r="E14193" s="18" t="s">
        <v>338</v>
      </c>
      <c r="F14193" s="18" t="str">
        <f t="shared" si="443"/>
        <v>Princeton-Total Volumetric Charge-44501</v>
      </c>
      <c r="G14193" s="11" t="s">
        <v>131</v>
      </c>
      <c r="H14193" s="11" t="s">
        <v>55</v>
      </c>
      <c r="I14193" s="11" t="s">
        <v>55</v>
      </c>
      <c r="J14193" s="11" t="s">
        <v>55</v>
      </c>
      <c r="K14193" s="11" t="str">
        <f>IFERROR(INDEX('EDC Component Dictionary'!$C$5:$C$37,MATCH('Rates Database'!J14193,'EDC Component Dictionary'!$B$5:$B$37,0)), "Energy Supply")</f>
        <v>Energy Supply</v>
      </c>
      <c r="L14193" s="12">
        <v>0.235124999999999</v>
      </c>
      <c r="M14193" s="12"/>
    </row>
    <row r="14194" spans="1:13" x14ac:dyDescent="0.3">
      <c r="A14194" s="18">
        <v>14192</v>
      </c>
      <c r="B14194" s="18">
        <f t="shared" si="444"/>
        <v>2021</v>
      </c>
      <c r="C14194" s="17">
        <v>44501</v>
      </c>
      <c r="D14194" s="18" t="s">
        <v>314</v>
      </c>
      <c r="E14194" s="18" t="s">
        <v>339</v>
      </c>
      <c r="F14194" s="18" t="str">
        <f t="shared" si="443"/>
        <v>Rowley-Total Volumetric Charge-44501</v>
      </c>
      <c r="G14194" s="11" t="s">
        <v>131</v>
      </c>
      <c r="H14194" s="11" t="s">
        <v>55</v>
      </c>
      <c r="I14194" s="11" t="s">
        <v>55</v>
      </c>
      <c r="J14194" s="11" t="s">
        <v>55</v>
      </c>
      <c r="K14194" s="11" t="str">
        <f>IFERROR(INDEX('EDC Component Dictionary'!$C$5:$C$37,MATCH('Rates Database'!J14194,'EDC Component Dictionary'!$B$5:$B$37,0)), "Energy Supply")</f>
        <v>Energy Supply</v>
      </c>
      <c r="L14194" s="12">
        <v>0.17349999999999999</v>
      </c>
      <c r="M14194" s="12"/>
    </row>
    <row r="14195" spans="1:13" x14ac:dyDescent="0.3">
      <c r="A14195" s="18">
        <v>14193</v>
      </c>
      <c r="B14195" s="18">
        <f t="shared" si="444"/>
        <v>2021</v>
      </c>
      <c r="C14195" s="17">
        <v>44501</v>
      </c>
      <c r="D14195" s="18" t="s">
        <v>314</v>
      </c>
      <c r="E14195" s="18" t="s">
        <v>340</v>
      </c>
      <c r="F14195" s="18" t="str">
        <f t="shared" si="443"/>
        <v>Wakefield-Total Volumetric Charge-44501</v>
      </c>
      <c r="G14195" s="11" t="s">
        <v>131</v>
      </c>
      <c r="H14195" s="11" t="s">
        <v>55</v>
      </c>
      <c r="I14195" s="11" t="s">
        <v>55</v>
      </c>
      <c r="J14195" s="11" t="s">
        <v>55</v>
      </c>
      <c r="K14195" s="11" t="str">
        <f>IFERROR(INDEX('EDC Component Dictionary'!$C$5:$C$37,MATCH('Rates Database'!J14195,'EDC Component Dictionary'!$B$5:$B$37,0)), "Energy Supply")</f>
        <v>Energy Supply</v>
      </c>
      <c r="L14195" s="12">
        <v>0.16</v>
      </c>
      <c r="M14195" s="12"/>
    </row>
    <row r="14196" spans="1:13" x14ac:dyDescent="0.3">
      <c r="A14196" s="18">
        <v>14194</v>
      </c>
      <c r="B14196" s="18">
        <f t="shared" si="444"/>
        <v>2021</v>
      </c>
      <c r="C14196" s="17">
        <v>44501</v>
      </c>
      <c r="D14196" s="18" t="s">
        <v>314</v>
      </c>
      <c r="E14196" s="18" t="s">
        <v>341</v>
      </c>
      <c r="F14196" s="18" t="str">
        <f t="shared" si="443"/>
        <v>Hull-Total Volumetric Charge-44501</v>
      </c>
      <c r="G14196" s="11" t="s">
        <v>131</v>
      </c>
      <c r="H14196" s="11" t="s">
        <v>55</v>
      </c>
      <c r="I14196" s="11" t="s">
        <v>55</v>
      </c>
      <c r="J14196" s="11" t="s">
        <v>55</v>
      </c>
      <c r="K14196" s="11" t="str">
        <f>IFERROR(INDEX('EDC Component Dictionary'!$C$5:$C$37,MATCH('Rates Database'!J14196,'EDC Component Dictionary'!$B$5:$B$37,0)), "Energy Supply")</f>
        <v>Energy Supply</v>
      </c>
      <c r="L14196" s="12">
        <v>0.1542</v>
      </c>
      <c r="M14196" s="12"/>
    </row>
    <row r="14197" spans="1:13" x14ac:dyDescent="0.3">
      <c r="A14197" s="18">
        <v>14195</v>
      </c>
      <c r="B14197" s="18">
        <f t="shared" si="444"/>
        <v>2021</v>
      </c>
      <c r="C14197" s="17">
        <v>44501</v>
      </c>
      <c r="D14197" s="18" t="s">
        <v>314</v>
      </c>
      <c r="E14197" s="18" t="s">
        <v>342</v>
      </c>
      <c r="F14197" s="18" t="str">
        <f t="shared" si="443"/>
        <v>North Attleborough-Total Volumetric Charge-44501</v>
      </c>
      <c r="G14197" s="11" t="s">
        <v>131</v>
      </c>
      <c r="H14197" s="11" t="s">
        <v>55</v>
      </c>
      <c r="I14197" s="11" t="s">
        <v>55</v>
      </c>
      <c r="J14197" s="11" t="s">
        <v>55</v>
      </c>
      <c r="K14197" s="11" t="str">
        <f>IFERROR(INDEX('EDC Component Dictionary'!$C$5:$C$37,MATCH('Rates Database'!J14197,'EDC Component Dictionary'!$B$5:$B$37,0)), "Energy Supply")</f>
        <v>Energy Supply</v>
      </c>
      <c r="L14197" s="12">
        <v>0.131543999999999</v>
      </c>
      <c r="M14197" s="12"/>
    </row>
    <row r="14198" spans="1:13" x14ac:dyDescent="0.3">
      <c r="A14198" s="18">
        <v>14196</v>
      </c>
      <c r="B14198" s="18">
        <f t="shared" si="444"/>
        <v>2021</v>
      </c>
      <c r="C14198" s="17">
        <v>44501</v>
      </c>
      <c r="D14198" s="18" t="s">
        <v>314</v>
      </c>
      <c r="E14198" s="18" t="s">
        <v>343</v>
      </c>
      <c r="F14198" s="18" t="str">
        <f t="shared" si="443"/>
        <v>Holden-Total Volumetric Charge-44501</v>
      </c>
      <c r="G14198" s="11" t="s">
        <v>131</v>
      </c>
      <c r="H14198" s="11" t="s">
        <v>55</v>
      </c>
      <c r="I14198" s="11" t="s">
        <v>55</v>
      </c>
      <c r="J14198" s="11" t="s">
        <v>55</v>
      </c>
      <c r="K14198" s="11" t="str">
        <f>IFERROR(INDEX('EDC Component Dictionary'!$C$5:$C$37,MATCH('Rates Database'!J14198,'EDC Component Dictionary'!$B$5:$B$37,0)), "Energy Supply")</f>
        <v>Energy Supply</v>
      </c>
      <c r="L14198" s="12">
        <v>0.12966999999999901</v>
      </c>
      <c r="M14198" s="12"/>
    </row>
    <row r="14199" spans="1:13" x14ac:dyDescent="0.3">
      <c r="A14199" s="18">
        <v>14197</v>
      </c>
      <c r="B14199" s="18">
        <f t="shared" si="444"/>
        <v>2021</v>
      </c>
      <c r="C14199" s="17">
        <v>44501</v>
      </c>
      <c r="D14199" s="18" t="s">
        <v>314</v>
      </c>
      <c r="E14199" s="18" t="s">
        <v>344</v>
      </c>
      <c r="F14199" s="18" t="str">
        <f t="shared" si="443"/>
        <v>Norwood-Total Volumetric Charge-44501</v>
      </c>
      <c r="G14199" s="11" t="s">
        <v>131</v>
      </c>
      <c r="H14199" s="11" t="s">
        <v>55</v>
      </c>
      <c r="I14199" s="11" t="s">
        <v>55</v>
      </c>
      <c r="J14199" s="11" t="s">
        <v>55</v>
      </c>
      <c r="K14199" s="11" t="str">
        <f>IFERROR(INDEX('EDC Component Dictionary'!$C$5:$C$37,MATCH('Rates Database'!J14199,'EDC Component Dictionary'!$B$5:$B$37,0)), "Energy Supply")</f>
        <v>Energy Supply</v>
      </c>
      <c r="L14199" s="12">
        <v>0.15842999999999999</v>
      </c>
      <c r="M14199" s="12"/>
    </row>
    <row r="14200" spans="1:13" x14ac:dyDescent="0.3">
      <c r="A14200" s="18">
        <v>14198</v>
      </c>
      <c r="B14200" s="18">
        <f t="shared" si="444"/>
        <v>2021</v>
      </c>
      <c r="C14200" s="17">
        <v>44501</v>
      </c>
      <c r="D14200" s="18" t="s">
        <v>314</v>
      </c>
      <c r="E14200" s="18" t="s">
        <v>345</v>
      </c>
      <c r="F14200" s="18" t="str">
        <f t="shared" si="443"/>
        <v>Russell-Total Volumetric Charge-44501</v>
      </c>
      <c r="G14200" s="11" t="s">
        <v>131</v>
      </c>
      <c r="H14200" s="11" t="s">
        <v>55</v>
      </c>
      <c r="I14200" s="11" t="s">
        <v>55</v>
      </c>
      <c r="J14200" s="11" t="s">
        <v>55</v>
      </c>
      <c r="K14200" s="11" t="str">
        <f>IFERROR(INDEX('EDC Component Dictionary'!$C$5:$C$37,MATCH('Rates Database'!J14200,'EDC Component Dictionary'!$B$5:$B$37,0)), "Energy Supply")</f>
        <v>Energy Supply</v>
      </c>
      <c r="L14200" s="12">
        <v>0.17399999999999999</v>
      </c>
      <c r="M14200" s="12"/>
    </row>
    <row r="14201" spans="1:13" x14ac:dyDescent="0.3">
      <c r="A14201" s="18">
        <v>14199</v>
      </c>
      <c r="B14201" s="18">
        <f t="shared" si="444"/>
        <v>2021</v>
      </c>
      <c r="C14201" s="17">
        <v>44501</v>
      </c>
      <c r="D14201" s="18" t="s">
        <v>314</v>
      </c>
      <c r="E14201" s="18" t="s">
        <v>346</v>
      </c>
      <c r="F14201" s="18" t="str">
        <f t="shared" si="443"/>
        <v>Chester-Total Volumetric Charge-44501</v>
      </c>
      <c r="G14201" s="11" t="s">
        <v>131</v>
      </c>
      <c r="H14201" s="11" t="s">
        <v>55</v>
      </c>
      <c r="I14201" s="11" t="s">
        <v>55</v>
      </c>
      <c r="J14201" s="11" t="s">
        <v>55</v>
      </c>
      <c r="K14201" s="11" t="str">
        <f>IFERROR(INDEX('EDC Component Dictionary'!$C$5:$C$37,MATCH('Rates Database'!J14201,'EDC Component Dictionary'!$B$5:$B$37,0)), "Energy Supply")</f>
        <v>Energy Supply</v>
      </c>
      <c r="L14201" s="12">
        <v>0.21221099999999901</v>
      </c>
      <c r="M14201" s="12"/>
    </row>
    <row r="14202" spans="1:13" x14ac:dyDescent="0.3">
      <c r="A14202" s="18">
        <v>14200</v>
      </c>
      <c r="B14202" s="18">
        <f t="shared" si="444"/>
        <v>2022</v>
      </c>
      <c r="C14202" s="17">
        <v>44835</v>
      </c>
      <c r="D14202" s="18" t="s">
        <v>314</v>
      </c>
      <c r="E14202" s="18" t="s">
        <v>319</v>
      </c>
      <c r="F14202" s="18" t="str">
        <f t="shared" si="443"/>
        <v>Ashburnham-Total Volumetric Charge-44835</v>
      </c>
      <c r="G14202" s="11" t="s">
        <v>131</v>
      </c>
      <c r="H14202" s="11" t="s">
        <v>55</v>
      </c>
      <c r="I14202" s="11" t="s">
        <v>55</v>
      </c>
      <c r="J14202" s="11" t="s">
        <v>55</v>
      </c>
      <c r="K14202" s="11" t="str">
        <f>IFERROR(INDEX('EDC Component Dictionary'!$C$5:$C$37,MATCH('Rates Database'!J14202,'EDC Component Dictionary'!$B$5:$B$37,0)), "Energy Supply")</f>
        <v>Energy Supply</v>
      </c>
      <c r="L14202" s="12">
        <v>0.18869999999999901</v>
      </c>
      <c r="M14202" s="12"/>
    </row>
    <row r="14203" spans="1:13" x14ac:dyDescent="0.3">
      <c r="A14203" s="18">
        <v>14201</v>
      </c>
      <c r="B14203" s="18">
        <f t="shared" si="444"/>
        <v>2022</v>
      </c>
      <c r="C14203" s="17">
        <v>44835</v>
      </c>
      <c r="D14203" s="18" t="s">
        <v>314</v>
      </c>
      <c r="E14203" s="18" t="s">
        <v>337</v>
      </c>
      <c r="F14203" s="18" t="str">
        <f t="shared" si="443"/>
        <v>Boylston-Total Volumetric Charge-44835</v>
      </c>
      <c r="G14203" s="11" t="s">
        <v>131</v>
      </c>
      <c r="H14203" s="11" t="s">
        <v>55</v>
      </c>
      <c r="I14203" s="11" t="s">
        <v>55</v>
      </c>
      <c r="J14203" s="11" t="s">
        <v>55</v>
      </c>
      <c r="K14203" s="11" t="str">
        <f>IFERROR(INDEX('EDC Component Dictionary'!$C$5:$C$37,MATCH('Rates Database'!J14203,'EDC Component Dictionary'!$B$5:$B$37,0)), "Energy Supply")</f>
        <v>Energy Supply</v>
      </c>
      <c r="L14203" s="12">
        <v>0.16950000000000001</v>
      </c>
      <c r="M14203" s="12"/>
    </row>
    <row r="14204" spans="1:13" x14ac:dyDescent="0.3">
      <c r="A14204" s="18">
        <v>14202</v>
      </c>
      <c r="B14204" s="18">
        <f t="shared" si="444"/>
        <v>2022</v>
      </c>
      <c r="C14204" s="17">
        <v>44835</v>
      </c>
      <c r="D14204" s="18" t="s">
        <v>314</v>
      </c>
      <c r="E14204" s="18" t="s">
        <v>321</v>
      </c>
      <c r="F14204" s="18" t="str">
        <f t="shared" si="443"/>
        <v>Braintree-Total Volumetric Charge-44835</v>
      </c>
      <c r="G14204" s="11" t="s">
        <v>131</v>
      </c>
      <c r="H14204" s="11" t="s">
        <v>55</v>
      </c>
      <c r="I14204" s="11" t="s">
        <v>55</v>
      </c>
      <c r="J14204" s="11" t="s">
        <v>55</v>
      </c>
      <c r="K14204" s="11" t="str">
        <f>IFERROR(INDEX('EDC Component Dictionary'!$C$5:$C$37,MATCH('Rates Database'!J14204,'EDC Component Dictionary'!$B$5:$B$37,0)), "Energy Supply")</f>
        <v>Energy Supply</v>
      </c>
      <c r="L14204" s="12">
        <v>0.14049899999999901</v>
      </c>
      <c r="M14204" s="12"/>
    </row>
    <row r="14205" spans="1:13" x14ac:dyDescent="0.3">
      <c r="A14205" s="18">
        <v>14203</v>
      </c>
      <c r="B14205" s="18">
        <f t="shared" si="444"/>
        <v>2022</v>
      </c>
      <c r="C14205" s="17">
        <v>44835</v>
      </c>
      <c r="D14205" s="18" t="s">
        <v>314</v>
      </c>
      <c r="E14205" s="18" t="s">
        <v>346</v>
      </c>
      <c r="F14205" s="18" t="str">
        <f t="shared" si="443"/>
        <v>Chester-Total Volumetric Charge-44835</v>
      </c>
      <c r="G14205" s="11" t="s">
        <v>131</v>
      </c>
      <c r="H14205" s="11" t="s">
        <v>55</v>
      </c>
      <c r="I14205" s="11" t="s">
        <v>55</v>
      </c>
      <c r="J14205" s="11" t="s">
        <v>55</v>
      </c>
      <c r="K14205" s="11" t="str">
        <f>IFERROR(INDEX('EDC Component Dictionary'!$C$5:$C$37,MATCH('Rates Database'!J14205,'EDC Component Dictionary'!$B$5:$B$37,0)), "Energy Supply")</f>
        <v>Energy Supply</v>
      </c>
      <c r="L14205" s="12">
        <v>0.27511049999999898</v>
      </c>
      <c r="M14205" s="12"/>
    </row>
    <row r="14206" spans="1:13" x14ac:dyDescent="0.3">
      <c r="A14206" s="18">
        <v>14204</v>
      </c>
      <c r="B14206" s="18">
        <f t="shared" si="444"/>
        <v>2022</v>
      </c>
      <c r="C14206" s="17">
        <v>44835</v>
      </c>
      <c r="D14206" s="18" t="s">
        <v>314</v>
      </c>
      <c r="E14206" s="18" t="s">
        <v>330</v>
      </c>
      <c r="F14206" s="18" t="str">
        <f t="shared" si="443"/>
        <v>Chicopee-Total Volumetric Charge-44835</v>
      </c>
      <c r="G14206" s="11" t="s">
        <v>131</v>
      </c>
      <c r="H14206" s="11" t="s">
        <v>55</v>
      </c>
      <c r="I14206" s="11" t="s">
        <v>55</v>
      </c>
      <c r="J14206" s="11" t="s">
        <v>55</v>
      </c>
      <c r="K14206" s="11" t="str">
        <f>IFERROR(INDEX('EDC Component Dictionary'!$C$5:$C$37,MATCH('Rates Database'!J14206,'EDC Component Dictionary'!$B$5:$B$37,0)), "Energy Supply")</f>
        <v>Energy Supply</v>
      </c>
      <c r="L14206" s="12">
        <v>0.16386999999999999</v>
      </c>
      <c r="M14206" s="12"/>
    </row>
    <row r="14207" spans="1:13" x14ac:dyDescent="0.3">
      <c r="A14207" s="18">
        <v>14205</v>
      </c>
      <c r="B14207" s="18">
        <f t="shared" si="444"/>
        <v>2022</v>
      </c>
      <c r="C14207" s="17">
        <v>44835</v>
      </c>
      <c r="D14207" s="18" t="s">
        <v>314</v>
      </c>
      <c r="E14207" s="18" t="s">
        <v>317</v>
      </c>
      <c r="F14207" s="18" t="str">
        <f t="shared" si="443"/>
        <v>Danvers-Total Volumetric Charge-44835</v>
      </c>
      <c r="G14207" s="11" t="s">
        <v>131</v>
      </c>
      <c r="H14207" s="11" t="s">
        <v>55</v>
      </c>
      <c r="I14207" s="11" t="s">
        <v>55</v>
      </c>
      <c r="J14207" s="11" t="s">
        <v>55</v>
      </c>
      <c r="K14207" s="11" t="str">
        <f>IFERROR(INDEX('EDC Component Dictionary'!$C$5:$C$37,MATCH('Rates Database'!J14207,'EDC Component Dictionary'!$B$5:$B$37,0)), "Energy Supply")</f>
        <v>Energy Supply</v>
      </c>
      <c r="L14207" s="12">
        <v>0.1416</v>
      </c>
      <c r="M14207" s="12"/>
    </row>
    <row r="14208" spans="1:13" x14ac:dyDescent="0.3">
      <c r="A14208" s="18">
        <v>14206</v>
      </c>
      <c r="B14208" s="18">
        <f t="shared" si="444"/>
        <v>2022</v>
      </c>
      <c r="C14208" s="17">
        <v>44835</v>
      </c>
      <c r="D14208" s="18" t="s">
        <v>314</v>
      </c>
      <c r="E14208" s="18" t="s">
        <v>334</v>
      </c>
      <c r="F14208" s="18" t="str">
        <f t="shared" si="443"/>
        <v>Georgetown-Total Volumetric Charge-44835</v>
      </c>
      <c r="G14208" s="11" t="s">
        <v>131</v>
      </c>
      <c r="H14208" s="11" t="s">
        <v>55</v>
      </c>
      <c r="I14208" s="11" t="s">
        <v>55</v>
      </c>
      <c r="J14208" s="11" t="s">
        <v>55</v>
      </c>
      <c r="K14208" s="11" t="str">
        <f>IFERROR(INDEX('EDC Component Dictionary'!$C$5:$C$37,MATCH('Rates Database'!J14208,'EDC Component Dictionary'!$B$5:$B$37,0)), "Energy Supply")</f>
        <v>Energy Supply</v>
      </c>
      <c r="L14208" s="12">
        <v>0.171295</v>
      </c>
      <c r="M14208" s="12"/>
    </row>
    <row r="14209" spans="1:13" x14ac:dyDescent="0.3">
      <c r="A14209" s="18">
        <v>14207</v>
      </c>
      <c r="B14209" s="18">
        <f t="shared" si="444"/>
        <v>2022</v>
      </c>
      <c r="C14209" s="17">
        <v>44835</v>
      </c>
      <c r="D14209" s="18" t="s">
        <v>314</v>
      </c>
      <c r="E14209" s="18" t="s">
        <v>332</v>
      </c>
      <c r="F14209" s="18" t="str">
        <f t="shared" si="443"/>
        <v>Hingham-Total Volumetric Charge-44835</v>
      </c>
      <c r="G14209" s="11" t="s">
        <v>131</v>
      </c>
      <c r="H14209" s="11" t="s">
        <v>55</v>
      </c>
      <c r="I14209" s="11" t="s">
        <v>55</v>
      </c>
      <c r="J14209" s="11" t="s">
        <v>55</v>
      </c>
      <c r="K14209" s="11" t="str">
        <f>IFERROR(INDEX('EDC Component Dictionary'!$C$5:$C$37,MATCH('Rates Database'!J14209,'EDC Component Dictionary'!$B$5:$B$37,0)), "Energy Supply")</f>
        <v>Energy Supply</v>
      </c>
      <c r="L14209" s="12">
        <v>0.17880399999999999</v>
      </c>
      <c r="M14209" s="12"/>
    </row>
    <row r="14210" spans="1:13" x14ac:dyDescent="0.3">
      <c r="A14210" s="18">
        <v>14208</v>
      </c>
      <c r="B14210" s="18">
        <f t="shared" si="444"/>
        <v>2022</v>
      </c>
      <c r="C14210" s="17">
        <v>44835</v>
      </c>
      <c r="D14210" s="18" t="s">
        <v>314</v>
      </c>
      <c r="E14210" s="18" t="s">
        <v>343</v>
      </c>
      <c r="F14210" s="18" t="str">
        <f t="shared" si="443"/>
        <v>Holden-Total Volumetric Charge-44835</v>
      </c>
      <c r="G14210" s="11" t="s">
        <v>131</v>
      </c>
      <c r="H14210" s="11" t="s">
        <v>55</v>
      </c>
      <c r="I14210" s="11" t="s">
        <v>55</v>
      </c>
      <c r="J14210" s="11" t="s">
        <v>55</v>
      </c>
      <c r="K14210" s="11" t="str">
        <f>IFERROR(INDEX('EDC Component Dictionary'!$C$5:$C$37,MATCH('Rates Database'!J14210,'EDC Component Dictionary'!$B$5:$B$37,0)), "Energy Supply")</f>
        <v>Energy Supply</v>
      </c>
      <c r="L14210" s="12">
        <v>0.174869999999999</v>
      </c>
      <c r="M14210" s="12"/>
    </row>
    <row r="14211" spans="1:13" x14ac:dyDescent="0.3">
      <c r="A14211" s="18">
        <v>14209</v>
      </c>
      <c r="B14211" s="18">
        <f t="shared" si="444"/>
        <v>2022</v>
      </c>
      <c r="C14211" s="17">
        <v>44835</v>
      </c>
      <c r="D14211" s="18" t="s">
        <v>314</v>
      </c>
      <c r="E14211" s="18" t="s">
        <v>315</v>
      </c>
      <c r="F14211" s="18" t="str">
        <f t="shared" si="443"/>
        <v>Holyoke-Total Volumetric Charge-44835</v>
      </c>
      <c r="G14211" s="11" t="s">
        <v>131</v>
      </c>
      <c r="H14211" s="11" t="s">
        <v>55</v>
      </c>
      <c r="I14211" s="11" t="s">
        <v>55</v>
      </c>
      <c r="J14211" s="11" t="s">
        <v>55</v>
      </c>
      <c r="K14211" s="11" t="str">
        <f>IFERROR(INDEX('EDC Component Dictionary'!$C$5:$C$37,MATCH('Rates Database'!J14211,'EDC Component Dictionary'!$B$5:$B$37,0)), "Energy Supply")</f>
        <v>Energy Supply</v>
      </c>
      <c r="L14211" s="12">
        <v>0.12851599999999999</v>
      </c>
      <c r="M14211" s="12"/>
    </row>
    <row r="14212" spans="1:13" x14ac:dyDescent="0.3">
      <c r="A14212" s="18">
        <v>14210</v>
      </c>
      <c r="B14212" s="18">
        <f t="shared" si="444"/>
        <v>2022</v>
      </c>
      <c r="C14212" s="17">
        <v>44835</v>
      </c>
      <c r="D14212" s="18" t="s">
        <v>314</v>
      </c>
      <c r="E14212" s="18" t="s">
        <v>324</v>
      </c>
      <c r="F14212" s="18" t="str">
        <f t="shared" ref="F14212:F14275" si="445">_xlfn.CONCAT(E14212,"-",J14212,"-",C14212)</f>
        <v>Hudson-Total Volumetric Charge-44835</v>
      </c>
      <c r="G14212" s="11" t="s">
        <v>131</v>
      </c>
      <c r="H14212" s="11" t="s">
        <v>55</v>
      </c>
      <c r="I14212" s="11" t="s">
        <v>55</v>
      </c>
      <c r="J14212" s="11" t="s">
        <v>55</v>
      </c>
      <c r="K14212" s="11" t="str">
        <f>IFERROR(INDEX('EDC Component Dictionary'!$C$5:$C$37,MATCH('Rates Database'!J14212,'EDC Component Dictionary'!$B$5:$B$37,0)), "Energy Supply")</f>
        <v>Energy Supply</v>
      </c>
      <c r="L14212" s="12">
        <v>0.127139999999999</v>
      </c>
      <c r="M14212" s="12"/>
    </row>
    <row r="14213" spans="1:13" x14ac:dyDescent="0.3">
      <c r="A14213" s="18">
        <v>14211</v>
      </c>
      <c r="B14213" s="18">
        <f t="shared" si="444"/>
        <v>2022</v>
      </c>
      <c r="C14213" s="17">
        <v>44835</v>
      </c>
      <c r="D14213" s="18" t="s">
        <v>314</v>
      </c>
      <c r="E14213" s="18" t="s">
        <v>341</v>
      </c>
      <c r="F14213" s="18" t="str">
        <f t="shared" si="445"/>
        <v>Hull-Total Volumetric Charge-44835</v>
      </c>
      <c r="G14213" s="11" t="s">
        <v>131</v>
      </c>
      <c r="H14213" s="11" t="s">
        <v>55</v>
      </c>
      <c r="I14213" s="11" t="s">
        <v>55</v>
      </c>
      <c r="J14213" s="11" t="s">
        <v>55</v>
      </c>
      <c r="K14213" s="11" t="str">
        <f>IFERROR(INDEX('EDC Component Dictionary'!$C$5:$C$37,MATCH('Rates Database'!J14213,'EDC Component Dictionary'!$B$5:$B$37,0)), "Energy Supply")</f>
        <v>Energy Supply</v>
      </c>
      <c r="L14213" s="12">
        <v>0.198599999999999</v>
      </c>
      <c r="M14213" s="12"/>
    </row>
    <row r="14214" spans="1:13" x14ac:dyDescent="0.3">
      <c r="A14214" s="18">
        <v>14212</v>
      </c>
      <c r="B14214" s="18">
        <f t="shared" si="444"/>
        <v>2022</v>
      </c>
      <c r="C14214" s="17">
        <v>44835</v>
      </c>
      <c r="D14214" s="18" t="s">
        <v>314</v>
      </c>
      <c r="E14214" s="18" t="s">
        <v>327</v>
      </c>
      <c r="F14214" s="18" t="str">
        <f t="shared" si="445"/>
        <v>Ipswich-Total Volumetric Charge-44835</v>
      </c>
      <c r="G14214" s="11" t="s">
        <v>131</v>
      </c>
      <c r="H14214" s="11" t="s">
        <v>55</v>
      </c>
      <c r="I14214" s="11" t="s">
        <v>55</v>
      </c>
      <c r="J14214" s="11" t="s">
        <v>55</v>
      </c>
      <c r="K14214" s="11" t="str">
        <f>IFERROR(INDEX('EDC Component Dictionary'!$C$5:$C$37,MATCH('Rates Database'!J14214,'EDC Component Dictionary'!$B$5:$B$37,0)), "Energy Supply")</f>
        <v>Energy Supply</v>
      </c>
      <c r="L14214" s="12">
        <v>0.189</v>
      </c>
      <c r="M14214" s="12"/>
    </row>
    <row r="14215" spans="1:13" x14ac:dyDescent="0.3">
      <c r="A14215" s="18">
        <v>14213</v>
      </c>
      <c r="B14215" s="18">
        <f t="shared" si="444"/>
        <v>2022</v>
      </c>
      <c r="C14215" s="17">
        <v>44835</v>
      </c>
      <c r="D14215" s="18" t="s">
        <v>314</v>
      </c>
      <c r="E14215" s="18" t="s">
        <v>336</v>
      </c>
      <c r="F14215" s="18" t="str">
        <f t="shared" si="445"/>
        <v>Littleton-Total Volumetric Charge-44835</v>
      </c>
      <c r="G14215" s="11" t="s">
        <v>131</v>
      </c>
      <c r="H14215" s="11" t="s">
        <v>55</v>
      </c>
      <c r="I14215" s="11" t="s">
        <v>55</v>
      </c>
      <c r="J14215" s="11" t="s">
        <v>55</v>
      </c>
      <c r="K14215" s="11" t="str">
        <f>IFERROR(INDEX('EDC Component Dictionary'!$C$5:$C$37,MATCH('Rates Database'!J14215,'EDC Component Dictionary'!$B$5:$B$37,0)), "Energy Supply")</f>
        <v>Energy Supply</v>
      </c>
      <c r="L14215" s="12">
        <v>0.13322819999999899</v>
      </c>
      <c r="M14215" s="12"/>
    </row>
    <row r="14216" spans="1:13" x14ac:dyDescent="0.3">
      <c r="A14216" s="18">
        <v>14214</v>
      </c>
      <c r="B14216" s="18">
        <f t="shared" si="444"/>
        <v>2022</v>
      </c>
      <c r="C14216" s="17">
        <v>44835</v>
      </c>
      <c r="D14216" s="18" t="s">
        <v>314</v>
      </c>
      <c r="E14216" s="18" t="s">
        <v>320</v>
      </c>
      <c r="F14216" s="18" t="str">
        <f t="shared" si="445"/>
        <v>Mansfield-Total Volumetric Charge-44835</v>
      </c>
      <c r="G14216" s="11" t="s">
        <v>131</v>
      </c>
      <c r="H14216" s="11" t="s">
        <v>55</v>
      </c>
      <c r="I14216" s="11" t="s">
        <v>55</v>
      </c>
      <c r="J14216" s="11" t="s">
        <v>55</v>
      </c>
      <c r="K14216" s="11" t="str">
        <f>IFERROR(INDEX('EDC Component Dictionary'!$C$5:$C$37,MATCH('Rates Database'!J14216,'EDC Component Dictionary'!$B$5:$B$37,0)), "Energy Supply")</f>
        <v>Energy Supply</v>
      </c>
      <c r="L14216" s="12">
        <v>0.17446</v>
      </c>
      <c r="M14216" s="12"/>
    </row>
    <row r="14217" spans="1:13" x14ac:dyDescent="0.3">
      <c r="A14217" s="18">
        <v>14215</v>
      </c>
      <c r="B14217" s="18">
        <f t="shared" si="444"/>
        <v>2022</v>
      </c>
      <c r="C14217" s="17">
        <v>44835</v>
      </c>
      <c r="D14217" s="18" t="s">
        <v>314</v>
      </c>
      <c r="E14217" s="18" t="s">
        <v>331</v>
      </c>
      <c r="F14217" s="18" t="str">
        <f t="shared" si="445"/>
        <v>Marblehead-Total Volumetric Charge-44835</v>
      </c>
      <c r="G14217" s="11" t="s">
        <v>131</v>
      </c>
      <c r="H14217" s="11" t="s">
        <v>55</v>
      </c>
      <c r="I14217" s="11" t="s">
        <v>55</v>
      </c>
      <c r="J14217" s="11" t="s">
        <v>55</v>
      </c>
      <c r="K14217" s="11" t="str">
        <f>IFERROR(INDEX('EDC Component Dictionary'!$C$5:$C$37,MATCH('Rates Database'!J14217,'EDC Component Dictionary'!$B$5:$B$37,0)), "Energy Supply")</f>
        <v>Energy Supply</v>
      </c>
      <c r="L14217" s="12">
        <v>0.23250000000000001</v>
      </c>
      <c r="M14217" s="12"/>
    </row>
    <row r="14218" spans="1:13" x14ac:dyDescent="0.3">
      <c r="A14218" s="18">
        <v>14216</v>
      </c>
      <c r="B14218" s="18">
        <f t="shared" si="444"/>
        <v>2022</v>
      </c>
      <c r="C14218" s="17">
        <v>44835</v>
      </c>
      <c r="D14218" s="18" t="s">
        <v>314</v>
      </c>
      <c r="E14218" s="18" t="s">
        <v>329</v>
      </c>
      <c r="F14218" s="18" t="str">
        <f t="shared" si="445"/>
        <v>Merrimac-Total Volumetric Charge-44835</v>
      </c>
      <c r="G14218" s="11" t="s">
        <v>131</v>
      </c>
      <c r="H14218" s="11" t="s">
        <v>55</v>
      </c>
      <c r="I14218" s="11" t="s">
        <v>55</v>
      </c>
      <c r="J14218" s="11" t="s">
        <v>55</v>
      </c>
      <c r="K14218" s="11" t="str">
        <f>IFERROR(INDEX('EDC Component Dictionary'!$C$5:$C$37,MATCH('Rates Database'!J14218,'EDC Component Dictionary'!$B$5:$B$37,0)), "Energy Supply")</f>
        <v>Energy Supply</v>
      </c>
      <c r="L14218" s="12">
        <v>0.15597999999999901</v>
      </c>
      <c r="M14218" s="12"/>
    </row>
    <row r="14219" spans="1:13" x14ac:dyDescent="0.3">
      <c r="A14219" s="18">
        <v>14217</v>
      </c>
      <c r="B14219" s="18">
        <f t="shared" si="444"/>
        <v>2022</v>
      </c>
      <c r="C14219" s="17">
        <v>44835</v>
      </c>
      <c r="D14219" s="18" t="s">
        <v>314</v>
      </c>
      <c r="E14219" s="18" t="s">
        <v>342</v>
      </c>
      <c r="F14219" s="18" t="str">
        <f t="shared" si="445"/>
        <v>North Attleborough-Total Volumetric Charge-44835</v>
      </c>
      <c r="G14219" s="11" t="s">
        <v>131</v>
      </c>
      <c r="H14219" s="11" t="s">
        <v>55</v>
      </c>
      <c r="I14219" s="11" t="s">
        <v>55</v>
      </c>
      <c r="J14219" s="11" t="s">
        <v>55</v>
      </c>
      <c r="K14219" s="11" t="str">
        <f>IFERROR(INDEX('EDC Component Dictionary'!$C$5:$C$37,MATCH('Rates Database'!J14219,'EDC Component Dictionary'!$B$5:$B$37,0)), "Energy Supply")</f>
        <v>Energy Supply</v>
      </c>
      <c r="L14219" s="12">
        <v>0.14615999999999901</v>
      </c>
      <c r="M14219" s="12"/>
    </row>
    <row r="14220" spans="1:13" x14ac:dyDescent="0.3">
      <c r="A14220" s="18">
        <v>14218</v>
      </c>
      <c r="B14220" s="18">
        <f t="shared" si="444"/>
        <v>2022</v>
      </c>
      <c r="C14220" s="17">
        <v>44835</v>
      </c>
      <c r="D14220" s="18" t="s">
        <v>314</v>
      </c>
      <c r="E14220" s="18" t="s">
        <v>344</v>
      </c>
      <c r="F14220" s="18" t="str">
        <f t="shared" si="445"/>
        <v>Norwood-Total Volumetric Charge-44835</v>
      </c>
      <c r="G14220" s="11" t="s">
        <v>131</v>
      </c>
      <c r="H14220" s="11" t="s">
        <v>55</v>
      </c>
      <c r="I14220" s="11" t="s">
        <v>55</v>
      </c>
      <c r="J14220" s="11" t="s">
        <v>55</v>
      </c>
      <c r="K14220" s="11" t="str">
        <f>IFERROR(INDEX('EDC Component Dictionary'!$C$5:$C$37,MATCH('Rates Database'!J14220,'EDC Component Dictionary'!$B$5:$B$37,0)), "Energy Supply")</f>
        <v>Energy Supply</v>
      </c>
      <c r="L14220" s="12">
        <v>0.15742999999999999</v>
      </c>
      <c r="M14220" s="12"/>
    </row>
    <row r="14221" spans="1:13" x14ac:dyDescent="0.3">
      <c r="A14221" s="18">
        <v>14219</v>
      </c>
      <c r="B14221" s="18">
        <f t="shared" si="444"/>
        <v>2022</v>
      </c>
      <c r="C14221" s="17">
        <v>44835</v>
      </c>
      <c r="D14221" s="18" t="s">
        <v>314</v>
      </c>
      <c r="E14221" s="18" t="s">
        <v>322</v>
      </c>
      <c r="F14221" s="18" t="str">
        <f t="shared" si="445"/>
        <v>Paxton-Total Volumetric Charge-44835</v>
      </c>
      <c r="G14221" s="11" t="s">
        <v>131</v>
      </c>
      <c r="H14221" s="11" t="s">
        <v>55</v>
      </c>
      <c r="I14221" s="11" t="s">
        <v>55</v>
      </c>
      <c r="J14221" s="11" t="s">
        <v>55</v>
      </c>
      <c r="K14221" s="11" t="str">
        <f>IFERROR(INDEX('EDC Component Dictionary'!$C$5:$C$37,MATCH('Rates Database'!J14221,'EDC Component Dictionary'!$B$5:$B$37,0)), "Energy Supply")</f>
        <v>Energy Supply</v>
      </c>
      <c r="L14221" s="12">
        <v>0.16311999999999999</v>
      </c>
      <c r="M14221" s="12"/>
    </row>
    <row r="14222" spans="1:13" x14ac:dyDescent="0.3">
      <c r="A14222" s="18">
        <v>14220</v>
      </c>
      <c r="B14222" s="18">
        <f t="shared" si="444"/>
        <v>2022</v>
      </c>
      <c r="C14222" s="17">
        <v>44835</v>
      </c>
      <c r="D14222" s="18" t="s">
        <v>314</v>
      </c>
      <c r="E14222" s="18" t="s">
        <v>318</v>
      </c>
      <c r="F14222" s="18" t="str">
        <f t="shared" si="445"/>
        <v>Peabody-Total Volumetric Charge-44835</v>
      </c>
      <c r="G14222" s="11" t="s">
        <v>131</v>
      </c>
      <c r="H14222" s="11" t="s">
        <v>55</v>
      </c>
      <c r="I14222" s="11" t="s">
        <v>55</v>
      </c>
      <c r="J14222" s="11" t="s">
        <v>55</v>
      </c>
      <c r="K14222" s="11" t="str">
        <f>IFERROR(INDEX('EDC Component Dictionary'!$C$5:$C$37,MATCH('Rates Database'!J14222,'EDC Component Dictionary'!$B$5:$B$37,0)), "Energy Supply")</f>
        <v>Energy Supply</v>
      </c>
      <c r="L14222" s="12">
        <v>0.14199000000000001</v>
      </c>
      <c r="M14222" s="12"/>
    </row>
    <row r="14223" spans="1:13" x14ac:dyDescent="0.3">
      <c r="A14223" s="18">
        <v>14221</v>
      </c>
      <c r="B14223" s="18">
        <f t="shared" si="444"/>
        <v>2022</v>
      </c>
      <c r="C14223" s="17">
        <v>44835</v>
      </c>
      <c r="D14223" s="18" t="s">
        <v>314</v>
      </c>
      <c r="E14223" s="18" t="s">
        <v>338</v>
      </c>
      <c r="F14223" s="18" t="str">
        <f t="shared" si="445"/>
        <v>Princeton-Total Volumetric Charge-44835</v>
      </c>
      <c r="G14223" s="11" t="s">
        <v>131</v>
      </c>
      <c r="H14223" s="11" t="s">
        <v>55</v>
      </c>
      <c r="I14223" s="11" t="s">
        <v>55</v>
      </c>
      <c r="J14223" s="11" t="s">
        <v>55</v>
      </c>
      <c r="K14223" s="11" t="str">
        <f>IFERROR(INDEX('EDC Component Dictionary'!$C$5:$C$37,MATCH('Rates Database'!J14223,'EDC Component Dictionary'!$B$5:$B$37,0)), "Energy Supply")</f>
        <v>Energy Supply</v>
      </c>
      <c r="L14223" s="12">
        <v>0.235124999999999</v>
      </c>
      <c r="M14223" s="12"/>
    </row>
    <row r="14224" spans="1:13" x14ac:dyDescent="0.3">
      <c r="A14224" s="18">
        <v>14222</v>
      </c>
      <c r="B14224" s="18">
        <f t="shared" si="444"/>
        <v>2022</v>
      </c>
      <c r="C14224" s="17">
        <v>44835</v>
      </c>
      <c r="D14224" s="18" t="s">
        <v>314</v>
      </c>
      <c r="E14224" s="18" t="s">
        <v>325</v>
      </c>
      <c r="F14224" s="18" t="str">
        <f t="shared" si="445"/>
        <v>Reading-Total Volumetric Charge-44835</v>
      </c>
      <c r="G14224" s="11" t="s">
        <v>131</v>
      </c>
      <c r="H14224" s="11" t="s">
        <v>55</v>
      </c>
      <c r="I14224" s="11" t="s">
        <v>55</v>
      </c>
      <c r="J14224" s="11" t="s">
        <v>55</v>
      </c>
      <c r="K14224" s="11" t="str">
        <f>IFERROR(INDEX('EDC Component Dictionary'!$C$5:$C$37,MATCH('Rates Database'!J14224,'EDC Component Dictionary'!$B$5:$B$37,0)), "Energy Supply")</f>
        <v>Energy Supply</v>
      </c>
      <c r="L14224" s="12">
        <v>0.170959</v>
      </c>
      <c r="M14224" s="12"/>
    </row>
    <row r="14225" spans="1:13" x14ac:dyDescent="0.3">
      <c r="A14225" s="18">
        <v>14223</v>
      </c>
      <c r="B14225" s="18">
        <f t="shared" si="444"/>
        <v>2022</v>
      </c>
      <c r="C14225" s="17">
        <v>44835</v>
      </c>
      <c r="D14225" s="18" t="s">
        <v>314</v>
      </c>
      <c r="E14225" s="18" t="s">
        <v>339</v>
      </c>
      <c r="F14225" s="18" t="str">
        <f t="shared" si="445"/>
        <v>Rowley-Total Volumetric Charge-44835</v>
      </c>
      <c r="G14225" s="11" t="s">
        <v>131</v>
      </c>
      <c r="H14225" s="11" t="s">
        <v>55</v>
      </c>
      <c r="I14225" s="11" t="s">
        <v>55</v>
      </c>
      <c r="J14225" s="11" t="s">
        <v>55</v>
      </c>
      <c r="K14225" s="11" t="str">
        <f>IFERROR(INDEX('EDC Component Dictionary'!$C$5:$C$37,MATCH('Rates Database'!J14225,'EDC Component Dictionary'!$B$5:$B$37,0)), "Energy Supply")</f>
        <v>Energy Supply</v>
      </c>
      <c r="L14225" s="12">
        <v>0.186</v>
      </c>
      <c r="M14225" s="12"/>
    </row>
    <row r="14226" spans="1:13" x14ac:dyDescent="0.3">
      <c r="A14226" s="18">
        <v>14224</v>
      </c>
      <c r="B14226" s="18">
        <f t="shared" si="444"/>
        <v>2022</v>
      </c>
      <c r="C14226" s="17">
        <v>44835</v>
      </c>
      <c r="D14226" s="18" t="s">
        <v>314</v>
      </c>
      <c r="E14226" s="18" t="s">
        <v>345</v>
      </c>
      <c r="F14226" s="18" t="str">
        <f t="shared" si="445"/>
        <v>Russell-Total Volumetric Charge-44835</v>
      </c>
      <c r="G14226" s="11" t="s">
        <v>131</v>
      </c>
      <c r="H14226" s="11" t="s">
        <v>55</v>
      </c>
      <c r="I14226" s="11" t="s">
        <v>55</v>
      </c>
      <c r="J14226" s="11" t="s">
        <v>55</v>
      </c>
      <c r="K14226" s="11" t="str">
        <f>IFERROR(INDEX('EDC Component Dictionary'!$C$5:$C$37,MATCH('Rates Database'!J14226,'EDC Component Dictionary'!$B$5:$B$37,0)), "Energy Supply")</f>
        <v>Energy Supply</v>
      </c>
      <c r="L14226" s="12">
        <v>0.17399999999999999</v>
      </c>
      <c r="M14226" s="12"/>
    </row>
    <row r="14227" spans="1:13" x14ac:dyDescent="0.3">
      <c r="A14227" s="18">
        <v>14225</v>
      </c>
      <c r="B14227" s="18">
        <f t="shared" si="444"/>
        <v>2022</v>
      </c>
      <c r="C14227" s="17">
        <v>44835</v>
      </c>
      <c r="D14227" s="18" t="s">
        <v>314</v>
      </c>
      <c r="E14227" s="18" t="s">
        <v>326</v>
      </c>
      <c r="F14227" s="18" t="str">
        <f t="shared" si="445"/>
        <v>Shrewsbury-Total Volumetric Charge-44835</v>
      </c>
      <c r="G14227" s="11" t="s">
        <v>131</v>
      </c>
      <c r="H14227" s="11" t="s">
        <v>55</v>
      </c>
      <c r="I14227" s="11" t="s">
        <v>55</v>
      </c>
      <c r="J14227" s="11" t="s">
        <v>55</v>
      </c>
      <c r="K14227" s="11" t="str">
        <f>IFERROR(INDEX('EDC Component Dictionary'!$C$5:$C$37,MATCH('Rates Database'!J14227,'EDC Component Dictionary'!$B$5:$B$37,0)), "Energy Supply")</f>
        <v>Energy Supply</v>
      </c>
      <c r="L14227" s="12">
        <v>0.12820000000000001</v>
      </c>
      <c r="M14227" s="12"/>
    </row>
    <row r="14228" spans="1:13" x14ac:dyDescent="0.3">
      <c r="A14228" s="18">
        <v>14226</v>
      </c>
      <c r="B14228" s="18">
        <f t="shared" si="444"/>
        <v>2022</v>
      </c>
      <c r="C14228" s="17">
        <v>44835</v>
      </c>
      <c r="D14228" s="18" t="s">
        <v>314</v>
      </c>
      <c r="E14228" s="18" t="s">
        <v>333</v>
      </c>
      <c r="F14228" s="18" t="str">
        <f t="shared" si="445"/>
        <v>South Hadley-Total Volumetric Charge-44835</v>
      </c>
      <c r="G14228" s="11" t="s">
        <v>131</v>
      </c>
      <c r="H14228" s="11" t="s">
        <v>55</v>
      </c>
      <c r="I14228" s="11" t="s">
        <v>55</v>
      </c>
      <c r="J14228" s="11" t="s">
        <v>55</v>
      </c>
      <c r="K14228" s="11" t="str">
        <f>IFERROR(INDEX('EDC Component Dictionary'!$C$5:$C$37,MATCH('Rates Database'!J14228,'EDC Component Dictionary'!$B$5:$B$37,0)), "Energy Supply")</f>
        <v>Energy Supply</v>
      </c>
      <c r="L14228" s="12">
        <v>0.17971519999999999</v>
      </c>
      <c r="M14228" s="12"/>
    </row>
    <row r="14229" spans="1:13" x14ac:dyDescent="0.3">
      <c r="A14229" s="18">
        <v>14227</v>
      </c>
      <c r="B14229" s="18">
        <f t="shared" si="444"/>
        <v>2022</v>
      </c>
      <c r="C14229" s="17">
        <v>44835</v>
      </c>
      <c r="D14229" s="18" t="s">
        <v>314</v>
      </c>
      <c r="E14229" s="18" t="s">
        <v>335</v>
      </c>
      <c r="F14229" s="18" t="str">
        <f t="shared" si="445"/>
        <v>Sterling-Total Volumetric Charge-44835</v>
      </c>
      <c r="G14229" s="11" t="s">
        <v>131</v>
      </c>
      <c r="H14229" s="11" t="s">
        <v>55</v>
      </c>
      <c r="I14229" s="11" t="s">
        <v>55</v>
      </c>
      <c r="J14229" s="11" t="s">
        <v>55</v>
      </c>
      <c r="K14229" s="11" t="str">
        <f>IFERROR(INDEX('EDC Component Dictionary'!$C$5:$C$37,MATCH('Rates Database'!J14229,'EDC Component Dictionary'!$B$5:$B$37,0)), "Energy Supply")</f>
        <v>Energy Supply</v>
      </c>
      <c r="L14229" s="12">
        <v>0.16855000000000001</v>
      </c>
      <c r="M14229" s="12"/>
    </row>
    <row r="14230" spans="1:13" x14ac:dyDescent="0.3">
      <c r="A14230" s="18">
        <v>14228</v>
      </c>
      <c r="B14230" s="18">
        <f t="shared" ref="B14230:B14293" si="446">YEAR(C14230)</f>
        <v>2022</v>
      </c>
      <c r="C14230" s="17">
        <v>44835</v>
      </c>
      <c r="D14230" s="18" t="s">
        <v>314</v>
      </c>
      <c r="E14230" s="18" t="s">
        <v>323</v>
      </c>
      <c r="F14230" s="18" t="str">
        <f t="shared" si="445"/>
        <v>Templeton-Total Volumetric Charge-44835</v>
      </c>
      <c r="G14230" s="11" t="s">
        <v>131</v>
      </c>
      <c r="H14230" s="11" t="s">
        <v>55</v>
      </c>
      <c r="I14230" s="11" t="s">
        <v>55</v>
      </c>
      <c r="J14230" s="11" t="s">
        <v>55</v>
      </c>
      <c r="K14230" s="11" t="str">
        <f>IFERROR(INDEX('EDC Component Dictionary'!$C$5:$C$37,MATCH('Rates Database'!J14230,'EDC Component Dictionary'!$B$5:$B$37,0)), "Energy Supply")</f>
        <v>Energy Supply</v>
      </c>
      <c r="L14230" s="12">
        <v>0.13532999999999901</v>
      </c>
      <c r="M14230" s="12"/>
    </row>
    <row r="14231" spans="1:13" x14ac:dyDescent="0.3">
      <c r="A14231" s="18">
        <v>14229</v>
      </c>
      <c r="B14231" s="18">
        <f t="shared" si="446"/>
        <v>2022</v>
      </c>
      <c r="C14231" s="17">
        <v>44835</v>
      </c>
      <c r="D14231" s="18" t="s">
        <v>314</v>
      </c>
      <c r="E14231" s="18" t="s">
        <v>340</v>
      </c>
      <c r="F14231" s="18" t="str">
        <f t="shared" si="445"/>
        <v>Wakefield-Total Volumetric Charge-44835</v>
      </c>
      <c r="G14231" s="11" t="s">
        <v>131</v>
      </c>
      <c r="H14231" s="11" t="s">
        <v>55</v>
      </c>
      <c r="I14231" s="11" t="s">
        <v>55</v>
      </c>
      <c r="J14231" s="11" t="s">
        <v>55</v>
      </c>
      <c r="K14231" s="11" t="str">
        <f>IFERROR(INDEX('EDC Component Dictionary'!$C$5:$C$37,MATCH('Rates Database'!J14231,'EDC Component Dictionary'!$B$5:$B$37,0)), "Energy Supply")</f>
        <v>Energy Supply</v>
      </c>
      <c r="L14231" s="12">
        <v>0.18733</v>
      </c>
      <c r="M14231" s="12"/>
    </row>
    <row r="14232" spans="1:13" x14ac:dyDescent="0.3">
      <c r="A14232" s="18">
        <v>14230</v>
      </c>
      <c r="B14232" s="18">
        <f t="shared" si="446"/>
        <v>2022</v>
      </c>
      <c r="C14232" s="17">
        <v>44835</v>
      </c>
      <c r="D14232" s="18" t="s">
        <v>314</v>
      </c>
      <c r="E14232" s="18" t="s">
        <v>316</v>
      </c>
      <c r="F14232" s="18" t="str">
        <f t="shared" si="445"/>
        <v>West Boylston-Total Volumetric Charge-44835</v>
      </c>
      <c r="G14232" s="11" t="s">
        <v>131</v>
      </c>
      <c r="H14232" s="11" t="s">
        <v>55</v>
      </c>
      <c r="I14232" s="11" t="s">
        <v>55</v>
      </c>
      <c r="J14232" s="11" t="s">
        <v>55</v>
      </c>
      <c r="K14232" s="11" t="str">
        <f>IFERROR(INDEX('EDC Component Dictionary'!$C$5:$C$37,MATCH('Rates Database'!J14232,'EDC Component Dictionary'!$B$5:$B$37,0)), "Energy Supply")</f>
        <v>Energy Supply</v>
      </c>
      <c r="L14232" s="12">
        <v>0.14495999999999901</v>
      </c>
      <c r="M14232" s="12"/>
    </row>
    <row r="14233" spans="1:13" x14ac:dyDescent="0.3">
      <c r="A14233" s="18">
        <v>14231</v>
      </c>
      <c r="B14233" s="18">
        <f t="shared" si="446"/>
        <v>2022</v>
      </c>
      <c r="C14233" s="17">
        <v>44835</v>
      </c>
      <c r="D14233" s="18" t="s">
        <v>314</v>
      </c>
      <c r="E14233" s="18" t="s">
        <v>328</v>
      </c>
      <c r="F14233" s="18" t="str">
        <f t="shared" si="445"/>
        <v>Westfield-Total Volumetric Charge-44835</v>
      </c>
      <c r="G14233" s="11" t="s">
        <v>131</v>
      </c>
      <c r="H14233" s="11" t="s">
        <v>55</v>
      </c>
      <c r="I14233" s="11" t="s">
        <v>55</v>
      </c>
      <c r="J14233" s="11" t="s">
        <v>55</v>
      </c>
      <c r="K14233" s="11" t="str">
        <f>IFERROR(INDEX('EDC Component Dictionary'!$C$5:$C$37,MATCH('Rates Database'!J14233,'EDC Component Dictionary'!$B$5:$B$37,0)), "Energy Supply")</f>
        <v>Energy Supply</v>
      </c>
      <c r="L14233" s="12">
        <v>0.16300100000000001</v>
      </c>
      <c r="M14233" s="12"/>
    </row>
    <row r="14234" spans="1:13" x14ac:dyDescent="0.3">
      <c r="A14234" s="18">
        <v>14232</v>
      </c>
      <c r="B14234" s="18">
        <f t="shared" si="446"/>
        <v>2022</v>
      </c>
      <c r="C14234" s="17">
        <v>44593</v>
      </c>
      <c r="D14234" s="18" t="s">
        <v>314</v>
      </c>
      <c r="E14234" s="18" t="s">
        <v>315</v>
      </c>
      <c r="F14234" s="18" t="str">
        <f t="shared" si="445"/>
        <v>Holyoke-Total Volumetric Charge-44593</v>
      </c>
      <c r="G14234" s="11" t="s">
        <v>131</v>
      </c>
      <c r="H14234" s="11" t="s">
        <v>55</v>
      </c>
      <c r="I14234" s="11" t="s">
        <v>55</v>
      </c>
      <c r="J14234" s="11" t="s">
        <v>55</v>
      </c>
      <c r="K14234" s="11" t="str">
        <f>IFERROR(INDEX('EDC Component Dictionary'!$C$5:$C$37,MATCH('Rates Database'!J14234,'EDC Component Dictionary'!$B$5:$B$37,0)), "Energy Supply")</f>
        <v>Energy Supply</v>
      </c>
      <c r="L14234" s="12">
        <v>0.12851599999999999</v>
      </c>
      <c r="M14234" s="12"/>
    </row>
    <row r="14235" spans="1:13" x14ac:dyDescent="0.3">
      <c r="A14235" s="18">
        <v>14233</v>
      </c>
      <c r="B14235" s="18">
        <f t="shared" si="446"/>
        <v>2022</v>
      </c>
      <c r="C14235" s="17">
        <v>44593</v>
      </c>
      <c r="D14235" s="18" t="s">
        <v>314</v>
      </c>
      <c r="E14235" s="18" t="s">
        <v>316</v>
      </c>
      <c r="F14235" s="18" t="str">
        <f t="shared" si="445"/>
        <v>West Boylston-Total Volumetric Charge-44593</v>
      </c>
      <c r="G14235" s="11" t="s">
        <v>131</v>
      </c>
      <c r="H14235" s="11" t="s">
        <v>55</v>
      </c>
      <c r="I14235" s="11" t="s">
        <v>55</v>
      </c>
      <c r="J14235" s="11" t="s">
        <v>55</v>
      </c>
      <c r="K14235" s="11" t="str">
        <f>IFERROR(INDEX('EDC Component Dictionary'!$C$5:$C$37,MATCH('Rates Database'!J14235,'EDC Component Dictionary'!$B$5:$B$37,0)), "Energy Supply")</f>
        <v>Energy Supply</v>
      </c>
      <c r="L14235" s="12">
        <v>3.5259999999999903E-2</v>
      </c>
      <c r="M14235" s="12"/>
    </row>
    <row r="14236" spans="1:13" x14ac:dyDescent="0.3">
      <c r="A14236" s="18">
        <v>14234</v>
      </c>
      <c r="B14236" s="18">
        <f t="shared" si="446"/>
        <v>2022</v>
      </c>
      <c r="C14236" s="17">
        <v>44593</v>
      </c>
      <c r="D14236" s="18" t="s">
        <v>314</v>
      </c>
      <c r="E14236" s="18" t="s">
        <v>317</v>
      </c>
      <c r="F14236" s="18" t="str">
        <f t="shared" si="445"/>
        <v>Danvers-Total Volumetric Charge-44593</v>
      </c>
      <c r="G14236" s="11" t="s">
        <v>131</v>
      </c>
      <c r="H14236" s="11" t="s">
        <v>55</v>
      </c>
      <c r="I14236" s="11" t="s">
        <v>55</v>
      </c>
      <c r="J14236" s="11" t="s">
        <v>55</v>
      </c>
      <c r="K14236" s="11" t="str">
        <f>IFERROR(INDEX('EDC Component Dictionary'!$C$5:$C$37,MATCH('Rates Database'!J14236,'EDC Component Dictionary'!$B$5:$B$37,0)), "Energy Supply")</f>
        <v>Energy Supply</v>
      </c>
      <c r="L14236" s="12">
        <v>0.13739999999999999</v>
      </c>
      <c r="M14236" s="12"/>
    </row>
    <row r="14237" spans="1:13" x14ac:dyDescent="0.3">
      <c r="A14237" s="18">
        <v>14235</v>
      </c>
      <c r="B14237" s="18">
        <f t="shared" si="446"/>
        <v>2022</v>
      </c>
      <c r="C14237" s="17">
        <v>44593</v>
      </c>
      <c r="D14237" s="18" t="s">
        <v>314</v>
      </c>
      <c r="E14237" s="18" t="s">
        <v>318</v>
      </c>
      <c r="F14237" s="18" t="str">
        <f t="shared" si="445"/>
        <v>Peabody-Total Volumetric Charge-44593</v>
      </c>
      <c r="G14237" s="11" t="s">
        <v>131</v>
      </c>
      <c r="H14237" s="11" t="s">
        <v>55</v>
      </c>
      <c r="I14237" s="11" t="s">
        <v>55</v>
      </c>
      <c r="J14237" s="11" t="s">
        <v>55</v>
      </c>
      <c r="K14237" s="11" t="str">
        <f>IFERROR(INDEX('EDC Component Dictionary'!$C$5:$C$37,MATCH('Rates Database'!J14237,'EDC Component Dictionary'!$B$5:$B$37,0)), "Energy Supply")</f>
        <v>Energy Supply</v>
      </c>
      <c r="L14237" s="12">
        <v>0.10662000000000001</v>
      </c>
      <c r="M14237" s="12"/>
    </row>
    <row r="14238" spans="1:13" x14ac:dyDescent="0.3">
      <c r="A14238" s="18">
        <v>14236</v>
      </c>
      <c r="B14238" s="18">
        <f t="shared" si="446"/>
        <v>2022</v>
      </c>
      <c r="C14238" s="17">
        <v>44593</v>
      </c>
      <c r="D14238" s="18" t="s">
        <v>314</v>
      </c>
      <c r="E14238" s="18" t="s">
        <v>319</v>
      </c>
      <c r="F14238" s="18" t="str">
        <f t="shared" si="445"/>
        <v>Ashburnham-Total Volumetric Charge-44593</v>
      </c>
      <c r="G14238" s="11" t="s">
        <v>131</v>
      </c>
      <c r="H14238" s="11" t="s">
        <v>55</v>
      </c>
      <c r="I14238" s="11" t="s">
        <v>55</v>
      </c>
      <c r="J14238" s="11" t="s">
        <v>55</v>
      </c>
      <c r="K14238" s="11" t="str">
        <f>IFERROR(INDEX('EDC Component Dictionary'!$C$5:$C$37,MATCH('Rates Database'!J14238,'EDC Component Dictionary'!$B$5:$B$37,0)), "Energy Supply")</f>
        <v>Energy Supply</v>
      </c>
      <c r="L14238" s="12">
        <v>0.13869999999999999</v>
      </c>
      <c r="M14238" s="12"/>
    </row>
    <row r="14239" spans="1:13" x14ac:dyDescent="0.3">
      <c r="A14239" s="18">
        <v>14237</v>
      </c>
      <c r="B14239" s="18">
        <f t="shared" si="446"/>
        <v>2022</v>
      </c>
      <c r="C14239" s="17">
        <v>44593</v>
      </c>
      <c r="D14239" s="18" t="s">
        <v>314</v>
      </c>
      <c r="E14239" s="18" t="s">
        <v>320</v>
      </c>
      <c r="F14239" s="18" t="str">
        <f t="shared" si="445"/>
        <v>Mansfield-Total Volumetric Charge-44593</v>
      </c>
      <c r="G14239" s="11" t="s">
        <v>131</v>
      </c>
      <c r="H14239" s="11" t="s">
        <v>55</v>
      </c>
      <c r="I14239" s="11" t="s">
        <v>55</v>
      </c>
      <c r="J14239" s="11" t="s">
        <v>55</v>
      </c>
      <c r="K14239" s="11" t="str">
        <f>IFERROR(INDEX('EDC Component Dictionary'!$C$5:$C$37,MATCH('Rates Database'!J14239,'EDC Component Dictionary'!$B$5:$B$37,0)), "Energy Supply")</f>
        <v>Energy Supply</v>
      </c>
      <c r="L14239" s="12">
        <v>0.10235999999999899</v>
      </c>
      <c r="M14239" s="12"/>
    </row>
    <row r="14240" spans="1:13" x14ac:dyDescent="0.3">
      <c r="A14240" s="18">
        <v>14238</v>
      </c>
      <c r="B14240" s="18">
        <f t="shared" si="446"/>
        <v>2022</v>
      </c>
      <c r="C14240" s="17">
        <v>44593</v>
      </c>
      <c r="D14240" s="18" t="s">
        <v>314</v>
      </c>
      <c r="E14240" s="18" t="s">
        <v>321</v>
      </c>
      <c r="F14240" s="18" t="str">
        <f t="shared" si="445"/>
        <v>Braintree-Total Volumetric Charge-44593</v>
      </c>
      <c r="G14240" s="11" t="s">
        <v>131</v>
      </c>
      <c r="H14240" s="11" t="s">
        <v>55</v>
      </c>
      <c r="I14240" s="11" t="s">
        <v>55</v>
      </c>
      <c r="J14240" s="11" t="s">
        <v>55</v>
      </c>
      <c r="K14240" s="11" t="str">
        <f>IFERROR(INDEX('EDC Component Dictionary'!$C$5:$C$37,MATCH('Rates Database'!J14240,'EDC Component Dictionary'!$B$5:$B$37,0)), "Energy Supply")</f>
        <v>Energy Supply</v>
      </c>
      <c r="L14240" s="12">
        <v>0.14049899999999901</v>
      </c>
      <c r="M14240" s="12"/>
    </row>
    <row r="14241" spans="1:13" x14ac:dyDescent="0.3">
      <c r="A14241" s="18">
        <v>14239</v>
      </c>
      <c r="B14241" s="18">
        <f t="shared" si="446"/>
        <v>2022</v>
      </c>
      <c r="C14241" s="17">
        <v>44593</v>
      </c>
      <c r="D14241" s="18" t="s">
        <v>314</v>
      </c>
      <c r="E14241" s="18" t="s">
        <v>322</v>
      </c>
      <c r="F14241" s="18" t="str">
        <f t="shared" si="445"/>
        <v>Paxton-Total Volumetric Charge-44593</v>
      </c>
      <c r="G14241" s="11" t="s">
        <v>131</v>
      </c>
      <c r="H14241" s="11" t="s">
        <v>55</v>
      </c>
      <c r="I14241" s="11" t="s">
        <v>55</v>
      </c>
      <c r="J14241" s="11" t="s">
        <v>55</v>
      </c>
      <c r="K14241" s="11" t="str">
        <f>IFERROR(INDEX('EDC Component Dictionary'!$C$5:$C$37,MATCH('Rates Database'!J14241,'EDC Component Dictionary'!$B$5:$B$37,0)), "Energy Supply")</f>
        <v>Energy Supply</v>
      </c>
      <c r="L14241" s="12">
        <v>0.13561999999999999</v>
      </c>
      <c r="M14241" s="12"/>
    </row>
    <row r="14242" spans="1:13" x14ac:dyDescent="0.3">
      <c r="A14242" s="18">
        <v>14240</v>
      </c>
      <c r="B14242" s="18">
        <f t="shared" si="446"/>
        <v>2022</v>
      </c>
      <c r="C14242" s="17">
        <v>44593</v>
      </c>
      <c r="D14242" s="18" t="s">
        <v>314</v>
      </c>
      <c r="E14242" s="18" t="s">
        <v>323</v>
      </c>
      <c r="F14242" s="18" t="str">
        <f t="shared" si="445"/>
        <v>Templeton-Total Volumetric Charge-44593</v>
      </c>
      <c r="G14242" s="11" t="s">
        <v>131</v>
      </c>
      <c r="H14242" s="11" t="s">
        <v>55</v>
      </c>
      <c r="I14242" s="11" t="s">
        <v>55</v>
      </c>
      <c r="J14242" s="11" t="s">
        <v>55</v>
      </c>
      <c r="K14242" s="11" t="str">
        <f>IFERROR(INDEX('EDC Component Dictionary'!$C$5:$C$37,MATCH('Rates Database'!J14242,'EDC Component Dictionary'!$B$5:$B$37,0)), "Energy Supply")</f>
        <v>Energy Supply</v>
      </c>
      <c r="L14242" s="12">
        <v>0.125469999999999</v>
      </c>
      <c r="M14242" s="12"/>
    </row>
    <row r="14243" spans="1:13" x14ac:dyDescent="0.3">
      <c r="A14243" s="18">
        <v>14241</v>
      </c>
      <c r="B14243" s="18">
        <f t="shared" si="446"/>
        <v>2022</v>
      </c>
      <c r="C14243" s="17">
        <v>44593</v>
      </c>
      <c r="D14243" s="18" t="s">
        <v>314</v>
      </c>
      <c r="E14243" s="18" t="s">
        <v>324</v>
      </c>
      <c r="F14243" s="18" t="str">
        <f t="shared" si="445"/>
        <v>Hudson-Total Volumetric Charge-44593</v>
      </c>
      <c r="G14243" s="11" t="s">
        <v>131</v>
      </c>
      <c r="H14243" s="11" t="s">
        <v>55</v>
      </c>
      <c r="I14243" s="11" t="s">
        <v>55</v>
      </c>
      <c r="J14243" s="11" t="s">
        <v>55</v>
      </c>
      <c r="K14243" s="11" t="str">
        <f>IFERROR(INDEX('EDC Component Dictionary'!$C$5:$C$37,MATCH('Rates Database'!J14243,'EDC Component Dictionary'!$B$5:$B$37,0)), "Energy Supply")</f>
        <v>Energy Supply</v>
      </c>
      <c r="L14243" s="12">
        <v>0.119139999999999</v>
      </c>
      <c r="M14243" s="12"/>
    </row>
    <row r="14244" spans="1:13" x14ac:dyDescent="0.3">
      <c r="A14244" s="18">
        <v>14242</v>
      </c>
      <c r="B14244" s="18">
        <f t="shared" si="446"/>
        <v>2022</v>
      </c>
      <c r="C14244" s="17">
        <v>44593</v>
      </c>
      <c r="D14244" s="18" t="s">
        <v>314</v>
      </c>
      <c r="E14244" s="18" t="s">
        <v>325</v>
      </c>
      <c r="F14244" s="18" t="str">
        <f t="shared" si="445"/>
        <v>Reading-Total Volumetric Charge-44593</v>
      </c>
      <c r="G14244" s="11" t="s">
        <v>131</v>
      </c>
      <c r="H14244" s="11" t="s">
        <v>55</v>
      </c>
      <c r="I14244" s="11" t="s">
        <v>55</v>
      </c>
      <c r="J14244" s="11" t="s">
        <v>55</v>
      </c>
      <c r="K14244" s="11" t="str">
        <f>IFERROR(INDEX('EDC Component Dictionary'!$C$5:$C$37,MATCH('Rates Database'!J14244,'EDC Component Dictionary'!$B$5:$B$37,0)), "Energy Supply")</f>
        <v>Energy Supply</v>
      </c>
      <c r="L14244" s="12">
        <v>0.157528999999999</v>
      </c>
      <c r="M14244" s="12"/>
    </row>
    <row r="14245" spans="1:13" x14ac:dyDescent="0.3">
      <c r="A14245" s="18">
        <v>14243</v>
      </c>
      <c r="B14245" s="18">
        <f t="shared" si="446"/>
        <v>2022</v>
      </c>
      <c r="C14245" s="17">
        <v>44593</v>
      </c>
      <c r="D14245" s="18" t="s">
        <v>314</v>
      </c>
      <c r="E14245" s="18" t="s">
        <v>326</v>
      </c>
      <c r="F14245" s="18" t="str">
        <f t="shared" si="445"/>
        <v>Shrewsbury-Total Volumetric Charge-44593</v>
      </c>
      <c r="G14245" s="11" t="s">
        <v>131</v>
      </c>
      <c r="H14245" s="11" t="s">
        <v>55</v>
      </c>
      <c r="I14245" s="11" t="s">
        <v>55</v>
      </c>
      <c r="J14245" s="11" t="s">
        <v>55</v>
      </c>
      <c r="K14245" s="11" t="str">
        <f>IFERROR(INDEX('EDC Component Dictionary'!$C$5:$C$37,MATCH('Rates Database'!J14245,'EDC Component Dictionary'!$B$5:$B$37,0)), "Energy Supply")</f>
        <v>Energy Supply</v>
      </c>
      <c r="L14245" s="12">
        <v>0.11516</v>
      </c>
      <c r="M14245" s="12"/>
    </row>
    <row r="14246" spans="1:13" x14ac:dyDescent="0.3">
      <c r="A14246" s="18">
        <v>14244</v>
      </c>
      <c r="B14246" s="18">
        <f t="shared" si="446"/>
        <v>2022</v>
      </c>
      <c r="C14246" s="17">
        <v>44593</v>
      </c>
      <c r="D14246" s="18" t="s">
        <v>314</v>
      </c>
      <c r="E14246" s="18" t="s">
        <v>327</v>
      </c>
      <c r="F14246" s="18" t="str">
        <f t="shared" si="445"/>
        <v>Ipswich-Total Volumetric Charge-44593</v>
      </c>
      <c r="G14246" s="11" t="s">
        <v>131</v>
      </c>
      <c r="H14246" s="11" t="s">
        <v>55</v>
      </c>
      <c r="I14246" s="11" t="s">
        <v>55</v>
      </c>
      <c r="J14246" s="11" t="s">
        <v>55</v>
      </c>
      <c r="K14246" s="11" t="str">
        <f>IFERROR(INDEX('EDC Component Dictionary'!$C$5:$C$37,MATCH('Rates Database'!J14246,'EDC Component Dictionary'!$B$5:$B$37,0)), "Energy Supply")</f>
        <v>Energy Supply</v>
      </c>
      <c r="L14246" s="12">
        <v>0.14799999999999999</v>
      </c>
      <c r="M14246" s="12"/>
    </row>
    <row r="14247" spans="1:13" x14ac:dyDescent="0.3">
      <c r="A14247" s="18">
        <v>14245</v>
      </c>
      <c r="B14247" s="18">
        <f t="shared" si="446"/>
        <v>2022</v>
      </c>
      <c r="C14247" s="17">
        <v>44593</v>
      </c>
      <c r="D14247" s="18" t="s">
        <v>314</v>
      </c>
      <c r="E14247" s="18" t="s">
        <v>328</v>
      </c>
      <c r="F14247" s="18" t="str">
        <f t="shared" si="445"/>
        <v>Westfield-Total Volumetric Charge-44593</v>
      </c>
      <c r="G14247" s="11" t="s">
        <v>131</v>
      </c>
      <c r="H14247" s="11" t="s">
        <v>55</v>
      </c>
      <c r="I14247" s="11" t="s">
        <v>55</v>
      </c>
      <c r="J14247" s="11" t="s">
        <v>55</v>
      </c>
      <c r="K14247" s="11" t="str">
        <f>IFERROR(INDEX('EDC Component Dictionary'!$C$5:$C$37,MATCH('Rates Database'!J14247,'EDC Component Dictionary'!$B$5:$B$37,0)), "Energy Supply")</f>
        <v>Energy Supply</v>
      </c>
      <c r="L14247" s="12">
        <v>0.13732249999999999</v>
      </c>
      <c r="M14247" s="12"/>
    </row>
    <row r="14248" spans="1:13" x14ac:dyDescent="0.3">
      <c r="A14248" s="18">
        <v>14246</v>
      </c>
      <c r="B14248" s="18">
        <f t="shared" si="446"/>
        <v>2022</v>
      </c>
      <c r="C14248" s="17">
        <v>44593</v>
      </c>
      <c r="D14248" s="18" t="s">
        <v>314</v>
      </c>
      <c r="E14248" s="18" t="s">
        <v>329</v>
      </c>
      <c r="F14248" s="18" t="str">
        <f t="shared" si="445"/>
        <v>Merrimac-Total Volumetric Charge-44593</v>
      </c>
      <c r="G14248" s="11" t="s">
        <v>131</v>
      </c>
      <c r="H14248" s="11" t="s">
        <v>55</v>
      </c>
      <c r="I14248" s="11" t="s">
        <v>55</v>
      </c>
      <c r="J14248" s="11" t="s">
        <v>55</v>
      </c>
      <c r="K14248" s="11" t="str">
        <f>IFERROR(INDEX('EDC Component Dictionary'!$C$5:$C$37,MATCH('Rates Database'!J14248,'EDC Component Dictionary'!$B$5:$B$37,0)), "Energy Supply")</f>
        <v>Energy Supply</v>
      </c>
      <c r="L14248" s="12">
        <v>0.15597999999999901</v>
      </c>
      <c r="M14248" s="12"/>
    </row>
    <row r="14249" spans="1:13" x14ac:dyDescent="0.3">
      <c r="A14249" s="18">
        <v>14247</v>
      </c>
      <c r="B14249" s="18">
        <f t="shared" si="446"/>
        <v>2022</v>
      </c>
      <c r="C14249" s="17">
        <v>44593</v>
      </c>
      <c r="D14249" s="18" t="s">
        <v>314</v>
      </c>
      <c r="E14249" s="18" t="s">
        <v>330</v>
      </c>
      <c r="F14249" s="18" t="str">
        <f t="shared" si="445"/>
        <v>Chicopee-Total Volumetric Charge-44593</v>
      </c>
      <c r="G14249" s="11" t="s">
        <v>131</v>
      </c>
      <c r="H14249" s="11" t="s">
        <v>55</v>
      </c>
      <c r="I14249" s="11" t="s">
        <v>55</v>
      </c>
      <c r="J14249" s="11" t="s">
        <v>55</v>
      </c>
      <c r="K14249" s="11" t="str">
        <f>IFERROR(INDEX('EDC Component Dictionary'!$C$5:$C$37,MATCH('Rates Database'!J14249,'EDC Component Dictionary'!$B$5:$B$37,0)), "Energy Supply")</f>
        <v>Energy Supply</v>
      </c>
      <c r="L14249" s="12">
        <v>0.13386999999999999</v>
      </c>
      <c r="M14249" s="12"/>
    </row>
    <row r="14250" spans="1:13" x14ac:dyDescent="0.3">
      <c r="A14250" s="18">
        <v>14248</v>
      </c>
      <c r="B14250" s="18">
        <f t="shared" si="446"/>
        <v>2022</v>
      </c>
      <c r="C14250" s="17">
        <v>44593</v>
      </c>
      <c r="D14250" s="18" t="s">
        <v>314</v>
      </c>
      <c r="E14250" s="18" t="s">
        <v>331</v>
      </c>
      <c r="F14250" s="18" t="str">
        <f t="shared" si="445"/>
        <v>Marblehead-Total Volumetric Charge-44593</v>
      </c>
      <c r="G14250" s="11" t="s">
        <v>131</v>
      </c>
      <c r="H14250" s="11" t="s">
        <v>55</v>
      </c>
      <c r="I14250" s="11" t="s">
        <v>55</v>
      </c>
      <c r="J14250" s="11" t="s">
        <v>55</v>
      </c>
      <c r="K14250" s="11" t="str">
        <f>IFERROR(INDEX('EDC Component Dictionary'!$C$5:$C$37,MATCH('Rates Database'!J14250,'EDC Component Dictionary'!$B$5:$B$37,0)), "Energy Supply")</f>
        <v>Energy Supply</v>
      </c>
      <c r="L14250" s="12">
        <v>0.17349999999999999</v>
      </c>
      <c r="M14250" s="12"/>
    </row>
    <row r="14251" spans="1:13" x14ac:dyDescent="0.3">
      <c r="A14251" s="18">
        <v>14249</v>
      </c>
      <c r="B14251" s="18">
        <f t="shared" si="446"/>
        <v>2022</v>
      </c>
      <c r="C14251" s="17">
        <v>44593</v>
      </c>
      <c r="D14251" s="18" t="s">
        <v>314</v>
      </c>
      <c r="E14251" s="18" t="s">
        <v>332</v>
      </c>
      <c r="F14251" s="18" t="str">
        <f t="shared" si="445"/>
        <v>Hingham-Total Volumetric Charge-44593</v>
      </c>
      <c r="G14251" s="11" t="s">
        <v>131</v>
      </c>
      <c r="H14251" s="11" t="s">
        <v>55</v>
      </c>
      <c r="I14251" s="11" t="s">
        <v>55</v>
      </c>
      <c r="J14251" s="11" t="s">
        <v>55</v>
      </c>
      <c r="K14251" s="11" t="str">
        <f>IFERROR(INDEX('EDC Component Dictionary'!$C$5:$C$37,MATCH('Rates Database'!J14251,'EDC Component Dictionary'!$B$5:$B$37,0)), "Energy Supply")</f>
        <v>Energy Supply</v>
      </c>
      <c r="L14251" s="12">
        <v>0.156804</v>
      </c>
      <c r="M14251" s="12"/>
    </row>
    <row r="14252" spans="1:13" x14ac:dyDescent="0.3">
      <c r="A14252" s="18">
        <v>14250</v>
      </c>
      <c r="B14252" s="18">
        <f t="shared" si="446"/>
        <v>2022</v>
      </c>
      <c r="C14252" s="17">
        <v>44593</v>
      </c>
      <c r="D14252" s="18" t="s">
        <v>314</v>
      </c>
      <c r="E14252" s="18" t="s">
        <v>333</v>
      </c>
      <c r="F14252" s="18" t="str">
        <f t="shared" si="445"/>
        <v>South Hadley-Total Volumetric Charge-44593</v>
      </c>
      <c r="G14252" s="11" t="s">
        <v>131</v>
      </c>
      <c r="H14252" s="11" t="s">
        <v>55</v>
      </c>
      <c r="I14252" s="11" t="s">
        <v>55</v>
      </c>
      <c r="J14252" s="11" t="s">
        <v>55</v>
      </c>
      <c r="K14252" s="11" t="str">
        <f>IFERROR(INDEX('EDC Component Dictionary'!$C$5:$C$37,MATCH('Rates Database'!J14252,'EDC Component Dictionary'!$B$5:$B$37,0)), "Energy Supply")</f>
        <v>Energy Supply</v>
      </c>
      <c r="L14252" s="12">
        <v>0.1361752</v>
      </c>
      <c r="M14252" s="12"/>
    </row>
    <row r="14253" spans="1:13" x14ac:dyDescent="0.3">
      <c r="A14253" s="18">
        <v>14251</v>
      </c>
      <c r="B14253" s="18">
        <f t="shared" si="446"/>
        <v>2022</v>
      </c>
      <c r="C14253" s="17">
        <v>44593</v>
      </c>
      <c r="D14253" s="18" t="s">
        <v>314</v>
      </c>
      <c r="E14253" s="18" t="s">
        <v>334</v>
      </c>
      <c r="F14253" s="18" t="str">
        <f t="shared" si="445"/>
        <v>Georgetown-Total Volumetric Charge-44593</v>
      </c>
      <c r="G14253" s="11" t="s">
        <v>131</v>
      </c>
      <c r="H14253" s="11" t="s">
        <v>55</v>
      </c>
      <c r="I14253" s="11" t="s">
        <v>55</v>
      </c>
      <c r="J14253" s="11" t="s">
        <v>55</v>
      </c>
      <c r="K14253" s="11" t="str">
        <f>IFERROR(INDEX('EDC Component Dictionary'!$C$5:$C$37,MATCH('Rates Database'!J14253,'EDC Component Dictionary'!$B$5:$B$37,0)), "Energy Supply")</f>
        <v>Energy Supply</v>
      </c>
      <c r="L14253" s="12">
        <v>0.15629499999999999</v>
      </c>
      <c r="M14253" s="12"/>
    </row>
    <row r="14254" spans="1:13" x14ac:dyDescent="0.3">
      <c r="A14254" s="18">
        <v>14252</v>
      </c>
      <c r="B14254" s="18">
        <f t="shared" si="446"/>
        <v>2022</v>
      </c>
      <c r="C14254" s="17">
        <v>44593</v>
      </c>
      <c r="D14254" s="18" t="s">
        <v>314</v>
      </c>
      <c r="E14254" s="18" t="s">
        <v>335</v>
      </c>
      <c r="F14254" s="18" t="str">
        <f t="shared" si="445"/>
        <v>Sterling-Total Volumetric Charge-44593</v>
      </c>
      <c r="G14254" s="11" t="s">
        <v>131</v>
      </c>
      <c r="H14254" s="11" t="s">
        <v>55</v>
      </c>
      <c r="I14254" s="11" t="s">
        <v>55</v>
      </c>
      <c r="J14254" s="11" t="s">
        <v>55</v>
      </c>
      <c r="K14254" s="11" t="str">
        <f>IFERROR(INDEX('EDC Component Dictionary'!$C$5:$C$37,MATCH('Rates Database'!J14254,'EDC Component Dictionary'!$B$5:$B$37,0)), "Energy Supply")</f>
        <v>Energy Supply</v>
      </c>
      <c r="L14254" s="12">
        <v>0.13355</v>
      </c>
      <c r="M14254" s="12"/>
    </row>
    <row r="14255" spans="1:13" x14ac:dyDescent="0.3">
      <c r="A14255" s="18">
        <v>14253</v>
      </c>
      <c r="B14255" s="18">
        <f t="shared" si="446"/>
        <v>2022</v>
      </c>
      <c r="C14255" s="17">
        <v>44593</v>
      </c>
      <c r="D14255" s="18" t="s">
        <v>314</v>
      </c>
      <c r="E14255" s="18" t="s">
        <v>336</v>
      </c>
      <c r="F14255" s="18" t="str">
        <f t="shared" si="445"/>
        <v>Littleton-Total Volumetric Charge-44593</v>
      </c>
      <c r="G14255" s="11" t="s">
        <v>131</v>
      </c>
      <c r="H14255" s="11" t="s">
        <v>55</v>
      </c>
      <c r="I14255" s="11" t="s">
        <v>55</v>
      </c>
      <c r="J14255" s="11" t="s">
        <v>55</v>
      </c>
      <c r="K14255" s="11" t="str">
        <f>IFERROR(INDEX('EDC Component Dictionary'!$C$5:$C$37,MATCH('Rates Database'!J14255,'EDC Component Dictionary'!$B$5:$B$37,0)), "Energy Supply")</f>
        <v>Energy Supply</v>
      </c>
      <c r="L14255" s="12">
        <v>0.13322819999999899</v>
      </c>
      <c r="M14255" s="12"/>
    </row>
    <row r="14256" spans="1:13" x14ac:dyDescent="0.3">
      <c r="A14256" s="18">
        <v>14254</v>
      </c>
      <c r="B14256" s="18">
        <f t="shared" si="446"/>
        <v>2022</v>
      </c>
      <c r="C14256" s="17">
        <v>44593</v>
      </c>
      <c r="D14256" s="18" t="s">
        <v>314</v>
      </c>
      <c r="E14256" s="18" t="s">
        <v>337</v>
      </c>
      <c r="F14256" s="18" t="str">
        <f t="shared" si="445"/>
        <v>Boylston-Total Volumetric Charge-44593</v>
      </c>
      <c r="G14256" s="11" t="s">
        <v>131</v>
      </c>
      <c r="H14256" s="11" t="s">
        <v>55</v>
      </c>
      <c r="I14256" s="11" t="s">
        <v>55</v>
      </c>
      <c r="J14256" s="11" t="s">
        <v>55</v>
      </c>
      <c r="K14256" s="11" t="str">
        <f>IFERROR(INDEX('EDC Component Dictionary'!$C$5:$C$37,MATCH('Rates Database'!J14256,'EDC Component Dictionary'!$B$5:$B$37,0)), "Energy Supply")</f>
        <v>Energy Supply</v>
      </c>
      <c r="L14256" s="12">
        <v>0.13550000000000001</v>
      </c>
      <c r="M14256" s="12"/>
    </row>
    <row r="14257" spans="1:13" x14ac:dyDescent="0.3">
      <c r="A14257" s="18">
        <v>14255</v>
      </c>
      <c r="B14257" s="18">
        <f t="shared" si="446"/>
        <v>2022</v>
      </c>
      <c r="C14257" s="17">
        <v>44593</v>
      </c>
      <c r="D14257" s="18" t="s">
        <v>314</v>
      </c>
      <c r="E14257" s="18" t="s">
        <v>338</v>
      </c>
      <c r="F14257" s="18" t="str">
        <f t="shared" si="445"/>
        <v>Princeton-Total Volumetric Charge-44593</v>
      </c>
      <c r="G14257" s="11" t="s">
        <v>131</v>
      </c>
      <c r="H14257" s="11" t="s">
        <v>55</v>
      </c>
      <c r="I14257" s="11" t="s">
        <v>55</v>
      </c>
      <c r="J14257" s="11" t="s">
        <v>55</v>
      </c>
      <c r="K14257" s="11" t="str">
        <f>IFERROR(INDEX('EDC Component Dictionary'!$C$5:$C$37,MATCH('Rates Database'!J14257,'EDC Component Dictionary'!$B$5:$B$37,0)), "Energy Supply")</f>
        <v>Energy Supply</v>
      </c>
      <c r="L14257" s="12">
        <v>0.235124999999999</v>
      </c>
      <c r="M14257" s="12"/>
    </row>
    <row r="14258" spans="1:13" x14ac:dyDescent="0.3">
      <c r="A14258" s="18">
        <v>14256</v>
      </c>
      <c r="B14258" s="18">
        <f t="shared" si="446"/>
        <v>2022</v>
      </c>
      <c r="C14258" s="17">
        <v>44593</v>
      </c>
      <c r="D14258" s="18" t="s">
        <v>314</v>
      </c>
      <c r="E14258" s="18" t="s">
        <v>339</v>
      </c>
      <c r="F14258" s="18" t="str">
        <f t="shared" si="445"/>
        <v>Rowley-Total Volumetric Charge-44593</v>
      </c>
      <c r="G14258" s="11" t="s">
        <v>131</v>
      </c>
      <c r="H14258" s="11" t="s">
        <v>55</v>
      </c>
      <c r="I14258" s="11" t="s">
        <v>55</v>
      </c>
      <c r="J14258" s="11" t="s">
        <v>55</v>
      </c>
      <c r="K14258" s="11" t="str">
        <f>IFERROR(INDEX('EDC Component Dictionary'!$C$5:$C$37,MATCH('Rates Database'!J14258,'EDC Component Dictionary'!$B$5:$B$37,0)), "Energy Supply")</f>
        <v>Energy Supply</v>
      </c>
      <c r="L14258" s="12">
        <v>0.17349999999999999</v>
      </c>
      <c r="M14258" s="12"/>
    </row>
    <row r="14259" spans="1:13" x14ac:dyDescent="0.3">
      <c r="A14259" s="18">
        <v>14257</v>
      </c>
      <c r="B14259" s="18">
        <f t="shared" si="446"/>
        <v>2022</v>
      </c>
      <c r="C14259" s="17">
        <v>44593</v>
      </c>
      <c r="D14259" s="18" t="s">
        <v>314</v>
      </c>
      <c r="E14259" s="18" t="s">
        <v>340</v>
      </c>
      <c r="F14259" s="18" t="str">
        <f t="shared" si="445"/>
        <v>Wakefield-Total Volumetric Charge-44593</v>
      </c>
      <c r="G14259" s="11" t="s">
        <v>131</v>
      </c>
      <c r="H14259" s="11" t="s">
        <v>55</v>
      </c>
      <c r="I14259" s="11" t="s">
        <v>55</v>
      </c>
      <c r="J14259" s="11" t="s">
        <v>55</v>
      </c>
      <c r="K14259" s="11" t="str">
        <f>IFERROR(INDEX('EDC Component Dictionary'!$C$5:$C$37,MATCH('Rates Database'!J14259,'EDC Component Dictionary'!$B$5:$B$37,0)), "Energy Supply")</f>
        <v>Energy Supply</v>
      </c>
      <c r="L14259" s="12">
        <v>0.16483</v>
      </c>
      <c r="M14259" s="12"/>
    </row>
    <row r="14260" spans="1:13" x14ac:dyDescent="0.3">
      <c r="A14260" s="18">
        <v>14258</v>
      </c>
      <c r="B14260" s="18">
        <f t="shared" si="446"/>
        <v>2022</v>
      </c>
      <c r="C14260" s="17">
        <v>44593</v>
      </c>
      <c r="D14260" s="18" t="s">
        <v>314</v>
      </c>
      <c r="E14260" s="18" t="s">
        <v>341</v>
      </c>
      <c r="F14260" s="18" t="str">
        <f t="shared" si="445"/>
        <v>Hull-Total Volumetric Charge-44593</v>
      </c>
      <c r="G14260" s="11" t="s">
        <v>131</v>
      </c>
      <c r="H14260" s="11" t="s">
        <v>55</v>
      </c>
      <c r="I14260" s="11" t="s">
        <v>55</v>
      </c>
      <c r="J14260" s="11" t="s">
        <v>55</v>
      </c>
      <c r="K14260" s="11" t="str">
        <f>IFERROR(INDEX('EDC Component Dictionary'!$C$5:$C$37,MATCH('Rates Database'!J14260,'EDC Component Dictionary'!$B$5:$B$37,0)), "Energy Supply")</f>
        <v>Energy Supply</v>
      </c>
      <c r="L14260" s="12">
        <v>0.1542</v>
      </c>
      <c r="M14260" s="12"/>
    </row>
    <row r="14261" spans="1:13" x14ac:dyDescent="0.3">
      <c r="A14261" s="18">
        <v>14259</v>
      </c>
      <c r="B14261" s="18">
        <f t="shared" si="446"/>
        <v>2022</v>
      </c>
      <c r="C14261" s="17">
        <v>44593</v>
      </c>
      <c r="D14261" s="18" t="s">
        <v>314</v>
      </c>
      <c r="E14261" s="18" t="s">
        <v>342</v>
      </c>
      <c r="F14261" s="18" t="str">
        <f t="shared" si="445"/>
        <v>North Attleborough-Total Volumetric Charge-44593</v>
      </c>
      <c r="G14261" s="11" t="s">
        <v>131</v>
      </c>
      <c r="H14261" s="11" t="s">
        <v>55</v>
      </c>
      <c r="I14261" s="11" t="s">
        <v>55</v>
      </c>
      <c r="J14261" s="11" t="s">
        <v>55</v>
      </c>
      <c r="K14261" s="11" t="str">
        <f>IFERROR(INDEX('EDC Component Dictionary'!$C$5:$C$37,MATCH('Rates Database'!J14261,'EDC Component Dictionary'!$B$5:$B$37,0)), "Energy Supply")</f>
        <v>Energy Supply</v>
      </c>
      <c r="L14261" s="12">
        <v>0.131543999999999</v>
      </c>
      <c r="M14261" s="12"/>
    </row>
    <row r="14262" spans="1:13" x14ac:dyDescent="0.3">
      <c r="A14262" s="18">
        <v>14260</v>
      </c>
      <c r="B14262" s="18">
        <f t="shared" si="446"/>
        <v>2022</v>
      </c>
      <c r="C14262" s="17">
        <v>44593</v>
      </c>
      <c r="D14262" s="18" t="s">
        <v>314</v>
      </c>
      <c r="E14262" s="18" t="s">
        <v>343</v>
      </c>
      <c r="F14262" s="18" t="str">
        <f t="shared" si="445"/>
        <v>Holden-Total Volumetric Charge-44593</v>
      </c>
      <c r="G14262" s="11" t="s">
        <v>131</v>
      </c>
      <c r="H14262" s="11" t="s">
        <v>55</v>
      </c>
      <c r="I14262" s="11" t="s">
        <v>55</v>
      </c>
      <c r="J14262" s="11" t="s">
        <v>55</v>
      </c>
      <c r="K14262" s="11" t="str">
        <f>IFERROR(INDEX('EDC Component Dictionary'!$C$5:$C$37,MATCH('Rates Database'!J14262,'EDC Component Dictionary'!$B$5:$B$37,0)), "Energy Supply")</f>
        <v>Energy Supply</v>
      </c>
      <c r="L14262" s="12">
        <v>0.139869999999999</v>
      </c>
      <c r="M14262" s="12"/>
    </row>
    <row r="14263" spans="1:13" x14ac:dyDescent="0.3">
      <c r="A14263" s="18">
        <v>14261</v>
      </c>
      <c r="B14263" s="18">
        <f t="shared" si="446"/>
        <v>2022</v>
      </c>
      <c r="C14263" s="17">
        <v>44593</v>
      </c>
      <c r="D14263" s="18" t="s">
        <v>314</v>
      </c>
      <c r="E14263" s="18" t="s">
        <v>344</v>
      </c>
      <c r="F14263" s="18" t="str">
        <f t="shared" si="445"/>
        <v>Norwood-Total Volumetric Charge-44593</v>
      </c>
      <c r="G14263" s="11" t="s">
        <v>131</v>
      </c>
      <c r="H14263" s="11" t="s">
        <v>55</v>
      </c>
      <c r="I14263" s="11" t="s">
        <v>55</v>
      </c>
      <c r="J14263" s="11" t="s">
        <v>55</v>
      </c>
      <c r="K14263" s="11" t="str">
        <f>IFERROR(INDEX('EDC Component Dictionary'!$C$5:$C$37,MATCH('Rates Database'!J14263,'EDC Component Dictionary'!$B$5:$B$37,0)), "Energy Supply")</f>
        <v>Energy Supply</v>
      </c>
      <c r="L14263" s="12">
        <v>0.15742999999999999</v>
      </c>
      <c r="M14263" s="12"/>
    </row>
    <row r="14264" spans="1:13" x14ac:dyDescent="0.3">
      <c r="A14264" s="18">
        <v>14262</v>
      </c>
      <c r="B14264" s="18">
        <f t="shared" si="446"/>
        <v>2022</v>
      </c>
      <c r="C14264" s="17">
        <v>44593</v>
      </c>
      <c r="D14264" s="18" t="s">
        <v>314</v>
      </c>
      <c r="E14264" s="18" t="s">
        <v>345</v>
      </c>
      <c r="F14264" s="18" t="str">
        <f t="shared" si="445"/>
        <v>Russell-Total Volumetric Charge-44593</v>
      </c>
      <c r="G14264" s="11" t="s">
        <v>131</v>
      </c>
      <c r="H14264" s="11" t="s">
        <v>55</v>
      </c>
      <c r="I14264" s="11" t="s">
        <v>55</v>
      </c>
      <c r="J14264" s="11" t="s">
        <v>55</v>
      </c>
      <c r="K14264" s="11" t="str">
        <f>IFERROR(INDEX('EDC Component Dictionary'!$C$5:$C$37,MATCH('Rates Database'!J14264,'EDC Component Dictionary'!$B$5:$B$37,0)), "Energy Supply")</f>
        <v>Energy Supply</v>
      </c>
      <c r="L14264" s="12">
        <v>0.17399999999999999</v>
      </c>
      <c r="M14264" s="12"/>
    </row>
    <row r="14265" spans="1:13" x14ac:dyDescent="0.3">
      <c r="A14265" s="18">
        <v>14263</v>
      </c>
      <c r="B14265" s="18">
        <f t="shared" si="446"/>
        <v>2022</v>
      </c>
      <c r="C14265" s="17">
        <v>44593</v>
      </c>
      <c r="D14265" s="18" t="s">
        <v>314</v>
      </c>
      <c r="E14265" s="18" t="s">
        <v>346</v>
      </c>
      <c r="F14265" s="18" t="str">
        <f t="shared" si="445"/>
        <v>Chester-Total Volumetric Charge-44593</v>
      </c>
      <c r="G14265" s="11" t="s">
        <v>131</v>
      </c>
      <c r="H14265" s="11" t="s">
        <v>55</v>
      </c>
      <c r="I14265" s="11" t="s">
        <v>55</v>
      </c>
      <c r="J14265" s="11" t="s">
        <v>55</v>
      </c>
      <c r="K14265" s="11" t="str">
        <f>IFERROR(INDEX('EDC Component Dictionary'!$C$5:$C$37,MATCH('Rates Database'!J14265,'EDC Component Dictionary'!$B$5:$B$37,0)), "Energy Supply")</f>
        <v>Energy Supply</v>
      </c>
      <c r="L14265" s="12">
        <v>0.19799900000000001</v>
      </c>
      <c r="M14265" s="12"/>
    </row>
    <row r="14266" spans="1:13" x14ac:dyDescent="0.3">
      <c r="A14266" s="18">
        <v>14264</v>
      </c>
      <c r="B14266" s="18">
        <f t="shared" si="446"/>
        <v>2021</v>
      </c>
      <c r="C14266" s="17">
        <v>44228</v>
      </c>
      <c r="D14266" s="18" t="s">
        <v>314</v>
      </c>
      <c r="E14266" s="18" t="s">
        <v>348</v>
      </c>
      <c r="F14266" s="18" t="str">
        <f t="shared" si="445"/>
        <v>Middleton-&lt; 500 kWh Volumetric Charge-44228</v>
      </c>
      <c r="G14266" s="11" t="s">
        <v>131</v>
      </c>
      <c r="H14266" s="11" t="s">
        <v>55</v>
      </c>
      <c r="I14266" s="11" t="s">
        <v>349</v>
      </c>
      <c r="J14266" s="11" t="s">
        <v>350</v>
      </c>
      <c r="K14266" s="11" t="str">
        <f>IFERROR(INDEX('EDC Component Dictionary'!$C$5:$C$37,MATCH('Rates Database'!J14266,'EDC Component Dictionary'!$B$5:$B$37,0)), "Energy Supply")</f>
        <v>Energy Supply</v>
      </c>
      <c r="L14266" s="12">
        <v>0.12433</v>
      </c>
      <c r="M14266" s="12"/>
    </row>
    <row r="14267" spans="1:13" x14ac:dyDescent="0.3">
      <c r="A14267" s="18">
        <v>14265</v>
      </c>
      <c r="B14267" s="18">
        <f t="shared" si="446"/>
        <v>2021</v>
      </c>
      <c r="C14267" s="17">
        <v>44228</v>
      </c>
      <c r="D14267" s="18" t="s">
        <v>314</v>
      </c>
      <c r="E14267" s="18" t="s">
        <v>351</v>
      </c>
      <c r="F14267" s="18" t="str">
        <f t="shared" si="445"/>
        <v>Groton-&lt; 500 kWh Volumetric Charge-44228</v>
      </c>
      <c r="G14267" s="11" t="s">
        <v>131</v>
      </c>
      <c r="H14267" s="11" t="s">
        <v>55</v>
      </c>
      <c r="I14267" s="11" t="s">
        <v>349</v>
      </c>
      <c r="J14267" s="11" t="s">
        <v>350</v>
      </c>
      <c r="K14267" s="11" t="str">
        <f>IFERROR(INDEX('EDC Component Dictionary'!$C$5:$C$37,MATCH('Rates Database'!J14267,'EDC Component Dictionary'!$B$5:$B$37,0)), "Energy Supply")</f>
        <v>Energy Supply</v>
      </c>
      <c r="L14267" s="12">
        <v>0.13547999999999999</v>
      </c>
      <c r="M14267" s="12"/>
    </row>
    <row r="14268" spans="1:13" x14ac:dyDescent="0.3">
      <c r="A14268" s="18">
        <v>14266</v>
      </c>
      <c r="B14268" s="18">
        <f t="shared" si="446"/>
        <v>2021</v>
      </c>
      <c r="C14268" s="17">
        <v>44228</v>
      </c>
      <c r="D14268" s="18" t="s">
        <v>314</v>
      </c>
      <c r="E14268" s="18" t="s">
        <v>352</v>
      </c>
      <c r="F14268" s="18" t="str">
        <f t="shared" si="445"/>
        <v>Belmont-&lt; 500 kWh Volumetric Charge-44228</v>
      </c>
      <c r="G14268" s="11" t="s">
        <v>131</v>
      </c>
      <c r="H14268" s="11" t="s">
        <v>55</v>
      </c>
      <c r="I14268" s="11" t="s">
        <v>349</v>
      </c>
      <c r="J14268" s="11" t="s">
        <v>350</v>
      </c>
      <c r="K14268" s="11" t="str">
        <f>IFERROR(INDEX('EDC Component Dictionary'!$C$5:$C$37,MATCH('Rates Database'!J14268,'EDC Component Dictionary'!$B$5:$B$37,0)), "Energy Supply")</f>
        <v>Energy Supply</v>
      </c>
      <c r="L14268" s="12">
        <v>0.19017000000000001</v>
      </c>
      <c r="M14268" s="12"/>
    </row>
    <row r="14269" spans="1:13" x14ac:dyDescent="0.3">
      <c r="A14269" s="18">
        <v>14267</v>
      </c>
      <c r="B14269" s="18">
        <f t="shared" si="446"/>
        <v>2021</v>
      </c>
      <c r="C14269" s="17">
        <v>44228</v>
      </c>
      <c r="D14269" s="18" t="s">
        <v>314</v>
      </c>
      <c r="E14269" s="18" t="s">
        <v>347</v>
      </c>
      <c r="F14269" s="18" t="str">
        <f t="shared" si="445"/>
        <v>Middleborough-&lt; 500 kWh Volumetric Charge-44228</v>
      </c>
      <c r="G14269" s="11" t="s">
        <v>131</v>
      </c>
      <c r="H14269" s="11" t="s">
        <v>55</v>
      </c>
      <c r="I14269" s="11" t="s">
        <v>349</v>
      </c>
      <c r="J14269" s="11" t="s">
        <v>350</v>
      </c>
      <c r="K14269" s="11" t="str">
        <f>IFERROR(INDEX('EDC Component Dictionary'!$C$5:$C$37,MATCH('Rates Database'!J14269,'EDC Component Dictionary'!$B$5:$B$37,0)), "Energy Supply")</f>
        <v>Energy Supply</v>
      </c>
      <c r="L14269" s="12">
        <v>0.13700000000000001</v>
      </c>
      <c r="M14269" s="12"/>
    </row>
    <row r="14270" spans="1:13" x14ac:dyDescent="0.3">
      <c r="A14270" s="18">
        <v>14268</v>
      </c>
      <c r="B14270" s="18">
        <f t="shared" si="446"/>
        <v>2021</v>
      </c>
      <c r="C14270" s="17">
        <v>44228</v>
      </c>
      <c r="D14270" s="18" t="s">
        <v>314</v>
      </c>
      <c r="E14270" s="18" t="s">
        <v>353</v>
      </c>
      <c r="F14270" s="18" t="str">
        <f t="shared" si="445"/>
        <v>Concord-&lt; 500 kWh Volumetric Charge-44228</v>
      </c>
      <c r="G14270" s="11" t="s">
        <v>131</v>
      </c>
      <c r="H14270" s="11" t="s">
        <v>55</v>
      </c>
      <c r="I14270" s="11" t="s">
        <v>349</v>
      </c>
      <c r="J14270" s="11" t="s">
        <v>350</v>
      </c>
      <c r="K14270" s="11" t="str">
        <f>IFERROR(INDEX('EDC Component Dictionary'!$C$5:$C$37,MATCH('Rates Database'!J14270,'EDC Component Dictionary'!$B$5:$B$37,0)), "Energy Supply")</f>
        <v>Energy Supply</v>
      </c>
      <c r="L14270" s="12">
        <v>0.16149664999999999</v>
      </c>
      <c r="M14270" s="12"/>
    </row>
    <row r="14271" spans="1:13" x14ac:dyDescent="0.3">
      <c r="A14271" s="18">
        <v>14269</v>
      </c>
      <c r="B14271" s="18">
        <f t="shared" si="446"/>
        <v>2021</v>
      </c>
      <c r="C14271" s="17">
        <v>44228</v>
      </c>
      <c r="D14271" s="18" t="s">
        <v>314</v>
      </c>
      <c r="E14271" s="18" t="s">
        <v>354</v>
      </c>
      <c r="F14271" s="18" t="str">
        <f t="shared" si="445"/>
        <v>Taunton-&lt; 500 kWh Volumetric Charge-44228</v>
      </c>
      <c r="G14271" s="11" t="s">
        <v>131</v>
      </c>
      <c r="H14271" s="11" t="s">
        <v>55</v>
      </c>
      <c r="I14271" s="11" t="s">
        <v>349</v>
      </c>
      <c r="J14271" s="11" t="s">
        <v>350</v>
      </c>
      <c r="K14271" s="11" t="str">
        <f>IFERROR(INDEX('EDC Component Dictionary'!$C$5:$C$37,MATCH('Rates Database'!J14271,'EDC Component Dictionary'!$B$5:$B$37,0)), "Energy Supply")</f>
        <v>Energy Supply</v>
      </c>
      <c r="L14271" s="12">
        <v>0.12767791000000001</v>
      </c>
      <c r="M14271" s="12"/>
    </row>
    <row r="14272" spans="1:13" x14ac:dyDescent="0.3">
      <c r="A14272" s="18">
        <v>14270</v>
      </c>
      <c r="B14272" s="18">
        <f t="shared" si="446"/>
        <v>2021</v>
      </c>
      <c r="C14272" s="17">
        <v>44228</v>
      </c>
      <c r="D14272" s="18" t="s">
        <v>314</v>
      </c>
      <c r="E14272" s="18" t="s">
        <v>355</v>
      </c>
      <c r="F14272" s="18" t="str">
        <f t="shared" si="445"/>
        <v>Wellesley-&lt; 500 kWh Volumetric Charge-44228</v>
      </c>
      <c r="G14272" s="11" t="s">
        <v>131</v>
      </c>
      <c r="H14272" s="11" t="s">
        <v>55</v>
      </c>
      <c r="I14272" s="11" t="s">
        <v>349</v>
      </c>
      <c r="J14272" s="11" t="s">
        <v>350</v>
      </c>
      <c r="K14272" s="11" t="str">
        <f>IFERROR(INDEX('EDC Component Dictionary'!$C$5:$C$37,MATCH('Rates Database'!J14272,'EDC Component Dictionary'!$B$5:$B$37,0)), "Energy Supply")</f>
        <v>Energy Supply</v>
      </c>
      <c r="L14272" s="12">
        <v>0.133656999999999</v>
      </c>
      <c r="M14272" s="12"/>
    </row>
    <row r="14273" spans="1:13" x14ac:dyDescent="0.3">
      <c r="A14273" s="18">
        <v>14271</v>
      </c>
      <c r="B14273" s="18">
        <f t="shared" si="446"/>
        <v>2022</v>
      </c>
      <c r="C14273" s="17">
        <v>44682</v>
      </c>
      <c r="D14273" s="18" t="s">
        <v>314</v>
      </c>
      <c r="E14273" s="18" t="s">
        <v>348</v>
      </c>
      <c r="F14273" s="18" t="str">
        <f t="shared" si="445"/>
        <v>Middleton-&lt; 500 kWh Volumetric Charge-44682</v>
      </c>
      <c r="G14273" s="11" t="s">
        <v>131</v>
      </c>
      <c r="H14273" s="11" t="s">
        <v>55</v>
      </c>
      <c r="I14273" s="11" t="s">
        <v>349</v>
      </c>
      <c r="J14273" s="11" t="s">
        <v>350</v>
      </c>
      <c r="K14273" s="11" t="str">
        <f>IFERROR(INDEX('EDC Component Dictionary'!$C$5:$C$37,MATCH('Rates Database'!J14273,'EDC Component Dictionary'!$B$5:$B$37,0)), "Energy Supply")</f>
        <v>Energy Supply</v>
      </c>
      <c r="L14273" s="12">
        <v>0.12433</v>
      </c>
      <c r="M14273" s="12"/>
    </row>
    <row r="14274" spans="1:13" x14ac:dyDescent="0.3">
      <c r="A14274" s="18">
        <v>14272</v>
      </c>
      <c r="B14274" s="18">
        <f t="shared" si="446"/>
        <v>2022</v>
      </c>
      <c r="C14274" s="17">
        <v>44682</v>
      </c>
      <c r="D14274" s="18" t="s">
        <v>314</v>
      </c>
      <c r="E14274" s="18" t="s">
        <v>351</v>
      </c>
      <c r="F14274" s="18" t="str">
        <f t="shared" si="445"/>
        <v>Groton-&lt; 500 kWh Volumetric Charge-44682</v>
      </c>
      <c r="G14274" s="11" t="s">
        <v>131</v>
      </c>
      <c r="H14274" s="11" t="s">
        <v>55</v>
      </c>
      <c r="I14274" s="11" t="s">
        <v>349</v>
      </c>
      <c r="J14274" s="11" t="s">
        <v>350</v>
      </c>
      <c r="K14274" s="11" t="str">
        <f>IFERROR(INDEX('EDC Component Dictionary'!$C$5:$C$37,MATCH('Rates Database'!J14274,'EDC Component Dictionary'!$B$5:$B$37,0)), "Energy Supply")</f>
        <v>Energy Supply</v>
      </c>
      <c r="L14274" s="12">
        <v>0.14799999999999999</v>
      </c>
      <c r="M14274" s="12"/>
    </row>
    <row r="14275" spans="1:13" x14ac:dyDescent="0.3">
      <c r="A14275" s="18">
        <v>14273</v>
      </c>
      <c r="B14275" s="18">
        <f t="shared" si="446"/>
        <v>2022</v>
      </c>
      <c r="C14275" s="17">
        <v>44682</v>
      </c>
      <c r="D14275" s="18" t="s">
        <v>314</v>
      </c>
      <c r="E14275" s="18" t="s">
        <v>352</v>
      </c>
      <c r="F14275" s="18" t="str">
        <f t="shared" si="445"/>
        <v>Belmont-&lt; 500 kWh Volumetric Charge-44682</v>
      </c>
      <c r="G14275" s="11" t="s">
        <v>131</v>
      </c>
      <c r="H14275" s="11" t="s">
        <v>55</v>
      </c>
      <c r="I14275" s="11" t="s">
        <v>349</v>
      </c>
      <c r="J14275" s="11" t="s">
        <v>350</v>
      </c>
      <c r="K14275" s="11" t="str">
        <f>IFERROR(INDEX('EDC Component Dictionary'!$C$5:$C$37,MATCH('Rates Database'!J14275,'EDC Component Dictionary'!$B$5:$B$37,0)), "Energy Supply")</f>
        <v>Energy Supply</v>
      </c>
      <c r="L14275" s="12">
        <v>0.19686999999999999</v>
      </c>
      <c r="M14275" s="12"/>
    </row>
    <row r="14276" spans="1:13" x14ac:dyDescent="0.3">
      <c r="A14276" s="18">
        <v>14274</v>
      </c>
      <c r="B14276" s="18">
        <f t="shared" si="446"/>
        <v>2022</v>
      </c>
      <c r="C14276" s="17">
        <v>44682</v>
      </c>
      <c r="D14276" s="18" t="s">
        <v>314</v>
      </c>
      <c r="E14276" s="18" t="s">
        <v>347</v>
      </c>
      <c r="F14276" s="18" t="str">
        <f t="shared" ref="F14276:F14339" si="447">_xlfn.CONCAT(E14276,"-",J14276,"-",C14276)</f>
        <v>Middleborough-&lt; 500 kWh Volumetric Charge-44682</v>
      </c>
      <c r="G14276" s="11" t="s">
        <v>131</v>
      </c>
      <c r="H14276" s="11" t="s">
        <v>55</v>
      </c>
      <c r="I14276" s="11" t="s">
        <v>349</v>
      </c>
      <c r="J14276" s="11" t="s">
        <v>350</v>
      </c>
      <c r="K14276" s="11" t="str">
        <f>IFERROR(INDEX('EDC Component Dictionary'!$C$5:$C$37,MATCH('Rates Database'!J14276,'EDC Component Dictionary'!$B$5:$B$37,0)), "Energy Supply")</f>
        <v>Energy Supply</v>
      </c>
      <c r="L14276" s="12">
        <v>0.13700000000000001</v>
      </c>
      <c r="M14276" s="12"/>
    </row>
    <row r="14277" spans="1:13" x14ac:dyDescent="0.3">
      <c r="A14277" s="18">
        <v>14275</v>
      </c>
      <c r="B14277" s="18">
        <f t="shared" si="446"/>
        <v>2022</v>
      </c>
      <c r="C14277" s="17">
        <v>44682</v>
      </c>
      <c r="D14277" s="18" t="s">
        <v>314</v>
      </c>
      <c r="E14277" s="18" t="s">
        <v>353</v>
      </c>
      <c r="F14277" s="18" t="str">
        <f t="shared" si="447"/>
        <v>Concord-&lt; 500 kWh Volumetric Charge-44682</v>
      </c>
      <c r="G14277" s="11" t="s">
        <v>131</v>
      </c>
      <c r="H14277" s="11" t="s">
        <v>55</v>
      </c>
      <c r="I14277" s="11" t="s">
        <v>349</v>
      </c>
      <c r="J14277" s="11" t="s">
        <v>350</v>
      </c>
      <c r="K14277" s="11" t="str">
        <f>IFERROR(INDEX('EDC Component Dictionary'!$C$5:$C$37,MATCH('Rates Database'!J14277,'EDC Component Dictionary'!$B$5:$B$37,0)), "Energy Supply")</f>
        <v>Energy Supply</v>
      </c>
      <c r="L14277" s="12">
        <v>0.17286465000000001</v>
      </c>
      <c r="M14277" s="12"/>
    </row>
    <row r="14278" spans="1:13" x14ac:dyDescent="0.3">
      <c r="A14278" s="18">
        <v>14276</v>
      </c>
      <c r="B14278" s="18">
        <f t="shared" si="446"/>
        <v>2022</v>
      </c>
      <c r="C14278" s="17">
        <v>44682</v>
      </c>
      <c r="D14278" s="18" t="s">
        <v>314</v>
      </c>
      <c r="E14278" s="18" t="s">
        <v>354</v>
      </c>
      <c r="F14278" s="18" t="str">
        <f t="shared" si="447"/>
        <v>Taunton-&lt; 500 kWh Volumetric Charge-44682</v>
      </c>
      <c r="G14278" s="11" t="s">
        <v>131</v>
      </c>
      <c r="H14278" s="11" t="s">
        <v>55</v>
      </c>
      <c r="I14278" s="11" t="s">
        <v>349</v>
      </c>
      <c r="J14278" s="11" t="s">
        <v>350</v>
      </c>
      <c r="K14278" s="11" t="str">
        <f>IFERROR(INDEX('EDC Component Dictionary'!$C$5:$C$37,MATCH('Rates Database'!J14278,'EDC Component Dictionary'!$B$5:$B$37,0)), "Energy Supply")</f>
        <v>Energy Supply</v>
      </c>
      <c r="L14278" s="12">
        <v>0.12868405499999999</v>
      </c>
      <c r="M14278" s="12"/>
    </row>
    <row r="14279" spans="1:13" x14ac:dyDescent="0.3">
      <c r="A14279" s="18">
        <v>14277</v>
      </c>
      <c r="B14279" s="18">
        <f t="shared" si="446"/>
        <v>2022</v>
      </c>
      <c r="C14279" s="17">
        <v>44682</v>
      </c>
      <c r="D14279" s="18" t="s">
        <v>314</v>
      </c>
      <c r="E14279" s="18" t="s">
        <v>355</v>
      </c>
      <c r="F14279" s="18" t="str">
        <f t="shared" si="447"/>
        <v>Wellesley-&lt; 500 kWh Volumetric Charge-44682</v>
      </c>
      <c r="G14279" s="11" t="s">
        <v>131</v>
      </c>
      <c r="H14279" s="11" t="s">
        <v>55</v>
      </c>
      <c r="I14279" s="11" t="s">
        <v>349</v>
      </c>
      <c r="J14279" s="11" t="s">
        <v>350</v>
      </c>
      <c r="K14279" s="11" t="str">
        <f>IFERROR(INDEX('EDC Component Dictionary'!$C$5:$C$37,MATCH('Rates Database'!J14279,'EDC Component Dictionary'!$B$5:$B$37,0)), "Energy Supply")</f>
        <v>Energy Supply</v>
      </c>
      <c r="L14279" s="12">
        <v>0.133656999999999</v>
      </c>
      <c r="M14279" s="12"/>
    </row>
    <row r="14280" spans="1:13" x14ac:dyDescent="0.3">
      <c r="A14280" s="18">
        <v>14278</v>
      </c>
      <c r="B14280" s="18">
        <f t="shared" si="446"/>
        <v>2022</v>
      </c>
      <c r="C14280" s="17">
        <v>44652</v>
      </c>
      <c r="D14280" s="18" t="s">
        <v>314</v>
      </c>
      <c r="E14280" s="18" t="s">
        <v>348</v>
      </c>
      <c r="F14280" s="18" t="str">
        <f t="shared" si="447"/>
        <v>Middleton-&lt; 500 kWh Volumetric Charge-44652</v>
      </c>
      <c r="G14280" s="11" t="s">
        <v>131</v>
      </c>
      <c r="H14280" s="11" t="s">
        <v>55</v>
      </c>
      <c r="I14280" s="11" t="s">
        <v>349</v>
      </c>
      <c r="J14280" s="11" t="s">
        <v>350</v>
      </c>
      <c r="K14280" s="11" t="str">
        <f>IFERROR(INDEX('EDC Component Dictionary'!$C$5:$C$37,MATCH('Rates Database'!J14280,'EDC Component Dictionary'!$B$5:$B$37,0)), "Energy Supply")</f>
        <v>Energy Supply</v>
      </c>
      <c r="L14280" s="12">
        <v>0.12433</v>
      </c>
      <c r="M14280" s="12"/>
    </row>
    <row r="14281" spans="1:13" x14ac:dyDescent="0.3">
      <c r="A14281" s="18">
        <v>14279</v>
      </c>
      <c r="B14281" s="18">
        <f t="shared" si="446"/>
        <v>2022</v>
      </c>
      <c r="C14281" s="17">
        <v>44652</v>
      </c>
      <c r="D14281" s="18" t="s">
        <v>314</v>
      </c>
      <c r="E14281" s="18" t="s">
        <v>351</v>
      </c>
      <c r="F14281" s="18" t="str">
        <f t="shared" si="447"/>
        <v>Groton-&lt; 500 kWh Volumetric Charge-44652</v>
      </c>
      <c r="G14281" s="11" t="s">
        <v>131</v>
      </c>
      <c r="H14281" s="11" t="s">
        <v>55</v>
      </c>
      <c r="I14281" s="11" t="s">
        <v>349</v>
      </c>
      <c r="J14281" s="11" t="s">
        <v>350</v>
      </c>
      <c r="K14281" s="11" t="str">
        <f>IFERROR(INDEX('EDC Component Dictionary'!$C$5:$C$37,MATCH('Rates Database'!J14281,'EDC Component Dictionary'!$B$5:$B$37,0)), "Energy Supply")</f>
        <v>Energy Supply</v>
      </c>
      <c r="L14281" s="12">
        <v>0.14799999999999999</v>
      </c>
      <c r="M14281" s="12"/>
    </row>
    <row r="14282" spans="1:13" x14ac:dyDescent="0.3">
      <c r="A14282" s="18">
        <v>14280</v>
      </c>
      <c r="B14282" s="18">
        <f t="shared" si="446"/>
        <v>2022</v>
      </c>
      <c r="C14282" s="17">
        <v>44652</v>
      </c>
      <c r="D14282" s="18" t="s">
        <v>314</v>
      </c>
      <c r="E14282" s="18" t="s">
        <v>352</v>
      </c>
      <c r="F14282" s="18" t="str">
        <f t="shared" si="447"/>
        <v>Belmont-&lt; 500 kWh Volumetric Charge-44652</v>
      </c>
      <c r="G14282" s="11" t="s">
        <v>131</v>
      </c>
      <c r="H14282" s="11" t="s">
        <v>55</v>
      </c>
      <c r="I14282" s="11" t="s">
        <v>349</v>
      </c>
      <c r="J14282" s="11" t="s">
        <v>350</v>
      </c>
      <c r="K14282" s="11" t="str">
        <f>IFERROR(INDEX('EDC Component Dictionary'!$C$5:$C$37,MATCH('Rates Database'!J14282,'EDC Component Dictionary'!$B$5:$B$37,0)), "Energy Supply")</f>
        <v>Energy Supply</v>
      </c>
      <c r="L14282" s="12">
        <v>0.19686999999999999</v>
      </c>
      <c r="M14282" s="12"/>
    </row>
    <row r="14283" spans="1:13" x14ac:dyDescent="0.3">
      <c r="A14283" s="18">
        <v>14281</v>
      </c>
      <c r="B14283" s="18">
        <f t="shared" si="446"/>
        <v>2022</v>
      </c>
      <c r="C14283" s="17">
        <v>44652</v>
      </c>
      <c r="D14283" s="18" t="s">
        <v>314</v>
      </c>
      <c r="E14283" s="18" t="s">
        <v>347</v>
      </c>
      <c r="F14283" s="18" t="str">
        <f t="shared" si="447"/>
        <v>Middleborough-&lt; 500 kWh Volumetric Charge-44652</v>
      </c>
      <c r="G14283" s="11" t="s">
        <v>131</v>
      </c>
      <c r="H14283" s="11" t="s">
        <v>55</v>
      </c>
      <c r="I14283" s="11" t="s">
        <v>349</v>
      </c>
      <c r="J14283" s="11" t="s">
        <v>350</v>
      </c>
      <c r="K14283" s="11" t="str">
        <f>IFERROR(INDEX('EDC Component Dictionary'!$C$5:$C$37,MATCH('Rates Database'!J14283,'EDC Component Dictionary'!$B$5:$B$37,0)), "Energy Supply")</f>
        <v>Energy Supply</v>
      </c>
      <c r="L14283" s="12">
        <v>0.13700000000000001</v>
      </c>
      <c r="M14283" s="12"/>
    </row>
    <row r="14284" spans="1:13" x14ac:dyDescent="0.3">
      <c r="A14284" s="18">
        <v>14282</v>
      </c>
      <c r="B14284" s="18">
        <f t="shared" si="446"/>
        <v>2022</v>
      </c>
      <c r="C14284" s="17">
        <v>44652</v>
      </c>
      <c r="D14284" s="18" t="s">
        <v>314</v>
      </c>
      <c r="E14284" s="18" t="s">
        <v>353</v>
      </c>
      <c r="F14284" s="18" t="str">
        <f t="shared" si="447"/>
        <v>Concord-&lt; 500 kWh Volumetric Charge-44652</v>
      </c>
      <c r="G14284" s="11" t="s">
        <v>131</v>
      </c>
      <c r="H14284" s="11" t="s">
        <v>55</v>
      </c>
      <c r="I14284" s="11" t="s">
        <v>349</v>
      </c>
      <c r="J14284" s="11" t="s">
        <v>350</v>
      </c>
      <c r="K14284" s="11" t="str">
        <f>IFERROR(INDEX('EDC Component Dictionary'!$C$5:$C$37,MATCH('Rates Database'!J14284,'EDC Component Dictionary'!$B$5:$B$37,0)), "Energy Supply")</f>
        <v>Energy Supply</v>
      </c>
      <c r="L14284" s="12">
        <v>0.17286465000000001</v>
      </c>
      <c r="M14284" s="12"/>
    </row>
    <row r="14285" spans="1:13" x14ac:dyDescent="0.3">
      <c r="A14285" s="18">
        <v>14283</v>
      </c>
      <c r="B14285" s="18">
        <f t="shared" si="446"/>
        <v>2022</v>
      </c>
      <c r="C14285" s="17">
        <v>44652</v>
      </c>
      <c r="D14285" s="18" t="s">
        <v>314</v>
      </c>
      <c r="E14285" s="18" t="s">
        <v>354</v>
      </c>
      <c r="F14285" s="18" t="str">
        <f t="shared" si="447"/>
        <v>Taunton-&lt; 500 kWh Volumetric Charge-44652</v>
      </c>
      <c r="G14285" s="11" t="s">
        <v>131</v>
      </c>
      <c r="H14285" s="11" t="s">
        <v>55</v>
      </c>
      <c r="I14285" s="11" t="s">
        <v>349</v>
      </c>
      <c r="J14285" s="11" t="s">
        <v>350</v>
      </c>
      <c r="K14285" s="11" t="str">
        <f>IFERROR(INDEX('EDC Component Dictionary'!$C$5:$C$37,MATCH('Rates Database'!J14285,'EDC Component Dictionary'!$B$5:$B$37,0)), "Energy Supply")</f>
        <v>Energy Supply</v>
      </c>
      <c r="L14285" s="12">
        <v>0.12361191000000001</v>
      </c>
      <c r="M14285" s="12"/>
    </row>
    <row r="14286" spans="1:13" x14ac:dyDescent="0.3">
      <c r="A14286" s="18">
        <v>14284</v>
      </c>
      <c r="B14286" s="18">
        <f t="shared" si="446"/>
        <v>2022</v>
      </c>
      <c r="C14286" s="17">
        <v>44652</v>
      </c>
      <c r="D14286" s="18" t="s">
        <v>314</v>
      </c>
      <c r="E14286" s="18" t="s">
        <v>355</v>
      </c>
      <c r="F14286" s="18" t="str">
        <f t="shared" si="447"/>
        <v>Wellesley-&lt; 500 kWh Volumetric Charge-44652</v>
      </c>
      <c r="G14286" s="11" t="s">
        <v>131</v>
      </c>
      <c r="H14286" s="11" t="s">
        <v>55</v>
      </c>
      <c r="I14286" s="11" t="s">
        <v>349</v>
      </c>
      <c r="J14286" s="11" t="s">
        <v>350</v>
      </c>
      <c r="K14286" s="11" t="str">
        <f>IFERROR(INDEX('EDC Component Dictionary'!$C$5:$C$37,MATCH('Rates Database'!J14286,'EDC Component Dictionary'!$B$5:$B$37,0)), "Energy Supply")</f>
        <v>Energy Supply</v>
      </c>
      <c r="L14286" s="12">
        <v>0.133656999999999</v>
      </c>
      <c r="M14286" s="12"/>
    </row>
    <row r="14287" spans="1:13" x14ac:dyDescent="0.3">
      <c r="A14287" s="18">
        <v>14285</v>
      </c>
      <c r="B14287" s="18">
        <f t="shared" si="446"/>
        <v>2020</v>
      </c>
      <c r="C14287" s="17">
        <v>43862</v>
      </c>
      <c r="D14287" s="18" t="s">
        <v>314</v>
      </c>
      <c r="E14287" s="18" t="s">
        <v>348</v>
      </c>
      <c r="F14287" s="18" t="str">
        <f t="shared" si="447"/>
        <v>Middleton-&lt; 500 kWh Volumetric Charge-43862</v>
      </c>
      <c r="G14287" s="11" t="s">
        <v>131</v>
      </c>
      <c r="H14287" s="11" t="s">
        <v>55</v>
      </c>
      <c r="I14287" s="11" t="s">
        <v>349</v>
      </c>
      <c r="J14287" s="11" t="s">
        <v>350</v>
      </c>
      <c r="K14287" s="11" t="str">
        <f>IFERROR(INDEX('EDC Component Dictionary'!$C$5:$C$37,MATCH('Rates Database'!J14287,'EDC Component Dictionary'!$B$5:$B$37,0)), "Energy Supply")</f>
        <v>Energy Supply</v>
      </c>
      <c r="L14287" s="12">
        <v>0.12433</v>
      </c>
      <c r="M14287" s="12"/>
    </row>
    <row r="14288" spans="1:13" x14ac:dyDescent="0.3">
      <c r="A14288" s="18">
        <v>14286</v>
      </c>
      <c r="B14288" s="18">
        <f t="shared" si="446"/>
        <v>2020</v>
      </c>
      <c r="C14288" s="17">
        <v>43862</v>
      </c>
      <c r="D14288" s="18" t="s">
        <v>314</v>
      </c>
      <c r="E14288" s="18" t="s">
        <v>351</v>
      </c>
      <c r="F14288" s="18" t="str">
        <f t="shared" si="447"/>
        <v>Groton-&lt; 500 kWh Volumetric Charge-43862</v>
      </c>
      <c r="G14288" s="11" t="s">
        <v>131</v>
      </c>
      <c r="H14288" s="11" t="s">
        <v>55</v>
      </c>
      <c r="I14288" s="11" t="s">
        <v>349</v>
      </c>
      <c r="J14288" s="11" t="s">
        <v>350</v>
      </c>
      <c r="K14288" s="11" t="str">
        <f>IFERROR(INDEX('EDC Component Dictionary'!$C$5:$C$37,MATCH('Rates Database'!J14288,'EDC Component Dictionary'!$B$5:$B$37,0)), "Energy Supply")</f>
        <v>Energy Supply</v>
      </c>
      <c r="L14288" s="12">
        <v>0.128999999999999</v>
      </c>
      <c r="M14288" s="12"/>
    </row>
    <row r="14289" spans="1:13" x14ac:dyDescent="0.3">
      <c r="A14289" s="18">
        <v>14287</v>
      </c>
      <c r="B14289" s="18">
        <f t="shared" si="446"/>
        <v>2020</v>
      </c>
      <c r="C14289" s="17">
        <v>43862</v>
      </c>
      <c r="D14289" s="18" t="s">
        <v>314</v>
      </c>
      <c r="E14289" s="18" t="s">
        <v>352</v>
      </c>
      <c r="F14289" s="18" t="str">
        <f t="shared" si="447"/>
        <v>Belmont-&lt; 500 kWh Volumetric Charge-43862</v>
      </c>
      <c r="G14289" s="11" t="s">
        <v>131</v>
      </c>
      <c r="H14289" s="11" t="s">
        <v>55</v>
      </c>
      <c r="I14289" s="11" t="s">
        <v>349</v>
      </c>
      <c r="J14289" s="11" t="s">
        <v>350</v>
      </c>
      <c r="K14289" s="11" t="str">
        <f>IFERROR(INDEX('EDC Component Dictionary'!$C$5:$C$37,MATCH('Rates Database'!J14289,'EDC Component Dictionary'!$B$5:$B$37,0)), "Energy Supply")</f>
        <v>Energy Supply</v>
      </c>
      <c r="L14289" s="12">
        <v>0.19017000000000001</v>
      </c>
      <c r="M14289" s="12"/>
    </row>
    <row r="14290" spans="1:13" x14ac:dyDescent="0.3">
      <c r="A14290" s="18">
        <v>14288</v>
      </c>
      <c r="B14290" s="18">
        <f t="shared" si="446"/>
        <v>2020</v>
      </c>
      <c r="C14290" s="17">
        <v>43862</v>
      </c>
      <c r="D14290" s="18" t="s">
        <v>314</v>
      </c>
      <c r="E14290" s="18" t="s">
        <v>353</v>
      </c>
      <c r="F14290" s="18" t="str">
        <f t="shared" si="447"/>
        <v>Concord-&lt; 500 kWh Volumetric Charge-43862</v>
      </c>
      <c r="G14290" s="11" t="s">
        <v>131</v>
      </c>
      <c r="H14290" s="11" t="s">
        <v>55</v>
      </c>
      <c r="I14290" s="11" t="s">
        <v>349</v>
      </c>
      <c r="J14290" s="11" t="s">
        <v>350</v>
      </c>
      <c r="K14290" s="11" t="str">
        <f>IFERROR(INDEX('EDC Component Dictionary'!$C$5:$C$37,MATCH('Rates Database'!J14290,'EDC Component Dictionary'!$B$5:$B$37,0)), "Energy Supply")</f>
        <v>Energy Supply</v>
      </c>
      <c r="L14290" s="12">
        <v>0.14261294199999899</v>
      </c>
      <c r="M14290" s="12"/>
    </row>
    <row r="14291" spans="1:13" x14ac:dyDescent="0.3">
      <c r="A14291" s="18">
        <v>14289</v>
      </c>
      <c r="B14291" s="18">
        <f t="shared" si="446"/>
        <v>2020</v>
      </c>
      <c r="C14291" s="17">
        <v>43862</v>
      </c>
      <c r="D14291" s="18" t="s">
        <v>314</v>
      </c>
      <c r="E14291" s="18" t="s">
        <v>354</v>
      </c>
      <c r="F14291" s="18" t="str">
        <f t="shared" si="447"/>
        <v>Taunton-&lt; 500 kWh Volumetric Charge-43862</v>
      </c>
      <c r="G14291" s="11" t="s">
        <v>131</v>
      </c>
      <c r="H14291" s="11" t="s">
        <v>55</v>
      </c>
      <c r="I14291" s="11" t="s">
        <v>349</v>
      </c>
      <c r="J14291" s="11" t="s">
        <v>350</v>
      </c>
      <c r="K14291" s="11" t="str">
        <f>IFERROR(INDEX('EDC Component Dictionary'!$C$5:$C$37,MATCH('Rates Database'!J14291,'EDC Component Dictionary'!$B$5:$B$37,0)), "Energy Supply")</f>
        <v>Energy Supply</v>
      </c>
      <c r="L14291" s="12">
        <v>0.12599099499999999</v>
      </c>
      <c r="M14291" s="12"/>
    </row>
    <row r="14292" spans="1:13" x14ac:dyDescent="0.3">
      <c r="A14292" s="18">
        <v>14290</v>
      </c>
      <c r="B14292" s="18">
        <f t="shared" si="446"/>
        <v>2020</v>
      </c>
      <c r="C14292" s="17">
        <v>43862</v>
      </c>
      <c r="D14292" s="18" t="s">
        <v>314</v>
      </c>
      <c r="E14292" s="18" t="s">
        <v>355</v>
      </c>
      <c r="F14292" s="18" t="str">
        <f t="shared" si="447"/>
        <v>Wellesley-&lt; 500 kWh Volumetric Charge-43862</v>
      </c>
      <c r="G14292" s="11" t="s">
        <v>131</v>
      </c>
      <c r="H14292" s="11" t="s">
        <v>55</v>
      </c>
      <c r="I14292" s="11" t="s">
        <v>349</v>
      </c>
      <c r="J14292" s="11" t="s">
        <v>350</v>
      </c>
      <c r="K14292" s="11" t="str">
        <f>IFERROR(INDEX('EDC Component Dictionary'!$C$5:$C$37,MATCH('Rates Database'!J14292,'EDC Component Dictionary'!$B$5:$B$37,0)), "Energy Supply")</f>
        <v>Energy Supply</v>
      </c>
      <c r="L14292" s="12">
        <v>0.133656999999999</v>
      </c>
      <c r="M14292" s="12"/>
    </row>
    <row r="14293" spans="1:13" x14ac:dyDescent="0.3">
      <c r="A14293" s="18">
        <v>14291</v>
      </c>
      <c r="B14293" s="18">
        <f t="shared" si="446"/>
        <v>2023</v>
      </c>
      <c r="C14293" s="17">
        <v>45108</v>
      </c>
      <c r="D14293" s="18" t="s">
        <v>314</v>
      </c>
      <c r="E14293" s="18" t="s">
        <v>348</v>
      </c>
      <c r="F14293" s="18" t="str">
        <f t="shared" si="447"/>
        <v>Middleton-&lt; 500 kWh Volumetric Charge-45108</v>
      </c>
      <c r="G14293" s="11" t="s">
        <v>131</v>
      </c>
      <c r="H14293" s="11" t="s">
        <v>55</v>
      </c>
      <c r="I14293" s="11" t="s">
        <v>349</v>
      </c>
      <c r="J14293" s="11" t="s">
        <v>350</v>
      </c>
      <c r="K14293" s="11" t="str">
        <f>IFERROR(INDEX('EDC Component Dictionary'!$C$5:$C$37,MATCH('Rates Database'!J14293,'EDC Component Dictionary'!$B$5:$B$37,0)), "Energy Supply")</f>
        <v>Energy Supply</v>
      </c>
      <c r="L14293" s="12">
        <v>0.14510000000000001</v>
      </c>
      <c r="M14293" s="12"/>
    </row>
    <row r="14294" spans="1:13" x14ac:dyDescent="0.3">
      <c r="A14294" s="18">
        <v>14292</v>
      </c>
      <c r="B14294" s="18">
        <f t="shared" ref="B14294:B14357" si="448">YEAR(C14294)</f>
        <v>2023</v>
      </c>
      <c r="C14294" s="17">
        <v>45108</v>
      </c>
      <c r="D14294" s="18" t="s">
        <v>314</v>
      </c>
      <c r="E14294" s="18" t="s">
        <v>351</v>
      </c>
      <c r="F14294" s="18" t="str">
        <f t="shared" si="447"/>
        <v>Groton-&lt; 500 kWh Volumetric Charge-45108</v>
      </c>
      <c r="G14294" s="11" t="s">
        <v>131</v>
      </c>
      <c r="H14294" s="11" t="s">
        <v>55</v>
      </c>
      <c r="I14294" s="11" t="s">
        <v>349</v>
      </c>
      <c r="J14294" s="11" t="s">
        <v>350</v>
      </c>
      <c r="K14294" s="11" t="str">
        <f>IFERROR(INDEX('EDC Component Dictionary'!$C$5:$C$37,MATCH('Rates Database'!J14294,'EDC Component Dictionary'!$B$5:$B$37,0)), "Energy Supply")</f>
        <v>Energy Supply</v>
      </c>
      <c r="L14294" s="12">
        <v>0.14799999999999999</v>
      </c>
      <c r="M14294" s="12"/>
    </row>
    <row r="14295" spans="1:13" x14ac:dyDescent="0.3">
      <c r="A14295" s="18">
        <v>14293</v>
      </c>
      <c r="B14295" s="18">
        <f t="shared" si="448"/>
        <v>2023</v>
      </c>
      <c r="C14295" s="17">
        <v>45108</v>
      </c>
      <c r="D14295" s="18" t="s">
        <v>314</v>
      </c>
      <c r="E14295" s="18" t="s">
        <v>352</v>
      </c>
      <c r="F14295" s="18" t="str">
        <f t="shared" si="447"/>
        <v>Belmont-&lt; 500 kWh Volumetric Charge-45108</v>
      </c>
      <c r="G14295" s="11" t="s">
        <v>131</v>
      </c>
      <c r="H14295" s="11" t="s">
        <v>55</v>
      </c>
      <c r="I14295" s="11" t="s">
        <v>349</v>
      </c>
      <c r="J14295" s="11" t="s">
        <v>350</v>
      </c>
      <c r="K14295" s="11" t="str">
        <f>IFERROR(INDEX('EDC Component Dictionary'!$C$5:$C$37,MATCH('Rates Database'!J14295,'EDC Component Dictionary'!$B$5:$B$37,0)), "Energy Supply")</f>
        <v>Energy Supply</v>
      </c>
      <c r="L14295" s="12">
        <v>0.22689999999999999</v>
      </c>
      <c r="M14295" s="12"/>
    </row>
    <row r="14296" spans="1:13" x14ac:dyDescent="0.3">
      <c r="A14296" s="18">
        <v>14294</v>
      </c>
      <c r="B14296" s="18">
        <f t="shared" si="448"/>
        <v>2023</v>
      </c>
      <c r="C14296" s="17">
        <v>45108</v>
      </c>
      <c r="D14296" s="18" t="s">
        <v>314</v>
      </c>
      <c r="E14296" s="18" t="s">
        <v>347</v>
      </c>
      <c r="F14296" s="18" t="str">
        <f t="shared" si="447"/>
        <v>Middleborough-&lt; 500 kWh Volumetric Charge-45108</v>
      </c>
      <c r="G14296" s="11" t="s">
        <v>131</v>
      </c>
      <c r="H14296" s="11" t="s">
        <v>55</v>
      </c>
      <c r="I14296" s="11" t="s">
        <v>349</v>
      </c>
      <c r="J14296" s="11" t="s">
        <v>350</v>
      </c>
      <c r="K14296" s="11" t="str">
        <f>IFERROR(INDEX('EDC Component Dictionary'!$C$5:$C$37,MATCH('Rates Database'!J14296,'EDC Component Dictionary'!$B$5:$B$37,0)), "Energy Supply")</f>
        <v>Energy Supply</v>
      </c>
      <c r="L14296" s="12">
        <v>0.13700000000000001</v>
      </c>
      <c r="M14296" s="12"/>
    </row>
    <row r="14297" spans="1:13" x14ac:dyDescent="0.3">
      <c r="A14297" s="18">
        <v>14295</v>
      </c>
      <c r="B14297" s="18">
        <f t="shared" si="448"/>
        <v>2023</v>
      </c>
      <c r="C14297" s="17">
        <v>45108</v>
      </c>
      <c r="D14297" s="18" t="s">
        <v>314</v>
      </c>
      <c r="E14297" s="18" t="s">
        <v>353</v>
      </c>
      <c r="F14297" s="18" t="str">
        <f t="shared" si="447"/>
        <v>Concord-&lt; 500 kWh Volumetric Charge-45108</v>
      </c>
      <c r="G14297" s="11" t="s">
        <v>131</v>
      </c>
      <c r="H14297" s="11" t="s">
        <v>55</v>
      </c>
      <c r="I14297" s="11" t="s">
        <v>349</v>
      </c>
      <c r="J14297" s="11" t="s">
        <v>350</v>
      </c>
      <c r="K14297" s="11" t="str">
        <f>IFERROR(INDEX('EDC Component Dictionary'!$C$5:$C$37,MATCH('Rates Database'!J14297,'EDC Component Dictionary'!$B$5:$B$37,0)), "Energy Supply")</f>
        <v>Energy Supply</v>
      </c>
      <c r="L14297" s="12">
        <v>0.19406799999999999</v>
      </c>
      <c r="M14297" s="12"/>
    </row>
    <row r="14298" spans="1:13" x14ac:dyDescent="0.3">
      <c r="A14298" s="18">
        <v>14296</v>
      </c>
      <c r="B14298" s="18">
        <f t="shared" si="448"/>
        <v>2023</v>
      </c>
      <c r="C14298" s="17">
        <v>45108</v>
      </c>
      <c r="D14298" s="18" t="s">
        <v>314</v>
      </c>
      <c r="E14298" s="18" t="s">
        <v>354</v>
      </c>
      <c r="F14298" s="18" t="str">
        <f t="shared" si="447"/>
        <v>Taunton-&lt; 500 kWh Volumetric Charge-45108</v>
      </c>
      <c r="G14298" s="11" t="s">
        <v>131</v>
      </c>
      <c r="H14298" s="11" t="s">
        <v>55</v>
      </c>
      <c r="I14298" s="11" t="s">
        <v>349</v>
      </c>
      <c r="J14298" s="11" t="s">
        <v>350</v>
      </c>
      <c r="K14298" s="11" t="str">
        <f>IFERROR(INDEX('EDC Component Dictionary'!$C$5:$C$37,MATCH('Rates Database'!J14298,'EDC Component Dictionary'!$B$5:$B$37,0)), "Energy Supply")</f>
        <v>Energy Supply</v>
      </c>
      <c r="L14298" s="12">
        <v>0.18113649999999901</v>
      </c>
      <c r="M14298" s="12"/>
    </row>
    <row r="14299" spans="1:13" x14ac:dyDescent="0.3">
      <c r="A14299" s="18">
        <v>14297</v>
      </c>
      <c r="B14299" s="18">
        <f t="shared" si="448"/>
        <v>2023</v>
      </c>
      <c r="C14299" s="17">
        <v>45108</v>
      </c>
      <c r="D14299" s="18" t="s">
        <v>314</v>
      </c>
      <c r="E14299" s="18" t="s">
        <v>355</v>
      </c>
      <c r="F14299" s="18" t="str">
        <f t="shared" si="447"/>
        <v>Wellesley-&lt; 500 kWh Volumetric Charge-45108</v>
      </c>
      <c r="G14299" s="11" t="s">
        <v>131</v>
      </c>
      <c r="H14299" s="11" t="s">
        <v>55</v>
      </c>
      <c r="I14299" s="11" t="s">
        <v>349</v>
      </c>
      <c r="J14299" s="11" t="s">
        <v>350</v>
      </c>
      <c r="K14299" s="11" t="str">
        <f>IFERROR(INDEX('EDC Component Dictionary'!$C$5:$C$37,MATCH('Rates Database'!J14299,'EDC Component Dictionary'!$B$5:$B$37,0)), "Energy Supply")</f>
        <v>Energy Supply</v>
      </c>
      <c r="L14299" s="12">
        <v>0.13742950000000001</v>
      </c>
      <c r="M14299" s="12"/>
    </row>
    <row r="14300" spans="1:13" x14ac:dyDescent="0.3">
      <c r="A14300" s="18">
        <v>14298</v>
      </c>
      <c r="B14300" s="18">
        <f t="shared" si="448"/>
        <v>2021</v>
      </c>
      <c r="C14300" s="17">
        <v>44256</v>
      </c>
      <c r="D14300" s="18" t="s">
        <v>314</v>
      </c>
      <c r="E14300" s="18" t="s">
        <v>348</v>
      </c>
      <c r="F14300" s="18" t="str">
        <f t="shared" si="447"/>
        <v>Middleton-&lt; 500 kWh Volumetric Charge-44256</v>
      </c>
      <c r="G14300" s="11" t="s">
        <v>131</v>
      </c>
      <c r="H14300" s="11" t="s">
        <v>55</v>
      </c>
      <c r="I14300" s="11" t="s">
        <v>349</v>
      </c>
      <c r="J14300" s="11" t="s">
        <v>350</v>
      </c>
      <c r="K14300" s="11" t="str">
        <f>IFERROR(INDEX('EDC Component Dictionary'!$C$5:$C$37,MATCH('Rates Database'!J14300,'EDC Component Dictionary'!$B$5:$B$37,0)), "Energy Supply")</f>
        <v>Energy Supply</v>
      </c>
      <c r="L14300" s="12">
        <v>0.12433</v>
      </c>
      <c r="M14300" s="12"/>
    </row>
    <row r="14301" spans="1:13" x14ac:dyDescent="0.3">
      <c r="A14301" s="18">
        <v>14299</v>
      </c>
      <c r="B14301" s="18">
        <f t="shared" si="448"/>
        <v>2021</v>
      </c>
      <c r="C14301" s="17">
        <v>44256</v>
      </c>
      <c r="D14301" s="18" t="s">
        <v>314</v>
      </c>
      <c r="E14301" s="18" t="s">
        <v>351</v>
      </c>
      <c r="F14301" s="18" t="str">
        <f t="shared" si="447"/>
        <v>Groton-&lt; 500 kWh Volumetric Charge-44256</v>
      </c>
      <c r="G14301" s="11" t="s">
        <v>131</v>
      </c>
      <c r="H14301" s="11" t="s">
        <v>55</v>
      </c>
      <c r="I14301" s="11" t="s">
        <v>349</v>
      </c>
      <c r="J14301" s="11" t="s">
        <v>350</v>
      </c>
      <c r="K14301" s="11" t="str">
        <f>IFERROR(INDEX('EDC Component Dictionary'!$C$5:$C$37,MATCH('Rates Database'!J14301,'EDC Component Dictionary'!$B$5:$B$37,0)), "Energy Supply")</f>
        <v>Energy Supply</v>
      </c>
      <c r="L14301" s="12">
        <v>0.13048000000000001</v>
      </c>
      <c r="M14301" s="12"/>
    </row>
    <row r="14302" spans="1:13" x14ac:dyDescent="0.3">
      <c r="A14302" s="18">
        <v>14300</v>
      </c>
      <c r="B14302" s="18">
        <f t="shared" si="448"/>
        <v>2021</v>
      </c>
      <c r="C14302" s="17">
        <v>44256</v>
      </c>
      <c r="D14302" s="18" t="s">
        <v>314</v>
      </c>
      <c r="E14302" s="18" t="s">
        <v>352</v>
      </c>
      <c r="F14302" s="18" t="str">
        <f t="shared" si="447"/>
        <v>Belmont-&lt; 500 kWh Volumetric Charge-44256</v>
      </c>
      <c r="G14302" s="11" t="s">
        <v>131</v>
      </c>
      <c r="H14302" s="11" t="s">
        <v>55</v>
      </c>
      <c r="I14302" s="11" t="s">
        <v>349</v>
      </c>
      <c r="J14302" s="11" t="s">
        <v>350</v>
      </c>
      <c r="K14302" s="11" t="str">
        <f>IFERROR(INDEX('EDC Component Dictionary'!$C$5:$C$37,MATCH('Rates Database'!J14302,'EDC Component Dictionary'!$B$5:$B$37,0)), "Energy Supply")</f>
        <v>Energy Supply</v>
      </c>
      <c r="L14302" s="12">
        <v>0.19017000000000001</v>
      </c>
      <c r="M14302" s="12"/>
    </row>
    <row r="14303" spans="1:13" x14ac:dyDescent="0.3">
      <c r="A14303" s="18">
        <v>14301</v>
      </c>
      <c r="B14303" s="18">
        <f t="shared" si="448"/>
        <v>2021</v>
      </c>
      <c r="C14303" s="17">
        <v>44256</v>
      </c>
      <c r="D14303" s="18" t="s">
        <v>314</v>
      </c>
      <c r="E14303" s="18" t="s">
        <v>347</v>
      </c>
      <c r="F14303" s="18" t="str">
        <f t="shared" si="447"/>
        <v>Middleborough-&lt; 500 kWh Volumetric Charge-44256</v>
      </c>
      <c r="G14303" s="11" t="s">
        <v>131</v>
      </c>
      <c r="H14303" s="11" t="s">
        <v>55</v>
      </c>
      <c r="I14303" s="11" t="s">
        <v>349</v>
      </c>
      <c r="J14303" s="11" t="s">
        <v>350</v>
      </c>
      <c r="K14303" s="11" t="str">
        <f>IFERROR(INDEX('EDC Component Dictionary'!$C$5:$C$37,MATCH('Rates Database'!J14303,'EDC Component Dictionary'!$B$5:$B$37,0)), "Energy Supply")</f>
        <v>Energy Supply</v>
      </c>
      <c r="L14303" s="12">
        <v>0.13700000000000001</v>
      </c>
      <c r="M14303" s="12"/>
    </row>
    <row r="14304" spans="1:13" x14ac:dyDescent="0.3">
      <c r="A14304" s="18">
        <v>14302</v>
      </c>
      <c r="B14304" s="18">
        <f t="shared" si="448"/>
        <v>2021</v>
      </c>
      <c r="C14304" s="17">
        <v>44256</v>
      </c>
      <c r="D14304" s="18" t="s">
        <v>314</v>
      </c>
      <c r="E14304" s="18" t="s">
        <v>353</v>
      </c>
      <c r="F14304" s="18" t="str">
        <f t="shared" si="447"/>
        <v>Concord-&lt; 500 kWh Volumetric Charge-44256</v>
      </c>
      <c r="G14304" s="11" t="s">
        <v>131</v>
      </c>
      <c r="H14304" s="11" t="s">
        <v>55</v>
      </c>
      <c r="I14304" s="11" t="s">
        <v>349</v>
      </c>
      <c r="J14304" s="11" t="s">
        <v>350</v>
      </c>
      <c r="K14304" s="11" t="str">
        <f>IFERROR(INDEX('EDC Component Dictionary'!$C$5:$C$37,MATCH('Rates Database'!J14304,'EDC Component Dictionary'!$B$5:$B$37,0)), "Energy Supply")</f>
        <v>Energy Supply</v>
      </c>
      <c r="L14304" s="12">
        <v>0.16149664999999999</v>
      </c>
      <c r="M14304" s="12"/>
    </row>
    <row r="14305" spans="1:13" x14ac:dyDescent="0.3">
      <c r="A14305" s="18">
        <v>14303</v>
      </c>
      <c r="B14305" s="18">
        <f t="shared" si="448"/>
        <v>2021</v>
      </c>
      <c r="C14305" s="17">
        <v>44256</v>
      </c>
      <c r="D14305" s="18" t="s">
        <v>314</v>
      </c>
      <c r="E14305" s="18" t="s">
        <v>354</v>
      </c>
      <c r="F14305" s="18" t="str">
        <f t="shared" si="447"/>
        <v>Taunton-&lt; 500 kWh Volumetric Charge-44256</v>
      </c>
      <c r="G14305" s="11" t="s">
        <v>131</v>
      </c>
      <c r="H14305" s="11" t="s">
        <v>55</v>
      </c>
      <c r="I14305" s="11" t="s">
        <v>349</v>
      </c>
      <c r="J14305" s="11" t="s">
        <v>350</v>
      </c>
      <c r="K14305" s="11" t="str">
        <f>IFERROR(INDEX('EDC Component Dictionary'!$C$5:$C$37,MATCH('Rates Database'!J14305,'EDC Component Dictionary'!$B$5:$B$37,0)), "Energy Supply")</f>
        <v>Energy Supply</v>
      </c>
      <c r="L14305" s="12">
        <v>0.12773851999999999</v>
      </c>
      <c r="M14305" s="12"/>
    </row>
    <row r="14306" spans="1:13" x14ac:dyDescent="0.3">
      <c r="A14306" s="18">
        <v>14304</v>
      </c>
      <c r="B14306" s="18">
        <f t="shared" si="448"/>
        <v>2021</v>
      </c>
      <c r="C14306" s="17">
        <v>44256</v>
      </c>
      <c r="D14306" s="18" t="s">
        <v>314</v>
      </c>
      <c r="E14306" s="18" t="s">
        <v>355</v>
      </c>
      <c r="F14306" s="18" t="str">
        <f t="shared" si="447"/>
        <v>Wellesley-&lt; 500 kWh Volumetric Charge-44256</v>
      </c>
      <c r="G14306" s="11" t="s">
        <v>131</v>
      </c>
      <c r="H14306" s="11" t="s">
        <v>55</v>
      </c>
      <c r="I14306" s="11" t="s">
        <v>349</v>
      </c>
      <c r="J14306" s="11" t="s">
        <v>350</v>
      </c>
      <c r="K14306" s="11" t="str">
        <f>IFERROR(INDEX('EDC Component Dictionary'!$C$5:$C$37,MATCH('Rates Database'!J14306,'EDC Component Dictionary'!$B$5:$B$37,0)), "Energy Supply")</f>
        <v>Energy Supply</v>
      </c>
      <c r="L14306" s="12">
        <v>0.133656999999999</v>
      </c>
      <c r="M14306" s="12"/>
    </row>
    <row r="14307" spans="1:13" x14ac:dyDescent="0.3">
      <c r="A14307" s="18">
        <v>14305</v>
      </c>
      <c r="B14307" s="18">
        <f t="shared" si="448"/>
        <v>2019</v>
      </c>
      <c r="C14307" s="17">
        <v>43678</v>
      </c>
      <c r="D14307" s="18" t="s">
        <v>314</v>
      </c>
      <c r="E14307" s="18" t="s">
        <v>348</v>
      </c>
      <c r="F14307" s="18" t="str">
        <f t="shared" si="447"/>
        <v>Middleton-&lt; 500 kWh Volumetric Charge-43678</v>
      </c>
      <c r="G14307" s="11" t="s">
        <v>131</v>
      </c>
      <c r="H14307" s="11" t="s">
        <v>55</v>
      </c>
      <c r="I14307" s="11" t="s">
        <v>349</v>
      </c>
      <c r="J14307" s="11" t="s">
        <v>350</v>
      </c>
      <c r="K14307" s="11" t="str">
        <f>IFERROR(INDEX('EDC Component Dictionary'!$C$5:$C$37,MATCH('Rates Database'!J14307,'EDC Component Dictionary'!$B$5:$B$37,0)), "Energy Supply")</f>
        <v>Energy Supply</v>
      </c>
      <c r="L14307" s="12">
        <v>0.12433</v>
      </c>
      <c r="M14307" s="12"/>
    </row>
    <row r="14308" spans="1:13" x14ac:dyDescent="0.3">
      <c r="A14308" s="18">
        <v>14306</v>
      </c>
      <c r="B14308" s="18">
        <f t="shared" si="448"/>
        <v>2019</v>
      </c>
      <c r="C14308" s="17">
        <v>43678</v>
      </c>
      <c r="D14308" s="18" t="s">
        <v>314</v>
      </c>
      <c r="E14308" s="18" t="s">
        <v>351</v>
      </c>
      <c r="F14308" s="18" t="str">
        <f t="shared" si="447"/>
        <v>Groton-&lt; 500 kWh Volumetric Charge-43678</v>
      </c>
      <c r="G14308" s="11" t="s">
        <v>131</v>
      </c>
      <c r="H14308" s="11" t="s">
        <v>55</v>
      </c>
      <c r="I14308" s="11" t="s">
        <v>349</v>
      </c>
      <c r="J14308" s="11" t="s">
        <v>350</v>
      </c>
      <c r="K14308" s="11" t="str">
        <f>IFERROR(INDEX('EDC Component Dictionary'!$C$5:$C$37,MATCH('Rates Database'!J14308,'EDC Component Dictionary'!$B$5:$B$37,0)), "Energy Supply")</f>
        <v>Energy Supply</v>
      </c>
      <c r="L14308" s="12">
        <v>0.118999999999999</v>
      </c>
      <c r="M14308" s="12"/>
    </row>
    <row r="14309" spans="1:13" x14ac:dyDescent="0.3">
      <c r="A14309" s="18">
        <v>14307</v>
      </c>
      <c r="B14309" s="18">
        <f t="shared" si="448"/>
        <v>2019</v>
      </c>
      <c r="C14309" s="17">
        <v>43678</v>
      </c>
      <c r="D14309" s="18" t="s">
        <v>314</v>
      </c>
      <c r="E14309" s="18" t="s">
        <v>352</v>
      </c>
      <c r="F14309" s="18" t="str">
        <f t="shared" si="447"/>
        <v>Belmont-&lt; 500 kWh Volumetric Charge-43678</v>
      </c>
      <c r="G14309" s="11" t="s">
        <v>131</v>
      </c>
      <c r="H14309" s="11" t="s">
        <v>55</v>
      </c>
      <c r="I14309" s="11" t="s">
        <v>349</v>
      </c>
      <c r="J14309" s="11" t="s">
        <v>350</v>
      </c>
      <c r="K14309" s="11" t="str">
        <f>IFERROR(INDEX('EDC Component Dictionary'!$C$5:$C$37,MATCH('Rates Database'!J14309,'EDC Component Dictionary'!$B$5:$B$37,0)), "Energy Supply")</f>
        <v>Energy Supply</v>
      </c>
      <c r="L14309" s="12">
        <v>0.19017000000000001</v>
      </c>
      <c r="M14309" s="12"/>
    </row>
    <row r="14310" spans="1:13" x14ac:dyDescent="0.3">
      <c r="A14310" s="18">
        <v>14308</v>
      </c>
      <c r="B14310" s="18">
        <f t="shared" si="448"/>
        <v>2019</v>
      </c>
      <c r="C14310" s="17">
        <v>43678</v>
      </c>
      <c r="D14310" s="18" t="s">
        <v>314</v>
      </c>
      <c r="E14310" s="18" t="s">
        <v>353</v>
      </c>
      <c r="F14310" s="18" t="str">
        <f t="shared" si="447"/>
        <v>Concord-&lt; 500 kWh Volumetric Charge-43678</v>
      </c>
      <c r="G14310" s="11" t="s">
        <v>131</v>
      </c>
      <c r="H14310" s="11" t="s">
        <v>55</v>
      </c>
      <c r="I14310" s="11" t="s">
        <v>349</v>
      </c>
      <c r="J14310" s="11" t="s">
        <v>350</v>
      </c>
      <c r="K14310" s="11" t="str">
        <f>IFERROR(INDEX('EDC Component Dictionary'!$C$5:$C$37,MATCH('Rates Database'!J14310,'EDC Component Dictionary'!$B$5:$B$37,0)), "Energy Supply")</f>
        <v>Energy Supply</v>
      </c>
      <c r="L14310" s="12">
        <v>0.14261294199999899</v>
      </c>
      <c r="M14310" s="12"/>
    </row>
    <row r="14311" spans="1:13" x14ac:dyDescent="0.3">
      <c r="A14311" s="18">
        <v>14309</v>
      </c>
      <c r="B14311" s="18">
        <f t="shared" si="448"/>
        <v>2019</v>
      </c>
      <c r="C14311" s="17">
        <v>43678</v>
      </c>
      <c r="D14311" s="18" t="s">
        <v>314</v>
      </c>
      <c r="E14311" s="18" t="s">
        <v>354</v>
      </c>
      <c r="F14311" s="18" t="str">
        <f t="shared" si="447"/>
        <v>Taunton-&lt; 500 kWh Volumetric Charge-43678</v>
      </c>
      <c r="G14311" s="11" t="s">
        <v>131</v>
      </c>
      <c r="H14311" s="11" t="s">
        <v>55</v>
      </c>
      <c r="I14311" s="11" t="s">
        <v>349</v>
      </c>
      <c r="J14311" s="11" t="s">
        <v>350</v>
      </c>
      <c r="K14311" s="11" t="str">
        <f>IFERROR(INDEX('EDC Component Dictionary'!$C$5:$C$37,MATCH('Rates Database'!J14311,'EDC Component Dictionary'!$B$5:$B$37,0)), "Energy Supply")</f>
        <v>Energy Supply</v>
      </c>
      <c r="L14311" s="12">
        <v>0.13001699999999999</v>
      </c>
      <c r="M14311" s="12"/>
    </row>
    <row r="14312" spans="1:13" x14ac:dyDescent="0.3">
      <c r="A14312" s="18">
        <v>14310</v>
      </c>
      <c r="B14312" s="18">
        <f t="shared" si="448"/>
        <v>2019</v>
      </c>
      <c r="C14312" s="17">
        <v>43678</v>
      </c>
      <c r="D14312" s="18" t="s">
        <v>314</v>
      </c>
      <c r="E14312" s="18" t="s">
        <v>355</v>
      </c>
      <c r="F14312" s="18" t="str">
        <f t="shared" si="447"/>
        <v>Wellesley-&lt; 500 kWh Volumetric Charge-43678</v>
      </c>
      <c r="G14312" s="11" t="s">
        <v>131</v>
      </c>
      <c r="H14312" s="11" t="s">
        <v>55</v>
      </c>
      <c r="I14312" s="11" t="s">
        <v>349</v>
      </c>
      <c r="J14312" s="11" t="s">
        <v>350</v>
      </c>
      <c r="K14312" s="11" t="str">
        <f>IFERROR(INDEX('EDC Component Dictionary'!$C$5:$C$37,MATCH('Rates Database'!J14312,'EDC Component Dictionary'!$B$5:$B$37,0)), "Energy Supply")</f>
        <v>Energy Supply</v>
      </c>
      <c r="L14312" s="12">
        <v>0.133656999999999</v>
      </c>
      <c r="M14312" s="12"/>
    </row>
    <row r="14313" spans="1:13" x14ac:dyDescent="0.3">
      <c r="A14313" s="18">
        <v>14311</v>
      </c>
      <c r="B14313" s="18">
        <f t="shared" si="448"/>
        <v>2019</v>
      </c>
      <c r="C14313" s="17">
        <v>43497</v>
      </c>
      <c r="D14313" s="18" t="s">
        <v>314</v>
      </c>
      <c r="E14313" s="18" t="s">
        <v>348</v>
      </c>
      <c r="F14313" s="18" t="str">
        <f t="shared" si="447"/>
        <v>Middleton-&lt; 500 kWh Volumetric Charge-43497</v>
      </c>
      <c r="G14313" s="11" t="s">
        <v>131</v>
      </c>
      <c r="H14313" s="11" t="s">
        <v>55</v>
      </c>
      <c r="I14313" s="11" t="s">
        <v>349</v>
      </c>
      <c r="J14313" s="11" t="s">
        <v>350</v>
      </c>
      <c r="K14313" s="11" t="str">
        <f>IFERROR(INDEX('EDC Component Dictionary'!$C$5:$C$37,MATCH('Rates Database'!J14313,'EDC Component Dictionary'!$B$5:$B$37,0)), "Energy Supply")</f>
        <v>Energy Supply</v>
      </c>
      <c r="L14313" s="12">
        <v>0.12433</v>
      </c>
      <c r="M14313" s="12"/>
    </row>
    <row r="14314" spans="1:13" x14ac:dyDescent="0.3">
      <c r="A14314" s="18">
        <v>14312</v>
      </c>
      <c r="B14314" s="18">
        <f t="shared" si="448"/>
        <v>2019</v>
      </c>
      <c r="C14314" s="17">
        <v>43497</v>
      </c>
      <c r="D14314" s="18" t="s">
        <v>314</v>
      </c>
      <c r="E14314" s="18" t="s">
        <v>351</v>
      </c>
      <c r="F14314" s="18" t="str">
        <f t="shared" si="447"/>
        <v>Groton-&lt; 500 kWh Volumetric Charge-43497</v>
      </c>
      <c r="G14314" s="11" t="s">
        <v>131</v>
      </c>
      <c r="H14314" s="11" t="s">
        <v>55</v>
      </c>
      <c r="I14314" s="11" t="s">
        <v>349</v>
      </c>
      <c r="J14314" s="11" t="s">
        <v>350</v>
      </c>
      <c r="K14314" s="11" t="str">
        <f>IFERROR(INDEX('EDC Component Dictionary'!$C$5:$C$37,MATCH('Rates Database'!J14314,'EDC Component Dictionary'!$B$5:$B$37,0)), "Energy Supply")</f>
        <v>Energy Supply</v>
      </c>
      <c r="L14314" s="12">
        <v>0.128999999999999</v>
      </c>
      <c r="M14314" s="12"/>
    </row>
    <row r="14315" spans="1:13" x14ac:dyDescent="0.3">
      <c r="A14315" s="18">
        <v>14313</v>
      </c>
      <c r="B14315" s="18">
        <f t="shared" si="448"/>
        <v>2019</v>
      </c>
      <c r="C14315" s="17">
        <v>43497</v>
      </c>
      <c r="D14315" s="18" t="s">
        <v>314</v>
      </c>
      <c r="E14315" s="18" t="s">
        <v>352</v>
      </c>
      <c r="F14315" s="18" t="str">
        <f t="shared" si="447"/>
        <v>Belmont-&lt; 500 kWh Volumetric Charge-43497</v>
      </c>
      <c r="G14315" s="11" t="s">
        <v>131</v>
      </c>
      <c r="H14315" s="11" t="s">
        <v>55</v>
      </c>
      <c r="I14315" s="11" t="s">
        <v>349</v>
      </c>
      <c r="J14315" s="11" t="s">
        <v>350</v>
      </c>
      <c r="K14315" s="11" t="str">
        <f>IFERROR(INDEX('EDC Component Dictionary'!$C$5:$C$37,MATCH('Rates Database'!J14315,'EDC Component Dictionary'!$B$5:$B$37,0)), "Energy Supply")</f>
        <v>Energy Supply</v>
      </c>
      <c r="L14315" s="12">
        <v>0.18351999999999999</v>
      </c>
      <c r="M14315" s="12"/>
    </row>
    <row r="14316" spans="1:13" x14ac:dyDescent="0.3">
      <c r="A14316" s="18">
        <v>14314</v>
      </c>
      <c r="B14316" s="18">
        <f t="shared" si="448"/>
        <v>2019</v>
      </c>
      <c r="C14316" s="17">
        <v>43497</v>
      </c>
      <c r="D14316" s="18" t="s">
        <v>314</v>
      </c>
      <c r="E14316" s="18" t="s">
        <v>353</v>
      </c>
      <c r="F14316" s="18" t="str">
        <f t="shared" si="447"/>
        <v>Concord-&lt; 500 kWh Volumetric Charge-43497</v>
      </c>
      <c r="G14316" s="11" t="s">
        <v>131</v>
      </c>
      <c r="H14316" s="11" t="s">
        <v>55</v>
      </c>
      <c r="I14316" s="11" t="s">
        <v>349</v>
      </c>
      <c r="J14316" s="11" t="s">
        <v>350</v>
      </c>
      <c r="K14316" s="11" t="str">
        <f>IFERROR(INDEX('EDC Component Dictionary'!$C$5:$C$37,MATCH('Rates Database'!J14316,'EDC Component Dictionary'!$B$5:$B$37,0)), "Energy Supply")</f>
        <v>Energy Supply</v>
      </c>
      <c r="L14316" s="12">
        <v>0.14159274199999999</v>
      </c>
      <c r="M14316" s="12"/>
    </row>
    <row r="14317" spans="1:13" x14ac:dyDescent="0.3">
      <c r="A14317" s="18">
        <v>14315</v>
      </c>
      <c r="B14317" s="18">
        <f t="shared" si="448"/>
        <v>2019</v>
      </c>
      <c r="C14317" s="17">
        <v>43497</v>
      </c>
      <c r="D14317" s="18" t="s">
        <v>314</v>
      </c>
      <c r="E14317" s="18" t="s">
        <v>354</v>
      </c>
      <c r="F14317" s="18" t="str">
        <f t="shared" si="447"/>
        <v>Taunton-&lt; 500 kWh Volumetric Charge-43497</v>
      </c>
      <c r="G14317" s="11" t="s">
        <v>131</v>
      </c>
      <c r="H14317" s="11" t="s">
        <v>55</v>
      </c>
      <c r="I14317" s="11" t="s">
        <v>349</v>
      </c>
      <c r="J14317" s="11" t="s">
        <v>350</v>
      </c>
      <c r="K14317" s="11" t="str">
        <f>IFERROR(INDEX('EDC Component Dictionary'!$C$5:$C$37,MATCH('Rates Database'!J14317,'EDC Component Dictionary'!$B$5:$B$37,0)), "Energy Supply")</f>
        <v>Energy Supply</v>
      </c>
      <c r="L14317" s="12">
        <v>0.123709</v>
      </c>
      <c r="M14317" s="12"/>
    </row>
    <row r="14318" spans="1:13" x14ac:dyDescent="0.3">
      <c r="A14318" s="18">
        <v>14316</v>
      </c>
      <c r="B14318" s="18">
        <f t="shared" si="448"/>
        <v>2019</v>
      </c>
      <c r="C14318" s="17">
        <v>43497</v>
      </c>
      <c r="D14318" s="18" t="s">
        <v>314</v>
      </c>
      <c r="E14318" s="18" t="s">
        <v>355</v>
      </c>
      <c r="F14318" s="18" t="str">
        <f t="shared" si="447"/>
        <v>Wellesley-&lt; 500 kWh Volumetric Charge-43497</v>
      </c>
      <c r="G14318" s="11" t="s">
        <v>131</v>
      </c>
      <c r="H14318" s="11" t="s">
        <v>55</v>
      </c>
      <c r="I14318" s="11" t="s">
        <v>349</v>
      </c>
      <c r="J14318" s="11" t="s">
        <v>350</v>
      </c>
      <c r="K14318" s="11" t="str">
        <f>IFERROR(INDEX('EDC Component Dictionary'!$C$5:$C$37,MATCH('Rates Database'!J14318,'EDC Component Dictionary'!$B$5:$B$37,0)), "Energy Supply")</f>
        <v>Energy Supply</v>
      </c>
      <c r="L14318" s="12">
        <v>0.133656999999999</v>
      </c>
      <c r="M14318" s="12"/>
    </row>
    <row r="14319" spans="1:13" x14ac:dyDescent="0.3">
      <c r="A14319" s="18">
        <v>14317</v>
      </c>
      <c r="B14319" s="18">
        <f t="shared" si="448"/>
        <v>2021</v>
      </c>
      <c r="C14319" s="17">
        <v>44409</v>
      </c>
      <c r="D14319" s="18" t="s">
        <v>314</v>
      </c>
      <c r="E14319" s="18" t="s">
        <v>348</v>
      </c>
      <c r="F14319" s="18" t="str">
        <f t="shared" si="447"/>
        <v>Middleton-&lt; 500 kWh Volumetric Charge-44409</v>
      </c>
      <c r="G14319" s="11" t="s">
        <v>131</v>
      </c>
      <c r="H14319" s="11" t="s">
        <v>55</v>
      </c>
      <c r="I14319" s="11" t="s">
        <v>349</v>
      </c>
      <c r="J14319" s="11" t="s">
        <v>350</v>
      </c>
      <c r="K14319" s="11" t="str">
        <f>IFERROR(INDEX('EDC Component Dictionary'!$C$5:$C$37,MATCH('Rates Database'!J14319,'EDC Component Dictionary'!$B$5:$B$37,0)), "Energy Supply")</f>
        <v>Energy Supply</v>
      </c>
      <c r="L14319" s="12">
        <v>0.12433</v>
      </c>
      <c r="M14319" s="12"/>
    </row>
    <row r="14320" spans="1:13" x14ac:dyDescent="0.3">
      <c r="A14320" s="18">
        <v>14318</v>
      </c>
      <c r="B14320" s="18">
        <f t="shared" si="448"/>
        <v>2021</v>
      </c>
      <c r="C14320" s="17">
        <v>44409</v>
      </c>
      <c r="D14320" s="18" t="s">
        <v>314</v>
      </c>
      <c r="E14320" s="18" t="s">
        <v>351</v>
      </c>
      <c r="F14320" s="18" t="str">
        <f t="shared" si="447"/>
        <v>Groton-&lt; 500 kWh Volumetric Charge-44409</v>
      </c>
      <c r="G14320" s="11" t="s">
        <v>131</v>
      </c>
      <c r="H14320" s="11" t="s">
        <v>55</v>
      </c>
      <c r="I14320" s="11" t="s">
        <v>349</v>
      </c>
      <c r="J14320" s="11" t="s">
        <v>350</v>
      </c>
      <c r="K14320" s="11" t="str">
        <f>IFERROR(INDEX('EDC Component Dictionary'!$C$5:$C$37,MATCH('Rates Database'!J14320,'EDC Component Dictionary'!$B$5:$B$37,0)), "Energy Supply")</f>
        <v>Energy Supply</v>
      </c>
      <c r="L14320" s="12">
        <v>0.13048000000000001</v>
      </c>
      <c r="M14320" s="12"/>
    </row>
    <row r="14321" spans="1:13" x14ac:dyDescent="0.3">
      <c r="A14321" s="18">
        <v>14319</v>
      </c>
      <c r="B14321" s="18">
        <f t="shared" si="448"/>
        <v>2021</v>
      </c>
      <c r="C14321" s="17">
        <v>44409</v>
      </c>
      <c r="D14321" s="18" t="s">
        <v>314</v>
      </c>
      <c r="E14321" s="18" t="s">
        <v>352</v>
      </c>
      <c r="F14321" s="18" t="str">
        <f t="shared" si="447"/>
        <v>Belmont-&lt; 500 kWh Volumetric Charge-44409</v>
      </c>
      <c r="G14321" s="11" t="s">
        <v>131</v>
      </c>
      <c r="H14321" s="11" t="s">
        <v>55</v>
      </c>
      <c r="I14321" s="11" t="s">
        <v>349</v>
      </c>
      <c r="J14321" s="11" t="s">
        <v>350</v>
      </c>
      <c r="K14321" s="11" t="str">
        <f>IFERROR(INDEX('EDC Component Dictionary'!$C$5:$C$37,MATCH('Rates Database'!J14321,'EDC Component Dictionary'!$B$5:$B$37,0)), "Energy Supply")</f>
        <v>Energy Supply</v>
      </c>
      <c r="L14321" s="12">
        <v>0.19017000000000001</v>
      </c>
      <c r="M14321" s="12"/>
    </row>
    <row r="14322" spans="1:13" x14ac:dyDescent="0.3">
      <c r="A14322" s="18">
        <v>14320</v>
      </c>
      <c r="B14322" s="18">
        <f t="shared" si="448"/>
        <v>2021</v>
      </c>
      <c r="C14322" s="17">
        <v>44409</v>
      </c>
      <c r="D14322" s="18" t="s">
        <v>314</v>
      </c>
      <c r="E14322" s="18" t="s">
        <v>347</v>
      </c>
      <c r="F14322" s="18" t="str">
        <f t="shared" si="447"/>
        <v>Middleborough-&lt; 500 kWh Volumetric Charge-44409</v>
      </c>
      <c r="G14322" s="11" t="s">
        <v>131</v>
      </c>
      <c r="H14322" s="11" t="s">
        <v>55</v>
      </c>
      <c r="I14322" s="11" t="s">
        <v>349</v>
      </c>
      <c r="J14322" s="11" t="s">
        <v>350</v>
      </c>
      <c r="K14322" s="11" t="str">
        <f>IFERROR(INDEX('EDC Component Dictionary'!$C$5:$C$37,MATCH('Rates Database'!J14322,'EDC Component Dictionary'!$B$5:$B$37,0)), "Energy Supply")</f>
        <v>Energy Supply</v>
      </c>
      <c r="L14322" s="12">
        <v>0.13700000000000001</v>
      </c>
      <c r="M14322" s="12"/>
    </row>
    <row r="14323" spans="1:13" x14ac:dyDescent="0.3">
      <c r="A14323" s="18">
        <v>14321</v>
      </c>
      <c r="B14323" s="18">
        <f t="shared" si="448"/>
        <v>2021</v>
      </c>
      <c r="C14323" s="17">
        <v>44409</v>
      </c>
      <c r="D14323" s="18" t="s">
        <v>314</v>
      </c>
      <c r="E14323" s="18" t="s">
        <v>353</v>
      </c>
      <c r="F14323" s="18" t="str">
        <f t="shared" si="447"/>
        <v>Concord-&lt; 500 kWh Volumetric Charge-44409</v>
      </c>
      <c r="G14323" s="11" t="s">
        <v>131</v>
      </c>
      <c r="H14323" s="11" t="s">
        <v>55</v>
      </c>
      <c r="I14323" s="11" t="s">
        <v>349</v>
      </c>
      <c r="J14323" s="11" t="s">
        <v>350</v>
      </c>
      <c r="K14323" s="11" t="str">
        <f>IFERROR(INDEX('EDC Component Dictionary'!$C$5:$C$37,MATCH('Rates Database'!J14323,'EDC Component Dictionary'!$B$5:$B$37,0)), "Energy Supply")</f>
        <v>Energy Supply</v>
      </c>
      <c r="L14323" s="12">
        <v>0.16149664999999999</v>
      </c>
      <c r="M14323" s="12"/>
    </row>
    <row r="14324" spans="1:13" x14ac:dyDescent="0.3">
      <c r="A14324" s="18">
        <v>14322</v>
      </c>
      <c r="B14324" s="18">
        <f t="shared" si="448"/>
        <v>2021</v>
      </c>
      <c r="C14324" s="17">
        <v>44409</v>
      </c>
      <c r="D14324" s="18" t="s">
        <v>314</v>
      </c>
      <c r="E14324" s="18" t="s">
        <v>354</v>
      </c>
      <c r="F14324" s="18" t="str">
        <f t="shared" si="447"/>
        <v>Taunton-&lt; 500 kWh Volumetric Charge-44409</v>
      </c>
      <c r="G14324" s="11" t="s">
        <v>131</v>
      </c>
      <c r="H14324" s="11" t="s">
        <v>55</v>
      </c>
      <c r="I14324" s="11" t="s">
        <v>349</v>
      </c>
      <c r="J14324" s="11" t="s">
        <v>350</v>
      </c>
      <c r="K14324" s="11" t="str">
        <f>IFERROR(INDEX('EDC Component Dictionary'!$C$5:$C$37,MATCH('Rates Database'!J14324,'EDC Component Dictionary'!$B$5:$B$37,0)), "Energy Supply")</f>
        <v>Energy Supply</v>
      </c>
      <c r="L14324" s="12">
        <v>0.1225633</v>
      </c>
      <c r="M14324" s="12"/>
    </row>
    <row r="14325" spans="1:13" x14ac:dyDescent="0.3">
      <c r="A14325" s="18">
        <v>14323</v>
      </c>
      <c r="B14325" s="18">
        <f t="shared" si="448"/>
        <v>2021</v>
      </c>
      <c r="C14325" s="17">
        <v>44409</v>
      </c>
      <c r="D14325" s="18" t="s">
        <v>314</v>
      </c>
      <c r="E14325" s="18" t="s">
        <v>355</v>
      </c>
      <c r="F14325" s="18" t="str">
        <f t="shared" si="447"/>
        <v>Wellesley-&lt; 500 kWh Volumetric Charge-44409</v>
      </c>
      <c r="G14325" s="11" t="s">
        <v>131</v>
      </c>
      <c r="H14325" s="11" t="s">
        <v>55</v>
      </c>
      <c r="I14325" s="11" t="s">
        <v>349</v>
      </c>
      <c r="J14325" s="11" t="s">
        <v>350</v>
      </c>
      <c r="K14325" s="11" t="str">
        <f>IFERROR(INDEX('EDC Component Dictionary'!$C$5:$C$37,MATCH('Rates Database'!J14325,'EDC Component Dictionary'!$B$5:$B$37,0)), "Energy Supply")</f>
        <v>Energy Supply</v>
      </c>
      <c r="L14325" s="12">
        <v>0.133656999999999</v>
      </c>
      <c r="M14325" s="12"/>
    </row>
    <row r="14326" spans="1:13" x14ac:dyDescent="0.3">
      <c r="A14326" s="18">
        <v>14324</v>
      </c>
      <c r="B14326" s="18">
        <f t="shared" si="448"/>
        <v>2020</v>
      </c>
      <c r="C14326" s="17">
        <v>44044</v>
      </c>
      <c r="D14326" s="18" t="s">
        <v>314</v>
      </c>
      <c r="E14326" s="18" t="s">
        <v>348</v>
      </c>
      <c r="F14326" s="18" t="str">
        <f t="shared" si="447"/>
        <v>Middleton-&lt; 500 kWh Volumetric Charge-44044</v>
      </c>
      <c r="G14326" s="11" t="s">
        <v>131</v>
      </c>
      <c r="H14326" s="11" t="s">
        <v>55</v>
      </c>
      <c r="I14326" s="11" t="s">
        <v>349</v>
      </c>
      <c r="J14326" s="11" t="s">
        <v>350</v>
      </c>
      <c r="K14326" s="11" t="str">
        <f>IFERROR(INDEX('EDC Component Dictionary'!$C$5:$C$37,MATCH('Rates Database'!J14326,'EDC Component Dictionary'!$B$5:$B$37,0)), "Energy Supply")</f>
        <v>Energy Supply</v>
      </c>
      <c r="L14326" s="12">
        <v>0.12433</v>
      </c>
      <c r="M14326" s="12"/>
    </row>
    <row r="14327" spans="1:13" x14ac:dyDescent="0.3">
      <c r="A14327" s="18">
        <v>14325</v>
      </c>
      <c r="B14327" s="18">
        <f t="shared" si="448"/>
        <v>2020</v>
      </c>
      <c r="C14327" s="17">
        <v>44044</v>
      </c>
      <c r="D14327" s="18" t="s">
        <v>314</v>
      </c>
      <c r="E14327" s="18" t="s">
        <v>351</v>
      </c>
      <c r="F14327" s="18" t="str">
        <f t="shared" si="447"/>
        <v>Groton-&lt; 500 kWh Volumetric Charge-44044</v>
      </c>
      <c r="G14327" s="11" t="s">
        <v>131</v>
      </c>
      <c r="H14327" s="11" t="s">
        <v>55</v>
      </c>
      <c r="I14327" s="11" t="s">
        <v>349</v>
      </c>
      <c r="J14327" s="11" t="s">
        <v>350</v>
      </c>
      <c r="K14327" s="11" t="str">
        <f>IFERROR(INDEX('EDC Component Dictionary'!$C$5:$C$37,MATCH('Rates Database'!J14327,'EDC Component Dictionary'!$B$5:$B$37,0)), "Energy Supply")</f>
        <v>Energy Supply</v>
      </c>
      <c r="L14327" s="12">
        <v>0.118999999999999</v>
      </c>
      <c r="M14327" s="12"/>
    </row>
    <row r="14328" spans="1:13" x14ac:dyDescent="0.3">
      <c r="A14328" s="18">
        <v>14326</v>
      </c>
      <c r="B14328" s="18">
        <f t="shared" si="448"/>
        <v>2020</v>
      </c>
      <c r="C14328" s="17">
        <v>44044</v>
      </c>
      <c r="D14328" s="18" t="s">
        <v>314</v>
      </c>
      <c r="E14328" s="18" t="s">
        <v>352</v>
      </c>
      <c r="F14328" s="18" t="str">
        <f t="shared" si="447"/>
        <v>Belmont-&lt; 500 kWh Volumetric Charge-44044</v>
      </c>
      <c r="G14328" s="11" t="s">
        <v>131</v>
      </c>
      <c r="H14328" s="11" t="s">
        <v>55</v>
      </c>
      <c r="I14328" s="11" t="s">
        <v>349</v>
      </c>
      <c r="J14328" s="11" t="s">
        <v>350</v>
      </c>
      <c r="K14328" s="11" t="str">
        <f>IFERROR(INDEX('EDC Component Dictionary'!$C$5:$C$37,MATCH('Rates Database'!J14328,'EDC Component Dictionary'!$B$5:$B$37,0)), "Energy Supply")</f>
        <v>Energy Supply</v>
      </c>
      <c r="L14328" s="12">
        <v>0.19017000000000001</v>
      </c>
      <c r="M14328" s="12"/>
    </row>
    <row r="14329" spans="1:13" x14ac:dyDescent="0.3">
      <c r="A14329" s="18">
        <v>14327</v>
      </c>
      <c r="B14329" s="18">
        <f t="shared" si="448"/>
        <v>2020</v>
      </c>
      <c r="C14329" s="17">
        <v>44044</v>
      </c>
      <c r="D14329" s="18" t="s">
        <v>314</v>
      </c>
      <c r="E14329" s="18" t="s">
        <v>347</v>
      </c>
      <c r="F14329" s="18" t="str">
        <f t="shared" si="447"/>
        <v>Middleborough-&lt; 500 kWh Volumetric Charge-44044</v>
      </c>
      <c r="G14329" s="11" t="s">
        <v>131</v>
      </c>
      <c r="H14329" s="11" t="s">
        <v>55</v>
      </c>
      <c r="I14329" s="11" t="s">
        <v>349</v>
      </c>
      <c r="J14329" s="11" t="s">
        <v>350</v>
      </c>
      <c r="K14329" s="11" t="str">
        <f>IFERROR(INDEX('EDC Component Dictionary'!$C$5:$C$37,MATCH('Rates Database'!J14329,'EDC Component Dictionary'!$B$5:$B$37,0)), "Energy Supply")</f>
        <v>Energy Supply</v>
      </c>
      <c r="L14329" s="12">
        <v>0.13700000000000001</v>
      </c>
      <c r="M14329" s="12"/>
    </row>
    <row r="14330" spans="1:13" x14ac:dyDescent="0.3">
      <c r="A14330" s="18">
        <v>14328</v>
      </c>
      <c r="B14330" s="18">
        <f t="shared" si="448"/>
        <v>2020</v>
      </c>
      <c r="C14330" s="17">
        <v>44044</v>
      </c>
      <c r="D14330" s="18" t="s">
        <v>314</v>
      </c>
      <c r="E14330" s="18" t="s">
        <v>353</v>
      </c>
      <c r="F14330" s="18" t="str">
        <f t="shared" si="447"/>
        <v>Concord-&lt; 500 kWh Volumetric Charge-44044</v>
      </c>
      <c r="G14330" s="11" t="s">
        <v>131</v>
      </c>
      <c r="H14330" s="11" t="s">
        <v>55</v>
      </c>
      <c r="I14330" s="11" t="s">
        <v>349</v>
      </c>
      <c r="J14330" s="11" t="s">
        <v>350</v>
      </c>
      <c r="K14330" s="11" t="str">
        <f>IFERROR(INDEX('EDC Component Dictionary'!$C$5:$C$37,MATCH('Rates Database'!J14330,'EDC Component Dictionary'!$B$5:$B$37,0)), "Energy Supply")</f>
        <v>Energy Supply</v>
      </c>
      <c r="L14330" s="12">
        <v>0.14261294199999899</v>
      </c>
      <c r="M14330" s="12"/>
    </row>
    <row r="14331" spans="1:13" x14ac:dyDescent="0.3">
      <c r="A14331" s="18">
        <v>14329</v>
      </c>
      <c r="B14331" s="18">
        <f t="shared" si="448"/>
        <v>2020</v>
      </c>
      <c r="C14331" s="17">
        <v>44044</v>
      </c>
      <c r="D14331" s="18" t="s">
        <v>314</v>
      </c>
      <c r="E14331" s="18" t="s">
        <v>354</v>
      </c>
      <c r="F14331" s="18" t="str">
        <f t="shared" si="447"/>
        <v>Taunton-&lt; 500 kWh Volumetric Charge-44044</v>
      </c>
      <c r="G14331" s="11" t="s">
        <v>131</v>
      </c>
      <c r="H14331" s="11" t="s">
        <v>55</v>
      </c>
      <c r="I14331" s="11" t="s">
        <v>349</v>
      </c>
      <c r="J14331" s="11" t="s">
        <v>350</v>
      </c>
      <c r="K14331" s="11" t="str">
        <f>IFERROR(INDEX('EDC Component Dictionary'!$C$5:$C$37,MATCH('Rates Database'!J14331,'EDC Component Dictionary'!$B$5:$B$37,0)), "Energy Supply")</f>
        <v>Energy Supply</v>
      </c>
      <c r="L14331" s="12">
        <v>0.12435595000000001</v>
      </c>
      <c r="M14331" s="12"/>
    </row>
    <row r="14332" spans="1:13" x14ac:dyDescent="0.3">
      <c r="A14332" s="18">
        <v>14330</v>
      </c>
      <c r="B14332" s="18">
        <f t="shared" si="448"/>
        <v>2020</v>
      </c>
      <c r="C14332" s="17">
        <v>44044</v>
      </c>
      <c r="D14332" s="18" t="s">
        <v>314</v>
      </c>
      <c r="E14332" s="18" t="s">
        <v>355</v>
      </c>
      <c r="F14332" s="18" t="str">
        <f t="shared" si="447"/>
        <v>Wellesley-&lt; 500 kWh Volumetric Charge-44044</v>
      </c>
      <c r="G14332" s="11" t="s">
        <v>131</v>
      </c>
      <c r="H14332" s="11" t="s">
        <v>55</v>
      </c>
      <c r="I14332" s="11" t="s">
        <v>349</v>
      </c>
      <c r="J14332" s="11" t="s">
        <v>350</v>
      </c>
      <c r="K14332" s="11" t="str">
        <f>IFERROR(INDEX('EDC Component Dictionary'!$C$5:$C$37,MATCH('Rates Database'!J14332,'EDC Component Dictionary'!$B$5:$B$37,0)), "Energy Supply")</f>
        <v>Energy Supply</v>
      </c>
      <c r="L14332" s="12">
        <v>0.133656999999999</v>
      </c>
      <c r="M14332" s="12"/>
    </row>
    <row r="14333" spans="1:13" x14ac:dyDescent="0.3">
      <c r="A14333" s="18">
        <v>14331</v>
      </c>
      <c r="B14333" s="18">
        <f t="shared" si="448"/>
        <v>2023</v>
      </c>
      <c r="C14333" s="17">
        <v>45170</v>
      </c>
      <c r="D14333" s="18" t="s">
        <v>314</v>
      </c>
      <c r="E14333" s="18" t="s">
        <v>348</v>
      </c>
      <c r="F14333" s="18" t="str">
        <f t="shared" si="447"/>
        <v>Middleton-&lt; 500 kWh Volumetric Charge-45170</v>
      </c>
      <c r="G14333" s="11" t="s">
        <v>131</v>
      </c>
      <c r="H14333" s="11" t="s">
        <v>55</v>
      </c>
      <c r="I14333" s="11" t="s">
        <v>349</v>
      </c>
      <c r="J14333" s="11" t="s">
        <v>350</v>
      </c>
      <c r="K14333" s="11" t="str">
        <f>IFERROR(INDEX('EDC Component Dictionary'!$C$5:$C$37,MATCH('Rates Database'!J14333,'EDC Component Dictionary'!$B$5:$B$37,0)), "Energy Supply")</f>
        <v>Energy Supply</v>
      </c>
      <c r="L14333" s="12">
        <v>0.14510000000000001</v>
      </c>
      <c r="M14333" s="12"/>
    </row>
    <row r="14334" spans="1:13" x14ac:dyDescent="0.3">
      <c r="A14334" s="18">
        <v>14332</v>
      </c>
      <c r="B14334" s="18">
        <f t="shared" si="448"/>
        <v>2023</v>
      </c>
      <c r="C14334" s="17">
        <v>45170</v>
      </c>
      <c r="D14334" s="18" t="s">
        <v>314</v>
      </c>
      <c r="E14334" s="18" t="s">
        <v>351</v>
      </c>
      <c r="F14334" s="18" t="str">
        <f t="shared" si="447"/>
        <v>Groton-&lt; 500 kWh Volumetric Charge-45170</v>
      </c>
      <c r="G14334" s="11" t="s">
        <v>131</v>
      </c>
      <c r="H14334" s="11" t="s">
        <v>55</v>
      </c>
      <c r="I14334" s="11" t="s">
        <v>349</v>
      </c>
      <c r="J14334" s="11" t="s">
        <v>350</v>
      </c>
      <c r="K14334" s="11" t="str">
        <f>IFERROR(INDEX('EDC Component Dictionary'!$C$5:$C$37,MATCH('Rates Database'!J14334,'EDC Component Dictionary'!$B$5:$B$37,0)), "Energy Supply")</f>
        <v>Energy Supply</v>
      </c>
      <c r="L14334" s="12">
        <v>0.14799999999999999</v>
      </c>
      <c r="M14334" s="12"/>
    </row>
    <row r="14335" spans="1:13" x14ac:dyDescent="0.3">
      <c r="A14335" s="18">
        <v>14333</v>
      </c>
      <c r="B14335" s="18">
        <f t="shared" si="448"/>
        <v>2023</v>
      </c>
      <c r="C14335" s="17">
        <v>45170</v>
      </c>
      <c r="D14335" s="18" t="s">
        <v>314</v>
      </c>
      <c r="E14335" s="18" t="s">
        <v>352</v>
      </c>
      <c r="F14335" s="18" t="str">
        <f t="shared" si="447"/>
        <v>Belmont-&lt; 500 kWh Volumetric Charge-45170</v>
      </c>
      <c r="G14335" s="11" t="s">
        <v>131</v>
      </c>
      <c r="H14335" s="11" t="s">
        <v>55</v>
      </c>
      <c r="I14335" s="11" t="s">
        <v>349</v>
      </c>
      <c r="J14335" s="11" t="s">
        <v>350</v>
      </c>
      <c r="K14335" s="11" t="str">
        <f>IFERROR(INDEX('EDC Component Dictionary'!$C$5:$C$37,MATCH('Rates Database'!J14335,'EDC Component Dictionary'!$B$5:$B$37,0)), "Energy Supply")</f>
        <v>Energy Supply</v>
      </c>
      <c r="L14335" s="12">
        <v>0.22689999999999999</v>
      </c>
      <c r="M14335" s="12"/>
    </row>
    <row r="14336" spans="1:13" x14ac:dyDescent="0.3">
      <c r="A14336" s="18">
        <v>14334</v>
      </c>
      <c r="B14336" s="18">
        <f t="shared" si="448"/>
        <v>2023</v>
      </c>
      <c r="C14336" s="17">
        <v>45170</v>
      </c>
      <c r="D14336" s="18" t="s">
        <v>314</v>
      </c>
      <c r="E14336" s="18" t="s">
        <v>347</v>
      </c>
      <c r="F14336" s="18" t="str">
        <f t="shared" si="447"/>
        <v>Middleborough-&lt; 500 kWh Volumetric Charge-45170</v>
      </c>
      <c r="G14336" s="11" t="s">
        <v>131</v>
      </c>
      <c r="H14336" s="11" t="s">
        <v>55</v>
      </c>
      <c r="I14336" s="11" t="s">
        <v>349</v>
      </c>
      <c r="J14336" s="11" t="s">
        <v>350</v>
      </c>
      <c r="K14336" s="11" t="str">
        <f>IFERROR(INDEX('EDC Component Dictionary'!$C$5:$C$37,MATCH('Rates Database'!J14336,'EDC Component Dictionary'!$B$5:$B$37,0)), "Energy Supply")</f>
        <v>Energy Supply</v>
      </c>
      <c r="L14336" s="12">
        <v>0.13700000000000001</v>
      </c>
      <c r="M14336" s="12"/>
    </row>
    <row r="14337" spans="1:13" x14ac:dyDescent="0.3">
      <c r="A14337" s="18">
        <v>14335</v>
      </c>
      <c r="B14337" s="18">
        <f t="shared" si="448"/>
        <v>2023</v>
      </c>
      <c r="C14337" s="17">
        <v>45170</v>
      </c>
      <c r="D14337" s="18" t="s">
        <v>314</v>
      </c>
      <c r="E14337" s="18" t="s">
        <v>353</v>
      </c>
      <c r="F14337" s="18" t="str">
        <f t="shared" si="447"/>
        <v>Concord-&lt; 500 kWh Volumetric Charge-45170</v>
      </c>
      <c r="G14337" s="11" t="s">
        <v>131</v>
      </c>
      <c r="H14337" s="11" t="s">
        <v>55</v>
      </c>
      <c r="I14337" s="11" t="s">
        <v>349</v>
      </c>
      <c r="J14337" s="11" t="s">
        <v>350</v>
      </c>
      <c r="K14337" s="11" t="str">
        <f>IFERROR(INDEX('EDC Component Dictionary'!$C$5:$C$37,MATCH('Rates Database'!J14337,'EDC Component Dictionary'!$B$5:$B$37,0)), "Energy Supply")</f>
        <v>Energy Supply</v>
      </c>
      <c r="L14337" s="12">
        <v>0.19406799999999999</v>
      </c>
      <c r="M14337" s="12"/>
    </row>
    <row r="14338" spans="1:13" x14ac:dyDescent="0.3">
      <c r="A14338" s="18">
        <v>14336</v>
      </c>
      <c r="B14338" s="18">
        <f t="shared" si="448"/>
        <v>2023</v>
      </c>
      <c r="C14338" s="17">
        <v>45170</v>
      </c>
      <c r="D14338" s="18" t="s">
        <v>314</v>
      </c>
      <c r="E14338" s="18" t="s">
        <v>354</v>
      </c>
      <c r="F14338" s="18" t="str">
        <f t="shared" si="447"/>
        <v>Taunton-&lt; 500 kWh Volumetric Charge-45170</v>
      </c>
      <c r="G14338" s="11" t="s">
        <v>131</v>
      </c>
      <c r="H14338" s="11" t="s">
        <v>55</v>
      </c>
      <c r="I14338" s="11" t="s">
        <v>349</v>
      </c>
      <c r="J14338" s="11" t="s">
        <v>350</v>
      </c>
      <c r="K14338" s="11" t="str">
        <f>IFERROR(INDEX('EDC Component Dictionary'!$C$5:$C$37,MATCH('Rates Database'!J14338,'EDC Component Dictionary'!$B$5:$B$37,0)), "Energy Supply")</f>
        <v>Energy Supply</v>
      </c>
      <c r="L14338" s="12">
        <v>0.17881659999999899</v>
      </c>
      <c r="M14338" s="12"/>
    </row>
    <row r="14339" spans="1:13" x14ac:dyDescent="0.3">
      <c r="A14339" s="18">
        <v>14337</v>
      </c>
      <c r="B14339" s="18">
        <f t="shared" si="448"/>
        <v>2023</v>
      </c>
      <c r="C14339" s="17">
        <v>45170</v>
      </c>
      <c r="D14339" s="18" t="s">
        <v>314</v>
      </c>
      <c r="E14339" s="18" t="s">
        <v>355</v>
      </c>
      <c r="F14339" s="18" t="str">
        <f t="shared" si="447"/>
        <v>Wellesley-&lt; 500 kWh Volumetric Charge-45170</v>
      </c>
      <c r="G14339" s="11" t="s">
        <v>131</v>
      </c>
      <c r="H14339" s="11" t="s">
        <v>55</v>
      </c>
      <c r="I14339" s="11" t="s">
        <v>349</v>
      </c>
      <c r="J14339" s="11" t="s">
        <v>350</v>
      </c>
      <c r="K14339" s="11" t="str">
        <f>IFERROR(INDEX('EDC Component Dictionary'!$C$5:$C$37,MATCH('Rates Database'!J14339,'EDC Component Dictionary'!$B$5:$B$37,0)), "Energy Supply")</f>
        <v>Energy Supply</v>
      </c>
      <c r="L14339" s="12">
        <v>0.13742950000000001</v>
      </c>
      <c r="M14339" s="12"/>
    </row>
    <row r="14340" spans="1:13" x14ac:dyDescent="0.3">
      <c r="A14340" s="18">
        <v>14338</v>
      </c>
      <c r="B14340" s="18">
        <f t="shared" si="448"/>
        <v>2022</v>
      </c>
      <c r="C14340" s="17">
        <v>44743</v>
      </c>
      <c r="D14340" s="18" t="s">
        <v>314</v>
      </c>
      <c r="E14340" s="18" t="s">
        <v>348</v>
      </c>
      <c r="F14340" s="18" t="str">
        <f t="shared" ref="F14340:F14403" si="449">_xlfn.CONCAT(E14340,"-",J14340,"-",C14340)</f>
        <v>Middleton-&lt; 500 kWh Volumetric Charge-44743</v>
      </c>
      <c r="G14340" s="11" t="s">
        <v>131</v>
      </c>
      <c r="H14340" s="11" t="s">
        <v>55</v>
      </c>
      <c r="I14340" s="11" t="s">
        <v>349</v>
      </c>
      <c r="J14340" s="11" t="s">
        <v>350</v>
      </c>
      <c r="K14340" s="11" t="str">
        <f>IFERROR(INDEX('EDC Component Dictionary'!$C$5:$C$37,MATCH('Rates Database'!J14340,'EDC Component Dictionary'!$B$5:$B$37,0)), "Energy Supply")</f>
        <v>Energy Supply</v>
      </c>
      <c r="L14340" s="12">
        <v>0.12433</v>
      </c>
      <c r="M14340" s="12"/>
    </row>
    <row r="14341" spans="1:13" x14ac:dyDescent="0.3">
      <c r="A14341" s="18">
        <v>14339</v>
      </c>
      <c r="B14341" s="18">
        <f t="shared" si="448"/>
        <v>2022</v>
      </c>
      <c r="C14341" s="17">
        <v>44743</v>
      </c>
      <c r="D14341" s="18" t="s">
        <v>314</v>
      </c>
      <c r="E14341" s="18" t="s">
        <v>351</v>
      </c>
      <c r="F14341" s="18" t="str">
        <f t="shared" si="449"/>
        <v>Groton-&lt; 500 kWh Volumetric Charge-44743</v>
      </c>
      <c r="G14341" s="11" t="s">
        <v>131</v>
      </c>
      <c r="H14341" s="11" t="s">
        <v>55</v>
      </c>
      <c r="I14341" s="11" t="s">
        <v>349</v>
      </c>
      <c r="J14341" s="11" t="s">
        <v>350</v>
      </c>
      <c r="K14341" s="11" t="str">
        <f>IFERROR(INDEX('EDC Component Dictionary'!$C$5:$C$37,MATCH('Rates Database'!J14341,'EDC Component Dictionary'!$B$5:$B$37,0)), "Energy Supply")</f>
        <v>Energy Supply</v>
      </c>
      <c r="L14341" s="12">
        <v>0.16800000000000001</v>
      </c>
      <c r="M14341" s="12"/>
    </row>
    <row r="14342" spans="1:13" x14ac:dyDescent="0.3">
      <c r="A14342" s="18">
        <v>14340</v>
      </c>
      <c r="B14342" s="18">
        <f t="shared" si="448"/>
        <v>2022</v>
      </c>
      <c r="C14342" s="17">
        <v>44743</v>
      </c>
      <c r="D14342" s="18" t="s">
        <v>314</v>
      </c>
      <c r="E14342" s="18" t="s">
        <v>352</v>
      </c>
      <c r="F14342" s="18" t="str">
        <f t="shared" si="449"/>
        <v>Belmont-&lt; 500 kWh Volumetric Charge-44743</v>
      </c>
      <c r="G14342" s="11" t="s">
        <v>131</v>
      </c>
      <c r="H14342" s="11" t="s">
        <v>55</v>
      </c>
      <c r="I14342" s="11" t="s">
        <v>349</v>
      </c>
      <c r="J14342" s="11" t="s">
        <v>350</v>
      </c>
      <c r="K14342" s="11" t="str">
        <f>IFERROR(INDEX('EDC Component Dictionary'!$C$5:$C$37,MATCH('Rates Database'!J14342,'EDC Component Dictionary'!$B$5:$B$37,0)), "Energy Supply")</f>
        <v>Energy Supply</v>
      </c>
      <c r="L14342" s="12">
        <v>0.20116999999999999</v>
      </c>
      <c r="M14342" s="12"/>
    </row>
    <row r="14343" spans="1:13" x14ac:dyDescent="0.3">
      <c r="A14343" s="18">
        <v>14341</v>
      </c>
      <c r="B14343" s="18">
        <f t="shared" si="448"/>
        <v>2022</v>
      </c>
      <c r="C14343" s="17">
        <v>44743</v>
      </c>
      <c r="D14343" s="18" t="s">
        <v>314</v>
      </c>
      <c r="E14343" s="18" t="s">
        <v>347</v>
      </c>
      <c r="F14343" s="18" t="str">
        <f t="shared" si="449"/>
        <v>Middleborough-&lt; 500 kWh Volumetric Charge-44743</v>
      </c>
      <c r="G14343" s="11" t="s">
        <v>131</v>
      </c>
      <c r="H14343" s="11" t="s">
        <v>55</v>
      </c>
      <c r="I14343" s="11" t="s">
        <v>349</v>
      </c>
      <c r="J14343" s="11" t="s">
        <v>350</v>
      </c>
      <c r="K14343" s="11" t="str">
        <f>IFERROR(INDEX('EDC Component Dictionary'!$C$5:$C$37,MATCH('Rates Database'!J14343,'EDC Component Dictionary'!$B$5:$B$37,0)), "Energy Supply")</f>
        <v>Energy Supply</v>
      </c>
      <c r="L14343" s="12">
        <v>0.13700000000000001</v>
      </c>
      <c r="M14343" s="12"/>
    </row>
    <row r="14344" spans="1:13" x14ac:dyDescent="0.3">
      <c r="A14344" s="18">
        <v>14342</v>
      </c>
      <c r="B14344" s="18">
        <f t="shared" si="448"/>
        <v>2022</v>
      </c>
      <c r="C14344" s="17">
        <v>44743</v>
      </c>
      <c r="D14344" s="18" t="s">
        <v>314</v>
      </c>
      <c r="E14344" s="18" t="s">
        <v>353</v>
      </c>
      <c r="F14344" s="18" t="str">
        <f t="shared" si="449"/>
        <v>Concord-&lt; 500 kWh Volumetric Charge-44743</v>
      </c>
      <c r="G14344" s="11" t="s">
        <v>131</v>
      </c>
      <c r="H14344" s="11" t="s">
        <v>55</v>
      </c>
      <c r="I14344" s="11" t="s">
        <v>349</v>
      </c>
      <c r="J14344" s="11" t="s">
        <v>350</v>
      </c>
      <c r="K14344" s="11" t="str">
        <f>IFERROR(INDEX('EDC Component Dictionary'!$C$5:$C$37,MATCH('Rates Database'!J14344,'EDC Component Dictionary'!$B$5:$B$37,0)), "Energy Supply")</f>
        <v>Energy Supply</v>
      </c>
      <c r="L14344" s="12">
        <v>0.223614649999999</v>
      </c>
      <c r="M14344" s="12"/>
    </row>
    <row r="14345" spans="1:13" x14ac:dyDescent="0.3">
      <c r="A14345" s="18">
        <v>14343</v>
      </c>
      <c r="B14345" s="18">
        <f t="shared" si="448"/>
        <v>2022</v>
      </c>
      <c r="C14345" s="17">
        <v>44743</v>
      </c>
      <c r="D14345" s="18" t="s">
        <v>314</v>
      </c>
      <c r="E14345" s="18" t="s">
        <v>354</v>
      </c>
      <c r="F14345" s="18" t="str">
        <f t="shared" si="449"/>
        <v>Taunton-&lt; 500 kWh Volumetric Charge-44743</v>
      </c>
      <c r="G14345" s="11" t="s">
        <v>131</v>
      </c>
      <c r="H14345" s="11" t="s">
        <v>55</v>
      </c>
      <c r="I14345" s="11" t="s">
        <v>349</v>
      </c>
      <c r="J14345" s="11" t="s">
        <v>350</v>
      </c>
      <c r="K14345" s="11" t="str">
        <f>IFERROR(INDEX('EDC Component Dictionary'!$C$5:$C$37,MATCH('Rates Database'!J14345,'EDC Component Dictionary'!$B$5:$B$37,0)), "Energy Supply")</f>
        <v>Energy Supply</v>
      </c>
      <c r="L14345" s="12">
        <v>0.150023714999999</v>
      </c>
      <c r="M14345" s="12"/>
    </row>
    <row r="14346" spans="1:13" x14ac:dyDescent="0.3">
      <c r="A14346" s="18">
        <v>14344</v>
      </c>
      <c r="B14346" s="18">
        <f t="shared" si="448"/>
        <v>2022</v>
      </c>
      <c r="C14346" s="17">
        <v>44743</v>
      </c>
      <c r="D14346" s="18" t="s">
        <v>314</v>
      </c>
      <c r="E14346" s="18" t="s">
        <v>355</v>
      </c>
      <c r="F14346" s="18" t="str">
        <f t="shared" si="449"/>
        <v>Wellesley-&lt; 500 kWh Volumetric Charge-44743</v>
      </c>
      <c r="G14346" s="11" t="s">
        <v>131</v>
      </c>
      <c r="H14346" s="11" t="s">
        <v>55</v>
      </c>
      <c r="I14346" s="11" t="s">
        <v>349</v>
      </c>
      <c r="J14346" s="11" t="s">
        <v>350</v>
      </c>
      <c r="K14346" s="11" t="str">
        <f>IFERROR(INDEX('EDC Component Dictionary'!$C$5:$C$37,MATCH('Rates Database'!J14346,'EDC Component Dictionary'!$B$5:$B$37,0)), "Energy Supply")</f>
        <v>Energy Supply</v>
      </c>
      <c r="L14346" s="12">
        <v>0.133656999999999</v>
      </c>
      <c r="M14346" s="12"/>
    </row>
    <row r="14347" spans="1:13" x14ac:dyDescent="0.3">
      <c r="A14347" s="18">
        <v>14345</v>
      </c>
      <c r="B14347" s="18">
        <f t="shared" si="448"/>
        <v>2019</v>
      </c>
      <c r="C14347" s="17">
        <v>43525</v>
      </c>
      <c r="D14347" s="18" t="s">
        <v>314</v>
      </c>
      <c r="E14347" s="18" t="s">
        <v>348</v>
      </c>
      <c r="F14347" s="18" t="str">
        <f t="shared" si="449"/>
        <v>Middleton-&lt; 500 kWh Volumetric Charge-43525</v>
      </c>
      <c r="G14347" s="11" t="s">
        <v>131</v>
      </c>
      <c r="H14347" s="11" t="s">
        <v>55</v>
      </c>
      <c r="I14347" s="11" t="s">
        <v>349</v>
      </c>
      <c r="J14347" s="11" t="s">
        <v>350</v>
      </c>
      <c r="K14347" s="11" t="str">
        <f>IFERROR(INDEX('EDC Component Dictionary'!$C$5:$C$37,MATCH('Rates Database'!J14347,'EDC Component Dictionary'!$B$5:$B$37,0)), "Energy Supply")</f>
        <v>Energy Supply</v>
      </c>
      <c r="L14347" s="12">
        <v>0.12433</v>
      </c>
      <c r="M14347" s="12"/>
    </row>
    <row r="14348" spans="1:13" x14ac:dyDescent="0.3">
      <c r="A14348" s="18">
        <v>14346</v>
      </c>
      <c r="B14348" s="18">
        <f t="shared" si="448"/>
        <v>2019</v>
      </c>
      <c r="C14348" s="17">
        <v>43525</v>
      </c>
      <c r="D14348" s="18" t="s">
        <v>314</v>
      </c>
      <c r="E14348" s="18" t="s">
        <v>351</v>
      </c>
      <c r="F14348" s="18" t="str">
        <f t="shared" si="449"/>
        <v>Groton-&lt; 500 kWh Volumetric Charge-43525</v>
      </c>
      <c r="G14348" s="11" t="s">
        <v>131</v>
      </c>
      <c r="H14348" s="11" t="s">
        <v>55</v>
      </c>
      <c r="I14348" s="11" t="s">
        <v>349</v>
      </c>
      <c r="J14348" s="11" t="s">
        <v>350</v>
      </c>
      <c r="K14348" s="11" t="str">
        <f>IFERROR(INDEX('EDC Component Dictionary'!$C$5:$C$37,MATCH('Rates Database'!J14348,'EDC Component Dictionary'!$B$5:$B$37,0)), "Energy Supply")</f>
        <v>Energy Supply</v>
      </c>
      <c r="L14348" s="12">
        <v>0.128999999999999</v>
      </c>
      <c r="M14348" s="12"/>
    </row>
    <row r="14349" spans="1:13" x14ac:dyDescent="0.3">
      <c r="A14349" s="18">
        <v>14347</v>
      </c>
      <c r="B14349" s="18">
        <f t="shared" si="448"/>
        <v>2019</v>
      </c>
      <c r="C14349" s="17">
        <v>43525</v>
      </c>
      <c r="D14349" s="18" t="s">
        <v>314</v>
      </c>
      <c r="E14349" s="18" t="s">
        <v>352</v>
      </c>
      <c r="F14349" s="18" t="str">
        <f t="shared" si="449"/>
        <v>Belmont-&lt; 500 kWh Volumetric Charge-43525</v>
      </c>
      <c r="G14349" s="11" t="s">
        <v>131</v>
      </c>
      <c r="H14349" s="11" t="s">
        <v>55</v>
      </c>
      <c r="I14349" s="11" t="s">
        <v>349</v>
      </c>
      <c r="J14349" s="11" t="s">
        <v>350</v>
      </c>
      <c r="K14349" s="11" t="str">
        <f>IFERROR(INDEX('EDC Component Dictionary'!$C$5:$C$37,MATCH('Rates Database'!J14349,'EDC Component Dictionary'!$B$5:$B$37,0)), "Energy Supply")</f>
        <v>Energy Supply</v>
      </c>
      <c r="L14349" s="12">
        <v>0.19017000000000001</v>
      </c>
      <c r="M14349" s="12"/>
    </row>
    <row r="14350" spans="1:13" x14ac:dyDescent="0.3">
      <c r="A14350" s="18">
        <v>14348</v>
      </c>
      <c r="B14350" s="18">
        <f t="shared" si="448"/>
        <v>2019</v>
      </c>
      <c r="C14350" s="17">
        <v>43525</v>
      </c>
      <c r="D14350" s="18" t="s">
        <v>314</v>
      </c>
      <c r="E14350" s="18" t="s">
        <v>353</v>
      </c>
      <c r="F14350" s="18" t="str">
        <f t="shared" si="449"/>
        <v>Concord-&lt; 500 kWh Volumetric Charge-43525</v>
      </c>
      <c r="G14350" s="11" t="s">
        <v>131</v>
      </c>
      <c r="H14350" s="11" t="s">
        <v>55</v>
      </c>
      <c r="I14350" s="11" t="s">
        <v>349</v>
      </c>
      <c r="J14350" s="11" t="s">
        <v>350</v>
      </c>
      <c r="K14350" s="11" t="str">
        <f>IFERROR(INDEX('EDC Component Dictionary'!$C$5:$C$37,MATCH('Rates Database'!J14350,'EDC Component Dictionary'!$B$5:$B$37,0)), "Energy Supply")</f>
        <v>Energy Supply</v>
      </c>
      <c r="L14350" s="12">
        <v>0.14159274199999999</v>
      </c>
      <c r="M14350" s="12"/>
    </row>
    <row r="14351" spans="1:13" x14ac:dyDescent="0.3">
      <c r="A14351" s="18">
        <v>14349</v>
      </c>
      <c r="B14351" s="18">
        <f t="shared" si="448"/>
        <v>2019</v>
      </c>
      <c r="C14351" s="17">
        <v>43525</v>
      </c>
      <c r="D14351" s="18" t="s">
        <v>314</v>
      </c>
      <c r="E14351" s="18" t="s">
        <v>354</v>
      </c>
      <c r="F14351" s="18" t="str">
        <f t="shared" si="449"/>
        <v>Taunton-&lt; 500 kWh Volumetric Charge-43525</v>
      </c>
      <c r="G14351" s="11" t="s">
        <v>131</v>
      </c>
      <c r="H14351" s="11" t="s">
        <v>55</v>
      </c>
      <c r="I14351" s="11" t="s">
        <v>349</v>
      </c>
      <c r="J14351" s="11" t="s">
        <v>350</v>
      </c>
      <c r="K14351" s="11" t="str">
        <f>IFERROR(INDEX('EDC Component Dictionary'!$C$5:$C$37,MATCH('Rates Database'!J14351,'EDC Component Dictionary'!$B$5:$B$37,0)), "Energy Supply")</f>
        <v>Energy Supply</v>
      </c>
      <c r="L14351" s="12">
        <v>0.12440620500000001</v>
      </c>
      <c r="M14351" s="12"/>
    </row>
    <row r="14352" spans="1:13" x14ac:dyDescent="0.3">
      <c r="A14352" s="18">
        <v>14350</v>
      </c>
      <c r="B14352" s="18">
        <f t="shared" si="448"/>
        <v>2019</v>
      </c>
      <c r="C14352" s="17">
        <v>43525</v>
      </c>
      <c r="D14352" s="18" t="s">
        <v>314</v>
      </c>
      <c r="E14352" s="18" t="s">
        <v>355</v>
      </c>
      <c r="F14352" s="18" t="str">
        <f t="shared" si="449"/>
        <v>Wellesley-&lt; 500 kWh Volumetric Charge-43525</v>
      </c>
      <c r="G14352" s="11" t="s">
        <v>131</v>
      </c>
      <c r="H14352" s="11" t="s">
        <v>55</v>
      </c>
      <c r="I14352" s="11" t="s">
        <v>349</v>
      </c>
      <c r="J14352" s="11" t="s">
        <v>350</v>
      </c>
      <c r="K14352" s="11" t="str">
        <f>IFERROR(INDEX('EDC Component Dictionary'!$C$5:$C$37,MATCH('Rates Database'!J14352,'EDC Component Dictionary'!$B$5:$B$37,0)), "Energy Supply")</f>
        <v>Energy Supply</v>
      </c>
      <c r="L14352" s="12">
        <v>0.133656999999999</v>
      </c>
      <c r="M14352" s="12"/>
    </row>
    <row r="14353" spans="1:13" x14ac:dyDescent="0.3">
      <c r="A14353" s="18">
        <v>14351</v>
      </c>
      <c r="B14353" s="18">
        <f t="shared" si="448"/>
        <v>2023</v>
      </c>
      <c r="C14353" s="17">
        <v>45017</v>
      </c>
      <c r="D14353" s="18" t="s">
        <v>314</v>
      </c>
      <c r="E14353" s="18" t="s">
        <v>348</v>
      </c>
      <c r="F14353" s="18" t="str">
        <f t="shared" si="449"/>
        <v>Middleton-&lt; 500 kWh Volumetric Charge-45017</v>
      </c>
      <c r="G14353" s="11" t="s">
        <v>131</v>
      </c>
      <c r="H14353" s="11" t="s">
        <v>55</v>
      </c>
      <c r="I14353" s="11" t="s">
        <v>349</v>
      </c>
      <c r="J14353" s="11" t="s">
        <v>350</v>
      </c>
      <c r="K14353" s="11" t="str">
        <f>IFERROR(INDEX('EDC Component Dictionary'!$C$5:$C$37,MATCH('Rates Database'!J14353,'EDC Component Dictionary'!$B$5:$B$37,0)), "Energy Supply")</f>
        <v>Energy Supply</v>
      </c>
      <c r="L14353" s="12">
        <v>0.14510000000000001</v>
      </c>
      <c r="M14353" s="12"/>
    </row>
    <row r="14354" spans="1:13" x14ac:dyDescent="0.3">
      <c r="A14354" s="18">
        <v>14352</v>
      </c>
      <c r="B14354" s="18">
        <f t="shared" si="448"/>
        <v>2023</v>
      </c>
      <c r="C14354" s="17">
        <v>45017</v>
      </c>
      <c r="D14354" s="18" t="s">
        <v>314</v>
      </c>
      <c r="E14354" s="18" t="s">
        <v>351</v>
      </c>
      <c r="F14354" s="18" t="str">
        <f t="shared" si="449"/>
        <v>Groton-&lt; 500 kWh Volumetric Charge-45017</v>
      </c>
      <c r="G14354" s="11" t="s">
        <v>131</v>
      </c>
      <c r="H14354" s="11" t="s">
        <v>55</v>
      </c>
      <c r="I14354" s="11" t="s">
        <v>349</v>
      </c>
      <c r="J14354" s="11" t="s">
        <v>350</v>
      </c>
      <c r="K14354" s="11" t="str">
        <f>IFERROR(INDEX('EDC Component Dictionary'!$C$5:$C$37,MATCH('Rates Database'!J14354,'EDC Component Dictionary'!$B$5:$B$37,0)), "Energy Supply")</f>
        <v>Energy Supply</v>
      </c>
      <c r="L14354" s="12">
        <v>0.14799999999999999</v>
      </c>
      <c r="M14354" s="12"/>
    </row>
    <row r="14355" spans="1:13" x14ac:dyDescent="0.3">
      <c r="A14355" s="18">
        <v>14353</v>
      </c>
      <c r="B14355" s="18">
        <f t="shared" si="448"/>
        <v>2023</v>
      </c>
      <c r="C14355" s="17">
        <v>45017</v>
      </c>
      <c r="D14355" s="18" t="s">
        <v>314</v>
      </c>
      <c r="E14355" s="18" t="s">
        <v>352</v>
      </c>
      <c r="F14355" s="18" t="str">
        <f t="shared" si="449"/>
        <v>Belmont-&lt; 500 kWh Volumetric Charge-45017</v>
      </c>
      <c r="G14355" s="11" t="s">
        <v>131</v>
      </c>
      <c r="H14355" s="11" t="s">
        <v>55</v>
      </c>
      <c r="I14355" s="11" t="s">
        <v>349</v>
      </c>
      <c r="J14355" s="11" t="s">
        <v>350</v>
      </c>
      <c r="K14355" s="11" t="str">
        <f>IFERROR(INDEX('EDC Component Dictionary'!$C$5:$C$37,MATCH('Rates Database'!J14355,'EDC Component Dictionary'!$B$5:$B$37,0)), "Energy Supply")</f>
        <v>Energy Supply</v>
      </c>
      <c r="L14355" s="12">
        <v>0.22689999999999999</v>
      </c>
      <c r="M14355" s="12"/>
    </row>
    <row r="14356" spans="1:13" x14ac:dyDescent="0.3">
      <c r="A14356" s="18">
        <v>14354</v>
      </c>
      <c r="B14356" s="18">
        <f t="shared" si="448"/>
        <v>2023</v>
      </c>
      <c r="C14356" s="17">
        <v>45017</v>
      </c>
      <c r="D14356" s="18" t="s">
        <v>314</v>
      </c>
      <c r="E14356" s="18" t="s">
        <v>347</v>
      </c>
      <c r="F14356" s="18" t="str">
        <f t="shared" si="449"/>
        <v>Middleborough-&lt; 500 kWh Volumetric Charge-45017</v>
      </c>
      <c r="G14356" s="11" t="s">
        <v>131</v>
      </c>
      <c r="H14356" s="11" t="s">
        <v>55</v>
      </c>
      <c r="I14356" s="11" t="s">
        <v>349</v>
      </c>
      <c r="J14356" s="11" t="s">
        <v>350</v>
      </c>
      <c r="K14356" s="11" t="str">
        <f>IFERROR(INDEX('EDC Component Dictionary'!$C$5:$C$37,MATCH('Rates Database'!J14356,'EDC Component Dictionary'!$B$5:$B$37,0)), "Energy Supply")</f>
        <v>Energy Supply</v>
      </c>
      <c r="L14356" s="12">
        <v>0.13700000000000001</v>
      </c>
      <c r="M14356" s="12"/>
    </row>
    <row r="14357" spans="1:13" x14ac:dyDescent="0.3">
      <c r="A14357" s="18">
        <v>14355</v>
      </c>
      <c r="B14357" s="18">
        <f t="shared" si="448"/>
        <v>2023</v>
      </c>
      <c r="C14357" s="17">
        <v>45017</v>
      </c>
      <c r="D14357" s="18" t="s">
        <v>314</v>
      </c>
      <c r="E14357" s="18" t="s">
        <v>353</v>
      </c>
      <c r="F14357" s="18" t="str">
        <f t="shared" si="449"/>
        <v>Concord-&lt; 500 kWh Volumetric Charge-45017</v>
      </c>
      <c r="G14357" s="11" t="s">
        <v>131</v>
      </c>
      <c r="H14357" s="11" t="s">
        <v>55</v>
      </c>
      <c r="I14357" s="11" t="s">
        <v>349</v>
      </c>
      <c r="J14357" s="11" t="s">
        <v>350</v>
      </c>
      <c r="K14357" s="11" t="str">
        <f>IFERROR(INDEX('EDC Component Dictionary'!$C$5:$C$37,MATCH('Rates Database'!J14357,'EDC Component Dictionary'!$B$5:$B$37,0)), "Energy Supply")</f>
        <v>Energy Supply</v>
      </c>
      <c r="L14357" s="12">
        <v>0.19406799999999999</v>
      </c>
      <c r="M14357" s="12"/>
    </row>
    <row r="14358" spans="1:13" x14ac:dyDescent="0.3">
      <c r="A14358" s="18">
        <v>14356</v>
      </c>
      <c r="B14358" s="18">
        <f t="shared" ref="B14358:B14421" si="450">YEAR(C14358)</f>
        <v>2023</v>
      </c>
      <c r="C14358" s="17">
        <v>45017</v>
      </c>
      <c r="D14358" s="18" t="s">
        <v>314</v>
      </c>
      <c r="E14358" s="18" t="s">
        <v>354</v>
      </c>
      <c r="F14358" s="18" t="str">
        <f t="shared" si="449"/>
        <v>Taunton-&lt; 500 kWh Volumetric Charge-45017</v>
      </c>
      <c r="G14358" s="11" t="s">
        <v>131</v>
      </c>
      <c r="H14358" s="11" t="s">
        <v>55</v>
      </c>
      <c r="I14358" s="11" t="s">
        <v>349</v>
      </c>
      <c r="J14358" s="11" t="s">
        <v>350</v>
      </c>
      <c r="K14358" s="11" t="str">
        <f>IFERROR(INDEX('EDC Component Dictionary'!$C$5:$C$37,MATCH('Rates Database'!J14358,'EDC Component Dictionary'!$B$5:$B$37,0)), "Energy Supply")</f>
        <v>Energy Supply</v>
      </c>
      <c r="L14358" s="12">
        <v>0.17476456499999901</v>
      </c>
      <c r="M14358" s="12"/>
    </row>
    <row r="14359" spans="1:13" x14ac:dyDescent="0.3">
      <c r="A14359" s="18">
        <v>14357</v>
      </c>
      <c r="B14359" s="18">
        <f t="shared" si="450"/>
        <v>2023</v>
      </c>
      <c r="C14359" s="17">
        <v>45017</v>
      </c>
      <c r="D14359" s="18" t="s">
        <v>314</v>
      </c>
      <c r="E14359" s="18" t="s">
        <v>355</v>
      </c>
      <c r="F14359" s="18" t="str">
        <f t="shared" si="449"/>
        <v>Wellesley-&lt; 500 kWh Volumetric Charge-45017</v>
      </c>
      <c r="G14359" s="11" t="s">
        <v>131</v>
      </c>
      <c r="H14359" s="11" t="s">
        <v>55</v>
      </c>
      <c r="I14359" s="11" t="s">
        <v>349</v>
      </c>
      <c r="J14359" s="11" t="s">
        <v>350</v>
      </c>
      <c r="K14359" s="11" t="str">
        <f>IFERROR(INDEX('EDC Component Dictionary'!$C$5:$C$37,MATCH('Rates Database'!J14359,'EDC Component Dictionary'!$B$5:$B$37,0)), "Energy Supply")</f>
        <v>Energy Supply</v>
      </c>
      <c r="L14359" s="12">
        <v>0.13742950000000001</v>
      </c>
      <c r="M14359" s="12"/>
    </row>
    <row r="14360" spans="1:13" x14ac:dyDescent="0.3">
      <c r="A14360" s="18">
        <v>14358</v>
      </c>
      <c r="B14360" s="18">
        <f t="shared" si="450"/>
        <v>2023</v>
      </c>
      <c r="C14360" s="17">
        <v>45047</v>
      </c>
      <c r="D14360" s="18" t="s">
        <v>314</v>
      </c>
      <c r="E14360" s="18" t="s">
        <v>348</v>
      </c>
      <c r="F14360" s="18" t="str">
        <f t="shared" si="449"/>
        <v>Middleton-&lt; 500 kWh Volumetric Charge-45047</v>
      </c>
      <c r="G14360" s="11" t="s">
        <v>131</v>
      </c>
      <c r="H14360" s="11" t="s">
        <v>55</v>
      </c>
      <c r="I14360" s="11" t="s">
        <v>349</v>
      </c>
      <c r="J14360" s="11" t="s">
        <v>350</v>
      </c>
      <c r="K14360" s="11" t="str">
        <f>IFERROR(INDEX('EDC Component Dictionary'!$C$5:$C$37,MATCH('Rates Database'!J14360,'EDC Component Dictionary'!$B$5:$B$37,0)), "Energy Supply")</f>
        <v>Energy Supply</v>
      </c>
      <c r="L14360" s="12">
        <v>0.14510000000000001</v>
      </c>
      <c r="M14360" s="12"/>
    </row>
    <row r="14361" spans="1:13" x14ac:dyDescent="0.3">
      <c r="A14361" s="18">
        <v>14359</v>
      </c>
      <c r="B14361" s="18">
        <f t="shared" si="450"/>
        <v>2023</v>
      </c>
      <c r="C14361" s="17">
        <v>45047</v>
      </c>
      <c r="D14361" s="18" t="s">
        <v>314</v>
      </c>
      <c r="E14361" s="18" t="s">
        <v>351</v>
      </c>
      <c r="F14361" s="18" t="str">
        <f t="shared" si="449"/>
        <v>Groton-&lt; 500 kWh Volumetric Charge-45047</v>
      </c>
      <c r="G14361" s="11" t="s">
        <v>131</v>
      </c>
      <c r="H14361" s="11" t="s">
        <v>55</v>
      </c>
      <c r="I14361" s="11" t="s">
        <v>349</v>
      </c>
      <c r="J14361" s="11" t="s">
        <v>350</v>
      </c>
      <c r="K14361" s="11" t="str">
        <f>IFERROR(INDEX('EDC Component Dictionary'!$C$5:$C$37,MATCH('Rates Database'!J14361,'EDC Component Dictionary'!$B$5:$B$37,0)), "Energy Supply")</f>
        <v>Energy Supply</v>
      </c>
      <c r="L14361" s="12">
        <v>0.14799999999999999</v>
      </c>
      <c r="M14361" s="12"/>
    </row>
    <row r="14362" spans="1:13" x14ac:dyDescent="0.3">
      <c r="A14362" s="18">
        <v>14360</v>
      </c>
      <c r="B14362" s="18">
        <f t="shared" si="450"/>
        <v>2023</v>
      </c>
      <c r="C14362" s="17">
        <v>45047</v>
      </c>
      <c r="D14362" s="18" t="s">
        <v>314</v>
      </c>
      <c r="E14362" s="18" t="s">
        <v>352</v>
      </c>
      <c r="F14362" s="18" t="str">
        <f t="shared" si="449"/>
        <v>Belmont-&lt; 500 kWh Volumetric Charge-45047</v>
      </c>
      <c r="G14362" s="11" t="s">
        <v>131</v>
      </c>
      <c r="H14362" s="11" t="s">
        <v>55</v>
      </c>
      <c r="I14362" s="11" t="s">
        <v>349</v>
      </c>
      <c r="J14362" s="11" t="s">
        <v>350</v>
      </c>
      <c r="K14362" s="11" t="str">
        <f>IFERROR(INDEX('EDC Component Dictionary'!$C$5:$C$37,MATCH('Rates Database'!J14362,'EDC Component Dictionary'!$B$5:$B$37,0)), "Energy Supply")</f>
        <v>Energy Supply</v>
      </c>
      <c r="L14362" s="12">
        <v>0.22689999999999999</v>
      </c>
      <c r="M14362" s="12"/>
    </row>
    <row r="14363" spans="1:13" x14ac:dyDescent="0.3">
      <c r="A14363" s="18">
        <v>14361</v>
      </c>
      <c r="B14363" s="18">
        <f t="shared" si="450"/>
        <v>2023</v>
      </c>
      <c r="C14363" s="17">
        <v>45047</v>
      </c>
      <c r="D14363" s="18" t="s">
        <v>314</v>
      </c>
      <c r="E14363" s="18" t="s">
        <v>347</v>
      </c>
      <c r="F14363" s="18" t="str">
        <f t="shared" si="449"/>
        <v>Middleborough-&lt; 500 kWh Volumetric Charge-45047</v>
      </c>
      <c r="G14363" s="11" t="s">
        <v>131</v>
      </c>
      <c r="H14363" s="11" t="s">
        <v>55</v>
      </c>
      <c r="I14363" s="11" t="s">
        <v>349</v>
      </c>
      <c r="J14363" s="11" t="s">
        <v>350</v>
      </c>
      <c r="K14363" s="11" t="str">
        <f>IFERROR(INDEX('EDC Component Dictionary'!$C$5:$C$37,MATCH('Rates Database'!J14363,'EDC Component Dictionary'!$B$5:$B$37,0)), "Energy Supply")</f>
        <v>Energy Supply</v>
      </c>
      <c r="L14363" s="12">
        <v>0.13700000000000001</v>
      </c>
      <c r="M14363" s="12"/>
    </row>
    <row r="14364" spans="1:13" x14ac:dyDescent="0.3">
      <c r="A14364" s="18">
        <v>14362</v>
      </c>
      <c r="B14364" s="18">
        <f t="shared" si="450"/>
        <v>2023</v>
      </c>
      <c r="C14364" s="17">
        <v>45047</v>
      </c>
      <c r="D14364" s="18" t="s">
        <v>314</v>
      </c>
      <c r="E14364" s="18" t="s">
        <v>353</v>
      </c>
      <c r="F14364" s="18" t="str">
        <f t="shared" si="449"/>
        <v>Concord-&lt; 500 kWh Volumetric Charge-45047</v>
      </c>
      <c r="G14364" s="11" t="s">
        <v>131</v>
      </c>
      <c r="H14364" s="11" t="s">
        <v>55</v>
      </c>
      <c r="I14364" s="11" t="s">
        <v>349</v>
      </c>
      <c r="J14364" s="11" t="s">
        <v>350</v>
      </c>
      <c r="K14364" s="11" t="str">
        <f>IFERROR(INDEX('EDC Component Dictionary'!$C$5:$C$37,MATCH('Rates Database'!J14364,'EDC Component Dictionary'!$B$5:$B$37,0)), "Energy Supply")</f>
        <v>Energy Supply</v>
      </c>
      <c r="L14364" s="12">
        <v>0.19406799999999999</v>
      </c>
      <c r="M14364" s="12"/>
    </row>
    <row r="14365" spans="1:13" x14ac:dyDescent="0.3">
      <c r="A14365" s="18">
        <v>14363</v>
      </c>
      <c r="B14365" s="18">
        <f t="shared" si="450"/>
        <v>2023</v>
      </c>
      <c r="C14365" s="17">
        <v>45047</v>
      </c>
      <c r="D14365" s="18" t="s">
        <v>314</v>
      </c>
      <c r="E14365" s="18" t="s">
        <v>354</v>
      </c>
      <c r="F14365" s="18" t="str">
        <f t="shared" si="449"/>
        <v>Taunton-&lt; 500 kWh Volumetric Charge-45047</v>
      </c>
      <c r="G14365" s="11" t="s">
        <v>131</v>
      </c>
      <c r="H14365" s="11" t="s">
        <v>55</v>
      </c>
      <c r="I14365" s="11" t="s">
        <v>349</v>
      </c>
      <c r="J14365" s="11" t="s">
        <v>350</v>
      </c>
      <c r="K14365" s="11" t="str">
        <f>IFERROR(INDEX('EDC Component Dictionary'!$C$5:$C$37,MATCH('Rates Database'!J14365,'EDC Component Dictionary'!$B$5:$B$37,0)), "Energy Supply")</f>
        <v>Energy Supply</v>
      </c>
      <c r="L14365" s="12">
        <v>0.18113649999999901</v>
      </c>
      <c r="M14365" s="12"/>
    </row>
    <row r="14366" spans="1:13" x14ac:dyDescent="0.3">
      <c r="A14366" s="18">
        <v>14364</v>
      </c>
      <c r="B14366" s="18">
        <f t="shared" si="450"/>
        <v>2023</v>
      </c>
      <c r="C14366" s="17">
        <v>45047</v>
      </c>
      <c r="D14366" s="18" t="s">
        <v>314</v>
      </c>
      <c r="E14366" s="18" t="s">
        <v>355</v>
      </c>
      <c r="F14366" s="18" t="str">
        <f t="shared" si="449"/>
        <v>Wellesley-&lt; 500 kWh Volumetric Charge-45047</v>
      </c>
      <c r="G14366" s="11" t="s">
        <v>131</v>
      </c>
      <c r="H14366" s="11" t="s">
        <v>55</v>
      </c>
      <c r="I14366" s="11" t="s">
        <v>349</v>
      </c>
      <c r="J14366" s="11" t="s">
        <v>350</v>
      </c>
      <c r="K14366" s="11" t="str">
        <f>IFERROR(INDEX('EDC Component Dictionary'!$C$5:$C$37,MATCH('Rates Database'!J14366,'EDC Component Dictionary'!$B$5:$B$37,0)), "Energy Supply")</f>
        <v>Energy Supply</v>
      </c>
      <c r="L14366" s="12">
        <v>0.13742950000000001</v>
      </c>
      <c r="M14366" s="12"/>
    </row>
    <row r="14367" spans="1:13" x14ac:dyDescent="0.3">
      <c r="A14367" s="18">
        <v>14365</v>
      </c>
      <c r="B14367" s="18">
        <f t="shared" si="450"/>
        <v>2020</v>
      </c>
      <c r="C14367" s="17">
        <v>43952</v>
      </c>
      <c r="D14367" s="18" t="s">
        <v>314</v>
      </c>
      <c r="E14367" s="18" t="s">
        <v>348</v>
      </c>
      <c r="F14367" s="18" t="str">
        <f t="shared" si="449"/>
        <v>Middleton-&lt; 500 kWh Volumetric Charge-43952</v>
      </c>
      <c r="G14367" s="11" t="s">
        <v>131</v>
      </c>
      <c r="H14367" s="11" t="s">
        <v>55</v>
      </c>
      <c r="I14367" s="11" t="s">
        <v>349</v>
      </c>
      <c r="J14367" s="11" t="s">
        <v>350</v>
      </c>
      <c r="K14367" s="11" t="str">
        <f>IFERROR(INDEX('EDC Component Dictionary'!$C$5:$C$37,MATCH('Rates Database'!J14367,'EDC Component Dictionary'!$B$5:$B$37,0)), "Energy Supply")</f>
        <v>Energy Supply</v>
      </c>
      <c r="L14367" s="12">
        <v>0.12433</v>
      </c>
      <c r="M14367" s="12"/>
    </row>
    <row r="14368" spans="1:13" x14ac:dyDescent="0.3">
      <c r="A14368" s="18">
        <v>14366</v>
      </c>
      <c r="B14368" s="18">
        <f t="shared" si="450"/>
        <v>2020</v>
      </c>
      <c r="C14368" s="17">
        <v>43952</v>
      </c>
      <c r="D14368" s="18" t="s">
        <v>314</v>
      </c>
      <c r="E14368" s="18" t="s">
        <v>351</v>
      </c>
      <c r="F14368" s="18" t="str">
        <f t="shared" si="449"/>
        <v>Groton-&lt; 500 kWh Volumetric Charge-43952</v>
      </c>
      <c r="G14368" s="11" t="s">
        <v>131</v>
      </c>
      <c r="H14368" s="11" t="s">
        <v>55</v>
      </c>
      <c r="I14368" s="11" t="s">
        <v>349</v>
      </c>
      <c r="J14368" s="11" t="s">
        <v>350</v>
      </c>
      <c r="K14368" s="11" t="str">
        <f>IFERROR(INDEX('EDC Component Dictionary'!$C$5:$C$37,MATCH('Rates Database'!J14368,'EDC Component Dictionary'!$B$5:$B$37,0)), "Energy Supply")</f>
        <v>Energy Supply</v>
      </c>
      <c r="L14368" s="12">
        <v>0.118999999999999</v>
      </c>
      <c r="M14368" s="12"/>
    </row>
    <row r="14369" spans="1:13" x14ac:dyDescent="0.3">
      <c r="A14369" s="18">
        <v>14367</v>
      </c>
      <c r="B14369" s="18">
        <f t="shared" si="450"/>
        <v>2020</v>
      </c>
      <c r="C14369" s="17">
        <v>43952</v>
      </c>
      <c r="D14369" s="18" t="s">
        <v>314</v>
      </c>
      <c r="E14369" s="18" t="s">
        <v>352</v>
      </c>
      <c r="F14369" s="18" t="str">
        <f t="shared" si="449"/>
        <v>Belmont-&lt; 500 kWh Volumetric Charge-43952</v>
      </c>
      <c r="G14369" s="11" t="s">
        <v>131</v>
      </c>
      <c r="H14369" s="11" t="s">
        <v>55</v>
      </c>
      <c r="I14369" s="11" t="s">
        <v>349</v>
      </c>
      <c r="J14369" s="11" t="s">
        <v>350</v>
      </c>
      <c r="K14369" s="11" t="str">
        <f>IFERROR(INDEX('EDC Component Dictionary'!$C$5:$C$37,MATCH('Rates Database'!J14369,'EDC Component Dictionary'!$B$5:$B$37,0)), "Energy Supply")</f>
        <v>Energy Supply</v>
      </c>
      <c r="L14369" s="12">
        <v>0.19017000000000001</v>
      </c>
      <c r="M14369" s="12"/>
    </row>
    <row r="14370" spans="1:13" x14ac:dyDescent="0.3">
      <c r="A14370" s="18">
        <v>14368</v>
      </c>
      <c r="B14370" s="18">
        <f t="shared" si="450"/>
        <v>2020</v>
      </c>
      <c r="C14370" s="17">
        <v>43952</v>
      </c>
      <c r="D14370" s="18" t="s">
        <v>314</v>
      </c>
      <c r="E14370" s="18" t="s">
        <v>347</v>
      </c>
      <c r="F14370" s="18" t="str">
        <f t="shared" si="449"/>
        <v>Middleborough-&lt; 500 kWh Volumetric Charge-43952</v>
      </c>
      <c r="G14370" s="11" t="s">
        <v>131</v>
      </c>
      <c r="H14370" s="11" t="s">
        <v>55</v>
      </c>
      <c r="I14370" s="11" t="s">
        <v>349</v>
      </c>
      <c r="J14370" s="11" t="s">
        <v>350</v>
      </c>
      <c r="K14370" s="11" t="str">
        <f>IFERROR(INDEX('EDC Component Dictionary'!$C$5:$C$37,MATCH('Rates Database'!J14370,'EDC Component Dictionary'!$B$5:$B$37,0)), "Energy Supply")</f>
        <v>Energy Supply</v>
      </c>
      <c r="L14370" s="12">
        <v>0.13700000000000001</v>
      </c>
      <c r="M14370" s="12"/>
    </row>
    <row r="14371" spans="1:13" x14ac:dyDescent="0.3">
      <c r="A14371" s="18">
        <v>14369</v>
      </c>
      <c r="B14371" s="18">
        <f t="shared" si="450"/>
        <v>2020</v>
      </c>
      <c r="C14371" s="17">
        <v>43952</v>
      </c>
      <c r="D14371" s="18" t="s">
        <v>314</v>
      </c>
      <c r="E14371" s="18" t="s">
        <v>353</v>
      </c>
      <c r="F14371" s="18" t="str">
        <f t="shared" si="449"/>
        <v>Concord-&lt; 500 kWh Volumetric Charge-43952</v>
      </c>
      <c r="G14371" s="11" t="s">
        <v>131</v>
      </c>
      <c r="H14371" s="11" t="s">
        <v>55</v>
      </c>
      <c r="I14371" s="11" t="s">
        <v>349</v>
      </c>
      <c r="J14371" s="11" t="s">
        <v>350</v>
      </c>
      <c r="K14371" s="11" t="str">
        <f>IFERROR(INDEX('EDC Component Dictionary'!$C$5:$C$37,MATCH('Rates Database'!J14371,'EDC Component Dictionary'!$B$5:$B$37,0)), "Energy Supply")</f>
        <v>Energy Supply</v>
      </c>
      <c r="L14371" s="12">
        <v>0.14261294199999899</v>
      </c>
      <c r="M14371" s="12"/>
    </row>
    <row r="14372" spans="1:13" x14ac:dyDescent="0.3">
      <c r="A14372" s="18">
        <v>14370</v>
      </c>
      <c r="B14372" s="18">
        <f t="shared" si="450"/>
        <v>2020</v>
      </c>
      <c r="C14372" s="17">
        <v>43952</v>
      </c>
      <c r="D14372" s="18" t="s">
        <v>314</v>
      </c>
      <c r="E14372" s="18" t="s">
        <v>354</v>
      </c>
      <c r="F14372" s="18" t="str">
        <f t="shared" si="449"/>
        <v>Taunton-&lt; 500 kWh Volumetric Charge-43952</v>
      </c>
      <c r="G14372" s="11" t="s">
        <v>131</v>
      </c>
      <c r="H14372" s="11" t="s">
        <v>55</v>
      </c>
      <c r="I14372" s="11" t="s">
        <v>349</v>
      </c>
      <c r="J14372" s="11" t="s">
        <v>350</v>
      </c>
      <c r="K14372" s="11" t="str">
        <f>IFERROR(INDEX('EDC Component Dictionary'!$C$5:$C$37,MATCH('Rates Database'!J14372,'EDC Component Dictionary'!$B$5:$B$37,0)), "Energy Supply")</f>
        <v>Energy Supply</v>
      </c>
      <c r="L14372" s="12">
        <v>0.12896753499999999</v>
      </c>
      <c r="M14372" s="12"/>
    </row>
    <row r="14373" spans="1:13" x14ac:dyDescent="0.3">
      <c r="A14373" s="18">
        <v>14371</v>
      </c>
      <c r="B14373" s="18">
        <f t="shared" si="450"/>
        <v>2020</v>
      </c>
      <c r="C14373" s="17">
        <v>43952</v>
      </c>
      <c r="D14373" s="18" t="s">
        <v>314</v>
      </c>
      <c r="E14373" s="18" t="s">
        <v>355</v>
      </c>
      <c r="F14373" s="18" t="str">
        <f t="shared" si="449"/>
        <v>Wellesley-&lt; 500 kWh Volumetric Charge-43952</v>
      </c>
      <c r="G14373" s="11" t="s">
        <v>131</v>
      </c>
      <c r="H14373" s="11" t="s">
        <v>55</v>
      </c>
      <c r="I14373" s="11" t="s">
        <v>349</v>
      </c>
      <c r="J14373" s="11" t="s">
        <v>350</v>
      </c>
      <c r="K14373" s="11" t="str">
        <f>IFERROR(INDEX('EDC Component Dictionary'!$C$5:$C$37,MATCH('Rates Database'!J14373,'EDC Component Dictionary'!$B$5:$B$37,0)), "Energy Supply")</f>
        <v>Energy Supply</v>
      </c>
      <c r="L14373" s="12">
        <v>0.133656999999999</v>
      </c>
      <c r="M14373" s="12"/>
    </row>
    <row r="14374" spans="1:13" x14ac:dyDescent="0.3">
      <c r="A14374" s="18">
        <v>14372</v>
      </c>
      <c r="B14374" s="18">
        <f t="shared" si="450"/>
        <v>2021</v>
      </c>
      <c r="C14374" s="17">
        <v>44440</v>
      </c>
      <c r="D14374" s="18" t="s">
        <v>314</v>
      </c>
      <c r="E14374" s="18" t="s">
        <v>348</v>
      </c>
      <c r="F14374" s="18" t="str">
        <f t="shared" si="449"/>
        <v>Middleton-&lt; 500 kWh Volumetric Charge-44440</v>
      </c>
      <c r="G14374" s="11" t="s">
        <v>131</v>
      </c>
      <c r="H14374" s="11" t="s">
        <v>55</v>
      </c>
      <c r="I14374" s="11" t="s">
        <v>349</v>
      </c>
      <c r="J14374" s="11" t="s">
        <v>350</v>
      </c>
      <c r="K14374" s="11" t="str">
        <f>IFERROR(INDEX('EDC Component Dictionary'!$C$5:$C$37,MATCH('Rates Database'!J14374,'EDC Component Dictionary'!$B$5:$B$37,0)), "Energy Supply")</f>
        <v>Energy Supply</v>
      </c>
      <c r="L14374" s="12">
        <v>0.12433</v>
      </c>
      <c r="M14374" s="12"/>
    </row>
    <row r="14375" spans="1:13" x14ac:dyDescent="0.3">
      <c r="A14375" s="18">
        <v>14373</v>
      </c>
      <c r="B14375" s="18">
        <f t="shared" si="450"/>
        <v>2021</v>
      </c>
      <c r="C14375" s="17">
        <v>44440</v>
      </c>
      <c r="D14375" s="18" t="s">
        <v>314</v>
      </c>
      <c r="E14375" s="18" t="s">
        <v>351</v>
      </c>
      <c r="F14375" s="18" t="str">
        <f t="shared" si="449"/>
        <v>Groton-&lt; 500 kWh Volumetric Charge-44440</v>
      </c>
      <c r="G14375" s="11" t="s">
        <v>131</v>
      </c>
      <c r="H14375" s="11" t="s">
        <v>55</v>
      </c>
      <c r="I14375" s="11" t="s">
        <v>349</v>
      </c>
      <c r="J14375" s="11" t="s">
        <v>350</v>
      </c>
      <c r="K14375" s="11" t="str">
        <f>IFERROR(INDEX('EDC Component Dictionary'!$C$5:$C$37,MATCH('Rates Database'!J14375,'EDC Component Dictionary'!$B$5:$B$37,0)), "Energy Supply")</f>
        <v>Energy Supply</v>
      </c>
      <c r="L14375" s="12">
        <v>0.13048000000000001</v>
      </c>
      <c r="M14375" s="12"/>
    </row>
    <row r="14376" spans="1:13" x14ac:dyDescent="0.3">
      <c r="A14376" s="18">
        <v>14374</v>
      </c>
      <c r="B14376" s="18">
        <f t="shared" si="450"/>
        <v>2021</v>
      </c>
      <c r="C14376" s="17">
        <v>44440</v>
      </c>
      <c r="D14376" s="18" t="s">
        <v>314</v>
      </c>
      <c r="E14376" s="18" t="s">
        <v>352</v>
      </c>
      <c r="F14376" s="18" t="str">
        <f t="shared" si="449"/>
        <v>Belmont-&lt; 500 kWh Volumetric Charge-44440</v>
      </c>
      <c r="G14376" s="11" t="s">
        <v>131</v>
      </c>
      <c r="H14376" s="11" t="s">
        <v>55</v>
      </c>
      <c r="I14376" s="11" t="s">
        <v>349</v>
      </c>
      <c r="J14376" s="11" t="s">
        <v>350</v>
      </c>
      <c r="K14376" s="11" t="str">
        <f>IFERROR(INDEX('EDC Component Dictionary'!$C$5:$C$37,MATCH('Rates Database'!J14376,'EDC Component Dictionary'!$B$5:$B$37,0)), "Energy Supply")</f>
        <v>Energy Supply</v>
      </c>
      <c r="L14376" s="12">
        <v>0.19017000000000001</v>
      </c>
      <c r="M14376" s="12"/>
    </row>
    <row r="14377" spans="1:13" x14ac:dyDescent="0.3">
      <c r="A14377" s="18">
        <v>14375</v>
      </c>
      <c r="B14377" s="18">
        <f t="shared" si="450"/>
        <v>2021</v>
      </c>
      <c r="C14377" s="17">
        <v>44440</v>
      </c>
      <c r="D14377" s="18" t="s">
        <v>314</v>
      </c>
      <c r="E14377" s="18" t="s">
        <v>347</v>
      </c>
      <c r="F14377" s="18" t="str">
        <f t="shared" si="449"/>
        <v>Middleborough-&lt; 500 kWh Volumetric Charge-44440</v>
      </c>
      <c r="G14377" s="11" t="s">
        <v>131</v>
      </c>
      <c r="H14377" s="11" t="s">
        <v>55</v>
      </c>
      <c r="I14377" s="11" t="s">
        <v>349</v>
      </c>
      <c r="J14377" s="11" t="s">
        <v>350</v>
      </c>
      <c r="K14377" s="11" t="str">
        <f>IFERROR(INDEX('EDC Component Dictionary'!$C$5:$C$37,MATCH('Rates Database'!J14377,'EDC Component Dictionary'!$B$5:$B$37,0)), "Energy Supply")</f>
        <v>Energy Supply</v>
      </c>
      <c r="L14377" s="12">
        <v>0.13700000000000001</v>
      </c>
      <c r="M14377" s="12"/>
    </row>
    <row r="14378" spans="1:13" x14ac:dyDescent="0.3">
      <c r="A14378" s="18">
        <v>14376</v>
      </c>
      <c r="B14378" s="18">
        <f t="shared" si="450"/>
        <v>2021</v>
      </c>
      <c r="C14378" s="17">
        <v>44440</v>
      </c>
      <c r="D14378" s="18" t="s">
        <v>314</v>
      </c>
      <c r="E14378" s="18" t="s">
        <v>353</v>
      </c>
      <c r="F14378" s="18" t="str">
        <f t="shared" si="449"/>
        <v>Concord-&lt; 500 kWh Volumetric Charge-44440</v>
      </c>
      <c r="G14378" s="11" t="s">
        <v>131</v>
      </c>
      <c r="H14378" s="11" t="s">
        <v>55</v>
      </c>
      <c r="I14378" s="11" t="s">
        <v>349</v>
      </c>
      <c r="J14378" s="11" t="s">
        <v>350</v>
      </c>
      <c r="K14378" s="11" t="str">
        <f>IFERROR(INDEX('EDC Component Dictionary'!$C$5:$C$37,MATCH('Rates Database'!J14378,'EDC Component Dictionary'!$B$5:$B$37,0)), "Energy Supply")</f>
        <v>Energy Supply</v>
      </c>
      <c r="L14378" s="12">
        <v>0.16149664999999999</v>
      </c>
      <c r="M14378" s="12"/>
    </row>
    <row r="14379" spans="1:13" x14ac:dyDescent="0.3">
      <c r="A14379" s="18">
        <v>14377</v>
      </c>
      <c r="B14379" s="18">
        <f t="shared" si="450"/>
        <v>2021</v>
      </c>
      <c r="C14379" s="17">
        <v>44440</v>
      </c>
      <c r="D14379" s="18" t="s">
        <v>314</v>
      </c>
      <c r="E14379" s="18" t="s">
        <v>354</v>
      </c>
      <c r="F14379" s="18" t="str">
        <f t="shared" si="449"/>
        <v>Taunton-&lt; 500 kWh Volumetric Charge-44440</v>
      </c>
      <c r="G14379" s="11" t="s">
        <v>131</v>
      </c>
      <c r="H14379" s="11" t="s">
        <v>55</v>
      </c>
      <c r="I14379" s="11" t="s">
        <v>349</v>
      </c>
      <c r="J14379" s="11" t="s">
        <v>350</v>
      </c>
      <c r="K14379" s="11" t="str">
        <f>IFERROR(INDEX('EDC Component Dictionary'!$C$5:$C$37,MATCH('Rates Database'!J14379,'EDC Component Dictionary'!$B$5:$B$37,0)), "Energy Supply")</f>
        <v>Energy Supply</v>
      </c>
      <c r="L14379" s="12">
        <v>0.1225633</v>
      </c>
      <c r="M14379" s="12"/>
    </row>
    <row r="14380" spans="1:13" x14ac:dyDescent="0.3">
      <c r="A14380" s="18">
        <v>14378</v>
      </c>
      <c r="B14380" s="18">
        <f t="shared" si="450"/>
        <v>2021</v>
      </c>
      <c r="C14380" s="17">
        <v>44440</v>
      </c>
      <c r="D14380" s="18" t="s">
        <v>314</v>
      </c>
      <c r="E14380" s="18" t="s">
        <v>355</v>
      </c>
      <c r="F14380" s="18" t="str">
        <f t="shared" si="449"/>
        <v>Wellesley-&lt; 500 kWh Volumetric Charge-44440</v>
      </c>
      <c r="G14380" s="11" t="s">
        <v>131</v>
      </c>
      <c r="H14380" s="11" t="s">
        <v>55</v>
      </c>
      <c r="I14380" s="11" t="s">
        <v>349</v>
      </c>
      <c r="J14380" s="11" t="s">
        <v>350</v>
      </c>
      <c r="K14380" s="11" t="str">
        <f>IFERROR(INDEX('EDC Component Dictionary'!$C$5:$C$37,MATCH('Rates Database'!J14380,'EDC Component Dictionary'!$B$5:$B$37,0)), "Energy Supply")</f>
        <v>Energy Supply</v>
      </c>
      <c r="L14380" s="12">
        <v>0.133656999999999</v>
      </c>
      <c r="M14380" s="12"/>
    </row>
    <row r="14381" spans="1:13" x14ac:dyDescent="0.3">
      <c r="A14381" s="18">
        <v>14379</v>
      </c>
      <c r="B14381" s="18">
        <f t="shared" si="450"/>
        <v>2022</v>
      </c>
      <c r="C14381" s="17">
        <v>44805</v>
      </c>
      <c r="D14381" s="18" t="s">
        <v>314</v>
      </c>
      <c r="E14381" s="18" t="s">
        <v>348</v>
      </c>
      <c r="F14381" s="18" t="str">
        <f t="shared" si="449"/>
        <v>Middleton-&lt; 500 kWh Volumetric Charge-44805</v>
      </c>
      <c r="G14381" s="11" t="s">
        <v>131</v>
      </c>
      <c r="H14381" s="11" t="s">
        <v>55</v>
      </c>
      <c r="I14381" s="11" t="s">
        <v>349</v>
      </c>
      <c r="J14381" s="11" t="s">
        <v>350</v>
      </c>
      <c r="K14381" s="11" t="str">
        <f>IFERROR(INDEX('EDC Component Dictionary'!$C$5:$C$37,MATCH('Rates Database'!J14381,'EDC Component Dictionary'!$B$5:$B$37,0)), "Energy Supply")</f>
        <v>Energy Supply</v>
      </c>
      <c r="L14381" s="12">
        <v>0.13669999999999999</v>
      </c>
      <c r="M14381" s="12"/>
    </row>
    <row r="14382" spans="1:13" x14ac:dyDescent="0.3">
      <c r="A14382" s="18">
        <v>14380</v>
      </c>
      <c r="B14382" s="18">
        <f t="shared" si="450"/>
        <v>2022</v>
      </c>
      <c r="C14382" s="17">
        <v>44805</v>
      </c>
      <c r="D14382" s="18" t="s">
        <v>314</v>
      </c>
      <c r="E14382" s="18" t="s">
        <v>351</v>
      </c>
      <c r="F14382" s="18" t="str">
        <f t="shared" si="449"/>
        <v>Groton-&lt; 500 kWh Volumetric Charge-44805</v>
      </c>
      <c r="G14382" s="11" t="s">
        <v>131</v>
      </c>
      <c r="H14382" s="11" t="s">
        <v>55</v>
      </c>
      <c r="I14382" s="11" t="s">
        <v>349</v>
      </c>
      <c r="J14382" s="11" t="s">
        <v>350</v>
      </c>
      <c r="K14382" s="11" t="str">
        <f>IFERROR(INDEX('EDC Component Dictionary'!$C$5:$C$37,MATCH('Rates Database'!J14382,'EDC Component Dictionary'!$B$5:$B$37,0)), "Energy Supply")</f>
        <v>Energy Supply</v>
      </c>
      <c r="L14382" s="12">
        <v>0.16800000000000001</v>
      </c>
      <c r="M14382" s="12"/>
    </row>
    <row r="14383" spans="1:13" x14ac:dyDescent="0.3">
      <c r="A14383" s="18">
        <v>14381</v>
      </c>
      <c r="B14383" s="18">
        <f t="shared" si="450"/>
        <v>2022</v>
      </c>
      <c r="C14383" s="17">
        <v>44805</v>
      </c>
      <c r="D14383" s="18" t="s">
        <v>314</v>
      </c>
      <c r="E14383" s="18" t="s">
        <v>352</v>
      </c>
      <c r="F14383" s="18" t="str">
        <f t="shared" si="449"/>
        <v>Belmont-&lt; 500 kWh Volumetric Charge-44805</v>
      </c>
      <c r="G14383" s="11" t="s">
        <v>131</v>
      </c>
      <c r="H14383" s="11" t="s">
        <v>55</v>
      </c>
      <c r="I14383" s="11" t="s">
        <v>349</v>
      </c>
      <c r="J14383" s="11" t="s">
        <v>350</v>
      </c>
      <c r="K14383" s="11" t="str">
        <f>IFERROR(INDEX('EDC Component Dictionary'!$C$5:$C$37,MATCH('Rates Database'!J14383,'EDC Component Dictionary'!$B$5:$B$37,0)), "Energy Supply")</f>
        <v>Energy Supply</v>
      </c>
      <c r="L14383" s="12">
        <v>0.20116999999999999</v>
      </c>
      <c r="M14383" s="12"/>
    </row>
    <row r="14384" spans="1:13" x14ac:dyDescent="0.3">
      <c r="A14384" s="18">
        <v>14382</v>
      </c>
      <c r="B14384" s="18">
        <f t="shared" si="450"/>
        <v>2022</v>
      </c>
      <c r="C14384" s="17">
        <v>44805</v>
      </c>
      <c r="D14384" s="18" t="s">
        <v>314</v>
      </c>
      <c r="E14384" s="18" t="s">
        <v>347</v>
      </c>
      <c r="F14384" s="18" t="str">
        <f t="shared" si="449"/>
        <v>Middleborough-&lt; 500 kWh Volumetric Charge-44805</v>
      </c>
      <c r="G14384" s="11" t="s">
        <v>131</v>
      </c>
      <c r="H14384" s="11" t="s">
        <v>55</v>
      </c>
      <c r="I14384" s="11" t="s">
        <v>349</v>
      </c>
      <c r="J14384" s="11" t="s">
        <v>350</v>
      </c>
      <c r="K14384" s="11" t="str">
        <f>IFERROR(INDEX('EDC Component Dictionary'!$C$5:$C$37,MATCH('Rates Database'!J14384,'EDC Component Dictionary'!$B$5:$B$37,0)), "Energy Supply")</f>
        <v>Energy Supply</v>
      </c>
      <c r="L14384" s="12">
        <v>0.13700000000000001</v>
      </c>
      <c r="M14384" s="12"/>
    </row>
    <row r="14385" spans="1:13" x14ac:dyDescent="0.3">
      <c r="A14385" s="18">
        <v>14383</v>
      </c>
      <c r="B14385" s="18">
        <f t="shared" si="450"/>
        <v>2022</v>
      </c>
      <c r="C14385" s="17">
        <v>44805</v>
      </c>
      <c r="D14385" s="18" t="s">
        <v>314</v>
      </c>
      <c r="E14385" s="18" t="s">
        <v>353</v>
      </c>
      <c r="F14385" s="18" t="str">
        <f t="shared" si="449"/>
        <v>Concord-&lt; 500 kWh Volumetric Charge-44805</v>
      </c>
      <c r="G14385" s="11" t="s">
        <v>131</v>
      </c>
      <c r="H14385" s="11" t="s">
        <v>55</v>
      </c>
      <c r="I14385" s="11" t="s">
        <v>349</v>
      </c>
      <c r="J14385" s="11" t="s">
        <v>350</v>
      </c>
      <c r="K14385" s="11" t="str">
        <f>IFERROR(INDEX('EDC Component Dictionary'!$C$5:$C$37,MATCH('Rates Database'!J14385,'EDC Component Dictionary'!$B$5:$B$37,0)), "Energy Supply")</f>
        <v>Energy Supply</v>
      </c>
      <c r="L14385" s="12">
        <v>0.223614649999999</v>
      </c>
      <c r="M14385" s="12"/>
    </row>
    <row r="14386" spans="1:13" x14ac:dyDescent="0.3">
      <c r="A14386" s="18">
        <v>14384</v>
      </c>
      <c r="B14386" s="18">
        <f t="shared" si="450"/>
        <v>2022</v>
      </c>
      <c r="C14386" s="17">
        <v>44805</v>
      </c>
      <c r="D14386" s="18" t="s">
        <v>314</v>
      </c>
      <c r="E14386" s="18" t="s">
        <v>354</v>
      </c>
      <c r="F14386" s="18" t="str">
        <f t="shared" si="449"/>
        <v>Taunton-&lt; 500 kWh Volumetric Charge-44805</v>
      </c>
      <c r="G14386" s="11" t="s">
        <v>131</v>
      </c>
      <c r="H14386" s="11" t="s">
        <v>55</v>
      </c>
      <c r="I14386" s="11" t="s">
        <v>349</v>
      </c>
      <c r="J14386" s="11" t="s">
        <v>350</v>
      </c>
      <c r="K14386" s="11" t="str">
        <f>IFERROR(INDEX('EDC Component Dictionary'!$C$5:$C$37,MATCH('Rates Database'!J14386,'EDC Component Dictionary'!$B$5:$B$37,0)), "Energy Supply")</f>
        <v>Energy Supply</v>
      </c>
      <c r="L14386" s="12">
        <v>0.176642999999999</v>
      </c>
      <c r="M14386" s="12"/>
    </row>
    <row r="14387" spans="1:13" x14ac:dyDescent="0.3">
      <c r="A14387" s="18">
        <v>14385</v>
      </c>
      <c r="B14387" s="18">
        <f t="shared" si="450"/>
        <v>2022</v>
      </c>
      <c r="C14387" s="17">
        <v>44805</v>
      </c>
      <c r="D14387" s="18" t="s">
        <v>314</v>
      </c>
      <c r="E14387" s="18" t="s">
        <v>355</v>
      </c>
      <c r="F14387" s="18" t="str">
        <f t="shared" si="449"/>
        <v>Wellesley-&lt; 500 kWh Volumetric Charge-44805</v>
      </c>
      <c r="G14387" s="11" t="s">
        <v>131</v>
      </c>
      <c r="H14387" s="11" t="s">
        <v>55</v>
      </c>
      <c r="I14387" s="11" t="s">
        <v>349</v>
      </c>
      <c r="J14387" s="11" t="s">
        <v>350</v>
      </c>
      <c r="K14387" s="11" t="str">
        <f>IFERROR(INDEX('EDC Component Dictionary'!$C$5:$C$37,MATCH('Rates Database'!J14387,'EDC Component Dictionary'!$B$5:$B$37,0)), "Energy Supply")</f>
        <v>Energy Supply</v>
      </c>
      <c r="L14387" s="12">
        <v>0.133656999999999</v>
      </c>
      <c r="M14387" s="12"/>
    </row>
    <row r="14388" spans="1:13" x14ac:dyDescent="0.3">
      <c r="A14388" s="18">
        <v>14386</v>
      </c>
      <c r="B14388" s="18">
        <f t="shared" si="450"/>
        <v>2023</v>
      </c>
      <c r="C14388" s="17">
        <v>44986</v>
      </c>
      <c r="D14388" s="18" t="s">
        <v>314</v>
      </c>
      <c r="E14388" s="18" t="s">
        <v>348</v>
      </c>
      <c r="F14388" s="18" t="str">
        <f t="shared" si="449"/>
        <v>Middleton-&lt; 500 kWh Volumetric Charge-44986</v>
      </c>
      <c r="G14388" s="11" t="s">
        <v>131</v>
      </c>
      <c r="H14388" s="11" t="s">
        <v>55</v>
      </c>
      <c r="I14388" s="11" t="s">
        <v>349</v>
      </c>
      <c r="J14388" s="11" t="s">
        <v>350</v>
      </c>
      <c r="K14388" s="11" t="str">
        <f>IFERROR(INDEX('EDC Component Dictionary'!$C$5:$C$37,MATCH('Rates Database'!J14388,'EDC Component Dictionary'!$B$5:$B$37,0)), "Energy Supply")</f>
        <v>Energy Supply</v>
      </c>
      <c r="L14388" s="12">
        <v>0.14510000000000001</v>
      </c>
      <c r="M14388" s="12"/>
    </row>
    <row r="14389" spans="1:13" x14ac:dyDescent="0.3">
      <c r="A14389" s="18">
        <v>14387</v>
      </c>
      <c r="B14389" s="18">
        <f t="shared" si="450"/>
        <v>2023</v>
      </c>
      <c r="C14389" s="17">
        <v>44986</v>
      </c>
      <c r="D14389" s="18" t="s">
        <v>314</v>
      </c>
      <c r="E14389" s="18" t="s">
        <v>351</v>
      </c>
      <c r="F14389" s="18" t="str">
        <f t="shared" si="449"/>
        <v>Groton-&lt; 500 kWh Volumetric Charge-44986</v>
      </c>
      <c r="G14389" s="11" t="s">
        <v>131</v>
      </c>
      <c r="H14389" s="11" t="s">
        <v>55</v>
      </c>
      <c r="I14389" s="11" t="s">
        <v>349</v>
      </c>
      <c r="J14389" s="11" t="s">
        <v>350</v>
      </c>
      <c r="K14389" s="11" t="str">
        <f>IFERROR(INDEX('EDC Component Dictionary'!$C$5:$C$37,MATCH('Rates Database'!J14389,'EDC Component Dictionary'!$B$5:$B$37,0)), "Energy Supply")</f>
        <v>Energy Supply</v>
      </c>
      <c r="L14389" s="12">
        <v>0.16800000000000001</v>
      </c>
      <c r="M14389" s="12"/>
    </row>
    <row r="14390" spans="1:13" x14ac:dyDescent="0.3">
      <c r="A14390" s="18">
        <v>14388</v>
      </c>
      <c r="B14390" s="18">
        <f t="shared" si="450"/>
        <v>2023</v>
      </c>
      <c r="C14390" s="17">
        <v>44986</v>
      </c>
      <c r="D14390" s="18" t="s">
        <v>314</v>
      </c>
      <c r="E14390" s="18" t="s">
        <v>352</v>
      </c>
      <c r="F14390" s="18" t="str">
        <f t="shared" si="449"/>
        <v>Belmont-&lt; 500 kWh Volumetric Charge-44986</v>
      </c>
      <c r="G14390" s="11" t="s">
        <v>131</v>
      </c>
      <c r="H14390" s="11" t="s">
        <v>55</v>
      </c>
      <c r="I14390" s="11" t="s">
        <v>349</v>
      </c>
      <c r="J14390" s="11" t="s">
        <v>350</v>
      </c>
      <c r="K14390" s="11" t="str">
        <f>IFERROR(INDEX('EDC Component Dictionary'!$C$5:$C$37,MATCH('Rates Database'!J14390,'EDC Component Dictionary'!$B$5:$B$37,0)), "Energy Supply")</f>
        <v>Energy Supply</v>
      </c>
      <c r="L14390" s="12">
        <v>0.22689999999999999</v>
      </c>
      <c r="M14390" s="12"/>
    </row>
    <row r="14391" spans="1:13" x14ac:dyDescent="0.3">
      <c r="A14391" s="18">
        <v>14389</v>
      </c>
      <c r="B14391" s="18">
        <f t="shared" si="450"/>
        <v>2023</v>
      </c>
      <c r="C14391" s="17">
        <v>44986</v>
      </c>
      <c r="D14391" s="18" t="s">
        <v>314</v>
      </c>
      <c r="E14391" s="18" t="s">
        <v>347</v>
      </c>
      <c r="F14391" s="18" t="str">
        <f t="shared" si="449"/>
        <v>Middleborough-&lt; 500 kWh Volumetric Charge-44986</v>
      </c>
      <c r="G14391" s="11" t="s">
        <v>131</v>
      </c>
      <c r="H14391" s="11" t="s">
        <v>55</v>
      </c>
      <c r="I14391" s="11" t="s">
        <v>349</v>
      </c>
      <c r="J14391" s="11" t="s">
        <v>350</v>
      </c>
      <c r="K14391" s="11" t="str">
        <f>IFERROR(INDEX('EDC Component Dictionary'!$C$5:$C$37,MATCH('Rates Database'!J14391,'EDC Component Dictionary'!$B$5:$B$37,0)), "Energy Supply")</f>
        <v>Energy Supply</v>
      </c>
      <c r="L14391" s="12">
        <v>0.13700000000000001</v>
      </c>
      <c r="M14391" s="12"/>
    </row>
    <row r="14392" spans="1:13" x14ac:dyDescent="0.3">
      <c r="A14392" s="18">
        <v>14390</v>
      </c>
      <c r="B14392" s="18">
        <f t="shared" si="450"/>
        <v>2023</v>
      </c>
      <c r="C14392" s="17">
        <v>44986</v>
      </c>
      <c r="D14392" s="18" t="s">
        <v>314</v>
      </c>
      <c r="E14392" s="18" t="s">
        <v>353</v>
      </c>
      <c r="F14392" s="18" t="str">
        <f t="shared" si="449"/>
        <v>Concord-&lt; 500 kWh Volumetric Charge-44986</v>
      </c>
      <c r="G14392" s="11" t="s">
        <v>131</v>
      </c>
      <c r="H14392" s="11" t="s">
        <v>55</v>
      </c>
      <c r="I14392" s="11" t="s">
        <v>349</v>
      </c>
      <c r="J14392" s="11" t="s">
        <v>350</v>
      </c>
      <c r="K14392" s="11" t="str">
        <f>IFERROR(INDEX('EDC Component Dictionary'!$C$5:$C$37,MATCH('Rates Database'!J14392,'EDC Component Dictionary'!$B$5:$B$37,0)), "Energy Supply")</f>
        <v>Energy Supply</v>
      </c>
      <c r="L14392" s="12">
        <v>0.19406799999999999</v>
      </c>
      <c r="M14392" s="12"/>
    </row>
    <row r="14393" spans="1:13" x14ac:dyDescent="0.3">
      <c r="A14393" s="18">
        <v>14391</v>
      </c>
      <c r="B14393" s="18">
        <f t="shared" si="450"/>
        <v>2023</v>
      </c>
      <c r="C14393" s="17">
        <v>44986</v>
      </c>
      <c r="D14393" s="18" t="s">
        <v>314</v>
      </c>
      <c r="E14393" s="18" t="s">
        <v>354</v>
      </c>
      <c r="F14393" s="18" t="str">
        <f t="shared" si="449"/>
        <v>Taunton-&lt; 500 kWh Volumetric Charge-44986</v>
      </c>
      <c r="G14393" s="11" t="s">
        <v>131</v>
      </c>
      <c r="H14393" s="11" t="s">
        <v>55</v>
      </c>
      <c r="I14393" s="11" t="s">
        <v>349</v>
      </c>
      <c r="J14393" s="11" t="s">
        <v>350</v>
      </c>
      <c r="K14393" s="11" t="str">
        <f>IFERROR(INDEX('EDC Component Dictionary'!$C$5:$C$37,MATCH('Rates Database'!J14393,'EDC Component Dictionary'!$B$5:$B$37,0)), "Energy Supply")</f>
        <v>Energy Supply</v>
      </c>
      <c r="L14393" s="12">
        <v>0.18113649999999901</v>
      </c>
      <c r="M14393" s="12"/>
    </row>
    <row r="14394" spans="1:13" x14ac:dyDescent="0.3">
      <c r="A14394" s="18">
        <v>14392</v>
      </c>
      <c r="B14394" s="18">
        <f t="shared" si="450"/>
        <v>2023</v>
      </c>
      <c r="C14394" s="17">
        <v>44986</v>
      </c>
      <c r="D14394" s="18" t="s">
        <v>314</v>
      </c>
      <c r="E14394" s="18" t="s">
        <v>355</v>
      </c>
      <c r="F14394" s="18" t="str">
        <f t="shared" si="449"/>
        <v>Wellesley-&lt; 500 kWh Volumetric Charge-44986</v>
      </c>
      <c r="G14394" s="11" t="s">
        <v>131</v>
      </c>
      <c r="H14394" s="11" t="s">
        <v>55</v>
      </c>
      <c r="I14394" s="11" t="s">
        <v>349</v>
      </c>
      <c r="J14394" s="11" t="s">
        <v>350</v>
      </c>
      <c r="K14394" s="11" t="str">
        <f>IFERROR(INDEX('EDC Component Dictionary'!$C$5:$C$37,MATCH('Rates Database'!J14394,'EDC Component Dictionary'!$B$5:$B$37,0)), "Energy Supply")</f>
        <v>Energy Supply</v>
      </c>
      <c r="L14394" s="12">
        <v>0.13742950000000001</v>
      </c>
      <c r="M14394" s="12"/>
    </row>
    <row r="14395" spans="1:13" x14ac:dyDescent="0.3">
      <c r="A14395" s="18">
        <v>14393</v>
      </c>
      <c r="B14395" s="18">
        <f t="shared" si="450"/>
        <v>2019</v>
      </c>
      <c r="C14395" s="17">
        <v>43647</v>
      </c>
      <c r="D14395" s="18" t="s">
        <v>314</v>
      </c>
      <c r="E14395" s="18" t="s">
        <v>348</v>
      </c>
      <c r="F14395" s="18" t="str">
        <f t="shared" si="449"/>
        <v>Middleton-&lt; 500 kWh Volumetric Charge-43647</v>
      </c>
      <c r="G14395" s="11" t="s">
        <v>131</v>
      </c>
      <c r="H14395" s="11" t="s">
        <v>55</v>
      </c>
      <c r="I14395" s="11" t="s">
        <v>349</v>
      </c>
      <c r="J14395" s="11" t="s">
        <v>350</v>
      </c>
      <c r="K14395" s="11" t="str">
        <f>IFERROR(INDEX('EDC Component Dictionary'!$C$5:$C$37,MATCH('Rates Database'!J14395,'EDC Component Dictionary'!$B$5:$B$37,0)), "Energy Supply")</f>
        <v>Energy Supply</v>
      </c>
      <c r="L14395" s="12">
        <v>0.12433</v>
      </c>
      <c r="M14395" s="12"/>
    </row>
    <row r="14396" spans="1:13" x14ac:dyDescent="0.3">
      <c r="A14396" s="18">
        <v>14394</v>
      </c>
      <c r="B14396" s="18">
        <f t="shared" si="450"/>
        <v>2019</v>
      </c>
      <c r="C14396" s="17">
        <v>43647</v>
      </c>
      <c r="D14396" s="18" t="s">
        <v>314</v>
      </c>
      <c r="E14396" s="18" t="s">
        <v>351</v>
      </c>
      <c r="F14396" s="18" t="str">
        <f t="shared" si="449"/>
        <v>Groton-&lt; 500 kWh Volumetric Charge-43647</v>
      </c>
      <c r="G14396" s="11" t="s">
        <v>131</v>
      </c>
      <c r="H14396" s="11" t="s">
        <v>55</v>
      </c>
      <c r="I14396" s="11" t="s">
        <v>349</v>
      </c>
      <c r="J14396" s="11" t="s">
        <v>350</v>
      </c>
      <c r="K14396" s="11" t="str">
        <f>IFERROR(INDEX('EDC Component Dictionary'!$C$5:$C$37,MATCH('Rates Database'!J14396,'EDC Component Dictionary'!$B$5:$B$37,0)), "Energy Supply")</f>
        <v>Energy Supply</v>
      </c>
      <c r="L14396" s="12">
        <v>0.118999999999999</v>
      </c>
      <c r="M14396" s="12"/>
    </row>
    <row r="14397" spans="1:13" x14ac:dyDescent="0.3">
      <c r="A14397" s="18">
        <v>14395</v>
      </c>
      <c r="B14397" s="18">
        <f t="shared" si="450"/>
        <v>2019</v>
      </c>
      <c r="C14397" s="17">
        <v>43647</v>
      </c>
      <c r="D14397" s="18" t="s">
        <v>314</v>
      </c>
      <c r="E14397" s="18" t="s">
        <v>352</v>
      </c>
      <c r="F14397" s="18" t="str">
        <f t="shared" si="449"/>
        <v>Belmont-&lt; 500 kWh Volumetric Charge-43647</v>
      </c>
      <c r="G14397" s="11" t="s">
        <v>131</v>
      </c>
      <c r="H14397" s="11" t="s">
        <v>55</v>
      </c>
      <c r="I14397" s="11" t="s">
        <v>349</v>
      </c>
      <c r="J14397" s="11" t="s">
        <v>350</v>
      </c>
      <c r="K14397" s="11" t="str">
        <f>IFERROR(INDEX('EDC Component Dictionary'!$C$5:$C$37,MATCH('Rates Database'!J14397,'EDC Component Dictionary'!$B$5:$B$37,0)), "Energy Supply")</f>
        <v>Energy Supply</v>
      </c>
      <c r="L14397" s="12">
        <v>0.19017000000000001</v>
      </c>
      <c r="M14397" s="12"/>
    </row>
    <row r="14398" spans="1:13" x14ac:dyDescent="0.3">
      <c r="A14398" s="18">
        <v>14396</v>
      </c>
      <c r="B14398" s="18">
        <f t="shared" si="450"/>
        <v>2019</v>
      </c>
      <c r="C14398" s="17">
        <v>43647</v>
      </c>
      <c r="D14398" s="18" t="s">
        <v>314</v>
      </c>
      <c r="E14398" s="18" t="s">
        <v>353</v>
      </c>
      <c r="F14398" s="18" t="str">
        <f t="shared" si="449"/>
        <v>Concord-&lt; 500 kWh Volumetric Charge-43647</v>
      </c>
      <c r="G14398" s="11" t="s">
        <v>131</v>
      </c>
      <c r="H14398" s="11" t="s">
        <v>55</v>
      </c>
      <c r="I14398" s="11" t="s">
        <v>349</v>
      </c>
      <c r="J14398" s="11" t="s">
        <v>350</v>
      </c>
      <c r="K14398" s="11" t="str">
        <f>IFERROR(INDEX('EDC Component Dictionary'!$C$5:$C$37,MATCH('Rates Database'!J14398,'EDC Component Dictionary'!$B$5:$B$37,0)), "Energy Supply")</f>
        <v>Energy Supply</v>
      </c>
      <c r="L14398" s="12">
        <v>0.14261294199999899</v>
      </c>
      <c r="M14398" s="12"/>
    </row>
    <row r="14399" spans="1:13" x14ac:dyDescent="0.3">
      <c r="A14399" s="18">
        <v>14397</v>
      </c>
      <c r="B14399" s="18">
        <f t="shared" si="450"/>
        <v>2019</v>
      </c>
      <c r="C14399" s="17">
        <v>43647</v>
      </c>
      <c r="D14399" s="18" t="s">
        <v>314</v>
      </c>
      <c r="E14399" s="18" t="s">
        <v>354</v>
      </c>
      <c r="F14399" s="18" t="str">
        <f t="shared" si="449"/>
        <v>Taunton-&lt; 500 kWh Volumetric Charge-43647</v>
      </c>
      <c r="G14399" s="11" t="s">
        <v>131</v>
      </c>
      <c r="H14399" s="11" t="s">
        <v>55</v>
      </c>
      <c r="I14399" s="11" t="s">
        <v>349</v>
      </c>
      <c r="J14399" s="11" t="s">
        <v>350</v>
      </c>
      <c r="K14399" s="11" t="str">
        <f>IFERROR(INDEX('EDC Component Dictionary'!$C$5:$C$37,MATCH('Rates Database'!J14399,'EDC Component Dictionary'!$B$5:$B$37,0)), "Energy Supply")</f>
        <v>Energy Supply</v>
      </c>
      <c r="L14399" s="12">
        <v>0.13378773999999999</v>
      </c>
      <c r="M14399" s="12"/>
    </row>
    <row r="14400" spans="1:13" x14ac:dyDescent="0.3">
      <c r="A14400" s="18">
        <v>14398</v>
      </c>
      <c r="B14400" s="18">
        <f t="shared" si="450"/>
        <v>2019</v>
      </c>
      <c r="C14400" s="17">
        <v>43647</v>
      </c>
      <c r="D14400" s="18" t="s">
        <v>314</v>
      </c>
      <c r="E14400" s="18" t="s">
        <v>355</v>
      </c>
      <c r="F14400" s="18" t="str">
        <f t="shared" si="449"/>
        <v>Wellesley-&lt; 500 kWh Volumetric Charge-43647</v>
      </c>
      <c r="G14400" s="11" t="s">
        <v>131</v>
      </c>
      <c r="H14400" s="11" t="s">
        <v>55</v>
      </c>
      <c r="I14400" s="11" t="s">
        <v>349</v>
      </c>
      <c r="J14400" s="11" t="s">
        <v>350</v>
      </c>
      <c r="K14400" s="11" t="str">
        <f>IFERROR(INDEX('EDC Component Dictionary'!$C$5:$C$37,MATCH('Rates Database'!J14400,'EDC Component Dictionary'!$B$5:$B$37,0)), "Energy Supply")</f>
        <v>Energy Supply</v>
      </c>
      <c r="L14400" s="12">
        <v>0.133656999999999</v>
      </c>
      <c r="M14400" s="12"/>
    </row>
    <row r="14401" spans="1:13" x14ac:dyDescent="0.3">
      <c r="A14401" s="18">
        <v>14399</v>
      </c>
      <c r="B14401" s="18">
        <f t="shared" si="450"/>
        <v>2021</v>
      </c>
      <c r="C14401" s="17">
        <v>44287</v>
      </c>
      <c r="D14401" s="18" t="s">
        <v>314</v>
      </c>
      <c r="E14401" s="18" t="s">
        <v>348</v>
      </c>
      <c r="F14401" s="18" t="str">
        <f t="shared" si="449"/>
        <v>Middleton-&lt; 500 kWh Volumetric Charge-44287</v>
      </c>
      <c r="G14401" s="11" t="s">
        <v>131</v>
      </c>
      <c r="H14401" s="11" t="s">
        <v>55</v>
      </c>
      <c r="I14401" s="11" t="s">
        <v>349</v>
      </c>
      <c r="J14401" s="11" t="s">
        <v>350</v>
      </c>
      <c r="K14401" s="11" t="str">
        <f>IFERROR(INDEX('EDC Component Dictionary'!$C$5:$C$37,MATCH('Rates Database'!J14401,'EDC Component Dictionary'!$B$5:$B$37,0)), "Energy Supply")</f>
        <v>Energy Supply</v>
      </c>
      <c r="L14401" s="12">
        <v>0.12433</v>
      </c>
      <c r="M14401" s="12"/>
    </row>
    <row r="14402" spans="1:13" x14ac:dyDescent="0.3">
      <c r="A14402" s="18">
        <v>14400</v>
      </c>
      <c r="B14402" s="18">
        <f t="shared" si="450"/>
        <v>2021</v>
      </c>
      <c r="C14402" s="17">
        <v>44287</v>
      </c>
      <c r="D14402" s="18" t="s">
        <v>314</v>
      </c>
      <c r="E14402" s="18" t="s">
        <v>351</v>
      </c>
      <c r="F14402" s="18" t="str">
        <f t="shared" si="449"/>
        <v>Groton-&lt; 500 kWh Volumetric Charge-44287</v>
      </c>
      <c r="G14402" s="11" t="s">
        <v>131</v>
      </c>
      <c r="H14402" s="11" t="s">
        <v>55</v>
      </c>
      <c r="I14402" s="11" t="s">
        <v>349</v>
      </c>
      <c r="J14402" s="11" t="s">
        <v>350</v>
      </c>
      <c r="K14402" s="11" t="str">
        <f>IFERROR(INDEX('EDC Component Dictionary'!$C$5:$C$37,MATCH('Rates Database'!J14402,'EDC Component Dictionary'!$B$5:$B$37,0)), "Energy Supply")</f>
        <v>Energy Supply</v>
      </c>
      <c r="L14402" s="12">
        <v>0.13048000000000001</v>
      </c>
      <c r="M14402" s="12"/>
    </row>
    <row r="14403" spans="1:13" x14ac:dyDescent="0.3">
      <c r="A14403" s="18">
        <v>14401</v>
      </c>
      <c r="B14403" s="18">
        <f t="shared" si="450"/>
        <v>2021</v>
      </c>
      <c r="C14403" s="17">
        <v>44287</v>
      </c>
      <c r="D14403" s="18" t="s">
        <v>314</v>
      </c>
      <c r="E14403" s="18" t="s">
        <v>352</v>
      </c>
      <c r="F14403" s="18" t="str">
        <f t="shared" si="449"/>
        <v>Belmont-&lt; 500 kWh Volumetric Charge-44287</v>
      </c>
      <c r="G14403" s="11" t="s">
        <v>131</v>
      </c>
      <c r="H14403" s="11" t="s">
        <v>55</v>
      </c>
      <c r="I14403" s="11" t="s">
        <v>349</v>
      </c>
      <c r="J14403" s="11" t="s">
        <v>350</v>
      </c>
      <c r="K14403" s="11" t="str">
        <f>IFERROR(INDEX('EDC Component Dictionary'!$C$5:$C$37,MATCH('Rates Database'!J14403,'EDC Component Dictionary'!$B$5:$B$37,0)), "Energy Supply")</f>
        <v>Energy Supply</v>
      </c>
      <c r="L14403" s="12">
        <v>0.19017000000000001</v>
      </c>
      <c r="M14403" s="12"/>
    </row>
    <row r="14404" spans="1:13" x14ac:dyDescent="0.3">
      <c r="A14404" s="18">
        <v>14402</v>
      </c>
      <c r="B14404" s="18">
        <f t="shared" si="450"/>
        <v>2021</v>
      </c>
      <c r="C14404" s="17">
        <v>44287</v>
      </c>
      <c r="D14404" s="18" t="s">
        <v>314</v>
      </c>
      <c r="E14404" s="18" t="s">
        <v>347</v>
      </c>
      <c r="F14404" s="18" t="str">
        <f t="shared" ref="F14404:F14467" si="451">_xlfn.CONCAT(E14404,"-",J14404,"-",C14404)</f>
        <v>Middleborough-&lt; 500 kWh Volumetric Charge-44287</v>
      </c>
      <c r="G14404" s="11" t="s">
        <v>131</v>
      </c>
      <c r="H14404" s="11" t="s">
        <v>55</v>
      </c>
      <c r="I14404" s="11" t="s">
        <v>349</v>
      </c>
      <c r="J14404" s="11" t="s">
        <v>350</v>
      </c>
      <c r="K14404" s="11" t="str">
        <f>IFERROR(INDEX('EDC Component Dictionary'!$C$5:$C$37,MATCH('Rates Database'!J14404,'EDC Component Dictionary'!$B$5:$B$37,0)), "Energy Supply")</f>
        <v>Energy Supply</v>
      </c>
      <c r="L14404" s="12">
        <v>0.13700000000000001</v>
      </c>
      <c r="M14404" s="12"/>
    </row>
    <row r="14405" spans="1:13" x14ac:dyDescent="0.3">
      <c r="A14405" s="18">
        <v>14403</v>
      </c>
      <c r="B14405" s="18">
        <f t="shared" si="450"/>
        <v>2021</v>
      </c>
      <c r="C14405" s="17">
        <v>44287</v>
      </c>
      <c r="D14405" s="18" t="s">
        <v>314</v>
      </c>
      <c r="E14405" s="18" t="s">
        <v>353</v>
      </c>
      <c r="F14405" s="18" t="str">
        <f t="shared" si="451"/>
        <v>Concord-&lt; 500 kWh Volumetric Charge-44287</v>
      </c>
      <c r="G14405" s="11" t="s">
        <v>131</v>
      </c>
      <c r="H14405" s="11" t="s">
        <v>55</v>
      </c>
      <c r="I14405" s="11" t="s">
        <v>349</v>
      </c>
      <c r="J14405" s="11" t="s">
        <v>350</v>
      </c>
      <c r="K14405" s="11" t="str">
        <f>IFERROR(INDEX('EDC Component Dictionary'!$C$5:$C$37,MATCH('Rates Database'!J14405,'EDC Component Dictionary'!$B$5:$B$37,0)), "Energy Supply")</f>
        <v>Energy Supply</v>
      </c>
      <c r="L14405" s="12">
        <v>0.16149664999999999</v>
      </c>
      <c r="M14405" s="12"/>
    </row>
    <row r="14406" spans="1:13" x14ac:dyDescent="0.3">
      <c r="A14406" s="18">
        <v>14404</v>
      </c>
      <c r="B14406" s="18">
        <f t="shared" si="450"/>
        <v>2021</v>
      </c>
      <c r="C14406" s="17">
        <v>44287</v>
      </c>
      <c r="D14406" s="18" t="s">
        <v>314</v>
      </c>
      <c r="E14406" s="18" t="s">
        <v>354</v>
      </c>
      <c r="F14406" s="18" t="str">
        <f t="shared" si="451"/>
        <v>Taunton-&lt; 500 kWh Volumetric Charge-44287</v>
      </c>
      <c r="G14406" s="11" t="s">
        <v>131</v>
      </c>
      <c r="H14406" s="11" t="s">
        <v>55</v>
      </c>
      <c r="I14406" s="11" t="s">
        <v>349</v>
      </c>
      <c r="J14406" s="11" t="s">
        <v>350</v>
      </c>
      <c r="K14406" s="11" t="str">
        <f>IFERROR(INDEX('EDC Component Dictionary'!$C$5:$C$37,MATCH('Rates Database'!J14406,'EDC Component Dictionary'!$B$5:$B$37,0)), "Energy Supply")</f>
        <v>Energy Supply</v>
      </c>
      <c r="L14406" s="12">
        <v>0.12401167</v>
      </c>
      <c r="M14406" s="12"/>
    </row>
    <row r="14407" spans="1:13" x14ac:dyDescent="0.3">
      <c r="A14407" s="18">
        <v>14405</v>
      </c>
      <c r="B14407" s="18">
        <f t="shared" si="450"/>
        <v>2021</v>
      </c>
      <c r="C14407" s="17">
        <v>44287</v>
      </c>
      <c r="D14407" s="18" t="s">
        <v>314</v>
      </c>
      <c r="E14407" s="18" t="s">
        <v>355</v>
      </c>
      <c r="F14407" s="18" t="str">
        <f t="shared" si="451"/>
        <v>Wellesley-&lt; 500 kWh Volumetric Charge-44287</v>
      </c>
      <c r="G14407" s="11" t="s">
        <v>131</v>
      </c>
      <c r="H14407" s="11" t="s">
        <v>55</v>
      </c>
      <c r="I14407" s="11" t="s">
        <v>349</v>
      </c>
      <c r="J14407" s="11" t="s">
        <v>350</v>
      </c>
      <c r="K14407" s="11" t="str">
        <f>IFERROR(INDEX('EDC Component Dictionary'!$C$5:$C$37,MATCH('Rates Database'!J14407,'EDC Component Dictionary'!$B$5:$B$37,0)), "Energy Supply")</f>
        <v>Energy Supply</v>
      </c>
      <c r="L14407" s="12">
        <v>0.133656999999999</v>
      </c>
      <c r="M14407" s="12"/>
    </row>
    <row r="14408" spans="1:13" x14ac:dyDescent="0.3">
      <c r="A14408" s="18">
        <v>14406</v>
      </c>
      <c r="B14408" s="18">
        <f t="shared" si="450"/>
        <v>2019</v>
      </c>
      <c r="C14408" s="17">
        <v>43466</v>
      </c>
      <c r="D14408" s="18" t="s">
        <v>314</v>
      </c>
      <c r="E14408" s="18" t="s">
        <v>348</v>
      </c>
      <c r="F14408" s="18" t="str">
        <f t="shared" si="451"/>
        <v>Middleton-&lt; 500 kWh Volumetric Charge-43466</v>
      </c>
      <c r="G14408" s="11" t="s">
        <v>131</v>
      </c>
      <c r="H14408" s="11" t="s">
        <v>55</v>
      </c>
      <c r="I14408" s="11" t="s">
        <v>349</v>
      </c>
      <c r="J14408" s="11" t="s">
        <v>350</v>
      </c>
      <c r="K14408" s="11" t="str">
        <f>IFERROR(INDEX('EDC Component Dictionary'!$C$5:$C$37,MATCH('Rates Database'!J14408,'EDC Component Dictionary'!$B$5:$B$37,0)), "Energy Supply")</f>
        <v>Energy Supply</v>
      </c>
      <c r="L14408" s="12">
        <v>0.12433</v>
      </c>
      <c r="M14408" s="12"/>
    </row>
    <row r="14409" spans="1:13" x14ac:dyDescent="0.3">
      <c r="A14409" s="18">
        <v>14407</v>
      </c>
      <c r="B14409" s="18">
        <f t="shared" si="450"/>
        <v>2019</v>
      </c>
      <c r="C14409" s="17">
        <v>43466</v>
      </c>
      <c r="D14409" s="18" t="s">
        <v>314</v>
      </c>
      <c r="E14409" s="18" t="s">
        <v>351</v>
      </c>
      <c r="F14409" s="18" t="str">
        <f t="shared" si="451"/>
        <v>Groton-&lt; 500 kWh Volumetric Charge-43466</v>
      </c>
      <c r="G14409" s="11" t="s">
        <v>131</v>
      </c>
      <c r="H14409" s="11" t="s">
        <v>55</v>
      </c>
      <c r="I14409" s="11" t="s">
        <v>349</v>
      </c>
      <c r="J14409" s="11" t="s">
        <v>350</v>
      </c>
      <c r="K14409" s="11" t="str">
        <f>IFERROR(INDEX('EDC Component Dictionary'!$C$5:$C$37,MATCH('Rates Database'!J14409,'EDC Component Dictionary'!$B$5:$B$37,0)), "Energy Supply")</f>
        <v>Energy Supply</v>
      </c>
      <c r="L14409" s="12">
        <v>0.128999999999999</v>
      </c>
      <c r="M14409" s="12"/>
    </row>
    <row r="14410" spans="1:13" x14ac:dyDescent="0.3">
      <c r="A14410" s="18">
        <v>14408</v>
      </c>
      <c r="B14410" s="18">
        <f t="shared" si="450"/>
        <v>2019</v>
      </c>
      <c r="C14410" s="17">
        <v>43466</v>
      </c>
      <c r="D14410" s="18" t="s">
        <v>314</v>
      </c>
      <c r="E14410" s="18" t="s">
        <v>352</v>
      </c>
      <c r="F14410" s="18" t="str">
        <f t="shared" si="451"/>
        <v>Belmont-&lt; 500 kWh Volumetric Charge-43466</v>
      </c>
      <c r="G14410" s="11" t="s">
        <v>131</v>
      </c>
      <c r="H14410" s="11" t="s">
        <v>55</v>
      </c>
      <c r="I14410" s="11" t="s">
        <v>349</v>
      </c>
      <c r="J14410" s="11" t="s">
        <v>350</v>
      </c>
      <c r="K14410" s="11" t="str">
        <f>IFERROR(INDEX('EDC Component Dictionary'!$C$5:$C$37,MATCH('Rates Database'!J14410,'EDC Component Dictionary'!$B$5:$B$37,0)), "Energy Supply")</f>
        <v>Energy Supply</v>
      </c>
      <c r="L14410" s="12">
        <v>0.18351999999999999</v>
      </c>
      <c r="M14410" s="12"/>
    </row>
    <row r="14411" spans="1:13" x14ac:dyDescent="0.3">
      <c r="A14411" s="18">
        <v>14409</v>
      </c>
      <c r="B14411" s="18">
        <f t="shared" si="450"/>
        <v>2019</v>
      </c>
      <c r="C14411" s="17">
        <v>43466</v>
      </c>
      <c r="D14411" s="18" t="s">
        <v>314</v>
      </c>
      <c r="E14411" s="18" t="s">
        <v>353</v>
      </c>
      <c r="F14411" s="18" t="str">
        <f t="shared" si="451"/>
        <v>Concord-&lt; 500 kWh Volumetric Charge-43466</v>
      </c>
      <c r="G14411" s="11" t="s">
        <v>131</v>
      </c>
      <c r="H14411" s="11" t="s">
        <v>55</v>
      </c>
      <c r="I14411" s="11" t="s">
        <v>349</v>
      </c>
      <c r="J14411" s="11" t="s">
        <v>350</v>
      </c>
      <c r="K14411" s="11" t="str">
        <f>IFERROR(INDEX('EDC Component Dictionary'!$C$5:$C$37,MATCH('Rates Database'!J14411,'EDC Component Dictionary'!$B$5:$B$37,0)), "Energy Supply")</f>
        <v>Energy Supply</v>
      </c>
      <c r="L14411" s="12">
        <v>0.14159274199999999</v>
      </c>
      <c r="M14411" s="12"/>
    </row>
    <row r="14412" spans="1:13" x14ac:dyDescent="0.3">
      <c r="A14412" s="18">
        <v>14410</v>
      </c>
      <c r="B14412" s="18">
        <f t="shared" si="450"/>
        <v>2019</v>
      </c>
      <c r="C14412" s="17">
        <v>43466</v>
      </c>
      <c r="D14412" s="18" t="s">
        <v>314</v>
      </c>
      <c r="E14412" s="18" t="s">
        <v>354</v>
      </c>
      <c r="F14412" s="18" t="str">
        <f t="shared" si="451"/>
        <v>Taunton-&lt; 500 kWh Volumetric Charge-43466</v>
      </c>
      <c r="G14412" s="11" t="s">
        <v>131</v>
      </c>
      <c r="H14412" s="11" t="s">
        <v>55</v>
      </c>
      <c r="I14412" s="11" t="s">
        <v>349</v>
      </c>
      <c r="J14412" s="11" t="s">
        <v>350</v>
      </c>
      <c r="K14412" s="11" t="str">
        <f>IFERROR(INDEX('EDC Component Dictionary'!$C$5:$C$37,MATCH('Rates Database'!J14412,'EDC Component Dictionary'!$B$5:$B$37,0)), "Energy Supply")</f>
        <v>Energy Supply</v>
      </c>
      <c r="L14412" s="12">
        <v>0.12459212</v>
      </c>
      <c r="M14412" s="12"/>
    </row>
    <row r="14413" spans="1:13" x14ac:dyDescent="0.3">
      <c r="A14413" s="18">
        <v>14411</v>
      </c>
      <c r="B14413" s="18">
        <f t="shared" si="450"/>
        <v>2019</v>
      </c>
      <c r="C14413" s="17">
        <v>43466</v>
      </c>
      <c r="D14413" s="18" t="s">
        <v>314</v>
      </c>
      <c r="E14413" s="18" t="s">
        <v>355</v>
      </c>
      <c r="F14413" s="18" t="str">
        <f t="shared" si="451"/>
        <v>Wellesley-&lt; 500 kWh Volumetric Charge-43466</v>
      </c>
      <c r="G14413" s="11" t="s">
        <v>131</v>
      </c>
      <c r="H14413" s="11" t="s">
        <v>55</v>
      </c>
      <c r="I14413" s="11" t="s">
        <v>349</v>
      </c>
      <c r="J14413" s="11" t="s">
        <v>350</v>
      </c>
      <c r="K14413" s="11" t="str">
        <f>IFERROR(INDEX('EDC Component Dictionary'!$C$5:$C$37,MATCH('Rates Database'!J14413,'EDC Component Dictionary'!$B$5:$B$37,0)), "Energy Supply")</f>
        <v>Energy Supply</v>
      </c>
      <c r="L14413" s="12">
        <v>0.133656999999999</v>
      </c>
      <c r="M14413" s="12"/>
    </row>
    <row r="14414" spans="1:13" x14ac:dyDescent="0.3">
      <c r="A14414" s="18">
        <v>14412</v>
      </c>
      <c r="B14414" s="18">
        <f t="shared" si="450"/>
        <v>2020</v>
      </c>
      <c r="C14414" s="17">
        <v>43922</v>
      </c>
      <c r="D14414" s="18" t="s">
        <v>314</v>
      </c>
      <c r="E14414" s="18" t="s">
        <v>348</v>
      </c>
      <c r="F14414" s="18" t="str">
        <f t="shared" si="451"/>
        <v>Middleton-&lt; 500 kWh Volumetric Charge-43922</v>
      </c>
      <c r="G14414" s="11" t="s">
        <v>131</v>
      </c>
      <c r="H14414" s="11" t="s">
        <v>55</v>
      </c>
      <c r="I14414" s="11" t="s">
        <v>349</v>
      </c>
      <c r="J14414" s="11" t="s">
        <v>350</v>
      </c>
      <c r="K14414" s="11" t="str">
        <f>IFERROR(INDEX('EDC Component Dictionary'!$C$5:$C$37,MATCH('Rates Database'!J14414,'EDC Component Dictionary'!$B$5:$B$37,0)), "Energy Supply")</f>
        <v>Energy Supply</v>
      </c>
      <c r="L14414" s="12">
        <v>0.12433</v>
      </c>
      <c r="M14414" s="12"/>
    </row>
    <row r="14415" spans="1:13" x14ac:dyDescent="0.3">
      <c r="A14415" s="18">
        <v>14413</v>
      </c>
      <c r="B14415" s="18">
        <f t="shared" si="450"/>
        <v>2020</v>
      </c>
      <c r="C14415" s="17">
        <v>43922</v>
      </c>
      <c r="D14415" s="18" t="s">
        <v>314</v>
      </c>
      <c r="E14415" s="18" t="s">
        <v>351</v>
      </c>
      <c r="F14415" s="18" t="str">
        <f t="shared" si="451"/>
        <v>Groton-&lt; 500 kWh Volumetric Charge-43922</v>
      </c>
      <c r="G14415" s="11" t="s">
        <v>131</v>
      </c>
      <c r="H14415" s="11" t="s">
        <v>55</v>
      </c>
      <c r="I14415" s="11" t="s">
        <v>349</v>
      </c>
      <c r="J14415" s="11" t="s">
        <v>350</v>
      </c>
      <c r="K14415" s="11" t="str">
        <f>IFERROR(INDEX('EDC Component Dictionary'!$C$5:$C$37,MATCH('Rates Database'!J14415,'EDC Component Dictionary'!$B$5:$B$37,0)), "Energy Supply")</f>
        <v>Energy Supply</v>
      </c>
      <c r="L14415" s="12">
        <v>0.118999999999999</v>
      </c>
      <c r="M14415" s="12"/>
    </row>
    <row r="14416" spans="1:13" x14ac:dyDescent="0.3">
      <c r="A14416" s="18">
        <v>14414</v>
      </c>
      <c r="B14416" s="18">
        <f t="shared" si="450"/>
        <v>2020</v>
      </c>
      <c r="C14416" s="17">
        <v>43922</v>
      </c>
      <c r="D14416" s="18" t="s">
        <v>314</v>
      </c>
      <c r="E14416" s="18" t="s">
        <v>352</v>
      </c>
      <c r="F14416" s="18" t="str">
        <f t="shared" si="451"/>
        <v>Belmont-&lt; 500 kWh Volumetric Charge-43922</v>
      </c>
      <c r="G14416" s="11" t="s">
        <v>131</v>
      </c>
      <c r="H14416" s="11" t="s">
        <v>55</v>
      </c>
      <c r="I14416" s="11" t="s">
        <v>349</v>
      </c>
      <c r="J14416" s="11" t="s">
        <v>350</v>
      </c>
      <c r="K14416" s="11" t="str">
        <f>IFERROR(INDEX('EDC Component Dictionary'!$C$5:$C$37,MATCH('Rates Database'!J14416,'EDC Component Dictionary'!$B$5:$B$37,0)), "Energy Supply")</f>
        <v>Energy Supply</v>
      </c>
      <c r="L14416" s="12">
        <v>0.19017000000000001</v>
      </c>
      <c r="M14416" s="12"/>
    </row>
    <row r="14417" spans="1:13" x14ac:dyDescent="0.3">
      <c r="A14417" s="18">
        <v>14415</v>
      </c>
      <c r="B14417" s="18">
        <f t="shared" si="450"/>
        <v>2020</v>
      </c>
      <c r="C14417" s="17">
        <v>43922</v>
      </c>
      <c r="D14417" s="18" t="s">
        <v>314</v>
      </c>
      <c r="E14417" s="18" t="s">
        <v>347</v>
      </c>
      <c r="F14417" s="18" t="str">
        <f t="shared" si="451"/>
        <v>Middleborough-&lt; 500 kWh Volumetric Charge-43922</v>
      </c>
      <c r="G14417" s="11" t="s">
        <v>131</v>
      </c>
      <c r="H14417" s="11" t="s">
        <v>55</v>
      </c>
      <c r="I14417" s="11" t="s">
        <v>349</v>
      </c>
      <c r="J14417" s="11" t="s">
        <v>350</v>
      </c>
      <c r="K14417" s="11" t="str">
        <f>IFERROR(INDEX('EDC Component Dictionary'!$C$5:$C$37,MATCH('Rates Database'!J14417,'EDC Component Dictionary'!$B$5:$B$37,0)), "Energy Supply")</f>
        <v>Energy Supply</v>
      </c>
      <c r="L14417" s="12">
        <v>0.13699999999999901</v>
      </c>
      <c r="M14417" s="12"/>
    </row>
    <row r="14418" spans="1:13" x14ac:dyDescent="0.3">
      <c r="A14418" s="18">
        <v>14416</v>
      </c>
      <c r="B14418" s="18">
        <f t="shared" si="450"/>
        <v>2020</v>
      </c>
      <c r="C14418" s="17">
        <v>43922</v>
      </c>
      <c r="D14418" s="18" t="s">
        <v>314</v>
      </c>
      <c r="E14418" s="18" t="s">
        <v>353</v>
      </c>
      <c r="F14418" s="18" t="str">
        <f t="shared" si="451"/>
        <v>Concord-&lt; 500 kWh Volumetric Charge-43922</v>
      </c>
      <c r="G14418" s="11" t="s">
        <v>131</v>
      </c>
      <c r="H14418" s="11" t="s">
        <v>55</v>
      </c>
      <c r="I14418" s="11" t="s">
        <v>349</v>
      </c>
      <c r="J14418" s="11" t="s">
        <v>350</v>
      </c>
      <c r="K14418" s="11" t="str">
        <f>IFERROR(INDEX('EDC Component Dictionary'!$C$5:$C$37,MATCH('Rates Database'!J14418,'EDC Component Dictionary'!$B$5:$B$37,0)), "Energy Supply")</f>
        <v>Energy Supply</v>
      </c>
      <c r="L14418" s="12">
        <v>0.14261294199999899</v>
      </c>
      <c r="M14418" s="12"/>
    </row>
    <row r="14419" spans="1:13" x14ac:dyDescent="0.3">
      <c r="A14419" s="18">
        <v>14417</v>
      </c>
      <c r="B14419" s="18">
        <f t="shared" si="450"/>
        <v>2020</v>
      </c>
      <c r="C14419" s="17">
        <v>43922</v>
      </c>
      <c r="D14419" s="18" t="s">
        <v>314</v>
      </c>
      <c r="E14419" s="18" t="s">
        <v>354</v>
      </c>
      <c r="F14419" s="18" t="str">
        <f t="shared" si="451"/>
        <v>Taunton-&lt; 500 kWh Volumetric Charge-43922</v>
      </c>
      <c r="G14419" s="11" t="s">
        <v>131</v>
      </c>
      <c r="H14419" s="11" t="s">
        <v>55</v>
      </c>
      <c r="I14419" s="11" t="s">
        <v>349</v>
      </c>
      <c r="J14419" s="11" t="s">
        <v>350</v>
      </c>
      <c r="K14419" s="11" t="str">
        <f>IFERROR(INDEX('EDC Component Dictionary'!$C$5:$C$37,MATCH('Rates Database'!J14419,'EDC Component Dictionary'!$B$5:$B$37,0)), "Energy Supply")</f>
        <v>Energy Supply</v>
      </c>
      <c r="L14419" s="12">
        <v>0.1212143</v>
      </c>
      <c r="M14419" s="12"/>
    </row>
    <row r="14420" spans="1:13" x14ac:dyDescent="0.3">
      <c r="A14420" s="18">
        <v>14418</v>
      </c>
      <c r="B14420" s="18">
        <f t="shared" si="450"/>
        <v>2020</v>
      </c>
      <c r="C14420" s="17">
        <v>43922</v>
      </c>
      <c r="D14420" s="18" t="s">
        <v>314</v>
      </c>
      <c r="E14420" s="18" t="s">
        <v>355</v>
      </c>
      <c r="F14420" s="18" t="str">
        <f t="shared" si="451"/>
        <v>Wellesley-&lt; 500 kWh Volumetric Charge-43922</v>
      </c>
      <c r="G14420" s="11" t="s">
        <v>131</v>
      </c>
      <c r="H14420" s="11" t="s">
        <v>55</v>
      </c>
      <c r="I14420" s="11" t="s">
        <v>349</v>
      </c>
      <c r="J14420" s="11" t="s">
        <v>350</v>
      </c>
      <c r="K14420" s="11" t="str">
        <f>IFERROR(INDEX('EDC Component Dictionary'!$C$5:$C$37,MATCH('Rates Database'!J14420,'EDC Component Dictionary'!$B$5:$B$37,0)), "Energy Supply")</f>
        <v>Energy Supply</v>
      </c>
      <c r="L14420" s="12">
        <v>0.133656999999999</v>
      </c>
      <c r="M14420" s="12"/>
    </row>
    <row r="14421" spans="1:13" x14ac:dyDescent="0.3">
      <c r="A14421" s="18">
        <v>14419</v>
      </c>
      <c r="B14421" s="18">
        <f t="shared" si="450"/>
        <v>2020</v>
      </c>
      <c r="C14421" s="17">
        <v>43831</v>
      </c>
      <c r="D14421" s="18" t="s">
        <v>314</v>
      </c>
      <c r="E14421" s="18" t="s">
        <v>348</v>
      </c>
      <c r="F14421" s="18" t="str">
        <f t="shared" si="451"/>
        <v>Middleton-&lt; 500 kWh Volumetric Charge-43831</v>
      </c>
      <c r="G14421" s="11" t="s">
        <v>131</v>
      </c>
      <c r="H14421" s="11" t="s">
        <v>55</v>
      </c>
      <c r="I14421" s="11" t="s">
        <v>349</v>
      </c>
      <c r="J14421" s="11" t="s">
        <v>350</v>
      </c>
      <c r="K14421" s="11" t="str">
        <f>IFERROR(INDEX('EDC Component Dictionary'!$C$5:$C$37,MATCH('Rates Database'!J14421,'EDC Component Dictionary'!$B$5:$B$37,0)), "Energy Supply")</f>
        <v>Energy Supply</v>
      </c>
      <c r="L14421" s="12">
        <v>0.12433</v>
      </c>
      <c r="M14421" s="12"/>
    </row>
    <row r="14422" spans="1:13" x14ac:dyDescent="0.3">
      <c r="A14422" s="18">
        <v>14420</v>
      </c>
      <c r="B14422" s="18">
        <f t="shared" ref="B14422:B14485" si="452">YEAR(C14422)</f>
        <v>2020</v>
      </c>
      <c r="C14422" s="17">
        <v>43831</v>
      </c>
      <c r="D14422" s="18" t="s">
        <v>314</v>
      </c>
      <c r="E14422" s="18" t="s">
        <v>351</v>
      </c>
      <c r="F14422" s="18" t="str">
        <f t="shared" si="451"/>
        <v>Groton-&lt; 500 kWh Volumetric Charge-43831</v>
      </c>
      <c r="G14422" s="11" t="s">
        <v>131</v>
      </c>
      <c r="H14422" s="11" t="s">
        <v>55</v>
      </c>
      <c r="I14422" s="11" t="s">
        <v>349</v>
      </c>
      <c r="J14422" s="11" t="s">
        <v>350</v>
      </c>
      <c r="K14422" s="11" t="str">
        <f>IFERROR(INDEX('EDC Component Dictionary'!$C$5:$C$37,MATCH('Rates Database'!J14422,'EDC Component Dictionary'!$B$5:$B$37,0)), "Energy Supply")</f>
        <v>Energy Supply</v>
      </c>
      <c r="L14422" s="12">
        <v>0.128999999999999</v>
      </c>
      <c r="M14422" s="12"/>
    </row>
    <row r="14423" spans="1:13" x14ac:dyDescent="0.3">
      <c r="A14423" s="18">
        <v>14421</v>
      </c>
      <c r="B14423" s="18">
        <f t="shared" si="452"/>
        <v>2020</v>
      </c>
      <c r="C14423" s="17">
        <v>43831</v>
      </c>
      <c r="D14423" s="18" t="s">
        <v>314</v>
      </c>
      <c r="E14423" s="18" t="s">
        <v>352</v>
      </c>
      <c r="F14423" s="18" t="str">
        <f t="shared" si="451"/>
        <v>Belmont-&lt; 500 kWh Volumetric Charge-43831</v>
      </c>
      <c r="G14423" s="11" t="s">
        <v>131</v>
      </c>
      <c r="H14423" s="11" t="s">
        <v>55</v>
      </c>
      <c r="I14423" s="11" t="s">
        <v>349</v>
      </c>
      <c r="J14423" s="11" t="s">
        <v>350</v>
      </c>
      <c r="K14423" s="11" t="str">
        <f>IFERROR(INDEX('EDC Component Dictionary'!$C$5:$C$37,MATCH('Rates Database'!J14423,'EDC Component Dictionary'!$B$5:$B$37,0)), "Energy Supply")</f>
        <v>Energy Supply</v>
      </c>
      <c r="L14423" s="12">
        <v>0.19017000000000001</v>
      </c>
      <c r="M14423" s="12"/>
    </row>
    <row r="14424" spans="1:13" x14ac:dyDescent="0.3">
      <c r="A14424" s="18">
        <v>14422</v>
      </c>
      <c r="B14424" s="18">
        <f t="shared" si="452"/>
        <v>2020</v>
      </c>
      <c r="C14424" s="17">
        <v>43831</v>
      </c>
      <c r="D14424" s="18" t="s">
        <v>314</v>
      </c>
      <c r="E14424" s="18" t="s">
        <v>353</v>
      </c>
      <c r="F14424" s="18" t="str">
        <f t="shared" si="451"/>
        <v>Concord-&lt; 500 kWh Volumetric Charge-43831</v>
      </c>
      <c r="G14424" s="11" t="s">
        <v>131</v>
      </c>
      <c r="H14424" s="11" t="s">
        <v>55</v>
      </c>
      <c r="I14424" s="11" t="s">
        <v>349</v>
      </c>
      <c r="J14424" s="11" t="s">
        <v>350</v>
      </c>
      <c r="K14424" s="11" t="str">
        <f>IFERROR(INDEX('EDC Component Dictionary'!$C$5:$C$37,MATCH('Rates Database'!J14424,'EDC Component Dictionary'!$B$5:$B$37,0)), "Energy Supply")</f>
        <v>Energy Supply</v>
      </c>
      <c r="L14424" s="12">
        <v>0.14261294199999899</v>
      </c>
      <c r="M14424" s="12"/>
    </row>
    <row r="14425" spans="1:13" x14ac:dyDescent="0.3">
      <c r="A14425" s="18">
        <v>14423</v>
      </c>
      <c r="B14425" s="18">
        <f t="shared" si="452"/>
        <v>2020</v>
      </c>
      <c r="C14425" s="17">
        <v>43831</v>
      </c>
      <c r="D14425" s="18" t="s">
        <v>314</v>
      </c>
      <c r="E14425" s="18" t="s">
        <v>354</v>
      </c>
      <c r="F14425" s="18" t="str">
        <f t="shared" si="451"/>
        <v>Taunton-&lt; 500 kWh Volumetric Charge-43831</v>
      </c>
      <c r="G14425" s="11" t="s">
        <v>131</v>
      </c>
      <c r="H14425" s="11" t="s">
        <v>55</v>
      </c>
      <c r="I14425" s="11" t="s">
        <v>349</v>
      </c>
      <c r="J14425" s="11" t="s">
        <v>350</v>
      </c>
      <c r="K14425" s="11" t="str">
        <f>IFERROR(INDEX('EDC Component Dictionary'!$C$5:$C$37,MATCH('Rates Database'!J14425,'EDC Component Dictionary'!$B$5:$B$37,0)), "Energy Supply")</f>
        <v>Energy Supply</v>
      </c>
      <c r="L14425" s="12">
        <v>0.12464826499999999</v>
      </c>
      <c r="M14425" s="12"/>
    </row>
    <row r="14426" spans="1:13" x14ac:dyDescent="0.3">
      <c r="A14426" s="18">
        <v>14424</v>
      </c>
      <c r="B14426" s="18">
        <f t="shared" si="452"/>
        <v>2020</v>
      </c>
      <c r="C14426" s="17">
        <v>43831</v>
      </c>
      <c r="D14426" s="18" t="s">
        <v>314</v>
      </c>
      <c r="E14426" s="18" t="s">
        <v>355</v>
      </c>
      <c r="F14426" s="18" t="str">
        <f t="shared" si="451"/>
        <v>Wellesley-&lt; 500 kWh Volumetric Charge-43831</v>
      </c>
      <c r="G14426" s="11" t="s">
        <v>131</v>
      </c>
      <c r="H14426" s="11" t="s">
        <v>55</v>
      </c>
      <c r="I14426" s="11" t="s">
        <v>349</v>
      </c>
      <c r="J14426" s="11" t="s">
        <v>350</v>
      </c>
      <c r="K14426" s="11" t="str">
        <f>IFERROR(INDEX('EDC Component Dictionary'!$C$5:$C$37,MATCH('Rates Database'!J14426,'EDC Component Dictionary'!$B$5:$B$37,0)), "Energy Supply")</f>
        <v>Energy Supply</v>
      </c>
      <c r="L14426" s="12">
        <v>0.133656999999999</v>
      </c>
      <c r="M14426" s="12"/>
    </row>
    <row r="14427" spans="1:13" x14ac:dyDescent="0.3">
      <c r="A14427" s="18">
        <v>14425</v>
      </c>
      <c r="B14427" s="18">
        <f t="shared" si="452"/>
        <v>2019</v>
      </c>
      <c r="C14427" s="17">
        <v>43617</v>
      </c>
      <c r="D14427" s="18" t="s">
        <v>314</v>
      </c>
      <c r="E14427" s="18" t="s">
        <v>348</v>
      </c>
      <c r="F14427" s="18" t="str">
        <f t="shared" si="451"/>
        <v>Middleton-&lt; 500 kWh Volumetric Charge-43617</v>
      </c>
      <c r="G14427" s="11" t="s">
        <v>131</v>
      </c>
      <c r="H14427" s="11" t="s">
        <v>55</v>
      </c>
      <c r="I14427" s="11" t="s">
        <v>349</v>
      </c>
      <c r="J14427" s="11" t="s">
        <v>350</v>
      </c>
      <c r="K14427" s="11" t="str">
        <f>IFERROR(INDEX('EDC Component Dictionary'!$C$5:$C$37,MATCH('Rates Database'!J14427,'EDC Component Dictionary'!$B$5:$B$37,0)), "Energy Supply")</f>
        <v>Energy Supply</v>
      </c>
      <c r="L14427" s="12">
        <v>0.12433</v>
      </c>
      <c r="M14427" s="12"/>
    </row>
    <row r="14428" spans="1:13" x14ac:dyDescent="0.3">
      <c r="A14428" s="18">
        <v>14426</v>
      </c>
      <c r="B14428" s="18">
        <f t="shared" si="452"/>
        <v>2019</v>
      </c>
      <c r="C14428" s="17">
        <v>43617</v>
      </c>
      <c r="D14428" s="18" t="s">
        <v>314</v>
      </c>
      <c r="E14428" s="18" t="s">
        <v>351</v>
      </c>
      <c r="F14428" s="18" t="str">
        <f t="shared" si="451"/>
        <v>Groton-&lt; 500 kWh Volumetric Charge-43617</v>
      </c>
      <c r="G14428" s="11" t="s">
        <v>131</v>
      </c>
      <c r="H14428" s="11" t="s">
        <v>55</v>
      </c>
      <c r="I14428" s="11" t="s">
        <v>349</v>
      </c>
      <c r="J14428" s="11" t="s">
        <v>350</v>
      </c>
      <c r="K14428" s="11" t="str">
        <f>IFERROR(INDEX('EDC Component Dictionary'!$C$5:$C$37,MATCH('Rates Database'!J14428,'EDC Component Dictionary'!$B$5:$B$37,0)), "Energy Supply")</f>
        <v>Energy Supply</v>
      </c>
      <c r="L14428" s="12">
        <v>0.118999999999999</v>
      </c>
      <c r="M14428" s="12"/>
    </row>
    <row r="14429" spans="1:13" x14ac:dyDescent="0.3">
      <c r="A14429" s="18">
        <v>14427</v>
      </c>
      <c r="B14429" s="18">
        <f t="shared" si="452"/>
        <v>2019</v>
      </c>
      <c r="C14429" s="17">
        <v>43617</v>
      </c>
      <c r="D14429" s="18" t="s">
        <v>314</v>
      </c>
      <c r="E14429" s="18" t="s">
        <v>352</v>
      </c>
      <c r="F14429" s="18" t="str">
        <f t="shared" si="451"/>
        <v>Belmont-&lt; 500 kWh Volumetric Charge-43617</v>
      </c>
      <c r="G14429" s="11" t="s">
        <v>131</v>
      </c>
      <c r="H14429" s="11" t="s">
        <v>55</v>
      </c>
      <c r="I14429" s="11" t="s">
        <v>349</v>
      </c>
      <c r="J14429" s="11" t="s">
        <v>350</v>
      </c>
      <c r="K14429" s="11" t="str">
        <f>IFERROR(INDEX('EDC Component Dictionary'!$C$5:$C$37,MATCH('Rates Database'!J14429,'EDC Component Dictionary'!$B$5:$B$37,0)), "Energy Supply")</f>
        <v>Energy Supply</v>
      </c>
      <c r="L14429" s="12">
        <v>0.19017000000000001</v>
      </c>
      <c r="M14429" s="12"/>
    </row>
    <row r="14430" spans="1:13" x14ac:dyDescent="0.3">
      <c r="A14430" s="18">
        <v>14428</v>
      </c>
      <c r="B14430" s="18">
        <f t="shared" si="452"/>
        <v>2019</v>
      </c>
      <c r="C14430" s="17">
        <v>43617</v>
      </c>
      <c r="D14430" s="18" t="s">
        <v>314</v>
      </c>
      <c r="E14430" s="18" t="s">
        <v>353</v>
      </c>
      <c r="F14430" s="18" t="str">
        <f t="shared" si="451"/>
        <v>Concord-&lt; 500 kWh Volumetric Charge-43617</v>
      </c>
      <c r="G14430" s="11" t="s">
        <v>131</v>
      </c>
      <c r="H14430" s="11" t="s">
        <v>55</v>
      </c>
      <c r="I14430" s="11" t="s">
        <v>349</v>
      </c>
      <c r="J14430" s="11" t="s">
        <v>350</v>
      </c>
      <c r="K14430" s="11" t="str">
        <f>IFERROR(INDEX('EDC Component Dictionary'!$C$5:$C$37,MATCH('Rates Database'!J14430,'EDC Component Dictionary'!$B$5:$B$37,0)), "Energy Supply")</f>
        <v>Energy Supply</v>
      </c>
      <c r="L14430" s="12">
        <v>0.14261294199999899</v>
      </c>
      <c r="M14430" s="12"/>
    </row>
    <row r="14431" spans="1:13" x14ac:dyDescent="0.3">
      <c r="A14431" s="18">
        <v>14429</v>
      </c>
      <c r="B14431" s="18">
        <f t="shared" si="452"/>
        <v>2019</v>
      </c>
      <c r="C14431" s="17">
        <v>43617</v>
      </c>
      <c r="D14431" s="18" t="s">
        <v>314</v>
      </c>
      <c r="E14431" s="18" t="s">
        <v>354</v>
      </c>
      <c r="F14431" s="18" t="str">
        <f t="shared" si="451"/>
        <v>Taunton-&lt; 500 kWh Volumetric Charge-43617</v>
      </c>
      <c r="G14431" s="11" t="s">
        <v>131</v>
      </c>
      <c r="H14431" s="11" t="s">
        <v>55</v>
      </c>
      <c r="I14431" s="11" t="s">
        <v>349</v>
      </c>
      <c r="J14431" s="11" t="s">
        <v>350</v>
      </c>
      <c r="K14431" s="11" t="str">
        <f>IFERROR(INDEX('EDC Component Dictionary'!$C$5:$C$37,MATCH('Rates Database'!J14431,'EDC Component Dictionary'!$B$5:$B$37,0)), "Energy Supply")</f>
        <v>Energy Supply</v>
      </c>
      <c r="L14431" s="12">
        <v>0.12846906999999999</v>
      </c>
      <c r="M14431" s="12"/>
    </row>
    <row r="14432" spans="1:13" x14ac:dyDescent="0.3">
      <c r="A14432" s="18">
        <v>14430</v>
      </c>
      <c r="B14432" s="18">
        <f t="shared" si="452"/>
        <v>2019</v>
      </c>
      <c r="C14432" s="17">
        <v>43617</v>
      </c>
      <c r="D14432" s="18" t="s">
        <v>314</v>
      </c>
      <c r="E14432" s="18" t="s">
        <v>355</v>
      </c>
      <c r="F14432" s="18" t="str">
        <f t="shared" si="451"/>
        <v>Wellesley-&lt; 500 kWh Volumetric Charge-43617</v>
      </c>
      <c r="G14432" s="11" t="s">
        <v>131</v>
      </c>
      <c r="H14432" s="11" t="s">
        <v>55</v>
      </c>
      <c r="I14432" s="11" t="s">
        <v>349</v>
      </c>
      <c r="J14432" s="11" t="s">
        <v>350</v>
      </c>
      <c r="K14432" s="11" t="str">
        <f>IFERROR(INDEX('EDC Component Dictionary'!$C$5:$C$37,MATCH('Rates Database'!J14432,'EDC Component Dictionary'!$B$5:$B$37,0)), "Energy Supply")</f>
        <v>Energy Supply</v>
      </c>
      <c r="L14432" s="12">
        <v>0.133656999999999</v>
      </c>
      <c r="M14432" s="12"/>
    </row>
    <row r="14433" spans="1:13" x14ac:dyDescent="0.3">
      <c r="A14433" s="18">
        <v>14431</v>
      </c>
      <c r="B14433" s="18">
        <f t="shared" si="452"/>
        <v>2020</v>
      </c>
      <c r="C14433" s="17">
        <v>43983</v>
      </c>
      <c r="D14433" s="18" t="s">
        <v>314</v>
      </c>
      <c r="E14433" s="18" t="s">
        <v>348</v>
      </c>
      <c r="F14433" s="18" t="str">
        <f t="shared" si="451"/>
        <v>Middleton-&lt; 500 kWh Volumetric Charge-43983</v>
      </c>
      <c r="G14433" s="11" t="s">
        <v>131</v>
      </c>
      <c r="H14433" s="11" t="s">
        <v>55</v>
      </c>
      <c r="I14433" s="11" t="s">
        <v>349</v>
      </c>
      <c r="J14433" s="11" t="s">
        <v>350</v>
      </c>
      <c r="K14433" s="11" t="str">
        <f>IFERROR(INDEX('EDC Component Dictionary'!$C$5:$C$37,MATCH('Rates Database'!J14433,'EDC Component Dictionary'!$B$5:$B$37,0)), "Energy Supply")</f>
        <v>Energy Supply</v>
      </c>
      <c r="L14433" s="12">
        <v>0.12433</v>
      </c>
      <c r="M14433" s="12"/>
    </row>
    <row r="14434" spans="1:13" x14ac:dyDescent="0.3">
      <c r="A14434" s="18">
        <v>14432</v>
      </c>
      <c r="B14434" s="18">
        <f t="shared" si="452"/>
        <v>2020</v>
      </c>
      <c r="C14434" s="17">
        <v>43983</v>
      </c>
      <c r="D14434" s="18" t="s">
        <v>314</v>
      </c>
      <c r="E14434" s="18" t="s">
        <v>351</v>
      </c>
      <c r="F14434" s="18" t="str">
        <f t="shared" si="451"/>
        <v>Groton-&lt; 500 kWh Volumetric Charge-43983</v>
      </c>
      <c r="G14434" s="11" t="s">
        <v>131</v>
      </c>
      <c r="H14434" s="11" t="s">
        <v>55</v>
      </c>
      <c r="I14434" s="11" t="s">
        <v>349</v>
      </c>
      <c r="J14434" s="11" t="s">
        <v>350</v>
      </c>
      <c r="K14434" s="11" t="str">
        <f>IFERROR(INDEX('EDC Component Dictionary'!$C$5:$C$37,MATCH('Rates Database'!J14434,'EDC Component Dictionary'!$B$5:$B$37,0)), "Energy Supply")</f>
        <v>Energy Supply</v>
      </c>
      <c r="L14434" s="12">
        <v>0.118999999999999</v>
      </c>
      <c r="M14434" s="12"/>
    </row>
    <row r="14435" spans="1:13" x14ac:dyDescent="0.3">
      <c r="A14435" s="18">
        <v>14433</v>
      </c>
      <c r="B14435" s="18">
        <f t="shared" si="452"/>
        <v>2020</v>
      </c>
      <c r="C14435" s="17">
        <v>43983</v>
      </c>
      <c r="D14435" s="18" t="s">
        <v>314</v>
      </c>
      <c r="E14435" s="18" t="s">
        <v>352</v>
      </c>
      <c r="F14435" s="18" t="str">
        <f t="shared" si="451"/>
        <v>Belmont-&lt; 500 kWh Volumetric Charge-43983</v>
      </c>
      <c r="G14435" s="11" t="s">
        <v>131</v>
      </c>
      <c r="H14435" s="11" t="s">
        <v>55</v>
      </c>
      <c r="I14435" s="11" t="s">
        <v>349</v>
      </c>
      <c r="J14435" s="11" t="s">
        <v>350</v>
      </c>
      <c r="K14435" s="11" t="str">
        <f>IFERROR(INDEX('EDC Component Dictionary'!$C$5:$C$37,MATCH('Rates Database'!J14435,'EDC Component Dictionary'!$B$5:$B$37,0)), "Energy Supply")</f>
        <v>Energy Supply</v>
      </c>
      <c r="L14435" s="12">
        <v>0.19017000000000001</v>
      </c>
      <c r="M14435" s="12"/>
    </row>
    <row r="14436" spans="1:13" x14ac:dyDescent="0.3">
      <c r="A14436" s="18">
        <v>14434</v>
      </c>
      <c r="B14436" s="18">
        <f t="shared" si="452"/>
        <v>2020</v>
      </c>
      <c r="C14436" s="17">
        <v>43983</v>
      </c>
      <c r="D14436" s="18" t="s">
        <v>314</v>
      </c>
      <c r="E14436" s="18" t="s">
        <v>347</v>
      </c>
      <c r="F14436" s="18" t="str">
        <f t="shared" si="451"/>
        <v>Middleborough-&lt; 500 kWh Volumetric Charge-43983</v>
      </c>
      <c r="G14436" s="11" t="s">
        <v>131</v>
      </c>
      <c r="H14436" s="11" t="s">
        <v>55</v>
      </c>
      <c r="I14436" s="11" t="s">
        <v>349</v>
      </c>
      <c r="J14436" s="11" t="s">
        <v>350</v>
      </c>
      <c r="K14436" s="11" t="str">
        <f>IFERROR(INDEX('EDC Component Dictionary'!$C$5:$C$37,MATCH('Rates Database'!J14436,'EDC Component Dictionary'!$B$5:$B$37,0)), "Energy Supply")</f>
        <v>Energy Supply</v>
      </c>
      <c r="L14436" s="12">
        <v>0.13700000000000001</v>
      </c>
      <c r="M14436" s="12"/>
    </row>
    <row r="14437" spans="1:13" x14ac:dyDescent="0.3">
      <c r="A14437" s="18">
        <v>14435</v>
      </c>
      <c r="B14437" s="18">
        <f t="shared" si="452"/>
        <v>2020</v>
      </c>
      <c r="C14437" s="17">
        <v>43983</v>
      </c>
      <c r="D14437" s="18" t="s">
        <v>314</v>
      </c>
      <c r="E14437" s="18" t="s">
        <v>353</v>
      </c>
      <c r="F14437" s="18" t="str">
        <f t="shared" si="451"/>
        <v>Concord-&lt; 500 kWh Volumetric Charge-43983</v>
      </c>
      <c r="G14437" s="11" t="s">
        <v>131</v>
      </c>
      <c r="H14437" s="11" t="s">
        <v>55</v>
      </c>
      <c r="I14437" s="11" t="s">
        <v>349</v>
      </c>
      <c r="J14437" s="11" t="s">
        <v>350</v>
      </c>
      <c r="K14437" s="11" t="str">
        <f>IFERROR(INDEX('EDC Component Dictionary'!$C$5:$C$37,MATCH('Rates Database'!J14437,'EDC Component Dictionary'!$B$5:$B$37,0)), "Energy Supply")</f>
        <v>Energy Supply</v>
      </c>
      <c r="L14437" s="12">
        <v>0.14261294199999899</v>
      </c>
      <c r="M14437" s="12"/>
    </row>
    <row r="14438" spans="1:13" x14ac:dyDescent="0.3">
      <c r="A14438" s="18">
        <v>14436</v>
      </c>
      <c r="B14438" s="18">
        <f t="shared" si="452"/>
        <v>2020</v>
      </c>
      <c r="C14438" s="17">
        <v>43983</v>
      </c>
      <c r="D14438" s="18" t="s">
        <v>314</v>
      </c>
      <c r="E14438" s="18" t="s">
        <v>354</v>
      </c>
      <c r="F14438" s="18" t="str">
        <f t="shared" si="451"/>
        <v>Taunton-&lt; 500 kWh Volumetric Charge-43983</v>
      </c>
      <c r="G14438" s="11" t="s">
        <v>131</v>
      </c>
      <c r="H14438" s="11" t="s">
        <v>55</v>
      </c>
      <c r="I14438" s="11" t="s">
        <v>349</v>
      </c>
      <c r="J14438" s="11" t="s">
        <v>350</v>
      </c>
      <c r="K14438" s="11" t="str">
        <f>IFERROR(INDEX('EDC Component Dictionary'!$C$5:$C$37,MATCH('Rates Database'!J14438,'EDC Component Dictionary'!$B$5:$B$37,0)), "Energy Supply")</f>
        <v>Energy Supply</v>
      </c>
      <c r="L14438" s="12">
        <v>0.12815737499999999</v>
      </c>
      <c r="M14438" s="12"/>
    </row>
    <row r="14439" spans="1:13" x14ac:dyDescent="0.3">
      <c r="A14439" s="18">
        <v>14437</v>
      </c>
      <c r="B14439" s="18">
        <f t="shared" si="452"/>
        <v>2020</v>
      </c>
      <c r="C14439" s="17">
        <v>43983</v>
      </c>
      <c r="D14439" s="18" t="s">
        <v>314</v>
      </c>
      <c r="E14439" s="18" t="s">
        <v>355</v>
      </c>
      <c r="F14439" s="18" t="str">
        <f t="shared" si="451"/>
        <v>Wellesley-&lt; 500 kWh Volumetric Charge-43983</v>
      </c>
      <c r="G14439" s="11" t="s">
        <v>131</v>
      </c>
      <c r="H14439" s="11" t="s">
        <v>55</v>
      </c>
      <c r="I14439" s="11" t="s">
        <v>349</v>
      </c>
      <c r="J14439" s="11" t="s">
        <v>350</v>
      </c>
      <c r="K14439" s="11" t="str">
        <f>IFERROR(INDEX('EDC Component Dictionary'!$C$5:$C$37,MATCH('Rates Database'!J14439,'EDC Component Dictionary'!$B$5:$B$37,0)), "Energy Supply")</f>
        <v>Energy Supply</v>
      </c>
      <c r="L14439" s="12">
        <v>0.133656999999999</v>
      </c>
      <c r="M14439" s="12"/>
    </row>
    <row r="14440" spans="1:13" x14ac:dyDescent="0.3">
      <c r="A14440" s="18">
        <v>14438</v>
      </c>
      <c r="B14440" s="18">
        <f t="shared" si="452"/>
        <v>2021</v>
      </c>
      <c r="C14440" s="17">
        <v>44378</v>
      </c>
      <c r="D14440" s="18" t="s">
        <v>314</v>
      </c>
      <c r="E14440" s="18" t="s">
        <v>348</v>
      </c>
      <c r="F14440" s="18" t="str">
        <f t="shared" si="451"/>
        <v>Middleton-&lt; 500 kWh Volumetric Charge-44378</v>
      </c>
      <c r="G14440" s="11" t="s">
        <v>131</v>
      </c>
      <c r="H14440" s="11" t="s">
        <v>55</v>
      </c>
      <c r="I14440" s="11" t="s">
        <v>349</v>
      </c>
      <c r="J14440" s="11" t="s">
        <v>350</v>
      </c>
      <c r="K14440" s="11" t="str">
        <f>IFERROR(INDEX('EDC Component Dictionary'!$C$5:$C$37,MATCH('Rates Database'!J14440,'EDC Component Dictionary'!$B$5:$B$37,0)), "Energy Supply")</f>
        <v>Energy Supply</v>
      </c>
      <c r="L14440" s="12">
        <v>0.12433</v>
      </c>
      <c r="M14440" s="12"/>
    </row>
    <row r="14441" spans="1:13" x14ac:dyDescent="0.3">
      <c r="A14441" s="18">
        <v>14439</v>
      </c>
      <c r="B14441" s="18">
        <f t="shared" si="452"/>
        <v>2021</v>
      </c>
      <c r="C14441" s="17">
        <v>44378</v>
      </c>
      <c r="D14441" s="18" t="s">
        <v>314</v>
      </c>
      <c r="E14441" s="18" t="s">
        <v>351</v>
      </c>
      <c r="F14441" s="18" t="str">
        <f t="shared" si="451"/>
        <v>Groton-&lt; 500 kWh Volumetric Charge-44378</v>
      </c>
      <c r="G14441" s="11" t="s">
        <v>131</v>
      </c>
      <c r="H14441" s="11" t="s">
        <v>55</v>
      </c>
      <c r="I14441" s="11" t="s">
        <v>349</v>
      </c>
      <c r="J14441" s="11" t="s">
        <v>350</v>
      </c>
      <c r="K14441" s="11" t="str">
        <f>IFERROR(INDEX('EDC Component Dictionary'!$C$5:$C$37,MATCH('Rates Database'!J14441,'EDC Component Dictionary'!$B$5:$B$37,0)), "Energy Supply")</f>
        <v>Energy Supply</v>
      </c>
      <c r="L14441" s="12">
        <v>0.13048000000000001</v>
      </c>
      <c r="M14441" s="12"/>
    </row>
    <row r="14442" spans="1:13" x14ac:dyDescent="0.3">
      <c r="A14442" s="18">
        <v>14440</v>
      </c>
      <c r="B14442" s="18">
        <f t="shared" si="452"/>
        <v>2021</v>
      </c>
      <c r="C14442" s="17">
        <v>44378</v>
      </c>
      <c r="D14442" s="18" t="s">
        <v>314</v>
      </c>
      <c r="E14442" s="18" t="s">
        <v>352</v>
      </c>
      <c r="F14442" s="18" t="str">
        <f t="shared" si="451"/>
        <v>Belmont-&lt; 500 kWh Volumetric Charge-44378</v>
      </c>
      <c r="G14442" s="11" t="s">
        <v>131</v>
      </c>
      <c r="H14442" s="11" t="s">
        <v>55</v>
      </c>
      <c r="I14442" s="11" t="s">
        <v>349</v>
      </c>
      <c r="J14442" s="11" t="s">
        <v>350</v>
      </c>
      <c r="K14442" s="11" t="str">
        <f>IFERROR(INDEX('EDC Component Dictionary'!$C$5:$C$37,MATCH('Rates Database'!J14442,'EDC Component Dictionary'!$B$5:$B$37,0)), "Energy Supply")</f>
        <v>Energy Supply</v>
      </c>
      <c r="L14442" s="12">
        <v>0.19017000000000001</v>
      </c>
      <c r="M14442" s="12"/>
    </row>
    <row r="14443" spans="1:13" x14ac:dyDescent="0.3">
      <c r="A14443" s="18">
        <v>14441</v>
      </c>
      <c r="B14443" s="18">
        <f t="shared" si="452"/>
        <v>2021</v>
      </c>
      <c r="C14443" s="17">
        <v>44378</v>
      </c>
      <c r="D14443" s="18" t="s">
        <v>314</v>
      </c>
      <c r="E14443" s="18" t="s">
        <v>347</v>
      </c>
      <c r="F14443" s="18" t="str">
        <f t="shared" si="451"/>
        <v>Middleborough-&lt; 500 kWh Volumetric Charge-44378</v>
      </c>
      <c r="G14443" s="11" t="s">
        <v>131</v>
      </c>
      <c r="H14443" s="11" t="s">
        <v>55</v>
      </c>
      <c r="I14443" s="11" t="s">
        <v>349</v>
      </c>
      <c r="J14443" s="11" t="s">
        <v>350</v>
      </c>
      <c r="K14443" s="11" t="str">
        <f>IFERROR(INDEX('EDC Component Dictionary'!$C$5:$C$37,MATCH('Rates Database'!J14443,'EDC Component Dictionary'!$B$5:$B$37,0)), "Energy Supply")</f>
        <v>Energy Supply</v>
      </c>
      <c r="L14443" s="12">
        <v>0.13700000000000001</v>
      </c>
      <c r="M14443" s="12"/>
    </row>
    <row r="14444" spans="1:13" x14ac:dyDescent="0.3">
      <c r="A14444" s="18">
        <v>14442</v>
      </c>
      <c r="B14444" s="18">
        <f t="shared" si="452"/>
        <v>2021</v>
      </c>
      <c r="C14444" s="17">
        <v>44378</v>
      </c>
      <c r="D14444" s="18" t="s">
        <v>314</v>
      </c>
      <c r="E14444" s="18" t="s">
        <v>353</v>
      </c>
      <c r="F14444" s="18" t="str">
        <f t="shared" si="451"/>
        <v>Concord-&lt; 500 kWh Volumetric Charge-44378</v>
      </c>
      <c r="G14444" s="11" t="s">
        <v>131</v>
      </c>
      <c r="H14444" s="11" t="s">
        <v>55</v>
      </c>
      <c r="I14444" s="11" t="s">
        <v>349</v>
      </c>
      <c r="J14444" s="11" t="s">
        <v>350</v>
      </c>
      <c r="K14444" s="11" t="str">
        <f>IFERROR(INDEX('EDC Component Dictionary'!$C$5:$C$37,MATCH('Rates Database'!J14444,'EDC Component Dictionary'!$B$5:$B$37,0)), "Energy Supply")</f>
        <v>Energy Supply</v>
      </c>
      <c r="L14444" s="12">
        <v>0.16149664999999999</v>
      </c>
      <c r="M14444" s="12"/>
    </row>
    <row r="14445" spans="1:13" x14ac:dyDescent="0.3">
      <c r="A14445" s="18">
        <v>14443</v>
      </c>
      <c r="B14445" s="18">
        <f t="shared" si="452"/>
        <v>2021</v>
      </c>
      <c r="C14445" s="17">
        <v>44378</v>
      </c>
      <c r="D14445" s="18" t="s">
        <v>314</v>
      </c>
      <c r="E14445" s="18" t="s">
        <v>354</v>
      </c>
      <c r="F14445" s="18" t="str">
        <f t="shared" si="451"/>
        <v>Taunton-&lt; 500 kWh Volumetric Charge-44378</v>
      </c>
      <c r="G14445" s="11" t="s">
        <v>131</v>
      </c>
      <c r="H14445" s="11" t="s">
        <v>55</v>
      </c>
      <c r="I14445" s="11" t="s">
        <v>349</v>
      </c>
      <c r="J14445" s="11" t="s">
        <v>350</v>
      </c>
      <c r="K14445" s="11" t="str">
        <f>IFERROR(INDEX('EDC Component Dictionary'!$C$5:$C$37,MATCH('Rates Database'!J14445,'EDC Component Dictionary'!$B$5:$B$37,0)), "Energy Supply")</f>
        <v>Energy Supply</v>
      </c>
      <c r="L14445" s="12">
        <v>0.13001699999999999</v>
      </c>
      <c r="M14445" s="12"/>
    </row>
    <row r="14446" spans="1:13" x14ac:dyDescent="0.3">
      <c r="A14446" s="18">
        <v>14444</v>
      </c>
      <c r="B14446" s="18">
        <f t="shared" si="452"/>
        <v>2021</v>
      </c>
      <c r="C14446" s="17">
        <v>44378</v>
      </c>
      <c r="D14446" s="18" t="s">
        <v>314</v>
      </c>
      <c r="E14446" s="18" t="s">
        <v>355</v>
      </c>
      <c r="F14446" s="18" t="str">
        <f t="shared" si="451"/>
        <v>Wellesley-&lt; 500 kWh Volumetric Charge-44378</v>
      </c>
      <c r="G14446" s="11" t="s">
        <v>131</v>
      </c>
      <c r="H14446" s="11" t="s">
        <v>55</v>
      </c>
      <c r="I14446" s="11" t="s">
        <v>349</v>
      </c>
      <c r="J14446" s="11" t="s">
        <v>350</v>
      </c>
      <c r="K14446" s="11" t="str">
        <f>IFERROR(INDEX('EDC Component Dictionary'!$C$5:$C$37,MATCH('Rates Database'!J14446,'EDC Component Dictionary'!$B$5:$B$37,0)), "Energy Supply")</f>
        <v>Energy Supply</v>
      </c>
      <c r="L14446" s="12">
        <v>0.133656999999999</v>
      </c>
      <c r="M14446" s="12"/>
    </row>
    <row r="14447" spans="1:13" x14ac:dyDescent="0.3">
      <c r="A14447" s="18">
        <v>14445</v>
      </c>
      <c r="B14447" s="18">
        <f t="shared" si="452"/>
        <v>2019</v>
      </c>
      <c r="C14447" s="17">
        <v>43586</v>
      </c>
      <c r="D14447" s="18" t="s">
        <v>314</v>
      </c>
      <c r="E14447" s="18" t="s">
        <v>348</v>
      </c>
      <c r="F14447" s="18" t="str">
        <f t="shared" si="451"/>
        <v>Middleton-&lt; 500 kWh Volumetric Charge-43586</v>
      </c>
      <c r="G14447" s="11" t="s">
        <v>131</v>
      </c>
      <c r="H14447" s="11" t="s">
        <v>55</v>
      </c>
      <c r="I14447" s="11" t="s">
        <v>349</v>
      </c>
      <c r="J14447" s="11" t="s">
        <v>350</v>
      </c>
      <c r="K14447" s="11" t="str">
        <f>IFERROR(INDEX('EDC Component Dictionary'!$C$5:$C$37,MATCH('Rates Database'!J14447,'EDC Component Dictionary'!$B$5:$B$37,0)), "Energy Supply")</f>
        <v>Energy Supply</v>
      </c>
      <c r="L14447" s="12">
        <v>0.12433</v>
      </c>
      <c r="M14447" s="12"/>
    </row>
    <row r="14448" spans="1:13" x14ac:dyDescent="0.3">
      <c r="A14448" s="18">
        <v>14446</v>
      </c>
      <c r="B14448" s="18">
        <f t="shared" si="452"/>
        <v>2019</v>
      </c>
      <c r="C14448" s="17">
        <v>43586</v>
      </c>
      <c r="D14448" s="18" t="s">
        <v>314</v>
      </c>
      <c r="E14448" s="18" t="s">
        <v>351</v>
      </c>
      <c r="F14448" s="18" t="str">
        <f t="shared" si="451"/>
        <v>Groton-&lt; 500 kWh Volumetric Charge-43586</v>
      </c>
      <c r="G14448" s="11" t="s">
        <v>131</v>
      </c>
      <c r="H14448" s="11" t="s">
        <v>55</v>
      </c>
      <c r="I14448" s="11" t="s">
        <v>349</v>
      </c>
      <c r="J14448" s="11" t="s">
        <v>350</v>
      </c>
      <c r="K14448" s="11" t="str">
        <f>IFERROR(INDEX('EDC Component Dictionary'!$C$5:$C$37,MATCH('Rates Database'!J14448,'EDC Component Dictionary'!$B$5:$B$37,0)), "Energy Supply")</f>
        <v>Energy Supply</v>
      </c>
      <c r="L14448" s="12">
        <v>0.118999999999999</v>
      </c>
      <c r="M14448" s="12"/>
    </row>
    <row r="14449" spans="1:13" x14ac:dyDescent="0.3">
      <c r="A14449" s="18">
        <v>14447</v>
      </c>
      <c r="B14449" s="18">
        <f t="shared" si="452"/>
        <v>2019</v>
      </c>
      <c r="C14449" s="17">
        <v>43586</v>
      </c>
      <c r="D14449" s="18" t="s">
        <v>314</v>
      </c>
      <c r="E14449" s="18" t="s">
        <v>352</v>
      </c>
      <c r="F14449" s="18" t="str">
        <f t="shared" si="451"/>
        <v>Belmont-&lt; 500 kWh Volumetric Charge-43586</v>
      </c>
      <c r="G14449" s="11" t="s">
        <v>131</v>
      </c>
      <c r="H14449" s="11" t="s">
        <v>55</v>
      </c>
      <c r="I14449" s="11" t="s">
        <v>349</v>
      </c>
      <c r="J14449" s="11" t="s">
        <v>350</v>
      </c>
      <c r="K14449" s="11" t="str">
        <f>IFERROR(INDEX('EDC Component Dictionary'!$C$5:$C$37,MATCH('Rates Database'!J14449,'EDC Component Dictionary'!$B$5:$B$37,0)), "Energy Supply")</f>
        <v>Energy Supply</v>
      </c>
      <c r="L14449" s="12">
        <v>0.19017000000000001</v>
      </c>
      <c r="M14449" s="12"/>
    </row>
    <row r="14450" spans="1:13" x14ac:dyDescent="0.3">
      <c r="A14450" s="18">
        <v>14448</v>
      </c>
      <c r="B14450" s="18">
        <f t="shared" si="452"/>
        <v>2019</v>
      </c>
      <c r="C14450" s="17">
        <v>43586</v>
      </c>
      <c r="D14450" s="18" t="s">
        <v>314</v>
      </c>
      <c r="E14450" s="18" t="s">
        <v>353</v>
      </c>
      <c r="F14450" s="18" t="str">
        <f t="shared" si="451"/>
        <v>Concord-&lt; 500 kWh Volumetric Charge-43586</v>
      </c>
      <c r="G14450" s="11" t="s">
        <v>131</v>
      </c>
      <c r="H14450" s="11" t="s">
        <v>55</v>
      </c>
      <c r="I14450" s="11" t="s">
        <v>349</v>
      </c>
      <c r="J14450" s="11" t="s">
        <v>350</v>
      </c>
      <c r="K14450" s="11" t="str">
        <f>IFERROR(INDEX('EDC Component Dictionary'!$C$5:$C$37,MATCH('Rates Database'!J14450,'EDC Component Dictionary'!$B$5:$B$37,0)), "Energy Supply")</f>
        <v>Energy Supply</v>
      </c>
      <c r="L14450" s="12">
        <v>0.14261294199999899</v>
      </c>
      <c r="M14450" s="12"/>
    </row>
    <row r="14451" spans="1:13" x14ac:dyDescent="0.3">
      <c r="A14451" s="18">
        <v>14449</v>
      </c>
      <c r="B14451" s="18">
        <f t="shared" si="452"/>
        <v>2019</v>
      </c>
      <c r="C14451" s="17">
        <v>43586</v>
      </c>
      <c r="D14451" s="18" t="s">
        <v>314</v>
      </c>
      <c r="E14451" s="18" t="s">
        <v>354</v>
      </c>
      <c r="F14451" s="18" t="str">
        <f t="shared" si="451"/>
        <v>Taunton-&lt; 500 kWh Volumetric Charge-43586</v>
      </c>
      <c r="G14451" s="11" t="s">
        <v>131</v>
      </c>
      <c r="H14451" s="11" t="s">
        <v>55</v>
      </c>
      <c r="I14451" s="11" t="s">
        <v>349</v>
      </c>
      <c r="J14451" s="11" t="s">
        <v>350</v>
      </c>
      <c r="K14451" s="11" t="str">
        <f>IFERROR(INDEX('EDC Component Dictionary'!$C$5:$C$37,MATCH('Rates Database'!J14451,'EDC Component Dictionary'!$B$5:$B$37,0)), "Energy Supply")</f>
        <v>Energy Supply</v>
      </c>
      <c r="L14451" s="12">
        <v>0.12107237</v>
      </c>
      <c r="M14451" s="12"/>
    </row>
    <row r="14452" spans="1:13" x14ac:dyDescent="0.3">
      <c r="A14452" s="18">
        <v>14450</v>
      </c>
      <c r="B14452" s="18">
        <f t="shared" si="452"/>
        <v>2019</v>
      </c>
      <c r="C14452" s="17">
        <v>43586</v>
      </c>
      <c r="D14452" s="18" t="s">
        <v>314</v>
      </c>
      <c r="E14452" s="18" t="s">
        <v>355</v>
      </c>
      <c r="F14452" s="18" t="str">
        <f t="shared" si="451"/>
        <v>Wellesley-&lt; 500 kWh Volumetric Charge-43586</v>
      </c>
      <c r="G14452" s="11" t="s">
        <v>131</v>
      </c>
      <c r="H14452" s="11" t="s">
        <v>55</v>
      </c>
      <c r="I14452" s="11" t="s">
        <v>349</v>
      </c>
      <c r="J14452" s="11" t="s">
        <v>350</v>
      </c>
      <c r="K14452" s="11" t="str">
        <f>IFERROR(INDEX('EDC Component Dictionary'!$C$5:$C$37,MATCH('Rates Database'!J14452,'EDC Component Dictionary'!$B$5:$B$37,0)), "Energy Supply")</f>
        <v>Energy Supply</v>
      </c>
      <c r="L14452" s="12">
        <v>0.133656999999999</v>
      </c>
      <c r="M14452" s="12"/>
    </row>
    <row r="14453" spans="1:13" x14ac:dyDescent="0.3">
      <c r="A14453" s="18">
        <v>14451</v>
      </c>
      <c r="B14453" s="18">
        <f t="shared" si="452"/>
        <v>2022</v>
      </c>
      <c r="C14453" s="17">
        <v>44621</v>
      </c>
      <c r="D14453" s="18" t="s">
        <v>314</v>
      </c>
      <c r="E14453" s="18" t="s">
        <v>348</v>
      </c>
      <c r="F14453" s="18" t="str">
        <f t="shared" si="451"/>
        <v>Middleton-&lt; 500 kWh Volumetric Charge-44621</v>
      </c>
      <c r="G14453" s="11" t="s">
        <v>131</v>
      </c>
      <c r="H14453" s="11" t="s">
        <v>55</v>
      </c>
      <c r="I14453" s="11" t="s">
        <v>349</v>
      </c>
      <c r="J14453" s="11" t="s">
        <v>350</v>
      </c>
      <c r="K14453" s="11" t="str">
        <f>IFERROR(INDEX('EDC Component Dictionary'!$C$5:$C$37,MATCH('Rates Database'!J14453,'EDC Component Dictionary'!$B$5:$B$37,0)), "Energy Supply")</f>
        <v>Energy Supply</v>
      </c>
      <c r="L14453" s="12">
        <v>0.12433</v>
      </c>
      <c r="M14453" s="12"/>
    </row>
    <row r="14454" spans="1:13" x14ac:dyDescent="0.3">
      <c r="A14454" s="18">
        <v>14452</v>
      </c>
      <c r="B14454" s="18">
        <f t="shared" si="452"/>
        <v>2022</v>
      </c>
      <c r="C14454" s="17">
        <v>44621</v>
      </c>
      <c r="D14454" s="18" t="s">
        <v>314</v>
      </c>
      <c r="E14454" s="18" t="s">
        <v>351</v>
      </c>
      <c r="F14454" s="18" t="str">
        <f t="shared" si="451"/>
        <v>Groton-&lt; 500 kWh Volumetric Charge-44621</v>
      </c>
      <c r="G14454" s="11" t="s">
        <v>131</v>
      </c>
      <c r="H14454" s="11" t="s">
        <v>55</v>
      </c>
      <c r="I14454" s="11" t="s">
        <v>349</v>
      </c>
      <c r="J14454" s="11" t="s">
        <v>350</v>
      </c>
      <c r="K14454" s="11" t="str">
        <f>IFERROR(INDEX('EDC Component Dictionary'!$C$5:$C$37,MATCH('Rates Database'!J14454,'EDC Component Dictionary'!$B$5:$B$37,0)), "Energy Supply")</f>
        <v>Energy Supply</v>
      </c>
      <c r="L14454" s="12">
        <v>0.13300000000000001</v>
      </c>
      <c r="M14454" s="12"/>
    </row>
    <row r="14455" spans="1:13" x14ac:dyDescent="0.3">
      <c r="A14455" s="18">
        <v>14453</v>
      </c>
      <c r="B14455" s="18">
        <f t="shared" si="452"/>
        <v>2022</v>
      </c>
      <c r="C14455" s="17">
        <v>44621</v>
      </c>
      <c r="D14455" s="18" t="s">
        <v>314</v>
      </c>
      <c r="E14455" s="18" t="s">
        <v>352</v>
      </c>
      <c r="F14455" s="18" t="str">
        <f t="shared" si="451"/>
        <v>Belmont-&lt; 500 kWh Volumetric Charge-44621</v>
      </c>
      <c r="G14455" s="11" t="s">
        <v>131</v>
      </c>
      <c r="H14455" s="11" t="s">
        <v>55</v>
      </c>
      <c r="I14455" s="11" t="s">
        <v>349</v>
      </c>
      <c r="J14455" s="11" t="s">
        <v>350</v>
      </c>
      <c r="K14455" s="11" t="str">
        <f>IFERROR(INDEX('EDC Component Dictionary'!$C$5:$C$37,MATCH('Rates Database'!J14455,'EDC Component Dictionary'!$B$5:$B$37,0)), "Energy Supply")</f>
        <v>Energy Supply</v>
      </c>
      <c r="L14455" s="12">
        <v>0.19686999999999999</v>
      </c>
      <c r="M14455" s="12"/>
    </row>
    <row r="14456" spans="1:13" x14ac:dyDescent="0.3">
      <c r="A14456" s="18">
        <v>14454</v>
      </c>
      <c r="B14456" s="18">
        <f t="shared" si="452"/>
        <v>2022</v>
      </c>
      <c r="C14456" s="17">
        <v>44621</v>
      </c>
      <c r="D14456" s="18" t="s">
        <v>314</v>
      </c>
      <c r="E14456" s="18" t="s">
        <v>347</v>
      </c>
      <c r="F14456" s="18" t="str">
        <f t="shared" si="451"/>
        <v>Middleborough-&lt; 500 kWh Volumetric Charge-44621</v>
      </c>
      <c r="G14456" s="11" t="s">
        <v>131</v>
      </c>
      <c r="H14456" s="11" t="s">
        <v>55</v>
      </c>
      <c r="I14456" s="11" t="s">
        <v>349</v>
      </c>
      <c r="J14456" s="11" t="s">
        <v>350</v>
      </c>
      <c r="K14456" s="11" t="str">
        <f>IFERROR(INDEX('EDC Component Dictionary'!$C$5:$C$37,MATCH('Rates Database'!J14456,'EDC Component Dictionary'!$B$5:$B$37,0)), "Energy Supply")</f>
        <v>Energy Supply</v>
      </c>
      <c r="L14456" s="12">
        <v>0.13700000000000001</v>
      </c>
      <c r="M14456" s="12"/>
    </row>
    <row r="14457" spans="1:13" x14ac:dyDescent="0.3">
      <c r="A14457" s="18">
        <v>14455</v>
      </c>
      <c r="B14457" s="18">
        <f t="shared" si="452"/>
        <v>2022</v>
      </c>
      <c r="C14457" s="17">
        <v>44621</v>
      </c>
      <c r="D14457" s="18" t="s">
        <v>314</v>
      </c>
      <c r="E14457" s="18" t="s">
        <v>353</v>
      </c>
      <c r="F14457" s="18" t="str">
        <f t="shared" si="451"/>
        <v>Concord-&lt; 500 kWh Volumetric Charge-44621</v>
      </c>
      <c r="G14457" s="11" t="s">
        <v>131</v>
      </c>
      <c r="H14457" s="11" t="s">
        <v>55</v>
      </c>
      <c r="I14457" s="11" t="s">
        <v>349</v>
      </c>
      <c r="J14457" s="11" t="s">
        <v>350</v>
      </c>
      <c r="K14457" s="11" t="str">
        <f>IFERROR(INDEX('EDC Component Dictionary'!$C$5:$C$37,MATCH('Rates Database'!J14457,'EDC Component Dictionary'!$B$5:$B$37,0)), "Energy Supply")</f>
        <v>Energy Supply</v>
      </c>
      <c r="L14457" s="12">
        <v>0.17286465000000001</v>
      </c>
      <c r="M14457" s="12"/>
    </row>
    <row r="14458" spans="1:13" x14ac:dyDescent="0.3">
      <c r="A14458" s="18">
        <v>14456</v>
      </c>
      <c r="B14458" s="18">
        <f t="shared" si="452"/>
        <v>2022</v>
      </c>
      <c r="C14458" s="17">
        <v>44621</v>
      </c>
      <c r="D14458" s="18" t="s">
        <v>314</v>
      </c>
      <c r="E14458" s="18" t="s">
        <v>354</v>
      </c>
      <c r="F14458" s="18" t="str">
        <f t="shared" si="451"/>
        <v>Taunton-&lt; 500 kWh Volumetric Charge-44621</v>
      </c>
      <c r="G14458" s="11" t="s">
        <v>131</v>
      </c>
      <c r="H14458" s="11" t="s">
        <v>55</v>
      </c>
      <c r="I14458" s="11" t="s">
        <v>349</v>
      </c>
      <c r="J14458" s="11" t="s">
        <v>350</v>
      </c>
      <c r="K14458" s="11" t="str">
        <f>IFERROR(INDEX('EDC Component Dictionary'!$C$5:$C$37,MATCH('Rates Database'!J14458,'EDC Component Dictionary'!$B$5:$B$37,0)), "Energy Supply")</f>
        <v>Energy Supply</v>
      </c>
      <c r="L14458" s="12">
        <v>0.12053163</v>
      </c>
      <c r="M14458" s="12"/>
    </row>
    <row r="14459" spans="1:13" x14ac:dyDescent="0.3">
      <c r="A14459" s="18">
        <v>14457</v>
      </c>
      <c r="B14459" s="18">
        <f t="shared" si="452"/>
        <v>2022</v>
      </c>
      <c r="C14459" s="17">
        <v>44621</v>
      </c>
      <c r="D14459" s="18" t="s">
        <v>314</v>
      </c>
      <c r="E14459" s="18" t="s">
        <v>355</v>
      </c>
      <c r="F14459" s="18" t="str">
        <f t="shared" si="451"/>
        <v>Wellesley-&lt; 500 kWh Volumetric Charge-44621</v>
      </c>
      <c r="G14459" s="11" t="s">
        <v>131</v>
      </c>
      <c r="H14459" s="11" t="s">
        <v>55</v>
      </c>
      <c r="I14459" s="11" t="s">
        <v>349</v>
      </c>
      <c r="J14459" s="11" t="s">
        <v>350</v>
      </c>
      <c r="K14459" s="11" t="str">
        <f>IFERROR(INDEX('EDC Component Dictionary'!$C$5:$C$37,MATCH('Rates Database'!J14459,'EDC Component Dictionary'!$B$5:$B$37,0)), "Energy Supply")</f>
        <v>Energy Supply</v>
      </c>
      <c r="L14459" s="12">
        <v>0.133656999999999</v>
      </c>
      <c r="M14459" s="12"/>
    </row>
    <row r="14460" spans="1:13" x14ac:dyDescent="0.3">
      <c r="A14460" s="18">
        <v>14458</v>
      </c>
      <c r="B14460" s="18">
        <f t="shared" si="452"/>
        <v>2021</v>
      </c>
      <c r="C14460" s="17">
        <v>44197</v>
      </c>
      <c r="D14460" s="18" t="s">
        <v>314</v>
      </c>
      <c r="E14460" s="18" t="s">
        <v>348</v>
      </c>
      <c r="F14460" s="18" t="str">
        <f t="shared" si="451"/>
        <v>Middleton-&lt; 500 kWh Volumetric Charge-44197</v>
      </c>
      <c r="G14460" s="11" t="s">
        <v>131</v>
      </c>
      <c r="H14460" s="11" t="s">
        <v>55</v>
      </c>
      <c r="I14460" s="11" t="s">
        <v>349</v>
      </c>
      <c r="J14460" s="11" t="s">
        <v>350</v>
      </c>
      <c r="K14460" s="11" t="str">
        <f>IFERROR(INDEX('EDC Component Dictionary'!$C$5:$C$37,MATCH('Rates Database'!J14460,'EDC Component Dictionary'!$B$5:$B$37,0)), "Energy Supply")</f>
        <v>Energy Supply</v>
      </c>
      <c r="L14460" s="12">
        <v>0.12433</v>
      </c>
      <c r="M14460" s="12"/>
    </row>
    <row r="14461" spans="1:13" x14ac:dyDescent="0.3">
      <c r="A14461" s="18">
        <v>14459</v>
      </c>
      <c r="B14461" s="18">
        <f t="shared" si="452"/>
        <v>2021</v>
      </c>
      <c r="C14461" s="17">
        <v>44197</v>
      </c>
      <c r="D14461" s="18" t="s">
        <v>314</v>
      </c>
      <c r="E14461" s="18" t="s">
        <v>351</v>
      </c>
      <c r="F14461" s="18" t="str">
        <f t="shared" si="451"/>
        <v>Groton-&lt; 500 kWh Volumetric Charge-44197</v>
      </c>
      <c r="G14461" s="11" t="s">
        <v>131</v>
      </c>
      <c r="H14461" s="11" t="s">
        <v>55</v>
      </c>
      <c r="I14461" s="11" t="s">
        <v>349</v>
      </c>
      <c r="J14461" s="11" t="s">
        <v>350</v>
      </c>
      <c r="K14461" s="11" t="str">
        <f>IFERROR(INDEX('EDC Component Dictionary'!$C$5:$C$37,MATCH('Rates Database'!J14461,'EDC Component Dictionary'!$B$5:$B$37,0)), "Energy Supply")</f>
        <v>Energy Supply</v>
      </c>
      <c r="L14461" s="12">
        <v>0.13547999999999999</v>
      </c>
      <c r="M14461" s="12"/>
    </row>
    <row r="14462" spans="1:13" x14ac:dyDescent="0.3">
      <c r="A14462" s="18">
        <v>14460</v>
      </c>
      <c r="B14462" s="18">
        <f t="shared" si="452"/>
        <v>2021</v>
      </c>
      <c r="C14462" s="17">
        <v>44197</v>
      </c>
      <c r="D14462" s="18" t="s">
        <v>314</v>
      </c>
      <c r="E14462" s="18" t="s">
        <v>352</v>
      </c>
      <c r="F14462" s="18" t="str">
        <f t="shared" si="451"/>
        <v>Belmont-&lt; 500 kWh Volumetric Charge-44197</v>
      </c>
      <c r="G14462" s="11" t="s">
        <v>131</v>
      </c>
      <c r="H14462" s="11" t="s">
        <v>55</v>
      </c>
      <c r="I14462" s="11" t="s">
        <v>349</v>
      </c>
      <c r="J14462" s="11" t="s">
        <v>350</v>
      </c>
      <c r="K14462" s="11" t="str">
        <f>IFERROR(INDEX('EDC Component Dictionary'!$C$5:$C$37,MATCH('Rates Database'!J14462,'EDC Component Dictionary'!$B$5:$B$37,0)), "Energy Supply")</f>
        <v>Energy Supply</v>
      </c>
      <c r="L14462" s="12">
        <v>0.19017000000000001</v>
      </c>
      <c r="M14462" s="12"/>
    </row>
    <row r="14463" spans="1:13" x14ac:dyDescent="0.3">
      <c r="A14463" s="18">
        <v>14461</v>
      </c>
      <c r="B14463" s="18">
        <f t="shared" si="452"/>
        <v>2021</v>
      </c>
      <c r="C14463" s="17">
        <v>44197</v>
      </c>
      <c r="D14463" s="18" t="s">
        <v>314</v>
      </c>
      <c r="E14463" s="18" t="s">
        <v>347</v>
      </c>
      <c r="F14463" s="18" t="str">
        <f t="shared" si="451"/>
        <v>Middleborough-&lt; 500 kWh Volumetric Charge-44197</v>
      </c>
      <c r="G14463" s="11" t="s">
        <v>131</v>
      </c>
      <c r="H14463" s="11" t="s">
        <v>55</v>
      </c>
      <c r="I14463" s="11" t="s">
        <v>349</v>
      </c>
      <c r="J14463" s="11" t="s">
        <v>350</v>
      </c>
      <c r="K14463" s="11" t="str">
        <f>IFERROR(INDEX('EDC Component Dictionary'!$C$5:$C$37,MATCH('Rates Database'!J14463,'EDC Component Dictionary'!$B$5:$B$37,0)), "Energy Supply")</f>
        <v>Energy Supply</v>
      </c>
      <c r="L14463" s="12">
        <v>0.13700000000000001</v>
      </c>
      <c r="M14463" s="12"/>
    </row>
    <row r="14464" spans="1:13" x14ac:dyDescent="0.3">
      <c r="A14464" s="18">
        <v>14462</v>
      </c>
      <c r="B14464" s="18">
        <f t="shared" si="452"/>
        <v>2021</v>
      </c>
      <c r="C14464" s="17">
        <v>44197</v>
      </c>
      <c r="D14464" s="18" t="s">
        <v>314</v>
      </c>
      <c r="E14464" s="18" t="s">
        <v>353</v>
      </c>
      <c r="F14464" s="18" t="str">
        <f t="shared" si="451"/>
        <v>Concord-&lt; 500 kWh Volumetric Charge-44197</v>
      </c>
      <c r="G14464" s="11" t="s">
        <v>131</v>
      </c>
      <c r="H14464" s="11" t="s">
        <v>55</v>
      </c>
      <c r="I14464" s="11" t="s">
        <v>349</v>
      </c>
      <c r="J14464" s="11" t="s">
        <v>350</v>
      </c>
      <c r="K14464" s="11" t="str">
        <f>IFERROR(INDEX('EDC Component Dictionary'!$C$5:$C$37,MATCH('Rates Database'!J14464,'EDC Component Dictionary'!$B$5:$B$37,0)), "Energy Supply")</f>
        <v>Energy Supply</v>
      </c>
      <c r="L14464" s="12">
        <v>0.16232402200000001</v>
      </c>
      <c r="M14464" s="12"/>
    </row>
    <row r="14465" spans="1:13" x14ac:dyDescent="0.3">
      <c r="A14465" s="18">
        <v>14463</v>
      </c>
      <c r="B14465" s="18">
        <f t="shared" si="452"/>
        <v>2021</v>
      </c>
      <c r="C14465" s="17">
        <v>44197</v>
      </c>
      <c r="D14465" s="18" t="s">
        <v>314</v>
      </c>
      <c r="E14465" s="18" t="s">
        <v>354</v>
      </c>
      <c r="F14465" s="18" t="str">
        <f t="shared" si="451"/>
        <v>Taunton-&lt; 500 kWh Volumetric Charge-44197</v>
      </c>
      <c r="G14465" s="11" t="s">
        <v>131</v>
      </c>
      <c r="H14465" s="11" t="s">
        <v>55</v>
      </c>
      <c r="I14465" s="11" t="s">
        <v>349</v>
      </c>
      <c r="J14465" s="11" t="s">
        <v>350</v>
      </c>
      <c r="K14465" s="11" t="str">
        <f>IFERROR(INDEX('EDC Component Dictionary'!$C$5:$C$37,MATCH('Rates Database'!J14465,'EDC Component Dictionary'!$B$5:$B$37,0)), "Energy Supply")</f>
        <v>Energy Supply</v>
      </c>
      <c r="L14465" s="12">
        <v>0.12832789999999999</v>
      </c>
      <c r="M14465" s="12"/>
    </row>
    <row r="14466" spans="1:13" x14ac:dyDescent="0.3">
      <c r="A14466" s="18">
        <v>14464</v>
      </c>
      <c r="B14466" s="18">
        <f t="shared" si="452"/>
        <v>2021</v>
      </c>
      <c r="C14466" s="17">
        <v>44197</v>
      </c>
      <c r="D14466" s="18" t="s">
        <v>314</v>
      </c>
      <c r="E14466" s="18" t="s">
        <v>355</v>
      </c>
      <c r="F14466" s="18" t="str">
        <f t="shared" si="451"/>
        <v>Wellesley-&lt; 500 kWh Volumetric Charge-44197</v>
      </c>
      <c r="G14466" s="11" t="s">
        <v>131</v>
      </c>
      <c r="H14466" s="11" t="s">
        <v>55</v>
      </c>
      <c r="I14466" s="11" t="s">
        <v>349</v>
      </c>
      <c r="J14466" s="11" t="s">
        <v>350</v>
      </c>
      <c r="K14466" s="11" t="str">
        <f>IFERROR(INDEX('EDC Component Dictionary'!$C$5:$C$37,MATCH('Rates Database'!J14466,'EDC Component Dictionary'!$B$5:$B$37,0)), "Energy Supply")</f>
        <v>Energy Supply</v>
      </c>
      <c r="L14466" s="12">
        <v>0.133656999999999</v>
      </c>
      <c r="M14466" s="12"/>
    </row>
    <row r="14467" spans="1:13" x14ac:dyDescent="0.3">
      <c r="A14467" s="18">
        <v>14465</v>
      </c>
      <c r="B14467" s="18">
        <f t="shared" si="452"/>
        <v>2022</v>
      </c>
      <c r="C14467" s="17">
        <v>44774</v>
      </c>
      <c r="D14467" s="18" t="s">
        <v>314</v>
      </c>
      <c r="E14467" s="18" t="s">
        <v>348</v>
      </c>
      <c r="F14467" s="18" t="str">
        <f t="shared" si="451"/>
        <v>Middleton-&lt; 500 kWh Volumetric Charge-44774</v>
      </c>
      <c r="G14467" s="11" t="s">
        <v>131</v>
      </c>
      <c r="H14467" s="11" t="s">
        <v>55</v>
      </c>
      <c r="I14467" s="11" t="s">
        <v>349</v>
      </c>
      <c r="J14467" s="11" t="s">
        <v>350</v>
      </c>
      <c r="K14467" s="11" t="str">
        <f>IFERROR(INDEX('EDC Component Dictionary'!$C$5:$C$37,MATCH('Rates Database'!J14467,'EDC Component Dictionary'!$B$5:$B$37,0)), "Energy Supply")</f>
        <v>Energy Supply</v>
      </c>
      <c r="L14467" s="12">
        <v>0.12433</v>
      </c>
      <c r="M14467" s="12"/>
    </row>
    <row r="14468" spans="1:13" x14ac:dyDescent="0.3">
      <c r="A14468" s="18">
        <v>14466</v>
      </c>
      <c r="B14468" s="18">
        <f t="shared" si="452"/>
        <v>2022</v>
      </c>
      <c r="C14468" s="17">
        <v>44774</v>
      </c>
      <c r="D14468" s="18" t="s">
        <v>314</v>
      </c>
      <c r="E14468" s="18" t="s">
        <v>351</v>
      </c>
      <c r="F14468" s="18" t="str">
        <f t="shared" ref="F14468:F14531" si="453">_xlfn.CONCAT(E14468,"-",J14468,"-",C14468)</f>
        <v>Groton-&lt; 500 kWh Volumetric Charge-44774</v>
      </c>
      <c r="G14468" s="11" t="s">
        <v>131</v>
      </c>
      <c r="H14468" s="11" t="s">
        <v>55</v>
      </c>
      <c r="I14468" s="11" t="s">
        <v>349</v>
      </c>
      <c r="J14468" s="11" t="s">
        <v>350</v>
      </c>
      <c r="K14468" s="11" t="str">
        <f>IFERROR(INDEX('EDC Component Dictionary'!$C$5:$C$37,MATCH('Rates Database'!J14468,'EDC Component Dictionary'!$B$5:$B$37,0)), "Energy Supply")</f>
        <v>Energy Supply</v>
      </c>
      <c r="L14468" s="12">
        <v>0.16800000000000001</v>
      </c>
      <c r="M14468" s="12"/>
    </row>
    <row r="14469" spans="1:13" x14ac:dyDescent="0.3">
      <c r="A14469" s="18">
        <v>14467</v>
      </c>
      <c r="B14469" s="18">
        <f t="shared" si="452"/>
        <v>2022</v>
      </c>
      <c r="C14469" s="17">
        <v>44774</v>
      </c>
      <c r="D14469" s="18" t="s">
        <v>314</v>
      </c>
      <c r="E14469" s="18" t="s">
        <v>352</v>
      </c>
      <c r="F14469" s="18" t="str">
        <f t="shared" si="453"/>
        <v>Belmont-&lt; 500 kWh Volumetric Charge-44774</v>
      </c>
      <c r="G14469" s="11" t="s">
        <v>131</v>
      </c>
      <c r="H14469" s="11" t="s">
        <v>55</v>
      </c>
      <c r="I14469" s="11" t="s">
        <v>349</v>
      </c>
      <c r="J14469" s="11" t="s">
        <v>350</v>
      </c>
      <c r="K14469" s="11" t="str">
        <f>IFERROR(INDEX('EDC Component Dictionary'!$C$5:$C$37,MATCH('Rates Database'!J14469,'EDC Component Dictionary'!$B$5:$B$37,0)), "Energy Supply")</f>
        <v>Energy Supply</v>
      </c>
      <c r="L14469" s="12">
        <v>0.20116999999999999</v>
      </c>
      <c r="M14469" s="12"/>
    </row>
    <row r="14470" spans="1:13" x14ac:dyDescent="0.3">
      <c r="A14470" s="18">
        <v>14468</v>
      </c>
      <c r="B14470" s="18">
        <f t="shared" si="452"/>
        <v>2022</v>
      </c>
      <c r="C14470" s="17">
        <v>44774</v>
      </c>
      <c r="D14470" s="18" t="s">
        <v>314</v>
      </c>
      <c r="E14470" s="18" t="s">
        <v>347</v>
      </c>
      <c r="F14470" s="18" t="str">
        <f t="shared" si="453"/>
        <v>Middleborough-&lt; 500 kWh Volumetric Charge-44774</v>
      </c>
      <c r="G14470" s="11" t="s">
        <v>131</v>
      </c>
      <c r="H14470" s="11" t="s">
        <v>55</v>
      </c>
      <c r="I14470" s="11" t="s">
        <v>349</v>
      </c>
      <c r="J14470" s="11" t="s">
        <v>350</v>
      </c>
      <c r="K14470" s="11" t="str">
        <f>IFERROR(INDEX('EDC Component Dictionary'!$C$5:$C$37,MATCH('Rates Database'!J14470,'EDC Component Dictionary'!$B$5:$B$37,0)), "Energy Supply")</f>
        <v>Energy Supply</v>
      </c>
      <c r="L14470" s="12">
        <v>0.13700000000000001</v>
      </c>
      <c r="M14470" s="12"/>
    </row>
    <row r="14471" spans="1:13" x14ac:dyDescent="0.3">
      <c r="A14471" s="18">
        <v>14469</v>
      </c>
      <c r="B14471" s="18">
        <f t="shared" si="452"/>
        <v>2022</v>
      </c>
      <c r="C14471" s="17">
        <v>44774</v>
      </c>
      <c r="D14471" s="18" t="s">
        <v>314</v>
      </c>
      <c r="E14471" s="18" t="s">
        <v>353</v>
      </c>
      <c r="F14471" s="18" t="str">
        <f t="shared" si="453"/>
        <v>Concord-&lt; 500 kWh Volumetric Charge-44774</v>
      </c>
      <c r="G14471" s="11" t="s">
        <v>131</v>
      </c>
      <c r="H14471" s="11" t="s">
        <v>55</v>
      </c>
      <c r="I14471" s="11" t="s">
        <v>349</v>
      </c>
      <c r="J14471" s="11" t="s">
        <v>350</v>
      </c>
      <c r="K14471" s="11" t="str">
        <f>IFERROR(INDEX('EDC Component Dictionary'!$C$5:$C$37,MATCH('Rates Database'!J14471,'EDC Component Dictionary'!$B$5:$B$37,0)), "Energy Supply")</f>
        <v>Energy Supply</v>
      </c>
      <c r="L14471" s="12">
        <v>0.223614649999999</v>
      </c>
      <c r="M14471" s="12"/>
    </row>
    <row r="14472" spans="1:13" x14ac:dyDescent="0.3">
      <c r="A14472" s="18">
        <v>14470</v>
      </c>
      <c r="B14472" s="18">
        <f t="shared" si="452"/>
        <v>2022</v>
      </c>
      <c r="C14472" s="17">
        <v>44774</v>
      </c>
      <c r="D14472" s="18" t="s">
        <v>314</v>
      </c>
      <c r="E14472" s="18" t="s">
        <v>354</v>
      </c>
      <c r="F14472" s="18" t="str">
        <f t="shared" si="453"/>
        <v>Taunton-&lt; 500 kWh Volumetric Charge-44774</v>
      </c>
      <c r="G14472" s="11" t="s">
        <v>131</v>
      </c>
      <c r="H14472" s="11" t="s">
        <v>55</v>
      </c>
      <c r="I14472" s="11" t="s">
        <v>349</v>
      </c>
      <c r="J14472" s="11" t="s">
        <v>350</v>
      </c>
      <c r="K14472" s="11" t="str">
        <f>IFERROR(INDEX('EDC Component Dictionary'!$C$5:$C$37,MATCH('Rates Database'!J14472,'EDC Component Dictionary'!$B$5:$B$37,0)), "Energy Supply")</f>
        <v>Energy Supply</v>
      </c>
      <c r="L14472" s="12">
        <v>0.15220947499999901</v>
      </c>
      <c r="M14472" s="12"/>
    </row>
    <row r="14473" spans="1:13" x14ac:dyDescent="0.3">
      <c r="A14473" s="18">
        <v>14471</v>
      </c>
      <c r="B14473" s="18">
        <f t="shared" si="452"/>
        <v>2022</v>
      </c>
      <c r="C14473" s="17">
        <v>44774</v>
      </c>
      <c r="D14473" s="18" t="s">
        <v>314</v>
      </c>
      <c r="E14473" s="18" t="s">
        <v>355</v>
      </c>
      <c r="F14473" s="18" t="str">
        <f t="shared" si="453"/>
        <v>Wellesley-&lt; 500 kWh Volumetric Charge-44774</v>
      </c>
      <c r="G14473" s="11" t="s">
        <v>131</v>
      </c>
      <c r="H14473" s="11" t="s">
        <v>55</v>
      </c>
      <c r="I14473" s="11" t="s">
        <v>349</v>
      </c>
      <c r="J14473" s="11" t="s">
        <v>350</v>
      </c>
      <c r="K14473" s="11" t="str">
        <f>IFERROR(INDEX('EDC Component Dictionary'!$C$5:$C$37,MATCH('Rates Database'!J14473,'EDC Component Dictionary'!$B$5:$B$37,0)), "Energy Supply")</f>
        <v>Energy Supply</v>
      </c>
      <c r="L14473" s="12">
        <v>0.133656999999999</v>
      </c>
      <c r="M14473" s="12"/>
    </row>
    <row r="14474" spans="1:13" x14ac:dyDescent="0.3">
      <c r="A14474" s="18">
        <v>14472</v>
      </c>
      <c r="B14474" s="18">
        <f t="shared" si="452"/>
        <v>2022</v>
      </c>
      <c r="C14474" s="17">
        <v>44896</v>
      </c>
      <c r="D14474" s="18" t="s">
        <v>314</v>
      </c>
      <c r="E14474" s="18" t="s">
        <v>348</v>
      </c>
      <c r="F14474" s="18" t="str">
        <f t="shared" si="453"/>
        <v>Middleton-&lt; 500 kWh Volumetric Charge-44896</v>
      </c>
      <c r="G14474" s="11" t="s">
        <v>131</v>
      </c>
      <c r="H14474" s="11" t="s">
        <v>55</v>
      </c>
      <c r="I14474" s="11" t="s">
        <v>349</v>
      </c>
      <c r="J14474" s="11" t="s">
        <v>350</v>
      </c>
      <c r="K14474" s="11" t="str">
        <f>IFERROR(INDEX('EDC Component Dictionary'!$C$5:$C$37,MATCH('Rates Database'!J14474,'EDC Component Dictionary'!$B$5:$B$37,0)), "Energy Supply")</f>
        <v>Energy Supply</v>
      </c>
      <c r="L14474" s="12">
        <v>0.14510000000000001</v>
      </c>
      <c r="M14474" s="12"/>
    </row>
    <row r="14475" spans="1:13" x14ac:dyDescent="0.3">
      <c r="A14475" s="18">
        <v>14473</v>
      </c>
      <c r="B14475" s="18">
        <f t="shared" si="452"/>
        <v>2022</v>
      </c>
      <c r="C14475" s="17">
        <v>44896</v>
      </c>
      <c r="D14475" s="18" t="s">
        <v>314</v>
      </c>
      <c r="E14475" s="18" t="s">
        <v>351</v>
      </c>
      <c r="F14475" s="18" t="str">
        <f t="shared" si="453"/>
        <v>Groton-&lt; 500 kWh Volumetric Charge-44896</v>
      </c>
      <c r="G14475" s="11" t="s">
        <v>131</v>
      </c>
      <c r="H14475" s="11" t="s">
        <v>55</v>
      </c>
      <c r="I14475" s="11" t="s">
        <v>349</v>
      </c>
      <c r="J14475" s="11" t="s">
        <v>350</v>
      </c>
      <c r="K14475" s="11" t="str">
        <f>IFERROR(INDEX('EDC Component Dictionary'!$C$5:$C$37,MATCH('Rates Database'!J14475,'EDC Component Dictionary'!$B$5:$B$37,0)), "Energy Supply")</f>
        <v>Energy Supply</v>
      </c>
      <c r="L14475" s="12">
        <v>0.16800000000000001</v>
      </c>
      <c r="M14475" s="12"/>
    </row>
    <row r="14476" spans="1:13" x14ac:dyDescent="0.3">
      <c r="A14476" s="18">
        <v>14474</v>
      </c>
      <c r="B14476" s="18">
        <f t="shared" si="452"/>
        <v>2022</v>
      </c>
      <c r="C14476" s="17">
        <v>44896</v>
      </c>
      <c r="D14476" s="18" t="s">
        <v>314</v>
      </c>
      <c r="E14476" s="18" t="s">
        <v>352</v>
      </c>
      <c r="F14476" s="18" t="str">
        <f t="shared" si="453"/>
        <v>Belmont-&lt; 500 kWh Volumetric Charge-44896</v>
      </c>
      <c r="G14476" s="11" t="s">
        <v>131</v>
      </c>
      <c r="H14476" s="11" t="s">
        <v>55</v>
      </c>
      <c r="I14476" s="11" t="s">
        <v>349</v>
      </c>
      <c r="J14476" s="11" t="s">
        <v>350</v>
      </c>
      <c r="K14476" s="11" t="str">
        <f>IFERROR(INDEX('EDC Component Dictionary'!$C$5:$C$37,MATCH('Rates Database'!J14476,'EDC Component Dictionary'!$B$5:$B$37,0)), "Energy Supply")</f>
        <v>Energy Supply</v>
      </c>
      <c r="L14476" s="12">
        <v>0.20116999999999999</v>
      </c>
      <c r="M14476" s="12"/>
    </row>
    <row r="14477" spans="1:13" x14ac:dyDescent="0.3">
      <c r="A14477" s="18">
        <v>14475</v>
      </c>
      <c r="B14477" s="18">
        <f t="shared" si="452"/>
        <v>2022</v>
      </c>
      <c r="C14477" s="17">
        <v>44896</v>
      </c>
      <c r="D14477" s="18" t="s">
        <v>314</v>
      </c>
      <c r="E14477" s="18" t="s">
        <v>347</v>
      </c>
      <c r="F14477" s="18" t="str">
        <f t="shared" si="453"/>
        <v>Middleborough-&lt; 500 kWh Volumetric Charge-44896</v>
      </c>
      <c r="G14477" s="11" t="s">
        <v>131</v>
      </c>
      <c r="H14477" s="11" t="s">
        <v>55</v>
      </c>
      <c r="I14477" s="11" t="s">
        <v>349</v>
      </c>
      <c r="J14477" s="11" t="s">
        <v>350</v>
      </c>
      <c r="K14477" s="11" t="str">
        <f>IFERROR(INDEX('EDC Component Dictionary'!$C$5:$C$37,MATCH('Rates Database'!J14477,'EDC Component Dictionary'!$B$5:$B$37,0)), "Energy Supply")</f>
        <v>Energy Supply</v>
      </c>
      <c r="L14477" s="12">
        <v>0.13700000000000001</v>
      </c>
      <c r="M14477" s="12"/>
    </row>
    <row r="14478" spans="1:13" x14ac:dyDescent="0.3">
      <c r="A14478" s="18">
        <v>14476</v>
      </c>
      <c r="B14478" s="18">
        <f t="shared" si="452"/>
        <v>2022</v>
      </c>
      <c r="C14478" s="17">
        <v>44896</v>
      </c>
      <c r="D14478" s="18" t="s">
        <v>314</v>
      </c>
      <c r="E14478" s="18" t="s">
        <v>353</v>
      </c>
      <c r="F14478" s="18" t="str">
        <f t="shared" si="453"/>
        <v>Concord-&lt; 500 kWh Volumetric Charge-44896</v>
      </c>
      <c r="G14478" s="11" t="s">
        <v>131</v>
      </c>
      <c r="H14478" s="11" t="s">
        <v>55</v>
      </c>
      <c r="I14478" s="11" t="s">
        <v>349</v>
      </c>
      <c r="J14478" s="11" t="s">
        <v>350</v>
      </c>
      <c r="K14478" s="11" t="str">
        <f>IFERROR(INDEX('EDC Component Dictionary'!$C$5:$C$37,MATCH('Rates Database'!J14478,'EDC Component Dictionary'!$B$5:$B$37,0)), "Energy Supply")</f>
        <v>Energy Supply</v>
      </c>
      <c r="L14478" s="12">
        <v>0.223614649999999</v>
      </c>
      <c r="M14478" s="12"/>
    </row>
    <row r="14479" spans="1:13" x14ac:dyDescent="0.3">
      <c r="A14479" s="18">
        <v>14477</v>
      </c>
      <c r="B14479" s="18">
        <f t="shared" si="452"/>
        <v>2022</v>
      </c>
      <c r="C14479" s="17">
        <v>44896</v>
      </c>
      <c r="D14479" s="18" t="s">
        <v>314</v>
      </c>
      <c r="E14479" s="18" t="s">
        <v>354</v>
      </c>
      <c r="F14479" s="18" t="str">
        <f t="shared" si="453"/>
        <v>Taunton-&lt; 500 kWh Volumetric Charge-44896</v>
      </c>
      <c r="G14479" s="11" t="s">
        <v>131</v>
      </c>
      <c r="H14479" s="11" t="s">
        <v>55</v>
      </c>
      <c r="I14479" s="11" t="s">
        <v>349</v>
      </c>
      <c r="J14479" s="11" t="s">
        <v>350</v>
      </c>
      <c r="K14479" s="11" t="str">
        <f>IFERROR(INDEX('EDC Component Dictionary'!$C$5:$C$37,MATCH('Rates Database'!J14479,'EDC Component Dictionary'!$B$5:$B$37,0)), "Energy Supply")</f>
        <v>Energy Supply</v>
      </c>
      <c r="L14479" s="12">
        <v>0.177363194999999</v>
      </c>
      <c r="M14479" s="12"/>
    </row>
    <row r="14480" spans="1:13" x14ac:dyDescent="0.3">
      <c r="A14480" s="18">
        <v>14478</v>
      </c>
      <c r="B14480" s="18">
        <f t="shared" si="452"/>
        <v>2022</v>
      </c>
      <c r="C14480" s="17">
        <v>44896</v>
      </c>
      <c r="D14480" s="18" t="s">
        <v>314</v>
      </c>
      <c r="E14480" s="18" t="s">
        <v>355</v>
      </c>
      <c r="F14480" s="18" t="str">
        <f t="shared" si="453"/>
        <v>Wellesley-&lt; 500 kWh Volumetric Charge-44896</v>
      </c>
      <c r="G14480" s="11" t="s">
        <v>131</v>
      </c>
      <c r="H14480" s="11" t="s">
        <v>55</v>
      </c>
      <c r="I14480" s="11" t="s">
        <v>349</v>
      </c>
      <c r="J14480" s="11" t="s">
        <v>350</v>
      </c>
      <c r="K14480" s="11" t="str">
        <f>IFERROR(INDEX('EDC Component Dictionary'!$C$5:$C$37,MATCH('Rates Database'!J14480,'EDC Component Dictionary'!$B$5:$B$37,0)), "Energy Supply")</f>
        <v>Energy Supply</v>
      </c>
      <c r="L14480" s="12">
        <v>0.133656999999999</v>
      </c>
      <c r="M14480" s="12"/>
    </row>
    <row r="14481" spans="1:13" x14ac:dyDescent="0.3">
      <c r="A14481" s="18">
        <v>14479</v>
      </c>
      <c r="B14481" s="18">
        <f t="shared" si="452"/>
        <v>2020</v>
      </c>
      <c r="C14481" s="17">
        <v>44013</v>
      </c>
      <c r="D14481" s="18" t="s">
        <v>314</v>
      </c>
      <c r="E14481" s="18" t="s">
        <v>348</v>
      </c>
      <c r="F14481" s="18" t="str">
        <f t="shared" si="453"/>
        <v>Middleton-&lt; 500 kWh Volumetric Charge-44013</v>
      </c>
      <c r="G14481" s="11" t="s">
        <v>131</v>
      </c>
      <c r="H14481" s="11" t="s">
        <v>55</v>
      </c>
      <c r="I14481" s="11" t="s">
        <v>349</v>
      </c>
      <c r="J14481" s="11" t="s">
        <v>350</v>
      </c>
      <c r="K14481" s="11" t="str">
        <f>IFERROR(INDEX('EDC Component Dictionary'!$C$5:$C$37,MATCH('Rates Database'!J14481,'EDC Component Dictionary'!$B$5:$B$37,0)), "Energy Supply")</f>
        <v>Energy Supply</v>
      </c>
      <c r="L14481" s="12">
        <v>0.12433</v>
      </c>
      <c r="M14481" s="12"/>
    </row>
    <row r="14482" spans="1:13" x14ac:dyDescent="0.3">
      <c r="A14482" s="18">
        <v>14480</v>
      </c>
      <c r="B14482" s="18">
        <f t="shared" si="452"/>
        <v>2020</v>
      </c>
      <c r="C14482" s="17">
        <v>44013</v>
      </c>
      <c r="D14482" s="18" t="s">
        <v>314</v>
      </c>
      <c r="E14482" s="18" t="s">
        <v>351</v>
      </c>
      <c r="F14482" s="18" t="str">
        <f t="shared" si="453"/>
        <v>Groton-&lt; 500 kWh Volumetric Charge-44013</v>
      </c>
      <c r="G14482" s="11" t="s">
        <v>131</v>
      </c>
      <c r="H14482" s="11" t="s">
        <v>55</v>
      </c>
      <c r="I14482" s="11" t="s">
        <v>349</v>
      </c>
      <c r="J14482" s="11" t="s">
        <v>350</v>
      </c>
      <c r="K14482" s="11" t="str">
        <f>IFERROR(INDEX('EDC Component Dictionary'!$C$5:$C$37,MATCH('Rates Database'!J14482,'EDC Component Dictionary'!$B$5:$B$37,0)), "Energy Supply")</f>
        <v>Energy Supply</v>
      </c>
      <c r="L14482" s="12">
        <v>0.118999999999999</v>
      </c>
      <c r="M14482" s="12"/>
    </row>
    <row r="14483" spans="1:13" x14ac:dyDescent="0.3">
      <c r="A14483" s="18">
        <v>14481</v>
      </c>
      <c r="B14483" s="18">
        <f t="shared" si="452"/>
        <v>2020</v>
      </c>
      <c r="C14483" s="17">
        <v>44013</v>
      </c>
      <c r="D14483" s="18" t="s">
        <v>314</v>
      </c>
      <c r="E14483" s="18" t="s">
        <v>352</v>
      </c>
      <c r="F14483" s="18" t="str">
        <f t="shared" si="453"/>
        <v>Belmont-&lt; 500 kWh Volumetric Charge-44013</v>
      </c>
      <c r="G14483" s="11" t="s">
        <v>131</v>
      </c>
      <c r="H14483" s="11" t="s">
        <v>55</v>
      </c>
      <c r="I14483" s="11" t="s">
        <v>349</v>
      </c>
      <c r="J14483" s="11" t="s">
        <v>350</v>
      </c>
      <c r="K14483" s="11" t="str">
        <f>IFERROR(INDEX('EDC Component Dictionary'!$C$5:$C$37,MATCH('Rates Database'!J14483,'EDC Component Dictionary'!$B$5:$B$37,0)), "Energy Supply")</f>
        <v>Energy Supply</v>
      </c>
      <c r="L14483" s="12">
        <v>0.19017000000000001</v>
      </c>
      <c r="M14483" s="12"/>
    </row>
    <row r="14484" spans="1:13" x14ac:dyDescent="0.3">
      <c r="A14484" s="18">
        <v>14482</v>
      </c>
      <c r="B14484" s="18">
        <f t="shared" si="452"/>
        <v>2020</v>
      </c>
      <c r="C14484" s="17">
        <v>44013</v>
      </c>
      <c r="D14484" s="18" t="s">
        <v>314</v>
      </c>
      <c r="E14484" s="18" t="s">
        <v>347</v>
      </c>
      <c r="F14484" s="18" t="str">
        <f t="shared" si="453"/>
        <v>Middleborough-&lt; 500 kWh Volumetric Charge-44013</v>
      </c>
      <c r="G14484" s="11" t="s">
        <v>131</v>
      </c>
      <c r="H14484" s="11" t="s">
        <v>55</v>
      </c>
      <c r="I14484" s="11" t="s">
        <v>349</v>
      </c>
      <c r="J14484" s="11" t="s">
        <v>350</v>
      </c>
      <c r="K14484" s="11" t="str">
        <f>IFERROR(INDEX('EDC Component Dictionary'!$C$5:$C$37,MATCH('Rates Database'!J14484,'EDC Component Dictionary'!$B$5:$B$37,0)), "Energy Supply")</f>
        <v>Energy Supply</v>
      </c>
      <c r="L14484" s="12">
        <v>0.13700000000000001</v>
      </c>
      <c r="M14484" s="12"/>
    </row>
    <row r="14485" spans="1:13" x14ac:dyDescent="0.3">
      <c r="A14485" s="18">
        <v>14483</v>
      </c>
      <c r="B14485" s="18">
        <f t="shared" si="452"/>
        <v>2020</v>
      </c>
      <c r="C14485" s="17">
        <v>44013</v>
      </c>
      <c r="D14485" s="18" t="s">
        <v>314</v>
      </c>
      <c r="E14485" s="18" t="s">
        <v>353</v>
      </c>
      <c r="F14485" s="18" t="str">
        <f t="shared" si="453"/>
        <v>Concord-&lt; 500 kWh Volumetric Charge-44013</v>
      </c>
      <c r="G14485" s="11" t="s">
        <v>131</v>
      </c>
      <c r="H14485" s="11" t="s">
        <v>55</v>
      </c>
      <c r="I14485" s="11" t="s">
        <v>349</v>
      </c>
      <c r="J14485" s="11" t="s">
        <v>350</v>
      </c>
      <c r="K14485" s="11" t="str">
        <f>IFERROR(INDEX('EDC Component Dictionary'!$C$5:$C$37,MATCH('Rates Database'!J14485,'EDC Component Dictionary'!$B$5:$B$37,0)), "Energy Supply")</f>
        <v>Energy Supply</v>
      </c>
      <c r="L14485" s="12">
        <v>0.14261294199999899</v>
      </c>
      <c r="M14485" s="12"/>
    </row>
    <row r="14486" spans="1:13" x14ac:dyDescent="0.3">
      <c r="A14486" s="18">
        <v>14484</v>
      </c>
      <c r="B14486" s="18">
        <f t="shared" ref="B14486:B14549" si="454">YEAR(C14486)</f>
        <v>2020</v>
      </c>
      <c r="C14486" s="17">
        <v>44013</v>
      </c>
      <c r="D14486" s="18" t="s">
        <v>314</v>
      </c>
      <c r="E14486" s="18" t="s">
        <v>354</v>
      </c>
      <c r="F14486" s="18" t="str">
        <f t="shared" si="453"/>
        <v>Taunton-&lt; 500 kWh Volumetric Charge-44013</v>
      </c>
      <c r="G14486" s="11" t="s">
        <v>131</v>
      </c>
      <c r="H14486" s="11" t="s">
        <v>55</v>
      </c>
      <c r="I14486" s="11" t="s">
        <v>349</v>
      </c>
      <c r="J14486" s="11" t="s">
        <v>350</v>
      </c>
      <c r="K14486" s="11" t="str">
        <f>IFERROR(INDEX('EDC Component Dictionary'!$C$5:$C$37,MATCH('Rates Database'!J14486,'EDC Component Dictionary'!$B$5:$B$37,0)), "Energy Supply")</f>
        <v>Energy Supply</v>
      </c>
      <c r="L14486" s="12">
        <v>0.12194294999999999</v>
      </c>
      <c r="M14486" s="12"/>
    </row>
    <row r="14487" spans="1:13" x14ac:dyDescent="0.3">
      <c r="A14487" s="18">
        <v>14485</v>
      </c>
      <c r="B14487" s="18">
        <f t="shared" si="454"/>
        <v>2020</v>
      </c>
      <c r="C14487" s="17">
        <v>44013</v>
      </c>
      <c r="D14487" s="18" t="s">
        <v>314</v>
      </c>
      <c r="E14487" s="18" t="s">
        <v>355</v>
      </c>
      <c r="F14487" s="18" t="str">
        <f t="shared" si="453"/>
        <v>Wellesley-&lt; 500 kWh Volumetric Charge-44013</v>
      </c>
      <c r="G14487" s="11" t="s">
        <v>131</v>
      </c>
      <c r="H14487" s="11" t="s">
        <v>55</v>
      </c>
      <c r="I14487" s="11" t="s">
        <v>349</v>
      </c>
      <c r="J14487" s="11" t="s">
        <v>350</v>
      </c>
      <c r="K14487" s="11" t="str">
        <f>IFERROR(INDEX('EDC Component Dictionary'!$C$5:$C$37,MATCH('Rates Database'!J14487,'EDC Component Dictionary'!$B$5:$B$37,0)), "Energy Supply")</f>
        <v>Energy Supply</v>
      </c>
      <c r="L14487" s="12">
        <v>0.133656999999999</v>
      </c>
      <c r="M14487" s="12"/>
    </row>
    <row r="14488" spans="1:13" x14ac:dyDescent="0.3">
      <c r="A14488" s="18">
        <v>14486</v>
      </c>
      <c r="B14488" s="18">
        <f t="shared" si="454"/>
        <v>2020</v>
      </c>
      <c r="C14488" s="17">
        <v>44166</v>
      </c>
      <c r="D14488" s="18" t="s">
        <v>314</v>
      </c>
      <c r="E14488" s="18" t="s">
        <v>348</v>
      </c>
      <c r="F14488" s="18" t="str">
        <f t="shared" si="453"/>
        <v>Middleton-&lt; 500 kWh Volumetric Charge-44166</v>
      </c>
      <c r="G14488" s="11" t="s">
        <v>131</v>
      </c>
      <c r="H14488" s="11" t="s">
        <v>55</v>
      </c>
      <c r="I14488" s="11" t="s">
        <v>349</v>
      </c>
      <c r="J14488" s="11" t="s">
        <v>350</v>
      </c>
      <c r="K14488" s="11" t="str">
        <f>IFERROR(INDEX('EDC Component Dictionary'!$C$5:$C$37,MATCH('Rates Database'!J14488,'EDC Component Dictionary'!$B$5:$B$37,0)), "Energy Supply")</f>
        <v>Energy Supply</v>
      </c>
      <c r="L14488" s="12">
        <v>0.12433</v>
      </c>
      <c r="M14488" s="12"/>
    </row>
    <row r="14489" spans="1:13" x14ac:dyDescent="0.3">
      <c r="A14489" s="18">
        <v>14487</v>
      </c>
      <c r="B14489" s="18">
        <f t="shared" si="454"/>
        <v>2020</v>
      </c>
      <c r="C14489" s="17">
        <v>44166</v>
      </c>
      <c r="D14489" s="18" t="s">
        <v>314</v>
      </c>
      <c r="E14489" s="18" t="s">
        <v>351</v>
      </c>
      <c r="F14489" s="18" t="str">
        <f t="shared" si="453"/>
        <v>Groton-&lt; 500 kWh Volumetric Charge-44166</v>
      </c>
      <c r="G14489" s="11" t="s">
        <v>131</v>
      </c>
      <c r="H14489" s="11" t="s">
        <v>55</v>
      </c>
      <c r="I14489" s="11" t="s">
        <v>349</v>
      </c>
      <c r="J14489" s="11" t="s">
        <v>350</v>
      </c>
      <c r="K14489" s="11" t="str">
        <f>IFERROR(INDEX('EDC Component Dictionary'!$C$5:$C$37,MATCH('Rates Database'!J14489,'EDC Component Dictionary'!$B$5:$B$37,0)), "Energy Supply")</f>
        <v>Energy Supply</v>
      </c>
      <c r="L14489" s="12">
        <v>0.13048000000000001</v>
      </c>
      <c r="M14489" s="12"/>
    </row>
    <row r="14490" spans="1:13" x14ac:dyDescent="0.3">
      <c r="A14490" s="18">
        <v>14488</v>
      </c>
      <c r="B14490" s="18">
        <f t="shared" si="454"/>
        <v>2020</v>
      </c>
      <c r="C14490" s="17">
        <v>44166</v>
      </c>
      <c r="D14490" s="18" t="s">
        <v>314</v>
      </c>
      <c r="E14490" s="18" t="s">
        <v>352</v>
      </c>
      <c r="F14490" s="18" t="str">
        <f t="shared" si="453"/>
        <v>Belmont-&lt; 500 kWh Volumetric Charge-44166</v>
      </c>
      <c r="G14490" s="11" t="s">
        <v>131</v>
      </c>
      <c r="H14490" s="11" t="s">
        <v>55</v>
      </c>
      <c r="I14490" s="11" t="s">
        <v>349</v>
      </c>
      <c r="J14490" s="11" t="s">
        <v>350</v>
      </c>
      <c r="K14490" s="11" t="str">
        <f>IFERROR(INDEX('EDC Component Dictionary'!$C$5:$C$37,MATCH('Rates Database'!J14490,'EDC Component Dictionary'!$B$5:$B$37,0)), "Energy Supply")</f>
        <v>Energy Supply</v>
      </c>
      <c r="L14490" s="12">
        <v>0.19017000000000001</v>
      </c>
      <c r="M14490" s="12"/>
    </row>
    <row r="14491" spans="1:13" x14ac:dyDescent="0.3">
      <c r="A14491" s="18">
        <v>14489</v>
      </c>
      <c r="B14491" s="18">
        <f t="shared" si="454"/>
        <v>2020</v>
      </c>
      <c r="C14491" s="17">
        <v>44166</v>
      </c>
      <c r="D14491" s="18" t="s">
        <v>314</v>
      </c>
      <c r="E14491" s="18" t="s">
        <v>347</v>
      </c>
      <c r="F14491" s="18" t="str">
        <f t="shared" si="453"/>
        <v>Middleborough-&lt; 500 kWh Volumetric Charge-44166</v>
      </c>
      <c r="G14491" s="11" t="s">
        <v>131</v>
      </c>
      <c r="H14491" s="11" t="s">
        <v>55</v>
      </c>
      <c r="I14491" s="11" t="s">
        <v>349</v>
      </c>
      <c r="J14491" s="11" t="s">
        <v>350</v>
      </c>
      <c r="K14491" s="11" t="str">
        <f>IFERROR(INDEX('EDC Component Dictionary'!$C$5:$C$37,MATCH('Rates Database'!J14491,'EDC Component Dictionary'!$B$5:$B$37,0)), "Energy Supply")</f>
        <v>Energy Supply</v>
      </c>
      <c r="L14491" s="12">
        <v>0.13700000000000001</v>
      </c>
      <c r="M14491" s="12"/>
    </row>
    <row r="14492" spans="1:13" x14ac:dyDescent="0.3">
      <c r="A14492" s="18">
        <v>14490</v>
      </c>
      <c r="B14492" s="18">
        <f t="shared" si="454"/>
        <v>2020</v>
      </c>
      <c r="C14492" s="17">
        <v>44166</v>
      </c>
      <c r="D14492" s="18" t="s">
        <v>314</v>
      </c>
      <c r="E14492" s="18" t="s">
        <v>353</v>
      </c>
      <c r="F14492" s="18" t="str">
        <f t="shared" si="453"/>
        <v>Concord-&lt; 500 kWh Volumetric Charge-44166</v>
      </c>
      <c r="G14492" s="11" t="s">
        <v>131</v>
      </c>
      <c r="H14492" s="11" t="s">
        <v>55</v>
      </c>
      <c r="I14492" s="11" t="s">
        <v>349</v>
      </c>
      <c r="J14492" s="11" t="s">
        <v>350</v>
      </c>
      <c r="K14492" s="11" t="str">
        <f>IFERROR(INDEX('EDC Component Dictionary'!$C$5:$C$37,MATCH('Rates Database'!J14492,'EDC Component Dictionary'!$B$5:$B$37,0)), "Energy Supply")</f>
        <v>Energy Supply</v>
      </c>
      <c r="L14492" s="12">
        <v>0.15885534199999901</v>
      </c>
      <c r="M14492" s="12"/>
    </row>
    <row r="14493" spans="1:13" x14ac:dyDescent="0.3">
      <c r="A14493" s="18">
        <v>14491</v>
      </c>
      <c r="B14493" s="18">
        <f t="shared" si="454"/>
        <v>2020</v>
      </c>
      <c r="C14493" s="17">
        <v>44166</v>
      </c>
      <c r="D14493" s="18" t="s">
        <v>314</v>
      </c>
      <c r="E14493" s="18" t="s">
        <v>354</v>
      </c>
      <c r="F14493" s="18" t="str">
        <f t="shared" si="453"/>
        <v>Taunton-&lt; 500 kWh Volumetric Charge-44166</v>
      </c>
      <c r="G14493" s="11" t="s">
        <v>131</v>
      </c>
      <c r="H14493" s="11" t="s">
        <v>55</v>
      </c>
      <c r="I14493" s="11" t="s">
        <v>349</v>
      </c>
      <c r="J14493" s="11" t="s">
        <v>350</v>
      </c>
      <c r="K14493" s="11" t="str">
        <f>IFERROR(INDEX('EDC Component Dictionary'!$C$5:$C$37,MATCH('Rates Database'!J14493,'EDC Component Dictionary'!$B$5:$B$37,0)), "Energy Supply")</f>
        <v>Energy Supply</v>
      </c>
      <c r="L14493" s="12">
        <v>0.127903345</v>
      </c>
      <c r="M14493" s="12"/>
    </row>
    <row r="14494" spans="1:13" x14ac:dyDescent="0.3">
      <c r="A14494" s="18">
        <v>14492</v>
      </c>
      <c r="B14494" s="18">
        <f t="shared" si="454"/>
        <v>2020</v>
      </c>
      <c r="C14494" s="17">
        <v>44166</v>
      </c>
      <c r="D14494" s="18" t="s">
        <v>314</v>
      </c>
      <c r="E14494" s="18" t="s">
        <v>355</v>
      </c>
      <c r="F14494" s="18" t="str">
        <f t="shared" si="453"/>
        <v>Wellesley-&lt; 500 kWh Volumetric Charge-44166</v>
      </c>
      <c r="G14494" s="11" t="s">
        <v>131</v>
      </c>
      <c r="H14494" s="11" t="s">
        <v>55</v>
      </c>
      <c r="I14494" s="11" t="s">
        <v>349</v>
      </c>
      <c r="J14494" s="11" t="s">
        <v>350</v>
      </c>
      <c r="K14494" s="11" t="str">
        <f>IFERROR(INDEX('EDC Component Dictionary'!$C$5:$C$37,MATCH('Rates Database'!J14494,'EDC Component Dictionary'!$B$5:$B$37,0)), "Energy Supply")</f>
        <v>Energy Supply</v>
      </c>
      <c r="L14494" s="12">
        <v>0.133656999999999</v>
      </c>
      <c r="M14494" s="12"/>
    </row>
    <row r="14495" spans="1:13" x14ac:dyDescent="0.3">
      <c r="A14495" s="18">
        <v>14493</v>
      </c>
      <c r="B14495" s="18">
        <f t="shared" si="454"/>
        <v>2019</v>
      </c>
      <c r="C14495" s="17">
        <v>43739</v>
      </c>
      <c r="D14495" s="18" t="s">
        <v>314</v>
      </c>
      <c r="E14495" s="18" t="s">
        <v>348</v>
      </c>
      <c r="F14495" s="18" t="str">
        <f t="shared" si="453"/>
        <v>Middleton-&lt; 500 kWh Volumetric Charge-43739</v>
      </c>
      <c r="G14495" s="11" t="s">
        <v>131</v>
      </c>
      <c r="H14495" s="11" t="s">
        <v>55</v>
      </c>
      <c r="I14495" s="11" t="s">
        <v>349</v>
      </c>
      <c r="J14495" s="11" t="s">
        <v>350</v>
      </c>
      <c r="K14495" s="11" t="str">
        <f>IFERROR(INDEX('EDC Component Dictionary'!$C$5:$C$37,MATCH('Rates Database'!J14495,'EDC Component Dictionary'!$B$5:$B$37,0)), "Energy Supply")</f>
        <v>Energy Supply</v>
      </c>
      <c r="L14495" s="12">
        <v>0.12433</v>
      </c>
      <c r="M14495" s="12"/>
    </row>
    <row r="14496" spans="1:13" x14ac:dyDescent="0.3">
      <c r="A14496" s="18">
        <v>14494</v>
      </c>
      <c r="B14496" s="18">
        <f t="shared" si="454"/>
        <v>2019</v>
      </c>
      <c r="C14496" s="17">
        <v>43739</v>
      </c>
      <c r="D14496" s="18" t="s">
        <v>314</v>
      </c>
      <c r="E14496" s="18" t="s">
        <v>351</v>
      </c>
      <c r="F14496" s="18" t="str">
        <f t="shared" si="453"/>
        <v>Groton-&lt; 500 kWh Volumetric Charge-43739</v>
      </c>
      <c r="G14496" s="11" t="s">
        <v>131</v>
      </c>
      <c r="H14496" s="11" t="s">
        <v>55</v>
      </c>
      <c r="I14496" s="11" t="s">
        <v>349</v>
      </c>
      <c r="J14496" s="11" t="s">
        <v>350</v>
      </c>
      <c r="K14496" s="11" t="str">
        <f>IFERROR(INDEX('EDC Component Dictionary'!$C$5:$C$37,MATCH('Rates Database'!J14496,'EDC Component Dictionary'!$B$5:$B$37,0)), "Energy Supply")</f>
        <v>Energy Supply</v>
      </c>
      <c r="L14496" s="12">
        <v>0.118999999999999</v>
      </c>
      <c r="M14496" s="12"/>
    </row>
    <row r="14497" spans="1:13" x14ac:dyDescent="0.3">
      <c r="A14497" s="18">
        <v>14495</v>
      </c>
      <c r="B14497" s="18">
        <f t="shared" si="454"/>
        <v>2019</v>
      </c>
      <c r="C14497" s="17">
        <v>43739</v>
      </c>
      <c r="D14497" s="18" t="s">
        <v>314</v>
      </c>
      <c r="E14497" s="18" t="s">
        <v>352</v>
      </c>
      <c r="F14497" s="18" t="str">
        <f t="shared" si="453"/>
        <v>Belmont-&lt; 500 kWh Volumetric Charge-43739</v>
      </c>
      <c r="G14497" s="11" t="s">
        <v>131</v>
      </c>
      <c r="H14497" s="11" t="s">
        <v>55</v>
      </c>
      <c r="I14497" s="11" t="s">
        <v>349</v>
      </c>
      <c r="J14497" s="11" t="s">
        <v>350</v>
      </c>
      <c r="K14497" s="11" t="str">
        <f>IFERROR(INDEX('EDC Component Dictionary'!$C$5:$C$37,MATCH('Rates Database'!J14497,'EDC Component Dictionary'!$B$5:$B$37,0)), "Energy Supply")</f>
        <v>Energy Supply</v>
      </c>
      <c r="L14497" s="12">
        <v>0.19017000000000001</v>
      </c>
      <c r="M14497" s="12"/>
    </row>
    <row r="14498" spans="1:13" x14ac:dyDescent="0.3">
      <c r="A14498" s="18">
        <v>14496</v>
      </c>
      <c r="B14498" s="18">
        <f t="shared" si="454"/>
        <v>2019</v>
      </c>
      <c r="C14498" s="17">
        <v>43739</v>
      </c>
      <c r="D14498" s="18" t="s">
        <v>314</v>
      </c>
      <c r="E14498" s="18" t="s">
        <v>353</v>
      </c>
      <c r="F14498" s="18" t="str">
        <f t="shared" si="453"/>
        <v>Concord-&lt; 500 kWh Volumetric Charge-43739</v>
      </c>
      <c r="G14498" s="11" t="s">
        <v>131</v>
      </c>
      <c r="H14498" s="11" t="s">
        <v>55</v>
      </c>
      <c r="I14498" s="11" t="s">
        <v>349</v>
      </c>
      <c r="J14498" s="11" t="s">
        <v>350</v>
      </c>
      <c r="K14498" s="11" t="str">
        <f>IFERROR(INDEX('EDC Component Dictionary'!$C$5:$C$37,MATCH('Rates Database'!J14498,'EDC Component Dictionary'!$B$5:$B$37,0)), "Energy Supply")</f>
        <v>Energy Supply</v>
      </c>
      <c r="L14498" s="12">
        <v>0.14261294199999899</v>
      </c>
      <c r="M14498" s="12"/>
    </row>
    <row r="14499" spans="1:13" x14ac:dyDescent="0.3">
      <c r="A14499" s="18">
        <v>14497</v>
      </c>
      <c r="B14499" s="18">
        <f t="shared" si="454"/>
        <v>2019</v>
      </c>
      <c r="C14499" s="17">
        <v>43739</v>
      </c>
      <c r="D14499" s="18" t="s">
        <v>314</v>
      </c>
      <c r="E14499" s="18" t="s">
        <v>354</v>
      </c>
      <c r="F14499" s="18" t="str">
        <f t="shared" si="453"/>
        <v>Taunton-&lt; 500 kWh Volumetric Charge-43739</v>
      </c>
      <c r="G14499" s="11" t="s">
        <v>131</v>
      </c>
      <c r="H14499" s="11" t="s">
        <v>55</v>
      </c>
      <c r="I14499" s="11" t="s">
        <v>349</v>
      </c>
      <c r="J14499" s="11" t="s">
        <v>350</v>
      </c>
      <c r="K14499" s="11" t="str">
        <f>IFERROR(INDEX('EDC Component Dictionary'!$C$5:$C$37,MATCH('Rates Database'!J14499,'EDC Component Dictionary'!$B$5:$B$37,0)), "Energy Supply")</f>
        <v>Energy Supply</v>
      </c>
      <c r="L14499" s="12">
        <v>0.129053415</v>
      </c>
      <c r="M14499" s="12"/>
    </row>
    <row r="14500" spans="1:13" x14ac:dyDescent="0.3">
      <c r="A14500" s="18">
        <v>14498</v>
      </c>
      <c r="B14500" s="18">
        <f t="shared" si="454"/>
        <v>2019</v>
      </c>
      <c r="C14500" s="17">
        <v>43739</v>
      </c>
      <c r="D14500" s="18" t="s">
        <v>314</v>
      </c>
      <c r="E14500" s="18" t="s">
        <v>355</v>
      </c>
      <c r="F14500" s="18" t="str">
        <f t="shared" si="453"/>
        <v>Wellesley-&lt; 500 kWh Volumetric Charge-43739</v>
      </c>
      <c r="G14500" s="11" t="s">
        <v>131</v>
      </c>
      <c r="H14500" s="11" t="s">
        <v>55</v>
      </c>
      <c r="I14500" s="11" t="s">
        <v>349</v>
      </c>
      <c r="J14500" s="11" t="s">
        <v>350</v>
      </c>
      <c r="K14500" s="11" t="str">
        <f>IFERROR(INDEX('EDC Component Dictionary'!$C$5:$C$37,MATCH('Rates Database'!J14500,'EDC Component Dictionary'!$B$5:$B$37,0)), "Energy Supply")</f>
        <v>Energy Supply</v>
      </c>
      <c r="L14500" s="12">
        <v>0.133656999999999</v>
      </c>
      <c r="M14500" s="12"/>
    </row>
    <row r="14501" spans="1:13" x14ac:dyDescent="0.3">
      <c r="A14501" s="18">
        <v>14499</v>
      </c>
      <c r="B14501" s="18">
        <f t="shared" si="454"/>
        <v>2021</v>
      </c>
      <c r="C14501" s="17">
        <v>44317</v>
      </c>
      <c r="D14501" s="18" t="s">
        <v>314</v>
      </c>
      <c r="E14501" s="18" t="s">
        <v>348</v>
      </c>
      <c r="F14501" s="18" t="str">
        <f t="shared" si="453"/>
        <v>Middleton-&lt; 500 kWh Volumetric Charge-44317</v>
      </c>
      <c r="G14501" s="11" t="s">
        <v>131</v>
      </c>
      <c r="H14501" s="11" t="s">
        <v>55</v>
      </c>
      <c r="I14501" s="11" t="s">
        <v>349</v>
      </c>
      <c r="J14501" s="11" t="s">
        <v>350</v>
      </c>
      <c r="K14501" s="11" t="str">
        <f>IFERROR(INDEX('EDC Component Dictionary'!$C$5:$C$37,MATCH('Rates Database'!J14501,'EDC Component Dictionary'!$B$5:$B$37,0)), "Energy Supply")</f>
        <v>Energy Supply</v>
      </c>
      <c r="L14501" s="12">
        <v>0.12433</v>
      </c>
      <c r="M14501" s="12"/>
    </row>
    <row r="14502" spans="1:13" x14ac:dyDescent="0.3">
      <c r="A14502" s="18">
        <v>14500</v>
      </c>
      <c r="B14502" s="18">
        <f t="shared" si="454"/>
        <v>2021</v>
      </c>
      <c r="C14502" s="17">
        <v>44317</v>
      </c>
      <c r="D14502" s="18" t="s">
        <v>314</v>
      </c>
      <c r="E14502" s="18" t="s">
        <v>351</v>
      </c>
      <c r="F14502" s="18" t="str">
        <f t="shared" si="453"/>
        <v>Groton-&lt; 500 kWh Volumetric Charge-44317</v>
      </c>
      <c r="G14502" s="11" t="s">
        <v>131</v>
      </c>
      <c r="H14502" s="11" t="s">
        <v>55</v>
      </c>
      <c r="I14502" s="11" t="s">
        <v>349</v>
      </c>
      <c r="J14502" s="11" t="s">
        <v>350</v>
      </c>
      <c r="K14502" s="11" t="str">
        <f>IFERROR(INDEX('EDC Component Dictionary'!$C$5:$C$37,MATCH('Rates Database'!J14502,'EDC Component Dictionary'!$B$5:$B$37,0)), "Energy Supply")</f>
        <v>Energy Supply</v>
      </c>
      <c r="L14502" s="12">
        <v>0.13048000000000001</v>
      </c>
      <c r="M14502" s="12"/>
    </row>
    <row r="14503" spans="1:13" x14ac:dyDescent="0.3">
      <c r="A14503" s="18">
        <v>14501</v>
      </c>
      <c r="B14503" s="18">
        <f t="shared" si="454"/>
        <v>2021</v>
      </c>
      <c r="C14503" s="17">
        <v>44317</v>
      </c>
      <c r="D14503" s="18" t="s">
        <v>314</v>
      </c>
      <c r="E14503" s="18" t="s">
        <v>352</v>
      </c>
      <c r="F14503" s="18" t="str">
        <f t="shared" si="453"/>
        <v>Belmont-&lt; 500 kWh Volumetric Charge-44317</v>
      </c>
      <c r="G14503" s="11" t="s">
        <v>131</v>
      </c>
      <c r="H14503" s="11" t="s">
        <v>55</v>
      </c>
      <c r="I14503" s="11" t="s">
        <v>349</v>
      </c>
      <c r="J14503" s="11" t="s">
        <v>350</v>
      </c>
      <c r="K14503" s="11" t="str">
        <f>IFERROR(INDEX('EDC Component Dictionary'!$C$5:$C$37,MATCH('Rates Database'!J14503,'EDC Component Dictionary'!$B$5:$B$37,0)), "Energy Supply")</f>
        <v>Energy Supply</v>
      </c>
      <c r="L14503" s="12">
        <v>0.19017000000000001</v>
      </c>
      <c r="M14503" s="12"/>
    </row>
    <row r="14504" spans="1:13" x14ac:dyDescent="0.3">
      <c r="A14504" s="18">
        <v>14502</v>
      </c>
      <c r="B14504" s="18">
        <f t="shared" si="454"/>
        <v>2021</v>
      </c>
      <c r="C14504" s="17">
        <v>44317</v>
      </c>
      <c r="D14504" s="18" t="s">
        <v>314</v>
      </c>
      <c r="E14504" s="18" t="s">
        <v>347</v>
      </c>
      <c r="F14504" s="18" t="str">
        <f t="shared" si="453"/>
        <v>Middleborough-&lt; 500 kWh Volumetric Charge-44317</v>
      </c>
      <c r="G14504" s="11" t="s">
        <v>131</v>
      </c>
      <c r="H14504" s="11" t="s">
        <v>55</v>
      </c>
      <c r="I14504" s="11" t="s">
        <v>349</v>
      </c>
      <c r="J14504" s="11" t="s">
        <v>350</v>
      </c>
      <c r="K14504" s="11" t="str">
        <f>IFERROR(INDEX('EDC Component Dictionary'!$C$5:$C$37,MATCH('Rates Database'!J14504,'EDC Component Dictionary'!$B$5:$B$37,0)), "Energy Supply")</f>
        <v>Energy Supply</v>
      </c>
      <c r="L14504" s="12">
        <v>0.13700000000000001</v>
      </c>
      <c r="M14504" s="12"/>
    </row>
    <row r="14505" spans="1:13" x14ac:dyDescent="0.3">
      <c r="A14505" s="18">
        <v>14503</v>
      </c>
      <c r="B14505" s="18">
        <f t="shared" si="454"/>
        <v>2021</v>
      </c>
      <c r="C14505" s="17">
        <v>44317</v>
      </c>
      <c r="D14505" s="18" t="s">
        <v>314</v>
      </c>
      <c r="E14505" s="18" t="s">
        <v>353</v>
      </c>
      <c r="F14505" s="18" t="str">
        <f t="shared" si="453"/>
        <v>Concord-&lt; 500 kWh Volumetric Charge-44317</v>
      </c>
      <c r="G14505" s="11" t="s">
        <v>131</v>
      </c>
      <c r="H14505" s="11" t="s">
        <v>55</v>
      </c>
      <c r="I14505" s="11" t="s">
        <v>349</v>
      </c>
      <c r="J14505" s="11" t="s">
        <v>350</v>
      </c>
      <c r="K14505" s="11" t="str">
        <f>IFERROR(INDEX('EDC Component Dictionary'!$C$5:$C$37,MATCH('Rates Database'!J14505,'EDC Component Dictionary'!$B$5:$B$37,0)), "Energy Supply")</f>
        <v>Energy Supply</v>
      </c>
      <c r="L14505" s="12">
        <v>0.16149664999999999</v>
      </c>
      <c r="M14505" s="12"/>
    </row>
    <row r="14506" spans="1:13" x14ac:dyDescent="0.3">
      <c r="A14506" s="18">
        <v>14504</v>
      </c>
      <c r="B14506" s="18">
        <f t="shared" si="454"/>
        <v>2021</v>
      </c>
      <c r="C14506" s="17">
        <v>44317</v>
      </c>
      <c r="D14506" s="18" t="s">
        <v>314</v>
      </c>
      <c r="E14506" s="18" t="s">
        <v>354</v>
      </c>
      <c r="F14506" s="18" t="str">
        <f t="shared" si="453"/>
        <v>Taunton-&lt; 500 kWh Volumetric Charge-44317</v>
      </c>
      <c r="G14506" s="11" t="s">
        <v>131</v>
      </c>
      <c r="H14506" s="11" t="s">
        <v>55</v>
      </c>
      <c r="I14506" s="11" t="s">
        <v>349</v>
      </c>
      <c r="J14506" s="11" t="s">
        <v>350</v>
      </c>
      <c r="K14506" s="11" t="str">
        <f>IFERROR(INDEX('EDC Component Dictionary'!$C$5:$C$37,MATCH('Rates Database'!J14506,'EDC Component Dictionary'!$B$5:$B$37,0)), "Energy Supply")</f>
        <v>Energy Supply</v>
      </c>
      <c r="L14506" s="12">
        <v>0.12726760500000001</v>
      </c>
      <c r="M14506" s="12"/>
    </row>
    <row r="14507" spans="1:13" x14ac:dyDescent="0.3">
      <c r="A14507" s="18">
        <v>14505</v>
      </c>
      <c r="B14507" s="18">
        <f t="shared" si="454"/>
        <v>2021</v>
      </c>
      <c r="C14507" s="17">
        <v>44317</v>
      </c>
      <c r="D14507" s="18" t="s">
        <v>314</v>
      </c>
      <c r="E14507" s="18" t="s">
        <v>355</v>
      </c>
      <c r="F14507" s="18" t="str">
        <f t="shared" si="453"/>
        <v>Wellesley-&lt; 500 kWh Volumetric Charge-44317</v>
      </c>
      <c r="G14507" s="11" t="s">
        <v>131</v>
      </c>
      <c r="H14507" s="11" t="s">
        <v>55</v>
      </c>
      <c r="I14507" s="11" t="s">
        <v>349</v>
      </c>
      <c r="J14507" s="11" t="s">
        <v>350</v>
      </c>
      <c r="K14507" s="11" t="str">
        <f>IFERROR(INDEX('EDC Component Dictionary'!$C$5:$C$37,MATCH('Rates Database'!J14507,'EDC Component Dictionary'!$B$5:$B$37,0)), "Energy Supply")</f>
        <v>Energy Supply</v>
      </c>
      <c r="L14507" s="12">
        <v>0.133656999999999</v>
      </c>
      <c r="M14507" s="12"/>
    </row>
    <row r="14508" spans="1:13" x14ac:dyDescent="0.3">
      <c r="A14508" s="18">
        <v>14506</v>
      </c>
      <c r="B14508" s="18">
        <f t="shared" si="454"/>
        <v>2023</v>
      </c>
      <c r="C14508" s="17">
        <v>45078</v>
      </c>
      <c r="D14508" s="18" t="s">
        <v>314</v>
      </c>
      <c r="E14508" s="18" t="s">
        <v>348</v>
      </c>
      <c r="F14508" s="18" t="str">
        <f t="shared" si="453"/>
        <v>Middleton-&lt; 500 kWh Volumetric Charge-45078</v>
      </c>
      <c r="G14508" s="11" t="s">
        <v>131</v>
      </c>
      <c r="H14508" s="11" t="s">
        <v>55</v>
      </c>
      <c r="I14508" s="11" t="s">
        <v>349</v>
      </c>
      <c r="J14508" s="11" t="s">
        <v>350</v>
      </c>
      <c r="K14508" s="11" t="str">
        <f>IFERROR(INDEX('EDC Component Dictionary'!$C$5:$C$37,MATCH('Rates Database'!J14508,'EDC Component Dictionary'!$B$5:$B$37,0)), "Energy Supply")</f>
        <v>Energy Supply</v>
      </c>
      <c r="L14508" s="12">
        <v>0.14510000000000001</v>
      </c>
      <c r="M14508" s="12"/>
    </row>
    <row r="14509" spans="1:13" x14ac:dyDescent="0.3">
      <c r="A14509" s="18">
        <v>14507</v>
      </c>
      <c r="B14509" s="18">
        <f t="shared" si="454"/>
        <v>2023</v>
      </c>
      <c r="C14509" s="17">
        <v>45078</v>
      </c>
      <c r="D14509" s="18" t="s">
        <v>314</v>
      </c>
      <c r="E14509" s="18" t="s">
        <v>351</v>
      </c>
      <c r="F14509" s="18" t="str">
        <f t="shared" si="453"/>
        <v>Groton-&lt; 500 kWh Volumetric Charge-45078</v>
      </c>
      <c r="G14509" s="11" t="s">
        <v>131</v>
      </c>
      <c r="H14509" s="11" t="s">
        <v>55</v>
      </c>
      <c r="I14509" s="11" t="s">
        <v>349</v>
      </c>
      <c r="J14509" s="11" t="s">
        <v>350</v>
      </c>
      <c r="K14509" s="11" t="str">
        <f>IFERROR(INDEX('EDC Component Dictionary'!$C$5:$C$37,MATCH('Rates Database'!J14509,'EDC Component Dictionary'!$B$5:$B$37,0)), "Energy Supply")</f>
        <v>Energy Supply</v>
      </c>
      <c r="L14509" s="12">
        <v>0.14799999999999999</v>
      </c>
      <c r="M14509" s="12"/>
    </row>
    <row r="14510" spans="1:13" x14ac:dyDescent="0.3">
      <c r="A14510" s="18">
        <v>14508</v>
      </c>
      <c r="B14510" s="18">
        <f t="shared" si="454"/>
        <v>2023</v>
      </c>
      <c r="C14510" s="17">
        <v>45078</v>
      </c>
      <c r="D14510" s="18" t="s">
        <v>314</v>
      </c>
      <c r="E14510" s="18" t="s">
        <v>352</v>
      </c>
      <c r="F14510" s="18" t="str">
        <f t="shared" si="453"/>
        <v>Belmont-&lt; 500 kWh Volumetric Charge-45078</v>
      </c>
      <c r="G14510" s="11" t="s">
        <v>131</v>
      </c>
      <c r="H14510" s="11" t="s">
        <v>55</v>
      </c>
      <c r="I14510" s="11" t="s">
        <v>349</v>
      </c>
      <c r="J14510" s="11" t="s">
        <v>350</v>
      </c>
      <c r="K14510" s="11" t="str">
        <f>IFERROR(INDEX('EDC Component Dictionary'!$C$5:$C$37,MATCH('Rates Database'!J14510,'EDC Component Dictionary'!$B$5:$B$37,0)), "Energy Supply")</f>
        <v>Energy Supply</v>
      </c>
      <c r="L14510" s="12">
        <v>0.22689999999999999</v>
      </c>
      <c r="M14510" s="12"/>
    </row>
    <row r="14511" spans="1:13" x14ac:dyDescent="0.3">
      <c r="A14511" s="18">
        <v>14509</v>
      </c>
      <c r="B14511" s="18">
        <f t="shared" si="454"/>
        <v>2023</v>
      </c>
      <c r="C14511" s="17">
        <v>45078</v>
      </c>
      <c r="D14511" s="18" t="s">
        <v>314</v>
      </c>
      <c r="E14511" s="18" t="s">
        <v>347</v>
      </c>
      <c r="F14511" s="18" t="str">
        <f t="shared" si="453"/>
        <v>Middleborough-&lt; 500 kWh Volumetric Charge-45078</v>
      </c>
      <c r="G14511" s="11" t="s">
        <v>131</v>
      </c>
      <c r="H14511" s="11" t="s">
        <v>55</v>
      </c>
      <c r="I14511" s="11" t="s">
        <v>349</v>
      </c>
      <c r="J14511" s="11" t="s">
        <v>350</v>
      </c>
      <c r="K14511" s="11" t="str">
        <f>IFERROR(INDEX('EDC Component Dictionary'!$C$5:$C$37,MATCH('Rates Database'!J14511,'EDC Component Dictionary'!$B$5:$B$37,0)), "Energy Supply")</f>
        <v>Energy Supply</v>
      </c>
      <c r="L14511" s="12">
        <v>0.13700000000000001</v>
      </c>
      <c r="M14511" s="12"/>
    </row>
    <row r="14512" spans="1:13" x14ac:dyDescent="0.3">
      <c r="A14512" s="18">
        <v>14510</v>
      </c>
      <c r="B14512" s="18">
        <f t="shared" si="454"/>
        <v>2023</v>
      </c>
      <c r="C14512" s="17">
        <v>45078</v>
      </c>
      <c r="D14512" s="18" t="s">
        <v>314</v>
      </c>
      <c r="E14512" s="18" t="s">
        <v>353</v>
      </c>
      <c r="F14512" s="18" t="str">
        <f t="shared" si="453"/>
        <v>Concord-&lt; 500 kWh Volumetric Charge-45078</v>
      </c>
      <c r="G14512" s="11" t="s">
        <v>131</v>
      </c>
      <c r="H14512" s="11" t="s">
        <v>55</v>
      </c>
      <c r="I14512" s="11" t="s">
        <v>349</v>
      </c>
      <c r="J14512" s="11" t="s">
        <v>350</v>
      </c>
      <c r="K14512" s="11" t="str">
        <f>IFERROR(INDEX('EDC Component Dictionary'!$C$5:$C$37,MATCH('Rates Database'!J14512,'EDC Component Dictionary'!$B$5:$B$37,0)), "Energy Supply")</f>
        <v>Energy Supply</v>
      </c>
      <c r="L14512" s="12">
        <v>0.19406799999999999</v>
      </c>
      <c r="M14512" s="12"/>
    </row>
    <row r="14513" spans="1:13" x14ac:dyDescent="0.3">
      <c r="A14513" s="18">
        <v>14511</v>
      </c>
      <c r="B14513" s="18">
        <f t="shared" si="454"/>
        <v>2023</v>
      </c>
      <c r="C14513" s="17">
        <v>45078</v>
      </c>
      <c r="D14513" s="18" t="s">
        <v>314</v>
      </c>
      <c r="E14513" s="18" t="s">
        <v>354</v>
      </c>
      <c r="F14513" s="18" t="str">
        <f t="shared" si="453"/>
        <v>Taunton-&lt; 500 kWh Volumetric Charge-45078</v>
      </c>
      <c r="G14513" s="11" t="s">
        <v>131</v>
      </c>
      <c r="H14513" s="11" t="s">
        <v>55</v>
      </c>
      <c r="I14513" s="11" t="s">
        <v>349</v>
      </c>
      <c r="J14513" s="11" t="s">
        <v>350</v>
      </c>
      <c r="K14513" s="11" t="str">
        <f>IFERROR(INDEX('EDC Component Dictionary'!$C$5:$C$37,MATCH('Rates Database'!J14513,'EDC Component Dictionary'!$B$5:$B$37,0)), "Energy Supply")</f>
        <v>Energy Supply</v>
      </c>
      <c r="L14513" s="12">
        <v>0.17954515499999901</v>
      </c>
      <c r="M14513" s="12"/>
    </row>
    <row r="14514" spans="1:13" x14ac:dyDescent="0.3">
      <c r="A14514" s="18">
        <v>14512</v>
      </c>
      <c r="B14514" s="18">
        <f t="shared" si="454"/>
        <v>2023</v>
      </c>
      <c r="C14514" s="17">
        <v>45078</v>
      </c>
      <c r="D14514" s="18" t="s">
        <v>314</v>
      </c>
      <c r="E14514" s="18" t="s">
        <v>355</v>
      </c>
      <c r="F14514" s="18" t="str">
        <f t="shared" si="453"/>
        <v>Wellesley-&lt; 500 kWh Volumetric Charge-45078</v>
      </c>
      <c r="G14514" s="11" t="s">
        <v>131</v>
      </c>
      <c r="H14514" s="11" t="s">
        <v>55</v>
      </c>
      <c r="I14514" s="11" t="s">
        <v>349</v>
      </c>
      <c r="J14514" s="11" t="s">
        <v>350</v>
      </c>
      <c r="K14514" s="11" t="str">
        <f>IFERROR(INDEX('EDC Component Dictionary'!$C$5:$C$37,MATCH('Rates Database'!J14514,'EDC Component Dictionary'!$B$5:$B$37,0)), "Energy Supply")</f>
        <v>Energy Supply</v>
      </c>
      <c r="L14514" s="12">
        <v>0.13742950000000001</v>
      </c>
      <c r="M14514" s="12"/>
    </row>
    <row r="14515" spans="1:13" x14ac:dyDescent="0.3">
      <c r="A14515" s="18">
        <v>14513</v>
      </c>
      <c r="B14515" s="18">
        <f t="shared" si="454"/>
        <v>2022</v>
      </c>
      <c r="C14515" s="17">
        <v>44562</v>
      </c>
      <c r="D14515" s="18" t="s">
        <v>314</v>
      </c>
      <c r="E14515" s="18" t="s">
        <v>348</v>
      </c>
      <c r="F14515" s="18" t="str">
        <f t="shared" si="453"/>
        <v>Middleton-&lt; 500 kWh Volumetric Charge-44562</v>
      </c>
      <c r="G14515" s="11" t="s">
        <v>131</v>
      </c>
      <c r="H14515" s="11" t="s">
        <v>55</v>
      </c>
      <c r="I14515" s="11" t="s">
        <v>349</v>
      </c>
      <c r="J14515" s="11" t="s">
        <v>350</v>
      </c>
      <c r="K14515" s="11" t="str">
        <f>IFERROR(INDEX('EDC Component Dictionary'!$C$5:$C$37,MATCH('Rates Database'!J14515,'EDC Component Dictionary'!$B$5:$B$37,0)), "Energy Supply")</f>
        <v>Energy Supply</v>
      </c>
      <c r="L14515" s="12">
        <v>0.12433</v>
      </c>
      <c r="M14515" s="12"/>
    </row>
    <row r="14516" spans="1:13" x14ac:dyDescent="0.3">
      <c r="A14516" s="18">
        <v>14514</v>
      </c>
      <c r="B14516" s="18">
        <f t="shared" si="454"/>
        <v>2022</v>
      </c>
      <c r="C14516" s="17">
        <v>44562</v>
      </c>
      <c r="D14516" s="18" t="s">
        <v>314</v>
      </c>
      <c r="E14516" s="18" t="s">
        <v>351</v>
      </c>
      <c r="F14516" s="18" t="str">
        <f t="shared" si="453"/>
        <v>Groton-&lt; 500 kWh Volumetric Charge-44562</v>
      </c>
      <c r="G14516" s="11" t="s">
        <v>131</v>
      </c>
      <c r="H14516" s="11" t="s">
        <v>55</v>
      </c>
      <c r="I14516" s="11" t="s">
        <v>349</v>
      </c>
      <c r="J14516" s="11" t="s">
        <v>350</v>
      </c>
      <c r="K14516" s="11" t="str">
        <f>IFERROR(INDEX('EDC Component Dictionary'!$C$5:$C$37,MATCH('Rates Database'!J14516,'EDC Component Dictionary'!$B$5:$B$37,0)), "Energy Supply")</f>
        <v>Energy Supply</v>
      </c>
      <c r="L14516" s="12">
        <v>0.14799999999999999</v>
      </c>
      <c r="M14516" s="12"/>
    </row>
    <row r="14517" spans="1:13" x14ac:dyDescent="0.3">
      <c r="A14517" s="18">
        <v>14515</v>
      </c>
      <c r="B14517" s="18">
        <f t="shared" si="454"/>
        <v>2022</v>
      </c>
      <c r="C14517" s="17">
        <v>44562</v>
      </c>
      <c r="D14517" s="18" t="s">
        <v>314</v>
      </c>
      <c r="E14517" s="18" t="s">
        <v>352</v>
      </c>
      <c r="F14517" s="18" t="str">
        <f t="shared" si="453"/>
        <v>Belmont-&lt; 500 kWh Volumetric Charge-44562</v>
      </c>
      <c r="G14517" s="11" t="s">
        <v>131</v>
      </c>
      <c r="H14517" s="11" t="s">
        <v>55</v>
      </c>
      <c r="I14517" s="11" t="s">
        <v>349</v>
      </c>
      <c r="J14517" s="11" t="s">
        <v>350</v>
      </c>
      <c r="K14517" s="11" t="str">
        <f>IFERROR(INDEX('EDC Component Dictionary'!$C$5:$C$37,MATCH('Rates Database'!J14517,'EDC Component Dictionary'!$B$5:$B$37,0)), "Energy Supply")</f>
        <v>Energy Supply</v>
      </c>
      <c r="L14517" s="12">
        <v>0.19017000000000001</v>
      </c>
      <c r="M14517" s="12"/>
    </row>
    <row r="14518" spans="1:13" x14ac:dyDescent="0.3">
      <c r="A14518" s="18">
        <v>14516</v>
      </c>
      <c r="B14518" s="18">
        <f t="shared" si="454"/>
        <v>2022</v>
      </c>
      <c r="C14518" s="17">
        <v>44562</v>
      </c>
      <c r="D14518" s="18" t="s">
        <v>314</v>
      </c>
      <c r="E14518" s="18" t="s">
        <v>347</v>
      </c>
      <c r="F14518" s="18" t="str">
        <f t="shared" si="453"/>
        <v>Middleborough-&lt; 500 kWh Volumetric Charge-44562</v>
      </c>
      <c r="G14518" s="11" t="s">
        <v>131</v>
      </c>
      <c r="H14518" s="11" t="s">
        <v>55</v>
      </c>
      <c r="I14518" s="11" t="s">
        <v>349</v>
      </c>
      <c r="J14518" s="11" t="s">
        <v>350</v>
      </c>
      <c r="K14518" s="11" t="str">
        <f>IFERROR(INDEX('EDC Component Dictionary'!$C$5:$C$37,MATCH('Rates Database'!J14518,'EDC Component Dictionary'!$B$5:$B$37,0)), "Energy Supply")</f>
        <v>Energy Supply</v>
      </c>
      <c r="L14518" s="12">
        <v>0.13700000000000001</v>
      </c>
      <c r="M14518" s="12"/>
    </row>
    <row r="14519" spans="1:13" x14ac:dyDescent="0.3">
      <c r="A14519" s="18">
        <v>14517</v>
      </c>
      <c r="B14519" s="18">
        <f t="shared" si="454"/>
        <v>2022</v>
      </c>
      <c r="C14519" s="17">
        <v>44562</v>
      </c>
      <c r="D14519" s="18" t="s">
        <v>314</v>
      </c>
      <c r="E14519" s="18" t="s">
        <v>353</v>
      </c>
      <c r="F14519" s="18" t="str">
        <f t="shared" si="453"/>
        <v>Concord-&lt; 500 kWh Volumetric Charge-44562</v>
      </c>
      <c r="G14519" s="11" t="s">
        <v>131</v>
      </c>
      <c r="H14519" s="11" t="s">
        <v>55</v>
      </c>
      <c r="I14519" s="11" t="s">
        <v>349</v>
      </c>
      <c r="J14519" s="11" t="s">
        <v>350</v>
      </c>
      <c r="K14519" s="11" t="str">
        <f>IFERROR(INDEX('EDC Component Dictionary'!$C$5:$C$37,MATCH('Rates Database'!J14519,'EDC Component Dictionary'!$B$5:$B$37,0)), "Energy Supply")</f>
        <v>Energy Supply</v>
      </c>
      <c r="L14519" s="12">
        <v>0.17286465000000001</v>
      </c>
      <c r="M14519" s="12"/>
    </row>
    <row r="14520" spans="1:13" x14ac:dyDescent="0.3">
      <c r="A14520" s="18">
        <v>14518</v>
      </c>
      <c r="B14520" s="18">
        <f t="shared" si="454"/>
        <v>2022</v>
      </c>
      <c r="C14520" s="17">
        <v>44562</v>
      </c>
      <c r="D14520" s="18" t="s">
        <v>314</v>
      </c>
      <c r="E14520" s="18" t="s">
        <v>354</v>
      </c>
      <c r="F14520" s="18" t="str">
        <f t="shared" si="453"/>
        <v>Taunton-&lt; 500 kWh Volumetric Charge-44562</v>
      </c>
      <c r="G14520" s="11" t="s">
        <v>131</v>
      </c>
      <c r="H14520" s="11" t="s">
        <v>55</v>
      </c>
      <c r="I14520" s="11" t="s">
        <v>349</v>
      </c>
      <c r="J14520" s="11" t="s">
        <v>350</v>
      </c>
      <c r="K14520" s="11" t="str">
        <f>IFERROR(INDEX('EDC Component Dictionary'!$C$5:$C$37,MATCH('Rates Database'!J14520,'EDC Component Dictionary'!$B$5:$B$37,0)), "Energy Supply")</f>
        <v>Energy Supply</v>
      </c>
      <c r="L14520" s="12">
        <v>0.12629214499999999</v>
      </c>
      <c r="M14520" s="12"/>
    </row>
    <row r="14521" spans="1:13" x14ac:dyDescent="0.3">
      <c r="A14521" s="18">
        <v>14519</v>
      </c>
      <c r="B14521" s="18">
        <f t="shared" si="454"/>
        <v>2022</v>
      </c>
      <c r="C14521" s="17">
        <v>44562</v>
      </c>
      <c r="D14521" s="18" t="s">
        <v>314</v>
      </c>
      <c r="E14521" s="18" t="s">
        <v>355</v>
      </c>
      <c r="F14521" s="18" t="str">
        <f t="shared" si="453"/>
        <v>Wellesley-&lt; 500 kWh Volumetric Charge-44562</v>
      </c>
      <c r="G14521" s="11" t="s">
        <v>131</v>
      </c>
      <c r="H14521" s="11" t="s">
        <v>55</v>
      </c>
      <c r="I14521" s="11" t="s">
        <v>349</v>
      </c>
      <c r="J14521" s="11" t="s">
        <v>350</v>
      </c>
      <c r="K14521" s="11" t="str">
        <f>IFERROR(INDEX('EDC Component Dictionary'!$C$5:$C$37,MATCH('Rates Database'!J14521,'EDC Component Dictionary'!$B$5:$B$37,0)), "Energy Supply")</f>
        <v>Energy Supply</v>
      </c>
      <c r="L14521" s="12">
        <v>0.133656999999999</v>
      </c>
      <c r="M14521" s="12"/>
    </row>
    <row r="14522" spans="1:13" x14ac:dyDescent="0.3">
      <c r="A14522" s="18">
        <v>14520</v>
      </c>
      <c r="B14522" s="18">
        <f t="shared" si="454"/>
        <v>2023</v>
      </c>
      <c r="C14522" s="17">
        <v>45139</v>
      </c>
      <c r="D14522" s="18" t="s">
        <v>314</v>
      </c>
      <c r="E14522" s="18" t="s">
        <v>348</v>
      </c>
      <c r="F14522" s="18" t="str">
        <f t="shared" si="453"/>
        <v>Middleton-&lt; 500 kWh Volumetric Charge-45139</v>
      </c>
      <c r="G14522" s="11" t="s">
        <v>131</v>
      </c>
      <c r="H14522" s="11" t="s">
        <v>55</v>
      </c>
      <c r="I14522" s="11" t="s">
        <v>349</v>
      </c>
      <c r="J14522" s="11" t="s">
        <v>350</v>
      </c>
      <c r="K14522" s="11" t="str">
        <f>IFERROR(INDEX('EDC Component Dictionary'!$C$5:$C$37,MATCH('Rates Database'!J14522,'EDC Component Dictionary'!$B$5:$B$37,0)), "Energy Supply")</f>
        <v>Energy Supply</v>
      </c>
      <c r="L14522" s="12">
        <v>0.14510000000000001</v>
      </c>
      <c r="M14522" s="12"/>
    </row>
    <row r="14523" spans="1:13" x14ac:dyDescent="0.3">
      <c r="A14523" s="18">
        <v>14521</v>
      </c>
      <c r="B14523" s="18">
        <f t="shared" si="454"/>
        <v>2023</v>
      </c>
      <c r="C14523" s="17">
        <v>45139</v>
      </c>
      <c r="D14523" s="18" t="s">
        <v>314</v>
      </c>
      <c r="E14523" s="18" t="s">
        <v>351</v>
      </c>
      <c r="F14523" s="18" t="str">
        <f t="shared" si="453"/>
        <v>Groton-&lt; 500 kWh Volumetric Charge-45139</v>
      </c>
      <c r="G14523" s="11" t="s">
        <v>131</v>
      </c>
      <c r="H14523" s="11" t="s">
        <v>55</v>
      </c>
      <c r="I14523" s="11" t="s">
        <v>349</v>
      </c>
      <c r="J14523" s="11" t="s">
        <v>350</v>
      </c>
      <c r="K14523" s="11" t="str">
        <f>IFERROR(INDEX('EDC Component Dictionary'!$C$5:$C$37,MATCH('Rates Database'!J14523,'EDC Component Dictionary'!$B$5:$B$37,0)), "Energy Supply")</f>
        <v>Energy Supply</v>
      </c>
      <c r="L14523" s="12">
        <v>0.14799999999999999</v>
      </c>
      <c r="M14523" s="12"/>
    </row>
    <row r="14524" spans="1:13" x14ac:dyDescent="0.3">
      <c r="A14524" s="18">
        <v>14522</v>
      </c>
      <c r="B14524" s="18">
        <f t="shared" si="454"/>
        <v>2023</v>
      </c>
      <c r="C14524" s="17">
        <v>45139</v>
      </c>
      <c r="D14524" s="18" t="s">
        <v>314</v>
      </c>
      <c r="E14524" s="18" t="s">
        <v>352</v>
      </c>
      <c r="F14524" s="18" t="str">
        <f t="shared" si="453"/>
        <v>Belmont-&lt; 500 kWh Volumetric Charge-45139</v>
      </c>
      <c r="G14524" s="11" t="s">
        <v>131</v>
      </c>
      <c r="H14524" s="11" t="s">
        <v>55</v>
      </c>
      <c r="I14524" s="11" t="s">
        <v>349</v>
      </c>
      <c r="J14524" s="11" t="s">
        <v>350</v>
      </c>
      <c r="K14524" s="11" t="str">
        <f>IFERROR(INDEX('EDC Component Dictionary'!$C$5:$C$37,MATCH('Rates Database'!J14524,'EDC Component Dictionary'!$B$5:$B$37,0)), "Energy Supply")</f>
        <v>Energy Supply</v>
      </c>
      <c r="L14524" s="12">
        <v>0.22689999999999999</v>
      </c>
      <c r="M14524" s="12"/>
    </row>
    <row r="14525" spans="1:13" x14ac:dyDescent="0.3">
      <c r="A14525" s="18">
        <v>14523</v>
      </c>
      <c r="B14525" s="18">
        <f t="shared" si="454"/>
        <v>2023</v>
      </c>
      <c r="C14525" s="17">
        <v>45139</v>
      </c>
      <c r="D14525" s="18" t="s">
        <v>314</v>
      </c>
      <c r="E14525" s="18" t="s">
        <v>347</v>
      </c>
      <c r="F14525" s="18" t="str">
        <f t="shared" si="453"/>
        <v>Middleborough-&lt; 500 kWh Volumetric Charge-45139</v>
      </c>
      <c r="G14525" s="11" t="s">
        <v>131</v>
      </c>
      <c r="H14525" s="11" t="s">
        <v>55</v>
      </c>
      <c r="I14525" s="11" t="s">
        <v>349</v>
      </c>
      <c r="J14525" s="11" t="s">
        <v>350</v>
      </c>
      <c r="K14525" s="11" t="str">
        <f>IFERROR(INDEX('EDC Component Dictionary'!$C$5:$C$37,MATCH('Rates Database'!J14525,'EDC Component Dictionary'!$B$5:$B$37,0)), "Energy Supply")</f>
        <v>Energy Supply</v>
      </c>
      <c r="L14525" s="12">
        <v>0.13700000000000001</v>
      </c>
      <c r="M14525" s="12"/>
    </row>
    <row r="14526" spans="1:13" x14ac:dyDescent="0.3">
      <c r="A14526" s="18">
        <v>14524</v>
      </c>
      <c r="B14526" s="18">
        <f t="shared" si="454"/>
        <v>2023</v>
      </c>
      <c r="C14526" s="17">
        <v>45139</v>
      </c>
      <c r="D14526" s="18" t="s">
        <v>314</v>
      </c>
      <c r="E14526" s="18" t="s">
        <v>353</v>
      </c>
      <c r="F14526" s="18" t="str">
        <f t="shared" si="453"/>
        <v>Concord-&lt; 500 kWh Volumetric Charge-45139</v>
      </c>
      <c r="G14526" s="11" t="s">
        <v>131</v>
      </c>
      <c r="H14526" s="11" t="s">
        <v>55</v>
      </c>
      <c r="I14526" s="11" t="s">
        <v>349</v>
      </c>
      <c r="J14526" s="11" t="s">
        <v>350</v>
      </c>
      <c r="K14526" s="11" t="str">
        <f>IFERROR(INDEX('EDC Component Dictionary'!$C$5:$C$37,MATCH('Rates Database'!J14526,'EDC Component Dictionary'!$B$5:$B$37,0)), "Energy Supply")</f>
        <v>Energy Supply</v>
      </c>
      <c r="L14526" s="12">
        <v>0.19406799999999999</v>
      </c>
      <c r="M14526" s="12"/>
    </row>
    <row r="14527" spans="1:13" x14ac:dyDescent="0.3">
      <c r="A14527" s="18">
        <v>14525</v>
      </c>
      <c r="B14527" s="18">
        <f t="shared" si="454"/>
        <v>2023</v>
      </c>
      <c r="C14527" s="17">
        <v>45139</v>
      </c>
      <c r="D14527" s="18" t="s">
        <v>314</v>
      </c>
      <c r="E14527" s="18" t="s">
        <v>354</v>
      </c>
      <c r="F14527" s="18" t="str">
        <f t="shared" si="453"/>
        <v>Taunton-&lt; 500 kWh Volumetric Charge-45139</v>
      </c>
      <c r="G14527" s="11" t="s">
        <v>131</v>
      </c>
      <c r="H14527" s="11" t="s">
        <v>55</v>
      </c>
      <c r="I14527" s="11" t="s">
        <v>349</v>
      </c>
      <c r="J14527" s="11" t="s">
        <v>350</v>
      </c>
      <c r="K14527" s="11" t="str">
        <f>IFERROR(INDEX('EDC Component Dictionary'!$C$5:$C$37,MATCH('Rates Database'!J14527,'EDC Component Dictionary'!$B$5:$B$37,0)), "Energy Supply")</f>
        <v>Energy Supply</v>
      </c>
      <c r="L14527" s="12">
        <v>0.18074110999999901</v>
      </c>
      <c r="M14527" s="12"/>
    </row>
    <row r="14528" spans="1:13" x14ac:dyDescent="0.3">
      <c r="A14528" s="18">
        <v>14526</v>
      </c>
      <c r="B14528" s="18">
        <f t="shared" si="454"/>
        <v>2023</v>
      </c>
      <c r="C14528" s="17">
        <v>45139</v>
      </c>
      <c r="D14528" s="18" t="s">
        <v>314</v>
      </c>
      <c r="E14528" s="18" t="s">
        <v>355</v>
      </c>
      <c r="F14528" s="18" t="str">
        <f t="shared" si="453"/>
        <v>Wellesley-&lt; 500 kWh Volumetric Charge-45139</v>
      </c>
      <c r="G14528" s="11" t="s">
        <v>131</v>
      </c>
      <c r="H14528" s="11" t="s">
        <v>55</v>
      </c>
      <c r="I14528" s="11" t="s">
        <v>349</v>
      </c>
      <c r="J14528" s="11" t="s">
        <v>350</v>
      </c>
      <c r="K14528" s="11" t="str">
        <f>IFERROR(INDEX('EDC Component Dictionary'!$C$5:$C$37,MATCH('Rates Database'!J14528,'EDC Component Dictionary'!$B$5:$B$37,0)), "Energy Supply")</f>
        <v>Energy Supply</v>
      </c>
      <c r="L14528" s="12">
        <v>0.13742950000000001</v>
      </c>
      <c r="M14528" s="12"/>
    </row>
    <row r="14529" spans="1:13" x14ac:dyDescent="0.3">
      <c r="A14529" s="18">
        <v>14527</v>
      </c>
      <c r="B14529" s="18">
        <f t="shared" si="454"/>
        <v>2020</v>
      </c>
      <c r="C14529" s="17">
        <v>43891</v>
      </c>
      <c r="D14529" s="18" t="s">
        <v>314</v>
      </c>
      <c r="E14529" s="18" t="s">
        <v>348</v>
      </c>
      <c r="F14529" s="18" t="str">
        <f t="shared" si="453"/>
        <v>Middleton-&lt; 500 kWh Volumetric Charge-43891</v>
      </c>
      <c r="G14529" s="11" t="s">
        <v>131</v>
      </c>
      <c r="H14529" s="11" t="s">
        <v>55</v>
      </c>
      <c r="I14529" s="11" t="s">
        <v>349</v>
      </c>
      <c r="J14529" s="11" t="s">
        <v>350</v>
      </c>
      <c r="K14529" s="11" t="str">
        <f>IFERROR(INDEX('EDC Component Dictionary'!$C$5:$C$37,MATCH('Rates Database'!J14529,'EDC Component Dictionary'!$B$5:$B$37,0)), "Energy Supply")</f>
        <v>Energy Supply</v>
      </c>
      <c r="L14529" s="12">
        <v>0.12433</v>
      </c>
      <c r="M14529" s="12"/>
    </row>
    <row r="14530" spans="1:13" x14ac:dyDescent="0.3">
      <c r="A14530" s="18">
        <v>14528</v>
      </c>
      <c r="B14530" s="18">
        <f t="shared" si="454"/>
        <v>2020</v>
      </c>
      <c r="C14530" s="17">
        <v>43891</v>
      </c>
      <c r="D14530" s="18" t="s">
        <v>314</v>
      </c>
      <c r="E14530" s="18" t="s">
        <v>351</v>
      </c>
      <c r="F14530" s="18" t="str">
        <f t="shared" si="453"/>
        <v>Groton-&lt; 500 kWh Volumetric Charge-43891</v>
      </c>
      <c r="G14530" s="11" t="s">
        <v>131</v>
      </c>
      <c r="H14530" s="11" t="s">
        <v>55</v>
      </c>
      <c r="I14530" s="11" t="s">
        <v>349</v>
      </c>
      <c r="J14530" s="11" t="s">
        <v>350</v>
      </c>
      <c r="K14530" s="11" t="str">
        <f>IFERROR(INDEX('EDC Component Dictionary'!$C$5:$C$37,MATCH('Rates Database'!J14530,'EDC Component Dictionary'!$B$5:$B$37,0)), "Energy Supply")</f>
        <v>Energy Supply</v>
      </c>
      <c r="L14530" s="12">
        <v>0.123999999999999</v>
      </c>
      <c r="M14530" s="12"/>
    </row>
    <row r="14531" spans="1:13" x14ac:dyDescent="0.3">
      <c r="A14531" s="18">
        <v>14529</v>
      </c>
      <c r="B14531" s="18">
        <f t="shared" si="454"/>
        <v>2020</v>
      </c>
      <c r="C14531" s="17">
        <v>43891</v>
      </c>
      <c r="D14531" s="18" t="s">
        <v>314</v>
      </c>
      <c r="E14531" s="18" t="s">
        <v>352</v>
      </c>
      <c r="F14531" s="18" t="str">
        <f t="shared" si="453"/>
        <v>Belmont-&lt; 500 kWh Volumetric Charge-43891</v>
      </c>
      <c r="G14531" s="11" t="s">
        <v>131</v>
      </c>
      <c r="H14531" s="11" t="s">
        <v>55</v>
      </c>
      <c r="I14531" s="11" t="s">
        <v>349</v>
      </c>
      <c r="J14531" s="11" t="s">
        <v>350</v>
      </c>
      <c r="K14531" s="11" t="str">
        <f>IFERROR(INDEX('EDC Component Dictionary'!$C$5:$C$37,MATCH('Rates Database'!J14531,'EDC Component Dictionary'!$B$5:$B$37,0)), "Energy Supply")</f>
        <v>Energy Supply</v>
      </c>
      <c r="L14531" s="12">
        <v>0.19017000000000001</v>
      </c>
      <c r="M14531" s="12"/>
    </row>
    <row r="14532" spans="1:13" x14ac:dyDescent="0.3">
      <c r="A14532" s="18">
        <v>14530</v>
      </c>
      <c r="B14532" s="18">
        <f t="shared" si="454"/>
        <v>2020</v>
      </c>
      <c r="C14532" s="17">
        <v>43891</v>
      </c>
      <c r="D14532" s="18" t="s">
        <v>314</v>
      </c>
      <c r="E14532" s="18" t="s">
        <v>353</v>
      </c>
      <c r="F14532" s="18" t="str">
        <f t="shared" ref="F14532:F14595" si="455">_xlfn.CONCAT(E14532,"-",J14532,"-",C14532)</f>
        <v>Concord-&lt; 500 kWh Volumetric Charge-43891</v>
      </c>
      <c r="G14532" s="11" t="s">
        <v>131</v>
      </c>
      <c r="H14532" s="11" t="s">
        <v>55</v>
      </c>
      <c r="I14532" s="11" t="s">
        <v>349</v>
      </c>
      <c r="J14532" s="11" t="s">
        <v>350</v>
      </c>
      <c r="K14532" s="11" t="str">
        <f>IFERROR(INDEX('EDC Component Dictionary'!$C$5:$C$37,MATCH('Rates Database'!J14532,'EDC Component Dictionary'!$B$5:$B$37,0)), "Energy Supply")</f>
        <v>Energy Supply</v>
      </c>
      <c r="L14532" s="12">
        <v>0.14261294199999899</v>
      </c>
      <c r="M14532" s="12"/>
    </row>
    <row r="14533" spans="1:13" x14ac:dyDescent="0.3">
      <c r="A14533" s="18">
        <v>14531</v>
      </c>
      <c r="B14533" s="18">
        <f t="shared" si="454"/>
        <v>2020</v>
      </c>
      <c r="C14533" s="17">
        <v>43891</v>
      </c>
      <c r="D14533" s="18" t="s">
        <v>314</v>
      </c>
      <c r="E14533" s="18" t="s">
        <v>354</v>
      </c>
      <c r="F14533" s="18" t="str">
        <f t="shared" si="455"/>
        <v>Taunton-&lt; 500 kWh Volumetric Charge-43891</v>
      </c>
      <c r="G14533" s="11" t="s">
        <v>131</v>
      </c>
      <c r="H14533" s="11" t="s">
        <v>55</v>
      </c>
      <c r="I14533" s="11" t="s">
        <v>349</v>
      </c>
      <c r="J14533" s="11" t="s">
        <v>350</v>
      </c>
      <c r="K14533" s="11" t="str">
        <f>IFERROR(INDEX('EDC Component Dictionary'!$C$5:$C$37,MATCH('Rates Database'!J14533,'EDC Component Dictionary'!$B$5:$B$37,0)), "Energy Supply")</f>
        <v>Energy Supply</v>
      </c>
      <c r="L14533" s="12">
        <v>0.12807206500000001</v>
      </c>
      <c r="M14533" s="12"/>
    </row>
    <row r="14534" spans="1:13" x14ac:dyDescent="0.3">
      <c r="A14534" s="18">
        <v>14532</v>
      </c>
      <c r="B14534" s="18">
        <f t="shared" si="454"/>
        <v>2020</v>
      </c>
      <c r="C14534" s="17">
        <v>43891</v>
      </c>
      <c r="D14534" s="18" t="s">
        <v>314</v>
      </c>
      <c r="E14534" s="18" t="s">
        <v>355</v>
      </c>
      <c r="F14534" s="18" t="str">
        <f t="shared" si="455"/>
        <v>Wellesley-&lt; 500 kWh Volumetric Charge-43891</v>
      </c>
      <c r="G14534" s="11" t="s">
        <v>131</v>
      </c>
      <c r="H14534" s="11" t="s">
        <v>55</v>
      </c>
      <c r="I14534" s="11" t="s">
        <v>349</v>
      </c>
      <c r="J14534" s="11" t="s">
        <v>350</v>
      </c>
      <c r="K14534" s="11" t="str">
        <f>IFERROR(INDEX('EDC Component Dictionary'!$C$5:$C$37,MATCH('Rates Database'!J14534,'EDC Component Dictionary'!$B$5:$B$37,0)), "Energy Supply")</f>
        <v>Energy Supply</v>
      </c>
      <c r="L14534" s="12">
        <v>0.133656999999999</v>
      </c>
      <c r="M14534" s="12"/>
    </row>
    <row r="14535" spans="1:13" x14ac:dyDescent="0.3">
      <c r="A14535" s="18">
        <v>14533</v>
      </c>
      <c r="B14535" s="18">
        <f t="shared" si="454"/>
        <v>2023</v>
      </c>
      <c r="C14535" s="17">
        <v>44927</v>
      </c>
      <c r="D14535" s="18" t="s">
        <v>314</v>
      </c>
      <c r="E14535" s="18" t="s">
        <v>348</v>
      </c>
      <c r="F14535" s="18" t="str">
        <f t="shared" si="455"/>
        <v>Middleton-&lt; 500 kWh Volumetric Charge-44927</v>
      </c>
      <c r="G14535" s="11" t="s">
        <v>131</v>
      </c>
      <c r="H14535" s="11" t="s">
        <v>55</v>
      </c>
      <c r="I14535" s="11" t="s">
        <v>349</v>
      </c>
      <c r="J14535" s="11" t="s">
        <v>350</v>
      </c>
      <c r="K14535" s="11" t="str">
        <f>IFERROR(INDEX('EDC Component Dictionary'!$C$5:$C$37,MATCH('Rates Database'!J14535,'EDC Component Dictionary'!$B$5:$B$37,0)), "Energy Supply")</f>
        <v>Energy Supply</v>
      </c>
      <c r="L14535" s="12">
        <v>0.14510000000000001</v>
      </c>
      <c r="M14535" s="12"/>
    </row>
    <row r="14536" spans="1:13" x14ac:dyDescent="0.3">
      <c r="A14536" s="18">
        <v>14534</v>
      </c>
      <c r="B14536" s="18">
        <f t="shared" si="454"/>
        <v>2023</v>
      </c>
      <c r="C14536" s="17">
        <v>44927</v>
      </c>
      <c r="D14536" s="18" t="s">
        <v>314</v>
      </c>
      <c r="E14536" s="18" t="s">
        <v>351</v>
      </c>
      <c r="F14536" s="18" t="str">
        <f t="shared" si="455"/>
        <v>Groton-&lt; 500 kWh Volumetric Charge-44927</v>
      </c>
      <c r="G14536" s="11" t="s">
        <v>131</v>
      </c>
      <c r="H14536" s="11" t="s">
        <v>55</v>
      </c>
      <c r="I14536" s="11" t="s">
        <v>349</v>
      </c>
      <c r="J14536" s="11" t="s">
        <v>350</v>
      </c>
      <c r="K14536" s="11" t="str">
        <f>IFERROR(INDEX('EDC Component Dictionary'!$C$5:$C$37,MATCH('Rates Database'!J14536,'EDC Component Dictionary'!$B$5:$B$37,0)), "Energy Supply")</f>
        <v>Energy Supply</v>
      </c>
      <c r="L14536" s="12">
        <v>0.17799999999999999</v>
      </c>
      <c r="M14536" s="12"/>
    </row>
    <row r="14537" spans="1:13" x14ac:dyDescent="0.3">
      <c r="A14537" s="18">
        <v>14535</v>
      </c>
      <c r="B14537" s="18">
        <f t="shared" si="454"/>
        <v>2023</v>
      </c>
      <c r="C14537" s="17">
        <v>44927</v>
      </c>
      <c r="D14537" s="18" t="s">
        <v>314</v>
      </c>
      <c r="E14537" s="18" t="s">
        <v>352</v>
      </c>
      <c r="F14537" s="18" t="str">
        <f t="shared" si="455"/>
        <v>Belmont-&lt; 500 kWh Volumetric Charge-44927</v>
      </c>
      <c r="G14537" s="11" t="s">
        <v>131</v>
      </c>
      <c r="H14537" s="11" t="s">
        <v>55</v>
      </c>
      <c r="I14537" s="11" t="s">
        <v>349</v>
      </c>
      <c r="J14537" s="11" t="s">
        <v>350</v>
      </c>
      <c r="K14537" s="11" t="str">
        <f>IFERROR(INDEX('EDC Component Dictionary'!$C$5:$C$37,MATCH('Rates Database'!J14537,'EDC Component Dictionary'!$B$5:$B$37,0)), "Energy Supply")</f>
        <v>Energy Supply</v>
      </c>
      <c r="L14537" s="12">
        <v>0.22689999999999999</v>
      </c>
      <c r="M14537" s="12"/>
    </row>
    <row r="14538" spans="1:13" x14ac:dyDescent="0.3">
      <c r="A14538" s="18">
        <v>14536</v>
      </c>
      <c r="B14538" s="18">
        <f t="shared" si="454"/>
        <v>2023</v>
      </c>
      <c r="C14538" s="17">
        <v>44927</v>
      </c>
      <c r="D14538" s="18" t="s">
        <v>314</v>
      </c>
      <c r="E14538" s="18" t="s">
        <v>347</v>
      </c>
      <c r="F14538" s="18" t="str">
        <f t="shared" si="455"/>
        <v>Middleborough-&lt; 500 kWh Volumetric Charge-44927</v>
      </c>
      <c r="G14538" s="11" t="s">
        <v>131</v>
      </c>
      <c r="H14538" s="11" t="s">
        <v>55</v>
      </c>
      <c r="I14538" s="11" t="s">
        <v>349</v>
      </c>
      <c r="J14538" s="11" t="s">
        <v>350</v>
      </c>
      <c r="K14538" s="11" t="str">
        <f>IFERROR(INDEX('EDC Component Dictionary'!$C$5:$C$37,MATCH('Rates Database'!J14538,'EDC Component Dictionary'!$B$5:$B$37,0)), "Energy Supply")</f>
        <v>Energy Supply</v>
      </c>
      <c r="L14538" s="12">
        <v>0.14699999999999999</v>
      </c>
      <c r="M14538" s="12"/>
    </row>
    <row r="14539" spans="1:13" x14ac:dyDescent="0.3">
      <c r="A14539" s="18">
        <v>14537</v>
      </c>
      <c r="B14539" s="18">
        <f t="shared" si="454"/>
        <v>2023</v>
      </c>
      <c r="C14539" s="17">
        <v>44927</v>
      </c>
      <c r="D14539" s="18" t="s">
        <v>314</v>
      </c>
      <c r="E14539" s="18" t="s">
        <v>353</v>
      </c>
      <c r="F14539" s="18" t="str">
        <f t="shared" si="455"/>
        <v>Concord-&lt; 500 kWh Volumetric Charge-44927</v>
      </c>
      <c r="G14539" s="11" t="s">
        <v>131</v>
      </c>
      <c r="H14539" s="11" t="s">
        <v>55</v>
      </c>
      <c r="I14539" s="11" t="s">
        <v>349</v>
      </c>
      <c r="J14539" s="11" t="s">
        <v>350</v>
      </c>
      <c r="K14539" s="11" t="str">
        <f>IFERROR(INDEX('EDC Component Dictionary'!$C$5:$C$37,MATCH('Rates Database'!J14539,'EDC Component Dictionary'!$B$5:$B$37,0)), "Energy Supply")</f>
        <v>Energy Supply</v>
      </c>
      <c r="L14539" s="12">
        <v>0.19406799999999999</v>
      </c>
      <c r="M14539" s="12"/>
    </row>
    <row r="14540" spans="1:13" x14ac:dyDescent="0.3">
      <c r="A14540" s="18">
        <v>14538</v>
      </c>
      <c r="B14540" s="18">
        <f t="shared" si="454"/>
        <v>2023</v>
      </c>
      <c r="C14540" s="17">
        <v>44927</v>
      </c>
      <c r="D14540" s="18" t="s">
        <v>314</v>
      </c>
      <c r="E14540" s="18" t="s">
        <v>354</v>
      </c>
      <c r="F14540" s="18" t="str">
        <f t="shared" si="455"/>
        <v>Taunton-&lt; 500 kWh Volumetric Charge-44927</v>
      </c>
      <c r="G14540" s="11" t="s">
        <v>131</v>
      </c>
      <c r="H14540" s="11" t="s">
        <v>55</v>
      </c>
      <c r="I14540" s="11" t="s">
        <v>349</v>
      </c>
      <c r="J14540" s="11" t="s">
        <v>350</v>
      </c>
      <c r="K14540" s="11" t="str">
        <f>IFERROR(INDEX('EDC Component Dictionary'!$C$5:$C$37,MATCH('Rates Database'!J14540,'EDC Component Dictionary'!$B$5:$B$37,0)), "Energy Supply")</f>
        <v>Energy Supply</v>
      </c>
      <c r="L14540" s="12">
        <v>0.17672279999999899</v>
      </c>
      <c r="M14540" s="12"/>
    </row>
    <row r="14541" spans="1:13" x14ac:dyDescent="0.3">
      <c r="A14541" s="18">
        <v>14539</v>
      </c>
      <c r="B14541" s="18">
        <f t="shared" si="454"/>
        <v>2023</v>
      </c>
      <c r="C14541" s="17">
        <v>44927</v>
      </c>
      <c r="D14541" s="18" t="s">
        <v>314</v>
      </c>
      <c r="E14541" s="18" t="s">
        <v>355</v>
      </c>
      <c r="F14541" s="18" t="str">
        <f t="shared" si="455"/>
        <v>Wellesley-&lt; 500 kWh Volumetric Charge-44927</v>
      </c>
      <c r="G14541" s="11" t="s">
        <v>131</v>
      </c>
      <c r="H14541" s="11" t="s">
        <v>55</v>
      </c>
      <c r="I14541" s="11" t="s">
        <v>349</v>
      </c>
      <c r="J14541" s="11" t="s">
        <v>350</v>
      </c>
      <c r="K14541" s="11" t="str">
        <f>IFERROR(INDEX('EDC Component Dictionary'!$C$5:$C$37,MATCH('Rates Database'!J14541,'EDC Component Dictionary'!$B$5:$B$37,0)), "Energy Supply")</f>
        <v>Energy Supply</v>
      </c>
      <c r="L14541" s="12">
        <v>0.13742950000000001</v>
      </c>
      <c r="M14541" s="12"/>
    </row>
    <row r="14542" spans="1:13" x14ac:dyDescent="0.3">
      <c r="A14542" s="18">
        <v>14540</v>
      </c>
      <c r="B14542" s="18">
        <f t="shared" si="454"/>
        <v>2022</v>
      </c>
      <c r="C14542" s="17">
        <v>44713</v>
      </c>
      <c r="D14542" s="18" t="s">
        <v>314</v>
      </c>
      <c r="E14542" s="18" t="s">
        <v>348</v>
      </c>
      <c r="F14542" s="18" t="str">
        <f t="shared" si="455"/>
        <v>Middleton-&lt; 500 kWh Volumetric Charge-44713</v>
      </c>
      <c r="G14542" s="11" t="s">
        <v>131</v>
      </c>
      <c r="H14542" s="11" t="s">
        <v>55</v>
      </c>
      <c r="I14542" s="11" t="s">
        <v>349</v>
      </c>
      <c r="J14542" s="11" t="s">
        <v>350</v>
      </c>
      <c r="K14542" s="11" t="str">
        <f>IFERROR(INDEX('EDC Component Dictionary'!$C$5:$C$37,MATCH('Rates Database'!J14542,'EDC Component Dictionary'!$B$5:$B$37,0)), "Energy Supply")</f>
        <v>Energy Supply</v>
      </c>
      <c r="L14542" s="12">
        <v>0.12433</v>
      </c>
      <c r="M14542" s="12"/>
    </row>
    <row r="14543" spans="1:13" x14ac:dyDescent="0.3">
      <c r="A14543" s="18">
        <v>14541</v>
      </c>
      <c r="B14543" s="18">
        <f t="shared" si="454"/>
        <v>2022</v>
      </c>
      <c r="C14543" s="17">
        <v>44713</v>
      </c>
      <c r="D14543" s="18" t="s">
        <v>314</v>
      </c>
      <c r="E14543" s="18" t="s">
        <v>351</v>
      </c>
      <c r="F14543" s="18" t="str">
        <f t="shared" si="455"/>
        <v>Groton-&lt; 500 kWh Volumetric Charge-44713</v>
      </c>
      <c r="G14543" s="11" t="s">
        <v>131</v>
      </c>
      <c r="H14543" s="11" t="s">
        <v>55</v>
      </c>
      <c r="I14543" s="11" t="s">
        <v>349</v>
      </c>
      <c r="J14543" s="11" t="s">
        <v>350</v>
      </c>
      <c r="K14543" s="11" t="str">
        <f>IFERROR(INDEX('EDC Component Dictionary'!$C$5:$C$37,MATCH('Rates Database'!J14543,'EDC Component Dictionary'!$B$5:$B$37,0)), "Energy Supply")</f>
        <v>Energy Supply</v>
      </c>
      <c r="L14543" s="12">
        <v>0.14799999999999999</v>
      </c>
      <c r="M14543" s="12"/>
    </row>
    <row r="14544" spans="1:13" x14ac:dyDescent="0.3">
      <c r="A14544" s="18">
        <v>14542</v>
      </c>
      <c r="B14544" s="18">
        <f t="shared" si="454"/>
        <v>2022</v>
      </c>
      <c r="C14544" s="17">
        <v>44713</v>
      </c>
      <c r="D14544" s="18" t="s">
        <v>314</v>
      </c>
      <c r="E14544" s="18" t="s">
        <v>352</v>
      </c>
      <c r="F14544" s="18" t="str">
        <f t="shared" si="455"/>
        <v>Belmont-&lt; 500 kWh Volumetric Charge-44713</v>
      </c>
      <c r="G14544" s="11" t="s">
        <v>131</v>
      </c>
      <c r="H14544" s="11" t="s">
        <v>55</v>
      </c>
      <c r="I14544" s="11" t="s">
        <v>349</v>
      </c>
      <c r="J14544" s="11" t="s">
        <v>350</v>
      </c>
      <c r="K14544" s="11" t="str">
        <f>IFERROR(INDEX('EDC Component Dictionary'!$C$5:$C$37,MATCH('Rates Database'!J14544,'EDC Component Dictionary'!$B$5:$B$37,0)), "Energy Supply")</f>
        <v>Energy Supply</v>
      </c>
      <c r="L14544" s="12">
        <v>0.20116999999999999</v>
      </c>
      <c r="M14544" s="12"/>
    </row>
    <row r="14545" spans="1:13" x14ac:dyDescent="0.3">
      <c r="A14545" s="18">
        <v>14543</v>
      </c>
      <c r="B14545" s="18">
        <f t="shared" si="454"/>
        <v>2022</v>
      </c>
      <c r="C14545" s="17">
        <v>44713</v>
      </c>
      <c r="D14545" s="18" t="s">
        <v>314</v>
      </c>
      <c r="E14545" s="18" t="s">
        <v>347</v>
      </c>
      <c r="F14545" s="18" t="str">
        <f t="shared" si="455"/>
        <v>Middleborough-&lt; 500 kWh Volumetric Charge-44713</v>
      </c>
      <c r="G14545" s="11" t="s">
        <v>131</v>
      </c>
      <c r="H14545" s="11" t="s">
        <v>55</v>
      </c>
      <c r="I14545" s="11" t="s">
        <v>349</v>
      </c>
      <c r="J14545" s="11" t="s">
        <v>350</v>
      </c>
      <c r="K14545" s="11" t="str">
        <f>IFERROR(INDEX('EDC Component Dictionary'!$C$5:$C$37,MATCH('Rates Database'!J14545,'EDC Component Dictionary'!$B$5:$B$37,0)), "Energy Supply")</f>
        <v>Energy Supply</v>
      </c>
      <c r="L14545" s="12">
        <v>0.13700000000000001</v>
      </c>
      <c r="M14545" s="12"/>
    </row>
    <row r="14546" spans="1:13" x14ac:dyDescent="0.3">
      <c r="A14546" s="18">
        <v>14544</v>
      </c>
      <c r="B14546" s="18">
        <f t="shared" si="454"/>
        <v>2022</v>
      </c>
      <c r="C14546" s="17">
        <v>44713</v>
      </c>
      <c r="D14546" s="18" t="s">
        <v>314</v>
      </c>
      <c r="E14546" s="18" t="s">
        <v>353</v>
      </c>
      <c r="F14546" s="18" t="str">
        <f t="shared" si="455"/>
        <v>Concord-&lt; 500 kWh Volumetric Charge-44713</v>
      </c>
      <c r="G14546" s="11" t="s">
        <v>131</v>
      </c>
      <c r="H14546" s="11" t="s">
        <v>55</v>
      </c>
      <c r="I14546" s="11" t="s">
        <v>349</v>
      </c>
      <c r="J14546" s="11" t="s">
        <v>350</v>
      </c>
      <c r="K14546" s="11" t="str">
        <f>IFERROR(INDEX('EDC Component Dictionary'!$C$5:$C$37,MATCH('Rates Database'!J14546,'EDC Component Dictionary'!$B$5:$B$37,0)), "Energy Supply")</f>
        <v>Energy Supply</v>
      </c>
      <c r="L14546" s="12">
        <v>0.17286465000000001</v>
      </c>
      <c r="M14546" s="12"/>
    </row>
    <row r="14547" spans="1:13" x14ac:dyDescent="0.3">
      <c r="A14547" s="18">
        <v>14545</v>
      </c>
      <c r="B14547" s="18">
        <f t="shared" si="454"/>
        <v>2022</v>
      </c>
      <c r="C14547" s="17">
        <v>44713</v>
      </c>
      <c r="D14547" s="18" t="s">
        <v>314</v>
      </c>
      <c r="E14547" s="18" t="s">
        <v>354</v>
      </c>
      <c r="F14547" s="18" t="str">
        <f t="shared" si="455"/>
        <v>Taunton-&lt; 500 kWh Volumetric Charge-44713</v>
      </c>
      <c r="G14547" s="11" t="s">
        <v>131</v>
      </c>
      <c r="H14547" s="11" t="s">
        <v>55</v>
      </c>
      <c r="I14547" s="11" t="s">
        <v>349</v>
      </c>
      <c r="J14547" s="11" t="s">
        <v>350</v>
      </c>
      <c r="K14547" s="11" t="str">
        <f>IFERROR(INDEX('EDC Component Dictionary'!$C$5:$C$37,MATCH('Rates Database'!J14547,'EDC Component Dictionary'!$B$5:$B$37,0)), "Energy Supply")</f>
        <v>Energy Supply</v>
      </c>
      <c r="L14547" s="12">
        <v>0.12689862499999999</v>
      </c>
      <c r="M14547" s="12"/>
    </row>
    <row r="14548" spans="1:13" x14ac:dyDescent="0.3">
      <c r="A14548" s="18">
        <v>14546</v>
      </c>
      <c r="B14548" s="18">
        <f t="shared" si="454"/>
        <v>2022</v>
      </c>
      <c r="C14548" s="17">
        <v>44713</v>
      </c>
      <c r="D14548" s="18" t="s">
        <v>314</v>
      </c>
      <c r="E14548" s="18" t="s">
        <v>355</v>
      </c>
      <c r="F14548" s="18" t="str">
        <f t="shared" si="455"/>
        <v>Wellesley-&lt; 500 kWh Volumetric Charge-44713</v>
      </c>
      <c r="G14548" s="11" t="s">
        <v>131</v>
      </c>
      <c r="H14548" s="11" t="s">
        <v>55</v>
      </c>
      <c r="I14548" s="11" t="s">
        <v>349</v>
      </c>
      <c r="J14548" s="11" t="s">
        <v>350</v>
      </c>
      <c r="K14548" s="11" t="str">
        <f>IFERROR(INDEX('EDC Component Dictionary'!$C$5:$C$37,MATCH('Rates Database'!J14548,'EDC Component Dictionary'!$B$5:$B$37,0)), "Energy Supply")</f>
        <v>Energy Supply</v>
      </c>
      <c r="L14548" s="12">
        <v>0.133656999999999</v>
      </c>
      <c r="M14548" s="12"/>
    </row>
    <row r="14549" spans="1:13" x14ac:dyDescent="0.3">
      <c r="A14549" s="18">
        <v>14547</v>
      </c>
      <c r="B14549" s="18">
        <f t="shared" si="454"/>
        <v>2021</v>
      </c>
      <c r="C14549" s="17">
        <v>44348</v>
      </c>
      <c r="D14549" s="18" t="s">
        <v>314</v>
      </c>
      <c r="E14549" s="18" t="s">
        <v>348</v>
      </c>
      <c r="F14549" s="18" t="str">
        <f t="shared" si="455"/>
        <v>Middleton-&lt; 500 kWh Volumetric Charge-44348</v>
      </c>
      <c r="G14549" s="11" t="s">
        <v>131</v>
      </c>
      <c r="H14549" s="11" t="s">
        <v>55</v>
      </c>
      <c r="I14549" s="11" t="s">
        <v>349</v>
      </c>
      <c r="J14549" s="11" t="s">
        <v>350</v>
      </c>
      <c r="K14549" s="11" t="str">
        <f>IFERROR(INDEX('EDC Component Dictionary'!$C$5:$C$37,MATCH('Rates Database'!J14549,'EDC Component Dictionary'!$B$5:$B$37,0)), "Energy Supply")</f>
        <v>Energy Supply</v>
      </c>
      <c r="L14549" s="12">
        <v>0.12433</v>
      </c>
      <c r="M14549" s="12"/>
    </row>
    <row r="14550" spans="1:13" x14ac:dyDescent="0.3">
      <c r="A14550" s="18">
        <v>14548</v>
      </c>
      <c r="B14550" s="18">
        <f t="shared" ref="B14550:B14613" si="456">YEAR(C14550)</f>
        <v>2021</v>
      </c>
      <c r="C14550" s="17">
        <v>44348</v>
      </c>
      <c r="D14550" s="18" t="s">
        <v>314</v>
      </c>
      <c r="E14550" s="18" t="s">
        <v>351</v>
      </c>
      <c r="F14550" s="18" t="str">
        <f t="shared" si="455"/>
        <v>Groton-&lt; 500 kWh Volumetric Charge-44348</v>
      </c>
      <c r="G14550" s="11" t="s">
        <v>131</v>
      </c>
      <c r="H14550" s="11" t="s">
        <v>55</v>
      </c>
      <c r="I14550" s="11" t="s">
        <v>349</v>
      </c>
      <c r="J14550" s="11" t="s">
        <v>350</v>
      </c>
      <c r="K14550" s="11" t="str">
        <f>IFERROR(INDEX('EDC Component Dictionary'!$C$5:$C$37,MATCH('Rates Database'!J14550,'EDC Component Dictionary'!$B$5:$B$37,0)), "Energy Supply")</f>
        <v>Energy Supply</v>
      </c>
      <c r="L14550" s="12">
        <v>0.13048000000000001</v>
      </c>
      <c r="M14550" s="12"/>
    </row>
    <row r="14551" spans="1:13" x14ac:dyDescent="0.3">
      <c r="A14551" s="18">
        <v>14549</v>
      </c>
      <c r="B14551" s="18">
        <f t="shared" si="456"/>
        <v>2021</v>
      </c>
      <c r="C14551" s="17">
        <v>44348</v>
      </c>
      <c r="D14551" s="18" t="s">
        <v>314</v>
      </c>
      <c r="E14551" s="18" t="s">
        <v>352</v>
      </c>
      <c r="F14551" s="18" t="str">
        <f t="shared" si="455"/>
        <v>Belmont-&lt; 500 kWh Volumetric Charge-44348</v>
      </c>
      <c r="G14551" s="11" t="s">
        <v>131</v>
      </c>
      <c r="H14551" s="11" t="s">
        <v>55</v>
      </c>
      <c r="I14551" s="11" t="s">
        <v>349</v>
      </c>
      <c r="J14551" s="11" t="s">
        <v>350</v>
      </c>
      <c r="K14551" s="11" t="str">
        <f>IFERROR(INDEX('EDC Component Dictionary'!$C$5:$C$37,MATCH('Rates Database'!J14551,'EDC Component Dictionary'!$B$5:$B$37,0)), "Energy Supply")</f>
        <v>Energy Supply</v>
      </c>
      <c r="L14551" s="12">
        <v>0.19017000000000001</v>
      </c>
      <c r="M14551" s="12"/>
    </row>
    <row r="14552" spans="1:13" x14ac:dyDescent="0.3">
      <c r="A14552" s="18">
        <v>14550</v>
      </c>
      <c r="B14552" s="18">
        <f t="shared" si="456"/>
        <v>2021</v>
      </c>
      <c r="C14552" s="17">
        <v>44348</v>
      </c>
      <c r="D14552" s="18" t="s">
        <v>314</v>
      </c>
      <c r="E14552" s="18" t="s">
        <v>347</v>
      </c>
      <c r="F14552" s="18" t="str">
        <f t="shared" si="455"/>
        <v>Middleborough-&lt; 500 kWh Volumetric Charge-44348</v>
      </c>
      <c r="G14552" s="11" t="s">
        <v>131</v>
      </c>
      <c r="H14552" s="11" t="s">
        <v>55</v>
      </c>
      <c r="I14552" s="11" t="s">
        <v>349</v>
      </c>
      <c r="J14552" s="11" t="s">
        <v>350</v>
      </c>
      <c r="K14552" s="11" t="str">
        <f>IFERROR(INDEX('EDC Component Dictionary'!$C$5:$C$37,MATCH('Rates Database'!J14552,'EDC Component Dictionary'!$B$5:$B$37,0)), "Energy Supply")</f>
        <v>Energy Supply</v>
      </c>
      <c r="L14552" s="12">
        <v>0.13700000000000001</v>
      </c>
      <c r="M14552" s="12"/>
    </row>
    <row r="14553" spans="1:13" x14ac:dyDescent="0.3">
      <c r="A14553" s="18">
        <v>14551</v>
      </c>
      <c r="B14553" s="18">
        <f t="shared" si="456"/>
        <v>2021</v>
      </c>
      <c r="C14553" s="17">
        <v>44348</v>
      </c>
      <c r="D14553" s="18" t="s">
        <v>314</v>
      </c>
      <c r="E14553" s="18" t="s">
        <v>353</v>
      </c>
      <c r="F14553" s="18" t="str">
        <f t="shared" si="455"/>
        <v>Concord-&lt; 500 kWh Volumetric Charge-44348</v>
      </c>
      <c r="G14553" s="11" t="s">
        <v>131</v>
      </c>
      <c r="H14553" s="11" t="s">
        <v>55</v>
      </c>
      <c r="I14553" s="11" t="s">
        <v>349</v>
      </c>
      <c r="J14553" s="11" t="s">
        <v>350</v>
      </c>
      <c r="K14553" s="11" t="str">
        <f>IFERROR(INDEX('EDC Component Dictionary'!$C$5:$C$37,MATCH('Rates Database'!J14553,'EDC Component Dictionary'!$B$5:$B$37,0)), "Energy Supply")</f>
        <v>Energy Supply</v>
      </c>
      <c r="L14553" s="12">
        <v>0.16149664999999999</v>
      </c>
      <c r="M14553" s="12"/>
    </row>
    <row r="14554" spans="1:13" x14ac:dyDescent="0.3">
      <c r="A14554" s="18">
        <v>14552</v>
      </c>
      <c r="B14554" s="18">
        <f t="shared" si="456"/>
        <v>2021</v>
      </c>
      <c r="C14554" s="17">
        <v>44348</v>
      </c>
      <c r="D14554" s="18" t="s">
        <v>314</v>
      </c>
      <c r="E14554" s="18" t="s">
        <v>354</v>
      </c>
      <c r="F14554" s="18" t="str">
        <f t="shared" si="455"/>
        <v>Taunton-&lt; 500 kWh Volumetric Charge-44348</v>
      </c>
      <c r="G14554" s="11" t="s">
        <v>131</v>
      </c>
      <c r="H14554" s="11" t="s">
        <v>55</v>
      </c>
      <c r="I14554" s="11" t="s">
        <v>349</v>
      </c>
      <c r="J14554" s="11" t="s">
        <v>350</v>
      </c>
      <c r="K14554" s="11" t="str">
        <f>IFERROR(INDEX('EDC Component Dictionary'!$C$5:$C$37,MATCH('Rates Database'!J14554,'EDC Component Dictionary'!$B$5:$B$37,0)), "Energy Supply")</f>
        <v>Energy Supply</v>
      </c>
      <c r="L14554" s="12">
        <v>0.12923704999999999</v>
      </c>
      <c r="M14554" s="12"/>
    </row>
    <row r="14555" spans="1:13" x14ac:dyDescent="0.3">
      <c r="A14555" s="18">
        <v>14553</v>
      </c>
      <c r="B14555" s="18">
        <f t="shared" si="456"/>
        <v>2021</v>
      </c>
      <c r="C14555" s="17">
        <v>44348</v>
      </c>
      <c r="D14555" s="18" t="s">
        <v>314</v>
      </c>
      <c r="E14555" s="18" t="s">
        <v>355</v>
      </c>
      <c r="F14555" s="18" t="str">
        <f t="shared" si="455"/>
        <v>Wellesley-&lt; 500 kWh Volumetric Charge-44348</v>
      </c>
      <c r="G14555" s="11" t="s">
        <v>131</v>
      </c>
      <c r="H14555" s="11" t="s">
        <v>55</v>
      </c>
      <c r="I14555" s="11" t="s">
        <v>349</v>
      </c>
      <c r="J14555" s="11" t="s">
        <v>350</v>
      </c>
      <c r="K14555" s="11" t="str">
        <f>IFERROR(INDEX('EDC Component Dictionary'!$C$5:$C$37,MATCH('Rates Database'!J14555,'EDC Component Dictionary'!$B$5:$B$37,0)), "Energy Supply")</f>
        <v>Energy Supply</v>
      </c>
      <c r="L14555" s="12">
        <v>0.133656999999999</v>
      </c>
      <c r="M14555" s="12"/>
    </row>
    <row r="14556" spans="1:13" x14ac:dyDescent="0.3">
      <c r="A14556" s="18">
        <v>14554</v>
      </c>
      <c r="B14556" s="18">
        <f t="shared" si="456"/>
        <v>2019</v>
      </c>
      <c r="C14556" s="17">
        <v>43800</v>
      </c>
      <c r="D14556" s="18" t="s">
        <v>314</v>
      </c>
      <c r="E14556" s="18" t="s">
        <v>348</v>
      </c>
      <c r="F14556" s="18" t="str">
        <f t="shared" si="455"/>
        <v>Middleton-&lt; 500 kWh Volumetric Charge-43800</v>
      </c>
      <c r="G14556" s="11" t="s">
        <v>131</v>
      </c>
      <c r="H14556" s="11" t="s">
        <v>55</v>
      </c>
      <c r="I14556" s="11" t="s">
        <v>349</v>
      </c>
      <c r="J14556" s="11" t="s">
        <v>350</v>
      </c>
      <c r="K14556" s="11" t="str">
        <f>IFERROR(INDEX('EDC Component Dictionary'!$C$5:$C$37,MATCH('Rates Database'!J14556,'EDC Component Dictionary'!$B$5:$B$37,0)), "Energy Supply")</f>
        <v>Energy Supply</v>
      </c>
      <c r="L14556" s="12">
        <v>0.12433</v>
      </c>
      <c r="M14556" s="12"/>
    </row>
    <row r="14557" spans="1:13" x14ac:dyDescent="0.3">
      <c r="A14557" s="18">
        <v>14555</v>
      </c>
      <c r="B14557" s="18">
        <f t="shared" si="456"/>
        <v>2019</v>
      </c>
      <c r="C14557" s="17">
        <v>43800</v>
      </c>
      <c r="D14557" s="18" t="s">
        <v>314</v>
      </c>
      <c r="E14557" s="18" t="s">
        <v>351</v>
      </c>
      <c r="F14557" s="18" t="str">
        <f t="shared" si="455"/>
        <v>Groton-&lt; 500 kWh Volumetric Charge-43800</v>
      </c>
      <c r="G14557" s="11" t="s">
        <v>131</v>
      </c>
      <c r="H14557" s="11" t="s">
        <v>55</v>
      </c>
      <c r="I14557" s="11" t="s">
        <v>349</v>
      </c>
      <c r="J14557" s="11" t="s">
        <v>350</v>
      </c>
      <c r="K14557" s="11" t="str">
        <f>IFERROR(INDEX('EDC Component Dictionary'!$C$5:$C$37,MATCH('Rates Database'!J14557,'EDC Component Dictionary'!$B$5:$B$37,0)), "Energy Supply")</f>
        <v>Energy Supply</v>
      </c>
      <c r="L14557" s="12">
        <v>0.118999999999999</v>
      </c>
      <c r="M14557" s="12"/>
    </row>
    <row r="14558" spans="1:13" x14ac:dyDescent="0.3">
      <c r="A14558" s="18">
        <v>14556</v>
      </c>
      <c r="B14558" s="18">
        <f t="shared" si="456"/>
        <v>2019</v>
      </c>
      <c r="C14558" s="17">
        <v>43800</v>
      </c>
      <c r="D14558" s="18" t="s">
        <v>314</v>
      </c>
      <c r="E14558" s="18" t="s">
        <v>352</v>
      </c>
      <c r="F14558" s="18" t="str">
        <f t="shared" si="455"/>
        <v>Belmont-&lt; 500 kWh Volumetric Charge-43800</v>
      </c>
      <c r="G14558" s="11" t="s">
        <v>131</v>
      </c>
      <c r="H14558" s="11" t="s">
        <v>55</v>
      </c>
      <c r="I14558" s="11" t="s">
        <v>349</v>
      </c>
      <c r="J14558" s="11" t="s">
        <v>350</v>
      </c>
      <c r="K14558" s="11" t="str">
        <f>IFERROR(INDEX('EDC Component Dictionary'!$C$5:$C$37,MATCH('Rates Database'!J14558,'EDC Component Dictionary'!$B$5:$B$37,0)), "Energy Supply")</f>
        <v>Energy Supply</v>
      </c>
      <c r="L14558" s="12">
        <v>0.19017000000000001</v>
      </c>
      <c r="M14558" s="12"/>
    </row>
    <row r="14559" spans="1:13" x14ac:dyDescent="0.3">
      <c r="A14559" s="18">
        <v>14557</v>
      </c>
      <c r="B14559" s="18">
        <f t="shared" si="456"/>
        <v>2019</v>
      </c>
      <c r="C14559" s="17">
        <v>43800</v>
      </c>
      <c r="D14559" s="18" t="s">
        <v>314</v>
      </c>
      <c r="E14559" s="18" t="s">
        <v>353</v>
      </c>
      <c r="F14559" s="18" t="str">
        <f t="shared" si="455"/>
        <v>Concord-&lt; 500 kWh Volumetric Charge-43800</v>
      </c>
      <c r="G14559" s="11" t="s">
        <v>131</v>
      </c>
      <c r="H14559" s="11" t="s">
        <v>55</v>
      </c>
      <c r="I14559" s="11" t="s">
        <v>349</v>
      </c>
      <c r="J14559" s="11" t="s">
        <v>350</v>
      </c>
      <c r="K14559" s="11" t="str">
        <f>IFERROR(INDEX('EDC Component Dictionary'!$C$5:$C$37,MATCH('Rates Database'!J14559,'EDC Component Dictionary'!$B$5:$B$37,0)), "Energy Supply")</f>
        <v>Energy Supply</v>
      </c>
      <c r="L14559" s="12">
        <v>0.14261294199999899</v>
      </c>
      <c r="M14559" s="12"/>
    </row>
    <row r="14560" spans="1:13" x14ac:dyDescent="0.3">
      <c r="A14560" s="18">
        <v>14558</v>
      </c>
      <c r="B14560" s="18">
        <f t="shared" si="456"/>
        <v>2019</v>
      </c>
      <c r="C14560" s="17">
        <v>43800</v>
      </c>
      <c r="D14560" s="18" t="s">
        <v>314</v>
      </c>
      <c r="E14560" s="18" t="s">
        <v>354</v>
      </c>
      <c r="F14560" s="18" t="str">
        <f t="shared" si="455"/>
        <v>Taunton-&lt; 500 kWh Volumetric Charge-43800</v>
      </c>
      <c r="G14560" s="11" t="s">
        <v>131</v>
      </c>
      <c r="H14560" s="11" t="s">
        <v>55</v>
      </c>
      <c r="I14560" s="11" t="s">
        <v>349</v>
      </c>
      <c r="J14560" s="11" t="s">
        <v>350</v>
      </c>
      <c r="K14560" s="11" t="str">
        <f>IFERROR(INDEX('EDC Component Dictionary'!$C$5:$C$37,MATCH('Rates Database'!J14560,'EDC Component Dictionary'!$B$5:$B$37,0)), "Energy Supply")</f>
        <v>Energy Supply</v>
      </c>
      <c r="L14560" s="12">
        <v>0.12829370000000001</v>
      </c>
      <c r="M14560" s="12"/>
    </row>
    <row r="14561" spans="1:13" x14ac:dyDescent="0.3">
      <c r="A14561" s="18">
        <v>14559</v>
      </c>
      <c r="B14561" s="18">
        <f t="shared" si="456"/>
        <v>2019</v>
      </c>
      <c r="C14561" s="17">
        <v>43800</v>
      </c>
      <c r="D14561" s="18" t="s">
        <v>314</v>
      </c>
      <c r="E14561" s="18" t="s">
        <v>355</v>
      </c>
      <c r="F14561" s="18" t="str">
        <f t="shared" si="455"/>
        <v>Wellesley-&lt; 500 kWh Volumetric Charge-43800</v>
      </c>
      <c r="G14561" s="11" t="s">
        <v>131</v>
      </c>
      <c r="H14561" s="11" t="s">
        <v>55</v>
      </c>
      <c r="I14561" s="11" t="s">
        <v>349</v>
      </c>
      <c r="J14561" s="11" t="s">
        <v>350</v>
      </c>
      <c r="K14561" s="11" t="str">
        <f>IFERROR(INDEX('EDC Component Dictionary'!$C$5:$C$37,MATCH('Rates Database'!J14561,'EDC Component Dictionary'!$B$5:$B$37,0)), "Energy Supply")</f>
        <v>Energy Supply</v>
      </c>
      <c r="L14561" s="12">
        <v>0.133656999999999</v>
      </c>
      <c r="M14561" s="12"/>
    </row>
    <row r="14562" spans="1:13" x14ac:dyDescent="0.3">
      <c r="A14562" s="18">
        <v>14560</v>
      </c>
      <c r="B14562" s="18">
        <f t="shared" si="456"/>
        <v>2022</v>
      </c>
      <c r="C14562" s="17">
        <v>44866</v>
      </c>
      <c r="D14562" s="18" t="s">
        <v>314</v>
      </c>
      <c r="E14562" s="18" t="s">
        <v>348</v>
      </c>
      <c r="F14562" s="18" t="str">
        <f t="shared" si="455"/>
        <v>Middleton-&lt; 500 kWh Volumetric Charge-44866</v>
      </c>
      <c r="G14562" s="11" t="s">
        <v>131</v>
      </c>
      <c r="H14562" s="11" t="s">
        <v>55</v>
      </c>
      <c r="I14562" s="11" t="s">
        <v>349</v>
      </c>
      <c r="J14562" s="11" t="s">
        <v>350</v>
      </c>
      <c r="K14562" s="11" t="str">
        <f>IFERROR(INDEX('EDC Component Dictionary'!$C$5:$C$37,MATCH('Rates Database'!J14562,'EDC Component Dictionary'!$B$5:$B$37,0)), "Energy Supply")</f>
        <v>Energy Supply</v>
      </c>
      <c r="L14562" s="12">
        <v>0.14510000000000001</v>
      </c>
      <c r="M14562" s="12"/>
    </row>
    <row r="14563" spans="1:13" x14ac:dyDescent="0.3">
      <c r="A14563" s="18">
        <v>14561</v>
      </c>
      <c r="B14563" s="18">
        <f t="shared" si="456"/>
        <v>2022</v>
      </c>
      <c r="C14563" s="17">
        <v>44866</v>
      </c>
      <c r="D14563" s="18" t="s">
        <v>314</v>
      </c>
      <c r="E14563" s="18" t="s">
        <v>351</v>
      </c>
      <c r="F14563" s="18" t="str">
        <f t="shared" si="455"/>
        <v>Groton-&lt; 500 kWh Volumetric Charge-44866</v>
      </c>
      <c r="G14563" s="11" t="s">
        <v>131</v>
      </c>
      <c r="H14563" s="11" t="s">
        <v>55</v>
      </c>
      <c r="I14563" s="11" t="s">
        <v>349</v>
      </c>
      <c r="J14563" s="11" t="s">
        <v>350</v>
      </c>
      <c r="K14563" s="11" t="str">
        <f>IFERROR(INDEX('EDC Component Dictionary'!$C$5:$C$37,MATCH('Rates Database'!J14563,'EDC Component Dictionary'!$B$5:$B$37,0)), "Energy Supply")</f>
        <v>Energy Supply</v>
      </c>
      <c r="L14563" s="12">
        <v>0.151</v>
      </c>
      <c r="M14563" s="12"/>
    </row>
    <row r="14564" spans="1:13" x14ac:dyDescent="0.3">
      <c r="A14564" s="18">
        <v>14562</v>
      </c>
      <c r="B14564" s="18">
        <f t="shared" si="456"/>
        <v>2022</v>
      </c>
      <c r="C14564" s="17">
        <v>44866</v>
      </c>
      <c r="D14564" s="18" t="s">
        <v>314</v>
      </c>
      <c r="E14564" s="18" t="s">
        <v>352</v>
      </c>
      <c r="F14564" s="18" t="str">
        <f t="shared" si="455"/>
        <v>Belmont-&lt; 500 kWh Volumetric Charge-44866</v>
      </c>
      <c r="G14564" s="11" t="s">
        <v>131</v>
      </c>
      <c r="H14564" s="11" t="s">
        <v>55</v>
      </c>
      <c r="I14564" s="11" t="s">
        <v>349</v>
      </c>
      <c r="J14564" s="11" t="s">
        <v>350</v>
      </c>
      <c r="K14564" s="11" t="str">
        <f>IFERROR(INDEX('EDC Component Dictionary'!$C$5:$C$37,MATCH('Rates Database'!J14564,'EDC Component Dictionary'!$B$5:$B$37,0)), "Energy Supply")</f>
        <v>Energy Supply</v>
      </c>
      <c r="L14564" s="12">
        <v>0.20116999999999999</v>
      </c>
      <c r="M14564" s="12"/>
    </row>
    <row r="14565" spans="1:13" x14ac:dyDescent="0.3">
      <c r="A14565" s="18">
        <v>14563</v>
      </c>
      <c r="B14565" s="18">
        <f t="shared" si="456"/>
        <v>2022</v>
      </c>
      <c r="C14565" s="17">
        <v>44866</v>
      </c>
      <c r="D14565" s="18" t="s">
        <v>314</v>
      </c>
      <c r="E14565" s="18" t="s">
        <v>347</v>
      </c>
      <c r="F14565" s="18" t="str">
        <f t="shared" si="455"/>
        <v>Middleborough-&lt; 500 kWh Volumetric Charge-44866</v>
      </c>
      <c r="G14565" s="11" t="s">
        <v>131</v>
      </c>
      <c r="H14565" s="11" t="s">
        <v>55</v>
      </c>
      <c r="I14565" s="11" t="s">
        <v>349</v>
      </c>
      <c r="J14565" s="11" t="s">
        <v>350</v>
      </c>
      <c r="K14565" s="11" t="str">
        <f>IFERROR(INDEX('EDC Component Dictionary'!$C$5:$C$37,MATCH('Rates Database'!J14565,'EDC Component Dictionary'!$B$5:$B$37,0)), "Energy Supply")</f>
        <v>Energy Supply</v>
      </c>
      <c r="L14565" s="12">
        <v>0.13700000000000001</v>
      </c>
      <c r="M14565" s="12"/>
    </row>
    <row r="14566" spans="1:13" x14ac:dyDescent="0.3">
      <c r="A14566" s="18">
        <v>14564</v>
      </c>
      <c r="B14566" s="18">
        <f t="shared" si="456"/>
        <v>2022</v>
      </c>
      <c r="C14566" s="17">
        <v>44866</v>
      </c>
      <c r="D14566" s="18" t="s">
        <v>314</v>
      </c>
      <c r="E14566" s="18" t="s">
        <v>353</v>
      </c>
      <c r="F14566" s="18" t="str">
        <f t="shared" si="455"/>
        <v>Concord-&lt; 500 kWh Volumetric Charge-44866</v>
      </c>
      <c r="G14566" s="11" t="s">
        <v>131</v>
      </c>
      <c r="H14566" s="11" t="s">
        <v>55</v>
      </c>
      <c r="I14566" s="11" t="s">
        <v>349</v>
      </c>
      <c r="J14566" s="11" t="s">
        <v>350</v>
      </c>
      <c r="K14566" s="11" t="str">
        <f>IFERROR(INDEX('EDC Component Dictionary'!$C$5:$C$37,MATCH('Rates Database'!J14566,'EDC Component Dictionary'!$B$5:$B$37,0)), "Energy Supply")</f>
        <v>Energy Supply</v>
      </c>
      <c r="L14566" s="12">
        <v>0.223614649999999</v>
      </c>
      <c r="M14566" s="12"/>
    </row>
    <row r="14567" spans="1:13" x14ac:dyDescent="0.3">
      <c r="A14567" s="18">
        <v>14565</v>
      </c>
      <c r="B14567" s="18">
        <f t="shared" si="456"/>
        <v>2022</v>
      </c>
      <c r="C14567" s="17">
        <v>44866</v>
      </c>
      <c r="D14567" s="18" t="s">
        <v>314</v>
      </c>
      <c r="E14567" s="18" t="s">
        <v>354</v>
      </c>
      <c r="F14567" s="18" t="str">
        <f t="shared" si="455"/>
        <v>Taunton-&lt; 500 kWh Volumetric Charge-44866</v>
      </c>
      <c r="G14567" s="11" t="s">
        <v>131</v>
      </c>
      <c r="H14567" s="11" t="s">
        <v>55</v>
      </c>
      <c r="I14567" s="11" t="s">
        <v>349</v>
      </c>
      <c r="J14567" s="11" t="s">
        <v>350</v>
      </c>
      <c r="K14567" s="11" t="str">
        <f>IFERROR(INDEX('EDC Component Dictionary'!$C$5:$C$37,MATCH('Rates Database'!J14567,'EDC Component Dictionary'!$B$5:$B$37,0)), "Energy Supply")</f>
        <v>Energy Supply</v>
      </c>
      <c r="L14567" s="12">
        <v>0.17461094999999999</v>
      </c>
      <c r="M14567" s="12"/>
    </row>
    <row r="14568" spans="1:13" x14ac:dyDescent="0.3">
      <c r="A14568" s="18">
        <v>14566</v>
      </c>
      <c r="B14568" s="18">
        <f t="shared" si="456"/>
        <v>2022</v>
      </c>
      <c r="C14568" s="17">
        <v>44866</v>
      </c>
      <c r="D14568" s="18" t="s">
        <v>314</v>
      </c>
      <c r="E14568" s="18" t="s">
        <v>355</v>
      </c>
      <c r="F14568" s="18" t="str">
        <f t="shared" si="455"/>
        <v>Wellesley-&lt; 500 kWh Volumetric Charge-44866</v>
      </c>
      <c r="G14568" s="11" t="s">
        <v>131</v>
      </c>
      <c r="H14568" s="11" t="s">
        <v>55</v>
      </c>
      <c r="I14568" s="11" t="s">
        <v>349</v>
      </c>
      <c r="J14568" s="11" t="s">
        <v>350</v>
      </c>
      <c r="K14568" s="11" t="str">
        <f>IFERROR(INDEX('EDC Component Dictionary'!$C$5:$C$37,MATCH('Rates Database'!J14568,'EDC Component Dictionary'!$B$5:$B$37,0)), "Energy Supply")</f>
        <v>Energy Supply</v>
      </c>
      <c r="L14568" s="12">
        <v>0.133656999999999</v>
      </c>
      <c r="M14568" s="12"/>
    </row>
    <row r="14569" spans="1:13" x14ac:dyDescent="0.3">
      <c r="A14569" s="18">
        <v>14567</v>
      </c>
      <c r="B14569" s="18">
        <f t="shared" si="456"/>
        <v>2020</v>
      </c>
      <c r="C14569" s="17">
        <v>44105</v>
      </c>
      <c r="D14569" s="18" t="s">
        <v>314</v>
      </c>
      <c r="E14569" s="18" t="s">
        <v>348</v>
      </c>
      <c r="F14569" s="18" t="str">
        <f t="shared" si="455"/>
        <v>Middleton-&lt; 500 kWh Volumetric Charge-44105</v>
      </c>
      <c r="G14569" s="11" t="s">
        <v>131</v>
      </c>
      <c r="H14569" s="11" t="s">
        <v>55</v>
      </c>
      <c r="I14569" s="11" t="s">
        <v>349</v>
      </c>
      <c r="J14569" s="11" t="s">
        <v>350</v>
      </c>
      <c r="K14569" s="11" t="str">
        <f>IFERROR(INDEX('EDC Component Dictionary'!$C$5:$C$37,MATCH('Rates Database'!J14569,'EDC Component Dictionary'!$B$5:$B$37,0)), "Energy Supply")</f>
        <v>Energy Supply</v>
      </c>
      <c r="L14569" s="12">
        <v>0.12433</v>
      </c>
      <c r="M14569" s="12"/>
    </row>
    <row r="14570" spans="1:13" x14ac:dyDescent="0.3">
      <c r="A14570" s="18">
        <v>14568</v>
      </c>
      <c r="B14570" s="18">
        <f t="shared" si="456"/>
        <v>2020</v>
      </c>
      <c r="C14570" s="17">
        <v>44105</v>
      </c>
      <c r="D14570" s="18" t="s">
        <v>314</v>
      </c>
      <c r="E14570" s="18" t="s">
        <v>351</v>
      </c>
      <c r="F14570" s="18" t="str">
        <f t="shared" si="455"/>
        <v>Groton-&lt; 500 kWh Volumetric Charge-44105</v>
      </c>
      <c r="G14570" s="11" t="s">
        <v>131</v>
      </c>
      <c r="H14570" s="11" t="s">
        <v>55</v>
      </c>
      <c r="I14570" s="11" t="s">
        <v>349</v>
      </c>
      <c r="J14570" s="11" t="s">
        <v>350</v>
      </c>
      <c r="K14570" s="11" t="str">
        <f>IFERROR(INDEX('EDC Component Dictionary'!$C$5:$C$37,MATCH('Rates Database'!J14570,'EDC Component Dictionary'!$B$5:$B$37,0)), "Energy Supply")</f>
        <v>Energy Supply</v>
      </c>
      <c r="L14570" s="12">
        <v>0.128</v>
      </c>
      <c r="M14570" s="12"/>
    </row>
    <row r="14571" spans="1:13" x14ac:dyDescent="0.3">
      <c r="A14571" s="18">
        <v>14569</v>
      </c>
      <c r="B14571" s="18">
        <f t="shared" si="456"/>
        <v>2020</v>
      </c>
      <c r="C14571" s="17">
        <v>44105</v>
      </c>
      <c r="D14571" s="18" t="s">
        <v>314</v>
      </c>
      <c r="E14571" s="18" t="s">
        <v>352</v>
      </c>
      <c r="F14571" s="18" t="str">
        <f t="shared" si="455"/>
        <v>Belmont-&lt; 500 kWh Volumetric Charge-44105</v>
      </c>
      <c r="G14571" s="11" t="s">
        <v>131</v>
      </c>
      <c r="H14571" s="11" t="s">
        <v>55</v>
      </c>
      <c r="I14571" s="11" t="s">
        <v>349</v>
      </c>
      <c r="J14571" s="11" t="s">
        <v>350</v>
      </c>
      <c r="K14571" s="11" t="str">
        <f>IFERROR(INDEX('EDC Component Dictionary'!$C$5:$C$37,MATCH('Rates Database'!J14571,'EDC Component Dictionary'!$B$5:$B$37,0)), "Energy Supply")</f>
        <v>Energy Supply</v>
      </c>
      <c r="L14571" s="12">
        <v>0.19017000000000001</v>
      </c>
      <c r="M14571" s="12"/>
    </row>
    <row r="14572" spans="1:13" x14ac:dyDescent="0.3">
      <c r="A14572" s="18">
        <v>14570</v>
      </c>
      <c r="B14572" s="18">
        <f t="shared" si="456"/>
        <v>2020</v>
      </c>
      <c r="C14572" s="17">
        <v>44105</v>
      </c>
      <c r="D14572" s="18" t="s">
        <v>314</v>
      </c>
      <c r="E14572" s="18" t="s">
        <v>347</v>
      </c>
      <c r="F14572" s="18" t="str">
        <f t="shared" si="455"/>
        <v>Middleborough-&lt; 500 kWh Volumetric Charge-44105</v>
      </c>
      <c r="G14572" s="11" t="s">
        <v>131</v>
      </c>
      <c r="H14572" s="11" t="s">
        <v>55</v>
      </c>
      <c r="I14572" s="11" t="s">
        <v>349</v>
      </c>
      <c r="J14572" s="11" t="s">
        <v>350</v>
      </c>
      <c r="K14572" s="11" t="str">
        <f>IFERROR(INDEX('EDC Component Dictionary'!$C$5:$C$37,MATCH('Rates Database'!J14572,'EDC Component Dictionary'!$B$5:$B$37,0)), "Energy Supply")</f>
        <v>Energy Supply</v>
      </c>
      <c r="L14572" s="12">
        <v>0.13700000000000001</v>
      </c>
      <c r="M14572" s="12"/>
    </row>
    <row r="14573" spans="1:13" x14ac:dyDescent="0.3">
      <c r="A14573" s="18">
        <v>14571</v>
      </c>
      <c r="B14573" s="18">
        <f t="shared" si="456"/>
        <v>2020</v>
      </c>
      <c r="C14573" s="17">
        <v>44105</v>
      </c>
      <c r="D14573" s="18" t="s">
        <v>314</v>
      </c>
      <c r="E14573" s="18" t="s">
        <v>353</v>
      </c>
      <c r="F14573" s="18" t="str">
        <f t="shared" si="455"/>
        <v>Concord-&lt; 500 kWh Volumetric Charge-44105</v>
      </c>
      <c r="G14573" s="11" t="s">
        <v>131</v>
      </c>
      <c r="H14573" s="11" t="s">
        <v>55</v>
      </c>
      <c r="I14573" s="11" t="s">
        <v>349</v>
      </c>
      <c r="J14573" s="11" t="s">
        <v>350</v>
      </c>
      <c r="K14573" s="11" t="str">
        <f>IFERROR(INDEX('EDC Component Dictionary'!$C$5:$C$37,MATCH('Rates Database'!J14573,'EDC Component Dictionary'!$B$5:$B$37,0)), "Energy Supply")</f>
        <v>Energy Supply</v>
      </c>
      <c r="L14573" s="12">
        <v>0.15885534199999901</v>
      </c>
      <c r="M14573" s="12"/>
    </row>
    <row r="14574" spans="1:13" x14ac:dyDescent="0.3">
      <c r="A14574" s="18">
        <v>14572</v>
      </c>
      <c r="B14574" s="18">
        <f t="shared" si="456"/>
        <v>2020</v>
      </c>
      <c r="C14574" s="17">
        <v>44105</v>
      </c>
      <c r="D14574" s="18" t="s">
        <v>314</v>
      </c>
      <c r="E14574" s="18" t="s">
        <v>354</v>
      </c>
      <c r="F14574" s="18" t="str">
        <f t="shared" si="455"/>
        <v>Taunton-&lt; 500 kWh Volumetric Charge-44105</v>
      </c>
      <c r="G14574" s="11" t="s">
        <v>131</v>
      </c>
      <c r="H14574" s="11" t="s">
        <v>55</v>
      </c>
      <c r="I14574" s="11" t="s">
        <v>349</v>
      </c>
      <c r="J14574" s="11" t="s">
        <v>350</v>
      </c>
      <c r="K14574" s="11" t="str">
        <f>IFERROR(INDEX('EDC Component Dictionary'!$C$5:$C$37,MATCH('Rates Database'!J14574,'EDC Component Dictionary'!$B$5:$B$37,0)), "Energy Supply")</f>
        <v>Energy Supply</v>
      </c>
      <c r="L14574" s="12">
        <v>0.12716101499999999</v>
      </c>
      <c r="M14574" s="12"/>
    </row>
    <row r="14575" spans="1:13" x14ac:dyDescent="0.3">
      <c r="A14575" s="18">
        <v>14573</v>
      </c>
      <c r="B14575" s="18">
        <f t="shared" si="456"/>
        <v>2020</v>
      </c>
      <c r="C14575" s="17">
        <v>44105</v>
      </c>
      <c r="D14575" s="18" t="s">
        <v>314</v>
      </c>
      <c r="E14575" s="18" t="s">
        <v>355</v>
      </c>
      <c r="F14575" s="18" t="str">
        <f t="shared" si="455"/>
        <v>Wellesley-&lt; 500 kWh Volumetric Charge-44105</v>
      </c>
      <c r="G14575" s="11" t="s">
        <v>131</v>
      </c>
      <c r="H14575" s="11" t="s">
        <v>55</v>
      </c>
      <c r="I14575" s="11" t="s">
        <v>349</v>
      </c>
      <c r="J14575" s="11" t="s">
        <v>350</v>
      </c>
      <c r="K14575" s="11" t="str">
        <f>IFERROR(INDEX('EDC Component Dictionary'!$C$5:$C$37,MATCH('Rates Database'!J14575,'EDC Component Dictionary'!$B$5:$B$37,0)), "Energy Supply")</f>
        <v>Energy Supply</v>
      </c>
      <c r="L14575" s="12">
        <v>0.133656999999999</v>
      </c>
      <c r="M14575" s="12"/>
    </row>
    <row r="14576" spans="1:13" x14ac:dyDescent="0.3">
      <c r="A14576" s="18">
        <v>14574</v>
      </c>
      <c r="B14576" s="18">
        <f t="shared" si="456"/>
        <v>2021</v>
      </c>
      <c r="C14576" s="17">
        <v>44531</v>
      </c>
      <c r="D14576" s="18" t="s">
        <v>314</v>
      </c>
      <c r="E14576" s="18" t="s">
        <v>348</v>
      </c>
      <c r="F14576" s="18" t="str">
        <f t="shared" si="455"/>
        <v>Middleton-&lt; 500 kWh Volumetric Charge-44531</v>
      </c>
      <c r="G14576" s="11" t="s">
        <v>131</v>
      </c>
      <c r="H14576" s="11" t="s">
        <v>55</v>
      </c>
      <c r="I14576" s="11" t="s">
        <v>349</v>
      </c>
      <c r="J14576" s="11" t="s">
        <v>350</v>
      </c>
      <c r="K14576" s="11" t="str">
        <f>IFERROR(INDEX('EDC Component Dictionary'!$C$5:$C$37,MATCH('Rates Database'!J14576,'EDC Component Dictionary'!$B$5:$B$37,0)), "Energy Supply")</f>
        <v>Energy Supply</v>
      </c>
      <c r="L14576" s="12">
        <v>0.12433</v>
      </c>
      <c r="M14576" s="12"/>
    </row>
    <row r="14577" spans="1:13" x14ac:dyDescent="0.3">
      <c r="A14577" s="18">
        <v>14575</v>
      </c>
      <c r="B14577" s="18">
        <f t="shared" si="456"/>
        <v>2021</v>
      </c>
      <c r="C14577" s="17">
        <v>44531</v>
      </c>
      <c r="D14577" s="18" t="s">
        <v>314</v>
      </c>
      <c r="E14577" s="18" t="s">
        <v>351</v>
      </c>
      <c r="F14577" s="18" t="str">
        <f t="shared" si="455"/>
        <v>Groton-&lt; 500 kWh Volumetric Charge-44531</v>
      </c>
      <c r="G14577" s="11" t="s">
        <v>131</v>
      </c>
      <c r="H14577" s="11" t="s">
        <v>55</v>
      </c>
      <c r="I14577" s="11" t="s">
        <v>349</v>
      </c>
      <c r="J14577" s="11" t="s">
        <v>350</v>
      </c>
      <c r="K14577" s="11" t="str">
        <f>IFERROR(INDEX('EDC Component Dictionary'!$C$5:$C$37,MATCH('Rates Database'!J14577,'EDC Component Dictionary'!$B$5:$B$37,0)), "Energy Supply")</f>
        <v>Energy Supply</v>
      </c>
      <c r="L14577" s="12">
        <v>0.13300000000000001</v>
      </c>
      <c r="M14577" s="12"/>
    </row>
    <row r="14578" spans="1:13" x14ac:dyDescent="0.3">
      <c r="A14578" s="18">
        <v>14576</v>
      </c>
      <c r="B14578" s="18">
        <f t="shared" si="456"/>
        <v>2021</v>
      </c>
      <c r="C14578" s="17">
        <v>44531</v>
      </c>
      <c r="D14578" s="18" t="s">
        <v>314</v>
      </c>
      <c r="E14578" s="18" t="s">
        <v>352</v>
      </c>
      <c r="F14578" s="18" t="str">
        <f t="shared" si="455"/>
        <v>Belmont-&lt; 500 kWh Volumetric Charge-44531</v>
      </c>
      <c r="G14578" s="11" t="s">
        <v>131</v>
      </c>
      <c r="H14578" s="11" t="s">
        <v>55</v>
      </c>
      <c r="I14578" s="11" t="s">
        <v>349</v>
      </c>
      <c r="J14578" s="11" t="s">
        <v>350</v>
      </c>
      <c r="K14578" s="11" t="str">
        <f>IFERROR(INDEX('EDC Component Dictionary'!$C$5:$C$37,MATCH('Rates Database'!J14578,'EDC Component Dictionary'!$B$5:$B$37,0)), "Energy Supply")</f>
        <v>Energy Supply</v>
      </c>
      <c r="L14578" s="12">
        <v>0.19017000000000001</v>
      </c>
      <c r="M14578" s="12"/>
    </row>
    <row r="14579" spans="1:13" x14ac:dyDescent="0.3">
      <c r="A14579" s="18">
        <v>14577</v>
      </c>
      <c r="B14579" s="18">
        <f t="shared" si="456"/>
        <v>2021</v>
      </c>
      <c r="C14579" s="17">
        <v>44531</v>
      </c>
      <c r="D14579" s="18" t="s">
        <v>314</v>
      </c>
      <c r="E14579" s="18" t="s">
        <v>347</v>
      </c>
      <c r="F14579" s="18" t="str">
        <f t="shared" si="455"/>
        <v>Middleborough-&lt; 500 kWh Volumetric Charge-44531</v>
      </c>
      <c r="G14579" s="11" t="s">
        <v>131</v>
      </c>
      <c r="H14579" s="11" t="s">
        <v>55</v>
      </c>
      <c r="I14579" s="11" t="s">
        <v>349</v>
      </c>
      <c r="J14579" s="11" t="s">
        <v>350</v>
      </c>
      <c r="K14579" s="11" t="str">
        <f>IFERROR(INDEX('EDC Component Dictionary'!$C$5:$C$37,MATCH('Rates Database'!J14579,'EDC Component Dictionary'!$B$5:$B$37,0)), "Energy Supply")</f>
        <v>Energy Supply</v>
      </c>
      <c r="L14579" s="12">
        <v>0.13700000000000001</v>
      </c>
      <c r="M14579" s="12"/>
    </row>
    <row r="14580" spans="1:13" x14ac:dyDescent="0.3">
      <c r="A14580" s="18">
        <v>14578</v>
      </c>
      <c r="B14580" s="18">
        <f t="shared" si="456"/>
        <v>2021</v>
      </c>
      <c r="C14580" s="17">
        <v>44531</v>
      </c>
      <c r="D14580" s="18" t="s">
        <v>314</v>
      </c>
      <c r="E14580" s="18" t="s">
        <v>353</v>
      </c>
      <c r="F14580" s="18" t="str">
        <f t="shared" si="455"/>
        <v>Concord-&lt; 500 kWh Volumetric Charge-44531</v>
      </c>
      <c r="G14580" s="11" t="s">
        <v>131</v>
      </c>
      <c r="H14580" s="11" t="s">
        <v>55</v>
      </c>
      <c r="I14580" s="11" t="s">
        <v>349</v>
      </c>
      <c r="J14580" s="11" t="s">
        <v>350</v>
      </c>
      <c r="K14580" s="11" t="str">
        <f>IFERROR(INDEX('EDC Component Dictionary'!$C$5:$C$37,MATCH('Rates Database'!J14580,'EDC Component Dictionary'!$B$5:$B$37,0)), "Energy Supply")</f>
        <v>Energy Supply</v>
      </c>
      <c r="L14580" s="12">
        <v>0.16149664999999999</v>
      </c>
      <c r="M14580" s="12"/>
    </row>
    <row r="14581" spans="1:13" x14ac:dyDescent="0.3">
      <c r="A14581" s="18">
        <v>14579</v>
      </c>
      <c r="B14581" s="18">
        <f t="shared" si="456"/>
        <v>2021</v>
      </c>
      <c r="C14581" s="17">
        <v>44531</v>
      </c>
      <c r="D14581" s="18" t="s">
        <v>314</v>
      </c>
      <c r="E14581" s="18" t="s">
        <v>354</v>
      </c>
      <c r="F14581" s="18" t="str">
        <f t="shared" si="455"/>
        <v>Taunton-&lt; 500 kWh Volumetric Charge-44531</v>
      </c>
      <c r="G14581" s="11" t="s">
        <v>131</v>
      </c>
      <c r="H14581" s="11" t="s">
        <v>55</v>
      </c>
      <c r="I14581" s="11" t="s">
        <v>349</v>
      </c>
      <c r="J14581" s="11" t="s">
        <v>350</v>
      </c>
      <c r="K14581" s="11" t="str">
        <f>IFERROR(INDEX('EDC Component Dictionary'!$C$5:$C$37,MATCH('Rates Database'!J14581,'EDC Component Dictionary'!$B$5:$B$37,0)), "Energy Supply")</f>
        <v>Energy Supply</v>
      </c>
      <c r="L14581" s="12">
        <v>0.12384903</v>
      </c>
      <c r="M14581" s="12"/>
    </row>
    <row r="14582" spans="1:13" x14ac:dyDescent="0.3">
      <c r="A14582" s="18">
        <v>14580</v>
      </c>
      <c r="B14582" s="18">
        <f t="shared" si="456"/>
        <v>2021</v>
      </c>
      <c r="C14582" s="17">
        <v>44531</v>
      </c>
      <c r="D14582" s="18" t="s">
        <v>314</v>
      </c>
      <c r="E14582" s="18" t="s">
        <v>355</v>
      </c>
      <c r="F14582" s="18" t="str">
        <f t="shared" si="455"/>
        <v>Wellesley-&lt; 500 kWh Volumetric Charge-44531</v>
      </c>
      <c r="G14582" s="11" t="s">
        <v>131</v>
      </c>
      <c r="H14582" s="11" t="s">
        <v>55</v>
      </c>
      <c r="I14582" s="11" t="s">
        <v>349</v>
      </c>
      <c r="J14582" s="11" t="s">
        <v>350</v>
      </c>
      <c r="K14582" s="11" t="str">
        <f>IFERROR(INDEX('EDC Component Dictionary'!$C$5:$C$37,MATCH('Rates Database'!J14582,'EDC Component Dictionary'!$B$5:$B$37,0)), "Energy Supply")</f>
        <v>Energy Supply</v>
      </c>
      <c r="L14582" s="12">
        <v>0.133656999999999</v>
      </c>
      <c r="M14582" s="12"/>
    </row>
    <row r="14583" spans="1:13" x14ac:dyDescent="0.3">
      <c r="A14583" s="18">
        <v>14581</v>
      </c>
      <c r="B14583" s="18">
        <f t="shared" si="456"/>
        <v>2023</v>
      </c>
      <c r="C14583" s="17">
        <v>44958</v>
      </c>
      <c r="D14583" s="18" t="s">
        <v>314</v>
      </c>
      <c r="E14583" s="18" t="s">
        <v>348</v>
      </c>
      <c r="F14583" s="18" t="str">
        <f t="shared" si="455"/>
        <v>Middleton-&lt; 500 kWh Volumetric Charge-44958</v>
      </c>
      <c r="G14583" s="11" t="s">
        <v>131</v>
      </c>
      <c r="H14583" s="11" t="s">
        <v>55</v>
      </c>
      <c r="I14583" s="11" t="s">
        <v>349</v>
      </c>
      <c r="J14583" s="11" t="s">
        <v>350</v>
      </c>
      <c r="K14583" s="11" t="str">
        <f>IFERROR(INDEX('EDC Component Dictionary'!$C$5:$C$37,MATCH('Rates Database'!J14583,'EDC Component Dictionary'!$B$5:$B$37,0)), "Energy Supply")</f>
        <v>Energy Supply</v>
      </c>
      <c r="L14583" s="12">
        <v>0.14510000000000001</v>
      </c>
      <c r="M14583" s="12"/>
    </row>
    <row r="14584" spans="1:13" x14ac:dyDescent="0.3">
      <c r="A14584" s="18">
        <v>14582</v>
      </c>
      <c r="B14584" s="18">
        <f t="shared" si="456"/>
        <v>2023</v>
      </c>
      <c r="C14584" s="17">
        <v>44958</v>
      </c>
      <c r="D14584" s="18" t="s">
        <v>314</v>
      </c>
      <c r="E14584" s="18" t="s">
        <v>351</v>
      </c>
      <c r="F14584" s="18" t="str">
        <f t="shared" si="455"/>
        <v>Groton-&lt; 500 kWh Volumetric Charge-44958</v>
      </c>
      <c r="G14584" s="11" t="s">
        <v>131</v>
      </c>
      <c r="H14584" s="11" t="s">
        <v>55</v>
      </c>
      <c r="I14584" s="11" t="s">
        <v>349</v>
      </c>
      <c r="J14584" s="11" t="s">
        <v>350</v>
      </c>
      <c r="K14584" s="11" t="str">
        <f>IFERROR(INDEX('EDC Component Dictionary'!$C$5:$C$37,MATCH('Rates Database'!J14584,'EDC Component Dictionary'!$B$5:$B$37,0)), "Energy Supply")</f>
        <v>Energy Supply</v>
      </c>
      <c r="L14584" s="12">
        <v>0.17799999999999999</v>
      </c>
      <c r="M14584" s="12"/>
    </row>
    <row r="14585" spans="1:13" x14ac:dyDescent="0.3">
      <c r="A14585" s="18">
        <v>14583</v>
      </c>
      <c r="B14585" s="18">
        <f t="shared" si="456"/>
        <v>2023</v>
      </c>
      <c r="C14585" s="17">
        <v>44958</v>
      </c>
      <c r="D14585" s="18" t="s">
        <v>314</v>
      </c>
      <c r="E14585" s="18" t="s">
        <v>352</v>
      </c>
      <c r="F14585" s="18" t="str">
        <f t="shared" si="455"/>
        <v>Belmont-&lt; 500 kWh Volumetric Charge-44958</v>
      </c>
      <c r="G14585" s="11" t="s">
        <v>131</v>
      </c>
      <c r="H14585" s="11" t="s">
        <v>55</v>
      </c>
      <c r="I14585" s="11" t="s">
        <v>349</v>
      </c>
      <c r="J14585" s="11" t="s">
        <v>350</v>
      </c>
      <c r="K14585" s="11" t="str">
        <f>IFERROR(INDEX('EDC Component Dictionary'!$C$5:$C$37,MATCH('Rates Database'!J14585,'EDC Component Dictionary'!$B$5:$B$37,0)), "Energy Supply")</f>
        <v>Energy Supply</v>
      </c>
      <c r="L14585" s="12">
        <v>0.22689999999999999</v>
      </c>
      <c r="M14585" s="12"/>
    </row>
    <row r="14586" spans="1:13" x14ac:dyDescent="0.3">
      <c r="A14586" s="18">
        <v>14584</v>
      </c>
      <c r="B14586" s="18">
        <f t="shared" si="456"/>
        <v>2023</v>
      </c>
      <c r="C14586" s="17">
        <v>44958</v>
      </c>
      <c r="D14586" s="18" t="s">
        <v>314</v>
      </c>
      <c r="E14586" s="18" t="s">
        <v>347</v>
      </c>
      <c r="F14586" s="18" t="str">
        <f t="shared" si="455"/>
        <v>Middleborough-&lt; 500 kWh Volumetric Charge-44958</v>
      </c>
      <c r="G14586" s="11" t="s">
        <v>131</v>
      </c>
      <c r="H14586" s="11" t="s">
        <v>55</v>
      </c>
      <c r="I14586" s="11" t="s">
        <v>349</v>
      </c>
      <c r="J14586" s="11" t="s">
        <v>350</v>
      </c>
      <c r="K14586" s="11" t="str">
        <f>IFERROR(INDEX('EDC Component Dictionary'!$C$5:$C$37,MATCH('Rates Database'!J14586,'EDC Component Dictionary'!$B$5:$B$37,0)), "Energy Supply")</f>
        <v>Energy Supply</v>
      </c>
      <c r="L14586" s="12">
        <v>0.13700000000000001</v>
      </c>
      <c r="M14586" s="12"/>
    </row>
    <row r="14587" spans="1:13" x14ac:dyDescent="0.3">
      <c r="A14587" s="18">
        <v>14585</v>
      </c>
      <c r="B14587" s="18">
        <f t="shared" si="456"/>
        <v>2023</v>
      </c>
      <c r="C14587" s="17">
        <v>44958</v>
      </c>
      <c r="D14587" s="18" t="s">
        <v>314</v>
      </c>
      <c r="E14587" s="18" t="s">
        <v>353</v>
      </c>
      <c r="F14587" s="18" t="str">
        <f t="shared" si="455"/>
        <v>Concord-&lt; 500 kWh Volumetric Charge-44958</v>
      </c>
      <c r="G14587" s="11" t="s">
        <v>131</v>
      </c>
      <c r="H14587" s="11" t="s">
        <v>55</v>
      </c>
      <c r="I14587" s="11" t="s">
        <v>349</v>
      </c>
      <c r="J14587" s="11" t="s">
        <v>350</v>
      </c>
      <c r="K14587" s="11" t="str">
        <f>IFERROR(INDEX('EDC Component Dictionary'!$C$5:$C$37,MATCH('Rates Database'!J14587,'EDC Component Dictionary'!$B$5:$B$37,0)), "Energy Supply")</f>
        <v>Energy Supply</v>
      </c>
      <c r="L14587" s="12">
        <v>0.19406799999999999</v>
      </c>
      <c r="M14587" s="12"/>
    </row>
    <row r="14588" spans="1:13" x14ac:dyDescent="0.3">
      <c r="A14588" s="18">
        <v>14586</v>
      </c>
      <c r="B14588" s="18">
        <f t="shared" si="456"/>
        <v>2023</v>
      </c>
      <c r="C14588" s="17">
        <v>44958</v>
      </c>
      <c r="D14588" s="18" t="s">
        <v>314</v>
      </c>
      <c r="E14588" s="18" t="s">
        <v>354</v>
      </c>
      <c r="F14588" s="18" t="str">
        <f t="shared" si="455"/>
        <v>Taunton-&lt; 500 kWh Volumetric Charge-44958</v>
      </c>
      <c r="G14588" s="11" t="s">
        <v>131</v>
      </c>
      <c r="H14588" s="11" t="s">
        <v>55</v>
      </c>
      <c r="I14588" s="11" t="s">
        <v>349</v>
      </c>
      <c r="J14588" s="11" t="s">
        <v>350</v>
      </c>
      <c r="K14588" s="11" t="str">
        <f>IFERROR(INDEX('EDC Component Dictionary'!$C$5:$C$37,MATCH('Rates Database'!J14588,'EDC Component Dictionary'!$B$5:$B$37,0)), "Energy Supply")</f>
        <v>Energy Supply</v>
      </c>
      <c r="L14588" s="12">
        <v>0.175104759999999</v>
      </c>
      <c r="M14588" s="12"/>
    </row>
    <row r="14589" spans="1:13" x14ac:dyDescent="0.3">
      <c r="A14589" s="18">
        <v>14587</v>
      </c>
      <c r="B14589" s="18">
        <f t="shared" si="456"/>
        <v>2023</v>
      </c>
      <c r="C14589" s="17">
        <v>44958</v>
      </c>
      <c r="D14589" s="18" t="s">
        <v>314</v>
      </c>
      <c r="E14589" s="18" t="s">
        <v>355</v>
      </c>
      <c r="F14589" s="18" t="str">
        <f t="shared" si="455"/>
        <v>Wellesley-&lt; 500 kWh Volumetric Charge-44958</v>
      </c>
      <c r="G14589" s="11" t="s">
        <v>131</v>
      </c>
      <c r="H14589" s="11" t="s">
        <v>55</v>
      </c>
      <c r="I14589" s="11" t="s">
        <v>349</v>
      </c>
      <c r="J14589" s="11" t="s">
        <v>350</v>
      </c>
      <c r="K14589" s="11" t="str">
        <f>IFERROR(INDEX('EDC Component Dictionary'!$C$5:$C$37,MATCH('Rates Database'!J14589,'EDC Component Dictionary'!$B$5:$B$37,0)), "Energy Supply")</f>
        <v>Energy Supply</v>
      </c>
      <c r="L14589" s="12">
        <v>0.13742950000000001</v>
      </c>
      <c r="M14589" s="12"/>
    </row>
    <row r="14590" spans="1:13" x14ac:dyDescent="0.3">
      <c r="A14590" s="18">
        <v>14588</v>
      </c>
      <c r="B14590" s="18">
        <f t="shared" si="456"/>
        <v>2020</v>
      </c>
      <c r="C14590" s="17">
        <v>44075</v>
      </c>
      <c r="D14590" s="18" t="s">
        <v>314</v>
      </c>
      <c r="E14590" s="18" t="s">
        <v>348</v>
      </c>
      <c r="F14590" s="18" t="str">
        <f t="shared" si="455"/>
        <v>Middleton-&lt; 500 kWh Volumetric Charge-44075</v>
      </c>
      <c r="G14590" s="11" t="s">
        <v>131</v>
      </c>
      <c r="H14590" s="11" t="s">
        <v>55</v>
      </c>
      <c r="I14590" s="11" t="s">
        <v>349</v>
      </c>
      <c r="J14590" s="11" t="s">
        <v>350</v>
      </c>
      <c r="K14590" s="11" t="str">
        <f>IFERROR(INDEX('EDC Component Dictionary'!$C$5:$C$37,MATCH('Rates Database'!J14590,'EDC Component Dictionary'!$B$5:$B$37,0)), "Energy Supply")</f>
        <v>Energy Supply</v>
      </c>
      <c r="L14590" s="12">
        <v>0.12433</v>
      </c>
      <c r="M14590" s="12"/>
    </row>
    <row r="14591" spans="1:13" x14ac:dyDescent="0.3">
      <c r="A14591" s="18">
        <v>14589</v>
      </c>
      <c r="B14591" s="18">
        <f t="shared" si="456"/>
        <v>2020</v>
      </c>
      <c r="C14591" s="17">
        <v>44075</v>
      </c>
      <c r="D14591" s="18" t="s">
        <v>314</v>
      </c>
      <c r="E14591" s="18" t="s">
        <v>351</v>
      </c>
      <c r="F14591" s="18" t="str">
        <f t="shared" si="455"/>
        <v>Groton-&lt; 500 kWh Volumetric Charge-44075</v>
      </c>
      <c r="G14591" s="11" t="s">
        <v>131</v>
      </c>
      <c r="H14591" s="11" t="s">
        <v>55</v>
      </c>
      <c r="I14591" s="11" t="s">
        <v>349</v>
      </c>
      <c r="J14591" s="11" t="s">
        <v>350</v>
      </c>
      <c r="K14591" s="11" t="str">
        <f>IFERROR(INDEX('EDC Component Dictionary'!$C$5:$C$37,MATCH('Rates Database'!J14591,'EDC Component Dictionary'!$B$5:$B$37,0)), "Energy Supply")</f>
        <v>Energy Supply</v>
      </c>
      <c r="L14591" s="12">
        <v>0.128</v>
      </c>
      <c r="M14591" s="12"/>
    </row>
    <row r="14592" spans="1:13" x14ac:dyDescent="0.3">
      <c r="A14592" s="18">
        <v>14590</v>
      </c>
      <c r="B14592" s="18">
        <f t="shared" si="456"/>
        <v>2020</v>
      </c>
      <c r="C14592" s="17">
        <v>44075</v>
      </c>
      <c r="D14592" s="18" t="s">
        <v>314</v>
      </c>
      <c r="E14592" s="18" t="s">
        <v>352</v>
      </c>
      <c r="F14592" s="18" t="str">
        <f t="shared" si="455"/>
        <v>Belmont-&lt; 500 kWh Volumetric Charge-44075</v>
      </c>
      <c r="G14592" s="11" t="s">
        <v>131</v>
      </c>
      <c r="H14592" s="11" t="s">
        <v>55</v>
      </c>
      <c r="I14592" s="11" t="s">
        <v>349</v>
      </c>
      <c r="J14592" s="11" t="s">
        <v>350</v>
      </c>
      <c r="K14592" s="11" t="str">
        <f>IFERROR(INDEX('EDC Component Dictionary'!$C$5:$C$37,MATCH('Rates Database'!J14592,'EDC Component Dictionary'!$B$5:$B$37,0)), "Energy Supply")</f>
        <v>Energy Supply</v>
      </c>
      <c r="L14592" s="12">
        <v>0.19017000000000001</v>
      </c>
      <c r="M14592" s="12"/>
    </row>
    <row r="14593" spans="1:13" x14ac:dyDescent="0.3">
      <c r="A14593" s="18">
        <v>14591</v>
      </c>
      <c r="B14593" s="18">
        <f t="shared" si="456"/>
        <v>2020</v>
      </c>
      <c r="C14593" s="17">
        <v>44075</v>
      </c>
      <c r="D14593" s="18" t="s">
        <v>314</v>
      </c>
      <c r="E14593" s="18" t="s">
        <v>347</v>
      </c>
      <c r="F14593" s="18" t="str">
        <f t="shared" si="455"/>
        <v>Middleborough-&lt; 500 kWh Volumetric Charge-44075</v>
      </c>
      <c r="G14593" s="11" t="s">
        <v>131</v>
      </c>
      <c r="H14593" s="11" t="s">
        <v>55</v>
      </c>
      <c r="I14593" s="11" t="s">
        <v>349</v>
      </c>
      <c r="J14593" s="11" t="s">
        <v>350</v>
      </c>
      <c r="K14593" s="11" t="str">
        <f>IFERROR(INDEX('EDC Component Dictionary'!$C$5:$C$37,MATCH('Rates Database'!J14593,'EDC Component Dictionary'!$B$5:$B$37,0)), "Energy Supply")</f>
        <v>Energy Supply</v>
      </c>
      <c r="L14593" s="12">
        <v>0.13700000000000001</v>
      </c>
      <c r="M14593" s="12"/>
    </row>
    <row r="14594" spans="1:13" x14ac:dyDescent="0.3">
      <c r="A14594" s="18">
        <v>14592</v>
      </c>
      <c r="B14594" s="18">
        <f t="shared" si="456"/>
        <v>2020</v>
      </c>
      <c r="C14594" s="17">
        <v>44075</v>
      </c>
      <c r="D14594" s="18" t="s">
        <v>314</v>
      </c>
      <c r="E14594" s="18" t="s">
        <v>353</v>
      </c>
      <c r="F14594" s="18" t="str">
        <f t="shared" si="455"/>
        <v>Concord-&lt; 500 kWh Volumetric Charge-44075</v>
      </c>
      <c r="G14594" s="11" t="s">
        <v>131</v>
      </c>
      <c r="H14594" s="11" t="s">
        <v>55</v>
      </c>
      <c r="I14594" s="11" t="s">
        <v>349</v>
      </c>
      <c r="J14594" s="11" t="s">
        <v>350</v>
      </c>
      <c r="K14594" s="11" t="str">
        <f>IFERROR(INDEX('EDC Component Dictionary'!$C$5:$C$37,MATCH('Rates Database'!J14594,'EDC Component Dictionary'!$B$5:$B$37,0)), "Energy Supply")</f>
        <v>Energy Supply</v>
      </c>
      <c r="L14594" s="12">
        <v>0.15885534199999901</v>
      </c>
      <c r="M14594" s="12"/>
    </row>
    <row r="14595" spans="1:13" x14ac:dyDescent="0.3">
      <c r="A14595" s="18">
        <v>14593</v>
      </c>
      <c r="B14595" s="18">
        <f t="shared" si="456"/>
        <v>2020</v>
      </c>
      <c r="C14595" s="17">
        <v>44075</v>
      </c>
      <c r="D14595" s="18" t="s">
        <v>314</v>
      </c>
      <c r="E14595" s="18" t="s">
        <v>354</v>
      </c>
      <c r="F14595" s="18" t="str">
        <f t="shared" si="455"/>
        <v>Taunton-&lt; 500 kWh Volumetric Charge-44075</v>
      </c>
      <c r="G14595" s="11" t="s">
        <v>131</v>
      </c>
      <c r="H14595" s="11" t="s">
        <v>55</v>
      </c>
      <c r="I14595" s="11" t="s">
        <v>349</v>
      </c>
      <c r="J14595" s="11" t="s">
        <v>350</v>
      </c>
      <c r="K14595" s="11" t="str">
        <f>IFERROR(INDEX('EDC Component Dictionary'!$C$5:$C$37,MATCH('Rates Database'!J14595,'EDC Component Dictionary'!$B$5:$B$37,0)), "Energy Supply")</f>
        <v>Energy Supply</v>
      </c>
      <c r="L14595" s="12">
        <v>0.12881467999999999</v>
      </c>
      <c r="M14595" s="12"/>
    </row>
    <row r="14596" spans="1:13" x14ac:dyDescent="0.3">
      <c r="A14596" s="18">
        <v>14594</v>
      </c>
      <c r="B14596" s="18">
        <f t="shared" si="456"/>
        <v>2020</v>
      </c>
      <c r="C14596" s="17">
        <v>44075</v>
      </c>
      <c r="D14596" s="18" t="s">
        <v>314</v>
      </c>
      <c r="E14596" s="18" t="s">
        <v>355</v>
      </c>
      <c r="F14596" s="18" t="str">
        <f t="shared" ref="F14596:F14659" si="457">_xlfn.CONCAT(E14596,"-",J14596,"-",C14596)</f>
        <v>Wellesley-&lt; 500 kWh Volumetric Charge-44075</v>
      </c>
      <c r="G14596" s="11" t="s">
        <v>131</v>
      </c>
      <c r="H14596" s="11" t="s">
        <v>55</v>
      </c>
      <c r="I14596" s="11" t="s">
        <v>349</v>
      </c>
      <c r="J14596" s="11" t="s">
        <v>350</v>
      </c>
      <c r="K14596" s="11" t="str">
        <f>IFERROR(INDEX('EDC Component Dictionary'!$C$5:$C$37,MATCH('Rates Database'!J14596,'EDC Component Dictionary'!$B$5:$B$37,0)), "Energy Supply")</f>
        <v>Energy Supply</v>
      </c>
      <c r="L14596" s="12">
        <v>0.133656999999999</v>
      </c>
      <c r="M14596" s="12"/>
    </row>
    <row r="14597" spans="1:13" x14ac:dyDescent="0.3">
      <c r="A14597" s="18">
        <v>14595</v>
      </c>
      <c r="B14597" s="18">
        <f t="shared" si="456"/>
        <v>2019</v>
      </c>
      <c r="C14597" s="17">
        <v>43770</v>
      </c>
      <c r="D14597" s="18" t="s">
        <v>314</v>
      </c>
      <c r="E14597" s="18" t="s">
        <v>348</v>
      </c>
      <c r="F14597" s="18" t="str">
        <f t="shared" si="457"/>
        <v>Middleton-&lt; 500 kWh Volumetric Charge-43770</v>
      </c>
      <c r="G14597" s="11" t="s">
        <v>131</v>
      </c>
      <c r="H14597" s="11" t="s">
        <v>55</v>
      </c>
      <c r="I14597" s="11" t="s">
        <v>349</v>
      </c>
      <c r="J14597" s="11" t="s">
        <v>350</v>
      </c>
      <c r="K14597" s="11" t="str">
        <f>IFERROR(INDEX('EDC Component Dictionary'!$C$5:$C$37,MATCH('Rates Database'!J14597,'EDC Component Dictionary'!$B$5:$B$37,0)), "Energy Supply")</f>
        <v>Energy Supply</v>
      </c>
      <c r="L14597" s="12">
        <v>0.12433</v>
      </c>
      <c r="M14597" s="12"/>
    </row>
    <row r="14598" spans="1:13" x14ac:dyDescent="0.3">
      <c r="A14598" s="18">
        <v>14596</v>
      </c>
      <c r="B14598" s="18">
        <f t="shared" si="456"/>
        <v>2019</v>
      </c>
      <c r="C14598" s="17">
        <v>43770</v>
      </c>
      <c r="D14598" s="18" t="s">
        <v>314</v>
      </c>
      <c r="E14598" s="18" t="s">
        <v>351</v>
      </c>
      <c r="F14598" s="18" t="str">
        <f t="shared" si="457"/>
        <v>Groton-&lt; 500 kWh Volumetric Charge-43770</v>
      </c>
      <c r="G14598" s="11" t="s">
        <v>131</v>
      </c>
      <c r="H14598" s="11" t="s">
        <v>55</v>
      </c>
      <c r="I14598" s="11" t="s">
        <v>349</v>
      </c>
      <c r="J14598" s="11" t="s">
        <v>350</v>
      </c>
      <c r="K14598" s="11" t="str">
        <f>IFERROR(INDEX('EDC Component Dictionary'!$C$5:$C$37,MATCH('Rates Database'!J14598,'EDC Component Dictionary'!$B$5:$B$37,0)), "Energy Supply")</f>
        <v>Energy Supply</v>
      </c>
      <c r="L14598" s="12">
        <v>0.105999999999999</v>
      </c>
      <c r="M14598" s="12"/>
    </row>
    <row r="14599" spans="1:13" x14ac:dyDescent="0.3">
      <c r="A14599" s="18">
        <v>14597</v>
      </c>
      <c r="B14599" s="18">
        <f t="shared" si="456"/>
        <v>2019</v>
      </c>
      <c r="C14599" s="17">
        <v>43770</v>
      </c>
      <c r="D14599" s="18" t="s">
        <v>314</v>
      </c>
      <c r="E14599" s="18" t="s">
        <v>352</v>
      </c>
      <c r="F14599" s="18" t="str">
        <f t="shared" si="457"/>
        <v>Belmont-&lt; 500 kWh Volumetric Charge-43770</v>
      </c>
      <c r="G14599" s="11" t="s">
        <v>131</v>
      </c>
      <c r="H14599" s="11" t="s">
        <v>55</v>
      </c>
      <c r="I14599" s="11" t="s">
        <v>349</v>
      </c>
      <c r="J14599" s="11" t="s">
        <v>350</v>
      </c>
      <c r="K14599" s="11" t="str">
        <f>IFERROR(INDEX('EDC Component Dictionary'!$C$5:$C$37,MATCH('Rates Database'!J14599,'EDC Component Dictionary'!$B$5:$B$37,0)), "Energy Supply")</f>
        <v>Energy Supply</v>
      </c>
      <c r="L14599" s="12">
        <v>0.19017000000000001</v>
      </c>
      <c r="M14599" s="12"/>
    </row>
    <row r="14600" spans="1:13" x14ac:dyDescent="0.3">
      <c r="A14600" s="18">
        <v>14598</v>
      </c>
      <c r="B14600" s="18">
        <f t="shared" si="456"/>
        <v>2019</v>
      </c>
      <c r="C14600" s="17">
        <v>43770</v>
      </c>
      <c r="D14600" s="18" t="s">
        <v>314</v>
      </c>
      <c r="E14600" s="18" t="s">
        <v>353</v>
      </c>
      <c r="F14600" s="18" t="str">
        <f t="shared" si="457"/>
        <v>Concord-&lt; 500 kWh Volumetric Charge-43770</v>
      </c>
      <c r="G14600" s="11" t="s">
        <v>131</v>
      </c>
      <c r="H14600" s="11" t="s">
        <v>55</v>
      </c>
      <c r="I14600" s="11" t="s">
        <v>349</v>
      </c>
      <c r="J14600" s="11" t="s">
        <v>350</v>
      </c>
      <c r="K14600" s="11" t="str">
        <f>IFERROR(INDEX('EDC Component Dictionary'!$C$5:$C$37,MATCH('Rates Database'!J14600,'EDC Component Dictionary'!$B$5:$B$37,0)), "Energy Supply")</f>
        <v>Energy Supply</v>
      </c>
      <c r="L14600" s="12">
        <v>0.14261294199999899</v>
      </c>
      <c r="M14600" s="12"/>
    </row>
    <row r="14601" spans="1:13" x14ac:dyDescent="0.3">
      <c r="A14601" s="18">
        <v>14599</v>
      </c>
      <c r="B14601" s="18">
        <f t="shared" si="456"/>
        <v>2019</v>
      </c>
      <c r="C14601" s="17">
        <v>43770</v>
      </c>
      <c r="D14601" s="18" t="s">
        <v>314</v>
      </c>
      <c r="E14601" s="18" t="s">
        <v>354</v>
      </c>
      <c r="F14601" s="18" t="str">
        <f t="shared" si="457"/>
        <v>Taunton-&lt; 500 kWh Volumetric Charge-43770</v>
      </c>
      <c r="G14601" s="11" t="s">
        <v>131</v>
      </c>
      <c r="H14601" s="11" t="s">
        <v>55</v>
      </c>
      <c r="I14601" s="11" t="s">
        <v>349</v>
      </c>
      <c r="J14601" s="11" t="s">
        <v>350</v>
      </c>
      <c r="K14601" s="11" t="str">
        <f>IFERROR(INDEX('EDC Component Dictionary'!$C$5:$C$37,MATCH('Rates Database'!J14601,'EDC Component Dictionary'!$B$5:$B$37,0)), "Energy Supply")</f>
        <v>Energy Supply</v>
      </c>
      <c r="L14601" s="12">
        <v>0.127431765</v>
      </c>
      <c r="M14601" s="12"/>
    </row>
    <row r="14602" spans="1:13" x14ac:dyDescent="0.3">
      <c r="A14602" s="18">
        <v>14600</v>
      </c>
      <c r="B14602" s="18">
        <f t="shared" si="456"/>
        <v>2019</v>
      </c>
      <c r="C14602" s="17">
        <v>43770</v>
      </c>
      <c r="D14602" s="18" t="s">
        <v>314</v>
      </c>
      <c r="E14602" s="18" t="s">
        <v>355</v>
      </c>
      <c r="F14602" s="18" t="str">
        <f t="shared" si="457"/>
        <v>Wellesley-&lt; 500 kWh Volumetric Charge-43770</v>
      </c>
      <c r="G14602" s="11" t="s">
        <v>131</v>
      </c>
      <c r="H14602" s="11" t="s">
        <v>55</v>
      </c>
      <c r="I14602" s="11" t="s">
        <v>349</v>
      </c>
      <c r="J14602" s="11" t="s">
        <v>350</v>
      </c>
      <c r="K14602" s="11" t="str">
        <f>IFERROR(INDEX('EDC Component Dictionary'!$C$5:$C$37,MATCH('Rates Database'!J14602,'EDC Component Dictionary'!$B$5:$B$37,0)), "Energy Supply")</f>
        <v>Energy Supply</v>
      </c>
      <c r="L14602" s="12">
        <v>0.133656999999999</v>
      </c>
      <c r="M14602" s="12"/>
    </row>
    <row r="14603" spans="1:13" x14ac:dyDescent="0.3">
      <c r="A14603" s="18">
        <v>14601</v>
      </c>
      <c r="B14603" s="18">
        <f t="shared" si="456"/>
        <v>2019</v>
      </c>
      <c r="C14603" s="17">
        <v>43556</v>
      </c>
      <c r="D14603" s="18" t="s">
        <v>314</v>
      </c>
      <c r="E14603" s="18" t="s">
        <v>348</v>
      </c>
      <c r="F14603" s="18" t="str">
        <f t="shared" si="457"/>
        <v>Middleton-&lt; 500 kWh Volumetric Charge-43556</v>
      </c>
      <c r="G14603" s="11" t="s">
        <v>131</v>
      </c>
      <c r="H14603" s="11" t="s">
        <v>55</v>
      </c>
      <c r="I14603" s="11" t="s">
        <v>349</v>
      </c>
      <c r="J14603" s="11" t="s">
        <v>350</v>
      </c>
      <c r="K14603" s="11" t="str">
        <f>IFERROR(INDEX('EDC Component Dictionary'!$C$5:$C$37,MATCH('Rates Database'!J14603,'EDC Component Dictionary'!$B$5:$B$37,0)), "Energy Supply")</f>
        <v>Energy Supply</v>
      </c>
      <c r="L14603" s="12">
        <v>0.12433</v>
      </c>
      <c r="M14603" s="12"/>
    </row>
    <row r="14604" spans="1:13" x14ac:dyDescent="0.3">
      <c r="A14604" s="18">
        <v>14602</v>
      </c>
      <c r="B14604" s="18">
        <f t="shared" si="456"/>
        <v>2019</v>
      </c>
      <c r="C14604" s="17">
        <v>43556</v>
      </c>
      <c r="D14604" s="18" t="s">
        <v>314</v>
      </c>
      <c r="E14604" s="18" t="s">
        <v>351</v>
      </c>
      <c r="F14604" s="18" t="str">
        <f t="shared" si="457"/>
        <v>Groton-&lt; 500 kWh Volumetric Charge-43556</v>
      </c>
      <c r="G14604" s="11" t="s">
        <v>131</v>
      </c>
      <c r="H14604" s="11" t="s">
        <v>55</v>
      </c>
      <c r="I14604" s="11" t="s">
        <v>349</v>
      </c>
      <c r="J14604" s="11" t="s">
        <v>350</v>
      </c>
      <c r="K14604" s="11" t="str">
        <f>IFERROR(INDEX('EDC Component Dictionary'!$C$5:$C$37,MATCH('Rates Database'!J14604,'EDC Component Dictionary'!$B$5:$B$37,0)), "Energy Supply")</f>
        <v>Energy Supply</v>
      </c>
      <c r="L14604" s="12">
        <v>0.118999999999999</v>
      </c>
      <c r="M14604" s="12"/>
    </row>
    <row r="14605" spans="1:13" x14ac:dyDescent="0.3">
      <c r="A14605" s="18">
        <v>14603</v>
      </c>
      <c r="B14605" s="18">
        <f t="shared" si="456"/>
        <v>2019</v>
      </c>
      <c r="C14605" s="17">
        <v>43556</v>
      </c>
      <c r="D14605" s="18" t="s">
        <v>314</v>
      </c>
      <c r="E14605" s="18" t="s">
        <v>352</v>
      </c>
      <c r="F14605" s="18" t="str">
        <f t="shared" si="457"/>
        <v>Belmont-&lt; 500 kWh Volumetric Charge-43556</v>
      </c>
      <c r="G14605" s="11" t="s">
        <v>131</v>
      </c>
      <c r="H14605" s="11" t="s">
        <v>55</v>
      </c>
      <c r="I14605" s="11" t="s">
        <v>349</v>
      </c>
      <c r="J14605" s="11" t="s">
        <v>350</v>
      </c>
      <c r="K14605" s="11" t="str">
        <f>IFERROR(INDEX('EDC Component Dictionary'!$C$5:$C$37,MATCH('Rates Database'!J14605,'EDC Component Dictionary'!$B$5:$B$37,0)), "Energy Supply")</f>
        <v>Energy Supply</v>
      </c>
      <c r="L14605" s="12">
        <v>0.19017000000000001</v>
      </c>
      <c r="M14605" s="12"/>
    </row>
    <row r="14606" spans="1:13" x14ac:dyDescent="0.3">
      <c r="A14606" s="18">
        <v>14604</v>
      </c>
      <c r="B14606" s="18">
        <f t="shared" si="456"/>
        <v>2019</v>
      </c>
      <c r="C14606" s="17">
        <v>43556</v>
      </c>
      <c r="D14606" s="18" t="s">
        <v>314</v>
      </c>
      <c r="E14606" s="18" t="s">
        <v>353</v>
      </c>
      <c r="F14606" s="18" t="str">
        <f t="shared" si="457"/>
        <v>Concord-&lt; 500 kWh Volumetric Charge-43556</v>
      </c>
      <c r="G14606" s="11" t="s">
        <v>131</v>
      </c>
      <c r="H14606" s="11" t="s">
        <v>55</v>
      </c>
      <c r="I14606" s="11" t="s">
        <v>349</v>
      </c>
      <c r="J14606" s="11" t="s">
        <v>350</v>
      </c>
      <c r="K14606" s="11" t="str">
        <f>IFERROR(INDEX('EDC Component Dictionary'!$C$5:$C$37,MATCH('Rates Database'!J14606,'EDC Component Dictionary'!$B$5:$B$37,0)), "Energy Supply")</f>
        <v>Energy Supply</v>
      </c>
      <c r="L14606" s="12">
        <v>0.14261294199999899</v>
      </c>
      <c r="M14606" s="12"/>
    </row>
    <row r="14607" spans="1:13" x14ac:dyDescent="0.3">
      <c r="A14607" s="18">
        <v>14605</v>
      </c>
      <c r="B14607" s="18">
        <f t="shared" si="456"/>
        <v>2019</v>
      </c>
      <c r="C14607" s="17">
        <v>43556</v>
      </c>
      <c r="D14607" s="18" t="s">
        <v>314</v>
      </c>
      <c r="E14607" s="18" t="s">
        <v>354</v>
      </c>
      <c r="F14607" s="18" t="str">
        <f t="shared" si="457"/>
        <v>Taunton-&lt; 500 kWh Volumetric Charge-43556</v>
      </c>
      <c r="G14607" s="11" t="s">
        <v>131</v>
      </c>
      <c r="H14607" s="11" t="s">
        <v>55</v>
      </c>
      <c r="I14607" s="11" t="s">
        <v>349</v>
      </c>
      <c r="J14607" s="11" t="s">
        <v>350</v>
      </c>
      <c r="K14607" s="11" t="str">
        <f>IFERROR(INDEX('EDC Component Dictionary'!$C$5:$C$37,MATCH('Rates Database'!J14607,'EDC Component Dictionary'!$B$5:$B$37,0)), "Energy Supply")</f>
        <v>Energy Supply</v>
      </c>
      <c r="L14607" s="12">
        <v>0.12295907</v>
      </c>
      <c r="M14607" s="12"/>
    </row>
    <row r="14608" spans="1:13" x14ac:dyDescent="0.3">
      <c r="A14608" s="18">
        <v>14606</v>
      </c>
      <c r="B14608" s="18">
        <f t="shared" si="456"/>
        <v>2019</v>
      </c>
      <c r="C14608" s="17">
        <v>43556</v>
      </c>
      <c r="D14608" s="18" t="s">
        <v>314</v>
      </c>
      <c r="E14608" s="18" t="s">
        <v>355</v>
      </c>
      <c r="F14608" s="18" t="str">
        <f t="shared" si="457"/>
        <v>Wellesley-&lt; 500 kWh Volumetric Charge-43556</v>
      </c>
      <c r="G14608" s="11" t="s">
        <v>131</v>
      </c>
      <c r="H14608" s="11" t="s">
        <v>55</v>
      </c>
      <c r="I14608" s="11" t="s">
        <v>349</v>
      </c>
      <c r="J14608" s="11" t="s">
        <v>350</v>
      </c>
      <c r="K14608" s="11" t="str">
        <f>IFERROR(INDEX('EDC Component Dictionary'!$C$5:$C$37,MATCH('Rates Database'!J14608,'EDC Component Dictionary'!$B$5:$B$37,0)), "Energy Supply")</f>
        <v>Energy Supply</v>
      </c>
      <c r="L14608" s="12">
        <v>0.133656999999999</v>
      </c>
      <c r="M14608" s="12"/>
    </row>
    <row r="14609" spans="1:13" x14ac:dyDescent="0.3">
      <c r="A14609" s="18">
        <v>14607</v>
      </c>
      <c r="B14609" s="18">
        <f t="shared" si="456"/>
        <v>2021</v>
      </c>
      <c r="C14609" s="17">
        <v>44470</v>
      </c>
      <c r="D14609" s="18" t="s">
        <v>314</v>
      </c>
      <c r="E14609" s="18" t="s">
        <v>348</v>
      </c>
      <c r="F14609" s="18" t="str">
        <f t="shared" si="457"/>
        <v>Middleton-&lt; 500 kWh Volumetric Charge-44470</v>
      </c>
      <c r="G14609" s="11" t="s">
        <v>131</v>
      </c>
      <c r="H14609" s="11" t="s">
        <v>55</v>
      </c>
      <c r="I14609" s="11" t="s">
        <v>349</v>
      </c>
      <c r="J14609" s="11" t="s">
        <v>350</v>
      </c>
      <c r="K14609" s="11" t="str">
        <f>IFERROR(INDEX('EDC Component Dictionary'!$C$5:$C$37,MATCH('Rates Database'!J14609,'EDC Component Dictionary'!$B$5:$B$37,0)), "Energy Supply")</f>
        <v>Energy Supply</v>
      </c>
      <c r="L14609" s="12">
        <v>0.12433</v>
      </c>
      <c r="M14609" s="12"/>
    </row>
    <row r="14610" spans="1:13" x14ac:dyDescent="0.3">
      <c r="A14610" s="18">
        <v>14608</v>
      </c>
      <c r="B14610" s="18">
        <f t="shared" si="456"/>
        <v>2021</v>
      </c>
      <c r="C14610" s="17">
        <v>44470</v>
      </c>
      <c r="D14610" s="18" t="s">
        <v>314</v>
      </c>
      <c r="E14610" s="18" t="s">
        <v>351</v>
      </c>
      <c r="F14610" s="18" t="str">
        <f t="shared" si="457"/>
        <v>Groton-&lt; 500 kWh Volumetric Charge-44470</v>
      </c>
      <c r="G14610" s="11" t="s">
        <v>131</v>
      </c>
      <c r="H14610" s="11" t="s">
        <v>55</v>
      </c>
      <c r="I14610" s="11" t="s">
        <v>349</v>
      </c>
      <c r="J14610" s="11" t="s">
        <v>350</v>
      </c>
      <c r="K14610" s="11" t="str">
        <f>IFERROR(INDEX('EDC Component Dictionary'!$C$5:$C$37,MATCH('Rates Database'!J14610,'EDC Component Dictionary'!$B$5:$B$37,0)), "Energy Supply")</f>
        <v>Energy Supply</v>
      </c>
      <c r="L14610" s="12">
        <v>0.13048000000000001</v>
      </c>
      <c r="M14610" s="12"/>
    </row>
    <row r="14611" spans="1:13" x14ac:dyDescent="0.3">
      <c r="A14611" s="18">
        <v>14609</v>
      </c>
      <c r="B14611" s="18">
        <f t="shared" si="456"/>
        <v>2021</v>
      </c>
      <c r="C14611" s="17">
        <v>44470</v>
      </c>
      <c r="D14611" s="18" t="s">
        <v>314</v>
      </c>
      <c r="E14611" s="18" t="s">
        <v>352</v>
      </c>
      <c r="F14611" s="18" t="str">
        <f t="shared" si="457"/>
        <v>Belmont-&lt; 500 kWh Volumetric Charge-44470</v>
      </c>
      <c r="G14611" s="11" t="s">
        <v>131</v>
      </c>
      <c r="H14611" s="11" t="s">
        <v>55</v>
      </c>
      <c r="I14611" s="11" t="s">
        <v>349</v>
      </c>
      <c r="J14611" s="11" t="s">
        <v>350</v>
      </c>
      <c r="K14611" s="11" t="str">
        <f>IFERROR(INDEX('EDC Component Dictionary'!$C$5:$C$37,MATCH('Rates Database'!J14611,'EDC Component Dictionary'!$B$5:$B$37,0)), "Energy Supply")</f>
        <v>Energy Supply</v>
      </c>
      <c r="L14611" s="12">
        <v>0.19017000000000001</v>
      </c>
      <c r="M14611" s="12"/>
    </row>
    <row r="14612" spans="1:13" x14ac:dyDescent="0.3">
      <c r="A14612" s="18">
        <v>14610</v>
      </c>
      <c r="B14612" s="18">
        <f t="shared" si="456"/>
        <v>2021</v>
      </c>
      <c r="C14612" s="17">
        <v>44470</v>
      </c>
      <c r="D14612" s="18" t="s">
        <v>314</v>
      </c>
      <c r="E14612" s="18" t="s">
        <v>347</v>
      </c>
      <c r="F14612" s="18" t="str">
        <f t="shared" si="457"/>
        <v>Middleborough-&lt; 500 kWh Volumetric Charge-44470</v>
      </c>
      <c r="G14612" s="11" t="s">
        <v>131</v>
      </c>
      <c r="H14612" s="11" t="s">
        <v>55</v>
      </c>
      <c r="I14612" s="11" t="s">
        <v>349</v>
      </c>
      <c r="J14612" s="11" t="s">
        <v>350</v>
      </c>
      <c r="K14612" s="11" t="str">
        <f>IFERROR(INDEX('EDC Component Dictionary'!$C$5:$C$37,MATCH('Rates Database'!J14612,'EDC Component Dictionary'!$B$5:$B$37,0)), "Energy Supply")</f>
        <v>Energy Supply</v>
      </c>
      <c r="L14612" s="12">
        <v>0.13700000000000001</v>
      </c>
      <c r="M14612" s="12"/>
    </row>
    <row r="14613" spans="1:13" x14ac:dyDescent="0.3">
      <c r="A14613" s="18">
        <v>14611</v>
      </c>
      <c r="B14613" s="18">
        <f t="shared" si="456"/>
        <v>2021</v>
      </c>
      <c r="C14613" s="17">
        <v>44470</v>
      </c>
      <c r="D14613" s="18" t="s">
        <v>314</v>
      </c>
      <c r="E14613" s="18" t="s">
        <v>353</v>
      </c>
      <c r="F14613" s="18" t="str">
        <f t="shared" si="457"/>
        <v>Concord-&lt; 500 kWh Volumetric Charge-44470</v>
      </c>
      <c r="G14613" s="11" t="s">
        <v>131</v>
      </c>
      <c r="H14613" s="11" t="s">
        <v>55</v>
      </c>
      <c r="I14613" s="11" t="s">
        <v>349</v>
      </c>
      <c r="J14613" s="11" t="s">
        <v>350</v>
      </c>
      <c r="K14613" s="11" t="str">
        <f>IFERROR(INDEX('EDC Component Dictionary'!$C$5:$C$37,MATCH('Rates Database'!J14613,'EDC Component Dictionary'!$B$5:$B$37,0)), "Energy Supply")</f>
        <v>Energy Supply</v>
      </c>
      <c r="L14613" s="12">
        <v>0.16149664999999999</v>
      </c>
      <c r="M14613" s="12"/>
    </row>
    <row r="14614" spans="1:13" x14ac:dyDescent="0.3">
      <c r="A14614" s="18">
        <v>14612</v>
      </c>
      <c r="B14614" s="18">
        <f t="shared" ref="B14614:B14677" si="458">YEAR(C14614)</f>
        <v>2021</v>
      </c>
      <c r="C14614" s="17">
        <v>44470</v>
      </c>
      <c r="D14614" s="18" t="s">
        <v>314</v>
      </c>
      <c r="E14614" s="18" t="s">
        <v>354</v>
      </c>
      <c r="F14614" s="18" t="str">
        <f t="shared" si="457"/>
        <v>Taunton-&lt; 500 kWh Volumetric Charge-44470</v>
      </c>
      <c r="G14614" s="11" t="s">
        <v>131</v>
      </c>
      <c r="H14614" s="11" t="s">
        <v>55</v>
      </c>
      <c r="I14614" s="11" t="s">
        <v>349</v>
      </c>
      <c r="J14614" s="11" t="s">
        <v>350</v>
      </c>
      <c r="K14614" s="11" t="str">
        <f>IFERROR(INDEX('EDC Component Dictionary'!$C$5:$C$37,MATCH('Rates Database'!J14614,'EDC Component Dictionary'!$B$5:$B$37,0)), "Energy Supply")</f>
        <v>Energy Supply</v>
      </c>
      <c r="L14614" s="12">
        <v>0.12609007999999999</v>
      </c>
      <c r="M14614" s="12"/>
    </row>
    <row r="14615" spans="1:13" x14ac:dyDescent="0.3">
      <c r="A14615" s="18">
        <v>14613</v>
      </c>
      <c r="B14615" s="18">
        <f t="shared" si="458"/>
        <v>2021</v>
      </c>
      <c r="C14615" s="17">
        <v>44470</v>
      </c>
      <c r="D14615" s="18" t="s">
        <v>314</v>
      </c>
      <c r="E14615" s="18" t="s">
        <v>355</v>
      </c>
      <c r="F14615" s="18" t="str">
        <f t="shared" si="457"/>
        <v>Wellesley-&lt; 500 kWh Volumetric Charge-44470</v>
      </c>
      <c r="G14615" s="11" t="s">
        <v>131</v>
      </c>
      <c r="H14615" s="11" t="s">
        <v>55</v>
      </c>
      <c r="I14615" s="11" t="s">
        <v>349</v>
      </c>
      <c r="J14615" s="11" t="s">
        <v>350</v>
      </c>
      <c r="K14615" s="11" t="str">
        <f>IFERROR(INDEX('EDC Component Dictionary'!$C$5:$C$37,MATCH('Rates Database'!J14615,'EDC Component Dictionary'!$B$5:$B$37,0)), "Energy Supply")</f>
        <v>Energy Supply</v>
      </c>
      <c r="L14615" s="12">
        <v>0.133656999999999</v>
      </c>
      <c r="M14615" s="12"/>
    </row>
    <row r="14616" spans="1:13" x14ac:dyDescent="0.3">
      <c r="A14616" s="18">
        <v>14614</v>
      </c>
      <c r="B14616" s="18">
        <f t="shared" si="458"/>
        <v>2020</v>
      </c>
      <c r="C14616" s="17">
        <v>44136</v>
      </c>
      <c r="D14616" s="18" t="s">
        <v>314</v>
      </c>
      <c r="E14616" s="18" t="s">
        <v>348</v>
      </c>
      <c r="F14616" s="18" t="str">
        <f t="shared" si="457"/>
        <v>Middleton-&lt; 500 kWh Volumetric Charge-44136</v>
      </c>
      <c r="G14616" s="11" t="s">
        <v>131</v>
      </c>
      <c r="H14616" s="11" t="s">
        <v>55</v>
      </c>
      <c r="I14616" s="11" t="s">
        <v>349</v>
      </c>
      <c r="J14616" s="11" t="s">
        <v>350</v>
      </c>
      <c r="K14616" s="11" t="str">
        <f>IFERROR(INDEX('EDC Component Dictionary'!$C$5:$C$37,MATCH('Rates Database'!J14616,'EDC Component Dictionary'!$B$5:$B$37,0)), "Energy Supply")</f>
        <v>Energy Supply</v>
      </c>
      <c r="L14616" s="12">
        <v>0.12433</v>
      </c>
      <c r="M14616" s="12"/>
    </row>
    <row r="14617" spans="1:13" x14ac:dyDescent="0.3">
      <c r="A14617" s="18">
        <v>14615</v>
      </c>
      <c r="B14617" s="18">
        <f t="shared" si="458"/>
        <v>2020</v>
      </c>
      <c r="C14617" s="17">
        <v>44136</v>
      </c>
      <c r="D14617" s="18" t="s">
        <v>314</v>
      </c>
      <c r="E14617" s="18" t="s">
        <v>351</v>
      </c>
      <c r="F14617" s="18" t="str">
        <f t="shared" si="457"/>
        <v>Groton-&lt; 500 kWh Volumetric Charge-44136</v>
      </c>
      <c r="G14617" s="11" t="s">
        <v>131</v>
      </c>
      <c r="H14617" s="11" t="s">
        <v>55</v>
      </c>
      <c r="I14617" s="11" t="s">
        <v>349</v>
      </c>
      <c r="J14617" s="11" t="s">
        <v>350</v>
      </c>
      <c r="K14617" s="11" t="str">
        <f>IFERROR(INDEX('EDC Component Dictionary'!$C$5:$C$37,MATCH('Rates Database'!J14617,'EDC Component Dictionary'!$B$5:$B$37,0)), "Energy Supply")</f>
        <v>Energy Supply</v>
      </c>
      <c r="L14617" s="12">
        <v>0.113</v>
      </c>
      <c r="M14617" s="12"/>
    </row>
    <row r="14618" spans="1:13" x14ac:dyDescent="0.3">
      <c r="A14618" s="18">
        <v>14616</v>
      </c>
      <c r="B14618" s="18">
        <f t="shared" si="458"/>
        <v>2020</v>
      </c>
      <c r="C14618" s="17">
        <v>44136</v>
      </c>
      <c r="D14618" s="18" t="s">
        <v>314</v>
      </c>
      <c r="E14618" s="18" t="s">
        <v>352</v>
      </c>
      <c r="F14618" s="18" t="str">
        <f t="shared" si="457"/>
        <v>Belmont-&lt; 500 kWh Volumetric Charge-44136</v>
      </c>
      <c r="G14618" s="11" t="s">
        <v>131</v>
      </c>
      <c r="H14618" s="11" t="s">
        <v>55</v>
      </c>
      <c r="I14618" s="11" t="s">
        <v>349</v>
      </c>
      <c r="J14618" s="11" t="s">
        <v>350</v>
      </c>
      <c r="K14618" s="11" t="str">
        <f>IFERROR(INDEX('EDC Component Dictionary'!$C$5:$C$37,MATCH('Rates Database'!J14618,'EDC Component Dictionary'!$B$5:$B$37,0)), "Energy Supply")</f>
        <v>Energy Supply</v>
      </c>
      <c r="L14618" s="12">
        <v>0.19017000000000001</v>
      </c>
      <c r="M14618" s="12"/>
    </row>
    <row r="14619" spans="1:13" x14ac:dyDescent="0.3">
      <c r="A14619" s="18">
        <v>14617</v>
      </c>
      <c r="B14619" s="18">
        <f t="shared" si="458"/>
        <v>2020</v>
      </c>
      <c r="C14619" s="17">
        <v>44136</v>
      </c>
      <c r="D14619" s="18" t="s">
        <v>314</v>
      </c>
      <c r="E14619" s="18" t="s">
        <v>347</v>
      </c>
      <c r="F14619" s="18" t="str">
        <f t="shared" si="457"/>
        <v>Middleborough-&lt; 500 kWh Volumetric Charge-44136</v>
      </c>
      <c r="G14619" s="11" t="s">
        <v>131</v>
      </c>
      <c r="H14619" s="11" t="s">
        <v>55</v>
      </c>
      <c r="I14619" s="11" t="s">
        <v>349</v>
      </c>
      <c r="J14619" s="11" t="s">
        <v>350</v>
      </c>
      <c r="K14619" s="11" t="str">
        <f>IFERROR(INDEX('EDC Component Dictionary'!$C$5:$C$37,MATCH('Rates Database'!J14619,'EDC Component Dictionary'!$B$5:$B$37,0)), "Energy Supply")</f>
        <v>Energy Supply</v>
      </c>
      <c r="L14619" s="12">
        <v>0.13700000000000001</v>
      </c>
      <c r="M14619" s="12"/>
    </row>
    <row r="14620" spans="1:13" x14ac:dyDescent="0.3">
      <c r="A14620" s="18">
        <v>14618</v>
      </c>
      <c r="B14620" s="18">
        <f t="shared" si="458"/>
        <v>2020</v>
      </c>
      <c r="C14620" s="17">
        <v>44136</v>
      </c>
      <c r="D14620" s="18" t="s">
        <v>314</v>
      </c>
      <c r="E14620" s="18" t="s">
        <v>353</v>
      </c>
      <c r="F14620" s="18" t="str">
        <f t="shared" si="457"/>
        <v>Concord-&lt; 500 kWh Volumetric Charge-44136</v>
      </c>
      <c r="G14620" s="11" t="s">
        <v>131</v>
      </c>
      <c r="H14620" s="11" t="s">
        <v>55</v>
      </c>
      <c r="I14620" s="11" t="s">
        <v>349</v>
      </c>
      <c r="J14620" s="11" t="s">
        <v>350</v>
      </c>
      <c r="K14620" s="11" t="str">
        <f>IFERROR(INDEX('EDC Component Dictionary'!$C$5:$C$37,MATCH('Rates Database'!J14620,'EDC Component Dictionary'!$B$5:$B$37,0)), "Energy Supply")</f>
        <v>Energy Supply</v>
      </c>
      <c r="L14620" s="12">
        <v>0.15885534199999901</v>
      </c>
      <c r="M14620" s="12"/>
    </row>
    <row r="14621" spans="1:13" x14ac:dyDescent="0.3">
      <c r="A14621" s="18">
        <v>14619</v>
      </c>
      <c r="B14621" s="18">
        <f t="shared" si="458"/>
        <v>2020</v>
      </c>
      <c r="C14621" s="17">
        <v>44136</v>
      </c>
      <c r="D14621" s="18" t="s">
        <v>314</v>
      </c>
      <c r="E14621" s="18" t="s">
        <v>354</v>
      </c>
      <c r="F14621" s="18" t="str">
        <f t="shared" si="457"/>
        <v>Taunton-&lt; 500 kWh Volumetric Charge-44136</v>
      </c>
      <c r="G14621" s="11" t="s">
        <v>131</v>
      </c>
      <c r="H14621" s="11" t="s">
        <v>55</v>
      </c>
      <c r="I14621" s="11" t="s">
        <v>349</v>
      </c>
      <c r="J14621" s="11" t="s">
        <v>350</v>
      </c>
      <c r="K14621" s="11" t="str">
        <f>IFERROR(INDEX('EDC Component Dictionary'!$C$5:$C$37,MATCH('Rates Database'!J14621,'EDC Component Dictionary'!$B$5:$B$37,0)), "Energy Supply")</f>
        <v>Energy Supply</v>
      </c>
      <c r="L14621" s="12">
        <v>0.1269409</v>
      </c>
      <c r="M14621" s="12"/>
    </row>
    <row r="14622" spans="1:13" x14ac:dyDescent="0.3">
      <c r="A14622" s="18">
        <v>14620</v>
      </c>
      <c r="B14622" s="18">
        <f t="shared" si="458"/>
        <v>2020</v>
      </c>
      <c r="C14622" s="17">
        <v>44136</v>
      </c>
      <c r="D14622" s="18" t="s">
        <v>314</v>
      </c>
      <c r="E14622" s="18" t="s">
        <v>355</v>
      </c>
      <c r="F14622" s="18" t="str">
        <f t="shared" si="457"/>
        <v>Wellesley-&lt; 500 kWh Volumetric Charge-44136</v>
      </c>
      <c r="G14622" s="11" t="s">
        <v>131</v>
      </c>
      <c r="H14622" s="11" t="s">
        <v>55</v>
      </c>
      <c r="I14622" s="11" t="s">
        <v>349</v>
      </c>
      <c r="J14622" s="11" t="s">
        <v>350</v>
      </c>
      <c r="K14622" s="11" t="str">
        <f>IFERROR(INDEX('EDC Component Dictionary'!$C$5:$C$37,MATCH('Rates Database'!J14622,'EDC Component Dictionary'!$B$5:$B$37,0)), "Energy Supply")</f>
        <v>Energy Supply</v>
      </c>
      <c r="L14622" s="12">
        <v>0.133656999999999</v>
      </c>
      <c r="M14622" s="12"/>
    </row>
    <row r="14623" spans="1:13" x14ac:dyDescent="0.3">
      <c r="A14623" s="18">
        <v>14621</v>
      </c>
      <c r="B14623" s="18">
        <f t="shared" si="458"/>
        <v>2021</v>
      </c>
      <c r="C14623" s="17">
        <v>44501</v>
      </c>
      <c r="D14623" s="18" t="s">
        <v>314</v>
      </c>
      <c r="E14623" s="18" t="s">
        <v>348</v>
      </c>
      <c r="F14623" s="18" t="str">
        <f t="shared" si="457"/>
        <v>Middleton-&lt; 500 kWh Volumetric Charge-44501</v>
      </c>
      <c r="G14623" s="11" t="s">
        <v>131</v>
      </c>
      <c r="H14623" s="11" t="s">
        <v>55</v>
      </c>
      <c r="I14623" s="11" t="s">
        <v>349</v>
      </c>
      <c r="J14623" s="11" t="s">
        <v>350</v>
      </c>
      <c r="K14623" s="11" t="str">
        <f>IFERROR(INDEX('EDC Component Dictionary'!$C$5:$C$37,MATCH('Rates Database'!J14623,'EDC Component Dictionary'!$B$5:$B$37,0)), "Energy Supply")</f>
        <v>Energy Supply</v>
      </c>
      <c r="L14623" s="12">
        <v>0.12433</v>
      </c>
      <c r="M14623" s="12"/>
    </row>
    <row r="14624" spans="1:13" x14ac:dyDescent="0.3">
      <c r="A14624" s="18">
        <v>14622</v>
      </c>
      <c r="B14624" s="18">
        <f t="shared" si="458"/>
        <v>2021</v>
      </c>
      <c r="C14624" s="17">
        <v>44501</v>
      </c>
      <c r="D14624" s="18" t="s">
        <v>314</v>
      </c>
      <c r="E14624" s="18" t="s">
        <v>351</v>
      </c>
      <c r="F14624" s="18" t="str">
        <f t="shared" si="457"/>
        <v>Groton-&lt; 500 kWh Volumetric Charge-44501</v>
      </c>
      <c r="G14624" s="11" t="s">
        <v>131</v>
      </c>
      <c r="H14624" s="11" t="s">
        <v>55</v>
      </c>
      <c r="I14624" s="11" t="s">
        <v>349</v>
      </c>
      <c r="J14624" s="11" t="s">
        <v>350</v>
      </c>
      <c r="K14624" s="11" t="str">
        <f>IFERROR(INDEX('EDC Component Dictionary'!$C$5:$C$37,MATCH('Rates Database'!J14624,'EDC Component Dictionary'!$B$5:$B$37,0)), "Energy Supply")</f>
        <v>Energy Supply</v>
      </c>
      <c r="L14624" s="12">
        <v>0.11548</v>
      </c>
      <c r="M14624" s="12"/>
    </row>
    <row r="14625" spans="1:13" x14ac:dyDescent="0.3">
      <c r="A14625" s="18">
        <v>14623</v>
      </c>
      <c r="B14625" s="18">
        <f t="shared" si="458"/>
        <v>2021</v>
      </c>
      <c r="C14625" s="17">
        <v>44501</v>
      </c>
      <c r="D14625" s="18" t="s">
        <v>314</v>
      </c>
      <c r="E14625" s="18" t="s">
        <v>352</v>
      </c>
      <c r="F14625" s="18" t="str">
        <f t="shared" si="457"/>
        <v>Belmont-&lt; 500 kWh Volumetric Charge-44501</v>
      </c>
      <c r="G14625" s="11" t="s">
        <v>131</v>
      </c>
      <c r="H14625" s="11" t="s">
        <v>55</v>
      </c>
      <c r="I14625" s="11" t="s">
        <v>349</v>
      </c>
      <c r="J14625" s="11" t="s">
        <v>350</v>
      </c>
      <c r="K14625" s="11" t="str">
        <f>IFERROR(INDEX('EDC Component Dictionary'!$C$5:$C$37,MATCH('Rates Database'!J14625,'EDC Component Dictionary'!$B$5:$B$37,0)), "Energy Supply")</f>
        <v>Energy Supply</v>
      </c>
      <c r="L14625" s="12">
        <v>0.19017000000000001</v>
      </c>
      <c r="M14625" s="12"/>
    </row>
    <row r="14626" spans="1:13" x14ac:dyDescent="0.3">
      <c r="A14626" s="18">
        <v>14624</v>
      </c>
      <c r="B14626" s="18">
        <f t="shared" si="458"/>
        <v>2021</v>
      </c>
      <c r="C14626" s="17">
        <v>44501</v>
      </c>
      <c r="D14626" s="18" t="s">
        <v>314</v>
      </c>
      <c r="E14626" s="18" t="s">
        <v>347</v>
      </c>
      <c r="F14626" s="18" t="str">
        <f t="shared" si="457"/>
        <v>Middleborough-&lt; 500 kWh Volumetric Charge-44501</v>
      </c>
      <c r="G14626" s="11" t="s">
        <v>131</v>
      </c>
      <c r="H14626" s="11" t="s">
        <v>55</v>
      </c>
      <c r="I14626" s="11" t="s">
        <v>349</v>
      </c>
      <c r="J14626" s="11" t="s">
        <v>350</v>
      </c>
      <c r="K14626" s="11" t="str">
        <f>IFERROR(INDEX('EDC Component Dictionary'!$C$5:$C$37,MATCH('Rates Database'!J14626,'EDC Component Dictionary'!$B$5:$B$37,0)), "Energy Supply")</f>
        <v>Energy Supply</v>
      </c>
      <c r="L14626" s="12">
        <v>0.13700000000000001</v>
      </c>
      <c r="M14626" s="12"/>
    </row>
    <row r="14627" spans="1:13" x14ac:dyDescent="0.3">
      <c r="A14627" s="18">
        <v>14625</v>
      </c>
      <c r="B14627" s="18">
        <f t="shared" si="458"/>
        <v>2021</v>
      </c>
      <c r="C14627" s="17">
        <v>44501</v>
      </c>
      <c r="D14627" s="18" t="s">
        <v>314</v>
      </c>
      <c r="E14627" s="18" t="s">
        <v>353</v>
      </c>
      <c r="F14627" s="18" t="str">
        <f t="shared" si="457"/>
        <v>Concord-&lt; 500 kWh Volumetric Charge-44501</v>
      </c>
      <c r="G14627" s="11" t="s">
        <v>131</v>
      </c>
      <c r="H14627" s="11" t="s">
        <v>55</v>
      </c>
      <c r="I14627" s="11" t="s">
        <v>349</v>
      </c>
      <c r="J14627" s="11" t="s">
        <v>350</v>
      </c>
      <c r="K14627" s="11" t="str">
        <f>IFERROR(INDEX('EDC Component Dictionary'!$C$5:$C$37,MATCH('Rates Database'!J14627,'EDC Component Dictionary'!$B$5:$B$37,0)), "Energy Supply")</f>
        <v>Energy Supply</v>
      </c>
      <c r="L14627" s="12">
        <v>0.16149664999999999</v>
      </c>
      <c r="M14627" s="12"/>
    </row>
    <row r="14628" spans="1:13" x14ac:dyDescent="0.3">
      <c r="A14628" s="18">
        <v>14626</v>
      </c>
      <c r="B14628" s="18">
        <f t="shared" si="458"/>
        <v>2021</v>
      </c>
      <c r="C14628" s="17">
        <v>44501</v>
      </c>
      <c r="D14628" s="18" t="s">
        <v>314</v>
      </c>
      <c r="E14628" s="18" t="s">
        <v>354</v>
      </c>
      <c r="F14628" s="18" t="str">
        <f t="shared" si="457"/>
        <v>Taunton-&lt; 500 kWh Volumetric Charge-44501</v>
      </c>
      <c r="G14628" s="11" t="s">
        <v>131</v>
      </c>
      <c r="H14628" s="11" t="s">
        <v>55</v>
      </c>
      <c r="I14628" s="11" t="s">
        <v>349</v>
      </c>
      <c r="J14628" s="11" t="s">
        <v>350</v>
      </c>
      <c r="K14628" s="11" t="str">
        <f>IFERROR(INDEX('EDC Component Dictionary'!$C$5:$C$37,MATCH('Rates Database'!J14628,'EDC Component Dictionary'!$B$5:$B$37,0)), "Energy Supply")</f>
        <v>Energy Supply</v>
      </c>
      <c r="L14628" s="12">
        <v>0.12455374</v>
      </c>
      <c r="M14628" s="12"/>
    </row>
    <row r="14629" spans="1:13" x14ac:dyDescent="0.3">
      <c r="A14629" s="18">
        <v>14627</v>
      </c>
      <c r="B14629" s="18">
        <f t="shared" si="458"/>
        <v>2021</v>
      </c>
      <c r="C14629" s="17">
        <v>44501</v>
      </c>
      <c r="D14629" s="18" t="s">
        <v>314</v>
      </c>
      <c r="E14629" s="18" t="s">
        <v>355</v>
      </c>
      <c r="F14629" s="18" t="str">
        <f t="shared" si="457"/>
        <v>Wellesley-&lt; 500 kWh Volumetric Charge-44501</v>
      </c>
      <c r="G14629" s="11" t="s">
        <v>131</v>
      </c>
      <c r="H14629" s="11" t="s">
        <v>55</v>
      </c>
      <c r="I14629" s="11" t="s">
        <v>349</v>
      </c>
      <c r="J14629" s="11" t="s">
        <v>350</v>
      </c>
      <c r="K14629" s="11" t="str">
        <f>IFERROR(INDEX('EDC Component Dictionary'!$C$5:$C$37,MATCH('Rates Database'!J14629,'EDC Component Dictionary'!$B$5:$B$37,0)), "Energy Supply")</f>
        <v>Energy Supply</v>
      </c>
      <c r="L14629" s="12">
        <v>0.133656999999999</v>
      </c>
      <c r="M14629" s="12"/>
    </row>
    <row r="14630" spans="1:13" x14ac:dyDescent="0.3">
      <c r="A14630" s="18">
        <v>14628</v>
      </c>
      <c r="B14630" s="18">
        <f t="shared" si="458"/>
        <v>2022</v>
      </c>
      <c r="C14630" s="17">
        <v>44835</v>
      </c>
      <c r="D14630" s="18" t="s">
        <v>314</v>
      </c>
      <c r="E14630" s="18" t="s">
        <v>352</v>
      </c>
      <c r="F14630" s="18" t="str">
        <f t="shared" si="457"/>
        <v>Belmont-&lt; 500 kWh Volumetric Charge-44835</v>
      </c>
      <c r="G14630" s="11" t="s">
        <v>131</v>
      </c>
      <c r="H14630" s="11" t="s">
        <v>55</v>
      </c>
      <c r="I14630" s="11" t="s">
        <v>349</v>
      </c>
      <c r="J14630" s="11" t="s">
        <v>350</v>
      </c>
      <c r="K14630" s="11" t="str">
        <f>IFERROR(INDEX('EDC Component Dictionary'!$C$5:$C$37,MATCH('Rates Database'!J14630,'EDC Component Dictionary'!$B$5:$B$37,0)), "Energy Supply")</f>
        <v>Energy Supply</v>
      </c>
      <c r="L14630" s="12">
        <v>0.20116999999999999</v>
      </c>
      <c r="M14630" s="12"/>
    </row>
    <row r="14631" spans="1:13" x14ac:dyDescent="0.3">
      <c r="A14631" s="18">
        <v>14629</v>
      </c>
      <c r="B14631" s="18">
        <f t="shared" si="458"/>
        <v>2022</v>
      </c>
      <c r="C14631" s="17">
        <v>44835</v>
      </c>
      <c r="D14631" s="18" t="s">
        <v>314</v>
      </c>
      <c r="E14631" s="18" t="s">
        <v>353</v>
      </c>
      <c r="F14631" s="18" t="str">
        <f t="shared" si="457"/>
        <v>Concord-&lt; 500 kWh Volumetric Charge-44835</v>
      </c>
      <c r="G14631" s="11" t="s">
        <v>131</v>
      </c>
      <c r="H14631" s="11" t="s">
        <v>55</v>
      </c>
      <c r="I14631" s="11" t="s">
        <v>349</v>
      </c>
      <c r="J14631" s="11" t="s">
        <v>350</v>
      </c>
      <c r="K14631" s="11" t="str">
        <f>IFERROR(INDEX('EDC Component Dictionary'!$C$5:$C$37,MATCH('Rates Database'!J14631,'EDC Component Dictionary'!$B$5:$B$37,0)), "Energy Supply")</f>
        <v>Energy Supply</v>
      </c>
      <c r="L14631" s="12">
        <v>0.223614649999999</v>
      </c>
      <c r="M14631" s="12"/>
    </row>
    <row r="14632" spans="1:13" x14ac:dyDescent="0.3">
      <c r="A14632" s="18">
        <v>14630</v>
      </c>
      <c r="B14632" s="18">
        <f t="shared" si="458"/>
        <v>2022</v>
      </c>
      <c r="C14632" s="17">
        <v>44835</v>
      </c>
      <c r="D14632" s="18" t="s">
        <v>314</v>
      </c>
      <c r="E14632" s="18" t="s">
        <v>351</v>
      </c>
      <c r="F14632" s="18" t="str">
        <f t="shared" si="457"/>
        <v>Groton-&lt; 500 kWh Volumetric Charge-44835</v>
      </c>
      <c r="G14632" s="11" t="s">
        <v>131</v>
      </c>
      <c r="H14632" s="11" t="s">
        <v>55</v>
      </c>
      <c r="I14632" s="11" t="s">
        <v>349</v>
      </c>
      <c r="J14632" s="11" t="s">
        <v>350</v>
      </c>
      <c r="K14632" s="11" t="str">
        <f>IFERROR(INDEX('EDC Component Dictionary'!$C$5:$C$37,MATCH('Rates Database'!J14632,'EDC Component Dictionary'!$B$5:$B$37,0)), "Energy Supply")</f>
        <v>Energy Supply</v>
      </c>
      <c r="L14632" s="12">
        <v>0.16800000000000001</v>
      </c>
      <c r="M14632" s="12"/>
    </row>
    <row r="14633" spans="1:13" x14ac:dyDescent="0.3">
      <c r="A14633" s="18">
        <v>14631</v>
      </c>
      <c r="B14633" s="18">
        <f t="shared" si="458"/>
        <v>2022</v>
      </c>
      <c r="C14633" s="17">
        <v>44835</v>
      </c>
      <c r="D14633" s="18" t="s">
        <v>314</v>
      </c>
      <c r="E14633" s="18" t="s">
        <v>347</v>
      </c>
      <c r="F14633" s="18" t="str">
        <f t="shared" si="457"/>
        <v>Middleborough-&lt; 500 kWh Volumetric Charge-44835</v>
      </c>
      <c r="G14633" s="11" t="s">
        <v>131</v>
      </c>
      <c r="H14633" s="11" t="s">
        <v>55</v>
      </c>
      <c r="I14633" s="11" t="s">
        <v>349</v>
      </c>
      <c r="J14633" s="11" t="s">
        <v>350</v>
      </c>
      <c r="K14633" s="11" t="str">
        <f>IFERROR(INDEX('EDC Component Dictionary'!$C$5:$C$37,MATCH('Rates Database'!J14633,'EDC Component Dictionary'!$B$5:$B$37,0)), "Energy Supply")</f>
        <v>Energy Supply</v>
      </c>
      <c r="L14633" s="12">
        <v>0.13700000000000001</v>
      </c>
      <c r="M14633" s="12"/>
    </row>
    <row r="14634" spans="1:13" x14ac:dyDescent="0.3">
      <c r="A14634" s="18">
        <v>14632</v>
      </c>
      <c r="B14634" s="18">
        <f t="shared" si="458"/>
        <v>2022</v>
      </c>
      <c r="C14634" s="17">
        <v>44835</v>
      </c>
      <c r="D14634" s="18" t="s">
        <v>314</v>
      </c>
      <c r="E14634" s="18" t="s">
        <v>348</v>
      </c>
      <c r="F14634" s="18" t="str">
        <f t="shared" si="457"/>
        <v>Middleton-&lt; 500 kWh Volumetric Charge-44835</v>
      </c>
      <c r="G14634" s="11" t="s">
        <v>131</v>
      </c>
      <c r="H14634" s="11" t="s">
        <v>55</v>
      </c>
      <c r="I14634" s="11" t="s">
        <v>349</v>
      </c>
      <c r="J14634" s="11" t="s">
        <v>350</v>
      </c>
      <c r="K14634" s="11" t="str">
        <f>IFERROR(INDEX('EDC Component Dictionary'!$C$5:$C$37,MATCH('Rates Database'!J14634,'EDC Component Dictionary'!$B$5:$B$37,0)), "Energy Supply")</f>
        <v>Energy Supply</v>
      </c>
      <c r="L14634" s="12">
        <v>0.13669999999999999</v>
      </c>
      <c r="M14634" s="12"/>
    </row>
    <row r="14635" spans="1:13" x14ac:dyDescent="0.3">
      <c r="A14635" s="18">
        <v>14633</v>
      </c>
      <c r="B14635" s="18">
        <f t="shared" si="458"/>
        <v>2022</v>
      </c>
      <c r="C14635" s="17">
        <v>44835</v>
      </c>
      <c r="D14635" s="18" t="s">
        <v>314</v>
      </c>
      <c r="E14635" s="18" t="s">
        <v>354</v>
      </c>
      <c r="F14635" s="18" t="str">
        <f t="shared" si="457"/>
        <v>Taunton-&lt; 500 kWh Volumetric Charge-44835</v>
      </c>
      <c r="G14635" s="11" t="s">
        <v>131</v>
      </c>
      <c r="H14635" s="11" t="s">
        <v>55</v>
      </c>
      <c r="I14635" s="11" t="s">
        <v>349</v>
      </c>
      <c r="J14635" s="11" t="s">
        <v>350</v>
      </c>
      <c r="K14635" s="11" t="str">
        <f>IFERROR(INDEX('EDC Component Dictionary'!$C$5:$C$37,MATCH('Rates Database'!J14635,'EDC Component Dictionary'!$B$5:$B$37,0)), "Energy Supply")</f>
        <v>Energy Supply</v>
      </c>
      <c r="L14635" s="12">
        <v>0.17362076499999901</v>
      </c>
      <c r="M14635" s="12"/>
    </row>
    <row r="14636" spans="1:13" x14ac:dyDescent="0.3">
      <c r="A14636" s="18">
        <v>14634</v>
      </c>
      <c r="B14636" s="18">
        <f t="shared" si="458"/>
        <v>2022</v>
      </c>
      <c r="C14636" s="17">
        <v>44835</v>
      </c>
      <c r="D14636" s="18" t="s">
        <v>314</v>
      </c>
      <c r="E14636" s="18" t="s">
        <v>355</v>
      </c>
      <c r="F14636" s="18" t="str">
        <f t="shared" si="457"/>
        <v>Wellesley-&lt; 500 kWh Volumetric Charge-44835</v>
      </c>
      <c r="G14636" s="11" t="s">
        <v>131</v>
      </c>
      <c r="H14636" s="11" t="s">
        <v>55</v>
      </c>
      <c r="I14636" s="11" t="s">
        <v>349</v>
      </c>
      <c r="J14636" s="11" t="s">
        <v>350</v>
      </c>
      <c r="K14636" s="11" t="str">
        <f>IFERROR(INDEX('EDC Component Dictionary'!$C$5:$C$37,MATCH('Rates Database'!J14636,'EDC Component Dictionary'!$B$5:$B$37,0)), "Energy Supply")</f>
        <v>Energy Supply</v>
      </c>
      <c r="L14636" s="12">
        <v>0.133656999999999</v>
      </c>
      <c r="M14636" s="12"/>
    </row>
    <row r="14637" spans="1:13" x14ac:dyDescent="0.3">
      <c r="A14637" s="18">
        <v>14635</v>
      </c>
      <c r="B14637" s="18">
        <f t="shared" si="458"/>
        <v>2022</v>
      </c>
      <c r="C14637" s="17">
        <v>44593</v>
      </c>
      <c r="D14637" s="18" t="s">
        <v>314</v>
      </c>
      <c r="E14637" s="18" t="s">
        <v>348</v>
      </c>
      <c r="F14637" s="18" t="str">
        <f t="shared" si="457"/>
        <v>Middleton-&lt; 500 kWh Volumetric Charge-44593</v>
      </c>
      <c r="G14637" s="11" t="s">
        <v>131</v>
      </c>
      <c r="H14637" s="11" t="s">
        <v>55</v>
      </c>
      <c r="I14637" s="11" t="s">
        <v>349</v>
      </c>
      <c r="J14637" s="11" t="s">
        <v>350</v>
      </c>
      <c r="K14637" s="11" t="str">
        <f>IFERROR(INDEX('EDC Component Dictionary'!$C$5:$C$37,MATCH('Rates Database'!J14637,'EDC Component Dictionary'!$B$5:$B$37,0)), "Energy Supply")</f>
        <v>Energy Supply</v>
      </c>
      <c r="L14637" s="12">
        <v>0.12433</v>
      </c>
      <c r="M14637" s="12"/>
    </row>
    <row r="14638" spans="1:13" x14ac:dyDescent="0.3">
      <c r="A14638" s="18">
        <v>14636</v>
      </c>
      <c r="B14638" s="18">
        <f t="shared" si="458"/>
        <v>2022</v>
      </c>
      <c r="C14638" s="17">
        <v>44593</v>
      </c>
      <c r="D14638" s="18" t="s">
        <v>314</v>
      </c>
      <c r="E14638" s="18" t="s">
        <v>351</v>
      </c>
      <c r="F14638" s="18" t="str">
        <f t="shared" si="457"/>
        <v>Groton-&lt; 500 kWh Volumetric Charge-44593</v>
      </c>
      <c r="G14638" s="11" t="s">
        <v>131</v>
      </c>
      <c r="H14638" s="11" t="s">
        <v>55</v>
      </c>
      <c r="I14638" s="11" t="s">
        <v>349</v>
      </c>
      <c r="J14638" s="11" t="s">
        <v>350</v>
      </c>
      <c r="K14638" s="11" t="str">
        <f>IFERROR(INDEX('EDC Component Dictionary'!$C$5:$C$37,MATCH('Rates Database'!J14638,'EDC Component Dictionary'!$B$5:$B$37,0)), "Energy Supply")</f>
        <v>Energy Supply</v>
      </c>
      <c r="L14638" s="12">
        <v>0.14799999999999999</v>
      </c>
      <c r="M14638" s="12"/>
    </row>
    <row r="14639" spans="1:13" x14ac:dyDescent="0.3">
      <c r="A14639" s="18">
        <v>14637</v>
      </c>
      <c r="B14639" s="18">
        <f t="shared" si="458"/>
        <v>2022</v>
      </c>
      <c r="C14639" s="17">
        <v>44593</v>
      </c>
      <c r="D14639" s="18" t="s">
        <v>314</v>
      </c>
      <c r="E14639" s="18" t="s">
        <v>352</v>
      </c>
      <c r="F14639" s="18" t="str">
        <f t="shared" si="457"/>
        <v>Belmont-&lt; 500 kWh Volumetric Charge-44593</v>
      </c>
      <c r="G14639" s="11" t="s">
        <v>131</v>
      </c>
      <c r="H14639" s="11" t="s">
        <v>55</v>
      </c>
      <c r="I14639" s="11" t="s">
        <v>349</v>
      </c>
      <c r="J14639" s="11" t="s">
        <v>350</v>
      </c>
      <c r="K14639" s="11" t="str">
        <f>IFERROR(INDEX('EDC Component Dictionary'!$C$5:$C$37,MATCH('Rates Database'!J14639,'EDC Component Dictionary'!$B$5:$B$37,0)), "Energy Supply")</f>
        <v>Energy Supply</v>
      </c>
      <c r="L14639" s="12">
        <v>0.19017000000000001</v>
      </c>
      <c r="M14639" s="12"/>
    </row>
    <row r="14640" spans="1:13" x14ac:dyDescent="0.3">
      <c r="A14640" s="18">
        <v>14638</v>
      </c>
      <c r="B14640" s="18">
        <f t="shared" si="458"/>
        <v>2022</v>
      </c>
      <c r="C14640" s="17">
        <v>44593</v>
      </c>
      <c r="D14640" s="18" t="s">
        <v>314</v>
      </c>
      <c r="E14640" s="18" t="s">
        <v>347</v>
      </c>
      <c r="F14640" s="18" t="str">
        <f t="shared" si="457"/>
        <v>Middleborough-&lt; 500 kWh Volumetric Charge-44593</v>
      </c>
      <c r="G14640" s="11" t="s">
        <v>131</v>
      </c>
      <c r="H14640" s="11" t="s">
        <v>55</v>
      </c>
      <c r="I14640" s="11" t="s">
        <v>349</v>
      </c>
      <c r="J14640" s="11" t="s">
        <v>350</v>
      </c>
      <c r="K14640" s="11" t="str">
        <f>IFERROR(INDEX('EDC Component Dictionary'!$C$5:$C$37,MATCH('Rates Database'!J14640,'EDC Component Dictionary'!$B$5:$B$37,0)), "Energy Supply")</f>
        <v>Energy Supply</v>
      </c>
      <c r="L14640" s="12">
        <v>0.13700000000000001</v>
      </c>
      <c r="M14640" s="12"/>
    </row>
    <row r="14641" spans="1:13" x14ac:dyDescent="0.3">
      <c r="A14641" s="18">
        <v>14639</v>
      </c>
      <c r="B14641" s="18">
        <f t="shared" si="458"/>
        <v>2022</v>
      </c>
      <c r="C14641" s="17">
        <v>44593</v>
      </c>
      <c r="D14641" s="18" t="s">
        <v>314</v>
      </c>
      <c r="E14641" s="18" t="s">
        <v>353</v>
      </c>
      <c r="F14641" s="18" t="str">
        <f t="shared" si="457"/>
        <v>Concord-&lt; 500 kWh Volumetric Charge-44593</v>
      </c>
      <c r="G14641" s="11" t="s">
        <v>131</v>
      </c>
      <c r="H14641" s="11" t="s">
        <v>55</v>
      </c>
      <c r="I14641" s="11" t="s">
        <v>349</v>
      </c>
      <c r="J14641" s="11" t="s">
        <v>350</v>
      </c>
      <c r="K14641" s="11" t="str">
        <f>IFERROR(INDEX('EDC Component Dictionary'!$C$5:$C$37,MATCH('Rates Database'!J14641,'EDC Component Dictionary'!$B$5:$B$37,0)), "Energy Supply")</f>
        <v>Energy Supply</v>
      </c>
      <c r="L14641" s="12">
        <v>0.17286465000000001</v>
      </c>
      <c r="M14641" s="12"/>
    </row>
    <row r="14642" spans="1:13" x14ac:dyDescent="0.3">
      <c r="A14642" s="18">
        <v>14640</v>
      </c>
      <c r="B14642" s="18">
        <f t="shared" si="458"/>
        <v>2022</v>
      </c>
      <c r="C14642" s="17">
        <v>44593</v>
      </c>
      <c r="D14642" s="18" t="s">
        <v>314</v>
      </c>
      <c r="E14642" s="18" t="s">
        <v>354</v>
      </c>
      <c r="F14642" s="18" t="str">
        <f t="shared" si="457"/>
        <v>Taunton-&lt; 500 kWh Volumetric Charge-44593</v>
      </c>
      <c r="G14642" s="11" t="s">
        <v>131</v>
      </c>
      <c r="H14642" s="11" t="s">
        <v>55</v>
      </c>
      <c r="I14642" s="11" t="s">
        <v>349</v>
      </c>
      <c r="J14642" s="11" t="s">
        <v>350</v>
      </c>
      <c r="K14642" s="11" t="str">
        <f>IFERROR(INDEX('EDC Component Dictionary'!$C$5:$C$37,MATCH('Rates Database'!J14642,'EDC Component Dictionary'!$B$5:$B$37,0)), "Energy Supply")</f>
        <v>Energy Supply</v>
      </c>
      <c r="L14642" s="12">
        <v>0.12674016499999999</v>
      </c>
      <c r="M14642" s="12"/>
    </row>
    <row r="14643" spans="1:13" x14ac:dyDescent="0.3">
      <c r="A14643" s="18">
        <v>14641</v>
      </c>
      <c r="B14643" s="18">
        <f t="shared" si="458"/>
        <v>2022</v>
      </c>
      <c r="C14643" s="17">
        <v>44593</v>
      </c>
      <c r="D14643" s="18" t="s">
        <v>314</v>
      </c>
      <c r="E14643" s="18" t="s">
        <v>355</v>
      </c>
      <c r="F14643" s="18" t="str">
        <f t="shared" si="457"/>
        <v>Wellesley-&lt; 500 kWh Volumetric Charge-44593</v>
      </c>
      <c r="G14643" s="11" t="s">
        <v>131</v>
      </c>
      <c r="H14643" s="11" t="s">
        <v>55</v>
      </c>
      <c r="I14643" s="11" t="s">
        <v>349</v>
      </c>
      <c r="J14643" s="11" t="s">
        <v>350</v>
      </c>
      <c r="K14643" s="11" t="str">
        <f>IFERROR(INDEX('EDC Component Dictionary'!$C$5:$C$37,MATCH('Rates Database'!J14643,'EDC Component Dictionary'!$B$5:$B$37,0)), "Energy Supply")</f>
        <v>Energy Supply</v>
      </c>
      <c r="L14643" s="12">
        <v>0.133656999999999</v>
      </c>
      <c r="M14643" s="12"/>
    </row>
    <row r="14644" spans="1:13" x14ac:dyDescent="0.3">
      <c r="A14644" s="18">
        <v>14642</v>
      </c>
      <c r="B14644" s="18">
        <f t="shared" si="458"/>
        <v>2021</v>
      </c>
      <c r="C14644" s="17">
        <v>44228</v>
      </c>
      <c r="D14644" s="18" t="s">
        <v>314</v>
      </c>
      <c r="E14644" s="18" t="s">
        <v>348</v>
      </c>
      <c r="F14644" s="18" t="str">
        <f t="shared" si="457"/>
        <v>Middleton-500 - 750 kWh Volumetric Charge-44228</v>
      </c>
      <c r="G14644" s="11" t="s">
        <v>131</v>
      </c>
      <c r="H14644" s="11" t="s">
        <v>55</v>
      </c>
      <c r="I14644" s="11" t="s">
        <v>349</v>
      </c>
      <c r="J14644" s="11" t="s">
        <v>356</v>
      </c>
      <c r="K14644" s="11" t="str">
        <f>IFERROR(INDEX('EDC Component Dictionary'!$C$5:$C$37,MATCH('Rates Database'!J14644,'EDC Component Dictionary'!$B$5:$B$37,0)), "Energy Supply")</f>
        <v>Energy Supply</v>
      </c>
      <c r="L14644" s="12">
        <v>0.12433</v>
      </c>
      <c r="M14644" s="12"/>
    </row>
    <row r="14645" spans="1:13" x14ac:dyDescent="0.3">
      <c r="A14645" s="18">
        <v>14643</v>
      </c>
      <c r="B14645" s="18">
        <f t="shared" si="458"/>
        <v>2021</v>
      </c>
      <c r="C14645" s="17">
        <v>44228</v>
      </c>
      <c r="D14645" s="18" t="s">
        <v>314</v>
      </c>
      <c r="E14645" s="18" t="s">
        <v>351</v>
      </c>
      <c r="F14645" s="18" t="str">
        <f t="shared" si="457"/>
        <v>Groton-500 - 750 kWh Volumetric Charge-44228</v>
      </c>
      <c r="G14645" s="11" t="s">
        <v>131</v>
      </c>
      <c r="H14645" s="11" t="s">
        <v>55</v>
      </c>
      <c r="I14645" s="11" t="s">
        <v>349</v>
      </c>
      <c r="J14645" s="11" t="s">
        <v>356</v>
      </c>
      <c r="K14645" s="11" t="str">
        <f>IFERROR(INDEX('EDC Component Dictionary'!$C$5:$C$37,MATCH('Rates Database'!J14645,'EDC Component Dictionary'!$B$5:$B$37,0)), "Energy Supply")</f>
        <v>Energy Supply</v>
      </c>
      <c r="L14645" s="12">
        <v>0.14751999999999901</v>
      </c>
      <c r="M14645" s="12"/>
    </row>
    <row r="14646" spans="1:13" x14ac:dyDescent="0.3">
      <c r="A14646" s="18">
        <v>14644</v>
      </c>
      <c r="B14646" s="18">
        <f t="shared" si="458"/>
        <v>2021</v>
      </c>
      <c r="C14646" s="17">
        <v>44228</v>
      </c>
      <c r="D14646" s="18" t="s">
        <v>314</v>
      </c>
      <c r="E14646" s="18" t="s">
        <v>352</v>
      </c>
      <c r="F14646" s="18" t="str">
        <f t="shared" si="457"/>
        <v>Belmont-500 - 750 kWh Volumetric Charge-44228</v>
      </c>
      <c r="G14646" s="11" t="s">
        <v>131</v>
      </c>
      <c r="H14646" s="11" t="s">
        <v>55</v>
      </c>
      <c r="I14646" s="11" t="s">
        <v>349</v>
      </c>
      <c r="J14646" s="11" t="s">
        <v>356</v>
      </c>
      <c r="K14646" s="11" t="str">
        <f>IFERROR(INDEX('EDC Component Dictionary'!$C$5:$C$37,MATCH('Rates Database'!J14646,'EDC Component Dictionary'!$B$5:$B$37,0)), "Energy Supply")</f>
        <v>Energy Supply</v>
      </c>
      <c r="L14646" s="12">
        <v>0.19317000000000001</v>
      </c>
      <c r="M14646" s="12"/>
    </row>
    <row r="14647" spans="1:13" x14ac:dyDescent="0.3">
      <c r="A14647" s="18">
        <v>14645</v>
      </c>
      <c r="B14647" s="18">
        <f t="shared" si="458"/>
        <v>2021</v>
      </c>
      <c r="C14647" s="17">
        <v>44228</v>
      </c>
      <c r="D14647" s="18" t="s">
        <v>314</v>
      </c>
      <c r="E14647" s="18" t="s">
        <v>347</v>
      </c>
      <c r="F14647" s="18" t="str">
        <f t="shared" si="457"/>
        <v>Middleborough-500 - 750 kWh Volumetric Charge-44228</v>
      </c>
      <c r="G14647" s="11" t="s">
        <v>131</v>
      </c>
      <c r="H14647" s="11" t="s">
        <v>55</v>
      </c>
      <c r="I14647" s="11" t="s">
        <v>349</v>
      </c>
      <c r="J14647" s="11" t="s">
        <v>356</v>
      </c>
      <c r="K14647" s="11" t="str">
        <f>IFERROR(INDEX('EDC Component Dictionary'!$C$5:$C$37,MATCH('Rates Database'!J14647,'EDC Component Dictionary'!$B$5:$B$37,0)), "Energy Supply")</f>
        <v>Energy Supply</v>
      </c>
      <c r="L14647" s="12">
        <v>0.14198</v>
      </c>
      <c r="M14647" s="12"/>
    </row>
    <row r="14648" spans="1:13" x14ac:dyDescent="0.3">
      <c r="A14648" s="18">
        <v>14646</v>
      </c>
      <c r="B14648" s="18">
        <f t="shared" si="458"/>
        <v>2021</v>
      </c>
      <c r="C14648" s="17">
        <v>44228</v>
      </c>
      <c r="D14648" s="18" t="s">
        <v>314</v>
      </c>
      <c r="E14648" s="18" t="s">
        <v>353</v>
      </c>
      <c r="F14648" s="18" t="str">
        <f t="shared" si="457"/>
        <v>Concord-500 - 750 kWh Volumetric Charge-44228</v>
      </c>
      <c r="G14648" s="11" t="s">
        <v>131</v>
      </c>
      <c r="H14648" s="11" t="s">
        <v>55</v>
      </c>
      <c r="I14648" s="11" t="s">
        <v>349</v>
      </c>
      <c r="J14648" s="11" t="s">
        <v>356</v>
      </c>
      <c r="K14648" s="11" t="str">
        <f>IFERROR(INDEX('EDC Component Dictionary'!$C$5:$C$37,MATCH('Rates Database'!J14648,'EDC Component Dictionary'!$B$5:$B$37,0)), "Energy Supply")</f>
        <v>Energy Supply</v>
      </c>
      <c r="L14648" s="12">
        <v>0.165687788</v>
      </c>
      <c r="M14648" s="12"/>
    </row>
    <row r="14649" spans="1:13" x14ac:dyDescent="0.3">
      <c r="A14649" s="18">
        <v>14647</v>
      </c>
      <c r="B14649" s="18">
        <f t="shared" si="458"/>
        <v>2021</v>
      </c>
      <c r="C14649" s="17">
        <v>44228</v>
      </c>
      <c r="D14649" s="18" t="s">
        <v>314</v>
      </c>
      <c r="E14649" s="18" t="s">
        <v>354</v>
      </c>
      <c r="F14649" s="18" t="str">
        <f t="shared" si="457"/>
        <v>Taunton-500 - 750 kWh Volumetric Charge-44228</v>
      </c>
      <c r="G14649" s="11" t="s">
        <v>131</v>
      </c>
      <c r="H14649" s="11" t="s">
        <v>55</v>
      </c>
      <c r="I14649" s="11" t="s">
        <v>349</v>
      </c>
      <c r="J14649" s="11" t="s">
        <v>356</v>
      </c>
      <c r="K14649" s="11" t="str">
        <f>IFERROR(INDEX('EDC Component Dictionary'!$C$5:$C$37,MATCH('Rates Database'!J14649,'EDC Component Dictionary'!$B$5:$B$37,0)), "Energy Supply")</f>
        <v>Energy Supply</v>
      </c>
      <c r="L14649" s="12">
        <v>0.12814910999999901</v>
      </c>
      <c r="M14649" s="12"/>
    </row>
    <row r="14650" spans="1:13" x14ac:dyDescent="0.3">
      <c r="A14650" s="18">
        <v>14648</v>
      </c>
      <c r="B14650" s="18">
        <f t="shared" si="458"/>
        <v>2021</v>
      </c>
      <c r="C14650" s="17">
        <v>44228</v>
      </c>
      <c r="D14650" s="18" t="s">
        <v>314</v>
      </c>
      <c r="E14650" s="18" t="s">
        <v>355</v>
      </c>
      <c r="F14650" s="18" t="str">
        <f t="shared" si="457"/>
        <v>Wellesley-500 - 750 kWh Volumetric Charge-44228</v>
      </c>
      <c r="G14650" s="11" t="s">
        <v>131</v>
      </c>
      <c r="H14650" s="11" t="s">
        <v>55</v>
      </c>
      <c r="I14650" s="11" t="s">
        <v>349</v>
      </c>
      <c r="J14650" s="11" t="s">
        <v>356</v>
      </c>
      <c r="K14650" s="11" t="str">
        <f>IFERROR(INDEX('EDC Component Dictionary'!$C$5:$C$37,MATCH('Rates Database'!J14650,'EDC Component Dictionary'!$B$5:$B$37,0)), "Energy Supply")</f>
        <v>Energy Supply</v>
      </c>
      <c r="L14650" s="12">
        <v>0.141046</v>
      </c>
      <c r="M14650" s="12"/>
    </row>
    <row r="14651" spans="1:13" x14ac:dyDescent="0.3">
      <c r="A14651" s="18">
        <v>14649</v>
      </c>
      <c r="B14651" s="18">
        <f t="shared" si="458"/>
        <v>2022</v>
      </c>
      <c r="C14651" s="17">
        <v>44682</v>
      </c>
      <c r="D14651" s="18" t="s">
        <v>314</v>
      </c>
      <c r="E14651" s="18" t="s">
        <v>348</v>
      </c>
      <c r="F14651" s="18" t="str">
        <f t="shared" si="457"/>
        <v>Middleton-500 - 750 kWh Volumetric Charge-44682</v>
      </c>
      <c r="G14651" s="11" t="s">
        <v>131</v>
      </c>
      <c r="H14651" s="11" t="s">
        <v>55</v>
      </c>
      <c r="I14651" s="11" t="s">
        <v>349</v>
      </c>
      <c r="J14651" s="11" t="s">
        <v>356</v>
      </c>
      <c r="K14651" s="11" t="str">
        <f>IFERROR(INDEX('EDC Component Dictionary'!$C$5:$C$37,MATCH('Rates Database'!J14651,'EDC Component Dictionary'!$B$5:$B$37,0)), "Energy Supply")</f>
        <v>Energy Supply</v>
      </c>
      <c r="L14651" s="12">
        <v>0.12433</v>
      </c>
      <c r="M14651" s="12"/>
    </row>
    <row r="14652" spans="1:13" x14ac:dyDescent="0.3">
      <c r="A14652" s="18">
        <v>14650</v>
      </c>
      <c r="B14652" s="18">
        <f t="shared" si="458"/>
        <v>2022</v>
      </c>
      <c r="C14652" s="17">
        <v>44682</v>
      </c>
      <c r="D14652" s="18" t="s">
        <v>314</v>
      </c>
      <c r="E14652" s="18" t="s">
        <v>351</v>
      </c>
      <c r="F14652" s="18" t="str">
        <f t="shared" si="457"/>
        <v>Groton-500 - 750 kWh Volumetric Charge-44682</v>
      </c>
      <c r="G14652" s="11" t="s">
        <v>131</v>
      </c>
      <c r="H14652" s="11" t="s">
        <v>55</v>
      </c>
      <c r="I14652" s="11" t="s">
        <v>349</v>
      </c>
      <c r="J14652" s="11" t="s">
        <v>356</v>
      </c>
      <c r="K14652" s="11" t="str">
        <f>IFERROR(INDEX('EDC Component Dictionary'!$C$5:$C$37,MATCH('Rates Database'!J14652,'EDC Component Dictionary'!$B$5:$B$37,0)), "Energy Supply")</f>
        <v>Energy Supply</v>
      </c>
      <c r="L14652" s="12">
        <v>0.16</v>
      </c>
      <c r="M14652" s="12"/>
    </row>
    <row r="14653" spans="1:13" x14ac:dyDescent="0.3">
      <c r="A14653" s="18">
        <v>14651</v>
      </c>
      <c r="B14653" s="18">
        <f t="shared" si="458"/>
        <v>2022</v>
      </c>
      <c r="C14653" s="17">
        <v>44682</v>
      </c>
      <c r="D14653" s="18" t="s">
        <v>314</v>
      </c>
      <c r="E14653" s="18" t="s">
        <v>352</v>
      </c>
      <c r="F14653" s="18" t="str">
        <f t="shared" si="457"/>
        <v>Belmont-500 - 750 kWh Volumetric Charge-44682</v>
      </c>
      <c r="G14653" s="11" t="s">
        <v>131</v>
      </c>
      <c r="H14653" s="11" t="s">
        <v>55</v>
      </c>
      <c r="I14653" s="11" t="s">
        <v>349</v>
      </c>
      <c r="J14653" s="11" t="s">
        <v>356</v>
      </c>
      <c r="K14653" s="11" t="str">
        <f>IFERROR(INDEX('EDC Component Dictionary'!$C$5:$C$37,MATCH('Rates Database'!J14653,'EDC Component Dictionary'!$B$5:$B$37,0)), "Energy Supply")</f>
        <v>Energy Supply</v>
      </c>
      <c r="L14653" s="12">
        <v>0.19986999999999999</v>
      </c>
      <c r="M14653" s="12"/>
    </row>
    <row r="14654" spans="1:13" x14ac:dyDescent="0.3">
      <c r="A14654" s="18">
        <v>14652</v>
      </c>
      <c r="B14654" s="18">
        <f t="shared" si="458"/>
        <v>2022</v>
      </c>
      <c r="C14654" s="17">
        <v>44682</v>
      </c>
      <c r="D14654" s="18" t="s">
        <v>314</v>
      </c>
      <c r="E14654" s="18" t="s">
        <v>347</v>
      </c>
      <c r="F14654" s="18" t="str">
        <f t="shared" si="457"/>
        <v>Middleborough-500 - 750 kWh Volumetric Charge-44682</v>
      </c>
      <c r="G14654" s="11" t="s">
        <v>131</v>
      </c>
      <c r="H14654" s="11" t="s">
        <v>55</v>
      </c>
      <c r="I14654" s="11" t="s">
        <v>349</v>
      </c>
      <c r="J14654" s="11" t="s">
        <v>356</v>
      </c>
      <c r="K14654" s="11" t="str">
        <f>IFERROR(INDEX('EDC Component Dictionary'!$C$5:$C$37,MATCH('Rates Database'!J14654,'EDC Component Dictionary'!$B$5:$B$37,0)), "Energy Supply")</f>
        <v>Energy Supply</v>
      </c>
      <c r="L14654" s="12">
        <v>0.14198</v>
      </c>
      <c r="M14654" s="12"/>
    </row>
    <row r="14655" spans="1:13" x14ac:dyDescent="0.3">
      <c r="A14655" s="18">
        <v>14653</v>
      </c>
      <c r="B14655" s="18">
        <f t="shared" si="458"/>
        <v>2022</v>
      </c>
      <c r="C14655" s="17">
        <v>44682</v>
      </c>
      <c r="D14655" s="18" t="s">
        <v>314</v>
      </c>
      <c r="E14655" s="18" t="s">
        <v>353</v>
      </c>
      <c r="F14655" s="18" t="str">
        <f t="shared" si="457"/>
        <v>Concord-500 - 750 kWh Volumetric Charge-44682</v>
      </c>
      <c r="G14655" s="11" t="s">
        <v>131</v>
      </c>
      <c r="H14655" s="11" t="s">
        <v>55</v>
      </c>
      <c r="I14655" s="11" t="s">
        <v>349</v>
      </c>
      <c r="J14655" s="11" t="s">
        <v>356</v>
      </c>
      <c r="K14655" s="11" t="str">
        <f>IFERROR(INDEX('EDC Component Dictionary'!$C$5:$C$37,MATCH('Rates Database'!J14655,'EDC Component Dictionary'!$B$5:$B$37,0)), "Energy Supply")</f>
        <v>Energy Supply</v>
      </c>
      <c r="L14655" s="12">
        <v>0.17661779519999901</v>
      </c>
      <c r="M14655" s="12"/>
    </row>
    <row r="14656" spans="1:13" x14ac:dyDescent="0.3">
      <c r="A14656" s="18">
        <v>14654</v>
      </c>
      <c r="B14656" s="18">
        <f t="shared" si="458"/>
        <v>2022</v>
      </c>
      <c r="C14656" s="17">
        <v>44682</v>
      </c>
      <c r="D14656" s="18" t="s">
        <v>314</v>
      </c>
      <c r="E14656" s="18" t="s">
        <v>354</v>
      </c>
      <c r="F14656" s="18" t="str">
        <f t="shared" si="457"/>
        <v>Taunton-500 - 750 kWh Volumetric Charge-44682</v>
      </c>
      <c r="G14656" s="11" t="s">
        <v>131</v>
      </c>
      <c r="H14656" s="11" t="s">
        <v>55</v>
      </c>
      <c r="I14656" s="11" t="s">
        <v>349</v>
      </c>
      <c r="J14656" s="11" t="s">
        <v>356</v>
      </c>
      <c r="K14656" s="11" t="str">
        <f>IFERROR(INDEX('EDC Component Dictionary'!$C$5:$C$37,MATCH('Rates Database'!J14656,'EDC Component Dictionary'!$B$5:$B$37,0)), "Energy Supply")</f>
        <v>Energy Supply</v>
      </c>
      <c r="L14656" s="12">
        <v>0.129155254999999</v>
      </c>
      <c r="M14656" s="12"/>
    </row>
    <row r="14657" spans="1:13" x14ac:dyDescent="0.3">
      <c r="A14657" s="18">
        <v>14655</v>
      </c>
      <c r="B14657" s="18">
        <f t="shared" si="458"/>
        <v>2022</v>
      </c>
      <c r="C14657" s="17">
        <v>44682</v>
      </c>
      <c r="D14657" s="18" t="s">
        <v>314</v>
      </c>
      <c r="E14657" s="18" t="s">
        <v>355</v>
      </c>
      <c r="F14657" s="18" t="str">
        <f t="shared" si="457"/>
        <v>Wellesley-500 - 750 kWh Volumetric Charge-44682</v>
      </c>
      <c r="G14657" s="11" t="s">
        <v>131</v>
      </c>
      <c r="H14657" s="11" t="s">
        <v>55</v>
      </c>
      <c r="I14657" s="11" t="s">
        <v>349</v>
      </c>
      <c r="J14657" s="11" t="s">
        <v>356</v>
      </c>
      <c r="K14657" s="11" t="str">
        <f>IFERROR(INDEX('EDC Component Dictionary'!$C$5:$C$37,MATCH('Rates Database'!J14657,'EDC Component Dictionary'!$B$5:$B$37,0)), "Energy Supply")</f>
        <v>Energy Supply</v>
      </c>
      <c r="L14657" s="12">
        <v>0.141046</v>
      </c>
      <c r="M14657" s="12"/>
    </row>
    <row r="14658" spans="1:13" x14ac:dyDescent="0.3">
      <c r="A14658" s="18">
        <v>14656</v>
      </c>
      <c r="B14658" s="18">
        <f t="shared" si="458"/>
        <v>2022</v>
      </c>
      <c r="C14658" s="17">
        <v>44652</v>
      </c>
      <c r="D14658" s="18" t="s">
        <v>314</v>
      </c>
      <c r="E14658" s="18" t="s">
        <v>348</v>
      </c>
      <c r="F14658" s="18" t="str">
        <f t="shared" si="457"/>
        <v>Middleton-500 - 750 kWh Volumetric Charge-44652</v>
      </c>
      <c r="G14658" s="11" t="s">
        <v>131</v>
      </c>
      <c r="H14658" s="11" t="s">
        <v>55</v>
      </c>
      <c r="I14658" s="11" t="s">
        <v>349</v>
      </c>
      <c r="J14658" s="11" t="s">
        <v>356</v>
      </c>
      <c r="K14658" s="11" t="str">
        <f>IFERROR(INDEX('EDC Component Dictionary'!$C$5:$C$37,MATCH('Rates Database'!J14658,'EDC Component Dictionary'!$B$5:$B$37,0)), "Energy Supply")</f>
        <v>Energy Supply</v>
      </c>
      <c r="L14658" s="12">
        <v>0.12433</v>
      </c>
      <c r="M14658" s="12"/>
    </row>
    <row r="14659" spans="1:13" x14ac:dyDescent="0.3">
      <c r="A14659" s="18">
        <v>14657</v>
      </c>
      <c r="B14659" s="18">
        <f t="shared" si="458"/>
        <v>2022</v>
      </c>
      <c r="C14659" s="17">
        <v>44652</v>
      </c>
      <c r="D14659" s="18" t="s">
        <v>314</v>
      </c>
      <c r="E14659" s="18" t="s">
        <v>351</v>
      </c>
      <c r="F14659" s="18" t="str">
        <f t="shared" si="457"/>
        <v>Groton-500 - 750 kWh Volumetric Charge-44652</v>
      </c>
      <c r="G14659" s="11" t="s">
        <v>131</v>
      </c>
      <c r="H14659" s="11" t="s">
        <v>55</v>
      </c>
      <c r="I14659" s="11" t="s">
        <v>349</v>
      </c>
      <c r="J14659" s="11" t="s">
        <v>356</v>
      </c>
      <c r="K14659" s="11" t="str">
        <f>IFERROR(INDEX('EDC Component Dictionary'!$C$5:$C$37,MATCH('Rates Database'!J14659,'EDC Component Dictionary'!$B$5:$B$37,0)), "Energy Supply")</f>
        <v>Energy Supply</v>
      </c>
      <c r="L14659" s="12">
        <v>0.16</v>
      </c>
      <c r="M14659" s="12"/>
    </row>
    <row r="14660" spans="1:13" x14ac:dyDescent="0.3">
      <c r="A14660" s="18">
        <v>14658</v>
      </c>
      <c r="B14660" s="18">
        <f t="shared" si="458"/>
        <v>2022</v>
      </c>
      <c r="C14660" s="17">
        <v>44652</v>
      </c>
      <c r="D14660" s="18" t="s">
        <v>314</v>
      </c>
      <c r="E14660" s="18" t="s">
        <v>352</v>
      </c>
      <c r="F14660" s="18" t="str">
        <f t="shared" ref="F14660:F14723" si="459">_xlfn.CONCAT(E14660,"-",J14660,"-",C14660)</f>
        <v>Belmont-500 - 750 kWh Volumetric Charge-44652</v>
      </c>
      <c r="G14660" s="11" t="s">
        <v>131</v>
      </c>
      <c r="H14660" s="11" t="s">
        <v>55</v>
      </c>
      <c r="I14660" s="11" t="s">
        <v>349</v>
      </c>
      <c r="J14660" s="11" t="s">
        <v>356</v>
      </c>
      <c r="K14660" s="11" t="str">
        <f>IFERROR(INDEX('EDC Component Dictionary'!$C$5:$C$37,MATCH('Rates Database'!J14660,'EDC Component Dictionary'!$B$5:$B$37,0)), "Energy Supply")</f>
        <v>Energy Supply</v>
      </c>
      <c r="L14660" s="12">
        <v>0.19986999999999999</v>
      </c>
      <c r="M14660" s="12"/>
    </row>
    <row r="14661" spans="1:13" x14ac:dyDescent="0.3">
      <c r="A14661" s="18">
        <v>14659</v>
      </c>
      <c r="B14661" s="18">
        <f t="shared" si="458"/>
        <v>2022</v>
      </c>
      <c r="C14661" s="17">
        <v>44652</v>
      </c>
      <c r="D14661" s="18" t="s">
        <v>314</v>
      </c>
      <c r="E14661" s="18" t="s">
        <v>347</v>
      </c>
      <c r="F14661" s="18" t="str">
        <f t="shared" si="459"/>
        <v>Middleborough-500 - 750 kWh Volumetric Charge-44652</v>
      </c>
      <c r="G14661" s="11" t="s">
        <v>131</v>
      </c>
      <c r="H14661" s="11" t="s">
        <v>55</v>
      </c>
      <c r="I14661" s="11" t="s">
        <v>349</v>
      </c>
      <c r="J14661" s="11" t="s">
        <v>356</v>
      </c>
      <c r="K14661" s="11" t="str">
        <f>IFERROR(INDEX('EDC Component Dictionary'!$C$5:$C$37,MATCH('Rates Database'!J14661,'EDC Component Dictionary'!$B$5:$B$37,0)), "Energy Supply")</f>
        <v>Energy Supply</v>
      </c>
      <c r="L14661" s="12">
        <v>0.14198</v>
      </c>
      <c r="M14661" s="12"/>
    </row>
    <row r="14662" spans="1:13" x14ac:dyDescent="0.3">
      <c r="A14662" s="18">
        <v>14660</v>
      </c>
      <c r="B14662" s="18">
        <f t="shared" si="458"/>
        <v>2022</v>
      </c>
      <c r="C14662" s="17">
        <v>44652</v>
      </c>
      <c r="D14662" s="18" t="s">
        <v>314</v>
      </c>
      <c r="E14662" s="18" t="s">
        <v>353</v>
      </c>
      <c r="F14662" s="18" t="str">
        <f t="shared" si="459"/>
        <v>Concord-500 - 750 kWh Volumetric Charge-44652</v>
      </c>
      <c r="G14662" s="11" t="s">
        <v>131</v>
      </c>
      <c r="H14662" s="11" t="s">
        <v>55</v>
      </c>
      <c r="I14662" s="11" t="s">
        <v>349</v>
      </c>
      <c r="J14662" s="11" t="s">
        <v>356</v>
      </c>
      <c r="K14662" s="11" t="str">
        <f>IFERROR(INDEX('EDC Component Dictionary'!$C$5:$C$37,MATCH('Rates Database'!J14662,'EDC Component Dictionary'!$B$5:$B$37,0)), "Energy Supply")</f>
        <v>Energy Supply</v>
      </c>
      <c r="L14662" s="12">
        <v>0.17661779519999901</v>
      </c>
      <c r="M14662" s="12"/>
    </row>
    <row r="14663" spans="1:13" x14ac:dyDescent="0.3">
      <c r="A14663" s="18">
        <v>14661</v>
      </c>
      <c r="B14663" s="18">
        <f t="shared" si="458"/>
        <v>2022</v>
      </c>
      <c r="C14663" s="17">
        <v>44652</v>
      </c>
      <c r="D14663" s="18" t="s">
        <v>314</v>
      </c>
      <c r="E14663" s="18" t="s">
        <v>354</v>
      </c>
      <c r="F14663" s="18" t="str">
        <f t="shared" si="459"/>
        <v>Taunton-500 - 750 kWh Volumetric Charge-44652</v>
      </c>
      <c r="G14663" s="11" t="s">
        <v>131</v>
      </c>
      <c r="H14663" s="11" t="s">
        <v>55</v>
      </c>
      <c r="I14663" s="11" t="s">
        <v>349</v>
      </c>
      <c r="J14663" s="11" t="s">
        <v>356</v>
      </c>
      <c r="K14663" s="11" t="str">
        <f>IFERROR(INDEX('EDC Component Dictionary'!$C$5:$C$37,MATCH('Rates Database'!J14663,'EDC Component Dictionary'!$B$5:$B$37,0)), "Energy Supply")</f>
        <v>Energy Supply</v>
      </c>
      <c r="L14663" s="12">
        <v>0.124083109999999</v>
      </c>
      <c r="M14663" s="12"/>
    </row>
    <row r="14664" spans="1:13" x14ac:dyDescent="0.3">
      <c r="A14664" s="18">
        <v>14662</v>
      </c>
      <c r="B14664" s="18">
        <f t="shared" si="458"/>
        <v>2022</v>
      </c>
      <c r="C14664" s="17">
        <v>44652</v>
      </c>
      <c r="D14664" s="18" t="s">
        <v>314</v>
      </c>
      <c r="E14664" s="18" t="s">
        <v>355</v>
      </c>
      <c r="F14664" s="18" t="str">
        <f t="shared" si="459"/>
        <v>Wellesley-500 - 750 kWh Volumetric Charge-44652</v>
      </c>
      <c r="G14664" s="11" t="s">
        <v>131</v>
      </c>
      <c r="H14664" s="11" t="s">
        <v>55</v>
      </c>
      <c r="I14664" s="11" t="s">
        <v>349</v>
      </c>
      <c r="J14664" s="11" t="s">
        <v>356</v>
      </c>
      <c r="K14664" s="11" t="str">
        <f>IFERROR(INDEX('EDC Component Dictionary'!$C$5:$C$37,MATCH('Rates Database'!J14664,'EDC Component Dictionary'!$B$5:$B$37,0)), "Energy Supply")</f>
        <v>Energy Supply</v>
      </c>
      <c r="L14664" s="12">
        <v>0.141046</v>
      </c>
      <c r="M14664" s="12"/>
    </row>
    <row r="14665" spans="1:13" x14ac:dyDescent="0.3">
      <c r="A14665" s="18">
        <v>14663</v>
      </c>
      <c r="B14665" s="18">
        <f t="shared" si="458"/>
        <v>2020</v>
      </c>
      <c r="C14665" s="17">
        <v>43862</v>
      </c>
      <c r="D14665" s="18" t="s">
        <v>314</v>
      </c>
      <c r="E14665" s="18" t="s">
        <v>348</v>
      </c>
      <c r="F14665" s="18" t="str">
        <f t="shared" si="459"/>
        <v>Middleton-500 - 750 kWh Volumetric Charge-43862</v>
      </c>
      <c r="G14665" s="11" t="s">
        <v>131</v>
      </c>
      <c r="H14665" s="11" t="s">
        <v>55</v>
      </c>
      <c r="I14665" s="11" t="s">
        <v>349</v>
      </c>
      <c r="J14665" s="11" t="s">
        <v>356</v>
      </c>
      <c r="K14665" s="11" t="str">
        <f>IFERROR(INDEX('EDC Component Dictionary'!$C$5:$C$37,MATCH('Rates Database'!J14665,'EDC Component Dictionary'!$B$5:$B$37,0)), "Energy Supply")</f>
        <v>Energy Supply</v>
      </c>
      <c r="L14665" s="12">
        <v>0.12433</v>
      </c>
      <c r="M14665" s="12"/>
    </row>
    <row r="14666" spans="1:13" x14ac:dyDescent="0.3">
      <c r="A14666" s="18">
        <v>14664</v>
      </c>
      <c r="B14666" s="18">
        <f t="shared" si="458"/>
        <v>2020</v>
      </c>
      <c r="C14666" s="17">
        <v>43862</v>
      </c>
      <c r="D14666" s="18" t="s">
        <v>314</v>
      </c>
      <c r="E14666" s="18" t="s">
        <v>351</v>
      </c>
      <c r="F14666" s="18" t="str">
        <f t="shared" si="459"/>
        <v>Groton-500 - 750 kWh Volumetric Charge-43862</v>
      </c>
      <c r="G14666" s="11" t="s">
        <v>131</v>
      </c>
      <c r="H14666" s="11" t="s">
        <v>55</v>
      </c>
      <c r="I14666" s="11" t="s">
        <v>349</v>
      </c>
      <c r="J14666" s="11" t="s">
        <v>356</v>
      </c>
      <c r="K14666" s="11" t="str">
        <f>IFERROR(INDEX('EDC Component Dictionary'!$C$5:$C$37,MATCH('Rates Database'!J14666,'EDC Component Dictionary'!$B$5:$B$37,0)), "Energy Supply")</f>
        <v>Energy Supply</v>
      </c>
      <c r="L14666" s="12">
        <v>0.14099999999999999</v>
      </c>
      <c r="M14666" s="12"/>
    </row>
    <row r="14667" spans="1:13" x14ac:dyDescent="0.3">
      <c r="A14667" s="18">
        <v>14665</v>
      </c>
      <c r="B14667" s="18">
        <f t="shared" si="458"/>
        <v>2020</v>
      </c>
      <c r="C14667" s="17">
        <v>43862</v>
      </c>
      <c r="D14667" s="18" t="s">
        <v>314</v>
      </c>
      <c r="E14667" s="18" t="s">
        <v>352</v>
      </c>
      <c r="F14667" s="18" t="str">
        <f t="shared" si="459"/>
        <v>Belmont-500 - 750 kWh Volumetric Charge-43862</v>
      </c>
      <c r="G14667" s="11" t="s">
        <v>131</v>
      </c>
      <c r="H14667" s="11" t="s">
        <v>55</v>
      </c>
      <c r="I14667" s="11" t="s">
        <v>349</v>
      </c>
      <c r="J14667" s="11" t="s">
        <v>356</v>
      </c>
      <c r="K14667" s="11" t="str">
        <f>IFERROR(INDEX('EDC Component Dictionary'!$C$5:$C$37,MATCH('Rates Database'!J14667,'EDC Component Dictionary'!$B$5:$B$37,0)), "Energy Supply")</f>
        <v>Energy Supply</v>
      </c>
      <c r="L14667" s="12">
        <v>0.19317000000000001</v>
      </c>
      <c r="M14667" s="12"/>
    </row>
    <row r="14668" spans="1:13" x14ac:dyDescent="0.3">
      <c r="A14668" s="18">
        <v>14666</v>
      </c>
      <c r="B14668" s="18">
        <f t="shared" si="458"/>
        <v>2020</v>
      </c>
      <c r="C14668" s="17">
        <v>43862</v>
      </c>
      <c r="D14668" s="18" t="s">
        <v>314</v>
      </c>
      <c r="E14668" s="18" t="s">
        <v>353</v>
      </c>
      <c r="F14668" s="18" t="str">
        <f t="shared" si="459"/>
        <v>Concord-500 - 750 kWh Volumetric Charge-43862</v>
      </c>
      <c r="G14668" s="11" t="s">
        <v>131</v>
      </c>
      <c r="H14668" s="11" t="s">
        <v>55</v>
      </c>
      <c r="I14668" s="11" t="s">
        <v>349</v>
      </c>
      <c r="J14668" s="11" t="s">
        <v>356</v>
      </c>
      <c r="K14668" s="11" t="str">
        <f>IFERROR(INDEX('EDC Component Dictionary'!$C$5:$C$37,MATCH('Rates Database'!J14668,'EDC Component Dictionary'!$B$5:$B$37,0)), "Energy Supply")</f>
        <v>Energy Supply</v>
      </c>
      <c r="L14668" s="12">
        <v>0.15153765159999899</v>
      </c>
      <c r="M14668" s="12"/>
    </row>
    <row r="14669" spans="1:13" x14ac:dyDescent="0.3">
      <c r="A14669" s="18">
        <v>14667</v>
      </c>
      <c r="B14669" s="18">
        <f t="shared" si="458"/>
        <v>2020</v>
      </c>
      <c r="C14669" s="17">
        <v>43862</v>
      </c>
      <c r="D14669" s="18" t="s">
        <v>314</v>
      </c>
      <c r="E14669" s="18" t="s">
        <v>354</v>
      </c>
      <c r="F14669" s="18" t="str">
        <f t="shared" si="459"/>
        <v>Taunton-500 - 750 kWh Volumetric Charge-43862</v>
      </c>
      <c r="G14669" s="11" t="s">
        <v>131</v>
      </c>
      <c r="H14669" s="11" t="s">
        <v>55</v>
      </c>
      <c r="I14669" s="11" t="s">
        <v>349</v>
      </c>
      <c r="J14669" s="11" t="s">
        <v>356</v>
      </c>
      <c r="K14669" s="11" t="str">
        <f>IFERROR(INDEX('EDC Component Dictionary'!$C$5:$C$37,MATCH('Rates Database'!J14669,'EDC Component Dictionary'!$B$5:$B$37,0)), "Energy Supply")</f>
        <v>Energy Supply</v>
      </c>
      <c r="L14669" s="12">
        <v>0.126462194999999</v>
      </c>
      <c r="M14669" s="12"/>
    </row>
    <row r="14670" spans="1:13" x14ac:dyDescent="0.3">
      <c r="A14670" s="18">
        <v>14668</v>
      </c>
      <c r="B14670" s="18">
        <f t="shared" si="458"/>
        <v>2020</v>
      </c>
      <c r="C14670" s="17">
        <v>43862</v>
      </c>
      <c r="D14670" s="18" t="s">
        <v>314</v>
      </c>
      <c r="E14670" s="18" t="s">
        <v>355</v>
      </c>
      <c r="F14670" s="18" t="str">
        <f t="shared" si="459"/>
        <v>Wellesley-500 - 750 kWh Volumetric Charge-43862</v>
      </c>
      <c r="G14670" s="11" t="s">
        <v>131</v>
      </c>
      <c r="H14670" s="11" t="s">
        <v>55</v>
      </c>
      <c r="I14670" s="11" t="s">
        <v>349</v>
      </c>
      <c r="J14670" s="11" t="s">
        <v>356</v>
      </c>
      <c r="K14670" s="11" t="str">
        <f>IFERROR(INDEX('EDC Component Dictionary'!$C$5:$C$37,MATCH('Rates Database'!J14670,'EDC Component Dictionary'!$B$5:$B$37,0)), "Energy Supply")</f>
        <v>Energy Supply</v>
      </c>
      <c r="L14670" s="12">
        <v>0.141046</v>
      </c>
      <c r="M14670" s="12"/>
    </row>
    <row r="14671" spans="1:13" x14ac:dyDescent="0.3">
      <c r="A14671" s="18">
        <v>14669</v>
      </c>
      <c r="B14671" s="18">
        <f t="shared" si="458"/>
        <v>2023</v>
      </c>
      <c r="C14671" s="17">
        <v>45108</v>
      </c>
      <c r="D14671" s="18" t="s">
        <v>314</v>
      </c>
      <c r="E14671" s="18" t="s">
        <v>348</v>
      </c>
      <c r="F14671" s="18" t="str">
        <f t="shared" si="459"/>
        <v>Middleton-500 - 750 kWh Volumetric Charge-45108</v>
      </c>
      <c r="G14671" s="11" t="s">
        <v>131</v>
      </c>
      <c r="H14671" s="11" t="s">
        <v>55</v>
      </c>
      <c r="I14671" s="11" t="s">
        <v>349</v>
      </c>
      <c r="J14671" s="11" t="s">
        <v>356</v>
      </c>
      <c r="K14671" s="11" t="str">
        <f>IFERROR(INDEX('EDC Component Dictionary'!$C$5:$C$37,MATCH('Rates Database'!J14671,'EDC Component Dictionary'!$B$5:$B$37,0)), "Energy Supply")</f>
        <v>Energy Supply</v>
      </c>
      <c r="L14671" s="12">
        <v>0.14510000000000001</v>
      </c>
      <c r="M14671" s="12"/>
    </row>
    <row r="14672" spans="1:13" x14ac:dyDescent="0.3">
      <c r="A14672" s="18">
        <v>14670</v>
      </c>
      <c r="B14672" s="18">
        <f t="shared" si="458"/>
        <v>2023</v>
      </c>
      <c r="C14672" s="17">
        <v>45108</v>
      </c>
      <c r="D14672" s="18" t="s">
        <v>314</v>
      </c>
      <c r="E14672" s="18" t="s">
        <v>351</v>
      </c>
      <c r="F14672" s="18" t="str">
        <f t="shared" si="459"/>
        <v>Groton-500 - 750 kWh Volumetric Charge-45108</v>
      </c>
      <c r="G14672" s="11" t="s">
        <v>131</v>
      </c>
      <c r="H14672" s="11" t="s">
        <v>55</v>
      </c>
      <c r="I14672" s="11" t="s">
        <v>349</v>
      </c>
      <c r="J14672" s="11" t="s">
        <v>356</v>
      </c>
      <c r="K14672" s="11" t="str">
        <f>IFERROR(INDEX('EDC Component Dictionary'!$C$5:$C$37,MATCH('Rates Database'!J14672,'EDC Component Dictionary'!$B$5:$B$37,0)), "Energy Supply")</f>
        <v>Energy Supply</v>
      </c>
      <c r="L14672" s="12">
        <v>0.16</v>
      </c>
      <c r="M14672" s="12"/>
    </row>
    <row r="14673" spans="1:13" x14ac:dyDescent="0.3">
      <c r="A14673" s="18">
        <v>14671</v>
      </c>
      <c r="B14673" s="18">
        <f t="shared" si="458"/>
        <v>2023</v>
      </c>
      <c r="C14673" s="17">
        <v>45108</v>
      </c>
      <c r="D14673" s="18" t="s">
        <v>314</v>
      </c>
      <c r="E14673" s="18" t="s">
        <v>352</v>
      </c>
      <c r="F14673" s="18" t="str">
        <f t="shared" si="459"/>
        <v>Belmont-500 - 750 kWh Volumetric Charge-45108</v>
      </c>
      <c r="G14673" s="11" t="s">
        <v>131</v>
      </c>
      <c r="H14673" s="11" t="s">
        <v>55</v>
      </c>
      <c r="I14673" s="11" t="s">
        <v>349</v>
      </c>
      <c r="J14673" s="11" t="s">
        <v>356</v>
      </c>
      <c r="K14673" s="11" t="str">
        <f>IFERROR(INDEX('EDC Component Dictionary'!$C$5:$C$37,MATCH('Rates Database'!J14673,'EDC Component Dictionary'!$B$5:$B$37,0)), "Energy Supply")</f>
        <v>Energy Supply</v>
      </c>
      <c r="L14673" s="12">
        <v>0.22989999999999899</v>
      </c>
      <c r="M14673" s="12"/>
    </row>
    <row r="14674" spans="1:13" x14ac:dyDescent="0.3">
      <c r="A14674" s="18">
        <v>14672</v>
      </c>
      <c r="B14674" s="18">
        <f t="shared" si="458"/>
        <v>2023</v>
      </c>
      <c r="C14674" s="17">
        <v>45108</v>
      </c>
      <c r="D14674" s="18" t="s">
        <v>314</v>
      </c>
      <c r="E14674" s="18" t="s">
        <v>347</v>
      </c>
      <c r="F14674" s="18" t="str">
        <f t="shared" si="459"/>
        <v>Middleborough-500 - 750 kWh Volumetric Charge-45108</v>
      </c>
      <c r="G14674" s="11" t="s">
        <v>131</v>
      </c>
      <c r="H14674" s="11" t="s">
        <v>55</v>
      </c>
      <c r="I14674" s="11" t="s">
        <v>349</v>
      </c>
      <c r="J14674" s="11" t="s">
        <v>356</v>
      </c>
      <c r="K14674" s="11" t="str">
        <f>IFERROR(INDEX('EDC Component Dictionary'!$C$5:$C$37,MATCH('Rates Database'!J14674,'EDC Component Dictionary'!$B$5:$B$37,0)), "Energy Supply")</f>
        <v>Energy Supply</v>
      </c>
      <c r="L14674" s="12">
        <v>0.14198</v>
      </c>
      <c r="M14674" s="12"/>
    </row>
    <row r="14675" spans="1:13" x14ac:dyDescent="0.3">
      <c r="A14675" s="18">
        <v>14673</v>
      </c>
      <c r="B14675" s="18">
        <f t="shared" si="458"/>
        <v>2023</v>
      </c>
      <c r="C14675" s="17">
        <v>45108</v>
      </c>
      <c r="D14675" s="18" t="s">
        <v>314</v>
      </c>
      <c r="E14675" s="18" t="s">
        <v>353</v>
      </c>
      <c r="F14675" s="18" t="str">
        <f t="shared" si="459"/>
        <v>Concord-500 - 750 kWh Volumetric Charge-45108</v>
      </c>
      <c r="G14675" s="11" t="s">
        <v>131</v>
      </c>
      <c r="H14675" s="11" t="s">
        <v>55</v>
      </c>
      <c r="I14675" s="11" t="s">
        <v>349</v>
      </c>
      <c r="J14675" s="11" t="s">
        <v>356</v>
      </c>
      <c r="K14675" s="11" t="str">
        <f>IFERROR(INDEX('EDC Component Dictionary'!$C$5:$C$37,MATCH('Rates Database'!J14675,'EDC Component Dictionary'!$B$5:$B$37,0)), "Energy Supply")</f>
        <v>Energy Supply</v>
      </c>
      <c r="L14675" s="12">
        <v>0.1987235614</v>
      </c>
      <c r="M14675" s="12"/>
    </row>
    <row r="14676" spans="1:13" x14ac:dyDescent="0.3">
      <c r="A14676" s="18">
        <v>14674</v>
      </c>
      <c r="B14676" s="18">
        <f t="shared" si="458"/>
        <v>2023</v>
      </c>
      <c r="C14676" s="17">
        <v>45108</v>
      </c>
      <c r="D14676" s="18" t="s">
        <v>314</v>
      </c>
      <c r="E14676" s="18" t="s">
        <v>354</v>
      </c>
      <c r="F14676" s="18" t="str">
        <f t="shared" si="459"/>
        <v>Taunton-500 - 750 kWh Volumetric Charge-45108</v>
      </c>
      <c r="G14676" s="11" t="s">
        <v>131</v>
      </c>
      <c r="H14676" s="11" t="s">
        <v>55</v>
      </c>
      <c r="I14676" s="11" t="s">
        <v>349</v>
      </c>
      <c r="J14676" s="11" t="s">
        <v>356</v>
      </c>
      <c r="K14676" s="11" t="str">
        <f>IFERROR(INDEX('EDC Component Dictionary'!$C$5:$C$37,MATCH('Rates Database'!J14676,'EDC Component Dictionary'!$B$5:$B$37,0)), "Energy Supply")</f>
        <v>Energy Supply</v>
      </c>
      <c r="L14676" s="12">
        <v>0.18642800000000001</v>
      </c>
      <c r="M14676" s="12"/>
    </row>
    <row r="14677" spans="1:13" x14ac:dyDescent="0.3">
      <c r="A14677" s="18">
        <v>14675</v>
      </c>
      <c r="B14677" s="18">
        <f t="shared" si="458"/>
        <v>2023</v>
      </c>
      <c r="C14677" s="17">
        <v>45108</v>
      </c>
      <c r="D14677" s="18" t="s">
        <v>314</v>
      </c>
      <c r="E14677" s="18" t="s">
        <v>355</v>
      </c>
      <c r="F14677" s="18" t="str">
        <f t="shared" si="459"/>
        <v>Wellesley-500 - 750 kWh Volumetric Charge-45108</v>
      </c>
      <c r="G14677" s="11" t="s">
        <v>131</v>
      </c>
      <c r="H14677" s="11" t="s">
        <v>55</v>
      </c>
      <c r="I14677" s="11" t="s">
        <v>349</v>
      </c>
      <c r="J14677" s="11" t="s">
        <v>356</v>
      </c>
      <c r="K14677" s="11" t="str">
        <f>IFERROR(INDEX('EDC Component Dictionary'!$C$5:$C$37,MATCH('Rates Database'!J14677,'EDC Component Dictionary'!$B$5:$B$37,0)), "Energy Supply")</f>
        <v>Energy Supply</v>
      </c>
      <c r="L14677" s="12">
        <v>0.152334999999999</v>
      </c>
      <c r="M14677" s="12"/>
    </row>
    <row r="14678" spans="1:13" x14ac:dyDescent="0.3">
      <c r="A14678" s="18">
        <v>14676</v>
      </c>
      <c r="B14678" s="18">
        <f t="shared" ref="B14678:B14741" si="460">YEAR(C14678)</f>
        <v>2021</v>
      </c>
      <c r="C14678" s="17">
        <v>44256</v>
      </c>
      <c r="D14678" s="18" t="s">
        <v>314</v>
      </c>
      <c r="E14678" s="18" t="s">
        <v>348</v>
      </c>
      <c r="F14678" s="18" t="str">
        <f t="shared" si="459"/>
        <v>Middleton-500 - 750 kWh Volumetric Charge-44256</v>
      </c>
      <c r="G14678" s="11" t="s">
        <v>131</v>
      </c>
      <c r="H14678" s="11" t="s">
        <v>55</v>
      </c>
      <c r="I14678" s="11" t="s">
        <v>349</v>
      </c>
      <c r="J14678" s="11" t="s">
        <v>356</v>
      </c>
      <c r="K14678" s="11" t="str">
        <f>IFERROR(INDEX('EDC Component Dictionary'!$C$5:$C$37,MATCH('Rates Database'!J14678,'EDC Component Dictionary'!$B$5:$B$37,0)), "Energy Supply")</f>
        <v>Energy Supply</v>
      </c>
      <c r="L14678" s="12">
        <v>0.12433</v>
      </c>
      <c r="M14678" s="12"/>
    </row>
    <row r="14679" spans="1:13" x14ac:dyDescent="0.3">
      <c r="A14679" s="18">
        <v>14677</v>
      </c>
      <c r="B14679" s="18">
        <f t="shared" si="460"/>
        <v>2021</v>
      </c>
      <c r="C14679" s="17">
        <v>44256</v>
      </c>
      <c r="D14679" s="18" t="s">
        <v>314</v>
      </c>
      <c r="E14679" s="18" t="s">
        <v>351</v>
      </c>
      <c r="F14679" s="18" t="str">
        <f t="shared" si="459"/>
        <v>Groton-500 - 750 kWh Volumetric Charge-44256</v>
      </c>
      <c r="G14679" s="11" t="s">
        <v>131</v>
      </c>
      <c r="H14679" s="11" t="s">
        <v>55</v>
      </c>
      <c r="I14679" s="11" t="s">
        <v>349</v>
      </c>
      <c r="J14679" s="11" t="s">
        <v>356</v>
      </c>
      <c r="K14679" s="11" t="str">
        <f>IFERROR(INDEX('EDC Component Dictionary'!$C$5:$C$37,MATCH('Rates Database'!J14679,'EDC Component Dictionary'!$B$5:$B$37,0)), "Energy Supply")</f>
        <v>Energy Supply</v>
      </c>
      <c r="L14679" s="12">
        <v>0.14251999999999901</v>
      </c>
      <c r="M14679" s="12"/>
    </row>
    <row r="14680" spans="1:13" x14ac:dyDescent="0.3">
      <c r="A14680" s="18">
        <v>14678</v>
      </c>
      <c r="B14680" s="18">
        <f t="shared" si="460"/>
        <v>2021</v>
      </c>
      <c r="C14680" s="17">
        <v>44256</v>
      </c>
      <c r="D14680" s="18" t="s">
        <v>314</v>
      </c>
      <c r="E14680" s="18" t="s">
        <v>352</v>
      </c>
      <c r="F14680" s="18" t="str">
        <f t="shared" si="459"/>
        <v>Belmont-500 - 750 kWh Volumetric Charge-44256</v>
      </c>
      <c r="G14680" s="11" t="s">
        <v>131</v>
      </c>
      <c r="H14680" s="11" t="s">
        <v>55</v>
      </c>
      <c r="I14680" s="11" t="s">
        <v>349</v>
      </c>
      <c r="J14680" s="11" t="s">
        <v>356</v>
      </c>
      <c r="K14680" s="11" t="str">
        <f>IFERROR(INDEX('EDC Component Dictionary'!$C$5:$C$37,MATCH('Rates Database'!J14680,'EDC Component Dictionary'!$B$5:$B$37,0)), "Energy Supply")</f>
        <v>Energy Supply</v>
      </c>
      <c r="L14680" s="12">
        <v>0.19317000000000001</v>
      </c>
      <c r="M14680" s="12"/>
    </row>
    <row r="14681" spans="1:13" x14ac:dyDescent="0.3">
      <c r="A14681" s="18">
        <v>14679</v>
      </c>
      <c r="B14681" s="18">
        <f t="shared" si="460"/>
        <v>2021</v>
      </c>
      <c r="C14681" s="17">
        <v>44256</v>
      </c>
      <c r="D14681" s="18" t="s">
        <v>314</v>
      </c>
      <c r="E14681" s="18" t="s">
        <v>347</v>
      </c>
      <c r="F14681" s="18" t="str">
        <f t="shared" si="459"/>
        <v>Middleborough-500 - 750 kWh Volumetric Charge-44256</v>
      </c>
      <c r="G14681" s="11" t="s">
        <v>131</v>
      </c>
      <c r="H14681" s="11" t="s">
        <v>55</v>
      </c>
      <c r="I14681" s="11" t="s">
        <v>349</v>
      </c>
      <c r="J14681" s="11" t="s">
        <v>356</v>
      </c>
      <c r="K14681" s="11" t="str">
        <f>IFERROR(INDEX('EDC Component Dictionary'!$C$5:$C$37,MATCH('Rates Database'!J14681,'EDC Component Dictionary'!$B$5:$B$37,0)), "Energy Supply")</f>
        <v>Energy Supply</v>
      </c>
      <c r="L14681" s="12">
        <v>0.14198</v>
      </c>
      <c r="M14681" s="12"/>
    </row>
    <row r="14682" spans="1:13" x14ac:dyDescent="0.3">
      <c r="A14682" s="18">
        <v>14680</v>
      </c>
      <c r="B14682" s="18">
        <f t="shared" si="460"/>
        <v>2021</v>
      </c>
      <c r="C14682" s="17">
        <v>44256</v>
      </c>
      <c r="D14682" s="18" t="s">
        <v>314</v>
      </c>
      <c r="E14682" s="18" t="s">
        <v>353</v>
      </c>
      <c r="F14682" s="18" t="str">
        <f t="shared" si="459"/>
        <v>Concord-500 - 750 kWh Volumetric Charge-44256</v>
      </c>
      <c r="G14682" s="11" t="s">
        <v>131</v>
      </c>
      <c r="H14682" s="11" t="s">
        <v>55</v>
      </c>
      <c r="I14682" s="11" t="s">
        <v>349</v>
      </c>
      <c r="J14682" s="11" t="s">
        <v>356</v>
      </c>
      <c r="K14682" s="11" t="str">
        <f>IFERROR(INDEX('EDC Component Dictionary'!$C$5:$C$37,MATCH('Rates Database'!J14682,'EDC Component Dictionary'!$B$5:$B$37,0)), "Energy Supply")</f>
        <v>Energy Supply</v>
      </c>
      <c r="L14682" s="12">
        <v>0.165687787999999</v>
      </c>
      <c r="M14682" s="12"/>
    </row>
    <row r="14683" spans="1:13" x14ac:dyDescent="0.3">
      <c r="A14683" s="18">
        <v>14681</v>
      </c>
      <c r="B14683" s="18">
        <f t="shared" si="460"/>
        <v>2021</v>
      </c>
      <c r="C14683" s="17">
        <v>44256</v>
      </c>
      <c r="D14683" s="18" t="s">
        <v>314</v>
      </c>
      <c r="E14683" s="18" t="s">
        <v>354</v>
      </c>
      <c r="F14683" s="18" t="str">
        <f t="shared" si="459"/>
        <v>Taunton-500 - 750 kWh Volumetric Charge-44256</v>
      </c>
      <c r="G14683" s="11" t="s">
        <v>131</v>
      </c>
      <c r="H14683" s="11" t="s">
        <v>55</v>
      </c>
      <c r="I14683" s="11" t="s">
        <v>349</v>
      </c>
      <c r="J14683" s="11" t="s">
        <v>356</v>
      </c>
      <c r="K14683" s="11" t="str">
        <f>IFERROR(INDEX('EDC Component Dictionary'!$C$5:$C$37,MATCH('Rates Database'!J14683,'EDC Component Dictionary'!$B$5:$B$37,0)), "Energy Supply")</f>
        <v>Energy Supply</v>
      </c>
      <c r="L14683" s="12">
        <v>0.12820972</v>
      </c>
      <c r="M14683" s="12"/>
    </row>
    <row r="14684" spans="1:13" x14ac:dyDescent="0.3">
      <c r="A14684" s="18">
        <v>14682</v>
      </c>
      <c r="B14684" s="18">
        <f t="shared" si="460"/>
        <v>2021</v>
      </c>
      <c r="C14684" s="17">
        <v>44256</v>
      </c>
      <c r="D14684" s="18" t="s">
        <v>314</v>
      </c>
      <c r="E14684" s="18" t="s">
        <v>355</v>
      </c>
      <c r="F14684" s="18" t="str">
        <f t="shared" si="459"/>
        <v>Wellesley-500 - 750 kWh Volumetric Charge-44256</v>
      </c>
      <c r="G14684" s="11" t="s">
        <v>131</v>
      </c>
      <c r="H14684" s="11" t="s">
        <v>55</v>
      </c>
      <c r="I14684" s="11" t="s">
        <v>349</v>
      </c>
      <c r="J14684" s="11" t="s">
        <v>356</v>
      </c>
      <c r="K14684" s="11" t="str">
        <f>IFERROR(INDEX('EDC Component Dictionary'!$C$5:$C$37,MATCH('Rates Database'!J14684,'EDC Component Dictionary'!$B$5:$B$37,0)), "Energy Supply")</f>
        <v>Energy Supply</v>
      </c>
      <c r="L14684" s="12">
        <v>0.141046</v>
      </c>
      <c r="M14684" s="12"/>
    </row>
    <row r="14685" spans="1:13" x14ac:dyDescent="0.3">
      <c r="A14685" s="18">
        <v>14683</v>
      </c>
      <c r="B14685" s="18">
        <f t="shared" si="460"/>
        <v>2019</v>
      </c>
      <c r="C14685" s="17">
        <v>43678</v>
      </c>
      <c r="D14685" s="18" t="s">
        <v>314</v>
      </c>
      <c r="E14685" s="18" t="s">
        <v>348</v>
      </c>
      <c r="F14685" s="18" t="str">
        <f t="shared" si="459"/>
        <v>Middleton-500 - 750 kWh Volumetric Charge-43678</v>
      </c>
      <c r="G14685" s="11" t="s">
        <v>131</v>
      </c>
      <c r="H14685" s="11" t="s">
        <v>55</v>
      </c>
      <c r="I14685" s="11" t="s">
        <v>349</v>
      </c>
      <c r="J14685" s="11" t="s">
        <v>356</v>
      </c>
      <c r="K14685" s="11" t="str">
        <f>IFERROR(INDEX('EDC Component Dictionary'!$C$5:$C$37,MATCH('Rates Database'!J14685,'EDC Component Dictionary'!$B$5:$B$37,0)), "Energy Supply")</f>
        <v>Energy Supply</v>
      </c>
      <c r="L14685" s="12">
        <v>0.12433</v>
      </c>
      <c r="M14685" s="12"/>
    </row>
    <row r="14686" spans="1:13" x14ac:dyDescent="0.3">
      <c r="A14686" s="18">
        <v>14684</v>
      </c>
      <c r="B14686" s="18">
        <f t="shared" si="460"/>
        <v>2019</v>
      </c>
      <c r="C14686" s="17">
        <v>43678</v>
      </c>
      <c r="D14686" s="18" t="s">
        <v>314</v>
      </c>
      <c r="E14686" s="18" t="s">
        <v>351</v>
      </c>
      <c r="F14686" s="18" t="str">
        <f t="shared" si="459"/>
        <v>Groton-500 - 750 kWh Volumetric Charge-43678</v>
      </c>
      <c r="G14686" s="11" t="s">
        <v>131</v>
      </c>
      <c r="H14686" s="11" t="s">
        <v>55</v>
      </c>
      <c r="I14686" s="11" t="s">
        <v>349</v>
      </c>
      <c r="J14686" s="11" t="s">
        <v>356</v>
      </c>
      <c r="K14686" s="11" t="str">
        <f>IFERROR(INDEX('EDC Component Dictionary'!$C$5:$C$37,MATCH('Rates Database'!J14686,'EDC Component Dictionary'!$B$5:$B$37,0)), "Energy Supply")</f>
        <v>Energy Supply</v>
      </c>
      <c r="L14686" s="12">
        <v>0.13100000000000001</v>
      </c>
      <c r="M14686" s="12"/>
    </row>
    <row r="14687" spans="1:13" x14ac:dyDescent="0.3">
      <c r="A14687" s="18">
        <v>14685</v>
      </c>
      <c r="B14687" s="18">
        <f t="shared" si="460"/>
        <v>2019</v>
      </c>
      <c r="C14687" s="17">
        <v>43678</v>
      </c>
      <c r="D14687" s="18" t="s">
        <v>314</v>
      </c>
      <c r="E14687" s="18" t="s">
        <v>352</v>
      </c>
      <c r="F14687" s="18" t="str">
        <f t="shared" si="459"/>
        <v>Belmont-500 - 750 kWh Volumetric Charge-43678</v>
      </c>
      <c r="G14687" s="11" t="s">
        <v>131</v>
      </c>
      <c r="H14687" s="11" t="s">
        <v>55</v>
      </c>
      <c r="I14687" s="11" t="s">
        <v>349</v>
      </c>
      <c r="J14687" s="11" t="s">
        <v>356</v>
      </c>
      <c r="K14687" s="11" t="str">
        <f>IFERROR(INDEX('EDC Component Dictionary'!$C$5:$C$37,MATCH('Rates Database'!J14687,'EDC Component Dictionary'!$B$5:$B$37,0)), "Energy Supply")</f>
        <v>Energy Supply</v>
      </c>
      <c r="L14687" s="12">
        <v>0.19317000000000001</v>
      </c>
      <c r="M14687" s="12"/>
    </row>
    <row r="14688" spans="1:13" x14ac:dyDescent="0.3">
      <c r="A14688" s="18">
        <v>14686</v>
      </c>
      <c r="B14688" s="18">
        <f t="shared" si="460"/>
        <v>2019</v>
      </c>
      <c r="C14688" s="17">
        <v>43678</v>
      </c>
      <c r="D14688" s="18" t="s">
        <v>314</v>
      </c>
      <c r="E14688" s="18" t="s">
        <v>353</v>
      </c>
      <c r="F14688" s="18" t="str">
        <f t="shared" si="459"/>
        <v>Concord-500 - 750 kWh Volumetric Charge-43678</v>
      </c>
      <c r="G14688" s="11" t="s">
        <v>131</v>
      </c>
      <c r="H14688" s="11" t="s">
        <v>55</v>
      </c>
      <c r="I14688" s="11" t="s">
        <v>349</v>
      </c>
      <c r="J14688" s="11" t="s">
        <v>356</v>
      </c>
      <c r="K14688" s="11" t="str">
        <f>IFERROR(INDEX('EDC Component Dictionary'!$C$5:$C$37,MATCH('Rates Database'!J14688,'EDC Component Dictionary'!$B$5:$B$37,0)), "Energy Supply")</f>
        <v>Energy Supply</v>
      </c>
      <c r="L14688" s="12">
        <v>0.15153765159999899</v>
      </c>
      <c r="M14688" s="12"/>
    </row>
    <row r="14689" spans="1:13" x14ac:dyDescent="0.3">
      <c r="A14689" s="18">
        <v>14687</v>
      </c>
      <c r="B14689" s="18">
        <f t="shared" si="460"/>
        <v>2019</v>
      </c>
      <c r="C14689" s="17">
        <v>43678</v>
      </c>
      <c r="D14689" s="18" t="s">
        <v>314</v>
      </c>
      <c r="E14689" s="18" t="s">
        <v>354</v>
      </c>
      <c r="F14689" s="18" t="str">
        <f t="shared" si="459"/>
        <v>Taunton-500 - 750 kWh Volumetric Charge-43678</v>
      </c>
      <c r="G14689" s="11" t="s">
        <v>131</v>
      </c>
      <c r="H14689" s="11" t="s">
        <v>55</v>
      </c>
      <c r="I14689" s="11" t="s">
        <v>349</v>
      </c>
      <c r="J14689" s="11" t="s">
        <v>356</v>
      </c>
      <c r="K14689" s="11" t="str">
        <f>IFERROR(INDEX('EDC Component Dictionary'!$C$5:$C$37,MATCH('Rates Database'!J14689,'EDC Component Dictionary'!$B$5:$B$37,0)), "Energy Supply")</f>
        <v>Energy Supply</v>
      </c>
      <c r="L14689" s="12">
        <v>0.130488199999999</v>
      </c>
      <c r="M14689" s="12"/>
    </row>
    <row r="14690" spans="1:13" x14ac:dyDescent="0.3">
      <c r="A14690" s="18">
        <v>14688</v>
      </c>
      <c r="B14690" s="18">
        <f t="shared" si="460"/>
        <v>2019</v>
      </c>
      <c r="C14690" s="17">
        <v>43678</v>
      </c>
      <c r="D14690" s="18" t="s">
        <v>314</v>
      </c>
      <c r="E14690" s="18" t="s">
        <v>355</v>
      </c>
      <c r="F14690" s="18" t="str">
        <f t="shared" si="459"/>
        <v>Wellesley-500 - 750 kWh Volumetric Charge-43678</v>
      </c>
      <c r="G14690" s="11" t="s">
        <v>131</v>
      </c>
      <c r="H14690" s="11" t="s">
        <v>55</v>
      </c>
      <c r="I14690" s="11" t="s">
        <v>349</v>
      </c>
      <c r="J14690" s="11" t="s">
        <v>356</v>
      </c>
      <c r="K14690" s="11" t="str">
        <f>IFERROR(INDEX('EDC Component Dictionary'!$C$5:$C$37,MATCH('Rates Database'!J14690,'EDC Component Dictionary'!$B$5:$B$37,0)), "Energy Supply")</f>
        <v>Energy Supply</v>
      </c>
      <c r="L14690" s="12">
        <v>0.141046</v>
      </c>
      <c r="M14690" s="12"/>
    </row>
    <row r="14691" spans="1:13" x14ac:dyDescent="0.3">
      <c r="A14691" s="18">
        <v>14689</v>
      </c>
      <c r="B14691" s="18">
        <f t="shared" si="460"/>
        <v>2019</v>
      </c>
      <c r="C14691" s="17">
        <v>43497</v>
      </c>
      <c r="D14691" s="18" t="s">
        <v>314</v>
      </c>
      <c r="E14691" s="18" t="s">
        <v>348</v>
      </c>
      <c r="F14691" s="18" t="str">
        <f t="shared" si="459"/>
        <v>Middleton-500 - 750 kWh Volumetric Charge-43497</v>
      </c>
      <c r="G14691" s="11" t="s">
        <v>131</v>
      </c>
      <c r="H14691" s="11" t="s">
        <v>55</v>
      </c>
      <c r="I14691" s="11" t="s">
        <v>349</v>
      </c>
      <c r="J14691" s="11" t="s">
        <v>356</v>
      </c>
      <c r="K14691" s="11" t="str">
        <f>IFERROR(INDEX('EDC Component Dictionary'!$C$5:$C$37,MATCH('Rates Database'!J14691,'EDC Component Dictionary'!$B$5:$B$37,0)), "Energy Supply")</f>
        <v>Energy Supply</v>
      </c>
      <c r="L14691" s="12">
        <v>0.12433</v>
      </c>
      <c r="M14691" s="12"/>
    </row>
    <row r="14692" spans="1:13" x14ac:dyDescent="0.3">
      <c r="A14692" s="18">
        <v>14690</v>
      </c>
      <c r="B14692" s="18">
        <f t="shared" si="460"/>
        <v>2019</v>
      </c>
      <c r="C14692" s="17">
        <v>43497</v>
      </c>
      <c r="D14692" s="18" t="s">
        <v>314</v>
      </c>
      <c r="E14692" s="18" t="s">
        <v>351</v>
      </c>
      <c r="F14692" s="18" t="str">
        <f t="shared" si="459"/>
        <v>Groton-500 - 750 kWh Volumetric Charge-43497</v>
      </c>
      <c r="G14692" s="11" t="s">
        <v>131</v>
      </c>
      <c r="H14692" s="11" t="s">
        <v>55</v>
      </c>
      <c r="I14692" s="11" t="s">
        <v>349</v>
      </c>
      <c r="J14692" s="11" t="s">
        <v>356</v>
      </c>
      <c r="K14692" s="11" t="str">
        <f>IFERROR(INDEX('EDC Component Dictionary'!$C$5:$C$37,MATCH('Rates Database'!J14692,'EDC Component Dictionary'!$B$5:$B$37,0)), "Energy Supply")</f>
        <v>Energy Supply</v>
      </c>
      <c r="L14692" s="12">
        <v>0.14099999999999999</v>
      </c>
      <c r="M14692" s="12"/>
    </row>
    <row r="14693" spans="1:13" x14ac:dyDescent="0.3">
      <c r="A14693" s="18">
        <v>14691</v>
      </c>
      <c r="B14693" s="18">
        <f t="shared" si="460"/>
        <v>2019</v>
      </c>
      <c r="C14693" s="17">
        <v>43497</v>
      </c>
      <c r="D14693" s="18" t="s">
        <v>314</v>
      </c>
      <c r="E14693" s="18" t="s">
        <v>352</v>
      </c>
      <c r="F14693" s="18" t="str">
        <f t="shared" si="459"/>
        <v>Belmont-500 - 750 kWh Volumetric Charge-43497</v>
      </c>
      <c r="G14693" s="11" t="s">
        <v>131</v>
      </c>
      <c r="H14693" s="11" t="s">
        <v>55</v>
      </c>
      <c r="I14693" s="11" t="s">
        <v>349</v>
      </c>
      <c r="J14693" s="11" t="s">
        <v>356</v>
      </c>
      <c r="K14693" s="11" t="str">
        <f>IFERROR(INDEX('EDC Component Dictionary'!$C$5:$C$37,MATCH('Rates Database'!J14693,'EDC Component Dictionary'!$B$5:$B$37,0)), "Energy Supply")</f>
        <v>Energy Supply</v>
      </c>
      <c r="L14693" s="12">
        <v>0.18651999999999999</v>
      </c>
      <c r="M14693" s="12"/>
    </row>
    <row r="14694" spans="1:13" x14ac:dyDescent="0.3">
      <c r="A14694" s="18">
        <v>14692</v>
      </c>
      <c r="B14694" s="18">
        <f t="shared" si="460"/>
        <v>2019</v>
      </c>
      <c r="C14694" s="17">
        <v>43497</v>
      </c>
      <c r="D14694" s="18" t="s">
        <v>314</v>
      </c>
      <c r="E14694" s="18" t="s">
        <v>353</v>
      </c>
      <c r="F14694" s="18" t="str">
        <f t="shared" si="459"/>
        <v>Concord-500 - 750 kWh Volumetric Charge-43497</v>
      </c>
      <c r="G14694" s="11" t="s">
        <v>131</v>
      </c>
      <c r="H14694" s="11" t="s">
        <v>55</v>
      </c>
      <c r="I14694" s="11" t="s">
        <v>349</v>
      </c>
      <c r="J14694" s="11" t="s">
        <v>356</v>
      </c>
      <c r="K14694" s="11" t="str">
        <f>IFERROR(INDEX('EDC Component Dictionary'!$C$5:$C$37,MATCH('Rates Database'!J14694,'EDC Component Dictionary'!$B$5:$B$37,0)), "Energy Supply")</f>
        <v>Energy Supply</v>
      </c>
      <c r="L14694" s="12">
        <v>0.15051745159999899</v>
      </c>
      <c r="M14694" s="12"/>
    </row>
    <row r="14695" spans="1:13" x14ac:dyDescent="0.3">
      <c r="A14695" s="18">
        <v>14693</v>
      </c>
      <c r="B14695" s="18">
        <f t="shared" si="460"/>
        <v>2019</v>
      </c>
      <c r="C14695" s="17">
        <v>43497</v>
      </c>
      <c r="D14695" s="18" t="s">
        <v>314</v>
      </c>
      <c r="E14695" s="18" t="s">
        <v>354</v>
      </c>
      <c r="F14695" s="18" t="str">
        <f t="shared" si="459"/>
        <v>Taunton-500 - 750 kWh Volumetric Charge-43497</v>
      </c>
      <c r="G14695" s="11" t="s">
        <v>131</v>
      </c>
      <c r="H14695" s="11" t="s">
        <v>55</v>
      </c>
      <c r="I14695" s="11" t="s">
        <v>349</v>
      </c>
      <c r="J14695" s="11" t="s">
        <v>356</v>
      </c>
      <c r="K14695" s="11" t="str">
        <f>IFERROR(INDEX('EDC Component Dictionary'!$C$5:$C$37,MATCH('Rates Database'!J14695,'EDC Component Dictionary'!$B$5:$B$37,0)), "Energy Supply")</f>
        <v>Energy Supply</v>
      </c>
      <c r="L14695" s="12">
        <v>0.12418019999999901</v>
      </c>
      <c r="M14695" s="12"/>
    </row>
    <row r="14696" spans="1:13" x14ac:dyDescent="0.3">
      <c r="A14696" s="18">
        <v>14694</v>
      </c>
      <c r="B14696" s="18">
        <f t="shared" si="460"/>
        <v>2019</v>
      </c>
      <c r="C14696" s="17">
        <v>43497</v>
      </c>
      <c r="D14696" s="18" t="s">
        <v>314</v>
      </c>
      <c r="E14696" s="18" t="s">
        <v>355</v>
      </c>
      <c r="F14696" s="18" t="str">
        <f t="shared" si="459"/>
        <v>Wellesley-500 - 750 kWh Volumetric Charge-43497</v>
      </c>
      <c r="G14696" s="11" t="s">
        <v>131</v>
      </c>
      <c r="H14696" s="11" t="s">
        <v>55</v>
      </c>
      <c r="I14696" s="11" t="s">
        <v>349</v>
      </c>
      <c r="J14696" s="11" t="s">
        <v>356</v>
      </c>
      <c r="K14696" s="11" t="str">
        <f>IFERROR(INDEX('EDC Component Dictionary'!$C$5:$C$37,MATCH('Rates Database'!J14696,'EDC Component Dictionary'!$B$5:$B$37,0)), "Energy Supply")</f>
        <v>Energy Supply</v>
      </c>
      <c r="L14696" s="12">
        <v>0.141046</v>
      </c>
      <c r="M14696" s="12"/>
    </row>
    <row r="14697" spans="1:13" x14ac:dyDescent="0.3">
      <c r="A14697" s="18">
        <v>14695</v>
      </c>
      <c r="B14697" s="18">
        <f t="shared" si="460"/>
        <v>2021</v>
      </c>
      <c r="C14697" s="17">
        <v>44409</v>
      </c>
      <c r="D14697" s="18" t="s">
        <v>314</v>
      </c>
      <c r="E14697" s="18" t="s">
        <v>348</v>
      </c>
      <c r="F14697" s="18" t="str">
        <f t="shared" si="459"/>
        <v>Middleton-500 - 750 kWh Volumetric Charge-44409</v>
      </c>
      <c r="G14697" s="11" t="s">
        <v>131</v>
      </c>
      <c r="H14697" s="11" t="s">
        <v>55</v>
      </c>
      <c r="I14697" s="11" t="s">
        <v>349</v>
      </c>
      <c r="J14697" s="11" t="s">
        <v>356</v>
      </c>
      <c r="K14697" s="11" t="str">
        <f>IFERROR(INDEX('EDC Component Dictionary'!$C$5:$C$37,MATCH('Rates Database'!J14697,'EDC Component Dictionary'!$B$5:$B$37,0)), "Energy Supply")</f>
        <v>Energy Supply</v>
      </c>
      <c r="L14697" s="12">
        <v>0.12433</v>
      </c>
      <c r="M14697" s="12"/>
    </row>
    <row r="14698" spans="1:13" x14ac:dyDescent="0.3">
      <c r="A14698" s="18">
        <v>14696</v>
      </c>
      <c r="B14698" s="18">
        <f t="shared" si="460"/>
        <v>2021</v>
      </c>
      <c r="C14698" s="17">
        <v>44409</v>
      </c>
      <c r="D14698" s="18" t="s">
        <v>314</v>
      </c>
      <c r="E14698" s="18" t="s">
        <v>351</v>
      </c>
      <c r="F14698" s="18" t="str">
        <f t="shared" si="459"/>
        <v>Groton-500 - 750 kWh Volumetric Charge-44409</v>
      </c>
      <c r="G14698" s="11" t="s">
        <v>131</v>
      </c>
      <c r="H14698" s="11" t="s">
        <v>55</v>
      </c>
      <c r="I14698" s="11" t="s">
        <v>349</v>
      </c>
      <c r="J14698" s="11" t="s">
        <v>356</v>
      </c>
      <c r="K14698" s="11" t="str">
        <f>IFERROR(INDEX('EDC Component Dictionary'!$C$5:$C$37,MATCH('Rates Database'!J14698,'EDC Component Dictionary'!$B$5:$B$37,0)), "Energy Supply")</f>
        <v>Energy Supply</v>
      </c>
      <c r="L14698" s="12">
        <v>0.14251999999999901</v>
      </c>
      <c r="M14698" s="12"/>
    </row>
    <row r="14699" spans="1:13" x14ac:dyDescent="0.3">
      <c r="A14699" s="18">
        <v>14697</v>
      </c>
      <c r="B14699" s="18">
        <f t="shared" si="460"/>
        <v>2021</v>
      </c>
      <c r="C14699" s="17">
        <v>44409</v>
      </c>
      <c r="D14699" s="18" t="s">
        <v>314</v>
      </c>
      <c r="E14699" s="18" t="s">
        <v>352</v>
      </c>
      <c r="F14699" s="18" t="str">
        <f t="shared" si="459"/>
        <v>Belmont-500 - 750 kWh Volumetric Charge-44409</v>
      </c>
      <c r="G14699" s="11" t="s">
        <v>131</v>
      </c>
      <c r="H14699" s="11" t="s">
        <v>55</v>
      </c>
      <c r="I14699" s="11" t="s">
        <v>349</v>
      </c>
      <c r="J14699" s="11" t="s">
        <v>356</v>
      </c>
      <c r="K14699" s="11" t="str">
        <f>IFERROR(INDEX('EDC Component Dictionary'!$C$5:$C$37,MATCH('Rates Database'!J14699,'EDC Component Dictionary'!$B$5:$B$37,0)), "Energy Supply")</f>
        <v>Energy Supply</v>
      </c>
      <c r="L14699" s="12">
        <v>0.19317000000000001</v>
      </c>
      <c r="M14699" s="12"/>
    </row>
    <row r="14700" spans="1:13" x14ac:dyDescent="0.3">
      <c r="A14700" s="18">
        <v>14698</v>
      </c>
      <c r="B14700" s="18">
        <f t="shared" si="460"/>
        <v>2021</v>
      </c>
      <c r="C14700" s="17">
        <v>44409</v>
      </c>
      <c r="D14700" s="18" t="s">
        <v>314</v>
      </c>
      <c r="E14700" s="18" t="s">
        <v>347</v>
      </c>
      <c r="F14700" s="18" t="str">
        <f t="shared" si="459"/>
        <v>Middleborough-500 - 750 kWh Volumetric Charge-44409</v>
      </c>
      <c r="G14700" s="11" t="s">
        <v>131</v>
      </c>
      <c r="H14700" s="11" t="s">
        <v>55</v>
      </c>
      <c r="I14700" s="11" t="s">
        <v>349</v>
      </c>
      <c r="J14700" s="11" t="s">
        <v>356</v>
      </c>
      <c r="K14700" s="11" t="str">
        <f>IFERROR(INDEX('EDC Component Dictionary'!$C$5:$C$37,MATCH('Rates Database'!J14700,'EDC Component Dictionary'!$B$5:$B$37,0)), "Energy Supply")</f>
        <v>Energy Supply</v>
      </c>
      <c r="L14700" s="12">
        <v>0.14198</v>
      </c>
      <c r="M14700" s="12"/>
    </row>
    <row r="14701" spans="1:13" x14ac:dyDescent="0.3">
      <c r="A14701" s="18">
        <v>14699</v>
      </c>
      <c r="B14701" s="18">
        <f t="shared" si="460"/>
        <v>2021</v>
      </c>
      <c r="C14701" s="17">
        <v>44409</v>
      </c>
      <c r="D14701" s="18" t="s">
        <v>314</v>
      </c>
      <c r="E14701" s="18" t="s">
        <v>353</v>
      </c>
      <c r="F14701" s="18" t="str">
        <f t="shared" si="459"/>
        <v>Concord-500 - 750 kWh Volumetric Charge-44409</v>
      </c>
      <c r="G14701" s="11" t="s">
        <v>131</v>
      </c>
      <c r="H14701" s="11" t="s">
        <v>55</v>
      </c>
      <c r="I14701" s="11" t="s">
        <v>349</v>
      </c>
      <c r="J14701" s="11" t="s">
        <v>356</v>
      </c>
      <c r="K14701" s="11" t="str">
        <f>IFERROR(INDEX('EDC Component Dictionary'!$C$5:$C$37,MATCH('Rates Database'!J14701,'EDC Component Dictionary'!$B$5:$B$37,0)), "Energy Supply")</f>
        <v>Energy Supply</v>
      </c>
      <c r="L14701" s="12">
        <v>0.165687787999999</v>
      </c>
      <c r="M14701" s="12"/>
    </row>
    <row r="14702" spans="1:13" x14ac:dyDescent="0.3">
      <c r="A14702" s="18">
        <v>14700</v>
      </c>
      <c r="B14702" s="18">
        <f t="shared" si="460"/>
        <v>2021</v>
      </c>
      <c r="C14702" s="17">
        <v>44409</v>
      </c>
      <c r="D14702" s="18" t="s">
        <v>314</v>
      </c>
      <c r="E14702" s="18" t="s">
        <v>354</v>
      </c>
      <c r="F14702" s="18" t="str">
        <f t="shared" si="459"/>
        <v>Taunton-500 - 750 kWh Volumetric Charge-44409</v>
      </c>
      <c r="G14702" s="11" t="s">
        <v>131</v>
      </c>
      <c r="H14702" s="11" t="s">
        <v>55</v>
      </c>
      <c r="I14702" s="11" t="s">
        <v>349</v>
      </c>
      <c r="J14702" s="11" t="s">
        <v>356</v>
      </c>
      <c r="K14702" s="11" t="str">
        <f>IFERROR(INDEX('EDC Component Dictionary'!$C$5:$C$37,MATCH('Rates Database'!J14702,'EDC Component Dictionary'!$B$5:$B$37,0)), "Energy Supply")</f>
        <v>Energy Supply</v>
      </c>
      <c r="L14702" s="12">
        <v>0.12303449999999901</v>
      </c>
      <c r="M14702" s="12"/>
    </row>
    <row r="14703" spans="1:13" x14ac:dyDescent="0.3">
      <c r="A14703" s="18">
        <v>14701</v>
      </c>
      <c r="B14703" s="18">
        <f t="shared" si="460"/>
        <v>2021</v>
      </c>
      <c r="C14703" s="17">
        <v>44409</v>
      </c>
      <c r="D14703" s="18" t="s">
        <v>314</v>
      </c>
      <c r="E14703" s="18" t="s">
        <v>355</v>
      </c>
      <c r="F14703" s="18" t="str">
        <f t="shared" si="459"/>
        <v>Wellesley-500 - 750 kWh Volumetric Charge-44409</v>
      </c>
      <c r="G14703" s="11" t="s">
        <v>131</v>
      </c>
      <c r="H14703" s="11" t="s">
        <v>55</v>
      </c>
      <c r="I14703" s="11" t="s">
        <v>349</v>
      </c>
      <c r="J14703" s="11" t="s">
        <v>356</v>
      </c>
      <c r="K14703" s="11" t="str">
        <f>IFERROR(INDEX('EDC Component Dictionary'!$C$5:$C$37,MATCH('Rates Database'!J14703,'EDC Component Dictionary'!$B$5:$B$37,0)), "Energy Supply")</f>
        <v>Energy Supply</v>
      </c>
      <c r="L14703" s="12">
        <v>0.141046</v>
      </c>
      <c r="M14703" s="12"/>
    </row>
    <row r="14704" spans="1:13" x14ac:dyDescent="0.3">
      <c r="A14704" s="18">
        <v>14702</v>
      </c>
      <c r="B14704" s="18">
        <f t="shared" si="460"/>
        <v>2020</v>
      </c>
      <c r="C14704" s="17">
        <v>44044</v>
      </c>
      <c r="D14704" s="18" t="s">
        <v>314</v>
      </c>
      <c r="E14704" s="18" t="s">
        <v>348</v>
      </c>
      <c r="F14704" s="18" t="str">
        <f t="shared" si="459"/>
        <v>Middleton-500 - 750 kWh Volumetric Charge-44044</v>
      </c>
      <c r="G14704" s="11" t="s">
        <v>131</v>
      </c>
      <c r="H14704" s="11" t="s">
        <v>55</v>
      </c>
      <c r="I14704" s="11" t="s">
        <v>349</v>
      </c>
      <c r="J14704" s="11" t="s">
        <v>356</v>
      </c>
      <c r="K14704" s="11" t="str">
        <f>IFERROR(INDEX('EDC Component Dictionary'!$C$5:$C$37,MATCH('Rates Database'!J14704,'EDC Component Dictionary'!$B$5:$B$37,0)), "Energy Supply")</f>
        <v>Energy Supply</v>
      </c>
      <c r="L14704" s="12">
        <v>0.12433</v>
      </c>
      <c r="M14704" s="12"/>
    </row>
    <row r="14705" spans="1:13" x14ac:dyDescent="0.3">
      <c r="A14705" s="18">
        <v>14703</v>
      </c>
      <c r="B14705" s="18">
        <f t="shared" si="460"/>
        <v>2020</v>
      </c>
      <c r="C14705" s="17">
        <v>44044</v>
      </c>
      <c r="D14705" s="18" t="s">
        <v>314</v>
      </c>
      <c r="E14705" s="18" t="s">
        <v>351</v>
      </c>
      <c r="F14705" s="18" t="str">
        <f t="shared" si="459"/>
        <v>Groton-500 - 750 kWh Volumetric Charge-44044</v>
      </c>
      <c r="G14705" s="11" t="s">
        <v>131</v>
      </c>
      <c r="H14705" s="11" t="s">
        <v>55</v>
      </c>
      <c r="I14705" s="11" t="s">
        <v>349</v>
      </c>
      <c r="J14705" s="11" t="s">
        <v>356</v>
      </c>
      <c r="K14705" s="11" t="str">
        <f>IFERROR(INDEX('EDC Component Dictionary'!$C$5:$C$37,MATCH('Rates Database'!J14705,'EDC Component Dictionary'!$B$5:$B$37,0)), "Energy Supply")</f>
        <v>Energy Supply</v>
      </c>
      <c r="L14705" s="12">
        <v>0.13100000000000001</v>
      </c>
      <c r="M14705" s="12"/>
    </row>
    <row r="14706" spans="1:13" x14ac:dyDescent="0.3">
      <c r="A14706" s="18">
        <v>14704</v>
      </c>
      <c r="B14706" s="18">
        <f t="shared" si="460"/>
        <v>2020</v>
      </c>
      <c r="C14706" s="17">
        <v>44044</v>
      </c>
      <c r="D14706" s="18" t="s">
        <v>314</v>
      </c>
      <c r="E14706" s="18" t="s">
        <v>352</v>
      </c>
      <c r="F14706" s="18" t="str">
        <f t="shared" si="459"/>
        <v>Belmont-500 - 750 kWh Volumetric Charge-44044</v>
      </c>
      <c r="G14706" s="11" t="s">
        <v>131</v>
      </c>
      <c r="H14706" s="11" t="s">
        <v>55</v>
      </c>
      <c r="I14706" s="11" t="s">
        <v>349</v>
      </c>
      <c r="J14706" s="11" t="s">
        <v>356</v>
      </c>
      <c r="K14706" s="11" t="str">
        <f>IFERROR(INDEX('EDC Component Dictionary'!$C$5:$C$37,MATCH('Rates Database'!J14706,'EDC Component Dictionary'!$B$5:$B$37,0)), "Energy Supply")</f>
        <v>Energy Supply</v>
      </c>
      <c r="L14706" s="12">
        <v>0.19317000000000001</v>
      </c>
      <c r="M14706" s="12"/>
    </row>
    <row r="14707" spans="1:13" x14ac:dyDescent="0.3">
      <c r="A14707" s="18">
        <v>14705</v>
      </c>
      <c r="B14707" s="18">
        <f t="shared" si="460"/>
        <v>2020</v>
      </c>
      <c r="C14707" s="17">
        <v>44044</v>
      </c>
      <c r="D14707" s="18" t="s">
        <v>314</v>
      </c>
      <c r="E14707" s="18" t="s">
        <v>347</v>
      </c>
      <c r="F14707" s="18" t="str">
        <f t="shared" si="459"/>
        <v>Middleborough-500 - 750 kWh Volumetric Charge-44044</v>
      </c>
      <c r="G14707" s="11" t="s">
        <v>131</v>
      </c>
      <c r="H14707" s="11" t="s">
        <v>55</v>
      </c>
      <c r="I14707" s="11" t="s">
        <v>349</v>
      </c>
      <c r="J14707" s="11" t="s">
        <v>356</v>
      </c>
      <c r="K14707" s="11" t="str">
        <f>IFERROR(INDEX('EDC Component Dictionary'!$C$5:$C$37,MATCH('Rates Database'!J14707,'EDC Component Dictionary'!$B$5:$B$37,0)), "Energy Supply")</f>
        <v>Energy Supply</v>
      </c>
      <c r="L14707" s="12">
        <v>0.14198</v>
      </c>
      <c r="M14707" s="12"/>
    </row>
    <row r="14708" spans="1:13" x14ac:dyDescent="0.3">
      <c r="A14708" s="18">
        <v>14706</v>
      </c>
      <c r="B14708" s="18">
        <f t="shared" si="460"/>
        <v>2020</v>
      </c>
      <c r="C14708" s="17">
        <v>44044</v>
      </c>
      <c r="D14708" s="18" t="s">
        <v>314</v>
      </c>
      <c r="E14708" s="18" t="s">
        <v>353</v>
      </c>
      <c r="F14708" s="18" t="str">
        <f t="shared" si="459"/>
        <v>Concord-500 - 750 kWh Volumetric Charge-44044</v>
      </c>
      <c r="G14708" s="11" t="s">
        <v>131</v>
      </c>
      <c r="H14708" s="11" t="s">
        <v>55</v>
      </c>
      <c r="I14708" s="11" t="s">
        <v>349</v>
      </c>
      <c r="J14708" s="11" t="s">
        <v>356</v>
      </c>
      <c r="K14708" s="11" t="str">
        <f>IFERROR(INDEX('EDC Component Dictionary'!$C$5:$C$37,MATCH('Rates Database'!J14708,'EDC Component Dictionary'!$B$5:$B$37,0)), "Energy Supply")</f>
        <v>Energy Supply</v>
      </c>
      <c r="L14708" s="12">
        <v>0.15153765159999899</v>
      </c>
      <c r="M14708" s="12"/>
    </row>
    <row r="14709" spans="1:13" x14ac:dyDescent="0.3">
      <c r="A14709" s="18">
        <v>14707</v>
      </c>
      <c r="B14709" s="18">
        <f t="shared" si="460"/>
        <v>2020</v>
      </c>
      <c r="C14709" s="17">
        <v>44044</v>
      </c>
      <c r="D14709" s="18" t="s">
        <v>314</v>
      </c>
      <c r="E14709" s="18" t="s">
        <v>354</v>
      </c>
      <c r="F14709" s="18" t="str">
        <f t="shared" si="459"/>
        <v>Taunton-500 - 750 kWh Volumetric Charge-44044</v>
      </c>
      <c r="G14709" s="11" t="s">
        <v>131</v>
      </c>
      <c r="H14709" s="11" t="s">
        <v>55</v>
      </c>
      <c r="I14709" s="11" t="s">
        <v>349</v>
      </c>
      <c r="J14709" s="11" t="s">
        <v>356</v>
      </c>
      <c r="K14709" s="11" t="str">
        <f>IFERROR(INDEX('EDC Component Dictionary'!$C$5:$C$37,MATCH('Rates Database'!J14709,'EDC Component Dictionary'!$B$5:$B$37,0)), "Energy Supply")</f>
        <v>Energy Supply</v>
      </c>
      <c r="L14709" s="12">
        <v>0.124827149999999</v>
      </c>
      <c r="M14709" s="12"/>
    </row>
    <row r="14710" spans="1:13" x14ac:dyDescent="0.3">
      <c r="A14710" s="18">
        <v>14708</v>
      </c>
      <c r="B14710" s="18">
        <f t="shared" si="460"/>
        <v>2020</v>
      </c>
      <c r="C14710" s="17">
        <v>44044</v>
      </c>
      <c r="D14710" s="18" t="s">
        <v>314</v>
      </c>
      <c r="E14710" s="18" t="s">
        <v>355</v>
      </c>
      <c r="F14710" s="18" t="str">
        <f t="shared" si="459"/>
        <v>Wellesley-500 - 750 kWh Volumetric Charge-44044</v>
      </c>
      <c r="G14710" s="11" t="s">
        <v>131</v>
      </c>
      <c r="H14710" s="11" t="s">
        <v>55</v>
      </c>
      <c r="I14710" s="11" t="s">
        <v>349</v>
      </c>
      <c r="J14710" s="11" t="s">
        <v>356</v>
      </c>
      <c r="K14710" s="11" t="str">
        <f>IFERROR(INDEX('EDC Component Dictionary'!$C$5:$C$37,MATCH('Rates Database'!J14710,'EDC Component Dictionary'!$B$5:$B$37,0)), "Energy Supply")</f>
        <v>Energy Supply</v>
      </c>
      <c r="L14710" s="12">
        <v>0.141046</v>
      </c>
      <c r="M14710" s="12"/>
    </row>
    <row r="14711" spans="1:13" x14ac:dyDescent="0.3">
      <c r="A14711" s="18">
        <v>14709</v>
      </c>
      <c r="B14711" s="18">
        <f t="shared" si="460"/>
        <v>2023</v>
      </c>
      <c r="C14711" s="17">
        <v>45170</v>
      </c>
      <c r="D14711" s="18" t="s">
        <v>314</v>
      </c>
      <c r="E14711" s="18" t="s">
        <v>348</v>
      </c>
      <c r="F14711" s="18" t="str">
        <f t="shared" si="459"/>
        <v>Middleton-500 - 750 kWh Volumetric Charge-45170</v>
      </c>
      <c r="G14711" s="11" t="s">
        <v>131</v>
      </c>
      <c r="H14711" s="11" t="s">
        <v>55</v>
      </c>
      <c r="I14711" s="11" t="s">
        <v>349</v>
      </c>
      <c r="J14711" s="11" t="s">
        <v>356</v>
      </c>
      <c r="K14711" s="11" t="str">
        <f>IFERROR(INDEX('EDC Component Dictionary'!$C$5:$C$37,MATCH('Rates Database'!J14711,'EDC Component Dictionary'!$B$5:$B$37,0)), "Energy Supply")</f>
        <v>Energy Supply</v>
      </c>
      <c r="L14711" s="12">
        <v>0.14510000000000001</v>
      </c>
      <c r="M14711" s="12"/>
    </row>
    <row r="14712" spans="1:13" x14ac:dyDescent="0.3">
      <c r="A14712" s="18">
        <v>14710</v>
      </c>
      <c r="B14712" s="18">
        <f t="shared" si="460"/>
        <v>2023</v>
      </c>
      <c r="C14712" s="17">
        <v>45170</v>
      </c>
      <c r="D14712" s="18" t="s">
        <v>314</v>
      </c>
      <c r="E14712" s="18" t="s">
        <v>351</v>
      </c>
      <c r="F14712" s="18" t="str">
        <f t="shared" si="459"/>
        <v>Groton-500 - 750 kWh Volumetric Charge-45170</v>
      </c>
      <c r="G14712" s="11" t="s">
        <v>131</v>
      </c>
      <c r="H14712" s="11" t="s">
        <v>55</v>
      </c>
      <c r="I14712" s="11" t="s">
        <v>349</v>
      </c>
      <c r="J14712" s="11" t="s">
        <v>356</v>
      </c>
      <c r="K14712" s="11" t="str">
        <f>IFERROR(INDEX('EDC Component Dictionary'!$C$5:$C$37,MATCH('Rates Database'!J14712,'EDC Component Dictionary'!$B$5:$B$37,0)), "Energy Supply")</f>
        <v>Energy Supply</v>
      </c>
      <c r="L14712" s="12">
        <v>0.16</v>
      </c>
      <c r="M14712" s="12"/>
    </row>
    <row r="14713" spans="1:13" x14ac:dyDescent="0.3">
      <c r="A14713" s="18">
        <v>14711</v>
      </c>
      <c r="B14713" s="18">
        <f t="shared" si="460"/>
        <v>2023</v>
      </c>
      <c r="C14713" s="17">
        <v>45170</v>
      </c>
      <c r="D14713" s="18" t="s">
        <v>314</v>
      </c>
      <c r="E14713" s="18" t="s">
        <v>352</v>
      </c>
      <c r="F14713" s="18" t="str">
        <f t="shared" si="459"/>
        <v>Belmont-500 - 750 kWh Volumetric Charge-45170</v>
      </c>
      <c r="G14713" s="11" t="s">
        <v>131</v>
      </c>
      <c r="H14713" s="11" t="s">
        <v>55</v>
      </c>
      <c r="I14713" s="11" t="s">
        <v>349</v>
      </c>
      <c r="J14713" s="11" t="s">
        <v>356</v>
      </c>
      <c r="K14713" s="11" t="str">
        <f>IFERROR(INDEX('EDC Component Dictionary'!$C$5:$C$37,MATCH('Rates Database'!J14713,'EDC Component Dictionary'!$B$5:$B$37,0)), "Energy Supply")</f>
        <v>Energy Supply</v>
      </c>
      <c r="L14713" s="12">
        <v>0.22989999999999899</v>
      </c>
      <c r="M14713" s="12"/>
    </row>
    <row r="14714" spans="1:13" x14ac:dyDescent="0.3">
      <c r="A14714" s="18">
        <v>14712</v>
      </c>
      <c r="B14714" s="18">
        <f t="shared" si="460"/>
        <v>2023</v>
      </c>
      <c r="C14714" s="17">
        <v>45170</v>
      </c>
      <c r="D14714" s="18" t="s">
        <v>314</v>
      </c>
      <c r="E14714" s="18" t="s">
        <v>347</v>
      </c>
      <c r="F14714" s="18" t="str">
        <f t="shared" si="459"/>
        <v>Middleborough-500 - 750 kWh Volumetric Charge-45170</v>
      </c>
      <c r="G14714" s="11" t="s">
        <v>131</v>
      </c>
      <c r="H14714" s="11" t="s">
        <v>55</v>
      </c>
      <c r="I14714" s="11" t="s">
        <v>349</v>
      </c>
      <c r="J14714" s="11" t="s">
        <v>356</v>
      </c>
      <c r="K14714" s="11" t="str">
        <f>IFERROR(INDEX('EDC Component Dictionary'!$C$5:$C$37,MATCH('Rates Database'!J14714,'EDC Component Dictionary'!$B$5:$B$37,0)), "Energy Supply")</f>
        <v>Energy Supply</v>
      </c>
      <c r="L14714" s="12">
        <v>0.14198</v>
      </c>
      <c r="M14714" s="12"/>
    </row>
    <row r="14715" spans="1:13" x14ac:dyDescent="0.3">
      <c r="A14715" s="18">
        <v>14713</v>
      </c>
      <c r="B14715" s="18">
        <f t="shared" si="460"/>
        <v>2023</v>
      </c>
      <c r="C14715" s="17">
        <v>45170</v>
      </c>
      <c r="D14715" s="18" t="s">
        <v>314</v>
      </c>
      <c r="E14715" s="18" t="s">
        <v>353</v>
      </c>
      <c r="F14715" s="18" t="str">
        <f t="shared" si="459"/>
        <v>Concord-500 - 750 kWh Volumetric Charge-45170</v>
      </c>
      <c r="G14715" s="11" t="s">
        <v>131</v>
      </c>
      <c r="H14715" s="11" t="s">
        <v>55</v>
      </c>
      <c r="I14715" s="11" t="s">
        <v>349</v>
      </c>
      <c r="J14715" s="11" t="s">
        <v>356</v>
      </c>
      <c r="K14715" s="11" t="str">
        <f>IFERROR(INDEX('EDC Component Dictionary'!$C$5:$C$37,MATCH('Rates Database'!J14715,'EDC Component Dictionary'!$B$5:$B$37,0)), "Energy Supply")</f>
        <v>Energy Supply</v>
      </c>
      <c r="L14715" s="12">
        <v>0.1987235614</v>
      </c>
      <c r="M14715" s="12"/>
    </row>
    <row r="14716" spans="1:13" x14ac:dyDescent="0.3">
      <c r="A14716" s="18">
        <v>14714</v>
      </c>
      <c r="B14716" s="18">
        <f t="shared" si="460"/>
        <v>2023</v>
      </c>
      <c r="C14716" s="17">
        <v>45170</v>
      </c>
      <c r="D14716" s="18" t="s">
        <v>314</v>
      </c>
      <c r="E14716" s="18" t="s">
        <v>354</v>
      </c>
      <c r="F14716" s="18" t="str">
        <f t="shared" si="459"/>
        <v>Taunton-500 - 750 kWh Volumetric Charge-45170</v>
      </c>
      <c r="G14716" s="11" t="s">
        <v>131</v>
      </c>
      <c r="H14716" s="11" t="s">
        <v>55</v>
      </c>
      <c r="I14716" s="11" t="s">
        <v>349</v>
      </c>
      <c r="J14716" s="11" t="s">
        <v>356</v>
      </c>
      <c r="K14716" s="11" t="str">
        <f>IFERROR(INDEX('EDC Component Dictionary'!$C$5:$C$37,MATCH('Rates Database'!J14716,'EDC Component Dictionary'!$B$5:$B$37,0)), "Energy Supply")</f>
        <v>Energy Supply</v>
      </c>
      <c r="L14716" s="12">
        <v>0.1841081</v>
      </c>
      <c r="M14716" s="12"/>
    </row>
    <row r="14717" spans="1:13" x14ac:dyDescent="0.3">
      <c r="A14717" s="18">
        <v>14715</v>
      </c>
      <c r="B14717" s="18">
        <f t="shared" si="460"/>
        <v>2023</v>
      </c>
      <c r="C14717" s="17">
        <v>45170</v>
      </c>
      <c r="D14717" s="18" t="s">
        <v>314</v>
      </c>
      <c r="E14717" s="18" t="s">
        <v>355</v>
      </c>
      <c r="F14717" s="18" t="str">
        <f t="shared" si="459"/>
        <v>Wellesley-500 - 750 kWh Volumetric Charge-45170</v>
      </c>
      <c r="G14717" s="11" t="s">
        <v>131</v>
      </c>
      <c r="H14717" s="11" t="s">
        <v>55</v>
      </c>
      <c r="I14717" s="11" t="s">
        <v>349</v>
      </c>
      <c r="J14717" s="11" t="s">
        <v>356</v>
      </c>
      <c r="K14717" s="11" t="str">
        <f>IFERROR(INDEX('EDC Component Dictionary'!$C$5:$C$37,MATCH('Rates Database'!J14717,'EDC Component Dictionary'!$B$5:$B$37,0)), "Energy Supply")</f>
        <v>Energy Supply</v>
      </c>
      <c r="L14717" s="12">
        <v>0.152334999999999</v>
      </c>
      <c r="M14717" s="12"/>
    </row>
    <row r="14718" spans="1:13" x14ac:dyDescent="0.3">
      <c r="A14718" s="18">
        <v>14716</v>
      </c>
      <c r="B14718" s="18">
        <f t="shared" si="460"/>
        <v>2022</v>
      </c>
      <c r="C14718" s="17">
        <v>44743</v>
      </c>
      <c r="D14718" s="18" t="s">
        <v>314</v>
      </c>
      <c r="E14718" s="18" t="s">
        <v>348</v>
      </c>
      <c r="F14718" s="18" t="str">
        <f t="shared" si="459"/>
        <v>Middleton-500 - 750 kWh Volumetric Charge-44743</v>
      </c>
      <c r="G14718" s="11" t="s">
        <v>131</v>
      </c>
      <c r="H14718" s="11" t="s">
        <v>55</v>
      </c>
      <c r="I14718" s="11" t="s">
        <v>349</v>
      </c>
      <c r="J14718" s="11" t="s">
        <v>356</v>
      </c>
      <c r="K14718" s="11" t="str">
        <f>IFERROR(INDEX('EDC Component Dictionary'!$C$5:$C$37,MATCH('Rates Database'!J14718,'EDC Component Dictionary'!$B$5:$B$37,0)), "Energy Supply")</f>
        <v>Energy Supply</v>
      </c>
      <c r="L14718" s="12">
        <v>0.12433</v>
      </c>
      <c r="M14718" s="12"/>
    </row>
    <row r="14719" spans="1:13" x14ac:dyDescent="0.3">
      <c r="A14719" s="18">
        <v>14717</v>
      </c>
      <c r="B14719" s="18">
        <f t="shared" si="460"/>
        <v>2022</v>
      </c>
      <c r="C14719" s="17">
        <v>44743</v>
      </c>
      <c r="D14719" s="18" t="s">
        <v>314</v>
      </c>
      <c r="E14719" s="18" t="s">
        <v>351</v>
      </c>
      <c r="F14719" s="18" t="str">
        <f t="shared" si="459"/>
        <v>Groton-500 - 750 kWh Volumetric Charge-44743</v>
      </c>
      <c r="G14719" s="11" t="s">
        <v>131</v>
      </c>
      <c r="H14719" s="11" t="s">
        <v>55</v>
      </c>
      <c r="I14719" s="11" t="s">
        <v>349</v>
      </c>
      <c r="J14719" s="11" t="s">
        <v>356</v>
      </c>
      <c r="K14719" s="11" t="str">
        <f>IFERROR(INDEX('EDC Component Dictionary'!$C$5:$C$37,MATCH('Rates Database'!J14719,'EDC Component Dictionary'!$B$5:$B$37,0)), "Energy Supply")</f>
        <v>Energy Supply</v>
      </c>
      <c r="L14719" s="12">
        <v>0.18</v>
      </c>
      <c r="M14719" s="12"/>
    </row>
    <row r="14720" spans="1:13" x14ac:dyDescent="0.3">
      <c r="A14720" s="18">
        <v>14718</v>
      </c>
      <c r="B14720" s="18">
        <f t="shared" si="460"/>
        <v>2022</v>
      </c>
      <c r="C14720" s="17">
        <v>44743</v>
      </c>
      <c r="D14720" s="18" t="s">
        <v>314</v>
      </c>
      <c r="E14720" s="18" t="s">
        <v>352</v>
      </c>
      <c r="F14720" s="18" t="str">
        <f t="shared" si="459"/>
        <v>Belmont-500 - 750 kWh Volumetric Charge-44743</v>
      </c>
      <c r="G14720" s="11" t="s">
        <v>131</v>
      </c>
      <c r="H14720" s="11" t="s">
        <v>55</v>
      </c>
      <c r="I14720" s="11" t="s">
        <v>349</v>
      </c>
      <c r="J14720" s="11" t="s">
        <v>356</v>
      </c>
      <c r="K14720" s="11" t="str">
        <f>IFERROR(INDEX('EDC Component Dictionary'!$C$5:$C$37,MATCH('Rates Database'!J14720,'EDC Component Dictionary'!$B$5:$B$37,0)), "Energy Supply")</f>
        <v>Energy Supply</v>
      </c>
      <c r="L14720" s="12">
        <v>0.20416999999999999</v>
      </c>
      <c r="M14720" s="12"/>
    </row>
    <row r="14721" spans="1:13" x14ac:dyDescent="0.3">
      <c r="A14721" s="18">
        <v>14719</v>
      </c>
      <c r="B14721" s="18">
        <f t="shared" si="460"/>
        <v>2022</v>
      </c>
      <c r="C14721" s="17">
        <v>44743</v>
      </c>
      <c r="D14721" s="18" t="s">
        <v>314</v>
      </c>
      <c r="E14721" s="18" t="s">
        <v>347</v>
      </c>
      <c r="F14721" s="18" t="str">
        <f t="shared" si="459"/>
        <v>Middleborough-500 - 750 kWh Volumetric Charge-44743</v>
      </c>
      <c r="G14721" s="11" t="s">
        <v>131</v>
      </c>
      <c r="H14721" s="11" t="s">
        <v>55</v>
      </c>
      <c r="I14721" s="11" t="s">
        <v>349</v>
      </c>
      <c r="J14721" s="11" t="s">
        <v>356</v>
      </c>
      <c r="K14721" s="11" t="str">
        <f>IFERROR(INDEX('EDC Component Dictionary'!$C$5:$C$37,MATCH('Rates Database'!J14721,'EDC Component Dictionary'!$B$5:$B$37,0)), "Energy Supply")</f>
        <v>Energy Supply</v>
      </c>
      <c r="L14721" s="12">
        <v>0.14198</v>
      </c>
      <c r="M14721" s="12"/>
    </row>
    <row r="14722" spans="1:13" x14ac:dyDescent="0.3">
      <c r="A14722" s="18">
        <v>14720</v>
      </c>
      <c r="B14722" s="18">
        <f t="shared" si="460"/>
        <v>2022</v>
      </c>
      <c r="C14722" s="17">
        <v>44743</v>
      </c>
      <c r="D14722" s="18" t="s">
        <v>314</v>
      </c>
      <c r="E14722" s="18" t="s">
        <v>353</v>
      </c>
      <c r="F14722" s="18" t="str">
        <f t="shared" si="459"/>
        <v>Concord-500 - 750 kWh Volumetric Charge-44743</v>
      </c>
      <c r="G14722" s="11" t="s">
        <v>131</v>
      </c>
      <c r="H14722" s="11" t="s">
        <v>55</v>
      </c>
      <c r="I14722" s="11" t="s">
        <v>349</v>
      </c>
      <c r="J14722" s="11" t="s">
        <v>356</v>
      </c>
      <c r="K14722" s="11" t="str">
        <f>IFERROR(INDEX('EDC Component Dictionary'!$C$5:$C$37,MATCH('Rates Database'!J14722,'EDC Component Dictionary'!$B$5:$B$37,0)), "Energy Supply")</f>
        <v>Energy Supply</v>
      </c>
      <c r="L14722" s="12">
        <v>0.2273677952</v>
      </c>
      <c r="M14722" s="12"/>
    </row>
    <row r="14723" spans="1:13" x14ac:dyDescent="0.3">
      <c r="A14723" s="18">
        <v>14721</v>
      </c>
      <c r="B14723" s="18">
        <f t="shared" si="460"/>
        <v>2022</v>
      </c>
      <c r="C14723" s="17">
        <v>44743</v>
      </c>
      <c r="D14723" s="18" t="s">
        <v>314</v>
      </c>
      <c r="E14723" s="18" t="s">
        <v>354</v>
      </c>
      <c r="F14723" s="18" t="str">
        <f t="shared" si="459"/>
        <v>Taunton-500 - 750 kWh Volumetric Charge-44743</v>
      </c>
      <c r="G14723" s="11" t="s">
        <v>131</v>
      </c>
      <c r="H14723" s="11" t="s">
        <v>55</v>
      </c>
      <c r="I14723" s="11" t="s">
        <v>349</v>
      </c>
      <c r="J14723" s="11" t="s">
        <v>356</v>
      </c>
      <c r="K14723" s="11" t="str">
        <f>IFERROR(INDEX('EDC Component Dictionary'!$C$5:$C$37,MATCH('Rates Database'!J14723,'EDC Component Dictionary'!$B$5:$B$37,0)), "Energy Supply")</f>
        <v>Energy Supply</v>
      </c>
      <c r="L14723" s="12">
        <v>0.15531521500000001</v>
      </c>
      <c r="M14723" s="12"/>
    </row>
    <row r="14724" spans="1:13" x14ac:dyDescent="0.3">
      <c r="A14724" s="18">
        <v>14722</v>
      </c>
      <c r="B14724" s="18">
        <f t="shared" si="460"/>
        <v>2022</v>
      </c>
      <c r="C14724" s="17">
        <v>44743</v>
      </c>
      <c r="D14724" s="18" t="s">
        <v>314</v>
      </c>
      <c r="E14724" s="18" t="s">
        <v>355</v>
      </c>
      <c r="F14724" s="18" t="str">
        <f t="shared" ref="F14724:F14787" si="461">_xlfn.CONCAT(E14724,"-",J14724,"-",C14724)</f>
        <v>Wellesley-500 - 750 kWh Volumetric Charge-44743</v>
      </c>
      <c r="G14724" s="11" t="s">
        <v>131</v>
      </c>
      <c r="H14724" s="11" t="s">
        <v>55</v>
      </c>
      <c r="I14724" s="11" t="s">
        <v>349</v>
      </c>
      <c r="J14724" s="11" t="s">
        <v>356</v>
      </c>
      <c r="K14724" s="11" t="str">
        <f>IFERROR(INDEX('EDC Component Dictionary'!$C$5:$C$37,MATCH('Rates Database'!J14724,'EDC Component Dictionary'!$B$5:$B$37,0)), "Energy Supply")</f>
        <v>Energy Supply</v>
      </c>
      <c r="L14724" s="12">
        <v>0.141046</v>
      </c>
      <c r="M14724" s="12"/>
    </row>
    <row r="14725" spans="1:13" x14ac:dyDescent="0.3">
      <c r="A14725" s="18">
        <v>14723</v>
      </c>
      <c r="B14725" s="18">
        <f t="shared" si="460"/>
        <v>2019</v>
      </c>
      <c r="C14725" s="17">
        <v>43525</v>
      </c>
      <c r="D14725" s="18" t="s">
        <v>314</v>
      </c>
      <c r="E14725" s="18" t="s">
        <v>348</v>
      </c>
      <c r="F14725" s="18" t="str">
        <f t="shared" si="461"/>
        <v>Middleton-500 - 750 kWh Volumetric Charge-43525</v>
      </c>
      <c r="G14725" s="11" t="s">
        <v>131</v>
      </c>
      <c r="H14725" s="11" t="s">
        <v>55</v>
      </c>
      <c r="I14725" s="11" t="s">
        <v>349</v>
      </c>
      <c r="J14725" s="11" t="s">
        <v>356</v>
      </c>
      <c r="K14725" s="11" t="str">
        <f>IFERROR(INDEX('EDC Component Dictionary'!$C$5:$C$37,MATCH('Rates Database'!J14725,'EDC Component Dictionary'!$B$5:$B$37,0)), "Energy Supply")</f>
        <v>Energy Supply</v>
      </c>
      <c r="L14725" s="12">
        <v>0.12433</v>
      </c>
      <c r="M14725" s="12"/>
    </row>
    <row r="14726" spans="1:13" x14ac:dyDescent="0.3">
      <c r="A14726" s="18">
        <v>14724</v>
      </c>
      <c r="B14726" s="18">
        <f t="shared" si="460"/>
        <v>2019</v>
      </c>
      <c r="C14726" s="17">
        <v>43525</v>
      </c>
      <c r="D14726" s="18" t="s">
        <v>314</v>
      </c>
      <c r="E14726" s="18" t="s">
        <v>351</v>
      </c>
      <c r="F14726" s="18" t="str">
        <f t="shared" si="461"/>
        <v>Groton-500 - 750 kWh Volumetric Charge-43525</v>
      </c>
      <c r="G14726" s="11" t="s">
        <v>131</v>
      </c>
      <c r="H14726" s="11" t="s">
        <v>55</v>
      </c>
      <c r="I14726" s="11" t="s">
        <v>349</v>
      </c>
      <c r="J14726" s="11" t="s">
        <v>356</v>
      </c>
      <c r="K14726" s="11" t="str">
        <f>IFERROR(INDEX('EDC Component Dictionary'!$C$5:$C$37,MATCH('Rates Database'!J14726,'EDC Component Dictionary'!$B$5:$B$37,0)), "Energy Supply")</f>
        <v>Energy Supply</v>
      </c>
      <c r="L14726" s="12">
        <v>0.14099999999999999</v>
      </c>
      <c r="M14726" s="12"/>
    </row>
    <row r="14727" spans="1:13" x14ac:dyDescent="0.3">
      <c r="A14727" s="18">
        <v>14725</v>
      </c>
      <c r="B14727" s="18">
        <f t="shared" si="460"/>
        <v>2019</v>
      </c>
      <c r="C14727" s="17">
        <v>43525</v>
      </c>
      <c r="D14727" s="18" t="s">
        <v>314</v>
      </c>
      <c r="E14727" s="18" t="s">
        <v>352</v>
      </c>
      <c r="F14727" s="18" t="str">
        <f t="shared" si="461"/>
        <v>Belmont-500 - 750 kWh Volumetric Charge-43525</v>
      </c>
      <c r="G14727" s="11" t="s">
        <v>131</v>
      </c>
      <c r="H14727" s="11" t="s">
        <v>55</v>
      </c>
      <c r="I14727" s="11" t="s">
        <v>349</v>
      </c>
      <c r="J14727" s="11" t="s">
        <v>356</v>
      </c>
      <c r="K14727" s="11" t="str">
        <f>IFERROR(INDEX('EDC Component Dictionary'!$C$5:$C$37,MATCH('Rates Database'!J14727,'EDC Component Dictionary'!$B$5:$B$37,0)), "Energy Supply")</f>
        <v>Energy Supply</v>
      </c>
      <c r="L14727" s="12">
        <v>0.19317000000000001</v>
      </c>
      <c r="M14727" s="12"/>
    </row>
    <row r="14728" spans="1:13" x14ac:dyDescent="0.3">
      <c r="A14728" s="18">
        <v>14726</v>
      </c>
      <c r="B14728" s="18">
        <f t="shared" si="460"/>
        <v>2019</v>
      </c>
      <c r="C14728" s="17">
        <v>43525</v>
      </c>
      <c r="D14728" s="18" t="s">
        <v>314</v>
      </c>
      <c r="E14728" s="18" t="s">
        <v>353</v>
      </c>
      <c r="F14728" s="18" t="str">
        <f t="shared" si="461"/>
        <v>Concord-500 - 750 kWh Volumetric Charge-43525</v>
      </c>
      <c r="G14728" s="11" t="s">
        <v>131</v>
      </c>
      <c r="H14728" s="11" t="s">
        <v>55</v>
      </c>
      <c r="I14728" s="11" t="s">
        <v>349</v>
      </c>
      <c r="J14728" s="11" t="s">
        <v>356</v>
      </c>
      <c r="K14728" s="11" t="str">
        <f>IFERROR(INDEX('EDC Component Dictionary'!$C$5:$C$37,MATCH('Rates Database'!J14728,'EDC Component Dictionary'!$B$5:$B$37,0)), "Energy Supply")</f>
        <v>Energy Supply</v>
      </c>
      <c r="L14728" s="12">
        <v>0.15051745159999899</v>
      </c>
      <c r="M14728" s="12"/>
    </row>
    <row r="14729" spans="1:13" x14ac:dyDescent="0.3">
      <c r="A14729" s="18">
        <v>14727</v>
      </c>
      <c r="B14729" s="18">
        <f t="shared" si="460"/>
        <v>2019</v>
      </c>
      <c r="C14729" s="17">
        <v>43525</v>
      </c>
      <c r="D14729" s="18" t="s">
        <v>314</v>
      </c>
      <c r="E14729" s="18" t="s">
        <v>354</v>
      </c>
      <c r="F14729" s="18" t="str">
        <f t="shared" si="461"/>
        <v>Taunton-500 - 750 kWh Volumetric Charge-43525</v>
      </c>
      <c r="G14729" s="11" t="s">
        <v>131</v>
      </c>
      <c r="H14729" s="11" t="s">
        <v>55</v>
      </c>
      <c r="I14729" s="11" t="s">
        <v>349</v>
      </c>
      <c r="J14729" s="11" t="s">
        <v>356</v>
      </c>
      <c r="K14729" s="11" t="str">
        <f>IFERROR(INDEX('EDC Component Dictionary'!$C$5:$C$37,MATCH('Rates Database'!J14729,'EDC Component Dictionary'!$B$5:$B$37,0)), "Energy Supply")</f>
        <v>Energy Supply</v>
      </c>
      <c r="L14729" s="12">
        <v>0.124877404999999</v>
      </c>
      <c r="M14729" s="12"/>
    </row>
    <row r="14730" spans="1:13" x14ac:dyDescent="0.3">
      <c r="A14730" s="18">
        <v>14728</v>
      </c>
      <c r="B14730" s="18">
        <f t="shared" si="460"/>
        <v>2019</v>
      </c>
      <c r="C14730" s="17">
        <v>43525</v>
      </c>
      <c r="D14730" s="18" t="s">
        <v>314</v>
      </c>
      <c r="E14730" s="18" t="s">
        <v>355</v>
      </c>
      <c r="F14730" s="18" t="str">
        <f t="shared" si="461"/>
        <v>Wellesley-500 - 750 kWh Volumetric Charge-43525</v>
      </c>
      <c r="G14730" s="11" t="s">
        <v>131</v>
      </c>
      <c r="H14730" s="11" t="s">
        <v>55</v>
      </c>
      <c r="I14730" s="11" t="s">
        <v>349</v>
      </c>
      <c r="J14730" s="11" t="s">
        <v>356</v>
      </c>
      <c r="K14730" s="11" t="str">
        <f>IFERROR(INDEX('EDC Component Dictionary'!$C$5:$C$37,MATCH('Rates Database'!J14730,'EDC Component Dictionary'!$B$5:$B$37,0)), "Energy Supply")</f>
        <v>Energy Supply</v>
      </c>
      <c r="L14730" s="12">
        <v>0.141046</v>
      </c>
      <c r="M14730" s="12"/>
    </row>
    <row r="14731" spans="1:13" x14ac:dyDescent="0.3">
      <c r="A14731" s="18">
        <v>14729</v>
      </c>
      <c r="B14731" s="18">
        <f t="shared" si="460"/>
        <v>2023</v>
      </c>
      <c r="C14731" s="17">
        <v>45017</v>
      </c>
      <c r="D14731" s="18" t="s">
        <v>314</v>
      </c>
      <c r="E14731" s="18" t="s">
        <v>348</v>
      </c>
      <c r="F14731" s="18" t="str">
        <f t="shared" si="461"/>
        <v>Middleton-500 - 750 kWh Volumetric Charge-45017</v>
      </c>
      <c r="G14731" s="11" t="s">
        <v>131</v>
      </c>
      <c r="H14731" s="11" t="s">
        <v>55</v>
      </c>
      <c r="I14731" s="11" t="s">
        <v>349</v>
      </c>
      <c r="J14731" s="11" t="s">
        <v>356</v>
      </c>
      <c r="K14731" s="11" t="str">
        <f>IFERROR(INDEX('EDC Component Dictionary'!$C$5:$C$37,MATCH('Rates Database'!J14731,'EDC Component Dictionary'!$B$5:$B$37,0)), "Energy Supply")</f>
        <v>Energy Supply</v>
      </c>
      <c r="L14731" s="12">
        <v>0.14510000000000001</v>
      </c>
      <c r="M14731" s="12"/>
    </row>
    <row r="14732" spans="1:13" x14ac:dyDescent="0.3">
      <c r="A14732" s="18">
        <v>14730</v>
      </c>
      <c r="B14732" s="18">
        <f t="shared" si="460"/>
        <v>2023</v>
      </c>
      <c r="C14732" s="17">
        <v>45017</v>
      </c>
      <c r="D14732" s="18" t="s">
        <v>314</v>
      </c>
      <c r="E14732" s="18" t="s">
        <v>351</v>
      </c>
      <c r="F14732" s="18" t="str">
        <f t="shared" si="461"/>
        <v>Groton-500 - 750 kWh Volumetric Charge-45017</v>
      </c>
      <c r="G14732" s="11" t="s">
        <v>131</v>
      </c>
      <c r="H14732" s="11" t="s">
        <v>55</v>
      </c>
      <c r="I14732" s="11" t="s">
        <v>349</v>
      </c>
      <c r="J14732" s="11" t="s">
        <v>356</v>
      </c>
      <c r="K14732" s="11" t="str">
        <f>IFERROR(INDEX('EDC Component Dictionary'!$C$5:$C$37,MATCH('Rates Database'!J14732,'EDC Component Dictionary'!$B$5:$B$37,0)), "Energy Supply")</f>
        <v>Energy Supply</v>
      </c>
      <c r="L14732" s="12">
        <v>0.16</v>
      </c>
      <c r="M14732" s="12"/>
    </row>
    <row r="14733" spans="1:13" x14ac:dyDescent="0.3">
      <c r="A14733" s="18">
        <v>14731</v>
      </c>
      <c r="B14733" s="18">
        <f t="shared" si="460"/>
        <v>2023</v>
      </c>
      <c r="C14733" s="17">
        <v>45017</v>
      </c>
      <c r="D14733" s="18" t="s">
        <v>314</v>
      </c>
      <c r="E14733" s="18" t="s">
        <v>352</v>
      </c>
      <c r="F14733" s="18" t="str">
        <f t="shared" si="461"/>
        <v>Belmont-500 - 750 kWh Volumetric Charge-45017</v>
      </c>
      <c r="G14733" s="11" t="s">
        <v>131</v>
      </c>
      <c r="H14733" s="11" t="s">
        <v>55</v>
      </c>
      <c r="I14733" s="11" t="s">
        <v>349</v>
      </c>
      <c r="J14733" s="11" t="s">
        <v>356</v>
      </c>
      <c r="K14733" s="11" t="str">
        <f>IFERROR(INDEX('EDC Component Dictionary'!$C$5:$C$37,MATCH('Rates Database'!J14733,'EDC Component Dictionary'!$B$5:$B$37,0)), "Energy Supply")</f>
        <v>Energy Supply</v>
      </c>
      <c r="L14733" s="12">
        <v>0.22989999999999899</v>
      </c>
      <c r="M14733" s="12"/>
    </row>
    <row r="14734" spans="1:13" x14ac:dyDescent="0.3">
      <c r="A14734" s="18">
        <v>14732</v>
      </c>
      <c r="B14734" s="18">
        <f t="shared" si="460"/>
        <v>2023</v>
      </c>
      <c r="C14734" s="17">
        <v>45017</v>
      </c>
      <c r="D14734" s="18" t="s">
        <v>314</v>
      </c>
      <c r="E14734" s="18" t="s">
        <v>347</v>
      </c>
      <c r="F14734" s="18" t="str">
        <f t="shared" si="461"/>
        <v>Middleborough-500 - 750 kWh Volumetric Charge-45017</v>
      </c>
      <c r="G14734" s="11" t="s">
        <v>131</v>
      </c>
      <c r="H14734" s="11" t="s">
        <v>55</v>
      </c>
      <c r="I14734" s="11" t="s">
        <v>349</v>
      </c>
      <c r="J14734" s="11" t="s">
        <v>356</v>
      </c>
      <c r="K14734" s="11" t="str">
        <f>IFERROR(INDEX('EDC Component Dictionary'!$C$5:$C$37,MATCH('Rates Database'!J14734,'EDC Component Dictionary'!$B$5:$B$37,0)), "Energy Supply")</f>
        <v>Energy Supply</v>
      </c>
      <c r="L14734" s="12">
        <v>0.14198</v>
      </c>
      <c r="M14734" s="12"/>
    </row>
    <row r="14735" spans="1:13" x14ac:dyDescent="0.3">
      <c r="A14735" s="18">
        <v>14733</v>
      </c>
      <c r="B14735" s="18">
        <f t="shared" si="460"/>
        <v>2023</v>
      </c>
      <c r="C14735" s="17">
        <v>45017</v>
      </c>
      <c r="D14735" s="18" t="s">
        <v>314</v>
      </c>
      <c r="E14735" s="18" t="s">
        <v>353</v>
      </c>
      <c r="F14735" s="18" t="str">
        <f t="shared" si="461"/>
        <v>Concord-500 - 750 kWh Volumetric Charge-45017</v>
      </c>
      <c r="G14735" s="11" t="s">
        <v>131</v>
      </c>
      <c r="H14735" s="11" t="s">
        <v>55</v>
      </c>
      <c r="I14735" s="11" t="s">
        <v>349</v>
      </c>
      <c r="J14735" s="11" t="s">
        <v>356</v>
      </c>
      <c r="K14735" s="11" t="str">
        <f>IFERROR(INDEX('EDC Component Dictionary'!$C$5:$C$37,MATCH('Rates Database'!J14735,'EDC Component Dictionary'!$B$5:$B$37,0)), "Energy Supply")</f>
        <v>Energy Supply</v>
      </c>
      <c r="L14735" s="12">
        <v>0.1987235614</v>
      </c>
      <c r="M14735" s="12"/>
    </row>
    <row r="14736" spans="1:13" x14ac:dyDescent="0.3">
      <c r="A14736" s="18">
        <v>14734</v>
      </c>
      <c r="B14736" s="18">
        <f t="shared" si="460"/>
        <v>2023</v>
      </c>
      <c r="C14736" s="17">
        <v>45017</v>
      </c>
      <c r="D14736" s="18" t="s">
        <v>314</v>
      </c>
      <c r="E14736" s="18" t="s">
        <v>354</v>
      </c>
      <c r="F14736" s="18" t="str">
        <f t="shared" si="461"/>
        <v>Taunton-500 - 750 kWh Volumetric Charge-45017</v>
      </c>
      <c r="G14736" s="11" t="s">
        <v>131</v>
      </c>
      <c r="H14736" s="11" t="s">
        <v>55</v>
      </c>
      <c r="I14736" s="11" t="s">
        <v>349</v>
      </c>
      <c r="J14736" s="11" t="s">
        <v>356</v>
      </c>
      <c r="K14736" s="11" t="str">
        <f>IFERROR(INDEX('EDC Component Dictionary'!$C$5:$C$37,MATCH('Rates Database'!J14736,'EDC Component Dictionary'!$B$5:$B$37,0)), "Energy Supply")</f>
        <v>Energy Supply</v>
      </c>
      <c r="L14736" s="12">
        <v>0.18005606499999999</v>
      </c>
      <c r="M14736" s="12"/>
    </row>
    <row r="14737" spans="1:13" x14ac:dyDescent="0.3">
      <c r="A14737" s="18">
        <v>14735</v>
      </c>
      <c r="B14737" s="18">
        <f t="shared" si="460"/>
        <v>2023</v>
      </c>
      <c r="C14737" s="17">
        <v>45017</v>
      </c>
      <c r="D14737" s="18" t="s">
        <v>314</v>
      </c>
      <c r="E14737" s="18" t="s">
        <v>355</v>
      </c>
      <c r="F14737" s="18" t="str">
        <f t="shared" si="461"/>
        <v>Wellesley-500 - 750 kWh Volumetric Charge-45017</v>
      </c>
      <c r="G14737" s="11" t="s">
        <v>131</v>
      </c>
      <c r="H14737" s="11" t="s">
        <v>55</v>
      </c>
      <c r="I14737" s="11" t="s">
        <v>349</v>
      </c>
      <c r="J14737" s="11" t="s">
        <v>356</v>
      </c>
      <c r="K14737" s="11" t="str">
        <f>IFERROR(INDEX('EDC Component Dictionary'!$C$5:$C$37,MATCH('Rates Database'!J14737,'EDC Component Dictionary'!$B$5:$B$37,0)), "Energy Supply")</f>
        <v>Energy Supply</v>
      </c>
      <c r="L14737" s="12">
        <v>0.152334999999999</v>
      </c>
      <c r="M14737" s="12"/>
    </row>
    <row r="14738" spans="1:13" x14ac:dyDescent="0.3">
      <c r="A14738" s="18">
        <v>14736</v>
      </c>
      <c r="B14738" s="18">
        <f t="shared" si="460"/>
        <v>2023</v>
      </c>
      <c r="C14738" s="17">
        <v>45047</v>
      </c>
      <c r="D14738" s="18" t="s">
        <v>314</v>
      </c>
      <c r="E14738" s="18" t="s">
        <v>348</v>
      </c>
      <c r="F14738" s="18" t="str">
        <f t="shared" si="461"/>
        <v>Middleton-500 - 750 kWh Volumetric Charge-45047</v>
      </c>
      <c r="G14738" s="11" t="s">
        <v>131</v>
      </c>
      <c r="H14738" s="11" t="s">
        <v>55</v>
      </c>
      <c r="I14738" s="11" t="s">
        <v>349</v>
      </c>
      <c r="J14738" s="11" t="s">
        <v>356</v>
      </c>
      <c r="K14738" s="11" t="str">
        <f>IFERROR(INDEX('EDC Component Dictionary'!$C$5:$C$37,MATCH('Rates Database'!J14738,'EDC Component Dictionary'!$B$5:$B$37,0)), "Energy Supply")</f>
        <v>Energy Supply</v>
      </c>
      <c r="L14738" s="12">
        <v>0.14510000000000001</v>
      </c>
      <c r="M14738" s="12"/>
    </row>
    <row r="14739" spans="1:13" x14ac:dyDescent="0.3">
      <c r="A14739" s="18">
        <v>14737</v>
      </c>
      <c r="B14739" s="18">
        <f t="shared" si="460"/>
        <v>2023</v>
      </c>
      <c r="C14739" s="17">
        <v>45047</v>
      </c>
      <c r="D14739" s="18" t="s">
        <v>314</v>
      </c>
      <c r="E14739" s="18" t="s">
        <v>351</v>
      </c>
      <c r="F14739" s="18" t="str">
        <f t="shared" si="461"/>
        <v>Groton-500 - 750 kWh Volumetric Charge-45047</v>
      </c>
      <c r="G14739" s="11" t="s">
        <v>131</v>
      </c>
      <c r="H14739" s="11" t="s">
        <v>55</v>
      </c>
      <c r="I14739" s="11" t="s">
        <v>349</v>
      </c>
      <c r="J14739" s="11" t="s">
        <v>356</v>
      </c>
      <c r="K14739" s="11" t="str">
        <f>IFERROR(INDEX('EDC Component Dictionary'!$C$5:$C$37,MATCH('Rates Database'!J14739,'EDC Component Dictionary'!$B$5:$B$37,0)), "Energy Supply")</f>
        <v>Energy Supply</v>
      </c>
      <c r="L14739" s="12">
        <v>0.16</v>
      </c>
      <c r="M14739" s="12"/>
    </row>
    <row r="14740" spans="1:13" x14ac:dyDescent="0.3">
      <c r="A14740" s="18">
        <v>14738</v>
      </c>
      <c r="B14740" s="18">
        <f t="shared" si="460"/>
        <v>2023</v>
      </c>
      <c r="C14740" s="17">
        <v>45047</v>
      </c>
      <c r="D14740" s="18" t="s">
        <v>314</v>
      </c>
      <c r="E14740" s="18" t="s">
        <v>352</v>
      </c>
      <c r="F14740" s="18" t="str">
        <f t="shared" si="461"/>
        <v>Belmont-500 - 750 kWh Volumetric Charge-45047</v>
      </c>
      <c r="G14740" s="11" t="s">
        <v>131</v>
      </c>
      <c r="H14740" s="11" t="s">
        <v>55</v>
      </c>
      <c r="I14740" s="11" t="s">
        <v>349</v>
      </c>
      <c r="J14740" s="11" t="s">
        <v>356</v>
      </c>
      <c r="K14740" s="11" t="str">
        <f>IFERROR(INDEX('EDC Component Dictionary'!$C$5:$C$37,MATCH('Rates Database'!J14740,'EDC Component Dictionary'!$B$5:$B$37,0)), "Energy Supply")</f>
        <v>Energy Supply</v>
      </c>
      <c r="L14740" s="12">
        <v>0.22989999999999899</v>
      </c>
      <c r="M14740" s="12"/>
    </row>
    <row r="14741" spans="1:13" x14ac:dyDescent="0.3">
      <c r="A14741" s="18">
        <v>14739</v>
      </c>
      <c r="B14741" s="18">
        <f t="shared" si="460"/>
        <v>2023</v>
      </c>
      <c r="C14741" s="17">
        <v>45047</v>
      </c>
      <c r="D14741" s="18" t="s">
        <v>314</v>
      </c>
      <c r="E14741" s="18" t="s">
        <v>347</v>
      </c>
      <c r="F14741" s="18" t="str">
        <f t="shared" si="461"/>
        <v>Middleborough-500 - 750 kWh Volumetric Charge-45047</v>
      </c>
      <c r="G14741" s="11" t="s">
        <v>131</v>
      </c>
      <c r="H14741" s="11" t="s">
        <v>55</v>
      </c>
      <c r="I14741" s="11" t="s">
        <v>349</v>
      </c>
      <c r="J14741" s="11" t="s">
        <v>356</v>
      </c>
      <c r="K14741" s="11" t="str">
        <f>IFERROR(INDEX('EDC Component Dictionary'!$C$5:$C$37,MATCH('Rates Database'!J14741,'EDC Component Dictionary'!$B$5:$B$37,0)), "Energy Supply")</f>
        <v>Energy Supply</v>
      </c>
      <c r="L14741" s="12">
        <v>0.14198</v>
      </c>
      <c r="M14741" s="12"/>
    </row>
    <row r="14742" spans="1:13" x14ac:dyDescent="0.3">
      <c r="A14742" s="18">
        <v>14740</v>
      </c>
      <c r="B14742" s="18">
        <f t="shared" ref="B14742:B14805" si="462">YEAR(C14742)</f>
        <v>2023</v>
      </c>
      <c r="C14742" s="17">
        <v>45047</v>
      </c>
      <c r="D14742" s="18" t="s">
        <v>314</v>
      </c>
      <c r="E14742" s="18" t="s">
        <v>353</v>
      </c>
      <c r="F14742" s="18" t="str">
        <f t="shared" si="461"/>
        <v>Concord-500 - 750 kWh Volumetric Charge-45047</v>
      </c>
      <c r="G14742" s="11" t="s">
        <v>131</v>
      </c>
      <c r="H14742" s="11" t="s">
        <v>55</v>
      </c>
      <c r="I14742" s="11" t="s">
        <v>349</v>
      </c>
      <c r="J14742" s="11" t="s">
        <v>356</v>
      </c>
      <c r="K14742" s="11" t="str">
        <f>IFERROR(INDEX('EDC Component Dictionary'!$C$5:$C$37,MATCH('Rates Database'!J14742,'EDC Component Dictionary'!$B$5:$B$37,0)), "Energy Supply")</f>
        <v>Energy Supply</v>
      </c>
      <c r="L14742" s="12">
        <v>0.1987235614</v>
      </c>
      <c r="M14742" s="12"/>
    </row>
    <row r="14743" spans="1:13" x14ac:dyDescent="0.3">
      <c r="A14743" s="18">
        <v>14741</v>
      </c>
      <c r="B14743" s="18">
        <f t="shared" si="462"/>
        <v>2023</v>
      </c>
      <c r="C14743" s="17">
        <v>45047</v>
      </c>
      <c r="D14743" s="18" t="s">
        <v>314</v>
      </c>
      <c r="E14743" s="18" t="s">
        <v>354</v>
      </c>
      <c r="F14743" s="18" t="str">
        <f t="shared" si="461"/>
        <v>Taunton-500 - 750 kWh Volumetric Charge-45047</v>
      </c>
      <c r="G14743" s="11" t="s">
        <v>131</v>
      </c>
      <c r="H14743" s="11" t="s">
        <v>55</v>
      </c>
      <c r="I14743" s="11" t="s">
        <v>349</v>
      </c>
      <c r="J14743" s="11" t="s">
        <v>356</v>
      </c>
      <c r="K14743" s="11" t="str">
        <f>IFERROR(INDEX('EDC Component Dictionary'!$C$5:$C$37,MATCH('Rates Database'!J14743,'EDC Component Dictionary'!$B$5:$B$37,0)), "Energy Supply")</f>
        <v>Energy Supply</v>
      </c>
      <c r="L14743" s="12">
        <v>0.18642800000000001</v>
      </c>
      <c r="M14743" s="12"/>
    </row>
    <row r="14744" spans="1:13" x14ac:dyDescent="0.3">
      <c r="A14744" s="18">
        <v>14742</v>
      </c>
      <c r="B14744" s="18">
        <f t="shared" si="462"/>
        <v>2023</v>
      </c>
      <c r="C14744" s="17">
        <v>45047</v>
      </c>
      <c r="D14744" s="18" t="s">
        <v>314</v>
      </c>
      <c r="E14744" s="18" t="s">
        <v>355</v>
      </c>
      <c r="F14744" s="18" t="str">
        <f t="shared" si="461"/>
        <v>Wellesley-500 - 750 kWh Volumetric Charge-45047</v>
      </c>
      <c r="G14744" s="11" t="s">
        <v>131</v>
      </c>
      <c r="H14744" s="11" t="s">
        <v>55</v>
      </c>
      <c r="I14744" s="11" t="s">
        <v>349</v>
      </c>
      <c r="J14744" s="11" t="s">
        <v>356</v>
      </c>
      <c r="K14744" s="11" t="str">
        <f>IFERROR(INDEX('EDC Component Dictionary'!$C$5:$C$37,MATCH('Rates Database'!J14744,'EDC Component Dictionary'!$B$5:$B$37,0)), "Energy Supply")</f>
        <v>Energy Supply</v>
      </c>
      <c r="L14744" s="12">
        <v>0.152334999999999</v>
      </c>
      <c r="M14744" s="12"/>
    </row>
    <row r="14745" spans="1:13" x14ac:dyDescent="0.3">
      <c r="A14745" s="18">
        <v>14743</v>
      </c>
      <c r="B14745" s="18">
        <f t="shared" si="462"/>
        <v>2020</v>
      </c>
      <c r="C14745" s="17">
        <v>43952</v>
      </c>
      <c r="D14745" s="18" t="s">
        <v>314</v>
      </c>
      <c r="E14745" s="18" t="s">
        <v>348</v>
      </c>
      <c r="F14745" s="18" t="str">
        <f t="shared" si="461"/>
        <v>Middleton-500 - 750 kWh Volumetric Charge-43952</v>
      </c>
      <c r="G14745" s="11" t="s">
        <v>131</v>
      </c>
      <c r="H14745" s="11" t="s">
        <v>55</v>
      </c>
      <c r="I14745" s="11" t="s">
        <v>349</v>
      </c>
      <c r="J14745" s="11" t="s">
        <v>356</v>
      </c>
      <c r="K14745" s="11" t="str">
        <f>IFERROR(INDEX('EDC Component Dictionary'!$C$5:$C$37,MATCH('Rates Database'!J14745,'EDC Component Dictionary'!$B$5:$B$37,0)), "Energy Supply")</f>
        <v>Energy Supply</v>
      </c>
      <c r="L14745" s="12">
        <v>0.12433</v>
      </c>
      <c r="M14745" s="12"/>
    </row>
    <row r="14746" spans="1:13" x14ac:dyDescent="0.3">
      <c r="A14746" s="18">
        <v>14744</v>
      </c>
      <c r="B14746" s="18">
        <f t="shared" si="462"/>
        <v>2020</v>
      </c>
      <c r="C14746" s="17">
        <v>43952</v>
      </c>
      <c r="D14746" s="18" t="s">
        <v>314</v>
      </c>
      <c r="E14746" s="18" t="s">
        <v>351</v>
      </c>
      <c r="F14746" s="18" t="str">
        <f t="shared" si="461"/>
        <v>Groton-500 - 750 kWh Volumetric Charge-43952</v>
      </c>
      <c r="G14746" s="11" t="s">
        <v>131</v>
      </c>
      <c r="H14746" s="11" t="s">
        <v>55</v>
      </c>
      <c r="I14746" s="11" t="s">
        <v>349</v>
      </c>
      <c r="J14746" s="11" t="s">
        <v>356</v>
      </c>
      <c r="K14746" s="11" t="str">
        <f>IFERROR(INDEX('EDC Component Dictionary'!$C$5:$C$37,MATCH('Rates Database'!J14746,'EDC Component Dictionary'!$B$5:$B$37,0)), "Energy Supply")</f>
        <v>Energy Supply</v>
      </c>
      <c r="L14746" s="12">
        <v>0.13100000000000001</v>
      </c>
      <c r="M14746" s="12"/>
    </row>
    <row r="14747" spans="1:13" x14ac:dyDescent="0.3">
      <c r="A14747" s="18">
        <v>14745</v>
      </c>
      <c r="B14747" s="18">
        <f t="shared" si="462"/>
        <v>2020</v>
      </c>
      <c r="C14747" s="17">
        <v>43952</v>
      </c>
      <c r="D14747" s="18" t="s">
        <v>314</v>
      </c>
      <c r="E14747" s="18" t="s">
        <v>352</v>
      </c>
      <c r="F14747" s="18" t="str">
        <f t="shared" si="461"/>
        <v>Belmont-500 - 750 kWh Volumetric Charge-43952</v>
      </c>
      <c r="G14747" s="11" t="s">
        <v>131</v>
      </c>
      <c r="H14747" s="11" t="s">
        <v>55</v>
      </c>
      <c r="I14747" s="11" t="s">
        <v>349</v>
      </c>
      <c r="J14747" s="11" t="s">
        <v>356</v>
      </c>
      <c r="K14747" s="11" t="str">
        <f>IFERROR(INDEX('EDC Component Dictionary'!$C$5:$C$37,MATCH('Rates Database'!J14747,'EDC Component Dictionary'!$B$5:$B$37,0)), "Energy Supply")</f>
        <v>Energy Supply</v>
      </c>
      <c r="L14747" s="12">
        <v>0.19317000000000001</v>
      </c>
      <c r="M14747" s="12"/>
    </row>
    <row r="14748" spans="1:13" x14ac:dyDescent="0.3">
      <c r="A14748" s="18">
        <v>14746</v>
      </c>
      <c r="B14748" s="18">
        <f t="shared" si="462"/>
        <v>2020</v>
      </c>
      <c r="C14748" s="17">
        <v>43952</v>
      </c>
      <c r="D14748" s="18" t="s">
        <v>314</v>
      </c>
      <c r="E14748" s="18" t="s">
        <v>347</v>
      </c>
      <c r="F14748" s="18" t="str">
        <f t="shared" si="461"/>
        <v>Middleborough-500 - 750 kWh Volumetric Charge-43952</v>
      </c>
      <c r="G14748" s="11" t="s">
        <v>131</v>
      </c>
      <c r="H14748" s="11" t="s">
        <v>55</v>
      </c>
      <c r="I14748" s="11" t="s">
        <v>349</v>
      </c>
      <c r="J14748" s="11" t="s">
        <v>356</v>
      </c>
      <c r="K14748" s="11" t="str">
        <f>IFERROR(INDEX('EDC Component Dictionary'!$C$5:$C$37,MATCH('Rates Database'!J14748,'EDC Component Dictionary'!$B$5:$B$37,0)), "Energy Supply")</f>
        <v>Energy Supply</v>
      </c>
      <c r="L14748" s="12">
        <v>0.14198</v>
      </c>
      <c r="M14748" s="12"/>
    </row>
    <row r="14749" spans="1:13" x14ac:dyDescent="0.3">
      <c r="A14749" s="18">
        <v>14747</v>
      </c>
      <c r="B14749" s="18">
        <f t="shared" si="462"/>
        <v>2020</v>
      </c>
      <c r="C14749" s="17">
        <v>43952</v>
      </c>
      <c r="D14749" s="18" t="s">
        <v>314</v>
      </c>
      <c r="E14749" s="18" t="s">
        <v>353</v>
      </c>
      <c r="F14749" s="18" t="str">
        <f t="shared" si="461"/>
        <v>Concord-500 - 750 kWh Volumetric Charge-43952</v>
      </c>
      <c r="G14749" s="11" t="s">
        <v>131</v>
      </c>
      <c r="H14749" s="11" t="s">
        <v>55</v>
      </c>
      <c r="I14749" s="11" t="s">
        <v>349</v>
      </c>
      <c r="J14749" s="11" t="s">
        <v>356</v>
      </c>
      <c r="K14749" s="11" t="str">
        <f>IFERROR(INDEX('EDC Component Dictionary'!$C$5:$C$37,MATCH('Rates Database'!J14749,'EDC Component Dictionary'!$B$5:$B$37,0)), "Energy Supply")</f>
        <v>Energy Supply</v>
      </c>
      <c r="L14749" s="12">
        <v>0.15153765159999899</v>
      </c>
      <c r="M14749" s="12"/>
    </row>
    <row r="14750" spans="1:13" x14ac:dyDescent="0.3">
      <c r="A14750" s="18">
        <v>14748</v>
      </c>
      <c r="B14750" s="18">
        <f t="shared" si="462"/>
        <v>2020</v>
      </c>
      <c r="C14750" s="17">
        <v>43952</v>
      </c>
      <c r="D14750" s="18" t="s">
        <v>314</v>
      </c>
      <c r="E14750" s="18" t="s">
        <v>354</v>
      </c>
      <c r="F14750" s="18" t="str">
        <f t="shared" si="461"/>
        <v>Taunton-500 - 750 kWh Volumetric Charge-43952</v>
      </c>
      <c r="G14750" s="11" t="s">
        <v>131</v>
      </c>
      <c r="H14750" s="11" t="s">
        <v>55</v>
      </c>
      <c r="I14750" s="11" t="s">
        <v>349</v>
      </c>
      <c r="J14750" s="11" t="s">
        <v>356</v>
      </c>
      <c r="K14750" s="11" t="str">
        <f>IFERROR(INDEX('EDC Component Dictionary'!$C$5:$C$37,MATCH('Rates Database'!J14750,'EDC Component Dictionary'!$B$5:$B$37,0)), "Energy Supply")</f>
        <v>Energy Supply</v>
      </c>
      <c r="L14750" s="12">
        <v>0.129438734999999</v>
      </c>
      <c r="M14750" s="12"/>
    </row>
    <row r="14751" spans="1:13" x14ac:dyDescent="0.3">
      <c r="A14751" s="18">
        <v>14749</v>
      </c>
      <c r="B14751" s="18">
        <f t="shared" si="462"/>
        <v>2020</v>
      </c>
      <c r="C14751" s="17">
        <v>43952</v>
      </c>
      <c r="D14751" s="18" t="s">
        <v>314</v>
      </c>
      <c r="E14751" s="18" t="s">
        <v>355</v>
      </c>
      <c r="F14751" s="18" t="str">
        <f t="shared" si="461"/>
        <v>Wellesley-500 - 750 kWh Volumetric Charge-43952</v>
      </c>
      <c r="G14751" s="11" t="s">
        <v>131</v>
      </c>
      <c r="H14751" s="11" t="s">
        <v>55</v>
      </c>
      <c r="I14751" s="11" t="s">
        <v>349</v>
      </c>
      <c r="J14751" s="11" t="s">
        <v>356</v>
      </c>
      <c r="K14751" s="11" t="str">
        <f>IFERROR(INDEX('EDC Component Dictionary'!$C$5:$C$37,MATCH('Rates Database'!J14751,'EDC Component Dictionary'!$B$5:$B$37,0)), "Energy Supply")</f>
        <v>Energy Supply</v>
      </c>
      <c r="L14751" s="12">
        <v>0.141046</v>
      </c>
      <c r="M14751" s="12"/>
    </row>
    <row r="14752" spans="1:13" x14ac:dyDescent="0.3">
      <c r="A14752" s="18">
        <v>14750</v>
      </c>
      <c r="B14752" s="18">
        <f t="shared" si="462"/>
        <v>2021</v>
      </c>
      <c r="C14752" s="17">
        <v>44440</v>
      </c>
      <c r="D14752" s="18" t="s">
        <v>314</v>
      </c>
      <c r="E14752" s="18" t="s">
        <v>348</v>
      </c>
      <c r="F14752" s="18" t="str">
        <f t="shared" si="461"/>
        <v>Middleton-500 - 750 kWh Volumetric Charge-44440</v>
      </c>
      <c r="G14752" s="11" t="s">
        <v>131</v>
      </c>
      <c r="H14752" s="11" t="s">
        <v>55</v>
      </c>
      <c r="I14752" s="11" t="s">
        <v>349</v>
      </c>
      <c r="J14752" s="11" t="s">
        <v>356</v>
      </c>
      <c r="K14752" s="11" t="str">
        <f>IFERROR(INDEX('EDC Component Dictionary'!$C$5:$C$37,MATCH('Rates Database'!J14752,'EDC Component Dictionary'!$B$5:$B$37,0)), "Energy Supply")</f>
        <v>Energy Supply</v>
      </c>
      <c r="L14752" s="12">
        <v>0.12433</v>
      </c>
      <c r="M14752" s="12"/>
    </row>
    <row r="14753" spans="1:13" x14ac:dyDescent="0.3">
      <c r="A14753" s="18">
        <v>14751</v>
      </c>
      <c r="B14753" s="18">
        <f t="shared" si="462"/>
        <v>2021</v>
      </c>
      <c r="C14753" s="17">
        <v>44440</v>
      </c>
      <c r="D14753" s="18" t="s">
        <v>314</v>
      </c>
      <c r="E14753" s="18" t="s">
        <v>351</v>
      </c>
      <c r="F14753" s="18" t="str">
        <f t="shared" si="461"/>
        <v>Groton-500 - 750 kWh Volumetric Charge-44440</v>
      </c>
      <c r="G14753" s="11" t="s">
        <v>131</v>
      </c>
      <c r="H14753" s="11" t="s">
        <v>55</v>
      </c>
      <c r="I14753" s="11" t="s">
        <v>349</v>
      </c>
      <c r="J14753" s="11" t="s">
        <v>356</v>
      </c>
      <c r="K14753" s="11" t="str">
        <f>IFERROR(INDEX('EDC Component Dictionary'!$C$5:$C$37,MATCH('Rates Database'!J14753,'EDC Component Dictionary'!$B$5:$B$37,0)), "Energy Supply")</f>
        <v>Energy Supply</v>
      </c>
      <c r="L14753" s="12">
        <v>0.14251999999999901</v>
      </c>
      <c r="M14753" s="12"/>
    </row>
    <row r="14754" spans="1:13" x14ac:dyDescent="0.3">
      <c r="A14754" s="18">
        <v>14752</v>
      </c>
      <c r="B14754" s="18">
        <f t="shared" si="462"/>
        <v>2021</v>
      </c>
      <c r="C14754" s="17">
        <v>44440</v>
      </c>
      <c r="D14754" s="18" t="s">
        <v>314</v>
      </c>
      <c r="E14754" s="18" t="s">
        <v>352</v>
      </c>
      <c r="F14754" s="18" t="str">
        <f t="shared" si="461"/>
        <v>Belmont-500 - 750 kWh Volumetric Charge-44440</v>
      </c>
      <c r="G14754" s="11" t="s">
        <v>131</v>
      </c>
      <c r="H14754" s="11" t="s">
        <v>55</v>
      </c>
      <c r="I14754" s="11" t="s">
        <v>349</v>
      </c>
      <c r="J14754" s="11" t="s">
        <v>356</v>
      </c>
      <c r="K14754" s="11" t="str">
        <f>IFERROR(INDEX('EDC Component Dictionary'!$C$5:$C$37,MATCH('Rates Database'!J14754,'EDC Component Dictionary'!$B$5:$B$37,0)), "Energy Supply")</f>
        <v>Energy Supply</v>
      </c>
      <c r="L14754" s="12">
        <v>0.19317000000000001</v>
      </c>
      <c r="M14754" s="12"/>
    </row>
    <row r="14755" spans="1:13" x14ac:dyDescent="0.3">
      <c r="A14755" s="18">
        <v>14753</v>
      </c>
      <c r="B14755" s="18">
        <f t="shared" si="462"/>
        <v>2021</v>
      </c>
      <c r="C14755" s="17">
        <v>44440</v>
      </c>
      <c r="D14755" s="18" t="s">
        <v>314</v>
      </c>
      <c r="E14755" s="18" t="s">
        <v>347</v>
      </c>
      <c r="F14755" s="18" t="str">
        <f t="shared" si="461"/>
        <v>Middleborough-500 - 750 kWh Volumetric Charge-44440</v>
      </c>
      <c r="G14755" s="11" t="s">
        <v>131</v>
      </c>
      <c r="H14755" s="11" t="s">
        <v>55</v>
      </c>
      <c r="I14755" s="11" t="s">
        <v>349</v>
      </c>
      <c r="J14755" s="11" t="s">
        <v>356</v>
      </c>
      <c r="K14755" s="11" t="str">
        <f>IFERROR(INDEX('EDC Component Dictionary'!$C$5:$C$37,MATCH('Rates Database'!J14755,'EDC Component Dictionary'!$B$5:$B$37,0)), "Energy Supply")</f>
        <v>Energy Supply</v>
      </c>
      <c r="L14755" s="12">
        <v>0.14198</v>
      </c>
      <c r="M14755" s="12"/>
    </row>
    <row r="14756" spans="1:13" x14ac:dyDescent="0.3">
      <c r="A14756" s="18">
        <v>14754</v>
      </c>
      <c r="B14756" s="18">
        <f t="shared" si="462"/>
        <v>2021</v>
      </c>
      <c r="C14756" s="17">
        <v>44440</v>
      </c>
      <c r="D14756" s="18" t="s">
        <v>314</v>
      </c>
      <c r="E14756" s="18" t="s">
        <v>353</v>
      </c>
      <c r="F14756" s="18" t="str">
        <f t="shared" si="461"/>
        <v>Concord-500 - 750 kWh Volumetric Charge-44440</v>
      </c>
      <c r="G14756" s="11" t="s">
        <v>131</v>
      </c>
      <c r="H14756" s="11" t="s">
        <v>55</v>
      </c>
      <c r="I14756" s="11" t="s">
        <v>349</v>
      </c>
      <c r="J14756" s="11" t="s">
        <v>356</v>
      </c>
      <c r="K14756" s="11" t="str">
        <f>IFERROR(INDEX('EDC Component Dictionary'!$C$5:$C$37,MATCH('Rates Database'!J14756,'EDC Component Dictionary'!$B$5:$B$37,0)), "Energy Supply")</f>
        <v>Energy Supply</v>
      </c>
      <c r="L14756" s="12">
        <v>0.165687787999999</v>
      </c>
      <c r="M14756" s="12"/>
    </row>
    <row r="14757" spans="1:13" x14ac:dyDescent="0.3">
      <c r="A14757" s="18">
        <v>14755</v>
      </c>
      <c r="B14757" s="18">
        <f t="shared" si="462"/>
        <v>2021</v>
      </c>
      <c r="C14757" s="17">
        <v>44440</v>
      </c>
      <c r="D14757" s="18" t="s">
        <v>314</v>
      </c>
      <c r="E14757" s="18" t="s">
        <v>354</v>
      </c>
      <c r="F14757" s="18" t="str">
        <f t="shared" si="461"/>
        <v>Taunton-500 - 750 kWh Volumetric Charge-44440</v>
      </c>
      <c r="G14757" s="11" t="s">
        <v>131</v>
      </c>
      <c r="H14757" s="11" t="s">
        <v>55</v>
      </c>
      <c r="I14757" s="11" t="s">
        <v>349</v>
      </c>
      <c r="J14757" s="11" t="s">
        <v>356</v>
      </c>
      <c r="K14757" s="11" t="str">
        <f>IFERROR(INDEX('EDC Component Dictionary'!$C$5:$C$37,MATCH('Rates Database'!J14757,'EDC Component Dictionary'!$B$5:$B$37,0)), "Energy Supply")</f>
        <v>Energy Supply</v>
      </c>
      <c r="L14757" s="12">
        <v>0.12303449999999901</v>
      </c>
      <c r="M14757" s="12"/>
    </row>
    <row r="14758" spans="1:13" x14ac:dyDescent="0.3">
      <c r="A14758" s="18">
        <v>14756</v>
      </c>
      <c r="B14758" s="18">
        <f t="shared" si="462"/>
        <v>2021</v>
      </c>
      <c r="C14758" s="17">
        <v>44440</v>
      </c>
      <c r="D14758" s="18" t="s">
        <v>314</v>
      </c>
      <c r="E14758" s="18" t="s">
        <v>355</v>
      </c>
      <c r="F14758" s="18" t="str">
        <f t="shared" si="461"/>
        <v>Wellesley-500 - 750 kWh Volumetric Charge-44440</v>
      </c>
      <c r="G14758" s="11" t="s">
        <v>131</v>
      </c>
      <c r="H14758" s="11" t="s">
        <v>55</v>
      </c>
      <c r="I14758" s="11" t="s">
        <v>349</v>
      </c>
      <c r="J14758" s="11" t="s">
        <v>356</v>
      </c>
      <c r="K14758" s="11" t="str">
        <f>IFERROR(INDEX('EDC Component Dictionary'!$C$5:$C$37,MATCH('Rates Database'!J14758,'EDC Component Dictionary'!$B$5:$B$37,0)), "Energy Supply")</f>
        <v>Energy Supply</v>
      </c>
      <c r="L14758" s="12">
        <v>0.141046</v>
      </c>
      <c r="M14758" s="12"/>
    </row>
    <row r="14759" spans="1:13" x14ac:dyDescent="0.3">
      <c r="A14759" s="18">
        <v>14757</v>
      </c>
      <c r="B14759" s="18">
        <f t="shared" si="462"/>
        <v>2022</v>
      </c>
      <c r="C14759" s="17">
        <v>44805</v>
      </c>
      <c r="D14759" s="18" t="s">
        <v>314</v>
      </c>
      <c r="E14759" s="18" t="s">
        <v>348</v>
      </c>
      <c r="F14759" s="18" t="str">
        <f t="shared" si="461"/>
        <v>Middleton-500 - 750 kWh Volumetric Charge-44805</v>
      </c>
      <c r="G14759" s="11" t="s">
        <v>131</v>
      </c>
      <c r="H14759" s="11" t="s">
        <v>55</v>
      </c>
      <c r="I14759" s="11" t="s">
        <v>349</v>
      </c>
      <c r="J14759" s="11" t="s">
        <v>356</v>
      </c>
      <c r="K14759" s="11" t="str">
        <f>IFERROR(INDEX('EDC Component Dictionary'!$C$5:$C$37,MATCH('Rates Database'!J14759,'EDC Component Dictionary'!$B$5:$B$37,0)), "Energy Supply")</f>
        <v>Energy Supply</v>
      </c>
      <c r="L14759" s="12">
        <v>0.13669999999999899</v>
      </c>
      <c r="M14759" s="12"/>
    </row>
    <row r="14760" spans="1:13" x14ac:dyDescent="0.3">
      <c r="A14760" s="18">
        <v>14758</v>
      </c>
      <c r="B14760" s="18">
        <f t="shared" si="462"/>
        <v>2022</v>
      </c>
      <c r="C14760" s="17">
        <v>44805</v>
      </c>
      <c r="D14760" s="18" t="s">
        <v>314</v>
      </c>
      <c r="E14760" s="18" t="s">
        <v>351</v>
      </c>
      <c r="F14760" s="18" t="str">
        <f t="shared" si="461"/>
        <v>Groton-500 - 750 kWh Volumetric Charge-44805</v>
      </c>
      <c r="G14760" s="11" t="s">
        <v>131</v>
      </c>
      <c r="H14760" s="11" t="s">
        <v>55</v>
      </c>
      <c r="I14760" s="11" t="s">
        <v>349</v>
      </c>
      <c r="J14760" s="11" t="s">
        <v>356</v>
      </c>
      <c r="K14760" s="11" t="str">
        <f>IFERROR(INDEX('EDC Component Dictionary'!$C$5:$C$37,MATCH('Rates Database'!J14760,'EDC Component Dictionary'!$B$5:$B$37,0)), "Energy Supply")</f>
        <v>Energy Supply</v>
      </c>
      <c r="L14760" s="12">
        <v>0.18</v>
      </c>
      <c r="M14760" s="12"/>
    </row>
    <row r="14761" spans="1:13" x14ac:dyDescent="0.3">
      <c r="A14761" s="18">
        <v>14759</v>
      </c>
      <c r="B14761" s="18">
        <f t="shared" si="462"/>
        <v>2022</v>
      </c>
      <c r="C14761" s="17">
        <v>44805</v>
      </c>
      <c r="D14761" s="18" t="s">
        <v>314</v>
      </c>
      <c r="E14761" s="18" t="s">
        <v>352</v>
      </c>
      <c r="F14761" s="18" t="str">
        <f t="shared" si="461"/>
        <v>Belmont-500 - 750 kWh Volumetric Charge-44805</v>
      </c>
      <c r="G14761" s="11" t="s">
        <v>131</v>
      </c>
      <c r="H14761" s="11" t="s">
        <v>55</v>
      </c>
      <c r="I14761" s="11" t="s">
        <v>349</v>
      </c>
      <c r="J14761" s="11" t="s">
        <v>356</v>
      </c>
      <c r="K14761" s="11" t="str">
        <f>IFERROR(INDEX('EDC Component Dictionary'!$C$5:$C$37,MATCH('Rates Database'!J14761,'EDC Component Dictionary'!$B$5:$B$37,0)), "Energy Supply")</f>
        <v>Energy Supply</v>
      </c>
      <c r="L14761" s="12">
        <v>0.20416999999999999</v>
      </c>
      <c r="M14761" s="12"/>
    </row>
    <row r="14762" spans="1:13" x14ac:dyDescent="0.3">
      <c r="A14762" s="18">
        <v>14760</v>
      </c>
      <c r="B14762" s="18">
        <f t="shared" si="462"/>
        <v>2022</v>
      </c>
      <c r="C14762" s="17">
        <v>44805</v>
      </c>
      <c r="D14762" s="18" t="s">
        <v>314</v>
      </c>
      <c r="E14762" s="18" t="s">
        <v>347</v>
      </c>
      <c r="F14762" s="18" t="str">
        <f t="shared" si="461"/>
        <v>Middleborough-500 - 750 kWh Volumetric Charge-44805</v>
      </c>
      <c r="G14762" s="11" t="s">
        <v>131</v>
      </c>
      <c r="H14762" s="11" t="s">
        <v>55</v>
      </c>
      <c r="I14762" s="11" t="s">
        <v>349</v>
      </c>
      <c r="J14762" s="11" t="s">
        <v>356</v>
      </c>
      <c r="K14762" s="11" t="str">
        <f>IFERROR(INDEX('EDC Component Dictionary'!$C$5:$C$37,MATCH('Rates Database'!J14762,'EDC Component Dictionary'!$B$5:$B$37,0)), "Energy Supply")</f>
        <v>Energy Supply</v>
      </c>
      <c r="L14762" s="12">
        <v>0.14198</v>
      </c>
      <c r="M14762" s="12"/>
    </row>
    <row r="14763" spans="1:13" x14ac:dyDescent="0.3">
      <c r="A14763" s="18">
        <v>14761</v>
      </c>
      <c r="B14763" s="18">
        <f t="shared" si="462"/>
        <v>2022</v>
      </c>
      <c r="C14763" s="17">
        <v>44805</v>
      </c>
      <c r="D14763" s="18" t="s">
        <v>314</v>
      </c>
      <c r="E14763" s="18" t="s">
        <v>353</v>
      </c>
      <c r="F14763" s="18" t="str">
        <f t="shared" si="461"/>
        <v>Concord-500 - 750 kWh Volumetric Charge-44805</v>
      </c>
      <c r="G14763" s="11" t="s">
        <v>131</v>
      </c>
      <c r="H14763" s="11" t="s">
        <v>55</v>
      </c>
      <c r="I14763" s="11" t="s">
        <v>349</v>
      </c>
      <c r="J14763" s="11" t="s">
        <v>356</v>
      </c>
      <c r="K14763" s="11" t="str">
        <f>IFERROR(INDEX('EDC Component Dictionary'!$C$5:$C$37,MATCH('Rates Database'!J14763,'EDC Component Dictionary'!$B$5:$B$37,0)), "Energy Supply")</f>
        <v>Energy Supply</v>
      </c>
      <c r="L14763" s="12">
        <v>0.2273677952</v>
      </c>
      <c r="M14763" s="12"/>
    </row>
    <row r="14764" spans="1:13" x14ac:dyDescent="0.3">
      <c r="A14764" s="18">
        <v>14762</v>
      </c>
      <c r="B14764" s="18">
        <f t="shared" si="462"/>
        <v>2022</v>
      </c>
      <c r="C14764" s="17">
        <v>44805</v>
      </c>
      <c r="D14764" s="18" t="s">
        <v>314</v>
      </c>
      <c r="E14764" s="18" t="s">
        <v>354</v>
      </c>
      <c r="F14764" s="18" t="str">
        <f t="shared" si="461"/>
        <v>Taunton-500 - 750 kWh Volumetric Charge-44805</v>
      </c>
      <c r="G14764" s="11" t="s">
        <v>131</v>
      </c>
      <c r="H14764" s="11" t="s">
        <v>55</v>
      </c>
      <c r="I14764" s="11" t="s">
        <v>349</v>
      </c>
      <c r="J14764" s="11" t="s">
        <v>356</v>
      </c>
      <c r="K14764" s="11" t="str">
        <f>IFERROR(INDEX('EDC Component Dictionary'!$C$5:$C$37,MATCH('Rates Database'!J14764,'EDC Component Dictionary'!$B$5:$B$37,0)), "Energy Supply")</f>
        <v>Energy Supply</v>
      </c>
      <c r="L14764" s="12">
        <v>0.181934499999999</v>
      </c>
      <c r="M14764" s="12"/>
    </row>
    <row r="14765" spans="1:13" x14ac:dyDescent="0.3">
      <c r="A14765" s="18">
        <v>14763</v>
      </c>
      <c r="B14765" s="18">
        <f t="shared" si="462"/>
        <v>2022</v>
      </c>
      <c r="C14765" s="17">
        <v>44805</v>
      </c>
      <c r="D14765" s="18" t="s">
        <v>314</v>
      </c>
      <c r="E14765" s="18" t="s">
        <v>355</v>
      </c>
      <c r="F14765" s="18" t="str">
        <f t="shared" si="461"/>
        <v>Wellesley-500 - 750 kWh Volumetric Charge-44805</v>
      </c>
      <c r="G14765" s="11" t="s">
        <v>131</v>
      </c>
      <c r="H14765" s="11" t="s">
        <v>55</v>
      </c>
      <c r="I14765" s="11" t="s">
        <v>349</v>
      </c>
      <c r="J14765" s="11" t="s">
        <v>356</v>
      </c>
      <c r="K14765" s="11" t="str">
        <f>IFERROR(INDEX('EDC Component Dictionary'!$C$5:$C$37,MATCH('Rates Database'!J14765,'EDC Component Dictionary'!$B$5:$B$37,0)), "Energy Supply")</f>
        <v>Energy Supply</v>
      </c>
      <c r="L14765" s="12">
        <v>0.141046</v>
      </c>
      <c r="M14765" s="12"/>
    </row>
    <row r="14766" spans="1:13" x14ac:dyDescent="0.3">
      <c r="A14766" s="18">
        <v>14764</v>
      </c>
      <c r="B14766" s="18">
        <f t="shared" si="462"/>
        <v>2023</v>
      </c>
      <c r="C14766" s="17">
        <v>44986</v>
      </c>
      <c r="D14766" s="18" t="s">
        <v>314</v>
      </c>
      <c r="E14766" s="18" t="s">
        <v>348</v>
      </c>
      <c r="F14766" s="18" t="str">
        <f t="shared" si="461"/>
        <v>Middleton-500 - 750 kWh Volumetric Charge-44986</v>
      </c>
      <c r="G14766" s="11" t="s">
        <v>131</v>
      </c>
      <c r="H14766" s="11" t="s">
        <v>55</v>
      </c>
      <c r="I14766" s="11" t="s">
        <v>349</v>
      </c>
      <c r="J14766" s="11" t="s">
        <v>356</v>
      </c>
      <c r="K14766" s="11" t="str">
        <f>IFERROR(INDEX('EDC Component Dictionary'!$C$5:$C$37,MATCH('Rates Database'!J14766,'EDC Component Dictionary'!$B$5:$B$37,0)), "Energy Supply")</f>
        <v>Energy Supply</v>
      </c>
      <c r="L14766" s="12">
        <v>0.14510000000000001</v>
      </c>
      <c r="M14766" s="12"/>
    </row>
    <row r="14767" spans="1:13" x14ac:dyDescent="0.3">
      <c r="A14767" s="18">
        <v>14765</v>
      </c>
      <c r="B14767" s="18">
        <f t="shared" si="462"/>
        <v>2023</v>
      </c>
      <c r="C14767" s="17">
        <v>44986</v>
      </c>
      <c r="D14767" s="18" t="s">
        <v>314</v>
      </c>
      <c r="E14767" s="18" t="s">
        <v>351</v>
      </c>
      <c r="F14767" s="18" t="str">
        <f t="shared" si="461"/>
        <v>Groton-500 - 750 kWh Volumetric Charge-44986</v>
      </c>
      <c r="G14767" s="11" t="s">
        <v>131</v>
      </c>
      <c r="H14767" s="11" t="s">
        <v>55</v>
      </c>
      <c r="I14767" s="11" t="s">
        <v>349</v>
      </c>
      <c r="J14767" s="11" t="s">
        <v>356</v>
      </c>
      <c r="K14767" s="11" t="str">
        <f>IFERROR(INDEX('EDC Component Dictionary'!$C$5:$C$37,MATCH('Rates Database'!J14767,'EDC Component Dictionary'!$B$5:$B$37,0)), "Energy Supply")</f>
        <v>Energy Supply</v>
      </c>
      <c r="L14767" s="12">
        <v>0.18</v>
      </c>
      <c r="M14767" s="12"/>
    </row>
    <row r="14768" spans="1:13" x14ac:dyDescent="0.3">
      <c r="A14768" s="18">
        <v>14766</v>
      </c>
      <c r="B14768" s="18">
        <f t="shared" si="462"/>
        <v>2023</v>
      </c>
      <c r="C14768" s="17">
        <v>44986</v>
      </c>
      <c r="D14768" s="18" t="s">
        <v>314</v>
      </c>
      <c r="E14768" s="18" t="s">
        <v>352</v>
      </c>
      <c r="F14768" s="18" t="str">
        <f t="shared" si="461"/>
        <v>Belmont-500 - 750 kWh Volumetric Charge-44986</v>
      </c>
      <c r="G14768" s="11" t="s">
        <v>131</v>
      </c>
      <c r="H14768" s="11" t="s">
        <v>55</v>
      </c>
      <c r="I14768" s="11" t="s">
        <v>349</v>
      </c>
      <c r="J14768" s="11" t="s">
        <v>356</v>
      </c>
      <c r="K14768" s="11" t="str">
        <f>IFERROR(INDEX('EDC Component Dictionary'!$C$5:$C$37,MATCH('Rates Database'!J14768,'EDC Component Dictionary'!$B$5:$B$37,0)), "Energy Supply")</f>
        <v>Energy Supply</v>
      </c>
      <c r="L14768" s="12">
        <v>0.22989999999999899</v>
      </c>
      <c r="M14768" s="12"/>
    </row>
    <row r="14769" spans="1:13" x14ac:dyDescent="0.3">
      <c r="A14769" s="18">
        <v>14767</v>
      </c>
      <c r="B14769" s="18">
        <f t="shared" si="462"/>
        <v>2023</v>
      </c>
      <c r="C14769" s="17">
        <v>44986</v>
      </c>
      <c r="D14769" s="18" t="s">
        <v>314</v>
      </c>
      <c r="E14769" s="18" t="s">
        <v>347</v>
      </c>
      <c r="F14769" s="18" t="str">
        <f t="shared" si="461"/>
        <v>Middleborough-500 - 750 kWh Volumetric Charge-44986</v>
      </c>
      <c r="G14769" s="11" t="s">
        <v>131</v>
      </c>
      <c r="H14769" s="11" t="s">
        <v>55</v>
      </c>
      <c r="I14769" s="11" t="s">
        <v>349</v>
      </c>
      <c r="J14769" s="11" t="s">
        <v>356</v>
      </c>
      <c r="K14769" s="11" t="str">
        <f>IFERROR(INDEX('EDC Component Dictionary'!$C$5:$C$37,MATCH('Rates Database'!J14769,'EDC Component Dictionary'!$B$5:$B$37,0)), "Energy Supply")</f>
        <v>Energy Supply</v>
      </c>
      <c r="L14769" s="12">
        <v>0.14198</v>
      </c>
      <c r="M14769" s="12"/>
    </row>
    <row r="14770" spans="1:13" x14ac:dyDescent="0.3">
      <c r="A14770" s="18">
        <v>14768</v>
      </c>
      <c r="B14770" s="18">
        <f t="shared" si="462"/>
        <v>2023</v>
      </c>
      <c r="C14770" s="17">
        <v>44986</v>
      </c>
      <c r="D14770" s="18" t="s">
        <v>314</v>
      </c>
      <c r="E14770" s="18" t="s">
        <v>353</v>
      </c>
      <c r="F14770" s="18" t="str">
        <f t="shared" si="461"/>
        <v>Concord-500 - 750 kWh Volumetric Charge-44986</v>
      </c>
      <c r="G14770" s="11" t="s">
        <v>131</v>
      </c>
      <c r="H14770" s="11" t="s">
        <v>55</v>
      </c>
      <c r="I14770" s="11" t="s">
        <v>349</v>
      </c>
      <c r="J14770" s="11" t="s">
        <v>356</v>
      </c>
      <c r="K14770" s="11" t="str">
        <f>IFERROR(INDEX('EDC Component Dictionary'!$C$5:$C$37,MATCH('Rates Database'!J14770,'EDC Component Dictionary'!$B$5:$B$37,0)), "Energy Supply")</f>
        <v>Energy Supply</v>
      </c>
      <c r="L14770" s="12">
        <v>0.1987235614</v>
      </c>
      <c r="M14770" s="12"/>
    </row>
    <row r="14771" spans="1:13" x14ac:dyDescent="0.3">
      <c r="A14771" s="18">
        <v>14769</v>
      </c>
      <c r="B14771" s="18">
        <f t="shared" si="462"/>
        <v>2023</v>
      </c>
      <c r="C14771" s="17">
        <v>44986</v>
      </c>
      <c r="D14771" s="18" t="s">
        <v>314</v>
      </c>
      <c r="E14771" s="18" t="s">
        <v>354</v>
      </c>
      <c r="F14771" s="18" t="str">
        <f t="shared" si="461"/>
        <v>Taunton-500 - 750 kWh Volumetric Charge-44986</v>
      </c>
      <c r="G14771" s="11" t="s">
        <v>131</v>
      </c>
      <c r="H14771" s="11" t="s">
        <v>55</v>
      </c>
      <c r="I14771" s="11" t="s">
        <v>349</v>
      </c>
      <c r="J14771" s="11" t="s">
        <v>356</v>
      </c>
      <c r="K14771" s="11" t="str">
        <f>IFERROR(INDEX('EDC Component Dictionary'!$C$5:$C$37,MATCH('Rates Database'!J14771,'EDC Component Dictionary'!$B$5:$B$37,0)), "Energy Supply")</f>
        <v>Energy Supply</v>
      </c>
      <c r="L14771" s="12">
        <v>0.18642800000000001</v>
      </c>
      <c r="M14771" s="12"/>
    </row>
    <row r="14772" spans="1:13" x14ac:dyDescent="0.3">
      <c r="A14772" s="18">
        <v>14770</v>
      </c>
      <c r="B14772" s="18">
        <f t="shared" si="462"/>
        <v>2023</v>
      </c>
      <c r="C14772" s="17">
        <v>44986</v>
      </c>
      <c r="D14772" s="18" t="s">
        <v>314</v>
      </c>
      <c r="E14772" s="18" t="s">
        <v>355</v>
      </c>
      <c r="F14772" s="18" t="str">
        <f t="shared" si="461"/>
        <v>Wellesley-500 - 750 kWh Volumetric Charge-44986</v>
      </c>
      <c r="G14772" s="11" t="s">
        <v>131</v>
      </c>
      <c r="H14772" s="11" t="s">
        <v>55</v>
      </c>
      <c r="I14772" s="11" t="s">
        <v>349</v>
      </c>
      <c r="J14772" s="11" t="s">
        <v>356</v>
      </c>
      <c r="K14772" s="11" t="str">
        <f>IFERROR(INDEX('EDC Component Dictionary'!$C$5:$C$37,MATCH('Rates Database'!J14772,'EDC Component Dictionary'!$B$5:$B$37,0)), "Energy Supply")</f>
        <v>Energy Supply</v>
      </c>
      <c r="L14772" s="12">
        <v>0.152334999999999</v>
      </c>
      <c r="M14772" s="12"/>
    </row>
    <row r="14773" spans="1:13" x14ac:dyDescent="0.3">
      <c r="A14773" s="18">
        <v>14771</v>
      </c>
      <c r="B14773" s="18">
        <f t="shared" si="462"/>
        <v>2019</v>
      </c>
      <c r="C14773" s="17">
        <v>43647</v>
      </c>
      <c r="D14773" s="18" t="s">
        <v>314</v>
      </c>
      <c r="E14773" s="18" t="s">
        <v>348</v>
      </c>
      <c r="F14773" s="18" t="str">
        <f t="shared" si="461"/>
        <v>Middleton-500 - 750 kWh Volumetric Charge-43647</v>
      </c>
      <c r="G14773" s="11" t="s">
        <v>131</v>
      </c>
      <c r="H14773" s="11" t="s">
        <v>55</v>
      </c>
      <c r="I14773" s="11" t="s">
        <v>349</v>
      </c>
      <c r="J14773" s="11" t="s">
        <v>356</v>
      </c>
      <c r="K14773" s="11" t="str">
        <f>IFERROR(INDEX('EDC Component Dictionary'!$C$5:$C$37,MATCH('Rates Database'!J14773,'EDC Component Dictionary'!$B$5:$B$37,0)), "Energy Supply")</f>
        <v>Energy Supply</v>
      </c>
      <c r="L14773" s="12">
        <v>0.12433</v>
      </c>
      <c r="M14773" s="12"/>
    </row>
    <row r="14774" spans="1:13" x14ac:dyDescent="0.3">
      <c r="A14774" s="18">
        <v>14772</v>
      </c>
      <c r="B14774" s="18">
        <f t="shared" si="462"/>
        <v>2019</v>
      </c>
      <c r="C14774" s="17">
        <v>43647</v>
      </c>
      <c r="D14774" s="18" t="s">
        <v>314</v>
      </c>
      <c r="E14774" s="18" t="s">
        <v>351</v>
      </c>
      <c r="F14774" s="18" t="str">
        <f t="shared" si="461"/>
        <v>Groton-500 - 750 kWh Volumetric Charge-43647</v>
      </c>
      <c r="G14774" s="11" t="s">
        <v>131</v>
      </c>
      <c r="H14774" s="11" t="s">
        <v>55</v>
      </c>
      <c r="I14774" s="11" t="s">
        <v>349</v>
      </c>
      <c r="J14774" s="11" t="s">
        <v>356</v>
      </c>
      <c r="K14774" s="11" t="str">
        <f>IFERROR(INDEX('EDC Component Dictionary'!$C$5:$C$37,MATCH('Rates Database'!J14774,'EDC Component Dictionary'!$B$5:$B$37,0)), "Energy Supply")</f>
        <v>Energy Supply</v>
      </c>
      <c r="L14774" s="12">
        <v>0.13100000000000001</v>
      </c>
      <c r="M14774" s="12"/>
    </row>
    <row r="14775" spans="1:13" x14ac:dyDescent="0.3">
      <c r="A14775" s="18">
        <v>14773</v>
      </c>
      <c r="B14775" s="18">
        <f t="shared" si="462"/>
        <v>2019</v>
      </c>
      <c r="C14775" s="17">
        <v>43647</v>
      </c>
      <c r="D14775" s="18" t="s">
        <v>314</v>
      </c>
      <c r="E14775" s="18" t="s">
        <v>352</v>
      </c>
      <c r="F14775" s="18" t="str">
        <f t="shared" si="461"/>
        <v>Belmont-500 - 750 kWh Volumetric Charge-43647</v>
      </c>
      <c r="G14775" s="11" t="s">
        <v>131</v>
      </c>
      <c r="H14775" s="11" t="s">
        <v>55</v>
      </c>
      <c r="I14775" s="11" t="s">
        <v>349</v>
      </c>
      <c r="J14775" s="11" t="s">
        <v>356</v>
      </c>
      <c r="K14775" s="11" t="str">
        <f>IFERROR(INDEX('EDC Component Dictionary'!$C$5:$C$37,MATCH('Rates Database'!J14775,'EDC Component Dictionary'!$B$5:$B$37,0)), "Energy Supply")</f>
        <v>Energy Supply</v>
      </c>
      <c r="L14775" s="12">
        <v>0.19317000000000001</v>
      </c>
      <c r="M14775" s="12"/>
    </row>
    <row r="14776" spans="1:13" x14ac:dyDescent="0.3">
      <c r="A14776" s="18">
        <v>14774</v>
      </c>
      <c r="B14776" s="18">
        <f t="shared" si="462"/>
        <v>2019</v>
      </c>
      <c r="C14776" s="17">
        <v>43647</v>
      </c>
      <c r="D14776" s="18" t="s">
        <v>314</v>
      </c>
      <c r="E14776" s="18" t="s">
        <v>353</v>
      </c>
      <c r="F14776" s="18" t="str">
        <f t="shared" si="461"/>
        <v>Concord-500 - 750 kWh Volumetric Charge-43647</v>
      </c>
      <c r="G14776" s="11" t="s">
        <v>131</v>
      </c>
      <c r="H14776" s="11" t="s">
        <v>55</v>
      </c>
      <c r="I14776" s="11" t="s">
        <v>349</v>
      </c>
      <c r="J14776" s="11" t="s">
        <v>356</v>
      </c>
      <c r="K14776" s="11" t="str">
        <f>IFERROR(INDEX('EDC Component Dictionary'!$C$5:$C$37,MATCH('Rates Database'!J14776,'EDC Component Dictionary'!$B$5:$B$37,0)), "Energy Supply")</f>
        <v>Energy Supply</v>
      </c>
      <c r="L14776" s="12">
        <v>0.15153765159999899</v>
      </c>
      <c r="M14776" s="12"/>
    </row>
    <row r="14777" spans="1:13" x14ac:dyDescent="0.3">
      <c r="A14777" s="18">
        <v>14775</v>
      </c>
      <c r="B14777" s="18">
        <f t="shared" si="462"/>
        <v>2019</v>
      </c>
      <c r="C14777" s="17">
        <v>43647</v>
      </c>
      <c r="D14777" s="18" t="s">
        <v>314</v>
      </c>
      <c r="E14777" s="18" t="s">
        <v>354</v>
      </c>
      <c r="F14777" s="18" t="str">
        <f t="shared" si="461"/>
        <v>Taunton-500 - 750 kWh Volumetric Charge-43647</v>
      </c>
      <c r="G14777" s="11" t="s">
        <v>131</v>
      </c>
      <c r="H14777" s="11" t="s">
        <v>55</v>
      </c>
      <c r="I14777" s="11" t="s">
        <v>349</v>
      </c>
      <c r="J14777" s="11" t="s">
        <v>356</v>
      </c>
      <c r="K14777" s="11" t="str">
        <f>IFERROR(INDEX('EDC Component Dictionary'!$C$5:$C$37,MATCH('Rates Database'!J14777,'EDC Component Dictionary'!$B$5:$B$37,0)), "Energy Supply")</f>
        <v>Energy Supply</v>
      </c>
      <c r="L14777" s="12">
        <v>0.13425893999999899</v>
      </c>
      <c r="M14777" s="12"/>
    </row>
    <row r="14778" spans="1:13" x14ac:dyDescent="0.3">
      <c r="A14778" s="18">
        <v>14776</v>
      </c>
      <c r="B14778" s="18">
        <f t="shared" si="462"/>
        <v>2019</v>
      </c>
      <c r="C14778" s="17">
        <v>43647</v>
      </c>
      <c r="D14778" s="18" t="s">
        <v>314</v>
      </c>
      <c r="E14778" s="18" t="s">
        <v>355</v>
      </c>
      <c r="F14778" s="18" t="str">
        <f t="shared" si="461"/>
        <v>Wellesley-500 - 750 kWh Volumetric Charge-43647</v>
      </c>
      <c r="G14778" s="11" t="s">
        <v>131</v>
      </c>
      <c r="H14778" s="11" t="s">
        <v>55</v>
      </c>
      <c r="I14778" s="11" t="s">
        <v>349</v>
      </c>
      <c r="J14778" s="11" t="s">
        <v>356</v>
      </c>
      <c r="K14778" s="11" t="str">
        <f>IFERROR(INDEX('EDC Component Dictionary'!$C$5:$C$37,MATCH('Rates Database'!J14778,'EDC Component Dictionary'!$B$5:$B$37,0)), "Energy Supply")</f>
        <v>Energy Supply</v>
      </c>
      <c r="L14778" s="12">
        <v>0.141046</v>
      </c>
      <c r="M14778" s="12"/>
    </row>
    <row r="14779" spans="1:13" x14ac:dyDescent="0.3">
      <c r="A14779" s="18">
        <v>14777</v>
      </c>
      <c r="B14779" s="18">
        <f t="shared" si="462"/>
        <v>2021</v>
      </c>
      <c r="C14779" s="17">
        <v>44287</v>
      </c>
      <c r="D14779" s="18" t="s">
        <v>314</v>
      </c>
      <c r="E14779" s="18" t="s">
        <v>348</v>
      </c>
      <c r="F14779" s="18" t="str">
        <f t="shared" si="461"/>
        <v>Middleton-500 - 750 kWh Volumetric Charge-44287</v>
      </c>
      <c r="G14779" s="11" t="s">
        <v>131</v>
      </c>
      <c r="H14779" s="11" t="s">
        <v>55</v>
      </c>
      <c r="I14779" s="11" t="s">
        <v>349</v>
      </c>
      <c r="J14779" s="11" t="s">
        <v>356</v>
      </c>
      <c r="K14779" s="11" t="str">
        <f>IFERROR(INDEX('EDC Component Dictionary'!$C$5:$C$37,MATCH('Rates Database'!J14779,'EDC Component Dictionary'!$B$5:$B$37,0)), "Energy Supply")</f>
        <v>Energy Supply</v>
      </c>
      <c r="L14779" s="12">
        <v>0.12433</v>
      </c>
      <c r="M14779" s="12"/>
    </row>
    <row r="14780" spans="1:13" x14ac:dyDescent="0.3">
      <c r="A14780" s="18">
        <v>14778</v>
      </c>
      <c r="B14780" s="18">
        <f t="shared" si="462"/>
        <v>2021</v>
      </c>
      <c r="C14780" s="17">
        <v>44287</v>
      </c>
      <c r="D14780" s="18" t="s">
        <v>314</v>
      </c>
      <c r="E14780" s="18" t="s">
        <v>351</v>
      </c>
      <c r="F14780" s="18" t="str">
        <f t="shared" si="461"/>
        <v>Groton-500 - 750 kWh Volumetric Charge-44287</v>
      </c>
      <c r="G14780" s="11" t="s">
        <v>131</v>
      </c>
      <c r="H14780" s="11" t="s">
        <v>55</v>
      </c>
      <c r="I14780" s="11" t="s">
        <v>349</v>
      </c>
      <c r="J14780" s="11" t="s">
        <v>356</v>
      </c>
      <c r="K14780" s="11" t="str">
        <f>IFERROR(INDEX('EDC Component Dictionary'!$C$5:$C$37,MATCH('Rates Database'!J14780,'EDC Component Dictionary'!$B$5:$B$37,0)), "Energy Supply")</f>
        <v>Energy Supply</v>
      </c>
      <c r="L14780" s="12">
        <v>0.14251999999999901</v>
      </c>
      <c r="M14780" s="12"/>
    </row>
    <row r="14781" spans="1:13" x14ac:dyDescent="0.3">
      <c r="A14781" s="18">
        <v>14779</v>
      </c>
      <c r="B14781" s="18">
        <f t="shared" si="462"/>
        <v>2021</v>
      </c>
      <c r="C14781" s="17">
        <v>44287</v>
      </c>
      <c r="D14781" s="18" t="s">
        <v>314</v>
      </c>
      <c r="E14781" s="18" t="s">
        <v>352</v>
      </c>
      <c r="F14781" s="18" t="str">
        <f t="shared" si="461"/>
        <v>Belmont-500 - 750 kWh Volumetric Charge-44287</v>
      </c>
      <c r="G14781" s="11" t="s">
        <v>131</v>
      </c>
      <c r="H14781" s="11" t="s">
        <v>55</v>
      </c>
      <c r="I14781" s="11" t="s">
        <v>349</v>
      </c>
      <c r="J14781" s="11" t="s">
        <v>356</v>
      </c>
      <c r="K14781" s="11" t="str">
        <f>IFERROR(INDEX('EDC Component Dictionary'!$C$5:$C$37,MATCH('Rates Database'!J14781,'EDC Component Dictionary'!$B$5:$B$37,0)), "Energy Supply")</f>
        <v>Energy Supply</v>
      </c>
      <c r="L14781" s="12">
        <v>0.19317000000000001</v>
      </c>
      <c r="M14781" s="12"/>
    </row>
    <row r="14782" spans="1:13" x14ac:dyDescent="0.3">
      <c r="A14782" s="18">
        <v>14780</v>
      </c>
      <c r="B14782" s="18">
        <f t="shared" si="462"/>
        <v>2021</v>
      </c>
      <c r="C14782" s="17">
        <v>44287</v>
      </c>
      <c r="D14782" s="18" t="s">
        <v>314</v>
      </c>
      <c r="E14782" s="18" t="s">
        <v>347</v>
      </c>
      <c r="F14782" s="18" t="str">
        <f t="shared" si="461"/>
        <v>Middleborough-500 - 750 kWh Volumetric Charge-44287</v>
      </c>
      <c r="G14782" s="11" t="s">
        <v>131</v>
      </c>
      <c r="H14782" s="11" t="s">
        <v>55</v>
      </c>
      <c r="I14782" s="11" t="s">
        <v>349</v>
      </c>
      <c r="J14782" s="11" t="s">
        <v>356</v>
      </c>
      <c r="K14782" s="11" t="str">
        <f>IFERROR(INDEX('EDC Component Dictionary'!$C$5:$C$37,MATCH('Rates Database'!J14782,'EDC Component Dictionary'!$B$5:$B$37,0)), "Energy Supply")</f>
        <v>Energy Supply</v>
      </c>
      <c r="L14782" s="12">
        <v>0.14198</v>
      </c>
      <c r="M14782" s="12"/>
    </row>
    <row r="14783" spans="1:13" x14ac:dyDescent="0.3">
      <c r="A14783" s="18">
        <v>14781</v>
      </c>
      <c r="B14783" s="18">
        <f t="shared" si="462"/>
        <v>2021</v>
      </c>
      <c r="C14783" s="17">
        <v>44287</v>
      </c>
      <c r="D14783" s="18" t="s">
        <v>314</v>
      </c>
      <c r="E14783" s="18" t="s">
        <v>353</v>
      </c>
      <c r="F14783" s="18" t="str">
        <f t="shared" si="461"/>
        <v>Concord-500 - 750 kWh Volumetric Charge-44287</v>
      </c>
      <c r="G14783" s="11" t="s">
        <v>131</v>
      </c>
      <c r="H14783" s="11" t="s">
        <v>55</v>
      </c>
      <c r="I14783" s="11" t="s">
        <v>349</v>
      </c>
      <c r="J14783" s="11" t="s">
        <v>356</v>
      </c>
      <c r="K14783" s="11" t="str">
        <f>IFERROR(INDEX('EDC Component Dictionary'!$C$5:$C$37,MATCH('Rates Database'!J14783,'EDC Component Dictionary'!$B$5:$B$37,0)), "Energy Supply")</f>
        <v>Energy Supply</v>
      </c>
      <c r="L14783" s="12">
        <v>0.165687787999999</v>
      </c>
      <c r="M14783" s="12"/>
    </row>
    <row r="14784" spans="1:13" x14ac:dyDescent="0.3">
      <c r="A14784" s="18">
        <v>14782</v>
      </c>
      <c r="B14784" s="18">
        <f t="shared" si="462"/>
        <v>2021</v>
      </c>
      <c r="C14784" s="17">
        <v>44287</v>
      </c>
      <c r="D14784" s="18" t="s">
        <v>314</v>
      </c>
      <c r="E14784" s="18" t="s">
        <v>354</v>
      </c>
      <c r="F14784" s="18" t="str">
        <f t="shared" si="461"/>
        <v>Taunton-500 - 750 kWh Volumetric Charge-44287</v>
      </c>
      <c r="G14784" s="11" t="s">
        <v>131</v>
      </c>
      <c r="H14784" s="11" t="s">
        <v>55</v>
      </c>
      <c r="I14784" s="11" t="s">
        <v>349</v>
      </c>
      <c r="J14784" s="11" t="s">
        <v>356</v>
      </c>
      <c r="K14784" s="11" t="str">
        <f>IFERROR(INDEX('EDC Component Dictionary'!$C$5:$C$37,MATCH('Rates Database'!J14784,'EDC Component Dictionary'!$B$5:$B$37,0)), "Energy Supply")</f>
        <v>Energy Supply</v>
      </c>
      <c r="L14784" s="12">
        <v>0.124482869999999</v>
      </c>
      <c r="M14784" s="12"/>
    </row>
    <row r="14785" spans="1:13" x14ac:dyDescent="0.3">
      <c r="A14785" s="18">
        <v>14783</v>
      </c>
      <c r="B14785" s="18">
        <f t="shared" si="462"/>
        <v>2021</v>
      </c>
      <c r="C14785" s="17">
        <v>44287</v>
      </c>
      <c r="D14785" s="18" t="s">
        <v>314</v>
      </c>
      <c r="E14785" s="18" t="s">
        <v>355</v>
      </c>
      <c r="F14785" s="18" t="str">
        <f t="shared" si="461"/>
        <v>Wellesley-500 - 750 kWh Volumetric Charge-44287</v>
      </c>
      <c r="G14785" s="11" t="s">
        <v>131</v>
      </c>
      <c r="H14785" s="11" t="s">
        <v>55</v>
      </c>
      <c r="I14785" s="11" t="s">
        <v>349</v>
      </c>
      <c r="J14785" s="11" t="s">
        <v>356</v>
      </c>
      <c r="K14785" s="11" t="str">
        <f>IFERROR(INDEX('EDC Component Dictionary'!$C$5:$C$37,MATCH('Rates Database'!J14785,'EDC Component Dictionary'!$B$5:$B$37,0)), "Energy Supply")</f>
        <v>Energy Supply</v>
      </c>
      <c r="L14785" s="12">
        <v>0.141046</v>
      </c>
      <c r="M14785" s="12"/>
    </row>
    <row r="14786" spans="1:13" x14ac:dyDescent="0.3">
      <c r="A14786" s="18">
        <v>14784</v>
      </c>
      <c r="B14786" s="18">
        <f t="shared" si="462"/>
        <v>2019</v>
      </c>
      <c r="C14786" s="17">
        <v>43466</v>
      </c>
      <c r="D14786" s="18" t="s">
        <v>314</v>
      </c>
      <c r="E14786" s="18" t="s">
        <v>348</v>
      </c>
      <c r="F14786" s="18" t="str">
        <f t="shared" si="461"/>
        <v>Middleton-500 - 750 kWh Volumetric Charge-43466</v>
      </c>
      <c r="G14786" s="11" t="s">
        <v>131</v>
      </c>
      <c r="H14786" s="11" t="s">
        <v>55</v>
      </c>
      <c r="I14786" s="11" t="s">
        <v>349</v>
      </c>
      <c r="J14786" s="11" t="s">
        <v>356</v>
      </c>
      <c r="K14786" s="11" t="str">
        <f>IFERROR(INDEX('EDC Component Dictionary'!$C$5:$C$37,MATCH('Rates Database'!J14786,'EDC Component Dictionary'!$B$5:$B$37,0)), "Energy Supply")</f>
        <v>Energy Supply</v>
      </c>
      <c r="L14786" s="12">
        <v>0.12433</v>
      </c>
      <c r="M14786" s="12"/>
    </row>
    <row r="14787" spans="1:13" x14ac:dyDescent="0.3">
      <c r="A14787" s="18">
        <v>14785</v>
      </c>
      <c r="B14787" s="18">
        <f t="shared" si="462"/>
        <v>2019</v>
      </c>
      <c r="C14787" s="17">
        <v>43466</v>
      </c>
      <c r="D14787" s="18" t="s">
        <v>314</v>
      </c>
      <c r="E14787" s="18" t="s">
        <v>351</v>
      </c>
      <c r="F14787" s="18" t="str">
        <f t="shared" si="461"/>
        <v>Groton-500 - 750 kWh Volumetric Charge-43466</v>
      </c>
      <c r="G14787" s="11" t="s">
        <v>131</v>
      </c>
      <c r="H14787" s="11" t="s">
        <v>55</v>
      </c>
      <c r="I14787" s="11" t="s">
        <v>349</v>
      </c>
      <c r="J14787" s="11" t="s">
        <v>356</v>
      </c>
      <c r="K14787" s="11" t="str">
        <f>IFERROR(INDEX('EDC Component Dictionary'!$C$5:$C$37,MATCH('Rates Database'!J14787,'EDC Component Dictionary'!$B$5:$B$37,0)), "Energy Supply")</f>
        <v>Energy Supply</v>
      </c>
      <c r="L14787" s="12">
        <v>0.14099999999999999</v>
      </c>
      <c r="M14787" s="12"/>
    </row>
    <row r="14788" spans="1:13" x14ac:dyDescent="0.3">
      <c r="A14788" s="18">
        <v>14786</v>
      </c>
      <c r="B14788" s="18">
        <f t="shared" si="462"/>
        <v>2019</v>
      </c>
      <c r="C14788" s="17">
        <v>43466</v>
      </c>
      <c r="D14788" s="18" t="s">
        <v>314</v>
      </c>
      <c r="E14788" s="18" t="s">
        <v>352</v>
      </c>
      <c r="F14788" s="18" t="str">
        <f t="shared" ref="F14788:F14851" si="463">_xlfn.CONCAT(E14788,"-",J14788,"-",C14788)</f>
        <v>Belmont-500 - 750 kWh Volumetric Charge-43466</v>
      </c>
      <c r="G14788" s="11" t="s">
        <v>131</v>
      </c>
      <c r="H14788" s="11" t="s">
        <v>55</v>
      </c>
      <c r="I14788" s="11" t="s">
        <v>349</v>
      </c>
      <c r="J14788" s="11" t="s">
        <v>356</v>
      </c>
      <c r="K14788" s="11" t="str">
        <f>IFERROR(INDEX('EDC Component Dictionary'!$C$5:$C$37,MATCH('Rates Database'!J14788,'EDC Component Dictionary'!$B$5:$B$37,0)), "Energy Supply")</f>
        <v>Energy Supply</v>
      </c>
      <c r="L14788" s="12">
        <v>0.18651999999999999</v>
      </c>
      <c r="M14788" s="12"/>
    </row>
    <row r="14789" spans="1:13" x14ac:dyDescent="0.3">
      <c r="A14789" s="18">
        <v>14787</v>
      </c>
      <c r="B14789" s="18">
        <f t="shared" si="462"/>
        <v>2019</v>
      </c>
      <c r="C14789" s="17">
        <v>43466</v>
      </c>
      <c r="D14789" s="18" t="s">
        <v>314</v>
      </c>
      <c r="E14789" s="18" t="s">
        <v>353</v>
      </c>
      <c r="F14789" s="18" t="str">
        <f t="shared" si="463"/>
        <v>Concord-500 - 750 kWh Volumetric Charge-43466</v>
      </c>
      <c r="G14789" s="11" t="s">
        <v>131</v>
      </c>
      <c r="H14789" s="11" t="s">
        <v>55</v>
      </c>
      <c r="I14789" s="11" t="s">
        <v>349</v>
      </c>
      <c r="J14789" s="11" t="s">
        <v>356</v>
      </c>
      <c r="K14789" s="11" t="str">
        <f>IFERROR(INDEX('EDC Component Dictionary'!$C$5:$C$37,MATCH('Rates Database'!J14789,'EDC Component Dictionary'!$B$5:$B$37,0)), "Energy Supply")</f>
        <v>Energy Supply</v>
      </c>
      <c r="L14789" s="12">
        <v>0.15051745159999899</v>
      </c>
      <c r="M14789" s="12"/>
    </row>
    <row r="14790" spans="1:13" x14ac:dyDescent="0.3">
      <c r="A14790" s="18">
        <v>14788</v>
      </c>
      <c r="B14790" s="18">
        <f t="shared" si="462"/>
        <v>2019</v>
      </c>
      <c r="C14790" s="17">
        <v>43466</v>
      </c>
      <c r="D14790" s="18" t="s">
        <v>314</v>
      </c>
      <c r="E14790" s="18" t="s">
        <v>354</v>
      </c>
      <c r="F14790" s="18" t="str">
        <f t="shared" si="463"/>
        <v>Taunton-500 - 750 kWh Volumetric Charge-43466</v>
      </c>
      <c r="G14790" s="11" t="s">
        <v>131</v>
      </c>
      <c r="H14790" s="11" t="s">
        <v>55</v>
      </c>
      <c r="I14790" s="11" t="s">
        <v>349</v>
      </c>
      <c r="J14790" s="11" t="s">
        <v>356</v>
      </c>
      <c r="K14790" s="11" t="str">
        <f>IFERROR(INDEX('EDC Component Dictionary'!$C$5:$C$37,MATCH('Rates Database'!J14790,'EDC Component Dictionary'!$B$5:$B$37,0)), "Energy Supply")</f>
        <v>Energy Supply</v>
      </c>
      <c r="L14790" s="12">
        <v>0.12506331999999901</v>
      </c>
      <c r="M14790" s="12"/>
    </row>
    <row r="14791" spans="1:13" x14ac:dyDescent="0.3">
      <c r="A14791" s="18">
        <v>14789</v>
      </c>
      <c r="B14791" s="18">
        <f t="shared" si="462"/>
        <v>2019</v>
      </c>
      <c r="C14791" s="17">
        <v>43466</v>
      </c>
      <c r="D14791" s="18" t="s">
        <v>314</v>
      </c>
      <c r="E14791" s="18" t="s">
        <v>355</v>
      </c>
      <c r="F14791" s="18" t="str">
        <f t="shared" si="463"/>
        <v>Wellesley-500 - 750 kWh Volumetric Charge-43466</v>
      </c>
      <c r="G14791" s="11" t="s">
        <v>131</v>
      </c>
      <c r="H14791" s="11" t="s">
        <v>55</v>
      </c>
      <c r="I14791" s="11" t="s">
        <v>349</v>
      </c>
      <c r="J14791" s="11" t="s">
        <v>356</v>
      </c>
      <c r="K14791" s="11" t="str">
        <f>IFERROR(INDEX('EDC Component Dictionary'!$C$5:$C$37,MATCH('Rates Database'!J14791,'EDC Component Dictionary'!$B$5:$B$37,0)), "Energy Supply")</f>
        <v>Energy Supply</v>
      </c>
      <c r="L14791" s="12">
        <v>0.141046</v>
      </c>
      <c r="M14791" s="12"/>
    </row>
    <row r="14792" spans="1:13" x14ac:dyDescent="0.3">
      <c r="A14792" s="18">
        <v>14790</v>
      </c>
      <c r="B14792" s="18">
        <f t="shared" si="462"/>
        <v>2020</v>
      </c>
      <c r="C14792" s="17">
        <v>43922</v>
      </c>
      <c r="D14792" s="18" t="s">
        <v>314</v>
      </c>
      <c r="E14792" s="18" t="s">
        <v>348</v>
      </c>
      <c r="F14792" s="18" t="str">
        <f t="shared" si="463"/>
        <v>Middleton-500 - 750 kWh Volumetric Charge-43922</v>
      </c>
      <c r="G14792" s="11" t="s">
        <v>131</v>
      </c>
      <c r="H14792" s="11" t="s">
        <v>55</v>
      </c>
      <c r="I14792" s="11" t="s">
        <v>349</v>
      </c>
      <c r="J14792" s="11" t="s">
        <v>356</v>
      </c>
      <c r="K14792" s="11" t="str">
        <f>IFERROR(INDEX('EDC Component Dictionary'!$C$5:$C$37,MATCH('Rates Database'!J14792,'EDC Component Dictionary'!$B$5:$B$37,0)), "Energy Supply")</f>
        <v>Energy Supply</v>
      </c>
      <c r="L14792" s="12">
        <v>0.12433</v>
      </c>
      <c r="M14792" s="12"/>
    </row>
    <row r="14793" spans="1:13" x14ac:dyDescent="0.3">
      <c r="A14793" s="18">
        <v>14791</v>
      </c>
      <c r="B14793" s="18">
        <f t="shared" si="462"/>
        <v>2020</v>
      </c>
      <c r="C14793" s="17">
        <v>43922</v>
      </c>
      <c r="D14793" s="18" t="s">
        <v>314</v>
      </c>
      <c r="E14793" s="18" t="s">
        <v>351</v>
      </c>
      <c r="F14793" s="18" t="str">
        <f t="shared" si="463"/>
        <v>Groton-500 - 750 kWh Volumetric Charge-43922</v>
      </c>
      <c r="G14793" s="11" t="s">
        <v>131</v>
      </c>
      <c r="H14793" s="11" t="s">
        <v>55</v>
      </c>
      <c r="I14793" s="11" t="s">
        <v>349</v>
      </c>
      <c r="J14793" s="11" t="s">
        <v>356</v>
      </c>
      <c r="K14793" s="11" t="str">
        <f>IFERROR(INDEX('EDC Component Dictionary'!$C$5:$C$37,MATCH('Rates Database'!J14793,'EDC Component Dictionary'!$B$5:$B$37,0)), "Energy Supply")</f>
        <v>Energy Supply</v>
      </c>
      <c r="L14793" s="12">
        <v>0.13100000000000001</v>
      </c>
      <c r="M14793" s="12"/>
    </row>
    <row r="14794" spans="1:13" x14ac:dyDescent="0.3">
      <c r="A14794" s="18">
        <v>14792</v>
      </c>
      <c r="B14794" s="18">
        <f t="shared" si="462"/>
        <v>2020</v>
      </c>
      <c r="C14794" s="17">
        <v>43922</v>
      </c>
      <c r="D14794" s="18" t="s">
        <v>314</v>
      </c>
      <c r="E14794" s="18" t="s">
        <v>352</v>
      </c>
      <c r="F14794" s="18" t="str">
        <f t="shared" si="463"/>
        <v>Belmont-500 - 750 kWh Volumetric Charge-43922</v>
      </c>
      <c r="G14794" s="11" t="s">
        <v>131</v>
      </c>
      <c r="H14794" s="11" t="s">
        <v>55</v>
      </c>
      <c r="I14794" s="11" t="s">
        <v>349</v>
      </c>
      <c r="J14794" s="11" t="s">
        <v>356</v>
      </c>
      <c r="K14794" s="11" t="str">
        <f>IFERROR(INDEX('EDC Component Dictionary'!$C$5:$C$37,MATCH('Rates Database'!J14794,'EDC Component Dictionary'!$B$5:$B$37,0)), "Energy Supply")</f>
        <v>Energy Supply</v>
      </c>
      <c r="L14794" s="12">
        <v>0.19317000000000001</v>
      </c>
      <c r="M14794" s="12"/>
    </row>
    <row r="14795" spans="1:13" x14ac:dyDescent="0.3">
      <c r="A14795" s="18">
        <v>14793</v>
      </c>
      <c r="B14795" s="18">
        <f t="shared" si="462"/>
        <v>2020</v>
      </c>
      <c r="C14795" s="17">
        <v>43922</v>
      </c>
      <c r="D14795" s="18" t="s">
        <v>314</v>
      </c>
      <c r="E14795" s="18" t="s">
        <v>347</v>
      </c>
      <c r="F14795" s="18" t="str">
        <f t="shared" si="463"/>
        <v>Middleborough-500 - 750 kWh Volumetric Charge-43922</v>
      </c>
      <c r="G14795" s="11" t="s">
        <v>131</v>
      </c>
      <c r="H14795" s="11" t="s">
        <v>55</v>
      </c>
      <c r="I14795" s="11" t="s">
        <v>349</v>
      </c>
      <c r="J14795" s="11" t="s">
        <v>356</v>
      </c>
      <c r="K14795" s="11" t="str">
        <f>IFERROR(INDEX('EDC Component Dictionary'!$C$5:$C$37,MATCH('Rates Database'!J14795,'EDC Component Dictionary'!$B$5:$B$37,0)), "Energy Supply")</f>
        <v>Energy Supply</v>
      </c>
      <c r="L14795" s="12">
        <v>0.14198</v>
      </c>
      <c r="M14795" s="12"/>
    </row>
    <row r="14796" spans="1:13" x14ac:dyDescent="0.3">
      <c r="A14796" s="18">
        <v>14794</v>
      </c>
      <c r="B14796" s="18">
        <f t="shared" si="462"/>
        <v>2020</v>
      </c>
      <c r="C14796" s="17">
        <v>43922</v>
      </c>
      <c r="D14796" s="18" t="s">
        <v>314</v>
      </c>
      <c r="E14796" s="18" t="s">
        <v>353</v>
      </c>
      <c r="F14796" s="18" t="str">
        <f t="shared" si="463"/>
        <v>Concord-500 - 750 kWh Volumetric Charge-43922</v>
      </c>
      <c r="G14796" s="11" t="s">
        <v>131</v>
      </c>
      <c r="H14796" s="11" t="s">
        <v>55</v>
      </c>
      <c r="I14796" s="11" t="s">
        <v>349</v>
      </c>
      <c r="J14796" s="11" t="s">
        <v>356</v>
      </c>
      <c r="K14796" s="11" t="str">
        <f>IFERROR(INDEX('EDC Component Dictionary'!$C$5:$C$37,MATCH('Rates Database'!J14796,'EDC Component Dictionary'!$B$5:$B$37,0)), "Energy Supply")</f>
        <v>Energy Supply</v>
      </c>
      <c r="L14796" s="12">
        <v>0.15153765159999899</v>
      </c>
      <c r="M14796" s="12"/>
    </row>
    <row r="14797" spans="1:13" x14ac:dyDescent="0.3">
      <c r="A14797" s="18">
        <v>14795</v>
      </c>
      <c r="B14797" s="18">
        <f t="shared" si="462"/>
        <v>2020</v>
      </c>
      <c r="C14797" s="17">
        <v>43922</v>
      </c>
      <c r="D14797" s="18" t="s">
        <v>314</v>
      </c>
      <c r="E14797" s="18" t="s">
        <v>354</v>
      </c>
      <c r="F14797" s="18" t="str">
        <f t="shared" si="463"/>
        <v>Taunton-500 - 750 kWh Volumetric Charge-43922</v>
      </c>
      <c r="G14797" s="11" t="s">
        <v>131</v>
      </c>
      <c r="H14797" s="11" t="s">
        <v>55</v>
      </c>
      <c r="I14797" s="11" t="s">
        <v>349</v>
      </c>
      <c r="J14797" s="11" t="s">
        <v>356</v>
      </c>
      <c r="K14797" s="11" t="str">
        <f>IFERROR(INDEX('EDC Component Dictionary'!$C$5:$C$37,MATCH('Rates Database'!J14797,'EDC Component Dictionary'!$B$5:$B$37,0)), "Energy Supply")</f>
        <v>Energy Supply</v>
      </c>
      <c r="L14797" s="12">
        <v>0.121685499999999</v>
      </c>
      <c r="M14797" s="12"/>
    </row>
    <row r="14798" spans="1:13" x14ac:dyDescent="0.3">
      <c r="A14798" s="18">
        <v>14796</v>
      </c>
      <c r="B14798" s="18">
        <f t="shared" si="462"/>
        <v>2020</v>
      </c>
      <c r="C14798" s="17">
        <v>43922</v>
      </c>
      <c r="D14798" s="18" t="s">
        <v>314</v>
      </c>
      <c r="E14798" s="18" t="s">
        <v>355</v>
      </c>
      <c r="F14798" s="18" t="str">
        <f t="shared" si="463"/>
        <v>Wellesley-500 - 750 kWh Volumetric Charge-43922</v>
      </c>
      <c r="G14798" s="11" t="s">
        <v>131</v>
      </c>
      <c r="H14798" s="11" t="s">
        <v>55</v>
      </c>
      <c r="I14798" s="11" t="s">
        <v>349</v>
      </c>
      <c r="J14798" s="11" t="s">
        <v>356</v>
      </c>
      <c r="K14798" s="11" t="str">
        <f>IFERROR(INDEX('EDC Component Dictionary'!$C$5:$C$37,MATCH('Rates Database'!J14798,'EDC Component Dictionary'!$B$5:$B$37,0)), "Energy Supply")</f>
        <v>Energy Supply</v>
      </c>
      <c r="L14798" s="12">
        <v>0.141046</v>
      </c>
      <c r="M14798" s="12"/>
    </row>
    <row r="14799" spans="1:13" x14ac:dyDescent="0.3">
      <c r="A14799" s="18">
        <v>14797</v>
      </c>
      <c r="B14799" s="18">
        <f t="shared" si="462"/>
        <v>2020</v>
      </c>
      <c r="C14799" s="17">
        <v>43831</v>
      </c>
      <c r="D14799" s="18" t="s">
        <v>314</v>
      </c>
      <c r="E14799" s="18" t="s">
        <v>348</v>
      </c>
      <c r="F14799" s="18" t="str">
        <f t="shared" si="463"/>
        <v>Middleton-500 - 750 kWh Volumetric Charge-43831</v>
      </c>
      <c r="G14799" s="11" t="s">
        <v>131</v>
      </c>
      <c r="H14799" s="11" t="s">
        <v>55</v>
      </c>
      <c r="I14799" s="11" t="s">
        <v>349</v>
      </c>
      <c r="J14799" s="11" t="s">
        <v>356</v>
      </c>
      <c r="K14799" s="11" t="str">
        <f>IFERROR(INDEX('EDC Component Dictionary'!$C$5:$C$37,MATCH('Rates Database'!J14799,'EDC Component Dictionary'!$B$5:$B$37,0)), "Energy Supply")</f>
        <v>Energy Supply</v>
      </c>
      <c r="L14799" s="12">
        <v>0.12433</v>
      </c>
      <c r="M14799" s="12"/>
    </row>
    <row r="14800" spans="1:13" x14ac:dyDescent="0.3">
      <c r="A14800" s="18">
        <v>14798</v>
      </c>
      <c r="B14800" s="18">
        <f t="shared" si="462"/>
        <v>2020</v>
      </c>
      <c r="C14800" s="17">
        <v>43831</v>
      </c>
      <c r="D14800" s="18" t="s">
        <v>314</v>
      </c>
      <c r="E14800" s="18" t="s">
        <v>351</v>
      </c>
      <c r="F14800" s="18" t="str">
        <f t="shared" si="463"/>
        <v>Groton-500 - 750 kWh Volumetric Charge-43831</v>
      </c>
      <c r="G14800" s="11" t="s">
        <v>131</v>
      </c>
      <c r="H14800" s="11" t="s">
        <v>55</v>
      </c>
      <c r="I14800" s="11" t="s">
        <v>349</v>
      </c>
      <c r="J14800" s="11" t="s">
        <v>356</v>
      </c>
      <c r="K14800" s="11" t="str">
        <f>IFERROR(INDEX('EDC Component Dictionary'!$C$5:$C$37,MATCH('Rates Database'!J14800,'EDC Component Dictionary'!$B$5:$B$37,0)), "Energy Supply")</f>
        <v>Energy Supply</v>
      </c>
      <c r="L14800" s="12">
        <v>0.14099999999999999</v>
      </c>
      <c r="M14800" s="12"/>
    </row>
    <row r="14801" spans="1:13" x14ac:dyDescent="0.3">
      <c r="A14801" s="18">
        <v>14799</v>
      </c>
      <c r="B14801" s="18">
        <f t="shared" si="462"/>
        <v>2020</v>
      </c>
      <c r="C14801" s="17">
        <v>43831</v>
      </c>
      <c r="D14801" s="18" t="s">
        <v>314</v>
      </c>
      <c r="E14801" s="18" t="s">
        <v>352</v>
      </c>
      <c r="F14801" s="18" t="str">
        <f t="shared" si="463"/>
        <v>Belmont-500 - 750 kWh Volumetric Charge-43831</v>
      </c>
      <c r="G14801" s="11" t="s">
        <v>131</v>
      </c>
      <c r="H14801" s="11" t="s">
        <v>55</v>
      </c>
      <c r="I14801" s="11" t="s">
        <v>349</v>
      </c>
      <c r="J14801" s="11" t="s">
        <v>356</v>
      </c>
      <c r="K14801" s="11" t="str">
        <f>IFERROR(INDEX('EDC Component Dictionary'!$C$5:$C$37,MATCH('Rates Database'!J14801,'EDC Component Dictionary'!$B$5:$B$37,0)), "Energy Supply")</f>
        <v>Energy Supply</v>
      </c>
      <c r="L14801" s="12">
        <v>0.19317000000000001</v>
      </c>
      <c r="M14801" s="12"/>
    </row>
    <row r="14802" spans="1:13" x14ac:dyDescent="0.3">
      <c r="A14802" s="18">
        <v>14800</v>
      </c>
      <c r="B14802" s="18">
        <f t="shared" si="462"/>
        <v>2020</v>
      </c>
      <c r="C14802" s="17">
        <v>43831</v>
      </c>
      <c r="D14802" s="18" t="s">
        <v>314</v>
      </c>
      <c r="E14802" s="18" t="s">
        <v>353</v>
      </c>
      <c r="F14802" s="18" t="str">
        <f t="shared" si="463"/>
        <v>Concord-500 - 750 kWh Volumetric Charge-43831</v>
      </c>
      <c r="G14802" s="11" t="s">
        <v>131</v>
      </c>
      <c r="H14802" s="11" t="s">
        <v>55</v>
      </c>
      <c r="I14802" s="11" t="s">
        <v>349</v>
      </c>
      <c r="J14802" s="11" t="s">
        <v>356</v>
      </c>
      <c r="K14802" s="11" t="str">
        <f>IFERROR(INDEX('EDC Component Dictionary'!$C$5:$C$37,MATCH('Rates Database'!J14802,'EDC Component Dictionary'!$B$5:$B$37,0)), "Energy Supply")</f>
        <v>Energy Supply</v>
      </c>
      <c r="L14802" s="12">
        <v>0.15153765159999899</v>
      </c>
      <c r="M14802" s="12"/>
    </row>
    <row r="14803" spans="1:13" x14ac:dyDescent="0.3">
      <c r="A14803" s="18">
        <v>14801</v>
      </c>
      <c r="B14803" s="18">
        <f t="shared" si="462"/>
        <v>2020</v>
      </c>
      <c r="C14803" s="17">
        <v>43831</v>
      </c>
      <c r="D14803" s="18" t="s">
        <v>314</v>
      </c>
      <c r="E14803" s="18" t="s">
        <v>354</v>
      </c>
      <c r="F14803" s="18" t="str">
        <f t="shared" si="463"/>
        <v>Taunton-500 - 750 kWh Volumetric Charge-43831</v>
      </c>
      <c r="G14803" s="11" t="s">
        <v>131</v>
      </c>
      <c r="H14803" s="11" t="s">
        <v>55</v>
      </c>
      <c r="I14803" s="11" t="s">
        <v>349</v>
      </c>
      <c r="J14803" s="11" t="s">
        <v>356</v>
      </c>
      <c r="K14803" s="11" t="str">
        <f>IFERROR(INDEX('EDC Component Dictionary'!$C$5:$C$37,MATCH('Rates Database'!J14803,'EDC Component Dictionary'!$B$5:$B$37,0)), "Energy Supply")</f>
        <v>Energy Supply</v>
      </c>
      <c r="L14803" s="12">
        <v>0.12511946499999901</v>
      </c>
      <c r="M14803" s="12"/>
    </row>
    <row r="14804" spans="1:13" x14ac:dyDescent="0.3">
      <c r="A14804" s="18">
        <v>14802</v>
      </c>
      <c r="B14804" s="18">
        <f t="shared" si="462"/>
        <v>2020</v>
      </c>
      <c r="C14804" s="17">
        <v>43831</v>
      </c>
      <c r="D14804" s="18" t="s">
        <v>314</v>
      </c>
      <c r="E14804" s="18" t="s">
        <v>355</v>
      </c>
      <c r="F14804" s="18" t="str">
        <f t="shared" si="463"/>
        <v>Wellesley-500 - 750 kWh Volumetric Charge-43831</v>
      </c>
      <c r="G14804" s="11" t="s">
        <v>131</v>
      </c>
      <c r="H14804" s="11" t="s">
        <v>55</v>
      </c>
      <c r="I14804" s="11" t="s">
        <v>349</v>
      </c>
      <c r="J14804" s="11" t="s">
        <v>356</v>
      </c>
      <c r="K14804" s="11" t="str">
        <f>IFERROR(INDEX('EDC Component Dictionary'!$C$5:$C$37,MATCH('Rates Database'!J14804,'EDC Component Dictionary'!$B$5:$B$37,0)), "Energy Supply")</f>
        <v>Energy Supply</v>
      </c>
      <c r="L14804" s="12">
        <v>0.141046</v>
      </c>
      <c r="M14804" s="12"/>
    </row>
    <row r="14805" spans="1:13" x14ac:dyDescent="0.3">
      <c r="A14805" s="18">
        <v>14803</v>
      </c>
      <c r="B14805" s="18">
        <f t="shared" si="462"/>
        <v>2019</v>
      </c>
      <c r="C14805" s="17">
        <v>43617</v>
      </c>
      <c r="D14805" s="18" t="s">
        <v>314</v>
      </c>
      <c r="E14805" s="18" t="s">
        <v>348</v>
      </c>
      <c r="F14805" s="18" t="str">
        <f t="shared" si="463"/>
        <v>Middleton-500 - 750 kWh Volumetric Charge-43617</v>
      </c>
      <c r="G14805" s="11" t="s">
        <v>131</v>
      </c>
      <c r="H14805" s="11" t="s">
        <v>55</v>
      </c>
      <c r="I14805" s="11" t="s">
        <v>349</v>
      </c>
      <c r="J14805" s="11" t="s">
        <v>356</v>
      </c>
      <c r="K14805" s="11" t="str">
        <f>IFERROR(INDEX('EDC Component Dictionary'!$C$5:$C$37,MATCH('Rates Database'!J14805,'EDC Component Dictionary'!$B$5:$B$37,0)), "Energy Supply")</f>
        <v>Energy Supply</v>
      </c>
      <c r="L14805" s="12">
        <v>0.12433</v>
      </c>
      <c r="M14805" s="12"/>
    </row>
    <row r="14806" spans="1:13" x14ac:dyDescent="0.3">
      <c r="A14806" s="18">
        <v>14804</v>
      </c>
      <c r="B14806" s="18">
        <f t="shared" ref="B14806:B14869" si="464">YEAR(C14806)</f>
        <v>2019</v>
      </c>
      <c r="C14806" s="17">
        <v>43617</v>
      </c>
      <c r="D14806" s="18" t="s">
        <v>314</v>
      </c>
      <c r="E14806" s="18" t="s">
        <v>351</v>
      </c>
      <c r="F14806" s="18" t="str">
        <f t="shared" si="463"/>
        <v>Groton-500 - 750 kWh Volumetric Charge-43617</v>
      </c>
      <c r="G14806" s="11" t="s">
        <v>131</v>
      </c>
      <c r="H14806" s="11" t="s">
        <v>55</v>
      </c>
      <c r="I14806" s="11" t="s">
        <v>349</v>
      </c>
      <c r="J14806" s="11" t="s">
        <v>356</v>
      </c>
      <c r="K14806" s="11" t="str">
        <f>IFERROR(INDEX('EDC Component Dictionary'!$C$5:$C$37,MATCH('Rates Database'!J14806,'EDC Component Dictionary'!$B$5:$B$37,0)), "Energy Supply")</f>
        <v>Energy Supply</v>
      </c>
      <c r="L14806" s="12">
        <v>0.13100000000000001</v>
      </c>
      <c r="M14806" s="12"/>
    </row>
    <row r="14807" spans="1:13" x14ac:dyDescent="0.3">
      <c r="A14807" s="18">
        <v>14805</v>
      </c>
      <c r="B14807" s="18">
        <f t="shared" si="464"/>
        <v>2019</v>
      </c>
      <c r="C14807" s="17">
        <v>43617</v>
      </c>
      <c r="D14807" s="18" t="s">
        <v>314</v>
      </c>
      <c r="E14807" s="18" t="s">
        <v>352</v>
      </c>
      <c r="F14807" s="18" t="str">
        <f t="shared" si="463"/>
        <v>Belmont-500 - 750 kWh Volumetric Charge-43617</v>
      </c>
      <c r="G14807" s="11" t="s">
        <v>131</v>
      </c>
      <c r="H14807" s="11" t="s">
        <v>55</v>
      </c>
      <c r="I14807" s="11" t="s">
        <v>349</v>
      </c>
      <c r="J14807" s="11" t="s">
        <v>356</v>
      </c>
      <c r="K14807" s="11" t="str">
        <f>IFERROR(INDEX('EDC Component Dictionary'!$C$5:$C$37,MATCH('Rates Database'!J14807,'EDC Component Dictionary'!$B$5:$B$37,0)), "Energy Supply")</f>
        <v>Energy Supply</v>
      </c>
      <c r="L14807" s="12">
        <v>0.19317000000000001</v>
      </c>
      <c r="M14807" s="12"/>
    </row>
    <row r="14808" spans="1:13" x14ac:dyDescent="0.3">
      <c r="A14808" s="18">
        <v>14806</v>
      </c>
      <c r="B14808" s="18">
        <f t="shared" si="464"/>
        <v>2019</v>
      </c>
      <c r="C14808" s="17">
        <v>43617</v>
      </c>
      <c r="D14808" s="18" t="s">
        <v>314</v>
      </c>
      <c r="E14808" s="18" t="s">
        <v>353</v>
      </c>
      <c r="F14808" s="18" t="str">
        <f t="shared" si="463"/>
        <v>Concord-500 - 750 kWh Volumetric Charge-43617</v>
      </c>
      <c r="G14808" s="11" t="s">
        <v>131</v>
      </c>
      <c r="H14808" s="11" t="s">
        <v>55</v>
      </c>
      <c r="I14808" s="11" t="s">
        <v>349</v>
      </c>
      <c r="J14808" s="11" t="s">
        <v>356</v>
      </c>
      <c r="K14808" s="11" t="str">
        <f>IFERROR(INDEX('EDC Component Dictionary'!$C$5:$C$37,MATCH('Rates Database'!J14808,'EDC Component Dictionary'!$B$5:$B$37,0)), "Energy Supply")</f>
        <v>Energy Supply</v>
      </c>
      <c r="L14808" s="12">
        <v>0.15153765159999899</v>
      </c>
      <c r="M14808" s="12"/>
    </row>
    <row r="14809" spans="1:13" x14ac:dyDescent="0.3">
      <c r="A14809" s="18">
        <v>14807</v>
      </c>
      <c r="B14809" s="18">
        <f t="shared" si="464"/>
        <v>2019</v>
      </c>
      <c r="C14809" s="17">
        <v>43617</v>
      </c>
      <c r="D14809" s="18" t="s">
        <v>314</v>
      </c>
      <c r="E14809" s="18" t="s">
        <v>354</v>
      </c>
      <c r="F14809" s="18" t="str">
        <f t="shared" si="463"/>
        <v>Taunton-500 - 750 kWh Volumetric Charge-43617</v>
      </c>
      <c r="G14809" s="11" t="s">
        <v>131</v>
      </c>
      <c r="H14809" s="11" t="s">
        <v>55</v>
      </c>
      <c r="I14809" s="11" t="s">
        <v>349</v>
      </c>
      <c r="J14809" s="11" t="s">
        <v>356</v>
      </c>
      <c r="K14809" s="11" t="str">
        <f>IFERROR(INDEX('EDC Component Dictionary'!$C$5:$C$37,MATCH('Rates Database'!J14809,'EDC Component Dictionary'!$B$5:$B$37,0)), "Energy Supply")</f>
        <v>Energy Supply</v>
      </c>
      <c r="L14809" s="12">
        <v>0.128940269999999</v>
      </c>
      <c r="M14809" s="12"/>
    </row>
    <row r="14810" spans="1:13" x14ac:dyDescent="0.3">
      <c r="A14810" s="18">
        <v>14808</v>
      </c>
      <c r="B14810" s="18">
        <f t="shared" si="464"/>
        <v>2019</v>
      </c>
      <c r="C14810" s="17">
        <v>43617</v>
      </c>
      <c r="D14810" s="18" t="s">
        <v>314</v>
      </c>
      <c r="E14810" s="18" t="s">
        <v>355</v>
      </c>
      <c r="F14810" s="18" t="str">
        <f t="shared" si="463"/>
        <v>Wellesley-500 - 750 kWh Volumetric Charge-43617</v>
      </c>
      <c r="G14810" s="11" t="s">
        <v>131</v>
      </c>
      <c r="H14810" s="11" t="s">
        <v>55</v>
      </c>
      <c r="I14810" s="11" t="s">
        <v>349</v>
      </c>
      <c r="J14810" s="11" t="s">
        <v>356</v>
      </c>
      <c r="K14810" s="11" t="str">
        <f>IFERROR(INDEX('EDC Component Dictionary'!$C$5:$C$37,MATCH('Rates Database'!J14810,'EDC Component Dictionary'!$B$5:$B$37,0)), "Energy Supply")</f>
        <v>Energy Supply</v>
      </c>
      <c r="L14810" s="12">
        <v>0.141046</v>
      </c>
      <c r="M14810" s="12"/>
    </row>
    <row r="14811" spans="1:13" x14ac:dyDescent="0.3">
      <c r="A14811" s="18">
        <v>14809</v>
      </c>
      <c r="B14811" s="18">
        <f t="shared" si="464"/>
        <v>2020</v>
      </c>
      <c r="C14811" s="17">
        <v>43983</v>
      </c>
      <c r="D14811" s="18" t="s">
        <v>314</v>
      </c>
      <c r="E14811" s="18" t="s">
        <v>348</v>
      </c>
      <c r="F14811" s="18" t="str">
        <f t="shared" si="463"/>
        <v>Middleton-500 - 750 kWh Volumetric Charge-43983</v>
      </c>
      <c r="G14811" s="11" t="s">
        <v>131</v>
      </c>
      <c r="H14811" s="11" t="s">
        <v>55</v>
      </c>
      <c r="I14811" s="11" t="s">
        <v>349</v>
      </c>
      <c r="J14811" s="11" t="s">
        <v>356</v>
      </c>
      <c r="K14811" s="11" t="str">
        <f>IFERROR(INDEX('EDC Component Dictionary'!$C$5:$C$37,MATCH('Rates Database'!J14811,'EDC Component Dictionary'!$B$5:$B$37,0)), "Energy Supply")</f>
        <v>Energy Supply</v>
      </c>
      <c r="L14811" s="12">
        <v>0.12433</v>
      </c>
      <c r="M14811" s="12"/>
    </row>
    <row r="14812" spans="1:13" x14ac:dyDescent="0.3">
      <c r="A14812" s="18">
        <v>14810</v>
      </c>
      <c r="B14812" s="18">
        <f t="shared" si="464"/>
        <v>2020</v>
      </c>
      <c r="C14812" s="17">
        <v>43983</v>
      </c>
      <c r="D14812" s="18" t="s">
        <v>314</v>
      </c>
      <c r="E14812" s="18" t="s">
        <v>351</v>
      </c>
      <c r="F14812" s="18" t="str">
        <f t="shared" si="463"/>
        <v>Groton-500 - 750 kWh Volumetric Charge-43983</v>
      </c>
      <c r="G14812" s="11" t="s">
        <v>131</v>
      </c>
      <c r="H14812" s="11" t="s">
        <v>55</v>
      </c>
      <c r="I14812" s="11" t="s">
        <v>349</v>
      </c>
      <c r="J14812" s="11" t="s">
        <v>356</v>
      </c>
      <c r="K14812" s="11" t="str">
        <f>IFERROR(INDEX('EDC Component Dictionary'!$C$5:$C$37,MATCH('Rates Database'!J14812,'EDC Component Dictionary'!$B$5:$B$37,0)), "Energy Supply")</f>
        <v>Energy Supply</v>
      </c>
      <c r="L14812" s="12">
        <v>0.13100000000000001</v>
      </c>
      <c r="M14812" s="12"/>
    </row>
    <row r="14813" spans="1:13" x14ac:dyDescent="0.3">
      <c r="A14813" s="18">
        <v>14811</v>
      </c>
      <c r="B14813" s="18">
        <f t="shared" si="464"/>
        <v>2020</v>
      </c>
      <c r="C14813" s="17">
        <v>43983</v>
      </c>
      <c r="D14813" s="18" t="s">
        <v>314</v>
      </c>
      <c r="E14813" s="18" t="s">
        <v>352</v>
      </c>
      <c r="F14813" s="18" t="str">
        <f t="shared" si="463"/>
        <v>Belmont-500 - 750 kWh Volumetric Charge-43983</v>
      </c>
      <c r="G14813" s="11" t="s">
        <v>131</v>
      </c>
      <c r="H14813" s="11" t="s">
        <v>55</v>
      </c>
      <c r="I14813" s="11" t="s">
        <v>349</v>
      </c>
      <c r="J14813" s="11" t="s">
        <v>356</v>
      </c>
      <c r="K14813" s="11" t="str">
        <f>IFERROR(INDEX('EDC Component Dictionary'!$C$5:$C$37,MATCH('Rates Database'!J14813,'EDC Component Dictionary'!$B$5:$B$37,0)), "Energy Supply")</f>
        <v>Energy Supply</v>
      </c>
      <c r="L14813" s="12">
        <v>0.19317000000000001</v>
      </c>
      <c r="M14813" s="12"/>
    </row>
    <row r="14814" spans="1:13" x14ac:dyDescent="0.3">
      <c r="A14814" s="18">
        <v>14812</v>
      </c>
      <c r="B14814" s="18">
        <f t="shared" si="464"/>
        <v>2020</v>
      </c>
      <c r="C14814" s="17">
        <v>43983</v>
      </c>
      <c r="D14814" s="18" t="s">
        <v>314</v>
      </c>
      <c r="E14814" s="18" t="s">
        <v>347</v>
      </c>
      <c r="F14814" s="18" t="str">
        <f t="shared" si="463"/>
        <v>Middleborough-500 - 750 kWh Volumetric Charge-43983</v>
      </c>
      <c r="G14814" s="11" t="s">
        <v>131</v>
      </c>
      <c r="H14814" s="11" t="s">
        <v>55</v>
      </c>
      <c r="I14814" s="11" t="s">
        <v>349</v>
      </c>
      <c r="J14814" s="11" t="s">
        <v>356</v>
      </c>
      <c r="K14814" s="11" t="str">
        <f>IFERROR(INDEX('EDC Component Dictionary'!$C$5:$C$37,MATCH('Rates Database'!J14814,'EDC Component Dictionary'!$B$5:$B$37,0)), "Energy Supply")</f>
        <v>Energy Supply</v>
      </c>
      <c r="L14814" s="12">
        <v>0.14198</v>
      </c>
      <c r="M14814" s="12"/>
    </row>
    <row r="14815" spans="1:13" x14ac:dyDescent="0.3">
      <c r="A14815" s="18">
        <v>14813</v>
      </c>
      <c r="B14815" s="18">
        <f t="shared" si="464"/>
        <v>2020</v>
      </c>
      <c r="C14815" s="17">
        <v>43983</v>
      </c>
      <c r="D14815" s="18" t="s">
        <v>314</v>
      </c>
      <c r="E14815" s="18" t="s">
        <v>353</v>
      </c>
      <c r="F14815" s="18" t="str">
        <f t="shared" si="463"/>
        <v>Concord-500 - 750 kWh Volumetric Charge-43983</v>
      </c>
      <c r="G14815" s="11" t="s">
        <v>131</v>
      </c>
      <c r="H14815" s="11" t="s">
        <v>55</v>
      </c>
      <c r="I14815" s="11" t="s">
        <v>349</v>
      </c>
      <c r="J14815" s="11" t="s">
        <v>356</v>
      </c>
      <c r="K14815" s="11" t="str">
        <f>IFERROR(INDEX('EDC Component Dictionary'!$C$5:$C$37,MATCH('Rates Database'!J14815,'EDC Component Dictionary'!$B$5:$B$37,0)), "Energy Supply")</f>
        <v>Energy Supply</v>
      </c>
      <c r="L14815" s="12">
        <v>0.15153765159999899</v>
      </c>
      <c r="M14815" s="12"/>
    </row>
    <row r="14816" spans="1:13" x14ac:dyDescent="0.3">
      <c r="A14816" s="18">
        <v>14814</v>
      </c>
      <c r="B14816" s="18">
        <f t="shared" si="464"/>
        <v>2020</v>
      </c>
      <c r="C14816" s="17">
        <v>43983</v>
      </c>
      <c r="D14816" s="18" t="s">
        <v>314</v>
      </c>
      <c r="E14816" s="18" t="s">
        <v>354</v>
      </c>
      <c r="F14816" s="18" t="str">
        <f t="shared" si="463"/>
        <v>Taunton-500 - 750 kWh Volumetric Charge-43983</v>
      </c>
      <c r="G14816" s="11" t="s">
        <v>131</v>
      </c>
      <c r="H14816" s="11" t="s">
        <v>55</v>
      </c>
      <c r="I14816" s="11" t="s">
        <v>349</v>
      </c>
      <c r="J14816" s="11" t="s">
        <v>356</v>
      </c>
      <c r="K14816" s="11" t="str">
        <f>IFERROR(INDEX('EDC Component Dictionary'!$C$5:$C$37,MATCH('Rates Database'!J14816,'EDC Component Dictionary'!$B$5:$B$37,0)), "Energy Supply")</f>
        <v>Energy Supply</v>
      </c>
      <c r="L14816" s="12">
        <v>0.128628574999999</v>
      </c>
      <c r="M14816" s="12"/>
    </row>
    <row r="14817" spans="1:13" x14ac:dyDescent="0.3">
      <c r="A14817" s="18">
        <v>14815</v>
      </c>
      <c r="B14817" s="18">
        <f t="shared" si="464"/>
        <v>2020</v>
      </c>
      <c r="C14817" s="17">
        <v>43983</v>
      </c>
      <c r="D14817" s="18" t="s">
        <v>314</v>
      </c>
      <c r="E14817" s="18" t="s">
        <v>355</v>
      </c>
      <c r="F14817" s="18" t="str">
        <f t="shared" si="463"/>
        <v>Wellesley-500 - 750 kWh Volumetric Charge-43983</v>
      </c>
      <c r="G14817" s="11" t="s">
        <v>131</v>
      </c>
      <c r="H14817" s="11" t="s">
        <v>55</v>
      </c>
      <c r="I14817" s="11" t="s">
        <v>349</v>
      </c>
      <c r="J14817" s="11" t="s">
        <v>356</v>
      </c>
      <c r="K14817" s="11" t="str">
        <f>IFERROR(INDEX('EDC Component Dictionary'!$C$5:$C$37,MATCH('Rates Database'!J14817,'EDC Component Dictionary'!$B$5:$B$37,0)), "Energy Supply")</f>
        <v>Energy Supply</v>
      </c>
      <c r="L14817" s="12">
        <v>0.141046</v>
      </c>
      <c r="M14817" s="12"/>
    </row>
    <row r="14818" spans="1:13" x14ac:dyDescent="0.3">
      <c r="A14818" s="18">
        <v>14816</v>
      </c>
      <c r="B14818" s="18">
        <f t="shared" si="464"/>
        <v>2021</v>
      </c>
      <c r="C14818" s="17">
        <v>44378</v>
      </c>
      <c r="D14818" s="18" t="s">
        <v>314</v>
      </c>
      <c r="E14818" s="18" t="s">
        <v>348</v>
      </c>
      <c r="F14818" s="18" t="str">
        <f t="shared" si="463"/>
        <v>Middleton-500 - 750 kWh Volumetric Charge-44378</v>
      </c>
      <c r="G14818" s="11" t="s">
        <v>131</v>
      </c>
      <c r="H14818" s="11" t="s">
        <v>55</v>
      </c>
      <c r="I14818" s="11" t="s">
        <v>349</v>
      </c>
      <c r="J14818" s="11" t="s">
        <v>356</v>
      </c>
      <c r="K14818" s="11" t="str">
        <f>IFERROR(INDEX('EDC Component Dictionary'!$C$5:$C$37,MATCH('Rates Database'!J14818,'EDC Component Dictionary'!$B$5:$B$37,0)), "Energy Supply")</f>
        <v>Energy Supply</v>
      </c>
      <c r="L14818" s="12">
        <v>0.12433</v>
      </c>
      <c r="M14818" s="12"/>
    </row>
    <row r="14819" spans="1:13" x14ac:dyDescent="0.3">
      <c r="A14819" s="18">
        <v>14817</v>
      </c>
      <c r="B14819" s="18">
        <f t="shared" si="464"/>
        <v>2021</v>
      </c>
      <c r="C14819" s="17">
        <v>44378</v>
      </c>
      <c r="D14819" s="18" t="s">
        <v>314</v>
      </c>
      <c r="E14819" s="18" t="s">
        <v>351</v>
      </c>
      <c r="F14819" s="18" t="str">
        <f t="shared" si="463"/>
        <v>Groton-500 - 750 kWh Volumetric Charge-44378</v>
      </c>
      <c r="G14819" s="11" t="s">
        <v>131</v>
      </c>
      <c r="H14819" s="11" t="s">
        <v>55</v>
      </c>
      <c r="I14819" s="11" t="s">
        <v>349</v>
      </c>
      <c r="J14819" s="11" t="s">
        <v>356</v>
      </c>
      <c r="K14819" s="11" t="str">
        <f>IFERROR(INDEX('EDC Component Dictionary'!$C$5:$C$37,MATCH('Rates Database'!J14819,'EDC Component Dictionary'!$B$5:$B$37,0)), "Energy Supply")</f>
        <v>Energy Supply</v>
      </c>
      <c r="L14819" s="12">
        <v>0.14251999999999901</v>
      </c>
      <c r="M14819" s="12"/>
    </row>
    <row r="14820" spans="1:13" x14ac:dyDescent="0.3">
      <c r="A14820" s="18">
        <v>14818</v>
      </c>
      <c r="B14820" s="18">
        <f t="shared" si="464"/>
        <v>2021</v>
      </c>
      <c r="C14820" s="17">
        <v>44378</v>
      </c>
      <c r="D14820" s="18" t="s">
        <v>314</v>
      </c>
      <c r="E14820" s="18" t="s">
        <v>352</v>
      </c>
      <c r="F14820" s="18" t="str">
        <f t="shared" si="463"/>
        <v>Belmont-500 - 750 kWh Volumetric Charge-44378</v>
      </c>
      <c r="G14820" s="11" t="s">
        <v>131</v>
      </c>
      <c r="H14820" s="11" t="s">
        <v>55</v>
      </c>
      <c r="I14820" s="11" t="s">
        <v>349</v>
      </c>
      <c r="J14820" s="11" t="s">
        <v>356</v>
      </c>
      <c r="K14820" s="11" t="str">
        <f>IFERROR(INDEX('EDC Component Dictionary'!$C$5:$C$37,MATCH('Rates Database'!J14820,'EDC Component Dictionary'!$B$5:$B$37,0)), "Energy Supply")</f>
        <v>Energy Supply</v>
      </c>
      <c r="L14820" s="12">
        <v>0.19317000000000001</v>
      </c>
      <c r="M14820" s="12"/>
    </row>
    <row r="14821" spans="1:13" x14ac:dyDescent="0.3">
      <c r="A14821" s="18">
        <v>14819</v>
      </c>
      <c r="B14821" s="18">
        <f t="shared" si="464"/>
        <v>2021</v>
      </c>
      <c r="C14821" s="17">
        <v>44378</v>
      </c>
      <c r="D14821" s="18" t="s">
        <v>314</v>
      </c>
      <c r="E14821" s="18" t="s">
        <v>347</v>
      </c>
      <c r="F14821" s="18" t="str">
        <f t="shared" si="463"/>
        <v>Middleborough-500 - 750 kWh Volumetric Charge-44378</v>
      </c>
      <c r="G14821" s="11" t="s">
        <v>131</v>
      </c>
      <c r="H14821" s="11" t="s">
        <v>55</v>
      </c>
      <c r="I14821" s="11" t="s">
        <v>349</v>
      </c>
      <c r="J14821" s="11" t="s">
        <v>356</v>
      </c>
      <c r="K14821" s="11" t="str">
        <f>IFERROR(INDEX('EDC Component Dictionary'!$C$5:$C$37,MATCH('Rates Database'!J14821,'EDC Component Dictionary'!$B$5:$B$37,0)), "Energy Supply")</f>
        <v>Energy Supply</v>
      </c>
      <c r="L14821" s="12">
        <v>0.14198</v>
      </c>
      <c r="M14821" s="12"/>
    </row>
    <row r="14822" spans="1:13" x14ac:dyDescent="0.3">
      <c r="A14822" s="18">
        <v>14820</v>
      </c>
      <c r="B14822" s="18">
        <f t="shared" si="464"/>
        <v>2021</v>
      </c>
      <c r="C14822" s="17">
        <v>44378</v>
      </c>
      <c r="D14822" s="18" t="s">
        <v>314</v>
      </c>
      <c r="E14822" s="18" t="s">
        <v>353</v>
      </c>
      <c r="F14822" s="18" t="str">
        <f t="shared" si="463"/>
        <v>Concord-500 - 750 kWh Volumetric Charge-44378</v>
      </c>
      <c r="G14822" s="11" t="s">
        <v>131</v>
      </c>
      <c r="H14822" s="11" t="s">
        <v>55</v>
      </c>
      <c r="I14822" s="11" t="s">
        <v>349</v>
      </c>
      <c r="J14822" s="11" t="s">
        <v>356</v>
      </c>
      <c r="K14822" s="11" t="str">
        <f>IFERROR(INDEX('EDC Component Dictionary'!$C$5:$C$37,MATCH('Rates Database'!J14822,'EDC Component Dictionary'!$B$5:$B$37,0)), "Energy Supply")</f>
        <v>Energy Supply</v>
      </c>
      <c r="L14822" s="12">
        <v>0.165687787999999</v>
      </c>
      <c r="M14822" s="12"/>
    </row>
    <row r="14823" spans="1:13" x14ac:dyDescent="0.3">
      <c r="A14823" s="18">
        <v>14821</v>
      </c>
      <c r="B14823" s="18">
        <f t="shared" si="464"/>
        <v>2021</v>
      </c>
      <c r="C14823" s="17">
        <v>44378</v>
      </c>
      <c r="D14823" s="18" t="s">
        <v>314</v>
      </c>
      <c r="E14823" s="18" t="s">
        <v>354</v>
      </c>
      <c r="F14823" s="18" t="str">
        <f t="shared" si="463"/>
        <v>Taunton-500 - 750 kWh Volumetric Charge-44378</v>
      </c>
      <c r="G14823" s="11" t="s">
        <v>131</v>
      </c>
      <c r="H14823" s="11" t="s">
        <v>55</v>
      </c>
      <c r="I14823" s="11" t="s">
        <v>349</v>
      </c>
      <c r="J14823" s="11" t="s">
        <v>356</v>
      </c>
      <c r="K14823" s="11" t="str">
        <f>IFERROR(INDEX('EDC Component Dictionary'!$C$5:$C$37,MATCH('Rates Database'!J14823,'EDC Component Dictionary'!$B$5:$B$37,0)), "Energy Supply")</f>
        <v>Energy Supply</v>
      </c>
      <c r="L14823" s="12">
        <v>0.130488199999999</v>
      </c>
      <c r="M14823" s="12"/>
    </row>
    <row r="14824" spans="1:13" x14ac:dyDescent="0.3">
      <c r="A14824" s="18">
        <v>14822</v>
      </c>
      <c r="B14824" s="18">
        <f t="shared" si="464"/>
        <v>2021</v>
      </c>
      <c r="C14824" s="17">
        <v>44378</v>
      </c>
      <c r="D14824" s="18" t="s">
        <v>314</v>
      </c>
      <c r="E14824" s="18" t="s">
        <v>355</v>
      </c>
      <c r="F14824" s="18" t="str">
        <f t="shared" si="463"/>
        <v>Wellesley-500 - 750 kWh Volumetric Charge-44378</v>
      </c>
      <c r="G14824" s="11" t="s">
        <v>131</v>
      </c>
      <c r="H14824" s="11" t="s">
        <v>55</v>
      </c>
      <c r="I14824" s="11" t="s">
        <v>349</v>
      </c>
      <c r="J14824" s="11" t="s">
        <v>356</v>
      </c>
      <c r="K14824" s="11" t="str">
        <f>IFERROR(INDEX('EDC Component Dictionary'!$C$5:$C$37,MATCH('Rates Database'!J14824,'EDC Component Dictionary'!$B$5:$B$37,0)), "Energy Supply")</f>
        <v>Energy Supply</v>
      </c>
      <c r="L14824" s="12">
        <v>0.141046</v>
      </c>
      <c r="M14824" s="12"/>
    </row>
    <row r="14825" spans="1:13" x14ac:dyDescent="0.3">
      <c r="A14825" s="18">
        <v>14823</v>
      </c>
      <c r="B14825" s="18">
        <f t="shared" si="464"/>
        <v>2019</v>
      </c>
      <c r="C14825" s="17">
        <v>43586</v>
      </c>
      <c r="D14825" s="18" t="s">
        <v>314</v>
      </c>
      <c r="E14825" s="18" t="s">
        <v>348</v>
      </c>
      <c r="F14825" s="18" t="str">
        <f t="shared" si="463"/>
        <v>Middleton-500 - 750 kWh Volumetric Charge-43586</v>
      </c>
      <c r="G14825" s="11" t="s">
        <v>131</v>
      </c>
      <c r="H14825" s="11" t="s">
        <v>55</v>
      </c>
      <c r="I14825" s="11" t="s">
        <v>349</v>
      </c>
      <c r="J14825" s="11" t="s">
        <v>356</v>
      </c>
      <c r="K14825" s="11" t="str">
        <f>IFERROR(INDEX('EDC Component Dictionary'!$C$5:$C$37,MATCH('Rates Database'!J14825,'EDC Component Dictionary'!$B$5:$B$37,0)), "Energy Supply")</f>
        <v>Energy Supply</v>
      </c>
      <c r="L14825" s="12">
        <v>0.12433</v>
      </c>
      <c r="M14825" s="12"/>
    </row>
    <row r="14826" spans="1:13" x14ac:dyDescent="0.3">
      <c r="A14826" s="18">
        <v>14824</v>
      </c>
      <c r="B14826" s="18">
        <f t="shared" si="464"/>
        <v>2019</v>
      </c>
      <c r="C14826" s="17">
        <v>43586</v>
      </c>
      <c r="D14826" s="18" t="s">
        <v>314</v>
      </c>
      <c r="E14826" s="18" t="s">
        <v>351</v>
      </c>
      <c r="F14826" s="18" t="str">
        <f t="shared" si="463"/>
        <v>Groton-500 - 750 kWh Volumetric Charge-43586</v>
      </c>
      <c r="G14826" s="11" t="s">
        <v>131</v>
      </c>
      <c r="H14826" s="11" t="s">
        <v>55</v>
      </c>
      <c r="I14826" s="11" t="s">
        <v>349</v>
      </c>
      <c r="J14826" s="11" t="s">
        <v>356</v>
      </c>
      <c r="K14826" s="11" t="str">
        <f>IFERROR(INDEX('EDC Component Dictionary'!$C$5:$C$37,MATCH('Rates Database'!J14826,'EDC Component Dictionary'!$B$5:$B$37,0)), "Energy Supply")</f>
        <v>Energy Supply</v>
      </c>
      <c r="L14826" s="12">
        <v>0.13100000000000001</v>
      </c>
      <c r="M14826" s="12"/>
    </row>
    <row r="14827" spans="1:13" x14ac:dyDescent="0.3">
      <c r="A14827" s="18">
        <v>14825</v>
      </c>
      <c r="B14827" s="18">
        <f t="shared" si="464"/>
        <v>2019</v>
      </c>
      <c r="C14827" s="17">
        <v>43586</v>
      </c>
      <c r="D14827" s="18" t="s">
        <v>314</v>
      </c>
      <c r="E14827" s="18" t="s">
        <v>352</v>
      </c>
      <c r="F14827" s="18" t="str">
        <f t="shared" si="463"/>
        <v>Belmont-500 - 750 kWh Volumetric Charge-43586</v>
      </c>
      <c r="G14827" s="11" t="s">
        <v>131</v>
      </c>
      <c r="H14827" s="11" t="s">
        <v>55</v>
      </c>
      <c r="I14827" s="11" t="s">
        <v>349</v>
      </c>
      <c r="J14827" s="11" t="s">
        <v>356</v>
      </c>
      <c r="K14827" s="11" t="str">
        <f>IFERROR(INDEX('EDC Component Dictionary'!$C$5:$C$37,MATCH('Rates Database'!J14827,'EDC Component Dictionary'!$B$5:$B$37,0)), "Energy Supply")</f>
        <v>Energy Supply</v>
      </c>
      <c r="L14827" s="12">
        <v>0.19317000000000001</v>
      </c>
      <c r="M14827" s="12"/>
    </row>
    <row r="14828" spans="1:13" x14ac:dyDescent="0.3">
      <c r="A14828" s="18">
        <v>14826</v>
      </c>
      <c r="B14828" s="18">
        <f t="shared" si="464"/>
        <v>2019</v>
      </c>
      <c r="C14828" s="17">
        <v>43586</v>
      </c>
      <c r="D14828" s="18" t="s">
        <v>314</v>
      </c>
      <c r="E14828" s="18" t="s">
        <v>353</v>
      </c>
      <c r="F14828" s="18" t="str">
        <f t="shared" si="463"/>
        <v>Concord-500 - 750 kWh Volumetric Charge-43586</v>
      </c>
      <c r="G14828" s="11" t="s">
        <v>131</v>
      </c>
      <c r="H14828" s="11" t="s">
        <v>55</v>
      </c>
      <c r="I14828" s="11" t="s">
        <v>349</v>
      </c>
      <c r="J14828" s="11" t="s">
        <v>356</v>
      </c>
      <c r="K14828" s="11" t="str">
        <f>IFERROR(INDEX('EDC Component Dictionary'!$C$5:$C$37,MATCH('Rates Database'!J14828,'EDC Component Dictionary'!$B$5:$B$37,0)), "Energy Supply")</f>
        <v>Energy Supply</v>
      </c>
      <c r="L14828" s="12">
        <v>0.15153765159999899</v>
      </c>
      <c r="M14828" s="12"/>
    </row>
    <row r="14829" spans="1:13" x14ac:dyDescent="0.3">
      <c r="A14829" s="18">
        <v>14827</v>
      </c>
      <c r="B14829" s="18">
        <f t="shared" si="464"/>
        <v>2019</v>
      </c>
      <c r="C14829" s="17">
        <v>43586</v>
      </c>
      <c r="D14829" s="18" t="s">
        <v>314</v>
      </c>
      <c r="E14829" s="18" t="s">
        <v>354</v>
      </c>
      <c r="F14829" s="18" t="str">
        <f t="shared" si="463"/>
        <v>Taunton-500 - 750 kWh Volumetric Charge-43586</v>
      </c>
      <c r="G14829" s="11" t="s">
        <v>131</v>
      </c>
      <c r="H14829" s="11" t="s">
        <v>55</v>
      </c>
      <c r="I14829" s="11" t="s">
        <v>349</v>
      </c>
      <c r="J14829" s="11" t="s">
        <v>356</v>
      </c>
      <c r="K14829" s="11" t="str">
        <f>IFERROR(INDEX('EDC Component Dictionary'!$C$5:$C$37,MATCH('Rates Database'!J14829,'EDC Component Dictionary'!$B$5:$B$37,0)), "Energy Supply")</f>
        <v>Energy Supply</v>
      </c>
      <c r="L14829" s="12">
        <v>0.121543569999999</v>
      </c>
      <c r="M14829" s="12"/>
    </row>
    <row r="14830" spans="1:13" x14ac:dyDescent="0.3">
      <c r="A14830" s="18">
        <v>14828</v>
      </c>
      <c r="B14830" s="18">
        <f t="shared" si="464"/>
        <v>2019</v>
      </c>
      <c r="C14830" s="17">
        <v>43586</v>
      </c>
      <c r="D14830" s="18" t="s">
        <v>314</v>
      </c>
      <c r="E14830" s="18" t="s">
        <v>355</v>
      </c>
      <c r="F14830" s="18" t="str">
        <f t="shared" si="463"/>
        <v>Wellesley-500 - 750 kWh Volumetric Charge-43586</v>
      </c>
      <c r="G14830" s="11" t="s">
        <v>131</v>
      </c>
      <c r="H14830" s="11" t="s">
        <v>55</v>
      </c>
      <c r="I14830" s="11" t="s">
        <v>349</v>
      </c>
      <c r="J14830" s="11" t="s">
        <v>356</v>
      </c>
      <c r="K14830" s="11" t="str">
        <f>IFERROR(INDEX('EDC Component Dictionary'!$C$5:$C$37,MATCH('Rates Database'!J14830,'EDC Component Dictionary'!$B$5:$B$37,0)), "Energy Supply")</f>
        <v>Energy Supply</v>
      </c>
      <c r="L14830" s="12">
        <v>0.141046</v>
      </c>
      <c r="M14830" s="12"/>
    </row>
    <row r="14831" spans="1:13" x14ac:dyDescent="0.3">
      <c r="A14831" s="18">
        <v>14829</v>
      </c>
      <c r="B14831" s="18">
        <f t="shared" si="464"/>
        <v>2022</v>
      </c>
      <c r="C14831" s="17">
        <v>44621</v>
      </c>
      <c r="D14831" s="18" t="s">
        <v>314</v>
      </c>
      <c r="E14831" s="18" t="s">
        <v>348</v>
      </c>
      <c r="F14831" s="18" t="str">
        <f t="shared" si="463"/>
        <v>Middleton-500 - 750 kWh Volumetric Charge-44621</v>
      </c>
      <c r="G14831" s="11" t="s">
        <v>131</v>
      </c>
      <c r="H14831" s="11" t="s">
        <v>55</v>
      </c>
      <c r="I14831" s="11" t="s">
        <v>349</v>
      </c>
      <c r="J14831" s="11" t="s">
        <v>356</v>
      </c>
      <c r="K14831" s="11" t="str">
        <f>IFERROR(INDEX('EDC Component Dictionary'!$C$5:$C$37,MATCH('Rates Database'!J14831,'EDC Component Dictionary'!$B$5:$B$37,0)), "Energy Supply")</f>
        <v>Energy Supply</v>
      </c>
      <c r="L14831" s="12">
        <v>0.12433</v>
      </c>
      <c r="M14831" s="12"/>
    </row>
    <row r="14832" spans="1:13" x14ac:dyDescent="0.3">
      <c r="A14832" s="18">
        <v>14830</v>
      </c>
      <c r="B14832" s="18">
        <f t="shared" si="464"/>
        <v>2022</v>
      </c>
      <c r="C14832" s="17">
        <v>44621</v>
      </c>
      <c r="D14832" s="18" t="s">
        <v>314</v>
      </c>
      <c r="E14832" s="18" t="s">
        <v>351</v>
      </c>
      <c r="F14832" s="18" t="str">
        <f t="shared" si="463"/>
        <v>Groton-500 - 750 kWh Volumetric Charge-44621</v>
      </c>
      <c r="G14832" s="11" t="s">
        <v>131</v>
      </c>
      <c r="H14832" s="11" t="s">
        <v>55</v>
      </c>
      <c r="I14832" s="11" t="s">
        <v>349</v>
      </c>
      <c r="J14832" s="11" t="s">
        <v>356</v>
      </c>
      <c r="K14832" s="11" t="str">
        <f>IFERROR(INDEX('EDC Component Dictionary'!$C$5:$C$37,MATCH('Rates Database'!J14832,'EDC Component Dictionary'!$B$5:$B$37,0)), "Energy Supply")</f>
        <v>Energy Supply</v>
      </c>
      <c r="L14832" s="12">
        <v>0.14499999999999999</v>
      </c>
      <c r="M14832" s="12"/>
    </row>
    <row r="14833" spans="1:13" x14ac:dyDescent="0.3">
      <c r="A14833" s="18">
        <v>14831</v>
      </c>
      <c r="B14833" s="18">
        <f t="shared" si="464"/>
        <v>2022</v>
      </c>
      <c r="C14833" s="17">
        <v>44621</v>
      </c>
      <c r="D14833" s="18" t="s">
        <v>314</v>
      </c>
      <c r="E14833" s="18" t="s">
        <v>352</v>
      </c>
      <c r="F14833" s="18" t="str">
        <f t="shared" si="463"/>
        <v>Belmont-500 - 750 kWh Volumetric Charge-44621</v>
      </c>
      <c r="G14833" s="11" t="s">
        <v>131</v>
      </c>
      <c r="H14833" s="11" t="s">
        <v>55</v>
      </c>
      <c r="I14833" s="11" t="s">
        <v>349</v>
      </c>
      <c r="J14833" s="11" t="s">
        <v>356</v>
      </c>
      <c r="K14833" s="11" t="str">
        <f>IFERROR(INDEX('EDC Component Dictionary'!$C$5:$C$37,MATCH('Rates Database'!J14833,'EDC Component Dictionary'!$B$5:$B$37,0)), "Energy Supply")</f>
        <v>Energy Supply</v>
      </c>
      <c r="L14833" s="12">
        <v>0.19986999999999999</v>
      </c>
      <c r="M14833" s="12"/>
    </row>
    <row r="14834" spans="1:13" x14ac:dyDescent="0.3">
      <c r="A14834" s="18">
        <v>14832</v>
      </c>
      <c r="B14834" s="18">
        <f t="shared" si="464"/>
        <v>2022</v>
      </c>
      <c r="C14834" s="17">
        <v>44621</v>
      </c>
      <c r="D14834" s="18" t="s">
        <v>314</v>
      </c>
      <c r="E14834" s="18" t="s">
        <v>347</v>
      </c>
      <c r="F14834" s="18" t="str">
        <f t="shared" si="463"/>
        <v>Middleborough-500 - 750 kWh Volumetric Charge-44621</v>
      </c>
      <c r="G14834" s="11" t="s">
        <v>131</v>
      </c>
      <c r="H14834" s="11" t="s">
        <v>55</v>
      </c>
      <c r="I14834" s="11" t="s">
        <v>349</v>
      </c>
      <c r="J14834" s="11" t="s">
        <v>356</v>
      </c>
      <c r="K14834" s="11" t="str">
        <f>IFERROR(INDEX('EDC Component Dictionary'!$C$5:$C$37,MATCH('Rates Database'!J14834,'EDC Component Dictionary'!$B$5:$B$37,0)), "Energy Supply")</f>
        <v>Energy Supply</v>
      </c>
      <c r="L14834" s="12">
        <v>0.14198</v>
      </c>
      <c r="M14834" s="12"/>
    </row>
    <row r="14835" spans="1:13" x14ac:dyDescent="0.3">
      <c r="A14835" s="18">
        <v>14833</v>
      </c>
      <c r="B14835" s="18">
        <f t="shared" si="464"/>
        <v>2022</v>
      </c>
      <c r="C14835" s="17">
        <v>44621</v>
      </c>
      <c r="D14835" s="18" t="s">
        <v>314</v>
      </c>
      <c r="E14835" s="18" t="s">
        <v>353</v>
      </c>
      <c r="F14835" s="18" t="str">
        <f t="shared" si="463"/>
        <v>Concord-500 - 750 kWh Volumetric Charge-44621</v>
      </c>
      <c r="G14835" s="11" t="s">
        <v>131</v>
      </c>
      <c r="H14835" s="11" t="s">
        <v>55</v>
      </c>
      <c r="I14835" s="11" t="s">
        <v>349</v>
      </c>
      <c r="J14835" s="11" t="s">
        <v>356</v>
      </c>
      <c r="K14835" s="11" t="str">
        <f>IFERROR(INDEX('EDC Component Dictionary'!$C$5:$C$37,MATCH('Rates Database'!J14835,'EDC Component Dictionary'!$B$5:$B$37,0)), "Energy Supply")</f>
        <v>Energy Supply</v>
      </c>
      <c r="L14835" s="12">
        <v>0.17661779519999901</v>
      </c>
      <c r="M14835" s="12"/>
    </row>
    <row r="14836" spans="1:13" x14ac:dyDescent="0.3">
      <c r="A14836" s="18">
        <v>14834</v>
      </c>
      <c r="B14836" s="18">
        <f t="shared" si="464"/>
        <v>2022</v>
      </c>
      <c r="C14836" s="17">
        <v>44621</v>
      </c>
      <c r="D14836" s="18" t="s">
        <v>314</v>
      </c>
      <c r="E14836" s="18" t="s">
        <v>354</v>
      </c>
      <c r="F14836" s="18" t="str">
        <f t="shared" si="463"/>
        <v>Taunton-500 - 750 kWh Volumetric Charge-44621</v>
      </c>
      <c r="G14836" s="11" t="s">
        <v>131</v>
      </c>
      <c r="H14836" s="11" t="s">
        <v>55</v>
      </c>
      <c r="I14836" s="11" t="s">
        <v>349</v>
      </c>
      <c r="J14836" s="11" t="s">
        <v>356</v>
      </c>
      <c r="K14836" s="11" t="str">
        <f>IFERROR(INDEX('EDC Component Dictionary'!$C$5:$C$37,MATCH('Rates Database'!J14836,'EDC Component Dictionary'!$B$5:$B$37,0)), "Energy Supply")</f>
        <v>Energy Supply</v>
      </c>
      <c r="L14836" s="12">
        <v>0.12100282999999901</v>
      </c>
      <c r="M14836" s="12"/>
    </row>
    <row r="14837" spans="1:13" x14ac:dyDescent="0.3">
      <c r="A14837" s="18">
        <v>14835</v>
      </c>
      <c r="B14837" s="18">
        <f t="shared" si="464"/>
        <v>2022</v>
      </c>
      <c r="C14837" s="17">
        <v>44621</v>
      </c>
      <c r="D14837" s="18" t="s">
        <v>314</v>
      </c>
      <c r="E14837" s="18" t="s">
        <v>355</v>
      </c>
      <c r="F14837" s="18" t="str">
        <f t="shared" si="463"/>
        <v>Wellesley-500 - 750 kWh Volumetric Charge-44621</v>
      </c>
      <c r="G14837" s="11" t="s">
        <v>131</v>
      </c>
      <c r="H14837" s="11" t="s">
        <v>55</v>
      </c>
      <c r="I14837" s="11" t="s">
        <v>349</v>
      </c>
      <c r="J14837" s="11" t="s">
        <v>356</v>
      </c>
      <c r="K14837" s="11" t="str">
        <f>IFERROR(INDEX('EDC Component Dictionary'!$C$5:$C$37,MATCH('Rates Database'!J14837,'EDC Component Dictionary'!$B$5:$B$37,0)), "Energy Supply")</f>
        <v>Energy Supply</v>
      </c>
      <c r="L14837" s="12">
        <v>0.141046</v>
      </c>
      <c r="M14837" s="12"/>
    </row>
    <row r="14838" spans="1:13" x14ac:dyDescent="0.3">
      <c r="A14838" s="18">
        <v>14836</v>
      </c>
      <c r="B14838" s="18">
        <f t="shared" si="464"/>
        <v>2021</v>
      </c>
      <c r="C14838" s="17">
        <v>44197</v>
      </c>
      <c r="D14838" s="18" t="s">
        <v>314</v>
      </c>
      <c r="E14838" s="18" t="s">
        <v>348</v>
      </c>
      <c r="F14838" s="18" t="str">
        <f t="shared" si="463"/>
        <v>Middleton-500 - 750 kWh Volumetric Charge-44197</v>
      </c>
      <c r="G14838" s="11" t="s">
        <v>131</v>
      </c>
      <c r="H14838" s="11" t="s">
        <v>55</v>
      </c>
      <c r="I14838" s="11" t="s">
        <v>349</v>
      </c>
      <c r="J14838" s="11" t="s">
        <v>356</v>
      </c>
      <c r="K14838" s="11" t="str">
        <f>IFERROR(INDEX('EDC Component Dictionary'!$C$5:$C$37,MATCH('Rates Database'!J14838,'EDC Component Dictionary'!$B$5:$B$37,0)), "Energy Supply")</f>
        <v>Energy Supply</v>
      </c>
      <c r="L14838" s="12">
        <v>0.12433</v>
      </c>
      <c r="M14838" s="12"/>
    </row>
    <row r="14839" spans="1:13" x14ac:dyDescent="0.3">
      <c r="A14839" s="18">
        <v>14837</v>
      </c>
      <c r="B14839" s="18">
        <f t="shared" si="464"/>
        <v>2021</v>
      </c>
      <c r="C14839" s="17">
        <v>44197</v>
      </c>
      <c r="D14839" s="18" t="s">
        <v>314</v>
      </c>
      <c r="E14839" s="18" t="s">
        <v>351</v>
      </c>
      <c r="F14839" s="18" t="str">
        <f t="shared" si="463"/>
        <v>Groton-500 - 750 kWh Volumetric Charge-44197</v>
      </c>
      <c r="G14839" s="11" t="s">
        <v>131</v>
      </c>
      <c r="H14839" s="11" t="s">
        <v>55</v>
      </c>
      <c r="I14839" s="11" t="s">
        <v>349</v>
      </c>
      <c r="J14839" s="11" t="s">
        <v>356</v>
      </c>
      <c r="K14839" s="11" t="str">
        <f>IFERROR(INDEX('EDC Component Dictionary'!$C$5:$C$37,MATCH('Rates Database'!J14839,'EDC Component Dictionary'!$B$5:$B$37,0)), "Energy Supply")</f>
        <v>Energy Supply</v>
      </c>
      <c r="L14839" s="12">
        <v>0.14751999999999901</v>
      </c>
      <c r="M14839" s="12"/>
    </row>
    <row r="14840" spans="1:13" x14ac:dyDescent="0.3">
      <c r="A14840" s="18">
        <v>14838</v>
      </c>
      <c r="B14840" s="18">
        <f t="shared" si="464"/>
        <v>2021</v>
      </c>
      <c r="C14840" s="17">
        <v>44197</v>
      </c>
      <c r="D14840" s="18" t="s">
        <v>314</v>
      </c>
      <c r="E14840" s="18" t="s">
        <v>352</v>
      </c>
      <c r="F14840" s="18" t="str">
        <f t="shared" si="463"/>
        <v>Belmont-500 - 750 kWh Volumetric Charge-44197</v>
      </c>
      <c r="G14840" s="11" t="s">
        <v>131</v>
      </c>
      <c r="H14840" s="11" t="s">
        <v>55</v>
      </c>
      <c r="I14840" s="11" t="s">
        <v>349</v>
      </c>
      <c r="J14840" s="11" t="s">
        <v>356</v>
      </c>
      <c r="K14840" s="11" t="str">
        <f>IFERROR(INDEX('EDC Component Dictionary'!$C$5:$C$37,MATCH('Rates Database'!J14840,'EDC Component Dictionary'!$B$5:$B$37,0)), "Energy Supply")</f>
        <v>Energy Supply</v>
      </c>
      <c r="L14840" s="12">
        <v>0.19317000000000001</v>
      </c>
      <c r="M14840" s="12"/>
    </row>
    <row r="14841" spans="1:13" x14ac:dyDescent="0.3">
      <c r="A14841" s="18">
        <v>14839</v>
      </c>
      <c r="B14841" s="18">
        <f t="shared" si="464"/>
        <v>2021</v>
      </c>
      <c r="C14841" s="17">
        <v>44197</v>
      </c>
      <c r="D14841" s="18" t="s">
        <v>314</v>
      </c>
      <c r="E14841" s="18" t="s">
        <v>347</v>
      </c>
      <c r="F14841" s="18" t="str">
        <f t="shared" si="463"/>
        <v>Middleborough-500 - 750 kWh Volumetric Charge-44197</v>
      </c>
      <c r="G14841" s="11" t="s">
        <v>131</v>
      </c>
      <c r="H14841" s="11" t="s">
        <v>55</v>
      </c>
      <c r="I14841" s="11" t="s">
        <v>349</v>
      </c>
      <c r="J14841" s="11" t="s">
        <v>356</v>
      </c>
      <c r="K14841" s="11" t="str">
        <f>IFERROR(INDEX('EDC Component Dictionary'!$C$5:$C$37,MATCH('Rates Database'!J14841,'EDC Component Dictionary'!$B$5:$B$37,0)), "Energy Supply")</f>
        <v>Energy Supply</v>
      </c>
      <c r="L14841" s="12">
        <v>0.14198</v>
      </c>
      <c r="M14841" s="12"/>
    </row>
    <row r="14842" spans="1:13" x14ac:dyDescent="0.3">
      <c r="A14842" s="18">
        <v>14840</v>
      </c>
      <c r="B14842" s="18">
        <f t="shared" si="464"/>
        <v>2021</v>
      </c>
      <c r="C14842" s="17">
        <v>44197</v>
      </c>
      <c r="D14842" s="18" t="s">
        <v>314</v>
      </c>
      <c r="E14842" s="18" t="s">
        <v>353</v>
      </c>
      <c r="F14842" s="18" t="str">
        <f t="shared" si="463"/>
        <v>Concord-500 - 750 kWh Volumetric Charge-44197</v>
      </c>
      <c r="G14842" s="11" t="s">
        <v>131</v>
      </c>
      <c r="H14842" s="11" t="s">
        <v>55</v>
      </c>
      <c r="I14842" s="11" t="s">
        <v>349</v>
      </c>
      <c r="J14842" s="11" t="s">
        <v>356</v>
      </c>
      <c r="K14842" s="11" t="str">
        <f>IFERROR(INDEX('EDC Component Dictionary'!$C$5:$C$37,MATCH('Rates Database'!J14842,'EDC Component Dictionary'!$B$5:$B$37,0)), "Energy Supply")</f>
        <v>Energy Supply</v>
      </c>
      <c r="L14842" s="12">
        <v>0.16653663183999901</v>
      </c>
      <c r="M14842" s="12"/>
    </row>
    <row r="14843" spans="1:13" x14ac:dyDescent="0.3">
      <c r="A14843" s="18">
        <v>14841</v>
      </c>
      <c r="B14843" s="18">
        <f t="shared" si="464"/>
        <v>2021</v>
      </c>
      <c r="C14843" s="17">
        <v>44197</v>
      </c>
      <c r="D14843" s="18" t="s">
        <v>314</v>
      </c>
      <c r="E14843" s="18" t="s">
        <v>354</v>
      </c>
      <c r="F14843" s="18" t="str">
        <f t="shared" si="463"/>
        <v>Taunton-500 - 750 kWh Volumetric Charge-44197</v>
      </c>
      <c r="G14843" s="11" t="s">
        <v>131</v>
      </c>
      <c r="H14843" s="11" t="s">
        <v>55</v>
      </c>
      <c r="I14843" s="11" t="s">
        <v>349</v>
      </c>
      <c r="J14843" s="11" t="s">
        <v>356</v>
      </c>
      <c r="K14843" s="11" t="str">
        <f>IFERROR(INDEX('EDC Component Dictionary'!$C$5:$C$37,MATCH('Rates Database'!J14843,'EDC Component Dictionary'!$B$5:$B$37,0)), "Energy Supply")</f>
        <v>Energy Supply</v>
      </c>
      <c r="L14843" s="12">
        <v>0.128799099999999</v>
      </c>
      <c r="M14843" s="12"/>
    </row>
    <row r="14844" spans="1:13" x14ac:dyDescent="0.3">
      <c r="A14844" s="18">
        <v>14842</v>
      </c>
      <c r="B14844" s="18">
        <f t="shared" si="464"/>
        <v>2021</v>
      </c>
      <c r="C14844" s="17">
        <v>44197</v>
      </c>
      <c r="D14844" s="18" t="s">
        <v>314</v>
      </c>
      <c r="E14844" s="18" t="s">
        <v>355</v>
      </c>
      <c r="F14844" s="18" t="str">
        <f t="shared" si="463"/>
        <v>Wellesley-500 - 750 kWh Volumetric Charge-44197</v>
      </c>
      <c r="G14844" s="11" t="s">
        <v>131</v>
      </c>
      <c r="H14844" s="11" t="s">
        <v>55</v>
      </c>
      <c r="I14844" s="11" t="s">
        <v>349</v>
      </c>
      <c r="J14844" s="11" t="s">
        <v>356</v>
      </c>
      <c r="K14844" s="11" t="str">
        <f>IFERROR(INDEX('EDC Component Dictionary'!$C$5:$C$37,MATCH('Rates Database'!J14844,'EDC Component Dictionary'!$B$5:$B$37,0)), "Energy Supply")</f>
        <v>Energy Supply</v>
      </c>
      <c r="L14844" s="12">
        <v>0.141046</v>
      </c>
      <c r="M14844" s="12"/>
    </row>
    <row r="14845" spans="1:13" x14ac:dyDescent="0.3">
      <c r="A14845" s="18">
        <v>14843</v>
      </c>
      <c r="B14845" s="18">
        <f t="shared" si="464"/>
        <v>2022</v>
      </c>
      <c r="C14845" s="17">
        <v>44774</v>
      </c>
      <c r="D14845" s="18" t="s">
        <v>314</v>
      </c>
      <c r="E14845" s="18" t="s">
        <v>348</v>
      </c>
      <c r="F14845" s="18" t="str">
        <f t="shared" si="463"/>
        <v>Middleton-500 - 750 kWh Volumetric Charge-44774</v>
      </c>
      <c r="G14845" s="11" t="s">
        <v>131</v>
      </c>
      <c r="H14845" s="11" t="s">
        <v>55</v>
      </c>
      <c r="I14845" s="11" t="s">
        <v>349</v>
      </c>
      <c r="J14845" s="11" t="s">
        <v>356</v>
      </c>
      <c r="K14845" s="11" t="str">
        <f>IFERROR(INDEX('EDC Component Dictionary'!$C$5:$C$37,MATCH('Rates Database'!J14845,'EDC Component Dictionary'!$B$5:$B$37,0)), "Energy Supply")</f>
        <v>Energy Supply</v>
      </c>
      <c r="L14845" s="12">
        <v>0.12433</v>
      </c>
      <c r="M14845" s="12"/>
    </row>
    <row r="14846" spans="1:13" x14ac:dyDescent="0.3">
      <c r="A14846" s="18">
        <v>14844</v>
      </c>
      <c r="B14846" s="18">
        <f t="shared" si="464"/>
        <v>2022</v>
      </c>
      <c r="C14846" s="17">
        <v>44774</v>
      </c>
      <c r="D14846" s="18" t="s">
        <v>314</v>
      </c>
      <c r="E14846" s="18" t="s">
        <v>351</v>
      </c>
      <c r="F14846" s="18" t="str">
        <f t="shared" si="463"/>
        <v>Groton-500 - 750 kWh Volumetric Charge-44774</v>
      </c>
      <c r="G14846" s="11" t="s">
        <v>131</v>
      </c>
      <c r="H14846" s="11" t="s">
        <v>55</v>
      </c>
      <c r="I14846" s="11" t="s">
        <v>349</v>
      </c>
      <c r="J14846" s="11" t="s">
        <v>356</v>
      </c>
      <c r="K14846" s="11" t="str">
        <f>IFERROR(INDEX('EDC Component Dictionary'!$C$5:$C$37,MATCH('Rates Database'!J14846,'EDC Component Dictionary'!$B$5:$B$37,0)), "Energy Supply")</f>
        <v>Energy Supply</v>
      </c>
      <c r="L14846" s="12">
        <v>0.18</v>
      </c>
      <c r="M14846" s="12"/>
    </row>
    <row r="14847" spans="1:13" x14ac:dyDescent="0.3">
      <c r="A14847" s="18">
        <v>14845</v>
      </c>
      <c r="B14847" s="18">
        <f t="shared" si="464"/>
        <v>2022</v>
      </c>
      <c r="C14847" s="17">
        <v>44774</v>
      </c>
      <c r="D14847" s="18" t="s">
        <v>314</v>
      </c>
      <c r="E14847" s="18" t="s">
        <v>352</v>
      </c>
      <c r="F14847" s="18" t="str">
        <f t="shared" si="463"/>
        <v>Belmont-500 - 750 kWh Volumetric Charge-44774</v>
      </c>
      <c r="G14847" s="11" t="s">
        <v>131</v>
      </c>
      <c r="H14847" s="11" t="s">
        <v>55</v>
      </c>
      <c r="I14847" s="11" t="s">
        <v>349</v>
      </c>
      <c r="J14847" s="11" t="s">
        <v>356</v>
      </c>
      <c r="K14847" s="11" t="str">
        <f>IFERROR(INDEX('EDC Component Dictionary'!$C$5:$C$37,MATCH('Rates Database'!J14847,'EDC Component Dictionary'!$B$5:$B$37,0)), "Energy Supply")</f>
        <v>Energy Supply</v>
      </c>
      <c r="L14847" s="12">
        <v>0.20416999999999999</v>
      </c>
      <c r="M14847" s="12"/>
    </row>
    <row r="14848" spans="1:13" x14ac:dyDescent="0.3">
      <c r="A14848" s="18">
        <v>14846</v>
      </c>
      <c r="B14848" s="18">
        <f t="shared" si="464"/>
        <v>2022</v>
      </c>
      <c r="C14848" s="17">
        <v>44774</v>
      </c>
      <c r="D14848" s="18" t="s">
        <v>314</v>
      </c>
      <c r="E14848" s="18" t="s">
        <v>347</v>
      </c>
      <c r="F14848" s="18" t="str">
        <f t="shared" si="463"/>
        <v>Middleborough-500 - 750 kWh Volumetric Charge-44774</v>
      </c>
      <c r="G14848" s="11" t="s">
        <v>131</v>
      </c>
      <c r="H14848" s="11" t="s">
        <v>55</v>
      </c>
      <c r="I14848" s="11" t="s">
        <v>349</v>
      </c>
      <c r="J14848" s="11" t="s">
        <v>356</v>
      </c>
      <c r="K14848" s="11" t="str">
        <f>IFERROR(INDEX('EDC Component Dictionary'!$C$5:$C$37,MATCH('Rates Database'!J14848,'EDC Component Dictionary'!$B$5:$B$37,0)), "Energy Supply")</f>
        <v>Energy Supply</v>
      </c>
      <c r="L14848" s="12">
        <v>0.14198</v>
      </c>
      <c r="M14848" s="12"/>
    </row>
    <row r="14849" spans="1:13" x14ac:dyDescent="0.3">
      <c r="A14849" s="18">
        <v>14847</v>
      </c>
      <c r="B14849" s="18">
        <f t="shared" si="464"/>
        <v>2022</v>
      </c>
      <c r="C14849" s="17">
        <v>44774</v>
      </c>
      <c r="D14849" s="18" t="s">
        <v>314</v>
      </c>
      <c r="E14849" s="18" t="s">
        <v>353</v>
      </c>
      <c r="F14849" s="18" t="str">
        <f t="shared" si="463"/>
        <v>Concord-500 - 750 kWh Volumetric Charge-44774</v>
      </c>
      <c r="G14849" s="11" t="s">
        <v>131</v>
      </c>
      <c r="H14849" s="11" t="s">
        <v>55</v>
      </c>
      <c r="I14849" s="11" t="s">
        <v>349</v>
      </c>
      <c r="J14849" s="11" t="s">
        <v>356</v>
      </c>
      <c r="K14849" s="11" t="str">
        <f>IFERROR(INDEX('EDC Component Dictionary'!$C$5:$C$37,MATCH('Rates Database'!J14849,'EDC Component Dictionary'!$B$5:$B$37,0)), "Energy Supply")</f>
        <v>Energy Supply</v>
      </c>
      <c r="L14849" s="12">
        <v>0.2273677952</v>
      </c>
      <c r="M14849" s="12"/>
    </row>
    <row r="14850" spans="1:13" x14ac:dyDescent="0.3">
      <c r="A14850" s="18">
        <v>14848</v>
      </c>
      <c r="B14850" s="18">
        <f t="shared" si="464"/>
        <v>2022</v>
      </c>
      <c r="C14850" s="17">
        <v>44774</v>
      </c>
      <c r="D14850" s="18" t="s">
        <v>314</v>
      </c>
      <c r="E14850" s="18" t="s">
        <v>354</v>
      </c>
      <c r="F14850" s="18" t="str">
        <f t="shared" si="463"/>
        <v>Taunton-500 - 750 kWh Volumetric Charge-44774</v>
      </c>
      <c r="G14850" s="11" t="s">
        <v>131</v>
      </c>
      <c r="H14850" s="11" t="s">
        <v>55</v>
      </c>
      <c r="I14850" s="11" t="s">
        <v>349</v>
      </c>
      <c r="J14850" s="11" t="s">
        <v>356</v>
      </c>
      <c r="K14850" s="11" t="str">
        <f>IFERROR(INDEX('EDC Component Dictionary'!$C$5:$C$37,MATCH('Rates Database'!J14850,'EDC Component Dictionary'!$B$5:$B$37,0)), "Energy Supply")</f>
        <v>Energy Supply</v>
      </c>
      <c r="L14850" s="12">
        <v>0.15750097499999999</v>
      </c>
      <c r="M14850" s="12"/>
    </row>
    <row r="14851" spans="1:13" x14ac:dyDescent="0.3">
      <c r="A14851" s="18">
        <v>14849</v>
      </c>
      <c r="B14851" s="18">
        <f t="shared" si="464"/>
        <v>2022</v>
      </c>
      <c r="C14851" s="17">
        <v>44774</v>
      </c>
      <c r="D14851" s="18" t="s">
        <v>314</v>
      </c>
      <c r="E14851" s="18" t="s">
        <v>355</v>
      </c>
      <c r="F14851" s="18" t="str">
        <f t="shared" si="463"/>
        <v>Wellesley-500 - 750 kWh Volumetric Charge-44774</v>
      </c>
      <c r="G14851" s="11" t="s">
        <v>131</v>
      </c>
      <c r="H14851" s="11" t="s">
        <v>55</v>
      </c>
      <c r="I14851" s="11" t="s">
        <v>349</v>
      </c>
      <c r="J14851" s="11" t="s">
        <v>356</v>
      </c>
      <c r="K14851" s="11" t="str">
        <f>IFERROR(INDEX('EDC Component Dictionary'!$C$5:$C$37,MATCH('Rates Database'!J14851,'EDC Component Dictionary'!$B$5:$B$37,0)), "Energy Supply")</f>
        <v>Energy Supply</v>
      </c>
      <c r="L14851" s="12">
        <v>0.141046</v>
      </c>
      <c r="M14851" s="12"/>
    </row>
    <row r="14852" spans="1:13" x14ac:dyDescent="0.3">
      <c r="A14852" s="18">
        <v>14850</v>
      </c>
      <c r="B14852" s="18">
        <f t="shared" si="464"/>
        <v>2022</v>
      </c>
      <c r="C14852" s="17">
        <v>44896</v>
      </c>
      <c r="D14852" s="18" t="s">
        <v>314</v>
      </c>
      <c r="E14852" s="18" t="s">
        <v>348</v>
      </c>
      <c r="F14852" s="18" t="str">
        <f t="shared" ref="F14852:F14915" si="465">_xlfn.CONCAT(E14852,"-",J14852,"-",C14852)</f>
        <v>Middleton-500 - 750 kWh Volumetric Charge-44896</v>
      </c>
      <c r="G14852" s="11" t="s">
        <v>131</v>
      </c>
      <c r="H14852" s="11" t="s">
        <v>55</v>
      </c>
      <c r="I14852" s="11" t="s">
        <v>349</v>
      </c>
      <c r="J14852" s="11" t="s">
        <v>356</v>
      </c>
      <c r="K14852" s="11" t="str">
        <f>IFERROR(INDEX('EDC Component Dictionary'!$C$5:$C$37,MATCH('Rates Database'!J14852,'EDC Component Dictionary'!$B$5:$B$37,0)), "Energy Supply")</f>
        <v>Energy Supply</v>
      </c>
      <c r="L14852" s="12">
        <v>0.14510000000000001</v>
      </c>
      <c r="M14852" s="12"/>
    </row>
    <row r="14853" spans="1:13" x14ac:dyDescent="0.3">
      <c r="A14853" s="18">
        <v>14851</v>
      </c>
      <c r="B14853" s="18">
        <f t="shared" si="464"/>
        <v>2022</v>
      </c>
      <c r="C14853" s="17">
        <v>44896</v>
      </c>
      <c r="D14853" s="18" t="s">
        <v>314</v>
      </c>
      <c r="E14853" s="18" t="s">
        <v>351</v>
      </c>
      <c r="F14853" s="18" t="str">
        <f t="shared" si="465"/>
        <v>Groton-500 - 750 kWh Volumetric Charge-44896</v>
      </c>
      <c r="G14853" s="11" t="s">
        <v>131</v>
      </c>
      <c r="H14853" s="11" t="s">
        <v>55</v>
      </c>
      <c r="I14853" s="11" t="s">
        <v>349</v>
      </c>
      <c r="J14853" s="11" t="s">
        <v>356</v>
      </c>
      <c r="K14853" s="11" t="str">
        <f>IFERROR(INDEX('EDC Component Dictionary'!$C$5:$C$37,MATCH('Rates Database'!J14853,'EDC Component Dictionary'!$B$5:$B$37,0)), "Energy Supply")</f>
        <v>Energy Supply</v>
      </c>
      <c r="L14853" s="12">
        <v>0.18</v>
      </c>
      <c r="M14853" s="12"/>
    </row>
    <row r="14854" spans="1:13" x14ac:dyDescent="0.3">
      <c r="A14854" s="18">
        <v>14852</v>
      </c>
      <c r="B14854" s="18">
        <f t="shared" si="464"/>
        <v>2022</v>
      </c>
      <c r="C14854" s="17">
        <v>44896</v>
      </c>
      <c r="D14854" s="18" t="s">
        <v>314</v>
      </c>
      <c r="E14854" s="18" t="s">
        <v>352</v>
      </c>
      <c r="F14854" s="18" t="str">
        <f t="shared" si="465"/>
        <v>Belmont-500 - 750 kWh Volumetric Charge-44896</v>
      </c>
      <c r="G14854" s="11" t="s">
        <v>131</v>
      </c>
      <c r="H14854" s="11" t="s">
        <v>55</v>
      </c>
      <c r="I14854" s="11" t="s">
        <v>349</v>
      </c>
      <c r="J14854" s="11" t="s">
        <v>356</v>
      </c>
      <c r="K14854" s="11" t="str">
        <f>IFERROR(INDEX('EDC Component Dictionary'!$C$5:$C$37,MATCH('Rates Database'!J14854,'EDC Component Dictionary'!$B$5:$B$37,0)), "Energy Supply")</f>
        <v>Energy Supply</v>
      </c>
      <c r="L14854" s="12">
        <v>0.20416999999999999</v>
      </c>
      <c r="M14854" s="12"/>
    </row>
    <row r="14855" spans="1:13" x14ac:dyDescent="0.3">
      <c r="A14855" s="18">
        <v>14853</v>
      </c>
      <c r="B14855" s="18">
        <f t="shared" si="464"/>
        <v>2022</v>
      </c>
      <c r="C14855" s="17">
        <v>44896</v>
      </c>
      <c r="D14855" s="18" t="s">
        <v>314</v>
      </c>
      <c r="E14855" s="18" t="s">
        <v>347</v>
      </c>
      <c r="F14855" s="18" t="str">
        <f t="shared" si="465"/>
        <v>Middleborough-500 - 750 kWh Volumetric Charge-44896</v>
      </c>
      <c r="G14855" s="11" t="s">
        <v>131</v>
      </c>
      <c r="H14855" s="11" t="s">
        <v>55</v>
      </c>
      <c r="I14855" s="11" t="s">
        <v>349</v>
      </c>
      <c r="J14855" s="11" t="s">
        <v>356</v>
      </c>
      <c r="K14855" s="11" t="str">
        <f>IFERROR(INDEX('EDC Component Dictionary'!$C$5:$C$37,MATCH('Rates Database'!J14855,'EDC Component Dictionary'!$B$5:$B$37,0)), "Energy Supply")</f>
        <v>Energy Supply</v>
      </c>
      <c r="L14855" s="12">
        <v>0.14198</v>
      </c>
      <c r="M14855" s="12"/>
    </row>
    <row r="14856" spans="1:13" x14ac:dyDescent="0.3">
      <c r="A14856" s="18">
        <v>14854</v>
      </c>
      <c r="B14856" s="18">
        <f t="shared" si="464"/>
        <v>2022</v>
      </c>
      <c r="C14856" s="17">
        <v>44896</v>
      </c>
      <c r="D14856" s="18" t="s">
        <v>314</v>
      </c>
      <c r="E14856" s="18" t="s">
        <v>353</v>
      </c>
      <c r="F14856" s="18" t="str">
        <f t="shared" si="465"/>
        <v>Concord-500 - 750 kWh Volumetric Charge-44896</v>
      </c>
      <c r="G14856" s="11" t="s">
        <v>131</v>
      </c>
      <c r="H14856" s="11" t="s">
        <v>55</v>
      </c>
      <c r="I14856" s="11" t="s">
        <v>349</v>
      </c>
      <c r="J14856" s="11" t="s">
        <v>356</v>
      </c>
      <c r="K14856" s="11" t="str">
        <f>IFERROR(INDEX('EDC Component Dictionary'!$C$5:$C$37,MATCH('Rates Database'!J14856,'EDC Component Dictionary'!$B$5:$B$37,0)), "Energy Supply")</f>
        <v>Energy Supply</v>
      </c>
      <c r="L14856" s="12">
        <v>0.2273677952</v>
      </c>
      <c r="M14856" s="12"/>
    </row>
    <row r="14857" spans="1:13" x14ac:dyDescent="0.3">
      <c r="A14857" s="18">
        <v>14855</v>
      </c>
      <c r="B14857" s="18">
        <f t="shared" si="464"/>
        <v>2022</v>
      </c>
      <c r="C14857" s="17">
        <v>44896</v>
      </c>
      <c r="D14857" s="18" t="s">
        <v>314</v>
      </c>
      <c r="E14857" s="18" t="s">
        <v>354</v>
      </c>
      <c r="F14857" s="18" t="str">
        <f t="shared" si="465"/>
        <v>Taunton-500 - 750 kWh Volumetric Charge-44896</v>
      </c>
      <c r="G14857" s="11" t="s">
        <v>131</v>
      </c>
      <c r="H14857" s="11" t="s">
        <v>55</v>
      </c>
      <c r="I14857" s="11" t="s">
        <v>349</v>
      </c>
      <c r="J14857" s="11" t="s">
        <v>356</v>
      </c>
      <c r="K14857" s="11" t="str">
        <f>IFERROR(INDEX('EDC Component Dictionary'!$C$5:$C$37,MATCH('Rates Database'!J14857,'EDC Component Dictionary'!$B$5:$B$37,0)), "Energy Supply")</f>
        <v>Energy Supply</v>
      </c>
      <c r="L14857" s="12">
        <v>0.18265469500000001</v>
      </c>
      <c r="M14857" s="12"/>
    </row>
    <row r="14858" spans="1:13" x14ac:dyDescent="0.3">
      <c r="A14858" s="18">
        <v>14856</v>
      </c>
      <c r="B14858" s="18">
        <f t="shared" si="464"/>
        <v>2022</v>
      </c>
      <c r="C14858" s="17">
        <v>44896</v>
      </c>
      <c r="D14858" s="18" t="s">
        <v>314</v>
      </c>
      <c r="E14858" s="18" t="s">
        <v>355</v>
      </c>
      <c r="F14858" s="18" t="str">
        <f t="shared" si="465"/>
        <v>Wellesley-500 - 750 kWh Volumetric Charge-44896</v>
      </c>
      <c r="G14858" s="11" t="s">
        <v>131</v>
      </c>
      <c r="H14858" s="11" t="s">
        <v>55</v>
      </c>
      <c r="I14858" s="11" t="s">
        <v>349</v>
      </c>
      <c r="J14858" s="11" t="s">
        <v>356</v>
      </c>
      <c r="K14858" s="11" t="str">
        <f>IFERROR(INDEX('EDC Component Dictionary'!$C$5:$C$37,MATCH('Rates Database'!J14858,'EDC Component Dictionary'!$B$5:$B$37,0)), "Energy Supply")</f>
        <v>Energy Supply</v>
      </c>
      <c r="L14858" s="12">
        <v>0.141046</v>
      </c>
      <c r="M14858" s="12"/>
    </row>
    <row r="14859" spans="1:13" x14ac:dyDescent="0.3">
      <c r="A14859" s="18">
        <v>14857</v>
      </c>
      <c r="B14859" s="18">
        <f t="shared" si="464"/>
        <v>2020</v>
      </c>
      <c r="C14859" s="17">
        <v>44013</v>
      </c>
      <c r="D14859" s="18" t="s">
        <v>314</v>
      </c>
      <c r="E14859" s="18" t="s">
        <v>348</v>
      </c>
      <c r="F14859" s="18" t="str">
        <f t="shared" si="465"/>
        <v>Middleton-500 - 750 kWh Volumetric Charge-44013</v>
      </c>
      <c r="G14859" s="11" t="s">
        <v>131</v>
      </c>
      <c r="H14859" s="11" t="s">
        <v>55</v>
      </c>
      <c r="I14859" s="11" t="s">
        <v>349</v>
      </c>
      <c r="J14859" s="11" t="s">
        <v>356</v>
      </c>
      <c r="K14859" s="11" t="str">
        <f>IFERROR(INDEX('EDC Component Dictionary'!$C$5:$C$37,MATCH('Rates Database'!J14859,'EDC Component Dictionary'!$B$5:$B$37,0)), "Energy Supply")</f>
        <v>Energy Supply</v>
      </c>
      <c r="L14859" s="12">
        <v>0.12433</v>
      </c>
      <c r="M14859" s="12"/>
    </row>
    <row r="14860" spans="1:13" x14ac:dyDescent="0.3">
      <c r="A14860" s="18">
        <v>14858</v>
      </c>
      <c r="B14860" s="18">
        <f t="shared" si="464"/>
        <v>2020</v>
      </c>
      <c r="C14860" s="17">
        <v>44013</v>
      </c>
      <c r="D14860" s="18" t="s">
        <v>314</v>
      </c>
      <c r="E14860" s="18" t="s">
        <v>351</v>
      </c>
      <c r="F14860" s="18" t="str">
        <f t="shared" si="465"/>
        <v>Groton-500 - 750 kWh Volumetric Charge-44013</v>
      </c>
      <c r="G14860" s="11" t="s">
        <v>131</v>
      </c>
      <c r="H14860" s="11" t="s">
        <v>55</v>
      </c>
      <c r="I14860" s="11" t="s">
        <v>349</v>
      </c>
      <c r="J14860" s="11" t="s">
        <v>356</v>
      </c>
      <c r="K14860" s="11" t="str">
        <f>IFERROR(INDEX('EDC Component Dictionary'!$C$5:$C$37,MATCH('Rates Database'!J14860,'EDC Component Dictionary'!$B$5:$B$37,0)), "Energy Supply")</f>
        <v>Energy Supply</v>
      </c>
      <c r="L14860" s="12">
        <v>0.13100000000000001</v>
      </c>
      <c r="M14860" s="12"/>
    </row>
    <row r="14861" spans="1:13" x14ac:dyDescent="0.3">
      <c r="A14861" s="18">
        <v>14859</v>
      </c>
      <c r="B14861" s="18">
        <f t="shared" si="464"/>
        <v>2020</v>
      </c>
      <c r="C14861" s="17">
        <v>44013</v>
      </c>
      <c r="D14861" s="18" t="s">
        <v>314</v>
      </c>
      <c r="E14861" s="18" t="s">
        <v>352</v>
      </c>
      <c r="F14861" s="18" t="str">
        <f t="shared" si="465"/>
        <v>Belmont-500 - 750 kWh Volumetric Charge-44013</v>
      </c>
      <c r="G14861" s="11" t="s">
        <v>131</v>
      </c>
      <c r="H14861" s="11" t="s">
        <v>55</v>
      </c>
      <c r="I14861" s="11" t="s">
        <v>349</v>
      </c>
      <c r="J14861" s="11" t="s">
        <v>356</v>
      </c>
      <c r="K14861" s="11" t="str">
        <f>IFERROR(INDEX('EDC Component Dictionary'!$C$5:$C$37,MATCH('Rates Database'!J14861,'EDC Component Dictionary'!$B$5:$B$37,0)), "Energy Supply")</f>
        <v>Energy Supply</v>
      </c>
      <c r="L14861" s="12">
        <v>0.19317000000000001</v>
      </c>
      <c r="M14861" s="12"/>
    </row>
    <row r="14862" spans="1:13" x14ac:dyDescent="0.3">
      <c r="A14862" s="18">
        <v>14860</v>
      </c>
      <c r="B14862" s="18">
        <f t="shared" si="464"/>
        <v>2020</v>
      </c>
      <c r="C14862" s="17">
        <v>44013</v>
      </c>
      <c r="D14862" s="18" t="s">
        <v>314</v>
      </c>
      <c r="E14862" s="18" t="s">
        <v>347</v>
      </c>
      <c r="F14862" s="18" t="str">
        <f t="shared" si="465"/>
        <v>Middleborough-500 - 750 kWh Volumetric Charge-44013</v>
      </c>
      <c r="G14862" s="11" t="s">
        <v>131</v>
      </c>
      <c r="H14862" s="11" t="s">
        <v>55</v>
      </c>
      <c r="I14862" s="11" t="s">
        <v>349</v>
      </c>
      <c r="J14862" s="11" t="s">
        <v>356</v>
      </c>
      <c r="K14862" s="11" t="str">
        <f>IFERROR(INDEX('EDC Component Dictionary'!$C$5:$C$37,MATCH('Rates Database'!J14862,'EDC Component Dictionary'!$B$5:$B$37,0)), "Energy Supply")</f>
        <v>Energy Supply</v>
      </c>
      <c r="L14862" s="12">
        <v>0.14198</v>
      </c>
      <c r="M14862" s="12"/>
    </row>
    <row r="14863" spans="1:13" x14ac:dyDescent="0.3">
      <c r="A14863" s="18">
        <v>14861</v>
      </c>
      <c r="B14863" s="18">
        <f t="shared" si="464"/>
        <v>2020</v>
      </c>
      <c r="C14863" s="17">
        <v>44013</v>
      </c>
      <c r="D14863" s="18" t="s">
        <v>314</v>
      </c>
      <c r="E14863" s="18" t="s">
        <v>353</v>
      </c>
      <c r="F14863" s="18" t="str">
        <f t="shared" si="465"/>
        <v>Concord-500 - 750 kWh Volumetric Charge-44013</v>
      </c>
      <c r="G14863" s="11" t="s">
        <v>131</v>
      </c>
      <c r="H14863" s="11" t="s">
        <v>55</v>
      </c>
      <c r="I14863" s="11" t="s">
        <v>349</v>
      </c>
      <c r="J14863" s="11" t="s">
        <v>356</v>
      </c>
      <c r="K14863" s="11" t="str">
        <f>IFERROR(INDEX('EDC Component Dictionary'!$C$5:$C$37,MATCH('Rates Database'!J14863,'EDC Component Dictionary'!$B$5:$B$37,0)), "Energy Supply")</f>
        <v>Energy Supply</v>
      </c>
      <c r="L14863" s="12">
        <v>0.15153765159999899</v>
      </c>
      <c r="M14863" s="12"/>
    </row>
    <row r="14864" spans="1:13" x14ac:dyDescent="0.3">
      <c r="A14864" s="18">
        <v>14862</v>
      </c>
      <c r="B14864" s="18">
        <f t="shared" si="464"/>
        <v>2020</v>
      </c>
      <c r="C14864" s="17">
        <v>44013</v>
      </c>
      <c r="D14864" s="18" t="s">
        <v>314</v>
      </c>
      <c r="E14864" s="18" t="s">
        <v>354</v>
      </c>
      <c r="F14864" s="18" t="str">
        <f t="shared" si="465"/>
        <v>Taunton-500 - 750 kWh Volumetric Charge-44013</v>
      </c>
      <c r="G14864" s="11" t="s">
        <v>131</v>
      </c>
      <c r="H14864" s="11" t="s">
        <v>55</v>
      </c>
      <c r="I14864" s="11" t="s">
        <v>349</v>
      </c>
      <c r="J14864" s="11" t="s">
        <v>356</v>
      </c>
      <c r="K14864" s="11" t="str">
        <f>IFERROR(INDEX('EDC Component Dictionary'!$C$5:$C$37,MATCH('Rates Database'!J14864,'EDC Component Dictionary'!$B$5:$B$37,0)), "Energy Supply")</f>
        <v>Energy Supply</v>
      </c>
      <c r="L14864" s="12">
        <v>0.122414149999999</v>
      </c>
      <c r="M14864" s="12"/>
    </row>
    <row r="14865" spans="1:13" x14ac:dyDescent="0.3">
      <c r="A14865" s="18">
        <v>14863</v>
      </c>
      <c r="B14865" s="18">
        <f t="shared" si="464"/>
        <v>2020</v>
      </c>
      <c r="C14865" s="17">
        <v>44013</v>
      </c>
      <c r="D14865" s="18" t="s">
        <v>314</v>
      </c>
      <c r="E14865" s="18" t="s">
        <v>355</v>
      </c>
      <c r="F14865" s="18" t="str">
        <f t="shared" si="465"/>
        <v>Wellesley-500 - 750 kWh Volumetric Charge-44013</v>
      </c>
      <c r="G14865" s="11" t="s">
        <v>131</v>
      </c>
      <c r="H14865" s="11" t="s">
        <v>55</v>
      </c>
      <c r="I14865" s="11" t="s">
        <v>349</v>
      </c>
      <c r="J14865" s="11" t="s">
        <v>356</v>
      </c>
      <c r="K14865" s="11" t="str">
        <f>IFERROR(INDEX('EDC Component Dictionary'!$C$5:$C$37,MATCH('Rates Database'!J14865,'EDC Component Dictionary'!$B$5:$B$37,0)), "Energy Supply")</f>
        <v>Energy Supply</v>
      </c>
      <c r="L14865" s="12">
        <v>0.141046</v>
      </c>
      <c r="M14865" s="12"/>
    </row>
    <row r="14866" spans="1:13" x14ac:dyDescent="0.3">
      <c r="A14866" s="18">
        <v>14864</v>
      </c>
      <c r="B14866" s="18">
        <f t="shared" si="464"/>
        <v>2020</v>
      </c>
      <c r="C14866" s="17">
        <v>44166</v>
      </c>
      <c r="D14866" s="18" t="s">
        <v>314</v>
      </c>
      <c r="E14866" s="18" t="s">
        <v>348</v>
      </c>
      <c r="F14866" s="18" t="str">
        <f t="shared" si="465"/>
        <v>Middleton-500 - 750 kWh Volumetric Charge-44166</v>
      </c>
      <c r="G14866" s="11" t="s">
        <v>131</v>
      </c>
      <c r="H14866" s="11" t="s">
        <v>55</v>
      </c>
      <c r="I14866" s="11" t="s">
        <v>349</v>
      </c>
      <c r="J14866" s="11" t="s">
        <v>356</v>
      </c>
      <c r="K14866" s="11" t="str">
        <f>IFERROR(INDEX('EDC Component Dictionary'!$C$5:$C$37,MATCH('Rates Database'!J14866,'EDC Component Dictionary'!$B$5:$B$37,0)), "Energy Supply")</f>
        <v>Energy Supply</v>
      </c>
      <c r="L14866" s="12">
        <v>0.12433</v>
      </c>
      <c r="M14866" s="12"/>
    </row>
    <row r="14867" spans="1:13" x14ac:dyDescent="0.3">
      <c r="A14867" s="18">
        <v>14865</v>
      </c>
      <c r="B14867" s="18">
        <f t="shared" si="464"/>
        <v>2020</v>
      </c>
      <c r="C14867" s="17">
        <v>44166</v>
      </c>
      <c r="D14867" s="18" t="s">
        <v>314</v>
      </c>
      <c r="E14867" s="18" t="s">
        <v>351</v>
      </c>
      <c r="F14867" s="18" t="str">
        <f t="shared" si="465"/>
        <v>Groton-500 - 750 kWh Volumetric Charge-44166</v>
      </c>
      <c r="G14867" s="11" t="s">
        <v>131</v>
      </c>
      <c r="H14867" s="11" t="s">
        <v>55</v>
      </c>
      <c r="I14867" s="11" t="s">
        <v>349</v>
      </c>
      <c r="J14867" s="11" t="s">
        <v>356</v>
      </c>
      <c r="K14867" s="11" t="str">
        <f>IFERROR(INDEX('EDC Component Dictionary'!$C$5:$C$37,MATCH('Rates Database'!J14867,'EDC Component Dictionary'!$B$5:$B$37,0)), "Energy Supply")</f>
        <v>Energy Supply</v>
      </c>
      <c r="L14867" s="12">
        <v>0.14251999999999901</v>
      </c>
      <c r="M14867" s="12"/>
    </row>
    <row r="14868" spans="1:13" x14ac:dyDescent="0.3">
      <c r="A14868" s="18">
        <v>14866</v>
      </c>
      <c r="B14868" s="18">
        <f t="shared" si="464"/>
        <v>2020</v>
      </c>
      <c r="C14868" s="17">
        <v>44166</v>
      </c>
      <c r="D14868" s="18" t="s">
        <v>314</v>
      </c>
      <c r="E14868" s="18" t="s">
        <v>352</v>
      </c>
      <c r="F14868" s="18" t="str">
        <f t="shared" si="465"/>
        <v>Belmont-500 - 750 kWh Volumetric Charge-44166</v>
      </c>
      <c r="G14868" s="11" t="s">
        <v>131</v>
      </c>
      <c r="H14868" s="11" t="s">
        <v>55</v>
      </c>
      <c r="I14868" s="11" t="s">
        <v>349</v>
      </c>
      <c r="J14868" s="11" t="s">
        <v>356</v>
      </c>
      <c r="K14868" s="11" t="str">
        <f>IFERROR(INDEX('EDC Component Dictionary'!$C$5:$C$37,MATCH('Rates Database'!J14868,'EDC Component Dictionary'!$B$5:$B$37,0)), "Energy Supply")</f>
        <v>Energy Supply</v>
      </c>
      <c r="L14868" s="12">
        <v>0.19317000000000001</v>
      </c>
      <c r="M14868" s="12"/>
    </row>
    <row r="14869" spans="1:13" x14ac:dyDescent="0.3">
      <c r="A14869" s="18">
        <v>14867</v>
      </c>
      <c r="B14869" s="18">
        <f t="shared" si="464"/>
        <v>2020</v>
      </c>
      <c r="C14869" s="17">
        <v>44166</v>
      </c>
      <c r="D14869" s="18" t="s">
        <v>314</v>
      </c>
      <c r="E14869" s="18" t="s">
        <v>347</v>
      </c>
      <c r="F14869" s="18" t="str">
        <f t="shared" si="465"/>
        <v>Middleborough-500 - 750 kWh Volumetric Charge-44166</v>
      </c>
      <c r="G14869" s="11" t="s">
        <v>131</v>
      </c>
      <c r="H14869" s="11" t="s">
        <v>55</v>
      </c>
      <c r="I14869" s="11" t="s">
        <v>349</v>
      </c>
      <c r="J14869" s="11" t="s">
        <v>356</v>
      </c>
      <c r="K14869" s="11" t="str">
        <f>IFERROR(INDEX('EDC Component Dictionary'!$C$5:$C$37,MATCH('Rates Database'!J14869,'EDC Component Dictionary'!$B$5:$B$37,0)), "Energy Supply")</f>
        <v>Energy Supply</v>
      </c>
      <c r="L14869" s="12">
        <v>0.14198</v>
      </c>
      <c r="M14869" s="12"/>
    </row>
    <row r="14870" spans="1:13" x14ac:dyDescent="0.3">
      <c r="A14870" s="18">
        <v>14868</v>
      </c>
      <c r="B14870" s="18">
        <f t="shared" ref="B14870:B14933" si="466">YEAR(C14870)</f>
        <v>2020</v>
      </c>
      <c r="C14870" s="17">
        <v>44166</v>
      </c>
      <c r="D14870" s="18" t="s">
        <v>314</v>
      </c>
      <c r="E14870" s="18" t="s">
        <v>353</v>
      </c>
      <c r="F14870" s="18" t="str">
        <f t="shared" si="465"/>
        <v>Concord-500 - 750 kWh Volumetric Charge-44166</v>
      </c>
      <c r="G14870" s="11" t="s">
        <v>131</v>
      </c>
      <c r="H14870" s="11" t="s">
        <v>55</v>
      </c>
      <c r="I14870" s="11" t="s">
        <v>349</v>
      </c>
      <c r="J14870" s="11" t="s">
        <v>356</v>
      </c>
      <c r="K14870" s="11" t="str">
        <f>IFERROR(INDEX('EDC Component Dictionary'!$C$5:$C$37,MATCH('Rates Database'!J14870,'EDC Component Dictionary'!$B$5:$B$37,0)), "Energy Supply")</f>
        <v>Energy Supply</v>
      </c>
      <c r="L14870" s="12">
        <v>0.16778005159999901</v>
      </c>
      <c r="M14870" s="12"/>
    </row>
    <row r="14871" spans="1:13" x14ac:dyDescent="0.3">
      <c r="A14871" s="18">
        <v>14869</v>
      </c>
      <c r="B14871" s="18">
        <f t="shared" si="466"/>
        <v>2020</v>
      </c>
      <c r="C14871" s="17">
        <v>44166</v>
      </c>
      <c r="D14871" s="18" t="s">
        <v>314</v>
      </c>
      <c r="E14871" s="18" t="s">
        <v>354</v>
      </c>
      <c r="F14871" s="18" t="str">
        <f t="shared" si="465"/>
        <v>Taunton-500 - 750 kWh Volumetric Charge-44166</v>
      </c>
      <c r="G14871" s="11" t="s">
        <v>131</v>
      </c>
      <c r="H14871" s="11" t="s">
        <v>55</v>
      </c>
      <c r="I14871" s="11" t="s">
        <v>349</v>
      </c>
      <c r="J14871" s="11" t="s">
        <v>356</v>
      </c>
      <c r="K14871" s="11" t="str">
        <f>IFERROR(INDEX('EDC Component Dictionary'!$C$5:$C$37,MATCH('Rates Database'!J14871,'EDC Component Dictionary'!$B$5:$B$37,0)), "Energy Supply")</f>
        <v>Energy Supply</v>
      </c>
      <c r="L14871" s="12">
        <v>0.12837454499999901</v>
      </c>
      <c r="M14871" s="12"/>
    </row>
    <row r="14872" spans="1:13" x14ac:dyDescent="0.3">
      <c r="A14872" s="18">
        <v>14870</v>
      </c>
      <c r="B14872" s="18">
        <f t="shared" si="466"/>
        <v>2020</v>
      </c>
      <c r="C14872" s="17">
        <v>44166</v>
      </c>
      <c r="D14872" s="18" t="s">
        <v>314</v>
      </c>
      <c r="E14872" s="18" t="s">
        <v>355</v>
      </c>
      <c r="F14872" s="18" t="str">
        <f t="shared" si="465"/>
        <v>Wellesley-500 - 750 kWh Volumetric Charge-44166</v>
      </c>
      <c r="G14872" s="11" t="s">
        <v>131</v>
      </c>
      <c r="H14872" s="11" t="s">
        <v>55</v>
      </c>
      <c r="I14872" s="11" t="s">
        <v>349</v>
      </c>
      <c r="J14872" s="11" t="s">
        <v>356</v>
      </c>
      <c r="K14872" s="11" t="str">
        <f>IFERROR(INDEX('EDC Component Dictionary'!$C$5:$C$37,MATCH('Rates Database'!J14872,'EDC Component Dictionary'!$B$5:$B$37,0)), "Energy Supply")</f>
        <v>Energy Supply</v>
      </c>
      <c r="L14872" s="12">
        <v>0.141046</v>
      </c>
      <c r="M14872" s="12"/>
    </row>
    <row r="14873" spans="1:13" x14ac:dyDescent="0.3">
      <c r="A14873" s="18">
        <v>14871</v>
      </c>
      <c r="B14873" s="18">
        <f t="shared" si="466"/>
        <v>2019</v>
      </c>
      <c r="C14873" s="17">
        <v>43739</v>
      </c>
      <c r="D14873" s="18" t="s">
        <v>314</v>
      </c>
      <c r="E14873" s="18" t="s">
        <v>348</v>
      </c>
      <c r="F14873" s="18" t="str">
        <f t="shared" si="465"/>
        <v>Middleton-500 - 750 kWh Volumetric Charge-43739</v>
      </c>
      <c r="G14873" s="11" t="s">
        <v>131</v>
      </c>
      <c r="H14873" s="11" t="s">
        <v>55</v>
      </c>
      <c r="I14873" s="11" t="s">
        <v>349</v>
      </c>
      <c r="J14873" s="11" t="s">
        <v>356</v>
      </c>
      <c r="K14873" s="11" t="str">
        <f>IFERROR(INDEX('EDC Component Dictionary'!$C$5:$C$37,MATCH('Rates Database'!J14873,'EDC Component Dictionary'!$B$5:$B$37,0)), "Energy Supply")</f>
        <v>Energy Supply</v>
      </c>
      <c r="L14873" s="12">
        <v>0.12433</v>
      </c>
      <c r="M14873" s="12"/>
    </row>
    <row r="14874" spans="1:13" x14ac:dyDescent="0.3">
      <c r="A14874" s="18">
        <v>14872</v>
      </c>
      <c r="B14874" s="18">
        <f t="shared" si="466"/>
        <v>2019</v>
      </c>
      <c r="C14874" s="17">
        <v>43739</v>
      </c>
      <c r="D14874" s="18" t="s">
        <v>314</v>
      </c>
      <c r="E14874" s="18" t="s">
        <v>351</v>
      </c>
      <c r="F14874" s="18" t="str">
        <f t="shared" si="465"/>
        <v>Groton-500 - 750 kWh Volumetric Charge-43739</v>
      </c>
      <c r="G14874" s="11" t="s">
        <v>131</v>
      </c>
      <c r="H14874" s="11" t="s">
        <v>55</v>
      </c>
      <c r="I14874" s="11" t="s">
        <v>349</v>
      </c>
      <c r="J14874" s="11" t="s">
        <v>356</v>
      </c>
      <c r="K14874" s="11" t="str">
        <f>IFERROR(INDEX('EDC Component Dictionary'!$C$5:$C$37,MATCH('Rates Database'!J14874,'EDC Component Dictionary'!$B$5:$B$37,0)), "Energy Supply")</f>
        <v>Energy Supply</v>
      </c>
      <c r="L14874" s="12">
        <v>0.13100000000000001</v>
      </c>
      <c r="M14874" s="12"/>
    </row>
    <row r="14875" spans="1:13" x14ac:dyDescent="0.3">
      <c r="A14875" s="18">
        <v>14873</v>
      </c>
      <c r="B14875" s="18">
        <f t="shared" si="466"/>
        <v>2019</v>
      </c>
      <c r="C14875" s="17">
        <v>43739</v>
      </c>
      <c r="D14875" s="18" t="s">
        <v>314</v>
      </c>
      <c r="E14875" s="18" t="s">
        <v>352</v>
      </c>
      <c r="F14875" s="18" t="str">
        <f t="shared" si="465"/>
        <v>Belmont-500 - 750 kWh Volumetric Charge-43739</v>
      </c>
      <c r="G14875" s="11" t="s">
        <v>131</v>
      </c>
      <c r="H14875" s="11" t="s">
        <v>55</v>
      </c>
      <c r="I14875" s="11" t="s">
        <v>349</v>
      </c>
      <c r="J14875" s="11" t="s">
        <v>356</v>
      </c>
      <c r="K14875" s="11" t="str">
        <f>IFERROR(INDEX('EDC Component Dictionary'!$C$5:$C$37,MATCH('Rates Database'!J14875,'EDC Component Dictionary'!$B$5:$B$37,0)), "Energy Supply")</f>
        <v>Energy Supply</v>
      </c>
      <c r="L14875" s="12">
        <v>0.19317000000000001</v>
      </c>
      <c r="M14875" s="12"/>
    </row>
    <row r="14876" spans="1:13" x14ac:dyDescent="0.3">
      <c r="A14876" s="18">
        <v>14874</v>
      </c>
      <c r="B14876" s="18">
        <f t="shared" si="466"/>
        <v>2019</v>
      </c>
      <c r="C14876" s="17">
        <v>43739</v>
      </c>
      <c r="D14876" s="18" t="s">
        <v>314</v>
      </c>
      <c r="E14876" s="18" t="s">
        <v>353</v>
      </c>
      <c r="F14876" s="18" t="str">
        <f t="shared" si="465"/>
        <v>Concord-500 - 750 kWh Volumetric Charge-43739</v>
      </c>
      <c r="G14876" s="11" t="s">
        <v>131</v>
      </c>
      <c r="H14876" s="11" t="s">
        <v>55</v>
      </c>
      <c r="I14876" s="11" t="s">
        <v>349</v>
      </c>
      <c r="J14876" s="11" t="s">
        <v>356</v>
      </c>
      <c r="K14876" s="11" t="str">
        <f>IFERROR(INDEX('EDC Component Dictionary'!$C$5:$C$37,MATCH('Rates Database'!J14876,'EDC Component Dictionary'!$B$5:$B$37,0)), "Energy Supply")</f>
        <v>Energy Supply</v>
      </c>
      <c r="L14876" s="12">
        <v>0.15153765159999899</v>
      </c>
      <c r="M14876" s="12"/>
    </row>
    <row r="14877" spans="1:13" x14ac:dyDescent="0.3">
      <c r="A14877" s="18">
        <v>14875</v>
      </c>
      <c r="B14877" s="18">
        <f t="shared" si="466"/>
        <v>2019</v>
      </c>
      <c r="C14877" s="17">
        <v>43739</v>
      </c>
      <c r="D14877" s="18" t="s">
        <v>314</v>
      </c>
      <c r="E14877" s="18" t="s">
        <v>354</v>
      </c>
      <c r="F14877" s="18" t="str">
        <f t="shared" si="465"/>
        <v>Taunton-500 - 750 kWh Volumetric Charge-43739</v>
      </c>
      <c r="G14877" s="11" t="s">
        <v>131</v>
      </c>
      <c r="H14877" s="11" t="s">
        <v>55</v>
      </c>
      <c r="I14877" s="11" t="s">
        <v>349</v>
      </c>
      <c r="J14877" s="11" t="s">
        <v>356</v>
      </c>
      <c r="K14877" s="11" t="str">
        <f>IFERROR(INDEX('EDC Component Dictionary'!$C$5:$C$37,MATCH('Rates Database'!J14877,'EDC Component Dictionary'!$B$5:$B$37,0)), "Energy Supply")</f>
        <v>Energy Supply</v>
      </c>
      <c r="L14877" s="12">
        <v>0.12952461499999901</v>
      </c>
      <c r="M14877" s="12"/>
    </row>
    <row r="14878" spans="1:13" x14ac:dyDescent="0.3">
      <c r="A14878" s="18">
        <v>14876</v>
      </c>
      <c r="B14878" s="18">
        <f t="shared" si="466"/>
        <v>2019</v>
      </c>
      <c r="C14878" s="17">
        <v>43739</v>
      </c>
      <c r="D14878" s="18" t="s">
        <v>314</v>
      </c>
      <c r="E14878" s="18" t="s">
        <v>355</v>
      </c>
      <c r="F14878" s="18" t="str">
        <f t="shared" si="465"/>
        <v>Wellesley-500 - 750 kWh Volumetric Charge-43739</v>
      </c>
      <c r="G14878" s="11" t="s">
        <v>131</v>
      </c>
      <c r="H14878" s="11" t="s">
        <v>55</v>
      </c>
      <c r="I14878" s="11" t="s">
        <v>349</v>
      </c>
      <c r="J14878" s="11" t="s">
        <v>356</v>
      </c>
      <c r="K14878" s="11" t="str">
        <f>IFERROR(INDEX('EDC Component Dictionary'!$C$5:$C$37,MATCH('Rates Database'!J14878,'EDC Component Dictionary'!$B$5:$B$37,0)), "Energy Supply")</f>
        <v>Energy Supply</v>
      </c>
      <c r="L14878" s="12">
        <v>0.141046</v>
      </c>
      <c r="M14878" s="12"/>
    </row>
    <row r="14879" spans="1:13" x14ac:dyDescent="0.3">
      <c r="A14879" s="18">
        <v>14877</v>
      </c>
      <c r="B14879" s="18">
        <f t="shared" si="466"/>
        <v>2021</v>
      </c>
      <c r="C14879" s="17">
        <v>44317</v>
      </c>
      <c r="D14879" s="18" t="s">
        <v>314</v>
      </c>
      <c r="E14879" s="18" t="s">
        <v>348</v>
      </c>
      <c r="F14879" s="18" t="str">
        <f t="shared" si="465"/>
        <v>Middleton-500 - 750 kWh Volumetric Charge-44317</v>
      </c>
      <c r="G14879" s="11" t="s">
        <v>131</v>
      </c>
      <c r="H14879" s="11" t="s">
        <v>55</v>
      </c>
      <c r="I14879" s="11" t="s">
        <v>349</v>
      </c>
      <c r="J14879" s="11" t="s">
        <v>356</v>
      </c>
      <c r="K14879" s="11" t="str">
        <f>IFERROR(INDEX('EDC Component Dictionary'!$C$5:$C$37,MATCH('Rates Database'!J14879,'EDC Component Dictionary'!$B$5:$B$37,0)), "Energy Supply")</f>
        <v>Energy Supply</v>
      </c>
      <c r="L14879" s="12">
        <v>0.12433</v>
      </c>
      <c r="M14879" s="12"/>
    </row>
    <row r="14880" spans="1:13" x14ac:dyDescent="0.3">
      <c r="A14880" s="18">
        <v>14878</v>
      </c>
      <c r="B14880" s="18">
        <f t="shared" si="466"/>
        <v>2021</v>
      </c>
      <c r="C14880" s="17">
        <v>44317</v>
      </c>
      <c r="D14880" s="18" t="s">
        <v>314</v>
      </c>
      <c r="E14880" s="18" t="s">
        <v>351</v>
      </c>
      <c r="F14880" s="18" t="str">
        <f t="shared" si="465"/>
        <v>Groton-500 - 750 kWh Volumetric Charge-44317</v>
      </c>
      <c r="G14880" s="11" t="s">
        <v>131</v>
      </c>
      <c r="H14880" s="11" t="s">
        <v>55</v>
      </c>
      <c r="I14880" s="11" t="s">
        <v>349</v>
      </c>
      <c r="J14880" s="11" t="s">
        <v>356</v>
      </c>
      <c r="K14880" s="11" t="str">
        <f>IFERROR(INDEX('EDC Component Dictionary'!$C$5:$C$37,MATCH('Rates Database'!J14880,'EDC Component Dictionary'!$B$5:$B$37,0)), "Energy Supply")</f>
        <v>Energy Supply</v>
      </c>
      <c r="L14880" s="12">
        <v>0.14251999999999901</v>
      </c>
      <c r="M14880" s="12"/>
    </row>
    <row r="14881" spans="1:13" x14ac:dyDescent="0.3">
      <c r="A14881" s="18">
        <v>14879</v>
      </c>
      <c r="B14881" s="18">
        <f t="shared" si="466"/>
        <v>2021</v>
      </c>
      <c r="C14881" s="17">
        <v>44317</v>
      </c>
      <c r="D14881" s="18" t="s">
        <v>314</v>
      </c>
      <c r="E14881" s="18" t="s">
        <v>352</v>
      </c>
      <c r="F14881" s="18" t="str">
        <f t="shared" si="465"/>
        <v>Belmont-500 - 750 kWh Volumetric Charge-44317</v>
      </c>
      <c r="G14881" s="11" t="s">
        <v>131</v>
      </c>
      <c r="H14881" s="11" t="s">
        <v>55</v>
      </c>
      <c r="I14881" s="11" t="s">
        <v>349</v>
      </c>
      <c r="J14881" s="11" t="s">
        <v>356</v>
      </c>
      <c r="K14881" s="11" t="str">
        <f>IFERROR(INDEX('EDC Component Dictionary'!$C$5:$C$37,MATCH('Rates Database'!J14881,'EDC Component Dictionary'!$B$5:$B$37,0)), "Energy Supply")</f>
        <v>Energy Supply</v>
      </c>
      <c r="L14881" s="12">
        <v>0.19317000000000001</v>
      </c>
      <c r="M14881" s="12"/>
    </row>
    <row r="14882" spans="1:13" x14ac:dyDescent="0.3">
      <c r="A14882" s="18">
        <v>14880</v>
      </c>
      <c r="B14882" s="18">
        <f t="shared" si="466"/>
        <v>2021</v>
      </c>
      <c r="C14882" s="17">
        <v>44317</v>
      </c>
      <c r="D14882" s="18" t="s">
        <v>314</v>
      </c>
      <c r="E14882" s="18" t="s">
        <v>347</v>
      </c>
      <c r="F14882" s="18" t="str">
        <f t="shared" si="465"/>
        <v>Middleborough-500 - 750 kWh Volumetric Charge-44317</v>
      </c>
      <c r="G14882" s="11" t="s">
        <v>131</v>
      </c>
      <c r="H14882" s="11" t="s">
        <v>55</v>
      </c>
      <c r="I14882" s="11" t="s">
        <v>349</v>
      </c>
      <c r="J14882" s="11" t="s">
        <v>356</v>
      </c>
      <c r="K14882" s="11" t="str">
        <f>IFERROR(INDEX('EDC Component Dictionary'!$C$5:$C$37,MATCH('Rates Database'!J14882,'EDC Component Dictionary'!$B$5:$B$37,0)), "Energy Supply")</f>
        <v>Energy Supply</v>
      </c>
      <c r="L14882" s="12">
        <v>0.14198</v>
      </c>
      <c r="M14882" s="12"/>
    </row>
    <row r="14883" spans="1:13" x14ac:dyDescent="0.3">
      <c r="A14883" s="18">
        <v>14881</v>
      </c>
      <c r="B14883" s="18">
        <f t="shared" si="466"/>
        <v>2021</v>
      </c>
      <c r="C14883" s="17">
        <v>44317</v>
      </c>
      <c r="D14883" s="18" t="s">
        <v>314</v>
      </c>
      <c r="E14883" s="18" t="s">
        <v>353</v>
      </c>
      <c r="F14883" s="18" t="str">
        <f t="shared" si="465"/>
        <v>Concord-500 - 750 kWh Volumetric Charge-44317</v>
      </c>
      <c r="G14883" s="11" t="s">
        <v>131</v>
      </c>
      <c r="H14883" s="11" t="s">
        <v>55</v>
      </c>
      <c r="I14883" s="11" t="s">
        <v>349</v>
      </c>
      <c r="J14883" s="11" t="s">
        <v>356</v>
      </c>
      <c r="K14883" s="11" t="str">
        <f>IFERROR(INDEX('EDC Component Dictionary'!$C$5:$C$37,MATCH('Rates Database'!J14883,'EDC Component Dictionary'!$B$5:$B$37,0)), "Energy Supply")</f>
        <v>Energy Supply</v>
      </c>
      <c r="L14883" s="12">
        <v>0.165687787999999</v>
      </c>
      <c r="M14883" s="12"/>
    </row>
    <row r="14884" spans="1:13" x14ac:dyDescent="0.3">
      <c r="A14884" s="18">
        <v>14882</v>
      </c>
      <c r="B14884" s="18">
        <f t="shared" si="466"/>
        <v>2021</v>
      </c>
      <c r="C14884" s="17">
        <v>44317</v>
      </c>
      <c r="D14884" s="18" t="s">
        <v>314</v>
      </c>
      <c r="E14884" s="18" t="s">
        <v>354</v>
      </c>
      <c r="F14884" s="18" t="str">
        <f t="shared" si="465"/>
        <v>Taunton-500 - 750 kWh Volumetric Charge-44317</v>
      </c>
      <c r="G14884" s="11" t="s">
        <v>131</v>
      </c>
      <c r="H14884" s="11" t="s">
        <v>55</v>
      </c>
      <c r="I14884" s="11" t="s">
        <v>349</v>
      </c>
      <c r="J14884" s="11" t="s">
        <v>356</v>
      </c>
      <c r="K14884" s="11" t="str">
        <f>IFERROR(INDEX('EDC Component Dictionary'!$C$5:$C$37,MATCH('Rates Database'!J14884,'EDC Component Dictionary'!$B$5:$B$37,0)), "Energy Supply")</f>
        <v>Energy Supply</v>
      </c>
      <c r="L14884" s="12">
        <v>0.12773880499999901</v>
      </c>
      <c r="M14884" s="12"/>
    </row>
    <row r="14885" spans="1:13" x14ac:dyDescent="0.3">
      <c r="A14885" s="18">
        <v>14883</v>
      </c>
      <c r="B14885" s="18">
        <f t="shared" si="466"/>
        <v>2021</v>
      </c>
      <c r="C14885" s="17">
        <v>44317</v>
      </c>
      <c r="D14885" s="18" t="s">
        <v>314</v>
      </c>
      <c r="E14885" s="18" t="s">
        <v>355</v>
      </c>
      <c r="F14885" s="18" t="str">
        <f t="shared" si="465"/>
        <v>Wellesley-500 - 750 kWh Volumetric Charge-44317</v>
      </c>
      <c r="G14885" s="11" t="s">
        <v>131</v>
      </c>
      <c r="H14885" s="11" t="s">
        <v>55</v>
      </c>
      <c r="I14885" s="11" t="s">
        <v>349</v>
      </c>
      <c r="J14885" s="11" t="s">
        <v>356</v>
      </c>
      <c r="K14885" s="11" t="str">
        <f>IFERROR(INDEX('EDC Component Dictionary'!$C$5:$C$37,MATCH('Rates Database'!J14885,'EDC Component Dictionary'!$B$5:$B$37,0)), "Energy Supply")</f>
        <v>Energy Supply</v>
      </c>
      <c r="L14885" s="12">
        <v>0.141046</v>
      </c>
      <c r="M14885" s="12"/>
    </row>
    <row r="14886" spans="1:13" x14ac:dyDescent="0.3">
      <c r="A14886" s="18">
        <v>14884</v>
      </c>
      <c r="B14886" s="18">
        <f t="shared" si="466"/>
        <v>2023</v>
      </c>
      <c r="C14886" s="17">
        <v>45078</v>
      </c>
      <c r="D14886" s="18" t="s">
        <v>314</v>
      </c>
      <c r="E14886" s="18" t="s">
        <v>348</v>
      </c>
      <c r="F14886" s="18" t="str">
        <f t="shared" si="465"/>
        <v>Middleton-500 - 750 kWh Volumetric Charge-45078</v>
      </c>
      <c r="G14886" s="11" t="s">
        <v>131</v>
      </c>
      <c r="H14886" s="11" t="s">
        <v>55</v>
      </c>
      <c r="I14886" s="11" t="s">
        <v>349</v>
      </c>
      <c r="J14886" s="11" t="s">
        <v>356</v>
      </c>
      <c r="K14886" s="11" t="str">
        <f>IFERROR(INDEX('EDC Component Dictionary'!$C$5:$C$37,MATCH('Rates Database'!J14886,'EDC Component Dictionary'!$B$5:$B$37,0)), "Energy Supply")</f>
        <v>Energy Supply</v>
      </c>
      <c r="L14886" s="12">
        <v>0.14510000000000001</v>
      </c>
      <c r="M14886" s="12"/>
    </row>
    <row r="14887" spans="1:13" x14ac:dyDescent="0.3">
      <c r="A14887" s="18">
        <v>14885</v>
      </c>
      <c r="B14887" s="18">
        <f t="shared" si="466"/>
        <v>2023</v>
      </c>
      <c r="C14887" s="17">
        <v>45078</v>
      </c>
      <c r="D14887" s="18" t="s">
        <v>314</v>
      </c>
      <c r="E14887" s="18" t="s">
        <v>351</v>
      </c>
      <c r="F14887" s="18" t="str">
        <f t="shared" si="465"/>
        <v>Groton-500 - 750 kWh Volumetric Charge-45078</v>
      </c>
      <c r="G14887" s="11" t="s">
        <v>131</v>
      </c>
      <c r="H14887" s="11" t="s">
        <v>55</v>
      </c>
      <c r="I14887" s="11" t="s">
        <v>349</v>
      </c>
      <c r="J14887" s="11" t="s">
        <v>356</v>
      </c>
      <c r="K14887" s="11" t="str">
        <f>IFERROR(INDEX('EDC Component Dictionary'!$C$5:$C$37,MATCH('Rates Database'!J14887,'EDC Component Dictionary'!$B$5:$B$37,0)), "Energy Supply")</f>
        <v>Energy Supply</v>
      </c>
      <c r="L14887" s="12">
        <v>0.16</v>
      </c>
      <c r="M14887" s="12"/>
    </row>
    <row r="14888" spans="1:13" x14ac:dyDescent="0.3">
      <c r="A14888" s="18">
        <v>14886</v>
      </c>
      <c r="B14888" s="18">
        <f t="shared" si="466"/>
        <v>2023</v>
      </c>
      <c r="C14888" s="17">
        <v>45078</v>
      </c>
      <c r="D14888" s="18" t="s">
        <v>314</v>
      </c>
      <c r="E14888" s="18" t="s">
        <v>352</v>
      </c>
      <c r="F14888" s="18" t="str">
        <f t="shared" si="465"/>
        <v>Belmont-500 - 750 kWh Volumetric Charge-45078</v>
      </c>
      <c r="G14888" s="11" t="s">
        <v>131</v>
      </c>
      <c r="H14888" s="11" t="s">
        <v>55</v>
      </c>
      <c r="I14888" s="11" t="s">
        <v>349</v>
      </c>
      <c r="J14888" s="11" t="s">
        <v>356</v>
      </c>
      <c r="K14888" s="11" t="str">
        <f>IFERROR(INDEX('EDC Component Dictionary'!$C$5:$C$37,MATCH('Rates Database'!J14888,'EDC Component Dictionary'!$B$5:$B$37,0)), "Energy Supply")</f>
        <v>Energy Supply</v>
      </c>
      <c r="L14888" s="12">
        <v>0.22989999999999899</v>
      </c>
      <c r="M14888" s="12"/>
    </row>
    <row r="14889" spans="1:13" x14ac:dyDescent="0.3">
      <c r="A14889" s="18">
        <v>14887</v>
      </c>
      <c r="B14889" s="18">
        <f t="shared" si="466"/>
        <v>2023</v>
      </c>
      <c r="C14889" s="17">
        <v>45078</v>
      </c>
      <c r="D14889" s="18" t="s">
        <v>314</v>
      </c>
      <c r="E14889" s="18" t="s">
        <v>347</v>
      </c>
      <c r="F14889" s="18" t="str">
        <f t="shared" si="465"/>
        <v>Middleborough-500 - 750 kWh Volumetric Charge-45078</v>
      </c>
      <c r="G14889" s="11" t="s">
        <v>131</v>
      </c>
      <c r="H14889" s="11" t="s">
        <v>55</v>
      </c>
      <c r="I14889" s="11" t="s">
        <v>349</v>
      </c>
      <c r="J14889" s="11" t="s">
        <v>356</v>
      </c>
      <c r="K14889" s="11" t="str">
        <f>IFERROR(INDEX('EDC Component Dictionary'!$C$5:$C$37,MATCH('Rates Database'!J14889,'EDC Component Dictionary'!$B$5:$B$37,0)), "Energy Supply")</f>
        <v>Energy Supply</v>
      </c>
      <c r="L14889" s="12">
        <v>0.14198</v>
      </c>
      <c r="M14889" s="12"/>
    </row>
    <row r="14890" spans="1:13" x14ac:dyDescent="0.3">
      <c r="A14890" s="18">
        <v>14888</v>
      </c>
      <c r="B14890" s="18">
        <f t="shared" si="466"/>
        <v>2023</v>
      </c>
      <c r="C14890" s="17">
        <v>45078</v>
      </c>
      <c r="D14890" s="18" t="s">
        <v>314</v>
      </c>
      <c r="E14890" s="18" t="s">
        <v>353</v>
      </c>
      <c r="F14890" s="18" t="str">
        <f t="shared" si="465"/>
        <v>Concord-500 - 750 kWh Volumetric Charge-45078</v>
      </c>
      <c r="G14890" s="11" t="s">
        <v>131</v>
      </c>
      <c r="H14890" s="11" t="s">
        <v>55</v>
      </c>
      <c r="I14890" s="11" t="s">
        <v>349</v>
      </c>
      <c r="J14890" s="11" t="s">
        <v>356</v>
      </c>
      <c r="K14890" s="11" t="str">
        <f>IFERROR(INDEX('EDC Component Dictionary'!$C$5:$C$37,MATCH('Rates Database'!J14890,'EDC Component Dictionary'!$B$5:$B$37,0)), "Energy Supply")</f>
        <v>Energy Supply</v>
      </c>
      <c r="L14890" s="12">
        <v>0.1987235614</v>
      </c>
      <c r="M14890" s="12"/>
    </row>
    <row r="14891" spans="1:13" x14ac:dyDescent="0.3">
      <c r="A14891" s="18">
        <v>14889</v>
      </c>
      <c r="B14891" s="18">
        <f t="shared" si="466"/>
        <v>2023</v>
      </c>
      <c r="C14891" s="17">
        <v>45078</v>
      </c>
      <c r="D14891" s="18" t="s">
        <v>314</v>
      </c>
      <c r="E14891" s="18" t="s">
        <v>354</v>
      </c>
      <c r="F14891" s="18" t="str">
        <f t="shared" si="465"/>
        <v>Taunton-500 - 750 kWh Volumetric Charge-45078</v>
      </c>
      <c r="G14891" s="11" t="s">
        <v>131</v>
      </c>
      <c r="H14891" s="11" t="s">
        <v>55</v>
      </c>
      <c r="I14891" s="11" t="s">
        <v>349</v>
      </c>
      <c r="J14891" s="11" t="s">
        <v>356</v>
      </c>
      <c r="K14891" s="11" t="str">
        <f>IFERROR(INDEX('EDC Component Dictionary'!$C$5:$C$37,MATCH('Rates Database'!J14891,'EDC Component Dictionary'!$B$5:$B$37,0)), "Energy Supply")</f>
        <v>Energy Supply</v>
      </c>
      <c r="L14891" s="12">
        <v>0.18483665499999999</v>
      </c>
      <c r="M14891" s="12"/>
    </row>
    <row r="14892" spans="1:13" x14ac:dyDescent="0.3">
      <c r="A14892" s="18">
        <v>14890</v>
      </c>
      <c r="B14892" s="18">
        <f t="shared" si="466"/>
        <v>2023</v>
      </c>
      <c r="C14892" s="17">
        <v>45078</v>
      </c>
      <c r="D14892" s="18" t="s">
        <v>314</v>
      </c>
      <c r="E14892" s="18" t="s">
        <v>355</v>
      </c>
      <c r="F14892" s="18" t="str">
        <f t="shared" si="465"/>
        <v>Wellesley-500 - 750 kWh Volumetric Charge-45078</v>
      </c>
      <c r="G14892" s="11" t="s">
        <v>131</v>
      </c>
      <c r="H14892" s="11" t="s">
        <v>55</v>
      </c>
      <c r="I14892" s="11" t="s">
        <v>349</v>
      </c>
      <c r="J14892" s="11" t="s">
        <v>356</v>
      </c>
      <c r="K14892" s="11" t="str">
        <f>IFERROR(INDEX('EDC Component Dictionary'!$C$5:$C$37,MATCH('Rates Database'!J14892,'EDC Component Dictionary'!$B$5:$B$37,0)), "Energy Supply")</f>
        <v>Energy Supply</v>
      </c>
      <c r="L14892" s="12">
        <v>0.152334999999999</v>
      </c>
      <c r="M14892" s="12"/>
    </row>
    <row r="14893" spans="1:13" x14ac:dyDescent="0.3">
      <c r="A14893" s="18">
        <v>14891</v>
      </c>
      <c r="B14893" s="18">
        <f t="shared" si="466"/>
        <v>2022</v>
      </c>
      <c r="C14893" s="17">
        <v>44562</v>
      </c>
      <c r="D14893" s="18" t="s">
        <v>314</v>
      </c>
      <c r="E14893" s="18" t="s">
        <v>348</v>
      </c>
      <c r="F14893" s="18" t="str">
        <f t="shared" si="465"/>
        <v>Middleton-500 - 750 kWh Volumetric Charge-44562</v>
      </c>
      <c r="G14893" s="11" t="s">
        <v>131</v>
      </c>
      <c r="H14893" s="11" t="s">
        <v>55</v>
      </c>
      <c r="I14893" s="11" t="s">
        <v>349</v>
      </c>
      <c r="J14893" s="11" t="s">
        <v>356</v>
      </c>
      <c r="K14893" s="11" t="str">
        <f>IFERROR(INDEX('EDC Component Dictionary'!$C$5:$C$37,MATCH('Rates Database'!J14893,'EDC Component Dictionary'!$B$5:$B$37,0)), "Energy Supply")</f>
        <v>Energy Supply</v>
      </c>
      <c r="L14893" s="12">
        <v>0.12433</v>
      </c>
      <c r="M14893" s="12"/>
    </row>
    <row r="14894" spans="1:13" x14ac:dyDescent="0.3">
      <c r="A14894" s="18">
        <v>14892</v>
      </c>
      <c r="B14894" s="18">
        <f t="shared" si="466"/>
        <v>2022</v>
      </c>
      <c r="C14894" s="17">
        <v>44562</v>
      </c>
      <c r="D14894" s="18" t="s">
        <v>314</v>
      </c>
      <c r="E14894" s="18" t="s">
        <v>351</v>
      </c>
      <c r="F14894" s="18" t="str">
        <f t="shared" si="465"/>
        <v>Groton-500 - 750 kWh Volumetric Charge-44562</v>
      </c>
      <c r="G14894" s="11" t="s">
        <v>131</v>
      </c>
      <c r="H14894" s="11" t="s">
        <v>55</v>
      </c>
      <c r="I14894" s="11" t="s">
        <v>349</v>
      </c>
      <c r="J14894" s="11" t="s">
        <v>356</v>
      </c>
      <c r="K14894" s="11" t="str">
        <f>IFERROR(INDEX('EDC Component Dictionary'!$C$5:$C$37,MATCH('Rates Database'!J14894,'EDC Component Dictionary'!$B$5:$B$37,0)), "Energy Supply")</f>
        <v>Energy Supply</v>
      </c>
      <c r="L14894" s="12">
        <v>0.16</v>
      </c>
      <c r="M14894" s="12"/>
    </row>
    <row r="14895" spans="1:13" x14ac:dyDescent="0.3">
      <c r="A14895" s="18">
        <v>14893</v>
      </c>
      <c r="B14895" s="18">
        <f t="shared" si="466"/>
        <v>2022</v>
      </c>
      <c r="C14895" s="17">
        <v>44562</v>
      </c>
      <c r="D14895" s="18" t="s">
        <v>314</v>
      </c>
      <c r="E14895" s="18" t="s">
        <v>352</v>
      </c>
      <c r="F14895" s="18" t="str">
        <f t="shared" si="465"/>
        <v>Belmont-500 - 750 kWh Volumetric Charge-44562</v>
      </c>
      <c r="G14895" s="11" t="s">
        <v>131</v>
      </c>
      <c r="H14895" s="11" t="s">
        <v>55</v>
      </c>
      <c r="I14895" s="11" t="s">
        <v>349</v>
      </c>
      <c r="J14895" s="11" t="s">
        <v>356</v>
      </c>
      <c r="K14895" s="11" t="str">
        <f>IFERROR(INDEX('EDC Component Dictionary'!$C$5:$C$37,MATCH('Rates Database'!J14895,'EDC Component Dictionary'!$B$5:$B$37,0)), "Energy Supply")</f>
        <v>Energy Supply</v>
      </c>
      <c r="L14895" s="12">
        <v>0.19317000000000001</v>
      </c>
      <c r="M14895" s="12"/>
    </row>
    <row r="14896" spans="1:13" x14ac:dyDescent="0.3">
      <c r="A14896" s="18">
        <v>14894</v>
      </c>
      <c r="B14896" s="18">
        <f t="shared" si="466"/>
        <v>2022</v>
      </c>
      <c r="C14896" s="17">
        <v>44562</v>
      </c>
      <c r="D14896" s="18" t="s">
        <v>314</v>
      </c>
      <c r="E14896" s="18" t="s">
        <v>347</v>
      </c>
      <c r="F14896" s="18" t="str">
        <f t="shared" si="465"/>
        <v>Middleborough-500 - 750 kWh Volumetric Charge-44562</v>
      </c>
      <c r="G14896" s="11" t="s">
        <v>131</v>
      </c>
      <c r="H14896" s="11" t="s">
        <v>55</v>
      </c>
      <c r="I14896" s="11" t="s">
        <v>349</v>
      </c>
      <c r="J14896" s="11" t="s">
        <v>356</v>
      </c>
      <c r="K14896" s="11" t="str">
        <f>IFERROR(INDEX('EDC Component Dictionary'!$C$5:$C$37,MATCH('Rates Database'!J14896,'EDC Component Dictionary'!$B$5:$B$37,0)), "Energy Supply")</f>
        <v>Energy Supply</v>
      </c>
      <c r="L14896" s="12">
        <v>0.14198</v>
      </c>
      <c r="M14896" s="12"/>
    </row>
    <row r="14897" spans="1:13" x14ac:dyDescent="0.3">
      <c r="A14897" s="18">
        <v>14895</v>
      </c>
      <c r="B14897" s="18">
        <f t="shared" si="466"/>
        <v>2022</v>
      </c>
      <c r="C14897" s="17">
        <v>44562</v>
      </c>
      <c r="D14897" s="18" t="s">
        <v>314</v>
      </c>
      <c r="E14897" s="18" t="s">
        <v>353</v>
      </c>
      <c r="F14897" s="18" t="str">
        <f t="shared" si="465"/>
        <v>Concord-500 - 750 kWh Volumetric Charge-44562</v>
      </c>
      <c r="G14897" s="11" t="s">
        <v>131</v>
      </c>
      <c r="H14897" s="11" t="s">
        <v>55</v>
      </c>
      <c r="I14897" s="11" t="s">
        <v>349</v>
      </c>
      <c r="J14897" s="11" t="s">
        <v>356</v>
      </c>
      <c r="K14897" s="11" t="str">
        <f>IFERROR(INDEX('EDC Component Dictionary'!$C$5:$C$37,MATCH('Rates Database'!J14897,'EDC Component Dictionary'!$B$5:$B$37,0)), "Energy Supply")</f>
        <v>Energy Supply</v>
      </c>
      <c r="L14897" s="12">
        <v>0.17661779519999901</v>
      </c>
      <c r="M14897" s="12"/>
    </row>
    <row r="14898" spans="1:13" x14ac:dyDescent="0.3">
      <c r="A14898" s="18">
        <v>14896</v>
      </c>
      <c r="B14898" s="18">
        <f t="shared" si="466"/>
        <v>2022</v>
      </c>
      <c r="C14898" s="17">
        <v>44562</v>
      </c>
      <c r="D14898" s="18" t="s">
        <v>314</v>
      </c>
      <c r="E14898" s="18" t="s">
        <v>354</v>
      </c>
      <c r="F14898" s="18" t="str">
        <f t="shared" si="465"/>
        <v>Taunton-500 - 750 kWh Volumetric Charge-44562</v>
      </c>
      <c r="G14898" s="11" t="s">
        <v>131</v>
      </c>
      <c r="H14898" s="11" t="s">
        <v>55</v>
      </c>
      <c r="I14898" s="11" t="s">
        <v>349</v>
      </c>
      <c r="J14898" s="11" t="s">
        <v>356</v>
      </c>
      <c r="K14898" s="11" t="str">
        <f>IFERROR(INDEX('EDC Component Dictionary'!$C$5:$C$37,MATCH('Rates Database'!J14898,'EDC Component Dictionary'!$B$5:$B$37,0)), "Energy Supply")</f>
        <v>Energy Supply</v>
      </c>
      <c r="L14898" s="12">
        <v>0.126763344999999</v>
      </c>
      <c r="M14898" s="12"/>
    </row>
    <row r="14899" spans="1:13" x14ac:dyDescent="0.3">
      <c r="A14899" s="18">
        <v>14897</v>
      </c>
      <c r="B14899" s="18">
        <f t="shared" si="466"/>
        <v>2022</v>
      </c>
      <c r="C14899" s="17">
        <v>44562</v>
      </c>
      <c r="D14899" s="18" t="s">
        <v>314</v>
      </c>
      <c r="E14899" s="18" t="s">
        <v>355</v>
      </c>
      <c r="F14899" s="18" t="str">
        <f t="shared" si="465"/>
        <v>Wellesley-500 - 750 kWh Volumetric Charge-44562</v>
      </c>
      <c r="G14899" s="11" t="s">
        <v>131</v>
      </c>
      <c r="H14899" s="11" t="s">
        <v>55</v>
      </c>
      <c r="I14899" s="11" t="s">
        <v>349</v>
      </c>
      <c r="J14899" s="11" t="s">
        <v>356</v>
      </c>
      <c r="K14899" s="11" t="str">
        <f>IFERROR(INDEX('EDC Component Dictionary'!$C$5:$C$37,MATCH('Rates Database'!J14899,'EDC Component Dictionary'!$B$5:$B$37,0)), "Energy Supply")</f>
        <v>Energy Supply</v>
      </c>
      <c r="L14899" s="12">
        <v>0.141046</v>
      </c>
      <c r="M14899" s="12"/>
    </row>
    <row r="14900" spans="1:13" x14ac:dyDescent="0.3">
      <c r="A14900" s="18">
        <v>14898</v>
      </c>
      <c r="B14900" s="18">
        <f t="shared" si="466"/>
        <v>2023</v>
      </c>
      <c r="C14900" s="17">
        <v>45139</v>
      </c>
      <c r="D14900" s="18" t="s">
        <v>314</v>
      </c>
      <c r="E14900" s="18" t="s">
        <v>348</v>
      </c>
      <c r="F14900" s="18" t="str">
        <f t="shared" si="465"/>
        <v>Middleton-500 - 750 kWh Volumetric Charge-45139</v>
      </c>
      <c r="G14900" s="11" t="s">
        <v>131</v>
      </c>
      <c r="H14900" s="11" t="s">
        <v>55</v>
      </c>
      <c r="I14900" s="11" t="s">
        <v>349</v>
      </c>
      <c r="J14900" s="11" t="s">
        <v>356</v>
      </c>
      <c r="K14900" s="11" t="str">
        <f>IFERROR(INDEX('EDC Component Dictionary'!$C$5:$C$37,MATCH('Rates Database'!J14900,'EDC Component Dictionary'!$B$5:$B$37,0)), "Energy Supply")</f>
        <v>Energy Supply</v>
      </c>
      <c r="L14900" s="12">
        <v>0.14510000000000001</v>
      </c>
      <c r="M14900" s="12"/>
    </row>
    <row r="14901" spans="1:13" x14ac:dyDescent="0.3">
      <c r="A14901" s="18">
        <v>14899</v>
      </c>
      <c r="B14901" s="18">
        <f t="shared" si="466"/>
        <v>2023</v>
      </c>
      <c r="C14901" s="17">
        <v>45139</v>
      </c>
      <c r="D14901" s="18" t="s">
        <v>314</v>
      </c>
      <c r="E14901" s="18" t="s">
        <v>351</v>
      </c>
      <c r="F14901" s="18" t="str">
        <f t="shared" si="465"/>
        <v>Groton-500 - 750 kWh Volumetric Charge-45139</v>
      </c>
      <c r="G14901" s="11" t="s">
        <v>131</v>
      </c>
      <c r="H14901" s="11" t="s">
        <v>55</v>
      </c>
      <c r="I14901" s="11" t="s">
        <v>349</v>
      </c>
      <c r="J14901" s="11" t="s">
        <v>356</v>
      </c>
      <c r="K14901" s="11" t="str">
        <f>IFERROR(INDEX('EDC Component Dictionary'!$C$5:$C$37,MATCH('Rates Database'!J14901,'EDC Component Dictionary'!$B$5:$B$37,0)), "Energy Supply")</f>
        <v>Energy Supply</v>
      </c>
      <c r="L14901" s="12">
        <v>0.16</v>
      </c>
      <c r="M14901" s="12"/>
    </row>
    <row r="14902" spans="1:13" x14ac:dyDescent="0.3">
      <c r="A14902" s="18">
        <v>14900</v>
      </c>
      <c r="B14902" s="18">
        <f t="shared" si="466"/>
        <v>2023</v>
      </c>
      <c r="C14902" s="17">
        <v>45139</v>
      </c>
      <c r="D14902" s="18" t="s">
        <v>314</v>
      </c>
      <c r="E14902" s="18" t="s">
        <v>352</v>
      </c>
      <c r="F14902" s="18" t="str">
        <f t="shared" si="465"/>
        <v>Belmont-500 - 750 kWh Volumetric Charge-45139</v>
      </c>
      <c r="G14902" s="11" t="s">
        <v>131</v>
      </c>
      <c r="H14902" s="11" t="s">
        <v>55</v>
      </c>
      <c r="I14902" s="11" t="s">
        <v>349</v>
      </c>
      <c r="J14902" s="11" t="s">
        <v>356</v>
      </c>
      <c r="K14902" s="11" t="str">
        <f>IFERROR(INDEX('EDC Component Dictionary'!$C$5:$C$37,MATCH('Rates Database'!J14902,'EDC Component Dictionary'!$B$5:$B$37,0)), "Energy Supply")</f>
        <v>Energy Supply</v>
      </c>
      <c r="L14902" s="12">
        <v>0.22989999999999899</v>
      </c>
      <c r="M14902" s="12"/>
    </row>
    <row r="14903" spans="1:13" x14ac:dyDescent="0.3">
      <c r="A14903" s="18">
        <v>14901</v>
      </c>
      <c r="B14903" s="18">
        <f t="shared" si="466"/>
        <v>2023</v>
      </c>
      <c r="C14903" s="17">
        <v>45139</v>
      </c>
      <c r="D14903" s="18" t="s">
        <v>314</v>
      </c>
      <c r="E14903" s="18" t="s">
        <v>347</v>
      </c>
      <c r="F14903" s="18" t="str">
        <f t="shared" si="465"/>
        <v>Middleborough-500 - 750 kWh Volumetric Charge-45139</v>
      </c>
      <c r="G14903" s="11" t="s">
        <v>131</v>
      </c>
      <c r="H14903" s="11" t="s">
        <v>55</v>
      </c>
      <c r="I14903" s="11" t="s">
        <v>349</v>
      </c>
      <c r="J14903" s="11" t="s">
        <v>356</v>
      </c>
      <c r="K14903" s="11" t="str">
        <f>IFERROR(INDEX('EDC Component Dictionary'!$C$5:$C$37,MATCH('Rates Database'!J14903,'EDC Component Dictionary'!$B$5:$B$37,0)), "Energy Supply")</f>
        <v>Energy Supply</v>
      </c>
      <c r="L14903" s="12">
        <v>0.14198</v>
      </c>
      <c r="M14903" s="12"/>
    </row>
    <row r="14904" spans="1:13" x14ac:dyDescent="0.3">
      <c r="A14904" s="18">
        <v>14902</v>
      </c>
      <c r="B14904" s="18">
        <f t="shared" si="466"/>
        <v>2023</v>
      </c>
      <c r="C14904" s="17">
        <v>45139</v>
      </c>
      <c r="D14904" s="18" t="s">
        <v>314</v>
      </c>
      <c r="E14904" s="18" t="s">
        <v>353</v>
      </c>
      <c r="F14904" s="18" t="str">
        <f t="shared" si="465"/>
        <v>Concord-500 - 750 kWh Volumetric Charge-45139</v>
      </c>
      <c r="G14904" s="11" t="s">
        <v>131</v>
      </c>
      <c r="H14904" s="11" t="s">
        <v>55</v>
      </c>
      <c r="I14904" s="11" t="s">
        <v>349</v>
      </c>
      <c r="J14904" s="11" t="s">
        <v>356</v>
      </c>
      <c r="K14904" s="11" t="str">
        <f>IFERROR(INDEX('EDC Component Dictionary'!$C$5:$C$37,MATCH('Rates Database'!J14904,'EDC Component Dictionary'!$B$5:$B$37,0)), "Energy Supply")</f>
        <v>Energy Supply</v>
      </c>
      <c r="L14904" s="12">
        <v>0.1987235614</v>
      </c>
      <c r="M14904" s="12"/>
    </row>
    <row r="14905" spans="1:13" x14ac:dyDescent="0.3">
      <c r="A14905" s="18">
        <v>14903</v>
      </c>
      <c r="B14905" s="18">
        <f t="shared" si="466"/>
        <v>2023</v>
      </c>
      <c r="C14905" s="17">
        <v>45139</v>
      </c>
      <c r="D14905" s="18" t="s">
        <v>314</v>
      </c>
      <c r="E14905" s="18" t="s">
        <v>354</v>
      </c>
      <c r="F14905" s="18" t="str">
        <f t="shared" si="465"/>
        <v>Taunton-500 - 750 kWh Volumetric Charge-45139</v>
      </c>
      <c r="G14905" s="11" t="s">
        <v>131</v>
      </c>
      <c r="H14905" s="11" t="s">
        <v>55</v>
      </c>
      <c r="I14905" s="11" t="s">
        <v>349</v>
      </c>
      <c r="J14905" s="11" t="s">
        <v>356</v>
      </c>
      <c r="K14905" s="11" t="str">
        <f>IFERROR(INDEX('EDC Component Dictionary'!$C$5:$C$37,MATCH('Rates Database'!J14905,'EDC Component Dictionary'!$B$5:$B$37,0)), "Energy Supply")</f>
        <v>Energy Supply</v>
      </c>
      <c r="L14905" s="12">
        <v>0.18603260999999999</v>
      </c>
      <c r="M14905" s="12"/>
    </row>
    <row r="14906" spans="1:13" x14ac:dyDescent="0.3">
      <c r="A14906" s="18">
        <v>14904</v>
      </c>
      <c r="B14906" s="18">
        <f t="shared" si="466"/>
        <v>2023</v>
      </c>
      <c r="C14906" s="17">
        <v>45139</v>
      </c>
      <c r="D14906" s="18" t="s">
        <v>314</v>
      </c>
      <c r="E14906" s="18" t="s">
        <v>355</v>
      </c>
      <c r="F14906" s="18" t="str">
        <f t="shared" si="465"/>
        <v>Wellesley-500 - 750 kWh Volumetric Charge-45139</v>
      </c>
      <c r="G14906" s="11" t="s">
        <v>131</v>
      </c>
      <c r="H14906" s="11" t="s">
        <v>55</v>
      </c>
      <c r="I14906" s="11" t="s">
        <v>349</v>
      </c>
      <c r="J14906" s="11" t="s">
        <v>356</v>
      </c>
      <c r="K14906" s="11" t="str">
        <f>IFERROR(INDEX('EDC Component Dictionary'!$C$5:$C$37,MATCH('Rates Database'!J14906,'EDC Component Dictionary'!$B$5:$B$37,0)), "Energy Supply")</f>
        <v>Energy Supply</v>
      </c>
      <c r="L14906" s="12">
        <v>0.152334999999999</v>
      </c>
      <c r="M14906" s="12"/>
    </row>
    <row r="14907" spans="1:13" x14ac:dyDescent="0.3">
      <c r="A14907" s="18">
        <v>14905</v>
      </c>
      <c r="B14907" s="18">
        <f t="shared" si="466"/>
        <v>2020</v>
      </c>
      <c r="C14907" s="17">
        <v>43891</v>
      </c>
      <c r="D14907" s="18" t="s">
        <v>314</v>
      </c>
      <c r="E14907" s="18" t="s">
        <v>348</v>
      </c>
      <c r="F14907" s="18" t="str">
        <f t="shared" si="465"/>
        <v>Middleton-500 - 750 kWh Volumetric Charge-43891</v>
      </c>
      <c r="G14907" s="11" t="s">
        <v>131</v>
      </c>
      <c r="H14907" s="11" t="s">
        <v>55</v>
      </c>
      <c r="I14907" s="11" t="s">
        <v>349</v>
      </c>
      <c r="J14907" s="11" t="s">
        <v>356</v>
      </c>
      <c r="K14907" s="11" t="str">
        <f>IFERROR(INDEX('EDC Component Dictionary'!$C$5:$C$37,MATCH('Rates Database'!J14907,'EDC Component Dictionary'!$B$5:$B$37,0)), "Energy Supply")</f>
        <v>Energy Supply</v>
      </c>
      <c r="L14907" s="12">
        <v>0.12433</v>
      </c>
      <c r="M14907" s="12"/>
    </row>
    <row r="14908" spans="1:13" x14ac:dyDescent="0.3">
      <c r="A14908" s="18">
        <v>14906</v>
      </c>
      <c r="B14908" s="18">
        <f t="shared" si="466"/>
        <v>2020</v>
      </c>
      <c r="C14908" s="17">
        <v>43891</v>
      </c>
      <c r="D14908" s="18" t="s">
        <v>314</v>
      </c>
      <c r="E14908" s="18" t="s">
        <v>351</v>
      </c>
      <c r="F14908" s="18" t="str">
        <f t="shared" si="465"/>
        <v>Groton-500 - 750 kWh Volumetric Charge-43891</v>
      </c>
      <c r="G14908" s="11" t="s">
        <v>131</v>
      </c>
      <c r="H14908" s="11" t="s">
        <v>55</v>
      </c>
      <c r="I14908" s="11" t="s">
        <v>349</v>
      </c>
      <c r="J14908" s="11" t="s">
        <v>356</v>
      </c>
      <c r="K14908" s="11" t="str">
        <f>IFERROR(INDEX('EDC Component Dictionary'!$C$5:$C$37,MATCH('Rates Database'!J14908,'EDC Component Dictionary'!$B$5:$B$37,0)), "Energy Supply")</f>
        <v>Energy Supply</v>
      </c>
      <c r="L14908" s="12">
        <v>0.13600000000000001</v>
      </c>
      <c r="M14908" s="12"/>
    </row>
    <row r="14909" spans="1:13" x14ac:dyDescent="0.3">
      <c r="A14909" s="18">
        <v>14907</v>
      </c>
      <c r="B14909" s="18">
        <f t="shared" si="466"/>
        <v>2020</v>
      </c>
      <c r="C14909" s="17">
        <v>43891</v>
      </c>
      <c r="D14909" s="18" t="s">
        <v>314</v>
      </c>
      <c r="E14909" s="18" t="s">
        <v>352</v>
      </c>
      <c r="F14909" s="18" t="str">
        <f t="shared" si="465"/>
        <v>Belmont-500 - 750 kWh Volumetric Charge-43891</v>
      </c>
      <c r="G14909" s="11" t="s">
        <v>131</v>
      </c>
      <c r="H14909" s="11" t="s">
        <v>55</v>
      </c>
      <c r="I14909" s="11" t="s">
        <v>349</v>
      </c>
      <c r="J14909" s="11" t="s">
        <v>356</v>
      </c>
      <c r="K14909" s="11" t="str">
        <f>IFERROR(INDEX('EDC Component Dictionary'!$C$5:$C$37,MATCH('Rates Database'!J14909,'EDC Component Dictionary'!$B$5:$B$37,0)), "Energy Supply")</f>
        <v>Energy Supply</v>
      </c>
      <c r="L14909" s="12">
        <v>0.19317000000000001</v>
      </c>
      <c r="M14909" s="12"/>
    </row>
    <row r="14910" spans="1:13" x14ac:dyDescent="0.3">
      <c r="A14910" s="18">
        <v>14908</v>
      </c>
      <c r="B14910" s="18">
        <f t="shared" si="466"/>
        <v>2020</v>
      </c>
      <c r="C14910" s="17">
        <v>43891</v>
      </c>
      <c r="D14910" s="18" t="s">
        <v>314</v>
      </c>
      <c r="E14910" s="18" t="s">
        <v>353</v>
      </c>
      <c r="F14910" s="18" t="str">
        <f t="shared" si="465"/>
        <v>Concord-500 - 750 kWh Volumetric Charge-43891</v>
      </c>
      <c r="G14910" s="11" t="s">
        <v>131</v>
      </c>
      <c r="H14910" s="11" t="s">
        <v>55</v>
      </c>
      <c r="I14910" s="11" t="s">
        <v>349</v>
      </c>
      <c r="J14910" s="11" t="s">
        <v>356</v>
      </c>
      <c r="K14910" s="11" t="str">
        <f>IFERROR(INDEX('EDC Component Dictionary'!$C$5:$C$37,MATCH('Rates Database'!J14910,'EDC Component Dictionary'!$B$5:$B$37,0)), "Energy Supply")</f>
        <v>Energy Supply</v>
      </c>
      <c r="L14910" s="12">
        <v>0.15153765159999899</v>
      </c>
      <c r="M14910" s="12"/>
    </row>
    <row r="14911" spans="1:13" x14ac:dyDescent="0.3">
      <c r="A14911" s="18">
        <v>14909</v>
      </c>
      <c r="B14911" s="18">
        <f t="shared" si="466"/>
        <v>2020</v>
      </c>
      <c r="C14911" s="17">
        <v>43891</v>
      </c>
      <c r="D14911" s="18" t="s">
        <v>314</v>
      </c>
      <c r="E14911" s="18" t="s">
        <v>354</v>
      </c>
      <c r="F14911" s="18" t="str">
        <f t="shared" si="465"/>
        <v>Taunton-500 - 750 kWh Volumetric Charge-43891</v>
      </c>
      <c r="G14911" s="11" t="s">
        <v>131</v>
      </c>
      <c r="H14911" s="11" t="s">
        <v>55</v>
      </c>
      <c r="I14911" s="11" t="s">
        <v>349</v>
      </c>
      <c r="J14911" s="11" t="s">
        <v>356</v>
      </c>
      <c r="K14911" s="11" t="str">
        <f>IFERROR(INDEX('EDC Component Dictionary'!$C$5:$C$37,MATCH('Rates Database'!J14911,'EDC Component Dictionary'!$B$5:$B$37,0)), "Energy Supply")</f>
        <v>Energy Supply</v>
      </c>
      <c r="L14911" s="12">
        <v>0.12854326499999899</v>
      </c>
      <c r="M14911" s="12"/>
    </row>
    <row r="14912" spans="1:13" x14ac:dyDescent="0.3">
      <c r="A14912" s="18">
        <v>14910</v>
      </c>
      <c r="B14912" s="18">
        <f t="shared" si="466"/>
        <v>2020</v>
      </c>
      <c r="C14912" s="17">
        <v>43891</v>
      </c>
      <c r="D14912" s="18" t="s">
        <v>314</v>
      </c>
      <c r="E14912" s="18" t="s">
        <v>355</v>
      </c>
      <c r="F14912" s="18" t="str">
        <f t="shared" si="465"/>
        <v>Wellesley-500 - 750 kWh Volumetric Charge-43891</v>
      </c>
      <c r="G14912" s="11" t="s">
        <v>131</v>
      </c>
      <c r="H14912" s="11" t="s">
        <v>55</v>
      </c>
      <c r="I14912" s="11" t="s">
        <v>349</v>
      </c>
      <c r="J14912" s="11" t="s">
        <v>356</v>
      </c>
      <c r="K14912" s="11" t="str">
        <f>IFERROR(INDEX('EDC Component Dictionary'!$C$5:$C$37,MATCH('Rates Database'!J14912,'EDC Component Dictionary'!$B$5:$B$37,0)), "Energy Supply")</f>
        <v>Energy Supply</v>
      </c>
      <c r="L14912" s="12">
        <v>0.141046</v>
      </c>
      <c r="M14912" s="12"/>
    </row>
    <row r="14913" spans="1:13" x14ac:dyDescent="0.3">
      <c r="A14913" s="18">
        <v>14911</v>
      </c>
      <c r="B14913" s="18">
        <f t="shared" si="466"/>
        <v>2023</v>
      </c>
      <c r="C14913" s="17">
        <v>44927</v>
      </c>
      <c r="D14913" s="18" t="s">
        <v>314</v>
      </c>
      <c r="E14913" s="18" t="s">
        <v>348</v>
      </c>
      <c r="F14913" s="18" t="str">
        <f t="shared" si="465"/>
        <v>Middleton-500 - 750 kWh Volumetric Charge-44927</v>
      </c>
      <c r="G14913" s="11" t="s">
        <v>131</v>
      </c>
      <c r="H14913" s="11" t="s">
        <v>55</v>
      </c>
      <c r="I14913" s="11" t="s">
        <v>349</v>
      </c>
      <c r="J14913" s="11" t="s">
        <v>356</v>
      </c>
      <c r="K14913" s="11" t="str">
        <f>IFERROR(INDEX('EDC Component Dictionary'!$C$5:$C$37,MATCH('Rates Database'!J14913,'EDC Component Dictionary'!$B$5:$B$37,0)), "Energy Supply")</f>
        <v>Energy Supply</v>
      </c>
      <c r="L14913" s="12">
        <v>0.14510000000000001</v>
      </c>
      <c r="M14913" s="12"/>
    </row>
    <row r="14914" spans="1:13" x14ac:dyDescent="0.3">
      <c r="A14914" s="18">
        <v>14912</v>
      </c>
      <c r="B14914" s="18">
        <f t="shared" si="466"/>
        <v>2023</v>
      </c>
      <c r="C14914" s="17">
        <v>44927</v>
      </c>
      <c r="D14914" s="18" t="s">
        <v>314</v>
      </c>
      <c r="E14914" s="18" t="s">
        <v>351</v>
      </c>
      <c r="F14914" s="18" t="str">
        <f t="shared" si="465"/>
        <v>Groton-500 - 750 kWh Volumetric Charge-44927</v>
      </c>
      <c r="G14914" s="11" t="s">
        <v>131</v>
      </c>
      <c r="H14914" s="11" t="s">
        <v>55</v>
      </c>
      <c r="I14914" s="11" t="s">
        <v>349</v>
      </c>
      <c r="J14914" s="11" t="s">
        <v>356</v>
      </c>
      <c r="K14914" s="11" t="str">
        <f>IFERROR(INDEX('EDC Component Dictionary'!$C$5:$C$37,MATCH('Rates Database'!J14914,'EDC Component Dictionary'!$B$5:$B$37,0)), "Energy Supply")</f>
        <v>Energy Supply</v>
      </c>
      <c r="L14914" s="12">
        <v>0.19</v>
      </c>
      <c r="M14914" s="12"/>
    </row>
    <row r="14915" spans="1:13" x14ac:dyDescent="0.3">
      <c r="A14915" s="18">
        <v>14913</v>
      </c>
      <c r="B14915" s="18">
        <f t="shared" si="466"/>
        <v>2023</v>
      </c>
      <c r="C14915" s="17">
        <v>44927</v>
      </c>
      <c r="D14915" s="18" t="s">
        <v>314</v>
      </c>
      <c r="E14915" s="18" t="s">
        <v>352</v>
      </c>
      <c r="F14915" s="18" t="str">
        <f t="shared" si="465"/>
        <v>Belmont-500 - 750 kWh Volumetric Charge-44927</v>
      </c>
      <c r="G14915" s="11" t="s">
        <v>131</v>
      </c>
      <c r="H14915" s="11" t="s">
        <v>55</v>
      </c>
      <c r="I14915" s="11" t="s">
        <v>349</v>
      </c>
      <c r="J14915" s="11" t="s">
        <v>356</v>
      </c>
      <c r="K14915" s="11" t="str">
        <f>IFERROR(INDEX('EDC Component Dictionary'!$C$5:$C$37,MATCH('Rates Database'!J14915,'EDC Component Dictionary'!$B$5:$B$37,0)), "Energy Supply")</f>
        <v>Energy Supply</v>
      </c>
      <c r="L14915" s="12">
        <v>0.22989999999999899</v>
      </c>
      <c r="M14915" s="12"/>
    </row>
    <row r="14916" spans="1:13" x14ac:dyDescent="0.3">
      <c r="A14916" s="18">
        <v>14914</v>
      </c>
      <c r="B14916" s="18">
        <f t="shared" si="466"/>
        <v>2023</v>
      </c>
      <c r="C14916" s="17">
        <v>44927</v>
      </c>
      <c r="D14916" s="18" t="s">
        <v>314</v>
      </c>
      <c r="E14916" s="18" t="s">
        <v>347</v>
      </c>
      <c r="F14916" s="18" t="str">
        <f t="shared" ref="F14916:F14979" si="467">_xlfn.CONCAT(E14916,"-",J14916,"-",C14916)</f>
        <v>Middleborough-500 - 750 kWh Volumetric Charge-44927</v>
      </c>
      <c r="G14916" s="11" t="s">
        <v>131</v>
      </c>
      <c r="H14916" s="11" t="s">
        <v>55</v>
      </c>
      <c r="I14916" s="11" t="s">
        <v>349</v>
      </c>
      <c r="J14916" s="11" t="s">
        <v>356</v>
      </c>
      <c r="K14916" s="11" t="str">
        <f>IFERROR(INDEX('EDC Component Dictionary'!$C$5:$C$37,MATCH('Rates Database'!J14916,'EDC Component Dictionary'!$B$5:$B$37,0)), "Energy Supply")</f>
        <v>Energy Supply</v>
      </c>
      <c r="L14916" s="12">
        <v>0.15198</v>
      </c>
      <c r="M14916" s="12"/>
    </row>
    <row r="14917" spans="1:13" x14ac:dyDescent="0.3">
      <c r="A14917" s="18">
        <v>14915</v>
      </c>
      <c r="B14917" s="18">
        <f t="shared" si="466"/>
        <v>2023</v>
      </c>
      <c r="C14917" s="17">
        <v>44927</v>
      </c>
      <c r="D14917" s="18" t="s">
        <v>314</v>
      </c>
      <c r="E14917" s="18" t="s">
        <v>353</v>
      </c>
      <c r="F14917" s="18" t="str">
        <f t="shared" si="467"/>
        <v>Concord-500 - 750 kWh Volumetric Charge-44927</v>
      </c>
      <c r="G14917" s="11" t="s">
        <v>131</v>
      </c>
      <c r="H14917" s="11" t="s">
        <v>55</v>
      </c>
      <c r="I14917" s="11" t="s">
        <v>349</v>
      </c>
      <c r="J14917" s="11" t="s">
        <v>356</v>
      </c>
      <c r="K14917" s="11" t="str">
        <f>IFERROR(INDEX('EDC Component Dictionary'!$C$5:$C$37,MATCH('Rates Database'!J14917,'EDC Component Dictionary'!$B$5:$B$37,0)), "Energy Supply")</f>
        <v>Energy Supply</v>
      </c>
      <c r="L14917" s="12">
        <v>0.1987235614</v>
      </c>
      <c r="M14917" s="12"/>
    </row>
    <row r="14918" spans="1:13" x14ac:dyDescent="0.3">
      <c r="A14918" s="18">
        <v>14916</v>
      </c>
      <c r="B14918" s="18">
        <f t="shared" si="466"/>
        <v>2023</v>
      </c>
      <c r="C14918" s="17">
        <v>44927</v>
      </c>
      <c r="D14918" s="18" t="s">
        <v>314</v>
      </c>
      <c r="E14918" s="18" t="s">
        <v>354</v>
      </c>
      <c r="F14918" s="18" t="str">
        <f t="shared" si="467"/>
        <v>Taunton-500 - 750 kWh Volumetric Charge-44927</v>
      </c>
      <c r="G14918" s="11" t="s">
        <v>131</v>
      </c>
      <c r="H14918" s="11" t="s">
        <v>55</v>
      </c>
      <c r="I14918" s="11" t="s">
        <v>349</v>
      </c>
      <c r="J14918" s="11" t="s">
        <v>356</v>
      </c>
      <c r="K14918" s="11" t="str">
        <f>IFERROR(INDEX('EDC Component Dictionary'!$C$5:$C$37,MATCH('Rates Database'!J14918,'EDC Component Dictionary'!$B$5:$B$37,0)), "Energy Supply")</f>
        <v>Energy Supply</v>
      </c>
      <c r="L14918" s="12">
        <v>0.18201429999999999</v>
      </c>
      <c r="M14918" s="12"/>
    </row>
    <row r="14919" spans="1:13" x14ac:dyDescent="0.3">
      <c r="A14919" s="18">
        <v>14917</v>
      </c>
      <c r="B14919" s="18">
        <f t="shared" si="466"/>
        <v>2023</v>
      </c>
      <c r="C14919" s="17">
        <v>44927</v>
      </c>
      <c r="D14919" s="18" t="s">
        <v>314</v>
      </c>
      <c r="E14919" s="18" t="s">
        <v>355</v>
      </c>
      <c r="F14919" s="18" t="str">
        <f t="shared" si="467"/>
        <v>Wellesley-500 - 750 kWh Volumetric Charge-44927</v>
      </c>
      <c r="G14919" s="11" t="s">
        <v>131</v>
      </c>
      <c r="H14919" s="11" t="s">
        <v>55</v>
      </c>
      <c r="I14919" s="11" t="s">
        <v>349</v>
      </c>
      <c r="J14919" s="11" t="s">
        <v>356</v>
      </c>
      <c r="K14919" s="11" t="str">
        <f>IFERROR(INDEX('EDC Component Dictionary'!$C$5:$C$37,MATCH('Rates Database'!J14919,'EDC Component Dictionary'!$B$5:$B$37,0)), "Energy Supply")</f>
        <v>Energy Supply</v>
      </c>
      <c r="L14919" s="12">
        <v>0.152334999999999</v>
      </c>
      <c r="M14919" s="12"/>
    </row>
    <row r="14920" spans="1:13" x14ac:dyDescent="0.3">
      <c r="A14920" s="18">
        <v>14918</v>
      </c>
      <c r="B14920" s="18">
        <f t="shared" si="466"/>
        <v>2022</v>
      </c>
      <c r="C14920" s="17">
        <v>44713</v>
      </c>
      <c r="D14920" s="18" t="s">
        <v>314</v>
      </c>
      <c r="E14920" s="18" t="s">
        <v>348</v>
      </c>
      <c r="F14920" s="18" t="str">
        <f t="shared" si="467"/>
        <v>Middleton-500 - 750 kWh Volumetric Charge-44713</v>
      </c>
      <c r="G14920" s="11" t="s">
        <v>131</v>
      </c>
      <c r="H14920" s="11" t="s">
        <v>55</v>
      </c>
      <c r="I14920" s="11" t="s">
        <v>349</v>
      </c>
      <c r="J14920" s="11" t="s">
        <v>356</v>
      </c>
      <c r="K14920" s="11" t="str">
        <f>IFERROR(INDEX('EDC Component Dictionary'!$C$5:$C$37,MATCH('Rates Database'!J14920,'EDC Component Dictionary'!$B$5:$B$37,0)), "Energy Supply")</f>
        <v>Energy Supply</v>
      </c>
      <c r="L14920" s="12">
        <v>0.12433</v>
      </c>
      <c r="M14920" s="12"/>
    </row>
    <row r="14921" spans="1:13" x14ac:dyDescent="0.3">
      <c r="A14921" s="18">
        <v>14919</v>
      </c>
      <c r="B14921" s="18">
        <f t="shared" si="466"/>
        <v>2022</v>
      </c>
      <c r="C14921" s="17">
        <v>44713</v>
      </c>
      <c r="D14921" s="18" t="s">
        <v>314</v>
      </c>
      <c r="E14921" s="18" t="s">
        <v>351</v>
      </c>
      <c r="F14921" s="18" t="str">
        <f t="shared" si="467"/>
        <v>Groton-500 - 750 kWh Volumetric Charge-44713</v>
      </c>
      <c r="G14921" s="11" t="s">
        <v>131</v>
      </c>
      <c r="H14921" s="11" t="s">
        <v>55</v>
      </c>
      <c r="I14921" s="11" t="s">
        <v>349</v>
      </c>
      <c r="J14921" s="11" t="s">
        <v>356</v>
      </c>
      <c r="K14921" s="11" t="str">
        <f>IFERROR(INDEX('EDC Component Dictionary'!$C$5:$C$37,MATCH('Rates Database'!J14921,'EDC Component Dictionary'!$B$5:$B$37,0)), "Energy Supply")</f>
        <v>Energy Supply</v>
      </c>
      <c r="L14921" s="12">
        <v>0.16</v>
      </c>
      <c r="M14921" s="12"/>
    </row>
    <row r="14922" spans="1:13" x14ac:dyDescent="0.3">
      <c r="A14922" s="18">
        <v>14920</v>
      </c>
      <c r="B14922" s="18">
        <f t="shared" si="466"/>
        <v>2022</v>
      </c>
      <c r="C14922" s="17">
        <v>44713</v>
      </c>
      <c r="D14922" s="18" t="s">
        <v>314</v>
      </c>
      <c r="E14922" s="18" t="s">
        <v>352</v>
      </c>
      <c r="F14922" s="18" t="str">
        <f t="shared" si="467"/>
        <v>Belmont-500 - 750 kWh Volumetric Charge-44713</v>
      </c>
      <c r="G14922" s="11" t="s">
        <v>131</v>
      </c>
      <c r="H14922" s="11" t="s">
        <v>55</v>
      </c>
      <c r="I14922" s="11" t="s">
        <v>349</v>
      </c>
      <c r="J14922" s="11" t="s">
        <v>356</v>
      </c>
      <c r="K14922" s="11" t="str">
        <f>IFERROR(INDEX('EDC Component Dictionary'!$C$5:$C$37,MATCH('Rates Database'!J14922,'EDC Component Dictionary'!$B$5:$B$37,0)), "Energy Supply")</f>
        <v>Energy Supply</v>
      </c>
      <c r="L14922" s="12">
        <v>0.20416999999999999</v>
      </c>
      <c r="M14922" s="12"/>
    </row>
    <row r="14923" spans="1:13" x14ac:dyDescent="0.3">
      <c r="A14923" s="18">
        <v>14921</v>
      </c>
      <c r="B14923" s="18">
        <f t="shared" si="466"/>
        <v>2022</v>
      </c>
      <c r="C14923" s="17">
        <v>44713</v>
      </c>
      <c r="D14923" s="18" t="s">
        <v>314</v>
      </c>
      <c r="E14923" s="18" t="s">
        <v>347</v>
      </c>
      <c r="F14923" s="18" t="str">
        <f t="shared" si="467"/>
        <v>Middleborough-500 - 750 kWh Volumetric Charge-44713</v>
      </c>
      <c r="G14923" s="11" t="s">
        <v>131</v>
      </c>
      <c r="H14923" s="11" t="s">
        <v>55</v>
      </c>
      <c r="I14923" s="11" t="s">
        <v>349</v>
      </c>
      <c r="J14923" s="11" t="s">
        <v>356</v>
      </c>
      <c r="K14923" s="11" t="str">
        <f>IFERROR(INDEX('EDC Component Dictionary'!$C$5:$C$37,MATCH('Rates Database'!J14923,'EDC Component Dictionary'!$B$5:$B$37,0)), "Energy Supply")</f>
        <v>Energy Supply</v>
      </c>
      <c r="L14923" s="12">
        <v>0.14198</v>
      </c>
      <c r="M14923" s="12"/>
    </row>
    <row r="14924" spans="1:13" x14ac:dyDescent="0.3">
      <c r="A14924" s="18">
        <v>14922</v>
      </c>
      <c r="B14924" s="18">
        <f t="shared" si="466"/>
        <v>2022</v>
      </c>
      <c r="C14924" s="17">
        <v>44713</v>
      </c>
      <c r="D14924" s="18" t="s">
        <v>314</v>
      </c>
      <c r="E14924" s="18" t="s">
        <v>353</v>
      </c>
      <c r="F14924" s="18" t="str">
        <f t="shared" si="467"/>
        <v>Concord-500 - 750 kWh Volumetric Charge-44713</v>
      </c>
      <c r="G14924" s="11" t="s">
        <v>131</v>
      </c>
      <c r="H14924" s="11" t="s">
        <v>55</v>
      </c>
      <c r="I14924" s="11" t="s">
        <v>349</v>
      </c>
      <c r="J14924" s="11" t="s">
        <v>356</v>
      </c>
      <c r="K14924" s="11" t="str">
        <f>IFERROR(INDEX('EDC Component Dictionary'!$C$5:$C$37,MATCH('Rates Database'!J14924,'EDC Component Dictionary'!$B$5:$B$37,0)), "Energy Supply")</f>
        <v>Energy Supply</v>
      </c>
      <c r="L14924" s="12">
        <v>0.17661779519999901</v>
      </c>
      <c r="M14924" s="12"/>
    </row>
    <row r="14925" spans="1:13" x14ac:dyDescent="0.3">
      <c r="A14925" s="18">
        <v>14923</v>
      </c>
      <c r="B14925" s="18">
        <f t="shared" si="466"/>
        <v>2022</v>
      </c>
      <c r="C14925" s="17">
        <v>44713</v>
      </c>
      <c r="D14925" s="18" t="s">
        <v>314</v>
      </c>
      <c r="E14925" s="18" t="s">
        <v>354</v>
      </c>
      <c r="F14925" s="18" t="str">
        <f t="shared" si="467"/>
        <v>Taunton-500 - 750 kWh Volumetric Charge-44713</v>
      </c>
      <c r="G14925" s="11" t="s">
        <v>131</v>
      </c>
      <c r="H14925" s="11" t="s">
        <v>55</v>
      </c>
      <c r="I14925" s="11" t="s">
        <v>349</v>
      </c>
      <c r="J14925" s="11" t="s">
        <v>356</v>
      </c>
      <c r="K14925" s="11" t="str">
        <f>IFERROR(INDEX('EDC Component Dictionary'!$C$5:$C$37,MATCH('Rates Database'!J14925,'EDC Component Dictionary'!$B$5:$B$37,0)), "Energy Supply")</f>
        <v>Energy Supply</v>
      </c>
      <c r="L14925" s="12">
        <v>0.12736982499999899</v>
      </c>
      <c r="M14925" s="12"/>
    </row>
    <row r="14926" spans="1:13" x14ac:dyDescent="0.3">
      <c r="A14926" s="18">
        <v>14924</v>
      </c>
      <c r="B14926" s="18">
        <f t="shared" si="466"/>
        <v>2022</v>
      </c>
      <c r="C14926" s="17">
        <v>44713</v>
      </c>
      <c r="D14926" s="18" t="s">
        <v>314</v>
      </c>
      <c r="E14926" s="18" t="s">
        <v>355</v>
      </c>
      <c r="F14926" s="18" t="str">
        <f t="shared" si="467"/>
        <v>Wellesley-500 - 750 kWh Volumetric Charge-44713</v>
      </c>
      <c r="G14926" s="11" t="s">
        <v>131</v>
      </c>
      <c r="H14926" s="11" t="s">
        <v>55</v>
      </c>
      <c r="I14926" s="11" t="s">
        <v>349</v>
      </c>
      <c r="J14926" s="11" t="s">
        <v>356</v>
      </c>
      <c r="K14926" s="11" t="str">
        <f>IFERROR(INDEX('EDC Component Dictionary'!$C$5:$C$37,MATCH('Rates Database'!J14926,'EDC Component Dictionary'!$B$5:$B$37,0)), "Energy Supply")</f>
        <v>Energy Supply</v>
      </c>
      <c r="L14926" s="12">
        <v>0.141046</v>
      </c>
      <c r="M14926" s="12"/>
    </row>
    <row r="14927" spans="1:13" x14ac:dyDescent="0.3">
      <c r="A14927" s="18">
        <v>14925</v>
      </c>
      <c r="B14927" s="18">
        <f t="shared" si="466"/>
        <v>2021</v>
      </c>
      <c r="C14927" s="17">
        <v>44348</v>
      </c>
      <c r="D14927" s="18" t="s">
        <v>314</v>
      </c>
      <c r="E14927" s="18" t="s">
        <v>348</v>
      </c>
      <c r="F14927" s="18" t="str">
        <f t="shared" si="467"/>
        <v>Middleton-500 - 750 kWh Volumetric Charge-44348</v>
      </c>
      <c r="G14927" s="11" t="s">
        <v>131</v>
      </c>
      <c r="H14927" s="11" t="s">
        <v>55</v>
      </c>
      <c r="I14927" s="11" t="s">
        <v>349</v>
      </c>
      <c r="J14927" s="11" t="s">
        <v>356</v>
      </c>
      <c r="K14927" s="11" t="str">
        <f>IFERROR(INDEX('EDC Component Dictionary'!$C$5:$C$37,MATCH('Rates Database'!J14927,'EDC Component Dictionary'!$B$5:$B$37,0)), "Energy Supply")</f>
        <v>Energy Supply</v>
      </c>
      <c r="L14927" s="12">
        <v>0.12433</v>
      </c>
      <c r="M14927" s="12"/>
    </row>
    <row r="14928" spans="1:13" x14ac:dyDescent="0.3">
      <c r="A14928" s="18">
        <v>14926</v>
      </c>
      <c r="B14928" s="18">
        <f t="shared" si="466"/>
        <v>2021</v>
      </c>
      <c r="C14928" s="17">
        <v>44348</v>
      </c>
      <c r="D14928" s="18" t="s">
        <v>314</v>
      </c>
      <c r="E14928" s="18" t="s">
        <v>351</v>
      </c>
      <c r="F14928" s="18" t="str">
        <f t="shared" si="467"/>
        <v>Groton-500 - 750 kWh Volumetric Charge-44348</v>
      </c>
      <c r="G14928" s="11" t="s">
        <v>131</v>
      </c>
      <c r="H14928" s="11" t="s">
        <v>55</v>
      </c>
      <c r="I14928" s="11" t="s">
        <v>349</v>
      </c>
      <c r="J14928" s="11" t="s">
        <v>356</v>
      </c>
      <c r="K14928" s="11" t="str">
        <f>IFERROR(INDEX('EDC Component Dictionary'!$C$5:$C$37,MATCH('Rates Database'!J14928,'EDC Component Dictionary'!$B$5:$B$37,0)), "Energy Supply")</f>
        <v>Energy Supply</v>
      </c>
      <c r="L14928" s="12">
        <v>0.14251999999999901</v>
      </c>
      <c r="M14928" s="12"/>
    </row>
    <row r="14929" spans="1:13" x14ac:dyDescent="0.3">
      <c r="A14929" s="18">
        <v>14927</v>
      </c>
      <c r="B14929" s="18">
        <f t="shared" si="466"/>
        <v>2021</v>
      </c>
      <c r="C14929" s="17">
        <v>44348</v>
      </c>
      <c r="D14929" s="18" t="s">
        <v>314</v>
      </c>
      <c r="E14929" s="18" t="s">
        <v>352</v>
      </c>
      <c r="F14929" s="18" t="str">
        <f t="shared" si="467"/>
        <v>Belmont-500 - 750 kWh Volumetric Charge-44348</v>
      </c>
      <c r="G14929" s="11" t="s">
        <v>131</v>
      </c>
      <c r="H14929" s="11" t="s">
        <v>55</v>
      </c>
      <c r="I14929" s="11" t="s">
        <v>349</v>
      </c>
      <c r="J14929" s="11" t="s">
        <v>356</v>
      </c>
      <c r="K14929" s="11" t="str">
        <f>IFERROR(INDEX('EDC Component Dictionary'!$C$5:$C$37,MATCH('Rates Database'!J14929,'EDC Component Dictionary'!$B$5:$B$37,0)), "Energy Supply")</f>
        <v>Energy Supply</v>
      </c>
      <c r="L14929" s="12">
        <v>0.19317000000000001</v>
      </c>
      <c r="M14929" s="12"/>
    </row>
    <row r="14930" spans="1:13" x14ac:dyDescent="0.3">
      <c r="A14930" s="18">
        <v>14928</v>
      </c>
      <c r="B14930" s="18">
        <f t="shared" si="466"/>
        <v>2021</v>
      </c>
      <c r="C14930" s="17">
        <v>44348</v>
      </c>
      <c r="D14930" s="18" t="s">
        <v>314</v>
      </c>
      <c r="E14930" s="18" t="s">
        <v>347</v>
      </c>
      <c r="F14930" s="18" t="str">
        <f t="shared" si="467"/>
        <v>Middleborough-500 - 750 kWh Volumetric Charge-44348</v>
      </c>
      <c r="G14930" s="11" t="s">
        <v>131</v>
      </c>
      <c r="H14930" s="11" t="s">
        <v>55</v>
      </c>
      <c r="I14930" s="11" t="s">
        <v>349</v>
      </c>
      <c r="J14930" s="11" t="s">
        <v>356</v>
      </c>
      <c r="K14930" s="11" t="str">
        <f>IFERROR(INDEX('EDC Component Dictionary'!$C$5:$C$37,MATCH('Rates Database'!J14930,'EDC Component Dictionary'!$B$5:$B$37,0)), "Energy Supply")</f>
        <v>Energy Supply</v>
      </c>
      <c r="L14930" s="12">
        <v>0.14198</v>
      </c>
      <c r="M14930" s="12"/>
    </row>
    <row r="14931" spans="1:13" x14ac:dyDescent="0.3">
      <c r="A14931" s="18">
        <v>14929</v>
      </c>
      <c r="B14931" s="18">
        <f t="shared" si="466"/>
        <v>2021</v>
      </c>
      <c r="C14931" s="17">
        <v>44348</v>
      </c>
      <c r="D14931" s="18" t="s">
        <v>314</v>
      </c>
      <c r="E14931" s="18" t="s">
        <v>353</v>
      </c>
      <c r="F14931" s="18" t="str">
        <f t="shared" si="467"/>
        <v>Concord-500 - 750 kWh Volumetric Charge-44348</v>
      </c>
      <c r="G14931" s="11" t="s">
        <v>131</v>
      </c>
      <c r="H14931" s="11" t="s">
        <v>55</v>
      </c>
      <c r="I14931" s="11" t="s">
        <v>349</v>
      </c>
      <c r="J14931" s="11" t="s">
        <v>356</v>
      </c>
      <c r="K14931" s="11" t="str">
        <f>IFERROR(INDEX('EDC Component Dictionary'!$C$5:$C$37,MATCH('Rates Database'!J14931,'EDC Component Dictionary'!$B$5:$B$37,0)), "Energy Supply")</f>
        <v>Energy Supply</v>
      </c>
      <c r="L14931" s="12">
        <v>0.165687787999999</v>
      </c>
      <c r="M14931" s="12"/>
    </row>
    <row r="14932" spans="1:13" x14ac:dyDescent="0.3">
      <c r="A14932" s="18">
        <v>14930</v>
      </c>
      <c r="B14932" s="18">
        <f t="shared" si="466"/>
        <v>2021</v>
      </c>
      <c r="C14932" s="17">
        <v>44348</v>
      </c>
      <c r="D14932" s="18" t="s">
        <v>314</v>
      </c>
      <c r="E14932" s="18" t="s">
        <v>354</v>
      </c>
      <c r="F14932" s="18" t="str">
        <f t="shared" si="467"/>
        <v>Taunton-500 - 750 kWh Volumetric Charge-44348</v>
      </c>
      <c r="G14932" s="11" t="s">
        <v>131</v>
      </c>
      <c r="H14932" s="11" t="s">
        <v>55</v>
      </c>
      <c r="I14932" s="11" t="s">
        <v>349</v>
      </c>
      <c r="J14932" s="11" t="s">
        <v>356</v>
      </c>
      <c r="K14932" s="11" t="str">
        <f>IFERROR(INDEX('EDC Component Dictionary'!$C$5:$C$37,MATCH('Rates Database'!J14932,'EDC Component Dictionary'!$B$5:$B$37,0)), "Energy Supply")</f>
        <v>Energy Supply</v>
      </c>
      <c r="L14932" s="12">
        <v>0.129708249999999</v>
      </c>
      <c r="M14932" s="12"/>
    </row>
    <row r="14933" spans="1:13" x14ac:dyDescent="0.3">
      <c r="A14933" s="18">
        <v>14931</v>
      </c>
      <c r="B14933" s="18">
        <f t="shared" si="466"/>
        <v>2021</v>
      </c>
      <c r="C14933" s="17">
        <v>44348</v>
      </c>
      <c r="D14933" s="18" t="s">
        <v>314</v>
      </c>
      <c r="E14933" s="18" t="s">
        <v>355</v>
      </c>
      <c r="F14933" s="18" t="str">
        <f t="shared" si="467"/>
        <v>Wellesley-500 - 750 kWh Volumetric Charge-44348</v>
      </c>
      <c r="G14933" s="11" t="s">
        <v>131</v>
      </c>
      <c r="H14933" s="11" t="s">
        <v>55</v>
      </c>
      <c r="I14933" s="11" t="s">
        <v>349</v>
      </c>
      <c r="J14933" s="11" t="s">
        <v>356</v>
      </c>
      <c r="K14933" s="11" t="str">
        <f>IFERROR(INDEX('EDC Component Dictionary'!$C$5:$C$37,MATCH('Rates Database'!J14933,'EDC Component Dictionary'!$B$5:$B$37,0)), "Energy Supply")</f>
        <v>Energy Supply</v>
      </c>
      <c r="L14933" s="12">
        <v>0.141046</v>
      </c>
      <c r="M14933" s="12"/>
    </row>
    <row r="14934" spans="1:13" x14ac:dyDescent="0.3">
      <c r="A14934" s="18">
        <v>14932</v>
      </c>
      <c r="B14934" s="18">
        <f t="shared" ref="B14934:B14997" si="468">YEAR(C14934)</f>
        <v>2019</v>
      </c>
      <c r="C14934" s="17">
        <v>43800</v>
      </c>
      <c r="D14934" s="18" t="s">
        <v>314</v>
      </c>
      <c r="E14934" s="18" t="s">
        <v>348</v>
      </c>
      <c r="F14934" s="18" t="str">
        <f t="shared" si="467"/>
        <v>Middleton-500 - 750 kWh Volumetric Charge-43800</v>
      </c>
      <c r="G14934" s="11" t="s">
        <v>131</v>
      </c>
      <c r="H14934" s="11" t="s">
        <v>55</v>
      </c>
      <c r="I14934" s="11" t="s">
        <v>349</v>
      </c>
      <c r="J14934" s="11" t="s">
        <v>356</v>
      </c>
      <c r="K14934" s="11" t="str">
        <f>IFERROR(INDEX('EDC Component Dictionary'!$C$5:$C$37,MATCH('Rates Database'!J14934,'EDC Component Dictionary'!$B$5:$B$37,0)), "Energy Supply")</f>
        <v>Energy Supply</v>
      </c>
      <c r="L14934" s="12">
        <v>0.12433</v>
      </c>
      <c r="M14934" s="12"/>
    </row>
    <row r="14935" spans="1:13" x14ac:dyDescent="0.3">
      <c r="A14935" s="18">
        <v>14933</v>
      </c>
      <c r="B14935" s="18">
        <f t="shared" si="468"/>
        <v>2019</v>
      </c>
      <c r="C14935" s="17">
        <v>43800</v>
      </c>
      <c r="D14935" s="18" t="s">
        <v>314</v>
      </c>
      <c r="E14935" s="18" t="s">
        <v>351</v>
      </c>
      <c r="F14935" s="18" t="str">
        <f t="shared" si="467"/>
        <v>Groton-500 - 750 kWh Volumetric Charge-43800</v>
      </c>
      <c r="G14935" s="11" t="s">
        <v>131</v>
      </c>
      <c r="H14935" s="11" t="s">
        <v>55</v>
      </c>
      <c r="I14935" s="11" t="s">
        <v>349</v>
      </c>
      <c r="J14935" s="11" t="s">
        <v>356</v>
      </c>
      <c r="K14935" s="11" t="str">
        <f>IFERROR(INDEX('EDC Component Dictionary'!$C$5:$C$37,MATCH('Rates Database'!J14935,'EDC Component Dictionary'!$B$5:$B$37,0)), "Energy Supply")</f>
        <v>Energy Supply</v>
      </c>
      <c r="L14935" s="12">
        <v>0.13100000000000001</v>
      </c>
      <c r="M14935" s="12"/>
    </row>
    <row r="14936" spans="1:13" x14ac:dyDescent="0.3">
      <c r="A14936" s="18">
        <v>14934</v>
      </c>
      <c r="B14936" s="18">
        <f t="shared" si="468"/>
        <v>2019</v>
      </c>
      <c r="C14936" s="17">
        <v>43800</v>
      </c>
      <c r="D14936" s="18" t="s">
        <v>314</v>
      </c>
      <c r="E14936" s="18" t="s">
        <v>352</v>
      </c>
      <c r="F14936" s="18" t="str">
        <f t="shared" si="467"/>
        <v>Belmont-500 - 750 kWh Volumetric Charge-43800</v>
      </c>
      <c r="G14936" s="11" t="s">
        <v>131</v>
      </c>
      <c r="H14936" s="11" t="s">
        <v>55</v>
      </c>
      <c r="I14936" s="11" t="s">
        <v>349</v>
      </c>
      <c r="J14936" s="11" t="s">
        <v>356</v>
      </c>
      <c r="K14936" s="11" t="str">
        <f>IFERROR(INDEX('EDC Component Dictionary'!$C$5:$C$37,MATCH('Rates Database'!J14936,'EDC Component Dictionary'!$B$5:$B$37,0)), "Energy Supply")</f>
        <v>Energy Supply</v>
      </c>
      <c r="L14936" s="12">
        <v>0.19317000000000001</v>
      </c>
      <c r="M14936" s="12"/>
    </row>
    <row r="14937" spans="1:13" x14ac:dyDescent="0.3">
      <c r="A14937" s="18">
        <v>14935</v>
      </c>
      <c r="B14937" s="18">
        <f t="shared" si="468"/>
        <v>2019</v>
      </c>
      <c r="C14937" s="17">
        <v>43800</v>
      </c>
      <c r="D14937" s="18" t="s">
        <v>314</v>
      </c>
      <c r="E14937" s="18" t="s">
        <v>353</v>
      </c>
      <c r="F14937" s="18" t="str">
        <f t="shared" si="467"/>
        <v>Concord-500 - 750 kWh Volumetric Charge-43800</v>
      </c>
      <c r="G14937" s="11" t="s">
        <v>131</v>
      </c>
      <c r="H14937" s="11" t="s">
        <v>55</v>
      </c>
      <c r="I14937" s="11" t="s">
        <v>349</v>
      </c>
      <c r="J14937" s="11" t="s">
        <v>356</v>
      </c>
      <c r="K14937" s="11" t="str">
        <f>IFERROR(INDEX('EDC Component Dictionary'!$C$5:$C$37,MATCH('Rates Database'!J14937,'EDC Component Dictionary'!$B$5:$B$37,0)), "Energy Supply")</f>
        <v>Energy Supply</v>
      </c>
      <c r="L14937" s="12">
        <v>0.15153765159999899</v>
      </c>
      <c r="M14937" s="12"/>
    </row>
    <row r="14938" spans="1:13" x14ac:dyDescent="0.3">
      <c r="A14938" s="18">
        <v>14936</v>
      </c>
      <c r="B14938" s="18">
        <f t="shared" si="468"/>
        <v>2019</v>
      </c>
      <c r="C14938" s="17">
        <v>43800</v>
      </c>
      <c r="D14938" s="18" t="s">
        <v>314</v>
      </c>
      <c r="E14938" s="18" t="s">
        <v>354</v>
      </c>
      <c r="F14938" s="18" t="str">
        <f t="shared" si="467"/>
        <v>Taunton-500 - 750 kWh Volumetric Charge-43800</v>
      </c>
      <c r="G14938" s="11" t="s">
        <v>131</v>
      </c>
      <c r="H14938" s="11" t="s">
        <v>55</v>
      </c>
      <c r="I14938" s="11" t="s">
        <v>349</v>
      </c>
      <c r="J14938" s="11" t="s">
        <v>356</v>
      </c>
      <c r="K14938" s="11" t="str">
        <f>IFERROR(INDEX('EDC Component Dictionary'!$C$5:$C$37,MATCH('Rates Database'!J14938,'EDC Component Dictionary'!$B$5:$B$37,0)), "Energy Supply")</f>
        <v>Energy Supply</v>
      </c>
      <c r="L14938" s="12">
        <v>0.12876489999999899</v>
      </c>
      <c r="M14938" s="12"/>
    </row>
    <row r="14939" spans="1:13" x14ac:dyDescent="0.3">
      <c r="A14939" s="18">
        <v>14937</v>
      </c>
      <c r="B14939" s="18">
        <f t="shared" si="468"/>
        <v>2019</v>
      </c>
      <c r="C14939" s="17">
        <v>43800</v>
      </c>
      <c r="D14939" s="18" t="s">
        <v>314</v>
      </c>
      <c r="E14939" s="18" t="s">
        <v>355</v>
      </c>
      <c r="F14939" s="18" t="str">
        <f t="shared" si="467"/>
        <v>Wellesley-500 - 750 kWh Volumetric Charge-43800</v>
      </c>
      <c r="G14939" s="11" t="s">
        <v>131</v>
      </c>
      <c r="H14939" s="11" t="s">
        <v>55</v>
      </c>
      <c r="I14939" s="11" t="s">
        <v>349</v>
      </c>
      <c r="J14939" s="11" t="s">
        <v>356</v>
      </c>
      <c r="K14939" s="11" t="str">
        <f>IFERROR(INDEX('EDC Component Dictionary'!$C$5:$C$37,MATCH('Rates Database'!J14939,'EDC Component Dictionary'!$B$5:$B$37,0)), "Energy Supply")</f>
        <v>Energy Supply</v>
      </c>
      <c r="L14939" s="12">
        <v>0.141046</v>
      </c>
      <c r="M14939" s="12"/>
    </row>
    <row r="14940" spans="1:13" x14ac:dyDescent="0.3">
      <c r="A14940" s="18">
        <v>14938</v>
      </c>
      <c r="B14940" s="18">
        <f t="shared" si="468"/>
        <v>2022</v>
      </c>
      <c r="C14940" s="17">
        <v>44866</v>
      </c>
      <c r="D14940" s="18" t="s">
        <v>314</v>
      </c>
      <c r="E14940" s="18" t="s">
        <v>348</v>
      </c>
      <c r="F14940" s="18" t="str">
        <f t="shared" si="467"/>
        <v>Middleton-500 - 750 kWh Volumetric Charge-44866</v>
      </c>
      <c r="G14940" s="11" t="s">
        <v>131</v>
      </c>
      <c r="H14940" s="11" t="s">
        <v>55</v>
      </c>
      <c r="I14940" s="11" t="s">
        <v>349</v>
      </c>
      <c r="J14940" s="11" t="s">
        <v>356</v>
      </c>
      <c r="K14940" s="11" t="str">
        <f>IFERROR(INDEX('EDC Component Dictionary'!$C$5:$C$37,MATCH('Rates Database'!J14940,'EDC Component Dictionary'!$B$5:$B$37,0)), "Energy Supply")</f>
        <v>Energy Supply</v>
      </c>
      <c r="L14940" s="12">
        <v>0.14510000000000001</v>
      </c>
      <c r="M14940" s="12"/>
    </row>
    <row r="14941" spans="1:13" x14ac:dyDescent="0.3">
      <c r="A14941" s="18">
        <v>14939</v>
      </c>
      <c r="B14941" s="18">
        <f t="shared" si="468"/>
        <v>2022</v>
      </c>
      <c r="C14941" s="17">
        <v>44866</v>
      </c>
      <c r="D14941" s="18" t="s">
        <v>314</v>
      </c>
      <c r="E14941" s="18" t="s">
        <v>351</v>
      </c>
      <c r="F14941" s="18" t="str">
        <f t="shared" si="467"/>
        <v>Groton-500 - 750 kWh Volumetric Charge-44866</v>
      </c>
      <c r="G14941" s="11" t="s">
        <v>131</v>
      </c>
      <c r="H14941" s="11" t="s">
        <v>55</v>
      </c>
      <c r="I14941" s="11" t="s">
        <v>349</v>
      </c>
      <c r="J14941" s="11" t="s">
        <v>356</v>
      </c>
      <c r="K14941" s="11" t="str">
        <f>IFERROR(INDEX('EDC Component Dictionary'!$C$5:$C$37,MATCH('Rates Database'!J14941,'EDC Component Dictionary'!$B$5:$B$37,0)), "Energy Supply")</f>
        <v>Energy Supply</v>
      </c>
      <c r="L14941" s="12">
        <v>0.16300000000000001</v>
      </c>
      <c r="M14941" s="12"/>
    </row>
    <row r="14942" spans="1:13" x14ac:dyDescent="0.3">
      <c r="A14942" s="18">
        <v>14940</v>
      </c>
      <c r="B14942" s="18">
        <f t="shared" si="468"/>
        <v>2022</v>
      </c>
      <c r="C14942" s="17">
        <v>44866</v>
      </c>
      <c r="D14942" s="18" t="s">
        <v>314</v>
      </c>
      <c r="E14942" s="18" t="s">
        <v>352</v>
      </c>
      <c r="F14942" s="18" t="str">
        <f t="shared" si="467"/>
        <v>Belmont-500 - 750 kWh Volumetric Charge-44866</v>
      </c>
      <c r="G14942" s="11" t="s">
        <v>131</v>
      </c>
      <c r="H14942" s="11" t="s">
        <v>55</v>
      </c>
      <c r="I14942" s="11" t="s">
        <v>349</v>
      </c>
      <c r="J14942" s="11" t="s">
        <v>356</v>
      </c>
      <c r="K14942" s="11" t="str">
        <f>IFERROR(INDEX('EDC Component Dictionary'!$C$5:$C$37,MATCH('Rates Database'!J14942,'EDC Component Dictionary'!$B$5:$B$37,0)), "Energy Supply")</f>
        <v>Energy Supply</v>
      </c>
      <c r="L14942" s="12">
        <v>0.20416999999999999</v>
      </c>
      <c r="M14942" s="12"/>
    </row>
    <row r="14943" spans="1:13" x14ac:dyDescent="0.3">
      <c r="A14943" s="18">
        <v>14941</v>
      </c>
      <c r="B14943" s="18">
        <f t="shared" si="468"/>
        <v>2022</v>
      </c>
      <c r="C14943" s="17">
        <v>44866</v>
      </c>
      <c r="D14943" s="18" t="s">
        <v>314</v>
      </c>
      <c r="E14943" s="18" t="s">
        <v>347</v>
      </c>
      <c r="F14943" s="18" t="str">
        <f t="shared" si="467"/>
        <v>Middleborough-500 - 750 kWh Volumetric Charge-44866</v>
      </c>
      <c r="G14943" s="11" t="s">
        <v>131</v>
      </c>
      <c r="H14943" s="11" t="s">
        <v>55</v>
      </c>
      <c r="I14943" s="11" t="s">
        <v>349</v>
      </c>
      <c r="J14943" s="11" t="s">
        <v>356</v>
      </c>
      <c r="K14943" s="11" t="str">
        <f>IFERROR(INDEX('EDC Component Dictionary'!$C$5:$C$37,MATCH('Rates Database'!J14943,'EDC Component Dictionary'!$B$5:$B$37,0)), "Energy Supply")</f>
        <v>Energy Supply</v>
      </c>
      <c r="L14943" s="12">
        <v>0.14198</v>
      </c>
      <c r="M14943" s="12"/>
    </row>
    <row r="14944" spans="1:13" x14ac:dyDescent="0.3">
      <c r="A14944" s="18">
        <v>14942</v>
      </c>
      <c r="B14944" s="18">
        <f t="shared" si="468"/>
        <v>2022</v>
      </c>
      <c r="C14944" s="17">
        <v>44866</v>
      </c>
      <c r="D14944" s="18" t="s">
        <v>314</v>
      </c>
      <c r="E14944" s="18" t="s">
        <v>353</v>
      </c>
      <c r="F14944" s="18" t="str">
        <f t="shared" si="467"/>
        <v>Concord-500 - 750 kWh Volumetric Charge-44866</v>
      </c>
      <c r="G14944" s="11" t="s">
        <v>131</v>
      </c>
      <c r="H14944" s="11" t="s">
        <v>55</v>
      </c>
      <c r="I14944" s="11" t="s">
        <v>349</v>
      </c>
      <c r="J14944" s="11" t="s">
        <v>356</v>
      </c>
      <c r="K14944" s="11" t="str">
        <f>IFERROR(INDEX('EDC Component Dictionary'!$C$5:$C$37,MATCH('Rates Database'!J14944,'EDC Component Dictionary'!$B$5:$B$37,0)), "Energy Supply")</f>
        <v>Energy Supply</v>
      </c>
      <c r="L14944" s="12">
        <v>0.2273677952</v>
      </c>
      <c r="M14944" s="12"/>
    </row>
    <row r="14945" spans="1:13" x14ac:dyDescent="0.3">
      <c r="A14945" s="18">
        <v>14943</v>
      </c>
      <c r="B14945" s="18">
        <f t="shared" si="468"/>
        <v>2022</v>
      </c>
      <c r="C14945" s="17">
        <v>44866</v>
      </c>
      <c r="D14945" s="18" t="s">
        <v>314</v>
      </c>
      <c r="E14945" s="18" t="s">
        <v>354</v>
      </c>
      <c r="F14945" s="18" t="str">
        <f t="shared" si="467"/>
        <v>Taunton-500 - 750 kWh Volumetric Charge-44866</v>
      </c>
      <c r="G14945" s="11" t="s">
        <v>131</v>
      </c>
      <c r="H14945" s="11" t="s">
        <v>55</v>
      </c>
      <c r="I14945" s="11" t="s">
        <v>349</v>
      </c>
      <c r="J14945" s="11" t="s">
        <v>356</v>
      </c>
      <c r="K14945" s="11" t="str">
        <f>IFERROR(INDEX('EDC Component Dictionary'!$C$5:$C$37,MATCH('Rates Database'!J14945,'EDC Component Dictionary'!$B$5:$B$37,0)), "Energy Supply")</f>
        <v>Energy Supply</v>
      </c>
      <c r="L14945" s="12">
        <v>0.17990244999999999</v>
      </c>
      <c r="M14945" s="12"/>
    </row>
    <row r="14946" spans="1:13" x14ac:dyDescent="0.3">
      <c r="A14946" s="18">
        <v>14944</v>
      </c>
      <c r="B14946" s="18">
        <f t="shared" si="468"/>
        <v>2022</v>
      </c>
      <c r="C14946" s="17">
        <v>44866</v>
      </c>
      <c r="D14946" s="18" t="s">
        <v>314</v>
      </c>
      <c r="E14946" s="18" t="s">
        <v>355</v>
      </c>
      <c r="F14946" s="18" t="str">
        <f t="shared" si="467"/>
        <v>Wellesley-500 - 750 kWh Volumetric Charge-44866</v>
      </c>
      <c r="G14946" s="11" t="s">
        <v>131</v>
      </c>
      <c r="H14946" s="11" t="s">
        <v>55</v>
      </c>
      <c r="I14946" s="11" t="s">
        <v>349</v>
      </c>
      <c r="J14946" s="11" t="s">
        <v>356</v>
      </c>
      <c r="K14946" s="11" t="str">
        <f>IFERROR(INDEX('EDC Component Dictionary'!$C$5:$C$37,MATCH('Rates Database'!J14946,'EDC Component Dictionary'!$B$5:$B$37,0)), "Energy Supply")</f>
        <v>Energy Supply</v>
      </c>
      <c r="L14946" s="12">
        <v>0.141046</v>
      </c>
      <c r="M14946" s="12"/>
    </row>
    <row r="14947" spans="1:13" x14ac:dyDescent="0.3">
      <c r="A14947" s="18">
        <v>14945</v>
      </c>
      <c r="B14947" s="18">
        <f t="shared" si="468"/>
        <v>2020</v>
      </c>
      <c r="C14947" s="17">
        <v>44105</v>
      </c>
      <c r="D14947" s="18" t="s">
        <v>314</v>
      </c>
      <c r="E14947" s="18" t="s">
        <v>348</v>
      </c>
      <c r="F14947" s="18" t="str">
        <f t="shared" si="467"/>
        <v>Middleton-500 - 750 kWh Volumetric Charge-44105</v>
      </c>
      <c r="G14947" s="11" t="s">
        <v>131</v>
      </c>
      <c r="H14947" s="11" t="s">
        <v>55</v>
      </c>
      <c r="I14947" s="11" t="s">
        <v>349</v>
      </c>
      <c r="J14947" s="11" t="s">
        <v>356</v>
      </c>
      <c r="K14947" s="11" t="str">
        <f>IFERROR(INDEX('EDC Component Dictionary'!$C$5:$C$37,MATCH('Rates Database'!J14947,'EDC Component Dictionary'!$B$5:$B$37,0)), "Energy Supply")</f>
        <v>Energy Supply</v>
      </c>
      <c r="L14947" s="12">
        <v>0.12433</v>
      </c>
      <c r="M14947" s="12"/>
    </row>
    <row r="14948" spans="1:13" x14ac:dyDescent="0.3">
      <c r="A14948" s="18">
        <v>14946</v>
      </c>
      <c r="B14948" s="18">
        <f t="shared" si="468"/>
        <v>2020</v>
      </c>
      <c r="C14948" s="17">
        <v>44105</v>
      </c>
      <c r="D14948" s="18" t="s">
        <v>314</v>
      </c>
      <c r="E14948" s="18" t="s">
        <v>351</v>
      </c>
      <c r="F14948" s="18" t="str">
        <f t="shared" si="467"/>
        <v>Groton-500 - 750 kWh Volumetric Charge-44105</v>
      </c>
      <c r="G14948" s="11" t="s">
        <v>131</v>
      </c>
      <c r="H14948" s="11" t="s">
        <v>55</v>
      </c>
      <c r="I14948" s="11" t="s">
        <v>349</v>
      </c>
      <c r="J14948" s="11" t="s">
        <v>356</v>
      </c>
      <c r="K14948" s="11" t="str">
        <f>IFERROR(INDEX('EDC Component Dictionary'!$C$5:$C$37,MATCH('Rates Database'!J14948,'EDC Component Dictionary'!$B$5:$B$37,0)), "Energy Supply")</f>
        <v>Energy Supply</v>
      </c>
      <c r="L14948" s="12">
        <v>0.14000000000000001</v>
      </c>
      <c r="M14948" s="12"/>
    </row>
    <row r="14949" spans="1:13" x14ac:dyDescent="0.3">
      <c r="A14949" s="18">
        <v>14947</v>
      </c>
      <c r="B14949" s="18">
        <f t="shared" si="468"/>
        <v>2020</v>
      </c>
      <c r="C14949" s="17">
        <v>44105</v>
      </c>
      <c r="D14949" s="18" t="s">
        <v>314</v>
      </c>
      <c r="E14949" s="18" t="s">
        <v>352</v>
      </c>
      <c r="F14949" s="18" t="str">
        <f t="shared" si="467"/>
        <v>Belmont-500 - 750 kWh Volumetric Charge-44105</v>
      </c>
      <c r="G14949" s="11" t="s">
        <v>131</v>
      </c>
      <c r="H14949" s="11" t="s">
        <v>55</v>
      </c>
      <c r="I14949" s="11" t="s">
        <v>349</v>
      </c>
      <c r="J14949" s="11" t="s">
        <v>356</v>
      </c>
      <c r="K14949" s="11" t="str">
        <f>IFERROR(INDEX('EDC Component Dictionary'!$C$5:$C$37,MATCH('Rates Database'!J14949,'EDC Component Dictionary'!$B$5:$B$37,0)), "Energy Supply")</f>
        <v>Energy Supply</v>
      </c>
      <c r="L14949" s="12">
        <v>0.19317000000000001</v>
      </c>
      <c r="M14949" s="12"/>
    </row>
    <row r="14950" spans="1:13" x14ac:dyDescent="0.3">
      <c r="A14950" s="18">
        <v>14948</v>
      </c>
      <c r="B14950" s="18">
        <f t="shared" si="468"/>
        <v>2020</v>
      </c>
      <c r="C14950" s="17">
        <v>44105</v>
      </c>
      <c r="D14950" s="18" t="s">
        <v>314</v>
      </c>
      <c r="E14950" s="18" t="s">
        <v>347</v>
      </c>
      <c r="F14950" s="18" t="str">
        <f t="shared" si="467"/>
        <v>Middleborough-500 - 750 kWh Volumetric Charge-44105</v>
      </c>
      <c r="G14950" s="11" t="s">
        <v>131</v>
      </c>
      <c r="H14950" s="11" t="s">
        <v>55</v>
      </c>
      <c r="I14950" s="11" t="s">
        <v>349</v>
      </c>
      <c r="J14950" s="11" t="s">
        <v>356</v>
      </c>
      <c r="K14950" s="11" t="str">
        <f>IFERROR(INDEX('EDC Component Dictionary'!$C$5:$C$37,MATCH('Rates Database'!J14950,'EDC Component Dictionary'!$B$5:$B$37,0)), "Energy Supply")</f>
        <v>Energy Supply</v>
      </c>
      <c r="L14950" s="12">
        <v>0.14198</v>
      </c>
      <c r="M14950" s="12"/>
    </row>
    <row r="14951" spans="1:13" x14ac:dyDescent="0.3">
      <c r="A14951" s="18">
        <v>14949</v>
      </c>
      <c r="B14951" s="18">
        <f t="shared" si="468"/>
        <v>2020</v>
      </c>
      <c r="C14951" s="17">
        <v>44105</v>
      </c>
      <c r="D14951" s="18" t="s">
        <v>314</v>
      </c>
      <c r="E14951" s="18" t="s">
        <v>353</v>
      </c>
      <c r="F14951" s="18" t="str">
        <f t="shared" si="467"/>
        <v>Concord-500 - 750 kWh Volumetric Charge-44105</v>
      </c>
      <c r="G14951" s="11" t="s">
        <v>131</v>
      </c>
      <c r="H14951" s="11" t="s">
        <v>55</v>
      </c>
      <c r="I14951" s="11" t="s">
        <v>349</v>
      </c>
      <c r="J14951" s="11" t="s">
        <v>356</v>
      </c>
      <c r="K14951" s="11" t="str">
        <f>IFERROR(INDEX('EDC Component Dictionary'!$C$5:$C$37,MATCH('Rates Database'!J14951,'EDC Component Dictionary'!$B$5:$B$37,0)), "Energy Supply")</f>
        <v>Energy Supply</v>
      </c>
      <c r="L14951" s="12">
        <v>0.16778005159999901</v>
      </c>
      <c r="M14951" s="12"/>
    </row>
    <row r="14952" spans="1:13" x14ac:dyDescent="0.3">
      <c r="A14952" s="18">
        <v>14950</v>
      </c>
      <c r="B14952" s="18">
        <f t="shared" si="468"/>
        <v>2020</v>
      </c>
      <c r="C14952" s="17">
        <v>44105</v>
      </c>
      <c r="D14952" s="18" t="s">
        <v>314</v>
      </c>
      <c r="E14952" s="18" t="s">
        <v>354</v>
      </c>
      <c r="F14952" s="18" t="str">
        <f t="shared" si="467"/>
        <v>Taunton-500 - 750 kWh Volumetric Charge-44105</v>
      </c>
      <c r="G14952" s="11" t="s">
        <v>131</v>
      </c>
      <c r="H14952" s="11" t="s">
        <v>55</v>
      </c>
      <c r="I14952" s="11" t="s">
        <v>349</v>
      </c>
      <c r="J14952" s="11" t="s">
        <v>356</v>
      </c>
      <c r="K14952" s="11" t="str">
        <f>IFERROR(INDEX('EDC Component Dictionary'!$C$5:$C$37,MATCH('Rates Database'!J14952,'EDC Component Dictionary'!$B$5:$B$37,0)), "Energy Supply")</f>
        <v>Energy Supply</v>
      </c>
      <c r="L14952" s="12">
        <v>0.12763221499999899</v>
      </c>
      <c r="M14952" s="12"/>
    </row>
    <row r="14953" spans="1:13" x14ac:dyDescent="0.3">
      <c r="A14953" s="18">
        <v>14951</v>
      </c>
      <c r="B14953" s="18">
        <f t="shared" si="468"/>
        <v>2020</v>
      </c>
      <c r="C14953" s="17">
        <v>44105</v>
      </c>
      <c r="D14953" s="18" t="s">
        <v>314</v>
      </c>
      <c r="E14953" s="18" t="s">
        <v>355</v>
      </c>
      <c r="F14953" s="18" t="str">
        <f t="shared" si="467"/>
        <v>Wellesley-500 - 750 kWh Volumetric Charge-44105</v>
      </c>
      <c r="G14953" s="11" t="s">
        <v>131</v>
      </c>
      <c r="H14953" s="11" t="s">
        <v>55</v>
      </c>
      <c r="I14953" s="11" t="s">
        <v>349</v>
      </c>
      <c r="J14953" s="11" t="s">
        <v>356</v>
      </c>
      <c r="K14953" s="11" t="str">
        <f>IFERROR(INDEX('EDC Component Dictionary'!$C$5:$C$37,MATCH('Rates Database'!J14953,'EDC Component Dictionary'!$B$5:$B$37,0)), "Energy Supply")</f>
        <v>Energy Supply</v>
      </c>
      <c r="L14953" s="12">
        <v>0.141046</v>
      </c>
      <c r="M14953" s="12"/>
    </row>
    <row r="14954" spans="1:13" x14ac:dyDescent="0.3">
      <c r="A14954" s="18">
        <v>14952</v>
      </c>
      <c r="B14954" s="18">
        <f t="shared" si="468"/>
        <v>2021</v>
      </c>
      <c r="C14954" s="17">
        <v>44531</v>
      </c>
      <c r="D14954" s="18" t="s">
        <v>314</v>
      </c>
      <c r="E14954" s="18" t="s">
        <v>348</v>
      </c>
      <c r="F14954" s="18" t="str">
        <f t="shared" si="467"/>
        <v>Middleton-500 - 750 kWh Volumetric Charge-44531</v>
      </c>
      <c r="G14954" s="11" t="s">
        <v>131</v>
      </c>
      <c r="H14954" s="11" t="s">
        <v>55</v>
      </c>
      <c r="I14954" s="11" t="s">
        <v>349</v>
      </c>
      <c r="J14954" s="11" t="s">
        <v>356</v>
      </c>
      <c r="K14954" s="11" t="str">
        <f>IFERROR(INDEX('EDC Component Dictionary'!$C$5:$C$37,MATCH('Rates Database'!J14954,'EDC Component Dictionary'!$B$5:$B$37,0)), "Energy Supply")</f>
        <v>Energy Supply</v>
      </c>
      <c r="L14954" s="12">
        <v>0.12433</v>
      </c>
      <c r="M14954" s="12"/>
    </row>
    <row r="14955" spans="1:13" x14ac:dyDescent="0.3">
      <c r="A14955" s="18">
        <v>14953</v>
      </c>
      <c r="B14955" s="18">
        <f t="shared" si="468"/>
        <v>2021</v>
      </c>
      <c r="C14955" s="17">
        <v>44531</v>
      </c>
      <c r="D14955" s="18" t="s">
        <v>314</v>
      </c>
      <c r="E14955" s="18" t="s">
        <v>351</v>
      </c>
      <c r="F14955" s="18" t="str">
        <f t="shared" si="467"/>
        <v>Groton-500 - 750 kWh Volumetric Charge-44531</v>
      </c>
      <c r="G14955" s="11" t="s">
        <v>131</v>
      </c>
      <c r="H14955" s="11" t="s">
        <v>55</v>
      </c>
      <c r="I14955" s="11" t="s">
        <v>349</v>
      </c>
      <c r="J14955" s="11" t="s">
        <v>356</v>
      </c>
      <c r="K14955" s="11" t="str">
        <f>IFERROR(INDEX('EDC Component Dictionary'!$C$5:$C$37,MATCH('Rates Database'!J14955,'EDC Component Dictionary'!$B$5:$B$37,0)), "Energy Supply")</f>
        <v>Energy Supply</v>
      </c>
      <c r="L14955" s="12">
        <v>0.14499999999999999</v>
      </c>
      <c r="M14955" s="12"/>
    </row>
    <row r="14956" spans="1:13" x14ac:dyDescent="0.3">
      <c r="A14956" s="18">
        <v>14954</v>
      </c>
      <c r="B14956" s="18">
        <f t="shared" si="468"/>
        <v>2021</v>
      </c>
      <c r="C14956" s="17">
        <v>44531</v>
      </c>
      <c r="D14956" s="18" t="s">
        <v>314</v>
      </c>
      <c r="E14956" s="18" t="s">
        <v>352</v>
      </c>
      <c r="F14956" s="18" t="str">
        <f t="shared" si="467"/>
        <v>Belmont-500 - 750 kWh Volumetric Charge-44531</v>
      </c>
      <c r="G14956" s="11" t="s">
        <v>131</v>
      </c>
      <c r="H14956" s="11" t="s">
        <v>55</v>
      </c>
      <c r="I14956" s="11" t="s">
        <v>349</v>
      </c>
      <c r="J14956" s="11" t="s">
        <v>356</v>
      </c>
      <c r="K14956" s="11" t="str">
        <f>IFERROR(INDEX('EDC Component Dictionary'!$C$5:$C$37,MATCH('Rates Database'!J14956,'EDC Component Dictionary'!$B$5:$B$37,0)), "Energy Supply")</f>
        <v>Energy Supply</v>
      </c>
      <c r="L14956" s="12">
        <v>0.19317000000000001</v>
      </c>
      <c r="M14956" s="12"/>
    </row>
    <row r="14957" spans="1:13" x14ac:dyDescent="0.3">
      <c r="A14957" s="18">
        <v>14955</v>
      </c>
      <c r="B14957" s="18">
        <f t="shared" si="468"/>
        <v>2021</v>
      </c>
      <c r="C14957" s="17">
        <v>44531</v>
      </c>
      <c r="D14957" s="18" t="s">
        <v>314</v>
      </c>
      <c r="E14957" s="18" t="s">
        <v>347</v>
      </c>
      <c r="F14957" s="18" t="str">
        <f t="shared" si="467"/>
        <v>Middleborough-500 - 750 kWh Volumetric Charge-44531</v>
      </c>
      <c r="G14957" s="11" t="s">
        <v>131</v>
      </c>
      <c r="H14957" s="11" t="s">
        <v>55</v>
      </c>
      <c r="I14957" s="11" t="s">
        <v>349</v>
      </c>
      <c r="J14957" s="11" t="s">
        <v>356</v>
      </c>
      <c r="K14957" s="11" t="str">
        <f>IFERROR(INDEX('EDC Component Dictionary'!$C$5:$C$37,MATCH('Rates Database'!J14957,'EDC Component Dictionary'!$B$5:$B$37,0)), "Energy Supply")</f>
        <v>Energy Supply</v>
      </c>
      <c r="L14957" s="12">
        <v>0.14198</v>
      </c>
      <c r="M14957" s="12"/>
    </row>
    <row r="14958" spans="1:13" x14ac:dyDescent="0.3">
      <c r="A14958" s="18">
        <v>14956</v>
      </c>
      <c r="B14958" s="18">
        <f t="shared" si="468"/>
        <v>2021</v>
      </c>
      <c r="C14958" s="17">
        <v>44531</v>
      </c>
      <c r="D14958" s="18" t="s">
        <v>314</v>
      </c>
      <c r="E14958" s="18" t="s">
        <v>353</v>
      </c>
      <c r="F14958" s="18" t="str">
        <f t="shared" si="467"/>
        <v>Concord-500 - 750 kWh Volumetric Charge-44531</v>
      </c>
      <c r="G14958" s="11" t="s">
        <v>131</v>
      </c>
      <c r="H14958" s="11" t="s">
        <v>55</v>
      </c>
      <c r="I14958" s="11" t="s">
        <v>349</v>
      </c>
      <c r="J14958" s="11" t="s">
        <v>356</v>
      </c>
      <c r="K14958" s="11" t="str">
        <f>IFERROR(INDEX('EDC Component Dictionary'!$C$5:$C$37,MATCH('Rates Database'!J14958,'EDC Component Dictionary'!$B$5:$B$37,0)), "Energy Supply")</f>
        <v>Energy Supply</v>
      </c>
      <c r="L14958" s="12">
        <v>0.165687787999999</v>
      </c>
      <c r="M14958" s="12"/>
    </row>
    <row r="14959" spans="1:13" x14ac:dyDescent="0.3">
      <c r="A14959" s="18">
        <v>14957</v>
      </c>
      <c r="B14959" s="18">
        <f t="shared" si="468"/>
        <v>2021</v>
      </c>
      <c r="C14959" s="17">
        <v>44531</v>
      </c>
      <c r="D14959" s="18" t="s">
        <v>314</v>
      </c>
      <c r="E14959" s="18" t="s">
        <v>354</v>
      </c>
      <c r="F14959" s="18" t="str">
        <f t="shared" si="467"/>
        <v>Taunton-500 - 750 kWh Volumetric Charge-44531</v>
      </c>
      <c r="G14959" s="11" t="s">
        <v>131</v>
      </c>
      <c r="H14959" s="11" t="s">
        <v>55</v>
      </c>
      <c r="I14959" s="11" t="s">
        <v>349</v>
      </c>
      <c r="J14959" s="11" t="s">
        <v>356</v>
      </c>
      <c r="K14959" s="11" t="str">
        <f>IFERROR(INDEX('EDC Component Dictionary'!$C$5:$C$37,MATCH('Rates Database'!J14959,'EDC Component Dictionary'!$B$5:$B$37,0)), "Energy Supply")</f>
        <v>Energy Supply</v>
      </c>
      <c r="L14959" s="12">
        <v>0.124320229999999</v>
      </c>
      <c r="M14959" s="12"/>
    </row>
    <row r="14960" spans="1:13" x14ac:dyDescent="0.3">
      <c r="A14960" s="18">
        <v>14958</v>
      </c>
      <c r="B14960" s="18">
        <f t="shared" si="468"/>
        <v>2021</v>
      </c>
      <c r="C14960" s="17">
        <v>44531</v>
      </c>
      <c r="D14960" s="18" t="s">
        <v>314</v>
      </c>
      <c r="E14960" s="18" t="s">
        <v>355</v>
      </c>
      <c r="F14960" s="18" t="str">
        <f t="shared" si="467"/>
        <v>Wellesley-500 - 750 kWh Volumetric Charge-44531</v>
      </c>
      <c r="G14960" s="11" t="s">
        <v>131</v>
      </c>
      <c r="H14960" s="11" t="s">
        <v>55</v>
      </c>
      <c r="I14960" s="11" t="s">
        <v>349</v>
      </c>
      <c r="J14960" s="11" t="s">
        <v>356</v>
      </c>
      <c r="K14960" s="11" t="str">
        <f>IFERROR(INDEX('EDC Component Dictionary'!$C$5:$C$37,MATCH('Rates Database'!J14960,'EDC Component Dictionary'!$B$5:$B$37,0)), "Energy Supply")</f>
        <v>Energy Supply</v>
      </c>
      <c r="L14960" s="12">
        <v>0.141046</v>
      </c>
      <c r="M14960" s="12"/>
    </row>
    <row r="14961" spans="1:13" x14ac:dyDescent="0.3">
      <c r="A14961" s="18">
        <v>14959</v>
      </c>
      <c r="B14961" s="18">
        <f t="shared" si="468"/>
        <v>2023</v>
      </c>
      <c r="C14961" s="17">
        <v>44958</v>
      </c>
      <c r="D14961" s="18" t="s">
        <v>314</v>
      </c>
      <c r="E14961" s="18" t="s">
        <v>348</v>
      </c>
      <c r="F14961" s="18" t="str">
        <f t="shared" si="467"/>
        <v>Middleton-500 - 750 kWh Volumetric Charge-44958</v>
      </c>
      <c r="G14961" s="11" t="s">
        <v>131</v>
      </c>
      <c r="H14961" s="11" t="s">
        <v>55</v>
      </c>
      <c r="I14961" s="11" t="s">
        <v>349</v>
      </c>
      <c r="J14961" s="11" t="s">
        <v>356</v>
      </c>
      <c r="K14961" s="11" t="str">
        <f>IFERROR(INDEX('EDC Component Dictionary'!$C$5:$C$37,MATCH('Rates Database'!J14961,'EDC Component Dictionary'!$B$5:$B$37,0)), "Energy Supply")</f>
        <v>Energy Supply</v>
      </c>
      <c r="L14961" s="12">
        <v>0.14510000000000001</v>
      </c>
      <c r="M14961" s="12"/>
    </row>
    <row r="14962" spans="1:13" x14ac:dyDescent="0.3">
      <c r="A14962" s="18">
        <v>14960</v>
      </c>
      <c r="B14962" s="18">
        <f t="shared" si="468"/>
        <v>2023</v>
      </c>
      <c r="C14962" s="17">
        <v>44958</v>
      </c>
      <c r="D14962" s="18" t="s">
        <v>314</v>
      </c>
      <c r="E14962" s="18" t="s">
        <v>351</v>
      </c>
      <c r="F14962" s="18" t="str">
        <f t="shared" si="467"/>
        <v>Groton-500 - 750 kWh Volumetric Charge-44958</v>
      </c>
      <c r="G14962" s="11" t="s">
        <v>131</v>
      </c>
      <c r="H14962" s="11" t="s">
        <v>55</v>
      </c>
      <c r="I14962" s="11" t="s">
        <v>349</v>
      </c>
      <c r="J14962" s="11" t="s">
        <v>356</v>
      </c>
      <c r="K14962" s="11" t="str">
        <f>IFERROR(INDEX('EDC Component Dictionary'!$C$5:$C$37,MATCH('Rates Database'!J14962,'EDC Component Dictionary'!$B$5:$B$37,0)), "Energy Supply")</f>
        <v>Energy Supply</v>
      </c>
      <c r="L14962" s="12">
        <v>0.19</v>
      </c>
      <c r="M14962" s="12"/>
    </row>
    <row r="14963" spans="1:13" x14ac:dyDescent="0.3">
      <c r="A14963" s="18">
        <v>14961</v>
      </c>
      <c r="B14963" s="18">
        <f t="shared" si="468"/>
        <v>2023</v>
      </c>
      <c r="C14963" s="17">
        <v>44958</v>
      </c>
      <c r="D14963" s="18" t="s">
        <v>314</v>
      </c>
      <c r="E14963" s="18" t="s">
        <v>352</v>
      </c>
      <c r="F14963" s="18" t="str">
        <f t="shared" si="467"/>
        <v>Belmont-500 - 750 kWh Volumetric Charge-44958</v>
      </c>
      <c r="G14963" s="11" t="s">
        <v>131</v>
      </c>
      <c r="H14963" s="11" t="s">
        <v>55</v>
      </c>
      <c r="I14963" s="11" t="s">
        <v>349</v>
      </c>
      <c r="J14963" s="11" t="s">
        <v>356</v>
      </c>
      <c r="K14963" s="11" t="str">
        <f>IFERROR(INDEX('EDC Component Dictionary'!$C$5:$C$37,MATCH('Rates Database'!J14963,'EDC Component Dictionary'!$B$5:$B$37,0)), "Energy Supply")</f>
        <v>Energy Supply</v>
      </c>
      <c r="L14963" s="12">
        <v>0.22989999999999899</v>
      </c>
      <c r="M14963" s="12"/>
    </row>
    <row r="14964" spans="1:13" x14ac:dyDescent="0.3">
      <c r="A14964" s="18">
        <v>14962</v>
      </c>
      <c r="B14964" s="18">
        <f t="shared" si="468"/>
        <v>2023</v>
      </c>
      <c r="C14964" s="17">
        <v>44958</v>
      </c>
      <c r="D14964" s="18" t="s">
        <v>314</v>
      </c>
      <c r="E14964" s="18" t="s">
        <v>347</v>
      </c>
      <c r="F14964" s="18" t="str">
        <f t="shared" si="467"/>
        <v>Middleborough-500 - 750 kWh Volumetric Charge-44958</v>
      </c>
      <c r="G14964" s="11" t="s">
        <v>131</v>
      </c>
      <c r="H14964" s="11" t="s">
        <v>55</v>
      </c>
      <c r="I14964" s="11" t="s">
        <v>349</v>
      </c>
      <c r="J14964" s="11" t="s">
        <v>356</v>
      </c>
      <c r="K14964" s="11" t="str">
        <f>IFERROR(INDEX('EDC Component Dictionary'!$C$5:$C$37,MATCH('Rates Database'!J14964,'EDC Component Dictionary'!$B$5:$B$37,0)), "Energy Supply")</f>
        <v>Energy Supply</v>
      </c>
      <c r="L14964" s="12">
        <v>0.14198</v>
      </c>
      <c r="M14964" s="12"/>
    </row>
    <row r="14965" spans="1:13" x14ac:dyDescent="0.3">
      <c r="A14965" s="18">
        <v>14963</v>
      </c>
      <c r="B14965" s="18">
        <f t="shared" si="468"/>
        <v>2023</v>
      </c>
      <c r="C14965" s="17">
        <v>44958</v>
      </c>
      <c r="D14965" s="18" t="s">
        <v>314</v>
      </c>
      <c r="E14965" s="18" t="s">
        <v>353</v>
      </c>
      <c r="F14965" s="18" t="str">
        <f t="shared" si="467"/>
        <v>Concord-500 - 750 kWh Volumetric Charge-44958</v>
      </c>
      <c r="G14965" s="11" t="s">
        <v>131</v>
      </c>
      <c r="H14965" s="11" t="s">
        <v>55</v>
      </c>
      <c r="I14965" s="11" t="s">
        <v>349</v>
      </c>
      <c r="J14965" s="11" t="s">
        <v>356</v>
      </c>
      <c r="K14965" s="11" t="str">
        <f>IFERROR(INDEX('EDC Component Dictionary'!$C$5:$C$37,MATCH('Rates Database'!J14965,'EDC Component Dictionary'!$B$5:$B$37,0)), "Energy Supply")</f>
        <v>Energy Supply</v>
      </c>
      <c r="L14965" s="12">
        <v>0.1987235614</v>
      </c>
      <c r="M14965" s="12"/>
    </row>
    <row r="14966" spans="1:13" x14ac:dyDescent="0.3">
      <c r="A14966" s="18">
        <v>14964</v>
      </c>
      <c r="B14966" s="18">
        <f t="shared" si="468"/>
        <v>2023</v>
      </c>
      <c r="C14966" s="17">
        <v>44958</v>
      </c>
      <c r="D14966" s="18" t="s">
        <v>314</v>
      </c>
      <c r="E14966" s="18" t="s">
        <v>354</v>
      </c>
      <c r="F14966" s="18" t="str">
        <f t="shared" si="467"/>
        <v>Taunton-500 - 750 kWh Volumetric Charge-44958</v>
      </c>
      <c r="G14966" s="11" t="s">
        <v>131</v>
      </c>
      <c r="H14966" s="11" t="s">
        <v>55</v>
      </c>
      <c r="I14966" s="11" t="s">
        <v>349</v>
      </c>
      <c r="J14966" s="11" t="s">
        <v>356</v>
      </c>
      <c r="K14966" s="11" t="str">
        <f>IFERROR(INDEX('EDC Component Dictionary'!$C$5:$C$37,MATCH('Rates Database'!J14966,'EDC Component Dictionary'!$B$5:$B$37,0)), "Energy Supply")</f>
        <v>Energy Supply</v>
      </c>
      <c r="L14966" s="12">
        <v>0.180396259999999</v>
      </c>
      <c r="M14966" s="12"/>
    </row>
    <row r="14967" spans="1:13" x14ac:dyDescent="0.3">
      <c r="A14967" s="18">
        <v>14965</v>
      </c>
      <c r="B14967" s="18">
        <f t="shared" si="468"/>
        <v>2023</v>
      </c>
      <c r="C14967" s="17">
        <v>44958</v>
      </c>
      <c r="D14967" s="18" t="s">
        <v>314</v>
      </c>
      <c r="E14967" s="18" t="s">
        <v>355</v>
      </c>
      <c r="F14967" s="18" t="str">
        <f t="shared" si="467"/>
        <v>Wellesley-500 - 750 kWh Volumetric Charge-44958</v>
      </c>
      <c r="G14967" s="11" t="s">
        <v>131</v>
      </c>
      <c r="H14967" s="11" t="s">
        <v>55</v>
      </c>
      <c r="I14967" s="11" t="s">
        <v>349</v>
      </c>
      <c r="J14967" s="11" t="s">
        <v>356</v>
      </c>
      <c r="K14967" s="11" t="str">
        <f>IFERROR(INDEX('EDC Component Dictionary'!$C$5:$C$37,MATCH('Rates Database'!J14967,'EDC Component Dictionary'!$B$5:$B$37,0)), "Energy Supply")</f>
        <v>Energy Supply</v>
      </c>
      <c r="L14967" s="12">
        <v>0.152334999999999</v>
      </c>
      <c r="M14967" s="12"/>
    </row>
    <row r="14968" spans="1:13" x14ac:dyDescent="0.3">
      <c r="A14968" s="18">
        <v>14966</v>
      </c>
      <c r="B14968" s="18">
        <f t="shared" si="468"/>
        <v>2020</v>
      </c>
      <c r="C14968" s="17">
        <v>44075</v>
      </c>
      <c r="D14968" s="18" t="s">
        <v>314</v>
      </c>
      <c r="E14968" s="18" t="s">
        <v>348</v>
      </c>
      <c r="F14968" s="18" t="str">
        <f t="shared" si="467"/>
        <v>Middleton-500 - 750 kWh Volumetric Charge-44075</v>
      </c>
      <c r="G14968" s="11" t="s">
        <v>131</v>
      </c>
      <c r="H14968" s="11" t="s">
        <v>55</v>
      </c>
      <c r="I14968" s="11" t="s">
        <v>349</v>
      </c>
      <c r="J14968" s="11" t="s">
        <v>356</v>
      </c>
      <c r="K14968" s="11" t="str">
        <f>IFERROR(INDEX('EDC Component Dictionary'!$C$5:$C$37,MATCH('Rates Database'!J14968,'EDC Component Dictionary'!$B$5:$B$37,0)), "Energy Supply")</f>
        <v>Energy Supply</v>
      </c>
      <c r="L14968" s="12">
        <v>0.12433</v>
      </c>
      <c r="M14968" s="12"/>
    </row>
    <row r="14969" spans="1:13" x14ac:dyDescent="0.3">
      <c r="A14969" s="18">
        <v>14967</v>
      </c>
      <c r="B14969" s="18">
        <f t="shared" si="468"/>
        <v>2020</v>
      </c>
      <c r="C14969" s="17">
        <v>44075</v>
      </c>
      <c r="D14969" s="18" t="s">
        <v>314</v>
      </c>
      <c r="E14969" s="18" t="s">
        <v>351</v>
      </c>
      <c r="F14969" s="18" t="str">
        <f t="shared" si="467"/>
        <v>Groton-500 - 750 kWh Volumetric Charge-44075</v>
      </c>
      <c r="G14969" s="11" t="s">
        <v>131</v>
      </c>
      <c r="H14969" s="11" t="s">
        <v>55</v>
      </c>
      <c r="I14969" s="11" t="s">
        <v>349</v>
      </c>
      <c r="J14969" s="11" t="s">
        <v>356</v>
      </c>
      <c r="K14969" s="11" t="str">
        <f>IFERROR(INDEX('EDC Component Dictionary'!$C$5:$C$37,MATCH('Rates Database'!J14969,'EDC Component Dictionary'!$B$5:$B$37,0)), "Energy Supply")</f>
        <v>Energy Supply</v>
      </c>
      <c r="L14969" s="12">
        <v>0.14000000000000001</v>
      </c>
      <c r="M14969" s="12"/>
    </row>
    <row r="14970" spans="1:13" x14ac:dyDescent="0.3">
      <c r="A14970" s="18">
        <v>14968</v>
      </c>
      <c r="B14970" s="18">
        <f t="shared" si="468"/>
        <v>2020</v>
      </c>
      <c r="C14970" s="17">
        <v>44075</v>
      </c>
      <c r="D14970" s="18" t="s">
        <v>314</v>
      </c>
      <c r="E14970" s="18" t="s">
        <v>352</v>
      </c>
      <c r="F14970" s="18" t="str">
        <f t="shared" si="467"/>
        <v>Belmont-500 - 750 kWh Volumetric Charge-44075</v>
      </c>
      <c r="G14970" s="11" t="s">
        <v>131</v>
      </c>
      <c r="H14970" s="11" t="s">
        <v>55</v>
      </c>
      <c r="I14970" s="11" t="s">
        <v>349</v>
      </c>
      <c r="J14970" s="11" t="s">
        <v>356</v>
      </c>
      <c r="K14970" s="11" t="str">
        <f>IFERROR(INDEX('EDC Component Dictionary'!$C$5:$C$37,MATCH('Rates Database'!J14970,'EDC Component Dictionary'!$B$5:$B$37,0)), "Energy Supply")</f>
        <v>Energy Supply</v>
      </c>
      <c r="L14970" s="12">
        <v>0.19317000000000001</v>
      </c>
      <c r="M14970" s="12"/>
    </row>
    <row r="14971" spans="1:13" x14ac:dyDescent="0.3">
      <c r="A14971" s="18">
        <v>14969</v>
      </c>
      <c r="B14971" s="18">
        <f t="shared" si="468"/>
        <v>2020</v>
      </c>
      <c r="C14971" s="17">
        <v>44075</v>
      </c>
      <c r="D14971" s="18" t="s">
        <v>314</v>
      </c>
      <c r="E14971" s="18" t="s">
        <v>347</v>
      </c>
      <c r="F14971" s="18" t="str">
        <f t="shared" si="467"/>
        <v>Middleborough-500 - 750 kWh Volumetric Charge-44075</v>
      </c>
      <c r="G14971" s="11" t="s">
        <v>131</v>
      </c>
      <c r="H14971" s="11" t="s">
        <v>55</v>
      </c>
      <c r="I14971" s="11" t="s">
        <v>349</v>
      </c>
      <c r="J14971" s="11" t="s">
        <v>356</v>
      </c>
      <c r="K14971" s="11" t="str">
        <f>IFERROR(INDEX('EDC Component Dictionary'!$C$5:$C$37,MATCH('Rates Database'!J14971,'EDC Component Dictionary'!$B$5:$B$37,0)), "Energy Supply")</f>
        <v>Energy Supply</v>
      </c>
      <c r="L14971" s="12">
        <v>0.14198</v>
      </c>
      <c r="M14971" s="12"/>
    </row>
    <row r="14972" spans="1:13" x14ac:dyDescent="0.3">
      <c r="A14972" s="18">
        <v>14970</v>
      </c>
      <c r="B14972" s="18">
        <f t="shared" si="468"/>
        <v>2020</v>
      </c>
      <c r="C14972" s="17">
        <v>44075</v>
      </c>
      <c r="D14972" s="18" t="s">
        <v>314</v>
      </c>
      <c r="E14972" s="18" t="s">
        <v>353</v>
      </c>
      <c r="F14972" s="18" t="str">
        <f t="shared" si="467"/>
        <v>Concord-500 - 750 kWh Volumetric Charge-44075</v>
      </c>
      <c r="G14972" s="11" t="s">
        <v>131</v>
      </c>
      <c r="H14972" s="11" t="s">
        <v>55</v>
      </c>
      <c r="I14972" s="11" t="s">
        <v>349</v>
      </c>
      <c r="J14972" s="11" t="s">
        <v>356</v>
      </c>
      <c r="K14972" s="11" t="str">
        <f>IFERROR(INDEX('EDC Component Dictionary'!$C$5:$C$37,MATCH('Rates Database'!J14972,'EDC Component Dictionary'!$B$5:$B$37,0)), "Energy Supply")</f>
        <v>Energy Supply</v>
      </c>
      <c r="L14972" s="12">
        <v>0.16778005159999901</v>
      </c>
      <c r="M14972" s="12"/>
    </row>
    <row r="14973" spans="1:13" x14ac:dyDescent="0.3">
      <c r="A14973" s="18">
        <v>14971</v>
      </c>
      <c r="B14973" s="18">
        <f t="shared" si="468"/>
        <v>2020</v>
      </c>
      <c r="C14973" s="17">
        <v>44075</v>
      </c>
      <c r="D14973" s="18" t="s">
        <v>314</v>
      </c>
      <c r="E14973" s="18" t="s">
        <v>354</v>
      </c>
      <c r="F14973" s="18" t="str">
        <f t="shared" si="467"/>
        <v>Taunton-500 - 750 kWh Volumetric Charge-44075</v>
      </c>
      <c r="G14973" s="11" t="s">
        <v>131</v>
      </c>
      <c r="H14973" s="11" t="s">
        <v>55</v>
      </c>
      <c r="I14973" s="11" t="s">
        <v>349</v>
      </c>
      <c r="J14973" s="11" t="s">
        <v>356</v>
      </c>
      <c r="K14973" s="11" t="str">
        <f>IFERROR(INDEX('EDC Component Dictionary'!$C$5:$C$37,MATCH('Rates Database'!J14973,'EDC Component Dictionary'!$B$5:$B$37,0)), "Energy Supply")</f>
        <v>Energy Supply</v>
      </c>
      <c r="L14973" s="12">
        <v>0.12928587999999899</v>
      </c>
      <c r="M14973" s="12"/>
    </row>
    <row r="14974" spans="1:13" x14ac:dyDescent="0.3">
      <c r="A14974" s="18">
        <v>14972</v>
      </c>
      <c r="B14974" s="18">
        <f t="shared" si="468"/>
        <v>2020</v>
      </c>
      <c r="C14974" s="17">
        <v>44075</v>
      </c>
      <c r="D14974" s="18" t="s">
        <v>314</v>
      </c>
      <c r="E14974" s="18" t="s">
        <v>355</v>
      </c>
      <c r="F14974" s="18" t="str">
        <f t="shared" si="467"/>
        <v>Wellesley-500 - 750 kWh Volumetric Charge-44075</v>
      </c>
      <c r="G14974" s="11" t="s">
        <v>131</v>
      </c>
      <c r="H14974" s="11" t="s">
        <v>55</v>
      </c>
      <c r="I14974" s="11" t="s">
        <v>349</v>
      </c>
      <c r="J14974" s="11" t="s">
        <v>356</v>
      </c>
      <c r="K14974" s="11" t="str">
        <f>IFERROR(INDEX('EDC Component Dictionary'!$C$5:$C$37,MATCH('Rates Database'!J14974,'EDC Component Dictionary'!$B$5:$B$37,0)), "Energy Supply")</f>
        <v>Energy Supply</v>
      </c>
      <c r="L14974" s="12">
        <v>0.141046</v>
      </c>
      <c r="M14974" s="12"/>
    </row>
    <row r="14975" spans="1:13" x14ac:dyDescent="0.3">
      <c r="A14975" s="18">
        <v>14973</v>
      </c>
      <c r="B14975" s="18">
        <f t="shared" si="468"/>
        <v>2019</v>
      </c>
      <c r="C14975" s="17">
        <v>43770</v>
      </c>
      <c r="D14975" s="18" t="s">
        <v>314</v>
      </c>
      <c r="E14975" s="18" t="s">
        <v>348</v>
      </c>
      <c r="F14975" s="18" t="str">
        <f t="shared" si="467"/>
        <v>Middleton-500 - 750 kWh Volumetric Charge-43770</v>
      </c>
      <c r="G14975" s="11" t="s">
        <v>131</v>
      </c>
      <c r="H14975" s="11" t="s">
        <v>55</v>
      </c>
      <c r="I14975" s="11" t="s">
        <v>349</v>
      </c>
      <c r="J14975" s="11" t="s">
        <v>356</v>
      </c>
      <c r="K14975" s="11" t="str">
        <f>IFERROR(INDEX('EDC Component Dictionary'!$C$5:$C$37,MATCH('Rates Database'!J14975,'EDC Component Dictionary'!$B$5:$B$37,0)), "Energy Supply")</f>
        <v>Energy Supply</v>
      </c>
      <c r="L14975" s="12">
        <v>0.12433</v>
      </c>
      <c r="M14975" s="12"/>
    </row>
    <row r="14976" spans="1:13" x14ac:dyDescent="0.3">
      <c r="A14976" s="18">
        <v>14974</v>
      </c>
      <c r="B14976" s="18">
        <f t="shared" si="468"/>
        <v>2019</v>
      </c>
      <c r="C14976" s="17">
        <v>43770</v>
      </c>
      <c r="D14976" s="18" t="s">
        <v>314</v>
      </c>
      <c r="E14976" s="18" t="s">
        <v>351</v>
      </c>
      <c r="F14976" s="18" t="str">
        <f t="shared" si="467"/>
        <v>Groton-500 - 750 kWh Volumetric Charge-43770</v>
      </c>
      <c r="G14976" s="11" t="s">
        <v>131</v>
      </c>
      <c r="H14976" s="11" t="s">
        <v>55</v>
      </c>
      <c r="I14976" s="11" t="s">
        <v>349</v>
      </c>
      <c r="J14976" s="11" t="s">
        <v>356</v>
      </c>
      <c r="K14976" s="11" t="str">
        <f>IFERROR(INDEX('EDC Component Dictionary'!$C$5:$C$37,MATCH('Rates Database'!J14976,'EDC Component Dictionary'!$B$5:$B$37,0)), "Energy Supply")</f>
        <v>Energy Supply</v>
      </c>
      <c r="L14976" s="12">
        <v>0.11799999999999999</v>
      </c>
      <c r="M14976" s="12"/>
    </row>
    <row r="14977" spans="1:13" x14ac:dyDescent="0.3">
      <c r="A14977" s="18">
        <v>14975</v>
      </c>
      <c r="B14977" s="18">
        <f t="shared" si="468"/>
        <v>2019</v>
      </c>
      <c r="C14977" s="17">
        <v>43770</v>
      </c>
      <c r="D14977" s="18" t="s">
        <v>314</v>
      </c>
      <c r="E14977" s="18" t="s">
        <v>352</v>
      </c>
      <c r="F14977" s="18" t="str">
        <f t="shared" si="467"/>
        <v>Belmont-500 - 750 kWh Volumetric Charge-43770</v>
      </c>
      <c r="G14977" s="11" t="s">
        <v>131</v>
      </c>
      <c r="H14977" s="11" t="s">
        <v>55</v>
      </c>
      <c r="I14977" s="11" t="s">
        <v>349</v>
      </c>
      <c r="J14977" s="11" t="s">
        <v>356</v>
      </c>
      <c r="K14977" s="11" t="str">
        <f>IFERROR(INDEX('EDC Component Dictionary'!$C$5:$C$37,MATCH('Rates Database'!J14977,'EDC Component Dictionary'!$B$5:$B$37,0)), "Energy Supply")</f>
        <v>Energy Supply</v>
      </c>
      <c r="L14977" s="12">
        <v>0.19317000000000001</v>
      </c>
      <c r="M14977" s="12"/>
    </row>
    <row r="14978" spans="1:13" x14ac:dyDescent="0.3">
      <c r="A14978" s="18">
        <v>14976</v>
      </c>
      <c r="B14978" s="18">
        <f t="shared" si="468"/>
        <v>2019</v>
      </c>
      <c r="C14978" s="17">
        <v>43770</v>
      </c>
      <c r="D14978" s="18" t="s">
        <v>314</v>
      </c>
      <c r="E14978" s="18" t="s">
        <v>353</v>
      </c>
      <c r="F14978" s="18" t="str">
        <f t="shared" si="467"/>
        <v>Concord-500 - 750 kWh Volumetric Charge-43770</v>
      </c>
      <c r="G14978" s="11" t="s">
        <v>131</v>
      </c>
      <c r="H14978" s="11" t="s">
        <v>55</v>
      </c>
      <c r="I14978" s="11" t="s">
        <v>349</v>
      </c>
      <c r="J14978" s="11" t="s">
        <v>356</v>
      </c>
      <c r="K14978" s="11" t="str">
        <f>IFERROR(INDEX('EDC Component Dictionary'!$C$5:$C$37,MATCH('Rates Database'!J14978,'EDC Component Dictionary'!$B$5:$B$37,0)), "Energy Supply")</f>
        <v>Energy Supply</v>
      </c>
      <c r="L14978" s="12">
        <v>0.15153765159999899</v>
      </c>
      <c r="M14978" s="12"/>
    </row>
    <row r="14979" spans="1:13" x14ac:dyDescent="0.3">
      <c r="A14979" s="18">
        <v>14977</v>
      </c>
      <c r="B14979" s="18">
        <f t="shared" si="468"/>
        <v>2019</v>
      </c>
      <c r="C14979" s="17">
        <v>43770</v>
      </c>
      <c r="D14979" s="18" t="s">
        <v>314</v>
      </c>
      <c r="E14979" s="18" t="s">
        <v>354</v>
      </c>
      <c r="F14979" s="18" t="str">
        <f t="shared" si="467"/>
        <v>Taunton-500 - 750 kWh Volumetric Charge-43770</v>
      </c>
      <c r="G14979" s="11" t="s">
        <v>131</v>
      </c>
      <c r="H14979" s="11" t="s">
        <v>55</v>
      </c>
      <c r="I14979" s="11" t="s">
        <v>349</v>
      </c>
      <c r="J14979" s="11" t="s">
        <v>356</v>
      </c>
      <c r="K14979" s="11" t="str">
        <f>IFERROR(INDEX('EDC Component Dictionary'!$C$5:$C$37,MATCH('Rates Database'!J14979,'EDC Component Dictionary'!$B$5:$B$37,0)), "Energy Supply")</f>
        <v>Energy Supply</v>
      </c>
      <c r="L14979" s="12">
        <v>0.12790296499999901</v>
      </c>
      <c r="M14979" s="12"/>
    </row>
    <row r="14980" spans="1:13" x14ac:dyDescent="0.3">
      <c r="A14980" s="18">
        <v>14978</v>
      </c>
      <c r="B14980" s="18">
        <f t="shared" si="468"/>
        <v>2019</v>
      </c>
      <c r="C14980" s="17">
        <v>43770</v>
      </c>
      <c r="D14980" s="18" t="s">
        <v>314</v>
      </c>
      <c r="E14980" s="18" t="s">
        <v>355</v>
      </c>
      <c r="F14980" s="18" t="str">
        <f t="shared" ref="F14980:F15043" si="469">_xlfn.CONCAT(E14980,"-",J14980,"-",C14980)</f>
        <v>Wellesley-500 - 750 kWh Volumetric Charge-43770</v>
      </c>
      <c r="G14980" s="11" t="s">
        <v>131</v>
      </c>
      <c r="H14980" s="11" t="s">
        <v>55</v>
      </c>
      <c r="I14980" s="11" t="s">
        <v>349</v>
      </c>
      <c r="J14980" s="11" t="s">
        <v>356</v>
      </c>
      <c r="K14980" s="11" t="str">
        <f>IFERROR(INDEX('EDC Component Dictionary'!$C$5:$C$37,MATCH('Rates Database'!J14980,'EDC Component Dictionary'!$B$5:$B$37,0)), "Energy Supply")</f>
        <v>Energy Supply</v>
      </c>
      <c r="L14980" s="12">
        <v>0.141046</v>
      </c>
      <c r="M14980" s="12"/>
    </row>
    <row r="14981" spans="1:13" x14ac:dyDescent="0.3">
      <c r="A14981" s="18">
        <v>14979</v>
      </c>
      <c r="B14981" s="18">
        <f t="shared" si="468"/>
        <v>2019</v>
      </c>
      <c r="C14981" s="17">
        <v>43556</v>
      </c>
      <c r="D14981" s="18" t="s">
        <v>314</v>
      </c>
      <c r="E14981" s="18" t="s">
        <v>348</v>
      </c>
      <c r="F14981" s="18" t="str">
        <f t="shared" si="469"/>
        <v>Middleton-500 - 750 kWh Volumetric Charge-43556</v>
      </c>
      <c r="G14981" s="11" t="s">
        <v>131</v>
      </c>
      <c r="H14981" s="11" t="s">
        <v>55</v>
      </c>
      <c r="I14981" s="11" t="s">
        <v>349</v>
      </c>
      <c r="J14981" s="11" t="s">
        <v>356</v>
      </c>
      <c r="K14981" s="11" t="str">
        <f>IFERROR(INDEX('EDC Component Dictionary'!$C$5:$C$37,MATCH('Rates Database'!J14981,'EDC Component Dictionary'!$B$5:$B$37,0)), "Energy Supply")</f>
        <v>Energy Supply</v>
      </c>
      <c r="L14981" s="12">
        <v>0.12433</v>
      </c>
      <c r="M14981" s="12"/>
    </row>
    <row r="14982" spans="1:13" x14ac:dyDescent="0.3">
      <c r="A14982" s="18">
        <v>14980</v>
      </c>
      <c r="B14982" s="18">
        <f t="shared" si="468"/>
        <v>2019</v>
      </c>
      <c r="C14982" s="17">
        <v>43556</v>
      </c>
      <c r="D14982" s="18" t="s">
        <v>314</v>
      </c>
      <c r="E14982" s="18" t="s">
        <v>351</v>
      </c>
      <c r="F14982" s="18" t="str">
        <f t="shared" si="469"/>
        <v>Groton-500 - 750 kWh Volumetric Charge-43556</v>
      </c>
      <c r="G14982" s="11" t="s">
        <v>131</v>
      </c>
      <c r="H14982" s="11" t="s">
        <v>55</v>
      </c>
      <c r="I14982" s="11" t="s">
        <v>349</v>
      </c>
      <c r="J14982" s="11" t="s">
        <v>356</v>
      </c>
      <c r="K14982" s="11" t="str">
        <f>IFERROR(INDEX('EDC Component Dictionary'!$C$5:$C$37,MATCH('Rates Database'!J14982,'EDC Component Dictionary'!$B$5:$B$37,0)), "Energy Supply")</f>
        <v>Energy Supply</v>
      </c>
      <c r="L14982" s="12">
        <v>0.13100000000000001</v>
      </c>
      <c r="M14982" s="12"/>
    </row>
    <row r="14983" spans="1:13" x14ac:dyDescent="0.3">
      <c r="A14983" s="18">
        <v>14981</v>
      </c>
      <c r="B14983" s="18">
        <f t="shared" si="468"/>
        <v>2019</v>
      </c>
      <c r="C14983" s="17">
        <v>43556</v>
      </c>
      <c r="D14983" s="18" t="s">
        <v>314</v>
      </c>
      <c r="E14983" s="18" t="s">
        <v>352</v>
      </c>
      <c r="F14983" s="18" t="str">
        <f t="shared" si="469"/>
        <v>Belmont-500 - 750 kWh Volumetric Charge-43556</v>
      </c>
      <c r="G14983" s="11" t="s">
        <v>131</v>
      </c>
      <c r="H14983" s="11" t="s">
        <v>55</v>
      </c>
      <c r="I14983" s="11" t="s">
        <v>349</v>
      </c>
      <c r="J14983" s="11" t="s">
        <v>356</v>
      </c>
      <c r="K14983" s="11" t="str">
        <f>IFERROR(INDEX('EDC Component Dictionary'!$C$5:$C$37,MATCH('Rates Database'!J14983,'EDC Component Dictionary'!$B$5:$B$37,0)), "Energy Supply")</f>
        <v>Energy Supply</v>
      </c>
      <c r="L14983" s="12">
        <v>0.19317000000000001</v>
      </c>
      <c r="M14983" s="12"/>
    </row>
    <row r="14984" spans="1:13" x14ac:dyDescent="0.3">
      <c r="A14984" s="18">
        <v>14982</v>
      </c>
      <c r="B14984" s="18">
        <f t="shared" si="468"/>
        <v>2019</v>
      </c>
      <c r="C14984" s="17">
        <v>43556</v>
      </c>
      <c r="D14984" s="18" t="s">
        <v>314</v>
      </c>
      <c r="E14984" s="18" t="s">
        <v>353</v>
      </c>
      <c r="F14984" s="18" t="str">
        <f t="shared" si="469"/>
        <v>Concord-500 - 750 kWh Volumetric Charge-43556</v>
      </c>
      <c r="G14984" s="11" t="s">
        <v>131</v>
      </c>
      <c r="H14984" s="11" t="s">
        <v>55</v>
      </c>
      <c r="I14984" s="11" t="s">
        <v>349</v>
      </c>
      <c r="J14984" s="11" t="s">
        <v>356</v>
      </c>
      <c r="K14984" s="11" t="str">
        <f>IFERROR(INDEX('EDC Component Dictionary'!$C$5:$C$37,MATCH('Rates Database'!J14984,'EDC Component Dictionary'!$B$5:$B$37,0)), "Energy Supply")</f>
        <v>Energy Supply</v>
      </c>
      <c r="L14984" s="12">
        <v>0.15153765159999899</v>
      </c>
      <c r="M14984" s="12"/>
    </row>
    <row r="14985" spans="1:13" x14ac:dyDescent="0.3">
      <c r="A14985" s="18">
        <v>14983</v>
      </c>
      <c r="B14985" s="18">
        <f t="shared" si="468"/>
        <v>2019</v>
      </c>
      <c r="C14985" s="17">
        <v>43556</v>
      </c>
      <c r="D14985" s="18" t="s">
        <v>314</v>
      </c>
      <c r="E14985" s="18" t="s">
        <v>354</v>
      </c>
      <c r="F14985" s="18" t="str">
        <f t="shared" si="469"/>
        <v>Taunton-500 - 750 kWh Volumetric Charge-43556</v>
      </c>
      <c r="G14985" s="11" t="s">
        <v>131</v>
      </c>
      <c r="H14985" s="11" t="s">
        <v>55</v>
      </c>
      <c r="I14985" s="11" t="s">
        <v>349</v>
      </c>
      <c r="J14985" s="11" t="s">
        <v>356</v>
      </c>
      <c r="K14985" s="11" t="str">
        <f>IFERROR(INDEX('EDC Component Dictionary'!$C$5:$C$37,MATCH('Rates Database'!J14985,'EDC Component Dictionary'!$B$5:$B$37,0)), "Energy Supply")</f>
        <v>Energy Supply</v>
      </c>
      <c r="L14985" s="12">
        <v>0.123430269999999</v>
      </c>
      <c r="M14985" s="12"/>
    </row>
    <row r="14986" spans="1:13" x14ac:dyDescent="0.3">
      <c r="A14986" s="18">
        <v>14984</v>
      </c>
      <c r="B14986" s="18">
        <f t="shared" si="468"/>
        <v>2019</v>
      </c>
      <c r="C14986" s="17">
        <v>43556</v>
      </c>
      <c r="D14986" s="18" t="s">
        <v>314</v>
      </c>
      <c r="E14986" s="18" t="s">
        <v>355</v>
      </c>
      <c r="F14986" s="18" t="str">
        <f t="shared" si="469"/>
        <v>Wellesley-500 - 750 kWh Volumetric Charge-43556</v>
      </c>
      <c r="G14986" s="11" t="s">
        <v>131</v>
      </c>
      <c r="H14986" s="11" t="s">
        <v>55</v>
      </c>
      <c r="I14986" s="11" t="s">
        <v>349</v>
      </c>
      <c r="J14986" s="11" t="s">
        <v>356</v>
      </c>
      <c r="K14986" s="11" t="str">
        <f>IFERROR(INDEX('EDC Component Dictionary'!$C$5:$C$37,MATCH('Rates Database'!J14986,'EDC Component Dictionary'!$B$5:$B$37,0)), "Energy Supply")</f>
        <v>Energy Supply</v>
      </c>
      <c r="L14986" s="12">
        <v>0.141046</v>
      </c>
      <c r="M14986" s="12"/>
    </row>
    <row r="14987" spans="1:13" x14ac:dyDescent="0.3">
      <c r="A14987" s="18">
        <v>14985</v>
      </c>
      <c r="B14987" s="18">
        <f t="shared" si="468"/>
        <v>2021</v>
      </c>
      <c r="C14987" s="17">
        <v>44470</v>
      </c>
      <c r="D14987" s="18" t="s">
        <v>314</v>
      </c>
      <c r="E14987" s="18" t="s">
        <v>348</v>
      </c>
      <c r="F14987" s="18" t="str">
        <f t="shared" si="469"/>
        <v>Middleton-500 - 750 kWh Volumetric Charge-44470</v>
      </c>
      <c r="G14987" s="11" t="s">
        <v>131</v>
      </c>
      <c r="H14987" s="11" t="s">
        <v>55</v>
      </c>
      <c r="I14987" s="11" t="s">
        <v>349</v>
      </c>
      <c r="J14987" s="11" t="s">
        <v>356</v>
      </c>
      <c r="K14987" s="11" t="str">
        <f>IFERROR(INDEX('EDC Component Dictionary'!$C$5:$C$37,MATCH('Rates Database'!J14987,'EDC Component Dictionary'!$B$5:$B$37,0)), "Energy Supply")</f>
        <v>Energy Supply</v>
      </c>
      <c r="L14987" s="12">
        <v>0.12433</v>
      </c>
      <c r="M14987" s="12"/>
    </row>
    <row r="14988" spans="1:13" x14ac:dyDescent="0.3">
      <c r="A14988" s="18">
        <v>14986</v>
      </c>
      <c r="B14988" s="18">
        <f t="shared" si="468"/>
        <v>2021</v>
      </c>
      <c r="C14988" s="17">
        <v>44470</v>
      </c>
      <c r="D14988" s="18" t="s">
        <v>314</v>
      </c>
      <c r="E14988" s="18" t="s">
        <v>351</v>
      </c>
      <c r="F14988" s="18" t="str">
        <f t="shared" si="469"/>
        <v>Groton-500 - 750 kWh Volumetric Charge-44470</v>
      </c>
      <c r="G14988" s="11" t="s">
        <v>131</v>
      </c>
      <c r="H14988" s="11" t="s">
        <v>55</v>
      </c>
      <c r="I14988" s="11" t="s">
        <v>349</v>
      </c>
      <c r="J14988" s="11" t="s">
        <v>356</v>
      </c>
      <c r="K14988" s="11" t="str">
        <f>IFERROR(INDEX('EDC Component Dictionary'!$C$5:$C$37,MATCH('Rates Database'!J14988,'EDC Component Dictionary'!$B$5:$B$37,0)), "Energy Supply")</f>
        <v>Energy Supply</v>
      </c>
      <c r="L14988" s="12">
        <v>0.14251999999999901</v>
      </c>
      <c r="M14988" s="12"/>
    </row>
    <row r="14989" spans="1:13" x14ac:dyDescent="0.3">
      <c r="A14989" s="18">
        <v>14987</v>
      </c>
      <c r="B14989" s="18">
        <f t="shared" si="468"/>
        <v>2021</v>
      </c>
      <c r="C14989" s="17">
        <v>44470</v>
      </c>
      <c r="D14989" s="18" t="s">
        <v>314</v>
      </c>
      <c r="E14989" s="18" t="s">
        <v>352</v>
      </c>
      <c r="F14989" s="18" t="str">
        <f t="shared" si="469"/>
        <v>Belmont-500 - 750 kWh Volumetric Charge-44470</v>
      </c>
      <c r="G14989" s="11" t="s">
        <v>131</v>
      </c>
      <c r="H14989" s="11" t="s">
        <v>55</v>
      </c>
      <c r="I14989" s="11" t="s">
        <v>349</v>
      </c>
      <c r="J14989" s="11" t="s">
        <v>356</v>
      </c>
      <c r="K14989" s="11" t="str">
        <f>IFERROR(INDEX('EDC Component Dictionary'!$C$5:$C$37,MATCH('Rates Database'!J14989,'EDC Component Dictionary'!$B$5:$B$37,0)), "Energy Supply")</f>
        <v>Energy Supply</v>
      </c>
      <c r="L14989" s="12">
        <v>0.19317000000000001</v>
      </c>
      <c r="M14989" s="12"/>
    </row>
    <row r="14990" spans="1:13" x14ac:dyDescent="0.3">
      <c r="A14990" s="18">
        <v>14988</v>
      </c>
      <c r="B14990" s="18">
        <f t="shared" si="468"/>
        <v>2021</v>
      </c>
      <c r="C14990" s="17">
        <v>44470</v>
      </c>
      <c r="D14990" s="18" t="s">
        <v>314</v>
      </c>
      <c r="E14990" s="18" t="s">
        <v>347</v>
      </c>
      <c r="F14990" s="18" t="str">
        <f t="shared" si="469"/>
        <v>Middleborough-500 - 750 kWh Volumetric Charge-44470</v>
      </c>
      <c r="G14990" s="11" t="s">
        <v>131</v>
      </c>
      <c r="H14990" s="11" t="s">
        <v>55</v>
      </c>
      <c r="I14990" s="11" t="s">
        <v>349</v>
      </c>
      <c r="J14990" s="11" t="s">
        <v>356</v>
      </c>
      <c r="K14990" s="11" t="str">
        <f>IFERROR(INDEX('EDC Component Dictionary'!$C$5:$C$37,MATCH('Rates Database'!J14990,'EDC Component Dictionary'!$B$5:$B$37,0)), "Energy Supply")</f>
        <v>Energy Supply</v>
      </c>
      <c r="L14990" s="12">
        <v>0.14198</v>
      </c>
      <c r="M14990" s="12"/>
    </row>
    <row r="14991" spans="1:13" x14ac:dyDescent="0.3">
      <c r="A14991" s="18">
        <v>14989</v>
      </c>
      <c r="B14991" s="18">
        <f t="shared" si="468"/>
        <v>2021</v>
      </c>
      <c r="C14991" s="17">
        <v>44470</v>
      </c>
      <c r="D14991" s="18" t="s">
        <v>314</v>
      </c>
      <c r="E14991" s="18" t="s">
        <v>353</v>
      </c>
      <c r="F14991" s="18" t="str">
        <f t="shared" si="469"/>
        <v>Concord-500 - 750 kWh Volumetric Charge-44470</v>
      </c>
      <c r="G14991" s="11" t="s">
        <v>131</v>
      </c>
      <c r="H14991" s="11" t="s">
        <v>55</v>
      </c>
      <c r="I14991" s="11" t="s">
        <v>349</v>
      </c>
      <c r="J14991" s="11" t="s">
        <v>356</v>
      </c>
      <c r="K14991" s="11" t="str">
        <f>IFERROR(INDEX('EDC Component Dictionary'!$C$5:$C$37,MATCH('Rates Database'!J14991,'EDC Component Dictionary'!$B$5:$B$37,0)), "Energy Supply")</f>
        <v>Energy Supply</v>
      </c>
      <c r="L14991" s="12">
        <v>0.165687787999999</v>
      </c>
      <c r="M14991" s="12"/>
    </row>
    <row r="14992" spans="1:13" x14ac:dyDescent="0.3">
      <c r="A14992" s="18">
        <v>14990</v>
      </c>
      <c r="B14992" s="18">
        <f t="shared" si="468"/>
        <v>2021</v>
      </c>
      <c r="C14992" s="17">
        <v>44470</v>
      </c>
      <c r="D14992" s="18" t="s">
        <v>314</v>
      </c>
      <c r="E14992" s="18" t="s">
        <v>354</v>
      </c>
      <c r="F14992" s="18" t="str">
        <f t="shared" si="469"/>
        <v>Taunton-500 - 750 kWh Volumetric Charge-44470</v>
      </c>
      <c r="G14992" s="11" t="s">
        <v>131</v>
      </c>
      <c r="H14992" s="11" t="s">
        <v>55</v>
      </c>
      <c r="I14992" s="11" t="s">
        <v>349</v>
      </c>
      <c r="J14992" s="11" t="s">
        <v>356</v>
      </c>
      <c r="K14992" s="11" t="str">
        <f>IFERROR(INDEX('EDC Component Dictionary'!$C$5:$C$37,MATCH('Rates Database'!J14992,'EDC Component Dictionary'!$B$5:$B$37,0)), "Energy Supply")</f>
        <v>Energy Supply</v>
      </c>
      <c r="L14992" s="12">
        <v>0.126561279999999</v>
      </c>
      <c r="M14992" s="12"/>
    </row>
    <row r="14993" spans="1:13" x14ac:dyDescent="0.3">
      <c r="A14993" s="18">
        <v>14991</v>
      </c>
      <c r="B14993" s="18">
        <f t="shared" si="468"/>
        <v>2021</v>
      </c>
      <c r="C14993" s="17">
        <v>44470</v>
      </c>
      <c r="D14993" s="18" t="s">
        <v>314</v>
      </c>
      <c r="E14993" s="18" t="s">
        <v>355</v>
      </c>
      <c r="F14993" s="18" t="str">
        <f t="shared" si="469"/>
        <v>Wellesley-500 - 750 kWh Volumetric Charge-44470</v>
      </c>
      <c r="G14993" s="11" t="s">
        <v>131</v>
      </c>
      <c r="H14993" s="11" t="s">
        <v>55</v>
      </c>
      <c r="I14993" s="11" t="s">
        <v>349</v>
      </c>
      <c r="J14993" s="11" t="s">
        <v>356</v>
      </c>
      <c r="K14993" s="11" t="str">
        <f>IFERROR(INDEX('EDC Component Dictionary'!$C$5:$C$37,MATCH('Rates Database'!J14993,'EDC Component Dictionary'!$B$5:$B$37,0)), "Energy Supply")</f>
        <v>Energy Supply</v>
      </c>
      <c r="L14993" s="12">
        <v>0.141046</v>
      </c>
      <c r="M14993" s="12"/>
    </row>
    <row r="14994" spans="1:13" x14ac:dyDescent="0.3">
      <c r="A14994" s="18">
        <v>14992</v>
      </c>
      <c r="B14994" s="18">
        <f t="shared" si="468"/>
        <v>2020</v>
      </c>
      <c r="C14994" s="17">
        <v>44136</v>
      </c>
      <c r="D14994" s="18" t="s">
        <v>314</v>
      </c>
      <c r="E14994" s="18" t="s">
        <v>348</v>
      </c>
      <c r="F14994" s="18" t="str">
        <f t="shared" si="469"/>
        <v>Middleton-500 - 750 kWh Volumetric Charge-44136</v>
      </c>
      <c r="G14994" s="11" t="s">
        <v>131</v>
      </c>
      <c r="H14994" s="11" t="s">
        <v>55</v>
      </c>
      <c r="I14994" s="11" t="s">
        <v>349</v>
      </c>
      <c r="J14994" s="11" t="s">
        <v>356</v>
      </c>
      <c r="K14994" s="11" t="str">
        <f>IFERROR(INDEX('EDC Component Dictionary'!$C$5:$C$37,MATCH('Rates Database'!J14994,'EDC Component Dictionary'!$B$5:$B$37,0)), "Energy Supply")</f>
        <v>Energy Supply</v>
      </c>
      <c r="L14994" s="12">
        <v>0.12433</v>
      </c>
      <c r="M14994" s="12"/>
    </row>
    <row r="14995" spans="1:13" x14ac:dyDescent="0.3">
      <c r="A14995" s="18">
        <v>14993</v>
      </c>
      <c r="B14995" s="18">
        <f t="shared" si="468"/>
        <v>2020</v>
      </c>
      <c r="C14995" s="17">
        <v>44136</v>
      </c>
      <c r="D14995" s="18" t="s">
        <v>314</v>
      </c>
      <c r="E14995" s="18" t="s">
        <v>351</v>
      </c>
      <c r="F14995" s="18" t="str">
        <f t="shared" si="469"/>
        <v>Groton-500 - 750 kWh Volumetric Charge-44136</v>
      </c>
      <c r="G14995" s="11" t="s">
        <v>131</v>
      </c>
      <c r="H14995" s="11" t="s">
        <v>55</v>
      </c>
      <c r="I14995" s="11" t="s">
        <v>349</v>
      </c>
      <c r="J14995" s="11" t="s">
        <v>356</v>
      </c>
      <c r="K14995" s="11" t="str">
        <f>IFERROR(INDEX('EDC Component Dictionary'!$C$5:$C$37,MATCH('Rates Database'!J14995,'EDC Component Dictionary'!$B$5:$B$37,0)), "Energy Supply")</f>
        <v>Energy Supply</v>
      </c>
      <c r="L14995" s="12">
        <v>0.125</v>
      </c>
      <c r="M14995" s="12"/>
    </row>
    <row r="14996" spans="1:13" x14ac:dyDescent="0.3">
      <c r="A14996" s="18">
        <v>14994</v>
      </c>
      <c r="B14996" s="18">
        <f t="shared" si="468"/>
        <v>2020</v>
      </c>
      <c r="C14996" s="17">
        <v>44136</v>
      </c>
      <c r="D14996" s="18" t="s">
        <v>314</v>
      </c>
      <c r="E14996" s="18" t="s">
        <v>352</v>
      </c>
      <c r="F14996" s="18" t="str">
        <f t="shared" si="469"/>
        <v>Belmont-500 - 750 kWh Volumetric Charge-44136</v>
      </c>
      <c r="G14996" s="11" t="s">
        <v>131</v>
      </c>
      <c r="H14996" s="11" t="s">
        <v>55</v>
      </c>
      <c r="I14996" s="11" t="s">
        <v>349</v>
      </c>
      <c r="J14996" s="11" t="s">
        <v>356</v>
      </c>
      <c r="K14996" s="11" t="str">
        <f>IFERROR(INDEX('EDC Component Dictionary'!$C$5:$C$37,MATCH('Rates Database'!J14996,'EDC Component Dictionary'!$B$5:$B$37,0)), "Energy Supply")</f>
        <v>Energy Supply</v>
      </c>
      <c r="L14996" s="12">
        <v>0.19317000000000001</v>
      </c>
      <c r="M14996" s="12"/>
    </row>
    <row r="14997" spans="1:13" x14ac:dyDescent="0.3">
      <c r="A14997" s="18">
        <v>14995</v>
      </c>
      <c r="B14997" s="18">
        <f t="shared" si="468"/>
        <v>2020</v>
      </c>
      <c r="C14997" s="17">
        <v>44136</v>
      </c>
      <c r="D14997" s="18" t="s">
        <v>314</v>
      </c>
      <c r="E14997" s="18" t="s">
        <v>347</v>
      </c>
      <c r="F14997" s="18" t="str">
        <f t="shared" si="469"/>
        <v>Middleborough-500 - 750 kWh Volumetric Charge-44136</v>
      </c>
      <c r="G14997" s="11" t="s">
        <v>131</v>
      </c>
      <c r="H14997" s="11" t="s">
        <v>55</v>
      </c>
      <c r="I14997" s="11" t="s">
        <v>349</v>
      </c>
      <c r="J14997" s="11" t="s">
        <v>356</v>
      </c>
      <c r="K14997" s="11" t="str">
        <f>IFERROR(INDEX('EDC Component Dictionary'!$C$5:$C$37,MATCH('Rates Database'!J14997,'EDC Component Dictionary'!$B$5:$B$37,0)), "Energy Supply")</f>
        <v>Energy Supply</v>
      </c>
      <c r="L14997" s="12">
        <v>0.14198</v>
      </c>
      <c r="M14997" s="12"/>
    </row>
    <row r="14998" spans="1:13" x14ac:dyDescent="0.3">
      <c r="A14998" s="18">
        <v>14996</v>
      </c>
      <c r="B14998" s="18">
        <f t="shared" ref="B14998:B15061" si="470">YEAR(C14998)</f>
        <v>2020</v>
      </c>
      <c r="C14998" s="17">
        <v>44136</v>
      </c>
      <c r="D14998" s="18" t="s">
        <v>314</v>
      </c>
      <c r="E14998" s="18" t="s">
        <v>353</v>
      </c>
      <c r="F14998" s="18" t="str">
        <f t="shared" si="469"/>
        <v>Concord-500 - 750 kWh Volumetric Charge-44136</v>
      </c>
      <c r="G14998" s="11" t="s">
        <v>131</v>
      </c>
      <c r="H14998" s="11" t="s">
        <v>55</v>
      </c>
      <c r="I14998" s="11" t="s">
        <v>349</v>
      </c>
      <c r="J14998" s="11" t="s">
        <v>356</v>
      </c>
      <c r="K14998" s="11" t="str">
        <f>IFERROR(INDEX('EDC Component Dictionary'!$C$5:$C$37,MATCH('Rates Database'!J14998,'EDC Component Dictionary'!$B$5:$B$37,0)), "Energy Supply")</f>
        <v>Energy Supply</v>
      </c>
      <c r="L14998" s="12">
        <v>0.16778005159999901</v>
      </c>
      <c r="M14998" s="12"/>
    </row>
    <row r="14999" spans="1:13" x14ac:dyDescent="0.3">
      <c r="A14999" s="18">
        <v>14997</v>
      </c>
      <c r="B14999" s="18">
        <f t="shared" si="470"/>
        <v>2020</v>
      </c>
      <c r="C14999" s="17">
        <v>44136</v>
      </c>
      <c r="D14999" s="18" t="s">
        <v>314</v>
      </c>
      <c r="E14999" s="18" t="s">
        <v>354</v>
      </c>
      <c r="F14999" s="18" t="str">
        <f t="shared" si="469"/>
        <v>Taunton-500 - 750 kWh Volumetric Charge-44136</v>
      </c>
      <c r="G14999" s="11" t="s">
        <v>131</v>
      </c>
      <c r="H14999" s="11" t="s">
        <v>55</v>
      </c>
      <c r="I14999" s="11" t="s">
        <v>349</v>
      </c>
      <c r="J14999" s="11" t="s">
        <v>356</v>
      </c>
      <c r="K14999" s="11" t="str">
        <f>IFERROR(INDEX('EDC Component Dictionary'!$C$5:$C$37,MATCH('Rates Database'!J14999,'EDC Component Dictionary'!$B$5:$B$37,0)), "Energy Supply")</f>
        <v>Energy Supply</v>
      </c>
      <c r="L14999" s="12">
        <v>0.127412099999999</v>
      </c>
      <c r="M14999" s="12"/>
    </row>
    <row r="15000" spans="1:13" x14ac:dyDescent="0.3">
      <c r="A15000" s="18">
        <v>14998</v>
      </c>
      <c r="B15000" s="18">
        <f t="shared" si="470"/>
        <v>2020</v>
      </c>
      <c r="C15000" s="17">
        <v>44136</v>
      </c>
      <c r="D15000" s="18" t="s">
        <v>314</v>
      </c>
      <c r="E15000" s="18" t="s">
        <v>355</v>
      </c>
      <c r="F15000" s="18" t="str">
        <f t="shared" si="469"/>
        <v>Wellesley-500 - 750 kWh Volumetric Charge-44136</v>
      </c>
      <c r="G15000" s="11" t="s">
        <v>131</v>
      </c>
      <c r="H15000" s="11" t="s">
        <v>55</v>
      </c>
      <c r="I15000" s="11" t="s">
        <v>349</v>
      </c>
      <c r="J15000" s="11" t="s">
        <v>356</v>
      </c>
      <c r="K15000" s="11" t="str">
        <f>IFERROR(INDEX('EDC Component Dictionary'!$C$5:$C$37,MATCH('Rates Database'!J15000,'EDC Component Dictionary'!$B$5:$B$37,0)), "Energy Supply")</f>
        <v>Energy Supply</v>
      </c>
      <c r="L15000" s="12">
        <v>0.141046</v>
      </c>
      <c r="M15000" s="12"/>
    </row>
    <row r="15001" spans="1:13" x14ac:dyDescent="0.3">
      <c r="A15001" s="18">
        <v>14999</v>
      </c>
      <c r="B15001" s="18">
        <f t="shared" si="470"/>
        <v>2021</v>
      </c>
      <c r="C15001" s="17">
        <v>44501</v>
      </c>
      <c r="D15001" s="18" t="s">
        <v>314</v>
      </c>
      <c r="E15001" s="18" t="s">
        <v>348</v>
      </c>
      <c r="F15001" s="18" t="str">
        <f t="shared" si="469"/>
        <v>Middleton-500 - 750 kWh Volumetric Charge-44501</v>
      </c>
      <c r="G15001" s="11" t="s">
        <v>131</v>
      </c>
      <c r="H15001" s="11" t="s">
        <v>55</v>
      </c>
      <c r="I15001" s="11" t="s">
        <v>349</v>
      </c>
      <c r="J15001" s="11" t="s">
        <v>356</v>
      </c>
      <c r="K15001" s="11" t="str">
        <f>IFERROR(INDEX('EDC Component Dictionary'!$C$5:$C$37,MATCH('Rates Database'!J15001,'EDC Component Dictionary'!$B$5:$B$37,0)), "Energy Supply")</f>
        <v>Energy Supply</v>
      </c>
      <c r="L15001" s="12">
        <v>0.12433</v>
      </c>
      <c r="M15001" s="12"/>
    </row>
    <row r="15002" spans="1:13" x14ac:dyDescent="0.3">
      <c r="A15002" s="18">
        <v>15000</v>
      </c>
      <c r="B15002" s="18">
        <f t="shared" si="470"/>
        <v>2021</v>
      </c>
      <c r="C15002" s="17">
        <v>44501</v>
      </c>
      <c r="D15002" s="18" t="s">
        <v>314</v>
      </c>
      <c r="E15002" s="18" t="s">
        <v>351</v>
      </c>
      <c r="F15002" s="18" t="str">
        <f t="shared" si="469"/>
        <v>Groton-500 - 750 kWh Volumetric Charge-44501</v>
      </c>
      <c r="G15002" s="11" t="s">
        <v>131</v>
      </c>
      <c r="H15002" s="11" t="s">
        <v>55</v>
      </c>
      <c r="I15002" s="11" t="s">
        <v>349</v>
      </c>
      <c r="J15002" s="11" t="s">
        <v>356</v>
      </c>
      <c r="K15002" s="11" t="str">
        <f>IFERROR(INDEX('EDC Component Dictionary'!$C$5:$C$37,MATCH('Rates Database'!J15002,'EDC Component Dictionary'!$B$5:$B$37,0)), "Energy Supply")</f>
        <v>Energy Supply</v>
      </c>
      <c r="L15002" s="12">
        <v>0.12751999999999999</v>
      </c>
      <c r="M15002" s="12"/>
    </row>
    <row r="15003" spans="1:13" x14ac:dyDescent="0.3">
      <c r="A15003" s="18">
        <v>15001</v>
      </c>
      <c r="B15003" s="18">
        <f t="shared" si="470"/>
        <v>2021</v>
      </c>
      <c r="C15003" s="17">
        <v>44501</v>
      </c>
      <c r="D15003" s="18" t="s">
        <v>314</v>
      </c>
      <c r="E15003" s="18" t="s">
        <v>352</v>
      </c>
      <c r="F15003" s="18" t="str">
        <f t="shared" si="469"/>
        <v>Belmont-500 - 750 kWh Volumetric Charge-44501</v>
      </c>
      <c r="G15003" s="11" t="s">
        <v>131</v>
      </c>
      <c r="H15003" s="11" t="s">
        <v>55</v>
      </c>
      <c r="I15003" s="11" t="s">
        <v>349</v>
      </c>
      <c r="J15003" s="11" t="s">
        <v>356</v>
      </c>
      <c r="K15003" s="11" t="str">
        <f>IFERROR(INDEX('EDC Component Dictionary'!$C$5:$C$37,MATCH('Rates Database'!J15003,'EDC Component Dictionary'!$B$5:$B$37,0)), "Energy Supply")</f>
        <v>Energy Supply</v>
      </c>
      <c r="L15003" s="12">
        <v>0.19317000000000001</v>
      </c>
      <c r="M15003" s="12"/>
    </row>
    <row r="15004" spans="1:13" x14ac:dyDescent="0.3">
      <c r="A15004" s="18">
        <v>15002</v>
      </c>
      <c r="B15004" s="18">
        <f t="shared" si="470"/>
        <v>2021</v>
      </c>
      <c r="C15004" s="17">
        <v>44501</v>
      </c>
      <c r="D15004" s="18" t="s">
        <v>314</v>
      </c>
      <c r="E15004" s="18" t="s">
        <v>347</v>
      </c>
      <c r="F15004" s="18" t="str">
        <f t="shared" si="469"/>
        <v>Middleborough-500 - 750 kWh Volumetric Charge-44501</v>
      </c>
      <c r="G15004" s="11" t="s">
        <v>131</v>
      </c>
      <c r="H15004" s="11" t="s">
        <v>55</v>
      </c>
      <c r="I15004" s="11" t="s">
        <v>349</v>
      </c>
      <c r="J15004" s="11" t="s">
        <v>356</v>
      </c>
      <c r="K15004" s="11" t="str">
        <f>IFERROR(INDEX('EDC Component Dictionary'!$C$5:$C$37,MATCH('Rates Database'!J15004,'EDC Component Dictionary'!$B$5:$B$37,0)), "Energy Supply")</f>
        <v>Energy Supply</v>
      </c>
      <c r="L15004" s="12">
        <v>0.14198</v>
      </c>
      <c r="M15004" s="12"/>
    </row>
    <row r="15005" spans="1:13" x14ac:dyDescent="0.3">
      <c r="A15005" s="18">
        <v>15003</v>
      </c>
      <c r="B15005" s="18">
        <f t="shared" si="470"/>
        <v>2021</v>
      </c>
      <c r="C15005" s="17">
        <v>44501</v>
      </c>
      <c r="D15005" s="18" t="s">
        <v>314</v>
      </c>
      <c r="E15005" s="18" t="s">
        <v>353</v>
      </c>
      <c r="F15005" s="18" t="str">
        <f t="shared" si="469"/>
        <v>Concord-500 - 750 kWh Volumetric Charge-44501</v>
      </c>
      <c r="G15005" s="11" t="s">
        <v>131</v>
      </c>
      <c r="H15005" s="11" t="s">
        <v>55</v>
      </c>
      <c r="I15005" s="11" t="s">
        <v>349</v>
      </c>
      <c r="J15005" s="11" t="s">
        <v>356</v>
      </c>
      <c r="K15005" s="11" t="str">
        <f>IFERROR(INDEX('EDC Component Dictionary'!$C$5:$C$37,MATCH('Rates Database'!J15005,'EDC Component Dictionary'!$B$5:$B$37,0)), "Energy Supply")</f>
        <v>Energy Supply</v>
      </c>
      <c r="L15005" s="12">
        <v>0.165687787999999</v>
      </c>
      <c r="M15005" s="12"/>
    </row>
    <row r="15006" spans="1:13" x14ac:dyDescent="0.3">
      <c r="A15006" s="18">
        <v>15004</v>
      </c>
      <c r="B15006" s="18">
        <f t="shared" si="470"/>
        <v>2021</v>
      </c>
      <c r="C15006" s="17">
        <v>44501</v>
      </c>
      <c r="D15006" s="18" t="s">
        <v>314</v>
      </c>
      <c r="E15006" s="18" t="s">
        <v>354</v>
      </c>
      <c r="F15006" s="18" t="str">
        <f t="shared" si="469"/>
        <v>Taunton-500 - 750 kWh Volumetric Charge-44501</v>
      </c>
      <c r="G15006" s="11" t="s">
        <v>131</v>
      </c>
      <c r="H15006" s="11" t="s">
        <v>55</v>
      </c>
      <c r="I15006" s="11" t="s">
        <v>349</v>
      </c>
      <c r="J15006" s="11" t="s">
        <v>356</v>
      </c>
      <c r="K15006" s="11" t="str">
        <f>IFERROR(INDEX('EDC Component Dictionary'!$C$5:$C$37,MATCH('Rates Database'!J15006,'EDC Component Dictionary'!$B$5:$B$37,0)), "Energy Supply")</f>
        <v>Energy Supply</v>
      </c>
      <c r="L15006" s="12">
        <v>0.125024939999999</v>
      </c>
      <c r="M15006" s="12"/>
    </row>
    <row r="15007" spans="1:13" x14ac:dyDescent="0.3">
      <c r="A15007" s="18">
        <v>15005</v>
      </c>
      <c r="B15007" s="18">
        <f t="shared" si="470"/>
        <v>2021</v>
      </c>
      <c r="C15007" s="17">
        <v>44501</v>
      </c>
      <c r="D15007" s="18" t="s">
        <v>314</v>
      </c>
      <c r="E15007" s="18" t="s">
        <v>355</v>
      </c>
      <c r="F15007" s="18" t="str">
        <f t="shared" si="469"/>
        <v>Wellesley-500 - 750 kWh Volumetric Charge-44501</v>
      </c>
      <c r="G15007" s="11" t="s">
        <v>131</v>
      </c>
      <c r="H15007" s="11" t="s">
        <v>55</v>
      </c>
      <c r="I15007" s="11" t="s">
        <v>349</v>
      </c>
      <c r="J15007" s="11" t="s">
        <v>356</v>
      </c>
      <c r="K15007" s="11" t="str">
        <f>IFERROR(INDEX('EDC Component Dictionary'!$C$5:$C$37,MATCH('Rates Database'!J15007,'EDC Component Dictionary'!$B$5:$B$37,0)), "Energy Supply")</f>
        <v>Energy Supply</v>
      </c>
      <c r="L15007" s="12">
        <v>0.141046</v>
      </c>
      <c r="M15007" s="12"/>
    </row>
    <row r="15008" spans="1:13" x14ac:dyDescent="0.3">
      <c r="A15008" s="18">
        <v>15006</v>
      </c>
      <c r="B15008" s="18">
        <f t="shared" si="470"/>
        <v>2022</v>
      </c>
      <c r="C15008" s="17">
        <v>44835</v>
      </c>
      <c r="D15008" s="18" t="s">
        <v>314</v>
      </c>
      <c r="E15008" s="18" t="s">
        <v>352</v>
      </c>
      <c r="F15008" s="18" t="str">
        <f t="shared" si="469"/>
        <v>Belmont-500 - 750 kWh Volumetric Charge-44835</v>
      </c>
      <c r="G15008" s="11" t="s">
        <v>131</v>
      </c>
      <c r="H15008" s="11" t="s">
        <v>55</v>
      </c>
      <c r="I15008" s="11" t="s">
        <v>349</v>
      </c>
      <c r="J15008" s="11" t="s">
        <v>356</v>
      </c>
      <c r="K15008" s="11" t="str">
        <f>IFERROR(INDEX('EDC Component Dictionary'!$C$5:$C$37,MATCH('Rates Database'!J15008,'EDC Component Dictionary'!$B$5:$B$37,0)), "Energy Supply")</f>
        <v>Energy Supply</v>
      </c>
      <c r="L15008" s="12">
        <v>0.20416999999999999</v>
      </c>
      <c r="M15008" s="12"/>
    </row>
    <row r="15009" spans="1:13" x14ac:dyDescent="0.3">
      <c r="A15009" s="18">
        <v>15007</v>
      </c>
      <c r="B15009" s="18">
        <f t="shared" si="470"/>
        <v>2022</v>
      </c>
      <c r="C15009" s="17">
        <v>44835</v>
      </c>
      <c r="D15009" s="18" t="s">
        <v>314</v>
      </c>
      <c r="E15009" s="18" t="s">
        <v>353</v>
      </c>
      <c r="F15009" s="18" t="str">
        <f t="shared" si="469"/>
        <v>Concord-500 - 750 kWh Volumetric Charge-44835</v>
      </c>
      <c r="G15009" s="11" t="s">
        <v>131</v>
      </c>
      <c r="H15009" s="11" t="s">
        <v>55</v>
      </c>
      <c r="I15009" s="11" t="s">
        <v>349</v>
      </c>
      <c r="J15009" s="11" t="s">
        <v>356</v>
      </c>
      <c r="K15009" s="11" t="str">
        <f>IFERROR(INDEX('EDC Component Dictionary'!$C$5:$C$37,MATCH('Rates Database'!J15009,'EDC Component Dictionary'!$B$5:$B$37,0)), "Energy Supply")</f>
        <v>Energy Supply</v>
      </c>
      <c r="L15009" s="12">
        <v>0.2273677952</v>
      </c>
      <c r="M15009" s="12"/>
    </row>
    <row r="15010" spans="1:13" x14ac:dyDescent="0.3">
      <c r="A15010" s="18">
        <v>15008</v>
      </c>
      <c r="B15010" s="18">
        <f t="shared" si="470"/>
        <v>2022</v>
      </c>
      <c r="C15010" s="17">
        <v>44835</v>
      </c>
      <c r="D15010" s="18" t="s">
        <v>314</v>
      </c>
      <c r="E15010" s="18" t="s">
        <v>351</v>
      </c>
      <c r="F15010" s="18" t="str">
        <f t="shared" si="469"/>
        <v>Groton-500 - 750 kWh Volumetric Charge-44835</v>
      </c>
      <c r="G15010" s="11" t="s">
        <v>131</v>
      </c>
      <c r="H15010" s="11" t="s">
        <v>55</v>
      </c>
      <c r="I15010" s="11" t="s">
        <v>349</v>
      </c>
      <c r="J15010" s="11" t="s">
        <v>356</v>
      </c>
      <c r="K15010" s="11" t="str">
        <f>IFERROR(INDEX('EDC Component Dictionary'!$C$5:$C$37,MATCH('Rates Database'!J15010,'EDC Component Dictionary'!$B$5:$B$37,0)), "Energy Supply")</f>
        <v>Energy Supply</v>
      </c>
      <c r="L15010" s="12">
        <v>0.18</v>
      </c>
      <c r="M15010" s="12"/>
    </row>
    <row r="15011" spans="1:13" x14ac:dyDescent="0.3">
      <c r="A15011" s="18">
        <v>15009</v>
      </c>
      <c r="B15011" s="18">
        <f t="shared" si="470"/>
        <v>2022</v>
      </c>
      <c r="C15011" s="17">
        <v>44835</v>
      </c>
      <c r="D15011" s="18" t="s">
        <v>314</v>
      </c>
      <c r="E15011" s="18" t="s">
        <v>347</v>
      </c>
      <c r="F15011" s="18" t="str">
        <f t="shared" si="469"/>
        <v>Middleborough-500 - 750 kWh Volumetric Charge-44835</v>
      </c>
      <c r="G15011" s="11" t="s">
        <v>131</v>
      </c>
      <c r="H15011" s="11" t="s">
        <v>55</v>
      </c>
      <c r="I15011" s="11" t="s">
        <v>349</v>
      </c>
      <c r="J15011" s="11" t="s">
        <v>356</v>
      </c>
      <c r="K15011" s="11" t="str">
        <f>IFERROR(INDEX('EDC Component Dictionary'!$C$5:$C$37,MATCH('Rates Database'!J15011,'EDC Component Dictionary'!$B$5:$B$37,0)), "Energy Supply")</f>
        <v>Energy Supply</v>
      </c>
      <c r="L15011" s="12">
        <v>0.14198</v>
      </c>
      <c r="M15011" s="12"/>
    </row>
    <row r="15012" spans="1:13" x14ac:dyDescent="0.3">
      <c r="A15012" s="18">
        <v>15010</v>
      </c>
      <c r="B15012" s="18">
        <f t="shared" si="470"/>
        <v>2022</v>
      </c>
      <c r="C15012" s="17">
        <v>44835</v>
      </c>
      <c r="D15012" s="18" t="s">
        <v>314</v>
      </c>
      <c r="E15012" s="18" t="s">
        <v>348</v>
      </c>
      <c r="F15012" s="18" t="str">
        <f t="shared" si="469"/>
        <v>Middleton-500 - 750 kWh Volumetric Charge-44835</v>
      </c>
      <c r="G15012" s="11" t="s">
        <v>131</v>
      </c>
      <c r="H15012" s="11" t="s">
        <v>55</v>
      </c>
      <c r="I15012" s="11" t="s">
        <v>349</v>
      </c>
      <c r="J15012" s="11" t="s">
        <v>356</v>
      </c>
      <c r="K15012" s="11" t="str">
        <f>IFERROR(INDEX('EDC Component Dictionary'!$C$5:$C$37,MATCH('Rates Database'!J15012,'EDC Component Dictionary'!$B$5:$B$37,0)), "Energy Supply")</f>
        <v>Energy Supply</v>
      </c>
      <c r="L15012" s="12">
        <v>0.13669999999999899</v>
      </c>
      <c r="M15012" s="12"/>
    </row>
    <row r="15013" spans="1:13" x14ac:dyDescent="0.3">
      <c r="A15013" s="18">
        <v>15011</v>
      </c>
      <c r="B15013" s="18">
        <f t="shared" si="470"/>
        <v>2022</v>
      </c>
      <c r="C15013" s="17">
        <v>44835</v>
      </c>
      <c r="D15013" s="18" t="s">
        <v>314</v>
      </c>
      <c r="E15013" s="18" t="s">
        <v>354</v>
      </c>
      <c r="F15013" s="18" t="str">
        <f t="shared" si="469"/>
        <v>Taunton-500 - 750 kWh Volumetric Charge-44835</v>
      </c>
      <c r="G15013" s="11" t="s">
        <v>131</v>
      </c>
      <c r="H15013" s="11" t="s">
        <v>55</v>
      </c>
      <c r="I15013" s="11" t="s">
        <v>349</v>
      </c>
      <c r="J15013" s="11" t="s">
        <v>356</v>
      </c>
      <c r="K15013" s="11" t="str">
        <f>IFERROR(INDEX('EDC Component Dictionary'!$C$5:$C$37,MATCH('Rates Database'!J15013,'EDC Component Dictionary'!$B$5:$B$37,0)), "Energy Supply")</f>
        <v>Energy Supply</v>
      </c>
      <c r="L15013" s="12">
        <v>0.17891226499999999</v>
      </c>
      <c r="M15013" s="12"/>
    </row>
    <row r="15014" spans="1:13" x14ac:dyDescent="0.3">
      <c r="A15014" s="18">
        <v>15012</v>
      </c>
      <c r="B15014" s="18">
        <f t="shared" si="470"/>
        <v>2022</v>
      </c>
      <c r="C15014" s="17">
        <v>44835</v>
      </c>
      <c r="D15014" s="18" t="s">
        <v>314</v>
      </c>
      <c r="E15014" s="18" t="s">
        <v>355</v>
      </c>
      <c r="F15014" s="18" t="str">
        <f t="shared" si="469"/>
        <v>Wellesley-500 - 750 kWh Volumetric Charge-44835</v>
      </c>
      <c r="G15014" s="11" t="s">
        <v>131</v>
      </c>
      <c r="H15014" s="11" t="s">
        <v>55</v>
      </c>
      <c r="I15014" s="11" t="s">
        <v>349</v>
      </c>
      <c r="J15014" s="11" t="s">
        <v>356</v>
      </c>
      <c r="K15014" s="11" t="str">
        <f>IFERROR(INDEX('EDC Component Dictionary'!$C$5:$C$37,MATCH('Rates Database'!J15014,'EDC Component Dictionary'!$B$5:$B$37,0)), "Energy Supply")</f>
        <v>Energy Supply</v>
      </c>
      <c r="L15014" s="12">
        <v>0.141046</v>
      </c>
      <c r="M15014" s="12"/>
    </row>
    <row r="15015" spans="1:13" x14ac:dyDescent="0.3">
      <c r="A15015" s="18">
        <v>15013</v>
      </c>
      <c r="B15015" s="18">
        <f t="shared" si="470"/>
        <v>2022</v>
      </c>
      <c r="C15015" s="17">
        <v>44593</v>
      </c>
      <c r="D15015" s="18" t="s">
        <v>314</v>
      </c>
      <c r="E15015" s="18" t="s">
        <v>348</v>
      </c>
      <c r="F15015" s="18" t="str">
        <f t="shared" si="469"/>
        <v>Middleton-500 - 750 kWh Volumetric Charge-44593</v>
      </c>
      <c r="G15015" s="11" t="s">
        <v>131</v>
      </c>
      <c r="H15015" s="11" t="s">
        <v>55</v>
      </c>
      <c r="I15015" s="11" t="s">
        <v>349</v>
      </c>
      <c r="J15015" s="11" t="s">
        <v>356</v>
      </c>
      <c r="K15015" s="11" t="str">
        <f>IFERROR(INDEX('EDC Component Dictionary'!$C$5:$C$37,MATCH('Rates Database'!J15015,'EDC Component Dictionary'!$B$5:$B$37,0)), "Energy Supply")</f>
        <v>Energy Supply</v>
      </c>
      <c r="L15015" s="12">
        <v>0.12433</v>
      </c>
      <c r="M15015" s="12"/>
    </row>
    <row r="15016" spans="1:13" x14ac:dyDescent="0.3">
      <c r="A15016" s="18">
        <v>15014</v>
      </c>
      <c r="B15016" s="18">
        <f t="shared" si="470"/>
        <v>2022</v>
      </c>
      <c r="C15016" s="17">
        <v>44593</v>
      </c>
      <c r="D15016" s="18" t="s">
        <v>314</v>
      </c>
      <c r="E15016" s="18" t="s">
        <v>351</v>
      </c>
      <c r="F15016" s="18" t="str">
        <f t="shared" si="469"/>
        <v>Groton-500 - 750 kWh Volumetric Charge-44593</v>
      </c>
      <c r="G15016" s="11" t="s">
        <v>131</v>
      </c>
      <c r="H15016" s="11" t="s">
        <v>55</v>
      </c>
      <c r="I15016" s="11" t="s">
        <v>349</v>
      </c>
      <c r="J15016" s="11" t="s">
        <v>356</v>
      </c>
      <c r="K15016" s="11" t="str">
        <f>IFERROR(INDEX('EDC Component Dictionary'!$C$5:$C$37,MATCH('Rates Database'!J15016,'EDC Component Dictionary'!$B$5:$B$37,0)), "Energy Supply")</f>
        <v>Energy Supply</v>
      </c>
      <c r="L15016" s="12">
        <v>0.16</v>
      </c>
      <c r="M15016" s="12"/>
    </row>
    <row r="15017" spans="1:13" x14ac:dyDescent="0.3">
      <c r="A15017" s="18">
        <v>15015</v>
      </c>
      <c r="B15017" s="18">
        <f t="shared" si="470"/>
        <v>2022</v>
      </c>
      <c r="C15017" s="17">
        <v>44593</v>
      </c>
      <c r="D15017" s="18" t="s">
        <v>314</v>
      </c>
      <c r="E15017" s="18" t="s">
        <v>352</v>
      </c>
      <c r="F15017" s="18" t="str">
        <f t="shared" si="469"/>
        <v>Belmont-500 - 750 kWh Volumetric Charge-44593</v>
      </c>
      <c r="G15017" s="11" t="s">
        <v>131</v>
      </c>
      <c r="H15017" s="11" t="s">
        <v>55</v>
      </c>
      <c r="I15017" s="11" t="s">
        <v>349</v>
      </c>
      <c r="J15017" s="11" t="s">
        <v>356</v>
      </c>
      <c r="K15017" s="11" t="str">
        <f>IFERROR(INDEX('EDC Component Dictionary'!$C$5:$C$37,MATCH('Rates Database'!J15017,'EDC Component Dictionary'!$B$5:$B$37,0)), "Energy Supply")</f>
        <v>Energy Supply</v>
      </c>
      <c r="L15017" s="12">
        <v>0.19317000000000001</v>
      </c>
      <c r="M15017" s="12"/>
    </row>
    <row r="15018" spans="1:13" x14ac:dyDescent="0.3">
      <c r="A15018" s="18">
        <v>15016</v>
      </c>
      <c r="B15018" s="18">
        <f t="shared" si="470"/>
        <v>2022</v>
      </c>
      <c r="C15018" s="17">
        <v>44593</v>
      </c>
      <c r="D15018" s="18" t="s">
        <v>314</v>
      </c>
      <c r="E15018" s="18" t="s">
        <v>347</v>
      </c>
      <c r="F15018" s="18" t="str">
        <f t="shared" si="469"/>
        <v>Middleborough-500 - 750 kWh Volumetric Charge-44593</v>
      </c>
      <c r="G15018" s="11" t="s">
        <v>131</v>
      </c>
      <c r="H15018" s="11" t="s">
        <v>55</v>
      </c>
      <c r="I15018" s="11" t="s">
        <v>349</v>
      </c>
      <c r="J15018" s="11" t="s">
        <v>356</v>
      </c>
      <c r="K15018" s="11" t="str">
        <f>IFERROR(INDEX('EDC Component Dictionary'!$C$5:$C$37,MATCH('Rates Database'!J15018,'EDC Component Dictionary'!$B$5:$B$37,0)), "Energy Supply")</f>
        <v>Energy Supply</v>
      </c>
      <c r="L15018" s="12">
        <v>0.14198</v>
      </c>
      <c r="M15018" s="12"/>
    </row>
    <row r="15019" spans="1:13" x14ac:dyDescent="0.3">
      <c r="A15019" s="18">
        <v>15017</v>
      </c>
      <c r="B15019" s="18">
        <f t="shared" si="470"/>
        <v>2022</v>
      </c>
      <c r="C15019" s="17">
        <v>44593</v>
      </c>
      <c r="D15019" s="18" t="s">
        <v>314</v>
      </c>
      <c r="E15019" s="18" t="s">
        <v>353</v>
      </c>
      <c r="F15019" s="18" t="str">
        <f t="shared" si="469"/>
        <v>Concord-500 - 750 kWh Volumetric Charge-44593</v>
      </c>
      <c r="G15019" s="11" t="s">
        <v>131</v>
      </c>
      <c r="H15019" s="11" t="s">
        <v>55</v>
      </c>
      <c r="I15019" s="11" t="s">
        <v>349</v>
      </c>
      <c r="J15019" s="11" t="s">
        <v>356</v>
      </c>
      <c r="K15019" s="11" t="str">
        <f>IFERROR(INDEX('EDC Component Dictionary'!$C$5:$C$37,MATCH('Rates Database'!J15019,'EDC Component Dictionary'!$B$5:$B$37,0)), "Energy Supply")</f>
        <v>Energy Supply</v>
      </c>
      <c r="L15019" s="12">
        <v>0.17661779519999901</v>
      </c>
      <c r="M15019" s="12"/>
    </row>
    <row r="15020" spans="1:13" x14ac:dyDescent="0.3">
      <c r="A15020" s="18">
        <v>15018</v>
      </c>
      <c r="B15020" s="18">
        <f t="shared" si="470"/>
        <v>2022</v>
      </c>
      <c r="C15020" s="17">
        <v>44593</v>
      </c>
      <c r="D15020" s="18" t="s">
        <v>314</v>
      </c>
      <c r="E15020" s="18" t="s">
        <v>354</v>
      </c>
      <c r="F15020" s="18" t="str">
        <f t="shared" si="469"/>
        <v>Taunton-500 - 750 kWh Volumetric Charge-44593</v>
      </c>
      <c r="G15020" s="11" t="s">
        <v>131</v>
      </c>
      <c r="H15020" s="11" t="s">
        <v>55</v>
      </c>
      <c r="I15020" s="11" t="s">
        <v>349</v>
      </c>
      <c r="J15020" s="11" t="s">
        <v>356</v>
      </c>
      <c r="K15020" s="11" t="str">
        <f>IFERROR(INDEX('EDC Component Dictionary'!$C$5:$C$37,MATCH('Rates Database'!J15020,'EDC Component Dictionary'!$B$5:$B$37,0)), "Energy Supply")</f>
        <v>Energy Supply</v>
      </c>
      <c r="L15020" s="12">
        <v>0.12721136499999899</v>
      </c>
      <c r="M15020" s="12"/>
    </row>
    <row r="15021" spans="1:13" x14ac:dyDescent="0.3">
      <c r="A15021" s="18">
        <v>15019</v>
      </c>
      <c r="B15021" s="18">
        <f t="shared" si="470"/>
        <v>2022</v>
      </c>
      <c r="C15021" s="17">
        <v>44593</v>
      </c>
      <c r="D15021" s="18" t="s">
        <v>314</v>
      </c>
      <c r="E15021" s="18" t="s">
        <v>355</v>
      </c>
      <c r="F15021" s="18" t="str">
        <f t="shared" si="469"/>
        <v>Wellesley-500 - 750 kWh Volumetric Charge-44593</v>
      </c>
      <c r="G15021" s="11" t="s">
        <v>131</v>
      </c>
      <c r="H15021" s="11" t="s">
        <v>55</v>
      </c>
      <c r="I15021" s="11" t="s">
        <v>349</v>
      </c>
      <c r="J15021" s="11" t="s">
        <v>356</v>
      </c>
      <c r="K15021" s="11" t="str">
        <f>IFERROR(INDEX('EDC Component Dictionary'!$C$5:$C$37,MATCH('Rates Database'!J15021,'EDC Component Dictionary'!$B$5:$B$37,0)), "Energy Supply")</f>
        <v>Energy Supply</v>
      </c>
      <c r="L15021" s="12">
        <v>0.141046</v>
      </c>
      <c r="M15021" s="12"/>
    </row>
    <row r="15022" spans="1:13" x14ac:dyDescent="0.3">
      <c r="A15022" s="18">
        <v>15020</v>
      </c>
      <c r="B15022" s="18">
        <f t="shared" si="470"/>
        <v>2021</v>
      </c>
      <c r="C15022" s="17">
        <v>44228</v>
      </c>
      <c r="D15022" s="18" t="s">
        <v>314</v>
      </c>
      <c r="E15022" s="18" t="s">
        <v>348</v>
      </c>
      <c r="F15022" s="18" t="str">
        <f t="shared" si="469"/>
        <v>Middleton-750 - 1000 kWh Volumetric Charge-44228</v>
      </c>
      <c r="G15022" s="11" t="s">
        <v>131</v>
      </c>
      <c r="H15022" s="11" t="s">
        <v>55</v>
      </c>
      <c r="I15022" s="11" t="s">
        <v>349</v>
      </c>
      <c r="J15022" s="11" t="s">
        <v>357</v>
      </c>
      <c r="K15022" s="11" t="str">
        <f>IFERROR(INDEX('EDC Component Dictionary'!$C$5:$C$37,MATCH('Rates Database'!J15022,'EDC Component Dictionary'!$B$5:$B$37,0)), "Energy Supply")</f>
        <v>Energy Supply</v>
      </c>
      <c r="L15022" s="12">
        <v>0.13782999999999901</v>
      </c>
      <c r="M15022" s="12"/>
    </row>
    <row r="15023" spans="1:13" x14ac:dyDescent="0.3">
      <c r="A15023" s="18">
        <v>15021</v>
      </c>
      <c r="B15023" s="18">
        <f t="shared" si="470"/>
        <v>2021</v>
      </c>
      <c r="C15023" s="17">
        <v>44228</v>
      </c>
      <c r="D15023" s="18" t="s">
        <v>314</v>
      </c>
      <c r="E15023" s="18" t="s">
        <v>351</v>
      </c>
      <c r="F15023" s="18" t="str">
        <f t="shared" si="469"/>
        <v>Groton-750 - 1000 kWh Volumetric Charge-44228</v>
      </c>
      <c r="G15023" s="11" t="s">
        <v>131</v>
      </c>
      <c r="H15023" s="11" t="s">
        <v>55</v>
      </c>
      <c r="I15023" s="11" t="s">
        <v>349</v>
      </c>
      <c r="J15023" s="11" t="s">
        <v>357</v>
      </c>
      <c r="K15023" s="11" t="str">
        <f>IFERROR(INDEX('EDC Component Dictionary'!$C$5:$C$37,MATCH('Rates Database'!J15023,'EDC Component Dictionary'!$B$5:$B$37,0)), "Energy Supply")</f>
        <v>Energy Supply</v>
      </c>
      <c r="L15023" s="12">
        <v>0.14748</v>
      </c>
      <c r="M15023" s="12"/>
    </row>
    <row r="15024" spans="1:13" x14ac:dyDescent="0.3">
      <c r="A15024" s="18">
        <v>15022</v>
      </c>
      <c r="B15024" s="18">
        <f t="shared" si="470"/>
        <v>2021</v>
      </c>
      <c r="C15024" s="17">
        <v>44228</v>
      </c>
      <c r="D15024" s="18" t="s">
        <v>314</v>
      </c>
      <c r="E15024" s="18" t="s">
        <v>352</v>
      </c>
      <c r="F15024" s="18" t="str">
        <f t="shared" si="469"/>
        <v>Belmont-750 - 1000 kWh Volumetric Charge-44228</v>
      </c>
      <c r="G15024" s="11" t="s">
        <v>131</v>
      </c>
      <c r="H15024" s="11" t="s">
        <v>55</v>
      </c>
      <c r="I15024" s="11" t="s">
        <v>349</v>
      </c>
      <c r="J15024" s="11" t="s">
        <v>357</v>
      </c>
      <c r="K15024" s="11" t="str">
        <f>IFERROR(INDEX('EDC Component Dictionary'!$C$5:$C$37,MATCH('Rates Database'!J15024,'EDC Component Dictionary'!$B$5:$B$37,0)), "Energy Supply")</f>
        <v>Energy Supply</v>
      </c>
      <c r="L15024" s="12">
        <v>0.19316999999999901</v>
      </c>
      <c r="M15024" s="12"/>
    </row>
    <row r="15025" spans="1:13" x14ac:dyDescent="0.3">
      <c r="A15025" s="18">
        <v>15023</v>
      </c>
      <c r="B15025" s="18">
        <f t="shared" si="470"/>
        <v>2021</v>
      </c>
      <c r="C15025" s="17">
        <v>44228</v>
      </c>
      <c r="D15025" s="18" t="s">
        <v>314</v>
      </c>
      <c r="E15025" s="18" t="s">
        <v>347</v>
      </c>
      <c r="F15025" s="18" t="str">
        <f t="shared" si="469"/>
        <v>Middleborough-750 - 1000 kWh Volumetric Charge-44228</v>
      </c>
      <c r="G15025" s="11" t="s">
        <v>131</v>
      </c>
      <c r="H15025" s="11" t="s">
        <v>55</v>
      </c>
      <c r="I15025" s="11" t="s">
        <v>349</v>
      </c>
      <c r="J15025" s="11" t="s">
        <v>357</v>
      </c>
      <c r="K15025" s="11" t="str">
        <f>IFERROR(INDEX('EDC Component Dictionary'!$C$5:$C$37,MATCH('Rates Database'!J15025,'EDC Component Dictionary'!$B$5:$B$37,0)), "Energy Supply")</f>
        <v>Energy Supply</v>
      </c>
      <c r="L15025" s="12">
        <v>0.14202000000000001</v>
      </c>
      <c r="M15025" s="12"/>
    </row>
    <row r="15026" spans="1:13" x14ac:dyDescent="0.3">
      <c r="A15026" s="18">
        <v>15024</v>
      </c>
      <c r="B15026" s="18">
        <f t="shared" si="470"/>
        <v>2021</v>
      </c>
      <c r="C15026" s="17">
        <v>44228</v>
      </c>
      <c r="D15026" s="18" t="s">
        <v>314</v>
      </c>
      <c r="E15026" s="18" t="s">
        <v>353</v>
      </c>
      <c r="F15026" s="18" t="str">
        <f t="shared" si="469"/>
        <v>Concord-750 - 1000 kWh Volumetric Charge-44228</v>
      </c>
      <c r="G15026" s="11" t="s">
        <v>131</v>
      </c>
      <c r="H15026" s="11" t="s">
        <v>55</v>
      </c>
      <c r="I15026" s="11" t="s">
        <v>349</v>
      </c>
      <c r="J15026" s="11" t="s">
        <v>357</v>
      </c>
      <c r="K15026" s="11" t="str">
        <f>IFERROR(INDEX('EDC Component Dictionary'!$C$5:$C$37,MATCH('Rates Database'!J15026,'EDC Component Dictionary'!$B$5:$B$37,0)), "Energy Supply")</f>
        <v>Energy Supply</v>
      </c>
      <c r="L15026" s="12">
        <v>0.18703201999999999</v>
      </c>
      <c r="M15026" s="12"/>
    </row>
    <row r="15027" spans="1:13" x14ac:dyDescent="0.3">
      <c r="A15027" s="18">
        <v>15025</v>
      </c>
      <c r="B15027" s="18">
        <f t="shared" si="470"/>
        <v>2021</v>
      </c>
      <c r="C15027" s="17">
        <v>44228</v>
      </c>
      <c r="D15027" s="18" t="s">
        <v>314</v>
      </c>
      <c r="E15027" s="18" t="s">
        <v>354</v>
      </c>
      <c r="F15027" s="18" t="str">
        <f t="shared" si="469"/>
        <v>Taunton-750 - 1000 kWh Volumetric Charge-44228</v>
      </c>
      <c r="G15027" s="11" t="s">
        <v>131</v>
      </c>
      <c r="H15027" s="11" t="s">
        <v>55</v>
      </c>
      <c r="I15027" s="11" t="s">
        <v>349</v>
      </c>
      <c r="J15027" s="11" t="s">
        <v>357</v>
      </c>
      <c r="K15027" s="11" t="str">
        <f>IFERROR(INDEX('EDC Component Dictionary'!$C$5:$C$37,MATCH('Rates Database'!J15027,'EDC Component Dictionary'!$B$5:$B$37,0)), "Energy Supply")</f>
        <v>Energy Supply</v>
      </c>
      <c r="L15027" s="12">
        <v>0.14014191000000001</v>
      </c>
      <c r="M15027" s="12"/>
    </row>
    <row r="15028" spans="1:13" x14ac:dyDescent="0.3">
      <c r="A15028" s="18">
        <v>15026</v>
      </c>
      <c r="B15028" s="18">
        <f t="shared" si="470"/>
        <v>2021</v>
      </c>
      <c r="C15028" s="17">
        <v>44228</v>
      </c>
      <c r="D15028" s="18" t="s">
        <v>314</v>
      </c>
      <c r="E15028" s="18" t="s">
        <v>355</v>
      </c>
      <c r="F15028" s="18" t="str">
        <f t="shared" si="469"/>
        <v>Wellesley-750 - 1000 kWh Volumetric Charge-44228</v>
      </c>
      <c r="G15028" s="11" t="s">
        <v>131</v>
      </c>
      <c r="H15028" s="11" t="s">
        <v>55</v>
      </c>
      <c r="I15028" s="11" t="s">
        <v>349</v>
      </c>
      <c r="J15028" s="11" t="s">
        <v>357</v>
      </c>
      <c r="K15028" s="11" t="str">
        <f>IFERROR(INDEX('EDC Component Dictionary'!$C$5:$C$37,MATCH('Rates Database'!J15028,'EDC Component Dictionary'!$B$5:$B$37,0)), "Energy Supply")</f>
        <v>Energy Supply</v>
      </c>
      <c r="L15028" s="12">
        <v>0.14032599999999901</v>
      </c>
      <c r="M15028" s="12"/>
    </row>
    <row r="15029" spans="1:13" x14ac:dyDescent="0.3">
      <c r="A15029" s="18">
        <v>15027</v>
      </c>
      <c r="B15029" s="18">
        <f t="shared" si="470"/>
        <v>2022</v>
      </c>
      <c r="C15029" s="17">
        <v>44682</v>
      </c>
      <c r="D15029" s="18" t="s">
        <v>314</v>
      </c>
      <c r="E15029" s="18" t="s">
        <v>348</v>
      </c>
      <c r="F15029" s="18" t="str">
        <f t="shared" si="469"/>
        <v>Middleton-750 - 1000 kWh Volumetric Charge-44682</v>
      </c>
      <c r="G15029" s="11" t="s">
        <v>131</v>
      </c>
      <c r="H15029" s="11" t="s">
        <v>55</v>
      </c>
      <c r="I15029" s="11" t="s">
        <v>349</v>
      </c>
      <c r="J15029" s="11" t="s">
        <v>357</v>
      </c>
      <c r="K15029" s="11" t="str">
        <f>IFERROR(INDEX('EDC Component Dictionary'!$C$5:$C$37,MATCH('Rates Database'!J15029,'EDC Component Dictionary'!$B$5:$B$37,0)), "Energy Supply")</f>
        <v>Energy Supply</v>
      </c>
      <c r="L15029" s="12">
        <v>0.13782999999999901</v>
      </c>
      <c r="M15029" s="12"/>
    </row>
    <row r="15030" spans="1:13" x14ac:dyDescent="0.3">
      <c r="A15030" s="18">
        <v>15028</v>
      </c>
      <c r="B15030" s="18">
        <f t="shared" si="470"/>
        <v>2022</v>
      </c>
      <c r="C15030" s="17">
        <v>44682</v>
      </c>
      <c r="D15030" s="18" t="s">
        <v>314</v>
      </c>
      <c r="E15030" s="18" t="s">
        <v>351</v>
      </c>
      <c r="F15030" s="18" t="str">
        <f t="shared" si="469"/>
        <v>Groton-750 - 1000 kWh Volumetric Charge-44682</v>
      </c>
      <c r="G15030" s="11" t="s">
        <v>131</v>
      </c>
      <c r="H15030" s="11" t="s">
        <v>55</v>
      </c>
      <c r="I15030" s="11" t="s">
        <v>349</v>
      </c>
      <c r="J15030" s="11" t="s">
        <v>357</v>
      </c>
      <c r="K15030" s="11" t="str">
        <f>IFERROR(INDEX('EDC Component Dictionary'!$C$5:$C$37,MATCH('Rates Database'!J15030,'EDC Component Dictionary'!$B$5:$B$37,0)), "Energy Supply")</f>
        <v>Energy Supply</v>
      </c>
      <c r="L15030" s="12">
        <v>0.16</v>
      </c>
      <c r="M15030" s="12"/>
    </row>
    <row r="15031" spans="1:13" x14ac:dyDescent="0.3">
      <c r="A15031" s="18">
        <v>15029</v>
      </c>
      <c r="B15031" s="18">
        <f t="shared" si="470"/>
        <v>2022</v>
      </c>
      <c r="C15031" s="17">
        <v>44682</v>
      </c>
      <c r="D15031" s="18" t="s">
        <v>314</v>
      </c>
      <c r="E15031" s="18" t="s">
        <v>352</v>
      </c>
      <c r="F15031" s="18" t="str">
        <f t="shared" si="469"/>
        <v>Belmont-750 - 1000 kWh Volumetric Charge-44682</v>
      </c>
      <c r="G15031" s="11" t="s">
        <v>131</v>
      </c>
      <c r="H15031" s="11" t="s">
        <v>55</v>
      </c>
      <c r="I15031" s="11" t="s">
        <v>349</v>
      </c>
      <c r="J15031" s="11" t="s">
        <v>357</v>
      </c>
      <c r="K15031" s="11" t="str">
        <f>IFERROR(INDEX('EDC Component Dictionary'!$C$5:$C$37,MATCH('Rates Database'!J15031,'EDC Component Dictionary'!$B$5:$B$37,0)), "Energy Supply")</f>
        <v>Energy Supply</v>
      </c>
      <c r="L15031" s="12">
        <v>0.19986999999999899</v>
      </c>
      <c r="M15031" s="12"/>
    </row>
    <row r="15032" spans="1:13" x14ac:dyDescent="0.3">
      <c r="A15032" s="18">
        <v>15030</v>
      </c>
      <c r="B15032" s="18">
        <f t="shared" si="470"/>
        <v>2022</v>
      </c>
      <c r="C15032" s="17">
        <v>44682</v>
      </c>
      <c r="D15032" s="18" t="s">
        <v>314</v>
      </c>
      <c r="E15032" s="18" t="s">
        <v>347</v>
      </c>
      <c r="F15032" s="18" t="str">
        <f t="shared" si="469"/>
        <v>Middleborough-750 - 1000 kWh Volumetric Charge-44682</v>
      </c>
      <c r="G15032" s="11" t="s">
        <v>131</v>
      </c>
      <c r="H15032" s="11" t="s">
        <v>55</v>
      </c>
      <c r="I15032" s="11" t="s">
        <v>349</v>
      </c>
      <c r="J15032" s="11" t="s">
        <v>357</v>
      </c>
      <c r="K15032" s="11" t="str">
        <f>IFERROR(INDEX('EDC Component Dictionary'!$C$5:$C$37,MATCH('Rates Database'!J15032,'EDC Component Dictionary'!$B$5:$B$37,0)), "Energy Supply")</f>
        <v>Energy Supply</v>
      </c>
      <c r="L15032" s="12">
        <v>0.14202000000000001</v>
      </c>
      <c r="M15032" s="12"/>
    </row>
    <row r="15033" spans="1:13" x14ac:dyDescent="0.3">
      <c r="A15033" s="18">
        <v>15031</v>
      </c>
      <c r="B15033" s="18">
        <f t="shared" si="470"/>
        <v>2022</v>
      </c>
      <c r="C15033" s="17">
        <v>44682</v>
      </c>
      <c r="D15033" s="18" t="s">
        <v>314</v>
      </c>
      <c r="E15033" s="18" t="s">
        <v>353</v>
      </c>
      <c r="F15033" s="18" t="str">
        <f t="shared" si="469"/>
        <v>Concord-750 - 1000 kWh Volumetric Charge-44682</v>
      </c>
      <c r="G15033" s="11" t="s">
        <v>131</v>
      </c>
      <c r="H15033" s="11" t="s">
        <v>55</v>
      </c>
      <c r="I15033" s="11" t="s">
        <v>349</v>
      </c>
      <c r="J15033" s="11" t="s">
        <v>357</v>
      </c>
      <c r="K15033" s="11" t="str">
        <f>IFERROR(INDEX('EDC Component Dictionary'!$C$5:$C$37,MATCH('Rates Database'!J15033,'EDC Component Dictionary'!$B$5:$B$37,0)), "Energy Supply")</f>
        <v>Energy Supply</v>
      </c>
      <c r="L15033" s="12">
        <v>0.19572204399999901</v>
      </c>
      <c r="M15033" s="12"/>
    </row>
    <row r="15034" spans="1:13" x14ac:dyDescent="0.3">
      <c r="A15034" s="18">
        <v>15032</v>
      </c>
      <c r="B15034" s="18">
        <f t="shared" si="470"/>
        <v>2022</v>
      </c>
      <c r="C15034" s="17">
        <v>44682</v>
      </c>
      <c r="D15034" s="18" t="s">
        <v>314</v>
      </c>
      <c r="E15034" s="18" t="s">
        <v>354</v>
      </c>
      <c r="F15034" s="18" t="str">
        <f t="shared" si="469"/>
        <v>Taunton-750 - 1000 kWh Volumetric Charge-44682</v>
      </c>
      <c r="G15034" s="11" t="s">
        <v>131</v>
      </c>
      <c r="H15034" s="11" t="s">
        <v>55</v>
      </c>
      <c r="I15034" s="11" t="s">
        <v>349</v>
      </c>
      <c r="J15034" s="11" t="s">
        <v>357</v>
      </c>
      <c r="K15034" s="11" t="str">
        <f>IFERROR(INDEX('EDC Component Dictionary'!$C$5:$C$37,MATCH('Rates Database'!J15034,'EDC Component Dictionary'!$B$5:$B$37,0)), "Energy Supply")</f>
        <v>Energy Supply</v>
      </c>
      <c r="L15034" s="12">
        <v>0.14114805499999999</v>
      </c>
      <c r="M15034" s="12"/>
    </row>
    <row r="15035" spans="1:13" x14ac:dyDescent="0.3">
      <c r="A15035" s="18">
        <v>15033</v>
      </c>
      <c r="B15035" s="18">
        <f t="shared" si="470"/>
        <v>2022</v>
      </c>
      <c r="C15035" s="17">
        <v>44682</v>
      </c>
      <c r="D15035" s="18" t="s">
        <v>314</v>
      </c>
      <c r="E15035" s="18" t="s">
        <v>355</v>
      </c>
      <c r="F15035" s="18" t="str">
        <f t="shared" si="469"/>
        <v>Wellesley-750 - 1000 kWh Volumetric Charge-44682</v>
      </c>
      <c r="G15035" s="11" t="s">
        <v>131</v>
      </c>
      <c r="H15035" s="11" t="s">
        <v>55</v>
      </c>
      <c r="I15035" s="11" t="s">
        <v>349</v>
      </c>
      <c r="J15035" s="11" t="s">
        <v>357</v>
      </c>
      <c r="K15035" s="11" t="str">
        <f>IFERROR(INDEX('EDC Component Dictionary'!$C$5:$C$37,MATCH('Rates Database'!J15035,'EDC Component Dictionary'!$B$5:$B$37,0)), "Energy Supply")</f>
        <v>Energy Supply</v>
      </c>
      <c r="L15035" s="12">
        <v>0.14032599999999901</v>
      </c>
      <c r="M15035" s="12"/>
    </row>
    <row r="15036" spans="1:13" x14ac:dyDescent="0.3">
      <c r="A15036" s="18">
        <v>15034</v>
      </c>
      <c r="B15036" s="18">
        <f t="shared" si="470"/>
        <v>2022</v>
      </c>
      <c r="C15036" s="17">
        <v>44652</v>
      </c>
      <c r="D15036" s="18" t="s">
        <v>314</v>
      </c>
      <c r="E15036" s="18" t="s">
        <v>348</v>
      </c>
      <c r="F15036" s="18" t="str">
        <f t="shared" si="469"/>
        <v>Middleton-750 - 1000 kWh Volumetric Charge-44652</v>
      </c>
      <c r="G15036" s="11" t="s">
        <v>131</v>
      </c>
      <c r="H15036" s="11" t="s">
        <v>55</v>
      </c>
      <c r="I15036" s="11" t="s">
        <v>349</v>
      </c>
      <c r="J15036" s="11" t="s">
        <v>357</v>
      </c>
      <c r="K15036" s="11" t="str">
        <f>IFERROR(INDEX('EDC Component Dictionary'!$C$5:$C$37,MATCH('Rates Database'!J15036,'EDC Component Dictionary'!$B$5:$B$37,0)), "Energy Supply")</f>
        <v>Energy Supply</v>
      </c>
      <c r="L15036" s="12">
        <v>0.13782999999999901</v>
      </c>
      <c r="M15036" s="12"/>
    </row>
    <row r="15037" spans="1:13" x14ac:dyDescent="0.3">
      <c r="A15037" s="18">
        <v>15035</v>
      </c>
      <c r="B15037" s="18">
        <f t="shared" si="470"/>
        <v>2022</v>
      </c>
      <c r="C15037" s="17">
        <v>44652</v>
      </c>
      <c r="D15037" s="18" t="s">
        <v>314</v>
      </c>
      <c r="E15037" s="18" t="s">
        <v>351</v>
      </c>
      <c r="F15037" s="18" t="str">
        <f t="shared" si="469"/>
        <v>Groton-750 - 1000 kWh Volumetric Charge-44652</v>
      </c>
      <c r="G15037" s="11" t="s">
        <v>131</v>
      </c>
      <c r="H15037" s="11" t="s">
        <v>55</v>
      </c>
      <c r="I15037" s="11" t="s">
        <v>349</v>
      </c>
      <c r="J15037" s="11" t="s">
        <v>357</v>
      </c>
      <c r="K15037" s="11" t="str">
        <f>IFERROR(INDEX('EDC Component Dictionary'!$C$5:$C$37,MATCH('Rates Database'!J15037,'EDC Component Dictionary'!$B$5:$B$37,0)), "Energy Supply")</f>
        <v>Energy Supply</v>
      </c>
      <c r="L15037" s="12">
        <v>0.16</v>
      </c>
      <c r="M15037" s="12"/>
    </row>
    <row r="15038" spans="1:13" x14ac:dyDescent="0.3">
      <c r="A15038" s="18">
        <v>15036</v>
      </c>
      <c r="B15038" s="18">
        <f t="shared" si="470"/>
        <v>2022</v>
      </c>
      <c r="C15038" s="17">
        <v>44652</v>
      </c>
      <c r="D15038" s="18" t="s">
        <v>314</v>
      </c>
      <c r="E15038" s="18" t="s">
        <v>352</v>
      </c>
      <c r="F15038" s="18" t="str">
        <f t="shared" si="469"/>
        <v>Belmont-750 - 1000 kWh Volumetric Charge-44652</v>
      </c>
      <c r="G15038" s="11" t="s">
        <v>131</v>
      </c>
      <c r="H15038" s="11" t="s">
        <v>55</v>
      </c>
      <c r="I15038" s="11" t="s">
        <v>349</v>
      </c>
      <c r="J15038" s="11" t="s">
        <v>357</v>
      </c>
      <c r="K15038" s="11" t="str">
        <f>IFERROR(INDEX('EDC Component Dictionary'!$C$5:$C$37,MATCH('Rates Database'!J15038,'EDC Component Dictionary'!$B$5:$B$37,0)), "Energy Supply")</f>
        <v>Energy Supply</v>
      </c>
      <c r="L15038" s="12">
        <v>0.19986999999999899</v>
      </c>
      <c r="M15038" s="12"/>
    </row>
    <row r="15039" spans="1:13" x14ac:dyDescent="0.3">
      <c r="A15039" s="18">
        <v>15037</v>
      </c>
      <c r="B15039" s="18">
        <f t="shared" si="470"/>
        <v>2022</v>
      </c>
      <c r="C15039" s="17">
        <v>44652</v>
      </c>
      <c r="D15039" s="18" t="s">
        <v>314</v>
      </c>
      <c r="E15039" s="18" t="s">
        <v>347</v>
      </c>
      <c r="F15039" s="18" t="str">
        <f t="shared" si="469"/>
        <v>Middleborough-750 - 1000 kWh Volumetric Charge-44652</v>
      </c>
      <c r="G15039" s="11" t="s">
        <v>131</v>
      </c>
      <c r="H15039" s="11" t="s">
        <v>55</v>
      </c>
      <c r="I15039" s="11" t="s">
        <v>349</v>
      </c>
      <c r="J15039" s="11" t="s">
        <v>357</v>
      </c>
      <c r="K15039" s="11" t="str">
        <f>IFERROR(INDEX('EDC Component Dictionary'!$C$5:$C$37,MATCH('Rates Database'!J15039,'EDC Component Dictionary'!$B$5:$B$37,0)), "Energy Supply")</f>
        <v>Energy Supply</v>
      </c>
      <c r="L15039" s="12">
        <v>0.14202000000000001</v>
      </c>
      <c r="M15039" s="12"/>
    </row>
    <row r="15040" spans="1:13" x14ac:dyDescent="0.3">
      <c r="A15040" s="18">
        <v>15038</v>
      </c>
      <c r="B15040" s="18">
        <f t="shared" si="470"/>
        <v>2022</v>
      </c>
      <c r="C15040" s="17">
        <v>44652</v>
      </c>
      <c r="D15040" s="18" t="s">
        <v>314</v>
      </c>
      <c r="E15040" s="18" t="s">
        <v>353</v>
      </c>
      <c r="F15040" s="18" t="str">
        <f t="shared" si="469"/>
        <v>Concord-750 - 1000 kWh Volumetric Charge-44652</v>
      </c>
      <c r="G15040" s="11" t="s">
        <v>131</v>
      </c>
      <c r="H15040" s="11" t="s">
        <v>55</v>
      </c>
      <c r="I15040" s="11" t="s">
        <v>349</v>
      </c>
      <c r="J15040" s="11" t="s">
        <v>357</v>
      </c>
      <c r="K15040" s="11" t="str">
        <f>IFERROR(INDEX('EDC Component Dictionary'!$C$5:$C$37,MATCH('Rates Database'!J15040,'EDC Component Dictionary'!$B$5:$B$37,0)), "Energy Supply")</f>
        <v>Energy Supply</v>
      </c>
      <c r="L15040" s="12">
        <v>0.19572204399999901</v>
      </c>
      <c r="M15040" s="12"/>
    </row>
    <row r="15041" spans="1:13" x14ac:dyDescent="0.3">
      <c r="A15041" s="18">
        <v>15039</v>
      </c>
      <c r="B15041" s="18">
        <f t="shared" si="470"/>
        <v>2022</v>
      </c>
      <c r="C15041" s="17">
        <v>44652</v>
      </c>
      <c r="D15041" s="18" t="s">
        <v>314</v>
      </c>
      <c r="E15041" s="18" t="s">
        <v>354</v>
      </c>
      <c r="F15041" s="18" t="str">
        <f t="shared" si="469"/>
        <v>Taunton-750 - 1000 kWh Volumetric Charge-44652</v>
      </c>
      <c r="G15041" s="11" t="s">
        <v>131</v>
      </c>
      <c r="H15041" s="11" t="s">
        <v>55</v>
      </c>
      <c r="I15041" s="11" t="s">
        <v>349</v>
      </c>
      <c r="J15041" s="11" t="s">
        <v>357</v>
      </c>
      <c r="K15041" s="11" t="str">
        <f>IFERROR(INDEX('EDC Component Dictionary'!$C$5:$C$37,MATCH('Rates Database'!J15041,'EDC Component Dictionary'!$B$5:$B$37,0)), "Energy Supply")</f>
        <v>Energy Supply</v>
      </c>
      <c r="L15041" s="12">
        <v>0.13607590999999999</v>
      </c>
      <c r="M15041" s="12"/>
    </row>
    <row r="15042" spans="1:13" x14ac:dyDescent="0.3">
      <c r="A15042" s="18">
        <v>15040</v>
      </c>
      <c r="B15042" s="18">
        <f t="shared" si="470"/>
        <v>2022</v>
      </c>
      <c r="C15042" s="17">
        <v>44652</v>
      </c>
      <c r="D15042" s="18" t="s">
        <v>314</v>
      </c>
      <c r="E15042" s="18" t="s">
        <v>355</v>
      </c>
      <c r="F15042" s="18" t="str">
        <f t="shared" si="469"/>
        <v>Wellesley-750 - 1000 kWh Volumetric Charge-44652</v>
      </c>
      <c r="G15042" s="11" t="s">
        <v>131</v>
      </c>
      <c r="H15042" s="11" t="s">
        <v>55</v>
      </c>
      <c r="I15042" s="11" t="s">
        <v>349</v>
      </c>
      <c r="J15042" s="11" t="s">
        <v>357</v>
      </c>
      <c r="K15042" s="11" t="str">
        <f>IFERROR(INDEX('EDC Component Dictionary'!$C$5:$C$37,MATCH('Rates Database'!J15042,'EDC Component Dictionary'!$B$5:$B$37,0)), "Energy Supply")</f>
        <v>Energy Supply</v>
      </c>
      <c r="L15042" s="12">
        <v>0.14032599999999901</v>
      </c>
      <c r="M15042" s="12"/>
    </row>
    <row r="15043" spans="1:13" x14ac:dyDescent="0.3">
      <c r="A15043" s="18">
        <v>15041</v>
      </c>
      <c r="B15043" s="18">
        <f t="shared" si="470"/>
        <v>2020</v>
      </c>
      <c r="C15043" s="17">
        <v>43862</v>
      </c>
      <c r="D15043" s="18" t="s">
        <v>314</v>
      </c>
      <c r="E15043" s="18" t="s">
        <v>348</v>
      </c>
      <c r="F15043" s="18" t="str">
        <f t="shared" si="469"/>
        <v>Middleton-750 - 1000 kWh Volumetric Charge-43862</v>
      </c>
      <c r="G15043" s="11" t="s">
        <v>131</v>
      </c>
      <c r="H15043" s="11" t="s">
        <v>55</v>
      </c>
      <c r="I15043" s="11" t="s">
        <v>349</v>
      </c>
      <c r="J15043" s="11" t="s">
        <v>357</v>
      </c>
      <c r="K15043" s="11" t="str">
        <f>IFERROR(INDEX('EDC Component Dictionary'!$C$5:$C$37,MATCH('Rates Database'!J15043,'EDC Component Dictionary'!$B$5:$B$37,0)), "Energy Supply")</f>
        <v>Energy Supply</v>
      </c>
      <c r="L15043" s="12">
        <v>0.13782999999999901</v>
      </c>
      <c r="M15043" s="12"/>
    </row>
    <row r="15044" spans="1:13" x14ac:dyDescent="0.3">
      <c r="A15044" s="18">
        <v>15042</v>
      </c>
      <c r="B15044" s="18">
        <f t="shared" si="470"/>
        <v>2020</v>
      </c>
      <c r="C15044" s="17">
        <v>43862</v>
      </c>
      <c r="D15044" s="18" t="s">
        <v>314</v>
      </c>
      <c r="E15044" s="18" t="s">
        <v>351</v>
      </c>
      <c r="F15044" s="18" t="str">
        <f t="shared" ref="F15044:F15107" si="471">_xlfn.CONCAT(E15044,"-",J15044,"-",C15044)</f>
        <v>Groton-750 - 1000 kWh Volumetric Charge-43862</v>
      </c>
      <c r="G15044" s="11" t="s">
        <v>131</v>
      </c>
      <c r="H15044" s="11" t="s">
        <v>55</v>
      </c>
      <c r="I15044" s="11" t="s">
        <v>349</v>
      </c>
      <c r="J15044" s="11" t="s">
        <v>357</v>
      </c>
      <c r="K15044" s="11" t="str">
        <f>IFERROR(INDEX('EDC Component Dictionary'!$C$5:$C$37,MATCH('Rates Database'!J15044,'EDC Component Dictionary'!$B$5:$B$37,0)), "Energy Supply")</f>
        <v>Energy Supply</v>
      </c>
      <c r="L15044" s="12">
        <v>0.14099999999999999</v>
      </c>
      <c r="M15044" s="12"/>
    </row>
    <row r="15045" spans="1:13" x14ac:dyDescent="0.3">
      <c r="A15045" s="18">
        <v>15043</v>
      </c>
      <c r="B15045" s="18">
        <f t="shared" si="470"/>
        <v>2020</v>
      </c>
      <c r="C15045" s="17">
        <v>43862</v>
      </c>
      <c r="D15045" s="18" t="s">
        <v>314</v>
      </c>
      <c r="E15045" s="18" t="s">
        <v>352</v>
      </c>
      <c r="F15045" s="18" t="str">
        <f t="shared" si="471"/>
        <v>Belmont-750 - 1000 kWh Volumetric Charge-43862</v>
      </c>
      <c r="G15045" s="11" t="s">
        <v>131</v>
      </c>
      <c r="H15045" s="11" t="s">
        <v>55</v>
      </c>
      <c r="I15045" s="11" t="s">
        <v>349</v>
      </c>
      <c r="J15045" s="11" t="s">
        <v>357</v>
      </c>
      <c r="K15045" s="11" t="str">
        <f>IFERROR(INDEX('EDC Component Dictionary'!$C$5:$C$37,MATCH('Rates Database'!J15045,'EDC Component Dictionary'!$B$5:$B$37,0)), "Energy Supply")</f>
        <v>Energy Supply</v>
      </c>
      <c r="L15045" s="12">
        <v>0.19316999999999901</v>
      </c>
      <c r="M15045" s="12"/>
    </row>
    <row r="15046" spans="1:13" x14ac:dyDescent="0.3">
      <c r="A15046" s="18">
        <v>15044</v>
      </c>
      <c r="B15046" s="18">
        <f t="shared" si="470"/>
        <v>2020</v>
      </c>
      <c r="C15046" s="17">
        <v>43862</v>
      </c>
      <c r="D15046" s="18" t="s">
        <v>314</v>
      </c>
      <c r="E15046" s="18" t="s">
        <v>353</v>
      </c>
      <c r="F15046" s="18" t="str">
        <f t="shared" si="471"/>
        <v>Concord-750 - 1000 kWh Volumetric Charge-43862</v>
      </c>
      <c r="G15046" s="11" t="s">
        <v>131</v>
      </c>
      <c r="H15046" s="11" t="s">
        <v>55</v>
      </c>
      <c r="I15046" s="11" t="s">
        <v>349</v>
      </c>
      <c r="J15046" s="11" t="s">
        <v>357</v>
      </c>
      <c r="K15046" s="11" t="str">
        <f>IFERROR(INDEX('EDC Component Dictionary'!$C$5:$C$37,MATCH('Rates Database'!J15046,'EDC Component Dictionary'!$B$5:$B$37,0)), "Energy Supply")</f>
        <v>Energy Supply</v>
      </c>
      <c r="L15046" s="12">
        <v>0.16707178811199999</v>
      </c>
      <c r="M15046" s="12"/>
    </row>
    <row r="15047" spans="1:13" x14ac:dyDescent="0.3">
      <c r="A15047" s="18">
        <v>15045</v>
      </c>
      <c r="B15047" s="18">
        <f t="shared" si="470"/>
        <v>2020</v>
      </c>
      <c r="C15047" s="17">
        <v>43862</v>
      </c>
      <c r="D15047" s="18" t="s">
        <v>314</v>
      </c>
      <c r="E15047" s="18" t="s">
        <v>354</v>
      </c>
      <c r="F15047" s="18" t="str">
        <f t="shared" si="471"/>
        <v>Taunton-750 - 1000 kWh Volumetric Charge-43862</v>
      </c>
      <c r="G15047" s="11" t="s">
        <v>131</v>
      </c>
      <c r="H15047" s="11" t="s">
        <v>55</v>
      </c>
      <c r="I15047" s="11" t="s">
        <v>349</v>
      </c>
      <c r="J15047" s="11" t="s">
        <v>357</v>
      </c>
      <c r="K15047" s="11" t="str">
        <f>IFERROR(INDEX('EDC Component Dictionary'!$C$5:$C$37,MATCH('Rates Database'!J15047,'EDC Component Dictionary'!$B$5:$B$37,0)), "Energy Supply")</f>
        <v>Energy Supply</v>
      </c>
      <c r="L15047" s="12">
        <v>0.138454995</v>
      </c>
      <c r="M15047" s="12"/>
    </row>
    <row r="15048" spans="1:13" x14ac:dyDescent="0.3">
      <c r="A15048" s="18">
        <v>15046</v>
      </c>
      <c r="B15048" s="18">
        <f t="shared" si="470"/>
        <v>2020</v>
      </c>
      <c r="C15048" s="17">
        <v>43862</v>
      </c>
      <c r="D15048" s="18" t="s">
        <v>314</v>
      </c>
      <c r="E15048" s="18" t="s">
        <v>355</v>
      </c>
      <c r="F15048" s="18" t="str">
        <f t="shared" si="471"/>
        <v>Wellesley-750 - 1000 kWh Volumetric Charge-43862</v>
      </c>
      <c r="G15048" s="11" t="s">
        <v>131</v>
      </c>
      <c r="H15048" s="11" t="s">
        <v>55</v>
      </c>
      <c r="I15048" s="11" t="s">
        <v>349</v>
      </c>
      <c r="J15048" s="11" t="s">
        <v>357</v>
      </c>
      <c r="K15048" s="11" t="str">
        <f>IFERROR(INDEX('EDC Component Dictionary'!$C$5:$C$37,MATCH('Rates Database'!J15048,'EDC Component Dictionary'!$B$5:$B$37,0)), "Energy Supply")</f>
        <v>Energy Supply</v>
      </c>
      <c r="L15048" s="12">
        <v>0.14032599999999901</v>
      </c>
      <c r="M15048" s="12"/>
    </row>
    <row r="15049" spans="1:13" x14ac:dyDescent="0.3">
      <c r="A15049" s="18">
        <v>15047</v>
      </c>
      <c r="B15049" s="18">
        <f t="shared" si="470"/>
        <v>2023</v>
      </c>
      <c r="C15049" s="17">
        <v>45108</v>
      </c>
      <c r="D15049" s="18" t="s">
        <v>314</v>
      </c>
      <c r="E15049" s="18" t="s">
        <v>348</v>
      </c>
      <c r="F15049" s="18" t="str">
        <f t="shared" si="471"/>
        <v>Middleton-750 - 1000 kWh Volumetric Charge-45108</v>
      </c>
      <c r="G15049" s="11" t="s">
        <v>131</v>
      </c>
      <c r="H15049" s="11" t="s">
        <v>55</v>
      </c>
      <c r="I15049" s="11" t="s">
        <v>349</v>
      </c>
      <c r="J15049" s="11" t="s">
        <v>357</v>
      </c>
      <c r="K15049" s="11" t="str">
        <f>IFERROR(INDEX('EDC Component Dictionary'!$C$5:$C$37,MATCH('Rates Database'!J15049,'EDC Component Dictionary'!$B$5:$B$37,0)), "Energy Supply")</f>
        <v>Energy Supply</v>
      </c>
      <c r="L15049" s="12">
        <v>0.15859999999999899</v>
      </c>
      <c r="M15049" s="12"/>
    </row>
    <row r="15050" spans="1:13" x14ac:dyDescent="0.3">
      <c r="A15050" s="18">
        <v>15048</v>
      </c>
      <c r="B15050" s="18">
        <f t="shared" si="470"/>
        <v>2023</v>
      </c>
      <c r="C15050" s="17">
        <v>45108</v>
      </c>
      <c r="D15050" s="18" t="s">
        <v>314</v>
      </c>
      <c r="E15050" s="18" t="s">
        <v>351</v>
      </c>
      <c r="F15050" s="18" t="str">
        <f t="shared" si="471"/>
        <v>Groton-750 - 1000 kWh Volumetric Charge-45108</v>
      </c>
      <c r="G15050" s="11" t="s">
        <v>131</v>
      </c>
      <c r="H15050" s="11" t="s">
        <v>55</v>
      </c>
      <c r="I15050" s="11" t="s">
        <v>349</v>
      </c>
      <c r="J15050" s="11" t="s">
        <v>357</v>
      </c>
      <c r="K15050" s="11" t="str">
        <f>IFERROR(INDEX('EDC Component Dictionary'!$C$5:$C$37,MATCH('Rates Database'!J15050,'EDC Component Dictionary'!$B$5:$B$37,0)), "Energy Supply")</f>
        <v>Energy Supply</v>
      </c>
      <c r="L15050" s="12">
        <v>0.16</v>
      </c>
      <c r="M15050" s="12"/>
    </row>
    <row r="15051" spans="1:13" x14ac:dyDescent="0.3">
      <c r="A15051" s="18">
        <v>15049</v>
      </c>
      <c r="B15051" s="18">
        <f t="shared" si="470"/>
        <v>2023</v>
      </c>
      <c r="C15051" s="17">
        <v>45108</v>
      </c>
      <c r="D15051" s="18" t="s">
        <v>314</v>
      </c>
      <c r="E15051" s="18" t="s">
        <v>352</v>
      </c>
      <c r="F15051" s="18" t="str">
        <f t="shared" si="471"/>
        <v>Belmont-750 - 1000 kWh Volumetric Charge-45108</v>
      </c>
      <c r="G15051" s="11" t="s">
        <v>131</v>
      </c>
      <c r="H15051" s="11" t="s">
        <v>55</v>
      </c>
      <c r="I15051" s="11" t="s">
        <v>349</v>
      </c>
      <c r="J15051" s="11" t="s">
        <v>357</v>
      </c>
      <c r="K15051" s="11" t="str">
        <f>IFERROR(INDEX('EDC Component Dictionary'!$C$5:$C$37,MATCH('Rates Database'!J15051,'EDC Component Dictionary'!$B$5:$B$37,0)), "Energy Supply")</f>
        <v>Energy Supply</v>
      </c>
      <c r="L15051" s="12">
        <v>0.22989999999999899</v>
      </c>
      <c r="M15051" s="12"/>
    </row>
    <row r="15052" spans="1:13" x14ac:dyDescent="0.3">
      <c r="A15052" s="18">
        <v>15050</v>
      </c>
      <c r="B15052" s="18">
        <f t="shared" si="470"/>
        <v>2023</v>
      </c>
      <c r="C15052" s="17">
        <v>45108</v>
      </c>
      <c r="D15052" s="18" t="s">
        <v>314</v>
      </c>
      <c r="E15052" s="18" t="s">
        <v>347</v>
      </c>
      <c r="F15052" s="18" t="str">
        <f t="shared" si="471"/>
        <v>Middleborough-750 - 1000 kWh Volumetric Charge-45108</v>
      </c>
      <c r="G15052" s="11" t="s">
        <v>131</v>
      </c>
      <c r="H15052" s="11" t="s">
        <v>55</v>
      </c>
      <c r="I15052" s="11" t="s">
        <v>349</v>
      </c>
      <c r="J15052" s="11" t="s">
        <v>357</v>
      </c>
      <c r="K15052" s="11" t="str">
        <f>IFERROR(INDEX('EDC Component Dictionary'!$C$5:$C$37,MATCH('Rates Database'!J15052,'EDC Component Dictionary'!$B$5:$B$37,0)), "Energy Supply")</f>
        <v>Energy Supply</v>
      </c>
      <c r="L15052" s="12">
        <v>0.14202000000000001</v>
      </c>
      <c r="M15052" s="12"/>
    </row>
    <row r="15053" spans="1:13" x14ac:dyDescent="0.3">
      <c r="A15053" s="18">
        <v>15051</v>
      </c>
      <c r="B15053" s="18">
        <f t="shared" si="470"/>
        <v>2023</v>
      </c>
      <c r="C15053" s="17">
        <v>45108</v>
      </c>
      <c r="D15053" s="18" t="s">
        <v>314</v>
      </c>
      <c r="E15053" s="18" t="s">
        <v>353</v>
      </c>
      <c r="F15053" s="18" t="str">
        <f t="shared" si="471"/>
        <v>Concord-750 - 1000 kWh Volumetric Charge-45108</v>
      </c>
      <c r="G15053" s="11" t="s">
        <v>131</v>
      </c>
      <c r="H15053" s="11" t="s">
        <v>55</v>
      </c>
      <c r="I15053" s="11" t="s">
        <v>349</v>
      </c>
      <c r="J15053" s="11" t="s">
        <v>357</v>
      </c>
      <c r="K15053" s="11" t="str">
        <f>IFERROR(INDEX('EDC Component Dictionary'!$C$5:$C$37,MATCH('Rates Database'!J15053,'EDC Component Dictionary'!$B$5:$B$37,0)), "Energy Supply")</f>
        <v>Energy Supply</v>
      </c>
      <c r="L15053" s="12">
        <v>0.22243278399999999</v>
      </c>
      <c r="M15053" s="12"/>
    </row>
    <row r="15054" spans="1:13" x14ac:dyDescent="0.3">
      <c r="A15054" s="18">
        <v>15052</v>
      </c>
      <c r="B15054" s="18">
        <f t="shared" si="470"/>
        <v>2023</v>
      </c>
      <c r="C15054" s="17">
        <v>45108</v>
      </c>
      <c r="D15054" s="18" t="s">
        <v>314</v>
      </c>
      <c r="E15054" s="18" t="s">
        <v>354</v>
      </c>
      <c r="F15054" s="18" t="str">
        <f t="shared" si="471"/>
        <v>Taunton-750 - 1000 kWh Volumetric Charge-45108</v>
      </c>
      <c r="G15054" s="11" t="s">
        <v>131</v>
      </c>
      <c r="H15054" s="11" t="s">
        <v>55</v>
      </c>
      <c r="I15054" s="11" t="s">
        <v>349</v>
      </c>
      <c r="J15054" s="11" t="s">
        <v>357</v>
      </c>
      <c r="K15054" s="11" t="str">
        <f>IFERROR(INDEX('EDC Component Dictionary'!$C$5:$C$37,MATCH('Rates Database'!J15054,'EDC Component Dictionary'!$B$5:$B$37,0)), "Energy Supply")</f>
        <v>Energy Supply</v>
      </c>
      <c r="L15054" s="12">
        <v>0.20164699999999999</v>
      </c>
      <c r="M15054" s="12"/>
    </row>
    <row r="15055" spans="1:13" x14ac:dyDescent="0.3">
      <c r="A15055" s="18">
        <v>15053</v>
      </c>
      <c r="B15055" s="18">
        <f t="shared" si="470"/>
        <v>2023</v>
      </c>
      <c r="C15055" s="17">
        <v>45108</v>
      </c>
      <c r="D15055" s="18" t="s">
        <v>314</v>
      </c>
      <c r="E15055" s="18" t="s">
        <v>355</v>
      </c>
      <c r="F15055" s="18" t="str">
        <f t="shared" si="471"/>
        <v>Wellesley-750 - 1000 kWh Volumetric Charge-45108</v>
      </c>
      <c r="G15055" s="11" t="s">
        <v>131</v>
      </c>
      <c r="H15055" s="11" t="s">
        <v>55</v>
      </c>
      <c r="I15055" s="11" t="s">
        <v>349</v>
      </c>
      <c r="J15055" s="11" t="s">
        <v>357</v>
      </c>
      <c r="K15055" s="11" t="str">
        <f>IFERROR(INDEX('EDC Component Dictionary'!$C$5:$C$37,MATCH('Rates Database'!J15055,'EDC Component Dictionary'!$B$5:$B$37,0)), "Energy Supply")</f>
        <v>Energy Supply</v>
      </c>
      <c r="L15055" s="12">
        <v>0.152335</v>
      </c>
      <c r="M15055" s="12"/>
    </row>
    <row r="15056" spans="1:13" x14ac:dyDescent="0.3">
      <c r="A15056" s="18">
        <v>15054</v>
      </c>
      <c r="B15056" s="18">
        <f t="shared" si="470"/>
        <v>2021</v>
      </c>
      <c r="C15056" s="17">
        <v>44256</v>
      </c>
      <c r="D15056" s="18" t="s">
        <v>314</v>
      </c>
      <c r="E15056" s="18" t="s">
        <v>348</v>
      </c>
      <c r="F15056" s="18" t="str">
        <f t="shared" si="471"/>
        <v>Middleton-750 - 1000 kWh Volumetric Charge-44256</v>
      </c>
      <c r="G15056" s="11" t="s">
        <v>131</v>
      </c>
      <c r="H15056" s="11" t="s">
        <v>55</v>
      </c>
      <c r="I15056" s="11" t="s">
        <v>349</v>
      </c>
      <c r="J15056" s="11" t="s">
        <v>357</v>
      </c>
      <c r="K15056" s="11" t="str">
        <f>IFERROR(INDEX('EDC Component Dictionary'!$C$5:$C$37,MATCH('Rates Database'!J15056,'EDC Component Dictionary'!$B$5:$B$37,0)), "Energy Supply")</f>
        <v>Energy Supply</v>
      </c>
      <c r="L15056" s="12">
        <v>0.13782999999999901</v>
      </c>
      <c r="M15056" s="12"/>
    </row>
    <row r="15057" spans="1:13" x14ac:dyDescent="0.3">
      <c r="A15057" s="18">
        <v>15055</v>
      </c>
      <c r="B15057" s="18">
        <f t="shared" si="470"/>
        <v>2021</v>
      </c>
      <c r="C15057" s="17">
        <v>44256</v>
      </c>
      <c r="D15057" s="18" t="s">
        <v>314</v>
      </c>
      <c r="E15057" s="18" t="s">
        <v>351</v>
      </c>
      <c r="F15057" s="18" t="str">
        <f t="shared" si="471"/>
        <v>Groton-750 - 1000 kWh Volumetric Charge-44256</v>
      </c>
      <c r="G15057" s="11" t="s">
        <v>131</v>
      </c>
      <c r="H15057" s="11" t="s">
        <v>55</v>
      </c>
      <c r="I15057" s="11" t="s">
        <v>349</v>
      </c>
      <c r="J15057" s="11" t="s">
        <v>357</v>
      </c>
      <c r="K15057" s="11" t="str">
        <f>IFERROR(INDEX('EDC Component Dictionary'!$C$5:$C$37,MATCH('Rates Database'!J15057,'EDC Component Dictionary'!$B$5:$B$37,0)), "Energy Supply")</f>
        <v>Energy Supply</v>
      </c>
      <c r="L15057" s="12">
        <v>0.14248</v>
      </c>
      <c r="M15057" s="12"/>
    </row>
    <row r="15058" spans="1:13" x14ac:dyDescent="0.3">
      <c r="A15058" s="18">
        <v>15056</v>
      </c>
      <c r="B15058" s="18">
        <f t="shared" si="470"/>
        <v>2021</v>
      </c>
      <c r="C15058" s="17">
        <v>44256</v>
      </c>
      <c r="D15058" s="18" t="s">
        <v>314</v>
      </c>
      <c r="E15058" s="18" t="s">
        <v>352</v>
      </c>
      <c r="F15058" s="18" t="str">
        <f t="shared" si="471"/>
        <v>Belmont-750 - 1000 kWh Volumetric Charge-44256</v>
      </c>
      <c r="G15058" s="11" t="s">
        <v>131</v>
      </c>
      <c r="H15058" s="11" t="s">
        <v>55</v>
      </c>
      <c r="I15058" s="11" t="s">
        <v>349</v>
      </c>
      <c r="J15058" s="11" t="s">
        <v>357</v>
      </c>
      <c r="K15058" s="11" t="str">
        <f>IFERROR(INDEX('EDC Component Dictionary'!$C$5:$C$37,MATCH('Rates Database'!J15058,'EDC Component Dictionary'!$B$5:$B$37,0)), "Energy Supply")</f>
        <v>Energy Supply</v>
      </c>
      <c r="L15058" s="12">
        <v>0.19316999999999901</v>
      </c>
      <c r="M15058" s="12"/>
    </row>
    <row r="15059" spans="1:13" x14ac:dyDescent="0.3">
      <c r="A15059" s="18">
        <v>15057</v>
      </c>
      <c r="B15059" s="18">
        <f t="shared" si="470"/>
        <v>2021</v>
      </c>
      <c r="C15059" s="17">
        <v>44256</v>
      </c>
      <c r="D15059" s="18" t="s">
        <v>314</v>
      </c>
      <c r="E15059" s="18" t="s">
        <v>347</v>
      </c>
      <c r="F15059" s="18" t="str">
        <f t="shared" si="471"/>
        <v>Middleborough-750 - 1000 kWh Volumetric Charge-44256</v>
      </c>
      <c r="G15059" s="11" t="s">
        <v>131</v>
      </c>
      <c r="H15059" s="11" t="s">
        <v>55</v>
      </c>
      <c r="I15059" s="11" t="s">
        <v>349</v>
      </c>
      <c r="J15059" s="11" t="s">
        <v>357</v>
      </c>
      <c r="K15059" s="11" t="str">
        <f>IFERROR(INDEX('EDC Component Dictionary'!$C$5:$C$37,MATCH('Rates Database'!J15059,'EDC Component Dictionary'!$B$5:$B$37,0)), "Energy Supply")</f>
        <v>Energy Supply</v>
      </c>
      <c r="L15059" s="12">
        <v>0.14202000000000001</v>
      </c>
      <c r="M15059" s="12"/>
    </row>
    <row r="15060" spans="1:13" x14ac:dyDescent="0.3">
      <c r="A15060" s="18">
        <v>15058</v>
      </c>
      <c r="B15060" s="18">
        <f t="shared" si="470"/>
        <v>2021</v>
      </c>
      <c r="C15060" s="17">
        <v>44256</v>
      </c>
      <c r="D15060" s="18" t="s">
        <v>314</v>
      </c>
      <c r="E15060" s="18" t="s">
        <v>353</v>
      </c>
      <c r="F15060" s="18" t="str">
        <f t="shared" si="471"/>
        <v>Concord-750 - 1000 kWh Volumetric Charge-44256</v>
      </c>
      <c r="G15060" s="11" t="s">
        <v>131</v>
      </c>
      <c r="H15060" s="11" t="s">
        <v>55</v>
      </c>
      <c r="I15060" s="11" t="s">
        <v>349</v>
      </c>
      <c r="J15060" s="11" t="s">
        <v>357</v>
      </c>
      <c r="K15060" s="11" t="str">
        <f>IFERROR(INDEX('EDC Component Dictionary'!$C$5:$C$37,MATCH('Rates Database'!J15060,'EDC Component Dictionary'!$B$5:$B$37,0)), "Energy Supply")</f>
        <v>Energy Supply</v>
      </c>
      <c r="L15060" s="12">
        <v>0.18703201999999999</v>
      </c>
      <c r="M15060" s="12"/>
    </row>
    <row r="15061" spans="1:13" x14ac:dyDescent="0.3">
      <c r="A15061" s="18">
        <v>15059</v>
      </c>
      <c r="B15061" s="18">
        <f t="shared" si="470"/>
        <v>2021</v>
      </c>
      <c r="C15061" s="17">
        <v>44256</v>
      </c>
      <c r="D15061" s="18" t="s">
        <v>314</v>
      </c>
      <c r="E15061" s="18" t="s">
        <v>354</v>
      </c>
      <c r="F15061" s="18" t="str">
        <f t="shared" si="471"/>
        <v>Taunton-750 - 1000 kWh Volumetric Charge-44256</v>
      </c>
      <c r="G15061" s="11" t="s">
        <v>131</v>
      </c>
      <c r="H15061" s="11" t="s">
        <v>55</v>
      </c>
      <c r="I15061" s="11" t="s">
        <v>349</v>
      </c>
      <c r="J15061" s="11" t="s">
        <v>357</v>
      </c>
      <c r="K15061" s="11" t="str">
        <f>IFERROR(INDEX('EDC Component Dictionary'!$C$5:$C$37,MATCH('Rates Database'!J15061,'EDC Component Dictionary'!$B$5:$B$37,0)), "Energy Supply")</f>
        <v>Energy Supply</v>
      </c>
      <c r="L15061" s="12">
        <v>0.14020252</v>
      </c>
      <c r="M15061" s="12"/>
    </row>
    <row r="15062" spans="1:13" x14ac:dyDescent="0.3">
      <c r="A15062" s="18">
        <v>15060</v>
      </c>
      <c r="B15062" s="18">
        <f t="shared" ref="B15062:B15125" si="472">YEAR(C15062)</f>
        <v>2021</v>
      </c>
      <c r="C15062" s="17">
        <v>44256</v>
      </c>
      <c r="D15062" s="18" t="s">
        <v>314</v>
      </c>
      <c r="E15062" s="18" t="s">
        <v>355</v>
      </c>
      <c r="F15062" s="18" t="str">
        <f t="shared" si="471"/>
        <v>Wellesley-750 - 1000 kWh Volumetric Charge-44256</v>
      </c>
      <c r="G15062" s="11" t="s">
        <v>131</v>
      </c>
      <c r="H15062" s="11" t="s">
        <v>55</v>
      </c>
      <c r="I15062" s="11" t="s">
        <v>349</v>
      </c>
      <c r="J15062" s="11" t="s">
        <v>357</v>
      </c>
      <c r="K15062" s="11" t="str">
        <f>IFERROR(INDEX('EDC Component Dictionary'!$C$5:$C$37,MATCH('Rates Database'!J15062,'EDC Component Dictionary'!$B$5:$B$37,0)), "Energy Supply")</f>
        <v>Energy Supply</v>
      </c>
      <c r="L15062" s="12">
        <v>0.14032599999999901</v>
      </c>
      <c r="M15062" s="12"/>
    </row>
    <row r="15063" spans="1:13" x14ac:dyDescent="0.3">
      <c r="A15063" s="18">
        <v>15061</v>
      </c>
      <c r="B15063" s="18">
        <f t="shared" si="472"/>
        <v>2019</v>
      </c>
      <c r="C15063" s="17">
        <v>43678</v>
      </c>
      <c r="D15063" s="18" t="s">
        <v>314</v>
      </c>
      <c r="E15063" s="18" t="s">
        <v>348</v>
      </c>
      <c r="F15063" s="18" t="str">
        <f t="shared" si="471"/>
        <v>Middleton-750 - 1000 kWh Volumetric Charge-43678</v>
      </c>
      <c r="G15063" s="11" t="s">
        <v>131</v>
      </c>
      <c r="H15063" s="11" t="s">
        <v>55</v>
      </c>
      <c r="I15063" s="11" t="s">
        <v>349</v>
      </c>
      <c r="J15063" s="11" t="s">
        <v>357</v>
      </c>
      <c r="K15063" s="11" t="str">
        <f>IFERROR(INDEX('EDC Component Dictionary'!$C$5:$C$37,MATCH('Rates Database'!J15063,'EDC Component Dictionary'!$B$5:$B$37,0)), "Energy Supply")</f>
        <v>Energy Supply</v>
      </c>
      <c r="L15063" s="12">
        <v>0.13782999999999901</v>
      </c>
      <c r="M15063" s="12"/>
    </row>
    <row r="15064" spans="1:13" x14ac:dyDescent="0.3">
      <c r="A15064" s="18">
        <v>15062</v>
      </c>
      <c r="B15064" s="18">
        <f t="shared" si="472"/>
        <v>2019</v>
      </c>
      <c r="C15064" s="17">
        <v>43678</v>
      </c>
      <c r="D15064" s="18" t="s">
        <v>314</v>
      </c>
      <c r="E15064" s="18" t="s">
        <v>351</v>
      </c>
      <c r="F15064" s="18" t="str">
        <f t="shared" si="471"/>
        <v>Groton-750 - 1000 kWh Volumetric Charge-43678</v>
      </c>
      <c r="G15064" s="11" t="s">
        <v>131</v>
      </c>
      <c r="H15064" s="11" t="s">
        <v>55</v>
      </c>
      <c r="I15064" s="11" t="s">
        <v>349</v>
      </c>
      <c r="J15064" s="11" t="s">
        <v>357</v>
      </c>
      <c r="K15064" s="11" t="str">
        <f>IFERROR(INDEX('EDC Component Dictionary'!$C$5:$C$37,MATCH('Rates Database'!J15064,'EDC Component Dictionary'!$B$5:$B$37,0)), "Energy Supply")</f>
        <v>Energy Supply</v>
      </c>
      <c r="L15064" s="12">
        <v>0.13100000000000001</v>
      </c>
      <c r="M15064" s="12"/>
    </row>
    <row r="15065" spans="1:13" x14ac:dyDescent="0.3">
      <c r="A15065" s="18">
        <v>15063</v>
      </c>
      <c r="B15065" s="18">
        <f t="shared" si="472"/>
        <v>2019</v>
      </c>
      <c r="C15065" s="17">
        <v>43678</v>
      </c>
      <c r="D15065" s="18" t="s">
        <v>314</v>
      </c>
      <c r="E15065" s="18" t="s">
        <v>352</v>
      </c>
      <c r="F15065" s="18" t="str">
        <f t="shared" si="471"/>
        <v>Belmont-750 - 1000 kWh Volumetric Charge-43678</v>
      </c>
      <c r="G15065" s="11" t="s">
        <v>131</v>
      </c>
      <c r="H15065" s="11" t="s">
        <v>55</v>
      </c>
      <c r="I15065" s="11" t="s">
        <v>349</v>
      </c>
      <c r="J15065" s="11" t="s">
        <v>357</v>
      </c>
      <c r="K15065" s="11" t="str">
        <f>IFERROR(INDEX('EDC Component Dictionary'!$C$5:$C$37,MATCH('Rates Database'!J15065,'EDC Component Dictionary'!$B$5:$B$37,0)), "Energy Supply")</f>
        <v>Energy Supply</v>
      </c>
      <c r="L15065" s="12">
        <v>0.19316999999999901</v>
      </c>
      <c r="M15065" s="12"/>
    </row>
    <row r="15066" spans="1:13" x14ac:dyDescent="0.3">
      <c r="A15066" s="18">
        <v>15064</v>
      </c>
      <c r="B15066" s="18">
        <f t="shared" si="472"/>
        <v>2019</v>
      </c>
      <c r="C15066" s="17">
        <v>43678</v>
      </c>
      <c r="D15066" s="18" t="s">
        <v>314</v>
      </c>
      <c r="E15066" s="18" t="s">
        <v>353</v>
      </c>
      <c r="F15066" s="18" t="str">
        <f t="shared" si="471"/>
        <v>Concord-750 - 1000 kWh Volumetric Charge-43678</v>
      </c>
      <c r="G15066" s="11" t="s">
        <v>131</v>
      </c>
      <c r="H15066" s="11" t="s">
        <v>55</v>
      </c>
      <c r="I15066" s="11" t="s">
        <v>349</v>
      </c>
      <c r="J15066" s="11" t="s">
        <v>357</v>
      </c>
      <c r="K15066" s="11" t="str">
        <f>IFERROR(INDEX('EDC Component Dictionary'!$C$5:$C$37,MATCH('Rates Database'!J15066,'EDC Component Dictionary'!$B$5:$B$37,0)), "Energy Supply")</f>
        <v>Energy Supply</v>
      </c>
      <c r="L15066" s="12">
        <v>0.16707178811199999</v>
      </c>
      <c r="M15066" s="12"/>
    </row>
    <row r="15067" spans="1:13" x14ac:dyDescent="0.3">
      <c r="A15067" s="18">
        <v>15065</v>
      </c>
      <c r="B15067" s="18">
        <f t="shared" si="472"/>
        <v>2019</v>
      </c>
      <c r="C15067" s="17">
        <v>43678</v>
      </c>
      <c r="D15067" s="18" t="s">
        <v>314</v>
      </c>
      <c r="E15067" s="18" t="s">
        <v>354</v>
      </c>
      <c r="F15067" s="18" t="str">
        <f t="shared" si="471"/>
        <v>Taunton-750 - 1000 kWh Volumetric Charge-43678</v>
      </c>
      <c r="G15067" s="11" t="s">
        <v>131</v>
      </c>
      <c r="H15067" s="11" t="s">
        <v>55</v>
      </c>
      <c r="I15067" s="11" t="s">
        <v>349</v>
      </c>
      <c r="J15067" s="11" t="s">
        <v>357</v>
      </c>
      <c r="K15067" s="11" t="str">
        <f>IFERROR(INDEX('EDC Component Dictionary'!$C$5:$C$37,MATCH('Rates Database'!J15067,'EDC Component Dictionary'!$B$5:$B$37,0)), "Energy Supply")</f>
        <v>Energy Supply</v>
      </c>
      <c r="L15067" s="12">
        <v>0.142481</v>
      </c>
      <c r="M15067" s="12"/>
    </row>
    <row r="15068" spans="1:13" x14ac:dyDescent="0.3">
      <c r="A15068" s="18">
        <v>15066</v>
      </c>
      <c r="B15068" s="18">
        <f t="shared" si="472"/>
        <v>2019</v>
      </c>
      <c r="C15068" s="17">
        <v>43678</v>
      </c>
      <c r="D15068" s="18" t="s">
        <v>314</v>
      </c>
      <c r="E15068" s="18" t="s">
        <v>355</v>
      </c>
      <c r="F15068" s="18" t="str">
        <f t="shared" si="471"/>
        <v>Wellesley-750 - 1000 kWh Volumetric Charge-43678</v>
      </c>
      <c r="G15068" s="11" t="s">
        <v>131</v>
      </c>
      <c r="H15068" s="11" t="s">
        <v>55</v>
      </c>
      <c r="I15068" s="11" t="s">
        <v>349</v>
      </c>
      <c r="J15068" s="11" t="s">
        <v>357</v>
      </c>
      <c r="K15068" s="11" t="str">
        <f>IFERROR(INDEX('EDC Component Dictionary'!$C$5:$C$37,MATCH('Rates Database'!J15068,'EDC Component Dictionary'!$B$5:$B$37,0)), "Energy Supply")</f>
        <v>Energy Supply</v>
      </c>
      <c r="L15068" s="12">
        <v>0.14032599999999901</v>
      </c>
      <c r="M15068" s="12"/>
    </row>
    <row r="15069" spans="1:13" x14ac:dyDescent="0.3">
      <c r="A15069" s="18">
        <v>15067</v>
      </c>
      <c r="B15069" s="18">
        <f t="shared" si="472"/>
        <v>2019</v>
      </c>
      <c r="C15069" s="17">
        <v>43497</v>
      </c>
      <c r="D15069" s="18" t="s">
        <v>314</v>
      </c>
      <c r="E15069" s="18" t="s">
        <v>348</v>
      </c>
      <c r="F15069" s="18" t="str">
        <f t="shared" si="471"/>
        <v>Middleton-750 - 1000 kWh Volumetric Charge-43497</v>
      </c>
      <c r="G15069" s="11" t="s">
        <v>131</v>
      </c>
      <c r="H15069" s="11" t="s">
        <v>55</v>
      </c>
      <c r="I15069" s="11" t="s">
        <v>349</v>
      </c>
      <c r="J15069" s="11" t="s">
        <v>357</v>
      </c>
      <c r="K15069" s="11" t="str">
        <f>IFERROR(INDEX('EDC Component Dictionary'!$C$5:$C$37,MATCH('Rates Database'!J15069,'EDC Component Dictionary'!$B$5:$B$37,0)), "Energy Supply")</f>
        <v>Energy Supply</v>
      </c>
      <c r="L15069" s="12">
        <v>0.13782999999999901</v>
      </c>
      <c r="M15069" s="12"/>
    </row>
    <row r="15070" spans="1:13" x14ac:dyDescent="0.3">
      <c r="A15070" s="18">
        <v>15068</v>
      </c>
      <c r="B15070" s="18">
        <f t="shared" si="472"/>
        <v>2019</v>
      </c>
      <c r="C15070" s="17">
        <v>43497</v>
      </c>
      <c r="D15070" s="18" t="s">
        <v>314</v>
      </c>
      <c r="E15070" s="18" t="s">
        <v>351</v>
      </c>
      <c r="F15070" s="18" t="str">
        <f t="shared" si="471"/>
        <v>Groton-750 - 1000 kWh Volumetric Charge-43497</v>
      </c>
      <c r="G15070" s="11" t="s">
        <v>131</v>
      </c>
      <c r="H15070" s="11" t="s">
        <v>55</v>
      </c>
      <c r="I15070" s="11" t="s">
        <v>349</v>
      </c>
      <c r="J15070" s="11" t="s">
        <v>357</v>
      </c>
      <c r="K15070" s="11" t="str">
        <f>IFERROR(INDEX('EDC Component Dictionary'!$C$5:$C$37,MATCH('Rates Database'!J15070,'EDC Component Dictionary'!$B$5:$B$37,0)), "Energy Supply")</f>
        <v>Energy Supply</v>
      </c>
      <c r="L15070" s="12">
        <v>0.14099999999999999</v>
      </c>
      <c r="M15070" s="12"/>
    </row>
    <row r="15071" spans="1:13" x14ac:dyDescent="0.3">
      <c r="A15071" s="18">
        <v>15069</v>
      </c>
      <c r="B15071" s="18">
        <f t="shared" si="472"/>
        <v>2019</v>
      </c>
      <c r="C15071" s="17">
        <v>43497</v>
      </c>
      <c r="D15071" s="18" t="s">
        <v>314</v>
      </c>
      <c r="E15071" s="18" t="s">
        <v>352</v>
      </c>
      <c r="F15071" s="18" t="str">
        <f t="shared" si="471"/>
        <v>Belmont-750 - 1000 kWh Volumetric Charge-43497</v>
      </c>
      <c r="G15071" s="11" t="s">
        <v>131</v>
      </c>
      <c r="H15071" s="11" t="s">
        <v>55</v>
      </c>
      <c r="I15071" s="11" t="s">
        <v>349</v>
      </c>
      <c r="J15071" s="11" t="s">
        <v>357</v>
      </c>
      <c r="K15071" s="11" t="str">
        <f>IFERROR(INDEX('EDC Component Dictionary'!$C$5:$C$37,MATCH('Rates Database'!J15071,'EDC Component Dictionary'!$B$5:$B$37,0)), "Energy Supply")</f>
        <v>Energy Supply</v>
      </c>
      <c r="L15071" s="12">
        <v>0.18651999999999999</v>
      </c>
      <c r="M15071" s="12"/>
    </row>
    <row r="15072" spans="1:13" x14ac:dyDescent="0.3">
      <c r="A15072" s="18">
        <v>15070</v>
      </c>
      <c r="B15072" s="18">
        <f t="shared" si="472"/>
        <v>2019</v>
      </c>
      <c r="C15072" s="17">
        <v>43497</v>
      </c>
      <c r="D15072" s="18" t="s">
        <v>314</v>
      </c>
      <c r="E15072" s="18" t="s">
        <v>353</v>
      </c>
      <c r="F15072" s="18" t="str">
        <f t="shared" si="471"/>
        <v>Concord-750 - 1000 kWh Volumetric Charge-43497</v>
      </c>
      <c r="G15072" s="11" t="s">
        <v>131</v>
      </c>
      <c r="H15072" s="11" t="s">
        <v>55</v>
      </c>
      <c r="I15072" s="11" t="s">
        <v>349</v>
      </c>
      <c r="J15072" s="11" t="s">
        <v>357</v>
      </c>
      <c r="K15072" s="11" t="str">
        <f>IFERROR(INDEX('EDC Component Dictionary'!$C$5:$C$37,MATCH('Rates Database'!J15072,'EDC Component Dictionary'!$B$5:$B$37,0)), "Energy Supply")</f>
        <v>Energy Supply</v>
      </c>
      <c r="L15072" s="12">
        <v>0.16605158811199999</v>
      </c>
      <c r="M15072" s="12"/>
    </row>
    <row r="15073" spans="1:13" x14ac:dyDescent="0.3">
      <c r="A15073" s="18">
        <v>15071</v>
      </c>
      <c r="B15073" s="18">
        <f t="shared" si="472"/>
        <v>2019</v>
      </c>
      <c r="C15073" s="17">
        <v>43497</v>
      </c>
      <c r="D15073" s="18" t="s">
        <v>314</v>
      </c>
      <c r="E15073" s="18" t="s">
        <v>354</v>
      </c>
      <c r="F15073" s="18" t="str">
        <f t="shared" si="471"/>
        <v>Taunton-750 - 1000 kWh Volumetric Charge-43497</v>
      </c>
      <c r="G15073" s="11" t="s">
        <v>131</v>
      </c>
      <c r="H15073" s="11" t="s">
        <v>55</v>
      </c>
      <c r="I15073" s="11" t="s">
        <v>349</v>
      </c>
      <c r="J15073" s="11" t="s">
        <v>357</v>
      </c>
      <c r="K15073" s="11" t="str">
        <f>IFERROR(INDEX('EDC Component Dictionary'!$C$5:$C$37,MATCH('Rates Database'!J15073,'EDC Component Dictionary'!$B$5:$B$37,0)), "Energy Supply")</f>
        <v>Energy Supply</v>
      </c>
      <c r="L15073" s="12">
        <v>0.13617299999999999</v>
      </c>
      <c r="M15073" s="12"/>
    </row>
    <row r="15074" spans="1:13" x14ac:dyDescent="0.3">
      <c r="A15074" s="18">
        <v>15072</v>
      </c>
      <c r="B15074" s="18">
        <f t="shared" si="472"/>
        <v>2019</v>
      </c>
      <c r="C15074" s="17">
        <v>43497</v>
      </c>
      <c r="D15074" s="18" t="s">
        <v>314</v>
      </c>
      <c r="E15074" s="18" t="s">
        <v>355</v>
      </c>
      <c r="F15074" s="18" t="str">
        <f t="shared" si="471"/>
        <v>Wellesley-750 - 1000 kWh Volumetric Charge-43497</v>
      </c>
      <c r="G15074" s="11" t="s">
        <v>131</v>
      </c>
      <c r="H15074" s="11" t="s">
        <v>55</v>
      </c>
      <c r="I15074" s="11" t="s">
        <v>349</v>
      </c>
      <c r="J15074" s="11" t="s">
        <v>357</v>
      </c>
      <c r="K15074" s="11" t="str">
        <f>IFERROR(INDEX('EDC Component Dictionary'!$C$5:$C$37,MATCH('Rates Database'!J15074,'EDC Component Dictionary'!$B$5:$B$37,0)), "Energy Supply")</f>
        <v>Energy Supply</v>
      </c>
      <c r="L15074" s="12">
        <v>0.14032599999999901</v>
      </c>
      <c r="M15074" s="12"/>
    </row>
    <row r="15075" spans="1:13" x14ac:dyDescent="0.3">
      <c r="A15075" s="18">
        <v>15073</v>
      </c>
      <c r="B15075" s="18">
        <f t="shared" si="472"/>
        <v>2021</v>
      </c>
      <c r="C15075" s="17">
        <v>44409</v>
      </c>
      <c r="D15075" s="18" t="s">
        <v>314</v>
      </c>
      <c r="E15075" s="18" t="s">
        <v>348</v>
      </c>
      <c r="F15075" s="18" t="str">
        <f t="shared" si="471"/>
        <v>Middleton-750 - 1000 kWh Volumetric Charge-44409</v>
      </c>
      <c r="G15075" s="11" t="s">
        <v>131</v>
      </c>
      <c r="H15075" s="11" t="s">
        <v>55</v>
      </c>
      <c r="I15075" s="11" t="s">
        <v>349</v>
      </c>
      <c r="J15075" s="11" t="s">
        <v>357</v>
      </c>
      <c r="K15075" s="11" t="str">
        <f>IFERROR(INDEX('EDC Component Dictionary'!$C$5:$C$37,MATCH('Rates Database'!J15075,'EDC Component Dictionary'!$B$5:$B$37,0)), "Energy Supply")</f>
        <v>Energy Supply</v>
      </c>
      <c r="L15075" s="12">
        <v>0.13782999999999901</v>
      </c>
      <c r="M15075" s="12"/>
    </row>
    <row r="15076" spans="1:13" x14ac:dyDescent="0.3">
      <c r="A15076" s="18">
        <v>15074</v>
      </c>
      <c r="B15076" s="18">
        <f t="shared" si="472"/>
        <v>2021</v>
      </c>
      <c r="C15076" s="17">
        <v>44409</v>
      </c>
      <c r="D15076" s="18" t="s">
        <v>314</v>
      </c>
      <c r="E15076" s="18" t="s">
        <v>351</v>
      </c>
      <c r="F15076" s="18" t="str">
        <f t="shared" si="471"/>
        <v>Groton-750 - 1000 kWh Volumetric Charge-44409</v>
      </c>
      <c r="G15076" s="11" t="s">
        <v>131</v>
      </c>
      <c r="H15076" s="11" t="s">
        <v>55</v>
      </c>
      <c r="I15076" s="11" t="s">
        <v>349</v>
      </c>
      <c r="J15076" s="11" t="s">
        <v>357</v>
      </c>
      <c r="K15076" s="11" t="str">
        <f>IFERROR(INDEX('EDC Component Dictionary'!$C$5:$C$37,MATCH('Rates Database'!J15076,'EDC Component Dictionary'!$B$5:$B$37,0)), "Energy Supply")</f>
        <v>Energy Supply</v>
      </c>
      <c r="L15076" s="12">
        <v>0.14248</v>
      </c>
      <c r="M15076" s="12"/>
    </row>
    <row r="15077" spans="1:13" x14ac:dyDescent="0.3">
      <c r="A15077" s="18">
        <v>15075</v>
      </c>
      <c r="B15077" s="18">
        <f t="shared" si="472"/>
        <v>2021</v>
      </c>
      <c r="C15077" s="17">
        <v>44409</v>
      </c>
      <c r="D15077" s="18" t="s">
        <v>314</v>
      </c>
      <c r="E15077" s="18" t="s">
        <v>352</v>
      </c>
      <c r="F15077" s="18" t="str">
        <f t="shared" si="471"/>
        <v>Belmont-750 - 1000 kWh Volumetric Charge-44409</v>
      </c>
      <c r="G15077" s="11" t="s">
        <v>131</v>
      </c>
      <c r="H15077" s="11" t="s">
        <v>55</v>
      </c>
      <c r="I15077" s="11" t="s">
        <v>349</v>
      </c>
      <c r="J15077" s="11" t="s">
        <v>357</v>
      </c>
      <c r="K15077" s="11" t="str">
        <f>IFERROR(INDEX('EDC Component Dictionary'!$C$5:$C$37,MATCH('Rates Database'!J15077,'EDC Component Dictionary'!$B$5:$B$37,0)), "Energy Supply")</f>
        <v>Energy Supply</v>
      </c>
      <c r="L15077" s="12">
        <v>0.19316999999999901</v>
      </c>
      <c r="M15077" s="12"/>
    </row>
    <row r="15078" spans="1:13" x14ac:dyDescent="0.3">
      <c r="A15078" s="18">
        <v>15076</v>
      </c>
      <c r="B15078" s="18">
        <f t="shared" si="472"/>
        <v>2021</v>
      </c>
      <c r="C15078" s="17">
        <v>44409</v>
      </c>
      <c r="D15078" s="18" t="s">
        <v>314</v>
      </c>
      <c r="E15078" s="18" t="s">
        <v>347</v>
      </c>
      <c r="F15078" s="18" t="str">
        <f t="shared" si="471"/>
        <v>Middleborough-750 - 1000 kWh Volumetric Charge-44409</v>
      </c>
      <c r="G15078" s="11" t="s">
        <v>131</v>
      </c>
      <c r="H15078" s="11" t="s">
        <v>55</v>
      </c>
      <c r="I15078" s="11" t="s">
        <v>349</v>
      </c>
      <c r="J15078" s="11" t="s">
        <v>357</v>
      </c>
      <c r="K15078" s="11" t="str">
        <f>IFERROR(INDEX('EDC Component Dictionary'!$C$5:$C$37,MATCH('Rates Database'!J15078,'EDC Component Dictionary'!$B$5:$B$37,0)), "Energy Supply")</f>
        <v>Energy Supply</v>
      </c>
      <c r="L15078" s="12">
        <v>0.14202000000000001</v>
      </c>
      <c r="M15078" s="12"/>
    </row>
    <row r="15079" spans="1:13" x14ac:dyDescent="0.3">
      <c r="A15079" s="18">
        <v>15077</v>
      </c>
      <c r="B15079" s="18">
        <f t="shared" si="472"/>
        <v>2021</v>
      </c>
      <c r="C15079" s="17">
        <v>44409</v>
      </c>
      <c r="D15079" s="18" t="s">
        <v>314</v>
      </c>
      <c r="E15079" s="18" t="s">
        <v>353</v>
      </c>
      <c r="F15079" s="18" t="str">
        <f t="shared" si="471"/>
        <v>Concord-750 - 1000 kWh Volumetric Charge-44409</v>
      </c>
      <c r="G15079" s="11" t="s">
        <v>131</v>
      </c>
      <c r="H15079" s="11" t="s">
        <v>55</v>
      </c>
      <c r="I15079" s="11" t="s">
        <v>349</v>
      </c>
      <c r="J15079" s="11" t="s">
        <v>357</v>
      </c>
      <c r="K15079" s="11" t="str">
        <f>IFERROR(INDEX('EDC Component Dictionary'!$C$5:$C$37,MATCH('Rates Database'!J15079,'EDC Component Dictionary'!$B$5:$B$37,0)), "Energy Supply")</f>
        <v>Energy Supply</v>
      </c>
      <c r="L15079" s="12">
        <v>0.18703201999999999</v>
      </c>
      <c r="M15079" s="12"/>
    </row>
    <row r="15080" spans="1:13" x14ac:dyDescent="0.3">
      <c r="A15080" s="18">
        <v>15078</v>
      </c>
      <c r="B15080" s="18">
        <f t="shared" si="472"/>
        <v>2021</v>
      </c>
      <c r="C15080" s="17">
        <v>44409</v>
      </c>
      <c r="D15080" s="18" t="s">
        <v>314</v>
      </c>
      <c r="E15080" s="18" t="s">
        <v>354</v>
      </c>
      <c r="F15080" s="18" t="str">
        <f t="shared" si="471"/>
        <v>Taunton-750 - 1000 kWh Volumetric Charge-44409</v>
      </c>
      <c r="G15080" s="11" t="s">
        <v>131</v>
      </c>
      <c r="H15080" s="11" t="s">
        <v>55</v>
      </c>
      <c r="I15080" s="11" t="s">
        <v>349</v>
      </c>
      <c r="J15080" s="11" t="s">
        <v>357</v>
      </c>
      <c r="K15080" s="11" t="str">
        <f>IFERROR(INDEX('EDC Component Dictionary'!$C$5:$C$37,MATCH('Rates Database'!J15080,'EDC Component Dictionary'!$B$5:$B$37,0)), "Energy Supply")</f>
        <v>Energy Supply</v>
      </c>
      <c r="L15080" s="12">
        <v>0.13502729999999999</v>
      </c>
      <c r="M15080" s="12"/>
    </row>
    <row r="15081" spans="1:13" x14ac:dyDescent="0.3">
      <c r="A15081" s="18">
        <v>15079</v>
      </c>
      <c r="B15081" s="18">
        <f t="shared" si="472"/>
        <v>2021</v>
      </c>
      <c r="C15081" s="17">
        <v>44409</v>
      </c>
      <c r="D15081" s="18" t="s">
        <v>314</v>
      </c>
      <c r="E15081" s="18" t="s">
        <v>355</v>
      </c>
      <c r="F15081" s="18" t="str">
        <f t="shared" si="471"/>
        <v>Wellesley-750 - 1000 kWh Volumetric Charge-44409</v>
      </c>
      <c r="G15081" s="11" t="s">
        <v>131</v>
      </c>
      <c r="H15081" s="11" t="s">
        <v>55</v>
      </c>
      <c r="I15081" s="11" t="s">
        <v>349</v>
      </c>
      <c r="J15081" s="11" t="s">
        <v>357</v>
      </c>
      <c r="K15081" s="11" t="str">
        <f>IFERROR(INDEX('EDC Component Dictionary'!$C$5:$C$37,MATCH('Rates Database'!J15081,'EDC Component Dictionary'!$B$5:$B$37,0)), "Energy Supply")</f>
        <v>Energy Supply</v>
      </c>
      <c r="L15081" s="12">
        <v>0.14032599999999901</v>
      </c>
      <c r="M15081" s="12"/>
    </row>
    <row r="15082" spans="1:13" x14ac:dyDescent="0.3">
      <c r="A15082" s="18">
        <v>15080</v>
      </c>
      <c r="B15082" s="18">
        <f t="shared" si="472"/>
        <v>2020</v>
      </c>
      <c r="C15082" s="17">
        <v>44044</v>
      </c>
      <c r="D15082" s="18" t="s">
        <v>314</v>
      </c>
      <c r="E15082" s="18" t="s">
        <v>348</v>
      </c>
      <c r="F15082" s="18" t="str">
        <f t="shared" si="471"/>
        <v>Middleton-750 - 1000 kWh Volumetric Charge-44044</v>
      </c>
      <c r="G15082" s="11" t="s">
        <v>131</v>
      </c>
      <c r="H15082" s="11" t="s">
        <v>55</v>
      </c>
      <c r="I15082" s="11" t="s">
        <v>349</v>
      </c>
      <c r="J15082" s="11" t="s">
        <v>357</v>
      </c>
      <c r="K15082" s="11" t="str">
        <f>IFERROR(INDEX('EDC Component Dictionary'!$C$5:$C$37,MATCH('Rates Database'!J15082,'EDC Component Dictionary'!$B$5:$B$37,0)), "Energy Supply")</f>
        <v>Energy Supply</v>
      </c>
      <c r="L15082" s="12">
        <v>0.13782999999999901</v>
      </c>
      <c r="M15082" s="12"/>
    </row>
    <row r="15083" spans="1:13" x14ac:dyDescent="0.3">
      <c r="A15083" s="18">
        <v>15081</v>
      </c>
      <c r="B15083" s="18">
        <f t="shared" si="472"/>
        <v>2020</v>
      </c>
      <c r="C15083" s="17">
        <v>44044</v>
      </c>
      <c r="D15083" s="18" t="s">
        <v>314</v>
      </c>
      <c r="E15083" s="18" t="s">
        <v>351</v>
      </c>
      <c r="F15083" s="18" t="str">
        <f t="shared" si="471"/>
        <v>Groton-750 - 1000 kWh Volumetric Charge-44044</v>
      </c>
      <c r="G15083" s="11" t="s">
        <v>131</v>
      </c>
      <c r="H15083" s="11" t="s">
        <v>55</v>
      </c>
      <c r="I15083" s="11" t="s">
        <v>349</v>
      </c>
      <c r="J15083" s="11" t="s">
        <v>357</v>
      </c>
      <c r="K15083" s="11" t="str">
        <f>IFERROR(INDEX('EDC Component Dictionary'!$C$5:$C$37,MATCH('Rates Database'!J15083,'EDC Component Dictionary'!$B$5:$B$37,0)), "Energy Supply")</f>
        <v>Energy Supply</v>
      </c>
      <c r="L15083" s="12">
        <v>0.13100000000000001</v>
      </c>
      <c r="M15083" s="12"/>
    </row>
    <row r="15084" spans="1:13" x14ac:dyDescent="0.3">
      <c r="A15084" s="18">
        <v>15082</v>
      </c>
      <c r="B15084" s="18">
        <f t="shared" si="472"/>
        <v>2020</v>
      </c>
      <c r="C15084" s="17">
        <v>44044</v>
      </c>
      <c r="D15084" s="18" t="s">
        <v>314</v>
      </c>
      <c r="E15084" s="18" t="s">
        <v>352</v>
      </c>
      <c r="F15084" s="18" t="str">
        <f t="shared" si="471"/>
        <v>Belmont-750 - 1000 kWh Volumetric Charge-44044</v>
      </c>
      <c r="G15084" s="11" t="s">
        <v>131</v>
      </c>
      <c r="H15084" s="11" t="s">
        <v>55</v>
      </c>
      <c r="I15084" s="11" t="s">
        <v>349</v>
      </c>
      <c r="J15084" s="11" t="s">
        <v>357</v>
      </c>
      <c r="K15084" s="11" t="str">
        <f>IFERROR(INDEX('EDC Component Dictionary'!$C$5:$C$37,MATCH('Rates Database'!J15084,'EDC Component Dictionary'!$B$5:$B$37,0)), "Energy Supply")</f>
        <v>Energy Supply</v>
      </c>
      <c r="L15084" s="12">
        <v>0.19316999999999901</v>
      </c>
      <c r="M15084" s="12"/>
    </row>
    <row r="15085" spans="1:13" x14ac:dyDescent="0.3">
      <c r="A15085" s="18">
        <v>15083</v>
      </c>
      <c r="B15085" s="18">
        <f t="shared" si="472"/>
        <v>2020</v>
      </c>
      <c r="C15085" s="17">
        <v>44044</v>
      </c>
      <c r="D15085" s="18" t="s">
        <v>314</v>
      </c>
      <c r="E15085" s="18" t="s">
        <v>347</v>
      </c>
      <c r="F15085" s="18" t="str">
        <f t="shared" si="471"/>
        <v>Middleborough-750 - 1000 kWh Volumetric Charge-44044</v>
      </c>
      <c r="G15085" s="11" t="s">
        <v>131</v>
      </c>
      <c r="H15085" s="11" t="s">
        <v>55</v>
      </c>
      <c r="I15085" s="11" t="s">
        <v>349</v>
      </c>
      <c r="J15085" s="11" t="s">
        <v>357</v>
      </c>
      <c r="K15085" s="11" t="str">
        <f>IFERROR(INDEX('EDC Component Dictionary'!$C$5:$C$37,MATCH('Rates Database'!J15085,'EDC Component Dictionary'!$B$5:$B$37,0)), "Energy Supply")</f>
        <v>Energy Supply</v>
      </c>
      <c r="L15085" s="12">
        <v>0.14202000000000001</v>
      </c>
      <c r="M15085" s="12"/>
    </row>
    <row r="15086" spans="1:13" x14ac:dyDescent="0.3">
      <c r="A15086" s="18">
        <v>15084</v>
      </c>
      <c r="B15086" s="18">
        <f t="shared" si="472"/>
        <v>2020</v>
      </c>
      <c r="C15086" s="17">
        <v>44044</v>
      </c>
      <c r="D15086" s="18" t="s">
        <v>314</v>
      </c>
      <c r="E15086" s="18" t="s">
        <v>353</v>
      </c>
      <c r="F15086" s="18" t="str">
        <f t="shared" si="471"/>
        <v>Concord-750 - 1000 kWh Volumetric Charge-44044</v>
      </c>
      <c r="G15086" s="11" t="s">
        <v>131</v>
      </c>
      <c r="H15086" s="11" t="s">
        <v>55</v>
      </c>
      <c r="I15086" s="11" t="s">
        <v>349</v>
      </c>
      <c r="J15086" s="11" t="s">
        <v>357</v>
      </c>
      <c r="K15086" s="11" t="str">
        <f>IFERROR(INDEX('EDC Component Dictionary'!$C$5:$C$37,MATCH('Rates Database'!J15086,'EDC Component Dictionary'!$B$5:$B$37,0)), "Energy Supply")</f>
        <v>Energy Supply</v>
      </c>
      <c r="L15086" s="12">
        <v>0.16707178811199999</v>
      </c>
      <c r="M15086" s="12"/>
    </row>
    <row r="15087" spans="1:13" x14ac:dyDescent="0.3">
      <c r="A15087" s="18">
        <v>15085</v>
      </c>
      <c r="B15087" s="18">
        <f t="shared" si="472"/>
        <v>2020</v>
      </c>
      <c r="C15087" s="17">
        <v>44044</v>
      </c>
      <c r="D15087" s="18" t="s">
        <v>314</v>
      </c>
      <c r="E15087" s="18" t="s">
        <v>354</v>
      </c>
      <c r="F15087" s="18" t="str">
        <f t="shared" si="471"/>
        <v>Taunton-750 - 1000 kWh Volumetric Charge-44044</v>
      </c>
      <c r="G15087" s="11" t="s">
        <v>131</v>
      </c>
      <c r="H15087" s="11" t="s">
        <v>55</v>
      </c>
      <c r="I15087" s="11" t="s">
        <v>349</v>
      </c>
      <c r="J15087" s="11" t="s">
        <v>357</v>
      </c>
      <c r="K15087" s="11" t="str">
        <f>IFERROR(INDEX('EDC Component Dictionary'!$C$5:$C$37,MATCH('Rates Database'!J15087,'EDC Component Dictionary'!$B$5:$B$37,0)), "Energy Supply")</f>
        <v>Energy Supply</v>
      </c>
      <c r="L15087" s="12">
        <v>0.13681995</v>
      </c>
      <c r="M15087" s="12"/>
    </row>
    <row r="15088" spans="1:13" x14ac:dyDescent="0.3">
      <c r="A15088" s="18">
        <v>15086</v>
      </c>
      <c r="B15088" s="18">
        <f t="shared" si="472"/>
        <v>2020</v>
      </c>
      <c r="C15088" s="17">
        <v>44044</v>
      </c>
      <c r="D15088" s="18" t="s">
        <v>314</v>
      </c>
      <c r="E15088" s="18" t="s">
        <v>355</v>
      </c>
      <c r="F15088" s="18" t="str">
        <f t="shared" si="471"/>
        <v>Wellesley-750 - 1000 kWh Volumetric Charge-44044</v>
      </c>
      <c r="G15088" s="11" t="s">
        <v>131</v>
      </c>
      <c r="H15088" s="11" t="s">
        <v>55</v>
      </c>
      <c r="I15088" s="11" t="s">
        <v>349</v>
      </c>
      <c r="J15088" s="11" t="s">
        <v>357</v>
      </c>
      <c r="K15088" s="11" t="str">
        <f>IFERROR(INDEX('EDC Component Dictionary'!$C$5:$C$37,MATCH('Rates Database'!J15088,'EDC Component Dictionary'!$B$5:$B$37,0)), "Energy Supply")</f>
        <v>Energy Supply</v>
      </c>
      <c r="L15088" s="12">
        <v>0.14032599999999901</v>
      </c>
      <c r="M15088" s="12"/>
    </row>
    <row r="15089" spans="1:13" x14ac:dyDescent="0.3">
      <c r="A15089" s="18">
        <v>15087</v>
      </c>
      <c r="B15089" s="18">
        <f t="shared" si="472"/>
        <v>2023</v>
      </c>
      <c r="C15089" s="17">
        <v>45170</v>
      </c>
      <c r="D15089" s="18" t="s">
        <v>314</v>
      </c>
      <c r="E15089" s="18" t="s">
        <v>348</v>
      </c>
      <c r="F15089" s="18" t="str">
        <f t="shared" si="471"/>
        <v>Middleton-750 - 1000 kWh Volumetric Charge-45170</v>
      </c>
      <c r="G15089" s="11" t="s">
        <v>131</v>
      </c>
      <c r="H15089" s="11" t="s">
        <v>55</v>
      </c>
      <c r="I15089" s="11" t="s">
        <v>349</v>
      </c>
      <c r="J15089" s="11" t="s">
        <v>357</v>
      </c>
      <c r="K15089" s="11" t="str">
        <f>IFERROR(INDEX('EDC Component Dictionary'!$C$5:$C$37,MATCH('Rates Database'!J15089,'EDC Component Dictionary'!$B$5:$B$37,0)), "Energy Supply")</f>
        <v>Energy Supply</v>
      </c>
      <c r="L15089" s="12">
        <v>0.15859999999999899</v>
      </c>
      <c r="M15089" s="12"/>
    </row>
    <row r="15090" spans="1:13" x14ac:dyDescent="0.3">
      <c r="A15090" s="18">
        <v>15088</v>
      </c>
      <c r="B15090" s="18">
        <f t="shared" si="472"/>
        <v>2023</v>
      </c>
      <c r="C15090" s="17">
        <v>45170</v>
      </c>
      <c r="D15090" s="18" t="s">
        <v>314</v>
      </c>
      <c r="E15090" s="18" t="s">
        <v>351</v>
      </c>
      <c r="F15090" s="18" t="str">
        <f t="shared" si="471"/>
        <v>Groton-750 - 1000 kWh Volumetric Charge-45170</v>
      </c>
      <c r="G15090" s="11" t="s">
        <v>131</v>
      </c>
      <c r="H15090" s="11" t="s">
        <v>55</v>
      </c>
      <c r="I15090" s="11" t="s">
        <v>349</v>
      </c>
      <c r="J15090" s="11" t="s">
        <v>357</v>
      </c>
      <c r="K15090" s="11" t="str">
        <f>IFERROR(INDEX('EDC Component Dictionary'!$C$5:$C$37,MATCH('Rates Database'!J15090,'EDC Component Dictionary'!$B$5:$B$37,0)), "Energy Supply")</f>
        <v>Energy Supply</v>
      </c>
      <c r="L15090" s="12">
        <v>0.16</v>
      </c>
      <c r="M15090" s="12"/>
    </row>
    <row r="15091" spans="1:13" x14ac:dyDescent="0.3">
      <c r="A15091" s="18">
        <v>15089</v>
      </c>
      <c r="B15091" s="18">
        <f t="shared" si="472"/>
        <v>2023</v>
      </c>
      <c r="C15091" s="17">
        <v>45170</v>
      </c>
      <c r="D15091" s="18" t="s">
        <v>314</v>
      </c>
      <c r="E15091" s="18" t="s">
        <v>352</v>
      </c>
      <c r="F15091" s="18" t="str">
        <f t="shared" si="471"/>
        <v>Belmont-750 - 1000 kWh Volumetric Charge-45170</v>
      </c>
      <c r="G15091" s="11" t="s">
        <v>131</v>
      </c>
      <c r="H15091" s="11" t="s">
        <v>55</v>
      </c>
      <c r="I15091" s="11" t="s">
        <v>349</v>
      </c>
      <c r="J15091" s="11" t="s">
        <v>357</v>
      </c>
      <c r="K15091" s="11" t="str">
        <f>IFERROR(INDEX('EDC Component Dictionary'!$C$5:$C$37,MATCH('Rates Database'!J15091,'EDC Component Dictionary'!$B$5:$B$37,0)), "Energy Supply")</f>
        <v>Energy Supply</v>
      </c>
      <c r="L15091" s="12">
        <v>0.22989999999999899</v>
      </c>
      <c r="M15091" s="12"/>
    </row>
    <row r="15092" spans="1:13" x14ac:dyDescent="0.3">
      <c r="A15092" s="18">
        <v>15090</v>
      </c>
      <c r="B15092" s="18">
        <f t="shared" si="472"/>
        <v>2023</v>
      </c>
      <c r="C15092" s="17">
        <v>45170</v>
      </c>
      <c r="D15092" s="18" t="s">
        <v>314</v>
      </c>
      <c r="E15092" s="18" t="s">
        <v>347</v>
      </c>
      <c r="F15092" s="18" t="str">
        <f t="shared" si="471"/>
        <v>Middleborough-750 - 1000 kWh Volumetric Charge-45170</v>
      </c>
      <c r="G15092" s="11" t="s">
        <v>131</v>
      </c>
      <c r="H15092" s="11" t="s">
        <v>55</v>
      </c>
      <c r="I15092" s="11" t="s">
        <v>349</v>
      </c>
      <c r="J15092" s="11" t="s">
        <v>357</v>
      </c>
      <c r="K15092" s="11" t="str">
        <f>IFERROR(INDEX('EDC Component Dictionary'!$C$5:$C$37,MATCH('Rates Database'!J15092,'EDC Component Dictionary'!$B$5:$B$37,0)), "Energy Supply")</f>
        <v>Energy Supply</v>
      </c>
      <c r="L15092" s="12">
        <v>0.14202000000000001</v>
      </c>
      <c r="M15092" s="12"/>
    </row>
    <row r="15093" spans="1:13" x14ac:dyDescent="0.3">
      <c r="A15093" s="18">
        <v>15091</v>
      </c>
      <c r="B15093" s="18">
        <f t="shared" si="472"/>
        <v>2023</v>
      </c>
      <c r="C15093" s="17">
        <v>45170</v>
      </c>
      <c r="D15093" s="18" t="s">
        <v>314</v>
      </c>
      <c r="E15093" s="18" t="s">
        <v>353</v>
      </c>
      <c r="F15093" s="18" t="str">
        <f t="shared" si="471"/>
        <v>Concord-750 - 1000 kWh Volumetric Charge-45170</v>
      </c>
      <c r="G15093" s="11" t="s">
        <v>131</v>
      </c>
      <c r="H15093" s="11" t="s">
        <v>55</v>
      </c>
      <c r="I15093" s="11" t="s">
        <v>349</v>
      </c>
      <c r="J15093" s="11" t="s">
        <v>357</v>
      </c>
      <c r="K15093" s="11" t="str">
        <f>IFERROR(INDEX('EDC Component Dictionary'!$C$5:$C$37,MATCH('Rates Database'!J15093,'EDC Component Dictionary'!$B$5:$B$37,0)), "Energy Supply")</f>
        <v>Energy Supply</v>
      </c>
      <c r="L15093" s="12">
        <v>0.22243278399999999</v>
      </c>
      <c r="M15093" s="12"/>
    </row>
    <row r="15094" spans="1:13" x14ac:dyDescent="0.3">
      <c r="A15094" s="18">
        <v>15092</v>
      </c>
      <c r="B15094" s="18">
        <f t="shared" si="472"/>
        <v>2023</v>
      </c>
      <c r="C15094" s="17">
        <v>45170</v>
      </c>
      <c r="D15094" s="18" t="s">
        <v>314</v>
      </c>
      <c r="E15094" s="18" t="s">
        <v>354</v>
      </c>
      <c r="F15094" s="18" t="str">
        <f t="shared" si="471"/>
        <v>Taunton-750 - 1000 kWh Volumetric Charge-45170</v>
      </c>
      <c r="G15094" s="11" t="s">
        <v>131</v>
      </c>
      <c r="H15094" s="11" t="s">
        <v>55</v>
      </c>
      <c r="I15094" s="11" t="s">
        <v>349</v>
      </c>
      <c r="J15094" s="11" t="s">
        <v>357</v>
      </c>
      <c r="K15094" s="11" t="str">
        <f>IFERROR(INDEX('EDC Component Dictionary'!$C$5:$C$37,MATCH('Rates Database'!J15094,'EDC Component Dictionary'!$B$5:$B$37,0)), "Energy Supply")</f>
        <v>Energy Supply</v>
      </c>
      <c r="L15094" s="12">
        <v>0.19932710000000001</v>
      </c>
      <c r="M15094" s="12"/>
    </row>
    <row r="15095" spans="1:13" x14ac:dyDescent="0.3">
      <c r="A15095" s="18">
        <v>15093</v>
      </c>
      <c r="B15095" s="18">
        <f t="shared" si="472"/>
        <v>2023</v>
      </c>
      <c r="C15095" s="17">
        <v>45170</v>
      </c>
      <c r="D15095" s="18" t="s">
        <v>314</v>
      </c>
      <c r="E15095" s="18" t="s">
        <v>355</v>
      </c>
      <c r="F15095" s="18" t="str">
        <f t="shared" si="471"/>
        <v>Wellesley-750 - 1000 kWh Volumetric Charge-45170</v>
      </c>
      <c r="G15095" s="11" t="s">
        <v>131</v>
      </c>
      <c r="H15095" s="11" t="s">
        <v>55</v>
      </c>
      <c r="I15095" s="11" t="s">
        <v>349</v>
      </c>
      <c r="J15095" s="11" t="s">
        <v>357</v>
      </c>
      <c r="K15095" s="11" t="str">
        <f>IFERROR(INDEX('EDC Component Dictionary'!$C$5:$C$37,MATCH('Rates Database'!J15095,'EDC Component Dictionary'!$B$5:$B$37,0)), "Energy Supply")</f>
        <v>Energy Supply</v>
      </c>
      <c r="L15095" s="12">
        <v>0.152335</v>
      </c>
      <c r="M15095" s="12"/>
    </row>
    <row r="15096" spans="1:13" x14ac:dyDescent="0.3">
      <c r="A15096" s="18">
        <v>15094</v>
      </c>
      <c r="B15096" s="18">
        <f t="shared" si="472"/>
        <v>2022</v>
      </c>
      <c r="C15096" s="17">
        <v>44743</v>
      </c>
      <c r="D15096" s="18" t="s">
        <v>314</v>
      </c>
      <c r="E15096" s="18" t="s">
        <v>348</v>
      </c>
      <c r="F15096" s="18" t="str">
        <f t="shared" si="471"/>
        <v>Middleton-750 - 1000 kWh Volumetric Charge-44743</v>
      </c>
      <c r="G15096" s="11" t="s">
        <v>131</v>
      </c>
      <c r="H15096" s="11" t="s">
        <v>55</v>
      </c>
      <c r="I15096" s="11" t="s">
        <v>349</v>
      </c>
      <c r="J15096" s="11" t="s">
        <v>357</v>
      </c>
      <c r="K15096" s="11" t="str">
        <f>IFERROR(INDEX('EDC Component Dictionary'!$C$5:$C$37,MATCH('Rates Database'!J15096,'EDC Component Dictionary'!$B$5:$B$37,0)), "Energy Supply")</f>
        <v>Energy Supply</v>
      </c>
      <c r="L15096" s="12">
        <v>0.13782999999999901</v>
      </c>
      <c r="M15096" s="12"/>
    </row>
    <row r="15097" spans="1:13" x14ac:dyDescent="0.3">
      <c r="A15097" s="18">
        <v>15095</v>
      </c>
      <c r="B15097" s="18">
        <f t="shared" si="472"/>
        <v>2022</v>
      </c>
      <c r="C15097" s="17">
        <v>44743</v>
      </c>
      <c r="D15097" s="18" t="s">
        <v>314</v>
      </c>
      <c r="E15097" s="18" t="s">
        <v>351</v>
      </c>
      <c r="F15097" s="18" t="str">
        <f t="shared" si="471"/>
        <v>Groton-750 - 1000 kWh Volumetric Charge-44743</v>
      </c>
      <c r="G15097" s="11" t="s">
        <v>131</v>
      </c>
      <c r="H15097" s="11" t="s">
        <v>55</v>
      </c>
      <c r="I15097" s="11" t="s">
        <v>349</v>
      </c>
      <c r="J15097" s="11" t="s">
        <v>357</v>
      </c>
      <c r="K15097" s="11" t="str">
        <f>IFERROR(INDEX('EDC Component Dictionary'!$C$5:$C$37,MATCH('Rates Database'!J15097,'EDC Component Dictionary'!$B$5:$B$37,0)), "Energy Supply")</f>
        <v>Energy Supply</v>
      </c>
      <c r="L15097" s="12">
        <v>0.18</v>
      </c>
      <c r="M15097" s="12"/>
    </row>
    <row r="15098" spans="1:13" x14ac:dyDescent="0.3">
      <c r="A15098" s="18">
        <v>15096</v>
      </c>
      <c r="B15098" s="18">
        <f t="shared" si="472"/>
        <v>2022</v>
      </c>
      <c r="C15098" s="17">
        <v>44743</v>
      </c>
      <c r="D15098" s="18" t="s">
        <v>314</v>
      </c>
      <c r="E15098" s="18" t="s">
        <v>352</v>
      </c>
      <c r="F15098" s="18" t="str">
        <f t="shared" si="471"/>
        <v>Belmont-750 - 1000 kWh Volumetric Charge-44743</v>
      </c>
      <c r="G15098" s="11" t="s">
        <v>131</v>
      </c>
      <c r="H15098" s="11" t="s">
        <v>55</v>
      </c>
      <c r="I15098" s="11" t="s">
        <v>349</v>
      </c>
      <c r="J15098" s="11" t="s">
        <v>357</v>
      </c>
      <c r="K15098" s="11" t="str">
        <f>IFERROR(INDEX('EDC Component Dictionary'!$C$5:$C$37,MATCH('Rates Database'!J15098,'EDC Component Dictionary'!$B$5:$B$37,0)), "Energy Supply")</f>
        <v>Energy Supply</v>
      </c>
      <c r="L15098" s="12">
        <v>0.20416999999999899</v>
      </c>
      <c r="M15098" s="12"/>
    </row>
    <row r="15099" spans="1:13" x14ac:dyDescent="0.3">
      <c r="A15099" s="18">
        <v>15097</v>
      </c>
      <c r="B15099" s="18">
        <f t="shared" si="472"/>
        <v>2022</v>
      </c>
      <c r="C15099" s="17">
        <v>44743</v>
      </c>
      <c r="D15099" s="18" t="s">
        <v>314</v>
      </c>
      <c r="E15099" s="18" t="s">
        <v>347</v>
      </c>
      <c r="F15099" s="18" t="str">
        <f t="shared" si="471"/>
        <v>Middleborough-750 - 1000 kWh Volumetric Charge-44743</v>
      </c>
      <c r="G15099" s="11" t="s">
        <v>131</v>
      </c>
      <c r="H15099" s="11" t="s">
        <v>55</v>
      </c>
      <c r="I15099" s="11" t="s">
        <v>349</v>
      </c>
      <c r="J15099" s="11" t="s">
        <v>357</v>
      </c>
      <c r="K15099" s="11" t="str">
        <f>IFERROR(INDEX('EDC Component Dictionary'!$C$5:$C$37,MATCH('Rates Database'!J15099,'EDC Component Dictionary'!$B$5:$B$37,0)), "Energy Supply")</f>
        <v>Energy Supply</v>
      </c>
      <c r="L15099" s="12">
        <v>0.14202000000000001</v>
      </c>
      <c r="M15099" s="12"/>
    </row>
    <row r="15100" spans="1:13" x14ac:dyDescent="0.3">
      <c r="A15100" s="18">
        <v>15098</v>
      </c>
      <c r="B15100" s="18">
        <f t="shared" si="472"/>
        <v>2022</v>
      </c>
      <c r="C15100" s="17">
        <v>44743</v>
      </c>
      <c r="D15100" s="18" t="s">
        <v>314</v>
      </c>
      <c r="E15100" s="18" t="s">
        <v>353</v>
      </c>
      <c r="F15100" s="18" t="str">
        <f t="shared" si="471"/>
        <v>Concord-750 - 1000 kWh Volumetric Charge-44743</v>
      </c>
      <c r="G15100" s="11" t="s">
        <v>131</v>
      </c>
      <c r="H15100" s="11" t="s">
        <v>55</v>
      </c>
      <c r="I15100" s="11" t="s">
        <v>349</v>
      </c>
      <c r="J15100" s="11" t="s">
        <v>357</v>
      </c>
      <c r="K15100" s="11" t="str">
        <f>IFERROR(INDEX('EDC Component Dictionary'!$C$5:$C$37,MATCH('Rates Database'!J15100,'EDC Component Dictionary'!$B$5:$B$37,0)), "Energy Supply")</f>
        <v>Energy Supply</v>
      </c>
      <c r="L15100" s="12">
        <v>0.246472043999999</v>
      </c>
      <c r="M15100" s="12"/>
    </row>
    <row r="15101" spans="1:13" x14ac:dyDescent="0.3">
      <c r="A15101" s="18">
        <v>15099</v>
      </c>
      <c r="B15101" s="18">
        <f t="shared" si="472"/>
        <v>2022</v>
      </c>
      <c r="C15101" s="17">
        <v>44743</v>
      </c>
      <c r="D15101" s="18" t="s">
        <v>314</v>
      </c>
      <c r="E15101" s="18" t="s">
        <v>354</v>
      </c>
      <c r="F15101" s="18" t="str">
        <f t="shared" si="471"/>
        <v>Taunton-750 - 1000 kWh Volumetric Charge-44743</v>
      </c>
      <c r="G15101" s="11" t="s">
        <v>131</v>
      </c>
      <c r="H15101" s="11" t="s">
        <v>55</v>
      </c>
      <c r="I15101" s="11" t="s">
        <v>349</v>
      </c>
      <c r="J15101" s="11" t="s">
        <v>357</v>
      </c>
      <c r="K15101" s="11" t="str">
        <f>IFERROR(INDEX('EDC Component Dictionary'!$C$5:$C$37,MATCH('Rates Database'!J15101,'EDC Component Dictionary'!$B$5:$B$37,0)), "Energy Supply")</f>
        <v>Energy Supply</v>
      </c>
      <c r="L15101" s="12">
        <v>0.17053421499999999</v>
      </c>
      <c r="M15101" s="12"/>
    </row>
    <row r="15102" spans="1:13" x14ac:dyDescent="0.3">
      <c r="A15102" s="18">
        <v>15100</v>
      </c>
      <c r="B15102" s="18">
        <f t="shared" si="472"/>
        <v>2022</v>
      </c>
      <c r="C15102" s="17">
        <v>44743</v>
      </c>
      <c r="D15102" s="18" t="s">
        <v>314</v>
      </c>
      <c r="E15102" s="18" t="s">
        <v>355</v>
      </c>
      <c r="F15102" s="18" t="str">
        <f t="shared" si="471"/>
        <v>Wellesley-750 - 1000 kWh Volumetric Charge-44743</v>
      </c>
      <c r="G15102" s="11" t="s">
        <v>131</v>
      </c>
      <c r="H15102" s="11" t="s">
        <v>55</v>
      </c>
      <c r="I15102" s="11" t="s">
        <v>349</v>
      </c>
      <c r="J15102" s="11" t="s">
        <v>357</v>
      </c>
      <c r="K15102" s="11" t="str">
        <f>IFERROR(INDEX('EDC Component Dictionary'!$C$5:$C$37,MATCH('Rates Database'!J15102,'EDC Component Dictionary'!$B$5:$B$37,0)), "Energy Supply")</f>
        <v>Energy Supply</v>
      </c>
      <c r="L15102" s="12">
        <v>0.14032599999999901</v>
      </c>
      <c r="M15102" s="12"/>
    </row>
    <row r="15103" spans="1:13" x14ac:dyDescent="0.3">
      <c r="A15103" s="18">
        <v>15101</v>
      </c>
      <c r="B15103" s="18">
        <f t="shared" si="472"/>
        <v>2019</v>
      </c>
      <c r="C15103" s="17">
        <v>43525</v>
      </c>
      <c r="D15103" s="18" t="s">
        <v>314</v>
      </c>
      <c r="E15103" s="18" t="s">
        <v>348</v>
      </c>
      <c r="F15103" s="18" t="str">
        <f t="shared" si="471"/>
        <v>Middleton-750 - 1000 kWh Volumetric Charge-43525</v>
      </c>
      <c r="G15103" s="11" t="s">
        <v>131</v>
      </c>
      <c r="H15103" s="11" t="s">
        <v>55</v>
      </c>
      <c r="I15103" s="11" t="s">
        <v>349</v>
      </c>
      <c r="J15103" s="11" t="s">
        <v>357</v>
      </c>
      <c r="K15103" s="11" t="str">
        <f>IFERROR(INDEX('EDC Component Dictionary'!$C$5:$C$37,MATCH('Rates Database'!J15103,'EDC Component Dictionary'!$B$5:$B$37,0)), "Energy Supply")</f>
        <v>Energy Supply</v>
      </c>
      <c r="L15103" s="12">
        <v>0.13782999999999901</v>
      </c>
      <c r="M15103" s="12"/>
    </row>
    <row r="15104" spans="1:13" x14ac:dyDescent="0.3">
      <c r="A15104" s="18">
        <v>15102</v>
      </c>
      <c r="B15104" s="18">
        <f t="shared" si="472"/>
        <v>2019</v>
      </c>
      <c r="C15104" s="17">
        <v>43525</v>
      </c>
      <c r="D15104" s="18" t="s">
        <v>314</v>
      </c>
      <c r="E15104" s="18" t="s">
        <v>351</v>
      </c>
      <c r="F15104" s="18" t="str">
        <f t="shared" si="471"/>
        <v>Groton-750 - 1000 kWh Volumetric Charge-43525</v>
      </c>
      <c r="G15104" s="11" t="s">
        <v>131</v>
      </c>
      <c r="H15104" s="11" t="s">
        <v>55</v>
      </c>
      <c r="I15104" s="11" t="s">
        <v>349</v>
      </c>
      <c r="J15104" s="11" t="s">
        <v>357</v>
      </c>
      <c r="K15104" s="11" t="str">
        <f>IFERROR(INDEX('EDC Component Dictionary'!$C$5:$C$37,MATCH('Rates Database'!J15104,'EDC Component Dictionary'!$B$5:$B$37,0)), "Energy Supply")</f>
        <v>Energy Supply</v>
      </c>
      <c r="L15104" s="12">
        <v>0.14099999999999999</v>
      </c>
      <c r="M15104" s="12"/>
    </row>
    <row r="15105" spans="1:13" x14ac:dyDescent="0.3">
      <c r="A15105" s="18">
        <v>15103</v>
      </c>
      <c r="B15105" s="18">
        <f t="shared" si="472"/>
        <v>2019</v>
      </c>
      <c r="C15105" s="17">
        <v>43525</v>
      </c>
      <c r="D15105" s="18" t="s">
        <v>314</v>
      </c>
      <c r="E15105" s="18" t="s">
        <v>352</v>
      </c>
      <c r="F15105" s="18" t="str">
        <f t="shared" si="471"/>
        <v>Belmont-750 - 1000 kWh Volumetric Charge-43525</v>
      </c>
      <c r="G15105" s="11" t="s">
        <v>131</v>
      </c>
      <c r="H15105" s="11" t="s">
        <v>55</v>
      </c>
      <c r="I15105" s="11" t="s">
        <v>349</v>
      </c>
      <c r="J15105" s="11" t="s">
        <v>357</v>
      </c>
      <c r="K15105" s="11" t="str">
        <f>IFERROR(INDEX('EDC Component Dictionary'!$C$5:$C$37,MATCH('Rates Database'!J15105,'EDC Component Dictionary'!$B$5:$B$37,0)), "Energy Supply")</f>
        <v>Energy Supply</v>
      </c>
      <c r="L15105" s="12">
        <v>0.19316999999999901</v>
      </c>
      <c r="M15105" s="12"/>
    </row>
    <row r="15106" spans="1:13" x14ac:dyDescent="0.3">
      <c r="A15106" s="18">
        <v>15104</v>
      </c>
      <c r="B15106" s="18">
        <f t="shared" si="472"/>
        <v>2019</v>
      </c>
      <c r="C15106" s="17">
        <v>43525</v>
      </c>
      <c r="D15106" s="18" t="s">
        <v>314</v>
      </c>
      <c r="E15106" s="18" t="s">
        <v>353</v>
      </c>
      <c r="F15106" s="18" t="str">
        <f t="shared" si="471"/>
        <v>Concord-750 - 1000 kWh Volumetric Charge-43525</v>
      </c>
      <c r="G15106" s="11" t="s">
        <v>131</v>
      </c>
      <c r="H15106" s="11" t="s">
        <v>55</v>
      </c>
      <c r="I15106" s="11" t="s">
        <v>349</v>
      </c>
      <c r="J15106" s="11" t="s">
        <v>357</v>
      </c>
      <c r="K15106" s="11" t="str">
        <f>IFERROR(INDEX('EDC Component Dictionary'!$C$5:$C$37,MATCH('Rates Database'!J15106,'EDC Component Dictionary'!$B$5:$B$37,0)), "Energy Supply")</f>
        <v>Energy Supply</v>
      </c>
      <c r="L15106" s="12">
        <v>0.16605158811199999</v>
      </c>
      <c r="M15106" s="12"/>
    </row>
    <row r="15107" spans="1:13" x14ac:dyDescent="0.3">
      <c r="A15107" s="18">
        <v>15105</v>
      </c>
      <c r="B15107" s="18">
        <f t="shared" si="472"/>
        <v>2019</v>
      </c>
      <c r="C15107" s="17">
        <v>43525</v>
      </c>
      <c r="D15107" s="18" t="s">
        <v>314</v>
      </c>
      <c r="E15107" s="18" t="s">
        <v>354</v>
      </c>
      <c r="F15107" s="18" t="str">
        <f t="shared" si="471"/>
        <v>Taunton-750 - 1000 kWh Volumetric Charge-43525</v>
      </c>
      <c r="G15107" s="11" t="s">
        <v>131</v>
      </c>
      <c r="H15107" s="11" t="s">
        <v>55</v>
      </c>
      <c r="I15107" s="11" t="s">
        <v>349</v>
      </c>
      <c r="J15107" s="11" t="s">
        <v>357</v>
      </c>
      <c r="K15107" s="11" t="str">
        <f>IFERROR(INDEX('EDC Component Dictionary'!$C$5:$C$37,MATCH('Rates Database'!J15107,'EDC Component Dictionary'!$B$5:$B$37,0)), "Energy Supply")</f>
        <v>Energy Supply</v>
      </c>
      <c r="L15107" s="12">
        <v>0.13687020499999999</v>
      </c>
      <c r="M15107" s="12"/>
    </row>
    <row r="15108" spans="1:13" x14ac:dyDescent="0.3">
      <c r="A15108" s="18">
        <v>15106</v>
      </c>
      <c r="B15108" s="18">
        <f t="shared" si="472"/>
        <v>2019</v>
      </c>
      <c r="C15108" s="17">
        <v>43525</v>
      </c>
      <c r="D15108" s="18" t="s">
        <v>314</v>
      </c>
      <c r="E15108" s="18" t="s">
        <v>355</v>
      </c>
      <c r="F15108" s="18" t="str">
        <f t="shared" ref="F15108:F15171" si="473">_xlfn.CONCAT(E15108,"-",J15108,"-",C15108)</f>
        <v>Wellesley-750 - 1000 kWh Volumetric Charge-43525</v>
      </c>
      <c r="G15108" s="11" t="s">
        <v>131</v>
      </c>
      <c r="H15108" s="11" t="s">
        <v>55</v>
      </c>
      <c r="I15108" s="11" t="s">
        <v>349</v>
      </c>
      <c r="J15108" s="11" t="s">
        <v>357</v>
      </c>
      <c r="K15108" s="11" t="str">
        <f>IFERROR(INDEX('EDC Component Dictionary'!$C$5:$C$37,MATCH('Rates Database'!J15108,'EDC Component Dictionary'!$B$5:$B$37,0)), "Energy Supply")</f>
        <v>Energy Supply</v>
      </c>
      <c r="L15108" s="12">
        <v>0.14032599999999901</v>
      </c>
      <c r="M15108" s="12"/>
    </row>
    <row r="15109" spans="1:13" x14ac:dyDescent="0.3">
      <c r="A15109" s="18">
        <v>15107</v>
      </c>
      <c r="B15109" s="18">
        <f t="shared" si="472"/>
        <v>2023</v>
      </c>
      <c r="C15109" s="17">
        <v>45017</v>
      </c>
      <c r="D15109" s="18" t="s">
        <v>314</v>
      </c>
      <c r="E15109" s="18" t="s">
        <v>348</v>
      </c>
      <c r="F15109" s="18" t="str">
        <f t="shared" si="473"/>
        <v>Middleton-750 - 1000 kWh Volumetric Charge-45017</v>
      </c>
      <c r="G15109" s="11" t="s">
        <v>131</v>
      </c>
      <c r="H15109" s="11" t="s">
        <v>55</v>
      </c>
      <c r="I15109" s="11" t="s">
        <v>349</v>
      </c>
      <c r="J15109" s="11" t="s">
        <v>357</v>
      </c>
      <c r="K15109" s="11" t="str">
        <f>IFERROR(INDEX('EDC Component Dictionary'!$C$5:$C$37,MATCH('Rates Database'!J15109,'EDC Component Dictionary'!$B$5:$B$37,0)), "Energy Supply")</f>
        <v>Energy Supply</v>
      </c>
      <c r="L15109" s="12">
        <v>0.15859999999999899</v>
      </c>
      <c r="M15109" s="12"/>
    </row>
    <row r="15110" spans="1:13" x14ac:dyDescent="0.3">
      <c r="A15110" s="18">
        <v>15108</v>
      </c>
      <c r="B15110" s="18">
        <f t="shared" si="472"/>
        <v>2023</v>
      </c>
      <c r="C15110" s="17">
        <v>45017</v>
      </c>
      <c r="D15110" s="18" t="s">
        <v>314</v>
      </c>
      <c r="E15110" s="18" t="s">
        <v>351</v>
      </c>
      <c r="F15110" s="18" t="str">
        <f t="shared" si="473"/>
        <v>Groton-750 - 1000 kWh Volumetric Charge-45017</v>
      </c>
      <c r="G15110" s="11" t="s">
        <v>131</v>
      </c>
      <c r="H15110" s="11" t="s">
        <v>55</v>
      </c>
      <c r="I15110" s="11" t="s">
        <v>349</v>
      </c>
      <c r="J15110" s="11" t="s">
        <v>357</v>
      </c>
      <c r="K15110" s="11" t="str">
        <f>IFERROR(INDEX('EDC Component Dictionary'!$C$5:$C$37,MATCH('Rates Database'!J15110,'EDC Component Dictionary'!$B$5:$B$37,0)), "Energy Supply")</f>
        <v>Energy Supply</v>
      </c>
      <c r="L15110" s="12">
        <v>0.16</v>
      </c>
      <c r="M15110" s="12"/>
    </row>
    <row r="15111" spans="1:13" x14ac:dyDescent="0.3">
      <c r="A15111" s="18">
        <v>15109</v>
      </c>
      <c r="B15111" s="18">
        <f t="shared" si="472"/>
        <v>2023</v>
      </c>
      <c r="C15111" s="17">
        <v>45017</v>
      </c>
      <c r="D15111" s="18" t="s">
        <v>314</v>
      </c>
      <c r="E15111" s="18" t="s">
        <v>352</v>
      </c>
      <c r="F15111" s="18" t="str">
        <f t="shared" si="473"/>
        <v>Belmont-750 - 1000 kWh Volumetric Charge-45017</v>
      </c>
      <c r="G15111" s="11" t="s">
        <v>131</v>
      </c>
      <c r="H15111" s="11" t="s">
        <v>55</v>
      </c>
      <c r="I15111" s="11" t="s">
        <v>349</v>
      </c>
      <c r="J15111" s="11" t="s">
        <v>357</v>
      </c>
      <c r="K15111" s="11" t="str">
        <f>IFERROR(INDEX('EDC Component Dictionary'!$C$5:$C$37,MATCH('Rates Database'!J15111,'EDC Component Dictionary'!$B$5:$B$37,0)), "Energy Supply")</f>
        <v>Energy Supply</v>
      </c>
      <c r="L15111" s="12">
        <v>0.22989999999999899</v>
      </c>
      <c r="M15111" s="12"/>
    </row>
    <row r="15112" spans="1:13" x14ac:dyDescent="0.3">
      <c r="A15112" s="18">
        <v>15110</v>
      </c>
      <c r="B15112" s="18">
        <f t="shared" si="472"/>
        <v>2023</v>
      </c>
      <c r="C15112" s="17">
        <v>45017</v>
      </c>
      <c r="D15112" s="18" t="s">
        <v>314</v>
      </c>
      <c r="E15112" s="18" t="s">
        <v>347</v>
      </c>
      <c r="F15112" s="18" t="str">
        <f t="shared" si="473"/>
        <v>Middleborough-750 - 1000 kWh Volumetric Charge-45017</v>
      </c>
      <c r="G15112" s="11" t="s">
        <v>131</v>
      </c>
      <c r="H15112" s="11" t="s">
        <v>55</v>
      </c>
      <c r="I15112" s="11" t="s">
        <v>349</v>
      </c>
      <c r="J15112" s="11" t="s">
        <v>357</v>
      </c>
      <c r="K15112" s="11" t="str">
        <f>IFERROR(INDEX('EDC Component Dictionary'!$C$5:$C$37,MATCH('Rates Database'!J15112,'EDC Component Dictionary'!$B$5:$B$37,0)), "Energy Supply")</f>
        <v>Energy Supply</v>
      </c>
      <c r="L15112" s="12">
        <v>0.14202000000000001</v>
      </c>
      <c r="M15112" s="12"/>
    </row>
    <row r="15113" spans="1:13" x14ac:dyDescent="0.3">
      <c r="A15113" s="18">
        <v>15111</v>
      </c>
      <c r="B15113" s="18">
        <f t="shared" si="472"/>
        <v>2023</v>
      </c>
      <c r="C15113" s="17">
        <v>45017</v>
      </c>
      <c r="D15113" s="18" t="s">
        <v>314</v>
      </c>
      <c r="E15113" s="18" t="s">
        <v>353</v>
      </c>
      <c r="F15113" s="18" t="str">
        <f t="shared" si="473"/>
        <v>Concord-750 - 1000 kWh Volumetric Charge-45017</v>
      </c>
      <c r="G15113" s="11" t="s">
        <v>131</v>
      </c>
      <c r="H15113" s="11" t="s">
        <v>55</v>
      </c>
      <c r="I15113" s="11" t="s">
        <v>349</v>
      </c>
      <c r="J15113" s="11" t="s">
        <v>357</v>
      </c>
      <c r="K15113" s="11" t="str">
        <f>IFERROR(INDEX('EDC Component Dictionary'!$C$5:$C$37,MATCH('Rates Database'!J15113,'EDC Component Dictionary'!$B$5:$B$37,0)), "Energy Supply")</f>
        <v>Energy Supply</v>
      </c>
      <c r="L15113" s="12">
        <v>0.22243278399999999</v>
      </c>
      <c r="M15113" s="12"/>
    </row>
    <row r="15114" spans="1:13" x14ac:dyDescent="0.3">
      <c r="A15114" s="18">
        <v>15112</v>
      </c>
      <c r="B15114" s="18">
        <f t="shared" si="472"/>
        <v>2023</v>
      </c>
      <c r="C15114" s="17">
        <v>45017</v>
      </c>
      <c r="D15114" s="18" t="s">
        <v>314</v>
      </c>
      <c r="E15114" s="18" t="s">
        <v>354</v>
      </c>
      <c r="F15114" s="18" t="str">
        <f t="shared" si="473"/>
        <v>Taunton-750 - 1000 kWh Volumetric Charge-45017</v>
      </c>
      <c r="G15114" s="11" t="s">
        <v>131</v>
      </c>
      <c r="H15114" s="11" t="s">
        <v>55</v>
      </c>
      <c r="I15114" s="11" t="s">
        <v>349</v>
      </c>
      <c r="J15114" s="11" t="s">
        <v>357</v>
      </c>
      <c r="K15114" s="11" t="str">
        <f>IFERROR(INDEX('EDC Component Dictionary'!$C$5:$C$37,MATCH('Rates Database'!J15114,'EDC Component Dictionary'!$B$5:$B$37,0)), "Energy Supply")</f>
        <v>Energy Supply</v>
      </c>
      <c r="L15114" s="12">
        <v>0.195275065</v>
      </c>
      <c r="M15114" s="12"/>
    </row>
    <row r="15115" spans="1:13" x14ac:dyDescent="0.3">
      <c r="A15115" s="18">
        <v>15113</v>
      </c>
      <c r="B15115" s="18">
        <f t="shared" si="472"/>
        <v>2023</v>
      </c>
      <c r="C15115" s="17">
        <v>45017</v>
      </c>
      <c r="D15115" s="18" t="s">
        <v>314</v>
      </c>
      <c r="E15115" s="18" t="s">
        <v>355</v>
      </c>
      <c r="F15115" s="18" t="str">
        <f t="shared" si="473"/>
        <v>Wellesley-750 - 1000 kWh Volumetric Charge-45017</v>
      </c>
      <c r="G15115" s="11" t="s">
        <v>131</v>
      </c>
      <c r="H15115" s="11" t="s">
        <v>55</v>
      </c>
      <c r="I15115" s="11" t="s">
        <v>349</v>
      </c>
      <c r="J15115" s="11" t="s">
        <v>357</v>
      </c>
      <c r="K15115" s="11" t="str">
        <f>IFERROR(INDEX('EDC Component Dictionary'!$C$5:$C$37,MATCH('Rates Database'!J15115,'EDC Component Dictionary'!$B$5:$B$37,0)), "Energy Supply")</f>
        <v>Energy Supply</v>
      </c>
      <c r="L15115" s="12">
        <v>0.152335</v>
      </c>
      <c r="M15115" s="12"/>
    </row>
    <row r="15116" spans="1:13" x14ac:dyDescent="0.3">
      <c r="A15116" s="18">
        <v>15114</v>
      </c>
      <c r="B15116" s="18">
        <f t="shared" si="472"/>
        <v>2023</v>
      </c>
      <c r="C15116" s="17">
        <v>45047</v>
      </c>
      <c r="D15116" s="18" t="s">
        <v>314</v>
      </c>
      <c r="E15116" s="18" t="s">
        <v>348</v>
      </c>
      <c r="F15116" s="18" t="str">
        <f t="shared" si="473"/>
        <v>Middleton-750 - 1000 kWh Volumetric Charge-45047</v>
      </c>
      <c r="G15116" s="11" t="s">
        <v>131</v>
      </c>
      <c r="H15116" s="11" t="s">
        <v>55</v>
      </c>
      <c r="I15116" s="11" t="s">
        <v>349</v>
      </c>
      <c r="J15116" s="11" t="s">
        <v>357</v>
      </c>
      <c r="K15116" s="11" t="str">
        <f>IFERROR(INDEX('EDC Component Dictionary'!$C$5:$C$37,MATCH('Rates Database'!J15116,'EDC Component Dictionary'!$B$5:$B$37,0)), "Energy Supply")</f>
        <v>Energy Supply</v>
      </c>
      <c r="L15116" s="12">
        <v>0.15859999999999899</v>
      </c>
      <c r="M15116" s="12"/>
    </row>
    <row r="15117" spans="1:13" x14ac:dyDescent="0.3">
      <c r="A15117" s="18">
        <v>15115</v>
      </c>
      <c r="B15117" s="18">
        <f t="shared" si="472"/>
        <v>2023</v>
      </c>
      <c r="C15117" s="17">
        <v>45047</v>
      </c>
      <c r="D15117" s="18" t="s">
        <v>314</v>
      </c>
      <c r="E15117" s="18" t="s">
        <v>351</v>
      </c>
      <c r="F15117" s="18" t="str">
        <f t="shared" si="473"/>
        <v>Groton-750 - 1000 kWh Volumetric Charge-45047</v>
      </c>
      <c r="G15117" s="11" t="s">
        <v>131</v>
      </c>
      <c r="H15117" s="11" t="s">
        <v>55</v>
      </c>
      <c r="I15117" s="11" t="s">
        <v>349</v>
      </c>
      <c r="J15117" s="11" t="s">
        <v>357</v>
      </c>
      <c r="K15117" s="11" t="str">
        <f>IFERROR(INDEX('EDC Component Dictionary'!$C$5:$C$37,MATCH('Rates Database'!J15117,'EDC Component Dictionary'!$B$5:$B$37,0)), "Energy Supply")</f>
        <v>Energy Supply</v>
      </c>
      <c r="L15117" s="12">
        <v>0.16</v>
      </c>
      <c r="M15117" s="12"/>
    </row>
    <row r="15118" spans="1:13" x14ac:dyDescent="0.3">
      <c r="A15118" s="18">
        <v>15116</v>
      </c>
      <c r="B15118" s="18">
        <f t="shared" si="472"/>
        <v>2023</v>
      </c>
      <c r="C15118" s="17">
        <v>45047</v>
      </c>
      <c r="D15118" s="18" t="s">
        <v>314</v>
      </c>
      <c r="E15118" s="18" t="s">
        <v>352</v>
      </c>
      <c r="F15118" s="18" t="str">
        <f t="shared" si="473"/>
        <v>Belmont-750 - 1000 kWh Volumetric Charge-45047</v>
      </c>
      <c r="G15118" s="11" t="s">
        <v>131</v>
      </c>
      <c r="H15118" s="11" t="s">
        <v>55</v>
      </c>
      <c r="I15118" s="11" t="s">
        <v>349</v>
      </c>
      <c r="J15118" s="11" t="s">
        <v>357</v>
      </c>
      <c r="K15118" s="11" t="str">
        <f>IFERROR(INDEX('EDC Component Dictionary'!$C$5:$C$37,MATCH('Rates Database'!J15118,'EDC Component Dictionary'!$B$5:$B$37,0)), "Energy Supply")</f>
        <v>Energy Supply</v>
      </c>
      <c r="L15118" s="12">
        <v>0.22989999999999899</v>
      </c>
      <c r="M15118" s="12"/>
    </row>
    <row r="15119" spans="1:13" x14ac:dyDescent="0.3">
      <c r="A15119" s="18">
        <v>15117</v>
      </c>
      <c r="B15119" s="18">
        <f t="shared" si="472"/>
        <v>2023</v>
      </c>
      <c r="C15119" s="17">
        <v>45047</v>
      </c>
      <c r="D15119" s="18" t="s">
        <v>314</v>
      </c>
      <c r="E15119" s="18" t="s">
        <v>347</v>
      </c>
      <c r="F15119" s="18" t="str">
        <f t="shared" si="473"/>
        <v>Middleborough-750 - 1000 kWh Volumetric Charge-45047</v>
      </c>
      <c r="G15119" s="11" t="s">
        <v>131</v>
      </c>
      <c r="H15119" s="11" t="s">
        <v>55</v>
      </c>
      <c r="I15119" s="11" t="s">
        <v>349</v>
      </c>
      <c r="J15119" s="11" t="s">
        <v>357</v>
      </c>
      <c r="K15119" s="11" t="str">
        <f>IFERROR(INDEX('EDC Component Dictionary'!$C$5:$C$37,MATCH('Rates Database'!J15119,'EDC Component Dictionary'!$B$5:$B$37,0)), "Energy Supply")</f>
        <v>Energy Supply</v>
      </c>
      <c r="L15119" s="12">
        <v>0.14202000000000001</v>
      </c>
      <c r="M15119" s="12"/>
    </row>
    <row r="15120" spans="1:13" x14ac:dyDescent="0.3">
      <c r="A15120" s="18">
        <v>15118</v>
      </c>
      <c r="B15120" s="18">
        <f t="shared" si="472"/>
        <v>2023</v>
      </c>
      <c r="C15120" s="17">
        <v>45047</v>
      </c>
      <c r="D15120" s="18" t="s">
        <v>314</v>
      </c>
      <c r="E15120" s="18" t="s">
        <v>353</v>
      </c>
      <c r="F15120" s="18" t="str">
        <f t="shared" si="473"/>
        <v>Concord-750 - 1000 kWh Volumetric Charge-45047</v>
      </c>
      <c r="G15120" s="11" t="s">
        <v>131</v>
      </c>
      <c r="H15120" s="11" t="s">
        <v>55</v>
      </c>
      <c r="I15120" s="11" t="s">
        <v>349</v>
      </c>
      <c r="J15120" s="11" t="s">
        <v>357</v>
      </c>
      <c r="K15120" s="11" t="str">
        <f>IFERROR(INDEX('EDC Component Dictionary'!$C$5:$C$37,MATCH('Rates Database'!J15120,'EDC Component Dictionary'!$B$5:$B$37,0)), "Energy Supply")</f>
        <v>Energy Supply</v>
      </c>
      <c r="L15120" s="12">
        <v>0.22243278399999999</v>
      </c>
      <c r="M15120" s="12"/>
    </row>
    <row r="15121" spans="1:13" x14ac:dyDescent="0.3">
      <c r="A15121" s="18">
        <v>15119</v>
      </c>
      <c r="B15121" s="18">
        <f t="shared" si="472"/>
        <v>2023</v>
      </c>
      <c r="C15121" s="17">
        <v>45047</v>
      </c>
      <c r="D15121" s="18" t="s">
        <v>314</v>
      </c>
      <c r="E15121" s="18" t="s">
        <v>354</v>
      </c>
      <c r="F15121" s="18" t="str">
        <f t="shared" si="473"/>
        <v>Taunton-750 - 1000 kWh Volumetric Charge-45047</v>
      </c>
      <c r="G15121" s="11" t="s">
        <v>131</v>
      </c>
      <c r="H15121" s="11" t="s">
        <v>55</v>
      </c>
      <c r="I15121" s="11" t="s">
        <v>349</v>
      </c>
      <c r="J15121" s="11" t="s">
        <v>357</v>
      </c>
      <c r="K15121" s="11" t="str">
        <f>IFERROR(INDEX('EDC Component Dictionary'!$C$5:$C$37,MATCH('Rates Database'!J15121,'EDC Component Dictionary'!$B$5:$B$37,0)), "Energy Supply")</f>
        <v>Energy Supply</v>
      </c>
      <c r="L15121" s="12">
        <v>0.20164699999999999</v>
      </c>
      <c r="M15121" s="12"/>
    </row>
    <row r="15122" spans="1:13" x14ac:dyDescent="0.3">
      <c r="A15122" s="18">
        <v>15120</v>
      </c>
      <c r="B15122" s="18">
        <f t="shared" si="472"/>
        <v>2023</v>
      </c>
      <c r="C15122" s="17">
        <v>45047</v>
      </c>
      <c r="D15122" s="18" t="s">
        <v>314</v>
      </c>
      <c r="E15122" s="18" t="s">
        <v>355</v>
      </c>
      <c r="F15122" s="18" t="str">
        <f t="shared" si="473"/>
        <v>Wellesley-750 - 1000 kWh Volumetric Charge-45047</v>
      </c>
      <c r="G15122" s="11" t="s">
        <v>131</v>
      </c>
      <c r="H15122" s="11" t="s">
        <v>55</v>
      </c>
      <c r="I15122" s="11" t="s">
        <v>349</v>
      </c>
      <c r="J15122" s="11" t="s">
        <v>357</v>
      </c>
      <c r="K15122" s="11" t="str">
        <f>IFERROR(INDEX('EDC Component Dictionary'!$C$5:$C$37,MATCH('Rates Database'!J15122,'EDC Component Dictionary'!$B$5:$B$37,0)), "Energy Supply")</f>
        <v>Energy Supply</v>
      </c>
      <c r="L15122" s="12">
        <v>0.152335</v>
      </c>
      <c r="M15122" s="12"/>
    </row>
    <row r="15123" spans="1:13" x14ac:dyDescent="0.3">
      <c r="A15123" s="18">
        <v>15121</v>
      </c>
      <c r="B15123" s="18">
        <f t="shared" si="472"/>
        <v>2020</v>
      </c>
      <c r="C15123" s="17">
        <v>43952</v>
      </c>
      <c r="D15123" s="18" t="s">
        <v>314</v>
      </c>
      <c r="E15123" s="18" t="s">
        <v>348</v>
      </c>
      <c r="F15123" s="18" t="str">
        <f t="shared" si="473"/>
        <v>Middleton-750 - 1000 kWh Volumetric Charge-43952</v>
      </c>
      <c r="G15123" s="11" t="s">
        <v>131</v>
      </c>
      <c r="H15123" s="11" t="s">
        <v>55</v>
      </c>
      <c r="I15123" s="11" t="s">
        <v>349</v>
      </c>
      <c r="J15123" s="11" t="s">
        <v>357</v>
      </c>
      <c r="K15123" s="11" t="str">
        <f>IFERROR(INDEX('EDC Component Dictionary'!$C$5:$C$37,MATCH('Rates Database'!J15123,'EDC Component Dictionary'!$B$5:$B$37,0)), "Energy Supply")</f>
        <v>Energy Supply</v>
      </c>
      <c r="L15123" s="12">
        <v>0.13782999999999901</v>
      </c>
      <c r="M15123" s="12"/>
    </row>
    <row r="15124" spans="1:13" x14ac:dyDescent="0.3">
      <c r="A15124" s="18">
        <v>15122</v>
      </c>
      <c r="B15124" s="18">
        <f t="shared" si="472"/>
        <v>2020</v>
      </c>
      <c r="C15124" s="17">
        <v>43952</v>
      </c>
      <c r="D15124" s="18" t="s">
        <v>314</v>
      </c>
      <c r="E15124" s="18" t="s">
        <v>351</v>
      </c>
      <c r="F15124" s="18" t="str">
        <f t="shared" si="473"/>
        <v>Groton-750 - 1000 kWh Volumetric Charge-43952</v>
      </c>
      <c r="G15124" s="11" t="s">
        <v>131</v>
      </c>
      <c r="H15124" s="11" t="s">
        <v>55</v>
      </c>
      <c r="I15124" s="11" t="s">
        <v>349</v>
      </c>
      <c r="J15124" s="11" t="s">
        <v>357</v>
      </c>
      <c r="K15124" s="11" t="str">
        <f>IFERROR(INDEX('EDC Component Dictionary'!$C$5:$C$37,MATCH('Rates Database'!J15124,'EDC Component Dictionary'!$B$5:$B$37,0)), "Energy Supply")</f>
        <v>Energy Supply</v>
      </c>
      <c r="L15124" s="12">
        <v>0.13100000000000001</v>
      </c>
      <c r="M15124" s="12"/>
    </row>
    <row r="15125" spans="1:13" x14ac:dyDescent="0.3">
      <c r="A15125" s="18">
        <v>15123</v>
      </c>
      <c r="B15125" s="18">
        <f t="shared" si="472"/>
        <v>2020</v>
      </c>
      <c r="C15125" s="17">
        <v>43952</v>
      </c>
      <c r="D15125" s="18" t="s">
        <v>314</v>
      </c>
      <c r="E15125" s="18" t="s">
        <v>352</v>
      </c>
      <c r="F15125" s="18" t="str">
        <f t="shared" si="473"/>
        <v>Belmont-750 - 1000 kWh Volumetric Charge-43952</v>
      </c>
      <c r="G15125" s="11" t="s">
        <v>131</v>
      </c>
      <c r="H15125" s="11" t="s">
        <v>55</v>
      </c>
      <c r="I15125" s="11" t="s">
        <v>349</v>
      </c>
      <c r="J15125" s="11" t="s">
        <v>357</v>
      </c>
      <c r="K15125" s="11" t="str">
        <f>IFERROR(INDEX('EDC Component Dictionary'!$C$5:$C$37,MATCH('Rates Database'!J15125,'EDC Component Dictionary'!$B$5:$B$37,0)), "Energy Supply")</f>
        <v>Energy Supply</v>
      </c>
      <c r="L15125" s="12">
        <v>0.19316999999999901</v>
      </c>
      <c r="M15125" s="12"/>
    </row>
    <row r="15126" spans="1:13" x14ac:dyDescent="0.3">
      <c r="A15126" s="18">
        <v>15124</v>
      </c>
      <c r="B15126" s="18">
        <f t="shared" ref="B15126:B15189" si="474">YEAR(C15126)</f>
        <v>2020</v>
      </c>
      <c r="C15126" s="17">
        <v>43952</v>
      </c>
      <c r="D15126" s="18" t="s">
        <v>314</v>
      </c>
      <c r="E15126" s="18" t="s">
        <v>347</v>
      </c>
      <c r="F15126" s="18" t="str">
        <f t="shared" si="473"/>
        <v>Middleborough-750 - 1000 kWh Volumetric Charge-43952</v>
      </c>
      <c r="G15126" s="11" t="s">
        <v>131</v>
      </c>
      <c r="H15126" s="11" t="s">
        <v>55</v>
      </c>
      <c r="I15126" s="11" t="s">
        <v>349</v>
      </c>
      <c r="J15126" s="11" t="s">
        <v>357</v>
      </c>
      <c r="K15126" s="11" t="str">
        <f>IFERROR(INDEX('EDC Component Dictionary'!$C$5:$C$37,MATCH('Rates Database'!J15126,'EDC Component Dictionary'!$B$5:$B$37,0)), "Energy Supply")</f>
        <v>Energy Supply</v>
      </c>
      <c r="L15126" s="12">
        <v>0.14202000000000001</v>
      </c>
      <c r="M15126" s="12"/>
    </row>
    <row r="15127" spans="1:13" x14ac:dyDescent="0.3">
      <c r="A15127" s="18">
        <v>15125</v>
      </c>
      <c r="B15127" s="18">
        <f t="shared" si="474"/>
        <v>2020</v>
      </c>
      <c r="C15127" s="17">
        <v>43952</v>
      </c>
      <c r="D15127" s="18" t="s">
        <v>314</v>
      </c>
      <c r="E15127" s="18" t="s">
        <v>353</v>
      </c>
      <c r="F15127" s="18" t="str">
        <f t="shared" si="473"/>
        <v>Concord-750 - 1000 kWh Volumetric Charge-43952</v>
      </c>
      <c r="G15127" s="11" t="s">
        <v>131</v>
      </c>
      <c r="H15127" s="11" t="s">
        <v>55</v>
      </c>
      <c r="I15127" s="11" t="s">
        <v>349</v>
      </c>
      <c r="J15127" s="11" t="s">
        <v>357</v>
      </c>
      <c r="K15127" s="11" t="str">
        <f>IFERROR(INDEX('EDC Component Dictionary'!$C$5:$C$37,MATCH('Rates Database'!J15127,'EDC Component Dictionary'!$B$5:$B$37,0)), "Energy Supply")</f>
        <v>Energy Supply</v>
      </c>
      <c r="L15127" s="12">
        <v>0.16707178811199999</v>
      </c>
      <c r="M15127" s="12"/>
    </row>
    <row r="15128" spans="1:13" x14ac:dyDescent="0.3">
      <c r="A15128" s="18">
        <v>15126</v>
      </c>
      <c r="B15128" s="18">
        <f t="shared" si="474"/>
        <v>2020</v>
      </c>
      <c r="C15128" s="17">
        <v>43952</v>
      </c>
      <c r="D15128" s="18" t="s">
        <v>314</v>
      </c>
      <c r="E15128" s="18" t="s">
        <v>354</v>
      </c>
      <c r="F15128" s="18" t="str">
        <f t="shared" si="473"/>
        <v>Taunton-750 - 1000 kWh Volumetric Charge-43952</v>
      </c>
      <c r="G15128" s="11" t="s">
        <v>131</v>
      </c>
      <c r="H15128" s="11" t="s">
        <v>55</v>
      </c>
      <c r="I15128" s="11" t="s">
        <v>349</v>
      </c>
      <c r="J15128" s="11" t="s">
        <v>357</v>
      </c>
      <c r="K15128" s="11" t="str">
        <f>IFERROR(INDEX('EDC Component Dictionary'!$C$5:$C$37,MATCH('Rates Database'!J15128,'EDC Component Dictionary'!$B$5:$B$37,0)), "Energy Supply")</f>
        <v>Energy Supply</v>
      </c>
      <c r="L15128" s="12">
        <v>0.141431535</v>
      </c>
      <c r="M15128" s="12"/>
    </row>
    <row r="15129" spans="1:13" x14ac:dyDescent="0.3">
      <c r="A15129" s="18">
        <v>15127</v>
      </c>
      <c r="B15129" s="18">
        <f t="shared" si="474"/>
        <v>2020</v>
      </c>
      <c r="C15129" s="17">
        <v>43952</v>
      </c>
      <c r="D15129" s="18" t="s">
        <v>314</v>
      </c>
      <c r="E15129" s="18" t="s">
        <v>355</v>
      </c>
      <c r="F15129" s="18" t="str">
        <f t="shared" si="473"/>
        <v>Wellesley-750 - 1000 kWh Volumetric Charge-43952</v>
      </c>
      <c r="G15129" s="11" t="s">
        <v>131</v>
      </c>
      <c r="H15129" s="11" t="s">
        <v>55</v>
      </c>
      <c r="I15129" s="11" t="s">
        <v>349</v>
      </c>
      <c r="J15129" s="11" t="s">
        <v>357</v>
      </c>
      <c r="K15129" s="11" t="str">
        <f>IFERROR(INDEX('EDC Component Dictionary'!$C$5:$C$37,MATCH('Rates Database'!J15129,'EDC Component Dictionary'!$B$5:$B$37,0)), "Energy Supply")</f>
        <v>Energy Supply</v>
      </c>
      <c r="L15129" s="12">
        <v>0.14032599999999901</v>
      </c>
      <c r="M15129" s="12"/>
    </row>
    <row r="15130" spans="1:13" x14ac:dyDescent="0.3">
      <c r="A15130" s="18">
        <v>15128</v>
      </c>
      <c r="B15130" s="18">
        <f t="shared" si="474"/>
        <v>2021</v>
      </c>
      <c r="C15130" s="17">
        <v>44440</v>
      </c>
      <c r="D15130" s="18" t="s">
        <v>314</v>
      </c>
      <c r="E15130" s="18" t="s">
        <v>348</v>
      </c>
      <c r="F15130" s="18" t="str">
        <f t="shared" si="473"/>
        <v>Middleton-750 - 1000 kWh Volumetric Charge-44440</v>
      </c>
      <c r="G15130" s="11" t="s">
        <v>131</v>
      </c>
      <c r="H15130" s="11" t="s">
        <v>55</v>
      </c>
      <c r="I15130" s="11" t="s">
        <v>349</v>
      </c>
      <c r="J15130" s="11" t="s">
        <v>357</v>
      </c>
      <c r="K15130" s="11" t="str">
        <f>IFERROR(INDEX('EDC Component Dictionary'!$C$5:$C$37,MATCH('Rates Database'!J15130,'EDC Component Dictionary'!$B$5:$B$37,0)), "Energy Supply")</f>
        <v>Energy Supply</v>
      </c>
      <c r="L15130" s="12">
        <v>0.13782999999999901</v>
      </c>
      <c r="M15130" s="12"/>
    </row>
    <row r="15131" spans="1:13" x14ac:dyDescent="0.3">
      <c r="A15131" s="18">
        <v>15129</v>
      </c>
      <c r="B15131" s="18">
        <f t="shared" si="474"/>
        <v>2021</v>
      </c>
      <c r="C15131" s="17">
        <v>44440</v>
      </c>
      <c r="D15131" s="18" t="s">
        <v>314</v>
      </c>
      <c r="E15131" s="18" t="s">
        <v>351</v>
      </c>
      <c r="F15131" s="18" t="str">
        <f t="shared" si="473"/>
        <v>Groton-750 - 1000 kWh Volumetric Charge-44440</v>
      </c>
      <c r="G15131" s="11" t="s">
        <v>131</v>
      </c>
      <c r="H15131" s="11" t="s">
        <v>55</v>
      </c>
      <c r="I15131" s="11" t="s">
        <v>349</v>
      </c>
      <c r="J15131" s="11" t="s">
        <v>357</v>
      </c>
      <c r="K15131" s="11" t="str">
        <f>IFERROR(INDEX('EDC Component Dictionary'!$C$5:$C$37,MATCH('Rates Database'!J15131,'EDC Component Dictionary'!$B$5:$B$37,0)), "Energy Supply")</f>
        <v>Energy Supply</v>
      </c>
      <c r="L15131" s="12">
        <v>0.14248</v>
      </c>
      <c r="M15131" s="12"/>
    </row>
    <row r="15132" spans="1:13" x14ac:dyDescent="0.3">
      <c r="A15132" s="18">
        <v>15130</v>
      </c>
      <c r="B15132" s="18">
        <f t="shared" si="474"/>
        <v>2021</v>
      </c>
      <c r="C15132" s="17">
        <v>44440</v>
      </c>
      <c r="D15132" s="18" t="s">
        <v>314</v>
      </c>
      <c r="E15132" s="18" t="s">
        <v>352</v>
      </c>
      <c r="F15132" s="18" t="str">
        <f t="shared" si="473"/>
        <v>Belmont-750 - 1000 kWh Volumetric Charge-44440</v>
      </c>
      <c r="G15132" s="11" t="s">
        <v>131</v>
      </c>
      <c r="H15132" s="11" t="s">
        <v>55</v>
      </c>
      <c r="I15132" s="11" t="s">
        <v>349</v>
      </c>
      <c r="J15132" s="11" t="s">
        <v>357</v>
      </c>
      <c r="K15132" s="11" t="str">
        <f>IFERROR(INDEX('EDC Component Dictionary'!$C$5:$C$37,MATCH('Rates Database'!J15132,'EDC Component Dictionary'!$B$5:$B$37,0)), "Energy Supply")</f>
        <v>Energy Supply</v>
      </c>
      <c r="L15132" s="12">
        <v>0.19316999999999901</v>
      </c>
      <c r="M15132" s="12"/>
    </row>
    <row r="15133" spans="1:13" x14ac:dyDescent="0.3">
      <c r="A15133" s="18">
        <v>15131</v>
      </c>
      <c r="B15133" s="18">
        <f t="shared" si="474"/>
        <v>2021</v>
      </c>
      <c r="C15133" s="17">
        <v>44440</v>
      </c>
      <c r="D15133" s="18" t="s">
        <v>314</v>
      </c>
      <c r="E15133" s="18" t="s">
        <v>347</v>
      </c>
      <c r="F15133" s="18" t="str">
        <f t="shared" si="473"/>
        <v>Middleborough-750 - 1000 kWh Volumetric Charge-44440</v>
      </c>
      <c r="G15133" s="11" t="s">
        <v>131</v>
      </c>
      <c r="H15133" s="11" t="s">
        <v>55</v>
      </c>
      <c r="I15133" s="11" t="s">
        <v>349</v>
      </c>
      <c r="J15133" s="11" t="s">
        <v>357</v>
      </c>
      <c r="K15133" s="11" t="str">
        <f>IFERROR(INDEX('EDC Component Dictionary'!$C$5:$C$37,MATCH('Rates Database'!J15133,'EDC Component Dictionary'!$B$5:$B$37,0)), "Energy Supply")</f>
        <v>Energy Supply</v>
      </c>
      <c r="L15133" s="12">
        <v>0.14202000000000001</v>
      </c>
      <c r="M15133" s="12"/>
    </row>
    <row r="15134" spans="1:13" x14ac:dyDescent="0.3">
      <c r="A15134" s="18">
        <v>15132</v>
      </c>
      <c r="B15134" s="18">
        <f t="shared" si="474"/>
        <v>2021</v>
      </c>
      <c r="C15134" s="17">
        <v>44440</v>
      </c>
      <c r="D15134" s="18" t="s">
        <v>314</v>
      </c>
      <c r="E15134" s="18" t="s">
        <v>353</v>
      </c>
      <c r="F15134" s="18" t="str">
        <f t="shared" si="473"/>
        <v>Concord-750 - 1000 kWh Volumetric Charge-44440</v>
      </c>
      <c r="G15134" s="11" t="s">
        <v>131</v>
      </c>
      <c r="H15134" s="11" t="s">
        <v>55</v>
      </c>
      <c r="I15134" s="11" t="s">
        <v>349</v>
      </c>
      <c r="J15134" s="11" t="s">
        <v>357</v>
      </c>
      <c r="K15134" s="11" t="str">
        <f>IFERROR(INDEX('EDC Component Dictionary'!$C$5:$C$37,MATCH('Rates Database'!J15134,'EDC Component Dictionary'!$B$5:$B$37,0)), "Energy Supply")</f>
        <v>Energy Supply</v>
      </c>
      <c r="L15134" s="12">
        <v>0.18703201999999999</v>
      </c>
      <c r="M15134" s="12"/>
    </row>
    <row r="15135" spans="1:13" x14ac:dyDescent="0.3">
      <c r="A15135" s="18">
        <v>15133</v>
      </c>
      <c r="B15135" s="18">
        <f t="shared" si="474"/>
        <v>2021</v>
      </c>
      <c r="C15135" s="17">
        <v>44440</v>
      </c>
      <c r="D15135" s="18" t="s">
        <v>314</v>
      </c>
      <c r="E15135" s="18" t="s">
        <v>354</v>
      </c>
      <c r="F15135" s="18" t="str">
        <f t="shared" si="473"/>
        <v>Taunton-750 - 1000 kWh Volumetric Charge-44440</v>
      </c>
      <c r="G15135" s="11" t="s">
        <v>131</v>
      </c>
      <c r="H15135" s="11" t="s">
        <v>55</v>
      </c>
      <c r="I15135" s="11" t="s">
        <v>349</v>
      </c>
      <c r="J15135" s="11" t="s">
        <v>357</v>
      </c>
      <c r="K15135" s="11" t="str">
        <f>IFERROR(INDEX('EDC Component Dictionary'!$C$5:$C$37,MATCH('Rates Database'!J15135,'EDC Component Dictionary'!$B$5:$B$37,0)), "Energy Supply")</f>
        <v>Energy Supply</v>
      </c>
      <c r="L15135" s="12">
        <v>0.13502729999999999</v>
      </c>
      <c r="M15135" s="12"/>
    </row>
    <row r="15136" spans="1:13" x14ac:dyDescent="0.3">
      <c r="A15136" s="18">
        <v>15134</v>
      </c>
      <c r="B15136" s="18">
        <f t="shared" si="474"/>
        <v>2021</v>
      </c>
      <c r="C15136" s="17">
        <v>44440</v>
      </c>
      <c r="D15136" s="18" t="s">
        <v>314</v>
      </c>
      <c r="E15136" s="18" t="s">
        <v>355</v>
      </c>
      <c r="F15136" s="18" t="str">
        <f t="shared" si="473"/>
        <v>Wellesley-750 - 1000 kWh Volumetric Charge-44440</v>
      </c>
      <c r="G15136" s="11" t="s">
        <v>131</v>
      </c>
      <c r="H15136" s="11" t="s">
        <v>55</v>
      </c>
      <c r="I15136" s="11" t="s">
        <v>349</v>
      </c>
      <c r="J15136" s="11" t="s">
        <v>357</v>
      </c>
      <c r="K15136" s="11" t="str">
        <f>IFERROR(INDEX('EDC Component Dictionary'!$C$5:$C$37,MATCH('Rates Database'!J15136,'EDC Component Dictionary'!$B$5:$B$37,0)), "Energy Supply")</f>
        <v>Energy Supply</v>
      </c>
      <c r="L15136" s="12">
        <v>0.14032599999999901</v>
      </c>
      <c r="M15136" s="12"/>
    </row>
    <row r="15137" spans="1:13" x14ac:dyDescent="0.3">
      <c r="A15137" s="18">
        <v>15135</v>
      </c>
      <c r="B15137" s="18">
        <f t="shared" si="474"/>
        <v>2022</v>
      </c>
      <c r="C15137" s="17">
        <v>44805</v>
      </c>
      <c r="D15137" s="18" t="s">
        <v>314</v>
      </c>
      <c r="E15137" s="18" t="s">
        <v>348</v>
      </c>
      <c r="F15137" s="18" t="str">
        <f t="shared" si="473"/>
        <v>Middleton-750 - 1000 kWh Volumetric Charge-44805</v>
      </c>
      <c r="G15137" s="11" t="s">
        <v>131</v>
      </c>
      <c r="H15137" s="11" t="s">
        <v>55</v>
      </c>
      <c r="I15137" s="11" t="s">
        <v>349</v>
      </c>
      <c r="J15137" s="11" t="s">
        <v>357</v>
      </c>
      <c r="K15137" s="11" t="str">
        <f>IFERROR(INDEX('EDC Component Dictionary'!$C$5:$C$37,MATCH('Rates Database'!J15137,'EDC Component Dictionary'!$B$5:$B$37,0)), "Energy Supply")</f>
        <v>Energy Supply</v>
      </c>
      <c r="L15137" s="12">
        <v>0.1502</v>
      </c>
      <c r="M15137" s="12"/>
    </row>
    <row r="15138" spans="1:13" x14ac:dyDescent="0.3">
      <c r="A15138" s="18">
        <v>15136</v>
      </c>
      <c r="B15138" s="18">
        <f t="shared" si="474"/>
        <v>2022</v>
      </c>
      <c r="C15138" s="17">
        <v>44805</v>
      </c>
      <c r="D15138" s="18" t="s">
        <v>314</v>
      </c>
      <c r="E15138" s="18" t="s">
        <v>351</v>
      </c>
      <c r="F15138" s="18" t="str">
        <f t="shared" si="473"/>
        <v>Groton-750 - 1000 kWh Volumetric Charge-44805</v>
      </c>
      <c r="G15138" s="11" t="s">
        <v>131</v>
      </c>
      <c r="H15138" s="11" t="s">
        <v>55</v>
      </c>
      <c r="I15138" s="11" t="s">
        <v>349</v>
      </c>
      <c r="J15138" s="11" t="s">
        <v>357</v>
      </c>
      <c r="K15138" s="11" t="str">
        <f>IFERROR(INDEX('EDC Component Dictionary'!$C$5:$C$37,MATCH('Rates Database'!J15138,'EDC Component Dictionary'!$B$5:$B$37,0)), "Energy Supply")</f>
        <v>Energy Supply</v>
      </c>
      <c r="L15138" s="12">
        <v>0.18</v>
      </c>
      <c r="M15138" s="12"/>
    </row>
    <row r="15139" spans="1:13" x14ac:dyDescent="0.3">
      <c r="A15139" s="18">
        <v>15137</v>
      </c>
      <c r="B15139" s="18">
        <f t="shared" si="474"/>
        <v>2022</v>
      </c>
      <c r="C15139" s="17">
        <v>44805</v>
      </c>
      <c r="D15139" s="18" t="s">
        <v>314</v>
      </c>
      <c r="E15139" s="18" t="s">
        <v>352</v>
      </c>
      <c r="F15139" s="18" t="str">
        <f t="shared" si="473"/>
        <v>Belmont-750 - 1000 kWh Volumetric Charge-44805</v>
      </c>
      <c r="G15139" s="11" t="s">
        <v>131</v>
      </c>
      <c r="H15139" s="11" t="s">
        <v>55</v>
      </c>
      <c r="I15139" s="11" t="s">
        <v>349</v>
      </c>
      <c r="J15139" s="11" t="s">
        <v>357</v>
      </c>
      <c r="K15139" s="11" t="str">
        <f>IFERROR(INDEX('EDC Component Dictionary'!$C$5:$C$37,MATCH('Rates Database'!J15139,'EDC Component Dictionary'!$B$5:$B$37,0)), "Energy Supply")</f>
        <v>Energy Supply</v>
      </c>
      <c r="L15139" s="12">
        <v>0.20416999999999899</v>
      </c>
      <c r="M15139" s="12"/>
    </row>
    <row r="15140" spans="1:13" x14ac:dyDescent="0.3">
      <c r="A15140" s="18">
        <v>15138</v>
      </c>
      <c r="B15140" s="18">
        <f t="shared" si="474"/>
        <v>2022</v>
      </c>
      <c r="C15140" s="17">
        <v>44805</v>
      </c>
      <c r="D15140" s="18" t="s">
        <v>314</v>
      </c>
      <c r="E15140" s="18" t="s">
        <v>347</v>
      </c>
      <c r="F15140" s="18" t="str">
        <f t="shared" si="473"/>
        <v>Middleborough-750 - 1000 kWh Volumetric Charge-44805</v>
      </c>
      <c r="G15140" s="11" t="s">
        <v>131</v>
      </c>
      <c r="H15140" s="11" t="s">
        <v>55</v>
      </c>
      <c r="I15140" s="11" t="s">
        <v>349</v>
      </c>
      <c r="J15140" s="11" t="s">
        <v>357</v>
      </c>
      <c r="K15140" s="11" t="str">
        <f>IFERROR(INDEX('EDC Component Dictionary'!$C$5:$C$37,MATCH('Rates Database'!J15140,'EDC Component Dictionary'!$B$5:$B$37,0)), "Energy Supply")</f>
        <v>Energy Supply</v>
      </c>
      <c r="L15140" s="12">
        <v>0.14202000000000001</v>
      </c>
      <c r="M15140" s="12"/>
    </row>
    <row r="15141" spans="1:13" x14ac:dyDescent="0.3">
      <c r="A15141" s="18">
        <v>15139</v>
      </c>
      <c r="B15141" s="18">
        <f t="shared" si="474"/>
        <v>2022</v>
      </c>
      <c r="C15141" s="17">
        <v>44805</v>
      </c>
      <c r="D15141" s="18" t="s">
        <v>314</v>
      </c>
      <c r="E15141" s="18" t="s">
        <v>353</v>
      </c>
      <c r="F15141" s="18" t="str">
        <f t="shared" si="473"/>
        <v>Concord-750 - 1000 kWh Volumetric Charge-44805</v>
      </c>
      <c r="G15141" s="11" t="s">
        <v>131</v>
      </c>
      <c r="H15141" s="11" t="s">
        <v>55</v>
      </c>
      <c r="I15141" s="11" t="s">
        <v>349</v>
      </c>
      <c r="J15141" s="11" t="s">
        <v>357</v>
      </c>
      <c r="K15141" s="11" t="str">
        <f>IFERROR(INDEX('EDC Component Dictionary'!$C$5:$C$37,MATCH('Rates Database'!J15141,'EDC Component Dictionary'!$B$5:$B$37,0)), "Energy Supply")</f>
        <v>Energy Supply</v>
      </c>
      <c r="L15141" s="12">
        <v>0.246472043999999</v>
      </c>
      <c r="M15141" s="12"/>
    </row>
    <row r="15142" spans="1:13" x14ac:dyDescent="0.3">
      <c r="A15142" s="18">
        <v>15140</v>
      </c>
      <c r="B15142" s="18">
        <f t="shared" si="474"/>
        <v>2022</v>
      </c>
      <c r="C15142" s="17">
        <v>44805</v>
      </c>
      <c r="D15142" s="18" t="s">
        <v>314</v>
      </c>
      <c r="E15142" s="18" t="s">
        <v>354</v>
      </c>
      <c r="F15142" s="18" t="str">
        <f t="shared" si="473"/>
        <v>Taunton-750 - 1000 kWh Volumetric Charge-44805</v>
      </c>
      <c r="G15142" s="11" t="s">
        <v>131</v>
      </c>
      <c r="H15142" s="11" t="s">
        <v>55</v>
      </c>
      <c r="I15142" s="11" t="s">
        <v>349</v>
      </c>
      <c r="J15142" s="11" t="s">
        <v>357</v>
      </c>
      <c r="K15142" s="11" t="str">
        <f>IFERROR(INDEX('EDC Component Dictionary'!$C$5:$C$37,MATCH('Rates Database'!J15142,'EDC Component Dictionary'!$B$5:$B$37,0)), "Energy Supply")</f>
        <v>Energy Supply</v>
      </c>
      <c r="L15142" s="12">
        <v>0.19715350000000001</v>
      </c>
      <c r="M15142" s="12"/>
    </row>
    <row r="15143" spans="1:13" x14ac:dyDescent="0.3">
      <c r="A15143" s="18">
        <v>15141</v>
      </c>
      <c r="B15143" s="18">
        <f t="shared" si="474"/>
        <v>2022</v>
      </c>
      <c r="C15143" s="17">
        <v>44805</v>
      </c>
      <c r="D15143" s="18" t="s">
        <v>314</v>
      </c>
      <c r="E15143" s="18" t="s">
        <v>355</v>
      </c>
      <c r="F15143" s="18" t="str">
        <f t="shared" si="473"/>
        <v>Wellesley-750 - 1000 kWh Volumetric Charge-44805</v>
      </c>
      <c r="G15143" s="11" t="s">
        <v>131</v>
      </c>
      <c r="H15143" s="11" t="s">
        <v>55</v>
      </c>
      <c r="I15143" s="11" t="s">
        <v>349</v>
      </c>
      <c r="J15143" s="11" t="s">
        <v>357</v>
      </c>
      <c r="K15143" s="11" t="str">
        <f>IFERROR(INDEX('EDC Component Dictionary'!$C$5:$C$37,MATCH('Rates Database'!J15143,'EDC Component Dictionary'!$B$5:$B$37,0)), "Energy Supply")</f>
        <v>Energy Supply</v>
      </c>
      <c r="L15143" s="12">
        <v>0.14032599999999901</v>
      </c>
      <c r="M15143" s="12"/>
    </row>
    <row r="15144" spans="1:13" x14ac:dyDescent="0.3">
      <c r="A15144" s="18">
        <v>15142</v>
      </c>
      <c r="B15144" s="18">
        <f t="shared" si="474"/>
        <v>2023</v>
      </c>
      <c r="C15144" s="17">
        <v>44986</v>
      </c>
      <c r="D15144" s="18" t="s">
        <v>314</v>
      </c>
      <c r="E15144" s="18" t="s">
        <v>348</v>
      </c>
      <c r="F15144" s="18" t="str">
        <f t="shared" si="473"/>
        <v>Middleton-750 - 1000 kWh Volumetric Charge-44986</v>
      </c>
      <c r="G15144" s="11" t="s">
        <v>131</v>
      </c>
      <c r="H15144" s="11" t="s">
        <v>55</v>
      </c>
      <c r="I15144" s="11" t="s">
        <v>349</v>
      </c>
      <c r="J15144" s="11" t="s">
        <v>357</v>
      </c>
      <c r="K15144" s="11" t="str">
        <f>IFERROR(INDEX('EDC Component Dictionary'!$C$5:$C$37,MATCH('Rates Database'!J15144,'EDC Component Dictionary'!$B$5:$B$37,0)), "Energy Supply")</f>
        <v>Energy Supply</v>
      </c>
      <c r="L15144" s="12">
        <v>0.15859999999999899</v>
      </c>
      <c r="M15144" s="12"/>
    </row>
    <row r="15145" spans="1:13" x14ac:dyDescent="0.3">
      <c r="A15145" s="18">
        <v>15143</v>
      </c>
      <c r="B15145" s="18">
        <f t="shared" si="474"/>
        <v>2023</v>
      </c>
      <c r="C15145" s="17">
        <v>44986</v>
      </c>
      <c r="D15145" s="18" t="s">
        <v>314</v>
      </c>
      <c r="E15145" s="18" t="s">
        <v>351</v>
      </c>
      <c r="F15145" s="18" t="str">
        <f t="shared" si="473"/>
        <v>Groton-750 - 1000 kWh Volumetric Charge-44986</v>
      </c>
      <c r="G15145" s="11" t="s">
        <v>131</v>
      </c>
      <c r="H15145" s="11" t="s">
        <v>55</v>
      </c>
      <c r="I15145" s="11" t="s">
        <v>349</v>
      </c>
      <c r="J15145" s="11" t="s">
        <v>357</v>
      </c>
      <c r="K15145" s="11" t="str">
        <f>IFERROR(INDEX('EDC Component Dictionary'!$C$5:$C$37,MATCH('Rates Database'!J15145,'EDC Component Dictionary'!$B$5:$B$37,0)), "Energy Supply")</f>
        <v>Energy Supply</v>
      </c>
      <c r="L15145" s="12">
        <v>0.18</v>
      </c>
      <c r="M15145" s="12"/>
    </row>
    <row r="15146" spans="1:13" x14ac:dyDescent="0.3">
      <c r="A15146" s="18">
        <v>15144</v>
      </c>
      <c r="B15146" s="18">
        <f t="shared" si="474"/>
        <v>2023</v>
      </c>
      <c r="C15146" s="17">
        <v>44986</v>
      </c>
      <c r="D15146" s="18" t="s">
        <v>314</v>
      </c>
      <c r="E15146" s="18" t="s">
        <v>352</v>
      </c>
      <c r="F15146" s="18" t="str">
        <f t="shared" si="473"/>
        <v>Belmont-750 - 1000 kWh Volumetric Charge-44986</v>
      </c>
      <c r="G15146" s="11" t="s">
        <v>131</v>
      </c>
      <c r="H15146" s="11" t="s">
        <v>55</v>
      </c>
      <c r="I15146" s="11" t="s">
        <v>349</v>
      </c>
      <c r="J15146" s="11" t="s">
        <v>357</v>
      </c>
      <c r="K15146" s="11" t="str">
        <f>IFERROR(INDEX('EDC Component Dictionary'!$C$5:$C$37,MATCH('Rates Database'!J15146,'EDC Component Dictionary'!$B$5:$B$37,0)), "Energy Supply")</f>
        <v>Energy Supply</v>
      </c>
      <c r="L15146" s="12">
        <v>0.22989999999999899</v>
      </c>
      <c r="M15146" s="12"/>
    </row>
    <row r="15147" spans="1:13" x14ac:dyDescent="0.3">
      <c r="A15147" s="18">
        <v>15145</v>
      </c>
      <c r="B15147" s="18">
        <f t="shared" si="474"/>
        <v>2023</v>
      </c>
      <c r="C15147" s="17">
        <v>44986</v>
      </c>
      <c r="D15147" s="18" t="s">
        <v>314</v>
      </c>
      <c r="E15147" s="18" t="s">
        <v>347</v>
      </c>
      <c r="F15147" s="18" t="str">
        <f t="shared" si="473"/>
        <v>Middleborough-750 - 1000 kWh Volumetric Charge-44986</v>
      </c>
      <c r="G15147" s="11" t="s">
        <v>131</v>
      </c>
      <c r="H15147" s="11" t="s">
        <v>55</v>
      </c>
      <c r="I15147" s="11" t="s">
        <v>349</v>
      </c>
      <c r="J15147" s="11" t="s">
        <v>357</v>
      </c>
      <c r="K15147" s="11" t="str">
        <f>IFERROR(INDEX('EDC Component Dictionary'!$C$5:$C$37,MATCH('Rates Database'!J15147,'EDC Component Dictionary'!$B$5:$B$37,0)), "Energy Supply")</f>
        <v>Energy Supply</v>
      </c>
      <c r="L15147" s="12">
        <v>0.14202000000000001</v>
      </c>
      <c r="M15147" s="12"/>
    </row>
    <row r="15148" spans="1:13" x14ac:dyDescent="0.3">
      <c r="A15148" s="18">
        <v>15146</v>
      </c>
      <c r="B15148" s="18">
        <f t="shared" si="474"/>
        <v>2023</v>
      </c>
      <c r="C15148" s="17">
        <v>44986</v>
      </c>
      <c r="D15148" s="18" t="s">
        <v>314</v>
      </c>
      <c r="E15148" s="18" t="s">
        <v>353</v>
      </c>
      <c r="F15148" s="18" t="str">
        <f t="shared" si="473"/>
        <v>Concord-750 - 1000 kWh Volumetric Charge-44986</v>
      </c>
      <c r="G15148" s="11" t="s">
        <v>131</v>
      </c>
      <c r="H15148" s="11" t="s">
        <v>55</v>
      </c>
      <c r="I15148" s="11" t="s">
        <v>349</v>
      </c>
      <c r="J15148" s="11" t="s">
        <v>357</v>
      </c>
      <c r="K15148" s="11" t="str">
        <f>IFERROR(INDEX('EDC Component Dictionary'!$C$5:$C$37,MATCH('Rates Database'!J15148,'EDC Component Dictionary'!$B$5:$B$37,0)), "Energy Supply")</f>
        <v>Energy Supply</v>
      </c>
      <c r="L15148" s="12">
        <v>0.22243278399999999</v>
      </c>
      <c r="M15148" s="12"/>
    </row>
    <row r="15149" spans="1:13" x14ac:dyDescent="0.3">
      <c r="A15149" s="18">
        <v>15147</v>
      </c>
      <c r="B15149" s="18">
        <f t="shared" si="474"/>
        <v>2023</v>
      </c>
      <c r="C15149" s="17">
        <v>44986</v>
      </c>
      <c r="D15149" s="18" t="s">
        <v>314</v>
      </c>
      <c r="E15149" s="18" t="s">
        <v>354</v>
      </c>
      <c r="F15149" s="18" t="str">
        <f t="shared" si="473"/>
        <v>Taunton-750 - 1000 kWh Volumetric Charge-44986</v>
      </c>
      <c r="G15149" s="11" t="s">
        <v>131</v>
      </c>
      <c r="H15149" s="11" t="s">
        <v>55</v>
      </c>
      <c r="I15149" s="11" t="s">
        <v>349</v>
      </c>
      <c r="J15149" s="11" t="s">
        <v>357</v>
      </c>
      <c r="K15149" s="11" t="str">
        <f>IFERROR(INDEX('EDC Component Dictionary'!$C$5:$C$37,MATCH('Rates Database'!J15149,'EDC Component Dictionary'!$B$5:$B$37,0)), "Energy Supply")</f>
        <v>Energy Supply</v>
      </c>
      <c r="L15149" s="12">
        <v>0.20164699999999999</v>
      </c>
      <c r="M15149" s="12"/>
    </row>
    <row r="15150" spans="1:13" x14ac:dyDescent="0.3">
      <c r="A15150" s="18">
        <v>15148</v>
      </c>
      <c r="B15150" s="18">
        <f t="shared" si="474"/>
        <v>2023</v>
      </c>
      <c r="C15150" s="17">
        <v>44986</v>
      </c>
      <c r="D15150" s="18" t="s">
        <v>314</v>
      </c>
      <c r="E15150" s="18" t="s">
        <v>355</v>
      </c>
      <c r="F15150" s="18" t="str">
        <f t="shared" si="473"/>
        <v>Wellesley-750 - 1000 kWh Volumetric Charge-44986</v>
      </c>
      <c r="G15150" s="11" t="s">
        <v>131</v>
      </c>
      <c r="H15150" s="11" t="s">
        <v>55</v>
      </c>
      <c r="I15150" s="11" t="s">
        <v>349</v>
      </c>
      <c r="J15150" s="11" t="s">
        <v>357</v>
      </c>
      <c r="K15150" s="11" t="str">
        <f>IFERROR(INDEX('EDC Component Dictionary'!$C$5:$C$37,MATCH('Rates Database'!J15150,'EDC Component Dictionary'!$B$5:$B$37,0)), "Energy Supply")</f>
        <v>Energy Supply</v>
      </c>
      <c r="L15150" s="12">
        <v>0.152335</v>
      </c>
      <c r="M15150" s="12"/>
    </row>
    <row r="15151" spans="1:13" x14ac:dyDescent="0.3">
      <c r="A15151" s="18">
        <v>15149</v>
      </c>
      <c r="B15151" s="18">
        <f t="shared" si="474"/>
        <v>2019</v>
      </c>
      <c r="C15151" s="17">
        <v>43647</v>
      </c>
      <c r="D15151" s="18" t="s">
        <v>314</v>
      </c>
      <c r="E15151" s="18" t="s">
        <v>348</v>
      </c>
      <c r="F15151" s="18" t="str">
        <f t="shared" si="473"/>
        <v>Middleton-750 - 1000 kWh Volumetric Charge-43647</v>
      </c>
      <c r="G15151" s="11" t="s">
        <v>131</v>
      </c>
      <c r="H15151" s="11" t="s">
        <v>55</v>
      </c>
      <c r="I15151" s="11" t="s">
        <v>349</v>
      </c>
      <c r="J15151" s="11" t="s">
        <v>357</v>
      </c>
      <c r="K15151" s="11" t="str">
        <f>IFERROR(INDEX('EDC Component Dictionary'!$C$5:$C$37,MATCH('Rates Database'!J15151,'EDC Component Dictionary'!$B$5:$B$37,0)), "Energy Supply")</f>
        <v>Energy Supply</v>
      </c>
      <c r="L15151" s="12">
        <v>0.13782999999999901</v>
      </c>
      <c r="M15151" s="12"/>
    </row>
    <row r="15152" spans="1:13" x14ac:dyDescent="0.3">
      <c r="A15152" s="18">
        <v>15150</v>
      </c>
      <c r="B15152" s="18">
        <f t="shared" si="474"/>
        <v>2019</v>
      </c>
      <c r="C15152" s="17">
        <v>43647</v>
      </c>
      <c r="D15152" s="18" t="s">
        <v>314</v>
      </c>
      <c r="E15152" s="18" t="s">
        <v>351</v>
      </c>
      <c r="F15152" s="18" t="str">
        <f t="shared" si="473"/>
        <v>Groton-750 - 1000 kWh Volumetric Charge-43647</v>
      </c>
      <c r="G15152" s="11" t="s">
        <v>131</v>
      </c>
      <c r="H15152" s="11" t="s">
        <v>55</v>
      </c>
      <c r="I15152" s="11" t="s">
        <v>349</v>
      </c>
      <c r="J15152" s="11" t="s">
        <v>357</v>
      </c>
      <c r="K15152" s="11" t="str">
        <f>IFERROR(INDEX('EDC Component Dictionary'!$C$5:$C$37,MATCH('Rates Database'!J15152,'EDC Component Dictionary'!$B$5:$B$37,0)), "Energy Supply")</f>
        <v>Energy Supply</v>
      </c>
      <c r="L15152" s="12">
        <v>0.13100000000000001</v>
      </c>
      <c r="M15152" s="12"/>
    </row>
    <row r="15153" spans="1:13" x14ac:dyDescent="0.3">
      <c r="A15153" s="18">
        <v>15151</v>
      </c>
      <c r="B15153" s="18">
        <f t="shared" si="474"/>
        <v>2019</v>
      </c>
      <c r="C15153" s="17">
        <v>43647</v>
      </c>
      <c r="D15153" s="18" t="s">
        <v>314</v>
      </c>
      <c r="E15153" s="18" t="s">
        <v>352</v>
      </c>
      <c r="F15153" s="18" t="str">
        <f t="shared" si="473"/>
        <v>Belmont-750 - 1000 kWh Volumetric Charge-43647</v>
      </c>
      <c r="G15153" s="11" t="s">
        <v>131</v>
      </c>
      <c r="H15153" s="11" t="s">
        <v>55</v>
      </c>
      <c r="I15153" s="11" t="s">
        <v>349</v>
      </c>
      <c r="J15153" s="11" t="s">
        <v>357</v>
      </c>
      <c r="K15153" s="11" t="str">
        <f>IFERROR(INDEX('EDC Component Dictionary'!$C$5:$C$37,MATCH('Rates Database'!J15153,'EDC Component Dictionary'!$B$5:$B$37,0)), "Energy Supply")</f>
        <v>Energy Supply</v>
      </c>
      <c r="L15153" s="12">
        <v>0.19316999999999901</v>
      </c>
      <c r="M15153" s="12"/>
    </row>
    <row r="15154" spans="1:13" x14ac:dyDescent="0.3">
      <c r="A15154" s="18">
        <v>15152</v>
      </c>
      <c r="B15154" s="18">
        <f t="shared" si="474"/>
        <v>2019</v>
      </c>
      <c r="C15154" s="17">
        <v>43647</v>
      </c>
      <c r="D15154" s="18" t="s">
        <v>314</v>
      </c>
      <c r="E15154" s="18" t="s">
        <v>353</v>
      </c>
      <c r="F15154" s="18" t="str">
        <f t="shared" si="473"/>
        <v>Concord-750 - 1000 kWh Volumetric Charge-43647</v>
      </c>
      <c r="G15154" s="11" t="s">
        <v>131</v>
      </c>
      <c r="H15154" s="11" t="s">
        <v>55</v>
      </c>
      <c r="I15154" s="11" t="s">
        <v>349</v>
      </c>
      <c r="J15154" s="11" t="s">
        <v>357</v>
      </c>
      <c r="K15154" s="11" t="str">
        <f>IFERROR(INDEX('EDC Component Dictionary'!$C$5:$C$37,MATCH('Rates Database'!J15154,'EDC Component Dictionary'!$B$5:$B$37,0)), "Energy Supply")</f>
        <v>Energy Supply</v>
      </c>
      <c r="L15154" s="12">
        <v>0.16707178811199999</v>
      </c>
      <c r="M15154" s="12"/>
    </row>
    <row r="15155" spans="1:13" x14ac:dyDescent="0.3">
      <c r="A15155" s="18">
        <v>15153</v>
      </c>
      <c r="B15155" s="18">
        <f t="shared" si="474"/>
        <v>2019</v>
      </c>
      <c r="C15155" s="17">
        <v>43647</v>
      </c>
      <c r="D15155" s="18" t="s">
        <v>314</v>
      </c>
      <c r="E15155" s="18" t="s">
        <v>354</v>
      </c>
      <c r="F15155" s="18" t="str">
        <f t="shared" si="473"/>
        <v>Taunton-750 - 1000 kWh Volumetric Charge-43647</v>
      </c>
      <c r="G15155" s="11" t="s">
        <v>131</v>
      </c>
      <c r="H15155" s="11" t="s">
        <v>55</v>
      </c>
      <c r="I15155" s="11" t="s">
        <v>349</v>
      </c>
      <c r="J15155" s="11" t="s">
        <v>357</v>
      </c>
      <c r="K15155" s="11" t="str">
        <f>IFERROR(INDEX('EDC Component Dictionary'!$C$5:$C$37,MATCH('Rates Database'!J15155,'EDC Component Dictionary'!$B$5:$B$37,0)), "Energy Supply")</f>
        <v>Energy Supply</v>
      </c>
      <c r="L15155" s="12">
        <v>0.14625173999999999</v>
      </c>
      <c r="M15155" s="12"/>
    </row>
    <row r="15156" spans="1:13" x14ac:dyDescent="0.3">
      <c r="A15156" s="18">
        <v>15154</v>
      </c>
      <c r="B15156" s="18">
        <f t="shared" si="474"/>
        <v>2019</v>
      </c>
      <c r="C15156" s="17">
        <v>43647</v>
      </c>
      <c r="D15156" s="18" t="s">
        <v>314</v>
      </c>
      <c r="E15156" s="18" t="s">
        <v>355</v>
      </c>
      <c r="F15156" s="18" t="str">
        <f t="shared" si="473"/>
        <v>Wellesley-750 - 1000 kWh Volumetric Charge-43647</v>
      </c>
      <c r="G15156" s="11" t="s">
        <v>131</v>
      </c>
      <c r="H15156" s="11" t="s">
        <v>55</v>
      </c>
      <c r="I15156" s="11" t="s">
        <v>349</v>
      </c>
      <c r="J15156" s="11" t="s">
        <v>357</v>
      </c>
      <c r="K15156" s="11" t="str">
        <f>IFERROR(INDEX('EDC Component Dictionary'!$C$5:$C$37,MATCH('Rates Database'!J15156,'EDC Component Dictionary'!$B$5:$B$37,0)), "Energy Supply")</f>
        <v>Energy Supply</v>
      </c>
      <c r="L15156" s="12">
        <v>0.14032599999999901</v>
      </c>
      <c r="M15156" s="12"/>
    </row>
    <row r="15157" spans="1:13" x14ac:dyDescent="0.3">
      <c r="A15157" s="18">
        <v>15155</v>
      </c>
      <c r="B15157" s="18">
        <f t="shared" si="474"/>
        <v>2021</v>
      </c>
      <c r="C15157" s="17">
        <v>44287</v>
      </c>
      <c r="D15157" s="18" t="s">
        <v>314</v>
      </c>
      <c r="E15157" s="18" t="s">
        <v>348</v>
      </c>
      <c r="F15157" s="18" t="str">
        <f t="shared" si="473"/>
        <v>Middleton-750 - 1000 kWh Volumetric Charge-44287</v>
      </c>
      <c r="G15157" s="11" t="s">
        <v>131</v>
      </c>
      <c r="H15157" s="11" t="s">
        <v>55</v>
      </c>
      <c r="I15157" s="11" t="s">
        <v>349</v>
      </c>
      <c r="J15157" s="11" t="s">
        <v>357</v>
      </c>
      <c r="K15157" s="11" t="str">
        <f>IFERROR(INDEX('EDC Component Dictionary'!$C$5:$C$37,MATCH('Rates Database'!J15157,'EDC Component Dictionary'!$B$5:$B$37,0)), "Energy Supply")</f>
        <v>Energy Supply</v>
      </c>
      <c r="L15157" s="12">
        <v>0.13782999999999901</v>
      </c>
      <c r="M15157" s="12"/>
    </row>
    <row r="15158" spans="1:13" x14ac:dyDescent="0.3">
      <c r="A15158" s="18">
        <v>15156</v>
      </c>
      <c r="B15158" s="18">
        <f t="shared" si="474"/>
        <v>2021</v>
      </c>
      <c r="C15158" s="17">
        <v>44287</v>
      </c>
      <c r="D15158" s="18" t="s">
        <v>314</v>
      </c>
      <c r="E15158" s="18" t="s">
        <v>351</v>
      </c>
      <c r="F15158" s="18" t="str">
        <f t="shared" si="473"/>
        <v>Groton-750 - 1000 kWh Volumetric Charge-44287</v>
      </c>
      <c r="G15158" s="11" t="s">
        <v>131</v>
      </c>
      <c r="H15158" s="11" t="s">
        <v>55</v>
      </c>
      <c r="I15158" s="11" t="s">
        <v>349</v>
      </c>
      <c r="J15158" s="11" t="s">
        <v>357</v>
      </c>
      <c r="K15158" s="11" t="str">
        <f>IFERROR(INDEX('EDC Component Dictionary'!$C$5:$C$37,MATCH('Rates Database'!J15158,'EDC Component Dictionary'!$B$5:$B$37,0)), "Energy Supply")</f>
        <v>Energy Supply</v>
      </c>
      <c r="L15158" s="12">
        <v>0.14248</v>
      </c>
      <c r="M15158" s="12"/>
    </row>
    <row r="15159" spans="1:13" x14ac:dyDescent="0.3">
      <c r="A15159" s="18">
        <v>15157</v>
      </c>
      <c r="B15159" s="18">
        <f t="shared" si="474"/>
        <v>2021</v>
      </c>
      <c r="C15159" s="17">
        <v>44287</v>
      </c>
      <c r="D15159" s="18" t="s">
        <v>314</v>
      </c>
      <c r="E15159" s="18" t="s">
        <v>352</v>
      </c>
      <c r="F15159" s="18" t="str">
        <f t="shared" si="473"/>
        <v>Belmont-750 - 1000 kWh Volumetric Charge-44287</v>
      </c>
      <c r="G15159" s="11" t="s">
        <v>131</v>
      </c>
      <c r="H15159" s="11" t="s">
        <v>55</v>
      </c>
      <c r="I15159" s="11" t="s">
        <v>349</v>
      </c>
      <c r="J15159" s="11" t="s">
        <v>357</v>
      </c>
      <c r="K15159" s="11" t="str">
        <f>IFERROR(INDEX('EDC Component Dictionary'!$C$5:$C$37,MATCH('Rates Database'!J15159,'EDC Component Dictionary'!$B$5:$B$37,0)), "Energy Supply")</f>
        <v>Energy Supply</v>
      </c>
      <c r="L15159" s="12">
        <v>0.19316999999999901</v>
      </c>
      <c r="M15159" s="12"/>
    </row>
    <row r="15160" spans="1:13" x14ac:dyDescent="0.3">
      <c r="A15160" s="18">
        <v>15158</v>
      </c>
      <c r="B15160" s="18">
        <f t="shared" si="474"/>
        <v>2021</v>
      </c>
      <c r="C15160" s="17">
        <v>44287</v>
      </c>
      <c r="D15160" s="18" t="s">
        <v>314</v>
      </c>
      <c r="E15160" s="18" t="s">
        <v>347</v>
      </c>
      <c r="F15160" s="18" t="str">
        <f t="shared" si="473"/>
        <v>Middleborough-750 - 1000 kWh Volumetric Charge-44287</v>
      </c>
      <c r="G15160" s="11" t="s">
        <v>131</v>
      </c>
      <c r="H15160" s="11" t="s">
        <v>55</v>
      </c>
      <c r="I15160" s="11" t="s">
        <v>349</v>
      </c>
      <c r="J15160" s="11" t="s">
        <v>357</v>
      </c>
      <c r="K15160" s="11" t="str">
        <f>IFERROR(INDEX('EDC Component Dictionary'!$C$5:$C$37,MATCH('Rates Database'!J15160,'EDC Component Dictionary'!$B$5:$B$37,0)), "Energy Supply")</f>
        <v>Energy Supply</v>
      </c>
      <c r="L15160" s="12">
        <v>0.14202000000000001</v>
      </c>
      <c r="M15160" s="12"/>
    </row>
    <row r="15161" spans="1:13" x14ac:dyDescent="0.3">
      <c r="A15161" s="18">
        <v>15159</v>
      </c>
      <c r="B15161" s="18">
        <f t="shared" si="474"/>
        <v>2021</v>
      </c>
      <c r="C15161" s="17">
        <v>44287</v>
      </c>
      <c r="D15161" s="18" t="s">
        <v>314</v>
      </c>
      <c r="E15161" s="18" t="s">
        <v>353</v>
      </c>
      <c r="F15161" s="18" t="str">
        <f t="shared" si="473"/>
        <v>Concord-750 - 1000 kWh Volumetric Charge-44287</v>
      </c>
      <c r="G15161" s="11" t="s">
        <v>131</v>
      </c>
      <c r="H15161" s="11" t="s">
        <v>55</v>
      </c>
      <c r="I15161" s="11" t="s">
        <v>349</v>
      </c>
      <c r="J15161" s="11" t="s">
        <v>357</v>
      </c>
      <c r="K15161" s="11" t="str">
        <f>IFERROR(INDEX('EDC Component Dictionary'!$C$5:$C$37,MATCH('Rates Database'!J15161,'EDC Component Dictionary'!$B$5:$B$37,0)), "Energy Supply")</f>
        <v>Energy Supply</v>
      </c>
      <c r="L15161" s="12">
        <v>0.18703201999999999</v>
      </c>
      <c r="M15161" s="12"/>
    </row>
    <row r="15162" spans="1:13" x14ac:dyDescent="0.3">
      <c r="A15162" s="18">
        <v>15160</v>
      </c>
      <c r="B15162" s="18">
        <f t="shared" si="474"/>
        <v>2021</v>
      </c>
      <c r="C15162" s="17">
        <v>44287</v>
      </c>
      <c r="D15162" s="18" t="s">
        <v>314</v>
      </c>
      <c r="E15162" s="18" t="s">
        <v>354</v>
      </c>
      <c r="F15162" s="18" t="str">
        <f t="shared" si="473"/>
        <v>Taunton-750 - 1000 kWh Volumetric Charge-44287</v>
      </c>
      <c r="G15162" s="11" t="s">
        <v>131</v>
      </c>
      <c r="H15162" s="11" t="s">
        <v>55</v>
      </c>
      <c r="I15162" s="11" t="s">
        <v>349</v>
      </c>
      <c r="J15162" s="11" t="s">
        <v>357</v>
      </c>
      <c r="K15162" s="11" t="str">
        <f>IFERROR(INDEX('EDC Component Dictionary'!$C$5:$C$37,MATCH('Rates Database'!J15162,'EDC Component Dictionary'!$B$5:$B$37,0)), "Energy Supply")</f>
        <v>Energy Supply</v>
      </c>
      <c r="L15162" s="12">
        <v>0.13647566999999999</v>
      </c>
      <c r="M15162" s="12"/>
    </row>
    <row r="15163" spans="1:13" x14ac:dyDescent="0.3">
      <c r="A15163" s="18">
        <v>15161</v>
      </c>
      <c r="B15163" s="18">
        <f t="shared" si="474"/>
        <v>2021</v>
      </c>
      <c r="C15163" s="17">
        <v>44287</v>
      </c>
      <c r="D15163" s="18" t="s">
        <v>314</v>
      </c>
      <c r="E15163" s="18" t="s">
        <v>355</v>
      </c>
      <c r="F15163" s="18" t="str">
        <f t="shared" si="473"/>
        <v>Wellesley-750 - 1000 kWh Volumetric Charge-44287</v>
      </c>
      <c r="G15163" s="11" t="s">
        <v>131</v>
      </c>
      <c r="H15163" s="11" t="s">
        <v>55</v>
      </c>
      <c r="I15163" s="11" t="s">
        <v>349</v>
      </c>
      <c r="J15163" s="11" t="s">
        <v>357</v>
      </c>
      <c r="K15163" s="11" t="str">
        <f>IFERROR(INDEX('EDC Component Dictionary'!$C$5:$C$37,MATCH('Rates Database'!J15163,'EDC Component Dictionary'!$B$5:$B$37,0)), "Energy Supply")</f>
        <v>Energy Supply</v>
      </c>
      <c r="L15163" s="12">
        <v>0.14032599999999901</v>
      </c>
      <c r="M15163" s="12"/>
    </row>
    <row r="15164" spans="1:13" x14ac:dyDescent="0.3">
      <c r="A15164" s="18">
        <v>15162</v>
      </c>
      <c r="B15164" s="18">
        <f t="shared" si="474"/>
        <v>2019</v>
      </c>
      <c r="C15164" s="17">
        <v>43466</v>
      </c>
      <c r="D15164" s="18" t="s">
        <v>314</v>
      </c>
      <c r="E15164" s="18" t="s">
        <v>348</v>
      </c>
      <c r="F15164" s="18" t="str">
        <f t="shared" si="473"/>
        <v>Middleton-750 - 1000 kWh Volumetric Charge-43466</v>
      </c>
      <c r="G15164" s="11" t="s">
        <v>131</v>
      </c>
      <c r="H15164" s="11" t="s">
        <v>55</v>
      </c>
      <c r="I15164" s="11" t="s">
        <v>349</v>
      </c>
      <c r="J15164" s="11" t="s">
        <v>357</v>
      </c>
      <c r="K15164" s="11" t="str">
        <f>IFERROR(INDEX('EDC Component Dictionary'!$C$5:$C$37,MATCH('Rates Database'!J15164,'EDC Component Dictionary'!$B$5:$B$37,0)), "Energy Supply")</f>
        <v>Energy Supply</v>
      </c>
      <c r="L15164" s="12">
        <v>0.13782999999999901</v>
      </c>
      <c r="M15164" s="12"/>
    </row>
    <row r="15165" spans="1:13" x14ac:dyDescent="0.3">
      <c r="A15165" s="18">
        <v>15163</v>
      </c>
      <c r="B15165" s="18">
        <f t="shared" si="474"/>
        <v>2019</v>
      </c>
      <c r="C15165" s="17">
        <v>43466</v>
      </c>
      <c r="D15165" s="18" t="s">
        <v>314</v>
      </c>
      <c r="E15165" s="18" t="s">
        <v>351</v>
      </c>
      <c r="F15165" s="18" t="str">
        <f t="shared" si="473"/>
        <v>Groton-750 - 1000 kWh Volumetric Charge-43466</v>
      </c>
      <c r="G15165" s="11" t="s">
        <v>131</v>
      </c>
      <c r="H15165" s="11" t="s">
        <v>55</v>
      </c>
      <c r="I15165" s="11" t="s">
        <v>349</v>
      </c>
      <c r="J15165" s="11" t="s">
        <v>357</v>
      </c>
      <c r="K15165" s="11" t="str">
        <f>IFERROR(INDEX('EDC Component Dictionary'!$C$5:$C$37,MATCH('Rates Database'!J15165,'EDC Component Dictionary'!$B$5:$B$37,0)), "Energy Supply")</f>
        <v>Energy Supply</v>
      </c>
      <c r="L15165" s="12">
        <v>0.14099999999999999</v>
      </c>
      <c r="M15165" s="12"/>
    </row>
    <row r="15166" spans="1:13" x14ac:dyDescent="0.3">
      <c r="A15166" s="18">
        <v>15164</v>
      </c>
      <c r="B15166" s="18">
        <f t="shared" si="474"/>
        <v>2019</v>
      </c>
      <c r="C15166" s="17">
        <v>43466</v>
      </c>
      <c r="D15166" s="18" t="s">
        <v>314</v>
      </c>
      <c r="E15166" s="18" t="s">
        <v>352</v>
      </c>
      <c r="F15166" s="18" t="str">
        <f t="shared" si="473"/>
        <v>Belmont-750 - 1000 kWh Volumetric Charge-43466</v>
      </c>
      <c r="G15166" s="11" t="s">
        <v>131</v>
      </c>
      <c r="H15166" s="11" t="s">
        <v>55</v>
      </c>
      <c r="I15166" s="11" t="s">
        <v>349</v>
      </c>
      <c r="J15166" s="11" t="s">
        <v>357</v>
      </c>
      <c r="K15166" s="11" t="str">
        <f>IFERROR(INDEX('EDC Component Dictionary'!$C$5:$C$37,MATCH('Rates Database'!J15166,'EDC Component Dictionary'!$B$5:$B$37,0)), "Energy Supply")</f>
        <v>Energy Supply</v>
      </c>
      <c r="L15166" s="12">
        <v>0.18651999999999999</v>
      </c>
      <c r="M15166" s="12"/>
    </row>
    <row r="15167" spans="1:13" x14ac:dyDescent="0.3">
      <c r="A15167" s="18">
        <v>15165</v>
      </c>
      <c r="B15167" s="18">
        <f t="shared" si="474"/>
        <v>2019</v>
      </c>
      <c r="C15167" s="17">
        <v>43466</v>
      </c>
      <c r="D15167" s="18" t="s">
        <v>314</v>
      </c>
      <c r="E15167" s="18" t="s">
        <v>353</v>
      </c>
      <c r="F15167" s="18" t="str">
        <f t="shared" si="473"/>
        <v>Concord-750 - 1000 kWh Volumetric Charge-43466</v>
      </c>
      <c r="G15167" s="11" t="s">
        <v>131</v>
      </c>
      <c r="H15167" s="11" t="s">
        <v>55</v>
      </c>
      <c r="I15167" s="11" t="s">
        <v>349</v>
      </c>
      <c r="J15167" s="11" t="s">
        <v>357</v>
      </c>
      <c r="K15167" s="11" t="str">
        <f>IFERROR(INDEX('EDC Component Dictionary'!$C$5:$C$37,MATCH('Rates Database'!J15167,'EDC Component Dictionary'!$B$5:$B$37,0)), "Energy Supply")</f>
        <v>Energy Supply</v>
      </c>
      <c r="L15167" s="12">
        <v>0.16605158811199999</v>
      </c>
      <c r="M15167" s="12"/>
    </row>
    <row r="15168" spans="1:13" x14ac:dyDescent="0.3">
      <c r="A15168" s="18">
        <v>15166</v>
      </c>
      <c r="B15168" s="18">
        <f t="shared" si="474"/>
        <v>2019</v>
      </c>
      <c r="C15168" s="17">
        <v>43466</v>
      </c>
      <c r="D15168" s="18" t="s">
        <v>314</v>
      </c>
      <c r="E15168" s="18" t="s">
        <v>354</v>
      </c>
      <c r="F15168" s="18" t="str">
        <f t="shared" si="473"/>
        <v>Taunton-750 - 1000 kWh Volumetric Charge-43466</v>
      </c>
      <c r="G15168" s="11" t="s">
        <v>131</v>
      </c>
      <c r="H15168" s="11" t="s">
        <v>55</v>
      </c>
      <c r="I15168" s="11" t="s">
        <v>349</v>
      </c>
      <c r="J15168" s="11" t="s">
        <v>357</v>
      </c>
      <c r="K15168" s="11" t="str">
        <f>IFERROR(INDEX('EDC Component Dictionary'!$C$5:$C$37,MATCH('Rates Database'!J15168,'EDC Component Dictionary'!$B$5:$B$37,0)), "Energy Supply")</f>
        <v>Energy Supply</v>
      </c>
      <c r="L15168" s="12">
        <v>0.13705612</v>
      </c>
      <c r="M15168" s="12"/>
    </row>
    <row r="15169" spans="1:13" x14ac:dyDescent="0.3">
      <c r="A15169" s="18">
        <v>15167</v>
      </c>
      <c r="B15169" s="18">
        <f t="shared" si="474"/>
        <v>2019</v>
      </c>
      <c r="C15169" s="17">
        <v>43466</v>
      </c>
      <c r="D15169" s="18" t="s">
        <v>314</v>
      </c>
      <c r="E15169" s="18" t="s">
        <v>355</v>
      </c>
      <c r="F15169" s="18" t="str">
        <f t="shared" si="473"/>
        <v>Wellesley-750 - 1000 kWh Volumetric Charge-43466</v>
      </c>
      <c r="G15169" s="11" t="s">
        <v>131</v>
      </c>
      <c r="H15169" s="11" t="s">
        <v>55</v>
      </c>
      <c r="I15169" s="11" t="s">
        <v>349</v>
      </c>
      <c r="J15169" s="11" t="s">
        <v>357</v>
      </c>
      <c r="K15169" s="11" t="str">
        <f>IFERROR(INDEX('EDC Component Dictionary'!$C$5:$C$37,MATCH('Rates Database'!J15169,'EDC Component Dictionary'!$B$5:$B$37,0)), "Energy Supply")</f>
        <v>Energy Supply</v>
      </c>
      <c r="L15169" s="12">
        <v>0.14032599999999901</v>
      </c>
      <c r="M15169" s="12"/>
    </row>
    <row r="15170" spans="1:13" x14ac:dyDescent="0.3">
      <c r="A15170" s="18">
        <v>15168</v>
      </c>
      <c r="B15170" s="18">
        <f t="shared" si="474"/>
        <v>2020</v>
      </c>
      <c r="C15170" s="17">
        <v>43922</v>
      </c>
      <c r="D15170" s="18" t="s">
        <v>314</v>
      </c>
      <c r="E15170" s="18" t="s">
        <v>348</v>
      </c>
      <c r="F15170" s="18" t="str">
        <f t="shared" si="473"/>
        <v>Middleton-750 - 1000 kWh Volumetric Charge-43922</v>
      </c>
      <c r="G15170" s="11" t="s">
        <v>131</v>
      </c>
      <c r="H15170" s="11" t="s">
        <v>55</v>
      </c>
      <c r="I15170" s="11" t="s">
        <v>349</v>
      </c>
      <c r="J15170" s="11" t="s">
        <v>357</v>
      </c>
      <c r="K15170" s="11" t="str">
        <f>IFERROR(INDEX('EDC Component Dictionary'!$C$5:$C$37,MATCH('Rates Database'!J15170,'EDC Component Dictionary'!$B$5:$B$37,0)), "Energy Supply")</f>
        <v>Energy Supply</v>
      </c>
      <c r="L15170" s="12">
        <v>0.13782999999999901</v>
      </c>
      <c r="M15170" s="12"/>
    </row>
    <row r="15171" spans="1:13" x14ac:dyDescent="0.3">
      <c r="A15171" s="18">
        <v>15169</v>
      </c>
      <c r="B15171" s="18">
        <f t="shared" si="474"/>
        <v>2020</v>
      </c>
      <c r="C15171" s="17">
        <v>43922</v>
      </c>
      <c r="D15171" s="18" t="s">
        <v>314</v>
      </c>
      <c r="E15171" s="18" t="s">
        <v>351</v>
      </c>
      <c r="F15171" s="18" t="str">
        <f t="shared" si="473"/>
        <v>Groton-750 - 1000 kWh Volumetric Charge-43922</v>
      </c>
      <c r="G15171" s="11" t="s">
        <v>131</v>
      </c>
      <c r="H15171" s="11" t="s">
        <v>55</v>
      </c>
      <c r="I15171" s="11" t="s">
        <v>349</v>
      </c>
      <c r="J15171" s="11" t="s">
        <v>357</v>
      </c>
      <c r="K15171" s="11" t="str">
        <f>IFERROR(INDEX('EDC Component Dictionary'!$C$5:$C$37,MATCH('Rates Database'!J15171,'EDC Component Dictionary'!$B$5:$B$37,0)), "Energy Supply")</f>
        <v>Energy Supply</v>
      </c>
      <c r="L15171" s="12">
        <v>0.13100000000000001</v>
      </c>
      <c r="M15171" s="12"/>
    </row>
    <row r="15172" spans="1:13" x14ac:dyDescent="0.3">
      <c r="A15172" s="18">
        <v>15170</v>
      </c>
      <c r="B15172" s="18">
        <f t="shared" si="474"/>
        <v>2020</v>
      </c>
      <c r="C15172" s="17">
        <v>43922</v>
      </c>
      <c r="D15172" s="18" t="s">
        <v>314</v>
      </c>
      <c r="E15172" s="18" t="s">
        <v>352</v>
      </c>
      <c r="F15172" s="18" t="str">
        <f t="shared" ref="F15172:F15235" si="475">_xlfn.CONCAT(E15172,"-",J15172,"-",C15172)</f>
        <v>Belmont-750 - 1000 kWh Volumetric Charge-43922</v>
      </c>
      <c r="G15172" s="11" t="s">
        <v>131</v>
      </c>
      <c r="H15172" s="11" t="s">
        <v>55</v>
      </c>
      <c r="I15172" s="11" t="s">
        <v>349</v>
      </c>
      <c r="J15172" s="11" t="s">
        <v>357</v>
      </c>
      <c r="K15172" s="11" t="str">
        <f>IFERROR(INDEX('EDC Component Dictionary'!$C$5:$C$37,MATCH('Rates Database'!J15172,'EDC Component Dictionary'!$B$5:$B$37,0)), "Energy Supply")</f>
        <v>Energy Supply</v>
      </c>
      <c r="L15172" s="12">
        <v>0.19316999999999901</v>
      </c>
      <c r="M15172" s="12"/>
    </row>
    <row r="15173" spans="1:13" x14ac:dyDescent="0.3">
      <c r="A15173" s="18">
        <v>15171</v>
      </c>
      <c r="B15173" s="18">
        <f t="shared" si="474"/>
        <v>2020</v>
      </c>
      <c r="C15173" s="17">
        <v>43922</v>
      </c>
      <c r="D15173" s="18" t="s">
        <v>314</v>
      </c>
      <c r="E15173" s="18" t="s">
        <v>347</v>
      </c>
      <c r="F15173" s="18" t="str">
        <f t="shared" si="475"/>
        <v>Middleborough-750 - 1000 kWh Volumetric Charge-43922</v>
      </c>
      <c r="G15173" s="11" t="s">
        <v>131</v>
      </c>
      <c r="H15173" s="11" t="s">
        <v>55</v>
      </c>
      <c r="I15173" s="11" t="s">
        <v>349</v>
      </c>
      <c r="J15173" s="11" t="s">
        <v>357</v>
      </c>
      <c r="K15173" s="11" t="str">
        <f>IFERROR(INDEX('EDC Component Dictionary'!$C$5:$C$37,MATCH('Rates Database'!J15173,'EDC Component Dictionary'!$B$5:$B$37,0)), "Energy Supply")</f>
        <v>Energy Supply</v>
      </c>
      <c r="L15173" s="12">
        <v>0.14201999999999901</v>
      </c>
      <c r="M15173" s="12"/>
    </row>
    <row r="15174" spans="1:13" x14ac:dyDescent="0.3">
      <c r="A15174" s="18">
        <v>15172</v>
      </c>
      <c r="B15174" s="18">
        <f t="shared" si="474"/>
        <v>2020</v>
      </c>
      <c r="C15174" s="17">
        <v>43922</v>
      </c>
      <c r="D15174" s="18" t="s">
        <v>314</v>
      </c>
      <c r="E15174" s="18" t="s">
        <v>353</v>
      </c>
      <c r="F15174" s="18" t="str">
        <f t="shared" si="475"/>
        <v>Concord-750 - 1000 kWh Volumetric Charge-43922</v>
      </c>
      <c r="G15174" s="11" t="s">
        <v>131</v>
      </c>
      <c r="H15174" s="11" t="s">
        <v>55</v>
      </c>
      <c r="I15174" s="11" t="s">
        <v>349</v>
      </c>
      <c r="J15174" s="11" t="s">
        <v>357</v>
      </c>
      <c r="K15174" s="11" t="str">
        <f>IFERROR(INDEX('EDC Component Dictionary'!$C$5:$C$37,MATCH('Rates Database'!J15174,'EDC Component Dictionary'!$B$5:$B$37,0)), "Energy Supply")</f>
        <v>Energy Supply</v>
      </c>
      <c r="L15174" s="12">
        <v>0.16707178811199999</v>
      </c>
      <c r="M15174" s="12"/>
    </row>
    <row r="15175" spans="1:13" x14ac:dyDescent="0.3">
      <c r="A15175" s="18">
        <v>15173</v>
      </c>
      <c r="B15175" s="18">
        <f t="shared" si="474"/>
        <v>2020</v>
      </c>
      <c r="C15175" s="17">
        <v>43922</v>
      </c>
      <c r="D15175" s="18" t="s">
        <v>314</v>
      </c>
      <c r="E15175" s="18" t="s">
        <v>354</v>
      </c>
      <c r="F15175" s="18" t="str">
        <f t="shared" si="475"/>
        <v>Taunton-750 - 1000 kWh Volumetric Charge-43922</v>
      </c>
      <c r="G15175" s="11" t="s">
        <v>131</v>
      </c>
      <c r="H15175" s="11" t="s">
        <v>55</v>
      </c>
      <c r="I15175" s="11" t="s">
        <v>349</v>
      </c>
      <c r="J15175" s="11" t="s">
        <v>357</v>
      </c>
      <c r="K15175" s="11" t="str">
        <f>IFERROR(INDEX('EDC Component Dictionary'!$C$5:$C$37,MATCH('Rates Database'!J15175,'EDC Component Dictionary'!$B$5:$B$37,0)), "Energy Supply")</f>
        <v>Energy Supply</v>
      </c>
      <c r="L15175" s="12">
        <v>0.1336783</v>
      </c>
      <c r="M15175" s="12"/>
    </row>
    <row r="15176" spans="1:13" x14ac:dyDescent="0.3">
      <c r="A15176" s="18">
        <v>15174</v>
      </c>
      <c r="B15176" s="18">
        <f t="shared" si="474"/>
        <v>2020</v>
      </c>
      <c r="C15176" s="17">
        <v>43922</v>
      </c>
      <c r="D15176" s="18" t="s">
        <v>314</v>
      </c>
      <c r="E15176" s="18" t="s">
        <v>355</v>
      </c>
      <c r="F15176" s="18" t="str">
        <f t="shared" si="475"/>
        <v>Wellesley-750 - 1000 kWh Volumetric Charge-43922</v>
      </c>
      <c r="G15176" s="11" t="s">
        <v>131</v>
      </c>
      <c r="H15176" s="11" t="s">
        <v>55</v>
      </c>
      <c r="I15176" s="11" t="s">
        <v>349</v>
      </c>
      <c r="J15176" s="11" t="s">
        <v>357</v>
      </c>
      <c r="K15176" s="11" t="str">
        <f>IFERROR(INDEX('EDC Component Dictionary'!$C$5:$C$37,MATCH('Rates Database'!J15176,'EDC Component Dictionary'!$B$5:$B$37,0)), "Energy Supply")</f>
        <v>Energy Supply</v>
      </c>
      <c r="L15176" s="12">
        <v>0.14032599999999901</v>
      </c>
      <c r="M15176" s="12"/>
    </row>
    <row r="15177" spans="1:13" x14ac:dyDescent="0.3">
      <c r="A15177" s="18">
        <v>15175</v>
      </c>
      <c r="B15177" s="18">
        <f t="shared" si="474"/>
        <v>2020</v>
      </c>
      <c r="C15177" s="17">
        <v>43831</v>
      </c>
      <c r="D15177" s="18" t="s">
        <v>314</v>
      </c>
      <c r="E15177" s="18" t="s">
        <v>348</v>
      </c>
      <c r="F15177" s="18" t="str">
        <f t="shared" si="475"/>
        <v>Middleton-750 - 1000 kWh Volumetric Charge-43831</v>
      </c>
      <c r="G15177" s="11" t="s">
        <v>131</v>
      </c>
      <c r="H15177" s="11" t="s">
        <v>55</v>
      </c>
      <c r="I15177" s="11" t="s">
        <v>349</v>
      </c>
      <c r="J15177" s="11" t="s">
        <v>357</v>
      </c>
      <c r="K15177" s="11" t="str">
        <f>IFERROR(INDEX('EDC Component Dictionary'!$C$5:$C$37,MATCH('Rates Database'!J15177,'EDC Component Dictionary'!$B$5:$B$37,0)), "Energy Supply")</f>
        <v>Energy Supply</v>
      </c>
      <c r="L15177" s="12">
        <v>0.13782999999999901</v>
      </c>
      <c r="M15177" s="12"/>
    </row>
    <row r="15178" spans="1:13" x14ac:dyDescent="0.3">
      <c r="A15178" s="18">
        <v>15176</v>
      </c>
      <c r="B15178" s="18">
        <f t="shared" si="474"/>
        <v>2020</v>
      </c>
      <c r="C15178" s="17">
        <v>43831</v>
      </c>
      <c r="D15178" s="18" t="s">
        <v>314</v>
      </c>
      <c r="E15178" s="18" t="s">
        <v>351</v>
      </c>
      <c r="F15178" s="18" t="str">
        <f t="shared" si="475"/>
        <v>Groton-750 - 1000 kWh Volumetric Charge-43831</v>
      </c>
      <c r="G15178" s="11" t="s">
        <v>131</v>
      </c>
      <c r="H15178" s="11" t="s">
        <v>55</v>
      </c>
      <c r="I15178" s="11" t="s">
        <v>349</v>
      </c>
      <c r="J15178" s="11" t="s">
        <v>357</v>
      </c>
      <c r="K15178" s="11" t="str">
        <f>IFERROR(INDEX('EDC Component Dictionary'!$C$5:$C$37,MATCH('Rates Database'!J15178,'EDC Component Dictionary'!$B$5:$B$37,0)), "Energy Supply")</f>
        <v>Energy Supply</v>
      </c>
      <c r="L15178" s="12">
        <v>0.14099999999999999</v>
      </c>
      <c r="M15178" s="12"/>
    </row>
    <row r="15179" spans="1:13" x14ac:dyDescent="0.3">
      <c r="A15179" s="18">
        <v>15177</v>
      </c>
      <c r="B15179" s="18">
        <f t="shared" si="474"/>
        <v>2020</v>
      </c>
      <c r="C15179" s="17">
        <v>43831</v>
      </c>
      <c r="D15179" s="18" t="s">
        <v>314</v>
      </c>
      <c r="E15179" s="18" t="s">
        <v>352</v>
      </c>
      <c r="F15179" s="18" t="str">
        <f t="shared" si="475"/>
        <v>Belmont-750 - 1000 kWh Volumetric Charge-43831</v>
      </c>
      <c r="G15179" s="11" t="s">
        <v>131</v>
      </c>
      <c r="H15179" s="11" t="s">
        <v>55</v>
      </c>
      <c r="I15179" s="11" t="s">
        <v>349</v>
      </c>
      <c r="J15179" s="11" t="s">
        <v>357</v>
      </c>
      <c r="K15179" s="11" t="str">
        <f>IFERROR(INDEX('EDC Component Dictionary'!$C$5:$C$37,MATCH('Rates Database'!J15179,'EDC Component Dictionary'!$B$5:$B$37,0)), "Energy Supply")</f>
        <v>Energy Supply</v>
      </c>
      <c r="L15179" s="12">
        <v>0.19316999999999901</v>
      </c>
      <c r="M15179" s="12"/>
    </row>
    <row r="15180" spans="1:13" x14ac:dyDescent="0.3">
      <c r="A15180" s="18">
        <v>15178</v>
      </c>
      <c r="B15180" s="18">
        <f t="shared" si="474"/>
        <v>2020</v>
      </c>
      <c r="C15180" s="17">
        <v>43831</v>
      </c>
      <c r="D15180" s="18" t="s">
        <v>314</v>
      </c>
      <c r="E15180" s="18" t="s">
        <v>353</v>
      </c>
      <c r="F15180" s="18" t="str">
        <f t="shared" si="475"/>
        <v>Concord-750 - 1000 kWh Volumetric Charge-43831</v>
      </c>
      <c r="G15180" s="11" t="s">
        <v>131</v>
      </c>
      <c r="H15180" s="11" t="s">
        <v>55</v>
      </c>
      <c r="I15180" s="11" t="s">
        <v>349</v>
      </c>
      <c r="J15180" s="11" t="s">
        <v>357</v>
      </c>
      <c r="K15180" s="11" t="str">
        <f>IFERROR(INDEX('EDC Component Dictionary'!$C$5:$C$37,MATCH('Rates Database'!J15180,'EDC Component Dictionary'!$B$5:$B$37,0)), "Energy Supply")</f>
        <v>Energy Supply</v>
      </c>
      <c r="L15180" s="12">
        <v>0.16707178811199999</v>
      </c>
      <c r="M15180" s="12"/>
    </row>
    <row r="15181" spans="1:13" x14ac:dyDescent="0.3">
      <c r="A15181" s="18">
        <v>15179</v>
      </c>
      <c r="B15181" s="18">
        <f t="shared" si="474"/>
        <v>2020</v>
      </c>
      <c r="C15181" s="17">
        <v>43831</v>
      </c>
      <c r="D15181" s="18" t="s">
        <v>314</v>
      </c>
      <c r="E15181" s="18" t="s">
        <v>354</v>
      </c>
      <c r="F15181" s="18" t="str">
        <f t="shared" si="475"/>
        <v>Taunton-750 - 1000 kWh Volumetric Charge-43831</v>
      </c>
      <c r="G15181" s="11" t="s">
        <v>131</v>
      </c>
      <c r="H15181" s="11" t="s">
        <v>55</v>
      </c>
      <c r="I15181" s="11" t="s">
        <v>349</v>
      </c>
      <c r="J15181" s="11" t="s">
        <v>357</v>
      </c>
      <c r="K15181" s="11" t="str">
        <f>IFERROR(INDEX('EDC Component Dictionary'!$C$5:$C$37,MATCH('Rates Database'!J15181,'EDC Component Dictionary'!$B$5:$B$37,0)), "Energy Supply")</f>
        <v>Energy Supply</v>
      </c>
      <c r="L15181" s="12">
        <v>0.13711226500000001</v>
      </c>
      <c r="M15181" s="12"/>
    </row>
    <row r="15182" spans="1:13" x14ac:dyDescent="0.3">
      <c r="A15182" s="18">
        <v>15180</v>
      </c>
      <c r="B15182" s="18">
        <f t="shared" si="474"/>
        <v>2020</v>
      </c>
      <c r="C15182" s="17">
        <v>43831</v>
      </c>
      <c r="D15182" s="18" t="s">
        <v>314</v>
      </c>
      <c r="E15182" s="18" t="s">
        <v>355</v>
      </c>
      <c r="F15182" s="18" t="str">
        <f t="shared" si="475"/>
        <v>Wellesley-750 - 1000 kWh Volumetric Charge-43831</v>
      </c>
      <c r="G15182" s="11" t="s">
        <v>131</v>
      </c>
      <c r="H15182" s="11" t="s">
        <v>55</v>
      </c>
      <c r="I15182" s="11" t="s">
        <v>349</v>
      </c>
      <c r="J15182" s="11" t="s">
        <v>357</v>
      </c>
      <c r="K15182" s="11" t="str">
        <f>IFERROR(INDEX('EDC Component Dictionary'!$C$5:$C$37,MATCH('Rates Database'!J15182,'EDC Component Dictionary'!$B$5:$B$37,0)), "Energy Supply")</f>
        <v>Energy Supply</v>
      </c>
      <c r="L15182" s="12">
        <v>0.14032599999999901</v>
      </c>
      <c r="M15182" s="12"/>
    </row>
    <row r="15183" spans="1:13" x14ac:dyDescent="0.3">
      <c r="A15183" s="18">
        <v>15181</v>
      </c>
      <c r="B15183" s="18">
        <f t="shared" si="474"/>
        <v>2019</v>
      </c>
      <c r="C15183" s="17">
        <v>43617</v>
      </c>
      <c r="D15183" s="18" t="s">
        <v>314</v>
      </c>
      <c r="E15183" s="18" t="s">
        <v>348</v>
      </c>
      <c r="F15183" s="18" t="str">
        <f t="shared" si="475"/>
        <v>Middleton-750 - 1000 kWh Volumetric Charge-43617</v>
      </c>
      <c r="G15183" s="11" t="s">
        <v>131</v>
      </c>
      <c r="H15183" s="11" t="s">
        <v>55</v>
      </c>
      <c r="I15183" s="11" t="s">
        <v>349</v>
      </c>
      <c r="J15183" s="11" t="s">
        <v>357</v>
      </c>
      <c r="K15183" s="11" t="str">
        <f>IFERROR(INDEX('EDC Component Dictionary'!$C$5:$C$37,MATCH('Rates Database'!J15183,'EDC Component Dictionary'!$B$5:$B$37,0)), "Energy Supply")</f>
        <v>Energy Supply</v>
      </c>
      <c r="L15183" s="12">
        <v>0.13782999999999901</v>
      </c>
      <c r="M15183" s="12"/>
    </row>
    <row r="15184" spans="1:13" x14ac:dyDescent="0.3">
      <c r="A15184" s="18">
        <v>15182</v>
      </c>
      <c r="B15184" s="18">
        <f t="shared" si="474"/>
        <v>2019</v>
      </c>
      <c r="C15184" s="17">
        <v>43617</v>
      </c>
      <c r="D15184" s="18" t="s">
        <v>314</v>
      </c>
      <c r="E15184" s="18" t="s">
        <v>351</v>
      </c>
      <c r="F15184" s="18" t="str">
        <f t="shared" si="475"/>
        <v>Groton-750 - 1000 kWh Volumetric Charge-43617</v>
      </c>
      <c r="G15184" s="11" t="s">
        <v>131</v>
      </c>
      <c r="H15184" s="11" t="s">
        <v>55</v>
      </c>
      <c r="I15184" s="11" t="s">
        <v>349</v>
      </c>
      <c r="J15184" s="11" t="s">
        <v>357</v>
      </c>
      <c r="K15184" s="11" t="str">
        <f>IFERROR(INDEX('EDC Component Dictionary'!$C$5:$C$37,MATCH('Rates Database'!J15184,'EDC Component Dictionary'!$B$5:$B$37,0)), "Energy Supply")</f>
        <v>Energy Supply</v>
      </c>
      <c r="L15184" s="12">
        <v>0.13100000000000001</v>
      </c>
      <c r="M15184" s="12"/>
    </row>
    <row r="15185" spans="1:13" x14ac:dyDescent="0.3">
      <c r="A15185" s="18">
        <v>15183</v>
      </c>
      <c r="B15185" s="18">
        <f t="shared" si="474"/>
        <v>2019</v>
      </c>
      <c r="C15185" s="17">
        <v>43617</v>
      </c>
      <c r="D15185" s="18" t="s">
        <v>314</v>
      </c>
      <c r="E15185" s="18" t="s">
        <v>352</v>
      </c>
      <c r="F15185" s="18" t="str">
        <f t="shared" si="475"/>
        <v>Belmont-750 - 1000 kWh Volumetric Charge-43617</v>
      </c>
      <c r="G15185" s="11" t="s">
        <v>131</v>
      </c>
      <c r="H15185" s="11" t="s">
        <v>55</v>
      </c>
      <c r="I15185" s="11" t="s">
        <v>349</v>
      </c>
      <c r="J15185" s="11" t="s">
        <v>357</v>
      </c>
      <c r="K15185" s="11" t="str">
        <f>IFERROR(INDEX('EDC Component Dictionary'!$C$5:$C$37,MATCH('Rates Database'!J15185,'EDC Component Dictionary'!$B$5:$B$37,0)), "Energy Supply")</f>
        <v>Energy Supply</v>
      </c>
      <c r="L15185" s="12">
        <v>0.19316999999999901</v>
      </c>
      <c r="M15185" s="12"/>
    </row>
    <row r="15186" spans="1:13" x14ac:dyDescent="0.3">
      <c r="A15186" s="18">
        <v>15184</v>
      </c>
      <c r="B15186" s="18">
        <f t="shared" si="474"/>
        <v>2019</v>
      </c>
      <c r="C15186" s="17">
        <v>43617</v>
      </c>
      <c r="D15186" s="18" t="s">
        <v>314</v>
      </c>
      <c r="E15186" s="18" t="s">
        <v>353</v>
      </c>
      <c r="F15186" s="18" t="str">
        <f t="shared" si="475"/>
        <v>Concord-750 - 1000 kWh Volumetric Charge-43617</v>
      </c>
      <c r="G15186" s="11" t="s">
        <v>131</v>
      </c>
      <c r="H15186" s="11" t="s">
        <v>55</v>
      </c>
      <c r="I15186" s="11" t="s">
        <v>349</v>
      </c>
      <c r="J15186" s="11" t="s">
        <v>357</v>
      </c>
      <c r="K15186" s="11" t="str">
        <f>IFERROR(INDEX('EDC Component Dictionary'!$C$5:$C$37,MATCH('Rates Database'!J15186,'EDC Component Dictionary'!$B$5:$B$37,0)), "Energy Supply")</f>
        <v>Energy Supply</v>
      </c>
      <c r="L15186" s="12">
        <v>0.16707178811199999</v>
      </c>
      <c r="M15186" s="12"/>
    </row>
    <row r="15187" spans="1:13" x14ac:dyDescent="0.3">
      <c r="A15187" s="18">
        <v>15185</v>
      </c>
      <c r="B15187" s="18">
        <f t="shared" si="474"/>
        <v>2019</v>
      </c>
      <c r="C15187" s="17">
        <v>43617</v>
      </c>
      <c r="D15187" s="18" t="s">
        <v>314</v>
      </c>
      <c r="E15187" s="18" t="s">
        <v>354</v>
      </c>
      <c r="F15187" s="18" t="str">
        <f t="shared" si="475"/>
        <v>Taunton-750 - 1000 kWh Volumetric Charge-43617</v>
      </c>
      <c r="G15187" s="11" t="s">
        <v>131</v>
      </c>
      <c r="H15187" s="11" t="s">
        <v>55</v>
      </c>
      <c r="I15187" s="11" t="s">
        <v>349</v>
      </c>
      <c r="J15187" s="11" t="s">
        <v>357</v>
      </c>
      <c r="K15187" s="11" t="str">
        <f>IFERROR(INDEX('EDC Component Dictionary'!$C$5:$C$37,MATCH('Rates Database'!J15187,'EDC Component Dictionary'!$B$5:$B$37,0)), "Energy Supply")</f>
        <v>Energy Supply</v>
      </c>
      <c r="L15187" s="12">
        <v>0.14093306999999999</v>
      </c>
      <c r="M15187" s="12"/>
    </row>
    <row r="15188" spans="1:13" x14ac:dyDescent="0.3">
      <c r="A15188" s="18">
        <v>15186</v>
      </c>
      <c r="B15188" s="18">
        <f t="shared" si="474"/>
        <v>2019</v>
      </c>
      <c r="C15188" s="17">
        <v>43617</v>
      </c>
      <c r="D15188" s="18" t="s">
        <v>314</v>
      </c>
      <c r="E15188" s="18" t="s">
        <v>355</v>
      </c>
      <c r="F15188" s="18" t="str">
        <f t="shared" si="475"/>
        <v>Wellesley-750 - 1000 kWh Volumetric Charge-43617</v>
      </c>
      <c r="G15188" s="11" t="s">
        <v>131</v>
      </c>
      <c r="H15188" s="11" t="s">
        <v>55</v>
      </c>
      <c r="I15188" s="11" t="s">
        <v>349</v>
      </c>
      <c r="J15188" s="11" t="s">
        <v>357</v>
      </c>
      <c r="K15188" s="11" t="str">
        <f>IFERROR(INDEX('EDC Component Dictionary'!$C$5:$C$37,MATCH('Rates Database'!J15188,'EDC Component Dictionary'!$B$5:$B$37,0)), "Energy Supply")</f>
        <v>Energy Supply</v>
      </c>
      <c r="L15188" s="12">
        <v>0.14032599999999901</v>
      </c>
      <c r="M15188" s="12"/>
    </row>
    <row r="15189" spans="1:13" x14ac:dyDescent="0.3">
      <c r="A15189" s="18">
        <v>15187</v>
      </c>
      <c r="B15189" s="18">
        <f t="shared" si="474"/>
        <v>2020</v>
      </c>
      <c r="C15189" s="17">
        <v>43983</v>
      </c>
      <c r="D15189" s="18" t="s">
        <v>314</v>
      </c>
      <c r="E15189" s="18" t="s">
        <v>348</v>
      </c>
      <c r="F15189" s="18" t="str">
        <f t="shared" si="475"/>
        <v>Middleton-750 - 1000 kWh Volumetric Charge-43983</v>
      </c>
      <c r="G15189" s="11" t="s">
        <v>131</v>
      </c>
      <c r="H15189" s="11" t="s">
        <v>55</v>
      </c>
      <c r="I15189" s="11" t="s">
        <v>349</v>
      </c>
      <c r="J15189" s="11" t="s">
        <v>357</v>
      </c>
      <c r="K15189" s="11" t="str">
        <f>IFERROR(INDEX('EDC Component Dictionary'!$C$5:$C$37,MATCH('Rates Database'!J15189,'EDC Component Dictionary'!$B$5:$B$37,0)), "Energy Supply")</f>
        <v>Energy Supply</v>
      </c>
      <c r="L15189" s="12">
        <v>0.13782999999999901</v>
      </c>
      <c r="M15189" s="12"/>
    </row>
    <row r="15190" spans="1:13" x14ac:dyDescent="0.3">
      <c r="A15190" s="18">
        <v>15188</v>
      </c>
      <c r="B15190" s="18">
        <f t="shared" ref="B15190:B15253" si="476">YEAR(C15190)</f>
        <v>2020</v>
      </c>
      <c r="C15190" s="17">
        <v>43983</v>
      </c>
      <c r="D15190" s="18" t="s">
        <v>314</v>
      </c>
      <c r="E15190" s="18" t="s">
        <v>351</v>
      </c>
      <c r="F15190" s="18" t="str">
        <f t="shared" si="475"/>
        <v>Groton-750 - 1000 kWh Volumetric Charge-43983</v>
      </c>
      <c r="G15190" s="11" t="s">
        <v>131</v>
      </c>
      <c r="H15190" s="11" t="s">
        <v>55</v>
      </c>
      <c r="I15190" s="11" t="s">
        <v>349</v>
      </c>
      <c r="J15190" s="11" t="s">
        <v>357</v>
      </c>
      <c r="K15190" s="11" t="str">
        <f>IFERROR(INDEX('EDC Component Dictionary'!$C$5:$C$37,MATCH('Rates Database'!J15190,'EDC Component Dictionary'!$B$5:$B$37,0)), "Energy Supply")</f>
        <v>Energy Supply</v>
      </c>
      <c r="L15190" s="12">
        <v>0.13100000000000001</v>
      </c>
      <c r="M15190" s="12"/>
    </row>
    <row r="15191" spans="1:13" x14ac:dyDescent="0.3">
      <c r="A15191" s="18">
        <v>15189</v>
      </c>
      <c r="B15191" s="18">
        <f t="shared" si="476"/>
        <v>2020</v>
      </c>
      <c r="C15191" s="17">
        <v>43983</v>
      </c>
      <c r="D15191" s="18" t="s">
        <v>314</v>
      </c>
      <c r="E15191" s="18" t="s">
        <v>352</v>
      </c>
      <c r="F15191" s="18" t="str">
        <f t="shared" si="475"/>
        <v>Belmont-750 - 1000 kWh Volumetric Charge-43983</v>
      </c>
      <c r="G15191" s="11" t="s">
        <v>131</v>
      </c>
      <c r="H15191" s="11" t="s">
        <v>55</v>
      </c>
      <c r="I15191" s="11" t="s">
        <v>349</v>
      </c>
      <c r="J15191" s="11" t="s">
        <v>357</v>
      </c>
      <c r="K15191" s="11" t="str">
        <f>IFERROR(INDEX('EDC Component Dictionary'!$C$5:$C$37,MATCH('Rates Database'!J15191,'EDC Component Dictionary'!$B$5:$B$37,0)), "Energy Supply")</f>
        <v>Energy Supply</v>
      </c>
      <c r="L15191" s="12">
        <v>0.19316999999999901</v>
      </c>
      <c r="M15191" s="12"/>
    </row>
    <row r="15192" spans="1:13" x14ac:dyDescent="0.3">
      <c r="A15192" s="18">
        <v>15190</v>
      </c>
      <c r="B15192" s="18">
        <f t="shared" si="476"/>
        <v>2020</v>
      </c>
      <c r="C15192" s="17">
        <v>43983</v>
      </c>
      <c r="D15192" s="18" t="s">
        <v>314</v>
      </c>
      <c r="E15192" s="18" t="s">
        <v>347</v>
      </c>
      <c r="F15192" s="18" t="str">
        <f t="shared" si="475"/>
        <v>Middleborough-750 - 1000 kWh Volumetric Charge-43983</v>
      </c>
      <c r="G15192" s="11" t="s">
        <v>131</v>
      </c>
      <c r="H15192" s="11" t="s">
        <v>55</v>
      </c>
      <c r="I15192" s="11" t="s">
        <v>349</v>
      </c>
      <c r="J15192" s="11" t="s">
        <v>357</v>
      </c>
      <c r="K15192" s="11" t="str">
        <f>IFERROR(INDEX('EDC Component Dictionary'!$C$5:$C$37,MATCH('Rates Database'!J15192,'EDC Component Dictionary'!$B$5:$B$37,0)), "Energy Supply")</f>
        <v>Energy Supply</v>
      </c>
      <c r="L15192" s="12">
        <v>0.14202000000000001</v>
      </c>
      <c r="M15192" s="12"/>
    </row>
    <row r="15193" spans="1:13" x14ac:dyDescent="0.3">
      <c r="A15193" s="18">
        <v>15191</v>
      </c>
      <c r="B15193" s="18">
        <f t="shared" si="476"/>
        <v>2020</v>
      </c>
      <c r="C15193" s="17">
        <v>43983</v>
      </c>
      <c r="D15193" s="18" t="s">
        <v>314</v>
      </c>
      <c r="E15193" s="18" t="s">
        <v>353</v>
      </c>
      <c r="F15193" s="18" t="str">
        <f t="shared" si="475"/>
        <v>Concord-750 - 1000 kWh Volumetric Charge-43983</v>
      </c>
      <c r="G15193" s="11" t="s">
        <v>131</v>
      </c>
      <c r="H15193" s="11" t="s">
        <v>55</v>
      </c>
      <c r="I15193" s="11" t="s">
        <v>349</v>
      </c>
      <c r="J15193" s="11" t="s">
        <v>357</v>
      </c>
      <c r="K15193" s="11" t="str">
        <f>IFERROR(INDEX('EDC Component Dictionary'!$C$5:$C$37,MATCH('Rates Database'!J15193,'EDC Component Dictionary'!$B$5:$B$37,0)), "Energy Supply")</f>
        <v>Energy Supply</v>
      </c>
      <c r="L15193" s="12">
        <v>0.16707178811199999</v>
      </c>
      <c r="M15193" s="12"/>
    </row>
    <row r="15194" spans="1:13" x14ac:dyDescent="0.3">
      <c r="A15194" s="18">
        <v>15192</v>
      </c>
      <c r="B15194" s="18">
        <f t="shared" si="476"/>
        <v>2020</v>
      </c>
      <c r="C15194" s="17">
        <v>43983</v>
      </c>
      <c r="D15194" s="18" t="s">
        <v>314</v>
      </c>
      <c r="E15194" s="18" t="s">
        <v>354</v>
      </c>
      <c r="F15194" s="18" t="str">
        <f t="shared" si="475"/>
        <v>Taunton-750 - 1000 kWh Volumetric Charge-43983</v>
      </c>
      <c r="G15194" s="11" t="s">
        <v>131</v>
      </c>
      <c r="H15194" s="11" t="s">
        <v>55</v>
      </c>
      <c r="I15194" s="11" t="s">
        <v>349</v>
      </c>
      <c r="J15194" s="11" t="s">
        <v>357</v>
      </c>
      <c r="K15194" s="11" t="str">
        <f>IFERROR(INDEX('EDC Component Dictionary'!$C$5:$C$37,MATCH('Rates Database'!J15194,'EDC Component Dictionary'!$B$5:$B$37,0)), "Energy Supply")</f>
        <v>Energy Supply</v>
      </c>
      <c r="L15194" s="12">
        <v>0.14062137499999999</v>
      </c>
      <c r="M15194" s="12"/>
    </row>
    <row r="15195" spans="1:13" x14ac:dyDescent="0.3">
      <c r="A15195" s="18">
        <v>15193</v>
      </c>
      <c r="B15195" s="18">
        <f t="shared" si="476"/>
        <v>2020</v>
      </c>
      <c r="C15195" s="17">
        <v>43983</v>
      </c>
      <c r="D15195" s="18" t="s">
        <v>314</v>
      </c>
      <c r="E15195" s="18" t="s">
        <v>355</v>
      </c>
      <c r="F15195" s="18" t="str">
        <f t="shared" si="475"/>
        <v>Wellesley-750 - 1000 kWh Volumetric Charge-43983</v>
      </c>
      <c r="G15195" s="11" t="s">
        <v>131</v>
      </c>
      <c r="H15195" s="11" t="s">
        <v>55</v>
      </c>
      <c r="I15195" s="11" t="s">
        <v>349</v>
      </c>
      <c r="J15195" s="11" t="s">
        <v>357</v>
      </c>
      <c r="K15195" s="11" t="str">
        <f>IFERROR(INDEX('EDC Component Dictionary'!$C$5:$C$37,MATCH('Rates Database'!J15195,'EDC Component Dictionary'!$B$5:$B$37,0)), "Energy Supply")</f>
        <v>Energy Supply</v>
      </c>
      <c r="L15195" s="12">
        <v>0.14032599999999901</v>
      </c>
      <c r="M15195" s="12"/>
    </row>
    <row r="15196" spans="1:13" x14ac:dyDescent="0.3">
      <c r="A15196" s="18">
        <v>15194</v>
      </c>
      <c r="B15196" s="18">
        <f t="shared" si="476"/>
        <v>2021</v>
      </c>
      <c r="C15196" s="17">
        <v>44378</v>
      </c>
      <c r="D15196" s="18" t="s">
        <v>314</v>
      </c>
      <c r="E15196" s="18" t="s">
        <v>348</v>
      </c>
      <c r="F15196" s="18" t="str">
        <f t="shared" si="475"/>
        <v>Middleton-750 - 1000 kWh Volumetric Charge-44378</v>
      </c>
      <c r="G15196" s="11" t="s">
        <v>131</v>
      </c>
      <c r="H15196" s="11" t="s">
        <v>55</v>
      </c>
      <c r="I15196" s="11" t="s">
        <v>349</v>
      </c>
      <c r="J15196" s="11" t="s">
        <v>357</v>
      </c>
      <c r="K15196" s="11" t="str">
        <f>IFERROR(INDEX('EDC Component Dictionary'!$C$5:$C$37,MATCH('Rates Database'!J15196,'EDC Component Dictionary'!$B$5:$B$37,0)), "Energy Supply")</f>
        <v>Energy Supply</v>
      </c>
      <c r="L15196" s="12">
        <v>0.13782999999999901</v>
      </c>
      <c r="M15196" s="12"/>
    </row>
    <row r="15197" spans="1:13" x14ac:dyDescent="0.3">
      <c r="A15197" s="18">
        <v>15195</v>
      </c>
      <c r="B15197" s="18">
        <f t="shared" si="476"/>
        <v>2021</v>
      </c>
      <c r="C15197" s="17">
        <v>44378</v>
      </c>
      <c r="D15197" s="18" t="s">
        <v>314</v>
      </c>
      <c r="E15197" s="18" t="s">
        <v>351</v>
      </c>
      <c r="F15197" s="18" t="str">
        <f t="shared" si="475"/>
        <v>Groton-750 - 1000 kWh Volumetric Charge-44378</v>
      </c>
      <c r="G15197" s="11" t="s">
        <v>131</v>
      </c>
      <c r="H15197" s="11" t="s">
        <v>55</v>
      </c>
      <c r="I15197" s="11" t="s">
        <v>349</v>
      </c>
      <c r="J15197" s="11" t="s">
        <v>357</v>
      </c>
      <c r="K15197" s="11" t="str">
        <f>IFERROR(INDEX('EDC Component Dictionary'!$C$5:$C$37,MATCH('Rates Database'!J15197,'EDC Component Dictionary'!$B$5:$B$37,0)), "Energy Supply")</f>
        <v>Energy Supply</v>
      </c>
      <c r="L15197" s="12">
        <v>0.14248</v>
      </c>
      <c r="M15197" s="12"/>
    </row>
    <row r="15198" spans="1:13" x14ac:dyDescent="0.3">
      <c r="A15198" s="18">
        <v>15196</v>
      </c>
      <c r="B15198" s="18">
        <f t="shared" si="476"/>
        <v>2021</v>
      </c>
      <c r="C15198" s="17">
        <v>44378</v>
      </c>
      <c r="D15198" s="18" t="s">
        <v>314</v>
      </c>
      <c r="E15198" s="18" t="s">
        <v>352</v>
      </c>
      <c r="F15198" s="18" t="str">
        <f t="shared" si="475"/>
        <v>Belmont-750 - 1000 kWh Volumetric Charge-44378</v>
      </c>
      <c r="G15198" s="11" t="s">
        <v>131</v>
      </c>
      <c r="H15198" s="11" t="s">
        <v>55</v>
      </c>
      <c r="I15198" s="11" t="s">
        <v>349</v>
      </c>
      <c r="J15198" s="11" t="s">
        <v>357</v>
      </c>
      <c r="K15198" s="11" t="str">
        <f>IFERROR(INDEX('EDC Component Dictionary'!$C$5:$C$37,MATCH('Rates Database'!J15198,'EDC Component Dictionary'!$B$5:$B$37,0)), "Energy Supply")</f>
        <v>Energy Supply</v>
      </c>
      <c r="L15198" s="12">
        <v>0.19316999999999901</v>
      </c>
      <c r="M15198" s="12"/>
    </row>
    <row r="15199" spans="1:13" x14ac:dyDescent="0.3">
      <c r="A15199" s="18">
        <v>15197</v>
      </c>
      <c r="B15199" s="18">
        <f t="shared" si="476"/>
        <v>2021</v>
      </c>
      <c r="C15199" s="17">
        <v>44378</v>
      </c>
      <c r="D15199" s="18" t="s">
        <v>314</v>
      </c>
      <c r="E15199" s="18" t="s">
        <v>347</v>
      </c>
      <c r="F15199" s="18" t="str">
        <f t="shared" si="475"/>
        <v>Middleborough-750 - 1000 kWh Volumetric Charge-44378</v>
      </c>
      <c r="G15199" s="11" t="s">
        <v>131</v>
      </c>
      <c r="H15199" s="11" t="s">
        <v>55</v>
      </c>
      <c r="I15199" s="11" t="s">
        <v>349</v>
      </c>
      <c r="J15199" s="11" t="s">
        <v>357</v>
      </c>
      <c r="K15199" s="11" t="str">
        <f>IFERROR(INDEX('EDC Component Dictionary'!$C$5:$C$37,MATCH('Rates Database'!J15199,'EDC Component Dictionary'!$B$5:$B$37,0)), "Energy Supply")</f>
        <v>Energy Supply</v>
      </c>
      <c r="L15199" s="12">
        <v>0.14202000000000001</v>
      </c>
      <c r="M15199" s="12"/>
    </row>
    <row r="15200" spans="1:13" x14ac:dyDescent="0.3">
      <c r="A15200" s="18">
        <v>15198</v>
      </c>
      <c r="B15200" s="18">
        <f t="shared" si="476"/>
        <v>2021</v>
      </c>
      <c r="C15200" s="17">
        <v>44378</v>
      </c>
      <c r="D15200" s="18" t="s">
        <v>314</v>
      </c>
      <c r="E15200" s="18" t="s">
        <v>353</v>
      </c>
      <c r="F15200" s="18" t="str">
        <f t="shared" si="475"/>
        <v>Concord-750 - 1000 kWh Volumetric Charge-44378</v>
      </c>
      <c r="G15200" s="11" t="s">
        <v>131</v>
      </c>
      <c r="H15200" s="11" t="s">
        <v>55</v>
      </c>
      <c r="I15200" s="11" t="s">
        <v>349</v>
      </c>
      <c r="J15200" s="11" t="s">
        <v>357</v>
      </c>
      <c r="K15200" s="11" t="str">
        <f>IFERROR(INDEX('EDC Component Dictionary'!$C$5:$C$37,MATCH('Rates Database'!J15200,'EDC Component Dictionary'!$B$5:$B$37,0)), "Energy Supply")</f>
        <v>Energy Supply</v>
      </c>
      <c r="L15200" s="12">
        <v>0.18703201999999999</v>
      </c>
      <c r="M15200" s="12"/>
    </row>
    <row r="15201" spans="1:13" x14ac:dyDescent="0.3">
      <c r="A15201" s="18">
        <v>15199</v>
      </c>
      <c r="B15201" s="18">
        <f t="shared" si="476"/>
        <v>2021</v>
      </c>
      <c r="C15201" s="17">
        <v>44378</v>
      </c>
      <c r="D15201" s="18" t="s">
        <v>314</v>
      </c>
      <c r="E15201" s="18" t="s">
        <v>354</v>
      </c>
      <c r="F15201" s="18" t="str">
        <f t="shared" si="475"/>
        <v>Taunton-750 - 1000 kWh Volumetric Charge-44378</v>
      </c>
      <c r="G15201" s="11" t="s">
        <v>131</v>
      </c>
      <c r="H15201" s="11" t="s">
        <v>55</v>
      </c>
      <c r="I15201" s="11" t="s">
        <v>349</v>
      </c>
      <c r="J15201" s="11" t="s">
        <v>357</v>
      </c>
      <c r="K15201" s="11" t="str">
        <f>IFERROR(INDEX('EDC Component Dictionary'!$C$5:$C$37,MATCH('Rates Database'!J15201,'EDC Component Dictionary'!$B$5:$B$37,0)), "Energy Supply")</f>
        <v>Energy Supply</v>
      </c>
      <c r="L15201" s="12">
        <v>0.142481</v>
      </c>
      <c r="M15201" s="12"/>
    </row>
    <row r="15202" spans="1:13" x14ac:dyDescent="0.3">
      <c r="A15202" s="18">
        <v>15200</v>
      </c>
      <c r="B15202" s="18">
        <f t="shared" si="476"/>
        <v>2021</v>
      </c>
      <c r="C15202" s="17">
        <v>44378</v>
      </c>
      <c r="D15202" s="18" t="s">
        <v>314</v>
      </c>
      <c r="E15202" s="18" t="s">
        <v>355</v>
      </c>
      <c r="F15202" s="18" t="str">
        <f t="shared" si="475"/>
        <v>Wellesley-750 - 1000 kWh Volumetric Charge-44378</v>
      </c>
      <c r="G15202" s="11" t="s">
        <v>131</v>
      </c>
      <c r="H15202" s="11" t="s">
        <v>55</v>
      </c>
      <c r="I15202" s="11" t="s">
        <v>349</v>
      </c>
      <c r="J15202" s="11" t="s">
        <v>357</v>
      </c>
      <c r="K15202" s="11" t="str">
        <f>IFERROR(INDEX('EDC Component Dictionary'!$C$5:$C$37,MATCH('Rates Database'!J15202,'EDC Component Dictionary'!$B$5:$B$37,0)), "Energy Supply")</f>
        <v>Energy Supply</v>
      </c>
      <c r="L15202" s="12">
        <v>0.14032599999999901</v>
      </c>
      <c r="M15202" s="12"/>
    </row>
    <row r="15203" spans="1:13" x14ac:dyDescent="0.3">
      <c r="A15203" s="18">
        <v>15201</v>
      </c>
      <c r="B15203" s="18">
        <f t="shared" si="476"/>
        <v>2019</v>
      </c>
      <c r="C15203" s="17">
        <v>43586</v>
      </c>
      <c r="D15203" s="18" t="s">
        <v>314</v>
      </c>
      <c r="E15203" s="18" t="s">
        <v>348</v>
      </c>
      <c r="F15203" s="18" t="str">
        <f t="shared" si="475"/>
        <v>Middleton-750 - 1000 kWh Volumetric Charge-43586</v>
      </c>
      <c r="G15203" s="11" t="s">
        <v>131</v>
      </c>
      <c r="H15203" s="11" t="s">
        <v>55</v>
      </c>
      <c r="I15203" s="11" t="s">
        <v>349</v>
      </c>
      <c r="J15203" s="11" t="s">
        <v>357</v>
      </c>
      <c r="K15203" s="11" t="str">
        <f>IFERROR(INDEX('EDC Component Dictionary'!$C$5:$C$37,MATCH('Rates Database'!J15203,'EDC Component Dictionary'!$B$5:$B$37,0)), "Energy Supply")</f>
        <v>Energy Supply</v>
      </c>
      <c r="L15203" s="12">
        <v>0.13782999999999901</v>
      </c>
      <c r="M15203" s="12"/>
    </row>
    <row r="15204" spans="1:13" x14ac:dyDescent="0.3">
      <c r="A15204" s="18">
        <v>15202</v>
      </c>
      <c r="B15204" s="18">
        <f t="shared" si="476"/>
        <v>2019</v>
      </c>
      <c r="C15204" s="17">
        <v>43586</v>
      </c>
      <c r="D15204" s="18" t="s">
        <v>314</v>
      </c>
      <c r="E15204" s="18" t="s">
        <v>351</v>
      </c>
      <c r="F15204" s="18" t="str">
        <f t="shared" si="475"/>
        <v>Groton-750 - 1000 kWh Volumetric Charge-43586</v>
      </c>
      <c r="G15204" s="11" t="s">
        <v>131</v>
      </c>
      <c r="H15204" s="11" t="s">
        <v>55</v>
      </c>
      <c r="I15204" s="11" t="s">
        <v>349</v>
      </c>
      <c r="J15204" s="11" t="s">
        <v>357</v>
      </c>
      <c r="K15204" s="11" t="str">
        <f>IFERROR(INDEX('EDC Component Dictionary'!$C$5:$C$37,MATCH('Rates Database'!J15204,'EDC Component Dictionary'!$B$5:$B$37,0)), "Energy Supply")</f>
        <v>Energy Supply</v>
      </c>
      <c r="L15204" s="12">
        <v>0.13100000000000001</v>
      </c>
      <c r="M15204" s="12"/>
    </row>
    <row r="15205" spans="1:13" x14ac:dyDescent="0.3">
      <c r="A15205" s="18">
        <v>15203</v>
      </c>
      <c r="B15205" s="18">
        <f t="shared" si="476"/>
        <v>2019</v>
      </c>
      <c r="C15205" s="17">
        <v>43586</v>
      </c>
      <c r="D15205" s="18" t="s">
        <v>314</v>
      </c>
      <c r="E15205" s="18" t="s">
        <v>352</v>
      </c>
      <c r="F15205" s="18" t="str">
        <f t="shared" si="475"/>
        <v>Belmont-750 - 1000 kWh Volumetric Charge-43586</v>
      </c>
      <c r="G15205" s="11" t="s">
        <v>131</v>
      </c>
      <c r="H15205" s="11" t="s">
        <v>55</v>
      </c>
      <c r="I15205" s="11" t="s">
        <v>349</v>
      </c>
      <c r="J15205" s="11" t="s">
        <v>357</v>
      </c>
      <c r="K15205" s="11" t="str">
        <f>IFERROR(INDEX('EDC Component Dictionary'!$C$5:$C$37,MATCH('Rates Database'!J15205,'EDC Component Dictionary'!$B$5:$B$37,0)), "Energy Supply")</f>
        <v>Energy Supply</v>
      </c>
      <c r="L15205" s="12">
        <v>0.19316999999999901</v>
      </c>
      <c r="M15205" s="12"/>
    </row>
    <row r="15206" spans="1:13" x14ac:dyDescent="0.3">
      <c r="A15206" s="18">
        <v>15204</v>
      </c>
      <c r="B15206" s="18">
        <f t="shared" si="476"/>
        <v>2019</v>
      </c>
      <c r="C15206" s="17">
        <v>43586</v>
      </c>
      <c r="D15206" s="18" t="s">
        <v>314</v>
      </c>
      <c r="E15206" s="18" t="s">
        <v>353</v>
      </c>
      <c r="F15206" s="18" t="str">
        <f t="shared" si="475"/>
        <v>Concord-750 - 1000 kWh Volumetric Charge-43586</v>
      </c>
      <c r="G15206" s="11" t="s">
        <v>131</v>
      </c>
      <c r="H15206" s="11" t="s">
        <v>55</v>
      </c>
      <c r="I15206" s="11" t="s">
        <v>349</v>
      </c>
      <c r="J15206" s="11" t="s">
        <v>357</v>
      </c>
      <c r="K15206" s="11" t="str">
        <f>IFERROR(INDEX('EDC Component Dictionary'!$C$5:$C$37,MATCH('Rates Database'!J15206,'EDC Component Dictionary'!$B$5:$B$37,0)), "Energy Supply")</f>
        <v>Energy Supply</v>
      </c>
      <c r="L15206" s="12">
        <v>0.16707178811199999</v>
      </c>
      <c r="M15206" s="12"/>
    </row>
    <row r="15207" spans="1:13" x14ac:dyDescent="0.3">
      <c r="A15207" s="18">
        <v>15205</v>
      </c>
      <c r="B15207" s="18">
        <f t="shared" si="476"/>
        <v>2019</v>
      </c>
      <c r="C15207" s="17">
        <v>43586</v>
      </c>
      <c r="D15207" s="18" t="s">
        <v>314</v>
      </c>
      <c r="E15207" s="18" t="s">
        <v>354</v>
      </c>
      <c r="F15207" s="18" t="str">
        <f t="shared" si="475"/>
        <v>Taunton-750 - 1000 kWh Volumetric Charge-43586</v>
      </c>
      <c r="G15207" s="11" t="s">
        <v>131</v>
      </c>
      <c r="H15207" s="11" t="s">
        <v>55</v>
      </c>
      <c r="I15207" s="11" t="s">
        <v>349</v>
      </c>
      <c r="J15207" s="11" t="s">
        <v>357</v>
      </c>
      <c r="K15207" s="11" t="str">
        <f>IFERROR(INDEX('EDC Component Dictionary'!$C$5:$C$37,MATCH('Rates Database'!J15207,'EDC Component Dictionary'!$B$5:$B$37,0)), "Energy Supply")</f>
        <v>Energy Supply</v>
      </c>
      <c r="L15207" s="12">
        <v>0.13353636999999999</v>
      </c>
      <c r="M15207" s="12"/>
    </row>
    <row r="15208" spans="1:13" x14ac:dyDescent="0.3">
      <c r="A15208" s="18">
        <v>15206</v>
      </c>
      <c r="B15208" s="18">
        <f t="shared" si="476"/>
        <v>2019</v>
      </c>
      <c r="C15208" s="17">
        <v>43586</v>
      </c>
      <c r="D15208" s="18" t="s">
        <v>314</v>
      </c>
      <c r="E15208" s="18" t="s">
        <v>355</v>
      </c>
      <c r="F15208" s="18" t="str">
        <f t="shared" si="475"/>
        <v>Wellesley-750 - 1000 kWh Volumetric Charge-43586</v>
      </c>
      <c r="G15208" s="11" t="s">
        <v>131</v>
      </c>
      <c r="H15208" s="11" t="s">
        <v>55</v>
      </c>
      <c r="I15208" s="11" t="s">
        <v>349</v>
      </c>
      <c r="J15208" s="11" t="s">
        <v>357</v>
      </c>
      <c r="K15208" s="11" t="str">
        <f>IFERROR(INDEX('EDC Component Dictionary'!$C$5:$C$37,MATCH('Rates Database'!J15208,'EDC Component Dictionary'!$B$5:$B$37,0)), "Energy Supply")</f>
        <v>Energy Supply</v>
      </c>
      <c r="L15208" s="12">
        <v>0.14032599999999901</v>
      </c>
      <c r="M15208" s="12"/>
    </row>
    <row r="15209" spans="1:13" x14ac:dyDescent="0.3">
      <c r="A15209" s="18">
        <v>15207</v>
      </c>
      <c r="B15209" s="18">
        <f t="shared" si="476"/>
        <v>2022</v>
      </c>
      <c r="C15209" s="17">
        <v>44621</v>
      </c>
      <c r="D15209" s="18" t="s">
        <v>314</v>
      </c>
      <c r="E15209" s="18" t="s">
        <v>348</v>
      </c>
      <c r="F15209" s="18" t="str">
        <f t="shared" si="475"/>
        <v>Middleton-750 - 1000 kWh Volumetric Charge-44621</v>
      </c>
      <c r="G15209" s="11" t="s">
        <v>131</v>
      </c>
      <c r="H15209" s="11" t="s">
        <v>55</v>
      </c>
      <c r="I15209" s="11" t="s">
        <v>349</v>
      </c>
      <c r="J15209" s="11" t="s">
        <v>357</v>
      </c>
      <c r="K15209" s="11" t="str">
        <f>IFERROR(INDEX('EDC Component Dictionary'!$C$5:$C$37,MATCH('Rates Database'!J15209,'EDC Component Dictionary'!$B$5:$B$37,0)), "Energy Supply")</f>
        <v>Energy Supply</v>
      </c>
      <c r="L15209" s="12">
        <v>0.13782999999999901</v>
      </c>
      <c r="M15209" s="12"/>
    </row>
    <row r="15210" spans="1:13" x14ac:dyDescent="0.3">
      <c r="A15210" s="18">
        <v>15208</v>
      </c>
      <c r="B15210" s="18">
        <f t="shared" si="476"/>
        <v>2022</v>
      </c>
      <c r="C15210" s="17">
        <v>44621</v>
      </c>
      <c r="D15210" s="18" t="s">
        <v>314</v>
      </c>
      <c r="E15210" s="18" t="s">
        <v>351</v>
      </c>
      <c r="F15210" s="18" t="str">
        <f t="shared" si="475"/>
        <v>Groton-750 - 1000 kWh Volumetric Charge-44621</v>
      </c>
      <c r="G15210" s="11" t="s">
        <v>131</v>
      </c>
      <c r="H15210" s="11" t="s">
        <v>55</v>
      </c>
      <c r="I15210" s="11" t="s">
        <v>349</v>
      </c>
      <c r="J15210" s="11" t="s">
        <v>357</v>
      </c>
      <c r="K15210" s="11" t="str">
        <f>IFERROR(INDEX('EDC Component Dictionary'!$C$5:$C$37,MATCH('Rates Database'!J15210,'EDC Component Dictionary'!$B$5:$B$37,0)), "Energy Supply")</f>
        <v>Energy Supply</v>
      </c>
      <c r="L15210" s="12">
        <v>0.14499999999999999</v>
      </c>
      <c r="M15210" s="12"/>
    </row>
    <row r="15211" spans="1:13" x14ac:dyDescent="0.3">
      <c r="A15211" s="18">
        <v>15209</v>
      </c>
      <c r="B15211" s="18">
        <f t="shared" si="476"/>
        <v>2022</v>
      </c>
      <c r="C15211" s="17">
        <v>44621</v>
      </c>
      <c r="D15211" s="18" t="s">
        <v>314</v>
      </c>
      <c r="E15211" s="18" t="s">
        <v>352</v>
      </c>
      <c r="F15211" s="18" t="str">
        <f t="shared" si="475"/>
        <v>Belmont-750 - 1000 kWh Volumetric Charge-44621</v>
      </c>
      <c r="G15211" s="11" t="s">
        <v>131</v>
      </c>
      <c r="H15211" s="11" t="s">
        <v>55</v>
      </c>
      <c r="I15211" s="11" t="s">
        <v>349</v>
      </c>
      <c r="J15211" s="11" t="s">
        <v>357</v>
      </c>
      <c r="K15211" s="11" t="str">
        <f>IFERROR(INDEX('EDC Component Dictionary'!$C$5:$C$37,MATCH('Rates Database'!J15211,'EDC Component Dictionary'!$B$5:$B$37,0)), "Energy Supply")</f>
        <v>Energy Supply</v>
      </c>
      <c r="L15211" s="12">
        <v>0.19986999999999899</v>
      </c>
      <c r="M15211" s="12"/>
    </row>
    <row r="15212" spans="1:13" x14ac:dyDescent="0.3">
      <c r="A15212" s="18">
        <v>15210</v>
      </c>
      <c r="B15212" s="18">
        <f t="shared" si="476"/>
        <v>2022</v>
      </c>
      <c r="C15212" s="17">
        <v>44621</v>
      </c>
      <c r="D15212" s="18" t="s">
        <v>314</v>
      </c>
      <c r="E15212" s="18" t="s">
        <v>347</v>
      </c>
      <c r="F15212" s="18" t="str">
        <f t="shared" si="475"/>
        <v>Middleborough-750 - 1000 kWh Volumetric Charge-44621</v>
      </c>
      <c r="G15212" s="11" t="s">
        <v>131</v>
      </c>
      <c r="H15212" s="11" t="s">
        <v>55</v>
      </c>
      <c r="I15212" s="11" t="s">
        <v>349</v>
      </c>
      <c r="J15212" s="11" t="s">
        <v>357</v>
      </c>
      <c r="K15212" s="11" t="str">
        <f>IFERROR(INDEX('EDC Component Dictionary'!$C$5:$C$37,MATCH('Rates Database'!J15212,'EDC Component Dictionary'!$B$5:$B$37,0)), "Energy Supply")</f>
        <v>Energy Supply</v>
      </c>
      <c r="L15212" s="12">
        <v>0.14202000000000001</v>
      </c>
      <c r="M15212" s="12"/>
    </row>
    <row r="15213" spans="1:13" x14ac:dyDescent="0.3">
      <c r="A15213" s="18">
        <v>15211</v>
      </c>
      <c r="B15213" s="18">
        <f t="shared" si="476"/>
        <v>2022</v>
      </c>
      <c r="C15213" s="17">
        <v>44621</v>
      </c>
      <c r="D15213" s="18" t="s">
        <v>314</v>
      </c>
      <c r="E15213" s="18" t="s">
        <v>353</v>
      </c>
      <c r="F15213" s="18" t="str">
        <f t="shared" si="475"/>
        <v>Concord-750 - 1000 kWh Volumetric Charge-44621</v>
      </c>
      <c r="G15213" s="11" t="s">
        <v>131</v>
      </c>
      <c r="H15213" s="11" t="s">
        <v>55</v>
      </c>
      <c r="I15213" s="11" t="s">
        <v>349</v>
      </c>
      <c r="J15213" s="11" t="s">
        <v>357</v>
      </c>
      <c r="K15213" s="11" t="str">
        <f>IFERROR(INDEX('EDC Component Dictionary'!$C$5:$C$37,MATCH('Rates Database'!J15213,'EDC Component Dictionary'!$B$5:$B$37,0)), "Energy Supply")</f>
        <v>Energy Supply</v>
      </c>
      <c r="L15213" s="12">
        <v>0.19572204399999901</v>
      </c>
      <c r="M15213" s="12"/>
    </row>
    <row r="15214" spans="1:13" x14ac:dyDescent="0.3">
      <c r="A15214" s="18">
        <v>15212</v>
      </c>
      <c r="B15214" s="18">
        <f t="shared" si="476"/>
        <v>2022</v>
      </c>
      <c r="C15214" s="17">
        <v>44621</v>
      </c>
      <c r="D15214" s="18" t="s">
        <v>314</v>
      </c>
      <c r="E15214" s="18" t="s">
        <v>354</v>
      </c>
      <c r="F15214" s="18" t="str">
        <f t="shared" si="475"/>
        <v>Taunton-750 - 1000 kWh Volumetric Charge-44621</v>
      </c>
      <c r="G15214" s="11" t="s">
        <v>131</v>
      </c>
      <c r="H15214" s="11" t="s">
        <v>55</v>
      </c>
      <c r="I15214" s="11" t="s">
        <v>349</v>
      </c>
      <c r="J15214" s="11" t="s">
        <v>357</v>
      </c>
      <c r="K15214" s="11" t="str">
        <f>IFERROR(INDEX('EDC Component Dictionary'!$C$5:$C$37,MATCH('Rates Database'!J15214,'EDC Component Dictionary'!$B$5:$B$37,0)), "Energy Supply")</f>
        <v>Energy Supply</v>
      </c>
      <c r="L15214" s="12">
        <v>0.13299563</v>
      </c>
      <c r="M15214" s="12"/>
    </row>
    <row r="15215" spans="1:13" x14ac:dyDescent="0.3">
      <c r="A15215" s="18">
        <v>15213</v>
      </c>
      <c r="B15215" s="18">
        <f t="shared" si="476"/>
        <v>2022</v>
      </c>
      <c r="C15215" s="17">
        <v>44621</v>
      </c>
      <c r="D15215" s="18" t="s">
        <v>314</v>
      </c>
      <c r="E15215" s="18" t="s">
        <v>355</v>
      </c>
      <c r="F15215" s="18" t="str">
        <f t="shared" si="475"/>
        <v>Wellesley-750 - 1000 kWh Volumetric Charge-44621</v>
      </c>
      <c r="G15215" s="11" t="s">
        <v>131</v>
      </c>
      <c r="H15215" s="11" t="s">
        <v>55</v>
      </c>
      <c r="I15215" s="11" t="s">
        <v>349</v>
      </c>
      <c r="J15215" s="11" t="s">
        <v>357</v>
      </c>
      <c r="K15215" s="11" t="str">
        <f>IFERROR(INDEX('EDC Component Dictionary'!$C$5:$C$37,MATCH('Rates Database'!J15215,'EDC Component Dictionary'!$B$5:$B$37,0)), "Energy Supply")</f>
        <v>Energy Supply</v>
      </c>
      <c r="L15215" s="12">
        <v>0.14032599999999901</v>
      </c>
      <c r="M15215" s="12"/>
    </row>
    <row r="15216" spans="1:13" x14ac:dyDescent="0.3">
      <c r="A15216" s="18">
        <v>15214</v>
      </c>
      <c r="B15216" s="18">
        <f t="shared" si="476"/>
        <v>2021</v>
      </c>
      <c r="C15216" s="17">
        <v>44197</v>
      </c>
      <c r="D15216" s="18" t="s">
        <v>314</v>
      </c>
      <c r="E15216" s="18" t="s">
        <v>348</v>
      </c>
      <c r="F15216" s="18" t="str">
        <f t="shared" si="475"/>
        <v>Middleton-750 - 1000 kWh Volumetric Charge-44197</v>
      </c>
      <c r="G15216" s="11" t="s">
        <v>131</v>
      </c>
      <c r="H15216" s="11" t="s">
        <v>55</v>
      </c>
      <c r="I15216" s="11" t="s">
        <v>349</v>
      </c>
      <c r="J15216" s="11" t="s">
        <v>357</v>
      </c>
      <c r="K15216" s="11" t="str">
        <f>IFERROR(INDEX('EDC Component Dictionary'!$C$5:$C$37,MATCH('Rates Database'!J15216,'EDC Component Dictionary'!$B$5:$B$37,0)), "Energy Supply")</f>
        <v>Energy Supply</v>
      </c>
      <c r="L15216" s="12">
        <v>0.13782999999999901</v>
      </c>
      <c r="M15216" s="12"/>
    </row>
    <row r="15217" spans="1:13" x14ac:dyDescent="0.3">
      <c r="A15217" s="18">
        <v>15215</v>
      </c>
      <c r="B15217" s="18">
        <f t="shared" si="476"/>
        <v>2021</v>
      </c>
      <c r="C15217" s="17">
        <v>44197</v>
      </c>
      <c r="D15217" s="18" t="s">
        <v>314</v>
      </c>
      <c r="E15217" s="18" t="s">
        <v>351</v>
      </c>
      <c r="F15217" s="18" t="str">
        <f t="shared" si="475"/>
        <v>Groton-750 - 1000 kWh Volumetric Charge-44197</v>
      </c>
      <c r="G15217" s="11" t="s">
        <v>131</v>
      </c>
      <c r="H15217" s="11" t="s">
        <v>55</v>
      </c>
      <c r="I15217" s="11" t="s">
        <v>349</v>
      </c>
      <c r="J15217" s="11" t="s">
        <v>357</v>
      </c>
      <c r="K15217" s="11" t="str">
        <f>IFERROR(INDEX('EDC Component Dictionary'!$C$5:$C$37,MATCH('Rates Database'!J15217,'EDC Component Dictionary'!$B$5:$B$37,0)), "Energy Supply")</f>
        <v>Energy Supply</v>
      </c>
      <c r="L15217" s="12">
        <v>0.14748</v>
      </c>
      <c r="M15217" s="12"/>
    </row>
    <row r="15218" spans="1:13" x14ac:dyDescent="0.3">
      <c r="A15218" s="18">
        <v>15216</v>
      </c>
      <c r="B15218" s="18">
        <f t="shared" si="476"/>
        <v>2021</v>
      </c>
      <c r="C15218" s="17">
        <v>44197</v>
      </c>
      <c r="D15218" s="18" t="s">
        <v>314</v>
      </c>
      <c r="E15218" s="18" t="s">
        <v>352</v>
      </c>
      <c r="F15218" s="18" t="str">
        <f t="shared" si="475"/>
        <v>Belmont-750 - 1000 kWh Volumetric Charge-44197</v>
      </c>
      <c r="G15218" s="11" t="s">
        <v>131</v>
      </c>
      <c r="H15218" s="11" t="s">
        <v>55</v>
      </c>
      <c r="I15218" s="11" t="s">
        <v>349</v>
      </c>
      <c r="J15218" s="11" t="s">
        <v>357</v>
      </c>
      <c r="K15218" s="11" t="str">
        <f>IFERROR(INDEX('EDC Component Dictionary'!$C$5:$C$37,MATCH('Rates Database'!J15218,'EDC Component Dictionary'!$B$5:$B$37,0)), "Energy Supply")</f>
        <v>Energy Supply</v>
      </c>
      <c r="L15218" s="12">
        <v>0.19316999999999901</v>
      </c>
      <c r="M15218" s="12"/>
    </row>
    <row r="15219" spans="1:13" x14ac:dyDescent="0.3">
      <c r="A15219" s="18">
        <v>15217</v>
      </c>
      <c r="B15219" s="18">
        <f t="shared" si="476"/>
        <v>2021</v>
      </c>
      <c r="C15219" s="17">
        <v>44197</v>
      </c>
      <c r="D15219" s="18" t="s">
        <v>314</v>
      </c>
      <c r="E15219" s="18" t="s">
        <v>347</v>
      </c>
      <c r="F15219" s="18" t="str">
        <f t="shared" si="475"/>
        <v>Middleborough-750 - 1000 kWh Volumetric Charge-44197</v>
      </c>
      <c r="G15219" s="11" t="s">
        <v>131</v>
      </c>
      <c r="H15219" s="11" t="s">
        <v>55</v>
      </c>
      <c r="I15219" s="11" t="s">
        <v>349</v>
      </c>
      <c r="J15219" s="11" t="s">
        <v>357</v>
      </c>
      <c r="K15219" s="11" t="str">
        <f>IFERROR(INDEX('EDC Component Dictionary'!$C$5:$C$37,MATCH('Rates Database'!J15219,'EDC Component Dictionary'!$B$5:$B$37,0)), "Energy Supply")</f>
        <v>Energy Supply</v>
      </c>
      <c r="L15219" s="12">
        <v>0.14202000000000001</v>
      </c>
      <c r="M15219" s="12"/>
    </row>
    <row r="15220" spans="1:13" x14ac:dyDescent="0.3">
      <c r="A15220" s="18">
        <v>15218</v>
      </c>
      <c r="B15220" s="18">
        <f t="shared" si="476"/>
        <v>2021</v>
      </c>
      <c r="C15220" s="17">
        <v>44197</v>
      </c>
      <c r="D15220" s="18" t="s">
        <v>314</v>
      </c>
      <c r="E15220" s="18" t="s">
        <v>353</v>
      </c>
      <c r="F15220" s="18" t="str">
        <f t="shared" si="475"/>
        <v>Concord-750 - 1000 kWh Volumetric Charge-44197</v>
      </c>
      <c r="G15220" s="11" t="s">
        <v>131</v>
      </c>
      <c r="H15220" s="11" t="s">
        <v>55</v>
      </c>
      <c r="I15220" s="11" t="s">
        <v>349</v>
      </c>
      <c r="J15220" s="11" t="s">
        <v>357</v>
      </c>
      <c r="K15220" s="11" t="str">
        <f>IFERROR(INDEX('EDC Component Dictionary'!$C$5:$C$37,MATCH('Rates Database'!J15220,'EDC Component Dictionary'!$B$5:$B$37,0)), "Energy Supply")</f>
        <v>Energy Supply</v>
      </c>
      <c r="L15220" s="12">
        <v>0.18799021360000001</v>
      </c>
      <c r="M15220" s="12"/>
    </row>
    <row r="15221" spans="1:13" x14ac:dyDescent="0.3">
      <c r="A15221" s="18">
        <v>15219</v>
      </c>
      <c r="B15221" s="18">
        <f t="shared" si="476"/>
        <v>2021</v>
      </c>
      <c r="C15221" s="17">
        <v>44197</v>
      </c>
      <c r="D15221" s="18" t="s">
        <v>314</v>
      </c>
      <c r="E15221" s="18" t="s">
        <v>354</v>
      </c>
      <c r="F15221" s="18" t="str">
        <f t="shared" si="475"/>
        <v>Taunton-750 - 1000 kWh Volumetric Charge-44197</v>
      </c>
      <c r="G15221" s="11" t="s">
        <v>131</v>
      </c>
      <c r="H15221" s="11" t="s">
        <v>55</v>
      </c>
      <c r="I15221" s="11" t="s">
        <v>349</v>
      </c>
      <c r="J15221" s="11" t="s">
        <v>357</v>
      </c>
      <c r="K15221" s="11" t="str">
        <f>IFERROR(INDEX('EDC Component Dictionary'!$C$5:$C$37,MATCH('Rates Database'!J15221,'EDC Component Dictionary'!$B$5:$B$37,0)), "Energy Supply")</f>
        <v>Energy Supply</v>
      </c>
      <c r="L15221" s="12">
        <v>0.1407919</v>
      </c>
      <c r="M15221" s="12"/>
    </row>
    <row r="15222" spans="1:13" x14ac:dyDescent="0.3">
      <c r="A15222" s="18">
        <v>15220</v>
      </c>
      <c r="B15222" s="18">
        <f t="shared" si="476"/>
        <v>2021</v>
      </c>
      <c r="C15222" s="17">
        <v>44197</v>
      </c>
      <c r="D15222" s="18" t="s">
        <v>314</v>
      </c>
      <c r="E15222" s="18" t="s">
        <v>355</v>
      </c>
      <c r="F15222" s="18" t="str">
        <f t="shared" si="475"/>
        <v>Wellesley-750 - 1000 kWh Volumetric Charge-44197</v>
      </c>
      <c r="G15222" s="11" t="s">
        <v>131</v>
      </c>
      <c r="H15222" s="11" t="s">
        <v>55</v>
      </c>
      <c r="I15222" s="11" t="s">
        <v>349</v>
      </c>
      <c r="J15222" s="11" t="s">
        <v>357</v>
      </c>
      <c r="K15222" s="11" t="str">
        <f>IFERROR(INDEX('EDC Component Dictionary'!$C$5:$C$37,MATCH('Rates Database'!J15222,'EDC Component Dictionary'!$B$5:$B$37,0)), "Energy Supply")</f>
        <v>Energy Supply</v>
      </c>
      <c r="L15222" s="12">
        <v>0.14032599999999901</v>
      </c>
      <c r="M15222" s="12"/>
    </row>
    <row r="15223" spans="1:13" x14ac:dyDescent="0.3">
      <c r="A15223" s="18">
        <v>15221</v>
      </c>
      <c r="B15223" s="18">
        <f t="shared" si="476"/>
        <v>2022</v>
      </c>
      <c r="C15223" s="17">
        <v>44774</v>
      </c>
      <c r="D15223" s="18" t="s">
        <v>314</v>
      </c>
      <c r="E15223" s="18" t="s">
        <v>348</v>
      </c>
      <c r="F15223" s="18" t="str">
        <f t="shared" si="475"/>
        <v>Middleton-750 - 1000 kWh Volumetric Charge-44774</v>
      </c>
      <c r="G15223" s="11" t="s">
        <v>131</v>
      </c>
      <c r="H15223" s="11" t="s">
        <v>55</v>
      </c>
      <c r="I15223" s="11" t="s">
        <v>349</v>
      </c>
      <c r="J15223" s="11" t="s">
        <v>357</v>
      </c>
      <c r="K15223" s="11" t="str">
        <f>IFERROR(INDEX('EDC Component Dictionary'!$C$5:$C$37,MATCH('Rates Database'!J15223,'EDC Component Dictionary'!$B$5:$B$37,0)), "Energy Supply")</f>
        <v>Energy Supply</v>
      </c>
      <c r="L15223" s="12">
        <v>0.13782999999999901</v>
      </c>
      <c r="M15223" s="12"/>
    </row>
    <row r="15224" spans="1:13" x14ac:dyDescent="0.3">
      <c r="A15224" s="18">
        <v>15222</v>
      </c>
      <c r="B15224" s="18">
        <f t="shared" si="476"/>
        <v>2022</v>
      </c>
      <c r="C15224" s="17">
        <v>44774</v>
      </c>
      <c r="D15224" s="18" t="s">
        <v>314</v>
      </c>
      <c r="E15224" s="18" t="s">
        <v>351</v>
      </c>
      <c r="F15224" s="18" t="str">
        <f t="shared" si="475"/>
        <v>Groton-750 - 1000 kWh Volumetric Charge-44774</v>
      </c>
      <c r="G15224" s="11" t="s">
        <v>131</v>
      </c>
      <c r="H15224" s="11" t="s">
        <v>55</v>
      </c>
      <c r="I15224" s="11" t="s">
        <v>349</v>
      </c>
      <c r="J15224" s="11" t="s">
        <v>357</v>
      </c>
      <c r="K15224" s="11" t="str">
        <f>IFERROR(INDEX('EDC Component Dictionary'!$C$5:$C$37,MATCH('Rates Database'!J15224,'EDC Component Dictionary'!$B$5:$B$37,0)), "Energy Supply")</f>
        <v>Energy Supply</v>
      </c>
      <c r="L15224" s="12">
        <v>0.18</v>
      </c>
      <c r="M15224" s="12"/>
    </row>
    <row r="15225" spans="1:13" x14ac:dyDescent="0.3">
      <c r="A15225" s="18">
        <v>15223</v>
      </c>
      <c r="B15225" s="18">
        <f t="shared" si="476"/>
        <v>2022</v>
      </c>
      <c r="C15225" s="17">
        <v>44774</v>
      </c>
      <c r="D15225" s="18" t="s">
        <v>314</v>
      </c>
      <c r="E15225" s="18" t="s">
        <v>352</v>
      </c>
      <c r="F15225" s="18" t="str">
        <f t="shared" si="475"/>
        <v>Belmont-750 - 1000 kWh Volumetric Charge-44774</v>
      </c>
      <c r="G15225" s="11" t="s">
        <v>131</v>
      </c>
      <c r="H15225" s="11" t="s">
        <v>55</v>
      </c>
      <c r="I15225" s="11" t="s">
        <v>349</v>
      </c>
      <c r="J15225" s="11" t="s">
        <v>357</v>
      </c>
      <c r="K15225" s="11" t="str">
        <f>IFERROR(INDEX('EDC Component Dictionary'!$C$5:$C$37,MATCH('Rates Database'!J15225,'EDC Component Dictionary'!$B$5:$B$37,0)), "Energy Supply")</f>
        <v>Energy Supply</v>
      </c>
      <c r="L15225" s="12">
        <v>0.20416999999999899</v>
      </c>
      <c r="M15225" s="12"/>
    </row>
    <row r="15226" spans="1:13" x14ac:dyDescent="0.3">
      <c r="A15226" s="18">
        <v>15224</v>
      </c>
      <c r="B15226" s="18">
        <f t="shared" si="476"/>
        <v>2022</v>
      </c>
      <c r="C15226" s="17">
        <v>44774</v>
      </c>
      <c r="D15226" s="18" t="s">
        <v>314</v>
      </c>
      <c r="E15226" s="18" t="s">
        <v>347</v>
      </c>
      <c r="F15226" s="18" t="str">
        <f t="shared" si="475"/>
        <v>Middleborough-750 - 1000 kWh Volumetric Charge-44774</v>
      </c>
      <c r="G15226" s="11" t="s">
        <v>131</v>
      </c>
      <c r="H15226" s="11" t="s">
        <v>55</v>
      </c>
      <c r="I15226" s="11" t="s">
        <v>349</v>
      </c>
      <c r="J15226" s="11" t="s">
        <v>357</v>
      </c>
      <c r="K15226" s="11" t="str">
        <f>IFERROR(INDEX('EDC Component Dictionary'!$C$5:$C$37,MATCH('Rates Database'!J15226,'EDC Component Dictionary'!$B$5:$B$37,0)), "Energy Supply")</f>
        <v>Energy Supply</v>
      </c>
      <c r="L15226" s="12">
        <v>0.14202000000000001</v>
      </c>
      <c r="M15226" s="12"/>
    </row>
    <row r="15227" spans="1:13" x14ac:dyDescent="0.3">
      <c r="A15227" s="18">
        <v>15225</v>
      </c>
      <c r="B15227" s="18">
        <f t="shared" si="476"/>
        <v>2022</v>
      </c>
      <c r="C15227" s="17">
        <v>44774</v>
      </c>
      <c r="D15227" s="18" t="s">
        <v>314</v>
      </c>
      <c r="E15227" s="18" t="s">
        <v>353</v>
      </c>
      <c r="F15227" s="18" t="str">
        <f t="shared" si="475"/>
        <v>Concord-750 - 1000 kWh Volumetric Charge-44774</v>
      </c>
      <c r="G15227" s="11" t="s">
        <v>131</v>
      </c>
      <c r="H15227" s="11" t="s">
        <v>55</v>
      </c>
      <c r="I15227" s="11" t="s">
        <v>349</v>
      </c>
      <c r="J15227" s="11" t="s">
        <v>357</v>
      </c>
      <c r="K15227" s="11" t="str">
        <f>IFERROR(INDEX('EDC Component Dictionary'!$C$5:$C$37,MATCH('Rates Database'!J15227,'EDC Component Dictionary'!$B$5:$B$37,0)), "Energy Supply")</f>
        <v>Energy Supply</v>
      </c>
      <c r="L15227" s="12">
        <v>0.246472043999999</v>
      </c>
      <c r="M15227" s="12"/>
    </row>
    <row r="15228" spans="1:13" x14ac:dyDescent="0.3">
      <c r="A15228" s="18">
        <v>15226</v>
      </c>
      <c r="B15228" s="18">
        <f t="shared" si="476"/>
        <v>2022</v>
      </c>
      <c r="C15228" s="17">
        <v>44774</v>
      </c>
      <c r="D15228" s="18" t="s">
        <v>314</v>
      </c>
      <c r="E15228" s="18" t="s">
        <v>354</v>
      </c>
      <c r="F15228" s="18" t="str">
        <f t="shared" si="475"/>
        <v>Taunton-750 - 1000 kWh Volumetric Charge-44774</v>
      </c>
      <c r="G15228" s="11" t="s">
        <v>131</v>
      </c>
      <c r="H15228" s="11" t="s">
        <v>55</v>
      </c>
      <c r="I15228" s="11" t="s">
        <v>349</v>
      </c>
      <c r="J15228" s="11" t="s">
        <v>357</v>
      </c>
      <c r="K15228" s="11" t="str">
        <f>IFERROR(INDEX('EDC Component Dictionary'!$C$5:$C$37,MATCH('Rates Database'!J15228,'EDC Component Dictionary'!$B$5:$B$37,0)), "Energy Supply")</f>
        <v>Energy Supply</v>
      </c>
      <c r="L15228" s="12">
        <v>0.172719975</v>
      </c>
      <c r="M15228" s="12"/>
    </row>
    <row r="15229" spans="1:13" x14ac:dyDescent="0.3">
      <c r="A15229" s="18">
        <v>15227</v>
      </c>
      <c r="B15229" s="18">
        <f t="shared" si="476"/>
        <v>2022</v>
      </c>
      <c r="C15229" s="17">
        <v>44774</v>
      </c>
      <c r="D15229" s="18" t="s">
        <v>314</v>
      </c>
      <c r="E15229" s="18" t="s">
        <v>355</v>
      </c>
      <c r="F15229" s="18" t="str">
        <f t="shared" si="475"/>
        <v>Wellesley-750 - 1000 kWh Volumetric Charge-44774</v>
      </c>
      <c r="G15229" s="11" t="s">
        <v>131</v>
      </c>
      <c r="H15229" s="11" t="s">
        <v>55</v>
      </c>
      <c r="I15229" s="11" t="s">
        <v>349</v>
      </c>
      <c r="J15229" s="11" t="s">
        <v>357</v>
      </c>
      <c r="K15229" s="11" t="str">
        <f>IFERROR(INDEX('EDC Component Dictionary'!$C$5:$C$37,MATCH('Rates Database'!J15229,'EDC Component Dictionary'!$B$5:$B$37,0)), "Energy Supply")</f>
        <v>Energy Supply</v>
      </c>
      <c r="L15229" s="12">
        <v>0.14032599999999901</v>
      </c>
      <c r="M15229" s="12"/>
    </row>
    <row r="15230" spans="1:13" x14ac:dyDescent="0.3">
      <c r="A15230" s="18">
        <v>15228</v>
      </c>
      <c r="B15230" s="18">
        <f t="shared" si="476"/>
        <v>2022</v>
      </c>
      <c r="C15230" s="17">
        <v>44896</v>
      </c>
      <c r="D15230" s="18" t="s">
        <v>314</v>
      </c>
      <c r="E15230" s="18" t="s">
        <v>348</v>
      </c>
      <c r="F15230" s="18" t="str">
        <f t="shared" si="475"/>
        <v>Middleton-750 - 1000 kWh Volumetric Charge-44896</v>
      </c>
      <c r="G15230" s="11" t="s">
        <v>131</v>
      </c>
      <c r="H15230" s="11" t="s">
        <v>55</v>
      </c>
      <c r="I15230" s="11" t="s">
        <v>349</v>
      </c>
      <c r="J15230" s="11" t="s">
        <v>357</v>
      </c>
      <c r="K15230" s="11" t="str">
        <f>IFERROR(INDEX('EDC Component Dictionary'!$C$5:$C$37,MATCH('Rates Database'!J15230,'EDC Component Dictionary'!$B$5:$B$37,0)), "Energy Supply")</f>
        <v>Energy Supply</v>
      </c>
      <c r="L15230" s="12">
        <v>0.15859999999999899</v>
      </c>
      <c r="M15230" s="12"/>
    </row>
    <row r="15231" spans="1:13" x14ac:dyDescent="0.3">
      <c r="A15231" s="18">
        <v>15229</v>
      </c>
      <c r="B15231" s="18">
        <f t="shared" si="476"/>
        <v>2022</v>
      </c>
      <c r="C15231" s="17">
        <v>44896</v>
      </c>
      <c r="D15231" s="18" t="s">
        <v>314</v>
      </c>
      <c r="E15231" s="18" t="s">
        <v>351</v>
      </c>
      <c r="F15231" s="18" t="str">
        <f t="shared" si="475"/>
        <v>Groton-750 - 1000 kWh Volumetric Charge-44896</v>
      </c>
      <c r="G15231" s="11" t="s">
        <v>131</v>
      </c>
      <c r="H15231" s="11" t="s">
        <v>55</v>
      </c>
      <c r="I15231" s="11" t="s">
        <v>349</v>
      </c>
      <c r="J15231" s="11" t="s">
        <v>357</v>
      </c>
      <c r="K15231" s="11" t="str">
        <f>IFERROR(INDEX('EDC Component Dictionary'!$C$5:$C$37,MATCH('Rates Database'!J15231,'EDC Component Dictionary'!$B$5:$B$37,0)), "Energy Supply")</f>
        <v>Energy Supply</v>
      </c>
      <c r="L15231" s="12">
        <v>0.18</v>
      </c>
      <c r="M15231" s="12"/>
    </row>
    <row r="15232" spans="1:13" x14ac:dyDescent="0.3">
      <c r="A15232" s="18">
        <v>15230</v>
      </c>
      <c r="B15232" s="18">
        <f t="shared" si="476"/>
        <v>2022</v>
      </c>
      <c r="C15232" s="17">
        <v>44896</v>
      </c>
      <c r="D15232" s="18" t="s">
        <v>314</v>
      </c>
      <c r="E15232" s="18" t="s">
        <v>352</v>
      </c>
      <c r="F15232" s="18" t="str">
        <f t="shared" si="475"/>
        <v>Belmont-750 - 1000 kWh Volumetric Charge-44896</v>
      </c>
      <c r="G15232" s="11" t="s">
        <v>131</v>
      </c>
      <c r="H15232" s="11" t="s">
        <v>55</v>
      </c>
      <c r="I15232" s="11" t="s">
        <v>349</v>
      </c>
      <c r="J15232" s="11" t="s">
        <v>357</v>
      </c>
      <c r="K15232" s="11" t="str">
        <f>IFERROR(INDEX('EDC Component Dictionary'!$C$5:$C$37,MATCH('Rates Database'!J15232,'EDC Component Dictionary'!$B$5:$B$37,0)), "Energy Supply")</f>
        <v>Energy Supply</v>
      </c>
      <c r="L15232" s="12">
        <v>0.20416999999999899</v>
      </c>
      <c r="M15232" s="12"/>
    </row>
    <row r="15233" spans="1:13" x14ac:dyDescent="0.3">
      <c r="A15233" s="18">
        <v>15231</v>
      </c>
      <c r="B15233" s="18">
        <f t="shared" si="476"/>
        <v>2022</v>
      </c>
      <c r="C15233" s="17">
        <v>44896</v>
      </c>
      <c r="D15233" s="18" t="s">
        <v>314</v>
      </c>
      <c r="E15233" s="18" t="s">
        <v>347</v>
      </c>
      <c r="F15233" s="18" t="str">
        <f t="shared" si="475"/>
        <v>Middleborough-750 - 1000 kWh Volumetric Charge-44896</v>
      </c>
      <c r="G15233" s="11" t="s">
        <v>131</v>
      </c>
      <c r="H15233" s="11" t="s">
        <v>55</v>
      </c>
      <c r="I15233" s="11" t="s">
        <v>349</v>
      </c>
      <c r="J15233" s="11" t="s">
        <v>357</v>
      </c>
      <c r="K15233" s="11" t="str">
        <f>IFERROR(INDEX('EDC Component Dictionary'!$C$5:$C$37,MATCH('Rates Database'!J15233,'EDC Component Dictionary'!$B$5:$B$37,0)), "Energy Supply")</f>
        <v>Energy Supply</v>
      </c>
      <c r="L15233" s="12">
        <v>0.14202000000000001</v>
      </c>
      <c r="M15233" s="12"/>
    </row>
    <row r="15234" spans="1:13" x14ac:dyDescent="0.3">
      <c r="A15234" s="18">
        <v>15232</v>
      </c>
      <c r="B15234" s="18">
        <f t="shared" si="476"/>
        <v>2022</v>
      </c>
      <c r="C15234" s="17">
        <v>44896</v>
      </c>
      <c r="D15234" s="18" t="s">
        <v>314</v>
      </c>
      <c r="E15234" s="18" t="s">
        <v>353</v>
      </c>
      <c r="F15234" s="18" t="str">
        <f t="shared" si="475"/>
        <v>Concord-750 - 1000 kWh Volumetric Charge-44896</v>
      </c>
      <c r="G15234" s="11" t="s">
        <v>131</v>
      </c>
      <c r="H15234" s="11" t="s">
        <v>55</v>
      </c>
      <c r="I15234" s="11" t="s">
        <v>349</v>
      </c>
      <c r="J15234" s="11" t="s">
        <v>357</v>
      </c>
      <c r="K15234" s="11" t="str">
        <f>IFERROR(INDEX('EDC Component Dictionary'!$C$5:$C$37,MATCH('Rates Database'!J15234,'EDC Component Dictionary'!$B$5:$B$37,0)), "Energy Supply")</f>
        <v>Energy Supply</v>
      </c>
      <c r="L15234" s="12">
        <v>0.246472043999999</v>
      </c>
      <c r="M15234" s="12"/>
    </row>
    <row r="15235" spans="1:13" x14ac:dyDescent="0.3">
      <c r="A15235" s="18">
        <v>15233</v>
      </c>
      <c r="B15235" s="18">
        <f t="shared" si="476"/>
        <v>2022</v>
      </c>
      <c r="C15235" s="17">
        <v>44896</v>
      </c>
      <c r="D15235" s="18" t="s">
        <v>314</v>
      </c>
      <c r="E15235" s="18" t="s">
        <v>354</v>
      </c>
      <c r="F15235" s="18" t="str">
        <f t="shared" si="475"/>
        <v>Taunton-750 - 1000 kWh Volumetric Charge-44896</v>
      </c>
      <c r="G15235" s="11" t="s">
        <v>131</v>
      </c>
      <c r="H15235" s="11" t="s">
        <v>55</v>
      </c>
      <c r="I15235" s="11" t="s">
        <v>349</v>
      </c>
      <c r="J15235" s="11" t="s">
        <v>357</v>
      </c>
      <c r="K15235" s="11" t="str">
        <f>IFERROR(INDEX('EDC Component Dictionary'!$C$5:$C$37,MATCH('Rates Database'!J15235,'EDC Component Dictionary'!$B$5:$B$37,0)), "Energy Supply")</f>
        <v>Energy Supply</v>
      </c>
      <c r="L15235" s="12">
        <v>0.19787369499999999</v>
      </c>
      <c r="M15235" s="12"/>
    </row>
    <row r="15236" spans="1:13" x14ac:dyDescent="0.3">
      <c r="A15236" s="18">
        <v>15234</v>
      </c>
      <c r="B15236" s="18">
        <f t="shared" si="476"/>
        <v>2022</v>
      </c>
      <c r="C15236" s="17">
        <v>44896</v>
      </c>
      <c r="D15236" s="18" t="s">
        <v>314</v>
      </c>
      <c r="E15236" s="18" t="s">
        <v>355</v>
      </c>
      <c r="F15236" s="18" t="str">
        <f t="shared" ref="F15236:F15299" si="477">_xlfn.CONCAT(E15236,"-",J15236,"-",C15236)</f>
        <v>Wellesley-750 - 1000 kWh Volumetric Charge-44896</v>
      </c>
      <c r="G15236" s="11" t="s">
        <v>131</v>
      </c>
      <c r="H15236" s="11" t="s">
        <v>55</v>
      </c>
      <c r="I15236" s="11" t="s">
        <v>349</v>
      </c>
      <c r="J15236" s="11" t="s">
        <v>357</v>
      </c>
      <c r="K15236" s="11" t="str">
        <f>IFERROR(INDEX('EDC Component Dictionary'!$C$5:$C$37,MATCH('Rates Database'!J15236,'EDC Component Dictionary'!$B$5:$B$37,0)), "Energy Supply")</f>
        <v>Energy Supply</v>
      </c>
      <c r="L15236" s="12">
        <v>0.14032599999999901</v>
      </c>
      <c r="M15236" s="12"/>
    </row>
    <row r="15237" spans="1:13" x14ac:dyDescent="0.3">
      <c r="A15237" s="18">
        <v>15235</v>
      </c>
      <c r="B15237" s="18">
        <f t="shared" si="476"/>
        <v>2020</v>
      </c>
      <c r="C15237" s="17">
        <v>44013</v>
      </c>
      <c r="D15237" s="18" t="s">
        <v>314</v>
      </c>
      <c r="E15237" s="18" t="s">
        <v>348</v>
      </c>
      <c r="F15237" s="18" t="str">
        <f t="shared" si="477"/>
        <v>Middleton-750 - 1000 kWh Volumetric Charge-44013</v>
      </c>
      <c r="G15237" s="11" t="s">
        <v>131</v>
      </c>
      <c r="H15237" s="11" t="s">
        <v>55</v>
      </c>
      <c r="I15237" s="11" t="s">
        <v>349</v>
      </c>
      <c r="J15237" s="11" t="s">
        <v>357</v>
      </c>
      <c r="K15237" s="11" t="str">
        <f>IFERROR(INDEX('EDC Component Dictionary'!$C$5:$C$37,MATCH('Rates Database'!J15237,'EDC Component Dictionary'!$B$5:$B$37,0)), "Energy Supply")</f>
        <v>Energy Supply</v>
      </c>
      <c r="L15237" s="12">
        <v>0.13782999999999901</v>
      </c>
      <c r="M15237" s="12"/>
    </row>
    <row r="15238" spans="1:13" x14ac:dyDescent="0.3">
      <c r="A15238" s="18">
        <v>15236</v>
      </c>
      <c r="B15238" s="18">
        <f t="shared" si="476"/>
        <v>2020</v>
      </c>
      <c r="C15238" s="17">
        <v>44013</v>
      </c>
      <c r="D15238" s="18" t="s">
        <v>314</v>
      </c>
      <c r="E15238" s="18" t="s">
        <v>351</v>
      </c>
      <c r="F15238" s="18" t="str">
        <f t="shared" si="477"/>
        <v>Groton-750 - 1000 kWh Volumetric Charge-44013</v>
      </c>
      <c r="G15238" s="11" t="s">
        <v>131</v>
      </c>
      <c r="H15238" s="11" t="s">
        <v>55</v>
      </c>
      <c r="I15238" s="11" t="s">
        <v>349</v>
      </c>
      <c r="J15238" s="11" t="s">
        <v>357</v>
      </c>
      <c r="K15238" s="11" t="str">
        <f>IFERROR(INDEX('EDC Component Dictionary'!$C$5:$C$37,MATCH('Rates Database'!J15238,'EDC Component Dictionary'!$B$5:$B$37,0)), "Energy Supply")</f>
        <v>Energy Supply</v>
      </c>
      <c r="L15238" s="12">
        <v>0.13100000000000001</v>
      </c>
      <c r="M15238" s="12"/>
    </row>
    <row r="15239" spans="1:13" x14ac:dyDescent="0.3">
      <c r="A15239" s="18">
        <v>15237</v>
      </c>
      <c r="B15239" s="18">
        <f t="shared" si="476"/>
        <v>2020</v>
      </c>
      <c r="C15239" s="17">
        <v>44013</v>
      </c>
      <c r="D15239" s="18" t="s">
        <v>314</v>
      </c>
      <c r="E15239" s="18" t="s">
        <v>352</v>
      </c>
      <c r="F15239" s="18" t="str">
        <f t="shared" si="477"/>
        <v>Belmont-750 - 1000 kWh Volumetric Charge-44013</v>
      </c>
      <c r="G15239" s="11" t="s">
        <v>131</v>
      </c>
      <c r="H15239" s="11" t="s">
        <v>55</v>
      </c>
      <c r="I15239" s="11" t="s">
        <v>349</v>
      </c>
      <c r="J15239" s="11" t="s">
        <v>357</v>
      </c>
      <c r="K15239" s="11" t="str">
        <f>IFERROR(INDEX('EDC Component Dictionary'!$C$5:$C$37,MATCH('Rates Database'!J15239,'EDC Component Dictionary'!$B$5:$B$37,0)), "Energy Supply")</f>
        <v>Energy Supply</v>
      </c>
      <c r="L15239" s="12">
        <v>0.19316999999999901</v>
      </c>
      <c r="M15239" s="12"/>
    </row>
    <row r="15240" spans="1:13" x14ac:dyDescent="0.3">
      <c r="A15240" s="18">
        <v>15238</v>
      </c>
      <c r="B15240" s="18">
        <f t="shared" si="476"/>
        <v>2020</v>
      </c>
      <c r="C15240" s="17">
        <v>44013</v>
      </c>
      <c r="D15240" s="18" t="s">
        <v>314</v>
      </c>
      <c r="E15240" s="18" t="s">
        <v>347</v>
      </c>
      <c r="F15240" s="18" t="str">
        <f t="shared" si="477"/>
        <v>Middleborough-750 - 1000 kWh Volumetric Charge-44013</v>
      </c>
      <c r="G15240" s="11" t="s">
        <v>131</v>
      </c>
      <c r="H15240" s="11" t="s">
        <v>55</v>
      </c>
      <c r="I15240" s="11" t="s">
        <v>349</v>
      </c>
      <c r="J15240" s="11" t="s">
        <v>357</v>
      </c>
      <c r="K15240" s="11" t="str">
        <f>IFERROR(INDEX('EDC Component Dictionary'!$C$5:$C$37,MATCH('Rates Database'!J15240,'EDC Component Dictionary'!$B$5:$B$37,0)), "Energy Supply")</f>
        <v>Energy Supply</v>
      </c>
      <c r="L15240" s="12">
        <v>0.14202000000000001</v>
      </c>
      <c r="M15240" s="12"/>
    </row>
    <row r="15241" spans="1:13" x14ac:dyDescent="0.3">
      <c r="A15241" s="18">
        <v>15239</v>
      </c>
      <c r="B15241" s="18">
        <f t="shared" si="476"/>
        <v>2020</v>
      </c>
      <c r="C15241" s="17">
        <v>44013</v>
      </c>
      <c r="D15241" s="18" t="s">
        <v>314</v>
      </c>
      <c r="E15241" s="18" t="s">
        <v>353</v>
      </c>
      <c r="F15241" s="18" t="str">
        <f t="shared" si="477"/>
        <v>Concord-750 - 1000 kWh Volumetric Charge-44013</v>
      </c>
      <c r="G15241" s="11" t="s">
        <v>131</v>
      </c>
      <c r="H15241" s="11" t="s">
        <v>55</v>
      </c>
      <c r="I15241" s="11" t="s">
        <v>349</v>
      </c>
      <c r="J15241" s="11" t="s">
        <v>357</v>
      </c>
      <c r="K15241" s="11" t="str">
        <f>IFERROR(INDEX('EDC Component Dictionary'!$C$5:$C$37,MATCH('Rates Database'!J15241,'EDC Component Dictionary'!$B$5:$B$37,0)), "Energy Supply")</f>
        <v>Energy Supply</v>
      </c>
      <c r="L15241" s="12">
        <v>0.16707178811199999</v>
      </c>
      <c r="M15241" s="12"/>
    </row>
    <row r="15242" spans="1:13" x14ac:dyDescent="0.3">
      <c r="A15242" s="18">
        <v>15240</v>
      </c>
      <c r="B15242" s="18">
        <f t="shared" si="476"/>
        <v>2020</v>
      </c>
      <c r="C15242" s="17">
        <v>44013</v>
      </c>
      <c r="D15242" s="18" t="s">
        <v>314</v>
      </c>
      <c r="E15242" s="18" t="s">
        <v>354</v>
      </c>
      <c r="F15242" s="18" t="str">
        <f t="shared" si="477"/>
        <v>Taunton-750 - 1000 kWh Volumetric Charge-44013</v>
      </c>
      <c r="G15242" s="11" t="s">
        <v>131</v>
      </c>
      <c r="H15242" s="11" t="s">
        <v>55</v>
      </c>
      <c r="I15242" s="11" t="s">
        <v>349</v>
      </c>
      <c r="J15242" s="11" t="s">
        <v>357</v>
      </c>
      <c r="K15242" s="11" t="str">
        <f>IFERROR(INDEX('EDC Component Dictionary'!$C$5:$C$37,MATCH('Rates Database'!J15242,'EDC Component Dictionary'!$B$5:$B$37,0)), "Energy Supply")</f>
        <v>Energy Supply</v>
      </c>
      <c r="L15242" s="12">
        <v>0.13440695</v>
      </c>
      <c r="M15242" s="12"/>
    </row>
    <row r="15243" spans="1:13" x14ac:dyDescent="0.3">
      <c r="A15243" s="18">
        <v>15241</v>
      </c>
      <c r="B15243" s="18">
        <f t="shared" si="476"/>
        <v>2020</v>
      </c>
      <c r="C15243" s="17">
        <v>44013</v>
      </c>
      <c r="D15243" s="18" t="s">
        <v>314</v>
      </c>
      <c r="E15243" s="18" t="s">
        <v>355</v>
      </c>
      <c r="F15243" s="18" t="str">
        <f t="shared" si="477"/>
        <v>Wellesley-750 - 1000 kWh Volumetric Charge-44013</v>
      </c>
      <c r="G15243" s="11" t="s">
        <v>131</v>
      </c>
      <c r="H15243" s="11" t="s">
        <v>55</v>
      </c>
      <c r="I15243" s="11" t="s">
        <v>349</v>
      </c>
      <c r="J15243" s="11" t="s">
        <v>357</v>
      </c>
      <c r="K15243" s="11" t="str">
        <f>IFERROR(INDEX('EDC Component Dictionary'!$C$5:$C$37,MATCH('Rates Database'!J15243,'EDC Component Dictionary'!$B$5:$B$37,0)), "Energy Supply")</f>
        <v>Energy Supply</v>
      </c>
      <c r="L15243" s="12">
        <v>0.14032599999999901</v>
      </c>
      <c r="M15243" s="12"/>
    </row>
    <row r="15244" spans="1:13" x14ac:dyDescent="0.3">
      <c r="A15244" s="18">
        <v>15242</v>
      </c>
      <c r="B15244" s="18">
        <f t="shared" si="476"/>
        <v>2020</v>
      </c>
      <c r="C15244" s="17">
        <v>44166</v>
      </c>
      <c r="D15244" s="18" t="s">
        <v>314</v>
      </c>
      <c r="E15244" s="18" t="s">
        <v>348</v>
      </c>
      <c r="F15244" s="18" t="str">
        <f t="shared" si="477"/>
        <v>Middleton-750 - 1000 kWh Volumetric Charge-44166</v>
      </c>
      <c r="G15244" s="11" t="s">
        <v>131</v>
      </c>
      <c r="H15244" s="11" t="s">
        <v>55</v>
      </c>
      <c r="I15244" s="11" t="s">
        <v>349</v>
      </c>
      <c r="J15244" s="11" t="s">
        <v>357</v>
      </c>
      <c r="K15244" s="11" t="str">
        <f>IFERROR(INDEX('EDC Component Dictionary'!$C$5:$C$37,MATCH('Rates Database'!J15244,'EDC Component Dictionary'!$B$5:$B$37,0)), "Energy Supply")</f>
        <v>Energy Supply</v>
      </c>
      <c r="L15244" s="12">
        <v>0.13782999999999901</v>
      </c>
      <c r="M15244" s="12"/>
    </row>
    <row r="15245" spans="1:13" x14ac:dyDescent="0.3">
      <c r="A15245" s="18">
        <v>15243</v>
      </c>
      <c r="B15245" s="18">
        <f t="shared" si="476"/>
        <v>2020</v>
      </c>
      <c r="C15245" s="17">
        <v>44166</v>
      </c>
      <c r="D15245" s="18" t="s">
        <v>314</v>
      </c>
      <c r="E15245" s="18" t="s">
        <v>351</v>
      </c>
      <c r="F15245" s="18" t="str">
        <f t="shared" si="477"/>
        <v>Groton-750 - 1000 kWh Volumetric Charge-44166</v>
      </c>
      <c r="G15245" s="11" t="s">
        <v>131</v>
      </c>
      <c r="H15245" s="11" t="s">
        <v>55</v>
      </c>
      <c r="I15245" s="11" t="s">
        <v>349</v>
      </c>
      <c r="J15245" s="11" t="s">
        <v>357</v>
      </c>
      <c r="K15245" s="11" t="str">
        <f>IFERROR(INDEX('EDC Component Dictionary'!$C$5:$C$37,MATCH('Rates Database'!J15245,'EDC Component Dictionary'!$B$5:$B$37,0)), "Energy Supply")</f>
        <v>Energy Supply</v>
      </c>
      <c r="L15245" s="12">
        <v>0.14248</v>
      </c>
      <c r="M15245" s="12"/>
    </row>
    <row r="15246" spans="1:13" x14ac:dyDescent="0.3">
      <c r="A15246" s="18">
        <v>15244</v>
      </c>
      <c r="B15246" s="18">
        <f t="shared" si="476"/>
        <v>2020</v>
      </c>
      <c r="C15246" s="17">
        <v>44166</v>
      </c>
      <c r="D15246" s="18" t="s">
        <v>314</v>
      </c>
      <c r="E15246" s="18" t="s">
        <v>352</v>
      </c>
      <c r="F15246" s="18" t="str">
        <f t="shared" si="477"/>
        <v>Belmont-750 - 1000 kWh Volumetric Charge-44166</v>
      </c>
      <c r="G15246" s="11" t="s">
        <v>131</v>
      </c>
      <c r="H15246" s="11" t="s">
        <v>55</v>
      </c>
      <c r="I15246" s="11" t="s">
        <v>349</v>
      </c>
      <c r="J15246" s="11" t="s">
        <v>357</v>
      </c>
      <c r="K15246" s="11" t="str">
        <f>IFERROR(INDEX('EDC Component Dictionary'!$C$5:$C$37,MATCH('Rates Database'!J15246,'EDC Component Dictionary'!$B$5:$B$37,0)), "Energy Supply")</f>
        <v>Energy Supply</v>
      </c>
      <c r="L15246" s="12">
        <v>0.19316999999999901</v>
      </c>
      <c r="M15246" s="12"/>
    </row>
    <row r="15247" spans="1:13" x14ac:dyDescent="0.3">
      <c r="A15247" s="18">
        <v>15245</v>
      </c>
      <c r="B15247" s="18">
        <f t="shared" si="476"/>
        <v>2020</v>
      </c>
      <c r="C15247" s="17">
        <v>44166</v>
      </c>
      <c r="D15247" s="18" t="s">
        <v>314</v>
      </c>
      <c r="E15247" s="18" t="s">
        <v>347</v>
      </c>
      <c r="F15247" s="18" t="str">
        <f t="shared" si="477"/>
        <v>Middleborough-750 - 1000 kWh Volumetric Charge-44166</v>
      </c>
      <c r="G15247" s="11" t="s">
        <v>131</v>
      </c>
      <c r="H15247" s="11" t="s">
        <v>55</v>
      </c>
      <c r="I15247" s="11" t="s">
        <v>349</v>
      </c>
      <c r="J15247" s="11" t="s">
        <v>357</v>
      </c>
      <c r="K15247" s="11" t="str">
        <f>IFERROR(INDEX('EDC Component Dictionary'!$C$5:$C$37,MATCH('Rates Database'!J15247,'EDC Component Dictionary'!$B$5:$B$37,0)), "Energy Supply")</f>
        <v>Energy Supply</v>
      </c>
      <c r="L15247" s="12">
        <v>0.14202000000000001</v>
      </c>
      <c r="M15247" s="12"/>
    </row>
    <row r="15248" spans="1:13" x14ac:dyDescent="0.3">
      <c r="A15248" s="18">
        <v>15246</v>
      </c>
      <c r="B15248" s="18">
        <f t="shared" si="476"/>
        <v>2020</v>
      </c>
      <c r="C15248" s="17">
        <v>44166</v>
      </c>
      <c r="D15248" s="18" t="s">
        <v>314</v>
      </c>
      <c r="E15248" s="18" t="s">
        <v>353</v>
      </c>
      <c r="F15248" s="18" t="str">
        <f t="shared" si="477"/>
        <v>Concord-750 - 1000 kWh Volumetric Charge-44166</v>
      </c>
      <c r="G15248" s="11" t="s">
        <v>131</v>
      </c>
      <c r="H15248" s="11" t="s">
        <v>55</v>
      </c>
      <c r="I15248" s="11" t="s">
        <v>349</v>
      </c>
      <c r="J15248" s="11" t="s">
        <v>357</v>
      </c>
      <c r="K15248" s="11" t="str">
        <f>IFERROR(INDEX('EDC Component Dictionary'!$C$5:$C$37,MATCH('Rates Database'!J15248,'EDC Component Dictionary'!$B$5:$B$37,0)), "Energy Supply")</f>
        <v>Energy Supply</v>
      </c>
      <c r="L15248" s="12">
        <v>0.18331418811200001</v>
      </c>
      <c r="M15248" s="12"/>
    </row>
    <row r="15249" spans="1:13" x14ac:dyDescent="0.3">
      <c r="A15249" s="18">
        <v>15247</v>
      </c>
      <c r="B15249" s="18">
        <f t="shared" si="476"/>
        <v>2020</v>
      </c>
      <c r="C15249" s="17">
        <v>44166</v>
      </c>
      <c r="D15249" s="18" t="s">
        <v>314</v>
      </c>
      <c r="E15249" s="18" t="s">
        <v>354</v>
      </c>
      <c r="F15249" s="18" t="str">
        <f t="shared" si="477"/>
        <v>Taunton-750 - 1000 kWh Volumetric Charge-44166</v>
      </c>
      <c r="G15249" s="11" t="s">
        <v>131</v>
      </c>
      <c r="H15249" s="11" t="s">
        <v>55</v>
      </c>
      <c r="I15249" s="11" t="s">
        <v>349</v>
      </c>
      <c r="J15249" s="11" t="s">
        <v>357</v>
      </c>
      <c r="K15249" s="11" t="str">
        <f>IFERROR(INDEX('EDC Component Dictionary'!$C$5:$C$37,MATCH('Rates Database'!J15249,'EDC Component Dictionary'!$B$5:$B$37,0)), "Energy Supply")</f>
        <v>Energy Supply</v>
      </c>
      <c r="L15249" s="12">
        <v>0.140367345</v>
      </c>
      <c r="M15249" s="12"/>
    </row>
    <row r="15250" spans="1:13" x14ac:dyDescent="0.3">
      <c r="A15250" s="18">
        <v>15248</v>
      </c>
      <c r="B15250" s="18">
        <f t="shared" si="476"/>
        <v>2020</v>
      </c>
      <c r="C15250" s="17">
        <v>44166</v>
      </c>
      <c r="D15250" s="18" t="s">
        <v>314</v>
      </c>
      <c r="E15250" s="18" t="s">
        <v>355</v>
      </c>
      <c r="F15250" s="18" t="str">
        <f t="shared" si="477"/>
        <v>Wellesley-750 - 1000 kWh Volumetric Charge-44166</v>
      </c>
      <c r="G15250" s="11" t="s">
        <v>131</v>
      </c>
      <c r="H15250" s="11" t="s">
        <v>55</v>
      </c>
      <c r="I15250" s="11" t="s">
        <v>349</v>
      </c>
      <c r="J15250" s="11" t="s">
        <v>357</v>
      </c>
      <c r="K15250" s="11" t="str">
        <f>IFERROR(INDEX('EDC Component Dictionary'!$C$5:$C$37,MATCH('Rates Database'!J15250,'EDC Component Dictionary'!$B$5:$B$37,0)), "Energy Supply")</f>
        <v>Energy Supply</v>
      </c>
      <c r="L15250" s="12">
        <v>0.14032599999999901</v>
      </c>
      <c r="M15250" s="12"/>
    </row>
    <row r="15251" spans="1:13" x14ac:dyDescent="0.3">
      <c r="A15251" s="18">
        <v>15249</v>
      </c>
      <c r="B15251" s="18">
        <f t="shared" si="476"/>
        <v>2019</v>
      </c>
      <c r="C15251" s="17">
        <v>43739</v>
      </c>
      <c r="D15251" s="18" t="s">
        <v>314</v>
      </c>
      <c r="E15251" s="18" t="s">
        <v>348</v>
      </c>
      <c r="F15251" s="18" t="str">
        <f t="shared" si="477"/>
        <v>Middleton-750 - 1000 kWh Volumetric Charge-43739</v>
      </c>
      <c r="G15251" s="11" t="s">
        <v>131</v>
      </c>
      <c r="H15251" s="11" t="s">
        <v>55</v>
      </c>
      <c r="I15251" s="11" t="s">
        <v>349</v>
      </c>
      <c r="J15251" s="11" t="s">
        <v>357</v>
      </c>
      <c r="K15251" s="11" t="str">
        <f>IFERROR(INDEX('EDC Component Dictionary'!$C$5:$C$37,MATCH('Rates Database'!J15251,'EDC Component Dictionary'!$B$5:$B$37,0)), "Energy Supply")</f>
        <v>Energy Supply</v>
      </c>
      <c r="L15251" s="12">
        <v>0.13782999999999901</v>
      </c>
      <c r="M15251" s="12"/>
    </row>
    <row r="15252" spans="1:13" x14ac:dyDescent="0.3">
      <c r="A15252" s="18">
        <v>15250</v>
      </c>
      <c r="B15252" s="18">
        <f t="shared" si="476"/>
        <v>2019</v>
      </c>
      <c r="C15252" s="17">
        <v>43739</v>
      </c>
      <c r="D15252" s="18" t="s">
        <v>314</v>
      </c>
      <c r="E15252" s="18" t="s">
        <v>351</v>
      </c>
      <c r="F15252" s="18" t="str">
        <f t="shared" si="477"/>
        <v>Groton-750 - 1000 kWh Volumetric Charge-43739</v>
      </c>
      <c r="G15252" s="11" t="s">
        <v>131</v>
      </c>
      <c r="H15252" s="11" t="s">
        <v>55</v>
      </c>
      <c r="I15252" s="11" t="s">
        <v>349</v>
      </c>
      <c r="J15252" s="11" t="s">
        <v>357</v>
      </c>
      <c r="K15252" s="11" t="str">
        <f>IFERROR(INDEX('EDC Component Dictionary'!$C$5:$C$37,MATCH('Rates Database'!J15252,'EDC Component Dictionary'!$B$5:$B$37,0)), "Energy Supply")</f>
        <v>Energy Supply</v>
      </c>
      <c r="L15252" s="12">
        <v>0.13100000000000001</v>
      </c>
      <c r="M15252" s="12"/>
    </row>
    <row r="15253" spans="1:13" x14ac:dyDescent="0.3">
      <c r="A15253" s="18">
        <v>15251</v>
      </c>
      <c r="B15253" s="18">
        <f t="shared" si="476"/>
        <v>2019</v>
      </c>
      <c r="C15253" s="17">
        <v>43739</v>
      </c>
      <c r="D15253" s="18" t="s">
        <v>314</v>
      </c>
      <c r="E15253" s="18" t="s">
        <v>352</v>
      </c>
      <c r="F15253" s="18" t="str">
        <f t="shared" si="477"/>
        <v>Belmont-750 - 1000 kWh Volumetric Charge-43739</v>
      </c>
      <c r="G15253" s="11" t="s">
        <v>131</v>
      </c>
      <c r="H15253" s="11" t="s">
        <v>55</v>
      </c>
      <c r="I15253" s="11" t="s">
        <v>349</v>
      </c>
      <c r="J15253" s="11" t="s">
        <v>357</v>
      </c>
      <c r="K15253" s="11" t="str">
        <f>IFERROR(INDEX('EDC Component Dictionary'!$C$5:$C$37,MATCH('Rates Database'!J15253,'EDC Component Dictionary'!$B$5:$B$37,0)), "Energy Supply")</f>
        <v>Energy Supply</v>
      </c>
      <c r="L15253" s="12">
        <v>0.19316999999999901</v>
      </c>
      <c r="M15253" s="12"/>
    </row>
    <row r="15254" spans="1:13" x14ac:dyDescent="0.3">
      <c r="A15254" s="18">
        <v>15252</v>
      </c>
      <c r="B15254" s="18">
        <f t="shared" ref="B15254:B15317" si="478">YEAR(C15254)</f>
        <v>2019</v>
      </c>
      <c r="C15254" s="17">
        <v>43739</v>
      </c>
      <c r="D15254" s="18" t="s">
        <v>314</v>
      </c>
      <c r="E15254" s="18" t="s">
        <v>353</v>
      </c>
      <c r="F15254" s="18" t="str">
        <f t="shared" si="477"/>
        <v>Concord-750 - 1000 kWh Volumetric Charge-43739</v>
      </c>
      <c r="G15254" s="11" t="s">
        <v>131</v>
      </c>
      <c r="H15254" s="11" t="s">
        <v>55</v>
      </c>
      <c r="I15254" s="11" t="s">
        <v>349</v>
      </c>
      <c r="J15254" s="11" t="s">
        <v>357</v>
      </c>
      <c r="K15254" s="11" t="str">
        <f>IFERROR(INDEX('EDC Component Dictionary'!$C$5:$C$37,MATCH('Rates Database'!J15254,'EDC Component Dictionary'!$B$5:$B$37,0)), "Energy Supply")</f>
        <v>Energy Supply</v>
      </c>
      <c r="L15254" s="12">
        <v>0.16707178811199999</v>
      </c>
      <c r="M15254" s="12"/>
    </row>
    <row r="15255" spans="1:13" x14ac:dyDescent="0.3">
      <c r="A15255" s="18">
        <v>15253</v>
      </c>
      <c r="B15255" s="18">
        <f t="shared" si="478"/>
        <v>2019</v>
      </c>
      <c r="C15255" s="17">
        <v>43739</v>
      </c>
      <c r="D15255" s="18" t="s">
        <v>314</v>
      </c>
      <c r="E15255" s="18" t="s">
        <v>354</v>
      </c>
      <c r="F15255" s="18" t="str">
        <f t="shared" si="477"/>
        <v>Taunton-750 - 1000 kWh Volumetric Charge-43739</v>
      </c>
      <c r="G15255" s="11" t="s">
        <v>131</v>
      </c>
      <c r="H15255" s="11" t="s">
        <v>55</v>
      </c>
      <c r="I15255" s="11" t="s">
        <v>349</v>
      </c>
      <c r="J15255" s="11" t="s">
        <v>357</v>
      </c>
      <c r="K15255" s="11" t="str">
        <f>IFERROR(INDEX('EDC Component Dictionary'!$C$5:$C$37,MATCH('Rates Database'!J15255,'EDC Component Dictionary'!$B$5:$B$37,0)), "Energy Supply")</f>
        <v>Energy Supply</v>
      </c>
      <c r="L15255" s="12">
        <v>0.14151741500000001</v>
      </c>
      <c r="M15255" s="12"/>
    </row>
    <row r="15256" spans="1:13" x14ac:dyDescent="0.3">
      <c r="A15256" s="18">
        <v>15254</v>
      </c>
      <c r="B15256" s="18">
        <f t="shared" si="478"/>
        <v>2019</v>
      </c>
      <c r="C15256" s="17">
        <v>43739</v>
      </c>
      <c r="D15256" s="18" t="s">
        <v>314</v>
      </c>
      <c r="E15256" s="18" t="s">
        <v>355</v>
      </c>
      <c r="F15256" s="18" t="str">
        <f t="shared" si="477"/>
        <v>Wellesley-750 - 1000 kWh Volumetric Charge-43739</v>
      </c>
      <c r="G15256" s="11" t="s">
        <v>131</v>
      </c>
      <c r="H15256" s="11" t="s">
        <v>55</v>
      </c>
      <c r="I15256" s="11" t="s">
        <v>349</v>
      </c>
      <c r="J15256" s="11" t="s">
        <v>357</v>
      </c>
      <c r="K15256" s="11" t="str">
        <f>IFERROR(INDEX('EDC Component Dictionary'!$C$5:$C$37,MATCH('Rates Database'!J15256,'EDC Component Dictionary'!$B$5:$B$37,0)), "Energy Supply")</f>
        <v>Energy Supply</v>
      </c>
      <c r="L15256" s="12">
        <v>0.14032599999999901</v>
      </c>
      <c r="M15256" s="12"/>
    </row>
    <row r="15257" spans="1:13" x14ac:dyDescent="0.3">
      <c r="A15257" s="18">
        <v>15255</v>
      </c>
      <c r="B15257" s="18">
        <f t="shared" si="478"/>
        <v>2021</v>
      </c>
      <c r="C15257" s="17">
        <v>44317</v>
      </c>
      <c r="D15257" s="18" t="s">
        <v>314</v>
      </c>
      <c r="E15257" s="18" t="s">
        <v>348</v>
      </c>
      <c r="F15257" s="18" t="str">
        <f t="shared" si="477"/>
        <v>Middleton-750 - 1000 kWh Volumetric Charge-44317</v>
      </c>
      <c r="G15257" s="11" t="s">
        <v>131</v>
      </c>
      <c r="H15257" s="11" t="s">
        <v>55</v>
      </c>
      <c r="I15257" s="11" t="s">
        <v>349</v>
      </c>
      <c r="J15257" s="11" t="s">
        <v>357</v>
      </c>
      <c r="K15257" s="11" t="str">
        <f>IFERROR(INDEX('EDC Component Dictionary'!$C$5:$C$37,MATCH('Rates Database'!J15257,'EDC Component Dictionary'!$B$5:$B$37,0)), "Energy Supply")</f>
        <v>Energy Supply</v>
      </c>
      <c r="L15257" s="12">
        <v>0.13782999999999901</v>
      </c>
      <c r="M15257" s="12"/>
    </row>
    <row r="15258" spans="1:13" x14ac:dyDescent="0.3">
      <c r="A15258" s="18">
        <v>15256</v>
      </c>
      <c r="B15258" s="18">
        <f t="shared" si="478"/>
        <v>2021</v>
      </c>
      <c r="C15258" s="17">
        <v>44317</v>
      </c>
      <c r="D15258" s="18" t="s">
        <v>314</v>
      </c>
      <c r="E15258" s="18" t="s">
        <v>351</v>
      </c>
      <c r="F15258" s="18" t="str">
        <f t="shared" si="477"/>
        <v>Groton-750 - 1000 kWh Volumetric Charge-44317</v>
      </c>
      <c r="G15258" s="11" t="s">
        <v>131</v>
      </c>
      <c r="H15258" s="11" t="s">
        <v>55</v>
      </c>
      <c r="I15258" s="11" t="s">
        <v>349</v>
      </c>
      <c r="J15258" s="11" t="s">
        <v>357</v>
      </c>
      <c r="K15258" s="11" t="str">
        <f>IFERROR(INDEX('EDC Component Dictionary'!$C$5:$C$37,MATCH('Rates Database'!J15258,'EDC Component Dictionary'!$B$5:$B$37,0)), "Energy Supply")</f>
        <v>Energy Supply</v>
      </c>
      <c r="L15258" s="12">
        <v>0.14248</v>
      </c>
      <c r="M15258" s="12"/>
    </row>
    <row r="15259" spans="1:13" x14ac:dyDescent="0.3">
      <c r="A15259" s="18">
        <v>15257</v>
      </c>
      <c r="B15259" s="18">
        <f t="shared" si="478"/>
        <v>2021</v>
      </c>
      <c r="C15259" s="17">
        <v>44317</v>
      </c>
      <c r="D15259" s="18" t="s">
        <v>314</v>
      </c>
      <c r="E15259" s="18" t="s">
        <v>352</v>
      </c>
      <c r="F15259" s="18" t="str">
        <f t="shared" si="477"/>
        <v>Belmont-750 - 1000 kWh Volumetric Charge-44317</v>
      </c>
      <c r="G15259" s="11" t="s">
        <v>131</v>
      </c>
      <c r="H15259" s="11" t="s">
        <v>55</v>
      </c>
      <c r="I15259" s="11" t="s">
        <v>349</v>
      </c>
      <c r="J15259" s="11" t="s">
        <v>357</v>
      </c>
      <c r="K15259" s="11" t="str">
        <f>IFERROR(INDEX('EDC Component Dictionary'!$C$5:$C$37,MATCH('Rates Database'!J15259,'EDC Component Dictionary'!$B$5:$B$37,0)), "Energy Supply")</f>
        <v>Energy Supply</v>
      </c>
      <c r="L15259" s="12">
        <v>0.19316999999999901</v>
      </c>
      <c r="M15259" s="12"/>
    </row>
    <row r="15260" spans="1:13" x14ac:dyDescent="0.3">
      <c r="A15260" s="18">
        <v>15258</v>
      </c>
      <c r="B15260" s="18">
        <f t="shared" si="478"/>
        <v>2021</v>
      </c>
      <c r="C15260" s="17">
        <v>44317</v>
      </c>
      <c r="D15260" s="18" t="s">
        <v>314</v>
      </c>
      <c r="E15260" s="18" t="s">
        <v>347</v>
      </c>
      <c r="F15260" s="18" t="str">
        <f t="shared" si="477"/>
        <v>Middleborough-750 - 1000 kWh Volumetric Charge-44317</v>
      </c>
      <c r="G15260" s="11" t="s">
        <v>131</v>
      </c>
      <c r="H15260" s="11" t="s">
        <v>55</v>
      </c>
      <c r="I15260" s="11" t="s">
        <v>349</v>
      </c>
      <c r="J15260" s="11" t="s">
        <v>357</v>
      </c>
      <c r="K15260" s="11" t="str">
        <f>IFERROR(INDEX('EDC Component Dictionary'!$C$5:$C$37,MATCH('Rates Database'!J15260,'EDC Component Dictionary'!$B$5:$B$37,0)), "Energy Supply")</f>
        <v>Energy Supply</v>
      </c>
      <c r="L15260" s="12">
        <v>0.14202000000000001</v>
      </c>
      <c r="M15260" s="12"/>
    </row>
    <row r="15261" spans="1:13" x14ac:dyDescent="0.3">
      <c r="A15261" s="18">
        <v>15259</v>
      </c>
      <c r="B15261" s="18">
        <f t="shared" si="478"/>
        <v>2021</v>
      </c>
      <c r="C15261" s="17">
        <v>44317</v>
      </c>
      <c r="D15261" s="18" t="s">
        <v>314</v>
      </c>
      <c r="E15261" s="18" t="s">
        <v>353</v>
      </c>
      <c r="F15261" s="18" t="str">
        <f t="shared" si="477"/>
        <v>Concord-750 - 1000 kWh Volumetric Charge-44317</v>
      </c>
      <c r="G15261" s="11" t="s">
        <v>131</v>
      </c>
      <c r="H15261" s="11" t="s">
        <v>55</v>
      </c>
      <c r="I15261" s="11" t="s">
        <v>349</v>
      </c>
      <c r="J15261" s="11" t="s">
        <v>357</v>
      </c>
      <c r="K15261" s="11" t="str">
        <f>IFERROR(INDEX('EDC Component Dictionary'!$C$5:$C$37,MATCH('Rates Database'!J15261,'EDC Component Dictionary'!$B$5:$B$37,0)), "Energy Supply")</f>
        <v>Energy Supply</v>
      </c>
      <c r="L15261" s="12">
        <v>0.18703201999999999</v>
      </c>
      <c r="M15261" s="12"/>
    </row>
    <row r="15262" spans="1:13" x14ac:dyDescent="0.3">
      <c r="A15262" s="18">
        <v>15260</v>
      </c>
      <c r="B15262" s="18">
        <f t="shared" si="478"/>
        <v>2021</v>
      </c>
      <c r="C15262" s="17">
        <v>44317</v>
      </c>
      <c r="D15262" s="18" t="s">
        <v>314</v>
      </c>
      <c r="E15262" s="18" t="s">
        <v>354</v>
      </c>
      <c r="F15262" s="18" t="str">
        <f t="shared" si="477"/>
        <v>Taunton-750 - 1000 kWh Volumetric Charge-44317</v>
      </c>
      <c r="G15262" s="11" t="s">
        <v>131</v>
      </c>
      <c r="H15262" s="11" t="s">
        <v>55</v>
      </c>
      <c r="I15262" s="11" t="s">
        <v>349</v>
      </c>
      <c r="J15262" s="11" t="s">
        <v>357</v>
      </c>
      <c r="K15262" s="11" t="str">
        <f>IFERROR(INDEX('EDC Component Dictionary'!$C$5:$C$37,MATCH('Rates Database'!J15262,'EDC Component Dictionary'!$B$5:$B$37,0)), "Energy Supply")</f>
        <v>Energy Supply</v>
      </c>
      <c r="L15262" s="12">
        <v>0.13973160500000001</v>
      </c>
      <c r="M15262" s="12"/>
    </row>
    <row r="15263" spans="1:13" x14ac:dyDescent="0.3">
      <c r="A15263" s="18">
        <v>15261</v>
      </c>
      <c r="B15263" s="18">
        <f t="shared" si="478"/>
        <v>2021</v>
      </c>
      <c r="C15263" s="17">
        <v>44317</v>
      </c>
      <c r="D15263" s="18" t="s">
        <v>314</v>
      </c>
      <c r="E15263" s="18" t="s">
        <v>355</v>
      </c>
      <c r="F15263" s="18" t="str">
        <f t="shared" si="477"/>
        <v>Wellesley-750 - 1000 kWh Volumetric Charge-44317</v>
      </c>
      <c r="G15263" s="11" t="s">
        <v>131</v>
      </c>
      <c r="H15263" s="11" t="s">
        <v>55</v>
      </c>
      <c r="I15263" s="11" t="s">
        <v>349</v>
      </c>
      <c r="J15263" s="11" t="s">
        <v>357</v>
      </c>
      <c r="K15263" s="11" t="str">
        <f>IFERROR(INDEX('EDC Component Dictionary'!$C$5:$C$37,MATCH('Rates Database'!J15263,'EDC Component Dictionary'!$B$5:$B$37,0)), "Energy Supply")</f>
        <v>Energy Supply</v>
      </c>
      <c r="L15263" s="12">
        <v>0.14032599999999901</v>
      </c>
      <c r="M15263" s="12"/>
    </row>
    <row r="15264" spans="1:13" x14ac:dyDescent="0.3">
      <c r="A15264" s="18">
        <v>15262</v>
      </c>
      <c r="B15264" s="18">
        <f t="shared" si="478"/>
        <v>2023</v>
      </c>
      <c r="C15264" s="17">
        <v>45078</v>
      </c>
      <c r="D15264" s="18" t="s">
        <v>314</v>
      </c>
      <c r="E15264" s="18" t="s">
        <v>348</v>
      </c>
      <c r="F15264" s="18" t="str">
        <f t="shared" si="477"/>
        <v>Middleton-750 - 1000 kWh Volumetric Charge-45078</v>
      </c>
      <c r="G15264" s="11" t="s">
        <v>131</v>
      </c>
      <c r="H15264" s="11" t="s">
        <v>55</v>
      </c>
      <c r="I15264" s="11" t="s">
        <v>349</v>
      </c>
      <c r="J15264" s="11" t="s">
        <v>357</v>
      </c>
      <c r="K15264" s="11" t="str">
        <f>IFERROR(INDEX('EDC Component Dictionary'!$C$5:$C$37,MATCH('Rates Database'!J15264,'EDC Component Dictionary'!$B$5:$B$37,0)), "Energy Supply")</f>
        <v>Energy Supply</v>
      </c>
      <c r="L15264" s="12">
        <v>0.15859999999999899</v>
      </c>
      <c r="M15264" s="12"/>
    </row>
    <row r="15265" spans="1:13" x14ac:dyDescent="0.3">
      <c r="A15265" s="18">
        <v>15263</v>
      </c>
      <c r="B15265" s="18">
        <f t="shared" si="478"/>
        <v>2023</v>
      </c>
      <c r="C15265" s="17">
        <v>45078</v>
      </c>
      <c r="D15265" s="18" t="s">
        <v>314</v>
      </c>
      <c r="E15265" s="18" t="s">
        <v>351</v>
      </c>
      <c r="F15265" s="18" t="str">
        <f t="shared" si="477"/>
        <v>Groton-750 - 1000 kWh Volumetric Charge-45078</v>
      </c>
      <c r="G15265" s="11" t="s">
        <v>131</v>
      </c>
      <c r="H15265" s="11" t="s">
        <v>55</v>
      </c>
      <c r="I15265" s="11" t="s">
        <v>349</v>
      </c>
      <c r="J15265" s="11" t="s">
        <v>357</v>
      </c>
      <c r="K15265" s="11" t="str">
        <f>IFERROR(INDEX('EDC Component Dictionary'!$C$5:$C$37,MATCH('Rates Database'!J15265,'EDC Component Dictionary'!$B$5:$B$37,0)), "Energy Supply")</f>
        <v>Energy Supply</v>
      </c>
      <c r="L15265" s="12">
        <v>0.16</v>
      </c>
      <c r="M15265" s="12"/>
    </row>
    <row r="15266" spans="1:13" x14ac:dyDescent="0.3">
      <c r="A15266" s="18">
        <v>15264</v>
      </c>
      <c r="B15266" s="18">
        <f t="shared" si="478"/>
        <v>2023</v>
      </c>
      <c r="C15266" s="17">
        <v>45078</v>
      </c>
      <c r="D15266" s="18" t="s">
        <v>314</v>
      </c>
      <c r="E15266" s="18" t="s">
        <v>352</v>
      </c>
      <c r="F15266" s="18" t="str">
        <f t="shared" si="477"/>
        <v>Belmont-750 - 1000 kWh Volumetric Charge-45078</v>
      </c>
      <c r="G15266" s="11" t="s">
        <v>131</v>
      </c>
      <c r="H15266" s="11" t="s">
        <v>55</v>
      </c>
      <c r="I15266" s="11" t="s">
        <v>349</v>
      </c>
      <c r="J15266" s="11" t="s">
        <v>357</v>
      </c>
      <c r="K15266" s="11" t="str">
        <f>IFERROR(INDEX('EDC Component Dictionary'!$C$5:$C$37,MATCH('Rates Database'!J15266,'EDC Component Dictionary'!$B$5:$B$37,0)), "Energy Supply")</f>
        <v>Energy Supply</v>
      </c>
      <c r="L15266" s="12">
        <v>0.22989999999999899</v>
      </c>
      <c r="M15266" s="12"/>
    </row>
    <row r="15267" spans="1:13" x14ac:dyDescent="0.3">
      <c r="A15267" s="18">
        <v>15265</v>
      </c>
      <c r="B15267" s="18">
        <f t="shared" si="478"/>
        <v>2023</v>
      </c>
      <c r="C15267" s="17">
        <v>45078</v>
      </c>
      <c r="D15267" s="18" t="s">
        <v>314</v>
      </c>
      <c r="E15267" s="18" t="s">
        <v>347</v>
      </c>
      <c r="F15267" s="18" t="str">
        <f t="shared" si="477"/>
        <v>Middleborough-750 - 1000 kWh Volumetric Charge-45078</v>
      </c>
      <c r="G15267" s="11" t="s">
        <v>131</v>
      </c>
      <c r="H15267" s="11" t="s">
        <v>55</v>
      </c>
      <c r="I15267" s="11" t="s">
        <v>349</v>
      </c>
      <c r="J15267" s="11" t="s">
        <v>357</v>
      </c>
      <c r="K15267" s="11" t="str">
        <f>IFERROR(INDEX('EDC Component Dictionary'!$C$5:$C$37,MATCH('Rates Database'!J15267,'EDC Component Dictionary'!$B$5:$B$37,0)), "Energy Supply")</f>
        <v>Energy Supply</v>
      </c>
      <c r="L15267" s="12">
        <v>0.14202000000000001</v>
      </c>
      <c r="M15267" s="12"/>
    </row>
    <row r="15268" spans="1:13" x14ac:dyDescent="0.3">
      <c r="A15268" s="18">
        <v>15266</v>
      </c>
      <c r="B15268" s="18">
        <f t="shared" si="478"/>
        <v>2023</v>
      </c>
      <c r="C15268" s="17">
        <v>45078</v>
      </c>
      <c r="D15268" s="18" t="s">
        <v>314</v>
      </c>
      <c r="E15268" s="18" t="s">
        <v>353</v>
      </c>
      <c r="F15268" s="18" t="str">
        <f t="shared" si="477"/>
        <v>Concord-750 - 1000 kWh Volumetric Charge-45078</v>
      </c>
      <c r="G15268" s="11" t="s">
        <v>131</v>
      </c>
      <c r="H15268" s="11" t="s">
        <v>55</v>
      </c>
      <c r="I15268" s="11" t="s">
        <v>349</v>
      </c>
      <c r="J15268" s="11" t="s">
        <v>357</v>
      </c>
      <c r="K15268" s="11" t="str">
        <f>IFERROR(INDEX('EDC Component Dictionary'!$C$5:$C$37,MATCH('Rates Database'!J15268,'EDC Component Dictionary'!$B$5:$B$37,0)), "Energy Supply")</f>
        <v>Energy Supply</v>
      </c>
      <c r="L15268" s="12">
        <v>0.22243278399999999</v>
      </c>
      <c r="M15268" s="12"/>
    </row>
    <row r="15269" spans="1:13" x14ac:dyDescent="0.3">
      <c r="A15269" s="18">
        <v>15267</v>
      </c>
      <c r="B15269" s="18">
        <f t="shared" si="478"/>
        <v>2023</v>
      </c>
      <c r="C15269" s="17">
        <v>45078</v>
      </c>
      <c r="D15269" s="18" t="s">
        <v>314</v>
      </c>
      <c r="E15269" s="18" t="s">
        <v>354</v>
      </c>
      <c r="F15269" s="18" t="str">
        <f t="shared" si="477"/>
        <v>Taunton-750 - 1000 kWh Volumetric Charge-45078</v>
      </c>
      <c r="G15269" s="11" t="s">
        <v>131</v>
      </c>
      <c r="H15269" s="11" t="s">
        <v>55</v>
      </c>
      <c r="I15269" s="11" t="s">
        <v>349</v>
      </c>
      <c r="J15269" s="11" t="s">
        <v>357</v>
      </c>
      <c r="K15269" s="11" t="str">
        <f>IFERROR(INDEX('EDC Component Dictionary'!$C$5:$C$37,MATCH('Rates Database'!J15269,'EDC Component Dictionary'!$B$5:$B$37,0)), "Energy Supply")</f>
        <v>Energy Supply</v>
      </c>
      <c r="L15269" s="12">
        <v>0.200055655</v>
      </c>
      <c r="M15269" s="12"/>
    </row>
    <row r="15270" spans="1:13" x14ac:dyDescent="0.3">
      <c r="A15270" s="18">
        <v>15268</v>
      </c>
      <c r="B15270" s="18">
        <f t="shared" si="478"/>
        <v>2023</v>
      </c>
      <c r="C15270" s="17">
        <v>45078</v>
      </c>
      <c r="D15270" s="18" t="s">
        <v>314</v>
      </c>
      <c r="E15270" s="18" t="s">
        <v>355</v>
      </c>
      <c r="F15270" s="18" t="str">
        <f t="shared" si="477"/>
        <v>Wellesley-750 - 1000 kWh Volumetric Charge-45078</v>
      </c>
      <c r="G15270" s="11" t="s">
        <v>131</v>
      </c>
      <c r="H15270" s="11" t="s">
        <v>55</v>
      </c>
      <c r="I15270" s="11" t="s">
        <v>349</v>
      </c>
      <c r="J15270" s="11" t="s">
        <v>357</v>
      </c>
      <c r="K15270" s="11" t="str">
        <f>IFERROR(INDEX('EDC Component Dictionary'!$C$5:$C$37,MATCH('Rates Database'!J15270,'EDC Component Dictionary'!$B$5:$B$37,0)), "Energy Supply")</f>
        <v>Energy Supply</v>
      </c>
      <c r="L15270" s="12">
        <v>0.152335</v>
      </c>
      <c r="M15270" s="12"/>
    </row>
    <row r="15271" spans="1:13" x14ac:dyDescent="0.3">
      <c r="A15271" s="18">
        <v>15269</v>
      </c>
      <c r="B15271" s="18">
        <f t="shared" si="478"/>
        <v>2022</v>
      </c>
      <c r="C15271" s="17">
        <v>44562</v>
      </c>
      <c r="D15271" s="18" t="s">
        <v>314</v>
      </c>
      <c r="E15271" s="18" t="s">
        <v>348</v>
      </c>
      <c r="F15271" s="18" t="str">
        <f t="shared" si="477"/>
        <v>Middleton-750 - 1000 kWh Volumetric Charge-44562</v>
      </c>
      <c r="G15271" s="11" t="s">
        <v>131</v>
      </c>
      <c r="H15271" s="11" t="s">
        <v>55</v>
      </c>
      <c r="I15271" s="11" t="s">
        <v>349</v>
      </c>
      <c r="J15271" s="11" t="s">
        <v>357</v>
      </c>
      <c r="K15271" s="11" t="str">
        <f>IFERROR(INDEX('EDC Component Dictionary'!$C$5:$C$37,MATCH('Rates Database'!J15271,'EDC Component Dictionary'!$B$5:$B$37,0)), "Energy Supply")</f>
        <v>Energy Supply</v>
      </c>
      <c r="L15271" s="12">
        <v>0.13782999999999901</v>
      </c>
      <c r="M15271" s="12"/>
    </row>
    <row r="15272" spans="1:13" x14ac:dyDescent="0.3">
      <c r="A15272" s="18">
        <v>15270</v>
      </c>
      <c r="B15272" s="18">
        <f t="shared" si="478"/>
        <v>2022</v>
      </c>
      <c r="C15272" s="17">
        <v>44562</v>
      </c>
      <c r="D15272" s="18" t="s">
        <v>314</v>
      </c>
      <c r="E15272" s="18" t="s">
        <v>351</v>
      </c>
      <c r="F15272" s="18" t="str">
        <f t="shared" si="477"/>
        <v>Groton-750 - 1000 kWh Volumetric Charge-44562</v>
      </c>
      <c r="G15272" s="11" t="s">
        <v>131</v>
      </c>
      <c r="H15272" s="11" t="s">
        <v>55</v>
      </c>
      <c r="I15272" s="11" t="s">
        <v>349</v>
      </c>
      <c r="J15272" s="11" t="s">
        <v>357</v>
      </c>
      <c r="K15272" s="11" t="str">
        <f>IFERROR(INDEX('EDC Component Dictionary'!$C$5:$C$37,MATCH('Rates Database'!J15272,'EDC Component Dictionary'!$B$5:$B$37,0)), "Energy Supply")</f>
        <v>Energy Supply</v>
      </c>
      <c r="L15272" s="12">
        <v>0.16</v>
      </c>
      <c r="M15272" s="12"/>
    </row>
    <row r="15273" spans="1:13" x14ac:dyDescent="0.3">
      <c r="A15273" s="18">
        <v>15271</v>
      </c>
      <c r="B15273" s="18">
        <f t="shared" si="478"/>
        <v>2022</v>
      </c>
      <c r="C15273" s="17">
        <v>44562</v>
      </c>
      <c r="D15273" s="18" t="s">
        <v>314</v>
      </c>
      <c r="E15273" s="18" t="s">
        <v>352</v>
      </c>
      <c r="F15273" s="18" t="str">
        <f t="shared" si="477"/>
        <v>Belmont-750 - 1000 kWh Volumetric Charge-44562</v>
      </c>
      <c r="G15273" s="11" t="s">
        <v>131</v>
      </c>
      <c r="H15273" s="11" t="s">
        <v>55</v>
      </c>
      <c r="I15273" s="11" t="s">
        <v>349</v>
      </c>
      <c r="J15273" s="11" t="s">
        <v>357</v>
      </c>
      <c r="K15273" s="11" t="str">
        <f>IFERROR(INDEX('EDC Component Dictionary'!$C$5:$C$37,MATCH('Rates Database'!J15273,'EDC Component Dictionary'!$B$5:$B$37,0)), "Energy Supply")</f>
        <v>Energy Supply</v>
      </c>
      <c r="L15273" s="12">
        <v>0.19316999999999901</v>
      </c>
      <c r="M15273" s="12"/>
    </row>
    <row r="15274" spans="1:13" x14ac:dyDescent="0.3">
      <c r="A15274" s="18">
        <v>15272</v>
      </c>
      <c r="B15274" s="18">
        <f t="shared" si="478"/>
        <v>2022</v>
      </c>
      <c r="C15274" s="17">
        <v>44562</v>
      </c>
      <c r="D15274" s="18" t="s">
        <v>314</v>
      </c>
      <c r="E15274" s="18" t="s">
        <v>347</v>
      </c>
      <c r="F15274" s="18" t="str">
        <f t="shared" si="477"/>
        <v>Middleborough-750 - 1000 kWh Volumetric Charge-44562</v>
      </c>
      <c r="G15274" s="11" t="s">
        <v>131</v>
      </c>
      <c r="H15274" s="11" t="s">
        <v>55</v>
      </c>
      <c r="I15274" s="11" t="s">
        <v>349</v>
      </c>
      <c r="J15274" s="11" t="s">
        <v>357</v>
      </c>
      <c r="K15274" s="11" t="str">
        <f>IFERROR(INDEX('EDC Component Dictionary'!$C$5:$C$37,MATCH('Rates Database'!J15274,'EDC Component Dictionary'!$B$5:$B$37,0)), "Energy Supply")</f>
        <v>Energy Supply</v>
      </c>
      <c r="L15274" s="12">
        <v>0.14202000000000001</v>
      </c>
      <c r="M15274" s="12"/>
    </row>
    <row r="15275" spans="1:13" x14ac:dyDescent="0.3">
      <c r="A15275" s="18">
        <v>15273</v>
      </c>
      <c r="B15275" s="18">
        <f t="shared" si="478"/>
        <v>2022</v>
      </c>
      <c r="C15275" s="17">
        <v>44562</v>
      </c>
      <c r="D15275" s="18" t="s">
        <v>314</v>
      </c>
      <c r="E15275" s="18" t="s">
        <v>353</v>
      </c>
      <c r="F15275" s="18" t="str">
        <f t="shared" si="477"/>
        <v>Concord-750 - 1000 kWh Volumetric Charge-44562</v>
      </c>
      <c r="G15275" s="11" t="s">
        <v>131</v>
      </c>
      <c r="H15275" s="11" t="s">
        <v>55</v>
      </c>
      <c r="I15275" s="11" t="s">
        <v>349</v>
      </c>
      <c r="J15275" s="11" t="s">
        <v>357</v>
      </c>
      <c r="K15275" s="11" t="str">
        <f>IFERROR(INDEX('EDC Component Dictionary'!$C$5:$C$37,MATCH('Rates Database'!J15275,'EDC Component Dictionary'!$B$5:$B$37,0)), "Energy Supply")</f>
        <v>Energy Supply</v>
      </c>
      <c r="L15275" s="12">
        <v>0.19572204399999901</v>
      </c>
      <c r="M15275" s="12"/>
    </row>
    <row r="15276" spans="1:13" x14ac:dyDescent="0.3">
      <c r="A15276" s="18">
        <v>15274</v>
      </c>
      <c r="B15276" s="18">
        <f t="shared" si="478"/>
        <v>2022</v>
      </c>
      <c r="C15276" s="17">
        <v>44562</v>
      </c>
      <c r="D15276" s="18" t="s">
        <v>314</v>
      </c>
      <c r="E15276" s="18" t="s">
        <v>354</v>
      </c>
      <c r="F15276" s="18" t="str">
        <f t="shared" si="477"/>
        <v>Taunton-750 - 1000 kWh Volumetric Charge-44562</v>
      </c>
      <c r="G15276" s="11" t="s">
        <v>131</v>
      </c>
      <c r="H15276" s="11" t="s">
        <v>55</v>
      </c>
      <c r="I15276" s="11" t="s">
        <v>349</v>
      </c>
      <c r="J15276" s="11" t="s">
        <v>357</v>
      </c>
      <c r="K15276" s="11" t="str">
        <f>IFERROR(INDEX('EDC Component Dictionary'!$C$5:$C$37,MATCH('Rates Database'!J15276,'EDC Component Dictionary'!$B$5:$B$37,0)), "Energy Supply")</f>
        <v>Energy Supply</v>
      </c>
      <c r="L15276" s="12">
        <v>0.138756145</v>
      </c>
      <c r="M15276" s="12"/>
    </row>
    <row r="15277" spans="1:13" x14ac:dyDescent="0.3">
      <c r="A15277" s="18">
        <v>15275</v>
      </c>
      <c r="B15277" s="18">
        <f t="shared" si="478"/>
        <v>2022</v>
      </c>
      <c r="C15277" s="17">
        <v>44562</v>
      </c>
      <c r="D15277" s="18" t="s">
        <v>314</v>
      </c>
      <c r="E15277" s="18" t="s">
        <v>355</v>
      </c>
      <c r="F15277" s="18" t="str">
        <f t="shared" si="477"/>
        <v>Wellesley-750 - 1000 kWh Volumetric Charge-44562</v>
      </c>
      <c r="G15277" s="11" t="s">
        <v>131</v>
      </c>
      <c r="H15277" s="11" t="s">
        <v>55</v>
      </c>
      <c r="I15277" s="11" t="s">
        <v>349</v>
      </c>
      <c r="J15277" s="11" t="s">
        <v>357</v>
      </c>
      <c r="K15277" s="11" t="str">
        <f>IFERROR(INDEX('EDC Component Dictionary'!$C$5:$C$37,MATCH('Rates Database'!J15277,'EDC Component Dictionary'!$B$5:$B$37,0)), "Energy Supply")</f>
        <v>Energy Supply</v>
      </c>
      <c r="L15277" s="12">
        <v>0.14032599999999901</v>
      </c>
      <c r="M15277" s="12"/>
    </row>
    <row r="15278" spans="1:13" x14ac:dyDescent="0.3">
      <c r="A15278" s="18">
        <v>15276</v>
      </c>
      <c r="B15278" s="18">
        <f t="shared" si="478"/>
        <v>2023</v>
      </c>
      <c r="C15278" s="17">
        <v>45139</v>
      </c>
      <c r="D15278" s="18" t="s">
        <v>314</v>
      </c>
      <c r="E15278" s="18" t="s">
        <v>348</v>
      </c>
      <c r="F15278" s="18" t="str">
        <f t="shared" si="477"/>
        <v>Middleton-750 - 1000 kWh Volumetric Charge-45139</v>
      </c>
      <c r="G15278" s="11" t="s">
        <v>131</v>
      </c>
      <c r="H15278" s="11" t="s">
        <v>55</v>
      </c>
      <c r="I15278" s="11" t="s">
        <v>349</v>
      </c>
      <c r="J15278" s="11" t="s">
        <v>357</v>
      </c>
      <c r="K15278" s="11" t="str">
        <f>IFERROR(INDEX('EDC Component Dictionary'!$C$5:$C$37,MATCH('Rates Database'!J15278,'EDC Component Dictionary'!$B$5:$B$37,0)), "Energy Supply")</f>
        <v>Energy Supply</v>
      </c>
      <c r="L15278" s="12">
        <v>0.15859999999999899</v>
      </c>
      <c r="M15278" s="12"/>
    </row>
    <row r="15279" spans="1:13" x14ac:dyDescent="0.3">
      <c r="A15279" s="18">
        <v>15277</v>
      </c>
      <c r="B15279" s="18">
        <f t="shared" si="478"/>
        <v>2023</v>
      </c>
      <c r="C15279" s="17">
        <v>45139</v>
      </c>
      <c r="D15279" s="18" t="s">
        <v>314</v>
      </c>
      <c r="E15279" s="18" t="s">
        <v>351</v>
      </c>
      <c r="F15279" s="18" t="str">
        <f t="shared" si="477"/>
        <v>Groton-750 - 1000 kWh Volumetric Charge-45139</v>
      </c>
      <c r="G15279" s="11" t="s">
        <v>131</v>
      </c>
      <c r="H15279" s="11" t="s">
        <v>55</v>
      </c>
      <c r="I15279" s="11" t="s">
        <v>349</v>
      </c>
      <c r="J15279" s="11" t="s">
        <v>357</v>
      </c>
      <c r="K15279" s="11" t="str">
        <f>IFERROR(INDEX('EDC Component Dictionary'!$C$5:$C$37,MATCH('Rates Database'!J15279,'EDC Component Dictionary'!$B$5:$B$37,0)), "Energy Supply")</f>
        <v>Energy Supply</v>
      </c>
      <c r="L15279" s="12">
        <v>0.16</v>
      </c>
      <c r="M15279" s="12"/>
    </row>
    <row r="15280" spans="1:13" x14ac:dyDescent="0.3">
      <c r="A15280" s="18">
        <v>15278</v>
      </c>
      <c r="B15280" s="18">
        <f t="shared" si="478"/>
        <v>2023</v>
      </c>
      <c r="C15280" s="17">
        <v>45139</v>
      </c>
      <c r="D15280" s="18" t="s">
        <v>314</v>
      </c>
      <c r="E15280" s="18" t="s">
        <v>352</v>
      </c>
      <c r="F15280" s="18" t="str">
        <f t="shared" si="477"/>
        <v>Belmont-750 - 1000 kWh Volumetric Charge-45139</v>
      </c>
      <c r="G15280" s="11" t="s">
        <v>131</v>
      </c>
      <c r="H15280" s="11" t="s">
        <v>55</v>
      </c>
      <c r="I15280" s="11" t="s">
        <v>349</v>
      </c>
      <c r="J15280" s="11" t="s">
        <v>357</v>
      </c>
      <c r="K15280" s="11" t="str">
        <f>IFERROR(INDEX('EDC Component Dictionary'!$C$5:$C$37,MATCH('Rates Database'!J15280,'EDC Component Dictionary'!$B$5:$B$37,0)), "Energy Supply")</f>
        <v>Energy Supply</v>
      </c>
      <c r="L15280" s="12">
        <v>0.22989999999999899</v>
      </c>
      <c r="M15280" s="12"/>
    </row>
    <row r="15281" spans="1:13" x14ac:dyDescent="0.3">
      <c r="A15281" s="18">
        <v>15279</v>
      </c>
      <c r="B15281" s="18">
        <f t="shared" si="478"/>
        <v>2023</v>
      </c>
      <c r="C15281" s="17">
        <v>45139</v>
      </c>
      <c r="D15281" s="18" t="s">
        <v>314</v>
      </c>
      <c r="E15281" s="18" t="s">
        <v>347</v>
      </c>
      <c r="F15281" s="18" t="str">
        <f t="shared" si="477"/>
        <v>Middleborough-750 - 1000 kWh Volumetric Charge-45139</v>
      </c>
      <c r="G15281" s="11" t="s">
        <v>131</v>
      </c>
      <c r="H15281" s="11" t="s">
        <v>55</v>
      </c>
      <c r="I15281" s="11" t="s">
        <v>349</v>
      </c>
      <c r="J15281" s="11" t="s">
        <v>357</v>
      </c>
      <c r="K15281" s="11" t="str">
        <f>IFERROR(INDEX('EDC Component Dictionary'!$C$5:$C$37,MATCH('Rates Database'!J15281,'EDC Component Dictionary'!$B$5:$B$37,0)), "Energy Supply")</f>
        <v>Energy Supply</v>
      </c>
      <c r="L15281" s="12">
        <v>0.14202000000000001</v>
      </c>
      <c r="M15281" s="12"/>
    </row>
    <row r="15282" spans="1:13" x14ac:dyDescent="0.3">
      <c r="A15282" s="18">
        <v>15280</v>
      </c>
      <c r="B15282" s="18">
        <f t="shared" si="478"/>
        <v>2023</v>
      </c>
      <c r="C15282" s="17">
        <v>45139</v>
      </c>
      <c r="D15282" s="18" t="s">
        <v>314</v>
      </c>
      <c r="E15282" s="18" t="s">
        <v>353</v>
      </c>
      <c r="F15282" s="18" t="str">
        <f t="shared" si="477"/>
        <v>Concord-750 - 1000 kWh Volumetric Charge-45139</v>
      </c>
      <c r="G15282" s="11" t="s">
        <v>131</v>
      </c>
      <c r="H15282" s="11" t="s">
        <v>55</v>
      </c>
      <c r="I15282" s="11" t="s">
        <v>349</v>
      </c>
      <c r="J15282" s="11" t="s">
        <v>357</v>
      </c>
      <c r="K15282" s="11" t="str">
        <f>IFERROR(INDEX('EDC Component Dictionary'!$C$5:$C$37,MATCH('Rates Database'!J15282,'EDC Component Dictionary'!$B$5:$B$37,0)), "Energy Supply")</f>
        <v>Energy Supply</v>
      </c>
      <c r="L15282" s="12">
        <v>0.22243278399999999</v>
      </c>
      <c r="M15282" s="12"/>
    </row>
    <row r="15283" spans="1:13" x14ac:dyDescent="0.3">
      <c r="A15283" s="18">
        <v>15281</v>
      </c>
      <c r="B15283" s="18">
        <f t="shared" si="478"/>
        <v>2023</v>
      </c>
      <c r="C15283" s="17">
        <v>45139</v>
      </c>
      <c r="D15283" s="18" t="s">
        <v>314</v>
      </c>
      <c r="E15283" s="18" t="s">
        <v>354</v>
      </c>
      <c r="F15283" s="18" t="str">
        <f t="shared" si="477"/>
        <v>Taunton-750 - 1000 kWh Volumetric Charge-45139</v>
      </c>
      <c r="G15283" s="11" t="s">
        <v>131</v>
      </c>
      <c r="H15283" s="11" t="s">
        <v>55</v>
      </c>
      <c r="I15283" s="11" t="s">
        <v>349</v>
      </c>
      <c r="J15283" s="11" t="s">
        <v>357</v>
      </c>
      <c r="K15283" s="11" t="str">
        <f>IFERROR(INDEX('EDC Component Dictionary'!$C$5:$C$37,MATCH('Rates Database'!J15283,'EDC Component Dictionary'!$B$5:$B$37,0)), "Energy Supply")</f>
        <v>Energy Supply</v>
      </c>
      <c r="L15283" s="12">
        <v>0.20125161</v>
      </c>
      <c r="M15283" s="12"/>
    </row>
    <row r="15284" spans="1:13" x14ac:dyDescent="0.3">
      <c r="A15284" s="18">
        <v>15282</v>
      </c>
      <c r="B15284" s="18">
        <f t="shared" si="478"/>
        <v>2023</v>
      </c>
      <c r="C15284" s="17">
        <v>45139</v>
      </c>
      <c r="D15284" s="18" t="s">
        <v>314</v>
      </c>
      <c r="E15284" s="18" t="s">
        <v>355</v>
      </c>
      <c r="F15284" s="18" t="str">
        <f t="shared" si="477"/>
        <v>Wellesley-750 - 1000 kWh Volumetric Charge-45139</v>
      </c>
      <c r="G15284" s="11" t="s">
        <v>131</v>
      </c>
      <c r="H15284" s="11" t="s">
        <v>55</v>
      </c>
      <c r="I15284" s="11" t="s">
        <v>349</v>
      </c>
      <c r="J15284" s="11" t="s">
        <v>357</v>
      </c>
      <c r="K15284" s="11" t="str">
        <f>IFERROR(INDEX('EDC Component Dictionary'!$C$5:$C$37,MATCH('Rates Database'!J15284,'EDC Component Dictionary'!$B$5:$B$37,0)), "Energy Supply")</f>
        <v>Energy Supply</v>
      </c>
      <c r="L15284" s="12">
        <v>0.152335</v>
      </c>
      <c r="M15284" s="12"/>
    </row>
    <row r="15285" spans="1:13" x14ac:dyDescent="0.3">
      <c r="A15285" s="18">
        <v>15283</v>
      </c>
      <c r="B15285" s="18">
        <f t="shared" si="478"/>
        <v>2020</v>
      </c>
      <c r="C15285" s="17">
        <v>43891</v>
      </c>
      <c r="D15285" s="18" t="s">
        <v>314</v>
      </c>
      <c r="E15285" s="18" t="s">
        <v>348</v>
      </c>
      <c r="F15285" s="18" t="str">
        <f t="shared" si="477"/>
        <v>Middleton-750 - 1000 kWh Volumetric Charge-43891</v>
      </c>
      <c r="G15285" s="11" t="s">
        <v>131</v>
      </c>
      <c r="H15285" s="11" t="s">
        <v>55</v>
      </c>
      <c r="I15285" s="11" t="s">
        <v>349</v>
      </c>
      <c r="J15285" s="11" t="s">
        <v>357</v>
      </c>
      <c r="K15285" s="11" t="str">
        <f>IFERROR(INDEX('EDC Component Dictionary'!$C$5:$C$37,MATCH('Rates Database'!J15285,'EDC Component Dictionary'!$B$5:$B$37,0)), "Energy Supply")</f>
        <v>Energy Supply</v>
      </c>
      <c r="L15285" s="12">
        <v>0.13782999999999901</v>
      </c>
      <c r="M15285" s="12"/>
    </row>
    <row r="15286" spans="1:13" x14ac:dyDescent="0.3">
      <c r="A15286" s="18">
        <v>15284</v>
      </c>
      <c r="B15286" s="18">
        <f t="shared" si="478"/>
        <v>2020</v>
      </c>
      <c r="C15286" s="17">
        <v>43891</v>
      </c>
      <c r="D15286" s="18" t="s">
        <v>314</v>
      </c>
      <c r="E15286" s="18" t="s">
        <v>351</v>
      </c>
      <c r="F15286" s="18" t="str">
        <f t="shared" si="477"/>
        <v>Groton-750 - 1000 kWh Volumetric Charge-43891</v>
      </c>
      <c r="G15286" s="11" t="s">
        <v>131</v>
      </c>
      <c r="H15286" s="11" t="s">
        <v>55</v>
      </c>
      <c r="I15286" s="11" t="s">
        <v>349</v>
      </c>
      <c r="J15286" s="11" t="s">
        <v>357</v>
      </c>
      <c r="K15286" s="11" t="str">
        <f>IFERROR(INDEX('EDC Component Dictionary'!$C$5:$C$37,MATCH('Rates Database'!J15286,'EDC Component Dictionary'!$B$5:$B$37,0)), "Energy Supply")</f>
        <v>Energy Supply</v>
      </c>
      <c r="L15286" s="12">
        <v>0.13600000000000001</v>
      </c>
      <c r="M15286" s="12"/>
    </row>
    <row r="15287" spans="1:13" x14ac:dyDescent="0.3">
      <c r="A15287" s="18">
        <v>15285</v>
      </c>
      <c r="B15287" s="18">
        <f t="shared" si="478"/>
        <v>2020</v>
      </c>
      <c r="C15287" s="17">
        <v>43891</v>
      </c>
      <c r="D15287" s="18" t="s">
        <v>314</v>
      </c>
      <c r="E15287" s="18" t="s">
        <v>352</v>
      </c>
      <c r="F15287" s="18" t="str">
        <f t="shared" si="477"/>
        <v>Belmont-750 - 1000 kWh Volumetric Charge-43891</v>
      </c>
      <c r="G15287" s="11" t="s">
        <v>131</v>
      </c>
      <c r="H15287" s="11" t="s">
        <v>55</v>
      </c>
      <c r="I15287" s="11" t="s">
        <v>349</v>
      </c>
      <c r="J15287" s="11" t="s">
        <v>357</v>
      </c>
      <c r="K15287" s="11" t="str">
        <f>IFERROR(INDEX('EDC Component Dictionary'!$C$5:$C$37,MATCH('Rates Database'!J15287,'EDC Component Dictionary'!$B$5:$B$37,0)), "Energy Supply")</f>
        <v>Energy Supply</v>
      </c>
      <c r="L15287" s="12">
        <v>0.19316999999999901</v>
      </c>
      <c r="M15287" s="12"/>
    </row>
    <row r="15288" spans="1:13" x14ac:dyDescent="0.3">
      <c r="A15288" s="18">
        <v>15286</v>
      </c>
      <c r="B15288" s="18">
        <f t="shared" si="478"/>
        <v>2020</v>
      </c>
      <c r="C15288" s="17">
        <v>43891</v>
      </c>
      <c r="D15288" s="18" t="s">
        <v>314</v>
      </c>
      <c r="E15288" s="18" t="s">
        <v>353</v>
      </c>
      <c r="F15288" s="18" t="str">
        <f t="shared" si="477"/>
        <v>Concord-750 - 1000 kWh Volumetric Charge-43891</v>
      </c>
      <c r="G15288" s="11" t="s">
        <v>131</v>
      </c>
      <c r="H15288" s="11" t="s">
        <v>55</v>
      </c>
      <c r="I15288" s="11" t="s">
        <v>349</v>
      </c>
      <c r="J15288" s="11" t="s">
        <v>357</v>
      </c>
      <c r="K15288" s="11" t="str">
        <f>IFERROR(INDEX('EDC Component Dictionary'!$C$5:$C$37,MATCH('Rates Database'!J15288,'EDC Component Dictionary'!$B$5:$B$37,0)), "Energy Supply")</f>
        <v>Energy Supply</v>
      </c>
      <c r="L15288" s="12">
        <v>0.16707178811199999</v>
      </c>
      <c r="M15288" s="12"/>
    </row>
    <row r="15289" spans="1:13" x14ac:dyDescent="0.3">
      <c r="A15289" s="18">
        <v>15287</v>
      </c>
      <c r="B15289" s="18">
        <f t="shared" si="478"/>
        <v>2020</v>
      </c>
      <c r="C15289" s="17">
        <v>43891</v>
      </c>
      <c r="D15289" s="18" t="s">
        <v>314</v>
      </c>
      <c r="E15289" s="18" t="s">
        <v>354</v>
      </c>
      <c r="F15289" s="18" t="str">
        <f t="shared" si="477"/>
        <v>Taunton-750 - 1000 kWh Volumetric Charge-43891</v>
      </c>
      <c r="G15289" s="11" t="s">
        <v>131</v>
      </c>
      <c r="H15289" s="11" t="s">
        <v>55</v>
      </c>
      <c r="I15289" s="11" t="s">
        <v>349</v>
      </c>
      <c r="J15289" s="11" t="s">
        <v>357</v>
      </c>
      <c r="K15289" s="11" t="str">
        <f>IFERROR(INDEX('EDC Component Dictionary'!$C$5:$C$37,MATCH('Rates Database'!J15289,'EDC Component Dictionary'!$B$5:$B$37,0)), "Energy Supply")</f>
        <v>Energy Supply</v>
      </c>
      <c r="L15289" s="12">
        <v>0.14053606499999999</v>
      </c>
      <c r="M15289" s="12"/>
    </row>
    <row r="15290" spans="1:13" x14ac:dyDescent="0.3">
      <c r="A15290" s="18">
        <v>15288</v>
      </c>
      <c r="B15290" s="18">
        <f t="shared" si="478"/>
        <v>2020</v>
      </c>
      <c r="C15290" s="17">
        <v>43891</v>
      </c>
      <c r="D15290" s="18" t="s">
        <v>314</v>
      </c>
      <c r="E15290" s="18" t="s">
        <v>355</v>
      </c>
      <c r="F15290" s="18" t="str">
        <f t="shared" si="477"/>
        <v>Wellesley-750 - 1000 kWh Volumetric Charge-43891</v>
      </c>
      <c r="G15290" s="11" t="s">
        <v>131</v>
      </c>
      <c r="H15290" s="11" t="s">
        <v>55</v>
      </c>
      <c r="I15290" s="11" t="s">
        <v>349</v>
      </c>
      <c r="J15290" s="11" t="s">
        <v>357</v>
      </c>
      <c r="K15290" s="11" t="str">
        <f>IFERROR(INDEX('EDC Component Dictionary'!$C$5:$C$37,MATCH('Rates Database'!J15290,'EDC Component Dictionary'!$B$5:$B$37,0)), "Energy Supply")</f>
        <v>Energy Supply</v>
      </c>
      <c r="L15290" s="12">
        <v>0.14032599999999901</v>
      </c>
      <c r="M15290" s="12"/>
    </row>
    <row r="15291" spans="1:13" x14ac:dyDescent="0.3">
      <c r="A15291" s="18">
        <v>15289</v>
      </c>
      <c r="B15291" s="18">
        <f t="shared" si="478"/>
        <v>2023</v>
      </c>
      <c r="C15291" s="17">
        <v>44927</v>
      </c>
      <c r="D15291" s="18" t="s">
        <v>314</v>
      </c>
      <c r="E15291" s="18" t="s">
        <v>348</v>
      </c>
      <c r="F15291" s="18" t="str">
        <f t="shared" si="477"/>
        <v>Middleton-750 - 1000 kWh Volumetric Charge-44927</v>
      </c>
      <c r="G15291" s="11" t="s">
        <v>131</v>
      </c>
      <c r="H15291" s="11" t="s">
        <v>55</v>
      </c>
      <c r="I15291" s="11" t="s">
        <v>349</v>
      </c>
      <c r="J15291" s="11" t="s">
        <v>357</v>
      </c>
      <c r="K15291" s="11" t="str">
        <f>IFERROR(INDEX('EDC Component Dictionary'!$C$5:$C$37,MATCH('Rates Database'!J15291,'EDC Component Dictionary'!$B$5:$B$37,0)), "Energy Supply")</f>
        <v>Energy Supply</v>
      </c>
      <c r="L15291" s="12">
        <v>0.15859999999999899</v>
      </c>
      <c r="M15291" s="12"/>
    </row>
    <row r="15292" spans="1:13" x14ac:dyDescent="0.3">
      <c r="A15292" s="18">
        <v>15290</v>
      </c>
      <c r="B15292" s="18">
        <f t="shared" si="478"/>
        <v>2023</v>
      </c>
      <c r="C15292" s="17">
        <v>44927</v>
      </c>
      <c r="D15292" s="18" t="s">
        <v>314</v>
      </c>
      <c r="E15292" s="18" t="s">
        <v>351</v>
      </c>
      <c r="F15292" s="18" t="str">
        <f t="shared" si="477"/>
        <v>Groton-750 - 1000 kWh Volumetric Charge-44927</v>
      </c>
      <c r="G15292" s="11" t="s">
        <v>131</v>
      </c>
      <c r="H15292" s="11" t="s">
        <v>55</v>
      </c>
      <c r="I15292" s="11" t="s">
        <v>349</v>
      </c>
      <c r="J15292" s="11" t="s">
        <v>357</v>
      </c>
      <c r="K15292" s="11" t="str">
        <f>IFERROR(INDEX('EDC Component Dictionary'!$C$5:$C$37,MATCH('Rates Database'!J15292,'EDC Component Dictionary'!$B$5:$B$37,0)), "Energy Supply")</f>
        <v>Energy Supply</v>
      </c>
      <c r="L15292" s="12">
        <v>0.19</v>
      </c>
      <c r="M15292" s="12"/>
    </row>
    <row r="15293" spans="1:13" x14ac:dyDescent="0.3">
      <c r="A15293" s="18">
        <v>15291</v>
      </c>
      <c r="B15293" s="18">
        <f t="shared" si="478"/>
        <v>2023</v>
      </c>
      <c r="C15293" s="17">
        <v>44927</v>
      </c>
      <c r="D15293" s="18" t="s">
        <v>314</v>
      </c>
      <c r="E15293" s="18" t="s">
        <v>352</v>
      </c>
      <c r="F15293" s="18" t="str">
        <f t="shared" si="477"/>
        <v>Belmont-750 - 1000 kWh Volumetric Charge-44927</v>
      </c>
      <c r="G15293" s="11" t="s">
        <v>131</v>
      </c>
      <c r="H15293" s="11" t="s">
        <v>55</v>
      </c>
      <c r="I15293" s="11" t="s">
        <v>349</v>
      </c>
      <c r="J15293" s="11" t="s">
        <v>357</v>
      </c>
      <c r="K15293" s="11" t="str">
        <f>IFERROR(INDEX('EDC Component Dictionary'!$C$5:$C$37,MATCH('Rates Database'!J15293,'EDC Component Dictionary'!$B$5:$B$37,0)), "Energy Supply")</f>
        <v>Energy Supply</v>
      </c>
      <c r="L15293" s="12">
        <v>0.22989999999999899</v>
      </c>
      <c r="M15293" s="12"/>
    </row>
    <row r="15294" spans="1:13" x14ac:dyDescent="0.3">
      <c r="A15294" s="18">
        <v>15292</v>
      </c>
      <c r="B15294" s="18">
        <f t="shared" si="478"/>
        <v>2023</v>
      </c>
      <c r="C15294" s="17">
        <v>44927</v>
      </c>
      <c r="D15294" s="18" t="s">
        <v>314</v>
      </c>
      <c r="E15294" s="18" t="s">
        <v>347</v>
      </c>
      <c r="F15294" s="18" t="str">
        <f t="shared" si="477"/>
        <v>Middleborough-750 - 1000 kWh Volumetric Charge-44927</v>
      </c>
      <c r="G15294" s="11" t="s">
        <v>131</v>
      </c>
      <c r="H15294" s="11" t="s">
        <v>55</v>
      </c>
      <c r="I15294" s="11" t="s">
        <v>349</v>
      </c>
      <c r="J15294" s="11" t="s">
        <v>357</v>
      </c>
      <c r="K15294" s="11" t="str">
        <f>IFERROR(INDEX('EDC Component Dictionary'!$C$5:$C$37,MATCH('Rates Database'!J15294,'EDC Component Dictionary'!$B$5:$B$37,0)), "Energy Supply")</f>
        <v>Energy Supply</v>
      </c>
      <c r="L15294" s="12">
        <v>0.15201999999999999</v>
      </c>
      <c r="M15294" s="12"/>
    </row>
    <row r="15295" spans="1:13" x14ac:dyDescent="0.3">
      <c r="A15295" s="18">
        <v>15293</v>
      </c>
      <c r="B15295" s="18">
        <f t="shared" si="478"/>
        <v>2023</v>
      </c>
      <c r="C15295" s="17">
        <v>44927</v>
      </c>
      <c r="D15295" s="18" t="s">
        <v>314</v>
      </c>
      <c r="E15295" s="18" t="s">
        <v>353</v>
      </c>
      <c r="F15295" s="18" t="str">
        <f t="shared" si="477"/>
        <v>Concord-750 - 1000 kWh Volumetric Charge-44927</v>
      </c>
      <c r="G15295" s="11" t="s">
        <v>131</v>
      </c>
      <c r="H15295" s="11" t="s">
        <v>55</v>
      </c>
      <c r="I15295" s="11" t="s">
        <v>349</v>
      </c>
      <c r="J15295" s="11" t="s">
        <v>357</v>
      </c>
      <c r="K15295" s="11" t="str">
        <f>IFERROR(INDEX('EDC Component Dictionary'!$C$5:$C$37,MATCH('Rates Database'!J15295,'EDC Component Dictionary'!$B$5:$B$37,0)), "Energy Supply")</f>
        <v>Energy Supply</v>
      </c>
      <c r="L15295" s="12">
        <v>0.22243278399999999</v>
      </c>
      <c r="M15295" s="12"/>
    </row>
    <row r="15296" spans="1:13" x14ac:dyDescent="0.3">
      <c r="A15296" s="18">
        <v>15294</v>
      </c>
      <c r="B15296" s="18">
        <f t="shared" si="478"/>
        <v>2023</v>
      </c>
      <c r="C15296" s="17">
        <v>44927</v>
      </c>
      <c r="D15296" s="18" t="s">
        <v>314</v>
      </c>
      <c r="E15296" s="18" t="s">
        <v>354</v>
      </c>
      <c r="F15296" s="18" t="str">
        <f t="shared" si="477"/>
        <v>Taunton-750 - 1000 kWh Volumetric Charge-44927</v>
      </c>
      <c r="G15296" s="11" t="s">
        <v>131</v>
      </c>
      <c r="H15296" s="11" t="s">
        <v>55</v>
      </c>
      <c r="I15296" s="11" t="s">
        <v>349</v>
      </c>
      <c r="J15296" s="11" t="s">
        <v>357</v>
      </c>
      <c r="K15296" s="11" t="str">
        <f>IFERROR(INDEX('EDC Component Dictionary'!$C$5:$C$37,MATCH('Rates Database'!J15296,'EDC Component Dictionary'!$B$5:$B$37,0)), "Energy Supply")</f>
        <v>Energy Supply</v>
      </c>
      <c r="L15296" s="12">
        <v>0.1972333</v>
      </c>
      <c r="M15296" s="12"/>
    </row>
    <row r="15297" spans="1:13" x14ac:dyDescent="0.3">
      <c r="A15297" s="18">
        <v>15295</v>
      </c>
      <c r="B15297" s="18">
        <f t="shared" si="478"/>
        <v>2023</v>
      </c>
      <c r="C15297" s="17">
        <v>44927</v>
      </c>
      <c r="D15297" s="18" t="s">
        <v>314</v>
      </c>
      <c r="E15297" s="18" t="s">
        <v>355</v>
      </c>
      <c r="F15297" s="18" t="str">
        <f t="shared" si="477"/>
        <v>Wellesley-750 - 1000 kWh Volumetric Charge-44927</v>
      </c>
      <c r="G15297" s="11" t="s">
        <v>131</v>
      </c>
      <c r="H15297" s="11" t="s">
        <v>55</v>
      </c>
      <c r="I15297" s="11" t="s">
        <v>349</v>
      </c>
      <c r="J15297" s="11" t="s">
        <v>357</v>
      </c>
      <c r="K15297" s="11" t="str">
        <f>IFERROR(INDEX('EDC Component Dictionary'!$C$5:$C$37,MATCH('Rates Database'!J15297,'EDC Component Dictionary'!$B$5:$B$37,0)), "Energy Supply")</f>
        <v>Energy Supply</v>
      </c>
      <c r="L15297" s="12">
        <v>0.152335</v>
      </c>
      <c r="M15297" s="12"/>
    </row>
    <row r="15298" spans="1:13" x14ac:dyDescent="0.3">
      <c r="A15298" s="18">
        <v>15296</v>
      </c>
      <c r="B15298" s="18">
        <f t="shared" si="478"/>
        <v>2022</v>
      </c>
      <c r="C15298" s="17">
        <v>44713</v>
      </c>
      <c r="D15298" s="18" t="s">
        <v>314</v>
      </c>
      <c r="E15298" s="18" t="s">
        <v>348</v>
      </c>
      <c r="F15298" s="18" t="str">
        <f t="shared" si="477"/>
        <v>Middleton-750 - 1000 kWh Volumetric Charge-44713</v>
      </c>
      <c r="G15298" s="11" t="s">
        <v>131</v>
      </c>
      <c r="H15298" s="11" t="s">
        <v>55</v>
      </c>
      <c r="I15298" s="11" t="s">
        <v>349</v>
      </c>
      <c r="J15298" s="11" t="s">
        <v>357</v>
      </c>
      <c r="K15298" s="11" t="str">
        <f>IFERROR(INDEX('EDC Component Dictionary'!$C$5:$C$37,MATCH('Rates Database'!J15298,'EDC Component Dictionary'!$B$5:$B$37,0)), "Energy Supply")</f>
        <v>Energy Supply</v>
      </c>
      <c r="L15298" s="12">
        <v>0.13782999999999901</v>
      </c>
      <c r="M15298" s="12"/>
    </row>
    <row r="15299" spans="1:13" x14ac:dyDescent="0.3">
      <c r="A15299" s="18">
        <v>15297</v>
      </c>
      <c r="B15299" s="18">
        <f t="shared" si="478"/>
        <v>2022</v>
      </c>
      <c r="C15299" s="17">
        <v>44713</v>
      </c>
      <c r="D15299" s="18" t="s">
        <v>314</v>
      </c>
      <c r="E15299" s="18" t="s">
        <v>351</v>
      </c>
      <c r="F15299" s="18" t="str">
        <f t="shared" si="477"/>
        <v>Groton-750 - 1000 kWh Volumetric Charge-44713</v>
      </c>
      <c r="G15299" s="11" t="s">
        <v>131</v>
      </c>
      <c r="H15299" s="11" t="s">
        <v>55</v>
      </c>
      <c r="I15299" s="11" t="s">
        <v>349</v>
      </c>
      <c r="J15299" s="11" t="s">
        <v>357</v>
      </c>
      <c r="K15299" s="11" t="str">
        <f>IFERROR(INDEX('EDC Component Dictionary'!$C$5:$C$37,MATCH('Rates Database'!J15299,'EDC Component Dictionary'!$B$5:$B$37,0)), "Energy Supply")</f>
        <v>Energy Supply</v>
      </c>
      <c r="L15299" s="12">
        <v>0.16</v>
      </c>
      <c r="M15299" s="12"/>
    </row>
    <row r="15300" spans="1:13" x14ac:dyDescent="0.3">
      <c r="A15300" s="18">
        <v>15298</v>
      </c>
      <c r="B15300" s="18">
        <f t="shared" si="478"/>
        <v>2022</v>
      </c>
      <c r="C15300" s="17">
        <v>44713</v>
      </c>
      <c r="D15300" s="18" t="s">
        <v>314</v>
      </c>
      <c r="E15300" s="18" t="s">
        <v>352</v>
      </c>
      <c r="F15300" s="18" t="str">
        <f t="shared" ref="F15300:F15363" si="479">_xlfn.CONCAT(E15300,"-",J15300,"-",C15300)</f>
        <v>Belmont-750 - 1000 kWh Volumetric Charge-44713</v>
      </c>
      <c r="G15300" s="11" t="s">
        <v>131</v>
      </c>
      <c r="H15300" s="11" t="s">
        <v>55</v>
      </c>
      <c r="I15300" s="11" t="s">
        <v>349</v>
      </c>
      <c r="J15300" s="11" t="s">
        <v>357</v>
      </c>
      <c r="K15300" s="11" t="str">
        <f>IFERROR(INDEX('EDC Component Dictionary'!$C$5:$C$37,MATCH('Rates Database'!J15300,'EDC Component Dictionary'!$B$5:$B$37,0)), "Energy Supply")</f>
        <v>Energy Supply</v>
      </c>
      <c r="L15300" s="12">
        <v>0.20416999999999899</v>
      </c>
      <c r="M15300" s="12"/>
    </row>
    <row r="15301" spans="1:13" x14ac:dyDescent="0.3">
      <c r="A15301" s="18">
        <v>15299</v>
      </c>
      <c r="B15301" s="18">
        <f t="shared" si="478"/>
        <v>2022</v>
      </c>
      <c r="C15301" s="17">
        <v>44713</v>
      </c>
      <c r="D15301" s="18" t="s">
        <v>314</v>
      </c>
      <c r="E15301" s="18" t="s">
        <v>347</v>
      </c>
      <c r="F15301" s="18" t="str">
        <f t="shared" si="479"/>
        <v>Middleborough-750 - 1000 kWh Volumetric Charge-44713</v>
      </c>
      <c r="G15301" s="11" t="s">
        <v>131</v>
      </c>
      <c r="H15301" s="11" t="s">
        <v>55</v>
      </c>
      <c r="I15301" s="11" t="s">
        <v>349</v>
      </c>
      <c r="J15301" s="11" t="s">
        <v>357</v>
      </c>
      <c r="K15301" s="11" t="str">
        <f>IFERROR(INDEX('EDC Component Dictionary'!$C$5:$C$37,MATCH('Rates Database'!J15301,'EDC Component Dictionary'!$B$5:$B$37,0)), "Energy Supply")</f>
        <v>Energy Supply</v>
      </c>
      <c r="L15301" s="12">
        <v>0.14202000000000001</v>
      </c>
      <c r="M15301" s="12"/>
    </row>
    <row r="15302" spans="1:13" x14ac:dyDescent="0.3">
      <c r="A15302" s="18">
        <v>15300</v>
      </c>
      <c r="B15302" s="18">
        <f t="shared" si="478"/>
        <v>2022</v>
      </c>
      <c r="C15302" s="17">
        <v>44713</v>
      </c>
      <c r="D15302" s="18" t="s">
        <v>314</v>
      </c>
      <c r="E15302" s="18" t="s">
        <v>353</v>
      </c>
      <c r="F15302" s="18" t="str">
        <f t="shared" si="479"/>
        <v>Concord-750 - 1000 kWh Volumetric Charge-44713</v>
      </c>
      <c r="G15302" s="11" t="s">
        <v>131</v>
      </c>
      <c r="H15302" s="11" t="s">
        <v>55</v>
      </c>
      <c r="I15302" s="11" t="s">
        <v>349</v>
      </c>
      <c r="J15302" s="11" t="s">
        <v>357</v>
      </c>
      <c r="K15302" s="11" t="str">
        <f>IFERROR(INDEX('EDC Component Dictionary'!$C$5:$C$37,MATCH('Rates Database'!J15302,'EDC Component Dictionary'!$B$5:$B$37,0)), "Energy Supply")</f>
        <v>Energy Supply</v>
      </c>
      <c r="L15302" s="12">
        <v>0.19572204399999901</v>
      </c>
      <c r="M15302" s="12"/>
    </row>
    <row r="15303" spans="1:13" x14ac:dyDescent="0.3">
      <c r="A15303" s="18">
        <v>15301</v>
      </c>
      <c r="B15303" s="18">
        <f t="shared" si="478"/>
        <v>2022</v>
      </c>
      <c r="C15303" s="17">
        <v>44713</v>
      </c>
      <c r="D15303" s="18" t="s">
        <v>314</v>
      </c>
      <c r="E15303" s="18" t="s">
        <v>354</v>
      </c>
      <c r="F15303" s="18" t="str">
        <f t="shared" si="479"/>
        <v>Taunton-750 - 1000 kWh Volumetric Charge-44713</v>
      </c>
      <c r="G15303" s="11" t="s">
        <v>131</v>
      </c>
      <c r="H15303" s="11" t="s">
        <v>55</v>
      </c>
      <c r="I15303" s="11" t="s">
        <v>349</v>
      </c>
      <c r="J15303" s="11" t="s">
        <v>357</v>
      </c>
      <c r="K15303" s="11" t="str">
        <f>IFERROR(INDEX('EDC Component Dictionary'!$C$5:$C$37,MATCH('Rates Database'!J15303,'EDC Component Dictionary'!$B$5:$B$37,0)), "Energy Supply")</f>
        <v>Energy Supply</v>
      </c>
      <c r="L15303" s="12">
        <v>0.13936262499999999</v>
      </c>
      <c r="M15303" s="12"/>
    </row>
    <row r="15304" spans="1:13" x14ac:dyDescent="0.3">
      <c r="A15304" s="18">
        <v>15302</v>
      </c>
      <c r="B15304" s="18">
        <f t="shared" si="478"/>
        <v>2022</v>
      </c>
      <c r="C15304" s="17">
        <v>44713</v>
      </c>
      <c r="D15304" s="18" t="s">
        <v>314</v>
      </c>
      <c r="E15304" s="18" t="s">
        <v>355</v>
      </c>
      <c r="F15304" s="18" t="str">
        <f t="shared" si="479"/>
        <v>Wellesley-750 - 1000 kWh Volumetric Charge-44713</v>
      </c>
      <c r="G15304" s="11" t="s">
        <v>131</v>
      </c>
      <c r="H15304" s="11" t="s">
        <v>55</v>
      </c>
      <c r="I15304" s="11" t="s">
        <v>349</v>
      </c>
      <c r="J15304" s="11" t="s">
        <v>357</v>
      </c>
      <c r="K15304" s="11" t="str">
        <f>IFERROR(INDEX('EDC Component Dictionary'!$C$5:$C$37,MATCH('Rates Database'!J15304,'EDC Component Dictionary'!$B$5:$B$37,0)), "Energy Supply")</f>
        <v>Energy Supply</v>
      </c>
      <c r="L15304" s="12">
        <v>0.14032599999999901</v>
      </c>
      <c r="M15304" s="12"/>
    </row>
    <row r="15305" spans="1:13" x14ac:dyDescent="0.3">
      <c r="A15305" s="18">
        <v>15303</v>
      </c>
      <c r="B15305" s="18">
        <f t="shared" si="478"/>
        <v>2021</v>
      </c>
      <c r="C15305" s="17">
        <v>44348</v>
      </c>
      <c r="D15305" s="18" t="s">
        <v>314</v>
      </c>
      <c r="E15305" s="18" t="s">
        <v>348</v>
      </c>
      <c r="F15305" s="18" t="str">
        <f t="shared" si="479"/>
        <v>Middleton-750 - 1000 kWh Volumetric Charge-44348</v>
      </c>
      <c r="G15305" s="11" t="s">
        <v>131</v>
      </c>
      <c r="H15305" s="11" t="s">
        <v>55</v>
      </c>
      <c r="I15305" s="11" t="s">
        <v>349</v>
      </c>
      <c r="J15305" s="11" t="s">
        <v>357</v>
      </c>
      <c r="K15305" s="11" t="str">
        <f>IFERROR(INDEX('EDC Component Dictionary'!$C$5:$C$37,MATCH('Rates Database'!J15305,'EDC Component Dictionary'!$B$5:$B$37,0)), "Energy Supply")</f>
        <v>Energy Supply</v>
      </c>
      <c r="L15305" s="12">
        <v>0.13782999999999901</v>
      </c>
      <c r="M15305" s="12"/>
    </row>
    <row r="15306" spans="1:13" x14ac:dyDescent="0.3">
      <c r="A15306" s="18">
        <v>15304</v>
      </c>
      <c r="B15306" s="18">
        <f t="shared" si="478"/>
        <v>2021</v>
      </c>
      <c r="C15306" s="17">
        <v>44348</v>
      </c>
      <c r="D15306" s="18" t="s">
        <v>314</v>
      </c>
      <c r="E15306" s="18" t="s">
        <v>351</v>
      </c>
      <c r="F15306" s="18" t="str">
        <f t="shared" si="479"/>
        <v>Groton-750 - 1000 kWh Volumetric Charge-44348</v>
      </c>
      <c r="G15306" s="11" t="s">
        <v>131</v>
      </c>
      <c r="H15306" s="11" t="s">
        <v>55</v>
      </c>
      <c r="I15306" s="11" t="s">
        <v>349</v>
      </c>
      <c r="J15306" s="11" t="s">
        <v>357</v>
      </c>
      <c r="K15306" s="11" t="str">
        <f>IFERROR(INDEX('EDC Component Dictionary'!$C$5:$C$37,MATCH('Rates Database'!J15306,'EDC Component Dictionary'!$B$5:$B$37,0)), "Energy Supply")</f>
        <v>Energy Supply</v>
      </c>
      <c r="L15306" s="12">
        <v>0.14248</v>
      </c>
      <c r="M15306" s="12"/>
    </row>
    <row r="15307" spans="1:13" x14ac:dyDescent="0.3">
      <c r="A15307" s="18">
        <v>15305</v>
      </c>
      <c r="B15307" s="18">
        <f t="shared" si="478"/>
        <v>2021</v>
      </c>
      <c r="C15307" s="17">
        <v>44348</v>
      </c>
      <c r="D15307" s="18" t="s">
        <v>314</v>
      </c>
      <c r="E15307" s="18" t="s">
        <v>352</v>
      </c>
      <c r="F15307" s="18" t="str">
        <f t="shared" si="479"/>
        <v>Belmont-750 - 1000 kWh Volumetric Charge-44348</v>
      </c>
      <c r="G15307" s="11" t="s">
        <v>131</v>
      </c>
      <c r="H15307" s="11" t="s">
        <v>55</v>
      </c>
      <c r="I15307" s="11" t="s">
        <v>349</v>
      </c>
      <c r="J15307" s="11" t="s">
        <v>357</v>
      </c>
      <c r="K15307" s="11" t="str">
        <f>IFERROR(INDEX('EDC Component Dictionary'!$C$5:$C$37,MATCH('Rates Database'!J15307,'EDC Component Dictionary'!$B$5:$B$37,0)), "Energy Supply")</f>
        <v>Energy Supply</v>
      </c>
      <c r="L15307" s="12">
        <v>0.19316999999999901</v>
      </c>
      <c r="M15307" s="12"/>
    </row>
    <row r="15308" spans="1:13" x14ac:dyDescent="0.3">
      <c r="A15308" s="18">
        <v>15306</v>
      </c>
      <c r="B15308" s="18">
        <f t="shared" si="478"/>
        <v>2021</v>
      </c>
      <c r="C15308" s="17">
        <v>44348</v>
      </c>
      <c r="D15308" s="18" t="s">
        <v>314</v>
      </c>
      <c r="E15308" s="18" t="s">
        <v>347</v>
      </c>
      <c r="F15308" s="18" t="str">
        <f t="shared" si="479"/>
        <v>Middleborough-750 - 1000 kWh Volumetric Charge-44348</v>
      </c>
      <c r="G15308" s="11" t="s">
        <v>131</v>
      </c>
      <c r="H15308" s="11" t="s">
        <v>55</v>
      </c>
      <c r="I15308" s="11" t="s">
        <v>349</v>
      </c>
      <c r="J15308" s="11" t="s">
        <v>357</v>
      </c>
      <c r="K15308" s="11" t="str">
        <f>IFERROR(INDEX('EDC Component Dictionary'!$C$5:$C$37,MATCH('Rates Database'!J15308,'EDC Component Dictionary'!$B$5:$B$37,0)), "Energy Supply")</f>
        <v>Energy Supply</v>
      </c>
      <c r="L15308" s="12">
        <v>0.14202000000000001</v>
      </c>
      <c r="M15308" s="12"/>
    </row>
    <row r="15309" spans="1:13" x14ac:dyDescent="0.3">
      <c r="A15309" s="18">
        <v>15307</v>
      </c>
      <c r="B15309" s="18">
        <f t="shared" si="478"/>
        <v>2021</v>
      </c>
      <c r="C15309" s="17">
        <v>44348</v>
      </c>
      <c r="D15309" s="18" t="s">
        <v>314</v>
      </c>
      <c r="E15309" s="18" t="s">
        <v>353</v>
      </c>
      <c r="F15309" s="18" t="str">
        <f t="shared" si="479"/>
        <v>Concord-750 - 1000 kWh Volumetric Charge-44348</v>
      </c>
      <c r="G15309" s="11" t="s">
        <v>131</v>
      </c>
      <c r="H15309" s="11" t="s">
        <v>55</v>
      </c>
      <c r="I15309" s="11" t="s">
        <v>349</v>
      </c>
      <c r="J15309" s="11" t="s">
        <v>357</v>
      </c>
      <c r="K15309" s="11" t="str">
        <f>IFERROR(INDEX('EDC Component Dictionary'!$C$5:$C$37,MATCH('Rates Database'!J15309,'EDC Component Dictionary'!$B$5:$B$37,0)), "Energy Supply")</f>
        <v>Energy Supply</v>
      </c>
      <c r="L15309" s="12">
        <v>0.18703201999999999</v>
      </c>
      <c r="M15309" s="12"/>
    </row>
    <row r="15310" spans="1:13" x14ac:dyDescent="0.3">
      <c r="A15310" s="18">
        <v>15308</v>
      </c>
      <c r="B15310" s="18">
        <f t="shared" si="478"/>
        <v>2021</v>
      </c>
      <c r="C15310" s="17">
        <v>44348</v>
      </c>
      <c r="D15310" s="18" t="s">
        <v>314</v>
      </c>
      <c r="E15310" s="18" t="s">
        <v>354</v>
      </c>
      <c r="F15310" s="18" t="str">
        <f t="shared" si="479"/>
        <v>Taunton-750 - 1000 kWh Volumetric Charge-44348</v>
      </c>
      <c r="G15310" s="11" t="s">
        <v>131</v>
      </c>
      <c r="H15310" s="11" t="s">
        <v>55</v>
      </c>
      <c r="I15310" s="11" t="s">
        <v>349</v>
      </c>
      <c r="J15310" s="11" t="s">
        <v>357</v>
      </c>
      <c r="K15310" s="11" t="str">
        <f>IFERROR(INDEX('EDC Component Dictionary'!$C$5:$C$37,MATCH('Rates Database'!J15310,'EDC Component Dictionary'!$B$5:$B$37,0)), "Energy Supply")</f>
        <v>Energy Supply</v>
      </c>
      <c r="L15310" s="12">
        <v>0.14170105</v>
      </c>
      <c r="M15310" s="12"/>
    </row>
    <row r="15311" spans="1:13" x14ac:dyDescent="0.3">
      <c r="A15311" s="18">
        <v>15309</v>
      </c>
      <c r="B15311" s="18">
        <f t="shared" si="478"/>
        <v>2021</v>
      </c>
      <c r="C15311" s="17">
        <v>44348</v>
      </c>
      <c r="D15311" s="18" t="s">
        <v>314</v>
      </c>
      <c r="E15311" s="18" t="s">
        <v>355</v>
      </c>
      <c r="F15311" s="18" t="str">
        <f t="shared" si="479"/>
        <v>Wellesley-750 - 1000 kWh Volumetric Charge-44348</v>
      </c>
      <c r="G15311" s="11" t="s">
        <v>131</v>
      </c>
      <c r="H15311" s="11" t="s">
        <v>55</v>
      </c>
      <c r="I15311" s="11" t="s">
        <v>349</v>
      </c>
      <c r="J15311" s="11" t="s">
        <v>357</v>
      </c>
      <c r="K15311" s="11" t="str">
        <f>IFERROR(INDEX('EDC Component Dictionary'!$C$5:$C$37,MATCH('Rates Database'!J15311,'EDC Component Dictionary'!$B$5:$B$37,0)), "Energy Supply")</f>
        <v>Energy Supply</v>
      </c>
      <c r="L15311" s="12">
        <v>0.14032599999999901</v>
      </c>
      <c r="M15311" s="12"/>
    </row>
    <row r="15312" spans="1:13" x14ac:dyDescent="0.3">
      <c r="A15312" s="18">
        <v>15310</v>
      </c>
      <c r="B15312" s="18">
        <f t="shared" si="478"/>
        <v>2019</v>
      </c>
      <c r="C15312" s="17">
        <v>43800</v>
      </c>
      <c r="D15312" s="18" t="s">
        <v>314</v>
      </c>
      <c r="E15312" s="18" t="s">
        <v>348</v>
      </c>
      <c r="F15312" s="18" t="str">
        <f t="shared" si="479"/>
        <v>Middleton-750 - 1000 kWh Volumetric Charge-43800</v>
      </c>
      <c r="G15312" s="11" t="s">
        <v>131</v>
      </c>
      <c r="H15312" s="11" t="s">
        <v>55</v>
      </c>
      <c r="I15312" s="11" t="s">
        <v>349</v>
      </c>
      <c r="J15312" s="11" t="s">
        <v>357</v>
      </c>
      <c r="K15312" s="11" t="str">
        <f>IFERROR(INDEX('EDC Component Dictionary'!$C$5:$C$37,MATCH('Rates Database'!J15312,'EDC Component Dictionary'!$B$5:$B$37,0)), "Energy Supply")</f>
        <v>Energy Supply</v>
      </c>
      <c r="L15312" s="12">
        <v>0.13782999999999901</v>
      </c>
      <c r="M15312" s="12"/>
    </row>
    <row r="15313" spans="1:13" x14ac:dyDescent="0.3">
      <c r="A15313" s="18">
        <v>15311</v>
      </c>
      <c r="B15313" s="18">
        <f t="shared" si="478"/>
        <v>2019</v>
      </c>
      <c r="C15313" s="17">
        <v>43800</v>
      </c>
      <c r="D15313" s="18" t="s">
        <v>314</v>
      </c>
      <c r="E15313" s="18" t="s">
        <v>351</v>
      </c>
      <c r="F15313" s="18" t="str">
        <f t="shared" si="479"/>
        <v>Groton-750 - 1000 kWh Volumetric Charge-43800</v>
      </c>
      <c r="G15313" s="11" t="s">
        <v>131</v>
      </c>
      <c r="H15313" s="11" t="s">
        <v>55</v>
      </c>
      <c r="I15313" s="11" t="s">
        <v>349</v>
      </c>
      <c r="J15313" s="11" t="s">
        <v>357</v>
      </c>
      <c r="K15313" s="11" t="str">
        <f>IFERROR(INDEX('EDC Component Dictionary'!$C$5:$C$37,MATCH('Rates Database'!J15313,'EDC Component Dictionary'!$B$5:$B$37,0)), "Energy Supply")</f>
        <v>Energy Supply</v>
      </c>
      <c r="L15313" s="12">
        <v>0.13100000000000001</v>
      </c>
      <c r="M15313" s="12"/>
    </row>
    <row r="15314" spans="1:13" x14ac:dyDescent="0.3">
      <c r="A15314" s="18">
        <v>15312</v>
      </c>
      <c r="B15314" s="18">
        <f t="shared" si="478"/>
        <v>2019</v>
      </c>
      <c r="C15314" s="17">
        <v>43800</v>
      </c>
      <c r="D15314" s="18" t="s">
        <v>314</v>
      </c>
      <c r="E15314" s="18" t="s">
        <v>352</v>
      </c>
      <c r="F15314" s="18" t="str">
        <f t="shared" si="479"/>
        <v>Belmont-750 - 1000 kWh Volumetric Charge-43800</v>
      </c>
      <c r="G15314" s="11" t="s">
        <v>131</v>
      </c>
      <c r="H15314" s="11" t="s">
        <v>55</v>
      </c>
      <c r="I15314" s="11" t="s">
        <v>349</v>
      </c>
      <c r="J15314" s="11" t="s">
        <v>357</v>
      </c>
      <c r="K15314" s="11" t="str">
        <f>IFERROR(INDEX('EDC Component Dictionary'!$C$5:$C$37,MATCH('Rates Database'!J15314,'EDC Component Dictionary'!$B$5:$B$37,0)), "Energy Supply")</f>
        <v>Energy Supply</v>
      </c>
      <c r="L15314" s="12">
        <v>0.19316999999999901</v>
      </c>
      <c r="M15314" s="12"/>
    </row>
    <row r="15315" spans="1:13" x14ac:dyDescent="0.3">
      <c r="A15315" s="18">
        <v>15313</v>
      </c>
      <c r="B15315" s="18">
        <f t="shared" si="478"/>
        <v>2019</v>
      </c>
      <c r="C15315" s="17">
        <v>43800</v>
      </c>
      <c r="D15315" s="18" t="s">
        <v>314</v>
      </c>
      <c r="E15315" s="18" t="s">
        <v>353</v>
      </c>
      <c r="F15315" s="18" t="str">
        <f t="shared" si="479"/>
        <v>Concord-750 - 1000 kWh Volumetric Charge-43800</v>
      </c>
      <c r="G15315" s="11" t="s">
        <v>131</v>
      </c>
      <c r="H15315" s="11" t="s">
        <v>55</v>
      </c>
      <c r="I15315" s="11" t="s">
        <v>349</v>
      </c>
      <c r="J15315" s="11" t="s">
        <v>357</v>
      </c>
      <c r="K15315" s="11" t="str">
        <f>IFERROR(INDEX('EDC Component Dictionary'!$C$5:$C$37,MATCH('Rates Database'!J15315,'EDC Component Dictionary'!$B$5:$B$37,0)), "Energy Supply")</f>
        <v>Energy Supply</v>
      </c>
      <c r="L15315" s="12">
        <v>0.16707178811199999</v>
      </c>
      <c r="M15315" s="12"/>
    </row>
    <row r="15316" spans="1:13" x14ac:dyDescent="0.3">
      <c r="A15316" s="18">
        <v>15314</v>
      </c>
      <c r="B15316" s="18">
        <f t="shared" si="478"/>
        <v>2019</v>
      </c>
      <c r="C15316" s="17">
        <v>43800</v>
      </c>
      <c r="D15316" s="18" t="s">
        <v>314</v>
      </c>
      <c r="E15316" s="18" t="s">
        <v>354</v>
      </c>
      <c r="F15316" s="18" t="str">
        <f t="shared" si="479"/>
        <v>Taunton-750 - 1000 kWh Volumetric Charge-43800</v>
      </c>
      <c r="G15316" s="11" t="s">
        <v>131</v>
      </c>
      <c r="H15316" s="11" t="s">
        <v>55</v>
      </c>
      <c r="I15316" s="11" t="s">
        <v>349</v>
      </c>
      <c r="J15316" s="11" t="s">
        <v>357</v>
      </c>
      <c r="K15316" s="11" t="str">
        <f>IFERROR(INDEX('EDC Component Dictionary'!$C$5:$C$37,MATCH('Rates Database'!J15316,'EDC Component Dictionary'!$B$5:$B$37,0)), "Energy Supply")</f>
        <v>Energy Supply</v>
      </c>
      <c r="L15316" s="12">
        <v>0.14075770000000001</v>
      </c>
      <c r="M15316" s="12"/>
    </row>
    <row r="15317" spans="1:13" x14ac:dyDescent="0.3">
      <c r="A15317" s="18">
        <v>15315</v>
      </c>
      <c r="B15317" s="18">
        <f t="shared" si="478"/>
        <v>2019</v>
      </c>
      <c r="C15317" s="17">
        <v>43800</v>
      </c>
      <c r="D15317" s="18" t="s">
        <v>314</v>
      </c>
      <c r="E15317" s="18" t="s">
        <v>355</v>
      </c>
      <c r="F15317" s="18" t="str">
        <f t="shared" si="479"/>
        <v>Wellesley-750 - 1000 kWh Volumetric Charge-43800</v>
      </c>
      <c r="G15317" s="11" t="s">
        <v>131</v>
      </c>
      <c r="H15317" s="11" t="s">
        <v>55</v>
      </c>
      <c r="I15317" s="11" t="s">
        <v>349</v>
      </c>
      <c r="J15317" s="11" t="s">
        <v>357</v>
      </c>
      <c r="K15317" s="11" t="str">
        <f>IFERROR(INDEX('EDC Component Dictionary'!$C$5:$C$37,MATCH('Rates Database'!J15317,'EDC Component Dictionary'!$B$5:$B$37,0)), "Energy Supply")</f>
        <v>Energy Supply</v>
      </c>
      <c r="L15317" s="12">
        <v>0.14032599999999901</v>
      </c>
      <c r="M15317" s="12"/>
    </row>
    <row r="15318" spans="1:13" x14ac:dyDescent="0.3">
      <c r="A15318" s="18">
        <v>15316</v>
      </c>
      <c r="B15318" s="18">
        <f t="shared" ref="B15318:B15381" si="480">YEAR(C15318)</f>
        <v>2022</v>
      </c>
      <c r="C15318" s="17">
        <v>44866</v>
      </c>
      <c r="D15318" s="18" t="s">
        <v>314</v>
      </c>
      <c r="E15318" s="18" t="s">
        <v>348</v>
      </c>
      <c r="F15318" s="18" t="str">
        <f t="shared" si="479"/>
        <v>Middleton-750 - 1000 kWh Volumetric Charge-44866</v>
      </c>
      <c r="G15318" s="11" t="s">
        <v>131</v>
      </c>
      <c r="H15318" s="11" t="s">
        <v>55</v>
      </c>
      <c r="I15318" s="11" t="s">
        <v>349</v>
      </c>
      <c r="J15318" s="11" t="s">
        <v>357</v>
      </c>
      <c r="K15318" s="11" t="str">
        <f>IFERROR(INDEX('EDC Component Dictionary'!$C$5:$C$37,MATCH('Rates Database'!J15318,'EDC Component Dictionary'!$B$5:$B$37,0)), "Energy Supply")</f>
        <v>Energy Supply</v>
      </c>
      <c r="L15318" s="12">
        <v>0.15859999999999899</v>
      </c>
      <c r="M15318" s="12"/>
    </row>
    <row r="15319" spans="1:13" x14ac:dyDescent="0.3">
      <c r="A15319" s="18">
        <v>15317</v>
      </c>
      <c r="B15319" s="18">
        <f t="shared" si="480"/>
        <v>2022</v>
      </c>
      <c r="C15319" s="17">
        <v>44866</v>
      </c>
      <c r="D15319" s="18" t="s">
        <v>314</v>
      </c>
      <c r="E15319" s="18" t="s">
        <v>351</v>
      </c>
      <c r="F15319" s="18" t="str">
        <f t="shared" si="479"/>
        <v>Groton-750 - 1000 kWh Volumetric Charge-44866</v>
      </c>
      <c r="G15319" s="11" t="s">
        <v>131</v>
      </c>
      <c r="H15319" s="11" t="s">
        <v>55</v>
      </c>
      <c r="I15319" s="11" t="s">
        <v>349</v>
      </c>
      <c r="J15319" s="11" t="s">
        <v>357</v>
      </c>
      <c r="K15319" s="11" t="str">
        <f>IFERROR(INDEX('EDC Component Dictionary'!$C$5:$C$37,MATCH('Rates Database'!J15319,'EDC Component Dictionary'!$B$5:$B$37,0)), "Energy Supply")</f>
        <v>Energy Supply</v>
      </c>
      <c r="L15319" s="12">
        <v>0.16300000000000001</v>
      </c>
      <c r="M15319" s="12"/>
    </row>
    <row r="15320" spans="1:13" x14ac:dyDescent="0.3">
      <c r="A15320" s="18">
        <v>15318</v>
      </c>
      <c r="B15320" s="18">
        <f t="shared" si="480"/>
        <v>2022</v>
      </c>
      <c r="C15320" s="17">
        <v>44866</v>
      </c>
      <c r="D15320" s="18" t="s">
        <v>314</v>
      </c>
      <c r="E15320" s="18" t="s">
        <v>352</v>
      </c>
      <c r="F15320" s="18" t="str">
        <f t="shared" si="479"/>
        <v>Belmont-750 - 1000 kWh Volumetric Charge-44866</v>
      </c>
      <c r="G15320" s="11" t="s">
        <v>131</v>
      </c>
      <c r="H15320" s="11" t="s">
        <v>55</v>
      </c>
      <c r="I15320" s="11" t="s">
        <v>349</v>
      </c>
      <c r="J15320" s="11" t="s">
        <v>357</v>
      </c>
      <c r="K15320" s="11" t="str">
        <f>IFERROR(INDEX('EDC Component Dictionary'!$C$5:$C$37,MATCH('Rates Database'!J15320,'EDC Component Dictionary'!$B$5:$B$37,0)), "Energy Supply")</f>
        <v>Energy Supply</v>
      </c>
      <c r="L15320" s="12">
        <v>0.20416999999999899</v>
      </c>
      <c r="M15320" s="12"/>
    </row>
    <row r="15321" spans="1:13" x14ac:dyDescent="0.3">
      <c r="A15321" s="18">
        <v>15319</v>
      </c>
      <c r="B15321" s="18">
        <f t="shared" si="480"/>
        <v>2022</v>
      </c>
      <c r="C15321" s="17">
        <v>44866</v>
      </c>
      <c r="D15321" s="18" t="s">
        <v>314</v>
      </c>
      <c r="E15321" s="18" t="s">
        <v>347</v>
      </c>
      <c r="F15321" s="18" t="str">
        <f t="shared" si="479"/>
        <v>Middleborough-750 - 1000 kWh Volumetric Charge-44866</v>
      </c>
      <c r="G15321" s="11" t="s">
        <v>131</v>
      </c>
      <c r="H15321" s="11" t="s">
        <v>55</v>
      </c>
      <c r="I15321" s="11" t="s">
        <v>349</v>
      </c>
      <c r="J15321" s="11" t="s">
        <v>357</v>
      </c>
      <c r="K15321" s="11" t="str">
        <f>IFERROR(INDEX('EDC Component Dictionary'!$C$5:$C$37,MATCH('Rates Database'!J15321,'EDC Component Dictionary'!$B$5:$B$37,0)), "Energy Supply")</f>
        <v>Energy Supply</v>
      </c>
      <c r="L15321" s="12">
        <v>0.14202000000000001</v>
      </c>
      <c r="M15321" s="12"/>
    </row>
    <row r="15322" spans="1:13" x14ac:dyDescent="0.3">
      <c r="A15322" s="18">
        <v>15320</v>
      </c>
      <c r="B15322" s="18">
        <f t="shared" si="480"/>
        <v>2022</v>
      </c>
      <c r="C15322" s="17">
        <v>44866</v>
      </c>
      <c r="D15322" s="18" t="s">
        <v>314</v>
      </c>
      <c r="E15322" s="18" t="s">
        <v>353</v>
      </c>
      <c r="F15322" s="18" t="str">
        <f t="shared" si="479"/>
        <v>Concord-750 - 1000 kWh Volumetric Charge-44866</v>
      </c>
      <c r="G15322" s="11" t="s">
        <v>131</v>
      </c>
      <c r="H15322" s="11" t="s">
        <v>55</v>
      </c>
      <c r="I15322" s="11" t="s">
        <v>349</v>
      </c>
      <c r="J15322" s="11" t="s">
        <v>357</v>
      </c>
      <c r="K15322" s="11" t="str">
        <f>IFERROR(INDEX('EDC Component Dictionary'!$C$5:$C$37,MATCH('Rates Database'!J15322,'EDC Component Dictionary'!$B$5:$B$37,0)), "Energy Supply")</f>
        <v>Energy Supply</v>
      </c>
      <c r="L15322" s="12">
        <v>0.246472043999999</v>
      </c>
      <c r="M15322" s="12"/>
    </row>
    <row r="15323" spans="1:13" x14ac:dyDescent="0.3">
      <c r="A15323" s="18">
        <v>15321</v>
      </c>
      <c r="B15323" s="18">
        <f t="shared" si="480"/>
        <v>2022</v>
      </c>
      <c r="C15323" s="17">
        <v>44866</v>
      </c>
      <c r="D15323" s="18" t="s">
        <v>314</v>
      </c>
      <c r="E15323" s="18" t="s">
        <v>354</v>
      </c>
      <c r="F15323" s="18" t="str">
        <f t="shared" si="479"/>
        <v>Taunton-750 - 1000 kWh Volumetric Charge-44866</v>
      </c>
      <c r="G15323" s="11" t="s">
        <v>131</v>
      </c>
      <c r="H15323" s="11" t="s">
        <v>55</v>
      </c>
      <c r="I15323" s="11" t="s">
        <v>349</v>
      </c>
      <c r="J15323" s="11" t="s">
        <v>357</v>
      </c>
      <c r="K15323" s="11" t="str">
        <f>IFERROR(INDEX('EDC Component Dictionary'!$C$5:$C$37,MATCH('Rates Database'!J15323,'EDC Component Dictionary'!$B$5:$B$37,0)), "Energy Supply")</f>
        <v>Energy Supply</v>
      </c>
      <c r="L15323" s="12">
        <v>0.19512145</v>
      </c>
      <c r="M15323" s="12"/>
    </row>
    <row r="15324" spans="1:13" x14ac:dyDescent="0.3">
      <c r="A15324" s="18">
        <v>15322</v>
      </c>
      <c r="B15324" s="18">
        <f t="shared" si="480"/>
        <v>2022</v>
      </c>
      <c r="C15324" s="17">
        <v>44866</v>
      </c>
      <c r="D15324" s="18" t="s">
        <v>314</v>
      </c>
      <c r="E15324" s="18" t="s">
        <v>355</v>
      </c>
      <c r="F15324" s="18" t="str">
        <f t="shared" si="479"/>
        <v>Wellesley-750 - 1000 kWh Volumetric Charge-44866</v>
      </c>
      <c r="G15324" s="11" t="s">
        <v>131</v>
      </c>
      <c r="H15324" s="11" t="s">
        <v>55</v>
      </c>
      <c r="I15324" s="11" t="s">
        <v>349</v>
      </c>
      <c r="J15324" s="11" t="s">
        <v>357</v>
      </c>
      <c r="K15324" s="11" t="str">
        <f>IFERROR(INDEX('EDC Component Dictionary'!$C$5:$C$37,MATCH('Rates Database'!J15324,'EDC Component Dictionary'!$B$5:$B$37,0)), "Energy Supply")</f>
        <v>Energy Supply</v>
      </c>
      <c r="L15324" s="12">
        <v>0.14032599999999901</v>
      </c>
      <c r="M15324" s="12"/>
    </row>
    <row r="15325" spans="1:13" x14ac:dyDescent="0.3">
      <c r="A15325" s="18">
        <v>15323</v>
      </c>
      <c r="B15325" s="18">
        <f t="shared" si="480"/>
        <v>2020</v>
      </c>
      <c r="C15325" s="17">
        <v>44105</v>
      </c>
      <c r="D15325" s="18" t="s">
        <v>314</v>
      </c>
      <c r="E15325" s="18" t="s">
        <v>348</v>
      </c>
      <c r="F15325" s="18" t="str">
        <f t="shared" si="479"/>
        <v>Middleton-750 - 1000 kWh Volumetric Charge-44105</v>
      </c>
      <c r="G15325" s="11" t="s">
        <v>131</v>
      </c>
      <c r="H15325" s="11" t="s">
        <v>55</v>
      </c>
      <c r="I15325" s="11" t="s">
        <v>349</v>
      </c>
      <c r="J15325" s="11" t="s">
        <v>357</v>
      </c>
      <c r="K15325" s="11" t="str">
        <f>IFERROR(INDEX('EDC Component Dictionary'!$C$5:$C$37,MATCH('Rates Database'!J15325,'EDC Component Dictionary'!$B$5:$B$37,0)), "Energy Supply")</f>
        <v>Energy Supply</v>
      </c>
      <c r="L15325" s="12">
        <v>0.13782999999999901</v>
      </c>
      <c r="M15325" s="12"/>
    </row>
    <row r="15326" spans="1:13" x14ac:dyDescent="0.3">
      <c r="A15326" s="18">
        <v>15324</v>
      </c>
      <c r="B15326" s="18">
        <f t="shared" si="480"/>
        <v>2020</v>
      </c>
      <c r="C15326" s="17">
        <v>44105</v>
      </c>
      <c r="D15326" s="18" t="s">
        <v>314</v>
      </c>
      <c r="E15326" s="18" t="s">
        <v>351</v>
      </c>
      <c r="F15326" s="18" t="str">
        <f t="shared" si="479"/>
        <v>Groton-750 - 1000 kWh Volumetric Charge-44105</v>
      </c>
      <c r="G15326" s="11" t="s">
        <v>131</v>
      </c>
      <c r="H15326" s="11" t="s">
        <v>55</v>
      </c>
      <c r="I15326" s="11" t="s">
        <v>349</v>
      </c>
      <c r="J15326" s="11" t="s">
        <v>357</v>
      </c>
      <c r="K15326" s="11" t="str">
        <f>IFERROR(INDEX('EDC Component Dictionary'!$C$5:$C$37,MATCH('Rates Database'!J15326,'EDC Component Dictionary'!$B$5:$B$37,0)), "Energy Supply")</f>
        <v>Energy Supply</v>
      </c>
      <c r="L15326" s="12">
        <v>0.14000000000000001</v>
      </c>
      <c r="M15326" s="12"/>
    </row>
    <row r="15327" spans="1:13" x14ac:dyDescent="0.3">
      <c r="A15327" s="18">
        <v>15325</v>
      </c>
      <c r="B15327" s="18">
        <f t="shared" si="480"/>
        <v>2020</v>
      </c>
      <c r="C15327" s="17">
        <v>44105</v>
      </c>
      <c r="D15327" s="18" t="s">
        <v>314</v>
      </c>
      <c r="E15327" s="18" t="s">
        <v>352</v>
      </c>
      <c r="F15327" s="18" t="str">
        <f t="shared" si="479"/>
        <v>Belmont-750 - 1000 kWh Volumetric Charge-44105</v>
      </c>
      <c r="G15327" s="11" t="s">
        <v>131</v>
      </c>
      <c r="H15327" s="11" t="s">
        <v>55</v>
      </c>
      <c r="I15327" s="11" t="s">
        <v>349</v>
      </c>
      <c r="J15327" s="11" t="s">
        <v>357</v>
      </c>
      <c r="K15327" s="11" t="str">
        <f>IFERROR(INDEX('EDC Component Dictionary'!$C$5:$C$37,MATCH('Rates Database'!J15327,'EDC Component Dictionary'!$B$5:$B$37,0)), "Energy Supply")</f>
        <v>Energy Supply</v>
      </c>
      <c r="L15327" s="12">
        <v>0.19316999999999901</v>
      </c>
      <c r="M15327" s="12"/>
    </row>
    <row r="15328" spans="1:13" x14ac:dyDescent="0.3">
      <c r="A15328" s="18">
        <v>15326</v>
      </c>
      <c r="B15328" s="18">
        <f t="shared" si="480"/>
        <v>2020</v>
      </c>
      <c r="C15328" s="17">
        <v>44105</v>
      </c>
      <c r="D15328" s="18" t="s">
        <v>314</v>
      </c>
      <c r="E15328" s="18" t="s">
        <v>347</v>
      </c>
      <c r="F15328" s="18" t="str">
        <f t="shared" si="479"/>
        <v>Middleborough-750 - 1000 kWh Volumetric Charge-44105</v>
      </c>
      <c r="G15328" s="11" t="s">
        <v>131</v>
      </c>
      <c r="H15328" s="11" t="s">
        <v>55</v>
      </c>
      <c r="I15328" s="11" t="s">
        <v>349</v>
      </c>
      <c r="J15328" s="11" t="s">
        <v>357</v>
      </c>
      <c r="K15328" s="11" t="str">
        <f>IFERROR(INDEX('EDC Component Dictionary'!$C$5:$C$37,MATCH('Rates Database'!J15328,'EDC Component Dictionary'!$B$5:$B$37,0)), "Energy Supply")</f>
        <v>Energy Supply</v>
      </c>
      <c r="L15328" s="12">
        <v>0.14202000000000001</v>
      </c>
      <c r="M15328" s="12"/>
    </row>
    <row r="15329" spans="1:13" x14ac:dyDescent="0.3">
      <c r="A15329" s="18">
        <v>15327</v>
      </c>
      <c r="B15329" s="18">
        <f t="shared" si="480"/>
        <v>2020</v>
      </c>
      <c r="C15329" s="17">
        <v>44105</v>
      </c>
      <c r="D15329" s="18" t="s">
        <v>314</v>
      </c>
      <c r="E15329" s="18" t="s">
        <v>353</v>
      </c>
      <c r="F15329" s="18" t="str">
        <f t="shared" si="479"/>
        <v>Concord-750 - 1000 kWh Volumetric Charge-44105</v>
      </c>
      <c r="G15329" s="11" t="s">
        <v>131</v>
      </c>
      <c r="H15329" s="11" t="s">
        <v>55</v>
      </c>
      <c r="I15329" s="11" t="s">
        <v>349</v>
      </c>
      <c r="J15329" s="11" t="s">
        <v>357</v>
      </c>
      <c r="K15329" s="11" t="str">
        <f>IFERROR(INDEX('EDC Component Dictionary'!$C$5:$C$37,MATCH('Rates Database'!J15329,'EDC Component Dictionary'!$B$5:$B$37,0)), "Energy Supply")</f>
        <v>Energy Supply</v>
      </c>
      <c r="L15329" s="12">
        <v>0.18331418811200001</v>
      </c>
      <c r="M15329" s="12"/>
    </row>
    <row r="15330" spans="1:13" x14ac:dyDescent="0.3">
      <c r="A15330" s="18">
        <v>15328</v>
      </c>
      <c r="B15330" s="18">
        <f t="shared" si="480"/>
        <v>2020</v>
      </c>
      <c r="C15330" s="17">
        <v>44105</v>
      </c>
      <c r="D15330" s="18" t="s">
        <v>314</v>
      </c>
      <c r="E15330" s="18" t="s">
        <v>354</v>
      </c>
      <c r="F15330" s="18" t="str">
        <f t="shared" si="479"/>
        <v>Taunton-750 - 1000 kWh Volumetric Charge-44105</v>
      </c>
      <c r="G15330" s="11" t="s">
        <v>131</v>
      </c>
      <c r="H15330" s="11" t="s">
        <v>55</v>
      </c>
      <c r="I15330" s="11" t="s">
        <v>349</v>
      </c>
      <c r="J15330" s="11" t="s">
        <v>357</v>
      </c>
      <c r="K15330" s="11" t="str">
        <f>IFERROR(INDEX('EDC Component Dictionary'!$C$5:$C$37,MATCH('Rates Database'!J15330,'EDC Component Dictionary'!$B$5:$B$37,0)), "Energy Supply")</f>
        <v>Energy Supply</v>
      </c>
      <c r="L15330" s="12">
        <v>0.13962501499999899</v>
      </c>
      <c r="M15330" s="12"/>
    </row>
    <row r="15331" spans="1:13" x14ac:dyDescent="0.3">
      <c r="A15331" s="18">
        <v>15329</v>
      </c>
      <c r="B15331" s="18">
        <f t="shared" si="480"/>
        <v>2020</v>
      </c>
      <c r="C15331" s="17">
        <v>44105</v>
      </c>
      <c r="D15331" s="18" t="s">
        <v>314</v>
      </c>
      <c r="E15331" s="18" t="s">
        <v>355</v>
      </c>
      <c r="F15331" s="18" t="str">
        <f t="shared" si="479"/>
        <v>Wellesley-750 - 1000 kWh Volumetric Charge-44105</v>
      </c>
      <c r="G15331" s="11" t="s">
        <v>131</v>
      </c>
      <c r="H15331" s="11" t="s">
        <v>55</v>
      </c>
      <c r="I15331" s="11" t="s">
        <v>349</v>
      </c>
      <c r="J15331" s="11" t="s">
        <v>357</v>
      </c>
      <c r="K15331" s="11" t="str">
        <f>IFERROR(INDEX('EDC Component Dictionary'!$C$5:$C$37,MATCH('Rates Database'!J15331,'EDC Component Dictionary'!$B$5:$B$37,0)), "Energy Supply")</f>
        <v>Energy Supply</v>
      </c>
      <c r="L15331" s="12">
        <v>0.14032599999999901</v>
      </c>
      <c r="M15331" s="12"/>
    </row>
    <row r="15332" spans="1:13" x14ac:dyDescent="0.3">
      <c r="A15332" s="18">
        <v>15330</v>
      </c>
      <c r="B15332" s="18">
        <f t="shared" si="480"/>
        <v>2021</v>
      </c>
      <c r="C15332" s="17">
        <v>44531</v>
      </c>
      <c r="D15332" s="18" t="s">
        <v>314</v>
      </c>
      <c r="E15332" s="18" t="s">
        <v>348</v>
      </c>
      <c r="F15332" s="18" t="str">
        <f t="shared" si="479"/>
        <v>Middleton-750 - 1000 kWh Volumetric Charge-44531</v>
      </c>
      <c r="G15332" s="11" t="s">
        <v>131</v>
      </c>
      <c r="H15332" s="11" t="s">
        <v>55</v>
      </c>
      <c r="I15332" s="11" t="s">
        <v>349</v>
      </c>
      <c r="J15332" s="11" t="s">
        <v>357</v>
      </c>
      <c r="K15332" s="11" t="str">
        <f>IFERROR(INDEX('EDC Component Dictionary'!$C$5:$C$37,MATCH('Rates Database'!J15332,'EDC Component Dictionary'!$B$5:$B$37,0)), "Energy Supply")</f>
        <v>Energy Supply</v>
      </c>
      <c r="L15332" s="12">
        <v>0.13782999999999901</v>
      </c>
      <c r="M15332" s="12"/>
    </row>
    <row r="15333" spans="1:13" x14ac:dyDescent="0.3">
      <c r="A15333" s="18">
        <v>15331</v>
      </c>
      <c r="B15333" s="18">
        <f t="shared" si="480"/>
        <v>2021</v>
      </c>
      <c r="C15333" s="17">
        <v>44531</v>
      </c>
      <c r="D15333" s="18" t="s">
        <v>314</v>
      </c>
      <c r="E15333" s="18" t="s">
        <v>351</v>
      </c>
      <c r="F15333" s="18" t="str">
        <f t="shared" si="479"/>
        <v>Groton-750 - 1000 kWh Volumetric Charge-44531</v>
      </c>
      <c r="G15333" s="11" t="s">
        <v>131</v>
      </c>
      <c r="H15333" s="11" t="s">
        <v>55</v>
      </c>
      <c r="I15333" s="11" t="s">
        <v>349</v>
      </c>
      <c r="J15333" s="11" t="s">
        <v>357</v>
      </c>
      <c r="K15333" s="11" t="str">
        <f>IFERROR(INDEX('EDC Component Dictionary'!$C$5:$C$37,MATCH('Rates Database'!J15333,'EDC Component Dictionary'!$B$5:$B$37,0)), "Energy Supply")</f>
        <v>Energy Supply</v>
      </c>
      <c r="L15333" s="12">
        <v>0.14499999999999999</v>
      </c>
      <c r="M15333" s="12"/>
    </row>
    <row r="15334" spans="1:13" x14ac:dyDescent="0.3">
      <c r="A15334" s="18">
        <v>15332</v>
      </c>
      <c r="B15334" s="18">
        <f t="shared" si="480"/>
        <v>2021</v>
      </c>
      <c r="C15334" s="17">
        <v>44531</v>
      </c>
      <c r="D15334" s="18" t="s">
        <v>314</v>
      </c>
      <c r="E15334" s="18" t="s">
        <v>352</v>
      </c>
      <c r="F15334" s="18" t="str">
        <f t="shared" si="479"/>
        <v>Belmont-750 - 1000 kWh Volumetric Charge-44531</v>
      </c>
      <c r="G15334" s="11" t="s">
        <v>131</v>
      </c>
      <c r="H15334" s="11" t="s">
        <v>55</v>
      </c>
      <c r="I15334" s="11" t="s">
        <v>349</v>
      </c>
      <c r="J15334" s="11" t="s">
        <v>357</v>
      </c>
      <c r="K15334" s="11" t="str">
        <f>IFERROR(INDEX('EDC Component Dictionary'!$C$5:$C$37,MATCH('Rates Database'!J15334,'EDC Component Dictionary'!$B$5:$B$37,0)), "Energy Supply")</f>
        <v>Energy Supply</v>
      </c>
      <c r="L15334" s="12">
        <v>0.19316999999999901</v>
      </c>
      <c r="M15334" s="12"/>
    </row>
    <row r="15335" spans="1:13" x14ac:dyDescent="0.3">
      <c r="A15335" s="18">
        <v>15333</v>
      </c>
      <c r="B15335" s="18">
        <f t="shared" si="480"/>
        <v>2021</v>
      </c>
      <c r="C15335" s="17">
        <v>44531</v>
      </c>
      <c r="D15335" s="18" t="s">
        <v>314</v>
      </c>
      <c r="E15335" s="18" t="s">
        <v>347</v>
      </c>
      <c r="F15335" s="18" t="str">
        <f t="shared" si="479"/>
        <v>Middleborough-750 - 1000 kWh Volumetric Charge-44531</v>
      </c>
      <c r="G15335" s="11" t="s">
        <v>131</v>
      </c>
      <c r="H15335" s="11" t="s">
        <v>55</v>
      </c>
      <c r="I15335" s="11" t="s">
        <v>349</v>
      </c>
      <c r="J15335" s="11" t="s">
        <v>357</v>
      </c>
      <c r="K15335" s="11" t="str">
        <f>IFERROR(INDEX('EDC Component Dictionary'!$C$5:$C$37,MATCH('Rates Database'!J15335,'EDC Component Dictionary'!$B$5:$B$37,0)), "Energy Supply")</f>
        <v>Energy Supply</v>
      </c>
      <c r="L15335" s="12">
        <v>0.14202000000000001</v>
      </c>
      <c r="M15335" s="12"/>
    </row>
    <row r="15336" spans="1:13" x14ac:dyDescent="0.3">
      <c r="A15336" s="18">
        <v>15334</v>
      </c>
      <c r="B15336" s="18">
        <f t="shared" si="480"/>
        <v>2021</v>
      </c>
      <c r="C15336" s="17">
        <v>44531</v>
      </c>
      <c r="D15336" s="18" t="s">
        <v>314</v>
      </c>
      <c r="E15336" s="18" t="s">
        <v>353</v>
      </c>
      <c r="F15336" s="18" t="str">
        <f t="shared" si="479"/>
        <v>Concord-750 - 1000 kWh Volumetric Charge-44531</v>
      </c>
      <c r="G15336" s="11" t="s">
        <v>131</v>
      </c>
      <c r="H15336" s="11" t="s">
        <v>55</v>
      </c>
      <c r="I15336" s="11" t="s">
        <v>349</v>
      </c>
      <c r="J15336" s="11" t="s">
        <v>357</v>
      </c>
      <c r="K15336" s="11" t="str">
        <f>IFERROR(INDEX('EDC Component Dictionary'!$C$5:$C$37,MATCH('Rates Database'!J15336,'EDC Component Dictionary'!$B$5:$B$37,0)), "Energy Supply")</f>
        <v>Energy Supply</v>
      </c>
      <c r="L15336" s="12">
        <v>0.18703201999999999</v>
      </c>
      <c r="M15336" s="12"/>
    </row>
    <row r="15337" spans="1:13" x14ac:dyDescent="0.3">
      <c r="A15337" s="18">
        <v>15335</v>
      </c>
      <c r="B15337" s="18">
        <f t="shared" si="480"/>
        <v>2021</v>
      </c>
      <c r="C15337" s="17">
        <v>44531</v>
      </c>
      <c r="D15337" s="18" t="s">
        <v>314</v>
      </c>
      <c r="E15337" s="18" t="s">
        <v>354</v>
      </c>
      <c r="F15337" s="18" t="str">
        <f t="shared" si="479"/>
        <v>Taunton-750 - 1000 kWh Volumetric Charge-44531</v>
      </c>
      <c r="G15337" s="11" t="s">
        <v>131</v>
      </c>
      <c r="H15337" s="11" t="s">
        <v>55</v>
      </c>
      <c r="I15337" s="11" t="s">
        <v>349</v>
      </c>
      <c r="J15337" s="11" t="s">
        <v>357</v>
      </c>
      <c r="K15337" s="11" t="str">
        <f>IFERROR(INDEX('EDC Component Dictionary'!$C$5:$C$37,MATCH('Rates Database'!J15337,'EDC Component Dictionary'!$B$5:$B$37,0)), "Energy Supply")</f>
        <v>Energy Supply</v>
      </c>
      <c r="L15337" s="12">
        <v>0.13631303</v>
      </c>
      <c r="M15337" s="12"/>
    </row>
    <row r="15338" spans="1:13" x14ac:dyDescent="0.3">
      <c r="A15338" s="18">
        <v>15336</v>
      </c>
      <c r="B15338" s="18">
        <f t="shared" si="480"/>
        <v>2021</v>
      </c>
      <c r="C15338" s="17">
        <v>44531</v>
      </c>
      <c r="D15338" s="18" t="s">
        <v>314</v>
      </c>
      <c r="E15338" s="18" t="s">
        <v>355</v>
      </c>
      <c r="F15338" s="18" t="str">
        <f t="shared" si="479"/>
        <v>Wellesley-750 - 1000 kWh Volumetric Charge-44531</v>
      </c>
      <c r="G15338" s="11" t="s">
        <v>131</v>
      </c>
      <c r="H15338" s="11" t="s">
        <v>55</v>
      </c>
      <c r="I15338" s="11" t="s">
        <v>349</v>
      </c>
      <c r="J15338" s="11" t="s">
        <v>357</v>
      </c>
      <c r="K15338" s="11" t="str">
        <f>IFERROR(INDEX('EDC Component Dictionary'!$C$5:$C$37,MATCH('Rates Database'!J15338,'EDC Component Dictionary'!$B$5:$B$37,0)), "Energy Supply")</f>
        <v>Energy Supply</v>
      </c>
      <c r="L15338" s="12">
        <v>0.14032599999999901</v>
      </c>
      <c r="M15338" s="12"/>
    </row>
    <row r="15339" spans="1:13" x14ac:dyDescent="0.3">
      <c r="A15339" s="18">
        <v>15337</v>
      </c>
      <c r="B15339" s="18">
        <f t="shared" si="480"/>
        <v>2023</v>
      </c>
      <c r="C15339" s="17">
        <v>44958</v>
      </c>
      <c r="D15339" s="18" t="s">
        <v>314</v>
      </c>
      <c r="E15339" s="18" t="s">
        <v>348</v>
      </c>
      <c r="F15339" s="18" t="str">
        <f t="shared" si="479"/>
        <v>Middleton-750 - 1000 kWh Volumetric Charge-44958</v>
      </c>
      <c r="G15339" s="11" t="s">
        <v>131</v>
      </c>
      <c r="H15339" s="11" t="s">
        <v>55</v>
      </c>
      <c r="I15339" s="11" t="s">
        <v>349</v>
      </c>
      <c r="J15339" s="11" t="s">
        <v>357</v>
      </c>
      <c r="K15339" s="11" t="str">
        <f>IFERROR(INDEX('EDC Component Dictionary'!$C$5:$C$37,MATCH('Rates Database'!J15339,'EDC Component Dictionary'!$B$5:$B$37,0)), "Energy Supply")</f>
        <v>Energy Supply</v>
      </c>
      <c r="L15339" s="12">
        <v>0.15859999999999899</v>
      </c>
      <c r="M15339" s="12"/>
    </row>
    <row r="15340" spans="1:13" x14ac:dyDescent="0.3">
      <c r="A15340" s="18">
        <v>15338</v>
      </c>
      <c r="B15340" s="18">
        <f t="shared" si="480"/>
        <v>2023</v>
      </c>
      <c r="C15340" s="17">
        <v>44958</v>
      </c>
      <c r="D15340" s="18" t="s">
        <v>314</v>
      </c>
      <c r="E15340" s="18" t="s">
        <v>351</v>
      </c>
      <c r="F15340" s="18" t="str">
        <f t="shared" si="479"/>
        <v>Groton-750 - 1000 kWh Volumetric Charge-44958</v>
      </c>
      <c r="G15340" s="11" t="s">
        <v>131</v>
      </c>
      <c r="H15340" s="11" t="s">
        <v>55</v>
      </c>
      <c r="I15340" s="11" t="s">
        <v>349</v>
      </c>
      <c r="J15340" s="11" t="s">
        <v>357</v>
      </c>
      <c r="K15340" s="11" t="str">
        <f>IFERROR(INDEX('EDC Component Dictionary'!$C$5:$C$37,MATCH('Rates Database'!J15340,'EDC Component Dictionary'!$B$5:$B$37,0)), "Energy Supply")</f>
        <v>Energy Supply</v>
      </c>
      <c r="L15340" s="12">
        <v>0.19</v>
      </c>
      <c r="M15340" s="12"/>
    </row>
    <row r="15341" spans="1:13" x14ac:dyDescent="0.3">
      <c r="A15341" s="18">
        <v>15339</v>
      </c>
      <c r="B15341" s="18">
        <f t="shared" si="480"/>
        <v>2023</v>
      </c>
      <c r="C15341" s="17">
        <v>44958</v>
      </c>
      <c r="D15341" s="18" t="s">
        <v>314</v>
      </c>
      <c r="E15341" s="18" t="s">
        <v>352</v>
      </c>
      <c r="F15341" s="18" t="str">
        <f t="shared" si="479"/>
        <v>Belmont-750 - 1000 kWh Volumetric Charge-44958</v>
      </c>
      <c r="G15341" s="11" t="s">
        <v>131</v>
      </c>
      <c r="H15341" s="11" t="s">
        <v>55</v>
      </c>
      <c r="I15341" s="11" t="s">
        <v>349</v>
      </c>
      <c r="J15341" s="11" t="s">
        <v>357</v>
      </c>
      <c r="K15341" s="11" t="str">
        <f>IFERROR(INDEX('EDC Component Dictionary'!$C$5:$C$37,MATCH('Rates Database'!J15341,'EDC Component Dictionary'!$B$5:$B$37,0)), "Energy Supply")</f>
        <v>Energy Supply</v>
      </c>
      <c r="L15341" s="12">
        <v>0.22989999999999899</v>
      </c>
      <c r="M15341" s="12"/>
    </row>
    <row r="15342" spans="1:13" x14ac:dyDescent="0.3">
      <c r="A15342" s="18">
        <v>15340</v>
      </c>
      <c r="B15342" s="18">
        <f t="shared" si="480"/>
        <v>2023</v>
      </c>
      <c r="C15342" s="17">
        <v>44958</v>
      </c>
      <c r="D15342" s="18" t="s">
        <v>314</v>
      </c>
      <c r="E15342" s="18" t="s">
        <v>347</v>
      </c>
      <c r="F15342" s="18" t="str">
        <f t="shared" si="479"/>
        <v>Middleborough-750 - 1000 kWh Volumetric Charge-44958</v>
      </c>
      <c r="G15342" s="11" t="s">
        <v>131</v>
      </c>
      <c r="H15342" s="11" t="s">
        <v>55</v>
      </c>
      <c r="I15342" s="11" t="s">
        <v>349</v>
      </c>
      <c r="J15342" s="11" t="s">
        <v>357</v>
      </c>
      <c r="K15342" s="11" t="str">
        <f>IFERROR(INDEX('EDC Component Dictionary'!$C$5:$C$37,MATCH('Rates Database'!J15342,'EDC Component Dictionary'!$B$5:$B$37,0)), "Energy Supply")</f>
        <v>Energy Supply</v>
      </c>
      <c r="L15342" s="12">
        <v>0.14202000000000001</v>
      </c>
      <c r="M15342" s="12"/>
    </row>
    <row r="15343" spans="1:13" x14ac:dyDescent="0.3">
      <c r="A15343" s="18">
        <v>15341</v>
      </c>
      <c r="B15343" s="18">
        <f t="shared" si="480"/>
        <v>2023</v>
      </c>
      <c r="C15343" s="17">
        <v>44958</v>
      </c>
      <c r="D15343" s="18" t="s">
        <v>314</v>
      </c>
      <c r="E15343" s="18" t="s">
        <v>353</v>
      </c>
      <c r="F15343" s="18" t="str">
        <f t="shared" si="479"/>
        <v>Concord-750 - 1000 kWh Volumetric Charge-44958</v>
      </c>
      <c r="G15343" s="11" t="s">
        <v>131</v>
      </c>
      <c r="H15343" s="11" t="s">
        <v>55</v>
      </c>
      <c r="I15343" s="11" t="s">
        <v>349</v>
      </c>
      <c r="J15343" s="11" t="s">
        <v>357</v>
      </c>
      <c r="K15343" s="11" t="str">
        <f>IFERROR(INDEX('EDC Component Dictionary'!$C$5:$C$37,MATCH('Rates Database'!J15343,'EDC Component Dictionary'!$B$5:$B$37,0)), "Energy Supply")</f>
        <v>Energy Supply</v>
      </c>
      <c r="L15343" s="12">
        <v>0.22243278399999999</v>
      </c>
      <c r="M15343" s="12"/>
    </row>
    <row r="15344" spans="1:13" x14ac:dyDescent="0.3">
      <c r="A15344" s="18">
        <v>15342</v>
      </c>
      <c r="B15344" s="18">
        <f t="shared" si="480"/>
        <v>2023</v>
      </c>
      <c r="C15344" s="17">
        <v>44958</v>
      </c>
      <c r="D15344" s="18" t="s">
        <v>314</v>
      </c>
      <c r="E15344" s="18" t="s">
        <v>354</v>
      </c>
      <c r="F15344" s="18" t="str">
        <f t="shared" si="479"/>
        <v>Taunton-750 - 1000 kWh Volumetric Charge-44958</v>
      </c>
      <c r="G15344" s="11" t="s">
        <v>131</v>
      </c>
      <c r="H15344" s="11" t="s">
        <v>55</v>
      </c>
      <c r="I15344" s="11" t="s">
        <v>349</v>
      </c>
      <c r="J15344" s="11" t="s">
        <v>357</v>
      </c>
      <c r="K15344" s="11" t="str">
        <f>IFERROR(INDEX('EDC Component Dictionary'!$C$5:$C$37,MATCH('Rates Database'!J15344,'EDC Component Dictionary'!$B$5:$B$37,0)), "Energy Supply")</f>
        <v>Energy Supply</v>
      </c>
      <c r="L15344" s="12">
        <v>0.19561526000000001</v>
      </c>
      <c r="M15344" s="12"/>
    </row>
    <row r="15345" spans="1:13" x14ac:dyDescent="0.3">
      <c r="A15345" s="18">
        <v>15343</v>
      </c>
      <c r="B15345" s="18">
        <f t="shared" si="480"/>
        <v>2023</v>
      </c>
      <c r="C15345" s="17">
        <v>44958</v>
      </c>
      <c r="D15345" s="18" t="s">
        <v>314</v>
      </c>
      <c r="E15345" s="18" t="s">
        <v>355</v>
      </c>
      <c r="F15345" s="18" t="str">
        <f t="shared" si="479"/>
        <v>Wellesley-750 - 1000 kWh Volumetric Charge-44958</v>
      </c>
      <c r="G15345" s="11" t="s">
        <v>131</v>
      </c>
      <c r="H15345" s="11" t="s">
        <v>55</v>
      </c>
      <c r="I15345" s="11" t="s">
        <v>349</v>
      </c>
      <c r="J15345" s="11" t="s">
        <v>357</v>
      </c>
      <c r="K15345" s="11" t="str">
        <f>IFERROR(INDEX('EDC Component Dictionary'!$C$5:$C$37,MATCH('Rates Database'!J15345,'EDC Component Dictionary'!$B$5:$B$37,0)), "Energy Supply")</f>
        <v>Energy Supply</v>
      </c>
      <c r="L15345" s="12">
        <v>0.152335</v>
      </c>
      <c r="M15345" s="12"/>
    </row>
    <row r="15346" spans="1:13" x14ac:dyDescent="0.3">
      <c r="A15346" s="18">
        <v>15344</v>
      </c>
      <c r="B15346" s="18">
        <f t="shared" si="480"/>
        <v>2020</v>
      </c>
      <c r="C15346" s="17">
        <v>44075</v>
      </c>
      <c r="D15346" s="18" t="s">
        <v>314</v>
      </c>
      <c r="E15346" s="18" t="s">
        <v>348</v>
      </c>
      <c r="F15346" s="18" t="str">
        <f t="shared" si="479"/>
        <v>Middleton-750 - 1000 kWh Volumetric Charge-44075</v>
      </c>
      <c r="G15346" s="11" t="s">
        <v>131</v>
      </c>
      <c r="H15346" s="11" t="s">
        <v>55</v>
      </c>
      <c r="I15346" s="11" t="s">
        <v>349</v>
      </c>
      <c r="J15346" s="11" t="s">
        <v>357</v>
      </c>
      <c r="K15346" s="11" t="str">
        <f>IFERROR(INDEX('EDC Component Dictionary'!$C$5:$C$37,MATCH('Rates Database'!J15346,'EDC Component Dictionary'!$B$5:$B$37,0)), "Energy Supply")</f>
        <v>Energy Supply</v>
      </c>
      <c r="L15346" s="12">
        <v>0.13782999999999901</v>
      </c>
      <c r="M15346" s="12"/>
    </row>
    <row r="15347" spans="1:13" x14ac:dyDescent="0.3">
      <c r="A15347" s="18">
        <v>15345</v>
      </c>
      <c r="B15347" s="18">
        <f t="shared" si="480"/>
        <v>2020</v>
      </c>
      <c r="C15347" s="17">
        <v>44075</v>
      </c>
      <c r="D15347" s="18" t="s">
        <v>314</v>
      </c>
      <c r="E15347" s="18" t="s">
        <v>351</v>
      </c>
      <c r="F15347" s="18" t="str">
        <f t="shared" si="479"/>
        <v>Groton-750 - 1000 kWh Volumetric Charge-44075</v>
      </c>
      <c r="G15347" s="11" t="s">
        <v>131</v>
      </c>
      <c r="H15347" s="11" t="s">
        <v>55</v>
      </c>
      <c r="I15347" s="11" t="s">
        <v>349</v>
      </c>
      <c r="J15347" s="11" t="s">
        <v>357</v>
      </c>
      <c r="K15347" s="11" t="str">
        <f>IFERROR(INDEX('EDC Component Dictionary'!$C$5:$C$37,MATCH('Rates Database'!J15347,'EDC Component Dictionary'!$B$5:$B$37,0)), "Energy Supply")</f>
        <v>Energy Supply</v>
      </c>
      <c r="L15347" s="12">
        <v>0.14000000000000001</v>
      </c>
      <c r="M15347" s="12"/>
    </row>
    <row r="15348" spans="1:13" x14ac:dyDescent="0.3">
      <c r="A15348" s="18">
        <v>15346</v>
      </c>
      <c r="B15348" s="18">
        <f t="shared" si="480"/>
        <v>2020</v>
      </c>
      <c r="C15348" s="17">
        <v>44075</v>
      </c>
      <c r="D15348" s="18" t="s">
        <v>314</v>
      </c>
      <c r="E15348" s="18" t="s">
        <v>352</v>
      </c>
      <c r="F15348" s="18" t="str">
        <f t="shared" si="479"/>
        <v>Belmont-750 - 1000 kWh Volumetric Charge-44075</v>
      </c>
      <c r="G15348" s="11" t="s">
        <v>131</v>
      </c>
      <c r="H15348" s="11" t="s">
        <v>55</v>
      </c>
      <c r="I15348" s="11" t="s">
        <v>349</v>
      </c>
      <c r="J15348" s="11" t="s">
        <v>357</v>
      </c>
      <c r="K15348" s="11" t="str">
        <f>IFERROR(INDEX('EDC Component Dictionary'!$C$5:$C$37,MATCH('Rates Database'!J15348,'EDC Component Dictionary'!$B$5:$B$37,0)), "Energy Supply")</f>
        <v>Energy Supply</v>
      </c>
      <c r="L15348" s="12">
        <v>0.19316999999999901</v>
      </c>
      <c r="M15348" s="12"/>
    </row>
    <row r="15349" spans="1:13" x14ac:dyDescent="0.3">
      <c r="A15349" s="18">
        <v>15347</v>
      </c>
      <c r="B15349" s="18">
        <f t="shared" si="480"/>
        <v>2020</v>
      </c>
      <c r="C15349" s="17">
        <v>44075</v>
      </c>
      <c r="D15349" s="18" t="s">
        <v>314</v>
      </c>
      <c r="E15349" s="18" t="s">
        <v>347</v>
      </c>
      <c r="F15349" s="18" t="str">
        <f t="shared" si="479"/>
        <v>Middleborough-750 - 1000 kWh Volumetric Charge-44075</v>
      </c>
      <c r="G15349" s="11" t="s">
        <v>131</v>
      </c>
      <c r="H15349" s="11" t="s">
        <v>55</v>
      </c>
      <c r="I15349" s="11" t="s">
        <v>349</v>
      </c>
      <c r="J15349" s="11" t="s">
        <v>357</v>
      </c>
      <c r="K15349" s="11" t="str">
        <f>IFERROR(INDEX('EDC Component Dictionary'!$C$5:$C$37,MATCH('Rates Database'!J15349,'EDC Component Dictionary'!$B$5:$B$37,0)), "Energy Supply")</f>
        <v>Energy Supply</v>
      </c>
      <c r="L15349" s="12">
        <v>0.14202000000000001</v>
      </c>
      <c r="M15349" s="12"/>
    </row>
    <row r="15350" spans="1:13" x14ac:dyDescent="0.3">
      <c r="A15350" s="18">
        <v>15348</v>
      </c>
      <c r="B15350" s="18">
        <f t="shared" si="480"/>
        <v>2020</v>
      </c>
      <c r="C15350" s="17">
        <v>44075</v>
      </c>
      <c r="D15350" s="18" t="s">
        <v>314</v>
      </c>
      <c r="E15350" s="18" t="s">
        <v>353</v>
      </c>
      <c r="F15350" s="18" t="str">
        <f t="shared" si="479"/>
        <v>Concord-750 - 1000 kWh Volumetric Charge-44075</v>
      </c>
      <c r="G15350" s="11" t="s">
        <v>131</v>
      </c>
      <c r="H15350" s="11" t="s">
        <v>55</v>
      </c>
      <c r="I15350" s="11" t="s">
        <v>349</v>
      </c>
      <c r="J15350" s="11" t="s">
        <v>357</v>
      </c>
      <c r="K15350" s="11" t="str">
        <f>IFERROR(INDEX('EDC Component Dictionary'!$C$5:$C$37,MATCH('Rates Database'!J15350,'EDC Component Dictionary'!$B$5:$B$37,0)), "Energy Supply")</f>
        <v>Energy Supply</v>
      </c>
      <c r="L15350" s="12">
        <v>0.18331418811200001</v>
      </c>
      <c r="M15350" s="12"/>
    </row>
    <row r="15351" spans="1:13" x14ac:dyDescent="0.3">
      <c r="A15351" s="18">
        <v>15349</v>
      </c>
      <c r="B15351" s="18">
        <f t="shared" si="480"/>
        <v>2020</v>
      </c>
      <c r="C15351" s="17">
        <v>44075</v>
      </c>
      <c r="D15351" s="18" t="s">
        <v>314</v>
      </c>
      <c r="E15351" s="18" t="s">
        <v>354</v>
      </c>
      <c r="F15351" s="18" t="str">
        <f t="shared" si="479"/>
        <v>Taunton-750 - 1000 kWh Volumetric Charge-44075</v>
      </c>
      <c r="G15351" s="11" t="s">
        <v>131</v>
      </c>
      <c r="H15351" s="11" t="s">
        <v>55</v>
      </c>
      <c r="I15351" s="11" t="s">
        <v>349</v>
      </c>
      <c r="J15351" s="11" t="s">
        <v>357</v>
      </c>
      <c r="K15351" s="11" t="str">
        <f>IFERROR(INDEX('EDC Component Dictionary'!$C$5:$C$37,MATCH('Rates Database'!J15351,'EDC Component Dictionary'!$B$5:$B$37,0)), "Energy Supply")</f>
        <v>Energy Supply</v>
      </c>
      <c r="L15351" s="12">
        <v>0.14127867999999999</v>
      </c>
      <c r="M15351" s="12"/>
    </row>
    <row r="15352" spans="1:13" x14ac:dyDescent="0.3">
      <c r="A15352" s="18">
        <v>15350</v>
      </c>
      <c r="B15352" s="18">
        <f t="shared" si="480"/>
        <v>2020</v>
      </c>
      <c r="C15352" s="17">
        <v>44075</v>
      </c>
      <c r="D15352" s="18" t="s">
        <v>314</v>
      </c>
      <c r="E15352" s="18" t="s">
        <v>355</v>
      </c>
      <c r="F15352" s="18" t="str">
        <f t="shared" si="479"/>
        <v>Wellesley-750 - 1000 kWh Volumetric Charge-44075</v>
      </c>
      <c r="G15352" s="11" t="s">
        <v>131</v>
      </c>
      <c r="H15352" s="11" t="s">
        <v>55</v>
      </c>
      <c r="I15352" s="11" t="s">
        <v>349</v>
      </c>
      <c r="J15352" s="11" t="s">
        <v>357</v>
      </c>
      <c r="K15352" s="11" t="str">
        <f>IFERROR(INDEX('EDC Component Dictionary'!$C$5:$C$37,MATCH('Rates Database'!J15352,'EDC Component Dictionary'!$B$5:$B$37,0)), "Energy Supply")</f>
        <v>Energy Supply</v>
      </c>
      <c r="L15352" s="12">
        <v>0.14032599999999901</v>
      </c>
      <c r="M15352" s="12"/>
    </row>
    <row r="15353" spans="1:13" x14ac:dyDescent="0.3">
      <c r="A15353" s="18">
        <v>15351</v>
      </c>
      <c r="B15353" s="18">
        <f t="shared" si="480"/>
        <v>2019</v>
      </c>
      <c r="C15353" s="17">
        <v>43770</v>
      </c>
      <c r="D15353" s="18" t="s">
        <v>314</v>
      </c>
      <c r="E15353" s="18" t="s">
        <v>348</v>
      </c>
      <c r="F15353" s="18" t="str">
        <f t="shared" si="479"/>
        <v>Middleton-750 - 1000 kWh Volumetric Charge-43770</v>
      </c>
      <c r="G15353" s="11" t="s">
        <v>131</v>
      </c>
      <c r="H15353" s="11" t="s">
        <v>55</v>
      </c>
      <c r="I15353" s="11" t="s">
        <v>349</v>
      </c>
      <c r="J15353" s="11" t="s">
        <v>357</v>
      </c>
      <c r="K15353" s="11" t="str">
        <f>IFERROR(INDEX('EDC Component Dictionary'!$C$5:$C$37,MATCH('Rates Database'!J15353,'EDC Component Dictionary'!$B$5:$B$37,0)), "Energy Supply")</f>
        <v>Energy Supply</v>
      </c>
      <c r="L15353" s="12">
        <v>0.13782999999999901</v>
      </c>
      <c r="M15353" s="12"/>
    </row>
    <row r="15354" spans="1:13" x14ac:dyDescent="0.3">
      <c r="A15354" s="18">
        <v>15352</v>
      </c>
      <c r="B15354" s="18">
        <f t="shared" si="480"/>
        <v>2019</v>
      </c>
      <c r="C15354" s="17">
        <v>43770</v>
      </c>
      <c r="D15354" s="18" t="s">
        <v>314</v>
      </c>
      <c r="E15354" s="18" t="s">
        <v>351</v>
      </c>
      <c r="F15354" s="18" t="str">
        <f t="shared" si="479"/>
        <v>Groton-750 - 1000 kWh Volumetric Charge-43770</v>
      </c>
      <c r="G15354" s="11" t="s">
        <v>131</v>
      </c>
      <c r="H15354" s="11" t="s">
        <v>55</v>
      </c>
      <c r="I15354" s="11" t="s">
        <v>349</v>
      </c>
      <c r="J15354" s="11" t="s">
        <v>357</v>
      </c>
      <c r="K15354" s="11" t="str">
        <f>IFERROR(INDEX('EDC Component Dictionary'!$C$5:$C$37,MATCH('Rates Database'!J15354,'EDC Component Dictionary'!$B$5:$B$37,0)), "Energy Supply")</f>
        <v>Energy Supply</v>
      </c>
      <c r="L15354" s="12">
        <v>0.11799999999999999</v>
      </c>
      <c r="M15354" s="12"/>
    </row>
    <row r="15355" spans="1:13" x14ac:dyDescent="0.3">
      <c r="A15355" s="18">
        <v>15353</v>
      </c>
      <c r="B15355" s="18">
        <f t="shared" si="480"/>
        <v>2019</v>
      </c>
      <c r="C15355" s="17">
        <v>43770</v>
      </c>
      <c r="D15355" s="18" t="s">
        <v>314</v>
      </c>
      <c r="E15355" s="18" t="s">
        <v>352</v>
      </c>
      <c r="F15355" s="18" t="str">
        <f t="shared" si="479"/>
        <v>Belmont-750 - 1000 kWh Volumetric Charge-43770</v>
      </c>
      <c r="G15355" s="11" t="s">
        <v>131</v>
      </c>
      <c r="H15355" s="11" t="s">
        <v>55</v>
      </c>
      <c r="I15355" s="11" t="s">
        <v>349</v>
      </c>
      <c r="J15355" s="11" t="s">
        <v>357</v>
      </c>
      <c r="K15355" s="11" t="str">
        <f>IFERROR(INDEX('EDC Component Dictionary'!$C$5:$C$37,MATCH('Rates Database'!J15355,'EDC Component Dictionary'!$B$5:$B$37,0)), "Energy Supply")</f>
        <v>Energy Supply</v>
      </c>
      <c r="L15355" s="12">
        <v>0.19316999999999901</v>
      </c>
      <c r="M15355" s="12"/>
    </row>
    <row r="15356" spans="1:13" x14ac:dyDescent="0.3">
      <c r="A15356" s="18">
        <v>15354</v>
      </c>
      <c r="B15356" s="18">
        <f t="shared" si="480"/>
        <v>2019</v>
      </c>
      <c r="C15356" s="17">
        <v>43770</v>
      </c>
      <c r="D15356" s="18" t="s">
        <v>314</v>
      </c>
      <c r="E15356" s="18" t="s">
        <v>353</v>
      </c>
      <c r="F15356" s="18" t="str">
        <f t="shared" si="479"/>
        <v>Concord-750 - 1000 kWh Volumetric Charge-43770</v>
      </c>
      <c r="G15356" s="11" t="s">
        <v>131</v>
      </c>
      <c r="H15356" s="11" t="s">
        <v>55</v>
      </c>
      <c r="I15356" s="11" t="s">
        <v>349</v>
      </c>
      <c r="J15356" s="11" t="s">
        <v>357</v>
      </c>
      <c r="K15356" s="11" t="str">
        <f>IFERROR(INDEX('EDC Component Dictionary'!$C$5:$C$37,MATCH('Rates Database'!J15356,'EDC Component Dictionary'!$B$5:$B$37,0)), "Energy Supply")</f>
        <v>Energy Supply</v>
      </c>
      <c r="L15356" s="12">
        <v>0.16707178811199999</v>
      </c>
      <c r="M15356" s="12"/>
    </row>
    <row r="15357" spans="1:13" x14ac:dyDescent="0.3">
      <c r="A15357" s="18">
        <v>15355</v>
      </c>
      <c r="B15357" s="18">
        <f t="shared" si="480"/>
        <v>2019</v>
      </c>
      <c r="C15357" s="17">
        <v>43770</v>
      </c>
      <c r="D15357" s="18" t="s">
        <v>314</v>
      </c>
      <c r="E15357" s="18" t="s">
        <v>354</v>
      </c>
      <c r="F15357" s="18" t="str">
        <f t="shared" si="479"/>
        <v>Taunton-750 - 1000 kWh Volumetric Charge-43770</v>
      </c>
      <c r="G15357" s="11" t="s">
        <v>131</v>
      </c>
      <c r="H15357" s="11" t="s">
        <v>55</v>
      </c>
      <c r="I15357" s="11" t="s">
        <v>349</v>
      </c>
      <c r="J15357" s="11" t="s">
        <v>357</v>
      </c>
      <c r="K15357" s="11" t="str">
        <f>IFERROR(INDEX('EDC Component Dictionary'!$C$5:$C$37,MATCH('Rates Database'!J15357,'EDC Component Dictionary'!$B$5:$B$37,0)), "Energy Supply")</f>
        <v>Energy Supply</v>
      </c>
      <c r="L15357" s="12">
        <v>0.13989576499999901</v>
      </c>
      <c r="M15357" s="12"/>
    </row>
    <row r="15358" spans="1:13" x14ac:dyDescent="0.3">
      <c r="A15358" s="18">
        <v>15356</v>
      </c>
      <c r="B15358" s="18">
        <f t="shared" si="480"/>
        <v>2019</v>
      </c>
      <c r="C15358" s="17">
        <v>43770</v>
      </c>
      <c r="D15358" s="18" t="s">
        <v>314</v>
      </c>
      <c r="E15358" s="18" t="s">
        <v>355</v>
      </c>
      <c r="F15358" s="18" t="str">
        <f t="shared" si="479"/>
        <v>Wellesley-750 - 1000 kWh Volumetric Charge-43770</v>
      </c>
      <c r="G15358" s="11" t="s">
        <v>131</v>
      </c>
      <c r="H15358" s="11" t="s">
        <v>55</v>
      </c>
      <c r="I15358" s="11" t="s">
        <v>349</v>
      </c>
      <c r="J15358" s="11" t="s">
        <v>357</v>
      </c>
      <c r="K15358" s="11" t="str">
        <f>IFERROR(INDEX('EDC Component Dictionary'!$C$5:$C$37,MATCH('Rates Database'!J15358,'EDC Component Dictionary'!$B$5:$B$37,0)), "Energy Supply")</f>
        <v>Energy Supply</v>
      </c>
      <c r="L15358" s="12">
        <v>0.14032599999999901</v>
      </c>
      <c r="M15358" s="12"/>
    </row>
    <row r="15359" spans="1:13" x14ac:dyDescent="0.3">
      <c r="A15359" s="18">
        <v>15357</v>
      </c>
      <c r="B15359" s="18">
        <f t="shared" si="480"/>
        <v>2019</v>
      </c>
      <c r="C15359" s="17">
        <v>43556</v>
      </c>
      <c r="D15359" s="18" t="s">
        <v>314</v>
      </c>
      <c r="E15359" s="18" t="s">
        <v>348</v>
      </c>
      <c r="F15359" s="18" t="str">
        <f t="shared" si="479"/>
        <v>Middleton-750 - 1000 kWh Volumetric Charge-43556</v>
      </c>
      <c r="G15359" s="11" t="s">
        <v>131</v>
      </c>
      <c r="H15359" s="11" t="s">
        <v>55</v>
      </c>
      <c r="I15359" s="11" t="s">
        <v>349</v>
      </c>
      <c r="J15359" s="11" t="s">
        <v>357</v>
      </c>
      <c r="K15359" s="11" t="str">
        <f>IFERROR(INDEX('EDC Component Dictionary'!$C$5:$C$37,MATCH('Rates Database'!J15359,'EDC Component Dictionary'!$B$5:$B$37,0)), "Energy Supply")</f>
        <v>Energy Supply</v>
      </c>
      <c r="L15359" s="12">
        <v>0.13782999999999901</v>
      </c>
      <c r="M15359" s="12"/>
    </row>
    <row r="15360" spans="1:13" x14ac:dyDescent="0.3">
      <c r="A15360" s="18">
        <v>15358</v>
      </c>
      <c r="B15360" s="18">
        <f t="shared" si="480"/>
        <v>2019</v>
      </c>
      <c r="C15360" s="17">
        <v>43556</v>
      </c>
      <c r="D15360" s="18" t="s">
        <v>314</v>
      </c>
      <c r="E15360" s="18" t="s">
        <v>351</v>
      </c>
      <c r="F15360" s="18" t="str">
        <f t="shared" si="479"/>
        <v>Groton-750 - 1000 kWh Volumetric Charge-43556</v>
      </c>
      <c r="G15360" s="11" t="s">
        <v>131</v>
      </c>
      <c r="H15360" s="11" t="s">
        <v>55</v>
      </c>
      <c r="I15360" s="11" t="s">
        <v>349</v>
      </c>
      <c r="J15360" s="11" t="s">
        <v>357</v>
      </c>
      <c r="K15360" s="11" t="str">
        <f>IFERROR(INDEX('EDC Component Dictionary'!$C$5:$C$37,MATCH('Rates Database'!J15360,'EDC Component Dictionary'!$B$5:$B$37,0)), "Energy Supply")</f>
        <v>Energy Supply</v>
      </c>
      <c r="L15360" s="12">
        <v>0.13100000000000001</v>
      </c>
      <c r="M15360" s="12"/>
    </row>
    <row r="15361" spans="1:13" x14ac:dyDescent="0.3">
      <c r="A15361" s="18">
        <v>15359</v>
      </c>
      <c r="B15361" s="18">
        <f t="shared" si="480"/>
        <v>2019</v>
      </c>
      <c r="C15361" s="17">
        <v>43556</v>
      </c>
      <c r="D15361" s="18" t="s">
        <v>314</v>
      </c>
      <c r="E15361" s="18" t="s">
        <v>352</v>
      </c>
      <c r="F15361" s="18" t="str">
        <f t="shared" si="479"/>
        <v>Belmont-750 - 1000 kWh Volumetric Charge-43556</v>
      </c>
      <c r="G15361" s="11" t="s">
        <v>131</v>
      </c>
      <c r="H15361" s="11" t="s">
        <v>55</v>
      </c>
      <c r="I15361" s="11" t="s">
        <v>349</v>
      </c>
      <c r="J15361" s="11" t="s">
        <v>357</v>
      </c>
      <c r="K15361" s="11" t="str">
        <f>IFERROR(INDEX('EDC Component Dictionary'!$C$5:$C$37,MATCH('Rates Database'!J15361,'EDC Component Dictionary'!$B$5:$B$37,0)), "Energy Supply")</f>
        <v>Energy Supply</v>
      </c>
      <c r="L15361" s="12">
        <v>0.19316999999999901</v>
      </c>
      <c r="M15361" s="12"/>
    </row>
    <row r="15362" spans="1:13" x14ac:dyDescent="0.3">
      <c r="A15362" s="18">
        <v>15360</v>
      </c>
      <c r="B15362" s="18">
        <f t="shared" si="480"/>
        <v>2019</v>
      </c>
      <c r="C15362" s="17">
        <v>43556</v>
      </c>
      <c r="D15362" s="18" t="s">
        <v>314</v>
      </c>
      <c r="E15362" s="18" t="s">
        <v>353</v>
      </c>
      <c r="F15362" s="18" t="str">
        <f t="shared" si="479"/>
        <v>Concord-750 - 1000 kWh Volumetric Charge-43556</v>
      </c>
      <c r="G15362" s="11" t="s">
        <v>131</v>
      </c>
      <c r="H15362" s="11" t="s">
        <v>55</v>
      </c>
      <c r="I15362" s="11" t="s">
        <v>349</v>
      </c>
      <c r="J15362" s="11" t="s">
        <v>357</v>
      </c>
      <c r="K15362" s="11" t="str">
        <f>IFERROR(INDEX('EDC Component Dictionary'!$C$5:$C$37,MATCH('Rates Database'!J15362,'EDC Component Dictionary'!$B$5:$B$37,0)), "Energy Supply")</f>
        <v>Energy Supply</v>
      </c>
      <c r="L15362" s="12">
        <v>0.16707178811199999</v>
      </c>
      <c r="M15362" s="12"/>
    </row>
    <row r="15363" spans="1:13" x14ac:dyDescent="0.3">
      <c r="A15363" s="18">
        <v>15361</v>
      </c>
      <c r="B15363" s="18">
        <f t="shared" si="480"/>
        <v>2019</v>
      </c>
      <c r="C15363" s="17">
        <v>43556</v>
      </c>
      <c r="D15363" s="18" t="s">
        <v>314</v>
      </c>
      <c r="E15363" s="18" t="s">
        <v>354</v>
      </c>
      <c r="F15363" s="18" t="str">
        <f t="shared" si="479"/>
        <v>Taunton-750 - 1000 kWh Volumetric Charge-43556</v>
      </c>
      <c r="G15363" s="11" t="s">
        <v>131</v>
      </c>
      <c r="H15363" s="11" t="s">
        <v>55</v>
      </c>
      <c r="I15363" s="11" t="s">
        <v>349</v>
      </c>
      <c r="J15363" s="11" t="s">
        <v>357</v>
      </c>
      <c r="K15363" s="11" t="str">
        <f>IFERROR(INDEX('EDC Component Dictionary'!$C$5:$C$37,MATCH('Rates Database'!J15363,'EDC Component Dictionary'!$B$5:$B$37,0)), "Energy Supply")</f>
        <v>Energy Supply</v>
      </c>
      <c r="L15363" s="12">
        <v>0.13542307000000001</v>
      </c>
      <c r="M15363" s="12"/>
    </row>
    <row r="15364" spans="1:13" x14ac:dyDescent="0.3">
      <c r="A15364" s="18">
        <v>15362</v>
      </c>
      <c r="B15364" s="18">
        <f t="shared" si="480"/>
        <v>2019</v>
      </c>
      <c r="C15364" s="17">
        <v>43556</v>
      </c>
      <c r="D15364" s="18" t="s">
        <v>314</v>
      </c>
      <c r="E15364" s="18" t="s">
        <v>355</v>
      </c>
      <c r="F15364" s="18" t="str">
        <f t="shared" ref="F15364:F15427" si="481">_xlfn.CONCAT(E15364,"-",J15364,"-",C15364)</f>
        <v>Wellesley-750 - 1000 kWh Volumetric Charge-43556</v>
      </c>
      <c r="G15364" s="11" t="s">
        <v>131</v>
      </c>
      <c r="H15364" s="11" t="s">
        <v>55</v>
      </c>
      <c r="I15364" s="11" t="s">
        <v>349</v>
      </c>
      <c r="J15364" s="11" t="s">
        <v>357</v>
      </c>
      <c r="K15364" s="11" t="str">
        <f>IFERROR(INDEX('EDC Component Dictionary'!$C$5:$C$37,MATCH('Rates Database'!J15364,'EDC Component Dictionary'!$B$5:$B$37,0)), "Energy Supply")</f>
        <v>Energy Supply</v>
      </c>
      <c r="L15364" s="12">
        <v>0.14032599999999901</v>
      </c>
      <c r="M15364" s="12"/>
    </row>
    <row r="15365" spans="1:13" x14ac:dyDescent="0.3">
      <c r="A15365" s="18">
        <v>15363</v>
      </c>
      <c r="B15365" s="18">
        <f t="shared" si="480"/>
        <v>2021</v>
      </c>
      <c r="C15365" s="17">
        <v>44470</v>
      </c>
      <c r="D15365" s="18" t="s">
        <v>314</v>
      </c>
      <c r="E15365" s="18" t="s">
        <v>348</v>
      </c>
      <c r="F15365" s="18" t="str">
        <f t="shared" si="481"/>
        <v>Middleton-750 - 1000 kWh Volumetric Charge-44470</v>
      </c>
      <c r="G15365" s="11" t="s">
        <v>131</v>
      </c>
      <c r="H15365" s="11" t="s">
        <v>55</v>
      </c>
      <c r="I15365" s="11" t="s">
        <v>349</v>
      </c>
      <c r="J15365" s="11" t="s">
        <v>357</v>
      </c>
      <c r="K15365" s="11" t="str">
        <f>IFERROR(INDEX('EDC Component Dictionary'!$C$5:$C$37,MATCH('Rates Database'!J15365,'EDC Component Dictionary'!$B$5:$B$37,0)), "Energy Supply")</f>
        <v>Energy Supply</v>
      </c>
      <c r="L15365" s="12">
        <v>0.13782999999999901</v>
      </c>
      <c r="M15365" s="12"/>
    </row>
    <row r="15366" spans="1:13" x14ac:dyDescent="0.3">
      <c r="A15366" s="18">
        <v>15364</v>
      </c>
      <c r="B15366" s="18">
        <f t="shared" si="480"/>
        <v>2021</v>
      </c>
      <c r="C15366" s="17">
        <v>44470</v>
      </c>
      <c r="D15366" s="18" t="s">
        <v>314</v>
      </c>
      <c r="E15366" s="18" t="s">
        <v>351</v>
      </c>
      <c r="F15366" s="18" t="str">
        <f t="shared" si="481"/>
        <v>Groton-750 - 1000 kWh Volumetric Charge-44470</v>
      </c>
      <c r="G15366" s="11" t="s">
        <v>131</v>
      </c>
      <c r="H15366" s="11" t="s">
        <v>55</v>
      </c>
      <c r="I15366" s="11" t="s">
        <v>349</v>
      </c>
      <c r="J15366" s="11" t="s">
        <v>357</v>
      </c>
      <c r="K15366" s="11" t="str">
        <f>IFERROR(INDEX('EDC Component Dictionary'!$C$5:$C$37,MATCH('Rates Database'!J15366,'EDC Component Dictionary'!$B$5:$B$37,0)), "Energy Supply")</f>
        <v>Energy Supply</v>
      </c>
      <c r="L15366" s="12">
        <v>0.14248</v>
      </c>
      <c r="M15366" s="12"/>
    </row>
    <row r="15367" spans="1:13" x14ac:dyDescent="0.3">
      <c r="A15367" s="18">
        <v>15365</v>
      </c>
      <c r="B15367" s="18">
        <f t="shared" si="480"/>
        <v>2021</v>
      </c>
      <c r="C15367" s="17">
        <v>44470</v>
      </c>
      <c r="D15367" s="18" t="s">
        <v>314</v>
      </c>
      <c r="E15367" s="18" t="s">
        <v>352</v>
      </c>
      <c r="F15367" s="18" t="str">
        <f t="shared" si="481"/>
        <v>Belmont-750 - 1000 kWh Volumetric Charge-44470</v>
      </c>
      <c r="G15367" s="11" t="s">
        <v>131</v>
      </c>
      <c r="H15367" s="11" t="s">
        <v>55</v>
      </c>
      <c r="I15367" s="11" t="s">
        <v>349</v>
      </c>
      <c r="J15367" s="11" t="s">
        <v>357</v>
      </c>
      <c r="K15367" s="11" t="str">
        <f>IFERROR(INDEX('EDC Component Dictionary'!$C$5:$C$37,MATCH('Rates Database'!J15367,'EDC Component Dictionary'!$B$5:$B$37,0)), "Energy Supply")</f>
        <v>Energy Supply</v>
      </c>
      <c r="L15367" s="12">
        <v>0.19316999999999901</v>
      </c>
      <c r="M15367" s="12"/>
    </row>
    <row r="15368" spans="1:13" x14ac:dyDescent="0.3">
      <c r="A15368" s="18">
        <v>15366</v>
      </c>
      <c r="B15368" s="18">
        <f t="shared" si="480"/>
        <v>2021</v>
      </c>
      <c r="C15368" s="17">
        <v>44470</v>
      </c>
      <c r="D15368" s="18" t="s">
        <v>314</v>
      </c>
      <c r="E15368" s="18" t="s">
        <v>347</v>
      </c>
      <c r="F15368" s="18" t="str">
        <f t="shared" si="481"/>
        <v>Middleborough-750 - 1000 kWh Volumetric Charge-44470</v>
      </c>
      <c r="G15368" s="11" t="s">
        <v>131</v>
      </c>
      <c r="H15368" s="11" t="s">
        <v>55</v>
      </c>
      <c r="I15368" s="11" t="s">
        <v>349</v>
      </c>
      <c r="J15368" s="11" t="s">
        <v>357</v>
      </c>
      <c r="K15368" s="11" t="str">
        <f>IFERROR(INDEX('EDC Component Dictionary'!$C$5:$C$37,MATCH('Rates Database'!J15368,'EDC Component Dictionary'!$B$5:$B$37,0)), "Energy Supply")</f>
        <v>Energy Supply</v>
      </c>
      <c r="L15368" s="12">
        <v>0.14202000000000001</v>
      </c>
      <c r="M15368" s="12"/>
    </row>
    <row r="15369" spans="1:13" x14ac:dyDescent="0.3">
      <c r="A15369" s="18">
        <v>15367</v>
      </c>
      <c r="B15369" s="18">
        <f t="shared" si="480"/>
        <v>2021</v>
      </c>
      <c r="C15369" s="17">
        <v>44470</v>
      </c>
      <c r="D15369" s="18" t="s">
        <v>314</v>
      </c>
      <c r="E15369" s="18" t="s">
        <v>353</v>
      </c>
      <c r="F15369" s="18" t="str">
        <f t="shared" si="481"/>
        <v>Concord-750 - 1000 kWh Volumetric Charge-44470</v>
      </c>
      <c r="G15369" s="11" t="s">
        <v>131</v>
      </c>
      <c r="H15369" s="11" t="s">
        <v>55</v>
      </c>
      <c r="I15369" s="11" t="s">
        <v>349</v>
      </c>
      <c r="J15369" s="11" t="s">
        <v>357</v>
      </c>
      <c r="K15369" s="11" t="str">
        <f>IFERROR(INDEX('EDC Component Dictionary'!$C$5:$C$37,MATCH('Rates Database'!J15369,'EDC Component Dictionary'!$B$5:$B$37,0)), "Energy Supply")</f>
        <v>Energy Supply</v>
      </c>
      <c r="L15369" s="12">
        <v>0.18703201999999999</v>
      </c>
      <c r="M15369" s="12"/>
    </row>
    <row r="15370" spans="1:13" x14ac:dyDescent="0.3">
      <c r="A15370" s="18">
        <v>15368</v>
      </c>
      <c r="B15370" s="18">
        <f t="shared" si="480"/>
        <v>2021</v>
      </c>
      <c r="C15370" s="17">
        <v>44470</v>
      </c>
      <c r="D15370" s="18" t="s">
        <v>314</v>
      </c>
      <c r="E15370" s="18" t="s">
        <v>354</v>
      </c>
      <c r="F15370" s="18" t="str">
        <f t="shared" si="481"/>
        <v>Taunton-750 - 1000 kWh Volumetric Charge-44470</v>
      </c>
      <c r="G15370" s="11" t="s">
        <v>131</v>
      </c>
      <c r="H15370" s="11" t="s">
        <v>55</v>
      </c>
      <c r="I15370" s="11" t="s">
        <v>349</v>
      </c>
      <c r="J15370" s="11" t="s">
        <v>357</v>
      </c>
      <c r="K15370" s="11" t="str">
        <f>IFERROR(INDEX('EDC Component Dictionary'!$C$5:$C$37,MATCH('Rates Database'!J15370,'EDC Component Dictionary'!$B$5:$B$37,0)), "Energy Supply")</f>
        <v>Energy Supply</v>
      </c>
      <c r="L15370" s="12">
        <v>0.13855408</v>
      </c>
      <c r="M15370" s="12"/>
    </row>
    <row r="15371" spans="1:13" x14ac:dyDescent="0.3">
      <c r="A15371" s="18">
        <v>15369</v>
      </c>
      <c r="B15371" s="18">
        <f t="shared" si="480"/>
        <v>2021</v>
      </c>
      <c r="C15371" s="17">
        <v>44470</v>
      </c>
      <c r="D15371" s="18" t="s">
        <v>314</v>
      </c>
      <c r="E15371" s="18" t="s">
        <v>355</v>
      </c>
      <c r="F15371" s="18" t="str">
        <f t="shared" si="481"/>
        <v>Wellesley-750 - 1000 kWh Volumetric Charge-44470</v>
      </c>
      <c r="G15371" s="11" t="s">
        <v>131</v>
      </c>
      <c r="H15371" s="11" t="s">
        <v>55</v>
      </c>
      <c r="I15371" s="11" t="s">
        <v>349</v>
      </c>
      <c r="J15371" s="11" t="s">
        <v>357</v>
      </c>
      <c r="K15371" s="11" t="str">
        <f>IFERROR(INDEX('EDC Component Dictionary'!$C$5:$C$37,MATCH('Rates Database'!J15371,'EDC Component Dictionary'!$B$5:$B$37,0)), "Energy Supply")</f>
        <v>Energy Supply</v>
      </c>
      <c r="L15371" s="12">
        <v>0.14032599999999901</v>
      </c>
      <c r="M15371" s="12"/>
    </row>
    <row r="15372" spans="1:13" x14ac:dyDescent="0.3">
      <c r="A15372" s="18">
        <v>15370</v>
      </c>
      <c r="B15372" s="18">
        <f t="shared" si="480"/>
        <v>2020</v>
      </c>
      <c r="C15372" s="17">
        <v>44136</v>
      </c>
      <c r="D15372" s="18" t="s">
        <v>314</v>
      </c>
      <c r="E15372" s="18" t="s">
        <v>348</v>
      </c>
      <c r="F15372" s="18" t="str">
        <f t="shared" si="481"/>
        <v>Middleton-750 - 1000 kWh Volumetric Charge-44136</v>
      </c>
      <c r="G15372" s="11" t="s">
        <v>131</v>
      </c>
      <c r="H15372" s="11" t="s">
        <v>55</v>
      </c>
      <c r="I15372" s="11" t="s">
        <v>349</v>
      </c>
      <c r="J15372" s="11" t="s">
        <v>357</v>
      </c>
      <c r="K15372" s="11" t="str">
        <f>IFERROR(INDEX('EDC Component Dictionary'!$C$5:$C$37,MATCH('Rates Database'!J15372,'EDC Component Dictionary'!$B$5:$B$37,0)), "Energy Supply")</f>
        <v>Energy Supply</v>
      </c>
      <c r="L15372" s="12">
        <v>0.13782999999999901</v>
      </c>
      <c r="M15372" s="12"/>
    </row>
    <row r="15373" spans="1:13" x14ac:dyDescent="0.3">
      <c r="A15373" s="18">
        <v>15371</v>
      </c>
      <c r="B15373" s="18">
        <f t="shared" si="480"/>
        <v>2020</v>
      </c>
      <c r="C15373" s="17">
        <v>44136</v>
      </c>
      <c r="D15373" s="18" t="s">
        <v>314</v>
      </c>
      <c r="E15373" s="18" t="s">
        <v>351</v>
      </c>
      <c r="F15373" s="18" t="str">
        <f t="shared" si="481"/>
        <v>Groton-750 - 1000 kWh Volumetric Charge-44136</v>
      </c>
      <c r="G15373" s="11" t="s">
        <v>131</v>
      </c>
      <c r="H15373" s="11" t="s">
        <v>55</v>
      </c>
      <c r="I15373" s="11" t="s">
        <v>349</v>
      </c>
      <c r="J15373" s="11" t="s">
        <v>357</v>
      </c>
      <c r="K15373" s="11" t="str">
        <f>IFERROR(INDEX('EDC Component Dictionary'!$C$5:$C$37,MATCH('Rates Database'!J15373,'EDC Component Dictionary'!$B$5:$B$37,0)), "Energy Supply")</f>
        <v>Energy Supply</v>
      </c>
      <c r="L15373" s="12">
        <v>0.125</v>
      </c>
      <c r="M15373" s="12"/>
    </row>
    <row r="15374" spans="1:13" x14ac:dyDescent="0.3">
      <c r="A15374" s="18">
        <v>15372</v>
      </c>
      <c r="B15374" s="18">
        <f t="shared" si="480"/>
        <v>2020</v>
      </c>
      <c r="C15374" s="17">
        <v>44136</v>
      </c>
      <c r="D15374" s="18" t="s">
        <v>314</v>
      </c>
      <c r="E15374" s="18" t="s">
        <v>352</v>
      </c>
      <c r="F15374" s="18" t="str">
        <f t="shared" si="481"/>
        <v>Belmont-750 - 1000 kWh Volumetric Charge-44136</v>
      </c>
      <c r="G15374" s="11" t="s">
        <v>131</v>
      </c>
      <c r="H15374" s="11" t="s">
        <v>55</v>
      </c>
      <c r="I15374" s="11" t="s">
        <v>349</v>
      </c>
      <c r="J15374" s="11" t="s">
        <v>357</v>
      </c>
      <c r="K15374" s="11" t="str">
        <f>IFERROR(INDEX('EDC Component Dictionary'!$C$5:$C$37,MATCH('Rates Database'!J15374,'EDC Component Dictionary'!$B$5:$B$37,0)), "Energy Supply")</f>
        <v>Energy Supply</v>
      </c>
      <c r="L15374" s="12">
        <v>0.19316999999999901</v>
      </c>
      <c r="M15374" s="12"/>
    </row>
    <row r="15375" spans="1:13" x14ac:dyDescent="0.3">
      <c r="A15375" s="18">
        <v>15373</v>
      </c>
      <c r="B15375" s="18">
        <f t="shared" si="480"/>
        <v>2020</v>
      </c>
      <c r="C15375" s="17">
        <v>44136</v>
      </c>
      <c r="D15375" s="18" t="s">
        <v>314</v>
      </c>
      <c r="E15375" s="18" t="s">
        <v>347</v>
      </c>
      <c r="F15375" s="18" t="str">
        <f t="shared" si="481"/>
        <v>Middleborough-750 - 1000 kWh Volumetric Charge-44136</v>
      </c>
      <c r="G15375" s="11" t="s">
        <v>131</v>
      </c>
      <c r="H15375" s="11" t="s">
        <v>55</v>
      </c>
      <c r="I15375" s="11" t="s">
        <v>349</v>
      </c>
      <c r="J15375" s="11" t="s">
        <v>357</v>
      </c>
      <c r="K15375" s="11" t="str">
        <f>IFERROR(INDEX('EDC Component Dictionary'!$C$5:$C$37,MATCH('Rates Database'!J15375,'EDC Component Dictionary'!$B$5:$B$37,0)), "Energy Supply")</f>
        <v>Energy Supply</v>
      </c>
      <c r="L15375" s="12">
        <v>0.14202000000000001</v>
      </c>
      <c r="M15375" s="12"/>
    </row>
    <row r="15376" spans="1:13" x14ac:dyDescent="0.3">
      <c r="A15376" s="18">
        <v>15374</v>
      </c>
      <c r="B15376" s="18">
        <f t="shared" si="480"/>
        <v>2020</v>
      </c>
      <c r="C15376" s="17">
        <v>44136</v>
      </c>
      <c r="D15376" s="18" t="s">
        <v>314</v>
      </c>
      <c r="E15376" s="18" t="s">
        <v>353</v>
      </c>
      <c r="F15376" s="18" t="str">
        <f t="shared" si="481"/>
        <v>Concord-750 - 1000 kWh Volumetric Charge-44136</v>
      </c>
      <c r="G15376" s="11" t="s">
        <v>131</v>
      </c>
      <c r="H15376" s="11" t="s">
        <v>55</v>
      </c>
      <c r="I15376" s="11" t="s">
        <v>349</v>
      </c>
      <c r="J15376" s="11" t="s">
        <v>357</v>
      </c>
      <c r="K15376" s="11" t="str">
        <f>IFERROR(INDEX('EDC Component Dictionary'!$C$5:$C$37,MATCH('Rates Database'!J15376,'EDC Component Dictionary'!$B$5:$B$37,0)), "Energy Supply")</f>
        <v>Energy Supply</v>
      </c>
      <c r="L15376" s="12">
        <v>0.18331418811200001</v>
      </c>
      <c r="M15376" s="12"/>
    </row>
    <row r="15377" spans="1:13" x14ac:dyDescent="0.3">
      <c r="A15377" s="18">
        <v>15375</v>
      </c>
      <c r="B15377" s="18">
        <f t="shared" si="480"/>
        <v>2020</v>
      </c>
      <c r="C15377" s="17">
        <v>44136</v>
      </c>
      <c r="D15377" s="18" t="s">
        <v>314</v>
      </c>
      <c r="E15377" s="18" t="s">
        <v>354</v>
      </c>
      <c r="F15377" s="18" t="str">
        <f t="shared" si="481"/>
        <v>Taunton-750 - 1000 kWh Volumetric Charge-44136</v>
      </c>
      <c r="G15377" s="11" t="s">
        <v>131</v>
      </c>
      <c r="H15377" s="11" t="s">
        <v>55</v>
      </c>
      <c r="I15377" s="11" t="s">
        <v>349</v>
      </c>
      <c r="J15377" s="11" t="s">
        <v>357</v>
      </c>
      <c r="K15377" s="11" t="str">
        <f>IFERROR(INDEX('EDC Component Dictionary'!$C$5:$C$37,MATCH('Rates Database'!J15377,'EDC Component Dictionary'!$B$5:$B$37,0)), "Energy Supply")</f>
        <v>Energy Supply</v>
      </c>
      <c r="L15377" s="12">
        <v>0.1394049</v>
      </c>
      <c r="M15377" s="12"/>
    </row>
    <row r="15378" spans="1:13" x14ac:dyDescent="0.3">
      <c r="A15378" s="18">
        <v>15376</v>
      </c>
      <c r="B15378" s="18">
        <f t="shared" si="480"/>
        <v>2020</v>
      </c>
      <c r="C15378" s="17">
        <v>44136</v>
      </c>
      <c r="D15378" s="18" t="s">
        <v>314</v>
      </c>
      <c r="E15378" s="18" t="s">
        <v>355</v>
      </c>
      <c r="F15378" s="18" t="str">
        <f t="shared" si="481"/>
        <v>Wellesley-750 - 1000 kWh Volumetric Charge-44136</v>
      </c>
      <c r="G15378" s="11" t="s">
        <v>131</v>
      </c>
      <c r="H15378" s="11" t="s">
        <v>55</v>
      </c>
      <c r="I15378" s="11" t="s">
        <v>349</v>
      </c>
      <c r="J15378" s="11" t="s">
        <v>357</v>
      </c>
      <c r="K15378" s="11" t="str">
        <f>IFERROR(INDEX('EDC Component Dictionary'!$C$5:$C$37,MATCH('Rates Database'!J15378,'EDC Component Dictionary'!$B$5:$B$37,0)), "Energy Supply")</f>
        <v>Energy Supply</v>
      </c>
      <c r="L15378" s="12">
        <v>0.14032599999999901</v>
      </c>
      <c r="M15378" s="12"/>
    </row>
    <row r="15379" spans="1:13" x14ac:dyDescent="0.3">
      <c r="A15379" s="18">
        <v>15377</v>
      </c>
      <c r="B15379" s="18">
        <f t="shared" si="480"/>
        <v>2021</v>
      </c>
      <c r="C15379" s="17">
        <v>44501</v>
      </c>
      <c r="D15379" s="18" t="s">
        <v>314</v>
      </c>
      <c r="E15379" s="18" t="s">
        <v>348</v>
      </c>
      <c r="F15379" s="18" t="str">
        <f t="shared" si="481"/>
        <v>Middleton-750 - 1000 kWh Volumetric Charge-44501</v>
      </c>
      <c r="G15379" s="11" t="s">
        <v>131</v>
      </c>
      <c r="H15379" s="11" t="s">
        <v>55</v>
      </c>
      <c r="I15379" s="11" t="s">
        <v>349</v>
      </c>
      <c r="J15379" s="11" t="s">
        <v>357</v>
      </c>
      <c r="K15379" s="11" t="str">
        <f>IFERROR(INDEX('EDC Component Dictionary'!$C$5:$C$37,MATCH('Rates Database'!J15379,'EDC Component Dictionary'!$B$5:$B$37,0)), "Energy Supply")</f>
        <v>Energy Supply</v>
      </c>
      <c r="L15379" s="12">
        <v>0.13782999999999901</v>
      </c>
      <c r="M15379" s="12"/>
    </row>
    <row r="15380" spans="1:13" x14ac:dyDescent="0.3">
      <c r="A15380" s="18">
        <v>15378</v>
      </c>
      <c r="B15380" s="18">
        <f t="shared" si="480"/>
        <v>2021</v>
      </c>
      <c r="C15380" s="17">
        <v>44501</v>
      </c>
      <c r="D15380" s="18" t="s">
        <v>314</v>
      </c>
      <c r="E15380" s="18" t="s">
        <v>351</v>
      </c>
      <c r="F15380" s="18" t="str">
        <f t="shared" si="481"/>
        <v>Groton-750 - 1000 kWh Volumetric Charge-44501</v>
      </c>
      <c r="G15380" s="11" t="s">
        <v>131</v>
      </c>
      <c r="H15380" s="11" t="s">
        <v>55</v>
      </c>
      <c r="I15380" s="11" t="s">
        <v>349</v>
      </c>
      <c r="J15380" s="11" t="s">
        <v>357</v>
      </c>
      <c r="K15380" s="11" t="str">
        <f>IFERROR(INDEX('EDC Component Dictionary'!$C$5:$C$37,MATCH('Rates Database'!J15380,'EDC Component Dictionary'!$B$5:$B$37,0)), "Energy Supply")</f>
        <v>Energy Supply</v>
      </c>
      <c r="L15380" s="12">
        <v>0.12748000000000001</v>
      </c>
      <c r="M15380" s="12"/>
    </row>
    <row r="15381" spans="1:13" x14ac:dyDescent="0.3">
      <c r="A15381" s="18">
        <v>15379</v>
      </c>
      <c r="B15381" s="18">
        <f t="shared" si="480"/>
        <v>2021</v>
      </c>
      <c r="C15381" s="17">
        <v>44501</v>
      </c>
      <c r="D15381" s="18" t="s">
        <v>314</v>
      </c>
      <c r="E15381" s="18" t="s">
        <v>352</v>
      </c>
      <c r="F15381" s="18" t="str">
        <f t="shared" si="481"/>
        <v>Belmont-750 - 1000 kWh Volumetric Charge-44501</v>
      </c>
      <c r="G15381" s="11" t="s">
        <v>131</v>
      </c>
      <c r="H15381" s="11" t="s">
        <v>55</v>
      </c>
      <c r="I15381" s="11" t="s">
        <v>349</v>
      </c>
      <c r="J15381" s="11" t="s">
        <v>357</v>
      </c>
      <c r="K15381" s="11" t="str">
        <f>IFERROR(INDEX('EDC Component Dictionary'!$C$5:$C$37,MATCH('Rates Database'!J15381,'EDC Component Dictionary'!$B$5:$B$37,0)), "Energy Supply")</f>
        <v>Energy Supply</v>
      </c>
      <c r="L15381" s="12">
        <v>0.19316999999999901</v>
      </c>
      <c r="M15381" s="12"/>
    </row>
    <row r="15382" spans="1:13" x14ac:dyDescent="0.3">
      <c r="A15382" s="18">
        <v>15380</v>
      </c>
      <c r="B15382" s="18">
        <f t="shared" ref="B15382:B15445" si="482">YEAR(C15382)</f>
        <v>2021</v>
      </c>
      <c r="C15382" s="17">
        <v>44501</v>
      </c>
      <c r="D15382" s="18" t="s">
        <v>314</v>
      </c>
      <c r="E15382" s="18" t="s">
        <v>347</v>
      </c>
      <c r="F15382" s="18" t="str">
        <f t="shared" si="481"/>
        <v>Middleborough-750 - 1000 kWh Volumetric Charge-44501</v>
      </c>
      <c r="G15382" s="11" t="s">
        <v>131</v>
      </c>
      <c r="H15382" s="11" t="s">
        <v>55</v>
      </c>
      <c r="I15382" s="11" t="s">
        <v>349</v>
      </c>
      <c r="J15382" s="11" t="s">
        <v>357</v>
      </c>
      <c r="K15382" s="11" t="str">
        <f>IFERROR(INDEX('EDC Component Dictionary'!$C$5:$C$37,MATCH('Rates Database'!J15382,'EDC Component Dictionary'!$B$5:$B$37,0)), "Energy Supply")</f>
        <v>Energy Supply</v>
      </c>
      <c r="L15382" s="12">
        <v>0.14202000000000001</v>
      </c>
      <c r="M15382" s="12"/>
    </row>
    <row r="15383" spans="1:13" x14ac:dyDescent="0.3">
      <c r="A15383" s="18">
        <v>15381</v>
      </c>
      <c r="B15383" s="18">
        <f t="shared" si="482"/>
        <v>2021</v>
      </c>
      <c r="C15383" s="17">
        <v>44501</v>
      </c>
      <c r="D15383" s="18" t="s">
        <v>314</v>
      </c>
      <c r="E15383" s="18" t="s">
        <v>353</v>
      </c>
      <c r="F15383" s="18" t="str">
        <f t="shared" si="481"/>
        <v>Concord-750 - 1000 kWh Volumetric Charge-44501</v>
      </c>
      <c r="G15383" s="11" t="s">
        <v>131</v>
      </c>
      <c r="H15383" s="11" t="s">
        <v>55</v>
      </c>
      <c r="I15383" s="11" t="s">
        <v>349</v>
      </c>
      <c r="J15383" s="11" t="s">
        <v>357</v>
      </c>
      <c r="K15383" s="11" t="str">
        <f>IFERROR(INDEX('EDC Component Dictionary'!$C$5:$C$37,MATCH('Rates Database'!J15383,'EDC Component Dictionary'!$B$5:$B$37,0)), "Energy Supply")</f>
        <v>Energy Supply</v>
      </c>
      <c r="L15383" s="12">
        <v>0.18703201999999999</v>
      </c>
      <c r="M15383" s="12"/>
    </row>
    <row r="15384" spans="1:13" x14ac:dyDescent="0.3">
      <c r="A15384" s="18">
        <v>15382</v>
      </c>
      <c r="B15384" s="18">
        <f t="shared" si="482"/>
        <v>2021</v>
      </c>
      <c r="C15384" s="17">
        <v>44501</v>
      </c>
      <c r="D15384" s="18" t="s">
        <v>314</v>
      </c>
      <c r="E15384" s="18" t="s">
        <v>354</v>
      </c>
      <c r="F15384" s="18" t="str">
        <f t="shared" si="481"/>
        <v>Taunton-750 - 1000 kWh Volumetric Charge-44501</v>
      </c>
      <c r="G15384" s="11" t="s">
        <v>131</v>
      </c>
      <c r="H15384" s="11" t="s">
        <v>55</v>
      </c>
      <c r="I15384" s="11" t="s">
        <v>349</v>
      </c>
      <c r="J15384" s="11" t="s">
        <v>357</v>
      </c>
      <c r="K15384" s="11" t="str">
        <f>IFERROR(INDEX('EDC Component Dictionary'!$C$5:$C$37,MATCH('Rates Database'!J15384,'EDC Component Dictionary'!$B$5:$B$37,0)), "Energy Supply")</f>
        <v>Energy Supply</v>
      </c>
      <c r="L15384" s="12">
        <v>0.13701774</v>
      </c>
      <c r="M15384" s="12"/>
    </row>
    <row r="15385" spans="1:13" x14ac:dyDescent="0.3">
      <c r="A15385" s="18">
        <v>15383</v>
      </c>
      <c r="B15385" s="18">
        <f t="shared" si="482"/>
        <v>2021</v>
      </c>
      <c r="C15385" s="17">
        <v>44501</v>
      </c>
      <c r="D15385" s="18" t="s">
        <v>314</v>
      </c>
      <c r="E15385" s="18" t="s">
        <v>355</v>
      </c>
      <c r="F15385" s="18" t="str">
        <f t="shared" si="481"/>
        <v>Wellesley-750 - 1000 kWh Volumetric Charge-44501</v>
      </c>
      <c r="G15385" s="11" t="s">
        <v>131</v>
      </c>
      <c r="H15385" s="11" t="s">
        <v>55</v>
      </c>
      <c r="I15385" s="11" t="s">
        <v>349</v>
      </c>
      <c r="J15385" s="11" t="s">
        <v>357</v>
      </c>
      <c r="K15385" s="11" t="str">
        <f>IFERROR(INDEX('EDC Component Dictionary'!$C$5:$C$37,MATCH('Rates Database'!J15385,'EDC Component Dictionary'!$B$5:$B$37,0)), "Energy Supply")</f>
        <v>Energy Supply</v>
      </c>
      <c r="L15385" s="12">
        <v>0.14032599999999901</v>
      </c>
      <c r="M15385" s="12"/>
    </row>
    <row r="15386" spans="1:13" x14ac:dyDescent="0.3">
      <c r="A15386" s="18">
        <v>15384</v>
      </c>
      <c r="B15386" s="18">
        <f t="shared" si="482"/>
        <v>2022</v>
      </c>
      <c r="C15386" s="17">
        <v>44835</v>
      </c>
      <c r="D15386" s="18" t="s">
        <v>314</v>
      </c>
      <c r="E15386" s="18" t="s">
        <v>352</v>
      </c>
      <c r="F15386" s="18" t="str">
        <f t="shared" si="481"/>
        <v>Belmont-750 - 1000 kWh Volumetric Charge-44835</v>
      </c>
      <c r="G15386" s="11" t="s">
        <v>131</v>
      </c>
      <c r="H15386" s="11" t="s">
        <v>55</v>
      </c>
      <c r="I15386" s="11" t="s">
        <v>349</v>
      </c>
      <c r="J15386" s="11" t="s">
        <v>357</v>
      </c>
      <c r="K15386" s="11" t="str">
        <f>IFERROR(INDEX('EDC Component Dictionary'!$C$5:$C$37,MATCH('Rates Database'!J15386,'EDC Component Dictionary'!$B$5:$B$37,0)), "Energy Supply")</f>
        <v>Energy Supply</v>
      </c>
      <c r="L15386" s="12">
        <v>0.20416999999999899</v>
      </c>
      <c r="M15386" s="12"/>
    </row>
    <row r="15387" spans="1:13" x14ac:dyDescent="0.3">
      <c r="A15387" s="18">
        <v>15385</v>
      </c>
      <c r="B15387" s="18">
        <f t="shared" si="482"/>
        <v>2022</v>
      </c>
      <c r="C15387" s="17">
        <v>44835</v>
      </c>
      <c r="D15387" s="18" t="s">
        <v>314</v>
      </c>
      <c r="E15387" s="18" t="s">
        <v>353</v>
      </c>
      <c r="F15387" s="18" t="str">
        <f t="shared" si="481"/>
        <v>Concord-750 - 1000 kWh Volumetric Charge-44835</v>
      </c>
      <c r="G15387" s="11" t="s">
        <v>131</v>
      </c>
      <c r="H15387" s="11" t="s">
        <v>55</v>
      </c>
      <c r="I15387" s="11" t="s">
        <v>349</v>
      </c>
      <c r="J15387" s="11" t="s">
        <v>357</v>
      </c>
      <c r="K15387" s="11" t="str">
        <f>IFERROR(INDEX('EDC Component Dictionary'!$C$5:$C$37,MATCH('Rates Database'!J15387,'EDC Component Dictionary'!$B$5:$B$37,0)), "Energy Supply")</f>
        <v>Energy Supply</v>
      </c>
      <c r="L15387" s="12">
        <v>0.246472043999999</v>
      </c>
      <c r="M15387" s="12"/>
    </row>
    <row r="15388" spans="1:13" x14ac:dyDescent="0.3">
      <c r="A15388" s="18">
        <v>15386</v>
      </c>
      <c r="B15388" s="18">
        <f t="shared" si="482"/>
        <v>2022</v>
      </c>
      <c r="C15388" s="17">
        <v>44835</v>
      </c>
      <c r="D15388" s="18" t="s">
        <v>314</v>
      </c>
      <c r="E15388" s="18" t="s">
        <v>351</v>
      </c>
      <c r="F15388" s="18" t="str">
        <f t="shared" si="481"/>
        <v>Groton-750 - 1000 kWh Volumetric Charge-44835</v>
      </c>
      <c r="G15388" s="11" t="s">
        <v>131</v>
      </c>
      <c r="H15388" s="11" t="s">
        <v>55</v>
      </c>
      <c r="I15388" s="11" t="s">
        <v>349</v>
      </c>
      <c r="J15388" s="11" t="s">
        <v>357</v>
      </c>
      <c r="K15388" s="11" t="str">
        <f>IFERROR(INDEX('EDC Component Dictionary'!$C$5:$C$37,MATCH('Rates Database'!J15388,'EDC Component Dictionary'!$B$5:$B$37,0)), "Energy Supply")</f>
        <v>Energy Supply</v>
      </c>
      <c r="L15388" s="12">
        <v>0.18</v>
      </c>
      <c r="M15388" s="12"/>
    </row>
    <row r="15389" spans="1:13" x14ac:dyDescent="0.3">
      <c r="A15389" s="18">
        <v>15387</v>
      </c>
      <c r="B15389" s="18">
        <f t="shared" si="482"/>
        <v>2022</v>
      </c>
      <c r="C15389" s="17">
        <v>44835</v>
      </c>
      <c r="D15389" s="18" t="s">
        <v>314</v>
      </c>
      <c r="E15389" s="18" t="s">
        <v>347</v>
      </c>
      <c r="F15389" s="18" t="str">
        <f t="shared" si="481"/>
        <v>Middleborough-750 - 1000 kWh Volumetric Charge-44835</v>
      </c>
      <c r="G15389" s="11" t="s">
        <v>131</v>
      </c>
      <c r="H15389" s="11" t="s">
        <v>55</v>
      </c>
      <c r="I15389" s="11" t="s">
        <v>349</v>
      </c>
      <c r="J15389" s="11" t="s">
        <v>357</v>
      </c>
      <c r="K15389" s="11" t="str">
        <f>IFERROR(INDEX('EDC Component Dictionary'!$C$5:$C$37,MATCH('Rates Database'!J15389,'EDC Component Dictionary'!$B$5:$B$37,0)), "Energy Supply")</f>
        <v>Energy Supply</v>
      </c>
      <c r="L15389" s="12">
        <v>0.14202000000000001</v>
      </c>
      <c r="M15389" s="12"/>
    </row>
    <row r="15390" spans="1:13" x14ac:dyDescent="0.3">
      <c r="A15390" s="18">
        <v>15388</v>
      </c>
      <c r="B15390" s="18">
        <f t="shared" si="482"/>
        <v>2022</v>
      </c>
      <c r="C15390" s="17">
        <v>44835</v>
      </c>
      <c r="D15390" s="18" t="s">
        <v>314</v>
      </c>
      <c r="E15390" s="18" t="s">
        <v>348</v>
      </c>
      <c r="F15390" s="18" t="str">
        <f t="shared" si="481"/>
        <v>Middleton-750 - 1000 kWh Volumetric Charge-44835</v>
      </c>
      <c r="G15390" s="11" t="s">
        <v>131</v>
      </c>
      <c r="H15390" s="11" t="s">
        <v>55</v>
      </c>
      <c r="I15390" s="11" t="s">
        <v>349</v>
      </c>
      <c r="J15390" s="11" t="s">
        <v>357</v>
      </c>
      <c r="K15390" s="11" t="str">
        <f>IFERROR(INDEX('EDC Component Dictionary'!$C$5:$C$37,MATCH('Rates Database'!J15390,'EDC Component Dictionary'!$B$5:$B$37,0)), "Energy Supply")</f>
        <v>Energy Supply</v>
      </c>
      <c r="L15390" s="12">
        <v>0.1502</v>
      </c>
      <c r="M15390" s="12"/>
    </row>
    <row r="15391" spans="1:13" x14ac:dyDescent="0.3">
      <c r="A15391" s="18">
        <v>15389</v>
      </c>
      <c r="B15391" s="18">
        <f t="shared" si="482"/>
        <v>2022</v>
      </c>
      <c r="C15391" s="17">
        <v>44835</v>
      </c>
      <c r="D15391" s="18" t="s">
        <v>314</v>
      </c>
      <c r="E15391" s="18" t="s">
        <v>354</v>
      </c>
      <c r="F15391" s="18" t="str">
        <f t="shared" si="481"/>
        <v>Taunton-750 - 1000 kWh Volumetric Charge-44835</v>
      </c>
      <c r="G15391" s="11" t="s">
        <v>131</v>
      </c>
      <c r="H15391" s="11" t="s">
        <v>55</v>
      </c>
      <c r="I15391" s="11" t="s">
        <v>349</v>
      </c>
      <c r="J15391" s="11" t="s">
        <v>357</v>
      </c>
      <c r="K15391" s="11" t="str">
        <f>IFERROR(INDEX('EDC Component Dictionary'!$C$5:$C$37,MATCH('Rates Database'!J15391,'EDC Component Dictionary'!$B$5:$B$37,0)), "Energy Supply")</f>
        <v>Energy Supply</v>
      </c>
      <c r="L15391" s="12">
        <v>0.194131265</v>
      </c>
      <c r="M15391" s="12"/>
    </row>
    <row r="15392" spans="1:13" x14ac:dyDescent="0.3">
      <c r="A15392" s="18">
        <v>15390</v>
      </c>
      <c r="B15392" s="18">
        <f t="shared" si="482"/>
        <v>2022</v>
      </c>
      <c r="C15392" s="17">
        <v>44835</v>
      </c>
      <c r="D15392" s="18" t="s">
        <v>314</v>
      </c>
      <c r="E15392" s="18" t="s">
        <v>355</v>
      </c>
      <c r="F15392" s="18" t="str">
        <f t="shared" si="481"/>
        <v>Wellesley-750 - 1000 kWh Volumetric Charge-44835</v>
      </c>
      <c r="G15392" s="11" t="s">
        <v>131</v>
      </c>
      <c r="H15392" s="11" t="s">
        <v>55</v>
      </c>
      <c r="I15392" s="11" t="s">
        <v>349</v>
      </c>
      <c r="J15392" s="11" t="s">
        <v>357</v>
      </c>
      <c r="K15392" s="11" t="str">
        <f>IFERROR(INDEX('EDC Component Dictionary'!$C$5:$C$37,MATCH('Rates Database'!J15392,'EDC Component Dictionary'!$B$5:$B$37,0)), "Energy Supply")</f>
        <v>Energy Supply</v>
      </c>
      <c r="L15392" s="12">
        <v>0.14032599999999901</v>
      </c>
      <c r="M15392" s="12"/>
    </row>
    <row r="15393" spans="1:13" x14ac:dyDescent="0.3">
      <c r="A15393" s="18">
        <v>15391</v>
      </c>
      <c r="B15393" s="18">
        <f t="shared" si="482"/>
        <v>2022</v>
      </c>
      <c r="C15393" s="17">
        <v>44593</v>
      </c>
      <c r="D15393" s="18" t="s">
        <v>314</v>
      </c>
      <c r="E15393" s="18" t="s">
        <v>348</v>
      </c>
      <c r="F15393" s="18" t="str">
        <f t="shared" si="481"/>
        <v>Middleton-750 - 1000 kWh Volumetric Charge-44593</v>
      </c>
      <c r="G15393" s="11" t="s">
        <v>131</v>
      </c>
      <c r="H15393" s="11" t="s">
        <v>55</v>
      </c>
      <c r="I15393" s="11" t="s">
        <v>349</v>
      </c>
      <c r="J15393" s="11" t="s">
        <v>357</v>
      </c>
      <c r="K15393" s="11" t="str">
        <f>IFERROR(INDEX('EDC Component Dictionary'!$C$5:$C$37,MATCH('Rates Database'!J15393,'EDC Component Dictionary'!$B$5:$B$37,0)), "Energy Supply")</f>
        <v>Energy Supply</v>
      </c>
      <c r="L15393" s="12">
        <v>0.13782999999999901</v>
      </c>
      <c r="M15393" s="12"/>
    </row>
    <row r="15394" spans="1:13" x14ac:dyDescent="0.3">
      <c r="A15394" s="18">
        <v>15392</v>
      </c>
      <c r="B15394" s="18">
        <f t="shared" si="482"/>
        <v>2022</v>
      </c>
      <c r="C15394" s="17">
        <v>44593</v>
      </c>
      <c r="D15394" s="18" t="s">
        <v>314</v>
      </c>
      <c r="E15394" s="18" t="s">
        <v>351</v>
      </c>
      <c r="F15394" s="18" t="str">
        <f t="shared" si="481"/>
        <v>Groton-750 - 1000 kWh Volumetric Charge-44593</v>
      </c>
      <c r="G15394" s="11" t="s">
        <v>131</v>
      </c>
      <c r="H15394" s="11" t="s">
        <v>55</v>
      </c>
      <c r="I15394" s="11" t="s">
        <v>349</v>
      </c>
      <c r="J15394" s="11" t="s">
        <v>357</v>
      </c>
      <c r="K15394" s="11" t="str">
        <f>IFERROR(INDEX('EDC Component Dictionary'!$C$5:$C$37,MATCH('Rates Database'!J15394,'EDC Component Dictionary'!$B$5:$B$37,0)), "Energy Supply")</f>
        <v>Energy Supply</v>
      </c>
      <c r="L15394" s="12">
        <v>0.16</v>
      </c>
      <c r="M15394" s="12"/>
    </row>
    <row r="15395" spans="1:13" x14ac:dyDescent="0.3">
      <c r="A15395" s="18">
        <v>15393</v>
      </c>
      <c r="B15395" s="18">
        <f t="shared" si="482"/>
        <v>2022</v>
      </c>
      <c r="C15395" s="17">
        <v>44593</v>
      </c>
      <c r="D15395" s="18" t="s">
        <v>314</v>
      </c>
      <c r="E15395" s="18" t="s">
        <v>352</v>
      </c>
      <c r="F15395" s="18" t="str">
        <f t="shared" si="481"/>
        <v>Belmont-750 - 1000 kWh Volumetric Charge-44593</v>
      </c>
      <c r="G15395" s="11" t="s">
        <v>131</v>
      </c>
      <c r="H15395" s="11" t="s">
        <v>55</v>
      </c>
      <c r="I15395" s="11" t="s">
        <v>349</v>
      </c>
      <c r="J15395" s="11" t="s">
        <v>357</v>
      </c>
      <c r="K15395" s="11" t="str">
        <f>IFERROR(INDEX('EDC Component Dictionary'!$C$5:$C$37,MATCH('Rates Database'!J15395,'EDC Component Dictionary'!$B$5:$B$37,0)), "Energy Supply")</f>
        <v>Energy Supply</v>
      </c>
      <c r="L15395" s="12">
        <v>0.19316999999999901</v>
      </c>
      <c r="M15395" s="12"/>
    </row>
    <row r="15396" spans="1:13" x14ac:dyDescent="0.3">
      <c r="A15396" s="18">
        <v>15394</v>
      </c>
      <c r="B15396" s="18">
        <f t="shared" si="482"/>
        <v>2022</v>
      </c>
      <c r="C15396" s="17">
        <v>44593</v>
      </c>
      <c r="D15396" s="18" t="s">
        <v>314</v>
      </c>
      <c r="E15396" s="18" t="s">
        <v>347</v>
      </c>
      <c r="F15396" s="18" t="str">
        <f t="shared" si="481"/>
        <v>Middleborough-750 - 1000 kWh Volumetric Charge-44593</v>
      </c>
      <c r="G15396" s="11" t="s">
        <v>131</v>
      </c>
      <c r="H15396" s="11" t="s">
        <v>55</v>
      </c>
      <c r="I15396" s="11" t="s">
        <v>349</v>
      </c>
      <c r="J15396" s="11" t="s">
        <v>357</v>
      </c>
      <c r="K15396" s="11" t="str">
        <f>IFERROR(INDEX('EDC Component Dictionary'!$C$5:$C$37,MATCH('Rates Database'!J15396,'EDC Component Dictionary'!$B$5:$B$37,0)), "Energy Supply")</f>
        <v>Energy Supply</v>
      </c>
      <c r="L15396" s="12">
        <v>0.14202000000000001</v>
      </c>
      <c r="M15396" s="12"/>
    </row>
    <row r="15397" spans="1:13" x14ac:dyDescent="0.3">
      <c r="A15397" s="18">
        <v>15395</v>
      </c>
      <c r="B15397" s="18">
        <f t="shared" si="482"/>
        <v>2022</v>
      </c>
      <c r="C15397" s="17">
        <v>44593</v>
      </c>
      <c r="D15397" s="18" t="s">
        <v>314</v>
      </c>
      <c r="E15397" s="18" t="s">
        <v>353</v>
      </c>
      <c r="F15397" s="18" t="str">
        <f t="shared" si="481"/>
        <v>Concord-750 - 1000 kWh Volumetric Charge-44593</v>
      </c>
      <c r="G15397" s="11" t="s">
        <v>131</v>
      </c>
      <c r="H15397" s="11" t="s">
        <v>55</v>
      </c>
      <c r="I15397" s="11" t="s">
        <v>349</v>
      </c>
      <c r="J15397" s="11" t="s">
        <v>357</v>
      </c>
      <c r="K15397" s="11" t="str">
        <f>IFERROR(INDEX('EDC Component Dictionary'!$C$5:$C$37,MATCH('Rates Database'!J15397,'EDC Component Dictionary'!$B$5:$B$37,0)), "Energy Supply")</f>
        <v>Energy Supply</v>
      </c>
      <c r="L15397" s="12">
        <v>0.19572204399999901</v>
      </c>
      <c r="M15397" s="12"/>
    </row>
    <row r="15398" spans="1:13" x14ac:dyDescent="0.3">
      <c r="A15398" s="18">
        <v>15396</v>
      </c>
      <c r="B15398" s="18">
        <f t="shared" si="482"/>
        <v>2022</v>
      </c>
      <c r="C15398" s="17">
        <v>44593</v>
      </c>
      <c r="D15398" s="18" t="s">
        <v>314</v>
      </c>
      <c r="E15398" s="18" t="s">
        <v>354</v>
      </c>
      <c r="F15398" s="18" t="str">
        <f t="shared" si="481"/>
        <v>Taunton-750 - 1000 kWh Volumetric Charge-44593</v>
      </c>
      <c r="G15398" s="11" t="s">
        <v>131</v>
      </c>
      <c r="H15398" s="11" t="s">
        <v>55</v>
      </c>
      <c r="I15398" s="11" t="s">
        <v>349</v>
      </c>
      <c r="J15398" s="11" t="s">
        <v>357</v>
      </c>
      <c r="K15398" s="11" t="str">
        <f>IFERROR(INDEX('EDC Component Dictionary'!$C$5:$C$37,MATCH('Rates Database'!J15398,'EDC Component Dictionary'!$B$5:$B$37,0)), "Energy Supply")</f>
        <v>Energy Supply</v>
      </c>
      <c r="L15398" s="12">
        <v>0.13920416499999999</v>
      </c>
      <c r="M15398" s="12"/>
    </row>
    <row r="15399" spans="1:13" x14ac:dyDescent="0.3">
      <c r="A15399" s="18">
        <v>15397</v>
      </c>
      <c r="B15399" s="18">
        <f t="shared" si="482"/>
        <v>2022</v>
      </c>
      <c r="C15399" s="17">
        <v>44593</v>
      </c>
      <c r="D15399" s="18" t="s">
        <v>314</v>
      </c>
      <c r="E15399" s="18" t="s">
        <v>355</v>
      </c>
      <c r="F15399" s="18" t="str">
        <f t="shared" si="481"/>
        <v>Wellesley-750 - 1000 kWh Volumetric Charge-44593</v>
      </c>
      <c r="G15399" s="11" t="s">
        <v>131</v>
      </c>
      <c r="H15399" s="11" t="s">
        <v>55</v>
      </c>
      <c r="I15399" s="11" t="s">
        <v>349</v>
      </c>
      <c r="J15399" s="11" t="s">
        <v>357</v>
      </c>
      <c r="K15399" s="11" t="str">
        <f>IFERROR(INDEX('EDC Component Dictionary'!$C$5:$C$37,MATCH('Rates Database'!J15399,'EDC Component Dictionary'!$B$5:$B$37,0)), "Energy Supply")</f>
        <v>Energy Supply</v>
      </c>
      <c r="L15399" s="12">
        <v>0.14032599999999901</v>
      </c>
      <c r="M15399" s="12"/>
    </row>
    <row r="15400" spans="1:13" x14ac:dyDescent="0.3">
      <c r="A15400" s="18">
        <v>15398</v>
      </c>
      <c r="B15400" s="18">
        <f t="shared" si="482"/>
        <v>2021</v>
      </c>
      <c r="C15400" s="17">
        <v>44228</v>
      </c>
      <c r="D15400" s="18" t="s">
        <v>314</v>
      </c>
      <c r="E15400" s="18" t="s">
        <v>315</v>
      </c>
      <c r="F15400" s="18" t="str">
        <f t="shared" si="481"/>
        <v>Holyoke-Customer Charge-44228</v>
      </c>
      <c r="G15400" s="11" t="s">
        <v>131</v>
      </c>
      <c r="H15400" s="11" t="s">
        <v>56</v>
      </c>
      <c r="I15400" s="11" t="s">
        <v>56</v>
      </c>
      <c r="J15400" s="11" t="s">
        <v>56</v>
      </c>
      <c r="K15400" s="11" t="str">
        <f>IFERROR(INDEX('EDC Component Dictionary'!$C$5:$C$37,MATCH('Rates Database'!J15400,'EDC Component Dictionary'!$B$5:$B$37,0)), "Energy Supply")</f>
        <v>Distribution System</v>
      </c>
      <c r="L15400" s="12"/>
      <c r="M15400" s="12">
        <v>4.9950000000000001</v>
      </c>
    </row>
    <row r="15401" spans="1:13" x14ac:dyDescent="0.3">
      <c r="A15401" s="18">
        <v>15399</v>
      </c>
      <c r="B15401" s="18">
        <f t="shared" si="482"/>
        <v>2021</v>
      </c>
      <c r="C15401" s="17">
        <v>44228</v>
      </c>
      <c r="D15401" s="18" t="s">
        <v>314</v>
      </c>
      <c r="E15401" s="18" t="s">
        <v>316</v>
      </c>
      <c r="F15401" s="18" t="str">
        <f t="shared" si="481"/>
        <v>West Boylston-Customer Charge-44228</v>
      </c>
      <c r="G15401" s="11" t="s">
        <v>131</v>
      </c>
      <c r="H15401" s="11" t="s">
        <v>56</v>
      </c>
      <c r="I15401" s="11" t="s">
        <v>56</v>
      </c>
      <c r="J15401" s="11" t="s">
        <v>56</v>
      </c>
      <c r="K15401" s="11" t="str">
        <f>IFERROR(INDEX('EDC Component Dictionary'!$C$5:$C$37,MATCH('Rates Database'!J15401,'EDC Component Dictionary'!$B$5:$B$37,0)), "Energy Supply")</f>
        <v>Distribution System</v>
      </c>
      <c r="L15401" s="12"/>
      <c r="M15401" s="12">
        <v>4.01400000000001</v>
      </c>
    </row>
    <row r="15402" spans="1:13" x14ac:dyDescent="0.3">
      <c r="A15402" s="18">
        <v>15400</v>
      </c>
      <c r="B15402" s="18">
        <f t="shared" si="482"/>
        <v>2021</v>
      </c>
      <c r="C15402" s="17">
        <v>44228</v>
      </c>
      <c r="D15402" s="18" t="s">
        <v>314</v>
      </c>
      <c r="E15402" s="18" t="s">
        <v>348</v>
      </c>
      <c r="F15402" s="18" t="str">
        <f t="shared" si="481"/>
        <v>Middleton-Customer Charge-44228</v>
      </c>
      <c r="G15402" s="11" t="s">
        <v>131</v>
      </c>
      <c r="H15402" s="11" t="s">
        <v>56</v>
      </c>
      <c r="I15402" s="11" t="s">
        <v>56</v>
      </c>
      <c r="J15402" s="11" t="s">
        <v>56</v>
      </c>
      <c r="K15402" s="11" t="str">
        <f>IFERROR(INDEX('EDC Component Dictionary'!$C$5:$C$37,MATCH('Rates Database'!J15402,'EDC Component Dictionary'!$B$5:$B$37,0)), "Energy Supply")</f>
        <v>Distribution System</v>
      </c>
      <c r="L15402" s="12"/>
      <c r="M15402" s="12">
        <v>5.0399999999999903</v>
      </c>
    </row>
    <row r="15403" spans="1:13" x14ac:dyDescent="0.3">
      <c r="A15403" s="18">
        <v>15401</v>
      </c>
      <c r="B15403" s="18">
        <f t="shared" si="482"/>
        <v>2021</v>
      </c>
      <c r="C15403" s="17">
        <v>44228</v>
      </c>
      <c r="D15403" s="18" t="s">
        <v>314</v>
      </c>
      <c r="E15403" s="18" t="s">
        <v>317</v>
      </c>
      <c r="F15403" s="18" t="str">
        <f t="shared" si="481"/>
        <v>Danvers-Customer Charge-44228</v>
      </c>
      <c r="G15403" s="11" t="s">
        <v>131</v>
      </c>
      <c r="H15403" s="11" t="s">
        <v>56</v>
      </c>
      <c r="I15403" s="11" t="s">
        <v>56</v>
      </c>
      <c r="J15403" s="11" t="s">
        <v>56</v>
      </c>
      <c r="K15403" s="11" t="str">
        <f>IFERROR(INDEX('EDC Component Dictionary'!$C$5:$C$37,MATCH('Rates Database'!J15403,'EDC Component Dictionary'!$B$5:$B$37,0)), "Energy Supply")</f>
        <v>Distribution System</v>
      </c>
      <c r="L15403" s="12"/>
      <c r="M15403" s="12">
        <v>7.5</v>
      </c>
    </row>
    <row r="15404" spans="1:13" x14ac:dyDescent="0.3">
      <c r="A15404" s="18">
        <v>15402</v>
      </c>
      <c r="B15404" s="18">
        <f t="shared" si="482"/>
        <v>2021</v>
      </c>
      <c r="C15404" s="17">
        <v>44228</v>
      </c>
      <c r="D15404" s="18" t="s">
        <v>314</v>
      </c>
      <c r="E15404" s="18" t="s">
        <v>318</v>
      </c>
      <c r="F15404" s="18" t="str">
        <f t="shared" si="481"/>
        <v>Peabody-Customer Charge-44228</v>
      </c>
      <c r="G15404" s="11" t="s">
        <v>131</v>
      </c>
      <c r="H15404" s="11" t="s">
        <v>56</v>
      </c>
      <c r="I15404" s="11" t="s">
        <v>56</v>
      </c>
      <c r="J15404" s="11" t="s">
        <v>56</v>
      </c>
      <c r="K15404" s="11" t="str">
        <f>IFERROR(INDEX('EDC Component Dictionary'!$C$5:$C$37,MATCH('Rates Database'!J15404,'EDC Component Dictionary'!$B$5:$B$37,0)), "Energy Supply")</f>
        <v>Distribution System</v>
      </c>
      <c r="L15404" s="12"/>
      <c r="M15404" s="12">
        <v>1.25199999999998</v>
      </c>
    </row>
    <row r="15405" spans="1:13" x14ac:dyDescent="0.3">
      <c r="A15405" s="18">
        <v>15403</v>
      </c>
      <c r="B15405" s="18">
        <f t="shared" si="482"/>
        <v>2021</v>
      </c>
      <c r="C15405" s="17">
        <v>44228</v>
      </c>
      <c r="D15405" s="18" t="s">
        <v>314</v>
      </c>
      <c r="E15405" s="18" t="s">
        <v>319</v>
      </c>
      <c r="F15405" s="18" t="str">
        <f t="shared" si="481"/>
        <v>Ashburnham-Customer Charge-44228</v>
      </c>
      <c r="G15405" s="11" t="s">
        <v>131</v>
      </c>
      <c r="H15405" s="11" t="s">
        <v>56</v>
      </c>
      <c r="I15405" s="11" t="s">
        <v>56</v>
      </c>
      <c r="J15405" s="11" t="s">
        <v>56</v>
      </c>
      <c r="K15405" s="11" t="str">
        <f>IFERROR(INDEX('EDC Component Dictionary'!$C$5:$C$37,MATCH('Rates Database'!J15405,'EDC Component Dictionary'!$B$5:$B$37,0)), "Energy Supply")</f>
        <v>Distribution System</v>
      </c>
      <c r="L15405" s="12"/>
      <c r="M15405" s="12">
        <v>4.5</v>
      </c>
    </row>
    <row r="15406" spans="1:13" x14ac:dyDescent="0.3">
      <c r="A15406" s="18">
        <v>15404</v>
      </c>
      <c r="B15406" s="18">
        <f t="shared" si="482"/>
        <v>2021</v>
      </c>
      <c r="C15406" s="17">
        <v>44228</v>
      </c>
      <c r="D15406" s="18" t="s">
        <v>314</v>
      </c>
      <c r="E15406" s="18" t="s">
        <v>320</v>
      </c>
      <c r="F15406" s="18" t="str">
        <f t="shared" si="481"/>
        <v>Mansfield-Customer Charge-44228</v>
      </c>
      <c r="G15406" s="11" t="s">
        <v>131</v>
      </c>
      <c r="H15406" s="11" t="s">
        <v>56</v>
      </c>
      <c r="I15406" s="11" t="s">
        <v>56</v>
      </c>
      <c r="J15406" s="11" t="s">
        <v>56</v>
      </c>
      <c r="K15406" s="11" t="str">
        <f>IFERROR(INDEX('EDC Component Dictionary'!$C$5:$C$37,MATCH('Rates Database'!J15406,'EDC Component Dictionary'!$B$5:$B$37,0)), "Energy Supply")</f>
        <v>Distribution System</v>
      </c>
      <c r="L15406" s="12"/>
      <c r="M15406" s="12">
        <v>4</v>
      </c>
    </row>
    <row r="15407" spans="1:13" x14ac:dyDescent="0.3">
      <c r="A15407" s="18">
        <v>15405</v>
      </c>
      <c r="B15407" s="18">
        <f t="shared" si="482"/>
        <v>2021</v>
      </c>
      <c r="C15407" s="17">
        <v>44228</v>
      </c>
      <c r="D15407" s="18" t="s">
        <v>314</v>
      </c>
      <c r="E15407" s="18" t="s">
        <v>321</v>
      </c>
      <c r="F15407" s="18" t="str">
        <f t="shared" si="481"/>
        <v>Braintree-Customer Charge-44228</v>
      </c>
      <c r="G15407" s="11" t="s">
        <v>131</v>
      </c>
      <c r="H15407" s="11" t="s">
        <v>56</v>
      </c>
      <c r="I15407" s="11" t="s">
        <v>56</v>
      </c>
      <c r="J15407" s="11" t="s">
        <v>56</v>
      </c>
      <c r="K15407" s="11" t="str">
        <f>IFERROR(INDEX('EDC Component Dictionary'!$C$5:$C$37,MATCH('Rates Database'!J15407,'EDC Component Dictionary'!$B$5:$B$37,0)), "Energy Supply")</f>
        <v>Distribution System</v>
      </c>
      <c r="L15407" s="12"/>
      <c r="M15407" s="12">
        <v>5.12</v>
      </c>
    </row>
    <row r="15408" spans="1:13" x14ac:dyDescent="0.3">
      <c r="A15408" s="18">
        <v>15406</v>
      </c>
      <c r="B15408" s="18">
        <f t="shared" si="482"/>
        <v>2021</v>
      </c>
      <c r="C15408" s="17">
        <v>44228</v>
      </c>
      <c r="D15408" s="18" t="s">
        <v>314</v>
      </c>
      <c r="E15408" s="18" t="s">
        <v>322</v>
      </c>
      <c r="F15408" s="18" t="str">
        <f t="shared" si="481"/>
        <v>Paxton-Customer Charge-44228</v>
      </c>
      <c r="G15408" s="11" t="s">
        <v>131</v>
      </c>
      <c r="H15408" s="11" t="s">
        <v>56</v>
      </c>
      <c r="I15408" s="11" t="s">
        <v>56</v>
      </c>
      <c r="J15408" s="11" t="s">
        <v>56</v>
      </c>
      <c r="K15408" s="11" t="str">
        <f>IFERROR(INDEX('EDC Component Dictionary'!$C$5:$C$37,MATCH('Rates Database'!J15408,'EDC Component Dictionary'!$B$5:$B$37,0)), "Energy Supply")</f>
        <v>Distribution System</v>
      </c>
      <c r="L15408" s="12"/>
      <c r="M15408" s="12">
        <v>5</v>
      </c>
    </row>
    <row r="15409" spans="1:13" x14ac:dyDescent="0.3">
      <c r="A15409" s="18">
        <v>15407</v>
      </c>
      <c r="B15409" s="18">
        <f t="shared" si="482"/>
        <v>2021</v>
      </c>
      <c r="C15409" s="17">
        <v>44228</v>
      </c>
      <c r="D15409" s="18" t="s">
        <v>314</v>
      </c>
      <c r="E15409" s="18" t="s">
        <v>323</v>
      </c>
      <c r="F15409" s="18" t="str">
        <f t="shared" si="481"/>
        <v>Templeton-Customer Charge-44228</v>
      </c>
      <c r="G15409" s="11" t="s">
        <v>131</v>
      </c>
      <c r="H15409" s="11" t="s">
        <v>56</v>
      </c>
      <c r="I15409" s="11" t="s">
        <v>56</v>
      </c>
      <c r="J15409" s="11" t="s">
        <v>56</v>
      </c>
      <c r="K15409" s="11" t="str">
        <f>IFERROR(INDEX('EDC Component Dictionary'!$C$5:$C$37,MATCH('Rates Database'!J15409,'EDC Component Dictionary'!$B$5:$B$37,0)), "Energy Supply")</f>
        <v>Distribution System</v>
      </c>
      <c r="L15409" s="12"/>
      <c r="M15409" s="12">
        <v>3.75</v>
      </c>
    </row>
    <row r="15410" spans="1:13" x14ac:dyDescent="0.3">
      <c r="A15410" s="18">
        <v>15408</v>
      </c>
      <c r="B15410" s="18">
        <f t="shared" si="482"/>
        <v>2021</v>
      </c>
      <c r="C15410" s="17">
        <v>44228</v>
      </c>
      <c r="D15410" s="18" t="s">
        <v>314</v>
      </c>
      <c r="E15410" s="18" t="s">
        <v>324</v>
      </c>
      <c r="F15410" s="18" t="str">
        <f t="shared" si="481"/>
        <v>Hudson-Customer Charge-44228</v>
      </c>
      <c r="G15410" s="11" t="s">
        <v>131</v>
      </c>
      <c r="H15410" s="11" t="s">
        <v>56</v>
      </c>
      <c r="I15410" s="11" t="s">
        <v>56</v>
      </c>
      <c r="J15410" s="11" t="s">
        <v>56</v>
      </c>
      <c r="K15410" s="11" t="str">
        <f>IFERROR(INDEX('EDC Component Dictionary'!$C$5:$C$37,MATCH('Rates Database'!J15410,'EDC Component Dictionary'!$B$5:$B$37,0)), "Energy Supply")</f>
        <v>Distribution System</v>
      </c>
      <c r="L15410" s="12"/>
      <c r="M15410" s="12">
        <v>1.8153999999999999</v>
      </c>
    </row>
    <row r="15411" spans="1:13" x14ac:dyDescent="0.3">
      <c r="A15411" s="18">
        <v>15409</v>
      </c>
      <c r="B15411" s="18">
        <f t="shared" si="482"/>
        <v>2021</v>
      </c>
      <c r="C15411" s="17">
        <v>44228</v>
      </c>
      <c r="D15411" s="18" t="s">
        <v>314</v>
      </c>
      <c r="E15411" s="18" t="s">
        <v>325</v>
      </c>
      <c r="F15411" s="18" t="str">
        <f t="shared" si="481"/>
        <v>Reading-Customer Charge-44228</v>
      </c>
      <c r="G15411" s="11" t="s">
        <v>131</v>
      </c>
      <c r="H15411" s="11" t="s">
        <v>56</v>
      </c>
      <c r="I15411" s="11" t="s">
        <v>56</v>
      </c>
      <c r="J15411" s="11" t="s">
        <v>56</v>
      </c>
      <c r="K15411" s="11" t="str">
        <f>IFERROR(INDEX('EDC Component Dictionary'!$C$5:$C$37,MATCH('Rates Database'!J15411,'EDC Component Dictionary'!$B$5:$B$37,0)), "Energy Supply")</f>
        <v>Distribution System</v>
      </c>
      <c r="L15411" s="12"/>
      <c r="M15411" s="12">
        <v>4.3520000000000003</v>
      </c>
    </row>
    <row r="15412" spans="1:13" x14ac:dyDescent="0.3">
      <c r="A15412" s="18">
        <v>15410</v>
      </c>
      <c r="B15412" s="18">
        <f t="shared" si="482"/>
        <v>2021</v>
      </c>
      <c r="C15412" s="17">
        <v>44228</v>
      </c>
      <c r="D15412" s="18" t="s">
        <v>314</v>
      </c>
      <c r="E15412" s="18" t="s">
        <v>326</v>
      </c>
      <c r="F15412" s="18" t="str">
        <f t="shared" si="481"/>
        <v>Shrewsbury-Customer Charge-44228</v>
      </c>
      <c r="G15412" s="11" t="s">
        <v>131</v>
      </c>
      <c r="H15412" s="11" t="s">
        <v>56</v>
      </c>
      <c r="I15412" s="11" t="s">
        <v>56</v>
      </c>
      <c r="J15412" s="11" t="s">
        <v>56</v>
      </c>
      <c r="K15412" s="11" t="str">
        <f>IFERROR(INDEX('EDC Component Dictionary'!$C$5:$C$37,MATCH('Rates Database'!J15412,'EDC Component Dictionary'!$B$5:$B$37,0)), "Energy Supply")</f>
        <v>Distribution System</v>
      </c>
      <c r="L15412" s="12"/>
      <c r="M15412" s="12">
        <v>5</v>
      </c>
    </row>
    <row r="15413" spans="1:13" x14ac:dyDescent="0.3">
      <c r="A15413" s="18">
        <v>15411</v>
      </c>
      <c r="B15413" s="18">
        <f t="shared" si="482"/>
        <v>2021</v>
      </c>
      <c r="C15413" s="17">
        <v>44228</v>
      </c>
      <c r="D15413" s="18" t="s">
        <v>314</v>
      </c>
      <c r="E15413" s="18" t="s">
        <v>327</v>
      </c>
      <c r="F15413" s="18" t="str">
        <f t="shared" si="481"/>
        <v>Ipswich-Customer Charge-44228</v>
      </c>
      <c r="G15413" s="11" t="s">
        <v>131</v>
      </c>
      <c r="H15413" s="11" t="s">
        <v>56</v>
      </c>
      <c r="I15413" s="11" t="s">
        <v>56</v>
      </c>
      <c r="J15413" s="11" t="s">
        <v>56</v>
      </c>
      <c r="K15413" s="11" t="str">
        <f>IFERROR(INDEX('EDC Component Dictionary'!$C$5:$C$37,MATCH('Rates Database'!J15413,'EDC Component Dictionary'!$B$5:$B$37,0)), "Energy Supply")</f>
        <v>Distribution System</v>
      </c>
      <c r="L15413" s="12"/>
      <c r="M15413" s="12">
        <v>4</v>
      </c>
    </row>
    <row r="15414" spans="1:13" x14ac:dyDescent="0.3">
      <c r="A15414" s="18">
        <v>15412</v>
      </c>
      <c r="B15414" s="18">
        <f t="shared" si="482"/>
        <v>2021</v>
      </c>
      <c r="C15414" s="17">
        <v>44228</v>
      </c>
      <c r="D15414" s="18" t="s">
        <v>314</v>
      </c>
      <c r="E15414" s="18" t="s">
        <v>328</v>
      </c>
      <c r="F15414" s="18" t="str">
        <f t="shared" si="481"/>
        <v>Westfield-Customer Charge-44228</v>
      </c>
      <c r="G15414" s="11" t="s">
        <v>131</v>
      </c>
      <c r="H15414" s="11" t="s">
        <v>56</v>
      </c>
      <c r="I15414" s="11" t="s">
        <v>56</v>
      </c>
      <c r="J15414" s="11" t="s">
        <v>56</v>
      </c>
      <c r="K15414" s="11" t="str">
        <f>IFERROR(INDEX('EDC Component Dictionary'!$C$5:$C$37,MATCH('Rates Database'!J15414,'EDC Component Dictionary'!$B$5:$B$37,0)), "Energy Supply")</f>
        <v>Distribution System</v>
      </c>
      <c r="L15414" s="12"/>
      <c r="M15414" s="12">
        <v>11.637499999999999</v>
      </c>
    </row>
    <row r="15415" spans="1:13" x14ac:dyDescent="0.3">
      <c r="A15415" s="18">
        <v>15413</v>
      </c>
      <c r="B15415" s="18">
        <f t="shared" si="482"/>
        <v>2021</v>
      </c>
      <c r="C15415" s="17">
        <v>44228</v>
      </c>
      <c r="D15415" s="18" t="s">
        <v>314</v>
      </c>
      <c r="E15415" s="18" t="s">
        <v>351</v>
      </c>
      <c r="F15415" s="18" t="str">
        <f t="shared" si="481"/>
        <v>Groton-Customer Charge-44228</v>
      </c>
      <c r="G15415" s="11" t="s">
        <v>131</v>
      </c>
      <c r="H15415" s="11" t="s">
        <v>56</v>
      </c>
      <c r="I15415" s="11" t="s">
        <v>56</v>
      </c>
      <c r="J15415" s="11" t="s">
        <v>56</v>
      </c>
      <c r="K15415" s="11" t="str">
        <f>IFERROR(INDEX('EDC Component Dictionary'!$C$5:$C$37,MATCH('Rates Database'!J15415,'EDC Component Dictionary'!$B$5:$B$37,0)), "Energy Supply")</f>
        <v>Distribution System</v>
      </c>
      <c r="L15415" s="12"/>
      <c r="M15415" s="12">
        <v>5.6299999999999804</v>
      </c>
    </row>
    <row r="15416" spans="1:13" x14ac:dyDescent="0.3">
      <c r="A15416" s="18">
        <v>15414</v>
      </c>
      <c r="B15416" s="18">
        <f t="shared" si="482"/>
        <v>2021</v>
      </c>
      <c r="C15416" s="17">
        <v>44228</v>
      </c>
      <c r="D15416" s="18" t="s">
        <v>314</v>
      </c>
      <c r="E15416" s="18" t="s">
        <v>329</v>
      </c>
      <c r="F15416" s="18" t="str">
        <f t="shared" si="481"/>
        <v>Merrimac-Customer Charge-44228</v>
      </c>
      <c r="G15416" s="11" t="s">
        <v>131</v>
      </c>
      <c r="H15416" s="11" t="s">
        <v>56</v>
      </c>
      <c r="I15416" s="11" t="s">
        <v>56</v>
      </c>
      <c r="J15416" s="11" t="s">
        <v>56</v>
      </c>
      <c r="K15416" s="11" t="str">
        <f>IFERROR(INDEX('EDC Component Dictionary'!$C$5:$C$37,MATCH('Rates Database'!J15416,'EDC Component Dictionary'!$B$5:$B$37,0)), "Energy Supply")</f>
        <v>Distribution System</v>
      </c>
      <c r="L15416" s="12"/>
      <c r="M15416" s="12">
        <v>5.5</v>
      </c>
    </row>
    <row r="15417" spans="1:13" x14ac:dyDescent="0.3">
      <c r="A15417" s="18">
        <v>15415</v>
      </c>
      <c r="B15417" s="18">
        <f t="shared" si="482"/>
        <v>2021</v>
      </c>
      <c r="C15417" s="17">
        <v>44228</v>
      </c>
      <c r="D15417" s="18" t="s">
        <v>314</v>
      </c>
      <c r="E15417" s="18" t="s">
        <v>352</v>
      </c>
      <c r="F15417" s="18" t="str">
        <f t="shared" si="481"/>
        <v>Belmont-Customer Charge-44228</v>
      </c>
      <c r="G15417" s="11" t="s">
        <v>131</v>
      </c>
      <c r="H15417" s="11" t="s">
        <v>56</v>
      </c>
      <c r="I15417" s="11" t="s">
        <v>56</v>
      </c>
      <c r="J15417" s="11" t="s">
        <v>56</v>
      </c>
      <c r="K15417" s="11" t="str">
        <f>IFERROR(INDEX('EDC Component Dictionary'!$C$5:$C$37,MATCH('Rates Database'!J15417,'EDC Component Dictionary'!$B$5:$B$37,0)), "Energy Supply")</f>
        <v>Distribution System</v>
      </c>
      <c r="L15417" s="12"/>
      <c r="M15417" s="12">
        <v>10.5999999999999</v>
      </c>
    </row>
    <row r="15418" spans="1:13" x14ac:dyDescent="0.3">
      <c r="A15418" s="18">
        <v>15416</v>
      </c>
      <c r="B15418" s="18">
        <f t="shared" si="482"/>
        <v>2021</v>
      </c>
      <c r="C15418" s="17">
        <v>44228</v>
      </c>
      <c r="D15418" s="18" t="s">
        <v>314</v>
      </c>
      <c r="E15418" s="18" t="s">
        <v>330</v>
      </c>
      <c r="F15418" s="18" t="str">
        <f t="shared" si="481"/>
        <v>Chicopee-Customer Charge-44228</v>
      </c>
      <c r="G15418" s="11" t="s">
        <v>131</v>
      </c>
      <c r="H15418" s="11" t="s">
        <v>56</v>
      </c>
      <c r="I15418" s="11" t="s">
        <v>56</v>
      </c>
      <c r="J15418" s="11" t="s">
        <v>56</v>
      </c>
      <c r="K15418" s="11" t="str">
        <f>IFERROR(INDEX('EDC Component Dictionary'!$C$5:$C$37,MATCH('Rates Database'!J15418,'EDC Component Dictionary'!$B$5:$B$37,0)), "Energy Supply")</f>
        <v>Distribution System</v>
      </c>
      <c r="L15418" s="12"/>
      <c r="M15418" s="12">
        <v>5.6</v>
      </c>
    </row>
    <row r="15419" spans="1:13" x14ac:dyDescent="0.3">
      <c r="A15419" s="18">
        <v>15417</v>
      </c>
      <c r="B15419" s="18">
        <f t="shared" si="482"/>
        <v>2021</v>
      </c>
      <c r="C15419" s="17">
        <v>44228</v>
      </c>
      <c r="D15419" s="18" t="s">
        <v>314</v>
      </c>
      <c r="E15419" s="18" t="s">
        <v>331</v>
      </c>
      <c r="F15419" s="18" t="str">
        <f t="shared" si="481"/>
        <v>Marblehead-Customer Charge-44228</v>
      </c>
      <c r="G15419" s="11" t="s">
        <v>131</v>
      </c>
      <c r="H15419" s="11" t="s">
        <v>56</v>
      </c>
      <c r="I15419" s="11" t="s">
        <v>56</v>
      </c>
      <c r="J15419" s="11" t="s">
        <v>56</v>
      </c>
      <c r="K15419" s="11" t="str">
        <f>IFERROR(INDEX('EDC Component Dictionary'!$C$5:$C$37,MATCH('Rates Database'!J15419,'EDC Component Dictionary'!$B$5:$B$37,0)), "Energy Supply")</f>
        <v>Distribution System</v>
      </c>
      <c r="L15419" s="12"/>
      <c r="M15419" s="12">
        <v>0.82999999999999796</v>
      </c>
    </row>
    <row r="15420" spans="1:13" x14ac:dyDescent="0.3">
      <c r="A15420" s="18">
        <v>15418</v>
      </c>
      <c r="B15420" s="18">
        <f t="shared" si="482"/>
        <v>2021</v>
      </c>
      <c r="C15420" s="17">
        <v>44228</v>
      </c>
      <c r="D15420" s="18" t="s">
        <v>314</v>
      </c>
      <c r="E15420" s="18" t="s">
        <v>332</v>
      </c>
      <c r="F15420" s="18" t="str">
        <f t="shared" si="481"/>
        <v>Hingham-Customer Charge-44228</v>
      </c>
      <c r="G15420" s="11" t="s">
        <v>131</v>
      </c>
      <c r="H15420" s="11" t="s">
        <v>56</v>
      </c>
      <c r="I15420" s="11" t="s">
        <v>56</v>
      </c>
      <c r="J15420" s="11" t="s">
        <v>56</v>
      </c>
      <c r="K15420" s="11" t="str">
        <f>IFERROR(INDEX('EDC Component Dictionary'!$C$5:$C$37,MATCH('Rates Database'!J15420,'EDC Component Dictionary'!$B$5:$B$37,0)), "Energy Supply")</f>
        <v>Distribution System</v>
      </c>
      <c r="L15420" s="12"/>
      <c r="M15420" s="12">
        <v>7.9739999999999798</v>
      </c>
    </row>
    <row r="15421" spans="1:13" x14ac:dyDescent="0.3">
      <c r="A15421" s="18">
        <v>15419</v>
      </c>
      <c r="B15421" s="18">
        <f t="shared" si="482"/>
        <v>2021</v>
      </c>
      <c r="C15421" s="17">
        <v>44228</v>
      </c>
      <c r="D15421" s="18" t="s">
        <v>314</v>
      </c>
      <c r="E15421" s="18" t="s">
        <v>333</v>
      </c>
      <c r="F15421" s="18" t="str">
        <f t="shared" si="481"/>
        <v>South Hadley-Customer Charge-44228</v>
      </c>
      <c r="G15421" s="11" t="s">
        <v>131</v>
      </c>
      <c r="H15421" s="11" t="s">
        <v>56</v>
      </c>
      <c r="I15421" s="11" t="s">
        <v>56</v>
      </c>
      <c r="J15421" s="11" t="s">
        <v>56</v>
      </c>
      <c r="K15421" s="11" t="str">
        <f>IFERROR(INDEX('EDC Component Dictionary'!$C$5:$C$37,MATCH('Rates Database'!J15421,'EDC Component Dictionary'!$B$5:$B$37,0)), "Energy Supply")</f>
        <v>Distribution System</v>
      </c>
      <c r="L15421" s="12"/>
      <c r="M15421" s="12">
        <v>4.7</v>
      </c>
    </row>
    <row r="15422" spans="1:13" x14ac:dyDescent="0.3">
      <c r="A15422" s="18">
        <v>15420</v>
      </c>
      <c r="B15422" s="18">
        <f t="shared" si="482"/>
        <v>2021</v>
      </c>
      <c r="C15422" s="17">
        <v>44228</v>
      </c>
      <c r="D15422" s="18" t="s">
        <v>314</v>
      </c>
      <c r="E15422" s="18" t="s">
        <v>334</v>
      </c>
      <c r="F15422" s="18" t="str">
        <f t="shared" si="481"/>
        <v>Georgetown-Customer Charge-44228</v>
      </c>
      <c r="G15422" s="11" t="s">
        <v>131</v>
      </c>
      <c r="H15422" s="11" t="s">
        <v>56</v>
      </c>
      <c r="I15422" s="11" t="s">
        <v>56</v>
      </c>
      <c r="J15422" s="11" t="s">
        <v>56</v>
      </c>
      <c r="K15422" s="11" t="str">
        <f>IFERROR(INDEX('EDC Component Dictionary'!$C$5:$C$37,MATCH('Rates Database'!J15422,'EDC Component Dictionary'!$B$5:$B$37,0)), "Energy Supply")</f>
        <v>Distribution System</v>
      </c>
      <c r="L15422" s="12"/>
      <c r="M15422" s="12">
        <v>5.2109999999999896</v>
      </c>
    </row>
    <row r="15423" spans="1:13" x14ac:dyDescent="0.3">
      <c r="A15423" s="18">
        <v>15421</v>
      </c>
      <c r="B15423" s="18">
        <f t="shared" si="482"/>
        <v>2021</v>
      </c>
      <c r="C15423" s="17">
        <v>44228</v>
      </c>
      <c r="D15423" s="18" t="s">
        <v>314</v>
      </c>
      <c r="E15423" s="18" t="s">
        <v>335</v>
      </c>
      <c r="F15423" s="18" t="str">
        <f t="shared" si="481"/>
        <v>Sterling-Customer Charge-44228</v>
      </c>
      <c r="G15423" s="11" t="s">
        <v>131</v>
      </c>
      <c r="H15423" s="11" t="s">
        <v>56</v>
      </c>
      <c r="I15423" s="11" t="s">
        <v>56</v>
      </c>
      <c r="J15423" s="11" t="s">
        <v>56</v>
      </c>
      <c r="K15423" s="11" t="str">
        <f>IFERROR(INDEX('EDC Component Dictionary'!$C$5:$C$37,MATCH('Rates Database'!J15423,'EDC Component Dictionary'!$B$5:$B$37,0)), "Energy Supply")</f>
        <v>Distribution System</v>
      </c>
      <c r="L15423" s="12"/>
      <c r="M15423" s="12">
        <v>4</v>
      </c>
    </row>
    <row r="15424" spans="1:13" x14ac:dyDescent="0.3">
      <c r="A15424" s="18">
        <v>15422</v>
      </c>
      <c r="B15424" s="18">
        <f t="shared" si="482"/>
        <v>2021</v>
      </c>
      <c r="C15424" s="17">
        <v>44228</v>
      </c>
      <c r="D15424" s="18" t="s">
        <v>314</v>
      </c>
      <c r="E15424" s="18" t="s">
        <v>336</v>
      </c>
      <c r="F15424" s="18" t="str">
        <f t="shared" si="481"/>
        <v>Littleton-Customer Charge-44228</v>
      </c>
      <c r="G15424" s="11" t="s">
        <v>131</v>
      </c>
      <c r="H15424" s="11" t="s">
        <v>56</v>
      </c>
      <c r="I15424" s="11" t="s">
        <v>56</v>
      </c>
      <c r="J15424" s="11" t="s">
        <v>56</v>
      </c>
      <c r="K15424" s="11" t="str">
        <f>IFERROR(INDEX('EDC Component Dictionary'!$C$5:$C$37,MATCH('Rates Database'!J15424,'EDC Component Dictionary'!$B$5:$B$37,0)), "Energy Supply")</f>
        <v>Distribution System</v>
      </c>
      <c r="L15424" s="12"/>
      <c r="M15424" s="12">
        <v>3.5</v>
      </c>
    </row>
    <row r="15425" spans="1:13" x14ac:dyDescent="0.3">
      <c r="A15425" s="18">
        <v>15423</v>
      </c>
      <c r="B15425" s="18">
        <f t="shared" si="482"/>
        <v>2021</v>
      </c>
      <c r="C15425" s="17">
        <v>44228</v>
      </c>
      <c r="D15425" s="18" t="s">
        <v>314</v>
      </c>
      <c r="E15425" s="18" t="s">
        <v>337</v>
      </c>
      <c r="F15425" s="18" t="str">
        <f t="shared" si="481"/>
        <v>Boylston-Customer Charge-44228</v>
      </c>
      <c r="G15425" s="11" t="s">
        <v>131</v>
      </c>
      <c r="H15425" s="11" t="s">
        <v>56</v>
      </c>
      <c r="I15425" s="11" t="s">
        <v>56</v>
      </c>
      <c r="J15425" s="11" t="s">
        <v>56</v>
      </c>
      <c r="K15425" s="11" t="str">
        <f>IFERROR(INDEX('EDC Component Dictionary'!$C$5:$C$37,MATCH('Rates Database'!J15425,'EDC Component Dictionary'!$B$5:$B$37,0)), "Energy Supply")</f>
        <v>Distribution System</v>
      </c>
      <c r="L15425" s="12"/>
      <c r="M15425" s="12">
        <v>9</v>
      </c>
    </row>
    <row r="15426" spans="1:13" x14ac:dyDescent="0.3">
      <c r="A15426" s="18">
        <v>15424</v>
      </c>
      <c r="B15426" s="18">
        <f t="shared" si="482"/>
        <v>2021</v>
      </c>
      <c r="C15426" s="17">
        <v>44228</v>
      </c>
      <c r="D15426" s="18" t="s">
        <v>314</v>
      </c>
      <c r="E15426" s="18" t="s">
        <v>338</v>
      </c>
      <c r="F15426" s="18" t="str">
        <f t="shared" si="481"/>
        <v>Princeton-Customer Charge-44228</v>
      </c>
      <c r="G15426" s="11" t="s">
        <v>131</v>
      </c>
      <c r="H15426" s="11" t="s">
        <v>56</v>
      </c>
      <c r="I15426" s="11" t="s">
        <v>56</v>
      </c>
      <c r="J15426" s="11" t="s">
        <v>56</v>
      </c>
      <c r="K15426" s="11" t="str">
        <f>IFERROR(INDEX('EDC Component Dictionary'!$C$5:$C$37,MATCH('Rates Database'!J15426,'EDC Component Dictionary'!$B$5:$B$37,0)), "Energy Supply")</f>
        <v>Distribution System</v>
      </c>
      <c r="L15426" s="12"/>
      <c r="M15426" s="12">
        <v>8.9500000000000099</v>
      </c>
    </row>
    <row r="15427" spans="1:13" x14ac:dyDescent="0.3">
      <c r="A15427" s="18">
        <v>15425</v>
      </c>
      <c r="B15427" s="18">
        <f t="shared" si="482"/>
        <v>2021</v>
      </c>
      <c r="C15427" s="17">
        <v>44228</v>
      </c>
      <c r="D15427" s="18" t="s">
        <v>314</v>
      </c>
      <c r="E15427" s="18" t="s">
        <v>347</v>
      </c>
      <c r="F15427" s="18" t="str">
        <f t="shared" si="481"/>
        <v>Middleborough-Customer Charge-44228</v>
      </c>
      <c r="G15427" s="11" t="s">
        <v>131</v>
      </c>
      <c r="H15427" s="11" t="s">
        <v>56</v>
      </c>
      <c r="I15427" s="11" t="s">
        <v>56</v>
      </c>
      <c r="J15427" s="11" t="s">
        <v>56</v>
      </c>
      <c r="K15427" s="11" t="str">
        <f>IFERROR(INDEX('EDC Component Dictionary'!$C$5:$C$37,MATCH('Rates Database'!J15427,'EDC Component Dictionary'!$B$5:$B$37,0)), "Energy Supply")</f>
        <v>Distribution System</v>
      </c>
      <c r="L15427" s="12"/>
      <c r="M15427" s="12">
        <v>4.5049999999999901</v>
      </c>
    </row>
    <row r="15428" spans="1:13" x14ac:dyDescent="0.3">
      <c r="A15428" s="18">
        <v>15426</v>
      </c>
      <c r="B15428" s="18">
        <f t="shared" si="482"/>
        <v>2021</v>
      </c>
      <c r="C15428" s="17">
        <v>44228</v>
      </c>
      <c r="D15428" s="18" t="s">
        <v>314</v>
      </c>
      <c r="E15428" s="18" t="s">
        <v>339</v>
      </c>
      <c r="F15428" s="18" t="str">
        <f t="shared" ref="F15428:F15491" si="483">_xlfn.CONCAT(E15428,"-",J15428,"-",C15428)</f>
        <v>Rowley-Customer Charge-44228</v>
      </c>
      <c r="G15428" s="11" t="s">
        <v>131</v>
      </c>
      <c r="H15428" s="11" t="s">
        <v>56</v>
      </c>
      <c r="I15428" s="11" t="s">
        <v>56</v>
      </c>
      <c r="J15428" s="11" t="s">
        <v>56</v>
      </c>
      <c r="K15428" s="11" t="str">
        <f>IFERROR(INDEX('EDC Component Dictionary'!$C$5:$C$37,MATCH('Rates Database'!J15428,'EDC Component Dictionary'!$B$5:$B$37,0)), "Energy Supply")</f>
        <v>Distribution System</v>
      </c>
      <c r="L15428" s="12"/>
      <c r="M15428" s="12">
        <v>4</v>
      </c>
    </row>
    <row r="15429" spans="1:13" x14ac:dyDescent="0.3">
      <c r="A15429" s="18">
        <v>15427</v>
      </c>
      <c r="B15429" s="18">
        <f t="shared" si="482"/>
        <v>2021</v>
      </c>
      <c r="C15429" s="17">
        <v>44228</v>
      </c>
      <c r="D15429" s="18" t="s">
        <v>314</v>
      </c>
      <c r="E15429" s="18" t="s">
        <v>353</v>
      </c>
      <c r="F15429" s="18" t="str">
        <f t="shared" si="483"/>
        <v>Concord-Customer Charge-44228</v>
      </c>
      <c r="G15429" s="11" t="s">
        <v>131</v>
      </c>
      <c r="H15429" s="11" t="s">
        <v>56</v>
      </c>
      <c r="I15429" s="11" t="s">
        <v>56</v>
      </c>
      <c r="J15429" s="11" t="s">
        <v>56</v>
      </c>
      <c r="K15429" s="11" t="str">
        <f>IFERROR(INDEX('EDC Component Dictionary'!$C$5:$C$37,MATCH('Rates Database'!J15429,'EDC Component Dictionary'!$B$5:$B$37,0)), "Energy Supply")</f>
        <v>Distribution System</v>
      </c>
      <c r="L15429" s="12"/>
      <c r="M15429" s="12">
        <v>12.4337499999999</v>
      </c>
    </row>
    <row r="15430" spans="1:13" x14ac:dyDescent="0.3">
      <c r="A15430" s="18">
        <v>15428</v>
      </c>
      <c r="B15430" s="18">
        <f t="shared" si="482"/>
        <v>2021</v>
      </c>
      <c r="C15430" s="17">
        <v>44228</v>
      </c>
      <c r="D15430" s="18" t="s">
        <v>314</v>
      </c>
      <c r="E15430" s="18" t="s">
        <v>340</v>
      </c>
      <c r="F15430" s="18" t="str">
        <f t="shared" si="483"/>
        <v>Wakefield-Customer Charge-44228</v>
      </c>
      <c r="G15430" s="11" t="s">
        <v>131</v>
      </c>
      <c r="H15430" s="11" t="s">
        <v>56</v>
      </c>
      <c r="I15430" s="11" t="s">
        <v>56</v>
      </c>
      <c r="J15430" s="11" t="s">
        <v>56</v>
      </c>
      <c r="K15430" s="11" t="str">
        <f>IFERROR(INDEX('EDC Component Dictionary'!$C$5:$C$37,MATCH('Rates Database'!J15430,'EDC Component Dictionary'!$B$5:$B$37,0)), "Energy Supply")</f>
        <v>Distribution System</v>
      </c>
      <c r="L15430" s="12"/>
      <c r="M15430" s="12">
        <v>6</v>
      </c>
    </row>
    <row r="15431" spans="1:13" x14ac:dyDescent="0.3">
      <c r="A15431" s="18">
        <v>15429</v>
      </c>
      <c r="B15431" s="18">
        <f t="shared" si="482"/>
        <v>2021</v>
      </c>
      <c r="C15431" s="17">
        <v>44228</v>
      </c>
      <c r="D15431" s="18" t="s">
        <v>314</v>
      </c>
      <c r="E15431" s="18" t="s">
        <v>341</v>
      </c>
      <c r="F15431" s="18" t="str">
        <f t="shared" si="483"/>
        <v>Hull-Customer Charge-44228</v>
      </c>
      <c r="G15431" s="11" t="s">
        <v>131</v>
      </c>
      <c r="H15431" s="11" t="s">
        <v>56</v>
      </c>
      <c r="I15431" s="11" t="s">
        <v>56</v>
      </c>
      <c r="J15431" s="11" t="s">
        <v>56</v>
      </c>
      <c r="K15431" s="11" t="str">
        <f>IFERROR(INDEX('EDC Component Dictionary'!$C$5:$C$37,MATCH('Rates Database'!J15431,'EDC Component Dictionary'!$B$5:$B$37,0)), "Energy Supply")</f>
        <v>Distribution System</v>
      </c>
      <c r="L15431" s="12"/>
      <c r="M15431" s="12">
        <v>5.7960000000000003</v>
      </c>
    </row>
    <row r="15432" spans="1:13" x14ac:dyDescent="0.3">
      <c r="A15432" s="18">
        <v>15430</v>
      </c>
      <c r="B15432" s="18">
        <f t="shared" si="482"/>
        <v>2021</v>
      </c>
      <c r="C15432" s="17">
        <v>44228</v>
      </c>
      <c r="D15432" s="18" t="s">
        <v>314</v>
      </c>
      <c r="E15432" s="18" t="s">
        <v>342</v>
      </c>
      <c r="F15432" s="18" t="str">
        <f t="shared" si="483"/>
        <v>North Attleborough-Customer Charge-44228</v>
      </c>
      <c r="G15432" s="11" t="s">
        <v>131</v>
      </c>
      <c r="H15432" s="11" t="s">
        <v>56</v>
      </c>
      <c r="I15432" s="11" t="s">
        <v>56</v>
      </c>
      <c r="J15432" s="11" t="s">
        <v>56</v>
      </c>
      <c r="K15432" s="11" t="str">
        <f>IFERROR(INDEX('EDC Component Dictionary'!$C$5:$C$37,MATCH('Rates Database'!J15432,'EDC Component Dictionary'!$B$5:$B$37,0)), "Energy Supply")</f>
        <v>Distribution System</v>
      </c>
      <c r="L15432" s="12"/>
      <c r="M15432" s="12">
        <v>9.2880000000000091</v>
      </c>
    </row>
    <row r="15433" spans="1:13" x14ac:dyDescent="0.3">
      <c r="A15433" s="18">
        <v>15431</v>
      </c>
      <c r="B15433" s="18">
        <f t="shared" si="482"/>
        <v>2021</v>
      </c>
      <c r="C15433" s="17">
        <v>44228</v>
      </c>
      <c r="D15433" s="18" t="s">
        <v>314</v>
      </c>
      <c r="E15433" s="18" t="s">
        <v>343</v>
      </c>
      <c r="F15433" s="18" t="str">
        <f t="shared" si="483"/>
        <v>Holden-Customer Charge-44228</v>
      </c>
      <c r="G15433" s="11" t="s">
        <v>131</v>
      </c>
      <c r="H15433" s="11" t="s">
        <v>56</v>
      </c>
      <c r="I15433" s="11" t="s">
        <v>56</v>
      </c>
      <c r="J15433" s="11" t="s">
        <v>56</v>
      </c>
      <c r="K15433" s="11" t="str">
        <f>IFERROR(INDEX('EDC Component Dictionary'!$C$5:$C$37,MATCH('Rates Database'!J15433,'EDC Component Dictionary'!$B$5:$B$37,0)), "Energy Supply")</f>
        <v>Distribution System</v>
      </c>
      <c r="L15433" s="12"/>
      <c r="M15433" s="12">
        <v>4.25</v>
      </c>
    </row>
    <row r="15434" spans="1:13" x14ac:dyDescent="0.3">
      <c r="A15434" s="18">
        <v>15432</v>
      </c>
      <c r="B15434" s="18">
        <f t="shared" si="482"/>
        <v>2021</v>
      </c>
      <c r="C15434" s="17">
        <v>44228</v>
      </c>
      <c r="D15434" s="18" t="s">
        <v>314</v>
      </c>
      <c r="E15434" s="18" t="s">
        <v>354</v>
      </c>
      <c r="F15434" s="18" t="str">
        <f t="shared" si="483"/>
        <v>Taunton-Customer Charge-44228</v>
      </c>
      <c r="G15434" s="11" t="s">
        <v>131</v>
      </c>
      <c r="H15434" s="11" t="s">
        <v>56</v>
      </c>
      <c r="I15434" s="11" t="s">
        <v>56</v>
      </c>
      <c r="J15434" s="11" t="s">
        <v>56</v>
      </c>
      <c r="K15434" s="11" t="str">
        <f>IFERROR(INDEX('EDC Component Dictionary'!$C$5:$C$37,MATCH('Rates Database'!J15434,'EDC Component Dictionary'!$B$5:$B$37,0)), "Energy Supply")</f>
        <v>Distribution System</v>
      </c>
      <c r="L15434" s="12"/>
      <c r="M15434" s="12">
        <v>9.2244999999999902</v>
      </c>
    </row>
    <row r="15435" spans="1:13" x14ac:dyDescent="0.3">
      <c r="A15435" s="18">
        <v>15433</v>
      </c>
      <c r="B15435" s="18">
        <f t="shared" si="482"/>
        <v>2021</v>
      </c>
      <c r="C15435" s="17">
        <v>44228</v>
      </c>
      <c r="D15435" s="18" t="s">
        <v>314</v>
      </c>
      <c r="E15435" s="18" t="s">
        <v>344</v>
      </c>
      <c r="F15435" s="18" t="str">
        <f t="shared" si="483"/>
        <v>Norwood-Customer Charge-44228</v>
      </c>
      <c r="G15435" s="11" t="s">
        <v>131</v>
      </c>
      <c r="H15435" s="11" t="s">
        <v>56</v>
      </c>
      <c r="I15435" s="11" t="s">
        <v>56</v>
      </c>
      <c r="J15435" s="11" t="s">
        <v>56</v>
      </c>
      <c r="K15435" s="11" t="str">
        <f>IFERROR(INDEX('EDC Component Dictionary'!$C$5:$C$37,MATCH('Rates Database'!J15435,'EDC Component Dictionary'!$B$5:$B$37,0)), "Energy Supply")</f>
        <v>Distribution System</v>
      </c>
      <c r="L15435" s="12"/>
      <c r="M15435" s="12">
        <v>9</v>
      </c>
    </row>
    <row r="15436" spans="1:13" x14ac:dyDescent="0.3">
      <c r="A15436" s="18">
        <v>15434</v>
      </c>
      <c r="B15436" s="18">
        <f t="shared" si="482"/>
        <v>2021</v>
      </c>
      <c r="C15436" s="17">
        <v>44228</v>
      </c>
      <c r="D15436" s="18" t="s">
        <v>314</v>
      </c>
      <c r="E15436" s="18" t="s">
        <v>355</v>
      </c>
      <c r="F15436" s="18" t="str">
        <f t="shared" si="483"/>
        <v>Wellesley-Customer Charge-44228</v>
      </c>
      <c r="G15436" s="11" t="s">
        <v>131</v>
      </c>
      <c r="H15436" s="11" t="s">
        <v>56</v>
      </c>
      <c r="I15436" s="11" t="s">
        <v>56</v>
      </c>
      <c r="J15436" s="11" t="s">
        <v>56</v>
      </c>
      <c r="K15436" s="11" t="str">
        <f>IFERROR(INDEX('EDC Component Dictionary'!$C$5:$C$37,MATCH('Rates Database'!J15436,'EDC Component Dictionary'!$B$5:$B$37,0)), "Energy Supply")</f>
        <v>Distribution System</v>
      </c>
      <c r="L15436" s="12"/>
      <c r="M15436" s="12">
        <v>2.5935000000000001</v>
      </c>
    </row>
    <row r="15437" spans="1:13" x14ac:dyDescent="0.3">
      <c r="A15437" s="18">
        <v>15435</v>
      </c>
      <c r="B15437" s="18">
        <f t="shared" si="482"/>
        <v>2021</v>
      </c>
      <c r="C15437" s="17">
        <v>44228</v>
      </c>
      <c r="D15437" s="18" t="s">
        <v>314</v>
      </c>
      <c r="E15437" s="18" t="s">
        <v>345</v>
      </c>
      <c r="F15437" s="18" t="str">
        <f t="shared" si="483"/>
        <v>Russell-Customer Charge-44228</v>
      </c>
      <c r="G15437" s="11" t="s">
        <v>131</v>
      </c>
      <c r="H15437" s="11" t="s">
        <v>56</v>
      </c>
      <c r="I15437" s="11" t="s">
        <v>56</v>
      </c>
      <c r="J15437" s="11" t="s">
        <v>56</v>
      </c>
      <c r="K15437" s="11" t="str">
        <f>IFERROR(INDEX('EDC Component Dictionary'!$C$5:$C$37,MATCH('Rates Database'!J15437,'EDC Component Dictionary'!$B$5:$B$37,0)), "Energy Supply")</f>
        <v>Distribution System</v>
      </c>
      <c r="L15437" s="12"/>
      <c r="M15437" s="12">
        <v>8</v>
      </c>
    </row>
    <row r="15438" spans="1:13" x14ac:dyDescent="0.3">
      <c r="A15438" s="18">
        <v>15436</v>
      </c>
      <c r="B15438" s="18">
        <f t="shared" si="482"/>
        <v>2021</v>
      </c>
      <c r="C15438" s="17">
        <v>44228</v>
      </c>
      <c r="D15438" s="18" t="s">
        <v>314</v>
      </c>
      <c r="E15438" s="18" t="s">
        <v>346</v>
      </c>
      <c r="F15438" s="18" t="str">
        <f t="shared" si="483"/>
        <v>Chester-Customer Charge-44228</v>
      </c>
      <c r="G15438" s="11" t="s">
        <v>131</v>
      </c>
      <c r="H15438" s="11" t="s">
        <v>56</v>
      </c>
      <c r="I15438" s="11" t="s">
        <v>56</v>
      </c>
      <c r="J15438" s="11" t="s">
        <v>56</v>
      </c>
      <c r="K15438" s="11" t="str">
        <f>IFERROR(INDEX('EDC Component Dictionary'!$C$5:$C$37,MATCH('Rates Database'!J15438,'EDC Component Dictionary'!$B$5:$B$37,0)), "Energy Supply")</f>
        <v>Distribution System</v>
      </c>
      <c r="L15438" s="12"/>
      <c r="M15438" s="12">
        <v>5.9849999999999897</v>
      </c>
    </row>
    <row r="15439" spans="1:13" x14ac:dyDescent="0.3">
      <c r="A15439" s="18">
        <v>15437</v>
      </c>
      <c r="B15439" s="18">
        <f t="shared" si="482"/>
        <v>2022</v>
      </c>
      <c r="C15439" s="17">
        <v>44682</v>
      </c>
      <c r="D15439" s="18" t="s">
        <v>314</v>
      </c>
      <c r="E15439" s="18" t="s">
        <v>315</v>
      </c>
      <c r="F15439" s="18" t="str">
        <f t="shared" si="483"/>
        <v>Holyoke-Customer Charge-44682</v>
      </c>
      <c r="G15439" s="11" t="s">
        <v>131</v>
      </c>
      <c r="H15439" s="11" t="s">
        <v>56</v>
      </c>
      <c r="I15439" s="11" t="s">
        <v>56</v>
      </c>
      <c r="J15439" s="11" t="s">
        <v>56</v>
      </c>
      <c r="K15439" s="11" t="str">
        <f>IFERROR(INDEX('EDC Component Dictionary'!$C$5:$C$37,MATCH('Rates Database'!J15439,'EDC Component Dictionary'!$B$5:$B$37,0)), "Energy Supply")</f>
        <v>Distribution System</v>
      </c>
      <c r="L15439" s="12"/>
      <c r="M15439" s="12">
        <v>4.9950000000000001</v>
      </c>
    </row>
    <row r="15440" spans="1:13" x14ac:dyDescent="0.3">
      <c r="A15440" s="18">
        <v>15438</v>
      </c>
      <c r="B15440" s="18">
        <f t="shared" si="482"/>
        <v>2022</v>
      </c>
      <c r="C15440" s="17">
        <v>44682</v>
      </c>
      <c r="D15440" s="18" t="s">
        <v>314</v>
      </c>
      <c r="E15440" s="18" t="s">
        <v>316</v>
      </c>
      <c r="F15440" s="18" t="str">
        <f t="shared" si="483"/>
        <v>West Boylston-Customer Charge-44682</v>
      </c>
      <c r="G15440" s="11" t="s">
        <v>131</v>
      </c>
      <c r="H15440" s="11" t="s">
        <v>56</v>
      </c>
      <c r="I15440" s="11" t="s">
        <v>56</v>
      </c>
      <c r="J15440" s="11" t="s">
        <v>56</v>
      </c>
      <c r="K15440" s="11" t="str">
        <f>IFERROR(INDEX('EDC Component Dictionary'!$C$5:$C$37,MATCH('Rates Database'!J15440,'EDC Component Dictionary'!$B$5:$B$37,0)), "Energy Supply")</f>
        <v>Distribution System</v>
      </c>
      <c r="L15440" s="12"/>
      <c r="M15440" s="12">
        <v>4.01400000000001</v>
      </c>
    </row>
    <row r="15441" spans="1:13" x14ac:dyDescent="0.3">
      <c r="A15441" s="18">
        <v>15439</v>
      </c>
      <c r="B15441" s="18">
        <f t="shared" si="482"/>
        <v>2022</v>
      </c>
      <c r="C15441" s="17">
        <v>44682</v>
      </c>
      <c r="D15441" s="18" t="s">
        <v>314</v>
      </c>
      <c r="E15441" s="18" t="s">
        <v>348</v>
      </c>
      <c r="F15441" s="18" t="str">
        <f t="shared" si="483"/>
        <v>Middleton-Customer Charge-44682</v>
      </c>
      <c r="G15441" s="11" t="s">
        <v>131</v>
      </c>
      <c r="H15441" s="11" t="s">
        <v>56</v>
      </c>
      <c r="I15441" s="11" t="s">
        <v>56</v>
      </c>
      <c r="J15441" s="11" t="s">
        <v>56</v>
      </c>
      <c r="K15441" s="11" t="str">
        <f>IFERROR(INDEX('EDC Component Dictionary'!$C$5:$C$37,MATCH('Rates Database'!J15441,'EDC Component Dictionary'!$B$5:$B$37,0)), "Energy Supply")</f>
        <v>Distribution System</v>
      </c>
      <c r="L15441" s="12"/>
      <c r="M15441" s="12">
        <v>5.0399999999999903</v>
      </c>
    </row>
    <row r="15442" spans="1:13" x14ac:dyDescent="0.3">
      <c r="A15442" s="18">
        <v>15440</v>
      </c>
      <c r="B15442" s="18">
        <f t="shared" si="482"/>
        <v>2022</v>
      </c>
      <c r="C15442" s="17">
        <v>44682</v>
      </c>
      <c r="D15442" s="18" t="s">
        <v>314</v>
      </c>
      <c r="E15442" s="18" t="s">
        <v>317</v>
      </c>
      <c r="F15442" s="18" t="str">
        <f t="shared" si="483"/>
        <v>Danvers-Customer Charge-44682</v>
      </c>
      <c r="G15442" s="11" t="s">
        <v>131</v>
      </c>
      <c r="H15442" s="11" t="s">
        <v>56</v>
      </c>
      <c r="I15442" s="11" t="s">
        <v>56</v>
      </c>
      <c r="J15442" s="11" t="s">
        <v>56</v>
      </c>
      <c r="K15442" s="11" t="str">
        <f>IFERROR(INDEX('EDC Component Dictionary'!$C$5:$C$37,MATCH('Rates Database'!J15442,'EDC Component Dictionary'!$B$5:$B$37,0)), "Energy Supply")</f>
        <v>Distribution System</v>
      </c>
      <c r="L15442" s="12"/>
      <c r="M15442" s="12">
        <v>7.5</v>
      </c>
    </row>
    <row r="15443" spans="1:13" x14ac:dyDescent="0.3">
      <c r="A15443" s="18">
        <v>15441</v>
      </c>
      <c r="B15443" s="18">
        <f t="shared" si="482"/>
        <v>2022</v>
      </c>
      <c r="C15443" s="17">
        <v>44682</v>
      </c>
      <c r="D15443" s="18" t="s">
        <v>314</v>
      </c>
      <c r="E15443" s="18" t="s">
        <v>318</v>
      </c>
      <c r="F15443" s="18" t="str">
        <f t="shared" si="483"/>
        <v>Peabody-Customer Charge-44682</v>
      </c>
      <c r="G15443" s="11" t="s">
        <v>131</v>
      </c>
      <c r="H15443" s="11" t="s">
        <v>56</v>
      </c>
      <c r="I15443" s="11" t="s">
        <v>56</v>
      </c>
      <c r="J15443" s="11" t="s">
        <v>56</v>
      </c>
      <c r="K15443" s="11" t="str">
        <f>IFERROR(INDEX('EDC Component Dictionary'!$C$5:$C$37,MATCH('Rates Database'!J15443,'EDC Component Dictionary'!$B$5:$B$37,0)), "Energy Supply")</f>
        <v>Distribution System</v>
      </c>
      <c r="L15443" s="12"/>
      <c r="M15443" s="12">
        <v>1.00199999999998</v>
      </c>
    </row>
    <row r="15444" spans="1:13" x14ac:dyDescent="0.3">
      <c r="A15444" s="18">
        <v>15442</v>
      </c>
      <c r="B15444" s="18">
        <f t="shared" si="482"/>
        <v>2022</v>
      </c>
      <c r="C15444" s="17">
        <v>44682</v>
      </c>
      <c r="D15444" s="18" t="s">
        <v>314</v>
      </c>
      <c r="E15444" s="18" t="s">
        <v>319</v>
      </c>
      <c r="F15444" s="18" t="str">
        <f t="shared" si="483"/>
        <v>Ashburnham-Customer Charge-44682</v>
      </c>
      <c r="G15444" s="11" t="s">
        <v>131</v>
      </c>
      <c r="H15444" s="11" t="s">
        <v>56</v>
      </c>
      <c r="I15444" s="11" t="s">
        <v>56</v>
      </c>
      <c r="J15444" s="11" t="s">
        <v>56</v>
      </c>
      <c r="K15444" s="11" t="str">
        <f>IFERROR(INDEX('EDC Component Dictionary'!$C$5:$C$37,MATCH('Rates Database'!J15444,'EDC Component Dictionary'!$B$5:$B$37,0)), "Energy Supply")</f>
        <v>Distribution System</v>
      </c>
      <c r="L15444" s="12"/>
      <c r="M15444" s="12">
        <v>4.5</v>
      </c>
    </row>
    <row r="15445" spans="1:13" x14ac:dyDescent="0.3">
      <c r="A15445" s="18">
        <v>15443</v>
      </c>
      <c r="B15445" s="18">
        <f t="shared" si="482"/>
        <v>2022</v>
      </c>
      <c r="C15445" s="17">
        <v>44682</v>
      </c>
      <c r="D15445" s="18" t="s">
        <v>314</v>
      </c>
      <c r="E15445" s="18" t="s">
        <v>320</v>
      </c>
      <c r="F15445" s="18" t="str">
        <f t="shared" si="483"/>
        <v>Mansfield-Customer Charge-44682</v>
      </c>
      <c r="G15445" s="11" t="s">
        <v>131</v>
      </c>
      <c r="H15445" s="11" t="s">
        <v>56</v>
      </c>
      <c r="I15445" s="11" t="s">
        <v>56</v>
      </c>
      <c r="J15445" s="11" t="s">
        <v>56</v>
      </c>
      <c r="K15445" s="11" t="str">
        <f>IFERROR(INDEX('EDC Component Dictionary'!$C$5:$C$37,MATCH('Rates Database'!J15445,'EDC Component Dictionary'!$B$5:$B$37,0)), "Energy Supply")</f>
        <v>Distribution System</v>
      </c>
      <c r="L15445" s="12"/>
      <c r="M15445" s="12">
        <v>4</v>
      </c>
    </row>
    <row r="15446" spans="1:13" x14ac:dyDescent="0.3">
      <c r="A15446" s="18">
        <v>15444</v>
      </c>
      <c r="B15446" s="18">
        <f t="shared" ref="B15446:B15509" si="484">YEAR(C15446)</f>
        <v>2022</v>
      </c>
      <c r="C15446" s="17">
        <v>44682</v>
      </c>
      <c r="D15446" s="18" t="s">
        <v>314</v>
      </c>
      <c r="E15446" s="18" t="s">
        <v>321</v>
      </c>
      <c r="F15446" s="18" t="str">
        <f t="shared" si="483"/>
        <v>Braintree-Customer Charge-44682</v>
      </c>
      <c r="G15446" s="11" t="s">
        <v>131</v>
      </c>
      <c r="H15446" s="11" t="s">
        <v>56</v>
      </c>
      <c r="I15446" s="11" t="s">
        <v>56</v>
      </c>
      <c r="J15446" s="11" t="s">
        <v>56</v>
      </c>
      <c r="K15446" s="11" t="str">
        <f>IFERROR(INDEX('EDC Component Dictionary'!$C$5:$C$37,MATCH('Rates Database'!J15446,'EDC Component Dictionary'!$B$5:$B$37,0)), "Energy Supply")</f>
        <v>Distribution System</v>
      </c>
      <c r="L15446" s="12"/>
      <c r="M15446" s="12">
        <v>5.12</v>
      </c>
    </row>
    <row r="15447" spans="1:13" x14ac:dyDescent="0.3">
      <c r="A15447" s="18">
        <v>15445</v>
      </c>
      <c r="B15447" s="18">
        <f t="shared" si="484"/>
        <v>2022</v>
      </c>
      <c r="C15447" s="17">
        <v>44682</v>
      </c>
      <c r="D15447" s="18" t="s">
        <v>314</v>
      </c>
      <c r="E15447" s="18" t="s">
        <v>322</v>
      </c>
      <c r="F15447" s="18" t="str">
        <f t="shared" si="483"/>
        <v>Paxton-Customer Charge-44682</v>
      </c>
      <c r="G15447" s="11" t="s">
        <v>131</v>
      </c>
      <c r="H15447" s="11" t="s">
        <v>56</v>
      </c>
      <c r="I15447" s="11" t="s">
        <v>56</v>
      </c>
      <c r="J15447" s="11" t="s">
        <v>56</v>
      </c>
      <c r="K15447" s="11" t="str">
        <f>IFERROR(INDEX('EDC Component Dictionary'!$C$5:$C$37,MATCH('Rates Database'!J15447,'EDC Component Dictionary'!$B$5:$B$37,0)), "Energy Supply")</f>
        <v>Distribution System</v>
      </c>
      <c r="L15447" s="12"/>
      <c r="M15447" s="12">
        <v>7.5</v>
      </c>
    </row>
    <row r="15448" spans="1:13" x14ac:dyDescent="0.3">
      <c r="A15448" s="18">
        <v>15446</v>
      </c>
      <c r="B15448" s="18">
        <f t="shared" si="484"/>
        <v>2022</v>
      </c>
      <c r="C15448" s="17">
        <v>44682</v>
      </c>
      <c r="D15448" s="18" t="s">
        <v>314</v>
      </c>
      <c r="E15448" s="18" t="s">
        <v>323</v>
      </c>
      <c r="F15448" s="18" t="str">
        <f t="shared" si="483"/>
        <v>Templeton-Customer Charge-44682</v>
      </c>
      <c r="G15448" s="11" t="s">
        <v>131</v>
      </c>
      <c r="H15448" s="11" t="s">
        <v>56</v>
      </c>
      <c r="I15448" s="11" t="s">
        <v>56</v>
      </c>
      <c r="J15448" s="11" t="s">
        <v>56</v>
      </c>
      <c r="K15448" s="11" t="str">
        <f>IFERROR(INDEX('EDC Component Dictionary'!$C$5:$C$37,MATCH('Rates Database'!J15448,'EDC Component Dictionary'!$B$5:$B$37,0)), "Energy Supply")</f>
        <v>Distribution System</v>
      </c>
      <c r="L15448" s="12"/>
      <c r="M15448" s="12">
        <v>3.75</v>
      </c>
    </row>
    <row r="15449" spans="1:13" x14ac:dyDescent="0.3">
      <c r="A15449" s="18">
        <v>15447</v>
      </c>
      <c r="B15449" s="18">
        <f t="shared" si="484"/>
        <v>2022</v>
      </c>
      <c r="C15449" s="17">
        <v>44682</v>
      </c>
      <c r="D15449" s="18" t="s">
        <v>314</v>
      </c>
      <c r="E15449" s="18" t="s">
        <v>324</v>
      </c>
      <c r="F15449" s="18" t="str">
        <f t="shared" si="483"/>
        <v>Hudson-Customer Charge-44682</v>
      </c>
      <c r="G15449" s="11" t="s">
        <v>131</v>
      </c>
      <c r="H15449" s="11" t="s">
        <v>56</v>
      </c>
      <c r="I15449" s="11" t="s">
        <v>56</v>
      </c>
      <c r="J15449" s="11" t="s">
        <v>56</v>
      </c>
      <c r="K15449" s="11" t="str">
        <f>IFERROR(INDEX('EDC Component Dictionary'!$C$5:$C$37,MATCH('Rates Database'!J15449,'EDC Component Dictionary'!$B$5:$B$37,0)), "Energy Supply")</f>
        <v>Distribution System</v>
      </c>
      <c r="L15449" s="12"/>
      <c r="M15449" s="12">
        <v>2.13540000000001</v>
      </c>
    </row>
    <row r="15450" spans="1:13" x14ac:dyDescent="0.3">
      <c r="A15450" s="18">
        <v>15448</v>
      </c>
      <c r="B15450" s="18">
        <f t="shared" si="484"/>
        <v>2022</v>
      </c>
      <c r="C15450" s="17">
        <v>44682</v>
      </c>
      <c r="D15450" s="18" t="s">
        <v>314</v>
      </c>
      <c r="E15450" s="18" t="s">
        <v>325</v>
      </c>
      <c r="F15450" s="18" t="str">
        <f t="shared" si="483"/>
        <v>Reading-Customer Charge-44682</v>
      </c>
      <c r="G15450" s="11" t="s">
        <v>131</v>
      </c>
      <c r="H15450" s="11" t="s">
        <v>56</v>
      </c>
      <c r="I15450" s="11" t="s">
        <v>56</v>
      </c>
      <c r="J15450" s="11" t="s">
        <v>56</v>
      </c>
      <c r="K15450" s="11" t="str">
        <f>IFERROR(INDEX('EDC Component Dictionary'!$C$5:$C$37,MATCH('Rates Database'!J15450,'EDC Component Dictionary'!$B$5:$B$37,0)), "Energy Supply")</f>
        <v>Distribution System</v>
      </c>
      <c r="L15450" s="12"/>
      <c r="M15450" s="12">
        <v>4.6154999999999902</v>
      </c>
    </row>
    <row r="15451" spans="1:13" x14ac:dyDescent="0.3">
      <c r="A15451" s="18">
        <v>15449</v>
      </c>
      <c r="B15451" s="18">
        <f t="shared" si="484"/>
        <v>2022</v>
      </c>
      <c r="C15451" s="17">
        <v>44682</v>
      </c>
      <c r="D15451" s="18" t="s">
        <v>314</v>
      </c>
      <c r="E15451" s="18" t="s">
        <v>326</v>
      </c>
      <c r="F15451" s="18" t="str">
        <f t="shared" si="483"/>
        <v>Shrewsbury-Customer Charge-44682</v>
      </c>
      <c r="G15451" s="11" t="s">
        <v>131</v>
      </c>
      <c r="H15451" s="11" t="s">
        <v>56</v>
      </c>
      <c r="I15451" s="11" t="s">
        <v>56</v>
      </c>
      <c r="J15451" s="11" t="s">
        <v>56</v>
      </c>
      <c r="K15451" s="11" t="str">
        <f>IFERROR(INDEX('EDC Component Dictionary'!$C$5:$C$37,MATCH('Rates Database'!J15451,'EDC Component Dictionary'!$B$5:$B$37,0)), "Energy Supply")</f>
        <v>Distribution System</v>
      </c>
      <c r="L15451" s="12"/>
      <c r="M15451" s="12">
        <v>11.549999999999899</v>
      </c>
    </row>
    <row r="15452" spans="1:13" x14ac:dyDescent="0.3">
      <c r="A15452" s="18">
        <v>15450</v>
      </c>
      <c r="B15452" s="18">
        <f t="shared" si="484"/>
        <v>2022</v>
      </c>
      <c r="C15452" s="17">
        <v>44682</v>
      </c>
      <c r="D15452" s="18" t="s">
        <v>314</v>
      </c>
      <c r="E15452" s="18" t="s">
        <v>327</v>
      </c>
      <c r="F15452" s="18" t="str">
        <f t="shared" si="483"/>
        <v>Ipswich-Customer Charge-44682</v>
      </c>
      <c r="G15452" s="11" t="s">
        <v>131</v>
      </c>
      <c r="H15452" s="11" t="s">
        <v>56</v>
      </c>
      <c r="I15452" s="11" t="s">
        <v>56</v>
      </c>
      <c r="J15452" s="11" t="s">
        <v>56</v>
      </c>
      <c r="K15452" s="11" t="str">
        <f>IFERROR(INDEX('EDC Component Dictionary'!$C$5:$C$37,MATCH('Rates Database'!J15452,'EDC Component Dictionary'!$B$5:$B$37,0)), "Energy Supply")</f>
        <v>Distribution System</v>
      </c>
      <c r="L15452" s="12"/>
      <c r="M15452" s="12">
        <v>4</v>
      </c>
    </row>
    <row r="15453" spans="1:13" x14ac:dyDescent="0.3">
      <c r="A15453" s="18">
        <v>15451</v>
      </c>
      <c r="B15453" s="18">
        <f t="shared" si="484"/>
        <v>2022</v>
      </c>
      <c r="C15453" s="17">
        <v>44682</v>
      </c>
      <c r="D15453" s="18" t="s">
        <v>314</v>
      </c>
      <c r="E15453" s="18" t="s">
        <v>328</v>
      </c>
      <c r="F15453" s="18" t="str">
        <f t="shared" si="483"/>
        <v>Westfield-Customer Charge-44682</v>
      </c>
      <c r="G15453" s="11" t="s">
        <v>131</v>
      </c>
      <c r="H15453" s="11" t="s">
        <v>56</v>
      </c>
      <c r="I15453" s="11" t="s">
        <v>56</v>
      </c>
      <c r="J15453" s="11" t="s">
        <v>56</v>
      </c>
      <c r="K15453" s="11" t="str">
        <f>IFERROR(INDEX('EDC Component Dictionary'!$C$5:$C$37,MATCH('Rates Database'!J15453,'EDC Component Dictionary'!$B$5:$B$37,0)), "Energy Supply")</f>
        <v>Distribution System</v>
      </c>
      <c r="L15453" s="12"/>
      <c r="M15453" s="12">
        <v>11.6374999999999</v>
      </c>
    </row>
    <row r="15454" spans="1:13" x14ac:dyDescent="0.3">
      <c r="A15454" s="18">
        <v>15452</v>
      </c>
      <c r="B15454" s="18">
        <f t="shared" si="484"/>
        <v>2022</v>
      </c>
      <c r="C15454" s="17">
        <v>44682</v>
      </c>
      <c r="D15454" s="18" t="s">
        <v>314</v>
      </c>
      <c r="E15454" s="18" t="s">
        <v>351</v>
      </c>
      <c r="F15454" s="18" t="str">
        <f t="shared" si="483"/>
        <v>Groton-Customer Charge-44682</v>
      </c>
      <c r="G15454" s="11" t="s">
        <v>131</v>
      </c>
      <c r="H15454" s="11" t="s">
        <v>56</v>
      </c>
      <c r="I15454" s="11" t="s">
        <v>56</v>
      </c>
      <c r="J15454" s="11" t="s">
        <v>56</v>
      </c>
      <c r="K15454" s="11" t="str">
        <f>IFERROR(INDEX('EDC Component Dictionary'!$C$5:$C$37,MATCH('Rates Database'!J15454,'EDC Component Dictionary'!$B$5:$B$37,0)), "Energy Supply")</f>
        <v>Distribution System</v>
      </c>
      <c r="L15454" s="12"/>
      <c r="M15454" s="12">
        <v>5.6199999999999903</v>
      </c>
    </row>
    <row r="15455" spans="1:13" x14ac:dyDescent="0.3">
      <c r="A15455" s="18">
        <v>15453</v>
      </c>
      <c r="B15455" s="18">
        <f t="shared" si="484"/>
        <v>2022</v>
      </c>
      <c r="C15455" s="17">
        <v>44682</v>
      </c>
      <c r="D15455" s="18" t="s">
        <v>314</v>
      </c>
      <c r="E15455" s="18" t="s">
        <v>329</v>
      </c>
      <c r="F15455" s="18" t="str">
        <f t="shared" si="483"/>
        <v>Merrimac-Customer Charge-44682</v>
      </c>
      <c r="G15455" s="11" t="s">
        <v>131</v>
      </c>
      <c r="H15455" s="11" t="s">
        <v>56</v>
      </c>
      <c r="I15455" s="11" t="s">
        <v>56</v>
      </c>
      <c r="J15455" s="11" t="s">
        <v>56</v>
      </c>
      <c r="K15455" s="11" t="str">
        <f>IFERROR(INDEX('EDC Component Dictionary'!$C$5:$C$37,MATCH('Rates Database'!J15455,'EDC Component Dictionary'!$B$5:$B$37,0)), "Energy Supply")</f>
        <v>Distribution System</v>
      </c>
      <c r="L15455" s="12"/>
      <c r="M15455" s="12">
        <v>5.5</v>
      </c>
    </row>
    <row r="15456" spans="1:13" x14ac:dyDescent="0.3">
      <c r="A15456" s="18">
        <v>15454</v>
      </c>
      <c r="B15456" s="18">
        <f t="shared" si="484"/>
        <v>2022</v>
      </c>
      <c r="C15456" s="17">
        <v>44682</v>
      </c>
      <c r="D15456" s="18" t="s">
        <v>314</v>
      </c>
      <c r="E15456" s="18" t="s">
        <v>352</v>
      </c>
      <c r="F15456" s="18" t="str">
        <f t="shared" si="483"/>
        <v>Belmont-Customer Charge-44682</v>
      </c>
      <c r="G15456" s="11" t="s">
        <v>131</v>
      </c>
      <c r="H15456" s="11" t="s">
        <v>56</v>
      </c>
      <c r="I15456" s="11" t="s">
        <v>56</v>
      </c>
      <c r="J15456" s="11" t="s">
        <v>56</v>
      </c>
      <c r="K15456" s="11" t="str">
        <f>IFERROR(INDEX('EDC Component Dictionary'!$C$5:$C$37,MATCH('Rates Database'!J15456,'EDC Component Dictionary'!$B$5:$B$37,0)), "Energy Supply")</f>
        <v>Distribution System</v>
      </c>
      <c r="L15456" s="12"/>
      <c r="M15456" s="12">
        <v>10.5999999999999</v>
      </c>
    </row>
    <row r="15457" spans="1:13" x14ac:dyDescent="0.3">
      <c r="A15457" s="18">
        <v>15455</v>
      </c>
      <c r="B15457" s="18">
        <f t="shared" si="484"/>
        <v>2022</v>
      </c>
      <c r="C15457" s="17">
        <v>44682</v>
      </c>
      <c r="D15457" s="18" t="s">
        <v>314</v>
      </c>
      <c r="E15457" s="18" t="s">
        <v>330</v>
      </c>
      <c r="F15457" s="18" t="str">
        <f t="shared" si="483"/>
        <v>Chicopee-Customer Charge-44682</v>
      </c>
      <c r="G15457" s="11" t="s">
        <v>131</v>
      </c>
      <c r="H15457" s="11" t="s">
        <v>56</v>
      </c>
      <c r="I15457" s="11" t="s">
        <v>56</v>
      </c>
      <c r="J15457" s="11" t="s">
        <v>56</v>
      </c>
      <c r="K15457" s="11" t="str">
        <f>IFERROR(INDEX('EDC Component Dictionary'!$C$5:$C$37,MATCH('Rates Database'!J15457,'EDC Component Dictionary'!$B$5:$B$37,0)), "Energy Supply")</f>
        <v>Distribution System</v>
      </c>
      <c r="L15457" s="12"/>
      <c r="M15457" s="12">
        <v>5.5999999999999899</v>
      </c>
    </row>
    <row r="15458" spans="1:13" x14ac:dyDescent="0.3">
      <c r="A15458" s="18">
        <v>15456</v>
      </c>
      <c r="B15458" s="18">
        <f t="shared" si="484"/>
        <v>2022</v>
      </c>
      <c r="C15458" s="17">
        <v>44682</v>
      </c>
      <c r="D15458" s="18" t="s">
        <v>314</v>
      </c>
      <c r="E15458" s="18" t="s">
        <v>331</v>
      </c>
      <c r="F15458" s="18" t="str">
        <f t="shared" si="483"/>
        <v>Marblehead-Customer Charge-44682</v>
      </c>
      <c r="G15458" s="11" t="s">
        <v>131</v>
      </c>
      <c r="H15458" s="11" t="s">
        <v>56</v>
      </c>
      <c r="I15458" s="11" t="s">
        <v>56</v>
      </c>
      <c r="J15458" s="11" t="s">
        <v>56</v>
      </c>
      <c r="K15458" s="11" t="str">
        <f>IFERROR(INDEX('EDC Component Dictionary'!$C$5:$C$37,MATCH('Rates Database'!J15458,'EDC Component Dictionary'!$B$5:$B$37,0)), "Energy Supply")</f>
        <v>Distribution System</v>
      </c>
      <c r="L15458" s="12"/>
      <c r="M15458" s="12">
        <v>2</v>
      </c>
    </row>
    <row r="15459" spans="1:13" x14ac:dyDescent="0.3">
      <c r="A15459" s="18">
        <v>15457</v>
      </c>
      <c r="B15459" s="18">
        <f t="shared" si="484"/>
        <v>2022</v>
      </c>
      <c r="C15459" s="17">
        <v>44682</v>
      </c>
      <c r="D15459" s="18" t="s">
        <v>314</v>
      </c>
      <c r="E15459" s="18" t="s">
        <v>332</v>
      </c>
      <c r="F15459" s="18" t="str">
        <f t="shared" si="483"/>
        <v>Hingham-Customer Charge-44682</v>
      </c>
      <c r="G15459" s="11" t="s">
        <v>131</v>
      </c>
      <c r="H15459" s="11" t="s">
        <v>56</v>
      </c>
      <c r="I15459" s="11" t="s">
        <v>56</v>
      </c>
      <c r="J15459" s="11" t="s">
        <v>56</v>
      </c>
      <c r="K15459" s="11" t="str">
        <f>IFERROR(INDEX('EDC Component Dictionary'!$C$5:$C$37,MATCH('Rates Database'!J15459,'EDC Component Dictionary'!$B$5:$B$37,0)), "Energy Supply")</f>
        <v>Distribution System</v>
      </c>
      <c r="L15459" s="12"/>
      <c r="M15459" s="12">
        <v>7.9739999999999798</v>
      </c>
    </row>
    <row r="15460" spans="1:13" x14ac:dyDescent="0.3">
      <c r="A15460" s="18">
        <v>15458</v>
      </c>
      <c r="B15460" s="18">
        <f t="shared" si="484"/>
        <v>2022</v>
      </c>
      <c r="C15460" s="17">
        <v>44682</v>
      </c>
      <c r="D15460" s="18" t="s">
        <v>314</v>
      </c>
      <c r="E15460" s="18" t="s">
        <v>333</v>
      </c>
      <c r="F15460" s="18" t="str">
        <f t="shared" si="483"/>
        <v>South Hadley-Customer Charge-44682</v>
      </c>
      <c r="G15460" s="11" t="s">
        <v>131</v>
      </c>
      <c r="H15460" s="11" t="s">
        <v>56</v>
      </c>
      <c r="I15460" s="11" t="s">
        <v>56</v>
      </c>
      <c r="J15460" s="11" t="s">
        <v>56</v>
      </c>
      <c r="K15460" s="11" t="str">
        <f>IFERROR(INDEX('EDC Component Dictionary'!$C$5:$C$37,MATCH('Rates Database'!J15460,'EDC Component Dictionary'!$B$5:$B$37,0)), "Energy Supply")</f>
        <v>Distribution System</v>
      </c>
      <c r="L15460" s="12"/>
      <c r="M15460" s="12">
        <v>4.7</v>
      </c>
    </row>
    <row r="15461" spans="1:13" x14ac:dyDescent="0.3">
      <c r="A15461" s="18">
        <v>15459</v>
      </c>
      <c r="B15461" s="18">
        <f t="shared" si="484"/>
        <v>2022</v>
      </c>
      <c r="C15461" s="17">
        <v>44682</v>
      </c>
      <c r="D15461" s="18" t="s">
        <v>314</v>
      </c>
      <c r="E15461" s="18" t="s">
        <v>334</v>
      </c>
      <c r="F15461" s="18" t="str">
        <f t="shared" si="483"/>
        <v>Georgetown-Customer Charge-44682</v>
      </c>
      <c r="G15461" s="11" t="s">
        <v>131</v>
      </c>
      <c r="H15461" s="11" t="s">
        <v>56</v>
      </c>
      <c r="I15461" s="11" t="s">
        <v>56</v>
      </c>
      <c r="J15461" s="11" t="s">
        <v>56</v>
      </c>
      <c r="K15461" s="11" t="str">
        <f>IFERROR(INDEX('EDC Component Dictionary'!$C$5:$C$37,MATCH('Rates Database'!J15461,'EDC Component Dictionary'!$B$5:$B$37,0)), "Energy Supply")</f>
        <v>Distribution System</v>
      </c>
      <c r="L15461" s="12"/>
      <c r="M15461" s="12">
        <v>5.2109999999999799</v>
      </c>
    </row>
    <row r="15462" spans="1:13" x14ac:dyDescent="0.3">
      <c r="A15462" s="18">
        <v>15460</v>
      </c>
      <c r="B15462" s="18">
        <f t="shared" si="484"/>
        <v>2022</v>
      </c>
      <c r="C15462" s="17">
        <v>44682</v>
      </c>
      <c r="D15462" s="18" t="s">
        <v>314</v>
      </c>
      <c r="E15462" s="18" t="s">
        <v>335</v>
      </c>
      <c r="F15462" s="18" t="str">
        <f t="shared" si="483"/>
        <v>Sterling-Customer Charge-44682</v>
      </c>
      <c r="G15462" s="11" t="s">
        <v>131</v>
      </c>
      <c r="H15462" s="11" t="s">
        <v>56</v>
      </c>
      <c r="I15462" s="11" t="s">
        <v>56</v>
      </c>
      <c r="J15462" s="11" t="s">
        <v>56</v>
      </c>
      <c r="K15462" s="11" t="str">
        <f>IFERROR(INDEX('EDC Component Dictionary'!$C$5:$C$37,MATCH('Rates Database'!J15462,'EDC Component Dictionary'!$B$5:$B$37,0)), "Energy Supply")</f>
        <v>Distribution System</v>
      </c>
      <c r="L15462" s="12"/>
      <c r="M15462" s="12">
        <v>4</v>
      </c>
    </row>
    <row r="15463" spans="1:13" x14ac:dyDescent="0.3">
      <c r="A15463" s="18">
        <v>15461</v>
      </c>
      <c r="B15463" s="18">
        <f t="shared" si="484"/>
        <v>2022</v>
      </c>
      <c r="C15463" s="17">
        <v>44682</v>
      </c>
      <c r="D15463" s="18" t="s">
        <v>314</v>
      </c>
      <c r="E15463" s="18" t="s">
        <v>336</v>
      </c>
      <c r="F15463" s="18" t="str">
        <f t="shared" si="483"/>
        <v>Littleton-Customer Charge-44682</v>
      </c>
      <c r="G15463" s="11" t="s">
        <v>131</v>
      </c>
      <c r="H15463" s="11" t="s">
        <v>56</v>
      </c>
      <c r="I15463" s="11" t="s">
        <v>56</v>
      </c>
      <c r="J15463" s="11" t="s">
        <v>56</v>
      </c>
      <c r="K15463" s="11" t="str">
        <f>IFERROR(INDEX('EDC Component Dictionary'!$C$5:$C$37,MATCH('Rates Database'!J15463,'EDC Component Dictionary'!$B$5:$B$37,0)), "Energy Supply")</f>
        <v>Distribution System</v>
      </c>
      <c r="L15463" s="12"/>
      <c r="M15463" s="12">
        <v>3.5000000000000102</v>
      </c>
    </row>
    <row r="15464" spans="1:13" x14ac:dyDescent="0.3">
      <c r="A15464" s="18">
        <v>15462</v>
      </c>
      <c r="B15464" s="18">
        <f t="shared" si="484"/>
        <v>2022</v>
      </c>
      <c r="C15464" s="17">
        <v>44682</v>
      </c>
      <c r="D15464" s="18" t="s">
        <v>314</v>
      </c>
      <c r="E15464" s="18" t="s">
        <v>337</v>
      </c>
      <c r="F15464" s="18" t="str">
        <f t="shared" si="483"/>
        <v>Boylston-Customer Charge-44682</v>
      </c>
      <c r="G15464" s="11" t="s">
        <v>131</v>
      </c>
      <c r="H15464" s="11" t="s">
        <v>56</v>
      </c>
      <c r="I15464" s="11" t="s">
        <v>56</v>
      </c>
      <c r="J15464" s="11" t="s">
        <v>56</v>
      </c>
      <c r="K15464" s="11" t="str">
        <f>IFERROR(INDEX('EDC Component Dictionary'!$C$5:$C$37,MATCH('Rates Database'!J15464,'EDC Component Dictionary'!$B$5:$B$37,0)), "Energy Supply")</f>
        <v>Distribution System</v>
      </c>
      <c r="L15464" s="12"/>
      <c r="M15464" s="12">
        <v>9</v>
      </c>
    </row>
    <row r="15465" spans="1:13" x14ac:dyDescent="0.3">
      <c r="A15465" s="18">
        <v>15463</v>
      </c>
      <c r="B15465" s="18">
        <f t="shared" si="484"/>
        <v>2022</v>
      </c>
      <c r="C15465" s="17">
        <v>44682</v>
      </c>
      <c r="D15465" s="18" t="s">
        <v>314</v>
      </c>
      <c r="E15465" s="18" t="s">
        <v>338</v>
      </c>
      <c r="F15465" s="18" t="str">
        <f t="shared" si="483"/>
        <v>Princeton-Customer Charge-44682</v>
      </c>
      <c r="G15465" s="11" t="s">
        <v>131</v>
      </c>
      <c r="H15465" s="11" t="s">
        <v>56</v>
      </c>
      <c r="I15465" s="11" t="s">
        <v>56</v>
      </c>
      <c r="J15465" s="11" t="s">
        <v>56</v>
      </c>
      <c r="K15465" s="11" t="str">
        <f>IFERROR(INDEX('EDC Component Dictionary'!$C$5:$C$37,MATCH('Rates Database'!J15465,'EDC Component Dictionary'!$B$5:$B$37,0)), "Energy Supply")</f>
        <v>Distribution System</v>
      </c>
      <c r="L15465" s="12"/>
      <c r="M15465" s="12">
        <v>8.9500000000000099</v>
      </c>
    </row>
    <row r="15466" spans="1:13" x14ac:dyDescent="0.3">
      <c r="A15466" s="18">
        <v>15464</v>
      </c>
      <c r="B15466" s="18">
        <f t="shared" si="484"/>
        <v>2022</v>
      </c>
      <c r="C15466" s="17">
        <v>44682</v>
      </c>
      <c r="D15466" s="18" t="s">
        <v>314</v>
      </c>
      <c r="E15466" s="18" t="s">
        <v>347</v>
      </c>
      <c r="F15466" s="18" t="str">
        <f t="shared" si="483"/>
        <v>Middleborough-Customer Charge-44682</v>
      </c>
      <c r="G15466" s="11" t="s">
        <v>131</v>
      </c>
      <c r="H15466" s="11" t="s">
        <v>56</v>
      </c>
      <c r="I15466" s="11" t="s">
        <v>56</v>
      </c>
      <c r="J15466" s="11" t="s">
        <v>56</v>
      </c>
      <c r="K15466" s="11" t="str">
        <f>IFERROR(INDEX('EDC Component Dictionary'!$C$5:$C$37,MATCH('Rates Database'!J15466,'EDC Component Dictionary'!$B$5:$B$37,0)), "Energy Supply")</f>
        <v>Distribution System</v>
      </c>
      <c r="L15466" s="12"/>
      <c r="M15466" s="12">
        <v>4.5049999999999901</v>
      </c>
    </row>
    <row r="15467" spans="1:13" x14ac:dyDescent="0.3">
      <c r="A15467" s="18">
        <v>15465</v>
      </c>
      <c r="B15467" s="18">
        <f t="shared" si="484"/>
        <v>2022</v>
      </c>
      <c r="C15467" s="17">
        <v>44682</v>
      </c>
      <c r="D15467" s="18" t="s">
        <v>314</v>
      </c>
      <c r="E15467" s="18" t="s">
        <v>339</v>
      </c>
      <c r="F15467" s="18" t="str">
        <f t="shared" si="483"/>
        <v>Rowley-Customer Charge-44682</v>
      </c>
      <c r="G15467" s="11" t="s">
        <v>131</v>
      </c>
      <c r="H15467" s="11" t="s">
        <v>56</v>
      </c>
      <c r="I15467" s="11" t="s">
        <v>56</v>
      </c>
      <c r="J15467" s="11" t="s">
        <v>56</v>
      </c>
      <c r="K15467" s="11" t="str">
        <f>IFERROR(INDEX('EDC Component Dictionary'!$C$5:$C$37,MATCH('Rates Database'!J15467,'EDC Component Dictionary'!$B$5:$B$37,0)), "Energy Supply")</f>
        <v>Distribution System</v>
      </c>
      <c r="L15467" s="12"/>
      <c r="M15467" s="12">
        <v>4</v>
      </c>
    </row>
    <row r="15468" spans="1:13" x14ac:dyDescent="0.3">
      <c r="A15468" s="18">
        <v>15466</v>
      </c>
      <c r="B15468" s="18">
        <f t="shared" si="484"/>
        <v>2022</v>
      </c>
      <c r="C15468" s="17">
        <v>44682</v>
      </c>
      <c r="D15468" s="18" t="s">
        <v>314</v>
      </c>
      <c r="E15468" s="18" t="s">
        <v>353</v>
      </c>
      <c r="F15468" s="18" t="str">
        <f t="shared" si="483"/>
        <v>Concord-Customer Charge-44682</v>
      </c>
      <c r="G15468" s="11" t="s">
        <v>131</v>
      </c>
      <c r="H15468" s="11" t="s">
        <v>56</v>
      </c>
      <c r="I15468" s="11" t="s">
        <v>56</v>
      </c>
      <c r="J15468" s="11" t="s">
        <v>56</v>
      </c>
      <c r="K15468" s="11" t="str">
        <f>IFERROR(INDEX('EDC Component Dictionary'!$C$5:$C$37,MATCH('Rates Database'!J15468,'EDC Component Dictionary'!$B$5:$B$37,0)), "Energy Supply")</f>
        <v>Distribution System</v>
      </c>
      <c r="L15468" s="12"/>
      <c r="M15468" s="12">
        <v>15.910124999999899</v>
      </c>
    </row>
    <row r="15469" spans="1:13" x14ac:dyDescent="0.3">
      <c r="A15469" s="18">
        <v>15467</v>
      </c>
      <c r="B15469" s="18">
        <f t="shared" si="484"/>
        <v>2022</v>
      </c>
      <c r="C15469" s="17">
        <v>44682</v>
      </c>
      <c r="D15469" s="18" t="s">
        <v>314</v>
      </c>
      <c r="E15469" s="18" t="s">
        <v>340</v>
      </c>
      <c r="F15469" s="18" t="str">
        <f t="shared" si="483"/>
        <v>Wakefield-Customer Charge-44682</v>
      </c>
      <c r="G15469" s="11" t="s">
        <v>131</v>
      </c>
      <c r="H15469" s="11" t="s">
        <v>56</v>
      </c>
      <c r="I15469" s="11" t="s">
        <v>56</v>
      </c>
      <c r="J15469" s="11" t="s">
        <v>56</v>
      </c>
      <c r="K15469" s="11" t="str">
        <f>IFERROR(INDEX('EDC Component Dictionary'!$C$5:$C$37,MATCH('Rates Database'!J15469,'EDC Component Dictionary'!$B$5:$B$37,0)), "Energy Supply")</f>
        <v>Distribution System</v>
      </c>
      <c r="L15469" s="12"/>
      <c r="M15469" s="12">
        <v>6</v>
      </c>
    </row>
    <row r="15470" spans="1:13" x14ac:dyDescent="0.3">
      <c r="A15470" s="18">
        <v>15468</v>
      </c>
      <c r="B15470" s="18">
        <f t="shared" si="484"/>
        <v>2022</v>
      </c>
      <c r="C15470" s="17">
        <v>44682</v>
      </c>
      <c r="D15470" s="18" t="s">
        <v>314</v>
      </c>
      <c r="E15470" s="18" t="s">
        <v>341</v>
      </c>
      <c r="F15470" s="18" t="str">
        <f t="shared" si="483"/>
        <v>Hull-Customer Charge-44682</v>
      </c>
      <c r="G15470" s="11" t="s">
        <v>131</v>
      </c>
      <c r="H15470" s="11" t="s">
        <v>56</v>
      </c>
      <c r="I15470" s="11" t="s">
        <v>56</v>
      </c>
      <c r="J15470" s="11" t="s">
        <v>56</v>
      </c>
      <c r="K15470" s="11" t="str">
        <f>IFERROR(INDEX('EDC Component Dictionary'!$C$5:$C$37,MATCH('Rates Database'!J15470,'EDC Component Dictionary'!$B$5:$B$37,0)), "Energy Supply")</f>
        <v>Distribution System</v>
      </c>
      <c r="L15470" s="12"/>
      <c r="M15470" s="12">
        <v>12.0689999999999</v>
      </c>
    </row>
    <row r="15471" spans="1:13" x14ac:dyDescent="0.3">
      <c r="A15471" s="18">
        <v>15469</v>
      </c>
      <c r="B15471" s="18">
        <f t="shared" si="484"/>
        <v>2022</v>
      </c>
      <c r="C15471" s="17">
        <v>44682</v>
      </c>
      <c r="D15471" s="18" t="s">
        <v>314</v>
      </c>
      <c r="E15471" s="18" t="s">
        <v>342</v>
      </c>
      <c r="F15471" s="18" t="str">
        <f t="shared" si="483"/>
        <v>North Attleborough-Customer Charge-44682</v>
      </c>
      <c r="G15471" s="11" t="s">
        <v>131</v>
      </c>
      <c r="H15471" s="11" t="s">
        <v>56</v>
      </c>
      <c r="I15471" s="11" t="s">
        <v>56</v>
      </c>
      <c r="J15471" s="11" t="s">
        <v>56</v>
      </c>
      <c r="K15471" s="11" t="str">
        <f>IFERROR(INDEX('EDC Component Dictionary'!$C$5:$C$37,MATCH('Rates Database'!J15471,'EDC Component Dictionary'!$B$5:$B$37,0)), "Energy Supply")</f>
        <v>Distribution System</v>
      </c>
      <c r="L15471" s="12"/>
      <c r="M15471" s="12">
        <v>10.32</v>
      </c>
    </row>
    <row r="15472" spans="1:13" x14ac:dyDescent="0.3">
      <c r="A15472" s="18">
        <v>15470</v>
      </c>
      <c r="B15472" s="18">
        <f t="shared" si="484"/>
        <v>2022</v>
      </c>
      <c r="C15472" s="17">
        <v>44682</v>
      </c>
      <c r="D15472" s="18" t="s">
        <v>314</v>
      </c>
      <c r="E15472" s="18" t="s">
        <v>343</v>
      </c>
      <c r="F15472" s="18" t="str">
        <f t="shared" si="483"/>
        <v>Holden-Customer Charge-44682</v>
      </c>
      <c r="G15472" s="11" t="s">
        <v>131</v>
      </c>
      <c r="H15472" s="11" t="s">
        <v>56</v>
      </c>
      <c r="I15472" s="11" t="s">
        <v>56</v>
      </c>
      <c r="J15472" s="11" t="s">
        <v>56</v>
      </c>
      <c r="K15472" s="11" t="str">
        <f>IFERROR(INDEX('EDC Component Dictionary'!$C$5:$C$37,MATCH('Rates Database'!J15472,'EDC Component Dictionary'!$B$5:$B$37,0)), "Energy Supply")</f>
        <v>Distribution System</v>
      </c>
      <c r="L15472" s="12"/>
      <c r="M15472" s="12">
        <v>4.25</v>
      </c>
    </row>
    <row r="15473" spans="1:13" x14ac:dyDescent="0.3">
      <c r="A15473" s="18">
        <v>15471</v>
      </c>
      <c r="B15473" s="18">
        <f t="shared" si="484"/>
        <v>2022</v>
      </c>
      <c r="C15473" s="17">
        <v>44682</v>
      </c>
      <c r="D15473" s="18" t="s">
        <v>314</v>
      </c>
      <c r="E15473" s="18" t="s">
        <v>354</v>
      </c>
      <c r="F15473" s="18" t="str">
        <f t="shared" si="483"/>
        <v>Taunton-Customer Charge-44682</v>
      </c>
      <c r="G15473" s="11" t="s">
        <v>131</v>
      </c>
      <c r="H15473" s="11" t="s">
        <v>56</v>
      </c>
      <c r="I15473" s="11" t="s">
        <v>56</v>
      </c>
      <c r="J15473" s="11" t="s">
        <v>56</v>
      </c>
      <c r="K15473" s="11" t="str">
        <f>IFERROR(INDEX('EDC Component Dictionary'!$C$5:$C$37,MATCH('Rates Database'!J15473,'EDC Component Dictionary'!$B$5:$B$37,0)), "Energy Supply")</f>
        <v>Distribution System</v>
      </c>
      <c r="L15473" s="12"/>
      <c r="M15473" s="12">
        <v>9.2244999999999902</v>
      </c>
    </row>
    <row r="15474" spans="1:13" x14ac:dyDescent="0.3">
      <c r="A15474" s="18">
        <v>15472</v>
      </c>
      <c r="B15474" s="18">
        <f t="shared" si="484"/>
        <v>2022</v>
      </c>
      <c r="C15474" s="17">
        <v>44682</v>
      </c>
      <c r="D15474" s="18" t="s">
        <v>314</v>
      </c>
      <c r="E15474" s="18" t="s">
        <v>344</v>
      </c>
      <c r="F15474" s="18" t="str">
        <f t="shared" si="483"/>
        <v>Norwood-Customer Charge-44682</v>
      </c>
      <c r="G15474" s="11" t="s">
        <v>131</v>
      </c>
      <c r="H15474" s="11" t="s">
        <v>56</v>
      </c>
      <c r="I15474" s="11" t="s">
        <v>56</v>
      </c>
      <c r="J15474" s="11" t="s">
        <v>56</v>
      </c>
      <c r="K15474" s="11" t="str">
        <f>IFERROR(INDEX('EDC Component Dictionary'!$C$5:$C$37,MATCH('Rates Database'!J15474,'EDC Component Dictionary'!$B$5:$B$37,0)), "Energy Supply")</f>
        <v>Distribution System</v>
      </c>
      <c r="L15474" s="12"/>
      <c r="M15474" s="12">
        <v>9</v>
      </c>
    </row>
    <row r="15475" spans="1:13" x14ac:dyDescent="0.3">
      <c r="A15475" s="18">
        <v>15473</v>
      </c>
      <c r="B15475" s="18">
        <f t="shared" si="484"/>
        <v>2022</v>
      </c>
      <c r="C15475" s="17">
        <v>44682</v>
      </c>
      <c r="D15475" s="18" t="s">
        <v>314</v>
      </c>
      <c r="E15475" s="18" t="s">
        <v>355</v>
      </c>
      <c r="F15475" s="18" t="str">
        <f t="shared" si="483"/>
        <v>Wellesley-Customer Charge-44682</v>
      </c>
      <c r="G15475" s="11" t="s">
        <v>131</v>
      </c>
      <c r="H15475" s="11" t="s">
        <v>56</v>
      </c>
      <c r="I15475" s="11" t="s">
        <v>56</v>
      </c>
      <c r="J15475" s="11" t="s">
        <v>56</v>
      </c>
      <c r="K15475" s="11" t="str">
        <f>IFERROR(INDEX('EDC Component Dictionary'!$C$5:$C$37,MATCH('Rates Database'!J15475,'EDC Component Dictionary'!$B$5:$B$37,0)), "Energy Supply")</f>
        <v>Distribution System</v>
      </c>
      <c r="L15475" s="12"/>
      <c r="M15475" s="12">
        <v>2.5935000000000001</v>
      </c>
    </row>
    <row r="15476" spans="1:13" x14ac:dyDescent="0.3">
      <c r="A15476" s="18">
        <v>15474</v>
      </c>
      <c r="B15476" s="18">
        <f t="shared" si="484"/>
        <v>2022</v>
      </c>
      <c r="C15476" s="17">
        <v>44682</v>
      </c>
      <c r="D15476" s="18" t="s">
        <v>314</v>
      </c>
      <c r="E15476" s="18" t="s">
        <v>345</v>
      </c>
      <c r="F15476" s="18" t="str">
        <f t="shared" si="483"/>
        <v>Russell-Customer Charge-44682</v>
      </c>
      <c r="G15476" s="11" t="s">
        <v>131</v>
      </c>
      <c r="H15476" s="11" t="s">
        <v>56</v>
      </c>
      <c r="I15476" s="11" t="s">
        <v>56</v>
      </c>
      <c r="J15476" s="11" t="s">
        <v>56</v>
      </c>
      <c r="K15476" s="11" t="str">
        <f>IFERROR(INDEX('EDC Component Dictionary'!$C$5:$C$37,MATCH('Rates Database'!J15476,'EDC Component Dictionary'!$B$5:$B$37,0)), "Energy Supply")</f>
        <v>Distribution System</v>
      </c>
      <c r="L15476" s="12"/>
      <c r="M15476" s="12">
        <v>8</v>
      </c>
    </row>
    <row r="15477" spans="1:13" x14ac:dyDescent="0.3">
      <c r="A15477" s="18">
        <v>15475</v>
      </c>
      <c r="B15477" s="18">
        <f t="shared" si="484"/>
        <v>2022</v>
      </c>
      <c r="C15477" s="17">
        <v>44682</v>
      </c>
      <c r="D15477" s="18" t="s">
        <v>314</v>
      </c>
      <c r="E15477" s="18" t="s">
        <v>346</v>
      </c>
      <c r="F15477" s="18" t="str">
        <f t="shared" si="483"/>
        <v>Chester-Customer Charge-44682</v>
      </c>
      <c r="G15477" s="11" t="s">
        <v>131</v>
      </c>
      <c r="H15477" s="11" t="s">
        <v>56</v>
      </c>
      <c r="I15477" s="11" t="s">
        <v>56</v>
      </c>
      <c r="J15477" s="11" t="s">
        <v>56</v>
      </c>
      <c r="K15477" s="11" t="str">
        <f>IFERROR(INDEX('EDC Component Dictionary'!$C$5:$C$37,MATCH('Rates Database'!J15477,'EDC Component Dictionary'!$B$5:$B$37,0)), "Energy Supply")</f>
        <v>Distribution System</v>
      </c>
      <c r="L15477" s="12"/>
      <c r="M15477" s="12">
        <v>5.9849999999999897</v>
      </c>
    </row>
    <row r="15478" spans="1:13" x14ac:dyDescent="0.3">
      <c r="A15478" s="18">
        <v>15476</v>
      </c>
      <c r="B15478" s="18">
        <f t="shared" si="484"/>
        <v>2022</v>
      </c>
      <c r="C15478" s="17">
        <v>44652</v>
      </c>
      <c r="D15478" s="18" t="s">
        <v>314</v>
      </c>
      <c r="E15478" s="18" t="s">
        <v>315</v>
      </c>
      <c r="F15478" s="18" t="str">
        <f t="shared" si="483"/>
        <v>Holyoke-Customer Charge-44652</v>
      </c>
      <c r="G15478" s="11" t="s">
        <v>131</v>
      </c>
      <c r="H15478" s="11" t="s">
        <v>56</v>
      </c>
      <c r="I15478" s="11" t="s">
        <v>56</v>
      </c>
      <c r="J15478" s="11" t="s">
        <v>56</v>
      </c>
      <c r="K15478" s="11" t="str">
        <f>IFERROR(INDEX('EDC Component Dictionary'!$C$5:$C$37,MATCH('Rates Database'!J15478,'EDC Component Dictionary'!$B$5:$B$37,0)), "Energy Supply")</f>
        <v>Distribution System</v>
      </c>
      <c r="L15478" s="12"/>
      <c r="M15478" s="12">
        <v>4.9950000000000001</v>
      </c>
    </row>
    <row r="15479" spans="1:13" x14ac:dyDescent="0.3">
      <c r="A15479" s="18">
        <v>15477</v>
      </c>
      <c r="B15479" s="18">
        <f t="shared" si="484"/>
        <v>2022</v>
      </c>
      <c r="C15479" s="17">
        <v>44652</v>
      </c>
      <c r="D15479" s="18" t="s">
        <v>314</v>
      </c>
      <c r="E15479" s="18" t="s">
        <v>316</v>
      </c>
      <c r="F15479" s="18" t="str">
        <f t="shared" si="483"/>
        <v>West Boylston-Customer Charge-44652</v>
      </c>
      <c r="G15479" s="11" t="s">
        <v>131</v>
      </c>
      <c r="H15479" s="11" t="s">
        <v>56</v>
      </c>
      <c r="I15479" s="11" t="s">
        <v>56</v>
      </c>
      <c r="J15479" s="11" t="s">
        <v>56</v>
      </c>
      <c r="K15479" s="11" t="str">
        <f>IFERROR(INDEX('EDC Component Dictionary'!$C$5:$C$37,MATCH('Rates Database'!J15479,'EDC Component Dictionary'!$B$5:$B$37,0)), "Energy Supply")</f>
        <v>Distribution System</v>
      </c>
      <c r="L15479" s="12"/>
      <c r="M15479" s="12">
        <v>4.01400000000001</v>
      </c>
    </row>
    <row r="15480" spans="1:13" x14ac:dyDescent="0.3">
      <c r="A15480" s="18">
        <v>15478</v>
      </c>
      <c r="B15480" s="18">
        <f t="shared" si="484"/>
        <v>2022</v>
      </c>
      <c r="C15480" s="17">
        <v>44652</v>
      </c>
      <c r="D15480" s="18" t="s">
        <v>314</v>
      </c>
      <c r="E15480" s="18" t="s">
        <v>348</v>
      </c>
      <c r="F15480" s="18" t="str">
        <f t="shared" si="483"/>
        <v>Middleton-Customer Charge-44652</v>
      </c>
      <c r="G15480" s="11" t="s">
        <v>131</v>
      </c>
      <c r="H15480" s="11" t="s">
        <v>56</v>
      </c>
      <c r="I15480" s="11" t="s">
        <v>56</v>
      </c>
      <c r="J15480" s="11" t="s">
        <v>56</v>
      </c>
      <c r="K15480" s="11" t="str">
        <f>IFERROR(INDEX('EDC Component Dictionary'!$C$5:$C$37,MATCH('Rates Database'!J15480,'EDC Component Dictionary'!$B$5:$B$37,0)), "Energy Supply")</f>
        <v>Distribution System</v>
      </c>
      <c r="L15480" s="12"/>
      <c r="M15480" s="12">
        <v>5.0399999999999903</v>
      </c>
    </row>
    <row r="15481" spans="1:13" x14ac:dyDescent="0.3">
      <c r="A15481" s="18">
        <v>15479</v>
      </c>
      <c r="B15481" s="18">
        <f t="shared" si="484"/>
        <v>2022</v>
      </c>
      <c r="C15481" s="17">
        <v>44652</v>
      </c>
      <c r="D15481" s="18" t="s">
        <v>314</v>
      </c>
      <c r="E15481" s="18" t="s">
        <v>317</v>
      </c>
      <c r="F15481" s="18" t="str">
        <f t="shared" si="483"/>
        <v>Danvers-Customer Charge-44652</v>
      </c>
      <c r="G15481" s="11" t="s">
        <v>131</v>
      </c>
      <c r="H15481" s="11" t="s">
        <v>56</v>
      </c>
      <c r="I15481" s="11" t="s">
        <v>56</v>
      </c>
      <c r="J15481" s="11" t="s">
        <v>56</v>
      </c>
      <c r="K15481" s="11" t="str">
        <f>IFERROR(INDEX('EDC Component Dictionary'!$C$5:$C$37,MATCH('Rates Database'!J15481,'EDC Component Dictionary'!$B$5:$B$37,0)), "Energy Supply")</f>
        <v>Distribution System</v>
      </c>
      <c r="L15481" s="12"/>
      <c r="M15481" s="12">
        <v>7.5</v>
      </c>
    </row>
    <row r="15482" spans="1:13" x14ac:dyDescent="0.3">
      <c r="A15482" s="18">
        <v>15480</v>
      </c>
      <c r="B15482" s="18">
        <f t="shared" si="484"/>
        <v>2022</v>
      </c>
      <c r="C15482" s="17">
        <v>44652</v>
      </c>
      <c r="D15482" s="18" t="s">
        <v>314</v>
      </c>
      <c r="E15482" s="18" t="s">
        <v>318</v>
      </c>
      <c r="F15482" s="18" t="str">
        <f t="shared" si="483"/>
        <v>Peabody-Customer Charge-44652</v>
      </c>
      <c r="G15482" s="11" t="s">
        <v>131</v>
      </c>
      <c r="H15482" s="11" t="s">
        <v>56</v>
      </c>
      <c r="I15482" s="11" t="s">
        <v>56</v>
      </c>
      <c r="J15482" s="11" t="s">
        <v>56</v>
      </c>
      <c r="K15482" s="11" t="str">
        <f>IFERROR(INDEX('EDC Component Dictionary'!$C$5:$C$37,MATCH('Rates Database'!J15482,'EDC Component Dictionary'!$B$5:$B$37,0)), "Energy Supply")</f>
        <v>Distribution System</v>
      </c>
      <c r="L15482" s="12"/>
      <c r="M15482" s="12">
        <v>1.00199999999998</v>
      </c>
    </row>
    <row r="15483" spans="1:13" x14ac:dyDescent="0.3">
      <c r="A15483" s="18">
        <v>15481</v>
      </c>
      <c r="B15483" s="18">
        <f t="shared" si="484"/>
        <v>2022</v>
      </c>
      <c r="C15483" s="17">
        <v>44652</v>
      </c>
      <c r="D15483" s="18" t="s">
        <v>314</v>
      </c>
      <c r="E15483" s="18" t="s">
        <v>319</v>
      </c>
      <c r="F15483" s="18" t="str">
        <f t="shared" si="483"/>
        <v>Ashburnham-Customer Charge-44652</v>
      </c>
      <c r="G15483" s="11" t="s">
        <v>131</v>
      </c>
      <c r="H15483" s="11" t="s">
        <v>56</v>
      </c>
      <c r="I15483" s="11" t="s">
        <v>56</v>
      </c>
      <c r="J15483" s="11" t="s">
        <v>56</v>
      </c>
      <c r="K15483" s="11" t="str">
        <f>IFERROR(INDEX('EDC Component Dictionary'!$C$5:$C$37,MATCH('Rates Database'!J15483,'EDC Component Dictionary'!$B$5:$B$37,0)), "Energy Supply")</f>
        <v>Distribution System</v>
      </c>
      <c r="L15483" s="12"/>
      <c r="M15483" s="12">
        <v>4.5</v>
      </c>
    </row>
    <row r="15484" spans="1:13" x14ac:dyDescent="0.3">
      <c r="A15484" s="18">
        <v>15482</v>
      </c>
      <c r="B15484" s="18">
        <f t="shared" si="484"/>
        <v>2022</v>
      </c>
      <c r="C15484" s="17">
        <v>44652</v>
      </c>
      <c r="D15484" s="18" t="s">
        <v>314</v>
      </c>
      <c r="E15484" s="18" t="s">
        <v>320</v>
      </c>
      <c r="F15484" s="18" t="str">
        <f t="shared" si="483"/>
        <v>Mansfield-Customer Charge-44652</v>
      </c>
      <c r="G15484" s="11" t="s">
        <v>131</v>
      </c>
      <c r="H15484" s="11" t="s">
        <v>56</v>
      </c>
      <c r="I15484" s="11" t="s">
        <v>56</v>
      </c>
      <c r="J15484" s="11" t="s">
        <v>56</v>
      </c>
      <c r="K15484" s="11" t="str">
        <f>IFERROR(INDEX('EDC Component Dictionary'!$C$5:$C$37,MATCH('Rates Database'!J15484,'EDC Component Dictionary'!$B$5:$B$37,0)), "Energy Supply")</f>
        <v>Distribution System</v>
      </c>
      <c r="L15484" s="12"/>
      <c r="M15484" s="12">
        <v>4</v>
      </c>
    </row>
    <row r="15485" spans="1:13" x14ac:dyDescent="0.3">
      <c r="A15485" s="18">
        <v>15483</v>
      </c>
      <c r="B15485" s="18">
        <f t="shared" si="484"/>
        <v>2022</v>
      </c>
      <c r="C15485" s="17">
        <v>44652</v>
      </c>
      <c r="D15485" s="18" t="s">
        <v>314</v>
      </c>
      <c r="E15485" s="18" t="s">
        <v>321</v>
      </c>
      <c r="F15485" s="18" t="str">
        <f t="shared" si="483"/>
        <v>Braintree-Customer Charge-44652</v>
      </c>
      <c r="G15485" s="11" t="s">
        <v>131</v>
      </c>
      <c r="H15485" s="11" t="s">
        <v>56</v>
      </c>
      <c r="I15485" s="11" t="s">
        <v>56</v>
      </c>
      <c r="J15485" s="11" t="s">
        <v>56</v>
      </c>
      <c r="K15485" s="11" t="str">
        <f>IFERROR(INDEX('EDC Component Dictionary'!$C$5:$C$37,MATCH('Rates Database'!J15485,'EDC Component Dictionary'!$B$5:$B$37,0)), "Energy Supply")</f>
        <v>Distribution System</v>
      </c>
      <c r="L15485" s="12"/>
      <c r="M15485" s="12">
        <v>5.12</v>
      </c>
    </row>
    <row r="15486" spans="1:13" x14ac:dyDescent="0.3">
      <c r="A15486" s="18">
        <v>15484</v>
      </c>
      <c r="B15486" s="18">
        <f t="shared" si="484"/>
        <v>2022</v>
      </c>
      <c r="C15486" s="17">
        <v>44652</v>
      </c>
      <c r="D15486" s="18" t="s">
        <v>314</v>
      </c>
      <c r="E15486" s="18" t="s">
        <v>322</v>
      </c>
      <c r="F15486" s="18" t="str">
        <f t="shared" si="483"/>
        <v>Paxton-Customer Charge-44652</v>
      </c>
      <c r="G15486" s="11" t="s">
        <v>131</v>
      </c>
      <c r="H15486" s="11" t="s">
        <v>56</v>
      </c>
      <c r="I15486" s="11" t="s">
        <v>56</v>
      </c>
      <c r="J15486" s="11" t="s">
        <v>56</v>
      </c>
      <c r="K15486" s="11" t="str">
        <f>IFERROR(INDEX('EDC Component Dictionary'!$C$5:$C$37,MATCH('Rates Database'!J15486,'EDC Component Dictionary'!$B$5:$B$37,0)), "Energy Supply")</f>
        <v>Distribution System</v>
      </c>
      <c r="L15486" s="12"/>
      <c r="M15486" s="12">
        <v>7.5</v>
      </c>
    </row>
    <row r="15487" spans="1:13" x14ac:dyDescent="0.3">
      <c r="A15487" s="18">
        <v>15485</v>
      </c>
      <c r="B15487" s="18">
        <f t="shared" si="484"/>
        <v>2022</v>
      </c>
      <c r="C15487" s="17">
        <v>44652</v>
      </c>
      <c r="D15487" s="18" t="s">
        <v>314</v>
      </c>
      <c r="E15487" s="18" t="s">
        <v>323</v>
      </c>
      <c r="F15487" s="18" t="str">
        <f t="shared" si="483"/>
        <v>Templeton-Customer Charge-44652</v>
      </c>
      <c r="G15487" s="11" t="s">
        <v>131</v>
      </c>
      <c r="H15487" s="11" t="s">
        <v>56</v>
      </c>
      <c r="I15487" s="11" t="s">
        <v>56</v>
      </c>
      <c r="J15487" s="11" t="s">
        <v>56</v>
      </c>
      <c r="K15487" s="11" t="str">
        <f>IFERROR(INDEX('EDC Component Dictionary'!$C$5:$C$37,MATCH('Rates Database'!J15487,'EDC Component Dictionary'!$B$5:$B$37,0)), "Energy Supply")</f>
        <v>Distribution System</v>
      </c>
      <c r="L15487" s="12"/>
      <c r="M15487" s="12">
        <v>3.75</v>
      </c>
    </row>
    <row r="15488" spans="1:13" x14ac:dyDescent="0.3">
      <c r="A15488" s="18">
        <v>15486</v>
      </c>
      <c r="B15488" s="18">
        <f t="shared" si="484"/>
        <v>2022</v>
      </c>
      <c r="C15488" s="17">
        <v>44652</v>
      </c>
      <c r="D15488" s="18" t="s">
        <v>314</v>
      </c>
      <c r="E15488" s="18" t="s">
        <v>324</v>
      </c>
      <c r="F15488" s="18" t="str">
        <f t="shared" si="483"/>
        <v>Hudson-Customer Charge-44652</v>
      </c>
      <c r="G15488" s="11" t="s">
        <v>131</v>
      </c>
      <c r="H15488" s="11" t="s">
        <v>56</v>
      </c>
      <c r="I15488" s="11" t="s">
        <v>56</v>
      </c>
      <c r="J15488" s="11" t="s">
        <v>56</v>
      </c>
      <c r="K15488" s="11" t="str">
        <f>IFERROR(INDEX('EDC Component Dictionary'!$C$5:$C$37,MATCH('Rates Database'!J15488,'EDC Component Dictionary'!$B$5:$B$37,0)), "Energy Supply")</f>
        <v>Distribution System</v>
      </c>
      <c r="L15488" s="12"/>
      <c r="M15488" s="12">
        <v>2.13540000000001</v>
      </c>
    </row>
    <row r="15489" spans="1:13" x14ac:dyDescent="0.3">
      <c r="A15489" s="18">
        <v>15487</v>
      </c>
      <c r="B15489" s="18">
        <f t="shared" si="484"/>
        <v>2022</v>
      </c>
      <c r="C15489" s="17">
        <v>44652</v>
      </c>
      <c r="D15489" s="18" t="s">
        <v>314</v>
      </c>
      <c r="E15489" s="18" t="s">
        <v>325</v>
      </c>
      <c r="F15489" s="18" t="str">
        <f t="shared" si="483"/>
        <v>Reading-Customer Charge-44652</v>
      </c>
      <c r="G15489" s="11" t="s">
        <v>131</v>
      </c>
      <c r="H15489" s="11" t="s">
        <v>56</v>
      </c>
      <c r="I15489" s="11" t="s">
        <v>56</v>
      </c>
      <c r="J15489" s="11" t="s">
        <v>56</v>
      </c>
      <c r="K15489" s="11" t="str">
        <f>IFERROR(INDEX('EDC Component Dictionary'!$C$5:$C$37,MATCH('Rates Database'!J15489,'EDC Component Dictionary'!$B$5:$B$37,0)), "Energy Supply")</f>
        <v>Distribution System</v>
      </c>
      <c r="L15489" s="12"/>
      <c r="M15489" s="12">
        <v>4.6154999999999902</v>
      </c>
    </row>
    <row r="15490" spans="1:13" x14ac:dyDescent="0.3">
      <c r="A15490" s="18">
        <v>15488</v>
      </c>
      <c r="B15490" s="18">
        <f t="shared" si="484"/>
        <v>2022</v>
      </c>
      <c r="C15490" s="17">
        <v>44652</v>
      </c>
      <c r="D15490" s="18" t="s">
        <v>314</v>
      </c>
      <c r="E15490" s="18" t="s">
        <v>326</v>
      </c>
      <c r="F15490" s="18" t="str">
        <f t="shared" si="483"/>
        <v>Shrewsbury-Customer Charge-44652</v>
      </c>
      <c r="G15490" s="11" t="s">
        <v>131</v>
      </c>
      <c r="H15490" s="11" t="s">
        <v>56</v>
      </c>
      <c r="I15490" s="11" t="s">
        <v>56</v>
      </c>
      <c r="J15490" s="11" t="s">
        <v>56</v>
      </c>
      <c r="K15490" s="11" t="str">
        <f>IFERROR(INDEX('EDC Component Dictionary'!$C$5:$C$37,MATCH('Rates Database'!J15490,'EDC Component Dictionary'!$B$5:$B$37,0)), "Energy Supply")</f>
        <v>Distribution System</v>
      </c>
      <c r="L15490" s="12"/>
      <c r="M15490" s="12">
        <v>11.549999999999899</v>
      </c>
    </row>
    <row r="15491" spans="1:13" x14ac:dyDescent="0.3">
      <c r="A15491" s="18">
        <v>15489</v>
      </c>
      <c r="B15491" s="18">
        <f t="shared" si="484"/>
        <v>2022</v>
      </c>
      <c r="C15491" s="17">
        <v>44652</v>
      </c>
      <c r="D15491" s="18" t="s">
        <v>314</v>
      </c>
      <c r="E15491" s="18" t="s">
        <v>327</v>
      </c>
      <c r="F15491" s="18" t="str">
        <f t="shared" si="483"/>
        <v>Ipswich-Customer Charge-44652</v>
      </c>
      <c r="G15491" s="11" t="s">
        <v>131</v>
      </c>
      <c r="H15491" s="11" t="s">
        <v>56</v>
      </c>
      <c r="I15491" s="11" t="s">
        <v>56</v>
      </c>
      <c r="J15491" s="11" t="s">
        <v>56</v>
      </c>
      <c r="K15491" s="11" t="str">
        <f>IFERROR(INDEX('EDC Component Dictionary'!$C$5:$C$37,MATCH('Rates Database'!J15491,'EDC Component Dictionary'!$B$5:$B$37,0)), "Energy Supply")</f>
        <v>Distribution System</v>
      </c>
      <c r="L15491" s="12"/>
      <c r="M15491" s="12">
        <v>4</v>
      </c>
    </row>
    <row r="15492" spans="1:13" x14ac:dyDescent="0.3">
      <c r="A15492" s="18">
        <v>15490</v>
      </c>
      <c r="B15492" s="18">
        <f t="shared" si="484"/>
        <v>2022</v>
      </c>
      <c r="C15492" s="17">
        <v>44652</v>
      </c>
      <c r="D15492" s="18" t="s">
        <v>314</v>
      </c>
      <c r="E15492" s="18" t="s">
        <v>328</v>
      </c>
      <c r="F15492" s="18" t="str">
        <f t="shared" ref="F15492:F15555" si="485">_xlfn.CONCAT(E15492,"-",J15492,"-",C15492)</f>
        <v>Westfield-Customer Charge-44652</v>
      </c>
      <c r="G15492" s="11" t="s">
        <v>131</v>
      </c>
      <c r="H15492" s="11" t="s">
        <v>56</v>
      </c>
      <c r="I15492" s="11" t="s">
        <v>56</v>
      </c>
      <c r="J15492" s="11" t="s">
        <v>56</v>
      </c>
      <c r="K15492" s="11" t="str">
        <f>IFERROR(INDEX('EDC Component Dictionary'!$C$5:$C$37,MATCH('Rates Database'!J15492,'EDC Component Dictionary'!$B$5:$B$37,0)), "Energy Supply")</f>
        <v>Distribution System</v>
      </c>
      <c r="L15492" s="12"/>
      <c r="M15492" s="12">
        <v>11.6374999999999</v>
      </c>
    </row>
    <row r="15493" spans="1:13" x14ac:dyDescent="0.3">
      <c r="A15493" s="18">
        <v>15491</v>
      </c>
      <c r="B15493" s="18">
        <f t="shared" si="484"/>
        <v>2022</v>
      </c>
      <c r="C15493" s="17">
        <v>44652</v>
      </c>
      <c r="D15493" s="18" t="s">
        <v>314</v>
      </c>
      <c r="E15493" s="18" t="s">
        <v>351</v>
      </c>
      <c r="F15493" s="18" t="str">
        <f t="shared" si="485"/>
        <v>Groton-Customer Charge-44652</v>
      </c>
      <c r="G15493" s="11" t="s">
        <v>131</v>
      </c>
      <c r="H15493" s="11" t="s">
        <v>56</v>
      </c>
      <c r="I15493" s="11" t="s">
        <v>56</v>
      </c>
      <c r="J15493" s="11" t="s">
        <v>56</v>
      </c>
      <c r="K15493" s="11" t="str">
        <f>IFERROR(INDEX('EDC Component Dictionary'!$C$5:$C$37,MATCH('Rates Database'!J15493,'EDC Component Dictionary'!$B$5:$B$37,0)), "Energy Supply")</f>
        <v>Distribution System</v>
      </c>
      <c r="L15493" s="12"/>
      <c r="M15493" s="12">
        <v>5.6199999999999903</v>
      </c>
    </row>
    <row r="15494" spans="1:13" x14ac:dyDescent="0.3">
      <c r="A15494" s="18">
        <v>15492</v>
      </c>
      <c r="B15494" s="18">
        <f t="shared" si="484"/>
        <v>2022</v>
      </c>
      <c r="C15494" s="17">
        <v>44652</v>
      </c>
      <c r="D15494" s="18" t="s">
        <v>314</v>
      </c>
      <c r="E15494" s="18" t="s">
        <v>329</v>
      </c>
      <c r="F15494" s="18" t="str">
        <f t="shared" si="485"/>
        <v>Merrimac-Customer Charge-44652</v>
      </c>
      <c r="G15494" s="11" t="s">
        <v>131</v>
      </c>
      <c r="H15494" s="11" t="s">
        <v>56</v>
      </c>
      <c r="I15494" s="11" t="s">
        <v>56</v>
      </c>
      <c r="J15494" s="11" t="s">
        <v>56</v>
      </c>
      <c r="K15494" s="11" t="str">
        <f>IFERROR(INDEX('EDC Component Dictionary'!$C$5:$C$37,MATCH('Rates Database'!J15494,'EDC Component Dictionary'!$B$5:$B$37,0)), "Energy Supply")</f>
        <v>Distribution System</v>
      </c>
      <c r="L15494" s="12"/>
      <c r="M15494" s="12">
        <v>5.5</v>
      </c>
    </row>
    <row r="15495" spans="1:13" x14ac:dyDescent="0.3">
      <c r="A15495" s="18">
        <v>15493</v>
      </c>
      <c r="B15495" s="18">
        <f t="shared" si="484"/>
        <v>2022</v>
      </c>
      <c r="C15495" s="17">
        <v>44652</v>
      </c>
      <c r="D15495" s="18" t="s">
        <v>314</v>
      </c>
      <c r="E15495" s="18" t="s">
        <v>352</v>
      </c>
      <c r="F15495" s="18" t="str">
        <f t="shared" si="485"/>
        <v>Belmont-Customer Charge-44652</v>
      </c>
      <c r="G15495" s="11" t="s">
        <v>131</v>
      </c>
      <c r="H15495" s="11" t="s">
        <v>56</v>
      </c>
      <c r="I15495" s="11" t="s">
        <v>56</v>
      </c>
      <c r="J15495" s="11" t="s">
        <v>56</v>
      </c>
      <c r="K15495" s="11" t="str">
        <f>IFERROR(INDEX('EDC Component Dictionary'!$C$5:$C$37,MATCH('Rates Database'!J15495,'EDC Component Dictionary'!$B$5:$B$37,0)), "Energy Supply")</f>
        <v>Distribution System</v>
      </c>
      <c r="L15495" s="12"/>
      <c r="M15495" s="12">
        <v>10.5999999999999</v>
      </c>
    </row>
    <row r="15496" spans="1:13" x14ac:dyDescent="0.3">
      <c r="A15496" s="18">
        <v>15494</v>
      </c>
      <c r="B15496" s="18">
        <f t="shared" si="484"/>
        <v>2022</v>
      </c>
      <c r="C15496" s="17">
        <v>44652</v>
      </c>
      <c r="D15496" s="18" t="s">
        <v>314</v>
      </c>
      <c r="E15496" s="18" t="s">
        <v>330</v>
      </c>
      <c r="F15496" s="18" t="str">
        <f t="shared" si="485"/>
        <v>Chicopee-Customer Charge-44652</v>
      </c>
      <c r="G15496" s="11" t="s">
        <v>131</v>
      </c>
      <c r="H15496" s="11" t="s">
        <v>56</v>
      </c>
      <c r="I15496" s="11" t="s">
        <v>56</v>
      </c>
      <c r="J15496" s="11" t="s">
        <v>56</v>
      </c>
      <c r="K15496" s="11" t="str">
        <f>IFERROR(INDEX('EDC Component Dictionary'!$C$5:$C$37,MATCH('Rates Database'!J15496,'EDC Component Dictionary'!$B$5:$B$37,0)), "Energy Supply")</f>
        <v>Distribution System</v>
      </c>
      <c r="L15496" s="12"/>
      <c r="M15496" s="12">
        <v>5.5999999999999899</v>
      </c>
    </row>
    <row r="15497" spans="1:13" x14ac:dyDescent="0.3">
      <c r="A15497" s="18">
        <v>15495</v>
      </c>
      <c r="B15497" s="18">
        <f t="shared" si="484"/>
        <v>2022</v>
      </c>
      <c r="C15497" s="17">
        <v>44652</v>
      </c>
      <c r="D15497" s="18" t="s">
        <v>314</v>
      </c>
      <c r="E15497" s="18" t="s">
        <v>331</v>
      </c>
      <c r="F15497" s="18" t="str">
        <f t="shared" si="485"/>
        <v>Marblehead-Customer Charge-44652</v>
      </c>
      <c r="G15497" s="11" t="s">
        <v>131</v>
      </c>
      <c r="H15497" s="11" t="s">
        <v>56</v>
      </c>
      <c r="I15497" s="11" t="s">
        <v>56</v>
      </c>
      <c r="J15497" s="11" t="s">
        <v>56</v>
      </c>
      <c r="K15497" s="11" t="str">
        <f>IFERROR(INDEX('EDC Component Dictionary'!$C$5:$C$37,MATCH('Rates Database'!J15497,'EDC Component Dictionary'!$B$5:$B$37,0)), "Energy Supply")</f>
        <v>Distribution System</v>
      </c>
      <c r="L15497" s="12"/>
      <c r="M15497" s="12">
        <v>2</v>
      </c>
    </row>
    <row r="15498" spans="1:13" x14ac:dyDescent="0.3">
      <c r="A15498" s="18">
        <v>15496</v>
      </c>
      <c r="B15498" s="18">
        <f t="shared" si="484"/>
        <v>2022</v>
      </c>
      <c r="C15498" s="17">
        <v>44652</v>
      </c>
      <c r="D15498" s="18" t="s">
        <v>314</v>
      </c>
      <c r="E15498" s="18" t="s">
        <v>332</v>
      </c>
      <c r="F15498" s="18" t="str">
        <f t="shared" si="485"/>
        <v>Hingham-Customer Charge-44652</v>
      </c>
      <c r="G15498" s="11" t="s">
        <v>131</v>
      </c>
      <c r="H15498" s="11" t="s">
        <v>56</v>
      </c>
      <c r="I15498" s="11" t="s">
        <v>56</v>
      </c>
      <c r="J15498" s="11" t="s">
        <v>56</v>
      </c>
      <c r="K15498" s="11" t="str">
        <f>IFERROR(INDEX('EDC Component Dictionary'!$C$5:$C$37,MATCH('Rates Database'!J15498,'EDC Component Dictionary'!$B$5:$B$37,0)), "Energy Supply")</f>
        <v>Distribution System</v>
      </c>
      <c r="L15498" s="12"/>
      <c r="M15498" s="12">
        <v>7.9739999999999798</v>
      </c>
    </row>
    <row r="15499" spans="1:13" x14ac:dyDescent="0.3">
      <c r="A15499" s="18">
        <v>15497</v>
      </c>
      <c r="B15499" s="18">
        <f t="shared" si="484"/>
        <v>2022</v>
      </c>
      <c r="C15499" s="17">
        <v>44652</v>
      </c>
      <c r="D15499" s="18" t="s">
        <v>314</v>
      </c>
      <c r="E15499" s="18" t="s">
        <v>333</v>
      </c>
      <c r="F15499" s="18" t="str">
        <f t="shared" si="485"/>
        <v>South Hadley-Customer Charge-44652</v>
      </c>
      <c r="G15499" s="11" t="s">
        <v>131</v>
      </c>
      <c r="H15499" s="11" t="s">
        <v>56</v>
      </c>
      <c r="I15499" s="11" t="s">
        <v>56</v>
      </c>
      <c r="J15499" s="11" t="s">
        <v>56</v>
      </c>
      <c r="K15499" s="11" t="str">
        <f>IFERROR(INDEX('EDC Component Dictionary'!$C$5:$C$37,MATCH('Rates Database'!J15499,'EDC Component Dictionary'!$B$5:$B$37,0)), "Energy Supply")</f>
        <v>Distribution System</v>
      </c>
      <c r="L15499" s="12"/>
      <c r="M15499" s="12">
        <v>4.7</v>
      </c>
    </row>
    <row r="15500" spans="1:13" x14ac:dyDescent="0.3">
      <c r="A15500" s="18">
        <v>15498</v>
      </c>
      <c r="B15500" s="18">
        <f t="shared" si="484"/>
        <v>2022</v>
      </c>
      <c r="C15500" s="17">
        <v>44652</v>
      </c>
      <c r="D15500" s="18" t="s">
        <v>314</v>
      </c>
      <c r="E15500" s="18" t="s">
        <v>334</v>
      </c>
      <c r="F15500" s="18" t="str">
        <f t="shared" si="485"/>
        <v>Georgetown-Customer Charge-44652</v>
      </c>
      <c r="G15500" s="11" t="s">
        <v>131</v>
      </c>
      <c r="H15500" s="11" t="s">
        <v>56</v>
      </c>
      <c r="I15500" s="11" t="s">
        <v>56</v>
      </c>
      <c r="J15500" s="11" t="s">
        <v>56</v>
      </c>
      <c r="K15500" s="11" t="str">
        <f>IFERROR(INDEX('EDC Component Dictionary'!$C$5:$C$37,MATCH('Rates Database'!J15500,'EDC Component Dictionary'!$B$5:$B$37,0)), "Energy Supply")</f>
        <v>Distribution System</v>
      </c>
      <c r="L15500" s="12"/>
      <c r="M15500" s="12">
        <v>5.2109999999999799</v>
      </c>
    </row>
    <row r="15501" spans="1:13" x14ac:dyDescent="0.3">
      <c r="A15501" s="18">
        <v>15499</v>
      </c>
      <c r="B15501" s="18">
        <f t="shared" si="484"/>
        <v>2022</v>
      </c>
      <c r="C15501" s="17">
        <v>44652</v>
      </c>
      <c r="D15501" s="18" t="s">
        <v>314</v>
      </c>
      <c r="E15501" s="18" t="s">
        <v>335</v>
      </c>
      <c r="F15501" s="18" t="str">
        <f t="shared" si="485"/>
        <v>Sterling-Customer Charge-44652</v>
      </c>
      <c r="G15501" s="11" t="s">
        <v>131</v>
      </c>
      <c r="H15501" s="11" t="s">
        <v>56</v>
      </c>
      <c r="I15501" s="11" t="s">
        <v>56</v>
      </c>
      <c r="J15501" s="11" t="s">
        <v>56</v>
      </c>
      <c r="K15501" s="11" t="str">
        <f>IFERROR(INDEX('EDC Component Dictionary'!$C$5:$C$37,MATCH('Rates Database'!J15501,'EDC Component Dictionary'!$B$5:$B$37,0)), "Energy Supply")</f>
        <v>Distribution System</v>
      </c>
      <c r="L15501" s="12"/>
      <c r="M15501" s="12">
        <v>4</v>
      </c>
    </row>
    <row r="15502" spans="1:13" x14ac:dyDescent="0.3">
      <c r="A15502" s="18">
        <v>15500</v>
      </c>
      <c r="B15502" s="18">
        <f t="shared" si="484"/>
        <v>2022</v>
      </c>
      <c r="C15502" s="17">
        <v>44652</v>
      </c>
      <c r="D15502" s="18" t="s">
        <v>314</v>
      </c>
      <c r="E15502" s="18" t="s">
        <v>336</v>
      </c>
      <c r="F15502" s="18" t="str">
        <f t="shared" si="485"/>
        <v>Littleton-Customer Charge-44652</v>
      </c>
      <c r="G15502" s="11" t="s">
        <v>131</v>
      </c>
      <c r="H15502" s="11" t="s">
        <v>56</v>
      </c>
      <c r="I15502" s="11" t="s">
        <v>56</v>
      </c>
      <c r="J15502" s="11" t="s">
        <v>56</v>
      </c>
      <c r="K15502" s="11" t="str">
        <f>IFERROR(INDEX('EDC Component Dictionary'!$C$5:$C$37,MATCH('Rates Database'!J15502,'EDC Component Dictionary'!$B$5:$B$37,0)), "Energy Supply")</f>
        <v>Distribution System</v>
      </c>
      <c r="L15502" s="12"/>
      <c r="M15502" s="12">
        <v>3.5000000000000102</v>
      </c>
    </row>
    <row r="15503" spans="1:13" x14ac:dyDescent="0.3">
      <c r="A15503" s="18">
        <v>15501</v>
      </c>
      <c r="B15503" s="18">
        <f t="shared" si="484"/>
        <v>2022</v>
      </c>
      <c r="C15503" s="17">
        <v>44652</v>
      </c>
      <c r="D15503" s="18" t="s">
        <v>314</v>
      </c>
      <c r="E15503" s="18" t="s">
        <v>337</v>
      </c>
      <c r="F15503" s="18" t="str">
        <f t="shared" si="485"/>
        <v>Boylston-Customer Charge-44652</v>
      </c>
      <c r="G15503" s="11" t="s">
        <v>131</v>
      </c>
      <c r="H15503" s="11" t="s">
        <v>56</v>
      </c>
      <c r="I15503" s="11" t="s">
        <v>56</v>
      </c>
      <c r="J15503" s="11" t="s">
        <v>56</v>
      </c>
      <c r="K15503" s="11" t="str">
        <f>IFERROR(INDEX('EDC Component Dictionary'!$C$5:$C$37,MATCH('Rates Database'!J15503,'EDC Component Dictionary'!$B$5:$B$37,0)), "Energy Supply")</f>
        <v>Distribution System</v>
      </c>
      <c r="L15503" s="12"/>
      <c r="M15503" s="12">
        <v>9</v>
      </c>
    </row>
    <row r="15504" spans="1:13" x14ac:dyDescent="0.3">
      <c r="A15504" s="18">
        <v>15502</v>
      </c>
      <c r="B15504" s="18">
        <f t="shared" si="484"/>
        <v>2022</v>
      </c>
      <c r="C15504" s="17">
        <v>44652</v>
      </c>
      <c r="D15504" s="18" t="s">
        <v>314</v>
      </c>
      <c r="E15504" s="18" t="s">
        <v>338</v>
      </c>
      <c r="F15504" s="18" t="str">
        <f t="shared" si="485"/>
        <v>Princeton-Customer Charge-44652</v>
      </c>
      <c r="G15504" s="11" t="s">
        <v>131</v>
      </c>
      <c r="H15504" s="11" t="s">
        <v>56</v>
      </c>
      <c r="I15504" s="11" t="s">
        <v>56</v>
      </c>
      <c r="J15504" s="11" t="s">
        <v>56</v>
      </c>
      <c r="K15504" s="11" t="str">
        <f>IFERROR(INDEX('EDC Component Dictionary'!$C$5:$C$37,MATCH('Rates Database'!J15504,'EDC Component Dictionary'!$B$5:$B$37,0)), "Energy Supply")</f>
        <v>Distribution System</v>
      </c>
      <c r="L15504" s="12"/>
      <c r="M15504" s="12">
        <v>8.9500000000000099</v>
      </c>
    </row>
    <row r="15505" spans="1:13" x14ac:dyDescent="0.3">
      <c r="A15505" s="18">
        <v>15503</v>
      </c>
      <c r="B15505" s="18">
        <f t="shared" si="484"/>
        <v>2022</v>
      </c>
      <c r="C15505" s="17">
        <v>44652</v>
      </c>
      <c r="D15505" s="18" t="s">
        <v>314</v>
      </c>
      <c r="E15505" s="18" t="s">
        <v>347</v>
      </c>
      <c r="F15505" s="18" t="str">
        <f t="shared" si="485"/>
        <v>Middleborough-Customer Charge-44652</v>
      </c>
      <c r="G15505" s="11" t="s">
        <v>131</v>
      </c>
      <c r="H15505" s="11" t="s">
        <v>56</v>
      </c>
      <c r="I15505" s="11" t="s">
        <v>56</v>
      </c>
      <c r="J15505" s="11" t="s">
        <v>56</v>
      </c>
      <c r="K15505" s="11" t="str">
        <f>IFERROR(INDEX('EDC Component Dictionary'!$C$5:$C$37,MATCH('Rates Database'!J15505,'EDC Component Dictionary'!$B$5:$B$37,0)), "Energy Supply")</f>
        <v>Distribution System</v>
      </c>
      <c r="L15505" s="12"/>
      <c r="M15505" s="12">
        <v>4.5049999999999901</v>
      </c>
    </row>
    <row r="15506" spans="1:13" x14ac:dyDescent="0.3">
      <c r="A15506" s="18">
        <v>15504</v>
      </c>
      <c r="B15506" s="18">
        <f t="shared" si="484"/>
        <v>2022</v>
      </c>
      <c r="C15506" s="17">
        <v>44652</v>
      </c>
      <c r="D15506" s="18" t="s">
        <v>314</v>
      </c>
      <c r="E15506" s="18" t="s">
        <v>339</v>
      </c>
      <c r="F15506" s="18" t="str">
        <f t="shared" si="485"/>
        <v>Rowley-Customer Charge-44652</v>
      </c>
      <c r="G15506" s="11" t="s">
        <v>131</v>
      </c>
      <c r="H15506" s="11" t="s">
        <v>56</v>
      </c>
      <c r="I15506" s="11" t="s">
        <v>56</v>
      </c>
      <c r="J15506" s="11" t="s">
        <v>56</v>
      </c>
      <c r="K15506" s="11" t="str">
        <f>IFERROR(INDEX('EDC Component Dictionary'!$C$5:$C$37,MATCH('Rates Database'!J15506,'EDC Component Dictionary'!$B$5:$B$37,0)), "Energy Supply")</f>
        <v>Distribution System</v>
      </c>
      <c r="L15506" s="12"/>
      <c r="M15506" s="12">
        <v>4</v>
      </c>
    </row>
    <row r="15507" spans="1:13" x14ac:dyDescent="0.3">
      <c r="A15507" s="18">
        <v>15505</v>
      </c>
      <c r="B15507" s="18">
        <f t="shared" si="484"/>
        <v>2022</v>
      </c>
      <c r="C15507" s="17">
        <v>44652</v>
      </c>
      <c r="D15507" s="18" t="s">
        <v>314</v>
      </c>
      <c r="E15507" s="18" t="s">
        <v>353</v>
      </c>
      <c r="F15507" s="18" t="str">
        <f t="shared" si="485"/>
        <v>Concord-Customer Charge-44652</v>
      </c>
      <c r="G15507" s="11" t="s">
        <v>131</v>
      </c>
      <c r="H15507" s="11" t="s">
        <v>56</v>
      </c>
      <c r="I15507" s="11" t="s">
        <v>56</v>
      </c>
      <c r="J15507" s="11" t="s">
        <v>56</v>
      </c>
      <c r="K15507" s="11" t="str">
        <f>IFERROR(INDEX('EDC Component Dictionary'!$C$5:$C$37,MATCH('Rates Database'!J15507,'EDC Component Dictionary'!$B$5:$B$37,0)), "Energy Supply")</f>
        <v>Distribution System</v>
      </c>
      <c r="L15507" s="12"/>
      <c r="M15507" s="12">
        <v>15.910124999999899</v>
      </c>
    </row>
    <row r="15508" spans="1:13" x14ac:dyDescent="0.3">
      <c r="A15508" s="18">
        <v>15506</v>
      </c>
      <c r="B15508" s="18">
        <f t="shared" si="484"/>
        <v>2022</v>
      </c>
      <c r="C15508" s="17">
        <v>44652</v>
      </c>
      <c r="D15508" s="18" t="s">
        <v>314</v>
      </c>
      <c r="E15508" s="18" t="s">
        <v>340</v>
      </c>
      <c r="F15508" s="18" t="str">
        <f t="shared" si="485"/>
        <v>Wakefield-Customer Charge-44652</v>
      </c>
      <c r="G15508" s="11" t="s">
        <v>131</v>
      </c>
      <c r="H15508" s="11" t="s">
        <v>56</v>
      </c>
      <c r="I15508" s="11" t="s">
        <v>56</v>
      </c>
      <c r="J15508" s="11" t="s">
        <v>56</v>
      </c>
      <c r="K15508" s="11" t="str">
        <f>IFERROR(INDEX('EDC Component Dictionary'!$C$5:$C$37,MATCH('Rates Database'!J15508,'EDC Component Dictionary'!$B$5:$B$37,0)), "Energy Supply")</f>
        <v>Distribution System</v>
      </c>
      <c r="L15508" s="12"/>
      <c r="M15508" s="12">
        <v>6</v>
      </c>
    </row>
    <row r="15509" spans="1:13" x14ac:dyDescent="0.3">
      <c r="A15509" s="18">
        <v>15507</v>
      </c>
      <c r="B15509" s="18">
        <f t="shared" si="484"/>
        <v>2022</v>
      </c>
      <c r="C15509" s="17">
        <v>44652</v>
      </c>
      <c r="D15509" s="18" t="s">
        <v>314</v>
      </c>
      <c r="E15509" s="18" t="s">
        <v>341</v>
      </c>
      <c r="F15509" s="18" t="str">
        <f t="shared" si="485"/>
        <v>Hull-Customer Charge-44652</v>
      </c>
      <c r="G15509" s="11" t="s">
        <v>131</v>
      </c>
      <c r="H15509" s="11" t="s">
        <v>56</v>
      </c>
      <c r="I15509" s="11" t="s">
        <v>56</v>
      </c>
      <c r="J15509" s="11" t="s">
        <v>56</v>
      </c>
      <c r="K15509" s="11" t="str">
        <f>IFERROR(INDEX('EDC Component Dictionary'!$C$5:$C$37,MATCH('Rates Database'!J15509,'EDC Component Dictionary'!$B$5:$B$37,0)), "Energy Supply")</f>
        <v>Distribution System</v>
      </c>
      <c r="L15509" s="12"/>
      <c r="M15509" s="12">
        <v>12.0689999999999</v>
      </c>
    </row>
    <row r="15510" spans="1:13" x14ac:dyDescent="0.3">
      <c r="A15510" s="18">
        <v>15508</v>
      </c>
      <c r="B15510" s="18">
        <f t="shared" ref="B15510:B15573" si="486">YEAR(C15510)</f>
        <v>2022</v>
      </c>
      <c r="C15510" s="17">
        <v>44652</v>
      </c>
      <c r="D15510" s="18" t="s">
        <v>314</v>
      </c>
      <c r="E15510" s="18" t="s">
        <v>342</v>
      </c>
      <c r="F15510" s="18" t="str">
        <f t="shared" si="485"/>
        <v>North Attleborough-Customer Charge-44652</v>
      </c>
      <c r="G15510" s="11" t="s">
        <v>131</v>
      </c>
      <c r="H15510" s="11" t="s">
        <v>56</v>
      </c>
      <c r="I15510" s="11" t="s">
        <v>56</v>
      </c>
      <c r="J15510" s="11" t="s">
        <v>56</v>
      </c>
      <c r="K15510" s="11" t="str">
        <f>IFERROR(INDEX('EDC Component Dictionary'!$C$5:$C$37,MATCH('Rates Database'!J15510,'EDC Component Dictionary'!$B$5:$B$37,0)), "Energy Supply")</f>
        <v>Distribution System</v>
      </c>
      <c r="L15510" s="12"/>
      <c r="M15510" s="12">
        <v>10.32</v>
      </c>
    </row>
    <row r="15511" spans="1:13" x14ac:dyDescent="0.3">
      <c r="A15511" s="18">
        <v>15509</v>
      </c>
      <c r="B15511" s="18">
        <f t="shared" si="486"/>
        <v>2022</v>
      </c>
      <c r="C15511" s="17">
        <v>44652</v>
      </c>
      <c r="D15511" s="18" t="s">
        <v>314</v>
      </c>
      <c r="E15511" s="18" t="s">
        <v>343</v>
      </c>
      <c r="F15511" s="18" t="str">
        <f t="shared" si="485"/>
        <v>Holden-Customer Charge-44652</v>
      </c>
      <c r="G15511" s="11" t="s">
        <v>131</v>
      </c>
      <c r="H15511" s="11" t="s">
        <v>56</v>
      </c>
      <c r="I15511" s="11" t="s">
        <v>56</v>
      </c>
      <c r="J15511" s="11" t="s">
        <v>56</v>
      </c>
      <c r="K15511" s="11" t="str">
        <f>IFERROR(INDEX('EDC Component Dictionary'!$C$5:$C$37,MATCH('Rates Database'!J15511,'EDC Component Dictionary'!$B$5:$B$37,0)), "Energy Supply")</f>
        <v>Distribution System</v>
      </c>
      <c r="L15511" s="12"/>
      <c r="M15511" s="12">
        <v>4.25</v>
      </c>
    </row>
    <row r="15512" spans="1:13" x14ac:dyDescent="0.3">
      <c r="A15512" s="18">
        <v>15510</v>
      </c>
      <c r="B15512" s="18">
        <f t="shared" si="486"/>
        <v>2022</v>
      </c>
      <c r="C15512" s="17">
        <v>44652</v>
      </c>
      <c r="D15512" s="18" t="s">
        <v>314</v>
      </c>
      <c r="E15512" s="18" t="s">
        <v>354</v>
      </c>
      <c r="F15512" s="18" t="str">
        <f t="shared" si="485"/>
        <v>Taunton-Customer Charge-44652</v>
      </c>
      <c r="G15512" s="11" t="s">
        <v>131</v>
      </c>
      <c r="H15512" s="11" t="s">
        <v>56</v>
      </c>
      <c r="I15512" s="11" t="s">
        <v>56</v>
      </c>
      <c r="J15512" s="11" t="s">
        <v>56</v>
      </c>
      <c r="K15512" s="11" t="str">
        <f>IFERROR(INDEX('EDC Component Dictionary'!$C$5:$C$37,MATCH('Rates Database'!J15512,'EDC Component Dictionary'!$B$5:$B$37,0)), "Energy Supply")</f>
        <v>Distribution System</v>
      </c>
      <c r="L15512" s="12"/>
      <c r="M15512" s="12">
        <v>9.2244999999999902</v>
      </c>
    </row>
    <row r="15513" spans="1:13" x14ac:dyDescent="0.3">
      <c r="A15513" s="18">
        <v>15511</v>
      </c>
      <c r="B15513" s="18">
        <f t="shared" si="486"/>
        <v>2022</v>
      </c>
      <c r="C15513" s="17">
        <v>44652</v>
      </c>
      <c r="D15513" s="18" t="s">
        <v>314</v>
      </c>
      <c r="E15513" s="18" t="s">
        <v>344</v>
      </c>
      <c r="F15513" s="18" t="str">
        <f t="shared" si="485"/>
        <v>Norwood-Customer Charge-44652</v>
      </c>
      <c r="G15513" s="11" t="s">
        <v>131</v>
      </c>
      <c r="H15513" s="11" t="s">
        <v>56</v>
      </c>
      <c r="I15513" s="11" t="s">
        <v>56</v>
      </c>
      <c r="J15513" s="11" t="s">
        <v>56</v>
      </c>
      <c r="K15513" s="11" t="str">
        <f>IFERROR(INDEX('EDC Component Dictionary'!$C$5:$C$37,MATCH('Rates Database'!J15513,'EDC Component Dictionary'!$B$5:$B$37,0)), "Energy Supply")</f>
        <v>Distribution System</v>
      </c>
      <c r="L15513" s="12"/>
      <c r="M15513" s="12">
        <v>9</v>
      </c>
    </row>
    <row r="15514" spans="1:13" x14ac:dyDescent="0.3">
      <c r="A15514" s="18">
        <v>15512</v>
      </c>
      <c r="B15514" s="18">
        <f t="shared" si="486"/>
        <v>2022</v>
      </c>
      <c r="C15514" s="17">
        <v>44652</v>
      </c>
      <c r="D15514" s="18" t="s">
        <v>314</v>
      </c>
      <c r="E15514" s="18" t="s">
        <v>355</v>
      </c>
      <c r="F15514" s="18" t="str">
        <f t="shared" si="485"/>
        <v>Wellesley-Customer Charge-44652</v>
      </c>
      <c r="G15514" s="11" t="s">
        <v>131</v>
      </c>
      <c r="H15514" s="11" t="s">
        <v>56</v>
      </c>
      <c r="I15514" s="11" t="s">
        <v>56</v>
      </c>
      <c r="J15514" s="11" t="s">
        <v>56</v>
      </c>
      <c r="K15514" s="11" t="str">
        <f>IFERROR(INDEX('EDC Component Dictionary'!$C$5:$C$37,MATCH('Rates Database'!J15514,'EDC Component Dictionary'!$B$5:$B$37,0)), "Energy Supply")</f>
        <v>Distribution System</v>
      </c>
      <c r="L15514" s="12"/>
      <c r="M15514" s="12">
        <v>2.5935000000000001</v>
      </c>
    </row>
    <row r="15515" spans="1:13" x14ac:dyDescent="0.3">
      <c r="A15515" s="18">
        <v>15513</v>
      </c>
      <c r="B15515" s="18">
        <f t="shared" si="486"/>
        <v>2022</v>
      </c>
      <c r="C15515" s="17">
        <v>44652</v>
      </c>
      <c r="D15515" s="18" t="s">
        <v>314</v>
      </c>
      <c r="E15515" s="18" t="s">
        <v>345</v>
      </c>
      <c r="F15515" s="18" t="str">
        <f t="shared" si="485"/>
        <v>Russell-Customer Charge-44652</v>
      </c>
      <c r="G15515" s="11" t="s">
        <v>131</v>
      </c>
      <c r="H15515" s="11" t="s">
        <v>56</v>
      </c>
      <c r="I15515" s="11" t="s">
        <v>56</v>
      </c>
      <c r="J15515" s="11" t="s">
        <v>56</v>
      </c>
      <c r="K15515" s="11" t="str">
        <f>IFERROR(INDEX('EDC Component Dictionary'!$C$5:$C$37,MATCH('Rates Database'!J15515,'EDC Component Dictionary'!$B$5:$B$37,0)), "Energy Supply")</f>
        <v>Distribution System</v>
      </c>
      <c r="L15515" s="12"/>
      <c r="M15515" s="12">
        <v>8</v>
      </c>
    </row>
    <row r="15516" spans="1:13" x14ac:dyDescent="0.3">
      <c r="A15516" s="18">
        <v>15514</v>
      </c>
      <c r="B15516" s="18">
        <f t="shared" si="486"/>
        <v>2022</v>
      </c>
      <c r="C15516" s="17">
        <v>44652</v>
      </c>
      <c r="D15516" s="18" t="s">
        <v>314</v>
      </c>
      <c r="E15516" s="18" t="s">
        <v>346</v>
      </c>
      <c r="F15516" s="18" t="str">
        <f t="shared" si="485"/>
        <v>Chester-Customer Charge-44652</v>
      </c>
      <c r="G15516" s="11" t="s">
        <v>131</v>
      </c>
      <c r="H15516" s="11" t="s">
        <v>56</v>
      </c>
      <c r="I15516" s="11" t="s">
        <v>56</v>
      </c>
      <c r="J15516" s="11" t="s">
        <v>56</v>
      </c>
      <c r="K15516" s="11" t="str">
        <f>IFERROR(INDEX('EDC Component Dictionary'!$C$5:$C$37,MATCH('Rates Database'!J15516,'EDC Component Dictionary'!$B$5:$B$37,0)), "Energy Supply")</f>
        <v>Distribution System</v>
      </c>
      <c r="L15516" s="12"/>
      <c r="M15516" s="12">
        <v>5.9849999999999897</v>
      </c>
    </row>
    <row r="15517" spans="1:13" x14ac:dyDescent="0.3">
      <c r="A15517" s="18">
        <v>15515</v>
      </c>
      <c r="B15517" s="18">
        <f t="shared" si="486"/>
        <v>2020</v>
      </c>
      <c r="C15517" s="17">
        <v>43862</v>
      </c>
      <c r="D15517" s="18" t="s">
        <v>314</v>
      </c>
      <c r="E15517" s="18" t="s">
        <v>315</v>
      </c>
      <c r="F15517" s="18" t="str">
        <f t="shared" si="485"/>
        <v>Holyoke-Customer Charge-43862</v>
      </c>
      <c r="G15517" s="11" t="s">
        <v>131</v>
      </c>
      <c r="H15517" s="11" t="s">
        <v>56</v>
      </c>
      <c r="I15517" s="11" t="s">
        <v>56</v>
      </c>
      <c r="J15517" s="11" t="s">
        <v>56</v>
      </c>
      <c r="K15517" s="11" t="str">
        <f>IFERROR(INDEX('EDC Component Dictionary'!$C$5:$C$37,MATCH('Rates Database'!J15517,'EDC Component Dictionary'!$B$5:$B$37,0)), "Energy Supply")</f>
        <v>Distribution System</v>
      </c>
      <c r="L15517" s="12"/>
      <c r="M15517" s="12">
        <v>4.9949999999999903</v>
      </c>
    </row>
    <row r="15518" spans="1:13" x14ac:dyDescent="0.3">
      <c r="A15518" s="18">
        <v>15516</v>
      </c>
      <c r="B15518" s="18">
        <f t="shared" si="486"/>
        <v>2020</v>
      </c>
      <c r="C15518" s="17">
        <v>43862</v>
      </c>
      <c r="D15518" s="18" t="s">
        <v>314</v>
      </c>
      <c r="E15518" s="18" t="s">
        <v>316</v>
      </c>
      <c r="F15518" s="18" t="str">
        <f t="shared" si="485"/>
        <v>West Boylston-Customer Charge-43862</v>
      </c>
      <c r="G15518" s="11" t="s">
        <v>131</v>
      </c>
      <c r="H15518" s="11" t="s">
        <v>56</v>
      </c>
      <c r="I15518" s="11" t="s">
        <v>56</v>
      </c>
      <c r="J15518" s="11" t="s">
        <v>56</v>
      </c>
      <c r="K15518" s="11" t="str">
        <f>IFERROR(INDEX('EDC Component Dictionary'!$C$5:$C$37,MATCH('Rates Database'!J15518,'EDC Component Dictionary'!$B$5:$B$37,0)), "Energy Supply")</f>
        <v>Distribution System</v>
      </c>
      <c r="L15518" s="12"/>
      <c r="M15518" s="12">
        <v>4.0140000000000002</v>
      </c>
    </row>
    <row r="15519" spans="1:13" x14ac:dyDescent="0.3">
      <c r="A15519" s="18">
        <v>15517</v>
      </c>
      <c r="B15519" s="18">
        <f t="shared" si="486"/>
        <v>2020</v>
      </c>
      <c r="C15519" s="17">
        <v>43862</v>
      </c>
      <c r="D15519" s="18" t="s">
        <v>314</v>
      </c>
      <c r="E15519" s="18" t="s">
        <v>348</v>
      </c>
      <c r="F15519" s="18" t="str">
        <f t="shared" si="485"/>
        <v>Middleton-Customer Charge-43862</v>
      </c>
      <c r="G15519" s="11" t="s">
        <v>131</v>
      </c>
      <c r="H15519" s="11" t="s">
        <v>56</v>
      </c>
      <c r="I15519" s="11" t="s">
        <v>56</v>
      </c>
      <c r="J15519" s="11" t="s">
        <v>56</v>
      </c>
      <c r="K15519" s="11" t="str">
        <f>IFERROR(INDEX('EDC Component Dictionary'!$C$5:$C$37,MATCH('Rates Database'!J15519,'EDC Component Dictionary'!$B$5:$B$37,0)), "Energy Supply")</f>
        <v>Distribution System</v>
      </c>
      <c r="L15519" s="12"/>
      <c r="M15519" s="12">
        <v>5.0399999999999903</v>
      </c>
    </row>
    <row r="15520" spans="1:13" x14ac:dyDescent="0.3">
      <c r="A15520" s="18">
        <v>15518</v>
      </c>
      <c r="B15520" s="18">
        <f t="shared" si="486"/>
        <v>2020</v>
      </c>
      <c r="C15520" s="17">
        <v>43862</v>
      </c>
      <c r="D15520" s="18" t="s">
        <v>314</v>
      </c>
      <c r="E15520" s="18" t="s">
        <v>317</v>
      </c>
      <c r="F15520" s="18" t="str">
        <f t="shared" si="485"/>
        <v>Danvers-Customer Charge-43862</v>
      </c>
      <c r="G15520" s="11" t="s">
        <v>131</v>
      </c>
      <c r="H15520" s="11" t="s">
        <v>56</v>
      </c>
      <c r="I15520" s="11" t="s">
        <v>56</v>
      </c>
      <c r="J15520" s="11" t="s">
        <v>56</v>
      </c>
      <c r="K15520" s="11" t="str">
        <f>IFERROR(INDEX('EDC Component Dictionary'!$C$5:$C$37,MATCH('Rates Database'!J15520,'EDC Component Dictionary'!$B$5:$B$37,0)), "Energy Supply")</f>
        <v>Distribution System</v>
      </c>
      <c r="L15520" s="12"/>
      <c r="M15520" s="12">
        <v>5</v>
      </c>
    </row>
    <row r="15521" spans="1:13" x14ac:dyDescent="0.3">
      <c r="A15521" s="18">
        <v>15519</v>
      </c>
      <c r="B15521" s="18">
        <f t="shared" si="486"/>
        <v>2020</v>
      </c>
      <c r="C15521" s="17">
        <v>43862</v>
      </c>
      <c r="D15521" s="18" t="s">
        <v>314</v>
      </c>
      <c r="E15521" s="18" t="s">
        <v>318</v>
      </c>
      <c r="F15521" s="18" t="str">
        <f t="shared" si="485"/>
        <v>Peabody-Customer Charge-43862</v>
      </c>
      <c r="G15521" s="11" t="s">
        <v>131</v>
      </c>
      <c r="H15521" s="11" t="s">
        <v>56</v>
      </c>
      <c r="I15521" s="11" t="s">
        <v>56</v>
      </c>
      <c r="J15521" s="11" t="s">
        <v>56</v>
      </c>
      <c r="K15521" s="11" t="str">
        <f>IFERROR(INDEX('EDC Component Dictionary'!$C$5:$C$37,MATCH('Rates Database'!J15521,'EDC Component Dictionary'!$B$5:$B$37,0)), "Energy Supply")</f>
        <v>Distribution System</v>
      </c>
      <c r="L15521" s="12"/>
      <c r="M15521" s="12">
        <v>0.96199999999998198</v>
      </c>
    </row>
    <row r="15522" spans="1:13" x14ac:dyDescent="0.3">
      <c r="A15522" s="18">
        <v>15520</v>
      </c>
      <c r="B15522" s="18">
        <f t="shared" si="486"/>
        <v>2020</v>
      </c>
      <c r="C15522" s="17">
        <v>43862</v>
      </c>
      <c r="D15522" s="18" t="s">
        <v>314</v>
      </c>
      <c r="E15522" s="18" t="s">
        <v>319</v>
      </c>
      <c r="F15522" s="18" t="str">
        <f t="shared" si="485"/>
        <v>Ashburnham-Customer Charge-43862</v>
      </c>
      <c r="G15522" s="11" t="s">
        <v>131</v>
      </c>
      <c r="H15522" s="11" t="s">
        <v>56</v>
      </c>
      <c r="I15522" s="11" t="s">
        <v>56</v>
      </c>
      <c r="J15522" s="11" t="s">
        <v>56</v>
      </c>
      <c r="K15522" s="11" t="str">
        <f>IFERROR(INDEX('EDC Component Dictionary'!$C$5:$C$37,MATCH('Rates Database'!J15522,'EDC Component Dictionary'!$B$5:$B$37,0)), "Energy Supply")</f>
        <v>Distribution System</v>
      </c>
      <c r="L15522" s="12"/>
      <c r="M15522" s="12">
        <v>4.5</v>
      </c>
    </row>
    <row r="15523" spans="1:13" x14ac:dyDescent="0.3">
      <c r="A15523" s="18">
        <v>15521</v>
      </c>
      <c r="B15523" s="18">
        <f t="shared" si="486"/>
        <v>2020</v>
      </c>
      <c r="C15523" s="17">
        <v>43862</v>
      </c>
      <c r="D15523" s="18" t="s">
        <v>314</v>
      </c>
      <c r="E15523" s="18" t="s">
        <v>320</v>
      </c>
      <c r="F15523" s="18" t="str">
        <f t="shared" si="485"/>
        <v>Mansfield-Customer Charge-43862</v>
      </c>
      <c r="G15523" s="11" t="s">
        <v>131</v>
      </c>
      <c r="H15523" s="11" t="s">
        <v>56</v>
      </c>
      <c r="I15523" s="11" t="s">
        <v>56</v>
      </c>
      <c r="J15523" s="11" t="s">
        <v>56</v>
      </c>
      <c r="K15523" s="11" t="str">
        <f>IFERROR(INDEX('EDC Component Dictionary'!$C$5:$C$37,MATCH('Rates Database'!J15523,'EDC Component Dictionary'!$B$5:$B$37,0)), "Energy Supply")</f>
        <v>Distribution System</v>
      </c>
      <c r="L15523" s="12"/>
      <c r="M15523" s="12">
        <v>4</v>
      </c>
    </row>
    <row r="15524" spans="1:13" x14ac:dyDescent="0.3">
      <c r="A15524" s="18">
        <v>15522</v>
      </c>
      <c r="B15524" s="18">
        <f t="shared" si="486"/>
        <v>2020</v>
      </c>
      <c r="C15524" s="17">
        <v>43862</v>
      </c>
      <c r="D15524" s="18" t="s">
        <v>314</v>
      </c>
      <c r="E15524" s="18" t="s">
        <v>321</v>
      </c>
      <c r="F15524" s="18" t="str">
        <f t="shared" si="485"/>
        <v>Braintree-Customer Charge-43862</v>
      </c>
      <c r="G15524" s="11" t="s">
        <v>131</v>
      </c>
      <c r="H15524" s="11" t="s">
        <v>56</v>
      </c>
      <c r="I15524" s="11" t="s">
        <v>56</v>
      </c>
      <c r="J15524" s="11" t="s">
        <v>56</v>
      </c>
      <c r="K15524" s="11" t="str">
        <f>IFERROR(INDEX('EDC Component Dictionary'!$C$5:$C$37,MATCH('Rates Database'!J15524,'EDC Component Dictionary'!$B$5:$B$37,0)), "Energy Supply")</f>
        <v>Distribution System</v>
      </c>
      <c r="L15524" s="12"/>
      <c r="M15524" s="12">
        <v>5.12</v>
      </c>
    </row>
    <row r="15525" spans="1:13" x14ac:dyDescent="0.3">
      <c r="A15525" s="18">
        <v>15523</v>
      </c>
      <c r="B15525" s="18">
        <f t="shared" si="486"/>
        <v>2020</v>
      </c>
      <c r="C15525" s="17">
        <v>43862</v>
      </c>
      <c r="D15525" s="18" t="s">
        <v>314</v>
      </c>
      <c r="E15525" s="18" t="s">
        <v>322</v>
      </c>
      <c r="F15525" s="18" t="str">
        <f t="shared" si="485"/>
        <v>Paxton-Customer Charge-43862</v>
      </c>
      <c r="G15525" s="11" t="s">
        <v>131</v>
      </c>
      <c r="H15525" s="11" t="s">
        <v>56</v>
      </c>
      <c r="I15525" s="11" t="s">
        <v>56</v>
      </c>
      <c r="J15525" s="11" t="s">
        <v>56</v>
      </c>
      <c r="K15525" s="11" t="str">
        <f>IFERROR(INDEX('EDC Component Dictionary'!$C$5:$C$37,MATCH('Rates Database'!J15525,'EDC Component Dictionary'!$B$5:$B$37,0)), "Energy Supply")</f>
        <v>Distribution System</v>
      </c>
      <c r="L15525" s="12"/>
      <c r="M15525" s="12">
        <v>5</v>
      </c>
    </row>
    <row r="15526" spans="1:13" x14ac:dyDescent="0.3">
      <c r="A15526" s="18">
        <v>15524</v>
      </c>
      <c r="B15526" s="18">
        <f t="shared" si="486"/>
        <v>2020</v>
      </c>
      <c r="C15526" s="17">
        <v>43862</v>
      </c>
      <c r="D15526" s="18" t="s">
        <v>314</v>
      </c>
      <c r="E15526" s="18" t="s">
        <v>323</v>
      </c>
      <c r="F15526" s="18" t="str">
        <f t="shared" si="485"/>
        <v>Templeton-Customer Charge-43862</v>
      </c>
      <c r="G15526" s="11" t="s">
        <v>131</v>
      </c>
      <c r="H15526" s="11" t="s">
        <v>56</v>
      </c>
      <c r="I15526" s="11" t="s">
        <v>56</v>
      </c>
      <c r="J15526" s="11" t="s">
        <v>56</v>
      </c>
      <c r="K15526" s="11" t="str">
        <f>IFERROR(INDEX('EDC Component Dictionary'!$C$5:$C$37,MATCH('Rates Database'!J15526,'EDC Component Dictionary'!$B$5:$B$37,0)), "Energy Supply")</f>
        <v>Distribution System</v>
      </c>
      <c r="L15526" s="12"/>
      <c r="M15526" s="12">
        <v>3.75</v>
      </c>
    </row>
    <row r="15527" spans="1:13" x14ac:dyDescent="0.3">
      <c r="A15527" s="18">
        <v>15525</v>
      </c>
      <c r="B15527" s="18">
        <f t="shared" si="486"/>
        <v>2020</v>
      </c>
      <c r="C15527" s="17">
        <v>43862</v>
      </c>
      <c r="D15527" s="18" t="s">
        <v>314</v>
      </c>
      <c r="E15527" s="18" t="s">
        <v>324</v>
      </c>
      <c r="F15527" s="18" t="str">
        <f t="shared" si="485"/>
        <v>Hudson-Customer Charge-43862</v>
      </c>
      <c r="G15527" s="11" t="s">
        <v>131</v>
      </c>
      <c r="H15527" s="11" t="s">
        <v>56</v>
      </c>
      <c r="I15527" s="11" t="s">
        <v>56</v>
      </c>
      <c r="J15527" s="11" t="s">
        <v>56</v>
      </c>
      <c r="K15527" s="11" t="str">
        <f>IFERROR(INDEX('EDC Component Dictionary'!$C$5:$C$37,MATCH('Rates Database'!J15527,'EDC Component Dictionary'!$B$5:$B$37,0)), "Energy Supply")</f>
        <v>Distribution System</v>
      </c>
      <c r="L15527" s="12"/>
      <c r="M15527" s="12">
        <v>1.8153999999999999</v>
      </c>
    </row>
    <row r="15528" spans="1:13" x14ac:dyDescent="0.3">
      <c r="A15528" s="18">
        <v>15526</v>
      </c>
      <c r="B15528" s="18">
        <f t="shared" si="486"/>
        <v>2020</v>
      </c>
      <c r="C15528" s="17">
        <v>43862</v>
      </c>
      <c r="D15528" s="18" t="s">
        <v>314</v>
      </c>
      <c r="E15528" s="18" t="s">
        <v>325</v>
      </c>
      <c r="F15528" s="18" t="str">
        <f t="shared" si="485"/>
        <v>Reading-Customer Charge-43862</v>
      </c>
      <c r="G15528" s="11" t="s">
        <v>131</v>
      </c>
      <c r="H15528" s="11" t="s">
        <v>56</v>
      </c>
      <c r="I15528" s="11" t="s">
        <v>56</v>
      </c>
      <c r="J15528" s="11" t="s">
        <v>56</v>
      </c>
      <c r="K15528" s="11" t="str">
        <f>IFERROR(INDEX('EDC Component Dictionary'!$C$5:$C$37,MATCH('Rates Database'!J15528,'EDC Component Dictionary'!$B$5:$B$37,0)), "Energy Supply")</f>
        <v>Distribution System</v>
      </c>
      <c r="L15528" s="12"/>
      <c r="M15528" s="12">
        <v>4.3520000000000003</v>
      </c>
    </row>
    <row r="15529" spans="1:13" x14ac:dyDescent="0.3">
      <c r="A15529" s="18">
        <v>15527</v>
      </c>
      <c r="B15529" s="18">
        <f t="shared" si="486"/>
        <v>2020</v>
      </c>
      <c r="C15529" s="17">
        <v>43862</v>
      </c>
      <c r="D15529" s="18" t="s">
        <v>314</v>
      </c>
      <c r="E15529" s="18" t="s">
        <v>326</v>
      </c>
      <c r="F15529" s="18" t="str">
        <f t="shared" si="485"/>
        <v>Shrewsbury-Customer Charge-43862</v>
      </c>
      <c r="G15529" s="11" t="s">
        <v>131</v>
      </c>
      <c r="H15529" s="11" t="s">
        <v>56</v>
      </c>
      <c r="I15529" s="11" t="s">
        <v>56</v>
      </c>
      <c r="J15529" s="11" t="s">
        <v>56</v>
      </c>
      <c r="K15529" s="11" t="str">
        <f>IFERROR(INDEX('EDC Component Dictionary'!$C$5:$C$37,MATCH('Rates Database'!J15529,'EDC Component Dictionary'!$B$5:$B$37,0)), "Energy Supply")</f>
        <v>Distribution System</v>
      </c>
      <c r="L15529" s="12"/>
      <c r="M15529" s="12">
        <v>5</v>
      </c>
    </row>
    <row r="15530" spans="1:13" x14ac:dyDescent="0.3">
      <c r="A15530" s="18">
        <v>15528</v>
      </c>
      <c r="B15530" s="18">
        <f t="shared" si="486"/>
        <v>2020</v>
      </c>
      <c r="C15530" s="17">
        <v>43862</v>
      </c>
      <c r="D15530" s="18" t="s">
        <v>314</v>
      </c>
      <c r="E15530" s="18" t="s">
        <v>327</v>
      </c>
      <c r="F15530" s="18" t="str">
        <f t="shared" si="485"/>
        <v>Ipswich-Customer Charge-43862</v>
      </c>
      <c r="G15530" s="11" t="s">
        <v>131</v>
      </c>
      <c r="H15530" s="11" t="s">
        <v>56</v>
      </c>
      <c r="I15530" s="11" t="s">
        <v>56</v>
      </c>
      <c r="J15530" s="11" t="s">
        <v>56</v>
      </c>
      <c r="K15530" s="11" t="str">
        <f>IFERROR(INDEX('EDC Component Dictionary'!$C$5:$C$37,MATCH('Rates Database'!J15530,'EDC Component Dictionary'!$B$5:$B$37,0)), "Energy Supply")</f>
        <v>Distribution System</v>
      </c>
      <c r="L15530" s="12"/>
      <c r="M15530" s="12">
        <v>4</v>
      </c>
    </row>
    <row r="15531" spans="1:13" x14ac:dyDescent="0.3">
      <c r="A15531" s="18">
        <v>15529</v>
      </c>
      <c r="B15531" s="18">
        <f t="shared" si="486"/>
        <v>2020</v>
      </c>
      <c r="C15531" s="17">
        <v>43862</v>
      </c>
      <c r="D15531" s="18" t="s">
        <v>314</v>
      </c>
      <c r="E15531" s="18" t="s">
        <v>328</v>
      </c>
      <c r="F15531" s="18" t="str">
        <f t="shared" si="485"/>
        <v>Westfield-Customer Charge-43862</v>
      </c>
      <c r="G15531" s="11" t="s">
        <v>131</v>
      </c>
      <c r="H15531" s="11" t="s">
        <v>56</v>
      </c>
      <c r="I15531" s="11" t="s">
        <v>56</v>
      </c>
      <c r="J15531" s="11" t="s">
        <v>56</v>
      </c>
      <c r="K15531" s="11" t="str">
        <f>IFERROR(INDEX('EDC Component Dictionary'!$C$5:$C$37,MATCH('Rates Database'!J15531,'EDC Component Dictionary'!$B$5:$B$37,0)), "Energy Supply")</f>
        <v>Distribution System</v>
      </c>
      <c r="L15531" s="12"/>
      <c r="M15531" s="12">
        <v>11.637499999999999</v>
      </c>
    </row>
    <row r="15532" spans="1:13" x14ac:dyDescent="0.3">
      <c r="A15532" s="18">
        <v>15530</v>
      </c>
      <c r="B15532" s="18">
        <f t="shared" si="486"/>
        <v>2020</v>
      </c>
      <c r="C15532" s="17">
        <v>43862</v>
      </c>
      <c r="D15532" s="18" t="s">
        <v>314</v>
      </c>
      <c r="E15532" s="18" t="s">
        <v>351</v>
      </c>
      <c r="F15532" s="18" t="str">
        <f t="shared" si="485"/>
        <v>Groton-Customer Charge-43862</v>
      </c>
      <c r="G15532" s="11" t="s">
        <v>131</v>
      </c>
      <c r="H15532" s="11" t="s">
        <v>56</v>
      </c>
      <c r="I15532" s="11" t="s">
        <v>56</v>
      </c>
      <c r="J15532" s="11" t="s">
        <v>56</v>
      </c>
      <c r="K15532" s="11" t="str">
        <f>IFERROR(INDEX('EDC Component Dictionary'!$C$5:$C$37,MATCH('Rates Database'!J15532,'EDC Component Dictionary'!$B$5:$B$37,0)), "Energy Supply")</f>
        <v>Distribution System</v>
      </c>
      <c r="L15532" s="12"/>
      <c r="M15532" s="12">
        <v>3.82</v>
      </c>
    </row>
    <row r="15533" spans="1:13" x14ac:dyDescent="0.3">
      <c r="A15533" s="18">
        <v>15531</v>
      </c>
      <c r="B15533" s="18">
        <f t="shared" si="486"/>
        <v>2020</v>
      </c>
      <c r="C15533" s="17">
        <v>43862</v>
      </c>
      <c r="D15533" s="18" t="s">
        <v>314</v>
      </c>
      <c r="E15533" s="18" t="s">
        <v>329</v>
      </c>
      <c r="F15533" s="18" t="str">
        <f t="shared" si="485"/>
        <v>Merrimac-Customer Charge-43862</v>
      </c>
      <c r="G15533" s="11" t="s">
        <v>131</v>
      </c>
      <c r="H15533" s="11" t="s">
        <v>56</v>
      </c>
      <c r="I15533" s="11" t="s">
        <v>56</v>
      </c>
      <c r="J15533" s="11" t="s">
        <v>56</v>
      </c>
      <c r="K15533" s="11" t="str">
        <f>IFERROR(INDEX('EDC Component Dictionary'!$C$5:$C$37,MATCH('Rates Database'!J15533,'EDC Component Dictionary'!$B$5:$B$37,0)), "Energy Supply")</f>
        <v>Distribution System</v>
      </c>
      <c r="L15533" s="12"/>
      <c r="M15533" s="12">
        <v>5.5</v>
      </c>
    </row>
    <row r="15534" spans="1:13" x14ac:dyDescent="0.3">
      <c r="A15534" s="18">
        <v>15532</v>
      </c>
      <c r="B15534" s="18">
        <f t="shared" si="486"/>
        <v>2020</v>
      </c>
      <c r="C15534" s="17">
        <v>43862</v>
      </c>
      <c r="D15534" s="18" t="s">
        <v>314</v>
      </c>
      <c r="E15534" s="18" t="s">
        <v>352</v>
      </c>
      <c r="F15534" s="18" t="str">
        <f t="shared" si="485"/>
        <v>Belmont-Customer Charge-43862</v>
      </c>
      <c r="G15534" s="11" t="s">
        <v>131</v>
      </c>
      <c r="H15534" s="11" t="s">
        <v>56</v>
      </c>
      <c r="I15534" s="11" t="s">
        <v>56</v>
      </c>
      <c r="J15534" s="11" t="s">
        <v>56</v>
      </c>
      <c r="K15534" s="11" t="str">
        <f>IFERROR(INDEX('EDC Component Dictionary'!$C$5:$C$37,MATCH('Rates Database'!J15534,'EDC Component Dictionary'!$B$5:$B$37,0)), "Energy Supply")</f>
        <v>Distribution System</v>
      </c>
      <c r="L15534" s="12"/>
      <c r="M15534" s="12">
        <v>10.5999999999999</v>
      </c>
    </row>
    <row r="15535" spans="1:13" x14ac:dyDescent="0.3">
      <c r="A15535" s="18">
        <v>15533</v>
      </c>
      <c r="B15535" s="18">
        <f t="shared" si="486"/>
        <v>2020</v>
      </c>
      <c r="C15535" s="17">
        <v>43862</v>
      </c>
      <c r="D15535" s="18" t="s">
        <v>314</v>
      </c>
      <c r="E15535" s="18" t="s">
        <v>330</v>
      </c>
      <c r="F15535" s="18" t="str">
        <f t="shared" si="485"/>
        <v>Chicopee-Customer Charge-43862</v>
      </c>
      <c r="G15535" s="11" t="s">
        <v>131</v>
      </c>
      <c r="H15535" s="11" t="s">
        <v>56</v>
      </c>
      <c r="I15535" s="11" t="s">
        <v>56</v>
      </c>
      <c r="J15535" s="11" t="s">
        <v>56</v>
      </c>
      <c r="K15535" s="11" t="str">
        <f>IFERROR(INDEX('EDC Component Dictionary'!$C$5:$C$37,MATCH('Rates Database'!J15535,'EDC Component Dictionary'!$B$5:$B$37,0)), "Energy Supply")</f>
        <v>Distribution System</v>
      </c>
      <c r="L15535" s="12"/>
      <c r="M15535" s="12">
        <v>5.6</v>
      </c>
    </row>
    <row r="15536" spans="1:13" x14ac:dyDescent="0.3">
      <c r="A15536" s="18">
        <v>15534</v>
      </c>
      <c r="B15536" s="18">
        <f t="shared" si="486"/>
        <v>2020</v>
      </c>
      <c r="C15536" s="17">
        <v>43862</v>
      </c>
      <c r="D15536" s="18" t="s">
        <v>314</v>
      </c>
      <c r="E15536" s="18" t="s">
        <v>331</v>
      </c>
      <c r="F15536" s="18" t="str">
        <f t="shared" si="485"/>
        <v>Marblehead-Customer Charge-43862</v>
      </c>
      <c r="G15536" s="11" t="s">
        <v>131</v>
      </c>
      <c r="H15536" s="11" t="s">
        <v>56</v>
      </c>
      <c r="I15536" s="11" t="s">
        <v>56</v>
      </c>
      <c r="J15536" s="11" t="s">
        <v>56</v>
      </c>
      <c r="K15536" s="11" t="str">
        <f>IFERROR(INDEX('EDC Component Dictionary'!$C$5:$C$37,MATCH('Rates Database'!J15536,'EDC Component Dictionary'!$B$5:$B$37,0)), "Energy Supply")</f>
        <v>Distribution System</v>
      </c>
      <c r="L15536" s="12"/>
      <c r="M15536" s="12">
        <v>0.82999999999999796</v>
      </c>
    </row>
    <row r="15537" spans="1:13" x14ac:dyDescent="0.3">
      <c r="A15537" s="18">
        <v>15535</v>
      </c>
      <c r="B15537" s="18">
        <f t="shared" si="486"/>
        <v>2020</v>
      </c>
      <c r="C15537" s="17">
        <v>43862</v>
      </c>
      <c r="D15537" s="18" t="s">
        <v>314</v>
      </c>
      <c r="E15537" s="18" t="s">
        <v>332</v>
      </c>
      <c r="F15537" s="18" t="str">
        <f t="shared" si="485"/>
        <v>Hingham-Customer Charge-43862</v>
      </c>
      <c r="G15537" s="11" t="s">
        <v>131</v>
      </c>
      <c r="H15537" s="11" t="s">
        <v>56</v>
      </c>
      <c r="I15537" s="11" t="s">
        <v>56</v>
      </c>
      <c r="J15537" s="11" t="s">
        <v>56</v>
      </c>
      <c r="K15537" s="11" t="str">
        <f>IFERROR(INDEX('EDC Component Dictionary'!$C$5:$C$37,MATCH('Rates Database'!J15537,'EDC Component Dictionary'!$B$5:$B$37,0)), "Energy Supply")</f>
        <v>Distribution System</v>
      </c>
      <c r="L15537" s="12"/>
      <c r="M15537" s="12">
        <v>7.9739999999999798</v>
      </c>
    </row>
    <row r="15538" spans="1:13" x14ac:dyDescent="0.3">
      <c r="A15538" s="18">
        <v>15536</v>
      </c>
      <c r="B15538" s="18">
        <f t="shared" si="486"/>
        <v>2020</v>
      </c>
      <c r="C15538" s="17">
        <v>43862</v>
      </c>
      <c r="D15538" s="18" t="s">
        <v>314</v>
      </c>
      <c r="E15538" s="18" t="s">
        <v>333</v>
      </c>
      <c r="F15538" s="18" t="str">
        <f t="shared" si="485"/>
        <v>South Hadley-Customer Charge-43862</v>
      </c>
      <c r="G15538" s="11" t="s">
        <v>131</v>
      </c>
      <c r="H15538" s="11" t="s">
        <v>56</v>
      </c>
      <c r="I15538" s="11" t="s">
        <v>56</v>
      </c>
      <c r="J15538" s="11" t="s">
        <v>56</v>
      </c>
      <c r="K15538" s="11" t="str">
        <f>IFERROR(INDEX('EDC Component Dictionary'!$C$5:$C$37,MATCH('Rates Database'!J15538,'EDC Component Dictionary'!$B$5:$B$37,0)), "Energy Supply")</f>
        <v>Distribution System</v>
      </c>
      <c r="L15538" s="12"/>
      <c r="M15538" s="12">
        <v>4.7</v>
      </c>
    </row>
    <row r="15539" spans="1:13" x14ac:dyDescent="0.3">
      <c r="A15539" s="18">
        <v>15537</v>
      </c>
      <c r="B15539" s="18">
        <f t="shared" si="486"/>
        <v>2020</v>
      </c>
      <c r="C15539" s="17">
        <v>43862</v>
      </c>
      <c r="D15539" s="18" t="s">
        <v>314</v>
      </c>
      <c r="E15539" s="18" t="s">
        <v>334</v>
      </c>
      <c r="F15539" s="18" t="str">
        <f t="shared" si="485"/>
        <v>Georgetown-Customer Charge-43862</v>
      </c>
      <c r="G15539" s="11" t="s">
        <v>131</v>
      </c>
      <c r="H15539" s="11" t="s">
        <v>56</v>
      </c>
      <c r="I15539" s="11" t="s">
        <v>56</v>
      </c>
      <c r="J15539" s="11" t="s">
        <v>56</v>
      </c>
      <c r="K15539" s="11" t="str">
        <f>IFERROR(INDEX('EDC Component Dictionary'!$C$5:$C$37,MATCH('Rates Database'!J15539,'EDC Component Dictionary'!$B$5:$B$37,0)), "Energy Supply")</f>
        <v>Distribution System</v>
      </c>
      <c r="L15539" s="12"/>
      <c r="M15539" s="12">
        <v>5.41099999999998</v>
      </c>
    </row>
    <row r="15540" spans="1:13" x14ac:dyDescent="0.3">
      <c r="A15540" s="18">
        <v>15538</v>
      </c>
      <c r="B15540" s="18">
        <f t="shared" si="486"/>
        <v>2020</v>
      </c>
      <c r="C15540" s="17">
        <v>43862</v>
      </c>
      <c r="D15540" s="18" t="s">
        <v>314</v>
      </c>
      <c r="E15540" s="18" t="s">
        <v>335</v>
      </c>
      <c r="F15540" s="18" t="str">
        <f t="shared" si="485"/>
        <v>Sterling-Customer Charge-43862</v>
      </c>
      <c r="G15540" s="11" t="s">
        <v>131</v>
      </c>
      <c r="H15540" s="11" t="s">
        <v>56</v>
      </c>
      <c r="I15540" s="11" t="s">
        <v>56</v>
      </c>
      <c r="J15540" s="11" t="s">
        <v>56</v>
      </c>
      <c r="K15540" s="11" t="str">
        <f>IFERROR(INDEX('EDC Component Dictionary'!$C$5:$C$37,MATCH('Rates Database'!J15540,'EDC Component Dictionary'!$B$5:$B$37,0)), "Energy Supply")</f>
        <v>Distribution System</v>
      </c>
      <c r="L15540" s="12"/>
      <c r="M15540" s="12">
        <v>4</v>
      </c>
    </row>
    <row r="15541" spans="1:13" x14ac:dyDescent="0.3">
      <c r="A15541" s="18">
        <v>15539</v>
      </c>
      <c r="B15541" s="18">
        <f t="shared" si="486"/>
        <v>2020</v>
      </c>
      <c r="C15541" s="17">
        <v>43862</v>
      </c>
      <c r="D15541" s="18" t="s">
        <v>314</v>
      </c>
      <c r="E15541" s="18" t="s">
        <v>336</v>
      </c>
      <c r="F15541" s="18" t="str">
        <f t="shared" si="485"/>
        <v>Littleton-Customer Charge-43862</v>
      </c>
      <c r="G15541" s="11" t="s">
        <v>131</v>
      </c>
      <c r="H15541" s="11" t="s">
        <v>56</v>
      </c>
      <c r="I15541" s="11" t="s">
        <v>56</v>
      </c>
      <c r="J15541" s="11" t="s">
        <v>56</v>
      </c>
      <c r="K15541" s="11" t="str">
        <f>IFERROR(INDEX('EDC Component Dictionary'!$C$5:$C$37,MATCH('Rates Database'!J15541,'EDC Component Dictionary'!$B$5:$B$37,0)), "Energy Supply")</f>
        <v>Distribution System</v>
      </c>
      <c r="L15541" s="12"/>
      <c r="M15541" s="12">
        <v>3.5000000000000102</v>
      </c>
    </row>
    <row r="15542" spans="1:13" x14ac:dyDescent="0.3">
      <c r="A15542" s="18">
        <v>15540</v>
      </c>
      <c r="B15542" s="18">
        <f t="shared" si="486"/>
        <v>2020</v>
      </c>
      <c r="C15542" s="17">
        <v>43862</v>
      </c>
      <c r="D15542" s="18" t="s">
        <v>314</v>
      </c>
      <c r="E15542" s="18" t="s">
        <v>337</v>
      </c>
      <c r="F15542" s="18" t="str">
        <f t="shared" si="485"/>
        <v>Boylston-Customer Charge-43862</v>
      </c>
      <c r="G15542" s="11" t="s">
        <v>131</v>
      </c>
      <c r="H15542" s="11" t="s">
        <v>56</v>
      </c>
      <c r="I15542" s="11" t="s">
        <v>56</v>
      </c>
      <c r="J15542" s="11" t="s">
        <v>56</v>
      </c>
      <c r="K15542" s="11" t="str">
        <f>IFERROR(INDEX('EDC Component Dictionary'!$C$5:$C$37,MATCH('Rates Database'!J15542,'EDC Component Dictionary'!$B$5:$B$37,0)), "Energy Supply")</f>
        <v>Distribution System</v>
      </c>
      <c r="L15542" s="12"/>
      <c r="M15542" s="12">
        <v>9</v>
      </c>
    </row>
    <row r="15543" spans="1:13" x14ac:dyDescent="0.3">
      <c r="A15543" s="18">
        <v>15541</v>
      </c>
      <c r="B15543" s="18">
        <f t="shared" si="486"/>
        <v>2020</v>
      </c>
      <c r="C15543" s="17">
        <v>43862</v>
      </c>
      <c r="D15543" s="18" t="s">
        <v>314</v>
      </c>
      <c r="E15543" s="18" t="s">
        <v>338</v>
      </c>
      <c r="F15543" s="18" t="str">
        <f t="shared" si="485"/>
        <v>Princeton-Customer Charge-43862</v>
      </c>
      <c r="G15543" s="11" t="s">
        <v>131</v>
      </c>
      <c r="H15543" s="11" t="s">
        <v>56</v>
      </c>
      <c r="I15543" s="11" t="s">
        <v>56</v>
      </c>
      <c r="J15543" s="11" t="s">
        <v>56</v>
      </c>
      <c r="K15543" s="11" t="str">
        <f>IFERROR(INDEX('EDC Component Dictionary'!$C$5:$C$37,MATCH('Rates Database'!J15543,'EDC Component Dictionary'!$B$5:$B$37,0)), "Energy Supply")</f>
        <v>Distribution System</v>
      </c>
      <c r="L15543" s="12"/>
      <c r="M15543" s="12">
        <v>8.9500000000000099</v>
      </c>
    </row>
    <row r="15544" spans="1:13" x14ac:dyDescent="0.3">
      <c r="A15544" s="18">
        <v>15542</v>
      </c>
      <c r="B15544" s="18">
        <f t="shared" si="486"/>
        <v>2020</v>
      </c>
      <c r="C15544" s="17">
        <v>43862</v>
      </c>
      <c r="D15544" s="18" t="s">
        <v>314</v>
      </c>
      <c r="E15544" s="18" t="s">
        <v>347</v>
      </c>
      <c r="F15544" s="18" t="str">
        <f t="shared" si="485"/>
        <v>Middleborough-Customer Charge-43862</v>
      </c>
      <c r="G15544" s="11" t="s">
        <v>131</v>
      </c>
      <c r="H15544" s="11" t="s">
        <v>56</v>
      </c>
      <c r="I15544" s="11" t="s">
        <v>56</v>
      </c>
      <c r="J15544" s="11" t="s">
        <v>56</v>
      </c>
      <c r="K15544" s="11" t="str">
        <f>IFERROR(INDEX('EDC Component Dictionary'!$C$5:$C$37,MATCH('Rates Database'!J15544,'EDC Component Dictionary'!$B$5:$B$37,0)), "Energy Supply")</f>
        <v>Distribution System</v>
      </c>
      <c r="L15544" s="12"/>
      <c r="M15544" s="12">
        <v>4.5049999999999901</v>
      </c>
    </row>
    <row r="15545" spans="1:13" x14ac:dyDescent="0.3">
      <c r="A15545" s="18">
        <v>15543</v>
      </c>
      <c r="B15545" s="18">
        <f t="shared" si="486"/>
        <v>2020</v>
      </c>
      <c r="C15545" s="17">
        <v>43862</v>
      </c>
      <c r="D15545" s="18" t="s">
        <v>314</v>
      </c>
      <c r="E15545" s="18" t="s">
        <v>339</v>
      </c>
      <c r="F15545" s="18" t="str">
        <f t="shared" si="485"/>
        <v>Rowley-Customer Charge-43862</v>
      </c>
      <c r="G15545" s="11" t="s">
        <v>131</v>
      </c>
      <c r="H15545" s="11" t="s">
        <v>56</v>
      </c>
      <c r="I15545" s="11" t="s">
        <v>56</v>
      </c>
      <c r="J15545" s="11" t="s">
        <v>56</v>
      </c>
      <c r="K15545" s="11" t="str">
        <f>IFERROR(INDEX('EDC Component Dictionary'!$C$5:$C$37,MATCH('Rates Database'!J15545,'EDC Component Dictionary'!$B$5:$B$37,0)), "Energy Supply")</f>
        <v>Distribution System</v>
      </c>
      <c r="L15545" s="12"/>
      <c r="M15545" s="12">
        <v>4</v>
      </c>
    </row>
    <row r="15546" spans="1:13" x14ac:dyDescent="0.3">
      <c r="A15546" s="18">
        <v>15544</v>
      </c>
      <c r="B15546" s="18">
        <f t="shared" si="486"/>
        <v>2020</v>
      </c>
      <c r="C15546" s="17">
        <v>43862</v>
      </c>
      <c r="D15546" s="18" t="s">
        <v>314</v>
      </c>
      <c r="E15546" s="18" t="s">
        <v>353</v>
      </c>
      <c r="F15546" s="18" t="str">
        <f t="shared" si="485"/>
        <v>Concord-Customer Charge-43862</v>
      </c>
      <c r="G15546" s="11" t="s">
        <v>131</v>
      </c>
      <c r="H15546" s="11" t="s">
        <v>56</v>
      </c>
      <c r="I15546" s="11" t="s">
        <v>56</v>
      </c>
      <c r="J15546" s="11" t="s">
        <v>56</v>
      </c>
      <c r="K15546" s="11" t="str">
        <f>IFERROR(INDEX('EDC Component Dictionary'!$C$5:$C$37,MATCH('Rates Database'!J15546,'EDC Component Dictionary'!$B$5:$B$37,0)), "Energy Supply")</f>
        <v>Distribution System</v>
      </c>
      <c r="L15546" s="12"/>
      <c r="M15546" s="12">
        <v>8.4166500000000006</v>
      </c>
    </row>
    <row r="15547" spans="1:13" x14ac:dyDescent="0.3">
      <c r="A15547" s="18">
        <v>15545</v>
      </c>
      <c r="B15547" s="18">
        <f t="shared" si="486"/>
        <v>2020</v>
      </c>
      <c r="C15547" s="17">
        <v>43862</v>
      </c>
      <c r="D15547" s="18" t="s">
        <v>314</v>
      </c>
      <c r="E15547" s="18" t="s">
        <v>340</v>
      </c>
      <c r="F15547" s="18" t="str">
        <f t="shared" si="485"/>
        <v>Wakefield-Customer Charge-43862</v>
      </c>
      <c r="G15547" s="11" t="s">
        <v>131</v>
      </c>
      <c r="H15547" s="11" t="s">
        <v>56</v>
      </c>
      <c r="I15547" s="11" t="s">
        <v>56</v>
      </c>
      <c r="J15547" s="11" t="s">
        <v>56</v>
      </c>
      <c r="K15547" s="11" t="str">
        <f>IFERROR(INDEX('EDC Component Dictionary'!$C$5:$C$37,MATCH('Rates Database'!J15547,'EDC Component Dictionary'!$B$5:$B$37,0)), "Energy Supply")</f>
        <v>Distribution System</v>
      </c>
      <c r="L15547" s="12"/>
      <c r="M15547" s="12">
        <v>6</v>
      </c>
    </row>
    <row r="15548" spans="1:13" x14ac:dyDescent="0.3">
      <c r="A15548" s="18">
        <v>15546</v>
      </c>
      <c r="B15548" s="18">
        <f t="shared" si="486"/>
        <v>2020</v>
      </c>
      <c r="C15548" s="17">
        <v>43862</v>
      </c>
      <c r="D15548" s="18" t="s">
        <v>314</v>
      </c>
      <c r="E15548" s="18" t="s">
        <v>341</v>
      </c>
      <c r="F15548" s="18" t="str">
        <f t="shared" si="485"/>
        <v>Hull-Customer Charge-43862</v>
      </c>
      <c r="G15548" s="11" t="s">
        <v>131</v>
      </c>
      <c r="H15548" s="11" t="s">
        <v>56</v>
      </c>
      <c r="I15548" s="11" t="s">
        <v>56</v>
      </c>
      <c r="J15548" s="11" t="s">
        <v>56</v>
      </c>
      <c r="K15548" s="11" t="str">
        <f>IFERROR(INDEX('EDC Component Dictionary'!$C$5:$C$37,MATCH('Rates Database'!J15548,'EDC Component Dictionary'!$B$5:$B$37,0)), "Energy Supply")</f>
        <v>Distribution System</v>
      </c>
      <c r="L15548" s="12"/>
      <c r="M15548" s="12">
        <v>5.7960000000000003</v>
      </c>
    </row>
    <row r="15549" spans="1:13" x14ac:dyDescent="0.3">
      <c r="A15549" s="18">
        <v>15547</v>
      </c>
      <c r="B15549" s="18">
        <f t="shared" si="486"/>
        <v>2020</v>
      </c>
      <c r="C15549" s="17">
        <v>43862</v>
      </c>
      <c r="D15549" s="18" t="s">
        <v>314</v>
      </c>
      <c r="E15549" s="18" t="s">
        <v>342</v>
      </c>
      <c r="F15549" s="18" t="str">
        <f t="shared" si="485"/>
        <v>North Attleborough-Customer Charge-43862</v>
      </c>
      <c r="G15549" s="11" t="s">
        <v>131</v>
      </c>
      <c r="H15549" s="11" t="s">
        <v>56</v>
      </c>
      <c r="I15549" s="11" t="s">
        <v>56</v>
      </c>
      <c r="J15549" s="11" t="s">
        <v>56</v>
      </c>
      <c r="K15549" s="11" t="str">
        <f>IFERROR(INDEX('EDC Component Dictionary'!$C$5:$C$37,MATCH('Rates Database'!J15549,'EDC Component Dictionary'!$B$5:$B$37,0)), "Energy Supply")</f>
        <v>Distribution System</v>
      </c>
      <c r="L15549" s="12"/>
      <c r="M15549" s="12">
        <v>10.32</v>
      </c>
    </row>
    <row r="15550" spans="1:13" x14ac:dyDescent="0.3">
      <c r="A15550" s="18">
        <v>15548</v>
      </c>
      <c r="B15550" s="18">
        <f t="shared" si="486"/>
        <v>2020</v>
      </c>
      <c r="C15550" s="17">
        <v>43862</v>
      </c>
      <c r="D15550" s="18" t="s">
        <v>314</v>
      </c>
      <c r="E15550" s="18" t="s">
        <v>343</v>
      </c>
      <c r="F15550" s="18" t="str">
        <f t="shared" si="485"/>
        <v>Holden-Customer Charge-43862</v>
      </c>
      <c r="G15550" s="11" t="s">
        <v>131</v>
      </c>
      <c r="H15550" s="11" t="s">
        <v>56</v>
      </c>
      <c r="I15550" s="11" t="s">
        <v>56</v>
      </c>
      <c r="J15550" s="11" t="s">
        <v>56</v>
      </c>
      <c r="K15550" s="11" t="str">
        <f>IFERROR(INDEX('EDC Component Dictionary'!$C$5:$C$37,MATCH('Rates Database'!J15550,'EDC Component Dictionary'!$B$5:$B$37,0)), "Energy Supply")</f>
        <v>Distribution System</v>
      </c>
      <c r="L15550" s="12"/>
      <c r="M15550" s="12">
        <v>4.25</v>
      </c>
    </row>
    <row r="15551" spans="1:13" x14ac:dyDescent="0.3">
      <c r="A15551" s="18">
        <v>15549</v>
      </c>
      <c r="B15551" s="18">
        <f t="shared" si="486"/>
        <v>2020</v>
      </c>
      <c r="C15551" s="17">
        <v>43862</v>
      </c>
      <c r="D15551" s="18" t="s">
        <v>314</v>
      </c>
      <c r="E15551" s="18" t="s">
        <v>354</v>
      </c>
      <c r="F15551" s="18" t="str">
        <f t="shared" si="485"/>
        <v>Taunton-Customer Charge-43862</v>
      </c>
      <c r="G15551" s="11" t="s">
        <v>131</v>
      </c>
      <c r="H15551" s="11" t="s">
        <v>56</v>
      </c>
      <c r="I15551" s="11" t="s">
        <v>56</v>
      </c>
      <c r="J15551" s="11" t="s">
        <v>56</v>
      </c>
      <c r="K15551" s="11" t="str">
        <f>IFERROR(INDEX('EDC Component Dictionary'!$C$5:$C$37,MATCH('Rates Database'!J15551,'EDC Component Dictionary'!$B$5:$B$37,0)), "Energy Supply")</f>
        <v>Distribution System</v>
      </c>
      <c r="L15551" s="12"/>
      <c r="M15551" s="12">
        <v>9.2244999999999902</v>
      </c>
    </row>
    <row r="15552" spans="1:13" x14ac:dyDescent="0.3">
      <c r="A15552" s="18">
        <v>15550</v>
      </c>
      <c r="B15552" s="18">
        <f t="shared" si="486"/>
        <v>2020</v>
      </c>
      <c r="C15552" s="17">
        <v>43862</v>
      </c>
      <c r="D15552" s="18" t="s">
        <v>314</v>
      </c>
      <c r="E15552" s="18" t="s">
        <v>344</v>
      </c>
      <c r="F15552" s="18" t="str">
        <f t="shared" si="485"/>
        <v>Norwood-Customer Charge-43862</v>
      </c>
      <c r="G15552" s="11" t="s">
        <v>131</v>
      </c>
      <c r="H15552" s="11" t="s">
        <v>56</v>
      </c>
      <c r="I15552" s="11" t="s">
        <v>56</v>
      </c>
      <c r="J15552" s="11" t="s">
        <v>56</v>
      </c>
      <c r="K15552" s="11" t="str">
        <f>IFERROR(INDEX('EDC Component Dictionary'!$C$5:$C$37,MATCH('Rates Database'!J15552,'EDC Component Dictionary'!$B$5:$B$37,0)), "Energy Supply")</f>
        <v>Distribution System</v>
      </c>
      <c r="L15552" s="12"/>
      <c r="M15552" s="12">
        <v>9</v>
      </c>
    </row>
    <row r="15553" spans="1:13" x14ac:dyDescent="0.3">
      <c r="A15553" s="18">
        <v>15551</v>
      </c>
      <c r="B15553" s="18">
        <f t="shared" si="486"/>
        <v>2020</v>
      </c>
      <c r="C15553" s="17">
        <v>43862</v>
      </c>
      <c r="D15553" s="18" t="s">
        <v>314</v>
      </c>
      <c r="E15553" s="18" t="s">
        <v>355</v>
      </c>
      <c r="F15553" s="18" t="str">
        <f t="shared" si="485"/>
        <v>Wellesley-Customer Charge-43862</v>
      </c>
      <c r="G15553" s="11" t="s">
        <v>131</v>
      </c>
      <c r="H15553" s="11" t="s">
        <v>56</v>
      </c>
      <c r="I15553" s="11" t="s">
        <v>56</v>
      </c>
      <c r="J15553" s="11" t="s">
        <v>56</v>
      </c>
      <c r="K15553" s="11" t="str">
        <f>IFERROR(INDEX('EDC Component Dictionary'!$C$5:$C$37,MATCH('Rates Database'!J15553,'EDC Component Dictionary'!$B$5:$B$37,0)), "Energy Supply")</f>
        <v>Distribution System</v>
      </c>
      <c r="L15553" s="12"/>
      <c r="M15553" s="12">
        <v>2.5935000000000001</v>
      </c>
    </row>
    <row r="15554" spans="1:13" x14ac:dyDescent="0.3">
      <c r="A15554" s="18">
        <v>15552</v>
      </c>
      <c r="B15554" s="18">
        <f t="shared" si="486"/>
        <v>2020</v>
      </c>
      <c r="C15554" s="17">
        <v>43862</v>
      </c>
      <c r="D15554" s="18" t="s">
        <v>314</v>
      </c>
      <c r="E15554" s="18" t="s">
        <v>345</v>
      </c>
      <c r="F15554" s="18" t="str">
        <f t="shared" si="485"/>
        <v>Russell-Customer Charge-43862</v>
      </c>
      <c r="G15554" s="11" t="s">
        <v>131</v>
      </c>
      <c r="H15554" s="11" t="s">
        <v>56</v>
      </c>
      <c r="I15554" s="11" t="s">
        <v>56</v>
      </c>
      <c r="J15554" s="11" t="s">
        <v>56</v>
      </c>
      <c r="K15554" s="11" t="str">
        <f>IFERROR(INDEX('EDC Component Dictionary'!$C$5:$C$37,MATCH('Rates Database'!J15554,'EDC Component Dictionary'!$B$5:$B$37,0)), "Energy Supply")</f>
        <v>Distribution System</v>
      </c>
      <c r="L15554" s="12"/>
      <c r="M15554" s="12">
        <v>8</v>
      </c>
    </row>
    <row r="15555" spans="1:13" x14ac:dyDescent="0.3">
      <c r="A15555" s="18">
        <v>15553</v>
      </c>
      <c r="B15555" s="18">
        <f t="shared" si="486"/>
        <v>2020</v>
      </c>
      <c r="C15555" s="17">
        <v>43862</v>
      </c>
      <c r="D15555" s="18" t="s">
        <v>314</v>
      </c>
      <c r="E15555" s="18" t="s">
        <v>346</v>
      </c>
      <c r="F15555" s="18" t="str">
        <f t="shared" si="485"/>
        <v>Chester-Customer Charge-43862</v>
      </c>
      <c r="G15555" s="11" t="s">
        <v>131</v>
      </c>
      <c r="H15555" s="11" t="s">
        <v>56</v>
      </c>
      <c r="I15555" s="11" t="s">
        <v>56</v>
      </c>
      <c r="J15555" s="11" t="s">
        <v>56</v>
      </c>
      <c r="K15555" s="11" t="str">
        <f>IFERROR(INDEX('EDC Component Dictionary'!$C$5:$C$37,MATCH('Rates Database'!J15555,'EDC Component Dictionary'!$B$5:$B$37,0)), "Energy Supply")</f>
        <v>Distribution System</v>
      </c>
      <c r="L15555" s="12"/>
      <c r="M15555" s="12">
        <v>5.9849999999999799</v>
      </c>
    </row>
    <row r="15556" spans="1:13" x14ac:dyDescent="0.3">
      <c r="A15556" s="18">
        <v>15554</v>
      </c>
      <c r="B15556" s="18">
        <f t="shared" si="486"/>
        <v>2023</v>
      </c>
      <c r="C15556" s="17">
        <v>45108</v>
      </c>
      <c r="D15556" s="18" t="s">
        <v>314</v>
      </c>
      <c r="E15556" s="18" t="s">
        <v>315</v>
      </c>
      <c r="F15556" s="18" t="str">
        <f t="shared" ref="F15556:F15619" si="487">_xlfn.CONCAT(E15556,"-",J15556,"-",C15556)</f>
        <v>Holyoke-Customer Charge-45108</v>
      </c>
      <c r="G15556" s="11" t="s">
        <v>131</v>
      </c>
      <c r="H15556" s="11" t="s">
        <v>56</v>
      </c>
      <c r="I15556" s="11" t="s">
        <v>56</v>
      </c>
      <c r="J15556" s="11" t="s">
        <v>56</v>
      </c>
      <c r="K15556" s="11" t="str">
        <f>IFERROR(INDEX('EDC Component Dictionary'!$C$5:$C$37,MATCH('Rates Database'!J15556,'EDC Component Dictionary'!$B$5:$B$37,0)), "Energy Supply")</f>
        <v>Distribution System</v>
      </c>
      <c r="L15556" s="12"/>
      <c r="M15556" s="12">
        <v>4.9950000000000001</v>
      </c>
    </row>
    <row r="15557" spans="1:13" x14ac:dyDescent="0.3">
      <c r="A15557" s="18">
        <v>15555</v>
      </c>
      <c r="B15557" s="18">
        <f t="shared" si="486"/>
        <v>2023</v>
      </c>
      <c r="C15557" s="17">
        <v>45108</v>
      </c>
      <c r="D15557" s="18" t="s">
        <v>314</v>
      </c>
      <c r="E15557" s="18" t="s">
        <v>316</v>
      </c>
      <c r="F15557" s="18" t="str">
        <f t="shared" si="487"/>
        <v>West Boylston-Customer Charge-45108</v>
      </c>
      <c r="G15557" s="11" t="s">
        <v>131</v>
      </c>
      <c r="H15557" s="11" t="s">
        <v>56</v>
      </c>
      <c r="I15557" s="11" t="s">
        <v>56</v>
      </c>
      <c r="J15557" s="11" t="s">
        <v>56</v>
      </c>
      <c r="K15557" s="11" t="str">
        <f>IFERROR(INDEX('EDC Component Dictionary'!$C$5:$C$37,MATCH('Rates Database'!J15557,'EDC Component Dictionary'!$B$5:$B$37,0)), "Energy Supply")</f>
        <v>Distribution System</v>
      </c>
      <c r="L15557" s="12"/>
      <c r="M15557" s="12">
        <v>4.01400000000001</v>
      </c>
    </row>
    <row r="15558" spans="1:13" x14ac:dyDescent="0.3">
      <c r="A15558" s="18">
        <v>15556</v>
      </c>
      <c r="B15558" s="18">
        <f t="shared" si="486"/>
        <v>2023</v>
      </c>
      <c r="C15558" s="17">
        <v>45108</v>
      </c>
      <c r="D15558" s="18" t="s">
        <v>314</v>
      </c>
      <c r="E15558" s="18" t="s">
        <v>348</v>
      </c>
      <c r="F15558" s="18" t="str">
        <f t="shared" si="487"/>
        <v>Middleton-Customer Charge-45108</v>
      </c>
      <c r="G15558" s="11" t="s">
        <v>131</v>
      </c>
      <c r="H15558" s="11" t="s">
        <v>56</v>
      </c>
      <c r="I15558" s="11" t="s">
        <v>56</v>
      </c>
      <c r="J15558" s="11" t="s">
        <v>56</v>
      </c>
      <c r="K15558" s="11" t="str">
        <f>IFERROR(INDEX('EDC Component Dictionary'!$C$5:$C$37,MATCH('Rates Database'!J15558,'EDC Component Dictionary'!$B$5:$B$37,0)), "Energy Supply")</f>
        <v>Distribution System</v>
      </c>
      <c r="L15558" s="12"/>
      <c r="M15558" s="12">
        <v>5.0399999999999903</v>
      </c>
    </row>
    <row r="15559" spans="1:13" x14ac:dyDescent="0.3">
      <c r="A15559" s="18">
        <v>15557</v>
      </c>
      <c r="B15559" s="18">
        <f t="shared" si="486"/>
        <v>2023</v>
      </c>
      <c r="C15559" s="17">
        <v>45108</v>
      </c>
      <c r="D15559" s="18" t="s">
        <v>314</v>
      </c>
      <c r="E15559" s="18" t="s">
        <v>317</v>
      </c>
      <c r="F15559" s="18" t="str">
        <f t="shared" si="487"/>
        <v>Danvers-Customer Charge-45108</v>
      </c>
      <c r="G15559" s="11" t="s">
        <v>131</v>
      </c>
      <c r="H15559" s="11" t="s">
        <v>56</v>
      </c>
      <c r="I15559" s="11" t="s">
        <v>56</v>
      </c>
      <c r="J15559" s="11" t="s">
        <v>56</v>
      </c>
      <c r="K15559" s="11" t="str">
        <f>IFERROR(INDEX('EDC Component Dictionary'!$C$5:$C$37,MATCH('Rates Database'!J15559,'EDC Component Dictionary'!$B$5:$B$37,0)), "Energy Supply")</f>
        <v>Distribution System</v>
      </c>
      <c r="L15559" s="12"/>
      <c r="M15559" s="12">
        <v>7.5</v>
      </c>
    </row>
    <row r="15560" spans="1:13" x14ac:dyDescent="0.3">
      <c r="A15560" s="18">
        <v>15558</v>
      </c>
      <c r="B15560" s="18">
        <f t="shared" si="486"/>
        <v>2023</v>
      </c>
      <c r="C15560" s="17">
        <v>45108</v>
      </c>
      <c r="D15560" s="18" t="s">
        <v>314</v>
      </c>
      <c r="E15560" s="18" t="s">
        <v>318</v>
      </c>
      <c r="F15560" s="18" t="str">
        <f t="shared" si="487"/>
        <v>Peabody-Customer Charge-45108</v>
      </c>
      <c r="G15560" s="11" t="s">
        <v>131</v>
      </c>
      <c r="H15560" s="11" t="s">
        <v>56</v>
      </c>
      <c r="I15560" s="11" t="s">
        <v>56</v>
      </c>
      <c r="J15560" s="11" t="s">
        <v>56</v>
      </c>
      <c r="K15560" s="11" t="str">
        <f>IFERROR(INDEX('EDC Component Dictionary'!$C$5:$C$37,MATCH('Rates Database'!J15560,'EDC Component Dictionary'!$B$5:$B$37,0)), "Energy Supply")</f>
        <v>Distribution System</v>
      </c>
      <c r="L15560" s="12"/>
      <c r="M15560" s="12">
        <v>0.59599999999998898</v>
      </c>
    </row>
    <row r="15561" spans="1:13" x14ac:dyDescent="0.3">
      <c r="A15561" s="18">
        <v>15559</v>
      </c>
      <c r="B15561" s="18">
        <f t="shared" si="486"/>
        <v>2023</v>
      </c>
      <c r="C15561" s="17">
        <v>45108</v>
      </c>
      <c r="D15561" s="18" t="s">
        <v>314</v>
      </c>
      <c r="E15561" s="18" t="s">
        <v>319</v>
      </c>
      <c r="F15561" s="18" t="str">
        <f t="shared" si="487"/>
        <v>Ashburnham-Customer Charge-45108</v>
      </c>
      <c r="G15561" s="11" t="s">
        <v>131</v>
      </c>
      <c r="H15561" s="11" t="s">
        <v>56</v>
      </c>
      <c r="I15561" s="11" t="s">
        <v>56</v>
      </c>
      <c r="J15561" s="11" t="s">
        <v>56</v>
      </c>
      <c r="K15561" s="11" t="str">
        <f>IFERROR(INDEX('EDC Component Dictionary'!$C$5:$C$37,MATCH('Rates Database'!J15561,'EDC Component Dictionary'!$B$5:$B$37,0)), "Energy Supply")</f>
        <v>Distribution System</v>
      </c>
      <c r="L15561" s="12"/>
      <c r="M15561" s="12">
        <v>4.5</v>
      </c>
    </row>
    <row r="15562" spans="1:13" x14ac:dyDescent="0.3">
      <c r="A15562" s="18">
        <v>15560</v>
      </c>
      <c r="B15562" s="18">
        <f t="shared" si="486"/>
        <v>2023</v>
      </c>
      <c r="C15562" s="17">
        <v>45108</v>
      </c>
      <c r="D15562" s="18" t="s">
        <v>314</v>
      </c>
      <c r="E15562" s="18" t="s">
        <v>320</v>
      </c>
      <c r="F15562" s="18" t="str">
        <f t="shared" si="487"/>
        <v>Mansfield-Customer Charge-45108</v>
      </c>
      <c r="G15562" s="11" t="s">
        <v>131</v>
      </c>
      <c r="H15562" s="11" t="s">
        <v>56</v>
      </c>
      <c r="I15562" s="11" t="s">
        <v>56</v>
      </c>
      <c r="J15562" s="11" t="s">
        <v>56</v>
      </c>
      <c r="K15562" s="11" t="str">
        <f>IFERROR(INDEX('EDC Component Dictionary'!$C$5:$C$37,MATCH('Rates Database'!J15562,'EDC Component Dictionary'!$B$5:$B$37,0)), "Energy Supply")</f>
        <v>Distribution System</v>
      </c>
      <c r="L15562" s="12"/>
      <c r="M15562" s="12">
        <v>7.9999999999999796</v>
      </c>
    </row>
    <row r="15563" spans="1:13" x14ac:dyDescent="0.3">
      <c r="A15563" s="18">
        <v>15561</v>
      </c>
      <c r="B15563" s="18">
        <f t="shared" si="486"/>
        <v>2023</v>
      </c>
      <c r="C15563" s="17">
        <v>45108</v>
      </c>
      <c r="D15563" s="18" t="s">
        <v>314</v>
      </c>
      <c r="E15563" s="18" t="s">
        <v>321</v>
      </c>
      <c r="F15563" s="18" t="str">
        <f t="shared" si="487"/>
        <v>Braintree-Customer Charge-45108</v>
      </c>
      <c r="G15563" s="11" t="s">
        <v>131</v>
      </c>
      <c r="H15563" s="11" t="s">
        <v>56</v>
      </c>
      <c r="I15563" s="11" t="s">
        <v>56</v>
      </c>
      <c r="J15563" s="11" t="s">
        <v>56</v>
      </c>
      <c r="K15563" s="11" t="str">
        <f>IFERROR(INDEX('EDC Component Dictionary'!$C$5:$C$37,MATCH('Rates Database'!J15563,'EDC Component Dictionary'!$B$5:$B$37,0)), "Energy Supply")</f>
        <v>Distribution System</v>
      </c>
      <c r="L15563" s="12"/>
      <c r="M15563" s="12">
        <v>5.12</v>
      </c>
    </row>
    <row r="15564" spans="1:13" x14ac:dyDescent="0.3">
      <c r="A15564" s="18">
        <v>15562</v>
      </c>
      <c r="B15564" s="18">
        <f t="shared" si="486"/>
        <v>2023</v>
      </c>
      <c r="C15564" s="17">
        <v>45108</v>
      </c>
      <c r="D15564" s="18" t="s">
        <v>314</v>
      </c>
      <c r="E15564" s="18" t="s">
        <v>322</v>
      </c>
      <c r="F15564" s="18" t="str">
        <f t="shared" si="487"/>
        <v>Paxton-Customer Charge-45108</v>
      </c>
      <c r="G15564" s="11" t="s">
        <v>131</v>
      </c>
      <c r="H15564" s="11" t="s">
        <v>56</v>
      </c>
      <c r="I15564" s="11" t="s">
        <v>56</v>
      </c>
      <c r="J15564" s="11" t="s">
        <v>56</v>
      </c>
      <c r="K15564" s="11" t="str">
        <f>IFERROR(INDEX('EDC Component Dictionary'!$C$5:$C$37,MATCH('Rates Database'!J15564,'EDC Component Dictionary'!$B$5:$B$37,0)), "Energy Supply")</f>
        <v>Distribution System</v>
      </c>
      <c r="L15564" s="12"/>
      <c r="M15564" s="12">
        <v>7.5</v>
      </c>
    </row>
    <row r="15565" spans="1:13" x14ac:dyDescent="0.3">
      <c r="A15565" s="18">
        <v>15563</v>
      </c>
      <c r="B15565" s="18">
        <f t="shared" si="486"/>
        <v>2023</v>
      </c>
      <c r="C15565" s="17">
        <v>45108</v>
      </c>
      <c r="D15565" s="18" t="s">
        <v>314</v>
      </c>
      <c r="E15565" s="18" t="s">
        <v>323</v>
      </c>
      <c r="F15565" s="18" t="str">
        <f t="shared" si="487"/>
        <v>Templeton-Customer Charge-45108</v>
      </c>
      <c r="G15565" s="11" t="s">
        <v>131</v>
      </c>
      <c r="H15565" s="11" t="s">
        <v>56</v>
      </c>
      <c r="I15565" s="11" t="s">
        <v>56</v>
      </c>
      <c r="J15565" s="11" t="s">
        <v>56</v>
      </c>
      <c r="K15565" s="11" t="str">
        <f>IFERROR(INDEX('EDC Component Dictionary'!$C$5:$C$37,MATCH('Rates Database'!J15565,'EDC Component Dictionary'!$B$5:$B$37,0)), "Energy Supply")</f>
        <v>Distribution System</v>
      </c>
      <c r="L15565" s="12"/>
      <c r="M15565" s="12">
        <v>4.2299999999999898</v>
      </c>
    </row>
    <row r="15566" spans="1:13" x14ac:dyDescent="0.3">
      <c r="A15566" s="18">
        <v>15564</v>
      </c>
      <c r="B15566" s="18">
        <f t="shared" si="486"/>
        <v>2023</v>
      </c>
      <c r="C15566" s="17">
        <v>45108</v>
      </c>
      <c r="D15566" s="18" t="s">
        <v>314</v>
      </c>
      <c r="E15566" s="18" t="s">
        <v>324</v>
      </c>
      <c r="F15566" s="18" t="str">
        <f t="shared" si="487"/>
        <v>Hudson-Customer Charge-45108</v>
      </c>
      <c r="G15566" s="11" t="s">
        <v>131</v>
      </c>
      <c r="H15566" s="11" t="s">
        <v>56</v>
      </c>
      <c r="I15566" s="11" t="s">
        <v>56</v>
      </c>
      <c r="J15566" s="11" t="s">
        <v>56</v>
      </c>
      <c r="K15566" s="11" t="str">
        <f>IFERROR(INDEX('EDC Component Dictionary'!$C$5:$C$37,MATCH('Rates Database'!J15566,'EDC Component Dictionary'!$B$5:$B$37,0)), "Energy Supply")</f>
        <v>Distribution System</v>
      </c>
      <c r="L15566" s="12"/>
      <c r="M15566" s="12">
        <v>2.4653999999999798</v>
      </c>
    </row>
    <row r="15567" spans="1:13" x14ac:dyDescent="0.3">
      <c r="A15567" s="18">
        <v>15565</v>
      </c>
      <c r="B15567" s="18">
        <f t="shared" si="486"/>
        <v>2023</v>
      </c>
      <c r="C15567" s="17">
        <v>45108</v>
      </c>
      <c r="D15567" s="18" t="s">
        <v>314</v>
      </c>
      <c r="E15567" s="18" t="s">
        <v>325</v>
      </c>
      <c r="F15567" s="18" t="str">
        <f t="shared" si="487"/>
        <v>Reading-Customer Charge-45108</v>
      </c>
      <c r="G15567" s="11" t="s">
        <v>131</v>
      </c>
      <c r="H15567" s="11" t="s">
        <v>56</v>
      </c>
      <c r="I15567" s="11" t="s">
        <v>56</v>
      </c>
      <c r="J15567" s="11" t="s">
        <v>56</v>
      </c>
      <c r="K15567" s="11" t="str">
        <f>IFERROR(INDEX('EDC Component Dictionary'!$C$5:$C$37,MATCH('Rates Database'!J15567,'EDC Component Dictionary'!$B$5:$B$37,0)), "Energy Supply")</f>
        <v>Distribution System</v>
      </c>
      <c r="L15567" s="12"/>
      <c r="M15567" s="12">
        <v>5.3040000000000003</v>
      </c>
    </row>
    <row r="15568" spans="1:13" x14ac:dyDescent="0.3">
      <c r="A15568" s="18">
        <v>15566</v>
      </c>
      <c r="B15568" s="18">
        <f t="shared" si="486"/>
        <v>2023</v>
      </c>
      <c r="C15568" s="17">
        <v>45108</v>
      </c>
      <c r="D15568" s="18" t="s">
        <v>314</v>
      </c>
      <c r="E15568" s="18" t="s">
        <v>326</v>
      </c>
      <c r="F15568" s="18" t="str">
        <f t="shared" si="487"/>
        <v>Shrewsbury-Customer Charge-45108</v>
      </c>
      <c r="G15568" s="11" t="s">
        <v>131</v>
      </c>
      <c r="H15568" s="11" t="s">
        <v>56</v>
      </c>
      <c r="I15568" s="11" t="s">
        <v>56</v>
      </c>
      <c r="J15568" s="11" t="s">
        <v>56</v>
      </c>
      <c r="K15568" s="11" t="str">
        <f>IFERROR(INDEX('EDC Component Dictionary'!$C$5:$C$37,MATCH('Rates Database'!J15568,'EDC Component Dictionary'!$B$5:$B$37,0)), "Energy Supply")</f>
        <v>Distribution System</v>
      </c>
      <c r="L15568" s="12"/>
      <c r="M15568" s="12">
        <v>11.549999999999899</v>
      </c>
    </row>
    <row r="15569" spans="1:13" x14ac:dyDescent="0.3">
      <c r="A15569" s="18">
        <v>15567</v>
      </c>
      <c r="B15569" s="18">
        <f t="shared" si="486"/>
        <v>2023</v>
      </c>
      <c r="C15569" s="17">
        <v>45108</v>
      </c>
      <c r="D15569" s="18" t="s">
        <v>314</v>
      </c>
      <c r="E15569" s="18" t="s">
        <v>327</v>
      </c>
      <c r="F15569" s="18" t="str">
        <f t="shared" si="487"/>
        <v>Ipswich-Customer Charge-45108</v>
      </c>
      <c r="G15569" s="11" t="s">
        <v>131</v>
      </c>
      <c r="H15569" s="11" t="s">
        <v>56</v>
      </c>
      <c r="I15569" s="11" t="s">
        <v>56</v>
      </c>
      <c r="J15569" s="11" t="s">
        <v>56</v>
      </c>
      <c r="K15569" s="11" t="str">
        <f>IFERROR(INDEX('EDC Component Dictionary'!$C$5:$C$37,MATCH('Rates Database'!J15569,'EDC Component Dictionary'!$B$5:$B$37,0)), "Energy Supply")</f>
        <v>Distribution System</v>
      </c>
      <c r="L15569" s="12"/>
      <c r="M15569" s="12">
        <v>4</v>
      </c>
    </row>
    <row r="15570" spans="1:13" x14ac:dyDescent="0.3">
      <c r="A15570" s="18">
        <v>15568</v>
      </c>
      <c r="B15570" s="18">
        <f t="shared" si="486"/>
        <v>2023</v>
      </c>
      <c r="C15570" s="17">
        <v>45108</v>
      </c>
      <c r="D15570" s="18" t="s">
        <v>314</v>
      </c>
      <c r="E15570" s="18" t="s">
        <v>328</v>
      </c>
      <c r="F15570" s="18" t="str">
        <f t="shared" si="487"/>
        <v>Westfield-Customer Charge-45108</v>
      </c>
      <c r="G15570" s="11" t="s">
        <v>131</v>
      </c>
      <c r="H15570" s="11" t="s">
        <v>56</v>
      </c>
      <c r="I15570" s="11" t="s">
        <v>56</v>
      </c>
      <c r="J15570" s="11" t="s">
        <v>56</v>
      </c>
      <c r="K15570" s="11" t="str">
        <f>IFERROR(INDEX('EDC Component Dictionary'!$C$5:$C$37,MATCH('Rates Database'!J15570,'EDC Component Dictionary'!$B$5:$B$37,0)), "Energy Supply")</f>
        <v>Distribution System</v>
      </c>
      <c r="L15570" s="12"/>
      <c r="M15570" s="12">
        <v>11.637499999999999</v>
      </c>
    </row>
    <row r="15571" spans="1:13" x14ac:dyDescent="0.3">
      <c r="A15571" s="18">
        <v>15569</v>
      </c>
      <c r="B15571" s="18">
        <f t="shared" si="486"/>
        <v>2023</v>
      </c>
      <c r="C15571" s="17">
        <v>45108</v>
      </c>
      <c r="D15571" s="18" t="s">
        <v>314</v>
      </c>
      <c r="E15571" s="18" t="s">
        <v>351</v>
      </c>
      <c r="F15571" s="18" t="str">
        <f t="shared" si="487"/>
        <v>Groton-Customer Charge-45108</v>
      </c>
      <c r="G15571" s="11" t="s">
        <v>131</v>
      </c>
      <c r="H15571" s="11" t="s">
        <v>56</v>
      </c>
      <c r="I15571" s="11" t="s">
        <v>56</v>
      </c>
      <c r="J15571" s="11" t="s">
        <v>56</v>
      </c>
      <c r="K15571" s="11" t="str">
        <f>IFERROR(INDEX('EDC Component Dictionary'!$C$5:$C$37,MATCH('Rates Database'!J15571,'EDC Component Dictionary'!$B$5:$B$37,0)), "Energy Supply")</f>
        <v>Distribution System</v>
      </c>
      <c r="L15571" s="12"/>
      <c r="M15571" s="12">
        <v>5.6199999999999903</v>
      </c>
    </row>
    <row r="15572" spans="1:13" x14ac:dyDescent="0.3">
      <c r="A15572" s="18">
        <v>15570</v>
      </c>
      <c r="B15572" s="18">
        <f t="shared" si="486"/>
        <v>2023</v>
      </c>
      <c r="C15572" s="17">
        <v>45108</v>
      </c>
      <c r="D15572" s="18" t="s">
        <v>314</v>
      </c>
      <c r="E15572" s="18" t="s">
        <v>329</v>
      </c>
      <c r="F15572" s="18" t="str">
        <f t="shared" si="487"/>
        <v>Merrimac-Customer Charge-45108</v>
      </c>
      <c r="G15572" s="11" t="s">
        <v>131</v>
      </c>
      <c r="H15572" s="11" t="s">
        <v>56</v>
      </c>
      <c r="I15572" s="11" t="s">
        <v>56</v>
      </c>
      <c r="J15572" s="11" t="s">
        <v>56</v>
      </c>
      <c r="K15572" s="11" t="str">
        <f>IFERROR(INDEX('EDC Component Dictionary'!$C$5:$C$37,MATCH('Rates Database'!J15572,'EDC Component Dictionary'!$B$5:$B$37,0)), "Energy Supply")</f>
        <v>Distribution System</v>
      </c>
      <c r="L15572" s="12"/>
      <c r="M15572" s="12">
        <v>5.5</v>
      </c>
    </row>
    <row r="15573" spans="1:13" x14ac:dyDescent="0.3">
      <c r="A15573" s="18">
        <v>15571</v>
      </c>
      <c r="B15573" s="18">
        <f t="shared" si="486"/>
        <v>2023</v>
      </c>
      <c r="C15573" s="17">
        <v>45108</v>
      </c>
      <c r="D15573" s="18" t="s">
        <v>314</v>
      </c>
      <c r="E15573" s="18" t="s">
        <v>352</v>
      </c>
      <c r="F15573" s="18" t="str">
        <f t="shared" si="487"/>
        <v>Belmont-Customer Charge-45108</v>
      </c>
      <c r="G15573" s="11" t="s">
        <v>131</v>
      </c>
      <c r="H15573" s="11" t="s">
        <v>56</v>
      </c>
      <c r="I15573" s="11" t="s">
        <v>56</v>
      </c>
      <c r="J15573" s="11" t="s">
        <v>56</v>
      </c>
      <c r="K15573" s="11" t="str">
        <f>IFERROR(INDEX('EDC Component Dictionary'!$C$5:$C$37,MATCH('Rates Database'!J15573,'EDC Component Dictionary'!$B$5:$B$37,0)), "Energy Supply")</f>
        <v>Distribution System</v>
      </c>
      <c r="L15573" s="12"/>
      <c r="M15573" s="12">
        <v>12.5999999999999</v>
      </c>
    </row>
    <row r="15574" spans="1:13" x14ac:dyDescent="0.3">
      <c r="A15574" s="18">
        <v>15572</v>
      </c>
      <c r="B15574" s="18">
        <f t="shared" ref="B15574:B15637" si="488">YEAR(C15574)</f>
        <v>2023</v>
      </c>
      <c r="C15574" s="17">
        <v>45108</v>
      </c>
      <c r="D15574" s="18" t="s">
        <v>314</v>
      </c>
      <c r="E15574" s="18" t="s">
        <v>330</v>
      </c>
      <c r="F15574" s="18" t="str">
        <f t="shared" si="487"/>
        <v>Chicopee-Customer Charge-45108</v>
      </c>
      <c r="G15574" s="11" t="s">
        <v>131</v>
      </c>
      <c r="H15574" s="11" t="s">
        <v>56</v>
      </c>
      <c r="I15574" s="11" t="s">
        <v>56</v>
      </c>
      <c r="J15574" s="11" t="s">
        <v>56</v>
      </c>
      <c r="K15574" s="11" t="str">
        <f>IFERROR(INDEX('EDC Component Dictionary'!$C$5:$C$37,MATCH('Rates Database'!J15574,'EDC Component Dictionary'!$B$5:$B$37,0)), "Energy Supply")</f>
        <v>Distribution System</v>
      </c>
      <c r="L15574" s="12"/>
      <c r="M15574" s="12">
        <v>5.6</v>
      </c>
    </row>
    <row r="15575" spans="1:13" x14ac:dyDescent="0.3">
      <c r="A15575" s="18">
        <v>15573</v>
      </c>
      <c r="B15575" s="18">
        <f t="shared" si="488"/>
        <v>2023</v>
      </c>
      <c r="C15575" s="17">
        <v>45108</v>
      </c>
      <c r="D15575" s="18" t="s">
        <v>314</v>
      </c>
      <c r="E15575" s="18" t="s">
        <v>331</v>
      </c>
      <c r="F15575" s="18" t="str">
        <f t="shared" si="487"/>
        <v>Marblehead-Customer Charge-45108</v>
      </c>
      <c r="G15575" s="11" t="s">
        <v>131</v>
      </c>
      <c r="H15575" s="11" t="s">
        <v>56</v>
      </c>
      <c r="I15575" s="11" t="s">
        <v>56</v>
      </c>
      <c r="J15575" s="11" t="s">
        <v>56</v>
      </c>
      <c r="K15575" s="11" t="str">
        <f>IFERROR(INDEX('EDC Component Dictionary'!$C$5:$C$37,MATCH('Rates Database'!J15575,'EDC Component Dictionary'!$B$5:$B$37,0)), "Energy Supply")</f>
        <v>Distribution System</v>
      </c>
      <c r="L15575" s="12"/>
      <c r="M15575" s="12">
        <v>9</v>
      </c>
    </row>
    <row r="15576" spans="1:13" x14ac:dyDescent="0.3">
      <c r="A15576" s="18">
        <v>15574</v>
      </c>
      <c r="B15576" s="18">
        <f t="shared" si="488"/>
        <v>2023</v>
      </c>
      <c r="C15576" s="17">
        <v>45108</v>
      </c>
      <c r="D15576" s="18" t="s">
        <v>314</v>
      </c>
      <c r="E15576" s="18" t="s">
        <v>332</v>
      </c>
      <c r="F15576" s="18" t="str">
        <f t="shared" si="487"/>
        <v>Hingham-Customer Charge-45108</v>
      </c>
      <c r="G15576" s="11" t="s">
        <v>131</v>
      </c>
      <c r="H15576" s="11" t="s">
        <v>56</v>
      </c>
      <c r="I15576" s="11" t="s">
        <v>56</v>
      </c>
      <c r="J15576" s="11" t="s">
        <v>56</v>
      </c>
      <c r="K15576" s="11" t="str">
        <f>IFERROR(INDEX('EDC Component Dictionary'!$C$5:$C$37,MATCH('Rates Database'!J15576,'EDC Component Dictionary'!$B$5:$B$37,0)), "Energy Supply")</f>
        <v>Distribution System</v>
      </c>
      <c r="L15576" s="12"/>
      <c r="M15576" s="12">
        <v>9.7740000000000098</v>
      </c>
    </row>
    <row r="15577" spans="1:13" x14ac:dyDescent="0.3">
      <c r="A15577" s="18">
        <v>15575</v>
      </c>
      <c r="B15577" s="18">
        <f t="shared" si="488"/>
        <v>2023</v>
      </c>
      <c r="C15577" s="17">
        <v>45108</v>
      </c>
      <c r="D15577" s="18" t="s">
        <v>314</v>
      </c>
      <c r="E15577" s="18" t="s">
        <v>333</v>
      </c>
      <c r="F15577" s="18" t="str">
        <f t="shared" si="487"/>
        <v>South Hadley-Customer Charge-45108</v>
      </c>
      <c r="G15577" s="11" t="s">
        <v>131</v>
      </c>
      <c r="H15577" s="11" t="s">
        <v>56</v>
      </c>
      <c r="I15577" s="11" t="s">
        <v>56</v>
      </c>
      <c r="J15577" s="11" t="s">
        <v>56</v>
      </c>
      <c r="K15577" s="11" t="str">
        <f>IFERROR(INDEX('EDC Component Dictionary'!$C$5:$C$37,MATCH('Rates Database'!J15577,'EDC Component Dictionary'!$B$5:$B$37,0)), "Energy Supply")</f>
        <v>Distribution System</v>
      </c>
      <c r="L15577" s="12"/>
      <c r="M15577" s="12">
        <v>4.7</v>
      </c>
    </row>
    <row r="15578" spans="1:13" x14ac:dyDescent="0.3">
      <c r="A15578" s="18">
        <v>15576</v>
      </c>
      <c r="B15578" s="18">
        <f t="shared" si="488"/>
        <v>2023</v>
      </c>
      <c r="C15578" s="17">
        <v>45108</v>
      </c>
      <c r="D15578" s="18" t="s">
        <v>314</v>
      </c>
      <c r="E15578" s="18" t="s">
        <v>334</v>
      </c>
      <c r="F15578" s="18" t="str">
        <f t="shared" si="487"/>
        <v>Georgetown-Customer Charge-45108</v>
      </c>
      <c r="G15578" s="11" t="s">
        <v>131</v>
      </c>
      <c r="H15578" s="11" t="s">
        <v>56</v>
      </c>
      <c r="I15578" s="11" t="s">
        <v>56</v>
      </c>
      <c r="J15578" s="11" t="s">
        <v>56</v>
      </c>
      <c r="K15578" s="11" t="str">
        <f>IFERROR(INDEX('EDC Component Dictionary'!$C$5:$C$37,MATCH('Rates Database'!J15578,'EDC Component Dictionary'!$B$5:$B$37,0)), "Energy Supply")</f>
        <v>Distribution System</v>
      </c>
      <c r="L15578" s="12"/>
      <c r="M15578" s="12">
        <v>5.2109999999999799</v>
      </c>
    </row>
    <row r="15579" spans="1:13" x14ac:dyDescent="0.3">
      <c r="A15579" s="18">
        <v>15577</v>
      </c>
      <c r="B15579" s="18">
        <f t="shared" si="488"/>
        <v>2023</v>
      </c>
      <c r="C15579" s="17">
        <v>45108</v>
      </c>
      <c r="D15579" s="18" t="s">
        <v>314</v>
      </c>
      <c r="E15579" s="18" t="s">
        <v>335</v>
      </c>
      <c r="F15579" s="18" t="str">
        <f t="shared" si="487"/>
        <v>Sterling-Customer Charge-45108</v>
      </c>
      <c r="G15579" s="11" t="s">
        <v>131</v>
      </c>
      <c r="H15579" s="11" t="s">
        <v>56</v>
      </c>
      <c r="I15579" s="11" t="s">
        <v>56</v>
      </c>
      <c r="J15579" s="11" t="s">
        <v>56</v>
      </c>
      <c r="K15579" s="11" t="str">
        <f>IFERROR(INDEX('EDC Component Dictionary'!$C$5:$C$37,MATCH('Rates Database'!J15579,'EDC Component Dictionary'!$B$5:$B$37,0)), "Energy Supply")</f>
        <v>Distribution System</v>
      </c>
      <c r="L15579" s="12"/>
      <c r="M15579" s="12">
        <v>4</v>
      </c>
    </row>
    <row r="15580" spans="1:13" x14ac:dyDescent="0.3">
      <c r="A15580" s="18">
        <v>15578</v>
      </c>
      <c r="B15580" s="18">
        <f t="shared" si="488"/>
        <v>2023</v>
      </c>
      <c r="C15580" s="17">
        <v>45108</v>
      </c>
      <c r="D15580" s="18" t="s">
        <v>314</v>
      </c>
      <c r="E15580" s="18" t="s">
        <v>336</v>
      </c>
      <c r="F15580" s="18" t="str">
        <f t="shared" si="487"/>
        <v>Littleton-Customer Charge-45108</v>
      </c>
      <c r="G15580" s="11" t="s">
        <v>131</v>
      </c>
      <c r="H15580" s="11" t="s">
        <v>56</v>
      </c>
      <c r="I15580" s="11" t="s">
        <v>56</v>
      </c>
      <c r="J15580" s="11" t="s">
        <v>56</v>
      </c>
      <c r="K15580" s="11" t="str">
        <f>IFERROR(INDEX('EDC Component Dictionary'!$C$5:$C$37,MATCH('Rates Database'!J15580,'EDC Component Dictionary'!$B$5:$B$37,0)), "Energy Supply")</f>
        <v>Distribution System</v>
      </c>
      <c r="L15580" s="12"/>
      <c r="M15580" s="12">
        <v>3.5</v>
      </c>
    </row>
    <row r="15581" spans="1:13" x14ac:dyDescent="0.3">
      <c r="A15581" s="18">
        <v>15579</v>
      </c>
      <c r="B15581" s="18">
        <f t="shared" si="488"/>
        <v>2023</v>
      </c>
      <c r="C15581" s="17">
        <v>45108</v>
      </c>
      <c r="D15581" s="18" t="s">
        <v>314</v>
      </c>
      <c r="E15581" s="18" t="s">
        <v>337</v>
      </c>
      <c r="F15581" s="18" t="str">
        <f t="shared" si="487"/>
        <v>Boylston-Customer Charge-45108</v>
      </c>
      <c r="G15581" s="11" t="s">
        <v>131</v>
      </c>
      <c r="H15581" s="11" t="s">
        <v>56</v>
      </c>
      <c r="I15581" s="11" t="s">
        <v>56</v>
      </c>
      <c r="J15581" s="11" t="s">
        <v>56</v>
      </c>
      <c r="K15581" s="11" t="str">
        <f>IFERROR(INDEX('EDC Component Dictionary'!$C$5:$C$37,MATCH('Rates Database'!J15581,'EDC Component Dictionary'!$B$5:$B$37,0)), "Energy Supply")</f>
        <v>Distribution System</v>
      </c>
      <c r="L15581" s="12"/>
      <c r="M15581" s="12">
        <v>9</v>
      </c>
    </row>
    <row r="15582" spans="1:13" x14ac:dyDescent="0.3">
      <c r="A15582" s="18">
        <v>15580</v>
      </c>
      <c r="B15582" s="18">
        <f t="shared" si="488"/>
        <v>2023</v>
      </c>
      <c r="C15582" s="17">
        <v>45108</v>
      </c>
      <c r="D15582" s="18" t="s">
        <v>314</v>
      </c>
      <c r="E15582" s="18" t="s">
        <v>338</v>
      </c>
      <c r="F15582" s="18" t="str">
        <f t="shared" si="487"/>
        <v>Princeton-Customer Charge-45108</v>
      </c>
      <c r="G15582" s="11" t="s">
        <v>131</v>
      </c>
      <c r="H15582" s="11" t="s">
        <v>56</v>
      </c>
      <c r="I15582" s="11" t="s">
        <v>56</v>
      </c>
      <c r="J15582" s="11" t="s">
        <v>56</v>
      </c>
      <c r="K15582" s="11" t="str">
        <f>IFERROR(INDEX('EDC Component Dictionary'!$C$5:$C$37,MATCH('Rates Database'!J15582,'EDC Component Dictionary'!$B$5:$B$37,0)), "Energy Supply")</f>
        <v>Distribution System</v>
      </c>
      <c r="L15582" s="12"/>
      <c r="M15582" s="12">
        <v>8.9500000000000099</v>
      </c>
    </row>
    <row r="15583" spans="1:13" x14ac:dyDescent="0.3">
      <c r="A15583" s="18">
        <v>15581</v>
      </c>
      <c r="B15583" s="18">
        <f t="shared" si="488"/>
        <v>2023</v>
      </c>
      <c r="C15583" s="17">
        <v>45108</v>
      </c>
      <c r="D15583" s="18" t="s">
        <v>314</v>
      </c>
      <c r="E15583" s="18" t="s">
        <v>347</v>
      </c>
      <c r="F15583" s="18" t="str">
        <f t="shared" si="487"/>
        <v>Middleborough-Customer Charge-45108</v>
      </c>
      <c r="G15583" s="11" t="s">
        <v>131</v>
      </c>
      <c r="H15583" s="11" t="s">
        <v>56</v>
      </c>
      <c r="I15583" s="11" t="s">
        <v>56</v>
      </c>
      <c r="J15583" s="11" t="s">
        <v>56</v>
      </c>
      <c r="K15583" s="11" t="str">
        <f>IFERROR(INDEX('EDC Component Dictionary'!$C$5:$C$37,MATCH('Rates Database'!J15583,'EDC Component Dictionary'!$B$5:$B$37,0)), "Energy Supply")</f>
        <v>Distribution System</v>
      </c>
      <c r="L15583" s="12"/>
      <c r="M15583" s="12">
        <v>4.5049999999999901</v>
      </c>
    </row>
    <row r="15584" spans="1:13" x14ac:dyDescent="0.3">
      <c r="A15584" s="18">
        <v>15582</v>
      </c>
      <c r="B15584" s="18">
        <f t="shared" si="488"/>
        <v>2023</v>
      </c>
      <c r="C15584" s="17">
        <v>45108</v>
      </c>
      <c r="D15584" s="18" t="s">
        <v>314</v>
      </c>
      <c r="E15584" s="18" t="s">
        <v>339</v>
      </c>
      <c r="F15584" s="18" t="str">
        <f t="shared" si="487"/>
        <v>Rowley-Customer Charge-45108</v>
      </c>
      <c r="G15584" s="11" t="s">
        <v>131</v>
      </c>
      <c r="H15584" s="11" t="s">
        <v>56</v>
      </c>
      <c r="I15584" s="11" t="s">
        <v>56</v>
      </c>
      <c r="J15584" s="11" t="s">
        <v>56</v>
      </c>
      <c r="K15584" s="11" t="str">
        <f>IFERROR(INDEX('EDC Component Dictionary'!$C$5:$C$37,MATCH('Rates Database'!J15584,'EDC Component Dictionary'!$B$5:$B$37,0)), "Energy Supply")</f>
        <v>Distribution System</v>
      </c>
      <c r="L15584" s="12"/>
      <c r="M15584" s="12">
        <v>4</v>
      </c>
    </row>
    <row r="15585" spans="1:13" x14ac:dyDescent="0.3">
      <c r="A15585" s="18">
        <v>15583</v>
      </c>
      <c r="B15585" s="18">
        <f t="shared" si="488"/>
        <v>2023</v>
      </c>
      <c r="C15585" s="17">
        <v>45108</v>
      </c>
      <c r="D15585" s="18" t="s">
        <v>314</v>
      </c>
      <c r="E15585" s="18" t="s">
        <v>353</v>
      </c>
      <c r="F15585" s="18" t="str">
        <f t="shared" si="487"/>
        <v>Concord-Customer Charge-45108</v>
      </c>
      <c r="G15585" s="11" t="s">
        <v>131</v>
      </c>
      <c r="H15585" s="11" t="s">
        <v>56</v>
      </c>
      <c r="I15585" s="11" t="s">
        <v>56</v>
      </c>
      <c r="J15585" s="11" t="s">
        <v>56</v>
      </c>
      <c r="K15585" s="11" t="str">
        <f>IFERROR(INDEX('EDC Component Dictionary'!$C$5:$C$37,MATCH('Rates Database'!J15585,'EDC Component Dictionary'!$B$5:$B$37,0)), "Energy Supply")</f>
        <v>Distribution System</v>
      </c>
      <c r="L15585" s="12"/>
      <c r="M15585" s="12">
        <v>16.874375000000001</v>
      </c>
    </row>
    <row r="15586" spans="1:13" x14ac:dyDescent="0.3">
      <c r="A15586" s="18">
        <v>15584</v>
      </c>
      <c r="B15586" s="18">
        <f t="shared" si="488"/>
        <v>2023</v>
      </c>
      <c r="C15586" s="17">
        <v>45108</v>
      </c>
      <c r="D15586" s="18" t="s">
        <v>314</v>
      </c>
      <c r="E15586" s="18" t="s">
        <v>340</v>
      </c>
      <c r="F15586" s="18" t="str">
        <f t="shared" si="487"/>
        <v>Wakefield-Customer Charge-45108</v>
      </c>
      <c r="G15586" s="11" t="s">
        <v>131</v>
      </c>
      <c r="H15586" s="11" t="s">
        <v>56</v>
      </c>
      <c r="I15586" s="11" t="s">
        <v>56</v>
      </c>
      <c r="J15586" s="11" t="s">
        <v>56</v>
      </c>
      <c r="K15586" s="11" t="str">
        <f>IFERROR(INDEX('EDC Component Dictionary'!$C$5:$C$37,MATCH('Rates Database'!J15586,'EDC Component Dictionary'!$B$5:$B$37,0)), "Energy Supply")</f>
        <v>Distribution System</v>
      </c>
      <c r="L15586" s="12"/>
      <c r="M15586" s="12">
        <v>6</v>
      </c>
    </row>
    <row r="15587" spans="1:13" x14ac:dyDescent="0.3">
      <c r="A15587" s="18">
        <v>15585</v>
      </c>
      <c r="B15587" s="18">
        <f t="shared" si="488"/>
        <v>2023</v>
      </c>
      <c r="C15587" s="17">
        <v>45108</v>
      </c>
      <c r="D15587" s="18" t="s">
        <v>314</v>
      </c>
      <c r="E15587" s="18" t="s">
        <v>341</v>
      </c>
      <c r="F15587" s="18" t="str">
        <f t="shared" si="487"/>
        <v>Hull-Customer Charge-45108</v>
      </c>
      <c r="G15587" s="11" t="s">
        <v>131</v>
      </c>
      <c r="H15587" s="11" t="s">
        <v>56</v>
      </c>
      <c r="I15587" s="11" t="s">
        <v>56</v>
      </c>
      <c r="J15587" s="11" t="s">
        <v>56</v>
      </c>
      <c r="K15587" s="11" t="str">
        <f>IFERROR(INDEX('EDC Component Dictionary'!$C$5:$C$37,MATCH('Rates Database'!J15587,'EDC Component Dictionary'!$B$5:$B$37,0)), "Energy Supply")</f>
        <v>Distribution System</v>
      </c>
      <c r="L15587" s="12"/>
      <c r="M15587" s="12">
        <v>12.7259999999999</v>
      </c>
    </row>
    <row r="15588" spans="1:13" x14ac:dyDescent="0.3">
      <c r="A15588" s="18">
        <v>15586</v>
      </c>
      <c r="B15588" s="18">
        <f t="shared" si="488"/>
        <v>2023</v>
      </c>
      <c r="C15588" s="17">
        <v>45108</v>
      </c>
      <c r="D15588" s="18" t="s">
        <v>314</v>
      </c>
      <c r="E15588" s="18" t="s">
        <v>342</v>
      </c>
      <c r="F15588" s="18" t="str">
        <f t="shared" si="487"/>
        <v>North Attleborough-Customer Charge-45108</v>
      </c>
      <c r="G15588" s="11" t="s">
        <v>131</v>
      </c>
      <c r="H15588" s="11" t="s">
        <v>56</v>
      </c>
      <c r="I15588" s="11" t="s">
        <v>56</v>
      </c>
      <c r="J15588" s="11" t="s">
        <v>56</v>
      </c>
      <c r="K15588" s="11" t="str">
        <f>IFERROR(INDEX('EDC Component Dictionary'!$C$5:$C$37,MATCH('Rates Database'!J15588,'EDC Component Dictionary'!$B$5:$B$37,0)), "Energy Supply")</f>
        <v>Distribution System</v>
      </c>
      <c r="L15588" s="12"/>
      <c r="M15588" s="12">
        <v>10.32</v>
      </c>
    </row>
    <row r="15589" spans="1:13" x14ac:dyDescent="0.3">
      <c r="A15589" s="18">
        <v>15587</v>
      </c>
      <c r="B15589" s="18">
        <f t="shared" si="488"/>
        <v>2023</v>
      </c>
      <c r="C15589" s="17">
        <v>45108</v>
      </c>
      <c r="D15589" s="18" t="s">
        <v>314</v>
      </c>
      <c r="E15589" s="18" t="s">
        <v>343</v>
      </c>
      <c r="F15589" s="18" t="str">
        <f t="shared" si="487"/>
        <v>Holden-Customer Charge-45108</v>
      </c>
      <c r="G15589" s="11" t="s">
        <v>131</v>
      </c>
      <c r="H15589" s="11" t="s">
        <v>56</v>
      </c>
      <c r="I15589" s="11" t="s">
        <v>56</v>
      </c>
      <c r="J15589" s="11" t="s">
        <v>56</v>
      </c>
      <c r="K15589" s="11" t="str">
        <f>IFERROR(INDEX('EDC Component Dictionary'!$C$5:$C$37,MATCH('Rates Database'!J15589,'EDC Component Dictionary'!$B$5:$B$37,0)), "Energy Supply")</f>
        <v>Distribution System</v>
      </c>
      <c r="L15589" s="12"/>
      <c r="M15589" s="12">
        <v>4.25</v>
      </c>
    </row>
    <row r="15590" spans="1:13" x14ac:dyDescent="0.3">
      <c r="A15590" s="18">
        <v>15588</v>
      </c>
      <c r="B15590" s="18">
        <f t="shared" si="488"/>
        <v>2023</v>
      </c>
      <c r="C15590" s="17">
        <v>45108</v>
      </c>
      <c r="D15590" s="18" t="s">
        <v>314</v>
      </c>
      <c r="E15590" s="18" t="s">
        <v>354</v>
      </c>
      <c r="F15590" s="18" t="str">
        <f t="shared" si="487"/>
        <v>Taunton-Customer Charge-45108</v>
      </c>
      <c r="G15590" s="11" t="s">
        <v>131</v>
      </c>
      <c r="H15590" s="11" t="s">
        <v>56</v>
      </c>
      <c r="I15590" s="11" t="s">
        <v>56</v>
      </c>
      <c r="J15590" s="11" t="s">
        <v>56</v>
      </c>
      <c r="K15590" s="11" t="str">
        <f>IFERROR(INDEX('EDC Component Dictionary'!$C$5:$C$37,MATCH('Rates Database'!J15590,'EDC Component Dictionary'!$B$5:$B$37,0)), "Energy Supply")</f>
        <v>Distribution System</v>
      </c>
      <c r="L15590" s="12"/>
      <c r="M15590" s="12">
        <v>6.9065000000000003</v>
      </c>
    </row>
    <row r="15591" spans="1:13" x14ac:dyDescent="0.3">
      <c r="A15591" s="18">
        <v>15589</v>
      </c>
      <c r="B15591" s="18">
        <f t="shared" si="488"/>
        <v>2023</v>
      </c>
      <c r="C15591" s="17">
        <v>45108</v>
      </c>
      <c r="D15591" s="18" t="s">
        <v>314</v>
      </c>
      <c r="E15591" s="18" t="s">
        <v>344</v>
      </c>
      <c r="F15591" s="18" t="str">
        <f t="shared" si="487"/>
        <v>Norwood-Customer Charge-45108</v>
      </c>
      <c r="G15591" s="11" t="s">
        <v>131</v>
      </c>
      <c r="H15591" s="11" t="s">
        <v>56</v>
      </c>
      <c r="I15591" s="11" t="s">
        <v>56</v>
      </c>
      <c r="J15591" s="11" t="s">
        <v>56</v>
      </c>
      <c r="K15591" s="11" t="str">
        <f>IFERROR(INDEX('EDC Component Dictionary'!$C$5:$C$37,MATCH('Rates Database'!J15591,'EDC Component Dictionary'!$B$5:$B$37,0)), "Energy Supply")</f>
        <v>Distribution System</v>
      </c>
      <c r="L15591" s="12"/>
      <c r="M15591" s="12">
        <v>9</v>
      </c>
    </row>
    <row r="15592" spans="1:13" x14ac:dyDescent="0.3">
      <c r="A15592" s="18">
        <v>15590</v>
      </c>
      <c r="B15592" s="18">
        <f t="shared" si="488"/>
        <v>2023</v>
      </c>
      <c r="C15592" s="17">
        <v>45108</v>
      </c>
      <c r="D15592" s="18" t="s">
        <v>314</v>
      </c>
      <c r="E15592" s="18" t="s">
        <v>355</v>
      </c>
      <c r="F15592" s="18" t="str">
        <f t="shared" si="487"/>
        <v>Wellesley-Customer Charge-45108</v>
      </c>
      <c r="G15592" s="11" t="s">
        <v>131</v>
      </c>
      <c r="H15592" s="11" t="s">
        <v>56</v>
      </c>
      <c r="I15592" s="11" t="s">
        <v>56</v>
      </c>
      <c r="J15592" s="11" t="s">
        <v>56</v>
      </c>
      <c r="K15592" s="11" t="str">
        <f>IFERROR(INDEX('EDC Component Dictionary'!$C$5:$C$37,MATCH('Rates Database'!J15592,'EDC Component Dictionary'!$B$5:$B$37,0)), "Energy Supply")</f>
        <v>Distribution System</v>
      </c>
      <c r="L15592" s="12"/>
      <c r="M15592" s="12">
        <v>6.0657499999999898</v>
      </c>
    </row>
    <row r="15593" spans="1:13" x14ac:dyDescent="0.3">
      <c r="A15593" s="18">
        <v>15591</v>
      </c>
      <c r="B15593" s="18">
        <f t="shared" si="488"/>
        <v>2023</v>
      </c>
      <c r="C15593" s="17">
        <v>45108</v>
      </c>
      <c r="D15593" s="18" t="s">
        <v>314</v>
      </c>
      <c r="E15593" s="18" t="s">
        <v>345</v>
      </c>
      <c r="F15593" s="18" t="str">
        <f t="shared" si="487"/>
        <v>Russell-Customer Charge-45108</v>
      </c>
      <c r="G15593" s="11" t="s">
        <v>131</v>
      </c>
      <c r="H15593" s="11" t="s">
        <v>56</v>
      </c>
      <c r="I15593" s="11" t="s">
        <v>56</v>
      </c>
      <c r="J15593" s="11" t="s">
        <v>56</v>
      </c>
      <c r="K15593" s="11" t="str">
        <f>IFERROR(INDEX('EDC Component Dictionary'!$C$5:$C$37,MATCH('Rates Database'!J15593,'EDC Component Dictionary'!$B$5:$B$37,0)), "Energy Supply")</f>
        <v>Distribution System</v>
      </c>
      <c r="L15593" s="12"/>
      <c r="M15593" s="12">
        <v>8</v>
      </c>
    </row>
    <row r="15594" spans="1:13" x14ac:dyDescent="0.3">
      <c r="A15594" s="18">
        <v>15592</v>
      </c>
      <c r="B15594" s="18">
        <f t="shared" si="488"/>
        <v>2023</v>
      </c>
      <c r="C15594" s="17">
        <v>45108</v>
      </c>
      <c r="D15594" s="18" t="s">
        <v>314</v>
      </c>
      <c r="E15594" s="18" t="s">
        <v>346</v>
      </c>
      <c r="F15594" s="18" t="str">
        <f t="shared" si="487"/>
        <v>Chester-Customer Charge-45108</v>
      </c>
      <c r="G15594" s="11" t="s">
        <v>131</v>
      </c>
      <c r="H15594" s="11" t="s">
        <v>56</v>
      </c>
      <c r="I15594" s="11" t="s">
        <v>56</v>
      </c>
      <c r="J15594" s="11" t="s">
        <v>56</v>
      </c>
      <c r="K15594" s="11" t="str">
        <f>IFERROR(INDEX('EDC Component Dictionary'!$C$5:$C$37,MATCH('Rates Database'!J15594,'EDC Component Dictionary'!$B$5:$B$37,0)), "Energy Supply")</f>
        <v>Distribution System</v>
      </c>
      <c r="L15594" s="12"/>
      <c r="M15594" s="12">
        <v>5.9850000000000199</v>
      </c>
    </row>
    <row r="15595" spans="1:13" x14ac:dyDescent="0.3">
      <c r="A15595" s="18">
        <v>15593</v>
      </c>
      <c r="B15595" s="18">
        <f t="shared" si="488"/>
        <v>2021</v>
      </c>
      <c r="C15595" s="17">
        <v>44256</v>
      </c>
      <c r="D15595" s="18" t="s">
        <v>314</v>
      </c>
      <c r="E15595" s="18" t="s">
        <v>315</v>
      </c>
      <c r="F15595" s="18" t="str">
        <f t="shared" si="487"/>
        <v>Holyoke-Customer Charge-44256</v>
      </c>
      <c r="G15595" s="11" t="s">
        <v>131</v>
      </c>
      <c r="H15595" s="11" t="s">
        <v>56</v>
      </c>
      <c r="I15595" s="11" t="s">
        <v>56</v>
      </c>
      <c r="J15595" s="11" t="s">
        <v>56</v>
      </c>
      <c r="K15595" s="11" t="str">
        <f>IFERROR(INDEX('EDC Component Dictionary'!$C$5:$C$37,MATCH('Rates Database'!J15595,'EDC Component Dictionary'!$B$5:$B$37,0)), "Energy Supply")</f>
        <v>Distribution System</v>
      </c>
      <c r="L15595" s="12"/>
      <c r="M15595" s="12">
        <v>4.9950000000000001</v>
      </c>
    </row>
    <row r="15596" spans="1:13" x14ac:dyDescent="0.3">
      <c r="A15596" s="18">
        <v>15594</v>
      </c>
      <c r="B15596" s="18">
        <f t="shared" si="488"/>
        <v>2021</v>
      </c>
      <c r="C15596" s="17">
        <v>44256</v>
      </c>
      <c r="D15596" s="18" t="s">
        <v>314</v>
      </c>
      <c r="E15596" s="18" t="s">
        <v>316</v>
      </c>
      <c r="F15596" s="18" t="str">
        <f t="shared" si="487"/>
        <v>West Boylston-Customer Charge-44256</v>
      </c>
      <c r="G15596" s="11" t="s">
        <v>131</v>
      </c>
      <c r="H15596" s="11" t="s">
        <v>56</v>
      </c>
      <c r="I15596" s="11" t="s">
        <v>56</v>
      </c>
      <c r="J15596" s="11" t="s">
        <v>56</v>
      </c>
      <c r="K15596" s="11" t="str">
        <f>IFERROR(INDEX('EDC Component Dictionary'!$C$5:$C$37,MATCH('Rates Database'!J15596,'EDC Component Dictionary'!$B$5:$B$37,0)), "Energy Supply")</f>
        <v>Distribution System</v>
      </c>
      <c r="L15596" s="12"/>
      <c r="M15596" s="12">
        <v>4.01400000000001</v>
      </c>
    </row>
    <row r="15597" spans="1:13" x14ac:dyDescent="0.3">
      <c r="A15597" s="18">
        <v>15595</v>
      </c>
      <c r="B15597" s="18">
        <f t="shared" si="488"/>
        <v>2021</v>
      </c>
      <c r="C15597" s="17">
        <v>44256</v>
      </c>
      <c r="D15597" s="18" t="s">
        <v>314</v>
      </c>
      <c r="E15597" s="18" t="s">
        <v>348</v>
      </c>
      <c r="F15597" s="18" t="str">
        <f t="shared" si="487"/>
        <v>Middleton-Customer Charge-44256</v>
      </c>
      <c r="G15597" s="11" t="s">
        <v>131</v>
      </c>
      <c r="H15597" s="11" t="s">
        <v>56</v>
      </c>
      <c r="I15597" s="11" t="s">
        <v>56</v>
      </c>
      <c r="J15597" s="11" t="s">
        <v>56</v>
      </c>
      <c r="K15597" s="11" t="str">
        <f>IFERROR(INDEX('EDC Component Dictionary'!$C$5:$C$37,MATCH('Rates Database'!J15597,'EDC Component Dictionary'!$B$5:$B$37,0)), "Energy Supply")</f>
        <v>Distribution System</v>
      </c>
      <c r="L15597" s="12"/>
      <c r="M15597" s="12">
        <v>5.0399999999999903</v>
      </c>
    </row>
    <row r="15598" spans="1:13" x14ac:dyDescent="0.3">
      <c r="A15598" s="18">
        <v>15596</v>
      </c>
      <c r="B15598" s="18">
        <f t="shared" si="488"/>
        <v>2021</v>
      </c>
      <c r="C15598" s="17">
        <v>44256</v>
      </c>
      <c r="D15598" s="18" t="s">
        <v>314</v>
      </c>
      <c r="E15598" s="18" t="s">
        <v>317</v>
      </c>
      <c r="F15598" s="18" t="str">
        <f t="shared" si="487"/>
        <v>Danvers-Customer Charge-44256</v>
      </c>
      <c r="G15598" s="11" t="s">
        <v>131</v>
      </c>
      <c r="H15598" s="11" t="s">
        <v>56</v>
      </c>
      <c r="I15598" s="11" t="s">
        <v>56</v>
      </c>
      <c r="J15598" s="11" t="s">
        <v>56</v>
      </c>
      <c r="K15598" s="11" t="str">
        <f>IFERROR(INDEX('EDC Component Dictionary'!$C$5:$C$37,MATCH('Rates Database'!J15598,'EDC Component Dictionary'!$B$5:$B$37,0)), "Energy Supply")</f>
        <v>Distribution System</v>
      </c>
      <c r="L15598" s="12"/>
      <c r="M15598" s="12">
        <v>7.5</v>
      </c>
    </row>
    <row r="15599" spans="1:13" x14ac:dyDescent="0.3">
      <c r="A15599" s="18">
        <v>15597</v>
      </c>
      <c r="B15599" s="18">
        <f t="shared" si="488"/>
        <v>2021</v>
      </c>
      <c r="C15599" s="17">
        <v>44256</v>
      </c>
      <c r="D15599" s="18" t="s">
        <v>314</v>
      </c>
      <c r="E15599" s="18" t="s">
        <v>318</v>
      </c>
      <c r="F15599" s="18" t="str">
        <f t="shared" si="487"/>
        <v>Peabody-Customer Charge-44256</v>
      </c>
      <c r="G15599" s="11" t="s">
        <v>131</v>
      </c>
      <c r="H15599" s="11" t="s">
        <v>56</v>
      </c>
      <c r="I15599" s="11" t="s">
        <v>56</v>
      </c>
      <c r="J15599" s="11" t="s">
        <v>56</v>
      </c>
      <c r="K15599" s="11" t="str">
        <f>IFERROR(INDEX('EDC Component Dictionary'!$C$5:$C$37,MATCH('Rates Database'!J15599,'EDC Component Dictionary'!$B$5:$B$37,0)), "Energy Supply")</f>
        <v>Distribution System</v>
      </c>
      <c r="L15599" s="12"/>
      <c r="M15599" s="12">
        <v>1.25199999999998</v>
      </c>
    </row>
    <row r="15600" spans="1:13" x14ac:dyDescent="0.3">
      <c r="A15600" s="18">
        <v>15598</v>
      </c>
      <c r="B15600" s="18">
        <f t="shared" si="488"/>
        <v>2021</v>
      </c>
      <c r="C15600" s="17">
        <v>44256</v>
      </c>
      <c r="D15600" s="18" t="s">
        <v>314</v>
      </c>
      <c r="E15600" s="18" t="s">
        <v>319</v>
      </c>
      <c r="F15600" s="18" t="str">
        <f t="shared" si="487"/>
        <v>Ashburnham-Customer Charge-44256</v>
      </c>
      <c r="G15600" s="11" t="s">
        <v>131</v>
      </c>
      <c r="H15600" s="11" t="s">
        <v>56</v>
      </c>
      <c r="I15600" s="11" t="s">
        <v>56</v>
      </c>
      <c r="J15600" s="11" t="s">
        <v>56</v>
      </c>
      <c r="K15600" s="11" t="str">
        <f>IFERROR(INDEX('EDC Component Dictionary'!$C$5:$C$37,MATCH('Rates Database'!J15600,'EDC Component Dictionary'!$B$5:$B$37,0)), "Energy Supply")</f>
        <v>Distribution System</v>
      </c>
      <c r="L15600" s="12"/>
      <c r="M15600" s="12">
        <v>4.5</v>
      </c>
    </row>
    <row r="15601" spans="1:13" x14ac:dyDescent="0.3">
      <c r="A15601" s="18">
        <v>15599</v>
      </c>
      <c r="B15601" s="18">
        <f t="shared" si="488"/>
        <v>2021</v>
      </c>
      <c r="C15601" s="17">
        <v>44256</v>
      </c>
      <c r="D15601" s="18" t="s">
        <v>314</v>
      </c>
      <c r="E15601" s="18" t="s">
        <v>320</v>
      </c>
      <c r="F15601" s="18" t="str">
        <f t="shared" si="487"/>
        <v>Mansfield-Customer Charge-44256</v>
      </c>
      <c r="G15601" s="11" t="s">
        <v>131</v>
      </c>
      <c r="H15601" s="11" t="s">
        <v>56</v>
      </c>
      <c r="I15601" s="11" t="s">
        <v>56</v>
      </c>
      <c r="J15601" s="11" t="s">
        <v>56</v>
      </c>
      <c r="K15601" s="11" t="str">
        <f>IFERROR(INDEX('EDC Component Dictionary'!$C$5:$C$37,MATCH('Rates Database'!J15601,'EDC Component Dictionary'!$B$5:$B$37,0)), "Energy Supply")</f>
        <v>Distribution System</v>
      </c>
      <c r="L15601" s="12"/>
      <c r="M15601" s="12">
        <v>4</v>
      </c>
    </row>
    <row r="15602" spans="1:13" x14ac:dyDescent="0.3">
      <c r="A15602" s="18">
        <v>15600</v>
      </c>
      <c r="B15602" s="18">
        <f t="shared" si="488"/>
        <v>2021</v>
      </c>
      <c r="C15602" s="17">
        <v>44256</v>
      </c>
      <c r="D15602" s="18" t="s">
        <v>314</v>
      </c>
      <c r="E15602" s="18" t="s">
        <v>321</v>
      </c>
      <c r="F15602" s="18" t="str">
        <f t="shared" si="487"/>
        <v>Braintree-Customer Charge-44256</v>
      </c>
      <c r="G15602" s="11" t="s">
        <v>131</v>
      </c>
      <c r="H15602" s="11" t="s">
        <v>56</v>
      </c>
      <c r="I15602" s="11" t="s">
        <v>56</v>
      </c>
      <c r="J15602" s="11" t="s">
        <v>56</v>
      </c>
      <c r="K15602" s="11" t="str">
        <f>IFERROR(INDEX('EDC Component Dictionary'!$C$5:$C$37,MATCH('Rates Database'!J15602,'EDC Component Dictionary'!$B$5:$B$37,0)), "Energy Supply")</f>
        <v>Distribution System</v>
      </c>
      <c r="L15602" s="12"/>
      <c r="M15602" s="12">
        <v>5.12</v>
      </c>
    </row>
    <row r="15603" spans="1:13" x14ac:dyDescent="0.3">
      <c r="A15603" s="18">
        <v>15601</v>
      </c>
      <c r="B15603" s="18">
        <f t="shared" si="488"/>
        <v>2021</v>
      </c>
      <c r="C15603" s="17">
        <v>44256</v>
      </c>
      <c r="D15603" s="18" t="s">
        <v>314</v>
      </c>
      <c r="E15603" s="18" t="s">
        <v>322</v>
      </c>
      <c r="F15603" s="18" t="str">
        <f t="shared" si="487"/>
        <v>Paxton-Customer Charge-44256</v>
      </c>
      <c r="G15603" s="11" t="s">
        <v>131</v>
      </c>
      <c r="H15603" s="11" t="s">
        <v>56</v>
      </c>
      <c r="I15603" s="11" t="s">
        <v>56</v>
      </c>
      <c r="J15603" s="11" t="s">
        <v>56</v>
      </c>
      <c r="K15603" s="11" t="str">
        <f>IFERROR(INDEX('EDC Component Dictionary'!$C$5:$C$37,MATCH('Rates Database'!J15603,'EDC Component Dictionary'!$B$5:$B$37,0)), "Energy Supply")</f>
        <v>Distribution System</v>
      </c>
      <c r="L15603" s="12"/>
      <c r="M15603" s="12">
        <v>5</v>
      </c>
    </row>
    <row r="15604" spans="1:13" x14ac:dyDescent="0.3">
      <c r="A15604" s="18">
        <v>15602</v>
      </c>
      <c r="B15604" s="18">
        <f t="shared" si="488"/>
        <v>2021</v>
      </c>
      <c r="C15604" s="17">
        <v>44256</v>
      </c>
      <c r="D15604" s="18" t="s">
        <v>314</v>
      </c>
      <c r="E15604" s="18" t="s">
        <v>323</v>
      </c>
      <c r="F15604" s="18" t="str">
        <f t="shared" si="487"/>
        <v>Templeton-Customer Charge-44256</v>
      </c>
      <c r="G15604" s="11" t="s">
        <v>131</v>
      </c>
      <c r="H15604" s="11" t="s">
        <v>56</v>
      </c>
      <c r="I15604" s="11" t="s">
        <v>56</v>
      </c>
      <c r="J15604" s="11" t="s">
        <v>56</v>
      </c>
      <c r="K15604" s="11" t="str">
        <f>IFERROR(INDEX('EDC Component Dictionary'!$C$5:$C$37,MATCH('Rates Database'!J15604,'EDC Component Dictionary'!$B$5:$B$37,0)), "Energy Supply")</f>
        <v>Distribution System</v>
      </c>
      <c r="L15604" s="12"/>
      <c r="M15604" s="12">
        <v>3.75</v>
      </c>
    </row>
    <row r="15605" spans="1:13" x14ac:dyDescent="0.3">
      <c r="A15605" s="18">
        <v>15603</v>
      </c>
      <c r="B15605" s="18">
        <f t="shared" si="488"/>
        <v>2021</v>
      </c>
      <c r="C15605" s="17">
        <v>44256</v>
      </c>
      <c r="D15605" s="18" t="s">
        <v>314</v>
      </c>
      <c r="E15605" s="18" t="s">
        <v>324</v>
      </c>
      <c r="F15605" s="18" t="str">
        <f t="shared" si="487"/>
        <v>Hudson-Customer Charge-44256</v>
      </c>
      <c r="G15605" s="11" t="s">
        <v>131</v>
      </c>
      <c r="H15605" s="11" t="s">
        <v>56</v>
      </c>
      <c r="I15605" s="11" t="s">
        <v>56</v>
      </c>
      <c r="J15605" s="11" t="s">
        <v>56</v>
      </c>
      <c r="K15605" s="11" t="str">
        <f>IFERROR(INDEX('EDC Component Dictionary'!$C$5:$C$37,MATCH('Rates Database'!J15605,'EDC Component Dictionary'!$B$5:$B$37,0)), "Energy Supply")</f>
        <v>Distribution System</v>
      </c>
      <c r="L15605" s="12"/>
      <c r="M15605" s="12">
        <v>1.8153999999999999</v>
      </c>
    </row>
    <row r="15606" spans="1:13" x14ac:dyDescent="0.3">
      <c r="A15606" s="18">
        <v>15604</v>
      </c>
      <c r="B15606" s="18">
        <f t="shared" si="488"/>
        <v>2021</v>
      </c>
      <c r="C15606" s="17">
        <v>44256</v>
      </c>
      <c r="D15606" s="18" t="s">
        <v>314</v>
      </c>
      <c r="E15606" s="18" t="s">
        <v>325</v>
      </c>
      <c r="F15606" s="18" t="str">
        <f t="shared" si="487"/>
        <v>Reading-Customer Charge-44256</v>
      </c>
      <c r="G15606" s="11" t="s">
        <v>131</v>
      </c>
      <c r="H15606" s="11" t="s">
        <v>56</v>
      </c>
      <c r="I15606" s="11" t="s">
        <v>56</v>
      </c>
      <c r="J15606" s="11" t="s">
        <v>56</v>
      </c>
      <c r="K15606" s="11" t="str">
        <f>IFERROR(INDEX('EDC Component Dictionary'!$C$5:$C$37,MATCH('Rates Database'!J15606,'EDC Component Dictionary'!$B$5:$B$37,0)), "Energy Supply")</f>
        <v>Distribution System</v>
      </c>
      <c r="L15606" s="12"/>
      <c r="M15606" s="12">
        <v>4.3520000000000003</v>
      </c>
    </row>
    <row r="15607" spans="1:13" x14ac:dyDescent="0.3">
      <c r="A15607" s="18">
        <v>15605</v>
      </c>
      <c r="B15607" s="18">
        <f t="shared" si="488"/>
        <v>2021</v>
      </c>
      <c r="C15607" s="17">
        <v>44256</v>
      </c>
      <c r="D15607" s="18" t="s">
        <v>314</v>
      </c>
      <c r="E15607" s="18" t="s">
        <v>326</v>
      </c>
      <c r="F15607" s="18" t="str">
        <f t="shared" si="487"/>
        <v>Shrewsbury-Customer Charge-44256</v>
      </c>
      <c r="G15607" s="11" t="s">
        <v>131</v>
      </c>
      <c r="H15607" s="11" t="s">
        <v>56</v>
      </c>
      <c r="I15607" s="11" t="s">
        <v>56</v>
      </c>
      <c r="J15607" s="11" t="s">
        <v>56</v>
      </c>
      <c r="K15607" s="11" t="str">
        <f>IFERROR(INDEX('EDC Component Dictionary'!$C$5:$C$37,MATCH('Rates Database'!J15607,'EDC Component Dictionary'!$B$5:$B$37,0)), "Energy Supply")</f>
        <v>Distribution System</v>
      </c>
      <c r="L15607" s="12"/>
      <c r="M15607" s="12">
        <v>5</v>
      </c>
    </row>
    <row r="15608" spans="1:13" x14ac:dyDescent="0.3">
      <c r="A15608" s="18">
        <v>15606</v>
      </c>
      <c r="B15608" s="18">
        <f t="shared" si="488"/>
        <v>2021</v>
      </c>
      <c r="C15608" s="17">
        <v>44256</v>
      </c>
      <c r="D15608" s="18" t="s">
        <v>314</v>
      </c>
      <c r="E15608" s="18" t="s">
        <v>327</v>
      </c>
      <c r="F15608" s="18" t="str">
        <f t="shared" si="487"/>
        <v>Ipswich-Customer Charge-44256</v>
      </c>
      <c r="G15608" s="11" t="s">
        <v>131</v>
      </c>
      <c r="H15608" s="11" t="s">
        <v>56</v>
      </c>
      <c r="I15608" s="11" t="s">
        <v>56</v>
      </c>
      <c r="J15608" s="11" t="s">
        <v>56</v>
      </c>
      <c r="K15608" s="11" t="str">
        <f>IFERROR(INDEX('EDC Component Dictionary'!$C$5:$C$37,MATCH('Rates Database'!J15608,'EDC Component Dictionary'!$B$5:$B$37,0)), "Energy Supply")</f>
        <v>Distribution System</v>
      </c>
      <c r="L15608" s="12"/>
      <c r="M15608" s="12">
        <v>4</v>
      </c>
    </row>
    <row r="15609" spans="1:13" x14ac:dyDescent="0.3">
      <c r="A15609" s="18">
        <v>15607</v>
      </c>
      <c r="B15609" s="18">
        <f t="shared" si="488"/>
        <v>2021</v>
      </c>
      <c r="C15609" s="17">
        <v>44256</v>
      </c>
      <c r="D15609" s="18" t="s">
        <v>314</v>
      </c>
      <c r="E15609" s="18" t="s">
        <v>328</v>
      </c>
      <c r="F15609" s="18" t="str">
        <f t="shared" si="487"/>
        <v>Westfield-Customer Charge-44256</v>
      </c>
      <c r="G15609" s="11" t="s">
        <v>131</v>
      </c>
      <c r="H15609" s="11" t="s">
        <v>56</v>
      </c>
      <c r="I15609" s="11" t="s">
        <v>56</v>
      </c>
      <c r="J15609" s="11" t="s">
        <v>56</v>
      </c>
      <c r="K15609" s="11" t="str">
        <f>IFERROR(INDEX('EDC Component Dictionary'!$C$5:$C$37,MATCH('Rates Database'!J15609,'EDC Component Dictionary'!$B$5:$B$37,0)), "Energy Supply")</f>
        <v>Distribution System</v>
      </c>
      <c r="L15609" s="12"/>
      <c r="M15609" s="12">
        <v>11.637499999999999</v>
      </c>
    </row>
    <row r="15610" spans="1:13" x14ac:dyDescent="0.3">
      <c r="A15610" s="18">
        <v>15608</v>
      </c>
      <c r="B15610" s="18">
        <f t="shared" si="488"/>
        <v>2021</v>
      </c>
      <c r="C15610" s="17">
        <v>44256</v>
      </c>
      <c r="D15610" s="18" t="s">
        <v>314</v>
      </c>
      <c r="E15610" s="18" t="s">
        <v>351</v>
      </c>
      <c r="F15610" s="18" t="str">
        <f t="shared" si="487"/>
        <v>Groton-Customer Charge-44256</v>
      </c>
      <c r="G15610" s="11" t="s">
        <v>131</v>
      </c>
      <c r="H15610" s="11" t="s">
        <v>56</v>
      </c>
      <c r="I15610" s="11" t="s">
        <v>56</v>
      </c>
      <c r="J15610" s="11" t="s">
        <v>56</v>
      </c>
      <c r="K15610" s="11" t="str">
        <f>IFERROR(INDEX('EDC Component Dictionary'!$C$5:$C$37,MATCH('Rates Database'!J15610,'EDC Component Dictionary'!$B$5:$B$37,0)), "Energy Supply")</f>
        <v>Distribution System</v>
      </c>
      <c r="L15610" s="12"/>
      <c r="M15610" s="12">
        <v>5.6299999999999804</v>
      </c>
    </row>
    <row r="15611" spans="1:13" x14ac:dyDescent="0.3">
      <c r="A15611" s="18">
        <v>15609</v>
      </c>
      <c r="B15611" s="18">
        <f t="shared" si="488"/>
        <v>2021</v>
      </c>
      <c r="C15611" s="17">
        <v>44256</v>
      </c>
      <c r="D15611" s="18" t="s">
        <v>314</v>
      </c>
      <c r="E15611" s="18" t="s">
        <v>329</v>
      </c>
      <c r="F15611" s="18" t="str">
        <f t="shared" si="487"/>
        <v>Merrimac-Customer Charge-44256</v>
      </c>
      <c r="G15611" s="11" t="s">
        <v>131</v>
      </c>
      <c r="H15611" s="11" t="s">
        <v>56</v>
      </c>
      <c r="I15611" s="11" t="s">
        <v>56</v>
      </c>
      <c r="J15611" s="11" t="s">
        <v>56</v>
      </c>
      <c r="K15611" s="11" t="str">
        <f>IFERROR(INDEX('EDC Component Dictionary'!$C$5:$C$37,MATCH('Rates Database'!J15611,'EDC Component Dictionary'!$B$5:$B$37,0)), "Energy Supply")</f>
        <v>Distribution System</v>
      </c>
      <c r="L15611" s="12"/>
      <c r="M15611" s="12">
        <v>5.5</v>
      </c>
    </row>
    <row r="15612" spans="1:13" x14ac:dyDescent="0.3">
      <c r="A15612" s="18">
        <v>15610</v>
      </c>
      <c r="B15612" s="18">
        <f t="shared" si="488"/>
        <v>2021</v>
      </c>
      <c r="C15612" s="17">
        <v>44256</v>
      </c>
      <c r="D15612" s="18" t="s">
        <v>314</v>
      </c>
      <c r="E15612" s="18" t="s">
        <v>352</v>
      </c>
      <c r="F15612" s="18" t="str">
        <f t="shared" si="487"/>
        <v>Belmont-Customer Charge-44256</v>
      </c>
      <c r="G15612" s="11" t="s">
        <v>131</v>
      </c>
      <c r="H15612" s="11" t="s">
        <v>56</v>
      </c>
      <c r="I15612" s="11" t="s">
        <v>56</v>
      </c>
      <c r="J15612" s="11" t="s">
        <v>56</v>
      </c>
      <c r="K15612" s="11" t="str">
        <f>IFERROR(INDEX('EDC Component Dictionary'!$C$5:$C$37,MATCH('Rates Database'!J15612,'EDC Component Dictionary'!$B$5:$B$37,0)), "Energy Supply")</f>
        <v>Distribution System</v>
      </c>
      <c r="L15612" s="12"/>
      <c r="M15612" s="12">
        <v>10.5999999999999</v>
      </c>
    </row>
    <row r="15613" spans="1:13" x14ac:dyDescent="0.3">
      <c r="A15613" s="18">
        <v>15611</v>
      </c>
      <c r="B15613" s="18">
        <f t="shared" si="488"/>
        <v>2021</v>
      </c>
      <c r="C15613" s="17">
        <v>44256</v>
      </c>
      <c r="D15613" s="18" t="s">
        <v>314</v>
      </c>
      <c r="E15613" s="18" t="s">
        <v>330</v>
      </c>
      <c r="F15613" s="18" t="str">
        <f t="shared" si="487"/>
        <v>Chicopee-Customer Charge-44256</v>
      </c>
      <c r="G15613" s="11" t="s">
        <v>131</v>
      </c>
      <c r="H15613" s="11" t="s">
        <v>56</v>
      </c>
      <c r="I15613" s="11" t="s">
        <v>56</v>
      </c>
      <c r="J15613" s="11" t="s">
        <v>56</v>
      </c>
      <c r="K15613" s="11" t="str">
        <f>IFERROR(INDEX('EDC Component Dictionary'!$C$5:$C$37,MATCH('Rates Database'!J15613,'EDC Component Dictionary'!$B$5:$B$37,0)), "Energy Supply")</f>
        <v>Distribution System</v>
      </c>
      <c r="L15613" s="12"/>
      <c r="M15613" s="12">
        <v>5.6</v>
      </c>
    </row>
    <row r="15614" spans="1:13" x14ac:dyDescent="0.3">
      <c r="A15614" s="18">
        <v>15612</v>
      </c>
      <c r="B15614" s="18">
        <f t="shared" si="488"/>
        <v>2021</v>
      </c>
      <c r="C15614" s="17">
        <v>44256</v>
      </c>
      <c r="D15614" s="18" t="s">
        <v>314</v>
      </c>
      <c r="E15614" s="18" t="s">
        <v>331</v>
      </c>
      <c r="F15614" s="18" t="str">
        <f t="shared" si="487"/>
        <v>Marblehead-Customer Charge-44256</v>
      </c>
      <c r="G15614" s="11" t="s">
        <v>131</v>
      </c>
      <c r="H15614" s="11" t="s">
        <v>56</v>
      </c>
      <c r="I15614" s="11" t="s">
        <v>56</v>
      </c>
      <c r="J15614" s="11" t="s">
        <v>56</v>
      </c>
      <c r="K15614" s="11" t="str">
        <f>IFERROR(INDEX('EDC Component Dictionary'!$C$5:$C$37,MATCH('Rates Database'!J15614,'EDC Component Dictionary'!$B$5:$B$37,0)), "Energy Supply")</f>
        <v>Distribution System</v>
      </c>
      <c r="L15614" s="12"/>
      <c r="M15614" s="12">
        <v>0.82999999999999796</v>
      </c>
    </row>
    <row r="15615" spans="1:13" x14ac:dyDescent="0.3">
      <c r="A15615" s="18">
        <v>15613</v>
      </c>
      <c r="B15615" s="18">
        <f t="shared" si="488"/>
        <v>2021</v>
      </c>
      <c r="C15615" s="17">
        <v>44256</v>
      </c>
      <c r="D15615" s="18" t="s">
        <v>314</v>
      </c>
      <c r="E15615" s="18" t="s">
        <v>332</v>
      </c>
      <c r="F15615" s="18" t="str">
        <f t="shared" si="487"/>
        <v>Hingham-Customer Charge-44256</v>
      </c>
      <c r="G15615" s="11" t="s">
        <v>131</v>
      </c>
      <c r="H15615" s="11" t="s">
        <v>56</v>
      </c>
      <c r="I15615" s="11" t="s">
        <v>56</v>
      </c>
      <c r="J15615" s="11" t="s">
        <v>56</v>
      </c>
      <c r="K15615" s="11" t="str">
        <f>IFERROR(INDEX('EDC Component Dictionary'!$C$5:$C$37,MATCH('Rates Database'!J15615,'EDC Component Dictionary'!$B$5:$B$37,0)), "Energy Supply")</f>
        <v>Distribution System</v>
      </c>
      <c r="L15615" s="12"/>
      <c r="M15615" s="12">
        <v>7.9739999999999798</v>
      </c>
    </row>
    <row r="15616" spans="1:13" x14ac:dyDescent="0.3">
      <c r="A15616" s="18">
        <v>15614</v>
      </c>
      <c r="B15616" s="18">
        <f t="shared" si="488"/>
        <v>2021</v>
      </c>
      <c r="C15616" s="17">
        <v>44256</v>
      </c>
      <c r="D15616" s="18" t="s">
        <v>314</v>
      </c>
      <c r="E15616" s="18" t="s">
        <v>333</v>
      </c>
      <c r="F15616" s="18" t="str">
        <f t="shared" si="487"/>
        <v>South Hadley-Customer Charge-44256</v>
      </c>
      <c r="G15616" s="11" t="s">
        <v>131</v>
      </c>
      <c r="H15616" s="11" t="s">
        <v>56</v>
      </c>
      <c r="I15616" s="11" t="s">
        <v>56</v>
      </c>
      <c r="J15616" s="11" t="s">
        <v>56</v>
      </c>
      <c r="K15616" s="11" t="str">
        <f>IFERROR(INDEX('EDC Component Dictionary'!$C$5:$C$37,MATCH('Rates Database'!J15616,'EDC Component Dictionary'!$B$5:$B$37,0)), "Energy Supply")</f>
        <v>Distribution System</v>
      </c>
      <c r="L15616" s="12"/>
      <c r="M15616" s="12">
        <v>4.7</v>
      </c>
    </row>
    <row r="15617" spans="1:13" x14ac:dyDescent="0.3">
      <c r="A15617" s="18">
        <v>15615</v>
      </c>
      <c r="B15617" s="18">
        <f t="shared" si="488"/>
        <v>2021</v>
      </c>
      <c r="C15617" s="17">
        <v>44256</v>
      </c>
      <c r="D15617" s="18" t="s">
        <v>314</v>
      </c>
      <c r="E15617" s="18" t="s">
        <v>334</v>
      </c>
      <c r="F15617" s="18" t="str">
        <f t="shared" si="487"/>
        <v>Georgetown-Customer Charge-44256</v>
      </c>
      <c r="G15617" s="11" t="s">
        <v>131</v>
      </c>
      <c r="H15617" s="11" t="s">
        <v>56</v>
      </c>
      <c r="I15617" s="11" t="s">
        <v>56</v>
      </c>
      <c r="J15617" s="11" t="s">
        <v>56</v>
      </c>
      <c r="K15617" s="11" t="str">
        <f>IFERROR(INDEX('EDC Component Dictionary'!$C$5:$C$37,MATCH('Rates Database'!J15617,'EDC Component Dictionary'!$B$5:$B$37,0)), "Energy Supply")</f>
        <v>Distribution System</v>
      </c>
      <c r="L15617" s="12"/>
      <c r="M15617" s="12">
        <v>5.2109999999999896</v>
      </c>
    </row>
    <row r="15618" spans="1:13" x14ac:dyDescent="0.3">
      <c r="A15618" s="18">
        <v>15616</v>
      </c>
      <c r="B15618" s="18">
        <f t="shared" si="488"/>
        <v>2021</v>
      </c>
      <c r="C15618" s="17">
        <v>44256</v>
      </c>
      <c r="D15618" s="18" t="s">
        <v>314</v>
      </c>
      <c r="E15618" s="18" t="s">
        <v>335</v>
      </c>
      <c r="F15618" s="18" t="str">
        <f t="shared" si="487"/>
        <v>Sterling-Customer Charge-44256</v>
      </c>
      <c r="G15618" s="11" t="s">
        <v>131</v>
      </c>
      <c r="H15618" s="11" t="s">
        <v>56</v>
      </c>
      <c r="I15618" s="11" t="s">
        <v>56</v>
      </c>
      <c r="J15618" s="11" t="s">
        <v>56</v>
      </c>
      <c r="K15618" s="11" t="str">
        <f>IFERROR(INDEX('EDC Component Dictionary'!$C$5:$C$37,MATCH('Rates Database'!J15618,'EDC Component Dictionary'!$B$5:$B$37,0)), "Energy Supply")</f>
        <v>Distribution System</v>
      </c>
      <c r="L15618" s="12"/>
      <c r="M15618" s="12">
        <v>4</v>
      </c>
    </row>
    <row r="15619" spans="1:13" x14ac:dyDescent="0.3">
      <c r="A15619" s="18">
        <v>15617</v>
      </c>
      <c r="B15619" s="18">
        <f t="shared" si="488"/>
        <v>2021</v>
      </c>
      <c r="C15619" s="17">
        <v>44256</v>
      </c>
      <c r="D15619" s="18" t="s">
        <v>314</v>
      </c>
      <c r="E15619" s="18" t="s">
        <v>336</v>
      </c>
      <c r="F15619" s="18" t="str">
        <f t="shared" si="487"/>
        <v>Littleton-Customer Charge-44256</v>
      </c>
      <c r="G15619" s="11" t="s">
        <v>131</v>
      </c>
      <c r="H15619" s="11" t="s">
        <v>56</v>
      </c>
      <c r="I15619" s="11" t="s">
        <v>56</v>
      </c>
      <c r="J15619" s="11" t="s">
        <v>56</v>
      </c>
      <c r="K15619" s="11" t="str">
        <f>IFERROR(INDEX('EDC Component Dictionary'!$C$5:$C$37,MATCH('Rates Database'!J15619,'EDC Component Dictionary'!$B$5:$B$37,0)), "Energy Supply")</f>
        <v>Distribution System</v>
      </c>
      <c r="L15619" s="12"/>
      <c r="M15619" s="12">
        <v>3.5</v>
      </c>
    </row>
    <row r="15620" spans="1:13" x14ac:dyDescent="0.3">
      <c r="A15620" s="18">
        <v>15618</v>
      </c>
      <c r="B15620" s="18">
        <f t="shared" si="488"/>
        <v>2021</v>
      </c>
      <c r="C15620" s="17">
        <v>44256</v>
      </c>
      <c r="D15620" s="18" t="s">
        <v>314</v>
      </c>
      <c r="E15620" s="18" t="s">
        <v>337</v>
      </c>
      <c r="F15620" s="18" t="str">
        <f t="shared" ref="F15620:F15683" si="489">_xlfn.CONCAT(E15620,"-",J15620,"-",C15620)</f>
        <v>Boylston-Customer Charge-44256</v>
      </c>
      <c r="G15620" s="11" t="s">
        <v>131</v>
      </c>
      <c r="H15620" s="11" t="s">
        <v>56</v>
      </c>
      <c r="I15620" s="11" t="s">
        <v>56</v>
      </c>
      <c r="J15620" s="11" t="s">
        <v>56</v>
      </c>
      <c r="K15620" s="11" t="str">
        <f>IFERROR(INDEX('EDC Component Dictionary'!$C$5:$C$37,MATCH('Rates Database'!J15620,'EDC Component Dictionary'!$B$5:$B$37,0)), "Energy Supply")</f>
        <v>Distribution System</v>
      </c>
      <c r="L15620" s="12"/>
      <c r="M15620" s="12">
        <v>9</v>
      </c>
    </row>
    <row r="15621" spans="1:13" x14ac:dyDescent="0.3">
      <c r="A15621" s="18">
        <v>15619</v>
      </c>
      <c r="B15621" s="18">
        <f t="shared" si="488"/>
        <v>2021</v>
      </c>
      <c r="C15621" s="17">
        <v>44256</v>
      </c>
      <c r="D15621" s="18" t="s">
        <v>314</v>
      </c>
      <c r="E15621" s="18" t="s">
        <v>338</v>
      </c>
      <c r="F15621" s="18" t="str">
        <f t="shared" si="489"/>
        <v>Princeton-Customer Charge-44256</v>
      </c>
      <c r="G15621" s="11" t="s">
        <v>131</v>
      </c>
      <c r="H15621" s="11" t="s">
        <v>56</v>
      </c>
      <c r="I15621" s="11" t="s">
        <v>56</v>
      </c>
      <c r="J15621" s="11" t="s">
        <v>56</v>
      </c>
      <c r="K15621" s="11" t="str">
        <f>IFERROR(INDEX('EDC Component Dictionary'!$C$5:$C$37,MATCH('Rates Database'!J15621,'EDC Component Dictionary'!$B$5:$B$37,0)), "Energy Supply")</f>
        <v>Distribution System</v>
      </c>
      <c r="L15621" s="12"/>
      <c r="M15621" s="12">
        <v>8.9500000000000099</v>
      </c>
    </row>
    <row r="15622" spans="1:13" x14ac:dyDescent="0.3">
      <c r="A15622" s="18">
        <v>15620</v>
      </c>
      <c r="B15622" s="18">
        <f t="shared" si="488"/>
        <v>2021</v>
      </c>
      <c r="C15622" s="17">
        <v>44256</v>
      </c>
      <c r="D15622" s="18" t="s">
        <v>314</v>
      </c>
      <c r="E15622" s="18" t="s">
        <v>347</v>
      </c>
      <c r="F15622" s="18" t="str">
        <f t="shared" si="489"/>
        <v>Middleborough-Customer Charge-44256</v>
      </c>
      <c r="G15622" s="11" t="s">
        <v>131</v>
      </c>
      <c r="H15622" s="11" t="s">
        <v>56</v>
      </c>
      <c r="I15622" s="11" t="s">
        <v>56</v>
      </c>
      <c r="J15622" s="11" t="s">
        <v>56</v>
      </c>
      <c r="K15622" s="11" t="str">
        <f>IFERROR(INDEX('EDC Component Dictionary'!$C$5:$C$37,MATCH('Rates Database'!J15622,'EDC Component Dictionary'!$B$5:$B$37,0)), "Energy Supply")</f>
        <v>Distribution System</v>
      </c>
      <c r="L15622" s="12"/>
      <c r="M15622" s="12">
        <v>4.5049999999999901</v>
      </c>
    </row>
    <row r="15623" spans="1:13" x14ac:dyDescent="0.3">
      <c r="A15623" s="18">
        <v>15621</v>
      </c>
      <c r="B15623" s="18">
        <f t="shared" si="488"/>
        <v>2021</v>
      </c>
      <c r="C15623" s="17">
        <v>44256</v>
      </c>
      <c r="D15623" s="18" t="s">
        <v>314</v>
      </c>
      <c r="E15623" s="18" t="s">
        <v>339</v>
      </c>
      <c r="F15623" s="18" t="str">
        <f t="shared" si="489"/>
        <v>Rowley-Customer Charge-44256</v>
      </c>
      <c r="G15623" s="11" t="s">
        <v>131</v>
      </c>
      <c r="H15623" s="11" t="s">
        <v>56</v>
      </c>
      <c r="I15623" s="11" t="s">
        <v>56</v>
      </c>
      <c r="J15623" s="11" t="s">
        <v>56</v>
      </c>
      <c r="K15623" s="11" t="str">
        <f>IFERROR(INDEX('EDC Component Dictionary'!$C$5:$C$37,MATCH('Rates Database'!J15623,'EDC Component Dictionary'!$B$5:$B$37,0)), "Energy Supply")</f>
        <v>Distribution System</v>
      </c>
      <c r="L15623" s="12"/>
      <c r="M15623" s="12">
        <v>4</v>
      </c>
    </row>
    <row r="15624" spans="1:13" x14ac:dyDescent="0.3">
      <c r="A15624" s="18">
        <v>15622</v>
      </c>
      <c r="B15624" s="18">
        <f t="shared" si="488"/>
        <v>2021</v>
      </c>
      <c r="C15624" s="17">
        <v>44256</v>
      </c>
      <c r="D15624" s="18" t="s">
        <v>314</v>
      </c>
      <c r="E15624" s="18" t="s">
        <v>353</v>
      </c>
      <c r="F15624" s="18" t="str">
        <f t="shared" si="489"/>
        <v>Concord-Customer Charge-44256</v>
      </c>
      <c r="G15624" s="11" t="s">
        <v>131</v>
      </c>
      <c r="H15624" s="11" t="s">
        <v>56</v>
      </c>
      <c r="I15624" s="11" t="s">
        <v>56</v>
      </c>
      <c r="J15624" s="11" t="s">
        <v>56</v>
      </c>
      <c r="K15624" s="11" t="str">
        <f>IFERROR(INDEX('EDC Component Dictionary'!$C$5:$C$37,MATCH('Rates Database'!J15624,'EDC Component Dictionary'!$B$5:$B$37,0)), "Energy Supply")</f>
        <v>Distribution System</v>
      </c>
      <c r="L15624" s="12"/>
      <c r="M15624" s="12">
        <v>15.0981249999999</v>
      </c>
    </row>
    <row r="15625" spans="1:13" x14ac:dyDescent="0.3">
      <c r="A15625" s="18">
        <v>15623</v>
      </c>
      <c r="B15625" s="18">
        <f t="shared" si="488"/>
        <v>2021</v>
      </c>
      <c r="C15625" s="17">
        <v>44256</v>
      </c>
      <c r="D15625" s="18" t="s">
        <v>314</v>
      </c>
      <c r="E15625" s="18" t="s">
        <v>340</v>
      </c>
      <c r="F15625" s="18" t="str">
        <f t="shared" si="489"/>
        <v>Wakefield-Customer Charge-44256</v>
      </c>
      <c r="G15625" s="11" t="s">
        <v>131</v>
      </c>
      <c r="H15625" s="11" t="s">
        <v>56</v>
      </c>
      <c r="I15625" s="11" t="s">
        <v>56</v>
      </c>
      <c r="J15625" s="11" t="s">
        <v>56</v>
      </c>
      <c r="K15625" s="11" t="str">
        <f>IFERROR(INDEX('EDC Component Dictionary'!$C$5:$C$37,MATCH('Rates Database'!J15625,'EDC Component Dictionary'!$B$5:$B$37,0)), "Energy Supply")</f>
        <v>Distribution System</v>
      </c>
      <c r="L15625" s="12"/>
      <c r="M15625" s="12">
        <v>6</v>
      </c>
    </row>
    <row r="15626" spans="1:13" x14ac:dyDescent="0.3">
      <c r="A15626" s="18">
        <v>15624</v>
      </c>
      <c r="B15626" s="18">
        <f t="shared" si="488"/>
        <v>2021</v>
      </c>
      <c r="C15626" s="17">
        <v>44256</v>
      </c>
      <c r="D15626" s="18" t="s">
        <v>314</v>
      </c>
      <c r="E15626" s="18" t="s">
        <v>341</v>
      </c>
      <c r="F15626" s="18" t="str">
        <f t="shared" si="489"/>
        <v>Hull-Customer Charge-44256</v>
      </c>
      <c r="G15626" s="11" t="s">
        <v>131</v>
      </c>
      <c r="H15626" s="11" t="s">
        <v>56</v>
      </c>
      <c r="I15626" s="11" t="s">
        <v>56</v>
      </c>
      <c r="J15626" s="11" t="s">
        <v>56</v>
      </c>
      <c r="K15626" s="11" t="str">
        <f>IFERROR(INDEX('EDC Component Dictionary'!$C$5:$C$37,MATCH('Rates Database'!J15626,'EDC Component Dictionary'!$B$5:$B$37,0)), "Energy Supply")</f>
        <v>Distribution System</v>
      </c>
      <c r="L15626" s="12"/>
      <c r="M15626" s="12">
        <v>5.7960000000000003</v>
      </c>
    </row>
    <row r="15627" spans="1:13" x14ac:dyDescent="0.3">
      <c r="A15627" s="18">
        <v>15625</v>
      </c>
      <c r="B15627" s="18">
        <f t="shared" si="488"/>
        <v>2021</v>
      </c>
      <c r="C15627" s="17">
        <v>44256</v>
      </c>
      <c r="D15627" s="18" t="s">
        <v>314</v>
      </c>
      <c r="E15627" s="18" t="s">
        <v>342</v>
      </c>
      <c r="F15627" s="18" t="str">
        <f t="shared" si="489"/>
        <v>North Attleborough-Customer Charge-44256</v>
      </c>
      <c r="G15627" s="11" t="s">
        <v>131</v>
      </c>
      <c r="H15627" s="11" t="s">
        <v>56</v>
      </c>
      <c r="I15627" s="11" t="s">
        <v>56</v>
      </c>
      <c r="J15627" s="11" t="s">
        <v>56</v>
      </c>
      <c r="K15627" s="11" t="str">
        <f>IFERROR(INDEX('EDC Component Dictionary'!$C$5:$C$37,MATCH('Rates Database'!J15627,'EDC Component Dictionary'!$B$5:$B$37,0)), "Energy Supply")</f>
        <v>Distribution System</v>
      </c>
      <c r="L15627" s="12"/>
      <c r="M15627" s="12"/>
    </row>
    <row r="15628" spans="1:13" x14ac:dyDescent="0.3">
      <c r="A15628" s="18">
        <v>15626</v>
      </c>
      <c r="B15628" s="18">
        <f t="shared" si="488"/>
        <v>2021</v>
      </c>
      <c r="C15628" s="17">
        <v>44256</v>
      </c>
      <c r="D15628" s="18" t="s">
        <v>314</v>
      </c>
      <c r="E15628" s="18" t="s">
        <v>343</v>
      </c>
      <c r="F15628" s="18" t="str">
        <f t="shared" si="489"/>
        <v>Holden-Customer Charge-44256</v>
      </c>
      <c r="G15628" s="11" t="s">
        <v>131</v>
      </c>
      <c r="H15628" s="11" t="s">
        <v>56</v>
      </c>
      <c r="I15628" s="11" t="s">
        <v>56</v>
      </c>
      <c r="J15628" s="11" t="s">
        <v>56</v>
      </c>
      <c r="K15628" s="11" t="str">
        <f>IFERROR(INDEX('EDC Component Dictionary'!$C$5:$C$37,MATCH('Rates Database'!J15628,'EDC Component Dictionary'!$B$5:$B$37,0)), "Energy Supply")</f>
        <v>Distribution System</v>
      </c>
      <c r="L15628" s="12"/>
      <c r="M15628" s="12">
        <v>4.25</v>
      </c>
    </row>
    <row r="15629" spans="1:13" x14ac:dyDescent="0.3">
      <c r="A15629" s="18">
        <v>15627</v>
      </c>
      <c r="B15629" s="18">
        <f t="shared" si="488"/>
        <v>2021</v>
      </c>
      <c r="C15629" s="17">
        <v>44256</v>
      </c>
      <c r="D15629" s="18" t="s">
        <v>314</v>
      </c>
      <c r="E15629" s="18" t="s">
        <v>354</v>
      </c>
      <c r="F15629" s="18" t="str">
        <f t="shared" si="489"/>
        <v>Taunton-Customer Charge-44256</v>
      </c>
      <c r="G15629" s="11" t="s">
        <v>131</v>
      </c>
      <c r="H15629" s="11" t="s">
        <v>56</v>
      </c>
      <c r="I15629" s="11" t="s">
        <v>56</v>
      </c>
      <c r="J15629" s="11" t="s">
        <v>56</v>
      </c>
      <c r="K15629" s="11" t="str">
        <f>IFERROR(INDEX('EDC Component Dictionary'!$C$5:$C$37,MATCH('Rates Database'!J15629,'EDC Component Dictionary'!$B$5:$B$37,0)), "Energy Supply")</f>
        <v>Distribution System</v>
      </c>
      <c r="L15629" s="12"/>
      <c r="M15629" s="12">
        <v>9.2245000000000008</v>
      </c>
    </row>
    <row r="15630" spans="1:13" x14ac:dyDescent="0.3">
      <c r="A15630" s="18">
        <v>15628</v>
      </c>
      <c r="B15630" s="18">
        <f t="shared" si="488"/>
        <v>2021</v>
      </c>
      <c r="C15630" s="17">
        <v>44256</v>
      </c>
      <c r="D15630" s="18" t="s">
        <v>314</v>
      </c>
      <c r="E15630" s="18" t="s">
        <v>344</v>
      </c>
      <c r="F15630" s="18" t="str">
        <f t="shared" si="489"/>
        <v>Norwood-Customer Charge-44256</v>
      </c>
      <c r="G15630" s="11" t="s">
        <v>131</v>
      </c>
      <c r="H15630" s="11" t="s">
        <v>56</v>
      </c>
      <c r="I15630" s="11" t="s">
        <v>56</v>
      </c>
      <c r="J15630" s="11" t="s">
        <v>56</v>
      </c>
      <c r="K15630" s="11" t="str">
        <f>IFERROR(INDEX('EDC Component Dictionary'!$C$5:$C$37,MATCH('Rates Database'!J15630,'EDC Component Dictionary'!$B$5:$B$37,0)), "Energy Supply")</f>
        <v>Distribution System</v>
      </c>
      <c r="L15630" s="12"/>
      <c r="M15630" s="12">
        <v>9</v>
      </c>
    </row>
    <row r="15631" spans="1:13" x14ac:dyDescent="0.3">
      <c r="A15631" s="18">
        <v>15629</v>
      </c>
      <c r="B15631" s="18">
        <f t="shared" si="488"/>
        <v>2021</v>
      </c>
      <c r="C15631" s="17">
        <v>44256</v>
      </c>
      <c r="D15631" s="18" t="s">
        <v>314</v>
      </c>
      <c r="E15631" s="18" t="s">
        <v>355</v>
      </c>
      <c r="F15631" s="18" t="str">
        <f t="shared" si="489"/>
        <v>Wellesley-Customer Charge-44256</v>
      </c>
      <c r="G15631" s="11" t="s">
        <v>131</v>
      </c>
      <c r="H15631" s="11" t="s">
        <v>56</v>
      </c>
      <c r="I15631" s="11" t="s">
        <v>56</v>
      </c>
      <c r="J15631" s="11" t="s">
        <v>56</v>
      </c>
      <c r="K15631" s="11" t="str">
        <f>IFERROR(INDEX('EDC Component Dictionary'!$C$5:$C$37,MATCH('Rates Database'!J15631,'EDC Component Dictionary'!$B$5:$B$37,0)), "Energy Supply")</f>
        <v>Distribution System</v>
      </c>
      <c r="L15631" s="12"/>
      <c r="M15631" s="12">
        <v>2.5935000000000001</v>
      </c>
    </row>
    <row r="15632" spans="1:13" x14ac:dyDescent="0.3">
      <c r="A15632" s="18">
        <v>15630</v>
      </c>
      <c r="B15632" s="18">
        <f t="shared" si="488"/>
        <v>2021</v>
      </c>
      <c r="C15632" s="17">
        <v>44256</v>
      </c>
      <c r="D15632" s="18" t="s">
        <v>314</v>
      </c>
      <c r="E15632" s="18" t="s">
        <v>345</v>
      </c>
      <c r="F15632" s="18" t="str">
        <f t="shared" si="489"/>
        <v>Russell-Customer Charge-44256</v>
      </c>
      <c r="G15632" s="11" t="s">
        <v>131</v>
      </c>
      <c r="H15632" s="11" t="s">
        <v>56</v>
      </c>
      <c r="I15632" s="11" t="s">
        <v>56</v>
      </c>
      <c r="J15632" s="11" t="s">
        <v>56</v>
      </c>
      <c r="K15632" s="11" t="str">
        <f>IFERROR(INDEX('EDC Component Dictionary'!$C$5:$C$37,MATCH('Rates Database'!J15632,'EDC Component Dictionary'!$B$5:$B$37,0)), "Energy Supply")</f>
        <v>Distribution System</v>
      </c>
      <c r="L15632" s="12"/>
      <c r="M15632" s="12">
        <v>8</v>
      </c>
    </row>
    <row r="15633" spans="1:13" x14ac:dyDescent="0.3">
      <c r="A15633" s="18">
        <v>15631</v>
      </c>
      <c r="B15633" s="18">
        <f t="shared" si="488"/>
        <v>2021</v>
      </c>
      <c r="C15633" s="17">
        <v>44256</v>
      </c>
      <c r="D15633" s="18" t="s">
        <v>314</v>
      </c>
      <c r="E15633" s="18" t="s">
        <v>346</v>
      </c>
      <c r="F15633" s="18" t="str">
        <f t="shared" si="489"/>
        <v>Chester-Customer Charge-44256</v>
      </c>
      <c r="G15633" s="11" t="s">
        <v>131</v>
      </c>
      <c r="H15633" s="11" t="s">
        <v>56</v>
      </c>
      <c r="I15633" s="11" t="s">
        <v>56</v>
      </c>
      <c r="J15633" s="11" t="s">
        <v>56</v>
      </c>
      <c r="K15633" s="11" t="str">
        <f>IFERROR(INDEX('EDC Component Dictionary'!$C$5:$C$37,MATCH('Rates Database'!J15633,'EDC Component Dictionary'!$B$5:$B$37,0)), "Energy Supply")</f>
        <v>Distribution System</v>
      </c>
      <c r="L15633" s="12"/>
      <c r="M15633" s="12">
        <v>5.9849999999999897</v>
      </c>
    </row>
    <row r="15634" spans="1:13" x14ac:dyDescent="0.3">
      <c r="A15634" s="18">
        <v>15632</v>
      </c>
      <c r="B15634" s="18">
        <f t="shared" si="488"/>
        <v>2019</v>
      </c>
      <c r="C15634" s="17">
        <v>43678</v>
      </c>
      <c r="D15634" s="18" t="s">
        <v>314</v>
      </c>
      <c r="E15634" s="18" t="s">
        <v>315</v>
      </c>
      <c r="F15634" s="18" t="str">
        <f t="shared" si="489"/>
        <v>Holyoke-Customer Charge-43678</v>
      </c>
      <c r="G15634" s="11" t="s">
        <v>131</v>
      </c>
      <c r="H15634" s="11" t="s">
        <v>56</v>
      </c>
      <c r="I15634" s="11" t="s">
        <v>56</v>
      </c>
      <c r="J15634" s="11" t="s">
        <v>56</v>
      </c>
      <c r="K15634" s="11" t="str">
        <f>IFERROR(INDEX('EDC Component Dictionary'!$C$5:$C$37,MATCH('Rates Database'!J15634,'EDC Component Dictionary'!$B$5:$B$37,0)), "Energy Supply")</f>
        <v>Distribution System</v>
      </c>
      <c r="L15634" s="12"/>
      <c r="M15634" s="12">
        <v>4.09499999999999</v>
      </c>
    </row>
    <row r="15635" spans="1:13" x14ac:dyDescent="0.3">
      <c r="A15635" s="18">
        <v>15633</v>
      </c>
      <c r="B15635" s="18">
        <f t="shared" si="488"/>
        <v>2019</v>
      </c>
      <c r="C15635" s="17">
        <v>43678</v>
      </c>
      <c r="D15635" s="18" t="s">
        <v>314</v>
      </c>
      <c r="E15635" s="18" t="s">
        <v>316</v>
      </c>
      <c r="F15635" s="18" t="str">
        <f t="shared" si="489"/>
        <v>West Boylston-Customer Charge-43678</v>
      </c>
      <c r="G15635" s="11" t="s">
        <v>131</v>
      </c>
      <c r="H15635" s="11" t="s">
        <v>56</v>
      </c>
      <c r="I15635" s="11" t="s">
        <v>56</v>
      </c>
      <c r="J15635" s="11" t="s">
        <v>56</v>
      </c>
      <c r="K15635" s="11" t="str">
        <f>IFERROR(INDEX('EDC Component Dictionary'!$C$5:$C$37,MATCH('Rates Database'!J15635,'EDC Component Dictionary'!$B$5:$B$37,0)), "Energy Supply")</f>
        <v>Distribution System</v>
      </c>
      <c r="L15635" s="12"/>
      <c r="M15635" s="12">
        <v>4.01400000000001</v>
      </c>
    </row>
    <row r="15636" spans="1:13" x14ac:dyDescent="0.3">
      <c r="A15636" s="18">
        <v>15634</v>
      </c>
      <c r="B15636" s="18">
        <f t="shared" si="488"/>
        <v>2019</v>
      </c>
      <c r="C15636" s="17">
        <v>43678</v>
      </c>
      <c r="D15636" s="18" t="s">
        <v>314</v>
      </c>
      <c r="E15636" s="18" t="s">
        <v>348</v>
      </c>
      <c r="F15636" s="18" t="str">
        <f t="shared" si="489"/>
        <v>Middleton-Customer Charge-43678</v>
      </c>
      <c r="G15636" s="11" t="s">
        <v>131</v>
      </c>
      <c r="H15636" s="11" t="s">
        <v>56</v>
      </c>
      <c r="I15636" s="11" t="s">
        <v>56</v>
      </c>
      <c r="J15636" s="11" t="s">
        <v>56</v>
      </c>
      <c r="K15636" s="11" t="str">
        <f>IFERROR(INDEX('EDC Component Dictionary'!$C$5:$C$37,MATCH('Rates Database'!J15636,'EDC Component Dictionary'!$B$5:$B$37,0)), "Energy Supply")</f>
        <v>Distribution System</v>
      </c>
      <c r="L15636" s="12"/>
      <c r="M15636" s="12">
        <v>5.0399999999999903</v>
      </c>
    </row>
    <row r="15637" spans="1:13" x14ac:dyDescent="0.3">
      <c r="A15637" s="18">
        <v>15635</v>
      </c>
      <c r="B15637" s="18">
        <f t="shared" si="488"/>
        <v>2019</v>
      </c>
      <c r="C15637" s="17">
        <v>43678</v>
      </c>
      <c r="D15637" s="18" t="s">
        <v>314</v>
      </c>
      <c r="E15637" s="18" t="s">
        <v>317</v>
      </c>
      <c r="F15637" s="18" t="str">
        <f t="shared" si="489"/>
        <v>Danvers-Customer Charge-43678</v>
      </c>
      <c r="G15637" s="11" t="s">
        <v>131</v>
      </c>
      <c r="H15637" s="11" t="s">
        <v>56</v>
      </c>
      <c r="I15637" s="11" t="s">
        <v>56</v>
      </c>
      <c r="J15637" s="11" t="s">
        <v>56</v>
      </c>
      <c r="K15637" s="11" t="str">
        <f>IFERROR(INDEX('EDC Component Dictionary'!$C$5:$C$37,MATCH('Rates Database'!J15637,'EDC Component Dictionary'!$B$5:$B$37,0)), "Energy Supply")</f>
        <v>Distribution System</v>
      </c>
      <c r="L15637" s="12"/>
      <c r="M15637" s="12">
        <v>5</v>
      </c>
    </row>
    <row r="15638" spans="1:13" x14ac:dyDescent="0.3">
      <c r="A15638" s="18">
        <v>15636</v>
      </c>
      <c r="B15638" s="18">
        <f t="shared" ref="B15638:B15701" si="490">YEAR(C15638)</f>
        <v>2019</v>
      </c>
      <c r="C15638" s="17">
        <v>43678</v>
      </c>
      <c r="D15638" s="18" t="s">
        <v>314</v>
      </c>
      <c r="E15638" s="18" t="s">
        <v>318</v>
      </c>
      <c r="F15638" s="18" t="str">
        <f t="shared" si="489"/>
        <v>Peabody-Customer Charge-43678</v>
      </c>
      <c r="G15638" s="11" t="s">
        <v>131</v>
      </c>
      <c r="H15638" s="11" t="s">
        <v>56</v>
      </c>
      <c r="I15638" s="11" t="s">
        <v>56</v>
      </c>
      <c r="J15638" s="11" t="s">
        <v>56</v>
      </c>
      <c r="K15638" s="11" t="str">
        <f>IFERROR(INDEX('EDC Component Dictionary'!$C$5:$C$37,MATCH('Rates Database'!J15638,'EDC Component Dictionary'!$B$5:$B$37,0)), "Energy Supply")</f>
        <v>Distribution System</v>
      </c>
      <c r="L15638" s="12"/>
      <c r="M15638" s="12">
        <v>1.3719999999999899</v>
      </c>
    </row>
    <row r="15639" spans="1:13" x14ac:dyDescent="0.3">
      <c r="A15639" s="18">
        <v>15637</v>
      </c>
      <c r="B15639" s="18">
        <f t="shared" si="490"/>
        <v>2019</v>
      </c>
      <c r="C15639" s="17">
        <v>43678</v>
      </c>
      <c r="D15639" s="18" t="s">
        <v>314</v>
      </c>
      <c r="E15639" s="18" t="s">
        <v>319</v>
      </c>
      <c r="F15639" s="18" t="str">
        <f t="shared" si="489"/>
        <v>Ashburnham-Customer Charge-43678</v>
      </c>
      <c r="G15639" s="11" t="s">
        <v>131</v>
      </c>
      <c r="H15639" s="11" t="s">
        <v>56</v>
      </c>
      <c r="I15639" s="11" t="s">
        <v>56</v>
      </c>
      <c r="J15639" s="11" t="s">
        <v>56</v>
      </c>
      <c r="K15639" s="11" t="str">
        <f>IFERROR(INDEX('EDC Component Dictionary'!$C$5:$C$37,MATCH('Rates Database'!J15639,'EDC Component Dictionary'!$B$5:$B$37,0)), "Energy Supply")</f>
        <v>Distribution System</v>
      </c>
      <c r="L15639" s="12"/>
      <c r="M15639" s="12">
        <v>4.5</v>
      </c>
    </row>
    <row r="15640" spans="1:13" x14ac:dyDescent="0.3">
      <c r="A15640" s="18">
        <v>15638</v>
      </c>
      <c r="B15640" s="18">
        <f t="shared" si="490"/>
        <v>2019</v>
      </c>
      <c r="C15640" s="17">
        <v>43678</v>
      </c>
      <c r="D15640" s="18" t="s">
        <v>314</v>
      </c>
      <c r="E15640" s="18" t="s">
        <v>320</v>
      </c>
      <c r="F15640" s="18" t="str">
        <f t="shared" si="489"/>
        <v>Mansfield-Customer Charge-43678</v>
      </c>
      <c r="G15640" s="11" t="s">
        <v>131</v>
      </c>
      <c r="H15640" s="11" t="s">
        <v>56</v>
      </c>
      <c r="I15640" s="11" t="s">
        <v>56</v>
      </c>
      <c r="J15640" s="11" t="s">
        <v>56</v>
      </c>
      <c r="K15640" s="11" t="str">
        <f>IFERROR(INDEX('EDC Component Dictionary'!$C$5:$C$37,MATCH('Rates Database'!J15640,'EDC Component Dictionary'!$B$5:$B$37,0)), "Energy Supply")</f>
        <v>Distribution System</v>
      </c>
      <c r="L15640" s="12"/>
      <c r="M15640" s="12">
        <v>4</v>
      </c>
    </row>
    <row r="15641" spans="1:13" x14ac:dyDescent="0.3">
      <c r="A15641" s="18">
        <v>15639</v>
      </c>
      <c r="B15641" s="18">
        <f t="shared" si="490"/>
        <v>2019</v>
      </c>
      <c r="C15641" s="17">
        <v>43678</v>
      </c>
      <c r="D15641" s="18" t="s">
        <v>314</v>
      </c>
      <c r="E15641" s="18" t="s">
        <v>321</v>
      </c>
      <c r="F15641" s="18" t="str">
        <f t="shared" si="489"/>
        <v>Braintree-Customer Charge-43678</v>
      </c>
      <c r="G15641" s="11" t="s">
        <v>131</v>
      </c>
      <c r="H15641" s="11" t="s">
        <v>56</v>
      </c>
      <c r="I15641" s="11" t="s">
        <v>56</v>
      </c>
      <c r="J15641" s="11" t="s">
        <v>56</v>
      </c>
      <c r="K15641" s="11" t="str">
        <f>IFERROR(INDEX('EDC Component Dictionary'!$C$5:$C$37,MATCH('Rates Database'!J15641,'EDC Component Dictionary'!$B$5:$B$37,0)), "Energy Supply")</f>
        <v>Distribution System</v>
      </c>
      <c r="L15641" s="12"/>
      <c r="M15641" s="12">
        <v>5.12</v>
      </c>
    </row>
    <row r="15642" spans="1:13" x14ac:dyDescent="0.3">
      <c r="A15642" s="18">
        <v>15640</v>
      </c>
      <c r="B15642" s="18">
        <f t="shared" si="490"/>
        <v>2019</v>
      </c>
      <c r="C15642" s="17">
        <v>43678</v>
      </c>
      <c r="D15642" s="18" t="s">
        <v>314</v>
      </c>
      <c r="E15642" s="18" t="s">
        <v>322</v>
      </c>
      <c r="F15642" s="18" t="str">
        <f t="shared" si="489"/>
        <v>Paxton-Customer Charge-43678</v>
      </c>
      <c r="G15642" s="11" t="s">
        <v>131</v>
      </c>
      <c r="H15642" s="11" t="s">
        <v>56</v>
      </c>
      <c r="I15642" s="11" t="s">
        <v>56</v>
      </c>
      <c r="J15642" s="11" t="s">
        <v>56</v>
      </c>
      <c r="K15642" s="11" t="str">
        <f>IFERROR(INDEX('EDC Component Dictionary'!$C$5:$C$37,MATCH('Rates Database'!J15642,'EDC Component Dictionary'!$B$5:$B$37,0)), "Energy Supply")</f>
        <v>Distribution System</v>
      </c>
      <c r="L15642" s="12"/>
      <c r="M15642" s="12">
        <v>5</v>
      </c>
    </row>
    <row r="15643" spans="1:13" x14ac:dyDescent="0.3">
      <c r="A15643" s="18">
        <v>15641</v>
      </c>
      <c r="B15643" s="18">
        <f t="shared" si="490"/>
        <v>2019</v>
      </c>
      <c r="C15643" s="17">
        <v>43678</v>
      </c>
      <c r="D15643" s="18" t="s">
        <v>314</v>
      </c>
      <c r="E15643" s="18" t="s">
        <v>323</v>
      </c>
      <c r="F15643" s="18" t="str">
        <f t="shared" si="489"/>
        <v>Templeton-Customer Charge-43678</v>
      </c>
      <c r="G15643" s="11" t="s">
        <v>131</v>
      </c>
      <c r="H15643" s="11" t="s">
        <v>56</v>
      </c>
      <c r="I15643" s="11" t="s">
        <v>56</v>
      </c>
      <c r="J15643" s="11" t="s">
        <v>56</v>
      </c>
      <c r="K15643" s="11" t="str">
        <f>IFERROR(INDEX('EDC Component Dictionary'!$C$5:$C$37,MATCH('Rates Database'!J15643,'EDC Component Dictionary'!$B$5:$B$37,0)), "Energy Supply")</f>
        <v>Distribution System</v>
      </c>
      <c r="L15643" s="12"/>
      <c r="M15643" s="12">
        <v>3.75</v>
      </c>
    </row>
    <row r="15644" spans="1:13" x14ac:dyDescent="0.3">
      <c r="A15644" s="18">
        <v>15642</v>
      </c>
      <c r="B15644" s="18">
        <f t="shared" si="490"/>
        <v>2019</v>
      </c>
      <c r="C15644" s="17">
        <v>43678</v>
      </c>
      <c r="D15644" s="18" t="s">
        <v>314</v>
      </c>
      <c r="E15644" s="18" t="s">
        <v>324</v>
      </c>
      <c r="F15644" s="18" t="str">
        <f t="shared" si="489"/>
        <v>Hudson-Customer Charge-43678</v>
      </c>
      <c r="G15644" s="11" t="s">
        <v>131</v>
      </c>
      <c r="H15644" s="11" t="s">
        <v>56</v>
      </c>
      <c r="I15644" s="11" t="s">
        <v>56</v>
      </c>
      <c r="J15644" s="11" t="s">
        <v>56</v>
      </c>
      <c r="K15644" s="11" t="str">
        <f>IFERROR(INDEX('EDC Component Dictionary'!$C$5:$C$37,MATCH('Rates Database'!J15644,'EDC Component Dictionary'!$B$5:$B$37,0)), "Energy Supply")</f>
        <v>Distribution System</v>
      </c>
      <c r="L15644" s="12"/>
      <c r="M15644" s="12">
        <v>2.64699999999999</v>
      </c>
    </row>
    <row r="15645" spans="1:13" x14ac:dyDescent="0.3">
      <c r="A15645" s="18">
        <v>15643</v>
      </c>
      <c r="B15645" s="18">
        <f t="shared" si="490"/>
        <v>2019</v>
      </c>
      <c r="C15645" s="17">
        <v>43678</v>
      </c>
      <c r="D15645" s="18" t="s">
        <v>314</v>
      </c>
      <c r="E15645" s="18" t="s">
        <v>325</v>
      </c>
      <c r="F15645" s="18" t="str">
        <f t="shared" si="489"/>
        <v>Reading-Customer Charge-43678</v>
      </c>
      <c r="G15645" s="11" t="s">
        <v>131</v>
      </c>
      <c r="H15645" s="11" t="s">
        <v>56</v>
      </c>
      <c r="I15645" s="11" t="s">
        <v>56</v>
      </c>
      <c r="J15645" s="11" t="s">
        <v>56</v>
      </c>
      <c r="K15645" s="11" t="str">
        <f>IFERROR(INDEX('EDC Component Dictionary'!$C$5:$C$37,MATCH('Rates Database'!J15645,'EDC Component Dictionary'!$B$5:$B$37,0)), "Energy Supply")</f>
        <v>Distribution System</v>
      </c>
      <c r="L15645" s="12"/>
      <c r="M15645" s="12">
        <v>4.3520000000000003</v>
      </c>
    </row>
    <row r="15646" spans="1:13" x14ac:dyDescent="0.3">
      <c r="A15646" s="18">
        <v>15644</v>
      </c>
      <c r="B15646" s="18">
        <f t="shared" si="490"/>
        <v>2019</v>
      </c>
      <c r="C15646" s="17">
        <v>43678</v>
      </c>
      <c r="D15646" s="18" t="s">
        <v>314</v>
      </c>
      <c r="E15646" s="18" t="s">
        <v>326</v>
      </c>
      <c r="F15646" s="18" t="str">
        <f t="shared" si="489"/>
        <v>Shrewsbury-Customer Charge-43678</v>
      </c>
      <c r="G15646" s="11" t="s">
        <v>131</v>
      </c>
      <c r="H15646" s="11" t="s">
        <v>56</v>
      </c>
      <c r="I15646" s="11" t="s">
        <v>56</v>
      </c>
      <c r="J15646" s="11" t="s">
        <v>56</v>
      </c>
      <c r="K15646" s="11" t="str">
        <f>IFERROR(INDEX('EDC Component Dictionary'!$C$5:$C$37,MATCH('Rates Database'!J15646,'EDC Component Dictionary'!$B$5:$B$37,0)), "Energy Supply")</f>
        <v>Distribution System</v>
      </c>
      <c r="L15646" s="12"/>
      <c r="M15646" s="12">
        <v>5</v>
      </c>
    </row>
    <row r="15647" spans="1:13" x14ac:dyDescent="0.3">
      <c r="A15647" s="18">
        <v>15645</v>
      </c>
      <c r="B15647" s="18">
        <f t="shared" si="490"/>
        <v>2019</v>
      </c>
      <c r="C15647" s="17">
        <v>43678</v>
      </c>
      <c r="D15647" s="18" t="s">
        <v>314</v>
      </c>
      <c r="E15647" s="18" t="s">
        <v>327</v>
      </c>
      <c r="F15647" s="18" t="str">
        <f t="shared" si="489"/>
        <v>Ipswich-Customer Charge-43678</v>
      </c>
      <c r="G15647" s="11" t="s">
        <v>131</v>
      </c>
      <c r="H15647" s="11" t="s">
        <v>56</v>
      </c>
      <c r="I15647" s="11" t="s">
        <v>56</v>
      </c>
      <c r="J15647" s="11" t="s">
        <v>56</v>
      </c>
      <c r="K15647" s="11" t="str">
        <f>IFERROR(INDEX('EDC Component Dictionary'!$C$5:$C$37,MATCH('Rates Database'!J15647,'EDC Component Dictionary'!$B$5:$B$37,0)), "Energy Supply")</f>
        <v>Distribution System</v>
      </c>
      <c r="L15647" s="12"/>
      <c r="M15647" s="12">
        <v>4</v>
      </c>
    </row>
    <row r="15648" spans="1:13" x14ac:dyDescent="0.3">
      <c r="A15648" s="18">
        <v>15646</v>
      </c>
      <c r="B15648" s="18">
        <f t="shared" si="490"/>
        <v>2019</v>
      </c>
      <c r="C15648" s="17">
        <v>43678</v>
      </c>
      <c r="D15648" s="18" t="s">
        <v>314</v>
      </c>
      <c r="E15648" s="18" t="s">
        <v>328</v>
      </c>
      <c r="F15648" s="18" t="str">
        <f t="shared" si="489"/>
        <v>Westfield-Customer Charge-43678</v>
      </c>
      <c r="G15648" s="11" t="s">
        <v>131</v>
      </c>
      <c r="H15648" s="11" t="s">
        <v>56</v>
      </c>
      <c r="I15648" s="11" t="s">
        <v>56</v>
      </c>
      <c r="J15648" s="11" t="s">
        <v>56</v>
      </c>
      <c r="K15648" s="11" t="str">
        <f>IFERROR(INDEX('EDC Component Dictionary'!$C$5:$C$37,MATCH('Rates Database'!J15648,'EDC Component Dictionary'!$B$5:$B$37,0)), "Energy Supply")</f>
        <v>Distribution System</v>
      </c>
      <c r="L15648" s="12"/>
      <c r="M15648" s="12">
        <v>11.637499999999999</v>
      </c>
    </row>
    <row r="15649" spans="1:13" x14ac:dyDescent="0.3">
      <c r="A15649" s="18">
        <v>15647</v>
      </c>
      <c r="B15649" s="18">
        <f t="shared" si="490"/>
        <v>2019</v>
      </c>
      <c r="C15649" s="17">
        <v>43678</v>
      </c>
      <c r="D15649" s="18" t="s">
        <v>314</v>
      </c>
      <c r="E15649" s="18" t="s">
        <v>351</v>
      </c>
      <c r="F15649" s="18" t="str">
        <f t="shared" si="489"/>
        <v>Groton-Customer Charge-43678</v>
      </c>
      <c r="G15649" s="11" t="s">
        <v>131</v>
      </c>
      <c r="H15649" s="11" t="s">
        <v>56</v>
      </c>
      <c r="I15649" s="11" t="s">
        <v>56</v>
      </c>
      <c r="J15649" s="11" t="s">
        <v>56</v>
      </c>
      <c r="K15649" s="11" t="str">
        <f>IFERROR(INDEX('EDC Component Dictionary'!$C$5:$C$37,MATCH('Rates Database'!J15649,'EDC Component Dictionary'!$B$5:$B$37,0)), "Energy Supply")</f>
        <v>Distribution System</v>
      </c>
      <c r="L15649" s="12"/>
      <c r="M15649" s="12">
        <v>3.82</v>
      </c>
    </row>
    <row r="15650" spans="1:13" x14ac:dyDescent="0.3">
      <c r="A15650" s="18">
        <v>15648</v>
      </c>
      <c r="B15650" s="18">
        <f t="shared" si="490"/>
        <v>2019</v>
      </c>
      <c r="C15650" s="17">
        <v>43678</v>
      </c>
      <c r="D15650" s="18" t="s">
        <v>314</v>
      </c>
      <c r="E15650" s="18" t="s">
        <v>329</v>
      </c>
      <c r="F15650" s="18" t="str">
        <f t="shared" si="489"/>
        <v>Merrimac-Customer Charge-43678</v>
      </c>
      <c r="G15650" s="11" t="s">
        <v>131</v>
      </c>
      <c r="H15650" s="11" t="s">
        <v>56</v>
      </c>
      <c r="I15650" s="11" t="s">
        <v>56</v>
      </c>
      <c r="J15650" s="11" t="s">
        <v>56</v>
      </c>
      <c r="K15650" s="11" t="str">
        <f>IFERROR(INDEX('EDC Component Dictionary'!$C$5:$C$37,MATCH('Rates Database'!J15650,'EDC Component Dictionary'!$B$5:$B$37,0)), "Energy Supply")</f>
        <v>Distribution System</v>
      </c>
      <c r="L15650" s="12"/>
      <c r="M15650" s="12">
        <v>5.5</v>
      </c>
    </row>
    <row r="15651" spans="1:13" x14ac:dyDescent="0.3">
      <c r="A15651" s="18">
        <v>15649</v>
      </c>
      <c r="B15651" s="18">
        <f t="shared" si="490"/>
        <v>2019</v>
      </c>
      <c r="C15651" s="17">
        <v>43678</v>
      </c>
      <c r="D15651" s="18" t="s">
        <v>314</v>
      </c>
      <c r="E15651" s="18" t="s">
        <v>352</v>
      </c>
      <c r="F15651" s="18" t="str">
        <f t="shared" si="489"/>
        <v>Belmont-Customer Charge-43678</v>
      </c>
      <c r="G15651" s="11" t="s">
        <v>131</v>
      </c>
      <c r="H15651" s="11" t="s">
        <v>56</v>
      </c>
      <c r="I15651" s="11" t="s">
        <v>56</v>
      </c>
      <c r="J15651" s="11" t="s">
        <v>56</v>
      </c>
      <c r="K15651" s="11" t="str">
        <f>IFERROR(INDEX('EDC Component Dictionary'!$C$5:$C$37,MATCH('Rates Database'!J15651,'EDC Component Dictionary'!$B$5:$B$37,0)), "Energy Supply")</f>
        <v>Distribution System</v>
      </c>
      <c r="L15651" s="12"/>
      <c r="M15651" s="12">
        <v>10.5999999999999</v>
      </c>
    </row>
    <row r="15652" spans="1:13" x14ac:dyDescent="0.3">
      <c r="A15652" s="18">
        <v>15650</v>
      </c>
      <c r="B15652" s="18">
        <f t="shared" si="490"/>
        <v>2019</v>
      </c>
      <c r="C15652" s="17">
        <v>43678</v>
      </c>
      <c r="D15652" s="18" t="s">
        <v>314</v>
      </c>
      <c r="E15652" s="18" t="s">
        <v>330</v>
      </c>
      <c r="F15652" s="18" t="str">
        <f t="shared" si="489"/>
        <v>Chicopee-Customer Charge-43678</v>
      </c>
      <c r="G15652" s="11" t="s">
        <v>131</v>
      </c>
      <c r="H15652" s="11" t="s">
        <v>56</v>
      </c>
      <c r="I15652" s="11" t="s">
        <v>56</v>
      </c>
      <c r="J15652" s="11" t="s">
        <v>56</v>
      </c>
      <c r="K15652" s="11" t="str">
        <f>IFERROR(INDEX('EDC Component Dictionary'!$C$5:$C$37,MATCH('Rates Database'!J15652,'EDC Component Dictionary'!$B$5:$B$37,0)), "Energy Supply")</f>
        <v>Distribution System</v>
      </c>
      <c r="L15652" s="12"/>
      <c r="M15652" s="12">
        <v>5.6</v>
      </c>
    </row>
    <row r="15653" spans="1:13" x14ac:dyDescent="0.3">
      <c r="A15653" s="18">
        <v>15651</v>
      </c>
      <c r="B15653" s="18">
        <f t="shared" si="490"/>
        <v>2019</v>
      </c>
      <c r="C15653" s="17">
        <v>43678</v>
      </c>
      <c r="D15653" s="18" t="s">
        <v>314</v>
      </c>
      <c r="E15653" s="18" t="s">
        <v>331</v>
      </c>
      <c r="F15653" s="18" t="str">
        <f t="shared" si="489"/>
        <v>Marblehead-Customer Charge-43678</v>
      </c>
      <c r="G15653" s="11" t="s">
        <v>131</v>
      </c>
      <c r="H15653" s="11" t="s">
        <v>56</v>
      </c>
      <c r="I15653" s="11" t="s">
        <v>56</v>
      </c>
      <c r="J15653" s="11" t="s">
        <v>56</v>
      </c>
      <c r="K15653" s="11" t="str">
        <f>IFERROR(INDEX('EDC Component Dictionary'!$C$5:$C$37,MATCH('Rates Database'!J15653,'EDC Component Dictionary'!$B$5:$B$37,0)), "Energy Supply")</f>
        <v>Distribution System</v>
      </c>
      <c r="L15653" s="12"/>
      <c r="M15653" s="12">
        <v>7.67</v>
      </c>
    </row>
    <row r="15654" spans="1:13" x14ac:dyDescent="0.3">
      <c r="A15654" s="18">
        <v>15652</v>
      </c>
      <c r="B15654" s="18">
        <f t="shared" si="490"/>
        <v>2019</v>
      </c>
      <c r="C15654" s="17">
        <v>43678</v>
      </c>
      <c r="D15654" s="18" t="s">
        <v>314</v>
      </c>
      <c r="E15654" s="18" t="s">
        <v>332</v>
      </c>
      <c r="F15654" s="18" t="str">
        <f t="shared" si="489"/>
        <v>Hingham-Customer Charge-43678</v>
      </c>
      <c r="G15654" s="11" t="s">
        <v>131</v>
      </c>
      <c r="H15654" s="11" t="s">
        <v>56</v>
      </c>
      <c r="I15654" s="11" t="s">
        <v>56</v>
      </c>
      <c r="J15654" s="11" t="s">
        <v>56</v>
      </c>
      <c r="K15654" s="11" t="str">
        <f>IFERROR(INDEX('EDC Component Dictionary'!$C$5:$C$37,MATCH('Rates Database'!J15654,'EDC Component Dictionary'!$B$5:$B$37,0)), "Energy Supply")</f>
        <v>Distribution System</v>
      </c>
      <c r="L15654" s="12"/>
      <c r="M15654" s="12">
        <v>7.9739999999999798</v>
      </c>
    </row>
    <row r="15655" spans="1:13" x14ac:dyDescent="0.3">
      <c r="A15655" s="18">
        <v>15653</v>
      </c>
      <c r="B15655" s="18">
        <f t="shared" si="490"/>
        <v>2019</v>
      </c>
      <c r="C15655" s="17">
        <v>43678</v>
      </c>
      <c r="D15655" s="18" t="s">
        <v>314</v>
      </c>
      <c r="E15655" s="18" t="s">
        <v>333</v>
      </c>
      <c r="F15655" s="18" t="str">
        <f t="shared" si="489"/>
        <v>South Hadley-Customer Charge-43678</v>
      </c>
      <c r="G15655" s="11" t="s">
        <v>131</v>
      </c>
      <c r="H15655" s="11" t="s">
        <v>56</v>
      </c>
      <c r="I15655" s="11" t="s">
        <v>56</v>
      </c>
      <c r="J15655" s="11" t="s">
        <v>56</v>
      </c>
      <c r="K15655" s="11" t="str">
        <f>IFERROR(INDEX('EDC Component Dictionary'!$C$5:$C$37,MATCH('Rates Database'!J15655,'EDC Component Dictionary'!$B$5:$B$37,0)), "Energy Supply")</f>
        <v>Distribution System</v>
      </c>
      <c r="L15655" s="12"/>
      <c r="M15655" s="12">
        <v>4.7</v>
      </c>
    </row>
    <row r="15656" spans="1:13" x14ac:dyDescent="0.3">
      <c r="A15656" s="18">
        <v>15654</v>
      </c>
      <c r="B15656" s="18">
        <f t="shared" si="490"/>
        <v>2019</v>
      </c>
      <c r="C15656" s="17">
        <v>43678</v>
      </c>
      <c r="D15656" s="18" t="s">
        <v>314</v>
      </c>
      <c r="E15656" s="18" t="s">
        <v>334</v>
      </c>
      <c r="F15656" s="18" t="str">
        <f t="shared" si="489"/>
        <v>Georgetown-Customer Charge-43678</v>
      </c>
      <c r="G15656" s="11" t="s">
        <v>131</v>
      </c>
      <c r="H15656" s="11" t="s">
        <v>56</v>
      </c>
      <c r="I15656" s="11" t="s">
        <v>56</v>
      </c>
      <c r="J15656" s="11" t="s">
        <v>56</v>
      </c>
      <c r="K15656" s="11" t="str">
        <f>IFERROR(INDEX('EDC Component Dictionary'!$C$5:$C$37,MATCH('Rates Database'!J15656,'EDC Component Dictionary'!$B$5:$B$37,0)), "Energy Supply")</f>
        <v>Distribution System</v>
      </c>
      <c r="L15656" s="12"/>
      <c r="M15656" s="12">
        <v>5.41099999999998</v>
      </c>
    </row>
    <row r="15657" spans="1:13" x14ac:dyDescent="0.3">
      <c r="A15657" s="18">
        <v>15655</v>
      </c>
      <c r="B15657" s="18">
        <f t="shared" si="490"/>
        <v>2019</v>
      </c>
      <c r="C15657" s="17">
        <v>43678</v>
      </c>
      <c r="D15657" s="18" t="s">
        <v>314</v>
      </c>
      <c r="E15657" s="18" t="s">
        <v>335</v>
      </c>
      <c r="F15657" s="18" t="str">
        <f t="shared" si="489"/>
        <v>Sterling-Customer Charge-43678</v>
      </c>
      <c r="G15657" s="11" t="s">
        <v>131</v>
      </c>
      <c r="H15657" s="11" t="s">
        <v>56</v>
      </c>
      <c r="I15657" s="11" t="s">
        <v>56</v>
      </c>
      <c r="J15657" s="11" t="s">
        <v>56</v>
      </c>
      <c r="K15657" s="11" t="str">
        <f>IFERROR(INDEX('EDC Component Dictionary'!$C$5:$C$37,MATCH('Rates Database'!J15657,'EDC Component Dictionary'!$B$5:$B$37,0)), "Energy Supply")</f>
        <v>Distribution System</v>
      </c>
      <c r="L15657" s="12"/>
      <c r="M15657" s="12">
        <v>4</v>
      </c>
    </row>
    <row r="15658" spans="1:13" x14ac:dyDescent="0.3">
      <c r="A15658" s="18">
        <v>15656</v>
      </c>
      <c r="B15658" s="18">
        <f t="shared" si="490"/>
        <v>2019</v>
      </c>
      <c r="C15658" s="17">
        <v>43678</v>
      </c>
      <c r="D15658" s="18" t="s">
        <v>314</v>
      </c>
      <c r="E15658" s="18" t="s">
        <v>336</v>
      </c>
      <c r="F15658" s="18" t="str">
        <f t="shared" si="489"/>
        <v>Littleton-Customer Charge-43678</v>
      </c>
      <c r="G15658" s="11" t="s">
        <v>131</v>
      </c>
      <c r="H15658" s="11" t="s">
        <v>56</v>
      </c>
      <c r="I15658" s="11" t="s">
        <v>56</v>
      </c>
      <c r="J15658" s="11" t="s">
        <v>56</v>
      </c>
      <c r="K15658" s="11" t="str">
        <f>IFERROR(INDEX('EDC Component Dictionary'!$C$5:$C$37,MATCH('Rates Database'!J15658,'EDC Component Dictionary'!$B$5:$B$37,0)), "Energy Supply")</f>
        <v>Distribution System</v>
      </c>
      <c r="L15658" s="12"/>
      <c r="M15658" s="12">
        <v>3.5</v>
      </c>
    </row>
    <row r="15659" spans="1:13" x14ac:dyDescent="0.3">
      <c r="A15659" s="18">
        <v>15657</v>
      </c>
      <c r="B15659" s="18">
        <f t="shared" si="490"/>
        <v>2019</v>
      </c>
      <c r="C15659" s="17">
        <v>43678</v>
      </c>
      <c r="D15659" s="18" t="s">
        <v>314</v>
      </c>
      <c r="E15659" s="18" t="s">
        <v>337</v>
      </c>
      <c r="F15659" s="18" t="str">
        <f t="shared" si="489"/>
        <v>Boylston-Customer Charge-43678</v>
      </c>
      <c r="G15659" s="11" t="s">
        <v>131</v>
      </c>
      <c r="H15659" s="11" t="s">
        <v>56</v>
      </c>
      <c r="I15659" s="11" t="s">
        <v>56</v>
      </c>
      <c r="J15659" s="11" t="s">
        <v>56</v>
      </c>
      <c r="K15659" s="11" t="str">
        <f>IFERROR(INDEX('EDC Component Dictionary'!$C$5:$C$37,MATCH('Rates Database'!J15659,'EDC Component Dictionary'!$B$5:$B$37,0)), "Energy Supply")</f>
        <v>Distribution System</v>
      </c>
      <c r="L15659" s="12"/>
      <c r="M15659" s="12">
        <v>9</v>
      </c>
    </row>
    <row r="15660" spans="1:13" x14ac:dyDescent="0.3">
      <c r="A15660" s="18">
        <v>15658</v>
      </c>
      <c r="B15660" s="18">
        <f t="shared" si="490"/>
        <v>2019</v>
      </c>
      <c r="C15660" s="17">
        <v>43678</v>
      </c>
      <c r="D15660" s="18" t="s">
        <v>314</v>
      </c>
      <c r="E15660" s="18" t="s">
        <v>338</v>
      </c>
      <c r="F15660" s="18" t="str">
        <f t="shared" si="489"/>
        <v>Princeton-Customer Charge-43678</v>
      </c>
      <c r="G15660" s="11" t="s">
        <v>131</v>
      </c>
      <c r="H15660" s="11" t="s">
        <v>56</v>
      </c>
      <c r="I15660" s="11" t="s">
        <v>56</v>
      </c>
      <c r="J15660" s="11" t="s">
        <v>56</v>
      </c>
      <c r="K15660" s="11" t="str">
        <f>IFERROR(INDEX('EDC Component Dictionary'!$C$5:$C$37,MATCH('Rates Database'!J15660,'EDC Component Dictionary'!$B$5:$B$37,0)), "Energy Supply")</f>
        <v>Distribution System</v>
      </c>
      <c r="L15660" s="12"/>
      <c r="M15660" s="12">
        <v>8.9500000000000099</v>
      </c>
    </row>
    <row r="15661" spans="1:13" x14ac:dyDescent="0.3">
      <c r="A15661" s="18">
        <v>15659</v>
      </c>
      <c r="B15661" s="18">
        <f t="shared" si="490"/>
        <v>2019</v>
      </c>
      <c r="C15661" s="17">
        <v>43678</v>
      </c>
      <c r="D15661" s="18" t="s">
        <v>314</v>
      </c>
      <c r="E15661" s="18" t="s">
        <v>347</v>
      </c>
      <c r="F15661" s="18" t="str">
        <f t="shared" si="489"/>
        <v>Middleborough-Customer Charge-43678</v>
      </c>
      <c r="G15661" s="11" t="s">
        <v>131</v>
      </c>
      <c r="H15661" s="11" t="s">
        <v>56</v>
      </c>
      <c r="I15661" s="11" t="s">
        <v>56</v>
      </c>
      <c r="J15661" s="11" t="s">
        <v>56</v>
      </c>
      <c r="K15661" s="11" t="str">
        <f>IFERROR(INDEX('EDC Component Dictionary'!$C$5:$C$37,MATCH('Rates Database'!J15661,'EDC Component Dictionary'!$B$5:$B$37,0)), "Energy Supply")</f>
        <v>Distribution System</v>
      </c>
      <c r="L15661" s="12"/>
      <c r="M15661" s="12">
        <v>4.5049999999999901</v>
      </c>
    </row>
    <row r="15662" spans="1:13" x14ac:dyDescent="0.3">
      <c r="A15662" s="18">
        <v>15660</v>
      </c>
      <c r="B15662" s="18">
        <f t="shared" si="490"/>
        <v>2019</v>
      </c>
      <c r="C15662" s="17">
        <v>43678</v>
      </c>
      <c r="D15662" s="18" t="s">
        <v>314</v>
      </c>
      <c r="E15662" s="18" t="s">
        <v>339</v>
      </c>
      <c r="F15662" s="18" t="str">
        <f t="shared" si="489"/>
        <v>Rowley-Customer Charge-43678</v>
      </c>
      <c r="G15662" s="11" t="s">
        <v>131</v>
      </c>
      <c r="H15662" s="11" t="s">
        <v>56</v>
      </c>
      <c r="I15662" s="11" t="s">
        <v>56</v>
      </c>
      <c r="J15662" s="11" t="s">
        <v>56</v>
      </c>
      <c r="K15662" s="11" t="str">
        <f>IFERROR(INDEX('EDC Component Dictionary'!$C$5:$C$37,MATCH('Rates Database'!J15662,'EDC Component Dictionary'!$B$5:$B$37,0)), "Energy Supply")</f>
        <v>Distribution System</v>
      </c>
      <c r="L15662" s="12"/>
      <c r="M15662" s="12">
        <v>4</v>
      </c>
    </row>
    <row r="15663" spans="1:13" x14ac:dyDescent="0.3">
      <c r="A15663" s="18">
        <v>15661</v>
      </c>
      <c r="B15663" s="18">
        <f t="shared" si="490"/>
        <v>2019</v>
      </c>
      <c r="C15663" s="17">
        <v>43678</v>
      </c>
      <c r="D15663" s="18" t="s">
        <v>314</v>
      </c>
      <c r="E15663" s="18" t="s">
        <v>353</v>
      </c>
      <c r="F15663" s="18" t="str">
        <f t="shared" si="489"/>
        <v>Concord-Customer Charge-43678</v>
      </c>
      <c r="G15663" s="11" t="s">
        <v>131</v>
      </c>
      <c r="H15663" s="11" t="s">
        <v>56</v>
      </c>
      <c r="I15663" s="11" t="s">
        <v>56</v>
      </c>
      <c r="J15663" s="11" t="s">
        <v>56</v>
      </c>
      <c r="K15663" s="11" t="str">
        <f>IFERROR(INDEX('EDC Component Dictionary'!$C$5:$C$37,MATCH('Rates Database'!J15663,'EDC Component Dictionary'!$B$5:$B$37,0)), "Energy Supply")</f>
        <v>Distribution System</v>
      </c>
      <c r="L15663" s="12"/>
      <c r="M15663" s="12">
        <v>8.4166500000000006</v>
      </c>
    </row>
    <row r="15664" spans="1:13" x14ac:dyDescent="0.3">
      <c r="A15664" s="18">
        <v>15662</v>
      </c>
      <c r="B15664" s="18">
        <f t="shared" si="490"/>
        <v>2019</v>
      </c>
      <c r="C15664" s="17">
        <v>43678</v>
      </c>
      <c r="D15664" s="18" t="s">
        <v>314</v>
      </c>
      <c r="E15664" s="18" t="s">
        <v>340</v>
      </c>
      <c r="F15664" s="18" t="str">
        <f t="shared" si="489"/>
        <v>Wakefield-Customer Charge-43678</v>
      </c>
      <c r="G15664" s="11" t="s">
        <v>131</v>
      </c>
      <c r="H15664" s="11" t="s">
        <v>56</v>
      </c>
      <c r="I15664" s="11" t="s">
        <v>56</v>
      </c>
      <c r="J15664" s="11" t="s">
        <v>56</v>
      </c>
      <c r="K15664" s="11" t="str">
        <f>IFERROR(INDEX('EDC Component Dictionary'!$C$5:$C$37,MATCH('Rates Database'!J15664,'EDC Component Dictionary'!$B$5:$B$37,0)), "Energy Supply")</f>
        <v>Distribution System</v>
      </c>
      <c r="L15664" s="12"/>
      <c r="M15664" s="12">
        <v>6</v>
      </c>
    </row>
    <row r="15665" spans="1:13" x14ac:dyDescent="0.3">
      <c r="A15665" s="18">
        <v>15663</v>
      </c>
      <c r="B15665" s="18">
        <f t="shared" si="490"/>
        <v>2019</v>
      </c>
      <c r="C15665" s="17">
        <v>43678</v>
      </c>
      <c r="D15665" s="18" t="s">
        <v>314</v>
      </c>
      <c r="E15665" s="18" t="s">
        <v>341</v>
      </c>
      <c r="F15665" s="18" t="str">
        <f t="shared" si="489"/>
        <v>Hull-Customer Charge-43678</v>
      </c>
      <c r="G15665" s="11" t="s">
        <v>131</v>
      </c>
      <c r="H15665" s="11" t="s">
        <v>56</v>
      </c>
      <c r="I15665" s="11" t="s">
        <v>56</v>
      </c>
      <c r="J15665" s="11" t="s">
        <v>56</v>
      </c>
      <c r="K15665" s="11" t="str">
        <f>IFERROR(INDEX('EDC Component Dictionary'!$C$5:$C$37,MATCH('Rates Database'!J15665,'EDC Component Dictionary'!$B$5:$B$37,0)), "Energy Supply")</f>
        <v>Distribution System</v>
      </c>
      <c r="L15665" s="12"/>
      <c r="M15665" s="12">
        <v>5.7960000000000003</v>
      </c>
    </row>
    <row r="15666" spans="1:13" x14ac:dyDescent="0.3">
      <c r="A15666" s="18">
        <v>15664</v>
      </c>
      <c r="B15666" s="18">
        <f t="shared" si="490"/>
        <v>2019</v>
      </c>
      <c r="C15666" s="17">
        <v>43678</v>
      </c>
      <c r="D15666" s="18" t="s">
        <v>314</v>
      </c>
      <c r="E15666" s="18" t="s">
        <v>342</v>
      </c>
      <c r="F15666" s="18" t="str">
        <f t="shared" si="489"/>
        <v>North Attleborough-Customer Charge-43678</v>
      </c>
      <c r="G15666" s="11" t="s">
        <v>131</v>
      </c>
      <c r="H15666" s="11" t="s">
        <v>56</v>
      </c>
      <c r="I15666" s="11" t="s">
        <v>56</v>
      </c>
      <c r="J15666" s="11" t="s">
        <v>56</v>
      </c>
      <c r="K15666" s="11" t="str">
        <f>IFERROR(INDEX('EDC Component Dictionary'!$C$5:$C$37,MATCH('Rates Database'!J15666,'EDC Component Dictionary'!$B$5:$B$37,0)), "Energy Supply")</f>
        <v>Distribution System</v>
      </c>
      <c r="L15666" s="12"/>
      <c r="M15666" s="12">
        <v>10.32</v>
      </c>
    </row>
    <row r="15667" spans="1:13" x14ac:dyDescent="0.3">
      <c r="A15667" s="18">
        <v>15665</v>
      </c>
      <c r="B15667" s="18">
        <f t="shared" si="490"/>
        <v>2019</v>
      </c>
      <c r="C15667" s="17">
        <v>43678</v>
      </c>
      <c r="D15667" s="18" t="s">
        <v>314</v>
      </c>
      <c r="E15667" s="18" t="s">
        <v>343</v>
      </c>
      <c r="F15667" s="18" t="str">
        <f t="shared" si="489"/>
        <v>Holden-Customer Charge-43678</v>
      </c>
      <c r="G15667" s="11" t="s">
        <v>131</v>
      </c>
      <c r="H15667" s="11" t="s">
        <v>56</v>
      </c>
      <c r="I15667" s="11" t="s">
        <v>56</v>
      </c>
      <c r="J15667" s="11" t="s">
        <v>56</v>
      </c>
      <c r="K15667" s="11" t="str">
        <f>IFERROR(INDEX('EDC Component Dictionary'!$C$5:$C$37,MATCH('Rates Database'!J15667,'EDC Component Dictionary'!$B$5:$B$37,0)), "Energy Supply")</f>
        <v>Distribution System</v>
      </c>
      <c r="L15667" s="12"/>
      <c r="M15667" s="12">
        <v>4.4999999999999902</v>
      </c>
    </row>
    <row r="15668" spans="1:13" x14ac:dyDescent="0.3">
      <c r="A15668" s="18">
        <v>15666</v>
      </c>
      <c r="B15668" s="18">
        <f t="shared" si="490"/>
        <v>2019</v>
      </c>
      <c r="C15668" s="17">
        <v>43678</v>
      </c>
      <c r="D15668" s="18" t="s">
        <v>314</v>
      </c>
      <c r="E15668" s="18" t="s">
        <v>354</v>
      </c>
      <c r="F15668" s="18" t="str">
        <f t="shared" si="489"/>
        <v>Taunton-Customer Charge-43678</v>
      </c>
      <c r="G15668" s="11" t="s">
        <v>131</v>
      </c>
      <c r="H15668" s="11" t="s">
        <v>56</v>
      </c>
      <c r="I15668" s="11" t="s">
        <v>56</v>
      </c>
      <c r="J15668" s="11" t="s">
        <v>56</v>
      </c>
      <c r="K15668" s="11" t="str">
        <f>IFERROR(INDEX('EDC Component Dictionary'!$C$5:$C$37,MATCH('Rates Database'!J15668,'EDC Component Dictionary'!$B$5:$B$37,0)), "Energy Supply")</f>
        <v>Distribution System</v>
      </c>
      <c r="L15668" s="12"/>
      <c r="M15668" s="12">
        <v>9.2244999999999902</v>
      </c>
    </row>
    <row r="15669" spans="1:13" x14ac:dyDescent="0.3">
      <c r="A15669" s="18">
        <v>15667</v>
      </c>
      <c r="B15669" s="18">
        <f t="shared" si="490"/>
        <v>2019</v>
      </c>
      <c r="C15669" s="17">
        <v>43678</v>
      </c>
      <c r="D15669" s="18" t="s">
        <v>314</v>
      </c>
      <c r="E15669" s="18" t="s">
        <v>344</v>
      </c>
      <c r="F15669" s="18" t="str">
        <f t="shared" si="489"/>
        <v>Norwood-Customer Charge-43678</v>
      </c>
      <c r="G15669" s="11" t="s">
        <v>131</v>
      </c>
      <c r="H15669" s="11" t="s">
        <v>56</v>
      </c>
      <c r="I15669" s="11" t="s">
        <v>56</v>
      </c>
      <c r="J15669" s="11" t="s">
        <v>56</v>
      </c>
      <c r="K15669" s="11" t="str">
        <f>IFERROR(INDEX('EDC Component Dictionary'!$C$5:$C$37,MATCH('Rates Database'!J15669,'EDC Component Dictionary'!$B$5:$B$37,0)), "Energy Supply")</f>
        <v>Distribution System</v>
      </c>
      <c r="L15669" s="12"/>
      <c r="M15669" s="12">
        <v>9</v>
      </c>
    </row>
    <row r="15670" spans="1:13" x14ac:dyDescent="0.3">
      <c r="A15670" s="18">
        <v>15668</v>
      </c>
      <c r="B15670" s="18">
        <f t="shared" si="490"/>
        <v>2019</v>
      </c>
      <c r="C15670" s="17">
        <v>43678</v>
      </c>
      <c r="D15670" s="18" t="s">
        <v>314</v>
      </c>
      <c r="E15670" s="18" t="s">
        <v>355</v>
      </c>
      <c r="F15670" s="18" t="str">
        <f t="shared" si="489"/>
        <v>Wellesley-Customer Charge-43678</v>
      </c>
      <c r="G15670" s="11" t="s">
        <v>131</v>
      </c>
      <c r="H15670" s="11" t="s">
        <v>56</v>
      </c>
      <c r="I15670" s="11" t="s">
        <v>56</v>
      </c>
      <c r="J15670" s="11" t="s">
        <v>56</v>
      </c>
      <c r="K15670" s="11" t="str">
        <f>IFERROR(INDEX('EDC Component Dictionary'!$C$5:$C$37,MATCH('Rates Database'!J15670,'EDC Component Dictionary'!$B$5:$B$37,0)), "Energy Supply")</f>
        <v>Distribution System</v>
      </c>
      <c r="L15670" s="12"/>
      <c r="M15670" s="12">
        <v>2.5935000000000001</v>
      </c>
    </row>
    <row r="15671" spans="1:13" x14ac:dyDescent="0.3">
      <c r="A15671" s="18">
        <v>15669</v>
      </c>
      <c r="B15671" s="18">
        <f t="shared" si="490"/>
        <v>2019</v>
      </c>
      <c r="C15671" s="17">
        <v>43678</v>
      </c>
      <c r="D15671" s="18" t="s">
        <v>314</v>
      </c>
      <c r="E15671" s="18" t="s">
        <v>345</v>
      </c>
      <c r="F15671" s="18" t="str">
        <f t="shared" si="489"/>
        <v>Russell-Customer Charge-43678</v>
      </c>
      <c r="G15671" s="11" t="s">
        <v>131</v>
      </c>
      <c r="H15671" s="11" t="s">
        <v>56</v>
      </c>
      <c r="I15671" s="11" t="s">
        <v>56</v>
      </c>
      <c r="J15671" s="11" t="s">
        <v>56</v>
      </c>
      <c r="K15671" s="11" t="str">
        <f>IFERROR(INDEX('EDC Component Dictionary'!$C$5:$C$37,MATCH('Rates Database'!J15671,'EDC Component Dictionary'!$B$5:$B$37,0)), "Energy Supply")</f>
        <v>Distribution System</v>
      </c>
      <c r="L15671" s="12"/>
      <c r="M15671" s="12">
        <v>8</v>
      </c>
    </row>
    <row r="15672" spans="1:13" x14ac:dyDescent="0.3">
      <c r="A15672" s="18">
        <v>15670</v>
      </c>
      <c r="B15672" s="18">
        <f t="shared" si="490"/>
        <v>2019</v>
      </c>
      <c r="C15672" s="17">
        <v>43678</v>
      </c>
      <c r="D15672" s="18" t="s">
        <v>314</v>
      </c>
      <c r="E15672" s="18" t="s">
        <v>346</v>
      </c>
      <c r="F15672" s="18" t="str">
        <f t="shared" si="489"/>
        <v>Chester-Customer Charge-43678</v>
      </c>
      <c r="G15672" s="11" t="s">
        <v>131</v>
      </c>
      <c r="H15672" s="11" t="s">
        <v>56</v>
      </c>
      <c r="I15672" s="11" t="s">
        <v>56</v>
      </c>
      <c r="J15672" s="11" t="s">
        <v>56</v>
      </c>
      <c r="K15672" s="11" t="str">
        <f>IFERROR(INDEX('EDC Component Dictionary'!$C$5:$C$37,MATCH('Rates Database'!J15672,'EDC Component Dictionary'!$B$5:$B$37,0)), "Energy Supply")</f>
        <v>Distribution System</v>
      </c>
      <c r="L15672" s="12"/>
      <c r="M15672" s="12">
        <v>5.9849999999999701</v>
      </c>
    </row>
    <row r="15673" spans="1:13" x14ac:dyDescent="0.3">
      <c r="A15673" s="18">
        <v>15671</v>
      </c>
      <c r="B15673" s="18">
        <f t="shared" si="490"/>
        <v>2019</v>
      </c>
      <c r="C15673" s="17">
        <v>43497</v>
      </c>
      <c r="D15673" s="18" t="s">
        <v>314</v>
      </c>
      <c r="E15673" s="18" t="s">
        <v>315</v>
      </c>
      <c r="F15673" s="18" t="str">
        <f t="shared" si="489"/>
        <v>Holyoke-Customer Charge-43497</v>
      </c>
      <c r="G15673" s="11" t="s">
        <v>131</v>
      </c>
      <c r="H15673" s="11" t="s">
        <v>56</v>
      </c>
      <c r="I15673" s="11" t="s">
        <v>56</v>
      </c>
      <c r="J15673" s="11" t="s">
        <v>56</v>
      </c>
      <c r="K15673" s="11" t="str">
        <f>IFERROR(INDEX('EDC Component Dictionary'!$C$5:$C$37,MATCH('Rates Database'!J15673,'EDC Component Dictionary'!$B$5:$B$37,0)), "Energy Supply")</f>
        <v>Distribution System</v>
      </c>
      <c r="L15673" s="12"/>
      <c r="M15673" s="12">
        <v>4.09499999999999</v>
      </c>
    </row>
    <row r="15674" spans="1:13" x14ac:dyDescent="0.3">
      <c r="A15674" s="18">
        <v>15672</v>
      </c>
      <c r="B15674" s="18">
        <f t="shared" si="490"/>
        <v>2019</v>
      </c>
      <c r="C15674" s="17">
        <v>43497</v>
      </c>
      <c r="D15674" s="18" t="s">
        <v>314</v>
      </c>
      <c r="E15674" s="18" t="s">
        <v>316</v>
      </c>
      <c r="F15674" s="18" t="str">
        <f t="shared" si="489"/>
        <v>West Boylston-Customer Charge-43497</v>
      </c>
      <c r="G15674" s="11" t="s">
        <v>131</v>
      </c>
      <c r="H15674" s="11" t="s">
        <v>56</v>
      </c>
      <c r="I15674" s="11" t="s">
        <v>56</v>
      </c>
      <c r="J15674" s="11" t="s">
        <v>56</v>
      </c>
      <c r="K15674" s="11" t="str">
        <f>IFERROR(INDEX('EDC Component Dictionary'!$C$5:$C$37,MATCH('Rates Database'!J15674,'EDC Component Dictionary'!$B$5:$B$37,0)), "Energy Supply")</f>
        <v>Distribution System</v>
      </c>
      <c r="L15674" s="12"/>
      <c r="M15674" s="12">
        <v>4.01400000000001</v>
      </c>
    </row>
    <row r="15675" spans="1:13" x14ac:dyDescent="0.3">
      <c r="A15675" s="18">
        <v>15673</v>
      </c>
      <c r="B15675" s="18">
        <f t="shared" si="490"/>
        <v>2019</v>
      </c>
      <c r="C15675" s="17">
        <v>43497</v>
      </c>
      <c r="D15675" s="18" t="s">
        <v>314</v>
      </c>
      <c r="E15675" s="18" t="s">
        <v>348</v>
      </c>
      <c r="F15675" s="18" t="str">
        <f t="shared" si="489"/>
        <v>Middleton-Customer Charge-43497</v>
      </c>
      <c r="G15675" s="11" t="s">
        <v>131</v>
      </c>
      <c r="H15675" s="11" t="s">
        <v>56</v>
      </c>
      <c r="I15675" s="11" t="s">
        <v>56</v>
      </c>
      <c r="J15675" s="11" t="s">
        <v>56</v>
      </c>
      <c r="K15675" s="11" t="str">
        <f>IFERROR(INDEX('EDC Component Dictionary'!$C$5:$C$37,MATCH('Rates Database'!J15675,'EDC Component Dictionary'!$B$5:$B$37,0)), "Energy Supply")</f>
        <v>Distribution System</v>
      </c>
      <c r="L15675" s="12"/>
      <c r="M15675" s="12">
        <v>5.0399999999999903</v>
      </c>
    </row>
    <row r="15676" spans="1:13" x14ac:dyDescent="0.3">
      <c r="A15676" s="18">
        <v>15674</v>
      </c>
      <c r="B15676" s="18">
        <f t="shared" si="490"/>
        <v>2019</v>
      </c>
      <c r="C15676" s="17">
        <v>43497</v>
      </c>
      <c r="D15676" s="18" t="s">
        <v>314</v>
      </c>
      <c r="E15676" s="18" t="s">
        <v>317</v>
      </c>
      <c r="F15676" s="18" t="str">
        <f t="shared" si="489"/>
        <v>Danvers-Customer Charge-43497</v>
      </c>
      <c r="G15676" s="11" t="s">
        <v>131</v>
      </c>
      <c r="H15676" s="11" t="s">
        <v>56</v>
      </c>
      <c r="I15676" s="11" t="s">
        <v>56</v>
      </c>
      <c r="J15676" s="11" t="s">
        <v>56</v>
      </c>
      <c r="K15676" s="11" t="str">
        <f>IFERROR(INDEX('EDC Component Dictionary'!$C$5:$C$37,MATCH('Rates Database'!J15676,'EDC Component Dictionary'!$B$5:$B$37,0)), "Energy Supply")</f>
        <v>Distribution System</v>
      </c>
      <c r="L15676" s="12"/>
      <c r="M15676" s="12">
        <v>5</v>
      </c>
    </row>
    <row r="15677" spans="1:13" x14ac:dyDescent="0.3">
      <c r="A15677" s="18">
        <v>15675</v>
      </c>
      <c r="B15677" s="18">
        <f t="shared" si="490"/>
        <v>2019</v>
      </c>
      <c r="C15677" s="17">
        <v>43497</v>
      </c>
      <c r="D15677" s="18" t="s">
        <v>314</v>
      </c>
      <c r="E15677" s="18" t="s">
        <v>318</v>
      </c>
      <c r="F15677" s="18" t="str">
        <f t="shared" si="489"/>
        <v>Peabody-Customer Charge-43497</v>
      </c>
      <c r="G15677" s="11" t="s">
        <v>131</v>
      </c>
      <c r="H15677" s="11" t="s">
        <v>56</v>
      </c>
      <c r="I15677" s="11" t="s">
        <v>56</v>
      </c>
      <c r="J15677" s="11" t="s">
        <v>56</v>
      </c>
      <c r="K15677" s="11" t="str">
        <f>IFERROR(INDEX('EDC Component Dictionary'!$C$5:$C$37,MATCH('Rates Database'!J15677,'EDC Component Dictionary'!$B$5:$B$37,0)), "Energy Supply")</f>
        <v>Distribution System</v>
      </c>
      <c r="L15677" s="12"/>
      <c r="M15677" s="12">
        <v>0.82199999999998097</v>
      </c>
    </row>
    <row r="15678" spans="1:13" x14ac:dyDescent="0.3">
      <c r="A15678" s="18">
        <v>15676</v>
      </c>
      <c r="B15678" s="18">
        <f t="shared" si="490"/>
        <v>2019</v>
      </c>
      <c r="C15678" s="17">
        <v>43497</v>
      </c>
      <c r="D15678" s="18" t="s">
        <v>314</v>
      </c>
      <c r="E15678" s="18" t="s">
        <v>319</v>
      </c>
      <c r="F15678" s="18" t="str">
        <f t="shared" si="489"/>
        <v>Ashburnham-Customer Charge-43497</v>
      </c>
      <c r="G15678" s="11" t="s">
        <v>131</v>
      </c>
      <c r="H15678" s="11" t="s">
        <v>56</v>
      </c>
      <c r="I15678" s="11" t="s">
        <v>56</v>
      </c>
      <c r="J15678" s="11" t="s">
        <v>56</v>
      </c>
      <c r="K15678" s="11" t="str">
        <f>IFERROR(INDEX('EDC Component Dictionary'!$C$5:$C$37,MATCH('Rates Database'!J15678,'EDC Component Dictionary'!$B$5:$B$37,0)), "Energy Supply")</f>
        <v>Distribution System</v>
      </c>
      <c r="L15678" s="12"/>
      <c r="M15678" s="12">
        <v>4.5</v>
      </c>
    </row>
    <row r="15679" spans="1:13" x14ac:dyDescent="0.3">
      <c r="A15679" s="18">
        <v>15677</v>
      </c>
      <c r="B15679" s="18">
        <f t="shared" si="490"/>
        <v>2019</v>
      </c>
      <c r="C15679" s="17">
        <v>43497</v>
      </c>
      <c r="D15679" s="18" t="s">
        <v>314</v>
      </c>
      <c r="E15679" s="18" t="s">
        <v>320</v>
      </c>
      <c r="F15679" s="18" t="str">
        <f t="shared" si="489"/>
        <v>Mansfield-Customer Charge-43497</v>
      </c>
      <c r="G15679" s="11" t="s">
        <v>131</v>
      </c>
      <c r="H15679" s="11" t="s">
        <v>56</v>
      </c>
      <c r="I15679" s="11" t="s">
        <v>56</v>
      </c>
      <c r="J15679" s="11" t="s">
        <v>56</v>
      </c>
      <c r="K15679" s="11" t="str">
        <f>IFERROR(INDEX('EDC Component Dictionary'!$C$5:$C$37,MATCH('Rates Database'!J15679,'EDC Component Dictionary'!$B$5:$B$37,0)), "Energy Supply")</f>
        <v>Distribution System</v>
      </c>
      <c r="L15679" s="12"/>
      <c r="M15679" s="12">
        <v>4</v>
      </c>
    </row>
    <row r="15680" spans="1:13" x14ac:dyDescent="0.3">
      <c r="A15680" s="18">
        <v>15678</v>
      </c>
      <c r="B15680" s="18">
        <f t="shared" si="490"/>
        <v>2019</v>
      </c>
      <c r="C15680" s="17">
        <v>43497</v>
      </c>
      <c r="D15680" s="18" t="s">
        <v>314</v>
      </c>
      <c r="E15680" s="18" t="s">
        <v>321</v>
      </c>
      <c r="F15680" s="18" t="str">
        <f t="shared" si="489"/>
        <v>Braintree-Customer Charge-43497</v>
      </c>
      <c r="G15680" s="11" t="s">
        <v>131</v>
      </c>
      <c r="H15680" s="11" t="s">
        <v>56</v>
      </c>
      <c r="I15680" s="11" t="s">
        <v>56</v>
      </c>
      <c r="J15680" s="11" t="s">
        <v>56</v>
      </c>
      <c r="K15680" s="11" t="str">
        <f>IFERROR(INDEX('EDC Component Dictionary'!$C$5:$C$37,MATCH('Rates Database'!J15680,'EDC Component Dictionary'!$B$5:$B$37,0)), "Energy Supply")</f>
        <v>Distribution System</v>
      </c>
      <c r="L15680" s="12"/>
      <c r="M15680" s="12">
        <v>5.12</v>
      </c>
    </row>
    <row r="15681" spans="1:13" x14ac:dyDescent="0.3">
      <c r="A15681" s="18">
        <v>15679</v>
      </c>
      <c r="B15681" s="18">
        <f t="shared" si="490"/>
        <v>2019</v>
      </c>
      <c r="C15681" s="17">
        <v>43497</v>
      </c>
      <c r="D15681" s="18" t="s">
        <v>314</v>
      </c>
      <c r="E15681" s="18" t="s">
        <v>322</v>
      </c>
      <c r="F15681" s="18" t="str">
        <f t="shared" si="489"/>
        <v>Paxton-Customer Charge-43497</v>
      </c>
      <c r="G15681" s="11" t="s">
        <v>131</v>
      </c>
      <c r="H15681" s="11" t="s">
        <v>56</v>
      </c>
      <c r="I15681" s="11" t="s">
        <v>56</v>
      </c>
      <c r="J15681" s="11" t="s">
        <v>56</v>
      </c>
      <c r="K15681" s="11" t="str">
        <f>IFERROR(INDEX('EDC Component Dictionary'!$C$5:$C$37,MATCH('Rates Database'!J15681,'EDC Component Dictionary'!$B$5:$B$37,0)), "Energy Supply")</f>
        <v>Distribution System</v>
      </c>
      <c r="L15681" s="12"/>
      <c r="M15681" s="12">
        <v>5</v>
      </c>
    </row>
    <row r="15682" spans="1:13" x14ac:dyDescent="0.3">
      <c r="A15682" s="18">
        <v>15680</v>
      </c>
      <c r="B15682" s="18">
        <f t="shared" si="490"/>
        <v>2019</v>
      </c>
      <c r="C15682" s="17">
        <v>43497</v>
      </c>
      <c r="D15682" s="18" t="s">
        <v>314</v>
      </c>
      <c r="E15682" s="18" t="s">
        <v>323</v>
      </c>
      <c r="F15682" s="18" t="str">
        <f t="shared" si="489"/>
        <v>Templeton-Customer Charge-43497</v>
      </c>
      <c r="G15682" s="11" t="s">
        <v>131</v>
      </c>
      <c r="H15682" s="11" t="s">
        <v>56</v>
      </c>
      <c r="I15682" s="11" t="s">
        <v>56</v>
      </c>
      <c r="J15682" s="11" t="s">
        <v>56</v>
      </c>
      <c r="K15682" s="11" t="str">
        <f>IFERROR(INDEX('EDC Component Dictionary'!$C$5:$C$37,MATCH('Rates Database'!J15682,'EDC Component Dictionary'!$B$5:$B$37,0)), "Energy Supply")</f>
        <v>Distribution System</v>
      </c>
      <c r="L15682" s="12"/>
      <c r="M15682" s="12">
        <v>3.75</v>
      </c>
    </row>
    <row r="15683" spans="1:13" x14ac:dyDescent="0.3">
      <c r="A15683" s="18">
        <v>15681</v>
      </c>
      <c r="B15683" s="18">
        <f t="shared" si="490"/>
        <v>2019</v>
      </c>
      <c r="C15683" s="17">
        <v>43497</v>
      </c>
      <c r="D15683" s="18" t="s">
        <v>314</v>
      </c>
      <c r="E15683" s="18" t="s">
        <v>324</v>
      </c>
      <c r="F15683" s="18" t="str">
        <f t="shared" si="489"/>
        <v>Hudson-Customer Charge-43497</v>
      </c>
      <c r="G15683" s="11" t="s">
        <v>131</v>
      </c>
      <c r="H15683" s="11" t="s">
        <v>56</v>
      </c>
      <c r="I15683" s="11" t="s">
        <v>56</v>
      </c>
      <c r="J15683" s="11" t="s">
        <v>56</v>
      </c>
      <c r="K15683" s="11" t="str">
        <f>IFERROR(INDEX('EDC Component Dictionary'!$C$5:$C$37,MATCH('Rates Database'!J15683,'EDC Component Dictionary'!$B$5:$B$37,0)), "Energy Supply")</f>
        <v>Distribution System</v>
      </c>
      <c r="L15683" s="12"/>
      <c r="M15683" s="12">
        <v>2.64699999999999</v>
      </c>
    </row>
    <row r="15684" spans="1:13" x14ac:dyDescent="0.3">
      <c r="A15684" s="18">
        <v>15682</v>
      </c>
      <c r="B15684" s="18">
        <f t="shared" si="490"/>
        <v>2019</v>
      </c>
      <c r="C15684" s="17">
        <v>43497</v>
      </c>
      <c r="D15684" s="18" t="s">
        <v>314</v>
      </c>
      <c r="E15684" s="18" t="s">
        <v>325</v>
      </c>
      <c r="F15684" s="18" t="str">
        <f t="shared" ref="F15684:F15747" si="491">_xlfn.CONCAT(E15684,"-",J15684,"-",C15684)</f>
        <v>Reading-Customer Charge-43497</v>
      </c>
      <c r="G15684" s="11" t="s">
        <v>131</v>
      </c>
      <c r="H15684" s="11" t="s">
        <v>56</v>
      </c>
      <c r="I15684" s="11" t="s">
        <v>56</v>
      </c>
      <c r="J15684" s="11" t="s">
        <v>56</v>
      </c>
      <c r="K15684" s="11" t="str">
        <f>IFERROR(INDEX('EDC Component Dictionary'!$C$5:$C$37,MATCH('Rates Database'!J15684,'EDC Component Dictionary'!$B$5:$B$37,0)), "Energy Supply")</f>
        <v>Distribution System</v>
      </c>
      <c r="L15684" s="12"/>
      <c r="M15684" s="12">
        <v>4.3520000000000003</v>
      </c>
    </row>
    <row r="15685" spans="1:13" x14ac:dyDescent="0.3">
      <c r="A15685" s="18">
        <v>15683</v>
      </c>
      <c r="B15685" s="18">
        <f t="shared" si="490"/>
        <v>2019</v>
      </c>
      <c r="C15685" s="17">
        <v>43497</v>
      </c>
      <c r="D15685" s="18" t="s">
        <v>314</v>
      </c>
      <c r="E15685" s="18" t="s">
        <v>326</v>
      </c>
      <c r="F15685" s="18" t="str">
        <f t="shared" si="491"/>
        <v>Shrewsbury-Customer Charge-43497</v>
      </c>
      <c r="G15685" s="11" t="s">
        <v>131</v>
      </c>
      <c r="H15685" s="11" t="s">
        <v>56</v>
      </c>
      <c r="I15685" s="11" t="s">
        <v>56</v>
      </c>
      <c r="J15685" s="11" t="s">
        <v>56</v>
      </c>
      <c r="K15685" s="11" t="str">
        <f>IFERROR(INDEX('EDC Component Dictionary'!$C$5:$C$37,MATCH('Rates Database'!J15685,'EDC Component Dictionary'!$B$5:$B$37,0)), "Energy Supply")</f>
        <v>Distribution System</v>
      </c>
      <c r="L15685" s="12"/>
      <c r="M15685" s="12">
        <v>2.8999999999999901</v>
      </c>
    </row>
    <row r="15686" spans="1:13" x14ac:dyDescent="0.3">
      <c r="A15686" s="18">
        <v>15684</v>
      </c>
      <c r="B15686" s="18">
        <f t="shared" si="490"/>
        <v>2019</v>
      </c>
      <c r="C15686" s="17">
        <v>43497</v>
      </c>
      <c r="D15686" s="18" t="s">
        <v>314</v>
      </c>
      <c r="E15686" s="18" t="s">
        <v>327</v>
      </c>
      <c r="F15686" s="18" t="str">
        <f t="shared" si="491"/>
        <v>Ipswich-Customer Charge-43497</v>
      </c>
      <c r="G15686" s="11" t="s">
        <v>131</v>
      </c>
      <c r="H15686" s="11" t="s">
        <v>56</v>
      </c>
      <c r="I15686" s="11" t="s">
        <v>56</v>
      </c>
      <c r="J15686" s="11" t="s">
        <v>56</v>
      </c>
      <c r="K15686" s="11" t="str">
        <f>IFERROR(INDEX('EDC Component Dictionary'!$C$5:$C$37,MATCH('Rates Database'!J15686,'EDC Component Dictionary'!$B$5:$B$37,0)), "Energy Supply")</f>
        <v>Distribution System</v>
      </c>
      <c r="L15686" s="12"/>
      <c r="M15686" s="12">
        <v>4</v>
      </c>
    </row>
    <row r="15687" spans="1:13" x14ac:dyDescent="0.3">
      <c r="A15687" s="18">
        <v>15685</v>
      </c>
      <c r="B15687" s="18">
        <f t="shared" si="490"/>
        <v>2019</v>
      </c>
      <c r="C15687" s="17">
        <v>43497</v>
      </c>
      <c r="D15687" s="18" t="s">
        <v>314</v>
      </c>
      <c r="E15687" s="18" t="s">
        <v>328</v>
      </c>
      <c r="F15687" s="18" t="str">
        <f t="shared" si="491"/>
        <v>Westfield-Customer Charge-43497</v>
      </c>
      <c r="G15687" s="11" t="s">
        <v>131</v>
      </c>
      <c r="H15687" s="11" t="s">
        <v>56</v>
      </c>
      <c r="I15687" s="11" t="s">
        <v>56</v>
      </c>
      <c r="J15687" s="11" t="s">
        <v>56</v>
      </c>
      <c r="K15687" s="11" t="str">
        <f>IFERROR(INDEX('EDC Component Dictionary'!$C$5:$C$37,MATCH('Rates Database'!J15687,'EDC Component Dictionary'!$B$5:$B$37,0)), "Energy Supply")</f>
        <v>Distribution System</v>
      </c>
      <c r="L15687" s="12"/>
      <c r="M15687" s="12">
        <v>9.7374999999999901</v>
      </c>
    </row>
    <row r="15688" spans="1:13" x14ac:dyDescent="0.3">
      <c r="A15688" s="18">
        <v>15686</v>
      </c>
      <c r="B15688" s="18">
        <f t="shared" si="490"/>
        <v>2019</v>
      </c>
      <c r="C15688" s="17">
        <v>43497</v>
      </c>
      <c r="D15688" s="18" t="s">
        <v>314</v>
      </c>
      <c r="E15688" s="18" t="s">
        <v>351</v>
      </c>
      <c r="F15688" s="18" t="str">
        <f t="shared" si="491"/>
        <v>Groton-Customer Charge-43497</v>
      </c>
      <c r="G15688" s="11" t="s">
        <v>131</v>
      </c>
      <c r="H15688" s="11" t="s">
        <v>56</v>
      </c>
      <c r="I15688" s="11" t="s">
        <v>56</v>
      </c>
      <c r="J15688" s="11" t="s">
        <v>56</v>
      </c>
      <c r="K15688" s="11" t="str">
        <f>IFERROR(INDEX('EDC Component Dictionary'!$C$5:$C$37,MATCH('Rates Database'!J15688,'EDC Component Dictionary'!$B$5:$B$37,0)), "Energy Supply")</f>
        <v>Distribution System</v>
      </c>
      <c r="L15688" s="12"/>
      <c r="M15688" s="12">
        <v>3.82</v>
      </c>
    </row>
    <row r="15689" spans="1:13" x14ac:dyDescent="0.3">
      <c r="A15689" s="18">
        <v>15687</v>
      </c>
      <c r="B15689" s="18">
        <f t="shared" si="490"/>
        <v>2019</v>
      </c>
      <c r="C15689" s="17">
        <v>43497</v>
      </c>
      <c r="D15689" s="18" t="s">
        <v>314</v>
      </c>
      <c r="E15689" s="18" t="s">
        <v>329</v>
      </c>
      <c r="F15689" s="18" t="str">
        <f t="shared" si="491"/>
        <v>Merrimac-Customer Charge-43497</v>
      </c>
      <c r="G15689" s="11" t="s">
        <v>131</v>
      </c>
      <c r="H15689" s="11" t="s">
        <v>56</v>
      </c>
      <c r="I15689" s="11" t="s">
        <v>56</v>
      </c>
      <c r="J15689" s="11" t="s">
        <v>56</v>
      </c>
      <c r="K15689" s="11" t="str">
        <f>IFERROR(INDEX('EDC Component Dictionary'!$C$5:$C$37,MATCH('Rates Database'!J15689,'EDC Component Dictionary'!$B$5:$B$37,0)), "Energy Supply")</f>
        <v>Distribution System</v>
      </c>
      <c r="L15689" s="12"/>
      <c r="M15689" s="12">
        <v>4.6749999999999901</v>
      </c>
    </row>
    <row r="15690" spans="1:13" x14ac:dyDescent="0.3">
      <c r="A15690" s="18">
        <v>15688</v>
      </c>
      <c r="B15690" s="18">
        <f t="shared" si="490"/>
        <v>2019</v>
      </c>
      <c r="C15690" s="17">
        <v>43497</v>
      </c>
      <c r="D15690" s="18" t="s">
        <v>314</v>
      </c>
      <c r="E15690" s="18" t="s">
        <v>352</v>
      </c>
      <c r="F15690" s="18" t="str">
        <f t="shared" si="491"/>
        <v>Belmont-Customer Charge-43497</v>
      </c>
      <c r="G15690" s="11" t="s">
        <v>131</v>
      </c>
      <c r="H15690" s="11" t="s">
        <v>56</v>
      </c>
      <c r="I15690" s="11" t="s">
        <v>56</v>
      </c>
      <c r="J15690" s="11" t="s">
        <v>56</v>
      </c>
      <c r="K15690" s="11" t="str">
        <f>IFERROR(INDEX('EDC Component Dictionary'!$C$5:$C$37,MATCH('Rates Database'!J15690,'EDC Component Dictionary'!$B$5:$B$37,0)), "Energy Supply")</f>
        <v>Distribution System</v>
      </c>
      <c r="L15690" s="12"/>
      <c r="M15690" s="12">
        <v>10.5999999999999</v>
      </c>
    </row>
    <row r="15691" spans="1:13" x14ac:dyDescent="0.3">
      <c r="A15691" s="18">
        <v>15689</v>
      </c>
      <c r="B15691" s="18">
        <f t="shared" si="490"/>
        <v>2019</v>
      </c>
      <c r="C15691" s="17">
        <v>43497</v>
      </c>
      <c r="D15691" s="18" t="s">
        <v>314</v>
      </c>
      <c r="E15691" s="18" t="s">
        <v>330</v>
      </c>
      <c r="F15691" s="18" t="str">
        <f t="shared" si="491"/>
        <v>Chicopee-Customer Charge-43497</v>
      </c>
      <c r="G15691" s="11" t="s">
        <v>131</v>
      </c>
      <c r="H15691" s="11" t="s">
        <v>56</v>
      </c>
      <c r="I15691" s="11" t="s">
        <v>56</v>
      </c>
      <c r="J15691" s="11" t="s">
        <v>56</v>
      </c>
      <c r="K15691" s="11" t="str">
        <f>IFERROR(INDEX('EDC Component Dictionary'!$C$5:$C$37,MATCH('Rates Database'!J15691,'EDC Component Dictionary'!$B$5:$B$37,0)), "Energy Supply")</f>
        <v>Distribution System</v>
      </c>
      <c r="L15691" s="12"/>
      <c r="M15691" s="12">
        <v>5.6</v>
      </c>
    </row>
    <row r="15692" spans="1:13" x14ac:dyDescent="0.3">
      <c r="A15692" s="18">
        <v>15690</v>
      </c>
      <c r="B15692" s="18">
        <f t="shared" si="490"/>
        <v>2019</v>
      </c>
      <c r="C15692" s="17">
        <v>43497</v>
      </c>
      <c r="D15692" s="18" t="s">
        <v>314</v>
      </c>
      <c r="E15692" s="18" t="s">
        <v>331</v>
      </c>
      <c r="F15692" s="18" t="str">
        <f t="shared" si="491"/>
        <v>Marblehead-Customer Charge-43497</v>
      </c>
      <c r="G15692" s="11" t="s">
        <v>131</v>
      </c>
      <c r="H15692" s="11" t="s">
        <v>56</v>
      </c>
      <c r="I15692" s="11" t="s">
        <v>56</v>
      </c>
      <c r="J15692" s="11" t="s">
        <v>56</v>
      </c>
      <c r="K15692" s="11" t="str">
        <f>IFERROR(INDEX('EDC Component Dictionary'!$C$5:$C$37,MATCH('Rates Database'!J15692,'EDC Component Dictionary'!$B$5:$B$37,0)), "Energy Supply")</f>
        <v>Distribution System</v>
      </c>
      <c r="L15692" s="12"/>
      <c r="M15692" s="12">
        <v>0.82999999999999796</v>
      </c>
    </row>
    <row r="15693" spans="1:13" x14ac:dyDescent="0.3">
      <c r="A15693" s="18">
        <v>15691</v>
      </c>
      <c r="B15693" s="18">
        <f t="shared" si="490"/>
        <v>2019</v>
      </c>
      <c r="C15693" s="17">
        <v>43497</v>
      </c>
      <c r="D15693" s="18" t="s">
        <v>314</v>
      </c>
      <c r="E15693" s="18" t="s">
        <v>332</v>
      </c>
      <c r="F15693" s="18" t="str">
        <f t="shared" si="491"/>
        <v>Hingham-Customer Charge-43497</v>
      </c>
      <c r="G15693" s="11" t="s">
        <v>131</v>
      </c>
      <c r="H15693" s="11" t="s">
        <v>56</v>
      </c>
      <c r="I15693" s="11" t="s">
        <v>56</v>
      </c>
      <c r="J15693" s="11" t="s">
        <v>56</v>
      </c>
      <c r="K15693" s="11" t="str">
        <f>IFERROR(INDEX('EDC Component Dictionary'!$C$5:$C$37,MATCH('Rates Database'!J15693,'EDC Component Dictionary'!$B$5:$B$37,0)), "Energy Supply")</f>
        <v>Distribution System</v>
      </c>
      <c r="L15693" s="12"/>
      <c r="M15693" s="12">
        <v>7.9739999999999798</v>
      </c>
    </row>
    <row r="15694" spans="1:13" x14ac:dyDescent="0.3">
      <c r="A15694" s="18">
        <v>15692</v>
      </c>
      <c r="B15694" s="18">
        <f t="shared" si="490"/>
        <v>2019</v>
      </c>
      <c r="C15694" s="17">
        <v>43497</v>
      </c>
      <c r="D15694" s="18" t="s">
        <v>314</v>
      </c>
      <c r="E15694" s="18" t="s">
        <v>333</v>
      </c>
      <c r="F15694" s="18" t="str">
        <f t="shared" si="491"/>
        <v>South Hadley-Customer Charge-43497</v>
      </c>
      <c r="G15694" s="11" t="s">
        <v>131</v>
      </c>
      <c r="H15694" s="11" t="s">
        <v>56</v>
      </c>
      <c r="I15694" s="11" t="s">
        <v>56</v>
      </c>
      <c r="J15694" s="11" t="s">
        <v>56</v>
      </c>
      <c r="K15694" s="11" t="str">
        <f>IFERROR(INDEX('EDC Component Dictionary'!$C$5:$C$37,MATCH('Rates Database'!J15694,'EDC Component Dictionary'!$B$5:$B$37,0)), "Energy Supply")</f>
        <v>Distribution System</v>
      </c>
      <c r="L15694" s="12"/>
      <c r="M15694" s="12">
        <v>4.7</v>
      </c>
    </row>
    <row r="15695" spans="1:13" x14ac:dyDescent="0.3">
      <c r="A15695" s="18">
        <v>15693</v>
      </c>
      <c r="B15695" s="18">
        <f t="shared" si="490"/>
        <v>2019</v>
      </c>
      <c r="C15695" s="17">
        <v>43497</v>
      </c>
      <c r="D15695" s="18" t="s">
        <v>314</v>
      </c>
      <c r="E15695" s="18" t="s">
        <v>334</v>
      </c>
      <c r="F15695" s="18" t="str">
        <f t="shared" si="491"/>
        <v>Georgetown-Customer Charge-43497</v>
      </c>
      <c r="G15695" s="11" t="s">
        <v>131</v>
      </c>
      <c r="H15695" s="11" t="s">
        <v>56</v>
      </c>
      <c r="I15695" s="11" t="s">
        <v>56</v>
      </c>
      <c r="J15695" s="11" t="s">
        <v>56</v>
      </c>
      <c r="K15695" s="11" t="str">
        <f>IFERROR(INDEX('EDC Component Dictionary'!$C$5:$C$37,MATCH('Rates Database'!J15695,'EDC Component Dictionary'!$B$5:$B$37,0)), "Energy Supply")</f>
        <v>Distribution System</v>
      </c>
      <c r="L15695" s="12"/>
      <c r="M15695" s="12">
        <v>5.41099999999998</v>
      </c>
    </row>
    <row r="15696" spans="1:13" x14ac:dyDescent="0.3">
      <c r="A15696" s="18">
        <v>15694</v>
      </c>
      <c r="B15696" s="18">
        <f t="shared" si="490"/>
        <v>2019</v>
      </c>
      <c r="C15696" s="17">
        <v>43497</v>
      </c>
      <c r="D15696" s="18" t="s">
        <v>314</v>
      </c>
      <c r="E15696" s="18" t="s">
        <v>335</v>
      </c>
      <c r="F15696" s="18" t="str">
        <f t="shared" si="491"/>
        <v>Sterling-Customer Charge-43497</v>
      </c>
      <c r="G15696" s="11" t="s">
        <v>131</v>
      </c>
      <c r="H15696" s="11" t="s">
        <v>56</v>
      </c>
      <c r="I15696" s="11" t="s">
        <v>56</v>
      </c>
      <c r="J15696" s="11" t="s">
        <v>56</v>
      </c>
      <c r="K15696" s="11" t="str">
        <f>IFERROR(INDEX('EDC Component Dictionary'!$C$5:$C$37,MATCH('Rates Database'!J15696,'EDC Component Dictionary'!$B$5:$B$37,0)), "Energy Supply")</f>
        <v>Distribution System</v>
      </c>
      <c r="L15696" s="12"/>
      <c r="M15696" s="12">
        <v>4</v>
      </c>
    </row>
    <row r="15697" spans="1:13" x14ac:dyDescent="0.3">
      <c r="A15697" s="18">
        <v>15695</v>
      </c>
      <c r="B15697" s="18">
        <f t="shared" si="490"/>
        <v>2019</v>
      </c>
      <c r="C15697" s="17">
        <v>43497</v>
      </c>
      <c r="D15697" s="18" t="s">
        <v>314</v>
      </c>
      <c r="E15697" s="18" t="s">
        <v>336</v>
      </c>
      <c r="F15697" s="18" t="str">
        <f t="shared" si="491"/>
        <v>Littleton-Customer Charge-43497</v>
      </c>
      <c r="G15697" s="11" t="s">
        <v>131</v>
      </c>
      <c r="H15697" s="11" t="s">
        <v>56</v>
      </c>
      <c r="I15697" s="11" t="s">
        <v>56</v>
      </c>
      <c r="J15697" s="11" t="s">
        <v>56</v>
      </c>
      <c r="K15697" s="11" t="str">
        <f>IFERROR(INDEX('EDC Component Dictionary'!$C$5:$C$37,MATCH('Rates Database'!J15697,'EDC Component Dictionary'!$B$5:$B$37,0)), "Energy Supply")</f>
        <v>Distribution System</v>
      </c>
      <c r="L15697" s="12"/>
      <c r="M15697" s="12">
        <v>3.5</v>
      </c>
    </row>
    <row r="15698" spans="1:13" x14ac:dyDescent="0.3">
      <c r="A15698" s="18">
        <v>15696</v>
      </c>
      <c r="B15698" s="18">
        <f t="shared" si="490"/>
        <v>2019</v>
      </c>
      <c r="C15698" s="17">
        <v>43497</v>
      </c>
      <c r="D15698" s="18" t="s">
        <v>314</v>
      </c>
      <c r="E15698" s="18" t="s">
        <v>337</v>
      </c>
      <c r="F15698" s="18" t="str">
        <f t="shared" si="491"/>
        <v>Boylston-Customer Charge-43497</v>
      </c>
      <c r="G15698" s="11" t="s">
        <v>131</v>
      </c>
      <c r="H15698" s="11" t="s">
        <v>56</v>
      </c>
      <c r="I15698" s="11" t="s">
        <v>56</v>
      </c>
      <c r="J15698" s="11" t="s">
        <v>56</v>
      </c>
      <c r="K15698" s="11" t="str">
        <f>IFERROR(INDEX('EDC Component Dictionary'!$C$5:$C$37,MATCH('Rates Database'!J15698,'EDC Component Dictionary'!$B$5:$B$37,0)), "Energy Supply")</f>
        <v>Distribution System</v>
      </c>
      <c r="L15698" s="12"/>
      <c r="M15698" s="12">
        <v>9</v>
      </c>
    </row>
    <row r="15699" spans="1:13" x14ac:dyDescent="0.3">
      <c r="A15699" s="18">
        <v>15697</v>
      </c>
      <c r="B15699" s="18">
        <f t="shared" si="490"/>
        <v>2019</v>
      </c>
      <c r="C15699" s="17">
        <v>43497</v>
      </c>
      <c r="D15699" s="18" t="s">
        <v>314</v>
      </c>
      <c r="E15699" s="18" t="s">
        <v>338</v>
      </c>
      <c r="F15699" s="18" t="str">
        <f t="shared" si="491"/>
        <v>Princeton-Customer Charge-43497</v>
      </c>
      <c r="G15699" s="11" t="s">
        <v>131</v>
      </c>
      <c r="H15699" s="11" t="s">
        <v>56</v>
      </c>
      <c r="I15699" s="11" t="s">
        <v>56</v>
      </c>
      <c r="J15699" s="11" t="s">
        <v>56</v>
      </c>
      <c r="K15699" s="11" t="str">
        <f>IFERROR(INDEX('EDC Component Dictionary'!$C$5:$C$37,MATCH('Rates Database'!J15699,'EDC Component Dictionary'!$B$5:$B$37,0)), "Energy Supply")</f>
        <v>Distribution System</v>
      </c>
      <c r="L15699" s="12"/>
      <c r="M15699" s="12">
        <v>8.9500000000000099</v>
      </c>
    </row>
    <row r="15700" spans="1:13" x14ac:dyDescent="0.3">
      <c r="A15700" s="18">
        <v>15698</v>
      </c>
      <c r="B15700" s="18">
        <f t="shared" si="490"/>
        <v>2019</v>
      </c>
      <c r="C15700" s="17">
        <v>43497</v>
      </c>
      <c r="D15700" s="18" t="s">
        <v>314</v>
      </c>
      <c r="E15700" s="18" t="s">
        <v>347</v>
      </c>
      <c r="F15700" s="18" t="str">
        <f t="shared" si="491"/>
        <v>Middleborough-Customer Charge-43497</v>
      </c>
      <c r="G15700" s="11" t="s">
        <v>131</v>
      </c>
      <c r="H15700" s="11" t="s">
        <v>56</v>
      </c>
      <c r="I15700" s="11" t="s">
        <v>56</v>
      </c>
      <c r="J15700" s="11" t="s">
        <v>56</v>
      </c>
      <c r="K15700" s="11" t="str">
        <f>IFERROR(INDEX('EDC Component Dictionary'!$C$5:$C$37,MATCH('Rates Database'!J15700,'EDC Component Dictionary'!$B$5:$B$37,0)), "Energy Supply")</f>
        <v>Distribution System</v>
      </c>
      <c r="L15700" s="12"/>
      <c r="M15700" s="12">
        <v>4.5049999999999901</v>
      </c>
    </row>
    <row r="15701" spans="1:13" x14ac:dyDescent="0.3">
      <c r="A15701" s="18">
        <v>15699</v>
      </c>
      <c r="B15701" s="18">
        <f t="shared" si="490"/>
        <v>2019</v>
      </c>
      <c r="C15701" s="17">
        <v>43497</v>
      </c>
      <c r="D15701" s="18" t="s">
        <v>314</v>
      </c>
      <c r="E15701" s="18" t="s">
        <v>339</v>
      </c>
      <c r="F15701" s="18" t="str">
        <f t="shared" si="491"/>
        <v>Rowley-Customer Charge-43497</v>
      </c>
      <c r="G15701" s="11" t="s">
        <v>131</v>
      </c>
      <c r="H15701" s="11" t="s">
        <v>56</v>
      </c>
      <c r="I15701" s="11" t="s">
        <v>56</v>
      </c>
      <c r="J15701" s="11" t="s">
        <v>56</v>
      </c>
      <c r="K15701" s="11" t="str">
        <f>IFERROR(INDEX('EDC Component Dictionary'!$C$5:$C$37,MATCH('Rates Database'!J15701,'EDC Component Dictionary'!$B$5:$B$37,0)), "Energy Supply")</f>
        <v>Distribution System</v>
      </c>
      <c r="L15701" s="12"/>
      <c r="M15701" s="12">
        <v>4</v>
      </c>
    </row>
    <row r="15702" spans="1:13" x14ac:dyDescent="0.3">
      <c r="A15702" s="18">
        <v>15700</v>
      </c>
      <c r="B15702" s="18">
        <f t="shared" ref="B15702:B15765" si="492">YEAR(C15702)</f>
        <v>2019</v>
      </c>
      <c r="C15702" s="17">
        <v>43497</v>
      </c>
      <c r="D15702" s="18" t="s">
        <v>314</v>
      </c>
      <c r="E15702" s="18" t="s">
        <v>353</v>
      </c>
      <c r="F15702" s="18" t="str">
        <f t="shared" si="491"/>
        <v>Concord-Customer Charge-43497</v>
      </c>
      <c r="G15702" s="11" t="s">
        <v>131</v>
      </c>
      <c r="H15702" s="11" t="s">
        <v>56</v>
      </c>
      <c r="I15702" s="11" t="s">
        <v>56</v>
      </c>
      <c r="J15702" s="11" t="s">
        <v>56</v>
      </c>
      <c r="K15702" s="11" t="str">
        <f>IFERROR(INDEX('EDC Component Dictionary'!$C$5:$C$37,MATCH('Rates Database'!J15702,'EDC Component Dictionary'!$B$5:$B$37,0)), "Energy Supply")</f>
        <v>Distribution System</v>
      </c>
      <c r="L15702" s="12"/>
      <c r="M15702" s="12">
        <v>10.329525</v>
      </c>
    </row>
    <row r="15703" spans="1:13" x14ac:dyDescent="0.3">
      <c r="A15703" s="18">
        <v>15701</v>
      </c>
      <c r="B15703" s="18">
        <f t="shared" si="492"/>
        <v>2019</v>
      </c>
      <c r="C15703" s="17">
        <v>43497</v>
      </c>
      <c r="D15703" s="18" t="s">
        <v>314</v>
      </c>
      <c r="E15703" s="18" t="s">
        <v>340</v>
      </c>
      <c r="F15703" s="18" t="str">
        <f t="shared" si="491"/>
        <v>Wakefield-Customer Charge-43497</v>
      </c>
      <c r="G15703" s="11" t="s">
        <v>131</v>
      </c>
      <c r="H15703" s="11" t="s">
        <v>56</v>
      </c>
      <c r="I15703" s="11" t="s">
        <v>56</v>
      </c>
      <c r="J15703" s="11" t="s">
        <v>56</v>
      </c>
      <c r="K15703" s="11" t="str">
        <f>IFERROR(INDEX('EDC Component Dictionary'!$C$5:$C$37,MATCH('Rates Database'!J15703,'EDC Component Dictionary'!$B$5:$B$37,0)), "Energy Supply")</f>
        <v>Distribution System</v>
      </c>
      <c r="L15703" s="12"/>
      <c r="M15703" s="12">
        <v>6</v>
      </c>
    </row>
    <row r="15704" spans="1:13" x14ac:dyDescent="0.3">
      <c r="A15704" s="18">
        <v>15702</v>
      </c>
      <c r="B15704" s="18">
        <f t="shared" si="492"/>
        <v>2019</v>
      </c>
      <c r="C15704" s="17">
        <v>43497</v>
      </c>
      <c r="D15704" s="18" t="s">
        <v>314</v>
      </c>
      <c r="E15704" s="18" t="s">
        <v>341</v>
      </c>
      <c r="F15704" s="18" t="str">
        <f t="shared" si="491"/>
        <v>Hull-Customer Charge-43497</v>
      </c>
      <c r="G15704" s="11" t="s">
        <v>131</v>
      </c>
      <c r="H15704" s="11" t="s">
        <v>56</v>
      </c>
      <c r="I15704" s="11" t="s">
        <v>56</v>
      </c>
      <c r="J15704" s="11" t="s">
        <v>56</v>
      </c>
      <c r="K15704" s="11" t="str">
        <f>IFERROR(INDEX('EDC Component Dictionary'!$C$5:$C$37,MATCH('Rates Database'!J15704,'EDC Component Dictionary'!$B$5:$B$37,0)), "Energy Supply")</f>
        <v>Distribution System</v>
      </c>
      <c r="L15704" s="12"/>
      <c r="M15704" s="12">
        <v>5.7960000000000003</v>
      </c>
    </row>
    <row r="15705" spans="1:13" x14ac:dyDescent="0.3">
      <c r="A15705" s="18">
        <v>15703</v>
      </c>
      <c r="B15705" s="18">
        <f t="shared" si="492"/>
        <v>2019</v>
      </c>
      <c r="C15705" s="17">
        <v>43497</v>
      </c>
      <c r="D15705" s="18" t="s">
        <v>314</v>
      </c>
      <c r="E15705" s="18" t="s">
        <v>342</v>
      </c>
      <c r="F15705" s="18" t="str">
        <f t="shared" si="491"/>
        <v>North Attleborough-Customer Charge-43497</v>
      </c>
      <c r="G15705" s="11" t="s">
        <v>131</v>
      </c>
      <c r="H15705" s="11" t="s">
        <v>56</v>
      </c>
      <c r="I15705" s="11" t="s">
        <v>56</v>
      </c>
      <c r="J15705" s="11" t="s">
        <v>56</v>
      </c>
      <c r="K15705" s="11" t="str">
        <f>IFERROR(INDEX('EDC Component Dictionary'!$C$5:$C$37,MATCH('Rates Database'!J15705,'EDC Component Dictionary'!$B$5:$B$37,0)), "Energy Supply")</f>
        <v>Distribution System</v>
      </c>
      <c r="L15705" s="12"/>
      <c r="M15705" s="12">
        <v>10.32</v>
      </c>
    </row>
    <row r="15706" spans="1:13" x14ac:dyDescent="0.3">
      <c r="A15706" s="18">
        <v>15704</v>
      </c>
      <c r="B15706" s="18">
        <f t="shared" si="492"/>
        <v>2019</v>
      </c>
      <c r="C15706" s="17">
        <v>43497</v>
      </c>
      <c r="D15706" s="18" t="s">
        <v>314</v>
      </c>
      <c r="E15706" s="18" t="s">
        <v>343</v>
      </c>
      <c r="F15706" s="18" t="str">
        <f t="shared" si="491"/>
        <v>Holden-Customer Charge-43497</v>
      </c>
      <c r="G15706" s="11" t="s">
        <v>131</v>
      </c>
      <c r="H15706" s="11" t="s">
        <v>56</v>
      </c>
      <c r="I15706" s="11" t="s">
        <v>56</v>
      </c>
      <c r="J15706" s="11" t="s">
        <v>56</v>
      </c>
      <c r="K15706" s="11" t="str">
        <f>IFERROR(INDEX('EDC Component Dictionary'!$C$5:$C$37,MATCH('Rates Database'!J15706,'EDC Component Dictionary'!$B$5:$B$37,0)), "Energy Supply")</f>
        <v>Distribution System</v>
      </c>
      <c r="L15706" s="12"/>
      <c r="M15706" s="12">
        <v>4.4999999999999902</v>
      </c>
    </row>
    <row r="15707" spans="1:13" x14ac:dyDescent="0.3">
      <c r="A15707" s="18">
        <v>15705</v>
      </c>
      <c r="B15707" s="18">
        <f t="shared" si="492"/>
        <v>2019</v>
      </c>
      <c r="C15707" s="17">
        <v>43497</v>
      </c>
      <c r="D15707" s="18" t="s">
        <v>314</v>
      </c>
      <c r="E15707" s="18" t="s">
        <v>354</v>
      </c>
      <c r="F15707" s="18" t="str">
        <f t="shared" si="491"/>
        <v>Taunton-Customer Charge-43497</v>
      </c>
      <c r="G15707" s="11" t="s">
        <v>131</v>
      </c>
      <c r="H15707" s="11" t="s">
        <v>56</v>
      </c>
      <c r="I15707" s="11" t="s">
        <v>56</v>
      </c>
      <c r="J15707" s="11" t="s">
        <v>56</v>
      </c>
      <c r="K15707" s="11" t="str">
        <f>IFERROR(INDEX('EDC Component Dictionary'!$C$5:$C$37,MATCH('Rates Database'!J15707,'EDC Component Dictionary'!$B$5:$B$37,0)), "Energy Supply")</f>
        <v>Distribution System</v>
      </c>
      <c r="L15707" s="12"/>
      <c r="M15707" s="12">
        <v>9.2244999999999902</v>
      </c>
    </row>
    <row r="15708" spans="1:13" x14ac:dyDescent="0.3">
      <c r="A15708" s="18">
        <v>15706</v>
      </c>
      <c r="B15708" s="18">
        <f t="shared" si="492"/>
        <v>2019</v>
      </c>
      <c r="C15708" s="17">
        <v>43497</v>
      </c>
      <c r="D15708" s="18" t="s">
        <v>314</v>
      </c>
      <c r="E15708" s="18" t="s">
        <v>344</v>
      </c>
      <c r="F15708" s="18" t="str">
        <f t="shared" si="491"/>
        <v>Norwood-Customer Charge-43497</v>
      </c>
      <c r="G15708" s="11" t="s">
        <v>131</v>
      </c>
      <c r="H15708" s="11" t="s">
        <v>56</v>
      </c>
      <c r="I15708" s="11" t="s">
        <v>56</v>
      </c>
      <c r="J15708" s="11" t="s">
        <v>56</v>
      </c>
      <c r="K15708" s="11" t="str">
        <f>IFERROR(INDEX('EDC Component Dictionary'!$C$5:$C$37,MATCH('Rates Database'!J15708,'EDC Component Dictionary'!$B$5:$B$37,0)), "Energy Supply")</f>
        <v>Distribution System</v>
      </c>
      <c r="L15708" s="12"/>
      <c r="M15708" s="12">
        <v>9</v>
      </c>
    </row>
    <row r="15709" spans="1:13" x14ac:dyDescent="0.3">
      <c r="A15709" s="18">
        <v>15707</v>
      </c>
      <c r="B15709" s="18">
        <f t="shared" si="492"/>
        <v>2019</v>
      </c>
      <c r="C15709" s="17">
        <v>43497</v>
      </c>
      <c r="D15709" s="18" t="s">
        <v>314</v>
      </c>
      <c r="E15709" s="18" t="s">
        <v>355</v>
      </c>
      <c r="F15709" s="18" t="str">
        <f t="shared" si="491"/>
        <v>Wellesley-Customer Charge-43497</v>
      </c>
      <c r="G15709" s="11" t="s">
        <v>131</v>
      </c>
      <c r="H15709" s="11" t="s">
        <v>56</v>
      </c>
      <c r="I15709" s="11" t="s">
        <v>56</v>
      </c>
      <c r="J15709" s="11" t="s">
        <v>56</v>
      </c>
      <c r="K15709" s="11" t="str">
        <f>IFERROR(INDEX('EDC Component Dictionary'!$C$5:$C$37,MATCH('Rates Database'!J15709,'EDC Component Dictionary'!$B$5:$B$37,0)), "Energy Supply")</f>
        <v>Distribution System</v>
      </c>
      <c r="L15709" s="12"/>
      <c r="M15709" s="12">
        <v>2.5935000000000001</v>
      </c>
    </row>
    <row r="15710" spans="1:13" x14ac:dyDescent="0.3">
      <c r="A15710" s="18">
        <v>15708</v>
      </c>
      <c r="B15710" s="18">
        <f t="shared" si="492"/>
        <v>2019</v>
      </c>
      <c r="C15710" s="17">
        <v>43497</v>
      </c>
      <c r="D15710" s="18" t="s">
        <v>314</v>
      </c>
      <c r="E15710" s="18" t="s">
        <v>345</v>
      </c>
      <c r="F15710" s="18" t="str">
        <f t="shared" si="491"/>
        <v>Russell-Customer Charge-43497</v>
      </c>
      <c r="G15710" s="11" t="s">
        <v>131</v>
      </c>
      <c r="H15710" s="11" t="s">
        <v>56</v>
      </c>
      <c r="I15710" s="11" t="s">
        <v>56</v>
      </c>
      <c r="J15710" s="11" t="s">
        <v>56</v>
      </c>
      <c r="K15710" s="11" t="str">
        <f>IFERROR(INDEX('EDC Component Dictionary'!$C$5:$C$37,MATCH('Rates Database'!J15710,'EDC Component Dictionary'!$B$5:$B$37,0)), "Energy Supply")</f>
        <v>Distribution System</v>
      </c>
      <c r="L15710" s="12"/>
      <c r="M15710" s="12">
        <v>8</v>
      </c>
    </row>
    <row r="15711" spans="1:13" x14ac:dyDescent="0.3">
      <c r="A15711" s="18">
        <v>15709</v>
      </c>
      <c r="B15711" s="18">
        <f t="shared" si="492"/>
        <v>2019</v>
      </c>
      <c r="C15711" s="17">
        <v>43497</v>
      </c>
      <c r="D15711" s="18" t="s">
        <v>314</v>
      </c>
      <c r="E15711" s="18" t="s">
        <v>346</v>
      </c>
      <c r="F15711" s="18" t="str">
        <f t="shared" si="491"/>
        <v>Chester-Customer Charge-43497</v>
      </c>
      <c r="G15711" s="11" t="s">
        <v>131</v>
      </c>
      <c r="H15711" s="11" t="s">
        <v>56</v>
      </c>
      <c r="I15711" s="11" t="s">
        <v>56</v>
      </c>
      <c r="J15711" s="11" t="s">
        <v>56</v>
      </c>
      <c r="K15711" s="11" t="str">
        <f>IFERROR(INDEX('EDC Component Dictionary'!$C$5:$C$37,MATCH('Rates Database'!J15711,'EDC Component Dictionary'!$B$5:$B$37,0)), "Energy Supply")</f>
        <v>Distribution System</v>
      </c>
      <c r="L15711" s="12"/>
      <c r="M15711" s="12">
        <v>5.9850000000000101</v>
      </c>
    </row>
    <row r="15712" spans="1:13" x14ac:dyDescent="0.3">
      <c r="A15712" s="18">
        <v>15710</v>
      </c>
      <c r="B15712" s="18">
        <f t="shared" si="492"/>
        <v>2021</v>
      </c>
      <c r="C15712" s="17">
        <v>44409</v>
      </c>
      <c r="D15712" s="18" t="s">
        <v>314</v>
      </c>
      <c r="E15712" s="18" t="s">
        <v>315</v>
      </c>
      <c r="F15712" s="18" t="str">
        <f t="shared" si="491"/>
        <v>Holyoke-Customer Charge-44409</v>
      </c>
      <c r="G15712" s="11" t="s">
        <v>131</v>
      </c>
      <c r="H15712" s="11" t="s">
        <v>56</v>
      </c>
      <c r="I15712" s="11" t="s">
        <v>56</v>
      </c>
      <c r="J15712" s="11" t="s">
        <v>56</v>
      </c>
      <c r="K15712" s="11" t="str">
        <f>IFERROR(INDEX('EDC Component Dictionary'!$C$5:$C$37,MATCH('Rates Database'!J15712,'EDC Component Dictionary'!$B$5:$B$37,0)), "Energy Supply")</f>
        <v>Distribution System</v>
      </c>
      <c r="L15712" s="12"/>
      <c r="M15712" s="12">
        <v>4.9949999999999903</v>
      </c>
    </row>
    <row r="15713" spans="1:13" x14ac:dyDescent="0.3">
      <c r="A15713" s="18">
        <v>15711</v>
      </c>
      <c r="B15713" s="18">
        <f t="shared" si="492"/>
        <v>2021</v>
      </c>
      <c r="C15713" s="17">
        <v>44409</v>
      </c>
      <c r="D15713" s="18" t="s">
        <v>314</v>
      </c>
      <c r="E15713" s="18" t="s">
        <v>316</v>
      </c>
      <c r="F15713" s="18" t="str">
        <f t="shared" si="491"/>
        <v>West Boylston-Customer Charge-44409</v>
      </c>
      <c r="G15713" s="11" t="s">
        <v>131</v>
      </c>
      <c r="H15713" s="11" t="s">
        <v>56</v>
      </c>
      <c r="I15713" s="11" t="s">
        <v>56</v>
      </c>
      <c r="J15713" s="11" t="s">
        <v>56</v>
      </c>
      <c r="K15713" s="11" t="str">
        <f>IFERROR(INDEX('EDC Component Dictionary'!$C$5:$C$37,MATCH('Rates Database'!J15713,'EDC Component Dictionary'!$B$5:$B$37,0)), "Energy Supply")</f>
        <v>Distribution System</v>
      </c>
      <c r="L15713" s="12"/>
      <c r="M15713" s="12">
        <v>4.01400000000001</v>
      </c>
    </row>
    <row r="15714" spans="1:13" x14ac:dyDescent="0.3">
      <c r="A15714" s="18">
        <v>15712</v>
      </c>
      <c r="B15714" s="18">
        <f t="shared" si="492"/>
        <v>2021</v>
      </c>
      <c r="C15714" s="17">
        <v>44409</v>
      </c>
      <c r="D15714" s="18" t="s">
        <v>314</v>
      </c>
      <c r="E15714" s="18" t="s">
        <v>348</v>
      </c>
      <c r="F15714" s="18" t="str">
        <f t="shared" si="491"/>
        <v>Middleton-Customer Charge-44409</v>
      </c>
      <c r="G15714" s="11" t="s">
        <v>131</v>
      </c>
      <c r="H15714" s="11" t="s">
        <v>56</v>
      </c>
      <c r="I15714" s="11" t="s">
        <v>56</v>
      </c>
      <c r="J15714" s="11" t="s">
        <v>56</v>
      </c>
      <c r="K15714" s="11" t="str">
        <f>IFERROR(INDEX('EDC Component Dictionary'!$C$5:$C$37,MATCH('Rates Database'!J15714,'EDC Component Dictionary'!$B$5:$B$37,0)), "Energy Supply")</f>
        <v>Distribution System</v>
      </c>
      <c r="L15714" s="12"/>
      <c r="M15714" s="12">
        <v>5.0399999999999903</v>
      </c>
    </row>
    <row r="15715" spans="1:13" x14ac:dyDescent="0.3">
      <c r="A15715" s="18">
        <v>15713</v>
      </c>
      <c r="B15715" s="18">
        <f t="shared" si="492"/>
        <v>2021</v>
      </c>
      <c r="C15715" s="17">
        <v>44409</v>
      </c>
      <c r="D15715" s="18" t="s">
        <v>314</v>
      </c>
      <c r="E15715" s="18" t="s">
        <v>317</v>
      </c>
      <c r="F15715" s="18" t="str">
        <f t="shared" si="491"/>
        <v>Danvers-Customer Charge-44409</v>
      </c>
      <c r="G15715" s="11" t="s">
        <v>131</v>
      </c>
      <c r="H15715" s="11" t="s">
        <v>56</v>
      </c>
      <c r="I15715" s="11" t="s">
        <v>56</v>
      </c>
      <c r="J15715" s="11" t="s">
        <v>56</v>
      </c>
      <c r="K15715" s="11" t="str">
        <f>IFERROR(INDEX('EDC Component Dictionary'!$C$5:$C$37,MATCH('Rates Database'!J15715,'EDC Component Dictionary'!$B$5:$B$37,0)), "Energy Supply")</f>
        <v>Distribution System</v>
      </c>
      <c r="L15715" s="12"/>
      <c r="M15715" s="12">
        <v>7.5</v>
      </c>
    </row>
    <row r="15716" spans="1:13" x14ac:dyDescent="0.3">
      <c r="A15716" s="18">
        <v>15714</v>
      </c>
      <c r="B15716" s="18">
        <f t="shared" si="492"/>
        <v>2021</v>
      </c>
      <c r="C15716" s="17">
        <v>44409</v>
      </c>
      <c r="D15716" s="18" t="s">
        <v>314</v>
      </c>
      <c r="E15716" s="18" t="s">
        <v>318</v>
      </c>
      <c r="F15716" s="18" t="str">
        <f t="shared" si="491"/>
        <v>Peabody-Customer Charge-44409</v>
      </c>
      <c r="G15716" s="11" t="s">
        <v>131</v>
      </c>
      <c r="H15716" s="11" t="s">
        <v>56</v>
      </c>
      <c r="I15716" s="11" t="s">
        <v>56</v>
      </c>
      <c r="J15716" s="11" t="s">
        <v>56</v>
      </c>
      <c r="K15716" s="11" t="str">
        <f>IFERROR(INDEX('EDC Component Dictionary'!$C$5:$C$37,MATCH('Rates Database'!J15716,'EDC Component Dictionary'!$B$5:$B$37,0)), "Energy Supply")</f>
        <v>Distribution System</v>
      </c>
      <c r="L15716" s="12"/>
      <c r="M15716" s="12">
        <v>1.3919999999999799</v>
      </c>
    </row>
    <row r="15717" spans="1:13" x14ac:dyDescent="0.3">
      <c r="A15717" s="18">
        <v>15715</v>
      </c>
      <c r="B15717" s="18">
        <f t="shared" si="492"/>
        <v>2021</v>
      </c>
      <c r="C15717" s="17">
        <v>44409</v>
      </c>
      <c r="D15717" s="18" t="s">
        <v>314</v>
      </c>
      <c r="E15717" s="18" t="s">
        <v>319</v>
      </c>
      <c r="F15717" s="18" t="str">
        <f t="shared" si="491"/>
        <v>Ashburnham-Customer Charge-44409</v>
      </c>
      <c r="G15717" s="11" t="s">
        <v>131</v>
      </c>
      <c r="H15717" s="11" t="s">
        <v>56</v>
      </c>
      <c r="I15717" s="11" t="s">
        <v>56</v>
      </c>
      <c r="J15717" s="11" t="s">
        <v>56</v>
      </c>
      <c r="K15717" s="11" t="str">
        <f>IFERROR(INDEX('EDC Component Dictionary'!$C$5:$C$37,MATCH('Rates Database'!J15717,'EDC Component Dictionary'!$B$5:$B$37,0)), "Energy Supply")</f>
        <v>Distribution System</v>
      </c>
      <c r="L15717" s="12"/>
      <c r="M15717" s="12">
        <v>4.5</v>
      </c>
    </row>
    <row r="15718" spans="1:13" x14ac:dyDescent="0.3">
      <c r="A15718" s="18">
        <v>15716</v>
      </c>
      <c r="B15718" s="18">
        <f t="shared" si="492"/>
        <v>2021</v>
      </c>
      <c r="C15718" s="17">
        <v>44409</v>
      </c>
      <c r="D15718" s="18" t="s">
        <v>314</v>
      </c>
      <c r="E15718" s="18" t="s">
        <v>320</v>
      </c>
      <c r="F15718" s="18" t="str">
        <f t="shared" si="491"/>
        <v>Mansfield-Customer Charge-44409</v>
      </c>
      <c r="G15718" s="11" t="s">
        <v>131</v>
      </c>
      <c r="H15718" s="11" t="s">
        <v>56</v>
      </c>
      <c r="I15718" s="11" t="s">
        <v>56</v>
      </c>
      <c r="J15718" s="11" t="s">
        <v>56</v>
      </c>
      <c r="K15718" s="11" t="str">
        <f>IFERROR(INDEX('EDC Component Dictionary'!$C$5:$C$37,MATCH('Rates Database'!J15718,'EDC Component Dictionary'!$B$5:$B$37,0)), "Energy Supply")</f>
        <v>Distribution System</v>
      </c>
      <c r="L15718" s="12"/>
      <c r="M15718" s="12">
        <v>4</v>
      </c>
    </row>
    <row r="15719" spans="1:13" x14ac:dyDescent="0.3">
      <c r="A15719" s="18">
        <v>15717</v>
      </c>
      <c r="B15719" s="18">
        <f t="shared" si="492"/>
        <v>2021</v>
      </c>
      <c r="C15719" s="17">
        <v>44409</v>
      </c>
      <c r="D15719" s="18" t="s">
        <v>314</v>
      </c>
      <c r="E15719" s="18" t="s">
        <v>321</v>
      </c>
      <c r="F15719" s="18" t="str">
        <f t="shared" si="491"/>
        <v>Braintree-Customer Charge-44409</v>
      </c>
      <c r="G15719" s="11" t="s">
        <v>131</v>
      </c>
      <c r="H15719" s="11" t="s">
        <v>56</v>
      </c>
      <c r="I15719" s="11" t="s">
        <v>56</v>
      </c>
      <c r="J15719" s="11" t="s">
        <v>56</v>
      </c>
      <c r="K15719" s="11" t="str">
        <f>IFERROR(INDEX('EDC Component Dictionary'!$C$5:$C$37,MATCH('Rates Database'!J15719,'EDC Component Dictionary'!$B$5:$B$37,0)), "Energy Supply")</f>
        <v>Distribution System</v>
      </c>
      <c r="L15719" s="12"/>
      <c r="M15719" s="12">
        <v>5.12</v>
      </c>
    </row>
    <row r="15720" spans="1:13" x14ac:dyDescent="0.3">
      <c r="A15720" s="18">
        <v>15718</v>
      </c>
      <c r="B15720" s="18">
        <f t="shared" si="492"/>
        <v>2021</v>
      </c>
      <c r="C15720" s="17">
        <v>44409</v>
      </c>
      <c r="D15720" s="18" t="s">
        <v>314</v>
      </c>
      <c r="E15720" s="18" t="s">
        <v>322</v>
      </c>
      <c r="F15720" s="18" t="str">
        <f t="shared" si="491"/>
        <v>Paxton-Customer Charge-44409</v>
      </c>
      <c r="G15720" s="11" t="s">
        <v>131</v>
      </c>
      <c r="H15720" s="11" t="s">
        <v>56</v>
      </c>
      <c r="I15720" s="11" t="s">
        <v>56</v>
      </c>
      <c r="J15720" s="11" t="s">
        <v>56</v>
      </c>
      <c r="K15720" s="11" t="str">
        <f>IFERROR(INDEX('EDC Component Dictionary'!$C$5:$C$37,MATCH('Rates Database'!J15720,'EDC Component Dictionary'!$B$5:$B$37,0)), "Energy Supply")</f>
        <v>Distribution System</v>
      </c>
      <c r="L15720" s="12"/>
      <c r="M15720" s="12">
        <v>7.5</v>
      </c>
    </row>
    <row r="15721" spans="1:13" x14ac:dyDescent="0.3">
      <c r="A15721" s="18">
        <v>15719</v>
      </c>
      <c r="B15721" s="18">
        <f t="shared" si="492"/>
        <v>2021</v>
      </c>
      <c r="C15721" s="17">
        <v>44409</v>
      </c>
      <c r="D15721" s="18" t="s">
        <v>314</v>
      </c>
      <c r="E15721" s="18" t="s">
        <v>323</v>
      </c>
      <c r="F15721" s="18" t="str">
        <f t="shared" si="491"/>
        <v>Templeton-Customer Charge-44409</v>
      </c>
      <c r="G15721" s="11" t="s">
        <v>131</v>
      </c>
      <c r="H15721" s="11" t="s">
        <v>56</v>
      </c>
      <c r="I15721" s="11" t="s">
        <v>56</v>
      </c>
      <c r="J15721" s="11" t="s">
        <v>56</v>
      </c>
      <c r="K15721" s="11" t="str">
        <f>IFERROR(INDEX('EDC Component Dictionary'!$C$5:$C$37,MATCH('Rates Database'!J15721,'EDC Component Dictionary'!$B$5:$B$37,0)), "Energy Supply")</f>
        <v>Distribution System</v>
      </c>
      <c r="L15721" s="12"/>
      <c r="M15721" s="12">
        <v>3.75</v>
      </c>
    </row>
    <row r="15722" spans="1:13" x14ac:dyDescent="0.3">
      <c r="A15722" s="18">
        <v>15720</v>
      </c>
      <c r="B15722" s="18">
        <f t="shared" si="492"/>
        <v>2021</v>
      </c>
      <c r="C15722" s="17">
        <v>44409</v>
      </c>
      <c r="D15722" s="18" t="s">
        <v>314</v>
      </c>
      <c r="E15722" s="18" t="s">
        <v>324</v>
      </c>
      <c r="F15722" s="18" t="str">
        <f t="shared" si="491"/>
        <v>Hudson-Customer Charge-44409</v>
      </c>
      <c r="G15722" s="11" t="s">
        <v>131</v>
      </c>
      <c r="H15722" s="11" t="s">
        <v>56</v>
      </c>
      <c r="I15722" s="11" t="s">
        <v>56</v>
      </c>
      <c r="J15722" s="11" t="s">
        <v>56</v>
      </c>
      <c r="K15722" s="11" t="str">
        <f>IFERROR(INDEX('EDC Component Dictionary'!$C$5:$C$37,MATCH('Rates Database'!J15722,'EDC Component Dictionary'!$B$5:$B$37,0)), "Energy Supply")</f>
        <v>Distribution System</v>
      </c>
      <c r="L15722" s="12"/>
      <c r="M15722" s="12">
        <v>1.8153999999999999</v>
      </c>
    </row>
    <row r="15723" spans="1:13" x14ac:dyDescent="0.3">
      <c r="A15723" s="18">
        <v>15721</v>
      </c>
      <c r="B15723" s="18">
        <f t="shared" si="492"/>
        <v>2021</v>
      </c>
      <c r="C15723" s="17">
        <v>44409</v>
      </c>
      <c r="D15723" s="18" t="s">
        <v>314</v>
      </c>
      <c r="E15723" s="18" t="s">
        <v>325</v>
      </c>
      <c r="F15723" s="18" t="str">
        <f t="shared" si="491"/>
        <v>Reading-Customer Charge-44409</v>
      </c>
      <c r="G15723" s="11" t="s">
        <v>131</v>
      </c>
      <c r="H15723" s="11" t="s">
        <v>56</v>
      </c>
      <c r="I15723" s="11" t="s">
        <v>56</v>
      </c>
      <c r="J15723" s="11" t="s">
        <v>56</v>
      </c>
      <c r="K15723" s="11" t="str">
        <f>IFERROR(INDEX('EDC Component Dictionary'!$C$5:$C$37,MATCH('Rates Database'!J15723,'EDC Component Dictionary'!$B$5:$B$37,0)), "Energy Supply")</f>
        <v>Distribution System</v>
      </c>
      <c r="L15723" s="12"/>
      <c r="M15723" s="12">
        <v>4.3520000000000003</v>
      </c>
    </row>
    <row r="15724" spans="1:13" x14ac:dyDescent="0.3">
      <c r="A15724" s="18">
        <v>15722</v>
      </c>
      <c r="B15724" s="18">
        <f t="shared" si="492"/>
        <v>2021</v>
      </c>
      <c r="C15724" s="17">
        <v>44409</v>
      </c>
      <c r="D15724" s="18" t="s">
        <v>314</v>
      </c>
      <c r="E15724" s="18" t="s">
        <v>326</v>
      </c>
      <c r="F15724" s="18" t="str">
        <f t="shared" si="491"/>
        <v>Shrewsbury-Customer Charge-44409</v>
      </c>
      <c r="G15724" s="11" t="s">
        <v>131</v>
      </c>
      <c r="H15724" s="11" t="s">
        <v>56</v>
      </c>
      <c r="I15724" s="11" t="s">
        <v>56</v>
      </c>
      <c r="J15724" s="11" t="s">
        <v>56</v>
      </c>
      <c r="K15724" s="11" t="str">
        <f>IFERROR(INDEX('EDC Component Dictionary'!$C$5:$C$37,MATCH('Rates Database'!J15724,'EDC Component Dictionary'!$B$5:$B$37,0)), "Energy Supply")</f>
        <v>Distribution System</v>
      </c>
      <c r="L15724" s="12"/>
      <c r="M15724" s="12">
        <v>5</v>
      </c>
    </row>
    <row r="15725" spans="1:13" x14ac:dyDescent="0.3">
      <c r="A15725" s="18">
        <v>15723</v>
      </c>
      <c r="B15725" s="18">
        <f t="shared" si="492"/>
        <v>2021</v>
      </c>
      <c r="C15725" s="17">
        <v>44409</v>
      </c>
      <c r="D15725" s="18" t="s">
        <v>314</v>
      </c>
      <c r="E15725" s="18" t="s">
        <v>327</v>
      </c>
      <c r="F15725" s="18" t="str">
        <f t="shared" si="491"/>
        <v>Ipswich-Customer Charge-44409</v>
      </c>
      <c r="G15725" s="11" t="s">
        <v>131</v>
      </c>
      <c r="H15725" s="11" t="s">
        <v>56</v>
      </c>
      <c r="I15725" s="11" t="s">
        <v>56</v>
      </c>
      <c r="J15725" s="11" t="s">
        <v>56</v>
      </c>
      <c r="K15725" s="11" t="str">
        <f>IFERROR(INDEX('EDC Component Dictionary'!$C$5:$C$37,MATCH('Rates Database'!J15725,'EDC Component Dictionary'!$B$5:$B$37,0)), "Energy Supply")</f>
        <v>Distribution System</v>
      </c>
      <c r="L15725" s="12"/>
      <c r="M15725" s="12">
        <v>4</v>
      </c>
    </row>
    <row r="15726" spans="1:13" x14ac:dyDescent="0.3">
      <c r="A15726" s="18">
        <v>15724</v>
      </c>
      <c r="B15726" s="18">
        <f t="shared" si="492"/>
        <v>2021</v>
      </c>
      <c r="C15726" s="17">
        <v>44409</v>
      </c>
      <c r="D15726" s="18" t="s">
        <v>314</v>
      </c>
      <c r="E15726" s="18" t="s">
        <v>328</v>
      </c>
      <c r="F15726" s="18" t="str">
        <f t="shared" si="491"/>
        <v>Westfield-Customer Charge-44409</v>
      </c>
      <c r="G15726" s="11" t="s">
        <v>131</v>
      </c>
      <c r="H15726" s="11" t="s">
        <v>56</v>
      </c>
      <c r="I15726" s="11" t="s">
        <v>56</v>
      </c>
      <c r="J15726" s="11" t="s">
        <v>56</v>
      </c>
      <c r="K15726" s="11" t="str">
        <f>IFERROR(INDEX('EDC Component Dictionary'!$C$5:$C$37,MATCH('Rates Database'!J15726,'EDC Component Dictionary'!$B$5:$B$37,0)), "Energy Supply")</f>
        <v>Distribution System</v>
      </c>
      <c r="L15726" s="12"/>
      <c r="M15726" s="12">
        <v>11.6374999999999</v>
      </c>
    </row>
    <row r="15727" spans="1:13" x14ac:dyDescent="0.3">
      <c r="A15727" s="18">
        <v>15725</v>
      </c>
      <c r="B15727" s="18">
        <f t="shared" si="492"/>
        <v>2021</v>
      </c>
      <c r="C15727" s="17">
        <v>44409</v>
      </c>
      <c r="D15727" s="18" t="s">
        <v>314</v>
      </c>
      <c r="E15727" s="18" t="s">
        <v>351</v>
      </c>
      <c r="F15727" s="18" t="str">
        <f t="shared" si="491"/>
        <v>Groton-Customer Charge-44409</v>
      </c>
      <c r="G15727" s="11" t="s">
        <v>131</v>
      </c>
      <c r="H15727" s="11" t="s">
        <v>56</v>
      </c>
      <c r="I15727" s="11" t="s">
        <v>56</v>
      </c>
      <c r="J15727" s="11" t="s">
        <v>56</v>
      </c>
      <c r="K15727" s="11" t="str">
        <f>IFERROR(INDEX('EDC Component Dictionary'!$C$5:$C$37,MATCH('Rates Database'!J15727,'EDC Component Dictionary'!$B$5:$B$37,0)), "Energy Supply")</f>
        <v>Distribution System</v>
      </c>
      <c r="L15727" s="12"/>
      <c r="M15727" s="12">
        <v>5.6299999999999804</v>
      </c>
    </row>
    <row r="15728" spans="1:13" x14ac:dyDescent="0.3">
      <c r="A15728" s="18">
        <v>15726</v>
      </c>
      <c r="B15728" s="18">
        <f t="shared" si="492"/>
        <v>2021</v>
      </c>
      <c r="C15728" s="17">
        <v>44409</v>
      </c>
      <c r="D15728" s="18" t="s">
        <v>314</v>
      </c>
      <c r="E15728" s="18" t="s">
        <v>329</v>
      </c>
      <c r="F15728" s="18" t="str">
        <f t="shared" si="491"/>
        <v>Merrimac-Customer Charge-44409</v>
      </c>
      <c r="G15728" s="11" t="s">
        <v>131</v>
      </c>
      <c r="H15728" s="11" t="s">
        <v>56</v>
      </c>
      <c r="I15728" s="11" t="s">
        <v>56</v>
      </c>
      <c r="J15728" s="11" t="s">
        <v>56</v>
      </c>
      <c r="K15728" s="11" t="str">
        <f>IFERROR(INDEX('EDC Component Dictionary'!$C$5:$C$37,MATCH('Rates Database'!J15728,'EDC Component Dictionary'!$B$5:$B$37,0)), "Energy Supply")</f>
        <v>Distribution System</v>
      </c>
      <c r="L15728" s="12"/>
      <c r="M15728" s="12">
        <v>5.5</v>
      </c>
    </row>
    <row r="15729" spans="1:13" x14ac:dyDescent="0.3">
      <c r="A15729" s="18">
        <v>15727</v>
      </c>
      <c r="B15729" s="18">
        <f t="shared" si="492"/>
        <v>2021</v>
      </c>
      <c r="C15729" s="17">
        <v>44409</v>
      </c>
      <c r="D15729" s="18" t="s">
        <v>314</v>
      </c>
      <c r="E15729" s="18" t="s">
        <v>352</v>
      </c>
      <c r="F15729" s="18" t="str">
        <f t="shared" si="491"/>
        <v>Belmont-Customer Charge-44409</v>
      </c>
      <c r="G15729" s="11" t="s">
        <v>131</v>
      </c>
      <c r="H15729" s="11" t="s">
        <v>56</v>
      </c>
      <c r="I15729" s="11" t="s">
        <v>56</v>
      </c>
      <c r="J15729" s="11" t="s">
        <v>56</v>
      </c>
      <c r="K15729" s="11" t="str">
        <f>IFERROR(INDEX('EDC Component Dictionary'!$C$5:$C$37,MATCH('Rates Database'!J15729,'EDC Component Dictionary'!$B$5:$B$37,0)), "Energy Supply")</f>
        <v>Distribution System</v>
      </c>
      <c r="L15729" s="12"/>
      <c r="M15729" s="12">
        <v>10.5999999999999</v>
      </c>
    </row>
    <row r="15730" spans="1:13" x14ac:dyDescent="0.3">
      <c r="A15730" s="18">
        <v>15728</v>
      </c>
      <c r="B15730" s="18">
        <f t="shared" si="492"/>
        <v>2021</v>
      </c>
      <c r="C15730" s="17">
        <v>44409</v>
      </c>
      <c r="D15730" s="18" t="s">
        <v>314</v>
      </c>
      <c r="E15730" s="18" t="s">
        <v>330</v>
      </c>
      <c r="F15730" s="18" t="str">
        <f t="shared" si="491"/>
        <v>Chicopee-Customer Charge-44409</v>
      </c>
      <c r="G15730" s="11" t="s">
        <v>131</v>
      </c>
      <c r="H15730" s="11" t="s">
        <v>56</v>
      </c>
      <c r="I15730" s="11" t="s">
        <v>56</v>
      </c>
      <c r="J15730" s="11" t="s">
        <v>56</v>
      </c>
      <c r="K15730" s="11" t="str">
        <f>IFERROR(INDEX('EDC Component Dictionary'!$C$5:$C$37,MATCH('Rates Database'!J15730,'EDC Component Dictionary'!$B$5:$B$37,0)), "Energy Supply")</f>
        <v>Distribution System</v>
      </c>
      <c r="L15730" s="12"/>
      <c r="M15730" s="12">
        <v>5.6</v>
      </c>
    </row>
    <row r="15731" spans="1:13" x14ac:dyDescent="0.3">
      <c r="A15731" s="18">
        <v>15729</v>
      </c>
      <c r="B15731" s="18">
        <f t="shared" si="492"/>
        <v>2021</v>
      </c>
      <c r="C15731" s="17">
        <v>44409</v>
      </c>
      <c r="D15731" s="18" t="s">
        <v>314</v>
      </c>
      <c r="E15731" s="18" t="s">
        <v>331</v>
      </c>
      <c r="F15731" s="18" t="str">
        <f t="shared" si="491"/>
        <v>Marblehead-Customer Charge-44409</v>
      </c>
      <c r="G15731" s="11" t="s">
        <v>131</v>
      </c>
      <c r="H15731" s="11" t="s">
        <v>56</v>
      </c>
      <c r="I15731" s="11" t="s">
        <v>56</v>
      </c>
      <c r="J15731" s="11" t="s">
        <v>56</v>
      </c>
      <c r="K15731" s="11" t="str">
        <f>IFERROR(INDEX('EDC Component Dictionary'!$C$5:$C$37,MATCH('Rates Database'!J15731,'EDC Component Dictionary'!$B$5:$B$37,0)), "Energy Supply")</f>
        <v>Distribution System</v>
      </c>
      <c r="L15731" s="12"/>
      <c r="M15731" s="12">
        <v>2</v>
      </c>
    </row>
    <row r="15732" spans="1:13" x14ac:dyDescent="0.3">
      <c r="A15732" s="18">
        <v>15730</v>
      </c>
      <c r="B15732" s="18">
        <f t="shared" si="492"/>
        <v>2021</v>
      </c>
      <c r="C15732" s="17">
        <v>44409</v>
      </c>
      <c r="D15732" s="18" t="s">
        <v>314</v>
      </c>
      <c r="E15732" s="18" t="s">
        <v>332</v>
      </c>
      <c r="F15732" s="18" t="str">
        <f t="shared" si="491"/>
        <v>Hingham-Customer Charge-44409</v>
      </c>
      <c r="G15732" s="11" t="s">
        <v>131</v>
      </c>
      <c r="H15732" s="11" t="s">
        <v>56</v>
      </c>
      <c r="I15732" s="11" t="s">
        <v>56</v>
      </c>
      <c r="J15732" s="11" t="s">
        <v>56</v>
      </c>
      <c r="K15732" s="11" t="str">
        <f>IFERROR(INDEX('EDC Component Dictionary'!$C$5:$C$37,MATCH('Rates Database'!J15732,'EDC Component Dictionary'!$B$5:$B$37,0)), "Energy Supply")</f>
        <v>Distribution System</v>
      </c>
      <c r="L15732" s="12"/>
      <c r="M15732" s="12">
        <v>7.9739999999999798</v>
      </c>
    </row>
    <row r="15733" spans="1:13" x14ac:dyDescent="0.3">
      <c r="A15733" s="18">
        <v>15731</v>
      </c>
      <c r="B15733" s="18">
        <f t="shared" si="492"/>
        <v>2021</v>
      </c>
      <c r="C15733" s="17">
        <v>44409</v>
      </c>
      <c r="D15733" s="18" t="s">
        <v>314</v>
      </c>
      <c r="E15733" s="18" t="s">
        <v>333</v>
      </c>
      <c r="F15733" s="18" t="str">
        <f t="shared" si="491"/>
        <v>South Hadley-Customer Charge-44409</v>
      </c>
      <c r="G15733" s="11" t="s">
        <v>131</v>
      </c>
      <c r="H15733" s="11" t="s">
        <v>56</v>
      </c>
      <c r="I15733" s="11" t="s">
        <v>56</v>
      </c>
      <c r="J15733" s="11" t="s">
        <v>56</v>
      </c>
      <c r="K15733" s="11" t="str">
        <f>IFERROR(INDEX('EDC Component Dictionary'!$C$5:$C$37,MATCH('Rates Database'!J15733,'EDC Component Dictionary'!$B$5:$B$37,0)), "Energy Supply")</f>
        <v>Distribution System</v>
      </c>
      <c r="L15733" s="12"/>
      <c r="M15733" s="12">
        <v>4.7</v>
      </c>
    </row>
    <row r="15734" spans="1:13" x14ac:dyDescent="0.3">
      <c r="A15734" s="18">
        <v>15732</v>
      </c>
      <c r="B15734" s="18">
        <f t="shared" si="492"/>
        <v>2021</v>
      </c>
      <c r="C15734" s="17">
        <v>44409</v>
      </c>
      <c r="D15734" s="18" t="s">
        <v>314</v>
      </c>
      <c r="E15734" s="18" t="s">
        <v>334</v>
      </c>
      <c r="F15734" s="18" t="str">
        <f t="shared" si="491"/>
        <v>Georgetown-Customer Charge-44409</v>
      </c>
      <c r="G15734" s="11" t="s">
        <v>131</v>
      </c>
      <c r="H15734" s="11" t="s">
        <v>56</v>
      </c>
      <c r="I15734" s="11" t="s">
        <v>56</v>
      </c>
      <c r="J15734" s="11" t="s">
        <v>56</v>
      </c>
      <c r="K15734" s="11" t="str">
        <f>IFERROR(INDEX('EDC Component Dictionary'!$C$5:$C$37,MATCH('Rates Database'!J15734,'EDC Component Dictionary'!$B$5:$B$37,0)), "Energy Supply")</f>
        <v>Distribution System</v>
      </c>
      <c r="L15734" s="12"/>
      <c r="M15734" s="12">
        <v>5.2109999999999799</v>
      </c>
    </row>
    <row r="15735" spans="1:13" x14ac:dyDescent="0.3">
      <c r="A15735" s="18">
        <v>15733</v>
      </c>
      <c r="B15735" s="18">
        <f t="shared" si="492"/>
        <v>2021</v>
      </c>
      <c r="C15735" s="17">
        <v>44409</v>
      </c>
      <c r="D15735" s="18" t="s">
        <v>314</v>
      </c>
      <c r="E15735" s="18" t="s">
        <v>335</v>
      </c>
      <c r="F15735" s="18" t="str">
        <f t="shared" si="491"/>
        <v>Sterling-Customer Charge-44409</v>
      </c>
      <c r="G15735" s="11" t="s">
        <v>131</v>
      </c>
      <c r="H15735" s="11" t="s">
        <v>56</v>
      </c>
      <c r="I15735" s="11" t="s">
        <v>56</v>
      </c>
      <c r="J15735" s="11" t="s">
        <v>56</v>
      </c>
      <c r="K15735" s="11" t="str">
        <f>IFERROR(INDEX('EDC Component Dictionary'!$C$5:$C$37,MATCH('Rates Database'!J15735,'EDC Component Dictionary'!$B$5:$B$37,0)), "Energy Supply")</f>
        <v>Distribution System</v>
      </c>
      <c r="L15735" s="12"/>
      <c r="M15735" s="12">
        <v>4</v>
      </c>
    </row>
    <row r="15736" spans="1:13" x14ac:dyDescent="0.3">
      <c r="A15736" s="18">
        <v>15734</v>
      </c>
      <c r="B15736" s="18">
        <f t="shared" si="492"/>
        <v>2021</v>
      </c>
      <c r="C15736" s="17">
        <v>44409</v>
      </c>
      <c r="D15736" s="18" t="s">
        <v>314</v>
      </c>
      <c r="E15736" s="18" t="s">
        <v>336</v>
      </c>
      <c r="F15736" s="18" t="str">
        <f t="shared" si="491"/>
        <v>Littleton-Customer Charge-44409</v>
      </c>
      <c r="G15736" s="11" t="s">
        <v>131</v>
      </c>
      <c r="H15736" s="11" t="s">
        <v>56</v>
      </c>
      <c r="I15736" s="11" t="s">
        <v>56</v>
      </c>
      <c r="J15736" s="11" t="s">
        <v>56</v>
      </c>
      <c r="K15736" s="11" t="str">
        <f>IFERROR(INDEX('EDC Component Dictionary'!$C$5:$C$37,MATCH('Rates Database'!J15736,'EDC Component Dictionary'!$B$5:$B$37,0)), "Energy Supply")</f>
        <v>Distribution System</v>
      </c>
      <c r="L15736" s="12"/>
      <c r="M15736" s="12">
        <v>3.5</v>
      </c>
    </row>
    <row r="15737" spans="1:13" x14ac:dyDescent="0.3">
      <c r="A15737" s="18">
        <v>15735</v>
      </c>
      <c r="B15737" s="18">
        <f t="shared" si="492"/>
        <v>2021</v>
      </c>
      <c r="C15737" s="17">
        <v>44409</v>
      </c>
      <c r="D15737" s="18" t="s">
        <v>314</v>
      </c>
      <c r="E15737" s="18" t="s">
        <v>337</v>
      </c>
      <c r="F15737" s="18" t="str">
        <f t="shared" si="491"/>
        <v>Boylston-Customer Charge-44409</v>
      </c>
      <c r="G15737" s="11" t="s">
        <v>131</v>
      </c>
      <c r="H15737" s="11" t="s">
        <v>56</v>
      </c>
      <c r="I15737" s="11" t="s">
        <v>56</v>
      </c>
      <c r="J15737" s="11" t="s">
        <v>56</v>
      </c>
      <c r="K15737" s="11" t="str">
        <f>IFERROR(INDEX('EDC Component Dictionary'!$C$5:$C$37,MATCH('Rates Database'!J15737,'EDC Component Dictionary'!$B$5:$B$37,0)), "Energy Supply")</f>
        <v>Distribution System</v>
      </c>
      <c r="L15737" s="12"/>
      <c r="M15737" s="12">
        <v>9</v>
      </c>
    </row>
    <row r="15738" spans="1:13" x14ac:dyDescent="0.3">
      <c r="A15738" s="18">
        <v>15736</v>
      </c>
      <c r="B15738" s="18">
        <f t="shared" si="492"/>
        <v>2021</v>
      </c>
      <c r="C15738" s="17">
        <v>44409</v>
      </c>
      <c r="D15738" s="18" t="s">
        <v>314</v>
      </c>
      <c r="E15738" s="18" t="s">
        <v>338</v>
      </c>
      <c r="F15738" s="18" t="str">
        <f t="shared" si="491"/>
        <v>Princeton-Customer Charge-44409</v>
      </c>
      <c r="G15738" s="11" t="s">
        <v>131</v>
      </c>
      <c r="H15738" s="11" t="s">
        <v>56</v>
      </c>
      <c r="I15738" s="11" t="s">
        <v>56</v>
      </c>
      <c r="J15738" s="11" t="s">
        <v>56</v>
      </c>
      <c r="K15738" s="11" t="str">
        <f>IFERROR(INDEX('EDC Component Dictionary'!$C$5:$C$37,MATCH('Rates Database'!J15738,'EDC Component Dictionary'!$B$5:$B$37,0)), "Energy Supply")</f>
        <v>Distribution System</v>
      </c>
      <c r="L15738" s="12"/>
      <c r="M15738" s="12">
        <v>8.9500000000000099</v>
      </c>
    </row>
    <row r="15739" spans="1:13" x14ac:dyDescent="0.3">
      <c r="A15739" s="18">
        <v>15737</v>
      </c>
      <c r="B15739" s="18">
        <f t="shared" si="492"/>
        <v>2021</v>
      </c>
      <c r="C15739" s="17">
        <v>44409</v>
      </c>
      <c r="D15739" s="18" t="s">
        <v>314</v>
      </c>
      <c r="E15739" s="18" t="s">
        <v>347</v>
      </c>
      <c r="F15739" s="18" t="str">
        <f t="shared" si="491"/>
        <v>Middleborough-Customer Charge-44409</v>
      </c>
      <c r="G15739" s="11" t="s">
        <v>131</v>
      </c>
      <c r="H15739" s="11" t="s">
        <v>56</v>
      </c>
      <c r="I15739" s="11" t="s">
        <v>56</v>
      </c>
      <c r="J15739" s="11" t="s">
        <v>56</v>
      </c>
      <c r="K15739" s="11" t="str">
        <f>IFERROR(INDEX('EDC Component Dictionary'!$C$5:$C$37,MATCH('Rates Database'!J15739,'EDC Component Dictionary'!$B$5:$B$37,0)), "Energy Supply")</f>
        <v>Distribution System</v>
      </c>
      <c r="L15739" s="12"/>
      <c r="M15739" s="12">
        <v>4.5049999999999901</v>
      </c>
    </row>
    <row r="15740" spans="1:13" x14ac:dyDescent="0.3">
      <c r="A15740" s="18">
        <v>15738</v>
      </c>
      <c r="B15740" s="18">
        <f t="shared" si="492"/>
        <v>2021</v>
      </c>
      <c r="C15740" s="17">
        <v>44409</v>
      </c>
      <c r="D15740" s="18" t="s">
        <v>314</v>
      </c>
      <c r="E15740" s="18" t="s">
        <v>339</v>
      </c>
      <c r="F15740" s="18" t="str">
        <f t="shared" si="491"/>
        <v>Rowley-Customer Charge-44409</v>
      </c>
      <c r="G15740" s="11" t="s">
        <v>131</v>
      </c>
      <c r="H15740" s="11" t="s">
        <v>56</v>
      </c>
      <c r="I15740" s="11" t="s">
        <v>56</v>
      </c>
      <c r="J15740" s="11" t="s">
        <v>56</v>
      </c>
      <c r="K15740" s="11" t="str">
        <f>IFERROR(INDEX('EDC Component Dictionary'!$C$5:$C$37,MATCH('Rates Database'!J15740,'EDC Component Dictionary'!$B$5:$B$37,0)), "Energy Supply")</f>
        <v>Distribution System</v>
      </c>
      <c r="L15740" s="12"/>
      <c r="M15740" s="12">
        <v>4</v>
      </c>
    </row>
    <row r="15741" spans="1:13" x14ac:dyDescent="0.3">
      <c r="A15741" s="18">
        <v>15739</v>
      </c>
      <c r="B15741" s="18">
        <f t="shared" si="492"/>
        <v>2021</v>
      </c>
      <c r="C15741" s="17">
        <v>44409</v>
      </c>
      <c r="D15741" s="18" t="s">
        <v>314</v>
      </c>
      <c r="E15741" s="18" t="s">
        <v>353</v>
      </c>
      <c r="F15741" s="18" t="str">
        <f t="shared" si="491"/>
        <v>Concord-Customer Charge-44409</v>
      </c>
      <c r="G15741" s="11" t="s">
        <v>131</v>
      </c>
      <c r="H15741" s="11" t="s">
        <v>56</v>
      </c>
      <c r="I15741" s="11" t="s">
        <v>56</v>
      </c>
      <c r="J15741" s="11" t="s">
        <v>56</v>
      </c>
      <c r="K15741" s="11" t="str">
        <f>IFERROR(INDEX('EDC Component Dictionary'!$C$5:$C$37,MATCH('Rates Database'!J15741,'EDC Component Dictionary'!$B$5:$B$37,0)), "Energy Supply")</f>
        <v>Distribution System</v>
      </c>
      <c r="L15741" s="12"/>
      <c r="M15741" s="12">
        <v>15.0981249999999</v>
      </c>
    </row>
    <row r="15742" spans="1:13" x14ac:dyDescent="0.3">
      <c r="A15742" s="18">
        <v>15740</v>
      </c>
      <c r="B15742" s="18">
        <f t="shared" si="492"/>
        <v>2021</v>
      </c>
      <c r="C15742" s="17">
        <v>44409</v>
      </c>
      <c r="D15742" s="18" t="s">
        <v>314</v>
      </c>
      <c r="E15742" s="18" t="s">
        <v>340</v>
      </c>
      <c r="F15742" s="18" t="str">
        <f t="shared" si="491"/>
        <v>Wakefield-Customer Charge-44409</v>
      </c>
      <c r="G15742" s="11" t="s">
        <v>131</v>
      </c>
      <c r="H15742" s="11" t="s">
        <v>56</v>
      </c>
      <c r="I15742" s="11" t="s">
        <v>56</v>
      </c>
      <c r="J15742" s="11" t="s">
        <v>56</v>
      </c>
      <c r="K15742" s="11" t="str">
        <f>IFERROR(INDEX('EDC Component Dictionary'!$C$5:$C$37,MATCH('Rates Database'!J15742,'EDC Component Dictionary'!$B$5:$B$37,0)), "Energy Supply")</f>
        <v>Distribution System</v>
      </c>
      <c r="L15742" s="12"/>
      <c r="M15742" s="12">
        <v>6</v>
      </c>
    </row>
    <row r="15743" spans="1:13" x14ac:dyDescent="0.3">
      <c r="A15743" s="18">
        <v>15741</v>
      </c>
      <c r="B15743" s="18">
        <f t="shared" si="492"/>
        <v>2021</v>
      </c>
      <c r="C15743" s="17">
        <v>44409</v>
      </c>
      <c r="D15743" s="18" t="s">
        <v>314</v>
      </c>
      <c r="E15743" s="18" t="s">
        <v>341</v>
      </c>
      <c r="F15743" s="18" t="str">
        <f t="shared" si="491"/>
        <v>Hull-Customer Charge-44409</v>
      </c>
      <c r="G15743" s="11" t="s">
        <v>131</v>
      </c>
      <c r="H15743" s="11" t="s">
        <v>56</v>
      </c>
      <c r="I15743" s="11" t="s">
        <v>56</v>
      </c>
      <c r="J15743" s="11" t="s">
        <v>56</v>
      </c>
      <c r="K15743" s="11" t="str">
        <f>IFERROR(INDEX('EDC Component Dictionary'!$C$5:$C$37,MATCH('Rates Database'!J15743,'EDC Component Dictionary'!$B$5:$B$37,0)), "Energy Supply")</f>
        <v>Distribution System</v>
      </c>
      <c r="L15743" s="12"/>
      <c r="M15743" s="12">
        <v>5.7960000000000003</v>
      </c>
    </row>
    <row r="15744" spans="1:13" x14ac:dyDescent="0.3">
      <c r="A15744" s="18">
        <v>15742</v>
      </c>
      <c r="B15744" s="18">
        <f t="shared" si="492"/>
        <v>2021</v>
      </c>
      <c r="C15744" s="17">
        <v>44409</v>
      </c>
      <c r="D15744" s="18" t="s">
        <v>314</v>
      </c>
      <c r="E15744" s="18" t="s">
        <v>342</v>
      </c>
      <c r="F15744" s="18" t="str">
        <f t="shared" si="491"/>
        <v>North Attleborough-Customer Charge-44409</v>
      </c>
      <c r="G15744" s="11" t="s">
        <v>131</v>
      </c>
      <c r="H15744" s="11" t="s">
        <v>56</v>
      </c>
      <c r="I15744" s="11" t="s">
        <v>56</v>
      </c>
      <c r="J15744" s="11" t="s">
        <v>56</v>
      </c>
      <c r="K15744" s="11" t="str">
        <f>IFERROR(INDEX('EDC Component Dictionary'!$C$5:$C$37,MATCH('Rates Database'!J15744,'EDC Component Dictionary'!$B$5:$B$37,0)), "Energy Supply")</f>
        <v>Distribution System</v>
      </c>
      <c r="L15744" s="12"/>
      <c r="M15744" s="12">
        <v>9.2880000000000091</v>
      </c>
    </row>
    <row r="15745" spans="1:13" x14ac:dyDescent="0.3">
      <c r="A15745" s="18">
        <v>15743</v>
      </c>
      <c r="B15745" s="18">
        <f t="shared" si="492"/>
        <v>2021</v>
      </c>
      <c r="C15745" s="17">
        <v>44409</v>
      </c>
      <c r="D15745" s="18" t="s">
        <v>314</v>
      </c>
      <c r="E15745" s="18" t="s">
        <v>343</v>
      </c>
      <c r="F15745" s="18" t="str">
        <f t="shared" si="491"/>
        <v>Holden-Customer Charge-44409</v>
      </c>
      <c r="G15745" s="11" t="s">
        <v>131</v>
      </c>
      <c r="H15745" s="11" t="s">
        <v>56</v>
      </c>
      <c r="I15745" s="11" t="s">
        <v>56</v>
      </c>
      <c r="J15745" s="11" t="s">
        <v>56</v>
      </c>
      <c r="K15745" s="11" t="str">
        <f>IFERROR(INDEX('EDC Component Dictionary'!$C$5:$C$37,MATCH('Rates Database'!J15745,'EDC Component Dictionary'!$B$5:$B$37,0)), "Energy Supply")</f>
        <v>Distribution System</v>
      </c>
      <c r="L15745" s="12"/>
      <c r="M15745" s="12">
        <v>4.25</v>
      </c>
    </row>
    <row r="15746" spans="1:13" x14ac:dyDescent="0.3">
      <c r="A15746" s="18">
        <v>15744</v>
      </c>
      <c r="B15746" s="18">
        <f t="shared" si="492"/>
        <v>2021</v>
      </c>
      <c r="C15746" s="17">
        <v>44409</v>
      </c>
      <c r="D15746" s="18" t="s">
        <v>314</v>
      </c>
      <c r="E15746" s="18" t="s">
        <v>354</v>
      </c>
      <c r="F15746" s="18" t="str">
        <f t="shared" si="491"/>
        <v>Taunton-Customer Charge-44409</v>
      </c>
      <c r="G15746" s="11" t="s">
        <v>131</v>
      </c>
      <c r="H15746" s="11" t="s">
        <v>56</v>
      </c>
      <c r="I15746" s="11" t="s">
        <v>56</v>
      </c>
      <c r="J15746" s="11" t="s">
        <v>56</v>
      </c>
      <c r="K15746" s="11" t="str">
        <f>IFERROR(INDEX('EDC Component Dictionary'!$C$5:$C$37,MATCH('Rates Database'!J15746,'EDC Component Dictionary'!$B$5:$B$37,0)), "Energy Supply")</f>
        <v>Distribution System</v>
      </c>
      <c r="L15746" s="12"/>
      <c r="M15746" s="12">
        <v>9.2244999999999902</v>
      </c>
    </row>
    <row r="15747" spans="1:13" x14ac:dyDescent="0.3">
      <c r="A15747" s="18">
        <v>15745</v>
      </c>
      <c r="B15747" s="18">
        <f t="shared" si="492"/>
        <v>2021</v>
      </c>
      <c r="C15747" s="17">
        <v>44409</v>
      </c>
      <c r="D15747" s="18" t="s">
        <v>314</v>
      </c>
      <c r="E15747" s="18" t="s">
        <v>344</v>
      </c>
      <c r="F15747" s="18" t="str">
        <f t="shared" si="491"/>
        <v>Norwood-Customer Charge-44409</v>
      </c>
      <c r="G15747" s="11" t="s">
        <v>131</v>
      </c>
      <c r="H15747" s="11" t="s">
        <v>56</v>
      </c>
      <c r="I15747" s="11" t="s">
        <v>56</v>
      </c>
      <c r="J15747" s="11" t="s">
        <v>56</v>
      </c>
      <c r="K15747" s="11" t="str">
        <f>IFERROR(INDEX('EDC Component Dictionary'!$C$5:$C$37,MATCH('Rates Database'!J15747,'EDC Component Dictionary'!$B$5:$B$37,0)), "Energy Supply")</f>
        <v>Distribution System</v>
      </c>
      <c r="L15747" s="12"/>
      <c r="M15747" s="12">
        <v>9</v>
      </c>
    </row>
    <row r="15748" spans="1:13" x14ac:dyDescent="0.3">
      <c r="A15748" s="18">
        <v>15746</v>
      </c>
      <c r="B15748" s="18">
        <f t="shared" si="492"/>
        <v>2021</v>
      </c>
      <c r="C15748" s="17">
        <v>44409</v>
      </c>
      <c r="D15748" s="18" t="s">
        <v>314</v>
      </c>
      <c r="E15748" s="18" t="s">
        <v>355</v>
      </c>
      <c r="F15748" s="18" t="str">
        <f t="shared" ref="F15748:F15811" si="493">_xlfn.CONCAT(E15748,"-",J15748,"-",C15748)</f>
        <v>Wellesley-Customer Charge-44409</v>
      </c>
      <c r="G15748" s="11" t="s">
        <v>131</v>
      </c>
      <c r="H15748" s="11" t="s">
        <v>56</v>
      </c>
      <c r="I15748" s="11" t="s">
        <v>56</v>
      </c>
      <c r="J15748" s="11" t="s">
        <v>56</v>
      </c>
      <c r="K15748" s="11" t="str">
        <f>IFERROR(INDEX('EDC Component Dictionary'!$C$5:$C$37,MATCH('Rates Database'!J15748,'EDC Component Dictionary'!$B$5:$B$37,0)), "Energy Supply")</f>
        <v>Distribution System</v>
      </c>
      <c r="L15748" s="12"/>
      <c r="M15748" s="12">
        <v>2.5935000000000001</v>
      </c>
    </row>
    <row r="15749" spans="1:13" x14ac:dyDescent="0.3">
      <c r="A15749" s="18">
        <v>15747</v>
      </c>
      <c r="B15749" s="18">
        <f t="shared" si="492"/>
        <v>2021</v>
      </c>
      <c r="C15749" s="17">
        <v>44409</v>
      </c>
      <c r="D15749" s="18" t="s">
        <v>314</v>
      </c>
      <c r="E15749" s="18" t="s">
        <v>345</v>
      </c>
      <c r="F15749" s="18" t="str">
        <f t="shared" si="493"/>
        <v>Russell-Customer Charge-44409</v>
      </c>
      <c r="G15749" s="11" t="s">
        <v>131</v>
      </c>
      <c r="H15749" s="11" t="s">
        <v>56</v>
      </c>
      <c r="I15749" s="11" t="s">
        <v>56</v>
      </c>
      <c r="J15749" s="11" t="s">
        <v>56</v>
      </c>
      <c r="K15749" s="11" t="str">
        <f>IFERROR(INDEX('EDC Component Dictionary'!$C$5:$C$37,MATCH('Rates Database'!J15749,'EDC Component Dictionary'!$B$5:$B$37,0)), "Energy Supply")</f>
        <v>Distribution System</v>
      </c>
      <c r="L15749" s="12"/>
      <c r="M15749" s="12">
        <v>8</v>
      </c>
    </row>
    <row r="15750" spans="1:13" x14ac:dyDescent="0.3">
      <c r="A15750" s="18">
        <v>15748</v>
      </c>
      <c r="B15750" s="18">
        <f t="shared" si="492"/>
        <v>2021</v>
      </c>
      <c r="C15750" s="17">
        <v>44409</v>
      </c>
      <c r="D15750" s="18" t="s">
        <v>314</v>
      </c>
      <c r="E15750" s="18" t="s">
        <v>346</v>
      </c>
      <c r="F15750" s="18" t="str">
        <f t="shared" si="493"/>
        <v>Chester-Customer Charge-44409</v>
      </c>
      <c r="G15750" s="11" t="s">
        <v>131</v>
      </c>
      <c r="H15750" s="11" t="s">
        <v>56</v>
      </c>
      <c r="I15750" s="11" t="s">
        <v>56</v>
      </c>
      <c r="J15750" s="11" t="s">
        <v>56</v>
      </c>
      <c r="K15750" s="11" t="str">
        <f>IFERROR(INDEX('EDC Component Dictionary'!$C$5:$C$37,MATCH('Rates Database'!J15750,'EDC Component Dictionary'!$B$5:$B$37,0)), "Energy Supply")</f>
        <v>Distribution System</v>
      </c>
      <c r="L15750" s="12"/>
      <c r="M15750" s="12">
        <v>5.9850000000000101</v>
      </c>
    </row>
    <row r="15751" spans="1:13" x14ac:dyDescent="0.3">
      <c r="A15751" s="18">
        <v>15749</v>
      </c>
      <c r="B15751" s="18">
        <f t="shared" si="492"/>
        <v>2020</v>
      </c>
      <c r="C15751" s="17">
        <v>44044</v>
      </c>
      <c r="D15751" s="18" t="s">
        <v>314</v>
      </c>
      <c r="E15751" s="18" t="s">
        <v>315</v>
      </c>
      <c r="F15751" s="18" t="str">
        <f t="shared" si="493"/>
        <v>Holyoke-Customer Charge-44044</v>
      </c>
      <c r="G15751" s="11" t="s">
        <v>131</v>
      </c>
      <c r="H15751" s="11" t="s">
        <v>56</v>
      </c>
      <c r="I15751" s="11" t="s">
        <v>56</v>
      </c>
      <c r="J15751" s="11" t="s">
        <v>56</v>
      </c>
      <c r="K15751" s="11" t="str">
        <f>IFERROR(INDEX('EDC Component Dictionary'!$C$5:$C$37,MATCH('Rates Database'!J15751,'EDC Component Dictionary'!$B$5:$B$37,0)), "Energy Supply")</f>
        <v>Distribution System</v>
      </c>
      <c r="L15751" s="12"/>
      <c r="M15751" s="12">
        <v>4.9949999999999903</v>
      </c>
    </row>
    <row r="15752" spans="1:13" x14ac:dyDescent="0.3">
      <c r="A15752" s="18">
        <v>15750</v>
      </c>
      <c r="B15752" s="18">
        <f t="shared" si="492"/>
        <v>2020</v>
      </c>
      <c r="C15752" s="17">
        <v>44044</v>
      </c>
      <c r="D15752" s="18" t="s">
        <v>314</v>
      </c>
      <c r="E15752" s="18" t="s">
        <v>316</v>
      </c>
      <c r="F15752" s="18" t="str">
        <f t="shared" si="493"/>
        <v>West Boylston-Customer Charge-44044</v>
      </c>
      <c r="G15752" s="11" t="s">
        <v>131</v>
      </c>
      <c r="H15752" s="11" t="s">
        <v>56</v>
      </c>
      <c r="I15752" s="11" t="s">
        <v>56</v>
      </c>
      <c r="J15752" s="11" t="s">
        <v>56</v>
      </c>
      <c r="K15752" s="11" t="str">
        <f>IFERROR(INDEX('EDC Component Dictionary'!$C$5:$C$37,MATCH('Rates Database'!J15752,'EDC Component Dictionary'!$B$5:$B$37,0)), "Energy Supply")</f>
        <v>Distribution System</v>
      </c>
      <c r="L15752" s="12"/>
      <c r="M15752" s="12">
        <v>4.01400000000001</v>
      </c>
    </row>
    <row r="15753" spans="1:13" x14ac:dyDescent="0.3">
      <c r="A15753" s="18">
        <v>15751</v>
      </c>
      <c r="B15753" s="18">
        <f t="shared" si="492"/>
        <v>2020</v>
      </c>
      <c r="C15753" s="17">
        <v>44044</v>
      </c>
      <c r="D15753" s="18" t="s">
        <v>314</v>
      </c>
      <c r="E15753" s="18" t="s">
        <v>348</v>
      </c>
      <c r="F15753" s="18" t="str">
        <f t="shared" si="493"/>
        <v>Middleton-Customer Charge-44044</v>
      </c>
      <c r="G15753" s="11" t="s">
        <v>131</v>
      </c>
      <c r="H15753" s="11" t="s">
        <v>56</v>
      </c>
      <c r="I15753" s="11" t="s">
        <v>56</v>
      </c>
      <c r="J15753" s="11" t="s">
        <v>56</v>
      </c>
      <c r="K15753" s="11" t="str">
        <f>IFERROR(INDEX('EDC Component Dictionary'!$C$5:$C$37,MATCH('Rates Database'!J15753,'EDC Component Dictionary'!$B$5:$B$37,0)), "Energy Supply")</f>
        <v>Distribution System</v>
      </c>
      <c r="L15753" s="12"/>
      <c r="M15753" s="12">
        <v>5.0399999999999903</v>
      </c>
    </row>
    <row r="15754" spans="1:13" x14ac:dyDescent="0.3">
      <c r="A15754" s="18">
        <v>15752</v>
      </c>
      <c r="B15754" s="18">
        <f t="shared" si="492"/>
        <v>2020</v>
      </c>
      <c r="C15754" s="17">
        <v>44044</v>
      </c>
      <c r="D15754" s="18" t="s">
        <v>314</v>
      </c>
      <c r="E15754" s="18" t="s">
        <v>317</v>
      </c>
      <c r="F15754" s="18" t="str">
        <f t="shared" si="493"/>
        <v>Danvers-Customer Charge-44044</v>
      </c>
      <c r="G15754" s="11" t="s">
        <v>131</v>
      </c>
      <c r="H15754" s="11" t="s">
        <v>56</v>
      </c>
      <c r="I15754" s="11" t="s">
        <v>56</v>
      </c>
      <c r="J15754" s="11" t="s">
        <v>56</v>
      </c>
      <c r="K15754" s="11" t="str">
        <f>IFERROR(INDEX('EDC Component Dictionary'!$C$5:$C$37,MATCH('Rates Database'!J15754,'EDC Component Dictionary'!$B$5:$B$37,0)), "Energy Supply")</f>
        <v>Distribution System</v>
      </c>
      <c r="L15754" s="12"/>
      <c r="M15754" s="12">
        <v>5</v>
      </c>
    </row>
    <row r="15755" spans="1:13" x14ac:dyDescent="0.3">
      <c r="A15755" s="18">
        <v>15753</v>
      </c>
      <c r="B15755" s="18">
        <f t="shared" si="492"/>
        <v>2020</v>
      </c>
      <c r="C15755" s="17">
        <v>44044</v>
      </c>
      <c r="D15755" s="18" t="s">
        <v>314</v>
      </c>
      <c r="E15755" s="18" t="s">
        <v>318</v>
      </c>
      <c r="F15755" s="18" t="str">
        <f t="shared" si="493"/>
        <v>Peabody-Customer Charge-44044</v>
      </c>
      <c r="G15755" s="11" t="s">
        <v>131</v>
      </c>
      <c r="H15755" s="11" t="s">
        <v>56</v>
      </c>
      <c r="I15755" s="11" t="s">
        <v>56</v>
      </c>
      <c r="J15755" s="11" t="s">
        <v>56</v>
      </c>
      <c r="K15755" s="11" t="str">
        <f>IFERROR(INDEX('EDC Component Dictionary'!$C$5:$C$37,MATCH('Rates Database'!J15755,'EDC Component Dictionary'!$B$5:$B$37,0)), "Energy Supply")</f>
        <v>Distribution System</v>
      </c>
      <c r="L15755" s="12"/>
      <c r="M15755" s="12">
        <v>1.2919999999999801</v>
      </c>
    </row>
    <row r="15756" spans="1:13" x14ac:dyDescent="0.3">
      <c r="A15756" s="18">
        <v>15754</v>
      </c>
      <c r="B15756" s="18">
        <f t="shared" si="492"/>
        <v>2020</v>
      </c>
      <c r="C15756" s="17">
        <v>44044</v>
      </c>
      <c r="D15756" s="18" t="s">
        <v>314</v>
      </c>
      <c r="E15756" s="18" t="s">
        <v>319</v>
      </c>
      <c r="F15756" s="18" t="str">
        <f t="shared" si="493"/>
        <v>Ashburnham-Customer Charge-44044</v>
      </c>
      <c r="G15756" s="11" t="s">
        <v>131</v>
      </c>
      <c r="H15756" s="11" t="s">
        <v>56</v>
      </c>
      <c r="I15756" s="11" t="s">
        <v>56</v>
      </c>
      <c r="J15756" s="11" t="s">
        <v>56</v>
      </c>
      <c r="K15756" s="11" t="str">
        <f>IFERROR(INDEX('EDC Component Dictionary'!$C$5:$C$37,MATCH('Rates Database'!J15756,'EDC Component Dictionary'!$B$5:$B$37,0)), "Energy Supply")</f>
        <v>Distribution System</v>
      </c>
      <c r="L15756" s="12"/>
      <c r="M15756" s="12">
        <v>4.5</v>
      </c>
    </row>
    <row r="15757" spans="1:13" x14ac:dyDescent="0.3">
      <c r="A15757" s="18">
        <v>15755</v>
      </c>
      <c r="B15757" s="18">
        <f t="shared" si="492"/>
        <v>2020</v>
      </c>
      <c r="C15757" s="17">
        <v>44044</v>
      </c>
      <c r="D15757" s="18" t="s">
        <v>314</v>
      </c>
      <c r="E15757" s="18" t="s">
        <v>320</v>
      </c>
      <c r="F15757" s="18" t="str">
        <f t="shared" si="493"/>
        <v>Mansfield-Customer Charge-44044</v>
      </c>
      <c r="G15757" s="11" t="s">
        <v>131</v>
      </c>
      <c r="H15757" s="11" t="s">
        <v>56</v>
      </c>
      <c r="I15757" s="11" t="s">
        <v>56</v>
      </c>
      <c r="J15757" s="11" t="s">
        <v>56</v>
      </c>
      <c r="K15757" s="11" t="str">
        <f>IFERROR(INDEX('EDC Component Dictionary'!$C$5:$C$37,MATCH('Rates Database'!J15757,'EDC Component Dictionary'!$B$5:$B$37,0)), "Energy Supply")</f>
        <v>Distribution System</v>
      </c>
      <c r="L15757" s="12"/>
      <c r="M15757" s="12">
        <v>4</v>
      </c>
    </row>
    <row r="15758" spans="1:13" x14ac:dyDescent="0.3">
      <c r="A15758" s="18">
        <v>15756</v>
      </c>
      <c r="B15758" s="18">
        <f t="shared" si="492"/>
        <v>2020</v>
      </c>
      <c r="C15758" s="17">
        <v>44044</v>
      </c>
      <c r="D15758" s="18" t="s">
        <v>314</v>
      </c>
      <c r="E15758" s="18" t="s">
        <v>321</v>
      </c>
      <c r="F15758" s="18" t="str">
        <f t="shared" si="493"/>
        <v>Braintree-Customer Charge-44044</v>
      </c>
      <c r="G15758" s="11" t="s">
        <v>131</v>
      </c>
      <c r="H15758" s="11" t="s">
        <v>56</v>
      </c>
      <c r="I15758" s="11" t="s">
        <v>56</v>
      </c>
      <c r="J15758" s="11" t="s">
        <v>56</v>
      </c>
      <c r="K15758" s="11" t="str">
        <f>IFERROR(INDEX('EDC Component Dictionary'!$C$5:$C$37,MATCH('Rates Database'!J15758,'EDC Component Dictionary'!$B$5:$B$37,0)), "Energy Supply")</f>
        <v>Distribution System</v>
      </c>
      <c r="L15758" s="12"/>
      <c r="M15758" s="12">
        <v>5.12</v>
      </c>
    </row>
    <row r="15759" spans="1:13" x14ac:dyDescent="0.3">
      <c r="A15759" s="18">
        <v>15757</v>
      </c>
      <c r="B15759" s="18">
        <f t="shared" si="492"/>
        <v>2020</v>
      </c>
      <c r="C15759" s="17">
        <v>44044</v>
      </c>
      <c r="D15759" s="18" t="s">
        <v>314</v>
      </c>
      <c r="E15759" s="18" t="s">
        <v>322</v>
      </c>
      <c r="F15759" s="18" t="str">
        <f t="shared" si="493"/>
        <v>Paxton-Customer Charge-44044</v>
      </c>
      <c r="G15759" s="11" t="s">
        <v>131</v>
      </c>
      <c r="H15759" s="11" t="s">
        <v>56</v>
      </c>
      <c r="I15759" s="11" t="s">
        <v>56</v>
      </c>
      <c r="J15759" s="11" t="s">
        <v>56</v>
      </c>
      <c r="K15759" s="11" t="str">
        <f>IFERROR(INDEX('EDC Component Dictionary'!$C$5:$C$37,MATCH('Rates Database'!J15759,'EDC Component Dictionary'!$B$5:$B$37,0)), "Energy Supply")</f>
        <v>Distribution System</v>
      </c>
      <c r="L15759" s="12"/>
      <c r="M15759" s="12">
        <v>5</v>
      </c>
    </row>
    <row r="15760" spans="1:13" x14ac:dyDescent="0.3">
      <c r="A15760" s="18">
        <v>15758</v>
      </c>
      <c r="B15760" s="18">
        <f t="shared" si="492"/>
        <v>2020</v>
      </c>
      <c r="C15760" s="17">
        <v>44044</v>
      </c>
      <c r="D15760" s="18" t="s">
        <v>314</v>
      </c>
      <c r="E15760" s="18" t="s">
        <v>323</v>
      </c>
      <c r="F15760" s="18" t="str">
        <f t="shared" si="493"/>
        <v>Templeton-Customer Charge-44044</v>
      </c>
      <c r="G15760" s="11" t="s">
        <v>131</v>
      </c>
      <c r="H15760" s="11" t="s">
        <v>56</v>
      </c>
      <c r="I15760" s="11" t="s">
        <v>56</v>
      </c>
      <c r="J15760" s="11" t="s">
        <v>56</v>
      </c>
      <c r="K15760" s="11" t="str">
        <f>IFERROR(INDEX('EDC Component Dictionary'!$C$5:$C$37,MATCH('Rates Database'!J15760,'EDC Component Dictionary'!$B$5:$B$37,0)), "Energy Supply")</f>
        <v>Distribution System</v>
      </c>
      <c r="L15760" s="12"/>
      <c r="M15760" s="12">
        <v>3.7499999999999898</v>
      </c>
    </row>
    <row r="15761" spans="1:13" x14ac:dyDescent="0.3">
      <c r="A15761" s="18">
        <v>15759</v>
      </c>
      <c r="B15761" s="18">
        <f t="shared" si="492"/>
        <v>2020</v>
      </c>
      <c r="C15761" s="17">
        <v>44044</v>
      </c>
      <c r="D15761" s="18" t="s">
        <v>314</v>
      </c>
      <c r="E15761" s="18" t="s">
        <v>324</v>
      </c>
      <c r="F15761" s="18" t="str">
        <f t="shared" si="493"/>
        <v>Hudson-Customer Charge-44044</v>
      </c>
      <c r="G15761" s="11" t="s">
        <v>131</v>
      </c>
      <c r="H15761" s="11" t="s">
        <v>56</v>
      </c>
      <c r="I15761" s="11" t="s">
        <v>56</v>
      </c>
      <c r="J15761" s="11" t="s">
        <v>56</v>
      </c>
      <c r="K15761" s="11" t="str">
        <f>IFERROR(INDEX('EDC Component Dictionary'!$C$5:$C$37,MATCH('Rates Database'!J15761,'EDC Component Dictionary'!$B$5:$B$37,0)), "Energy Supply")</f>
        <v>Distribution System</v>
      </c>
      <c r="L15761" s="12"/>
      <c r="M15761" s="12">
        <v>1.8153999999999999</v>
      </c>
    </row>
    <row r="15762" spans="1:13" x14ac:dyDescent="0.3">
      <c r="A15762" s="18">
        <v>15760</v>
      </c>
      <c r="B15762" s="18">
        <f t="shared" si="492"/>
        <v>2020</v>
      </c>
      <c r="C15762" s="17">
        <v>44044</v>
      </c>
      <c r="D15762" s="18" t="s">
        <v>314</v>
      </c>
      <c r="E15762" s="18" t="s">
        <v>325</v>
      </c>
      <c r="F15762" s="18" t="str">
        <f t="shared" si="493"/>
        <v>Reading-Customer Charge-44044</v>
      </c>
      <c r="G15762" s="11" t="s">
        <v>131</v>
      </c>
      <c r="H15762" s="11" t="s">
        <v>56</v>
      </c>
      <c r="I15762" s="11" t="s">
        <v>56</v>
      </c>
      <c r="J15762" s="11" t="s">
        <v>56</v>
      </c>
      <c r="K15762" s="11" t="str">
        <f>IFERROR(INDEX('EDC Component Dictionary'!$C$5:$C$37,MATCH('Rates Database'!J15762,'EDC Component Dictionary'!$B$5:$B$37,0)), "Energy Supply")</f>
        <v>Distribution System</v>
      </c>
      <c r="L15762" s="12"/>
      <c r="M15762" s="12">
        <v>4.3520000000000003</v>
      </c>
    </row>
    <row r="15763" spans="1:13" x14ac:dyDescent="0.3">
      <c r="A15763" s="18">
        <v>15761</v>
      </c>
      <c r="B15763" s="18">
        <f t="shared" si="492"/>
        <v>2020</v>
      </c>
      <c r="C15763" s="17">
        <v>44044</v>
      </c>
      <c r="D15763" s="18" t="s">
        <v>314</v>
      </c>
      <c r="E15763" s="18" t="s">
        <v>326</v>
      </c>
      <c r="F15763" s="18" t="str">
        <f t="shared" si="493"/>
        <v>Shrewsbury-Customer Charge-44044</v>
      </c>
      <c r="G15763" s="11" t="s">
        <v>131</v>
      </c>
      <c r="H15763" s="11" t="s">
        <v>56</v>
      </c>
      <c r="I15763" s="11" t="s">
        <v>56</v>
      </c>
      <c r="J15763" s="11" t="s">
        <v>56</v>
      </c>
      <c r="K15763" s="11" t="str">
        <f>IFERROR(INDEX('EDC Component Dictionary'!$C$5:$C$37,MATCH('Rates Database'!J15763,'EDC Component Dictionary'!$B$5:$B$37,0)), "Energy Supply")</f>
        <v>Distribution System</v>
      </c>
      <c r="L15763" s="12"/>
      <c r="M15763" s="12">
        <v>5</v>
      </c>
    </row>
    <row r="15764" spans="1:13" x14ac:dyDescent="0.3">
      <c r="A15764" s="18">
        <v>15762</v>
      </c>
      <c r="B15764" s="18">
        <f t="shared" si="492"/>
        <v>2020</v>
      </c>
      <c r="C15764" s="17">
        <v>44044</v>
      </c>
      <c r="D15764" s="18" t="s">
        <v>314</v>
      </c>
      <c r="E15764" s="18" t="s">
        <v>327</v>
      </c>
      <c r="F15764" s="18" t="str">
        <f t="shared" si="493"/>
        <v>Ipswich-Customer Charge-44044</v>
      </c>
      <c r="G15764" s="11" t="s">
        <v>131</v>
      </c>
      <c r="H15764" s="11" t="s">
        <v>56</v>
      </c>
      <c r="I15764" s="11" t="s">
        <v>56</v>
      </c>
      <c r="J15764" s="11" t="s">
        <v>56</v>
      </c>
      <c r="K15764" s="11" t="str">
        <f>IFERROR(INDEX('EDC Component Dictionary'!$C$5:$C$37,MATCH('Rates Database'!J15764,'EDC Component Dictionary'!$B$5:$B$37,0)), "Energy Supply")</f>
        <v>Distribution System</v>
      </c>
      <c r="L15764" s="12"/>
      <c r="M15764" s="12">
        <v>4</v>
      </c>
    </row>
    <row r="15765" spans="1:13" x14ac:dyDescent="0.3">
      <c r="A15765" s="18">
        <v>15763</v>
      </c>
      <c r="B15765" s="18">
        <f t="shared" si="492"/>
        <v>2020</v>
      </c>
      <c r="C15765" s="17">
        <v>44044</v>
      </c>
      <c r="D15765" s="18" t="s">
        <v>314</v>
      </c>
      <c r="E15765" s="18" t="s">
        <v>328</v>
      </c>
      <c r="F15765" s="18" t="str">
        <f t="shared" si="493"/>
        <v>Westfield-Customer Charge-44044</v>
      </c>
      <c r="G15765" s="11" t="s">
        <v>131</v>
      </c>
      <c r="H15765" s="11" t="s">
        <v>56</v>
      </c>
      <c r="I15765" s="11" t="s">
        <v>56</v>
      </c>
      <c r="J15765" s="11" t="s">
        <v>56</v>
      </c>
      <c r="K15765" s="11" t="str">
        <f>IFERROR(INDEX('EDC Component Dictionary'!$C$5:$C$37,MATCH('Rates Database'!J15765,'EDC Component Dictionary'!$B$5:$B$37,0)), "Energy Supply")</f>
        <v>Distribution System</v>
      </c>
      <c r="L15765" s="12"/>
      <c r="M15765" s="12">
        <v>11.637499999999999</v>
      </c>
    </row>
    <row r="15766" spans="1:13" x14ac:dyDescent="0.3">
      <c r="A15766" s="18">
        <v>15764</v>
      </c>
      <c r="B15766" s="18">
        <f t="shared" ref="B15766:B15829" si="494">YEAR(C15766)</f>
        <v>2020</v>
      </c>
      <c r="C15766" s="17">
        <v>44044</v>
      </c>
      <c r="D15766" s="18" t="s">
        <v>314</v>
      </c>
      <c r="E15766" s="18" t="s">
        <v>351</v>
      </c>
      <c r="F15766" s="18" t="str">
        <f t="shared" si="493"/>
        <v>Groton-Customer Charge-44044</v>
      </c>
      <c r="G15766" s="11" t="s">
        <v>131</v>
      </c>
      <c r="H15766" s="11" t="s">
        <v>56</v>
      </c>
      <c r="I15766" s="11" t="s">
        <v>56</v>
      </c>
      <c r="J15766" s="11" t="s">
        <v>56</v>
      </c>
      <c r="K15766" s="11" t="str">
        <f>IFERROR(INDEX('EDC Component Dictionary'!$C$5:$C$37,MATCH('Rates Database'!J15766,'EDC Component Dictionary'!$B$5:$B$37,0)), "Energy Supply")</f>
        <v>Distribution System</v>
      </c>
      <c r="L15766" s="12"/>
      <c r="M15766" s="12">
        <v>3.82</v>
      </c>
    </row>
    <row r="15767" spans="1:13" x14ac:dyDescent="0.3">
      <c r="A15767" s="18">
        <v>15765</v>
      </c>
      <c r="B15767" s="18">
        <f t="shared" si="494"/>
        <v>2020</v>
      </c>
      <c r="C15767" s="17">
        <v>44044</v>
      </c>
      <c r="D15767" s="18" t="s">
        <v>314</v>
      </c>
      <c r="E15767" s="18" t="s">
        <v>329</v>
      </c>
      <c r="F15767" s="18" t="str">
        <f t="shared" si="493"/>
        <v>Merrimac-Customer Charge-44044</v>
      </c>
      <c r="G15767" s="11" t="s">
        <v>131</v>
      </c>
      <c r="H15767" s="11" t="s">
        <v>56</v>
      </c>
      <c r="I15767" s="11" t="s">
        <v>56</v>
      </c>
      <c r="J15767" s="11" t="s">
        <v>56</v>
      </c>
      <c r="K15767" s="11" t="str">
        <f>IFERROR(INDEX('EDC Component Dictionary'!$C$5:$C$37,MATCH('Rates Database'!J15767,'EDC Component Dictionary'!$B$5:$B$37,0)), "Energy Supply")</f>
        <v>Distribution System</v>
      </c>
      <c r="L15767" s="12"/>
      <c r="M15767" s="12">
        <v>5.5</v>
      </c>
    </row>
    <row r="15768" spans="1:13" x14ac:dyDescent="0.3">
      <c r="A15768" s="18">
        <v>15766</v>
      </c>
      <c r="B15768" s="18">
        <f t="shared" si="494"/>
        <v>2020</v>
      </c>
      <c r="C15768" s="17">
        <v>44044</v>
      </c>
      <c r="D15768" s="18" t="s">
        <v>314</v>
      </c>
      <c r="E15768" s="18" t="s">
        <v>352</v>
      </c>
      <c r="F15768" s="18" t="str">
        <f t="shared" si="493"/>
        <v>Belmont-Customer Charge-44044</v>
      </c>
      <c r="G15768" s="11" t="s">
        <v>131</v>
      </c>
      <c r="H15768" s="11" t="s">
        <v>56</v>
      </c>
      <c r="I15768" s="11" t="s">
        <v>56</v>
      </c>
      <c r="J15768" s="11" t="s">
        <v>56</v>
      </c>
      <c r="K15768" s="11" t="str">
        <f>IFERROR(INDEX('EDC Component Dictionary'!$C$5:$C$37,MATCH('Rates Database'!J15768,'EDC Component Dictionary'!$B$5:$B$37,0)), "Energy Supply")</f>
        <v>Distribution System</v>
      </c>
      <c r="L15768" s="12"/>
      <c r="M15768" s="12">
        <v>10.5999999999999</v>
      </c>
    </row>
    <row r="15769" spans="1:13" x14ac:dyDescent="0.3">
      <c r="A15769" s="18">
        <v>15767</v>
      </c>
      <c r="B15769" s="18">
        <f t="shared" si="494"/>
        <v>2020</v>
      </c>
      <c r="C15769" s="17">
        <v>44044</v>
      </c>
      <c r="D15769" s="18" t="s">
        <v>314</v>
      </c>
      <c r="E15769" s="18" t="s">
        <v>330</v>
      </c>
      <c r="F15769" s="18" t="str">
        <f t="shared" si="493"/>
        <v>Chicopee-Customer Charge-44044</v>
      </c>
      <c r="G15769" s="11" t="s">
        <v>131</v>
      </c>
      <c r="H15769" s="11" t="s">
        <v>56</v>
      </c>
      <c r="I15769" s="11" t="s">
        <v>56</v>
      </c>
      <c r="J15769" s="11" t="s">
        <v>56</v>
      </c>
      <c r="K15769" s="11" t="str">
        <f>IFERROR(INDEX('EDC Component Dictionary'!$C$5:$C$37,MATCH('Rates Database'!J15769,'EDC Component Dictionary'!$B$5:$B$37,0)), "Energy Supply")</f>
        <v>Distribution System</v>
      </c>
      <c r="L15769" s="12"/>
      <c r="M15769" s="12">
        <v>5.6</v>
      </c>
    </row>
    <row r="15770" spans="1:13" x14ac:dyDescent="0.3">
      <c r="A15770" s="18">
        <v>15768</v>
      </c>
      <c r="B15770" s="18">
        <f t="shared" si="494"/>
        <v>2020</v>
      </c>
      <c r="C15770" s="17">
        <v>44044</v>
      </c>
      <c r="D15770" s="18" t="s">
        <v>314</v>
      </c>
      <c r="E15770" s="18" t="s">
        <v>331</v>
      </c>
      <c r="F15770" s="18" t="str">
        <f t="shared" si="493"/>
        <v>Marblehead-Customer Charge-44044</v>
      </c>
      <c r="G15770" s="11" t="s">
        <v>131</v>
      </c>
      <c r="H15770" s="11" t="s">
        <v>56</v>
      </c>
      <c r="I15770" s="11" t="s">
        <v>56</v>
      </c>
      <c r="J15770" s="11" t="s">
        <v>56</v>
      </c>
      <c r="K15770" s="11" t="str">
        <f>IFERROR(INDEX('EDC Component Dictionary'!$C$5:$C$37,MATCH('Rates Database'!J15770,'EDC Component Dictionary'!$B$5:$B$37,0)), "Energy Supply")</f>
        <v>Distribution System</v>
      </c>
      <c r="L15770" s="12"/>
      <c r="M15770" s="12">
        <v>0.82999999999999796</v>
      </c>
    </row>
    <row r="15771" spans="1:13" x14ac:dyDescent="0.3">
      <c r="A15771" s="18">
        <v>15769</v>
      </c>
      <c r="B15771" s="18">
        <f t="shared" si="494"/>
        <v>2020</v>
      </c>
      <c r="C15771" s="17">
        <v>44044</v>
      </c>
      <c r="D15771" s="18" t="s">
        <v>314</v>
      </c>
      <c r="E15771" s="18" t="s">
        <v>332</v>
      </c>
      <c r="F15771" s="18" t="str">
        <f t="shared" si="493"/>
        <v>Hingham-Customer Charge-44044</v>
      </c>
      <c r="G15771" s="11" t="s">
        <v>131</v>
      </c>
      <c r="H15771" s="11" t="s">
        <v>56</v>
      </c>
      <c r="I15771" s="11" t="s">
        <v>56</v>
      </c>
      <c r="J15771" s="11" t="s">
        <v>56</v>
      </c>
      <c r="K15771" s="11" t="str">
        <f>IFERROR(INDEX('EDC Component Dictionary'!$C$5:$C$37,MATCH('Rates Database'!J15771,'EDC Component Dictionary'!$B$5:$B$37,0)), "Energy Supply")</f>
        <v>Distribution System</v>
      </c>
      <c r="L15771" s="12"/>
      <c r="M15771" s="12">
        <v>7.9739999999999798</v>
      </c>
    </row>
    <row r="15772" spans="1:13" x14ac:dyDescent="0.3">
      <c r="A15772" s="18">
        <v>15770</v>
      </c>
      <c r="B15772" s="18">
        <f t="shared" si="494"/>
        <v>2020</v>
      </c>
      <c r="C15772" s="17">
        <v>44044</v>
      </c>
      <c r="D15772" s="18" t="s">
        <v>314</v>
      </c>
      <c r="E15772" s="18" t="s">
        <v>333</v>
      </c>
      <c r="F15772" s="18" t="str">
        <f t="shared" si="493"/>
        <v>South Hadley-Customer Charge-44044</v>
      </c>
      <c r="G15772" s="11" t="s">
        <v>131</v>
      </c>
      <c r="H15772" s="11" t="s">
        <v>56</v>
      </c>
      <c r="I15772" s="11" t="s">
        <v>56</v>
      </c>
      <c r="J15772" s="11" t="s">
        <v>56</v>
      </c>
      <c r="K15772" s="11" t="str">
        <f>IFERROR(INDEX('EDC Component Dictionary'!$C$5:$C$37,MATCH('Rates Database'!J15772,'EDC Component Dictionary'!$B$5:$B$37,0)), "Energy Supply")</f>
        <v>Distribution System</v>
      </c>
      <c r="L15772" s="12"/>
      <c r="M15772" s="12">
        <v>4.7</v>
      </c>
    </row>
    <row r="15773" spans="1:13" x14ac:dyDescent="0.3">
      <c r="A15773" s="18">
        <v>15771</v>
      </c>
      <c r="B15773" s="18">
        <f t="shared" si="494"/>
        <v>2020</v>
      </c>
      <c r="C15773" s="17">
        <v>44044</v>
      </c>
      <c r="D15773" s="18" t="s">
        <v>314</v>
      </c>
      <c r="E15773" s="18" t="s">
        <v>334</v>
      </c>
      <c r="F15773" s="18" t="str">
        <f t="shared" si="493"/>
        <v>Georgetown-Customer Charge-44044</v>
      </c>
      <c r="G15773" s="11" t="s">
        <v>131</v>
      </c>
      <c r="H15773" s="11" t="s">
        <v>56</v>
      </c>
      <c r="I15773" s="11" t="s">
        <v>56</v>
      </c>
      <c r="J15773" s="11" t="s">
        <v>56</v>
      </c>
      <c r="K15773" s="11" t="str">
        <f>IFERROR(INDEX('EDC Component Dictionary'!$C$5:$C$37,MATCH('Rates Database'!J15773,'EDC Component Dictionary'!$B$5:$B$37,0)), "Energy Supply")</f>
        <v>Distribution System</v>
      </c>
      <c r="L15773" s="12"/>
      <c r="M15773" s="12">
        <v>5.41099999999998</v>
      </c>
    </row>
    <row r="15774" spans="1:13" x14ac:dyDescent="0.3">
      <c r="A15774" s="18">
        <v>15772</v>
      </c>
      <c r="B15774" s="18">
        <f t="shared" si="494"/>
        <v>2020</v>
      </c>
      <c r="C15774" s="17">
        <v>44044</v>
      </c>
      <c r="D15774" s="18" t="s">
        <v>314</v>
      </c>
      <c r="E15774" s="18" t="s">
        <v>335</v>
      </c>
      <c r="F15774" s="18" t="str">
        <f t="shared" si="493"/>
        <v>Sterling-Customer Charge-44044</v>
      </c>
      <c r="G15774" s="11" t="s">
        <v>131</v>
      </c>
      <c r="H15774" s="11" t="s">
        <v>56</v>
      </c>
      <c r="I15774" s="11" t="s">
        <v>56</v>
      </c>
      <c r="J15774" s="11" t="s">
        <v>56</v>
      </c>
      <c r="K15774" s="11" t="str">
        <f>IFERROR(INDEX('EDC Component Dictionary'!$C$5:$C$37,MATCH('Rates Database'!J15774,'EDC Component Dictionary'!$B$5:$B$37,0)), "Energy Supply")</f>
        <v>Distribution System</v>
      </c>
      <c r="L15774" s="12"/>
      <c r="M15774" s="12">
        <v>4</v>
      </c>
    </row>
    <row r="15775" spans="1:13" x14ac:dyDescent="0.3">
      <c r="A15775" s="18">
        <v>15773</v>
      </c>
      <c r="B15775" s="18">
        <f t="shared" si="494"/>
        <v>2020</v>
      </c>
      <c r="C15775" s="17">
        <v>44044</v>
      </c>
      <c r="D15775" s="18" t="s">
        <v>314</v>
      </c>
      <c r="E15775" s="18" t="s">
        <v>336</v>
      </c>
      <c r="F15775" s="18" t="str">
        <f t="shared" si="493"/>
        <v>Littleton-Customer Charge-44044</v>
      </c>
      <c r="G15775" s="11" t="s">
        <v>131</v>
      </c>
      <c r="H15775" s="11" t="s">
        <v>56</v>
      </c>
      <c r="I15775" s="11" t="s">
        <v>56</v>
      </c>
      <c r="J15775" s="11" t="s">
        <v>56</v>
      </c>
      <c r="K15775" s="11" t="str">
        <f>IFERROR(INDEX('EDC Component Dictionary'!$C$5:$C$37,MATCH('Rates Database'!J15775,'EDC Component Dictionary'!$B$5:$B$37,0)), "Energy Supply")</f>
        <v>Distribution System</v>
      </c>
      <c r="L15775" s="12"/>
      <c r="M15775" s="12">
        <v>3.5000000000000102</v>
      </c>
    </row>
    <row r="15776" spans="1:13" x14ac:dyDescent="0.3">
      <c r="A15776" s="18">
        <v>15774</v>
      </c>
      <c r="B15776" s="18">
        <f t="shared" si="494"/>
        <v>2020</v>
      </c>
      <c r="C15776" s="17">
        <v>44044</v>
      </c>
      <c r="D15776" s="18" t="s">
        <v>314</v>
      </c>
      <c r="E15776" s="18" t="s">
        <v>337</v>
      </c>
      <c r="F15776" s="18" t="str">
        <f t="shared" si="493"/>
        <v>Boylston-Customer Charge-44044</v>
      </c>
      <c r="G15776" s="11" t="s">
        <v>131</v>
      </c>
      <c r="H15776" s="11" t="s">
        <v>56</v>
      </c>
      <c r="I15776" s="11" t="s">
        <v>56</v>
      </c>
      <c r="J15776" s="11" t="s">
        <v>56</v>
      </c>
      <c r="K15776" s="11" t="str">
        <f>IFERROR(INDEX('EDC Component Dictionary'!$C$5:$C$37,MATCH('Rates Database'!J15776,'EDC Component Dictionary'!$B$5:$B$37,0)), "Energy Supply")</f>
        <v>Distribution System</v>
      </c>
      <c r="L15776" s="12"/>
      <c r="M15776" s="12">
        <v>9</v>
      </c>
    </row>
    <row r="15777" spans="1:13" x14ac:dyDescent="0.3">
      <c r="A15777" s="18">
        <v>15775</v>
      </c>
      <c r="B15777" s="18">
        <f t="shared" si="494"/>
        <v>2020</v>
      </c>
      <c r="C15777" s="17">
        <v>44044</v>
      </c>
      <c r="D15777" s="18" t="s">
        <v>314</v>
      </c>
      <c r="E15777" s="18" t="s">
        <v>338</v>
      </c>
      <c r="F15777" s="18" t="str">
        <f t="shared" si="493"/>
        <v>Princeton-Customer Charge-44044</v>
      </c>
      <c r="G15777" s="11" t="s">
        <v>131</v>
      </c>
      <c r="H15777" s="11" t="s">
        <v>56</v>
      </c>
      <c r="I15777" s="11" t="s">
        <v>56</v>
      </c>
      <c r="J15777" s="11" t="s">
        <v>56</v>
      </c>
      <c r="K15777" s="11" t="str">
        <f>IFERROR(INDEX('EDC Component Dictionary'!$C$5:$C$37,MATCH('Rates Database'!J15777,'EDC Component Dictionary'!$B$5:$B$37,0)), "Energy Supply")</f>
        <v>Distribution System</v>
      </c>
      <c r="L15777" s="12"/>
      <c r="M15777" s="12">
        <v>8.9500000000000099</v>
      </c>
    </row>
    <row r="15778" spans="1:13" x14ac:dyDescent="0.3">
      <c r="A15778" s="18">
        <v>15776</v>
      </c>
      <c r="B15778" s="18">
        <f t="shared" si="494"/>
        <v>2020</v>
      </c>
      <c r="C15778" s="17">
        <v>44044</v>
      </c>
      <c r="D15778" s="18" t="s">
        <v>314</v>
      </c>
      <c r="E15778" s="18" t="s">
        <v>347</v>
      </c>
      <c r="F15778" s="18" t="str">
        <f t="shared" si="493"/>
        <v>Middleborough-Customer Charge-44044</v>
      </c>
      <c r="G15778" s="11" t="s">
        <v>131</v>
      </c>
      <c r="H15778" s="11" t="s">
        <v>56</v>
      </c>
      <c r="I15778" s="11" t="s">
        <v>56</v>
      </c>
      <c r="J15778" s="11" t="s">
        <v>56</v>
      </c>
      <c r="K15778" s="11" t="str">
        <f>IFERROR(INDEX('EDC Component Dictionary'!$C$5:$C$37,MATCH('Rates Database'!J15778,'EDC Component Dictionary'!$B$5:$B$37,0)), "Energy Supply")</f>
        <v>Distribution System</v>
      </c>
      <c r="L15778" s="12"/>
      <c r="M15778" s="12">
        <v>4.5049999999999901</v>
      </c>
    </row>
    <row r="15779" spans="1:13" x14ac:dyDescent="0.3">
      <c r="A15779" s="18">
        <v>15777</v>
      </c>
      <c r="B15779" s="18">
        <f t="shared" si="494"/>
        <v>2020</v>
      </c>
      <c r="C15779" s="17">
        <v>44044</v>
      </c>
      <c r="D15779" s="18" t="s">
        <v>314</v>
      </c>
      <c r="E15779" s="18" t="s">
        <v>339</v>
      </c>
      <c r="F15779" s="18" t="str">
        <f t="shared" si="493"/>
        <v>Rowley-Customer Charge-44044</v>
      </c>
      <c r="G15779" s="11" t="s">
        <v>131</v>
      </c>
      <c r="H15779" s="11" t="s">
        <v>56</v>
      </c>
      <c r="I15779" s="11" t="s">
        <v>56</v>
      </c>
      <c r="J15779" s="11" t="s">
        <v>56</v>
      </c>
      <c r="K15779" s="11" t="str">
        <f>IFERROR(INDEX('EDC Component Dictionary'!$C$5:$C$37,MATCH('Rates Database'!J15779,'EDC Component Dictionary'!$B$5:$B$37,0)), "Energy Supply")</f>
        <v>Distribution System</v>
      </c>
      <c r="L15779" s="12"/>
      <c r="M15779" s="12">
        <v>4</v>
      </c>
    </row>
    <row r="15780" spans="1:13" x14ac:dyDescent="0.3">
      <c r="A15780" s="18">
        <v>15778</v>
      </c>
      <c r="B15780" s="18">
        <f t="shared" si="494"/>
        <v>2020</v>
      </c>
      <c r="C15780" s="17">
        <v>44044</v>
      </c>
      <c r="D15780" s="18" t="s">
        <v>314</v>
      </c>
      <c r="E15780" s="18" t="s">
        <v>353</v>
      </c>
      <c r="F15780" s="18" t="str">
        <f t="shared" si="493"/>
        <v>Concord-Customer Charge-44044</v>
      </c>
      <c r="G15780" s="11" t="s">
        <v>131</v>
      </c>
      <c r="H15780" s="11" t="s">
        <v>56</v>
      </c>
      <c r="I15780" s="11" t="s">
        <v>56</v>
      </c>
      <c r="J15780" s="11" t="s">
        <v>56</v>
      </c>
      <c r="K15780" s="11" t="str">
        <f>IFERROR(INDEX('EDC Component Dictionary'!$C$5:$C$37,MATCH('Rates Database'!J15780,'EDC Component Dictionary'!$B$5:$B$37,0)), "Energy Supply")</f>
        <v>Distribution System</v>
      </c>
      <c r="L15780" s="12"/>
      <c r="M15780" s="12">
        <v>8.4166500000000006</v>
      </c>
    </row>
    <row r="15781" spans="1:13" x14ac:dyDescent="0.3">
      <c r="A15781" s="18">
        <v>15779</v>
      </c>
      <c r="B15781" s="18">
        <f t="shared" si="494"/>
        <v>2020</v>
      </c>
      <c r="C15781" s="17">
        <v>44044</v>
      </c>
      <c r="D15781" s="18" t="s">
        <v>314</v>
      </c>
      <c r="E15781" s="18" t="s">
        <v>340</v>
      </c>
      <c r="F15781" s="18" t="str">
        <f t="shared" si="493"/>
        <v>Wakefield-Customer Charge-44044</v>
      </c>
      <c r="G15781" s="11" t="s">
        <v>131</v>
      </c>
      <c r="H15781" s="11" t="s">
        <v>56</v>
      </c>
      <c r="I15781" s="11" t="s">
        <v>56</v>
      </c>
      <c r="J15781" s="11" t="s">
        <v>56</v>
      </c>
      <c r="K15781" s="11" t="str">
        <f>IFERROR(INDEX('EDC Component Dictionary'!$C$5:$C$37,MATCH('Rates Database'!J15781,'EDC Component Dictionary'!$B$5:$B$37,0)), "Energy Supply")</f>
        <v>Distribution System</v>
      </c>
      <c r="L15781" s="12"/>
      <c r="M15781" s="12">
        <v>6</v>
      </c>
    </row>
    <row r="15782" spans="1:13" x14ac:dyDescent="0.3">
      <c r="A15782" s="18">
        <v>15780</v>
      </c>
      <c r="B15782" s="18">
        <f t="shared" si="494"/>
        <v>2020</v>
      </c>
      <c r="C15782" s="17">
        <v>44044</v>
      </c>
      <c r="D15782" s="18" t="s">
        <v>314</v>
      </c>
      <c r="E15782" s="18" t="s">
        <v>341</v>
      </c>
      <c r="F15782" s="18" t="str">
        <f t="shared" si="493"/>
        <v>Hull-Customer Charge-44044</v>
      </c>
      <c r="G15782" s="11" t="s">
        <v>131</v>
      </c>
      <c r="H15782" s="11" t="s">
        <v>56</v>
      </c>
      <c r="I15782" s="11" t="s">
        <v>56</v>
      </c>
      <c r="J15782" s="11" t="s">
        <v>56</v>
      </c>
      <c r="K15782" s="11" t="str">
        <f>IFERROR(INDEX('EDC Component Dictionary'!$C$5:$C$37,MATCH('Rates Database'!J15782,'EDC Component Dictionary'!$B$5:$B$37,0)), "Energy Supply")</f>
        <v>Distribution System</v>
      </c>
      <c r="L15782" s="12"/>
      <c r="M15782" s="12">
        <v>5.7960000000000003</v>
      </c>
    </row>
    <row r="15783" spans="1:13" x14ac:dyDescent="0.3">
      <c r="A15783" s="18">
        <v>15781</v>
      </c>
      <c r="B15783" s="18">
        <f t="shared" si="494"/>
        <v>2020</v>
      </c>
      <c r="C15783" s="17">
        <v>44044</v>
      </c>
      <c r="D15783" s="18" t="s">
        <v>314</v>
      </c>
      <c r="E15783" s="18" t="s">
        <v>342</v>
      </c>
      <c r="F15783" s="18" t="str">
        <f t="shared" si="493"/>
        <v>North Attleborough-Customer Charge-44044</v>
      </c>
      <c r="G15783" s="11" t="s">
        <v>131</v>
      </c>
      <c r="H15783" s="11" t="s">
        <v>56</v>
      </c>
      <c r="I15783" s="11" t="s">
        <v>56</v>
      </c>
      <c r="J15783" s="11" t="s">
        <v>56</v>
      </c>
      <c r="K15783" s="11" t="str">
        <f>IFERROR(INDEX('EDC Component Dictionary'!$C$5:$C$37,MATCH('Rates Database'!J15783,'EDC Component Dictionary'!$B$5:$B$37,0)), "Energy Supply")</f>
        <v>Distribution System</v>
      </c>
      <c r="L15783" s="12"/>
      <c r="M15783" s="12">
        <v>9.2880000000000091</v>
      </c>
    </row>
    <row r="15784" spans="1:13" x14ac:dyDescent="0.3">
      <c r="A15784" s="18">
        <v>15782</v>
      </c>
      <c r="B15784" s="18">
        <f t="shared" si="494"/>
        <v>2020</v>
      </c>
      <c r="C15784" s="17">
        <v>44044</v>
      </c>
      <c r="D15784" s="18" t="s">
        <v>314</v>
      </c>
      <c r="E15784" s="18" t="s">
        <v>343</v>
      </c>
      <c r="F15784" s="18" t="str">
        <f t="shared" si="493"/>
        <v>Holden-Customer Charge-44044</v>
      </c>
      <c r="G15784" s="11" t="s">
        <v>131</v>
      </c>
      <c r="H15784" s="11" t="s">
        <v>56</v>
      </c>
      <c r="I15784" s="11" t="s">
        <v>56</v>
      </c>
      <c r="J15784" s="11" t="s">
        <v>56</v>
      </c>
      <c r="K15784" s="11" t="str">
        <f>IFERROR(INDEX('EDC Component Dictionary'!$C$5:$C$37,MATCH('Rates Database'!J15784,'EDC Component Dictionary'!$B$5:$B$37,0)), "Energy Supply")</f>
        <v>Distribution System</v>
      </c>
      <c r="L15784" s="12"/>
      <c r="M15784" s="12">
        <v>4.25</v>
      </c>
    </row>
    <row r="15785" spans="1:13" x14ac:dyDescent="0.3">
      <c r="A15785" s="18">
        <v>15783</v>
      </c>
      <c r="B15785" s="18">
        <f t="shared" si="494"/>
        <v>2020</v>
      </c>
      <c r="C15785" s="17">
        <v>44044</v>
      </c>
      <c r="D15785" s="18" t="s">
        <v>314</v>
      </c>
      <c r="E15785" s="18" t="s">
        <v>354</v>
      </c>
      <c r="F15785" s="18" t="str">
        <f t="shared" si="493"/>
        <v>Taunton-Customer Charge-44044</v>
      </c>
      <c r="G15785" s="11" t="s">
        <v>131</v>
      </c>
      <c r="H15785" s="11" t="s">
        <v>56</v>
      </c>
      <c r="I15785" s="11" t="s">
        <v>56</v>
      </c>
      <c r="J15785" s="11" t="s">
        <v>56</v>
      </c>
      <c r="K15785" s="11" t="str">
        <f>IFERROR(INDEX('EDC Component Dictionary'!$C$5:$C$37,MATCH('Rates Database'!J15785,'EDC Component Dictionary'!$B$5:$B$37,0)), "Energy Supply")</f>
        <v>Distribution System</v>
      </c>
      <c r="L15785" s="12"/>
      <c r="M15785" s="12">
        <v>9.2244999999999902</v>
      </c>
    </row>
    <row r="15786" spans="1:13" x14ac:dyDescent="0.3">
      <c r="A15786" s="18">
        <v>15784</v>
      </c>
      <c r="B15786" s="18">
        <f t="shared" si="494"/>
        <v>2020</v>
      </c>
      <c r="C15786" s="17">
        <v>44044</v>
      </c>
      <c r="D15786" s="18" t="s">
        <v>314</v>
      </c>
      <c r="E15786" s="18" t="s">
        <v>344</v>
      </c>
      <c r="F15786" s="18" t="str">
        <f t="shared" si="493"/>
        <v>Norwood-Customer Charge-44044</v>
      </c>
      <c r="G15786" s="11" t="s">
        <v>131</v>
      </c>
      <c r="H15786" s="11" t="s">
        <v>56</v>
      </c>
      <c r="I15786" s="11" t="s">
        <v>56</v>
      </c>
      <c r="J15786" s="11" t="s">
        <v>56</v>
      </c>
      <c r="K15786" s="11" t="str">
        <f>IFERROR(INDEX('EDC Component Dictionary'!$C$5:$C$37,MATCH('Rates Database'!J15786,'EDC Component Dictionary'!$B$5:$B$37,0)), "Energy Supply")</f>
        <v>Distribution System</v>
      </c>
      <c r="L15786" s="12"/>
      <c r="M15786" s="12">
        <v>9</v>
      </c>
    </row>
    <row r="15787" spans="1:13" x14ac:dyDescent="0.3">
      <c r="A15787" s="18">
        <v>15785</v>
      </c>
      <c r="B15787" s="18">
        <f t="shared" si="494"/>
        <v>2020</v>
      </c>
      <c r="C15787" s="17">
        <v>44044</v>
      </c>
      <c r="D15787" s="18" t="s">
        <v>314</v>
      </c>
      <c r="E15787" s="18" t="s">
        <v>355</v>
      </c>
      <c r="F15787" s="18" t="str">
        <f t="shared" si="493"/>
        <v>Wellesley-Customer Charge-44044</v>
      </c>
      <c r="G15787" s="11" t="s">
        <v>131</v>
      </c>
      <c r="H15787" s="11" t="s">
        <v>56</v>
      </c>
      <c r="I15787" s="11" t="s">
        <v>56</v>
      </c>
      <c r="J15787" s="11" t="s">
        <v>56</v>
      </c>
      <c r="K15787" s="11" t="str">
        <f>IFERROR(INDEX('EDC Component Dictionary'!$C$5:$C$37,MATCH('Rates Database'!J15787,'EDC Component Dictionary'!$B$5:$B$37,0)), "Energy Supply")</f>
        <v>Distribution System</v>
      </c>
      <c r="L15787" s="12"/>
      <c r="M15787" s="12">
        <v>2.5935000000000001</v>
      </c>
    </row>
    <row r="15788" spans="1:13" x14ac:dyDescent="0.3">
      <c r="A15788" s="18">
        <v>15786</v>
      </c>
      <c r="B15788" s="18">
        <f t="shared" si="494"/>
        <v>2020</v>
      </c>
      <c r="C15788" s="17">
        <v>44044</v>
      </c>
      <c r="D15788" s="18" t="s">
        <v>314</v>
      </c>
      <c r="E15788" s="18" t="s">
        <v>345</v>
      </c>
      <c r="F15788" s="18" t="str">
        <f t="shared" si="493"/>
        <v>Russell-Customer Charge-44044</v>
      </c>
      <c r="G15788" s="11" t="s">
        <v>131</v>
      </c>
      <c r="H15788" s="11" t="s">
        <v>56</v>
      </c>
      <c r="I15788" s="11" t="s">
        <v>56</v>
      </c>
      <c r="J15788" s="11" t="s">
        <v>56</v>
      </c>
      <c r="K15788" s="11" t="str">
        <f>IFERROR(INDEX('EDC Component Dictionary'!$C$5:$C$37,MATCH('Rates Database'!J15788,'EDC Component Dictionary'!$B$5:$B$37,0)), "Energy Supply")</f>
        <v>Distribution System</v>
      </c>
      <c r="L15788" s="12"/>
      <c r="M15788" s="12">
        <v>8</v>
      </c>
    </row>
    <row r="15789" spans="1:13" x14ac:dyDescent="0.3">
      <c r="A15789" s="18">
        <v>15787</v>
      </c>
      <c r="B15789" s="18">
        <f t="shared" si="494"/>
        <v>2020</v>
      </c>
      <c r="C15789" s="17">
        <v>44044</v>
      </c>
      <c r="D15789" s="18" t="s">
        <v>314</v>
      </c>
      <c r="E15789" s="18" t="s">
        <v>346</v>
      </c>
      <c r="F15789" s="18" t="str">
        <f t="shared" si="493"/>
        <v>Chester-Customer Charge-44044</v>
      </c>
      <c r="G15789" s="11" t="s">
        <v>131</v>
      </c>
      <c r="H15789" s="11" t="s">
        <v>56</v>
      </c>
      <c r="I15789" s="11" t="s">
        <v>56</v>
      </c>
      <c r="J15789" s="11" t="s">
        <v>56</v>
      </c>
      <c r="K15789" s="11" t="str">
        <f>IFERROR(INDEX('EDC Component Dictionary'!$C$5:$C$37,MATCH('Rates Database'!J15789,'EDC Component Dictionary'!$B$5:$B$37,0)), "Energy Supply")</f>
        <v>Distribution System</v>
      </c>
      <c r="L15789" s="12"/>
      <c r="M15789" s="12">
        <v>5.9850000000000101</v>
      </c>
    </row>
    <row r="15790" spans="1:13" x14ac:dyDescent="0.3">
      <c r="A15790" s="18">
        <v>15788</v>
      </c>
      <c r="B15790" s="18">
        <f t="shared" si="494"/>
        <v>2023</v>
      </c>
      <c r="C15790" s="17">
        <v>45170</v>
      </c>
      <c r="D15790" s="18" t="s">
        <v>314</v>
      </c>
      <c r="E15790" s="18" t="s">
        <v>315</v>
      </c>
      <c r="F15790" s="18" t="str">
        <f t="shared" si="493"/>
        <v>Holyoke-Customer Charge-45170</v>
      </c>
      <c r="G15790" s="11" t="s">
        <v>131</v>
      </c>
      <c r="H15790" s="11" t="s">
        <v>56</v>
      </c>
      <c r="I15790" s="11" t="s">
        <v>56</v>
      </c>
      <c r="J15790" s="11" t="s">
        <v>56</v>
      </c>
      <c r="K15790" s="11" t="str">
        <f>IFERROR(INDEX('EDC Component Dictionary'!$C$5:$C$37,MATCH('Rates Database'!J15790,'EDC Component Dictionary'!$B$5:$B$37,0)), "Energy Supply")</f>
        <v>Distribution System</v>
      </c>
      <c r="L15790" s="12"/>
      <c r="M15790" s="12">
        <v>4.9950000000000001</v>
      </c>
    </row>
    <row r="15791" spans="1:13" x14ac:dyDescent="0.3">
      <c r="A15791" s="18">
        <v>15789</v>
      </c>
      <c r="B15791" s="18">
        <f t="shared" si="494"/>
        <v>2023</v>
      </c>
      <c r="C15791" s="17">
        <v>45170</v>
      </c>
      <c r="D15791" s="18" t="s">
        <v>314</v>
      </c>
      <c r="E15791" s="18" t="s">
        <v>316</v>
      </c>
      <c r="F15791" s="18" t="str">
        <f t="shared" si="493"/>
        <v>West Boylston-Customer Charge-45170</v>
      </c>
      <c r="G15791" s="11" t="s">
        <v>131</v>
      </c>
      <c r="H15791" s="11" t="s">
        <v>56</v>
      </c>
      <c r="I15791" s="11" t="s">
        <v>56</v>
      </c>
      <c r="J15791" s="11" t="s">
        <v>56</v>
      </c>
      <c r="K15791" s="11" t="str">
        <f>IFERROR(INDEX('EDC Component Dictionary'!$C$5:$C$37,MATCH('Rates Database'!J15791,'EDC Component Dictionary'!$B$5:$B$37,0)), "Energy Supply")</f>
        <v>Distribution System</v>
      </c>
      <c r="L15791" s="12"/>
      <c r="M15791" s="12">
        <v>4.01400000000001</v>
      </c>
    </row>
    <row r="15792" spans="1:13" x14ac:dyDescent="0.3">
      <c r="A15792" s="18">
        <v>15790</v>
      </c>
      <c r="B15792" s="18">
        <f t="shared" si="494"/>
        <v>2023</v>
      </c>
      <c r="C15792" s="17">
        <v>45170</v>
      </c>
      <c r="D15792" s="18" t="s">
        <v>314</v>
      </c>
      <c r="E15792" s="18" t="s">
        <v>348</v>
      </c>
      <c r="F15792" s="18" t="str">
        <f t="shared" si="493"/>
        <v>Middleton-Customer Charge-45170</v>
      </c>
      <c r="G15792" s="11" t="s">
        <v>131</v>
      </c>
      <c r="H15792" s="11" t="s">
        <v>56</v>
      </c>
      <c r="I15792" s="11" t="s">
        <v>56</v>
      </c>
      <c r="J15792" s="11" t="s">
        <v>56</v>
      </c>
      <c r="K15792" s="11" t="str">
        <f>IFERROR(INDEX('EDC Component Dictionary'!$C$5:$C$37,MATCH('Rates Database'!J15792,'EDC Component Dictionary'!$B$5:$B$37,0)), "Energy Supply")</f>
        <v>Distribution System</v>
      </c>
      <c r="L15792" s="12"/>
      <c r="M15792" s="12">
        <v>5.0399999999999903</v>
      </c>
    </row>
    <row r="15793" spans="1:13" x14ac:dyDescent="0.3">
      <c r="A15793" s="18">
        <v>15791</v>
      </c>
      <c r="B15793" s="18">
        <f t="shared" si="494"/>
        <v>2023</v>
      </c>
      <c r="C15793" s="17">
        <v>45170</v>
      </c>
      <c r="D15793" s="18" t="s">
        <v>314</v>
      </c>
      <c r="E15793" s="18" t="s">
        <v>317</v>
      </c>
      <c r="F15793" s="18" t="str">
        <f t="shared" si="493"/>
        <v>Danvers-Customer Charge-45170</v>
      </c>
      <c r="G15793" s="11" t="s">
        <v>131</v>
      </c>
      <c r="H15793" s="11" t="s">
        <v>56</v>
      </c>
      <c r="I15793" s="11" t="s">
        <v>56</v>
      </c>
      <c r="J15793" s="11" t="s">
        <v>56</v>
      </c>
      <c r="K15793" s="11" t="str">
        <f>IFERROR(INDEX('EDC Component Dictionary'!$C$5:$C$37,MATCH('Rates Database'!J15793,'EDC Component Dictionary'!$B$5:$B$37,0)), "Energy Supply")</f>
        <v>Distribution System</v>
      </c>
      <c r="L15793" s="12"/>
      <c r="M15793" s="12">
        <v>7.5</v>
      </c>
    </row>
    <row r="15794" spans="1:13" x14ac:dyDescent="0.3">
      <c r="A15794" s="18">
        <v>15792</v>
      </c>
      <c r="B15794" s="18">
        <f t="shared" si="494"/>
        <v>2023</v>
      </c>
      <c r="C15794" s="17">
        <v>45170</v>
      </c>
      <c r="D15794" s="18" t="s">
        <v>314</v>
      </c>
      <c r="E15794" s="18" t="s">
        <v>318</v>
      </c>
      <c r="F15794" s="18" t="str">
        <f t="shared" si="493"/>
        <v>Peabody-Customer Charge-45170</v>
      </c>
      <c r="G15794" s="11" t="s">
        <v>131</v>
      </c>
      <c r="H15794" s="11" t="s">
        <v>56</v>
      </c>
      <c r="I15794" s="11" t="s">
        <v>56</v>
      </c>
      <c r="J15794" s="11" t="s">
        <v>56</v>
      </c>
      <c r="K15794" s="11" t="str">
        <f>IFERROR(INDEX('EDC Component Dictionary'!$C$5:$C$37,MATCH('Rates Database'!J15794,'EDC Component Dictionary'!$B$5:$B$37,0)), "Energy Supply")</f>
        <v>Distribution System</v>
      </c>
      <c r="L15794" s="12"/>
      <c r="M15794" s="12">
        <v>0.59599999999998898</v>
      </c>
    </row>
    <row r="15795" spans="1:13" x14ac:dyDescent="0.3">
      <c r="A15795" s="18">
        <v>15793</v>
      </c>
      <c r="B15795" s="18">
        <f t="shared" si="494"/>
        <v>2023</v>
      </c>
      <c r="C15795" s="17">
        <v>45170</v>
      </c>
      <c r="D15795" s="18" t="s">
        <v>314</v>
      </c>
      <c r="E15795" s="18" t="s">
        <v>319</v>
      </c>
      <c r="F15795" s="18" t="str">
        <f t="shared" si="493"/>
        <v>Ashburnham-Customer Charge-45170</v>
      </c>
      <c r="G15795" s="11" t="s">
        <v>131</v>
      </c>
      <c r="H15795" s="11" t="s">
        <v>56</v>
      </c>
      <c r="I15795" s="11" t="s">
        <v>56</v>
      </c>
      <c r="J15795" s="11" t="s">
        <v>56</v>
      </c>
      <c r="K15795" s="11" t="str">
        <f>IFERROR(INDEX('EDC Component Dictionary'!$C$5:$C$37,MATCH('Rates Database'!J15795,'EDC Component Dictionary'!$B$5:$B$37,0)), "Energy Supply")</f>
        <v>Distribution System</v>
      </c>
      <c r="L15795" s="12"/>
      <c r="M15795" s="12">
        <v>4.5</v>
      </c>
    </row>
    <row r="15796" spans="1:13" x14ac:dyDescent="0.3">
      <c r="A15796" s="18">
        <v>15794</v>
      </c>
      <c r="B15796" s="18">
        <f t="shared" si="494"/>
        <v>2023</v>
      </c>
      <c r="C15796" s="17">
        <v>45170</v>
      </c>
      <c r="D15796" s="18" t="s">
        <v>314</v>
      </c>
      <c r="E15796" s="18" t="s">
        <v>320</v>
      </c>
      <c r="F15796" s="18" t="str">
        <f t="shared" si="493"/>
        <v>Mansfield-Customer Charge-45170</v>
      </c>
      <c r="G15796" s="11" t="s">
        <v>131</v>
      </c>
      <c r="H15796" s="11" t="s">
        <v>56</v>
      </c>
      <c r="I15796" s="11" t="s">
        <v>56</v>
      </c>
      <c r="J15796" s="11" t="s">
        <v>56</v>
      </c>
      <c r="K15796" s="11" t="str">
        <f>IFERROR(INDEX('EDC Component Dictionary'!$C$5:$C$37,MATCH('Rates Database'!J15796,'EDC Component Dictionary'!$B$5:$B$37,0)), "Energy Supply")</f>
        <v>Distribution System</v>
      </c>
      <c r="L15796" s="12"/>
      <c r="M15796" s="12">
        <v>7.9999999999999796</v>
      </c>
    </row>
    <row r="15797" spans="1:13" x14ac:dyDescent="0.3">
      <c r="A15797" s="18">
        <v>15795</v>
      </c>
      <c r="B15797" s="18">
        <f t="shared" si="494"/>
        <v>2023</v>
      </c>
      <c r="C15797" s="17">
        <v>45170</v>
      </c>
      <c r="D15797" s="18" t="s">
        <v>314</v>
      </c>
      <c r="E15797" s="18" t="s">
        <v>321</v>
      </c>
      <c r="F15797" s="18" t="str">
        <f t="shared" si="493"/>
        <v>Braintree-Customer Charge-45170</v>
      </c>
      <c r="G15797" s="11" t="s">
        <v>131</v>
      </c>
      <c r="H15797" s="11" t="s">
        <v>56</v>
      </c>
      <c r="I15797" s="11" t="s">
        <v>56</v>
      </c>
      <c r="J15797" s="11" t="s">
        <v>56</v>
      </c>
      <c r="K15797" s="11" t="str">
        <f>IFERROR(INDEX('EDC Component Dictionary'!$C$5:$C$37,MATCH('Rates Database'!J15797,'EDC Component Dictionary'!$B$5:$B$37,0)), "Energy Supply")</f>
        <v>Distribution System</v>
      </c>
      <c r="L15797" s="12"/>
      <c r="M15797" s="12">
        <v>5.12</v>
      </c>
    </row>
    <row r="15798" spans="1:13" x14ac:dyDescent="0.3">
      <c r="A15798" s="18">
        <v>15796</v>
      </c>
      <c r="B15798" s="18">
        <f t="shared" si="494"/>
        <v>2023</v>
      </c>
      <c r="C15798" s="17">
        <v>45170</v>
      </c>
      <c r="D15798" s="18" t="s">
        <v>314</v>
      </c>
      <c r="E15798" s="18" t="s">
        <v>322</v>
      </c>
      <c r="F15798" s="18" t="str">
        <f t="shared" si="493"/>
        <v>Paxton-Customer Charge-45170</v>
      </c>
      <c r="G15798" s="11" t="s">
        <v>131</v>
      </c>
      <c r="H15798" s="11" t="s">
        <v>56</v>
      </c>
      <c r="I15798" s="11" t="s">
        <v>56</v>
      </c>
      <c r="J15798" s="11" t="s">
        <v>56</v>
      </c>
      <c r="K15798" s="11" t="str">
        <f>IFERROR(INDEX('EDC Component Dictionary'!$C$5:$C$37,MATCH('Rates Database'!J15798,'EDC Component Dictionary'!$B$5:$B$37,0)), "Energy Supply")</f>
        <v>Distribution System</v>
      </c>
      <c r="L15798" s="12"/>
      <c r="M15798" s="12">
        <v>7.5</v>
      </c>
    </row>
    <row r="15799" spans="1:13" x14ac:dyDescent="0.3">
      <c r="A15799" s="18">
        <v>15797</v>
      </c>
      <c r="B15799" s="18">
        <f t="shared" si="494"/>
        <v>2023</v>
      </c>
      <c r="C15799" s="17">
        <v>45170</v>
      </c>
      <c r="D15799" s="18" t="s">
        <v>314</v>
      </c>
      <c r="E15799" s="18" t="s">
        <v>323</v>
      </c>
      <c r="F15799" s="18" t="str">
        <f t="shared" si="493"/>
        <v>Templeton-Customer Charge-45170</v>
      </c>
      <c r="G15799" s="11" t="s">
        <v>131</v>
      </c>
      <c r="H15799" s="11" t="s">
        <v>56</v>
      </c>
      <c r="I15799" s="11" t="s">
        <v>56</v>
      </c>
      <c r="J15799" s="11" t="s">
        <v>56</v>
      </c>
      <c r="K15799" s="11" t="str">
        <f>IFERROR(INDEX('EDC Component Dictionary'!$C$5:$C$37,MATCH('Rates Database'!J15799,'EDC Component Dictionary'!$B$5:$B$37,0)), "Energy Supply")</f>
        <v>Distribution System</v>
      </c>
      <c r="L15799" s="12"/>
      <c r="M15799" s="12">
        <v>4.2299999999999898</v>
      </c>
    </row>
    <row r="15800" spans="1:13" x14ac:dyDescent="0.3">
      <c r="A15800" s="18">
        <v>15798</v>
      </c>
      <c r="B15800" s="18">
        <f t="shared" si="494"/>
        <v>2023</v>
      </c>
      <c r="C15800" s="17">
        <v>45170</v>
      </c>
      <c r="D15800" s="18" t="s">
        <v>314</v>
      </c>
      <c r="E15800" s="18" t="s">
        <v>324</v>
      </c>
      <c r="F15800" s="18" t="str">
        <f t="shared" si="493"/>
        <v>Hudson-Customer Charge-45170</v>
      </c>
      <c r="G15800" s="11" t="s">
        <v>131</v>
      </c>
      <c r="H15800" s="11" t="s">
        <v>56</v>
      </c>
      <c r="I15800" s="11" t="s">
        <v>56</v>
      </c>
      <c r="J15800" s="11" t="s">
        <v>56</v>
      </c>
      <c r="K15800" s="11" t="str">
        <f>IFERROR(INDEX('EDC Component Dictionary'!$C$5:$C$37,MATCH('Rates Database'!J15800,'EDC Component Dictionary'!$B$5:$B$37,0)), "Energy Supply")</f>
        <v>Distribution System</v>
      </c>
      <c r="L15800" s="12"/>
      <c r="M15800" s="12">
        <v>2.4653999999999798</v>
      </c>
    </row>
    <row r="15801" spans="1:13" x14ac:dyDescent="0.3">
      <c r="A15801" s="18">
        <v>15799</v>
      </c>
      <c r="B15801" s="18">
        <f t="shared" si="494"/>
        <v>2023</v>
      </c>
      <c r="C15801" s="17">
        <v>45170</v>
      </c>
      <c r="D15801" s="18" t="s">
        <v>314</v>
      </c>
      <c r="E15801" s="18" t="s">
        <v>325</v>
      </c>
      <c r="F15801" s="18" t="str">
        <f t="shared" si="493"/>
        <v>Reading-Customer Charge-45170</v>
      </c>
      <c r="G15801" s="11" t="s">
        <v>131</v>
      </c>
      <c r="H15801" s="11" t="s">
        <v>56</v>
      </c>
      <c r="I15801" s="11" t="s">
        <v>56</v>
      </c>
      <c r="J15801" s="11" t="s">
        <v>56</v>
      </c>
      <c r="K15801" s="11" t="str">
        <f>IFERROR(INDEX('EDC Component Dictionary'!$C$5:$C$37,MATCH('Rates Database'!J15801,'EDC Component Dictionary'!$B$5:$B$37,0)), "Energy Supply")</f>
        <v>Distribution System</v>
      </c>
      <c r="L15801" s="12"/>
      <c r="M15801" s="12">
        <v>5.3040000000000003</v>
      </c>
    </row>
    <row r="15802" spans="1:13" x14ac:dyDescent="0.3">
      <c r="A15802" s="18">
        <v>15800</v>
      </c>
      <c r="B15802" s="18">
        <f t="shared" si="494"/>
        <v>2023</v>
      </c>
      <c r="C15802" s="17">
        <v>45170</v>
      </c>
      <c r="D15802" s="18" t="s">
        <v>314</v>
      </c>
      <c r="E15802" s="18" t="s">
        <v>326</v>
      </c>
      <c r="F15802" s="18" t="str">
        <f t="shared" si="493"/>
        <v>Shrewsbury-Customer Charge-45170</v>
      </c>
      <c r="G15802" s="11" t="s">
        <v>131</v>
      </c>
      <c r="H15802" s="11" t="s">
        <v>56</v>
      </c>
      <c r="I15802" s="11" t="s">
        <v>56</v>
      </c>
      <c r="J15802" s="11" t="s">
        <v>56</v>
      </c>
      <c r="K15802" s="11" t="str">
        <f>IFERROR(INDEX('EDC Component Dictionary'!$C$5:$C$37,MATCH('Rates Database'!J15802,'EDC Component Dictionary'!$B$5:$B$37,0)), "Energy Supply")</f>
        <v>Distribution System</v>
      </c>
      <c r="L15802" s="12"/>
      <c r="M15802" s="12">
        <v>11.549999999999899</v>
      </c>
    </row>
    <row r="15803" spans="1:13" x14ac:dyDescent="0.3">
      <c r="A15803" s="18">
        <v>15801</v>
      </c>
      <c r="B15803" s="18">
        <f t="shared" si="494"/>
        <v>2023</v>
      </c>
      <c r="C15803" s="17">
        <v>45170</v>
      </c>
      <c r="D15803" s="18" t="s">
        <v>314</v>
      </c>
      <c r="E15803" s="18" t="s">
        <v>327</v>
      </c>
      <c r="F15803" s="18" t="str">
        <f t="shared" si="493"/>
        <v>Ipswich-Customer Charge-45170</v>
      </c>
      <c r="G15803" s="11" t="s">
        <v>131</v>
      </c>
      <c r="H15803" s="11" t="s">
        <v>56</v>
      </c>
      <c r="I15803" s="11" t="s">
        <v>56</v>
      </c>
      <c r="J15803" s="11" t="s">
        <v>56</v>
      </c>
      <c r="K15803" s="11" t="str">
        <f>IFERROR(INDEX('EDC Component Dictionary'!$C$5:$C$37,MATCH('Rates Database'!J15803,'EDC Component Dictionary'!$B$5:$B$37,0)), "Energy Supply")</f>
        <v>Distribution System</v>
      </c>
      <c r="L15803" s="12"/>
      <c r="M15803" s="12">
        <v>4</v>
      </c>
    </row>
    <row r="15804" spans="1:13" x14ac:dyDescent="0.3">
      <c r="A15804" s="18">
        <v>15802</v>
      </c>
      <c r="B15804" s="18">
        <f t="shared" si="494"/>
        <v>2023</v>
      </c>
      <c r="C15804" s="17">
        <v>45170</v>
      </c>
      <c r="D15804" s="18" t="s">
        <v>314</v>
      </c>
      <c r="E15804" s="18" t="s">
        <v>328</v>
      </c>
      <c r="F15804" s="18" t="str">
        <f t="shared" si="493"/>
        <v>Westfield-Customer Charge-45170</v>
      </c>
      <c r="G15804" s="11" t="s">
        <v>131</v>
      </c>
      <c r="H15804" s="11" t="s">
        <v>56</v>
      </c>
      <c r="I15804" s="11" t="s">
        <v>56</v>
      </c>
      <c r="J15804" s="11" t="s">
        <v>56</v>
      </c>
      <c r="K15804" s="11" t="str">
        <f>IFERROR(INDEX('EDC Component Dictionary'!$C$5:$C$37,MATCH('Rates Database'!J15804,'EDC Component Dictionary'!$B$5:$B$37,0)), "Energy Supply")</f>
        <v>Distribution System</v>
      </c>
      <c r="L15804" s="12"/>
      <c r="M15804" s="12">
        <v>11.637499999999999</v>
      </c>
    </row>
    <row r="15805" spans="1:13" x14ac:dyDescent="0.3">
      <c r="A15805" s="18">
        <v>15803</v>
      </c>
      <c r="B15805" s="18">
        <f t="shared" si="494"/>
        <v>2023</v>
      </c>
      <c r="C15805" s="17">
        <v>45170</v>
      </c>
      <c r="D15805" s="18" t="s">
        <v>314</v>
      </c>
      <c r="E15805" s="18" t="s">
        <v>351</v>
      </c>
      <c r="F15805" s="18" t="str">
        <f t="shared" si="493"/>
        <v>Groton-Customer Charge-45170</v>
      </c>
      <c r="G15805" s="11" t="s">
        <v>131</v>
      </c>
      <c r="H15805" s="11" t="s">
        <v>56</v>
      </c>
      <c r="I15805" s="11" t="s">
        <v>56</v>
      </c>
      <c r="J15805" s="11" t="s">
        <v>56</v>
      </c>
      <c r="K15805" s="11" t="str">
        <f>IFERROR(INDEX('EDC Component Dictionary'!$C$5:$C$37,MATCH('Rates Database'!J15805,'EDC Component Dictionary'!$B$5:$B$37,0)), "Energy Supply")</f>
        <v>Distribution System</v>
      </c>
      <c r="L15805" s="12"/>
      <c r="M15805" s="12">
        <v>5.6199999999999903</v>
      </c>
    </row>
    <row r="15806" spans="1:13" x14ac:dyDescent="0.3">
      <c r="A15806" s="18">
        <v>15804</v>
      </c>
      <c r="B15806" s="18">
        <f t="shared" si="494"/>
        <v>2023</v>
      </c>
      <c r="C15806" s="17">
        <v>45170</v>
      </c>
      <c r="D15806" s="18" t="s">
        <v>314</v>
      </c>
      <c r="E15806" s="18" t="s">
        <v>329</v>
      </c>
      <c r="F15806" s="18" t="str">
        <f t="shared" si="493"/>
        <v>Merrimac-Customer Charge-45170</v>
      </c>
      <c r="G15806" s="11" t="s">
        <v>131</v>
      </c>
      <c r="H15806" s="11" t="s">
        <v>56</v>
      </c>
      <c r="I15806" s="11" t="s">
        <v>56</v>
      </c>
      <c r="J15806" s="11" t="s">
        <v>56</v>
      </c>
      <c r="K15806" s="11" t="str">
        <f>IFERROR(INDEX('EDC Component Dictionary'!$C$5:$C$37,MATCH('Rates Database'!J15806,'EDC Component Dictionary'!$B$5:$B$37,0)), "Energy Supply")</f>
        <v>Distribution System</v>
      </c>
      <c r="L15806" s="12"/>
      <c r="M15806" s="12">
        <v>5.5</v>
      </c>
    </row>
    <row r="15807" spans="1:13" x14ac:dyDescent="0.3">
      <c r="A15807" s="18">
        <v>15805</v>
      </c>
      <c r="B15807" s="18">
        <f t="shared" si="494"/>
        <v>2023</v>
      </c>
      <c r="C15807" s="17">
        <v>45170</v>
      </c>
      <c r="D15807" s="18" t="s">
        <v>314</v>
      </c>
      <c r="E15807" s="18" t="s">
        <v>352</v>
      </c>
      <c r="F15807" s="18" t="str">
        <f t="shared" si="493"/>
        <v>Belmont-Customer Charge-45170</v>
      </c>
      <c r="G15807" s="11" t="s">
        <v>131</v>
      </c>
      <c r="H15807" s="11" t="s">
        <v>56</v>
      </c>
      <c r="I15807" s="11" t="s">
        <v>56</v>
      </c>
      <c r="J15807" s="11" t="s">
        <v>56</v>
      </c>
      <c r="K15807" s="11" t="str">
        <f>IFERROR(INDEX('EDC Component Dictionary'!$C$5:$C$37,MATCH('Rates Database'!J15807,'EDC Component Dictionary'!$B$5:$B$37,0)), "Energy Supply")</f>
        <v>Distribution System</v>
      </c>
      <c r="L15807" s="12"/>
      <c r="M15807" s="12">
        <v>12.5999999999999</v>
      </c>
    </row>
    <row r="15808" spans="1:13" x14ac:dyDescent="0.3">
      <c r="A15808" s="18">
        <v>15806</v>
      </c>
      <c r="B15808" s="18">
        <f t="shared" si="494"/>
        <v>2023</v>
      </c>
      <c r="C15808" s="17">
        <v>45170</v>
      </c>
      <c r="D15808" s="18" t="s">
        <v>314</v>
      </c>
      <c r="E15808" s="18" t="s">
        <v>330</v>
      </c>
      <c r="F15808" s="18" t="str">
        <f t="shared" si="493"/>
        <v>Chicopee-Customer Charge-45170</v>
      </c>
      <c r="G15808" s="11" t="s">
        <v>131</v>
      </c>
      <c r="H15808" s="11" t="s">
        <v>56</v>
      </c>
      <c r="I15808" s="11" t="s">
        <v>56</v>
      </c>
      <c r="J15808" s="11" t="s">
        <v>56</v>
      </c>
      <c r="K15808" s="11" t="str">
        <f>IFERROR(INDEX('EDC Component Dictionary'!$C$5:$C$37,MATCH('Rates Database'!J15808,'EDC Component Dictionary'!$B$5:$B$37,0)), "Energy Supply")</f>
        <v>Distribution System</v>
      </c>
      <c r="L15808" s="12"/>
      <c r="M15808" s="12">
        <v>5.6</v>
      </c>
    </row>
    <row r="15809" spans="1:13" x14ac:dyDescent="0.3">
      <c r="A15809" s="18">
        <v>15807</v>
      </c>
      <c r="B15809" s="18">
        <f t="shared" si="494"/>
        <v>2023</v>
      </c>
      <c r="C15809" s="17">
        <v>45170</v>
      </c>
      <c r="D15809" s="18" t="s">
        <v>314</v>
      </c>
      <c r="E15809" s="18" t="s">
        <v>331</v>
      </c>
      <c r="F15809" s="18" t="str">
        <f t="shared" si="493"/>
        <v>Marblehead-Customer Charge-45170</v>
      </c>
      <c r="G15809" s="11" t="s">
        <v>131</v>
      </c>
      <c r="H15809" s="11" t="s">
        <v>56</v>
      </c>
      <c r="I15809" s="11" t="s">
        <v>56</v>
      </c>
      <c r="J15809" s="11" t="s">
        <v>56</v>
      </c>
      <c r="K15809" s="11" t="str">
        <f>IFERROR(INDEX('EDC Component Dictionary'!$C$5:$C$37,MATCH('Rates Database'!J15809,'EDC Component Dictionary'!$B$5:$B$37,0)), "Energy Supply")</f>
        <v>Distribution System</v>
      </c>
      <c r="L15809" s="12"/>
      <c r="M15809" s="12">
        <v>9</v>
      </c>
    </row>
    <row r="15810" spans="1:13" x14ac:dyDescent="0.3">
      <c r="A15810" s="18">
        <v>15808</v>
      </c>
      <c r="B15810" s="18">
        <f t="shared" si="494"/>
        <v>2023</v>
      </c>
      <c r="C15810" s="17">
        <v>45170</v>
      </c>
      <c r="D15810" s="18" t="s">
        <v>314</v>
      </c>
      <c r="E15810" s="18" t="s">
        <v>332</v>
      </c>
      <c r="F15810" s="18" t="str">
        <f t="shared" si="493"/>
        <v>Hingham-Customer Charge-45170</v>
      </c>
      <c r="G15810" s="11" t="s">
        <v>131</v>
      </c>
      <c r="H15810" s="11" t="s">
        <v>56</v>
      </c>
      <c r="I15810" s="11" t="s">
        <v>56</v>
      </c>
      <c r="J15810" s="11" t="s">
        <v>56</v>
      </c>
      <c r="K15810" s="11" t="str">
        <f>IFERROR(INDEX('EDC Component Dictionary'!$C$5:$C$37,MATCH('Rates Database'!J15810,'EDC Component Dictionary'!$B$5:$B$37,0)), "Energy Supply")</f>
        <v>Distribution System</v>
      </c>
      <c r="L15810" s="12"/>
      <c r="M15810" s="12">
        <v>9.7740000000000098</v>
      </c>
    </row>
    <row r="15811" spans="1:13" x14ac:dyDescent="0.3">
      <c r="A15811" s="18">
        <v>15809</v>
      </c>
      <c r="B15811" s="18">
        <f t="shared" si="494"/>
        <v>2023</v>
      </c>
      <c r="C15811" s="17">
        <v>45170</v>
      </c>
      <c r="D15811" s="18" t="s">
        <v>314</v>
      </c>
      <c r="E15811" s="18" t="s">
        <v>333</v>
      </c>
      <c r="F15811" s="18" t="str">
        <f t="shared" si="493"/>
        <v>South Hadley-Customer Charge-45170</v>
      </c>
      <c r="G15811" s="11" t="s">
        <v>131</v>
      </c>
      <c r="H15811" s="11" t="s">
        <v>56</v>
      </c>
      <c r="I15811" s="11" t="s">
        <v>56</v>
      </c>
      <c r="J15811" s="11" t="s">
        <v>56</v>
      </c>
      <c r="K15811" s="11" t="str">
        <f>IFERROR(INDEX('EDC Component Dictionary'!$C$5:$C$37,MATCH('Rates Database'!J15811,'EDC Component Dictionary'!$B$5:$B$37,0)), "Energy Supply")</f>
        <v>Distribution System</v>
      </c>
      <c r="L15811" s="12"/>
      <c r="M15811" s="12">
        <v>4.7</v>
      </c>
    </row>
    <row r="15812" spans="1:13" x14ac:dyDescent="0.3">
      <c r="A15812" s="18">
        <v>15810</v>
      </c>
      <c r="B15812" s="18">
        <f t="shared" si="494"/>
        <v>2023</v>
      </c>
      <c r="C15812" s="17">
        <v>45170</v>
      </c>
      <c r="D15812" s="18" t="s">
        <v>314</v>
      </c>
      <c r="E15812" s="18" t="s">
        <v>334</v>
      </c>
      <c r="F15812" s="18" t="str">
        <f t="shared" ref="F15812:F15875" si="495">_xlfn.CONCAT(E15812,"-",J15812,"-",C15812)</f>
        <v>Georgetown-Customer Charge-45170</v>
      </c>
      <c r="G15812" s="11" t="s">
        <v>131</v>
      </c>
      <c r="H15812" s="11" t="s">
        <v>56</v>
      </c>
      <c r="I15812" s="11" t="s">
        <v>56</v>
      </c>
      <c r="J15812" s="11" t="s">
        <v>56</v>
      </c>
      <c r="K15812" s="11" t="str">
        <f>IFERROR(INDEX('EDC Component Dictionary'!$C$5:$C$37,MATCH('Rates Database'!J15812,'EDC Component Dictionary'!$B$5:$B$37,0)), "Energy Supply")</f>
        <v>Distribution System</v>
      </c>
      <c r="L15812" s="12"/>
      <c r="M15812" s="12">
        <v>5.2109999999999799</v>
      </c>
    </row>
    <row r="15813" spans="1:13" x14ac:dyDescent="0.3">
      <c r="A15813" s="18">
        <v>15811</v>
      </c>
      <c r="B15813" s="18">
        <f t="shared" si="494"/>
        <v>2023</v>
      </c>
      <c r="C15813" s="17">
        <v>45170</v>
      </c>
      <c r="D15813" s="18" t="s">
        <v>314</v>
      </c>
      <c r="E15813" s="18" t="s">
        <v>335</v>
      </c>
      <c r="F15813" s="18" t="str">
        <f t="shared" si="495"/>
        <v>Sterling-Customer Charge-45170</v>
      </c>
      <c r="G15813" s="11" t="s">
        <v>131</v>
      </c>
      <c r="H15813" s="11" t="s">
        <v>56</v>
      </c>
      <c r="I15813" s="11" t="s">
        <v>56</v>
      </c>
      <c r="J15813" s="11" t="s">
        <v>56</v>
      </c>
      <c r="K15813" s="11" t="str">
        <f>IFERROR(INDEX('EDC Component Dictionary'!$C$5:$C$37,MATCH('Rates Database'!J15813,'EDC Component Dictionary'!$B$5:$B$37,0)), "Energy Supply")</f>
        <v>Distribution System</v>
      </c>
      <c r="L15813" s="12"/>
      <c r="M15813" s="12">
        <v>4</v>
      </c>
    </row>
    <row r="15814" spans="1:13" x14ac:dyDescent="0.3">
      <c r="A15814" s="18">
        <v>15812</v>
      </c>
      <c r="B15814" s="18">
        <f t="shared" si="494"/>
        <v>2023</v>
      </c>
      <c r="C15814" s="17">
        <v>45170</v>
      </c>
      <c r="D15814" s="18" t="s">
        <v>314</v>
      </c>
      <c r="E15814" s="18" t="s">
        <v>336</v>
      </c>
      <c r="F15814" s="18" t="str">
        <f t="shared" si="495"/>
        <v>Littleton-Customer Charge-45170</v>
      </c>
      <c r="G15814" s="11" t="s">
        <v>131</v>
      </c>
      <c r="H15814" s="11" t="s">
        <v>56</v>
      </c>
      <c r="I15814" s="11" t="s">
        <v>56</v>
      </c>
      <c r="J15814" s="11" t="s">
        <v>56</v>
      </c>
      <c r="K15814" s="11" t="str">
        <f>IFERROR(INDEX('EDC Component Dictionary'!$C$5:$C$37,MATCH('Rates Database'!J15814,'EDC Component Dictionary'!$B$5:$B$37,0)), "Energy Supply")</f>
        <v>Distribution System</v>
      </c>
      <c r="L15814" s="12"/>
      <c r="M15814" s="12">
        <v>3.5</v>
      </c>
    </row>
    <row r="15815" spans="1:13" x14ac:dyDescent="0.3">
      <c r="A15815" s="18">
        <v>15813</v>
      </c>
      <c r="B15815" s="18">
        <f t="shared" si="494"/>
        <v>2023</v>
      </c>
      <c r="C15815" s="17">
        <v>45170</v>
      </c>
      <c r="D15815" s="18" t="s">
        <v>314</v>
      </c>
      <c r="E15815" s="18" t="s">
        <v>337</v>
      </c>
      <c r="F15815" s="18" t="str">
        <f t="shared" si="495"/>
        <v>Boylston-Customer Charge-45170</v>
      </c>
      <c r="G15815" s="11" t="s">
        <v>131</v>
      </c>
      <c r="H15815" s="11" t="s">
        <v>56</v>
      </c>
      <c r="I15815" s="11" t="s">
        <v>56</v>
      </c>
      <c r="J15815" s="11" t="s">
        <v>56</v>
      </c>
      <c r="K15815" s="11" t="str">
        <f>IFERROR(INDEX('EDC Component Dictionary'!$C$5:$C$37,MATCH('Rates Database'!J15815,'EDC Component Dictionary'!$B$5:$B$37,0)), "Energy Supply")</f>
        <v>Distribution System</v>
      </c>
      <c r="L15815" s="12"/>
      <c r="M15815" s="12">
        <v>9</v>
      </c>
    </row>
    <row r="15816" spans="1:13" x14ac:dyDescent="0.3">
      <c r="A15816" s="18">
        <v>15814</v>
      </c>
      <c r="B15816" s="18">
        <f t="shared" si="494"/>
        <v>2023</v>
      </c>
      <c r="C15816" s="17">
        <v>45170</v>
      </c>
      <c r="D15816" s="18" t="s">
        <v>314</v>
      </c>
      <c r="E15816" s="18" t="s">
        <v>338</v>
      </c>
      <c r="F15816" s="18" t="str">
        <f t="shared" si="495"/>
        <v>Princeton-Customer Charge-45170</v>
      </c>
      <c r="G15816" s="11" t="s">
        <v>131</v>
      </c>
      <c r="H15816" s="11" t="s">
        <v>56</v>
      </c>
      <c r="I15816" s="11" t="s">
        <v>56</v>
      </c>
      <c r="J15816" s="11" t="s">
        <v>56</v>
      </c>
      <c r="K15816" s="11" t="str">
        <f>IFERROR(INDEX('EDC Component Dictionary'!$C$5:$C$37,MATCH('Rates Database'!J15816,'EDC Component Dictionary'!$B$5:$B$37,0)), "Energy Supply")</f>
        <v>Distribution System</v>
      </c>
      <c r="L15816" s="12"/>
      <c r="M15816" s="12">
        <v>8.9500000000000099</v>
      </c>
    </row>
    <row r="15817" spans="1:13" x14ac:dyDescent="0.3">
      <c r="A15817" s="18">
        <v>15815</v>
      </c>
      <c r="B15817" s="18">
        <f t="shared" si="494"/>
        <v>2023</v>
      </c>
      <c r="C15817" s="17">
        <v>45170</v>
      </c>
      <c r="D15817" s="18" t="s">
        <v>314</v>
      </c>
      <c r="E15817" s="18" t="s">
        <v>347</v>
      </c>
      <c r="F15817" s="18" t="str">
        <f t="shared" si="495"/>
        <v>Middleborough-Customer Charge-45170</v>
      </c>
      <c r="G15817" s="11" t="s">
        <v>131</v>
      </c>
      <c r="H15817" s="11" t="s">
        <v>56</v>
      </c>
      <c r="I15817" s="11" t="s">
        <v>56</v>
      </c>
      <c r="J15817" s="11" t="s">
        <v>56</v>
      </c>
      <c r="K15817" s="11" t="str">
        <f>IFERROR(INDEX('EDC Component Dictionary'!$C$5:$C$37,MATCH('Rates Database'!J15817,'EDC Component Dictionary'!$B$5:$B$37,0)), "Energy Supply")</f>
        <v>Distribution System</v>
      </c>
      <c r="L15817" s="12"/>
      <c r="M15817" s="12">
        <v>4.5049999999999901</v>
      </c>
    </row>
    <row r="15818" spans="1:13" x14ac:dyDescent="0.3">
      <c r="A15818" s="18">
        <v>15816</v>
      </c>
      <c r="B15818" s="18">
        <f t="shared" si="494"/>
        <v>2023</v>
      </c>
      <c r="C15818" s="17">
        <v>45170</v>
      </c>
      <c r="D15818" s="18" t="s">
        <v>314</v>
      </c>
      <c r="E15818" s="18" t="s">
        <v>339</v>
      </c>
      <c r="F15818" s="18" t="str">
        <f t="shared" si="495"/>
        <v>Rowley-Customer Charge-45170</v>
      </c>
      <c r="G15818" s="11" t="s">
        <v>131</v>
      </c>
      <c r="H15818" s="11" t="s">
        <v>56</v>
      </c>
      <c r="I15818" s="11" t="s">
        <v>56</v>
      </c>
      <c r="J15818" s="11" t="s">
        <v>56</v>
      </c>
      <c r="K15818" s="11" t="str">
        <f>IFERROR(INDEX('EDC Component Dictionary'!$C$5:$C$37,MATCH('Rates Database'!J15818,'EDC Component Dictionary'!$B$5:$B$37,0)), "Energy Supply")</f>
        <v>Distribution System</v>
      </c>
      <c r="L15818" s="12"/>
      <c r="M15818" s="12">
        <v>4</v>
      </c>
    </row>
    <row r="15819" spans="1:13" x14ac:dyDescent="0.3">
      <c r="A15819" s="18">
        <v>15817</v>
      </c>
      <c r="B15819" s="18">
        <f t="shared" si="494"/>
        <v>2023</v>
      </c>
      <c r="C15819" s="17">
        <v>45170</v>
      </c>
      <c r="D15819" s="18" t="s">
        <v>314</v>
      </c>
      <c r="E15819" s="18" t="s">
        <v>353</v>
      </c>
      <c r="F15819" s="18" t="str">
        <f t="shared" si="495"/>
        <v>Concord-Customer Charge-45170</v>
      </c>
      <c r="G15819" s="11" t="s">
        <v>131</v>
      </c>
      <c r="H15819" s="11" t="s">
        <v>56</v>
      </c>
      <c r="I15819" s="11" t="s">
        <v>56</v>
      </c>
      <c r="J15819" s="11" t="s">
        <v>56</v>
      </c>
      <c r="K15819" s="11" t="str">
        <f>IFERROR(INDEX('EDC Component Dictionary'!$C$5:$C$37,MATCH('Rates Database'!J15819,'EDC Component Dictionary'!$B$5:$B$37,0)), "Energy Supply")</f>
        <v>Distribution System</v>
      </c>
      <c r="L15819" s="12"/>
      <c r="M15819" s="12">
        <v>16.874375000000001</v>
      </c>
    </row>
    <row r="15820" spans="1:13" x14ac:dyDescent="0.3">
      <c r="A15820" s="18">
        <v>15818</v>
      </c>
      <c r="B15820" s="18">
        <f t="shared" si="494"/>
        <v>2023</v>
      </c>
      <c r="C15820" s="17">
        <v>45170</v>
      </c>
      <c r="D15820" s="18" t="s">
        <v>314</v>
      </c>
      <c r="E15820" s="18" t="s">
        <v>340</v>
      </c>
      <c r="F15820" s="18" t="str">
        <f t="shared" si="495"/>
        <v>Wakefield-Customer Charge-45170</v>
      </c>
      <c r="G15820" s="11" t="s">
        <v>131</v>
      </c>
      <c r="H15820" s="11" t="s">
        <v>56</v>
      </c>
      <c r="I15820" s="11" t="s">
        <v>56</v>
      </c>
      <c r="J15820" s="11" t="s">
        <v>56</v>
      </c>
      <c r="K15820" s="11" t="str">
        <f>IFERROR(INDEX('EDC Component Dictionary'!$C$5:$C$37,MATCH('Rates Database'!J15820,'EDC Component Dictionary'!$B$5:$B$37,0)), "Energy Supply")</f>
        <v>Distribution System</v>
      </c>
      <c r="L15820" s="12"/>
      <c r="M15820" s="12">
        <v>6</v>
      </c>
    </row>
    <row r="15821" spans="1:13" x14ac:dyDescent="0.3">
      <c r="A15821" s="18">
        <v>15819</v>
      </c>
      <c r="B15821" s="18">
        <f t="shared" si="494"/>
        <v>2023</v>
      </c>
      <c r="C15821" s="17">
        <v>45170</v>
      </c>
      <c r="D15821" s="18" t="s">
        <v>314</v>
      </c>
      <c r="E15821" s="18" t="s">
        <v>341</v>
      </c>
      <c r="F15821" s="18" t="str">
        <f t="shared" si="495"/>
        <v>Hull-Customer Charge-45170</v>
      </c>
      <c r="G15821" s="11" t="s">
        <v>131</v>
      </c>
      <c r="H15821" s="11" t="s">
        <v>56</v>
      </c>
      <c r="I15821" s="11" t="s">
        <v>56</v>
      </c>
      <c r="J15821" s="11" t="s">
        <v>56</v>
      </c>
      <c r="K15821" s="11" t="str">
        <f>IFERROR(INDEX('EDC Component Dictionary'!$C$5:$C$37,MATCH('Rates Database'!J15821,'EDC Component Dictionary'!$B$5:$B$37,0)), "Energy Supply")</f>
        <v>Distribution System</v>
      </c>
      <c r="L15821" s="12"/>
      <c r="M15821" s="12">
        <v>12.7259999999999</v>
      </c>
    </row>
    <row r="15822" spans="1:13" x14ac:dyDescent="0.3">
      <c r="A15822" s="18">
        <v>15820</v>
      </c>
      <c r="B15822" s="18">
        <f t="shared" si="494"/>
        <v>2023</v>
      </c>
      <c r="C15822" s="17">
        <v>45170</v>
      </c>
      <c r="D15822" s="18" t="s">
        <v>314</v>
      </c>
      <c r="E15822" s="18" t="s">
        <v>342</v>
      </c>
      <c r="F15822" s="18" t="str">
        <f t="shared" si="495"/>
        <v>North Attleborough-Customer Charge-45170</v>
      </c>
      <c r="G15822" s="11" t="s">
        <v>131</v>
      </c>
      <c r="H15822" s="11" t="s">
        <v>56</v>
      </c>
      <c r="I15822" s="11" t="s">
        <v>56</v>
      </c>
      <c r="J15822" s="11" t="s">
        <v>56</v>
      </c>
      <c r="K15822" s="11" t="str">
        <f>IFERROR(INDEX('EDC Component Dictionary'!$C$5:$C$37,MATCH('Rates Database'!J15822,'EDC Component Dictionary'!$B$5:$B$37,0)), "Energy Supply")</f>
        <v>Distribution System</v>
      </c>
      <c r="L15822" s="12"/>
      <c r="M15822" s="12">
        <v>10.32</v>
      </c>
    </row>
    <row r="15823" spans="1:13" x14ac:dyDescent="0.3">
      <c r="A15823" s="18">
        <v>15821</v>
      </c>
      <c r="B15823" s="18">
        <f t="shared" si="494"/>
        <v>2023</v>
      </c>
      <c r="C15823" s="17">
        <v>45170</v>
      </c>
      <c r="D15823" s="18" t="s">
        <v>314</v>
      </c>
      <c r="E15823" s="18" t="s">
        <v>343</v>
      </c>
      <c r="F15823" s="18" t="str">
        <f t="shared" si="495"/>
        <v>Holden-Customer Charge-45170</v>
      </c>
      <c r="G15823" s="11" t="s">
        <v>131</v>
      </c>
      <c r="H15823" s="11" t="s">
        <v>56</v>
      </c>
      <c r="I15823" s="11" t="s">
        <v>56</v>
      </c>
      <c r="J15823" s="11" t="s">
        <v>56</v>
      </c>
      <c r="K15823" s="11" t="str">
        <f>IFERROR(INDEX('EDC Component Dictionary'!$C$5:$C$37,MATCH('Rates Database'!J15823,'EDC Component Dictionary'!$B$5:$B$37,0)), "Energy Supply")</f>
        <v>Distribution System</v>
      </c>
      <c r="L15823" s="12"/>
      <c r="M15823" s="12">
        <v>4.25</v>
      </c>
    </row>
    <row r="15824" spans="1:13" x14ac:dyDescent="0.3">
      <c r="A15824" s="18">
        <v>15822</v>
      </c>
      <c r="B15824" s="18">
        <f t="shared" si="494"/>
        <v>2023</v>
      </c>
      <c r="C15824" s="17">
        <v>45170</v>
      </c>
      <c r="D15824" s="18" t="s">
        <v>314</v>
      </c>
      <c r="E15824" s="18" t="s">
        <v>354</v>
      </c>
      <c r="F15824" s="18" t="str">
        <f t="shared" si="495"/>
        <v>Taunton-Customer Charge-45170</v>
      </c>
      <c r="G15824" s="11" t="s">
        <v>131</v>
      </c>
      <c r="H15824" s="11" t="s">
        <v>56</v>
      </c>
      <c r="I15824" s="11" t="s">
        <v>56</v>
      </c>
      <c r="J15824" s="11" t="s">
        <v>56</v>
      </c>
      <c r="K15824" s="11" t="str">
        <f>IFERROR(INDEX('EDC Component Dictionary'!$C$5:$C$37,MATCH('Rates Database'!J15824,'EDC Component Dictionary'!$B$5:$B$37,0)), "Energy Supply")</f>
        <v>Distribution System</v>
      </c>
      <c r="L15824" s="12"/>
      <c r="M15824" s="12">
        <v>6.9065000000000003</v>
      </c>
    </row>
    <row r="15825" spans="1:13" x14ac:dyDescent="0.3">
      <c r="A15825" s="18">
        <v>15823</v>
      </c>
      <c r="B15825" s="18">
        <f t="shared" si="494"/>
        <v>2023</v>
      </c>
      <c r="C15825" s="17">
        <v>45170</v>
      </c>
      <c r="D15825" s="18" t="s">
        <v>314</v>
      </c>
      <c r="E15825" s="18" t="s">
        <v>344</v>
      </c>
      <c r="F15825" s="18" t="str">
        <f t="shared" si="495"/>
        <v>Norwood-Customer Charge-45170</v>
      </c>
      <c r="G15825" s="11" t="s">
        <v>131</v>
      </c>
      <c r="H15825" s="11" t="s">
        <v>56</v>
      </c>
      <c r="I15825" s="11" t="s">
        <v>56</v>
      </c>
      <c r="J15825" s="11" t="s">
        <v>56</v>
      </c>
      <c r="K15825" s="11" t="str">
        <f>IFERROR(INDEX('EDC Component Dictionary'!$C$5:$C$37,MATCH('Rates Database'!J15825,'EDC Component Dictionary'!$B$5:$B$37,0)), "Energy Supply")</f>
        <v>Distribution System</v>
      </c>
      <c r="L15825" s="12"/>
      <c r="M15825" s="12">
        <v>9</v>
      </c>
    </row>
    <row r="15826" spans="1:13" x14ac:dyDescent="0.3">
      <c r="A15826" s="18">
        <v>15824</v>
      </c>
      <c r="B15826" s="18">
        <f t="shared" si="494"/>
        <v>2023</v>
      </c>
      <c r="C15826" s="17">
        <v>45170</v>
      </c>
      <c r="D15826" s="18" t="s">
        <v>314</v>
      </c>
      <c r="E15826" s="18" t="s">
        <v>355</v>
      </c>
      <c r="F15826" s="18" t="str">
        <f t="shared" si="495"/>
        <v>Wellesley-Customer Charge-45170</v>
      </c>
      <c r="G15826" s="11" t="s">
        <v>131</v>
      </c>
      <c r="H15826" s="11" t="s">
        <v>56</v>
      </c>
      <c r="I15826" s="11" t="s">
        <v>56</v>
      </c>
      <c r="J15826" s="11" t="s">
        <v>56</v>
      </c>
      <c r="K15826" s="11" t="str">
        <f>IFERROR(INDEX('EDC Component Dictionary'!$C$5:$C$37,MATCH('Rates Database'!J15826,'EDC Component Dictionary'!$B$5:$B$37,0)), "Energy Supply")</f>
        <v>Distribution System</v>
      </c>
      <c r="L15826" s="12"/>
      <c r="M15826" s="12">
        <v>6.0657499999999898</v>
      </c>
    </row>
    <row r="15827" spans="1:13" x14ac:dyDescent="0.3">
      <c r="A15827" s="18">
        <v>15825</v>
      </c>
      <c r="B15827" s="18">
        <f t="shared" si="494"/>
        <v>2023</v>
      </c>
      <c r="C15827" s="17">
        <v>45170</v>
      </c>
      <c r="D15827" s="18" t="s">
        <v>314</v>
      </c>
      <c r="E15827" s="18" t="s">
        <v>345</v>
      </c>
      <c r="F15827" s="18" t="str">
        <f t="shared" si="495"/>
        <v>Russell-Customer Charge-45170</v>
      </c>
      <c r="G15827" s="11" t="s">
        <v>131</v>
      </c>
      <c r="H15827" s="11" t="s">
        <v>56</v>
      </c>
      <c r="I15827" s="11" t="s">
        <v>56</v>
      </c>
      <c r="J15827" s="11" t="s">
        <v>56</v>
      </c>
      <c r="K15827" s="11" t="str">
        <f>IFERROR(INDEX('EDC Component Dictionary'!$C$5:$C$37,MATCH('Rates Database'!J15827,'EDC Component Dictionary'!$B$5:$B$37,0)), "Energy Supply")</f>
        <v>Distribution System</v>
      </c>
      <c r="L15827" s="12"/>
      <c r="M15827" s="12">
        <v>8</v>
      </c>
    </row>
    <row r="15828" spans="1:13" x14ac:dyDescent="0.3">
      <c r="A15828" s="18">
        <v>15826</v>
      </c>
      <c r="B15828" s="18">
        <f t="shared" si="494"/>
        <v>2023</v>
      </c>
      <c r="C15828" s="17">
        <v>45170</v>
      </c>
      <c r="D15828" s="18" t="s">
        <v>314</v>
      </c>
      <c r="E15828" s="18" t="s">
        <v>346</v>
      </c>
      <c r="F15828" s="18" t="str">
        <f t="shared" si="495"/>
        <v>Chester-Customer Charge-45170</v>
      </c>
      <c r="G15828" s="11" t="s">
        <v>131</v>
      </c>
      <c r="H15828" s="11" t="s">
        <v>56</v>
      </c>
      <c r="I15828" s="11" t="s">
        <v>56</v>
      </c>
      <c r="J15828" s="11" t="s">
        <v>56</v>
      </c>
      <c r="K15828" s="11" t="str">
        <f>IFERROR(INDEX('EDC Component Dictionary'!$C$5:$C$37,MATCH('Rates Database'!J15828,'EDC Component Dictionary'!$B$5:$B$37,0)), "Energy Supply")</f>
        <v>Distribution System</v>
      </c>
      <c r="L15828" s="12"/>
      <c r="M15828" s="12">
        <v>5.9850000000000199</v>
      </c>
    </row>
    <row r="15829" spans="1:13" x14ac:dyDescent="0.3">
      <c r="A15829" s="18">
        <v>15827</v>
      </c>
      <c r="B15829" s="18">
        <f t="shared" si="494"/>
        <v>2022</v>
      </c>
      <c r="C15829" s="17">
        <v>44743</v>
      </c>
      <c r="D15829" s="18" t="s">
        <v>314</v>
      </c>
      <c r="E15829" s="18" t="s">
        <v>315</v>
      </c>
      <c r="F15829" s="18" t="str">
        <f t="shared" si="495"/>
        <v>Holyoke-Customer Charge-44743</v>
      </c>
      <c r="G15829" s="11" t="s">
        <v>131</v>
      </c>
      <c r="H15829" s="11" t="s">
        <v>56</v>
      </c>
      <c r="I15829" s="11" t="s">
        <v>56</v>
      </c>
      <c r="J15829" s="11" t="s">
        <v>56</v>
      </c>
      <c r="K15829" s="11" t="str">
        <f>IFERROR(INDEX('EDC Component Dictionary'!$C$5:$C$37,MATCH('Rates Database'!J15829,'EDC Component Dictionary'!$B$5:$B$37,0)), "Energy Supply")</f>
        <v>Distribution System</v>
      </c>
      <c r="L15829" s="12"/>
      <c r="M15829" s="12">
        <v>4.9950000000000001</v>
      </c>
    </row>
    <row r="15830" spans="1:13" x14ac:dyDescent="0.3">
      <c r="A15830" s="18">
        <v>15828</v>
      </c>
      <c r="B15830" s="18">
        <f t="shared" ref="B15830:B15893" si="496">YEAR(C15830)</f>
        <v>2022</v>
      </c>
      <c r="C15830" s="17">
        <v>44743</v>
      </c>
      <c r="D15830" s="18" t="s">
        <v>314</v>
      </c>
      <c r="E15830" s="18" t="s">
        <v>316</v>
      </c>
      <c r="F15830" s="18" t="str">
        <f t="shared" si="495"/>
        <v>West Boylston-Customer Charge-44743</v>
      </c>
      <c r="G15830" s="11" t="s">
        <v>131</v>
      </c>
      <c r="H15830" s="11" t="s">
        <v>56</v>
      </c>
      <c r="I15830" s="11" t="s">
        <v>56</v>
      </c>
      <c r="J15830" s="11" t="s">
        <v>56</v>
      </c>
      <c r="K15830" s="11" t="str">
        <f>IFERROR(INDEX('EDC Component Dictionary'!$C$5:$C$37,MATCH('Rates Database'!J15830,'EDC Component Dictionary'!$B$5:$B$37,0)), "Energy Supply")</f>
        <v>Distribution System</v>
      </c>
      <c r="L15830" s="12"/>
      <c r="M15830" s="12">
        <v>4.01400000000001</v>
      </c>
    </row>
    <row r="15831" spans="1:13" x14ac:dyDescent="0.3">
      <c r="A15831" s="18">
        <v>15829</v>
      </c>
      <c r="B15831" s="18">
        <f t="shared" si="496"/>
        <v>2022</v>
      </c>
      <c r="C15831" s="17">
        <v>44743</v>
      </c>
      <c r="D15831" s="18" t="s">
        <v>314</v>
      </c>
      <c r="E15831" s="18" t="s">
        <v>348</v>
      </c>
      <c r="F15831" s="18" t="str">
        <f t="shared" si="495"/>
        <v>Middleton-Customer Charge-44743</v>
      </c>
      <c r="G15831" s="11" t="s">
        <v>131</v>
      </c>
      <c r="H15831" s="11" t="s">
        <v>56</v>
      </c>
      <c r="I15831" s="11" t="s">
        <v>56</v>
      </c>
      <c r="J15831" s="11" t="s">
        <v>56</v>
      </c>
      <c r="K15831" s="11" t="str">
        <f>IFERROR(INDEX('EDC Component Dictionary'!$C$5:$C$37,MATCH('Rates Database'!J15831,'EDC Component Dictionary'!$B$5:$B$37,0)), "Energy Supply")</f>
        <v>Distribution System</v>
      </c>
      <c r="L15831" s="12"/>
      <c r="M15831" s="12">
        <v>5.0399999999999903</v>
      </c>
    </row>
    <row r="15832" spans="1:13" x14ac:dyDescent="0.3">
      <c r="A15832" s="18">
        <v>15830</v>
      </c>
      <c r="B15832" s="18">
        <f t="shared" si="496"/>
        <v>2022</v>
      </c>
      <c r="C15832" s="17">
        <v>44743</v>
      </c>
      <c r="D15832" s="18" t="s">
        <v>314</v>
      </c>
      <c r="E15832" s="18" t="s">
        <v>317</v>
      </c>
      <c r="F15832" s="18" t="str">
        <f t="shared" si="495"/>
        <v>Danvers-Customer Charge-44743</v>
      </c>
      <c r="G15832" s="11" t="s">
        <v>131</v>
      </c>
      <c r="H15832" s="11" t="s">
        <v>56</v>
      </c>
      <c r="I15832" s="11" t="s">
        <v>56</v>
      </c>
      <c r="J15832" s="11" t="s">
        <v>56</v>
      </c>
      <c r="K15832" s="11" t="str">
        <f>IFERROR(INDEX('EDC Component Dictionary'!$C$5:$C$37,MATCH('Rates Database'!J15832,'EDC Component Dictionary'!$B$5:$B$37,0)), "Energy Supply")</f>
        <v>Distribution System</v>
      </c>
      <c r="L15832" s="12"/>
      <c r="M15832" s="12">
        <v>7.5</v>
      </c>
    </row>
    <row r="15833" spans="1:13" x14ac:dyDescent="0.3">
      <c r="A15833" s="18">
        <v>15831</v>
      </c>
      <c r="B15833" s="18">
        <f t="shared" si="496"/>
        <v>2022</v>
      </c>
      <c r="C15833" s="17">
        <v>44743</v>
      </c>
      <c r="D15833" s="18" t="s">
        <v>314</v>
      </c>
      <c r="E15833" s="18" t="s">
        <v>318</v>
      </c>
      <c r="F15833" s="18" t="str">
        <f t="shared" si="495"/>
        <v>Peabody-Customer Charge-44743</v>
      </c>
      <c r="G15833" s="11" t="s">
        <v>131</v>
      </c>
      <c r="H15833" s="11" t="s">
        <v>56</v>
      </c>
      <c r="I15833" s="11" t="s">
        <v>56</v>
      </c>
      <c r="J15833" s="11" t="s">
        <v>56</v>
      </c>
      <c r="K15833" s="11" t="str">
        <f>IFERROR(INDEX('EDC Component Dictionary'!$C$5:$C$37,MATCH('Rates Database'!J15833,'EDC Component Dictionary'!$B$5:$B$37,0)), "Energy Supply")</f>
        <v>Distribution System</v>
      </c>
      <c r="L15833" s="12"/>
      <c r="M15833" s="12">
        <v>0.95599999999999596</v>
      </c>
    </row>
    <row r="15834" spans="1:13" x14ac:dyDescent="0.3">
      <c r="A15834" s="18">
        <v>15832</v>
      </c>
      <c r="B15834" s="18">
        <f t="shared" si="496"/>
        <v>2022</v>
      </c>
      <c r="C15834" s="17">
        <v>44743</v>
      </c>
      <c r="D15834" s="18" t="s">
        <v>314</v>
      </c>
      <c r="E15834" s="18" t="s">
        <v>319</v>
      </c>
      <c r="F15834" s="18" t="str">
        <f t="shared" si="495"/>
        <v>Ashburnham-Customer Charge-44743</v>
      </c>
      <c r="G15834" s="11" t="s">
        <v>131</v>
      </c>
      <c r="H15834" s="11" t="s">
        <v>56</v>
      </c>
      <c r="I15834" s="11" t="s">
        <v>56</v>
      </c>
      <c r="J15834" s="11" t="s">
        <v>56</v>
      </c>
      <c r="K15834" s="11" t="str">
        <f>IFERROR(INDEX('EDC Component Dictionary'!$C$5:$C$37,MATCH('Rates Database'!J15834,'EDC Component Dictionary'!$B$5:$B$37,0)), "Energy Supply")</f>
        <v>Distribution System</v>
      </c>
      <c r="L15834" s="12"/>
      <c r="M15834" s="12">
        <v>4.5</v>
      </c>
    </row>
    <row r="15835" spans="1:13" x14ac:dyDescent="0.3">
      <c r="A15835" s="18">
        <v>15833</v>
      </c>
      <c r="B15835" s="18">
        <f t="shared" si="496"/>
        <v>2022</v>
      </c>
      <c r="C15835" s="17">
        <v>44743</v>
      </c>
      <c r="D15835" s="18" t="s">
        <v>314</v>
      </c>
      <c r="E15835" s="18" t="s">
        <v>320</v>
      </c>
      <c r="F15835" s="18" t="str">
        <f t="shared" si="495"/>
        <v>Mansfield-Customer Charge-44743</v>
      </c>
      <c r="G15835" s="11" t="s">
        <v>131</v>
      </c>
      <c r="H15835" s="11" t="s">
        <v>56</v>
      </c>
      <c r="I15835" s="11" t="s">
        <v>56</v>
      </c>
      <c r="J15835" s="11" t="s">
        <v>56</v>
      </c>
      <c r="K15835" s="11" t="str">
        <f>IFERROR(INDEX('EDC Component Dictionary'!$C$5:$C$37,MATCH('Rates Database'!J15835,'EDC Component Dictionary'!$B$5:$B$37,0)), "Energy Supply")</f>
        <v>Distribution System</v>
      </c>
      <c r="L15835" s="12"/>
      <c r="M15835" s="12">
        <v>6</v>
      </c>
    </row>
    <row r="15836" spans="1:13" x14ac:dyDescent="0.3">
      <c r="A15836" s="18">
        <v>15834</v>
      </c>
      <c r="B15836" s="18">
        <f t="shared" si="496"/>
        <v>2022</v>
      </c>
      <c r="C15836" s="17">
        <v>44743</v>
      </c>
      <c r="D15836" s="18" t="s">
        <v>314</v>
      </c>
      <c r="E15836" s="18" t="s">
        <v>321</v>
      </c>
      <c r="F15836" s="18" t="str">
        <f t="shared" si="495"/>
        <v>Braintree-Customer Charge-44743</v>
      </c>
      <c r="G15836" s="11" t="s">
        <v>131</v>
      </c>
      <c r="H15836" s="11" t="s">
        <v>56</v>
      </c>
      <c r="I15836" s="11" t="s">
        <v>56</v>
      </c>
      <c r="J15836" s="11" t="s">
        <v>56</v>
      </c>
      <c r="K15836" s="11" t="str">
        <f>IFERROR(INDEX('EDC Component Dictionary'!$C$5:$C$37,MATCH('Rates Database'!J15836,'EDC Component Dictionary'!$B$5:$B$37,0)), "Energy Supply")</f>
        <v>Distribution System</v>
      </c>
      <c r="L15836" s="12"/>
      <c r="M15836" s="12">
        <v>5.12</v>
      </c>
    </row>
    <row r="15837" spans="1:13" x14ac:dyDescent="0.3">
      <c r="A15837" s="18">
        <v>15835</v>
      </c>
      <c r="B15837" s="18">
        <f t="shared" si="496"/>
        <v>2022</v>
      </c>
      <c r="C15837" s="17">
        <v>44743</v>
      </c>
      <c r="D15837" s="18" t="s">
        <v>314</v>
      </c>
      <c r="E15837" s="18" t="s">
        <v>322</v>
      </c>
      <c r="F15837" s="18" t="str">
        <f t="shared" si="495"/>
        <v>Paxton-Customer Charge-44743</v>
      </c>
      <c r="G15837" s="11" t="s">
        <v>131</v>
      </c>
      <c r="H15837" s="11" t="s">
        <v>56</v>
      </c>
      <c r="I15837" s="11" t="s">
        <v>56</v>
      </c>
      <c r="J15837" s="11" t="s">
        <v>56</v>
      </c>
      <c r="K15837" s="11" t="str">
        <f>IFERROR(INDEX('EDC Component Dictionary'!$C$5:$C$37,MATCH('Rates Database'!J15837,'EDC Component Dictionary'!$B$5:$B$37,0)), "Energy Supply")</f>
        <v>Distribution System</v>
      </c>
      <c r="L15837" s="12"/>
      <c r="M15837" s="12">
        <v>7.5</v>
      </c>
    </row>
    <row r="15838" spans="1:13" x14ac:dyDescent="0.3">
      <c r="A15838" s="18">
        <v>15836</v>
      </c>
      <c r="B15838" s="18">
        <f t="shared" si="496"/>
        <v>2022</v>
      </c>
      <c r="C15838" s="17">
        <v>44743</v>
      </c>
      <c r="D15838" s="18" t="s">
        <v>314</v>
      </c>
      <c r="E15838" s="18" t="s">
        <v>323</v>
      </c>
      <c r="F15838" s="18" t="str">
        <f t="shared" si="495"/>
        <v>Templeton-Customer Charge-44743</v>
      </c>
      <c r="G15838" s="11" t="s">
        <v>131</v>
      </c>
      <c r="H15838" s="11" t="s">
        <v>56</v>
      </c>
      <c r="I15838" s="11" t="s">
        <v>56</v>
      </c>
      <c r="J15838" s="11" t="s">
        <v>56</v>
      </c>
      <c r="K15838" s="11" t="str">
        <f>IFERROR(INDEX('EDC Component Dictionary'!$C$5:$C$37,MATCH('Rates Database'!J15838,'EDC Component Dictionary'!$B$5:$B$37,0)), "Energy Supply")</f>
        <v>Distribution System</v>
      </c>
      <c r="L15838" s="12"/>
      <c r="M15838" s="12">
        <v>3.75</v>
      </c>
    </row>
    <row r="15839" spans="1:13" x14ac:dyDescent="0.3">
      <c r="A15839" s="18">
        <v>15837</v>
      </c>
      <c r="B15839" s="18">
        <f t="shared" si="496"/>
        <v>2022</v>
      </c>
      <c r="C15839" s="17">
        <v>44743</v>
      </c>
      <c r="D15839" s="18" t="s">
        <v>314</v>
      </c>
      <c r="E15839" s="18" t="s">
        <v>324</v>
      </c>
      <c r="F15839" s="18" t="str">
        <f t="shared" si="495"/>
        <v>Hudson-Customer Charge-44743</v>
      </c>
      <c r="G15839" s="11" t="s">
        <v>131</v>
      </c>
      <c r="H15839" s="11" t="s">
        <v>56</v>
      </c>
      <c r="I15839" s="11" t="s">
        <v>56</v>
      </c>
      <c r="J15839" s="11" t="s">
        <v>56</v>
      </c>
      <c r="K15839" s="11" t="str">
        <f>IFERROR(INDEX('EDC Component Dictionary'!$C$5:$C$37,MATCH('Rates Database'!J15839,'EDC Component Dictionary'!$B$5:$B$37,0)), "Energy Supply")</f>
        <v>Distribution System</v>
      </c>
      <c r="L15839" s="12"/>
      <c r="M15839" s="12">
        <v>2.1354000000000002</v>
      </c>
    </row>
    <row r="15840" spans="1:13" x14ac:dyDescent="0.3">
      <c r="A15840" s="18">
        <v>15838</v>
      </c>
      <c r="B15840" s="18">
        <f t="shared" si="496"/>
        <v>2022</v>
      </c>
      <c r="C15840" s="17">
        <v>44743</v>
      </c>
      <c r="D15840" s="18" t="s">
        <v>314</v>
      </c>
      <c r="E15840" s="18" t="s">
        <v>325</v>
      </c>
      <c r="F15840" s="18" t="str">
        <f t="shared" si="495"/>
        <v>Reading-Customer Charge-44743</v>
      </c>
      <c r="G15840" s="11" t="s">
        <v>131</v>
      </c>
      <c r="H15840" s="11" t="s">
        <v>56</v>
      </c>
      <c r="I15840" s="11" t="s">
        <v>56</v>
      </c>
      <c r="J15840" s="11" t="s">
        <v>56</v>
      </c>
      <c r="K15840" s="11" t="str">
        <f>IFERROR(INDEX('EDC Component Dictionary'!$C$5:$C$37,MATCH('Rates Database'!J15840,'EDC Component Dictionary'!$B$5:$B$37,0)), "Energy Supply")</f>
        <v>Distribution System</v>
      </c>
      <c r="L15840" s="12"/>
      <c r="M15840" s="12">
        <v>4.6154999999999902</v>
      </c>
    </row>
    <row r="15841" spans="1:13" x14ac:dyDescent="0.3">
      <c r="A15841" s="18">
        <v>15839</v>
      </c>
      <c r="B15841" s="18">
        <f t="shared" si="496"/>
        <v>2022</v>
      </c>
      <c r="C15841" s="17">
        <v>44743</v>
      </c>
      <c r="D15841" s="18" t="s">
        <v>314</v>
      </c>
      <c r="E15841" s="18" t="s">
        <v>326</v>
      </c>
      <c r="F15841" s="18" t="str">
        <f t="shared" si="495"/>
        <v>Shrewsbury-Customer Charge-44743</v>
      </c>
      <c r="G15841" s="11" t="s">
        <v>131</v>
      </c>
      <c r="H15841" s="11" t="s">
        <v>56</v>
      </c>
      <c r="I15841" s="11" t="s">
        <v>56</v>
      </c>
      <c r="J15841" s="11" t="s">
        <v>56</v>
      </c>
      <c r="K15841" s="11" t="str">
        <f>IFERROR(INDEX('EDC Component Dictionary'!$C$5:$C$37,MATCH('Rates Database'!J15841,'EDC Component Dictionary'!$B$5:$B$37,0)), "Energy Supply")</f>
        <v>Distribution System</v>
      </c>
      <c r="L15841" s="12"/>
      <c r="M15841" s="12">
        <v>11.549999999999899</v>
      </c>
    </row>
    <row r="15842" spans="1:13" x14ac:dyDescent="0.3">
      <c r="A15842" s="18">
        <v>15840</v>
      </c>
      <c r="B15842" s="18">
        <f t="shared" si="496"/>
        <v>2022</v>
      </c>
      <c r="C15842" s="17">
        <v>44743</v>
      </c>
      <c r="D15842" s="18" t="s">
        <v>314</v>
      </c>
      <c r="E15842" s="18" t="s">
        <v>327</v>
      </c>
      <c r="F15842" s="18" t="str">
        <f t="shared" si="495"/>
        <v>Ipswich-Customer Charge-44743</v>
      </c>
      <c r="G15842" s="11" t="s">
        <v>131</v>
      </c>
      <c r="H15842" s="11" t="s">
        <v>56</v>
      </c>
      <c r="I15842" s="11" t="s">
        <v>56</v>
      </c>
      <c r="J15842" s="11" t="s">
        <v>56</v>
      </c>
      <c r="K15842" s="11" t="str">
        <f>IFERROR(INDEX('EDC Component Dictionary'!$C$5:$C$37,MATCH('Rates Database'!J15842,'EDC Component Dictionary'!$B$5:$B$37,0)), "Energy Supply")</f>
        <v>Distribution System</v>
      </c>
      <c r="L15842" s="12"/>
      <c r="M15842" s="12">
        <v>4</v>
      </c>
    </row>
    <row r="15843" spans="1:13" x14ac:dyDescent="0.3">
      <c r="A15843" s="18">
        <v>15841</v>
      </c>
      <c r="B15843" s="18">
        <f t="shared" si="496"/>
        <v>2022</v>
      </c>
      <c r="C15843" s="17">
        <v>44743</v>
      </c>
      <c r="D15843" s="18" t="s">
        <v>314</v>
      </c>
      <c r="E15843" s="18" t="s">
        <v>328</v>
      </c>
      <c r="F15843" s="18" t="str">
        <f t="shared" si="495"/>
        <v>Westfield-Customer Charge-44743</v>
      </c>
      <c r="G15843" s="11" t="s">
        <v>131</v>
      </c>
      <c r="H15843" s="11" t="s">
        <v>56</v>
      </c>
      <c r="I15843" s="11" t="s">
        <v>56</v>
      </c>
      <c r="J15843" s="11" t="s">
        <v>56</v>
      </c>
      <c r="K15843" s="11" t="str">
        <f>IFERROR(INDEX('EDC Component Dictionary'!$C$5:$C$37,MATCH('Rates Database'!J15843,'EDC Component Dictionary'!$B$5:$B$37,0)), "Energy Supply")</f>
        <v>Distribution System</v>
      </c>
      <c r="L15843" s="12"/>
      <c r="M15843" s="12">
        <v>11.637499999999999</v>
      </c>
    </row>
    <row r="15844" spans="1:13" x14ac:dyDescent="0.3">
      <c r="A15844" s="18">
        <v>15842</v>
      </c>
      <c r="B15844" s="18">
        <f t="shared" si="496"/>
        <v>2022</v>
      </c>
      <c r="C15844" s="17">
        <v>44743</v>
      </c>
      <c r="D15844" s="18" t="s">
        <v>314</v>
      </c>
      <c r="E15844" s="18" t="s">
        <v>351</v>
      </c>
      <c r="F15844" s="18" t="str">
        <f t="shared" si="495"/>
        <v>Groton-Customer Charge-44743</v>
      </c>
      <c r="G15844" s="11" t="s">
        <v>131</v>
      </c>
      <c r="H15844" s="11" t="s">
        <v>56</v>
      </c>
      <c r="I15844" s="11" t="s">
        <v>56</v>
      </c>
      <c r="J15844" s="11" t="s">
        <v>56</v>
      </c>
      <c r="K15844" s="11" t="str">
        <f>IFERROR(INDEX('EDC Component Dictionary'!$C$5:$C$37,MATCH('Rates Database'!J15844,'EDC Component Dictionary'!$B$5:$B$37,0)), "Energy Supply")</f>
        <v>Distribution System</v>
      </c>
      <c r="L15844" s="12"/>
      <c r="M15844" s="12">
        <v>5.6199999999999903</v>
      </c>
    </row>
    <row r="15845" spans="1:13" x14ac:dyDescent="0.3">
      <c r="A15845" s="18">
        <v>15843</v>
      </c>
      <c r="B15845" s="18">
        <f t="shared" si="496"/>
        <v>2022</v>
      </c>
      <c r="C15845" s="17">
        <v>44743</v>
      </c>
      <c r="D15845" s="18" t="s">
        <v>314</v>
      </c>
      <c r="E15845" s="18" t="s">
        <v>329</v>
      </c>
      <c r="F15845" s="18" t="str">
        <f t="shared" si="495"/>
        <v>Merrimac-Customer Charge-44743</v>
      </c>
      <c r="G15845" s="11" t="s">
        <v>131</v>
      </c>
      <c r="H15845" s="11" t="s">
        <v>56</v>
      </c>
      <c r="I15845" s="11" t="s">
        <v>56</v>
      </c>
      <c r="J15845" s="11" t="s">
        <v>56</v>
      </c>
      <c r="K15845" s="11" t="str">
        <f>IFERROR(INDEX('EDC Component Dictionary'!$C$5:$C$37,MATCH('Rates Database'!J15845,'EDC Component Dictionary'!$B$5:$B$37,0)), "Energy Supply")</f>
        <v>Distribution System</v>
      </c>
      <c r="L15845" s="12"/>
      <c r="M15845" s="12">
        <v>5.5</v>
      </c>
    </row>
    <row r="15846" spans="1:13" x14ac:dyDescent="0.3">
      <c r="A15846" s="18">
        <v>15844</v>
      </c>
      <c r="B15846" s="18">
        <f t="shared" si="496"/>
        <v>2022</v>
      </c>
      <c r="C15846" s="17">
        <v>44743</v>
      </c>
      <c r="D15846" s="18" t="s">
        <v>314</v>
      </c>
      <c r="E15846" s="18" t="s">
        <v>352</v>
      </c>
      <c r="F15846" s="18" t="str">
        <f t="shared" si="495"/>
        <v>Belmont-Customer Charge-44743</v>
      </c>
      <c r="G15846" s="11" t="s">
        <v>131</v>
      </c>
      <c r="H15846" s="11" t="s">
        <v>56</v>
      </c>
      <c r="I15846" s="11" t="s">
        <v>56</v>
      </c>
      <c r="J15846" s="11" t="s">
        <v>56</v>
      </c>
      <c r="K15846" s="11" t="str">
        <f>IFERROR(INDEX('EDC Component Dictionary'!$C$5:$C$37,MATCH('Rates Database'!J15846,'EDC Component Dictionary'!$B$5:$B$37,0)), "Energy Supply")</f>
        <v>Distribution System</v>
      </c>
      <c r="L15846" s="12"/>
      <c r="M15846" s="12">
        <v>10.5999999999999</v>
      </c>
    </row>
    <row r="15847" spans="1:13" x14ac:dyDescent="0.3">
      <c r="A15847" s="18">
        <v>15845</v>
      </c>
      <c r="B15847" s="18">
        <f t="shared" si="496"/>
        <v>2022</v>
      </c>
      <c r="C15847" s="17">
        <v>44743</v>
      </c>
      <c r="D15847" s="18" t="s">
        <v>314</v>
      </c>
      <c r="E15847" s="18" t="s">
        <v>330</v>
      </c>
      <c r="F15847" s="18" t="str">
        <f t="shared" si="495"/>
        <v>Chicopee-Customer Charge-44743</v>
      </c>
      <c r="G15847" s="11" t="s">
        <v>131</v>
      </c>
      <c r="H15847" s="11" t="s">
        <v>56</v>
      </c>
      <c r="I15847" s="11" t="s">
        <v>56</v>
      </c>
      <c r="J15847" s="11" t="s">
        <v>56</v>
      </c>
      <c r="K15847" s="11" t="str">
        <f>IFERROR(INDEX('EDC Component Dictionary'!$C$5:$C$37,MATCH('Rates Database'!J15847,'EDC Component Dictionary'!$B$5:$B$37,0)), "Energy Supply")</f>
        <v>Distribution System</v>
      </c>
      <c r="L15847" s="12"/>
      <c r="M15847" s="12">
        <v>5.5999999999999899</v>
      </c>
    </row>
    <row r="15848" spans="1:13" x14ac:dyDescent="0.3">
      <c r="A15848" s="18">
        <v>15846</v>
      </c>
      <c r="B15848" s="18">
        <f t="shared" si="496"/>
        <v>2022</v>
      </c>
      <c r="C15848" s="17">
        <v>44743</v>
      </c>
      <c r="D15848" s="18" t="s">
        <v>314</v>
      </c>
      <c r="E15848" s="18" t="s">
        <v>331</v>
      </c>
      <c r="F15848" s="18" t="str">
        <f t="shared" si="495"/>
        <v>Marblehead-Customer Charge-44743</v>
      </c>
      <c r="G15848" s="11" t="s">
        <v>131</v>
      </c>
      <c r="H15848" s="11" t="s">
        <v>56</v>
      </c>
      <c r="I15848" s="11" t="s">
        <v>56</v>
      </c>
      <c r="J15848" s="11" t="s">
        <v>56</v>
      </c>
      <c r="K15848" s="11" t="str">
        <f>IFERROR(INDEX('EDC Component Dictionary'!$C$5:$C$37,MATCH('Rates Database'!J15848,'EDC Component Dictionary'!$B$5:$B$37,0)), "Energy Supply")</f>
        <v>Distribution System</v>
      </c>
      <c r="L15848" s="12"/>
      <c r="M15848" s="12">
        <v>2</v>
      </c>
    </row>
    <row r="15849" spans="1:13" x14ac:dyDescent="0.3">
      <c r="A15849" s="18">
        <v>15847</v>
      </c>
      <c r="B15849" s="18">
        <f t="shared" si="496"/>
        <v>2022</v>
      </c>
      <c r="C15849" s="17">
        <v>44743</v>
      </c>
      <c r="D15849" s="18" t="s">
        <v>314</v>
      </c>
      <c r="E15849" s="18" t="s">
        <v>332</v>
      </c>
      <c r="F15849" s="18" t="str">
        <f t="shared" si="495"/>
        <v>Hingham-Customer Charge-44743</v>
      </c>
      <c r="G15849" s="11" t="s">
        <v>131</v>
      </c>
      <c r="H15849" s="11" t="s">
        <v>56</v>
      </c>
      <c r="I15849" s="11" t="s">
        <v>56</v>
      </c>
      <c r="J15849" s="11" t="s">
        <v>56</v>
      </c>
      <c r="K15849" s="11" t="str">
        <f>IFERROR(INDEX('EDC Component Dictionary'!$C$5:$C$37,MATCH('Rates Database'!J15849,'EDC Component Dictionary'!$B$5:$B$37,0)), "Energy Supply")</f>
        <v>Distribution System</v>
      </c>
      <c r="L15849" s="12"/>
      <c r="M15849" s="12">
        <v>7.9739999999999798</v>
      </c>
    </row>
    <row r="15850" spans="1:13" x14ac:dyDescent="0.3">
      <c r="A15850" s="18">
        <v>15848</v>
      </c>
      <c r="B15850" s="18">
        <f t="shared" si="496"/>
        <v>2022</v>
      </c>
      <c r="C15850" s="17">
        <v>44743</v>
      </c>
      <c r="D15850" s="18" t="s">
        <v>314</v>
      </c>
      <c r="E15850" s="18" t="s">
        <v>333</v>
      </c>
      <c r="F15850" s="18" t="str">
        <f t="shared" si="495"/>
        <v>South Hadley-Customer Charge-44743</v>
      </c>
      <c r="G15850" s="11" t="s">
        <v>131</v>
      </c>
      <c r="H15850" s="11" t="s">
        <v>56</v>
      </c>
      <c r="I15850" s="11" t="s">
        <v>56</v>
      </c>
      <c r="J15850" s="11" t="s">
        <v>56</v>
      </c>
      <c r="K15850" s="11" t="str">
        <f>IFERROR(INDEX('EDC Component Dictionary'!$C$5:$C$37,MATCH('Rates Database'!J15850,'EDC Component Dictionary'!$B$5:$B$37,0)), "Energy Supply")</f>
        <v>Distribution System</v>
      </c>
      <c r="L15850" s="12"/>
      <c r="M15850" s="12">
        <v>4.7</v>
      </c>
    </row>
    <row r="15851" spans="1:13" x14ac:dyDescent="0.3">
      <c r="A15851" s="18">
        <v>15849</v>
      </c>
      <c r="B15851" s="18">
        <f t="shared" si="496"/>
        <v>2022</v>
      </c>
      <c r="C15851" s="17">
        <v>44743</v>
      </c>
      <c r="D15851" s="18" t="s">
        <v>314</v>
      </c>
      <c r="E15851" s="18" t="s">
        <v>334</v>
      </c>
      <c r="F15851" s="18" t="str">
        <f t="shared" si="495"/>
        <v>Georgetown-Customer Charge-44743</v>
      </c>
      <c r="G15851" s="11" t="s">
        <v>131</v>
      </c>
      <c r="H15851" s="11" t="s">
        <v>56</v>
      </c>
      <c r="I15851" s="11" t="s">
        <v>56</v>
      </c>
      <c r="J15851" s="11" t="s">
        <v>56</v>
      </c>
      <c r="K15851" s="11" t="str">
        <f>IFERROR(INDEX('EDC Component Dictionary'!$C$5:$C$37,MATCH('Rates Database'!J15851,'EDC Component Dictionary'!$B$5:$B$37,0)), "Energy Supply")</f>
        <v>Distribution System</v>
      </c>
      <c r="L15851" s="12"/>
      <c r="M15851" s="12">
        <v>5.2109999999999799</v>
      </c>
    </row>
    <row r="15852" spans="1:13" x14ac:dyDescent="0.3">
      <c r="A15852" s="18">
        <v>15850</v>
      </c>
      <c r="B15852" s="18">
        <f t="shared" si="496"/>
        <v>2022</v>
      </c>
      <c r="C15852" s="17">
        <v>44743</v>
      </c>
      <c r="D15852" s="18" t="s">
        <v>314</v>
      </c>
      <c r="E15852" s="18" t="s">
        <v>335</v>
      </c>
      <c r="F15852" s="18" t="str">
        <f t="shared" si="495"/>
        <v>Sterling-Customer Charge-44743</v>
      </c>
      <c r="G15852" s="11" t="s">
        <v>131</v>
      </c>
      <c r="H15852" s="11" t="s">
        <v>56</v>
      </c>
      <c r="I15852" s="11" t="s">
        <v>56</v>
      </c>
      <c r="J15852" s="11" t="s">
        <v>56</v>
      </c>
      <c r="K15852" s="11" t="str">
        <f>IFERROR(INDEX('EDC Component Dictionary'!$C$5:$C$37,MATCH('Rates Database'!J15852,'EDC Component Dictionary'!$B$5:$B$37,0)), "Energy Supply")</f>
        <v>Distribution System</v>
      </c>
      <c r="L15852" s="12"/>
      <c r="M15852" s="12">
        <v>4</v>
      </c>
    </row>
    <row r="15853" spans="1:13" x14ac:dyDescent="0.3">
      <c r="A15853" s="18">
        <v>15851</v>
      </c>
      <c r="B15853" s="18">
        <f t="shared" si="496"/>
        <v>2022</v>
      </c>
      <c r="C15853" s="17">
        <v>44743</v>
      </c>
      <c r="D15853" s="18" t="s">
        <v>314</v>
      </c>
      <c r="E15853" s="18" t="s">
        <v>336</v>
      </c>
      <c r="F15853" s="18" t="str">
        <f t="shared" si="495"/>
        <v>Littleton-Customer Charge-44743</v>
      </c>
      <c r="G15853" s="11" t="s">
        <v>131</v>
      </c>
      <c r="H15853" s="11" t="s">
        <v>56</v>
      </c>
      <c r="I15853" s="11" t="s">
        <v>56</v>
      </c>
      <c r="J15853" s="11" t="s">
        <v>56</v>
      </c>
      <c r="K15853" s="11" t="str">
        <f>IFERROR(INDEX('EDC Component Dictionary'!$C$5:$C$37,MATCH('Rates Database'!J15853,'EDC Component Dictionary'!$B$5:$B$37,0)), "Energy Supply")</f>
        <v>Distribution System</v>
      </c>
      <c r="L15853" s="12"/>
      <c r="M15853" s="12">
        <v>3.5000000000000102</v>
      </c>
    </row>
    <row r="15854" spans="1:13" x14ac:dyDescent="0.3">
      <c r="A15854" s="18">
        <v>15852</v>
      </c>
      <c r="B15854" s="18">
        <f t="shared" si="496"/>
        <v>2022</v>
      </c>
      <c r="C15854" s="17">
        <v>44743</v>
      </c>
      <c r="D15854" s="18" t="s">
        <v>314</v>
      </c>
      <c r="E15854" s="18" t="s">
        <v>337</v>
      </c>
      <c r="F15854" s="18" t="str">
        <f t="shared" si="495"/>
        <v>Boylston-Customer Charge-44743</v>
      </c>
      <c r="G15854" s="11" t="s">
        <v>131</v>
      </c>
      <c r="H15854" s="11" t="s">
        <v>56</v>
      </c>
      <c r="I15854" s="11" t="s">
        <v>56</v>
      </c>
      <c r="J15854" s="11" t="s">
        <v>56</v>
      </c>
      <c r="K15854" s="11" t="str">
        <f>IFERROR(INDEX('EDC Component Dictionary'!$C$5:$C$37,MATCH('Rates Database'!J15854,'EDC Component Dictionary'!$B$5:$B$37,0)), "Energy Supply")</f>
        <v>Distribution System</v>
      </c>
      <c r="L15854" s="12"/>
      <c r="M15854" s="12">
        <v>9</v>
      </c>
    </row>
    <row r="15855" spans="1:13" x14ac:dyDescent="0.3">
      <c r="A15855" s="18">
        <v>15853</v>
      </c>
      <c r="B15855" s="18">
        <f t="shared" si="496"/>
        <v>2022</v>
      </c>
      <c r="C15855" s="17">
        <v>44743</v>
      </c>
      <c r="D15855" s="18" t="s">
        <v>314</v>
      </c>
      <c r="E15855" s="18" t="s">
        <v>338</v>
      </c>
      <c r="F15855" s="18" t="str">
        <f t="shared" si="495"/>
        <v>Princeton-Customer Charge-44743</v>
      </c>
      <c r="G15855" s="11" t="s">
        <v>131</v>
      </c>
      <c r="H15855" s="11" t="s">
        <v>56</v>
      </c>
      <c r="I15855" s="11" t="s">
        <v>56</v>
      </c>
      <c r="J15855" s="11" t="s">
        <v>56</v>
      </c>
      <c r="K15855" s="11" t="str">
        <f>IFERROR(INDEX('EDC Component Dictionary'!$C$5:$C$37,MATCH('Rates Database'!J15855,'EDC Component Dictionary'!$B$5:$B$37,0)), "Energy Supply")</f>
        <v>Distribution System</v>
      </c>
      <c r="L15855" s="12"/>
      <c r="M15855" s="12">
        <v>8.9500000000000099</v>
      </c>
    </row>
    <row r="15856" spans="1:13" x14ac:dyDescent="0.3">
      <c r="A15856" s="18">
        <v>15854</v>
      </c>
      <c r="B15856" s="18">
        <f t="shared" si="496"/>
        <v>2022</v>
      </c>
      <c r="C15856" s="17">
        <v>44743</v>
      </c>
      <c r="D15856" s="18" t="s">
        <v>314</v>
      </c>
      <c r="E15856" s="18" t="s">
        <v>347</v>
      </c>
      <c r="F15856" s="18" t="str">
        <f t="shared" si="495"/>
        <v>Middleborough-Customer Charge-44743</v>
      </c>
      <c r="G15856" s="11" t="s">
        <v>131</v>
      </c>
      <c r="H15856" s="11" t="s">
        <v>56</v>
      </c>
      <c r="I15856" s="11" t="s">
        <v>56</v>
      </c>
      <c r="J15856" s="11" t="s">
        <v>56</v>
      </c>
      <c r="K15856" s="11" t="str">
        <f>IFERROR(INDEX('EDC Component Dictionary'!$C$5:$C$37,MATCH('Rates Database'!J15856,'EDC Component Dictionary'!$B$5:$B$37,0)), "Energy Supply")</f>
        <v>Distribution System</v>
      </c>
      <c r="L15856" s="12"/>
      <c r="M15856" s="12">
        <v>4.5049999999999901</v>
      </c>
    </row>
    <row r="15857" spans="1:13" x14ac:dyDescent="0.3">
      <c r="A15857" s="18">
        <v>15855</v>
      </c>
      <c r="B15857" s="18">
        <f t="shared" si="496"/>
        <v>2022</v>
      </c>
      <c r="C15857" s="17">
        <v>44743</v>
      </c>
      <c r="D15857" s="18" t="s">
        <v>314</v>
      </c>
      <c r="E15857" s="18" t="s">
        <v>339</v>
      </c>
      <c r="F15857" s="18" t="str">
        <f t="shared" si="495"/>
        <v>Rowley-Customer Charge-44743</v>
      </c>
      <c r="G15857" s="11" t="s">
        <v>131</v>
      </c>
      <c r="H15857" s="11" t="s">
        <v>56</v>
      </c>
      <c r="I15857" s="11" t="s">
        <v>56</v>
      </c>
      <c r="J15857" s="11" t="s">
        <v>56</v>
      </c>
      <c r="K15857" s="11" t="str">
        <f>IFERROR(INDEX('EDC Component Dictionary'!$C$5:$C$37,MATCH('Rates Database'!J15857,'EDC Component Dictionary'!$B$5:$B$37,0)), "Energy Supply")</f>
        <v>Distribution System</v>
      </c>
      <c r="L15857" s="12"/>
      <c r="M15857" s="12">
        <v>4</v>
      </c>
    </row>
    <row r="15858" spans="1:13" x14ac:dyDescent="0.3">
      <c r="A15858" s="18">
        <v>15856</v>
      </c>
      <c r="B15858" s="18">
        <f t="shared" si="496"/>
        <v>2022</v>
      </c>
      <c r="C15858" s="17">
        <v>44743</v>
      </c>
      <c r="D15858" s="18" t="s">
        <v>314</v>
      </c>
      <c r="E15858" s="18" t="s">
        <v>353</v>
      </c>
      <c r="F15858" s="18" t="str">
        <f t="shared" si="495"/>
        <v>Concord-Customer Charge-44743</v>
      </c>
      <c r="G15858" s="11" t="s">
        <v>131</v>
      </c>
      <c r="H15858" s="11" t="s">
        <v>56</v>
      </c>
      <c r="I15858" s="11" t="s">
        <v>56</v>
      </c>
      <c r="J15858" s="11" t="s">
        <v>56</v>
      </c>
      <c r="K15858" s="11" t="str">
        <f>IFERROR(INDEX('EDC Component Dictionary'!$C$5:$C$37,MATCH('Rates Database'!J15858,'EDC Component Dictionary'!$B$5:$B$37,0)), "Energy Supply")</f>
        <v>Distribution System</v>
      </c>
      <c r="L15858" s="12"/>
      <c r="M15858" s="12">
        <v>5.6332500000000003</v>
      </c>
    </row>
    <row r="15859" spans="1:13" x14ac:dyDescent="0.3">
      <c r="A15859" s="18">
        <v>15857</v>
      </c>
      <c r="B15859" s="18">
        <f t="shared" si="496"/>
        <v>2022</v>
      </c>
      <c r="C15859" s="17">
        <v>44743</v>
      </c>
      <c r="D15859" s="18" t="s">
        <v>314</v>
      </c>
      <c r="E15859" s="18" t="s">
        <v>340</v>
      </c>
      <c r="F15859" s="18" t="str">
        <f t="shared" si="495"/>
        <v>Wakefield-Customer Charge-44743</v>
      </c>
      <c r="G15859" s="11" t="s">
        <v>131</v>
      </c>
      <c r="H15859" s="11" t="s">
        <v>56</v>
      </c>
      <c r="I15859" s="11" t="s">
        <v>56</v>
      </c>
      <c r="J15859" s="11" t="s">
        <v>56</v>
      </c>
      <c r="K15859" s="11" t="str">
        <f>IFERROR(INDEX('EDC Component Dictionary'!$C$5:$C$37,MATCH('Rates Database'!J15859,'EDC Component Dictionary'!$B$5:$B$37,0)), "Energy Supply")</f>
        <v>Distribution System</v>
      </c>
      <c r="L15859" s="12"/>
      <c r="M15859" s="12">
        <v>6</v>
      </c>
    </row>
    <row r="15860" spans="1:13" x14ac:dyDescent="0.3">
      <c r="A15860" s="18">
        <v>15858</v>
      </c>
      <c r="B15860" s="18">
        <f t="shared" si="496"/>
        <v>2022</v>
      </c>
      <c r="C15860" s="17">
        <v>44743</v>
      </c>
      <c r="D15860" s="18" t="s">
        <v>314</v>
      </c>
      <c r="E15860" s="18" t="s">
        <v>341</v>
      </c>
      <c r="F15860" s="18" t="str">
        <f t="shared" si="495"/>
        <v>Hull-Customer Charge-44743</v>
      </c>
      <c r="G15860" s="11" t="s">
        <v>131</v>
      </c>
      <c r="H15860" s="11" t="s">
        <v>56</v>
      </c>
      <c r="I15860" s="11" t="s">
        <v>56</v>
      </c>
      <c r="J15860" s="11" t="s">
        <v>56</v>
      </c>
      <c r="K15860" s="11" t="str">
        <f>IFERROR(INDEX('EDC Component Dictionary'!$C$5:$C$37,MATCH('Rates Database'!J15860,'EDC Component Dictionary'!$B$5:$B$37,0)), "Energy Supply")</f>
        <v>Distribution System</v>
      </c>
      <c r="L15860" s="12"/>
      <c r="M15860" s="12">
        <v>12.0689999999999</v>
      </c>
    </row>
    <row r="15861" spans="1:13" x14ac:dyDescent="0.3">
      <c r="A15861" s="18">
        <v>15859</v>
      </c>
      <c r="B15861" s="18">
        <f t="shared" si="496"/>
        <v>2022</v>
      </c>
      <c r="C15861" s="17">
        <v>44743</v>
      </c>
      <c r="D15861" s="18" t="s">
        <v>314</v>
      </c>
      <c r="E15861" s="18" t="s">
        <v>342</v>
      </c>
      <c r="F15861" s="18" t="str">
        <f t="shared" si="495"/>
        <v>North Attleborough-Customer Charge-44743</v>
      </c>
      <c r="G15861" s="11" t="s">
        <v>131</v>
      </c>
      <c r="H15861" s="11" t="s">
        <v>56</v>
      </c>
      <c r="I15861" s="11" t="s">
        <v>56</v>
      </c>
      <c r="J15861" s="11" t="s">
        <v>56</v>
      </c>
      <c r="K15861" s="11" t="str">
        <f>IFERROR(INDEX('EDC Component Dictionary'!$C$5:$C$37,MATCH('Rates Database'!J15861,'EDC Component Dictionary'!$B$5:$B$37,0)), "Energy Supply")</f>
        <v>Distribution System</v>
      </c>
      <c r="L15861" s="12"/>
      <c r="M15861" s="12">
        <v>10.32</v>
      </c>
    </row>
    <row r="15862" spans="1:13" x14ac:dyDescent="0.3">
      <c r="A15862" s="18">
        <v>15860</v>
      </c>
      <c r="B15862" s="18">
        <f t="shared" si="496"/>
        <v>2022</v>
      </c>
      <c r="C15862" s="17">
        <v>44743</v>
      </c>
      <c r="D15862" s="18" t="s">
        <v>314</v>
      </c>
      <c r="E15862" s="18" t="s">
        <v>343</v>
      </c>
      <c r="F15862" s="18" t="str">
        <f t="shared" si="495"/>
        <v>Holden-Customer Charge-44743</v>
      </c>
      <c r="G15862" s="11" t="s">
        <v>131</v>
      </c>
      <c r="H15862" s="11" t="s">
        <v>56</v>
      </c>
      <c r="I15862" s="11" t="s">
        <v>56</v>
      </c>
      <c r="J15862" s="11" t="s">
        <v>56</v>
      </c>
      <c r="K15862" s="11" t="str">
        <f>IFERROR(INDEX('EDC Component Dictionary'!$C$5:$C$37,MATCH('Rates Database'!J15862,'EDC Component Dictionary'!$B$5:$B$37,0)), "Energy Supply")</f>
        <v>Distribution System</v>
      </c>
      <c r="L15862" s="12"/>
      <c r="M15862" s="12">
        <v>4.25</v>
      </c>
    </row>
    <row r="15863" spans="1:13" x14ac:dyDescent="0.3">
      <c r="A15863" s="18">
        <v>15861</v>
      </c>
      <c r="B15863" s="18">
        <f t="shared" si="496"/>
        <v>2022</v>
      </c>
      <c r="C15863" s="17">
        <v>44743</v>
      </c>
      <c r="D15863" s="18" t="s">
        <v>314</v>
      </c>
      <c r="E15863" s="18" t="s">
        <v>354</v>
      </c>
      <c r="F15863" s="18" t="str">
        <f t="shared" si="495"/>
        <v>Taunton-Customer Charge-44743</v>
      </c>
      <c r="G15863" s="11" t="s">
        <v>131</v>
      </c>
      <c r="H15863" s="11" t="s">
        <v>56</v>
      </c>
      <c r="I15863" s="11" t="s">
        <v>56</v>
      </c>
      <c r="J15863" s="11" t="s">
        <v>56</v>
      </c>
      <c r="K15863" s="11" t="str">
        <f>IFERROR(INDEX('EDC Component Dictionary'!$C$5:$C$37,MATCH('Rates Database'!J15863,'EDC Component Dictionary'!$B$5:$B$37,0)), "Energy Supply")</f>
        <v>Distribution System</v>
      </c>
      <c r="L15863" s="12"/>
      <c r="M15863" s="12">
        <v>6.9065000000000003</v>
      </c>
    </row>
    <row r="15864" spans="1:13" x14ac:dyDescent="0.3">
      <c r="A15864" s="18">
        <v>15862</v>
      </c>
      <c r="B15864" s="18">
        <f t="shared" si="496"/>
        <v>2022</v>
      </c>
      <c r="C15864" s="17">
        <v>44743</v>
      </c>
      <c r="D15864" s="18" t="s">
        <v>314</v>
      </c>
      <c r="E15864" s="18" t="s">
        <v>344</v>
      </c>
      <c r="F15864" s="18" t="str">
        <f t="shared" si="495"/>
        <v>Norwood-Customer Charge-44743</v>
      </c>
      <c r="G15864" s="11" t="s">
        <v>131</v>
      </c>
      <c r="H15864" s="11" t="s">
        <v>56</v>
      </c>
      <c r="I15864" s="11" t="s">
        <v>56</v>
      </c>
      <c r="J15864" s="11" t="s">
        <v>56</v>
      </c>
      <c r="K15864" s="11" t="str">
        <f>IFERROR(INDEX('EDC Component Dictionary'!$C$5:$C$37,MATCH('Rates Database'!J15864,'EDC Component Dictionary'!$B$5:$B$37,0)), "Energy Supply")</f>
        <v>Distribution System</v>
      </c>
      <c r="L15864" s="12"/>
      <c r="M15864" s="12">
        <v>9</v>
      </c>
    </row>
    <row r="15865" spans="1:13" x14ac:dyDescent="0.3">
      <c r="A15865" s="18">
        <v>15863</v>
      </c>
      <c r="B15865" s="18">
        <f t="shared" si="496"/>
        <v>2022</v>
      </c>
      <c r="C15865" s="17">
        <v>44743</v>
      </c>
      <c r="D15865" s="18" t="s">
        <v>314</v>
      </c>
      <c r="E15865" s="18" t="s">
        <v>355</v>
      </c>
      <c r="F15865" s="18" t="str">
        <f t="shared" si="495"/>
        <v>Wellesley-Customer Charge-44743</v>
      </c>
      <c r="G15865" s="11" t="s">
        <v>131</v>
      </c>
      <c r="H15865" s="11" t="s">
        <v>56</v>
      </c>
      <c r="I15865" s="11" t="s">
        <v>56</v>
      </c>
      <c r="J15865" s="11" t="s">
        <v>56</v>
      </c>
      <c r="K15865" s="11" t="str">
        <f>IFERROR(INDEX('EDC Component Dictionary'!$C$5:$C$37,MATCH('Rates Database'!J15865,'EDC Component Dictionary'!$B$5:$B$37,0)), "Energy Supply")</f>
        <v>Distribution System</v>
      </c>
      <c r="L15865" s="12"/>
      <c r="M15865" s="12">
        <v>2.5935000000000001</v>
      </c>
    </row>
    <row r="15866" spans="1:13" x14ac:dyDescent="0.3">
      <c r="A15866" s="18">
        <v>15864</v>
      </c>
      <c r="B15866" s="18">
        <f t="shared" si="496"/>
        <v>2022</v>
      </c>
      <c r="C15866" s="17">
        <v>44743</v>
      </c>
      <c r="D15866" s="18" t="s">
        <v>314</v>
      </c>
      <c r="E15866" s="18" t="s">
        <v>345</v>
      </c>
      <c r="F15866" s="18" t="str">
        <f t="shared" si="495"/>
        <v>Russell-Customer Charge-44743</v>
      </c>
      <c r="G15866" s="11" t="s">
        <v>131</v>
      </c>
      <c r="H15866" s="11" t="s">
        <v>56</v>
      </c>
      <c r="I15866" s="11" t="s">
        <v>56</v>
      </c>
      <c r="J15866" s="11" t="s">
        <v>56</v>
      </c>
      <c r="K15866" s="11" t="str">
        <f>IFERROR(INDEX('EDC Component Dictionary'!$C$5:$C$37,MATCH('Rates Database'!J15866,'EDC Component Dictionary'!$B$5:$B$37,0)), "Energy Supply")</f>
        <v>Distribution System</v>
      </c>
      <c r="L15866" s="12"/>
      <c r="M15866" s="12">
        <v>8</v>
      </c>
    </row>
    <row r="15867" spans="1:13" x14ac:dyDescent="0.3">
      <c r="A15867" s="18">
        <v>15865</v>
      </c>
      <c r="B15867" s="18">
        <f t="shared" si="496"/>
        <v>2022</v>
      </c>
      <c r="C15867" s="17">
        <v>44743</v>
      </c>
      <c r="D15867" s="18" t="s">
        <v>314</v>
      </c>
      <c r="E15867" s="18" t="s">
        <v>346</v>
      </c>
      <c r="F15867" s="18" t="str">
        <f t="shared" si="495"/>
        <v>Chester-Customer Charge-44743</v>
      </c>
      <c r="G15867" s="11" t="s">
        <v>131</v>
      </c>
      <c r="H15867" s="11" t="s">
        <v>56</v>
      </c>
      <c r="I15867" s="11" t="s">
        <v>56</v>
      </c>
      <c r="J15867" s="11" t="s">
        <v>56</v>
      </c>
      <c r="K15867" s="11" t="str">
        <f>IFERROR(INDEX('EDC Component Dictionary'!$C$5:$C$37,MATCH('Rates Database'!J15867,'EDC Component Dictionary'!$B$5:$B$37,0)), "Energy Supply")</f>
        <v>Distribution System</v>
      </c>
      <c r="L15867" s="12"/>
      <c r="M15867" s="12">
        <v>5.9850000000000101</v>
      </c>
    </row>
    <row r="15868" spans="1:13" x14ac:dyDescent="0.3">
      <c r="A15868" s="18">
        <v>15866</v>
      </c>
      <c r="B15868" s="18">
        <f t="shared" si="496"/>
        <v>2019</v>
      </c>
      <c r="C15868" s="17">
        <v>43525</v>
      </c>
      <c r="D15868" s="18" t="s">
        <v>314</v>
      </c>
      <c r="E15868" s="18" t="s">
        <v>315</v>
      </c>
      <c r="F15868" s="18" t="str">
        <f t="shared" si="495"/>
        <v>Holyoke-Customer Charge-43525</v>
      </c>
      <c r="G15868" s="11" t="s">
        <v>131</v>
      </c>
      <c r="H15868" s="11" t="s">
        <v>56</v>
      </c>
      <c r="I15868" s="11" t="s">
        <v>56</v>
      </c>
      <c r="J15868" s="11" t="s">
        <v>56</v>
      </c>
      <c r="K15868" s="11" t="str">
        <f>IFERROR(INDEX('EDC Component Dictionary'!$C$5:$C$37,MATCH('Rates Database'!J15868,'EDC Component Dictionary'!$B$5:$B$37,0)), "Energy Supply")</f>
        <v>Distribution System</v>
      </c>
      <c r="L15868" s="12"/>
      <c r="M15868" s="12">
        <v>4.09499999999999</v>
      </c>
    </row>
    <row r="15869" spans="1:13" x14ac:dyDescent="0.3">
      <c r="A15869" s="18">
        <v>15867</v>
      </c>
      <c r="B15869" s="18">
        <f t="shared" si="496"/>
        <v>2019</v>
      </c>
      <c r="C15869" s="17">
        <v>43525</v>
      </c>
      <c r="D15869" s="18" t="s">
        <v>314</v>
      </c>
      <c r="E15869" s="18" t="s">
        <v>316</v>
      </c>
      <c r="F15869" s="18" t="str">
        <f t="shared" si="495"/>
        <v>West Boylston-Customer Charge-43525</v>
      </c>
      <c r="G15869" s="11" t="s">
        <v>131</v>
      </c>
      <c r="H15869" s="11" t="s">
        <v>56</v>
      </c>
      <c r="I15869" s="11" t="s">
        <v>56</v>
      </c>
      <c r="J15869" s="11" t="s">
        <v>56</v>
      </c>
      <c r="K15869" s="11" t="str">
        <f>IFERROR(INDEX('EDC Component Dictionary'!$C$5:$C$37,MATCH('Rates Database'!J15869,'EDC Component Dictionary'!$B$5:$B$37,0)), "Energy Supply")</f>
        <v>Distribution System</v>
      </c>
      <c r="L15869" s="12"/>
      <c r="M15869" s="12">
        <v>4.01400000000001</v>
      </c>
    </row>
    <row r="15870" spans="1:13" x14ac:dyDescent="0.3">
      <c r="A15870" s="18">
        <v>15868</v>
      </c>
      <c r="B15870" s="18">
        <f t="shared" si="496"/>
        <v>2019</v>
      </c>
      <c r="C15870" s="17">
        <v>43525</v>
      </c>
      <c r="D15870" s="18" t="s">
        <v>314</v>
      </c>
      <c r="E15870" s="18" t="s">
        <v>348</v>
      </c>
      <c r="F15870" s="18" t="str">
        <f t="shared" si="495"/>
        <v>Middleton-Customer Charge-43525</v>
      </c>
      <c r="G15870" s="11" t="s">
        <v>131</v>
      </c>
      <c r="H15870" s="11" t="s">
        <v>56</v>
      </c>
      <c r="I15870" s="11" t="s">
        <v>56</v>
      </c>
      <c r="J15870" s="11" t="s">
        <v>56</v>
      </c>
      <c r="K15870" s="11" t="str">
        <f>IFERROR(INDEX('EDC Component Dictionary'!$C$5:$C$37,MATCH('Rates Database'!J15870,'EDC Component Dictionary'!$B$5:$B$37,0)), "Energy Supply")</f>
        <v>Distribution System</v>
      </c>
      <c r="L15870" s="12"/>
      <c r="M15870" s="12">
        <v>5.0399999999999903</v>
      </c>
    </row>
    <row r="15871" spans="1:13" x14ac:dyDescent="0.3">
      <c r="A15871" s="18">
        <v>15869</v>
      </c>
      <c r="B15871" s="18">
        <f t="shared" si="496"/>
        <v>2019</v>
      </c>
      <c r="C15871" s="17">
        <v>43525</v>
      </c>
      <c r="D15871" s="18" t="s">
        <v>314</v>
      </c>
      <c r="E15871" s="18" t="s">
        <v>317</v>
      </c>
      <c r="F15871" s="18" t="str">
        <f t="shared" si="495"/>
        <v>Danvers-Customer Charge-43525</v>
      </c>
      <c r="G15871" s="11" t="s">
        <v>131</v>
      </c>
      <c r="H15871" s="11" t="s">
        <v>56</v>
      </c>
      <c r="I15871" s="11" t="s">
        <v>56</v>
      </c>
      <c r="J15871" s="11" t="s">
        <v>56</v>
      </c>
      <c r="K15871" s="11" t="str">
        <f>IFERROR(INDEX('EDC Component Dictionary'!$C$5:$C$37,MATCH('Rates Database'!J15871,'EDC Component Dictionary'!$B$5:$B$37,0)), "Energy Supply")</f>
        <v>Distribution System</v>
      </c>
      <c r="L15871" s="12"/>
      <c r="M15871" s="12">
        <v>5</v>
      </c>
    </row>
    <row r="15872" spans="1:13" x14ac:dyDescent="0.3">
      <c r="A15872" s="18">
        <v>15870</v>
      </c>
      <c r="B15872" s="18">
        <f t="shared" si="496"/>
        <v>2019</v>
      </c>
      <c r="C15872" s="17">
        <v>43525</v>
      </c>
      <c r="D15872" s="18" t="s">
        <v>314</v>
      </c>
      <c r="E15872" s="18" t="s">
        <v>318</v>
      </c>
      <c r="F15872" s="18" t="str">
        <f t="shared" si="495"/>
        <v>Peabody-Customer Charge-43525</v>
      </c>
      <c r="G15872" s="11" t="s">
        <v>131</v>
      </c>
      <c r="H15872" s="11" t="s">
        <v>56</v>
      </c>
      <c r="I15872" s="11" t="s">
        <v>56</v>
      </c>
      <c r="J15872" s="11" t="s">
        <v>56</v>
      </c>
      <c r="K15872" s="11" t="str">
        <f>IFERROR(INDEX('EDC Component Dictionary'!$C$5:$C$37,MATCH('Rates Database'!J15872,'EDC Component Dictionary'!$B$5:$B$37,0)), "Energy Supply")</f>
        <v>Distribution System</v>
      </c>
      <c r="L15872" s="12"/>
      <c r="M15872" s="12">
        <v>0.82199999999998097</v>
      </c>
    </row>
    <row r="15873" spans="1:13" x14ac:dyDescent="0.3">
      <c r="A15873" s="18">
        <v>15871</v>
      </c>
      <c r="B15873" s="18">
        <f t="shared" si="496"/>
        <v>2019</v>
      </c>
      <c r="C15873" s="17">
        <v>43525</v>
      </c>
      <c r="D15873" s="18" t="s">
        <v>314</v>
      </c>
      <c r="E15873" s="18" t="s">
        <v>319</v>
      </c>
      <c r="F15873" s="18" t="str">
        <f t="shared" si="495"/>
        <v>Ashburnham-Customer Charge-43525</v>
      </c>
      <c r="G15873" s="11" t="s">
        <v>131</v>
      </c>
      <c r="H15873" s="11" t="s">
        <v>56</v>
      </c>
      <c r="I15873" s="11" t="s">
        <v>56</v>
      </c>
      <c r="J15873" s="11" t="s">
        <v>56</v>
      </c>
      <c r="K15873" s="11" t="str">
        <f>IFERROR(INDEX('EDC Component Dictionary'!$C$5:$C$37,MATCH('Rates Database'!J15873,'EDC Component Dictionary'!$B$5:$B$37,0)), "Energy Supply")</f>
        <v>Distribution System</v>
      </c>
      <c r="L15873" s="12"/>
      <c r="M15873" s="12">
        <v>4.5</v>
      </c>
    </row>
    <row r="15874" spans="1:13" x14ac:dyDescent="0.3">
      <c r="A15874" s="18">
        <v>15872</v>
      </c>
      <c r="B15874" s="18">
        <f t="shared" si="496"/>
        <v>2019</v>
      </c>
      <c r="C15874" s="17">
        <v>43525</v>
      </c>
      <c r="D15874" s="18" t="s">
        <v>314</v>
      </c>
      <c r="E15874" s="18" t="s">
        <v>320</v>
      </c>
      <c r="F15874" s="18" t="str">
        <f t="shared" si="495"/>
        <v>Mansfield-Customer Charge-43525</v>
      </c>
      <c r="G15874" s="11" t="s">
        <v>131</v>
      </c>
      <c r="H15874" s="11" t="s">
        <v>56</v>
      </c>
      <c r="I15874" s="11" t="s">
        <v>56</v>
      </c>
      <c r="J15874" s="11" t="s">
        <v>56</v>
      </c>
      <c r="K15874" s="11" t="str">
        <f>IFERROR(INDEX('EDC Component Dictionary'!$C$5:$C$37,MATCH('Rates Database'!J15874,'EDC Component Dictionary'!$B$5:$B$37,0)), "Energy Supply")</f>
        <v>Distribution System</v>
      </c>
      <c r="L15874" s="12"/>
      <c r="M15874" s="12">
        <v>4</v>
      </c>
    </row>
    <row r="15875" spans="1:13" x14ac:dyDescent="0.3">
      <c r="A15875" s="18">
        <v>15873</v>
      </c>
      <c r="B15875" s="18">
        <f t="shared" si="496"/>
        <v>2019</v>
      </c>
      <c r="C15875" s="17">
        <v>43525</v>
      </c>
      <c r="D15875" s="18" t="s">
        <v>314</v>
      </c>
      <c r="E15875" s="18" t="s">
        <v>321</v>
      </c>
      <c r="F15875" s="18" t="str">
        <f t="shared" si="495"/>
        <v>Braintree-Customer Charge-43525</v>
      </c>
      <c r="G15875" s="11" t="s">
        <v>131</v>
      </c>
      <c r="H15875" s="11" t="s">
        <v>56</v>
      </c>
      <c r="I15875" s="11" t="s">
        <v>56</v>
      </c>
      <c r="J15875" s="11" t="s">
        <v>56</v>
      </c>
      <c r="K15875" s="11" t="str">
        <f>IFERROR(INDEX('EDC Component Dictionary'!$C$5:$C$37,MATCH('Rates Database'!J15875,'EDC Component Dictionary'!$B$5:$B$37,0)), "Energy Supply")</f>
        <v>Distribution System</v>
      </c>
      <c r="L15875" s="12"/>
      <c r="M15875" s="12">
        <v>5.12</v>
      </c>
    </row>
    <row r="15876" spans="1:13" x14ac:dyDescent="0.3">
      <c r="A15876" s="18">
        <v>15874</v>
      </c>
      <c r="B15876" s="18">
        <f t="shared" si="496"/>
        <v>2019</v>
      </c>
      <c r="C15876" s="17">
        <v>43525</v>
      </c>
      <c r="D15876" s="18" t="s">
        <v>314</v>
      </c>
      <c r="E15876" s="18" t="s">
        <v>322</v>
      </c>
      <c r="F15876" s="18" t="str">
        <f t="shared" ref="F15876:F15939" si="497">_xlfn.CONCAT(E15876,"-",J15876,"-",C15876)</f>
        <v>Paxton-Customer Charge-43525</v>
      </c>
      <c r="G15876" s="11" t="s">
        <v>131</v>
      </c>
      <c r="H15876" s="11" t="s">
        <v>56</v>
      </c>
      <c r="I15876" s="11" t="s">
        <v>56</v>
      </c>
      <c r="J15876" s="11" t="s">
        <v>56</v>
      </c>
      <c r="K15876" s="11" t="str">
        <f>IFERROR(INDEX('EDC Component Dictionary'!$C$5:$C$37,MATCH('Rates Database'!J15876,'EDC Component Dictionary'!$B$5:$B$37,0)), "Energy Supply")</f>
        <v>Distribution System</v>
      </c>
      <c r="L15876" s="12"/>
      <c r="M15876" s="12">
        <v>5</v>
      </c>
    </row>
    <row r="15877" spans="1:13" x14ac:dyDescent="0.3">
      <c r="A15877" s="18">
        <v>15875</v>
      </c>
      <c r="B15877" s="18">
        <f t="shared" si="496"/>
        <v>2019</v>
      </c>
      <c r="C15877" s="17">
        <v>43525</v>
      </c>
      <c r="D15877" s="18" t="s">
        <v>314</v>
      </c>
      <c r="E15877" s="18" t="s">
        <v>323</v>
      </c>
      <c r="F15877" s="18" t="str">
        <f t="shared" si="497"/>
        <v>Templeton-Customer Charge-43525</v>
      </c>
      <c r="G15877" s="11" t="s">
        <v>131</v>
      </c>
      <c r="H15877" s="11" t="s">
        <v>56</v>
      </c>
      <c r="I15877" s="11" t="s">
        <v>56</v>
      </c>
      <c r="J15877" s="11" t="s">
        <v>56</v>
      </c>
      <c r="K15877" s="11" t="str">
        <f>IFERROR(INDEX('EDC Component Dictionary'!$C$5:$C$37,MATCH('Rates Database'!J15877,'EDC Component Dictionary'!$B$5:$B$37,0)), "Energy Supply")</f>
        <v>Distribution System</v>
      </c>
      <c r="L15877" s="12"/>
      <c r="M15877" s="12">
        <v>3.74999999999998</v>
      </c>
    </row>
    <row r="15878" spans="1:13" x14ac:dyDescent="0.3">
      <c r="A15878" s="18">
        <v>15876</v>
      </c>
      <c r="B15878" s="18">
        <f t="shared" si="496"/>
        <v>2019</v>
      </c>
      <c r="C15878" s="17">
        <v>43525</v>
      </c>
      <c r="D15878" s="18" t="s">
        <v>314</v>
      </c>
      <c r="E15878" s="18" t="s">
        <v>324</v>
      </c>
      <c r="F15878" s="18" t="str">
        <f t="shared" si="497"/>
        <v>Hudson-Customer Charge-43525</v>
      </c>
      <c r="G15878" s="11" t="s">
        <v>131</v>
      </c>
      <c r="H15878" s="11" t="s">
        <v>56</v>
      </c>
      <c r="I15878" s="11" t="s">
        <v>56</v>
      </c>
      <c r="J15878" s="11" t="s">
        <v>56</v>
      </c>
      <c r="K15878" s="11" t="str">
        <f>IFERROR(INDEX('EDC Component Dictionary'!$C$5:$C$37,MATCH('Rates Database'!J15878,'EDC Component Dictionary'!$B$5:$B$37,0)), "Energy Supply")</f>
        <v>Distribution System</v>
      </c>
      <c r="L15878" s="12"/>
      <c r="M15878" s="12">
        <v>2.64699999999999</v>
      </c>
    </row>
    <row r="15879" spans="1:13" x14ac:dyDescent="0.3">
      <c r="A15879" s="18">
        <v>15877</v>
      </c>
      <c r="B15879" s="18">
        <f t="shared" si="496"/>
        <v>2019</v>
      </c>
      <c r="C15879" s="17">
        <v>43525</v>
      </c>
      <c r="D15879" s="18" t="s">
        <v>314</v>
      </c>
      <c r="E15879" s="18" t="s">
        <v>325</v>
      </c>
      <c r="F15879" s="18" t="str">
        <f t="shared" si="497"/>
        <v>Reading-Customer Charge-43525</v>
      </c>
      <c r="G15879" s="11" t="s">
        <v>131</v>
      </c>
      <c r="H15879" s="11" t="s">
        <v>56</v>
      </c>
      <c r="I15879" s="11" t="s">
        <v>56</v>
      </c>
      <c r="J15879" s="11" t="s">
        <v>56</v>
      </c>
      <c r="K15879" s="11" t="str">
        <f>IFERROR(INDEX('EDC Component Dictionary'!$C$5:$C$37,MATCH('Rates Database'!J15879,'EDC Component Dictionary'!$B$5:$B$37,0)), "Energy Supply")</f>
        <v>Distribution System</v>
      </c>
      <c r="L15879" s="12"/>
      <c r="M15879" s="12">
        <v>4.3520000000000003</v>
      </c>
    </row>
    <row r="15880" spans="1:13" x14ac:dyDescent="0.3">
      <c r="A15880" s="18">
        <v>15878</v>
      </c>
      <c r="B15880" s="18">
        <f t="shared" si="496"/>
        <v>2019</v>
      </c>
      <c r="C15880" s="17">
        <v>43525</v>
      </c>
      <c r="D15880" s="18" t="s">
        <v>314</v>
      </c>
      <c r="E15880" s="18" t="s">
        <v>326</v>
      </c>
      <c r="F15880" s="18" t="str">
        <f t="shared" si="497"/>
        <v>Shrewsbury-Customer Charge-43525</v>
      </c>
      <c r="G15880" s="11" t="s">
        <v>131</v>
      </c>
      <c r="H15880" s="11" t="s">
        <v>56</v>
      </c>
      <c r="I15880" s="11" t="s">
        <v>56</v>
      </c>
      <c r="J15880" s="11" t="s">
        <v>56</v>
      </c>
      <c r="K15880" s="11" t="str">
        <f>IFERROR(INDEX('EDC Component Dictionary'!$C$5:$C$37,MATCH('Rates Database'!J15880,'EDC Component Dictionary'!$B$5:$B$37,0)), "Energy Supply")</f>
        <v>Distribution System</v>
      </c>
      <c r="L15880" s="12"/>
      <c r="M15880" s="12">
        <v>2.8999999999999901</v>
      </c>
    </row>
    <row r="15881" spans="1:13" x14ac:dyDescent="0.3">
      <c r="A15881" s="18">
        <v>15879</v>
      </c>
      <c r="B15881" s="18">
        <f t="shared" si="496"/>
        <v>2019</v>
      </c>
      <c r="C15881" s="17">
        <v>43525</v>
      </c>
      <c r="D15881" s="18" t="s">
        <v>314</v>
      </c>
      <c r="E15881" s="18" t="s">
        <v>327</v>
      </c>
      <c r="F15881" s="18" t="str">
        <f t="shared" si="497"/>
        <v>Ipswich-Customer Charge-43525</v>
      </c>
      <c r="G15881" s="11" t="s">
        <v>131</v>
      </c>
      <c r="H15881" s="11" t="s">
        <v>56</v>
      </c>
      <c r="I15881" s="11" t="s">
        <v>56</v>
      </c>
      <c r="J15881" s="11" t="s">
        <v>56</v>
      </c>
      <c r="K15881" s="11" t="str">
        <f>IFERROR(INDEX('EDC Component Dictionary'!$C$5:$C$37,MATCH('Rates Database'!J15881,'EDC Component Dictionary'!$B$5:$B$37,0)), "Energy Supply")</f>
        <v>Distribution System</v>
      </c>
      <c r="L15881" s="12"/>
      <c r="M15881" s="12">
        <v>4</v>
      </c>
    </row>
    <row r="15882" spans="1:13" x14ac:dyDescent="0.3">
      <c r="A15882" s="18">
        <v>15880</v>
      </c>
      <c r="B15882" s="18">
        <f t="shared" si="496"/>
        <v>2019</v>
      </c>
      <c r="C15882" s="17">
        <v>43525</v>
      </c>
      <c r="D15882" s="18" t="s">
        <v>314</v>
      </c>
      <c r="E15882" s="18" t="s">
        <v>328</v>
      </c>
      <c r="F15882" s="18" t="str">
        <f t="shared" si="497"/>
        <v>Westfield-Customer Charge-43525</v>
      </c>
      <c r="G15882" s="11" t="s">
        <v>131</v>
      </c>
      <c r="H15882" s="11" t="s">
        <v>56</v>
      </c>
      <c r="I15882" s="11" t="s">
        <v>56</v>
      </c>
      <c r="J15882" s="11" t="s">
        <v>56</v>
      </c>
      <c r="K15882" s="11" t="str">
        <f>IFERROR(INDEX('EDC Component Dictionary'!$C$5:$C$37,MATCH('Rates Database'!J15882,'EDC Component Dictionary'!$B$5:$B$37,0)), "Energy Supply")</f>
        <v>Distribution System</v>
      </c>
      <c r="L15882" s="12"/>
      <c r="M15882" s="12">
        <v>9.7374999999999901</v>
      </c>
    </row>
    <row r="15883" spans="1:13" x14ac:dyDescent="0.3">
      <c r="A15883" s="18">
        <v>15881</v>
      </c>
      <c r="B15883" s="18">
        <f t="shared" si="496"/>
        <v>2019</v>
      </c>
      <c r="C15883" s="17">
        <v>43525</v>
      </c>
      <c r="D15883" s="18" t="s">
        <v>314</v>
      </c>
      <c r="E15883" s="18" t="s">
        <v>351</v>
      </c>
      <c r="F15883" s="18" t="str">
        <f t="shared" si="497"/>
        <v>Groton-Customer Charge-43525</v>
      </c>
      <c r="G15883" s="11" t="s">
        <v>131</v>
      </c>
      <c r="H15883" s="11" t="s">
        <v>56</v>
      </c>
      <c r="I15883" s="11" t="s">
        <v>56</v>
      </c>
      <c r="J15883" s="11" t="s">
        <v>56</v>
      </c>
      <c r="K15883" s="11" t="str">
        <f>IFERROR(INDEX('EDC Component Dictionary'!$C$5:$C$37,MATCH('Rates Database'!J15883,'EDC Component Dictionary'!$B$5:$B$37,0)), "Energy Supply")</f>
        <v>Distribution System</v>
      </c>
      <c r="L15883" s="12"/>
      <c r="M15883" s="12">
        <v>3.82</v>
      </c>
    </row>
    <row r="15884" spans="1:13" x14ac:dyDescent="0.3">
      <c r="A15884" s="18">
        <v>15882</v>
      </c>
      <c r="B15884" s="18">
        <f t="shared" si="496"/>
        <v>2019</v>
      </c>
      <c r="C15884" s="17">
        <v>43525</v>
      </c>
      <c r="D15884" s="18" t="s">
        <v>314</v>
      </c>
      <c r="E15884" s="18" t="s">
        <v>329</v>
      </c>
      <c r="F15884" s="18" t="str">
        <f t="shared" si="497"/>
        <v>Merrimac-Customer Charge-43525</v>
      </c>
      <c r="G15884" s="11" t="s">
        <v>131</v>
      </c>
      <c r="H15884" s="11" t="s">
        <v>56</v>
      </c>
      <c r="I15884" s="11" t="s">
        <v>56</v>
      </c>
      <c r="J15884" s="11" t="s">
        <v>56</v>
      </c>
      <c r="K15884" s="11" t="str">
        <f>IFERROR(INDEX('EDC Component Dictionary'!$C$5:$C$37,MATCH('Rates Database'!J15884,'EDC Component Dictionary'!$B$5:$B$37,0)), "Energy Supply")</f>
        <v>Distribution System</v>
      </c>
      <c r="L15884" s="12"/>
      <c r="M15884" s="12">
        <v>4.6749999999999901</v>
      </c>
    </row>
    <row r="15885" spans="1:13" x14ac:dyDescent="0.3">
      <c r="A15885" s="18">
        <v>15883</v>
      </c>
      <c r="B15885" s="18">
        <f t="shared" si="496"/>
        <v>2019</v>
      </c>
      <c r="C15885" s="17">
        <v>43525</v>
      </c>
      <c r="D15885" s="18" t="s">
        <v>314</v>
      </c>
      <c r="E15885" s="18" t="s">
        <v>352</v>
      </c>
      <c r="F15885" s="18" t="str">
        <f t="shared" si="497"/>
        <v>Belmont-Customer Charge-43525</v>
      </c>
      <c r="G15885" s="11" t="s">
        <v>131</v>
      </c>
      <c r="H15885" s="11" t="s">
        <v>56</v>
      </c>
      <c r="I15885" s="11" t="s">
        <v>56</v>
      </c>
      <c r="J15885" s="11" t="s">
        <v>56</v>
      </c>
      <c r="K15885" s="11" t="str">
        <f>IFERROR(INDEX('EDC Component Dictionary'!$C$5:$C$37,MATCH('Rates Database'!J15885,'EDC Component Dictionary'!$B$5:$B$37,0)), "Energy Supply")</f>
        <v>Distribution System</v>
      </c>
      <c r="L15885" s="12"/>
      <c r="M15885" s="12">
        <v>10.5999999999999</v>
      </c>
    </row>
    <row r="15886" spans="1:13" x14ac:dyDescent="0.3">
      <c r="A15886" s="18">
        <v>15884</v>
      </c>
      <c r="B15886" s="18">
        <f t="shared" si="496"/>
        <v>2019</v>
      </c>
      <c r="C15886" s="17">
        <v>43525</v>
      </c>
      <c r="D15886" s="18" t="s">
        <v>314</v>
      </c>
      <c r="E15886" s="18" t="s">
        <v>330</v>
      </c>
      <c r="F15886" s="18" t="str">
        <f t="shared" si="497"/>
        <v>Chicopee-Customer Charge-43525</v>
      </c>
      <c r="G15886" s="11" t="s">
        <v>131</v>
      </c>
      <c r="H15886" s="11" t="s">
        <v>56</v>
      </c>
      <c r="I15886" s="11" t="s">
        <v>56</v>
      </c>
      <c r="J15886" s="11" t="s">
        <v>56</v>
      </c>
      <c r="K15886" s="11" t="str">
        <f>IFERROR(INDEX('EDC Component Dictionary'!$C$5:$C$37,MATCH('Rates Database'!J15886,'EDC Component Dictionary'!$B$5:$B$37,0)), "Energy Supply")</f>
        <v>Distribution System</v>
      </c>
      <c r="L15886" s="12"/>
      <c r="M15886" s="12">
        <v>5.6</v>
      </c>
    </row>
    <row r="15887" spans="1:13" x14ac:dyDescent="0.3">
      <c r="A15887" s="18">
        <v>15885</v>
      </c>
      <c r="B15887" s="18">
        <f t="shared" si="496"/>
        <v>2019</v>
      </c>
      <c r="C15887" s="17">
        <v>43525</v>
      </c>
      <c r="D15887" s="18" t="s">
        <v>314</v>
      </c>
      <c r="E15887" s="18" t="s">
        <v>331</v>
      </c>
      <c r="F15887" s="18" t="str">
        <f t="shared" si="497"/>
        <v>Marblehead-Customer Charge-43525</v>
      </c>
      <c r="G15887" s="11" t="s">
        <v>131</v>
      </c>
      <c r="H15887" s="11" t="s">
        <v>56</v>
      </c>
      <c r="I15887" s="11" t="s">
        <v>56</v>
      </c>
      <c r="J15887" s="11" t="s">
        <v>56</v>
      </c>
      <c r="K15887" s="11" t="str">
        <f>IFERROR(INDEX('EDC Component Dictionary'!$C$5:$C$37,MATCH('Rates Database'!J15887,'EDC Component Dictionary'!$B$5:$B$37,0)), "Energy Supply")</f>
        <v>Distribution System</v>
      </c>
      <c r="L15887" s="12"/>
      <c r="M15887" s="12">
        <v>0.82999999999999796</v>
      </c>
    </row>
    <row r="15888" spans="1:13" x14ac:dyDescent="0.3">
      <c r="A15888" s="18">
        <v>15886</v>
      </c>
      <c r="B15888" s="18">
        <f t="shared" si="496"/>
        <v>2019</v>
      </c>
      <c r="C15888" s="17">
        <v>43525</v>
      </c>
      <c r="D15888" s="18" t="s">
        <v>314</v>
      </c>
      <c r="E15888" s="18" t="s">
        <v>332</v>
      </c>
      <c r="F15888" s="18" t="str">
        <f t="shared" si="497"/>
        <v>Hingham-Customer Charge-43525</v>
      </c>
      <c r="G15888" s="11" t="s">
        <v>131</v>
      </c>
      <c r="H15888" s="11" t="s">
        <v>56</v>
      </c>
      <c r="I15888" s="11" t="s">
        <v>56</v>
      </c>
      <c r="J15888" s="11" t="s">
        <v>56</v>
      </c>
      <c r="K15888" s="11" t="str">
        <f>IFERROR(INDEX('EDC Component Dictionary'!$C$5:$C$37,MATCH('Rates Database'!J15888,'EDC Component Dictionary'!$B$5:$B$37,0)), "Energy Supply")</f>
        <v>Distribution System</v>
      </c>
      <c r="L15888" s="12"/>
      <c r="M15888" s="12">
        <v>7.9739999999999798</v>
      </c>
    </row>
    <row r="15889" spans="1:13" x14ac:dyDescent="0.3">
      <c r="A15889" s="18">
        <v>15887</v>
      </c>
      <c r="B15889" s="18">
        <f t="shared" si="496"/>
        <v>2019</v>
      </c>
      <c r="C15889" s="17">
        <v>43525</v>
      </c>
      <c r="D15889" s="18" t="s">
        <v>314</v>
      </c>
      <c r="E15889" s="18" t="s">
        <v>333</v>
      </c>
      <c r="F15889" s="18" t="str">
        <f t="shared" si="497"/>
        <v>South Hadley-Customer Charge-43525</v>
      </c>
      <c r="G15889" s="11" t="s">
        <v>131</v>
      </c>
      <c r="H15889" s="11" t="s">
        <v>56</v>
      </c>
      <c r="I15889" s="11" t="s">
        <v>56</v>
      </c>
      <c r="J15889" s="11" t="s">
        <v>56</v>
      </c>
      <c r="K15889" s="11" t="str">
        <f>IFERROR(INDEX('EDC Component Dictionary'!$C$5:$C$37,MATCH('Rates Database'!J15889,'EDC Component Dictionary'!$B$5:$B$37,0)), "Energy Supply")</f>
        <v>Distribution System</v>
      </c>
      <c r="L15889" s="12"/>
      <c r="M15889" s="12">
        <v>4.7</v>
      </c>
    </row>
    <row r="15890" spans="1:13" x14ac:dyDescent="0.3">
      <c r="A15890" s="18">
        <v>15888</v>
      </c>
      <c r="B15890" s="18">
        <f t="shared" si="496"/>
        <v>2019</v>
      </c>
      <c r="C15890" s="17">
        <v>43525</v>
      </c>
      <c r="D15890" s="18" t="s">
        <v>314</v>
      </c>
      <c r="E15890" s="18" t="s">
        <v>334</v>
      </c>
      <c r="F15890" s="18" t="str">
        <f t="shared" si="497"/>
        <v>Georgetown-Customer Charge-43525</v>
      </c>
      <c r="G15890" s="11" t="s">
        <v>131</v>
      </c>
      <c r="H15890" s="11" t="s">
        <v>56</v>
      </c>
      <c r="I15890" s="11" t="s">
        <v>56</v>
      </c>
      <c r="J15890" s="11" t="s">
        <v>56</v>
      </c>
      <c r="K15890" s="11" t="str">
        <f>IFERROR(INDEX('EDC Component Dictionary'!$C$5:$C$37,MATCH('Rates Database'!J15890,'EDC Component Dictionary'!$B$5:$B$37,0)), "Energy Supply")</f>
        <v>Distribution System</v>
      </c>
      <c r="L15890" s="12"/>
      <c r="M15890" s="12">
        <v>5.41099999999998</v>
      </c>
    </row>
    <row r="15891" spans="1:13" x14ac:dyDescent="0.3">
      <c r="A15891" s="18">
        <v>15889</v>
      </c>
      <c r="B15891" s="18">
        <f t="shared" si="496"/>
        <v>2019</v>
      </c>
      <c r="C15891" s="17">
        <v>43525</v>
      </c>
      <c r="D15891" s="18" t="s">
        <v>314</v>
      </c>
      <c r="E15891" s="18" t="s">
        <v>335</v>
      </c>
      <c r="F15891" s="18" t="str">
        <f t="shared" si="497"/>
        <v>Sterling-Customer Charge-43525</v>
      </c>
      <c r="G15891" s="11" t="s">
        <v>131</v>
      </c>
      <c r="H15891" s="11" t="s">
        <v>56</v>
      </c>
      <c r="I15891" s="11" t="s">
        <v>56</v>
      </c>
      <c r="J15891" s="11" t="s">
        <v>56</v>
      </c>
      <c r="K15891" s="11" t="str">
        <f>IFERROR(INDEX('EDC Component Dictionary'!$C$5:$C$37,MATCH('Rates Database'!J15891,'EDC Component Dictionary'!$B$5:$B$37,0)), "Energy Supply")</f>
        <v>Distribution System</v>
      </c>
      <c r="L15891" s="12"/>
      <c r="M15891" s="12">
        <v>4</v>
      </c>
    </row>
    <row r="15892" spans="1:13" x14ac:dyDescent="0.3">
      <c r="A15892" s="18">
        <v>15890</v>
      </c>
      <c r="B15892" s="18">
        <f t="shared" si="496"/>
        <v>2019</v>
      </c>
      <c r="C15892" s="17">
        <v>43525</v>
      </c>
      <c r="D15892" s="18" t="s">
        <v>314</v>
      </c>
      <c r="E15892" s="18" t="s">
        <v>336</v>
      </c>
      <c r="F15892" s="18" t="str">
        <f t="shared" si="497"/>
        <v>Littleton-Customer Charge-43525</v>
      </c>
      <c r="G15892" s="11" t="s">
        <v>131</v>
      </c>
      <c r="H15892" s="11" t="s">
        <v>56</v>
      </c>
      <c r="I15892" s="11" t="s">
        <v>56</v>
      </c>
      <c r="J15892" s="11" t="s">
        <v>56</v>
      </c>
      <c r="K15892" s="11" t="str">
        <f>IFERROR(INDEX('EDC Component Dictionary'!$C$5:$C$37,MATCH('Rates Database'!J15892,'EDC Component Dictionary'!$B$5:$B$37,0)), "Energy Supply")</f>
        <v>Distribution System</v>
      </c>
      <c r="L15892" s="12"/>
      <c r="M15892" s="12">
        <v>3.5</v>
      </c>
    </row>
    <row r="15893" spans="1:13" x14ac:dyDescent="0.3">
      <c r="A15893" s="18">
        <v>15891</v>
      </c>
      <c r="B15893" s="18">
        <f t="shared" si="496"/>
        <v>2019</v>
      </c>
      <c r="C15893" s="17">
        <v>43525</v>
      </c>
      <c r="D15893" s="18" t="s">
        <v>314</v>
      </c>
      <c r="E15893" s="18" t="s">
        <v>337</v>
      </c>
      <c r="F15893" s="18" t="str">
        <f t="shared" si="497"/>
        <v>Boylston-Customer Charge-43525</v>
      </c>
      <c r="G15893" s="11" t="s">
        <v>131</v>
      </c>
      <c r="H15893" s="11" t="s">
        <v>56</v>
      </c>
      <c r="I15893" s="11" t="s">
        <v>56</v>
      </c>
      <c r="J15893" s="11" t="s">
        <v>56</v>
      </c>
      <c r="K15893" s="11" t="str">
        <f>IFERROR(INDEX('EDC Component Dictionary'!$C$5:$C$37,MATCH('Rates Database'!J15893,'EDC Component Dictionary'!$B$5:$B$37,0)), "Energy Supply")</f>
        <v>Distribution System</v>
      </c>
      <c r="L15893" s="12"/>
      <c r="M15893" s="12">
        <v>9</v>
      </c>
    </row>
    <row r="15894" spans="1:13" x14ac:dyDescent="0.3">
      <c r="A15894" s="18">
        <v>15892</v>
      </c>
      <c r="B15894" s="18">
        <f t="shared" ref="B15894:B15957" si="498">YEAR(C15894)</f>
        <v>2019</v>
      </c>
      <c r="C15894" s="17">
        <v>43525</v>
      </c>
      <c r="D15894" s="18" t="s">
        <v>314</v>
      </c>
      <c r="E15894" s="18" t="s">
        <v>338</v>
      </c>
      <c r="F15894" s="18" t="str">
        <f t="shared" si="497"/>
        <v>Princeton-Customer Charge-43525</v>
      </c>
      <c r="G15894" s="11" t="s">
        <v>131</v>
      </c>
      <c r="H15894" s="11" t="s">
        <v>56</v>
      </c>
      <c r="I15894" s="11" t="s">
        <v>56</v>
      </c>
      <c r="J15894" s="11" t="s">
        <v>56</v>
      </c>
      <c r="K15894" s="11" t="str">
        <f>IFERROR(INDEX('EDC Component Dictionary'!$C$5:$C$37,MATCH('Rates Database'!J15894,'EDC Component Dictionary'!$B$5:$B$37,0)), "Energy Supply")</f>
        <v>Distribution System</v>
      </c>
      <c r="L15894" s="12"/>
      <c r="M15894" s="12">
        <v>8.9500000000000099</v>
      </c>
    </row>
    <row r="15895" spans="1:13" x14ac:dyDescent="0.3">
      <c r="A15895" s="18">
        <v>15893</v>
      </c>
      <c r="B15895" s="18">
        <f t="shared" si="498"/>
        <v>2019</v>
      </c>
      <c r="C15895" s="17">
        <v>43525</v>
      </c>
      <c r="D15895" s="18" t="s">
        <v>314</v>
      </c>
      <c r="E15895" s="18" t="s">
        <v>347</v>
      </c>
      <c r="F15895" s="18" t="str">
        <f t="shared" si="497"/>
        <v>Middleborough-Customer Charge-43525</v>
      </c>
      <c r="G15895" s="11" t="s">
        <v>131</v>
      </c>
      <c r="H15895" s="11" t="s">
        <v>56</v>
      </c>
      <c r="I15895" s="11" t="s">
        <v>56</v>
      </c>
      <c r="J15895" s="11" t="s">
        <v>56</v>
      </c>
      <c r="K15895" s="11" t="str">
        <f>IFERROR(INDEX('EDC Component Dictionary'!$C$5:$C$37,MATCH('Rates Database'!J15895,'EDC Component Dictionary'!$B$5:$B$37,0)), "Energy Supply")</f>
        <v>Distribution System</v>
      </c>
      <c r="L15895" s="12"/>
      <c r="M15895" s="12">
        <v>4.5049999999999901</v>
      </c>
    </row>
    <row r="15896" spans="1:13" x14ac:dyDescent="0.3">
      <c r="A15896" s="18">
        <v>15894</v>
      </c>
      <c r="B15896" s="18">
        <f t="shared" si="498"/>
        <v>2019</v>
      </c>
      <c r="C15896" s="17">
        <v>43525</v>
      </c>
      <c r="D15896" s="18" t="s">
        <v>314</v>
      </c>
      <c r="E15896" s="18" t="s">
        <v>339</v>
      </c>
      <c r="F15896" s="18" t="str">
        <f t="shared" si="497"/>
        <v>Rowley-Customer Charge-43525</v>
      </c>
      <c r="G15896" s="11" t="s">
        <v>131</v>
      </c>
      <c r="H15896" s="11" t="s">
        <v>56</v>
      </c>
      <c r="I15896" s="11" t="s">
        <v>56</v>
      </c>
      <c r="J15896" s="11" t="s">
        <v>56</v>
      </c>
      <c r="K15896" s="11" t="str">
        <f>IFERROR(INDEX('EDC Component Dictionary'!$C$5:$C$37,MATCH('Rates Database'!J15896,'EDC Component Dictionary'!$B$5:$B$37,0)), "Energy Supply")</f>
        <v>Distribution System</v>
      </c>
      <c r="L15896" s="12"/>
      <c r="M15896" s="12">
        <v>4</v>
      </c>
    </row>
    <row r="15897" spans="1:13" x14ac:dyDescent="0.3">
      <c r="A15897" s="18">
        <v>15895</v>
      </c>
      <c r="B15897" s="18">
        <f t="shared" si="498"/>
        <v>2019</v>
      </c>
      <c r="C15897" s="17">
        <v>43525</v>
      </c>
      <c r="D15897" s="18" t="s">
        <v>314</v>
      </c>
      <c r="E15897" s="18" t="s">
        <v>353</v>
      </c>
      <c r="F15897" s="18" t="str">
        <f t="shared" si="497"/>
        <v>Concord-Customer Charge-43525</v>
      </c>
      <c r="G15897" s="11" t="s">
        <v>131</v>
      </c>
      <c r="H15897" s="11" t="s">
        <v>56</v>
      </c>
      <c r="I15897" s="11" t="s">
        <v>56</v>
      </c>
      <c r="J15897" s="11" t="s">
        <v>56</v>
      </c>
      <c r="K15897" s="11" t="str">
        <f>IFERROR(INDEX('EDC Component Dictionary'!$C$5:$C$37,MATCH('Rates Database'!J15897,'EDC Component Dictionary'!$B$5:$B$37,0)), "Energy Supply")</f>
        <v>Distribution System</v>
      </c>
      <c r="L15897" s="12"/>
      <c r="M15897" s="12">
        <v>10.329525</v>
      </c>
    </row>
    <row r="15898" spans="1:13" x14ac:dyDescent="0.3">
      <c r="A15898" s="18">
        <v>15896</v>
      </c>
      <c r="B15898" s="18">
        <f t="shared" si="498"/>
        <v>2019</v>
      </c>
      <c r="C15898" s="17">
        <v>43525</v>
      </c>
      <c r="D15898" s="18" t="s">
        <v>314</v>
      </c>
      <c r="E15898" s="18" t="s">
        <v>340</v>
      </c>
      <c r="F15898" s="18" t="str">
        <f t="shared" si="497"/>
        <v>Wakefield-Customer Charge-43525</v>
      </c>
      <c r="G15898" s="11" t="s">
        <v>131</v>
      </c>
      <c r="H15898" s="11" t="s">
        <v>56</v>
      </c>
      <c r="I15898" s="11" t="s">
        <v>56</v>
      </c>
      <c r="J15898" s="11" t="s">
        <v>56</v>
      </c>
      <c r="K15898" s="11" t="str">
        <f>IFERROR(INDEX('EDC Component Dictionary'!$C$5:$C$37,MATCH('Rates Database'!J15898,'EDC Component Dictionary'!$B$5:$B$37,0)), "Energy Supply")</f>
        <v>Distribution System</v>
      </c>
      <c r="L15898" s="12"/>
      <c r="M15898" s="12">
        <v>6</v>
      </c>
    </row>
    <row r="15899" spans="1:13" x14ac:dyDescent="0.3">
      <c r="A15899" s="18">
        <v>15897</v>
      </c>
      <c r="B15899" s="18">
        <f t="shared" si="498"/>
        <v>2019</v>
      </c>
      <c r="C15899" s="17">
        <v>43525</v>
      </c>
      <c r="D15899" s="18" t="s">
        <v>314</v>
      </c>
      <c r="E15899" s="18" t="s">
        <v>341</v>
      </c>
      <c r="F15899" s="18" t="str">
        <f t="shared" si="497"/>
        <v>Hull-Customer Charge-43525</v>
      </c>
      <c r="G15899" s="11" t="s">
        <v>131</v>
      </c>
      <c r="H15899" s="11" t="s">
        <v>56</v>
      </c>
      <c r="I15899" s="11" t="s">
        <v>56</v>
      </c>
      <c r="J15899" s="11" t="s">
        <v>56</v>
      </c>
      <c r="K15899" s="11" t="str">
        <f>IFERROR(INDEX('EDC Component Dictionary'!$C$5:$C$37,MATCH('Rates Database'!J15899,'EDC Component Dictionary'!$B$5:$B$37,0)), "Energy Supply")</f>
        <v>Distribution System</v>
      </c>
      <c r="L15899" s="12"/>
      <c r="M15899" s="12">
        <v>5.7960000000000003</v>
      </c>
    </row>
    <row r="15900" spans="1:13" x14ac:dyDescent="0.3">
      <c r="A15900" s="18">
        <v>15898</v>
      </c>
      <c r="B15900" s="18">
        <f t="shared" si="498"/>
        <v>2019</v>
      </c>
      <c r="C15900" s="17">
        <v>43525</v>
      </c>
      <c r="D15900" s="18" t="s">
        <v>314</v>
      </c>
      <c r="E15900" s="18" t="s">
        <v>342</v>
      </c>
      <c r="F15900" s="18" t="str">
        <f t="shared" si="497"/>
        <v>North Attleborough-Customer Charge-43525</v>
      </c>
      <c r="G15900" s="11" t="s">
        <v>131</v>
      </c>
      <c r="H15900" s="11" t="s">
        <v>56</v>
      </c>
      <c r="I15900" s="11" t="s">
        <v>56</v>
      </c>
      <c r="J15900" s="11" t="s">
        <v>56</v>
      </c>
      <c r="K15900" s="11" t="str">
        <f>IFERROR(INDEX('EDC Component Dictionary'!$C$5:$C$37,MATCH('Rates Database'!J15900,'EDC Component Dictionary'!$B$5:$B$37,0)), "Energy Supply")</f>
        <v>Distribution System</v>
      </c>
      <c r="L15900" s="12"/>
      <c r="M15900" s="12">
        <v>10.33</v>
      </c>
    </row>
    <row r="15901" spans="1:13" x14ac:dyDescent="0.3">
      <c r="A15901" s="18">
        <v>15899</v>
      </c>
      <c r="B15901" s="18">
        <f t="shared" si="498"/>
        <v>2019</v>
      </c>
      <c r="C15901" s="17">
        <v>43525</v>
      </c>
      <c r="D15901" s="18" t="s">
        <v>314</v>
      </c>
      <c r="E15901" s="18" t="s">
        <v>343</v>
      </c>
      <c r="F15901" s="18" t="str">
        <f t="shared" si="497"/>
        <v>Holden-Customer Charge-43525</v>
      </c>
      <c r="G15901" s="11" t="s">
        <v>131</v>
      </c>
      <c r="H15901" s="11" t="s">
        <v>56</v>
      </c>
      <c r="I15901" s="11" t="s">
        <v>56</v>
      </c>
      <c r="J15901" s="11" t="s">
        <v>56</v>
      </c>
      <c r="K15901" s="11" t="str">
        <f>IFERROR(INDEX('EDC Component Dictionary'!$C$5:$C$37,MATCH('Rates Database'!J15901,'EDC Component Dictionary'!$B$5:$B$37,0)), "Energy Supply")</f>
        <v>Distribution System</v>
      </c>
      <c r="L15901" s="12"/>
      <c r="M15901" s="12">
        <v>4.4999999999999902</v>
      </c>
    </row>
    <row r="15902" spans="1:13" x14ac:dyDescent="0.3">
      <c r="A15902" s="18">
        <v>15900</v>
      </c>
      <c r="B15902" s="18">
        <f t="shared" si="498"/>
        <v>2019</v>
      </c>
      <c r="C15902" s="17">
        <v>43525</v>
      </c>
      <c r="D15902" s="18" t="s">
        <v>314</v>
      </c>
      <c r="E15902" s="18" t="s">
        <v>354</v>
      </c>
      <c r="F15902" s="18" t="str">
        <f t="shared" si="497"/>
        <v>Taunton-Customer Charge-43525</v>
      </c>
      <c r="G15902" s="11" t="s">
        <v>131</v>
      </c>
      <c r="H15902" s="11" t="s">
        <v>56</v>
      </c>
      <c r="I15902" s="11" t="s">
        <v>56</v>
      </c>
      <c r="J15902" s="11" t="s">
        <v>56</v>
      </c>
      <c r="K15902" s="11" t="str">
        <f>IFERROR(INDEX('EDC Component Dictionary'!$C$5:$C$37,MATCH('Rates Database'!J15902,'EDC Component Dictionary'!$B$5:$B$37,0)), "Energy Supply")</f>
        <v>Distribution System</v>
      </c>
      <c r="L15902" s="12"/>
      <c r="M15902" s="12">
        <v>9.2244999999999902</v>
      </c>
    </row>
    <row r="15903" spans="1:13" x14ac:dyDescent="0.3">
      <c r="A15903" s="18">
        <v>15901</v>
      </c>
      <c r="B15903" s="18">
        <f t="shared" si="498"/>
        <v>2019</v>
      </c>
      <c r="C15903" s="17">
        <v>43525</v>
      </c>
      <c r="D15903" s="18" t="s">
        <v>314</v>
      </c>
      <c r="E15903" s="18" t="s">
        <v>344</v>
      </c>
      <c r="F15903" s="18" t="str">
        <f t="shared" si="497"/>
        <v>Norwood-Customer Charge-43525</v>
      </c>
      <c r="G15903" s="11" t="s">
        <v>131</v>
      </c>
      <c r="H15903" s="11" t="s">
        <v>56</v>
      </c>
      <c r="I15903" s="11" t="s">
        <v>56</v>
      </c>
      <c r="J15903" s="11" t="s">
        <v>56</v>
      </c>
      <c r="K15903" s="11" t="str">
        <f>IFERROR(INDEX('EDC Component Dictionary'!$C$5:$C$37,MATCH('Rates Database'!J15903,'EDC Component Dictionary'!$B$5:$B$37,0)), "Energy Supply")</f>
        <v>Distribution System</v>
      </c>
      <c r="L15903" s="12"/>
      <c r="M15903" s="12">
        <v>9</v>
      </c>
    </row>
    <row r="15904" spans="1:13" x14ac:dyDescent="0.3">
      <c r="A15904" s="18">
        <v>15902</v>
      </c>
      <c r="B15904" s="18">
        <f t="shared" si="498"/>
        <v>2019</v>
      </c>
      <c r="C15904" s="17">
        <v>43525</v>
      </c>
      <c r="D15904" s="18" t="s">
        <v>314</v>
      </c>
      <c r="E15904" s="18" t="s">
        <v>355</v>
      </c>
      <c r="F15904" s="18" t="str">
        <f t="shared" si="497"/>
        <v>Wellesley-Customer Charge-43525</v>
      </c>
      <c r="G15904" s="11" t="s">
        <v>131</v>
      </c>
      <c r="H15904" s="11" t="s">
        <v>56</v>
      </c>
      <c r="I15904" s="11" t="s">
        <v>56</v>
      </c>
      <c r="J15904" s="11" t="s">
        <v>56</v>
      </c>
      <c r="K15904" s="11" t="str">
        <f>IFERROR(INDEX('EDC Component Dictionary'!$C$5:$C$37,MATCH('Rates Database'!J15904,'EDC Component Dictionary'!$B$5:$B$37,0)), "Energy Supply")</f>
        <v>Distribution System</v>
      </c>
      <c r="L15904" s="12"/>
      <c r="M15904" s="12">
        <v>2.5935000000000001</v>
      </c>
    </row>
    <row r="15905" spans="1:13" x14ac:dyDescent="0.3">
      <c r="A15905" s="18">
        <v>15903</v>
      </c>
      <c r="B15905" s="18">
        <f t="shared" si="498"/>
        <v>2019</v>
      </c>
      <c r="C15905" s="17">
        <v>43525</v>
      </c>
      <c r="D15905" s="18" t="s">
        <v>314</v>
      </c>
      <c r="E15905" s="18" t="s">
        <v>345</v>
      </c>
      <c r="F15905" s="18" t="str">
        <f t="shared" si="497"/>
        <v>Russell-Customer Charge-43525</v>
      </c>
      <c r="G15905" s="11" t="s">
        <v>131</v>
      </c>
      <c r="H15905" s="11" t="s">
        <v>56</v>
      </c>
      <c r="I15905" s="11" t="s">
        <v>56</v>
      </c>
      <c r="J15905" s="11" t="s">
        <v>56</v>
      </c>
      <c r="K15905" s="11" t="str">
        <f>IFERROR(INDEX('EDC Component Dictionary'!$C$5:$C$37,MATCH('Rates Database'!J15905,'EDC Component Dictionary'!$B$5:$B$37,0)), "Energy Supply")</f>
        <v>Distribution System</v>
      </c>
      <c r="L15905" s="12"/>
      <c r="M15905" s="12">
        <v>8</v>
      </c>
    </row>
    <row r="15906" spans="1:13" x14ac:dyDescent="0.3">
      <c r="A15906" s="18">
        <v>15904</v>
      </c>
      <c r="B15906" s="18">
        <f t="shared" si="498"/>
        <v>2019</v>
      </c>
      <c r="C15906" s="17">
        <v>43525</v>
      </c>
      <c r="D15906" s="18" t="s">
        <v>314</v>
      </c>
      <c r="E15906" s="18" t="s">
        <v>346</v>
      </c>
      <c r="F15906" s="18" t="str">
        <f t="shared" si="497"/>
        <v>Chester-Customer Charge-43525</v>
      </c>
      <c r="G15906" s="11" t="s">
        <v>131</v>
      </c>
      <c r="H15906" s="11" t="s">
        <v>56</v>
      </c>
      <c r="I15906" s="11" t="s">
        <v>56</v>
      </c>
      <c r="J15906" s="11" t="s">
        <v>56</v>
      </c>
      <c r="K15906" s="11" t="str">
        <f>IFERROR(INDEX('EDC Component Dictionary'!$C$5:$C$37,MATCH('Rates Database'!J15906,'EDC Component Dictionary'!$B$5:$B$37,0)), "Energy Supply")</f>
        <v>Distribution System</v>
      </c>
      <c r="L15906" s="12"/>
      <c r="M15906" s="12">
        <v>5.9850000000000101</v>
      </c>
    </row>
    <row r="15907" spans="1:13" x14ac:dyDescent="0.3">
      <c r="A15907" s="18">
        <v>15905</v>
      </c>
      <c r="B15907" s="18">
        <f t="shared" si="498"/>
        <v>2023</v>
      </c>
      <c r="C15907" s="17">
        <v>45017</v>
      </c>
      <c r="D15907" s="18" t="s">
        <v>314</v>
      </c>
      <c r="E15907" s="18" t="s">
        <v>315</v>
      </c>
      <c r="F15907" s="18" t="str">
        <f t="shared" si="497"/>
        <v>Holyoke-Customer Charge-45017</v>
      </c>
      <c r="G15907" s="11" t="s">
        <v>131</v>
      </c>
      <c r="H15907" s="11" t="s">
        <v>56</v>
      </c>
      <c r="I15907" s="11" t="s">
        <v>56</v>
      </c>
      <c r="J15907" s="11" t="s">
        <v>56</v>
      </c>
      <c r="K15907" s="11" t="str">
        <f>IFERROR(INDEX('EDC Component Dictionary'!$C$5:$C$37,MATCH('Rates Database'!J15907,'EDC Component Dictionary'!$B$5:$B$37,0)), "Energy Supply")</f>
        <v>Distribution System</v>
      </c>
      <c r="L15907" s="12"/>
      <c r="M15907" s="12">
        <v>4.9949999999999903</v>
      </c>
    </row>
    <row r="15908" spans="1:13" x14ac:dyDescent="0.3">
      <c r="A15908" s="18">
        <v>15906</v>
      </c>
      <c r="B15908" s="18">
        <f t="shared" si="498"/>
        <v>2023</v>
      </c>
      <c r="C15908" s="17">
        <v>45017</v>
      </c>
      <c r="D15908" s="18" t="s">
        <v>314</v>
      </c>
      <c r="E15908" s="18" t="s">
        <v>316</v>
      </c>
      <c r="F15908" s="18" t="str">
        <f t="shared" si="497"/>
        <v>West Boylston-Customer Charge-45017</v>
      </c>
      <c r="G15908" s="11" t="s">
        <v>131</v>
      </c>
      <c r="H15908" s="11" t="s">
        <v>56</v>
      </c>
      <c r="I15908" s="11" t="s">
        <v>56</v>
      </c>
      <c r="J15908" s="11" t="s">
        <v>56</v>
      </c>
      <c r="K15908" s="11" t="str">
        <f>IFERROR(INDEX('EDC Component Dictionary'!$C$5:$C$37,MATCH('Rates Database'!J15908,'EDC Component Dictionary'!$B$5:$B$37,0)), "Energy Supply")</f>
        <v>Distribution System</v>
      </c>
      <c r="L15908" s="12"/>
      <c r="M15908" s="12">
        <v>4.01400000000001</v>
      </c>
    </row>
    <row r="15909" spans="1:13" x14ac:dyDescent="0.3">
      <c r="A15909" s="18">
        <v>15907</v>
      </c>
      <c r="B15909" s="18">
        <f t="shared" si="498"/>
        <v>2023</v>
      </c>
      <c r="C15909" s="17">
        <v>45017</v>
      </c>
      <c r="D15909" s="18" t="s">
        <v>314</v>
      </c>
      <c r="E15909" s="18" t="s">
        <v>348</v>
      </c>
      <c r="F15909" s="18" t="str">
        <f t="shared" si="497"/>
        <v>Middleton-Customer Charge-45017</v>
      </c>
      <c r="G15909" s="11" t="s">
        <v>131</v>
      </c>
      <c r="H15909" s="11" t="s">
        <v>56</v>
      </c>
      <c r="I15909" s="11" t="s">
        <v>56</v>
      </c>
      <c r="J15909" s="11" t="s">
        <v>56</v>
      </c>
      <c r="K15909" s="11" t="str">
        <f>IFERROR(INDEX('EDC Component Dictionary'!$C$5:$C$37,MATCH('Rates Database'!J15909,'EDC Component Dictionary'!$B$5:$B$37,0)), "Energy Supply")</f>
        <v>Distribution System</v>
      </c>
      <c r="L15909" s="12"/>
      <c r="M15909" s="12">
        <v>5.0399999999999903</v>
      </c>
    </row>
    <row r="15910" spans="1:13" x14ac:dyDescent="0.3">
      <c r="A15910" s="18">
        <v>15908</v>
      </c>
      <c r="B15910" s="18">
        <f t="shared" si="498"/>
        <v>2023</v>
      </c>
      <c r="C15910" s="17">
        <v>45017</v>
      </c>
      <c r="D15910" s="18" t="s">
        <v>314</v>
      </c>
      <c r="E15910" s="18" t="s">
        <v>317</v>
      </c>
      <c r="F15910" s="18" t="str">
        <f t="shared" si="497"/>
        <v>Danvers-Customer Charge-45017</v>
      </c>
      <c r="G15910" s="11" t="s">
        <v>131</v>
      </c>
      <c r="H15910" s="11" t="s">
        <v>56</v>
      </c>
      <c r="I15910" s="11" t="s">
        <v>56</v>
      </c>
      <c r="J15910" s="11" t="s">
        <v>56</v>
      </c>
      <c r="K15910" s="11" t="str">
        <f>IFERROR(INDEX('EDC Component Dictionary'!$C$5:$C$37,MATCH('Rates Database'!J15910,'EDC Component Dictionary'!$B$5:$B$37,0)), "Energy Supply")</f>
        <v>Distribution System</v>
      </c>
      <c r="L15910" s="12"/>
      <c r="M15910" s="12">
        <v>7.5</v>
      </c>
    </row>
    <row r="15911" spans="1:13" x14ac:dyDescent="0.3">
      <c r="A15911" s="18">
        <v>15909</v>
      </c>
      <c r="B15911" s="18">
        <f t="shared" si="498"/>
        <v>2023</v>
      </c>
      <c r="C15911" s="17">
        <v>45017</v>
      </c>
      <c r="D15911" s="18" t="s">
        <v>314</v>
      </c>
      <c r="E15911" s="18" t="s">
        <v>318</v>
      </c>
      <c r="F15911" s="18" t="str">
        <f t="shared" si="497"/>
        <v>Peabody-Customer Charge-45017</v>
      </c>
      <c r="G15911" s="11" t="s">
        <v>131</v>
      </c>
      <c r="H15911" s="11" t="s">
        <v>56</v>
      </c>
      <c r="I15911" s="11" t="s">
        <v>56</v>
      </c>
      <c r="J15911" s="11" t="s">
        <v>56</v>
      </c>
      <c r="K15911" s="11" t="str">
        <f>IFERROR(INDEX('EDC Component Dictionary'!$C$5:$C$37,MATCH('Rates Database'!J15911,'EDC Component Dictionary'!$B$5:$B$37,0)), "Energy Supply")</f>
        <v>Distribution System</v>
      </c>
      <c r="L15911" s="12"/>
      <c r="M15911" s="12">
        <v>0.386000000000009</v>
      </c>
    </row>
    <row r="15912" spans="1:13" x14ac:dyDescent="0.3">
      <c r="A15912" s="18">
        <v>15910</v>
      </c>
      <c r="B15912" s="18">
        <f t="shared" si="498"/>
        <v>2023</v>
      </c>
      <c r="C15912" s="17">
        <v>45017</v>
      </c>
      <c r="D15912" s="18" t="s">
        <v>314</v>
      </c>
      <c r="E15912" s="18" t="s">
        <v>319</v>
      </c>
      <c r="F15912" s="18" t="str">
        <f t="shared" si="497"/>
        <v>Ashburnham-Customer Charge-45017</v>
      </c>
      <c r="G15912" s="11" t="s">
        <v>131</v>
      </c>
      <c r="H15912" s="11" t="s">
        <v>56</v>
      </c>
      <c r="I15912" s="11" t="s">
        <v>56</v>
      </c>
      <c r="J15912" s="11" t="s">
        <v>56</v>
      </c>
      <c r="K15912" s="11" t="str">
        <f>IFERROR(INDEX('EDC Component Dictionary'!$C$5:$C$37,MATCH('Rates Database'!J15912,'EDC Component Dictionary'!$B$5:$B$37,0)), "Energy Supply")</f>
        <v>Distribution System</v>
      </c>
      <c r="L15912" s="12"/>
      <c r="M15912" s="12">
        <v>4.5</v>
      </c>
    </row>
    <row r="15913" spans="1:13" x14ac:dyDescent="0.3">
      <c r="A15913" s="18">
        <v>15911</v>
      </c>
      <c r="B15913" s="18">
        <f t="shared" si="498"/>
        <v>2023</v>
      </c>
      <c r="C15913" s="17">
        <v>45017</v>
      </c>
      <c r="D15913" s="18" t="s">
        <v>314</v>
      </c>
      <c r="E15913" s="18" t="s">
        <v>320</v>
      </c>
      <c r="F15913" s="18" t="str">
        <f t="shared" si="497"/>
        <v>Mansfield-Customer Charge-45017</v>
      </c>
      <c r="G15913" s="11" t="s">
        <v>131</v>
      </c>
      <c r="H15913" s="11" t="s">
        <v>56</v>
      </c>
      <c r="I15913" s="11" t="s">
        <v>56</v>
      </c>
      <c r="J15913" s="11" t="s">
        <v>56</v>
      </c>
      <c r="K15913" s="11" t="str">
        <f>IFERROR(INDEX('EDC Component Dictionary'!$C$5:$C$37,MATCH('Rates Database'!J15913,'EDC Component Dictionary'!$B$5:$B$37,0)), "Energy Supply")</f>
        <v>Distribution System</v>
      </c>
      <c r="L15913" s="12"/>
      <c r="M15913" s="12">
        <v>6</v>
      </c>
    </row>
    <row r="15914" spans="1:13" x14ac:dyDescent="0.3">
      <c r="A15914" s="18">
        <v>15912</v>
      </c>
      <c r="B15914" s="18">
        <f t="shared" si="498"/>
        <v>2023</v>
      </c>
      <c r="C15914" s="17">
        <v>45017</v>
      </c>
      <c r="D15914" s="18" t="s">
        <v>314</v>
      </c>
      <c r="E15914" s="18" t="s">
        <v>321</v>
      </c>
      <c r="F15914" s="18" t="str">
        <f t="shared" si="497"/>
        <v>Braintree-Customer Charge-45017</v>
      </c>
      <c r="G15914" s="11" t="s">
        <v>131</v>
      </c>
      <c r="H15914" s="11" t="s">
        <v>56</v>
      </c>
      <c r="I15914" s="11" t="s">
        <v>56</v>
      </c>
      <c r="J15914" s="11" t="s">
        <v>56</v>
      </c>
      <c r="K15914" s="11" t="str">
        <f>IFERROR(INDEX('EDC Component Dictionary'!$C$5:$C$37,MATCH('Rates Database'!J15914,'EDC Component Dictionary'!$B$5:$B$37,0)), "Energy Supply")</f>
        <v>Distribution System</v>
      </c>
      <c r="L15914" s="12"/>
      <c r="M15914" s="12">
        <v>5.12</v>
      </c>
    </row>
    <row r="15915" spans="1:13" x14ac:dyDescent="0.3">
      <c r="A15915" s="18">
        <v>15913</v>
      </c>
      <c r="B15915" s="18">
        <f t="shared" si="498"/>
        <v>2023</v>
      </c>
      <c r="C15915" s="17">
        <v>45017</v>
      </c>
      <c r="D15915" s="18" t="s">
        <v>314</v>
      </c>
      <c r="E15915" s="18" t="s">
        <v>322</v>
      </c>
      <c r="F15915" s="18" t="str">
        <f t="shared" si="497"/>
        <v>Paxton-Customer Charge-45017</v>
      </c>
      <c r="G15915" s="11" t="s">
        <v>131</v>
      </c>
      <c r="H15915" s="11" t="s">
        <v>56</v>
      </c>
      <c r="I15915" s="11" t="s">
        <v>56</v>
      </c>
      <c r="J15915" s="11" t="s">
        <v>56</v>
      </c>
      <c r="K15915" s="11" t="str">
        <f>IFERROR(INDEX('EDC Component Dictionary'!$C$5:$C$37,MATCH('Rates Database'!J15915,'EDC Component Dictionary'!$B$5:$B$37,0)), "Energy Supply")</f>
        <v>Distribution System</v>
      </c>
      <c r="L15915" s="12"/>
      <c r="M15915" s="12">
        <v>7.5</v>
      </c>
    </row>
    <row r="15916" spans="1:13" x14ac:dyDescent="0.3">
      <c r="A15916" s="18">
        <v>15914</v>
      </c>
      <c r="B15916" s="18">
        <f t="shared" si="498"/>
        <v>2023</v>
      </c>
      <c r="C15916" s="17">
        <v>45017</v>
      </c>
      <c r="D15916" s="18" t="s">
        <v>314</v>
      </c>
      <c r="E15916" s="18" t="s">
        <v>323</v>
      </c>
      <c r="F15916" s="18" t="str">
        <f t="shared" si="497"/>
        <v>Templeton-Customer Charge-45017</v>
      </c>
      <c r="G15916" s="11" t="s">
        <v>131</v>
      </c>
      <c r="H15916" s="11" t="s">
        <v>56</v>
      </c>
      <c r="I15916" s="11" t="s">
        <v>56</v>
      </c>
      <c r="J15916" s="11" t="s">
        <v>56</v>
      </c>
      <c r="K15916" s="11" t="str">
        <f>IFERROR(INDEX('EDC Component Dictionary'!$C$5:$C$37,MATCH('Rates Database'!J15916,'EDC Component Dictionary'!$B$5:$B$37,0)), "Energy Supply")</f>
        <v>Distribution System</v>
      </c>
      <c r="L15916" s="12"/>
      <c r="M15916" s="12">
        <v>4.2299999999999898</v>
      </c>
    </row>
    <row r="15917" spans="1:13" x14ac:dyDescent="0.3">
      <c r="A15917" s="18">
        <v>15915</v>
      </c>
      <c r="B15917" s="18">
        <f t="shared" si="498"/>
        <v>2023</v>
      </c>
      <c r="C15917" s="17">
        <v>45017</v>
      </c>
      <c r="D15917" s="18" t="s">
        <v>314</v>
      </c>
      <c r="E15917" s="18" t="s">
        <v>324</v>
      </c>
      <c r="F15917" s="18" t="str">
        <f t="shared" si="497"/>
        <v>Hudson-Customer Charge-45017</v>
      </c>
      <c r="G15917" s="11" t="s">
        <v>131</v>
      </c>
      <c r="H15917" s="11" t="s">
        <v>56</v>
      </c>
      <c r="I15917" s="11" t="s">
        <v>56</v>
      </c>
      <c r="J15917" s="11" t="s">
        <v>56</v>
      </c>
      <c r="K15917" s="11" t="str">
        <f>IFERROR(INDEX('EDC Component Dictionary'!$C$5:$C$37,MATCH('Rates Database'!J15917,'EDC Component Dictionary'!$B$5:$B$37,0)), "Energy Supply")</f>
        <v>Distribution System</v>
      </c>
      <c r="L15917" s="12"/>
      <c r="M15917" s="12">
        <v>2.4653999999999798</v>
      </c>
    </row>
    <row r="15918" spans="1:13" x14ac:dyDescent="0.3">
      <c r="A15918" s="18">
        <v>15916</v>
      </c>
      <c r="B15918" s="18">
        <f t="shared" si="498"/>
        <v>2023</v>
      </c>
      <c r="C15918" s="17">
        <v>45017</v>
      </c>
      <c r="D15918" s="18" t="s">
        <v>314</v>
      </c>
      <c r="E15918" s="18" t="s">
        <v>325</v>
      </c>
      <c r="F15918" s="18" t="str">
        <f t="shared" si="497"/>
        <v>Reading-Customer Charge-45017</v>
      </c>
      <c r="G15918" s="11" t="s">
        <v>131</v>
      </c>
      <c r="H15918" s="11" t="s">
        <v>56</v>
      </c>
      <c r="I15918" s="11" t="s">
        <v>56</v>
      </c>
      <c r="J15918" s="11" t="s">
        <v>56</v>
      </c>
      <c r="K15918" s="11" t="str">
        <f>IFERROR(INDEX('EDC Component Dictionary'!$C$5:$C$37,MATCH('Rates Database'!J15918,'EDC Component Dictionary'!$B$5:$B$37,0)), "Energy Supply")</f>
        <v>Distribution System</v>
      </c>
      <c r="L15918" s="12"/>
      <c r="M15918" s="12">
        <v>5.3040000000000003</v>
      </c>
    </row>
    <row r="15919" spans="1:13" x14ac:dyDescent="0.3">
      <c r="A15919" s="18">
        <v>15917</v>
      </c>
      <c r="B15919" s="18">
        <f t="shared" si="498"/>
        <v>2023</v>
      </c>
      <c r="C15919" s="17">
        <v>45017</v>
      </c>
      <c r="D15919" s="18" t="s">
        <v>314</v>
      </c>
      <c r="E15919" s="18" t="s">
        <v>326</v>
      </c>
      <c r="F15919" s="18" t="str">
        <f t="shared" si="497"/>
        <v>Shrewsbury-Customer Charge-45017</v>
      </c>
      <c r="G15919" s="11" t="s">
        <v>131</v>
      </c>
      <c r="H15919" s="11" t="s">
        <v>56</v>
      </c>
      <c r="I15919" s="11" t="s">
        <v>56</v>
      </c>
      <c r="J15919" s="11" t="s">
        <v>56</v>
      </c>
      <c r="K15919" s="11" t="str">
        <f>IFERROR(INDEX('EDC Component Dictionary'!$C$5:$C$37,MATCH('Rates Database'!J15919,'EDC Component Dictionary'!$B$5:$B$37,0)), "Energy Supply")</f>
        <v>Distribution System</v>
      </c>
      <c r="L15919" s="12"/>
      <c r="M15919" s="12">
        <v>11.549999999999899</v>
      </c>
    </row>
    <row r="15920" spans="1:13" x14ac:dyDescent="0.3">
      <c r="A15920" s="18">
        <v>15918</v>
      </c>
      <c r="B15920" s="18">
        <f t="shared" si="498"/>
        <v>2023</v>
      </c>
      <c r="C15920" s="17">
        <v>45017</v>
      </c>
      <c r="D15920" s="18" t="s">
        <v>314</v>
      </c>
      <c r="E15920" s="18" t="s">
        <v>327</v>
      </c>
      <c r="F15920" s="18" t="str">
        <f t="shared" si="497"/>
        <v>Ipswich-Customer Charge-45017</v>
      </c>
      <c r="G15920" s="11" t="s">
        <v>131</v>
      </c>
      <c r="H15920" s="11" t="s">
        <v>56</v>
      </c>
      <c r="I15920" s="11" t="s">
        <v>56</v>
      </c>
      <c r="J15920" s="11" t="s">
        <v>56</v>
      </c>
      <c r="K15920" s="11" t="str">
        <f>IFERROR(INDEX('EDC Component Dictionary'!$C$5:$C$37,MATCH('Rates Database'!J15920,'EDC Component Dictionary'!$B$5:$B$37,0)), "Energy Supply")</f>
        <v>Distribution System</v>
      </c>
      <c r="L15920" s="12"/>
      <c r="M15920" s="12">
        <v>4</v>
      </c>
    </row>
    <row r="15921" spans="1:13" x14ac:dyDescent="0.3">
      <c r="A15921" s="18">
        <v>15919</v>
      </c>
      <c r="B15921" s="18">
        <f t="shared" si="498"/>
        <v>2023</v>
      </c>
      <c r="C15921" s="17">
        <v>45017</v>
      </c>
      <c r="D15921" s="18" t="s">
        <v>314</v>
      </c>
      <c r="E15921" s="18" t="s">
        <v>328</v>
      </c>
      <c r="F15921" s="18" t="str">
        <f t="shared" si="497"/>
        <v>Westfield-Customer Charge-45017</v>
      </c>
      <c r="G15921" s="11" t="s">
        <v>131</v>
      </c>
      <c r="H15921" s="11" t="s">
        <v>56</v>
      </c>
      <c r="I15921" s="11" t="s">
        <v>56</v>
      </c>
      <c r="J15921" s="11" t="s">
        <v>56</v>
      </c>
      <c r="K15921" s="11" t="str">
        <f>IFERROR(INDEX('EDC Component Dictionary'!$C$5:$C$37,MATCH('Rates Database'!J15921,'EDC Component Dictionary'!$B$5:$B$37,0)), "Energy Supply")</f>
        <v>Distribution System</v>
      </c>
      <c r="L15921" s="12"/>
      <c r="M15921" s="12">
        <v>11.637499999999999</v>
      </c>
    </row>
    <row r="15922" spans="1:13" x14ac:dyDescent="0.3">
      <c r="A15922" s="18">
        <v>15920</v>
      </c>
      <c r="B15922" s="18">
        <f t="shared" si="498"/>
        <v>2023</v>
      </c>
      <c r="C15922" s="17">
        <v>45017</v>
      </c>
      <c r="D15922" s="18" t="s">
        <v>314</v>
      </c>
      <c r="E15922" s="18" t="s">
        <v>351</v>
      </c>
      <c r="F15922" s="18" t="str">
        <f t="shared" si="497"/>
        <v>Groton-Customer Charge-45017</v>
      </c>
      <c r="G15922" s="11" t="s">
        <v>131</v>
      </c>
      <c r="H15922" s="11" t="s">
        <v>56</v>
      </c>
      <c r="I15922" s="11" t="s">
        <v>56</v>
      </c>
      <c r="J15922" s="11" t="s">
        <v>56</v>
      </c>
      <c r="K15922" s="11" t="str">
        <f>IFERROR(INDEX('EDC Component Dictionary'!$C$5:$C$37,MATCH('Rates Database'!J15922,'EDC Component Dictionary'!$B$5:$B$37,0)), "Energy Supply")</f>
        <v>Distribution System</v>
      </c>
      <c r="L15922" s="12"/>
      <c r="M15922" s="12">
        <v>5.6199999999999903</v>
      </c>
    </row>
    <row r="15923" spans="1:13" x14ac:dyDescent="0.3">
      <c r="A15923" s="18">
        <v>15921</v>
      </c>
      <c r="B15923" s="18">
        <f t="shared" si="498"/>
        <v>2023</v>
      </c>
      <c r="C15923" s="17">
        <v>45017</v>
      </c>
      <c r="D15923" s="18" t="s">
        <v>314</v>
      </c>
      <c r="E15923" s="18" t="s">
        <v>329</v>
      </c>
      <c r="F15923" s="18" t="str">
        <f t="shared" si="497"/>
        <v>Merrimac-Customer Charge-45017</v>
      </c>
      <c r="G15923" s="11" t="s">
        <v>131</v>
      </c>
      <c r="H15923" s="11" t="s">
        <v>56</v>
      </c>
      <c r="I15923" s="11" t="s">
        <v>56</v>
      </c>
      <c r="J15923" s="11" t="s">
        <v>56</v>
      </c>
      <c r="K15923" s="11" t="str">
        <f>IFERROR(INDEX('EDC Component Dictionary'!$C$5:$C$37,MATCH('Rates Database'!J15923,'EDC Component Dictionary'!$B$5:$B$37,0)), "Energy Supply")</f>
        <v>Distribution System</v>
      </c>
      <c r="L15923" s="12"/>
      <c r="M15923" s="12">
        <v>5.5</v>
      </c>
    </row>
    <row r="15924" spans="1:13" x14ac:dyDescent="0.3">
      <c r="A15924" s="18">
        <v>15922</v>
      </c>
      <c r="B15924" s="18">
        <f t="shared" si="498"/>
        <v>2023</v>
      </c>
      <c r="C15924" s="17">
        <v>45017</v>
      </c>
      <c r="D15924" s="18" t="s">
        <v>314</v>
      </c>
      <c r="E15924" s="18" t="s">
        <v>352</v>
      </c>
      <c r="F15924" s="18" t="str">
        <f t="shared" si="497"/>
        <v>Belmont-Customer Charge-45017</v>
      </c>
      <c r="G15924" s="11" t="s">
        <v>131</v>
      </c>
      <c r="H15924" s="11" t="s">
        <v>56</v>
      </c>
      <c r="I15924" s="11" t="s">
        <v>56</v>
      </c>
      <c r="J15924" s="11" t="s">
        <v>56</v>
      </c>
      <c r="K15924" s="11" t="str">
        <f>IFERROR(INDEX('EDC Component Dictionary'!$C$5:$C$37,MATCH('Rates Database'!J15924,'EDC Component Dictionary'!$B$5:$B$37,0)), "Energy Supply")</f>
        <v>Distribution System</v>
      </c>
      <c r="L15924" s="12"/>
      <c r="M15924" s="12">
        <v>12.5999999999999</v>
      </c>
    </row>
    <row r="15925" spans="1:13" x14ac:dyDescent="0.3">
      <c r="A15925" s="18">
        <v>15923</v>
      </c>
      <c r="B15925" s="18">
        <f t="shared" si="498"/>
        <v>2023</v>
      </c>
      <c r="C15925" s="17">
        <v>45017</v>
      </c>
      <c r="D15925" s="18" t="s">
        <v>314</v>
      </c>
      <c r="E15925" s="18" t="s">
        <v>330</v>
      </c>
      <c r="F15925" s="18" t="str">
        <f t="shared" si="497"/>
        <v>Chicopee-Customer Charge-45017</v>
      </c>
      <c r="G15925" s="11" t="s">
        <v>131</v>
      </c>
      <c r="H15925" s="11" t="s">
        <v>56</v>
      </c>
      <c r="I15925" s="11" t="s">
        <v>56</v>
      </c>
      <c r="J15925" s="11" t="s">
        <v>56</v>
      </c>
      <c r="K15925" s="11" t="str">
        <f>IFERROR(INDEX('EDC Component Dictionary'!$C$5:$C$37,MATCH('Rates Database'!J15925,'EDC Component Dictionary'!$B$5:$B$37,0)), "Energy Supply")</f>
        <v>Distribution System</v>
      </c>
      <c r="L15925" s="12"/>
      <c r="M15925" s="12">
        <v>5.6</v>
      </c>
    </row>
    <row r="15926" spans="1:13" x14ac:dyDescent="0.3">
      <c r="A15926" s="18">
        <v>15924</v>
      </c>
      <c r="B15926" s="18">
        <f t="shared" si="498"/>
        <v>2023</v>
      </c>
      <c r="C15926" s="17">
        <v>45017</v>
      </c>
      <c r="D15926" s="18" t="s">
        <v>314</v>
      </c>
      <c r="E15926" s="18" t="s">
        <v>331</v>
      </c>
      <c r="F15926" s="18" t="str">
        <f t="shared" si="497"/>
        <v>Marblehead-Customer Charge-45017</v>
      </c>
      <c r="G15926" s="11" t="s">
        <v>131</v>
      </c>
      <c r="H15926" s="11" t="s">
        <v>56</v>
      </c>
      <c r="I15926" s="11" t="s">
        <v>56</v>
      </c>
      <c r="J15926" s="11" t="s">
        <v>56</v>
      </c>
      <c r="K15926" s="11" t="str">
        <f>IFERROR(INDEX('EDC Component Dictionary'!$C$5:$C$37,MATCH('Rates Database'!J15926,'EDC Component Dictionary'!$B$5:$B$37,0)), "Energy Supply")</f>
        <v>Distribution System</v>
      </c>
      <c r="L15926" s="12"/>
      <c r="M15926" s="12">
        <v>8.9999999999999805</v>
      </c>
    </row>
    <row r="15927" spans="1:13" x14ac:dyDescent="0.3">
      <c r="A15927" s="18">
        <v>15925</v>
      </c>
      <c r="B15927" s="18">
        <f t="shared" si="498"/>
        <v>2023</v>
      </c>
      <c r="C15927" s="17">
        <v>45017</v>
      </c>
      <c r="D15927" s="18" t="s">
        <v>314</v>
      </c>
      <c r="E15927" s="18" t="s">
        <v>332</v>
      </c>
      <c r="F15927" s="18" t="str">
        <f t="shared" si="497"/>
        <v>Hingham-Customer Charge-45017</v>
      </c>
      <c r="G15927" s="11" t="s">
        <v>131</v>
      </c>
      <c r="H15927" s="11" t="s">
        <v>56</v>
      </c>
      <c r="I15927" s="11" t="s">
        <v>56</v>
      </c>
      <c r="J15927" s="11" t="s">
        <v>56</v>
      </c>
      <c r="K15927" s="11" t="str">
        <f>IFERROR(INDEX('EDC Component Dictionary'!$C$5:$C$37,MATCH('Rates Database'!J15927,'EDC Component Dictionary'!$B$5:$B$37,0)), "Energy Supply")</f>
        <v>Distribution System</v>
      </c>
      <c r="L15927" s="12"/>
      <c r="M15927" s="12">
        <v>7.9739999999999798</v>
      </c>
    </row>
    <row r="15928" spans="1:13" x14ac:dyDescent="0.3">
      <c r="A15928" s="18">
        <v>15926</v>
      </c>
      <c r="B15928" s="18">
        <f t="shared" si="498"/>
        <v>2023</v>
      </c>
      <c r="C15928" s="17">
        <v>45017</v>
      </c>
      <c r="D15928" s="18" t="s">
        <v>314</v>
      </c>
      <c r="E15928" s="18" t="s">
        <v>333</v>
      </c>
      <c r="F15928" s="18" t="str">
        <f t="shared" si="497"/>
        <v>South Hadley-Customer Charge-45017</v>
      </c>
      <c r="G15928" s="11" t="s">
        <v>131</v>
      </c>
      <c r="H15928" s="11" t="s">
        <v>56</v>
      </c>
      <c r="I15928" s="11" t="s">
        <v>56</v>
      </c>
      <c r="J15928" s="11" t="s">
        <v>56</v>
      </c>
      <c r="K15928" s="11" t="str">
        <f>IFERROR(INDEX('EDC Component Dictionary'!$C$5:$C$37,MATCH('Rates Database'!J15928,'EDC Component Dictionary'!$B$5:$B$37,0)), "Energy Supply")</f>
        <v>Distribution System</v>
      </c>
      <c r="L15928" s="12"/>
      <c r="M15928" s="12">
        <v>4.7</v>
      </c>
    </row>
    <row r="15929" spans="1:13" x14ac:dyDescent="0.3">
      <c r="A15929" s="18">
        <v>15927</v>
      </c>
      <c r="B15929" s="18">
        <f t="shared" si="498"/>
        <v>2023</v>
      </c>
      <c r="C15929" s="17">
        <v>45017</v>
      </c>
      <c r="D15929" s="18" t="s">
        <v>314</v>
      </c>
      <c r="E15929" s="18" t="s">
        <v>334</v>
      </c>
      <c r="F15929" s="18" t="str">
        <f t="shared" si="497"/>
        <v>Georgetown-Customer Charge-45017</v>
      </c>
      <c r="G15929" s="11" t="s">
        <v>131</v>
      </c>
      <c r="H15929" s="11" t="s">
        <v>56</v>
      </c>
      <c r="I15929" s="11" t="s">
        <v>56</v>
      </c>
      <c r="J15929" s="11" t="s">
        <v>56</v>
      </c>
      <c r="K15929" s="11" t="str">
        <f>IFERROR(INDEX('EDC Component Dictionary'!$C$5:$C$37,MATCH('Rates Database'!J15929,'EDC Component Dictionary'!$B$5:$B$37,0)), "Energy Supply")</f>
        <v>Distribution System</v>
      </c>
      <c r="L15929" s="12"/>
      <c r="M15929" s="12">
        <v>5.2109999999999799</v>
      </c>
    </row>
    <row r="15930" spans="1:13" x14ac:dyDescent="0.3">
      <c r="A15930" s="18">
        <v>15928</v>
      </c>
      <c r="B15930" s="18">
        <f t="shared" si="498"/>
        <v>2023</v>
      </c>
      <c r="C15930" s="17">
        <v>45017</v>
      </c>
      <c r="D15930" s="18" t="s">
        <v>314</v>
      </c>
      <c r="E15930" s="18" t="s">
        <v>335</v>
      </c>
      <c r="F15930" s="18" t="str">
        <f t="shared" si="497"/>
        <v>Sterling-Customer Charge-45017</v>
      </c>
      <c r="G15930" s="11" t="s">
        <v>131</v>
      </c>
      <c r="H15930" s="11" t="s">
        <v>56</v>
      </c>
      <c r="I15930" s="11" t="s">
        <v>56</v>
      </c>
      <c r="J15930" s="11" t="s">
        <v>56</v>
      </c>
      <c r="K15930" s="11" t="str">
        <f>IFERROR(INDEX('EDC Component Dictionary'!$C$5:$C$37,MATCH('Rates Database'!J15930,'EDC Component Dictionary'!$B$5:$B$37,0)), "Energy Supply")</f>
        <v>Distribution System</v>
      </c>
      <c r="L15930" s="12"/>
      <c r="M15930" s="12">
        <v>4</v>
      </c>
    </row>
    <row r="15931" spans="1:13" x14ac:dyDescent="0.3">
      <c r="A15931" s="18">
        <v>15929</v>
      </c>
      <c r="B15931" s="18">
        <f t="shared" si="498"/>
        <v>2023</v>
      </c>
      <c r="C15931" s="17">
        <v>45017</v>
      </c>
      <c r="D15931" s="18" t="s">
        <v>314</v>
      </c>
      <c r="E15931" s="18" t="s">
        <v>336</v>
      </c>
      <c r="F15931" s="18" t="str">
        <f t="shared" si="497"/>
        <v>Littleton-Customer Charge-45017</v>
      </c>
      <c r="G15931" s="11" t="s">
        <v>131</v>
      </c>
      <c r="H15931" s="11" t="s">
        <v>56</v>
      </c>
      <c r="I15931" s="11" t="s">
        <v>56</v>
      </c>
      <c r="J15931" s="11" t="s">
        <v>56</v>
      </c>
      <c r="K15931" s="11" t="str">
        <f>IFERROR(INDEX('EDC Component Dictionary'!$C$5:$C$37,MATCH('Rates Database'!J15931,'EDC Component Dictionary'!$B$5:$B$37,0)), "Energy Supply")</f>
        <v>Distribution System</v>
      </c>
      <c r="L15931" s="12"/>
      <c r="M15931" s="12">
        <v>3.5</v>
      </c>
    </row>
    <row r="15932" spans="1:13" x14ac:dyDescent="0.3">
      <c r="A15932" s="18">
        <v>15930</v>
      </c>
      <c r="B15932" s="18">
        <f t="shared" si="498"/>
        <v>2023</v>
      </c>
      <c r="C15932" s="17">
        <v>45017</v>
      </c>
      <c r="D15932" s="18" t="s">
        <v>314</v>
      </c>
      <c r="E15932" s="18" t="s">
        <v>337</v>
      </c>
      <c r="F15932" s="18" t="str">
        <f t="shared" si="497"/>
        <v>Boylston-Customer Charge-45017</v>
      </c>
      <c r="G15932" s="11" t="s">
        <v>131</v>
      </c>
      <c r="H15932" s="11" t="s">
        <v>56</v>
      </c>
      <c r="I15932" s="11" t="s">
        <v>56</v>
      </c>
      <c r="J15932" s="11" t="s">
        <v>56</v>
      </c>
      <c r="K15932" s="11" t="str">
        <f>IFERROR(INDEX('EDC Component Dictionary'!$C$5:$C$37,MATCH('Rates Database'!J15932,'EDC Component Dictionary'!$B$5:$B$37,0)), "Energy Supply")</f>
        <v>Distribution System</v>
      </c>
      <c r="L15932" s="12"/>
      <c r="M15932" s="12">
        <v>9</v>
      </c>
    </row>
    <row r="15933" spans="1:13" x14ac:dyDescent="0.3">
      <c r="A15933" s="18">
        <v>15931</v>
      </c>
      <c r="B15933" s="18">
        <f t="shared" si="498"/>
        <v>2023</v>
      </c>
      <c r="C15933" s="17">
        <v>45017</v>
      </c>
      <c r="D15933" s="18" t="s">
        <v>314</v>
      </c>
      <c r="E15933" s="18" t="s">
        <v>338</v>
      </c>
      <c r="F15933" s="18" t="str">
        <f t="shared" si="497"/>
        <v>Princeton-Customer Charge-45017</v>
      </c>
      <c r="G15933" s="11" t="s">
        <v>131</v>
      </c>
      <c r="H15933" s="11" t="s">
        <v>56</v>
      </c>
      <c r="I15933" s="11" t="s">
        <v>56</v>
      </c>
      <c r="J15933" s="11" t="s">
        <v>56</v>
      </c>
      <c r="K15933" s="11" t="str">
        <f>IFERROR(INDEX('EDC Component Dictionary'!$C$5:$C$37,MATCH('Rates Database'!J15933,'EDC Component Dictionary'!$B$5:$B$37,0)), "Energy Supply")</f>
        <v>Distribution System</v>
      </c>
      <c r="L15933" s="12"/>
      <c r="M15933" s="12">
        <v>8.9500000000000099</v>
      </c>
    </row>
    <row r="15934" spans="1:13" x14ac:dyDescent="0.3">
      <c r="A15934" s="18">
        <v>15932</v>
      </c>
      <c r="B15934" s="18">
        <f t="shared" si="498"/>
        <v>2023</v>
      </c>
      <c r="C15934" s="17">
        <v>45017</v>
      </c>
      <c r="D15934" s="18" t="s">
        <v>314</v>
      </c>
      <c r="E15934" s="18" t="s">
        <v>347</v>
      </c>
      <c r="F15934" s="18" t="str">
        <f t="shared" si="497"/>
        <v>Middleborough-Customer Charge-45017</v>
      </c>
      <c r="G15934" s="11" t="s">
        <v>131</v>
      </c>
      <c r="H15934" s="11" t="s">
        <v>56</v>
      </c>
      <c r="I15934" s="11" t="s">
        <v>56</v>
      </c>
      <c r="J15934" s="11" t="s">
        <v>56</v>
      </c>
      <c r="K15934" s="11" t="str">
        <f>IFERROR(INDEX('EDC Component Dictionary'!$C$5:$C$37,MATCH('Rates Database'!J15934,'EDC Component Dictionary'!$B$5:$B$37,0)), "Energy Supply")</f>
        <v>Distribution System</v>
      </c>
      <c r="L15934" s="12"/>
      <c r="M15934" s="12">
        <v>4.5049999999999901</v>
      </c>
    </row>
    <row r="15935" spans="1:13" x14ac:dyDescent="0.3">
      <c r="A15935" s="18">
        <v>15933</v>
      </c>
      <c r="B15935" s="18">
        <f t="shared" si="498"/>
        <v>2023</v>
      </c>
      <c r="C15935" s="17">
        <v>45017</v>
      </c>
      <c r="D15935" s="18" t="s">
        <v>314</v>
      </c>
      <c r="E15935" s="18" t="s">
        <v>339</v>
      </c>
      <c r="F15935" s="18" t="str">
        <f t="shared" si="497"/>
        <v>Rowley-Customer Charge-45017</v>
      </c>
      <c r="G15935" s="11" t="s">
        <v>131</v>
      </c>
      <c r="H15935" s="11" t="s">
        <v>56</v>
      </c>
      <c r="I15935" s="11" t="s">
        <v>56</v>
      </c>
      <c r="J15935" s="11" t="s">
        <v>56</v>
      </c>
      <c r="K15935" s="11" t="str">
        <f>IFERROR(INDEX('EDC Component Dictionary'!$C$5:$C$37,MATCH('Rates Database'!J15935,'EDC Component Dictionary'!$B$5:$B$37,0)), "Energy Supply")</f>
        <v>Distribution System</v>
      </c>
      <c r="L15935" s="12"/>
      <c r="M15935" s="12">
        <v>4</v>
      </c>
    </row>
    <row r="15936" spans="1:13" x14ac:dyDescent="0.3">
      <c r="A15936" s="18">
        <v>15934</v>
      </c>
      <c r="B15936" s="18">
        <f t="shared" si="498"/>
        <v>2023</v>
      </c>
      <c r="C15936" s="17">
        <v>45017</v>
      </c>
      <c r="D15936" s="18" t="s">
        <v>314</v>
      </c>
      <c r="E15936" s="18" t="s">
        <v>353</v>
      </c>
      <c r="F15936" s="18" t="str">
        <f t="shared" si="497"/>
        <v>Concord-Customer Charge-45017</v>
      </c>
      <c r="G15936" s="11" t="s">
        <v>131</v>
      </c>
      <c r="H15936" s="11" t="s">
        <v>56</v>
      </c>
      <c r="I15936" s="11" t="s">
        <v>56</v>
      </c>
      <c r="J15936" s="11" t="s">
        <v>56</v>
      </c>
      <c r="K15936" s="11" t="str">
        <f>IFERROR(INDEX('EDC Component Dictionary'!$C$5:$C$37,MATCH('Rates Database'!J15936,'EDC Component Dictionary'!$B$5:$B$37,0)), "Energy Supply")</f>
        <v>Distribution System</v>
      </c>
      <c r="L15936" s="12"/>
      <c r="M15936" s="12">
        <v>16.874375000000001</v>
      </c>
    </row>
    <row r="15937" spans="1:13" x14ac:dyDescent="0.3">
      <c r="A15937" s="18">
        <v>15935</v>
      </c>
      <c r="B15937" s="18">
        <f t="shared" si="498"/>
        <v>2023</v>
      </c>
      <c r="C15937" s="17">
        <v>45017</v>
      </c>
      <c r="D15937" s="18" t="s">
        <v>314</v>
      </c>
      <c r="E15937" s="18" t="s">
        <v>340</v>
      </c>
      <c r="F15937" s="18" t="str">
        <f t="shared" si="497"/>
        <v>Wakefield-Customer Charge-45017</v>
      </c>
      <c r="G15937" s="11" t="s">
        <v>131</v>
      </c>
      <c r="H15937" s="11" t="s">
        <v>56</v>
      </c>
      <c r="I15937" s="11" t="s">
        <v>56</v>
      </c>
      <c r="J15937" s="11" t="s">
        <v>56</v>
      </c>
      <c r="K15937" s="11" t="str">
        <f>IFERROR(INDEX('EDC Component Dictionary'!$C$5:$C$37,MATCH('Rates Database'!J15937,'EDC Component Dictionary'!$B$5:$B$37,0)), "Energy Supply")</f>
        <v>Distribution System</v>
      </c>
      <c r="L15937" s="12"/>
      <c r="M15937" s="12">
        <v>6</v>
      </c>
    </row>
    <row r="15938" spans="1:13" x14ac:dyDescent="0.3">
      <c r="A15938" s="18">
        <v>15936</v>
      </c>
      <c r="B15938" s="18">
        <f t="shared" si="498"/>
        <v>2023</v>
      </c>
      <c r="C15938" s="17">
        <v>45017</v>
      </c>
      <c r="D15938" s="18" t="s">
        <v>314</v>
      </c>
      <c r="E15938" s="18" t="s">
        <v>341</v>
      </c>
      <c r="F15938" s="18" t="str">
        <f t="shared" si="497"/>
        <v>Hull-Customer Charge-45017</v>
      </c>
      <c r="G15938" s="11" t="s">
        <v>131</v>
      </c>
      <c r="H15938" s="11" t="s">
        <v>56</v>
      </c>
      <c r="I15938" s="11" t="s">
        <v>56</v>
      </c>
      <c r="J15938" s="11" t="s">
        <v>56</v>
      </c>
      <c r="K15938" s="11" t="str">
        <f>IFERROR(INDEX('EDC Component Dictionary'!$C$5:$C$37,MATCH('Rates Database'!J15938,'EDC Component Dictionary'!$B$5:$B$37,0)), "Energy Supply")</f>
        <v>Distribution System</v>
      </c>
      <c r="L15938" s="12"/>
      <c r="M15938" s="12">
        <v>12.7259999999999</v>
      </c>
    </row>
    <row r="15939" spans="1:13" x14ac:dyDescent="0.3">
      <c r="A15939" s="18">
        <v>15937</v>
      </c>
      <c r="B15939" s="18">
        <f t="shared" si="498"/>
        <v>2023</v>
      </c>
      <c r="C15939" s="17">
        <v>45017</v>
      </c>
      <c r="D15939" s="18" t="s">
        <v>314</v>
      </c>
      <c r="E15939" s="18" t="s">
        <v>342</v>
      </c>
      <c r="F15939" s="18" t="str">
        <f t="shared" si="497"/>
        <v>North Attleborough-Customer Charge-45017</v>
      </c>
      <c r="G15939" s="11" t="s">
        <v>131</v>
      </c>
      <c r="H15939" s="11" t="s">
        <v>56</v>
      </c>
      <c r="I15939" s="11" t="s">
        <v>56</v>
      </c>
      <c r="J15939" s="11" t="s">
        <v>56</v>
      </c>
      <c r="K15939" s="11" t="str">
        <f>IFERROR(INDEX('EDC Component Dictionary'!$C$5:$C$37,MATCH('Rates Database'!J15939,'EDC Component Dictionary'!$B$5:$B$37,0)), "Energy Supply")</f>
        <v>Distribution System</v>
      </c>
      <c r="L15939" s="12"/>
      <c r="M15939" s="12">
        <v>10.32</v>
      </c>
    </row>
    <row r="15940" spans="1:13" x14ac:dyDescent="0.3">
      <c r="A15940" s="18">
        <v>15938</v>
      </c>
      <c r="B15940" s="18">
        <f t="shared" si="498"/>
        <v>2023</v>
      </c>
      <c r="C15940" s="17">
        <v>45017</v>
      </c>
      <c r="D15940" s="18" t="s">
        <v>314</v>
      </c>
      <c r="E15940" s="18" t="s">
        <v>343</v>
      </c>
      <c r="F15940" s="18" t="str">
        <f t="shared" ref="F15940:F16003" si="499">_xlfn.CONCAT(E15940,"-",J15940,"-",C15940)</f>
        <v>Holden-Customer Charge-45017</v>
      </c>
      <c r="G15940" s="11" t="s">
        <v>131</v>
      </c>
      <c r="H15940" s="11" t="s">
        <v>56</v>
      </c>
      <c r="I15940" s="11" t="s">
        <v>56</v>
      </c>
      <c r="J15940" s="11" t="s">
        <v>56</v>
      </c>
      <c r="K15940" s="11" t="str">
        <f>IFERROR(INDEX('EDC Component Dictionary'!$C$5:$C$37,MATCH('Rates Database'!J15940,'EDC Component Dictionary'!$B$5:$B$37,0)), "Energy Supply")</f>
        <v>Distribution System</v>
      </c>
      <c r="L15940" s="12"/>
      <c r="M15940" s="12">
        <v>4.25</v>
      </c>
    </row>
    <row r="15941" spans="1:13" x14ac:dyDescent="0.3">
      <c r="A15941" s="18">
        <v>15939</v>
      </c>
      <c r="B15941" s="18">
        <f t="shared" si="498"/>
        <v>2023</v>
      </c>
      <c r="C15941" s="17">
        <v>45017</v>
      </c>
      <c r="D15941" s="18" t="s">
        <v>314</v>
      </c>
      <c r="E15941" s="18" t="s">
        <v>354</v>
      </c>
      <c r="F15941" s="18" t="str">
        <f t="shared" si="499"/>
        <v>Taunton-Customer Charge-45017</v>
      </c>
      <c r="G15941" s="11" t="s">
        <v>131</v>
      </c>
      <c r="H15941" s="11" t="s">
        <v>56</v>
      </c>
      <c r="I15941" s="11" t="s">
        <v>56</v>
      </c>
      <c r="J15941" s="11" t="s">
        <v>56</v>
      </c>
      <c r="K15941" s="11" t="str">
        <f>IFERROR(INDEX('EDC Component Dictionary'!$C$5:$C$37,MATCH('Rates Database'!J15941,'EDC Component Dictionary'!$B$5:$B$37,0)), "Energy Supply")</f>
        <v>Distribution System</v>
      </c>
      <c r="L15941" s="12"/>
      <c r="M15941" s="12">
        <v>6.9065000000000003</v>
      </c>
    </row>
    <row r="15942" spans="1:13" x14ac:dyDescent="0.3">
      <c r="A15942" s="18">
        <v>15940</v>
      </c>
      <c r="B15942" s="18">
        <f t="shared" si="498"/>
        <v>2023</v>
      </c>
      <c r="C15942" s="17">
        <v>45017</v>
      </c>
      <c r="D15942" s="18" t="s">
        <v>314</v>
      </c>
      <c r="E15942" s="18" t="s">
        <v>344</v>
      </c>
      <c r="F15942" s="18" t="str">
        <f t="shared" si="499"/>
        <v>Norwood-Customer Charge-45017</v>
      </c>
      <c r="G15942" s="11" t="s">
        <v>131</v>
      </c>
      <c r="H15942" s="11" t="s">
        <v>56</v>
      </c>
      <c r="I15942" s="11" t="s">
        <v>56</v>
      </c>
      <c r="J15942" s="11" t="s">
        <v>56</v>
      </c>
      <c r="K15942" s="11" t="str">
        <f>IFERROR(INDEX('EDC Component Dictionary'!$C$5:$C$37,MATCH('Rates Database'!J15942,'EDC Component Dictionary'!$B$5:$B$37,0)), "Energy Supply")</f>
        <v>Distribution System</v>
      </c>
      <c r="L15942" s="12"/>
      <c r="M15942" s="12">
        <v>9</v>
      </c>
    </row>
    <row r="15943" spans="1:13" x14ac:dyDescent="0.3">
      <c r="A15943" s="18">
        <v>15941</v>
      </c>
      <c r="B15943" s="18">
        <f t="shared" si="498"/>
        <v>2023</v>
      </c>
      <c r="C15943" s="17">
        <v>45017</v>
      </c>
      <c r="D15943" s="18" t="s">
        <v>314</v>
      </c>
      <c r="E15943" s="18" t="s">
        <v>355</v>
      </c>
      <c r="F15943" s="18" t="str">
        <f t="shared" si="499"/>
        <v>Wellesley-Customer Charge-45017</v>
      </c>
      <c r="G15943" s="11" t="s">
        <v>131</v>
      </c>
      <c r="H15943" s="11" t="s">
        <v>56</v>
      </c>
      <c r="I15943" s="11" t="s">
        <v>56</v>
      </c>
      <c r="J15943" s="11" t="s">
        <v>56</v>
      </c>
      <c r="K15943" s="11" t="str">
        <f>IFERROR(INDEX('EDC Component Dictionary'!$C$5:$C$37,MATCH('Rates Database'!J15943,'EDC Component Dictionary'!$B$5:$B$37,0)), "Energy Supply")</f>
        <v>Distribution System</v>
      </c>
      <c r="L15943" s="12"/>
      <c r="M15943" s="12">
        <v>6.0657499999999898</v>
      </c>
    </row>
    <row r="15944" spans="1:13" x14ac:dyDescent="0.3">
      <c r="A15944" s="18">
        <v>15942</v>
      </c>
      <c r="B15944" s="18">
        <f t="shared" si="498"/>
        <v>2023</v>
      </c>
      <c r="C15944" s="17">
        <v>45017</v>
      </c>
      <c r="D15944" s="18" t="s">
        <v>314</v>
      </c>
      <c r="E15944" s="18" t="s">
        <v>345</v>
      </c>
      <c r="F15944" s="18" t="str">
        <f t="shared" si="499"/>
        <v>Russell-Customer Charge-45017</v>
      </c>
      <c r="G15944" s="11" t="s">
        <v>131</v>
      </c>
      <c r="H15944" s="11" t="s">
        <v>56</v>
      </c>
      <c r="I15944" s="11" t="s">
        <v>56</v>
      </c>
      <c r="J15944" s="11" t="s">
        <v>56</v>
      </c>
      <c r="K15944" s="11" t="str">
        <f>IFERROR(INDEX('EDC Component Dictionary'!$C$5:$C$37,MATCH('Rates Database'!J15944,'EDC Component Dictionary'!$B$5:$B$37,0)), "Energy Supply")</f>
        <v>Distribution System</v>
      </c>
      <c r="L15944" s="12"/>
      <c r="M15944" s="12">
        <v>8</v>
      </c>
    </row>
    <row r="15945" spans="1:13" x14ac:dyDescent="0.3">
      <c r="A15945" s="18">
        <v>15943</v>
      </c>
      <c r="B15945" s="18">
        <f t="shared" si="498"/>
        <v>2023</v>
      </c>
      <c r="C15945" s="17">
        <v>45017</v>
      </c>
      <c r="D15945" s="18" t="s">
        <v>314</v>
      </c>
      <c r="E15945" s="18" t="s">
        <v>346</v>
      </c>
      <c r="F15945" s="18" t="str">
        <f t="shared" si="499"/>
        <v>Chester-Customer Charge-45017</v>
      </c>
      <c r="G15945" s="11" t="s">
        <v>131</v>
      </c>
      <c r="H15945" s="11" t="s">
        <v>56</v>
      </c>
      <c r="I15945" s="11" t="s">
        <v>56</v>
      </c>
      <c r="J15945" s="11" t="s">
        <v>56</v>
      </c>
      <c r="K15945" s="11" t="str">
        <f>IFERROR(INDEX('EDC Component Dictionary'!$C$5:$C$37,MATCH('Rates Database'!J15945,'EDC Component Dictionary'!$B$5:$B$37,0)), "Energy Supply")</f>
        <v>Distribution System</v>
      </c>
      <c r="L15945" s="12"/>
      <c r="M15945" s="12">
        <v>5.9849999999999897</v>
      </c>
    </row>
    <row r="15946" spans="1:13" x14ac:dyDescent="0.3">
      <c r="A15946" s="18">
        <v>15944</v>
      </c>
      <c r="B15946" s="18">
        <f t="shared" si="498"/>
        <v>2023</v>
      </c>
      <c r="C15946" s="17">
        <v>45047</v>
      </c>
      <c r="D15946" s="18" t="s">
        <v>314</v>
      </c>
      <c r="E15946" s="18" t="s">
        <v>315</v>
      </c>
      <c r="F15946" s="18" t="str">
        <f t="shared" si="499"/>
        <v>Holyoke-Customer Charge-45047</v>
      </c>
      <c r="G15946" s="11" t="s">
        <v>131</v>
      </c>
      <c r="H15946" s="11" t="s">
        <v>56</v>
      </c>
      <c r="I15946" s="11" t="s">
        <v>56</v>
      </c>
      <c r="J15946" s="11" t="s">
        <v>56</v>
      </c>
      <c r="K15946" s="11" t="str">
        <f>IFERROR(INDEX('EDC Component Dictionary'!$C$5:$C$37,MATCH('Rates Database'!J15946,'EDC Component Dictionary'!$B$5:$B$37,0)), "Energy Supply")</f>
        <v>Distribution System</v>
      </c>
      <c r="L15946" s="12"/>
      <c r="M15946" s="12">
        <v>4.9950000000000001</v>
      </c>
    </row>
    <row r="15947" spans="1:13" x14ac:dyDescent="0.3">
      <c r="A15947" s="18">
        <v>15945</v>
      </c>
      <c r="B15947" s="18">
        <f t="shared" si="498"/>
        <v>2023</v>
      </c>
      <c r="C15947" s="17">
        <v>45047</v>
      </c>
      <c r="D15947" s="18" t="s">
        <v>314</v>
      </c>
      <c r="E15947" s="18" t="s">
        <v>316</v>
      </c>
      <c r="F15947" s="18" t="str">
        <f t="shared" si="499"/>
        <v>West Boylston-Customer Charge-45047</v>
      </c>
      <c r="G15947" s="11" t="s">
        <v>131</v>
      </c>
      <c r="H15947" s="11" t="s">
        <v>56</v>
      </c>
      <c r="I15947" s="11" t="s">
        <v>56</v>
      </c>
      <c r="J15947" s="11" t="s">
        <v>56</v>
      </c>
      <c r="K15947" s="11" t="str">
        <f>IFERROR(INDEX('EDC Component Dictionary'!$C$5:$C$37,MATCH('Rates Database'!J15947,'EDC Component Dictionary'!$B$5:$B$37,0)), "Energy Supply")</f>
        <v>Distribution System</v>
      </c>
      <c r="L15947" s="12"/>
      <c r="M15947" s="12">
        <v>4.01400000000001</v>
      </c>
    </row>
    <row r="15948" spans="1:13" x14ac:dyDescent="0.3">
      <c r="A15948" s="18">
        <v>15946</v>
      </c>
      <c r="B15948" s="18">
        <f t="shared" si="498"/>
        <v>2023</v>
      </c>
      <c r="C15948" s="17">
        <v>45047</v>
      </c>
      <c r="D15948" s="18" t="s">
        <v>314</v>
      </c>
      <c r="E15948" s="18" t="s">
        <v>348</v>
      </c>
      <c r="F15948" s="18" t="str">
        <f t="shared" si="499"/>
        <v>Middleton-Customer Charge-45047</v>
      </c>
      <c r="G15948" s="11" t="s">
        <v>131</v>
      </c>
      <c r="H15948" s="11" t="s">
        <v>56</v>
      </c>
      <c r="I15948" s="11" t="s">
        <v>56</v>
      </c>
      <c r="J15948" s="11" t="s">
        <v>56</v>
      </c>
      <c r="K15948" s="11" t="str">
        <f>IFERROR(INDEX('EDC Component Dictionary'!$C$5:$C$37,MATCH('Rates Database'!J15948,'EDC Component Dictionary'!$B$5:$B$37,0)), "Energy Supply")</f>
        <v>Distribution System</v>
      </c>
      <c r="L15948" s="12"/>
      <c r="M15948" s="12">
        <v>5.0399999999999903</v>
      </c>
    </row>
    <row r="15949" spans="1:13" x14ac:dyDescent="0.3">
      <c r="A15949" s="18">
        <v>15947</v>
      </c>
      <c r="B15949" s="18">
        <f t="shared" si="498"/>
        <v>2023</v>
      </c>
      <c r="C15949" s="17">
        <v>45047</v>
      </c>
      <c r="D15949" s="18" t="s">
        <v>314</v>
      </c>
      <c r="E15949" s="18" t="s">
        <v>317</v>
      </c>
      <c r="F15949" s="18" t="str">
        <f t="shared" si="499"/>
        <v>Danvers-Customer Charge-45047</v>
      </c>
      <c r="G15949" s="11" t="s">
        <v>131</v>
      </c>
      <c r="H15949" s="11" t="s">
        <v>56</v>
      </c>
      <c r="I15949" s="11" t="s">
        <v>56</v>
      </c>
      <c r="J15949" s="11" t="s">
        <v>56</v>
      </c>
      <c r="K15949" s="11" t="str">
        <f>IFERROR(INDEX('EDC Component Dictionary'!$C$5:$C$37,MATCH('Rates Database'!J15949,'EDC Component Dictionary'!$B$5:$B$37,0)), "Energy Supply")</f>
        <v>Distribution System</v>
      </c>
      <c r="L15949" s="12"/>
      <c r="M15949" s="12">
        <v>7.5</v>
      </c>
    </row>
    <row r="15950" spans="1:13" x14ac:dyDescent="0.3">
      <c r="A15950" s="18">
        <v>15948</v>
      </c>
      <c r="B15950" s="18">
        <f t="shared" si="498"/>
        <v>2023</v>
      </c>
      <c r="C15950" s="17">
        <v>45047</v>
      </c>
      <c r="D15950" s="18" t="s">
        <v>314</v>
      </c>
      <c r="E15950" s="18" t="s">
        <v>318</v>
      </c>
      <c r="F15950" s="18" t="str">
        <f t="shared" si="499"/>
        <v>Peabody-Customer Charge-45047</v>
      </c>
      <c r="G15950" s="11" t="s">
        <v>131</v>
      </c>
      <c r="H15950" s="11" t="s">
        <v>56</v>
      </c>
      <c r="I15950" s="11" t="s">
        <v>56</v>
      </c>
      <c r="J15950" s="11" t="s">
        <v>56</v>
      </c>
      <c r="K15950" s="11" t="str">
        <f>IFERROR(INDEX('EDC Component Dictionary'!$C$5:$C$37,MATCH('Rates Database'!J15950,'EDC Component Dictionary'!$B$5:$B$37,0)), "Energy Supply")</f>
        <v>Distribution System</v>
      </c>
      <c r="L15950" s="12"/>
      <c r="M15950" s="12">
        <v>0.386000000000009</v>
      </c>
    </row>
    <row r="15951" spans="1:13" x14ac:dyDescent="0.3">
      <c r="A15951" s="18">
        <v>15949</v>
      </c>
      <c r="B15951" s="18">
        <f t="shared" si="498"/>
        <v>2023</v>
      </c>
      <c r="C15951" s="17">
        <v>45047</v>
      </c>
      <c r="D15951" s="18" t="s">
        <v>314</v>
      </c>
      <c r="E15951" s="18" t="s">
        <v>319</v>
      </c>
      <c r="F15951" s="18" t="str">
        <f t="shared" si="499"/>
        <v>Ashburnham-Customer Charge-45047</v>
      </c>
      <c r="G15951" s="11" t="s">
        <v>131</v>
      </c>
      <c r="H15951" s="11" t="s">
        <v>56</v>
      </c>
      <c r="I15951" s="11" t="s">
        <v>56</v>
      </c>
      <c r="J15951" s="11" t="s">
        <v>56</v>
      </c>
      <c r="K15951" s="11" t="str">
        <f>IFERROR(INDEX('EDC Component Dictionary'!$C$5:$C$37,MATCH('Rates Database'!J15951,'EDC Component Dictionary'!$B$5:$B$37,0)), "Energy Supply")</f>
        <v>Distribution System</v>
      </c>
      <c r="L15951" s="12"/>
      <c r="M15951" s="12">
        <v>4.5</v>
      </c>
    </row>
    <row r="15952" spans="1:13" x14ac:dyDescent="0.3">
      <c r="A15952" s="18">
        <v>15950</v>
      </c>
      <c r="B15952" s="18">
        <f t="shared" si="498"/>
        <v>2023</v>
      </c>
      <c r="C15952" s="17">
        <v>45047</v>
      </c>
      <c r="D15952" s="18" t="s">
        <v>314</v>
      </c>
      <c r="E15952" s="18" t="s">
        <v>320</v>
      </c>
      <c r="F15952" s="18" t="str">
        <f t="shared" si="499"/>
        <v>Mansfield-Customer Charge-45047</v>
      </c>
      <c r="G15952" s="11" t="s">
        <v>131</v>
      </c>
      <c r="H15952" s="11" t="s">
        <v>56</v>
      </c>
      <c r="I15952" s="11" t="s">
        <v>56</v>
      </c>
      <c r="J15952" s="11" t="s">
        <v>56</v>
      </c>
      <c r="K15952" s="11" t="str">
        <f>IFERROR(INDEX('EDC Component Dictionary'!$C$5:$C$37,MATCH('Rates Database'!J15952,'EDC Component Dictionary'!$B$5:$B$37,0)), "Energy Supply")</f>
        <v>Distribution System</v>
      </c>
      <c r="L15952" s="12"/>
      <c r="M15952" s="12">
        <v>6</v>
      </c>
    </row>
    <row r="15953" spans="1:13" x14ac:dyDescent="0.3">
      <c r="A15953" s="18">
        <v>15951</v>
      </c>
      <c r="B15953" s="18">
        <f t="shared" si="498"/>
        <v>2023</v>
      </c>
      <c r="C15953" s="17">
        <v>45047</v>
      </c>
      <c r="D15953" s="18" t="s">
        <v>314</v>
      </c>
      <c r="E15953" s="18" t="s">
        <v>321</v>
      </c>
      <c r="F15953" s="18" t="str">
        <f t="shared" si="499"/>
        <v>Braintree-Customer Charge-45047</v>
      </c>
      <c r="G15953" s="11" t="s">
        <v>131</v>
      </c>
      <c r="H15953" s="11" t="s">
        <v>56</v>
      </c>
      <c r="I15953" s="11" t="s">
        <v>56</v>
      </c>
      <c r="J15953" s="11" t="s">
        <v>56</v>
      </c>
      <c r="K15953" s="11" t="str">
        <f>IFERROR(INDEX('EDC Component Dictionary'!$C$5:$C$37,MATCH('Rates Database'!J15953,'EDC Component Dictionary'!$B$5:$B$37,0)), "Energy Supply")</f>
        <v>Distribution System</v>
      </c>
      <c r="L15953" s="12"/>
      <c r="M15953" s="12">
        <v>5.12</v>
      </c>
    </row>
    <row r="15954" spans="1:13" x14ac:dyDescent="0.3">
      <c r="A15954" s="18">
        <v>15952</v>
      </c>
      <c r="B15954" s="18">
        <f t="shared" si="498"/>
        <v>2023</v>
      </c>
      <c r="C15954" s="17">
        <v>45047</v>
      </c>
      <c r="D15954" s="18" t="s">
        <v>314</v>
      </c>
      <c r="E15954" s="18" t="s">
        <v>322</v>
      </c>
      <c r="F15954" s="18" t="str">
        <f t="shared" si="499"/>
        <v>Paxton-Customer Charge-45047</v>
      </c>
      <c r="G15954" s="11" t="s">
        <v>131</v>
      </c>
      <c r="H15954" s="11" t="s">
        <v>56</v>
      </c>
      <c r="I15954" s="11" t="s">
        <v>56</v>
      </c>
      <c r="J15954" s="11" t="s">
        <v>56</v>
      </c>
      <c r="K15954" s="11" t="str">
        <f>IFERROR(INDEX('EDC Component Dictionary'!$C$5:$C$37,MATCH('Rates Database'!J15954,'EDC Component Dictionary'!$B$5:$B$37,0)), "Energy Supply")</f>
        <v>Distribution System</v>
      </c>
      <c r="L15954" s="12"/>
      <c r="M15954" s="12">
        <v>7.5</v>
      </c>
    </row>
    <row r="15955" spans="1:13" x14ac:dyDescent="0.3">
      <c r="A15955" s="18">
        <v>15953</v>
      </c>
      <c r="B15955" s="18">
        <f t="shared" si="498"/>
        <v>2023</v>
      </c>
      <c r="C15955" s="17">
        <v>45047</v>
      </c>
      <c r="D15955" s="18" t="s">
        <v>314</v>
      </c>
      <c r="E15955" s="18" t="s">
        <v>323</v>
      </c>
      <c r="F15955" s="18" t="str">
        <f t="shared" si="499"/>
        <v>Templeton-Customer Charge-45047</v>
      </c>
      <c r="G15955" s="11" t="s">
        <v>131</v>
      </c>
      <c r="H15955" s="11" t="s">
        <v>56</v>
      </c>
      <c r="I15955" s="11" t="s">
        <v>56</v>
      </c>
      <c r="J15955" s="11" t="s">
        <v>56</v>
      </c>
      <c r="K15955" s="11" t="str">
        <f>IFERROR(INDEX('EDC Component Dictionary'!$C$5:$C$37,MATCH('Rates Database'!J15955,'EDC Component Dictionary'!$B$5:$B$37,0)), "Energy Supply")</f>
        <v>Distribution System</v>
      </c>
      <c r="L15955" s="12"/>
      <c r="M15955" s="12">
        <v>4.2300000000000004</v>
      </c>
    </row>
    <row r="15956" spans="1:13" x14ac:dyDescent="0.3">
      <c r="A15956" s="18">
        <v>15954</v>
      </c>
      <c r="B15956" s="18">
        <f t="shared" si="498"/>
        <v>2023</v>
      </c>
      <c r="C15956" s="17">
        <v>45047</v>
      </c>
      <c r="D15956" s="18" t="s">
        <v>314</v>
      </c>
      <c r="E15956" s="18" t="s">
        <v>324</v>
      </c>
      <c r="F15956" s="18" t="str">
        <f t="shared" si="499"/>
        <v>Hudson-Customer Charge-45047</v>
      </c>
      <c r="G15956" s="11" t="s">
        <v>131</v>
      </c>
      <c r="H15956" s="11" t="s">
        <v>56</v>
      </c>
      <c r="I15956" s="11" t="s">
        <v>56</v>
      </c>
      <c r="J15956" s="11" t="s">
        <v>56</v>
      </c>
      <c r="K15956" s="11" t="str">
        <f>IFERROR(INDEX('EDC Component Dictionary'!$C$5:$C$37,MATCH('Rates Database'!J15956,'EDC Component Dictionary'!$B$5:$B$37,0)), "Energy Supply")</f>
        <v>Distribution System</v>
      </c>
      <c r="L15956" s="12"/>
      <c r="M15956" s="12">
        <v>2.4653999999999798</v>
      </c>
    </row>
    <row r="15957" spans="1:13" x14ac:dyDescent="0.3">
      <c r="A15957" s="18">
        <v>15955</v>
      </c>
      <c r="B15957" s="18">
        <f t="shared" si="498"/>
        <v>2023</v>
      </c>
      <c r="C15957" s="17">
        <v>45047</v>
      </c>
      <c r="D15957" s="18" t="s">
        <v>314</v>
      </c>
      <c r="E15957" s="18" t="s">
        <v>325</v>
      </c>
      <c r="F15957" s="18" t="str">
        <f t="shared" si="499"/>
        <v>Reading-Customer Charge-45047</v>
      </c>
      <c r="G15957" s="11" t="s">
        <v>131</v>
      </c>
      <c r="H15957" s="11" t="s">
        <v>56</v>
      </c>
      <c r="I15957" s="11" t="s">
        <v>56</v>
      </c>
      <c r="J15957" s="11" t="s">
        <v>56</v>
      </c>
      <c r="K15957" s="11" t="str">
        <f>IFERROR(INDEX('EDC Component Dictionary'!$C$5:$C$37,MATCH('Rates Database'!J15957,'EDC Component Dictionary'!$B$5:$B$37,0)), "Energy Supply")</f>
        <v>Distribution System</v>
      </c>
      <c r="L15957" s="12"/>
      <c r="M15957" s="12">
        <v>5.3040000000000003</v>
      </c>
    </row>
    <row r="15958" spans="1:13" x14ac:dyDescent="0.3">
      <c r="A15958" s="18">
        <v>15956</v>
      </c>
      <c r="B15958" s="18">
        <f t="shared" ref="B15958:B16021" si="500">YEAR(C15958)</f>
        <v>2023</v>
      </c>
      <c r="C15958" s="17">
        <v>45047</v>
      </c>
      <c r="D15958" s="18" t="s">
        <v>314</v>
      </c>
      <c r="E15958" s="18" t="s">
        <v>326</v>
      </c>
      <c r="F15958" s="18" t="str">
        <f t="shared" si="499"/>
        <v>Shrewsbury-Customer Charge-45047</v>
      </c>
      <c r="G15958" s="11" t="s">
        <v>131</v>
      </c>
      <c r="H15958" s="11" t="s">
        <v>56</v>
      </c>
      <c r="I15958" s="11" t="s">
        <v>56</v>
      </c>
      <c r="J15958" s="11" t="s">
        <v>56</v>
      </c>
      <c r="K15958" s="11" t="str">
        <f>IFERROR(INDEX('EDC Component Dictionary'!$C$5:$C$37,MATCH('Rates Database'!J15958,'EDC Component Dictionary'!$B$5:$B$37,0)), "Energy Supply")</f>
        <v>Distribution System</v>
      </c>
      <c r="L15958" s="12"/>
      <c r="M15958" s="12">
        <v>11.549999999999899</v>
      </c>
    </row>
    <row r="15959" spans="1:13" x14ac:dyDescent="0.3">
      <c r="A15959" s="18">
        <v>15957</v>
      </c>
      <c r="B15959" s="18">
        <f t="shared" si="500"/>
        <v>2023</v>
      </c>
      <c r="C15959" s="17">
        <v>45047</v>
      </c>
      <c r="D15959" s="18" t="s">
        <v>314</v>
      </c>
      <c r="E15959" s="18" t="s">
        <v>327</v>
      </c>
      <c r="F15959" s="18" t="str">
        <f t="shared" si="499"/>
        <v>Ipswich-Customer Charge-45047</v>
      </c>
      <c r="G15959" s="11" t="s">
        <v>131</v>
      </c>
      <c r="H15959" s="11" t="s">
        <v>56</v>
      </c>
      <c r="I15959" s="11" t="s">
        <v>56</v>
      </c>
      <c r="J15959" s="11" t="s">
        <v>56</v>
      </c>
      <c r="K15959" s="11" t="str">
        <f>IFERROR(INDEX('EDC Component Dictionary'!$C$5:$C$37,MATCH('Rates Database'!J15959,'EDC Component Dictionary'!$B$5:$B$37,0)), "Energy Supply")</f>
        <v>Distribution System</v>
      </c>
      <c r="L15959" s="12"/>
      <c r="M15959" s="12">
        <v>4</v>
      </c>
    </row>
    <row r="15960" spans="1:13" x14ac:dyDescent="0.3">
      <c r="A15960" s="18">
        <v>15958</v>
      </c>
      <c r="B15960" s="18">
        <f t="shared" si="500"/>
        <v>2023</v>
      </c>
      <c r="C15960" s="17">
        <v>45047</v>
      </c>
      <c r="D15960" s="18" t="s">
        <v>314</v>
      </c>
      <c r="E15960" s="18" t="s">
        <v>328</v>
      </c>
      <c r="F15960" s="18" t="str">
        <f t="shared" si="499"/>
        <v>Westfield-Customer Charge-45047</v>
      </c>
      <c r="G15960" s="11" t="s">
        <v>131</v>
      </c>
      <c r="H15960" s="11" t="s">
        <v>56</v>
      </c>
      <c r="I15960" s="11" t="s">
        <v>56</v>
      </c>
      <c r="J15960" s="11" t="s">
        <v>56</v>
      </c>
      <c r="K15960" s="11" t="str">
        <f>IFERROR(INDEX('EDC Component Dictionary'!$C$5:$C$37,MATCH('Rates Database'!J15960,'EDC Component Dictionary'!$B$5:$B$37,0)), "Energy Supply")</f>
        <v>Distribution System</v>
      </c>
      <c r="L15960" s="12"/>
      <c r="M15960" s="12">
        <v>11.637499999999999</v>
      </c>
    </row>
    <row r="15961" spans="1:13" x14ac:dyDescent="0.3">
      <c r="A15961" s="18">
        <v>15959</v>
      </c>
      <c r="B15961" s="18">
        <f t="shared" si="500"/>
        <v>2023</v>
      </c>
      <c r="C15961" s="17">
        <v>45047</v>
      </c>
      <c r="D15961" s="18" t="s">
        <v>314</v>
      </c>
      <c r="E15961" s="18" t="s">
        <v>351</v>
      </c>
      <c r="F15961" s="18" t="str">
        <f t="shared" si="499"/>
        <v>Groton-Customer Charge-45047</v>
      </c>
      <c r="G15961" s="11" t="s">
        <v>131</v>
      </c>
      <c r="H15961" s="11" t="s">
        <v>56</v>
      </c>
      <c r="I15961" s="11" t="s">
        <v>56</v>
      </c>
      <c r="J15961" s="11" t="s">
        <v>56</v>
      </c>
      <c r="K15961" s="11" t="str">
        <f>IFERROR(INDEX('EDC Component Dictionary'!$C$5:$C$37,MATCH('Rates Database'!J15961,'EDC Component Dictionary'!$B$5:$B$37,0)), "Energy Supply")</f>
        <v>Distribution System</v>
      </c>
      <c r="L15961" s="12"/>
      <c r="M15961" s="12">
        <v>5.6199999999999903</v>
      </c>
    </row>
    <row r="15962" spans="1:13" x14ac:dyDescent="0.3">
      <c r="A15962" s="18">
        <v>15960</v>
      </c>
      <c r="B15962" s="18">
        <f t="shared" si="500"/>
        <v>2023</v>
      </c>
      <c r="C15962" s="17">
        <v>45047</v>
      </c>
      <c r="D15962" s="18" t="s">
        <v>314</v>
      </c>
      <c r="E15962" s="18" t="s">
        <v>329</v>
      </c>
      <c r="F15962" s="18" t="str">
        <f t="shared" si="499"/>
        <v>Merrimac-Customer Charge-45047</v>
      </c>
      <c r="G15962" s="11" t="s">
        <v>131</v>
      </c>
      <c r="H15962" s="11" t="s">
        <v>56</v>
      </c>
      <c r="I15962" s="11" t="s">
        <v>56</v>
      </c>
      <c r="J15962" s="11" t="s">
        <v>56</v>
      </c>
      <c r="K15962" s="11" t="str">
        <f>IFERROR(INDEX('EDC Component Dictionary'!$C$5:$C$37,MATCH('Rates Database'!J15962,'EDC Component Dictionary'!$B$5:$B$37,0)), "Energy Supply")</f>
        <v>Distribution System</v>
      </c>
      <c r="L15962" s="12"/>
      <c r="M15962" s="12">
        <v>5.5</v>
      </c>
    </row>
    <row r="15963" spans="1:13" x14ac:dyDescent="0.3">
      <c r="A15963" s="18">
        <v>15961</v>
      </c>
      <c r="B15963" s="18">
        <f t="shared" si="500"/>
        <v>2023</v>
      </c>
      <c r="C15963" s="17">
        <v>45047</v>
      </c>
      <c r="D15963" s="18" t="s">
        <v>314</v>
      </c>
      <c r="E15963" s="18" t="s">
        <v>352</v>
      </c>
      <c r="F15963" s="18" t="str">
        <f t="shared" si="499"/>
        <v>Belmont-Customer Charge-45047</v>
      </c>
      <c r="G15963" s="11" t="s">
        <v>131</v>
      </c>
      <c r="H15963" s="11" t="s">
        <v>56</v>
      </c>
      <c r="I15963" s="11" t="s">
        <v>56</v>
      </c>
      <c r="J15963" s="11" t="s">
        <v>56</v>
      </c>
      <c r="K15963" s="11" t="str">
        <f>IFERROR(INDEX('EDC Component Dictionary'!$C$5:$C$37,MATCH('Rates Database'!J15963,'EDC Component Dictionary'!$B$5:$B$37,0)), "Energy Supply")</f>
        <v>Distribution System</v>
      </c>
      <c r="L15963" s="12"/>
      <c r="M15963" s="12">
        <v>12.5999999999999</v>
      </c>
    </row>
    <row r="15964" spans="1:13" x14ac:dyDescent="0.3">
      <c r="A15964" s="18">
        <v>15962</v>
      </c>
      <c r="B15964" s="18">
        <f t="shared" si="500"/>
        <v>2023</v>
      </c>
      <c r="C15964" s="17">
        <v>45047</v>
      </c>
      <c r="D15964" s="18" t="s">
        <v>314</v>
      </c>
      <c r="E15964" s="18" t="s">
        <v>330</v>
      </c>
      <c r="F15964" s="18" t="str">
        <f t="shared" si="499"/>
        <v>Chicopee-Customer Charge-45047</v>
      </c>
      <c r="G15964" s="11" t="s">
        <v>131</v>
      </c>
      <c r="H15964" s="11" t="s">
        <v>56</v>
      </c>
      <c r="I15964" s="11" t="s">
        <v>56</v>
      </c>
      <c r="J15964" s="11" t="s">
        <v>56</v>
      </c>
      <c r="K15964" s="11" t="str">
        <f>IFERROR(INDEX('EDC Component Dictionary'!$C$5:$C$37,MATCH('Rates Database'!J15964,'EDC Component Dictionary'!$B$5:$B$37,0)), "Energy Supply")</f>
        <v>Distribution System</v>
      </c>
      <c r="L15964" s="12"/>
      <c r="M15964" s="12">
        <v>5.6</v>
      </c>
    </row>
    <row r="15965" spans="1:13" x14ac:dyDescent="0.3">
      <c r="A15965" s="18">
        <v>15963</v>
      </c>
      <c r="B15965" s="18">
        <f t="shared" si="500"/>
        <v>2023</v>
      </c>
      <c r="C15965" s="17">
        <v>45047</v>
      </c>
      <c r="D15965" s="18" t="s">
        <v>314</v>
      </c>
      <c r="E15965" s="18" t="s">
        <v>331</v>
      </c>
      <c r="F15965" s="18" t="str">
        <f t="shared" si="499"/>
        <v>Marblehead-Customer Charge-45047</v>
      </c>
      <c r="G15965" s="11" t="s">
        <v>131</v>
      </c>
      <c r="H15965" s="11" t="s">
        <v>56</v>
      </c>
      <c r="I15965" s="11" t="s">
        <v>56</v>
      </c>
      <c r="J15965" s="11" t="s">
        <v>56</v>
      </c>
      <c r="K15965" s="11" t="str">
        <f>IFERROR(INDEX('EDC Component Dictionary'!$C$5:$C$37,MATCH('Rates Database'!J15965,'EDC Component Dictionary'!$B$5:$B$37,0)), "Energy Supply")</f>
        <v>Distribution System</v>
      </c>
      <c r="L15965" s="12"/>
      <c r="M15965" s="12">
        <v>8.9999999999999805</v>
      </c>
    </row>
    <row r="15966" spans="1:13" x14ac:dyDescent="0.3">
      <c r="A15966" s="18">
        <v>15964</v>
      </c>
      <c r="B15966" s="18">
        <f t="shared" si="500"/>
        <v>2023</v>
      </c>
      <c r="C15966" s="17">
        <v>45047</v>
      </c>
      <c r="D15966" s="18" t="s">
        <v>314</v>
      </c>
      <c r="E15966" s="18" t="s">
        <v>332</v>
      </c>
      <c r="F15966" s="18" t="str">
        <f t="shared" si="499"/>
        <v>Hingham-Customer Charge-45047</v>
      </c>
      <c r="G15966" s="11" t="s">
        <v>131</v>
      </c>
      <c r="H15966" s="11" t="s">
        <v>56</v>
      </c>
      <c r="I15966" s="11" t="s">
        <v>56</v>
      </c>
      <c r="J15966" s="11" t="s">
        <v>56</v>
      </c>
      <c r="K15966" s="11" t="str">
        <f>IFERROR(INDEX('EDC Component Dictionary'!$C$5:$C$37,MATCH('Rates Database'!J15966,'EDC Component Dictionary'!$B$5:$B$37,0)), "Energy Supply")</f>
        <v>Distribution System</v>
      </c>
      <c r="L15966" s="12"/>
      <c r="M15966" s="12">
        <v>7.9739999999999798</v>
      </c>
    </row>
    <row r="15967" spans="1:13" x14ac:dyDescent="0.3">
      <c r="A15967" s="18">
        <v>15965</v>
      </c>
      <c r="B15967" s="18">
        <f t="shared" si="500"/>
        <v>2023</v>
      </c>
      <c r="C15967" s="17">
        <v>45047</v>
      </c>
      <c r="D15967" s="18" t="s">
        <v>314</v>
      </c>
      <c r="E15967" s="18" t="s">
        <v>333</v>
      </c>
      <c r="F15967" s="18" t="str">
        <f t="shared" si="499"/>
        <v>South Hadley-Customer Charge-45047</v>
      </c>
      <c r="G15967" s="11" t="s">
        <v>131</v>
      </c>
      <c r="H15967" s="11" t="s">
        <v>56</v>
      </c>
      <c r="I15967" s="11" t="s">
        <v>56</v>
      </c>
      <c r="J15967" s="11" t="s">
        <v>56</v>
      </c>
      <c r="K15967" s="11" t="str">
        <f>IFERROR(INDEX('EDC Component Dictionary'!$C$5:$C$37,MATCH('Rates Database'!J15967,'EDC Component Dictionary'!$B$5:$B$37,0)), "Energy Supply")</f>
        <v>Distribution System</v>
      </c>
      <c r="L15967" s="12"/>
      <c r="M15967" s="12">
        <v>4.7</v>
      </c>
    </row>
    <row r="15968" spans="1:13" x14ac:dyDescent="0.3">
      <c r="A15968" s="18">
        <v>15966</v>
      </c>
      <c r="B15968" s="18">
        <f t="shared" si="500"/>
        <v>2023</v>
      </c>
      <c r="C15968" s="17">
        <v>45047</v>
      </c>
      <c r="D15968" s="18" t="s">
        <v>314</v>
      </c>
      <c r="E15968" s="18" t="s">
        <v>334</v>
      </c>
      <c r="F15968" s="18" t="str">
        <f t="shared" si="499"/>
        <v>Georgetown-Customer Charge-45047</v>
      </c>
      <c r="G15968" s="11" t="s">
        <v>131</v>
      </c>
      <c r="H15968" s="11" t="s">
        <v>56</v>
      </c>
      <c r="I15968" s="11" t="s">
        <v>56</v>
      </c>
      <c r="J15968" s="11" t="s">
        <v>56</v>
      </c>
      <c r="K15968" s="11" t="str">
        <f>IFERROR(INDEX('EDC Component Dictionary'!$C$5:$C$37,MATCH('Rates Database'!J15968,'EDC Component Dictionary'!$B$5:$B$37,0)), "Energy Supply")</f>
        <v>Distribution System</v>
      </c>
      <c r="L15968" s="12"/>
      <c r="M15968" s="12">
        <v>5.2109999999999799</v>
      </c>
    </row>
    <row r="15969" spans="1:13" x14ac:dyDescent="0.3">
      <c r="A15969" s="18">
        <v>15967</v>
      </c>
      <c r="B15969" s="18">
        <f t="shared" si="500"/>
        <v>2023</v>
      </c>
      <c r="C15969" s="17">
        <v>45047</v>
      </c>
      <c r="D15969" s="18" t="s">
        <v>314</v>
      </c>
      <c r="E15969" s="18" t="s">
        <v>335</v>
      </c>
      <c r="F15969" s="18" t="str">
        <f t="shared" si="499"/>
        <v>Sterling-Customer Charge-45047</v>
      </c>
      <c r="G15969" s="11" t="s">
        <v>131</v>
      </c>
      <c r="H15969" s="11" t="s">
        <v>56</v>
      </c>
      <c r="I15969" s="11" t="s">
        <v>56</v>
      </c>
      <c r="J15969" s="11" t="s">
        <v>56</v>
      </c>
      <c r="K15969" s="11" t="str">
        <f>IFERROR(INDEX('EDC Component Dictionary'!$C$5:$C$37,MATCH('Rates Database'!J15969,'EDC Component Dictionary'!$B$5:$B$37,0)), "Energy Supply")</f>
        <v>Distribution System</v>
      </c>
      <c r="L15969" s="12"/>
      <c r="M15969" s="12">
        <v>4</v>
      </c>
    </row>
    <row r="15970" spans="1:13" x14ac:dyDescent="0.3">
      <c r="A15970" s="18">
        <v>15968</v>
      </c>
      <c r="B15970" s="18">
        <f t="shared" si="500"/>
        <v>2023</v>
      </c>
      <c r="C15970" s="17">
        <v>45047</v>
      </c>
      <c r="D15970" s="18" t="s">
        <v>314</v>
      </c>
      <c r="E15970" s="18" t="s">
        <v>336</v>
      </c>
      <c r="F15970" s="18" t="str">
        <f t="shared" si="499"/>
        <v>Littleton-Customer Charge-45047</v>
      </c>
      <c r="G15970" s="11" t="s">
        <v>131</v>
      </c>
      <c r="H15970" s="11" t="s">
        <v>56</v>
      </c>
      <c r="I15970" s="11" t="s">
        <v>56</v>
      </c>
      <c r="J15970" s="11" t="s">
        <v>56</v>
      </c>
      <c r="K15970" s="11" t="str">
        <f>IFERROR(INDEX('EDC Component Dictionary'!$C$5:$C$37,MATCH('Rates Database'!J15970,'EDC Component Dictionary'!$B$5:$B$37,0)), "Energy Supply")</f>
        <v>Distribution System</v>
      </c>
      <c r="L15970" s="12"/>
      <c r="M15970" s="12">
        <v>3.5</v>
      </c>
    </row>
    <row r="15971" spans="1:13" x14ac:dyDescent="0.3">
      <c r="A15971" s="18">
        <v>15969</v>
      </c>
      <c r="B15971" s="18">
        <f t="shared" si="500"/>
        <v>2023</v>
      </c>
      <c r="C15971" s="17">
        <v>45047</v>
      </c>
      <c r="D15971" s="18" t="s">
        <v>314</v>
      </c>
      <c r="E15971" s="18" t="s">
        <v>337</v>
      </c>
      <c r="F15971" s="18" t="str">
        <f t="shared" si="499"/>
        <v>Boylston-Customer Charge-45047</v>
      </c>
      <c r="G15971" s="11" t="s">
        <v>131</v>
      </c>
      <c r="H15971" s="11" t="s">
        <v>56</v>
      </c>
      <c r="I15971" s="11" t="s">
        <v>56</v>
      </c>
      <c r="J15971" s="11" t="s">
        <v>56</v>
      </c>
      <c r="K15971" s="11" t="str">
        <f>IFERROR(INDEX('EDC Component Dictionary'!$C$5:$C$37,MATCH('Rates Database'!J15971,'EDC Component Dictionary'!$B$5:$B$37,0)), "Energy Supply")</f>
        <v>Distribution System</v>
      </c>
      <c r="L15971" s="12"/>
      <c r="M15971" s="12">
        <v>9</v>
      </c>
    </row>
    <row r="15972" spans="1:13" x14ac:dyDescent="0.3">
      <c r="A15972" s="18">
        <v>15970</v>
      </c>
      <c r="B15972" s="18">
        <f t="shared" si="500"/>
        <v>2023</v>
      </c>
      <c r="C15972" s="17">
        <v>45047</v>
      </c>
      <c r="D15972" s="18" t="s">
        <v>314</v>
      </c>
      <c r="E15972" s="18" t="s">
        <v>338</v>
      </c>
      <c r="F15972" s="18" t="str">
        <f t="shared" si="499"/>
        <v>Princeton-Customer Charge-45047</v>
      </c>
      <c r="G15972" s="11" t="s">
        <v>131</v>
      </c>
      <c r="H15972" s="11" t="s">
        <v>56</v>
      </c>
      <c r="I15972" s="11" t="s">
        <v>56</v>
      </c>
      <c r="J15972" s="11" t="s">
        <v>56</v>
      </c>
      <c r="K15972" s="11" t="str">
        <f>IFERROR(INDEX('EDC Component Dictionary'!$C$5:$C$37,MATCH('Rates Database'!J15972,'EDC Component Dictionary'!$B$5:$B$37,0)), "Energy Supply")</f>
        <v>Distribution System</v>
      </c>
      <c r="L15972" s="12"/>
      <c r="M15972" s="12">
        <v>8.9500000000000099</v>
      </c>
    </row>
    <row r="15973" spans="1:13" x14ac:dyDescent="0.3">
      <c r="A15973" s="18">
        <v>15971</v>
      </c>
      <c r="B15973" s="18">
        <f t="shared" si="500"/>
        <v>2023</v>
      </c>
      <c r="C15973" s="17">
        <v>45047</v>
      </c>
      <c r="D15973" s="18" t="s">
        <v>314</v>
      </c>
      <c r="E15973" s="18" t="s">
        <v>347</v>
      </c>
      <c r="F15973" s="18" t="str">
        <f t="shared" si="499"/>
        <v>Middleborough-Customer Charge-45047</v>
      </c>
      <c r="G15973" s="11" t="s">
        <v>131</v>
      </c>
      <c r="H15973" s="11" t="s">
        <v>56</v>
      </c>
      <c r="I15973" s="11" t="s">
        <v>56</v>
      </c>
      <c r="J15973" s="11" t="s">
        <v>56</v>
      </c>
      <c r="K15973" s="11" t="str">
        <f>IFERROR(INDEX('EDC Component Dictionary'!$C$5:$C$37,MATCH('Rates Database'!J15973,'EDC Component Dictionary'!$B$5:$B$37,0)), "Energy Supply")</f>
        <v>Distribution System</v>
      </c>
      <c r="L15973" s="12"/>
      <c r="M15973" s="12">
        <v>4.5049999999999901</v>
      </c>
    </row>
    <row r="15974" spans="1:13" x14ac:dyDescent="0.3">
      <c r="A15974" s="18">
        <v>15972</v>
      </c>
      <c r="B15974" s="18">
        <f t="shared" si="500"/>
        <v>2023</v>
      </c>
      <c r="C15974" s="17">
        <v>45047</v>
      </c>
      <c r="D15974" s="18" t="s">
        <v>314</v>
      </c>
      <c r="E15974" s="18" t="s">
        <v>339</v>
      </c>
      <c r="F15974" s="18" t="str">
        <f t="shared" si="499"/>
        <v>Rowley-Customer Charge-45047</v>
      </c>
      <c r="G15974" s="11" t="s">
        <v>131</v>
      </c>
      <c r="H15974" s="11" t="s">
        <v>56</v>
      </c>
      <c r="I15974" s="11" t="s">
        <v>56</v>
      </c>
      <c r="J15974" s="11" t="s">
        <v>56</v>
      </c>
      <c r="K15974" s="11" t="str">
        <f>IFERROR(INDEX('EDC Component Dictionary'!$C$5:$C$37,MATCH('Rates Database'!J15974,'EDC Component Dictionary'!$B$5:$B$37,0)), "Energy Supply")</f>
        <v>Distribution System</v>
      </c>
      <c r="L15974" s="12"/>
      <c r="M15974" s="12">
        <v>4</v>
      </c>
    </row>
    <row r="15975" spans="1:13" x14ac:dyDescent="0.3">
      <c r="A15975" s="18">
        <v>15973</v>
      </c>
      <c r="B15975" s="18">
        <f t="shared" si="500"/>
        <v>2023</v>
      </c>
      <c r="C15975" s="17">
        <v>45047</v>
      </c>
      <c r="D15975" s="18" t="s">
        <v>314</v>
      </c>
      <c r="E15975" s="18" t="s">
        <v>353</v>
      </c>
      <c r="F15975" s="18" t="str">
        <f t="shared" si="499"/>
        <v>Concord-Customer Charge-45047</v>
      </c>
      <c r="G15975" s="11" t="s">
        <v>131</v>
      </c>
      <c r="H15975" s="11" t="s">
        <v>56</v>
      </c>
      <c r="I15975" s="11" t="s">
        <v>56</v>
      </c>
      <c r="J15975" s="11" t="s">
        <v>56</v>
      </c>
      <c r="K15975" s="11" t="str">
        <f>IFERROR(INDEX('EDC Component Dictionary'!$C$5:$C$37,MATCH('Rates Database'!J15975,'EDC Component Dictionary'!$B$5:$B$37,0)), "Energy Supply")</f>
        <v>Distribution System</v>
      </c>
      <c r="L15975" s="12"/>
      <c r="M15975" s="12">
        <v>16.874375000000001</v>
      </c>
    </row>
    <row r="15976" spans="1:13" x14ac:dyDescent="0.3">
      <c r="A15976" s="18">
        <v>15974</v>
      </c>
      <c r="B15976" s="18">
        <f t="shared" si="500"/>
        <v>2023</v>
      </c>
      <c r="C15976" s="17">
        <v>45047</v>
      </c>
      <c r="D15976" s="18" t="s">
        <v>314</v>
      </c>
      <c r="E15976" s="18" t="s">
        <v>340</v>
      </c>
      <c r="F15976" s="18" t="str">
        <f t="shared" si="499"/>
        <v>Wakefield-Customer Charge-45047</v>
      </c>
      <c r="G15976" s="11" t="s">
        <v>131</v>
      </c>
      <c r="H15976" s="11" t="s">
        <v>56</v>
      </c>
      <c r="I15976" s="11" t="s">
        <v>56</v>
      </c>
      <c r="J15976" s="11" t="s">
        <v>56</v>
      </c>
      <c r="K15976" s="11" t="str">
        <f>IFERROR(INDEX('EDC Component Dictionary'!$C$5:$C$37,MATCH('Rates Database'!J15976,'EDC Component Dictionary'!$B$5:$B$37,0)), "Energy Supply")</f>
        <v>Distribution System</v>
      </c>
      <c r="L15976" s="12"/>
      <c r="M15976" s="12">
        <v>6</v>
      </c>
    </row>
    <row r="15977" spans="1:13" x14ac:dyDescent="0.3">
      <c r="A15977" s="18">
        <v>15975</v>
      </c>
      <c r="B15977" s="18">
        <f t="shared" si="500"/>
        <v>2023</v>
      </c>
      <c r="C15977" s="17">
        <v>45047</v>
      </c>
      <c r="D15977" s="18" t="s">
        <v>314</v>
      </c>
      <c r="E15977" s="18" t="s">
        <v>341</v>
      </c>
      <c r="F15977" s="18" t="str">
        <f t="shared" si="499"/>
        <v>Hull-Customer Charge-45047</v>
      </c>
      <c r="G15977" s="11" t="s">
        <v>131</v>
      </c>
      <c r="H15977" s="11" t="s">
        <v>56</v>
      </c>
      <c r="I15977" s="11" t="s">
        <v>56</v>
      </c>
      <c r="J15977" s="11" t="s">
        <v>56</v>
      </c>
      <c r="K15977" s="11" t="str">
        <f>IFERROR(INDEX('EDC Component Dictionary'!$C$5:$C$37,MATCH('Rates Database'!J15977,'EDC Component Dictionary'!$B$5:$B$37,0)), "Energy Supply")</f>
        <v>Distribution System</v>
      </c>
      <c r="L15977" s="12"/>
      <c r="M15977" s="12">
        <v>12.7259999999999</v>
      </c>
    </row>
    <row r="15978" spans="1:13" x14ac:dyDescent="0.3">
      <c r="A15978" s="18">
        <v>15976</v>
      </c>
      <c r="B15978" s="18">
        <f t="shared" si="500"/>
        <v>2023</v>
      </c>
      <c r="C15978" s="17">
        <v>45047</v>
      </c>
      <c r="D15978" s="18" t="s">
        <v>314</v>
      </c>
      <c r="E15978" s="18" t="s">
        <v>342</v>
      </c>
      <c r="F15978" s="18" t="str">
        <f t="shared" si="499"/>
        <v>North Attleborough-Customer Charge-45047</v>
      </c>
      <c r="G15978" s="11" t="s">
        <v>131</v>
      </c>
      <c r="H15978" s="11" t="s">
        <v>56</v>
      </c>
      <c r="I15978" s="11" t="s">
        <v>56</v>
      </c>
      <c r="J15978" s="11" t="s">
        <v>56</v>
      </c>
      <c r="K15978" s="11" t="str">
        <f>IFERROR(INDEX('EDC Component Dictionary'!$C$5:$C$37,MATCH('Rates Database'!J15978,'EDC Component Dictionary'!$B$5:$B$37,0)), "Energy Supply")</f>
        <v>Distribution System</v>
      </c>
      <c r="L15978" s="12"/>
      <c r="M15978" s="12">
        <v>10.32</v>
      </c>
    </row>
    <row r="15979" spans="1:13" x14ac:dyDescent="0.3">
      <c r="A15979" s="18">
        <v>15977</v>
      </c>
      <c r="B15979" s="18">
        <f t="shared" si="500"/>
        <v>2023</v>
      </c>
      <c r="C15979" s="17">
        <v>45047</v>
      </c>
      <c r="D15979" s="18" t="s">
        <v>314</v>
      </c>
      <c r="E15979" s="18" t="s">
        <v>343</v>
      </c>
      <c r="F15979" s="18" t="str">
        <f t="shared" si="499"/>
        <v>Holden-Customer Charge-45047</v>
      </c>
      <c r="G15979" s="11" t="s">
        <v>131</v>
      </c>
      <c r="H15979" s="11" t="s">
        <v>56</v>
      </c>
      <c r="I15979" s="11" t="s">
        <v>56</v>
      </c>
      <c r="J15979" s="11" t="s">
        <v>56</v>
      </c>
      <c r="K15979" s="11" t="str">
        <f>IFERROR(INDEX('EDC Component Dictionary'!$C$5:$C$37,MATCH('Rates Database'!J15979,'EDC Component Dictionary'!$B$5:$B$37,0)), "Energy Supply")</f>
        <v>Distribution System</v>
      </c>
      <c r="L15979" s="12"/>
      <c r="M15979" s="12">
        <v>4.25</v>
      </c>
    </row>
    <row r="15980" spans="1:13" x14ac:dyDescent="0.3">
      <c r="A15980" s="18">
        <v>15978</v>
      </c>
      <c r="B15980" s="18">
        <f t="shared" si="500"/>
        <v>2023</v>
      </c>
      <c r="C15980" s="17">
        <v>45047</v>
      </c>
      <c r="D15980" s="18" t="s">
        <v>314</v>
      </c>
      <c r="E15980" s="18" t="s">
        <v>354</v>
      </c>
      <c r="F15980" s="18" t="str">
        <f t="shared" si="499"/>
        <v>Taunton-Customer Charge-45047</v>
      </c>
      <c r="G15980" s="11" t="s">
        <v>131</v>
      </c>
      <c r="H15980" s="11" t="s">
        <v>56</v>
      </c>
      <c r="I15980" s="11" t="s">
        <v>56</v>
      </c>
      <c r="J15980" s="11" t="s">
        <v>56</v>
      </c>
      <c r="K15980" s="11" t="str">
        <f>IFERROR(INDEX('EDC Component Dictionary'!$C$5:$C$37,MATCH('Rates Database'!J15980,'EDC Component Dictionary'!$B$5:$B$37,0)), "Energy Supply")</f>
        <v>Distribution System</v>
      </c>
      <c r="L15980" s="12"/>
      <c r="M15980" s="12">
        <v>6.9065000000000003</v>
      </c>
    </row>
    <row r="15981" spans="1:13" x14ac:dyDescent="0.3">
      <c r="A15981" s="18">
        <v>15979</v>
      </c>
      <c r="B15981" s="18">
        <f t="shared" si="500"/>
        <v>2023</v>
      </c>
      <c r="C15981" s="17">
        <v>45047</v>
      </c>
      <c r="D15981" s="18" t="s">
        <v>314</v>
      </c>
      <c r="E15981" s="18" t="s">
        <v>344</v>
      </c>
      <c r="F15981" s="18" t="str">
        <f t="shared" si="499"/>
        <v>Norwood-Customer Charge-45047</v>
      </c>
      <c r="G15981" s="11" t="s">
        <v>131</v>
      </c>
      <c r="H15981" s="11" t="s">
        <v>56</v>
      </c>
      <c r="I15981" s="11" t="s">
        <v>56</v>
      </c>
      <c r="J15981" s="11" t="s">
        <v>56</v>
      </c>
      <c r="K15981" s="11" t="str">
        <f>IFERROR(INDEX('EDC Component Dictionary'!$C$5:$C$37,MATCH('Rates Database'!J15981,'EDC Component Dictionary'!$B$5:$B$37,0)), "Energy Supply")</f>
        <v>Distribution System</v>
      </c>
      <c r="L15981" s="12"/>
      <c r="M15981" s="12">
        <v>9</v>
      </c>
    </row>
    <row r="15982" spans="1:13" x14ac:dyDescent="0.3">
      <c r="A15982" s="18">
        <v>15980</v>
      </c>
      <c r="B15982" s="18">
        <f t="shared" si="500"/>
        <v>2023</v>
      </c>
      <c r="C15982" s="17">
        <v>45047</v>
      </c>
      <c r="D15982" s="18" t="s">
        <v>314</v>
      </c>
      <c r="E15982" s="18" t="s">
        <v>355</v>
      </c>
      <c r="F15982" s="18" t="str">
        <f t="shared" si="499"/>
        <v>Wellesley-Customer Charge-45047</v>
      </c>
      <c r="G15982" s="11" t="s">
        <v>131</v>
      </c>
      <c r="H15982" s="11" t="s">
        <v>56</v>
      </c>
      <c r="I15982" s="11" t="s">
        <v>56</v>
      </c>
      <c r="J15982" s="11" t="s">
        <v>56</v>
      </c>
      <c r="K15982" s="11" t="str">
        <f>IFERROR(INDEX('EDC Component Dictionary'!$C$5:$C$37,MATCH('Rates Database'!J15982,'EDC Component Dictionary'!$B$5:$B$37,0)), "Energy Supply")</f>
        <v>Distribution System</v>
      </c>
      <c r="L15982" s="12"/>
      <c r="M15982" s="12">
        <v>6.0657499999999898</v>
      </c>
    </row>
    <row r="15983" spans="1:13" x14ac:dyDescent="0.3">
      <c r="A15983" s="18">
        <v>15981</v>
      </c>
      <c r="B15983" s="18">
        <f t="shared" si="500"/>
        <v>2023</v>
      </c>
      <c r="C15983" s="17">
        <v>45047</v>
      </c>
      <c r="D15983" s="18" t="s">
        <v>314</v>
      </c>
      <c r="E15983" s="18" t="s">
        <v>345</v>
      </c>
      <c r="F15983" s="18" t="str">
        <f t="shared" si="499"/>
        <v>Russell-Customer Charge-45047</v>
      </c>
      <c r="G15983" s="11" t="s">
        <v>131</v>
      </c>
      <c r="H15983" s="11" t="s">
        <v>56</v>
      </c>
      <c r="I15983" s="11" t="s">
        <v>56</v>
      </c>
      <c r="J15983" s="11" t="s">
        <v>56</v>
      </c>
      <c r="K15983" s="11" t="str">
        <f>IFERROR(INDEX('EDC Component Dictionary'!$C$5:$C$37,MATCH('Rates Database'!J15983,'EDC Component Dictionary'!$B$5:$B$37,0)), "Energy Supply")</f>
        <v>Distribution System</v>
      </c>
      <c r="L15983" s="12"/>
      <c r="M15983" s="12">
        <v>8</v>
      </c>
    </row>
    <row r="15984" spans="1:13" x14ac:dyDescent="0.3">
      <c r="A15984" s="18">
        <v>15982</v>
      </c>
      <c r="B15984" s="18">
        <f t="shared" si="500"/>
        <v>2023</v>
      </c>
      <c r="C15984" s="17">
        <v>45047</v>
      </c>
      <c r="D15984" s="18" t="s">
        <v>314</v>
      </c>
      <c r="E15984" s="18" t="s">
        <v>346</v>
      </c>
      <c r="F15984" s="18" t="str">
        <f t="shared" si="499"/>
        <v>Chester-Customer Charge-45047</v>
      </c>
      <c r="G15984" s="11" t="s">
        <v>131</v>
      </c>
      <c r="H15984" s="11" t="s">
        <v>56</v>
      </c>
      <c r="I15984" s="11" t="s">
        <v>56</v>
      </c>
      <c r="J15984" s="11" t="s">
        <v>56</v>
      </c>
      <c r="K15984" s="11" t="str">
        <f>IFERROR(INDEX('EDC Component Dictionary'!$C$5:$C$37,MATCH('Rates Database'!J15984,'EDC Component Dictionary'!$B$5:$B$37,0)), "Energy Supply")</f>
        <v>Distribution System</v>
      </c>
      <c r="L15984" s="12"/>
      <c r="M15984" s="12">
        <v>5.9849999999999897</v>
      </c>
    </row>
    <row r="15985" spans="1:13" x14ac:dyDescent="0.3">
      <c r="A15985" s="18">
        <v>15983</v>
      </c>
      <c r="B15985" s="18">
        <f t="shared" si="500"/>
        <v>2020</v>
      </c>
      <c r="C15985" s="17">
        <v>43952</v>
      </c>
      <c r="D15985" s="18" t="s">
        <v>314</v>
      </c>
      <c r="E15985" s="18" t="s">
        <v>315</v>
      </c>
      <c r="F15985" s="18" t="str">
        <f t="shared" si="499"/>
        <v>Holyoke-Customer Charge-43952</v>
      </c>
      <c r="G15985" s="11" t="s">
        <v>131</v>
      </c>
      <c r="H15985" s="11" t="s">
        <v>56</v>
      </c>
      <c r="I15985" s="11" t="s">
        <v>56</v>
      </c>
      <c r="J15985" s="11" t="s">
        <v>56</v>
      </c>
      <c r="K15985" s="11" t="str">
        <f>IFERROR(INDEX('EDC Component Dictionary'!$C$5:$C$37,MATCH('Rates Database'!J15985,'EDC Component Dictionary'!$B$5:$B$37,0)), "Energy Supply")</f>
        <v>Distribution System</v>
      </c>
      <c r="L15985" s="12"/>
      <c r="M15985" s="12">
        <v>4.9949999999999903</v>
      </c>
    </row>
    <row r="15986" spans="1:13" x14ac:dyDescent="0.3">
      <c r="A15986" s="18">
        <v>15984</v>
      </c>
      <c r="B15986" s="18">
        <f t="shared" si="500"/>
        <v>2020</v>
      </c>
      <c r="C15986" s="17">
        <v>43952</v>
      </c>
      <c r="D15986" s="18" t="s">
        <v>314</v>
      </c>
      <c r="E15986" s="18" t="s">
        <v>316</v>
      </c>
      <c r="F15986" s="18" t="str">
        <f t="shared" si="499"/>
        <v>West Boylston-Customer Charge-43952</v>
      </c>
      <c r="G15986" s="11" t="s">
        <v>131</v>
      </c>
      <c r="H15986" s="11" t="s">
        <v>56</v>
      </c>
      <c r="I15986" s="11" t="s">
        <v>56</v>
      </c>
      <c r="J15986" s="11" t="s">
        <v>56</v>
      </c>
      <c r="K15986" s="11" t="str">
        <f>IFERROR(INDEX('EDC Component Dictionary'!$C$5:$C$37,MATCH('Rates Database'!J15986,'EDC Component Dictionary'!$B$5:$B$37,0)), "Energy Supply")</f>
        <v>Distribution System</v>
      </c>
      <c r="L15986" s="12"/>
      <c r="M15986" s="12">
        <v>4.01400000000001</v>
      </c>
    </row>
    <row r="15987" spans="1:13" x14ac:dyDescent="0.3">
      <c r="A15987" s="18">
        <v>15985</v>
      </c>
      <c r="B15987" s="18">
        <f t="shared" si="500"/>
        <v>2020</v>
      </c>
      <c r="C15987" s="17">
        <v>43952</v>
      </c>
      <c r="D15987" s="18" t="s">
        <v>314</v>
      </c>
      <c r="E15987" s="18" t="s">
        <v>348</v>
      </c>
      <c r="F15987" s="18" t="str">
        <f t="shared" si="499"/>
        <v>Middleton-Customer Charge-43952</v>
      </c>
      <c r="G15987" s="11" t="s">
        <v>131</v>
      </c>
      <c r="H15987" s="11" t="s">
        <v>56</v>
      </c>
      <c r="I15987" s="11" t="s">
        <v>56</v>
      </c>
      <c r="J15987" s="11" t="s">
        <v>56</v>
      </c>
      <c r="K15987" s="11" t="str">
        <f>IFERROR(INDEX('EDC Component Dictionary'!$C$5:$C$37,MATCH('Rates Database'!J15987,'EDC Component Dictionary'!$B$5:$B$37,0)), "Energy Supply")</f>
        <v>Distribution System</v>
      </c>
      <c r="L15987" s="12"/>
      <c r="M15987" s="12">
        <v>5.0399999999999903</v>
      </c>
    </row>
    <row r="15988" spans="1:13" x14ac:dyDescent="0.3">
      <c r="A15988" s="18">
        <v>15986</v>
      </c>
      <c r="B15988" s="18">
        <f t="shared" si="500"/>
        <v>2020</v>
      </c>
      <c r="C15988" s="17">
        <v>43952</v>
      </c>
      <c r="D15988" s="18" t="s">
        <v>314</v>
      </c>
      <c r="E15988" s="18" t="s">
        <v>317</v>
      </c>
      <c r="F15988" s="18" t="str">
        <f t="shared" si="499"/>
        <v>Danvers-Customer Charge-43952</v>
      </c>
      <c r="G15988" s="11" t="s">
        <v>131</v>
      </c>
      <c r="H15988" s="11" t="s">
        <v>56</v>
      </c>
      <c r="I15988" s="11" t="s">
        <v>56</v>
      </c>
      <c r="J15988" s="11" t="s">
        <v>56</v>
      </c>
      <c r="K15988" s="11" t="str">
        <f>IFERROR(INDEX('EDC Component Dictionary'!$C$5:$C$37,MATCH('Rates Database'!J15988,'EDC Component Dictionary'!$B$5:$B$37,0)), "Energy Supply")</f>
        <v>Distribution System</v>
      </c>
      <c r="L15988" s="12"/>
      <c r="M15988" s="12">
        <v>5</v>
      </c>
    </row>
    <row r="15989" spans="1:13" x14ac:dyDescent="0.3">
      <c r="A15989" s="18">
        <v>15987</v>
      </c>
      <c r="B15989" s="18">
        <f t="shared" si="500"/>
        <v>2020</v>
      </c>
      <c r="C15989" s="17">
        <v>43952</v>
      </c>
      <c r="D15989" s="18" t="s">
        <v>314</v>
      </c>
      <c r="E15989" s="18" t="s">
        <v>318</v>
      </c>
      <c r="F15989" s="18" t="str">
        <f t="shared" si="499"/>
        <v>Peabody-Customer Charge-43952</v>
      </c>
      <c r="G15989" s="11" t="s">
        <v>131</v>
      </c>
      <c r="H15989" s="11" t="s">
        <v>56</v>
      </c>
      <c r="I15989" s="11" t="s">
        <v>56</v>
      </c>
      <c r="J15989" s="11" t="s">
        <v>56</v>
      </c>
      <c r="K15989" s="11" t="str">
        <f>IFERROR(INDEX('EDC Component Dictionary'!$C$5:$C$37,MATCH('Rates Database'!J15989,'EDC Component Dictionary'!$B$5:$B$37,0)), "Energy Supply")</f>
        <v>Distribution System</v>
      </c>
      <c r="L15989" s="12"/>
      <c r="M15989" s="12">
        <v>1.18199999999998</v>
      </c>
    </row>
    <row r="15990" spans="1:13" x14ac:dyDescent="0.3">
      <c r="A15990" s="18">
        <v>15988</v>
      </c>
      <c r="B15990" s="18">
        <f t="shared" si="500"/>
        <v>2020</v>
      </c>
      <c r="C15990" s="17">
        <v>43952</v>
      </c>
      <c r="D15990" s="18" t="s">
        <v>314</v>
      </c>
      <c r="E15990" s="18" t="s">
        <v>319</v>
      </c>
      <c r="F15990" s="18" t="str">
        <f t="shared" si="499"/>
        <v>Ashburnham-Customer Charge-43952</v>
      </c>
      <c r="G15990" s="11" t="s">
        <v>131</v>
      </c>
      <c r="H15990" s="11" t="s">
        <v>56</v>
      </c>
      <c r="I15990" s="11" t="s">
        <v>56</v>
      </c>
      <c r="J15990" s="11" t="s">
        <v>56</v>
      </c>
      <c r="K15990" s="11" t="str">
        <f>IFERROR(INDEX('EDC Component Dictionary'!$C$5:$C$37,MATCH('Rates Database'!J15990,'EDC Component Dictionary'!$B$5:$B$37,0)), "Energy Supply")</f>
        <v>Distribution System</v>
      </c>
      <c r="L15990" s="12"/>
      <c r="M15990" s="12">
        <v>4.5</v>
      </c>
    </row>
    <row r="15991" spans="1:13" x14ac:dyDescent="0.3">
      <c r="A15991" s="18">
        <v>15989</v>
      </c>
      <c r="B15991" s="18">
        <f t="shared" si="500"/>
        <v>2020</v>
      </c>
      <c r="C15991" s="17">
        <v>43952</v>
      </c>
      <c r="D15991" s="18" t="s">
        <v>314</v>
      </c>
      <c r="E15991" s="18" t="s">
        <v>320</v>
      </c>
      <c r="F15991" s="18" t="str">
        <f t="shared" si="499"/>
        <v>Mansfield-Customer Charge-43952</v>
      </c>
      <c r="G15991" s="11" t="s">
        <v>131</v>
      </c>
      <c r="H15991" s="11" t="s">
        <v>56</v>
      </c>
      <c r="I15991" s="11" t="s">
        <v>56</v>
      </c>
      <c r="J15991" s="11" t="s">
        <v>56</v>
      </c>
      <c r="K15991" s="11" t="str">
        <f>IFERROR(INDEX('EDC Component Dictionary'!$C$5:$C$37,MATCH('Rates Database'!J15991,'EDC Component Dictionary'!$B$5:$B$37,0)), "Energy Supply")</f>
        <v>Distribution System</v>
      </c>
      <c r="L15991" s="12"/>
      <c r="M15991" s="12">
        <v>4</v>
      </c>
    </row>
    <row r="15992" spans="1:13" x14ac:dyDescent="0.3">
      <c r="A15992" s="18">
        <v>15990</v>
      </c>
      <c r="B15992" s="18">
        <f t="shared" si="500"/>
        <v>2020</v>
      </c>
      <c r="C15992" s="17">
        <v>43952</v>
      </c>
      <c r="D15992" s="18" t="s">
        <v>314</v>
      </c>
      <c r="E15992" s="18" t="s">
        <v>321</v>
      </c>
      <c r="F15992" s="18" t="str">
        <f t="shared" si="499"/>
        <v>Braintree-Customer Charge-43952</v>
      </c>
      <c r="G15992" s="11" t="s">
        <v>131</v>
      </c>
      <c r="H15992" s="11" t="s">
        <v>56</v>
      </c>
      <c r="I15992" s="11" t="s">
        <v>56</v>
      </c>
      <c r="J15992" s="11" t="s">
        <v>56</v>
      </c>
      <c r="K15992" s="11" t="str">
        <f>IFERROR(INDEX('EDC Component Dictionary'!$C$5:$C$37,MATCH('Rates Database'!J15992,'EDC Component Dictionary'!$B$5:$B$37,0)), "Energy Supply")</f>
        <v>Distribution System</v>
      </c>
      <c r="L15992" s="12"/>
      <c r="M15992" s="12">
        <v>5.12</v>
      </c>
    </row>
    <row r="15993" spans="1:13" x14ac:dyDescent="0.3">
      <c r="A15993" s="18">
        <v>15991</v>
      </c>
      <c r="B15993" s="18">
        <f t="shared" si="500"/>
        <v>2020</v>
      </c>
      <c r="C15993" s="17">
        <v>43952</v>
      </c>
      <c r="D15993" s="18" t="s">
        <v>314</v>
      </c>
      <c r="E15993" s="18" t="s">
        <v>322</v>
      </c>
      <c r="F15993" s="18" t="str">
        <f t="shared" si="499"/>
        <v>Paxton-Customer Charge-43952</v>
      </c>
      <c r="G15993" s="11" t="s">
        <v>131</v>
      </c>
      <c r="H15993" s="11" t="s">
        <v>56</v>
      </c>
      <c r="I15993" s="11" t="s">
        <v>56</v>
      </c>
      <c r="J15993" s="11" t="s">
        <v>56</v>
      </c>
      <c r="K15993" s="11" t="str">
        <f>IFERROR(INDEX('EDC Component Dictionary'!$C$5:$C$37,MATCH('Rates Database'!J15993,'EDC Component Dictionary'!$B$5:$B$37,0)), "Energy Supply")</f>
        <v>Distribution System</v>
      </c>
      <c r="L15993" s="12"/>
      <c r="M15993" s="12">
        <v>5</v>
      </c>
    </row>
    <row r="15994" spans="1:13" x14ac:dyDescent="0.3">
      <c r="A15994" s="18">
        <v>15992</v>
      </c>
      <c r="B15994" s="18">
        <f t="shared" si="500"/>
        <v>2020</v>
      </c>
      <c r="C15994" s="17">
        <v>43952</v>
      </c>
      <c r="D15994" s="18" t="s">
        <v>314</v>
      </c>
      <c r="E15994" s="18" t="s">
        <v>323</v>
      </c>
      <c r="F15994" s="18" t="str">
        <f t="shared" si="499"/>
        <v>Templeton-Customer Charge-43952</v>
      </c>
      <c r="G15994" s="11" t="s">
        <v>131</v>
      </c>
      <c r="H15994" s="11" t="s">
        <v>56</v>
      </c>
      <c r="I15994" s="11" t="s">
        <v>56</v>
      </c>
      <c r="J15994" s="11" t="s">
        <v>56</v>
      </c>
      <c r="K15994" s="11" t="str">
        <f>IFERROR(INDEX('EDC Component Dictionary'!$C$5:$C$37,MATCH('Rates Database'!J15994,'EDC Component Dictionary'!$B$5:$B$37,0)), "Energy Supply")</f>
        <v>Distribution System</v>
      </c>
      <c r="L15994" s="12"/>
      <c r="M15994" s="12">
        <v>3.75</v>
      </c>
    </row>
    <row r="15995" spans="1:13" x14ac:dyDescent="0.3">
      <c r="A15995" s="18">
        <v>15993</v>
      </c>
      <c r="B15995" s="18">
        <f t="shared" si="500"/>
        <v>2020</v>
      </c>
      <c r="C15995" s="17">
        <v>43952</v>
      </c>
      <c r="D15995" s="18" t="s">
        <v>314</v>
      </c>
      <c r="E15995" s="18" t="s">
        <v>324</v>
      </c>
      <c r="F15995" s="18" t="str">
        <f t="shared" si="499"/>
        <v>Hudson-Customer Charge-43952</v>
      </c>
      <c r="G15995" s="11" t="s">
        <v>131</v>
      </c>
      <c r="H15995" s="11" t="s">
        <v>56</v>
      </c>
      <c r="I15995" s="11" t="s">
        <v>56</v>
      </c>
      <c r="J15995" s="11" t="s">
        <v>56</v>
      </c>
      <c r="K15995" s="11" t="str">
        <f>IFERROR(INDEX('EDC Component Dictionary'!$C$5:$C$37,MATCH('Rates Database'!J15995,'EDC Component Dictionary'!$B$5:$B$37,0)), "Energy Supply")</f>
        <v>Distribution System</v>
      </c>
      <c r="L15995" s="12"/>
      <c r="M15995" s="12">
        <v>1.8153999999999999</v>
      </c>
    </row>
    <row r="15996" spans="1:13" x14ac:dyDescent="0.3">
      <c r="A15996" s="18">
        <v>15994</v>
      </c>
      <c r="B15996" s="18">
        <f t="shared" si="500"/>
        <v>2020</v>
      </c>
      <c r="C15996" s="17">
        <v>43952</v>
      </c>
      <c r="D15996" s="18" t="s">
        <v>314</v>
      </c>
      <c r="E15996" s="18" t="s">
        <v>325</v>
      </c>
      <c r="F15996" s="18" t="str">
        <f t="shared" si="499"/>
        <v>Reading-Customer Charge-43952</v>
      </c>
      <c r="G15996" s="11" t="s">
        <v>131</v>
      </c>
      <c r="H15996" s="11" t="s">
        <v>56</v>
      </c>
      <c r="I15996" s="11" t="s">
        <v>56</v>
      </c>
      <c r="J15996" s="11" t="s">
        <v>56</v>
      </c>
      <c r="K15996" s="11" t="str">
        <f>IFERROR(INDEX('EDC Component Dictionary'!$C$5:$C$37,MATCH('Rates Database'!J15996,'EDC Component Dictionary'!$B$5:$B$37,0)), "Energy Supply")</f>
        <v>Distribution System</v>
      </c>
      <c r="L15996" s="12"/>
      <c r="M15996" s="12">
        <v>4.3520000000000003</v>
      </c>
    </row>
    <row r="15997" spans="1:13" x14ac:dyDescent="0.3">
      <c r="A15997" s="18">
        <v>15995</v>
      </c>
      <c r="B15997" s="18">
        <f t="shared" si="500"/>
        <v>2020</v>
      </c>
      <c r="C15997" s="17">
        <v>43952</v>
      </c>
      <c r="D15997" s="18" t="s">
        <v>314</v>
      </c>
      <c r="E15997" s="18" t="s">
        <v>326</v>
      </c>
      <c r="F15997" s="18" t="str">
        <f t="shared" si="499"/>
        <v>Shrewsbury-Customer Charge-43952</v>
      </c>
      <c r="G15997" s="11" t="s">
        <v>131</v>
      </c>
      <c r="H15997" s="11" t="s">
        <v>56</v>
      </c>
      <c r="I15997" s="11" t="s">
        <v>56</v>
      </c>
      <c r="J15997" s="11" t="s">
        <v>56</v>
      </c>
      <c r="K15997" s="11" t="str">
        <f>IFERROR(INDEX('EDC Component Dictionary'!$C$5:$C$37,MATCH('Rates Database'!J15997,'EDC Component Dictionary'!$B$5:$B$37,0)), "Energy Supply")</f>
        <v>Distribution System</v>
      </c>
      <c r="L15997" s="12"/>
      <c r="M15997" s="12">
        <v>5</v>
      </c>
    </row>
    <row r="15998" spans="1:13" x14ac:dyDescent="0.3">
      <c r="A15998" s="18">
        <v>15996</v>
      </c>
      <c r="B15998" s="18">
        <f t="shared" si="500"/>
        <v>2020</v>
      </c>
      <c r="C15998" s="17">
        <v>43952</v>
      </c>
      <c r="D15998" s="18" t="s">
        <v>314</v>
      </c>
      <c r="E15998" s="18" t="s">
        <v>327</v>
      </c>
      <c r="F15998" s="18" t="str">
        <f t="shared" si="499"/>
        <v>Ipswich-Customer Charge-43952</v>
      </c>
      <c r="G15998" s="11" t="s">
        <v>131</v>
      </c>
      <c r="H15998" s="11" t="s">
        <v>56</v>
      </c>
      <c r="I15998" s="11" t="s">
        <v>56</v>
      </c>
      <c r="J15998" s="11" t="s">
        <v>56</v>
      </c>
      <c r="K15998" s="11" t="str">
        <f>IFERROR(INDEX('EDC Component Dictionary'!$C$5:$C$37,MATCH('Rates Database'!J15998,'EDC Component Dictionary'!$B$5:$B$37,0)), "Energy Supply")</f>
        <v>Distribution System</v>
      </c>
      <c r="L15998" s="12"/>
      <c r="M15998" s="12">
        <v>4</v>
      </c>
    </row>
    <row r="15999" spans="1:13" x14ac:dyDescent="0.3">
      <c r="A15999" s="18">
        <v>15997</v>
      </c>
      <c r="B15999" s="18">
        <f t="shared" si="500"/>
        <v>2020</v>
      </c>
      <c r="C15999" s="17">
        <v>43952</v>
      </c>
      <c r="D15999" s="18" t="s">
        <v>314</v>
      </c>
      <c r="E15999" s="18" t="s">
        <v>328</v>
      </c>
      <c r="F15999" s="18" t="str">
        <f t="shared" si="499"/>
        <v>Westfield-Customer Charge-43952</v>
      </c>
      <c r="G15999" s="11" t="s">
        <v>131</v>
      </c>
      <c r="H15999" s="11" t="s">
        <v>56</v>
      </c>
      <c r="I15999" s="11" t="s">
        <v>56</v>
      </c>
      <c r="J15999" s="11" t="s">
        <v>56</v>
      </c>
      <c r="K15999" s="11" t="str">
        <f>IFERROR(INDEX('EDC Component Dictionary'!$C$5:$C$37,MATCH('Rates Database'!J15999,'EDC Component Dictionary'!$B$5:$B$37,0)), "Energy Supply")</f>
        <v>Distribution System</v>
      </c>
      <c r="L15999" s="12"/>
      <c r="M15999" s="12">
        <v>11.637499999999999</v>
      </c>
    </row>
    <row r="16000" spans="1:13" x14ac:dyDescent="0.3">
      <c r="A16000" s="18">
        <v>15998</v>
      </c>
      <c r="B16000" s="18">
        <f t="shared" si="500"/>
        <v>2020</v>
      </c>
      <c r="C16000" s="17">
        <v>43952</v>
      </c>
      <c r="D16000" s="18" t="s">
        <v>314</v>
      </c>
      <c r="E16000" s="18" t="s">
        <v>351</v>
      </c>
      <c r="F16000" s="18" t="str">
        <f t="shared" si="499"/>
        <v>Groton-Customer Charge-43952</v>
      </c>
      <c r="G16000" s="11" t="s">
        <v>131</v>
      </c>
      <c r="H16000" s="11" t="s">
        <v>56</v>
      </c>
      <c r="I16000" s="11" t="s">
        <v>56</v>
      </c>
      <c r="J16000" s="11" t="s">
        <v>56</v>
      </c>
      <c r="K16000" s="11" t="str">
        <f>IFERROR(INDEX('EDC Component Dictionary'!$C$5:$C$37,MATCH('Rates Database'!J16000,'EDC Component Dictionary'!$B$5:$B$37,0)), "Energy Supply")</f>
        <v>Distribution System</v>
      </c>
      <c r="L16000" s="12"/>
      <c r="M16000" s="12">
        <v>3.82</v>
      </c>
    </row>
    <row r="16001" spans="1:13" x14ac:dyDescent="0.3">
      <c r="A16001" s="18">
        <v>15999</v>
      </c>
      <c r="B16001" s="18">
        <f t="shared" si="500"/>
        <v>2020</v>
      </c>
      <c r="C16001" s="17">
        <v>43952</v>
      </c>
      <c r="D16001" s="18" t="s">
        <v>314</v>
      </c>
      <c r="E16001" s="18" t="s">
        <v>329</v>
      </c>
      <c r="F16001" s="18" t="str">
        <f t="shared" si="499"/>
        <v>Merrimac-Customer Charge-43952</v>
      </c>
      <c r="G16001" s="11" t="s">
        <v>131</v>
      </c>
      <c r="H16001" s="11" t="s">
        <v>56</v>
      </c>
      <c r="I16001" s="11" t="s">
        <v>56</v>
      </c>
      <c r="J16001" s="11" t="s">
        <v>56</v>
      </c>
      <c r="K16001" s="11" t="str">
        <f>IFERROR(INDEX('EDC Component Dictionary'!$C$5:$C$37,MATCH('Rates Database'!J16001,'EDC Component Dictionary'!$B$5:$B$37,0)), "Energy Supply")</f>
        <v>Distribution System</v>
      </c>
      <c r="L16001" s="12"/>
      <c r="M16001" s="12">
        <v>5.5</v>
      </c>
    </row>
    <row r="16002" spans="1:13" x14ac:dyDescent="0.3">
      <c r="A16002" s="18">
        <v>16000</v>
      </c>
      <c r="B16002" s="18">
        <f t="shared" si="500"/>
        <v>2020</v>
      </c>
      <c r="C16002" s="17">
        <v>43952</v>
      </c>
      <c r="D16002" s="18" t="s">
        <v>314</v>
      </c>
      <c r="E16002" s="18" t="s">
        <v>352</v>
      </c>
      <c r="F16002" s="18" t="str">
        <f t="shared" si="499"/>
        <v>Belmont-Customer Charge-43952</v>
      </c>
      <c r="G16002" s="11" t="s">
        <v>131</v>
      </c>
      <c r="H16002" s="11" t="s">
        <v>56</v>
      </c>
      <c r="I16002" s="11" t="s">
        <v>56</v>
      </c>
      <c r="J16002" s="11" t="s">
        <v>56</v>
      </c>
      <c r="K16002" s="11" t="str">
        <f>IFERROR(INDEX('EDC Component Dictionary'!$C$5:$C$37,MATCH('Rates Database'!J16002,'EDC Component Dictionary'!$B$5:$B$37,0)), "Energy Supply")</f>
        <v>Distribution System</v>
      </c>
      <c r="L16002" s="12"/>
      <c r="M16002" s="12">
        <v>10.5999999999999</v>
      </c>
    </row>
    <row r="16003" spans="1:13" x14ac:dyDescent="0.3">
      <c r="A16003" s="18">
        <v>16001</v>
      </c>
      <c r="B16003" s="18">
        <f t="shared" si="500"/>
        <v>2020</v>
      </c>
      <c r="C16003" s="17">
        <v>43952</v>
      </c>
      <c r="D16003" s="18" t="s">
        <v>314</v>
      </c>
      <c r="E16003" s="18" t="s">
        <v>330</v>
      </c>
      <c r="F16003" s="18" t="str">
        <f t="shared" si="499"/>
        <v>Chicopee-Customer Charge-43952</v>
      </c>
      <c r="G16003" s="11" t="s">
        <v>131</v>
      </c>
      <c r="H16003" s="11" t="s">
        <v>56</v>
      </c>
      <c r="I16003" s="11" t="s">
        <v>56</v>
      </c>
      <c r="J16003" s="11" t="s">
        <v>56</v>
      </c>
      <c r="K16003" s="11" t="str">
        <f>IFERROR(INDEX('EDC Component Dictionary'!$C$5:$C$37,MATCH('Rates Database'!J16003,'EDC Component Dictionary'!$B$5:$B$37,0)), "Energy Supply")</f>
        <v>Distribution System</v>
      </c>
      <c r="L16003" s="12"/>
      <c r="M16003" s="12">
        <v>5.6</v>
      </c>
    </row>
    <row r="16004" spans="1:13" x14ac:dyDescent="0.3">
      <c r="A16004" s="18">
        <v>16002</v>
      </c>
      <c r="B16004" s="18">
        <f t="shared" si="500"/>
        <v>2020</v>
      </c>
      <c r="C16004" s="17">
        <v>43952</v>
      </c>
      <c r="D16004" s="18" t="s">
        <v>314</v>
      </c>
      <c r="E16004" s="18" t="s">
        <v>331</v>
      </c>
      <c r="F16004" s="18" t="str">
        <f t="shared" ref="F16004:F16067" si="501">_xlfn.CONCAT(E16004,"-",J16004,"-",C16004)</f>
        <v>Marblehead-Customer Charge-43952</v>
      </c>
      <c r="G16004" s="11" t="s">
        <v>131</v>
      </c>
      <c r="H16004" s="11" t="s">
        <v>56</v>
      </c>
      <c r="I16004" s="11" t="s">
        <v>56</v>
      </c>
      <c r="J16004" s="11" t="s">
        <v>56</v>
      </c>
      <c r="K16004" s="11" t="str">
        <f>IFERROR(INDEX('EDC Component Dictionary'!$C$5:$C$37,MATCH('Rates Database'!J16004,'EDC Component Dictionary'!$B$5:$B$37,0)), "Energy Supply")</f>
        <v>Distribution System</v>
      </c>
      <c r="L16004" s="12"/>
      <c r="M16004" s="12">
        <v>0.82999999999999796</v>
      </c>
    </row>
    <row r="16005" spans="1:13" x14ac:dyDescent="0.3">
      <c r="A16005" s="18">
        <v>16003</v>
      </c>
      <c r="B16005" s="18">
        <f t="shared" si="500"/>
        <v>2020</v>
      </c>
      <c r="C16005" s="17">
        <v>43952</v>
      </c>
      <c r="D16005" s="18" t="s">
        <v>314</v>
      </c>
      <c r="E16005" s="18" t="s">
        <v>332</v>
      </c>
      <c r="F16005" s="18" t="str">
        <f t="shared" si="501"/>
        <v>Hingham-Customer Charge-43952</v>
      </c>
      <c r="G16005" s="11" t="s">
        <v>131</v>
      </c>
      <c r="H16005" s="11" t="s">
        <v>56</v>
      </c>
      <c r="I16005" s="11" t="s">
        <v>56</v>
      </c>
      <c r="J16005" s="11" t="s">
        <v>56</v>
      </c>
      <c r="K16005" s="11" t="str">
        <f>IFERROR(INDEX('EDC Component Dictionary'!$C$5:$C$37,MATCH('Rates Database'!J16005,'EDC Component Dictionary'!$B$5:$B$37,0)), "Energy Supply")</f>
        <v>Distribution System</v>
      </c>
      <c r="L16005" s="12"/>
      <c r="M16005" s="12">
        <v>7.9739999999999798</v>
      </c>
    </row>
    <row r="16006" spans="1:13" x14ac:dyDescent="0.3">
      <c r="A16006" s="18">
        <v>16004</v>
      </c>
      <c r="B16006" s="18">
        <f t="shared" si="500"/>
        <v>2020</v>
      </c>
      <c r="C16006" s="17">
        <v>43952</v>
      </c>
      <c r="D16006" s="18" t="s">
        <v>314</v>
      </c>
      <c r="E16006" s="18" t="s">
        <v>333</v>
      </c>
      <c r="F16006" s="18" t="str">
        <f t="shared" si="501"/>
        <v>South Hadley-Customer Charge-43952</v>
      </c>
      <c r="G16006" s="11" t="s">
        <v>131</v>
      </c>
      <c r="H16006" s="11" t="s">
        <v>56</v>
      </c>
      <c r="I16006" s="11" t="s">
        <v>56</v>
      </c>
      <c r="J16006" s="11" t="s">
        <v>56</v>
      </c>
      <c r="K16006" s="11" t="str">
        <f>IFERROR(INDEX('EDC Component Dictionary'!$C$5:$C$37,MATCH('Rates Database'!J16006,'EDC Component Dictionary'!$B$5:$B$37,0)), "Energy Supply")</f>
        <v>Distribution System</v>
      </c>
      <c r="L16006" s="12"/>
      <c r="M16006" s="12">
        <v>4.7</v>
      </c>
    </row>
    <row r="16007" spans="1:13" x14ac:dyDescent="0.3">
      <c r="A16007" s="18">
        <v>16005</v>
      </c>
      <c r="B16007" s="18">
        <f t="shared" si="500"/>
        <v>2020</v>
      </c>
      <c r="C16007" s="17">
        <v>43952</v>
      </c>
      <c r="D16007" s="18" t="s">
        <v>314</v>
      </c>
      <c r="E16007" s="18" t="s">
        <v>334</v>
      </c>
      <c r="F16007" s="18" t="str">
        <f t="shared" si="501"/>
        <v>Georgetown-Customer Charge-43952</v>
      </c>
      <c r="G16007" s="11" t="s">
        <v>131</v>
      </c>
      <c r="H16007" s="11" t="s">
        <v>56</v>
      </c>
      <c r="I16007" s="11" t="s">
        <v>56</v>
      </c>
      <c r="J16007" s="11" t="s">
        <v>56</v>
      </c>
      <c r="K16007" s="11" t="str">
        <f>IFERROR(INDEX('EDC Component Dictionary'!$C$5:$C$37,MATCH('Rates Database'!J16007,'EDC Component Dictionary'!$B$5:$B$37,0)), "Energy Supply")</f>
        <v>Distribution System</v>
      </c>
      <c r="L16007" s="12"/>
      <c r="M16007" s="12">
        <v>5.41099999999998</v>
      </c>
    </row>
    <row r="16008" spans="1:13" x14ac:dyDescent="0.3">
      <c r="A16008" s="18">
        <v>16006</v>
      </c>
      <c r="B16008" s="18">
        <f t="shared" si="500"/>
        <v>2020</v>
      </c>
      <c r="C16008" s="17">
        <v>43952</v>
      </c>
      <c r="D16008" s="18" t="s">
        <v>314</v>
      </c>
      <c r="E16008" s="18" t="s">
        <v>335</v>
      </c>
      <c r="F16008" s="18" t="str">
        <f t="shared" si="501"/>
        <v>Sterling-Customer Charge-43952</v>
      </c>
      <c r="G16008" s="11" t="s">
        <v>131</v>
      </c>
      <c r="H16008" s="11" t="s">
        <v>56</v>
      </c>
      <c r="I16008" s="11" t="s">
        <v>56</v>
      </c>
      <c r="J16008" s="11" t="s">
        <v>56</v>
      </c>
      <c r="K16008" s="11" t="str">
        <f>IFERROR(INDEX('EDC Component Dictionary'!$C$5:$C$37,MATCH('Rates Database'!J16008,'EDC Component Dictionary'!$B$5:$B$37,0)), "Energy Supply")</f>
        <v>Distribution System</v>
      </c>
      <c r="L16008" s="12"/>
      <c r="M16008" s="12">
        <v>4</v>
      </c>
    </row>
    <row r="16009" spans="1:13" x14ac:dyDescent="0.3">
      <c r="A16009" s="18">
        <v>16007</v>
      </c>
      <c r="B16009" s="18">
        <f t="shared" si="500"/>
        <v>2020</v>
      </c>
      <c r="C16009" s="17">
        <v>43952</v>
      </c>
      <c r="D16009" s="18" t="s">
        <v>314</v>
      </c>
      <c r="E16009" s="18" t="s">
        <v>336</v>
      </c>
      <c r="F16009" s="18" t="str">
        <f t="shared" si="501"/>
        <v>Littleton-Customer Charge-43952</v>
      </c>
      <c r="G16009" s="11" t="s">
        <v>131</v>
      </c>
      <c r="H16009" s="11" t="s">
        <v>56</v>
      </c>
      <c r="I16009" s="11" t="s">
        <v>56</v>
      </c>
      <c r="J16009" s="11" t="s">
        <v>56</v>
      </c>
      <c r="K16009" s="11" t="str">
        <f>IFERROR(INDEX('EDC Component Dictionary'!$C$5:$C$37,MATCH('Rates Database'!J16009,'EDC Component Dictionary'!$B$5:$B$37,0)), "Energy Supply")</f>
        <v>Distribution System</v>
      </c>
      <c r="L16009" s="12"/>
      <c r="M16009" s="12">
        <v>3.5000000000000102</v>
      </c>
    </row>
    <row r="16010" spans="1:13" x14ac:dyDescent="0.3">
      <c r="A16010" s="18">
        <v>16008</v>
      </c>
      <c r="B16010" s="18">
        <f t="shared" si="500"/>
        <v>2020</v>
      </c>
      <c r="C16010" s="17">
        <v>43952</v>
      </c>
      <c r="D16010" s="18" t="s">
        <v>314</v>
      </c>
      <c r="E16010" s="18" t="s">
        <v>337</v>
      </c>
      <c r="F16010" s="18" t="str">
        <f t="shared" si="501"/>
        <v>Boylston-Customer Charge-43952</v>
      </c>
      <c r="G16010" s="11" t="s">
        <v>131</v>
      </c>
      <c r="H16010" s="11" t="s">
        <v>56</v>
      </c>
      <c r="I16010" s="11" t="s">
        <v>56</v>
      </c>
      <c r="J16010" s="11" t="s">
        <v>56</v>
      </c>
      <c r="K16010" s="11" t="str">
        <f>IFERROR(INDEX('EDC Component Dictionary'!$C$5:$C$37,MATCH('Rates Database'!J16010,'EDC Component Dictionary'!$B$5:$B$37,0)), "Energy Supply")</f>
        <v>Distribution System</v>
      </c>
      <c r="L16010" s="12"/>
      <c r="M16010" s="12">
        <v>9</v>
      </c>
    </row>
    <row r="16011" spans="1:13" x14ac:dyDescent="0.3">
      <c r="A16011" s="18">
        <v>16009</v>
      </c>
      <c r="B16011" s="18">
        <f t="shared" si="500"/>
        <v>2020</v>
      </c>
      <c r="C16011" s="17">
        <v>43952</v>
      </c>
      <c r="D16011" s="18" t="s">
        <v>314</v>
      </c>
      <c r="E16011" s="18" t="s">
        <v>338</v>
      </c>
      <c r="F16011" s="18" t="str">
        <f t="shared" si="501"/>
        <v>Princeton-Customer Charge-43952</v>
      </c>
      <c r="G16011" s="11" t="s">
        <v>131</v>
      </c>
      <c r="H16011" s="11" t="s">
        <v>56</v>
      </c>
      <c r="I16011" s="11" t="s">
        <v>56</v>
      </c>
      <c r="J16011" s="11" t="s">
        <v>56</v>
      </c>
      <c r="K16011" s="11" t="str">
        <f>IFERROR(INDEX('EDC Component Dictionary'!$C$5:$C$37,MATCH('Rates Database'!J16011,'EDC Component Dictionary'!$B$5:$B$37,0)), "Energy Supply")</f>
        <v>Distribution System</v>
      </c>
      <c r="L16011" s="12"/>
      <c r="M16011" s="12">
        <v>8.9500000000000099</v>
      </c>
    </row>
    <row r="16012" spans="1:13" x14ac:dyDescent="0.3">
      <c r="A16012" s="18">
        <v>16010</v>
      </c>
      <c r="B16012" s="18">
        <f t="shared" si="500"/>
        <v>2020</v>
      </c>
      <c r="C16012" s="17">
        <v>43952</v>
      </c>
      <c r="D16012" s="18" t="s">
        <v>314</v>
      </c>
      <c r="E16012" s="18" t="s">
        <v>347</v>
      </c>
      <c r="F16012" s="18" t="str">
        <f t="shared" si="501"/>
        <v>Middleborough-Customer Charge-43952</v>
      </c>
      <c r="G16012" s="11" t="s">
        <v>131</v>
      </c>
      <c r="H16012" s="11" t="s">
        <v>56</v>
      </c>
      <c r="I16012" s="11" t="s">
        <v>56</v>
      </c>
      <c r="J16012" s="11" t="s">
        <v>56</v>
      </c>
      <c r="K16012" s="11" t="str">
        <f>IFERROR(INDEX('EDC Component Dictionary'!$C$5:$C$37,MATCH('Rates Database'!J16012,'EDC Component Dictionary'!$B$5:$B$37,0)), "Energy Supply")</f>
        <v>Distribution System</v>
      </c>
      <c r="L16012" s="12"/>
      <c r="M16012" s="12">
        <v>4.5049999999999901</v>
      </c>
    </row>
    <row r="16013" spans="1:13" x14ac:dyDescent="0.3">
      <c r="A16013" s="18">
        <v>16011</v>
      </c>
      <c r="B16013" s="18">
        <f t="shared" si="500"/>
        <v>2020</v>
      </c>
      <c r="C16013" s="17">
        <v>43952</v>
      </c>
      <c r="D16013" s="18" t="s">
        <v>314</v>
      </c>
      <c r="E16013" s="18" t="s">
        <v>339</v>
      </c>
      <c r="F16013" s="18" t="str">
        <f t="shared" si="501"/>
        <v>Rowley-Customer Charge-43952</v>
      </c>
      <c r="G16013" s="11" t="s">
        <v>131</v>
      </c>
      <c r="H16013" s="11" t="s">
        <v>56</v>
      </c>
      <c r="I16013" s="11" t="s">
        <v>56</v>
      </c>
      <c r="J16013" s="11" t="s">
        <v>56</v>
      </c>
      <c r="K16013" s="11" t="str">
        <f>IFERROR(INDEX('EDC Component Dictionary'!$C$5:$C$37,MATCH('Rates Database'!J16013,'EDC Component Dictionary'!$B$5:$B$37,0)), "Energy Supply")</f>
        <v>Distribution System</v>
      </c>
      <c r="L16013" s="12"/>
      <c r="M16013" s="12">
        <v>4</v>
      </c>
    </row>
    <row r="16014" spans="1:13" x14ac:dyDescent="0.3">
      <c r="A16014" s="18">
        <v>16012</v>
      </c>
      <c r="B16014" s="18">
        <f t="shared" si="500"/>
        <v>2020</v>
      </c>
      <c r="C16014" s="17">
        <v>43952</v>
      </c>
      <c r="D16014" s="18" t="s">
        <v>314</v>
      </c>
      <c r="E16014" s="18" t="s">
        <v>353</v>
      </c>
      <c r="F16014" s="18" t="str">
        <f t="shared" si="501"/>
        <v>Concord-Customer Charge-43952</v>
      </c>
      <c r="G16014" s="11" t="s">
        <v>131</v>
      </c>
      <c r="H16014" s="11" t="s">
        <v>56</v>
      </c>
      <c r="I16014" s="11" t="s">
        <v>56</v>
      </c>
      <c r="J16014" s="11" t="s">
        <v>56</v>
      </c>
      <c r="K16014" s="11" t="str">
        <f>IFERROR(INDEX('EDC Component Dictionary'!$C$5:$C$37,MATCH('Rates Database'!J16014,'EDC Component Dictionary'!$B$5:$B$37,0)), "Energy Supply")</f>
        <v>Distribution System</v>
      </c>
      <c r="L16014" s="12"/>
      <c r="M16014" s="12">
        <v>8.4166500000000006</v>
      </c>
    </row>
    <row r="16015" spans="1:13" x14ac:dyDescent="0.3">
      <c r="A16015" s="18">
        <v>16013</v>
      </c>
      <c r="B16015" s="18">
        <f t="shared" si="500"/>
        <v>2020</v>
      </c>
      <c r="C16015" s="17">
        <v>43952</v>
      </c>
      <c r="D16015" s="18" t="s">
        <v>314</v>
      </c>
      <c r="E16015" s="18" t="s">
        <v>340</v>
      </c>
      <c r="F16015" s="18" t="str">
        <f t="shared" si="501"/>
        <v>Wakefield-Customer Charge-43952</v>
      </c>
      <c r="G16015" s="11" t="s">
        <v>131</v>
      </c>
      <c r="H16015" s="11" t="s">
        <v>56</v>
      </c>
      <c r="I16015" s="11" t="s">
        <v>56</v>
      </c>
      <c r="J16015" s="11" t="s">
        <v>56</v>
      </c>
      <c r="K16015" s="11" t="str">
        <f>IFERROR(INDEX('EDC Component Dictionary'!$C$5:$C$37,MATCH('Rates Database'!J16015,'EDC Component Dictionary'!$B$5:$B$37,0)), "Energy Supply")</f>
        <v>Distribution System</v>
      </c>
      <c r="L16015" s="12"/>
      <c r="M16015" s="12">
        <v>6</v>
      </c>
    </row>
    <row r="16016" spans="1:13" x14ac:dyDescent="0.3">
      <c r="A16016" s="18">
        <v>16014</v>
      </c>
      <c r="B16016" s="18">
        <f t="shared" si="500"/>
        <v>2020</v>
      </c>
      <c r="C16016" s="17">
        <v>43952</v>
      </c>
      <c r="D16016" s="18" t="s">
        <v>314</v>
      </c>
      <c r="E16016" s="18" t="s">
        <v>341</v>
      </c>
      <c r="F16016" s="18" t="str">
        <f t="shared" si="501"/>
        <v>Hull-Customer Charge-43952</v>
      </c>
      <c r="G16016" s="11" t="s">
        <v>131</v>
      </c>
      <c r="H16016" s="11" t="s">
        <v>56</v>
      </c>
      <c r="I16016" s="11" t="s">
        <v>56</v>
      </c>
      <c r="J16016" s="11" t="s">
        <v>56</v>
      </c>
      <c r="K16016" s="11" t="str">
        <f>IFERROR(INDEX('EDC Component Dictionary'!$C$5:$C$37,MATCH('Rates Database'!J16016,'EDC Component Dictionary'!$B$5:$B$37,0)), "Energy Supply")</f>
        <v>Distribution System</v>
      </c>
      <c r="L16016" s="12"/>
      <c r="M16016" s="12">
        <v>5.7960000000000003</v>
      </c>
    </row>
    <row r="16017" spans="1:13" x14ac:dyDescent="0.3">
      <c r="A16017" s="18">
        <v>16015</v>
      </c>
      <c r="B16017" s="18">
        <f t="shared" si="500"/>
        <v>2020</v>
      </c>
      <c r="C16017" s="17">
        <v>43952</v>
      </c>
      <c r="D16017" s="18" t="s">
        <v>314</v>
      </c>
      <c r="E16017" s="18" t="s">
        <v>342</v>
      </c>
      <c r="F16017" s="18" t="str">
        <f t="shared" si="501"/>
        <v>North Attleborough-Customer Charge-43952</v>
      </c>
      <c r="G16017" s="11" t="s">
        <v>131</v>
      </c>
      <c r="H16017" s="11" t="s">
        <v>56</v>
      </c>
      <c r="I16017" s="11" t="s">
        <v>56</v>
      </c>
      <c r="J16017" s="11" t="s">
        <v>56</v>
      </c>
      <c r="K16017" s="11" t="str">
        <f>IFERROR(INDEX('EDC Component Dictionary'!$C$5:$C$37,MATCH('Rates Database'!J16017,'EDC Component Dictionary'!$B$5:$B$37,0)), "Energy Supply")</f>
        <v>Distribution System</v>
      </c>
      <c r="L16017" s="12"/>
      <c r="M16017" s="12">
        <v>10.32</v>
      </c>
    </row>
    <row r="16018" spans="1:13" x14ac:dyDescent="0.3">
      <c r="A16018" s="18">
        <v>16016</v>
      </c>
      <c r="B16018" s="18">
        <f t="shared" si="500"/>
        <v>2020</v>
      </c>
      <c r="C16018" s="17">
        <v>43952</v>
      </c>
      <c r="D16018" s="18" t="s">
        <v>314</v>
      </c>
      <c r="E16018" s="18" t="s">
        <v>343</v>
      </c>
      <c r="F16018" s="18" t="str">
        <f t="shared" si="501"/>
        <v>Holden-Customer Charge-43952</v>
      </c>
      <c r="G16018" s="11" t="s">
        <v>131</v>
      </c>
      <c r="H16018" s="11" t="s">
        <v>56</v>
      </c>
      <c r="I16018" s="11" t="s">
        <v>56</v>
      </c>
      <c r="J16018" s="11" t="s">
        <v>56</v>
      </c>
      <c r="K16018" s="11" t="str">
        <f>IFERROR(INDEX('EDC Component Dictionary'!$C$5:$C$37,MATCH('Rates Database'!J16018,'EDC Component Dictionary'!$B$5:$B$37,0)), "Energy Supply")</f>
        <v>Distribution System</v>
      </c>
      <c r="L16018" s="12"/>
      <c r="M16018" s="12">
        <v>4.25</v>
      </c>
    </row>
    <row r="16019" spans="1:13" x14ac:dyDescent="0.3">
      <c r="A16019" s="18">
        <v>16017</v>
      </c>
      <c r="B16019" s="18">
        <f t="shared" si="500"/>
        <v>2020</v>
      </c>
      <c r="C16019" s="17">
        <v>43952</v>
      </c>
      <c r="D16019" s="18" t="s">
        <v>314</v>
      </c>
      <c r="E16019" s="18" t="s">
        <v>354</v>
      </c>
      <c r="F16019" s="18" t="str">
        <f t="shared" si="501"/>
        <v>Taunton-Customer Charge-43952</v>
      </c>
      <c r="G16019" s="11" t="s">
        <v>131</v>
      </c>
      <c r="H16019" s="11" t="s">
        <v>56</v>
      </c>
      <c r="I16019" s="11" t="s">
        <v>56</v>
      </c>
      <c r="J16019" s="11" t="s">
        <v>56</v>
      </c>
      <c r="K16019" s="11" t="str">
        <f>IFERROR(INDEX('EDC Component Dictionary'!$C$5:$C$37,MATCH('Rates Database'!J16019,'EDC Component Dictionary'!$B$5:$B$37,0)), "Energy Supply")</f>
        <v>Distribution System</v>
      </c>
      <c r="L16019" s="12"/>
      <c r="M16019" s="12">
        <v>9.2245000000000008</v>
      </c>
    </row>
    <row r="16020" spans="1:13" x14ac:dyDescent="0.3">
      <c r="A16020" s="18">
        <v>16018</v>
      </c>
      <c r="B16020" s="18">
        <f t="shared" si="500"/>
        <v>2020</v>
      </c>
      <c r="C16020" s="17">
        <v>43952</v>
      </c>
      <c r="D16020" s="18" t="s">
        <v>314</v>
      </c>
      <c r="E16020" s="18" t="s">
        <v>344</v>
      </c>
      <c r="F16020" s="18" t="str">
        <f t="shared" si="501"/>
        <v>Norwood-Customer Charge-43952</v>
      </c>
      <c r="G16020" s="11" t="s">
        <v>131</v>
      </c>
      <c r="H16020" s="11" t="s">
        <v>56</v>
      </c>
      <c r="I16020" s="11" t="s">
        <v>56</v>
      </c>
      <c r="J16020" s="11" t="s">
        <v>56</v>
      </c>
      <c r="K16020" s="11" t="str">
        <f>IFERROR(INDEX('EDC Component Dictionary'!$C$5:$C$37,MATCH('Rates Database'!J16020,'EDC Component Dictionary'!$B$5:$B$37,0)), "Energy Supply")</f>
        <v>Distribution System</v>
      </c>
      <c r="L16020" s="12"/>
      <c r="M16020" s="12">
        <v>9</v>
      </c>
    </row>
    <row r="16021" spans="1:13" x14ac:dyDescent="0.3">
      <c r="A16021" s="18">
        <v>16019</v>
      </c>
      <c r="B16021" s="18">
        <f t="shared" si="500"/>
        <v>2020</v>
      </c>
      <c r="C16021" s="17">
        <v>43952</v>
      </c>
      <c r="D16021" s="18" t="s">
        <v>314</v>
      </c>
      <c r="E16021" s="18" t="s">
        <v>355</v>
      </c>
      <c r="F16021" s="18" t="str">
        <f t="shared" si="501"/>
        <v>Wellesley-Customer Charge-43952</v>
      </c>
      <c r="G16021" s="11" t="s">
        <v>131</v>
      </c>
      <c r="H16021" s="11" t="s">
        <v>56</v>
      </c>
      <c r="I16021" s="11" t="s">
        <v>56</v>
      </c>
      <c r="J16021" s="11" t="s">
        <v>56</v>
      </c>
      <c r="K16021" s="11" t="str">
        <f>IFERROR(INDEX('EDC Component Dictionary'!$C$5:$C$37,MATCH('Rates Database'!J16021,'EDC Component Dictionary'!$B$5:$B$37,0)), "Energy Supply")</f>
        <v>Distribution System</v>
      </c>
      <c r="L16021" s="12"/>
      <c r="M16021" s="12">
        <v>2.5935000000000001</v>
      </c>
    </row>
    <row r="16022" spans="1:13" x14ac:dyDescent="0.3">
      <c r="A16022" s="18">
        <v>16020</v>
      </c>
      <c r="B16022" s="18">
        <f t="shared" ref="B16022:B16085" si="502">YEAR(C16022)</f>
        <v>2020</v>
      </c>
      <c r="C16022" s="17">
        <v>43952</v>
      </c>
      <c r="D16022" s="18" t="s">
        <v>314</v>
      </c>
      <c r="E16022" s="18" t="s">
        <v>345</v>
      </c>
      <c r="F16022" s="18" t="str">
        <f t="shared" si="501"/>
        <v>Russell-Customer Charge-43952</v>
      </c>
      <c r="G16022" s="11" t="s">
        <v>131</v>
      </c>
      <c r="H16022" s="11" t="s">
        <v>56</v>
      </c>
      <c r="I16022" s="11" t="s">
        <v>56</v>
      </c>
      <c r="J16022" s="11" t="s">
        <v>56</v>
      </c>
      <c r="K16022" s="11" t="str">
        <f>IFERROR(INDEX('EDC Component Dictionary'!$C$5:$C$37,MATCH('Rates Database'!J16022,'EDC Component Dictionary'!$B$5:$B$37,0)), "Energy Supply")</f>
        <v>Distribution System</v>
      </c>
      <c r="L16022" s="12"/>
      <c r="M16022" s="12">
        <v>8</v>
      </c>
    </row>
    <row r="16023" spans="1:13" x14ac:dyDescent="0.3">
      <c r="A16023" s="18">
        <v>16021</v>
      </c>
      <c r="B16023" s="18">
        <f t="shared" si="502"/>
        <v>2020</v>
      </c>
      <c r="C16023" s="17">
        <v>43952</v>
      </c>
      <c r="D16023" s="18" t="s">
        <v>314</v>
      </c>
      <c r="E16023" s="18" t="s">
        <v>346</v>
      </c>
      <c r="F16023" s="18" t="str">
        <f t="shared" si="501"/>
        <v>Chester-Customer Charge-43952</v>
      </c>
      <c r="G16023" s="11" t="s">
        <v>131</v>
      </c>
      <c r="H16023" s="11" t="s">
        <v>56</v>
      </c>
      <c r="I16023" s="11" t="s">
        <v>56</v>
      </c>
      <c r="J16023" s="11" t="s">
        <v>56</v>
      </c>
      <c r="K16023" s="11" t="str">
        <f>IFERROR(INDEX('EDC Component Dictionary'!$C$5:$C$37,MATCH('Rates Database'!J16023,'EDC Component Dictionary'!$B$5:$B$37,0)), "Energy Supply")</f>
        <v>Distribution System</v>
      </c>
      <c r="L16023" s="12"/>
      <c r="M16023" s="12">
        <v>5.9850000000000101</v>
      </c>
    </row>
    <row r="16024" spans="1:13" x14ac:dyDescent="0.3">
      <c r="A16024" s="18">
        <v>16022</v>
      </c>
      <c r="B16024" s="18">
        <f t="shared" si="502"/>
        <v>2021</v>
      </c>
      <c r="C16024" s="17">
        <v>44440</v>
      </c>
      <c r="D16024" s="18" t="s">
        <v>314</v>
      </c>
      <c r="E16024" s="18" t="s">
        <v>315</v>
      </c>
      <c r="F16024" s="18" t="str">
        <f t="shared" si="501"/>
        <v>Holyoke-Customer Charge-44440</v>
      </c>
      <c r="G16024" s="11" t="s">
        <v>131</v>
      </c>
      <c r="H16024" s="11" t="s">
        <v>56</v>
      </c>
      <c r="I16024" s="11" t="s">
        <v>56</v>
      </c>
      <c r="J16024" s="11" t="s">
        <v>56</v>
      </c>
      <c r="K16024" s="11" t="str">
        <f>IFERROR(INDEX('EDC Component Dictionary'!$C$5:$C$37,MATCH('Rates Database'!J16024,'EDC Component Dictionary'!$B$5:$B$37,0)), "Energy Supply")</f>
        <v>Distribution System</v>
      </c>
      <c r="L16024" s="12"/>
      <c r="M16024" s="12">
        <v>4.9949999999999903</v>
      </c>
    </row>
    <row r="16025" spans="1:13" x14ac:dyDescent="0.3">
      <c r="A16025" s="18">
        <v>16023</v>
      </c>
      <c r="B16025" s="18">
        <f t="shared" si="502"/>
        <v>2021</v>
      </c>
      <c r="C16025" s="17">
        <v>44440</v>
      </c>
      <c r="D16025" s="18" t="s">
        <v>314</v>
      </c>
      <c r="E16025" s="18" t="s">
        <v>316</v>
      </c>
      <c r="F16025" s="18" t="str">
        <f t="shared" si="501"/>
        <v>West Boylston-Customer Charge-44440</v>
      </c>
      <c r="G16025" s="11" t="s">
        <v>131</v>
      </c>
      <c r="H16025" s="11" t="s">
        <v>56</v>
      </c>
      <c r="I16025" s="11" t="s">
        <v>56</v>
      </c>
      <c r="J16025" s="11" t="s">
        <v>56</v>
      </c>
      <c r="K16025" s="11" t="str">
        <f>IFERROR(INDEX('EDC Component Dictionary'!$C$5:$C$37,MATCH('Rates Database'!J16025,'EDC Component Dictionary'!$B$5:$B$37,0)), "Energy Supply")</f>
        <v>Distribution System</v>
      </c>
      <c r="L16025" s="12"/>
      <c r="M16025" s="12">
        <v>4.01400000000001</v>
      </c>
    </row>
    <row r="16026" spans="1:13" x14ac:dyDescent="0.3">
      <c r="A16026" s="18">
        <v>16024</v>
      </c>
      <c r="B16026" s="18">
        <f t="shared" si="502"/>
        <v>2021</v>
      </c>
      <c r="C16026" s="17">
        <v>44440</v>
      </c>
      <c r="D16026" s="18" t="s">
        <v>314</v>
      </c>
      <c r="E16026" s="18" t="s">
        <v>348</v>
      </c>
      <c r="F16026" s="18" t="str">
        <f t="shared" si="501"/>
        <v>Middleton-Customer Charge-44440</v>
      </c>
      <c r="G16026" s="11" t="s">
        <v>131</v>
      </c>
      <c r="H16026" s="11" t="s">
        <v>56</v>
      </c>
      <c r="I16026" s="11" t="s">
        <v>56</v>
      </c>
      <c r="J16026" s="11" t="s">
        <v>56</v>
      </c>
      <c r="K16026" s="11" t="str">
        <f>IFERROR(INDEX('EDC Component Dictionary'!$C$5:$C$37,MATCH('Rates Database'!J16026,'EDC Component Dictionary'!$B$5:$B$37,0)), "Energy Supply")</f>
        <v>Distribution System</v>
      </c>
      <c r="L16026" s="12"/>
      <c r="M16026" s="12">
        <v>5.0399999999999903</v>
      </c>
    </row>
    <row r="16027" spans="1:13" x14ac:dyDescent="0.3">
      <c r="A16027" s="18">
        <v>16025</v>
      </c>
      <c r="B16027" s="18">
        <f t="shared" si="502"/>
        <v>2021</v>
      </c>
      <c r="C16027" s="17">
        <v>44440</v>
      </c>
      <c r="D16027" s="18" t="s">
        <v>314</v>
      </c>
      <c r="E16027" s="18" t="s">
        <v>317</v>
      </c>
      <c r="F16027" s="18" t="str">
        <f t="shared" si="501"/>
        <v>Danvers-Customer Charge-44440</v>
      </c>
      <c r="G16027" s="11" t="s">
        <v>131</v>
      </c>
      <c r="H16027" s="11" t="s">
        <v>56</v>
      </c>
      <c r="I16027" s="11" t="s">
        <v>56</v>
      </c>
      <c r="J16027" s="11" t="s">
        <v>56</v>
      </c>
      <c r="K16027" s="11" t="str">
        <f>IFERROR(INDEX('EDC Component Dictionary'!$C$5:$C$37,MATCH('Rates Database'!J16027,'EDC Component Dictionary'!$B$5:$B$37,0)), "Energy Supply")</f>
        <v>Distribution System</v>
      </c>
      <c r="L16027" s="12"/>
      <c r="M16027" s="12">
        <v>7.5</v>
      </c>
    </row>
    <row r="16028" spans="1:13" x14ac:dyDescent="0.3">
      <c r="A16028" s="18">
        <v>16026</v>
      </c>
      <c r="B16028" s="18">
        <f t="shared" si="502"/>
        <v>2021</v>
      </c>
      <c r="C16028" s="17">
        <v>44440</v>
      </c>
      <c r="D16028" s="18" t="s">
        <v>314</v>
      </c>
      <c r="E16028" s="18" t="s">
        <v>318</v>
      </c>
      <c r="F16028" s="18" t="str">
        <f t="shared" si="501"/>
        <v>Peabody-Customer Charge-44440</v>
      </c>
      <c r="G16028" s="11" t="s">
        <v>131</v>
      </c>
      <c r="H16028" s="11" t="s">
        <v>56</v>
      </c>
      <c r="I16028" s="11" t="s">
        <v>56</v>
      </c>
      <c r="J16028" s="11" t="s">
        <v>56</v>
      </c>
      <c r="K16028" s="11" t="str">
        <f>IFERROR(INDEX('EDC Component Dictionary'!$C$5:$C$37,MATCH('Rates Database'!J16028,'EDC Component Dictionary'!$B$5:$B$37,0)), "Energy Supply")</f>
        <v>Distribution System</v>
      </c>
      <c r="L16028" s="12"/>
      <c r="M16028" s="12">
        <v>1.3919999999999799</v>
      </c>
    </row>
    <row r="16029" spans="1:13" x14ac:dyDescent="0.3">
      <c r="A16029" s="18">
        <v>16027</v>
      </c>
      <c r="B16029" s="18">
        <f t="shared" si="502"/>
        <v>2021</v>
      </c>
      <c r="C16029" s="17">
        <v>44440</v>
      </c>
      <c r="D16029" s="18" t="s">
        <v>314</v>
      </c>
      <c r="E16029" s="18" t="s">
        <v>319</v>
      </c>
      <c r="F16029" s="18" t="str">
        <f t="shared" si="501"/>
        <v>Ashburnham-Customer Charge-44440</v>
      </c>
      <c r="G16029" s="11" t="s">
        <v>131</v>
      </c>
      <c r="H16029" s="11" t="s">
        <v>56</v>
      </c>
      <c r="I16029" s="11" t="s">
        <v>56</v>
      </c>
      <c r="J16029" s="11" t="s">
        <v>56</v>
      </c>
      <c r="K16029" s="11" t="str">
        <f>IFERROR(INDEX('EDC Component Dictionary'!$C$5:$C$37,MATCH('Rates Database'!J16029,'EDC Component Dictionary'!$B$5:$B$37,0)), "Energy Supply")</f>
        <v>Distribution System</v>
      </c>
      <c r="L16029" s="12"/>
      <c r="M16029" s="12">
        <v>4.5</v>
      </c>
    </row>
    <row r="16030" spans="1:13" x14ac:dyDescent="0.3">
      <c r="A16030" s="18">
        <v>16028</v>
      </c>
      <c r="B16030" s="18">
        <f t="shared" si="502"/>
        <v>2021</v>
      </c>
      <c r="C16030" s="17">
        <v>44440</v>
      </c>
      <c r="D16030" s="18" t="s">
        <v>314</v>
      </c>
      <c r="E16030" s="18" t="s">
        <v>320</v>
      </c>
      <c r="F16030" s="18" t="str">
        <f t="shared" si="501"/>
        <v>Mansfield-Customer Charge-44440</v>
      </c>
      <c r="G16030" s="11" t="s">
        <v>131</v>
      </c>
      <c r="H16030" s="11" t="s">
        <v>56</v>
      </c>
      <c r="I16030" s="11" t="s">
        <v>56</v>
      </c>
      <c r="J16030" s="11" t="s">
        <v>56</v>
      </c>
      <c r="K16030" s="11" t="str">
        <f>IFERROR(INDEX('EDC Component Dictionary'!$C$5:$C$37,MATCH('Rates Database'!J16030,'EDC Component Dictionary'!$B$5:$B$37,0)), "Energy Supply")</f>
        <v>Distribution System</v>
      </c>
      <c r="L16030" s="12"/>
      <c r="M16030" s="12">
        <v>4</v>
      </c>
    </row>
    <row r="16031" spans="1:13" x14ac:dyDescent="0.3">
      <c r="A16031" s="18">
        <v>16029</v>
      </c>
      <c r="B16031" s="18">
        <f t="shared" si="502"/>
        <v>2021</v>
      </c>
      <c r="C16031" s="17">
        <v>44440</v>
      </c>
      <c r="D16031" s="18" t="s">
        <v>314</v>
      </c>
      <c r="E16031" s="18" t="s">
        <v>321</v>
      </c>
      <c r="F16031" s="18" t="str">
        <f t="shared" si="501"/>
        <v>Braintree-Customer Charge-44440</v>
      </c>
      <c r="G16031" s="11" t="s">
        <v>131</v>
      </c>
      <c r="H16031" s="11" t="s">
        <v>56</v>
      </c>
      <c r="I16031" s="11" t="s">
        <v>56</v>
      </c>
      <c r="J16031" s="11" t="s">
        <v>56</v>
      </c>
      <c r="K16031" s="11" t="str">
        <f>IFERROR(INDEX('EDC Component Dictionary'!$C$5:$C$37,MATCH('Rates Database'!J16031,'EDC Component Dictionary'!$B$5:$B$37,0)), "Energy Supply")</f>
        <v>Distribution System</v>
      </c>
      <c r="L16031" s="12"/>
      <c r="M16031" s="12">
        <v>5.12</v>
      </c>
    </row>
    <row r="16032" spans="1:13" x14ac:dyDescent="0.3">
      <c r="A16032" s="18">
        <v>16030</v>
      </c>
      <c r="B16032" s="18">
        <f t="shared" si="502"/>
        <v>2021</v>
      </c>
      <c r="C16032" s="17">
        <v>44440</v>
      </c>
      <c r="D16032" s="18" t="s">
        <v>314</v>
      </c>
      <c r="E16032" s="18" t="s">
        <v>322</v>
      </c>
      <c r="F16032" s="18" t="str">
        <f t="shared" si="501"/>
        <v>Paxton-Customer Charge-44440</v>
      </c>
      <c r="G16032" s="11" t="s">
        <v>131</v>
      </c>
      <c r="H16032" s="11" t="s">
        <v>56</v>
      </c>
      <c r="I16032" s="11" t="s">
        <v>56</v>
      </c>
      <c r="J16032" s="11" t="s">
        <v>56</v>
      </c>
      <c r="K16032" s="11" t="str">
        <f>IFERROR(INDEX('EDC Component Dictionary'!$C$5:$C$37,MATCH('Rates Database'!J16032,'EDC Component Dictionary'!$B$5:$B$37,0)), "Energy Supply")</f>
        <v>Distribution System</v>
      </c>
      <c r="L16032" s="12"/>
      <c r="M16032" s="12">
        <v>7.5</v>
      </c>
    </row>
    <row r="16033" spans="1:13" x14ac:dyDescent="0.3">
      <c r="A16033" s="18">
        <v>16031</v>
      </c>
      <c r="B16033" s="18">
        <f t="shared" si="502"/>
        <v>2021</v>
      </c>
      <c r="C16033" s="17">
        <v>44440</v>
      </c>
      <c r="D16033" s="18" t="s">
        <v>314</v>
      </c>
      <c r="E16033" s="18" t="s">
        <v>323</v>
      </c>
      <c r="F16033" s="18" t="str">
        <f t="shared" si="501"/>
        <v>Templeton-Customer Charge-44440</v>
      </c>
      <c r="G16033" s="11" t="s">
        <v>131</v>
      </c>
      <c r="H16033" s="11" t="s">
        <v>56</v>
      </c>
      <c r="I16033" s="11" t="s">
        <v>56</v>
      </c>
      <c r="J16033" s="11" t="s">
        <v>56</v>
      </c>
      <c r="K16033" s="11" t="str">
        <f>IFERROR(INDEX('EDC Component Dictionary'!$C$5:$C$37,MATCH('Rates Database'!J16033,'EDC Component Dictionary'!$B$5:$B$37,0)), "Energy Supply")</f>
        <v>Distribution System</v>
      </c>
      <c r="L16033" s="12"/>
      <c r="M16033" s="12">
        <v>3.75</v>
      </c>
    </row>
    <row r="16034" spans="1:13" x14ac:dyDescent="0.3">
      <c r="A16034" s="18">
        <v>16032</v>
      </c>
      <c r="B16034" s="18">
        <f t="shared" si="502"/>
        <v>2021</v>
      </c>
      <c r="C16034" s="17">
        <v>44440</v>
      </c>
      <c r="D16034" s="18" t="s">
        <v>314</v>
      </c>
      <c r="E16034" s="18" t="s">
        <v>324</v>
      </c>
      <c r="F16034" s="18" t="str">
        <f t="shared" si="501"/>
        <v>Hudson-Customer Charge-44440</v>
      </c>
      <c r="G16034" s="11" t="s">
        <v>131</v>
      </c>
      <c r="H16034" s="11" t="s">
        <v>56</v>
      </c>
      <c r="I16034" s="11" t="s">
        <v>56</v>
      </c>
      <c r="J16034" s="11" t="s">
        <v>56</v>
      </c>
      <c r="K16034" s="11" t="str">
        <f>IFERROR(INDEX('EDC Component Dictionary'!$C$5:$C$37,MATCH('Rates Database'!J16034,'EDC Component Dictionary'!$B$5:$B$37,0)), "Energy Supply")</f>
        <v>Distribution System</v>
      </c>
      <c r="L16034" s="12"/>
      <c r="M16034" s="12">
        <v>1.8153999999999999</v>
      </c>
    </row>
    <row r="16035" spans="1:13" x14ac:dyDescent="0.3">
      <c r="A16035" s="18">
        <v>16033</v>
      </c>
      <c r="B16035" s="18">
        <f t="shared" si="502"/>
        <v>2021</v>
      </c>
      <c r="C16035" s="17">
        <v>44440</v>
      </c>
      <c r="D16035" s="18" t="s">
        <v>314</v>
      </c>
      <c r="E16035" s="18" t="s">
        <v>325</v>
      </c>
      <c r="F16035" s="18" t="str">
        <f t="shared" si="501"/>
        <v>Reading-Customer Charge-44440</v>
      </c>
      <c r="G16035" s="11" t="s">
        <v>131</v>
      </c>
      <c r="H16035" s="11" t="s">
        <v>56</v>
      </c>
      <c r="I16035" s="11" t="s">
        <v>56</v>
      </c>
      <c r="J16035" s="11" t="s">
        <v>56</v>
      </c>
      <c r="K16035" s="11" t="str">
        <f>IFERROR(INDEX('EDC Component Dictionary'!$C$5:$C$37,MATCH('Rates Database'!J16035,'EDC Component Dictionary'!$B$5:$B$37,0)), "Energy Supply")</f>
        <v>Distribution System</v>
      </c>
      <c r="L16035" s="12"/>
      <c r="M16035" s="12">
        <v>4.3520000000000003</v>
      </c>
    </row>
    <row r="16036" spans="1:13" x14ac:dyDescent="0.3">
      <c r="A16036" s="18">
        <v>16034</v>
      </c>
      <c r="B16036" s="18">
        <f t="shared" si="502"/>
        <v>2021</v>
      </c>
      <c r="C16036" s="17">
        <v>44440</v>
      </c>
      <c r="D16036" s="18" t="s">
        <v>314</v>
      </c>
      <c r="E16036" s="18" t="s">
        <v>326</v>
      </c>
      <c r="F16036" s="18" t="str">
        <f t="shared" si="501"/>
        <v>Shrewsbury-Customer Charge-44440</v>
      </c>
      <c r="G16036" s="11" t="s">
        <v>131</v>
      </c>
      <c r="H16036" s="11" t="s">
        <v>56</v>
      </c>
      <c r="I16036" s="11" t="s">
        <v>56</v>
      </c>
      <c r="J16036" s="11" t="s">
        <v>56</v>
      </c>
      <c r="K16036" s="11" t="str">
        <f>IFERROR(INDEX('EDC Component Dictionary'!$C$5:$C$37,MATCH('Rates Database'!J16036,'EDC Component Dictionary'!$B$5:$B$37,0)), "Energy Supply")</f>
        <v>Distribution System</v>
      </c>
      <c r="L16036" s="12"/>
      <c r="M16036" s="12">
        <v>5</v>
      </c>
    </row>
    <row r="16037" spans="1:13" x14ac:dyDescent="0.3">
      <c r="A16037" s="18">
        <v>16035</v>
      </c>
      <c r="B16037" s="18">
        <f t="shared" si="502"/>
        <v>2021</v>
      </c>
      <c r="C16037" s="17">
        <v>44440</v>
      </c>
      <c r="D16037" s="18" t="s">
        <v>314</v>
      </c>
      <c r="E16037" s="18" t="s">
        <v>327</v>
      </c>
      <c r="F16037" s="18" t="str">
        <f t="shared" si="501"/>
        <v>Ipswich-Customer Charge-44440</v>
      </c>
      <c r="G16037" s="11" t="s">
        <v>131</v>
      </c>
      <c r="H16037" s="11" t="s">
        <v>56</v>
      </c>
      <c r="I16037" s="11" t="s">
        <v>56</v>
      </c>
      <c r="J16037" s="11" t="s">
        <v>56</v>
      </c>
      <c r="K16037" s="11" t="str">
        <f>IFERROR(INDEX('EDC Component Dictionary'!$C$5:$C$37,MATCH('Rates Database'!J16037,'EDC Component Dictionary'!$B$5:$B$37,0)), "Energy Supply")</f>
        <v>Distribution System</v>
      </c>
      <c r="L16037" s="12"/>
      <c r="M16037" s="12">
        <v>4</v>
      </c>
    </row>
    <row r="16038" spans="1:13" x14ac:dyDescent="0.3">
      <c r="A16038" s="18">
        <v>16036</v>
      </c>
      <c r="B16038" s="18">
        <f t="shared" si="502"/>
        <v>2021</v>
      </c>
      <c r="C16038" s="17">
        <v>44440</v>
      </c>
      <c r="D16038" s="18" t="s">
        <v>314</v>
      </c>
      <c r="E16038" s="18" t="s">
        <v>328</v>
      </c>
      <c r="F16038" s="18" t="str">
        <f t="shared" si="501"/>
        <v>Westfield-Customer Charge-44440</v>
      </c>
      <c r="G16038" s="11" t="s">
        <v>131</v>
      </c>
      <c r="H16038" s="11" t="s">
        <v>56</v>
      </c>
      <c r="I16038" s="11" t="s">
        <v>56</v>
      </c>
      <c r="J16038" s="11" t="s">
        <v>56</v>
      </c>
      <c r="K16038" s="11" t="str">
        <f>IFERROR(INDEX('EDC Component Dictionary'!$C$5:$C$37,MATCH('Rates Database'!J16038,'EDC Component Dictionary'!$B$5:$B$37,0)), "Energy Supply")</f>
        <v>Distribution System</v>
      </c>
      <c r="L16038" s="12"/>
      <c r="M16038" s="12">
        <v>11.6374999999999</v>
      </c>
    </row>
    <row r="16039" spans="1:13" x14ac:dyDescent="0.3">
      <c r="A16039" s="18">
        <v>16037</v>
      </c>
      <c r="B16039" s="18">
        <f t="shared" si="502"/>
        <v>2021</v>
      </c>
      <c r="C16039" s="17">
        <v>44440</v>
      </c>
      <c r="D16039" s="18" t="s">
        <v>314</v>
      </c>
      <c r="E16039" s="18" t="s">
        <v>351</v>
      </c>
      <c r="F16039" s="18" t="str">
        <f t="shared" si="501"/>
        <v>Groton-Customer Charge-44440</v>
      </c>
      <c r="G16039" s="11" t="s">
        <v>131</v>
      </c>
      <c r="H16039" s="11" t="s">
        <v>56</v>
      </c>
      <c r="I16039" s="11" t="s">
        <v>56</v>
      </c>
      <c r="J16039" s="11" t="s">
        <v>56</v>
      </c>
      <c r="K16039" s="11" t="str">
        <f>IFERROR(INDEX('EDC Component Dictionary'!$C$5:$C$37,MATCH('Rates Database'!J16039,'EDC Component Dictionary'!$B$5:$B$37,0)), "Energy Supply")</f>
        <v>Distribution System</v>
      </c>
      <c r="L16039" s="12"/>
      <c r="M16039" s="12">
        <v>5.6299999999999804</v>
      </c>
    </row>
    <row r="16040" spans="1:13" x14ac:dyDescent="0.3">
      <c r="A16040" s="18">
        <v>16038</v>
      </c>
      <c r="B16040" s="18">
        <f t="shared" si="502"/>
        <v>2021</v>
      </c>
      <c r="C16040" s="17">
        <v>44440</v>
      </c>
      <c r="D16040" s="18" t="s">
        <v>314</v>
      </c>
      <c r="E16040" s="18" t="s">
        <v>329</v>
      </c>
      <c r="F16040" s="18" t="str">
        <f t="shared" si="501"/>
        <v>Merrimac-Customer Charge-44440</v>
      </c>
      <c r="G16040" s="11" t="s">
        <v>131</v>
      </c>
      <c r="H16040" s="11" t="s">
        <v>56</v>
      </c>
      <c r="I16040" s="11" t="s">
        <v>56</v>
      </c>
      <c r="J16040" s="11" t="s">
        <v>56</v>
      </c>
      <c r="K16040" s="11" t="str">
        <f>IFERROR(INDEX('EDC Component Dictionary'!$C$5:$C$37,MATCH('Rates Database'!J16040,'EDC Component Dictionary'!$B$5:$B$37,0)), "Energy Supply")</f>
        <v>Distribution System</v>
      </c>
      <c r="L16040" s="12"/>
      <c r="M16040" s="12">
        <v>5.5</v>
      </c>
    </row>
    <row r="16041" spans="1:13" x14ac:dyDescent="0.3">
      <c r="A16041" s="18">
        <v>16039</v>
      </c>
      <c r="B16041" s="18">
        <f t="shared" si="502"/>
        <v>2021</v>
      </c>
      <c r="C16041" s="17">
        <v>44440</v>
      </c>
      <c r="D16041" s="18" t="s">
        <v>314</v>
      </c>
      <c r="E16041" s="18" t="s">
        <v>352</v>
      </c>
      <c r="F16041" s="18" t="str">
        <f t="shared" si="501"/>
        <v>Belmont-Customer Charge-44440</v>
      </c>
      <c r="G16041" s="11" t="s">
        <v>131</v>
      </c>
      <c r="H16041" s="11" t="s">
        <v>56</v>
      </c>
      <c r="I16041" s="11" t="s">
        <v>56</v>
      </c>
      <c r="J16041" s="11" t="s">
        <v>56</v>
      </c>
      <c r="K16041" s="11" t="str">
        <f>IFERROR(INDEX('EDC Component Dictionary'!$C$5:$C$37,MATCH('Rates Database'!J16041,'EDC Component Dictionary'!$B$5:$B$37,0)), "Energy Supply")</f>
        <v>Distribution System</v>
      </c>
      <c r="L16041" s="12"/>
      <c r="M16041" s="12">
        <v>10.5999999999999</v>
      </c>
    </row>
    <row r="16042" spans="1:13" x14ac:dyDescent="0.3">
      <c r="A16042" s="18">
        <v>16040</v>
      </c>
      <c r="B16042" s="18">
        <f t="shared" si="502"/>
        <v>2021</v>
      </c>
      <c r="C16042" s="17">
        <v>44440</v>
      </c>
      <c r="D16042" s="18" t="s">
        <v>314</v>
      </c>
      <c r="E16042" s="18" t="s">
        <v>330</v>
      </c>
      <c r="F16042" s="18" t="str">
        <f t="shared" si="501"/>
        <v>Chicopee-Customer Charge-44440</v>
      </c>
      <c r="G16042" s="11" t="s">
        <v>131</v>
      </c>
      <c r="H16042" s="11" t="s">
        <v>56</v>
      </c>
      <c r="I16042" s="11" t="s">
        <v>56</v>
      </c>
      <c r="J16042" s="11" t="s">
        <v>56</v>
      </c>
      <c r="K16042" s="11" t="str">
        <f>IFERROR(INDEX('EDC Component Dictionary'!$C$5:$C$37,MATCH('Rates Database'!J16042,'EDC Component Dictionary'!$B$5:$B$37,0)), "Energy Supply")</f>
        <v>Distribution System</v>
      </c>
      <c r="L16042" s="12"/>
      <c r="M16042" s="12">
        <v>5.6</v>
      </c>
    </row>
    <row r="16043" spans="1:13" x14ac:dyDescent="0.3">
      <c r="A16043" s="18">
        <v>16041</v>
      </c>
      <c r="B16043" s="18">
        <f t="shared" si="502"/>
        <v>2021</v>
      </c>
      <c r="C16043" s="17">
        <v>44440</v>
      </c>
      <c r="D16043" s="18" t="s">
        <v>314</v>
      </c>
      <c r="E16043" s="18" t="s">
        <v>331</v>
      </c>
      <c r="F16043" s="18" t="str">
        <f t="shared" si="501"/>
        <v>Marblehead-Customer Charge-44440</v>
      </c>
      <c r="G16043" s="11" t="s">
        <v>131</v>
      </c>
      <c r="H16043" s="11" t="s">
        <v>56</v>
      </c>
      <c r="I16043" s="11" t="s">
        <v>56</v>
      </c>
      <c r="J16043" s="11" t="s">
        <v>56</v>
      </c>
      <c r="K16043" s="11" t="str">
        <f>IFERROR(INDEX('EDC Component Dictionary'!$C$5:$C$37,MATCH('Rates Database'!J16043,'EDC Component Dictionary'!$B$5:$B$37,0)), "Energy Supply")</f>
        <v>Distribution System</v>
      </c>
      <c r="L16043" s="12"/>
      <c r="M16043" s="12">
        <v>2</v>
      </c>
    </row>
    <row r="16044" spans="1:13" x14ac:dyDescent="0.3">
      <c r="A16044" s="18">
        <v>16042</v>
      </c>
      <c r="B16044" s="18">
        <f t="shared" si="502"/>
        <v>2021</v>
      </c>
      <c r="C16044" s="17">
        <v>44440</v>
      </c>
      <c r="D16044" s="18" t="s">
        <v>314</v>
      </c>
      <c r="E16044" s="18" t="s">
        <v>332</v>
      </c>
      <c r="F16044" s="18" t="str">
        <f t="shared" si="501"/>
        <v>Hingham-Customer Charge-44440</v>
      </c>
      <c r="G16044" s="11" t="s">
        <v>131</v>
      </c>
      <c r="H16044" s="11" t="s">
        <v>56</v>
      </c>
      <c r="I16044" s="11" t="s">
        <v>56</v>
      </c>
      <c r="J16044" s="11" t="s">
        <v>56</v>
      </c>
      <c r="K16044" s="11" t="str">
        <f>IFERROR(INDEX('EDC Component Dictionary'!$C$5:$C$37,MATCH('Rates Database'!J16044,'EDC Component Dictionary'!$B$5:$B$37,0)), "Energy Supply")</f>
        <v>Distribution System</v>
      </c>
      <c r="L16044" s="12"/>
      <c r="M16044" s="12">
        <v>7.9739999999999798</v>
      </c>
    </row>
    <row r="16045" spans="1:13" x14ac:dyDescent="0.3">
      <c r="A16045" s="18">
        <v>16043</v>
      </c>
      <c r="B16045" s="18">
        <f t="shared" si="502"/>
        <v>2021</v>
      </c>
      <c r="C16045" s="17">
        <v>44440</v>
      </c>
      <c r="D16045" s="18" t="s">
        <v>314</v>
      </c>
      <c r="E16045" s="18" t="s">
        <v>333</v>
      </c>
      <c r="F16045" s="18" t="str">
        <f t="shared" si="501"/>
        <v>South Hadley-Customer Charge-44440</v>
      </c>
      <c r="G16045" s="11" t="s">
        <v>131</v>
      </c>
      <c r="H16045" s="11" t="s">
        <v>56</v>
      </c>
      <c r="I16045" s="11" t="s">
        <v>56</v>
      </c>
      <c r="J16045" s="11" t="s">
        <v>56</v>
      </c>
      <c r="K16045" s="11" t="str">
        <f>IFERROR(INDEX('EDC Component Dictionary'!$C$5:$C$37,MATCH('Rates Database'!J16045,'EDC Component Dictionary'!$B$5:$B$37,0)), "Energy Supply")</f>
        <v>Distribution System</v>
      </c>
      <c r="L16045" s="12"/>
      <c r="M16045" s="12">
        <v>4.7</v>
      </c>
    </row>
    <row r="16046" spans="1:13" x14ac:dyDescent="0.3">
      <c r="A16046" s="18">
        <v>16044</v>
      </c>
      <c r="B16046" s="18">
        <f t="shared" si="502"/>
        <v>2021</v>
      </c>
      <c r="C16046" s="17">
        <v>44440</v>
      </c>
      <c r="D16046" s="18" t="s">
        <v>314</v>
      </c>
      <c r="E16046" s="18" t="s">
        <v>334</v>
      </c>
      <c r="F16046" s="18" t="str">
        <f t="shared" si="501"/>
        <v>Georgetown-Customer Charge-44440</v>
      </c>
      <c r="G16046" s="11" t="s">
        <v>131</v>
      </c>
      <c r="H16046" s="11" t="s">
        <v>56</v>
      </c>
      <c r="I16046" s="11" t="s">
        <v>56</v>
      </c>
      <c r="J16046" s="11" t="s">
        <v>56</v>
      </c>
      <c r="K16046" s="11" t="str">
        <f>IFERROR(INDEX('EDC Component Dictionary'!$C$5:$C$37,MATCH('Rates Database'!J16046,'EDC Component Dictionary'!$B$5:$B$37,0)), "Energy Supply")</f>
        <v>Distribution System</v>
      </c>
      <c r="L16046" s="12"/>
      <c r="M16046" s="12">
        <v>5.2109999999999799</v>
      </c>
    </row>
    <row r="16047" spans="1:13" x14ac:dyDescent="0.3">
      <c r="A16047" s="18">
        <v>16045</v>
      </c>
      <c r="B16047" s="18">
        <f t="shared" si="502"/>
        <v>2021</v>
      </c>
      <c r="C16047" s="17">
        <v>44440</v>
      </c>
      <c r="D16047" s="18" t="s">
        <v>314</v>
      </c>
      <c r="E16047" s="18" t="s">
        <v>335</v>
      </c>
      <c r="F16047" s="18" t="str">
        <f t="shared" si="501"/>
        <v>Sterling-Customer Charge-44440</v>
      </c>
      <c r="G16047" s="11" t="s">
        <v>131</v>
      </c>
      <c r="H16047" s="11" t="s">
        <v>56</v>
      </c>
      <c r="I16047" s="11" t="s">
        <v>56</v>
      </c>
      <c r="J16047" s="11" t="s">
        <v>56</v>
      </c>
      <c r="K16047" s="11" t="str">
        <f>IFERROR(INDEX('EDC Component Dictionary'!$C$5:$C$37,MATCH('Rates Database'!J16047,'EDC Component Dictionary'!$B$5:$B$37,0)), "Energy Supply")</f>
        <v>Distribution System</v>
      </c>
      <c r="L16047" s="12"/>
      <c r="M16047" s="12">
        <v>4</v>
      </c>
    </row>
    <row r="16048" spans="1:13" x14ac:dyDescent="0.3">
      <c r="A16048" s="18">
        <v>16046</v>
      </c>
      <c r="B16048" s="18">
        <f t="shared" si="502"/>
        <v>2021</v>
      </c>
      <c r="C16048" s="17">
        <v>44440</v>
      </c>
      <c r="D16048" s="18" t="s">
        <v>314</v>
      </c>
      <c r="E16048" s="18" t="s">
        <v>336</v>
      </c>
      <c r="F16048" s="18" t="str">
        <f t="shared" si="501"/>
        <v>Littleton-Customer Charge-44440</v>
      </c>
      <c r="G16048" s="11" t="s">
        <v>131</v>
      </c>
      <c r="H16048" s="11" t="s">
        <v>56</v>
      </c>
      <c r="I16048" s="11" t="s">
        <v>56</v>
      </c>
      <c r="J16048" s="11" t="s">
        <v>56</v>
      </c>
      <c r="K16048" s="11" t="str">
        <f>IFERROR(INDEX('EDC Component Dictionary'!$C$5:$C$37,MATCH('Rates Database'!J16048,'EDC Component Dictionary'!$B$5:$B$37,0)), "Energy Supply")</f>
        <v>Distribution System</v>
      </c>
      <c r="L16048" s="12"/>
      <c r="M16048" s="12">
        <v>3.5</v>
      </c>
    </row>
    <row r="16049" spans="1:13" x14ac:dyDescent="0.3">
      <c r="A16049" s="18">
        <v>16047</v>
      </c>
      <c r="B16049" s="18">
        <f t="shared" si="502"/>
        <v>2021</v>
      </c>
      <c r="C16049" s="17">
        <v>44440</v>
      </c>
      <c r="D16049" s="18" t="s">
        <v>314</v>
      </c>
      <c r="E16049" s="18" t="s">
        <v>337</v>
      </c>
      <c r="F16049" s="18" t="str">
        <f t="shared" si="501"/>
        <v>Boylston-Customer Charge-44440</v>
      </c>
      <c r="G16049" s="11" t="s">
        <v>131</v>
      </c>
      <c r="H16049" s="11" t="s">
        <v>56</v>
      </c>
      <c r="I16049" s="11" t="s">
        <v>56</v>
      </c>
      <c r="J16049" s="11" t="s">
        <v>56</v>
      </c>
      <c r="K16049" s="11" t="str">
        <f>IFERROR(INDEX('EDC Component Dictionary'!$C$5:$C$37,MATCH('Rates Database'!J16049,'EDC Component Dictionary'!$B$5:$B$37,0)), "Energy Supply")</f>
        <v>Distribution System</v>
      </c>
      <c r="L16049" s="12"/>
      <c r="M16049" s="12">
        <v>9</v>
      </c>
    </row>
    <row r="16050" spans="1:13" x14ac:dyDescent="0.3">
      <c r="A16050" s="18">
        <v>16048</v>
      </c>
      <c r="B16050" s="18">
        <f t="shared" si="502"/>
        <v>2021</v>
      </c>
      <c r="C16050" s="17">
        <v>44440</v>
      </c>
      <c r="D16050" s="18" t="s">
        <v>314</v>
      </c>
      <c r="E16050" s="18" t="s">
        <v>338</v>
      </c>
      <c r="F16050" s="18" t="str">
        <f t="shared" si="501"/>
        <v>Princeton-Customer Charge-44440</v>
      </c>
      <c r="G16050" s="11" t="s">
        <v>131</v>
      </c>
      <c r="H16050" s="11" t="s">
        <v>56</v>
      </c>
      <c r="I16050" s="11" t="s">
        <v>56</v>
      </c>
      <c r="J16050" s="11" t="s">
        <v>56</v>
      </c>
      <c r="K16050" s="11" t="str">
        <f>IFERROR(INDEX('EDC Component Dictionary'!$C$5:$C$37,MATCH('Rates Database'!J16050,'EDC Component Dictionary'!$B$5:$B$37,0)), "Energy Supply")</f>
        <v>Distribution System</v>
      </c>
      <c r="L16050" s="12"/>
      <c r="M16050" s="12">
        <v>8.9500000000000099</v>
      </c>
    </row>
    <row r="16051" spans="1:13" x14ac:dyDescent="0.3">
      <c r="A16051" s="18">
        <v>16049</v>
      </c>
      <c r="B16051" s="18">
        <f t="shared" si="502"/>
        <v>2021</v>
      </c>
      <c r="C16051" s="17">
        <v>44440</v>
      </c>
      <c r="D16051" s="18" t="s">
        <v>314</v>
      </c>
      <c r="E16051" s="18" t="s">
        <v>347</v>
      </c>
      <c r="F16051" s="18" t="str">
        <f t="shared" si="501"/>
        <v>Middleborough-Customer Charge-44440</v>
      </c>
      <c r="G16051" s="11" t="s">
        <v>131</v>
      </c>
      <c r="H16051" s="11" t="s">
        <v>56</v>
      </c>
      <c r="I16051" s="11" t="s">
        <v>56</v>
      </c>
      <c r="J16051" s="11" t="s">
        <v>56</v>
      </c>
      <c r="K16051" s="11" t="str">
        <f>IFERROR(INDEX('EDC Component Dictionary'!$C$5:$C$37,MATCH('Rates Database'!J16051,'EDC Component Dictionary'!$B$5:$B$37,0)), "Energy Supply")</f>
        <v>Distribution System</v>
      </c>
      <c r="L16051" s="12"/>
      <c r="M16051" s="12">
        <v>4.5049999999999901</v>
      </c>
    </row>
    <row r="16052" spans="1:13" x14ac:dyDescent="0.3">
      <c r="A16052" s="18">
        <v>16050</v>
      </c>
      <c r="B16052" s="18">
        <f t="shared" si="502"/>
        <v>2021</v>
      </c>
      <c r="C16052" s="17">
        <v>44440</v>
      </c>
      <c r="D16052" s="18" t="s">
        <v>314</v>
      </c>
      <c r="E16052" s="18" t="s">
        <v>339</v>
      </c>
      <c r="F16052" s="18" t="str">
        <f t="shared" si="501"/>
        <v>Rowley-Customer Charge-44440</v>
      </c>
      <c r="G16052" s="11" t="s">
        <v>131</v>
      </c>
      <c r="H16052" s="11" t="s">
        <v>56</v>
      </c>
      <c r="I16052" s="11" t="s">
        <v>56</v>
      </c>
      <c r="J16052" s="11" t="s">
        <v>56</v>
      </c>
      <c r="K16052" s="11" t="str">
        <f>IFERROR(INDEX('EDC Component Dictionary'!$C$5:$C$37,MATCH('Rates Database'!J16052,'EDC Component Dictionary'!$B$5:$B$37,0)), "Energy Supply")</f>
        <v>Distribution System</v>
      </c>
      <c r="L16052" s="12"/>
      <c r="M16052" s="12">
        <v>4</v>
      </c>
    </row>
    <row r="16053" spans="1:13" x14ac:dyDescent="0.3">
      <c r="A16053" s="18">
        <v>16051</v>
      </c>
      <c r="B16053" s="18">
        <f t="shared" si="502"/>
        <v>2021</v>
      </c>
      <c r="C16053" s="17">
        <v>44440</v>
      </c>
      <c r="D16053" s="18" t="s">
        <v>314</v>
      </c>
      <c r="E16053" s="18" t="s">
        <v>353</v>
      </c>
      <c r="F16053" s="18" t="str">
        <f t="shared" si="501"/>
        <v>Concord-Customer Charge-44440</v>
      </c>
      <c r="G16053" s="11" t="s">
        <v>131</v>
      </c>
      <c r="H16053" s="11" t="s">
        <v>56</v>
      </c>
      <c r="I16053" s="11" t="s">
        <v>56</v>
      </c>
      <c r="J16053" s="11" t="s">
        <v>56</v>
      </c>
      <c r="K16053" s="11" t="str">
        <f>IFERROR(INDEX('EDC Component Dictionary'!$C$5:$C$37,MATCH('Rates Database'!J16053,'EDC Component Dictionary'!$B$5:$B$37,0)), "Energy Supply")</f>
        <v>Distribution System</v>
      </c>
      <c r="L16053" s="12"/>
      <c r="M16053" s="12">
        <v>15.0981249999999</v>
      </c>
    </row>
    <row r="16054" spans="1:13" x14ac:dyDescent="0.3">
      <c r="A16054" s="18">
        <v>16052</v>
      </c>
      <c r="B16054" s="18">
        <f t="shared" si="502"/>
        <v>2021</v>
      </c>
      <c r="C16054" s="17">
        <v>44440</v>
      </c>
      <c r="D16054" s="18" t="s">
        <v>314</v>
      </c>
      <c r="E16054" s="18" t="s">
        <v>340</v>
      </c>
      <c r="F16054" s="18" t="str">
        <f t="shared" si="501"/>
        <v>Wakefield-Customer Charge-44440</v>
      </c>
      <c r="G16054" s="11" t="s">
        <v>131</v>
      </c>
      <c r="H16054" s="11" t="s">
        <v>56</v>
      </c>
      <c r="I16054" s="11" t="s">
        <v>56</v>
      </c>
      <c r="J16054" s="11" t="s">
        <v>56</v>
      </c>
      <c r="K16054" s="11" t="str">
        <f>IFERROR(INDEX('EDC Component Dictionary'!$C$5:$C$37,MATCH('Rates Database'!J16054,'EDC Component Dictionary'!$B$5:$B$37,0)), "Energy Supply")</f>
        <v>Distribution System</v>
      </c>
      <c r="L16054" s="12"/>
      <c r="M16054" s="12">
        <v>6</v>
      </c>
    </row>
    <row r="16055" spans="1:13" x14ac:dyDescent="0.3">
      <c r="A16055" s="18">
        <v>16053</v>
      </c>
      <c r="B16055" s="18">
        <f t="shared" si="502"/>
        <v>2021</v>
      </c>
      <c r="C16055" s="17">
        <v>44440</v>
      </c>
      <c r="D16055" s="18" t="s">
        <v>314</v>
      </c>
      <c r="E16055" s="18" t="s">
        <v>341</v>
      </c>
      <c r="F16055" s="18" t="str">
        <f t="shared" si="501"/>
        <v>Hull-Customer Charge-44440</v>
      </c>
      <c r="G16055" s="11" t="s">
        <v>131</v>
      </c>
      <c r="H16055" s="11" t="s">
        <v>56</v>
      </c>
      <c r="I16055" s="11" t="s">
        <v>56</v>
      </c>
      <c r="J16055" s="11" t="s">
        <v>56</v>
      </c>
      <c r="K16055" s="11" t="str">
        <f>IFERROR(INDEX('EDC Component Dictionary'!$C$5:$C$37,MATCH('Rates Database'!J16055,'EDC Component Dictionary'!$B$5:$B$37,0)), "Energy Supply")</f>
        <v>Distribution System</v>
      </c>
      <c r="L16055" s="12"/>
      <c r="M16055" s="12">
        <v>5.7960000000000003</v>
      </c>
    </row>
    <row r="16056" spans="1:13" x14ac:dyDescent="0.3">
      <c r="A16056" s="18">
        <v>16054</v>
      </c>
      <c r="B16056" s="18">
        <f t="shared" si="502"/>
        <v>2021</v>
      </c>
      <c r="C16056" s="17">
        <v>44440</v>
      </c>
      <c r="D16056" s="18" t="s">
        <v>314</v>
      </c>
      <c r="E16056" s="18" t="s">
        <v>342</v>
      </c>
      <c r="F16056" s="18" t="str">
        <f t="shared" si="501"/>
        <v>North Attleborough-Customer Charge-44440</v>
      </c>
      <c r="G16056" s="11" t="s">
        <v>131</v>
      </c>
      <c r="H16056" s="11" t="s">
        <v>56</v>
      </c>
      <c r="I16056" s="11" t="s">
        <v>56</v>
      </c>
      <c r="J16056" s="11" t="s">
        <v>56</v>
      </c>
      <c r="K16056" s="11" t="str">
        <f>IFERROR(INDEX('EDC Component Dictionary'!$C$5:$C$37,MATCH('Rates Database'!J16056,'EDC Component Dictionary'!$B$5:$B$37,0)), "Energy Supply")</f>
        <v>Distribution System</v>
      </c>
      <c r="L16056" s="12"/>
      <c r="M16056" s="12">
        <v>9.2880000000000091</v>
      </c>
    </row>
    <row r="16057" spans="1:13" x14ac:dyDescent="0.3">
      <c r="A16057" s="18">
        <v>16055</v>
      </c>
      <c r="B16057" s="18">
        <f t="shared" si="502"/>
        <v>2021</v>
      </c>
      <c r="C16057" s="17">
        <v>44440</v>
      </c>
      <c r="D16057" s="18" t="s">
        <v>314</v>
      </c>
      <c r="E16057" s="18" t="s">
        <v>343</v>
      </c>
      <c r="F16057" s="18" t="str">
        <f t="shared" si="501"/>
        <v>Holden-Customer Charge-44440</v>
      </c>
      <c r="G16057" s="11" t="s">
        <v>131</v>
      </c>
      <c r="H16057" s="11" t="s">
        <v>56</v>
      </c>
      <c r="I16057" s="11" t="s">
        <v>56</v>
      </c>
      <c r="J16057" s="11" t="s">
        <v>56</v>
      </c>
      <c r="K16057" s="11" t="str">
        <f>IFERROR(INDEX('EDC Component Dictionary'!$C$5:$C$37,MATCH('Rates Database'!J16057,'EDC Component Dictionary'!$B$5:$B$37,0)), "Energy Supply")</f>
        <v>Distribution System</v>
      </c>
      <c r="L16057" s="12"/>
      <c r="M16057" s="12">
        <v>4.25</v>
      </c>
    </row>
    <row r="16058" spans="1:13" x14ac:dyDescent="0.3">
      <c r="A16058" s="18">
        <v>16056</v>
      </c>
      <c r="B16058" s="18">
        <f t="shared" si="502"/>
        <v>2021</v>
      </c>
      <c r="C16058" s="17">
        <v>44440</v>
      </c>
      <c r="D16058" s="18" t="s">
        <v>314</v>
      </c>
      <c r="E16058" s="18" t="s">
        <v>354</v>
      </c>
      <c r="F16058" s="18" t="str">
        <f t="shared" si="501"/>
        <v>Taunton-Customer Charge-44440</v>
      </c>
      <c r="G16058" s="11" t="s">
        <v>131</v>
      </c>
      <c r="H16058" s="11" t="s">
        <v>56</v>
      </c>
      <c r="I16058" s="11" t="s">
        <v>56</v>
      </c>
      <c r="J16058" s="11" t="s">
        <v>56</v>
      </c>
      <c r="K16058" s="11" t="str">
        <f>IFERROR(INDEX('EDC Component Dictionary'!$C$5:$C$37,MATCH('Rates Database'!J16058,'EDC Component Dictionary'!$B$5:$B$37,0)), "Energy Supply")</f>
        <v>Distribution System</v>
      </c>
      <c r="L16058" s="12"/>
      <c r="M16058" s="12">
        <v>9.2244999999999902</v>
      </c>
    </row>
    <row r="16059" spans="1:13" x14ac:dyDescent="0.3">
      <c r="A16059" s="18">
        <v>16057</v>
      </c>
      <c r="B16059" s="18">
        <f t="shared" si="502"/>
        <v>2021</v>
      </c>
      <c r="C16059" s="17">
        <v>44440</v>
      </c>
      <c r="D16059" s="18" t="s">
        <v>314</v>
      </c>
      <c r="E16059" s="18" t="s">
        <v>344</v>
      </c>
      <c r="F16059" s="18" t="str">
        <f t="shared" si="501"/>
        <v>Norwood-Customer Charge-44440</v>
      </c>
      <c r="G16059" s="11" t="s">
        <v>131</v>
      </c>
      <c r="H16059" s="11" t="s">
        <v>56</v>
      </c>
      <c r="I16059" s="11" t="s">
        <v>56</v>
      </c>
      <c r="J16059" s="11" t="s">
        <v>56</v>
      </c>
      <c r="K16059" s="11" t="str">
        <f>IFERROR(INDEX('EDC Component Dictionary'!$C$5:$C$37,MATCH('Rates Database'!J16059,'EDC Component Dictionary'!$B$5:$B$37,0)), "Energy Supply")</f>
        <v>Distribution System</v>
      </c>
      <c r="L16059" s="12"/>
      <c r="M16059" s="12">
        <v>9</v>
      </c>
    </row>
    <row r="16060" spans="1:13" x14ac:dyDescent="0.3">
      <c r="A16060" s="18">
        <v>16058</v>
      </c>
      <c r="B16060" s="18">
        <f t="shared" si="502"/>
        <v>2021</v>
      </c>
      <c r="C16060" s="17">
        <v>44440</v>
      </c>
      <c r="D16060" s="18" t="s">
        <v>314</v>
      </c>
      <c r="E16060" s="18" t="s">
        <v>355</v>
      </c>
      <c r="F16060" s="18" t="str">
        <f t="shared" si="501"/>
        <v>Wellesley-Customer Charge-44440</v>
      </c>
      <c r="G16060" s="11" t="s">
        <v>131</v>
      </c>
      <c r="H16060" s="11" t="s">
        <v>56</v>
      </c>
      <c r="I16060" s="11" t="s">
        <v>56</v>
      </c>
      <c r="J16060" s="11" t="s">
        <v>56</v>
      </c>
      <c r="K16060" s="11" t="str">
        <f>IFERROR(INDEX('EDC Component Dictionary'!$C$5:$C$37,MATCH('Rates Database'!J16060,'EDC Component Dictionary'!$B$5:$B$37,0)), "Energy Supply")</f>
        <v>Distribution System</v>
      </c>
      <c r="L16060" s="12"/>
      <c r="M16060" s="12">
        <v>2.5935000000000001</v>
      </c>
    </row>
    <row r="16061" spans="1:13" x14ac:dyDescent="0.3">
      <c r="A16061" s="18">
        <v>16059</v>
      </c>
      <c r="B16061" s="18">
        <f t="shared" si="502"/>
        <v>2021</v>
      </c>
      <c r="C16061" s="17">
        <v>44440</v>
      </c>
      <c r="D16061" s="18" t="s">
        <v>314</v>
      </c>
      <c r="E16061" s="18" t="s">
        <v>345</v>
      </c>
      <c r="F16061" s="18" t="str">
        <f t="shared" si="501"/>
        <v>Russell-Customer Charge-44440</v>
      </c>
      <c r="G16061" s="11" t="s">
        <v>131</v>
      </c>
      <c r="H16061" s="11" t="s">
        <v>56</v>
      </c>
      <c r="I16061" s="11" t="s">
        <v>56</v>
      </c>
      <c r="J16061" s="11" t="s">
        <v>56</v>
      </c>
      <c r="K16061" s="11" t="str">
        <f>IFERROR(INDEX('EDC Component Dictionary'!$C$5:$C$37,MATCH('Rates Database'!J16061,'EDC Component Dictionary'!$B$5:$B$37,0)), "Energy Supply")</f>
        <v>Distribution System</v>
      </c>
      <c r="L16061" s="12"/>
      <c r="M16061" s="12">
        <v>8</v>
      </c>
    </row>
    <row r="16062" spans="1:13" x14ac:dyDescent="0.3">
      <c r="A16062" s="18">
        <v>16060</v>
      </c>
      <c r="B16062" s="18">
        <f t="shared" si="502"/>
        <v>2021</v>
      </c>
      <c r="C16062" s="17">
        <v>44440</v>
      </c>
      <c r="D16062" s="18" t="s">
        <v>314</v>
      </c>
      <c r="E16062" s="18" t="s">
        <v>346</v>
      </c>
      <c r="F16062" s="18" t="str">
        <f t="shared" si="501"/>
        <v>Chester-Customer Charge-44440</v>
      </c>
      <c r="G16062" s="11" t="s">
        <v>131</v>
      </c>
      <c r="H16062" s="11" t="s">
        <v>56</v>
      </c>
      <c r="I16062" s="11" t="s">
        <v>56</v>
      </c>
      <c r="J16062" s="11" t="s">
        <v>56</v>
      </c>
      <c r="K16062" s="11" t="str">
        <f>IFERROR(INDEX('EDC Component Dictionary'!$C$5:$C$37,MATCH('Rates Database'!J16062,'EDC Component Dictionary'!$B$5:$B$37,0)), "Energy Supply")</f>
        <v>Distribution System</v>
      </c>
      <c r="L16062" s="12"/>
      <c r="M16062" s="12">
        <v>5.9850000000000101</v>
      </c>
    </row>
    <row r="16063" spans="1:13" x14ac:dyDescent="0.3">
      <c r="A16063" s="18">
        <v>16061</v>
      </c>
      <c r="B16063" s="18">
        <f t="shared" si="502"/>
        <v>2022</v>
      </c>
      <c r="C16063" s="17">
        <v>44805</v>
      </c>
      <c r="D16063" s="18" t="s">
        <v>314</v>
      </c>
      <c r="E16063" s="18" t="s">
        <v>315</v>
      </c>
      <c r="F16063" s="18" t="str">
        <f t="shared" si="501"/>
        <v>Holyoke-Customer Charge-44805</v>
      </c>
      <c r="G16063" s="11" t="s">
        <v>131</v>
      </c>
      <c r="H16063" s="11" t="s">
        <v>56</v>
      </c>
      <c r="I16063" s="11" t="s">
        <v>56</v>
      </c>
      <c r="J16063" s="11" t="s">
        <v>56</v>
      </c>
      <c r="K16063" s="11" t="str">
        <f>IFERROR(INDEX('EDC Component Dictionary'!$C$5:$C$37,MATCH('Rates Database'!J16063,'EDC Component Dictionary'!$B$5:$B$37,0)), "Energy Supply")</f>
        <v>Distribution System</v>
      </c>
      <c r="L16063" s="12"/>
      <c r="M16063" s="12">
        <v>4.9950000000000001</v>
      </c>
    </row>
    <row r="16064" spans="1:13" x14ac:dyDescent="0.3">
      <c r="A16064" s="18">
        <v>16062</v>
      </c>
      <c r="B16064" s="18">
        <f t="shared" si="502"/>
        <v>2022</v>
      </c>
      <c r="C16064" s="17">
        <v>44805</v>
      </c>
      <c r="D16064" s="18" t="s">
        <v>314</v>
      </c>
      <c r="E16064" s="18" t="s">
        <v>316</v>
      </c>
      <c r="F16064" s="18" t="str">
        <f t="shared" si="501"/>
        <v>West Boylston-Customer Charge-44805</v>
      </c>
      <c r="G16064" s="11" t="s">
        <v>131</v>
      </c>
      <c r="H16064" s="11" t="s">
        <v>56</v>
      </c>
      <c r="I16064" s="11" t="s">
        <v>56</v>
      </c>
      <c r="J16064" s="11" t="s">
        <v>56</v>
      </c>
      <c r="K16064" s="11" t="str">
        <f>IFERROR(INDEX('EDC Component Dictionary'!$C$5:$C$37,MATCH('Rates Database'!J16064,'EDC Component Dictionary'!$B$5:$B$37,0)), "Energy Supply")</f>
        <v>Distribution System</v>
      </c>
      <c r="L16064" s="12"/>
      <c r="M16064" s="12">
        <v>4.01400000000001</v>
      </c>
    </row>
    <row r="16065" spans="1:13" x14ac:dyDescent="0.3">
      <c r="A16065" s="18">
        <v>16063</v>
      </c>
      <c r="B16065" s="18">
        <f t="shared" si="502"/>
        <v>2022</v>
      </c>
      <c r="C16065" s="17">
        <v>44805</v>
      </c>
      <c r="D16065" s="18" t="s">
        <v>314</v>
      </c>
      <c r="E16065" s="18" t="s">
        <v>348</v>
      </c>
      <c r="F16065" s="18" t="str">
        <f t="shared" si="501"/>
        <v>Middleton-Customer Charge-44805</v>
      </c>
      <c r="G16065" s="11" t="s">
        <v>131</v>
      </c>
      <c r="H16065" s="11" t="s">
        <v>56</v>
      </c>
      <c r="I16065" s="11" t="s">
        <v>56</v>
      </c>
      <c r="J16065" s="11" t="s">
        <v>56</v>
      </c>
      <c r="K16065" s="11" t="str">
        <f>IFERROR(INDEX('EDC Component Dictionary'!$C$5:$C$37,MATCH('Rates Database'!J16065,'EDC Component Dictionary'!$B$5:$B$37,0)), "Energy Supply")</f>
        <v>Distribution System</v>
      </c>
      <c r="L16065" s="12"/>
      <c r="M16065" s="12">
        <v>5.0399999999999903</v>
      </c>
    </row>
    <row r="16066" spans="1:13" x14ac:dyDescent="0.3">
      <c r="A16066" s="18">
        <v>16064</v>
      </c>
      <c r="B16066" s="18">
        <f t="shared" si="502"/>
        <v>2022</v>
      </c>
      <c r="C16066" s="17">
        <v>44805</v>
      </c>
      <c r="D16066" s="18" t="s">
        <v>314</v>
      </c>
      <c r="E16066" s="18" t="s">
        <v>317</v>
      </c>
      <c r="F16066" s="18" t="str">
        <f t="shared" si="501"/>
        <v>Danvers-Customer Charge-44805</v>
      </c>
      <c r="G16066" s="11" t="s">
        <v>131</v>
      </c>
      <c r="H16066" s="11" t="s">
        <v>56</v>
      </c>
      <c r="I16066" s="11" t="s">
        <v>56</v>
      </c>
      <c r="J16066" s="11" t="s">
        <v>56</v>
      </c>
      <c r="K16066" s="11" t="str">
        <f>IFERROR(INDEX('EDC Component Dictionary'!$C$5:$C$37,MATCH('Rates Database'!J16066,'EDC Component Dictionary'!$B$5:$B$37,0)), "Energy Supply")</f>
        <v>Distribution System</v>
      </c>
      <c r="L16066" s="12"/>
      <c r="M16066" s="12">
        <v>7.5</v>
      </c>
    </row>
    <row r="16067" spans="1:13" x14ac:dyDescent="0.3">
      <c r="A16067" s="18">
        <v>16065</v>
      </c>
      <c r="B16067" s="18">
        <f t="shared" si="502"/>
        <v>2022</v>
      </c>
      <c r="C16067" s="17">
        <v>44805</v>
      </c>
      <c r="D16067" s="18" t="s">
        <v>314</v>
      </c>
      <c r="E16067" s="18" t="s">
        <v>318</v>
      </c>
      <c r="F16067" s="18" t="str">
        <f t="shared" si="501"/>
        <v>Peabody-Customer Charge-44805</v>
      </c>
      <c r="G16067" s="11" t="s">
        <v>131</v>
      </c>
      <c r="H16067" s="11" t="s">
        <v>56</v>
      </c>
      <c r="I16067" s="11" t="s">
        <v>56</v>
      </c>
      <c r="J16067" s="11" t="s">
        <v>56</v>
      </c>
      <c r="K16067" s="11" t="str">
        <f>IFERROR(INDEX('EDC Component Dictionary'!$C$5:$C$37,MATCH('Rates Database'!J16067,'EDC Component Dictionary'!$B$5:$B$37,0)), "Energy Supply")</f>
        <v>Distribution System</v>
      </c>
      <c r="L16067" s="12"/>
      <c r="M16067" s="12">
        <v>0.95599999999999596</v>
      </c>
    </row>
    <row r="16068" spans="1:13" x14ac:dyDescent="0.3">
      <c r="A16068" s="18">
        <v>16066</v>
      </c>
      <c r="B16068" s="18">
        <f t="shared" si="502"/>
        <v>2022</v>
      </c>
      <c r="C16068" s="17">
        <v>44805</v>
      </c>
      <c r="D16068" s="18" t="s">
        <v>314</v>
      </c>
      <c r="E16068" s="18" t="s">
        <v>319</v>
      </c>
      <c r="F16068" s="18" t="str">
        <f t="shared" ref="F16068:F16131" si="503">_xlfn.CONCAT(E16068,"-",J16068,"-",C16068)</f>
        <v>Ashburnham-Customer Charge-44805</v>
      </c>
      <c r="G16068" s="11" t="s">
        <v>131</v>
      </c>
      <c r="H16068" s="11" t="s">
        <v>56</v>
      </c>
      <c r="I16068" s="11" t="s">
        <v>56</v>
      </c>
      <c r="J16068" s="11" t="s">
        <v>56</v>
      </c>
      <c r="K16068" s="11" t="str">
        <f>IFERROR(INDEX('EDC Component Dictionary'!$C$5:$C$37,MATCH('Rates Database'!J16068,'EDC Component Dictionary'!$B$5:$B$37,0)), "Energy Supply")</f>
        <v>Distribution System</v>
      </c>
      <c r="L16068" s="12"/>
      <c r="M16068" s="12">
        <v>4.5</v>
      </c>
    </row>
    <row r="16069" spans="1:13" x14ac:dyDescent="0.3">
      <c r="A16069" s="18">
        <v>16067</v>
      </c>
      <c r="B16069" s="18">
        <f t="shared" si="502"/>
        <v>2022</v>
      </c>
      <c r="C16069" s="17">
        <v>44805</v>
      </c>
      <c r="D16069" s="18" t="s">
        <v>314</v>
      </c>
      <c r="E16069" s="18" t="s">
        <v>320</v>
      </c>
      <c r="F16069" s="18" t="str">
        <f t="shared" si="503"/>
        <v>Mansfield-Customer Charge-44805</v>
      </c>
      <c r="G16069" s="11" t="s">
        <v>131</v>
      </c>
      <c r="H16069" s="11" t="s">
        <v>56</v>
      </c>
      <c r="I16069" s="11" t="s">
        <v>56</v>
      </c>
      <c r="J16069" s="11" t="s">
        <v>56</v>
      </c>
      <c r="K16069" s="11" t="str">
        <f>IFERROR(INDEX('EDC Component Dictionary'!$C$5:$C$37,MATCH('Rates Database'!J16069,'EDC Component Dictionary'!$B$5:$B$37,0)), "Energy Supply")</f>
        <v>Distribution System</v>
      </c>
      <c r="L16069" s="12"/>
      <c r="M16069" s="12">
        <v>6</v>
      </c>
    </row>
    <row r="16070" spans="1:13" x14ac:dyDescent="0.3">
      <c r="A16070" s="18">
        <v>16068</v>
      </c>
      <c r="B16070" s="18">
        <f t="shared" si="502"/>
        <v>2022</v>
      </c>
      <c r="C16070" s="17">
        <v>44805</v>
      </c>
      <c r="D16070" s="18" t="s">
        <v>314</v>
      </c>
      <c r="E16070" s="18" t="s">
        <v>321</v>
      </c>
      <c r="F16070" s="18" t="str">
        <f t="shared" si="503"/>
        <v>Braintree-Customer Charge-44805</v>
      </c>
      <c r="G16070" s="11" t="s">
        <v>131</v>
      </c>
      <c r="H16070" s="11" t="s">
        <v>56</v>
      </c>
      <c r="I16070" s="11" t="s">
        <v>56</v>
      </c>
      <c r="J16070" s="11" t="s">
        <v>56</v>
      </c>
      <c r="K16070" s="11" t="str">
        <f>IFERROR(INDEX('EDC Component Dictionary'!$C$5:$C$37,MATCH('Rates Database'!J16070,'EDC Component Dictionary'!$B$5:$B$37,0)), "Energy Supply")</f>
        <v>Distribution System</v>
      </c>
      <c r="L16070" s="12"/>
      <c r="M16070" s="12">
        <v>5.12</v>
      </c>
    </row>
    <row r="16071" spans="1:13" x14ac:dyDescent="0.3">
      <c r="A16071" s="18">
        <v>16069</v>
      </c>
      <c r="B16071" s="18">
        <f t="shared" si="502"/>
        <v>2022</v>
      </c>
      <c r="C16071" s="17">
        <v>44805</v>
      </c>
      <c r="D16071" s="18" t="s">
        <v>314</v>
      </c>
      <c r="E16071" s="18" t="s">
        <v>322</v>
      </c>
      <c r="F16071" s="18" t="str">
        <f t="shared" si="503"/>
        <v>Paxton-Customer Charge-44805</v>
      </c>
      <c r="G16071" s="11" t="s">
        <v>131</v>
      </c>
      <c r="H16071" s="11" t="s">
        <v>56</v>
      </c>
      <c r="I16071" s="11" t="s">
        <v>56</v>
      </c>
      <c r="J16071" s="11" t="s">
        <v>56</v>
      </c>
      <c r="K16071" s="11" t="str">
        <f>IFERROR(INDEX('EDC Component Dictionary'!$C$5:$C$37,MATCH('Rates Database'!J16071,'EDC Component Dictionary'!$B$5:$B$37,0)), "Energy Supply")</f>
        <v>Distribution System</v>
      </c>
      <c r="L16071" s="12"/>
      <c r="M16071" s="12">
        <v>7.5</v>
      </c>
    </row>
    <row r="16072" spans="1:13" x14ac:dyDescent="0.3">
      <c r="A16072" s="18">
        <v>16070</v>
      </c>
      <c r="B16072" s="18">
        <f t="shared" si="502"/>
        <v>2022</v>
      </c>
      <c r="C16072" s="17">
        <v>44805</v>
      </c>
      <c r="D16072" s="18" t="s">
        <v>314</v>
      </c>
      <c r="E16072" s="18" t="s">
        <v>323</v>
      </c>
      <c r="F16072" s="18" t="str">
        <f t="shared" si="503"/>
        <v>Templeton-Customer Charge-44805</v>
      </c>
      <c r="G16072" s="11" t="s">
        <v>131</v>
      </c>
      <c r="H16072" s="11" t="s">
        <v>56</v>
      </c>
      <c r="I16072" s="11" t="s">
        <v>56</v>
      </c>
      <c r="J16072" s="11" t="s">
        <v>56</v>
      </c>
      <c r="K16072" s="11" t="str">
        <f>IFERROR(INDEX('EDC Component Dictionary'!$C$5:$C$37,MATCH('Rates Database'!J16072,'EDC Component Dictionary'!$B$5:$B$37,0)), "Energy Supply")</f>
        <v>Distribution System</v>
      </c>
      <c r="L16072" s="12"/>
      <c r="M16072" s="12">
        <v>3.75</v>
      </c>
    </row>
    <row r="16073" spans="1:13" x14ac:dyDescent="0.3">
      <c r="A16073" s="18">
        <v>16071</v>
      </c>
      <c r="B16073" s="18">
        <f t="shared" si="502"/>
        <v>2022</v>
      </c>
      <c r="C16073" s="17">
        <v>44805</v>
      </c>
      <c r="D16073" s="18" t="s">
        <v>314</v>
      </c>
      <c r="E16073" s="18" t="s">
        <v>324</v>
      </c>
      <c r="F16073" s="18" t="str">
        <f t="shared" si="503"/>
        <v>Hudson-Customer Charge-44805</v>
      </c>
      <c r="G16073" s="11" t="s">
        <v>131</v>
      </c>
      <c r="H16073" s="11" t="s">
        <v>56</v>
      </c>
      <c r="I16073" s="11" t="s">
        <v>56</v>
      </c>
      <c r="J16073" s="11" t="s">
        <v>56</v>
      </c>
      <c r="K16073" s="11" t="str">
        <f>IFERROR(INDEX('EDC Component Dictionary'!$C$5:$C$37,MATCH('Rates Database'!J16073,'EDC Component Dictionary'!$B$5:$B$37,0)), "Energy Supply")</f>
        <v>Distribution System</v>
      </c>
      <c r="L16073" s="12"/>
      <c r="M16073" s="12">
        <v>2.1354000000000002</v>
      </c>
    </row>
    <row r="16074" spans="1:13" x14ac:dyDescent="0.3">
      <c r="A16074" s="18">
        <v>16072</v>
      </c>
      <c r="B16074" s="18">
        <f t="shared" si="502"/>
        <v>2022</v>
      </c>
      <c r="C16074" s="17">
        <v>44805</v>
      </c>
      <c r="D16074" s="18" t="s">
        <v>314</v>
      </c>
      <c r="E16074" s="18" t="s">
        <v>325</v>
      </c>
      <c r="F16074" s="18" t="str">
        <f t="shared" si="503"/>
        <v>Reading-Customer Charge-44805</v>
      </c>
      <c r="G16074" s="11" t="s">
        <v>131</v>
      </c>
      <c r="H16074" s="11" t="s">
        <v>56</v>
      </c>
      <c r="I16074" s="11" t="s">
        <v>56</v>
      </c>
      <c r="J16074" s="11" t="s">
        <v>56</v>
      </c>
      <c r="K16074" s="11" t="str">
        <f>IFERROR(INDEX('EDC Component Dictionary'!$C$5:$C$37,MATCH('Rates Database'!J16074,'EDC Component Dictionary'!$B$5:$B$37,0)), "Energy Supply")</f>
        <v>Distribution System</v>
      </c>
      <c r="L16074" s="12"/>
      <c r="M16074" s="12">
        <v>4.6154999999999902</v>
      </c>
    </row>
    <row r="16075" spans="1:13" x14ac:dyDescent="0.3">
      <c r="A16075" s="18">
        <v>16073</v>
      </c>
      <c r="B16075" s="18">
        <f t="shared" si="502"/>
        <v>2022</v>
      </c>
      <c r="C16075" s="17">
        <v>44805</v>
      </c>
      <c r="D16075" s="18" t="s">
        <v>314</v>
      </c>
      <c r="E16075" s="18" t="s">
        <v>326</v>
      </c>
      <c r="F16075" s="18" t="str">
        <f t="shared" si="503"/>
        <v>Shrewsbury-Customer Charge-44805</v>
      </c>
      <c r="G16075" s="11" t="s">
        <v>131</v>
      </c>
      <c r="H16075" s="11" t="s">
        <v>56</v>
      </c>
      <c r="I16075" s="11" t="s">
        <v>56</v>
      </c>
      <c r="J16075" s="11" t="s">
        <v>56</v>
      </c>
      <c r="K16075" s="11" t="str">
        <f>IFERROR(INDEX('EDC Component Dictionary'!$C$5:$C$37,MATCH('Rates Database'!J16075,'EDC Component Dictionary'!$B$5:$B$37,0)), "Energy Supply")</f>
        <v>Distribution System</v>
      </c>
      <c r="L16075" s="12"/>
      <c r="M16075" s="12">
        <v>11.549999999999899</v>
      </c>
    </row>
    <row r="16076" spans="1:13" x14ac:dyDescent="0.3">
      <c r="A16076" s="18">
        <v>16074</v>
      </c>
      <c r="B16076" s="18">
        <f t="shared" si="502"/>
        <v>2022</v>
      </c>
      <c r="C16076" s="17">
        <v>44805</v>
      </c>
      <c r="D16076" s="18" t="s">
        <v>314</v>
      </c>
      <c r="E16076" s="18" t="s">
        <v>327</v>
      </c>
      <c r="F16076" s="18" t="str">
        <f t="shared" si="503"/>
        <v>Ipswich-Customer Charge-44805</v>
      </c>
      <c r="G16076" s="11" t="s">
        <v>131</v>
      </c>
      <c r="H16076" s="11" t="s">
        <v>56</v>
      </c>
      <c r="I16076" s="11" t="s">
        <v>56</v>
      </c>
      <c r="J16076" s="11" t="s">
        <v>56</v>
      </c>
      <c r="K16076" s="11" t="str">
        <f>IFERROR(INDEX('EDC Component Dictionary'!$C$5:$C$37,MATCH('Rates Database'!J16076,'EDC Component Dictionary'!$B$5:$B$37,0)), "Energy Supply")</f>
        <v>Distribution System</v>
      </c>
      <c r="L16076" s="12"/>
      <c r="M16076" s="12">
        <v>4</v>
      </c>
    </row>
    <row r="16077" spans="1:13" x14ac:dyDescent="0.3">
      <c r="A16077" s="18">
        <v>16075</v>
      </c>
      <c r="B16077" s="18">
        <f t="shared" si="502"/>
        <v>2022</v>
      </c>
      <c r="C16077" s="17">
        <v>44805</v>
      </c>
      <c r="D16077" s="18" t="s">
        <v>314</v>
      </c>
      <c r="E16077" s="18" t="s">
        <v>328</v>
      </c>
      <c r="F16077" s="18" t="str">
        <f t="shared" si="503"/>
        <v>Westfield-Customer Charge-44805</v>
      </c>
      <c r="G16077" s="11" t="s">
        <v>131</v>
      </c>
      <c r="H16077" s="11" t="s">
        <v>56</v>
      </c>
      <c r="I16077" s="11" t="s">
        <v>56</v>
      </c>
      <c r="J16077" s="11" t="s">
        <v>56</v>
      </c>
      <c r="K16077" s="11" t="str">
        <f>IFERROR(INDEX('EDC Component Dictionary'!$C$5:$C$37,MATCH('Rates Database'!J16077,'EDC Component Dictionary'!$B$5:$B$37,0)), "Energy Supply")</f>
        <v>Distribution System</v>
      </c>
      <c r="L16077" s="12"/>
      <c r="M16077" s="12">
        <v>11.637499999999999</v>
      </c>
    </row>
    <row r="16078" spans="1:13" x14ac:dyDescent="0.3">
      <c r="A16078" s="18">
        <v>16076</v>
      </c>
      <c r="B16078" s="18">
        <f t="shared" si="502"/>
        <v>2022</v>
      </c>
      <c r="C16078" s="17">
        <v>44805</v>
      </c>
      <c r="D16078" s="18" t="s">
        <v>314</v>
      </c>
      <c r="E16078" s="18" t="s">
        <v>351</v>
      </c>
      <c r="F16078" s="18" t="str">
        <f t="shared" si="503"/>
        <v>Groton-Customer Charge-44805</v>
      </c>
      <c r="G16078" s="11" t="s">
        <v>131</v>
      </c>
      <c r="H16078" s="11" t="s">
        <v>56</v>
      </c>
      <c r="I16078" s="11" t="s">
        <v>56</v>
      </c>
      <c r="J16078" s="11" t="s">
        <v>56</v>
      </c>
      <c r="K16078" s="11" t="str">
        <f>IFERROR(INDEX('EDC Component Dictionary'!$C$5:$C$37,MATCH('Rates Database'!J16078,'EDC Component Dictionary'!$B$5:$B$37,0)), "Energy Supply")</f>
        <v>Distribution System</v>
      </c>
      <c r="L16078" s="12"/>
      <c r="M16078" s="12">
        <v>5.6199999999999903</v>
      </c>
    </row>
    <row r="16079" spans="1:13" x14ac:dyDescent="0.3">
      <c r="A16079" s="18">
        <v>16077</v>
      </c>
      <c r="B16079" s="18">
        <f t="shared" si="502"/>
        <v>2022</v>
      </c>
      <c r="C16079" s="17">
        <v>44805</v>
      </c>
      <c r="D16079" s="18" t="s">
        <v>314</v>
      </c>
      <c r="E16079" s="18" t="s">
        <v>329</v>
      </c>
      <c r="F16079" s="18" t="str">
        <f t="shared" si="503"/>
        <v>Merrimac-Customer Charge-44805</v>
      </c>
      <c r="G16079" s="11" t="s">
        <v>131</v>
      </c>
      <c r="H16079" s="11" t="s">
        <v>56</v>
      </c>
      <c r="I16079" s="11" t="s">
        <v>56</v>
      </c>
      <c r="J16079" s="11" t="s">
        <v>56</v>
      </c>
      <c r="K16079" s="11" t="str">
        <f>IFERROR(INDEX('EDC Component Dictionary'!$C$5:$C$37,MATCH('Rates Database'!J16079,'EDC Component Dictionary'!$B$5:$B$37,0)), "Energy Supply")</f>
        <v>Distribution System</v>
      </c>
      <c r="L16079" s="12"/>
      <c r="M16079" s="12">
        <v>5.5</v>
      </c>
    </row>
    <row r="16080" spans="1:13" x14ac:dyDescent="0.3">
      <c r="A16080" s="18">
        <v>16078</v>
      </c>
      <c r="B16080" s="18">
        <f t="shared" si="502"/>
        <v>2022</v>
      </c>
      <c r="C16080" s="17">
        <v>44805</v>
      </c>
      <c r="D16080" s="18" t="s">
        <v>314</v>
      </c>
      <c r="E16080" s="18" t="s">
        <v>352</v>
      </c>
      <c r="F16080" s="18" t="str">
        <f t="shared" si="503"/>
        <v>Belmont-Customer Charge-44805</v>
      </c>
      <c r="G16080" s="11" t="s">
        <v>131</v>
      </c>
      <c r="H16080" s="11" t="s">
        <v>56</v>
      </c>
      <c r="I16080" s="11" t="s">
        <v>56</v>
      </c>
      <c r="J16080" s="11" t="s">
        <v>56</v>
      </c>
      <c r="K16080" s="11" t="str">
        <f>IFERROR(INDEX('EDC Component Dictionary'!$C$5:$C$37,MATCH('Rates Database'!J16080,'EDC Component Dictionary'!$B$5:$B$37,0)), "Energy Supply")</f>
        <v>Distribution System</v>
      </c>
      <c r="L16080" s="12"/>
      <c r="M16080" s="12">
        <v>10.5999999999999</v>
      </c>
    </row>
    <row r="16081" spans="1:13" x14ac:dyDescent="0.3">
      <c r="A16081" s="18">
        <v>16079</v>
      </c>
      <c r="B16081" s="18">
        <f t="shared" si="502"/>
        <v>2022</v>
      </c>
      <c r="C16081" s="17">
        <v>44805</v>
      </c>
      <c r="D16081" s="18" t="s">
        <v>314</v>
      </c>
      <c r="E16081" s="18" t="s">
        <v>330</v>
      </c>
      <c r="F16081" s="18" t="str">
        <f t="shared" si="503"/>
        <v>Chicopee-Customer Charge-44805</v>
      </c>
      <c r="G16081" s="11" t="s">
        <v>131</v>
      </c>
      <c r="H16081" s="11" t="s">
        <v>56</v>
      </c>
      <c r="I16081" s="11" t="s">
        <v>56</v>
      </c>
      <c r="J16081" s="11" t="s">
        <v>56</v>
      </c>
      <c r="K16081" s="11" t="str">
        <f>IFERROR(INDEX('EDC Component Dictionary'!$C$5:$C$37,MATCH('Rates Database'!J16081,'EDC Component Dictionary'!$B$5:$B$37,0)), "Energy Supply")</f>
        <v>Distribution System</v>
      </c>
      <c r="L16081" s="12"/>
      <c r="M16081" s="12">
        <v>5.5999999999999899</v>
      </c>
    </row>
    <row r="16082" spans="1:13" x14ac:dyDescent="0.3">
      <c r="A16082" s="18">
        <v>16080</v>
      </c>
      <c r="B16082" s="18">
        <f t="shared" si="502"/>
        <v>2022</v>
      </c>
      <c r="C16082" s="17">
        <v>44805</v>
      </c>
      <c r="D16082" s="18" t="s">
        <v>314</v>
      </c>
      <c r="E16082" s="18" t="s">
        <v>331</v>
      </c>
      <c r="F16082" s="18" t="str">
        <f t="shared" si="503"/>
        <v>Marblehead-Customer Charge-44805</v>
      </c>
      <c r="G16082" s="11" t="s">
        <v>131</v>
      </c>
      <c r="H16082" s="11" t="s">
        <v>56</v>
      </c>
      <c r="I16082" s="11" t="s">
        <v>56</v>
      </c>
      <c r="J16082" s="11" t="s">
        <v>56</v>
      </c>
      <c r="K16082" s="11" t="str">
        <f>IFERROR(INDEX('EDC Component Dictionary'!$C$5:$C$37,MATCH('Rates Database'!J16082,'EDC Component Dictionary'!$B$5:$B$37,0)), "Energy Supply")</f>
        <v>Distribution System</v>
      </c>
      <c r="L16082" s="12"/>
      <c r="M16082" s="12">
        <v>2</v>
      </c>
    </row>
    <row r="16083" spans="1:13" x14ac:dyDescent="0.3">
      <c r="A16083" s="18">
        <v>16081</v>
      </c>
      <c r="B16083" s="18">
        <f t="shared" si="502"/>
        <v>2022</v>
      </c>
      <c r="C16083" s="17">
        <v>44805</v>
      </c>
      <c r="D16083" s="18" t="s">
        <v>314</v>
      </c>
      <c r="E16083" s="18" t="s">
        <v>332</v>
      </c>
      <c r="F16083" s="18" t="str">
        <f t="shared" si="503"/>
        <v>Hingham-Customer Charge-44805</v>
      </c>
      <c r="G16083" s="11" t="s">
        <v>131</v>
      </c>
      <c r="H16083" s="11" t="s">
        <v>56</v>
      </c>
      <c r="I16083" s="11" t="s">
        <v>56</v>
      </c>
      <c r="J16083" s="11" t="s">
        <v>56</v>
      </c>
      <c r="K16083" s="11" t="str">
        <f>IFERROR(INDEX('EDC Component Dictionary'!$C$5:$C$37,MATCH('Rates Database'!J16083,'EDC Component Dictionary'!$B$5:$B$37,0)), "Energy Supply")</f>
        <v>Distribution System</v>
      </c>
      <c r="L16083" s="12"/>
      <c r="M16083" s="12">
        <v>7.9739999999999798</v>
      </c>
    </row>
    <row r="16084" spans="1:13" x14ac:dyDescent="0.3">
      <c r="A16084" s="18">
        <v>16082</v>
      </c>
      <c r="B16084" s="18">
        <f t="shared" si="502"/>
        <v>2022</v>
      </c>
      <c r="C16084" s="17">
        <v>44805</v>
      </c>
      <c r="D16084" s="18" t="s">
        <v>314</v>
      </c>
      <c r="E16084" s="18" t="s">
        <v>333</v>
      </c>
      <c r="F16084" s="18" t="str">
        <f t="shared" si="503"/>
        <v>South Hadley-Customer Charge-44805</v>
      </c>
      <c r="G16084" s="11" t="s">
        <v>131</v>
      </c>
      <c r="H16084" s="11" t="s">
        <v>56</v>
      </c>
      <c r="I16084" s="11" t="s">
        <v>56</v>
      </c>
      <c r="J16084" s="11" t="s">
        <v>56</v>
      </c>
      <c r="K16084" s="11" t="str">
        <f>IFERROR(INDEX('EDC Component Dictionary'!$C$5:$C$37,MATCH('Rates Database'!J16084,'EDC Component Dictionary'!$B$5:$B$37,0)), "Energy Supply")</f>
        <v>Distribution System</v>
      </c>
      <c r="L16084" s="12"/>
      <c r="M16084" s="12">
        <v>4.7</v>
      </c>
    </row>
    <row r="16085" spans="1:13" x14ac:dyDescent="0.3">
      <c r="A16085" s="18">
        <v>16083</v>
      </c>
      <c r="B16085" s="18">
        <f t="shared" si="502"/>
        <v>2022</v>
      </c>
      <c r="C16085" s="17">
        <v>44805</v>
      </c>
      <c r="D16085" s="18" t="s">
        <v>314</v>
      </c>
      <c r="E16085" s="18" t="s">
        <v>334</v>
      </c>
      <c r="F16085" s="18" t="str">
        <f t="shared" si="503"/>
        <v>Georgetown-Customer Charge-44805</v>
      </c>
      <c r="G16085" s="11" t="s">
        <v>131</v>
      </c>
      <c r="H16085" s="11" t="s">
        <v>56</v>
      </c>
      <c r="I16085" s="11" t="s">
        <v>56</v>
      </c>
      <c r="J16085" s="11" t="s">
        <v>56</v>
      </c>
      <c r="K16085" s="11" t="str">
        <f>IFERROR(INDEX('EDC Component Dictionary'!$C$5:$C$37,MATCH('Rates Database'!J16085,'EDC Component Dictionary'!$B$5:$B$37,0)), "Energy Supply")</f>
        <v>Distribution System</v>
      </c>
      <c r="L16085" s="12"/>
      <c r="M16085" s="12">
        <v>5.2109999999999896</v>
      </c>
    </row>
    <row r="16086" spans="1:13" x14ac:dyDescent="0.3">
      <c r="A16086" s="18">
        <v>16084</v>
      </c>
      <c r="B16086" s="18">
        <f t="shared" ref="B16086:B16149" si="504">YEAR(C16086)</f>
        <v>2022</v>
      </c>
      <c r="C16086" s="17">
        <v>44805</v>
      </c>
      <c r="D16086" s="18" t="s">
        <v>314</v>
      </c>
      <c r="E16086" s="18" t="s">
        <v>335</v>
      </c>
      <c r="F16086" s="18" t="str">
        <f t="shared" si="503"/>
        <v>Sterling-Customer Charge-44805</v>
      </c>
      <c r="G16086" s="11" t="s">
        <v>131</v>
      </c>
      <c r="H16086" s="11" t="s">
        <v>56</v>
      </c>
      <c r="I16086" s="11" t="s">
        <v>56</v>
      </c>
      <c r="J16086" s="11" t="s">
        <v>56</v>
      </c>
      <c r="K16086" s="11" t="str">
        <f>IFERROR(INDEX('EDC Component Dictionary'!$C$5:$C$37,MATCH('Rates Database'!J16086,'EDC Component Dictionary'!$B$5:$B$37,0)), "Energy Supply")</f>
        <v>Distribution System</v>
      </c>
      <c r="L16086" s="12"/>
      <c r="M16086" s="12">
        <v>4</v>
      </c>
    </row>
    <row r="16087" spans="1:13" x14ac:dyDescent="0.3">
      <c r="A16087" s="18">
        <v>16085</v>
      </c>
      <c r="B16087" s="18">
        <f t="shared" si="504"/>
        <v>2022</v>
      </c>
      <c r="C16087" s="17">
        <v>44805</v>
      </c>
      <c r="D16087" s="18" t="s">
        <v>314</v>
      </c>
      <c r="E16087" s="18" t="s">
        <v>336</v>
      </c>
      <c r="F16087" s="18" t="str">
        <f t="shared" si="503"/>
        <v>Littleton-Customer Charge-44805</v>
      </c>
      <c r="G16087" s="11" t="s">
        <v>131</v>
      </c>
      <c r="H16087" s="11" t="s">
        <v>56</v>
      </c>
      <c r="I16087" s="11" t="s">
        <v>56</v>
      </c>
      <c r="J16087" s="11" t="s">
        <v>56</v>
      </c>
      <c r="K16087" s="11" t="str">
        <f>IFERROR(INDEX('EDC Component Dictionary'!$C$5:$C$37,MATCH('Rates Database'!J16087,'EDC Component Dictionary'!$B$5:$B$37,0)), "Energy Supply")</f>
        <v>Distribution System</v>
      </c>
      <c r="L16087" s="12"/>
      <c r="M16087" s="12">
        <v>3.5000000000000102</v>
      </c>
    </row>
    <row r="16088" spans="1:13" x14ac:dyDescent="0.3">
      <c r="A16088" s="18">
        <v>16086</v>
      </c>
      <c r="B16088" s="18">
        <f t="shared" si="504"/>
        <v>2022</v>
      </c>
      <c r="C16088" s="17">
        <v>44805</v>
      </c>
      <c r="D16088" s="18" t="s">
        <v>314</v>
      </c>
      <c r="E16088" s="18" t="s">
        <v>337</v>
      </c>
      <c r="F16088" s="18" t="str">
        <f t="shared" si="503"/>
        <v>Boylston-Customer Charge-44805</v>
      </c>
      <c r="G16088" s="11" t="s">
        <v>131</v>
      </c>
      <c r="H16088" s="11" t="s">
        <v>56</v>
      </c>
      <c r="I16088" s="11" t="s">
        <v>56</v>
      </c>
      <c r="J16088" s="11" t="s">
        <v>56</v>
      </c>
      <c r="K16088" s="11" t="str">
        <f>IFERROR(INDEX('EDC Component Dictionary'!$C$5:$C$37,MATCH('Rates Database'!J16088,'EDC Component Dictionary'!$B$5:$B$37,0)), "Energy Supply")</f>
        <v>Distribution System</v>
      </c>
      <c r="L16088" s="12"/>
      <c r="M16088" s="12">
        <v>9</v>
      </c>
    </row>
    <row r="16089" spans="1:13" x14ac:dyDescent="0.3">
      <c r="A16089" s="18">
        <v>16087</v>
      </c>
      <c r="B16089" s="18">
        <f t="shared" si="504"/>
        <v>2022</v>
      </c>
      <c r="C16089" s="17">
        <v>44805</v>
      </c>
      <c r="D16089" s="18" t="s">
        <v>314</v>
      </c>
      <c r="E16089" s="18" t="s">
        <v>338</v>
      </c>
      <c r="F16089" s="18" t="str">
        <f t="shared" si="503"/>
        <v>Princeton-Customer Charge-44805</v>
      </c>
      <c r="G16089" s="11" t="s">
        <v>131</v>
      </c>
      <c r="H16089" s="11" t="s">
        <v>56</v>
      </c>
      <c r="I16089" s="11" t="s">
        <v>56</v>
      </c>
      <c r="J16089" s="11" t="s">
        <v>56</v>
      </c>
      <c r="K16089" s="11" t="str">
        <f>IFERROR(INDEX('EDC Component Dictionary'!$C$5:$C$37,MATCH('Rates Database'!J16089,'EDC Component Dictionary'!$B$5:$B$37,0)), "Energy Supply")</f>
        <v>Distribution System</v>
      </c>
      <c r="L16089" s="12"/>
      <c r="M16089" s="12">
        <v>8.9500000000000099</v>
      </c>
    </row>
    <row r="16090" spans="1:13" x14ac:dyDescent="0.3">
      <c r="A16090" s="18">
        <v>16088</v>
      </c>
      <c r="B16090" s="18">
        <f t="shared" si="504"/>
        <v>2022</v>
      </c>
      <c r="C16090" s="17">
        <v>44805</v>
      </c>
      <c r="D16090" s="18" t="s">
        <v>314</v>
      </c>
      <c r="E16090" s="18" t="s">
        <v>347</v>
      </c>
      <c r="F16090" s="18" t="str">
        <f t="shared" si="503"/>
        <v>Middleborough-Customer Charge-44805</v>
      </c>
      <c r="G16090" s="11" t="s">
        <v>131</v>
      </c>
      <c r="H16090" s="11" t="s">
        <v>56</v>
      </c>
      <c r="I16090" s="11" t="s">
        <v>56</v>
      </c>
      <c r="J16090" s="11" t="s">
        <v>56</v>
      </c>
      <c r="K16090" s="11" t="str">
        <f>IFERROR(INDEX('EDC Component Dictionary'!$C$5:$C$37,MATCH('Rates Database'!J16090,'EDC Component Dictionary'!$B$5:$B$37,0)), "Energy Supply")</f>
        <v>Distribution System</v>
      </c>
      <c r="L16090" s="12"/>
      <c r="M16090" s="12">
        <v>4.5049999999999901</v>
      </c>
    </row>
    <row r="16091" spans="1:13" x14ac:dyDescent="0.3">
      <c r="A16091" s="18">
        <v>16089</v>
      </c>
      <c r="B16091" s="18">
        <f t="shared" si="504"/>
        <v>2022</v>
      </c>
      <c r="C16091" s="17">
        <v>44805</v>
      </c>
      <c r="D16091" s="18" t="s">
        <v>314</v>
      </c>
      <c r="E16091" s="18" t="s">
        <v>339</v>
      </c>
      <c r="F16091" s="18" t="str">
        <f t="shared" si="503"/>
        <v>Rowley-Customer Charge-44805</v>
      </c>
      <c r="G16091" s="11" t="s">
        <v>131</v>
      </c>
      <c r="H16091" s="11" t="s">
        <v>56</v>
      </c>
      <c r="I16091" s="11" t="s">
        <v>56</v>
      </c>
      <c r="J16091" s="11" t="s">
        <v>56</v>
      </c>
      <c r="K16091" s="11" t="str">
        <f>IFERROR(INDEX('EDC Component Dictionary'!$C$5:$C$37,MATCH('Rates Database'!J16091,'EDC Component Dictionary'!$B$5:$B$37,0)), "Energy Supply")</f>
        <v>Distribution System</v>
      </c>
      <c r="L16091" s="12"/>
      <c r="M16091" s="12">
        <v>4</v>
      </c>
    </row>
    <row r="16092" spans="1:13" x14ac:dyDescent="0.3">
      <c r="A16092" s="18">
        <v>16090</v>
      </c>
      <c r="B16092" s="18">
        <f t="shared" si="504"/>
        <v>2022</v>
      </c>
      <c r="C16092" s="17">
        <v>44805</v>
      </c>
      <c r="D16092" s="18" t="s">
        <v>314</v>
      </c>
      <c r="E16092" s="18" t="s">
        <v>353</v>
      </c>
      <c r="F16092" s="18" t="str">
        <f t="shared" si="503"/>
        <v>Concord-Customer Charge-44805</v>
      </c>
      <c r="G16092" s="11" t="s">
        <v>131</v>
      </c>
      <c r="H16092" s="11" t="s">
        <v>56</v>
      </c>
      <c r="I16092" s="11" t="s">
        <v>56</v>
      </c>
      <c r="J16092" s="11" t="s">
        <v>56</v>
      </c>
      <c r="K16092" s="11" t="str">
        <f>IFERROR(INDEX('EDC Component Dictionary'!$C$5:$C$37,MATCH('Rates Database'!J16092,'EDC Component Dictionary'!$B$5:$B$37,0)), "Energy Supply")</f>
        <v>Distribution System</v>
      </c>
      <c r="L16092" s="12"/>
      <c r="M16092" s="12">
        <v>5.6332500000000003</v>
      </c>
    </row>
    <row r="16093" spans="1:13" x14ac:dyDescent="0.3">
      <c r="A16093" s="18">
        <v>16091</v>
      </c>
      <c r="B16093" s="18">
        <f t="shared" si="504"/>
        <v>2022</v>
      </c>
      <c r="C16093" s="17">
        <v>44805</v>
      </c>
      <c r="D16093" s="18" t="s">
        <v>314</v>
      </c>
      <c r="E16093" s="18" t="s">
        <v>340</v>
      </c>
      <c r="F16093" s="18" t="str">
        <f t="shared" si="503"/>
        <v>Wakefield-Customer Charge-44805</v>
      </c>
      <c r="G16093" s="11" t="s">
        <v>131</v>
      </c>
      <c r="H16093" s="11" t="s">
        <v>56</v>
      </c>
      <c r="I16093" s="11" t="s">
        <v>56</v>
      </c>
      <c r="J16093" s="11" t="s">
        <v>56</v>
      </c>
      <c r="K16093" s="11" t="str">
        <f>IFERROR(INDEX('EDC Component Dictionary'!$C$5:$C$37,MATCH('Rates Database'!J16093,'EDC Component Dictionary'!$B$5:$B$37,0)), "Energy Supply")</f>
        <v>Distribution System</v>
      </c>
      <c r="L16093" s="12"/>
      <c r="M16093" s="12">
        <v>6</v>
      </c>
    </row>
    <row r="16094" spans="1:13" x14ac:dyDescent="0.3">
      <c r="A16094" s="18">
        <v>16092</v>
      </c>
      <c r="B16094" s="18">
        <f t="shared" si="504"/>
        <v>2022</v>
      </c>
      <c r="C16094" s="17">
        <v>44805</v>
      </c>
      <c r="D16094" s="18" t="s">
        <v>314</v>
      </c>
      <c r="E16094" s="18" t="s">
        <v>341</v>
      </c>
      <c r="F16094" s="18" t="str">
        <f t="shared" si="503"/>
        <v>Hull-Customer Charge-44805</v>
      </c>
      <c r="G16094" s="11" t="s">
        <v>131</v>
      </c>
      <c r="H16094" s="11" t="s">
        <v>56</v>
      </c>
      <c r="I16094" s="11" t="s">
        <v>56</v>
      </c>
      <c r="J16094" s="11" t="s">
        <v>56</v>
      </c>
      <c r="K16094" s="11" t="str">
        <f>IFERROR(INDEX('EDC Component Dictionary'!$C$5:$C$37,MATCH('Rates Database'!J16094,'EDC Component Dictionary'!$B$5:$B$37,0)), "Energy Supply")</f>
        <v>Distribution System</v>
      </c>
      <c r="L16094" s="12"/>
      <c r="M16094" s="12">
        <v>12.7259999999999</v>
      </c>
    </row>
    <row r="16095" spans="1:13" x14ac:dyDescent="0.3">
      <c r="A16095" s="18">
        <v>16093</v>
      </c>
      <c r="B16095" s="18">
        <f t="shared" si="504"/>
        <v>2022</v>
      </c>
      <c r="C16095" s="17">
        <v>44805</v>
      </c>
      <c r="D16095" s="18" t="s">
        <v>314</v>
      </c>
      <c r="E16095" s="18" t="s">
        <v>342</v>
      </c>
      <c r="F16095" s="18" t="str">
        <f t="shared" si="503"/>
        <v>North Attleborough-Customer Charge-44805</v>
      </c>
      <c r="G16095" s="11" t="s">
        <v>131</v>
      </c>
      <c r="H16095" s="11" t="s">
        <v>56</v>
      </c>
      <c r="I16095" s="11" t="s">
        <v>56</v>
      </c>
      <c r="J16095" s="11" t="s">
        <v>56</v>
      </c>
      <c r="K16095" s="11" t="str">
        <f>IFERROR(INDEX('EDC Component Dictionary'!$C$5:$C$37,MATCH('Rates Database'!J16095,'EDC Component Dictionary'!$B$5:$B$37,0)), "Energy Supply")</f>
        <v>Distribution System</v>
      </c>
      <c r="L16095" s="12"/>
      <c r="M16095" s="12">
        <v>10.32</v>
      </c>
    </row>
    <row r="16096" spans="1:13" x14ac:dyDescent="0.3">
      <c r="A16096" s="18">
        <v>16094</v>
      </c>
      <c r="B16096" s="18">
        <f t="shared" si="504"/>
        <v>2022</v>
      </c>
      <c r="C16096" s="17">
        <v>44805</v>
      </c>
      <c r="D16096" s="18" t="s">
        <v>314</v>
      </c>
      <c r="E16096" s="18" t="s">
        <v>343</v>
      </c>
      <c r="F16096" s="18" t="str">
        <f t="shared" si="503"/>
        <v>Holden-Customer Charge-44805</v>
      </c>
      <c r="G16096" s="11" t="s">
        <v>131</v>
      </c>
      <c r="H16096" s="11" t="s">
        <v>56</v>
      </c>
      <c r="I16096" s="11" t="s">
        <v>56</v>
      </c>
      <c r="J16096" s="11" t="s">
        <v>56</v>
      </c>
      <c r="K16096" s="11" t="str">
        <f>IFERROR(INDEX('EDC Component Dictionary'!$C$5:$C$37,MATCH('Rates Database'!J16096,'EDC Component Dictionary'!$B$5:$B$37,0)), "Energy Supply")</f>
        <v>Distribution System</v>
      </c>
      <c r="L16096" s="12"/>
      <c r="M16096" s="12">
        <v>4.25</v>
      </c>
    </row>
    <row r="16097" spans="1:13" x14ac:dyDescent="0.3">
      <c r="A16097" s="18">
        <v>16095</v>
      </c>
      <c r="B16097" s="18">
        <f t="shared" si="504"/>
        <v>2022</v>
      </c>
      <c r="C16097" s="17">
        <v>44805</v>
      </c>
      <c r="D16097" s="18" t="s">
        <v>314</v>
      </c>
      <c r="E16097" s="18" t="s">
        <v>354</v>
      </c>
      <c r="F16097" s="18" t="str">
        <f t="shared" si="503"/>
        <v>Taunton-Customer Charge-44805</v>
      </c>
      <c r="G16097" s="11" t="s">
        <v>131</v>
      </c>
      <c r="H16097" s="11" t="s">
        <v>56</v>
      </c>
      <c r="I16097" s="11" t="s">
        <v>56</v>
      </c>
      <c r="J16097" s="11" t="s">
        <v>56</v>
      </c>
      <c r="K16097" s="11" t="str">
        <f>IFERROR(INDEX('EDC Component Dictionary'!$C$5:$C$37,MATCH('Rates Database'!J16097,'EDC Component Dictionary'!$B$5:$B$37,0)), "Energy Supply")</f>
        <v>Distribution System</v>
      </c>
      <c r="L16097" s="12"/>
      <c r="M16097" s="12">
        <v>6.9065000000000003</v>
      </c>
    </row>
    <row r="16098" spans="1:13" x14ac:dyDescent="0.3">
      <c r="A16098" s="18">
        <v>16096</v>
      </c>
      <c r="B16098" s="18">
        <f t="shared" si="504"/>
        <v>2022</v>
      </c>
      <c r="C16098" s="17">
        <v>44805</v>
      </c>
      <c r="D16098" s="18" t="s">
        <v>314</v>
      </c>
      <c r="E16098" s="18" t="s">
        <v>344</v>
      </c>
      <c r="F16098" s="18" t="str">
        <f t="shared" si="503"/>
        <v>Norwood-Customer Charge-44805</v>
      </c>
      <c r="G16098" s="11" t="s">
        <v>131</v>
      </c>
      <c r="H16098" s="11" t="s">
        <v>56</v>
      </c>
      <c r="I16098" s="11" t="s">
        <v>56</v>
      </c>
      <c r="J16098" s="11" t="s">
        <v>56</v>
      </c>
      <c r="K16098" s="11" t="str">
        <f>IFERROR(INDEX('EDC Component Dictionary'!$C$5:$C$37,MATCH('Rates Database'!J16098,'EDC Component Dictionary'!$B$5:$B$37,0)), "Energy Supply")</f>
        <v>Distribution System</v>
      </c>
      <c r="L16098" s="12"/>
      <c r="M16098" s="12">
        <v>9</v>
      </c>
    </row>
    <row r="16099" spans="1:13" x14ac:dyDescent="0.3">
      <c r="A16099" s="18">
        <v>16097</v>
      </c>
      <c r="B16099" s="18">
        <f t="shared" si="504"/>
        <v>2022</v>
      </c>
      <c r="C16099" s="17">
        <v>44805</v>
      </c>
      <c r="D16099" s="18" t="s">
        <v>314</v>
      </c>
      <c r="E16099" s="18" t="s">
        <v>355</v>
      </c>
      <c r="F16099" s="18" t="str">
        <f t="shared" si="503"/>
        <v>Wellesley-Customer Charge-44805</v>
      </c>
      <c r="G16099" s="11" t="s">
        <v>131</v>
      </c>
      <c r="H16099" s="11" t="s">
        <v>56</v>
      </c>
      <c r="I16099" s="11" t="s">
        <v>56</v>
      </c>
      <c r="J16099" s="11" t="s">
        <v>56</v>
      </c>
      <c r="K16099" s="11" t="str">
        <f>IFERROR(INDEX('EDC Component Dictionary'!$C$5:$C$37,MATCH('Rates Database'!J16099,'EDC Component Dictionary'!$B$5:$B$37,0)), "Energy Supply")</f>
        <v>Distribution System</v>
      </c>
      <c r="L16099" s="12"/>
      <c r="M16099" s="12">
        <v>2.5935000000000001</v>
      </c>
    </row>
    <row r="16100" spans="1:13" x14ac:dyDescent="0.3">
      <c r="A16100" s="18">
        <v>16098</v>
      </c>
      <c r="B16100" s="18">
        <f t="shared" si="504"/>
        <v>2022</v>
      </c>
      <c r="C16100" s="17">
        <v>44805</v>
      </c>
      <c r="D16100" s="18" t="s">
        <v>314</v>
      </c>
      <c r="E16100" s="18" t="s">
        <v>345</v>
      </c>
      <c r="F16100" s="18" t="str">
        <f t="shared" si="503"/>
        <v>Russell-Customer Charge-44805</v>
      </c>
      <c r="G16100" s="11" t="s">
        <v>131</v>
      </c>
      <c r="H16100" s="11" t="s">
        <v>56</v>
      </c>
      <c r="I16100" s="11" t="s">
        <v>56</v>
      </c>
      <c r="J16100" s="11" t="s">
        <v>56</v>
      </c>
      <c r="K16100" s="11" t="str">
        <f>IFERROR(INDEX('EDC Component Dictionary'!$C$5:$C$37,MATCH('Rates Database'!J16100,'EDC Component Dictionary'!$B$5:$B$37,0)), "Energy Supply")</f>
        <v>Distribution System</v>
      </c>
      <c r="L16100" s="12"/>
      <c r="M16100" s="12">
        <v>8</v>
      </c>
    </row>
    <row r="16101" spans="1:13" x14ac:dyDescent="0.3">
      <c r="A16101" s="18">
        <v>16099</v>
      </c>
      <c r="B16101" s="18">
        <f t="shared" si="504"/>
        <v>2022</v>
      </c>
      <c r="C16101" s="17">
        <v>44805</v>
      </c>
      <c r="D16101" s="18" t="s">
        <v>314</v>
      </c>
      <c r="E16101" s="18" t="s">
        <v>346</v>
      </c>
      <c r="F16101" s="18" t="str">
        <f t="shared" si="503"/>
        <v>Chester-Customer Charge-44805</v>
      </c>
      <c r="G16101" s="11" t="s">
        <v>131</v>
      </c>
      <c r="H16101" s="11" t="s">
        <v>56</v>
      </c>
      <c r="I16101" s="11" t="s">
        <v>56</v>
      </c>
      <c r="J16101" s="11" t="s">
        <v>56</v>
      </c>
      <c r="K16101" s="11" t="str">
        <f>IFERROR(INDEX('EDC Component Dictionary'!$C$5:$C$37,MATCH('Rates Database'!J16101,'EDC Component Dictionary'!$B$5:$B$37,0)), "Energy Supply")</f>
        <v>Distribution System</v>
      </c>
      <c r="L16101" s="12"/>
      <c r="M16101" s="12">
        <v>5.9850000000000101</v>
      </c>
    </row>
    <row r="16102" spans="1:13" x14ac:dyDescent="0.3">
      <c r="A16102" s="18">
        <v>16100</v>
      </c>
      <c r="B16102" s="18">
        <f t="shared" si="504"/>
        <v>2023</v>
      </c>
      <c r="C16102" s="17">
        <v>44986</v>
      </c>
      <c r="D16102" s="18" t="s">
        <v>314</v>
      </c>
      <c r="E16102" s="18" t="s">
        <v>315</v>
      </c>
      <c r="F16102" s="18" t="str">
        <f t="shared" si="503"/>
        <v>Holyoke-Customer Charge-44986</v>
      </c>
      <c r="G16102" s="11" t="s">
        <v>131</v>
      </c>
      <c r="H16102" s="11" t="s">
        <v>56</v>
      </c>
      <c r="I16102" s="11" t="s">
        <v>56</v>
      </c>
      <c r="J16102" s="11" t="s">
        <v>56</v>
      </c>
      <c r="K16102" s="11" t="str">
        <f>IFERROR(INDEX('EDC Component Dictionary'!$C$5:$C$37,MATCH('Rates Database'!J16102,'EDC Component Dictionary'!$B$5:$B$37,0)), "Energy Supply")</f>
        <v>Distribution System</v>
      </c>
      <c r="L16102" s="12"/>
      <c r="M16102" s="12">
        <v>4.9949999999999903</v>
      </c>
    </row>
    <row r="16103" spans="1:13" x14ac:dyDescent="0.3">
      <c r="A16103" s="18">
        <v>16101</v>
      </c>
      <c r="B16103" s="18">
        <f t="shared" si="504"/>
        <v>2023</v>
      </c>
      <c r="C16103" s="17">
        <v>44986</v>
      </c>
      <c r="D16103" s="18" t="s">
        <v>314</v>
      </c>
      <c r="E16103" s="18" t="s">
        <v>316</v>
      </c>
      <c r="F16103" s="18" t="str">
        <f t="shared" si="503"/>
        <v>West Boylston-Customer Charge-44986</v>
      </c>
      <c r="G16103" s="11" t="s">
        <v>131</v>
      </c>
      <c r="H16103" s="11" t="s">
        <v>56</v>
      </c>
      <c r="I16103" s="11" t="s">
        <v>56</v>
      </c>
      <c r="J16103" s="11" t="s">
        <v>56</v>
      </c>
      <c r="K16103" s="11" t="str">
        <f>IFERROR(INDEX('EDC Component Dictionary'!$C$5:$C$37,MATCH('Rates Database'!J16103,'EDC Component Dictionary'!$B$5:$B$37,0)), "Energy Supply")</f>
        <v>Distribution System</v>
      </c>
      <c r="L16103" s="12"/>
      <c r="M16103" s="12">
        <v>4.01400000000001</v>
      </c>
    </row>
    <row r="16104" spans="1:13" x14ac:dyDescent="0.3">
      <c r="A16104" s="18">
        <v>16102</v>
      </c>
      <c r="B16104" s="18">
        <f t="shared" si="504"/>
        <v>2023</v>
      </c>
      <c r="C16104" s="17">
        <v>44986</v>
      </c>
      <c r="D16104" s="18" t="s">
        <v>314</v>
      </c>
      <c r="E16104" s="18" t="s">
        <v>348</v>
      </c>
      <c r="F16104" s="18" t="str">
        <f t="shared" si="503"/>
        <v>Middleton-Customer Charge-44986</v>
      </c>
      <c r="G16104" s="11" t="s">
        <v>131</v>
      </c>
      <c r="H16104" s="11" t="s">
        <v>56</v>
      </c>
      <c r="I16104" s="11" t="s">
        <v>56</v>
      </c>
      <c r="J16104" s="11" t="s">
        <v>56</v>
      </c>
      <c r="K16104" s="11" t="str">
        <f>IFERROR(INDEX('EDC Component Dictionary'!$C$5:$C$37,MATCH('Rates Database'!J16104,'EDC Component Dictionary'!$B$5:$B$37,0)), "Energy Supply")</f>
        <v>Distribution System</v>
      </c>
      <c r="L16104" s="12"/>
      <c r="M16104" s="12">
        <v>5.0399999999999903</v>
      </c>
    </row>
    <row r="16105" spans="1:13" x14ac:dyDescent="0.3">
      <c r="A16105" s="18">
        <v>16103</v>
      </c>
      <c r="B16105" s="18">
        <f t="shared" si="504"/>
        <v>2023</v>
      </c>
      <c r="C16105" s="17">
        <v>44986</v>
      </c>
      <c r="D16105" s="18" t="s">
        <v>314</v>
      </c>
      <c r="E16105" s="18" t="s">
        <v>317</v>
      </c>
      <c r="F16105" s="18" t="str">
        <f t="shared" si="503"/>
        <v>Danvers-Customer Charge-44986</v>
      </c>
      <c r="G16105" s="11" t="s">
        <v>131</v>
      </c>
      <c r="H16105" s="11" t="s">
        <v>56</v>
      </c>
      <c r="I16105" s="11" t="s">
        <v>56</v>
      </c>
      <c r="J16105" s="11" t="s">
        <v>56</v>
      </c>
      <c r="K16105" s="11" t="str">
        <f>IFERROR(INDEX('EDC Component Dictionary'!$C$5:$C$37,MATCH('Rates Database'!J16105,'EDC Component Dictionary'!$B$5:$B$37,0)), "Energy Supply")</f>
        <v>Distribution System</v>
      </c>
      <c r="L16105" s="12"/>
      <c r="M16105" s="12">
        <v>7.5</v>
      </c>
    </row>
    <row r="16106" spans="1:13" x14ac:dyDescent="0.3">
      <c r="A16106" s="18">
        <v>16104</v>
      </c>
      <c r="B16106" s="18">
        <f t="shared" si="504"/>
        <v>2023</v>
      </c>
      <c r="C16106" s="17">
        <v>44986</v>
      </c>
      <c r="D16106" s="18" t="s">
        <v>314</v>
      </c>
      <c r="E16106" s="18" t="s">
        <v>318</v>
      </c>
      <c r="F16106" s="18" t="str">
        <f t="shared" si="503"/>
        <v>Peabody-Customer Charge-44986</v>
      </c>
      <c r="G16106" s="11" t="s">
        <v>131</v>
      </c>
      <c r="H16106" s="11" t="s">
        <v>56</v>
      </c>
      <c r="I16106" s="11" t="s">
        <v>56</v>
      </c>
      <c r="J16106" s="11" t="s">
        <v>56</v>
      </c>
      <c r="K16106" s="11" t="str">
        <f>IFERROR(INDEX('EDC Component Dictionary'!$C$5:$C$37,MATCH('Rates Database'!J16106,'EDC Component Dictionary'!$B$5:$B$37,0)), "Energy Supply")</f>
        <v>Distribution System</v>
      </c>
      <c r="L16106" s="12"/>
      <c r="M16106" s="12">
        <v>-0.94399999999998796</v>
      </c>
    </row>
    <row r="16107" spans="1:13" x14ac:dyDescent="0.3">
      <c r="A16107" s="18">
        <v>16105</v>
      </c>
      <c r="B16107" s="18">
        <f t="shared" si="504"/>
        <v>2023</v>
      </c>
      <c r="C16107" s="17">
        <v>44986</v>
      </c>
      <c r="D16107" s="18" t="s">
        <v>314</v>
      </c>
      <c r="E16107" s="18" t="s">
        <v>319</v>
      </c>
      <c r="F16107" s="18" t="str">
        <f t="shared" si="503"/>
        <v>Ashburnham-Customer Charge-44986</v>
      </c>
      <c r="G16107" s="11" t="s">
        <v>131</v>
      </c>
      <c r="H16107" s="11" t="s">
        <v>56</v>
      </c>
      <c r="I16107" s="11" t="s">
        <v>56</v>
      </c>
      <c r="J16107" s="11" t="s">
        <v>56</v>
      </c>
      <c r="K16107" s="11" t="str">
        <f>IFERROR(INDEX('EDC Component Dictionary'!$C$5:$C$37,MATCH('Rates Database'!J16107,'EDC Component Dictionary'!$B$5:$B$37,0)), "Energy Supply")</f>
        <v>Distribution System</v>
      </c>
      <c r="L16107" s="12"/>
      <c r="M16107" s="12">
        <v>4.5</v>
      </c>
    </row>
    <row r="16108" spans="1:13" x14ac:dyDescent="0.3">
      <c r="A16108" s="18">
        <v>16106</v>
      </c>
      <c r="B16108" s="18">
        <f t="shared" si="504"/>
        <v>2023</v>
      </c>
      <c r="C16108" s="17">
        <v>44986</v>
      </c>
      <c r="D16108" s="18" t="s">
        <v>314</v>
      </c>
      <c r="E16108" s="18" t="s">
        <v>320</v>
      </c>
      <c r="F16108" s="18" t="str">
        <f t="shared" si="503"/>
        <v>Mansfield-Customer Charge-44986</v>
      </c>
      <c r="G16108" s="11" t="s">
        <v>131</v>
      </c>
      <c r="H16108" s="11" t="s">
        <v>56</v>
      </c>
      <c r="I16108" s="11" t="s">
        <v>56</v>
      </c>
      <c r="J16108" s="11" t="s">
        <v>56</v>
      </c>
      <c r="K16108" s="11" t="str">
        <f>IFERROR(INDEX('EDC Component Dictionary'!$C$5:$C$37,MATCH('Rates Database'!J16108,'EDC Component Dictionary'!$B$5:$B$37,0)), "Energy Supply")</f>
        <v>Distribution System</v>
      </c>
      <c r="L16108" s="12"/>
      <c r="M16108" s="12">
        <v>6</v>
      </c>
    </row>
    <row r="16109" spans="1:13" x14ac:dyDescent="0.3">
      <c r="A16109" s="18">
        <v>16107</v>
      </c>
      <c r="B16109" s="18">
        <f t="shared" si="504"/>
        <v>2023</v>
      </c>
      <c r="C16109" s="17">
        <v>44986</v>
      </c>
      <c r="D16109" s="18" t="s">
        <v>314</v>
      </c>
      <c r="E16109" s="18" t="s">
        <v>321</v>
      </c>
      <c r="F16109" s="18" t="str">
        <f t="shared" si="503"/>
        <v>Braintree-Customer Charge-44986</v>
      </c>
      <c r="G16109" s="11" t="s">
        <v>131</v>
      </c>
      <c r="H16109" s="11" t="s">
        <v>56</v>
      </c>
      <c r="I16109" s="11" t="s">
        <v>56</v>
      </c>
      <c r="J16109" s="11" t="s">
        <v>56</v>
      </c>
      <c r="K16109" s="11" t="str">
        <f>IFERROR(INDEX('EDC Component Dictionary'!$C$5:$C$37,MATCH('Rates Database'!J16109,'EDC Component Dictionary'!$B$5:$B$37,0)), "Energy Supply")</f>
        <v>Distribution System</v>
      </c>
      <c r="L16109" s="12"/>
      <c r="M16109" s="12">
        <v>5.12</v>
      </c>
    </row>
    <row r="16110" spans="1:13" x14ac:dyDescent="0.3">
      <c r="A16110" s="18">
        <v>16108</v>
      </c>
      <c r="B16110" s="18">
        <f t="shared" si="504"/>
        <v>2023</v>
      </c>
      <c r="C16110" s="17">
        <v>44986</v>
      </c>
      <c r="D16110" s="18" t="s">
        <v>314</v>
      </c>
      <c r="E16110" s="18" t="s">
        <v>322</v>
      </c>
      <c r="F16110" s="18" t="str">
        <f t="shared" si="503"/>
        <v>Paxton-Customer Charge-44986</v>
      </c>
      <c r="G16110" s="11" t="s">
        <v>131</v>
      </c>
      <c r="H16110" s="11" t="s">
        <v>56</v>
      </c>
      <c r="I16110" s="11" t="s">
        <v>56</v>
      </c>
      <c r="J16110" s="11" t="s">
        <v>56</v>
      </c>
      <c r="K16110" s="11" t="str">
        <f>IFERROR(INDEX('EDC Component Dictionary'!$C$5:$C$37,MATCH('Rates Database'!J16110,'EDC Component Dictionary'!$B$5:$B$37,0)), "Energy Supply")</f>
        <v>Distribution System</v>
      </c>
      <c r="L16110" s="12"/>
      <c r="M16110" s="12">
        <v>7.5</v>
      </c>
    </row>
    <row r="16111" spans="1:13" x14ac:dyDescent="0.3">
      <c r="A16111" s="18">
        <v>16109</v>
      </c>
      <c r="B16111" s="18">
        <f t="shared" si="504"/>
        <v>2023</v>
      </c>
      <c r="C16111" s="17">
        <v>44986</v>
      </c>
      <c r="D16111" s="18" t="s">
        <v>314</v>
      </c>
      <c r="E16111" s="18" t="s">
        <v>323</v>
      </c>
      <c r="F16111" s="18" t="str">
        <f t="shared" si="503"/>
        <v>Templeton-Customer Charge-44986</v>
      </c>
      <c r="G16111" s="11" t="s">
        <v>131</v>
      </c>
      <c r="H16111" s="11" t="s">
        <v>56</v>
      </c>
      <c r="I16111" s="11" t="s">
        <v>56</v>
      </c>
      <c r="J16111" s="11" t="s">
        <v>56</v>
      </c>
      <c r="K16111" s="11" t="str">
        <f>IFERROR(INDEX('EDC Component Dictionary'!$C$5:$C$37,MATCH('Rates Database'!J16111,'EDC Component Dictionary'!$B$5:$B$37,0)), "Energy Supply")</f>
        <v>Distribution System</v>
      </c>
      <c r="L16111" s="12"/>
      <c r="M16111" s="12">
        <v>4.2299999999999898</v>
      </c>
    </row>
    <row r="16112" spans="1:13" x14ac:dyDescent="0.3">
      <c r="A16112" s="18">
        <v>16110</v>
      </c>
      <c r="B16112" s="18">
        <f t="shared" si="504"/>
        <v>2023</v>
      </c>
      <c r="C16112" s="17">
        <v>44986</v>
      </c>
      <c r="D16112" s="18" t="s">
        <v>314</v>
      </c>
      <c r="E16112" s="18" t="s">
        <v>324</v>
      </c>
      <c r="F16112" s="18" t="str">
        <f t="shared" si="503"/>
        <v>Hudson-Customer Charge-44986</v>
      </c>
      <c r="G16112" s="11" t="s">
        <v>131</v>
      </c>
      <c r="H16112" s="11" t="s">
        <v>56</v>
      </c>
      <c r="I16112" s="11" t="s">
        <v>56</v>
      </c>
      <c r="J16112" s="11" t="s">
        <v>56</v>
      </c>
      <c r="K16112" s="11" t="str">
        <f>IFERROR(INDEX('EDC Component Dictionary'!$C$5:$C$37,MATCH('Rates Database'!J16112,'EDC Component Dictionary'!$B$5:$B$37,0)), "Energy Supply")</f>
        <v>Distribution System</v>
      </c>
      <c r="L16112" s="12"/>
      <c r="M16112" s="12">
        <v>2.1354000000000002</v>
      </c>
    </row>
    <row r="16113" spans="1:13" x14ac:dyDescent="0.3">
      <c r="A16113" s="18">
        <v>16111</v>
      </c>
      <c r="B16113" s="18">
        <f t="shared" si="504"/>
        <v>2023</v>
      </c>
      <c r="C16113" s="17">
        <v>44986</v>
      </c>
      <c r="D16113" s="18" t="s">
        <v>314</v>
      </c>
      <c r="E16113" s="18" t="s">
        <v>325</v>
      </c>
      <c r="F16113" s="18" t="str">
        <f t="shared" si="503"/>
        <v>Reading-Customer Charge-44986</v>
      </c>
      <c r="G16113" s="11" t="s">
        <v>131</v>
      </c>
      <c r="H16113" s="11" t="s">
        <v>56</v>
      </c>
      <c r="I16113" s="11" t="s">
        <v>56</v>
      </c>
      <c r="J16113" s="11" t="s">
        <v>56</v>
      </c>
      <c r="K16113" s="11" t="str">
        <f>IFERROR(INDEX('EDC Component Dictionary'!$C$5:$C$37,MATCH('Rates Database'!J16113,'EDC Component Dictionary'!$B$5:$B$37,0)), "Energy Supply")</f>
        <v>Distribution System</v>
      </c>
      <c r="L16113" s="12"/>
      <c r="M16113" s="12">
        <v>5.3040000000000003</v>
      </c>
    </row>
    <row r="16114" spans="1:13" x14ac:dyDescent="0.3">
      <c r="A16114" s="18">
        <v>16112</v>
      </c>
      <c r="B16114" s="18">
        <f t="shared" si="504"/>
        <v>2023</v>
      </c>
      <c r="C16114" s="17">
        <v>44986</v>
      </c>
      <c r="D16114" s="18" t="s">
        <v>314</v>
      </c>
      <c r="E16114" s="18" t="s">
        <v>326</v>
      </c>
      <c r="F16114" s="18" t="str">
        <f t="shared" si="503"/>
        <v>Shrewsbury-Customer Charge-44986</v>
      </c>
      <c r="G16114" s="11" t="s">
        <v>131</v>
      </c>
      <c r="H16114" s="11" t="s">
        <v>56</v>
      </c>
      <c r="I16114" s="11" t="s">
        <v>56</v>
      </c>
      <c r="J16114" s="11" t="s">
        <v>56</v>
      </c>
      <c r="K16114" s="11" t="str">
        <f>IFERROR(INDEX('EDC Component Dictionary'!$C$5:$C$37,MATCH('Rates Database'!J16114,'EDC Component Dictionary'!$B$5:$B$37,0)), "Energy Supply")</f>
        <v>Distribution System</v>
      </c>
      <c r="L16114" s="12"/>
      <c r="M16114" s="12">
        <v>11.549999999999899</v>
      </c>
    </row>
    <row r="16115" spans="1:13" x14ac:dyDescent="0.3">
      <c r="A16115" s="18">
        <v>16113</v>
      </c>
      <c r="B16115" s="18">
        <f t="shared" si="504"/>
        <v>2023</v>
      </c>
      <c r="C16115" s="17">
        <v>44986</v>
      </c>
      <c r="D16115" s="18" t="s">
        <v>314</v>
      </c>
      <c r="E16115" s="18" t="s">
        <v>327</v>
      </c>
      <c r="F16115" s="18" t="str">
        <f t="shared" si="503"/>
        <v>Ipswich-Customer Charge-44986</v>
      </c>
      <c r="G16115" s="11" t="s">
        <v>131</v>
      </c>
      <c r="H16115" s="11" t="s">
        <v>56</v>
      </c>
      <c r="I16115" s="11" t="s">
        <v>56</v>
      </c>
      <c r="J16115" s="11" t="s">
        <v>56</v>
      </c>
      <c r="K16115" s="11" t="str">
        <f>IFERROR(INDEX('EDC Component Dictionary'!$C$5:$C$37,MATCH('Rates Database'!J16115,'EDC Component Dictionary'!$B$5:$B$37,0)), "Energy Supply")</f>
        <v>Distribution System</v>
      </c>
      <c r="L16115" s="12"/>
      <c r="M16115" s="12">
        <v>4</v>
      </c>
    </row>
    <row r="16116" spans="1:13" x14ac:dyDescent="0.3">
      <c r="A16116" s="18">
        <v>16114</v>
      </c>
      <c r="B16116" s="18">
        <f t="shared" si="504"/>
        <v>2023</v>
      </c>
      <c r="C16116" s="17">
        <v>44986</v>
      </c>
      <c r="D16116" s="18" t="s">
        <v>314</v>
      </c>
      <c r="E16116" s="18" t="s">
        <v>328</v>
      </c>
      <c r="F16116" s="18" t="str">
        <f t="shared" si="503"/>
        <v>Westfield-Customer Charge-44986</v>
      </c>
      <c r="G16116" s="11" t="s">
        <v>131</v>
      </c>
      <c r="H16116" s="11" t="s">
        <v>56</v>
      </c>
      <c r="I16116" s="11" t="s">
        <v>56</v>
      </c>
      <c r="J16116" s="11" t="s">
        <v>56</v>
      </c>
      <c r="K16116" s="11" t="str">
        <f>IFERROR(INDEX('EDC Component Dictionary'!$C$5:$C$37,MATCH('Rates Database'!J16116,'EDC Component Dictionary'!$B$5:$B$37,0)), "Energy Supply")</f>
        <v>Distribution System</v>
      </c>
      <c r="L16116" s="12"/>
      <c r="M16116" s="12">
        <v>11.637499999999999</v>
      </c>
    </row>
    <row r="16117" spans="1:13" x14ac:dyDescent="0.3">
      <c r="A16117" s="18">
        <v>16115</v>
      </c>
      <c r="B16117" s="18">
        <f t="shared" si="504"/>
        <v>2023</v>
      </c>
      <c r="C16117" s="17">
        <v>44986</v>
      </c>
      <c r="D16117" s="18" t="s">
        <v>314</v>
      </c>
      <c r="E16117" s="18" t="s">
        <v>351</v>
      </c>
      <c r="F16117" s="18" t="str">
        <f t="shared" si="503"/>
        <v>Groton-Customer Charge-44986</v>
      </c>
      <c r="G16117" s="11" t="s">
        <v>131</v>
      </c>
      <c r="H16117" s="11" t="s">
        <v>56</v>
      </c>
      <c r="I16117" s="11" t="s">
        <v>56</v>
      </c>
      <c r="J16117" s="11" t="s">
        <v>56</v>
      </c>
      <c r="K16117" s="11" t="str">
        <f>IFERROR(INDEX('EDC Component Dictionary'!$C$5:$C$37,MATCH('Rates Database'!J16117,'EDC Component Dictionary'!$B$5:$B$37,0)), "Energy Supply")</f>
        <v>Distribution System</v>
      </c>
      <c r="L16117" s="12"/>
      <c r="M16117" s="12">
        <v>5.6199999999999903</v>
      </c>
    </row>
    <row r="16118" spans="1:13" x14ac:dyDescent="0.3">
      <c r="A16118" s="18">
        <v>16116</v>
      </c>
      <c r="B16118" s="18">
        <f t="shared" si="504"/>
        <v>2023</v>
      </c>
      <c r="C16118" s="17">
        <v>44986</v>
      </c>
      <c r="D16118" s="18" t="s">
        <v>314</v>
      </c>
      <c r="E16118" s="18" t="s">
        <v>329</v>
      </c>
      <c r="F16118" s="18" t="str">
        <f t="shared" si="503"/>
        <v>Merrimac-Customer Charge-44986</v>
      </c>
      <c r="G16118" s="11" t="s">
        <v>131</v>
      </c>
      <c r="H16118" s="11" t="s">
        <v>56</v>
      </c>
      <c r="I16118" s="11" t="s">
        <v>56</v>
      </c>
      <c r="J16118" s="11" t="s">
        <v>56</v>
      </c>
      <c r="K16118" s="11" t="str">
        <f>IFERROR(INDEX('EDC Component Dictionary'!$C$5:$C$37,MATCH('Rates Database'!J16118,'EDC Component Dictionary'!$B$5:$B$37,0)), "Energy Supply")</f>
        <v>Distribution System</v>
      </c>
      <c r="L16118" s="12"/>
      <c r="M16118" s="12">
        <v>5.5</v>
      </c>
    </row>
    <row r="16119" spans="1:13" x14ac:dyDescent="0.3">
      <c r="A16119" s="18">
        <v>16117</v>
      </c>
      <c r="B16119" s="18">
        <f t="shared" si="504"/>
        <v>2023</v>
      </c>
      <c r="C16119" s="17">
        <v>44986</v>
      </c>
      <c r="D16119" s="18" t="s">
        <v>314</v>
      </c>
      <c r="E16119" s="18" t="s">
        <v>352</v>
      </c>
      <c r="F16119" s="18" t="str">
        <f t="shared" si="503"/>
        <v>Belmont-Customer Charge-44986</v>
      </c>
      <c r="G16119" s="11" t="s">
        <v>131</v>
      </c>
      <c r="H16119" s="11" t="s">
        <v>56</v>
      </c>
      <c r="I16119" s="11" t="s">
        <v>56</v>
      </c>
      <c r="J16119" s="11" t="s">
        <v>56</v>
      </c>
      <c r="K16119" s="11" t="str">
        <f>IFERROR(INDEX('EDC Component Dictionary'!$C$5:$C$37,MATCH('Rates Database'!J16119,'EDC Component Dictionary'!$B$5:$B$37,0)), "Energy Supply")</f>
        <v>Distribution System</v>
      </c>
      <c r="L16119" s="12"/>
      <c r="M16119" s="12">
        <v>12.5999999999999</v>
      </c>
    </row>
    <row r="16120" spans="1:13" x14ac:dyDescent="0.3">
      <c r="A16120" s="18">
        <v>16118</v>
      </c>
      <c r="B16120" s="18">
        <f t="shared" si="504"/>
        <v>2023</v>
      </c>
      <c r="C16120" s="17">
        <v>44986</v>
      </c>
      <c r="D16120" s="18" t="s">
        <v>314</v>
      </c>
      <c r="E16120" s="18" t="s">
        <v>330</v>
      </c>
      <c r="F16120" s="18" t="str">
        <f t="shared" si="503"/>
        <v>Chicopee-Customer Charge-44986</v>
      </c>
      <c r="G16120" s="11" t="s">
        <v>131</v>
      </c>
      <c r="H16120" s="11" t="s">
        <v>56</v>
      </c>
      <c r="I16120" s="11" t="s">
        <v>56</v>
      </c>
      <c r="J16120" s="11" t="s">
        <v>56</v>
      </c>
      <c r="K16120" s="11" t="str">
        <f>IFERROR(INDEX('EDC Component Dictionary'!$C$5:$C$37,MATCH('Rates Database'!J16120,'EDC Component Dictionary'!$B$5:$B$37,0)), "Energy Supply")</f>
        <v>Distribution System</v>
      </c>
      <c r="L16120" s="12"/>
      <c r="M16120" s="12">
        <v>5.6</v>
      </c>
    </row>
    <row r="16121" spans="1:13" x14ac:dyDescent="0.3">
      <c r="A16121" s="18">
        <v>16119</v>
      </c>
      <c r="B16121" s="18">
        <f t="shared" si="504"/>
        <v>2023</v>
      </c>
      <c r="C16121" s="17">
        <v>44986</v>
      </c>
      <c r="D16121" s="18" t="s">
        <v>314</v>
      </c>
      <c r="E16121" s="18" t="s">
        <v>331</v>
      </c>
      <c r="F16121" s="18" t="str">
        <f t="shared" si="503"/>
        <v>Marblehead-Customer Charge-44986</v>
      </c>
      <c r="G16121" s="11" t="s">
        <v>131</v>
      </c>
      <c r="H16121" s="11" t="s">
        <v>56</v>
      </c>
      <c r="I16121" s="11" t="s">
        <v>56</v>
      </c>
      <c r="J16121" s="11" t="s">
        <v>56</v>
      </c>
      <c r="K16121" s="11" t="str">
        <f>IFERROR(INDEX('EDC Component Dictionary'!$C$5:$C$37,MATCH('Rates Database'!J16121,'EDC Component Dictionary'!$B$5:$B$37,0)), "Energy Supply")</f>
        <v>Distribution System</v>
      </c>
      <c r="L16121" s="12"/>
      <c r="M16121" s="12">
        <v>8.9999999999999805</v>
      </c>
    </row>
    <row r="16122" spans="1:13" x14ac:dyDescent="0.3">
      <c r="A16122" s="18">
        <v>16120</v>
      </c>
      <c r="B16122" s="18">
        <f t="shared" si="504"/>
        <v>2023</v>
      </c>
      <c r="C16122" s="17">
        <v>44986</v>
      </c>
      <c r="D16122" s="18" t="s">
        <v>314</v>
      </c>
      <c r="E16122" s="18" t="s">
        <v>332</v>
      </c>
      <c r="F16122" s="18" t="str">
        <f t="shared" si="503"/>
        <v>Hingham-Customer Charge-44986</v>
      </c>
      <c r="G16122" s="11" t="s">
        <v>131</v>
      </c>
      <c r="H16122" s="11" t="s">
        <v>56</v>
      </c>
      <c r="I16122" s="11" t="s">
        <v>56</v>
      </c>
      <c r="J16122" s="11" t="s">
        <v>56</v>
      </c>
      <c r="K16122" s="11" t="str">
        <f>IFERROR(INDEX('EDC Component Dictionary'!$C$5:$C$37,MATCH('Rates Database'!J16122,'EDC Component Dictionary'!$B$5:$B$37,0)), "Energy Supply")</f>
        <v>Distribution System</v>
      </c>
      <c r="L16122" s="12"/>
      <c r="M16122" s="12">
        <v>7.9739999999999798</v>
      </c>
    </row>
    <row r="16123" spans="1:13" x14ac:dyDescent="0.3">
      <c r="A16123" s="18">
        <v>16121</v>
      </c>
      <c r="B16123" s="18">
        <f t="shared" si="504"/>
        <v>2023</v>
      </c>
      <c r="C16123" s="17">
        <v>44986</v>
      </c>
      <c r="D16123" s="18" t="s">
        <v>314</v>
      </c>
      <c r="E16123" s="18" t="s">
        <v>333</v>
      </c>
      <c r="F16123" s="18" t="str">
        <f t="shared" si="503"/>
        <v>South Hadley-Customer Charge-44986</v>
      </c>
      <c r="G16123" s="11" t="s">
        <v>131</v>
      </c>
      <c r="H16123" s="11" t="s">
        <v>56</v>
      </c>
      <c r="I16123" s="11" t="s">
        <v>56</v>
      </c>
      <c r="J16123" s="11" t="s">
        <v>56</v>
      </c>
      <c r="K16123" s="11" t="str">
        <f>IFERROR(INDEX('EDC Component Dictionary'!$C$5:$C$37,MATCH('Rates Database'!J16123,'EDC Component Dictionary'!$B$5:$B$37,0)), "Energy Supply")</f>
        <v>Distribution System</v>
      </c>
      <c r="L16123" s="12"/>
      <c r="M16123" s="12">
        <v>4.7</v>
      </c>
    </row>
    <row r="16124" spans="1:13" x14ac:dyDescent="0.3">
      <c r="A16124" s="18">
        <v>16122</v>
      </c>
      <c r="B16124" s="18">
        <f t="shared" si="504"/>
        <v>2023</v>
      </c>
      <c r="C16124" s="17">
        <v>44986</v>
      </c>
      <c r="D16124" s="18" t="s">
        <v>314</v>
      </c>
      <c r="E16124" s="18" t="s">
        <v>334</v>
      </c>
      <c r="F16124" s="18" t="str">
        <f t="shared" si="503"/>
        <v>Georgetown-Customer Charge-44986</v>
      </c>
      <c r="G16124" s="11" t="s">
        <v>131</v>
      </c>
      <c r="H16124" s="11" t="s">
        <v>56</v>
      </c>
      <c r="I16124" s="11" t="s">
        <v>56</v>
      </c>
      <c r="J16124" s="11" t="s">
        <v>56</v>
      </c>
      <c r="K16124" s="11" t="str">
        <f>IFERROR(INDEX('EDC Component Dictionary'!$C$5:$C$37,MATCH('Rates Database'!J16124,'EDC Component Dictionary'!$B$5:$B$37,0)), "Energy Supply")</f>
        <v>Distribution System</v>
      </c>
      <c r="L16124" s="12"/>
      <c r="M16124" s="12">
        <v>5.2109999999999799</v>
      </c>
    </row>
    <row r="16125" spans="1:13" x14ac:dyDescent="0.3">
      <c r="A16125" s="18">
        <v>16123</v>
      </c>
      <c r="B16125" s="18">
        <f t="shared" si="504"/>
        <v>2023</v>
      </c>
      <c r="C16125" s="17">
        <v>44986</v>
      </c>
      <c r="D16125" s="18" t="s">
        <v>314</v>
      </c>
      <c r="E16125" s="18" t="s">
        <v>335</v>
      </c>
      <c r="F16125" s="18" t="str">
        <f t="shared" si="503"/>
        <v>Sterling-Customer Charge-44986</v>
      </c>
      <c r="G16125" s="11" t="s">
        <v>131</v>
      </c>
      <c r="H16125" s="11" t="s">
        <v>56</v>
      </c>
      <c r="I16125" s="11" t="s">
        <v>56</v>
      </c>
      <c r="J16125" s="11" t="s">
        <v>56</v>
      </c>
      <c r="K16125" s="11" t="str">
        <f>IFERROR(INDEX('EDC Component Dictionary'!$C$5:$C$37,MATCH('Rates Database'!J16125,'EDC Component Dictionary'!$B$5:$B$37,0)), "Energy Supply")</f>
        <v>Distribution System</v>
      </c>
      <c r="L16125" s="12"/>
      <c r="M16125" s="12">
        <v>4</v>
      </c>
    </row>
    <row r="16126" spans="1:13" x14ac:dyDescent="0.3">
      <c r="A16126" s="18">
        <v>16124</v>
      </c>
      <c r="B16126" s="18">
        <f t="shared" si="504"/>
        <v>2023</v>
      </c>
      <c r="C16126" s="17">
        <v>44986</v>
      </c>
      <c r="D16126" s="18" t="s">
        <v>314</v>
      </c>
      <c r="E16126" s="18" t="s">
        <v>336</v>
      </c>
      <c r="F16126" s="18" t="str">
        <f t="shared" si="503"/>
        <v>Littleton-Customer Charge-44986</v>
      </c>
      <c r="G16126" s="11" t="s">
        <v>131</v>
      </c>
      <c r="H16126" s="11" t="s">
        <v>56</v>
      </c>
      <c r="I16126" s="11" t="s">
        <v>56</v>
      </c>
      <c r="J16126" s="11" t="s">
        <v>56</v>
      </c>
      <c r="K16126" s="11" t="str">
        <f>IFERROR(INDEX('EDC Component Dictionary'!$C$5:$C$37,MATCH('Rates Database'!J16126,'EDC Component Dictionary'!$B$5:$B$37,0)), "Energy Supply")</f>
        <v>Distribution System</v>
      </c>
      <c r="L16126" s="12"/>
      <c r="M16126" s="12">
        <v>3.5</v>
      </c>
    </row>
    <row r="16127" spans="1:13" x14ac:dyDescent="0.3">
      <c r="A16127" s="18">
        <v>16125</v>
      </c>
      <c r="B16127" s="18">
        <f t="shared" si="504"/>
        <v>2023</v>
      </c>
      <c r="C16127" s="17">
        <v>44986</v>
      </c>
      <c r="D16127" s="18" t="s">
        <v>314</v>
      </c>
      <c r="E16127" s="18" t="s">
        <v>337</v>
      </c>
      <c r="F16127" s="18" t="str">
        <f t="shared" si="503"/>
        <v>Boylston-Customer Charge-44986</v>
      </c>
      <c r="G16127" s="11" t="s">
        <v>131</v>
      </c>
      <c r="H16127" s="11" t="s">
        <v>56</v>
      </c>
      <c r="I16127" s="11" t="s">
        <v>56</v>
      </c>
      <c r="J16127" s="11" t="s">
        <v>56</v>
      </c>
      <c r="K16127" s="11" t="str">
        <f>IFERROR(INDEX('EDC Component Dictionary'!$C$5:$C$37,MATCH('Rates Database'!J16127,'EDC Component Dictionary'!$B$5:$B$37,0)), "Energy Supply")</f>
        <v>Distribution System</v>
      </c>
      <c r="L16127" s="12"/>
      <c r="M16127" s="12">
        <v>9</v>
      </c>
    </row>
    <row r="16128" spans="1:13" x14ac:dyDescent="0.3">
      <c r="A16128" s="18">
        <v>16126</v>
      </c>
      <c r="B16128" s="18">
        <f t="shared" si="504"/>
        <v>2023</v>
      </c>
      <c r="C16128" s="17">
        <v>44986</v>
      </c>
      <c r="D16128" s="18" t="s">
        <v>314</v>
      </c>
      <c r="E16128" s="18" t="s">
        <v>338</v>
      </c>
      <c r="F16128" s="18" t="str">
        <f t="shared" si="503"/>
        <v>Princeton-Customer Charge-44986</v>
      </c>
      <c r="G16128" s="11" t="s">
        <v>131</v>
      </c>
      <c r="H16128" s="11" t="s">
        <v>56</v>
      </c>
      <c r="I16128" s="11" t="s">
        <v>56</v>
      </c>
      <c r="J16128" s="11" t="s">
        <v>56</v>
      </c>
      <c r="K16128" s="11" t="str">
        <f>IFERROR(INDEX('EDC Component Dictionary'!$C$5:$C$37,MATCH('Rates Database'!J16128,'EDC Component Dictionary'!$B$5:$B$37,0)), "Energy Supply")</f>
        <v>Distribution System</v>
      </c>
      <c r="L16128" s="12"/>
      <c r="M16128" s="12">
        <v>8.9500000000000099</v>
      </c>
    </row>
    <row r="16129" spans="1:13" x14ac:dyDescent="0.3">
      <c r="A16129" s="18">
        <v>16127</v>
      </c>
      <c r="B16129" s="18">
        <f t="shared" si="504"/>
        <v>2023</v>
      </c>
      <c r="C16129" s="17">
        <v>44986</v>
      </c>
      <c r="D16129" s="18" t="s">
        <v>314</v>
      </c>
      <c r="E16129" s="18" t="s">
        <v>347</v>
      </c>
      <c r="F16129" s="18" t="str">
        <f t="shared" si="503"/>
        <v>Middleborough-Customer Charge-44986</v>
      </c>
      <c r="G16129" s="11" t="s">
        <v>131</v>
      </c>
      <c r="H16129" s="11" t="s">
        <v>56</v>
      </c>
      <c r="I16129" s="11" t="s">
        <v>56</v>
      </c>
      <c r="J16129" s="11" t="s">
        <v>56</v>
      </c>
      <c r="K16129" s="11" t="str">
        <f>IFERROR(INDEX('EDC Component Dictionary'!$C$5:$C$37,MATCH('Rates Database'!J16129,'EDC Component Dictionary'!$B$5:$B$37,0)), "Energy Supply")</f>
        <v>Distribution System</v>
      </c>
      <c r="L16129" s="12"/>
      <c r="M16129" s="12">
        <v>4.5049999999999901</v>
      </c>
    </row>
    <row r="16130" spans="1:13" x14ac:dyDescent="0.3">
      <c r="A16130" s="18">
        <v>16128</v>
      </c>
      <c r="B16130" s="18">
        <f t="shared" si="504"/>
        <v>2023</v>
      </c>
      <c r="C16130" s="17">
        <v>44986</v>
      </c>
      <c r="D16130" s="18" t="s">
        <v>314</v>
      </c>
      <c r="E16130" s="18" t="s">
        <v>339</v>
      </c>
      <c r="F16130" s="18" t="str">
        <f t="shared" si="503"/>
        <v>Rowley-Customer Charge-44986</v>
      </c>
      <c r="G16130" s="11" t="s">
        <v>131</v>
      </c>
      <c r="H16130" s="11" t="s">
        <v>56</v>
      </c>
      <c r="I16130" s="11" t="s">
        <v>56</v>
      </c>
      <c r="J16130" s="11" t="s">
        <v>56</v>
      </c>
      <c r="K16130" s="11" t="str">
        <f>IFERROR(INDEX('EDC Component Dictionary'!$C$5:$C$37,MATCH('Rates Database'!J16130,'EDC Component Dictionary'!$B$5:$B$37,0)), "Energy Supply")</f>
        <v>Distribution System</v>
      </c>
      <c r="L16130" s="12"/>
      <c r="M16130" s="12">
        <v>4</v>
      </c>
    </row>
    <row r="16131" spans="1:13" x14ac:dyDescent="0.3">
      <c r="A16131" s="18">
        <v>16129</v>
      </c>
      <c r="B16131" s="18">
        <f t="shared" si="504"/>
        <v>2023</v>
      </c>
      <c r="C16131" s="17">
        <v>44986</v>
      </c>
      <c r="D16131" s="18" t="s">
        <v>314</v>
      </c>
      <c r="E16131" s="18" t="s">
        <v>353</v>
      </c>
      <c r="F16131" s="18" t="str">
        <f t="shared" si="503"/>
        <v>Concord-Customer Charge-44986</v>
      </c>
      <c r="G16131" s="11" t="s">
        <v>131</v>
      </c>
      <c r="H16131" s="11" t="s">
        <v>56</v>
      </c>
      <c r="I16131" s="11" t="s">
        <v>56</v>
      </c>
      <c r="J16131" s="11" t="s">
        <v>56</v>
      </c>
      <c r="K16131" s="11" t="str">
        <f>IFERROR(INDEX('EDC Component Dictionary'!$C$5:$C$37,MATCH('Rates Database'!J16131,'EDC Component Dictionary'!$B$5:$B$37,0)), "Energy Supply")</f>
        <v>Distribution System</v>
      </c>
      <c r="L16131" s="12"/>
      <c r="M16131" s="12">
        <v>16.874375000000001</v>
      </c>
    </row>
    <row r="16132" spans="1:13" x14ac:dyDescent="0.3">
      <c r="A16132" s="18">
        <v>16130</v>
      </c>
      <c r="B16132" s="18">
        <f t="shared" si="504"/>
        <v>2023</v>
      </c>
      <c r="C16132" s="17">
        <v>44986</v>
      </c>
      <c r="D16132" s="18" t="s">
        <v>314</v>
      </c>
      <c r="E16132" s="18" t="s">
        <v>340</v>
      </c>
      <c r="F16132" s="18" t="str">
        <f t="shared" ref="F16132:F16195" si="505">_xlfn.CONCAT(E16132,"-",J16132,"-",C16132)</f>
        <v>Wakefield-Customer Charge-44986</v>
      </c>
      <c r="G16132" s="11" t="s">
        <v>131</v>
      </c>
      <c r="H16132" s="11" t="s">
        <v>56</v>
      </c>
      <c r="I16132" s="11" t="s">
        <v>56</v>
      </c>
      <c r="J16132" s="11" t="s">
        <v>56</v>
      </c>
      <c r="K16132" s="11" t="str">
        <f>IFERROR(INDEX('EDC Component Dictionary'!$C$5:$C$37,MATCH('Rates Database'!J16132,'EDC Component Dictionary'!$B$5:$B$37,0)), "Energy Supply")</f>
        <v>Distribution System</v>
      </c>
      <c r="L16132" s="12"/>
      <c r="M16132" s="12">
        <v>6</v>
      </c>
    </row>
    <row r="16133" spans="1:13" x14ac:dyDescent="0.3">
      <c r="A16133" s="18">
        <v>16131</v>
      </c>
      <c r="B16133" s="18">
        <f t="shared" si="504"/>
        <v>2023</v>
      </c>
      <c r="C16133" s="17">
        <v>44986</v>
      </c>
      <c r="D16133" s="18" t="s">
        <v>314</v>
      </c>
      <c r="E16133" s="18" t="s">
        <v>341</v>
      </c>
      <c r="F16133" s="18" t="str">
        <f t="shared" si="505"/>
        <v>Hull-Customer Charge-44986</v>
      </c>
      <c r="G16133" s="11" t="s">
        <v>131</v>
      </c>
      <c r="H16133" s="11" t="s">
        <v>56</v>
      </c>
      <c r="I16133" s="11" t="s">
        <v>56</v>
      </c>
      <c r="J16133" s="11" t="s">
        <v>56</v>
      </c>
      <c r="K16133" s="11" t="str">
        <f>IFERROR(INDEX('EDC Component Dictionary'!$C$5:$C$37,MATCH('Rates Database'!J16133,'EDC Component Dictionary'!$B$5:$B$37,0)), "Energy Supply")</f>
        <v>Distribution System</v>
      </c>
      <c r="L16133" s="12"/>
      <c r="M16133" s="12">
        <v>12.726000000000001</v>
      </c>
    </row>
    <row r="16134" spans="1:13" x14ac:dyDescent="0.3">
      <c r="A16134" s="18">
        <v>16132</v>
      </c>
      <c r="B16134" s="18">
        <f t="shared" si="504"/>
        <v>2023</v>
      </c>
      <c r="C16134" s="17">
        <v>44986</v>
      </c>
      <c r="D16134" s="18" t="s">
        <v>314</v>
      </c>
      <c r="E16134" s="18" t="s">
        <v>342</v>
      </c>
      <c r="F16134" s="18" t="str">
        <f t="shared" si="505"/>
        <v>North Attleborough-Customer Charge-44986</v>
      </c>
      <c r="G16134" s="11" t="s">
        <v>131</v>
      </c>
      <c r="H16134" s="11" t="s">
        <v>56</v>
      </c>
      <c r="I16134" s="11" t="s">
        <v>56</v>
      </c>
      <c r="J16134" s="11" t="s">
        <v>56</v>
      </c>
      <c r="K16134" s="11" t="str">
        <f>IFERROR(INDEX('EDC Component Dictionary'!$C$5:$C$37,MATCH('Rates Database'!J16134,'EDC Component Dictionary'!$B$5:$B$37,0)), "Energy Supply")</f>
        <v>Distribution System</v>
      </c>
      <c r="L16134" s="12"/>
      <c r="M16134" s="12">
        <v>10.32</v>
      </c>
    </row>
    <row r="16135" spans="1:13" x14ac:dyDescent="0.3">
      <c r="A16135" s="18">
        <v>16133</v>
      </c>
      <c r="B16135" s="18">
        <f t="shared" si="504"/>
        <v>2023</v>
      </c>
      <c r="C16135" s="17">
        <v>44986</v>
      </c>
      <c r="D16135" s="18" t="s">
        <v>314</v>
      </c>
      <c r="E16135" s="18" t="s">
        <v>343</v>
      </c>
      <c r="F16135" s="18" t="str">
        <f t="shared" si="505"/>
        <v>Holden-Customer Charge-44986</v>
      </c>
      <c r="G16135" s="11" t="s">
        <v>131</v>
      </c>
      <c r="H16135" s="11" t="s">
        <v>56</v>
      </c>
      <c r="I16135" s="11" t="s">
        <v>56</v>
      </c>
      <c r="J16135" s="11" t="s">
        <v>56</v>
      </c>
      <c r="K16135" s="11" t="str">
        <f>IFERROR(INDEX('EDC Component Dictionary'!$C$5:$C$37,MATCH('Rates Database'!J16135,'EDC Component Dictionary'!$B$5:$B$37,0)), "Energy Supply")</f>
        <v>Distribution System</v>
      </c>
      <c r="L16135" s="12"/>
      <c r="M16135" s="12">
        <v>4.25</v>
      </c>
    </row>
    <row r="16136" spans="1:13" x14ac:dyDescent="0.3">
      <c r="A16136" s="18">
        <v>16134</v>
      </c>
      <c r="B16136" s="18">
        <f t="shared" si="504"/>
        <v>2023</v>
      </c>
      <c r="C16136" s="17">
        <v>44986</v>
      </c>
      <c r="D16136" s="18" t="s">
        <v>314</v>
      </c>
      <c r="E16136" s="18" t="s">
        <v>354</v>
      </c>
      <c r="F16136" s="18" t="str">
        <f t="shared" si="505"/>
        <v>Taunton-Customer Charge-44986</v>
      </c>
      <c r="G16136" s="11" t="s">
        <v>131</v>
      </c>
      <c r="H16136" s="11" t="s">
        <v>56</v>
      </c>
      <c r="I16136" s="11" t="s">
        <v>56</v>
      </c>
      <c r="J16136" s="11" t="s">
        <v>56</v>
      </c>
      <c r="K16136" s="11" t="str">
        <f>IFERROR(INDEX('EDC Component Dictionary'!$C$5:$C$37,MATCH('Rates Database'!J16136,'EDC Component Dictionary'!$B$5:$B$37,0)), "Energy Supply")</f>
        <v>Distribution System</v>
      </c>
      <c r="L16136" s="12"/>
      <c r="M16136" s="12">
        <v>6.9065000000000003</v>
      </c>
    </row>
    <row r="16137" spans="1:13" x14ac:dyDescent="0.3">
      <c r="A16137" s="18">
        <v>16135</v>
      </c>
      <c r="B16137" s="18">
        <f t="shared" si="504"/>
        <v>2023</v>
      </c>
      <c r="C16137" s="17">
        <v>44986</v>
      </c>
      <c r="D16137" s="18" t="s">
        <v>314</v>
      </c>
      <c r="E16137" s="18" t="s">
        <v>344</v>
      </c>
      <c r="F16137" s="18" t="str">
        <f t="shared" si="505"/>
        <v>Norwood-Customer Charge-44986</v>
      </c>
      <c r="G16137" s="11" t="s">
        <v>131</v>
      </c>
      <c r="H16137" s="11" t="s">
        <v>56</v>
      </c>
      <c r="I16137" s="11" t="s">
        <v>56</v>
      </c>
      <c r="J16137" s="11" t="s">
        <v>56</v>
      </c>
      <c r="K16137" s="11" t="str">
        <f>IFERROR(INDEX('EDC Component Dictionary'!$C$5:$C$37,MATCH('Rates Database'!J16137,'EDC Component Dictionary'!$B$5:$B$37,0)), "Energy Supply")</f>
        <v>Distribution System</v>
      </c>
      <c r="L16137" s="12"/>
      <c r="M16137" s="12">
        <v>9</v>
      </c>
    </row>
    <row r="16138" spans="1:13" x14ac:dyDescent="0.3">
      <c r="A16138" s="18">
        <v>16136</v>
      </c>
      <c r="B16138" s="18">
        <f t="shared" si="504"/>
        <v>2023</v>
      </c>
      <c r="C16138" s="17">
        <v>44986</v>
      </c>
      <c r="D16138" s="18" t="s">
        <v>314</v>
      </c>
      <c r="E16138" s="18" t="s">
        <v>355</v>
      </c>
      <c r="F16138" s="18" t="str">
        <f t="shared" si="505"/>
        <v>Wellesley-Customer Charge-44986</v>
      </c>
      <c r="G16138" s="11" t="s">
        <v>131</v>
      </c>
      <c r="H16138" s="11" t="s">
        <v>56</v>
      </c>
      <c r="I16138" s="11" t="s">
        <v>56</v>
      </c>
      <c r="J16138" s="11" t="s">
        <v>56</v>
      </c>
      <c r="K16138" s="11" t="str">
        <f>IFERROR(INDEX('EDC Component Dictionary'!$C$5:$C$37,MATCH('Rates Database'!J16138,'EDC Component Dictionary'!$B$5:$B$37,0)), "Energy Supply")</f>
        <v>Distribution System</v>
      </c>
      <c r="L16138" s="12"/>
      <c r="M16138" s="12">
        <v>6.0657499999999898</v>
      </c>
    </row>
    <row r="16139" spans="1:13" x14ac:dyDescent="0.3">
      <c r="A16139" s="18">
        <v>16137</v>
      </c>
      <c r="B16139" s="18">
        <f t="shared" si="504"/>
        <v>2023</v>
      </c>
      <c r="C16139" s="17">
        <v>44986</v>
      </c>
      <c r="D16139" s="18" t="s">
        <v>314</v>
      </c>
      <c r="E16139" s="18" t="s">
        <v>345</v>
      </c>
      <c r="F16139" s="18" t="str">
        <f t="shared" si="505"/>
        <v>Russell-Customer Charge-44986</v>
      </c>
      <c r="G16139" s="11" t="s">
        <v>131</v>
      </c>
      <c r="H16139" s="11" t="s">
        <v>56</v>
      </c>
      <c r="I16139" s="11" t="s">
        <v>56</v>
      </c>
      <c r="J16139" s="11" t="s">
        <v>56</v>
      </c>
      <c r="K16139" s="11" t="str">
        <f>IFERROR(INDEX('EDC Component Dictionary'!$C$5:$C$37,MATCH('Rates Database'!J16139,'EDC Component Dictionary'!$B$5:$B$37,0)), "Energy Supply")</f>
        <v>Distribution System</v>
      </c>
      <c r="L16139" s="12"/>
      <c r="M16139" s="12">
        <v>8</v>
      </c>
    </row>
    <row r="16140" spans="1:13" x14ac:dyDescent="0.3">
      <c r="A16140" s="18">
        <v>16138</v>
      </c>
      <c r="B16140" s="18">
        <f t="shared" si="504"/>
        <v>2023</v>
      </c>
      <c r="C16140" s="17">
        <v>44986</v>
      </c>
      <c r="D16140" s="18" t="s">
        <v>314</v>
      </c>
      <c r="E16140" s="18" t="s">
        <v>346</v>
      </c>
      <c r="F16140" s="18" t="str">
        <f t="shared" si="505"/>
        <v>Chester-Customer Charge-44986</v>
      </c>
      <c r="G16140" s="11" t="s">
        <v>131</v>
      </c>
      <c r="H16140" s="11" t="s">
        <v>56</v>
      </c>
      <c r="I16140" s="11" t="s">
        <v>56</v>
      </c>
      <c r="J16140" s="11" t="s">
        <v>56</v>
      </c>
      <c r="K16140" s="11" t="str">
        <f>IFERROR(INDEX('EDC Component Dictionary'!$C$5:$C$37,MATCH('Rates Database'!J16140,'EDC Component Dictionary'!$B$5:$B$37,0)), "Energy Supply")</f>
        <v>Distribution System</v>
      </c>
      <c r="L16140" s="12"/>
      <c r="M16140" s="12">
        <v>5.9849999999999897</v>
      </c>
    </row>
    <row r="16141" spans="1:13" x14ac:dyDescent="0.3">
      <c r="A16141" s="18">
        <v>16139</v>
      </c>
      <c r="B16141" s="18">
        <f t="shared" si="504"/>
        <v>2019</v>
      </c>
      <c r="C16141" s="17">
        <v>43647</v>
      </c>
      <c r="D16141" s="18" t="s">
        <v>314</v>
      </c>
      <c r="E16141" s="18" t="s">
        <v>315</v>
      </c>
      <c r="F16141" s="18" t="str">
        <f t="shared" si="505"/>
        <v>Holyoke-Customer Charge-43647</v>
      </c>
      <c r="G16141" s="11" t="s">
        <v>131</v>
      </c>
      <c r="H16141" s="11" t="s">
        <v>56</v>
      </c>
      <c r="I16141" s="11" t="s">
        <v>56</v>
      </c>
      <c r="J16141" s="11" t="s">
        <v>56</v>
      </c>
      <c r="K16141" s="11" t="str">
        <f>IFERROR(INDEX('EDC Component Dictionary'!$C$5:$C$37,MATCH('Rates Database'!J16141,'EDC Component Dictionary'!$B$5:$B$37,0)), "Energy Supply")</f>
        <v>Distribution System</v>
      </c>
      <c r="L16141" s="12"/>
      <c r="M16141" s="12">
        <v>4.09499999999999</v>
      </c>
    </row>
    <row r="16142" spans="1:13" x14ac:dyDescent="0.3">
      <c r="A16142" s="18">
        <v>16140</v>
      </c>
      <c r="B16142" s="18">
        <f t="shared" si="504"/>
        <v>2019</v>
      </c>
      <c r="C16142" s="17">
        <v>43647</v>
      </c>
      <c r="D16142" s="18" t="s">
        <v>314</v>
      </c>
      <c r="E16142" s="18" t="s">
        <v>316</v>
      </c>
      <c r="F16142" s="18" t="str">
        <f t="shared" si="505"/>
        <v>West Boylston-Customer Charge-43647</v>
      </c>
      <c r="G16142" s="11" t="s">
        <v>131</v>
      </c>
      <c r="H16142" s="11" t="s">
        <v>56</v>
      </c>
      <c r="I16142" s="11" t="s">
        <v>56</v>
      </c>
      <c r="J16142" s="11" t="s">
        <v>56</v>
      </c>
      <c r="K16142" s="11" t="str">
        <f>IFERROR(INDEX('EDC Component Dictionary'!$C$5:$C$37,MATCH('Rates Database'!J16142,'EDC Component Dictionary'!$B$5:$B$37,0)), "Energy Supply")</f>
        <v>Distribution System</v>
      </c>
      <c r="L16142" s="12"/>
      <c r="M16142" s="12">
        <v>4.01400000000001</v>
      </c>
    </row>
    <row r="16143" spans="1:13" x14ac:dyDescent="0.3">
      <c r="A16143" s="18">
        <v>16141</v>
      </c>
      <c r="B16143" s="18">
        <f t="shared" si="504"/>
        <v>2019</v>
      </c>
      <c r="C16143" s="17">
        <v>43647</v>
      </c>
      <c r="D16143" s="18" t="s">
        <v>314</v>
      </c>
      <c r="E16143" s="18" t="s">
        <v>348</v>
      </c>
      <c r="F16143" s="18" t="str">
        <f t="shared" si="505"/>
        <v>Middleton-Customer Charge-43647</v>
      </c>
      <c r="G16143" s="11" t="s">
        <v>131</v>
      </c>
      <c r="H16143" s="11" t="s">
        <v>56</v>
      </c>
      <c r="I16143" s="11" t="s">
        <v>56</v>
      </c>
      <c r="J16143" s="11" t="s">
        <v>56</v>
      </c>
      <c r="K16143" s="11" t="str">
        <f>IFERROR(INDEX('EDC Component Dictionary'!$C$5:$C$37,MATCH('Rates Database'!J16143,'EDC Component Dictionary'!$B$5:$B$37,0)), "Energy Supply")</f>
        <v>Distribution System</v>
      </c>
      <c r="L16143" s="12"/>
      <c r="M16143" s="12">
        <v>5.0399999999999903</v>
      </c>
    </row>
    <row r="16144" spans="1:13" x14ac:dyDescent="0.3">
      <c r="A16144" s="18">
        <v>16142</v>
      </c>
      <c r="B16144" s="18">
        <f t="shared" si="504"/>
        <v>2019</v>
      </c>
      <c r="C16144" s="17">
        <v>43647</v>
      </c>
      <c r="D16144" s="18" t="s">
        <v>314</v>
      </c>
      <c r="E16144" s="18" t="s">
        <v>317</v>
      </c>
      <c r="F16144" s="18" t="str">
        <f t="shared" si="505"/>
        <v>Danvers-Customer Charge-43647</v>
      </c>
      <c r="G16144" s="11" t="s">
        <v>131</v>
      </c>
      <c r="H16144" s="11" t="s">
        <v>56</v>
      </c>
      <c r="I16144" s="11" t="s">
        <v>56</v>
      </c>
      <c r="J16144" s="11" t="s">
        <v>56</v>
      </c>
      <c r="K16144" s="11" t="str">
        <f>IFERROR(INDEX('EDC Component Dictionary'!$C$5:$C$37,MATCH('Rates Database'!J16144,'EDC Component Dictionary'!$B$5:$B$37,0)), "Energy Supply")</f>
        <v>Distribution System</v>
      </c>
      <c r="L16144" s="12"/>
      <c r="M16144" s="12">
        <v>5</v>
      </c>
    </row>
    <row r="16145" spans="1:13" x14ac:dyDescent="0.3">
      <c r="A16145" s="18">
        <v>16143</v>
      </c>
      <c r="B16145" s="18">
        <f t="shared" si="504"/>
        <v>2019</v>
      </c>
      <c r="C16145" s="17">
        <v>43647</v>
      </c>
      <c r="D16145" s="18" t="s">
        <v>314</v>
      </c>
      <c r="E16145" s="18" t="s">
        <v>318</v>
      </c>
      <c r="F16145" s="18" t="str">
        <f t="shared" si="505"/>
        <v>Peabody-Customer Charge-43647</v>
      </c>
      <c r="G16145" s="11" t="s">
        <v>131</v>
      </c>
      <c r="H16145" s="11" t="s">
        <v>56</v>
      </c>
      <c r="I16145" s="11" t="s">
        <v>56</v>
      </c>
      <c r="J16145" s="11" t="s">
        <v>56</v>
      </c>
      <c r="K16145" s="11" t="str">
        <f>IFERROR(INDEX('EDC Component Dictionary'!$C$5:$C$37,MATCH('Rates Database'!J16145,'EDC Component Dictionary'!$B$5:$B$37,0)), "Energy Supply")</f>
        <v>Distribution System</v>
      </c>
      <c r="L16145" s="12"/>
      <c r="M16145" s="12">
        <v>1.3719999999999899</v>
      </c>
    </row>
    <row r="16146" spans="1:13" x14ac:dyDescent="0.3">
      <c r="A16146" s="18">
        <v>16144</v>
      </c>
      <c r="B16146" s="18">
        <f t="shared" si="504"/>
        <v>2019</v>
      </c>
      <c r="C16146" s="17">
        <v>43647</v>
      </c>
      <c r="D16146" s="18" t="s">
        <v>314</v>
      </c>
      <c r="E16146" s="18" t="s">
        <v>319</v>
      </c>
      <c r="F16146" s="18" t="str">
        <f t="shared" si="505"/>
        <v>Ashburnham-Customer Charge-43647</v>
      </c>
      <c r="G16146" s="11" t="s">
        <v>131</v>
      </c>
      <c r="H16146" s="11" t="s">
        <v>56</v>
      </c>
      <c r="I16146" s="11" t="s">
        <v>56</v>
      </c>
      <c r="J16146" s="11" t="s">
        <v>56</v>
      </c>
      <c r="K16146" s="11" t="str">
        <f>IFERROR(INDEX('EDC Component Dictionary'!$C$5:$C$37,MATCH('Rates Database'!J16146,'EDC Component Dictionary'!$B$5:$B$37,0)), "Energy Supply")</f>
        <v>Distribution System</v>
      </c>
      <c r="L16146" s="12"/>
      <c r="M16146" s="12">
        <v>4.5</v>
      </c>
    </row>
    <row r="16147" spans="1:13" x14ac:dyDescent="0.3">
      <c r="A16147" s="18">
        <v>16145</v>
      </c>
      <c r="B16147" s="18">
        <f t="shared" si="504"/>
        <v>2019</v>
      </c>
      <c r="C16147" s="17">
        <v>43647</v>
      </c>
      <c r="D16147" s="18" t="s">
        <v>314</v>
      </c>
      <c r="E16147" s="18" t="s">
        <v>320</v>
      </c>
      <c r="F16147" s="18" t="str">
        <f t="shared" si="505"/>
        <v>Mansfield-Customer Charge-43647</v>
      </c>
      <c r="G16147" s="11" t="s">
        <v>131</v>
      </c>
      <c r="H16147" s="11" t="s">
        <v>56</v>
      </c>
      <c r="I16147" s="11" t="s">
        <v>56</v>
      </c>
      <c r="J16147" s="11" t="s">
        <v>56</v>
      </c>
      <c r="K16147" s="11" t="str">
        <f>IFERROR(INDEX('EDC Component Dictionary'!$C$5:$C$37,MATCH('Rates Database'!J16147,'EDC Component Dictionary'!$B$5:$B$37,0)), "Energy Supply")</f>
        <v>Distribution System</v>
      </c>
      <c r="L16147" s="12"/>
      <c r="M16147" s="12">
        <v>4</v>
      </c>
    </row>
    <row r="16148" spans="1:13" x14ac:dyDescent="0.3">
      <c r="A16148" s="18">
        <v>16146</v>
      </c>
      <c r="B16148" s="18">
        <f t="shared" si="504"/>
        <v>2019</v>
      </c>
      <c r="C16148" s="17">
        <v>43647</v>
      </c>
      <c r="D16148" s="18" t="s">
        <v>314</v>
      </c>
      <c r="E16148" s="18" t="s">
        <v>321</v>
      </c>
      <c r="F16148" s="18" t="str">
        <f t="shared" si="505"/>
        <v>Braintree-Customer Charge-43647</v>
      </c>
      <c r="G16148" s="11" t="s">
        <v>131</v>
      </c>
      <c r="H16148" s="11" t="s">
        <v>56</v>
      </c>
      <c r="I16148" s="11" t="s">
        <v>56</v>
      </c>
      <c r="J16148" s="11" t="s">
        <v>56</v>
      </c>
      <c r="K16148" s="11" t="str">
        <f>IFERROR(INDEX('EDC Component Dictionary'!$C$5:$C$37,MATCH('Rates Database'!J16148,'EDC Component Dictionary'!$B$5:$B$37,0)), "Energy Supply")</f>
        <v>Distribution System</v>
      </c>
      <c r="L16148" s="12"/>
      <c r="M16148" s="12">
        <v>5.12</v>
      </c>
    </row>
    <row r="16149" spans="1:13" x14ac:dyDescent="0.3">
      <c r="A16149" s="18">
        <v>16147</v>
      </c>
      <c r="B16149" s="18">
        <f t="shared" si="504"/>
        <v>2019</v>
      </c>
      <c r="C16149" s="17">
        <v>43647</v>
      </c>
      <c r="D16149" s="18" t="s">
        <v>314</v>
      </c>
      <c r="E16149" s="18" t="s">
        <v>322</v>
      </c>
      <c r="F16149" s="18" t="str">
        <f t="shared" si="505"/>
        <v>Paxton-Customer Charge-43647</v>
      </c>
      <c r="G16149" s="11" t="s">
        <v>131</v>
      </c>
      <c r="H16149" s="11" t="s">
        <v>56</v>
      </c>
      <c r="I16149" s="11" t="s">
        <v>56</v>
      </c>
      <c r="J16149" s="11" t="s">
        <v>56</v>
      </c>
      <c r="K16149" s="11" t="str">
        <f>IFERROR(INDEX('EDC Component Dictionary'!$C$5:$C$37,MATCH('Rates Database'!J16149,'EDC Component Dictionary'!$B$5:$B$37,0)), "Energy Supply")</f>
        <v>Distribution System</v>
      </c>
      <c r="L16149" s="12"/>
      <c r="M16149" s="12">
        <v>5</v>
      </c>
    </row>
    <row r="16150" spans="1:13" x14ac:dyDescent="0.3">
      <c r="A16150" s="18">
        <v>16148</v>
      </c>
      <c r="B16150" s="18">
        <f t="shared" ref="B16150:B16213" si="506">YEAR(C16150)</f>
        <v>2019</v>
      </c>
      <c r="C16150" s="17">
        <v>43647</v>
      </c>
      <c r="D16150" s="18" t="s">
        <v>314</v>
      </c>
      <c r="E16150" s="18" t="s">
        <v>323</v>
      </c>
      <c r="F16150" s="18" t="str">
        <f t="shared" si="505"/>
        <v>Templeton-Customer Charge-43647</v>
      </c>
      <c r="G16150" s="11" t="s">
        <v>131</v>
      </c>
      <c r="H16150" s="11" t="s">
        <v>56</v>
      </c>
      <c r="I16150" s="11" t="s">
        <v>56</v>
      </c>
      <c r="J16150" s="11" t="s">
        <v>56</v>
      </c>
      <c r="K16150" s="11" t="str">
        <f>IFERROR(INDEX('EDC Component Dictionary'!$C$5:$C$37,MATCH('Rates Database'!J16150,'EDC Component Dictionary'!$B$5:$B$37,0)), "Energy Supply")</f>
        <v>Distribution System</v>
      </c>
      <c r="L16150" s="12"/>
      <c r="M16150" s="12">
        <v>3.75</v>
      </c>
    </row>
    <row r="16151" spans="1:13" x14ac:dyDescent="0.3">
      <c r="A16151" s="18">
        <v>16149</v>
      </c>
      <c r="B16151" s="18">
        <f t="shared" si="506"/>
        <v>2019</v>
      </c>
      <c r="C16151" s="17">
        <v>43647</v>
      </c>
      <c r="D16151" s="18" t="s">
        <v>314</v>
      </c>
      <c r="E16151" s="18" t="s">
        <v>324</v>
      </c>
      <c r="F16151" s="18" t="str">
        <f t="shared" si="505"/>
        <v>Hudson-Customer Charge-43647</v>
      </c>
      <c r="G16151" s="11" t="s">
        <v>131</v>
      </c>
      <c r="H16151" s="11" t="s">
        <v>56</v>
      </c>
      <c r="I16151" s="11" t="s">
        <v>56</v>
      </c>
      <c r="J16151" s="11" t="s">
        <v>56</v>
      </c>
      <c r="K16151" s="11" t="str">
        <f>IFERROR(INDEX('EDC Component Dictionary'!$C$5:$C$37,MATCH('Rates Database'!J16151,'EDC Component Dictionary'!$B$5:$B$37,0)), "Energy Supply")</f>
        <v>Distribution System</v>
      </c>
      <c r="L16151" s="12"/>
      <c r="M16151" s="12">
        <v>2.64699999999999</v>
      </c>
    </row>
    <row r="16152" spans="1:13" x14ac:dyDescent="0.3">
      <c r="A16152" s="18">
        <v>16150</v>
      </c>
      <c r="B16152" s="18">
        <f t="shared" si="506"/>
        <v>2019</v>
      </c>
      <c r="C16152" s="17">
        <v>43647</v>
      </c>
      <c r="D16152" s="18" t="s">
        <v>314</v>
      </c>
      <c r="E16152" s="18" t="s">
        <v>325</v>
      </c>
      <c r="F16152" s="18" t="str">
        <f t="shared" si="505"/>
        <v>Reading-Customer Charge-43647</v>
      </c>
      <c r="G16152" s="11" t="s">
        <v>131</v>
      </c>
      <c r="H16152" s="11" t="s">
        <v>56</v>
      </c>
      <c r="I16152" s="11" t="s">
        <v>56</v>
      </c>
      <c r="J16152" s="11" t="s">
        <v>56</v>
      </c>
      <c r="K16152" s="11" t="str">
        <f>IFERROR(INDEX('EDC Component Dictionary'!$C$5:$C$37,MATCH('Rates Database'!J16152,'EDC Component Dictionary'!$B$5:$B$37,0)), "Energy Supply")</f>
        <v>Distribution System</v>
      </c>
      <c r="L16152" s="12"/>
      <c r="M16152" s="12">
        <v>4.3520000000000003</v>
      </c>
    </row>
    <row r="16153" spans="1:13" x14ac:dyDescent="0.3">
      <c r="A16153" s="18">
        <v>16151</v>
      </c>
      <c r="B16153" s="18">
        <f t="shared" si="506"/>
        <v>2019</v>
      </c>
      <c r="C16153" s="17">
        <v>43647</v>
      </c>
      <c r="D16153" s="18" t="s">
        <v>314</v>
      </c>
      <c r="E16153" s="18" t="s">
        <v>326</v>
      </c>
      <c r="F16153" s="18" t="str">
        <f t="shared" si="505"/>
        <v>Shrewsbury-Customer Charge-43647</v>
      </c>
      <c r="G16153" s="11" t="s">
        <v>131</v>
      </c>
      <c r="H16153" s="11" t="s">
        <v>56</v>
      </c>
      <c r="I16153" s="11" t="s">
        <v>56</v>
      </c>
      <c r="J16153" s="11" t="s">
        <v>56</v>
      </c>
      <c r="K16153" s="11" t="str">
        <f>IFERROR(INDEX('EDC Component Dictionary'!$C$5:$C$37,MATCH('Rates Database'!J16153,'EDC Component Dictionary'!$B$5:$B$37,0)), "Energy Supply")</f>
        <v>Distribution System</v>
      </c>
      <c r="L16153" s="12"/>
      <c r="M16153" s="12">
        <v>5</v>
      </c>
    </row>
    <row r="16154" spans="1:13" x14ac:dyDescent="0.3">
      <c r="A16154" s="18">
        <v>16152</v>
      </c>
      <c r="B16154" s="18">
        <f t="shared" si="506"/>
        <v>2019</v>
      </c>
      <c r="C16154" s="17">
        <v>43647</v>
      </c>
      <c r="D16154" s="18" t="s">
        <v>314</v>
      </c>
      <c r="E16154" s="18" t="s">
        <v>327</v>
      </c>
      <c r="F16154" s="18" t="str">
        <f t="shared" si="505"/>
        <v>Ipswich-Customer Charge-43647</v>
      </c>
      <c r="G16154" s="11" t="s">
        <v>131</v>
      </c>
      <c r="H16154" s="11" t="s">
        <v>56</v>
      </c>
      <c r="I16154" s="11" t="s">
        <v>56</v>
      </c>
      <c r="J16154" s="11" t="s">
        <v>56</v>
      </c>
      <c r="K16154" s="11" t="str">
        <f>IFERROR(INDEX('EDC Component Dictionary'!$C$5:$C$37,MATCH('Rates Database'!J16154,'EDC Component Dictionary'!$B$5:$B$37,0)), "Energy Supply")</f>
        <v>Distribution System</v>
      </c>
      <c r="L16154" s="12"/>
      <c r="M16154" s="12">
        <v>4</v>
      </c>
    </row>
    <row r="16155" spans="1:13" x14ac:dyDescent="0.3">
      <c r="A16155" s="18">
        <v>16153</v>
      </c>
      <c r="B16155" s="18">
        <f t="shared" si="506"/>
        <v>2019</v>
      </c>
      <c r="C16155" s="17">
        <v>43647</v>
      </c>
      <c r="D16155" s="18" t="s">
        <v>314</v>
      </c>
      <c r="E16155" s="18" t="s">
        <v>328</v>
      </c>
      <c r="F16155" s="18" t="str">
        <f t="shared" si="505"/>
        <v>Westfield-Customer Charge-43647</v>
      </c>
      <c r="G16155" s="11" t="s">
        <v>131</v>
      </c>
      <c r="H16155" s="11" t="s">
        <v>56</v>
      </c>
      <c r="I16155" s="11" t="s">
        <v>56</v>
      </c>
      <c r="J16155" s="11" t="s">
        <v>56</v>
      </c>
      <c r="K16155" s="11" t="str">
        <f>IFERROR(INDEX('EDC Component Dictionary'!$C$5:$C$37,MATCH('Rates Database'!J16155,'EDC Component Dictionary'!$B$5:$B$37,0)), "Energy Supply")</f>
        <v>Distribution System</v>
      </c>
      <c r="L16155" s="12"/>
      <c r="M16155" s="12">
        <v>11.637499999999999</v>
      </c>
    </row>
    <row r="16156" spans="1:13" x14ac:dyDescent="0.3">
      <c r="A16156" s="18">
        <v>16154</v>
      </c>
      <c r="B16156" s="18">
        <f t="shared" si="506"/>
        <v>2019</v>
      </c>
      <c r="C16156" s="17">
        <v>43647</v>
      </c>
      <c r="D16156" s="18" t="s">
        <v>314</v>
      </c>
      <c r="E16156" s="18" t="s">
        <v>351</v>
      </c>
      <c r="F16156" s="18" t="str">
        <f t="shared" si="505"/>
        <v>Groton-Customer Charge-43647</v>
      </c>
      <c r="G16156" s="11" t="s">
        <v>131</v>
      </c>
      <c r="H16156" s="11" t="s">
        <v>56</v>
      </c>
      <c r="I16156" s="11" t="s">
        <v>56</v>
      </c>
      <c r="J16156" s="11" t="s">
        <v>56</v>
      </c>
      <c r="K16156" s="11" t="str">
        <f>IFERROR(INDEX('EDC Component Dictionary'!$C$5:$C$37,MATCH('Rates Database'!J16156,'EDC Component Dictionary'!$B$5:$B$37,0)), "Energy Supply")</f>
        <v>Distribution System</v>
      </c>
      <c r="L16156" s="12"/>
      <c r="M16156" s="12">
        <v>3.82</v>
      </c>
    </row>
    <row r="16157" spans="1:13" x14ac:dyDescent="0.3">
      <c r="A16157" s="18">
        <v>16155</v>
      </c>
      <c r="B16157" s="18">
        <f t="shared" si="506"/>
        <v>2019</v>
      </c>
      <c r="C16157" s="17">
        <v>43647</v>
      </c>
      <c r="D16157" s="18" t="s">
        <v>314</v>
      </c>
      <c r="E16157" s="18" t="s">
        <v>329</v>
      </c>
      <c r="F16157" s="18" t="str">
        <f t="shared" si="505"/>
        <v>Merrimac-Customer Charge-43647</v>
      </c>
      <c r="G16157" s="11" t="s">
        <v>131</v>
      </c>
      <c r="H16157" s="11" t="s">
        <v>56</v>
      </c>
      <c r="I16157" s="11" t="s">
        <v>56</v>
      </c>
      <c r="J16157" s="11" t="s">
        <v>56</v>
      </c>
      <c r="K16157" s="11" t="str">
        <f>IFERROR(INDEX('EDC Component Dictionary'!$C$5:$C$37,MATCH('Rates Database'!J16157,'EDC Component Dictionary'!$B$5:$B$37,0)), "Energy Supply")</f>
        <v>Distribution System</v>
      </c>
      <c r="L16157" s="12"/>
      <c r="M16157" s="12">
        <v>5.5</v>
      </c>
    </row>
    <row r="16158" spans="1:13" x14ac:dyDescent="0.3">
      <c r="A16158" s="18">
        <v>16156</v>
      </c>
      <c r="B16158" s="18">
        <f t="shared" si="506"/>
        <v>2019</v>
      </c>
      <c r="C16158" s="17">
        <v>43647</v>
      </c>
      <c r="D16158" s="18" t="s">
        <v>314</v>
      </c>
      <c r="E16158" s="18" t="s">
        <v>352</v>
      </c>
      <c r="F16158" s="18" t="str">
        <f t="shared" si="505"/>
        <v>Belmont-Customer Charge-43647</v>
      </c>
      <c r="G16158" s="11" t="s">
        <v>131</v>
      </c>
      <c r="H16158" s="11" t="s">
        <v>56</v>
      </c>
      <c r="I16158" s="11" t="s">
        <v>56</v>
      </c>
      <c r="J16158" s="11" t="s">
        <v>56</v>
      </c>
      <c r="K16158" s="11" t="str">
        <f>IFERROR(INDEX('EDC Component Dictionary'!$C$5:$C$37,MATCH('Rates Database'!J16158,'EDC Component Dictionary'!$B$5:$B$37,0)), "Energy Supply")</f>
        <v>Distribution System</v>
      </c>
      <c r="L16158" s="12"/>
      <c r="M16158" s="12">
        <v>10.5999999999999</v>
      </c>
    </row>
    <row r="16159" spans="1:13" x14ac:dyDescent="0.3">
      <c r="A16159" s="18">
        <v>16157</v>
      </c>
      <c r="B16159" s="18">
        <f t="shared" si="506"/>
        <v>2019</v>
      </c>
      <c r="C16159" s="17">
        <v>43647</v>
      </c>
      <c r="D16159" s="18" t="s">
        <v>314</v>
      </c>
      <c r="E16159" s="18" t="s">
        <v>330</v>
      </c>
      <c r="F16159" s="18" t="str">
        <f t="shared" si="505"/>
        <v>Chicopee-Customer Charge-43647</v>
      </c>
      <c r="G16159" s="11" t="s">
        <v>131</v>
      </c>
      <c r="H16159" s="11" t="s">
        <v>56</v>
      </c>
      <c r="I16159" s="11" t="s">
        <v>56</v>
      </c>
      <c r="J16159" s="11" t="s">
        <v>56</v>
      </c>
      <c r="K16159" s="11" t="str">
        <f>IFERROR(INDEX('EDC Component Dictionary'!$C$5:$C$37,MATCH('Rates Database'!J16159,'EDC Component Dictionary'!$B$5:$B$37,0)), "Energy Supply")</f>
        <v>Distribution System</v>
      </c>
      <c r="L16159" s="12"/>
      <c r="M16159" s="12">
        <v>5.6</v>
      </c>
    </row>
    <row r="16160" spans="1:13" x14ac:dyDescent="0.3">
      <c r="A16160" s="18">
        <v>16158</v>
      </c>
      <c r="B16160" s="18">
        <f t="shared" si="506"/>
        <v>2019</v>
      </c>
      <c r="C16160" s="17">
        <v>43647</v>
      </c>
      <c r="D16160" s="18" t="s">
        <v>314</v>
      </c>
      <c r="E16160" s="18" t="s">
        <v>331</v>
      </c>
      <c r="F16160" s="18" t="str">
        <f t="shared" si="505"/>
        <v>Marblehead-Customer Charge-43647</v>
      </c>
      <c r="G16160" s="11" t="s">
        <v>131</v>
      </c>
      <c r="H16160" s="11" t="s">
        <v>56</v>
      </c>
      <c r="I16160" s="11" t="s">
        <v>56</v>
      </c>
      <c r="J16160" s="11" t="s">
        <v>56</v>
      </c>
      <c r="K16160" s="11" t="str">
        <f>IFERROR(INDEX('EDC Component Dictionary'!$C$5:$C$37,MATCH('Rates Database'!J16160,'EDC Component Dictionary'!$B$5:$B$37,0)), "Energy Supply")</f>
        <v>Distribution System</v>
      </c>
      <c r="L16160" s="12"/>
      <c r="M16160" s="12">
        <v>7.67</v>
      </c>
    </row>
    <row r="16161" spans="1:13" x14ac:dyDescent="0.3">
      <c r="A16161" s="18">
        <v>16159</v>
      </c>
      <c r="B16161" s="18">
        <f t="shared" si="506"/>
        <v>2019</v>
      </c>
      <c r="C16161" s="17">
        <v>43647</v>
      </c>
      <c r="D16161" s="18" t="s">
        <v>314</v>
      </c>
      <c r="E16161" s="18" t="s">
        <v>332</v>
      </c>
      <c r="F16161" s="18" t="str">
        <f t="shared" si="505"/>
        <v>Hingham-Customer Charge-43647</v>
      </c>
      <c r="G16161" s="11" t="s">
        <v>131</v>
      </c>
      <c r="H16161" s="11" t="s">
        <v>56</v>
      </c>
      <c r="I16161" s="11" t="s">
        <v>56</v>
      </c>
      <c r="J16161" s="11" t="s">
        <v>56</v>
      </c>
      <c r="K16161" s="11" t="str">
        <f>IFERROR(INDEX('EDC Component Dictionary'!$C$5:$C$37,MATCH('Rates Database'!J16161,'EDC Component Dictionary'!$B$5:$B$37,0)), "Energy Supply")</f>
        <v>Distribution System</v>
      </c>
      <c r="L16161" s="12"/>
      <c r="M16161" s="12">
        <v>7.9739999999999798</v>
      </c>
    </row>
    <row r="16162" spans="1:13" x14ac:dyDescent="0.3">
      <c r="A16162" s="18">
        <v>16160</v>
      </c>
      <c r="B16162" s="18">
        <f t="shared" si="506"/>
        <v>2019</v>
      </c>
      <c r="C16162" s="17">
        <v>43647</v>
      </c>
      <c r="D16162" s="18" t="s">
        <v>314</v>
      </c>
      <c r="E16162" s="18" t="s">
        <v>333</v>
      </c>
      <c r="F16162" s="18" t="str">
        <f t="shared" si="505"/>
        <v>South Hadley-Customer Charge-43647</v>
      </c>
      <c r="G16162" s="11" t="s">
        <v>131</v>
      </c>
      <c r="H16162" s="11" t="s">
        <v>56</v>
      </c>
      <c r="I16162" s="11" t="s">
        <v>56</v>
      </c>
      <c r="J16162" s="11" t="s">
        <v>56</v>
      </c>
      <c r="K16162" s="11" t="str">
        <f>IFERROR(INDEX('EDC Component Dictionary'!$C$5:$C$37,MATCH('Rates Database'!J16162,'EDC Component Dictionary'!$B$5:$B$37,0)), "Energy Supply")</f>
        <v>Distribution System</v>
      </c>
      <c r="L16162" s="12"/>
      <c r="M16162" s="12">
        <v>4.7</v>
      </c>
    </row>
    <row r="16163" spans="1:13" x14ac:dyDescent="0.3">
      <c r="A16163" s="18">
        <v>16161</v>
      </c>
      <c r="B16163" s="18">
        <f t="shared" si="506"/>
        <v>2019</v>
      </c>
      <c r="C16163" s="17">
        <v>43647</v>
      </c>
      <c r="D16163" s="18" t="s">
        <v>314</v>
      </c>
      <c r="E16163" s="18" t="s">
        <v>334</v>
      </c>
      <c r="F16163" s="18" t="str">
        <f t="shared" si="505"/>
        <v>Georgetown-Customer Charge-43647</v>
      </c>
      <c r="G16163" s="11" t="s">
        <v>131</v>
      </c>
      <c r="H16163" s="11" t="s">
        <v>56</v>
      </c>
      <c r="I16163" s="11" t="s">
        <v>56</v>
      </c>
      <c r="J16163" s="11" t="s">
        <v>56</v>
      </c>
      <c r="K16163" s="11" t="str">
        <f>IFERROR(INDEX('EDC Component Dictionary'!$C$5:$C$37,MATCH('Rates Database'!J16163,'EDC Component Dictionary'!$B$5:$B$37,0)), "Energy Supply")</f>
        <v>Distribution System</v>
      </c>
      <c r="L16163" s="12"/>
      <c r="M16163" s="12">
        <v>5.41099999999998</v>
      </c>
    </row>
    <row r="16164" spans="1:13" x14ac:dyDescent="0.3">
      <c r="A16164" s="18">
        <v>16162</v>
      </c>
      <c r="B16164" s="18">
        <f t="shared" si="506"/>
        <v>2019</v>
      </c>
      <c r="C16164" s="17">
        <v>43647</v>
      </c>
      <c r="D16164" s="18" t="s">
        <v>314</v>
      </c>
      <c r="E16164" s="18" t="s">
        <v>335</v>
      </c>
      <c r="F16164" s="18" t="str">
        <f t="shared" si="505"/>
        <v>Sterling-Customer Charge-43647</v>
      </c>
      <c r="G16164" s="11" t="s">
        <v>131</v>
      </c>
      <c r="H16164" s="11" t="s">
        <v>56</v>
      </c>
      <c r="I16164" s="11" t="s">
        <v>56</v>
      </c>
      <c r="J16164" s="11" t="s">
        <v>56</v>
      </c>
      <c r="K16164" s="11" t="str">
        <f>IFERROR(INDEX('EDC Component Dictionary'!$C$5:$C$37,MATCH('Rates Database'!J16164,'EDC Component Dictionary'!$B$5:$B$37,0)), "Energy Supply")</f>
        <v>Distribution System</v>
      </c>
      <c r="L16164" s="12"/>
      <c r="M16164" s="12">
        <v>4</v>
      </c>
    </row>
    <row r="16165" spans="1:13" x14ac:dyDescent="0.3">
      <c r="A16165" s="18">
        <v>16163</v>
      </c>
      <c r="B16165" s="18">
        <f t="shared" si="506"/>
        <v>2019</v>
      </c>
      <c r="C16165" s="17">
        <v>43647</v>
      </c>
      <c r="D16165" s="18" t="s">
        <v>314</v>
      </c>
      <c r="E16165" s="18" t="s">
        <v>336</v>
      </c>
      <c r="F16165" s="18" t="str">
        <f t="shared" si="505"/>
        <v>Littleton-Customer Charge-43647</v>
      </c>
      <c r="G16165" s="11" t="s">
        <v>131</v>
      </c>
      <c r="H16165" s="11" t="s">
        <v>56</v>
      </c>
      <c r="I16165" s="11" t="s">
        <v>56</v>
      </c>
      <c r="J16165" s="11" t="s">
        <v>56</v>
      </c>
      <c r="K16165" s="11" t="str">
        <f>IFERROR(INDEX('EDC Component Dictionary'!$C$5:$C$37,MATCH('Rates Database'!J16165,'EDC Component Dictionary'!$B$5:$B$37,0)), "Energy Supply")</f>
        <v>Distribution System</v>
      </c>
      <c r="L16165" s="12"/>
      <c r="M16165" s="12">
        <v>3.5</v>
      </c>
    </row>
    <row r="16166" spans="1:13" x14ac:dyDescent="0.3">
      <c r="A16166" s="18">
        <v>16164</v>
      </c>
      <c r="B16166" s="18">
        <f t="shared" si="506"/>
        <v>2019</v>
      </c>
      <c r="C16166" s="17">
        <v>43647</v>
      </c>
      <c r="D16166" s="18" t="s">
        <v>314</v>
      </c>
      <c r="E16166" s="18" t="s">
        <v>337</v>
      </c>
      <c r="F16166" s="18" t="str">
        <f t="shared" si="505"/>
        <v>Boylston-Customer Charge-43647</v>
      </c>
      <c r="G16166" s="11" t="s">
        <v>131</v>
      </c>
      <c r="H16166" s="11" t="s">
        <v>56</v>
      </c>
      <c r="I16166" s="11" t="s">
        <v>56</v>
      </c>
      <c r="J16166" s="11" t="s">
        <v>56</v>
      </c>
      <c r="K16166" s="11" t="str">
        <f>IFERROR(INDEX('EDC Component Dictionary'!$C$5:$C$37,MATCH('Rates Database'!J16166,'EDC Component Dictionary'!$B$5:$B$37,0)), "Energy Supply")</f>
        <v>Distribution System</v>
      </c>
      <c r="L16166" s="12"/>
      <c r="M16166" s="12">
        <v>9</v>
      </c>
    </row>
    <row r="16167" spans="1:13" x14ac:dyDescent="0.3">
      <c r="A16167" s="18">
        <v>16165</v>
      </c>
      <c r="B16167" s="18">
        <f t="shared" si="506"/>
        <v>2019</v>
      </c>
      <c r="C16167" s="17">
        <v>43647</v>
      </c>
      <c r="D16167" s="18" t="s">
        <v>314</v>
      </c>
      <c r="E16167" s="18" t="s">
        <v>338</v>
      </c>
      <c r="F16167" s="18" t="str">
        <f t="shared" si="505"/>
        <v>Princeton-Customer Charge-43647</v>
      </c>
      <c r="G16167" s="11" t="s">
        <v>131</v>
      </c>
      <c r="H16167" s="11" t="s">
        <v>56</v>
      </c>
      <c r="I16167" s="11" t="s">
        <v>56</v>
      </c>
      <c r="J16167" s="11" t="s">
        <v>56</v>
      </c>
      <c r="K16167" s="11" t="str">
        <f>IFERROR(INDEX('EDC Component Dictionary'!$C$5:$C$37,MATCH('Rates Database'!J16167,'EDC Component Dictionary'!$B$5:$B$37,0)), "Energy Supply")</f>
        <v>Distribution System</v>
      </c>
      <c r="L16167" s="12"/>
      <c r="M16167" s="12">
        <v>8.9500000000000099</v>
      </c>
    </row>
    <row r="16168" spans="1:13" x14ac:dyDescent="0.3">
      <c r="A16168" s="18">
        <v>16166</v>
      </c>
      <c r="B16168" s="18">
        <f t="shared" si="506"/>
        <v>2019</v>
      </c>
      <c r="C16168" s="17">
        <v>43647</v>
      </c>
      <c r="D16168" s="18" t="s">
        <v>314</v>
      </c>
      <c r="E16168" s="18" t="s">
        <v>347</v>
      </c>
      <c r="F16168" s="18" t="str">
        <f t="shared" si="505"/>
        <v>Middleborough-Customer Charge-43647</v>
      </c>
      <c r="G16168" s="11" t="s">
        <v>131</v>
      </c>
      <c r="H16168" s="11" t="s">
        <v>56</v>
      </c>
      <c r="I16168" s="11" t="s">
        <v>56</v>
      </c>
      <c r="J16168" s="11" t="s">
        <v>56</v>
      </c>
      <c r="K16168" s="11" t="str">
        <f>IFERROR(INDEX('EDC Component Dictionary'!$C$5:$C$37,MATCH('Rates Database'!J16168,'EDC Component Dictionary'!$B$5:$B$37,0)), "Energy Supply")</f>
        <v>Distribution System</v>
      </c>
      <c r="L16168" s="12"/>
      <c r="M16168" s="12">
        <v>4.5049999999999901</v>
      </c>
    </row>
    <row r="16169" spans="1:13" x14ac:dyDescent="0.3">
      <c r="A16169" s="18">
        <v>16167</v>
      </c>
      <c r="B16169" s="18">
        <f t="shared" si="506"/>
        <v>2019</v>
      </c>
      <c r="C16169" s="17">
        <v>43647</v>
      </c>
      <c r="D16169" s="18" t="s">
        <v>314</v>
      </c>
      <c r="E16169" s="18" t="s">
        <v>339</v>
      </c>
      <c r="F16169" s="18" t="str">
        <f t="shared" si="505"/>
        <v>Rowley-Customer Charge-43647</v>
      </c>
      <c r="G16169" s="11" t="s">
        <v>131</v>
      </c>
      <c r="H16169" s="11" t="s">
        <v>56</v>
      </c>
      <c r="I16169" s="11" t="s">
        <v>56</v>
      </c>
      <c r="J16169" s="11" t="s">
        <v>56</v>
      </c>
      <c r="K16169" s="11" t="str">
        <f>IFERROR(INDEX('EDC Component Dictionary'!$C$5:$C$37,MATCH('Rates Database'!J16169,'EDC Component Dictionary'!$B$5:$B$37,0)), "Energy Supply")</f>
        <v>Distribution System</v>
      </c>
      <c r="L16169" s="12"/>
      <c r="M16169" s="12">
        <v>4</v>
      </c>
    </row>
    <row r="16170" spans="1:13" x14ac:dyDescent="0.3">
      <c r="A16170" s="18">
        <v>16168</v>
      </c>
      <c r="B16170" s="18">
        <f t="shared" si="506"/>
        <v>2019</v>
      </c>
      <c r="C16170" s="17">
        <v>43647</v>
      </c>
      <c r="D16170" s="18" t="s">
        <v>314</v>
      </c>
      <c r="E16170" s="18" t="s">
        <v>353</v>
      </c>
      <c r="F16170" s="18" t="str">
        <f t="shared" si="505"/>
        <v>Concord-Customer Charge-43647</v>
      </c>
      <c r="G16170" s="11" t="s">
        <v>131</v>
      </c>
      <c r="H16170" s="11" t="s">
        <v>56</v>
      </c>
      <c r="I16170" s="11" t="s">
        <v>56</v>
      </c>
      <c r="J16170" s="11" t="s">
        <v>56</v>
      </c>
      <c r="K16170" s="11" t="str">
        <f>IFERROR(INDEX('EDC Component Dictionary'!$C$5:$C$37,MATCH('Rates Database'!J16170,'EDC Component Dictionary'!$B$5:$B$37,0)), "Energy Supply")</f>
        <v>Distribution System</v>
      </c>
      <c r="L16170" s="12"/>
      <c r="M16170" s="12">
        <v>8.4166500000000006</v>
      </c>
    </row>
    <row r="16171" spans="1:13" x14ac:dyDescent="0.3">
      <c r="A16171" s="18">
        <v>16169</v>
      </c>
      <c r="B16171" s="18">
        <f t="shared" si="506"/>
        <v>2019</v>
      </c>
      <c r="C16171" s="17">
        <v>43647</v>
      </c>
      <c r="D16171" s="18" t="s">
        <v>314</v>
      </c>
      <c r="E16171" s="18" t="s">
        <v>340</v>
      </c>
      <c r="F16171" s="18" t="str">
        <f t="shared" si="505"/>
        <v>Wakefield-Customer Charge-43647</v>
      </c>
      <c r="G16171" s="11" t="s">
        <v>131</v>
      </c>
      <c r="H16171" s="11" t="s">
        <v>56</v>
      </c>
      <c r="I16171" s="11" t="s">
        <v>56</v>
      </c>
      <c r="J16171" s="11" t="s">
        <v>56</v>
      </c>
      <c r="K16171" s="11" t="str">
        <f>IFERROR(INDEX('EDC Component Dictionary'!$C$5:$C$37,MATCH('Rates Database'!J16171,'EDC Component Dictionary'!$B$5:$B$37,0)), "Energy Supply")</f>
        <v>Distribution System</v>
      </c>
      <c r="L16171" s="12"/>
      <c r="M16171" s="12">
        <v>6</v>
      </c>
    </row>
    <row r="16172" spans="1:13" x14ac:dyDescent="0.3">
      <c r="A16172" s="18">
        <v>16170</v>
      </c>
      <c r="B16172" s="18">
        <f t="shared" si="506"/>
        <v>2019</v>
      </c>
      <c r="C16172" s="17">
        <v>43647</v>
      </c>
      <c r="D16172" s="18" t="s">
        <v>314</v>
      </c>
      <c r="E16172" s="18" t="s">
        <v>341</v>
      </c>
      <c r="F16172" s="18" t="str">
        <f t="shared" si="505"/>
        <v>Hull-Customer Charge-43647</v>
      </c>
      <c r="G16172" s="11" t="s">
        <v>131</v>
      </c>
      <c r="H16172" s="11" t="s">
        <v>56</v>
      </c>
      <c r="I16172" s="11" t="s">
        <v>56</v>
      </c>
      <c r="J16172" s="11" t="s">
        <v>56</v>
      </c>
      <c r="K16172" s="11" t="str">
        <f>IFERROR(INDEX('EDC Component Dictionary'!$C$5:$C$37,MATCH('Rates Database'!J16172,'EDC Component Dictionary'!$B$5:$B$37,0)), "Energy Supply")</f>
        <v>Distribution System</v>
      </c>
      <c r="L16172" s="12"/>
      <c r="M16172" s="12">
        <v>5.7960000000000003</v>
      </c>
    </row>
    <row r="16173" spans="1:13" x14ac:dyDescent="0.3">
      <c r="A16173" s="18">
        <v>16171</v>
      </c>
      <c r="B16173" s="18">
        <f t="shared" si="506"/>
        <v>2019</v>
      </c>
      <c r="C16173" s="17">
        <v>43647</v>
      </c>
      <c r="D16173" s="18" t="s">
        <v>314</v>
      </c>
      <c r="E16173" s="18" t="s">
        <v>342</v>
      </c>
      <c r="F16173" s="18" t="str">
        <f t="shared" si="505"/>
        <v>North Attleborough-Customer Charge-43647</v>
      </c>
      <c r="G16173" s="11" t="s">
        <v>131</v>
      </c>
      <c r="H16173" s="11" t="s">
        <v>56</v>
      </c>
      <c r="I16173" s="11" t="s">
        <v>56</v>
      </c>
      <c r="J16173" s="11" t="s">
        <v>56</v>
      </c>
      <c r="K16173" s="11" t="str">
        <f>IFERROR(INDEX('EDC Component Dictionary'!$C$5:$C$37,MATCH('Rates Database'!J16173,'EDC Component Dictionary'!$B$5:$B$37,0)), "Energy Supply")</f>
        <v>Distribution System</v>
      </c>
      <c r="L16173" s="12"/>
      <c r="M16173" s="12">
        <v>10.32</v>
      </c>
    </row>
    <row r="16174" spans="1:13" x14ac:dyDescent="0.3">
      <c r="A16174" s="18">
        <v>16172</v>
      </c>
      <c r="B16174" s="18">
        <f t="shared" si="506"/>
        <v>2019</v>
      </c>
      <c r="C16174" s="17">
        <v>43647</v>
      </c>
      <c r="D16174" s="18" t="s">
        <v>314</v>
      </c>
      <c r="E16174" s="18" t="s">
        <v>343</v>
      </c>
      <c r="F16174" s="18" t="str">
        <f t="shared" si="505"/>
        <v>Holden-Customer Charge-43647</v>
      </c>
      <c r="G16174" s="11" t="s">
        <v>131</v>
      </c>
      <c r="H16174" s="11" t="s">
        <v>56</v>
      </c>
      <c r="I16174" s="11" t="s">
        <v>56</v>
      </c>
      <c r="J16174" s="11" t="s">
        <v>56</v>
      </c>
      <c r="K16174" s="11" t="str">
        <f>IFERROR(INDEX('EDC Component Dictionary'!$C$5:$C$37,MATCH('Rates Database'!J16174,'EDC Component Dictionary'!$B$5:$B$37,0)), "Energy Supply")</f>
        <v>Distribution System</v>
      </c>
      <c r="L16174" s="12"/>
      <c r="M16174" s="12">
        <v>4.4999999999999902</v>
      </c>
    </row>
    <row r="16175" spans="1:13" x14ac:dyDescent="0.3">
      <c r="A16175" s="18">
        <v>16173</v>
      </c>
      <c r="B16175" s="18">
        <f t="shared" si="506"/>
        <v>2019</v>
      </c>
      <c r="C16175" s="17">
        <v>43647</v>
      </c>
      <c r="D16175" s="18" t="s">
        <v>314</v>
      </c>
      <c r="E16175" s="18" t="s">
        <v>354</v>
      </c>
      <c r="F16175" s="18" t="str">
        <f t="shared" si="505"/>
        <v>Taunton-Customer Charge-43647</v>
      </c>
      <c r="G16175" s="11" t="s">
        <v>131</v>
      </c>
      <c r="H16175" s="11" t="s">
        <v>56</v>
      </c>
      <c r="I16175" s="11" t="s">
        <v>56</v>
      </c>
      <c r="J16175" s="11" t="s">
        <v>56</v>
      </c>
      <c r="K16175" s="11" t="str">
        <f>IFERROR(INDEX('EDC Component Dictionary'!$C$5:$C$37,MATCH('Rates Database'!J16175,'EDC Component Dictionary'!$B$5:$B$37,0)), "Energy Supply")</f>
        <v>Distribution System</v>
      </c>
      <c r="L16175" s="12"/>
      <c r="M16175" s="12">
        <v>9.2244999999999902</v>
      </c>
    </row>
    <row r="16176" spans="1:13" x14ac:dyDescent="0.3">
      <c r="A16176" s="18">
        <v>16174</v>
      </c>
      <c r="B16176" s="18">
        <f t="shared" si="506"/>
        <v>2019</v>
      </c>
      <c r="C16176" s="17">
        <v>43647</v>
      </c>
      <c r="D16176" s="18" t="s">
        <v>314</v>
      </c>
      <c r="E16176" s="18" t="s">
        <v>344</v>
      </c>
      <c r="F16176" s="18" t="str">
        <f t="shared" si="505"/>
        <v>Norwood-Customer Charge-43647</v>
      </c>
      <c r="G16176" s="11" t="s">
        <v>131</v>
      </c>
      <c r="H16176" s="11" t="s">
        <v>56</v>
      </c>
      <c r="I16176" s="11" t="s">
        <v>56</v>
      </c>
      <c r="J16176" s="11" t="s">
        <v>56</v>
      </c>
      <c r="K16176" s="11" t="str">
        <f>IFERROR(INDEX('EDC Component Dictionary'!$C$5:$C$37,MATCH('Rates Database'!J16176,'EDC Component Dictionary'!$B$5:$B$37,0)), "Energy Supply")</f>
        <v>Distribution System</v>
      </c>
      <c r="L16176" s="12"/>
      <c r="M16176" s="12">
        <v>9</v>
      </c>
    </row>
    <row r="16177" spans="1:13" x14ac:dyDescent="0.3">
      <c r="A16177" s="18">
        <v>16175</v>
      </c>
      <c r="B16177" s="18">
        <f t="shared" si="506"/>
        <v>2019</v>
      </c>
      <c r="C16177" s="17">
        <v>43647</v>
      </c>
      <c r="D16177" s="18" t="s">
        <v>314</v>
      </c>
      <c r="E16177" s="18" t="s">
        <v>355</v>
      </c>
      <c r="F16177" s="18" t="str">
        <f t="shared" si="505"/>
        <v>Wellesley-Customer Charge-43647</v>
      </c>
      <c r="G16177" s="11" t="s">
        <v>131</v>
      </c>
      <c r="H16177" s="11" t="s">
        <v>56</v>
      </c>
      <c r="I16177" s="11" t="s">
        <v>56</v>
      </c>
      <c r="J16177" s="11" t="s">
        <v>56</v>
      </c>
      <c r="K16177" s="11" t="str">
        <f>IFERROR(INDEX('EDC Component Dictionary'!$C$5:$C$37,MATCH('Rates Database'!J16177,'EDC Component Dictionary'!$B$5:$B$37,0)), "Energy Supply")</f>
        <v>Distribution System</v>
      </c>
      <c r="L16177" s="12"/>
      <c r="M16177" s="12">
        <v>2.5935000000000001</v>
      </c>
    </row>
    <row r="16178" spans="1:13" x14ac:dyDescent="0.3">
      <c r="A16178" s="18">
        <v>16176</v>
      </c>
      <c r="B16178" s="18">
        <f t="shared" si="506"/>
        <v>2019</v>
      </c>
      <c r="C16178" s="17">
        <v>43647</v>
      </c>
      <c r="D16178" s="18" t="s">
        <v>314</v>
      </c>
      <c r="E16178" s="18" t="s">
        <v>345</v>
      </c>
      <c r="F16178" s="18" t="str">
        <f t="shared" si="505"/>
        <v>Russell-Customer Charge-43647</v>
      </c>
      <c r="G16178" s="11" t="s">
        <v>131</v>
      </c>
      <c r="H16178" s="11" t="s">
        <v>56</v>
      </c>
      <c r="I16178" s="11" t="s">
        <v>56</v>
      </c>
      <c r="J16178" s="11" t="s">
        <v>56</v>
      </c>
      <c r="K16178" s="11" t="str">
        <f>IFERROR(INDEX('EDC Component Dictionary'!$C$5:$C$37,MATCH('Rates Database'!J16178,'EDC Component Dictionary'!$B$5:$B$37,0)), "Energy Supply")</f>
        <v>Distribution System</v>
      </c>
      <c r="L16178" s="12"/>
      <c r="M16178" s="12">
        <v>8</v>
      </c>
    </row>
    <row r="16179" spans="1:13" x14ac:dyDescent="0.3">
      <c r="A16179" s="18">
        <v>16177</v>
      </c>
      <c r="B16179" s="18">
        <f t="shared" si="506"/>
        <v>2019</v>
      </c>
      <c r="C16179" s="17">
        <v>43647</v>
      </c>
      <c r="D16179" s="18" t="s">
        <v>314</v>
      </c>
      <c r="E16179" s="18" t="s">
        <v>346</v>
      </c>
      <c r="F16179" s="18" t="str">
        <f t="shared" si="505"/>
        <v>Chester-Customer Charge-43647</v>
      </c>
      <c r="G16179" s="11" t="s">
        <v>131</v>
      </c>
      <c r="H16179" s="11" t="s">
        <v>56</v>
      </c>
      <c r="I16179" s="11" t="s">
        <v>56</v>
      </c>
      <c r="J16179" s="11" t="s">
        <v>56</v>
      </c>
      <c r="K16179" s="11" t="str">
        <f>IFERROR(INDEX('EDC Component Dictionary'!$C$5:$C$37,MATCH('Rates Database'!J16179,'EDC Component Dictionary'!$B$5:$B$37,0)), "Energy Supply")</f>
        <v>Distribution System</v>
      </c>
      <c r="L16179" s="12"/>
      <c r="M16179" s="12">
        <v>5.9849999999999701</v>
      </c>
    </row>
    <row r="16180" spans="1:13" x14ac:dyDescent="0.3">
      <c r="A16180" s="18">
        <v>16178</v>
      </c>
      <c r="B16180" s="18">
        <f t="shared" si="506"/>
        <v>2021</v>
      </c>
      <c r="C16180" s="17">
        <v>44287</v>
      </c>
      <c r="D16180" s="18" t="s">
        <v>314</v>
      </c>
      <c r="E16180" s="18" t="s">
        <v>315</v>
      </c>
      <c r="F16180" s="18" t="str">
        <f t="shared" si="505"/>
        <v>Holyoke-Customer Charge-44287</v>
      </c>
      <c r="G16180" s="11" t="s">
        <v>131</v>
      </c>
      <c r="H16180" s="11" t="s">
        <v>56</v>
      </c>
      <c r="I16180" s="11" t="s">
        <v>56</v>
      </c>
      <c r="J16180" s="11" t="s">
        <v>56</v>
      </c>
      <c r="K16180" s="11" t="str">
        <f>IFERROR(INDEX('EDC Component Dictionary'!$C$5:$C$37,MATCH('Rates Database'!J16180,'EDC Component Dictionary'!$B$5:$B$37,0)), "Energy Supply")</f>
        <v>Distribution System</v>
      </c>
      <c r="L16180" s="12"/>
      <c r="M16180" s="12">
        <v>4.9949999999999903</v>
      </c>
    </row>
    <row r="16181" spans="1:13" x14ac:dyDescent="0.3">
      <c r="A16181" s="18">
        <v>16179</v>
      </c>
      <c r="B16181" s="18">
        <f t="shared" si="506"/>
        <v>2021</v>
      </c>
      <c r="C16181" s="17">
        <v>44287</v>
      </c>
      <c r="D16181" s="18" t="s">
        <v>314</v>
      </c>
      <c r="E16181" s="18" t="s">
        <v>316</v>
      </c>
      <c r="F16181" s="18" t="str">
        <f t="shared" si="505"/>
        <v>West Boylston-Customer Charge-44287</v>
      </c>
      <c r="G16181" s="11" t="s">
        <v>131</v>
      </c>
      <c r="H16181" s="11" t="s">
        <v>56</v>
      </c>
      <c r="I16181" s="11" t="s">
        <v>56</v>
      </c>
      <c r="J16181" s="11" t="s">
        <v>56</v>
      </c>
      <c r="K16181" s="11" t="str">
        <f>IFERROR(INDEX('EDC Component Dictionary'!$C$5:$C$37,MATCH('Rates Database'!J16181,'EDC Component Dictionary'!$B$5:$B$37,0)), "Energy Supply")</f>
        <v>Distribution System</v>
      </c>
      <c r="L16181" s="12"/>
      <c r="M16181" s="12">
        <v>4.01400000000001</v>
      </c>
    </row>
    <row r="16182" spans="1:13" x14ac:dyDescent="0.3">
      <c r="A16182" s="18">
        <v>16180</v>
      </c>
      <c r="B16182" s="18">
        <f t="shared" si="506"/>
        <v>2021</v>
      </c>
      <c r="C16182" s="17">
        <v>44287</v>
      </c>
      <c r="D16182" s="18" t="s">
        <v>314</v>
      </c>
      <c r="E16182" s="18" t="s">
        <v>348</v>
      </c>
      <c r="F16182" s="18" t="str">
        <f t="shared" si="505"/>
        <v>Middleton-Customer Charge-44287</v>
      </c>
      <c r="G16182" s="11" t="s">
        <v>131</v>
      </c>
      <c r="H16182" s="11" t="s">
        <v>56</v>
      </c>
      <c r="I16182" s="11" t="s">
        <v>56</v>
      </c>
      <c r="J16182" s="11" t="s">
        <v>56</v>
      </c>
      <c r="K16182" s="11" t="str">
        <f>IFERROR(INDEX('EDC Component Dictionary'!$C$5:$C$37,MATCH('Rates Database'!J16182,'EDC Component Dictionary'!$B$5:$B$37,0)), "Energy Supply")</f>
        <v>Distribution System</v>
      </c>
      <c r="L16182" s="12"/>
      <c r="M16182" s="12">
        <v>5.0399999999999903</v>
      </c>
    </row>
    <row r="16183" spans="1:13" x14ac:dyDescent="0.3">
      <c r="A16183" s="18">
        <v>16181</v>
      </c>
      <c r="B16183" s="18">
        <f t="shared" si="506"/>
        <v>2021</v>
      </c>
      <c r="C16183" s="17">
        <v>44287</v>
      </c>
      <c r="D16183" s="18" t="s">
        <v>314</v>
      </c>
      <c r="E16183" s="18" t="s">
        <v>317</v>
      </c>
      <c r="F16183" s="18" t="str">
        <f t="shared" si="505"/>
        <v>Danvers-Customer Charge-44287</v>
      </c>
      <c r="G16183" s="11" t="s">
        <v>131</v>
      </c>
      <c r="H16183" s="11" t="s">
        <v>56</v>
      </c>
      <c r="I16183" s="11" t="s">
        <v>56</v>
      </c>
      <c r="J16183" s="11" t="s">
        <v>56</v>
      </c>
      <c r="K16183" s="11" t="str">
        <f>IFERROR(INDEX('EDC Component Dictionary'!$C$5:$C$37,MATCH('Rates Database'!J16183,'EDC Component Dictionary'!$B$5:$B$37,0)), "Energy Supply")</f>
        <v>Distribution System</v>
      </c>
      <c r="L16183" s="12"/>
      <c r="M16183" s="12">
        <v>7.5</v>
      </c>
    </row>
    <row r="16184" spans="1:13" x14ac:dyDescent="0.3">
      <c r="A16184" s="18">
        <v>16182</v>
      </c>
      <c r="B16184" s="18">
        <f t="shared" si="506"/>
        <v>2021</v>
      </c>
      <c r="C16184" s="17">
        <v>44287</v>
      </c>
      <c r="D16184" s="18" t="s">
        <v>314</v>
      </c>
      <c r="E16184" s="18" t="s">
        <v>318</v>
      </c>
      <c r="F16184" s="18" t="str">
        <f t="shared" si="505"/>
        <v>Peabody-Customer Charge-44287</v>
      </c>
      <c r="G16184" s="11" t="s">
        <v>131</v>
      </c>
      <c r="H16184" s="11" t="s">
        <v>56</v>
      </c>
      <c r="I16184" s="11" t="s">
        <v>56</v>
      </c>
      <c r="J16184" s="11" t="s">
        <v>56</v>
      </c>
      <c r="K16184" s="11" t="str">
        <f>IFERROR(INDEX('EDC Component Dictionary'!$C$5:$C$37,MATCH('Rates Database'!J16184,'EDC Component Dictionary'!$B$5:$B$37,0)), "Energy Supply")</f>
        <v>Distribution System</v>
      </c>
      <c r="L16184" s="12"/>
      <c r="M16184" s="12">
        <v>1.3719999999999899</v>
      </c>
    </row>
    <row r="16185" spans="1:13" x14ac:dyDescent="0.3">
      <c r="A16185" s="18">
        <v>16183</v>
      </c>
      <c r="B16185" s="18">
        <f t="shared" si="506"/>
        <v>2021</v>
      </c>
      <c r="C16185" s="17">
        <v>44287</v>
      </c>
      <c r="D16185" s="18" t="s">
        <v>314</v>
      </c>
      <c r="E16185" s="18" t="s">
        <v>319</v>
      </c>
      <c r="F16185" s="18" t="str">
        <f t="shared" si="505"/>
        <v>Ashburnham-Customer Charge-44287</v>
      </c>
      <c r="G16185" s="11" t="s">
        <v>131</v>
      </c>
      <c r="H16185" s="11" t="s">
        <v>56</v>
      </c>
      <c r="I16185" s="11" t="s">
        <v>56</v>
      </c>
      <c r="J16185" s="11" t="s">
        <v>56</v>
      </c>
      <c r="K16185" s="11" t="str">
        <f>IFERROR(INDEX('EDC Component Dictionary'!$C$5:$C$37,MATCH('Rates Database'!J16185,'EDC Component Dictionary'!$B$5:$B$37,0)), "Energy Supply")</f>
        <v>Distribution System</v>
      </c>
      <c r="L16185" s="12"/>
      <c r="M16185" s="12">
        <v>4.5</v>
      </c>
    </row>
    <row r="16186" spans="1:13" x14ac:dyDescent="0.3">
      <c r="A16186" s="18">
        <v>16184</v>
      </c>
      <c r="B16186" s="18">
        <f t="shared" si="506"/>
        <v>2021</v>
      </c>
      <c r="C16186" s="17">
        <v>44287</v>
      </c>
      <c r="D16186" s="18" t="s">
        <v>314</v>
      </c>
      <c r="E16186" s="18" t="s">
        <v>320</v>
      </c>
      <c r="F16186" s="18" t="str">
        <f t="shared" si="505"/>
        <v>Mansfield-Customer Charge-44287</v>
      </c>
      <c r="G16186" s="11" t="s">
        <v>131</v>
      </c>
      <c r="H16186" s="11" t="s">
        <v>56</v>
      </c>
      <c r="I16186" s="11" t="s">
        <v>56</v>
      </c>
      <c r="J16186" s="11" t="s">
        <v>56</v>
      </c>
      <c r="K16186" s="11" t="str">
        <f>IFERROR(INDEX('EDC Component Dictionary'!$C$5:$C$37,MATCH('Rates Database'!J16186,'EDC Component Dictionary'!$B$5:$B$37,0)), "Energy Supply")</f>
        <v>Distribution System</v>
      </c>
      <c r="L16186" s="12"/>
      <c r="M16186" s="12">
        <v>4</v>
      </c>
    </row>
    <row r="16187" spans="1:13" x14ac:dyDescent="0.3">
      <c r="A16187" s="18">
        <v>16185</v>
      </c>
      <c r="B16187" s="18">
        <f t="shared" si="506"/>
        <v>2021</v>
      </c>
      <c r="C16187" s="17">
        <v>44287</v>
      </c>
      <c r="D16187" s="18" t="s">
        <v>314</v>
      </c>
      <c r="E16187" s="18" t="s">
        <v>321</v>
      </c>
      <c r="F16187" s="18" t="str">
        <f t="shared" si="505"/>
        <v>Braintree-Customer Charge-44287</v>
      </c>
      <c r="G16187" s="11" t="s">
        <v>131</v>
      </c>
      <c r="H16187" s="11" t="s">
        <v>56</v>
      </c>
      <c r="I16187" s="11" t="s">
        <v>56</v>
      </c>
      <c r="J16187" s="11" t="s">
        <v>56</v>
      </c>
      <c r="K16187" s="11" t="str">
        <f>IFERROR(INDEX('EDC Component Dictionary'!$C$5:$C$37,MATCH('Rates Database'!J16187,'EDC Component Dictionary'!$B$5:$B$37,0)), "Energy Supply")</f>
        <v>Distribution System</v>
      </c>
      <c r="L16187" s="12"/>
      <c r="M16187" s="12">
        <v>5.12</v>
      </c>
    </row>
    <row r="16188" spans="1:13" x14ac:dyDescent="0.3">
      <c r="A16188" s="18">
        <v>16186</v>
      </c>
      <c r="B16188" s="18">
        <f t="shared" si="506"/>
        <v>2021</v>
      </c>
      <c r="C16188" s="17">
        <v>44287</v>
      </c>
      <c r="D16188" s="18" t="s">
        <v>314</v>
      </c>
      <c r="E16188" s="18" t="s">
        <v>322</v>
      </c>
      <c r="F16188" s="18" t="str">
        <f t="shared" si="505"/>
        <v>Paxton-Customer Charge-44287</v>
      </c>
      <c r="G16188" s="11" t="s">
        <v>131</v>
      </c>
      <c r="H16188" s="11" t="s">
        <v>56</v>
      </c>
      <c r="I16188" s="11" t="s">
        <v>56</v>
      </c>
      <c r="J16188" s="11" t="s">
        <v>56</v>
      </c>
      <c r="K16188" s="11" t="str">
        <f>IFERROR(INDEX('EDC Component Dictionary'!$C$5:$C$37,MATCH('Rates Database'!J16188,'EDC Component Dictionary'!$B$5:$B$37,0)), "Energy Supply")</f>
        <v>Distribution System</v>
      </c>
      <c r="L16188" s="12"/>
      <c r="M16188" s="12">
        <v>5</v>
      </c>
    </row>
    <row r="16189" spans="1:13" x14ac:dyDescent="0.3">
      <c r="A16189" s="18">
        <v>16187</v>
      </c>
      <c r="B16189" s="18">
        <f t="shared" si="506"/>
        <v>2021</v>
      </c>
      <c r="C16189" s="17">
        <v>44287</v>
      </c>
      <c r="D16189" s="18" t="s">
        <v>314</v>
      </c>
      <c r="E16189" s="18" t="s">
        <v>323</v>
      </c>
      <c r="F16189" s="18" t="str">
        <f t="shared" si="505"/>
        <v>Templeton-Customer Charge-44287</v>
      </c>
      <c r="G16189" s="11" t="s">
        <v>131</v>
      </c>
      <c r="H16189" s="11" t="s">
        <v>56</v>
      </c>
      <c r="I16189" s="11" t="s">
        <v>56</v>
      </c>
      <c r="J16189" s="11" t="s">
        <v>56</v>
      </c>
      <c r="K16189" s="11" t="str">
        <f>IFERROR(INDEX('EDC Component Dictionary'!$C$5:$C$37,MATCH('Rates Database'!J16189,'EDC Component Dictionary'!$B$5:$B$37,0)), "Energy Supply")</f>
        <v>Distribution System</v>
      </c>
      <c r="L16189" s="12"/>
      <c r="M16189" s="12">
        <v>3.75</v>
      </c>
    </row>
    <row r="16190" spans="1:13" x14ac:dyDescent="0.3">
      <c r="A16190" s="18">
        <v>16188</v>
      </c>
      <c r="B16190" s="18">
        <f t="shared" si="506"/>
        <v>2021</v>
      </c>
      <c r="C16190" s="17">
        <v>44287</v>
      </c>
      <c r="D16190" s="18" t="s">
        <v>314</v>
      </c>
      <c r="E16190" s="18" t="s">
        <v>324</v>
      </c>
      <c r="F16190" s="18" t="str">
        <f t="shared" si="505"/>
        <v>Hudson-Customer Charge-44287</v>
      </c>
      <c r="G16190" s="11" t="s">
        <v>131</v>
      </c>
      <c r="H16190" s="11" t="s">
        <v>56</v>
      </c>
      <c r="I16190" s="11" t="s">
        <v>56</v>
      </c>
      <c r="J16190" s="11" t="s">
        <v>56</v>
      </c>
      <c r="K16190" s="11" t="str">
        <f>IFERROR(INDEX('EDC Component Dictionary'!$C$5:$C$37,MATCH('Rates Database'!J16190,'EDC Component Dictionary'!$B$5:$B$37,0)), "Energy Supply")</f>
        <v>Distribution System</v>
      </c>
      <c r="L16190" s="12"/>
      <c r="M16190" s="12">
        <v>1.8153999999999999</v>
      </c>
    </row>
    <row r="16191" spans="1:13" x14ac:dyDescent="0.3">
      <c r="A16191" s="18">
        <v>16189</v>
      </c>
      <c r="B16191" s="18">
        <f t="shared" si="506"/>
        <v>2021</v>
      </c>
      <c r="C16191" s="17">
        <v>44287</v>
      </c>
      <c r="D16191" s="18" t="s">
        <v>314</v>
      </c>
      <c r="E16191" s="18" t="s">
        <v>325</v>
      </c>
      <c r="F16191" s="18" t="str">
        <f t="shared" si="505"/>
        <v>Reading-Customer Charge-44287</v>
      </c>
      <c r="G16191" s="11" t="s">
        <v>131</v>
      </c>
      <c r="H16191" s="11" t="s">
        <v>56</v>
      </c>
      <c r="I16191" s="11" t="s">
        <v>56</v>
      </c>
      <c r="J16191" s="11" t="s">
        <v>56</v>
      </c>
      <c r="K16191" s="11" t="str">
        <f>IFERROR(INDEX('EDC Component Dictionary'!$C$5:$C$37,MATCH('Rates Database'!J16191,'EDC Component Dictionary'!$B$5:$B$37,0)), "Energy Supply")</f>
        <v>Distribution System</v>
      </c>
      <c r="L16191" s="12"/>
      <c r="M16191" s="12">
        <v>4.3520000000000003</v>
      </c>
    </row>
    <row r="16192" spans="1:13" x14ac:dyDescent="0.3">
      <c r="A16192" s="18">
        <v>16190</v>
      </c>
      <c r="B16192" s="18">
        <f t="shared" si="506"/>
        <v>2021</v>
      </c>
      <c r="C16192" s="17">
        <v>44287</v>
      </c>
      <c r="D16192" s="18" t="s">
        <v>314</v>
      </c>
      <c r="E16192" s="18" t="s">
        <v>326</v>
      </c>
      <c r="F16192" s="18" t="str">
        <f t="shared" si="505"/>
        <v>Shrewsbury-Customer Charge-44287</v>
      </c>
      <c r="G16192" s="11" t="s">
        <v>131</v>
      </c>
      <c r="H16192" s="11" t="s">
        <v>56</v>
      </c>
      <c r="I16192" s="11" t="s">
        <v>56</v>
      </c>
      <c r="J16192" s="11" t="s">
        <v>56</v>
      </c>
      <c r="K16192" s="11" t="str">
        <f>IFERROR(INDEX('EDC Component Dictionary'!$C$5:$C$37,MATCH('Rates Database'!J16192,'EDC Component Dictionary'!$B$5:$B$37,0)), "Energy Supply")</f>
        <v>Distribution System</v>
      </c>
      <c r="L16192" s="12"/>
      <c r="M16192" s="12">
        <v>5</v>
      </c>
    </row>
    <row r="16193" spans="1:13" x14ac:dyDescent="0.3">
      <c r="A16193" s="18">
        <v>16191</v>
      </c>
      <c r="B16193" s="18">
        <f t="shared" si="506"/>
        <v>2021</v>
      </c>
      <c r="C16193" s="17">
        <v>44287</v>
      </c>
      <c r="D16193" s="18" t="s">
        <v>314</v>
      </c>
      <c r="E16193" s="18" t="s">
        <v>327</v>
      </c>
      <c r="F16193" s="18" t="str">
        <f t="shared" si="505"/>
        <v>Ipswich-Customer Charge-44287</v>
      </c>
      <c r="G16193" s="11" t="s">
        <v>131</v>
      </c>
      <c r="H16193" s="11" t="s">
        <v>56</v>
      </c>
      <c r="I16193" s="11" t="s">
        <v>56</v>
      </c>
      <c r="J16193" s="11" t="s">
        <v>56</v>
      </c>
      <c r="K16193" s="11" t="str">
        <f>IFERROR(INDEX('EDC Component Dictionary'!$C$5:$C$37,MATCH('Rates Database'!J16193,'EDC Component Dictionary'!$B$5:$B$37,0)), "Energy Supply")</f>
        <v>Distribution System</v>
      </c>
      <c r="L16193" s="12"/>
      <c r="M16193" s="12">
        <v>4</v>
      </c>
    </row>
    <row r="16194" spans="1:13" x14ac:dyDescent="0.3">
      <c r="A16194" s="18">
        <v>16192</v>
      </c>
      <c r="B16194" s="18">
        <f t="shared" si="506"/>
        <v>2021</v>
      </c>
      <c r="C16194" s="17">
        <v>44287</v>
      </c>
      <c r="D16194" s="18" t="s">
        <v>314</v>
      </c>
      <c r="E16194" s="18" t="s">
        <v>328</v>
      </c>
      <c r="F16194" s="18" t="str">
        <f t="shared" si="505"/>
        <v>Westfield-Customer Charge-44287</v>
      </c>
      <c r="G16194" s="11" t="s">
        <v>131</v>
      </c>
      <c r="H16194" s="11" t="s">
        <v>56</v>
      </c>
      <c r="I16194" s="11" t="s">
        <v>56</v>
      </c>
      <c r="J16194" s="11" t="s">
        <v>56</v>
      </c>
      <c r="K16194" s="11" t="str">
        <f>IFERROR(INDEX('EDC Component Dictionary'!$C$5:$C$37,MATCH('Rates Database'!J16194,'EDC Component Dictionary'!$B$5:$B$37,0)), "Energy Supply")</f>
        <v>Distribution System</v>
      </c>
      <c r="L16194" s="12"/>
      <c r="M16194" s="12">
        <v>11.637499999999999</v>
      </c>
    </row>
    <row r="16195" spans="1:13" x14ac:dyDescent="0.3">
      <c r="A16195" s="18">
        <v>16193</v>
      </c>
      <c r="B16195" s="18">
        <f t="shared" si="506"/>
        <v>2021</v>
      </c>
      <c r="C16195" s="17">
        <v>44287</v>
      </c>
      <c r="D16195" s="18" t="s">
        <v>314</v>
      </c>
      <c r="E16195" s="18" t="s">
        <v>351</v>
      </c>
      <c r="F16195" s="18" t="str">
        <f t="shared" si="505"/>
        <v>Groton-Customer Charge-44287</v>
      </c>
      <c r="G16195" s="11" t="s">
        <v>131</v>
      </c>
      <c r="H16195" s="11" t="s">
        <v>56</v>
      </c>
      <c r="I16195" s="11" t="s">
        <v>56</v>
      </c>
      <c r="J16195" s="11" t="s">
        <v>56</v>
      </c>
      <c r="K16195" s="11" t="str">
        <f>IFERROR(INDEX('EDC Component Dictionary'!$C$5:$C$37,MATCH('Rates Database'!J16195,'EDC Component Dictionary'!$B$5:$B$37,0)), "Energy Supply")</f>
        <v>Distribution System</v>
      </c>
      <c r="L16195" s="12"/>
      <c r="M16195" s="12">
        <v>5.6299999999999804</v>
      </c>
    </row>
    <row r="16196" spans="1:13" x14ac:dyDescent="0.3">
      <c r="A16196" s="18">
        <v>16194</v>
      </c>
      <c r="B16196" s="18">
        <f t="shared" si="506"/>
        <v>2021</v>
      </c>
      <c r="C16196" s="17">
        <v>44287</v>
      </c>
      <c r="D16196" s="18" t="s">
        <v>314</v>
      </c>
      <c r="E16196" s="18" t="s">
        <v>329</v>
      </c>
      <c r="F16196" s="18" t="str">
        <f t="shared" ref="F16196:F16259" si="507">_xlfn.CONCAT(E16196,"-",J16196,"-",C16196)</f>
        <v>Merrimac-Customer Charge-44287</v>
      </c>
      <c r="G16196" s="11" t="s">
        <v>131</v>
      </c>
      <c r="H16196" s="11" t="s">
        <v>56</v>
      </c>
      <c r="I16196" s="11" t="s">
        <v>56</v>
      </c>
      <c r="J16196" s="11" t="s">
        <v>56</v>
      </c>
      <c r="K16196" s="11" t="str">
        <f>IFERROR(INDEX('EDC Component Dictionary'!$C$5:$C$37,MATCH('Rates Database'!J16196,'EDC Component Dictionary'!$B$5:$B$37,0)), "Energy Supply")</f>
        <v>Distribution System</v>
      </c>
      <c r="L16196" s="12"/>
      <c r="M16196" s="12">
        <v>5.5</v>
      </c>
    </row>
    <row r="16197" spans="1:13" x14ac:dyDescent="0.3">
      <c r="A16197" s="18">
        <v>16195</v>
      </c>
      <c r="B16197" s="18">
        <f t="shared" si="506"/>
        <v>2021</v>
      </c>
      <c r="C16197" s="17">
        <v>44287</v>
      </c>
      <c r="D16197" s="18" t="s">
        <v>314</v>
      </c>
      <c r="E16197" s="18" t="s">
        <v>352</v>
      </c>
      <c r="F16197" s="18" t="str">
        <f t="shared" si="507"/>
        <v>Belmont-Customer Charge-44287</v>
      </c>
      <c r="G16197" s="11" t="s">
        <v>131</v>
      </c>
      <c r="H16197" s="11" t="s">
        <v>56</v>
      </c>
      <c r="I16197" s="11" t="s">
        <v>56</v>
      </c>
      <c r="J16197" s="11" t="s">
        <v>56</v>
      </c>
      <c r="K16197" s="11" t="str">
        <f>IFERROR(INDEX('EDC Component Dictionary'!$C$5:$C$37,MATCH('Rates Database'!J16197,'EDC Component Dictionary'!$B$5:$B$37,0)), "Energy Supply")</f>
        <v>Distribution System</v>
      </c>
      <c r="L16197" s="12"/>
      <c r="M16197" s="12">
        <v>10.5999999999999</v>
      </c>
    </row>
    <row r="16198" spans="1:13" x14ac:dyDescent="0.3">
      <c r="A16198" s="18">
        <v>16196</v>
      </c>
      <c r="B16198" s="18">
        <f t="shared" si="506"/>
        <v>2021</v>
      </c>
      <c r="C16198" s="17">
        <v>44287</v>
      </c>
      <c r="D16198" s="18" t="s">
        <v>314</v>
      </c>
      <c r="E16198" s="18" t="s">
        <v>330</v>
      </c>
      <c r="F16198" s="18" t="str">
        <f t="shared" si="507"/>
        <v>Chicopee-Customer Charge-44287</v>
      </c>
      <c r="G16198" s="11" t="s">
        <v>131</v>
      </c>
      <c r="H16198" s="11" t="s">
        <v>56</v>
      </c>
      <c r="I16198" s="11" t="s">
        <v>56</v>
      </c>
      <c r="J16198" s="11" t="s">
        <v>56</v>
      </c>
      <c r="K16198" s="11" t="str">
        <f>IFERROR(INDEX('EDC Component Dictionary'!$C$5:$C$37,MATCH('Rates Database'!J16198,'EDC Component Dictionary'!$B$5:$B$37,0)), "Energy Supply")</f>
        <v>Distribution System</v>
      </c>
      <c r="L16198" s="12"/>
      <c r="M16198" s="12">
        <v>5.6</v>
      </c>
    </row>
    <row r="16199" spans="1:13" x14ac:dyDescent="0.3">
      <c r="A16199" s="18">
        <v>16197</v>
      </c>
      <c r="B16199" s="18">
        <f t="shared" si="506"/>
        <v>2021</v>
      </c>
      <c r="C16199" s="17">
        <v>44287</v>
      </c>
      <c r="D16199" s="18" t="s">
        <v>314</v>
      </c>
      <c r="E16199" s="18" t="s">
        <v>331</v>
      </c>
      <c r="F16199" s="18" t="str">
        <f t="shared" si="507"/>
        <v>Marblehead-Customer Charge-44287</v>
      </c>
      <c r="G16199" s="11" t="s">
        <v>131</v>
      </c>
      <c r="H16199" s="11" t="s">
        <v>56</v>
      </c>
      <c r="I16199" s="11" t="s">
        <v>56</v>
      </c>
      <c r="J16199" s="11" t="s">
        <v>56</v>
      </c>
      <c r="K16199" s="11" t="str">
        <f>IFERROR(INDEX('EDC Component Dictionary'!$C$5:$C$37,MATCH('Rates Database'!J16199,'EDC Component Dictionary'!$B$5:$B$37,0)), "Energy Supply")</f>
        <v>Distribution System</v>
      </c>
      <c r="L16199" s="12"/>
      <c r="M16199" s="12">
        <v>0.82999999999999796</v>
      </c>
    </row>
    <row r="16200" spans="1:13" x14ac:dyDescent="0.3">
      <c r="A16200" s="18">
        <v>16198</v>
      </c>
      <c r="B16200" s="18">
        <f t="shared" si="506"/>
        <v>2021</v>
      </c>
      <c r="C16200" s="17">
        <v>44287</v>
      </c>
      <c r="D16200" s="18" t="s">
        <v>314</v>
      </c>
      <c r="E16200" s="18" t="s">
        <v>332</v>
      </c>
      <c r="F16200" s="18" t="str">
        <f t="shared" si="507"/>
        <v>Hingham-Customer Charge-44287</v>
      </c>
      <c r="G16200" s="11" t="s">
        <v>131</v>
      </c>
      <c r="H16200" s="11" t="s">
        <v>56</v>
      </c>
      <c r="I16200" s="11" t="s">
        <v>56</v>
      </c>
      <c r="J16200" s="11" t="s">
        <v>56</v>
      </c>
      <c r="K16200" s="11" t="str">
        <f>IFERROR(INDEX('EDC Component Dictionary'!$C$5:$C$37,MATCH('Rates Database'!J16200,'EDC Component Dictionary'!$B$5:$B$37,0)), "Energy Supply")</f>
        <v>Distribution System</v>
      </c>
      <c r="L16200" s="12"/>
      <c r="M16200" s="12">
        <v>7.9739999999999798</v>
      </c>
    </row>
    <row r="16201" spans="1:13" x14ac:dyDescent="0.3">
      <c r="A16201" s="18">
        <v>16199</v>
      </c>
      <c r="B16201" s="18">
        <f t="shared" si="506"/>
        <v>2021</v>
      </c>
      <c r="C16201" s="17">
        <v>44287</v>
      </c>
      <c r="D16201" s="18" t="s">
        <v>314</v>
      </c>
      <c r="E16201" s="18" t="s">
        <v>333</v>
      </c>
      <c r="F16201" s="18" t="str">
        <f t="shared" si="507"/>
        <v>South Hadley-Customer Charge-44287</v>
      </c>
      <c r="G16201" s="11" t="s">
        <v>131</v>
      </c>
      <c r="H16201" s="11" t="s">
        <v>56</v>
      </c>
      <c r="I16201" s="11" t="s">
        <v>56</v>
      </c>
      <c r="J16201" s="11" t="s">
        <v>56</v>
      </c>
      <c r="K16201" s="11" t="str">
        <f>IFERROR(INDEX('EDC Component Dictionary'!$C$5:$C$37,MATCH('Rates Database'!J16201,'EDC Component Dictionary'!$B$5:$B$37,0)), "Energy Supply")</f>
        <v>Distribution System</v>
      </c>
      <c r="L16201" s="12"/>
      <c r="M16201" s="12">
        <v>4.7</v>
      </c>
    </row>
    <row r="16202" spans="1:13" x14ac:dyDescent="0.3">
      <c r="A16202" s="18">
        <v>16200</v>
      </c>
      <c r="B16202" s="18">
        <f t="shared" si="506"/>
        <v>2021</v>
      </c>
      <c r="C16202" s="17">
        <v>44287</v>
      </c>
      <c r="D16202" s="18" t="s">
        <v>314</v>
      </c>
      <c r="E16202" s="18" t="s">
        <v>334</v>
      </c>
      <c r="F16202" s="18" t="str">
        <f t="shared" si="507"/>
        <v>Georgetown-Customer Charge-44287</v>
      </c>
      <c r="G16202" s="11" t="s">
        <v>131</v>
      </c>
      <c r="H16202" s="11" t="s">
        <v>56</v>
      </c>
      <c r="I16202" s="11" t="s">
        <v>56</v>
      </c>
      <c r="J16202" s="11" t="s">
        <v>56</v>
      </c>
      <c r="K16202" s="11" t="str">
        <f>IFERROR(INDEX('EDC Component Dictionary'!$C$5:$C$37,MATCH('Rates Database'!J16202,'EDC Component Dictionary'!$B$5:$B$37,0)), "Energy Supply")</f>
        <v>Distribution System</v>
      </c>
      <c r="L16202" s="12"/>
      <c r="M16202" s="12">
        <v>5.2109999999999799</v>
      </c>
    </row>
    <row r="16203" spans="1:13" x14ac:dyDescent="0.3">
      <c r="A16203" s="18">
        <v>16201</v>
      </c>
      <c r="B16203" s="18">
        <f t="shared" si="506"/>
        <v>2021</v>
      </c>
      <c r="C16203" s="17">
        <v>44287</v>
      </c>
      <c r="D16203" s="18" t="s">
        <v>314</v>
      </c>
      <c r="E16203" s="18" t="s">
        <v>335</v>
      </c>
      <c r="F16203" s="18" t="str">
        <f t="shared" si="507"/>
        <v>Sterling-Customer Charge-44287</v>
      </c>
      <c r="G16203" s="11" t="s">
        <v>131</v>
      </c>
      <c r="H16203" s="11" t="s">
        <v>56</v>
      </c>
      <c r="I16203" s="11" t="s">
        <v>56</v>
      </c>
      <c r="J16203" s="11" t="s">
        <v>56</v>
      </c>
      <c r="K16203" s="11" t="str">
        <f>IFERROR(INDEX('EDC Component Dictionary'!$C$5:$C$37,MATCH('Rates Database'!J16203,'EDC Component Dictionary'!$B$5:$B$37,0)), "Energy Supply")</f>
        <v>Distribution System</v>
      </c>
      <c r="L16203" s="12"/>
      <c r="M16203" s="12">
        <v>4</v>
      </c>
    </row>
    <row r="16204" spans="1:13" x14ac:dyDescent="0.3">
      <c r="A16204" s="18">
        <v>16202</v>
      </c>
      <c r="B16204" s="18">
        <f t="shared" si="506"/>
        <v>2021</v>
      </c>
      <c r="C16204" s="17">
        <v>44287</v>
      </c>
      <c r="D16204" s="18" t="s">
        <v>314</v>
      </c>
      <c r="E16204" s="18" t="s">
        <v>336</v>
      </c>
      <c r="F16204" s="18" t="str">
        <f t="shared" si="507"/>
        <v>Littleton-Customer Charge-44287</v>
      </c>
      <c r="G16204" s="11" t="s">
        <v>131</v>
      </c>
      <c r="H16204" s="11" t="s">
        <v>56</v>
      </c>
      <c r="I16204" s="11" t="s">
        <v>56</v>
      </c>
      <c r="J16204" s="11" t="s">
        <v>56</v>
      </c>
      <c r="K16204" s="11" t="str">
        <f>IFERROR(INDEX('EDC Component Dictionary'!$C$5:$C$37,MATCH('Rates Database'!J16204,'EDC Component Dictionary'!$B$5:$B$37,0)), "Energy Supply")</f>
        <v>Distribution System</v>
      </c>
      <c r="L16204" s="12"/>
      <c r="M16204" s="12">
        <v>3.5</v>
      </c>
    </row>
    <row r="16205" spans="1:13" x14ac:dyDescent="0.3">
      <c r="A16205" s="18">
        <v>16203</v>
      </c>
      <c r="B16205" s="18">
        <f t="shared" si="506"/>
        <v>2021</v>
      </c>
      <c r="C16205" s="17">
        <v>44287</v>
      </c>
      <c r="D16205" s="18" t="s">
        <v>314</v>
      </c>
      <c r="E16205" s="18" t="s">
        <v>337</v>
      </c>
      <c r="F16205" s="18" t="str">
        <f t="shared" si="507"/>
        <v>Boylston-Customer Charge-44287</v>
      </c>
      <c r="G16205" s="11" t="s">
        <v>131</v>
      </c>
      <c r="H16205" s="11" t="s">
        <v>56</v>
      </c>
      <c r="I16205" s="11" t="s">
        <v>56</v>
      </c>
      <c r="J16205" s="11" t="s">
        <v>56</v>
      </c>
      <c r="K16205" s="11" t="str">
        <f>IFERROR(INDEX('EDC Component Dictionary'!$C$5:$C$37,MATCH('Rates Database'!J16205,'EDC Component Dictionary'!$B$5:$B$37,0)), "Energy Supply")</f>
        <v>Distribution System</v>
      </c>
      <c r="L16205" s="12"/>
      <c r="M16205" s="12">
        <v>9</v>
      </c>
    </row>
    <row r="16206" spans="1:13" x14ac:dyDescent="0.3">
      <c r="A16206" s="18">
        <v>16204</v>
      </c>
      <c r="B16206" s="18">
        <f t="shared" si="506"/>
        <v>2021</v>
      </c>
      <c r="C16206" s="17">
        <v>44287</v>
      </c>
      <c r="D16206" s="18" t="s">
        <v>314</v>
      </c>
      <c r="E16206" s="18" t="s">
        <v>338</v>
      </c>
      <c r="F16206" s="18" t="str">
        <f t="shared" si="507"/>
        <v>Princeton-Customer Charge-44287</v>
      </c>
      <c r="G16206" s="11" t="s">
        <v>131</v>
      </c>
      <c r="H16206" s="11" t="s">
        <v>56</v>
      </c>
      <c r="I16206" s="11" t="s">
        <v>56</v>
      </c>
      <c r="J16206" s="11" t="s">
        <v>56</v>
      </c>
      <c r="K16206" s="11" t="str">
        <f>IFERROR(INDEX('EDC Component Dictionary'!$C$5:$C$37,MATCH('Rates Database'!J16206,'EDC Component Dictionary'!$B$5:$B$37,0)), "Energy Supply")</f>
        <v>Distribution System</v>
      </c>
      <c r="L16206" s="12"/>
      <c r="M16206" s="12">
        <v>8.9500000000000099</v>
      </c>
    </row>
    <row r="16207" spans="1:13" x14ac:dyDescent="0.3">
      <c r="A16207" s="18">
        <v>16205</v>
      </c>
      <c r="B16207" s="18">
        <f t="shared" si="506"/>
        <v>2021</v>
      </c>
      <c r="C16207" s="17">
        <v>44287</v>
      </c>
      <c r="D16207" s="18" t="s">
        <v>314</v>
      </c>
      <c r="E16207" s="18" t="s">
        <v>347</v>
      </c>
      <c r="F16207" s="18" t="str">
        <f t="shared" si="507"/>
        <v>Middleborough-Customer Charge-44287</v>
      </c>
      <c r="G16207" s="11" t="s">
        <v>131</v>
      </c>
      <c r="H16207" s="11" t="s">
        <v>56</v>
      </c>
      <c r="I16207" s="11" t="s">
        <v>56</v>
      </c>
      <c r="J16207" s="11" t="s">
        <v>56</v>
      </c>
      <c r="K16207" s="11" t="str">
        <f>IFERROR(INDEX('EDC Component Dictionary'!$C$5:$C$37,MATCH('Rates Database'!J16207,'EDC Component Dictionary'!$B$5:$B$37,0)), "Energy Supply")</f>
        <v>Distribution System</v>
      </c>
      <c r="L16207" s="12"/>
      <c r="M16207" s="12">
        <v>4.5049999999999901</v>
      </c>
    </row>
    <row r="16208" spans="1:13" x14ac:dyDescent="0.3">
      <c r="A16208" s="18">
        <v>16206</v>
      </c>
      <c r="B16208" s="18">
        <f t="shared" si="506"/>
        <v>2021</v>
      </c>
      <c r="C16208" s="17">
        <v>44287</v>
      </c>
      <c r="D16208" s="18" t="s">
        <v>314</v>
      </c>
      <c r="E16208" s="18" t="s">
        <v>339</v>
      </c>
      <c r="F16208" s="18" t="str">
        <f t="shared" si="507"/>
        <v>Rowley-Customer Charge-44287</v>
      </c>
      <c r="G16208" s="11" t="s">
        <v>131</v>
      </c>
      <c r="H16208" s="11" t="s">
        <v>56</v>
      </c>
      <c r="I16208" s="11" t="s">
        <v>56</v>
      </c>
      <c r="J16208" s="11" t="s">
        <v>56</v>
      </c>
      <c r="K16208" s="11" t="str">
        <f>IFERROR(INDEX('EDC Component Dictionary'!$C$5:$C$37,MATCH('Rates Database'!J16208,'EDC Component Dictionary'!$B$5:$B$37,0)), "Energy Supply")</f>
        <v>Distribution System</v>
      </c>
      <c r="L16208" s="12"/>
      <c r="M16208" s="12">
        <v>4</v>
      </c>
    </row>
    <row r="16209" spans="1:13" x14ac:dyDescent="0.3">
      <c r="A16209" s="18">
        <v>16207</v>
      </c>
      <c r="B16209" s="18">
        <f t="shared" si="506"/>
        <v>2021</v>
      </c>
      <c r="C16209" s="17">
        <v>44287</v>
      </c>
      <c r="D16209" s="18" t="s">
        <v>314</v>
      </c>
      <c r="E16209" s="18" t="s">
        <v>353</v>
      </c>
      <c r="F16209" s="18" t="str">
        <f t="shared" si="507"/>
        <v>Concord-Customer Charge-44287</v>
      </c>
      <c r="G16209" s="11" t="s">
        <v>131</v>
      </c>
      <c r="H16209" s="11" t="s">
        <v>56</v>
      </c>
      <c r="I16209" s="11" t="s">
        <v>56</v>
      </c>
      <c r="J16209" s="11" t="s">
        <v>56</v>
      </c>
      <c r="K16209" s="11" t="str">
        <f>IFERROR(INDEX('EDC Component Dictionary'!$C$5:$C$37,MATCH('Rates Database'!J16209,'EDC Component Dictionary'!$B$5:$B$37,0)), "Energy Supply")</f>
        <v>Distribution System</v>
      </c>
      <c r="L16209" s="12"/>
      <c r="M16209" s="12">
        <v>15.0981249999999</v>
      </c>
    </row>
    <row r="16210" spans="1:13" x14ac:dyDescent="0.3">
      <c r="A16210" s="18">
        <v>16208</v>
      </c>
      <c r="B16210" s="18">
        <f t="shared" si="506"/>
        <v>2021</v>
      </c>
      <c r="C16210" s="17">
        <v>44287</v>
      </c>
      <c r="D16210" s="18" t="s">
        <v>314</v>
      </c>
      <c r="E16210" s="18" t="s">
        <v>340</v>
      </c>
      <c r="F16210" s="18" t="str">
        <f t="shared" si="507"/>
        <v>Wakefield-Customer Charge-44287</v>
      </c>
      <c r="G16210" s="11" t="s">
        <v>131</v>
      </c>
      <c r="H16210" s="11" t="s">
        <v>56</v>
      </c>
      <c r="I16210" s="11" t="s">
        <v>56</v>
      </c>
      <c r="J16210" s="11" t="s">
        <v>56</v>
      </c>
      <c r="K16210" s="11" t="str">
        <f>IFERROR(INDEX('EDC Component Dictionary'!$C$5:$C$37,MATCH('Rates Database'!J16210,'EDC Component Dictionary'!$B$5:$B$37,0)), "Energy Supply")</f>
        <v>Distribution System</v>
      </c>
      <c r="L16210" s="12"/>
      <c r="M16210" s="12">
        <v>6</v>
      </c>
    </row>
    <row r="16211" spans="1:13" x14ac:dyDescent="0.3">
      <c r="A16211" s="18">
        <v>16209</v>
      </c>
      <c r="B16211" s="18">
        <f t="shared" si="506"/>
        <v>2021</v>
      </c>
      <c r="C16211" s="17">
        <v>44287</v>
      </c>
      <c r="D16211" s="18" t="s">
        <v>314</v>
      </c>
      <c r="E16211" s="18" t="s">
        <v>341</v>
      </c>
      <c r="F16211" s="18" t="str">
        <f t="shared" si="507"/>
        <v>Hull-Customer Charge-44287</v>
      </c>
      <c r="G16211" s="11" t="s">
        <v>131</v>
      </c>
      <c r="H16211" s="11" t="s">
        <v>56</v>
      </c>
      <c r="I16211" s="11" t="s">
        <v>56</v>
      </c>
      <c r="J16211" s="11" t="s">
        <v>56</v>
      </c>
      <c r="K16211" s="11" t="str">
        <f>IFERROR(INDEX('EDC Component Dictionary'!$C$5:$C$37,MATCH('Rates Database'!J16211,'EDC Component Dictionary'!$B$5:$B$37,0)), "Energy Supply")</f>
        <v>Distribution System</v>
      </c>
      <c r="L16211" s="12"/>
      <c r="M16211" s="12">
        <v>5.7960000000000003</v>
      </c>
    </row>
    <row r="16212" spans="1:13" x14ac:dyDescent="0.3">
      <c r="A16212" s="18">
        <v>16210</v>
      </c>
      <c r="B16212" s="18">
        <f t="shared" si="506"/>
        <v>2021</v>
      </c>
      <c r="C16212" s="17">
        <v>44287</v>
      </c>
      <c r="D16212" s="18" t="s">
        <v>314</v>
      </c>
      <c r="E16212" s="18" t="s">
        <v>342</v>
      </c>
      <c r="F16212" s="18" t="str">
        <f t="shared" si="507"/>
        <v>North Attleborough-Customer Charge-44287</v>
      </c>
      <c r="G16212" s="11" t="s">
        <v>131</v>
      </c>
      <c r="H16212" s="11" t="s">
        <v>56</v>
      </c>
      <c r="I16212" s="11" t="s">
        <v>56</v>
      </c>
      <c r="J16212" s="11" t="s">
        <v>56</v>
      </c>
      <c r="K16212" s="11" t="str">
        <f>IFERROR(INDEX('EDC Component Dictionary'!$C$5:$C$37,MATCH('Rates Database'!J16212,'EDC Component Dictionary'!$B$5:$B$37,0)), "Energy Supply")</f>
        <v>Distribution System</v>
      </c>
      <c r="L16212" s="12"/>
      <c r="M16212" s="12">
        <v>9.2880000000000091</v>
      </c>
    </row>
    <row r="16213" spans="1:13" x14ac:dyDescent="0.3">
      <c r="A16213" s="18">
        <v>16211</v>
      </c>
      <c r="B16213" s="18">
        <f t="shared" si="506"/>
        <v>2021</v>
      </c>
      <c r="C16213" s="17">
        <v>44287</v>
      </c>
      <c r="D16213" s="18" t="s">
        <v>314</v>
      </c>
      <c r="E16213" s="18" t="s">
        <v>343</v>
      </c>
      <c r="F16213" s="18" t="str">
        <f t="shared" si="507"/>
        <v>Holden-Customer Charge-44287</v>
      </c>
      <c r="G16213" s="11" t="s">
        <v>131</v>
      </c>
      <c r="H16213" s="11" t="s">
        <v>56</v>
      </c>
      <c r="I16213" s="11" t="s">
        <v>56</v>
      </c>
      <c r="J16213" s="11" t="s">
        <v>56</v>
      </c>
      <c r="K16213" s="11" t="str">
        <f>IFERROR(INDEX('EDC Component Dictionary'!$C$5:$C$37,MATCH('Rates Database'!J16213,'EDC Component Dictionary'!$B$5:$B$37,0)), "Energy Supply")</f>
        <v>Distribution System</v>
      </c>
      <c r="L16213" s="12"/>
      <c r="M16213" s="12">
        <v>4.25</v>
      </c>
    </row>
    <row r="16214" spans="1:13" x14ac:dyDescent="0.3">
      <c r="A16214" s="18">
        <v>16212</v>
      </c>
      <c r="B16214" s="18">
        <f t="shared" ref="B16214:B16277" si="508">YEAR(C16214)</f>
        <v>2021</v>
      </c>
      <c r="C16214" s="17">
        <v>44287</v>
      </c>
      <c r="D16214" s="18" t="s">
        <v>314</v>
      </c>
      <c r="E16214" s="18" t="s">
        <v>354</v>
      </c>
      <c r="F16214" s="18" t="str">
        <f t="shared" si="507"/>
        <v>Taunton-Customer Charge-44287</v>
      </c>
      <c r="G16214" s="11" t="s">
        <v>131</v>
      </c>
      <c r="H16214" s="11" t="s">
        <v>56</v>
      </c>
      <c r="I16214" s="11" t="s">
        <v>56</v>
      </c>
      <c r="J16214" s="11" t="s">
        <v>56</v>
      </c>
      <c r="K16214" s="11" t="str">
        <f>IFERROR(INDEX('EDC Component Dictionary'!$C$5:$C$37,MATCH('Rates Database'!J16214,'EDC Component Dictionary'!$B$5:$B$37,0)), "Energy Supply")</f>
        <v>Distribution System</v>
      </c>
      <c r="L16214" s="12"/>
      <c r="M16214" s="12">
        <v>9.2244999999999902</v>
      </c>
    </row>
    <row r="16215" spans="1:13" x14ac:dyDescent="0.3">
      <c r="A16215" s="18">
        <v>16213</v>
      </c>
      <c r="B16215" s="18">
        <f t="shared" si="508"/>
        <v>2021</v>
      </c>
      <c r="C16215" s="17">
        <v>44287</v>
      </c>
      <c r="D16215" s="18" t="s">
        <v>314</v>
      </c>
      <c r="E16215" s="18" t="s">
        <v>344</v>
      </c>
      <c r="F16215" s="18" t="str">
        <f t="shared" si="507"/>
        <v>Norwood-Customer Charge-44287</v>
      </c>
      <c r="G16215" s="11" t="s">
        <v>131</v>
      </c>
      <c r="H16215" s="11" t="s">
        <v>56</v>
      </c>
      <c r="I16215" s="11" t="s">
        <v>56</v>
      </c>
      <c r="J16215" s="11" t="s">
        <v>56</v>
      </c>
      <c r="K16215" s="11" t="str">
        <f>IFERROR(INDEX('EDC Component Dictionary'!$C$5:$C$37,MATCH('Rates Database'!J16215,'EDC Component Dictionary'!$B$5:$B$37,0)), "Energy Supply")</f>
        <v>Distribution System</v>
      </c>
      <c r="L16215" s="12"/>
      <c r="M16215" s="12">
        <v>9</v>
      </c>
    </row>
    <row r="16216" spans="1:13" x14ac:dyDescent="0.3">
      <c r="A16216" s="18">
        <v>16214</v>
      </c>
      <c r="B16216" s="18">
        <f t="shared" si="508"/>
        <v>2021</v>
      </c>
      <c r="C16216" s="17">
        <v>44287</v>
      </c>
      <c r="D16216" s="18" t="s">
        <v>314</v>
      </c>
      <c r="E16216" s="18" t="s">
        <v>355</v>
      </c>
      <c r="F16216" s="18" t="str">
        <f t="shared" si="507"/>
        <v>Wellesley-Customer Charge-44287</v>
      </c>
      <c r="G16216" s="11" t="s">
        <v>131</v>
      </c>
      <c r="H16216" s="11" t="s">
        <v>56</v>
      </c>
      <c r="I16216" s="11" t="s">
        <v>56</v>
      </c>
      <c r="J16216" s="11" t="s">
        <v>56</v>
      </c>
      <c r="K16216" s="11" t="str">
        <f>IFERROR(INDEX('EDC Component Dictionary'!$C$5:$C$37,MATCH('Rates Database'!J16216,'EDC Component Dictionary'!$B$5:$B$37,0)), "Energy Supply")</f>
        <v>Distribution System</v>
      </c>
      <c r="L16216" s="12"/>
      <c r="M16216" s="12">
        <v>2.5935000000000001</v>
      </c>
    </row>
    <row r="16217" spans="1:13" x14ac:dyDescent="0.3">
      <c r="A16217" s="18">
        <v>16215</v>
      </c>
      <c r="B16217" s="18">
        <f t="shared" si="508"/>
        <v>2021</v>
      </c>
      <c r="C16217" s="17">
        <v>44287</v>
      </c>
      <c r="D16217" s="18" t="s">
        <v>314</v>
      </c>
      <c r="E16217" s="18" t="s">
        <v>345</v>
      </c>
      <c r="F16217" s="18" t="str">
        <f t="shared" si="507"/>
        <v>Russell-Customer Charge-44287</v>
      </c>
      <c r="G16217" s="11" t="s">
        <v>131</v>
      </c>
      <c r="H16217" s="11" t="s">
        <v>56</v>
      </c>
      <c r="I16217" s="11" t="s">
        <v>56</v>
      </c>
      <c r="J16217" s="11" t="s">
        <v>56</v>
      </c>
      <c r="K16217" s="11" t="str">
        <f>IFERROR(INDEX('EDC Component Dictionary'!$C$5:$C$37,MATCH('Rates Database'!J16217,'EDC Component Dictionary'!$B$5:$B$37,0)), "Energy Supply")</f>
        <v>Distribution System</v>
      </c>
      <c r="L16217" s="12"/>
      <c r="M16217" s="12">
        <v>8</v>
      </c>
    </row>
    <row r="16218" spans="1:13" x14ac:dyDescent="0.3">
      <c r="A16218" s="18">
        <v>16216</v>
      </c>
      <c r="B16218" s="18">
        <f t="shared" si="508"/>
        <v>2021</v>
      </c>
      <c r="C16218" s="17">
        <v>44287</v>
      </c>
      <c r="D16218" s="18" t="s">
        <v>314</v>
      </c>
      <c r="E16218" s="18" t="s">
        <v>346</v>
      </c>
      <c r="F16218" s="18" t="str">
        <f t="shared" si="507"/>
        <v>Chester-Customer Charge-44287</v>
      </c>
      <c r="G16218" s="11" t="s">
        <v>131</v>
      </c>
      <c r="H16218" s="11" t="s">
        <v>56</v>
      </c>
      <c r="I16218" s="11" t="s">
        <v>56</v>
      </c>
      <c r="J16218" s="11" t="s">
        <v>56</v>
      </c>
      <c r="K16218" s="11" t="str">
        <f>IFERROR(INDEX('EDC Component Dictionary'!$C$5:$C$37,MATCH('Rates Database'!J16218,'EDC Component Dictionary'!$B$5:$B$37,0)), "Energy Supply")</f>
        <v>Distribution System</v>
      </c>
      <c r="L16218" s="12"/>
      <c r="M16218" s="12">
        <v>5.9850000000000101</v>
      </c>
    </row>
    <row r="16219" spans="1:13" x14ac:dyDescent="0.3">
      <c r="A16219" s="18">
        <v>16217</v>
      </c>
      <c r="B16219" s="18">
        <f t="shared" si="508"/>
        <v>2019</v>
      </c>
      <c r="C16219" s="17">
        <v>43466</v>
      </c>
      <c r="D16219" s="18" t="s">
        <v>314</v>
      </c>
      <c r="E16219" s="18" t="s">
        <v>315</v>
      </c>
      <c r="F16219" s="18" t="str">
        <f t="shared" si="507"/>
        <v>Holyoke-Customer Charge-43466</v>
      </c>
      <c r="G16219" s="11" t="s">
        <v>131</v>
      </c>
      <c r="H16219" s="11" t="s">
        <v>56</v>
      </c>
      <c r="I16219" s="11" t="s">
        <v>56</v>
      </c>
      <c r="J16219" s="11" t="s">
        <v>56</v>
      </c>
      <c r="K16219" s="11" t="str">
        <f>IFERROR(INDEX('EDC Component Dictionary'!$C$5:$C$37,MATCH('Rates Database'!J16219,'EDC Component Dictionary'!$B$5:$B$37,0)), "Energy Supply")</f>
        <v>Distribution System</v>
      </c>
      <c r="L16219" s="12"/>
      <c r="M16219" s="12">
        <v>4.09499999999999</v>
      </c>
    </row>
    <row r="16220" spans="1:13" x14ac:dyDescent="0.3">
      <c r="A16220" s="18">
        <v>16218</v>
      </c>
      <c r="B16220" s="18">
        <f t="shared" si="508"/>
        <v>2019</v>
      </c>
      <c r="C16220" s="17">
        <v>43466</v>
      </c>
      <c r="D16220" s="18" t="s">
        <v>314</v>
      </c>
      <c r="E16220" s="18" t="s">
        <v>316</v>
      </c>
      <c r="F16220" s="18" t="str">
        <f t="shared" si="507"/>
        <v>West Boylston-Customer Charge-43466</v>
      </c>
      <c r="G16220" s="11" t="s">
        <v>131</v>
      </c>
      <c r="H16220" s="11" t="s">
        <v>56</v>
      </c>
      <c r="I16220" s="11" t="s">
        <v>56</v>
      </c>
      <c r="J16220" s="11" t="s">
        <v>56</v>
      </c>
      <c r="K16220" s="11" t="str">
        <f>IFERROR(INDEX('EDC Component Dictionary'!$C$5:$C$37,MATCH('Rates Database'!J16220,'EDC Component Dictionary'!$B$5:$B$37,0)), "Energy Supply")</f>
        <v>Distribution System</v>
      </c>
      <c r="L16220" s="12"/>
      <c r="M16220" s="12">
        <v>4.0140000000000002</v>
      </c>
    </row>
    <row r="16221" spans="1:13" x14ac:dyDescent="0.3">
      <c r="A16221" s="18">
        <v>16219</v>
      </c>
      <c r="B16221" s="18">
        <f t="shared" si="508"/>
        <v>2019</v>
      </c>
      <c r="C16221" s="17">
        <v>43466</v>
      </c>
      <c r="D16221" s="18" t="s">
        <v>314</v>
      </c>
      <c r="E16221" s="18" t="s">
        <v>348</v>
      </c>
      <c r="F16221" s="18" t="str">
        <f t="shared" si="507"/>
        <v>Middleton-Customer Charge-43466</v>
      </c>
      <c r="G16221" s="11" t="s">
        <v>131</v>
      </c>
      <c r="H16221" s="11" t="s">
        <v>56</v>
      </c>
      <c r="I16221" s="11" t="s">
        <v>56</v>
      </c>
      <c r="J16221" s="11" t="s">
        <v>56</v>
      </c>
      <c r="K16221" s="11" t="str">
        <f>IFERROR(INDEX('EDC Component Dictionary'!$C$5:$C$37,MATCH('Rates Database'!J16221,'EDC Component Dictionary'!$B$5:$B$37,0)), "Energy Supply")</f>
        <v>Distribution System</v>
      </c>
      <c r="L16221" s="12"/>
      <c r="M16221" s="12">
        <v>5.0399999999999903</v>
      </c>
    </row>
    <row r="16222" spans="1:13" x14ac:dyDescent="0.3">
      <c r="A16222" s="18">
        <v>16220</v>
      </c>
      <c r="B16222" s="18">
        <f t="shared" si="508"/>
        <v>2019</v>
      </c>
      <c r="C16222" s="17">
        <v>43466</v>
      </c>
      <c r="D16222" s="18" t="s">
        <v>314</v>
      </c>
      <c r="E16222" s="18" t="s">
        <v>317</v>
      </c>
      <c r="F16222" s="18" t="str">
        <f t="shared" si="507"/>
        <v>Danvers-Customer Charge-43466</v>
      </c>
      <c r="G16222" s="11" t="s">
        <v>131</v>
      </c>
      <c r="H16222" s="11" t="s">
        <v>56</v>
      </c>
      <c r="I16222" s="11" t="s">
        <v>56</v>
      </c>
      <c r="J16222" s="11" t="s">
        <v>56</v>
      </c>
      <c r="K16222" s="11" t="str">
        <f>IFERROR(INDEX('EDC Component Dictionary'!$C$5:$C$37,MATCH('Rates Database'!J16222,'EDC Component Dictionary'!$B$5:$B$37,0)), "Energy Supply")</f>
        <v>Distribution System</v>
      </c>
      <c r="L16222" s="12"/>
      <c r="M16222" s="12">
        <v>5</v>
      </c>
    </row>
    <row r="16223" spans="1:13" x14ac:dyDescent="0.3">
      <c r="A16223" s="18">
        <v>16221</v>
      </c>
      <c r="B16223" s="18">
        <f t="shared" si="508"/>
        <v>2019</v>
      </c>
      <c r="C16223" s="17">
        <v>43466</v>
      </c>
      <c r="D16223" s="18" t="s">
        <v>314</v>
      </c>
      <c r="E16223" s="18" t="s">
        <v>318</v>
      </c>
      <c r="F16223" s="18" t="str">
        <f t="shared" si="507"/>
        <v>Peabody-Customer Charge-43466</v>
      </c>
      <c r="G16223" s="11" t="s">
        <v>131</v>
      </c>
      <c r="H16223" s="11" t="s">
        <v>56</v>
      </c>
      <c r="I16223" s="11" t="s">
        <v>56</v>
      </c>
      <c r="J16223" s="11" t="s">
        <v>56</v>
      </c>
      <c r="K16223" s="11" t="str">
        <f>IFERROR(INDEX('EDC Component Dictionary'!$C$5:$C$37,MATCH('Rates Database'!J16223,'EDC Component Dictionary'!$B$5:$B$37,0)), "Energy Supply")</f>
        <v>Distribution System</v>
      </c>
      <c r="L16223" s="12"/>
      <c r="M16223" s="12">
        <v>0.82199999999998097</v>
      </c>
    </row>
    <row r="16224" spans="1:13" x14ac:dyDescent="0.3">
      <c r="A16224" s="18">
        <v>16222</v>
      </c>
      <c r="B16224" s="18">
        <f t="shared" si="508"/>
        <v>2019</v>
      </c>
      <c r="C16224" s="17">
        <v>43466</v>
      </c>
      <c r="D16224" s="18" t="s">
        <v>314</v>
      </c>
      <c r="E16224" s="18" t="s">
        <v>319</v>
      </c>
      <c r="F16224" s="18" t="str">
        <f t="shared" si="507"/>
        <v>Ashburnham-Customer Charge-43466</v>
      </c>
      <c r="G16224" s="11" t="s">
        <v>131</v>
      </c>
      <c r="H16224" s="11" t="s">
        <v>56</v>
      </c>
      <c r="I16224" s="11" t="s">
        <v>56</v>
      </c>
      <c r="J16224" s="11" t="s">
        <v>56</v>
      </c>
      <c r="K16224" s="11" t="str">
        <f>IFERROR(INDEX('EDC Component Dictionary'!$C$5:$C$37,MATCH('Rates Database'!J16224,'EDC Component Dictionary'!$B$5:$B$37,0)), "Energy Supply")</f>
        <v>Distribution System</v>
      </c>
      <c r="L16224" s="12"/>
      <c r="M16224" s="12">
        <v>4.5</v>
      </c>
    </row>
    <row r="16225" spans="1:13" x14ac:dyDescent="0.3">
      <c r="A16225" s="18">
        <v>16223</v>
      </c>
      <c r="B16225" s="18">
        <f t="shared" si="508"/>
        <v>2019</v>
      </c>
      <c r="C16225" s="17">
        <v>43466</v>
      </c>
      <c r="D16225" s="18" t="s">
        <v>314</v>
      </c>
      <c r="E16225" s="18" t="s">
        <v>320</v>
      </c>
      <c r="F16225" s="18" t="str">
        <f t="shared" si="507"/>
        <v>Mansfield-Customer Charge-43466</v>
      </c>
      <c r="G16225" s="11" t="s">
        <v>131</v>
      </c>
      <c r="H16225" s="11" t="s">
        <v>56</v>
      </c>
      <c r="I16225" s="11" t="s">
        <v>56</v>
      </c>
      <c r="J16225" s="11" t="s">
        <v>56</v>
      </c>
      <c r="K16225" s="11" t="str">
        <f>IFERROR(INDEX('EDC Component Dictionary'!$C$5:$C$37,MATCH('Rates Database'!J16225,'EDC Component Dictionary'!$B$5:$B$37,0)), "Energy Supply")</f>
        <v>Distribution System</v>
      </c>
      <c r="L16225" s="12"/>
      <c r="M16225" s="12">
        <v>4</v>
      </c>
    </row>
    <row r="16226" spans="1:13" x14ac:dyDescent="0.3">
      <c r="A16226" s="18">
        <v>16224</v>
      </c>
      <c r="B16226" s="18">
        <f t="shared" si="508"/>
        <v>2019</v>
      </c>
      <c r="C16226" s="17">
        <v>43466</v>
      </c>
      <c r="D16226" s="18" t="s">
        <v>314</v>
      </c>
      <c r="E16226" s="18" t="s">
        <v>321</v>
      </c>
      <c r="F16226" s="18" t="str">
        <f t="shared" si="507"/>
        <v>Braintree-Customer Charge-43466</v>
      </c>
      <c r="G16226" s="11" t="s">
        <v>131</v>
      </c>
      <c r="H16226" s="11" t="s">
        <v>56</v>
      </c>
      <c r="I16226" s="11" t="s">
        <v>56</v>
      </c>
      <c r="J16226" s="11" t="s">
        <v>56</v>
      </c>
      <c r="K16226" s="11" t="str">
        <f>IFERROR(INDEX('EDC Component Dictionary'!$C$5:$C$37,MATCH('Rates Database'!J16226,'EDC Component Dictionary'!$B$5:$B$37,0)), "Energy Supply")</f>
        <v>Distribution System</v>
      </c>
      <c r="L16226" s="12"/>
      <c r="M16226" s="12">
        <v>5.12</v>
      </c>
    </row>
    <row r="16227" spans="1:13" x14ac:dyDescent="0.3">
      <c r="A16227" s="18">
        <v>16225</v>
      </c>
      <c r="B16227" s="18">
        <f t="shared" si="508"/>
        <v>2019</v>
      </c>
      <c r="C16227" s="17">
        <v>43466</v>
      </c>
      <c r="D16227" s="18" t="s">
        <v>314</v>
      </c>
      <c r="E16227" s="18" t="s">
        <v>322</v>
      </c>
      <c r="F16227" s="18" t="str">
        <f t="shared" si="507"/>
        <v>Paxton-Customer Charge-43466</v>
      </c>
      <c r="G16227" s="11" t="s">
        <v>131</v>
      </c>
      <c r="H16227" s="11" t="s">
        <v>56</v>
      </c>
      <c r="I16227" s="11" t="s">
        <v>56</v>
      </c>
      <c r="J16227" s="11" t="s">
        <v>56</v>
      </c>
      <c r="K16227" s="11" t="str">
        <f>IFERROR(INDEX('EDC Component Dictionary'!$C$5:$C$37,MATCH('Rates Database'!J16227,'EDC Component Dictionary'!$B$5:$B$37,0)), "Energy Supply")</f>
        <v>Distribution System</v>
      </c>
      <c r="L16227" s="12"/>
      <c r="M16227" s="12">
        <v>5</v>
      </c>
    </row>
    <row r="16228" spans="1:13" x14ac:dyDescent="0.3">
      <c r="A16228" s="18">
        <v>16226</v>
      </c>
      <c r="B16228" s="18">
        <f t="shared" si="508"/>
        <v>2019</v>
      </c>
      <c r="C16228" s="17">
        <v>43466</v>
      </c>
      <c r="D16228" s="18" t="s">
        <v>314</v>
      </c>
      <c r="E16228" s="18" t="s">
        <v>323</v>
      </c>
      <c r="F16228" s="18" t="str">
        <f t="shared" si="507"/>
        <v>Templeton-Customer Charge-43466</v>
      </c>
      <c r="G16228" s="11" t="s">
        <v>131</v>
      </c>
      <c r="H16228" s="11" t="s">
        <v>56</v>
      </c>
      <c r="I16228" s="11" t="s">
        <v>56</v>
      </c>
      <c r="J16228" s="11" t="s">
        <v>56</v>
      </c>
      <c r="K16228" s="11" t="str">
        <f>IFERROR(INDEX('EDC Component Dictionary'!$C$5:$C$37,MATCH('Rates Database'!J16228,'EDC Component Dictionary'!$B$5:$B$37,0)), "Energy Supply")</f>
        <v>Distribution System</v>
      </c>
      <c r="L16228" s="12"/>
      <c r="M16228" s="12">
        <v>3.75</v>
      </c>
    </row>
    <row r="16229" spans="1:13" x14ac:dyDescent="0.3">
      <c r="A16229" s="18">
        <v>16227</v>
      </c>
      <c r="B16229" s="18">
        <f t="shared" si="508"/>
        <v>2019</v>
      </c>
      <c r="C16229" s="17">
        <v>43466</v>
      </c>
      <c r="D16229" s="18" t="s">
        <v>314</v>
      </c>
      <c r="E16229" s="18" t="s">
        <v>324</v>
      </c>
      <c r="F16229" s="18" t="str">
        <f t="shared" si="507"/>
        <v>Hudson-Customer Charge-43466</v>
      </c>
      <c r="G16229" s="11" t="s">
        <v>131</v>
      </c>
      <c r="H16229" s="11" t="s">
        <v>56</v>
      </c>
      <c r="I16229" s="11" t="s">
        <v>56</v>
      </c>
      <c r="J16229" s="11" t="s">
        <v>56</v>
      </c>
      <c r="K16229" s="11" t="str">
        <f>IFERROR(INDEX('EDC Component Dictionary'!$C$5:$C$37,MATCH('Rates Database'!J16229,'EDC Component Dictionary'!$B$5:$B$37,0)), "Energy Supply")</f>
        <v>Distribution System</v>
      </c>
      <c r="L16229" s="12"/>
      <c r="M16229" s="12">
        <v>2.64699999999999</v>
      </c>
    </row>
    <row r="16230" spans="1:13" x14ac:dyDescent="0.3">
      <c r="A16230" s="18">
        <v>16228</v>
      </c>
      <c r="B16230" s="18">
        <f t="shared" si="508"/>
        <v>2019</v>
      </c>
      <c r="C16230" s="17">
        <v>43466</v>
      </c>
      <c r="D16230" s="18" t="s">
        <v>314</v>
      </c>
      <c r="E16230" s="18" t="s">
        <v>325</v>
      </c>
      <c r="F16230" s="18" t="str">
        <f t="shared" si="507"/>
        <v>Reading-Customer Charge-43466</v>
      </c>
      <c r="G16230" s="11" t="s">
        <v>131</v>
      </c>
      <c r="H16230" s="11" t="s">
        <v>56</v>
      </c>
      <c r="I16230" s="11" t="s">
        <v>56</v>
      </c>
      <c r="J16230" s="11" t="s">
        <v>56</v>
      </c>
      <c r="K16230" s="11" t="str">
        <f>IFERROR(INDEX('EDC Component Dictionary'!$C$5:$C$37,MATCH('Rates Database'!J16230,'EDC Component Dictionary'!$B$5:$B$37,0)), "Energy Supply")</f>
        <v>Distribution System</v>
      </c>
      <c r="L16230" s="12"/>
      <c r="M16230" s="12">
        <v>4.3520000000000003</v>
      </c>
    </row>
    <row r="16231" spans="1:13" x14ac:dyDescent="0.3">
      <c r="A16231" s="18">
        <v>16229</v>
      </c>
      <c r="B16231" s="18">
        <f t="shared" si="508"/>
        <v>2019</v>
      </c>
      <c r="C16231" s="17">
        <v>43466</v>
      </c>
      <c r="D16231" s="18" t="s">
        <v>314</v>
      </c>
      <c r="E16231" s="18" t="s">
        <v>326</v>
      </c>
      <c r="F16231" s="18" t="str">
        <f t="shared" si="507"/>
        <v>Shrewsbury-Customer Charge-43466</v>
      </c>
      <c r="G16231" s="11" t="s">
        <v>131</v>
      </c>
      <c r="H16231" s="11" t="s">
        <v>56</v>
      </c>
      <c r="I16231" s="11" t="s">
        <v>56</v>
      </c>
      <c r="J16231" s="11" t="s">
        <v>56</v>
      </c>
      <c r="K16231" s="11" t="str">
        <f>IFERROR(INDEX('EDC Component Dictionary'!$C$5:$C$37,MATCH('Rates Database'!J16231,'EDC Component Dictionary'!$B$5:$B$37,0)), "Energy Supply")</f>
        <v>Distribution System</v>
      </c>
      <c r="L16231" s="12"/>
      <c r="M16231" s="12">
        <v>2.8999999999999901</v>
      </c>
    </row>
    <row r="16232" spans="1:13" x14ac:dyDescent="0.3">
      <c r="A16232" s="18">
        <v>16230</v>
      </c>
      <c r="B16232" s="18">
        <f t="shared" si="508"/>
        <v>2019</v>
      </c>
      <c r="C16232" s="17">
        <v>43466</v>
      </c>
      <c r="D16232" s="18" t="s">
        <v>314</v>
      </c>
      <c r="E16232" s="18" t="s">
        <v>327</v>
      </c>
      <c r="F16232" s="18" t="str">
        <f t="shared" si="507"/>
        <v>Ipswich-Customer Charge-43466</v>
      </c>
      <c r="G16232" s="11" t="s">
        <v>131</v>
      </c>
      <c r="H16232" s="11" t="s">
        <v>56</v>
      </c>
      <c r="I16232" s="11" t="s">
        <v>56</v>
      </c>
      <c r="J16232" s="11" t="s">
        <v>56</v>
      </c>
      <c r="K16232" s="11" t="str">
        <f>IFERROR(INDEX('EDC Component Dictionary'!$C$5:$C$37,MATCH('Rates Database'!J16232,'EDC Component Dictionary'!$B$5:$B$37,0)), "Energy Supply")</f>
        <v>Distribution System</v>
      </c>
      <c r="L16232" s="12"/>
      <c r="M16232" s="12">
        <v>4</v>
      </c>
    </row>
    <row r="16233" spans="1:13" x14ac:dyDescent="0.3">
      <c r="A16233" s="18">
        <v>16231</v>
      </c>
      <c r="B16233" s="18">
        <f t="shared" si="508"/>
        <v>2019</v>
      </c>
      <c r="C16233" s="17">
        <v>43466</v>
      </c>
      <c r="D16233" s="18" t="s">
        <v>314</v>
      </c>
      <c r="E16233" s="18" t="s">
        <v>328</v>
      </c>
      <c r="F16233" s="18" t="str">
        <f t="shared" si="507"/>
        <v>Westfield-Customer Charge-43466</v>
      </c>
      <c r="G16233" s="11" t="s">
        <v>131</v>
      </c>
      <c r="H16233" s="11" t="s">
        <v>56</v>
      </c>
      <c r="I16233" s="11" t="s">
        <v>56</v>
      </c>
      <c r="J16233" s="11" t="s">
        <v>56</v>
      </c>
      <c r="K16233" s="11" t="str">
        <f>IFERROR(INDEX('EDC Component Dictionary'!$C$5:$C$37,MATCH('Rates Database'!J16233,'EDC Component Dictionary'!$B$5:$B$37,0)), "Energy Supply")</f>
        <v>Distribution System</v>
      </c>
      <c r="L16233" s="12"/>
      <c r="M16233" s="12">
        <v>9.7374999999999901</v>
      </c>
    </row>
    <row r="16234" spans="1:13" x14ac:dyDescent="0.3">
      <c r="A16234" s="18">
        <v>16232</v>
      </c>
      <c r="B16234" s="18">
        <f t="shared" si="508"/>
        <v>2019</v>
      </c>
      <c r="C16234" s="17">
        <v>43466</v>
      </c>
      <c r="D16234" s="18" t="s">
        <v>314</v>
      </c>
      <c r="E16234" s="18" t="s">
        <v>351</v>
      </c>
      <c r="F16234" s="18" t="str">
        <f t="shared" si="507"/>
        <v>Groton-Customer Charge-43466</v>
      </c>
      <c r="G16234" s="11" t="s">
        <v>131</v>
      </c>
      <c r="H16234" s="11" t="s">
        <v>56</v>
      </c>
      <c r="I16234" s="11" t="s">
        <v>56</v>
      </c>
      <c r="J16234" s="11" t="s">
        <v>56</v>
      </c>
      <c r="K16234" s="11" t="str">
        <f>IFERROR(INDEX('EDC Component Dictionary'!$C$5:$C$37,MATCH('Rates Database'!J16234,'EDC Component Dictionary'!$B$5:$B$37,0)), "Energy Supply")</f>
        <v>Distribution System</v>
      </c>
      <c r="L16234" s="12"/>
      <c r="M16234" s="12">
        <v>3.82</v>
      </c>
    </row>
    <row r="16235" spans="1:13" x14ac:dyDescent="0.3">
      <c r="A16235" s="18">
        <v>16233</v>
      </c>
      <c r="B16235" s="18">
        <f t="shared" si="508"/>
        <v>2019</v>
      </c>
      <c r="C16235" s="17">
        <v>43466</v>
      </c>
      <c r="D16235" s="18" t="s">
        <v>314</v>
      </c>
      <c r="E16235" s="18" t="s">
        <v>329</v>
      </c>
      <c r="F16235" s="18" t="str">
        <f t="shared" si="507"/>
        <v>Merrimac-Customer Charge-43466</v>
      </c>
      <c r="G16235" s="11" t="s">
        <v>131</v>
      </c>
      <c r="H16235" s="11" t="s">
        <v>56</v>
      </c>
      <c r="I16235" s="11" t="s">
        <v>56</v>
      </c>
      <c r="J16235" s="11" t="s">
        <v>56</v>
      </c>
      <c r="K16235" s="11" t="str">
        <f>IFERROR(INDEX('EDC Component Dictionary'!$C$5:$C$37,MATCH('Rates Database'!J16235,'EDC Component Dictionary'!$B$5:$B$37,0)), "Energy Supply")</f>
        <v>Distribution System</v>
      </c>
      <c r="L16235" s="12"/>
      <c r="M16235" s="12">
        <v>4.6749999999999901</v>
      </c>
    </row>
    <row r="16236" spans="1:13" x14ac:dyDescent="0.3">
      <c r="A16236" s="18">
        <v>16234</v>
      </c>
      <c r="B16236" s="18">
        <f t="shared" si="508"/>
        <v>2019</v>
      </c>
      <c r="C16236" s="17">
        <v>43466</v>
      </c>
      <c r="D16236" s="18" t="s">
        <v>314</v>
      </c>
      <c r="E16236" s="18" t="s">
        <v>352</v>
      </c>
      <c r="F16236" s="18" t="str">
        <f t="shared" si="507"/>
        <v>Belmont-Customer Charge-43466</v>
      </c>
      <c r="G16236" s="11" t="s">
        <v>131</v>
      </c>
      <c r="H16236" s="11" t="s">
        <v>56</v>
      </c>
      <c r="I16236" s="11" t="s">
        <v>56</v>
      </c>
      <c r="J16236" s="11" t="s">
        <v>56</v>
      </c>
      <c r="K16236" s="11" t="str">
        <f>IFERROR(INDEX('EDC Component Dictionary'!$C$5:$C$37,MATCH('Rates Database'!J16236,'EDC Component Dictionary'!$B$5:$B$37,0)), "Energy Supply")</f>
        <v>Distribution System</v>
      </c>
      <c r="L16236" s="12"/>
      <c r="M16236" s="12">
        <v>10.5999999999999</v>
      </c>
    </row>
    <row r="16237" spans="1:13" x14ac:dyDescent="0.3">
      <c r="A16237" s="18">
        <v>16235</v>
      </c>
      <c r="B16237" s="18">
        <f t="shared" si="508"/>
        <v>2019</v>
      </c>
      <c r="C16237" s="17">
        <v>43466</v>
      </c>
      <c r="D16237" s="18" t="s">
        <v>314</v>
      </c>
      <c r="E16237" s="18" t="s">
        <v>330</v>
      </c>
      <c r="F16237" s="18" t="str">
        <f t="shared" si="507"/>
        <v>Chicopee-Customer Charge-43466</v>
      </c>
      <c r="G16237" s="11" t="s">
        <v>131</v>
      </c>
      <c r="H16237" s="11" t="s">
        <v>56</v>
      </c>
      <c r="I16237" s="11" t="s">
        <v>56</v>
      </c>
      <c r="J16237" s="11" t="s">
        <v>56</v>
      </c>
      <c r="K16237" s="11" t="str">
        <f>IFERROR(INDEX('EDC Component Dictionary'!$C$5:$C$37,MATCH('Rates Database'!J16237,'EDC Component Dictionary'!$B$5:$B$37,0)), "Energy Supply")</f>
        <v>Distribution System</v>
      </c>
      <c r="L16237" s="12"/>
      <c r="M16237" s="12">
        <v>5.6</v>
      </c>
    </row>
    <row r="16238" spans="1:13" x14ac:dyDescent="0.3">
      <c r="A16238" s="18">
        <v>16236</v>
      </c>
      <c r="B16238" s="18">
        <f t="shared" si="508"/>
        <v>2019</v>
      </c>
      <c r="C16238" s="17">
        <v>43466</v>
      </c>
      <c r="D16238" s="18" t="s">
        <v>314</v>
      </c>
      <c r="E16238" s="18" t="s">
        <v>331</v>
      </c>
      <c r="F16238" s="18" t="str">
        <f t="shared" si="507"/>
        <v>Marblehead-Customer Charge-43466</v>
      </c>
      <c r="G16238" s="11" t="s">
        <v>131</v>
      </c>
      <c r="H16238" s="11" t="s">
        <v>56</v>
      </c>
      <c r="I16238" s="11" t="s">
        <v>56</v>
      </c>
      <c r="J16238" s="11" t="s">
        <v>56</v>
      </c>
      <c r="K16238" s="11" t="str">
        <f>IFERROR(INDEX('EDC Component Dictionary'!$C$5:$C$37,MATCH('Rates Database'!J16238,'EDC Component Dictionary'!$B$5:$B$37,0)), "Energy Supply")</f>
        <v>Distribution System</v>
      </c>
      <c r="L16238" s="12"/>
      <c r="M16238" s="12">
        <v>0.82999999999999796</v>
      </c>
    </row>
    <row r="16239" spans="1:13" x14ac:dyDescent="0.3">
      <c r="A16239" s="18">
        <v>16237</v>
      </c>
      <c r="B16239" s="18">
        <f t="shared" si="508"/>
        <v>2019</v>
      </c>
      <c r="C16239" s="17">
        <v>43466</v>
      </c>
      <c r="D16239" s="18" t="s">
        <v>314</v>
      </c>
      <c r="E16239" s="18" t="s">
        <v>332</v>
      </c>
      <c r="F16239" s="18" t="str">
        <f t="shared" si="507"/>
        <v>Hingham-Customer Charge-43466</v>
      </c>
      <c r="G16239" s="11" t="s">
        <v>131</v>
      </c>
      <c r="H16239" s="11" t="s">
        <v>56</v>
      </c>
      <c r="I16239" s="11" t="s">
        <v>56</v>
      </c>
      <c r="J16239" s="11" t="s">
        <v>56</v>
      </c>
      <c r="K16239" s="11" t="str">
        <f>IFERROR(INDEX('EDC Component Dictionary'!$C$5:$C$37,MATCH('Rates Database'!J16239,'EDC Component Dictionary'!$B$5:$B$37,0)), "Energy Supply")</f>
        <v>Distribution System</v>
      </c>
      <c r="L16239" s="12"/>
      <c r="M16239" s="12">
        <v>7.9739999999999798</v>
      </c>
    </row>
    <row r="16240" spans="1:13" x14ac:dyDescent="0.3">
      <c r="A16240" s="18">
        <v>16238</v>
      </c>
      <c r="B16240" s="18">
        <f t="shared" si="508"/>
        <v>2019</v>
      </c>
      <c r="C16240" s="17">
        <v>43466</v>
      </c>
      <c r="D16240" s="18" t="s">
        <v>314</v>
      </c>
      <c r="E16240" s="18" t="s">
        <v>333</v>
      </c>
      <c r="F16240" s="18" t="str">
        <f t="shared" si="507"/>
        <v>South Hadley-Customer Charge-43466</v>
      </c>
      <c r="G16240" s="11" t="s">
        <v>131</v>
      </c>
      <c r="H16240" s="11" t="s">
        <v>56</v>
      </c>
      <c r="I16240" s="11" t="s">
        <v>56</v>
      </c>
      <c r="J16240" s="11" t="s">
        <v>56</v>
      </c>
      <c r="K16240" s="11" t="str">
        <f>IFERROR(INDEX('EDC Component Dictionary'!$C$5:$C$37,MATCH('Rates Database'!J16240,'EDC Component Dictionary'!$B$5:$B$37,0)), "Energy Supply")</f>
        <v>Distribution System</v>
      </c>
      <c r="L16240" s="12"/>
      <c r="M16240" s="12">
        <v>4.7</v>
      </c>
    </row>
    <row r="16241" spans="1:13" x14ac:dyDescent="0.3">
      <c r="A16241" s="18">
        <v>16239</v>
      </c>
      <c r="B16241" s="18">
        <f t="shared" si="508"/>
        <v>2019</v>
      </c>
      <c r="C16241" s="17">
        <v>43466</v>
      </c>
      <c r="D16241" s="18" t="s">
        <v>314</v>
      </c>
      <c r="E16241" s="18" t="s">
        <v>334</v>
      </c>
      <c r="F16241" s="18" t="str">
        <f t="shared" si="507"/>
        <v>Georgetown-Customer Charge-43466</v>
      </c>
      <c r="G16241" s="11" t="s">
        <v>131</v>
      </c>
      <c r="H16241" s="11" t="s">
        <v>56</v>
      </c>
      <c r="I16241" s="11" t="s">
        <v>56</v>
      </c>
      <c r="J16241" s="11" t="s">
        <v>56</v>
      </c>
      <c r="K16241" s="11" t="str">
        <f>IFERROR(INDEX('EDC Component Dictionary'!$C$5:$C$37,MATCH('Rates Database'!J16241,'EDC Component Dictionary'!$B$5:$B$37,0)), "Energy Supply")</f>
        <v>Distribution System</v>
      </c>
      <c r="L16241" s="12"/>
      <c r="M16241" s="12">
        <v>5.41099999999998</v>
      </c>
    </row>
    <row r="16242" spans="1:13" x14ac:dyDescent="0.3">
      <c r="A16242" s="18">
        <v>16240</v>
      </c>
      <c r="B16242" s="18">
        <f t="shared" si="508"/>
        <v>2019</v>
      </c>
      <c r="C16242" s="17">
        <v>43466</v>
      </c>
      <c r="D16242" s="18" t="s">
        <v>314</v>
      </c>
      <c r="E16242" s="18" t="s">
        <v>335</v>
      </c>
      <c r="F16242" s="18" t="str">
        <f t="shared" si="507"/>
        <v>Sterling-Customer Charge-43466</v>
      </c>
      <c r="G16242" s="11" t="s">
        <v>131</v>
      </c>
      <c r="H16242" s="11" t="s">
        <v>56</v>
      </c>
      <c r="I16242" s="11" t="s">
        <v>56</v>
      </c>
      <c r="J16242" s="11" t="s">
        <v>56</v>
      </c>
      <c r="K16242" s="11" t="str">
        <f>IFERROR(INDEX('EDC Component Dictionary'!$C$5:$C$37,MATCH('Rates Database'!J16242,'EDC Component Dictionary'!$B$5:$B$37,0)), "Energy Supply")</f>
        <v>Distribution System</v>
      </c>
      <c r="L16242" s="12"/>
      <c r="M16242" s="12">
        <v>4</v>
      </c>
    </row>
    <row r="16243" spans="1:13" x14ac:dyDescent="0.3">
      <c r="A16243" s="18">
        <v>16241</v>
      </c>
      <c r="B16243" s="18">
        <f t="shared" si="508"/>
        <v>2019</v>
      </c>
      <c r="C16243" s="17">
        <v>43466</v>
      </c>
      <c r="D16243" s="18" t="s">
        <v>314</v>
      </c>
      <c r="E16243" s="18" t="s">
        <v>336</v>
      </c>
      <c r="F16243" s="18" t="str">
        <f t="shared" si="507"/>
        <v>Littleton-Customer Charge-43466</v>
      </c>
      <c r="G16243" s="11" t="s">
        <v>131</v>
      </c>
      <c r="H16243" s="11" t="s">
        <v>56</v>
      </c>
      <c r="I16243" s="11" t="s">
        <v>56</v>
      </c>
      <c r="J16243" s="11" t="s">
        <v>56</v>
      </c>
      <c r="K16243" s="11" t="str">
        <f>IFERROR(INDEX('EDC Component Dictionary'!$C$5:$C$37,MATCH('Rates Database'!J16243,'EDC Component Dictionary'!$B$5:$B$37,0)), "Energy Supply")</f>
        <v>Distribution System</v>
      </c>
      <c r="L16243" s="12"/>
      <c r="M16243" s="12">
        <v>3.5</v>
      </c>
    </row>
    <row r="16244" spans="1:13" x14ac:dyDescent="0.3">
      <c r="A16244" s="18">
        <v>16242</v>
      </c>
      <c r="B16244" s="18">
        <f t="shared" si="508"/>
        <v>2019</v>
      </c>
      <c r="C16244" s="17">
        <v>43466</v>
      </c>
      <c r="D16244" s="18" t="s">
        <v>314</v>
      </c>
      <c r="E16244" s="18" t="s">
        <v>337</v>
      </c>
      <c r="F16244" s="18" t="str">
        <f t="shared" si="507"/>
        <v>Boylston-Customer Charge-43466</v>
      </c>
      <c r="G16244" s="11" t="s">
        <v>131</v>
      </c>
      <c r="H16244" s="11" t="s">
        <v>56</v>
      </c>
      <c r="I16244" s="11" t="s">
        <v>56</v>
      </c>
      <c r="J16244" s="11" t="s">
        <v>56</v>
      </c>
      <c r="K16244" s="11" t="str">
        <f>IFERROR(INDEX('EDC Component Dictionary'!$C$5:$C$37,MATCH('Rates Database'!J16244,'EDC Component Dictionary'!$B$5:$B$37,0)), "Energy Supply")</f>
        <v>Distribution System</v>
      </c>
      <c r="L16244" s="12"/>
      <c r="M16244" s="12">
        <v>9</v>
      </c>
    </row>
    <row r="16245" spans="1:13" x14ac:dyDescent="0.3">
      <c r="A16245" s="18">
        <v>16243</v>
      </c>
      <c r="B16245" s="18">
        <f t="shared" si="508"/>
        <v>2019</v>
      </c>
      <c r="C16245" s="17">
        <v>43466</v>
      </c>
      <c r="D16245" s="18" t="s">
        <v>314</v>
      </c>
      <c r="E16245" s="18" t="s">
        <v>338</v>
      </c>
      <c r="F16245" s="18" t="str">
        <f t="shared" si="507"/>
        <v>Princeton-Customer Charge-43466</v>
      </c>
      <c r="G16245" s="11" t="s">
        <v>131</v>
      </c>
      <c r="H16245" s="11" t="s">
        <v>56</v>
      </c>
      <c r="I16245" s="11" t="s">
        <v>56</v>
      </c>
      <c r="J16245" s="11" t="s">
        <v>56</v>
      </c>
      <c r="K16245" s="11" t="str">
        <f>IFERROR(INDEX('EDC Component Dictionary'!$C$5:$C$37,MATCH('Rates Database'!J16245,'EDC Component Dictionary'!$B$5:$B$37,0)), "Energy Supply")</f>
        <v>Distribution System</v>
      </c>
      <c r="L16245" s="12"/>
      <c r="M16245" s="12">
        <v>8.9500000000000099</v>
      </c>
    </row>
    <row r="16246" spans="1:13" x14ac:dyDescent="0.3">
      <c r="A16246" s="18">
        <v>16244</v>
      </c>
      <c r="B16246" s="18">
        <f t="shared" si="508"/>
        <v>2019</v>
      </c>
      <c r="C16246" s="17">
        <v>43466</v>
      </c>
      <c r="D16246" s="18" t="s">
        <v>314</v>
      </c>
      <c r="E16246" s="18" t="s">
        <v>347</v>
      </c>
      <c r="F16246" s="18" t="str">
        <f t="shared" si="507"/>
        <v>Middleborough-Customer Charge-43466</v>
      </c>
      <c r="G16246" s="11" t="s">
        <v>131</v>
      </c>
      <c r="H16246" s="11" t="s">
        <v>56</v>
      </c>
      <c r="I16246" s="11" t="s">
        <v>56</v>
      </c>
      <c r="J16246" s="11" t="s">
        <v>56</v>
      </c>
      <c r="K16246" s="11" t="str">
        <f>IFERROR(INDEX('EDC Component Dictionary'!$C$5:$C$37,MATCH('Rates Database'!J16246,'EDC Component Dictionary'!$B$5:$B$37,0)), "Energy Supply")</f>
        <v>Distribution System</v>
      </c>
      <c r="L16246" s="12"/>
      <c r="M16246" s="12">
        <v>4.5049999999999901</v>
      </c>
    </row>
    <row r="16247" spans="1:13" x14ac:dyDescent="0.3">
      <c r="A16247" s="18">
        <v>16245</v>
      </c>
      <c r="B16247" s="18">
        <f t="shared" si="508"/>
        <v>2019</v>
      </c>
      <c r="C16247" s="17">
        <v>43466</v>
      </c>
      <c r="D16247" s="18" t="s">
        <v>314</v>
      </c>
      <c r="E16247" s="18" t="s">
        <v>339</v>
      </c>
      <c r="F16247" s="18" t="str">
        <f t="shared" si="507"/>
        <v>Rowley-Customer Charge-43466</v>
      </c>
      <c r="G16247" s="11" t="s">
        <v>131</v>
      </c>
      <c r="H16247" s="11" t="s">
        <v>56</v>
      </c>
      <c r="I16247" s="11" t="s">
        <v>56</v>
      </c>
      <c r="J16247" s="11" t="s">
        <v>56</v>
      </c>
      <c r="K16247" s="11" t="str">
        <f>IFERROR(INDEX('EDC Component Dictionary'!$C$5:$C$37,MATCH('Rates Database'!J16247,'EDC Component Dictionary'!$B$5:$B$37,0)), "Energy Supply")</f>
        <v>Distribution System</v>
      </c>
      <c r="L16247" s="12"/>
      <c r="M16247" s="12">
        <v>4</v>
      </c>
    </row>
    <row r="16248" spans="1:13" x14ac:dyDescent="0.3">
      <c r="A16248" s="18">
        <v>16246</v>
      </c>
      <c r="B16248" s="18">
        <f t="shared" si="508"/>
        <v>2019</v>
      </c>
      <c r="C16248" s="17">
        <v>43466</v>
      </c>
      <c r="D16248" s="18" t="s">
        <v>314</v>
      </c>
      <c r="E16248" s="18" t="s">
        <v>353</v>
      </c>
      <c r="F16248" s="18" t="str">
        <f t="shared" si="507"/>
        <v>Concord-Customer Charge-43466</v>
      </c>
      <c r="G16248" s="11" t="s">
        <v>131</v>
      </c>
      <c r="H16248" s="11" t="s">
        <v>56</v>
      </c>
      <c r="I16248" s="11" t="s">
        <v>56</v>
      </c>
      <c r="J16248" s="11" t="s">
        <v>56</v>
      </c>
      <c r="K16248" s="11" t="str">
        <f>IFERROR(INDEX('EDC Component Dictionary'!$C$5:$C$37,MATCH('Rates Database'!J16248,'EDC Component Dictionary'!$B$5:$B$37,0)), "Energy Supply")</f>
        <v>Distribution System</v>
      </c>
      <c r="L16248" s="12"/>
      <c r="M16248" s="12">
        <v>10.329525</v>
      </c>
    </row>
    <row r="16249" spans="1:13" x14ac:dyDescent="0.3">
      <c r="A16249" s="18">
        <v>16247</v>
      </c>
      <c r="B16249" s="18">
        <f t="shared" si="508"/>
        <v>2019</v>
      </c>
      <c r="C16249" s="17">
        <v>43466</v>
      </c>
      <c r="D16249" s="18" t="s">
        <v>314</v>
      </c>
      <c r="E16249" s="18" t="s">
        <v>340</v>
      </c>
      <c r="F16249" s="18" t="str">
        <f t="shared" si="507"/>
        <v>Wakefield-Customer Charge-43466</v>
      </c>
      <c r="G16249" s="11" t="s">
        <v>131</v>
      </c>
      <c r="H16249" s="11" t="s">
        <v>56</v>
      </c>
      <c r="I16249" s="11" t="s">
        <v>56</v>
      </c>
      <c r="J16249" s="11" t="s">
        <v>56</v>
      </c>
      <c r="K16249" s="11" t="str">
        <f>IFERROR(INDEX('EDC Component Dictionary'!$C$5:$C$37,MATCH('Rates Database'!J16249,'EDC Component Dictionary'!$B$5:$B$37,0)), "Energy Supply")</f>
        <v>Distribution System</v>
      </c>
      <c r="L16249" s="12"/>
      <c r="M16249" s="12">
        <v>6</v>
      </c>
    </row>
    <row r="16250" spans="1:13" x14ac:dyDescent="0.3">
      <c r="A16250" s="18">
        <v>16248</v>
      </c>
      <c r="B16250" s="18">
        <f t="shared" si="508"/>
        <v>2019</v>
      </c>
      <c r="C16250" s="17">
        <v>43466</v>
      </c>
      <c r="D16250" s="18" t="s">
        <v>314</v>
      </c>
      <c r="E16250" s="18" t="s">
        <v>341</v>
      </c>
      <c r="F16250" s="18" t="str">
        <f t="shared" si="507"/>
        <v>Hull-Customer Charge-43466</v>
      </c>
      <c r="G16250" s="11" t="s">
        <v>131</v>
      </c>
      <c r="H16250" s="11" t="s">
        <v>56</v>
      </c>
      <c r="I16250" s="11" t="s">
        <v>56</v>
      </c>
      <c r="J16250" s="11" t="s">
        <v>56</v>
      </c>
      <c r="K16250" s="11" t="str">
        <f>IFERROR(INDEX('EDC Component Dictionary'!$C$5:$C$37,MATCH('Rates Database'!J16250,'EDC Component Dictionary'!$B$5:$B$37,0)), "Energy Supply")</f>
        <v>Distribution System</v>
      </c>
      <c r="L16250" s="12"/>
      <c r="M16250" s="12">
        <v>5.7960000000000003</v>
      </c>
    </row>
    <row r="16251" spans="1:13" x14ac:dyDescent="0.3">
      <c r="A16251" s="18">
        <v>16249</v>
      </c>
      <c r="B16251" s="18">
        <f t="shared" si="508"/>
        <v>2019</v>
      </c>
      <c r="C16251" s="17">
        <v>43466</v>
      </c>
      <c r="D16251" s="18" t="s">
        <v>314</v>
      </c>
      <c r="E16251" s="18" t="s">
        <v>342</v>
      </c>
      <c r="F16251" s="18" t="str">
        <f t="shared" si="507"/>
        <v>North Attleborough-Customer Charge-43466</v>
      </c>
      <c r="G16251" s="11" t="s">
        <v>131</v>
      </c>
      <c r="H16251" s="11" t="s">
        <v>56</v>
      </c>
      <c r="I16251" s="11" t="s">
        <v>56</v>
      </c>
      <c r="J16251" s="11" t="s">
        <v>56</v>
      </c>
      <c r="K16251" s="11" t="str">
        <f>IFERROR(INDEX('EDC Component Dictionary'!$C$5:$C$37,MATCH('Rates Database'!J16251,'EDC Component Dictionary'!$B$5:$B$37,0)), "Energy Supply")</f>
        <v>Distribution System</v>
      </c>
      <c r="L16251" s="12"/>
      <c r="M16251" s="12">
        <v>10.32</v>
      </c>
    </row>
    <row r="16252" spans="1:13" x14ac:dyDescent="0.3">
      <c r="A16252" s="18">
        <v>16250</v>
      </c>
      <c r="B16252" s="18">
        <f t="shared" si="508"/>
        <v>2019</v>
      </c>
      <c r="C16252" s="17">
        <v>43466</v>
      </c>
      <c r="D16252" s="18" t="s">
        <v>314</v>
      </c>
      <c r="E16252" s="18" t="s">
        <v>343</v>
      </c>
      <c r="F16252" s="18" t="str">
        <f t="shared" si="507"/>
        <v>Holden-Customer Charge-43466</v>
      </c>
      <c r="G16252" s="11" t="s">
        <v>131</v>
      </c>
      <c r="H16252" s="11" t="s">
        <v>56</v>
      </c>
      <c r="I16252" s="11" t="s">
        <v>56</v>
      </c>
      <c r="J16252" s="11" t="s">
        <v>56</v>
      </c>
      <c r="K16252" s="11" t="str">
        <f>IFERROR(INDEX('EDC Component Dictionary'!$C$5:$C$37,MATCH('Rates Database'!J16252,'EDC Component Dictionary'!$B$5:$B$37,0)), "Energy Supply")</f>
        <v>Distribution System</v>
      </c>
      <c r="L16252" s="12"/>
      <c r="M16252" s="12">
        <v>4.4999999999999902</v>
      </c>
    </row>
    <row r="16253" spans="1:13" x14ac:dyDescent="0.3">
      <c r="A16253" s="18">
        <v>16251</v>
      </c>
      <c r="B16253" s="18">
        <f t="shared" si="508"/>
        <v>2019</v>
      </c>
      <c r="C16253" s="17">
        <v>43466</v>
      </c>
      <c r="D16253" s="18" t="s">
        <v>314</v>
      </c>
      <c r="E16253" s="18" t="s">
        <v>354</v>
      </c>
      <c r="F16253" s="18" t="str">
        <f t="shared" si="507"/>
        <v>Taunton-Customer Charge-43466</v>
      </c>
      <c r="G16253" s="11" t="s">
        <v>131</v>
      </c>
      <c r="H16253" s="11" t="s">
        <v>56</v>
      </c>
      <c r="I16253" s="11" t="s">
        <v>56</v>
      </c>
      <c r="J16253" s="11" t="s">
        <v>56</v>
      </c>
      <c r="K16253" s="11" t="str">
        <f>IFERROR(INDEX('EDC Component Dictionary'!$C$5:$C$37,MATCH('Rates Database'!J16253,'EDC Component Dictionary'!$B$5:$B$37,0)), "Energy Supply")</f>
        <v>Distribution System</v>
      </c>
      <c r="L16253" s="12"/>
      <c r="M16253" s="12">
        <v>9.2244999999999902</v>
      </c>
    </row>
    <row r="16254" spans="1:13" x14ac:dyDescent="0.3">
      <c r="A16254" s="18">
        <v>16252</v>
      </c>
      <c r="B16254" s="18">
        <f t="shared" si="508"/>
        <v>2019</v>
      </c>
      <c r="C16254" s="17">
        <v>43466</v>
      </c>
      <c r="D16254" s="18" t="s">
        <v>314</v>
      </c>
      <c r="E16254" s="18" t="s">
        <v>344</v>
      </c>
      <c r="F16254" s="18" t="str">
        <f t="shared" si="507"/>
        <v>Norwood-Customer Charge-43466</v>
      </c>
      <c r="G16254" s="11" t="s">
        <v>131</v>
      </c>
      <c r="H16254" s="11" t="s">
        <v>56</v>
      </c>
      <c r="I16254" s="11" t="s">
        <v>56</v>
      </c>
      <c r="J16254" s="11" t="s">
        <v>56</v>
      </c>
      <c r="K16254" s="11" t="str">
        <f>IFERROR(INDEX('EDC Component Dictionary'!$C$5:$C$37,MATCH('Rates Database'!J16254,'EDC Component Dictionary'!$B$5:$B$37,0)), "Energy Supply")</f>
        <v>Distribution System</v>
      </c>
      <c r="L16254" s="12"/>
      <c r="M16254" s="12">
        <v>9</v>
      </c>
    </row>
    <row r="16255" spans="1:13" x14ac:dyDescent="0.3">
      <c r="A16255" s="18">
        <v>16253</v>
      </c>
      <c r="B16255" s="18">
        <f t="shared" si="508"/>
        <v>2019</v>
      </c>
      <c r="C16255" s="17">
        <v>43466</v>
      </c>
      <c r="D16255" s="18" t="s">
        <v>314</v>
      </c>
      <c r="E16255" s="18" t="s">
        <v>355</v>
      </c>
      <c r="F16255" s="18" t="str">
        <f t="shared" si="507"/>
        <v>Wellesley-Customer Charge-43466</v>
      </c>
      <c r="G16255" s="11" t="s">
        <v>131</v>
      </c>
      <c r="H16255" s="11" t="s">
        <v>56</v>
      </c>
      <c r="I16255" s="11" t="s">
        <v>56</v>
      </c>
      <c r="J16255" s="11" t="s">
        <v>56</v>
      </c>
      <c r="K16255" s="11" t="str">
        <f>IFERROR(INDEX('EDC Component Dictionary'!$C$5:$C$37,MATCH('Rates Database'!J16255,'EDC Component Dictionary'!$B$5:$B$37,0)), "Energy Supply")</f>
        <v>Distribution System</v>
      </c>
      <c r="L16255" s="12"/>
      <c r="M16255" s="12">
        <v>2.5935000000000001</v>
      </c>
    </row>
    <row r="16256" spans="1:13" x14ac:dyDescent="0.3">
      <c r="A16256" s="18">
        <v>16254</v>
      </c>
      <c r="B16256" s="18">
        <f t="shared" si="508"/>
        <v>2019</v>
      </c>
      <c r="C16256" s="17">
        <v>43466</v>
      </c>
      <c r="D16256" s="18" t="s">
        <v>314</v>
      </c>
      <c r="E16256" s="18" t="s">
        <v>345</v>
      </c>
      <c r="F16256" s="18" t="str">
        <f t="shared" si="507"/>
        <v>Russell-Customer Charge-43466</v>
      </c>
      <c r="G16256" s="11" t="s">
        <v>131</v>
      </c>
      <c r="H16256" s="11" t="s">
        <v>56</v>
      </c>
      <c r="I16256" s="11" t="s">
        <v>56</v>
      </c>
      <c r="J16256" s="11" t="s">
        <v>56</v>
      </c>
      <c r="K16256" s="11" t="str">
        <f>IFERROR(INDEX('EDC Component Dictionary'!$C$5:$C$37,MATCH('Rates Database'!J16256,'EDC Component Dictionary'!$B$5:$B$37,0)), "Energy Supply")</f>
        <v>Distribution System</v>
      </c>
      <c r="L16256" s="12"/>
      <c r="M16256" s="12">
        <v>8</v>
      </c>
    </row>
    <row r="16257" spans="1:13" x14ac:dyDescent="0.3">
      <c r="A16257" s="18">
        <v>16255</v>
      </c>
      <c r="B16257" s="18">
        <f t="shared" si="508"/>
        <v>2019</v>
      </c>
      <c r="C16257" s="17">
        <v>43466</v>
      </c>
      <c r="D16257" s="18" t="s">
        <v>314</v>
      </c>
      <c r="E16257" s="18" t="s">
        <v>346</v>
      </c>
      <c r="F16257" s="18" t="str">
        <f t="shared" si="507"/>
        <v>Chester-Customer Charge-43466</v>
      </c>
      <c r="G16257" s="11" t="s">
        <v>131</v>
      </c>
      <c r="H16257" s="11" t="s">
        <v>56</v>
      </c>
      <c r="I16257" s="11" t="s">
        <v>56</v>
      </c>
      <c r="J16257" s="11" t="s">
        <v>56</v>
      </c>
      <c r="K16257" s="11" t="str">
        <f>IFERROR(INDEX('EDC Component Dictionary'!$C$5:$C$37,MATCH('Rates Database'!J16257,'EDC Component Dictionary'!$B$5:$B$37,0)), "Energy Supply")</f>
        <v>Distribution System</v>
      </c>
      <c r="L16257" s="12"/>
      <c r="M16257" s="12">
        <v>5.9850000000000101</v>
      </c>
    </row>
    <row r="16258" spans="1:13" x14ac:dyDescent="0.3">
      <c r="A16258" s="18">
        <v>16256</v>
      </c>
      <c r="B16258" s="18">
        <f t="shared" si="508"/>
        <v>2020</v>
      </c>
      <c r="C16258" s="17">
        <v>43922</v>
      </c>
      <c r="D16258" s="18" t="s">
        <v>314</v>
      </c>
      <c r="E16258" s="18" t="s">
        <v>315</v>
      </c>
      <c r="F16258" s="18" t="str">
        <f t="shared" si="507"/>
        <v>Holyoke-Customer Charge-43922</v>
      </c>
      <c r="G16258" s="11" t="s">
        <v>131</v>
      </c>
      <c r="H16258" s="11" t="s">
        <v>56</v>
      </c>
      <c r="I16258" s="11" t="s">
        <v>56</v>
      </c>
      <c r="J16258" s="11" t="s">
        <v>56</v>
      </c>
      <c r="K16258" s="11" t="str">
        <f>IFERROR(INDEX('EDC Component Dictionary'!$C$5:$C$37,MATCH('Rates Database'!J16258,'EDC Component Dictionary'!$B$5:$B$37,0)), "Energy Supply")</f>
        <v>Distribution System</v>
      </c>
      <c r="L16258" s="12"/>
      <c r="M16258" s="12">
        <v>4.9949999999999903</v>
      </c>
    </row>
    <row r="16259" spans="1:13" x14ac:dyDescent="0.3">
      <c r="A16259" s="18">
        <v>16257</v>
      </c>
      <c r="B16259" s="18">
        <f t="shared" si="508"/>
        <v>2020</v>
      </c>
      <c r="C16259" s="17">
        <v>43922</v>
      </c>
      <c r="D16259" s="18" t="s">
        <v>314</v>
      </c>
      <c r="E16259" s="18" t="s">
        <v>316</v>
      </c>
      <c r="F16259" s="18" t="str">
        <f t="shared" si="507"/>
        <v>West Boylston-Customer Charge-43922</v>
      </c>
      <c r="G16259" s="11" t="s">
        <v>131</v>
      </c>
      <c r="H16259" s="11" t="s">
        <v>56</v>
      </c>
      <c r="I16259" s="11" t="s">
        <v>56</v>
      </c>
      <c r="J16259" s="11" t="s">
        <v>56</v>
      </c>
      <c r="K16259" s="11" t="str">
        <f>IFERROR(INDEX('EDC Component Dictionary'!$C$5:$C$37,MATCH('Rates Database'!J16259,'EDC Component Dictionary'!$B$5:$B$37,0)), "Energy Supply")</f>
        <v>Distribution System</v>
      </c>
      <c r="L16259" s="12"/>
      <c r="M16259" s="12">
        <v>4.0140000000000002</v>
      </c>
    </row>
    <row r="16260" spans="1:13" x14ac:dyDescent="0.3">
      <c r="A16260" s="18">
        <v>16258</v>
      </c>
      <c r="B16260" s="18">
        <f t="shared" si="508"/>
        <v>2020</v>
      </c>
      <c r="C16260" s="17">
        <v>43922</v>
      </c>
      <c r="D16260" s="18" t="s">
        <v>314</v>
      </c>
      <c r="E16260" s="18" t="s">
        <v>348</v>
      </c>
      <c r="F16260" s="18" t="str">
        <f t="shared" ref="F16260:F16323" si="509">_xlfn.CONCAT(E16260,"-",J16260,"-",C16260)</f>
        <v>Middleton-Customer Charge-43922</v>
      </c>
      <c r="G16260" s="11" t="s">
        <v>131</v>
      </c>
      <c r="H16260" s="11" t="s">
        <v>56</v>
      </c>
      <c r="I16260" s="11" t="s">
        <v>56</v>
      </c>
      <c r="J16260" s="11" t="s">
        <v>56</v>
      </c>
      <c r="K16260" s="11" t="str">
        <f>IFERROR(INDEX('EDC Component Dictionary'!$C$5:$C$37,MATCH('Rates Database'!J16260,'EDC Component Dictionary'!$B$5:$B$37,0)), "Energy Supply")</f>
        <v>Distribution System</v>
      </c>
      <c r="L16260" s="12"/>
      <c r="M16260" s="12">
        <v>5.0399999999999903</v>
      </c>
    </row>
    <row r="16261" spans="1:13" x14ac:dyDescent="0.3">
      <c r="A16261" s="18">
        <v>16259</v>
      </c>
      <c r="B16261" s="18">
        <f t="shared" si="508"/>
        <v>2020</v>
      </c>
      <c r="C16261" s="17">
        <v>43922</v>
      </c>
      <c r="D16261" s="18" t="s">
        <v>314</v>
      </c>
      <c r="E16261" s="18" t="s">
        <v>317</v>
      </c>
      <c r="F16261" s="18" t="str">
        <f t="shared" si="509"/>
        <v>Danvers-Customer Charge-43922</v>
      </c>
      <c r="G16261" s="11" t="s">
        <v>131</v>
      </c>
      <c r="H16261" s="11" t="s">
        <v>56</v>
      </c>
      <c r="I16261" s="11" t="s">
        <v>56</v>
      </c>
      <c r="J16261" s="11" t="s">
        <v>56</v>
      </c>
      <c r="K16261" s="11" t="str">
        <f>IFERROR(INDEX('EDC Component Dictionary'!$C$5:$C$37,MATCH('Rates Database'!J16261,'EDC Component Dictionary'!$B$5:$B$37,0)), "Energy Supply")</f>
        <v>Distribution System</v>
      </c>
      <c r="L16261" s="12"/>
      <c r="M16261" s="12">
        <v>5</v>
      </c>
    </row>
    <row r="16262" spans="1:13" x14ac:dyDescent="0.3">
      <c r="A16262" s="18">
        <v>16260</v>
      </c>
      <c r="B16262" s="18">
        <f t="shared" si="508"/>
        <v>2020</v>
      </c>
      <c r="C16262" s="17">
        <v>43922</v>
      </c>
      <c r="D16262" s="18" t="s">
        <v>314</v>
      </c>
      <c r="E16262" s="18" t="s">
        <v>318</v>
      </c>
      <c r="F16262" s="18" t="str">
        <f t="shared" si="509"/>
        <v>Peabody-Customer Charge-43922</v>
      </c>
      <c r="G16262" s="11" t="s">
        <v>131</v>
      </c>
      <c r="H16262" s="11" t="s">
        <v>56</v>
      </c>
      <c r="I16262" s="11" t="s">
        <v>56</v>
      </c>
      <c r="J16262" s="11" t="s">
        <v>56</v>
      </c>
      <c r="K16262" s="11" t="str">
        <f>IFERROR(INDEX('EDC Component Dictionary'!$C$5:$C$37,MATCH('Rates Database'!J16262,'EDC Component Dictionary'!$B$5:$B$37,0)), "Energy Supply")</f>
        <v>Distribution System</v>
      </c>
      <c r="L16262" s="12"/>
      <c r="M16262" s="12">
        <v>1.18199999999998</v>
      </c>
    </row>
    <row r="16263" spans="1:13" x14ac:dyDescent="0.3">
      <c r="A16263" s="18">
        <v>16261</v>
      </c>
      <c r="B16263" s="18">
        <f t="shared" si="508"/>
        <v>2020</v>
      </c>
      <c r="C16263" s="17">
        <v>43922</v>
      </c>
      <c r="D16263" s="18" t="s">
        <v>314</v>
      </c>
      <c r="E16263" s="18" t="s">
        <v>319</v>
      </c>
      <c r="F16263" s="18" t="str">
        <f t="shared" si="509"/>
        <v>Ashburnham-Customer Charge-43922</v>
      </c>
      <c r="G16263" s="11" t="s">
        <v>131</v>
      </c>
      <c r="H16263" s="11" t="s">
        <v>56</v>
      </c>
      <c r="I16263" s="11" t="s">
        <v>56</v>
      </c>
      <c r="J16263" s="11" t="s">
        <v>56</v>
      </c>
      <c r="K16263" s="11" t="str">
        <f>IFERROR(INDEX('EDC Component Dictionary'!$C$5:$C$37,MATCH('Rates Database'!J16263,'EDC Component Dictionary'!$B$5:$B$37,0)), "Energy Supply")</f>
        <v>Distribution System</v>
      </c>
      <c r="L16263" s="12"/>
      <c r="M16263" s="12">
        <v>4.5</v>
      </c>
    </row>
    <row r="16264" spans="1:13" x14ac:dyDescent="0.3">
      <c r="A16264" s="18">
        <v>16262</v>
      </c>
      <c r="B16264" s="18">
        <f t="shared" si="508"/>
        <v>2020</v>
      </c>
      <c r="C16264" s="17">
        <v>43922</v>
      </c>
      <c r="D16264" s="18" t="s">
        <v>314</v>
      </c>
      <c r="E16264" s="18" t="s">
        <v>320</v>
      </c>
      <c r="F16264" s="18" t="str">
        <f t="shared" si="509"/>
        <v>Mansfield-Customer Charge-43922</v>
      </c>
      <c r="G16264" s="11" t="s">
        <v>131</v>
      </c>
      <c r="H16264" s="11" t="s">
        <v>56</v>
      </c>
      <c r="I16264" s="11" t="s">
        <v>56</v>
      </c>
      <c r="J16264" s="11" t="s">
        <v>56</v>
      </c>
      <c r="K16264" s="11" t="str">
        <f>IFERROR(INDEX('EDC Component Dictionary'!$C$5:$C$37,MATCH('Rates Database'!J16264,'EDC Component Dictionary'!$B$5:$B$37,0)), "Energy Supply")</f>
        <v>Distribution System</v>
      </c>
      <c r="L16264" s="12"/>
      <c r="M16264" s="12">
        <v>4</v>
      </c>
    </row>
    <row r="16265" spans="1:13" x14ac:dyDescent="0.3">
      <c r="A16265" s="18">
        <v>16263</v>
      </c>
      <c r="B16265" s="18">
        <f t="shared" si="508"/>
        <v>2020</v>
      </c>
      <c r="C16265" s="17">
        <v>43922</v>
      </c>
      <c r="D16265" s="18" t="s">
        <v>314</v>
      </c>
      <c r="E16265" s="18" t="s">
        <v>321</v>
      </c>
      <c r="F16265" s="18" t="str">
        <f t="shared" si="509"/>
        <v>Braintree-Customer Charge-43922</v>
      </c>
      <c r="G16265" s="11" t="s">
        <v>131</v>
      </c>
      <c r="H16265" s="11" t="s">
        <v>56</v>
      </c>
      <c r="I16265" s="11" t="s">
        <v>56</v>
      </c>
      <c r="J16265" s="11" t="s">
        <v>56</v>
      </c>
      <c r="K16265" s="11" t="str">
        <f>IFERROR(INDEX('EDC Component Dictionary'!$C$5:$C$37,MATCH('Rates Database'!J16265,'EDC Component Dictionary'!$B$5:$B$37,0)), "Energy Supply")</f>
        <v>Distribution System</v>
      </c>
      <c r="L16265" s="12"/>
      <c r="M16265" s="12">
        <v>5.12</v>
      </c>
    </row>
    <row r="16266" spans="1:13" x14ac:dyDescent="0.3">
      <c r="A16266" s="18">
        <v>16264</v>
      </c>
      <c r="B16266" s="18">
        <f t="shared" si="508"/>
        <v>2020</v>
      </c>
      <c r="C16266" s="17">
        <v>43922</v>
      </c>
      <c r="D16266" s="18" t="s">
        <v>314</v>
      </c>
      <c r="E16266" s="18" t="s">
        <v>322</v>
      </c>
      <c r="F16266" s="18" t="str">
        <f t="shared" si="509"/>
        <v>Paxton-Customer Charge-43922</v>
      </c>
      <c r="G16266" s="11" t="s">
        <v>131</v>
      </c>
      <c r="H16266" s="11" t="s">
        <v>56</v>
      </c>
      <c r="I16266" s="11" t="s">
        <v>56</v>
      </c>
      <c r="J16266" s="11" t="s">
        <v>56</v>
      </c>
      <c r="K16266" s="11" t="str">
        <f>IFERROR(INDEX('EDC Component Dictionary'!$C$5:$C$37,MATCH('Rates Database'!J16266,'EDC Component Dictionary'!$B$5:$B$37,0)), "Energy Supply")</f>
        <v>Distribution System</v>
      </c>
      <c r="L16266" s="12"/>
      <c r="M16266" s="12">
        <v>5</v>
      </c>
    </row>
    <row r="16267" spans="1:13" x14ac:dyDescent="0.3">
      <c r="A16267" s="18">
        <v>16265</v>
      </c>
      <c r="B16267" s="18">
        <f t="shared" si="508"/>
        <v>2020</v>
      </c>
      <c r="C16267" s="17">
        <v>43922</v>
      </c>
      <c r="D16267" s="18" t="s">
        <v>314</v>
      </c>
      <c r="E16267" s="18" t="s">
        <v>323</v>
      </c>
      <c r="F16267" s="18" t="str">
        <f t="shared" si="509"/>
        <v>Templeton-Customer Charge-43922</v>
      </c>
      <c r="G16267" s="11" t="s">
        <v>131</v>
      </c>
      <c r="H16267" s="11" t="s">
        <v>56</v>
      </c>
      <c r="I16267" s="11" t="s">
        <v>56</v>
      </c>
      <c r="J16267" s="11" t="s">
        <v>56</v>
      </c>
      <c r="K16267" s="11" t="str">
        <f>IFERROR(INDEX('EDC Component Dictionary'!$C$5:$C$37,MATCH('Rates Database'!J16267,'EDC Component Dictionary'!$B$5:$B$37,0)), "Energy Supply")</f>
        <v>Distribution System</v>
      </c>
      <c r="L16267" s="12"/>
      <c r="M16267" s="12">
        <v>3.75</v>
      </c>
    </row>
    <row r="16268" spans="1:13" x14ac:dyDescent="0.3">
      <c r="A16268" s="18">
        <v>16266</v>
      </c>
      <c r="B16268" s="18">
        <f t="shared" si="508"/>
        <v>2020</v>
      </c>
      <c r="C16268" s="17">
        <v>43922</v>
      </c>
      <c r="D16268" s="18" t="s">
        <v>314</v>
      </c>
      <c r="E16268" s="18" t="s">
        <v>324</v>
      </c>
      <c r="F16268" s="18" t="str">
        <f t="shared" si="509"/>
        <v>Hudson-Customer Charge-43922</v>
      </c>
      <c r="G16268" s="11" t="s">
        <v>131</v>
      </c>
      <c r="H16268" s="11" t="s">
        <v>56</v>
      </c>
      <c r="I16268" s="11" t="s">
        <v>56</v>
      </c>
      <c r="J16268" s="11" t="s">
        <v>56</v>
      </c>
      <c r="K16268" s="11" t="str">
        <f>IFERROR(INDEX('EDC Component Dictionary'!$C$5:$C$37,MATCH('Rates Database'!J16268,'EDC Component Dictionary'!$B$5:$B$37,0)), "Energy Supply")</f>
        <v>Distribution System</v>
      </c>
      <c r="L16268" s="12"/>
      <c r="M16268" s="12">
        <v>1.8153999999999999</v>
      </c>
    </row>
    <row r="16269" spans="1:13" x14ac:dyDescent="0.3">
      <c r="A16269" s="18">
        <v>16267</v>
      </c>
      <c r="B16269" s="18">
        <f t="shared" si="508"/>
        <v>2020</v>
      </c>
      <c r="C16269" s="17">
        <v>43922</v>
      </c>
      <c r="D16269" s="18" t="s">
        <v>314</v>
      </c>
      <c r="E16269" s="18" t="s">
        <v>325</v>
      </c>
      <c r="F16269" s="18" t="str">
        <f t="shared" si="509"/>
        <v>Reading-Customer Charge-43922</v>
      </c>
      <c r="G16269" s="11" t="s">
        <v>131</v>
      </c>
      <c r="H16269" s="11" t="s">
        <v>56</v>
      </c>
      <c r="I16269" s="11" t="s">
        <v>56</v>
      </c>
      <c r="J16269" s="11" t="s">
        <v>56</v>
      </c>
      <c r="K16269" s="11" t="str">
        <f>IFERROR(INDEX('EDC Component Dictionary'!$C$5:$C$37,MATCH('Rates Database'!J16269,'EDC Component Dictionary'!$B$5:$B$37,0)), "Energy Supply")</f>
        <v>Distribution System</v>
      </c>
      <c r="L16269" s="12"/>
      <c r="M16269" s="12">
        <v>4.3520000000000003</v>
      </c>
    </row>
    <row r="16270" spans="1:13" x14ac:dyDescent="0.3">
      <c r="A16270" s="18">
        <v>16268</v>
      </c>
      <c r="B16270" s="18">
        <f t="shared" si="508"/>
        <v>2020</v>
      </c>
      <c r="C16270" s="17">
        <v>43922</v>
      </c>
      <c r="D16270" s="18" t="s">
        <v>314</v>
      </c>
      <c r="E16270" s="18" t="s">
        <v>326</v>
      </c>
      <c r="F16270" s="18" t="str">
        <f t="shared" si="509"/>
        <v>Shrewsbury-Customer Charge-43922</v>
      </c>
      <c r="G16270" s="11" t="s">
        <v>131</v>
      </c>
      <c r="H16270" s="11" t="s">
        <v>56</v>
      </c>
      <c r="I16270" s="11" t="s">
        <v>56</v>
      </c>
      <c r="J16270" s="11" t="s">
        <v>56</v>
      </c>
      <c r="K16270" s="11" t="str">
        <f>IFERROR(INDEX('EDC Component Dictionary'!$C$5:$C$37,MATCH('Rates Database'!J16270,'EDC Component Dictionary'!$B$5:$B$37,0)), "Energy Supply")</f>
        <v>Distribution System</v>
      </c>
      <c r="L16270" s="12"/>
      <c r="M16270" s="12">
        <v>5</v>
      </c>
    </row>
    <row r="16271" spans="1:13" x14ac:dyDescent="0.3">
      <c r="A16271" s="18">
        <v>16269</v>
      </c>
      <c r="B16271" s="18">
        <f t="shared" si="508"/>
        <v>2020</v>
      </c>
      <c r="C16271" s="17">
        <v>43922</v>
      </c>
      <c r="D16271" s="18" t="s">
        <v>314</v>
      </c>
      <c r="E16271" s="18" t="s">
        <v>327</v>
      </c>
      <c r="F16271" s="18" t="str">
        <f t="shared" si="509"/>
        <v>Ipswich-Customer Charge-43922</v>
      </c>
      <c r="G16271" s="11" t="s">
        <v>131</v>
      </c>
      <c r="H16271" s="11" t="s">
        <v>56</v>
      </c>
      <c r="I16271" s="11" t="s">
        <v>56</v>
      </c>
      <c r="J16271" s="11" t="s">
        <v>56</v>
      </c>
      <c r="K16271" s="11" t="str">
        <f>IFERROR(INDEX('EDC Component Dictionary'!$C$5:$C$37,MATCH('Rates Database'!J16271,'EDC Component Dictionary'!$B$5:$B$37,0)), "Energy Supply")</f>
        <v>Distribution System</v>
      </c>
      <c r="L16271" s="12"/>
      <c r="M16271" s="12">
        <v>4</v>
      </c>
    </row>
    <row r="16272" spans="1:13" x14ac:dyDescent="0.3">
      <c r="A16272" s="18">
        <v>16270</v>
      </c>
      <c r="B16272" s="18">
        <f t="shared" si="508"/>
        <v>2020</v>
      </c>
      <c r="C16272" s="17">
        <v>43922</v>
      </c>
      <c r="D16272" s="18" t="s">
        <v>314</v>
      </c>
      <c r="E16272" s="18" t="s">
        <v>328</v>
      </c>
      <c r="F16272" s="18" t="str">
        <f t="shared" si="509"/>
        <v>Westfield-Customer Charge-43922</v>
      </c>
      <c r="G16272" s="11" t="s">
        <v>131</v>
      </c>
      <c r="H16272" s="11" t="s">
        <v>56</v>
      </c>
      <c r="I16272" s="11" t="s">
        <v>56</v>
      </c>
      <c r="J16272" s="11" t="s">
        <v>56</v>
      </c>
      <c r="K16272" s="11" t="str">
        <f>IFERROR(INDEX('EDC Component Dictionary'!$C$5:$C$37,MATCH('Rates Database'!J16272,'EDC Component Dictionary'!$B$5:$B$37,0)), "Energy Supply")</f>
        <v>Distribution System</v>
      </c>
      <c r="L16272" s="12"/>
      <c r="M16272" s="12">
        <v>11.637499999999999</v>
      </c>
    </row>
    <row r="16273" spans="1:13" x14ac:dyDescent="0.3">
      <c r="A16273" s="18">
        <v>16271</v>
      </c>
      <c r="B16273" s="18">
        <f t="shared" si="508"/>
        <v>2020</v>
      </c>
      <c r="C16273" s="17">
        <v>43922</v>
      </c>
      <c r="D16273" s="18" t="s">
        <v>314</v>
      </c>
      <c r="E16273" s="18" t="s">
        <v>351</v>
      </c>
      <c r="F16273" s="18" t="str">
        <f t="shared" si="509"/>
        <v>Groton-Customer Charge-43922</v>
      </c>
      <c r="G16273" s="11" t="s">
        <v>131</v>
      </c>
      <c r="H16273" s="11" t="s">
        <v>56</v>
      </c>
      <c r="I16273" s="11" t="s">
        <v>56</v>
      </c>
      <c r="J16273" s="11" t="s">
        <v>56</v>
      </c>
      <c r="K16273" s="11" t="str">
        <f>IFERROR(INDEX('EDC Component Dictionary'!$C$5:$C$37,MATCH('Rates Database'!J16273,'EDC Component Dictionary'!$B$5:$B$37,0)), "Energy Supply")</f>
        <v>Distribution System</v>
      </c>
      <c r="L16273" s="12"/>
      <c r="M16273" s="12">
        <v>3.82</v>
      </c>
    </row>
    <row r="16274" spans="1:13" x14ac:dyDescent="0.3">
      <c r="A16274" s="18">
        <v>16272</v>
      </c>
      <c r="B16274" s="18">
        <f t="shared" si="508"/>
        <v>2020</v>
      </c>
      <c r="C16274" s="17">
        <v>43922</v>
      </c>
      <c r="D16274" s="18" t="s">
        <v>314</v>
      </c>
      <c r="E16274" s="18" t="s">
        <v>329</v>
      </c>
      <c r="F16274" s="18" t="str">
        <f t="shared" si="509"/>
        <v>Merrimac-Customer Charge-43922</v>
      </c>
      <c r="G16274" s="11" t="s">
        <v>131</v>
      </c>
      <c r="H16274" s="11" t="s">
        <v>56</v>
      </c>
      <c r="I16274" s="11" t="s">
        <v>56</v>
      </c>
      <c r="J16274" s="11" t="s">
        <v>56</v>
      </c>
      <c r="K16274" s="11" t="str">
        <f>IFERROR(INDEX('EDC Component Dictionary'!$C$5:$C$37,MATCH('Rates Database'!J16274,'EDC Component Dictionary'!$B$5:$B$37,0)), "Energy Supply")</f>
        <v>Distribution System</v>
      </c>
      <c r="L16274" s="12"/>
      <c r="M16274" s="12">
        <v>5.5</v>
      </c>
    </row>
    <row r="16275" spans="1:13" x14ac:dyDescent="0.3">
      <c r="A16275" s="18">
        <v>16273</v>
      </c>
      <c r="B16275" s="18">
        <f t="shared" si="508"/>
        <v>2020</v>
      </c>
      <c r="C16275" s="17">
        <v>43922</v>
      </c>
      <c r="D16275" s="18" t="s">
        <v>314</v>
      </c>
      <c r="E16275" s="18" t="s">
        <v>352</v>
      </c>
      <c r="F16275" s="18" t="str">
        <f t="shared" si="509"/>
        <v>Belmont-Customer Charge-43922</v>
      </c>
      <c r="G16275" s="11" t="s">
        <v>131</v>
      </c>
      <c r="H16275" s="11" t="s">
        <v>56</v>
      </c>
      <c r="I16275" s="11" t="s">
        <v>56</v>
      </c>
      <c r="J16275" s="11" t="s">
        <v>56</v>
      </c>
      <c r="K16275" s="11" t="str">
        <f>IFERROR(INDEX('EDC Component Dictionary'!$C$5:$C$37,MATCH('Rates Database'!J16275,'EDC Component Dictionary'!$B$5:$B$37,0)), "Energy Supply")</f>
        <v>Distribution System</v>
      </c>
      <c r="L16275" s="12"/>
      <c r="M16275" s="12">
        <v>10.5999999999999</v>
      </c>
    </row>
    <row r="16276" spans="1:13" x14ac:dyDescent="0.3">
      <c r="A16276" s="18">
        <v>16274</v>
      </c>
      <c r="B16276" s="18">
        <f t="shared" si="508"/>
        <v>2020</v>
      </c>
      <c r="C16276" s="17">
        <v>43922</v>
      </c>
      <c r="D16276" s="18" t="s">
        <v>314</v>
      </c>
      <c r="E16276" s="18" t="s">
        <v>330</v>
      </c>
      <c r="F16276" s="18" t="str">
        <f t="shared" si="509"/>
        <v>Chicopee-Customer Charge-43922</v>
      </c>
      <c r="G16276" s="11" t="s">
        <v>131</v>
      </c>
      <c r="H16276" s="11" t="s">
        <v>56</v>
      </c>
      <c r="I16276" s="11" t="s">
        <v>56</v>
      </c>
      <c r="J16276" s="11" t="s">
        <v>56</v>
      </c>
      <c r="K16276" s="11" t="str">
        <f>IFERROR(INDEX('EDC Component Dictionary'!$C$5:$C$37,MATCH('Rates Database'!J16276,'EDC Component Dictionary'!$B$5:$B$37,0)), "Energy Supply")</f>
        <v>Distribution System</v>
      </c>
      <c r="L16276" s="12"/>
      <c r="M16276" s="12">
        <v>5.6</v>
      </c>
    </row>
    <row r="16277" spans="1:13" x14ac:dyDescent="0.3">
      <c r="A16277" s="18">
        <v>16275</v>
      </c>
      <c r="B16277" s="18">
        <f t="shared" si="508"/>
        <v>2020</v>
      </c>
      <c r="C16277" s="17">
        <v>43922</v>
      </c>
      <c r="D16277" s="18" t="s">
        <v>314</v>
      </c>
      <c r="E16277" s="18" t="s">
        <v>331</v>
      </c>
      <c r="F16277" s="18" t="str">
        <f t="shared" si="509"/>
        <v>Marblehead-Customer Charge-43922</v>
      </c>
      <c r="G16277" s="11" t="s">
        <v>131</v>
      </c>
      <c r="H16277" s="11" t="s">
        <v>56</v>
      </c>
      <c r="I16277" s="11" t="s">
        <v>56</v>
      </c>
      <c r="J16277" s="11" t="s">
        <v>56</v>
      </c>
      <c r="K16277" s="11" t="str">
        <f>IFERROR(INDEX('EDC Component Dictionary'!$C$5:$C$37,MATCH('Rates Database'!J16277,'EDC Component Dictionary'!$B$5:$B$37,0)), "Energy Supply")</f>
        <v>Distribution System</v>
      </c>
      <c r="L16277" s="12"/>
      <c r="M16277" s="12">
        <v>0.82999999999999796</v>
      </c>
    </row>
    <row r="16278" spans="1:13" x14ac:dyDescent="0.3">
      <c r="A16278" s="18">
        <v>16276</v>
      </c>
      <c r="B16278" s="18">
        <f t="shared" ref="B16278:B16341" si="510">YEAR(C16278)</f>
        <v>2020</v>
      </c>
      <c r="C16278" s="17">
        <v>43922</v>
      </c>
      <c r="D16278" s="18" t="s">
        <v>314</v>
      </c>
      <c r="E16278" s="18" t="s">
        <v>332</v>
      </c>
      <c r="F16278" s="18" t="str">
        <f t="shared" si="509"/>
        <v>Hingham-Customer Charge-43922</v>
      </c>
      <c r="G16278" s="11" t="s">
        <v>131</v>
      </c>
      <c r="H16278" s="11" t="s">
        <v>56</v>
      </c>
      <c r="I16278" s="11" t="s">
        <v>56</v>
      </c>
      <c r="J16278" s="11" t="s">
        <v>56</v>
      </c>
      <c r="K16278" s="11" t="str">
        <f>IFERROR(INDEX('EDC Component Dictionary'!$C$5:$C$37,MATCH('Rates Database'!J16278,'EDC Component Dictionary'!$B$5:$B$37,0)), "Energy Supply")</f>
        <v>Distribution System</v>
      </c>
      <c r="L16278" s="12"/>
      <c r="M16278" s="12">
        <v>7.9739999999999798</v>
      </c>
    </row>
    <row r="16279" spans="1:13" x14ac:dyDescent="0.3">
      <c r="A16279" s="18">
        <v>16277</v>
      </c>
      <c r="B16279" s="18">
        <f t="shared" si="510"/>
        <v>2020</v>
      </c>
      <c r="C16279" s="17">
        <v>43922</v>
      </c>
      <c r="D16279" s="18" t="s">
        <v>314</v>
      </c>
      <c r="E16279" s="18" t="s">
        <v>333</v>
      </c>
      <c r="F16279" s="18" t="str">
        <f t="shared" si="509"/>
        <v>South Hadley-Customer Charge-43922</v>
      </c>
      <c r="G16279" s="11" t="s">
        <v>131</v>
      </c>
      <c r="H16279" s="11" t="s">
        <v>56</v>
      </c>
      <c r="I16279" s="11" t="s">
        <v>56</v>
      </c>
      <c r="J16279" s="11" t="s">
        <v>56</v>
      </c>
      <c r="K16279" s="11" t="str">
        <f>IFERROR(INDEX('EDC Component Dictionary'!$C$5:$C$37,MATCH('Rates Database'!J16279,'EDC Component Dictionary'!$B$5:$B$37,0)), "Energy Supply")</f>
        <v>Distribution System</v>
      </c>
      <c r="L16279" s="12"/>
      <c r="M16279" s="12">
        <v>4.7</v>
      </c>
    </row>
    <row r="16280" spans="1:13" x14ac:dyDescent="0.3">
      <c r="A16280" s="18">
        <v>16278</v>
      </c>
      <c r="B16280" s="18">
        <f t="shared" si="510"/>
        <v>2020</v>
      </c>
      <c r="C16280" s="17">
        <v>43922</v>
      </c>
      <c r="D16280" s="18" t="s">
        <v>314</v>
      </c>
      <c r="E16280" s="18" t="s">
        <v>334</v>
      </c>
      <c r="F16280" s="18" t="str">
        <f t="shared" si="509"/>
        <v>Georgetown-Customer Charge-43922</v>
      </c>
      <c r="G16280" s="11" t="s">
        <v>131</v>
      </c>
      <c r="H16280" s="11" t="s">
        <v>56</v>
      </c>
      <c r="I16280" s="11" t="s">
        <v>56</v>
      </c>
      <c r="J16280" s="11" t="s">
        <v>56</v>
      </c>
      <c r="K16280" s="11" t="str">
        <f>IFERROR(INDEX('EDC Component Dictionary'!$C$5:$C$37,MATCH('Rates Database'!J16280,'EDC Component Dictionary'!$B$5:$B$37,0)), "Energy Supply")</f>
        <v>Distribution System</v>
      </c>
      <c r="L16280" s="12"/>
      <c r="M16280" s="12">
        <v>5.41099999999998</v>
      </c>
    </row>
    <row r="16281" spans="1:13" x14ac:dyDescent="0.3">
      <c r="A16281" s="18">
        <v>16279</v>
      </c>
      <c r="B16281" s="18">
        <f t="shared" si="510"/>
        <v>2020</v>
      </c>
      <c r="C16281" s="17">
        <v>43922</v>
      </c>
      <c r="D16281" s="18" t="s">
        <v>314</v>
      </c>
      <c r="E16281" s="18" t="s">
        <v>335</v>
      </c>
      <c r="F16281" s="18" t="str">
        <f t="shared" si="509"/>
        <v>Sterling-Customer Charge-43922</v>
      </c>
      <c r="G16281" s="11" t="s">
        <v>131</v>
      </c>
      <c r="H16281" s="11" t="s">
        <v>56</v>
      </c>
      <c r="I16281" s="11" t="s">
        <v>56</v>
      </c>
      <c r="J16281" s="11" t="s">
        <v>56</v>
      </c>
      <c r="K16281" s="11" t="str">
        <f>IFERROR(INDEX('EDC Component Dictionary'!$C$5:$C$37,MATCH('Rates Database'!J16281,'EDC Component Dictionary'!$B$5:$B$37,0)), "Energy Supply")</f>
        <v>Distribution System</v>
      </c>
      <c r="L16281" s="12"/>
      <c r="M16281" s="12">
        <v>4</v>
      </c>
    </row>
    <row r="16282" spans="1:13" x14ac:dyDescent="0.3">
      <c r="A16282" s="18">
        <v>16280</v>
      </c>
      <c r="B16282" s="18">
        <f t="shared" si="510"/>
        <v>2020</v>
      </c>
      <c r="C16282" s="17">
        <v>43922</v>
      </c>
      <c r="D16282" s="18" t="s">
        <v>314</v>
      </c>
      <c r="E16282" s="18" t="s">
        <v>336</v>
      </c>
      <c r="F16282" s="18" t="str">
        <f t="shared" si="509"/>
        <v>Littleton-Customer Charge-43922</v>
      </c>
      <c r="G16282" s="11" t="s">
        <v>131</v>
      </c>
      <c r="H16282" s="11" t="s">
        <v>56</v>
      </c>
      <c r="I16282" s="11" t="s">
        <v>56</v>
      </c>
      <c r="J16282" s="11" t="s">
        <v>56</v>
      </c>
      <c r="K16282" s="11" t="str">
        <f>IFERROR(INDEX('EDC Component Dictionary'!$C$5:$C$37,MATCH('Rates Database'!J16282,'EDC Component Dictionary'!$B$5:$B$37,0)), "Energy Supply")</f>
        <v>Distribution System</v>
      </c>
      <c r="L16282" s="12"/>
      <c r="M16282" s="12">
        <v>3.5000000000000102</v>
      </c>
    </row>
    <row r="16283" spans="1:13" x14ac:dyDescent="0.3">
      <c r="A16283" s="18">
        <v>16281</v>
      </c>
      <c r="B16283" s="18">
        <f t="shared" si="510"/>
        <v>2020</v>
      </c>
      <c r="C16283" s="17">
        <v>43922</v>
      </c>
      <c r="D16283" s="18" t="s">
        <v>314</v>
      </c>
      <c r="E16283" s="18" t="s">
        <v>337</v>
      </c>
      <c r="F16283" s="18" t="str">
        <f t="shared" si="509"/>
        <v>Boylston-Customer Charge-43922</v>
      </c>
      <c r="G16283" s="11" t="s">
        <v>131</v>
      </c>
      <c r="H16283" s="11" t="s">
        <v>56</v>
      </c>
      <c r="I16283" s="11" t="s">
        <v>56</v>
      </c>
      <c r="J16283" s="11" t="s">
        <v>56</v>
      </c>
      <c r="K16283" s="11" t="str">
        <f>IFERROR(INDEX('EDC Component Dictionary'!$C$5:$C$37,MATCH('Rates Database'!J16283,'EDC Component Dictionary'!$B$5:$B$37,0)), "Energy Supply")</f>
        <v>Distribution System</v>
      </c>
      <c r="L16283" s="12"/>
      <c r="M16283" s="12">
        <v>9</v>
      </c>
    </row>
    <row r="16284" spans="1:13" x14ac:dyDescent="0.3">
      <c r="A16284" s="18">
        <v>16282</v>
      </c>
      <c r="B16284" s="18">
        <f t="shared" si="510"/>
        <v>2020</v>
      </c>
      <c r="C16284" s="17">
        <v>43922</v>
      </c>
      <c r="D16284" s="18" t="s">
        <v>314</v>
      </c>
      <c r="E16284" s="18" t="s">
        <v>338</v>
      </c>
      <c r="F16284" s="18" t="str">
        <f t="shared" si="509"/>
        <v>Princeton-Customer Charge-43922</v>
      </c>
      <c r="G16284" s="11" t="s">
        <v>131</v>
      </c>
      <c r="H16284" s="11" t="s">
        <v>56</v>
      </c>
      <c r="I16284" s="11" t="s">
        <v>56</v>
      </c>
      <c r="J16284" s="11" t="s">
        <v>56</v>
      </c>
      <c r="K16284" s="11" t="str">
        <f>IFERROR(INDEX('EDC Component Dictionary'!$C$5:$C$37,MATCH('Rates Database'!J16284,'EDC Component Dictionary'!$B$5:$B$37,0)), "Energy Supply")</f>
        <v>Distribution System</v>
      </c>
      <c r="L16284" s="12"/>
      <c r="M16284" s="12">
        <v>8.9500000000000099</v>
      </c>
    </row>
    <row r="16285" spans="1:13" x14ac:dyDescent="0.3">
      <c r="A16285" s="18">
        <v>16283</v>
      </c>
      <c r="B16285" s="18">
        <f t="shared" si="510"/>
        <v>2020</v>
      </c>
      <c r="C16285" s="17">
        <v>43922</v>
      </c>
      <c r="D16285" s="18" t="s">
        <v>314</v>
      </c>
      <c r="E16285" s="18" t="s">
        <v>347</v>
      </c>
      <c r="F16285" s="18" t="str">
        <f t="shared" si="509"/>
        <v>Middleborough-Customer Charge-43922</v>
      </c>
      <c r="G16285" s="11" t="s">
        <v>131</v>
      </c>
      <c r="H16285" s="11" t="s">
        <v>56</v>
      </c>
      <c r="I16285" s="11" t="s">
        <v>56</v>
      </c>
      <c r="J16285" s="11" t="s">
        <v>56</v>
      </c>
      <c r="K16285" s="11" t="str">
        <f>IFERROR(INDEX('EDC Component Dictionary'!$C$5:$C$37,MATCH('Rates Database'!J16285,'EDC Component Dictionary'!$B$5:$B$37,0)), "Energy Supply")</f>
        <v>Distribution System</v>
      </c>
      <c r="L16285" s="12"/>
      <c r="M16285" s="12">
        <v>4.5050000000000097</v>
      </c>
    </row>
    <row r="16286" spans="1:13" x14ac:dyDescent="0.3">
      <c r="A16286" s="18">
        <v>16284</v>
      </c>
      <c r="B16286" s="18">
        <f t="shared" si="510"/>
        <v>2020</v>
      </c>
      <c r="C16286" s="17">
        <v>43922</v>
      </c>
      <c r="D16286" s="18" t="s">
        <v>314</v>
      </c>
      <c r="E16286" s="18" t="s">
        <v>339</v>
      </c>
      <c r="F16286" s="18" t="str">
        <f t="shared" si="509"/>
        <v>Rowley-Customer Charge-43922</v>
      </c>
      <c r="G16286" s="11" t="s">
        <v>131</v>
      </c>
      <c r="H16286" s="11" t="s">
        <v>56</v>
      </c>
      <c r="I16286" s="11" t="s">
        <v>56</v>
      </c>
      <c r="J16286" s="11" t="s">
        <v>56</v>
      </c>
      <c r="K16286" s="11" t="str">
        <f>IFERROR(INDEX('EDC Component Dictionary'!$C$5:$C$37,MATCH('Rates Database'!J16286,'EDC Component Dictionary'!$B$5:$B$37,0)), "Energy Supply")</f>
        <v>Distribution System</v>
      </c>
      <c r="L16286" s="12"/>
      <c r="M16286" s="12">
        <v>4</v>
      </c>
    </row>
    <row r="16287" spans="1:13" x14ac:dyDescent="0.3">
      <c r="A16287" s="18">
        <v>16285</v>
      </c>
      <c r="B16287" s="18">
        <f t="shared" si="510"/>
        <v>2020</v>
      </c>
      <c r="C16287" s="17">
        <v>43922</v>
      </c>
      <c r="D16287" s="18" t="s">
        <v>314</v>
      </c>
      <c r="E16287" s="18" t="s">
        <v>353</v>
      </c>
      <c r="F16287" s="18" t="str">
        <f t="shared" si="509"/>
        <v>Concord-Customer Charge-43922</v>
      </c>
      <c r="G16287" s="11" t="s">
        <v>131</v>
      </c>
      <c r="H16287" s="11" t="s">
        <v>56</v>
      </c>
      <c r="I16287" s="11" t="s">
        <v>56</v>
      </c>
      <c r="J16287" s="11" t="s">
        <v>56</v>
      </c>
      <c r="K16287" s="11" t="str">
        <f>IFERROR(INDEX('EDC Component Dictionary'!$C$5:$C$37,MATCH('Rates Database'!J16287,'EDC Component Dictionary'!$B$5:$B$37,0)), "Energy Supply")</f>
        <v>Distribution System</v>
      </c>
      <c r="L16287" s="12"/>
      <c r="M16287" s="12">
        <v>8.4166500000000006</v>
      </c>
    </row>
    <row r="16288" spans="1:13" x14ac:dyDescent="0.3">
      <c r="A16288" s="18">
        <v>16286</v>
      </c>
      <c r="B16288" s="18">
        <f t="shared" si="510"/>
        <v>2020</v>
      </c>
      <c r="C16288" s="17">
        <v>43922</v>
      </c>
      <c r="D16288" s="18" t="s">
        <v>314</v>
      </c>
      <c r="E16288" s="18" t="s">
        <v>340</v>
      </c>
      <c r="F16288" s="18" t="str">
        <f t="shared" si="509"/>
        <v>Wakefield-Customer Charge-43922</v>
      </c>
      <c r="G16288" s="11" t="s">
        <v>131</v>
      </c>
      <c r="H16288" s="11" t="s">
        <v>56</v>
      </c>
      <c r="I16288" s="11" t="s">
        <v>56</v>
      </c>
      <c r="J16288" s="11" t="s">
        <v>56</v>
      </c>
      <c r="K16288" s="11" t="str">
        <f>IFERROR(INDEX('EDC Component Dictionary'!$C$5:$C$37,MATCH('Rates Database'!J16288,'EDC Component Dictionary'!$B$5:$B$37,0)), "Energy Supply")</f>
        <v>Distribution System</v>
      </c>
      <c r="L16288" s="12"/>
      <c r="M16288" s="12">
        <v>6</v>
      </c>
    </row>
    <row r="16289" spans="1:13" x14ac:dyDescent="0.3">
      <c r="A16289" s="18">
        <v>16287</v>
      </c>
      <c r="B16289" s="18">
        <f t="shared" si="510"/>
        <v>2020</v>
      </c>
      <c r="C16289" s="17">
        <v>43922</v>
      </c>
      <c r="D16289" s="18" t="s">
        <v>314</v>
      </c>
      <c r="E16289" s="18" t="s">
        <v>341</v>
      </c>
      <c r="F16289" s="18" t="str">
        <f t="shared" si="509"/>
        <v>Hull-Customer Charge-43922</v>
      </c>
      <c r="G16289" s="11" t="s">
        <v>131</v>
      </c>
      <c r="H16289" s="11" t="s">
        <v>56</v>
      </c>
      <c r="I16289" s="11" t="s">
        <v>56</v>
      </c>
      <c r="J16289" s="11" t="s">
        <v>56</v>
      </c>
      <c r="K16289" s="11" t="str">
        <f>IFERROR(INDEX('EDC Component Dictionary'!$C$5:$C$37,MATCH('Rates Database'!J16289,'EDC Component Dictionary'!$B$5:$B$37,0)), "Energy Supply")</f>
        <v>Distribution System</v>
      </c>
      <c r="L16289" s="12"/>
      <c r="M16289" s="12">
        <v>5.7960000000000003</v>
      </c>
    </row>
    <row r="16290" spans="1:13" x14ac:dyDescent="0.3">
      <c r="A16290" s="18">
        <v>16288</v>
      </c>
      <c r="B16290" s="18">
        <f t="shared" si="510"/>
        <v>2020</v>
      </c>
      <c r="C16290" s="17">
        <v>43922</v>
      </c>
      <c r="D16290" s="18" t="s">
        <v>314</v>
      </c>
      <c r="E16290" s="18" t="s">
        <v>342</v>
      </c>
      <c r="F16290" s="18" t="str">
        <f t="shared" si="509"/>
        <v>North Attleborough-Customer Charge-43922</v>
      </c>
      <c r="G16290" s="11" t="s">
        <v>131</v>
      </c>
      <c r="H16290" s="11" t="s">
        <v>56</v>
      </c>
      <c r="I16290" s="11" t="s">
        <v>56</v>
      </c>
      <c r="J16290" s="11" t="s">
        <v>56</v>
      </c>
      <c r="K16290" s="11" t="str">
        <f>IFERROR(INDEX('EDC Component Dictionary'!$C$5:$C$37,MATCH('Rates Database'!J16290,'EDC Component Dictionary'!$B$5:$B$37,0)), "Energy Supply")</f>
        <v>Distribution System</v>
      </c>
      <c r="L16290" s="12"/>
      <c r="M16290" s="12">
        <v>10.32</v>
      </c>
    </row>
    <row r="16291" spans="1:13" x14ac:dyDescent="0.3">
      <c r="A16291" s="18">
        <v>16289</v>
      </c>
      <c r="B16291" s="18">
        <f t="shared" si="510"/>
        <v>2020</v>
      </c>
      <c r="C16291" s="17">
        <v>43922</v>
      </c>
      <c r="D16291" s="18" t="s">
        <v>314</v>
      </c>
      <c r="E16291" s="18" t="s">
        <v>343</v>
      </c>
      <c r="F16291" s="18" t="str">
        <f t="shared" si="509"/>
        <v>Holden-Customer Charge-43922</v>
      </c>
      <c r="G16291" s="11" t="s">
        <v>131</v>
      </c>
      <c r="H16291" s="11" t="s">
        <v>56</v>
      </c>
      <c r="I16291" s="11" t="s">
        <v>56</v>
      </c>
      <c r="J16291" s="11" t="s">
        <v>56</v>
      </c>
      <c r="K16291" s="11" t="str">
        <f>IFERROR(INDEX('EDC Component Dictionary'!$C$5:$C$37,MATCH('Rates Database'!J16291,'EDC Component Dictionary'!$B$5:$B$37,0)), "Energy Supply")</f>
        <v>Distribution System</v>
      </c>
      <c r="L16291" s="12"/>
      <c r="M16291" s="12">
        <v>4.25</v>
      </c>
    </row>
    <row r="16292" spans="1:13" x14ac:dyDescent="0.3">
      <c r="A16292" s="18">
        <v>16290</v>
      </c>
      <c r="B16292" s="18">
        <f t="shared" si="510"/>
        <v>2020</v>
      </c>
      <c r="C16292" s="17">
        <v>43922</v>
      </c>
      <c r="D16292" s="18" t="s">
        <v>314</v>
      </c>
      <c r="E16292" s="18" t="s">
        <v>354</v>
      </c>
      <c r="F16292" s="18" t="str">
        <f t="shared" si="509"/>
        <v>Taunton-Customer Charge-43922</v>
      </c>
      <c r="G16292" s="11" t="s">
        <v>131</v>
      </c>
      <c r="H16292" s="11" t="s">
        <v>56</v>
      </c>
      <c r="I16292" s="11" t="s">
        <v>56</v>
      </c>
      <c r="J16292" s="11" t="s">
        <v>56</v>
      </c>
      <c r="K16292" s="11" t="str">
        <f>IFERROR(INDEX('EDC Component Dictionary'!$C$5:$C$37,MATCH('Rates Database'!J16292,'EDC Component Dictionary'!$B$5:$B$37,0)), "Energy Supply")</f>
        <v>Distribution System</v>
      </c>
      <c r="L16292" s="12"/>
      <c r="M16292" s="12">
        <v>9.2244999999999902</v>
      </c>
    </row>
    <row r="16293" spans="1:13" x14ac:dyDescent="0.3">
      <c r="A16293" s="18">
        <v>16291</v>
      </c>
      <c r="B16293" s="18">
        <f t="shared" si="510"/>
        <v>2020</v>
      </c>
      <c r="C16293" s="17">
        <v>43922</v>
      </c>
      <c r="D16293" s="18" t="s">
        <v>314</v>
      </c>
      <c r="E16293" s="18" t="s">
        <v>344</v>
      </c>
      <c r="F16293" s="18" t="str">
        <f t="shared" si="509"/>
        <v>Norwood-Customer Charge-43922</v>
      </c>
      <c r="G16293" s="11" t="s">
        <v>131</v>
      </c>
      <c r="H16293" s="11" t="s">
        <v>56</v>
      </c>
      <c r="I16293" s="11" t="s">
        <v>56</v>
      </c>
      <c r="J16293" s="11" t="s">
        <v>56</v>
      </c>
      <c r="K16293" s="11" t="str">
        <f>IFERROR(INDEX('EDC Component Dictionary'!$C$5:$C$37,MATCH('Rates Database'!J16293,'EDC Component Dictionary'!$B$5:$B$37,0)), "Energy Supply")</f>
        <v>Distribution System</v>
      </c>
      <c r="L16293" s="12"/>
      <c r="M16293" s="12">
        <v>9</v>
      </c>
    </row>
    <row r="16294" spans="1:13" x14ac:dyDescent="0.3">
      <c r="A16294" s="18">
        <v>16292</v>
      </c>
      <c r="B16294" s="18">
        <f t="shared" si="510"/>
        <v>2020</v>
      </c>
      <c r="C16294" s="17">
        <v>43922</v>
      </c>
      <c r="D16294" s="18" t="s">
        <v>314</v>
      </c>
      <c r="E16294" s="18" t="s">
        <v>355</v>
      </c>
      <c r="F16294" s="18" t="str">
        <f t="shared" si="509"/>
        <v>Wellesley-Customer Charge-43922</v>
      </c>
      <c r="G16294" s="11" t="s">
        <v>131</v>
      </c>
      <c r="H16294" s="11" t="s">
        <v>56</v>
      </c>
      <c r="I16294" s="11" t="s">
        <v>56</v>
      </c>
      <c r="J16294" s="11" t="s">
        <v>56</v>
      </c>
      <c r="K16294" s="11" t="str">
        <f>IFERROR(INDEX('EDC Component Dictionary'!$C$5:$C$37,MATCH('Rates Database'!J16294,'EDC Component Dictionary'!$B$5:$B$37,0)), "Energy Supply")</f>
        <v>Distribution System</v>
      </c>
      <c r="L16294" s="12"/>
      <c r="M16294" s="12">
        <v>2.5935000000000001</v>
      </c>
    </row>
    <row r="16295" spans="1:13" x14ac:dyDescent="0.3">
      <c r="A16295" s="18">
        <v>16293</v>
      </c>
      <c r="B16295" s="18">
        <f t="shared" si="510"/>
        <v>2020</v>
      </c>
      <c r="C16295" s="17">
        <v>43922</v>
      </c>
      <c r="D16295" s="18" t="s">
        <v>314</v>
      </c>
      <c r="E16295" s="18" t="s">
        <v>345</v>
      </c>
      <c r="F16295" s="18" t="str">
        <f t="shared" si="509"/>
        <v>Russell-Customer Charge-43922</v>
      </c>
      <c r="G16295" s="11" t="s">
        <v>131</v>
      </c>
      <c r="H16295" s="11" t="s">
        <v>56</v>
      </c>
      <c r="I16295" s="11" t="s">
        <v>56</v>
      </c>
      <c r="J16295" s="11" t="s">
        <v>56</v>
      </c>
      <c r="K16295" s="11" t="str">
        <f>IFERROR(INDEX('EDC Component Dictionary'!$C$5:$C$37,MATCH('Rates Database'!J16295,'EDC Component Dictionary'!$B$5:$B$37,0)), "Energy Supply")</f>
        <v>Distribution System</v>
      </c>
      <c r="L16295" s="12"/>
      <c r="M16295" s="12">
        <v>8</v>
      </c>
    </row>
    <row r="16296" spans="1:13" x14ac:dyDescent="0.3">
      <c r="A16296" s="18">
        <v>16294</v>
      </c>
      <c r="B16296" s="18">
        <f t="shared" si="510"/>
        <v>2020</v>
      </c>
      <c r="C16296" s="17">
        <v>43922</v>
      </c>
      <c r="D16296" s="18" t="s">
        <v>314</v>
      </c>
      <c r="E16296" s="18" t="s">
        <v>346</v>
      </c>
      <c r="F16296" s="18" t="str">
        <f t="shared" si="509"/>
        <v>Chester-Customer Charge-43922</v>
      </c>
      <c r="G16296" s="11" t="s">
        <v>131</v>
      </c>
      <c r="H16296" s="11" t="s">
        <v>56</v>
      </c>
      <c r="I16296" s="11" t="s">
        <v>56</v>
      </c>
      <c r="J16296" s="11" t="s">
        <v>56</v>
      </c>
      <c r="K16296" s="11" t="str">
        <f>IFERROR(INDEX('EDC Component Dictionary'!$C$5:$C$37,MATCH('Rates Database'!J16296,'EDC Component Dictionary'!$B$5:$B$37,0)), "Energy Supply")</f>
        <v>Distribution System</v>
      </c>
      <c r="L16296" s="12"/>
      <c r="M16296" s="12">
        <v>5.9850000000000101</v>
      </c>
    </row>
    <row r="16297" spans="1:13" x14ac:dyDescent="0.3">
      <c r="A16297" s="18">
        <v>16295</v>
      </c>
      <c r="B16297" s="18">
        <f t="shared" si="510"/>
        <v>2020</v>
      </c>
      <c r="C16297" s="17">
        <v>43831</v>
      </c>
      <c r="D16297" s="18" t="s">
        <v>314</v>
      </c>
      <c r="E16297" s="18" t="s">
        <v>315</v>
      </c>
      <c r="F16297" s="18" t="str">
        <f t="shared" si="509"/>
        <v>Holyoke-Customer Charge-43831</v>
      </c>
      <c r="G16297" s="11" t="s">
        <v>131</v>
      </c>
      <c r="H16297" s="11" t="s">
        <v>56</v>
      </c>
      <c r="I16297" s="11" t="s">
        <v>56</v>
      </c>
      <c r="J16297" s="11" t="s">
        <v>56</v>
      </c>
      <c r="K16297" s="11" t="str">
        <f>IFERROR(INDEX('EDC Component Dictionary'!$C$5:$C$37,MATCH('Rates Database'!J16297,'EDC Component Dictionary'!$B$5:$B$37,0)), "Energy Supply")</f>
        <v>Distribution System</v>
      </c>
      <c r="L16297" s="12"/>
      <c r="M16297" s="12">
        <v>4.09499999999999</v>
      </c>
    </row>
    <row r="16298" spans="1:13" x14ac:dyDescent="0.3">
      <c r="A16298" s="18">
        <v>16296</v>
      </c>
      <c r="B16298" s="18">
        <f t="shared" si="510"/>
        <v>2020</v>
      </c>
      <c r="C16298" s="17">
        <v>43831</v>
      </c>
      <c r="D16298" s="18" t="s">
        <v>314</v>
      </c>
      <c r="E16298" s="18" t="s">
        <v>316</v>
      </c>
      <c r="F16298" s="18" t="str">
        <f t="shared" si="509"/>
        <v>West Boylston-Customer Charge-43831</v>
      </c>
      <c r="G16298" s="11" t="s">
        <v>131</v>
      </c>
      <c r="H16298" s="11" t="s">
        <v>56</v>
      </c>
      <c r="I16298" s="11" t="s">
        <v>56</v>
      </c>
      <c r="J16298" s="11" t="s">
        <v>56</v>
      </c>
      <c r="K16298" s="11" t="str">
        <f>IFERROR(INDEX('EDC Component Dictionary'!$C$5:$C$37,MATCH('Rates Database'!J16298,'EDC Component Dictionary'!$B$5:$B$37,0)), "Energy Supply")</f>
        <v>Distribution System</v>
      </c>
      <c r="L16298" s="12"/>
      <c r="M16298" s="12">
        <v>4.01400000000001</v>
      </c>
    </row>
    <row r="16299" spans="1:13" x14ac:dyDescent="0.3">
      <c r="A16299" s="18">
        <v>16297</v>
      </c>
      <c r="B16299" s="18">
        <f t="shared" si="510"/>
        <v>2020</v>
      </c>
      <c r="C16299" s="17">
        <v>43831</v>
      </c>
      <c r="D16299" s="18" t="s">
        <v>314</v>
      </c>
      <c r="E16299" s="18" t="s">
        <v>348</v>
      </c>
      <c r="F16299" s="18" t="str">
        <f t="shared" si="509"/>
        <v>Middleton-Customer Charge-43831</v>
      </c>
      <c r="G16299" s="11" t="s">
        <v>131</v>
      </c>
      <c r="H16299" s="11" t="s">
        <v>56</v>
      </c>
      <c r="I16299" s="11" t="s">
        <v>56</v>
      </c>
      <c r="J16299" s="11" t="s">
        <v>56</v>
      </c>
      <c r="K16299" s="11" t="str">
        <f>IFERROR(INDEX('EDC Component Dictionary'!$C$5:$C$37,MATCH('Rates Database'!J16299,'EDC Component Dictionary'!$B$5:$B$37,0)), "Energy Supply")</f>
        <v>Distribution System</v>
      </c>
      <c r="L16299" s="12"/>
      <c r="M16299" s="12">
        <v>5.0399999999999903</v>
      </c>
    </row>
    <row r="16300" spans="1:13" x14ac:dyDescent="0.3">
      <c r="A16300" s="18">
        <v>16298</v>
      </c>
      <c r="B16300" s="18">
        <f t="shared" si="510"/>
        <v>2020</v>
      </c>
      <c r="C16300" s="17">
        <v>43831</v>
      </c>
      <c r="D16300" s="18" t="s">
        <v>314</v>
      </c>
      <c r="E16300" s="18" t="s">
        <v>317</v>
      </c>
      <c r="F16300" s="18" t="str">
        <f t="shared" si="509"/>
        <v>Danvers-Customer Charge-43831</v>
      </c>
      <c r="G16300" s="11" t="s">
        <v>131</v>
      </c>
      <c r="H16300" s="11" t="s">
        <v>56</v>
      </c>
      <c r="I16300" s="11" t="s">
        <v>56</v>
      </c>
      <c r="J16300" s="11" t="s">
        <v>56</v>
      </c>
      <c r="K16300" s="11" t="str">
        <f>IFERROR(INDEX('EDC Component Dictionary'!$C$5:$C$37,MATCH('Rates Database'!J16300,'EDC Component Dictionary'!$B$5:$B$37,0)), "Energy Supply")</f>
        <v>Distribution System</v>
      </c>
      <c r="L16300" s="12"/>
      <c r="M16300" s="12">
        <v>5</v>
      </c>
    </row>
    <row r="16301" spans="1:13" x14ac:dyDescent="0.3">
      <c r="A16301" s="18">
        <v>16299</v>
      </c>
      <c r="B16301" s="18">
        <f t="shared" si="510"/>
        <v>2020</v>
      </c>
      <c r="C16301" s="17">
        <v>43831</v>
      </c>
      <c r="D16301" s="18" t="s">
        <v>314</v>
      </c>
      <c r="E16301" s="18" t="s">
        <v>318</v>
      </c>
      <c r="F16301" s="18" t="str">
        <f t="shared" si="509"/>
        <v>Peabody-Customer Charge-43831</v>
      </c>
      <c r="G16301" s="11" t="s">
        <v>131</v>
      </c>
      <c r="H16301" s="11" t="s">
        <v>56</v>
      </c>
      <c r="I16301" s="11" t="s">
        <v>56</v>
      </c>
      <c r="J16301" s="11" t="s">
        <v>56</v>
      </c>
      <c r="K16301" s="11" t="str">
        <f>IFERROR(INDEX('EDC Component Dictionary'!$C$5:$C$37,MATCH('Rates Database'!J16301,'EDC Component Dictionary'!$B$5:$B$37,0)), "Energy Supply")</f>
        <v>Distribution System</v>
      </c>
      <c r="L16301" s="12"/>
      <c r="M16301" s="12">
        <v>0.96199999999998198</v>
      </c>
    </row>
    <row r="16302" spans="1:13" x14ac:dyDescent="0.3">
      <c r="A16302" s="18">
        <v>16300</v>
      </c>
      <c r="B16302" s="18">
        <f t="shared" si="510"/>
        <v>2020</v>
      </c>
      <c r="C16302" s="17">
        <v>43831</v>
      </c>
      <c r="D16302" s="18" t="s">
        <v>314</v>
      </c>
      <c r="E16302" s="18" t="s">
        <v>319</v>
      </c>
      <c r="F16302" s="18" t="str">
        <f t="shared" si="509"/>
        <v>Ashburnham-Customer Charge-43831</v>
      </c>
      <c r="G16302" s="11" t="s">
        <v>131</v>
      </c>
      <c r="H16302" s="11" t="s">
        <v>56</v>
      </c>
      <c r="I16302" s="11" t="s">
        <v>56</v>
      </c>
      <c r="J16302" s="11" t="s">
        <v>56</v>
      </c>
      <c r="K16302" s="11" t="str">
        <f>IFERROR(INDEX('EDC Component Dictionary'!$C$5:$C$37,MATCH('Rates Database'!J16302,'EDC Component Dictionary'!$B$5:$B$37,0)), "Energy Supply")</f>
        <v>Distribution System</v>
      </c>
      <c r="L16302" s="12"/>
      <c r="M16302" s="12">
        <v>4.5</v>
      </c>
    </row>
    <row r="16303" spans="1:13" x14ac:dyDescent="0.3">
      <c r="A16303" s="18">
        <v>16301</v>
      </c>
      <c r="B16303" s="18">
        <f t="shared" si="510"/>
        <v>2020</v>
      </c>
      <c r="C16303" s="17">
        <v>43831</v>
      </c>
      <c r="D16303" s="18" t="s">
        <v>314</v>
      </c>
      <c r="E16303" s="18" t="s">
        <v>320</v>
      </c>
      <c r="F16303" s="18" t="str">
        <f t="shared" si="509"/>
        <v>Mansfield-Customer Charge-43831</v>
      </c>
      <c r="G16303" s="11" t="s">
        <v>131</v>
      </c>
      <c r="H16303" s="11" t="s">
        <v>56</v>
      </c>
      <c r="I16303" s="11" t="s">
        <v>56</v>
      </c>
      <c r="J16303" s="11" t="s">
        <v>56</v>
      </c>
      <c r="K16303" s="11" t="str">
        <f>IFERROR(INDEX('EDC Component Dictionary'!$C$5:$C$37,MATCH('Rates Database'!J16303,'EDC Component Dictionary'!$B$5:$B$37,0)), "Energy Supply")</f>
        <v>Distribution System</v>
      </c>
      <c r="L16303" s="12"/>
      <c r="M16303" s="12">
        <v>4</v>
      </c>
    </row>
    <row r="16304" spans="1:13" x14ac:dyDescent="0.3">
      <c r="A16304" s="18">
        <v>16302</v>
      </c>
      <c r="B16304" s="18">
        <f t="shared" si="510"/>
        <v>2020</v>
      </c>
      <c r="C16304" s="17">
        <v>43831</v>
      </c>
      <c r="D16304" s="18" t="s">
        <v>314</v>
      </c>
      <c r="E16304" s="18" t="s">
        <v>321</v>
      </c>
      <c r="F16304" s="18" t="str">
        <f t="shared" si="509"/>
        <v>Braintree-Customer Charge-43831</v>
      </c>
      <c r="G16304" s="11" t="s">
        <v>131</v>
      </c>
      <c r="H16304" s="11" t="s">
        <v>56</v>
      </c>
      <c r="I16304" s="11" t="s">
        <v>56</v>
      </c>
      <c r="J16304" s="11" t="s">
        <v>56</v>
      </c>
      <c r="K16304" s="11" t="str">
        <f>IFERROR(INDEX('EDC Component Dictionary'!$C$5:$C$37,MATCH('Rates Database'!J16304,'EDC Component Dictionary'!$B$5:$B$37,0)), "Energy Supply")</f>
        <v>Distribution System</v>
      </c>
      <c r="L16304" s="12"/>
      <c r="M16304" s="12">
        <v>5.12</v>
      </c>
    </row>
    <row r="16305" spans="1:13" x14ac:dyDescent="0.3">
      <c r="A16305" s="18">
        <v>16303</v>
      </c>
      <c r="B16305" s="18">
        <f t="shared" si="510"/>
        <v>2020</v>
      </c>
      <c r="C16305" s="17">
        <v>43831</v>
      </c>
      <c r="D16305" s="18" t="s">
        <v>314</v>
      </c>
      <c r="E16305" s="18" t="s">
        <v>322</v>
      </c>
      <c r="F16305" s="18" t="str">
        <f t="shared" si="509"/>
        <v>Paxton-Customer Charge-43831</v>
      </c>
      <c r="G16305" s="11" t="s">
        <v>131</v>
      </c>
      <c r="H16305" s="11" t="s">
        <v>56</v>
      </c>
      <c r="I16305" s="11" t="s">
        <v>56</v>
      </c>
      <c r="J16305" s="11" t="s">
        <v>56</v>
      </c>
      <c r="K16305" s="11" t="str">
        <f>IFERROR(INDEX('EDC Component Dictionary'!$C$5:$C$37,MATCH('Rates Database'!J16305,'EDC Component Dictionary'!$B$5:$B$37,0)), "Energy Supply")</f>
        <v>Distribution System</v>
      </c>
      <c r="L16305" s="12"/>
      <c r="M16305" s="12">
        <v>5</v>
      </c>
    </row>
    <row r="16306" spans="1:13" x14ac:dyDescent="0.3">
      <c r="A16306" s="18">
        <v>16304</v>
      </c>
      <c r="B16306" s="18">
        <f t="shared" si="510"/>
        <v>2020</v>
      </c>
      <c r="C16306" s="17">
        <v>43831</v>
      </c>
      <c r="D16306" s="18" t="s">
        <v>314</v>
      </c>
      <c r="E16306" s="18" t="s">
        <v>323</v>
      </c>
      <c r="F16306" s="18" t="str">
        <f t="shared" si="509"/>
        <v>Templeton-Customer Charge-43831</v>
      </c>
      <c r="G16306" s="11" t="s">
        <v>131</v>
      </c>
      <c r="H16306" s="11" t="s">
        <v>56</v>
      </c>
      <c r="I16306" s="11" t="s">
        <v>56</v>
      </c>
      <c r="J16306" s="11" t="s">
        <v>56</v>
      </c>
      <c r="K16306" s="11" t="str">
        <f>IFERROR(INDEX('EDC Component Dictionary'!$C$5:$C$37,MATCH('Rates Database'!J16306,'EDC Component Dictionary'!$B$5:$B$37,0)), "Energy Supply")</f>
        <v>Distribution System</v>
      </c>
      <c r="L16306" s="12"/>
      <c r="M16306" s="12">
        <v>3.75</v>
      </c>
    </row>
    <row r="16307" spans="1:13" x14ac:dyDescent="0.3">
      <c r="A16307" s="18">
        <v>16305</v>
      </c>
      <c r="B16307" s="18">
        <f t="shared" si="510"/>
        <v>2020</v>
      </c>
      <c r="C16307" s="17">
        <v>43831</v>
      </c>
      <c r="D16307" s="18" t="s">
        <v>314</v>
      </c>
      <c r="E16307" s="18" t="s">
        <v>324</v>
      </c>
      <c r="F16307" s="18" t="str">
        <f t="shared" si="509"/>
        <v>Hudson-Customer Charge-43831</v>
      </c>
      <c r="G16307" s="11" t="s">
        <v>131</v>
      </c>
      <c r="H16307" s="11" t="s">
        <v>56</v>
      </c>
      <c r="I16307" s="11" t="s">
        <v>56</v>
      </c>
      <c r="J16307" s="11" t="s">
        <v>56</v>
      </c>
      <c r="K16307" s="11" t="str">
        <f>IFERROR(INDEX('EDC Component Dictionary'!$C$5:$C$37,MATCH('Rates Database'!J16307,'EDC Component Dictionary'!$B$5:$B$37,0)), "Energy Supply")</f>
        <v>Distribution System</v>
      </c>
      <c r="L16307" s="12"/>
      <c r="M16307" s="12">
        <v>1.8153999999999999</v>
      </c>
    </row>
    <row r="16308" spans="1:13" x14ac:dyDescent="0.3">
      <c r="A16308" s="18">
        <v>16306</v>
      </c>
      <c r="B16308" s="18">
        <f t="shared" si="510"/>
        <v>2020</v>
      </c>
      <c r="C16308" s="17">
        <v>43831</v>
      </c>
      <c r="D16308" s="18" t="s">
        <v>314</v>
      </c>
      <c r="E16308" s="18" t="s">
        <v>325</v>
      </c>
      <c r="F16308" s="18" t="str">
        <f t="shared" si="509"/>
        <v>Reading-Customer Charge-43831</v>
      </c>
      <c r="G16308" s="11" t="s">
        <v>131</v>
      </c>
      <c r="H16308" s="11" t="s">
        <v>56</v>
      </c>
      <c r="I16308" s="11" t="s">
        <v>56</v>
      </c>
      <c r="J16308" s="11" t="s">
        <v>56</v>
      </c>
      <c r="K16308" s="11" t="str">
        <f>IFERROR(INDEX('EDC Component Dictionary'!$C$5:$C$37,MATCH('Rates Database'!J16308,'EDC Component Dictionary'!$B$5:$B$37,0)), "Energy Supply")</f>
        <v>Distribution System</v>
      </c>
      <c r="L16308" s="12"/>
      <c r="M16308" s="12">
        <v>4.3520000000000003</v>
      </c>
    </row>
    <row r="16309" spans="1:13" x14ac:dyDescent="0.3">
      <c r="A16309" s="18">
        <v>16307</v>
      </c>
      <c r="B16309" s="18">
        <f t="shared" si="510"/>
        <v>2020</v>
      </c>
      <c r="C16309" s="17">
        <v>43831</v>
      </c>
      <c r="D16309" s="18" t="s">
        <v>314</v>
      </c>
      <c r="E16309" s="18" t="s">
        <v>326</v>
      </c>
      <c r="F16309" s="18" t="str">
        <f t="shared" si="509"/>
        <v>Shrewsbury-Customer Charge-43831</v>
      </c>
      <c r="G16309" s="11" t="s">
        <v>131</v>
      </c>
      <c r="H16309" s="11" t="s">
        <v>56</v>
      </c>
      <c r="I16309" s="11" t="s">
        <v>56</v>
      </c>
      <c r="J16309" s="11" t="s">
        <v>56</v>
      </c>
      <c r="K16309" s="11" t="str">
        <f>IFERROR(INDEX('EDC Component Dictionary'!$C$5:$C$37,MATCH('Rates Database'!J16309,'EDC Component Dictionary'!$B$5:$B$37,0)), "Energy Supply")</f>
        <v>Distribution System</v>
      </c>
      <c r="L16309" s="12"/>
      <c r="M16309" s="12">
        <v>5</v>
      </c>
    </row>
    <row r="16310" spans="1:13" x14ac:dyDescent="0.3">
      <c r="A16310" s="18">
        <v>16308</v>
      </c>
      <c r="B16310" s="18">
        <f t="shared" si="510"/>
        <v>2020</v>
      </c>
      <c r="C16310" s="17">
        <v>43831</v>
      </c>
      <c r="D16310" s="18" t="s">
        <v>314</v>
      </c>
      <c r="E16310" s="18" t="s">
        <v>327</v>
      </c>
      <c r="F16310" s="18" t="str">
        <f t="shared" si="509"/>
        <v>Ipswich-Customer Charge-43831</v>
      </c>
      <c r="G16310" s="11" t="s">
        <v>131</v>
      </c>
      <c r="H16310" s="11" t="s">
        <v>56</v>
      </c>
      <c r="I16310" s="11" t="s">
        <v>56</v>
      </c>
      <c r="J16310" s="11" t="s">
        <v>56</v>
      </c>
      <c r="K16310" s="11" t="str">
        <f>IFERROR(INDEX('EDC Component Dictionary'!$C$5:$C$37,MATCH('Rates Database'!J16310,'EDC Component Dictionary'!$B$5:$B$37,0)), "Energy Supply")</f>
        <v>Distribution System</v>
      </c>
      <c r="L16310" s="12"/>
      <c r="M16310" s="12">
        <v>4</v>
      </c>
    </row>
    <row r="16311" spans="1:13" x14ac:dyDescent="0.3">
      <c r="A16311" s="18">
        <v>16309</v>
      </c>
      <c r="B16311" s="18">
        <f t="shared" si="510"/>
        <v>2020</v>
      </c>
      <c r="C16311" s="17">
        <v>43831</v>
      </c>
      <c r="D16311" s="18" t="s">
        <v>314</v>
      </c>
      <c r="E16311" s="18" t="s">
        <v>328</v>
      </c>
      <c r="F16311" s="18" t="str">
        <f t="shared" si="509"/>
        <v>Westfield-Customer Charge-43831</v>
      </c>
      <c r="G16311" s="11" t="s">
        <v>131</v>
      </c>
      <c r="H16311" s="11" t="s">
        <v>56</v>
      </c>
      <c r="I16311" s="11" t="s">
        <v>56</v>
      </c>
      <c r="J16311" s="11" t="s">
        <v>56</v>
      </c>
      <c r="K16311" s="11" t="str">
        <f>IFERROR(INDEX('EDC Component Dictionary'!$C$5:$C$37,MATCH('Rates Database'!J16311,'EDC Component Dictionary'!$B$5:$B$37,0)), "Energy Supply")</f>
        <v>Distribution System</v>
      </c>
      <c r="L16311" s="12"/>
      <c r="M16311" s="12">
        <v>11.637499999999999</v>
      </c>
    </row>
    <row r="16312" spans="1:13" x14ac:dyDescent="0.3">
      <c r="A16312" s="18">
        <v>16310</v>
      </c>
      <c r="B16312" s="18">
        <f t="shared" si="510"/>
        <v>2020</v>
      </c>
      <c r="C16312" s="17">
        <v>43831</v>
      </c>
      <c r="D16312" s="18" t="s">
        <v>314</v>
      </c>
      <c r="E16312" s="18" t="s">
        <v>351</v>
      </c>
      <c r="F16312" s="18" t="str">
        <f t="shared" si="509"/>
        <v>Groton-Customer Charge-43831</v>
      </c>
      <c r="G16312" s="11" t="s">
        <v>131</v>
      </c>
      <c r="H16312" s="11" t="s">
        <v>56</v>
      </c>
      <c r="I16312" s="11" t="s">
        <v>56</v>
      </c>
      <c r="J16312" s="11" t="s">
        <v>56</v>
      </c>
      <c r="K16312" s="11" t="str">
        <f>IFERROR(INDEX('EDC Component Dictionary'!$C$5:$C$37,MATCH('Rates Database'!J16312,'EDC Component Dictionary'!$B$5:$B$37,0)), "Energy Supply")</f>
        <v>Distribution System</v>
      </c>
      <c r="L16312" s="12"/>
      <c r="M16312" s="12">
        <v>3.82</v>
      </c>
    </row>
    <row r="16313" spans="1:13" x14ac:dyDescent="0.3">
      <c r="A16313" s="18">
        <v>16311</v>
      </c>
      <c r="B16313" s="18">
        <f t="shared" si="510"/>
        <v>2020</v>
      </c>
      <c r="C16313" s="17">
        <v>43831</v>
      </c>
      <c r="D16313" s="18" t="s">
        <v>314</v>
      </c>
      <c r="E16313" s="18" t="s">
        <v>329</v>
      </c>
      <c r="F16313" s="18" t="str">
        <f t="shared" si="509"/>
        <v>Merrimac-Customer Charge-43831</v>
      </c>
      <c r="G16313" s="11" t="s">
        <v>131</v>
      </c>
      <c r="H16313" s="11" t="s">
        <v>56</v>
      </c>
      <c r="I16313" s="11" t="s">
        <v>56</v>
      </c>
      <c r="J16313" s="11" t="s">
        <v>56</v>
      </c>
      <c r="K16313" s="11" t="str">
        <f>IFERROR(INDEX('EDC Component Dictionary'!$C$5:$C$37,MATCH('Rates Database'!J16313,'EDC Component Dictionary'!$B$5:$B$37,0)), "Energy Supply")</f>
        <v>Distribution System</v>
      </c>
      <c r="L16313" s="12"/>
      <c r="M16313" s="12">
        <v>5.5</v>
      </c>
    </row>
    <row r="16314" spans="1:13" x14ac:dyDescent="0.3">
      <c r="A16314" s="18">
        <v>16312</v>
      </c>
      <c r="B16314" s="18">
        <f t="shared" si="510"/>
        <v>2020</v>
      </c>
      <c r="C16314" s="17">
        <v>43831</v>
      </c>
      <c r="D16314" s="18" t="s">
        <v>314</v>
      </c>
      <c r="E16314" s="18" t="s">
        <v>352</v>
      </c>
      <c r="F16314" s="18" t="str">
        <f t="shared" si="509"/>
        <v>Belmont-Customer Charge-43831</v>
      </c>
      <c r="G16314" s="11" t="s">
        <v>131</v>
      </c>
      <c r="H16314" s="11" t="s">
        <v>56</v>
      </c>
      <c r="I16314" s="11" t="s">
        <v>56</v>
      </c>
      <c r="J16314" s="11" t="s">
        <v>56</v>
      </c>
      <c r="K16314" s="11" t="str">
        <f>IFERROR(INDEX('EDC Component Dictionary'!$C$5:$C$37,MATCH('Rates Database'!J16314,'EDC Component Dictionary'!$B$5:$B$37,0)), "Energy Supply")</f>
        <v>Distribution System</v>
      </c>
      <c r="L16314" s="12"/>
      <c r="M16314" s="12">
        <v>10.5999999999999</v>
      </c>
    </row>
    <row r="16315" spans="1:13" x14ac:dyDescent="0.3">
      <c r="A16315" s="18">
        <v>16313</v>
      </c>
      <c r="B16315" s="18">
        <f t="shared" si="510"/>
        <v>2020</v>
      </c>
      <c r="C16315" s="17">
        <v>43831</v>
      </c>
      <c r="D16315" s="18" t="s">
        <v>314</v>
      </c>
      <c r="E16315" s="18" t="s">
        <v>330</v>
      </c>
      <c r="F16315" s="18" t="str">
        <f t="shared" si="509"/>
        <v>Chicopee-Customer Charge-43831</v>
      </c>
      <c r="G16315" s="11" t="s">
        <v>131</v>
      </c>
      <c r="H16315" s="11" t="s">
        <v>56</v>
      </c>
      <c r="I16315" s="11" t="s">
        <v>56</v>
      </c>
      <c r="J16315" s="11" t="s">
        <v>56</v>
      </c>
      <c r="K16315" s="11" t="str">
        <f>IFERROR(INDEX('EDC Component Dictionary'!$C$5:$C$37,MATCH('Rates Database'!J16315,'EDC Component Dictionary'!$B$5:$B$37,0)), "Energy Supply")</f>
        <v>Distribution System</v>
      </c>
      <c r="L16315" s="12"/>
      <c r="M16315" s="12">
        <v>5.6</v>
      </c>
    </row>
    <row r="16316" spans="1:13" x14ac:dyDescent="0.3">
      <c r="A16316" s="18">
        <v>16314</v>
      </c>
      <c r="B16316" s="18">
        <f t="shared" si="510"/>
        <v>2020</v>
      </c>
      <c r="C16316" s="17">
        <v>43831</v>
      </c>
      <c r="D16316" s="18" t="s">
        <v>314</v>
      </c>
      <c r="E16316" s="18" t="s">
        <v>331</v>
      </c>
      <c r="F16316" s="18" t="str">
        <f t="shared" si="509"/>
        <v>Marblehead-Customer Charge-43831</v>
      </c>
      <c r="G16316" s="11" t="s">
        <v>131</v>
      </c>
      <c r="H16316" s="11" t="s">
        <v>56</v>
      </c>
      <c r="I16316" s="11" t="s">
        <v>56</v>
      </c>
      <c r="J16316" s="11" t="s">
        <v>56</v>
      </c>
      <c r="K16316" s="11" t="str">
        <f>IFERROR(INDEX('EDC Component Dictionary'!$C$5:$C$37,MATCH('Rates Database'!J16316,'EDC Component Dictionary'!$B$5:$B$37,0)), "Energy Supply")</f>
        <v>Distribution System</v>
      </c>
      <c r="L16316" s="12"/>
      <c r="M16316" s="12">
        <v>0.82999999999999796</v>
      </c>
    </row>
    <row r="16317" spans="1:13" x14ac:dyDescent="0.3">
      <c r="A16317" s="18">
        <v>16315</v>
      </c>
      <c r="B16317" s="18">
        <f t="shared" si="510"/>
        <v>2020</v>
      </c>
      <c r="C16317" s="17">
        <v>43831</v>
      </c>
      <c r="D16317" s="18" t="s">
        <v>314</v>
      </c>
      <c r="E16317" s="18" t="s">
        <v>332</v>
      </c>
      <c r="F16317" s="18" t="str">
        <f t="shared" si="509"/>
        <v>Hingham-Customer Charge-43831</v>
      </c>
      <c r="G16317" s="11" t="s">
        <v>131</v>
      </c>
      <c r="H16317" s="11" t="s">
        <v>56</v>
      </c>
      <c r="I16317" s="11" t="s">
        <v>56</v>
      </c>
      <c r="J16317" s="11" t="s">
        <v>56</v>
      </c>
      <c r="K16317" s="11" t="str">
        <f>IFERROR(INDEX('EDC Component Dictionary'!$C$5:$C$37,MATCH('Rates Database'!J16317,'EDC Component Dictionary'!$B$5:$B$37,0)), "Energy Supply")</f>
        <v>Distribution System</v>
      </c>
      <c r="L16317" s="12"/>
      <c r="M16317" s="12">
        <v>7.9739999999999798</v>
      </c>
    </row>
    <row r="16318" spans="1:13" x14ac:dyDescent="0.3">
      <c r="A16318" s="18">
        <v>16316</v>
      </c>
      <c r="B16318" s="18">
        <f t="shared" si="510"/>
        <v>2020</v>
      </c>
      <c r="C16318" s="17">
        <v>43831</v>
      </c>
      <c r="D16318" s="18" t="s">
        <v>314</v>
      </c>
      <c r="E16318" s="18" t="s">
        <v>333</v>
      </c>
      <c r="F16318" s="18" t="str">
        <f t="shared" si="509"/>
        <v>South Hadley-Customer Charge-43831</v>
      </c>
      <c r="G16318" s="11" t="s">
        <v>131</v>
      </c>
      <c r="H16318" s="11" t="s">
        <v>56</v>
      </c>
      <c r="I16318" s="11" t="s">
        <v>56</v>
      </c>
      <c r="J16318" s="11" t="s">
        <v>56</v>
      </c>
      <c r="K16318" s="11" t="str">
        <f>IFERROR(INDEX('EDC Component Dictionary'!$C$5:$C$37,MATCH('Rates Database'!J16318,'EDC Component Dictionary'!$B$5:$B$37,0)), "Energy Supply")</f>
        <v>Distribution System</v>
      </c>
      <c r="L16318" s="12"/>
      <c r="M16318" s="12">
        <v>4.7</v>
      </c>
    </row>
    <row r="16319" spans="1:13" x14ac:dyDescent="0.3">
      <c r="A16319" s="18">
        <v>16317</v>
      </c>
      <c r="B16319" s="18">
        <f t="shared" si="510"/>
        <v>2020</v>
      </c>
      <c r="C16319" s="17">
        <v>43831</v>
      </c>
      <c r="D16319" s="18" t="s">
        <v>314</v>
      </c>
      <c r="E16319" s="18" t="s">
        <v>334</v>
      </c>
      <c r="F16319" s="18" t="str">
        <f t="shared" si="509"/>
        <v>Georgetown-Customer Charge-43831</v>
      </c>
      <c r="G16319" s="11" t="s">
        <v>131</v>
      </c>
      <c r="H16319" s="11" t="s">
        <v>56</v>
      </c>
      <c r="I16319" s="11" t="s">
        <v>56</v>
      </c>
      <c r="J16319" s="11" t="s">
        <v>56</v>
      </c>
      <c r="K16319" s="11" t="str">
        <f>IFERROR(INDEX('EDC Component Dictionary'!$C$5:$C$37,MATCH('Rates Database'!J16319,'EDC Component Dictionary'!$B$5:$B$37,0)), "Energy Supply")</f>
        <v>Distribution System</v>
      </c>
      <c r="L16319" s="12"/>
      <c r="M16319" s="12">
        <v>5.41099999999998</v>
      </c>
    </row>
    <row r="16320" spans="1:13" x14ac:dyDescent="0.3">
      <c r="A16320" s="18">
        <v>16318</v>
      </c>
      <c r="B16320" s="18">
        <f t="shared" si="510"/>
        <v>2020</v>
      </c>
      <c r="C16320" s="17">
        <v>43831</v>
      </c>
      <c r="D16320" s="18" t="s">
        <v>314</v>
      </c>
      <c r="E16320" s="18" t="s">
        <v>335</v>
      </c>
      <c r="F16320" s="18" t="str">
        <f t="shared" si="509"/>
        <v>Sterling-Customer Charge-43831</v>
      </c>
      <c r="G16320" s="11" t="s">
        <v>131</v>
      </c>
      <c r="H16320" s="11" t="s">
        <v>56</v>
      </c>
      <c r="I16320" s="11" t="s">
        <v>56</v>
      </c>
      <c r="J16320" s="11" t="s">
        <v>56</v>
      </c>
      <c r="K16320" s="11" t="str">
        <f>IFERROR(INDEX('EDC Component Dictionary'!$C$5:$C$37,MATCH('Rates Database'!J16320,'EDC Component Dictionary'!$B$5:$B$37,0)), "Energy Supply")</f>
        <v>Distribution System</v>
      </c>
      <c r="L16320" s="12"/>
      <c r="M16320" s="12">
        <v>4</v>
      </c>
    </row>
    <row r="16321" spans="1:13" x14ac:dyDescent="0.3">
      <c r="A16321" s="18">
        <v>16319</v>
      </c>
      <c r="B16321" s="18">
        <f t="shared" si="510"/>
        <v>2020</v>
      </c>
      <c r="C16321" s="17">
        <v>43831</v>
      </c>
      <c r="D16321" s="18" t="s">
        <v>314</v>
      </c>
      <c r="E16321" s="18" t="s">
        <v>336</v>
      </c>
      <c r="F16321" s="18" t="str">
        <f t="shared" si="509"/>
        <v>Littleton-Customer Charge-43831</v>
      </c>
      <c r="G16321" s="11" t="s">
        <v>131</v>
      </c>
      <c r="H16321" s="11" t="s">
        <v>56</v>
      </c>
      <c r="I16321" s="11" t="s">
        <v>56</v>
      </c>
      <c r="J16321" s="11" t="s">
        <v>56</v>
      </c>
      <c r="K16321" s="11" t="str">
        <f>IFERROR(INDEX('EDC Component Dictionary'!$C$5:$C$37,MATCH('Rates Database'!J16321,'EDC Component Dictionary'!$B$5:$B$37,0)), "Energy Supply")</f>
        <v>Distribution System</v>
      </c>
      <c r="L16321" s="12"/>
      <c r="M16321" s="12">
        <v>3.5000000000000102</v>
      </c>
    </row>
    <row r="16322" spans="1:13" x14ac:dyDescent="0.3">
      <c r="A16322" s="18">
        <v>16320</v>
      </c>
      <c r="B16322" s="18">
        <f t="shared" si="510"/>
        <v>2020</v>
      </c>
      <c r="C16322" s="17">
        <v>43831</v>
      </c>
      <c r="D16322" s="18" t="s">
        <v>314</v>
      </c>
      <c r="E16322" s="18" t="s">
        <v>337</v>
      </c>
      <c r="F16322" s="18" t="str">
        <f t="shared" si="509"/>
        <v>Boylston-Customer Charge-43831</v>
      </c>
      <c r="G16322" s="11" t="s">
        <v>131</v>
      </c>
      <c r="H16322" s="11" t="s">
        <v>56</v>
      </c>
      <c r="I16322" s="11" t="s">
        <v>56</v>
      </c>
      <c r="J16322" s="11" t="s">
        <v>56</v>
      </c>
      <c r="K16322" s="11" t="str">
        <f>IFERROR(INDEX('EDC Component Dictionary'!$C$5:$C$37,MATCH('Rates Database'!J16322,'EDC Component Dictionary'!$B$5:$B$37,0)), "Energy Supply")</f>
        <v>Distribution System</v>
      </c>
      <c r="L16322" s="12"/>
      <c r="M16322" s="12">
        <v>9</v>
      </c>
    </row>
    <row r="16323" spans="1:13" x14ac:dyDescent="0.3">
      <c r="A16323" s="18">
        <v>16321</v>
      </c>
      <c r="B16323" s="18">
        <f t="shared" si="510"/>
        <v>2020</v>
      </c>
      <c r="C16323" s="17">
        <v>43831</v>
      </c>
      <c r="D16323" s="18" t="s">
        <v>314</v>
      </c>
      <c r="E16323" s="18" t="s">
        <v>338</v>
      </c>
      <c r="F16323" s="18" t="str">
        <f t="shared" si="509"/>
        <v>Princeton-Customer Charge-43831</v>
      </c>
      <c r="G16323" s="11" t="s">
        <v>131</v>
      </c>
      <c r="H16323" s="11" t="s">
        <v>56</v>
      </c>
      <c r="I16323" s="11" t="s">
        <v>56</v>
      </c>
      <c r="J16323" s="11" t="s">
        <v>56</v>
      </c>
      <c r="K16323" s="11" t="str">
        <f>IFERROR(INDEX('EDC Component Dictionary'!$C$5:$C$37,MATCH('Rates Database'!J16323,'EDC Component Dictionary'!$B$5:$B$37,0)), "Energy Supply")</f>
        <v>Distribution System</v>
      </c>
      <c r="L16323" s="12"/>
      <c r="M16323" s="12">
        <v>8.9500000000000099</v>
      </c>
    </row>
    <row r="16324" spans="1:13" x14ac:dyDescent="0.3">
      <c r="A16324" s="18">
        <v>16322</v>
      </c>
      <c r="B16324" s="18">
        <f t="shared" si="510"/>
        <v>2020</v>
      </c>
      <c r="C16324" s="17">
        <v>43831</v>
      </c>
      <c r="D16324" s="18" t="s">
        <v>314</v>
      </c>
      <c r="E16324" s="18" t="s">
        <v>347</v>
      </c>
      <c r="F16324" s="18" t="str">
        <f t="shared" ref="F16324:F16387" si="511">_xlfn.CONCAT(E16324,"-",J16324,"-",C16324)</f>
        <v>Middleborough-Customer Charge-43831</v>
      </c>
      <c r="G16324" s="11" t="s">
        <v>131</v>
      </c>
      <c r="H16324" s="11" t="s">
        <v>56</v>
      </c>
      <c r="I16324" s="11" t="s">
        <v>56</v>
      </c>
      <c r="J16324" s="11" t="s">
        <v>56</v>
      </c>
      <c r="K16324" s="11" t="str">
        <f>IFERROR(INDEX('EDC Component Dictionary'!$C$5:$C$37,MATCH('Rates Database'!J16324,'EDC Component Dictionary'!$B$5:$B$37,0)), "Energy Supply")</f>
        <v>Distribution System</v>
      </c>
      <c r="L16324" s="12"/>
      <c r="M16324" s="12">
        <v>4.5049999999999901</v>
      </c>
    </row>
    <row r="16325" spans="1:13" x14ac:dyDescent="0.3">
      <c r="A16325" s="18">
        <v>16323</v>
      </c>
      <c r="B16325" s="18">
        <f t="shared" si="510"/>
        <v>2020</v>
      </c>
      <c r="C16325" s="17">
        <v>43831</v>
      </c>
      <c r="D16325" s="18" t="s">
        <v>314</v>
      </c>
      <c r="E16325" s="18" t="s">
        <v>339</v>
      </c>
      <c r="F16325" s="18" t="str">
        <f t="shared" si="511"/>
        <v>Rowley-Customer Charge-43831</v>
      </c>
      <c r="G16325" s="11" t="s">
        <v>131</v>
      </c>
      <c r="H16325" s="11" t="s">
        <v>56</v>
      </c>
      <c r="I16325" s="11" t="s">
        <v>56</v>
      </c>
      <c r="J16325" s="11" t="s">
        <v>56</v>
      </c>
      <c r="K16325" s="11" t="str">
        <f>IFERROR(INDEX('EDC Component Dictionary'!$C$5:$C$37,MATCH('Rates Database'!J16325,'EDC Component Dictionary'!$B$5:$B$37,0)), "Energy Supply")</f>
        <v>Distribution System</v>
      </c>
      <c r="L16325" s="12"/>
      <c r="M16325" s="12">
        <v>4</v>
      </c>
    </row>
    <row r="16326" spans="1:13" x14ac:dyDescent="0.3">
      <c r="A16326" s="18">
        <v>16324</v>
      </c>
      <c r="B16326" s="18">
        <f t="shared" si="510"/>
        <v>2020</v>
      </c>
      <c r="C16326" s="17">
        <v>43831</v>
      </c>
      <c r="D16326" s="18" t="s">
        <v>314</v>
      </c>
      <c r="E16326" s="18" t="s">
        <v>353</v>
      </c>
      <c r="F16326" s="18" t="str">
        <f t="shared" si="511"/>
        <v>Concord-Customer Charge-43831</v>
      </c>
      <c r="G16326" s="11" t="s">
        <v>131</v>
      </c>
      <c r="H16326" s="11" t="s">
        <v>56</v>
      </c>
      <c r="I16326" s="11" t="s">
        <v>56</v>
      </c>
      <c r="J16326" s="11" t="s">
        <v>56</v>
      </c>
      <c r="K16326" s="11" t="str">
        <f>IFERROR(INDEX('EDC Component Dictionary'!$C$5:$C$37,MATCH('Rates Database'!J16326,'EDC Component Dictionary'!$B$5:$B$37,0)), "Energy Supply")</f>
        <v>Distribution System</v>
      </c>
      <c r="L16326" s="12"/>
      <c r="M16326" s="12">
        <v>8.4166500000000006</v>
      </c>
    </row>
    <row r="16327" spans="1:13" x14ac:dyDescent="0.3">
      <c r="A16327" s="18">
        <v>16325</v>
      </c>
      <c r="B16327" s="18">
        <f t="shared" si="510"/>
        <v>2020</v>
      </c>
      <c r="C16327" s="17">
        <v>43831</v>
      </c>
      <c r="D16327" s="18" t="s">
        <v>314</v>
      </c>
      <c r="E16327" s="18" t="s">
        <v>340</v>
      </c>
      <c r="F16327" s="18" t="str">
        <f t="shared" si="511"/>
        <v>Wakefield-Customer Charge-43831</v>
      </c>
      <c r="G16327" s="11" t="s">
        <v>131</v>
      </c>
      <c r="H16327" s="11" t="s">
        <v>56</v>
      </c>
      <c r="I16327" s="11" t="s">
        <v>56</v>
      </c>
      <c r="J16327" s="11" t="s">
        <v>56</v>
      </c>
      <c r="K16327" s="11" t="str">
        <f>IFERROR(INDEX('EDC Component Dictionary'!$C$5:$C$37,MATCH('Rates Database'!J16327,'EDC Component Dictionary'!$B$5:$B$37,0)), "Energy Supply")</f>
        <v>Distribution System</v>
      </c>
      <c r="L16327" s="12"/>
      <c r="M16327" s="12">
        <v>6</v>
      </c>
    </row>
    <row r="16328" spans="1:13" x14ac:dyDescent="0.3">
      <c r="A16328" s="18">
        <v>16326</v>
      </c>
      <c r="B16328" s="18">
        <f t="shared" si="510"/>
        <v>2020</v>
      </c>
      <c r="C16328" s="17">
        <v>43831</v>
      </c>
      <c r="D16328" s="18" t="s">
        <v>314</v>
      </c>
      <c r="E16328" s="18" t="s">
        <v>341</v>
      </c>
      <c r="F16328" s="18" t="str">
        <f t="shared" si="511"/>
        <v>Hull-Customer Charge-43831</v>
      </c>
      <c r="G16328" s="11" t="s">
        <v>131</v>
      </c>
      <c r="H16328" s="11" t="s">
        <v>56</v>
      </c>
      <c r="I16328" s="11" t="s">
        <v>56</v>
      </c>
      <c r="J16328" s="11" t="s">
        <v>56</v>
      </c>
      <c r="K16328" s="11" t="str">
        <f>IFERROR(INDEX('EDC Component Dictionary'!$C$5:$C$37,MATCH('Rates Database'!J16328,'EDC Component Dictionary'!$B$5:$B$37,0)), "Energy Supply")</f>
        <v>Distribution System</v>
      </c>
      <c r="L16328" s="12"/>
      <c r="M16328" s="12">
        <v>5.7960000000000003</v>
      </c>
    </row>
    <row r="16329" spans="1:13" x14ac:dyDescent="0.3">
      <c r="A16329" s="18">
        <v>16327</v>
      </c>
      <c r="B16329" s="18">
        <f t="shared" si="510"/>
        <v>2020</v>
      </c>
      <c r="C16329" s="17">
        <v>43831</v>
      </c>
      <c r="D16329" s="18" t="s">
        <v>314</v>
      </c>
      <c r="E16329" s="18" t="s">
        <v>342</v>
      </c>
      <c r="F16329" s="18" t="str">
        <f t="shared" si="511"/>
        <v>North Attleborough-Customer Charge-43831</v>
      </c>
      <c r="G16329" s="11" t="s">
        <v>131</v>
      </c>
      <c r="H16329" s="11" t="s">
        <v>56</v>
      </c>
      <c r="I16329" s="11" t="s">
        <v>56</v>
      </c>
      <c r="J16329" s="11" t="s">
        <v>56</v>
      </c>
      <c r="K16329" s="11" t="str">
        <f>IFERROR(INDEX('EDC Component Dictionary'!$C$5:$C$37,MATCH('Rates Database'!J16329,'EDC Component Dictionary'!$B$5:$B$37,0)), "Energy Supply")</f>
        <v>Distribution System</v>
      </c>
      <c r="L16329" s="12"/>
      <c r="M16329" s="12">
        <v>10.32</v>
      </c>
    </row>
    <row r="16330" spans="1:13" x14ac:dyDescent="0.3">
      <c r="A16330" s="18">
        <v>16328</v>
      </c>
      <c r="B16330" s="18">
        <f t="shared" si="510"/>
        <v>2020</v>
      </c>
      <c r="C16330" s="17">
        <v>43831</v>
      </c>
      <c r="D16330" s="18" t="s">
        <v>314</v>
      </c>
      <c r="E16330" s="18" t="s">
        <v>343</v>
      </c>
      <c r="F16330" s="18" t="str">
        <f t="shared" si="511"/>
        <v>Holden-Customer Charge-43831</v>
      </c>
      <c r="G16330" s="11" t="s">
        <v>131</v>
      </c>
      <c r="H16330" s="11" t="s">
        <v>56</v>
      </c>
      <c r="I16330" s="11" t="s">
        <v>56</v>
      </c>
      <c r="J16330" s="11" t="s">
        <v>56</v>
      </c>
      <c r="K16330" s="11" t="str">
        <f>IFERROR(INDEX('EDC Component Dictionary'!$C$5:$C$37,MATCH('Rates Database'!J16330,'EDC Component Dictionary'!$B$5:$B$37,0)), "Energy Supply")</f>
        <v>Distribution System</v>
      </c>
      <c r="L16330" s="12"/>
      <c r="M16330" s="12">
        <v>4.25</v>
      </c>
    </row>
    <row r="16331" spans="1:13" x14ac:dyDescent="0.3">
      <c r="A16331" s="18">
        <v>16329</v>
      </c>
      <c r="B16331" s="18">
        <f t="shared" si="510"/>
        <v>2020</v>
      </c>
      <c r="C16331" s="17">
        <v>43831</v>
      </c>
      <c r="D16331" s="18" t="s">
        <v>314</v>
      </c>
      <c r="E16331" s="18" t="s">
        <v>354</v>
      </c>
      <c r="F16331" s="18" t="str">
        <f t="shared" si="511"/>
        <v>Taunton-Customer Charge-43831</v>
      </c>
      <c r="G16331" s="11" t="s">
        <v>131</v>
      </c>
      <c r="H16331" s="11" t="s">
        <v>56</v>
      </c>
      <c r="I16331" s="11" t="s">
        <v>56</v>
      </c>
      <c r="J16331" s="11" t="s">
        <v>56</v>
      </c>
      <c r="K16331" s="11" t="str">
        <f>IFERROR(INDEX('EDC Component Dictionary'!$C$5:$C$37,MATCH('Rates Database'!J16331,'EDC Component Dictionary'!$B$5:$B$37,0)), "Energy Supply")</f>
        <v>Distribution System</v>
      </c>
      <c r="L16331" s="12"/>
      <c r="M16331" s="12">
        <v>9.2244999999999902</v>
      </c>
    </row>
    <row r="16332" spans="1:13" x14ac:dyDescent="0.3">
      <c r="A16332" s="18">
        <v>16330</v>
      </c>
      <c r="B16332" s="18">
        <f t="shared" si="510"/>
        <v>2020</v>
      </c>
      <c r="C16332" s="17">
        <v>43831</v>
      </c>
      <c r="D16332" s="18" t="s">
        <v>314</v>
      </c>
      <c r="E16332" s="18" t="s">
        <v>344</v>
      </c>
      <c r="F16332" s="18" t="str">
        <f t="shared" si="511"/>
        <v>Norwood-Customer Charge-43831</v>
      </c>
      <c r="G16332" s="11" t="s">
        <v>131</v>
      </c>
      <c r="H16332" s="11" t="s">
        <v>56</v>
      </c>
      <c r="I16332" s="11" t="s">
        <v>56</v>
      </c>
      <c r="J16332" s="11" t="s">
        <v>56</v>
      </c>
      <c r="K16332" s="11" t="str">
        <f>IFERROR(INDEX('EDC Component Dictionary'!$C$5:$C$37,MATCH('Rates Database'!J16332,'EDC Component Dictionary'!$B$5:$B$37,0)), "Energy Supply")</f>
        <v>Distribution System</v>
      </c>
      <c r="L16332" s="12"/>
      <c r="M16332" s="12">
        <v>9</v>
      </c>
    </row>
    <row r="16333" spans="1:13" x14ac:dyDescent="0.3">
      <c r="A16333" s="18">
        <v>16331</v>
      </c>
      <c r="B16333" s="18">
        <f t="shared" si="510"/>
        <v>2020</v>
      </c>
      <c r="C16333" s="17">
        <v>43831</v>
      </c>
      <c r="D16333" s="18" t="s">
        <v>314</v>
      </c>
      <c r="E16333" s="18" t="s">
        <v>355</v>
      </c>
      <c r="F16333" s="18" t="str">
        <f t="shared" si="511"/>
        <v>Wellesley-Customer Charge-43831</v>
      </c>
      <c r="G16333" s="11" t="s">
        <v>131</v>
      </c>
      <c r="H16333" s="11" t="s">
        <v>56</v>
      </c>
      <c r="I16333" s="11" t="s">
        <v>56</v>
      </c>
      <c r="J16333" s="11" t="s">
        <v>56</v>
      </c>
      <c r="K16333" s="11" t="str">
        <f>IFERROR(INDEX('EDC Component Dictionary'!$C$5:$C$37,MATCH('Rates Database'!J16333,'EDC Component Dictionary'!$B$5:$B$37,0)), "Energy Supply")</f>
        <v>Distribution System</v>
      </c>
      <c r="L16333" s="12"/>
      <c r="M16333" s="12">
        <v>2.5935000000000001</v>
      </c>
    </row>
    <row r="16334" spans="1:13" x14ac:dyDescent="0.3">
      <c r="A16334" s="18">
        <v>16332</v>
      </c>
      <c r="B16334" s="18">
        <f t="shared" si="510"/>
        <v>2020</v>
      </c>
      <c r="C16334" s="17">
        <v>43831</v>
      </c>
      <c r="D16334" s="18" t="s">
        <v>314</v>
      </c>
      <c r="E16334" s="18" t="s">
        <v>345</v>
      </c>
      <c r="F16334" s="18" t="str">
        <f t="shared" si="511"/>
        <v>Russell-Customer Charge-43831</v>
      </c>
      <c r="G16334" s="11" t="s">
        <v>131</v>
      </c>
      <c r="H16334" s="11" t="s">
        <v>56</v>
      </c>
      <c r="I16334" s="11" t="s">
        <v>56</v>
      </c>
      <c r="J16334" s="11" t="s">
        <v>56</v>
      </c>
      <c r="K16334" s="11" t="str">
        <f>IFERROR(INDEX('EDC Component Dictionary'!$C$5:$C$37,MATCH('Rates Database'!J16334,'EDC Component Dictionary'!$B$5:$B$37,0)), "Energy Supply")</f>
        <v>Distribution System</v>
      </c>
      <c r="L16334" s="12"/>
      <c r="M16334" s="12">
        <v>8</v>
      </c>
    </row>
    <row r="16335" spans="1:13" x14ac:dyDescent="0.3">
      <c r="A16335" s="18">
        <v>16333</v>
      </c>
      <c r="B16335" s="18">
        <f t="shared" si="510"/>
        <v>2020</v>
      </c>
      <c r="C16335" s="17">
        <v>43831</v>
      </c>
      <c r="D16335" s="18" t="s">
        <v>314</v>
      </c>
      <c r="E16335" s="18" t="s">
        <v>346</v>
      </c>
      <c r="F16335" s="18" t="str">
        <f t="shared" si="511"/>
        <v>Chester-Customer Charge-43831</v>
      </c>
      <c r="G16335" s="11" t="s">
        <v>131</v>
      </c>
      <c r="H16335" s="11" t="s">
        <v>56</v>
      </c>
      <c r="I16335" s="11" t="s">
        <v>56</v>
      </c>
      <c r="J16335" s="11" t="s">
        <v>56</v>
      </c>
      <c r="K16335" s="11" t="str">
        <f>IFERROR(INDEX('EDC Component Dictionary'!$C$5:$C$37,MATCH('Rates Database'!J16335,'EDC Component Dictionary'!$B$5:$B$37,0)), "Energy Supply")</f>
        <v>Distribution System</v>
      </c>
      <c r="L16335" s="12"/>
      <c r="M16335" s="12">
        <v>5.9849999999999799</v>
      </c>
    </row>
    <row r="16336" spans="1:13" x14ac:dyDescent="0.3">
      <c r="A16336" s="18">
        <v>16334</v>
      </c>
      <c r="B16336" s="18">
        <f t="shared" si="510"/>
        <v>2019</v>
      </c>
      <c r="C16336" s="17">
        <v>43617</v>
      </c>
      <c r="D16336" s="18" t="s">
        <v>314</v>
      </c>
      <c r="E16336" s="18" t="s">
        <v>315</v>
      </c>
      <c r="F16336" s="18" t="str">
        <f t="shared" si="511"/>
        <v>Holyoke-Customer Charge-43617</v>
      </c>
      <c r="G16336" s="11" t="s">
        <v>131</v>
      </c>
      <c r="H16336" s="11" t="s">
        <v>56</v>
      </c>
      <c r="I16336" s="11" t="s">
        <v>56</v>
      </c>
      <c r="J16336" s="11" t="s">
        <v>56</v>
      </c>
      <c r="K16336" s="11" t="str">
        <f>IFERROR(INDEX('EDC Component Dictionary'!$C$5:$C$37,MATCH('Rates Database'!J16336,'EDC Component Dictionary'!$B$5:$B$37,0)), "Energy Supply")</f>
        <v>Distribution System</v>
      </c>
      <c r="L16336" s="12"/>
      <c r="M16336" s="12">
        <v>4.09499999999999</v>
      </c>
    </row>
    <row r="16337" spans="1:13" x14ac:dyDescent="0.3">
      <c r="A16337" s="18">
        <v>16335</v>
      </c>
      <c r="B16337" s="18">
        <f t="shared" si="510"/>
        <v>2019</v>
      </c>
      <c r="C16337" s="17">
        <v>43617</v>
      </c>
      <c r="D16337" s="18" t="s">
        <v>314</v>
      </c>
      <c r="E16337" s="18" t="s">
        <v>316</v>
      </c>
      <c r="F16337" s="18" t="str">
        <f t="shared" si="511"/>
        <v>West Boylston-Customer Charge-43617</v>
      </c>
      <c r="G16337" s="11" t="s">
        <v>131</v>
      </c>
      <c r="H16337" s="11" t="s">
        <v>56</v>
      </c>
      <c r="I16337" s="11" t="s">
        <v>56</v>
      </c>
      <c r="J16337" s="11" t="s">
        <v>56</v>
      </c>
      <c r="K16337" s="11" t="str">
        <f>IFERROR(INDEX('EDC Component Dictionary'!$C$5:$C$37,MATCH('Rates Database'!J16337,'EDC Component Dictionary'!$B$5:$B$37,0)), "Energy Supply")</f>
        <v>Distribution System</v>
      </c>
      <c r="L16337" s="12"/>
      <c r="M16337" s="12">
        <v>4.01400000000001</v>
      </c>
    </row>
    <row r="16338" spans="1:13" x14ac:dyDescent="0.3">
      <c r="A16338" s="18">
        <v>16336</v>
      </c>
      <c r="B16338" s="18">
        <f t="shared" si="510"/>
        <v>2019</v>
      </c>
      <c r="C16338" s="17">
        <v>43617</v>
      </c>
      <c r="D16338" s="18" t="s">
        <v>314</v>
      </c>
      <c r="E16338" s="18" t="s">
        <v>348</v>
      </c>
      <c r="F16338" s="18" t="str">
        <f t="shared" si="511"/>
        <v>Middleton-Customer Charge-43617</v>
      </c>
      <c r="G16338" s="11" t="s">
        <v>131</v>
      </c>
      <c r="H16338" s="11" t="s">
        <v>56</v>
      </c>
      <c r="I16338" s="11" t="s">
        <v>56</v>
      </c>
      <c r="J16338" s="11" t="s">
        <v>56</v>
      </c>
      <c r="K16338" s="11" t="str">
        <f>IFERROR(INDEX('EDC Component Dictionary'!$C$5:$C$37,MATCH('Rates Database'!J16338,'EDC Component Dictionary'!$B$5:$B$37,0)), "Energy Supply")</f>
        <v>Distribution System</v>
      </c>
      <c r="L16338" s="12"/>
      <c r="M16338" s="12">
        <v>5.0399999999999903</v>
      </c>
    </row>
    <row r="16339" spans="1:13" x14ac:dyDescent="0.3">
      <c r="A16339" s="18">
        <v>16337</v>
      </c>
      <c r="B16339" s="18">
        <f t="shared" si="510"/>
        <v>2019</v>
      </c>
      <c r="C16339" s="17">
        <v>43617</v>
      </c>
      <c r="D16339" s="18" t="s">
        <v>314</v>
      </c>
      <c r="E16339" s="18" t="s">
        <v>317</v>
      </c>
      <c r="F16339" s="18" t="str">
        <f t="shared" si="511"/>
        <v>Danvers-Customer Charge-43617</v>
      </c>
      <c r="G16339" s="11" t="s">
        <v>131</v>
      </c>
      <c r="H16339" s="11" t="s">
        <v>56</v>
      </c>
      <c r="I16339" s="11" t="s">
        <v>56</v>
      </c>
      <c r="J16339" s="11" t="s">
        <v>56</v>
      </c>
      <c r="K16339" s="11" t="str">
        <f>IFERROR(INDEX('EDC Component Dictionary'!$C$5:$C$37,MATCH('Rates Database'!J16339,'EDC Component Dictionary'!$B$5:$B$37,0)), "Energy Supply")</f>
        <v>Distribution System</v>
      </c>
      <c r="L16339" s="12"/>
      <c r="M16339" s="12">
        <v>5</v>
      </c>
    </row>
    <row r="16340" spans="1:13" x14ac:dyDescent="0.3">
      <c r="A16340" s="18">
        <v>16338</v>
      </c>
      <c r="B16340" s="18">
        <f t="shared" si="510"/>
        <v>2019</v>
      </c>
      <c r="C16340" s="17">
        <v>43617</v>
      </c>
      <c r="D16340" s="18" t="s">
        <v>314</v>
      </c>
      <c r="E16340" s="18" t="s">
        <v>318</v>
      </c>
      <c r="F16340" s="18" t="str">
        <f t="shared" si="511"/>
        <v>Peabody-Customer Charge-43617</v>
      </c>
      <c r="G16340" s="11" t="s">
        <v>131</v>
      </c>
      <c r="H16340" s="11" t="s">
        <v>56</v>
      </c>
      <c r="I16340" s="11" t="s">
        <v>56</v>
      </c>
      <c r="J16340" s="11" t="s">
        <v>56</v>
      </c>
      <c r="K16340" s="11" t="str">
        <f>IFERROR(INDEX('EDC Component Dictionary'!$C$5:$C$37,MATCH('Rates Database'!J16340,'EDC Component Dictionary'!$B$5:$B$37,0)), "Energy Supply")</f>
        <v>Distribution System</v>
      </c>
      <c r="L16340" s="12"/>
      <c r="M16340" s="12">
        <v>1.1319999999999899</v>
      </c>
    </row>
    <row r="16341" spans="1:13" x14ac:dyDescent="0.3">
      <c r="A16341" s="18">
        <v>16339</v>
      </c>
      <c r="B16341" s="18">
        <f t="shared" si="510"/>
        <v>2019</v>
      </c>
      <c r="C16341" s="17">
        <v>43617</v>
      </c>
      <c r="D16341" s="18" t="s">
        <v>314</v>
      </c>
      <c r="E16341" s="18" t="s">
        <v>319</v>
      </c>
      <c r="F16341" s="18" t="str">
        <f t="shared" si="511"/>
        <v>Ashburnham-Customer Charge-43617</v>
      </c>
      <c r="G16341" s="11" t="s">
        <v>131</v>
      </c>
      <c r="H16341" s="11" t="s">
        <v>56</v>
      </c>
      <c r="I16341" s="11" t="s">
        <v>56</v>
      </c>
      <c r="J16341" s="11" t="s">
        <v>56</v>
      </c>
      <c r="K16341" s="11" t="str">
        <f>IFERROR(INDEX('EDC Component Dictionary'!$C$5:$C$37,MATCH('Rates Database'!J16341,'EDC Component Dictionary'!$B$5:$B$37,0)), "Energy Supply")</f>
        <v>Distribution System</v>
      </c>
      <c r="L16341" s="12"/>
      <c r="M16341" s="12">
        <v>4.5</v>
      </c>
    </row>
    <row r="16342" spans="1:13" x14ac:dyDescent="0.3">
      <c r="A16342" s="18">
        <v>16340</v>
      </c>
      <c r="B16342" s="18">
        <f t="shared" ref="B16342:B16405" si="512">YEAR(C16342)</f>
        <v>2019</v>
      </c>
      <c r="C16342" s="17">
        <v>43617</v>
      </c>
      <c r="D16342" s="18" t="s">
        <v>314</v>
      </c>
      <c r="E16342" s="18" t="s">
        <v>320</v>
      </c>
      <c r="F16342" s="18" t="str">
        <f t="shared" si="511"/>
        <v>Mansfield-Customer Charge-43617</v>
      </c>
      <c r="G16342" s="11" t="s">
        <v>131</v>
      </c>
      <c r="H16342" s="11" t="s">
        <v>56</v>
      </c>
      <c r="I16342" s="11" t="s">
        <v>56</v>
      </c>
      <c r="J16342" s="11" t="s">
        <v>56</v>
      </c>
      <c r="K16342" s="11" t="str">
        <f>IFERROR(INDEX('EDC Component Dictionary'!$C$5:$C$37,MATCH('Rates Database'!J16342,'EDC Component Dictionary'!$B$5:$B$37,0)), "Energy Supply")</f>
        <v>Distribution System</v>
      </c>
      <c r="L16342" s="12"/>
      <c r="M16342" s="12">
        <v>4</v>
      </c>
    </row>
    <row r="16343" spans="1:13" x14ac:dyDescent="0.3">
      <c r="A16343" s="18">
        <v>16341</v>
      </c>
      <c r="B16343" s="18">
        <f t="shared" si="512"/>
        <v>2019</v>
      </c>
      <c r="C16343" s="17">
        <v>43617</v>
      </c>
      <c r="D16343" s="18" t="s">
        <v>314</v>
      </c>
      <c r="E16343" s="18" t="s">
        <v>321</v>
      </c>
      <c r="F16343" s="18" t="str">
        <f t="shared" si="511"/>
        <v>Braintree-Customer Charge-43617</v>
      </c>
      <c r="G16343" s="11" t="s">
        <v>131</v>
      </c>
      <c r="H16343" s="11" t="s">
        <v>56</v>
      </c>
      <c r="I16343" s="11" t="s">
        <v>56</v>
      </c>
      <c r="J16343" s="11" t="s">
        <v>56</v>
      </c>
      <c r="K16343" s="11" t="str">
        <f>IFERROR(INDEX('EDC Component Dictionary'!$C$5:$C$37,MATCH('Rates Database'!J16343,'EDC Component Dictionary'!$B$5:$B$37,0)), "Energy Supply")</f>
        <v>Distribution System</v>
      </c>
      <c r="L16343" s="12"/>
      <c r="M16343" s="12">
        <v>5.12</v>
      </c>
    </row>
    <row r="16344" spans="1:13" x14ac:dyDescent="0.3">
      <c r="A16344" s="18">
        <v>16342</v>
      </c>
      <c r="B16344" s="18">
        <f t="shared" si="512"/>
        <v>2019</v>
      </c>
      <c r="C16344" s="17">
        <v>43617</v>
      </c>
      <c r="D16344" s="18" t="s">
        <v>314</v>
      </c>
      <c r="E16344" s="18" t="s">
        <v>322</v>
      </c>
      <c r="F16344" s="18" t="str">
        <f t="shared" si="511"/>
        <v>Paxton-Customer Charge-43617</v>
      </c>
      <c r="G16344" s="11" t="s">
        <v>131</v>
      </c>
      <c r="H16344" s="11" t="s">
        <v>56</v>
      </c>
      <c r="I16344" s="11" t="s">
        <v>56</v>
      </c>
      <c r="J16344" s="11" t="s">
        <v>56</v>
      </c>
      <c r="K16344" s="11" t="str">
        <f>IFERROR(INDEX('EDC Component Dictionary'!$C$5:$C$37,MATCH('Rates Database'!J16344,'EDC Component Dictionary'!$B$5:$B$37,0)), "Energy Supply")</f>
        <v>Distribution System</v>
      </c>
      <c r="L16344" s="12"/>
      <c r="M16344" s="12">
        <v>5</v>
      </c>
    </row>
    <row r="16345" spans="1:13" x14ac:dyDescent="0.3">
      <c r="A16345" s="18">
        <v>16343</v>
      </c>
      <c r="B16345" s="18">
        <f t="shared" si="512"/>
        <v>2019</v>
      </c>
      <c r="C16345" s="17">
        <v>43617</v>
      </c>
      <c r="D16345" s="18" t="s">
        <v>314</v>
      </c>
      <c r="E16345" s="18" t="s">
        <v>323</v>
      </c>
      <c r="F16345" s="18" t="str">
        <f t="shared" si="511"/>
        <v>Templeton-Customer Charge-43617</v>
      </c>
      <c r="G16345" s="11" t="s">
        <v>131</v>
      </c>
      <c r="H16345" s="11" t="s">
        <v>56</v>
      </c>
      <c r="I16345" s="11" t="s">
        <v>56</v>
      </c>
      <c r="J16345" s="11" t="s">
        <v>56</v>
      </c>
      <c r="K16345" s="11" t="str">
        <f>IFERROR(INDEX('EDC Component Dictionary'!$C$5:$C$37,MATCH('Rates Database'!J16345,'EDC Component Dictionary'!$B$5:$B$37,0)), "Energy Supply")</f>
        <v>Distribution System</v>
      </c>
      <c r="L16345" s="12"/>
      <c r="M16345" s="12">
        <v>3.7499999999999898</v>
      </c>
    </row>
    <row r="16346" spans="1:13" x14ac:dyDescent="0.3">
      <c r="A16346" s="18">
        <v>16344</v>
      </c>
      <c r="B16346" s="18">
        <f t="shared" si="512"/>
        <v>2019</v>
      </c>
      <c r="C16346" s="17">
        <v>43617</v>
      </c>
      <c r="D16346" s="18" t="s">
        <v>314</v>
      </c>
      <c r="E16346" s="18" t="s">
        <v>324</v>
      </c>
      <c r="F16346" s="18" t="str">
        <f t="shared" si="511"/>
        <v>Hudson-Customer Charge-43617</v>
      </c>
      <c r="G16346" s="11" t="s">
        <v>131</v>
      </c>
      <c r="H16346" s="11" t="s">
        <v>56</v>
      </c>
      <c r="I16346" s="11" t="s">
        <v>56</v>
      </c>
      <c r="J16346" s="11" t="s">
        <v>56</v>
      </c>
      <c r="K16346" s="11" t="str">
        <f>IFERROR(INDEX('EDC Component Dictionary'!$C$5:$C$37,MATCH('Rates Database'!J16346,'EDC Component Dictionary'!$B$5:$B$37,0)), "Energy Supply")</f>
        <v>Distribution System</v>
      </c>
      <c r="L16346" s="12"/>
      <c r="M16346" s="12">
        <v>2.64699999999999</v>
      </c>
    </row>
    <row r="16347" spans="1:13" x14ac:dyDescent="0.3">
      <c r="A16347" s="18">
        <v>16345</v>
      </c>
      <c r="B16347" s="18">
        <f t="shared" si="512"/>
        <v>2019</v>
      </c>
      <c r="C16347" s="17">
        <v>43617</v>
      </c>
      <c r="D16347" s="18" t="s">
        <v>314</v>
      </c>
      <c r="E16347" s="18" t="s">
        <v>325</v>
      </c>
      <c r="F16347" s="18" t="str">
        <f t="shared" si="511"/>
        <v>Reading-Customer Charge-43617</v>
      </c>
      <c r="G16347" s="11" t="s">
        <v>131</v>
      </c>
      <c r="H16347" s="11" t="s">
        <v>56</v>
      </c>
      <c r="I16347" s="11" t="s">
        <v>56</v>
      </c>
      <c r="J16347" s="11" t="s">
        <v>56</v>
      </c>
      <c r="K16347" s="11" t="str">
        <f>IFERROR(INDEX('EDC Component Dictionary'!$C$5:$C$37,MATCH('Rates Database'!J16347,'EDC Component Dictionary'!$B$5:$B$37,0)), "Energy Supply")</f>
        <v>Distribution System</v>
      </c>
      <c r="L16347" s="12"/>
      <c r="M16347" s="12">
        <v>4.3520000000000003</v>
      </c>
    </row>
    <row r="16348" spans="1:13" x14ac:dyDescent="0.3">
      <c r="A16348" s="18">
        <v>16346</v>
      </c>
      <c r="B16348" s="18">
        <f t="shared" si="512"/>
        <v>2019</v>
      </c>
      <c r="C16348" s="17">
        <v>43617</v>
      </c>
      <c r="D16348" s="18" t="s">
        <v>314</v>
      </c>
      <c r="E16348" s="18" t="s">
        <v>326</v>
      </c>
      <c r="F16348" s="18" t="str">
        <f t="shared" si="511"/>
        <v>Shrewsbury-Customer Charge-43617</v>
      </c>
      <c r="G16348" s="11" t="s">
        <v>131</v>
      </c>
      <c r="H16348" s="11" t="s">
        <v>56</v>
      </c>
      <c r="I16348" s="11" t="s">
        <v>56</v>
      </c>
      <c r="J16348" s="11" t="s">
        <v>56</v>
      </c>
      <c r="K16348" s="11" t="str">
        <f>IFERROR(INDEX('EDC Component Dictionary'!$C$5:$C$37,MATCH('Rates Database'!J16348,'EDC Component Dictionary'!$B$5:$B$37,0)), "Energy Supply")</f>
        <v>Distribution System</v>
      </c>
      <c r="L16348" s="12"/>
      <c r="M16348" s="12">
        <v>5</v>
      </c>
    </row>
    <row r="16349" spans="1:13" x14ac:dyDescent="0.3">
      <c r="A16349" s="18">
        <v>16347</v>
      </c>
      <c r="B16349" s="18">
        <f t="shared" si="512"/>
        <v>2019</v>
      </c>
      <c r="C16349" s="17">
        <v>43617</v>
      </c>
      <c r="D16349" s="18" t="s">
        <v>314</v>
      </c>
      <c r="E16349" s="18" t="s">
        <v>327</v>
      </c>
      <c r="F16349" s="18" t="str">
        <f t="shared" si="511"/>
        <v>Ipswich-Customer Charge-43617</v>
      </c>
      <c r="G16349" s="11" t="s">
        <v>131</v>
      </c>
      <c r="H16349" s="11" t="s">
        <v>56</v>
      </c>
      <c r="I16349" s="11" t="s">
        <v>56</v>
      </c>
      <c r="J16349" s="11" t="s">
        <v>56</v>
      </c>
      <c r="K16349" s="11" t="str">
        <f>IFERROR(INDEX('EDC Component Dictionary'!$C$5:$C$37,MATCH('Rates Database'!J16349,'EDC Component Dictionary'!$B$5:$B$37,0)), "Energy Supply")</f>
        <v>Distribution System</v>
      </c>
      <c r="L16349" s="12"/>
      <c r="M16349" s="12">
        <v>4</v>
      </c>
    </row>
    <row r="16350" spans="1:13" x14ac:dyDescent="0.3">
      <c r="A16350" s="18">
        <v>16348</v>
      </c>
      <c r="B16350" s="18">
        <f t="shared" si="512"/>
        <v>2019</v>
      </c>
      <c r="C16350" s="17">
        <v>43617</v>
      </c>
      <c r="D16350" s="18" t="s">
        <v>314</v>
      </c>
      <c r="E16350" s="18" t="s">
        <v>328</v>
      </c>
      <c r="F16350" s="18" t="str">
        <f t="shared" si="511"/>
        <v>Westfield-Customer Charge-43617</v>
      </c>
      <c r="G16350" s="11" t="s">
        <v>131</v>
      </c>
      <c r="H16350" s="11" t="s">
        <v>56</v>
      </c>
      <c r="I16350" s="11" t="s">
        <v>56</v>
      </c>
      <c r="J16350" s="11" t="s">
        <v>56</v>
      </c>
      <c r="K16350" s="11" t="str">
        <f>IFERROR(INDEX('EDC Component Dictionary'!$C$5:$C$37,MATCH('Rates Database'!J16350,'EDC Component Dictionary'!$B$5:$B$37,0)), "Energy Supply")</f>
        <v>Distribution System</v>
      </c>
      <c r="L16350" s="12"/>
      <c r="M16350" s="12">
        <v>11.637499999999999</v>
      </c>
    </row>
    <row r="16351" spans="1:13" x14ac:dyDescent="0.3">
      <c r="A16351" s="18">
        <v>16349</v>
      </c>
      <c r="B16351" s="18">
        <f t="shared" si="512"/>
        <v>2019</v>
      </c>
      <c r="C16351" s="17">
        <v>43617</v>
      </c>
      <c r="D16351" s="18" t="s">
        <v>314</v>
      </c>
      <c r="E16351" s="18" t="s">
        <v>351</v>
      </c>
      <c r="F16351" s="18" t="str">
        <f t="shared" si="511"/>
        <v>Groton-Customer Charge-43617</v>
      </c>
      <c r="G16351" s="11" t="s">
        <v>131</v>
      </c>
      <c r="H16351" s="11" t="s">
        <v>56</v>
      </c>
      <c r="I16351" s="11" t="s">
        <v>56</v>
      </c>
      <c r="J16351" s="11" t="s">
        <v>56</v>
      </c>
      <c r="K16351" s="11" t="str">
        <f>IFERROR(INDEX('EDC Component Dictionary'!$C$5:$C$37,MATCH('Rates Database'!J16351,'EDC Component Dictionary'!$B$5:$B$37,0)), "Energy Supply")</f>
        <v>Distribution System</v>
      </c>
      <c r="L16351" s="12"/>
      <c r="M16351" s="12">
        <v>3.82</v>
      </c>
    </row>
    <row r="16352" spans="1:13" x14ac:dyDescent="0.3">
      <c r="A16352" s="18">
        <v>16350</v>
      </c>
      <c r="B16352" s="18">
        <f t="shared" si="512"/>
        <v>2019</v>
      </c>
      <c r="C16352" s="17">
        <v>43617</v>
      </c>
      <c r="D16352" s="18" t="s">
        <v>314</v>
      </c>
      <c r="E16352" s="18" t="s">
        <v>329</v>
      </c>
      <c r="F16352" s="18" t="str">
        <f t="shared" si="511"/>
        <v>Merrimac-Customer Charge-43617</v>
      </c>
      <c r="G16352" s="11" t="s">
        <v>131</v>
      </c>
      <c r="H16352" s="11" t="s">
        <v>56</v>
      </c>
      <c r="I16352" s="11" t="s">
        <v>56</v>
      </c>
      <c r="J16352" s="11" t="s">
        <v>56</v>
      </c>
      <c r="K16352" s="11" t="str">
        <f>IFERROR(INDEX('EDC Component Dictionary'!$C$5:$C$37,MATCH('Rates Database'!J16352,'EDC Component Dictionary'!$B$5:$B$37,0)), "Energy Supply")</f>
        <v>Distribution System</v>
      </c>
      <c r="L16352" s="12"/>
      <c r="M16352" s="12">
        <v>5.5</v>
      </c>
    </row>
    <row r="16353" spans="1:13" x14ac:dyDescent="0.3">
      <c r="A16353" s="18">
        <v>16351</v>
      </c>
      <c r="B16353" s="18">
        <f t="shared" si="512"/>
        <v>2019</v>
      </c>
      <c r="C16353" s="17">
        <v>43617</v>
      </c>
      <c r="D16353" s="18" t="s">
        <v>314</v>
      </c>
      <c r="E16353" s="18" t="s">
        <v>352</v>
      </c>
      <c r="F16353" s="18" t="str">
        <f t="shared" si="511"/>
        <v>Belmont-Customer Charge-43617</v>
      </c>
      <c r="G16353" s="11" t="s">
        <v>131</v>
      </c>
      <c r="H16353" s="11" t="s">
        <v>56</v>
      </c>
      <c r="I16353" s="11" t="s">
        <v>56</v>
      </c>
      <c r="J16353" s="11" t="s">
        <v>56</v>
      </c>
      <c r="K16353" s="11" t="str">
        <f>IFERROR(INDEX('EDC Component Dictionary'!$C$5:$C$37,MATCH('Rates Database'!J16353,'EDC Component Dictionary'!$B$5:$B$37,0)), "Energy Supply")</f>
        <v>Distribution System</v>
      </c>
      <c r="L16353" s="12"/>
      <c r="M16353" s="12">
        <v>10.5999999999999</v>
      </c>
    </row>
    <row r="16354" spans="1:13" x14ac:dyDescent="0.3">
      <c r="A16354" s="18">
        <v>16352</v>
      </c>
      <c r="B16354" s="18">
        <f t="shared" si="512"/>
        <v>2019</v>
      </c>
      <c r="C16354" s="17">
        <v>43617</v>
      </c>
      <c r="D16354" s="18" t="s">
        <v>314</v>
      </c>
      <c r="E16354" s="18" t="s">
        <v>330</v>
      </c>
      <c r="F16354" s="18" t="str">
        <f t="shared" si="511"/>
        <v>Chicopee-Customer Charge-43617</v>
      </c>
      <c r="G16354" s="11" t="s">
        <v>131</v>
      </c>
      <c r="H16354" s="11" t="s">
        <v>56</v>
      </c>
      <c r="I16354" s="11" t="s">
        <v>56</v>
      </c>
      <c r="J16354" s="11" t="s">
        <v>56</v>
      </c>
      <c r="K16354" s="11" t="str">
        <f>IFERROR(INDEX('EDC Component Dictionary'!$C$5:$C$37,MATCH('Rates Database'!J16354,'EDC Component Dictionary'!$B$5:$B$37,0)), "Energy Supply")</f>
        <v>Distribution System</v>
      </c>
      <c r="L16354" s="12"/>
      <c r="M16354" s="12">
        <v>5.6</v>
      </c>
    </row>
    <row r="16355" spans="1:13" x14ac:dyDescent="0.3">
      <c r="A16355" s="18">
        <v>16353</v>
      </c>
      <c r="B16355" s="18">
        <f t="shared" si="512"/>
        <v>2019</v>
      </c>
      <c r="C16355" s="17">
        <v>43617</v>
      </c>
      <c r="D16355" s="18" t="s">
        <v>314</v>
      </c>
      <c r="E16355" s="18" t="s">
        <v>331</v>
      </c>
      <c r="F16355" s="18" t="str">
        <f t="shared" si="511"/>
        <v>Marblehead-Customer Charge-43617</v>
      </c>
      <c r="G16355" s="11" t="s">
        <v>131</v>
      </c>
      <c r="H16355" s="11" t="s">
        <v>56</v>
      </c>
      <c r="I16355" s="11" t="s">
        <v>56</v>
      </c>
      <c r="J16355" s="11" t="s">
        <v>56</v>
      </c>
      <c r="K16355" s="11" t="str">
        <f>IFERROR(INDEX('EDC Component Dictionary'!$C$5:$C$37,MATCH('Rates Database'!J16355,'EDC Component Dictionary'!$B$5:$B$37,0)), "Energy Supply")</f>
        <v>Distribution System</v>
      </c>
      <c r="L16355" s="12"/>
      <c r="M16355" s="12">
        <v>0.82999999999999796</v>
      </c>
    </row>
    <row r="16356" spans="1:13" x14ac:dyDescent="0.3">
      <c r="A16356" s="18">
        <v>16354</v>
      </c>
      <c r="B16356" s="18">
        <f t="shared" si="512"/>
        <v>2019</v>
      </c>
      <c r="C16356" s="17">
        <v>43617</v>
      </c>
      <c r="D16356" s="18" t="s">
        <v>314</v>
      </c>
      <c r="E16356" s="18" t="s">
        <v>332</v>
      </c>
      <c r="F16356" s="18" t="str">
        <f t="shared" si="511"/>
        <v>Hingham-Customer Charge-43617</v>
      </c>
      <c r="G16356" s="11" t="s">
        <v>131</v>
      </c>
      <c r="H16356" s="11" t="s">
        <v>56</v>
      </c>
      <c r="I16356" s="11" t="s">
        <v>56</v>
      </c>
      <c r="J16356" s="11" t="s">
        <v>56</v>
      </c>
      <c r="K16356" s="11" t="str">
        <f>IFERROR(INDEX('EDC Component Dictionary'!$C$5:$C$37,MATCH('Rates Database'!J16356,'EDC Component Dictionary'!$B$5:$B$37,0)), "Energy Supply")</f>
        <v>Distribution System</v>
      </c>
      <c r="L16356" s="12"/>
      <c r="M16356" s="12">
        <v>7.9739999999999798</v>
      </c>
    </row>
    <row r="16357" spans="1:13" x14ac:dyDescent="0.3">
      <c r="A16357" s="18">
        <v>16355</v>
      </c>
      <c r="B16357" s="18">
        <f t="shared" si="512"/>
        <v>2019</v>
      </c>
      <c r="C16357" s="17">
        <v>43617</v>
      </c>
      <c r="D16357" s="18" t="s">
        <v>314</v>
      </c>
      <c r="E16357" s="18" t="s">
        <v>333</v>
      </c>
      <c r="F16357" s="18" t="str">
        <f t="shared" si="511"/>
        <v>South Hadley-Customer Charge-43617</v>
      </c>
      <c r="G16357" s="11" t="s">
        <v>131</v>
      </c>
      <c r="H16357" s="11" t="s">
        <v>56</v>
      </c>
      <c r="I16357" s="11" t="s">
        <v>56</v>
      </c>
      <c r="J16357" s="11" t="s">
        <v>56</v>
      </c>
      <c r="K16357" s="11" t="str">
        <f>IFERROR(INDEX('EDC Component Dictionary'!$C$5:$C$37,MATCH('Rates Database'!J16357,'EDC Component Dictionary'!$B$5:$B$37,0)), "Energy Supply")</f>
        <v>Distribution System</v>
      </c>
      <c r="L16357" s="12"/>
      <c r="M16357" s="12">
        <v>4.7</v>
      </c>
    </row>
    <row r="16358" spans="1:13" x14ac:dyDescent="0.3">
      <c r="A16358" s="18">
        <v>16356</v>
      </c>
      <c r="B16358" s="18">
        <f t="shared" si="512"/>
        <v>2019</v>
      </c>
      <c r="C16358" s="17">
        <v>43617</v>
      </c>
      <c r="D16358" s="18" t="s">
        <v>314</v>
      </c>
      <c r="E16358" s="18" t="s">
        <v>334</v>
      </c>
      <c r="F16358" s="18" t="str">
        <f t="shared" si="511"/>
        <v>Georgetown-Customer Charge-43617</v>
      </c>
      <c r="G16358" s="11" t="s">
        <v>131</v>
      </c>
      <c r="H16358" s="11" t="s">
        <v>56</v>
      </c>
      <c r="I16358" s="11" t="s">
        <v>56</v>
      </c>
      <c r="J16358" s="11" t="s">
        <v>56</v>
      </c>
      <c r="K16358" s="11" t="str">
        <f>IFERROR(INDEX('EDC Component Dictionary'!$C$5:$C$37,MATCH('Rates Database'!J16358,'EDC Component Dictionary'!$B$5:$B$37,0)), "Energy Supply")</f>
        <v>Distribution System</v>
      </c>
      <c r="L16358" s="12"/>
      <c r="M16358" s="12">
        <v>5.41099999999998</v>
      </c>
    </row>
    <row r="16359" spans="1:13" x14ac:dyDescent="0.3">
      <c r="A16359" s="18">
        <v>16357</v>
      </c>
      <c r="B16359" s="18">
        <f t="shared" si="512"/>
        <v>2019</v>
      </c>
      <c r="C16359" s="17">
        <v>43617</v>
      </c>
      <c r="D16359" s="18" t="s">
        <v>314</v>
      </c>
      <c r="E16359" s="18" t="s">
        <v>335</v>
      </c>
      <c r="F16359" s="18" t="str">
        <f t="shared" si="511"/>
        <v>Sterling-Customer Charge-43617</v>
      </c>
      <c r="G16359" s="11" t="s">
        <v>131</v>
      </c>
      <c r="H16359" s="11" t="s">
        <v>56</v>
      </c>
      <c r="I16359" s="11" t="s">
        <v>56</v>
      </c>
      <c r="J16359" s="11" t="s">
        <v>56</v>
      </c>
      <c r="K16359" s="11" t="str">
        <f>IFERROR(INDEX('EDC Component Dictionary'!$C$5:$C$37,MATCH('Rates Database'!J16359,'EDC Component Dictionary'!$B$5:$B$37,0)), "Energy Supply")</f>
        <v>Distribution System</v>
      </c>
      <c r="L16359" s="12"/>
      <c r="M16359" s="12">
        <v>4</v>
      </c>
    </row>
    <row r="16360" spans="1:13" x14ac:dyDescent="0.3">
      <c r="A16360" s="18">
        <v>16358</v>
      </c>
      <c r="B16360" s="18">
        <f t="shared" si="512"/>
        <v>2019</v>
      </c>
      <c r="C16360" s="17">
        <v>43617</v>
      </c>
      <c r="D16360" s="18" t="s">
        <v>314</v>
      </c>
      <c r="E16360" s="18" t="s">
        <v>336</v>
      </c>
      <c r="F16360" s="18" t="str">
        <f t="shared" si="511"/>
        <v>Littleton-Customer Charge-43617</v>
      </c>
      <c r="G16360" s="11" t="s">
        <v>131</v>
      </c>
      <c r="H16360" s="11" t="s">
        <v>56</v>
      </c>
      <c r="I16360" s="11" t="s">
        <v>56</v>
      </c>
      <c r="J16360" s="11" t="s">
        <v>56</v>
      </c>
      <c r="K16360" s="11" t="str">
        <f>IFERROR(INDEX('EDC Component Dictionary'!$C$5:$C$37,MATCH('Rates Database'!J16360,'EDC Component Dictionary'!$B$5:$B$37,0)), "Energy Supply")</f>
        <v>Distribution System</v>
      </c>
      <c r="L16360" s="12"/>
      <c r="M16360" s="12">
        <v>3.5</v>
      </c>
    </row>
    <row r="16361" spans="1:13" x14ac:dyDescent="0.3">
      <c r="A16361" s="18">
        <v>16359</v>
      </c>
      <c r="B16361" s="18">
        <f t="shared" si="512"/>
        <v>2019</v>
      </c>
      <c r="C16361" s="17">
        <v>43617</v>
      </c>
      <c r="D16361" s="18" t="s">
        <v>314</v>
      </c>
      <c r="E16361" s="18" t="s">
        <v>337</v>
      </c>
      <c r="F16361" s="18" t="str">
        <f t="shared" si="511"/>
        <v>Boylston-Customer Charge-43617</v>
      </c>
      <c r="G16361" s="11" t="s">
        <v>131</v>
      </c>
      <c r="H16361" s="11" t="s">
        <v>56</v>
      </c>
      <c r="I16361" s="11" t="s">
        <v>56</v>
      </c>
      <c r="J16361" s="11" t="s">
        <v>56</v>
      </c>
      <c r="K16361" s="11" t="str">
        <f>IFERROR(INDEX('EDC Component Dictionary'!$C$5:$C$37,MATCH('Rates Database'!J16361,'EDC Component Dictionary'!$B$5:$B$37,0)), "Energy Supply")</f>
        <v>Distribution System</v>
      </c>
      <c r="L16361" s="12"/>
      <c r="M16361" s="12">
        <v>9</v>
      </c>
    </row>
    <row r="16362" spans="1:13" x14ac:dyDescent="0.3">
      <c r="A16362" s="18">
        <v>16360</v>
      </c>
      <c r="B16362" s="18">
        <f t="shared" si="512"/>
        <v>2019</v>
      </c>
      <c r="C16362" s="17">
        <v>43617</v>
      </c>
      <c r="D16362" s="18" t="s">
        <v>314</v>
      </c>
      <c r="E16362" s="18" t="s">
        <v>338</v>
      </c>
      <c r="F16362" s="18" t="str">
        <f t="shared" si="511"/>
        <v>Princeton-Customer Charge-43617</v>
      </c>
      <c r="G16362" s="11" t="s">
        <v>131</v>
      </c>
      <c r="H16362" s="11" t="s">
        <v>56</v>
      </c>
      <c r="I16362" s="11" t="s">
        <v>56</v>
      </c>
      <c r="J16362" s="11" t="s">
        <v>56</v>
      </c>
      <c r="K16362" s="11" t="str">
        <f>IFERROR(INDEX('EDC Component Dictionary'!$C$5:$C$37,MATCH('Rates Database'!J16362,'EDC Component Dictionary'!$B$5:$B$37,0)), "Energy Supply")</f>
        <v>Distribution System</v>
      </c>
      <c r="L16362" s="12"/>
      <c r="M16362" s="12">
        <v>8.9500000000000099</v>
      </c>
    </row>
    <row r="16363" spans="1:13" x14ac:dyDescent="0.3">
      <c r="A16363" s="18">
        <v>16361</v>
      </c>
      <c r="B16363" s="18">
        <f t="shared" si="512"/>
        <v>2019</v>
      </c>
      <c r="C16363" s="17">
        <v>43617</v>
      </c>
      <c r="D16363" s="18" t="s">
        <v>314</v>
      </c>
      <c r="E16363" s="18" t="s">
        <v>347</v>
      </c>
      <c r="F16363" s="18" t="str">
        <f t="shared" si="511"/>
        <v>Middleborough-Customer Charge-43617</v>
      </c>
      <c r="G16363" s="11" t="s">
        <v>131</v>
      </c>
      <c r="H16363" s="11" t="s">
        <v>56</v>
      </c>
      <c r="I16363" s="11" t="s">
        <v>56</v>
      </c>
      <c r="J16363" s="11" t="s">
        <v>56</v>
      </c>
      <c r="K16363" s="11" t="str">
        <f>IFERROR(INDEX('EDC Component Dictionary'!$C$5:$C$37,MATCH('Rates Database'!J16363,'EDC Component Dictionary'!$B$5:$B$37,0)), "Energy Supply")</f>
        <v>Distribution System</v>
      </c>
      <c r="L16363" s="12"/>
      <c r="M16363" s="12">
        <v>4.5049999999999901</v>
      </c>
    </row>
    <row r="16364" spans="1:13" x14ac:dyDescent="0.3">
      <c r="A16364" s="18">
        <v>16362</v>
      </c>
      <c r="B16364" s="18">
        <f t="shared" si="512"/>
        <v>2019</v>
      </c>
      <c r="C16364" s="17">
        <v>43617</v>
      </c>
      <c r="D16364" s="18" t="s">
        <v>314</v>
      </c>
      <c r="E16364" s="18" t="s">
        <v>339</v>
      </c>
      <c r="F16364" s="18" t="str">
        <f t="shared" si="511"/>
        <v>Rowley-Customer Charge-43617</v>
      </c>
      <c r="G16364" s="11" t="s">
        <v>131</v>
      </c>
      <c r="H16364" s="11" t="s">
        <v>56</v>
      </c>
      <c r="I16364" s="11" t="s">
        <v>56</v>
      </c>
      <c r="J16364" s="11" t="s">
        <v>56</v>
      </c>
      <c r="K16364" s="11" t="str">
        <f>IFERROR(INDEX('EDC Component Dictionary'!$C$5:$C$37,MATCH('Rates Database'!J16364,'EDC Component Dictionary'!$B$5:$B$37,0)), "Energy Supply")</f>
        <v>Distribution System</v>
      </c>
      <c r="L16364" s="12"/>
      <c r="M16364" s="12">
        <v>4</v>
      </c>
    </row>
    <row r="16365" spans="1:13" x14ac:dyDescent="0.3">
      <c r="A16365" s="18">
        <v>16363</v>
      </c>
      <c r="B16365" s="18">
        <f t="shared" si="512"/>
        <v>2019</v>
      </c>
      <c r="C16365" s="17">
        <v>43617</v>
      </c>
      <c r="D16365" s="18" t="s">
        <v>314</v>
      </c>
      <c r="E16365" s="18" t="s">
        <v>353</v>
      </c>
      <c r="F16365" s="18" t="str">
        <f t="shared" si="511"/>
        <v>Concord-Customer Charge-43617</v>
      </c>
      <c r="G16365" s="11" t="s">
        <v>131</v>
      </c>
      <c r="H16365" s="11" t="s">
        <v>56</v>
      </c>
      <c r="I16365" s="11" t="s">
        <v>56</v>
      </c>
      <c r="J16365" s="11" t="s">
        <v>56</v>
      </c>
      <c r="K16365" s="11" t="str">
        <f>IFERROR(INDEX('EDC Component Dictionary'!$C$5:$C$37,MATCH('Rates Database'!J16365,'EDC Component Dictionary'!$B$5:$B$37,0)), "Energy Supply")</f>
        <v>Distribution System</v>
      </c>
      <c r="L16365" s="12"/>
      <c r="M16365" s="12">
        <v>8.4166500000000006</v>
      </c>
    </row>
    <row r="16366" spans="1:13" x14ac:dyDescent="0.3">
      <c r="A16366" s="18">
        <v>16364</v>
      </c>
      <c r="B16366" s="18">
        <f t="shared" si="512"/>
        <v>2019</v>
      </c>
      <c r="C16366" s="17">
        <v>43617</v>
      </c>
      <c r="D16366" s="18" t="s">
        <v>314</v>
      </c>
      <c r="E16366" s="18" t="s">
        <v>340</v>
      </c>
      <c r="F16366" s="18" t="str">
        <f t="shared" si="511"/>
        <v>Wakefield-Customer Charge-43617</v>
      </c>
      <c r="G16366" s="11" t="s">
        <v>131</v>
      </c>
      <c r="H16366" s="11" t="s">
        <v>56</v>
      </c>
      <c r="I16366" s="11" t="s">
        <v>56</v>
      </c>
      <c r="J16366" s="11" t="s">
        <v>56</v>
      </c>
      <c r="K16366" s="11" t="str">
        <f>IFERROR(INDEX('EDC Component Dictionary'!$C$5:$C$37,MATCH('Rates Database'!J16366,'EDC Component Dictionary'!$B$5:$B$37,0)), "Energy Supply")</f>
        <v>Distribution System</v>
      </c>
      <c r="L16366" s="12"/>
      <c r="M16366" s="12">
        <v>6</v>
      </c>
    </row>
    <row r="16367" spans="1:13" x14ac:dyDescent="0.3">
      <c r="A16367" s="18">
        <v>16365</v>
      </c>
      <c r="B16367" s="18">
        <f t="shared" si="512"/>
        <v>2019</v>
      </c>
      <c r="C16367" s="17">
        <v>43617</v>
      </c>
      <c r="D16367" s="18" t="s">
        <v>314</v>
      </c>
      <c r="E16367" s="18" t="s">
        <v>341</v>
      </c>
      <c r="F16367" s="18" t="str">
        <f t="shared" si="511"/>
        <v>Hull-Customer Charge-43617</v>
      </c>
      <c r="G16367" s="11" t="s">
        <v>131</v>
      </c>
      <c r="H16367" s="11" t="s">
        <v>56</v>
      </c>
      <c r="I16367" s="11" t="s">
        <v>56</v>
      </c>
      <c r="J16367" s="11" t="s">
        <v>56</v>
      </c>
      <c r="K16367" s="11" t="str">
        <f>IFERROR(INDEX('EDC Component Dictionary'!$C$5:$C$37,MATCH('Rates Database'!J16367,'EDC Component Dictionary'!$B$5:$B$37,0)), "Energy Supply")</f>
        <v>Distribution System</v>
      </c>
      <c r="L16367" s="12"/>
      <c r="M16367" s="12">
        <v>5.7960000000000003</v>
      </c>
    </row>
    <row r="16368" spans="1:13" x14ac:dyDescent="0.3">
      <c r="A16368" s="18">
        <v>16366</v>
      </c>
      <c r="B16368" s="18">
        <f t="shared" si="512"/>
        <v>2019</v>
      </c>
      <c r="C16368" s="17">
        <v>43617</v>
      </c>
      <c r="D16368" s="18" t="s">
        <v>314</v>
      </c>
      <c r="E16368" s="18" t="s">
        <v>342</v>
      </c>
      <c r="F16368" s="18" t="str">
        <f t="shared" si="511"/>
        <v>North Attleborough-Customer Charge-43617</v>
      </c>
      <c r="G16368" s="11" t="s">
        <v>131</v>
      </c>
      <c r="H16368" s="11" t="s">
        <v>56</v>
      </c>
      <c r="I16368" s="11" t="s">
        <v>56</v>
      </c>
      <c r="J16368" s="11" t="s">
        <v>56</v>
      </c>
      <c r="K16368" s="11" t="str">
        <f>IFERROR(INDEX('EDC Component Dictionary'!$C$5:$C$37,MATCH('Rates Database'!J16368,'EDC Component Dictionary'!$B$5:$B$37,0)), "Energy Supply")</f>
        <v>Distribution System</v>
      </c>
      <c r="L16368" s="12"/>
      <c r="M16368" s="12">
        <v>10.32</v>
      </c>
    </row>
    <row r="16369" spans="1:13" x14ac:dyDescent="0.3">
      <c r="A16369" s="18">
        <v>16367</v>
      </c>
      <c r="B16369" s="18">
        <f t="shared" si="512"/>
        <v>2019</v>
      </c>
      <c r="C16369" s="17">
        <v>43617</v>
      </c>
      <c r="D16369" s="18" t="s">
        <v>314</v>
      </c>
      <c r="E16369" s="18" t="s">
        <v>343</v>
      </c>
      <c r="F16369" s="18" t="str">
        <f t="shared" si="511"/>
        <v>Holden-Customer Charge-43617</v>
      </c>
      <c r="G16369" s="11" t="s">
        <v>131</v>
      </c>
      <c r="H16369" s="11" t="s">
        <v>56</v>
      </c>
      <c r="I16369" s="11" t="s">
        <v>56</v>
      </c>
      <c r="J16369" s="11" t="s">
        <v>56</v>
      </c>
      <c r="K16369" s="11" t="str">
        <f>IFERROR(INDEX('EDC Component Dictionary'!$C$5:$C$37,MATCH('Rates Database'!J16369,'EDC Component Dictionary'!$B$5:$B$37,0)), "Energy Supply")</f>
        <v>Distribution System</v>
      </c>
      <c r="L16369" s="12"/>
      <c r="M16369" s="12">
        <v>4.4999999999999902</v>
      </c>
    </row>
    <row r="16370" spans="1:13" x14ac:dyDescent="0.3">
      <c r="A16370" s="18">
        <v>16368</v>
      </c>
      <c r="B16370" s="18">
        <f t="shared" si="512"/>
        <v>2019</v>
      </c>
      <c r="C16370" s="17">
        <v>43617</v>
      </c>
      <c r="D16370" s="18" t="s">
        <v>314</v>
      </c>
      <c r="E16370" s="18" t="s">
        <v>354</v>
      </c>
      <c r="F16370" s="18" t="str">
        <f t="shared" si="511"/>
        <v>Taunton-Customer Charge-43617</v>
      </c>
      <c r="G16370" s="11" t="s">
        <v>131</v>
      </c>
      <c r="H16370" s="11" t="s">
        <v>56</v>
      </c>
      <c r="I16370" s="11" t="s">
        <v>56</v>
      </c>
      <c r="J16370" s="11" t="s">
        <v>56</v>
      </c>
      <c r="K16370" s="11" t="str">
        <f>IFERROR(INDEX('EDC Component Dictionary'!$C$5:$C$37,MATCH('Rates Database'!J16370,'EDC Component Dictionary'!$B$5:$B$37,0)), "Energy Supply")</f>
        <v>Distribution System</v>
      </c>
      <c r="L16370" s="12"/>
      <c r="M16370" s="12">
        <v>9.2244999999999902</v>
      </c>
    </row>
    <row r="16371" spans="1:13" x14ac:dyDescent="0.3">
      <c r="A16371" s="18">
        <v>16369</v>
      </c>
      <c r="B16371" s="18">
        <f t="shared" si="512"/>
        <v>2019</v>
      </c>
      <c r="C16371" s="17">
        <v>43617</v>
      </c>
      <c r="D16371" s="18" t="s">
        <v>314</v>
      </c>
      <c r="E16371" s="18" t="s">
        <v>344</v>
      </c>
      <c r="F16371" s="18" t="str">
        <f t="shared" si="511"/>
        <v>Norwood-Customer Charge-43617</v>
      </c>
      <c r="G16371" s="11" t="s">
        <v>131</v>
      </c>
      <c r="H16371" s="11" t="s">
        <v>56</v>
      </c>
      <c r="I16371" s="11" t="s">
        <v>56</v>
      </c>
      <c r="J16371" s="11" t="s">
        <v>56</v>
      </c>
      <c r="K16371" s="11" t="str">
        <f>IFERROR(INDEX('EDC Component Dictionary'!$C$5:$C$37,MATCH('Rates Database'!J16371,'EDC Component Dictionary'!$B$5:$B$37,0)), "Energy Supply")</f>
        <v>Distribution System</v>
      </c>
      <c r="L16371" s="12"/>
      <c r="M16371" s="12">
        <v>9</v>
      </c>
    </row>
    <row r="16372" spans="1:13" x14ac:dyDescent="0.3">
      <c r="A16372" s="18">
        <v>16370</v>
      </c>
      <c r="B16372" s="18">
        <f t="shared" si="512"/>
        <v>2019</v>
      </c>
      <c r="C16372" s="17">
        <v>43617</v>
      </c>
      <c r="D16372" s="18" t="s">
        <v>314</v>
      </c>
      <c r="E16372" s="18" t="s">
        <v>355</v>
      </c>
      <c r="F16372" s="18" t="str">
        <f t="shared" si="511"/>
        <v>Wellesley-Customer Charge-43617</v>
      </c>
      <c r="G16372" s="11" t="s">
        <v>131</v>
      </c>
      <c r="H16372" s="11" t="s">
        <v>56</v>
      </c>
      <c r="I16372" s="11" t="s">
        <v>56</v>
      </c>
      <c r="J16372" s="11" t="s">
        <v>56</v>
      </c>
      <c r="K16372" s="11" t="str">
        <f>IFERROR(INDEX('EDC Component Dictionary'!$C$5:$C$37,MATCH('Rates Database'!J16372,'EDC Component Dictionary'!$B$5:$B$37,0)), "Energy Supply")</f>
        <v>Distribution System</v>
      </c>
      <c r="L16372" s="12"/>
      <c r="M16372" s="12">
        <v>2.5935000000000001</v>
      </c>
    </row>
    <row r="16373" spans="1:13" x14ac:dyDescent="0.3">
      <c r="A16373" s="18">
        <v>16371</v>
      </c>
      <c r="B16373" s="18">
        <f t="shared" si="512"/>
        <v>2019</v>
      </c>
      <c r="C16373" s="17">
        <v>43617</v>
      </c>
      <c r="D16373" s="18" t="s">
        <v>314</v>
      </c>
      <c r="E16373" s="18" t="s">
        <v>345</v>
      </c>
      <c r="F16373" s="18" t="str">
        <f t="shared" si="511"/>
        <v>Russell-Customer Charge-43617</v>
      </c>
      <c r="G16373" s="11" t="s">
        <v>131</v>
      </c>
      <c r="H16373" s="11" t="s">
        <v>56</v>
      </c>
      <c r="I16373" s="11" t="s">
        <v>56</v>
      </c>
      <c r="J16373" s="11" t="s">
        <v>56</v>
      </c>
      <c r="K16373" s="11" t="str">
        <f>IFERROR(INDEX('EDC Component Dictionary'!$C$5:$C$37,MATCH('Rates Database'!J16373,'EDC Component Dictionary'!$B$5:$B$37,0)), "Energy Supply")</f>
        <v>Distribution System</v>
      </c>
      <c r="L16373" s="12"/>
      <c r="M16373" s="12">
        <v>8</v>
      </c>
    </row>
    <row r="16374" spans="1:13" x14ac:dyDescent="0.3">
      <c r="A16374" s="18">
        <v>16372</v>
      </c>
      <c r="B16374" s="18">
        <f t="shared" si="512"/>
        <v>2019</v>
      </c>
      <c r="C16374" s="17">
        <v>43617</v>
      </c>
      <c r="D16374" s="18" t="s">
        <v>314</v>
      </c>
      <c r="E16374" s="18" t="s">
        <v>346</v>
      </c>
      <c r="F16374" s="18" t="str">
        <f t="shared" si="511"/>
        <v>Chester-Customer Charge-43617</v>
      </c>
      <c r="G16374" s="11" t="s">
        <v>131</v>
      </c>
      <c r="H16374" s="11" t="s">
        <v>56</v>
      </c>
      <c r="I16374" s="11" t="s">
        <v>56</v>
      </c>
      <c r="J16374" s="11" t="s">
        <v>56</v>
      </c>
      <c r="K16374" s="11" t="str">
        <f>IFERROR(INDEX('EDC Component Dictionary'!$C$5:$C$37,MATCH('Rates Database'!J16374,'EDC Component Dictionary'!$B$5:$B$37,0)), "Energy Supply")</f>
        <v>Distribution System</v>
      </c>
      <c r="L16374" s="12"/>
      <c r="M16374" s="12">
        <v>5.9849999999999799</v>
      </c>
    </row>
    <row r="16375" spans="1:13" x14ac:dyDescent="0.3">
      <c r="A16375" s="18">
        <v>16373</v>
      </c>
      <c r="B16375" s="18">
        <f t="shared" si="512"/>
        <v>2020</v>
      </c>
      <c r="C16375" s="17">
        <v>43983</v>
      </c>
      <c r="D16375" s="18" t="s">
        <v>314</v>
      </c>
      <c r="E16375" s="18" t="s">
        <v>315</v>
      </c>
      <c r="F16375" s="18" t="str">
        <f t="shared" si="511"/>
        <v>Holyoke-Customer Charge-43983</v>
      </c>
      <c r="G16375" s="11" t="s">
        <v>131</v>
      </c>
      <c r="H16375" s="11" t="s">
        <v>56</v>
      </c>
      <c r="I16375" s="11" t="s">
        <v>56</v>
      </c>
      <c r="J16375" s="11" t="s">
        <v>56</v>
      </c>
      <c r="K16375" s="11" t="str">
        <f>IFERROR(INDEX('EDC Component Dictionary'!$C$5:$C$37,MATCH('Rates Database'!J16375,'EDC Component Dictionary'!$B$5:$B$37,0)), "Energy Supply")</f>
        <v>Distribution System</v>
      </c>
      <c r="L16375" s="12"/>
      <c r="M16375" s="12">
        <v>4.9949999999999903</v>
      </c>
    </row>
    <row r="16376" spans="1:13" x14ac:dyDescent="0.3">
      <c r="A16376" s="18">
        <v>16374</v>
      </c>
      <c r="B16376" s="18">
        <f t="shared" si="512"/>
        <v>2020</v>
      </c>
      <c r="C16376" s="17">
        <v>43983</v>
      </c>
      <c r="D16376" s="18" t="s">
        <v>314</v>
      </c>
      <c r="E16376" s="18" t="s">
        <v>316</v>
      </c>
      <c r="F16376" s="18" t="str">
        <f t="shared" si="511"/>
        <v>West Boylston-Customer Charge-43983</v>
      </c>
      <c r="G16376" s="11" t="s">
        <v>131</v>
      </c>
      <c r="H16376" s="11" t="s">
        <v>56</v>
      </c>
      <c r="I16376" s="11" t="s">
        <v>56</v>
      </c>
      <c r="J16376" s="11" t="s">
        <v>56</v>
      </c>
      <c r="K16376" s="11" t="str">
        <f>IFERROR(INDEX('EDC Component Dictionary'!$C$5:$C$37,MATCH('Rates Database'!J16376,'EDC Component Dictionary'!$B$5:$B$37,0)), "Energy Supply")</f>
        <v>Distribution System</v>
      </c>
      <c r="L16376" s="12"/>
      <c r="M16376" s="12">
        <v>4.01400000000001</v>
      </c>
    </row>
    <row r="16377" spans="1:13" x14ac:dyDescent="0.3">
      <c r="A16377" s="18">
        <v>16375</v>
      </c>
      <c r="B16377" s="18">
        <f t="shared" si="512"/>
        <v>2020</v>
      </c>
      <c r="C16377" s="17">
        <v>43983</v>
      </c>
      <c r="D16377" s="18" t="s">
        <v>314</v>
      </c>
      <c r="E16377" s="18" t="s">
        <v>348</v>
      </c>
      <c r="F16377" s="18" t="str">
        <f t="shared" si="511"/>
        <v>Middleton-Customer Charge-43983</v>
      </c>
      <c r="G16377" s="11" t="s">
        <v>131</v>
      </c>
      <c r="H16377" s="11" t="s">
        <v>56</v>
      </c>
      <c r="I16377" s="11" t="s">
        <v>56</v>
      </c>
      <c r="J16377" s="11" t="s">
        <v>56</v>
      </c>
      <c r="K16377" s="11" t="str">
        <f>IFERROR(INDEX('EDC Component Dictionary'!$C$5:$C$37,MATCH('Rates Database'!J16377,'EDC Component Dictionary'!$B$5:$B$37,0)), "Energy Supply")</f>
        <v>Distribution System</v>
      </c>
      <c r="L16377" s="12"/>
      <c r="M16377" s="12">
        <v>5.0399999999999903</v>
      </c>
    </row>
    <row r="16378" spans="1:13" x14ac:dyDescent="0.3">
      <c r="A16378" s="18">
        <v>16376</v>
      </c>
      <c r="B16378" s="18">
        <f t="shared" si="512"/>
        <v>2020</v>
      </c>
      <c r="C16378" s="17">
        <v>43983</v>
      </c>
      <c r="D16378" s="18" t="s">
        <v>314</v>
      </c>
      <c r="E16378" s="18" t="s">
        <v>317</v>
      </c>
      <c r="F16378" s="18" t="str">
        <f t="shared" si="511"/>
        <v>Danvers-Customer Charge-43983</v>
      </c>
      <c r="G16378" s="11" t="s">
        <v>131</v>
      </c>
      <c r="H16378" s="11" t="s">
        <v>56</v>
      </c>
      <c r="I16378" s="11" t="s">
        <v>56</v>
      </c>
      <c r="J16378" s="11" t="s">
        <v>56</v>
      </c>
      <c r="K16378" s="11" t="str">
        <f>IFERROR(INDEX('EDC Component Dictionary'!$C$5:$C$37,MATCH('Rates Database'!J16378,'EDC Component Dictionary'!$B$5:$B$37,0)), "Energy Supply")</f>
        <v>Distribution System</v>
      </c>
      <c r="L16378" s="12"/>
      <c r="M16378" s="12">
        <v>5</v>
      </c>
    </row>
    <row r="16379" spans="1:13" x14ac:dyDescent="0.3">
      <c r="A16379" s="18">
        <v>16377</v>
      </c>
      <c r="B16379" s="18">
        <f t="shared" si="512"/>
        <v>2020</v>
      </c>
      <c r="C16379" s="17">
        <v>43983</v>
      </c>
      <c r="D16379" s="18" t="s">
        <v>314</v>
      </c>
      <c r="E16379" s="18" t="s">
        <v>318</v>
      </c>
      <c r="F16379" s="18" t="str">
        <f t="shared" si="511"/>
        <v>Peabody-Customer Charge-43983</v>
      </c>
      <c r="G16379" s="11" t="s">
        <v>131</v>
      </c>
      <c r="H16379" s="11" t="s">
        <v>56</v>
      </c>
      <c r="I16379" s="11" t="s">
        <v>56</v>
      </c>
      <c r="J16379" s="11" t="s">
        <v>56</v>
      </c>
      <c r="K16379" s="11" t="str">
        <f>IFERROR(INDEX('EDC Component Dictionary'!$C$5:$C$37,MATCH('Rates Database'!J16379,'EDC Component Dictionary'!$B$5:$B$37,0)), "Energy Supply")</f>
        <v>Distribution System</v>
      </c>
      <c r="L16379" s="12"/>
      <c r="M16379" s="12">
        <v>1.18199999999998</v>
      </c>
    </row>
    <row r="16380" spans="1:13" x14ac:dyDescent="0.3">
      <c r="A16380" s="18">
        <v>16378</v>
      </c>
      <c r="B16380" s="18">
        <f t="shared" si="512"/>
        <v>2020</v>
      </c>
      <c r="C16380" s="17">
        <v>43983</v>
      </c>
      <c r="D16380" s="18" t="s">
        <v>314</v>
      </c>
      <c r="E16380" s="18" t="s">
        <v>319</v>
      </c>
      <c r="F16380" s="18" t="str">
        <f t="shared" si="511"/>
        <v>Ashburnham-Customer Charge-43983</v>
      </c>
      <c r="G16380" s="11" t="s">
        <v>131</v>
      </c>
      <c r="H16380" s="11" t="s">
        <v>56</v>
      </c>
      <c r="I16380" s="11" t="s">
        <v>56</v>
      </c>
      <c r="J16380" s="11" t="s">
        <v>56</v>
      </c>
      <c r="K16380" s="11" t="str">
        <f>IFERROR(INDEX('EDC Component Dictionary'!$C$5:$C$37,MATCH('Rates Database'!J16380,'EDC Component Dictionary'!$B$5:$B$37,0)), "Energy Supply")</f>
        <v>Distribution System</v>
      </c>
      <c r="L16380" s="12"/>
      <c r="M16380" s="12">
        <v>4.5</v>
      </c>
    </row>
    <row r="16381" spans="1:13" x14ac:dyDescent="0.3">
      <c r="A16381" s="18">
        <v>16379</v>
      </c>
      <c r="B16381" s="18">
        <f t="shared" si="512"/>
        <v>2020</v>
      </c>
      <c r="C16381" s="17">
        <v>43983</v>
      </c>
      <c r="D16381" s="18" t="s">
        <v>314</v>
      </c>
      <c r="E16381" s="18" t="s">
        <v>320</v>
      </c>
      <c r="F16381" s="18" t="str">
        <f t="shared" si="511"/>
        <v>Mansfield-Customer Charge-43983</v>
      </c>
      <c r="G16381" s="11" t="s">
        <v>131</v>
      </c>
      <c r="H16381" s="11" t="s">
        <v>56</v>
      </c>
      <c r="I16381" s="11" t="s">
        <v>56</v>
      </c>
      <c r="J16381" s="11" t="s">
        <v>56</v>
      </c>
      <c r="K16381" s="11" t="str">
        <f>IFERROR(INDEX('EDC Component Dictionary'!$C$5:$C$37,MATCH('Rates Database'!J16381,'EDC Component Dictionary'!$B$5:$B$37,0)), "Energy Supply")</f>
        <v>Distribution System</v>
      </c>
      <c r="L16381" s="12"/>
      <c r="M16381" s="12">
        <v>4</v>
      </c>
    </row>
    <row r="16382" spans="1:13" x14ac:dyDescent="0.3">
      <c r="A16382" s="18">
        <v>16380</v>
      </c>
      <c r="B16382" s="18">
        <f t="shared" si="512"/>
        <v>2020</v>
      </c>
      <c r="C16382" s="17">
        <v>43983</v>
      </c>
      <c r="D16382" s="18" t="s">
        <v>314</v>
      </c>
      <c r="E16382" s="18" t="s">
        <v>321</v>
      </c>
      <c r="F16382" s="18" t="str">
        <f t="shared" si="511"/>
        <v>Braintree-Customer Charge-43983</v>
      </c>
      <c r="G16382" s="11" t="s">
        <v>131</v>
      </c>
      <c r="H16382" s="11" t="s">
        <v>56</v>
      </c>
      <c r="I16382" s="11" t="s">
        <v>56</v>
      </c>
      <c r="J16382" s="11" t="s">
        <v>56</v>
      </c>
      <c r="K16382" s="11" t="str">
        <f>IFERROR(INDEX('EDC Component Dictionary'!$C$5:$C$37,MATCH('Rates Database'!J16382,'EDC Component Dictionary'!$B$5:$B$37,0)), "Energy Supply")</f>
        <v>Distribution System</v>
      </c>
      <c r="L16382" s="12"/>
      <c r="M16382" s="12">
        <v>5.12</v>
      </c>
    </row>
    <row r="16383" spans="1:13" x14ac:dyDescent="0.3">
      <c r="A16383" s="18">
        <v>16381</v>
      </c>
      <c r="B16383" s="18">
        <f t="shared" si="512"/>
        <v>2020</v>
      </c>
      <c r="C16383" s="17">
        <v>43983</v>
      </c>
      <c r="D16383" s="18" t="s">
        <v>314</v>
      </c>
      <c r="E16383" s="18" t="s">
        <v>322</v>
      </c>
      <c r="F16383" s="18" t="str">
        <f t="shared" si="511"/>
        <v>Paxton-Customer Charge-43983</v>
      </c>
      <c r="G16383" s="11" t="s">
        <v>131</v>
      </c>
      <c r="H16383" s="11" t="s">
        <v>56</v>
      </c>
      <c r="I16383" s="11" t="s">
        <v>56</v>
      </c>
      <c r="J16383" s="11" t="s">
        <v>56</v>
      </c>
      <c r="K16383" s="11" t="str">
        <f>IFERROR(INDEX('EDC Component Dictionary'!$C$5:$C$37,MATCH('Rates Database'!J16383,'EDC Component Dictionary'!$B$5:$B$37,0)), "Energy Supply")</f>
        <v>Distribution System</v>
      </c>
      <c r="L16383" s="12"/>
      <c r="M16383" s="12">
        <v>5</v>
      </c>
    </row>
    <row r="16384" spans="1:13" x14ac:dyDescent="0.3">
      <c r="A16384" s="18">
        <v>16382</v>
      </c>
      <c r="B16384" s="18">
        <f t="shared" si="512"/>
        <v>2020</v>
      </c>
      <c r="C16384" s="17">
        <v>43983</v>
      </c>
      <c r="D16384" s="18" t="s">
        <v>314</v>
      </c>
      <c r="E16384" s="18" t="s">
        <v>323</v>
      </c>
      <c r="F16384" s="18" t="str">
        <f t="shared" si="511"/>
        <v>Templeton-Customer Charge-43983</v>
      </c>
      <c r="G16384" s="11" t="s">
        <v>131</v>
      </c>
      <c r="H16384" s="11" t="s">
        <v>56</v>
      </c>
      <c r="I16384" s="11" t="s">
        <v>56</v>
      </c>
      <c r="J16384" s="11" t="s">
        <v>56</v>
      </c>
      <c r="K16384" s="11" t="str">
        <f>IFERROR(INDEX('EDC Component Dictionary'!$C$5:$C$37,MATCH('Rates Database'!J16384,'EDC Component Dictionary'!$B$5:$B$37,0)), "Energy Supply")</f>
        <v>Distribution System</v>
      </c>
      <c r="L16384" s="12"/>
      <c r="M16384" s="12">
        <v>3.7499999999999898</v>
      </c>
    </row>
    <row r="16385" spans="1:13" x14ac:dyDescent="0.3">
      <c r="A16385" s="18">
        <v>16383</v>
      </c>
      <c r="B16385" s="18">
        <f t="shared" si="512"/>
        <v>2020</v>
      </c>
      <c r="C16385" s="17">
        <v>43983</v>
      </c>
      <c r="D16385" s="18" t="s">
        <v>314</v>
      </c>
      <c r="E16385" s="18" t="s">
        <v>324</v>
      </c>
      <c r="F16385" s="18" t="str">
        <f t="shared" si="511"/>
        <v>Hudson-Customer Charge-43983</v>
      </c>
      <c r="G16385" s="11" t="s">
        <v>131</v>
      </c>
      <c r="H16385" s="11" t="s">
        <v>56</v>
      </c>
      <c r="I16385" s="11" t="s">
        <v>56</v>
      </c>
      <c r="J16385" s="11" t="s">
        <v>56</v>
      </c>
      <c r="K16385" s="11" t="str">
        <f>IFERROR(INDEX('EDC Component Dictionary'!$C$5:$C$37,MATCH('Rates Database'!J16385,'EDC Component Dictionary'!$B$5:$B$37,0)), "Energy Supply")</f>
        <v>Distribution System</v>
      </c>
      <c r="L16385" s="12"/>
      <c r="M16385" s="12">
        <v>1.8153999999999999</v>
      </c>
    </row>
    <row r="16386" spans="1:13" x14ac:dyDescent="0.3">
      <c r="A16386" s="18">
        <v>16384</v>
      </c>
      <c r="B16386" s="18">
        <f t="shared" si="512"/>
        <v>2020</v>
      </c>
      <c r="C16386" s="17">
        <v>43983</v>
      </c>
      <c r="D16386" s="18" t="s">
        <v>314</v>
      </c>
      <c r="E16386" s="18" t="s">
        <v>325</v>
      </c>
      <c r="F16386" s="18" t="str">
        <f t="shared" si="511"/>
        <v>Reading-Customer Charge-43983</v>
      </c>
      <c r="G16386" s="11" t="s">
        <v>131</v>
      </c>
      <c r="H16386" s="11" t="s">
        <v>56</v>
      </c>
      <c r="I16386" s="11" t="s">
        <v>56</v>
      </c>
      <c r="J16386" s="11" t="s">
        <v>56</v>
      </c>
      <c r="K16386" s="11" t="str">
        <f>IFERROR(INDEX('EDC Component Dictionary'!$C$5:$C$37,MATCH('Rates Database'!J16386,'EDC Component Dictionary'!$B$5:$B$37,0)), "Energy Supply")</f>
        <v>Distribution System</v>
      </c>
      <c r="L16386" s="12"/>
      <c r="M16386" s="12">
        <v>4.3520000000000003</v>
      </c>
    </row>
    <row r="16387" spans="1:13" x14ac:dyDescent="0.3">
      <c r="A16387" s="18">
        <v>16385</v>
      </c>
      <c r="B16387" s="18">
        <f t="shared" si="512"/>
        <v>2020</v>
      </c>
      <c r="C16387" s="17">
        <v>43983</v>
      </c>
      <c r="D16387" s="18" t="s">
        <v>314</v>
      </c>
      <c r="E16387" s="18" t="s">
        <v>326</v>
      </c>
      <c r="F16387" s="18" t="str">
        <f t="shared" si="511"/>
        <v>Shrewsbury-Customer Charge-43983</v>
      </c>
      <c r="G16387" s="11" t="s">
        <v>131</v>
      </c>
      <c r="H16387" s="11" t="s">
        <v>56</v>
      </c>
      <c r="I16387" s="11" t="s">
        <v>56</v>
      </c>
      <c r="J16387" s="11" t="s">
        <v>56</v>
      </c>
      <c r="K16387" s="11" t="str">
        <f>IFERROR(INDEX('EDC Component Dictionary'!$C$5:$C$37,MATCH('Rates Database'!J16387,'EDC Component Dictionary'!$B$5:$B$37,0)), "Energy Supply")</f>
        <v>Distribution System</v>
      </c>
      <c r="L16387" s="12"/>
      <c r="M16387" s="12">
        <v>5</v>
      </c>
    </row>
    <row r="16388" spans="1:13" x14ac:dyDescent="0.3">
      <c r="A16388" s="18">
        <v>16386</v>
      </c>
      <c r="B16388" s="18">
        <f t="shared" si="512"/>
        <v>2020</v>
      </c>
      <c r="C16388" s="17">
        <v>43983</v>
      </c>
      <c r="D16388" s="18" t="s">
        <v>314</v>
      </c>
      <c r="E16388" s="18" t="s">
        <v>327</v>
      </c>
      <c r="F16388" s="18" t="str">
        <f t="shared" ref="F16388:F16451" si="513">_xlfn.CONCAT(E16388,"-",J16388,"-",C16388)</f>
        <v>Ipswich-Customer Charge-43983</v>
      </c>
      <c r="G16388" s="11" t="s">
        <v>131</v>
      </c>
      <c r="H16388" s="11" t="s">
        <v>56</v>
      </c>
      <c r="I16388" s="11" t="s">
        <v>56</v>
      </c>
      <c r="J16388" s="11" t="s">
        <v>56</v>
      </c>
      <c r="K16388" s="11" t="str">
        <f>IFERROR(INDEX('EDC Component Dictionary'!$C$5:$C$37,MATCH('Rates Database'!J16388,'EDC Component Dictionary'!$B$5:$B$37,0)), "Energy Supply")</f>
        <v>Distribution System</v>
      </c>
      <c r="L16388" s="12"/>
      <c r="M16388" s="12">
        <v>4</v>
      </c>
    </row>
    <row r="16389" spans="1:13" x14ac:dyDescent="0.3">
      <c r="A16389" s="18">
        <v>16387</v>
      </c>
      <c r="B16389" s="18">
        <f t="shared" si="512"/>
        <v>2020</v>
      </c>
      <c r="C16389" s="17">
        <v>43983</v>
      </c>
      <c r="D16389" s="18" t="s">
        <v>314</v>
      </c>
      <c r="E16389" s="18" t="s">
        <v>328</v>
      </c>
      <c r="F16389" s="18" t="str">
        <f t="shared" si="513"/>
        <v>Westfield-Customer Charge-43983</v>
      </c>
      <c r="G16389" s="11" t="s">
        <v>131</v>
      </c>
      <c r="H16389" s="11" t="s">
        <v>56</v>
      </c>
      <c r="I16389" s="11" t="s">
        <v>56</v>
      </c>
      <c r="J16389" s="11" t="s">
        <v>56</v>
      </c>
      <c r="K16389" s="11" t="str">
        <f>IFERROR(INDEX('EDC Component Dictionary'!$C$5:$C$37,MATCH('Rates Database'!J16389,'EDC Component Dictionary'!$B$5:$B$37,0)), "Energy Supply")</f>
        <v>Distribution System</v>
      </c>
      <c r="L16389" s="12"/>
      <c r="M16389" s="12">
        <v>11.637499999999999</v>
      </c>
    </row>
    <row r="16390" spans="1:13" x14ac:dyDescent="0.3">
      <c r="A16390" s="18">
        <v>16388</v>
      </c>
      <c r="B16390" s="18">
        <f t="shared" si="512"/>
        <v>2020</v>
      </c>
      <c r="C16390" s="17">
        <v>43983</v>
      </c>
      <c r="D16390" s="18" t="s">
        <v>314</v>
      </c>
      <c r="E16390" s="18" t="s">
        <v>351</v>
      </c>
      <c r="F16390" s="18" t="str">
        <f t="shared" si="513"/>
        <v>Groton-Customer Charge-43983</v>
      </c>
      <c r="G16390" s="11" t="s">
        <v>131</v>
      </c>
      <c r="H16390" s="11" t="s">
        <v>56</v>
      </c>
      <c r="I16390" s="11" t="s">
        <v>56</v>
      </c>
      <c r="J16390" s="11" t="s">
        <v>56</v>
      </c>
      <c r="K16390" s="11" t="str">
        <f>IFERROR(INDEX('EDC Component Dictionary'!$C$5:$C$37,MATCH('Rates Database'!J16390,'EDC Component Dictionary'!$B$5:$B$37,0)), "Energy Supply")</f>
        <v>Distribution System</v>
      </c>
      <c r="L16390" s="12"/>
      <c r="M16390" s="12">
        <v>3.82</v>
      </c>
    </row>
    <row r="16391" spans="1:13" x14ac:dyDescent="0.3">
      <c r="A16391" s="18">
        <v>16389</v>
      </c>
      <c r="B16391" s="18">
        <f t="shared" si="512"/>
        <v>2020</v>
      </c>
      <c r="C16391" s="17">
        <v>43983</v>
      </c>
      <c r="D16391" s="18" t="s">
        <v>314</v>
      </c>
      <c r="E16391" s="18" t="s">
        <v>329</v>
      </c>
      <c r="F16391" s="18" t="str">
        <f t="shared" si="513"/>
        <v>Merrimac-Customer Charge-43983</v>
      </c>
      <c r="G16391" s="11" t="s">
        <v>131</v>
      </c>
      <c r="H16391" s="11" t="s">
        <v>56</v>
      </c>
      <c r="I16391" s="11" t="s">
        <v>56</v>
      </c>
      <c r="J16391" s="11" t="s">
        <v>56</v>
      </c>
      <c r="K16391" s="11" t="str">
        <f>IFERROR(INDEX('EDC Component Dictionary'!$C$5:$C$37,MATCH('Rates Database'!J16391,'EDC Component Dictionary'!$B$5:$B$37,0)), "Energy Supply")</f>
        <v>Distribution System</v>
      </c>
      <c r="L16391" s="12"/>
      <c r="M16391" s="12">
        <v>5.5</v>
      </c>
    </row>
    <row r="16392" spans="1:13" x14ac:dyDescent="0.3">
      <c r="A16392" s="18">
        <v>16390</v>
      </c>
      <c r="B16392" s="18">
        <f t="shared" si="512"/>
        <v>2020</v>
      </c>
      <c r="C16392" s="17">
        <v>43983</v>
      </c>
      <c r="D16392" s="18" t="s">
        <v>314</v>
      </c>
      <c r="E16392" s="18" t="s">
        <v>352</v>
      </c>
      <c r="F16392" s="18" t="str">
        <f t="shared" si="513"/>
        <v>Belmont-Customer Charge-43983</v>
      </c>
      <c r="G16392" s="11" t="s">
        <v>131</v>
      </c>
      <c r="H16392" s="11" t="s">
        <v>56</v>
      </c>
      <c r="I16392" s="11" t="s">
        <v>56</v>
      </c>
      <c r="J16392" s="11" t="s">
        <v>56</v>
      </c>
      <c r="K16392" s="11" t="str">
        <f>IFERROR(INDEX('EDC Component Dictionary'!$C$5:$C$37,MATCH('Rates Database'!J16392,'EDC Component Dictionary'!$B$5:$B$37,0)), "Energy Supply")</f>
        <v>Distribution System</v>
      </c>
      <c r="L16392" s="12"/>
      <c r="M16392" s="12">
        <v>10.5999999999999</v>
      </c>
    </row>
    <row r="16393" spans="1:13" x14ac:dyDescent="0.3">
      <c r="A16393" s="18">
        <v>16391</v>
      </c>
      <c r="B16393" s="18">
        <f t="shared" si="512"/>
        <v>2020</v>
      </c>
      <c r="C16393" s="17">
        <v>43983</v>
      </c>
      <c r="D16393" s="18" t="s">
        <v>314</v>
      </c>
      <c r="E16393" s="18" t="s">
        <v>330</v>
      </c>
      <c r="F16393" s="18" t="str">
        <f t="shared" si="513"/>
        <v>Chicopee-Customer Charge-43983</v>
      </c>
      <c r="G16393" s="11" t="s">
        <v>131</v>
      </c>
      <c r="H16393" s="11" t="s">
        <v>56</v>
      </c>
      <c r="I16393" s="11" t="s">
        <v>56</v>
      </c>
      <c r="J16393" s="11" t="s">
        <v>56</v>
      </c>
      <c r="K16393" s="11" t="str">
        <f>IFERROR(INDEX('EDC Component Dictionary'!$C$5:$C$37,MATCH('Rates Database'!J16393,'EDC Component Dictionary'!$B$5:$B$37,0)), "Energy Supply")</f>
        <v>Distribution System</v>
      </c>
      <c r="L16393" s="12"/>
      <c r="M16393" s="12">
        <v>5.6</v>
      </c>
    </row>
    <row r="16394" spans="1:13" x14ac:dyDescent="0.3">
      <c r="A16394" s="18">
        <v>16392</v>
      </c>
      <c r="B16394" s="18">
        <f t="shared" si="512"/>
        <v>2020</v>
      </c>
      <c r="C16394" s="17">
        <v>43983</v>
      </c>
      <c r="D16394" s="18" t="s">
        <v>314</v>
      </c>
      <c r="E16394" s="18" t="s">
        <v>331</v>
      </c>
      <c r="F16394" s="18" t="str">
        <f t="shared" si="513"/>
        <v>Marblehead-Customer Charge-43983</v>
      </c>
      <c r="G16394" s="11" t="s">
        <v>131</v>
      </c>
      <c r="H16394" s="11" t="s">
        <v>56</v>
      </c>
      <c r="I16394" s="11" t="s">
        <v>56</v>
      </c>
      <c r="J16394" s="11" t="s">
        <v>56</v>
      </c>
      <c r="K16394" s="11" t="str">
        <f>IFERROR(INDEX('EDC Component Dictionary'!$C$5:$C$37,MATCH('Rates Database'!J16394,'EDC Component Dictionary'!$B$5:$B$37,0)), "Energy Supply")</f>
        <v>Distribution System</v>
      </c>
      <c r="L16394" s="12"/>
      <c r="M16394" s="12">
        <v>0.82999999999999796</v>
      </c>
    </row>
    <row r="16395" spans="1:13" x14ac:dyDescent="0.3">
      <c r="A16395" s="18">
        <v>16393</v>
      </c>
      <c r="B16395" s="18">
        <f t="shared" si="512"/>
        <v>2020</v>
      </c>
      <c r="C16395" s="17">
        <v>43983</v>
      </c>
      <c r="D16395" s="18" t="s">
        <v>314</v>
      </c>
      <c r="E16395" s="18" t="s">
        <v>332</v>
      </c>
      <c r="F16395" s="18" t="str">
        <f t="shared" si="513"/>
        <v>Hingham-Customer Charge-43983</v>
      </c>
      <c r="G16395" s="11" t="s">
        <v>131</v>
      </c>
      <c r="H16395" s="11" t="s">
        <v>56</v>
      </c>
      <c r="I16395" s="11" t="s">
        <v>56</v>
      </c>
      <c r="J16395" s="11" t="s">
        <v>56</v>
      </c>
      <c r="K16395" s="11" t="str">
        <f>IFERROR(INDEX('EDC Component Dictionary'!$C$5:$C$37,MATCH('Rates Database'!J16395,'EDC Component Dictionary'!$B$5:$B$37,0)), "Energy Supply")</f>
        <v>Distribution System</v>
      </c>
      <c r="L16395" s="12"/>
      <c r="M16395" s="12">
        <v>7.9739999999999798</v>
      </c>
    </row>
    <row r="16396" spans="1:13" x14ac:dyDescent="0.3">
      <c r="A16396" s="18">
        <v>16394</v>
      </c>
      <c r="B16396" s="18">
        <f t="shared" si="512"/>
        <v>2020</v>
      </c>
      <c r="C16396" s="17">
        <v>43983</v>
      </c>
      <c r="D16396" s="18" t="s">
        <v>314</v>
      </c>
      <c r="E16396" s="18" t="s">
        <v>333</v>
      </c>
      <c r="F16396" s="18" t="str">
        <f t="shared" si="513"/>
        <v>South Hadley-Customer Charge-43983</v>
      </c>
      <c r="G16396" s="11" t="s">
        <v>131</v>
      </c>
      <c r="H16396" s="11" t="s">
        <v>56</v>
      </c>
      <c r="I16396" s="11" t="s">
        <v>56</v>
      </c>
      <c r="J16396" s="11" t="s">
        <v>56</v>
      </c>
      <c r="K16396" s="11" t="str">
        <f>IFERROR(INDEX('EDC Component Dictionary'!$C$5:$C$37,MATCH('Rates Database'!J16396,'EDC Component Dictionary'!$B$5:$B$37,0)), "Energy Supply")</f>
        <v>Distribution System</v>
      </c>
      <c r="L16396" s="12"/>
      <c r="M16396" s="12">
        <v>4.7</v>
      </c>
    </row>
    <row r="16397" spans="1:13" x14ac:dyDescent="0.3">
      <c r="A16397" s="18">
        <v>16395</v>
      </c>
      <c r="B16397" s="18">
        <f t="shared" si="512"/>
        <v>2020</v>
      </c>
      <c r="C16397" s="17">
        <v>43983</v>
      </c>
      <c r="D16397" s="18" t="s">
        <v>314</v>
      </c>
      <c r="E16397" s="18" t="s">
        <v>334</v>
      </c>
      <c r="F16397" s="18" t="str">
        <f t="shared" si="513"/>
        <v>Georgetown-Customer Charge-43983</v>
      </c>
      <c r="G16397" s="11" t="s">
        <v>131</v>
      </c>
      <c r="H16397" s="11" t="s">
        <v>56</v>
      </c>
      <c r="I16397" s="11" t="s">
        <v>56</v>
      </c>
      <c r="J16397" s="11" t="s">
        <v>56</v>
      </c>
      <c r="K16397" s="11" t="str">
        <f>IFERROR(INDEX('EDC Component Dictionary'!$C$5:$C$37,MATCH('Rates Database'!J16397,'EDC Component Dictionary'!$B$5:$B$37,0)), "Energy Supply")</f>
        <v>Distribution System</v>
      </c>
      <c r="L16397" s="12"/>
      <c r="M16397" s="12">
        <v>5.41099999999998</v>
      </c>
    </row>
    <row r="16398" spans="1:13" x14ac:dyDescent="0.3">
      <c r="A16398" s="18">
        <v>16396</v>
      </c>
      <c r="B16398" s="18">
        <f t="shared" si="512"/>
        <v>2020</v>
      </c>
      <c r="C16398" s="17">
        <v>43983</v>
      </c>
      <c r="D16398" s="18" t="s">
        <v>314</v>
      </c>
      <c r="E16398" s="18" t="s">
        <v>335</v>
      </c>
      <c r="F16398" s="18" t="str">
        <f t="shared" si="513"/>
        <v>Sterling-Customer Charge-43983</v>
      </c>
      <c r="G16398" s="11" t="s">
        <v>131</v>
      </c>
      <c r="H16398" s="11" t="s">
        <v>56</v>
      </c>
      <c r="I16398" s="11" t="s">
        <v>56</v>
      </c>
      <c r="J16398" s="11" t="s">
        <v>56</v>
      </c>
      <c r="K16398" s="11" t="str">
        <f>IFERROR(INDEX('EDC Component Dictionary'!$C$5:$C$37,MATCH('Rates Database'!J16398,'EDC Component Dictionary'!$B$5:$B$37,0)), "Energy Supply")</f>
        <v>Distribution System</v>
      </c>
      <c r="L16398" s="12"/>
      <c r="M16398" s="12">
        <v>4</v>
      </c>
    </row>
    <row r="16399" spans="1:13" x14ac:dyDescent="0.3">
      <c r="A16399" s="18">
        <v>16397</v>
      </c>
      <c r="B16399" s="18">
        <f t="shared" si="512"/>
        <v>2020</v>
      </c>
      <c r="C16399" s="17">
        <v>43983</v>
      </c>
      <c r="D16399" s="18" t="s">
        <v>314</v>
      </c>
      <c r="E16399" s="18" t="s">
        <v>336</v>
      </c>
      <c r="F16399" s="18" t="str">
        <f t="shared" si="513"/>
        <v>Littleton-Customer Charge-43983</v>
      </c>
      <c r="G16399" s="11" t="s">
        <v>131</v>
      </c>
      <c r="H16399" s="11" t="s">
        <v>56</v>
      </c>
      <c r="I16399" s="11" t="s">
        <v>56</v>
      </c>
      <c r="J16399" s="11" t="s">
        <v>56</v>
      </c>
      <c r="K16399" s="11" t="str">
        <f>IFERROR(INDEX('EDC Component Dictionary'!$C$5:$C$37,MATCH('Rates Database'!J16399,'EDC Component Dictionary'!$B$5:$B$37,0)), "Energy Supply")</f>
        <v>Distribution System</v>
      </c>
      <c r="L16399" s="12"/>
      <c r="M16399" s="12">
        <v>3.5000000000000102</v>
      </c>
    </row>
    <row r="16400" spans="1:13" x14ac:dyDescent="0.3">
      <c r="A16400" s="18">
        <v>16398</v>
      </c>
      <c r="B16400" s="18">
        <f t="shared" si="512"/>
        <v>2020</v>
      </c>
      <c r="C16400" s="17">
        <v>43983</v>
      </c>
      <c r="D16400" s="18" t="s">
        <v>314</v>
      </c>
      <c r="E16400" s="18" t="s">
        <v>337</v>
      </c>
      <c r="F16400" s="18" t="str">
        <f t="shared" si="513"/>
        <v>Boylston-Customer Charge-43983</v>
      </c>
      <c r="G16400" s="11" t="s">
        <v>131</v>
      </c>
      <c r="H16400" s="11" t="s">
        <v>56</v>
      </c>
      <c r="I16400" s="11" t="s">
        <v>56</v>
      </c>
      <c r="J16400" s="11" t="s">
        <v>56</v>
      </c>
      <c r="K16400" s="11" t="str">
        <f>IFERROR(INDEX('EDC Component Dictionary'!$C$5:$C$37,MATCH('Rates Database'!J16400,'EDC Component Dictionary'!$B$5:$B$37,0)), "Energy Supply")</f>
        <v>Distribution System</v>
      </c>
      <c r="L16400" s="12"/>
      <c r="M16400" s="12">
        <v>9</v>
      </c>
    </row>
    <row r="16401" spans="1:13" x14ac:dyDescent="0.3">
      <c r="A16401" s="18">
        <v>16399</v>
      </c>
      <c r="B16401" s="18">
        <f t="shared" si="512"/>
        <v>2020</v>
      </c>
      <c r="C16401" s="17">
        <v>43983</v>
      </c>
      <c r="D16401" s="18" t="s">
        <v>314</v>
      </c>
      <c r="E16401" s="18" t="s">
        <v>338</v>
      </c>
      <c r="F16401" s="18" t="str">
        <f t="shared" si="513"/>
        <v>Princeton-Customer Charge-43983</v>
      </c>
      <c r="G16401" s="11" t="s">
        <v>131</v>
      </c>
      <c r="H16401" s="11" t="s">
        <v>56</v>
      </c>
      <c r="I16401" s="11" t="s">
        <v>56</v>
      </c>
      <c r="J16401" s="11" t="s">
        <v>56</v>
      </c>
      <c r="K16401" s="11" t="str">
        <f>IFERROR(INDEX('EDC Component Dictionary'!$C$5:$C$37,MATCH('Rates Database'!J16401,'EDC Component Dictionary'!$B$5:$B$37,0)), "Energy Supply")</f>
        <v>Distribution System</v>
      </c>
      <c r="L16401" s="12"/>
      <c r="M16401" s="12">
        <v>8.9500000000000099</v>
      </c>
    </row>
    <row r="16402" spans="1:13" x14ac:dyDescent="0.3">
      <c r="A16402" s="18">
        <v>16400</v>
      </c>
      <c r="B16402" s="18">
        <f t="shared" si="512"/>
        <v>2020</v>
      </c>
      <c r="C16402" s="17">
        <v>43983</v>
      </c>
      <c r="D16402" s="18" t="s">
        <v>314</v>
      </c>
      <c r="E16402" s="18" t="s">
        <v>347</v>
      </c>
      <c r="F16402" s="18" t="str">
        <f t="shared" si="513"/>
        <v>Middleborough-Customer Charge-43983</v>
      </c>
      <c r="G16402" s="11" t="s">
        <v>131</v>
      </c>
      <c r="H16402" s="11" t="s">
        <v>56</v>
      </c>
      <c r="I16402" s="11" t="s">
        <v>56</v>
      </c>
      <c r="J16402" s="11" t="s">
        <v>56</v>
      </c>
      <c r="K16402" s="11" t="str">
        <f>IFERROR(INDEX('EDC Component Dictionary'!$C$5:$C$37,MATCH('Rates Database'!J16402,'EDC Component Dictionary'!$B$5:$B$37,0)), "Energy Supply")</f>
        <v>Distribution System</v>
      </c>
      <c r="L16402" s="12"/>
      <c r="M16402" s="12">
        <v>4.5049999999999901</v>
      </c>
    </row>
    <row r="16403" spans="1:13" x14ac:dyDescent="0.3">
      <c r="A16403" s="18">
        <v>16401</v>
      </c>
      <c r="B16403" s="18">
        <f t="shared" si="512"/>
        <v>2020</v>
      </c>
      <c r="C16403" s="17">
        <v>43983</v>
      </c>
      <c r="D16403" s="18" t="s">
        <v>314</v>
      </c>
      <c r="E16403" s="18" t="s">
        <v>339</v>
      </c>
      <c r="F16403" s="18" t="str">
        <f t="shared" si="513"/>
        <v>Rowley-Customer Charge-43983</v>
      </c>
      <c r="G16403" s="11" t="s">
        <v>131</v>
      </c>
      <c r="H16403" s="11" t="s">
        <v>56</v>
      </c>
      <c r="I16403" s="11" t="s">
        <v>56</v>
      </c>
      <c r="J16403" s="11" t="s">
        <v>56</v>
      </c>
      <c r="K16403" s="11" t="str">
        <f>IFERROR(INDEX('EDC Component Dictionary'!$C$5:$C$37,MATCH('Rates Database'!J16403,'EDC Component Dictionary'!$B$5:$B$37,0)), "Energy Supply")</f>
        <v>Distribution System</v>
      </c>
      <c r="L16403" s="12"/>
      <c r="M16403" s="12">
        <v>4</v>
      </c>
    </row>
    <row r="16404" spans="1:13" x14ac:dyDescent="0.3">
      <c r="A16404" s="18">
        <v>16402</v>
      </c>
      <c r="B16404" s="18">
        <f t="shared" si="512"/>
        <v>2020</v>
      </c>
      <c r="C16404" s="17">
        <v>43983</v>
      </c>
      <c r="D16404" s="18" t="s">
        <v>314</v>
      </c>
      <c r="E16404" s="18" t="s">
        <v>353</v>
      </c>
      <c r="F16404" s="18" t="str">
        <f t="shared" si="513"/>
        <v>Concord-Customer Charge-43983</v>
      </c>
      <c r="G16404" s="11" t="s">
        <v>131</v>
      </c>
      <c r="H16404" s="11" t="s">
        <v>56</v>
      </c>
      <c r="I16404" s="11" t="s">
        <v>56</v>
      </c>
      <c r="J16404" s="11" t="s">
        <v>56</v>
      </c>
      <c r="K16404" s="11" t="str">
        <f>IFERROR(INDEX('EDC Component Dictionary'!$C$5:$C$37,MATCH('Rates Database'!J16404,'EDC Component Dictionary'!$B$5:$B$37,0)), "Energy Supply")</f>
        <v>Distribution System</v>
      </c>
      <c r="L16404" s="12"/>
      <c r="M16404" s="12">
        <v>8.4166500000000006</v>
      </c>
    </row>
    <row r="16405" spans="1:13" x14ac:dyDescent="0.3">
      <c r="A16405" s="18">
        <v>16403</v>
      </c>
      <c r="B16405" s="18">
        <f t="shared" si="512"/>
        <v>2020</v>
      </c>
      <c r="C16405" s="17">
        <v>43983</v>
      </c>
      <c r="D16405" s="18" t="s">
        <v>314</v>
      </c>
      <c r="E16405" s="18" t="s">
        <v>340</v>
      </c>
      <c r="F16405" s="18" t="str">
        <f t="shared" si="513"/>
        <v>Wakefield-Customer Charge-43983</v>
      </c>
      <c r="G16405" s="11" t="s">
        <v>131</v>
      </c>
      <c r="H16405" s="11" t="s">
        <v>56</v>
      </c>
      <c r="I16405" s="11" t="s">
        <v>56</v>
      </c>
      <c r="J16405" s="11" t="s">
        <v>56</v>
      </c>
      <c r="K16405" s="11" t="str">
        <f>IFERROR(INDEX('EDC Component Dictionary'!$C$5:$C$37,MATCH('Rates Database'!J16405,'EDC Component Dictionary'!$B$5:$B$37,0)), "Energy Supply")</f>
        <v>Distribution System</v>
      </c>
      <c r="L16405" s="12"/>
      <c r="M16405" s="12">
        <v>6</v>
      </c>
    </row>
    <row r="16406" spans="1:13" x14ac:dyDescent="0.3">
      <c r="A16406" s="18">
        <v>16404</v>
      </c>
      <c r="B16406" s="18">
        <f t="shared" ref="B16406:B16469" si="514">YEAR(C16406)</f>
        <v>2020</v>
      </c>
      <c r="C16406" s="17">
        <v>43983</v>
      </c>
      <c r="D16406" s="18" t="s">
        <v>314</v>
      </c>
      <c r="E16406" s="18" t="s">
        <v>341</v>
      </c>
      <c r="F16406" s="18" t="str">
        <f t="shared" si="513"/>
        <v>Hull-Customer Charge-43983</v>
      </c>
      <c r="G16406" s="11" t="s">
        <v>131</v>
      </c>
      <c r="H16406" s="11" t="s">
        <v>56</v>
      </c>
      <c r="I16406" s="11" t="s">
        <v>56</v>
      </c>
      <c r="J16406" s="11" t="s">
        <v>56</v>
      </c>
      <c r="K16406" s="11" t="str">
        <f>IFERROR(INDEX('EDC Component Dictionary'!$C$5:$C$37,MATCH('Rates Database'!J16406,'EDC Component Dictionary'!$B$5:$B$37,0)), "Energy Supply")</f>
        <v>Distribution System</v>
      </c>
      <c r="L16406" s="12"/>
      <c r="M16406" s="12">
        <v>5.7960000000000003</v>
      </c>
    </row>
    <row r="16407" spans="1:13" x14ac:dyDescent="0.3">
      <c r="A16407" s="18">
        <v>16405</v>
      </c>
      <c r="B16407" s="18">
        <f t="shared" si="514"/>
        <v>2020</v>
      </c>
      <c r="C16407" s="17">
        <v>43983</v>
      </c>
      <c r="D16407" s="18" t="s">
        <v>314</v>
      </c>
      <c r="E16407" s="18" t="s">
        <v>342</v>
      </c>
      <c r="F16407" s="18" t="str">
        <f t="shared" si="513"/>
        <v>North Attleborough-Customer Charge-43983</v>
      </c>
      <c r="G16407" s="11" t="s">
        <v>131</v>
      </c>
      <c r="H16407" s="11" t="s">
        <v>56</v>
      </c>
      <c r="I16407" s="11" t="s">
        <v>56</v>
      </c>
      <c r="J16407" s="11" t="s">
        <v>56</v>
      </c>
      <c r="K16407" s="11" t="str">
        <f>IFERROR(INDEX('EDC Component Dictionary'!$C$5:$C$37,MATCH('Rates Database'!J16407,'EDC Component Dictionary'!$B$5:$B$37,0)), "Energy Supply")</f>
        <v>Distribution System</v>
      </c>
      <c r="L16407" s="12"/>
      <c r="M16407" s="12">
        <v>9.2880000000000091</v>
      </c>
    </row>
    <row r="16408" spans="1:13" x14ac:dyDescent="0.3">
      <c r="A16408" s="18">
        <v>16406</v>
      </c>
      <c r="B16408" s="18">
        <f t="shared" si="514"/>
        <v>2020</v>
      </c>
      <c r="C16408" s="17">
        <v>43983</v>
      </c>
      <c r="D16408" s="18" t="s">
        <v>314</v>
      </c>
      <c r="E16408" s="18" t="s">
        <v>343</v>
      </c>
      <c r="F16408" s="18" t="str">
        <f t="shared" si="513"/>
        <v>Holden-Customer Charge-43983</v>
      </c>
      <c r="G16408" s="11" t="s">
        <v>131</v>
      </c>
      <c r="H16408" s="11" t="s">
        <v>56</v>
      </c>
      <c r="I16408" s="11" t="s">
        <v>56</v>
      </c>
      <c r="J16408" s="11" t="s">
        <v>56</v>
      </c>
      <c r="K16408" s="11" t="str">
        <f>IFERROR(INDEX('EDC Component Dictionary'!$C$5:$C$37,MATCH('Rates Database'!J16408,'EDC Component Dictionary'!$B$5:$B$37,0)), "Energy Supply")</f>
        <v>Distribution System</v>
      </c>
      <c r="L16408" s="12"/>
      <c r="M16408" s="12">
        <v>4.25</v>
      </c>
    </row>
    <row r="16409" spans="1:13" x14ac:dyDescent="0.3">
      <c r="A16409" s="18">
        <v>16407</v>
      </c>
      <c r="B16409" s="18">
        <f t="shared" si="514"/>
        <v>2020</v>
      </c>
      <c r="C16409" s="17">
        <v>43983</v>
      </c>
      <c r="D16409" s="18" t="s">
        <v>314</v>
      </c>
      <c r="E16409" s="18" t="s">
        <v>354</v>
      </c>
      <c r="F16409" s="18" t="str">
        <f t="shared" si="513"/>
        <v>Taunton-Customer Charge-43983</v>
      </c>
      <c r="G16409" s="11" t="s">
        <v>131</v>
      </c>
      <c r="H16409" s="11" t="s">
        <v>56</v>
      </c>
      <c r="I16409" s="11" t="s">
        <v>56</v>
      </c>
      <c r="J16409" s="11" t="s">
        <v>56</v>
      </c>
      <c r="K16409" s="11" t="str">
        <f>IFERROR(INDEX('EDC Component Dictionary'!$C$5:$C$37,MATCH('Rates Database'!J16409,'EDC Component Dictionary'!$B$5:$B$37,0)), "Energy Supply")</f>
        <v>Distribution System</v>
      </c>
      <c r="L16409" s="12"/>
      <c r="M16409" s="12">
        <v>9.2244999999999902</v>
      </c>
    </row>
    <row r="16410" spans="1:13" x14ac:dyDescent="0.3">
      <c r="A16410" s="18">
        <v>16408</v>
      </c>
      <c r="B16410" s="18">
        <f t="shared" si="514"/>
        <v>2020</v>
      </c>
      <c r="C16410" s="17">
        <v>43983</v>
      </c>
      <c r="D16410" s="18" t="s">
        <v>314</v>
      </c>
      <c r="E16410" s="18" t="s">
        <v>344</v>
      </c>
      <c r="F16410" s="18" t="str">
        <f t="shared" si="513"/>
        <v>Norwood-Customer Charge-43983</v>
      </c>
      <c r="G16410" s="11" t="s">
        <v>131</v>
      </c>
      <c r="H16410" s="11" t="s">
        <v>56</v>
      </c>
      <c r="I16410" s="11" t="s">
        <v>56</v>
      </c>
      <c r="J16410" s="11" t="s">
        <v>56</v>
      </c>
      <c r="K16410" s="11" t="str">
        <f>IFERROR(INDEX('EDC Component Dictionary'!$C$5:$C$37,MATCH('Rates Database'!J16410,'EDC Component Dictionary'!$B$5:$B$37,0)), "Energy Supply")</f>
        <v>Distribution System</v>
      </c>
      <c r="L16410" s="12"/>
      <c r="M16410" s="12">
        <v>9</v>
      </c>
    </row>
    <row r="16411" spans="1:13" x14ac:dyDescent="0.3">
      <c r="A16411" s="18">
        <v>16409</v>
      </c>
      <c r="B16411" s="18">
        <f t="shared" si="514"/>
        <v>2020</v>
      </c>
      <c r="C16411" s="17">
        <v>43983</v>
      </c>
      <c r="D16411" s="18" t="s">
        <v>314</v>
      </c>
      <c r="E16411" s="18" t="s">
        <v>355</v>
      </c>
      <c r="F16411" s="18" t="str">
        <f t="shared" si="513"/>
        <v>Wellesley-Customer Charge-43983</v>
      </c>
      <c r="G16411" s="11" t="s">
        <v>131</v>
      </c>
      <c r="H16411" s="11" t="s">
        <v>56</v>
      </c>
      <c r="I16411" s="11" t="s">
        <v>56</v>
      </c>
      <c r="J16411" s="11" t="s">
        <v>56</v>
      </c>
      <c r="K16411" s="11" t="str">
        <f>IFERROR(INDEX('EDC Component Dictionary'!$C$5:$C$37,MATCH('Rates Database'!J16411,'EDC Component Dictionary'!$B$5:$B$37,0)), "Energy Supply")</f>
        <v>Distribution System</v>
      </c>
      <c r="L16411" s="12"/>
      <c r="M16411" s="12">
        <v>2.5935000000000001</v>
      </c>
    </row>
    <row r="16412" spans="1:13" x14ac:dyDescent="0.3">
      <c r="A16412" s="18">
        <v>16410</v>
      </c>
      <c r="B16412" s="18">
        <f t="shared" si="514"/>
        <v>2020</v>
      </c>
      <c r="C16412" s="17">
        <v>43983</v>
      </c>
      <c r="D16412" s="18" t="s">
        <v>314</v>
      </c>
      <c r="E16412" s="18" t="s">
        <v>345</v>
      </c>
      <c r="F16412" s="18" t="str">
        <f t="shared" si="513"/>
        <v>Russell-Customer Charge-43983</v>
      </c>
      <c r="G16412" s="11" t="s">
        <v>131</v>
      </c>
      <c r="H16412" s="11" t="s">
        <v>56</v>
      </c>
      <c r="I16412" s="11" t="s">
        <v>56</v>
      </c>
      <c r="J16412" s="11" t="s">
        <v>56</v>
      </c>
      <c r="K16412" s="11" t="str">
        <f>IFERROR(INDEX('EDC Component Dictionary'!$C$5:$C$37,MATCH('Rates Database'!J16412,'EDC Component Dictionary'!$B$5:$B$37,0)), "Energy Supply")</f>
        <v>Distribution System</v>
      </c>
      <c r="L16412" s="12"/>
      <c r="M16412" s="12">
        <v>8</v>
      </c>
    </row>
    <row r="16413" spans="1:13" x14ac:dyDescent="0.3">
      <c r="A16413" s="18">
        <v>16411</v>
      </c>
      <c r="B16413" s="18">
        <f t="shared" si="514"/>
        <v>2020</v>
      </c>
      <c r="C16413" s="17">
        <v>43983</v>
      </c>
      <c r="D16413" s="18" t="s">
        <v>314</v>
      </c>
      <c r="E16413" s="18" t="s">
        <v>346</v>
      </c>
      <c r="F16413" s="18" t="str">
        <f t="shared" si="513"/>
        <v>Chester-Customer Charge-43983</v>
      </c>
      <c r="G16413" s="11" t="s">
        <v>131</v>
      </c>
      <c r="H16413" s="11" t="s">
        <v>56</v>
      </c>
      <c r="I16413" s="11" t="s">
        <v>56</v>
      </c>
      <c r="J16413" s="11" t="s">
        <v>56</v>
      </c>
      <c r="K16413" s="11" t="str">
        <f>IFERROR(INDEX('EDC Component Dictionary'!$C$5:$C$37,MATCH('Rates Database'!J16413,'EDC Component Dictionary'!$B$5:$B$37,0)), "Energy Supply")</f>
        <v>Distribution System</v>
      </c>
      <c r="L16413" s="12"/>
      <c r="M16413" s="12">
        <v>5.9850000000000101</v>
      </c>
    </row>
    <row r="16414" spans="1:13" x14ac:dyDescent="0.3">
      <c r="A16414" s="18">
        <v>16412</v>
      </c>
      <c r="B16414" s="18">
        <f t="shared" si="514"/>
        <v>2021</v>
      </c>
      <c r="C16414" s="17">
        <v>44378</v>
      </c>
      <c r="D16414" s="18" t="s">
        <v>314</v>
      </c>
      <c r="E16414" s="18" t="s">
        <v>315</v>
      </c>
      <c r="F16414" s="18" t="str">
        <f t="shared" si="513"/>
        <v>Holyoke-Customer Charge-44378</v>
      </c>
      <c r="G16414" s="11" t="s">
        <v>131</v>
      </c>
      <c r="H16414" s="11" t="s">
        <v>56</v>
      </c>
      <c r="I16414" s="11" t="s">
        <v>56</v>
      </c>
      <c r="J16414" s="11" t="s">
        <v>56</v>
      </c>
      <c r="K16414" s="11" t="str">
        <f>IFERROR(INDEX('EDC Component Dictionary'!$C$5:$C$37,MATCH('Rates Database'!J16414,'EDC Component Dictionary'!$B$5:$B$37,0)), "Energy Supply")</f>
        <v>Distribution System</v>
      </c>
      <c r="L16414" s="12"/>
      <c r="M16414" s="12">
        <v>4.9949999999999903</v>
      </c>
    </row>
    <row r="16415" spans="1:13" x14ac:dyDescent="0.3">
      <c r="A16415" s="18">
        <v>16413</v>
      </c>
      <c r="B16415" s="18">
        <f t="shared" si="514"/>
        <v>2021</v>
      </c>
      <c r="C16415" s="17">
        <v>44378</v>
      </c>
      <c r="D16415" s="18" t="s">
        <v>314</v>
      </c>
      <c r="E16415" s="18" t="s">
        <v>316</v>
      </c>
      <c r="F16415" s="18" t="str">
        <f t="shared" si="513"/>
        <v>West Boylston-Customer Charge-44378</v>
      </c>
      <c r="G16415" s="11" t="s">
        <v>131</v>
      </c>
      <c r="H16415" s="11" t="s">
        <v>56</v>
      </c>
      <c r="I16415" s="11" t="s">
        <v>56</v>
      </c>
      <c r="J16415" s="11" t="s">
        <v>56</v>
      </c>
      <c r="K16415" s="11" t="str">
        <f>IFERROR(INDEX('EDC Component Dictionary'!$C$5:$C$37,MATCH('Rates Database'!J16415,'EDC Component Dictionary'!$B$5:$B$37,0)), "Energy Supply")</f>
        <v>Distribution System</v>
      </c>
      <c r="L16415" s="12"/>
      <c r="M16415" s="12">
        <v>4.01400000000001</v>
      </c>
    </row>
    <row r="16416" spans="1:13" x14ac:dyDescent="0.3">
      <c r="A16416" s="18">
        <v>16414</v>
      </c>
      <c r="B16416" s="18">
        <f t="shared" si="514"/>
        <v>2021</v>
      </c>
      <c r="C16416" s="17">
        <v>44378</v>
      </c>
      <c r="D16416" s="18" t="s">
        <v>314</v>
      </c>
      <c r="E16416" s="18" t="s">
        <v>348</v>
      </c>
      <c r="F16416" s="18" t="str">
        <f t="shared" si="513"/>
        <v>Middleton-Customer Charge-44378</v>
      </c>
      <c r="G16416" s="11" t="s">
        <v>131</v>
      </c>
      <c r="H16416" s="11" t="s">
        <v>56</v>
      </c>
      <c r="I16416" s="11" t="s">
        <v>56</v>
      </c>
      <c r="J16416" s="11" t="s">
        <v>56</v>
      </c>
      <c r="K16416" s="11" t="str">
        <f>IFERROR(INDEX('EDC Component Dictionary'!$C$5:$C$37,MATCH('Rates Database'!J16416,'EDC Component Dictionary'!$B$5:$B$37,0)), "Energy Supply")</f>
        <v>Distribution System</v>
      </c>
      <c r="L16416" s="12"/>
      <c r="M16416" s="12">
        <v>5.0399999999999903</v>
      </c>
    </row>
    <row r="16417" spans="1:13" x14ac:dyDescent="0.3">
      <c r="A16417" s="18">
        <v>16415</v>
      </c>
      <c r="B16417" s="18">
        <f t="shared" si="514"/>
        <v>2021</v>
      </c>
      <c r="C16417" s="17">
        <v>44378</v>
      </c>
      <c r="D16417" s="18" t="s">
        <v>314</v>
      </c>
      <c r="E16417" s="18" t="s">
        <v>317</v>
      </c>
      <c r="F16417" s="18" t="str">
        <f t="shared" si="513"/>
        <v>Danvers-Customer Charge-44378</v>
      </c>
      <c r="G16417" s="11" t="s">
        <v>131</v>
      </c>
      <c r="H16417" s="11" t="s">
        <v>56</v>
      </c>
      <c r="I16417" s="11" t="s">
        <v>56</v>
      </c>
      <c r="J16417" s="11" t="s">
        <v>56</v>
      </c>
      <c r="K16417" s="11" t="str">
        <f>IFERROR(INDEX('EDC Component Dictionary'!$C$5:$C$37,MATCH('Rates Database'!J16417,'EDC Component Dictionary'!$B$5:$B$37,0)), "Energy Supply")</f>
        <v>Distribution System</v>
      </c>
      <c r="L16417" s="12"/>
      <c r="M16417" s="12">
        <v>7.5</v>
      </c>
    </row>
    <row r="16418" spans="1:13" x14ac:dyDescent="0.3">
      <c r="A16418" s="18">
        <v>16416</v>
      </c>
      <c r="B16418" s="18">
        <f t="shared" si="514"/>
        <v>2021</v>
      </c>
      <c r="C16418" s="17">
        <v>44378</v>
      </c>
      <c r="D16418" s="18" t="s">
        <v>314</v>
      </c>
      <c r="E16418" s="18" t="s">
        <v>318</v>
      </c>
      <c r="F16418" s="18" t="str">
        <f t="shared" si="513"/>
        <v>Peabody-Customer Charge-44378</v>
      </c>
      <c r="G16418" s="11" t="s">
        <v>131</v>
      </c>
      <c r="H16418" s="11" t="s">
        <v>56</v>
      </c>
      <c r="I16418" s="11" t="s">
        <v>56</v>
      </c>
      <c r="J16418" s="11" t="s">
        <v>56</v>
      </c>
      <c r="K16418" s="11" t="str">
        <f>IFERROR(INDEX('EDC Component Dictionary'!$C$5:$C$37,MATCH('Rates Database'!J16418,'EDC Component Dictionary'!$B$5:$B$37,0)), "Energy Supply")</f>
        <v>Distribution System</v>
      </c>
      <c r="L16418" s="12"/>
      <c r="M16418" s="12">
        <v>1.3919999999999799</v>
      </c>
    </row>
    <row r="16419" spans="1:13" x14ac:dyDescent="0.3">
      <c r="A16419" s="18">
        <v>16417</v>
      </c>
      <c r="B16419" s="18">
        <f t="shared" si="514"/>
        <v>2021</v>
      </c>
      <c r="C16419" s="17">
        <v>44378</v>
      </c>
      <c r="D16419" s="18" t="s">
        <v>314</v>
      </c>
      <c r="E16419" s="18" t="s">
        <v>319</v>
      </c>
      <c r="F16419" s="18" t="str">
        <f t="shared" si="513"/>
        <v>Ashburnham-Customer Charge-44378</v>
      </c>
      <c r="G16419" s="11" t="s">
        <v>131</v>
      </c>
      <c r="H16419" s="11" t="s">
        <v>56</v>
      </c>
      <c r="I16419" s="11" t="s">
        <v>56</v>
      </c>
      <c r="J16419" s="11" t="s">
        <v>56</v>
      </c>
      <c r="K16419" s="11" t="str">
        <f>IFERROR(INDEX('EDC Component Dictionary'!$C$5:$C$37,MATCH('Rates Database'!J16419,'EDC Component Dictionary'!$B$5:$B$37,0)), "Energy Supply")</f>
        <v>Distribution System</v>
      </c>
      <c r="L16419" s="12"/>
      <c r="M16419" s="12">
        <v>4.5</v>
      </c>
    </row>
    <row r="16420" spans="1:13" x14ac:dyDescent="0.3">
      <c r="A16420" s="18">
        <v>16418</v>
      </c>
      <c r="B16420" s="18">
        <f t="shared" si="514"/>
        <v>2021</v>
      </c>
      <c r="C16420" s="17">
        <v>44378</v>
      </c>
      <c r="D16420" s="18" t="s">
        <v>314</v>
      </c>
      <c r="E16420" s="18" t="s">
        <v>320</v>
      </c>
      <c r="F16420" s="18" t="str">
        <f t="shared" si="513"/>
        <v>Mansfield-Customer Charge-44378</v>
      </c>
      <c r="G16420" s="11" t="s">
        <v>131</v>
      </c>
      <c r="H16420" s="11" t="s">
        <v>56</v>
      </c>
      <c r="I16420" s="11" t="s">
        <v>56</v>
      </c>
      <c r="J16420" s="11" t="s">
        <v>56</v>
      </c>
      <c r="K16420" s="11" t="str">
        <f>IFERROR(INDEX('EDC Component Dictionary'!$C$5:$C$37,MATCH('Rates Database'!J16420,'EDC Component Dictionary'!$B$5:$B$37,0)), "Energy Supply")</f>
        <v>Distribution System</v>
      </c>
      <c r="L16420" s="12"/>
      <c r="M16420" s="12">
        <v>4</v>
      </c>
    </row>
    <row r="16421" spans="1:13" x14ac:dyDescent="0.3">
      <c r="A16421" s="18">
        <v>16419</v>
      </c>
      <c r="B16421" s="18">
        <f t="shared" si="514"/>
        <v>2021</v>
      </c>
      <c r="C16421" s="17">
        <v>44378</v>
      </c>
      <c r="D16421" s="18" t="s">
        <v>314</v>
      </c>
      <c r="E16421" s="18" t="s">
        <v>321</v>
      </c>
      <c r="F16421" s="18" t="str">
        <f t="shared" si="513"/>
        <v>Braintree-Customer Charge-44378</v>
      </c>
      <c r="G16421" s="11" t="s">
        <v>131</v>
      </c>
      <c r="H16421" s="11" t="s">
        <v>56</v>
      </c>
      <c r="I16421" s="11" t="s">
        <v>56</v>
      </c>
      <c r="J16421" s="11" t="s">
        <v>56</v>
      </c>
      <c r="K16421" s="11" t="str">
        <f>IFERROR(INDEX('EDC Component Dictionary'!$C$5:$C$37,MATCH('Rates Database'!J16421,'EDC Component Dictionary'!$B$5:$B$37,0)), "Energy Supply")</f>
        <v>Distribution System</v>
      </c>
      <c r="L16421" s="12"/>
      <c r="M16421" s="12">
        <v>5.12</v>
      </c>
    </row>
    <row r="16422" spans="1:13" x14ac:dyDescent="0.3">
      <c r="A16422" s="18">
        <v>16420</v>
      </c>
      <c r="B16422" s="18">
        <f t="shared" si="514"/>
        <v>2021</v>
      </c>
      <c r="C16422" s="17">
        <v>44378</v>
      </c>
      <c r="D16422" s="18" t="s">
        <v>314</v>
      </c>
      <c r="E16422" s="18" t="s">
        <v>322</v>
      </c>
      <c r="F16422" s="18" t="str">
        <f t="shared" si="513"/>
        <v>Paxton-Customer Charge-44378</v>
      </c>
      <c r="G16422" s="11" t="s">
        <v>131</v>
      </c>
      <c r="H16422" s="11" t="s">
        <v>56</v>
      </c>
      <c r="I16422" s="11" t="s">
        <v>56</v>
      </c>
      <c r="J16422" s="11" t="s">
        <v>56</v>
      </c>
      <c r="K16422" s="11" t="str">
        <f>IFERROR(INDEX('EDC Component Dictionary'!$C$5:$C$37,MATCH('Rates Database'!J16422,'EDC Component Dictionary'!$B$5:$B$37,0)), "Energy Supply")</f>
        <v>Distribution System</v>
      </c>
      <c r="L16422" s="12"/>
      <c r="M16422" s="12">
        <v>7.5</v>
      </c>
    </row>
    <row r="16423" spans="1:13" x14ac:dyDescent="0.3">
      <c r="A16423" s="18">
        <v>16421</v>
      </c>
      <c r="B16423" s="18">
        <f t="shared" si="514"/>
        <v>2021</v>
      </c>
      <c r="C16423" s="17">
        <v>44378</v>
      </c>
      <c r="D16423" s="18" t="s">
        <v>314</v>
      </c>
      <c r="E16423" s="18" t="s">
        <v>323</v>
      </c>
      <c r="F16423" s="18" t="str">
        <f t="shared" si="513"/>
        <v>Templeton-Customer Charge-44378</v>
      </c>
      <c r="G16423" s="11" t="s">
        <v>131</v>
      </c>
      <c r="H16423" s="11" t="s">
        <v>56</v>
      </c>
      <c r="I16423" s="11" t="s">
        <v>56</v>
      </c>
      <c r="J16423" s="11" t="s">
        <v>56</v>
      </c>
      <c r="K16423" s="11" t="str">
        <f>IFERROR(INDEX('EDC Component Dictionary'!$C$5:$C$37,MATCH('Rates Database'!J16423,'EDC Component Dictionary'!$B$5:$B$37,0)), "Energy Supply")</f>
        <v>Distribution System</v>
      </c>
      <c r="L16423" s="12"/>
      <c r="M16423" s="12">
        <v>3.75</v>
      </c>
    </row>
    <row r="16424" spans="1:13" x14ac:dyDescent="0.3">
      <c r="A16424" s="18">
        <v>16422</v>
      </c>
      <c r="B16424" s="18">
        <f t="shared" si="514"/>
        <v>2021</v>
      </c>
      <c r="C16424" s="17">
        <v>44378</v>
      </c>
      <c r="D16424" s="18" t="s">
        <v>314</v>
      </c>
      <c r="E16424" s="18" t="s">
        <v>324</v>
      </c>
      <c r="F16424" s="18" t="str">
        <f t="shared" si="513"/>
        <v>Hudson-Customer Charge-44378</v>
      </c>
      <c r="G16424" s="11" t="s">
        <v>131</v>
      </c>
      <c r="H16424" s="11" t="s">
        <v>56</v>
      </c>
      <c r="I16424" s="11" t="s">
        <v>56</v>
      </c>
      <c r="J16424" s="11" t="s">
        <v>56</v>
      </c>
      <c r="K16424" s="11" t="str">
        <f>IFERROR(INDEX('EDC Component Dictionary'!$C$5:$C$37,MATCH('Rates Database'!J16424,'EDC Component Dictionary'!$B$5:$B$37,0)), "Energy Supply")</f>
        <v>Distribution System</v>
      </c>
      <c r="L16424" s="12"/>
      <c r="M16424" s="12">
        <v>1.8153999999999999</v>
      </c>
    </row>
    <row r="16425" spans="1:13" x14ac:dyDescent="0.3">
      <c r="A16425" s="18">
        <v>16423</v>
      </c>
      <c r="B16425" s="18">
        <f t="shared" si="514"/>
        <v>2021</v>
      </c>
      <c r="C16425" s="17">
        <v>44378</v>
      </c>
      <c r="D16425" s="18" t="s">
        <v>314</v>
      </c>
      <c r="E16425" s="18" t="s">
        <v>325</v>
      </c>
      <c r="F16425" s="18" t="str">
        <f t="shared" si="513"/>
        <v>Reading-Customer Charge-44378</v>
      </c>
      <c r="G16425" s="11" t="s">
        <v>131</v>
      </c>
      <c r="H16425" s="11" t="s">
        <v>56</v>
      </c>
      <c r="I16425" s="11" t="s">
        <v>56</v>
      </c>
      <c r="J16425" s="11" t="s">
        <v>56</v>
      </c>
      <c r="K16425" s="11" t="str">
        <f>IFERROR(INDEX('EDC Component Dictionary'!$C$5:$C$37,MATCH('Rates Database'!J16425,'EDC Component Dictionary'!$B$5:$B$37,0)), "Energy Supply")</f>
        <v>Distribution System</v>
      </c>
      <c r="L16425" s="12"/>
      <c r="M16425" s="12">
        <v>4.3520000000000003</v>
      </c>
    </row>
    <row r="16426" spans="1:13" x14ac:dyDescent="0.3">
      <c r="A16426" s="18">
        <v>16424</v>
      </c>
      <c r="B16426" s="18">
        <f t="shared" si="514"/>
        <v>2021</v>
      </c>
      <c r="C16426" s="17">
        <v>44378</v>
      </c>
      <c r="D16426" s="18" t="s">
        <v>314</v>
      </c>
      <c r="E16426" s="18" t="s">
        <v>326</v>
      </c>
      <c r="F16426" s="18" t="str">
        <f t="shared" si="513"/>
        <v>Shrewsbury-Customer Charge-44378</v>
      </c>
      <c r="G16426" s="11" t="s">
        <v>131</v>
      </c>
      <c r="H16426" s="11" t="s">
        <v>56</v>
      </c>
      <c r="I16426" s="11" t="s">
        <v>56</v>
      </c>
      <c r="J16426" s="11" t="s">
        <v>56</v>
      </c>
      <c r="K16426" s="11" t="str">
        <f>IFERROR(INDEX('EDC Component Dictionary'!$C$5:$C$37,MATCH('Rates Database'!J16426,'EDC Component Dictionary'!$B$5:$B$37,0)), "Energy Supply")</f>
        <v>Distribution System</v>
      </c>
      <c r="L16426" s="12"/>
      <c r="M16426" s="12">
        <v>5</v>
      </c>
    </row>
    <row r="16427" spans="1:13" x14ac:dyDescent="0.3">
      <c r="A16427" s="18">
        <v>16425</v>
      </c>
      <c r="B16427" s="18">
        <f t="shared" si="514"/>
        <v>2021</v>
      </c>
      <c r="C16427" s="17">
        <v>44378</v>
      </c>
      <c r="D16427" s="18" t="s">
        <v>314</v>
      </c>
      <c r="E16427" s="18" t="s">
        <v>327</v>
      </c>
      <c r="F16427" s="18" t="str">
        <f t="shared" si="513"/>
        <v>Ipswich-Customer Charge-44378</v>
      </c>
      <c r="G16427" s="11" t="s">
        <v>131</v>
      </c>
      <c r="H16427" s="11" t="s">
        <v>56</v>
      </c>
      <c r="I16427" s="11" t="s">
        <v>56</v>
      </c>
      <c r="J16427" s="11" t="s">
        <v>56</v>
      </c>
      <c r="K16427" s="11" t="str">
        <f>IFERROR(INDEX('EDC Component Dictionary'!$C$5:$C$37,MATCH('Rates Database'!J16427,'EDC Component Dictionary'!$B$5:$B$37,0)), "Energy Supply")</f>
        <v>Distribution System</v>
      </c>
      <c r="L16427" s="12"/>
      <c r="M16427" s="12">
        <v>4</v>
      </c>
    </row>
    <row r="16428" spans="1:13" x14ac:dyDescent="0.3">
      <c r="A16428" s="18">
        <v>16426</v>
      </c>
      <c r="B16428" s="18">
        <f t="shared" si="514"/>
        <v>2021</v>
      </c>
      <c r="C16428" s="17">
        <v>44378</v>
      </c>
      <c r="D16428" s="18" t="s">
        <v>314</v>
      </c>
      <c r="E16428" s="18" t="s">
        <v>328</v>
      </c>
      <c r="F16428" s="18" t="str">
        <f t="shared" si="513"/>
        <v>Westfield-Customer Charge-44378</v>
      </c>
      <c r="G16428" s="11" t="s">
        <v>131</v>
      </c>
      <c r="H16428" s="11" t="s">
        <v>56</v>
      </c>
      <c r="I16428" s="11" t="s">
        <v>56</v>
      </c>
      <c r="J16428" s="11" t="s">
        <v>56</v>
      </c>
      <c r="K16428" s="11" t="str">
        <f>IFERROR(INDEX('EDC Component Dictionary'!$C$5:$C$37,MATCH('Rates Database'!J16428,'EDC Component Dictionary'!$B$5:$B$37,0)), "Energy Supply")</f>
        <v>Distribution System</v>
      </c>
      <c r="L16428" s="12"/>
      <c r="M16428" s="12">
        <v>11.6374999999999</v>
      </c>
    </row>
    <row r="16429" spans="1:13" x14ac:dyDescent="0.3">
      <c r="A16429" s="18">
        <v>16427</v>
      </c>
      <c r="B16429" s="18">
        <f t="shared" si="514"/>
        <v>2021</v>
      </c>
      <c r="C16429" s="17">
        <v>44378</v>
      </c>
      <c r="D16429" s="18" t="s">
        <v>314</v>
      </c>
      <c r="E16429" s="18" t="s">
        <v>351</v>
      </c>
      <c r="F16429" s="18" t="str">
        <f t="shared" si="513"/>
        <v>Groton-Customer Charge-44378</v>
      </c>
      <c r="G16429" s="11" t="s">
        <v>131</v>
      </c>
      <c r="H16429" s="11" t="s">
        <v>56</v>
      </c>
      <c r="I16429" s="11" t="s">
        <v>56</v>
      </c>
      <c r="J16429" s="11" t="s">
        <v>56</v>
      </c>
      <c r="K16429" s="11" t="str">
        <f>IFERROR(INDEX('EDC Component Dictionary'!$C$5:$C$37,MATCH('Rates Database'!J16429,'EDC Component Dictionary'!$B$5:$B$37,0)), "Energy Supply")</f>
        <v>Distribution System</v>
      </c>
      <c r="L16429" s="12"/>
      <c r="M16429" s="12">
        <v>5.6299999999999804</v>
      </c>
    </row>
    <row r="16430" spans="1:13" x14ac:dyDescent="0.3">
      <c r="A16430" s="18">
        <v>16428</v>
      </c>
      <c r="B16430" s="18">
        <f t="shared" si="514"/>
        <v>2021</v>
      </c>
      <c r="C16430" s="17">
        <v>44378</v>
      </c>
      <c r="D16430" s="18" t="s">
        <v>314</v>
      </c>
      <c r="E16430" s="18" t="s">
        <v>329</v>
      </c>
      <c r="F16430" s="18" t="str">
        <f t="shared" si="513"/>
        <v>Merrimac-Customer Charge-44378</v>
      </c>
      <c r="G16430" s="11" t="s">
        <v>131</v>
      </c>
      <c r="H16430" s="11" t="s">
        <v>56</v>
      </c>
      <c r="I16430" s="11" t="s">
        <v>56</v>
      </c>
      <c r="J16430" s="11" t="s">
        <v>56</v>
      </c>
      <c r="K16430" s="11" t="str">
        <f>IFERROR(INDEX('EDC Component Dictionary'!$C$5:$C$37,MATCH('Rates Database'!J16430,'EDC Component Dictionary'!$B$5:$B$37,0)), "Energy Supply")</f>
        <v>Distribution System</v>
      </c>
      <c r="L16430" s="12"/>
      <c r="M16430" s="12">
        <v>5.5</v>
      </c>
    </row>
    <row r="16431" spans="1:13" x14ac:dyDescent="0.3">
      <c r="A16431" s="18">
        <v>16429</v>
      </c>
      <c r="B16431" s="18">
        <f t="shared" si="514"/>
        <v>2021</v>
      </c>
      <c r="C16431" s="17">
        <v>44378</v>
      </c>
      <c r="D16431" s="18" t="s">
        <v>314</v>
      </c>
      <c r="E16431" s="18" t="s">
        <v>352</v>
      </c>
      <c r="F16431" s="18" t="str">
        <f t="shared" si="513"/>
        <v>Belmont-Customer Charge-44378</v>
      </c>
      <c r="G16431" s="11" t="s">
        <v>131</v>
      </c>
      <c r="H16431" s="11" t="s">
        <v>56</v>
      </c>
      <c r="I16431" s="11" t="s">
        <v>56</v>
      </c>
      <c r="J16431" s="11" t="s">
        <v>56</v>
      </c>
      <c r="K16431" s="11" t="str">
        <f>IFERROR(INDEX('EDC Component Dictionary'!$C$5:$C$37,MATCH('Rates Database'!J16431,'EDC Component Dictionary'!$B$5:$B$37,0)), "Energy Supply")</f>
        <v>Distribution System</v>
      </c>
      <c r="L16431" s="12"/>
      <c r="M16431" s="12">
        <v>10.5999999999999</v>
      </c>
    </row>
    <row r="16432" spans="1:13" x14ac:dyDescent="0.3">
      <c r="A16432" s="18">
        <v>16430</v>
      </c>
      <c r="B16432" s="18">
        <f t="shared" si="514"/>
        <v>2021</v>
      </c>
      <c r="C16432" s="17">
        <v>44378</v>
      </c>
      <c r="D16432" s="18" t="s">
        <v>314</v>
      </c>
      <c r="E16432" s="18" t="s">
        <v>330</v>
      </c>
      <c r="F16432" s="18" t="str">
        <f t="shared" si="513"/>
        <v>Chicopee-Customer Charge-44378</v>
      </c>
      <c r="G16432" s="11" t="s">
        <v>131</v>
      </c>
      <c r="H16432" s="11" t="s">
        <v>56</v>
      </c>
      <c r="I16432" s="11" t="s">
        <v>56</v>
      </c>
      <c r="J16432" s="11" t="s">
        <v>56</v>
      </c>
      <c r="K16432" s="11" t="str">
        <f>IFERROR(INDEX('EDC Component Dictionary'!$C$5:$C$37,MATCH('Rates Database'!J16432,'EDC Component Dictionary'!$B$5:$B$37,0)), "Energy Supply")</f>
        <v>Distribution System</v>
      </c>
      <c r="L16432" s="12"/>
      <c r="M16432" s="12">
        <v>5.6</v>
      </c>
    </row>
    <row r="16433" spans="1:13" x14ac:dyDescent="0.3">
      <c r="A16433" s="18">
        <v>16431</v>
      </c>
      <c r="B16433" s="18">
        <f t="shared" si="514"/>
        <v>2021</v>
      </c>
      <c r="C16433" s="17">
        <v>44378</v>
      </c>
      <c r="D16433" s="18" t="s">
        <v>314</v>
      </c>
      <c r="E16433" s="18" t="s">
        <v>331</v>
      </c>
      <c r="F16433" s="18" t="str">
        <f t="shared" si="513"/>
        <v>Marblehead-Customer Charge-44378</v>
      </c>
      <c r="G16433" s="11" t="s">
        <v>131</v>
      </c>
      <c r="H16433" s="11" t="s">
        <v>56</v>
      </c>
      <c r="I16433" s="11" t="s">
        <v>56</v>
      </c>
      <c r="J16433" s="11" t="s">
        <v>56</v>
      </c>
      <c r="K16433" s="11" t="str">
        <f>IFERROR(INDEX('EDC Component Dictionary'!$C$5:$C$37,MATCH('Rates Database'!J16433,'EDC Component Dictionary'!$B$5:$B$37,0)), "Energy Supply")</f>
        <v>Distribution System</v>
      </c>
      <c r="L16433" s="12"/>
      <c r="M16433" s="12">
        <v>2</v>
      </c>
    </row>
    <row r="16434" spans="1:13" x14ac:dyDescent="0.3">
      <c r="A16434" s="18">
        <v>16432</v>
      </c>
      <c r="B16434" s="18">
        <f t="shared" si="514"/>
        <v>2021</v>
      </c>
      <c r="C16434" s="17">
        <v>44378</v>
      </c>
      <c r="D16434" s="18" t="s">
        <v>314</v>
      </c>
      <c r="E16434" s="18" t="s">
        <v>332</v>
      </c>
      <c r="F16434" s="18" t="str">
        <f t="shared" si="513"/>
        <v>Hingham-Customer Charge-44378</v>
      </c>
      <c r="G16434" s="11" t="s">
        <v>131</v>
      </c>
      <c r="H16434" s="11" t="s">
        <v>56</v>
      </c>
      <c r="I16434" s="11" t="s">
        <v>56</v>
      </c>
      <c r="J16434" s="11" t="s">
        <v>56</v>
      </c>
      <c r="K16434" s="11" t="str">
        <f>IFERROR(INDEX('EDC Component Dictionary'!$C$5:$C$37,MATCH('Rates Database'!J16434,'EDC Component Dictionary'!$B$5:$B$37,0)), "Energy Supply")</f>
        <v>Distribution System</v>
      </c>
      <c r="L16434" s="12"/>
      <c r="M16434" s="12">
        <v>7.9739999999999798</v>
      </c>
    </row>
    <row r="16435" spans="1:13" x14ac:dyDescent="0.3">
      <c r="A16435" s="18">
        <v>16433</v>
      </c>
      <c r="B16435" s="18">
        <f t="shared" si="514"/>
        <v>2021</v>
      </c>
      <c r="C16435" s="17">
        <v>44378</v>
      </c>
      <c r="D16435" s="18" t="s">
        <v>314</v>
      </c>
      <c r="E16435" s="18" t="s">
        <v>333</v>
      </c>
      <c r="F16435" s="18" t="str">
        <f t="shared" si="513"/>
        <v>South Hadley-Customer Charge-44378</v>
      </c>
      <c r="G16435" s="11" t="s">
        <v>131</v>
      </c>
      <c r="H16435" s="11" t="s">
        <v>56</v>
      </c>
      <c r="I16435" s="11" t="s">
        <v>56</v>
      </c>
      <c r="J16435" s="11" t="s">
        <v>56</v>
      </c>
      <c r="K16435" s="11" t="str">
        <f>IFERROR(INDEX('EDC Component Dictionary'!$C$5:$C$37,MATCH('Rates Database'!J16435,'EDC Component Dictionary'!$B$5:$B$37,0)), "Energy Supply")</f>
        <v>Distribution System</v>
      </c>
      <c r="L16435" s="12"/>
      <c r="M16435" s="12">
        <v>4.7</v>
      </c>
    </row>
    <row r="16436" spans="1:13" x14ac:dyDescent="0.3">
      <c r="A16436" s="18">
        <v>16434</v>
      </c>
      <c r="B16436" s="18">
        <f t="shared" si="514"/>
        <v>2021</v>
      </c>
      <c r="C16436" s="17">
        <v>44378</v>
      </c>
      <c r="D16436" s="18" t="s">
        <v>314</v>
      </c>
      <c r="E16436" s="18" t="s">
        <v>334</v>
      </c>
      <c r="F16436" s="18" t="str">
        <f t="shared" si="513"/>
        <v>Georgetown-Customer Charge-44378</v>
      </c>
      <c r="G16436" s="11" t="s">
        <v>131</v>
      </c>
      <c r="H16436" s="11" t="s">
        <v>56</v>
      </c>
      <c r="I16436" s="11" t="s">
        <v>56</v>
      </c>
      <c r="J16436" s="11" t="s">
        <v>56</v>
      </c>
      <c r="K16436" s="11" t="str">
        <f>IFERROR(INDEX('EDC Component Dictionary'!$C$5:$C$37,MATCH('Rates Database'!J16436,'EDC Component Dictionary'!$B$5:$B$37,0)), "Energy Supply")</f>
        <v>Distribution System</v>
      </c>
      <c r="L16436" s="12"/>
      <c r="M16436" s="12">
        <v>5.2109999999999799</v>
      </c>
    </row>
    <row r="16437" spans="1:13" x14ac:dyDescent="0.3">
      <c r="A16437" s="18">
        <v>16435</v>
      </c>
      <c r="B16437" s="18">
        <f t="shared" si="514"/>
        <v>2021</v>
      </c>
      <c r="C16437" s="17">
        <v>44378</v>
      </c>
      <c r="D16437" s="18" t="s">
        <v>314</v>
      </c>
      <c r="E16437" s="18" t="s">
        <v>335</v>
      </c>
      <c r="F16437" s="18" t="str">
        <f t="shared" si="513"/>
        <v>Sterling-Customer Charge-44378</v>
      </c>
      <c r="G16437" s="11" t="s">
        <v>131</v>
      </c>
      <c r="H16437" s="11" t="s">
        <v>56</v>
      </c>
      <c r="I16437" s="11" t="s">
        <v>56</v>
      </c>
      <c r="J16437" s="11" t="s">
        <v>56</v>
      </c>
      <c r="K16437" s="11" t="str">
        <f>IFERROR(INDEX('EDC Component Dictionary'!$C$5:$C$37,MATCH('Rates Database'!J16437,'EDC Component Dictionary'!$B$5:$B$37,0)), "Energy Supply")</f>
        <v>Distribution System</v>
      </c>
      <c r="L16437" s="12"/>
      <c r="M16437" s="12">
        <v>4</v>
      </c>
    </row>
    <row r="16438" spans="1:13" x14ac:dyDescent="0.3">
      <c r="A16438" s="18">
        <v>16436</v>
      </c>
      <c r="B16438" s="18">
        <f t="shared" si="514"/>
        <v>2021</v>
      </c>
      <c r="C16438" s="17">
        <v>44378</v>
      </c>
      <c r="D16438" s="18" t="s">
        <v>314</v>
      </c>
      <c r="E16438" s="18" t="s">
        <v>336</v>
      </c>
      <c r="F16438" s="18" t="str">
        <f t="shared" si="513"/>
        <v>Littleton-Customer Charge-44378</v>
      </c>
      <c r="G16438" s="11" t="s">
        <v>131</v>
      </c>
      <c r="H16438" s="11" t="s">
        <v>56</v>
      </c>
      <c r="I16438" s="11" t="s">
        <v>56</v>
      </c>
      <c r="J16438" s="11" t="s">
        <v>56</v>
      </c>
      <c r="K16438" s="11" t="str">
        <f>IFERROR(INDEX('EDC Component Dictionary'!$C$5:$C$37,MATCH('Rates Database'!J16438,'EDC Component Dictionary'!$B$5:$B$37,0)), "Energy Supply")</f>
        <v>Distribution System</v>
      </c>
      <c r="L16438" s="12"/>
      <c r="M16438" s="12">
        <v>3.5</v>
      </c>
    </row>
    <row r="16439" spans="1:13" x14ac:dyDescent="0.3">
      <c r="A16439" s="18">
        <v>16437</v>
      </c>
      <c r="B16439" s="18">
        <f t="shared" si="514"/>
        <v>2021</v>
      </c>
      <c r="C16439" s="17">
        <v>44378</v>
      </c>
      <c r="D16439" s="18" t="s">
        <v>314</v>
      </c>
      <c r="E16439" s="18" t="s">
        <v>337</v>
      </c>
      <c r="F16439" s="18" t="str">
        <f t="shared" si="513"/>
        <v>Boylston-Customer Charge-44378</v>
      </c>
      <c r="G16439" s="11" t="s">
        <v>131</v>
      </c>
      <c r="H16439" s="11" t="s">
        <v>56</v>
      </c>
      <c r="I16439" s="11" t="s">
        <v>56</v>
      </c>
      <c r="J16439" s="11" t="s">
        <v>56</v>
      </c>
      <c r="K16439" s="11" t="str">
        <f>IFERROR(INDEX('EDC Component Dictionary'!$C$5:$C$37,MATCH('Rates Database'!J16439,'EDC Component Dictionary'!$B$5:$B$37,0)), "Energy Supply")</f>
        <v>Distribution System</v>
      </c>
      <c r="L16439" s="12"/>
      <c r="M16439" s="12">
        <v>9</v>
      </c>
    </row>
    <row r="16440" spans="1:13" x14ac:dyDescent="0.3">
      <c r="A16440" s="18">
        <v>16438</v>
      </c>
      <c r="B16440" s="18">
        <f t="shared" si="514"/>
        <v>2021</v>
      </c>
      <c r="C16440" s="17">
        <v>44378</v>
      </c>
      <c r="D16440" s="18" t="s">
        <v>314</v>
      </c>
      <c r="E16440" s="18" t="s">
        <v>338</v>
      </c>
      <c r="F16440" s="18" t="str">
        <f t="shared" si="513"/>
        <v>Princeton-Customer Charge-44378</v>
      </c>
      <c r="G16440" s="11" t="s">
        <v>131</v>
      </c>
      <c r="H16440" s="11" t="s">
        <v>56</v>
      </c>
      <c r="I16440" s="11" t="s">
        <v>56</v>
      </c>
      <c r="J16440" s="11" t="s">
        <v>56</v>
      </c>
      <c r="K16440" s="11" t="str">
        <f>IFERROR(INDEX('EDC Component Dictionary'!$C$5:$C$37,MATCH('Rates Database'!J16440,'EDC Component Dictionary'!$B$5:$B$37,0)), "Energy Supply")</f>
        <v>Distribution System</v>
      </c>
      <c r="L16440" s="12"/>
      <c r="M16440" s="12">
        <v>8.9500000000000099</v>
      </c>
    </row>
    <row r="16441" spans="1:13" x14ac:dyDescent="0.3">
      <c r="A16441" s="18">
        <v>16439</v>
      </c>
      <c r="B16441" s="18">
        <f t="shared" si="514"/>
        <v>2021</v>
      </c>
      <c r="C16441" s="17">
        <v>44378</v>
      </c>
      <c r="D16441" s="18" t="s">
        <v>314</v>
      </c>
      <c r="E16441" s="18" t="s">
        <v>347</v>
      </c>
      <c r="F16441" s="18" t="str">
        <f t="shared" si="513"/>
        <v>Middleborough-Customer Charge-44378</v>
      </c>
      <c r="G16441" s="11" t="s">
        <v>131</v>
      </c>
      <c r="H16441" s="11" t="s">
        <v>56</v>
      </c>
      <c r="I16441" s="11" t="s">
        <v>56</v>
      </c>
      <c r="J16441" s="11" t="s">
        <v>56</v>
      </c>
      <c r="K16441" s="11" t="str">
        <f>IFERROR(INDEX('EDC Component Dictionary'!$C$5:$C$37,MATCH('Rates Database'!J16441,'EDC Component Dictionary'!$B$5:$B$37,0)), "Energy Supply")</f>
        <v>Distribution System</v>
      </c>
      <c r="L16441" s="12"/>
      <c r="M16441" s="12">
        <v>4.5049999999999901</v>
      </c>
    </row>
    <row r="16442" spans="1:13" x14ac:dyDescent="0.3">
      <c r="A16442" s="18">
        <v>16440</v>
      </c>
      <c r="B16442" s="18">
        <f t="shared" si="514"/>
        <v>2021</v>
      </c>
      <c r="C16442" s="17">
        <v>44378</v>
      </c>
      <c r="D16442" s="18" t="s">
        <v>314</v>
      </c>
      <c r="E16442" s="18" t="s">
        <v>339</v>
      </c>
      <c r="F16442" s="18" t="str">
        <f t="shared" si="513"/>
        <v>Rowley-Customer Charge-44378</v>
      </c>
      <c r="G16442" s="11" t="s">
        <v>131</v>
      </c>
      <c r="H16442" s="11" t="s">
        <v>56</v>
      </c>
      <c r="I16442" s="11" t="s">
        <v>56</v>
      </c>
      <c r="J16442" s="11" t="s">
        <v>56</v>
      </c>
      <c r="K16442" s="11" t="str">
        <f>IFERROR(INDEX('EDC Component Dictionary'!$C$5:$C$37,MATCH('Rates Database'!J16442,'EDC Component Dictionary'!$B$5:$B$37,0)), "Energy Supply")</f>
        <v>Distribution System</v>
      </c>
      <c r="L16442" s="12"/>
      <c r="M16442" s="12">
        <v>4</v>
      </c>
    </row>
    <row r="16443" spans="1:13" x14ac:dyDescent="0.3">
      <c r="A16443" s="18">
        <v>16441</v>
      </c>
      <c r="B16443" s="18">
        <f t="shared" si="514"/>
        <v>2021</v>
      </c>
      <c r="C16443" s="17">
        <v>44378</v>
      </c>
      <c r="D16443" s="18" t="s">
        <v>314</v>
      </c>
      <c r="E16443" s="18" t="s">
        <v>353</v>
      </c>
      <c r="F16443" s="18" t="str">
        <f t="shared" si="513"/>
        <v>Concord-Customer Charge-44378</v>
      </c>
      <c r="G16443" s="11" t="s">
        <v>131</v>
      </c>
      <c r="H16443" s="11" t="s">
        <v>56</v>
      </c>
      <c r="I16443" s="11" t="s">
        <v>56</v>
      </c>
      <c r="J16443" s="11" t="s">
        <v>56</v>
      </c>
      <c r="K16443" s="11" t="str">
        <f>IFERROR(INDEX('EDC Component Dictionary'!$C$5:$C$37,MATCH('Rates Database'!J16443,'EDC Component Dictionary'!$B$5:$B$37,0)), "Energy Supply")</f>
        <v>Distribution System</v>
      </c>
      <c r="L16443" s="12"/>
      <c r="M16443" s="12">
        <v>15.0981249999999</v>
      </c>
    </row>
    <row r="16444" spans="1:13" x14ac:dyDescent="0.3">
      <c r="A16444" s="18">
        <v>16442</v>
      </c>
      <c r="B16444" s="18">
        <f t="shared" si="514"/>
        <v>2021</v>
      </c>
      <c r="C16444" s="17">
        <v>44378</v>
      </c>
      <c r="D16444" s="18" t="s">
        <v>314</v>
      </c>
      <c r="E16444" s="18" t="s">
        <v>340</v>
      </c>
      <c r="F16444" s="18" t="str">
        <f t="shared" si="513"/>
        <v>Wakefield-Customer Charge-44378</v>
      </c>
      <c r="G16444" s="11" t="s">
        <v>131</v>
      </c>
      <c r="H16444" s="11" t="s">
        <v>56</v>
      </c>
      <c r="I16444" s="11" t="s">
        <v>56</v>
      </c>
      <c r="J16444" s="11" t="s">
        <v>56</v>
      </c>
      <c r="K16444" s="11" t="str">
        <f>IFERROR(INDEX('EDC Component Dictionary'!$C$5:$C$37,MATCH('Rates Database'!J16444,'EDC Component Dictionary'!$B$5:$B$37,0)), "Energy Supply")</f>
        <v>Distribution System</v>
      </c>
      <c r="L16444" s="12"/>
      <c r="M16444" s="12">
        <v>6</v>
      </c>
    </row>
    <row r="16445" spans="1:13" x14ac:dyDescent="0.3">
      <c r="A16445" s="18">
        <v>16443</v>
      </c>
      <c r="B16445" s="18">
        <f t="shared" si="514"/>
        <v>2021</v>
      </c>
      <c r="C16445" s="17">
        <v>44378</v>
      </c>
      <c r="D16445" s="18" t="s">
        <v>314</v>
      </c>
      <c r="E16445" s="18" t="s">
        <v>341</v>
      </c>
      <c r="F16445" s="18" t="str">
        <f t="shared" si="513"/>
        <v>Hull-Customer Charge-44378</v>
      </c>
      <c r="G16445" s="11" t="s">
        <v>131</v>
      </c>
      <c r="H16445" s="11" t="s">
        <v>56</v>
      </c>
      <c r="I16445" s="11" t="s">
        <v>56</v>
      </c>
      <c r="J16445" s="11" t="s">
        <v>56</v>
      </c>
      <c r="K16445" s="11" t="str">
        <f>IFERROR(INDEX('EDC Component Dictionary'!$C$5:$C$37,MATCH('Rates Database'!J16445,'EDC Component Dictionary'!$B$5:$B$37,0)), "Energy Supply")</f>
        <v>Distribution System</v>
      </c>
      <c r="L16445" s="12"/>
      <c r="M16445" s="12">
        <v>5.7960000000000003</v>
      </c>
    </row>
    <row r="16446" spans="1:13" x14ac:dyDescent="0.3">
      <c r="A16446" s="18">
        <v>16444</v>
      </c>
      <c r="B16446" s="18">
        <f t="shared" si="514"/>
        <v>2021</v>
      </c>
      <c r="C16446" s="17">
        <v>44378</v>
      </c>
      <c r="D16446" s="18" t="s">
        <v>314</v>
      </c>
      <c r="E16446" s="18" t="s">
        <v>342</v>
      </c>
      <c r="F16446" s="18" t="str">
        <f t="shared" si="513"/>
        <v>North Attleborough-Customer Charge-44378</v>
      </c>
      <c r="G16446" s="11" t="s">
        <v>131</v>
      </c>
      <c r="H16446" s="11" t="s">
        <v>56</v>
      </c>
      <c r="I16446" s="11" t="s">
        <v>56</v>
      </c>
      <c r="J16446" s="11" t="s">
        <v>56</v>
      </c>
      <c r="K16446" s="11" t="str">
        <f>IFERROR(INDEX('EDC Component Dictionary'!$C$5:$C$37,MATCH('Rates Database'!J16446,'EDC Component Dictionary'!$B$5:$B$37,0)), "Energy Supply")</f>
        <v>Distribution System</v>
      </c>
      <c r="L16446" s="12"/>
      <c r="M16446" s="12">
        <v>9.2880000000000091</v>
      </c>
    </row>
    <row r="16447" spans="1:13" x14ac:dyDescent="0.3">
      <c r="A16447" s="18">
        <v>16445</v>
      </c>
      <c r="B16447" s="18">
        <f t="shared" si="514"/>
        <v>2021</v>
      </c>
      <c r="C16447" s="17">
        <v>44378</v>
      </c>
      <c r="D16447" s="18" t="s">
        <v>314</v>
      </c>
      <c r="E16447" s="18" t="s">
        <v>343</v>
      </c>
      <c r="F16447" s="18" t="str">
        <f t="shared" si="513"/>
        <v>Holden-Customer Charge-44378</v>
      </c>
      <c r="G16447" s="11" t="s">
        <v>131</v>
      </c>
      <c r="H16447" s="11" t="s">
        <v>56</v>
      </c>
      <c r="I16447" s="11" t="s">
        <v>56</v>
      </c>
      <c r="J16447" s="11" t="s">
        <v>56</v>
      </c>
      <c r="K16447" s="11" t="str">
        <f>IFERROR(INDEX('EDC Component Dictionary'!$C$5:$C$37,MATCH('Rates Database'!J16447,'EDC Component Dictionary'!$B$5:$B$37,0)), "Energy Supply")</f>
        <v>Distribution System</v>
      </c>
      <c r="L16447" s="12"/>
      <c r="M16447" s="12">
        <v>4.25</v>
      </c>
    </row>
    <row r="16448" spans="1:13" x14ac:dyDescent="0.3">
      <c r="A16448" s="18">
        <v>16446</v>
      </c>
      <c r="B16448" s="18">
        <f t="shared" si="514"/>
        <v>2021</v>
      </c>
      <c r="C16448" s="17">
        <v>44378</v>
      </c>
      <c r="D16448" s="18" t="s">
        <v>314</v>
      </c>
      <c r="E16448" s="18" t="s">
        <v>354</v>
      </c>
      <c r="F16448" s="18" t="str">
        <f t="shared" si="513"/>
        <v>Taunton-Customer Charge-44378</v>
      </c>
      <c r="G16448" s="11" t="s">
        <v>131</v>
      </c>
      <c r="H16448" s="11" t="s">
        <v>56</v>
      </c>
      <c r="I16448" s="11" t="s">
        <v>56</v>
      </c>
      <c r="J16448" s="11" t="s">
        <v>56</v>
      </c>
      <c r="K16448" s="11" t="str">
        <f>IFERROR(INDEX('EDC Component Dictionary'!$C$5:$C$37,MATCH('Rates Database'!J16448,'EDC Component Dictionary'!$B$5:$B$37,0)), "Energy Supply")</f>
        <v>Distribution System</v>
      </c>
      <c r="L16448" s="12"/>
      <c r="M16448" s="12">
        <v>9.2244999999999902</v>
      </c>
    </row>
    <row r="16449" spans="1:13" x14ac:dyDescent="0.3">
      <c r="A16449" s="18">
        <v>16447</v>
      </c>
      <c r="B16449" s="18">
        <f t="shared" si="514"/>
        <v>2021</v>
      </c>
      <c r="C16449" s="17">
        <v>44378</v>
      </c>
      <c r="D16449" s="18" t="s">
        <v>314</v>
      </c>
      <c r="E16449" s="18" t="s">
        <v>344</v>
      </c>
      <c r="F16449" s="18" t="str">
        <f t="shared" si="513"/>
        <v>Norwood-Customer Charge-44378</v>
      </c>
      <c r="G16449" s="11" t="s">
        <v>131</v>
      </c>
      <c r="H16449" s="11" t="s">
        <v>56</v>
      </c>
      <c r="I16449" s="11" t="s">
        <v>56</v>
      </c>
      <c r="J16449" s="11" t="s">
        <v>56</v>
      </c>
      <c r="K16449" s="11" t="str">
        <f>IFERROR(INDEX('EDC Component Dictionary'!$C$5:$C$37,MATCH('Rates Database'!J16449,'EDC Component Dictionary'!$B$5:$B$37,0)), "Energy Supply")</f>
        <v>Distribution System</v>
      </c>
      <c r="L16449" s="12"/>
      <c r="M16449" s="12">
        <v>9</v>
      </c>
    </row>
    <row r="16450" spans="1:13" x14ac:dyDescent="0.3">
      <c r="A16450" s="18">
        <v>16448</v>
      </c>
      <c r="B16450" s="18">
        <f t="shared" si="514"/>
        <v>2021</v>
      </c>
      <c r="C16450" s="17">
        <v>44378</v>
      </c>
      <c r="D16450" s="18" t="s">
        <v>314</v>
      </c>
      <c r="E16450" s="18" t="s">
        <v>355</v>
      </c>
      <c r="F16450" s="18" t="str">
        <f t="shared" si="513"/>
        <v>Wellesley-Customer Charge-44378</v>
      </c>
      <c r="G16450" s="11" t="s">
        <v>131</v>
      </c>
      <c r="H16450" s="11" t="s">
        <v>56</v>
      </c>
      <c r="I16450" s="11" t="s">
        <v>56</v>
      </c>
      <c r="J16450" s="11" t="s">
        <v>56</v>
      </c>
      <c r="K16450" s="11" t="str">
        <f>IFERROR(INDEX('EDC Component Dictionary'!$C$5:$C$37,MATCH('Rates Database'!J16450,'EDC Component Dictionary'!$B$5:$B$37,0)), "Energy Supply")</f>
        <v>Distribution System</v>
      </c>
      <c r="L16450" s="12"/>
      <c r="M16450" s="12">
        <v>2.5935000000000001</v>
      </c>
    </row>
    <row r="16451" spans="1:13" x14ac:dyDescent="0.3">
      <c r="A16451" s="18">
        <v>16449</v>
      </c>
      <c r="B16451" s="18">
        <f t="shared" si="514"/>
        <v>2021</v>
      </c>
      <c r="C16451" s="17">
        <v>44378</v>
      </c>
      <c r="D16451" s="18" t="s">
        <v>314</v>
      </c>
      <c r="E16451" s="18" t="s">
        <v>345</v>
      </c>
      <c r="F16451" s="18" t="str">
        <f t="shared" si="513"/>
        <v>Russell-Customer Charge-44378</v>
      </c>
      <c r="G16451" s="11" t="s">
        <v>131</v>
      </c>
      <c r="H16451" s="11" t="s">
        <v>56</v>
      </c>
      <c r="I16451" s="11" t="s">
        <v>56</v>
      </c>
      <c r="J16451" s="11" t="s">
        <v>56</v>
      </c>
      <c r="K16451" s="11" t="str">
        <f>IFERROR(INDEX('EDC Component Dictionary'!$C$5:$C$37,MATCH('Rates Database'!J16451,'EDC Component Dictionary'!$B$5:$B$37,0)), "Energy Supply")</f>
        <v>Distribution System</v>
      </c>
      <c r="L16451" s="12"/>
      <c r="M16451" s="12">
        <v>8</v>
      </c>
    </row>
    <row r="16452" spans="1:13" x14ac:dyDescent="0.3">
      <c r="A16452" s="18">
        <v>16450</v>
      </c>
      <c r="B16452" s="18">
        <f t="shared" si="514"/>
        <v>2021</v>
      </c>
      <c r="C16452" s="17">
        <v>44378</v>
      </c>
      <c r="D16452" s="18" t="s">
        <v>314</v>
      </c>
      <c r="E16452" s="18" t="s">
        <v>346</v>
      </c>
      <c r="F16452" s="18" t="str">
        <f t="shared" ref="F16452:F16515" si="515">_xlfn.CONCAT(E16452,"-",J16452,"-",C16452)</f>
        <v>Chester-Customer Charge-44378</v>
      </c>
      <c r="G16452" s="11" t="s">
        <v>131</v>
      </c>
      <c r="H16452" s="11" t="s">
        <v>56</v>
      </c>
      <c r="I16452" s="11" t="s">
        <v>56</v>
      </c>
      <c r="J16452" s="11" t="s">
        <v>56</v>
      </c>
      <c r="K16452" s="11" t="str">
        <f>IFERROR(INDEX('EDC Component Dictionary'!$C$5:$C$37,MATCH('Rates Database'!J16452,'EDC Component Dictionary'!$B$5:$B$37,0)), "Energy Supply")</f>
        <v>Distribution System</v>
      </c>
      <c r="L16452" s="12"/>
      <c r="M16452" s="12">
        <v>5.9850000000000101</v>
      </c>
    </row>
    <row r="16453" spans="1:13" x14ac:dyDescent="0.3">
      <c r="A16453" s="18">
        <v>16451</v>
      </c>
      <c r="B16453" s="18">
        <f t="shared" si="514"/>
        <v>2019</v>
      </c>
      <c r="C16453" s="17">
        <v>43586</v>
      </c>
      <c r="D16453" s="18" t="s">
        <v>314</v>
      </c>
      <c r="E16453" s="18" t="s">
        <v>315</v>
      </c>
      <c r="F16453" s="18" t="str">
        <f t="shared" si="515"/>
        <v>Holyoke-Customer Charge-43586</v>
      </c>
      <c r="G16453" s="11" t="s">
        <v>131</v>
      </c>
      <c r="H16453" s="11" t="s">
        <v>56</v>
      </c>
      <c r="I16453" s="11" t="s">
        <v>56</v>
      </c>
      <c r="J16453" s="11" t="s">
        <v>56</v>
      </c>
      <c r="K16453" s="11" t="str">
        <f>IFERROR(INDEX('EDC Component Dictionary'!$C$5:$C$37,MATCH('Rates Database'!J16453,'EDC Component Dictionary'!$B$5:$B$37,0)), "Energy Supply")</f>
        <v>Distribution System</v>
      </c>
      <c r="L16453" s="12"/>
      <c r="M16453" s="12">
        <v>4.09499999999999</v>
      </c>
    </row>
    <row r="16454" spans="1:13" x14ac:dyDescent="0.3">
      <c r="A16454" s="18">
        <v>16452</v>
      </c>
      <c r="B16454" s="18">
        <f t="shared" si="514"/>
        <v>2019</v>
      </c>
      <c r="C16454" s="17">
        <v>43586</v>
      </c>
      <c r="D16454" s="18" t="s">
        <v>314</v>
      </c>
      <c r="E16454" s="18" t="s">
        <v>316</v>
      </c>
      <c r="F16454" s="18" t="str">
        <f t="shared" si="515"/>
        <v>West Boylston-Customer Charge-43586</v>
      </c>
      <c r="G16454" s="11" t="s">
        <v>131</v>
      </c>
      <c r="H16454" s="11" t="s">
        <v>56</v>
      </c>
      <c r="I16454" s="11" t="s">
        <v>56</v>
      </c>
      <c r="J16454" s="11" t="s">
        <v>56</v>
      </c>
      <c r="K16454" s="11" t="str">
        <f>IFERROR(INDEX('EDC Component Dictionary'!$C$5:$C$37,MATCH('Rates Database'!J16454,'EDC Component Dictionary'!$B$5:$B$37,0)), "Energy Supply")</f>
        <v>Distribution System</v>
      </c>
      <c r="L16454" s="12"/>
      <c r="M16454" s="12">
        <v>4.0140000000000002</v>
      </c>
    </row>
    <row r="16455" spans="1:13" x14ac:dyDescent="0.3">
      <c r="A16455" s="18">
        <v>16453</v>
      </c>
      <c r="B16455" s="18">
        <f t="shared" si="514"/>
        <v>2019</v>
      </c>
      <c r="C16455" s="17">
        <v>43586</v>
      </c>
      <c r="D16455" s="18" t="s">
        <v>314</v>
      </c>
      <c r="E16455" s="18" t="s">
        <v>348</v>
      </c>
      <c r="F16455" s="18" t="str">
        <f t="shared" si="515"/>
        <v>Middleton-Customer Charge-43586</v>
      </c>
      <c r="G16455" s="11" t="s">
        <v>131</v>
      </c>
      <c r="H16455" s="11" t="s">
        <v>56</v>
      </c>
      <c r="I16455" s="11" t="s">
        <v>56</v>
      </c>
      <c r="J16455" s="11" t="s">
        <v>56</v>
      </c>
      <c r="K16455" s="11" t="str">
        <f>IFERROR(INDEX('EDC Component Dictionary'!$C$5:$C$37,MATCH('Rates Database'!J16455,'EDC Component Dictionary'!$B$5:$B$37,0)), "Energy Supply")</f>
        <v>Distribution System</v>
      </c>
      <c r="L16455" s="12"/>
      <c r="M16455" s="12">
        <v>5.0399999999999903</v>
      </c>
    </row>
    <row r="16456" spans="1:13" x14ac:dyDescent="0.3">
      <c r="A16456" s="18">
        <v>16454</v>
      </c>
      <c r="B16456" s="18">
        <f t="shared" si="514"/>
        <v>2019</v>
      </c>
      <c r="C16456" s="17">
        <v>43586</v>
      </c>
      <c r="D16456" s="18" t="s">
        <v>314</v>
      </c>
      <c r="E16456" s="18" t="s">
        <v>317</v>
      </c>
      <c r="F16456" s="18" t="str">
        <f t="shared" si="515"/>
        <v>Danvers-Customer Charge-43586</v>
      </c>
      <c r="G16456" s="11" t="s">
        <v>131</v>
      </c>
      <c r="H16456" s="11" t="s">
        <v>56</v>
      </c>
      <c r="I16456" s="11" t="s">
        <v>56</v>
      </c>
      <c r="J16456" s="11" t="s">
        <v>56</v>
      </c>
      <c r="K16456" s="11" t="str">
        <f>IFERROR(INDEX('EDC Component Dictionary'!$C$5:$C$37,MATCH('Rates Database'!J16456,'EDC Component Dictionary'!$B$5:$B$37,0)), "Energy Supply")</f>
        <v>Distribution System</v>
      </c>
      <c r="L16456" s="12"/>
      <c r="M16456" s="12">
        <v>5</v>
      </c>
    </row>
    <row r="16457" spans="1:13" x14ac:dyDescent="0.3">
      <c r="A16457" s="18">
        <v>16455</v>
      </c>
      <c r="B16457" s="18">
        <f t="shared" si="514"/>
        <v>2019</v>
      </c>
      <c r="C16457" s="17">
        <v>43586</v>
      </c>
      <c r="D16457" s="18" t="s">
        <v>314</v>
      </c>
      <c r="E16457" s="18" t="s">
        <v>318</v>
      </c>
      <c r="F16457" s="18" t="str">
        <f t="shared" si="515"/>
        <v>Peabody-Customer Charge-43586</v>
      </c>
      <c r="G16457" s="11" t="s">
        <v>131</v>
      </c>
      <c r="H16457" s="11" t="s">
        <v>56</v>
      </c>
      <c r="I16457" s="11" t="s">
        <v>56</v>
      </c>
      <c r="J16457" s="11" t="s">
        <v>56</v>
      </c>
      <c r="K16457" s="11" t="str">
        <f>IFERROR(INDEX('EDC Component Dictionary'!$C$5:$C$37,MATCH('Rates Database'!J16457,'EDC Component Dictionary'!$B$5:$B$37,0)), "Energy Supply")</f>
        <v>Distribution System</v>
      </c>
      <c r="L16457" s="12"/>
      <c r="M16457" s="12">
        <v>1.1319999999999899</v>
      </c>
    </row>
    <row r="16458" spans="1:13" x14ac:dyDescent="0.3">
      <c r="A16458" s="18">
        <v>16456</v>
      </c>
      <c r="B16458" s="18">
        <f t="shared" si="514"/>
        <v>2019</v>
      </c>
      <c r="C16458" s="17">
        <v>43586</v>
      </c>
      <c r="D16458" s="18" t="s">
        <v>314</v>
      </c>
      <c r="E16458" s="18" t="s">
        <v>319</v>
      </c>
      <c r="F16458" s="18" t="str">
        <f t="shared" si="515"/>
        <v>Ashburnham-Customer Charge-43586</v>
      </c>
      <c r="G16458" s="11" t="s">
        <v>131</v>
      </c>
      <c r="H16458" s="11" t="s">
        <v>56</v>
      </c>
      <c r="I16458" s="11" t="s">
        <v>56</v>
      </c>
      <c r="J16458" s="11" t="s">
        <v>56</v>
      </c>
      <c r="K16458" s="11" t="str">
        <f>IFERROR(INDEX('EDC Component Dictionary'!$C$5:$C$37,MATCH('Rates Database'!J16458,'EDC Component Dictionary'!$B$5:$B$37,0)), "Energy Supply")</f>
        <v>Distribution System</v>
      </c>
      <c r="L16458" s="12"/>
      <c r="M16458" s="12">
        <v>4.5</v>
      </c>
    </row>
    <row r="16459" spans="1:13" x14ac:dyDescent="0.3">
      <c r="A16459" s="18">
        <v>16457</v>
      </c>
      <c r="B16459" s="18">
        <f t="shared" si="514"/>
        <v>2019</v>
      </c>
      <c r="C16459" s="17">
        <v>43586</v>
      </c>
      <c r="D16459" s="18" t="s">
        <v>314</v>
      </c>
      <c r="E16459" s="18" t="s">
        <v>320</v>
      </c>
      <c r="F16459" s="18" t="str">
        <f t="shared" si="515"/>
        <v>Mansfield-Customer Charge-43586</v>
      </c>
      <c r="G16459" s="11" t="s">
        <v>131</v>
      </c>
      <c r="H16459" s="11" t="s">
        <v>56</v>
      </c>
      <c r="I16459" s="11" t="s">
        <v>56</v>
      </c>
      <c r="J16459" s="11" t="s">
        <v>56</v>
      </c>
      <c r="K16459" s="11" t="str">
        <f>IFERROR(INDEX('EDC Component Dictionary'!$C$5:$C$37,MATCH('Rates Database'!J16459,'EDC Component Dictionary'!$B$5:$B$37,0)), "Energy Supply")</f>
        <v>Distribution System</v>
      </c>
      <c r="L16459" s="12"/>
      <c r="M16459" s="12">
        <v>4</v>
      </c>
    </row>
    <row r="16460" spans="1:13" x14ac:dyDescent="0.3">
      <c r="A16460" s="18">
        <v>16458</v>
      </c>
      <c r="B16460" s="18">
        <f t="shared" si="514"/>
        <v>2019</v>
      </c>
      <c r="C16460" s="17">
        <v>43586</v>
      </c>
      <c r="D16460" s="18" t="s">
        <v>314</v>
      </c>
      <c r="E16460" s="18" t="s">
        <v>321</v>
      </c>
      <c r="F16460" s="18" t="str">
        <f t="shared" si="515"/>
        <v>Braintree-Customer Charge-43586</v>
      </c>
      <c r="G16460" s="11" t="s">
        <v>131</v>
      </c>
      <c r="H16460" s="11" t="s">
        <v>56</v>
      </c>
      <c r="I16460" s="11" t="s">
        <v>56</v>
      </c>
      <c r="J16460" s="11" t="s">
        <v>56</v>
      </c>
      <c r="K16460" s="11" t="str">
        <f>IFERROR(INDEX('EDC Component Dictionary'!$C$5:$C$37,MATCH('Rates Database'!J16460,'EDC Component Dictionary'!$B$5:$B$37,0)), "Energy Supply")</f>
        <v>Distribution System</v>
      </c>
      <c r="L16460" s="12"/>
      <c r="M16460" s="12">
        <v>5.12</v>
      </c>
    </row>
    <row r="16461" spans="1:13" x14ac:dyDescent="0.3">
      <c r="A16461" s="18">
        <v>16459</v>
      </c>
      <c r="B16461" s="18">
        <f t="shared" si="514"/>
        <v>2019</v>
      </c>
      <c r="C16461" s="17">
        <v>43586</v>
      </c>
      <c r="D16461" s="18" t="s">
        <v>314</v>
      </c>
      <c r="E16461" s="18" t="s">
        <v>322</v>
      </c>
      <c r="F16461" s="18" t="str">
        <f t="shared" si="515"/>
        <v>Paxton-Customer Charge-43586</v>
      </c>
      <c r="G16461" s="11" t="s">
        <v>131</v>
      </c>
      <c r="H16461" s="11" t="s">
        <v>56</v>
      </c>
      <c r="I16461" s="11" t="s">
        <v>56</v>
      </c>
      <c r="J16461" s="11" t="s">
        <v>56</v>
      </c>
      <c r="K16461" s="11" t="str">
        <f>IFERROR(INDEX('EDC Component Dictionary'!$C$5:$C$37,MATCH('Rates Database'!J16461,'EDC Component Dictionary'!$B$5:$B$37,0)), "Energy Supply")</f>
        <v>Distribution System</v>
      </c>
      <c r="L16461" s="12"/>
      <c r="M16461" s="12">
        <v>5</v>
      </c>
    </row>
    <row r="16462" spans="1:13" x14ac:dyDescent="0.3">
      <c r="A16462" s="18">
        <v>16460</v>
      </c>
      <c r="B16462" s="18">
        <f t="shared" si="514"/>
        <v>2019</v>
      </c>
      <c r="C16462" s="17">
        <v>43586</v>
      </c>
      <c r="D16462" s="18" t="s">
        <v>314</v>
      </c>
      <c r="E16462" s="18" t="s">
        <v>323</v>
      </c>
      <c r="F16462" s="18" t="str">
        <f t="shared" si="515"/>
        <v>Templeton-Customer Charge-43586</v>
      </c>
      <c r="G16462" s="11" t="s">
        <v>131</v>
      </c>
      <c r="H16462" s="11" t="s">
        <v>56</v>
      </c>
      <c r="I16462" s="11" t="s">
        <v>56</v>
      </c>
      <c r="J16462" s="11" t="s">
        <v>56</v>
      </c>
      <c r="K16462" s="11" t="str">
        <f>IFERROR(INDEX('EDC Component Dictionary'!$C$5:$C$37,MATCH('Rates Database'!J16462,'EDC Component Dictionary'!$B$5:$B$37,0)), "Energy Supply")</f>
        <v>Distribution System</v>
      </c>
      <c r="L16462" s="12"/>
      <c r="M16462" s="12">
        <v>3.74999999999998</v>
      </c>
    </row>
    <row r="16463" spans="1:13" x14ac:dyDescent="0.3">
      <c r="A16463" s="18">
        <v>16461</v>
      </c>
      <c r="B16463" s="18">
        <f t="shared" si="514"/>
        <v>2019</v>
      </c>
      <c r="C16463" s="17">
        <v>43586</v>
      </c>
      <c r="D16463" s="18" t="s">
        <v>314</v>
      </c>
      <c r="E16463" s="18" t="s">
        <v>324</v>
      </c>
      <c r="F16463" s="18" t="str">
        <f t="shared" si="515"/>
        <v>Hudson-Customer Charge-43586</v>
      </c>
      <c r="G16463" s="11" t="s">
        <v>131</v>
      </c>
      <c r="H16463" s="11" t="s">
        <v>56</v>
      </c>
      <c r="I16463" s="11" t="s">
        <v>56</v>
      </c>
      <c r="J16463" s="11" t="s">
        <v>56</v>
      </c>
      <c r="K16463" s="11" t="str">
        <f>IFERROR(INDEX('EDC Component Dictionary'!$C$5:$C$37,MATCH('Rates Database'!J16463,'EDC Component Dictionary'!$B$5:$B$37,0)), "Energy Supply")</f>
        <v>Distribution System</v>
      </c>
      <c r="L16463" s="12"/>
      <c r="M16463" s="12">
        <v>2.64699999999999</v>
      </c>
    </row>
    <row r="16464" spans="1:13" x14ac:dyDescent="0.3">
      <c r="A16464" s="18">
        <v>16462</v>
      </c>
      <c r="B16464" s="18">
        <f t="shared" si="514"/>
        <v>2019</v>
      </c>
      <c r="C16464" s="17">
        <v>43586</v>
      </c>
      <c r="D16464" s="18" t="s">
        <v>314</v>
      </c>
      <c r="E16464" s="18" t="s">
        <v>325</v>
      </c>
      <c r="F16464" s="18" t="str">
        <f t="shared" si="515"/>
        <v>Reading-Customer Charge-43586</v>
      </c>
      <c r="G16464" s="11" t="s">
        <v>131</v>
      </c>
      <c r="H16464" s="11" t="s">
        <v>56</v>
      </c>
      <c r="I16464" s="11" t="s">
        <v>56</v>
      </c>
      <c r="J16464" s="11" t="s">
        <v>56</v>
      </c>
      <c r="K16464" s="11" t="str">
        <f>IFERROR(INDEX('EDC Component Dictionary'!$C$5:$C$37,MATCH('Rates Database'!J16464,'EDC Component Dictionary'!$B$5:$B$37,0)), "Energy Supply")</f>
        <v>Distribution System</v>
      </c>
      <c r="L16464" s="12"/>
      <c r="M16464" s="12">
        <v>4.3520000000000003</v>
      </c>
    </row>
    <row r="16465" spans="1:13" x14ac:dyDescent="0.3">
      <c r="A16465" s="18">
        <v>16463</v>
      </c>
      <c r="B16465" s="18">
        <f t="shared" si="514"/>
        <v>2019</v>
      </c>
      <c r="C16465" s="17">
        <v>43586</v>
      </c>
      <c r="D16465" s="18" t="s">
        <v>314</v>
      </c>
      <c r="E16465" s="18" t="s">
        <v>326</v>
      </c>
      <c r="F16465" s="18" t="str">
        <f t="shared" si="515"/>
        <v>Shrewsbury-Customer Charge-43586</v>
      </c>
      <c r="G16465" s="11" t="s">
        <v>131</v>
      </c>
      <c r="H16465" s="11" t="s">
        <v>56</v>
      </c>
      <c r="I16465" s="11" t="s">
        <v>56</v>
      </c>
      <c r="J16465" s="11" t="s">
        <v>56</v>
      </c>
      <c r="K16465" s="11" t="str">
        <f>IFERROR(INDEX('EDC Component Dictionary'!$C$5:$C$37,MATCH('Rates Database'!J16465,'EDC Component Dictionary'!$B$5:$B$37,0)), "Energy Supply")</f>
        <v>Distribution System</v>
      </c>
      <c r="L16465" s="12"/>
      <c r="M16465" s="12">
        <v>5</v>
      </c>
    </row>
    <row r="16466" spans="1:13" x14ac:dyDescent="0.3">
      <c r="A16466" s="18">
        <v>16464</v>
      </c>
      <c r="B16466" s="18">
        <f t="shared" si="514"/>
        <v>2019</v>
      </c>
      <c r="C16466" s="17">
        <v>43586</v>
      </c>
      <c r="D16466" s="18" t="s">
        <v>314</v>
      </c>
      <c r="E16466" s="18" t="s">
        <v>327</v>
      </c>
      <c r="F16466" s="18" t="str">
        <f t="shared" si="515"/>
        <v>Ipswich-Customer Charge-43586</v>
      </c>
      <c r="G16466" s="11" t="s">
        <v>131</v>
      </c>
      <c r="H16466" s="11" t="s">
        <v>56</v>
      </c>
      <c r="I16466" s="11" t="s">
        <v>56</v>
      </c>
      <c r="J16466" s="11" t="s">
        <v>56</v>
      </c>
      <c r="K16466" s="11" t="str">
        <f>IFERROR(INDEX('EDC Component Dictionary'!$C$5:$C$37,MATCH('Rates Database'!J16466,'EDC Component Dictionary'!$B$5:$B$37,0)), "Energy Supply")</f>
        <v>Distribution System</v>
      </c>
      <c r="L16466" s="12"/>
      <c r="M16466" s="12">
        <v>4</v>
      </c>
    </row>
    <row r="16467" spans="1:13" x14ac:dyDescent="0.3">
      <c r="A16467" s="18">
        <v>16465</v>
      </c>
      <c r="B16467" s="18">
        <f t="shared" si="514"/>
        <v>2019</v>
      </c>
      <c r="C16467" s="17">
        <v>43586</v>
      </c>
      <c r="D16467" s="18" t="s">
        <v>314</v>
      </c>
      <c r="E16467" s="18" t="s">
        <v>328</v>
      </c>
      <c r="F16467" s="18" t="str">
        <f t="shared" si="515"/>
        <v>Westfield-Customer Charge-43586</v>
      </c>
      <c r="G16467" s="11" t="s">
        <v>131</v>
      </c>
      <c r="H16467" s="11" t="s">
        <v>56</v>
      </c>
      <c r="I16467" s="11" t="s">
        <v>56</v>
      </c>
      <c r="J16467" s="11" t="s">
        <v>56</v>
      </c>
      <c r="K16467" s="11" t="str">
        <f>IFERROR(INDEX('EDC Component Dictionary'!$C$5:$C$37,MATCH('Rates Database'!J16467,'EDC Component Dictionary'!$B$5:$B$37,0)), "Energy Supply")</f>
        <v>Distribution System</v>
      </c>
      <c r="L16467" s="12"/>
      <c r="M16467" s="12">
        <v>11.637499999999999</v>
      </c>
    </row>
    <row r="16468" spans="1:13" x14ac:dyDescent="0.3">
      <c r="A16468" s="18">
        <v>16466</v>
      </c>
      <c r="B16468" s="18">
        <f t="shared" si="514"/>
        <v>2019</v>
      </c>
      <c r="C16468" s="17">
        <v>43586</v>
      </c>
      <c r="D16468" s="18" t="s">
        <v>314</v>
      </c>
      <c r="E16468" s="18" t="s">
        <v>351</v>
      </c>
      <c r="F16468" s="18" t="str">
        <f t="shared" si="515"/>
        <v>Groton-Customer Charge-43586</v>
      </c>
      <c r="G16468" s="11" t="s">
        <v>131</v>
      </c>
      <c r="H16468" s="11" t="s">
        <v>56</v>
      </c>
      <c r="I16468" s="11" t="s">
        <v>56</v>
      </c>
      <c r="J16468" s="11" t="s">
        <v>56</v>
      </c>
      <c r="K16468" s="11" t="str">
        <f>IFERROR(INDEX('EDC Component Dictionary'!$C$5:$C$37,MATCH('Rates Database'!J16468,'EDC Component Dictionary'!$B$5:$B$37,0)), "Energy Supply")</f>
        <v>Distribution System</v>
      </c>
      <c r="L16468" s="12"/>
      <c r="M16468" s="12">
        <v>3.82</v>
      </c>
    </row>
    <row r="16469" spans="1:13" x14ac:dyDescent="0.3">
      <c r="A16469" s="18">
        <v>16467</v>
      </c>
      <c r="B16469" s="18">
        <f t="shared" si="514"/>
        <v>2019</v>
      </c>
      <c r="C16469" s="17">
        <v>43586</v>
      </c>
      <c r="D16469" s="18" t="s">
        <v>314</v>
      </c>
      <c r="E16469" s="18" t="s">
        <v>329</v>
      </c>
      <c r="F16469" s="18" t="str">
        <f t="shared" si="515"/>
        <v>Merrimac-Customer Charge-43586</v>
      </c>
      <c r="G16469" s="11" t="s">
        <v>131</v>
      </c>
      <c r="H16469" s="11" t="s">
        <v>56</v>
      </c>
      <c r="I16469" s="11" t="s">
        <v>56</v>
      </c>
      <c r="J16469" s="11" t="s">
        <v>56</v>
      </c>
      <c r="K16469" s="11" t="str">
        <f>IFERROR(INDEX('EDC Component Dictionary'!$C$5:$C$37,MATCH('Rates Database'!J16469,'EDC Component Dictionary'!$B$5:$B$37,0)), "Energy Supply")</f>
        <v>Distribution System</v>
      </c>
      <c r="L16469" s="12"/>
      <c r="M16469" s="12">
        <v>5.5</v>
      </c>
    </row>
    <row r="16470" spans="1:13" x14ac:dyDescent="0.3">
      <c r="A16470" s="18">
        <v>16468</v>
      </c>
      <c r="B16470" s="18">
        <f t="shared" ref="B16470:B16533" si="516">YEAR(C16470)</f>
        <v>2019</v>
      </c>
      <c r="C16470" s="17">
        <v>43586</v>
      </c>
      <c r="D16470" s="18" t="s">
        <v>314</v>
      </c>
      <c r="E16470" s="18" t="s">
        <v>352</v>
      </c>
      <c r="F16470" s="18" t="str">
        <f t="shared" si="515"/>
        <v>Belmont-Customer Charge-43586</v>
      </c>
      <c r="G16470" s="11" t="s">
        <v>131</v>
      </c>
      <c r="H16470" s="11" t="s">
        <v>56</v>
      </c>
      <c r="I16470" s="11" t="s">
        <v>56</v>
      </c>
      <c r="J16470" s="11" t="s">
        <v>56</v>
      </c>
      <c r="K16470" s="11" t="str">
        <f>IFERROR(INDEX('EDC Component Dictionary'!$C$5:$C$37,MATCH('Rates Database'!J16470,'EDC Component Dictionary'!$B$5:$B$37,0)), "Energy Supply")</f>
        <v>Distribution System</v>
      </c>
      <c r="L16470" s="12"/>
      <c r="M16470" s="12">
        <v>10.5999999999999</v>
      </c>
    </row>
    <row r="16471" spans="1:13" x14ac:dyDescent="0.3">
      <c r="A16471" s="18">
        <v>16469</v>
      </c>
      <c r="B16471" s="18">
        <f t="shared" si="516"/>
        <v>2019</v>
      </c>
      <c r="C16471" s="17">
        <v>43586</v>
      </c>
      <c r="D16471" s="18" t="s">
        <v>314</v>
      </c>
      <c r="E16471" s="18" t="s">
        <v>330</v>
      </c>
      <c r="F16471" s="18" t="str">
        <f t="shared" si="515"/>
        <v>Chicopee-Customer Charge-43586</v>
      </c>
      <c r="G16471" s="11" t="s">
        <v>131</v>
      </c>
      <c r="H16471" s="11" t="s">
        <v>56</v>
      </c>
      <c r="I16471" s="11" t="s">
        <v>56</v>
      </c>
      <c r="J16471" s="11" t="s">
        <v>56</v>
      </c>
      <c r="K16471" s="11" t="str">
        <f>IFERROR(INDEX('EDC Component Dictionary'!$C$5:$C$37,MATCH('Rates Database'!J16471,'EDC Component Dictionary'!$B$5:$B$37,0)), "Energy Supply")</f>
        <v>Distribution System</v>
      </c>
      <c r="L16471" s="12"/>
      <c r="M16471" s="12">
        <v>5.6</v>
      </c>
    </row>
    <row r="16472" spans="1:13" x14ac:dyDescent="0.3">
      <c r="A16472" s="18">
        <v>16470</v>
      </c>
      <c r="B16472" s="18">
        <f t="shared" si="516"/>
        <v>2019</v>
      </c>
      <c r="C16472" s="17">
        <v>43586</v>
      </c>
      <c r="D16472" s="18" t="s">
        <v>314</v>
      </c>
      <c r="E16472" s="18" t="s">
        <v>331</v>
      </c>
      <c r="F16472" s="18" t="str">
        <f t="shared" si="515"/>
        <v>Marblehead-Customer Charge-43586</v>
      </c>
      <c r="G16472" s="11" t="s">
        <v>131</v>
      </c>
      <c r="H16472" s="11" t="s">
        <v>56</v>
      </c>
      <c r="I16472" s="11" t="s">
        <v>56</v>
      </c>
      <c r="J16472" s="11" t="s">
        <v>56</v>
      </c>
      <c r="K16472" s="11" t="str">
        <f>IFERROR(INDEX('EDC Component Dictionary'!$C$5:$C$37,MATCH('Rates Database'!J16472,'EDC Component Dictionary'!$B$5:$B$37,0)), "Energy Supply")</f>
        <v>Distribution System</v>
      </c>
      <c r="L16472" s="12"/>
      <c r="M16472" s="12">
        <v>0.82999999999999796</v>
      </c>
    </row>
    <row r="16473" spans="1:13" x14ac:dyDescent="0.3">
      <c r="A16473" s="18">
        <v>16471</v>
      </c>
      <c r="B16473" s="18">
        <f t="shared" si="516"/>
        <v>2019</v>
      </c>
      <c r="C16473" s="17">
        <v>43586</v>
      </c>
      <c r="D16473" s="18" t="s">
        <v>314</v>
      </c>
      <c r="E16473" s="18" t="s">
        <v>332</v>
      </c>
      <c r="F16473" s="18" t="str">
        <f t="shared" si="515"/>
        <v>Hingham-Customer Charge-43586</v>
      </c>
      <c r="G16473" s="11" t="s">
        <v>131</v>
      </c>
      <c r="H16473" s="11" t="s">
        <v>56</v>
      </c>
      <c r="I16473" s="11" t="s">
        <v>56</v>
      </c>
      <c r="J16473" s="11" t="s">
        <v>56</v>
      </c>
      <c r="K16473" s="11" t="str">
        <f>IFERROR(INDEX('EDC Component Dictionary'!$C$5:$C$37,MATCH('Rates Database'!J16473,'EDC Component Dictionary'!$B$5:$B$37,0)), "Energy Supply")</f>
        <v>Distribution System</v>
      </c>
      <c r="L16473" s="12"/>
      <c r="M16473" s="12">
        <v>7.9739999999999798</v>
      </c>
    </row>
    <row r="16474" spans="1:13" x14ac:dyDescent="0.3">
      <c r="A16474" s="18">
        <v>16472</v>
      </c>
      <c r="B16474" s="18">
        <f t="shared" si="516"/>
        <v>2019</v>
      </c>
      <c r="C16474" s="17">
        <v>43586</v>
      </c>
      <c r="D16474" s="18" t="s">
        <v>314</v>
      </c>
      <c r="E16474" s="18" t="s">
        <v>333</v>
      </c>
      <c r="F16474" s="18" t="str">
        <f t="shared" si="515"/>
        <v>South Hadley-Customer Charge-43586</v>
      </c>
      <c r="G16474" s="11" t="s">
        <v>131</v>
      </c>
      <c r="H16474" s="11" t="s">
        <v>56</v>
      </c>
      <c r="I16474" s="11" t="s">
        <v>56</v>
      </c>
      <c r="J16474" s="11" t="s">
        <v>56</v>
      </c>
      <c r="K16474" s="11" t="str">
        <f>IFERROR(INDEX('EDC Component Dictionary'!$C$5:$C$37,MATCH('Rates Database'!J16474,'EDC Component Dictionary'!$B$5:$B$37,0)), "Energy Supply")</f>
        <v>Distribution System</v>
      </c>
      <c r="L16474" s="12"/>
      <c r="M16474" s="12">
        <v>4.7</v>
      </c>
    </row>
    <row r="16475" spans="1:13" x14ac:dyDescent="0.3">
      <c r="A16475" s="18">
        <v>16473</v>
      </c>
      <c r="B16475" s="18">
        <f t="shared" si="516"/>
        <v>2019</v>
      </c>
      <c r="C16475" s="17">
        <v>43586</v>
      </c>
      <c r="D16475" s="18" t="s">
        <v>314</v>
      </c>
      <c r="E16475" s="18" t="s">
        <v>334</v>
      </c>
      <c r="F16475" s="18" t="str">
        <f t="shared" si="515"/>
        <v>Georgetown-Customer Charge-43586</v>
      </c>
      <c r="G16475" s="11" t="s">
        <v>131</v>
      </c>
      <c r="H16475" s="11" t="s">
        <v>56</v>
      </c>
      <c r="I16475" s="11" t="s">
        <v>56</v>
      </c>
      <c r="J16475" s="11" t="s">
        <v>56</v>
      </c>
      <c r="K16475" s="11" t="str">
        <f>IFERROR(INDEX('EDC Component Dictionary'!$C$5:$C$37,MATCH('Rates Database'!J16475,'EDC Component Dictionary'!$B$5:$B$37,0)), "Energy Supply")</f>
        <v>Distribution System</v>
      </c>
      <c r="L16475" s="12"/>
      <c r="M16475" s="12">
        <v>5.41099999999998</v>
      </c>
    </row>
    <row r="16476" spans="1:13" x14ac:dyDescent="0.3">
      <c r="A16476" s="18">
        <v>16474</v>
      </c>
      <c r="B16476" s="18">
        <f t="shared" si="516"/>
        <v>2019</v>
      </c>
      <c r="C16476" s="17">
        <v>43586</v>
      </c>
      <c r="D16476" s="18" t="s">
        <v>314</v>
      </c>
      <c r="E16476" s="18" t="s">
        <v>335</v>
      </c>
      <c r="F16476" s="18" t="str">
        <f t="shared" si="515"/>
        <v>Sterling-Customer Charge-43586</v>
      </c>
      <c r="G16476" s="11" t="s">
        <v>131</v>
      </c>
      <c r="H16476" s="11" t="s">
        <v>56</v>
      </c>
      <c r="I16476" s="11" t="s">
        <v>56</v>
      </c>
      <c r="J16476" s="11" t="s">
        <v>56</v>
      </c>
      <c r="K16476" s="11" t="str">
        <f>IFERROR(INDEX('EDC Component Dictionary'!$C$5:$C$37,MATCH('Rates Database'!J16476,'EDC Component Dictionary'!$B$5:$B$37,0)), "Energy Supply")</f>
        <v>Distribution System</v>
      </c>
      <c r="L16476" s="12"/>
      <c r="M16476" s="12">
        <v>4</v>
      </c>
    </row>
    <row r="16477" spans="1:13" x14ac:dyDescent="0.3">
      <c r="A16477" s="18">
        <v>16475</v>
      </c>
      <c r="B16477" s="18">
        <f t="shared" si="516"/>
        <v>2019</v>
      </c>
      <c r="C16477" s="17">
        <v>43586</v>
      </c>
      <c r="D16477" s="18" t="s">
        <v>314</v>
      </c>
      <c r="E16477" s="18" t="s">
        <v>336</v>
      </c>
      <c r="F16477" s="18" t="str">
        <f t="shared" si="515"/>
        <v>Littleton-Customer Charge-43586</v>
      </c>
      <c r="G16477" s="11" t="s">
        <v>131</v>
      </c>
      <c r="H16477" s="11" t="s">
        <v>56</v>
      </c>
      <c r="I16477" s="11" t="s">
        <v>56</v>
      </c>
      <c r="J16477" s="11" t="s">
        <v>56</v>
      </c>
      <c r="K16477" s="11" t="str">
        <f>IFERROR(INDEX('EDC Component Dictionary'!$C$5:$C$37,MATCH('Rates Database'!J16477,'EDC Component Dictionary'!$B$5:$B$37,0)), "Energy Supply")</f>
        <v>Distribution System</v>
      </c>
      <c r="L16477" s="12"/>
      <c r="M16477" s="12">
        <v>3.5</v>
      </c>
    </row>
    <row r="16478" spans="1:13" x14ac:dyDescent="0.3">
      <c r="A16478" s="18">
        <v>16476</v>
      </c>
      <c r="B16478" s="18">
        <f t="shared" si="516"/>
        <v>2019</v>
      </c>
      <c r="C16478" s="17">
        <v>43586</v>
      </c>
      <c r="D16478" s="18" t="s">
        <v>314</v>
      </c>
      <c r="E16478" s="18" t="s">
        <v>337</v>
      </c>
      <c r="F16478" s="18" t="str">
        <f t="shared" si="515"/>
        <v>Boylston-Customer Charge-43586</v>
      </c>
      <c r="G16478" s="11" t="s">
        <v>131</v>
      </c>
      <c r="H16478" s="11" t="s">
        <v>56</v>
      </c>
      <c r="I16478" s="11" t="s">
        <v>56</v>
      </c>
      <c r="J16478" s="11" t="s">
        <v>56</v>
      </c>
      <c r="K16478" s="11" t="str">
        <f>IFERROR(INDEX('EDC Component Dictionary'!$C$5:$C$37,MATCH('Rates Database'!J16478,'EDC Component Dictionary'!$B$5:$B$37,0)), "Energy Supply")</f>
        <v>Distribution System</v>
      </c>
      <c r="L16478" s="12"/>
      <c r="M16478" s="12">
        <v>9</v>
      </c>
    </row>
    <row r="16479" spans="1:13" x14ac:dyDescent="0.3">
      <c r="A16479" s="18">
        <v>16477</v>
      </c>
      <c r="B16479" s="18">
        <f t="shared" si="516"/>
        <v>2019</v>
      </c>
      <c r="C16479" s="17">
        <v>43586</v>
      </c>
      <c r="D16479" s="18" t="s">
        <v>314</v>
      </c>
      <c r="E16479" s="18" t="s">
        <v>338</v>
      </c>
      <c r="F16479" s="18" t="str">
        <f t="shared" si="515"/>
        <v>Princeton-Customer Charge-43586</v>
      </c>
      <c r="G16479" s="11" t="s">
        <v>131</v>
      </c>
      <c r="H16479" s="11" t="s">
        <v>56</v>
      </c>
      <c r="I16479" s="11" t="s">
        <v>56</v>
      </c>
      <c r="J16479" s="11" t="s">
        <v>56</v>
      </c>
      <c r="K16479" s="11" t="str">
        <f>IFERROR(INDEX('EDC Component Dictionary'!$C$5:$C$37,MATCH('Rates Database'!J16479,'EDC Component Dictionary'!$B$5:$B$37,0)), "Energy Supply")</f>
        <v>Distribution System</v>
      </c>
      <c r="L16479" s="12"/>
      <c r="M16479" s="12">
        <v>8.9500000000000099</v>
      </c>
    </row>
    <row r="16480" spans="1:13" x14ac:dyDescent="0.3">
      <c r="A16480" s="18">
        <v>16478</v>
      </c>
      <c r="B16480" s="18">
        <f t="shared" si="516"/>
        <v>2019</v>
      </c>
      <c r="C16480" s="17">
        <v>43586</v>
      </c>
      <c r="D16480" s="18" t="s">
        <v>314</v>
      </c>
      <c r="E16480" s="18" t="s">
        <v>347</v>
      </c>
      <c r="F16480" s="18" t="str">
        <f t="shared" si="515"/>
        <v>Middleborough-Customer Charge-43586</v>
      </c>
      <c r="G16480" s="11" t="s">
        <v>131</v>
      </c>
      <c r="H16480" s="11" t="s">
        <v>56</v>
      </c>
      <c r="I16480" s="11" t="s">
        <v>56</v>
      </c>
      <c r="J16480" s="11" t="s">
        <v>56</v>
      </c>
      <c r="K16480" s="11" t="str">
        <f>IFERROR(INDEX('EDC Component Dictionary'!$C$5:$C$37,MATCH('Rates Database'!J16480,'EDC Component Dictionary'!$B$5:$B$37,0)), "Energy Supply")</f>
        <v>Distribution System</v>
      </c>
      <c r="L16480" s="12"/>
      <c r="M16480" s="12">
        <v>4.5049999999999901</v>
      </c>
    </row>
    <row r="16481" spans="1:13" x14ac:dyDescent="0.3">
      <c r="A16481" s="18">
        <v>16479</v>
      </c>
      <c r="B16481" s="18">
        <f t="shared" si="516"/>
        <v>2019</v>
      </c>
      <c r="C16481" s="17">
        <v>43586</v>
      </c>
      <c r="D16481" s="18" t="s">
        <v>314</v>
      </c>
      <c r="E16481" s="18" t="s">
        <v>339</v>
      </c>
      <c r="F16481" s="18" t="str">
        <f t="shared" si="515"/>
        <v>Rowley-Customer Charge-43586</v>
      </c>
      <c r="G16481" s="11" t="s">
        <v>131</v>
      </c>
      <c r="H16481" s="11" t="s">
        <v>56</v>
      </c>
      <c r="I16481" s="11" t="s">
        <v>56</v>
      </c>
      <c r="J16481" s="11" t="s">
        <v>56</v>
      </c>
      <c r="K16481" s="11" t="str">
        <f>IFERROR(INDEX('EDC Component Dictionary'!$C$5:$C$37,MATCH('Rates Database'!J16481,'EDC Component Dictionary'!$B$5:$B$37,0)), "Energy Supply")</f>
        <v>Distribution System</v>
      </c>
      <c r="L16481" s="12"/>
      <c r="M16481" s="12">
        <v>4</v>
      </c>
    </row>
    <row r="16482" spans="1:13" x14ac:dyDescent="0.3">
      <c r="A16482" s="18">
        <v>16480</v>
      </c>
      <c r="B16482" s="18">
        <f t="shared" si="516"/>
        <v>2019</v>
      </c>
      <c r="C16482" s="17">
        <v>43586</v>
      </c>
      <c r="D16482" s="18" t="s">
        <v>314</v>
      </c>
      <c r="E16482" s="18" t="s">
        <v>353</v>
      </c>
      <c r="F16482" s="18" t="str">
        <f t="shared" si="515"/>
        <v>Concord-Customer Charge-43586</v>
      </c>
      <c r="G16482" s="11" t="s">
        <v>131</v>
      </c>
      <c r="H16482" s="11" t="s">
        <v>56</v>
      </c>
      <c r="I16482" s="11" t="s">
        <v>56</v>
      </c>
      <c r="J16482" s="11" t="s">
        <v>56</v>
      </c>
      <c r="K16482" s="11" t="str">
        <f>IFERROR(INDEX('EDC Component Dictionary'!$C$5:$C$37,MATCH('Rates Database'!J16482,'EDC Component Dictionary'!$B$5:$B$37,0)), "Energy Supply")</f>
        <v>Distribution System</v>
      </c>
      <c r="L16482" s="12"/>
      <c r="M16482" s="12">
        <v>8.4166500000000006</v>
      </c>
    </row>
    <row r="16483" spans="1:13" x14ac:dyDescent="0.3">
      <c r="A16483" s="18">
        <v>16481</v>
      </c>
      <c r="B16483" s="18">
        <f t="shared" si="516"/>
        <v>2019</v>
      </c>
      <c r="C16483" s="17">
        <v>43586</v>
      </c>
      <c r="D16483" s="18" t="s">
        <v>314</v>
      </c>
      <c r="E16483" s="18" t="s">
        <v>340</v>
      </c>
      <c r="F16483" s="18" t="str">
        <f t="shared" si="515"/>
        <v>Wakefield-Customer Charge-43586</v>
      </c>
      <c r="G16483" s="11" t="s">
        <v>131</v>
      </c>
      <c r="H16483" s="11" t="s">
        <v>56</v>
      </c>
      <c r="I16483" s="11" t="s">
        <v>56</v>
      </c>
      <c r="J16483" s="11" t="s">
        <v>56</v>
      </c>
      <c r="K16483" s="11" t="str">
        <f>IFERROR(INDEX('EDC Component Dictionary'!$C$5:$C$37,MATCH('Rates Database'!J16483,'EDC Component Dictionary'!$B$5:$B$37,0)), "Energy Supply")</f>
        <v>Distribution System</v>
      </c>
      <c r="L16483" s="12"/>
      <c r="M16483" s="12">
        <v>6</v>
      </c>
    </row>
    <row r="16484" spans="1:13" x14ac:dyDescent="0.3">
      <c r="A16484" s="18">
        <v>16482</v>
      </c>
      <c r="B16484" s="18">
        <f t="shared" si="516"/>
        <v>2019</v>
      </c>
      <c r="C16484" s="17">
        <v>43586</v>
      </c>
      <c r="D16484" s="18" t="s">
        <v>314</v>
      </c>
      <c r="E16484" s="18" t="s">
        <v>341</v>
      </c>
      <c r="F16484" s="18" t="str">
        <f t="shared" si="515"/>
        <v>Hull-Customer Charge-43586</v>
      </c>
      <c r="G16484" s="11" t="s">
        <v>131</v>
      </c>
      <c r="H16484" s="11" t="s">
        <v>56</v>
      </c>
      <c r="I16484" s="11" t="s">
        <v>56</v>
      </c>
      <c r="J16484" s="11" t="s">
        <v>56</v>
      </c>
      <c r="K16484" s="11" t="str">
        <f>IFERROR(INDEX('EDC Component Dictionary'!$C$5:$C$37,MATCH('Rates Database'!J16484,'EDC Component Dictionary'!$B$5:$B$37,0)), "Energy Supply")</f>
        <v>Distribution System</v>
      </c>
      <c r="L16484" s="12"/>
      <c r="M16484" s="12">
        <v>5.7960000000000003</v>
      </c>
    </row>
    <row r="16485" spans="1:13" x14ac:dyDescent="0.3">
      <c r="A16485" s="18">
        <v>16483</v>
      </c>
      <c r="B16485" s="18">
        <f t="shared" si="516"/>
        <v>2019</v>
      </c>
      <c r="C16485" s="17">
        <v>43586</v>
      </c>
      <c r="D16485" s="18" t="s">
        <v>314</v>
      </c>
      <c r="E16485" s="18" t="s">
        <v>342</v>
      </c>
      <c r="F16485" s="18" t="str">
        <f t="shared" si="515"/>
        <v>North Attleborough-Customer Charge-43586</v>
      </c>
      <c r="G16485" s="11" t="s">
        <v>131</v>
      </c>
      <c r="H16485" s="11" t="s">
        <v>56</v>
      </c>
      <c r="I16485" s="11" t="s">
        <v>56</v>
      </c>
      <c r="J16485" s="11" t="s">
        <v>56</v>
      </c>
      <c r="K16485" s="11" t="str">
        <f>IFERROR(INDEX('EDC Component Dictionary'!$C$5:$C$37,MATCH('Rates Database'!J16485,'EDC Component Dictionary'!$B$5:$B$37,0)), "Energy Supply")</f>
        <v>Distribution System</v>
      </c>
      <c r="L16485" s="12"/>
      <c r="M16485" s="12">
        <v>10.32</v>
      </c>
    </row>
    <row r="16486" spans="1:13" x14ac:dyDescent="0.3">
      <c r="A16486" s="18">
        <v>16484</v>
      </c>
      <c r="B16486" s="18">
        <f t="shared" si="516"/>
        <v>2019</v>
      </c>
      <c r="C16486" s="17">
        <v>43586</v>
      </c>
      <c r="D16486" s="18" t="s">
        <v>314</v>
      </c>
      <c r="E16486" s="18" t="s">
        <v>343</v>
      </c>
      <c r="F16486" s="18" t="str">
        <f t="shared" si="515"/>
        <v>Holden-Customer Charge-43586</v>
      </c>
      <c r="G16486" s="11" t="s">
        <v>131</v>
      </c>
      <c r="H16486" s="11" t="s">
        <v>56</v>
      </c>
      <c r="I16486" s="11" t="s">
        <v>56</v>
      </c>
      <c r="J16486" s="11" t="s">
        <v>56</v>
      </c>
      <c r="K16486" s="11" t="str">
        <f>IFERROR(INDEX('EDC Component Dictionary'!$C$5:$C$37,MATCH('Rates Database'!J16486,'EDC Component Dictionary'!$B$5:$B$37,0)), "Energy Supply")</f>
        <v>Distribution System</v>
      </c>
      <c r="L16486" s="12"/>
      <c r="M16486" s="12">
        <v>4.4999999999999902</v>
      </c>
    </row>
    <row r="16487" spans="1:13" x14ac:dyDescent="0.3">
      <c r="A16487" s="18">
        <v>16485</v>
      </c>
      <c r="B16487" s="18">
        <f t="shared" si="516"/>
        <v>2019</v>
      </c>
      <c r="C16487" s="17">
        <v>43586</v>
      </c>
      <c r="D16487" s="18" t="s">
        <v>314</v>
      </c>
      <c r="E16487" s="18" t="s">
        <v>354</v>
      </c>
      <c r="F16487" s="18" t="str">
        <f t="shared" si="515"/>
        <v>Taunton-Customer Charge-43586</v>
      </c>
      <c r="G16487" s="11" t="s">
        <v>131</v>
      </c>
      <c r="H16487" s="11" t="s">
        <v>56</v>
      </c>
      <c r="I16487" s="11" t="s">
        <v>56</v>
      </c>
      <c r="J16487" s="11" t="s">
        <v>56</v>
      </c>
      <c r="K16487" s="11" t="str">
        <f>IFERROR(INDEX('EDC Component Dictionary'!$C$5:$C$37,MATCH('Rates Database'!J16487,'EDC Component Dictionary'!$B$5:$B$37,0)), "Energy Supply")</f>
        <v>Distribution System</v>
      </c>
      <c r="L16487" s="12"/>
      <c r="M16487" s="12">
        <v>9.2244999999999902</v>
      </c>
    </row>
    <row r="16488" spans="1:13" x14ac:dyDescent="0.3">
      <c r="A16488" s="18">
        <v>16486</v>
      </c>
      <c r="B16488" s="18">
        <f t="shared" si="516"/>
        <v>2019</v>
      </c>
      <c r="C16488" s="17">
        <v>43586</v>
      </c>
      <c r="D16488" s="18" t="s">
        <v>314</v>
      </c>
      <c r="E16488" s="18" t="s">
        <v>344</v>
      </c>
      <c r="F16488" s="18" t="str">
        <f t="shared" si="515"/>
        <v>Norwood-Customer Charge-43586</v>
      </c>
      <c r="G16488" s="11" t="s">
        <v>131</v>
      </c>
      <c r="H16488" s="11" t="s">
        <v>56</v>
      </c>
      <c r="I16488" s="11" t="s">
        <v>56</v>
      </c>
      <c r="J16488" s="11" t="s">
        <v>56</v>
      </c>
      <c r="K16488" s="11" t="str">
        <f>IFERROR(INDEX('EDC Component Dictionary'!$C$5:$C$37,MATCH('Rates Database'!J16488,'EDC Component Dictionary'!$B$5:$B$37,0)), "Energy Supply")</f>
        <v>Distribution System</v>
      </c>
      <c r="L16488" s="12"/>
      <c r="M16488" s="12">
        <v>9</v>
      </c>
    </row>
    <row r="16489" spans="1:13" x14ac:dyDescent="0.3">
      <c r="A16489" s="18">
        <v>16487</v>
      </c>
      <c r="B16489" s="18">
        <f t="shared" si="516"/>
        <v>2019</v>
      </c>
      <c r="C16489" s="17">
        <v>43586</v>
      </c>
      <c r="D16489" s="18" t="s">
        <v>314</v>
      </c>
      <c r="E16489" s="18" t="s">
        <v>355</v>
      </c>
      <c r="F16489" s="18" t="str">
        <f t="shared" si="515"/>
        <v>Wellesley-Customer Charge-43586</v>
      </c>
      <c r="G16489" s="11" t="s">
        <v>131</v>
      </c>
      <c r="H16489" s="11" t="s">
        <v>56</v>
      </c>
      <c r="I16489" s="11" t="s">
        <v>56</v>
      </c>
      <c r="J16489" s="11" t="s">
        <v>56</v>
      </c>
      <c r="K16489" s="11" t="str">
        <f>IFERROR(INDEX('EDC Component Dictionary'!$C$5:$C$37,MATCH('Rates Database'!J16489,'EDC Component Dictionary'!$B$5:$B$37,0)), "Energy Supply")</f>
        <v>Distribution System</v>
      </c>
      <c r="L16489" s="12"/>
      <c r="M16489" s="12">
        <v>2.5935000000000001</v>
      </c>
    </row>
    <row r="16490" spans="1:13" x14ac:dyDescent="0.3">
      <c r="A16490" s="18">
        <v>16488</v>
      </c>
      <c r="B16490" s="18">
        <f t="shared" si="516"/>
        <v>2019</v>
      </c>
      <c r="C16490" s="17">
        <v>43586</v>
      </c>
      <c r="D16490" s="18" t="s">
        <v>314</v>
      </c>
      <c r="E16490" s="18" t="s">
        <v>345</v>
      </c>
      <c r="F16490" s="18" t="str">
        <f t="shared" si="515"/>
        <v>Russell-Customer Charge-43586</v>
      </c>
      <c r="G16490" s="11" t="s">
        <v>131</v>
      </c>
      <c r="H16490" s="11" t="s">
        <v>56</v>
      </c>
      <c r="I16490" s="11" t="s">
        <v>56</v>
      </c>
      <c r="J16490" s="11" t="s">
        <v>56</v>
      </c>
      <c r="K16490" s="11" t="str">
        <f>IFERROR(INDEX('EDC Component Dictionary'!$C$5:$C$37,MATCH('Rates Database'!J16490,'EDC Component Dictionary'!$B$5:$B$37,0)), "Energy Supply")</f>
        <v>Distribution System</v>
      </c>
      <c r="L16490" s="12"/>
      <c r="M16490" s="12">
        <v>8</v>
      </c>
    </row>
    <row r="16491" spans="1:13" x14ac:dyDescent="0.3">
      <c r="A16491" s="18">
        <v>16489</v>
      </c>
      <c r="B16491" s="18">
        <f t="shared" si="516"/>
        <v>2019</v>
      </c>
      <c r="C16491" s="17">
        <v>43586</v>
      </c>
      <c r="D16491" s="18" t="s">
        <v>314</v>
      </c>
      <c r="E16491" s="18" t="s">
        <v>346</v>
      </c>
      <c r="F16491" s="18" t="str">
        <f t="shared" si="515"/>
        <v>Chester-Customer Charge-43586</v>
      </c>
      <c r="G16491" s="11" t="s">
        <v>131</v>
      </c>
      <c r="H16491" s="11" t="s">
        <v>56</v>
      </c>
      <c r="I16491" s="11" t="s">
        <v>56</v>
      </c>
      <c r="J16491" s="11" t="s">
        <v>56</v>
      </c>
      <c r="K16491" s="11" t="str">
        <f>IFERROR(INDEX('EDC Component Dictionary'!$C$5:$C$37,MATCH('Rates Database'!J16491,'EDC Component Dictionary'!$B$5:$B$37,0)), "Energy Supply")</f>
        <v>Distribution System</v>
      </c>
      <c r="L16491" s="12"/>
      <c r="M16491" s="12">
        <v>5.9849999999999799</v>
      </c>
    </row>
    <row r="16492" spans="1:13" x14ac:dyDescent="0.3">
      <c r="A16492" s="18">
        <v>16490</v>
      </c>
      <c r="B16492" s="18">
        <f t="shared" si="516"/>
        <v>2022</v>
      </c>
      <c r="C16492" s="17">
        <v>44621</v>
      </c>
      <c r="D16492" s="18" t="s">
        <v>314</v>
      </c>
      <c r="E16492" s="18" t="s">
        <v>315</v>
      </c>
      <c r="F16492" s="18" t="str">
        <f t="shared" si="515"/>
        <v>Holyoke-Customer Charge-44621</v>
      </c>
      <c r="G16492" s="11" t="s">
        <v>131</v>
      </c>
      <c r="H16492" s="11" t="s">
        <v>56</v>
      </c>
      <c r="I16492" s="11" t="s">
        <v>56</v>
      </c>
      <c r="J16492" s="11" t="s">
        <v>56</v>
      </c>
      <c r="K16492" s="11" t="str">
        <f>IFERROR(INDEX('EDC Component Dictionary'!$C$5:$C$37,MATCH('Rates Database'!J16492,'EDC Component Dictionary'!$B$5:$B$37,0)), "Energy Supply")</f>
        <v>Distribution System</v>
      </c>
      <c r="L16492" s="12"/>
      <c r="M16492" s="12">
        <v>4.9950000000000001</v>
      </c>
    </row>
    <row r="16493" spans="1:13" x14ac:dyDescent="0.3">
      <c r="A16493" s="18">
        <v>16491</v>
      </c>
      <c r="B16493" s="18">
        <f t="shared" si="516"/>
        <v>2022</v>
      </c>
      <c r="C16493" s="17">
        <v>44621</v>
      </c>
      <c r="D16493" s="18" t="s">
        <v>314</v>
      </c>
      <c r="E16493" s="18" t="s">
        <v>316</v>
      </c>
      <c r="F16493" s="18" t="str">
        <f t="shared" si="515"/>
        <v>West Boylston-Customer Charge-44621</v>
      </c>
      <c r="G16493" s="11" t="s">
        <v>131</v>
      </c>
      <c r="H16493" s="11" t="s">
        <v>56</v>
      </c>
      <c r="I16493" s="11" t="s">
        <v>56</v>
      </c>
      <c r="J16493" s="11" t="s">
        <v>56</v>
      </c>
      <c r="K16493" s="11" t="str">
        <f>IFERROR(INDEX('EDC Component Dictionary'!$C$5:$C$37,MATCH('Rates Database'!J16493,'EDC Component Dictionary'!$B$5:$B$37,0)), "Energy Supply")</f>
        <v>Distribution System</v>
      </c>
      <c r="L16493" s="12"/>
      <c r="M16493" s="12">
        <v>4.01400000000001</v>
      </c>
    </row>
    <row r="16494" spans="1:13" x14ac:dyDescent="0.3">
      <c r="A16494" s="18">
        <v>16492</v>
      </c>
      <c r="B16494" s="18">
        <f t="shared" si="516"/>
        <v>2022</v>
      </c>
      <c r="C16494" s="17">
        <v>44621</v>
      </c>
      <c r="D16494" s="18" t="s">
        <v>314</v>
      </c>
      <c r="E16494" s="18" t="s">
        <v>348</v>
      </c>
      <c r="F16494" s="18" t="str">
        <f t="shared" si="515"/>
        <v>Middleton-Customer Charge-44621</v>
      </c>
      <c r="G16494" s="11" t="s">
        <v>131</v>
      </c>
      <c r="H16494" s="11" t="s">
        <v>56</v>
      </c>
      <c r="I16494" s="11" t="s">
        <v>56</v>
      </c>
      <c r="J16494" s="11" t="s">
        <v>56</v>
      </c>
      <c r="K16494" s="11" t="str">
        <f>IFERROR(INDEX('EDC Component Dictionary'!$C$5:$C$37,MATCH('Rates Database'!J16494,'EDC Component Dictionary'!$B$5:$B$37,0)), "Energy Supply")</f>
        <v>Distribution System</v>
      </c>
      <c r="L16494" s="12"/>
      <c r="M16494" s="12">
        <v>5.0399999999999903</v>
      </c>
    </row>
    <row r="16495" spans="1:13" x14ac:dyDescent="0.3">
      <c r="A16495" s="18">
        <v>16493</v>
      </c>
      <c r="B16495" s="18">
        <f t="shared" si="516"/>
        <v>2022</v>
      </c>
      <c r="C16495" s="17">
        <v>44621</v>
      </c>
      <c r="D16495" s="18" t="s">
        <v>314</v>
      </c>
      <c r="E16495" s="18" t="s">
        <v>317</v>
      </c>
      <c r="F16495" s="18" t="str">
        <f t="shared" si="515"/>
        <v>Danvers-Customer Charge-44621</v>
      </c>
      <c r="G16495" s="11" t="s">
        <v>131</v>
      </c>
      <c r="H16495" s="11" t="s">
        <v>56</v>
      </c>
      <c r="I16495" s="11" t="s">
        <v>56</v>
      </c>
      <c r="J16495" s="11" t="s">
        <v>56</v>
      </c>
      <c r="K16495" s="11" t="str">
        <f>IFERROR(INDEX('EDC Component Dictionary'!$C$5:$C$37,MATCH('Rates Database'!J16495,'EDC Component Dictionary'!$B$5:$B$37,0)), "Energy Supply")</f>
        <v>Distribution System</v>
      </c>
      <c r="L16495" s="12"/>
      <c r="M16495" s="12">
        <v>7.5</v>
      </c>
    </row>
    <row r="16496" spans="1:13" x14ac:dyDescent="0.3">
      <c r="A16496" s="18">
        <v>16494</v>
      </c>
      <c r="B16496" s="18">
        <f t="shared" si="516"/>
        <v>2022</v>
      </c>
      <c r="C16496" s="17">
        <v>44621</v>
      </c>
      <c r="D16496" s="18" t="s">
        <v>314</v>
      </c>
      <c r="E16496" s="18" t="s">
        <v>318</v>
      </c>
      <c r="F16496" s="18" t="str">
        <f t="shared" si="515"/>
        <v>Peabody-Customer Charge-44621</v>
      </c>
      <c r="G16496" s="11" t="s">
        <v>131</v>
      </c>
      <c r="H16496" s="11" t="s">
        <v>56</v>
      </c>
      <c r="I16496" s="11" t="s">
        <v>56</v>
      </c>
      <c r="J16496" s="11" t="s">
        <v>56</v>
      </c>
      <c r="K16496" s="11" t="str">
        <f>IFERROR(INDEX('EDC Component Dictionary'!$C$5:$C$37,MATCH('Rates Database'!J16496,'EDC Component Dictionary'!$B$5:$B$37,0)), "Energy Supply")</f>
        <v>Distribution System</v>
      </c>
      <c r="L16496" s="12"/>
      <c r="M16496" s="12">
        <v>0.92199999999998905</v>
      </c>
    </row>
    <row r="16497" spans="1:13" x14ac:dyDescent="0.3">
      <c r="A16497" s="18">
        <v>16495</v>
      </c>
      <c r="B16497" s="18">
        <f t="shared" si="516"/>
        <v>2022</v>
      </c>
      <c r="C16497" s="17">
        <v>44621</v>
      </c>
      <c r="D16497" s="18" t="s">
        <v>314</v>
      </c>
      <c r="E16497" s="18" t="s">
        <v>319</v>
      </c>
      <c r="F16497" s="18" t="str">
        <f t="shared" si="515"/>
        <v>Ashburnham-Customer Charge-44621</v>
      </c>
      <c r="G16497" s="11" t="s">
        <v>131</v>
      </c>
      <c r="H16497" s="11" t="s">
        <v>56</v>
      </c>
      <c r="I16497" s="11" t="s">
        <v>56</v>
      </c>
      <c r="J16497" s="11" t="s">
        <v>56</v>
      </c>
      <c r="K16497" s="11" t="str">
        <f>IFERROR(INDEX('EDC Component Dictionary'!$C$5:$C$37,MATCH('Rates Database'!J16497,'EDC Component Dictionary'!$B$5:$B$37,0)), "Energy Supply")</f>
        <v>Distribution System</v>
      </c>
      <c r="L16497" s="12"/>
      <c r="M16497" s="12">
        <v>4.5</v>
      </c>
    </row>
    <row r="16498" spans="1:13" x14ac:dyDescent="0.3">
      <c r="A16498" s="18">
        <v>16496</v>
      </c>
      <c r="B16498" s="18">
        <f t="shared" si="516"/>
        <v>2022</v>
      </c>
      <c r="C16498" s="17">
        <v>44621</v>
      </c>
      <c r="D16498" s="18" t="s">
        <v>314</v>
      </c>
      <c r="E16498" s="18" t="s">
        <v>320</v>
      </c>
      <c r="F16498" s="18" t="str">
        <f t="shared" si="515"/>
        <v>Mansfield-Customer Charge-44621</v>
      </c>
      <c r="G16498" s="11" t="s">
        <v>131</v>
      </c>
      <c r="H16498" s="11" t="s">
        <v>56</v>
      </c>
      <c r="I16498" s="11" t="s">
        <v>56</v>
      </c>
      <c r="J16498" s="11" t="s">
        <v>56</v>
      </c>
      <c r="K16498" s="11" t="str">
        <f>IFERROR(INDEX('EDC Component Dictionary'!$C$5:$C$37,MATCH('Rates Database'!J16498,'EDC Component Dictionary'!$B$5:$B$37,0)), "Energy Supply")</f>
        <v>Distribution System</v>
      </c>
      <c r="L16498" s="12"/>
      <c r="M16498" s="12">
        <v>4</v>
      </c>
    </row>
    <row r="16499" spans="1:13" x14ac:dyDescent="0.3">
      <c r="A16499" s="18">
        <v>16497</v>
      </c>
      <c r="B16499" s="18">
        <f t="shared" si="516"/>
        <v>2022</v>
      </c>
      <c r="C16499" s="17">
        <v>44621</v>
      </c>
      <c r="D16499" s="18" t="s">
        <v>314</v>
      </c>
      <c r="E16499" s="18" t="s">
        <v>321</v>
      </c>
      <c r="F16499" s="18" t="str">
        <f t="shared" si="515"/>
        <v>Braintree-Customer Charge-44621</v>
      </c>
      <c r="G16499" s="11" t="s">
        <v>131</v>
      </c>
      <c r="H16499" s="11" t="s">
        <v>56</v>
      </c>
      <c r="I16499" s="11" t="s">
        <v>56</v>
      </c>
      <c r="J16499" s="11" t="s">
        <v>56</v>
      </c>
      <c r="K16499" s="11" t="str">
        <f>IFERROR(INDEX('EDC Component Dictionary'!$C$5:$C$37,MATCH('Rates Database'!J16499,'EDC Component Dictionary'!$B$5:$B$37,0)), "Energy Supply")</f>
        <v>Distribution System</v>
      </c>
      <c r="L16499" s="12"/>
      <c r="M16499" s="12">
        <v>5.12</v>
      </c>
    </row>
    <row r="16500" spans="1:13" x14ac:dyDescent="0.3">
      <c r="A16500" s="18">
        <v>16498</v>
      </c>
      <c r="B16500" s="18">
        <f t="shared" si="516"/>
        <v>2022</v>
      </c>
      <c r="C16500" s="17">
        <v>44621</v>
      </c>
      <c r="D16500" s="18" t="s">
        <v>314</v>
      </c>
      <c r="E16500" s="18" t="s">
        <v>322</v>
      </c>
      <c r="F16500" s="18" t="str">
        <f t="shared" si="515"/>
        <v>Paxton-Customer Charge-44621</v>
      </c>
      <c r="G16500" s="11" t="s">
        <v>131</v>
      </c>
      <c r="H16500" s="11" t="s">
        <v>56</v>
      </c>
      <c r="I16500" s="11" t="s">
        <v>56</v>
      </c>
      <c r="J16500" s="11" t="s">
        <v>56</v>
      </c>
      <c r="K16500" s="11" t="str">
        <f>IFERROR(INDEX('EDC Component Dictionary'!$C$5:$C$37,MATCH('Rates Database'!J16500,'EDC Component Dictionary'!$B$5:$B$37,0)), "Energy Supply")</f>
        <v>Distribution System</v>
      </c>
      <c r="L16500" s="12"/>
      <c r="M16500" s="12">
        <v>7.5</v>
      </c>
    </row>
    <row r="16501" spans="1:13" x14ac:dyDescent="0.3">
      <c r="A16501" s="18">
        <v>16499</v>
      </c>
      <c r="B16501" s="18">
        <f t="shared" si="516"/>
        <v>2022</v>
      </c>
      <c r="C16501" s="17">
        <v>44621</v>
      </c>
      <c r="D16501" s="18" t="s">
        <v>314</v>
      </c>
      <c r="E16501" s="18" t="s">
        <v>323</v>
      </c>
      <c r="F16501" s="18" t="str">
        <f t="shared" si="515"/>
        <v>Templeton-Customer Charge-44621</v>
      </c>
      <c r="G16501" s="11" t="s">
        <v>131</v>
      </c>
      <c r="H16501" s="11" t="s">
        <v>56</v>
      </c>
      <c r="I16501" s="11" t="s">
        <v>56</v>
      </c>
      <c r="J16501" s="11" t="s">
        <v>56</v>
      </c>
      <c r="K16501" s="11" t="str">
        <f>IFERROR(INDEX('EDC Component Dictionary'!$C$5:$C$37,MATCH('Rates Database'!J16501,'EDC Component Dictionary'!$B$5:$B$37,0)), "Energy Supply")</f>
        <v>Distribution System</v>
      </c>
      <c r="L16501" s="12"/>
      <c r="M16501" s="12">
        <v>3.75</v>
      </c>
    </row>
    <row r="16502" spans="1:13" x14ac:dyDescent="0.3">
      <c r="A16502" s="18">
        <v>16500</v>
      </c>
      <c r="B16502" s="18">
        <f t="shared" si="516"/>
        <v>2022</v>
      </c>
      <c r="C16502" s="17">
        <v>44621</v>
      </c>
      <c r="D16502" s="18" t="s">
        <v>314</v>
      </c>
      <c r="E16502" s="18" t="s">
        <v>324</v>
      </c>
      <c r="F16502" s="18" t="str">
        <f t="shared" si="515"/>
        <v>Hudson-Customer Charge-44621</v>
      </c>
      <c r="G16502" s="11" t="s">
        <v>131</v>
      </c>
      <c r="H16502" s="11" t="s">
        <v>56</v>
      </c>
      <c r="I16502" s="11" t="s">
        <v>56</v>
      </c>
      <c r="J16502" s="11" t="s">
        <v>56</v>
      </c>
      <c r="K16502" s="11" t="str">
        <f>IFERROR(INDEX('EDC Component Dictionary'!$C$5:$C$37,MATCH('Rates Database'!J16502,'EDC Component Dictionary'!$B$5:$B$37,0)), "Energy Supply")</f>
        <v>Distribution System</v>
      </c>
      <c r="L16502" s="12"/>
      <c r="M16502" s="12">
        <v>2.13540000000001</v>
      </c>
    </row>
    <row r="16503" spans="1:13" x14ac:dyDescent="0.3">
      <c r="A16503" s="18">
        <v>16501</v>
      </c>
      <c r="B16503" s="18">
        <f t="shared" si="516"/>
        <v>2022</v>
      </c>
      <c r="C16503" s="17">
        <v>44621</v>
      </c>
      <c r="D16503" s="18" t="s">
        <v>314</v>
      </c>
      <c r="E16503" s="18" t="s">
        <v>325</v>
      </c>
      <c r="F16503" s="18" t="str">
        <f t="shared" si="515"/>
        <v>Reading-Customer Charge-44621</v>
      </c>
      <c r="G16503" s="11" t="s">
        <v>131</v>
      </c>
      <c r="H16503" s="11" t="s">
        <v>56</v>
      </c>
      <c r="I16503" s="11" t="s">
        <v>56</v>
      </c>
      <c r="J16503" s="11" t="s">
        <v>56</v>
      </c>
      <c r="K16503" s="11" t="str">
        <f>IFERROR(INDEX('EDC Component Dictionary'!$C$5:$C$37,MATCH('Rates Database'!J16503,'EDC Component Dictionary'!$B$5:$B$37,0)), "Energy Supply")</f>
        <v>Distribution System</v>
      </c>
      <c r="L16503" s="12"/>
      <c r="M16503" s="12">
        <v>4.6154999999999902</v>
      </c>
    </row>
    <row r="16504" spans="1:13" x14ac:dyDescent="0.3">
      <c r="A16504" s="18">
        <v>16502</v>
      </c>
      <c r="B16504" s="18">
        <f t="shared" si="516"/>
        <v>2022</v>
      </c>
      <c r="C16504" s="17">
        <v>44621</v>
      </c>
      <c r="D16504" s="18" t="s">
        <v>314</v>
      </c>
      <c r="E16504" s="18" t="s">
        <v>326</v>
      </c>
      <c r="F16504" s="18" t="str">
        <f t="shared" si="515"/>
        <v>Shrewsbury-Customer Charge-44621</v>
      </c>
      <c r="G16504" s="11" t="s">
        <v>131</v>
      </c>
      <c r="H16504" s="11" t="s">
        <v>56</v>
      </c>
      <c r="I16504" s="11" t="s">
        <v>56</v>
      </c>
      <c r="J16504" s="11" t="s">
        <v>56</v>
      </c>
      <c r="K16504" s="11" t="str">
        <f>IFERROR(INDEX('EDC Component Dictionary'!$C$5:$C$37,MATCH('Rates Database'!J16504,'EDC Component Dictionary'!$B$5:$B$37,0)), "Energy Supply")</f>
        <v>Distribution System</v>
      </c>
      <c r="L16504" s="12"/>
      <c r="M16504" s="12">
        <v>5</v>
      </c>
    </row>
    <row r="16505" spans="1:13" x14ac:dyDescent="0.3">
      <c r="A16505" s="18">
        <v>16503</v>
      </c>
      <c r="B16505" s="18">
        <f t="shared" si="516"/>
        <v>2022</v>
      </c>
      <c r="C16505" s="17">
        <v>44621</v>
      </c>
      <c r="D16505" s="18" t="s">
        <v>314</v>
      </c>
      <c r="E16505" s="18" t="s">
        <v>327</v>
      </c>
      <c r="F16505" s="18" t="str">
        <f t="shared" si="515"/>
        <v>Ipswich-Customer Charge-44621</v>
      </c>
      <c r="G16505" s="11" t="s">
        <v>131</v>
      </c>
      <c r="H16505" s="11" t="s">
        <v>56</v>
      </c>
      <c r="I16505" s="11" t="s">
        <v>56</v>
      </c>
      <c r="J16505" s="11" t="s">
        <v>56</v>
      </c>
      <c r="K16505" s="11" t="str">
        <f>IFERROR(INDEX('EDC Component Dictionary'!$C$5:$C$37,MATCH('Rates Database'!J16505,'EDC Component Dictionary'!$B$5:$B$37,0)), "Energy Supply")</f>
        <v>Distribution System</v>
      </c>
      <c r="L16505" s="12"/>
      <c r="M16505" s="12">
        <v>4</v>
      </c>
    </row>
    <row r="16506" spans="1:13" x14ac:dyDescent="0.3">
      <c r="A16506" s="18">
        <v>16504</v>
      </c>
      <c r="B16506" s="18">
        <f t="shared" si="516"/>
        <v>2022</v>
      </c>
      <c r="C16506" s="17">
        <v>44621</v>
      </c>
      <c r="D16506" s="18" t="s">
        <v>314</v>
      </c>
      <c r="E16506" s="18" t="s">
        <v>328</v>
      </c>
      <c r="F16506" s="18" t="str">
        <f t="shared" si="515"/>
        <v>Westfield-Customer Charge-44621</v>
      </c>
      <c r="G16506" s="11" t="s">
        <v>131</v>
      </c>
      <c r="H16506" s="11" t="s">
        <v>56</v>
      </c>
      <c r="I16506" s="11" t="s">
        <v>56</v>
      </c>
      <c r="J16506" s="11" t="s">
        <v>56</v>
      </c>
      <c r="K16506" s="11" t="str">
        <f>IFERROR(INDEX('EDC Component Dictionary'!$C$5:$C$37,MATCH('Rates Database'!J16506,'EDC Component Dictionary'!$B$5:$B$37,0)), "Energy Supply")</f>
        <v>Distribution System</v>
      </c>
      <c r="L16506" s="12"/>
      <c r="M16506" s="12">
        <v>11.6374999999999</v>
      </c>
    </row>
    <row r="16507" spans="1:13" x14ac:dyDescent="0.3">
      <c r="A16507" s="18">
        <v>16505</v>
      </c>
      <c r="B16507" s="18">
        <f t="shared" si="516"/>
        <v>2022</v>
      </c>
      <c r="C16507" s="17">
        <v>44621</v>
      </c>
      <c r="D16507" s="18" t="s">
        <v>314</v>
      </c>
      <c r="E16507" s="18" t="s">
        <v>351</v>
      </c>
      <c r="F16507" s="18" t="str">
        <f t="shared" si="515"/>
        <v>Groton-Customer Charge-44621</v>
      </c>
      <c r="G16507" s="11" t="s">
        <v>131</v>
      </c>
      <c r="H16507" s="11" t="s">
        <v>56</v>
      </c>
      <c r="I16507" s="11" t="s">
        <v>56</v>
      </c>
      <c r="J16507" s="11" t="s">
        <v>56</v>
      </c>
      <c r="K16507" s="11" t="str">
        <f>IFERROR(INDEX('EDC Component Dictionary'!$C$5:$C$37,MATCH('Rates Database'!J16507,'EDC Component Dictionary'!$B$5:$B$37,0)), "Energy Supply")</f>
        <v>Distribution System</v>
      </c>
      <c r="L16507" s="12"/>
      <c r="M16507" s="12">
        <v>5.6199999999999903</v>
      </c>
    </row>
    <row r="16508" spans="1:13" x14ac:dyDescent="0.3">
      <c r="A16508" s="18">
        <v>16506</v>
      </c>
      <c r="B16508" s="18">
        <f t="shared" si="516"/>
        <v>2022</v>
      </c>
      <c r="C16508" s="17">
        <v>44621</v>
      </c>
      <c r="D16508" s="18" t="s">
        <v>314</v>
      </c>
      <c r="E16508" s="18" t="s">
        <v>329</v>
      </c>
      <c r="F16508" s="18" t="str">
        <f t="shared" si="515"/>
        <v>Merrimac-Customer Charge-44621</v>
      </c>
      <c r="G16508" s="11" t="s">
        <v>131</v>
      </c>
      <c r="H16508" s="11" t="s">
        <v>56</v>
      </c>
      <c r="I16508" s="11" t="s">
        <v>56</v>
      </c>
      <c r="J16508" s="11" t="s">
        <v>56</v>
      </c>
      <c r="K16508" s="11" t="str">
        <f>IFERROR(INDEX('EDC Component Dictionary'!$C$5:$C$37,MATCH('Rates Database'!J16508,'EDC Component Dictionary'!$B$5:$B$37,0)), "Energy Supply")</f>
        <v>Distribution System</v>
      </c>
      <c r="L16508" s="12"/>
      <c r="M16508" s="12">
        <v>5.5</v>
      </c>
    </row>
    <row r="16509" spans="1:13" x14ac:dyDescent="0.3">
      <c r="A16509" s="18">
        <v>16507</v>
      </c>
      <c r="B16509" s="18">
        <f t="shared" si="516"/>
        <v>2022</v>
      </c>
      <c r="C16509" s="17">
        <v>44621</v>
      </c>
      <c r="D16509" s="18" t="s">
        <v>314</v>
      </c>
      <c r="E16509" s="18" t="s">
        <v>352</v>
      </c>
      <c r="F16509" s="18" t="str">
        <f t="shared" si="515"/>
        <v>Belmont-Customer Charge-44621</v>
      </c>
      <c r="G16509" s="11" t="s">
        <v>131</v>
      </c>
      <c r="H16509" s="11" t="s">
        <v>56</v>
      </c>
      <c r="I16509" s="11" t="s">
        <v>56</v>
      </c>
      <c r="J16509" s="11" t="s">
        <v>56</v>
      </c>
      <c r="K16509" s="11" t="str">
        <f>IFERROR(INDEX('EDC Component Dictionary'!$C$5:$C$37,MATCH('Rates Database'!J16509,'EDC Component Dictionary'!$B$5:$B$37,0)), "Energy Supply")</f>
        <v>Distribution System</v>
      </c>
      <c r="L16509" s="12"/>
      <c r="M16509" s="12">
        <v>10.5999999999999</v>
      </c>
    </row>
    <row r="16510" spans="1:13" x14ac:dyDescent="0.3">
      <c r="A16510" s="18">
        <v>16508</v>
      </c>
      <c r="B16510" s="18">
        <f t="shared" si="516"/>
        <v>2022</v>
      </c>
      <c r="C16510" s="17">
        <v>44621</v>
      </c>
      <c r="D16510" s="18" t="s">
        <v>314</v>
      </c>
      <c r="E16510" s="18" t="s">
        <v>330</v>
      </c>
      <c r="F16510" s="18" t="str">
        <f t="shared" si="515"/>
        <v>Chicopee-Customer Charge-44621</v>
      </c>
      <c r="G16510" s="11" t="s">
        <v>131</v>
      </c>
      <c r="H16510" s="11" t="s">
        <v>56</v>
      </c>
      <c r="I16510" s="11" t="s">
        <v>56</v>
      </c>
      <c r="J16510" s="11" t="s">
        <v>56</v>
      </c>
      <c r="K16510" s="11" t="str">
        <f>IFERROR(INDEX('EDC Component Dictionary'!$C$5:$C$37,MATCH('Rates Database'!J16510,'EDC Component Dictionary'!$B$5:$B$37,0)), "Energy Supply")</f>
        <v>Distribution System</v>
      </c>
      <c r="L16510" s="12"/>
      <c r="M16510" s="12">
        <v>5.5999999999999899</v>
      </c>
    </row>
    <row r="16511" spans="1:13" x14ac:dyDescent="0.3">
      <c r="A16511" s="18">
        <v>16509</v>
      </c>
      <c r="B16511" s="18">
        <f t="shared" si="516"/>
        <v>2022</v>
      </c>
      <c r="C16511" s="17">
        <v>44621</v>
      </c>
      <c r="D16511" s="18" t="s">
        <v>314</v>
      </c>
      <c r="E16511" s="18" t="s">
        <v>331</v>
      </c>
      <c r="F16511" s="18" t="str">
        <f t="shared" si="515"/>
        <v>Marblehead-Customer Charge-44621</v>
      </c>
      <c r="G16511" s="11" t="s">
        <v>131</v>
      </c>
      <c r="H16511" s="11" t="s">
        <v>56</v>
      </c>
      <c r="I16511" s="11" t="s">
        <v>56</v>
      </c>
      <c r="J16511" s="11" t="s">
        <v>56</v>
      </c>
      <c r="K16511" s="11" t="str">
        <f>IFERROR(INDEX('EDC Component Dictionary'!$C$5:$C$37,MATCH('Rates Database'!J16511,'EDC Component Dictionary'!$B$5:$B$37,0)), "Energy Supply")</f>
        <v>Distribution System</v>
      </c>
      <c r="L16511" s="12"/>
      <c r="M16511" s="12">
        <v>2</v>
      </c>
    </row>
    <row r="16512" spans="1:13" x14ac:dyDescent="0.3">
      <c r="A16512" s="18">
        <v>16510</v>
      </c>
      <c r="B16512" s="18">
        <f t="shared" si="516"/>
        <v>2022</v>
      </c>
      <c r="C16512" s="17">
        <v>44621</v>
      </c>
      <c r="D16512" s="18" t="s">
        <v>314</v>
      </c>
      <c r="E16512" s="18" t="s">
        <v>332</v>
      </c>
      <c r="F16512" s="18" t="str">
        <f t="shared" si="515"/>
        <v>Hingham-Customer Charge-44621</v>
      </c>
      <c r="G16512" s="11" t="s">
        <v>131</v>
      </c>
      <c r="H16512" s="11" t="s">
        <v>56</v>
      </c>
      <c r="I16512" s="11" t="s">
        <v>56</v>
      </c>
      <c r="J16512" s="11" t="s">
        <v>56</v>
      </c>
      <c r="K16512" s="11" t="str">
        <f>IFERROR(INDEX('EDC Component Dictionary'!$C$5:$C$37,MATCH('Rates Database'!J16512,'EDC Component Dictionary'!$B$5:$B$37,0)), "Energy Supply")</f>
        <v>Distribution System</v>
      </c>
      <c r="L16512" s="12"/>
      <c r="M16512" s="12">
        <v>7.9739999999999798</v>
      </c>
    </row>
    <row r="16513" spans="1:13" x14ac:dyDescent="0.3">
      <c r="A16513" s="18">
        <v>16511</v>
      </c>
      <c r="B16513" s="18">
        <f t="shared" si="516"/>
        <v>2022</v>
      </c>
      <c r="C16513" s="17">
        <v>44621</v>
      </c>
      <c r="D16513" s="18" t="s">
        <v>314</v>
      </c>
      <c r="E16513" s="18" t="s">
        <v>333</v>
      </c>
      <c r="F16513" s="18" t="str">
        <f t="shared" si="515"/>
        <v>South Hadley-Customer Charge-44621</v>
      </c>
      <c r="G16513" s="11" t="s">
        <v>131</v>
      </c>
      <c r="H16513" s="11" t="s">
        <v>56</v>
      </c>
      <c r="I16513" s="11" t="s">
        <v>56</v>
      </c>
      <c r="J16513" s="11" t="s">
        <v>56</v>
      </c>
      <c r="K16513" s="11" t="str">
        <f>IFERROR(INDEX('EDC Component Dictionary'!$C$5:$C$37,MATCH('Rates Database'!J16513,'EDC Component Dictionary'!$B$5:$B$37,0)), "Energy Supply")</f>
        <v>Distribution System</v>
      </c>
      <c r="L16513" s="12"/>
      <c r="M16513" s="12">
        <v>4.7</v>
      </c>
    </row>
    <row r="16514" spans="1:13" x14ac:dyDescent="0.3">
      <c r="A16514" s="18">
        <v>16512</v>
      </c>
      <c r="B16514" s="18">
        <f t="shared" si="516"/>
        <v>2022</v>
      </c>
      <c r="C16514" s="17">
        <v>44621</v>
      </c>
      <c r="D16514" s="18" t="s">
        <v>314</v>
      </c>
      <c r="E16514" s="18" t="s">
        <v>334</v>
      </c>
      <c r="F16514" s="18" t="str">
        <f t="shared" si="515"/>
        <v>Georgetown-Customer Charge-44621</v>
      </c>
      <c r="G16514" s="11" t="s">
        <v>131</v>
      </c>
      <c r="H16514" s="11" t="s">
        <v>56</v>
      </c>
      <c r="I16514" s="11" t="s">
        <v>56</v>
      </c>
      <c r="J16514" s="11" t="s">
        <v>56</v>
      </c>
      <c r="K16514" s="11" t="str">
        <f>IFERROR(INDEX('EDC Component Dictionary'!$C$5:$C$37,MATCH('Rates Database'!J16514,'EDC Component Dictionary'!$B$5:$B$37,0)), "Energy Supply")</f>
        <v>Distribution System</v>
      </c>
      <c r="L16514" s="12"/>
      <c r="M16514" s="12">
        <v>5.2109999999999799</v>
      </c>
    </row>
    <row r="16515" spans="1:13" x14ac:dyDescent="0.3">
      <c r="A16515" s="18">
        <v>16513</v>
      </c>
      <c r="B16515" s="18">
        <f t="shared" si="516"/>
        <v>2022</v>
      </c>
      <c r="C16515" s="17">
        <v>44621</v>
      </c>
      <c r="D16515" s="18" t="s">
        <v>314</v>
      </c>
      <c r="E16515" s="18" t="s">
        <v>335</v>
      </c>
      <c r="F16515" s="18" t="str">
        <f t="shared" si="515"/>
        <v>Sterling-Customer Charge-44621</v>
      </c>
      <c r="G16515" s="11" t="s">
        <v>131</v>
      </c>
      <c r="H16515" s="11" t="s">
        <v>56</v>
      </c>
      <c r="I16515" s="11" t="s">
        <v>56</v>
      </c>
      <c r="J16515" s="11" t="s">
        <v>56</v>
      </c>
      <c r="K16515" s="11" t="str">
        <f>IFERROR(INDEX('EDC Component Dictionary'!$C$5:$C$37,MATCH('Rates Database'!J16515,'EDC Component Dictionary'!$B$5:$B$37,0)), "Energy Supply")</f>
        <v>Distribution System</v>
      </c>
      <c r="L16515" s="12"/>
      <c r="M16515" s="12">
        <v>4</v>
      </c>
    </row>
    <row r="16516" spans="1:13" x14ac:dyDescent="0.3">
      <c r="A16516" s="18">
        <v>16514</v>
      </c>
      <c r="B16516" s="18">
        <f t="shared" si="516"/>
        <v>2022</v>
      </c>
      <c r="C16516" s="17">
        <v>44621</v>
      </c>
      <c r="D16516" s="18" t="s">
        <v>314</v>
      </c>
      <c r="E16516" s="18" t="s">
        <v>336</v>
      </c>
      <c r="F16516" s="18" t="str">
        <f t="shared" ref="F16516:F16579" si="517">_xlfn.CONCAT(E16516,"-",J16516,"-",C16516)</f>
        <v>Littleton-Customer Charge-44621</v>
      </c>
      <c r="G16516" s="11" t="s">
        <v>131</v>
      </c>
      <c r="H16516" s="11" t="s">
        <v>56</v>
      </c>
      <c r="I16516" s="11" t="s">
        <v>56</v>
      </c>
      <c r="J16516" s="11" t="s">
        <v>56</v>
      </c>
      <c r="K16516" s="11" t="str">
        <f>IFERROR(INDEX('EDC Component Dictionary'!$C$5:$C$37,MATCH('Rates Database'!J16516,'EDC Component Dictionary'!$B$5:$B$37,0)), "Energy Supply")</f>
        <v>Distribution System</v>
      </c>
      <c r="L16516" s="12"/>
      <c r="M16516" s="12">
        <v>3.5000000000000102</v>
      </c>
    </row>
    <row r="16517" spans="1:13" x14ac:dyDescent="0.3">
      <c r="A16517" s="18">
        <v>16515</v>
      </c>
      <c r="B16517" s="18">
        <f t="shared" si="516"/>
        <v>2022</v>
      </c>
      <c r="C16517" s="17">
        <v>44621</v>
      </c>
      <c r="D16517" s="18" t="s">
        <v>314</v>
      </c>
      <c r="E16517" s="18" t="s">
        <v>337</v>
      </c>
      <c r="F16517" s="18" t="str">
        <f t="shared" si="517"/>
        <v>Boylston-Customer Charge-44621</v>
      </c>
      <c r="G16517" s="11" t="s">
        <v>131</v>
      </c>
      <c r="H16517" s="11" t="s">
        <v>56</v>
      </c>
      <c r="I16517" s="11" t="s">
        <v>56</v>
      </c>
      <c r="J16517" s="11" t="s">
        <v>56</v>
      </c>
      <c r="K16517" s="11" t="str">
        <f>IFERROR(INDEX('EDC Component Dictionary'!$C$5:$C$37,MATCH('Rates Database'!J16517,'EDC Component Dictionary'!$B$5:$B$37,0)), "Energy Supply")</f>
        <v>Distribution System</v>
      </c>
      <c r="L16517" s="12"/>
      <c r="M16517" s="12">
        <v>9</v>
      </c>
    </row>
    <row r="16518" spans="1:13" x14ac:dyDescent="0.3">
      <c r="A16518" s="18">
        <v>16516</v>
      </c>
      <c r="B16518" s="18">
        <f t="shared" si="516"/>
        <v>2022</v>
      </c>
      <c r="C16518" s="17">
        <v>44621</v>
      </c>
      <c r="D16518" s="18" t="s">
        <v>314</v>
      </c>
      <c r="E16518" s="18" t="s">
        <v>338</v>
      </c>
      <c r="F16518" s="18" t="str">
        <f t="shared" si="517"/>
        <v>Princeton-Customer Charge-44621</v>
      </c>
      <c r="G16518" s="11" t="s">
        <v>131</v>
      </c>
      <c r="H16518" s="11" t="s">
        <v>56</v>
      </c>
      <c r="I16518" s="11" t="s">
        <v>56</v>
      </c>
      <c r="J16518" s="11" t="s">
        <v>56</v>
      </c>
      <c r="K16518" s="11" t="str">
        <f>IFERROR(INDEX('EDC Component Dictionary'!$C$5:$C$37,MATCH('Rates Database'!J16518,'EDC Component Dictionary'!$B$5:$B$37,0)), "Energy Supply")</f>
        <v>Distribution System</v>
      </c>
      <c r="L16518" s="12"/>
      <c r="M16518" s="12">
        <v>8.9500000000000099</v>
      </c>
    </row>
    <row r="16519" spans="1:13" x14ac:dyDescent="0.3">
      <c r="A16519" s="18">
        <v>16517</v>
      </c>
      <c r="B16519" s="18">
        <f t="shared" si="516"/>
        <v>2022</v>
      </c>
      <c r="C16519" s="17">
        <v>44621</v>
      </c>
      <c r="D16519" s="18" t="s">
        <v>314</v>
      </c>
      <c r="E16519" s="18" t="s">
        <v>347</v>
      </c>
      <c r="F16519" s="18" t="str">
        <f t="shared" si="517"/>
        <v>Middleborough-Customer Charge-44621</v>
      </c>
      <c r="G16519" s="11" t="s">
        <v>131</v>
      </c>
      <c r="H16519" s="11" t="s">
        <v>56</v>
      </c>
      <c r="I16519" s="11" t="s">
        <v>56</v>
      </c>
      <c r="J16519" s="11" t="s">
        <v>56</v>
      </c>
      <c r="K16519" s="11" t="str">
        <f>IFERROR(INDEX('EDC Component Dictionary'!$C$5:$C$37,MATCH('Rates Database'!J16519,'EDC Component Dictionary'!$B$5:$B$37,0)), "Energy Supply")</f>
        <v>Distribution System</v>
      </c>
      <c r="L16519" s="12"/>
      <c r="M16519" s="12">
        <v>4.5049999999999901</v>
      </c>
    </row>
    <row r="16520" spans="1:13" x14ac:dyDescent="0.3">
      <c r="A16520" s="18">
        <v>16518</v>
      </c>
      <c r="B16520" s="18">
        <f t="shared" si="516"/>
        <v>2022</v>
      </c>
      <c r="C16520" s="17">
        <v>44621</v>
      </c>
      <c r="D16520" s="18" t="s">
        <v>314</v>
      </c>
      <c r="E16520" s="18" t="s">
        <v>339</v>
      </c>
      <c r="F16520" s="18" t="str">
        <f t="shared" si="517"/>
        <v>Rowley-Customer Charge-44621</v>
      </c>
      <c r="G16520" s="11" t="s">
        <v>131</v>
      </c>
      <c r="H16520" s="11" t="s">
        <v>56</v>
      </c>
      <c r="I16520" s="11" t="s">
        <v>56</v>
      </c>
      <c r="J16520" s="11" t="s">
        <v>56</v>
      </c>
      <c r="K16520" s="11" t="str">
        <f>IFERROR(INDEX('EDC Component Dictionary'!$C$5:$C$37,MATCH('Rates Database'!J16520,'EDC Component Dictionary'!$B$5:$B$37,0)), "Energy Supply")</f>
        <v>Distribution System</v>
      </c>
      <c r="L16520" s="12"/>
      <c r="M16520" s="12">
        <v>4</v>
      </c>
    </row>
    <row r="16521" spans="1:13" x14ac:dyDescent="0.3">
      <c r="A16521" s="18">
        <v>16519</v>
      </c>
      <c r="B16521" s="18">
        <f t="shared" si="516"/>
        <v>2022</v>
      </c>
      <c r="C16521" s="17">
        <v>44621</v>
      </c>
      <c r="D16521" s="18" t="s">
        <v>314</v>
      </c>
      <c r="E16521" s="18" t="s">
        <v>353</v>
      </c>
      <c r="F16521" s="18" t="str">
        <f t="shared" si="517"/>
        <v>Concord-Customer Charge-44621</v>
      </c>
      <c r="G16521" s="11" t="s">
        <v>131</v>
      </c>
      <c r="H16521" s="11" t="s">
        <v>56</v>
      </c>
      <c r="I16521" s="11" t="s">
        <v>56</v>
      </c>
      <c r="J16521" s="11" t="s">
        <v>56</v>
      </c>
      <c r="K16521" s="11" t="str">
        <f>IFERROR(INDEX('EDC Component Dictionary'!$C$5:$C$37,MATCH('Rates Database'!J16521,'EDC Component Dictionary'!$B$5:$B$37,0)), "Energy Supply")</f>
        <v>Distribution System</v>
      </c>
      <c r="L16521" s="12"/>
      <c r="M16521" s="12">
        <v>15.910124999999899</v>
      </c>
    </row>
    <row r="16522" spans="1:13" x14ac:dyDescent="0.3">
      <c r="A16522" s="18">
        <v>16520</v>
      </c>
      <c r="B16522" s="18">
        <f t="shared" si="516"/>
        <v>2022</v>
      </c>
      <c r="C16522" s="17">
        <v>44621</v>
      </c>
      <c r="D16522" s="18" t="s">
        <v>314</v>
      </c>
      <c r="E16522" s="18" t="s">
        <v>340</v>
      </c>
      <c r="F16522" s="18" t="str">
        <f t="shared" si="517"/>
        <v>Wakefield-Customer Charge-44621</v>
      </c>
      <c r="G16522" s="11" t="s">
        <v>131</v>
      </c>
      <c r="H16522" s="11" t="s">
        <v>56</v>
      </c>
      <c r="I16522" s="11" t="s">
        <v>56</v>
      </c>
      <c r="J16522" s="11" t="s">
        <v>56</v>
      </c>
      <c r="K16522" s="11" t="str">
        <f>IFERROR(INDEX('EDC Component Dictionary'!$C$5:$C$37,MATCH('Rates Database'!J16522,'EDC Component Dictionary'!$B$5:$B$37,0)), "Energy Supply")</f>
        <v>Distribution System</v>
      </c>
      <c r="L16522" s="12"/>
      <c r="M16522" s="12">
        <v>6</v>
      </c>
    </row>
    <row r="16523" spans="1:13" x14ac:dyDescent="0.3">
      <c r="A16523" s="18">
        <v>16521</v>
      </c>
      <c r="B16523" s="18">
        <f t="shared" si="516"/>
        <v>2022</v>
      </c>
      <c r="C16523" s="17">
        <v>44621</v>
      </c>
      <c r="D16523" s="18" t="s">
        <v>314</v>
      </c>
      <c r="E16523" s="18" t="s">
        <v>341</v>
      </c>
      <c r="F16523" s="18" t="str">
        <f t="shared" si="517"/>
        <v>Hull-Customer Charge-44621</v>
      </c>
      <c r="G16523" s="11" t="s">
        <v>131</v>
      </c>
      <c r="H16523" s="11" t="s">
        <v>56</v>
      </c>
      <c r="I16523" s="11" t="s">
        <v>56</v>
      </c>
      <c r="J16523" s="11" t="s">
        <v>56</v>
      </c>
      <c r="K16523" s="11" t="str">
        <f>IFERROR(INDEX('EDC Component Dictionary'!$C$5:$C$37,MATCH('Rates Database'!J16523,'EDC Component Dictionary'!$B$5:$B$37,0)), "Energy Supply")</f>
        <v>Distribution System</v>
      </c>
      <c r="L16523" s="12"/>
      <c r="M16523" s="12">
        <v>12.0689999999999</v>
      </c>
    </row>
    <row r="16524" spans="1:13" x14ac:dyDescent="0.3">
      <c r="A16524" s="18">
        <v>16522</v>
      </c>
      <c r="B16524" s="18">
        <f t="shared" si="516"/>
        <v>2022</v>
      </c>
      <c r="C16524" s="17">
        <v>44621</v>
      </c>
      <c r="D16524" s="18" t="s">
        <v>314</v>
      </c>
      <c r="E16524" s="18" t="s">
        <v>342</v>
      </c>
      <c r="F16524" s="18" t="str">
        <f t="shared" si="517"/>
        <v>North Attleborough-Customer Charge-44621</v>
      </c>
      <c r="G16524" s="11" t="s">
        <v>131</v>
      </c>
      <c r="H16524" s="11" t="s">
        <v>56</v>
      </c>
      <c r="I16524" s="11" t="s">
        <v>56</v>
      </c>
      <c r="J16524" s="11" t="s">
        <v>56</v>
      </c>
      <c r="K16524" s="11" t="str">
        <f>IFERROR(INDEX('EDC Component Dictionary'!$C$5:$C$37,MATCH('Rates Database'!J16524,'EDC Component Dictionary'!$B$5:$B$37,0)), "Energy Supply")</f>
        <v>Distribution System</v>
      </c>
      <c r="L16524" s="12"/>
      <c r="M16524" s="12">
        <v>9.2880000000000091</v>
      </c>
    </row>
    <row r="16525" spans="1:13" x14ac:dyDescent="0.3">
      <c r="A16525" s="18">
        <v>16523</v>
      </c>
      <c r="B16525" s="18">
        <f t="shared" si="516"/>
        <v>2022</v>
      </c>
      <c r="C16525" s="17">
        <v>44621</v>
      </c>
      <c r="D16525" s="18" t="s">
        <v>314</v>
      </c>
      <c r="E16525" s="18" t="s">
        <v>343</v>
      </c>
      <c r="F16525" s="18" t="str">
        <f t="shared" si="517"/>
        <v>Holden-Customer Charge-44621</v>
      </c>
      <c r="G16525" s="11" t="s">
        <v>131</v>
      </c>
      <c r="H16525" s="11" t="s">
        <v>56</v>
      </c>
      <c r="I16525" s="11" t="s">
        <v>56</v>
      </c>
      <c r="J16525" s="11" t="s">
        <v>56</v>
      </c>
      <c r="K16525" s="11" t="str">
        <f>IFERROR(INDEX('EDC Component Dictionary'!$C$5:$C$37,MATCH('Rates Database'!J16525,'EDC Component Dictionary'!$B$5:$B$37,0)), "Energy Supply")</f>
        <v>Distribution System</v>
      </c>
      <c r="L16525" s="12"/>
      <c r="M16525" s="12">
        <v>4.25</v>
      </c>
    </row>
    <row r="16526" spans="1:13" x14ac:dyDescent="0.3">
      <c r="A16526" s="18">
        <v>16524</v>
      </c>
      <c r="B16526" s="18">
        <f t="shared" si="516"/>
        <v>2022</v>
      </c>
      <c r="C16526" s="17">
        <v>44621</v>
      </c>
      <c r="D16526" s="18" t="s">
        <v>314</v>
      </c>
      <c r="E16526" s="18" t="s">
        <v>354</v>
      </c>
      <c r="F16526" s="18" t="str">
        <f t="shared" si="517"/>
        <v>Taunton-Customer Charge-44621</v>
      </c>
      <c r="G16526" s="11" t="s">
        <v>131</v>
      </c>
      <c r="H16526" s="11" t="s">
        <v>56</v>
      </c>
      <c r="I16526" s="11" t="s">
        <v>56</v>
      </c>
      <c r="J16526" s="11" t="s">
        <v>56</v>
      </c>
      <c r="K16526" s="11" t="str">
        <f>IFERROR(INDEX('EDC Component Dictionary'!$C$5:$C$37,MATCH('Rates Database'!J16526,'EDC Component Dictionary'!$B$5:$B$37,0)), "Energy Supply")</f>
        <v>Distribution System</v>
      </c>
      <c r="L16526" s="12"/>
      <c r="M16526" s="12">
        <v>9.2244999999999902</v>
      </c>
    </row>
    <row r="16527" spans="1:13" x14ac:dyDescent="0.3">
      <c r="A16527" s="18">
        <v>16525</v>
      </c>
      <c r="B16527" s="18">
        <f t="shared" si="516"/>
        <v>2022</v>
      </c>
      <c r="C16527" s="17">
        <v>44621</v>
      </c>
      <c r="D16527" s="18" t="s">
        <v>314</v>
      </c>
      <c r="E16527" s="18" t="s">
        <v>344</v>
      </c>
      <c r="F16527" s="18" t="str">
        <f t="shared" si="517"/>
        <v>Norwood-Customer Charge-44621</v>
      </c>
      <c r="G16527" s="11" t="s">
        <v>131</v>
      </c>
      <c r="H16527" s="11" t="s">
        <v>56</v>
      </c>
      <c r="I16527" s="11" t="s">
        <v>56</v>
      </c>
      <c r="J16527" s="11" t="s">
        <v>56</v>
      </c>
      <c r="K16527" s="11" t="str">
        <f>IFERROR(INDEX('EDC Component Dictionary'!$C$5:$C$37,MATCH('Rates Database'!J16527,'EDC Component Dictionary'!$B$5:$B$37,0)), "Energy Supply")</f>
        <v>Distribution System</v>
      </c>
      <c r="L16527" s="12"/>
      <c r="M16527" s="12">
        <v>9</v>
      </c>
    </row>
    <row r="16528" spans="1:13" x14ac:dyDescent="0.3">
      <c r="A16528" s="18">
        <v>16526</v>
      </c>
      <c r="B16528" s="18">
        <f t="shared" si="516"/>
        <v>2022</v>
      </c>
      <c r="C16528" s="17">
        <v>44621</v>
      </c>
      <c r="D16528" s="18" t="s">
        <v>314</v>
      </c>
      <c r="E16528" s="18" t="s">
        <v>355</v>
      </c>
      <c r="F16528" s="18" t="str">
        <f t="shared" si="517"/>
        <v>Wellesley-Customer Charge-44621</v>
      </c>
      <c r="G16528" s="11" t="s">
        <v>131</v>
      </c>
      <c r="H16528" s="11" t="s">
        <v>56</v>
      </c>
      <c r="I16528" s="11" t="s">
        <v>56</v>
      </c>
      <c r="J16528" s="11" t="s">
        <v>56</v>
      </c>
      <c r="K16528" s="11" t="str">
        <f>IFERROR(INDEX('EDC Component Dictionary'!$C$5:$C$37,MATCH('Rates Database'!J16528,'EDC Component Dictionary'!$B$5:$B$37,0)), "Energy Supply")</f>
        <v>Distribution System</v>
      </c>
      <c r="L16528" s="12"/>
      <c r="M16528" s="12">
        <v>2.5935000000000001</v>
      </c>
    </row>
    <row r="16529" spans="1:13" x14ac:dyDescent="0.3">
      <c r="A16529" s="18">
        <v>16527</v>
      </c>
      <c r="B16529" s="18">
        <f t="shared" si="516"/>
        <v>2022</v>
      </c>
      <c r="C16529" s="17">
        <v>44621</v>
      </c>
      <c r="D16529" s="18" t="s">
        <v>314</v>
      </c>
      <c r="E16529" s="18" t="s">
        <v>345</v>
      </c>
      <c r="F16529" s="18" t="str">
        <f t="shared" si="517"/>
        <v>Russell-Customer Charge-44621</v>
      </c>
      <c r="G16529" s="11" t="s">
        <v>131</v>
      </c>
      <c r="H16529" s="11" t="s">
        <v>56</v>
      </c>
      <c r="I16529" s="11" t="s">
        <v>56</v>
      </c>
      <c r="J16529" s="11" t="s">
        <v>56</v>
      </c>
      <c r="K16529" s="11" t="str">
        <f>IFERROR(INDEX('EDC Component Dictionary'!$C$5:$C$37,MATCH('Rates Database'!J16529,'EDC Component Dictionary'!$B$5:$B$37,0)), "Energy Supply")</f>
        <v>Distribution System</v>
      </c>
      <c r="L16529" s="12"/>
      <c r="M16529" s="12">
        <v>8</v>
      </c>
    </row>
    <row r="16530" spans="1:13" x14ac:dyDescent="0.3">
      <c r="A16530" s="18">
        <v>16528</v>
      </c>
      <c r="B16530" s="18">
        <f t="shared" si="516"/>
        <v>2022</v>
      </c>
      <c r="C16530" s="17">
        <v>44621</v>
      </c>
      <c r="D16530" s="18" t="s">
        <v>314</v>
      </c>
      <c r="E16530" s="18" t="s">
        <v>346</v>
      </c>
      <c r="F16530" s="18" t="str">
        <f t="shared" si="517"/>
        <v>Chester-Customer Charge-44621</v>
      </c>
      <c r="G16530" s="11" t="s">
        <v>131</v>
      </c>
      <c r="H16530" s="11" t="s">
        <v>56</v>
      </c>
      <c r="I16530" s="11" t="s">
        <v>56</v>
      </c>
      <c r="J16530" s="11" t="s">
        <v>56</v>
      </c>
      <c r="K16530" s="11" t="str">
        <f>IFERROR(INDEX('EDC Component Dictionary'!$C$5:$C$37,MATCH('Rates Database'!J16530,'EDC Component Dictionary'!$B$5:$B$37,0)), "Energy Supply")</f>
        <v>Distribution System</v>
      </c>
      <c r="L16530" s="12"/>
      <c r="M16530" s="12">
        <v>5.9849999999999897</v>
      </c>
    </row>
    <row r="16531" spans="1:13" x14ac:dyDescent="0.3">
      <c r="A16531" s="18">
        <v>16529</v>
      </c>
      <c r="B16531" s="18">
        <f t="shared" si="516"/>
        <v>2021</v>
      </c>
      <c r="C16531" s="17">
        <v>44197</v>
      </c>
      <c r="D16531" s="18" t="s">
        <v>314</v>
      </c>
      <c r="E16531" s="18" t="s">
        <v>315</v>
      </c>
      <c r="F16531" s="18" t="str">
        <f t="shared" si="517"/>
        <v>Holyoke-Customer Charge-44197</v>
      </c>
      <c r="G16531" s="11" t="s">
        <v>131</v>
      </c>
      <c r="H16531" s="11" t="s">
        <v>56</v>
      </c>
      <c r="I16531" s="11" t="s">
        <v>56</v>
      </c>
      <c r="J16531" s="11" t="s">
        <v>56</v>
      </c>
      <c r="K16531" s="11" t="str">
        <f>IFERROR(INDEX('EDC Component Dictionary'!$C$5:$C$37,MATCH('Rates Database'!J16531,'EDC Component Dictionary'!$B$5:$B$37,0)), "Energy Supply")</f>
        <v>Distribution System</v>
      </c>
      <c r="L16531" s="12"/>
      <c r="M16531" s="12">
        <v>4.9950000000000001</v>
      </c>
    </row>
    <row r="16532" spans="1:13" x14ac:dyDescent="0.3">
      <c r="A16532" s="18">
        <v>16530</v>
      </c>
      <c r="B16532" s="18">
        <f t="shared" si="516"/>
        <v>2021</v>
      </c>
      <c r="C16532" s="17">
        <v>44197</v>
      </c>
      <c r="D16532" s="18" t="s">
        <v>314</v>
      </c>
      <c r="E16532" s="18" t="s">
        <v>316</v>
      </c>
      <c r="F16532" s="18" t="str">
        <f t="shared" si="517"/>
        <v>West Boylston-Customer Charge-44197</v>
      </c>
      <c r="G16532" s="11" t="s">
        <v>131</v>
      </c>
      <c r="H16532" s="11" t="s">
        <v>56</v>
      </c>
      <c r="I16532" s="11" t="s">
        <v>56</v>
      </c>
      <c r="J16532" s="11" t="s">
        <v>56</v>
      </c>
      <c r="K16532" s="11" t="str">
        <f>IFERROR(INDEX('EDC Component Dictionary'!$C$5:$C$37,MATCH('Rates Database'!J16532,'EDC Component Dictionary'!$B$5:$B$37,0)), "Energy Supply")</f>
        <v>Distribution System</v>
      </c>
      <c r="L16532" s="12"/>
      <c r="M16532" s="12">
        <v>4.0140000000000002</v>
      </c>
    </row>
    <row r="16533" spans="1:13" x14ac:dyDescent="0.3">
      <c r="A16533" s="18">
        <v>16531</v>
      </c>
      <c r="B16533" s="18">
        <f t="shared" si="516"/>
        <v>2021</v>
      </c>
      <c r="C16533" s="17">
        <v>44197</v>
      </c>
      <c r="D16533" s="18" t="s">
        <v>314</v>
      </c>
      <c r="E16533" s="18" t="s">
        <v>348</v>
      </c>
      <c r="F16533" s="18" t="str">
        <f t="shared" si="517"/>
        <v>Middleton-Customer Charge-44197</v>
      </c>
      <c r="G16533" s="11" t="s">
        <v>131</v>
      </c>
      <c r="H16533" s="11" t="s">
        <v>56</v>
      </c>
      <c r="I16533" s="11" t="s">
        <v>56</v>
      </c>
      <c r="J16533" s="11" t="s">
        <v>56</v>
      </c>
      <c r="K16533" s="11" t="str">
        <f>IFERROR(INDEX('EDC Component Dictionary'!$C$5:$C$37,MATCH('Rates Database'!J16533,'EDC Component Dictionary'!$B$5:$B$37,0)), "Energy Supply")</f>
        <v>Distribution System</v>
      </c>
      <c r="L16533" s="12"/>
      <c r="M16533" s="12">
        <v>5.0399999999999903</v>
      </c>
    </row>
    <row r="16534" spans="1:13" x14ac:dyDescent="0.3">
      <c r="A16534" s="18">
        <v>16532</v>
      </c>
      <c r="B16534" s="18">
        <f t="shared" ref="B16534:B16597" si="518">YEAR(C16534)</f>
        <v>2021</v>
      </c>
      <c r="C16534" s="17">
        <v>44197</v>
      </c>
      <c r="D16534" s="18" t="s">
        <v>314</v>
      </c>
      <c r="E16534" s="18" t="s">
        <v>317</v>
      </c>
      <c r="F16534" s="18" t="str">
        <f t="shared" si="517"/>
        <v>Danvers-Customer Charge-44197</v>
      </c>
      <c r="G16534" s="11" t="s">
        <v>131</v>
      </c>
      <c r="H16534" s="11" t="s">
        <v>56</v>
      </c>
      <c r="I16534" s="11" t="s">
        <v>56</v>
      </c>
      <c r="J16534" s="11" t="s">
        <v>56</v>
      </c>
      <c r="K16534" s="11" t="str">
        <f>IFERROR(INDEX('EDC Component Dictionary'!$C$5:$C$37,MATCH('Rates Database'!J16534,'EDC Component Dictionary'!$B$5:$B$37,0)), "Energy Supply")</f>
        <v>Distribution System</v>
      </c>
      <c r="L16534" s="12"/>
      <c r="M16534" s="12">
        <v>7.5</v>
      </c>
    </row>
    <row r="16535" spans="1:13" x14ac:dyDescent="0.3">
      <c r="A16535" s="18">
        <v>16533</v>
      </c>
      <c r="B16535" s="18">
        <f t="shared" si="518"/>
        <v>2021</v>
      </c>
      <c r="C16535" s="17">
        <v>44197</v>
      </c>
      <c r="D16535" s="18" t="s">
        <v>314</v>
      </c>
      <c r="E16535" s="18" t="s">
        <v>318</v>
      </c>
      <c r="F16535" s="18" t="str">
        <f t="shared" si="517"/>
        <v>Peabody-Customer Charge-44197</v>
      </c>
      <c r="G16535" s="11" t="s">
        <v>131</v>
      </c>
      <c r="H16535" s="11" t="s">
        <v>56</v>
      </c>
      <c r="I16535" s="11" t="s">
        <v>56</v>
      </c>
      <c r="J16535" s="11" t="s">
        <v>56</v>
      </c>
      <c r="K16535" s="11" t="str">
        <f>IFERROR(INDEX('EDC Component Dictionary'!$C$5:$C$37,MATCH('Rates Database'!J16535,'EDC Component Dictionary'!$B$5:$B$37,0)), "Energy Supply")</f>
        <v>Distribution System</v>
      </c>
      <c r="L16535" s="12"/>
      <c r="M16535" s="12">
        <v>1.25199999999998</v>
      </c>
    </row>
    <row r="16536" spans="1:13" x14ac:dyDescent="0.3">
      <c r="A16536" s="18">
        <v>16534</v>
      </c>
      <c r="B16536" s="18">
        <f t="shared" si="518"/>
        <v>2021</v>
      </c>
      <c r="C16536" s="17">
        <v>44197</v>
      </c>
      <c r="D16536" s="18" t="s">
        <v>314</v>
      </c>
      <c r="E16536" s="18" t="s">
        <v>319</v>
      </c>
      <c r="F16536" s="18" t="str">
        <f t="shared" si="517"/>
        <v>Ashburnham-Customer Charge-44197</v>
      </c>
      <c r="G16536" s="11" t="s">
        <v>131</v>
      </c>
      <c r="H16536" s="11" t="s">
        <v>56</v>
      </c>
      <c r="I16536" s="11" t="s">
        <v>56</v>
      </c>
      <c r="J16536" s="11" t="s">
        <v>56</v>
      </c>
      <c r="K16536" s="11" t="str">
        <f>IFERROR(INDEX('EDC Component Dictionary'!$C$5:$C$37,MATCH('Rates Database'!J16536,'EDC Component Dictionary'!$B$5:$B$37,0)), "Energy Supply")</f>
        <v>Distribution System</v>
      </c>
      <c r="L16536" s="12"/>
      <c r="M16536" s="12">
        <v>4.5</v>
      </c>
    </row>
    <row r="16537" spans="1:13" x14ac:dyDescent="0.3">
      <c r="A16537" s="18">
        <v>16535</v>
      </c>
      <c r="B16537" s="18">
        <f t="shared" si="518"/>
        <v>2021</v>
      </c>
      <c r="C16537" s="17">
        <v>44197</v>
      </c>
      <c r="D16537" s="18" t="s">
        <v>314</v>
      </c>
      <c r="E16537" s="18" t="s">
        <v>320</v>
      </c>
      <c r="F16537" s="18" t="str">
        <f t="shared" si="517"/>
        <v>Mansfield-Customer Charge-44197</v>
      </c>
      <c r="G16537" s="11" t="s">
        <v>131</v>
      </c>
      <c r="H16537" s="11" t="s">
        <v>56</v>
      </c>
      <c r="I16537" s="11" t="s">
        <v>56</v>
      </c>
      <c r="J16537" s="11" t="s">
        <v>56</v>
      </c>
      <c r="K16537" s="11" t="str">
        <f>IFERROR(INDEX('EDC Component Dictionary'!$C$5:$C$37,MATCH('Rates Database'!J16537,'EDC Component Dictionary'!$B$5:$B$37,0)), "Energy Supply")</f>
        <v>Distribution System</v>
      </c>
      <c r="L16537" s="12"/>
      <c r="M16537" s="12">
        <v>4</v>
      </c>
    </row>
    <row r="16538" spans="1:13" x14ac:dyDescent="0.3">
      <c r="A16538" s="18">
        <v>16536</v>
      </c>
      <c r="B16538" s="18">
        <f t="shared" si="518"/>
        <v>2021</v>
      </c>
      <c r="C16538" s="17">
        <v>44197</v>
      </c>
      <c r="D16538" s="18" t="s">
        <v>314</v>
      </c>
      <c r="E16538" s="18" t="s">
        <v>321</v>
      </c>
      <c r="F16538" s="18" t="str">
        <f t="shared" si="517"/>
        <v>Braintree-Customer Charge-44197</v>
      </c>
      <c r="G16538" s="11" t="s">
        <v>131</v>
      </c>
      <c r="H16538" s="11" t="s">
        <v>56</v>
      </c>
      <c r="I16538" s="11" t="s">
        <v>56</v>
      </c>
      <c r="J16538" s="11" t="s">
        <v>56</v>
      </c>
      <c r="K16538" s="11" t="str">
        <f>IFERROR(INDEX('EDC Component Dictionary'!$C$5:$C$37,MATCH('Rates Database'!J16538,'EDC Component Dictionary'!$B$5:$B$37,0)), "Energy Supply")</f>
        <v>Distribution System</v>
      </c>
      <c r="L16538" s="12"/>
      <c r="M16538" s="12">
        <v>5.12</v>
      </c>
    </row>
    <row r="16539" spans="1:13" x14ac:dyDescent="0.3">
      <c r="A16539" s="18">
        <v>16537</v>
      </c>
      <c r="B16539" s="18">
        <f t="shared" si="518"/>
        <v>2021</v>
      </c>
      <c r="C16539" s="17">
        <v>44197</v>
      </c>
      <c r="D16539" s="18" t="s">
        <v>314</v>
      </c>
      <c r="E16539" s="18" t="s">
        <v>322</v>
      </c>
      <c r="F16539" s="18" t="str">
        <f t="shared" si="517"/>
        <v>Paxton-Customer Charge-44197</v>
      </c>
      <c r="G16539" s="11" t="s">
        <v>131</v>
      </c>
      <c r="H16539" s="11" t="s">
        <v>56</v>
      </c>
      <c r="I16539" s="11" t="s">
        <v>56</v>
      </c>
      <c r="J16539" s="11" t="s">
        <v>56</v>
      </c>
      <c r="K16539" s="11" t="str">
        <f>IFERROR(INDEX('EDC Component Dictionary'!$C$5:$C$37,MATCH('Rates Database'!J16539,'EDC Component Dictionary'!$B$5:$B$37,0)), "Energy Supply")</f>
        <v>Distribution System</v>
      </c>
      <c r="L16539" s="12"/>
      <c r="M16539" s="12">
        <v>5</v>
      </c>
    </row>
    <row r="16540" spans="1:13" x14ac:dyDescent="0.3">
      <c r="A16540" s="18">
        <v>16538</v>
      </c>
      <c r="B16540" s="18">
        <f t="shared" si="518"/>
        <v>2021</v>
      </c>
      <c r="C16540" s="17">
        <v>44197</v>
      </c>
      <c r="D16540" s="18" t="s">
        <v>314</v>
      </c>
      <c r="E16540" s="18" t="s">
        <v>323</v>
      </c>
      <c r="F16540" s="18" t="str">
        <f t="shared" si="517"/>
        <v>Templeton-Customer Charge-44197</v>
      </c>
      <c r="G16540" s="11" t="s">
        <v>131</v>
      </c>
      <c r="H16540" s="11" t="s">
        <v>56</v>
      </c>
      <c r="I16540" s="11" t="s">
        <v>56</v>
      </c>
      <c r="J16540" s="11" t="s">
        <v>56</v>
      </c>
      <c r="K16540" s="11" t="str">
        <f>IFERROR(INDEX('EDC Component Dictionary'!$C$5:$C$37,MATCH('Rates Database'!J16540,'EDC Component Dictionary'!$B$5:$B$37,0)), "Energy Supply")</f>
        <v>Distribution System</v>
      </c>
      <c r="L16540" s="12"/>
      <c r="M16540" s="12">
        <v>3.75</v>
      </c>
    </row>
    <row r="16541" spans="1:13" x14ac:dyDescent="0.3">
      <c r="A16541" s="18">
        <v>16539</v>
      </c>
      <c r="B16541" s="18">
        <f t="shared" si="518"/>
        <v>2021</v>
      </c>
      <c r="C16541" s="17">
        <v>44197</v>
      </c>
      <c r="D16541" s="18" t="s">
        <v>314</v>
      </c>
      <c r="E16541" s="18" t="s">
        <v>324</v>
      </c>
      <c r="F16541" s="18" t="str">
        <f t="shared" si="517"/>
        <v>Hudson-Customer Charge-44197</v>
      </c>
      <c r="G16541" s="11" t="s">
        <v>131</v>
      </c>
      <c r="H16541" s="11" t="s">
        <v>56</v>
      </c>
      <c r="I16541" s="11" t="s">
        <v>56</v>
      </c>
      <c r="J16541" s="11" t="s">
        <v>56</v>
      </c>
      <c r="K16541" s="11" t="str">
        <f>IFERROR(INDEX('EDC Component Dictionary'!$C$5:$C$37,MATCH('Rates Database'!J16541,'EDC Component Dictionary'!$B$5:$B$37,0)), "Energy Supply")</f>
        <v>Distribution System</v>
      </c>
      <c r="L16541" s="12"/>
      <c r="M16541" s="12">
        <v>1.8153999999999999</v>
      </c>
    </row>
    <row r="16542" spans="1:13" x14ac:dyDescent="0.3">
      <c r="A16542" s="18">
        <v>16540</v>
      </c>
      <c r="B16542" s="18">
        <f t="shared" si="518"/>
        <v>2021</v>
      </c>
      <c r="C16542" s="17">
        <v>44197</v>
      </c>
      <c r="D16542" s="18" t="s">
        <v>314</v>
      </c>
      <c r="E16542" s="18" t="s">
        <v>325</v>
      </c>
      <c r="F16542" s="18" t="str">
        <f t="shared" si="517"/>
        <v>Reading-Customer Charge-44197</v>
      </c>
      <c r="G16542" s="11" t="s">
        <v>131</v>
      </c>
      <c r="H16542" s="11" t="s">
        <v>56</v>
      </c>
      <c r="I16542" s="11" t="s">
        <v>56</v>
      </c>
      <c r="J16542" s="11" t="s">
        <v>56</v>
      </c>
      <c r="K16542" s="11" t="str">
        <f>IFERROR(INDEX('EDC Component Dictionary'!$C$5:$C$37,MATCH('Rates Database'!J16542,'EDC Component Dictionary'!$B$5:$B$37,0)), "Energy Supply")</f>
        <v>Distribution System</v>
      </c>
      <c r="L16542" s="12"/>
      <c r="M16542" s="12">
        <v>4.3520000000000003</v>
      </c>
    </row>
    <row r="16543" spans="1:13" x14ac:dyDescent="0.3">
      <c r="A16543" s="18">
        <v>16541</v>
      </c>
      <c r="B16543" s="18">
        <f t="shared" si="518"/>
        <v>2021</v>
      </c>
      <c r="C16543" s="17">
        <v>44197</v>
      </c>
      <c r="D16543" s="18" t="s">
        <v>314</v>
      </c>
      <c r="E16543" s="18" t="s">
        <v>326</v>
      </c>
      <c r="F16543" s="18" t="str">
        <f t="shared" si="517"/>
        <v>Shrewsbury-Customer Charge-44197</v>
      </c>
      <c r="G16543" s="11" t="s">
        <v>131</v>
      </c>
      <c r="H16543" s="11" t="s">
        <v>56</v>
      </c>
      <c r="I16543" s="11" t="s">
        <v>56</v>
      </c>
      <c r="J16543" s="11" t="s">
        <v>56</v>
      </c>
      <c r="K16543" s="11" t="str">
        <f>IFERROR(INDEX('EDC Component Dictionary'!$C$5:$C$37,MATCH('Rates Database'!J16543,'EDC Component Dictionary'!$B$5:$B$37,0)), "Energy Supply")</f>
        <v>Distribution System</v>
      </c>
      <c r="L16543" s="12"/>
      <c r="M16543" s="12">
        <v>5</v>
      </c>
    </row>
    <row r="16544" spans="1:13" x14ac:dyDescent="0.3">
      <c r="A16544" s="18">
        <v>16542</v>
      </c>
      <c r="B16544" s="18">
        <f t="shared" si="518"/>
        <v>2021</v>
      </c>
      <c r="C16544" s="17">
        <v>44197</v>
      </c>
      <c r="D16544" s="18" t="s">
        <v>314</v>
      </c>
      <c r="E16544" s="18" t="s">
        <v>327</v>
      </c>
      <c r="F16544" s="18" t="str">
        <f t="shared" si="517"/>
        <v>Ipswich-Customer Charge-44197</v>
      </c>
      <c r="G16544" s="11" t="s">
        <v>131</v>
      </c>
      <c r="H16544" s="11" t="s">
        <v>56</v>
      </c>
      <c r="I16544" s="11" t="s">
        <v>56</v>
      </c>
      <c r="J16544" s="11" t="s">
        <v>56</v>
      </c>
      <c r="K16544" s="11" t="str">
        <f>IFERROR(INDEX('EDC Component Dictionary'!$C$5:$C$37,MATCH('Rates Database'!J16544,'EDC Component Dictionary'!$B$5:$B$37,0)), "Energy Supply")</f>
        <v>Distribution System</v>
      </c>
      <c r="L16544" s="12"/>
      <c r="M16544" s="12">
        <v>4</v>
      </c>
    </row>
    <row r="16545" spans="1:13" x14ac:dyDescent="0.3">
      <c r="A16545" s="18">
        <v>16543</v>
      </c>
      <c r="B16545" s="18">
        <f t="shared" si="518"/>
        <v>2021</v>
      </c>
      <c r="C16545" s="17">
        <v>44197</v>
      </c>
      <c r="D16545" s="18" t="s">
        <v>314</v>
      </c>
      <c r="E16545" s="18" t="s">
        <v>328</v>
      </c>
      <c r="F16545" s="18" t="str">
        <f t="shared" si="517"/>
        <v>Westfield-Customer Charge-44197</v>
      </c>
      <c r="G16545" s="11" t="s">
        <v>131</v>
      </c>
      <c r="H16545" s="11" t="s">
        <v>56</v>
      </c>
      <c r="I16545" s="11" t="s">
        <v>56</v>
      </c>
      <c r="J16545" s="11" t="s">
        <v>56</v>
      </c>
      <c r="K16545" s="11" t="str">
        <f>IFERROR(INDEX('EDC Component Dictionary'!$C$5:$C$37,MATCH('Rates Database'!J16545,'EDC Component Dictionary'!$B$5:$B$37,0)), "Energy Supply")</f>
        <v>Distribution System</v>
      </c>
      <c r="L16545" s="12"/>
      <c r="M16545" s="12">
        <v>11.637499999999999</v>
      </c>
    </row>
    <row r="16546" spans="1:13" x14ac:dyDescent="0.3">
      <c r="A16546" s="18">
        <v>16544</v>
      </c>
      <c r="B16546" s="18">
        <f t="shared" si="518"/>
        <v>2021</v>
      </c>
      <c r="C16546" s="17">
        <v>44197</v>
      </c>
      <c r="D16546" s="18" t="s">
        <v>314</v>
      </c>
      <c r="E16546" s="18" t="s">
        <v>351</v>
      </c>
      <c r="F16546" s="18" t="str">
        <f t="shared" si="517"/>
        <v>Groton-Customer Charge-44197</v>
      </c>
      <c r="G16546" s="11" t="s">
        <v>131</v>
      </c>
      <c r="H16546" s="11" t="s">
        <v>56</v>
      </c>
      <c r="I16546" s="11" t="s">
        <v>56</v>
      </c>
      <c r="J16546" s="11" t="s">
        <v>56</v>
      </c>
      <c r="K16546" s="11" t="str">
        <f>IFERROR(INDEX('EDC Component Dictionary'!$C$5:$C$37,MATCH('Rates Database'!J16546,'EDC Component Dictionary'!$B$5:$B$37,0)), "Energy Supply")</f>
        <v>Distribution System</v>
      </c>
      <c r="L16546" s="12"/>
      <c r="M16546" s="12">
        <v>5.6299999999999804</v>
      </c>
    </row>
    <row r="16547" spans="1:13" x14ac:dyDescent="0.3">
      <c r="A16547" s="18">
        <v>16545</v>
      </c>
      <c r="B16547" s="18">
        <f t="shared" si="518"/>
        <v>2021</v>
      </c>
      <c r="C16547" s="17">
        <v>44197</v>
      </c>
      <c r="D16547" s="18" t="s">
        <v>314</v>
      </c>
      <c r="E16547" s="18" t="s">
        <v>329</v>
      </c>
      <c r="F16547" s="18" t="str">
        <f t="shared" si="517"/>
        <v>Merrimac-Customer Charge-44197</v>
      </c>
      <c r="G16547" s="11" t="s">
        <v>131</v>
      </c>
      <c r="H16547" s="11" t="s">
        <v>56</v>
      </c>
      <c r="I16547" s="11" t="s">
        <v>56</v>
      </c>
      <c r="J16547" s="11" t="s">
        <v>56</v>
      </c>
      <c r="K16547" s="11" t="str">
        <f>IFERROR(INDEX('EDC Component Dictionary'!$C$5:$C$37,MATCH('Rates Database'!J16547,'EDC Component Dictionary'!$B$5:$B$37,0)), "Energy Supply")</f>
        <v>Distribution System</v>
      </c>
      <c r="L16547" s="12"/>
      <c r="M16547" s="12">
        <v>5.5</v>
      </c>
    </row>
    <row r="16548" spans="1:13" x14ac:dyDescent="0.3">
      <c r="A16548" s="18">
        <v>16546</v>
      </c>
      <c r="B16548" s="18">
        <f t="shared" si="518"/>
        <v>2021</v>
      </c>
      <c r="C16548" s="17">
        <v>44197</v>
      </c>
      <c r="D16548" s="18" t="s">
        <v>314</v>
      </c>
      <c r="E16548" s="18" t="s">
        <v>352</v>
      </c>
      <c r="F16548" s="18" t="str">
        <f t="shared" si="517"/>
        <v>Belmont-Customer Charge-44197</v>
      </c>
      <c r="G16548" s="11" t="s">
        <v>131</v>
      </c>
      <c r="H16548" s="11" t="s">
        <v>56</v>
      </c>
      <c r="I16548" s="11" t="s">
        <v>56</v>
      </c>
      <c r="J16548" s="11" t="s">
        <v>56</v>
      </c>
      <c r="K16548" s="11" t="str">
        <f>IFERROR(INDEX('EDC Component Dictionary'!$C$5:$C$37,MATCH('Rates Database'!J16548,'EDC Component Dictionary'!$B$5:$B$37,0)), "Energy Supply")</f>
        <v>Distribution System</v>
      </c>
      <c r="L16548" s="12"/>
      <c r="M16548" s="12">
        <v>10.5999999999999</v>
      </c>
    </row>
    <row r="16549" spans="1:13" x14ac:dyDescent="0.3">
      <c r="A16549" s="18">
        <v>16547</v>
      </c>
      <c r="B16549" s="18">
        <f t="shared" si="518"/>
        <v>2021</v>
      </c>
      <c r="C16549" s="17">
        <v>44197</v>
      </c>
      <c r="D16549" s="18" t="s">
        <v>314</v>
      </c>
      <c r="E16549" s="18" t="s">
        <v>330</v>
      </c>
      <c r="F16549" s="18" t="str">
        <f t="shared" si="517"/>
        <v>Chicopee-Customer Charge-44197</v>
      </c>
      <c r="G16549" s="11" t="s">
        <v>131</v>
      </c>
      <c r="H16549" s="11" t="s">
        <v>56</v>
      </c>
      <c r="I16549" s="11" t="s">
        <v>56</v>
      </c>
      <c r="J16549" s="11" t="s">
        <v>56</v>
      </c>
      <c r="K16549" s="11" t="str">
        <f>IFERROR(INDEX('EDC Component Dictionary'!$C$5:$C$37,MATCH('Rates Database'!J16549,'EDC Component Dictionary'!$B$5:$B$37,0)), "Energy Supply")</f>
        <v>Distribution System</v>
      </c>
      <c r="L16549" s="12"/>
      <c r="M16549" s="12">
        <v>5.6</v>
      </c>
    </row>
    <row r="16550" spans="1:13" x14ac:dyDescent="0.3">
      <c r="A16550" s="18">
        <v>16548</v>
      </c>
      <c r="B16550" s="18">
        <f t="shared" si="518"/>
        <v>2021</v>
      </c>
      <c r="C16550" s="17">
        <v>44197</v>
      </c>
      <c r="D16550" s="18" t="s">
        <v>314</v>
      </c>
      <c r="E16550" s="18" t="s">
        <v>331</v>
      </c>
      <c r="F16550" s="18" t="str">
        <f t="shared" si="517"/>
        <v>Marblehead-Customer Charge-44197</v>
      </c>
      <c r="G16550" s="11" t="s">
        <v>131</v>
      </c>
      <c r="H16550" s="11" t="s">
        <v>56</v>
      </c>
      <c r="I16550" s="11" t="s">
        <v>56</v>
      </c>
      <c r="J16550" s="11" t="s">
        <v>56</v>
      </c>
      <c r="K16550" s="11" t="str">
        <f>IFERROR(INDEX('EDC Component Dictionary'!$C$5:$C$37,MATCH('Rates Database'!J16550,'EDC Component Dictionary'!$B$5:$B$37,0)), "Energy Supply")</f>
        <v>Distribution System</v>
      </c>
      <c r="L16550" s="12"/>
      <c r="M16550" s="12">
        <v>0.82999999999999796</v>
      </c>
    </row>
    <row r="16551" spans="1:13" x14ac:dyDescent="0.3">
      <c r="A16551" s="18">
        <v>16549</v>
      </c>
      <c r="B16551" s="18">
        <f t="shared" si="518"/>
        <v>2021</v>
      </c>
      <c r="C16551" s="17">
        <v>44197</v>
      </c>
      <c r="D16551" s="18" t="s">
        <v>314</v>
      </c>
      <c r="E16551" s="18" t="s">
        <v>332</v>
      </c>
      <c r="F16551" s="18" t="str">
        <f t="shared" si="517"/>
        <v>Hingham-Customer Charge-44197</v>
      </c>
      <c r="G16551" s="11" t="s">
        <v>131</v>
      </c>
      <c r="H16551" s="11" t="s">
        <v>56</v>
      </c>
      <c r="I16551" s="11" t="s">
        <v>56</v>
      </c>
      <c r="J16551" s="11" t="s">
        <v>56</v>
      </c>
      <c r="K16551" s="11" t="str">
        <f>IFERROR(INDEX('EDC Component Dictionary'!$C$5:$C$37,MATCH('Rates Database'!J16551,'EDC Component Dictionary'!$B$5:$B$37,0)), "Energy Supply")</f>
        <v>Distribution System</v>
      </c>
      <c r="L16551" s="12"/>
      <c r="M16551" s="12">
        <v>7.9739999999999798</v>
      </c>
    </row>
    <row r="16552" spans="1:13" x14ac:dyDescent="0.3">
      <c r="A16552" s="18">
        <v>16550</v>
      </c>
      <c r="B16552" s="18">
        <f t="shared" si="518"/>
        <v>2021</v>
      </c>
      <c r="C16552" s="17">
        <v>44197</v>
      </c>
      <c r="D16552" s="18" t="s">
        <v>314</v>
      </c>
      <c r="E16552" s="18" t="s">
        <v>333</v>
      </c>
      <c r="F16552" s="18" t="str">
        <f t="shared" si="517"/>
        <v>South Hadley-Customer Charge-44197</v>
      </c>
      <c r="G16552" s="11" t="s">
        <v>131</v>
      </c>
      <c r="H16552" s="11" t="s">
        <v>56</v>
      </c>
      <c r="I16552" s="11" t="s">
        <v>56</v>
      </c>
      <c r="J16552" s="11" t="s">
        <v>56</v>
      </c>
      <c r="K16552" s="11" t="str">
        <f>IFERROR(INDEX('EDC Component Dictionary'!$C$5:$C$37,MATCH('Rates Database'!J16552,'EDC Component Dictionary'!$B$5:$B$37,0)), "Energy Supply")</f>
        <v>Distribution System</v>
      </c>
      <c r="L16552" s="12"/>
      <c r="M16552" s="12">
        <v>4.7</v>
      </c>
    </row>
    <row r="16553" spans="1:13" x14ac:dyDescent="0.3">
      <c r="A16553" s="18">
        <v>16551</v>
      </c>
      <c r="B16553" s="18">
        <f t="shared" si="518"/>
        <v>2021</v>
      </c>
      <c r="C16553" s="17">
        <v>44197</v>
      </c>
      <c r="D16553" s="18" t="s">
        <v>314</v>
      </c>
      <c r="E16553" s="18" t="s">
        <v>334</v>
      </c>
      <c r="F16553" s="18" t="str">
        <f t="shared" si="517"/>
        <v>Georgetown-Customer Charge-44197</v>
      </c>
      <c r="G16553" s="11" t="s">
        <v>131</v>
      </c>
      <c r="H16553" s="11" t="s">
        <v>56</v>
      </c>
      <c r="I16553" s="11" t="s">
        <v>56</v>
      </c>
      <c r="J16553" s="11" t="s">
        <v>56</v>
      </c>
      <c r="K16553" s="11" t="str">
        <f>IFERROR(INDEX('EDC Component Dictionary'!$C$5:$C$37,MATCH('Rates Database'!J16553,'EDC Component Dictionary'!$B$5:$B$37,0)), "Energy Supply")</f>
        <v>Distribution System</v>
      </c>
      <c r="L16553" s="12"/>
      <c r="M16553" s="12">
        <v>5.2109999999999896</v>
      </c>
    </row>
    <row r="16554" spans="1:13" x14ac:dyDescent="0.3">
      <c r="A16554" s="18">
        <v>16552</v>
      </c>
      <c r="B16554" s="18">
        <f t="shared" si="518"/>
        <v>2021</v>
      </c>
      <c r="C16554" s="17">
        <v>44197</v>
      </c>
      <c r="D16554" s="18" t="s">
        <v>314</v>
      </c>
      <c r="E16554" s="18" t="s">
        <v>335</v>
      </c>
      <c r="F16554" s="18" t="str">
        <f t="shared" si="517"/>
        <v>Sterling-Customer Charge-44197</v>
      </c>
      <c r="G16554" s="11" t="s">
        <v>131</v>
      </c>
      <c r="H16554" s="11" t="s">
        <v>56</v>
      </c>
      <c r="I16554" s="11" t="s">
        <v>56</v>
      </c>
      <c r="J16554" s="11" t="s">
        <v>56</v>
      </c>
      <c r="K16554" s="11" t="str">
        <f>IFERROR(INDEX('EDC Component Dictionary'!$C$5:$C$37,MATCH('Rates Database'!J16554,'EDC Component Dictionary'!$B$5:$B$37,0)), "Energy Supply")</f>
        <v>Distribution System</v>
      </c>
      <c r="L16554" s="12"/>
      <c r="M16554" s="12">
        <v>3.9999999999999898</v>
      </c>
    </row>
    <row r="16555" spans="1:13" x14ac:dyDescent="0.3">
      <c r="A16555" s="18">
        <v>16553</v>
      </c>
      <c r="B16555" s="18">
        <f t="shared" si="518"/>
        <v>2021</v>
      </c>
      <c r="C16555" s="17">
        <v>44197</v>
      </c>
      <c r="D16555" s="18" t="s">
        <v>314</v>
      </c>
      <c r="E16555" s="18" t="s">
        <v>336</v>
      </c>
      <c r="F16555" s="18" t="str">
        <f t="shared" si="517"/>
        <v>Littleton-Customer Charge-44197</v>
      </c>
      <c r="G16555" s="11" t="s">
        <v>131</v>
      </c>
      <c r="H16555" s="11" t="s">
        <v>56</v>
      </c>
      <c r="I16555" s="11" t="s">
        <v>56</v>
      </c>
      <c r="J16555" s="11" t="s">
        <v>56</v>
      </c>
      <c r="K16555" s="11" t="str">
        <f>IFERROR(INDEX('EDC Component Dictionary'!$C$5:$C$37,MATCH('Rates Database'!J16555,'EDC Component Dictionary'!$B$5:$B$37,0)), "Energy Supply")</f>
        <v>Distribution System</v>
      </c>
      <c r="L16555" s="12"/>
      <c r="M16555" s="12">
        <v>3.5</v>
      </c>
    </row>
    <row r="16556" spans="1:13" x14ac:dyDescent="0.3">
      <c r="A16556" s="18">
        <v>16554</v>
      </c>
      <c r="B16556" s="18">
        <f t="shared" si="518"/>
        <v>2021</v>
      </c>
      <c r="C16556" s="17">
        <v>44197</v>
      </c>
      <c r="D16556" s="18" t="s">
        <v>314</v>
      </c>
      <c r="E16556" s="18" t="s">
        <v>337</v>
      </c>
      <c r="F16556" s="18" t="str">
        <f t="shared" si="517"/>
        <v>Boylston-Customer Charge-44197</v>
      </c>
      <c r="G16556" s="11" t="s">
        <v>131</v>
      </c>
      <c r="H16556" s="11" t="s">
        <v>56</v>
      </c>
      <c r="I16556" s="11" t="s">
        <v>56</v>
      </c>
      <c r="J16556" s="11" t="s">
        <v>56</v>
      </c>
      <c r="K16556" s="11" t="str">
        <f>IFERROR(INDEX('EDC Component Dictionary'!$C$5:$C$37,MATCH('Rates Database'!J16556,'EDC Component Dictionary'!$B$5:$B$37,0)), "Energy Supply")</f>
        <v>Distribution System</v>
      </c>
      <c r="L16556" s="12"/>
      <c r="M16556" s="12">
        <v>9</v>
      </c>
    </row>
    <row r="16557" spans="1:13" x14ac:dyDescent="0.3">
      <c r="A16557" s="18">
        <v>16555</v>
      </c>
      <c r="B16557" s="18">
        <f t="shared" si="518"/>
        <v>2021</v>
      </c>
      <c r="C16557" s="17">
        <v>44197</v>
      </c>
      <c r="D16557" s="18" t="s">
        <v>314</v>
      </c>
      <c r="E16557" s="18" t="s">
        <v>338</v>
      </c>
      <c r="F16557" s="18" t="str">
        <f t="shared" si="517"/>
        <v>Princeton-Customer Charge-44197</v>
      </c>
      <c r="G16557" s="11" t="s">
        <v>131</v>
      </c>
      <c r="H16557" s="11" t="s">
        <v>56</v>
      </c>
      <c r="I16557" s="11" t="s">
        <v>56</v>
      </c>
      <c r="J16557" s="11" t="s">
        <v>56</v>
      </c>
      <c r="K16557" s="11" t="str">
        <f>IFERROR(INDEX('EDC Component Dictionary'!$C$5:$C$37,MATCH('Rates Database'!J16557,'EDC Component Dictionary'!$B$5:$B$37,0)), "Energy Supply")</f>
        <v>Distribution System</v>
      </c>
      <c r="L16557" s="12"/>
      <c r="M16557" s="12">
        <v>8.9500000000000099</v>
      </c>
    </row>
    <row r="16558" spans="1:13" x14ac:dyDescent="0.3">
      <c r="A16558" s="18">
        <v>16556</v>
      </c>
      <c r="B16558" s="18">
        <f t="shared" si="518"/>
        <v>2021</v>
      </c>
      <c r="C16558" s="17">
        <v>44197</v>
      </c>
      <c r="D16558" s="18" t="s">
        <v>314</v>
      </c>
      <c r="E16558" s="18" t="s">
        <v>347</v>
      </c>
      <c r="F16558" s="18" t="str">
        <f t="shared" si="517"/>
        <v>Middleborough-Customer Charge-44197</v>
      </c>
      <c r="G16558" s="11" t="s">
        <v>131</v>
      </c>
      <c r="H16558" s="11" t="s">
        <v>56</v>
      </c>
      <c r="I16558" s="11" t="s">
        <v>56</v>
      </c>
      <c r="J16558" s="11" t="s">
        <v>56</v>
      </c>
      <c r="K16558" s="11" t="str">
        <f>IFERROR(INDEX('EDC Component Dictionary'!$C$5:$C$37,MATCH('Rates Database'!J16558,'EDC Component Dictionary'!$B$5:$B$37,0)), "Energy Supply")</f>
        <v>Distribution System</v>
      </c>
      <c r="L16558" s="12"/>
      <c r="M16558" s="12">
        <v>4.5049999999999901</v>
      </c>
    </row>
    <row r="16559" spans="1:13" x14ac:dyDescent="0.3">
      <c r="A16559" s="18">
        <v>16557</v>
      </c>
      <c r="B16559" s="18">
        <f t="shared" si="518"/>
        <v>2021</v>
      </c>
      <c r="C16559" s="17">
        <v>44197</v>
      </c>
      <c r="D16559" s="18" t="s">
        <v>314</v>
      </c>
      <c r="E16559" s="18" t="s">
        <v>339</v>
      </c>
      <c r="F16559" s="18" t="str">
        <f t="shared" si="517"/>
        <v>Rowley-Customer Charge-44197</v>
      </c>
      <c r="G16559" s="11" t="s">
        <v>131</v>
      </c>
      <c r="H16559" s="11" t="s">
        <v>56</v>
      </c>
      <c r="I16559" s="11" t="s">
        <v>56</v>
      </c>
      <c r="J16559" s="11" t="s">
        <v>56</v>
      </c>
      <c r="K16559" s="11" t="str">
        <f>IFERROR(INDEX('EDC Component Dictionary'!$C$5:$C$37,MATCH('Rates Database'!J16559,'EDC Component Dictionary'!$B$5:$B$37,0)), "Energy Supply")</f>
        <v>Distribution System</v>
      </c>
      <c r="L16559" s="12"/>
      <c r="M16559" s="12">
        <v>4</v>
      </c>
    </row>
    <row r="16560" spans="1:13" x14ac:dyDescent="0.3">
      <c r="A16560" s="18">
        <v>16558</v>
      </c>
      <c r="B16560" s="18">
        <f t="shared" si="518"/>
        <v>2021</v>
      </c>
      <c r="C16560" s="17">
        <v>44197</v>
      </c>
      <c r="D16560" s="18" t="s">
        <v>314</v>
      </c>
      <c r="E16560" s="18" t="s">
        <v>353</v>
      </c>
      <c r="F16560" s="18" t="str">
        <f t="shared" si="517"/>
        <v>Concord-Customer Charge-44197</v>
      </c>
      <c r="G16560" s="11" t="s">
        <v>131</v>
      </c>
      <c r="H16560" s="11" t="s">
        <v>56</v>
      </c>
      <c r="I16560" s="11" t="s">
        <v>56</v>
      </c>
      <c r="J16560" s="11" t="s">
        <v>56</v>
      </c>
      <c r="K16560" s="11" t="str">
        <f>IFERROR(INDEX('EDC Component Dictionary'!$C$5:$C$37,MATCH('Rates Database'!J16560,'EDC Component Dictionary'!$B$5:$B$37,0)), "Energy Supply")</f>
        <v>Distribution System</v>
      </c>
      <c r="L16560" s="12"/>
      <c r="M16560" s="12">
        <v>12.497450000000001</v>
      </c>
    </row>
    <row r="16561" spans="1:13" x14ac:dyDescent="0.3">
      <c r="A16561" s="18">
        <v>16559</v>
      </c>
      <c r="B16561" s="18">
        <f t="shared" si="518"/>
        <v>2021</v>
      </c>
      <c r="C16561" s="17">
        <v>44197</v>
      </c>
      <c r="D16561" s="18" t="s">
        <v>314</v>
      </c>
      <c r="E16561" s="18" t="s">
        <v>340</v>
      </c>
      <c r="F16561" s="18" t="str">
        <f t="shared" si="517"/>
        <v>Wakefield-Customer Charge-44197</v>
      </c>
      <c r="G16561" s="11" t="s">
        <v>131</v>
      </c>
      <c r="H16561" s="11" t="s">
        <v>56</v>
      </c>
      <c r="I16561" s="11" t="s">
        <v>56</v>
      </c>
      <c r="J16561" s="11" t="s">
        <v>56</v>
      </c>
      <c r="K16561" s="11" t="str">
        <f>IFERROR(INDEX('EDC Component Dictionary'!$C$5:$C$37,MATCH('Rates Database'!J16561,'EDC Component Dictionary'!$B$5:$B$37,0)), "Energy Supply")</f>
        <v>Distribution System</v>
      </c>
      <c r="L16561" s="12"/>
      <c r="M16561" s="12">
        <v>6</v>
      </c>
    </row>
    <row r="16562" spans="1:13" x14ac:dyDescent="0.3">
      <c r="A16562" s="18">
        <v>16560</v>
      </c>
      <c r="B16562" s="18">
        <f t="shared" si="518"/>
        <v>2021</v>
      </c>
      <c r="C16562" s="17">
        <v>44197</v>
      </c>
      <c r="D16562" s="18" t="s">
        <v>314</v>
      </c>
      <c r="E16562" s="18" t="s">
        <v>341</v>
      </c>
      <c r="F16562" s="18" t="str">
        <f t="shared" si="517"/>
        <v>Hull-Customer Charge-44197</v>
      </c>
      <c r="G16562" s="11" t="s">
        <v>131</v>
      </c>
      <c r="H16562" s="11" t="s">
        <v>56</v>
      </c>
      <c r="I16562" s="11" t="s">
        <v>56</v>
      </c>
      <c r="J16562" s="11" t="s">
        <v>56</v>
      </c>
      <c r="K16562" s="11" t="str">
        <f>IFERROR(INDEX('EDC Component Dictionary'!$C$5:$C$37,MATCH('Rates Database'!J16562,'EDC Component Dictionary'!$B$5:$B$37,0)), "Energy Supply")</f>
        <v>Distribution System</v>
      </c>
      <c r="L16562" s="12"/>
      <c r="M16562" s="12">
        <v>5.7960000000000003</v>
      </c>
    </row>
    <row r="16563" spans="1:13" x14ac:dyDescent="0.3">
      <c r="A16563" s="18">
        <v>16561</v>
      </c>
      <c r="B16563" s="18">
        <f t="shared" si="518"/>
        <v>2021</v>
      </c>
      <c r="C16563" s="17">
        <v>44197</v>
      </c>
      <c r="D16563" s="18" t="s">
        <v>314</v>
      </c>
      <c r="E16563" s="18" t="s">
        <v>342</v>
      </c>
      <c r="F16563" s="18" t="str">
        <f t="shared" si="517"/>
        <v>North Attleborough-Customer Charge-44197</v>
      </c>
      <c r="G16563" s="11" t="s">
        <v>131</v>
      </c>
      <c r="H16563" s="11" t="s">
        <v>56</v>
      </c>
      <c r="I16563" s="11" t="s">
        <v>56</v>
      </c>
      <c r="J16563" s="11" t="s">
        <v>56</v>
      </c>
      <c r="K16563" s="11" t="str">
        <f>IFERROR(INDEX('EDC Component Dictionary'!$C$5:$C$37,MATCH('Rates Database'!J16563,'EDC Component Dictionary'!$B$5:$B$37,0)), "Energy Supply")</f>
        <v>Distribution System</v>
      </c>
      <c r="L16563" s="12"/>
      <c r="M16563" s="12">
        <v>10.32</v>
      </c>
    </row>
    <row r="16564" spans="1:13" x14ac:dyDescent="0.3">
      <c r="A16564" s="18">
        <v>16562</v>
      </c>
      <c r="B16564" s="18">
        <f t="shared" si="518"/>
        <v>2021</v>
      </c>
      <c r="C16564" s="17">
        <v>44197</v>
      </c>
      <c r="D16564" s="18" t="s">
        <v>314</v>
      </c>
      <c r="E16564" s="18" t="s">
        <v>343</v>
      </c>
      <c r="F16564" s="18" t="str">
        <f t="shared" si="517"/>
        <v>Holden-Customer Charge-44197</v>
      </c>
      <c r="G16564" s="11" t="s">
        <v>131</v>
      </c>
      <c r="H16564" s="11" t="s">
        <v>56</v>
      </c>
      <c r="I16564" s="11" t="s">
        <v>56</v>
      </c>
      <c r="J16564" s="11" t="s">
        <v>56</v>
      </c>
      <c r="K16564" s="11" t="str">
        <f>IFERROR(INDEX('EDC Component Dictionary'!$C$5:$C$37,MATCH('Rates Database'!J16564,'EDC Component Dictionary'!$B$5:$B$37,0)), "Energy Supply")</f>
        <v>Distribution System</v>
      </c>
      <c r="L16564" s="12"/>
      <c r="M16564" s="12">
        <v>4.25</v>
      </c>
    </row>
    <row r="16565" spans="1:13" x14ac:dyDescent="0.3">
      <c r="A16565" s="18">
        <v>16563</v>
      </c>
      <c r="B16565" s="18">
        <f t="shared" si="518"/>
        <v>2021</v>
      </c>
      <c r="C16565" s="17">
        <v>44197</v>
      </c>
      <c r="D16565" s="18" t="s">
        <v>314</v>
      </c>
      <c r="E16565" s="18" t="s">
        <v>354</v>
      </c>
      <c r="F16565" s="18" t="str">
        <f t="shared" si="517"/>
        <v>Taunton-Customer Charge-44197</v>
      </c>
      <c r="G16565" s="11" t="s">
        <v>131</v>
      </c>
      <c r="H16565" s="11" t="s">
        <v>56</v>
      </c>
      <c r="I16565" s="11" t="s">
        <v>56</v>
      </c>
      <c r="J16565" s="11" t="s">
        <v>56</v>
      </c>
      <c r="K16565" s="11" t="str">
        <f>IFERROR(INDEX('EDC Component Dictionary'!$C$5:$C$37,MATCH('Rates Database'!J16565,'EDC Component Dictionary'!$B$5:$B$37,0)), "Energy Supply")</f>
        <v>Distribution System</v>
      </c>
      <c r="L16565" s="12"/>
      <c r="M16565" s="12">
        <v>9.2244999999999902</v>
      </c>
    </row>
    <row r="16566" spans="1:13" x14ac:dyDescent="0.3">
      <c r="A16566" s="18">
        <v>16564</v>
      </c>
      <c r="B16566" s="18">
        <f t="shared" si="518"/>
        <v>2021</v>
      </c>
      <c r="C16566" s="17">
        <v>44197</v>
      </c>
      <c r="D16566" s="18" t="s">
        <v>314</v>
      </c>
      <c r="E16566" s="18" t="s">
        <v>344</v>
      </c>
      <c r="F16566" s="18" t="str">
        <f t="shared" si="517"/>
        <v>Norwood-Customer Charge-44197</v>
      </c>
      <c r="G16566" s="11" t="s">
        <v>131</v>
      </c>
      <c r="H16566" s="11" t="s">
        <v>56</v>
      </c>
      <c r="I16566" s="11" t="s">
        <v>56</v>
      </c>
      <c r="J16566" s="11" t="s">
        <v>56</v>
      </c>
      <c r="K16566" s="11" t="str">
        <f>IFERROR(INDEX('EDC Component Dictionary'!$C$5:$C$37,MATCH('Rates Database'!J16566,'EDC Component Dictionary'!$B$5:$B$37,0)), "Energy Supply")</f>
        <v>Distribution System</v>
      </c>
      <c r="L16566" s="12"/>
      <c r="M16566" s="12">
        <v>9</v>
      </c>
    </row>
    <row r="16567" spans="1:13" x14ac:dyDescent="0.3">
      <c r="A16567" s="18">
        <v>16565</v>
      </c>
      <c r="B16567" s="18">
        <f t="shared" si="518"/>
        <v>2021</v>
      </c>
      <c r="C16567" s="17">
        <v>44197</v>
      </c>
      <c r="D16567" s="18" t="s">
        <v>314</v>
      </c>
      <c r="E16567" s="18" t="s">
        <v>355</v>
      </c>
      <c r="F16567" s="18" t="str">
        <f t="shared" si="517"/>
        <v>Wellesley-Customer Charge-44197</v>
      </c>
      <c r="G16567" s="11" t="s">
        <v>131</v>
      </c>
      <c r="H16567" s="11" t="s">
        <v>56</v>
      </c>
      <c r="I16567" s="11" t="s">
        <v>56</v>
      </c>
      <c r="J16567" s="11" t="s">
        <v>56</v>
      </c>
      <c r="K16567" s="11" t="str">
        <f>IFERROR(INDEX('EDC Component Dictionary'!$C$5:$C$37,MATCH('Rates Database'!J16567,'EDC Component Dictionary'!$B$5:$B$37,0)), "Energy Supply")</f>
        <v>Distribution System</v>
      </c>
      <c r="L16567" s="12"/>
      <c r="M16567" s="12">
        <v>2.5935000000000001</v>
      </c>
    </row>
    <row r="16568" spans="1:13" x14ac:dyDescent="0.3">
      <c r="A16568" s="18">
        <v>16566</v>
      </c>
      <c r="B16568" s="18">
        <f t="shared" si="518"/>
        <v>2021</v>
      </c>
      <c r="C16568" s="17">
        <v>44197</v>
      </c>
      <c r="D16568" s="18" t="s">
        <v>314</v>
      </c>
      <c r="E16568" s="18" t="s">
        <v>345</v>
      </c>
      <c r="F16568" s="18" t="str">
        <f t="shared" si="517"/>
        <v>Russell-Customer Charge-44197</v>
      </c>
      <c r="G16568" s="11" t="s">
        <v>131</v>
      </c>
      <c r="H16568" s="11" t="s">
        <v>56</v>
      </c>
      <c r="I16568" s="11" t="s">
        <v>56</v>
      </c>
      <c r="J16568" s="11" t="s">
        <v>56</v>
      </c>
      <c r="K16568" s="11" t="str">
        <f>IFERROR(INDEX('EDC Component Dictionary'!$C$5:$C$37,MATCH('Rates Database'!J16568,'EDC Component Dictionary'!$B$5:$B$37,0)), "Energy Supply")</f>
        <v>Distribution System</v>
      </c>
      <c r="L16568" s="12"/>
      <c r="M16568" s="12">
        <v>8</v>
      </c>
    </row>
    <row r="16569" spans="1:13" x14ac:dyDescent="0.3">
      <c r="A16569" s="18">
        <v>16567</v>
      </c>
      <c r="B16569" s="18">
        <f t="shared" si="518"/>
        <v>2021</v>
      </c>
      <c r="C16569" s="17">
        <v>44197</v>
      </c>
      <c r="D16569" s="18" t="s">
        <v>314</v>
      </c>
      <c r="E16569" s="18" t="s">
        <v>346</v>
      </c>
      <c r="F16569" s="18" t="str">
        <f t="shared" si="517"/>
        <v>Chester-Customer Charge-44197</v>
      </c>
      <c r="G16569" s="11" t="s">
        <v>131</v>
      </c>
      <c r="H16569" s="11" t="s">
        <v>56</v>
      </c>
      <c r="I16569" s="11" t="s">
        <v>56</v>
      </c>
      <c r="J16569" s="11" t="s">
        <v>56</v>
      </c>
      <c r="K16569" s="11" t="str">
        <f>IFERROR(INDEX('EDC Component Dictionary'!$C$5:$C$37,MATCH('Rates Database'!J16569,'EDC Component Dictionary'!$B$5:$B$37,0)), "Energy Supply")</f>
        <v>Distribution System</v>
      </c>
      <c r="L16569" s="12"/>
      <c r="M16569" s="12">
        <v>5.9849999999999897</v>
      </c>
    </row>
    <row r="16570" spans="1:13" x14ac:dyDescent="0.3">
      <c r="A16570" s="18">
        <v>16568</v>
      </c>
      <c r="B16570" s="18">
        <f t="shared" si="518"/>
        <v>2022</v>
      </c>
      <c r="C16570" s="17">
        <v>44774</v>
      </c>
      <c r="D16570" s="18" t="s">
        <v>314</v>
      </c>
      <c r="E16570" s="18" t="s">
        <v>315</v>
      </c>
      <c r="F16570" s="18" t="str">
        <f t="shared" si="517"/>
        <v>Holyoke-Customer Charge-44774</v>
      </c>
      <c r="G16570" s="11" t="s">
        <v>131</v>
      </c>
      <c r="H16570" s="11" t="s">
        <v>56</v>
      </c>
      <c r="I16570" s="11" t="s">
        <v>56</v>
      </c>
      <c r="J16570" s="11" t="s">
        <v>56</v>
      </c>
      <c r="K16570" s="11" t="str">
        <f>IFERROR(INDEX('EDC Component Dictionary'!$C$5:$C$37,MATCH('Rates Database'!J16570,'EDC Component Dictionary'!$B$5:$B$37,0)), "Energy Supply")</f>
        <v>Distribution System</v>
      </c>
      <c r="L16570" s="12"/>
      <c r="M16570" s="12">
        <v>4.9950000000000001</v>
      </c>
    </row>
    <row r="16571" spans="1:13" x14ac:dyDescent="0.3">
      <c r="A16571" s="18">
        <v>16569</v>
      </c>
      <c r="B16571" s="18">
        <f t="shared" si="518"/>
        <v>2022</v>
      </c>
      <c r="C16571" s="17">
        <v>44774</v>
      </c>
      <c r="D16571" s="18" t="s">
        <v>314</v>
      </c>
      <c r="E16571" s="18" t="s">
        <v>316</v>
      </c>
      <c r="F16571" s="18" t="str">
        <f t="shared" si="517"/>
        <v>West Boylston-Customer Charge-44774</v>
      </c>
      <c r="G16571" s="11" t="s">
        <v>131</v>
      </c>
      <c r="H16571" s="11" t="s">
        <v>56</v>
      </c>
      <c r="I16571" s="11" t="s">
        <v>56</v>
      </c>
      <c r="J16571" s="11" t="s">
        <v>56</v>
      </c>
      <c r="K16571" s="11" t="str">
        <f>IFERROR(INDEX('EDC Component Dictionary'!$C$5:$C$37,MATCH('Rates Database'!J16571,'EDC Component Dictionary'!$B$5:$B$37,0)), "Energy Supply")</f>
        <v>Distribution System</v>
      </c>
      <c r="L16571" s="12"/>
      <c r="M16571" s="12">
        <v>4.01400000000001</v>
      </c>
    </row>
    <row r="16572" spans="1:13" x14ac:dyDescent="0.3">
      <c r="A16572" s="18">
        <v>16570</v>
      </c>
      <c r="B16572" s="18">
        <f t="shared" si="518"/>
        <v>2022</v>
      </c>
      <c r="C16572" s="17">
        <v>44774</v>
      </c>
      <c r="D16572" s="18" t="s">
        <v>314</v>
      </c>
      <c r="E16572" s="18" t="s">
        <v>348</v>
      </c>
      <c r="F16572" s="18" t="str">
        <f t="shared" si="517"/>
        <v>Middleton-Customer Charge-44774</v>
      </c>
      <c r="G16572" s="11" t="s">
        <v>131</v>
      </c>
      <c r="H16572" s="11" t="s">
        <v>56</v>
      </c>
      <c r="I16572" s="11" t="s">
        <v>56</v>
      </c>
      <c r="J16572" s="11" t="s">
        <v>56</v>
      </c>
      <c r="K16572" s="11" t="str">
        <f>IFERROR(INDEX('EDC Component Dictionary'!$C$5:$C$37,MATCH('Rates Database'!J16572,'EDC Component Dictionary'!$B$5:$B$37,0)), "Energy Supply")</f>
        <v>Distribution System</v>
      </c>
      <c r="L16572" s="12"/>
      <c r="M16572" s="12">
        <v>5.0399999999999903</v>
      </c>
    </row>
    <row r="16573" spans="1:13" x14ac:dyDescent="0.3">
      <c r="A16573" s="18">
        <v>16571</v>
      </c>
      <c r="B16573" s="18">
        <f t="shared" si="518"/>
        <v>2022</v>
      </c>
      <c r="C16573" s="17">
        <v>44774</v>
      </c>
      <c r="D16573" s="18" t="s">
        <v>314</v>
      </c>
      <c r="E16573" s="18" t="s">
        <v>317</v>
      </c>
      <c r="F16573" s="18" t="str">
        <f t="shared" si="517"/>
        <v>Danvers-Customer Charge-44774</v>
      </c>
      <c r="G16573" s="11" t="s">
        <v>131</v>
      </c>
      <c r="H16573" s="11" t="s">
        <v>56</v>
      </c>
      <c r="I16573" s="11" t="s">
        <v>56</v>
      </c>
      <c r="J16573" s="11" t="s">
        <v>56</v>
      </c>
      <c r="K16573" s="11" t="str">
        <f>IFERROR(INDEX('EDC Component Dictionary'!$C$5:$C$37,MATCH('Rates Database'!J16573,'EDC Component Dictionary'!$B$5:$B$37,0)), "Energy Supply")</f>
        <v>Distribution System</v>
      </c>
      <c r="L16573" s="12"/>
      <c r="M16573" s="12">
        <v>7.5</v>
      </c>
    </row>
    <row r="16574" spans="1:13" x14ac:dyDescent="0.3">
      <c r="A16574" s="18">
        <v>16572</v>
      </c>
      <c r="B16574" s="18">
        <f t="shared" si="518"/>
        <v>2022</v>
      </c>
      <c r="C16574" s="17">
        <v>44774</v>
      </c>
      <c r="D16574" s="18" t="s">
        <v>314</v>
      </c>
      <c r="E16574" s="18" t="s">
        <v>318</v>
      </c>
      <c r="F16574" s="18" t="str">
        <f t="shared" si="517"/>
        <v>Peabody-Customer Charge-44774</v>
      </c>
      <c r="G16574" s="11" t="s">
        <v>131</v>
      </c>
      <c r="H16574" s="11" t="s">
        <v>56</v>
      </c>
      <c r="I16574" s="11" t="s">
        <v>56</v>
      </c>
      <c r="J16574" s="11" t="s">
        <v>56</v>
      </c>
      <c r="K16574" s="11" t="str">
        <f>IFERROR(INDEX('EDC Component Dictionary'!$C$5:$C$37,MATCH('Rates Database'!J16574,'EDC Component Dictionary'!$B$5:$B$37,0)), "Energy Supply")</f>
        <v>Distribution System</v>
      </c>
      <c r="L16574" s="12"/>
      <c r="M16574" s="12">
        <v>0.95599999999999596</v>
      </c>
    </row>
    <row r="16575" spans="1:13" x14ac:dyDescent="0.3">
      <c r="A16575" s="18">
        <v>16573</v>
      </c>
      <c r="B16575" s="18">
        <f t="shared" si="518"/>
        <v>2022</v>
      </c>
      <c r="C16575" s="17">
        <v>44774</v>
      </c>
      <c r="D16575" s="18" t="s">
        <v>314</v>
      </c>
      <c r="E16575" s="18" t="s">
        <v>319</v>
      </c>
      <c r="F16575" s="18" t="str">
        <f t="shared" si="517"/>
        <v>Ashburnham-Customer Charge-44774</v>
      </c>
      <c r="G16575" s="11" t="s">
        <v>131</v>
      </c>
      <c r="H16575" s="11" t="s">
        <v>56</v>
      </c>
      <c r="I16575" s="11" t="s">
        <v>56</v>
      </c>
      <c r="J16575" s="11" t="s">
        <v>56</v>
      </c>
      <c r="K16575" s="11" t="str">
        <f>IFERROR(INDEX('EDC Component Dictionary'!$C$5:$C$37,MATCH('Rates Database'!J16575,'EDC Component Dictionary'!$B$5:$B$37,0)), "Energy Supply")</f>
        <v>Distribution System</v>
      </c>
      <c r="L16575" s="12"/>
      <c r="M16575" s="12">
        <v>4.5</v>
      </c>
    </row>
    <row r="16576" spans="1:13" x14ac:dyDescent="0.3">
      <c r="A16576" s="18">
        <v>16574</v>
      </c>
      <c r="B16576" s="18">
        <f t="shared" si="518"/>
        <v>2022</v>
      </c>
      <c r="C16576" s="17">
        <v>44774</v>
      </c>
      <c r="D16576" s="18" t="s">
        <v>314</v>
      </c>
      <c r="E16576" s="18" t="s">
        <v>320</v>
      </c>
      <c r="F16576" s="18" t="str">
        <f t="shared" si="517"/>
        <v>Mansfield-Customer Charge-44774</v>
      </c>
      <c r="G16576" s="11" t="s">
        <v>131</v>
      </c>
      <c r="H16576" s="11" t="s">
        <v>56</v>
      </c>
      <c r="I16576" s="11" t="s">
        <v>56</v>
      </c>
      <c r="J16576" s="11" t="s">
        <v>56</v>
      </c>
      <c r="K16576" s="11" t="str">
        <f>IFERROR(INDEX('EDC Component Dictionary'!$C$5:$C$37,MATCH('Rates Database'!J16576,'EDC Component Dictionary'!$B$5:$B$37,0)), "Energy Supply")</f>
        <v>Distribution System</v>
      </c>
      <c r="L16576" s="12"/>
      <c r="M16576" s="12">
        <v>6</v>
      </c>
    </row>
    <row r="16577" spans="1:13" x14ac:dyDescent="0.3">
      <c r="A16577" s="18">
        <v>16575</v>
      </c>
      <c r="B16577" s="18">
        <f t="shared" si="518"/>
        <v>2022</v>
      </c>
      <c r="C16577" s="17">
        <v>44774</v>
      </c>
      <c r="D16577" s="18" t="s">
        <v>314</v>
      </c>
      <c r="E16577" s="18" t="s">
        <v>321</v>
      </c>
      <c r="F16577" s="18" t="str">
        <f t="shared" si="517"/>
        <v>Braintree-Customer Charge-44774</v>
      </c>
      <c r="G16577" s="11" t="s">
        <v>131</v>
      </c>
      <c r="H16577" s="11" t="s">
        <v>56</v>
      </c>
      <c r="I16577" s="11" t="s">
        <v>56</v>
      </c>
      <c r="J16577" s="11" t="s">
        <v>56</v>
      </c>
      <c r="K16577" s="11" t="str">
        <f>IFERROR(INDEX('EDC Component Dictionary'!$C$5:$C$37,MATCH('Rates Database'!J16577,'EDC Component Dictionary'!$B$5:$B$37,0)), "Energy Supply")</f>
        <v>Distribution System</v>
      </c>
      <c r="L16577" s="12"/>
      <c r="M16577" s="12">
        <v>5.12</v>
      </c>
    </row>
    <row r="16578" spans="1:13" x14ac:dyDescent="0.3">
      <c r="A16578" s="18">
        <v>16576</v>
      </c>
      <c r="B16578" s="18">
        <f t="shared" si="518"/>
        <v>2022</v>
      </c>
      <c r="C16578" s="17">
        <v>44774</v>
      </c>
      <c r="D16578" s="18" t="s">
        <v>314</v>
      </c>
      <c r="E16578" s="18" t="s">
        <v>322</v>
      </c>
      <c r="F16578" s="18" t="str">
        <f t="shared" si="517"/>
        <v>Paxton-Customer Charge-44774</v>
      </c>
      <c r="G16578" s="11" t="s">
        <v>131</v>
      </c>
      <c r="H16578" s="11" t="s">
        <v>56</v>
      </c>
      <c r="I16578" s="11" t="s">
        <v>56</v>
      </c>
      <c r="J16578" s="11" t="s">
        <v>56</v>
      </c>
      <c r="K16578" s="11" t="str">
        <f>IFERROR(INDEX('EDC Component Dictionary'!$C$5:$C$37,MATCH('Rates Database'!J16578,'EDC Component Dictionary'!$B$5:$B$37,0)), "Energy Supply")</f>
        <v>Distribution System</v>
      </c>
      <c r="L16578" s="12"/>
      <c r="M16578" s="12">
        <v>7.5</v>
      </c>
    </row>
    <row r="16579" spans="1:13" x14ac:dyDescent="0.3">
      <c r="A16579" s="18">
        <v>16577</v>
      </c>
      <c r="B16579" s="18">
        <f t="shared" si="518"/>
        <v>2022</v>
      </c>
      <c r="C16579" s="17">
        <v>44774</v>
      </c>
      <c r="D16579" s="18" t="s">
        <v>314</v>
      </c>
      <c r="E16579" s="18" t="s">
        <v>323</v>
      </c>
      <c r="F16579" s="18" t="str">
        <f t="shared" si="517"/>
        <v>Templeton-Customer Charge-44774</v>
      </c>
      <c r="G16579" s="11" t="s">
        <v>131</v>
      </c>
      <c r="H16579" s="11" t="s">
        <v>56</v>
      </c>
      <c r="I16579" s="11" t="s">
        <v>56</v>
      </c>
      <c r="J16579" s="11" t="s">
        <v>56</v>
      </c>
      <c r="K16579" s="11" t="str">
        <f>IFERROR(INDEX('EDC Component Dictionary'!$C$5:$C$37,MATCH('Rates Database'!J16579,'EDC Component Dictionary'!$B$5:$B$37,0)), "Energy Supply")</f>
        <v>Distribution System</v>
      </c>
      <c r="L16579" s="12"/>
      <c r="M16579" s="12">
        <v>3.7499999999999898</v>
      </c>
    </row>
    <row r="16580" spans="1:13" x14ac:dyDescent="0.3">
      <c r="A16580" s="18">
        <v>16578</v>
      </c>
      <c r="B16580" s="18">
        <f t="shared" si="518"/>
        <v>2022</v>
      </c>
      <c r="C16580" s="17">
        <v>44774</v>
      </c>
      <c r="D16580" s="18" t="s">
        <v>314</v>
      </c>
      <c r="E16580" s="18" t="s">
        <v>324</v>
      </c>
      <c r="F16580" s="18" t="str">
        <f t="shared" ref="F16580:F16643" si="519">_xlfn.CONCAT(E16580,"-",J16580,"-",C16580)</f>
        <v>Hudson-Customer Charge-44774</v>
      </c>
      <c r="G16580" s="11" t="s">
        <v>131</v>
      </c>
      <c r="H16580" s="11" t="s">
        <v>56</v>
      </c>
      <c r="I16580" s="11" t="s">
        <v>56</v>
      </c>
      <c r="J16580" s="11" t="s">
        <v>56</v>
      </c>
      <c r="K16580" s="11" t="str">
        <f>IFERROR(INDEX('EDC Component Dictionary'!$C$5:$C$37,MATCH('Rates Database'!J16580,'EDC Component Dictionary'!$B$5:$B$37,0)), "Energy Supply")</f>
        <v>Distribution System</v>
      </c>
      <c r="L16580" s="12"/>
      <c r="M16580" s="12">
        <v>2.1354000000000002</v>
      </c>
    </row>
    <row r="16581" spans="1:13" x14ac:dyDescent="0.3">
      <c r="A16581" s="18">
        <v>16579</v>
      </c>
      <c r="B16581" s="18">
        <f t="shared" si="518"/>
        <v>2022</v>
      </c>
      <c r="C16581" s="17">
        <v>44774</v>
      </c>
      <c r="D16581" s="18" t="s">
        <v>314</v>
      </c>
      <c r="E16581" s="18" t="s">
        <v>325</v>
      </c>
      <c r="F16581" s="18" t="str">
        <f t="shared" si="519"/>
        <v>Reading-Customer Charge-44774</v>
      </c>
      <c r="G16581" s="11" t="s">
        <v>131</v>
      </c>
      <c r="H16581" s="11" t="s">
        <v>56</v>
      </c>
      <c r="I16581" s="11" t="s">
        <v>56</v>
      </c>
      <c r="J16581" s="11" t="s">
        <v>56</v>
      </c>
      <c r="K16581" s="11" t="str">
        <f>IFERROR(INDEX('EDC Component Dictionary'!$C$5:$C$37,MATCH('Rates Database'!J16581,'EDC Component Dictionary'!$B$5:$B$37,0)), "Energy Supply")</f>
        <v>Distribution System</v>
      </c>
      <c r="L16581" s="12"/>
      <c r="M16581" s="12">
        <v>4.6154999999999902</v>
      </c>
    </row>
    <row r="16582" spans="1:13" x14ac:dyDescent="0.3">
      <c r="A16582" s="18">
        <v>16580</v>
      </c>
      <c r="B16582" s="18">
        <f t="shared" si="518"/>
        <v>2022</v>
      </c>
      <c r="C16582" s="17">
        <v>44774</v>
      </c>
      <c r="D16582" s="18" t="s">
        <v>314</v>
      </c>
      <c r="E16582" s="18" t="s">
        <v>326</v>
      </c>
      <c r="F16582" s="18" t="str">
        <f t="shared" si="519"/>
        <v>Shrewsbury-Customer Charge-44774</v>
      </c>
      <c r="G16582" s="11" t="s">
        <v>131</v>
      </c>
      <c r="H16582" s="11" t="s">
        <v>56</v>
      </c>
      <c r="I16582" s="11" t="s">
        <v>56</v>
      </c>
      <c r="J16582" s="11" t="s">
        <v>56</v>
      </c>
      <c r="K16582" s="11" t="str">
        <f>IFERROR(INDEX('EDC Component Dictionary'!$C$5:$C$37,MATCH('Rates Database'!J16582,'EDC Component Dictionary'!$B$5:$B$37,0)), "Energy Supply")</f>
        <v>Distribution System</v>
      </c>
      <c r="L16582" s="12"/>
      <c r="M16582" s="12">
        <v>11.549999999999899</v>
      </c>
    </row>
    <row r="16583" spans="1:13" x14ac:dyDescent="0.3">
      <c r="A16583" s="18">
        <v>16581</v>
      </c>
      <c r="B16583" s="18">
        <f t="shared" si="518"/>
        <v>2022</v>
      </c>
      <c r="C16583" s="17">
        <v>44774</v>
      </c>
      <c r="D16583" s="18" t="s">
        <v>314</v>
      </c>
      <c r="E16583" s="18" t="s">
        <v>327</v>
      </c>
      <c r="F16583" s="18" t="str">
        <f t="shared" si="519"/>
        <v>Ipswich-Customer Charge-44774</v>
      </c>
      <c r="G16583" s="11" t="s">
        <v>131</v>
      </c>
      <c r="H16583" s="11" t="s">
        <v>56</v>
      </c>
      <c r="I16583" s="11" t="s">
        <v>56</v>
      </c>
      <c r="J16583" s="11" t="s">
        <v>56</v>
      </c>
      <c r="K16583" s="11" t="str">
        <f>IFERROR(INDEX('EDC Component Dictionary'!$C$5:$C$37,MATCH('Rates Database'!J16583,'EDC Component Dictionary'!$B$5:$B$37,0)), "Energy Supply")</f>
        <v>Distribution System</v>
      </c>
      <c r="L16583" s="12"/>
      <c r="M16583" s="12">
        <v>4</v>
      </c>
    </row>
    <row r="16584" spans="1:13" x14ac:dyDescent="0.3">
      <c r="A16584" s="18">
        <v>16582</v>
      </c>
      <c r="B16584" s="18">
        <f t="shared" si="518"/>
        <v>2022</v>
      </c>
      <c r="C16584" s="17">
        <v>44774</v>
      </c>
      <c r="D16584" s="18" t="s">
        <v>314</v>
      </c>
      <c r="E16584" s="18" t="s">
        <v>328</v>
      </c>
      <c r="F16584" s="18" t="str">
        <f t="shared" si="519"/>
        <v>Westfield-Customer Charge-44774</v>
      </c>
      <c r="G16584" s="11" t="s">
        <v>131</v>
      </c>
      <c r="H16584" s="11" t="s">
        <v>56</v>
      </c>
      <c r="I16584" s="11" t="s">
        <v>56</v>
      </c>
      <c r="J16584" s="11" t="s">
        <v>56</v>
      </c>
      <c r="K16584" s="11" t="str">
        <f>IFERROR(INDEX('EDC Component Dictionary'!$C$5:$C$37,MATCH('Rates Database'!J16584,'EDC Component Dictionary'!$B$5:$B$37,0)), "Energy Supply")</f>
        <v>Distribution System</v>
      </c>
      <c r="L16584" s="12"/>
      <c r="M16584" s="12">
        <v>11.637499999999999</v>
      </c>
    </row>
    <row r="16585" spans="1:13" x14ac:dyDescent="0.3">
      <c r="A16585" s="18">
        <v>16583</v>
      </c>
      <c r="B16585" s="18">
        <f t="shared" si="518"/>
        <v>2022</v>
      </c>
      <c r="C16585" s="17">
        <v>44774</v>
      </c>
      <c r="D16585" s="18" t="s">
        <v>314</v>
      </c>
      <c r="E16585" s="18" t="s">
        <v>351</v>
      </c>
      <c r="F16585" s="18" t="str">
        <f t="shared" si="519"/>
        <v>Groton-Customer Charge-44774</v>
      </c>
      <c r="G16585" s="11" t="s">
        <v>131</v>
      </c>
      <c r="H16585" s="11" t="s">
        <v>56</v>
      </c>
      <c r="I16585" s="11" t="s">
        <v>56</v>
      </c>
      <c r="J16585" s="11" t="s">
        <v>56</v>
      </c>
      <c r="K16585" s="11" t="str">
        <f>IFERROR(INDEX('EDC Component Dictionary'!$C$5:$C$37,MATCH('Rates Database'!J16585,'EDC Component Dictionary'!$B$5:$B$37,0)), "Energy Supply")</f>
        <v>Distribution System</v>
      </c>
      <c r="L16585" s="12"/>
      <c r="M16585" s="12">
        <v>5.6199999999999903</v>
      </c>
    </row>
    <row r="16586" spans="1:13" x14ac:dyDescent="0.3">
      <c r="A16586" s="18">
        <v>16584</v>
      </c>
      <c r="B16586" s="18">
        <f t="shared" si="518"/>
        <v>2022</v>
      </c>
      <c r="C16586" s="17">
        <v>44774</v>
      </c>
      <c r="D16586" s="18" t="s">
        <v>314</v>
      </c>
      <c r="E16586" s="18" t="s">
        <v>329</v>
      </c>
      <c r="F16586" s="18" t="str">
        <f t="shared" si="519"/>
        <v>Merrimac-Customer Charge-44774</v>
      </c>
      <c r="G16586" s="11" t="s">
        <v>131</v>
      </c>
      <c r="H16586" s="11" t="s">
        <v>56</v>
      </c>
      <c r="I16586" s="11" t="s">
        <v>56</v>
      </c>
      <c r="J16586" s="11" t="s">
        <v>56</v>
      </c>
      <c r="K16586" s="11" t="str">
        <f>IFERROR(INDEX('EDC Component Dictionary'!$C$5:$C$37,MATCH('Rates Database'!J16586,'EDC Component Dictionary'!$B$5:$B$37,0)), "Energy Supply")</f>
        <v>Distribution System</v>
      </c>
      <c r="L16586" s="12"/>
      <c r="M16586" s="12">
        <v>5.5</v>
      </c>
    </row>
    <row r="16587" spans="1:13" x14ac:dyDescent="0.3">
      <c r="A16587" s="18">
        <v>16585</v>
      </c>
      <c r="B16587" s="18">
        <f t="shared" si="518"/>
        <v>2022</v>
      </c>
      <c r="C16587" s="17">
        <v>44774</v>
      </c>
      <c r="D16587" s="18" t="s">
        <v>314</v>
      </c>
      <c r="E16587" s="18" t="s">
        <v>352</v>
      </c>
      <c r="F16587" s="18" t="str">
        <f t="shared" si="519"/>
        <v>Belmont-Customer Charge-44774</v>
      </c>
      <c r="G16587" s="11" t="s">
        <v>131</v>
      </c>
      <c r="H16587" s="11" t="s">
        <v>56</v>
      </c>
      <c r="I16587" s="11" t="s">
        <v>56</v>
      </c>
      <c r="J16587" s="11" t="s">
        <v>56</v>
      </c>
      <c r="K16587" s="11" t="str">
        <f>IFERROR(INDEX('EDC Component Dictionary'!$C$5:$C$37,MATCH('Rates Database'!J16587,'EDC Component Dictionary'!$B$5:$B$37,0)), "Energy Supply")</f>
        <v>Distribution System</v>
      </c>
      <c r="L16587" s="12"/>
      <c r="M16587" s="12">
        <v>10.5999999999999</v>
      </c>
    </row>
    <row r="16588" spans="1:13" x14ac:dyDescent="0.3">
      <c r="A16588" s="18">
        <v>16586</v>
      </c>
      <c r="B16588" s="18">
        <f t="shared" si="518"/>
        <v>2022</v>
      </c>
      <c r="C16588" s="17">
        <v>44774</v>
      </c>
      <c r="D16588" s="18" t="s">
        <v>314</v>
      </c>
      <c r="E16588" s="18" t="s">
        <v>330</v>
      </c>
      <c r="F16588" s="18" t="str">
        <f t="shared" si="519"/>
        <v>Chicopee-Customer Charge-44774</v>
      </c>
      <c r="G16588" s="11" t="s">
        <v>131</v>
      </c>
      <c r="H16588" s="11" t="s">
        <v>56</v>
      </c>
      <c r="I16588" s="11" t="s">
        <v>56</v>
      </c>
      <c r="J16588" s="11" t="s">
        <v>56</v>
      </c>
      <c r="K16588" s="11" t="str">
        <f>IFERROR(INDEX('EDC Component Dictionary'!$C$5:$C$37,MATCH('Rates Database'!J16588,'EDC Component Dictionary'!$B$5:$B$37,0)), "Energy Supply")</f>
        <v>Distribution System</v>
      </c>
      <c r="L16588" s="12"/>
      <c r="M16588" s="12">
        <v>5.5999999999999899</v>
      </c>
    </row>
    <row r="16589" spans="1:13" x14ac:dyDescent="0.3">
      <c r="A16589" s="18">
        <v>16587</v>
      </c>
      <c r="B16589" s="18">
        <f t="shared" si="518"/>
        <v>2022</v>
      </c>
      <c r="C16589" s="17">
        <v>44774</v>
      </c>
      <c r="D16589" s="18" t="s">
        <v>314</v>
      </c>
      <c r="E16589" s="18" t="s">
        <v>331</v>
      </c>
      <c r="F16589" s="18" t="str">
        <f t="shared" si="519"/>
        <v>Marblehead-Customer Charge-44774</v>
      </c>
      <c r="G16589" s="11" t="s">
        <v>131</v>
      </c>
      <c r="H16589" s="11" t="s">
        <v>56</v>
      </c>
      <c r="I16589" s="11" t="s">
        <v>56</v>
      </c>
      <c r="J16589" s="11" t="s">
        <v>56</v>
      </c>
      <c r="K16589" s="11" t="str">
        <f>IFERROR(INDEX('EDC Component Dictionary'!$C$5:$C$37,MATCH('Rates Database'!J16589,'EDC Component Dictionary'!$B$5:$B$37,0)), "Energy Supply")</f>
        <v>Distribution System</v>
      </c>
      <c r="L16589" s="12"/>
      <c r="M16589" s="12">
        <v>2</v>
      </c>
    </row>
    <row r="16590" spans="1:13" x14ac:dyDescent="0.3">
      <c r="A16590" s="18">
        <v>16588</v>
      </c>
      <c r="B16590" s="18">
        <f t="shared" si="518"/>
        <v>2022</v>
      </c>
      <c r="C16590" s="17">
        <v>44774</v>
      </c>
      <c r="D16590" s="18" t="s">
        <v>314</v>
      </c>
      <c r="E16590" s="18" t="s">
        <v>332</v>
      </c>
      <c r="F16590" s="18" t="str">
        <f t="shared" si="519"/>
        <v>Hingham-Customer Charge-44774</v>
      </c>
      <c r="G16590" s="11" t="s">
        <v>131</v>
      </c>
      <c r="H16590" s="11" t="s">
        <v>56</v>
      </c>
      <c r="I16590" s="11" t="s">
        <v>56</v>
      </c>
      <c r="J16590" s="11" t="s">
        <v>56</v>
      </c>
      <c r="K16590" s="11" t="str">
        <f>IFERROR(INDEX('EDC Component Dictionary'!$C$5:$C$37,MATCH('Rates Database'!J16590,'EDC Component Dictionary'!$B$5:$B$37,0)), "Energy Supply")</f>
        <v>Distribution System</v>
      </c>
      <c r="L16590" s="12"/>
      <c r="M16590" s="12">
        <v>7.9739999999999798</v>
      </c>
    </row>
    <row r="16591" spans="1:13" x14ac:dyDescent="0.3">
      <c r="A16591" s="18">
        <v>16589</v>
      </c>
      <c r="B16591" s="18">
        <f t="shared" si="518"/>
        <v>2022</v>
      </c>
      <c r="C16591" s="17">
        <v>44774</v>
      </c>
      <c r="D16591" s="18" t="s">
        <v>314</v>
      </c>
      <c r="E16591" s="18" t="s">
        <v>333</v>
      </c>
      <c r="F16591" s="18" t="str">
        <f t="shared" si="519"/>
        <v>South Hadley-Customer Charge-44774</v>
      </c>
      <c r="G16591" s="11" t="s">
        <v>131</v>
      </c>
      <c r="H16591" s="11" t="s">
        <v>56</v>
      </c>
      <c r="I16591" s="11" t="s">
        <v>56</v>
      </c>
      <c r="J16591" s="11" t="s">
        <v>56</v>
      </c>
      <c r="K16591" s="11" t="str">
        <f>IFERROR(INDEX('EDC Component Dictionary'!$C$5:$C$37,MATCH('Rates Database'!J16591,'EDC Component Dictionary'!$B$5:$B$37,0)), "Energy Supply")</f>
        <v>Distribution System</v>
      </c>
      <c r="L16591" s="12"/>
      <c r="M16591" s="12">
        <v>4.7</v>
      </c>
    </row>
    <row r="16592" spans="1:13" x14ac:dyDescent="0.3">
      <c r="A16592" s="18">
        <v>16590</v>
      </c>
      <c r="B16592" s="18">
        <f t="shared" si="518"/>
        <v>2022</v>
      </c>
      <c r="C16592" s="17">
        <v>44774</v>
      </c>
      <c r="D16592" s="18" t="s">
        <v>314</v>
      </c>
      <c r="E16592" s="18" t="s">
        <v>334</v>
      </c>
      <c r="F16592" s="18" t="str">
        <f t="shared" si="519"/>
        <v>Georgetown-Customer Charge-44774</v>
      </c>
      <c r="G16592" s="11" t="s">
        <v>131</v>
      </c>
      <c r="H16592" s="11" t="s">
        <v>56</v>
      </c>
      <c r="I16592" s="11" t="s">
        <v>56</v>
      </c>
      <c r="J16592" s="11" t="s">
        <v>56</v>
      </c>
      <c r="K16592" s="11" t="str">
        <f>IFERROR(INDEX('EDC Component Dictionary'!$C$5:$C$37,MATCH('Rates Database'!J16592,'EDC Component Dictionary'!$B$5:$B$37,0)), "Energy Supply")</f>
        <v>Distribution System</v>
      </c>
      <c r="L16592" s="12"/>
      <c r="M16592" s="12">
        <v>5.2109999999999799</v>
      </c>
    </row>
    <row r="16593" spans="1:13" x14ac:dyDescent="0.3">
      <c r="A16593" s="18">
        <v>16591</v>
      </c>
      <c r="B16593" s="18">
        <f t="shared" si="518"/>
        <v>2022</v>
      </c>
      <c r="C16593" s="17">
        <v>44774</v>
      </c>
      <c r="D16593" s="18" t="s">
        <v>314</v>
      </c>
      <c r="E16593" s="18" t="s">
        <v>335</v>
      </c>
      <c r="F16593" s="18" t="str">
        <f t="shared" si="519"/>
        <v>Sterling-Customer Charge-44774</v>
      </c>
      <c r="G16593" s="11" t="s">
        <v>131</v>
      </c>
      <c r="H16593" s="11" t="s">
        <v>56</v>
      </c>
      <c r="I16593" s="11" t="s">
        <v>56</v>
      </c>
      <c r="J16593" s="11" t="s">
        <v>56</v>
      </c>
      <c r="K16593" s="11" t="str">
        <f>IFERROR(INDEX('EDC Component Dictionary'!$C$5:$C$37,MATCH('Rates Database'!J16593,'EDC Component Dictionary'!$B$5:$B$37,0)), "Energy Supply")</f>
        <v>Distribution System</v>
      </c>
      <c r="L16593" s="12"/>
      <c r="M16593" s="12">
        <v>4</v>
      </c>
    </row>
    <row r="16594" spans="1:13" x14ac:dyDescent="0.3">
      <c r="A16594" s="18">
        <v>16592</v>
      </c>
      <c r="B16594" s="18">
        <f t="shared" si="518"/>
        <v>2022</v>
      </c>
      <c r="C16594" s="17">
        <v>44774</v>
      </c>
      <c r="D16594" s="18" t="s">
        <v>314</v>
      </c>
      <c r="E16594" s="18" t="s">
        <v>336</v>
      </c>
      <c r="F16594" s="18" t="str">
        <f t="shared" si="519"/>
        <v>Littleton-Customer Charge-44774</v>
      </c>
      <c r="G16594" s="11" t="s">
        <v>131</v>
      </c>
      <c r="H16594" s="11" t="s">
        <v>56</v>
      </c>
      <c r="I16594" s="11" t="s">
        <v>56</v>
      </c>
      <c r="J16594" s="11" t="s">
        <v>56</v>
      </c>
      <c r="K16594" s="11" t="str">
        <f>IFERROR(INDEX('EDC Component Dictionary'!$C$5:$C$37,MATCH('Rates Database'!J16594,'EDC Component Dictionary'!$B$5:$B$37,0)), "Energy Supply")</f>
        <v>Distribution System</v>
      </c>
      <c r="L16594" s="12"/>
      <c r="M16594" s="12">
        <v>3.5000000000000102</v>
      </c>
    </row>
    <row r="16595" spans="1:13" x14ac:dyDescent="0.3">
      <c r="A16595" s="18">
        <v>16593</v>
      </c>
      <c r="B16595" s="18">
        <f t="shared" si="518"/>
        <v>2022</v>
      </c>
      <c r="C16595" s="17">
        <v>44774</v>
      </c>
      <c r="D16595" s="18" t="s">
        <v>314</v>
      </c>
      <c r="E16595" s="18" t="s">
        <v>337</v>
      </c>
      <c r="F16595" s="18" t="str">
        <f t="shared" si="519"/>
        <v>Boylston-Customer Charge-44774</v>
      </c>
      <c r="G16595" s="11" t="s">
        <v>131</v>
      </c>
      <c r="H16595" s="11" t="s">
        <v>56</v>
      </c>
      <c r="I16595" s="11" t="s">
        <v>56</v>
      </c>
      <c r="J16595" s="11" t="s">
        <v>56</v>
      </c>
      <c r="K16595" s="11" t="str">
        <f>IFERROR(INDEX('EDC Component Dictionary'!$C$5:$C$37,MATCH('Rates Database'!J16595,'EDC Component Dictionary'!$B$5:$B$37,0)), "Energy Supply")</f>
        <v>Distribution System</v>
      </c>
      <c r="L16595" s="12"/>
      <c r="M16595" s="12">
        <v>9</v>
      </c>
    </row>
    <row r="16596" spans="1:13" x14ac:dyDescent="0.3">
      <c r="A16596" s="18">
        <v>16594</v>
      </c>
      <c r="B16596" s="18">
        <f t="shared" si="518"/>
        <v>2022</v>
      </c>
      <c r="C16596" s="17">
        <v>44774</v>
      </c>
      <c r="D16596" s="18" t="s">
        <v>314</v>
      </c>
      <c r="E16596" s="18" t="s">
        <v>338</v>
      </c>
      <c r="F16596" s="18" t="str">
        <f t="shared" si="519"/>
        <v>Princeton-Customer Charge-44774</v>
      </c>
      <c r="G16596" s="11" t="s">
        <v>131</v>
      </c>
      <c r="H16596" s="11" t="s">
        <v>56</v>
      </c>
      <c r="I16596" s="11" t="s">
        <v>56</v>
      </c>
      <c r="J16596" s="11" t="s">
        <v>56</v>
      </c>
      <c r="K16596" s="11" t="str">
        <f>IFERROR(INDEX('EDC Component Dictionary'!$C$5:$C$37,MATCH('Rates Database'!J16596,'EDC Component Dictionary'!$B$5:$B$37,0)), "Energy Supply")</f>
        <v>Distribution System</v>
      </c>
      <c r="L16596" s="12"/>
      <c r="M16596" s="12">
        <v>8.9500000000000099</v>
      </c>
    </row>
    <row r="16597" spans="1:13" x14ac:dyDescent="0.3">
      <c r="A16597" s="18">
        <v>16595</v>
      </c>
      <c r="B16597" s="18">
        <f t="shared" si="518"/>
        <v>2022</v>
      </c>
      <c r="C16597" s="17">
        <v>44774</v>
      </c>
      <c r="D16597" s="18" t="s">
        <v>314</v>
      </c>
      <c r="E16597" s="18" t="s">
        <v>347</v>
      </c>
      <c r="F16597" s="18" t="str">
        <f t="shared" si="519"/>
        <v>Middleborough-Customer Charge-44774</v>
      </c>
      <c r="G16597" s="11" t="s">
        <v>131</v>
      </c>
      <c r="H16597" s="11" t="s">
        <v>56</v>
      </c>
      <c r="I16597" s="11" t="s">
        <v>56</v>
      </c>
      <c r="J16597" s="11" t="s">
        <v>56</v>
      </c>
      <c r="K16597" s="11" t="str">
        <f>IFERROR(INDEX('EDC Component Dictionary'!$C$5:$C$37,MATCH('Rates Database'!J16597,'EDC Component Dictionary'!$B$5:$B$37,0)), "Energy Supply")</f>
        <v>Distribution System</v>
      </c>
      <c r="L16597" s="12"/>
      <c r="M16597" s="12">
        <v>4.5049999999999901</v>
      </c>
    </row>
    <row r="16598" spans="1:13" x14ac:dyDescent="0.3">
      <c r="A16598" s="18">
        <v>16596</v>
      </c>
      <c r="B16598" s="18">
        <f t="shared" ref="B16598:B16661" si="520">YEAR(C16598)</f>
        <v>2022</v>
      </c>
      <c r="C16598" s="17">
        <v>44774</v>
      </c>
      <c r="D16598" s="18" t="s">
        <v>314</v>
      </c>
      <c r="E16598" s="18" t="s">
        <v>339</v>
      </c>
      <c r="F16598" s="18" t="str">
        <f t="shared" si="519"/>
        <v>Rowley-Customer Charge-44774</v>
      </c>
      <c r="G16598" s="11" t="s">
        <v>131</v>
      </c>
      <c r="H16598" s="11" t="s">
        <v>56</v>
      </c>
      <c r="I16598" s="11" t="s">
        <v>56</v>
      </c>
      <c r="J16598" s="11" t="s">
        <v>56</v>
      </c>
      <c r="K16598" s="11" t="str">
        <f>IFERROR(INDEX('EDC Component Dictionary'!$C$5:$C$37,MATCH('Rates Database'!J16598,'EDC Component Dictionary'!$B$5:$B$37,0)), "Energy Supply")</f>
        <v>Distribution System</v>
      </c>
      <c r="L16598" s="12"/>
      <c r="M16598" s="12">
        <v>4</v>
      </c>
    </row>
    <row r="16599" spans="1:13" x14ac:dyDescent="0.3">
      <c r="A16599" s="18">
        <v>16597</v>
      </c>
      <c r="B16599" s="18">
        <f t="shared" si="520"/>
        <v>2022</v>
      </c>
      <c r="C16599" s="17">
        <v>44774</v>
      </c>
      <c r="D16599" s="18" t="s">
        <v>314</v>
      </c>
      <c r="E16599" s="18" t="s">
        <v>353</v>
      </c>
      <c r="F16599" s="18" t="str">
        <f t="shared" si="519"/>
        <v>Concord-Customer Charge-44774</v>
      </c>
      <c r="G16599" s="11" t="s">
        <v>131</v>
      </c>
      <c r="H16599" s="11" t="s">
        <v>56</v>
      </c>
      <c r="I16599" s="11" t="s">
        <v>56</v>
      </c>
      <c r="J16599" s="11" t="s">
        <v>56</v>
      </c>
      <c r="K16599" s="11" t="str">
        <f>IFERROR(INDEX('EDC Component Dictionary'!$C$5:$C$37,MATCH('Rates Database'!J16599,'EDC Component Dictionary'!$B$5:$B$37,0)), "Energy Supply")</f>
        <v>Distribution System</v>
      </c>
      <c r="L16599" s="12"/>
      <c r="M16599" s="12">
        <v>5.6332500000000003</v>
      </c>
    </row>
    <row r="16600" spans="1:13" x14ac:dyDescent="0.3">
      <c r="A16600" s="18">
        <v>16598</v>
      </c>
      <c r="B16600" s="18">
        <f t="shared" si="520"/>
        <v>2022</v>
      </c>
      <c r="C16600" s="17">
        <v>44774</v>
      </c>
      <c r="D16600" s="18" t="s">
        <v>314</v>
      </c>
      <c r="E16600" s="18" t="s">
        <v>340</v>
      </c>
      <c r="F16600" s="18" t="str">
        <f t="shared" si="519"/>
        <v>Wakefield-Customer Charge-44774</v>
      </c>
      <c r="G16600" s="11" t="s">
        <v>131</v>
      </c>
      <c r="H16600" s="11" t="s">
        <v>56</v>
      </c>
      <c r="I16600" s="11" t="s">
        <v>56</v>
      </c>
      <c r="J16600" s="11" t="s">
        <v>56</v>
      </c>
      <c r="K16600" s="11" t="str">
        <f>IFERROR(INDEX('EDC Component Dictionary'!$C$5:$C$37,MATCH('Rates Database'!J16600,'EDC Component Dictionary'!$B$5:$B$37,0)), "Energy Supply")</f>
        <v>Distribution System</v>
      </c>
      <c r="L16600" s="12"/>
      <c r="M16600" s="12">
        <v>6</v>
      </c>
    </row>
    <row r="16601" spans="1:13" x14ac:dyDescent="0.3">
      <c r="A16601" s="18">
        <v>16599</v>
      </c>
      <c r="B16601" s="18">
        <f t="shared" si="520"/>
        <v>2022</v>
      </c>
      <c r="C16601" s="17">
        <v>44774</v>
      </c>
      <c r="D16601" s="18" t="s">
        <v>314</v>
      </c>
      <c r="E16601" s="18" t="s">
        <v>341</v>
      </c>
      <c r="F16601" s="18" t="str">
        <f t="shared" si="519"/>
        <v>Hull-Customer Charge-44774</v>
      </c>
      <c r="G16601" s="11" t="s">
        <v>131</v>
      </c>
      <c r="H16601" s="11" t="s">
        <v>56</v>
      </c>
      <c r="I16601" s="11" t="s">
        <v>56</v>
      </c>
      <c r="J16601" s="11" t="s">
        <v>56</v>
      </c>
      <c r="K16601" s="11" t="str">
        <f>IFERROR(INDEX('EDC Component Dictionary'!$C$5:$C$37,MATCH('Rates Database'!J16601,'EDC Component Dictionary'!$B$5:$B$37,0)), "Energy Supply")</f>
        <v>Distribution System</v>
      </c>
      <c r="L16601" s="12"/>
      <c r="M16601" s="12">
        <v>12.0689999999999</v>
      </c>
    </row>
    <row r="16602" spans="1:13" x14ac:dyDescent="0.3">
      <c r="A16602" s="18">
        <v>16600</v>
      </c>
      <c r="B16602" s="18">
        <f t="shared" si="520"/>
        <v>2022</v>
      </c>
      <c r="C16602" s="17">
        <v>44774</v>
      </c>
      <c r="D16602" s="18" t="s">
        <v>314</v>
      </c>
      <c r="E16602" s="18" t="s">
        <v>342</v>
      </c>
      <c r="F16602" s="18" t="str">
        <f t="shared" si="519"/>
        <v>North Attleborough-Customer Charge-44774</v>
      </c>
      <c r="G16602" s="11" t="s">
        <v>131</v>
      </c>
      <c r="H16602" s="11" t="s">
        <v>56</v>
      </c>
      <c r="I16602" s="11" t="s">
        <v>56</v>
      </c>
      <c r="J16602" s="11" t="s">
        <v>56</v>
      </c>
      <c r="K16602" s="11" t="str">
        <f>IFERROR(INDEX('EDC Component Dictionary'!$C$5:$C$37,MATCH('Rates Database'!J16602,'EDC Component Dictionary'!$B$5:$B$37,0)), "Energy Supply")</f>
        <v>Distribution System</v>
      </c>
      <c r="L16602" s="12"/>
      <c r="M16602" s="12">
        <v>10.32</v>
      </c>
    </row>
    <row r="16603" spans="1:13" x14ac:dyDescent="0.3">
      <c r="A16603" s="18">
        <v>16601</v>
      </c>
      <c r="B16603" s="18">
        <f t="shared" si="520"/>
        <v>2022</v>
      </c>
      <c r="C16603" s="17">
        <v>44774</v>
      </c>
      <c r="D16603" s="18" t="s">
        <v>314</v>
      </c>
      <c r="E16603" s="18" t="s">
        <v>343</v>
      </c>
      <c r="F16603" s="18" t="str">
        <f t="shared" si="519"/>
        <v>Holden-Customer Charge-44774</v>
      </c>
      <c r="G16603" s="11" t="s">
        <v>131</v>
      </c>
      <c r="H16603" s="11" t="s">
        <v>56</v>
      </c>
      <c r="I16603" s="11" t="s">
        <v>56</v>
      </c>
      <c r="J16603" s="11" t="s">
        <v>56</v>
      </c>
      <c r="K16603" s="11" t="str">
        <f>IFERROR(INDEX('EDC Component Dictionary'!$C$5:$C$37,MATCH('Rates Database'!J16603,'EDC Component Dictionary'!$B$5:$B$37,0)), "Energy Supply")</f>
        <v>Distribution System</v>
      </c>
      <c r="L16603" s="12"/>
      <c r="M16603" s="12">
        <v>4.25</v>
      </c>
    </row>
    <row r="16604" spans="1:13" x14ac:dyDescent="0.3">
      <c r="A16604" s="18">
        <v>16602</v>
      </c>
      <c r="B16604" s="18">
        <f t="shared" si="520"/>
        <v>2022</v>
      </c>
      <c r="C16604" s="17">
        <v>44774</v>
      </c>
      <c r="D16604" s="18" t="s">
        <v>314</v>
      </c>
      <c r="E16604" s="18" t="s">
        <v>354</v>
      </c>
      <c r="F16604" s="18" t="str">
        <f t="shared" si="519"/>
        <v>Taunton-Customer Charge-44774</v>
      </c>
      <c r="G16604" s="11" t="s">
        <v>131</v>
      </c>
      <c r="H16604" s="11" t="s">
        <v>56</v>
      </c>
      <c r="I16604" s="11" t="s">
        <v>56</v>
      </c>
      <c r="J16604" s="11" t="s">
        <v>56</v>
      </c>
      <c r="K16604" s="11" t="str">
        <f>IFERROR(INDEX('EDC Component Dictionary'!$C$5:$C$37,MATCH('Rates Database'!J16604,'EDC Component Dictionary'!$B$5:$B$37,0)), "Energy Supply")</f>
        <v>Distribution System</v>
      </c>
      <c r="L16604" s="12"/>
      <c r="M16604" s="12">
        <v>6.9065000000000003</v>
      </c>
    </row>
    <row r="16605" spans="1:13" x14ac:dyDescent="0.3">
      <c r="A16605" s="18">
        <v>16603</v>
      </c>
      <c r="B16605" s="18">
        <f t="shared" si="520"/>
        <v>2022</v>
      </c>
      <c r="C16605" s="17">
        <v>44774</v>
      </c>
      <c r="D16605" s="18" t="s">
        <v>314</v>
      </c>
      <c r="E16605" s="18" t="s">
        <v>344</v>
      </c>
      <c r="F16605" s="18" t="str">
        <f t="shared" si="519"/>
        <v>Norwood-Customer Charge-44774</v>
      </c>
      <c r="G16605" s="11" t="s">
        <v>131</v>
      </c>
      <c r="H16605" s="11" t="s">
        <v>56</v>
      </c>
      <c r="I16605" s="11" t="s">
        <v>56</v>
      </c>
      <c r="J16605" s="11" t="s">
        <v>56</v>
      </c>
      <c r="K16605" s="11" t="str">
        <f>IFERROR(INDEX('EDC Component Dictionary'!$C$5:$C$37,MATCH('Rates Database'!J16605,'EDC Component Dictionary'!$B$5:$B$37,0)), "Energy Supply")</f>
        <v>Distribution System</v>
      </c>
      <c r="L16605" s="12"/>
      <c r="M16605" s="12">
        <v>9</v>
      </c>
    </row>
    <row r="16606" spans="1:13" x14ac:dyDescent="0.3">
      <c r="A16606" s="18">
        <v>16604</v>
      </c>
      <c r="B16606" s="18">
        <f t="shared" si="520"/>
        <v>2022</v>
      </c>
      <c r="C16606" s="17">
        <v>44774</v>
      </c>
      <c r="D16606" s="18" t="s">
        <v>314</v>
      </c>
      <c r="E16606" s="18" t="s">
        <v>355</v>
      </c>
      <c r="F16606" s="18" t="str">
        <f t="shared" si="519"/>
        <v>Wellesley-Customer Charge-44774</v>
      </c>
      <c r="G16606" s="11" t="s">
        <v>131</v>
      </c>
      <c r="H16606" s="11" t="s">
        <v>56</v>
      </c>
      <c r="I16606" s="11" t="s">
        <v>56</v>
      </c>
      <c r="J16606" s="11" t="s">
        <v>56</v>
      </c>
      <c r="K16606" s="11" t="str">
        <f>IFERROR(INDEX('EDC Component Dictionary'!$C$5:$C$37,MATCH('Rates Database'!J16606,'EDC Component Dictionary'!$B$5:$B$37,0)), "Energy Supply")</f>
        <v>Distribution System</v>
      </c>
      <c r="L16606" s="12"/>
      <c r="M16606" s="12">
        <v>2.5935000000000001</v>
      </c>
    </row>
    <row r="16607" spans="1:13" x14ac:dyDescent="0.3">
      <c r="A16607" s="18">
        <v>16605</v>
      </c>
      <c r="B16607" s="18">
        <f t="shared" si="520"/>
        <v>2022</v>
      </c>
      <c r="C16607" s="17">
        <v>44774</v>
      </c>
      <c r="D16607" s="18" t="s">
        <v>314</v>
      </c>
      <c r="E16607" s="18" t="s">
        <v>345</v>
      </c>
      <c r="F16607" s="18" t="str">
        <f t="shared" si="519"/>
        <v>Russell-Customer Charge-44774</v>
      </c>
      <c r="G16607" s="11" t="s">
        <v>131</v>
      </c>
      <c r="H16607" s="11" t="s">
        <v>56</v>
      </c>
      <c r="I16607" s="11" t="s">
        <v>56</v>
      </c>
      <c r="J16607" s="11" t="s">
        <v>56</v>
      </c>
      <c r="K16607" s="11" t="str">
        <f>IFERROR(INDEX('EDC Component Dictionary'!$C$5:$C$37,MATCH('Rates Database'!J16607,'EDC Component Dictionary'!$B$5:$B$37,0)), "Energy Supply")</f>
        <v>Distribution System</v>
      </c>
      <c r="L16607" s="12"/>
      <c r="M16607" s="12">
        <v>8</v>
      </c>
    </row>
    <row r="16608" spans="1:13" x14ac:dyDescent="0.3">
      <c r="A16608" s="18">
        <v>16606</v>
      </c>
      <c r="B16608" s="18">
        <f t="shared" si="520"/>
        <v>2022</v>
      </c>
      <c r="C16608" s="17">
        <v>44774</v>
      </c>
      <c r="D16608" s="18" t="s">
        <v>314</v>
      </c>
      <c r="E16608" s="18" t="s">
        <v>346</v>
      </c>
      <c r="F16608" s="18" t="str">
        <f t="shared" si="519"/>
        <v>Chester-Customer Charge-44774</v>
      </c>
      <c r="G16608" s="11" t="s">
        <v>131</v>
      </c>
      <c r="H16608" s="11" t="s">
        <v>56</v>
      </c>
      <c r="I16608" s="11" t="s">
        <v>56</v>
      </c>
      <c r="J16608" s="11" t="s">
        <v>56</v>
      </c>
      <c r="K16608" s="11" t="str">
        <f>IFERROR(INDEX('EDC Component Dictionary'!$C$5:$C$37,MATCH('Rates Database'!J16608,'EDC Component Dictionary'!$B$5:$B$37,0)), "Energy Supply")</f>
        <v>Distribution System</v>
      </c>
      <c r="L16608" s="12"/>
      <c r="M16608" s="12">
        <v>5.9850000000000101</v>
      </c>
    </row>
    <row r="16609" spans="1:13" x14ac:dyDescent="0.3">
      <c r="A16609" s="18">
        <v>16607</v>
      </c>
      <c r="B16609" s="18">
        <f t="shared" si="520"/>
        <v>2022</v>
      </c>
      <c r="C16609" s="17">
        <v>44896</v>
      </c>
      <c r="D16609" s="18" t="s">
        <v>314</v>
      </c>
      <c r="E16609" s="18" t="s">
        <v>315</v>
      </c>
      <c r="F16609" s="18" t="str">
        <f t="shared" si="519"/>
        <v>Holyoke-Customer Charge-44896</v>
      </c>
      <c r="G16609" s="11" t="s">
        <v>131</v>
      </c>
      <c r="H16609" s="11" t="s">
        <v>56</v>
      </c>
      <c r="I16609" s="11" t="s">
        <v>56</v>
      </c>
      <c r="J16609" s="11" t="s">
        <v>56</v>
      </c>
      <c r="K16609" s="11" t="str">
        <f>IFERROR(INDEX('EDC Component Dictionary'!$C$5:$C$37,MATCH('Rates Database'!J16609,'EDC Component Dictionary'!$B$5:$B$37,0)), "Energy Supply")</f>
        <v>Distribution System</v>
      </c>
      <c r="L16609" s="12"/>
      <c r="M16609" s="12">
        <v>4.9950000000000001</v>
      </c>
    </row>
    <row r="16610" spans="1:13" x14ac:dyDescent="0.3">
      <c r="A16610" s="18">
        <v>16608</v>
      </c>
      <c r="B16610" s="18">
        <f t="shared" si="520"/>
        <v>2022</v>
      </c>
      <c r="C16610" s="17">
        <v>44896</v>
      </c>
      <c r="D16610" s="18" t="s">
        <v>314</v>
      </c>
      <c r="E16610" s="18" t="s">
        <v>316</v>
      </c>
      <c r="F16610" s="18" t="str">
        <f t="shared" si="519"/>
        <v>West Boylston-Customer Charge-44896</v>
      </c>
      <c r="G16610" s="11" t="s">
        <v>131</v>
      </c>
      <c r="H16610" s="11" t="s">
        <v>56</v>
      </c>
      <c r="I16610" s="11" t="s">
        <v>56</v>
      </c>
      <c r="J16610" s="11" t="s">
        <v>56</v>
      </c>
      <c r="K16610" s="11" t="str">
        <f>IFERROR(INDEX('EDC Component Dictionary'!$C$5:$C$37,MATCH('Rates Database'!J16610,'EDC Component Dictionary'!$B$5:$B$37,0)), "Energy Supply")</f>
        <v>Distribution System</v>
      </c>
      <c r="L16610" s="12"/>
      <c r="M16610" s="12">
        <v>4.01400000000001</v>
      </c>
    </row>
    <row r="16611" spans="1:13" x14ac:dyDescent="0.3">
      <c r="A16611" s="18">
        <v>16609</v>
      </c>
      <c r="B16611" s="18">
        <f t="shared" si="520"/>
        <v>2022</v>
      </c>
      <c r="C16611" s="17">
        <v>44896</v>
      </c>
      <c r="D16611" s="18" t="s">
        <v>314</v>
      </c>
      <c r="E16611" s="18" t="s">
        <v>348</v>
      </c>
      <c r="F16611" s="18" t="str">
        <f t="shared" si="519"/>
        <v>Middleton-Customer Charge-44896</v>
      </c>
      <c r="G16611" s="11" t="s">
        <v>131</v>
      </c>
      <c r="H16611" s="11" t="s">
        <v>56</v>
      </c>
      <c r="I16611" s="11" t="s">
        <v>56</v>
      </c>
      <c r="J16611" s="11" t="s">
        <v>56</v>
      </c>
      <c r="K16611" s="11" t="str">
        <f>IFERROR(INDEX('EDC Component Dictionary'!$C$5:$C$37,MATCH('Rates Database'!J16611,'EDC Component Dictionary'!$B$5:$B$37,0)), "Energy Supply")</f>
        <v>Distribution System</v>
      </c>
      <c r="L16611" s="12"/>
      <c r="M16611" s="12">
        <v>5.0399999999999903</v>
      </c>
    </row>
    <row r="16612" spans="1:13" x14ac:dyDescent="0.3">
      <c r="A16612" s="18">
        <v>16610</v>
      </c>
      <c r="B16612" s="18">
        <f t="shared" si="520"/>
        <v>2022</v>
      </c>
      <c r="C16612" s="17">
        <v>44896</v>
      </c>
      <c r="D16612" s="18" t="s">
        <v>314</v>
      </c>
      <c r="E16612" s="18" t="s">
        <v>317</v>
      </c>
      <c r="F16612" s="18" t="str">
        <f t="shared" si="519"/>
        <v>Danvers-Customer Charge-44896</v>
      </c>
      <c r="G16612" s="11" t="s">
        <v>131</v>
      </c>
      <c r="H16612" s="11" t="s">
        <v>56</v>
      </c>
      <c r="I16612" s="11" t="s">
        <v>56</v>
      </c>
      <c r="J16612" s="11" t="s">
        <v>56</v>
      </c>
      <c r="K16612" s="11" t="str">
        <f>IFERROR(INDEX('EDC Component Dictionary'!$C$5:$C$37,MATCH('Rates Database'!J16612,'EDC Component Dictionary'!$B$5:$B$37,0)), "Energy Supply")</f>
        <v>Distribution System</v>
      </c>
      <c r="L16612" s="12"/>
      <c r="M16612" s="12">
        <v>7.5</v>
      </c>
    </row>
    <row r="16613" spans="1:13" x14ac:dyDescent="0.3">
      <c r="A16613" s="18">
        <v>16611</v>
      </c>
      <c r="B16613" s="18">
        <f t="shared" si="520"/>
        <v>2022</v>
      </c>
      <c r="C16613" s="17">
        <v>44896</v>
      </c>
      <c r="D16613" s="18" t="s">
        <v>314</v>
      </c>
      <c r="E16613" s="18" t="s">
        <v>318</v>
      </c>
      <c r="F16613" s="18" t="str">
        <f t="shared" si="519"/>
        <v>Peabody-Customer Charge-44896</v>
      </c>
      <c r="G16613" s="11" t="s">
        <v>131</v>
      </c>
      <c r="H16613" s="11" t="s">
        <v>56</v>
      </c>
      <c r="I16613" s="11" t="s">
        <v>56</v>
      </c>
      <c r="J16613" s="11" t="s">
        <v>56</v>
      </c>
      <c r="K16613" s="11" t="str">
        <f>IFERROR(INDEX('EDC Component Dictionary'!$C$5:$C$37,MATCH('Rates Database'!J16613,'EDC Component Dictionary'!$B$5:$B$37,0)), "Energy Supply")</f>
        <v>Distribution System</v>
      </c>
      <c r="L16613" s="12"/>
      <c r="M16613" s="12">
        <v>-0.35399999999999898</v>
      </c>
    </row>
    <row r="16614" spans="1:13" x14ac:dyDescent="0.3">
      <c r="A16614" s="18">
        <v>16612</v>
      </c>
      <c r="B16614" s="18">
        <f t="shared" si="520"/>
        <v>2022</v>
      </c>
      <c r="C16614" s="17">
        <v>44896</v>
      </c>
      <c r="D16614" s="18" t="s">
        <v>314</v>
      </c>
      <c r="E16614" s="18" t="s">
        <v>319</v>
      </c>
      <c r="F16614" s="18" t="str">
        <f t="shared" si="519"/>
        <v>Ashburnham-Customer Charge-44896</v>
      </c>
      <c r="G16614" s="11" t="s">
        <v>131</v>
      </c>
      <c r="H16614" s="11" t="s">
        <v>56</v>
      </c>
      <c r="I16614" s="11" t="s">
        <v>56</v>
      </c>
      <c r="J16614" s="11" t="s">
        <v>56</v>
      </c>
      <c r="K16614" s="11" t="str">
        <f>IFERROR(INDEX('EDC Component Dictionary'!$C$5:$C$37,MATCH('Rates Database'!J16614,'EDC Component Dictionary'!$B$5:$B$37,0)), "Energy Supply")</f>
        <v>Distribution System</v>
      </c>
      <c r="L16614" s="12"/>
      <c r="M16614" s="12">
        <v>4.5</v>
      </c>
    </row>
    <row r="16615" spans="1:13" x14ac:dyDescent="0.3">
      <c r="A16615" s="18">
        <v>16613</v>
      </c>
      <c r="B16615" s="18">
        <f t="shared" si="520"/>
        <v>2022</v>
      </c>
      <c r="C16615" s="17">
        <v>44896</v>
      </c>
      <c r="D16615" s="18" t="s">
        <v>314</v>
      </c>
      <c r="E16615" s="18" t="s">
        <v>320</v>
      </c>
      <c r="F16615" s="18" t="str">
        <f t="shared" si="519"/>
        <v>Mansfield-Customer Charge-44896</v>
      </c>
      <c r="G16615" s="11" t="s">
        <v>131</v>
      </c>
      <c r="H16615" s="11" t="s">
        <v>56</v>
      </c>
      <c r="I16615" s="11" t="s">
        <v>56</v>
      </c>
      <c r="J16615" s="11" t="s">
        <v>56</v>
      </c>
      <c r="K16615" s="11" t="str">
        <f>IFERROR(INDEX('EDC Component Dictionary'!$C$5:$C$37,MATCH('Rates Database'!J16615,'EDC Component Dictionary'!$B$5:$B$37,0)), "Energy Supply")</f>
        <v>Distribution System</v>
      </c>
      <c r="L16615" s="12"/>
      <c r="M16615" s="12">
        <v>6</v>
      </c>
    </row>
    <row r="16616" spans="1:13" x14ac:dyDescent="0.3">
      <c r="A16616" s="18">
        <v>16614</v>
      </c>
      <c r="B16616" s="18">
        <f t="shared" si="520"/>
        <v>2022</v>
      </c>
      <c r="C16616" s="17">
        <v>44896</v>
      </c>
      <c r="D16616" s="18" t="s">
        <v>314</v>
      </c>
      <c r="E16616" s="18" t="s">
        <v>321</v>
      </c>
      <c r="F16616" s="18" t="str">
        <f t="shared" si="519"/>
        <v>Braintree-Customer Charge-44896</v>
      </c>
      <c r="G16616" s="11" t="s">
        <v>131</v>
      </c>
      <c r="H16616" s="11" t="s">
        <v>56</v>
      </c>
      <c r="I16616" s="11" t="s">
        <v>56</v>
      </c>
      <c r="J16616" s="11" t="s">
        <v>56</v>
      </c>
      <c r="K16616" s="11" t="str">
        <f>IFERROR(INDEX('EDC Component Dictionary'!$C$5:$C$37,MATCH('Rates Database'!J16616,'EDC Component Dictionary'!$B$5:$B$37,0)), "Energy Supply")</f>
        <v>Distribution System</v>
      </c>
      <c r="L16616" s="12"/>
      <c r="M16616" s="12">
        <v>5.12</v>
      </c>
    </row>
    <row r="16617" spans="1:13" x14ac:dyDescent="0.3">
      <c r="A16617" s="18">
        <v>16615</v>
      </c>
      <c r="B16617" s="18">
        <f t="shared" si="520"/>
        <v>2022</v>
      </c>
      <c r="C16617" s="17">
        <v>44896</v>
      </c>
      <c r="D16617" s="18" t="s">
        <v>314</v>
      </c>
      <c r="E16617" s="18" t="s">
        <v>322</v>
      </c>
      <c r="F16617" s="18" t="str">
        <f t="shared" si="519"/>
        <v>Paxton-Customer Charge-44896</v>
      </c>
      <c r="G16617" s="11" t="s">
        <v>131</v>
      </c>
      <c r="H16617" s="11" t="s">
        <v>56</v>
      </c>
      <c r="I16617" s="11" t="s">
        <v>56</v>
      </c>
      <c r="J16617" s="11" t="s">
        <v>56</v>
      </c>
      <c r="K16617" s="11" t="str">
        <f>IFERROR(INDEX('EDC Component Dictionary'!$C$5:$C$37,MATCH('Rates Database'!J16617,'EDC Component Dictionary'!$B$5:$B$37,0)), "Energy Supply")</f>
        <v>Distribution System</v>
      </c>
      <c r="L16617" s="12"/>
      <c r="M16617" s="12">
        <v>7.5</v>
      </c>
    </row>
    <row r="16618" spans="1:13" x14ac:dyDescent="0.3">
      <c r="A16618" s="18">
        <v>16616</v>
      </c>
      <c r="B16618" s="18">
        <f t="shared" si="520"/>
        <v>2022</v>
      </c>
      <c r="C16618" s="17">
        <v>44896</v>
      </c>
      <c r="D16618" s="18" t="s">
        <v>314</v>
      </c>
      <c r="E16618" s="18" t="s">
        <v>323</v>
      </c>
      <c r="F16618" s="18" t="str">
        <f t="shared" si="519"/>
        <v>Templeton-Customer Charge-44896</v>
      </c>
      <c r="G16618" s="11" t="s">
        <v>131</v>
      </c>
      <c r="H16618" s="11" t="s">
        <v>56</v>
      </c>
      <c r="I16618" s="11" t="s">
        <v>56</v>
      </c>
      <c r="J16618" s="11" t="s">
        <v>56</v>
      </c>
      <c r="K16618" s="11" t="str">
        <f>IFERROR(INDEX('EDC Component Dictionary'!$C$5:$C$37,MATCH('Rates Database'!J16618,'EDC Component Dictionary'!$B$5:$B$37,0)), "Energy Supply")</f>
        <v>Distribution System</v>
      </c>
      <c r="L16618" s="12"/>
      <c r="M16618" s="12">
        <v>3.75</v>
      </c>
    </row>
    <row r="16619" spans="1:13" x14ac:dyDescent="0.3">
      <c r="A16619" s="18">
        <v>16617</v>
      </c>
      <c r="B16619" s="18">
        <f t="shared" si="520"/>
        <v>2022</v>
      </c>
      <c r="C16619" s="17">
        <v>44896</v>
      </c>
      <c r="D16619" s="18" t="s">
        <v>314</v>
      </c>
      <c r="E16619" s="18" t="s">
        <v>324</v>
      </c>
      <c r="F16619" s="18" t="str">
        <f t="shared" si="519"/>
        <v>Hudson-Customer Charge-44896</v>
      </c>
      <c r="G16619" s="11" t="s">
        <v>131</v>
      </c>
      <c r="H16619" s="11" t="s">
        <v>56</v>
      </c>
      <c r="I16619" s="11" t="s">
        <v>56</v>
      </c>
      <c r="J16619" s="11" t="s">
        <v>56</v>
      </c>
      <c r="K16619" s="11" t="str">
        <f>IFERROR(INDEX('EDC Component Dictionary'!$C$5:$C$37,MATCH('Rates Database'!J16619,'EDC Component Dictionary'!$B$5:$B$37,0)), "Energy Supply")</f>
        <v>Distribution System</v>
      </c>
      <c r="L16619" s="12"/>
      <c r="M16619" s="12">
        <v>2.1354000000000002</v>
      </c>
    </row>
    <row r="16620" spans="1:13" x14ac:dyDescent="0.3">
      <c r="A16620" s="18">
        <v>16618</v>
      </c>
      <c r="B16620" s="18">
        <f t="shared" si="520"/>
        <v>2022</v>
      </c>
      <c r="C16620" s="17">
        <v>44896</v>
      </c>
      <c r="D16620" s="18" t="s">
        <v>314</v>
      </c>
      <c r="E16620" s="18" t="s">
        <v>325</v>
      </c>
      <c r="F16620" s="18" t="str">
        <f t="shared" si="519"/>
        <v>Reading-Customer Charge-44896</v>
      </c>
      <c r="G16620" s="11" t="s">
        <v>131</v>
      </c>
      <c r="H16620" s="11" t="s">
        <v>56</v>
      </c>
      <c r="I16620" s="11" t="s">
        <v>56</v>
      </c>
      <c r="J16620" s="11" t="s">
        <v>56</v>
      </c>
      <c r="K16620" s="11" t="str">
        <f>IFERROR(INDEX('EDC Component Dictionary'!$C$5:$C$37,MATCH('Rates Database'!J16620,'EDC Component Dictionary'!$B$5:$B$37,0)), "Energy Supply")</f>
        <v>Distribution System</v>
      </c>
      <c r="L16620" s="12"/>
      <c r="M16620" s="12">
        <v>4.6154999999999902</v>
      </c>
    </row>
    <row r="16621" spans="1:13" x14ac:dyDescent="0.3">
      <c r="A16621" s="18">
        <v>16619</v>
      </c>
      <c r="B16621" s="18">
        <f t="shared" si="520"/>
        <v>2022</v>
      </c>
      <c r="C16621" s="17">
        <v>44896</v>
      </c>
      <c r="D16621" s="18" t="s">
        <v>314</v>
      </c>
      <c r="E16621" s="18" t="s">
        <v>326</v>
      </c>
      <c r="F16621" s="18" t="str">
        <f t="shared" si="519"/>
        <v>Shrewsbury-Customer Charge-44896</v>
      </c>
      <c r="G16621" s="11" t="s">
        <v>131</v>
      </c>
      <c r="H16621" s="11" t="s">
        <v>56</v>
      </c>
      <c r="I16621" s="11" t="s">
        <v>56</v>
      </c>
      <c r="J16621" s="11" t="s">
        <v>56</v>
      </c>
      <c r="K16621" s="11" t="str">
        <f>IFERROR(INDEX('EDC Component Dictionary'!$C$5:$C$37,MATCH('Rates Database'!J16621,'EDC Component Dictionary'!$B$5:$B$37,0)), "Energy Supply")</f>
        <v>Distribution System</v>
      </c>
      <c r="L16621" s="12"/>
      <c r="M16621" s="12">
        <v>11.549999999999899</v>
      </c>
    </row>
    <row r="16622" spans="1:13" x14ac:dyDescent="0.3">
      <c r="A16622" s="18">
        <v>16620</v>
      </c>
      <c r="B16622" s="18">
        <f t="shared" si="520"/>
        <v>2022</v>
      </c>
      <c r="C16622" s="17">
        <v>44896</v>
      </c>
      <c r="D16622" s="18" t="s">
        <v>314</v>
      </c>
      <c r="E16622" s="18" t="s">
        <v>327</v>
      </c>
      <c r="F16622" s="18" t="str">
        <f t="shared" si="519"/>
        <v>Ipswich-Customer Charge-44896</v>
      </c>
      <c r="G16622" s="11" t="s">
        <v>131</v>
      </c>
      <c r="H16622" s="11" t="s">
        <v>56</v>
      </c>
      <c r="I16622" s="11" t="s">
        <v>56</v>
      </c>
      <c r="J16622" s="11" t="s">
        <v>56</v>
      </c>
      <c r="K16622" s="11" t="str">
        <f>IFERROR(INDEX('EDC Component Dictionary'!$C$5:$C$37,MATCH('Rates Database'!J16622,'EDC Component Dictionary'!$B$5:$B$37,0)), "Energy Supply")</f>
        <v>Distribution System</v>
      </c>
      <c r="L16622" s="12"/>
      <c r="M16622" s="12">
        <v>4</v>
      </c>
    </row>
    <row r="16623" spans="1:13" x14ac:dyDescent="0.3">
      <c r="A16623" s="18">
        <v>16621</v>
      </c>
      <c r="B16623" s="18">
        <f t="shared" si="520"/>
        <v>2022</v>
      </c>
      <c r="C16623" s="17">
        <v>44896</v>
      </c>
      <c r="D16623" s="18" t="s">
        <v>314</v>
      </c>
      <c r="E16623" s="18" t="s">
        <v>328</v>
      </c>
      <c r="F16623" s="18" t="str">
        <f t="shared" si="519"/>
        <v>Westfield-Customer Charge-44896</v>
      </c>
      <c r="G16623" s="11" t="s">
        <v>131</v>
      </c>
      <c r="H16623" s="11" t="s">
        <v>56</v>
      </c>
      <c r="I16623" s="11" t="s">
        <v>56</v>
      </c>
      <c r="J16623" s="11" t="s">
        <v>56</v>
      </c>
      <c r="K16623" s="11" t="str">
        <f>IFERROR(INDEX('EDC Component Dictionary'!$C$5:$C$37,MATCH('Rates Database'!J16623,'EDC Component Dictionary'!$B$5:$B$37,0)), "Energy Supply")</f>
        <v>Distribution System</v>
      </c>
      <c r="L16623" s="12"/>
      <c r="M16623" s="12">
        <v>11.637499999999999</v>
      </c>
    </row>
    <row r="16624" spans="1:13" x14ac:dyDescent="0.3">
      <c r="A16624" s="18">
        <v>16622</v>
      </c>
      <c r="B16624" s="18">
        <f t="shared" si="520"/>
        <v>2022</v>
      </c>
      <c r="C16624" s="17">
        <v>44896</v>
      </c>
      <c r="D16624" s="18" t="s">
        <v>314</v>
      </c>
      <c r="E16624" s="18" t="s">
        <v>351</v>
      </c>
      <c r="F16624" s="18" t="str">
        <f t="shared" si="519"/>
        <v>Groton-Customer Charge-44896</v>
      </c>
      <c r="G16624" s="11" t="s">
        <v>131</v>
      </c>
      <c r="H16624" s="11" t="s">
        <v>56</v>
      </c>
      <c r="I16624" s="11" t="s">
        <v>56</v>
      </c>
      <c r="J16624" s="11" t="s">
        <v>56</v>
      </c>
      <c r="K16624" s="11" t="str">
        <f>IFERROR(INDEX('EDC Component Dictionary'!$C$5:$C$37,MATCH('Rates Database'!J16624,'EDC Component Dictionary'!$B$5:$B$37,0)), "Energy Supply")</f>
        <v>Distribution System</v>
      </c>
      <c r="L16624" s="12"/>
      <c r="M16624" s="12">
        <v>5.6199999999999903</v>
      </c>
    </row>
    <row r="16625" spans="1:13" x14ac:dyDescent="0.3">
      <c r="A16625" s="18">
        <v>16623</v>
      </c>
      <c r="B16625" s="18">
        <f t="shared" si="520"/>
        <v>2022</v>
      </c>
      <c r="C16625" s="17">
        <v>44896</v>
      </c>
      <c r="D16625" s="18" t="s">
        <v>314</v>
      </c>
      <c r="E16625" s="18" t="s">
        <v>329</v>
      </c>
      <c r="F16625" s="18" t="str">
        <f t="shared" si="519"/>
        <v>Merrimac-Customer Charge-44896</v>
      </c>
      <c r="G16625" s="11" t="s">
        <v>131</v>
      </c>
      <c r="H16625" s="11" t="s">
        <v>56</v>
      </c>
      <c r="I16625" s="11" t="s">
        <v>56</v>
      </c>
      <c r="J16625" s="11" t="s">
        <v>56</v>
      </c>
      <c r="K16625" s="11" t="str">
        <f>IFERROR(INDEX('EDC Component Dictionary'!$C$5:$C$37,MATCH('Rates Database'!J16625,'EDC Component Dictionary'!$B$5:$B$37,0)), "Energy Supply")</f>
        <v>Distribution System</v>
      </c>
      <c r="L16625" s="12"/>
      <c r="M16625" s="12">
        <v>5.5</v>
      </c>
    </row>
    <row r="16626" spans="1:13" x14ac:dyDescent="0.3">
      <c r="A16626" s="18">
        <v>16624</v>
      </c>
      <c r="B16626" s="18">
        <f t="shared" si="520"/>
        <v>2022</v>
      </c>
      <c r="C16626" s="17">
        <v>44896</v>
      </c>
      <c r="D16626" s="18" t="s">
        <v>314</v>
      </c>
      <c r="E16626" s="18" t="s">
        <v>352</v>
      </c>
      <c r="F16626" s="18" t="str">
        <f t="shared" si="519"/>
        <v>Belmont-Customer Charge-44896</v>
      </c>
      <c r="G16626" s="11" t="s">
        <v>131</v>
      </c>
      <c r="H16626" s="11" t="s">
        <v>56</v>
      </c>
      <c r="I16626" s="11" t="s">
        <v>56</v>
      </c>
      <c r="J16626" s="11" t="s">
        <v>56</v>
      </c>
      <c r="K16626" s="11" t="str">
        <f>IFERROR(INDEX('EDC Component Dictionary'!$C$5:$C$37,MATCH('Rates Database'!J16626,'EDC Component Dictionary'!$B$5:$B$37,0)), "Energy Supply")</f>
        <v>Distribution System</v>
      </c>
      <c r="L16626" s="12"/>
      <c r="M16626" s="12">
        <v>10.5999999999999</v>
      </c>
    </row>
    <row r="16627" spans="1:13" x14ac:dyDescent="0.3">
      <c r="A16627" s="18">
        <v>16625</v>
      </c>
      <c r="B16627" s="18">
        <f t="shared" si="520"/>
        <v>2022</v>
      </c>
      <c r="C16627" s="17">
        <v>44896</v>
      </c>
      <c r="D16627" s="18" t="s">
        <v>314</v>
      </c>
      <c r="E16627" s="18" t="s">
        <v>330</v>
      </c>
      <c r="F16627" s="18" t="str">
        <f t="shared" si="519"/>
        <v>Chicopee-Customer Charge-44896</v>
      </c>
      <c r="G16627" s="11" t="s">
        <v>131</v>
      </c>
      <c r="H16627" s="11" t="s">
        <v>56</v>
      </c>
      <c r="I16627" s="11" t="s">
        <v>56</v>
      </c>
      <c r="J16627" s="11" t="s">
        <v>56</v>
      </c>
      <c r="K16627" s="11" t="str">
        <f>IFERROR(INDEX('EDC Component Dictionary'!$C$5:$C$37,MATCH('Rates Database'!J16627,'EDC Component Dictionary'!$B$5:$B$37,0)), "Energy Supply")</f>
        <v>Distribution System</v>
      </c>
      <c r="L16627" s="12"/>
      <c r="M16627" s="12">
        <v>5.5999999999999899</v>
      </c>
    </row>
    <row r="16628" spans="1:13" x14ac:dyDescent="0.3">
      <c r="A16628" s="18">
        <v>16626</v>
      </c>
      <c r="B16628" s="18">
        <f t="shared" si="520"/>
        <v>2022</v>
      </c>
      <c r="C16628" s="17">
        <v>44896</v>
      </c>
      <c r="D16628" s="18" t="s">
        <v>314</v>
      </c>
      <c r="E16628" s="18" t="s">
        <v>331</v>
      </c>
      <c r="F16628" s="18" t="str">
        <f t="shared" si="519"/>
        <v>Marblehead-Customer Charge-44896</v>
      </c>
      <c r="G16628" s="11" t="s">
        <v>131</v>
      </c>
      <c r="H16628" s="11" t="s">
        <v>56</v>
      </c>
      <c r="I16628" s="11" t="s">
        <v>56</v>
      </c>
      <c r="J16628" s="11" t="s">
        <v>56</v>
      </c>
      <c r="K16628" s="11" t="str">
        <f>IFERROR(INDEX('EDC Component Dictionary'!$C$5:$C$37,MATCH('Rates Database'!J16628,'EDC Component Dictionary'!$B$5:$B$37,0)), "Energy Supply")</f>
        <v>Distribution System</v>
      </c>
      <c r="L16628" s="12"/>
      <c r="M16628" s="12">
        <v>2</v>
      </c>
    </row>
    <row r="16629" spans="1:13" x14ac:dyDescent="0.3">
      <c r="A16629" s="18">
        <v>16627</v>
      </c>
      <c r="B16629" s="18">
        <f t="shared" si="520"/>
        <v>2022</v>
      </c>
      <c r="C16629" s="17">
        <v>44896</v>
      </c>
      <c r="D16629" s="18" t="s">
        <v>314</v>
      </c>
      <c r="E16629" s="18" t="s">
        <v>332</v>
      </c>
      <c r="F16629" s="18" t="str">
        <f t="shared" si="519"/>
        <v>Hingham-Customer Charge-44896</v>
      </c>
      <c r="G16629" s="11" t="s">
        <v>131</v>
      </c>
      <c r="H16629" s="11" t="s">
        <v>56</v>
      </c>
      <c r="I16629" s="11" t="s">
        <v>56</v>
      </c>
      <c r="J16629" s="11" t="s">
        <v>56</v>
      </c>
      <c r="K16629" s="11" t="str">
        <f>IFERROR(INDEX('EDC Component Dictionary'!$C$5:$C$37,MATCH('Rates Database'!J16629,'EDC Component Dictionary'!$B$5:$B$37,0)), "Energy Supply")</f>
        <v>Distribution System</v>
      </c>
      <c r="L16629" s="12"/>
      <c r="M16629" s="12">
        <v>7.9739999999999798</v>
      </c>
    </row>
    <row r="16630" spans="1:13" x14ac:dyDescent="0.3">
      <c r="A16630" s="18">
        <v>16628</v>
      </c>
      <c r="B16630" s="18">
        <f t="shared" si="520"/>
        <v>2022</v>
      </c>
      <c r="C16630" s="17">
        <v>44896</v>
      </c>
      <c r="D16630" s="18" t="s">
        <v>314</v>
      </c>
      <c r="E16630" s="18" t="s">
        <v>333</v>
      </c>
      <c r="F16630" s="18" t="str">
        <f t="shared" si="519"/>
        <v>South Hadley-Customer Charge-44896</v>
      </c>
      <c r="G16630" s="11" t="s">
        <v>131</v>
      </c>
      <c r="H16630" s="11" t="s">
        <v>56</v>
      </c>
      <c r="I16630" s="11" t="s">
        <v>56</v>
      </c>
      <c r="J16630" s="11" t="s">
        <v>56</v>
      </c>
      <c r="K16630" s="11" t="str">
        <f>IFERROR(INDEX('EDC Component Dictionary'!$C$5:$C$37,MATCH('Rates Database'!J16630,'EDC Component Dictionary'!$B$5:$B$37,0)), "Energy Supply")</f>
        <v>Distribution System</v>
      </c>
      <c r="L16630" s="12"/>
      <c r="M16630" s="12">
        <v>4.7</v>
      </c>
    </row>
    <row r="16631" spans="1:13" x14ac:dyDescent="0.3">
      <c r="A16631" s="18">
        <v>16629</v>
      </c>
      <c r="B16631" s="18">
        <f t="shared" si="520"/>
        <v>2022</v>
      </c>
      <c r="C16631" s="17">
        <v>44896</v>
      </c>
      <c r="D16631" s="18" t="s">
        <v>314</v>
      </c>
      <c r="E16631" s="18" t="s">
        <v>334</v>
      </c>
      <c r="F16631" s="18" t="str">
        <f t="shared" si="519"/>
        <v>Georgetown-Customer Charge-44896</v>
      </c>
      <c r="G16631" s="11" t="s">
        <v>131</v>
      </c>
      <c r="H16631" s="11" t="s">
        <v>56</v>
      </c>
      <c r="I16631" s="11" t="s">
        <v>56</v>
      </c>
      <c r="J16631" s="11" t="s">
        <v>56</v>
      </c>
      <c r="K16631" s="11" t="str">
        <f>IFERROR(INDEX('EDC Component Dictionary'!$C$5:$C$37,MATCH('Rates Database'!J16631,'EDC Component Dictionary'!$B$5:$B$37,0)), "Energy Supply")</f>
        <v>Distribution System</v>
      </c>
      <c r="L16631" s="12"/>
      <c r="M16631" s="12">
        <v>5.2109999999999799</v>
      </c>
    </row>
    <row r="16632" spans="1:13" x14ac:dyDescent="0.3">
      <c r="A16632" s="18">
        <v>16630</v>
      </c>
      <c r="B16632" s="18">
        <f t="shared" si="520"/>
        <v>2022</v>
      </c>
      <c r="C16632" s="17">
        <v>44896</v>
      </c>
      <c r="D16632" s="18" t="s">
        <v>314</v>
      </c>
      <c r="E16632" s="18" t="s">
        <v>335</v>
      </c>
      <c r="F16632" s="18" t="str">
        <f t="shared" si="519"/>
        <v>Sterling-Customer Charge-44896</v>
      </c>
      <c r="G16632" s="11" t="s">
        <v>131</v>
      </c>
      <c r="H16632" s="11" t="s">
        <v>56</v>
      </c>
      <c r="I16632" s="11" t="s">
        <v>56</v>
      </c>
      <c r="J16632" s="11" t="s">
        <v>56</v>
      </c>
      <c r="K16632" s="11" t="str">
        <f>IFERROR(INDEX('EDC Component Dictionary'!$C$5:$C$37,MATCH('Rates Database'!J16632,'EDC Component Dictionary'!$B$5:$B$37,0)), "Energy Supply")</f>
        <v>Distribution System</v>
      </c>
      <c r="L16632" s="12"/>
      <c r="M16632" s="12">
        <v>4</v>
      </c>
    </row>
    <row r="16633" spans="1:13" x14ac:dyDescent="0.3">
      <c r="A16633" s="18">
        <v>16631</v>
      </c>
      <c r="B16633" s="18">
        <f t="shared" si="520"/>
        <v>2022</v>
      </c>
      <c r="C16633" s="17">
        <v>44896</v>
      </c>
      <c r="D16633" s="18" t="s">
        <v>314</v>
      </c>
      <c r="E16633" s="18" t="s">
        <v>336</v>
      </c>
      <c r="F16633" s="18" t="str">
        <f t="shared" si="519"/>
        <v>Littleton-Customer Charge-44896</v>
      </c>
      <c r="G16633" s="11" t="s">
        <v>131</v>
      </c>
      <c r="H16633" s="11" t="s">
        <v>56</v>
      </c>
      <c r="I16633" s="11" t="s">
        <v>56</v>
      </c>
      <c r="J16633" s="11" t="s">
        <v>56</v>
      </c>
      <c r="K16633" s="11" t="str">
        <f>IFERROR(INDEX('EDC Component Dictionary'!$C$5:$C$37,MATCH('Rates Database'!J16633,'EDC Component Dictionary'!$B$5:$B$37,0)), "Energy Supply")</f>
        <v>Distribution System</v>
      </c>
      <c r="L16633" s="12"/>
      <c r="M16633" s="12">
        <v>3.5000000000000102</v>
      </c>
    </row>
    <row r="16634" spans="1:13" x14ac:dyDescent="0.3">
      <c r="A16634" s="18">
        <v>16632</v>
      </c>
      <c r="B16634" s="18">
        <f t="shared" si="520"/>
        <v>2022</v>
      </c>
      <c r="C16634" s="17">
        <v>44896</v>
      </c>
      <c r="D16634" s="18" t="s">
        <v>314</v>
      </c>
      <c r="E16634" s="18" t="s">
        <v>337</v>
      </c>
      <c r="F16634" s="18" t="str">
        <f t="shared" si="519"/>
        <v>Boylston-Customer Charge-44896</v>
      </c>
      <c r="G16634" s="11" t="s">
        <v>131</v>
      </c>
      <c r="H16634" s="11" t="s">
        <v>56</v>
      </c>
      <c r="I16634" s="11" t="s">
        <v>56</v>
      </c>
      <c r="J16634" s="11" t="s">
        <v>56</v>
      </c>
      <c r="K16634" s="11" t="str">
        <f>IFERROR(INDEX('EDC Component Dictionary'!$C$5:$C$37,MATCH('Rates Database'!J16634,'EDC Component Dictionary'!$B$5:$B$37,0)), "Energy Supply")</f>
        <v>Distribution System</v>
      </c>
      <c r="L16634" s="12"/>
      <c r="M16634" s="12">
        <v>9</v>
      </c>
    </row>
    <row r="16635" spans="1:13" x14ac:dyDescent="0.3">
      <c r="A16635" s="18">
        <v>16633</v>
      </c>
      <c r="B16635" s="18">
        <f t="shared" si="520"/>
        <v>2022</v>
      </c>
      <c r="C16635" s="17">
        <v>44896</v>
      </c>
      <c r="D16635" s="18" t="s">
        <v>314</v>
      </c>
      <c r="E16635" s="18" t="s">
        <v>338</v>
      </c>
      <c r="F16635" s="18" t="str">
        <f t="shared" si="519"/>
        <v>Princeton-Customer Charge-44896</v>
      </c>
      <c r="G16635" s="11" t="s">
        <v>131</v>
      </c>
      <c r="H16635" s="11" t="s">
        <v>56</v>
      </c>
      <c r="I16635" s="11" t="s">
        <v>56</v>
      </c>
      <c r="J16635" s="11" t="s">
        <v>56</v>
      </c>
      <c r="K16635" s="11" t="str">
        <f>IFERROR(INDEX('EDC Component Dictionary'!$C$5:$C$37,MATCH('Rates Database'!J16635,'EDC Component Dictionary'!$B$5:$B$37,0)), "Energy Supply")</f>
        <v>Distribution System</v>
      </c>
      <c r="L16635" s="12"/>
      <c r="M16635" s="12">
        <v>8.9500000000000099</v>
      </c>
    </row>
    <row r="16636" spans="1:13" x14ac:dyDescent="0.3">
      <c r="A16636" s="18">
        <v>16634</v>
      </c>
      <c r="B16636" s="18">
        <f t="shared" si="520"/>
        <v>2022</v>
      </c>
      <c r="C16636" s="17">
        <v>44896</v>
      </c>
      <c r="D16636" s="18" t="s">
        <v>314</v>
      </c>
      <c r="E16636" s="18" t="s">
        <v>347</v>
      </c>
      <c r="F16636" s="18" t="str">
        <f t="shared" si="519"/>
        <v>Middleborough-Customer Charge-44896</v>
      </c>
      <c r="G16636" s="11" t="s">
        <v>131</v>
      </c>
      <c r="H16636" s="11" t="s">
        <v>56</v>
      </c>
      <c r="I16636" s="11" t="s">
        <v>56</v>
      </c>
      <c r="J16636" s="11" t="s">
        <v>56</v>
      </c>
      <c r="K16636" s="11" t="str">
        <f>IFERROR(INDEX('EDC Component Dictionary'!$C$5:$C$37,MATCH('Rates Database'!J16636,'EDC Component Dictionary'!$B$5:$B$37,0)), "Energy Supply")</f>
        <v>Distribution System</v>
      </c>
      <c r="L16636" s="12"/>
      <c r="M16636" s="12">
        <v>4.5049999999999901</v>
      </c>
    </row>
    <row r="16637" spans="1:13" x14ac:dyDescent="0.3">
      <c r="A16637" s="18">
        <v>16635</v>
      </c>
      <c r="B16637" s="18">
        <f t="shared" si="520"/>
        <v>2022</v>
      </c>
      <c r="C16637" s="17">
        <v>44896</v>
      </c>
      <c r="D16637" s="18" t="s">
        <v>314</v>
      </c>
      <c r="E16637" s="18" t="s">
        <v>339</v>
      </c>
      <c r="F16637" s="18" t="str">
        <f t="shared" si="519"/>
        <v>Rowley-Customer Charge-44896</v>
      </c>
      <c r="G16637" s="11" t="s">
        <v>131</v>
      </c>
      <c r="H16637" s="11" t="s">
        <v>56</v>
      </c>
      <c r="I16637" s="11" t="s">
        <v>56</v>
      </c>
      <c r="J16637" s="11" t="s">
        <v>56</v>
      </c>
      <c r="K16637" s="11" t="str">
        <f>IFERROR(INDEX('EDC Component Dictionary'!$C$5:$C$37,MATCH('Rates Database'!J16637,'EDC Component Dictionary'!$B$5:$B$37,0)), "Energy Supply")</f>
        <v>Distribution System</v>
      </c>
      <c r="L16637" s="12"/>
      <c r="M16637" s="12">
        <v>4</v>
      </c>
    </row>
    <row r="16638" spans="1:13" x14ac:dyDescent="0.3">
      <c r="A16638" s="18">
        <v>16636</v>
      </c>
      <c r="B16638" s="18">
        <f t="shared" si="520"/>
        <v>2022</v>
      </c>
      <c r="C16638" s="17">
        <v>44896</v>
      </c>
      <c r="D16638" s="18" t="s">
        <v>314</v>
      </c>
      <c r="E16638" s="18" t="s">
        <v>353</v>
      </c>
      <c r="F16638" s="18" t="str">
        <f t="shared" si="519"/>
        <v>Concord-Customer Charge-44896</v>
      </c>
      <c r="G16638" s="11" t="s">
        <v>131</v>
      </c>
      <c r="H16638" s="11" t="s">
        <v>56</v>
      </c>
      <c r="I16638" s="11" t="s">
        <v>56</v>
      </c>
      <c r="J16638" s="11" t="s">
        <v>56</v>
      </c>
      <c r="K16638" s="11" t="str">
        <f>IFERROR(INDEX('EDC Component Dictionary'!$C$5:$C$37,MATCH('Rates Database'!J16638,'EDC Component Dictionary'!$B$5:$B$37,0)), "Energy Supply")</f>
        <v>Distribution System</v>
      </c>
      <c r="L16638" s="12"/>
      <c r="M16638" s="12">
        <v>5.6332500000000003</v>
      </c>
    </row>
    <row r="16639" spans="1:13" x14ac:dyDescent="0.3">
      <c r="A16639" s="18">
        <v>16637</v>
      </c>
      <c r="B16639" s="18">
        <f t="shared" si="520"/>
        <v>2022</v>
      </c>
      <c r="C16639" s="17">
        <v>44896</v>
      </c>
      <c r="D16639" s="18" t="s">
        <v>314</v>
      </c>
      <c r="E16639" s="18" t="s">
        <v>340</v>
      </c>
      <c r="F16639" s="18" t="str">
        <f t="shared" si="519"/>
        <v>Wakefield-Customer Charge-44896</v>
      </c>
      <c r="G16639" s="11" t="s">
        <v>131</v>
      </c>
      <c r="H16639" s="11" t="s">
        <v>56</v>
      </c>
      <c r="I16639" s="11" t="s">
        <v>56</v>
      </c>
      <c r="J16639" s="11" t="s">
        <v>56</v>
      </c>
      <c r="K16639" s="11" t="str">
        <f>IFERROR(INDEX('EDC Component Dictionary'!$C$5:$C$37,MATCH('Rates Database'!J16639,'EDC Component Dictionary'!$B$5:$B$37,0)), "Energy Supply")</f>
        <v>Distribution System</v>
      </c>
      <c r="L16639" s="12"/>
      <c r="M16639" s="12">
        <v>6</v>
      </c>
    </row>
    <row r="16640" spans="1:13" x14ac:dyDescent="0.3">
      <c r="A16640" s="18">
        <v>16638</v>
      </c>
      <c r="B16640" s="18">
        <f t="shared" si="520"/>
        <v>2022</v>
      </c>
      <c r="C16640" s="17">
        <v>44896</v>
      </c>
      <c r="D16640" s="18" t="s">
        <v>314</v>
      </c>
      <c r="E16640" s="18" t="s">
        <v>341</v>
      </c>
      <c r="F16640" s="18" t="str">
        <f t="shared" si="519"/>
        <v>Hull-Customer Charge-44896</v>
      </c>
      <c r="G16640" s="11" t="s">
        <v>131</v>
      </c>
      <c r="H16640" s="11" t="s">
        <v>56</v>
      </c>
      <c r="I16640" s="11" t="s">
        <v>56</v>
      </c>
      <c r="J16640" s="11" t="s">
        <v>56</v>
      </c>
      <c r="K16640" s="11" t="str">
        <f>IFERROR(INDEX('EDC Component Dictionary'!$C$5:$C$37,MATCH('Rates Database'!J16640,'EDC Component Dictionary'!$B$5:$B$37,0)), "Energy Supply")</f>
        <v>Distribution System</v>
      </c>
      <c r="L16640" s="12"/>
      <c r="M16640" s="12">
        <v>12.726000000000001</v>
      </c>
    </row>
    <row r="16641" spans="1:13" x14ac:dyDescent="0.3">
      <c r="A16641" s="18">
        <v>16639</v>
      </c>
      <c r="B16641" s="18">
        <f t="shared" si="520"/>
        <v>2022</v>
      </c>
      <c r="C16641" s="17">
        <v>44896</v>
      </c>
      <c r="D16641" s="18" t="s">
        <v>314</v>
      </c>
      <c r="E16641" s="18" t="s">
        <v>342</v>
      </c>
      <c r="F16641" s="18" t="str">
        <f t="shared" si="519"/>
        <v>North Attleborough-Customer Charge-44896</v>
      </c>
      <c r="G16641" s="11" t="s">
        <v>131</v>
      </c>
      <c r="H16641" s="11" t="s">
        <v>56</v>
      </c>
      <c r="I16641" s="11" t="s">
        <v>56</v>
      </c>
      <c r="J16641" s="11" t="s">
        <v>56</v>
      </c>
      <c r="K16641" s="11" t="str">
        <f>IFERROR(INDEX('EDC Component Dictionary'!$C$5:$C$37,MATCH('Rates Database'!J16641,'EDC Component Dictionary'!$B$5:$B$37,0)), "Energy Supply")</f>
        <v>Distribution System</v>
      </c>
      <c r="L16641" s="12"/>
      <c r="M16641" s="12">
        <v>10.32</v>
      </c>
    </row>
    <row r="16642" spans="1:13" x14ac:dyDescent="0.3">
      <c r="A16642" s="18">
        <v>16640</v>
      </c>
      <c r="B16642" s="18">
        <f t="shared" si="520"/>
        <v>2022</v>
      </c>
      <c r="C16642" s="17">
        <v>44896</v>
      </c>
      <c r="D16642" s="18" t="s">
        <v>314</v>
      </c>
      <c r="E16642" s="18" t="s">
        <v>343</v>
      </c>
      <c r="F16642" s="18" t="str">
        <f t="shared" si="519"/>
        <v>Holden-Customer Charge-44896</v>
      </c>
      <c r="G16642" s="11" t="s">
        <v>131</v>
      </c>
      <c r="H16642" s="11" t="s">
        <v>56</v>
      </c>
      <c r="I16642" s="11" t="s">
        <v>56</v>
      </c>
      <c r="J16642" s="11" t="s">
        <v>56</v>
      </c>
      <c r="K16642" s="11" t="str">
        <f>IFERROR(INDEX('EDC Component Dictionary'!$C$5:$C$37,MATCH('Rates Database'!J16642,'EDC Component Dictionary'!$B$5:$B$37,0)), "Energy Supply")</f>
        <v>Distribution System</v>
      </c>
      <c r="L16642" s="12"/>
      <c r="M16642" s="12">
        <v>4.25</v>
      </c>
    </row>
    <row r="16643" spans="1:13" x14ac:dyDescent="0.3">
      <c r="A16643" s="18">
        <v>16641</v>
      </c>
      <c r="B16643" s="18">
        <f t="shared" si="520"/>
        <v>2022</v>
      </c>
      <c r="C16643" s="17">
        <v>44896</v>
      </c>
      <c r="D16643" s="18" t="s">
        <v>314</v>
      </c>
      <c r="E16643" s="18" t="s">
        <v>354</v>
      </c>
      <c r="F16643" s="18" t="str">
        <f t="shared" si="519"/>
        <v>Taunton-Customer Charge-44896</v>
      </c>
      <c r="G16643" s="11" t="s">
        <v>131</v>
      </c>
      <c r="H16643" s="11" t="s">
        <v>56</v>
      </c>
      <c r="I16643" s="11" t="s">
        <v>56</v>
      </c>
      <c r="J16643" s="11" t="s">
        <v>56</v>
      </c>
      <c r="K16643" s="11" t="str">
        <f>IFERROR(INDEX('EDC Component Dictionary'!$C$5:$C$37,MATCH('Rates Database'!J16643,'EDC Component Dictionary'!$B$5:$B$37,0)), "Energy Supply")</f>
        <v>Distribution System</v>
      </c>
      <c r="L16643" s="12"/>
      <c r="M16643" s="12">
        <v>6.9065000000000003</v>
      </c>
    </row>
    <row r="16644" spans="1:13" x14ac:dyDescent="0.3">
      <c r="A16644" s="18">
        <v>16642</v>
      </c>
      <c r="B16644" s="18">
        <f t="shared" si="520"/>
        <v>2022</v>
      </c>
      <c r="C16644" s="17">
        <v>44896</v>
      </c>
      <c r="D16644" s="18" t="s">
        <v>314</v>
      </c>
      <c r="E16644" s="18" t="s">
        <v>344</v>
      </c>
      <c r="F16644" s="18" t="str">
        <f t="shared" ref="F16644:F16707" si="521">_xlfn.CONCAT(E16644,"-",J16644,"-",C16644)</f>
        <v>Norwood-Customer Charge-44896</v>
      </c>
      <c r="G16644" s="11" t="s">
        <v>131</v>
      </c>
      <c r="H16644" s="11" t="s">
        <v>56</v>
      </c>
      <c r="I16644" s="11" t="s">
        <v>56</v>
      </c>
      <c r="J16644" s="11" t="s">
        <v>56</v>
      </c>
      <c r="K16644" s="11" t="str">
        <f>IFERROR(INDEX('EDC Component Dictionary'!$C$5:$C$37,MATCH('Rates Database'!J16644,'EDC Component Dictionary'!$B$5:$B$37,0)), "Energy Supply")</f>
        <v>Distribution System</v>
      </c>
      <c r="L16644" s="12"/>
      <c r="M16644" s="12">
        <v>9</v>
      </c>
    </row>
    <row r="16645" spans="1:13" x14ac:dyDescent="0.3">
      <c r="A16645" s="18">
        <v>16643</v>
      </c>
      <c r="B16645" s="18">
        <f t="shared" si="520"/>
        <v>2022</v>
      </c>
      <c r="C16645" s="17">
        <v>44896</v>
      </c>
      <c r="D16645" s="18" t="s">
        <v>314</v>
      </c>
      <c r="E16645" s="18" t="s">
        <v>355</v>
      </c>
      <c r="F16645" s="18" t="str">
        <f t="shared" si="521"/>
        <v>Wellesley-Customer Charge-44896</v>
      </c>
      <c r="G16645" s="11" t="s">
        <v>131</v>
      </c>
      <c r="H16645" s="11" t="s">
        <v>56</v>
      </c>
      <c r="I16645" s="11" t="s">
        <v>56</v>
      </c>
      <c r="J16645" s="11" t="s">
        <v>56</v>
      </c>
      <c r="K16645" s="11" t="str">
        <f>IFERROR(INDEX('EDC Component Dictionary'!$C$5:$C$37,MATCH('Rates Database'!J16645,'EDC Component Dictionary'!$B$5:$B$37,0)), "Energy Supply")</f>
        <v>Distribution System</v>
      </c>
      <c r="L16645" s="12"/>
      <c r="M16645" s="12">
        <v>2.5935000000000001</v>
      </c>
    </row>
    <row r="16646" spans="1:13" x14ac:dyDescent="0.3">
      <c r="A16646" s="18">
        <v>16644</v>
      </c>
      <c r="B16646" s="18">
        <f t="shared" si="520"/>
        <v>2022</v>
      </c>
      <c r="C16646" s="17">
        <v>44896</v>
      </c>
      <c r="D16646" s="18" t="s">
        <v>314</v>
      </c>
      <c r="E16646" s="18" t="s">
        <v>345</v>
      </c>
      <c r="F16646" s="18" t="str">
        <f t="shared" si="521"/>
        <v>Russell-Customer Charge-44896</v>
      </c>
      <c r="G16646" s="11" t="s">
        <v>131</v>
      </c>
      <c r="H16646" s="11" t="s">
        <v>56</v>
      </c>
      <c r="I16646" s="11" t="s">
        <v>56</v>
      </c>
      <c r="J16646" s="11" t="s">
        <v>56</v>
      </c>
      <c r="K16646" s="11" t="str">
        <f>IFERROR(INDEX('EDC Component Dictionary'!$C$5:$C$37,MATCH('Rates Database'!J16646,'EDC Component Dictionary'!$B$5:$B$37,0)), "Energy Supply")</f>
        <v>Distribution System</v>
      </c>
      <c r="L16646" s="12"/>
      <c r="M16646" s="12">
        <v>8</v>
      </c>
    </row>
    <row r="16647" spans="1:13" x14ac:dyDescent="0.3">
      <c r="A16647" s="18">
        <v>16645</v>
      </c>
      <c r="B16647" s="18">
        <f t="shared" si="520"/>
        <v>2022</v>
      </c>
      <c r="C16647" s="17">
        <v>44896</v>
      </c>
      <c r="D16647" s="18" t="s">
        <v>314</v>
      </c>
      <c r="E16647" s="18" t="s">
        <v>346</v>
      </c>
      <c r="F16647" s="18" t="str">
        <f t="shared" si="521"/>
        <v>Chester-Customer Charge-44896</v>
      </c>
      <c r="G16647" s="11" t="s">
        <v>131</v>
      </c>
      <c r="H16647" s="11" t="s">
        <v>56</v>
      </c>
      <c r="I16647" s="11" t="s">
        <v>56</v>
      </c>
      <c r="J16647" s="11" t="s">
        <v>56</v>
      </c>
      <c r="K16647" s="11" t="str">
        <f>IFERROR(INDEX('EDC Component Dictionary'!$C$5:$C$37,MATCH('Rates Database'!J16647,'EDC Component Dictionary'!$B$5:$B$37,0)), "Energy Supply")</f>
        <v>Distribution System</v>
      </c>
      <c r="L16647" s="12"/>
      <c r="M16647" s="12">
        <v>5.9850000000000101</v>
      </c>
    </row>
    <row r="16648" spans="1:13" x14ac:dyDescent="0.3">
      <c r="A16648" s="18">
        <v>16646</v>
      </c>
      <c r="B16648" s="18">
        <f t="shared" si="520"/>
        <v>2020</v>
      </c>
      <c r="C16648" s="17">
        <v>44013</v>
      </c>
      <c r="D16648" s="18" t="s">
        <v>314</v>
      </c>
      <c r="E16648" s="18" t="s">
        <v>315</v>
      </c>
      <c r="F16648" s="18" t="str">
        <f t="shared" si="521"/>
        <v>Holyoke-Customer Charge-44013</v>
      </c>
      <c r="G16648" s="11" t="s">
        <v>131</v>
      </c>
      <c r="H16648" s="11" t="s">
        <v>56</v>
      </c>
      <c r="I16648" s="11" t="s">
        <v>56</v>
      </c>
      <c r="J16648" s="11" t="s">
        <v>56</v>
      </c>
      <c r="K16648" s="11" t="str">
        <f>IFERROR(INDEX('EDC Component Dictionary'!$C$5:$C$37,MATCH('Rates Database'!J16648,'EDC Component Dictionary'!$B$5:$B$37,0)), "Energy Supply")</f>
        <v>Distribution System</v>
      </c>
      <c r="L16648" s="12"/>
      <c r="M16648" s="12">
        <v>4.9949999999999903</v>
      </c>
    </row>
    <row r="16649" spans="1:13" x14ac:dyDescent="0.3">
      <c r="A16649" s="18">
        <v>16647</v>
      </c>
      <c r="B16649" s="18">
        <f t="shared" si="520"/>
        <v>2020</v>
      </c>
      <c r="C16649" s="17">
        <v>44013</v>
      </c>
      <c r="D16649" s="18" t="s">
        <v>314</v>
      </c>
      <c r="E16649" s="18" t="s">
        <v>316</v>
      </c>
      <c r="F16649" s="18" t="str">
        <f t="shared" si="521"/>
        <v>West Boylston-Customer Charge-44013</v>
      </c>
      <c r="G16649" s="11" t="s">
        <v>131</v>
      </c>
      <c r="H16649" s="11" t="s">
        <v>56</v>
      </c>
      <c r="I16649" s="11" t="s">
        <v>56</v>
      </c>
      <c r="J16649" s="11" t="s">
        <v>56</v>
      </c>
      <c r="K16649" s="11" t="str">
        <f>IFERROR(INDEX('EDC Component Dictionary'!$C$5:$C$37,MATCH('Rates Database'!J16649,'EDC Component Dictionary'!$B$5:$B$37,0)), "Energy Supply")</f>
        <v>Distribution System</v>
      </c>
      <c r="L16649" s="12"/>
      <c r="M16649" s="12">
        <v>4.01400000000001</v>
      </c>
    </row>
    <row r="16650" spans="1:13" x14ac:dyDescent="0.3">
      <c r="A16650" s="18">
        <v>16648</v>
      </c>
      <c r="B16650" s="18">
        <f t="shared" si="520"/>
        <v>2020</v>
      </c>
      <c r="C16650" s="17">
        <v>44013</v>
      </c>
      <c r="D16650" s="18" t="s">
        <v>314</v>
      </c>
      <c r="E16650" s="18" t="s">
        <v>348</v>
      </c>
      <c r="F16650" s="18" t="str">
        <f t="shared" si="521"/>
        <v>Middleton-Customer Charge-44013</v>
      </c>
      <c r="G16650" s="11" t="s">
        <v>131</v>
      </c>
      <c r="H16650" s="11" t="s">
        <v>56</v>
      </c>
      <c r="I16650" s="11" t="s">
        <v>56</v>
      </c>
      <c r="J16650" s="11" t="s">
        <v>56</v>
      </c>
      <c r="K16650" s="11" t="str">
        <f>IFERROR(INDEX('EDC Component Dictionary'!$C$5:$C$37,MATCH('Rates Database'!J16650,'EDC Component Dictionary'!$B$5:$B$37,0)), "Energy Supply")</f>
        <v>Distribution System</v>
      </c>
      <c r="L16650" s="12"/>
      <c r="M16650" s="12">
        <v>5.0399999999999903</v>
      </c>
    </row>
    <row r="16651" spans="1:13" x14ac:dyDescent="0.3">
      <c r="A16651" s="18">
        <v>16649</v>
      </c>
      <c r="B16651" s="18">
        <f t="shared" si="520"/>
        <v>2020</v>
      </c>
      <c r="C16651" s="17">
        <v>44013</v>
      </c>
      <c r="D16651" s="18" t="s">
        <v>314</v>
      </c>
      <c r="E16651" s="18" t="s">
        <v>317</v>
      </c>
      <c r="F16651" s="18" t="str">
        <f t="shared" si="521"/>
        <v>Danvers-Customer Charge-44013</v>
      </c>
      <c r="G16651" s="11" t="s">
        <v>131</v>
      </c>
      <c r="H16651" s="11" t="s">
        <v>56</v>
      </c>
      <c r="I16651" s="11" t="s">
        <v>56</v>
      </c>
      <c r="J16651" s="11" t="s">
        <v>56</v>
      </c>
      <c r="K16651" s="11" t="str">
        <f>IFERROR(INDEX('EDC Component Dictionary'!$C$5:$C$37,MATCH('Rates Database'!J16651,'EDC Component Dictionary'!$B$5:$B$37,0)), "Energy Supply")</f>
        <v>Distribution System</v>
      </c>
      <c r="L16651" s="12"/>
      <c r="M16651" s="12">
        <v>5</v>
      </c>
    </row>
    <row r="16652" spans="1:13" x14ac:dyDescent="0.3">
      <c r="A16652" s="18">
        <v>16650</v>
      </c>
      <c r="B16652" s="18">
        <f t="shared" si="520"/>
        <v>2020</v>
      </c>
      <c r="C16652" s="17">
        <v>44013</v>
      </c>
      <c r="D16652" s="18" t="s">
        <v>314</v>
      </c>
      <c r="E16652" s="18" t="s">
        <v>318</v>
      </c>
      <c r="F16652" s="18" t="str">
        <f t="shared" si="521"/>
        <v>Peabody-Customer Charge-44013</v>
      </c>
      <c r="G16652" s="11" t="s">
        <v>131</v>
      </c>
      <c r="H16652" s="11" t="s">
        <v>56</v>
      </c>
      <c r="I16652" s="11" t="s">
        <v>56</v>
      </c>
      <c r="J16652" s="11" t="s">
        <v>56</v>
      </c>
      <c r="K16652" s="11" t="str">
        <f>IFERROR(INDEX('EDC Component Dictionary'!$C$5:$C$37,MATCH('Rates Database'!J16652,'EDC Component Dictionary'!$B$5:$B$37,0)), "Energy Supply")</f>
        <v>Distribution System</v>
      </c>
      <c r="L16652" s="12"/>
      <c r="M16652" s="12">
        <v>1.2919999999999801</v>
      </c>
    </row>
    <row r="16653" spans="1:13" x14ac:dyDescent="0.3">
      <c r="A16653" s="18">
        <v>16651</v>
      </c>
      <c r="B16653" s="18">
        <f t="shared" si="520"/>
        <v>2020</v>
      </c>
      <c r="C16653" s="17">
        <v>44013</v>
      </c>
      <c r="D16653" s="18" t="s">
        <v>314</v>
      </c>
      <c r="E16653" s="18" t="s">
        <v>319</v>
      </c>
      <c r="F16653" s="18" t="str">
        <f t="shared" si="521"/>
        <v>Ashburnham-Customer Charge-44013</v>
      </c>
      <c r="G16653" s="11" t="s">
        <v>131</v>
      </c>
      <c r="H16653" s="11" t="s">
        <v>56</v>
      </c>
      <c r="I16653" s="11" t="s">
        <v>56</v>
      </c>
      <c r="J16653" s="11" t="s">
        <v>56</v>
      </c>
      <c r="K16653" s="11" t="str">
        <f>IFERROR(INDEX('EDC Component Dictionary'!$C$5:$C$37,MATCH('Rates Database'!J16653,'EDC Component Dictionary'!$B$5:$B$37,0)), "Energy Supply")</f>
        <v>Distribution System</v>
      </c>
      <c r="L16653" s="12"/>
      <c r="M16653" s="12">
        <v>4.5</v>
      </c>
    </row>
    <row r="16654" spans="1:13" x14ac:dyDescent="0.3">
      <c r="A16654" s="18">
        <v>16652</v>
      </c>
      <c r="B16654" s="18">
        <f t="shared" si="520"/>
        <v>2020</v>
      </c>
      <c r="C16654" s="17">
        <v>44013</v>
      </c>
      <c r="D16654" s="18" t="s">
        <v>314</v>
      </c>
      <c r="E16654" s="18" t="s">
        <v>320</v>
      </c>
      <c r="F16654" s="18" t="str">
        <f t="shared" si="521"/>
        <v>Mansfield-Customer Charge-44013</v>
      </c>
      <c r="G16654" s="11" t="s">
        <v>131</v>
      </c>
      <c r="H16654" s="11" t="s">
        <v>56</v>
      </c>
      <c r="I16654" s="11" t="s">
        <v>56</v>
      </c>
      <c r="J16654" s="11" t="s">
        <v>56</v>
      </c>
      <c r="K16654" s="11" t="str">
        <f>IFERROR(INDEX('EDC Component Dictionary'!$C$5:$C$37,MATCH('Rates Database'!J16654,'EDC Component Dictionary'!$B$5:$B$37,0)), "Energy Supply")</f>
        <v>Distribution System</v>
      </c>
      <c r="L16654" s="12"/>
      <c r="M16654" s="12">
        <v>3.9999999999999898</v>
      </c>
    </row>
    <row r="16655" spans="1:13" x14ac:dyDescent="0.3">
      <c r="A16655" s="18">
        <v>16653</v>
      </c>
      <c r="B16655" s="18">
        <f t="shared" si="520"/>
        <v>2020</v>
      </c>
      <c r="C16655" s="17">
        <v>44013</v>
      </c>
      <c r="D16655" s="18" t="s">
        <v>314</v>
      </c>
      <c r="E16655" s="18" t="s">
        <v>321</v>
      </c>
      <c r="F16655" s="18" t="str">
        <f t="shared" si="521"/>
        <v>Braintree-Customer Charge-44013</v>
      </c>
      <c r="G16655" s="11" t="s">
        <v>131</v>
      </c>
      <c r="H16655" s="11" t="s">
        <v>56</v>
      </c>
      <c r="I16655" s="11" t="s">
        <v>56</v>
      </c>
      <c r="J16655" s="11" t="s">
        <v>56</v>
      </c>
      <c r="K16655" s="11" t="str">
        <f>IFERROR(INDEX('EDC Component Dictionary'!$C$5:$C$37,MATCH('Rates Database'!J16655,'EDC Component Dictionary'!$B$5:$B$37,0)), "Energy Supply")</f>
        <v>Distribution System</v>
      </c>
      <c r="L16655" s="12"/>
      <c r="M16655" s="12">
        <v>5.12</v>
      </c>
    </row>
    <row r="16656" spans="1:13" x14ac:dyDescent="0.3">
      <c r="A16656" s="18">
        <v>16654</v>
      </c>
      <c r="B16656" s="18">
        <f t="shared" si="520"/>
        <v>2020</v>
      </c>
      <c r="C16656" s="17">
        <v>44013</v>
      </c>
      <c r="D16656" s="18" t="s">
        <v>314</v>
      </c>
      <c r="E16656" s="18" t="s">
        <v>322</v>
      </c>
      <c r="F16656" s="18" t="str">
        <f t="shared" si="521"/>
        <v>Paxton-Customer Charge-44013</v>
      </c>
      <c r="G16656" s="11" t="s">
        <v>131</v>
      </c>
      <c r="H16656" s="11" t="s">
        <v>56</v>
      </c>
      <c r="I16656" s="11" t="s">
        <v>56</v>
      </c>
      <c r="J16656" s="11" t="s">
        <v>56</v>
      </c>
      <c r="K16656" s="11" t="str">
        <f>IFERROR(INDEX('EDC Component Dictionary'!$C$5:$C$37,MATCH('Rates Database'!J16656,'EDC Component Dictionary'!$B$5:$B$37,0)), "Energy Supply")</f>
        <v>Distribution System</v>
      </c>
      <c r="L16656" s="12"/>
      <c r="M16656" s="12">
        <v>5</v>
      </c>
    </row>
    <row r="16657" spans="1:13" x14ac:dyDescent="0.3">
      <c r="A16657" s="18">
        <v>16655</v>
      </c>
      <c r="B16657" s="18">
        <f t="shared" si="520"/>
        <v>2020</v>
      </c>
      <c r="C16657" s="17">
        <v>44013</v>
      </c>
      <c r="D16657" s="18" t="s">
        <v>314</v>
      </c>
      <c r="E16657" s="18" t="s">
        <v>323</v>
      </c>
      <c r="F16657" s="18" t="str">
        <f t="shared" si="521"/>
        <v>Templeton-Customer Charge-44013</v>
      </c>
      <c r="G16657" s="11" t="s">
        <v>131</v>
      </c>
      <c r="H16657" s="11" t="s">
        <v>56</v>
      </c>
      <c r="I16657" s="11" t="s">
        <v>56</v>
      </c>
      <c r="J16657" s="11" t="s">
        <v>56</v>
      </c>
      <c r="K16657" s="11" t="str">
        <f>IFERROR(INDEX('EDC Component Dictionary'!$C$5:$C$37,MATCH('Rates Database'!J16657,'EDC Component Dictionary'!$B$5:$B$37,0)), "Energy Supply")</f>
        <v>Distribution System</v>
      </c>
      <c r="L16657" s="12"/>
      <c r="M16657" s="12">
        <v>3.75</v>
      </c>
    </row>
    <row r="16658" spans="1:13" x14ac:dyDescent="0.3">
      <c r="A16658" s="18">
        <v>16656</v>
      </c>
      <c r="B16658" s="18">
        <f t="shared" si="520"/>
        <v>2020</v>
      </c>
      <c r="C16658" s="17">
        <v>44013</v>
      </c>
      <c r="D16658" s="18" t="s">
        <v>314</v>
      </c>
      <c r="E16658" s="18" t="s">
        <v>324</v>
      </c>
      <c r="F16658" s="18" t="str">
        <f t="shared" si="521"/>
        <v>Hudson-Customer Charge-44013</v>
      </c>
      <c r="G16658" s="11" t="s">
        <v>131</v>
      </c>
      <c r="H16658" s="11" t="s">
        <v>56</v>
      </c>
      <c r="I16658" s="11" t="s">
        <v>56</v>
      </c>
      <c r="J16658" s="11" t="s">
        <v>56</v>
      </c>
      <c r="K16658" s="11" t="str">
        <f>IFERROR(INDEX('EDC Component Dictionary'!$C$5:$C$37,MATCH('Rates Database'!J16658,'EDC Component Dictionary'!$B$5:$B$37,0)), "Energy Supply")</f>
        <v>Distribution System</v>
      </c>
      <c r="L16658" s="12"/>
      <c r="M16658" s="12">
        <v>1.8153999999999999</v>
      </c>
    </row>
    <row r="16659" spans="1:13" x14ac:dyDescent="0.3">
      <c r="A16659" s="18">
        <v>16657</v>
      </c>
      <c r="B16659" s="18">
        <f t="shared" si="520"/>
        <v>2020</v>
      </c>
      <c r="C16659" s="17">
        <v>44013</v>
      </c>
      <c r="D16659" s="18" t="s">
        <v>314</v>
      </c>
      <c r="E16659" s="18" t="s">
        <v>325</v>
      </c>
      <c r="F16659" s="18" t="str">
        <f t="shared" si="521"/>
        <v>Reading-Customer Charge-44013</v>
      </c>
      <c r="G16659" s="11" t="s">
        <v>131</v>
      </c>
      <c r="H16659" s="11" t="s">
        <v>56</v>
      </c>
      <c r="I16659" s="11" t="s">
        <v>56</v>
      </c>
      <c r="J16659" s="11" t="s">
        <v>56</v>
      </c>
      <c r="K16659" s="11" t="str">
        <f>IFERROR(INDEX('EDC Component Dictionary'!$C$5:$C$37,MATCH('Rates Database'!J16659,'EDC Component Dictionary'!$B$5:$B$37,0)), "Energy Supply")</f>
        <v>Distribution System</v>
      </c>
      <c r="L16659" s="12"/>
      <c r="M16659" s="12">
        <v>4.3520000000000003</v>
      </c>
    </row>
    <row r="16660" spans="1:13" x14ac:dyDescent="0.3">
      <c r="A16660" s="18">
        <v>16658</v>
      </c>
      <c r="B16660" s="18">
        <f t="shared" si="520"/>
        <v>2020</v>
      </c>
      <c r="C16660" s="17">
        <v>44013</v>
      </c>
      <c r="D16660" s="18" t="s">
        <v>314</v>
      </c>
      <c r="E16660" s="18" t="s">
        <v>326</v>
      </c>
      <c r="F16660" s="18" t="str">
        <f t="shared" si="521"/>
        <v>Shrewsbury-Customer Charge-44013</v>
      </c>
      <c r="G16660" s="11" t="s">
        <v>131</v>
      </c>
      <c r="H16660" s="11" t="s">
        <v>56</v>
      </c>
      <c r="I16660" s="11" t="s">
        <v>56</v>
      </c>
      <c r="J16660" s="11" t="s">
        <v>56</v>
      </c>
      <c r="K16660" s="11" t="str">
        <f>IFERROR(INDEX('EDC Component Dictionary'!$C$5:$C$37,MATCH('Rates Database'!J16660,'EDC Component Dictionary'!$B$5:$B$37,0)), "Energy Supply")</f>
        <v>Distribution System</v>
      </c>
      <c r="L16660" s="12"/>
      <c r="M16660" s="12">
        <v>5</v>
      </c>
    </row>
    <row r="16661" spans="1:13" x14ac:dyDescent="0.3">
      <c r="A16661" s="18">
        <v>16659</v>
      </c>
      <c r="B16661" s="18">
        <f t="shared" si="520"/>
        <v>2020</v>
      </c>
      <c r="C16661" s="17">
        <v>44013</v>
      </c>
      <c r="D16661" s="18" t="s">
        <v>314</v>
      </c>
      <c r="E16661" s="18" t="s">
        <v>327</v>
      </c>
      <c r="F16661" s="18" t="str">
        <f t="shared" si="521"/>
        <v>Ipswich-Customer Charge-44013</v>
      </c>
      <c r="G16661" s="11" t="s">
        <v>131</v>
      </c>
      <c r="H16661" s="11" t="s">
        <v>56</v>
      </c>
      <c r="I16661" s="11" t="s">
        <v>56</v>
      </c>
      <c r="J16661" s="11" t="s">
        <v>56</v>
      </c>
      <c r="K16661" s="11" t="str">
        <f>IFERROR(INDEX('EDC Component Dictionary'!$C$5:$C$37,MATCH('Rates Database'!J16661,'EDC Component Dictionary'!$B$5:$B$37,0)), "Energy Supply")</f>
        <v>Distribution System</v>
      </c>
      <c r="L16661" s="12"/>
      <c r="M16661" s="12">
        <v>4</v>
      </c>
    </row>
    <row r="16662" spans="1:13" x14ac:dyDescent="0.3">
      <c r="A16662" s="18">
        <v>16660</v>
      </c>
      <c r="B16662" s="18">
        <f t="shared" ref="B16662:B16725" si="522">YEAR(C16662)</f>
        <v>2020</v>
      </c>
      <c r="C16662" s="17">
        <v>44013</v>
      </c>
      <c r="D16662" s="18" t="s">
        <v>314</v>
      </c>
      <c r="E16662" s="18" t="s">
        <v>328</v>
      </c>
      <c r="F16662" s="18" t="str">
        <f t="shared" si="521"/>
        <v>Westfield-Customer Charge-44013</v>
      </c>
      <c r="G16662" s="11" t="s">
        <v>131</v>
      </c>
      <c r="H16662" s="11" t="s">
        <v>56</v>
      </c>
      <c r="I16662" s="11" t="s">
        <v>56</v>
      </c>
      <c r="J16662" s="11" t="s">
        <v>56</v>
      </c>
      <c r="K16662" s="11" t="str">
        <f>IFERROR(INDEX('EDC Component Dictionary'!$C$5:$C$37,MATCH('Rates Database'!J16662,'EDC Component Dictionary'!$B$5:$B$37,0)), "Energy Supply")</f>
        <v>Distribution System</v>
      </c>
      <c r="L16662" s="12"/>
      <c r="M16662" s="12">
        <v>11.637499999999999</v>
      </c>
    </row>
    <row r="16663" spans="1:13" x14ac:dyDescent="0.3">
      <c r="A16663" s="18">
        <v>16661</v>
      </c>
      <c r="B16663" s="18">
        <f t="shared" si="522"/>
        <v>2020</v>
      </c>
      <c r="C16663" s="17">
        <v>44013</v>
      </c>
      <c r="D16663" s="18" t="s">
        <v>314</v>
      </c>
      <c r="E16663" s="18" t="s">
        <v>351</v>
      </c>
      <c r="F16663" s="18" t="str">
        <f t="shared" si="521"/>
        <v>Groton-Customer Charge-44013</v>
      </c>
      <c r="G16663" s="11" t="s">
        <v>131</v>
      </c>
      <c r="H16663" s="11" t="s">
        <v>56</v>
      </c>
      <c r="I16663" s="11" t="s">
        <v>56</v>
      </c>
      <c r="J16663" s="11" t="s">
        <v>56</v>
      </c>
      <c r="K16663" s="11" t="str">
        <f>IFERROR(INDEX('EDC Component Dictionary'!$C$5:$C$37,MATCH('Rates Database'!J16663,'EDC Component Dictionary'!$B$5:$B$37,0)), "Energy Supply")</f>
        <v>Distribution System</v>
      </c>
      <c r="L16663" s="12"/>
      <c r="M16663" s="12">
        <v>3.82</v>
      </c>
    </row>
    <row r="16664" spans="1:13" x14ac:dyDescent="0.3">
      <c r="A16664" s="18">
        <v>16662</v>
      </c>
      <c r="B16664" s="18">
        <f t="shared" si="522"/>
        <v>2020</v>
      </c>
      <c r="C16664" s="17">
        <v>44013</v>
      </c>
      <c r="D16664" s="18" t="s">
        <v>314</v>
      </c>
      <c r="E16664" s="18" t="s">
        <v>329</v>
      </c>
      <c r="F16664" s="18" t="str">
        <f t="shared" si="521"/>
        <v>Merrimac-Customer Charge-44013</v>
      </c>
      <c r="G16664" s="11" t="s">
        <v>131</v>
      </c>
      <c r="H16664" s="11" t="s">
        <v>56</v>
      </c>
      <c r="I16664" s="11" t="s">
        <v>56</v>
      </c>
      <c r="J16664" s="11" t="s">
        <v>56</v>
      </c>
      <c r="K16664" s="11" t="str">
        <f>IFERROR(INDEX('EDC Component Dictionary'!$C$5:$C$37,MATCH('Rates Database'!J16664,'EDC Component Dictionary'!$B$5:$B$37,0)), "Energy Supply")</f>
        <v>Distribution System</v>
      </c>
      <c r="L16664" s="12"/>
      <c r="M16664" s="12">
        <v>5.5</v>
      </c>
    </row>
    <row r="16665" spans="1:13" x14ac:dyDescent="0.3">
      <c r="A16665" s="18">
        <v>16663</v>
      </c>
      <c r="B16665" s="18">
        <f t="shared" si="522"/>
        <v>2020</v>
      </c>
      <c r="C16665" s="17">
        <v>44013</v>
      </c>
      <c r="D16665" s="18" t="s">
        <v>314</v>
      </c>
      <c r="E16665" s="18" t="s">
        <v>352</v>
      </c>
      <c r="F16665" s="18" t="str">
        <f t="shared" si="521"/>
        <v>Belmont-Customer Charge-44013</v>
      </c>
      <c r="G16665" s="11" t="s">
        <v>131</v>
      </c>
      <c r="H16665" s="11" t="s">
        <v>56</v>
      </c>
      <c r="I16665" s="11" t="s">
        <v>56</v>
      </c>
      <c r="J16665" s="11" t="s">
        <v>56</v>
      </c>
      <c r="K16665" s="11" t="str">
        <f>IFERROR(INDEX('EDC Component Dictionary'!$C$5:$C$37,MATCH('Rates Database'!J16665,'EDC Component Dictionary'!$B$5:$B$37,0)), "Energy Supply")</f>
        <v>Distribution System</v>
      </c>
      <c r="L16665" s="12"/>
      <c r="M16665" s="12">
        <v>10.5999999999999</v>
      </c>
    </row>
    <row r="16666" spans="1:13" x14ac:dyDescent="0.3">
      <c r="A16666" s="18">
        <v>16664</v>
      </c>
      <c r="B16666" s="18">
        <f t="shared" si="522"/>
        <v>2020</v>
      </c>
      <c r="C16666" s="17">
        <v>44013</v>
      </c>
      <c r="D16666" s="18" t="s">
        <v>314</v>
      </c>
      <c r="E16666" s="18" t="s">
        <v>330</v>
      </c>
      <c r="F16666" s="18" t="str">
        <f t="shared" si="521"/>
        <v>Chicopee-Customer Charge-44013</v>
      </c>
      <c r="G16666" s="11" t="s">
        <v>131</v>
      </c>
      <c r="H16666" s="11" t="s">
        <v>56</v>
      </c>
      <c r="I16666" s="11" t="s">
        <v>56</v>
      </c>
      <c r="J16666" s="11" t="s">
        <v>56</v>
      </c>
      <c r="K16666" s="11" t="str">
        <f>IFERROR(INDEX('EDC Component Dictionary'!$C$5:$C$37,MATCH('Rates Database'!J16666,'EDC Component Dictionary'!$B$5:$B$37,0)), "Energy Supply")</f>
        <v>Distribution System</v>
      </c>
      <c r="L16666" s="12"/>
      <c r="M16666" s="12">
        <v>5.6</v>
      </c>
    </row>
    <row r="16667" spans="1:13" x14ac:dyDescent="0.3">
      <c r="A16667" s="18">
        <v>16665</v>
      </c>
      <c r="B16667" s="18">
        <f t="shared" si="522"/>
        <v>2020</v>
      </c>
      <c r="C16667" s="17">
        <v>44013</v>
      </c>
      <c r="D16667" s="18" t="s">
        <v>314</v>
      </c>
      <c r="E16667" s="18" t="s">
        <v>331</v>
      </c>
      <c r="F16667" s="18" t="str">
        <f t="shared" si="521"/>
        <v>Marblehead-Customer Charge-44013</v>
      </c>
      <c r="G16667" s="11" t="s">
        <v>131</v>
      </c>
      <c r="H16667" s="11" t="s">
        <v>56</v>
      </c>
      <c r="I16667" s="11" t="s">
        <v>56</v>
      </c>
      <c r="J16667" s="11" t="s">
        <v>56</v>
      </c>
      <c r="K16667" s="11" t="str">
        <f>IFERROR(INDEX('EDC Component Dictionary'!$C$5:$C$37,MATCH('Rates Database'!J16667,'EDC Component Dictionary'!$B$5:$B$37,0)), "Energy Supply")</f>
        <v>Distribution System</v>
      </c>
      <c r="L16667" s="12"/>
      <c r="M16667" s="12">
        <v>0.82999999999999796</v>
      </c>
    </row>
    <row r="16668" spans="1:13" x14ac:dyDescent="0.3">
      <c r="A16668" s="18">
        <v>16666</v>
      </c>
      <c r="B16668" s="18">
        <f t="shared" si="522"/>
        <v>2020</v>
      </c>
      <c r="C16668" s="17">
        <v>44013</v>
      </c>
      <c r="D16668" s="18" t="s">
        <v>314</v>
      </c>
      <c r="E16668" s="18" t="s">
        <v>332</v>
      </c>
      <c r="F16668" s="18" t="str">
        <f t="shared" si="521"/>
        <v>Hingham-Customer Charge-44013</v>
      </c>
      <c r="G16668" s="11" t="s">
        <v>131</v>
      </c>
      <c r="H16668" s="11" t="s">
        <v>56</v>
      </c>
      <c r="I16668" s="11" t="s">
        <v>56</v>
      </c>
      <c r="J16668" s="11" t="s">
        <v>56</v>
      </c>
      <c r="K16668" s="11" t="str">
        <f>IFERROR(INDEX('EDC Component Dictionary'!$C$5:$C$37,MATCH('Rates Database'!J16668,'EDC Component Dictionary'!$B$5:$B$37,0)), "Energy Supply")</f>
        <v>Distribution System</v>
      </c>
      <c r="L16668" s="12"/>
      <c r="M16668" s="12">
        <v>7.9739999999999798</v>
      </c>
    </row>
    <row r="16669" spans="1:13" x14ac:dyDescent="0.3">
      <c r="A16669" s="18">
        <v>16667</v>
      </c>
      <c r="B16669" s="18">
        <f t="shared" si="522"/>
        <v>2020</v>
      </c>
      <c r="C16669" s="17">
        <v>44013</v>
      </c>
      <c r="D16669" s="18" t="s">
        <v>314</v>
      </c>
      <c r="E16669" s="18" t="s">
        <v>333</v>
      </c>
      <c r="F16669" s="18" t="str">
        <f t="shared" si="521"/>
        <v>South Hadley-Customer Charge-44013</v>
      </c>
      <c r="G16669" s="11" t="s">
        <v>131</v>
      </c>
      <c r="H16669" s="11" t="s">
        <v>56</v>
      </c>
      <c r="I16669" s="11" t="s">
        <v>56</v>
      </c>
      <c r="J16669" s="11" t="s">
        <v>56</v>
      </c>
      <c r="K16669" s="11" t="str">
        <f>IFERROR(INDEX('EDC Component Dictionary'!$C$5:$C$37,MATCH('Rates Database'!J16669,'EDC Component Dictionary'!$B$5:$B$37,0)), "Energy Supply")</f>
        <v>Distribution System</v>
      </c>
      <c r="L16669" s="12"/>
      <c r="M16669" s="12">
        <v>4.7</v>
      </c>
    </row>
    <row r="16670" spans="1:13" x14ac:dyDescent="0.3">
      <c r="A16670" s="18">
        <v>16668</v>
      </c>
      <c r="B16670" s="18">
        <f t="shared" si="522"/>
        <v>2020</v>
      </c>
      <c r="C16670" s="17">
        <v>44013</v>
      </c>
      <c r="D16670" s="18" t="s">
        <v>314</v>
      </c>
      <c r="E16670" s="18" t="s">
        <v>334</v>
      </c>
      <c r="F16670" s="18" t="str">
        <f t="shared" si="521"/>
        <v>Georgetown-Customer Charge-44013</v>
      </c>
      <c r="G16670" s="11" t="s">
        <v>131</v>
      </c>
      <c r="H16670" s="11" t="s">
        <v>56</v>
      </c>
      <c r="I16670" s="11" t="s">
        <v>56</v>
      </c>
      <c r="J16670" s="11" t="s">
        <v>56</v>
      </c>
      <c r="K16670" s="11" t="str">
        <f>IFERROR(INDEX('EDC Component Dictionary'!$C$5:$C$37,MATCH('Rates Database'!J16670,'EDC Component Dictionary'!$B$5:$B$37,0)), "Energy Supply")</f>
        <v>Distribution System</v>
      </c>
      <c r="L16670" s="12"/>
      <c r="M16670" s="12">
        <v>5.41099999999998</v>
      </c>
    </row>
    <row r="16671" spans="1:13" x14ac:dyDescent="0.3">
      <c r="A16671" s="18">
        <v>16669</v>
      </c>
      <c r="B16671" s="18">
        <f t="shared" si="522"/>
        <v>2020</v>
      </c>
      <c r="C16671" s="17">
        <v>44013</v>
      </c>
      <c r="D16671" s="18" t="s">
        <v>314</v>
      </c>
      <c r="E16671" s="18" t="s">
        <v>335</v>
      </c>
      <c r="F16671" s="18" t="str">
        <f t="shared" si="521"/>
        <v>Sterling-Customer Charge-44013</v>
      </c>
      <c r="G16671" s="11" t="s">
        <v>131</v>
      </c>
      <c r="H16671" s="11" t="s">
        <v>56</v>
      </c>
      <c r="I16671" s="11" t="s">
        <v>56</v>
      </c>
      <c r="J16671" s="11" t="s">
        <v>56</v>
      </c>
      <c r="K16671" s="11" t="str">
        <f>IFERROR(INDEX('EDC Component Dictionary'!$C$5:$C$37,MATCH('Rates Database'!J16671,'EDC Component Dictionary'!$B$5:$B$37,0)), "Energy Supply")</f>
        <v>Distribution System</v>
      </c>
      <c r="L16671" s="12"/>
      <c r="M16671" s="12">
        <v>4</v>
      </c>
    </row>
    <row r="16672" spans="1:13" x14ac:dyDescent="0.3">
      <c r="A16672" s="18">
        <v>16670</v>
      </c>
      <c r="B16672" s="18">
        <f t="shared" si="522"/>
        <v>2020</v>
      </c>
      <c r="C16672" s="17">
        <v>44013</v>
      </c>
      <c r="D16672" s="18" t="s">
        <v>314</v>
      </c>
      <c r="E16672" s="18" t="s">
        <v>336</v>
      </c>
      <c r="F16672" s="18" t="str">
        <f t="shared" si="521"/>
        <v>Littleton-Customer Charge-44013</v>
      </c>
      <c r="G16672" s="11" t="s">
        <v>131</v>
      </c>
      <c r="H16672" s="11" t="s">
        <v>56</v>
      </c>
      <c r="I16672" s="11" t="s">
        <v>56</v>
      </c>
      <c r="J16672" s="11" t="s">
        <v>56</v>
      </c>
      <c r="K16672" s="11" t="str">
        <f>IFERROR(INDEX('EDC Component Dictionary'!$C$5:$C$37,MATCH('Rates Database'!J16672,'EDC Component Dictionary'!$B$5:$B$37,0)), "Energy Supply")</f>
        <v>Distribution System</v>
      </c>
      <c r="L16672" s="12"/>
      <c r="M16672" s="12">
        <v>3.5000000000000102</v>
      </c>
    </row>
    <row r="16673" spans="1:13" x14ac:dyDescent="0.3">
      <c r="A16673" s="18">
        <v>16671</v>
      </c>
      <c r="B16673" s="18">
        <f t="shared" si="522"/>
        <v>2020</v>
      </c>
      <c r="C16673" s="17">
        <v>44013</v>
      </c>
      <c r="D16673" s="18" t="s">
        <v>314</v>
      </c>
      <c r="E16673" s="18" t="s">
        <v>337</v>
      </c>
      <c r="F16673" s="18" t="str">
        <f t="shared" si="521"/>
        <v>Boylston-Customer Charge-44013</v>
      </c>
      <c r="G16673" s="11" t="s">
        <v>131</v>
      </c>
      <c r="H16673" s="11" t="s">
        <v>56</v>
      </c>
      <c r="I16673" s="11" t="s">
        <v>56</v>
      </c>
      <c r="J16673" s="11" t="s">
        <v>56</v>
      </c>
      <c r="K16673" s="11" t="str">
        <f>IFERROR(INDEX('EDC Component Dictionary'!$C$5:$C$37,MATCH('Rates Database'!J16673,'EDC Component Dictionary'!$B$5:$B$37,0)), "Energy Supply")</f>
        <v>Distribution System</v>
      </c>
      <c r="L16673" s="12"/>
      <c r="M16673" s="12">
        <v>9</v>
      </c>
    </row>
    <row r="16674" spans="1:13" x14ac:dyDescent="0.3">
      <c r="A16674" s="18">
        <v>16672</v>
      </c>
      <c r="B16674" s="18">
        <f t="shared" si="522"/>
        <v>2020</v>
      </c>
      <c r="C16674" s="17">
        <v>44013</v>
      </c>
      <c r="D16674" s="18" t="s">
        <v>314</v>
      </c>
      <c r="E16674" s="18" t="s">
        <v>338</v>
      </c>
      <c r="F16674" s="18" t="str">
        <f t="shared" si="521"/>
        <v>Princeton-Customer Charge-44013</v>
      </c>
      <c r="G16674" s="11" t="s">
        <v>131</v>
      </c>
      <c r="H16674" s="11" t="s">
        <v>56</v>
      </c>
      <c r="I16674" s="11" t="s">
        <v>56</v>
      </c>
      <c r="J16674" s="11" t="s">
        <v>56</v>
      </c>
      <c r="K16674" s="11" t="str">
        <f>IFERROR(INDEX('EDC Component Dictionary'!$C$5:$C$37,MATCH('Rates Database'!J16674,'EDC Component Dictionary'!$B$5:$B$37,0)), "Energy Supply")</f>
        <v>Distribution System</v>
      </c>
      <c r="L16674" s="12"/>
      <c r="M16674" s="12">
        <v>8.9500000000000099</v>
      </c>
    </row>
    <row r="16675" spans="1:13" x14ac:dyDescent="0.3">
      <c r="A16675" s="18">
        <v>16673</v>
      </c>
      <c r="B16675" s="18">
        <f t="shared" si="522"/>
        <v>2020</v>
      </c>
      <c r="C16675" s="17">
        <v>44013</v>
      </c>
      <c r="D16675" s="18" t="s">
        <v>314</v>
      </c>
      <c r="E16675" s="18" t="s">
        <v>347</v>
      </c>
      <c r="F16675" s="18" t="str">
        <f t="shared" si="521"/>
        <v>Middleborough-Customer Charge-44013</v>
      </c>
      <c r="G16675" s="11" t="s">
        <v>131</v>
      </c>
      <c r="H16675" s="11" t="s">
        <v>56</v>
      </c>
      <c r="I16675" s="11" t="s">
        <v>56</v>
      </c>
      <c r="J16675" s="11" t="s">
        <v>56</v>
      </c>
      <c r="K16675" s="11" t="str">
        <f>IFERROR(INDEX('EDC Component Dictionary'!$C$5:$C$37,MATCH('Rates Database'!J16675,'EDC Component Dictionary'!$B$5:$B$37,0)), "Energy Supply")</f>
        <v>Distribution System</v>
      </c>
      <c r="L16675" s="12"/>
      <c r="M16675" s="12">
        <v>4.5049999999999901</v>
      </c>
    </row>
    <row r="16676" spans="1:13" x14ac:dyDescent="0.3">
      <c r="A16676" s="18">
        <v>16674</v>
      </c>
      <c r="B16676" s="18">
        <f t="shared" si="522"/>
        <v>2020</v>
      </c>
      <c r="C16676" s="17">
        <v>44013</v>
      </c>
      <c r="D16676" s="18" t="s">
        <v>314</v>
      </c>
      <c r="E16676" s="18" t="s">
        <v>339</v>
      </c>
      <c r="F16676" s="18" t="str">
        <f t="shared" si="521"/>
        <v>Rowley-Customer Charge-44013</v>
      </c>
      <c r="G16676" s="11" t="s">
        <v>131</v>
      </c>
      <c r="H16676" s="11" t="s">
        <v>56</v>
      </c>
      <c r="I16676" s="11" t="s">
        <v>56</v>
      </c>
      <c r="J16676" s="11" t="s">
        <v>56</v>
      </c>
      <c r="K16676" s="11" t="str">
        <f>IFERROR(INDEX('EDC Component Dictionary'!$C$5:$C$37,MATCH('Rates Database'!J16676,'EDC Component Dictionary'!$B$5:$B$37,0)), "Energy Supply")</f>
        <v>Distribution System</v>
      </c>
      <c r="L16676" s="12"/>
      <c r="M16676" s="12">
        <v>4</v>
      </c>
    </row>
    <row r="16677" spans="1:13" x14ac:dyDescent="0.3">
      <c r="A16677" s="18">
        <v>16675</v>
      </c>
      <c r="B16677" s="18">
        <f t="shared" si="522"/>
        <v>2020</v>
      </c>
      <c r="C16677" s="17">
        <v>44013</v>
      </c>
      <c r="D16677" s="18" t="s">
        <v>314</v>
      </c>
      <c r="E16677" s="18" t="s">
        <v>353</v>
      </c>
      <c r="F16677" s="18" t="str">
        <f t="shared" si="521"/>
        <v>Concord-Customer Charge-44013</v>
      </c>
      <c r="G16677" s="11" t="s">
        <v>131</v>
      </c>
      <c r="H16677" s="11" t="s">
        <v>56</v>
      </c>
      <c r="I16677" s="11" t="s">
        <v>56</v>
      </c>
      <c r="J16677" s="11" t="s">
        <v>56</v>
      </c>
      <c r="K16677" s="11" t="str">
        <f>IFERROR(INDEX('EDC Component Dictionary'!$C$5:$C$37,MATCH('Rates Database'!J16677,'EDC Component Dictionary'!$B$5:$B$37,0)), "Energy Supply")</f>
        <v>Distribution System</v>
      </c>
      <c r="L16677" s="12"/>
      <c r="M16677" s="12">
        <v>8.4166500000000006</v>
      </c>
    </row>
    <row r="16678" spans="1:13" x14ac:dyDescent="0.3">
      <c r="A16678" s="18">
        <v>16676</v>
      </c>
      <c r="B16678" s="18">
        <f t="shared" si="522"/>
        <v>2020</v>
      </c>
      <c r="C16678" s="17">
        <v>44013</v>
      </c>
      <c r="D16678" s="18" t="s">
        <v>314</v>
      </c>
      <c r="E16678" s="18" t="s">
        <v>340</v>
      </c>
      <c r="F16678" s="18" t="str">
        <f t="shared" si="521"/>
        <v>Wakefield-Customer Charge-44013</v>
      </c>
      <c r="G16678" s="11" t="s">
        <v>131</v>
      </c>
      <c r="H16678" s="11" t="s">
        <v>56</v>
      </c>
      <c r="I16678" s="11" t="s">
        <v>56</v>
      </c>
      <c r="J16678" s="11" t="s">
        <v>56</v>
      </c>
      <c r="K16678" s="11" t="str">
        <f>IFERROR(INDEX('EDC Component Dictionary'!$C$5:$C$37,MATCH('Rates Database'!J16678,'EDC Component Dictionary'!$B$5:$B$37,0)), "Energy Supply")</f>
        <v>Distribution System</v>
      </c>
      <c r="L16678" s="12"/>
      <c r="M16678" s="12">
        <v>6</v>
      </c>
    </row>
    <row r="16679" spans="1:13" x14ac:dyDescent="0.3">
      <c r="A16679" s="18">
        <v>16677</v>
      </c>
      <c r="B16679" s="18">
        <f t="shared" si="522"/>
        <v>2020</v>
      </c>
      <c r="C16679" s="17">
        <v>44013</v>
      </c>
      <c r="D16679" s="18" t="s">
        <v>314</v>
      </c>
      <c r="E16679" s="18" t="s">
        <v>341</v>
      </c>
      <c r="F16679" s="18" t="str">
        <f t="shared" si="521"/>
        <v>Hull-Customer Charge-44013</v>
      </c>
      <c r="G16679" s="11" t="s">
        <v>131</v>
      </c>
      <c r="H16679" s="11" t="s">
        <v>56</v>
      </c>
      <c r="I16679" s="11" t="s">
        <v>56</v>
      </c>
      <c r="J16679" s="11" t="s">
        <v>56</v>
      </c>
      <c r="K16679" s="11" t="str">
        <f>IFERROR(INDEX('EDC Component Dictionary'!$C$5:$C$37,MATCH('Rates Database'!J16679,'EDC Component Dictionary'!$B$5:$B$37,0)), "Energy Supply")</f>
        <v>Distribution System</v>
      </c>
      <c r="L16679" s="12"/>
      <c r="M16679" s="12">
        <v>5.7960000000000003</v>
      </c>
    </row>
    <row r="16680" spans="1:13" x14ac:dyDescent="0.3">
      <c r="A16680" s="18">
        <v>16678</v>
      </c>
      <c r="B16680" s="18">
        <f t="shared" si="522"/>
        <v>2020</v>
      </c>
      <c r="C16680" s="17">
        <v>44013</v>
      </c>
      <c r="D16680" s="18" t="s">
        <v>314</v>
      </c>
      <c r="E16680" s="18" t="s">
        <v>342</v>
      </c>
      <c r="F16680" s="18" t="str">
        <f t="shared" si="521"/>
        <v>North Attleborough-Customer Charge-44013</v>
      </c>
      <c r="G16680" s="11" t="s">
        <v>131</v>
      </c>
      <c r="H16680" s="11" t="s">
        <v>56</v>
      </c>
      <c r="I16680" s="11" t="s">
        <v>56</v>
      </c>
      <c r="J16680" s="11" t="s">
        <v>56</v>
      </c>
      <c r="K16680" s="11" t="str">
        <f>IFERROR(INDEX('EDC Component Dictionary'!$C$5:$C$37,MATCH('Rates Database'!J16680,'EDC Component Dictionary'!$B$5:$B$37,0)), "Energy Supply")</f>
        <v>Distribution System</v>
      </c>
      <c r="L16680" s="12"/>
      <c r="M16680" s="12">
        <v>9.2880000000000091</v>
      </c>
    </row>
    <row r="16681" spans="1:13" x14ac:dyDescent="0.3">
      <c r="A16681" s="18">
        <v>16679</v>
      </c>
      <c r="B16681" s="18">
        <f t="shared" si="522"/>
        <v>2020</v>
      </c>
      <c r="C16681" s="17">
        <v>44013</v>
      </c>
      <c r="D16681" s="18" t="s">
        <v>314</v>
      </c>
      <c r="E16681" s="18" t="s">
        <v>343</v>
      </c>
      <c r="F16681" s="18" t="str">
        <f t="shared" si="521"/>
        <v>Holden-Customer Charge-44013</v>
      </c>
      <c r="G16681" s="11" t="s">
        <v>131</v>
      </c>
      <c r="H16681" s="11" t="s">
        <v>56</v>
      </c>
      <c r="I16681" s="11" t="s">
        <v>56</v>
      </c>
      <c r="J16681" s="11" t="s">
        <v>56</v>
      </c>
      <c r="K16681" s="11" t="str">
        <f>IFERROR(INDEX('EDC Component Dictionary'!$C$5:$C$37,MATCH('Rates Database'!J16681,'EDC Component Dictionary'!$B$5:$B$37,0)), "Energy Supply")</f>
        <v>Distribution System</v>
      </c>
      <c r="L16681" s="12"/>
      <c r="M16681" s="12">
        <v>4.25</v>
      </c>
    </row>
    <row r="16682" spans="1:13" x14ac:dyDescent="0.3">
      <c r="A16682" s="18">
        <v>16680</v>
      </c>
      <c r="B16682" s="18">
        <f t="shared" si="522"/>
        <v>2020</v>
      </c>
      <c r="C16682" s="17">
        <v>44013</v>
      </c>
      <c r="D16682" s="18" t="s">
        <v>314</v>
      </c>
      <c r="E16682" s="18" t="s">
        <v>354</v>
      </c>
      <c r="F16682" s="18" t="str">
        <f t="shared" si="521"/>
        <v>Taunton-Customer Charge-44013</v>
      </c>
      <c r="G16682" s="11" t="s">
        <v>131</v>
      </c>
      <c r="H16682" s="11" t="s">
        <v>56</v>
      </c>
      <c r="I16682" s="11" t="s">
        <v>56</v>
      </c>
      <c r="J16682" s="11" t="s">
        <v>56</v>
      </c>
      <c r="K16682" s="11" t="str">
        <f>IFERROR(INDEX('EDC Component Dictionary'!$C$5:$C$37,MATCH('Rates Database'!J16682,'EDC Component Dictionary'!$B$5:$B$37,0)), "Energy Supply")</f>
        <v>Distribution System</v>
      </c>
      <c r="L16682" s="12"/>
      <c r="M16682" s="12">
        <v>9.2244999999999902</v>
      </c>
    </row>
    <row r="16683" spans="1:13" x14ac:dyDescent="0.3">
      <c r="A16683" s="18">
        <v>16681</v>
      </c>
      <c r="B16683" s="18">
        <f t="shared" si="522"/>
        <v>2020</v>
      </c>
      <c r="C16683" s="17">
        <v>44013</v>
      </c>
      <c r="D16683" s="18" t="s">
        <v>314</v>
      </c>
      <c r="E16683" s="18" t="s">
        <v>344</v>
      </c>
      <c r="F16683" s="18" t="str">
        <f t="shared" si="521"/>
        <v>Norwood-Customer Charge-44013</v>
      </c>
      <c r="G16683" s="11" t="s">
        <v>131</v>
      </c>
      <c r="H16683" s="11" t="s">
        <v>56</v>
      </c>
      <c r="I16683" s="11" t="s">
        <v>56</v>
      </c>
      <c r="J16683" s="11" t="s">
        <v>56</v>
      </c>
      <c r="K16683" s="11" t="str">
        <f>IFERROR(INDEX('EDC Component Dictionary'!$C$5:$C$37,MATCH('Rates Database'!J16683,'EDC Component Dictionary'!$B$5:$B$37,0)), "Energy Supply")</f>
        <v>Distribution System</v>
      </c>
      <c r="L16683" s="12"/>
      <c r="M16683" s="12">
        <v>9</v>
      </c>
    </row>
    <row r="16684" spans="1:13" x14ac:dyDescent="0.3">
      <c r="A16684" s="18">
        <v>16682</v>
      </c>
      <c r="B16684" s="18">
        <f t="shared" si="522"/>
        <v>2020</v>
      </c>
      <c r="C16684" s="17">
        <v>44013</v>
      </c>
      <c r="D16684" s="18" t="s">
        <v>314</v>
      </c>
      <c r="E16684" s="18" t="s">
        <v>355</v>
      </c>
      <c r="F16684" s="18" t="str">
        <f t="shared" si="521"/>
        <v>Wellesley-Customer Charge-44013</v>
      </c>
      <c r="G16684" s="11" t="s">
        <v>131</v>
      </c>
      <c r="H16684" s="11" t="s">
        <v>56</v>
      </c>
      <c r="I16684" s="11" t="s">
        <v>56</v>
      </c>
      <c r="J16684" s="11" t="s">
        <v>56</v>
      </c>
      <c r="K16684" s="11" t="str">
        <f>IFERROR(INDEX('EDC Component Dictionary'!$C$5:$C$37,MATCH('Rates Database'!J16684,'EDC Component Dictionary'!$B$5:$B$37,0)), "Energy Supply")</f>
        <v>Distribution System</v>
      </c>
      <c r="L16684" s="12"/>
      <c r="M16684" s="12">
        <v>2.5935000000000001</v>
      </c>
    </row>
    <row r="16685" spans="1:13" x14ac:dyDescent="0.3">
      <c r="A16685" s="18">
        <v>16683</v>
      </c>
      <c r="B16685" s="18">
        <f t="shared" si="522"/>
        <v>2020</v>
      </c>
      <c r="C16685" s="17">
        <v>44013</v>
      </c>
      <c r="D16685" s="18" t="s">
        <v>314</v>
      </c>
      <c r="E16685" s="18" t="s">
        <v>345</v>
      </c>
      <c r="F16685" s="18" t="str">
        <f t="shared" si="521"/>
        <v>Russell-Customer Charge-44013</v>
      </c>
      <c r="G16685" s="11" t="s">
        <v>131</v>
      </c>
      <c r="H16685" s="11" t="s">
        <v>56</v>
      </c>
      <c r="I16685" s="11" t="s">
        <v>56</v>
      </c>
      <c r="J16685" s="11" t="s">
        <v>56</v>
      </c>
      <c r="K16685" s="11" t="str">
        <f>IFERROR(INDEX('EDC Component Dictionary'!$C$5:$C$37,MATCH('Rates Database'!J16685,'EDC Component Dictionary'!$B$5:$B$37,0)), "Energy Supply")</f>
        <v>Distribution System</v>
      </c>
      <c r="L16685" s="12"/>
      <c r="M16685" s="12">
        <v>8</v>
      </c>
    </row>
    <row r="16686" spans="1:13" x14ac:dyDescent="0.3">
      <c r="A16686" s="18">
        <v>16684</v>
      </c>
      <c r="B16686" s="18">
        <f t="shared" si="522"/>
        <v>2020</v>
      </c>
      <c r="C16686" s="17">
        <v>44013</v>
      </c>
      <c r="D16686" s="18" t="s">
        <v>314</v>
      </c>
      <c r="E16686" s="18" t="s">
        <v>346</v>
      </c>
      <c r="F16686" s="18" t="str">
        <f t="shared" si="521"/>
        <v>Chester-Customer Charge-44013</v>
      </c>
      <c r="G16686" s="11" t="s">
        <v>131</v>
      </c>
      <c r="H16686" s="11" t="s">
        <v>56</v>
      </c>
      <c r="I16686" s="11" t="s">
        <v>56</v>
      </c>
      <c r="J16686" s="11" t="s">
        <v>56</v>
      </c>
      <c r="K16686" s="11" t="str">
        <f>IFERROR(INDEX('EDC Component Dictionary'!$C$5:$C$37,MATCH('Rates Database'!J16686,'EDC Component Dictionary'!$B$5:$B$37,0)), "Energy Supply")</f>
        <v>Distribution System</v>
      </c>
      <c r="L16686" s="12"/>
      <c r="M16686" s="12">
        <v>5.9850000000000101</v>
      </c>
    </row>
    <row r="16687" spans="1:13" x14ac:dyDescent="0.3">
      <c r="A16687" s="18">
        <v>16685</v>
      </c>
      <c r="B16687" s="18">
        <f t="shared" si="522"/>
        <v>2020</v>
      </c>
      <c r="C16687" s="17">
        <v>44166</v>
      </c>
      <c r="D16687" s="18" t="s">
        <v>314</v>
      </c>
      <c r="E16687" s="18" t="s">
        <v>315</v>
      </c>
      <c r="F16687" s="18" t="str">
        <f t="shared" si="521"/>
        <v>Holyoke-Customer Charge-44166</v>
      </c>
      <c r="G16687" s="11" t="s">
        <v>131</v>
      </c>
      <c r="H16687" s="11" t="s">
        <v>56</v>
      </c>
      <c r="I16687" s="11" t="s">
        <v>56</v>
      </c>
      <c r="J16687" s="11" t="s">
        <v>56</v>
      </c>
      <c r="K16687" s="11" t="str">
        <f>IFERROR(INDEX('EDC Component Dictionary'!$C$5:$C$37,MATCH('Rates Database'!J16687,'EDC Component Dictionary'!$B$5:$B$37,0)), "Energy Supply")</f>
        <v>Distribution System</v>
      </c>
      <c r="L16687" s="12"/>
      <c r="M16687" s="12">
        <v>4.9949999999999903</v>
      </c>
    </row>
    <row r="16688" spans="1:13" x14ac:dyDescent="0.3">
      <c r="A16688" s="18">
        <v>16686</v>
      </c>
      <c r="B16688" s="18">
        <f t="shared" si="522"/>
        <v>2020</v>
      </c>
      <c r="C16688" s="17">
        <v>44166</v>
      </c>
      <c r="D16688" s="18" t="s">
        <v>314</v>
      </c>
      <c r="E16688" s="18" t="s">
        <v>316</v>
      </c>
      <c r="F16688" s="18" t="str">
        <f t="shared" si="521"/>
        <v>West Boylston-Customer Charge-44166</v>
      </c>
      <c r="G16688" s="11" t="s">
        <v>131</v>
      </c>
      <c r="H16688" s="11" t="s">
        <v>56</v>
      </c>
      <c r="I16688" s="11" t="s">
        <v>56</v>
      </c>
      <c r="J16688" s="11" t="s">
        <v>56</v>
      </c>
      <c r="K16688" s="11" t="str">
        <f>IFERROR(INDEX('EDC Component Dictionary'!$C$5:$C$37,MATCH('Rates Database'!J16688,'EDC Component Dictionary'!$B$5:$B$37,0)), "Energy Supply")</f>
        <v>Distribution System</v>
      </c>
      <c r="L16688" s="12"/>
      <c r="M16688" s="12">
        <v>4.0140000000000002</v>
      </c>
    </row>
    <row r="16689" spans="1:13" x14ac:dyDescent="0.3">
      <c r="A16689" s="18">
        <v>16687</v>
      </c>
      <c r="B16689" s="18">
        <f t="shared" si="522"/>
        <v>2020</v>
      </c>
      <c r="C16689" s="17">
        <v>44166</v>
      </c>
      <c r="D16689" s="18" t="s">
        <v>314</v>
      </c>
      <c r="E16689" s="18" t="s">
        <v>348</v>
      </c>
      <c r="F16689" s="18" t="str">
        <f t="shared" si="521"/>
        <v>Middleton-Customer Charge-44166</v>
      </c>
      <c r="G16689" s="11" t="s">
        <v>131</v>
      </c>
      <c r="H16689" s="11" t="s">
        <v>56</v>
      </c>
      <c r="I16689" s="11" t="s">
        <v>56</v>
      </c>
      <c r="J16689" s="11" t="s">
        <v>56</v>
      </c>
      <c r="K16689" s="11" t="str">
        <f>IFERROR(INDEX('EDC Component Dictionary'!$C$5:$C$37,MATCH('Rates Database'!J16689,'EDC Component Dictionary'!$B$5:$B$37,0)), "Energy Supply")</f>
        <v>Distribution System</v>
      </c>
      <c r="L16689" s="12"/>
      <c r="M16689" s="12">
        <v>5.0399999999999903</v>
      </c>
    </row>
    <row r="16690" spans="1:13" x14ac:dyDescent="0.3">
      <c r="A16690" s="18">
        <v>16688</v>
      </c>
      <c r="B16690" s="18">
        <f t="shared" si="522"/>
        <v>2020</v>
      </c>
      <c r="C16690" s="17">
        <v>44166</v>
      </c>
      <c r="D16690" s="18" t="s">
        <v>314</v>
      </c>
      <c r="E16690" s="18" t="s">
        <v>317</v>
      </c>
      <c r="F16690" s="18" t="str">
        <f t="shared" si="521"/>
        <v>Danvers-Customer Charge-44166</v>
      </c>
      <c r="G16690" s="11" t="s">
        <v>131</v>
      </c>
      <c r="H16690" s="11" t="s">
        <v>56</v>
      </c>
      <c r="I16690" s="11" t="s">
        <v>56</v>
      </c>
      <c r="J16690" s="11" t="s">
        <v>56</v>
      </c>
      <c r="K16690" s="11" t="str">
        <f>IFERROR(INDEX('EDC Component Dictionary'!$C$5:$C$37,MATCH('Rates Database'!J16690,'EDC Component Dictionary'!$B$5:$B$37,0)), "Energy Supply")</f>
        <v>Distribution System</v>
      </c>
      <c r="L16690" s="12"/>
      <c r="M16690" s="12">
        <v>5</v>
      </c>
    </row>
    <row r="16691" spans="1:13" x14ac:dyDescent="0.3">
      <c r="A16691" s="18">
        <v>16689</v>
      </c>
      <c r="B16691" s="18">
        <f t="shared" si="522"/>
        <v>2020</v>
      </c>
      <c r="C16691" s="17">
        <v>44166</v>
      </c>
      <c r="D16691" s="18" t="s">
        <v>314</v>
      </c>
      <c r="E16691" s="18" t="s">
        <v>318</v>
      </c>
      <c r="F16691" s="18" t="str">
        <f t="shared" si="521"/>
        <v>Peabody-Customer Charge-44166</v>
      </c>
      <c r="G16691" s="11" t="s">
        <v>131</v>
      </c>
      <c r="H16691" s="11" t="s">
        <v>56</v>
      </c>
      <c r="I16691" s="11" t="s">
        <v>56</v>
      </c>
      <c r="J16691" s="11" t="s">
        <v>56</v>
      </c>
      <c r="K16691" s="11" t="str">
        <f>IFERROR(INDEX('EDC Component Dictionary'!$C$5:$C$37,MATCH('Rates Database'!J16691,'EDC Component Dictionary'!$B$5:$B$37,0)), "Energy Supply")</f>
        <v>Distribution System</v>
      </c>
      <c r="L16691" s="12"/>
      <c r="M16691" s="12">
        <v>1.0819999999999801</v>
      </c>
    </row>
    <row r="16692" spans="1:13" x14ac:dyDescent="0.3">
      <c r="A16692" s="18">
        <v>16690</v>
      </c>
      <c r="B16692" s="18">
        <f t="shared" si="522"/>
        <v>2020</v>
      </c>
      <c r="C16692" s="17">
        <v>44166</v>
      </c>
      <c r="D16692" s="18" t="s">
        <v>314</v>
      </c>
      <c r="E16692" s="18" t="s">
        <v>319</v>
      </c>
      <c r="F16692" s="18" t="str">
        <f t="shared" si="521"/>
        <v>Ashburnham-Customer Charge-44166</v>
      </c>
      <c r="G16692" s="11" t="s">
        <v>131</v>
      </c>
      <c r="H16692" s="11" t="s">
        <v>56</v>
      </c>
      <c r="I16692" s="11" t="s">
        <v>56</v>
      </c>
      <c r="J16692" s="11" t="s">
        <v>56</v>
      </c>
      <c r="K16692" s="11" t="str">
        <f>IFERROR(INDEX('EDC Component Dictionary'!$C$5:$C$37,MATCH('Rates Database'!J16692,'EDC Component Dictionary'!$B$5:$B$37,0)), "Energy Supply")</f>
        <v>Distribution System</v>
      </c>
      <c r="L16692" s="12"/>
      <c r="M16692" s="12">
        <v>4.5</v>
      </c>
    </row>
    <row r="16693" spans="1:13" x14ac:dyDescent="0.3">
      <c r="A16693" s="18">
        <v>16691</v>
      </c>
      <c r="B16693" s="18">
        <f t="shared" si="522"/>
        <v>2020</v>
      </c>
      <c r="C16693" s="17">
        <v>44166</v>
      </c>
      <c r="D16693" s="18" t="s">
        <v>314</v>
      </c>
      <c r="E16693" s="18" t="s">
        <v>320</v>
      </c>
      <c r="F16693" s="18" t="str">
        <f t="shared" si="521"/>
        <v>Mansfield-Customer Charge-44166</v>
      </c>
      <c r="G16693" s="11" t="s">
        <v>131</v>
      </c>
      <c r="H16693" s="11" t="s">
        <v>56</v>
      </c>
      <c r="I16693" s="11" t="s">
        <v>56</v>
      </c>
      <c r="J16693" s="11" t="s">
        <v>56</v>
      </c>
      <c r="K16693" s="11" t="str">
        <f>IFERROR(INDEX('EDC Component Dictionary'!$C$5:$C$37,MATCH('Rates Database'!J16693,'EDC Component Dictionary'!$B$5:$B$37,0)), "Energy Supply")</f>
        <v>Distribution System</v>
      </c>
      <c r="L16693" s="12"/>
      <c r="M16693" s="12">
        <v>4</v>
      </c>
    </row>
    <row r="16694" spans="1:13" x14ac:dyDescent="0.3">
      <c r="A16694" s="18">
        <v>16692</v>
      </c>
      <c r="B16694" s="18">
        <f t="shared" si="522"/>
        <v>2020</v>
      </c>
      <c r="C16694" s="17">
        <v>44166</v>
      </c>
      <c r="D16694" s="18" t="s">
        <v>314</v>
      </c>
      <c r="E16694" s="18" t="s">
        <v>321</v>
      </c>
      <c r="F16694" s="18" t="str">
        <f t="shared" si="521"/>
        <v>Braintree-Customer Charge-44166</v>
      </c>
      <c r="G16694" s="11" t="s">
        <v>131</v>
      </c>
      <c r="H16694" s="11" t="s">
        <v>56</v>
      </c>
      <c r="I16694" s="11" t="s">
        <v>56</v>
      </c>
      <c r="J16694" s="11" t="s">
        <v>56</v>
      </c>
      <c r="K16694" s="11" t="str">
        <f>IFERROR(INDEX('EDC Component Dictionary'!$C$5:$C$37,MATCH('Rates Database'!J16694,'EDC Component Dictionary'!$B$5:$B$37,0)), "Energy Supply")</f>
        <v>Distribution System</v>
      </c>
      <c r="L16694" s="12"/>
      <c r="M16694" s="12">
        <v>5.12</v>
      </c>
    </row>
    <row r="16695" spans="1:13" x14ac:dyDescent="0.3">
      <c r="A16695" s="18">
        <v>16693</v>
      </c>
      <c r="B16695" s="18">
        <f t="shared" si="522"/>
        <v>2020</v>
      </c>
      <c r="C16695" s="17">
        <v>44166</v>
      </c>
      <c r="D16695" s="18" t="s">
        <v>314</v>
      </c>
      <c r="E16695" s="18" t="s">
        <v>322</v>
      </c>
      <c r="F16695" s="18" t="str">
        <f t="shared" si="521"/>
        <v>Paxton-Customer Charge-44166</v>
      </c>
      <c r="G16695" s="11" t="s">
        <v>131</v>
      </c>
      <c r="H16695" s="11" t="s">
        <v>56</v>
      </c>
      <c r="I16695" s="11" t="s">
        <v>56</v>
      </c>
      <c r="J16695" s="11" t="s">
        <v>56</v>
      </c>
      <c r="K16695" s="11" t="str">
        <f>IFERROR(INDEX('EDC Component Dictionary'!$C$5:$C$37,MATCH('Rates Database'!J16695,'EDC Component Dictionary'!$B$5:$B$37,0)), "Energy Supply")</f>
        <v>Distribution System</v>
      </c>
      <c r="L16695" s="12"/>
      <c r="M16695" s="12">
        <v>5</v>
      </c>
    </row>
    <row r="16696" spans="1:13" x14ac:dyDescent="0.3">
      <c r="A16696" s="18">
        <v>16694</v>
      </c>
      <c r="B16696" s="18">
        <f t="shared" si="522"/>
        <v>2020</v>
      </c>
      <c r="C16696" s="17">
        <v>44166</v>
      </c>
      <c r="D16696" s="18" t="s">
        <v>314</v>
      </c>
      <c r="E16696" s="18" t="s">
        <v>323</v>
      </c>
      <c r="F16696" s="18" t="str">
        <f t="shared" si="521"/>
        <v>Templeton-Customer Charge-44166</v>
      </c>
      <c r="G16696" s="11" t="s">
        <v>131</v>
      </c>
      <c r="H16696" s="11" t="s">
        <v>56</v>
      </c>
      <c r="I16696" s="11" t="s">
        <v>56</v>
      </c>
      <c r="J16696" s="11" t="s">
        <v>56</v>
      </c>
      <c r="K16696" s="11" t="str">
        <f>IFERROR(INDEX('EDC Component Dictionary'!$C$5:$C$37,MATCH('Rates Database'!J16696,'EDC Component Dictionary'!$B$5:$B$37,0)), "Energy Supply")</f>
        <v>Distribution System</v>
      </c>
      <c r="L16696" s="12"/>
      <c r="M16696" s="12">
        <v>3.75</v>
      </c>
    </row>
    <row r="16697" spans="1:13" x14ac:dyDescent="0.3">
      <c r="A16697" s="18">
        <v>16695</v>
      </c>
      <c r="B16697" s="18">
        <f t="shared" si="522"/>
        <v>2020</v>
      </c>
      <c r="C16697" s="17">
        <v>44166</v>
      </c>
      <c r="D16697" s="18" t="s">
        <v>314</v>
      </c>
      <c r="E16697" s="18" t="s">
        <v>324</v>
      </c>
      <c r="F16697" s="18" t="str">
        <f t="shared" si="521"/>
        <v>Hudson-Customer Charge-44166</v>
      </c>
      <c r="G16697" s="11" t="s">
        <v>131</v>
      </c>
      <c r="H16697" s="11" t="s">
        <v>56</v>
      </c>
      <c r="I16697" s="11" t="s">
        <v>56</v>
      </c>
      <c r="J16697" s="11" t="s">
        <v>56</v>
      </c>
      <c r="K16697" s="11" t="str">
        <f>IFERROR(INDEX('EDC Component Dictionary'!$C$5:$C$37,MATCH('Rates Database'!J16697,'EDC Component Dictionary'!$B$5:$B$37,0)), "Energy Supply")</f>
        <v>Distribution System</v>
      </c>
      <c r="L16697" s="12"/>
      <c r="M16697" s="12">
        <v>1.8153999999999999</v>
      </c>
    </row>
    <row r="16698" spans="1:13" x14ac:dyDescent="0.3">
      <c r="A16698" s="18">
        <v>16696</v>
      </c>
      <c r="B16698" s="18">
        <f t="shared" si="522"/>
        <v>2020</v>
      </c>
      <c r="C16698" s="17">
        <v>44166</v>
      </c>
      <c r="D16698" s="18" t="s">
        <v>314</v>
      </c>
      <c r="E16698" s="18" t="s">
        <v>325</v>
      </c>
      <c r="F16698" s="18" t="str">
        <f t="shared" si="521"/>
        <v>Reading-Customer Charge-44166</v>
      </c>
      <c r="G16698" s="11" t="s">
        <v>131</v>
      </c>
      <c r="H16698" s="11" t="s">
        <v>56</v>
      </c>
      <c r="I16698" s="11" t="s">
        <v>56</v>
      </c>
      <c r="J16698" s="11" t="s">
        <v>56</v>
      </c>
      <c r="K16698" s="11" t="str">
        <f>IFERROR(INDEX('EDC Component Dictionary'!$C$5:$C$37,MATCH('Rates Database'!J16698,'EDC Component Dictionary'!$B$5:$B$37,0)), "Energy Supply")</f>
        <v>Distribution System</v>
      </c>
      <c r="L16698" s="12"/>
      <c r="M16698" s="12">
        <v>4.3520000000000003</v>
      </c>
    </row>
    <row r="16699" spans="1:13" x14ac:dyDescent="0.3">
      <c r="A16699" s="18">
        <v>16697</v>
      </c>
      <c r="B16699" s="18">
        <f t="shared" si="522"/>
        <v>2020</v>
      </c>
      <c r="C16699" s="17">
        <v>44166</v>
      </c>
      <c r="D16699" s="18" t="s">
        <v>314</v>
      </c>
      <c r="E16699" s="18" t="s">
        <v>326</v>
      </c>
      <c r="F16699" s="18" t="str">
        <f t="shared" si="521"/>
        <v>Shrewsbury-Customer Charge-44166</v>
      </c>
      <c r="G16699" s="11" t="s">
        <v>131</v>
      </c>
      <c r="H16699" s="11" t="s">
        <v>56</v>
      </c>
      <c r="I16699" s="11" t="s">
        <v>56</v>
      </c>
      <c r="J16699" s="11" t="s">
        <v>56</v>
      </c>
      <c r="K16699" s="11" t="str">
        <f>IFERROR(INDEX('EDC Component Dictionary'!$C$5:$C$37,MATCH('Rates Database'!J16699,'EDC Component Dictionary'!$B$5:$B$37,0)), "Energy Supply")</f>
        <v>Distribution System</v>
      </c>
      <c r="L16699" s="12"/>
      <c r="M16699" s="12">
        <v>5</v>
      </c>
    </row>
    <row r="16700" spans="1:13" x14ac:dyDescent="0.3">
      <c r="A16700" s="18">
        <v>16698</v>
      </c>
      <c r="B16700" s="18">
        <f t="shared" si="522"/>
        <v>2020</v>
      </c>
      <c r="C16700" s="17">
        <v>44166</v>
      </c>
      <c r="D16700" s="18" t="s">
        <v>314</v>
      </c>
      <c r="E16700" s="18" t="s">
        <v>327</v>
      </c>
      <c r="F16700" s="18" t="str">
        <f t="shared" si="521"/>
        <v>Ipswich-Customer Charge-44166</v>
      </c>
      <c r="G16700" s="11" t="s">
        <v>131</v>
      </c>
      <c r="H16700" s="11" t="s">
        <v>56</v>
      </c>
      <c r="I16700" s="11" t="s">
        <v>56</v>
      </c>
      <c r="J16700" s="11" t="s">
        <v>56</v>
      </c>
      <c r="K16700" s="11" t="str">
        <f>IFERROR(INDEX('EDC Component Dictionary'!$C$5:$C$37,MATCH('Rates Database'!J16700,'EDC Component Dictionary'!$B$5:$B$37,0)), "Energy Supply")</f>
        <v>Distribution System</v>
      </c>
      <c r="L16700" s="12"/>
      <c r="M16700" s="12">
        <v>4</v>
      </c>
    </row>
    <row r="16701" spans="1:13" x14ac:dyDescent="0.3">
      <c r="A16701" s="18">
        <v>16699</v>
      </c>
      <c r="B16701" s="18">
        <f t="shared" si="522"/>
        <v>2020</v>
      </c>
      <c r="C16701" s="17">
        <v>44166</v>
      </c>
      <c r="D16701" s="18" t="s">
        <v>314</v>
      </c>
      <c r="E16701" s="18" t="s">
        <v>328</v>
      </c>
      <c r="F16701" s="18" t="str">
        <f t="shared" si="521"/>
        <v>Westfield-Customer Charge-44166</v>
      </c>
      <c r="G16701" s="11" t="s">
        <v>131</v>
      </c>
      <c r="H16701" s="11" t="s">
        <v>56</v>
      </c>
      <c r="I16701" s="11" t="s">
        <v>56</v>
      </c>
      <c r="J16701" s="11" t="s">
        <v>56</v>
      </c>
      <c r="K16701" s="11" t="str">
        <f>IFERROR(INDEX('EDC Component Dictionary'!$C$5:$C$37,MATCH('Rates Database'!J16701,'EDC Component Dictionary'!$B$5:$B$37,0)), "Energy Supply")</f>
        <v>Distribution System</v>
      </c>
      <c r="L16701" s="12"/>
      <c r="M16701" s="12">
        <v>11.637499999999999</v>
      </c>
    </row>
    <row r="16702" spans="1:13" x14ac:dyDescent="0.3">
      <c r="A16702" s="18">
        <v>16700</v>
      </c>
      <c r="B16702" s="18">
        <f t="shared" si="522"/>
        <v>2020</v>
      </c>
      <c r="C16702" s="17">
        <v>44166</v>
      </c>
      <c r="D16702" s="18" t="s">
        <v>314</v>
      </c>
      <c r="E16702" s="18" t="s">
        <v>351</v>
      </c>
      <c r="F16702" s="18" t="str">
        <f t="shared" si="521"/>
        <v>Groton-Customer Charge-44166</v>
      </c>
      <c r="G16702" s="11" t="s">
        <v>131</v>
      </c>
      <c r="H16702" s="11" t="s">
        <v>56</v>
      </c>
      <c r="I16702" s="11" t="s">
        <v>56</v>
      </c>
      <c r="J16702" s="11" t="s">
        <v>56</v>
      </c>
      <c r="K16702" s="11" t="str">
        <f>IFERROR(INDEX('EDC Component Dictionary'!$C$5:$C$37,MATCH('Rates Database'!J16702,'EDC Component Dictionary'!$B$5:$B$37,0)), "Energy Supply")</f>
        <v>Distribution System</v>
      </c>
      <c r="L16702" s="12"/>
      <c r="M16702" s="12">
        <v>5.6299999999999804</v>
      </c>
    </row>
    <row r="16703" spans="1:13" x14ac:dyDescent="0.3">
      <c r="A16703" s="18">
        <v>16701</v>
      </c>
      <c r="B16703" s="18">
        <f t="shared" si="522"/>
        <v>2020</v>
      </c>
      <c r="C16703" s="17">
        <v>44166</v>
      </c>
      <c r="D16703" s="18" t="s">
        <v>314</v>
      </c>
      <c r="E16703" s="18" t="s">
        <v>329</v>
      </c>
      <c r="F16703" s="18" t="str">
        <f t="shared" si="521"/>
        <v>Merrimac-Customer Charge-44166</v>
      </c>
      <c r="G16703" s="11" t="s">
        <v>131</v>
      </c>
      <c r="H16703" s="11" t="s">
        <v>56</v>
      </c>
      <c r="I16703" s="11" t="s">
        <v>56</v>
      </c>
      <c r="J16703" s="11" t="s">
        <v>56</v>
      </c>
      <c r="K16703" s="11" t="str">
        <f>IFERROR(INDEX('EDC Component Dictionary'!$C$5:$C$37,MATCH('Rates Database'!J16703,'EDC Component Dictionary'!$B$5:$B$37,0)), "Energy Supply")</f>
        <v>Distribution System</v>
      </c>
      <c r="L16703" s="12"/>
      <c r="M16703" s="12">
        <v>5.5</v>
      </c>
    </row>
    <row r="16704" spans="1:13" x14ac:dyDescent="0.3">
      <c r="A16704" s="18">
        <v>16702</v>
      </c>
      <c r="B16704" s="18">
        <f t="shared" si="522"/>
        <v>2020</v>
      </c>
      <c r="C16704" s="17">
        <v>44166</v>
      </c>
      <c r="D16704" s="18" t="s">
        <v>314</v>
      </c>
      <c r="E16704" s="18" t="s">
        <v>352</v>
      </c>
      <c r="F16704" s="18" t="str">
        <f t="shared" si="521"/>
        <v>Belmont-Customer Charge-44166</v>
      </c>
      <c r="G16704" s="11" t="s">
        <v>131</v>
      </c>
      <c r="H16704" s="11" t="s">
        <v>56</v>
      </c>
      <c r="I16704" s="11" t="s">
        <v>56</v>
      </c>
      <c r="J16704" s="11" t="s">
        <v>56</v>
      </c>
      <c r="K16704" s="11" t="str">
        <f>IFERROR(INDEX('EDC Component Dictionary'!$C$5:$C$37,MATCH('Rates Database'!J16704,'EDC Component Dictionary'!$B$5:$B$37,0)), "Energy Supply")</f>
        <v>Distribution System</v>
      </c>
      <c r="L16704" s="12"/>
      <c r="M16704" s="12">
        <v>10.5999999999999</v>
      </c>
    </row>
    <row r="16705" spans="1:13" x14ac:dyDescent="0.3">
      <c r="A16705" s="18">
        <v>16703</v>
      </c>
      <c r="B16705" s="18">
        <f t="shared" si="522"/>
        <v>2020</v>
      </c>
      <c r="C16705" s="17">
        <v>44166</v>
      </c>
      <c r="D16705" s="18" t="s">
        <v>314</v>
      </c>
      <c r="E16705" s="18" t="s">
        <v>330</v>
      </c>
      <c r="F16705" s="18" t="str">
        <f t="shared" si="521"/>
        <v>Chicopee-Customer Charge-44166</v>
      </c>
      <c r="G16705" s="11" t="s">
        <v>131</v>
      </c>
      <c r="H16705" s="11" t="s">
        <v>56</v>
      </c>
      <c r="I16705" s="11" t="s">
        <v>56</v>
      </c>
      <c r="J16705" s="11" t="s">
        <v>56</v>
      </c>
      <c r="K16705" s="11" t="str">
        <f>IFERROR(INDEX('EDC Component Dictionary'!$C$5:$C$37,MATCH('Rates Database'!J16705,'EDC Component Dictionary'!$B$5:$B$37,0)), "Energy Supply")</f>
        <v>Distribution System</v>
      </c>
      <c r="L16705" s="12"/>
      <c r="M16705" s="12">
        <v>5.6</v>
      </c>
    </row>
    <row r="16706" spans="1:13" x14ac:dyDescent="0.3">
      <c r="A16706" s="18">
        <v>16704</v>
      </c>
      <c r="B16706" s="18">
        <f t="shared" si="522"/>
        <v>2020</v>
      </c>
      <c r="C16706" s="17">
        <v>44166</v>
      </c>
      <c r="D16706" s="18" t="s">
        <v>314</v>
      </c>
      <c r="E16706" s="18" t="s">
        <v>331</v>
      </c>
      <c r="F16706" s="18" t="str">
        <f t="shared" si="521"/>
        <v>Marblehead-Customer Charge-44166</v>
      </c>
      <c r="G16706" s="11" t="s">
        <v>131</v>
      </c>
      <c r="H16706" s="11" t="s">
        <v>56</v>
      </c>
      <c r="I16706" s="11" t="s">
        <v>56</v>
      </c>
      <c r="J16706" s="11" t="s">
        <v>56</v>
      </c>
      <c r="K16706" s="11" t="str">
        <f>IFERROR(INDEX('EDC Component Dictionary'!$C$5:$C$37,MATCH('Rates Database'!J16706,'EDC Component Dictionary'!$B$5:$B$37,0)), "Energy Supply")</f>
        <v>Distribution System</v>
      </c>
      <c r="L16706" s="12"/>
      <c r="M16706" s="12">
        <v>0.82999999999999796</v>
      </c>
    </row>
    <row r="16707" spans="1:13" x14ac:dyDescent="0.3">
      <c r="A16707" s="18">
        <v>16705</v>
      </c>
      <c r="B16707" s="18">
        <f t="shared" si="522"/>
        <v>2020</v>
      </c>
      <c r="C16707" s="17">
        <v>44166</v>
      </c>
      <c r="D16707" s="18" t="s">
        <v>314</v>
      </c>
      <c r="E16707" s="18" t="s">
        <v>332</v>
      </c>
      <c r="F16707" s="18" t="str">
        <f t="shared" si="521"/>
        <v>Hingham-Customer Charge-44166</v>
      </c>
      <c r="G16707" s="11" t="s">
        <v>131</v>
      </c>
      <c r="H16707" s="11" t="s">
        <v>56</v>
      </c>
      <c r="I16707" s="11" t="s">
        <v>56</v>
      </c>
      <c r="J16707" s="11" t="s">
        <v>56</v>
      </c>
      <c r="K16707" s="11" t="str">
        <f>IFERROR(INDEX('EDC Component Dictionary'!$C$5:$C$37,MATCH('Rates Database'!J16707,'EDC Component Dictionary'!$B$5:$B$37,0)), "Energy Supply")</f>
        <v>Distribution System</v>
      </c>
      <c r="L16707" s="12"/>
      <c r="M16707" s="12">
        <v>7.9739999999999798</v>
      </c>
    </row>
    <row r="16708" spans="1:13" x14ac:dyDescent="0.3">
      <c r="A16708" s="18">
        <v>16706</v>
      </c>
      <c r="B16708" s="18">
        <f t="shared" si="522"/>
        <v>2020</v>
      </c>
      <c r="C16708" s="17">
        <v>44166</v>
      </c>
      <c r="D16708" s="18" t="s">
        <v>314</v>
      </c>
      <c r="E16708" s="18" t="s">
        <v>333</v>
      </c>
      <c r="F16708" s="18" t="str">
        <f t="shared" ref="F16708:F16771" si="523">_xlfn.CONCAT(E16708,"-",J16708,"-",C16708)</f>
        <v>South Hadley-Customer Charge-44166</v>
      </c>
      <c r="G16708" s="11" t="s">
        <v>131</v>
      </c>
      <c r="H16708" s="11" t="s">
        <v>56</v>
      </c>
      <c r="I16708" s="11" t="s">
        <v>56</v>
      </c>
      <c r="J16708" s="11" t="s">
        <v>56</v>
      </c>
      <c r="K16708" s="11" t="str">
        <f>IFERROR(INDEX('EDC Component Dictionary'!$C$5:$C$37,MATCH('Rates Database'!J16708,'EDC Component Dictionary'!$B$5:$B$37,0)), "Energy Supply")</f>
        <v>Distribution System</v>
      </c>
      <c r="L16708" s="12"/>
      <c r="M16708" s="12">
        <v>4.7</v>
      </c>
    </row>
    <row r="16709" spans="1:13" x14ac:dyDescent="0.3">
      <c r="A16709" s="18">
        <v>16707</v>
      </c>
      <c r="B16709" s="18">
        <f t="shared" si="522"/>
        <v>2020</v>
      </c>
      <c r="C16709" s="17">
        <v>44166</v>
      </c>
      <c r="D16709" s="18" t="s">
        <v>314</v>
      </c>
      <c r="E16709" s="18" t="s">
        <v>334</v>
      </c>
      <c r="F16709" s="18" t="str">
        <f t="shared" si="523"/>
        <v>Georgetown-Customer Charge-44166</v>
      </c>
      <c r="G16709" s="11" t="s">
        <v>131</v>
      </c>
      <c r="H16709" s="11" t="s">
        <v>56</v>
      </c>
      <c r="I16709" s="11" t="s">
        <v>56</v>
      </c>
      <c r="J16709" s="11" t="s">
        <v>56</v>
      </c>
      <c r="K16709" s="11" t="str">
        <f>IFERROR(INDEX('EDC Component Dictionary'!$C$5:$C$37,MATCH('Rates Database'!J16709,'EDC Component Dictionary'!$B$5:$B$37,0)), "Energy Supply")</f>
        <v>Distribution System</v>
      </c>
      <c r="L16709" s="12"/>
      <c r="M16709" s="12">
        <v>5.41099999999998</v>
      </c>
    </row>
    <row r="16710" spans="1:13" x14ac:dyDescent="0.3">
      <c r="A16710" s="18">
        <v>16708</v>
      </c>
      <c r="B16710" s="18">
        <f t="shared" si="522"/>
        <v>2020</v>
      </c>
      <c r="C16710" s="17">
        <v>44166</v>
      </c>
      <c r="D16710" s="18" t="s">
        <v>314</v>
      </c>
      <c r="E16710" s="18" t="s">
        <v>335</v>
      </c>
      <c r="F16710" s="18" t="str">
        <f t="shared" si="523"/>
        <v>Sterling-Customer Charge-44166</v>
      </c>
      <c r="G16710" s="11" t="s">
        <v>131</v>
      </c>
      <c r="H16710" s="11" t="s">
        <v>56</v>
      </c>
      <c r="I16710" s="11" t="s">
        <v>56</v>
      </c>
      <c r="J16710" s="11" t="s">
        <v>56</v>
      </c>
      <c r="K16710" s="11" t="str">
        <f>IFERROR(INDEX('EDC Component Dictionary'!$C$5:$C$37,MATCH('Rates Database'!J16710,'EDC Component Dictionary'!$B$5:$B$37,0)), "Energy Supply")</f>
        <v>Distribution System</v>
      </c>
      <c r="L16710" s="12"/>
      <c r="M16710" s="12">
        <v>4</v>
      </c>
    </row>
    <row r="16711" spans="1:13" x14ac:dyDescent="0.3">
      <c r="A16711" s="18">
        <v>16709</v>
      </c>
      <c r="B16711" s="18">
        <f t="shared" si="522"/>
        <v>2020</v>
      </c>
      <c r="C16711" s="17">
        <v>44166</v>
      </c>
      <c r="D16711" s="18" t="s">
        <v>314</v>
      </c>
      <c r="E16711" s="18" t="s">
        <v>336</v>
      </c>
      <c r="F16711" s="18" t="str">
        <f t="shared" si="523"/>
        <v>Littleton-Customer Charge-44166</v>
      </c>
      <c r="G16711" s="11" t="s">
        <v>131</v>
      </c>
      <c r="H16711" s="11" t="s">
        <v>56</v>
      </c>
      <c r="I16711" s="11" t="s">
        <v>56</v>
      </c>
      <c r="J16711" s="11" t="s">
        <v>56</v>
      </c>
      <c r="K16711" s="11" t="str">
        <f>IFERROR(INDEX('EDC Component Dictionary'!$C$5:$C$37,MATCH('Rates Database'!J16711,'EDC Component Dictionary'!$B$5:$B$37,0)), "Energy Supply")</f>
        <v>Distribution System</v>
      </c>
      <c r="L16711" s="12"/>
      <c r="M16711" s="12">
        <v>3.5</v>
      </c>
    </row>
    <row r="16712" spans="1:13" x14ac:dyDescent="0.3">
      <c r="A16712" s="18">
        <v>16710</v>
      </c>
      <c r="B16712" s="18">
        <f t="shared" si="522"/>
        <v>2020</v>
      </c>
      <c r="C16712" s="17">
        <v>44166</v>
      </c>
      <c r="D16712" s="18" t="s">
        <v>314</v>
      </c>
      <c r="E16712" s="18" t="s">
        <v>337</v>
      </c>
      <c r="F16712" s="18" t="str">
        <f t="shared" si="523"/>
        <v>Boylston-Customer Charge-44166</v>
      </c>
      <c r="G16712" s="11" t="s">
        <v>131</v>
      </c>
      <c r="H16712" s="11" t="s">
        <v>56</v>
      </c>
      <c r="I16712" s="11" t="s">
        <v>56</v>
      </c>
      <c r="J16712" s="11" t="s">
        <v>56</v>
      </c>
      <c r="K16712" s="11" t="str">
        <f>IFERROR(INDEX('EDC Component Dictionary'!$C$5:$C$37,MATCH('Rates Database'!J16712,'EDC Component Dictionary'!$B$5:$B$37,0)), "Energy Supply")</f>
        <v>Distribution System</v>
      </c>
      <c r="L16712" s="12"/>
      <c r="M16712" s="12">
        <v>9</v>
      </c>
    </row>
    <row r="16713" spans="1:13" x14ac:dyDescent="0.3">
      <c r="A16713" s="18">
        <v>16711</v>
      </c>
      <c r="B16713" s="18">
        <f t="shared" si="522"/>
        <v>2020</v>
      </c>
      <c r="C16713" s="17">
        <v>44166</v>
      </c>
      <c r="D16713" s="18" t="s">
        <v>314</v>
      </c>
      <c r="E16713" s="18" t="s">
        <v>338</v>
      </c>
      <c r="F16713" s="18" t="str">
        <f t="shared" si="523"/>
        <v>Princeton-Customer Charge-44166</v>
      </c>
      <c r="G16713" s="11" t="s">
        <v>131</v>
      </c>
      <c r="H16713" s="11" t="s">
        <v>56</v>
      </c>
      <c r="I16713" s="11" t="s">
        <v>56</v>
      </c>
      <c r="J16713" s="11" t="s">
        <v>56</v>
      </c>
      <c r="K16713" s="11" t="str">
        <f>IFERROR(INDEX('EDC Component Dictionary'!$C$5:$C$37,MATCH('Rates Database'!J16713,'EDC Component Dictionary'!$B$5:$B$37,0)), "Energy Supply")</f>
        <v>Distribution System</v>
      </c>
      <c r="L16713" s="12"/>
      <c r="M16713" s="12">
        <v>8.9500000000000099</v>
      </c>
    </row>
    <row r="16714" spans="1:13" x14ac:dyDescent="0.3">
      <c r="A16714" s="18">
        <v>16712</v>
      </c>
      <c r="B16714" s="18">
        <f t="shared" si="522"/>
        <v>2020</v>
      </c>
      <c r="C16714" s="17">
        <v>44166</v>
      </c>
      <c r="D16714" s="18" t="s">
        <v>314</v>
      </c>
      <c r="E16714" s="18" t="s">
        <v>347</v>
      </c>
      <c r="F16714" s="18" t="str">
        <f t="shared" si="523"/>
        <v>Middleborough-Customer Charge-44166</v>
      </c>
      <c r="G16714" s="11" t="s">
        <v>131</v>
      </c>
      <c r="H16714" s="11" t="s">
        <v>56</v>
      </c>
      <c r="I16714" s="11" t="s">
        <v>56</v>
      </c>
      <c r="J16714" s="11" t="s">
        <v>56</v>
      </c>
      <c r="K16714" s="11" t="str">
        <f>IFERROR(INDEX('EDC Component Dictionary'!$C$5:$C$37,MATCH('Rates Database'!J16714,'EDC Component Dictionary'!$B$5:$B$37,0)), "Energy Supply")</f>
        <v>Distribution System</v>
      </c>
      <c r="L16714" s="12"/>
      <c r="M16714" s="12">
        <v>4.5049999999999901</v>
      </c>
    </row>
    <row r="16715" spans="1:13" x14ac:dyDescent="0.3">
      <c r="A16715" s="18">
        <v>16713</v>
      </c>
      <c r="B16715" s="18">
        <f t="shared" si="522"/>
        <v>2020</v>
      </c>
      <c r="C16715" s="17">
        <v>44166</v>
      </c>
      <c r="D16715" s="18" t="s">
        <v>314</v>
      </c>
      <c r="E16715" s="18" t="s">
        <v>339</v>
      </c>
      <c r="F16715" s="18" t="str">
        <f t="shared" si="523"/>
        <v>Rowley-Customer Charge-44166</v>
      </c>
      <c r="G16715" s="11" t="s">
        <v>131</v>
      </c>
      <c r="H16715" s="11" t="s">
        <v>56</v>
      </c>
      <c r="I16715" s="11" t="s">
        <v>56</v>
      </c>
      <c r="J16715" s="11" t="s">
        <v>56</v>
      </c>
      <c r="K16715" s="11" t="str">
        <f>IFERROR(INDEX('EDC Component Dictionary'!$C$5:$C$37,MATCH('Rates Database'!J16715,'EDC Component Dictionary'!$B$5:$B$37,0)), "Energy Supply")</f>
        <v>Distribution System</v>
      </c>
      <c r="L16715" s="12"/>
      <c r="M16715" s="12">
        <v>4</v>
      </c>
    </row>
    <row r="16716" spans="1:13" x14ac:dyDescent="0.3">
      <c r="A16716" s="18">
        <v>16714</v>
      </c>
      <c r="B16716" s="18">
        <f t="shared" si="522"/>
        <v>2020</v>
      </c>
      <c r="C16716" s="17">
        <v>44166</v>
      </c>
      <c r="D16716" s="18" t="s">
        <v>314</v>
      </c>
      <c r="E16716" s="18" t="s">
        <v>353</v>
      </c>
      <c r="F16716" s="18" t="str">
        <f t="shared" si="523"/>
        <v>Concord-Customer Charge-44166</v>
      </c>
      <c r="G16716" s="11" t="s">
        <v>131</v>
      </c>
      <c r="H16716" s="11" t="s">
        <v>56</v>
      </c>
      <c r="I16716" s="11" t="s">
        <v>56</v>
      </c>
      <c r="J16716" s="11" t="s">
        <v>56</v>
      </c>
      <c r="K16716" s="11" t="str">
        <f>IFERROR(INDEX('EDC Component Dictionary'!$C$5:$C$37,MATCH('Rates Database'!J16716,'EDC Component Dictionary'!$B$5:$B$37,0)), "Energy Supply")</f>
        <v>Distribution System</v>
      </c>
      <c r="L16716" s="12"/>
      <c r="M16716" s="12">
        <v>8.4166500000000006</v>
      </c>
    </row>
    <row r="16717" spans="1:13" x14ac:dyDescent="0.3">
      <c r="A16717" s="18">
        <v>16715</v>
      </c>
      <c r="B16717" s="18">
        <f t="shared" si="522"/>
        <v>2020</v>
      </c>
      <c r="C16717" s="17">
        <v>44166</v>
      </c>
      <c r="D16717" s="18" t="s">
        <v>314</v>
      </c>
      <c r="E16717" s="18" t="s">
        <v>340</v>
      </c>
      <c r="F16717" s="18" t="str">
        <f t="shared" si="523"/>
        <v>Wakefield-Customer Charge-44166</v>
      </c>
      <c r="G16717" s="11" t="s">
        <v>131</v>
      </c>
      <c r="H16717" s="11" t="s">
        <v>56</v>
      </c>
      <c r="I16717" s="11" t="s">
        <v>56</v>
      </c>
      <c r="J16717" s="11" t="s">
        <v>56</v>
      </c>
      <c r="K16717" s="11" t="str">
        <f>IFERROR(INDEX('EDC Component Dictionary'!$C$5:$C$37,MATCH('Rates Database'!J16717,'EDC Component Dictionary'!$B$5:$B$37,0)), "Energy Supply")</f>
        <v>Distribution System</v>
      </c>
      <c r="L16717" s="12"/>
      <c r="M16717" s="12">
        <v>6</v>
      </c>
    </row>
    <row r="16718" spans="1:13" x14ac:dyDescent="0.3">
      <c r="A16718" s="18">
        <v>16716</v>
      </c>
      <c r="B16718" s="18">
        <f t="shared" si="522"/>
        <v>2020</v>
      </c>
      <c r="C16718" s="17">
        <v>44166</v>
      </c>
      <c r="D16718" s="18" t="s">
        <v>314</v>
      </c>
      <c r="E16718" s="18" t="s">
        <v>341</v>
      </c>
      <c r="F16718" s="18" t="str">
        <f t="shared" si="523"/>
        <v>Hull-Customer Charge-44166</v>
      </c>
      <c r="G16718" s="11" t="s">
        <v>131</v>
      </c>
      <c r="H16718" s="11" t="s">
        <v>56</v>
      </c>
      <c r="I16718" s="11" t="s">
        <v>56</v>
      </c>
      <c r="J16718" s="11" t="s">
        <v>56</v>
      </c>
      <c r="K16718" s="11" t="str">
        <f>IFERROR(INDEX('EDC Component Dictionary'!$C$5:$C$37,MATCH('Rates Database'!J16718,'EDC Component Dictionary'!$B$5:$B$37,0)), "Energy Supply")</f>
        <v>Distribution System</v>
      </c>
      <c r="L16718" s="12"/>
      <c r="M16718" s="12">
        <v>5.7960000000000003</v>
      </c>
    </row>
    <row r="16719" spans="1:13" x14ac:dyDescent="0.3">
      <c r="A16719" s="18">
        <v>16717</v>
      </c>
      <c r="B16719" s="18">
        <f t="shared" si="522"/>
        <v>2020</v>
      </c>
      <c r="C16719" s="17">
        <v>44166</v>
      </c>
      <c r="D16719" s="18" t="s">
        <v>314</v>
      </c>
      <c r="E16719" s="18" t="s">
        <v>342</v>
      </c>
      <c r="F16719" s="18" t="str">
        <f t="shared" si="523"/>
        <v>North Attleborough-Customer Charge-44166</v>
      </c>
      <c r="G16719" s="11" t="s">
        <v>131</v>
      </c>
      <c r="H16719" s="11" t="s">
        <v>56</v>
      </c>
      <c r="I16719" s="11" t="s">
        <v>56</v>
      </c>
      <c r="J16719" s="11" t="s">
        <v>56</v>
      </c>
      <c r="K16719" s="11" t="str">
        <f>IFERROR(INDEX('EDC Component Dictionary'!$C$5:$C$37,MATCH('Rates Database'!J16719,'EDC Component Dictionary'!$B$5:$B$37,0)), "Energy Supply")</f>
        <v>Distribution System</v>
      </c>
      <c r="L16719" s="12"/>
      <c r="M16719" s="12">
        <v>10.32</v>
      </c>
    </row>
    <row r="16720" spans="1:13" x14ac:dyDescent="0.3">
      <c r="A16720" s="18">
        <v>16718</v>
      </c>
      <c r="B16720" s="18">
        <f t="shared" si="522"/>
        <v>2020</v>
      </c>
      <c r="C16720" s="17">
        <v>44166</v>
      </c>
      <c r="D16720" s="18" t="s">
        <v>314</v>
      </c>
      <c r="E16720" s="18" t="s">
        <v>343</v>
      </c>
      <c r="F16720" s="18" t="str">
        <f t="shared" si="523"/>
        <v>Holden-Customer Charge-44166</v>
      </c>
      <c r="G16720" s="11" t="s">
        <v>131</v>
      </c>
      <c r="H16720" s="11" t="s">
        <v>56</v>
      </c>
      <c r="I16720" s="11" t="s">
        <v>56</v>
      </c>
      <c r="J16720" s="11" t="s">
        <v>56</v>
      </c>
      <c r="K16720" s="11" t="str">
        <f>IFERROR(INDEX('EDC Component Dictionary'!$C$5:$C$37,MATCH('Rates Database'!J16720,'EDC Component Dictionary'!$B$5:$B$37,0)), "Energy Supply")</f>
        <v>Distribution System</v>
      </c>
      <c r="L16720" s="12"/>
      <c r="M16720" s="12">
        <v>4.25</v>
      </c>
    </row>
    <row r="16721" spans="1:13" x14ac:dyDescent="0.3">
      <c r="A16721" s="18">
        <v>16719</v>
      </c>
      <c r="B16721" s="18">
        <f t="shared" si="522"/>
        <v>2020</v>
      </c>
      <c r="C16721" s="17">
        <v>44166</v>
      </c>
      <c r="D16721" s="18" t="s">
        <v>314</v>
      </c>
      <c r="E16721" s="18" t="s">
        <v>354</v>
      </c>
      <c r="F16721" s="18" t="str">
        <f t="shared" si="523"/>
        <v>Taunton-Customer Charge-44166</v>
      </c>
      <c r="G16721" s="11" t="s">
        <v>131</v>
      </c>
      <c r="H16721" s="11" t="s">
        <v>56</v>
      </c>
      <c r="I16721" s="11" t="s">
        <v>56</v>
      </c>
      <c r="J16721" s="11" t="s">
        <v>56</v>
      </c>
      <c r="K16721" s="11" t="str">
        <f>IFERROR(INDEX('EDC Component Dictionary'!$C$5:$C$37,MATCH('Rates Database'!J16721,'EDC Component Dictionary'!$B$5:$B$37,0)), "Energy Supply")</f>
        <v>Distribution System</v>
      </c>
      <c r="L16721" s="12"/>
      <c r="M16721" s="12">
        <v>9.2244999999999902</v>
      </c>
    </row>
    <row r="16722" spans="1:13" x14ac:dyDescent="0.3">
      <c r="A16722" s="18">
        <v>16720</v>
      </c>
      <c r="B16722" s="18">
        <f t="shared" si="522"/>
        <v>2020</v>
      </c>
      <c r="C16722" s="17">
        <v>44166</v>
      </c>
      <c r="D16722" s="18" t="s">
        <v>314</v>
      </c>
      <c r="E16722" s="18" t="s">
        <v>344</v>
      </c>
      <c r="F16722" s="18" t="str">
        <f t="shared" si="523"/>
        <v>Norwood-Customer Charge-44166</v>
      </c>
      <c r="G16722" s="11" t="s">
        <v>131</v>
      </c>
      <c r="H16722" s="11" t="s">
        <v>56</v>
      </c>
      <c r="I16722" s="11" t="s">
        <v>56</v>
      </c>
      <c r="J16722" s="11" t="s">
        <v>56</v>
      </c>
      <c r="K16722" s="11" t="str">
        <f>IFERROR(INDEX('EDC Component Dictionary'!$C$5:$C$37,MATCH('Rates Database'!J16722,'EDC Component Dictionary'!$B$5:$B$37,0)), "Energy Supply")</f>
        <v>Distribution System</v>
      </c>
      <c r="L16722" s="12"/>
      <c r="M16722" s="12">
        <v>9</v>
      </c>
    </row>
    <row r="16723" spans="1:13" x14ac:dyDescent="0.3">
      <c r="A16723" s="18">
        <v>16721</v>
      </c>
      <c r="B16723" s="18">
        <f t="shared" si="522"/>
        <v>2020</v>
      </c>
      <c r="C16723" s="17">
        <v>44166</v>
      </c>
      <c r="D16723" s="18" t="s">
        <v>314</v>
      </c>
      <c r="E16723" s="18" t="s">
        <v>355</v>
      </c>
      <c r="F16723" s="18" t="str">
        <f t="shared" si="523"/>
        <v>Wellesley-Customer Charge-44166</v>
      </c>
      <c r="G16723" s="11" t="s">
        <v>131</v>
      </c>
      <c r="H16723" s="11" t="s">
        <v>56</v>
      </c>
      <c r="I16723" s="11" t="s">
        <v>56</v>
      </c>
      <c r="J16723" s="11" t="s">
        <v>56</v>
      </c>
      <c r="K16723" s="11" t="str">
        <f>IFERROR(INDEX('EDC Component Dictionary'!$C$5:$C$37,MATCH('Rates Database'!J16723,'EDC Component Dictionary'!$B$5:$B$37,0)), "Energy Supply")</f>
        <v>Distribution System</v>
      </c>
      <c r="L16723" s="12"/>
      <c r="M16723" s="12">
        <v>2.5935000000000001</v>
      </c>
    </row>
    <row r="16724" spans="1:13" x14ac:dyDescent="0.3">
      <c r="A16724" s="18">
        <v>16722</v>
      </c>
      <c r="B16724" s="18">
        <f t="shared" si="522"/>
        <v>2020</v>
      </c>
      <c r="C16724" s="17">
        <v>44166</v>
      </c>
      <c r="D16724" s="18" t="s">
        <v>314</v>
      </c>
      <c r="E16724" s="18" t="s">
        <v>345</v>
      </c>
      <c r="F16724" s="18" t="str">
        <f t="shared" si="523"/>
        <v>Russell-Customer Charge-44166</v>
      </c>
      <c r="G16724" s="11" t="s">
        <v>131</v>
      </c>
      <c r="H16724" s="11" t="s">
        <v>56</v>
      </c>
      <c r="I16724" s="11" t="s">
        <v>56</v>
      </c>
      <c r="J16724" s="11" t="s">
        <v>56</v>
      </c>
      <c r="K16724" s="11" t="str">
        <f>IFERROR(INDEX('EDC Component Dictionary'!$C$5:$C$37,MATCH('Rates Database'!J16724,'EDC Component Dictionary'!$B$5:$B$37,0)), "Energy Supply")</f>
        <v>Distribution System</v>
      </c>
      <c r="L16724" s="12"/>
      <c r="M16724" s="12">
        <v>8</v>
      </c>
    </row>
    <row r="16725" spans="1:13" x14ac:dyDescent="0.3">
      <c r="A16725" s="18">
        <v>16723</v>
      </c>
      <c r="B16725" s="18">
        <f t="shared" si="522"/>
        <v>2020</v>
      </c>
      <c r="C16725" s="17">
        <v>44166</v>
      </c>
      <c r="D16725" s="18" t="s">
        <v>314</v>
      </c>
      <c r="E16725" s="18" t="s">
        <v>346</v>
      </c>
      <c r="F16725" s="18" t="str">
        <f t="shared" si="523"/>
        <v>Chester-Customer Charge-44166</v>
      </c>
      <c r="G16725" s="11" t="s">
        <v>131</v>
      </c>
      <c r="H16725" s="11" t="s">
        <v>56</v>
      </c>
      <c r="I16725" s="11" t="s">
        <v>56</v>
      </c>
      <c r="J16725" s="11" t="s">
        <v>56</v>
      </c>
      <c r="K16725" s="11" t="str">
        <f>IFERROR(INDEX('EDC Component Dictionary'!$C$5:$C$37,MATCH('Rates Database'!J16725,'EDC Component Dictionary'!$B$5:$B$37,0)), "Energy Supply")</f>
        <v>Distribution System</v>
      </c>
      <c r="L16725" s="12"/>
      <c r="M16725" s="12">
        <v>5.9850000000000101</v>
      </c>
    </row>
    <row r="16726" spans="1:13" x14ac:dyDescent="0.3">
      <c r="A16726" s="18">
        <v>16724</v>
      </c>
      <c r="B16726" s="18">
        <f t="shared" ref="B16726:B16789" si="524">YEAR(C16726)</f>
        <v>2019</v>
      </c>
      <c r="C16726" s="17">
        <v>43739</v>
      </c>
      <c r="D16726" s="18" t="s">
        <v>314</v>
      </c>
      <c r="E16726" s="18" t="s">
        <v>315</v>
      </c>
      <c r="F16726" s="18" t="str">
        <f t="shared" si="523"/>
        <v>Holyoke-Customer Charge-43739</v>
      </c>
      <c r="G16726" s="11" t="s">
        <v>131</v>
      </c>
      <c r="H16726" s="11" t="s">
        <v>56</v>
      </c>
      <c r="I16726" s="11" t="s">
        <v>56</v>
      </c>
      <c r="J16726" s="11" t="s">
        <v>56</v>
      </c>
      <c r="K16726" s="11" t="str">
        <f>IFERROR(INDEX('EDC Component Dictionary'!$C$5:$C$37,MATCH('Rates Database'!J16726,'EDC Component Dictionary'!$B$5:$B$37,0)), "Energy Supply")</f>
        <v>Distribution System</v>
      </c>
      <c r="L16726" s="12"/>
      <c r="M16726" s="12">
        <v>4.09499999999999</v>
      </c>
    </row>
    <row r="16727" spans="1:13" x14ac:dyDescent="0.3">
      <c r="A16727" s="18">
        <v>16725</v>
      </c>
      <c r="B16727" s="18">
        <f t="shared" si="524"/>
        <v>2019</v>
      </c>
      <c r="C16727" s="17">
        <v>43739</v>
      </c>
      <c r="D16727" s="18" t="s">
        <v>314</v>
      </c>
      <c r="E16727" s="18" t="s">
        <v>316</v>
      </c>
      <c r="F16727" s="18" t="str">
        <f t="shared" si="523"/>
        <v>West Boylston-Customer Charge-43739</v>
      </c>
      <c r="G16727" s="11" t="s">
        <v>131</v>
      </c>
      <c r="H16727" s="11" t="s">
        <v>56</v>
      </c>
      <c r="I16727" s="11" t="s">
        <v>56</v>
      </c>
      <c r="J16727" s="11" t="s">
        <v>56</v>
      </c>
      <c r="K16727" s="11" t="str">
        <f>IFERROR(INDEX('EDC Component Dictionary'!$C$5:$C$37,MATCH('Rates Database'!J16727,'EDC Component Dictionary'!$B$5:$B$37,0)), "Energy Supply")</f>
        <v>Distribution System</v>
      </c>
      <c r="L16727" s="12"/>
      <c r="M16727" s="12">
        <v>4.01400000000001</v>
      </c>
    </row>
    <row r="16728" spans="1:13" x14ac:dyDescent="0.3">
      <c r="A16728" s="18">
        <v>16726</v>
      </c>
      <c r="B16728" s="18">
        <f t="shared" si="524"/>
        <v>2019</v>
      </c>
      <c r="C16728" s="17">
        <v>43739</v>
      </c>
      <c r="D16728" s="18" t="s">
        <v>314</v>
      </c>
      <c r="E16728" s="18" t="s">
        <v>348</v>
      </c>
      <c r="F16728" s="18" t="str">
        <f t="shared" si="523"/>
        <v>Middleton-Customer Charge-43739</v>
      </c>
      <c r="G16728" s="11" t="s">
        <v>131</v>
      </c>
      <c r="H16728" s="11" t="s">
        <v>56</v>
      </c>
      <c r="I16728" s="11" t="s">
        <v>56</v>
      </c>
      <c r="J16728" s="11" t="s">
        <v>56</v>
      </c>
      <c r="K16728" s="11" t="str">
        <f>IFERROR(INDEX('EDC Component Dictionary'!$C$5:$C$37,MATCH('Rates Database'!J16728,'EDC Component Dictionary'!$B$5:$B$37,0)), "Energy Supply")</f>
        <v>Distribution System</v>
      </c>
      <c r="L16728" s="12"/>
      <c r="M16728" s="12">
        <v>5.0399999999999903</v>
      </c>
    </row>
    <row r="16729" spans="1:13" x14ac:dyDescent="0.3">
      <c r="A16729" s="18">
        <v>16727</v>
      </c>
      <c r="B16729" s="18">
        <f t="shared" si="524"/>
        <v>2019</v>
      </c>
      <c r="C16729" s="17">
        <v>43739</v>
      </c>
      <c r="D16729" s="18" t="s">
        <v>314</v>
      </c>
      <c r="E16729" s="18" t="s">
        <v>317</v>
      </c>
      <c r="F16729" s="18" t="str">
        <f t="shared" si="523"/>
        <v>Danvers-Customer Charge-43739</v>
      </c>
      <c r="G16729" s="11" t="s">
        <v>131</v>
      </c>
      <c r="H16729" s="11" t="s">
        <v>56</v>
      </c>
      <c r="I16729" s="11" t="s">
        <v>56</v>
      </c>
      <c r="J16729" s="11" t="s">
        <v>56</v>
      </c>
      <c r="K16729" s="11" t="str">
        <f>IFERROR(INDEX('EDC Component Dictionary'!$C$5:$C$37,MATCH('Rates Database'!J16729,'EDC Component Dictionary'!$B$5:$B$37,0)), "Energy Supply")</f>
        <v>Distribution System</v>
      </c>
      <c r="L16729" s="12"/>
      <c r="M16729" s="12">
        <v>5</v>
      </c>
    </row>
    <row r="16730" spans="1:13" x14ac:dyDescent="0.3">
      <c r="A16730" s="18">
        <v>16728</v>
      </c>
      <c r="B16730" s="18">
        <f t="shared" si="524"/>
        <v>2019</v>
      </c>
      <c r="C16730" s="17">
        <v>43739</v>
      </c>
      <c r="D16730" s="18" t="s">
        <v>314</v>
      </c>
      <c r="E16730" s="18" t="s">
        <v>318</v>
      </c>
      <c r="F16730" s="18" t="str">
        <f t="shared" si="523"/>
        <v>Peabody-Customer Charge-43739</v>
      </c>
      <c r="G16730" s="11" t="s">
        <v>131</v>
      </c>
      <c r="H16730" s="11" t="s">
        <v>56</v>
      </c>
      <c r="I16730" s="11" t="s">
        <v>56</v>
      </c>
      <c r="J16730" s="11" t="s">
        <v>56</v>
      </c>
      <c r="K16730" s="11" t="str">
        <f>IFERROR(INDEX('EDC Component Dictionary'!$C$5:$C$37,MATCH('Rates Database'!J16730,'EDC Component Dictionary'!$B$5:$B$37,0)), "Energy Supply")</f>
        <v>Distribution System</v>
      </c>
      <c r="L16730" s="12"/>
      <c r="M16730" s="12">
        <v>1.03199999999998</v>
      </c>
    </row>
    <row r="16731" spans="1:13" x14ac:dyDescent="0.3">
      <c r="A16731" s="18">
        <v>16729</v>
      </c>
      <c r="B16731" s="18">
        <f t="shared" si="524"/>
        <v>2019</v>
      </c>
      <c r="C16731" s="17">
        <v>43739</v>
      </c>
      <c r="D16731" s="18" t="s">
        <v>314</v>
      </c>
      <c r="E16731" s="18" t="s">
        <v>319</v>
      </c>
      <c r="F16731" s="18" t="str">
        <f t="shared" si="523"/>
        <v>Ashburnham-Customer Charge-43739</v>
      </c>
      <c r="G16731" s="11" t="s">
        <v>131</v>
      </c>
      <c r="H16731" s="11" t="s">
        <v>56</v>
      </c>
      <c r="I16731" s="11" t="s">
        <v>56</v>
      </c>
      <c r="J16731" s="11" t="s">
        <v>56</v>
      </c>
      <c r="K16731" s="11" t="str">
        <f>IFERROR(INDEX('EDC Component Dictionary'!$C$5:$C$37,MATCH('Rates Database'!J16731,'EDC Component Dictionary'!$B$5:$B$37,0)), "Energy Supply")</f>
        <v>Distribution System</v>
      </c>
      <c r="L16731" s="12"/>
      <c r="M16731" s="12">
        <v>4.5</v>
      </c>
    </row>
    <row r="16732" spans="1:13" x14ac:dyDescent="0.3">
      <c r="A16732" s="18">
        <v>16730</v>
      </c>
      <c r="B16732" s="18">
        <f t="shared" si="524"/>
        <v>2019</v>
      </c>
      <c r="C16732" s="17">
        <v>43739</v>
      </c>
      <c r="D16732" s="18" t="s">
        <v>314</v>
      </c>
      <c r="E16732" s="18" t="s">
        <v>320</v>
      </c>
      <c r="F16732" s="18" t="str">
        <f t="shared" si="523"/>
        <v>Mansfield-Customer Charge-43739</v>
      </c>
      <c r="G16732" s="11" t="s">
        <v>131</v>
      </c>
      <c r="H16732" s="11" t="s">
        <v>56</v>
      </c>
      <c r="I16732" s="11" t="s">
        <v>56</v>
      </c>
      <c r="J16732" s="11" t="s">
        <v>56</v>
      </c>
      <c r="K16732" s="11" t="str">
        <f>IFERROR(INDEX('EDC Component Dictionary'!$C$5:$C$37,MATCH('Rates Database'!J16732,'EDC Component Dictionary'!$B$5:$B$37,0)), "Energy Supply")</f>
        <v>Distribution System</v>
      </c>
      <c r="L16732" s="12"/>
      <c r="M16732" s="12">
        <v>4</v>
      </c>
    </row>
    <row r="16733" spans="1:13" x14ac:dyDescent="0.3">
      <c r="A16733" s="18">
        <v>16731</v>
      </c>
      <c r="B16733" s="18">
        <f t="shared" si="524"/>
        <v>2019</v>
      </c>
      <c r="C16733" s="17">
        <v>43739</v>
      </c>
      <c r="D16733" s="18" t="s">
        <v>314</v>
      </c>
      <c r="E16733" s="18" t="s">
        <v>321</v>
      </c>
      <c r="F16733" s="18" t="str">
        <f t="shared" si="523"/>
        <v>Braintree-Customer Charge-43739</v>
      </c>
      <c r="G16733" s="11" t="s">
        <v>131</v>
      </c>
      <c r="H16733" s="11" t="s">
        <v>56</v>
      </c>
      <c r="I16733" s="11" t="s">
        <v>56</v>
      </c>
      <c r="J16733" s="11" t="s">
        <v>56</v>
      </c>
      <c r="K16733" s="11" t="str">
        <f>IFERROR(INDEX('EDC Component Dictionary'!$C$5:$C$37,MATCH('Rates Database'!J16733,'EDC Component Dictionary'!$B$5:$B$37,0)), "Energy Supply")</f>
        <v>Distribution System</v>
      </c>
      <c r="L16733" s="12"/>
      <c r="M16733" s="12">
        <v>5.12</v>
      </c>
    </row>
    <row r="16734" spans="1:13" x14ac:dyDescent="0.3">
      <c r="A16734" s="18">
        <v>16732</v>
      </c>
      <c r="B16734" s="18">
        <f t="shared" si="524"/>
        <v>2019</v>
      </c>
      <c r="C16734" s="17">
        <v>43739</v>
      </c>
      <c r="D16734" s="18" t="s">
        <v>314</v>
      </c>
      <c r="E16734" s="18" t="s">
        <v>322</v>
      </c>
      <c r="F16734" s="18" t="str">
        <f t="shared" si="523"/>
        <v>Paxton-Customer Charge-43739</v>
      </c>
      <c r="G16734" s="11" t="s">
        <v>131</v>
      </c>
      <c r="H16734" s="11" t="s">
        <v>56</v>
      </c>
      <c r="I16734" s="11" t="s">
        <v>56</v>
      </c>
      <c r="J16734" s="11" t="s">
        <v>56</v>
      </c>
      <c r="K16734" s="11" t="str">
        <f>IFERROR(INDEX('EDC Component Dictionary'!$C$5:$C$37,MATCH('Rates Database'!J16734,'EDC Component Dictionary'!$B$5:$B$37,0)), "Energy Supply")</f>
        <v>Distribution System</v>
      </c>
      <c r="L16734" s="12"/>
      <c r="M16734" s="12">
        <v>5</v>
      </c>
    </row>
    <row r="16735" spans="1:13" x14ac:dyDescent="0.3">
      <c r="A16735" s="18">
        <v>16733</v>
      </c>
      <c r="B16735" s="18">
        <f t="shared" si="524"/>
        <v>2019</v>
      </c>
      <c r="C16735" s="17">
        <v>43739</v>
      </c>
      <c r="D16735" s="18" t="s">
        <v>314</v>
      </c>
      <c r="E16735" s="18" t="s">
        <v>323</v>
      </c>
      <c r="F16735" s="18" t="str">
        <f t="shared" si="523"/>
        <v>Templeton-Customer Charge-43739</v>
      </c>
      <c r="G16735" s="11" t="s">
        <v>131</v>
      </c>
      <c r="H16735" s="11" t="s">
        <v>56</v>
      </c>
      <c r="I16735" s="11" t="s">
        <v>56</v>
      </c>
      <c r="J16735" s="11" t="s">
        <v>56</v>
      </c>
      <c r="K16735" s="11" t="str">
        <f>IFERROR(INDEX('EDC Component Dictionary'!$C$5:$C$37,MATCH('Rates Database'!J16735,'EDC Component Dictionary'!$B$5:$B$37,0)), "Energy Supply")</f>
        <v>Distribution System</v>
      </c>
      <c r="L16735" s="12"/>
      <c r="M16735" s="12">
        <v>3.7499999999999898</v>
      </c>
    </row>
    <row r="16736" spans="1:13" x14ac:dyDescent="0.3">
      <c r="A16736" s="18">
        <v>16734</v>
      </c>
      <c r="B16736" s="18">
        <f t="shared" si="524"/>
        <v>2019</v>
      </c>
      <c r="C16736" s="17">
        <v>43739</v>
      </c>
      <c r="D16736" s="18" t="s">
        <v>314</v>
      </c>
      <c r="E16736" s="18" t="s">
        <v>324</v>
      </c>
      <c r="F16736" s="18" t="str">
        <f t="shared" si="523"/>
        <v>Hudson-Customer Charge-43739</v>
      </c>
      <c r="G16736" s="11" t="s">
        <v>131</v>
      </c>
      <c r="H16736" s="11" t="s">
        <v>56</v>
      </c>
      <c r="I16736" s="11" t="s">
        <v>56</v>
      </c>
      <c r="J16736" s="11" t="s">
        <v>56</v>
      </c>
      <c r="K16736" s="11" t="str">
        <f>IFERROR(INDEX('EDC Component Dictionary'!$C$5:$C$37,MATCH('Rates Database'!J16736,'EDC Component Dictionary'!$B$5:$B$37,0)), "Energy Supply")</f>
        <v>Distribution System</v>
      </c>
      <c r="L16736" s="12"/>
      <c r="M16736" s="12">
        <v>2.64699999999999</v>
      </c>
    </row>
    <row r="16737" spans="1:13" x14ac:dyDescent="0.3">
      <c r="A16737" s="18">
        <v>16735</v>
      </c>
      <c r="B16737" s="18">
        <f t="shared" si="524"/>
        <v>2019</v>
      </c>
      <c r="C16737" s="17">
        <v>43739</v>
      </c>
      <c r="D16737" s="18" t="s">
        <v>314</v>
      </c>
      <c r="E16737" s="18" t="s">
        <v>325</v>
      </c>
      <c r="F16737" s="18" t="str">
        <f t="shared" si="523"/>
        <v>Reading-Customer Charge-43739</v>
      </c>
      <c r="G16737" s="11" t="s">
        <v>131</v>
      </c>
      <c r="H16737" s="11" t="s">
        <v>56</v>
      </c>
      <c r="I16737" s="11" t="s">
        <v>56</v>
      </c>
      <c r="J16737" s="11" t="s">
        <v>56</v>
      </c>
      <c r="K16737" s="11" t="str">
        <f>IFERROR(INDEX('EDC Component Dictionary'!$C$5:$C$37,MATCH('Rates Database'!J16737,'EDC Component Dictionary'!$B$5:$B$37,0)), "Energy Supply")</f>
        <v>Distribution System</v>
      </c>
      <c r="L16737" s="12"/>
      <c r="M16737" s="12">
        <v>4.3520000000000003</v>
      </c>
    </row>
    <row r="16738" spans="1:13" x14ac:dyDescent="0.3">
      <c r="A16738" s="18">
        <v>16736</v>
      </c>
      <c r="B16738" s="18">
        <f t="shared" si="524"/>
        <v>2019</v>
      </c>
      <c r="C16738" s="17">
        <v>43739</v>
      </c>
      <c r="D16738" s="18" t="s">
        <v>314</v>
      </c>
      <c r="E16738" s="18" t="s">
        <v>326</v>
      </c>
      <c r="F16738" s="18" t="str">
        <f t="shared" si="523"/>
        <v>Shrewsbury-Customer Charge-43739</v>
      </c>
      <c r="G16738" s="11" t="s">
        <v>131</v>
      </c>
      <c r="H16738" s="11" t="s">
        <v>56</v>
      </c>
      <c r="I16738" s="11" t="s">
        <v>56</v>
      </c>
      <c r="J16738" s="11" t="s">
        <v>56</v>
      </c>
      <c r="K16738" s="11" t="str">
        <f>IFERROR(INDEX('EDC Component Dictionary'!$C$5:$C$37,MATCH('Rates Database'!J16738,'EDC Component Dictionary'!$B$5:$B$37,0)), "Energy Supply")</f>
        <v>Distribution System</v>
      </c>
      <c r="L16738" s="12"/>
      <c r="M16738" s="12">
        <v>5</v>
      </c>
    </row>
    <row r="16739" spans="1:13" x14ac:dyDescent="0.3">
      <c r="A16739" s="18">
        <v>16737</v>
      </c>
      <c r="B16739" s="18">
        <f t="shared" si="524"/>
        <v>2019</v>
      </c>
      <c r="C16739" s="17">
        <v>43739</v>
      </c>
      <c r="D16739" s="18" t="s">
        <v>314</v>
      </c>
      <c r="E16739" s="18" t="s">
        <v>327</v>
      </c>
      <c r="F16739" s="18" t="str">
        <f t="shared" si="523"/>
        <v>Ipswich-Customer Charge-43739</v>
      </c>
      <c r="G16739" s="11" t="s">
        <v>131</v>
      </c>
      <c r="H16739" s="11" t="s">
        <v>56</v>
      </c>
      <c r="I16739" s="11" t="s">
        <v>56</v>
      </c>
      <c r="J16739" s="11" t="s">
        <v>56</v>
      </c>
      <c r="K16739" s="11" t="str">
        <f>IFERROR(INDEX('EDC Component Dictionary'!$C$5:$C$37,MATCH('Rates Database'!J16739,'EDC Component Dictionary'!$B$5:$B$37,0)), "Energy Supply")</f>
        <v>Distribution System</v>
      </c>
      <c r="L16739" s="12"/>
      <c r="M16739" s="12">
        <v>4</v>
      </c>
    </row>
    <row r="16740" spans="1:13" x14ac:dyDescent="0.3">
      <c r="A16740" s="18">
        <v>16738</v>
      </c>
      <c r="B16740" s="18">
        <f t="shared" si="524"/>
        <v>2019</v>
      </c>
      <c r="C16740" s="17">
        <v>43739</v>
      </c>
      <c r="D16740" s="18" t="s">
        <v>314</v>
      </c>
      <c r="E16740" s="18" t="s">
        <v>328</v>
      </c>
      <c r="F16740" s="18" t="str">
        <f t="shared" si="523"/>
        <v>Westfield-Customer Charge-43739</v>
      </c>
      <c r="G16740" s="11" t="s">
        <v>131</v>
      </c>
      <c r="H16740" s="11" t="s">
        <v>56</v>
      </c>
      <c r="I16740" s="11" t="s">
        <v>56</v>
      </c>
      <c r="J16740" s="11" t="s">
        <v>56</v>
      </c>
      <c r="K16740" s="11" t="str">
        <f>IFERROR(INDEX('EDC Component Dictionary'!$C$5:$C$37,MATCH('Rates Database'!J16740,'EDC Component Dictionary'!$B$5:$B$37,0)), "Energy Supply")</f>
        <v>Distribution System</v>
      </c>
      <c r="L16740" s="12"/>
      <c r="M16740" s="12">
        <v>11.637499999999999</v>
      </c>
    </row>
    <row r="16741" spans="1:13" x14ac:dyDescent="0.3">
      <c r="A16741" s="18">
        <v>16739</v>
      </c>
      <c r="B16741" s="18">
        <f t="shared" si="524"/>
        <v>2019</v>
      </c>
      <c r="C16741" s="17">
        <v>43739</v>
      </c>
      <c r="D16741" s="18" t="s">
        <v>314</v>
      </c>
      <c r="E16741" s="18" t="s">
        <v>351</v>
      </c>
      <c r="F16741" s="18" t="str">
        <f t="shared" si="523"/>
        <v>Groton-Customer Charge-43739</v>
      </c>
      <c r="G16741" s="11" t="s">
        <v>131</v>
      </c>
      <c r="H16741" s="11" t="s">
        <v>56</v>
      </c>
      <c r="I16741" s="11" t="s">
        <v>56</v>
      </c>
      <c r="J16741" s="11" t="s">
        <v>56</v>
      </c>
      <c r="K16741" s="11" t="str">
        <f>IFERROR(INDEX('EDC Component Dictionary'!$C$5:$C$37,MATCH('Rates Database'!J16741,'EDC Component Dictionary'!$B$5:$B$37,0)), "Energy Supply")</f>
        <v>Distribution System</v>
      </c>
      <c r="L16741" s="12"/>
      <c r="M16741" s="12">
        <v>3.82</v>
      </c>
    </row>
    <row r="16742" spans="1:13" x14ac:dyDescent="0.3">
      <c r="A16742" s="18">
        <v>16740</v>
      </c>
      <c r="B16742" s="18">
        <f t="shared" si="524"/>
        <v>2019</v>
      </c>
      <c r="C16742" s="17">
        <v>43739</v>
      </c>
      <c r="D16742" s="18" t="s">
        <v>314</v>
      </c>
      <c r="E16742" s="18" t="s">
        <v>329</v>
      </c>
      <c r="F16742" s="18" t="str">
        <f t="shared" si="523"/>
        <v>Merrimac-Customer Charge-43739</v>
      </c>
      <c r="G16742" s="11" t="s">
        <v>131</v>
      </c>
      <c r="H16742" s="11" t="s">
        <v>56</v>
      </c>
      <c r="I16742" s="11" t="s">
        <v>56</v>
      </c>
      <c r="J16742" s="11" t="s">
        <v>56</v>
      </c>
      <c r="K16742" s="11" t="str">
        <f>IFERROR(INDEX('EDC Component Dictionary'!$C$5:$C$37,MATCH('Rates Database'!J16742,'EDC Component Dictionary'!$B$5:$B$37,0)), "Energy Supply")</f>
        <v>Distribution System</v>
      </c>
      <c r="L16742" s="12"/>
      <c r="M16742" s="12">
        <v>5.5</v>
      </c>
    </row>
    <row r="16743" spans="1:13" x14ac:dyDescent="0.3">
      <c r="A16743" s="18">
        <v>16741</v>
      </c>
      <c r="B16743" s="18">
        <f t="shared" si="524"/>
        <v>2019</v>
      </c>
      <c r="C16743" s="17">
        <v>43739</v>
      </c>
      <c r="D16743" s="18" t="s">
        <v>314</v>
      </c>
      <c r="E16743" s="18" t="s">
        <v>352</v>
      </c>
      <c r="F16743" s="18" t="str">
        <f t="shared" si="523"/>
        <v>Belmont-Customer Charge-43739</v>
      </c>
      <c r="G16743" s="11" t="s">
        <v>131</v>
      </c>
      <c r="H16743" s="11" t="s">
        <v>56</v>
      </c>
      <c r="I16743" s="11" t="s">
        <v>56</v>
      </c>
      <c r="J16743" s="11" t="s">
        <v>56</v>
      </c>
      <c r="K16743" s="11" t="str">
        <f>IFERROR(INDEX('EDC Component Dictionary'!$C$5:$C$37,MATCH('Rates Database'!J16743,'EDC Component Dictionary'!$B$5:$B$37,0)), "Energy Supply")</f>
        <v>Distribution System</v>
      </c>
      <c r="L16743" s="12"/>
      <c r="M16743" s="12">
        <v>10.5999999999999</v>
      </c>
    </row>
    <row r="16744" spans="1:13" x14ac:dyDescent="0.3">
      <c r="A16744" s="18">
        <v>16742</v>
      </c>
      <c r="B16744" s="18">
        <f t="shared" si="524"/>
        <v>2019</v>
      </c>
      <c r="C16744" s="17">
        <v>43739</v>
      </c>
      <c r="D16744" s="18" t="s">
        <v>314</v>
      </c>
      <c r="E16744" s="18" t="s">
        <v>330</v>
      </c>
      <c r="F16744" s="18" t="str">
        <f t="shared" si="523"/>
        <v>Chicopee-Customer Charge-43739</v>
      </c>
      <c r="G16744" s="11" t="s">
        <v>131</v>
      </c>
      <c r="H16744" s="11" t="s">
        <v>56</v>
      </c>
      <c r="I16744" s="11" t="s">
        <v>56</v>
      </c>
      <c r="J16744" s="11" t="s">
        <v>56</v>
      </c>
      <c r="K16744" s="11" t="str">
        <f>IFERROR(INDEX('EDC Component Dictionary'!$C$5:$C$37,MATCH('Rates Database'!J16744,'EDC Component Dictionary'!$B$5:$B$37,0)), "Energy Supply")</f>
        <v>Distribution System</v>
      </c>
      <c r="L16744" s="12"/>
      <c r="M16744" s="12">
        <v>5.6</v>
      </c>
    </row>
    <row r="16745" spans="1:13" x14ac:dyDescent="0.3">
      <c r="A16745" s="18">
        <v>16743</v>
      </c>
      <c r="B16745" s="18">
        <f t="shared" si="524"/>
        <v>2019</v>
      </c>
      <c r="C16745" s="17">
        <v>43739</v>
      </c>
      <c r="D16745" s="18" t="s">
        <v>314</v>
      </c>
      <c r="E16745" s="18" t="s">
        <v>331</v>
      </c>
      <c r="F16745" s="18" t="str">
        <f t="shared" si="523"/>
        <v>Marblehead-Customer Charge-43739</v>
      </c>
      <c r="G16745" s="11" t="s">
        <v>131</v>
      </c>
      <c r="H16745" s="11" t="s">
        <v>56</v>
      </c>
      <c r="I16745" s="11" t="s">
        <v>56</v>
      </c>
      <c r="J16745" s="11" t="s">
        <v>56</v>
      </c>
      <c r="K16745" s="11" t="str">
        <f>IFERROR(INDEX('EDC Component Dictionary'!$C$5:$C$37,MATCH('Rates Database'!J16745,'EDC Component Dictionary'!$B$5:$B$37,0)), "Energy Supply")</f>
        <v>Distribution System</v>
      </c>
      <c r="L16745" s="12"/>
      <c r="M16745" s="12">
        <v>0.82999999999999796</v>
      </c>
    </row>
    <row r="16746" spans="1:13" x14ac:dyDescent="0.3">
      <c r="A16746" s="18">
        <v>16744</v>
      </c>
      <c r="B16746" s="18">
        <f t="shared" si="524"/>
        <v>2019</v>
      </c>
      <c r="C16746" s="17">
        <v>43739</v>
      </c>
      <c r="D16746" s="18" t="s">
        <v>314</v>
      </c>
      <c r="E16746" s="18" t="s">
        <v>332</v>
      </c>
      <c r="F16746" s="18" t="str">
        <f t="shared" si="523"/>
        <v>Hingham-Customer Charge-43739</v>
      </c>
      <c r="G16746" s="11" t="s">
        <v>131</v>
      </c>
      <c r="H16746" s="11" t="s">
        <v>56</v>
      </c>
      <c r="I16746" s="11" t="s">
        <v>56</v>
      </c>
      <c r="J16746" s="11" t="s">
        <v>56</v>
      </c>
      <c r="K16746" s="11" t="str">
        <f>IFERROR(INDEX('EDC Component Dictionary'!$C$5:$C$37,MATCH('Rates Database'!J16746,'EDC Component Dictionary'!$B$5:$B$37,0)), "Energy Supply")</f>
        <v>Distribution System</v>
      </c>
      <c r="L16746" s="12"/>
      <c r="M16746" s="12">
        <v>7.9739999999999798</v>
      </c>
    </row>
    <row r="16747" spans="1:13" x14ac:dyDescent="0.3">
      <c r="A16747" s="18">
        <v>16745</v>
      </c>
      <c r="B16747" s="18">
        <f t="shared" si="524"/>
        <v>2019</v>
      </c>
      <c r="C16747" s="17">
        <v>43739</v>
      </c>
      <c r="D16747" s="18" t="s">
        <v>314</v>
      </c>
      <c r="E16747" s="18" t="s">
        <v>333</v>
      </c>
      <c r="F16747" s="18" t="str">
        <f t="shared" si="523"/>
        <v>South Hadley-Customer Charge-43739</v>
      </c>
      <c r="G16747" s="11" t="s">
        <v>131</v>
      </c>
      <c r="H16747" s="11" t="s">
        <v>56</v>
      </c>
      <c r="I16747" s="11" t="s">
        <v>56</v>
      </c>
      <c r="J16747" s="11" t="s">
        <v>56</v>
      </c>
      <c r="K16747" s="11" t="str">
        <f>IFERROR(INDEX('EDC Component Dictionary'!$C$5:$C$37,MATCH('Rates Database'!J16747,'EDC Component Dictionary'!$B$5:$B$37,0)), "Energy Supply")</f>
        <v>Distribution System</v>
      </c>
      <c r="L16747" s="12"/>
      <c r="M16747" s="12">
        <v>4.7</v>
      </c>
    </row>
    <row r="16748" spans="1:13" x14ac:dyDescent="0.3">
      <c r="A16748" s="18">
        <v>16746</v>
      </c>
      <c r="B16748" s="18">
        <f t="shared" si="524"/>
        <v>2019</v>
      </c>
      <c r="C16748" s="17">
        <v>43739</v>
      </c>
      <c r="D16748" s="18" t="s">
        <v>314</v>
      </c>
      <c r="E16748" s="18" t="s">
        <v>334</v>
      </c>
      <c r="F16748" s="18" t="str">
        <f t="shared" si="523"/>
        <v>Georgetown-Customer Charge-43739</v>
      </c>
      <c r="G16748" s="11" t="s">
        <v>131</v>
      </c>
      <c r="H16748" s="11" t="s">
        <v>56</v>
      </c>
      <c r="I16748" s="11" t="s">
        <v>56</v>
      </c>
      <c r="J16748" s="11" t="s">
        <v>56</v>
      </c>
      <c r="K16748" s="11" t="str">
        <f>IFERROR(INDEX('EDC Component Dictionary'!$C$5:$C$37,MATCH('Rates Database'!J16748,'EDC Component Dictionary'!$B$5:$B$37,0)), "Energy Supply")</f>
        <v>Distribution System</v>
      </c>
      <c r="L16748" s="12"/>
      <c r="M16748" s="12">
        <v>5.41099999999998</v>
      </c>
    </row>
    <row r="16749" spans="1:13" x14ac:dyDescent="0.3">
      <c r="A16749" s="18">
        <v>16747</v>
      </c>
      <c r="B16749" s="18">
        <f t="shared" si="524"/>
        <v>2019</v>
      </c>
      <c r="C16749" s="17">
        <v>43739</v>
      </c>
      <c r="D16749" s="18" t="s">
        <v>314</v>
      </c>
      <c r="E16749" s="18" t="s">
        <v>335</v>
      </c>
      <c r="F16749" s="18" t="str">
        <f t="shared" si="523"/>
        <v>Sterling-Customer Charge-43739</v>
      </c>
      <c r="G16749" s="11" t="s">
        <v>131</v>
      </c>
      <c r="H16749" s="11" t="s">
        <v>56</v>
      </c>
      <c r="I16749" s="11" t="s">
        <v>56</v>
      </c>
      <c r="J16749" s="11" t="s">
        <v>56</v>
      </c>
      <c r="K16749" s="11" t="str">
        <f>IFERROR(INDEX('EDC Component Dictionary'!$C$5:$C$37,MATCH('Rates Database'!J16749,'EDC Component Dictionary'!$B$5:$B$37,0)), "Energy Supply")</f>
        <v>Distribution System</v>
      </c>
      <c r="L16749" s="12"/>
      <c r="M16749" s="12">
        <v>4</v>
      </c>
    </row>
    <row r="16750" spans="1:13" x14ac:dyDescent="0.3">
      <c r="A16750" s="18">
        <v>16748</v>
      </c>
      <c r="B16750" s="18">
        <f t="shared" si="524"/>
        <v>2019</v>
      </c>
      <c r="C16750" s="17">
        <v>43739</v>
      </c>
      <c r="D16750" s="18" t="s">
        <v>314</v>
      </c>
      <c r="E16750" s="18" t="s">
        <v>336</v>
      </c>
      <c r="F16750" s="18" t="str">
        <f t="shared" si="523"/>
        <v>Littleton-Customer Charge-43739</v>
      </c>
      <c r="G16750" s="11" t="s">
        <v>131</v>
      </c>
      <c r="H16750" s="11" t="s">
        <v>56</v>
      </c>
      <c r="I16750" s="11" t="s">
        <v>56</v>
      </c>
      <c r="J16750" s="11" t="s">
        <v>56</v>
      </c>
      <c r="K16750" s="11" t="str">
        <f>IFERROR(INDEX('EDC Component Dictionary'!$C$5:$C$37,MATCH('Rates Database'!J16750,'EDC Component Dictionary'!$B$5:$B$37,0)), "Energy Supply")</f>
        <v>Distribution System</v>
      </c>
      <c r="L16750" s="12"/>
      <c r="M16750" s="12">
        <v>3.5</v>
      </c>
    </row>
    <row r="16751" spans="1:13" x14ac:dyDescent="0.3">
      <c r="A16751" s="18">
        <v>16749</v>
      </c>
      <c r="B16751" s="18">
        <f t="shared" si="524"/>
        <v>2019</v>
      </c>
      <c r="C16751" s="17">
        <v>43739</v>
      </c>
      <c r="D16751" s="18" t="s">
        <v>314</v>
      </c>
      <c r="E16751" s="18" t="s">
        <v>337</v>
      </c>
      <c r="F16751" s="18" t="str">
        <f t="shared" si="523"/>
        <v>Boylston-Customer Charge-43739</v>
      </c>
      <c r="G16751" s="11" t="s">
        <v>131</v>
      </c>
      <c r="H16751" s="11" t="s">
        <v>56</v>
      </c>
      <c r="I16751" s="11" t="s">
        <v>56</v>
      </c>
      <c r="J16751" s="11" t="s">
        <v>56</v>
      </c>
      <c r="K16751" s="11" t="str">
        <f>IFERROR(INDEX('EDC Component Dictionary'!$C$5:$C$37,MATCH('Rates Database'!J16751,'EDC Component Dictionary'!$B$5:$B$37,0)), "Energy Supply")</f>
        <v>Distribution System</v>
      </c>
      <c r="L16751" s="12"/>
      <c r="M16751" s="12">
        <v>9</v>
      </c>
    </row>
    <row r="16752" spans="1:13" x14ac:dyDescent="0.3">
      <c r="A16752" s="18">
        <v>16750</v>
      </c>
      <c r="B16752" s="18">
        <f t="shared" si="524"/>
        <v>2019</v>
      </c>
      <c r="C16752" s="17">
        <v>43739</v>
      </c>
      <c r="D16752" s="18" t="s">
        <v>314</v>
      </c>
      <c r="E16752" s="18" t="s">
        <v>338</v>
      </c>
      <c r="F16752" s="18" t="str">
        <f t="shared" si="523"/>
        <v>Princeton-Customer Charge-43739</v>
      </c>
      <c r="G16752" s="11" t="s">
        <v>131</v>
      </c>
      <c r="H16752" s="11" t="s">
        <v>56</v>
      </c>
      <c r="I16752" s="11" t="s">
        <v>56</v>
      </c>
      <c r="J16752" s="11" t="s">
        <v>56</v>
      </c>
      <c r="K16752" s="11" t="str">
        <f>IFERROR(INDEX('EDC Component Dictionary'!$C$5:$C$37,MATCH('Rates Database'!J16752,'EDC Component Dictionary'!$B$5:$B$37,0)), "Energy Supply")</f>
        <v>Distribution System</v>
      </c>
      <c r="L16752" s="12"/>
      <c r="M16752" s="12">
        <v>8.9500000000000099</v>
      </c>
    </row>
    <row r="16753" spans="1:13" x14ac:dyDescent="0.3">
      <c r="A16753" s="18">
        <v>16751</v>
      </c>
      <c r="B16753" s="18">
        <f t="shared" si="524"/>
        <v>2019</v>
      </c>
      <c r="C16753" s="17">
        <v>43739</v>
      </c>
      <c r="D16753" s="18" t="s">
        <v>314</v>
      </c>
      <c r="E16753" s="18" t="s">
        <v>347</v>
      </c>
      <c r="F16753" s="18" t="str">
        <f t="shared" si="523"/>
        <v>Middleborough-Customer Charge-43739</v>
      </c>
      <c r="G16753" s="11" t="s">
        <v>131</v>
      </c>
      <c r="H16753" s="11" t="s">
        <v>56</v>
      </c>
      <c r="I16753" s="11" t="s">
        <v>56</v>
      </c>
      <c r="J16753" s="11" t="s">
        <v>56</v>
      </c>
      <c r="K16753" s="11" t="str">
        <f>IFERROR(INDEX('EDC Component Dictionary'!$C$5:$C$37,MATCH('Rates Database'!J16753,'EDC Component Dictionary'!$B$5:$B$37,0)), "Energy Supply")</f>
        <v>Distribution System</v>
      </c>
      <c r="L16753" s="12"/>
      <c r="M16753" s="12">
        <v>4.5049999999999901</v>
      </c>
    </row>
    <row r="16754" spans="1:13" x14ac:dyDescent="0.3">
      <c r="A16754" s="18">
        <v>16752</v>
      </c>
      <c r="B16754" s="18">
        <f t="shared" si="524"/>
        <v>2019</v>
      </c>
      <c r="C16754" s="17">
        <v>43739</v>
      </c>
      <c r="D16754" s="18" t="s">
        <v>314</v>
      </c>
      <c r="E16754" s="18" t="s">
        <v>339</v>
      </c>
      <c r="F16754" s="18" t="str">
        <f t="shared" si="523"/>
        <v>Rowley-Customer Charge-43739</v>
      </c>
      <c r="G16754" s="11" t="s">
        <v>131</v>
      </c>
      <c r="H16754" s="11" t="s">
        <v>56</v>
      </c>
      <c r="I16754" s="11" t="s">
        <v>56</v>
      </c>
      <c r="J16754" s="11" t="s">
        <v>56</v>
      </c>
      <c r="K16754" s="11" t="str">
        <f>IFERROR(INDEX('EDC Component Dictionary'!$C$5:$C$37,MATCH('Rates Database'!J16754,'EDC Component Dictionary'!$B$5:$B$37,0)), "Energy Supply")</f>
        <v>Distribution System</v>
      </c>
      <c r="L16754" s="12"/>
      <c r="M16754" s="12">
        <v>4</v>
      </c>
    </row>
    <row r="16755" spans="1:13" x14ac:dyDescent="0.3">
      <c r="A16755" s="18">
        <v>16753</v>
      </c>
      <c r="B16755" s="18">
        <f t="shared" si="524"/>
        <v>2019</v>
      </c>
      <c r="C16755" s="17">
        <v>43739</v>
      </c>
      <c r="D16755" s="18" t="s">
        <v>314</v>
      </c>
      <c r="E16755" s="18" t="s">
        <v>353</v>
      </c>
      <c r="F16755" s="18" t="str">
        <f t="shared" si="523"/>
        <v>Concord-Customer Charge-43739</v>
      </c>
      <c r="G16755" s="11" t="s">
        <v>131</v>
      </c>
      <c r="H16755" s="11" t="s">
        <v>56</v>
      </c>
      <c r="I16755" s="11" t="s">
        <v>56</v>
      </c>
      <c r="J16755" s="11" t="s">
        <v>56</v>
      </c>
      <c r="K16755" s="11" t="str">
        <f>IFERROR(INDEX('EDC Component Dictionary'!$C$5:$C$37,MATCH('Rates Database'!J16755,'EDC Component Dictionary'!$B$5:$B$37,0)), "Energy Supply")</f>
        <v>Distribution System</v>
      </c>
      <c r="L16755" s="12"/>
      <c r="M16755" s="12">
        <v>8.4166500000000006</v>
      </c>
    </row>
    <row r="16756" spans="1:13" x14ac:dyDescent="0.3">
      <c r="A16756" s="18">
        <v>16754</v>
      </c>
      <c r="B16756" s="18">
        <f t="shared" si="524"/>
        <v>2019</v>
      </c>
      <c r="C16756" s="17">
        <v>43739</v>
      </c>
      <c r="D16756" s="18" t="s">
        <v>314</v>
      </c>
      <c r="E16756" s="18" t="s">
        <v>340</v>
      </c>
      <c r="F16756" s="18" t="str">
        <f t="shared" si="523"/>
        <v>Wakefield-Customer Charge-43739</v>
      </c>
      <c r="G16756" s="11" t="s">
        <v>131</v>
      </c>
      <c r="H16756" s="11" t="s">
        <v>56</v>
      </c>
      <c r="I16756" s="11" t="s">
        <v>56</v>
      </c>
      <c r="J16756" s="11" t="s">
        <v>56</v>
      </c>
      <c r="K16756" s="11" t="str">
        <f>IFERROR(INDEX('EDC Component Dictionary'!$C$5:$C$37,MATCH('Rates Database'!J16756,'EDC Component Dictionary'!$B$5:$B$37,0)), "Energy Supply")</f>
        <v>Distribution System</v>
      </c>
      <c r="L16756" s="12"/>
      <c r="M16756" s="12">
        <v>6</v>
      </c>
    </row>
    <row r="16757" spans="1:13" x14ac:dyDescent="0.3">
      <c r="A16757" s="18">
        <v>16755</v>
      </c>
      <c r="B16757" s="18">
        <f t="shared" si="524"/>
        <v>2019</v>
      </c>
      <c r="C16757" s="17">
        <v>43739</v>
      </c>
      <c r="D16757" s="18" t="s">
        <v>314</v>
      </c>
      <c r="E16757" s="18" t="s">
        <v>341</v>
      </c>
      <c r="F16757" s="18" t="str">
        <f t="shared" si="523"/>
        <v>Hull-Customer Charge-43739</v>
      </c>
      <c r="G16757" s="11" t="s">
        <v>131</v>
      </c>
      <c r="H16757" s="11" t="s">
        <v>56</v>
      </c>
      <c r="I16757" s="11" t="s">
        <v>56</v>
      </c>
      <c r="J16757" s="11" t="s">
        <v>56</v>
      </c>
      <c r="K16757" s="11" t="str">
        <f>IFERROR(INDEX('EDC Component Dictionary'!$C$5:$C$37,MATCH('Rates Database'!J16757,'EDC Component Dictionary'!$B$5:$B$37,0)), "Energy Supply")</f>
        <v>Distribution System</v>
      </c>
      <c r="L16757" s="12"/>
      <c r="M16757" s="12">
        <v>5.7960000000000003</v>
      </c>
    </row>
    <row r="16758" spans="1:13" x14ac:dyDescent="0.3">
      <c r="A16758" s="18">
        <v>16756</v>
      </c>
      <c r="B16758" s="18">
        <f t="shared" si="524"/>
        <v>2019</v>
      </c>
      <c r="C16758" s="17">
        <v>43739</v>
      </c>
      <c r="D16758" s="18" t="s">
        <v>314</v>
      </c>
      <c r="E16758" s="18" t="s">
        <v>342</v>
      </c>
      <c r="F16758" s="18" t="str">
        <f t="shared" si="523"/>
        <v>North Attleborough-Customer Charge-43739</v>
      </c>
      <c r="G16758" s="11" t="s">
        <v>131</v>
      </c>
      <c r="H16758" s="11" t="s">
        <v>56</v>
      </c>
      <c r="I16758" s="11" t="s">
        <v>56</v>
      </c>
      <c r="J16758" s="11" t="s">
        <v>56</v>
      </c>
      <c r="K16758" s="11" t="str">
        <f>IFERROR(INDEX('EDC Component Dictionary'!$C$5:$C$37,MATCH('Rates Database'!J16758,'EDC Component Dictionary'!$B$5:$B$37,0)), "Energy Supply")</f>
        <v>Distribution System</v>
      </c>
      <c r="L16758" s="12"/>
      <c r="M16758" s="12">
        <v>10.32</v>
      </c>
    </row>
    <row r="16759" spans="1:13" x14ac:dyDescent="0.3">
      <c r="A16759" s="18">
        <v>16757</v>
      </c>
      <c r="B16759" s="18">
        <f t="shared" si="524"/>
        <v>2019</v>
      </c>
      <c r="C16759" s="17">
        <v>43739</v>
      </c>
      <c r="D16759" s="18" t="s">
        <v>314</v>
      </c>
      <c r="E16759" s="18" t="s">
        <v>343</v>
      </c>
      <c r="F16759" s="18" t="str">
        <f t="shared" si="523"/>
        <v>Holden-Customer Charge-43739</v>
      </c>
      <c r="G16759" s="11" t="s">
        <v>131</v>
      </c>
      <c r="H16759" s="11" t="s">
        <v>56</v>
      </c>
      <c r="I16759" s="11" t="s">
        <v>56</v>
      </c>
      <c r="J16759" s="11" t="s">
        <v>56</v>
      </c>
      <c r="K16759" s="11" t="str">
        <f>IFERROR(INDEX('EDC Component Dictionary'!$C$5:$C$37,MATCH('Rates Database'!J16759,'EDC Component Dictionary'!$B$5:$B$37,0)), "Energy Supply")</f>
        <v>Distribution System</v>
      </c>
      <c r="L16759" s="12"/>
      <c r="M16759" s="12">
        <v>4.4999999999999902</v>
      </c>
    </row>
    <row r="16760" spans="1:13" x14ac:dyDescent="0.3">
      <c r="A16760" s="18">
        <v>16758</v>
      </c>
      <c r="B16760" s="18">
        <f t="shared" si="524"/>
        <v>2019</v>
      </c>
      <c r="C16760" s="17">
        <v>43739</v>
      </c>
      <c r="D16760" s="18" t="s">
        <v>314</v>
      </c>
      <c r="E16760" s="18" t="s">
        <v>354</v>
      </c>
      <c r="F16760" s="18" t="str">
        <f t="shared" si="523"/>
        <v>Taunton-Customer Charge-43739</v>
      </c>
      <c r="G16760" s="11" t="s">
        <v>131</v>
      </c>
      <c r="H16760" s="11" t="s">
        <v>56</v>
      </c>
      <c r="I16760" s="11" t="s">
        <v>56</v>
      </c>
      <c r="J16760" s="11" t="s">
        <v>56</v>
      </c>
      <c r="K16760" s="11" t="str">
        <f>IFERROR(INDEX('EDC Component Dictionary'!$C$5:$C$37,MATCH('Rates Database'!J16760,'EDC Component Dictionary'!$B$5:$B$37,0)), "Energy Supply")</f>
        <v>Distribution System</v>
      </c>
      <c r="L16760" s="12"/>
      <c r="M16760" s="12">
        <v>9.2244999999999902</v>
      </c>
    </row>
    <row r="16761" spans="1:13" x14ac:dyDescent="0.3">
      <c r="A16761" s="18">
        <v>16759</v>
      </c>
      <c r="B16761" s="18">
        <f t="shared" si="524"/>
        <v>2019</v>
      </c>
      <c r="C16761" s="17">
        <v>43739</v>
      </c>
      <c r="D16761" s="18" t="s">
        <v>314</v>
      </c>
      <c r="E16761" s="18" t="s">
        <v>344</v>
      </c>
      <c r="F16761" s="18" t="str">
        <f t="shared" si="523"/>
        <v>Norwood-Customer Charge-43739</v>
      </c>
      <c r="G16761" s="11" t="s">
        <v>131</v>
      </c>
      <c r="H16761" s="11" t="s">
        <v>56</v>
      </c>
      <c r="I16761" s="11" t="s">
        <v>56</v>
      </c>
      <c r="J16761" s="11" t="s">
        <v>56</v>
      </c>
      <c r="K16761" s="11" t="str">
        <f>IFERROR(INDEX('EDC Component Dictionary'!$C$5:$C$37,MATCH('Rates Database'!J16761,'EDC Component Dictionary'!$B$5:$B$37,0)), "Energy Supply")</f>
        <v>Distribution System</v>
      </c>
      <c r="L16761" s="12"/>
      <c r="M16761" s="12">
        <v>9</v>
      </c>
    </row>
    <row r="16762" spans="1:13" x14ac:dyDescent="0.3">
      <c r="A16762" s="18">
        <v>16760</v>
      </c>
      <c r="B16762" s="18">
        <f t="shared" si="524"/>
        <v>2019</v>
      </c>
      <c r="C16762" s="17">
        <v>43739</v>
      </c>
      <c r="D16762" s="18" t="s">
        <v>314</v>
      </c>
      <c r="E16762" s="18" t="s">
        <v>355</v>
      </c>
      <c r="F16762" s="18" t="str">
        <f t="shared" si="523"/>
        <v>Wellesley-Customer Charge-43739</v>
      </c>
      <c r="G16762" s="11" t="s">
        <v>131</v>
      </c>
      <c r="H16762" s="11" t="s">
        <v>56</v>
      </c>
      <c r="I16762" s="11" t="s">
        <v>56</v>
      </c>
      <c r="J16762" s="11" t="s">
        <v>56</v>
      </c>
      <c r="K16762" s="11" t="str">
        <f>IFERROR(INDEX('EDC Component Dictionary'!$C$5:$C$37,MATCH('Rates Database'!J16762,'EDC Component Dictionary'!$B$5:$B$37,0)), "Energy Supply")</f>
        <v>Distribution System</v>
      </c>
      <c r="L16762" s="12"/>
      <c r="M16762" s="12">
        <v>2.5935000000000001</v>
      </c>
    </row>
    <row r="16763" spans="1:13" x14ac:dyDescent="0.3">
      <c r="A16763" s="18">
        <v>16761</v>
      </c>
      <c r="B16763" s="18">
        <f t="shared" si="524"/>
        <v>2019</v>
      </c>
      <c r="C16763" s="17">
        <v>43739</v>
      </c>
      <c r="D16763" s="18" t="s">
        <v>314</v>
      </c>
      <c r="E16763" s="18" t="s">
        <v>345</v>
      </c>
      <c r="F16763" s="18" t="str">
        <f t="shared" si="523"/>
        <v>Russell-Customer Charge-43739</v>
      </c>
      <c r="G16763" s="11" t="s">
        <v>131</v>
      </c>
      <c r="H16763" s="11" t="s">
        <v>56</v>
      </c>
      <c r="I16763" s="11" t="s">
        <v>56</v>
      </c>
      <c r="J16763" s="11" t="s">
        <v>56</v>
      </c>
      <c r="K16763" s="11" t="str">
        <f>IFERROR(INDEX('EDC Component Dictionary'!$C$5:$C$37,MATCH('Rates Database'!J16763,'EDC Component Dictionary'!$B$5:$B$37,0)), "Energy Supply")</f>
        <v>Distribution System</v>
      </c>
      <c r="L16763" s="12"/>
      <c r="M16763" s="12">
        <v>8</v>
      </c>
    </row>
    <row r="16764" spans="1:13" x14ac:dyDescent="0.3">
      <c r="A16764" s="18">
        <v>16762</v>
      </c>
      <c r="B16764" s="18">
        <f t="shared" si="524"/>
        <v>2019</v>
      </c>
      <c r="C16764" s="17">
        <v>43739</v>
      </c>
      <c r="D16764" s="18" t="s">
        <v>314</v>
      </c>
      <c r="E16764" s="18" t="s">
        <v>346</v>
      </c>
      <c r="F16764" s="18" t="str">
        <f t="shared" si="523"/>
        <v>Chester-Customer Charge-43739</v>
      </c>
      <c r="G16764" s="11" t="s">
        <v>131</v>
      </c>
      <c r="H16764" s="11" t="s">
        <v>56</v>
      </c>
      <c r="I16764" s="11" t="s">
        <v>56</v>
      </c>
      <c r="J16764" s="11" t="s">
        <v>56</v>
      </c>
      <c r="K16764" s="11" t="str">
        <f>IFERROR(INDEX('EDC Component Dictionary'!$C$5:$C$37,MATCH('Rates Database'!J16764,'EDC Component Dictionary'!$B$5:$B$37,0)), "Energy Supply")</f>
        <v>Distribution System</v>
      </c>
      <c r="L16764" s="12"/>
      <c r="M16764" s="12">
        <v>5.9849999999999799</v>
      </c>
    </row>
    <row r="16765" spans="1:13" x14ac:dyDescent="0.3">
      <c r="A16765" s="18">
        <v>16763</v>
      </c>
      <c r="B16765" s="18">
        <f t="shared" si="524"/>
        <v>2021</v>
      </c>
      <c r="C16765" s="17">
        <v>44317</v>
      </c>
      <c r="D16765" s="18" t="s">
        <v>314</v>
      </c>
      <c r="E16765" s="18" t="s">
        <v>315</v>
      </c>
      <c r="F16765" s="18" t="str">
        <f t="shared" si="523"/>
        <v>Holyoke-Customer Charge-44317</v>
      </c>
      <c r="G16765" s="11" t="s">
        <v>131</v>
      </c>
      <c r="H16765" s="11" t="s">
        <v>56</v>
      </c>
      <c r="I16765" s="11" t="s">
        <v>56</v>
      </c>
      <c r="J16765" s="11" t="s">
        <v>56</v>
      </c>
      <c r="K16765" s="11" t="str">
        <f>IFERROR(INDEX('EDC Component Dictionary'!$C$5:$C$37,MATCH('Rates Database'!J16765,'EDC Component Dictionary'!$B$5:$B$37,0)), "Energy Supply")</f>
        <v>Distribution System</v>
      </c>
      <c r="L16765" s="12"/>
      <c r="M16765" s="12">
        <v>4.9949999999999903</v>
      </c>
    </row>
    <row r="16766" spans="1:13" x14ac:dyDescent="0.3">
      <c r="A16766" s="18">
        <v>16764</v>
      </c>
      <c r="B16766" s="18">
        <f t="shared" si="524"/>
        <v>2021</v>
      </c>
      <c r="C16766" s="17">
        <v>44317</v>
      </c>
      <c r="D16766" s="18" t="s">
        <v>314</v>
      </c>
      <c r="E16766" s="18" t="s">
        <v>316</v>
      </c>
      <c r="F16766" s="18" t="str">
        <f t="shared" si="523"/>
        <v>West Boylston-Customer Charge-44317</v>
      </c>
      <c r="G16766" s="11" t="s">
        <v>131</v>
      </c>
      <c r="H16766" s="11" t="s">
        <v>56</v>
      </c>
      <c r="I16766" s="11" t="s">
        <v>56</v>
      </c>
      <c r="J16766" s="11" t="s">
        <v>56</v>
      </c>
      <c r="K16766" s="11" t="str">
        <f>IFERROR(INDEX('EDC Component Dictionary'!$C$5:$C$37,MATCH('Rates Database'!J16766,'EDC Component Dictionary'!$B$5:$B$37,0)), "Energy Supply")</f>
        <v>Distribution System</v>
      </c>
      <c r="L16766" s="12"/>
      <c r="M16766" s="12">
        <v>4.01400000000001</v>
      </c>
    </row>
    <row r="16767" spans="1:13" x14ac:dyDescent="0.3">
      <c r="A16767" s="18">
        <v>16765</v>
      </c>
      <c r="B16767" s="18">
        <f t="shared" si="524"/>
        <v>2021</v>
      </c>
      <c r="C16767" s="17">
        <v>44317</v>
      </c>
      <c r="D16767" s="18" t="s">
        <v>314</v>
      </c>
      <c r="E16767" s="18" t="s">
        <v>348</v>
      </c>
      <c r="F16767" s="18" t="str">
        <f t="shared" si="523"/>
        <v>Middleton-Customer Charge-44317</v>
      </c>
      <c r="G16767" s="11" t="s">
        <v>131</v>
      </c>
      <c r="H16767" s="11" t="s">
        <v>56</v>
      </c>
      <c r="I16767" s="11" t="s">
        <v>56</v>
      </c>
      <c r="J16767" s="11" t="s">
        <v>56</v>
      </c>
      <c r="K16767" s="11" t="str">
        <f>IFERROR(INDEX('EDC Component Dictionary'!$C$5:$C$37,MATCH('Rates Database'!J16767,'EDC Component Dictionary'!$B$5:$B$37,0)), "Energy Supply")</f>
        <v>Distribution System</v>
      </c>
      <c r="L16767" s="12"/>
      <c r="M16767" s="12">
        <v>5.0399999999999903</v>
      </c>
    </row>
    <row r="16768" spans="1:13" x14ac:dyDescent="0.3">
      <c r="A16768" s="18">
        <v>16766</v>
      </c>
      <c r="B16768" s="18">
        <f t="shared" si="524"/>
        <v>2021</v>
      </c>
      <c r="C16768" s="17">
        <v>44317</v>
      </c>
      <c r="D16768" s="18" t="s">
        <v>314</v>
      </c>
      <c r="E16768" s="18" t="s">
        <v>317</v>
      </c>
      <c r="F16768" s="18" t="str">
        <f t="shared" si="523"/>
        <v>Danvers-Customer Charge-44317</v>
      </c>
      <c r="G16768" s="11" t="s">
        <v>131</v>
      </c>
      <c r="H16768" s="11" t="s">
        <v>56</v>
      </c>
      <c r="I16768" s="11" t="s">
        <v>56</v>
      </c>
      <c r="J16768" s="11" t="s">
        <v>56</v>
      </c>
      <c r="K16768" s="11" t="str">
        <f>IFERROR(INDEX('EDC Component Dictionary'!$C$5:$C$37,MATCH('Rates Database'!J16768,'EDC Component Dictionary'!$B$5:$B$37,0)), "Energy Supply")</f>
        <v>Distribution System</v>
      </c>
      <c r="L16768" s="12"/>
      <c r="M16768" s="12">
        <v>7.5</v>
      </c>
    </row>
    <row r="16769" spans="1:13" x14ac:dyDescent="0.3">
      <c r="A16769" s="18">
        <v>16767</v>
      </c>
      <c r="B16769" s="18">
        <f t="shared" si="524"/>
        <v>2021</v>
      </c>
      <c r="C16769" s="17">
        <v>44317</v>
      </c>
      <c r="D16769" s="18" t="s">
        <v>314</v>
      </c>
      <c r="E16769" s="18" t="s">
        <v>318</v>
      </c>
      <c r="F16769" s="18" t="str">
        <f t="shared" si="523"/>
        <v>Peabody-Customer Charge-44317</v>
      </c>
      <c r="G16769" s="11" t="s">
        <v>131</v>
      </c>
      <c r="H16769" s="11" t="s">
        <v>56</v>
      </c>
      <c r="I16769" s="11" t="s">
        <v>56</v>
      </c>
      <c r="J16769" s="11" t="s">
        <v>56</v>
      </c>
      <c r="K16769" s="11" t="str">
        <f>IFERROR(INDEX('EDC Component Dictionary'!$C$5:$C$37,MATCH('Rates Database'!J16769,'EDC Component Dictionary'!$B$5:$B$37,0)), "Energy Supply")</f>
        <v>Distribution System</v>
      </c>
      <c r="L16769" s="12"/>
      <c r="M16769" s="12">
        <v>1.3719999999999899</v>
      </c>
    </row>
    <row r="16770" spans="1:13" x14ac:dyDescent="0.3">
      <c r="A16770" s="18">
        <v>16768</v>
      </c>
      <c r="B16770" s="18">
        <f t="shared" si="524"/>
        <v>2021</v>
      </c>
      <c r="C16770" s="17">
        <v>44317</v>
      </c>
      <c r="D16770" s="18" t="s">
        <v>314</v>
      </c>
      <c r="E16770" s="18" t="s">
        <v>319</v>
      </c>
      <c r="F16770" s="18" t="str">
        <f t="shared" si="523"/>
        <v>Ashburnham-Customer Charge-44317</v>
      </c>
      <c r="G16770" s="11" t="s">
        <v>131</v>
      </c>
      <c r="H16770" s="11" t="s">
        <v>56</v>
      </c>
      <c r="I16770" s="11" t="s">
        <v>56</v>
      </c>
      <c r="J16770" s="11" t="s">
        <v>56</v>
      </c>
      <c r="K16770" s="11" t="str">
        <f>IFERROR(INDEX('EDC Component Dictionary'!$C$5:$C$37,MATCH('Rates Database'!J16770,'EDC Component Dictionary'!$B$5:$B$37,0)), "Energy Supply")</f>
        <v>Distribution System</v>
      </c>
      <c r="L16770" s="12"/>
      <c r="M16770" s="12">
        <v>4.5</v>
      </c>
    </row>
    <row r="16771" spans="1:13" x14ac:dyDescent="0.3">
      <c r="A16771" s="18">
        <v>16769</v>
      </c>
      <c r="B16771" s="18">
        <f t="shared" si="524"/>
        <v>2021</v>
      </c>
      <c r="C16771" s="17">
        <v>44317</v>
      </c>
      <c r="D16771" s="18" t="s">
        <v>314</v>
      </c>
      <c r="E16771" s="18" t="s">
        <v>320</v>
      </c>
      <c r="F16771" s="18" t="str">
        <f t="shared" si="523"/>
        <v>Mansfield-Customer Charge-44317</v>
      </c>
      <c r="G16771" s="11" t="s">
        <v>131</v>
      </c>
      <c r="H16771" s="11" t="s">
        <v>56</v>
      </c>
      <c r="I16771" s="11" t="s">
        <v>56</v>
      </c>
      <c r="J16771" s="11" t="s">
        <v>56</v>
      </c>
      <c r="K16771" s="11" t="str">
        <f>IFERROR(INDEX('EDC Component Dictionary'!$C$5:$C$37,MATCH('Rates Database'!J16771,'EDC Component Dictionary'!$B$5:$B$37,0)), "Energy Supply")</f>
        <v>Distribution System</v>
      </c>
      <c r="L16771" s="12"/>
      <c r="M16771" s="12">
        <v>4</v>
      </c>
    </row>
    <row r="16772" spans="1:13" x14ac:dyDescent="0.3">
      <c r="A16772" s="18">
        <v>16770</v>
      </c>
      <c r="B16772" s="18">
        <f t="shared" si="524"/>
        <v>2021</v>
      </c>
      <c r="C16772" s="17">
        <v>44317</v>
      </c>
      <c r="D16772" s="18" t="s">
        <v>314</v>
      </c>
      <c r="E16772" s="18" t="s">
        <v>321</v>
      </c>
      <c r="F16772" s="18" t="str">
        <f t="shared" ref="F16772:F16835" si="525">_xlfn.CONCAT(E16772,"-",J16772,"-",C16772)</f>
        <v>Braintree-Customer Charge-44317</v>
      </c>
      <c r="G16772" s="11" t="s">
        <v>131</v>
      </c>
      <c r="H16772" s="11" t="s">
        <v>56</v>
      </c>
      <c r="I16772" s="11" t="s">
        <v>56</v>
      </c>
      <c r="J16772" s="11" t="s">
        <v>56</v>
      </c>
      <c r="K16772" s="11" t="str">
        <f>IFERROR(INDEX('EDC Component Dictionary'!$C$5:$C$37,MATCH('Rates Database'!J16772,'EDC Component Dictionary'!$B$5:$B$37,0)), "Energy Supply")</f>
        <v>Distribution System</v>
      </c>
      <c r="L16772" s="12"/>
      <c r="M16772" s="12">
        <v>5.12</v>
      </c>
    </row>
    <row r="16773" spans="1:13" x14ac:dyDescent="0.3">
      <c r="A16773" s="18">
        <v>16771</v>
      </c>
      <c r="B16773" s="18">
        <f t="shared" si="524"/>
        <v>2021</v>
      </c>
      <c r="C16773" s="17">
        <v>44317</v>
      </c>
      <c r="D16773" s="18" t="s">
        <v>314</v>
      </c>
      <c r="E16773" s="18" t="s">
        <v>322</v>
      </c>
      <c r="F16773" s="18" t="str">
        <f t="shared" si="525"/>
        <v>Paxton-Customer Charge-44317</v>
      </c>
      <c r="G16773" s="11" t="s">
        <v>131</v>
      </c>
      <c r="H16773" s="11" t="s">
        <v>56</v>
      </c>
      <c r="I16773" s="11" t="s">
        <v>56</v>
      </c>
      <c r="J16773" s="11" t="s">
        <v>56</v>
      </c>
      <c r="K16773" s="11" t="str">
        <f>IFERROR(INDEX('EDC Component Dictionary'!$C$5:$C$37,MATCH('Rates Database'!J16773,'EDC Component Dictionary'!$B$5:$B$37,0)), "Energy Supply")</f>
        <v>Distribution System</v>
      </c>
      <c r="L16773" s="12"/>
      <c r="M16773" s="12">
        <v>5</v>
      </c>
    </row>
    <row r="16774" spans="1:13" x14ac:dyDescent="0.3">
      <c r="A16774" s="18">
        <v>16772</v>
      </c>
      <c r="B16774" s="18">
        <f t="shared" si="524"/>
        <v>2021</v>
      </c>
      <c r="C16774" s="17">
        <v>44317</v>
      </c>
      <c r="D16774" s="18" t="s">
        <v>314</v>
      </c>
      <c r="E16774" s="18" t="s">
        <v>323</v>
      </c>
      <c r="F16774" s="18" t="str">
        <f t="shared" si="525"/>
        <v>Templeton-Customer Charge-44317</v>
      </c>
      <c r="G16774" s="11" t="s">
        <v>131</v>
      </c>
      <c r="H16774" s="11" t="s">
        <v>56</v>
      </c>
      <c r="I16774" s="11" t="s">
        <v>56</v>
      </c>
      <c r="J16774" s="11" t="s">
        <v>56</v>
      </c>
      <c r="K16774" s="11" t="str">
        <f>IFERROR(INDEX('EDC Component Dictionary'!$C$5:$C$37,MATCH('Rates Database'!J16774,'EDC Component Dictionary'!$B$5:$B$37,0)), "Energy Supply")</f>
        <v>Distribution System</v>
      </c>
      <c r="L16774" s="12"/>
      <c r="M16774" s="12">
        <v>3.7499999999999898</v>
      </c>
    </row>
    <row r="16775" spans="1:13" x14ac:dyDescent="0.3">
      <c r="A16775" s="18">
        <v>16773</v>
      </c>
      <c r="B16775" s="18">
        <f t="shared" si="524"/>
        <v>2021</v>
      </c>
      <c r="C16775" s="17">
        <v>44317</v>
      </c>
      <c r="D16775" s="18" t="s">
        <v>314</v>
      </c>
      <c r="E16775" s="18" t="s">
        <v>324</v>
      </c>
      <c r="F16775" s="18" t="str">
        <f t="shared" si="525"/>
        <v>Hudson-Customer Charge-44317</v>
      </c>
      <c r="G16775" s="11" t="s">
        <v>131</v>
      </c>
      <c r="H16775" s="11" t="s">
        <v>56</v>
      </c>
      <c r="I16775" s="11" t="s">
        <v>56</v>
      </c>
      <c r="J16775" s="11" t="s">
        <v>56</v>
      </c>
      <c r="K16775" s="11" t="str">
        <f>IFERROR(INDEX('EDC Component Dictionary'!$C$5:$C$37,MATCH('Rates Database'!J16775,'EDC Component Dictionary'!$B$5:$B$37,0)), "Energy Supply")</f>
        <v>Distribution System</v>
      </c>
      <c r="L16775" s="12"/>
      <c r="M16775" s="12">
        <v>1.8153999999999999</v>
      </c>
    </row>
    <row r="16776" spans="1:13" x14ac:dyDescent="0.3">
      <c r="A16776" s="18">
        <v>16774</v>
      </c>
      <c r="B16776" s="18">
        <f t="shared" si="524"/>
        <v>2021</v>
      </c>
      <c r="C16776" s="17">
        <v>44317</v>
      </c>
      <c r="D16776" s="18" t="s">
        <v>314</v>
      </c>
      <c r="E16776" s="18" t="s">
        <v>325</v>
      </c>
      <c r="F16776" s="18" t="str">
        <f t="shared" si="525"/>
        <v>Reading-Customer Charge-44317</v>
      </c>
      <c r="G16776" s="11" t="s">
        <v>131</v>
      </c>
      <c r="H16776" s="11" t="s">
        <v>56</v>
      </c>
      <c r="I16776" s="11" t="s">
        <v>56</v>
      </c>
      <c r="J16776" s="11" t="s">
        <v>56</v>
      </c>
      <c r="K16776" s="11" t="str">
        <f>IFERROR(INDEX('EDC Component Dictionary'!$C$5:$C$37,MATCH('Rates Database'!J16776,'EDC Component Dictionary'!$B$5:$B$37,0)), "Energy Supply")</f>
        <v>Distribution System</v>
      </c>
      <c r="L16776" s="12"/>
      <c r="M16776" s="12">
        <v>4.3520000000000003</v>
      </c>
    </row>
    <row r="16777" spans="1:13" x14ac:dyDescent="0.3">
      <c r="A16777" s="18">
        <v>16775</v>
      </c>
      <c r="B16777" s="18">
        <f t="shared" si="524"/>
        <v>2021</v>
      </c>
      <c r="C16777" s="17">
        <v>44317</v>
      </c>
      <c r="D16777" s="18" t="s">
        <v>314</v>
      </c>
      <c r="E16777" s="18" t="s">
        <v>326</v>
      </c>
      <c r="F16777" s="18" t="str">
        <f t="shared" si="525"/>
        <v>Shrewsbury-Customer Charge-44317</v>
      </c>
      <c r="G16777" s="11" t="s">
        <v>131</v>
      </c>
      <c r="H16777" s="11" t="s">
        <v>56</v>
      </c>
      <c r="I16777" s="11" t="s">
        <v>56</v>
      </c>
      <c r="J16777" s="11" t="s">
        <v>56</v>
      </c>
      <c r="K16777" s="11" t="str">
        <f>IFERROR(INDEX('EDC Component Dictionary'!$C$5:$C$37,MATCH('Rates Database'!J16777,'EDC Component Dictionary'!$B$5:$B$37,0)), "Energy Supply")</f>
        <v>Distribution System</v>
      </c>
      <c r="L16777" s="12"/>
      <c r="M16777" s="12">
        <v>5</v>
      </c>
    </row>
    <row r="16778" spans="1:13" x14ac:dyDescent="0.3">
      <c r="A16778" s="18">
        <v>16776</v>
      </c>
      <c r="B16778" s="18">
        <f t="shared" si="524"/>
        <v>2021</v>
      </c>
      <c r="C16778" s="17">
        <v>44317</v>
      </c>
      <c r="D16778" s="18" t="s">
        <v>314</v>
      </c>
      <c r="E16778" s="18" t="s">
        <v>327</v>
      </c>
      <c r="F16778" s="18" t="str">
        <f t="shared" si="525"/>
        <v>Ipswich-Customer Charge-44317</v>
      </c>
      <c r="G16778" s="11" t="s">
        <v>131</v>
      </c>
      <c r="H16778" s="11" t="s">
        <v>56</v>
      </c>
      <c r="I16778" s="11" t="s">
        <v>56</v>
      </c>
      <c r="J16778" s="11" t="s">
        <v>56</v>
      </c>
      <c r="K16778" s="11" t="str">
        <f>IFERROR(INDEX('EDC Component Dictionary'!$C$5:$C$37,MATCH('Rates Database'!J16778,'EDC Component Dictionary'!$B$5:$B$37,0)), "Energy Supply")</f>
        <v>Distribution System</v>
      </c>
      <c r="L16778" s="12"/>
      <c r="M16778" s="12">
        <v>4</v>
      </c>
    </row>
    <row r="16779" spans="1:13" x14ac:dyDescent="0.3">
      <c r="A16779" s="18">
        <v>16777</v>
      </c>
      <c r="B16779" s="18">
        <f t="shared" si="524"/>
        <v>2021</v>
      </c>
      <c r="C16779" s="17">
        <v>44317</v>
      </c>
      <c r="D16779" s="18" t="s">
        <v>314</v>
      </c>
      <c r="E16779" s="18" t="s">
        <v>328</v>
      </c>
      <c r="F16779" s="18" t="str">
        <f t="shared" si="525"/>
        <v>Westfield-Customer Charge-44317</v>
      </c>
      <c r="G16779" s="11" t="s">
        <v>131</v>
      </c>
      <c r="H16779" s="11" t="s">
        <v>56</v>
      </c>
      <c r="I16779" s="11" t="s">
        <v>56</v>
      </c>
      <c r="J16779" s="11" t="s">
        <v>56</v>
      </c>
      <c r="K16779" s="11" t="str">
        <f>IFERROR(INDEX('EDC Component Dictionary'!$C$5:$C$37,MATCH('Rates Database'!J16779,'EDC Component Dictionary'!$B$5:$B$37,0)), "Energy Supply")</f>
        <v>Distribution System</v>
      </c>
      <c r="L16779" s="12"/>
      <c r="M16779" s="12">
        <v>11.637499999999999</v>
      </c>
    </row>
    <row r="16780" spans="1:13" x14ac:dyDescent="0.3">
      <c r="A16780" s="18">
        <v>16778</v>
      </c>
      <c r="B16780" s="18">
        <f t="shared" si="524"/>
        <v>2021</v>
      </c>
      <c r="C16780" s="17">
        <v>44317</v>
      </c>
      <c r="D16780" s="18" t="s">
        <v>314</v>
      </c>
      <c r="E16780" s="18" t="s">
        <v>351</v>
      </c>
      <c r="F16780" s="18" t="str">
        <f t="shared" si="525"/>
        <v>Groton-Customer Charge-44317</v>
      </c>
      <c r="G16780" s="11" t="s">
        <v>131</v>
      </c>
      <c r="H16780" s="11" t="s">
        <v>56</v>
      </c>
      <c r="I16780" s="11" t="s">
        <v>56</v>
      </c>
      <c r="J16780" s="11" t="s">
        <v>56</v>
      </c>
      <c r="K16780" s="11" t="str">
        <f>IFERROR(INDEX('EDC Component Dictionary'!$C$5:$C$37,MATCH('Rates Database'!J16780,'EDC Component Dictionary'!$B$5:$B$37,0)), "Energy Supply")</f>
        <v>Distribution System</v>
      </c>
      <c r="L16780" s="12"/>
      <c r="M16780" s="12">
        <v>5.6299999999999804</v>
      </c>
    </row>
    <row r="16781" spans="1:13" x14ac:dyDescent="0.3">
      <c r="A16781" s="18">
        <v>16779</v>
      </c>
      <c r="B16781" s="18">
        <f t="shared" si="524"/>
        <v>2021</v>
      </c>
      <c r="C16781" s="17">
        <v>44317</v>
      </c>
      <c r="D16781" s="18" t="s">
        <v>314</v>
      </c>
      <c r="E16781" s="18" t="s">
        <v>329</v>
      </c>
      <c r="F16781" s="18" t="str">
        <f t="shared" si="525"/>
        <v>Merrimac-Customer Charge-44317</v>
      </c>
      <c r="G16781" s="11" t="s">
        <v>131</v>
      </c>
      <c r="H16781" s="11" t="s">
        <v>56</v>
      </c>
      <c r="I16781" s="11" t="s">
        <v>56</v>
      </c>
      <c r="J16781" s="11" t="s">
        <v>56</v>
      </c>
      <c r="K16781" s="11" t="str">
        <f>IFERROR(INDEX('EDC Component Dictionary'!$C$5:$C$37,MATCH('Rates Database'!J16781,'EDC Component Dictionary'!$B$5:$B$37,0)), "Energy Supply")</f>
        <v>Distribution System</v>
      </c>
      <c r="L16781" s="12"/>
      <c r="M16781" s="12">
        <v>5.5</v>
      </c>
    </row>
    <row r="16782" spans="1:13" x14ac:dyDescent="0.3">
      <c r="A16782" s="18">
        <v>16780</v>
      </c>
      <c r="B16782" s="18">
        <f t="shared" si="524"/>
        <v>2021</v>
      </c>
      <c r="C16782" s="17">
        <v>44317</v>
      </c>
      <c r="D16782" s="18" t="s">
        <v>314</v>
      </c>
      <c r="E16782" s="18" t="s">
        <v>352</v>
      </c>
      <c r="F16782" s="18" t="str">
        <f t="shared" si="525"/>
        <v>Belmont-Customer Charge-44317</v>
      </c>
      <c r="G16782" s="11" t="s">
        <v>131</v>
      </c>
      <c r="H16782" s="11" t="s">
        <v>56</v>
      </c>
      <c r="I16782" s="11" t="s">
        <v>56</v>
      </c>
      <c r="J16782" s="11" t="s">
        <v>56</v>
      </c>
      <c r="K16782" s="11" t="str">
        <f>IFERROR(INDEX('EDC Component Dictionary'!$C$5:$C$37,MATCH('Rates Database'!J16782,'EDC Component Dictionary'!$B$5:$B$37,0)), "Energy Supply")</f>
        <v>Distribution System</v>
      </c>
      <c r="L16782" s="12"/>
      <c r="M16782" s="12">
        <v>10.5999999999999</v>
      </c>
    </row>
    <row r="16783" spans="1:13" x14ac:dyDescent="0.3">
      <c r="A16783" s="18">
        <v>16781</v>
      </c>
      <c r="B16783" s="18">
        <f t="shared" si="524"/>
        <v>2021</v>
      </c>
      <c r="C16783" s="17">
        <v>44317</v>
      </c>
      <c r="D16783" s="18" t="s">
        <v>314</v>
      </c>
      <c r="E16783" s="18" t="s">
        <v>330</v>
      </c>
      <c r="F16783" s="18" t="str">
        <f t="shared" si="525"/>
        <v>Chicopee-Customer Charge-44317</v>
      </c>
      <c r="G16783" s="11" t="s">
        <v>131</v>
      </c>
      <c r="H16783" s="11" t="s">
        <v>56</v>
      </c>
      <c r="I16783" s="11" t="s">
        <v>56</v>
      </c>
      <c r="J16783" s="11" t="s">
        <v>56</v>
      </c>
      <c r="K16783" s="11" t="str">
        <f>IFERROR(INDEX('EDC Component Dictionary'!$C$5:$C$37,MATCH('Rates Database'!J16783,'EDC Component Dictionary'!$B$5:$B$37,0)), "Energy Supply")</f>
        <v>Distribution System</v>
      </c>
      <c r="L16783" s="12"/>
      <c r="M16783" s="12">
        <v>5.6</v>
      </c>
    </row>
    <row r="16784" spans="1:13" x14ac:dyDescent="0.3">
      <c r="A16784" s="18">
        <v>16782</v>
      </c>
      <c r="B16784" s="18">
        <f t="shared" si="524"/>
        <v>2021</v>
      </c>
      <c r="C16784" s="17">
        <v>44317</v>
      </c>
      <c r="D16784" s="18" t="s">
        <v>314</v>
      </c>
      <c r="E16784" s="18" t="s">
        <v>331</v>
      </c>
      <c r="F16784" s="18" t="str">
        <f t="shared" si="525"/>
        <v>Marblehead-Customer Charge-44317</v>
      </c>
      <c r="G16784" s="11" t="s">
        <v>131</v>
      </c>
      <c r="H16784" s="11" t="s">
        <v>56</v>
      </c>
      <c r="I16784" s="11" t="s">
        <v>56</v>
      </c>
      <c r="J16784" s="11" t="s">
        <v>56</v>
      </c>
      <c r="K16784" s="11" t="str">
        <f>IFERROR(INDEX('EDC Component Dictionary'!$C$5:$C$37,MATCH('Rates Database'!J16784,'EDC Component Dictionary'!$B$5:$B$37,0)), "Energy Supply")</f>
        <v>Distribution System</v>
      </c>
      <c r="L16784" s="12"/>
      <c r="M16784" s="12">
        <v>2</v>
      </c>
    </row>
    <row r="16785" spans="1:13" x14ac:dyDescent="0.3">
      <c r="A16785" s="18">
        <v>16783</v>
      </c>
      <c r="B16785" s="18">
        <f t="shared" si="524"/>
        <v>2021</v>
      </c>
      <c r="C16785" s="17">
        <v>44317</v>
      </c>
      <c r="D16785" s="18" t="s">
        <v>314</v>
      </c>
      <c r="E16785" s="18" t="s">
        <v>332</v>
      </c>
      <c r="F16785" s="18" t="str">
        <f t="shared" si="525"/>
        <v>Hingham-Customer Charge-44317</v>
      </c>
      <c r="G16785" s="11" t="s">
        <v>131</v>
      </c>
      <c r="H16785" s="11" t="s">
        <v>56</v>
      </c>
      <c r="I16785" s="11" t="s">
        <v>56</v>
      </c>
      <c r="J16785" s="11" t="s">
        <v>56</v>
      </c>
      <c r="K16785" s="11" t="str">
        <f>IFERROR(INDEX('EDC Component Dictionary'!$C$5:$C$37,MATCH('Rates Database'!J16785,'EDC Component Dictionary'!$B$5:$B$37,0)), "Energy Supply")</f>
        <v>Distribution System</v>
      </c>
      <c r="L16785" s="12"/>
      <c r="M16785" s="12">
        <v>7.9739999999999798</v>
      </c>
    </row>
    <row r="16786" spans="1:13" x14ac:dyDescent="0.3">
      <c r="A16786" s="18">
        <v>16784</v>
      </c>
      <c r="B16786" s="18">
        <f t="shared" si="524"/>
        <v>2021</v>
      </c>
      <c r="C16786" s="17">
        <v>44317</v>
      </c>
      <c r="D16786" s="18" t="s">
        <v>314</v>
      </c>
      <c r="E16786" s="18" t="s">
        <v>333</v>
      </c>
      <c r="F16786" s="18" t="str">
        <f t="shared" si="525"/>
        <v>South Hadley-Customer Charge-44317</v>
      </c>
      <c r="G16786" s="11" t="s">
        <v>131</v>
      </c>
      <c r="H16786" s="11" t="s">
        <v>56</v>
      </c>
      <c r="I16786" s="11" t="s">
        <v>56</v>
      </c>
      <c r="J16786" s="11" t="s">
        <v>56</v>
      </c>
      <c r="K16786" s="11" t="str">
        <f>IFERROR(INDEX('EDC Component Dictionary'!$C$5:$C$37,MATCH('Rates Database'!J16786,'EDC Component Dictionary'!$B$5:$B$37,0)), "Energy Supply")</f>
        <v>Distribution System</v>
      </c>
      <c r="L16786" s="12"/>
      <c r="M16786" s="12">
        <v>4.7</v>
      </c>
    </row>
    <row r="16787" spans="1:13" x14ac:dyDescent="0.3">
      <c r="A16787" s="18">
        <v>16785</v>
      </c>
      <c r="B16787" s="18">
        <f t="shared" si="524"/>
        <v>2021</v>
      </c>
      <c r="C16787" s="17">
        <v>44317</v>
      </c>
      <c r="D16787" s="18" t="s">
        <v>314</v>
      </c>
      <c r="E16787" s="18" t="s">
        <v>334</v>
      </c>
      <c r="F16787" s="18" t="str">
        <f t="shared" si="525"/>
        <v>Georgetown-Customer Charge-44317</v>
      </c>
      <c r="G16787" s="11" t="s">
        <v>131</v>
      </c>
      <c r="H16787" s="11" t="s">
        <v>56</v>
      </c>
      <c r="I16787" s="11" t="s">
        <v>56</v>
      </c>
      <c r="J16787" s="11" t="s">
        <v>56</v>
      </c>
      <c r="K16787" s="11" t="str">
        <f>IFERROR(INDEX('EDC Component Dictionary'!$C$5:$C$37,MATCH('Rates Database'!J16787,'EDC Component Dictionary'!$B$5:$B$37,0)), "Energy Supply")</f>
        <v>Distribution System</v>
      </c>
      <c r="L16787" s="12"/>
      <c r="M16787" s="12">
        <v>5.2109999999999799</v>
      </c>
    </row>
    <row r="16788" spans="1:13" x14ac:dyDescent="0.3">
      <c r="A16788" s="18">
        <v>16786</v>
      </c>
      <c r="B16788" s="18">
        <f t="shared" si="524"/>
        <v>2021</v>
      </c>
      <c r="C16788" s="17">
        <v>44317</v>
      </c>
      <c r="D16788" s="18" t="s">
        <v>314</v>
      </c>
      <c r="E16788" s="18" t="s">
        <v>335</v>
      </c>
      <c r="F16788" s="18" t="str">
        <f t="shared" si="525"/>
        <v>Sterling-Customer Charge-44317</v>
      </c>
      <c r="G16788" s="11" t="s">
        <v>131</v>
      </c>
      <c r="H16788" s="11" t="s">
        <v>56</v>
      </c>
      <c r="I16788" s="11" t="s">
        <v>56</v>
      </c>
      <c r="J16788" s="11" t="s">
        <v>56</v>
      </c>
      <c r="K16788" s="11" t="str">
        <f>IFERROR(INDEX('EDC Component Dictionary'!$C$5:$C$37,MATCH('Rates Database'!J16788,'EDC Component Dictionary'!$B$5:$B$37,0)), "Energy Supply")</f>
        <v>Distribution System</v>
      </c>
      <c r="L16788" s="12"/>
      <c r="M16788" s="12">
        <v>4</v>
      </c>
    </row>
    <row r="16789" spans="1:13" x14ac:dyDescent="0.3">
      <c r="A16789" s="18">
        <v>16787</v>
      </c>
      <c r="B16789" s="18">
        <f t="shared" si="524"/>
        <v>2021</v>
      </c>
      <c r="C16789" s="17">
        <v>44317</v>
      </c>
      <c r="D16789" s="18" t="s">
        <v>314</v>
      </c>
      <c r="E16789" s="18" t="s">
        <v>336</v>
      </c>
      <c r="F16789" s="18" t="str">
        <f t="shared" si="525"/>
        <v>Littleton-Customer Charge-44317</v>
      </c>
      <c r="G16789" s="11" t="s">
        <v>131</v>
      </c>
      <c r="H16789" s="11" t="s">
        <v>56</v>
      </c>
      <c r="I16789" s="11" t="s">
        <v>56</v>
      </c>
      <c r="J16789" s="11" t="s">
        <v>56</v>
      </c>
      <c r="K16789" s="11" t="str">
        <f>IFERROR(INDEX('EDC Component Dictionary'!$C$5:$C$37,MATCH('Rates Database'!J16789,'EDC Component Dictionary'!$B$5:$B$37,0)), "Energy Supply")</f>
        <v>Distribution System</v>
      </c>
      <c r="L16789" s="12"/>
      <c r="M16789" s="12">
        <v>3.5</v>
      </c>
    </row>
    <row r="16790" spans="1:13" x14ac:dyDescent="0.3">
      <c r="A16790" s="18">
        <v>16788</v>
      </c>
      <c r="B16790" s="18">
        <f t="shared" ref="B16790:B16853" si="526">YEAR(C16790)</f>
        <v>2021</v>
      </c>
      <c r="C16790" s="17">
        <v>44317</v>
      </c>
      <c r="D16790" s="18" t="s">
        <v>314</v>
      </c>
      <c r="E16790" s="18" t="s">
        <v>337</v>
      </c>
      <c r="F16790" s="18" t="str">
        <f t="shared" si="525"/>
        <v>Boylston-Customer Charge-44317</v>
      </c>
      <c r="G16790" s="11" t="s">
        <v>131</v>
      </c>
      <c r="H16790" s="11" t="s">
        <v>56</v>
      </c>
      <c r="I16790" s="11" t="s">
        <v>56</v>
      </c>
      <c r="J16790" s="11" t="s">
        <v>56</v>
      </c>
      <c r="K16790" s="11" t="str">
        <f>IFERROR(INDEX('EDC Component Dictionary'!$C$5:$C$37,MATCH('Rates Database'!J16790,'EDC Component Dictionary'!$B$5:$B$37,0)), "Energy Supply")</f>
        <v>Distribution System</v>
      </c>
      <c r="L16790" s="12"/>
      <c r="M16790" s="12">
        <v>9</v>
      </c>
    </row>
    <row r="16791" spans="1:13" x14ac:dyDescent="0.3">
      <c r="A16791" s="18">
        <v>16789</v>
      </c>
      <c r="B16791" s="18">
        <f t="shared" si="526"/>
        <v>2021</v>
      </c>
      <c r="C16791" s="17">
        <v>44317</v>
      </c>
      <c r="D16791" s="18" t="s">
        <v>314</v>
      </c>
      <c r="E16791" s="18" t="s">
        <v>338</v>
      </c>
      <c r="F16791" s="18" t="str">
        <f t="shared" si="525"/>
        <v>Princeton-Customer Charge-44317</v>
      </c>
      <c r="G16791" s="11" t="s">
        <v>131</v>
      </c>
      <c r="H16791" s="11" t="s">
        <v>56</v>
      </c>
      <c r="I16791" s="11" t="s">
        <v>56</v>
      </c>
      <c r="J16791" s="11" t="s">
        <v>56</v>
      </c>
      <c r="K16791" s="11" t="str">
        <f>IFERROR(INDEX('EDC Component Dictionary'!$C$5:$C$37,MATCH('Rates Database'!J16791,'EDC Component Dictionary'!$B$5:$B$37,0)), "Energy Supply")</f>
        <v>Distribution System</v>
      </c>
      <c r="L16791" s="12"/>
      <c r="M16791" s="12">
        <v>8.9500000000000099</v>
      </c>
    </row>
    <row r="16792" spans="1:13" x14ac:dyDescent="0.3">
      <c r="A16792" s="18">
        <v>16790</v>
      </c>
      <c r="B16792" s="18">
        <f t="shared" si="526"/>
        <v>2021</v>
      </c>
      <c r="C16792" s="17">
        <v>44317</v>
      </c>
      <c r="D16792" s="18" t="s">
        <v>314</v>
      </c>
      <c r="E16792" s="18" t="s">
        <v>347</v>
      </c>
      <c r="F16792" s="18" t="str">
        <f t="shared" si="525"/>
        <v>Middleborough-Customer Charge-44317</v>
      </c>
      <c r="G16792" s="11" t="s">
        <v>131</v>
      </c>
      <c r="H16792" s="11" t="s">
        <v>56</v>
      </c>
      <c r="I16792" s="11" t="s">
        <v>56</v>
      </c>
      <c r="J16792" s="11" t="s">
        <v>56</v>
      </c>
      <c r="K16792" s="11" t="str">
        <f>IFERROR(INDEX('EDC Component Dictionary'!$C$5:$C$37,MATCH('Rates Database'!J16792,'EDC Component Dictionary'!$B$5:$B$37,0)), "Energy Supply")</f>
        <v>Distribution System</v>
      </c>
      <c r="L16792" s="12"/>
      <c r="M16792" s="12">
        <v>4.5049999999999901</v>
      </c>
    </row>
    <row r="16793" spans="1:13" x14ac:dyDescent="0.3">
      <c r="A16793" s="18">
        <v>16791</v>
      </c>
      <c r="B16793" s="18">
        <f t="shared" si="526"/>
        <v>2021</v>
      </c>
      <c r="C16793" s="17">
        <v>44317</v>
      </c>
      <c r="D16793" s="18" t="s">
        <v>314</v>
      </c>
      <c r="E16793" s="18" t="s">
        <v>339</v>
      </c>
      <c r="F16793" s="18" t="str">
        <f t="shared" si="525"/>
        <v>Rowley-Customer Charge-44317</v>
      </c>
      <c r="G16793" s="11" t="s">
        <v>131</v>
      </c>
      <c r="H16793" s="11" t="s">
        <v>56</v>
      </c>
      <c r="I16793" s="11" t="s">
        <v>56</v>
      </c>
      <c r="J16793" s="11" t="s">
        <v>56</v>
      </c>
      <c r="K16793" s="11" t="str">
        <f>IFERROR(INDEX('EDC Component Dictionary'!$C$5:$C$37,MATCH('Rates Database'!J16793,'EDC Component Dictionary'!$B$5:$B$37,0)), "Energy Supply")</f>
        <v>Distribution System</v>
      </c>
      <c r="L16793" s="12"/>
      <c r="M16793" s="12">
        <v>4</v>
      </c>
    </row>
    <row r="16794" spans="1:13" x14ac:dyDescent="0.3">
      <c r="A16794" s="18">
        <v>16792</v>
      </c>
      <c r="B16794" s="18">
        <f t="shared" si="526"/>
        <v>2021</v>
      </c>
      <c r="C16794" s="17">
        <v>44317</v>
      </c>
      <c r="D16794" s="18" t="s">
        <v>314</v>
      </c>
      <c r="E16794" s="18" t="s">
        <v>353</v>
      </c>
      <c r="F16794" s="18" t="str">
        <f t="shared" si="525"/>
        <v>Concord-Customer Charge-44317</v>
      </c>
      <c r="G16794" s="11" t="s">
        <v>131</v>
      </c>
      <c r="H16794" s="11" t="s">
        <v>56</v>
      </c>
      <c r="I16794" s="11" t="s">
        <v>56</v>
      </c>
      <c r="J16794" s="11" t="s">
        <v>56</v>
      </c>
      <c r="K16794" s="11" t="str">
        <f>IFERROR(INDEX('EDC Component Dictionary'!$C$5:$C$37,MATCH('Rates Database'!J16794,'EDC Component Dictionary'!$B$5:$B$37,0)), "Energy Supply")</f>
        <v>Distribution System</v>
      </c>
      <c r="L16794" s="12"/>
      <c r="M16794" s="12">
        <v>15.0981249999999</v>
      </c>
    </row>
    <row r="16795" spans="1:13" x14ac:dyDescent="0.3">
      <c r="A16795" s="18">
        <v>16793</v>
      </c>
      <c r="B16795" s="18">
        <f t="shared" si="526"/>
        <v>2021</v>
      </c>
      <c r="C16795" s="17">
        <v>44317</v>
      </c>
      <c r="D16795" s="18" t="s">
        <v>314</v>
      </c>
      <c r="E16795" s="18" t="s">
        <v>340</v>
      </c>
      <c r="F16795" s="18" t="str">
        <f t="shared" si="525"/>
        <v>Wakefield-Customer Charge-44317</v>
      </c>
      <c r="G16795" s="11" t="s">
        <v>131</v>
      </c>
      <c r="H16795" s="11" t="s">
        <v>56</v>
      </c>
      <c r="I16795" s="11" t="s">
        <v>56</v>
      </c>
      <c r="J16795" s="11" t="s">
        <v>56</v>
      </c>
      <c r="K16795" s="11" t="str">
        <f>IFERROR(INDEX('EDC Component Dictionary'!$C$5:$C$37,MATCH('Rates Database'!J16795,'EDC Component Dictionary'!$B$5:$B$37,0)), "Energy Supply")</f>
        <v>Distribution System</v>
      </c>
      <c r="L16795" s="12"/>
      <c r="M16795" s="12">
        <v>6</v>
      </c>
    </row>
    <row r="16796" spans="1:13" x14ac:dyDescent="0.3">
      <c r="A16796" s="18">
        <v>16794</v>
      </c>
      <c r="B16796" s="18">
        <f t="shared" si="526"/>
        <v>2021</v>
      </c>
      <c r="C16796" s="17">
        <v>44317</v>
      </c>
      <c r="D16796" s="18" t="s">
        <v>314</v>
      </c>
      <c r="E16796" s="18" t="s">
        <v>341</v>
      </c>
      <c r="F16796" s="18" t="str">
        <f t="shared" si="525"/>
        <v>Hull-Customer Charge-44317</v>
      </c>
      <c r="G16796" s="11" t="s">
        <v>131</v>
      </c>
      <c r="H16796" s="11" t="s">
        <v>56</v>
      </c>
      <c r="I16796" s="11" t="s">
        <v>56</v>
      </c>
      <c r="J16796" s="11" t="s">
        <v>56</v>
      </c>
      <c r="K16796" s="11" t="str">
        <f>IFERROR(INDEX('EDC Component Dictionary'!$C$5:$C$37,MATCH('Rates Database'!J16796,'EDC Component Dictionary'!$B$5:$B$37,0)), "Energy Supply")</f>
        <v>Distribution System</v>
      </c>
      <c r="L16796" s="12"/>
      <c r="M16796" s="12">
        <v>5.7960000000000003</v>
      </c>
    </row>
    <row r="16797" spans="1:13" x14ac:dyDescent="0.3">
      <c r="A16797" s="18">
        <v>16795</v>
      </c>
      <c r="B16797" s="18">
        <f t="shared" si="526"/>
        <v>2021</v>
      </c>
      <c r="C16797" s="17">
        <v>44317</v>
      </c>
      <c r="D16797" s="18" t="s">
        <v>314</v>
      </c>
      <c r="E16797" s="18" t="s">
        <v>342</v>
      </c>
      <c r="F16797" s="18" t="str">
        <f t="shared" si="525"/>
        <v>North Attleborough-Customer Charge-44317</v>
      </c>
      <c r="G16797" s="11" t="s">
        <v>131</v>
      </c>
      <c r="H16797" s="11" t="s">
        <v>56</v>
      </c>
      <c r="I16797" s="11" t="s">
        <v>56</v>
      </c>
      <c r="J16797" s="11" t="s">
        <v>56</v>
      </c>
      <c r="K16797" s="11" t="str">
        <f>IFERROR(INDEX('EDC Component Dictionary'!$C$5:$C$37,MATCH('Rates Database'!J16797,'EDC Component Dictionary'!$B$5:$B$37,0)), "Energy Supply")</f>
        <v>Distribution System</v>
      </c>
      <c r="L16797" s="12"/>
      <c r="M16797" s="12">
        <v>10.32</v>
      </c>
    </row>
    <row r="16798" spans="1:13" x14ac:dyDescent="0.3">
      <c r="A16798" s="18">
        <v>16796</v>
      </c>
      <c r="B16798" s="18">
        <f t="shared" si="526"/>
        <v>2021</v>
      </c>
      <c r="C16798" s="17">
        <v>44317</v>
      </c>
      <c r="D16798" s="18" t="s">
        <v>314</v>
      </c>
      <c r="E16798" s="18" t="s">
        <v>343</v>
      </c>
      <c r="F16798" s="18" t="str">
        <f t="shared" si="525"/>
        <v>Holden-Customer Charge-44317</v>
      </c>
      <c r="G16798" s="11" t="s">
        <v>131</v>
      </c>
      <c r="H16798" s="11" t="s">
        <v>56</v>
      </c>
      <c r="I16798" s="11" t="s">
        <v>56</v>
      </c>
      <c r="J16798" s="11" t="s">
        <v>56</v>
      </c>
      <c r="K16798" s="11" t="str">
        <f>IFERROR(INDEX('EDC Component Dictionary'!$C$5:$C$37,MATCH('Rates Database'!J16798,'EDC Component Dictionary'!$B$5:$B$37,0)), "Energy Supply")</f>
        <v>Distribution System</v>
      </c>
      <c r="L16798" s="12"/>
      <c r="M16798" s="12">
        <v>4.25</v>
      </c>
    </row>
    <row r="16799" spans="1:13" x14ac:dyDescent="0.3">
      <c r="A16799" s="18">
        <v>16797</v>
      </c>
      <c r="B16799" s="18">
        <f t="shared" si="526"/>
        <v>2021</v>
      </c>
      <c r="C16799" s="17">
        <v>44317</v>
      </c>
      <c r="D16799" s="18" t="s">
        <v>314</v>
      </c>
      <c r="E16799" s="18" t="s">
        <v>354</v>
      </c>
      <c r="F16799" s="18" t="str">
        <f t="shared" si="525"/>
        <v>Taunton-Customer Charge-44317</v>
      </c>
      <c r="G16799" s="11" t="s">
        <v>131</v>
      </c>
      <c r="H16799" s="11" t="s">
        <v>56</v>
      </c>
      <c r="I16799" s="11" t="s">
        <v>56</v>
      </c>
      <c r="J16799" s="11" t="s">
        <v>56</v>
      </c>
      <c r="K16799" s="11" t="str">
        <f>IFERROR(INDEX('EDC Component Dictionary'!$C$5:$C$37,MATCH('Rates Database'!J16799,'EDC Component Dictionary'!$B$5:$B$37,0)), "Energy Supply")</f>
        <v>Distribution System</v>
      </c>
      <c r="L16799" s="12"/>
      <c r="M16799" s="12">
        <v>9.2244999999999902</v>
      </c>
    </row>
    <row r="16800" spans="1:13" x14ac:dyDescent="0.3">
      <c r="A16800" s="18">
        <v>16798</v>
      </c>
      <c r="B16800" s="18">
        <f t="shared" si="526"/>
        <v>2021</v>
      </c>
      <c r="C16800" s="17">
        <v>44317</v>
      </c>
      <c r="D16800" s="18" t="s">
        <v>314</v>
      </c>
      <c r="E16800" s="18" t="s">
        <v>344</v>
      </c>
      <c r="F16800" s="18" t="str">
        <f t="shared" si="525"/>
        <v>Norwood-Customer Charge-44317</v>
      </c>
      <c r="G16800" s="11" t="s">
        <v>131</v>
      </c>
      <c r="H16800" s="11" t="s">
        <v>56</v>
      </c>
      <c r="I16800" s="11" t="s">
        <v>56</v>
      </c>
      <c r="J16800" s="11" t="s">
        <v>56</v>
      </c>
      <c r="K16800" s="11" t="str">
        <f>IFERROR(INDEX('EDC Component Dictionary'!$C$5:$C$37,MATCH('Rates Database'!J16800,'EDC Component Dictionary'!$B$5:$B$37,0)), "Energy Supply")</f>
        <v>Distribution System</v>
      </c>
      <c r="L16800" s="12"/>
      <c r="M16800" s="12">
        <v>9</v>
      </c>
    </row>
    <row r="16801" spans="1:13" x14ac:dyDescent="0.3">
      <c r="A16801" s="18">
        <v>16799</v>
      </c>
      <c r="B16801" s="18">
        <f t="shared" si="526"/>
        <v>2021</v>
      </c>
      <c r="C16801" s="17">
        <v>44317</v>
      </c>
      <c r="D16801" s="18" t="s">
        <v>314</v>
      </c>
      <c r="E16801" s="18" t="s">
        <v>355</v>
      </c>
      <c r="F16801" s="18" t="str">
        <f t="shared" si="525"/>
        <v>Wellesley-Customer Charge-44317</v>
      </c>
      <c r="G16801" s="11" t="s">
        <v>131</v>
      </c>
      <c r="H16801" s="11" t="s">
        <v>56</v>
      </c>
      <c r="I16801" s="11" t="s">
        <v>56</v>
      </c>
      <c r="J16801" s="11" t="s">
        <v>56</v>
      </c>
      <c r="K16801" s="11" t="str">
        <f>IFERROR(INDEX('EDC Component Dictionary'!$C$5:$C$37,MATCH('Rates Database'!J16801,'EDC Component Dictionary'!$B$5:$B$37,0)), "Energy Supply")</f>
        <v>Distribution System</v>
      </c>
      <c r="L16801" s="12"/>
      <c r="M16801" s="12">
        <v>2.5935000000000001</v>
      </c>
    </row>
    <row r="16802" spans="1:13" x14ac:dyDescent="0.3">
      <c r="A16802" s="18">
        <v>16800</v>
      </c>
      <c r="B16802" s="18">
        <f t="shared" si="526"/>
        <v>2021</v>
      </c>
      <c r="C16802" s="17">
        <v>44317</v>
      </c>
      <c r="D16802" s="18" t="s">
        <v>314</v>
      </c>
      <c r="E16802" s="18" t="s">
        <v>345</v>
      </c>
      <c r="F16802" s="18" t="str">
        <f t="shared" si="525"/>
        <v>Russell-Customer Charge-44317</v>
      </c>
      <c r="G16802" s="11" t="s">
        <v>131</v>
      </c>
      <c r="H16802" s="11" t="s">
        <v>56</v>
      </c>
      <c r="I16802" s="11" t="s">
        <v>56</v>
      </c>
      <c r="J16802" s="11" t="s">
        <v>56</v>
      </c>
      <c r="K16802" s="11" t="str">
        <f>IFERROR(INDEX('EDC Component Dictionary'!$C$5:$C$37,MATCH('Rates Database'!J16802,'EDC Component Dictionary'!$B$5:$B$37,0)), "Energy Supply")</f>
        <v>Distribution System</v>
      </c>
      <c r="L16802" s="12"/>
      <c r="M16802" s="12">
        <v>8</v>
      </c>
    </row>
    <row r="16803" spans="1:13" x14ac:dyDescent="0.3">
      <c r="A16803" s="18">
        <v>16801</v>
      </c>
      <c r="B16803" s="18">
        <f t="shared" si="526"/>
        <v>2021</v>
      </c>
      <c r="C16803" s="17">
        <v>44317</v>
      </c>
      <c r="D16803" s="18" t="s">
        <v>314</v>
      </c>
      <c r="E16803" s="18" t="s">
        <v>346</v>
      </c>
      <c r="F16803" s="18" t="str">
        <f t="shared" si="525"/>
        <v>Chester-Customer Charge-44317</v>
      </c>
      <c r="G16803" s="11" t="s">
        <v>131</v>
      </c>
      <c r="H16803" s="11" t="s">
        <v>56</v>
      </c>
      <c r="I16803" s="11" t="s">
        <v>56</v>
      </c>
      <c r="J16803" s="11" t="s">
        <v>56</v>
      </c>
      <c r="K16803" s="11" t="str">
        <f>IFERROR(INDEX('EDC Component Dictionary'!$C$5:$C$37,MATCH('Rates Database'!J16803,'EDC Component Dictionary'!$B$5:$B$37,0)), "Energy Supply")</f>
        <v>Distribution System</v>
      </c>
      <c r="L16803" s="12"/>
      <c r="M16803" s="12">
        <v>5.9850000000000101</v>
      </c>
    </row>
    <row r="16804" spans="1:13" x14ac:dyDescent="0.3">
      <c r="A16804" s="18">
        <v>16802</v>
      </c>
      <c r="B16804" s="18">
        <f t="shared" si="526"/>
        <v>2023</v>
      </c>
      <c r="C16804" s="17">
        <v>45078</v>
      </c>
      <c r="D16804" s="18" t="s">
        <v>314</v>
      </c>
      <c r="E16804" s="18" t="s">
        <v>315</v>
      </c>
      <c r="F16804" s="18" t="str">
        <f t="shared" si="525"/>
        <v>Holyoke-Customer Charge-45078</v>
      </c>
      <c r="G16804" s="11" t="s">
        <v>131</v>
      </c>
      <c r="H16804" s="11" t="s">
        <v>56</v>
      </c>
      <c r="I16804" s="11" t="s">
        <v>56</v>
      </c>
      <c r="J16804" s="11" t="s">
        <v>56</v>
      </c>
      <c r="K16804" s="11" t="str">
        <f>IFERROR(INDEX('EDC Component Dictionary'!$C$5:$C$37,MATCH('Rates Database'!J16804,'EDC Component Dictionary'!$B$5:$B$37,0)), "Energy Supply")</f>
        <v>Distribution System</v>
      </c>
      <c r="L16804" s="12"/>
      <c r="M16804" s="12">
        <v>4.9950000000000001</v>
      </c>
    </row>
    <row r="16805" spans="1:13" x14ac:dyDescent="0.3">
      <c r="A16805" s="18">
        <v>16803</v>
      </c>
      <c r="B16805" s="18">
        <f t="shared" si="526"/>
        <v>2023</v>
      </c>
      <c r="C16805" s="17">
        <v>45078</v>
      </c>
      <c r="D16805" s="18" t="s">
        <v>314</v>
      </c>
      <c r="E16805" s="18" t="s">
        <v>316</v>
      </c>
      <c r="F16805" s="18" t="str">
        <f t="shared" si="525"/>
        <v>West Boylston-Customer Charge-45078</v>
      </c>
      <c r="G16805" s="11" t="s">
        <v>131</v>
      </c>
      <c r="H16805" s="11" t="s">
        <v>56</v>
      </c>
      <c r="I16805" s="11" t="s">
        <v>56</v>
      </c>
      <c r="J16805" s="11" t="s">
        <v>56</v>
      </c>
      <c r="K16805" s="11" t="str">
        <f>IFERROR(INDEX('EDC Component Dictionary'!$C$5:$C$37,MATCH('Rates Database'!J16805,'EDC Component Dictionary'!$B$5:$B$37,0)), "Energy Supply")</f>
        <v>Distribution System</v>
      </c>
      <c r="L16805" s="12"/>
      <c r="M16805" s="12">
        <v>4.01400000000001</v>
      </c>
    </row>
    <row r="16806" spans="1:13" x14ac:dyDescent="0.3">
      <c r="A16806" s="18">
        <v>16804</v>
      </c>
      <c r="B16806" s="18">
        <f t="shared" si="526"/>
        <v>2023</v>
      </c>
      <c r="C16806" s="17">
        <v>45078</v>
      </c>
      <c r="D16806" s="18" t="s">
        <v>314</v>
      </c>
      <c r="E16806" s="18" t="s">
        <v>348</v>
      </c>
      <c r="F16806" s="18" t="str">
        <f t="shared" si="525"/>
        <v>Middleton-Customer Charge-45078</v>
      </c>
      <c r="G16806" s="11" t="s">
        <v>131</v>
      </c>
      <c r="H16806" s="11" t="s">
        <v>56</v>
      </c>
      <c r="I16806" s="11" t="s">
        <v>56</v>
      </c>
      <c r="J16806" s="11" t="s">
        <v>56</v>
      </c>
      <c r="K16806" s="11" t="str">
        <f>IFERROR(INDEX('EDC Component Dictionary'!$C$5:$C$37,MATCH('Rates Database'!J16806,'EDC Component Dictionary'!$B$5:$B$37,0)), "Energy Supply")</f>
        <v>Distribution System</v>
      </c>
      <c r="L16806" s="12"/>
      <c r="M16806" s="12">
        <v>5.0399999999999903</v>
      </c>
    </row>
    <row r="16807" spans="1:13" x14ac:dyDescent="0.3">
      <c r="A16807" s="18">
        <v>16805</v>
      </c>
      <c r="B16807" s="18">
        <f t="shared" si="526"/>
        <v>2023</v>
      </c>
      <c r="C16807" s="17">
        <v>45078</v>
      </c>
      <c r="D16807" s="18" t="s">
        <v>314</v>
      </c>
      <c r="E16807" s="18" t="s">
        <v>317</v>
      </c>
      <c r="F16807" s="18" t="str">
        <f t="shared" si="525"/>
        <v>Danvers-Customer Charge-45078</v>
      </c>
      <c r="G16807" s="11" t="s">
        <v>131</v>
      </c>
      <c r="H16807" s="11" t="s">
        <v>56</v>
      </c>
      <c r="I16807" s="11" t="s">
        <v>56</v>
      </c>
      <c r="J16807" s="11" t="s">
        <v>56</v>
      </c>
      <c r="K16807" s="11" t="str">
        <f>IFERROR(INDEX('EDC Component Dictionary'!$C$5:$C$37,MATCH('Rates Database'!J16807,'EDC Component Dictionary'!$B$5:$B$37,0)), "Energy Supply")</f>
        <v>Distribution System</v>
      </c>
      <c r="L16807" s="12"/>
      <c r="M16807" s="12">
        <v>7.5</v>
      </c>
    </row>
    <row r="16808" spans="1:13" x14ac:dyDescent="0.3">
      <c r="A16808" s="18">
        <v>16806</v>
      </c>
      <c r="B16808" s="18">
        <f t="shared" si="526"/>
        <v>2023</v>
      </c>
      <c r="C16808" s="17">
        <v>45078</v>
      </c>
      <c r="D16808" s="18" t="s">
        <v>314</v>
      </c>
      <c r="E16808" s="18" t="s">
        <v>318</v>
      </c>
      <c r="F16808" s="18" t="str">
        <f t="shared" si="525"/>
        <v>Peabody-Customer Charge-45078</v>
      </c>
      <c r="G16808" s="11" t="s">
        <v>131</v>
      </c>
      <c r="H16808" s="11" t="s">
        <v>56</v>
      </c>
      <c r="I16808" s="11" t="s">
        <v>56</v>
      </c>
      <c r="J16808" s="11" t="s">
        <v>56</v>
      </c>
      <c r="K16808" s="11" t="str">
        <f>IFERROR(INDEX('EDC Component Dictionary'!$C$5:$C$37,MATCH('Rates Database'!J16808,'EDC Component Dictionary'!$B$5:$B$37,0)), "Energy Supply")</f>
        <v>Distribution System</v>
      </c>
      <c r="L16808" s="12"/>
      <c r="M16808" s="12">
        <v>0.386000000000009</v>
      </c>
    </row>
    <row r="16809" spans="1:13" x14ac:dyDescent="0.3">
      <c r="A16809" s="18">
        <v>16807</v>
      </c>
      <c r="B16809" s="18">
        <f t="shared" si="526"/>
        <v>2023</v>
      </c>
      <c r="C16809" s="17">
        <v>45078</v>
      </c>
      <c r="D16809" s="18" t="s">
        <v>314</v>
      </c>
      <c r="E16809" s="18" t="s">
        <v>319</v>
      </c>
      <c r="F16809" s="18" t="str">
        <f t="shared" si="525"/>
        <v>Ashburnham-Customer Charge-45078</v>
      </c>
      <c r="G16809" s="11" t="s">
        <v>131</v>
      </c>
      <c r="H16809" s="11" t="s">
        <v>56</v>
      </c>
      <c r="I16809" s="11" t="s">
        <v>56</v>
      </c>
      <c r="J16809" s="11" t="s">
        <v>56</v>
      </c>
      <c r="K16809" s="11" t="str">
        <f>IFERROR(INDEX('EDC Component Dictionary'!$C$5:$C$37,MATCH('Rates Database'!J16809,'EDC Component Dictionary'!$B$5:$B$37,0)), "Energy Supply")</f>
        <v>Distribution System</v>
      </c>
      <c r="L16809" s="12"/>
      <c r="M16809" s="12">
        <v>4.5</v>
      </c>
    </row>
    <row r="16810" spans="1:13" x14ac:dyDescent="0.3">
      <c r="A16810" s="18">
        <v>16808</v>
      </c>
      <c r="B16810" s="18">
        <f t="shared" si="526"/>
        <v>2023</v>
      </c>
      <c r="C16810" s="17">
        <v>45078</v>
      </c>
      <c r="D16810" s="18" t="s">
        <v>314</v>
      </c>
      <c r="E16810" s="18" t="s">
        <v>320</v>
      </c>
      <c r="F16810" s="18" t="str">
        <f t="shared" si="525"/>
        <v>Mansfield-Customer Charge-45078</v>
      </c>
      <c r="G16810" s="11" t="s">
        <v>131</v>
      </c>
      <c r="H16810" s="11" t="s">
        <v>56</v>
      </c>
      <c r="I16810" s="11" t="s">
        <v>56</v>
      </c>
      <c r="J16810" s="11" t="s">
        <v>56</v>
      </c>
      <c r="K16810" s="11" t="str">
        <f>IFERROR(INDEX('EDC Component Dictionary'!$C$5:$C$37,MATCH('Rates Database'!J16810,'EDC Component Dictionary'!$B$5:$B$37,0)), "Energy Supply")</f>
        <v>Distribution System</v>
      </c>
      <c r="L16810" s="12"/>
      <c r="M16810" s="12">
        <v>7.9999999999999796</v>
      </c>
    </row>
    <row r="16811" spans="1:13" x14ac:dyDescent="0.3">
      <c r="A16811" s="18">
        <v>16809</v>
      </c>
      <c r="B16811" s="18">
        <f t="shared" si="526"/>
        <v>2023</v>
      </c>
      <c r="C16811" s="17">
        <v>45078</v>
      </c>
      <c r="D16811" s="18" t="s">
        <v>314</v>
      </c>
      <c r="E16811" s="18" t="s">
        <v>321</v>
      </c>
      <c r="F16811" s="18" t="str">
        <f t="shared" si="525"/>
        <v>Braintree-Customer Charge-45078</v>
      </c>
      <c r="G16811" s="11" t="s">
        <v>131</v>
      </c>
      <c r="H16811" s="11" t="s">
        <v>56</v>
      </c>
      <c r="I16811" s="11" t="s">
        <v>56</v>
      </c>
      <c r="J16811" s="11" t="s">
        <v>56</v>
      </c>
      <c r="K16811" s="11" t="str">
        <f>IFERROR(INDEX('EDC Component Dictionary'!$C$5:$C$37,MATCH('Rates Database'!J16811,'EDC Component Dictionary'!$B$5:$B$37,0)), "Energy Supply")</f>
        <v>Distribution System</v>
      </c>
      <c r="L16811" s="12"/>
      <c r="M16811" s="12">
        <v>5.12</v>
      </c>
    </row>
    <row r="16812" spans="1:13" x14ac:dyDescent="0.3">
      <c r="A16812" s="18">
        <v>16810</v>
      </c>
      <c r="B16812" s="18">
        <f t="shared" si="526"/>
        <v>2023</v>
      </c>
      <c r="C16812" s="17">
        <v>45078</v>
      </c>
      <c r="D16812" s="18" t="s">
        <v>314</v>
      </c>
      <c r="E16812" s="18" t="s">
        <v>322</v>
      </c>
      <c r="F16812" s="18" t="str">
        <f t="shared" si="525"/>
        <v>Paxton-Customer Charge-45078</v>
      </c>
      <c r="G16812" s="11" t="s">
        <v>131</v>
      </c>
      <c r="H16812" s="11" t="s">
        <v>56</v>
      </c>
      <c r="I16812" s="11" t="s">
        <v>56</v>
      </c>
      <c r="J16812" s="11" t="s">
        <v>56</v>
      </c>
      <c r="K16812" s="11" t="str">
        <f>IFERROR(INDEX('EDC Component Dictionary'!$C$5:$C$37,MATCH('Rates Database'!J16812,'EDC Component Dictionary'!$B$5:$B$37,0)), "Energy Supply")</f>
        <v>Distribution System</v>
      </c>
      <c r="L16812" s="12"/>
      <c r="M16812" s="12">
        <v>7.5</v>
      </c>
    </row>
    <row r="16813" spans="1:13" x14ac:dyDescent="0.3">
      <c r="A16813" s="18">
        <v>16811</v>
      </c>
      <c r="B16813" s="18">
        <f t="shared" si="526"/>
        <v>2023</v>
      </c>
      <c r="C16813" s="17">
        <v>45078</v>
      </c>
      <c r="D16813" s="18" t="s">
        <v>314</v>
      </c>
      <c r="E16813" s="18" t="s">
        <v>323</v>
      </c>
      <c r="F16813" s="18" t="str">
        <f t="shared" si="525"/>
        <v>Templeton-Customer Charge-45078</v>
      </c>
      <c r="G16813" s="11" t="s">
        <v>131</v>
      </c>
      <c r="H16813" s="11" t="s">
        <v>56</v>
      </c>
      <c r="I16813" s="11" t="s">
        <v>56</v>
      </c>
      <c r="J16813" s="11" t="s">
        <v>56</v>
      </c>
      <c r="K16813" s="11" t="str">
        <f>IFERROR(INDEX('EDC Component Dictionary'!$C$5:$C$37,MATCH('Rates Database'!J16813,'EDC Component Dictionary'!$B$5:$B$37,0)), "Energy Supply")</f>
        <v>Distribution System</v>
      </c>
      <c r="L16813" s="12"/>
      <c r="M16813" s="12">
        <v>4.2299999999999898</v>
      </c>
    </row>
    <row r="16814" spans="1:13" x14ac:dyDescent="0.3">
      <c r="A16814" s="18">
        <v>16812</v>
      </c>
      <c r="B16814" s="18">
        <f t="shared" si="526"/>
        <v>2023</v>
      </c>
      <c r="C16814" s="17">
        <v>45078</v>
      </c>
      <c r="D16814" s="18" t="s">
        <v>314</v>
      </c>
      <c r="E16814" s="18" t="s">
        <v>324</v>
      </c>
      <c r="F16814" s="18" t="str">
        <f t="shared" si="525"/>
        <v>Hudson-Customer Charge-45078</v>
      </c>
      <c r="G16814" s="11" t="s">
        <v>131</v>
      </c>
      <c r="H16814" s="11" t="s">
        <v>56</v>
      </c>
      <c r="I16814" s="11" t="s">
        <v>56</v>
      </c>
      <c r="J16814" s="11" t="s">
        <v>56</v>
      </c>
      <c r="K16814" s="11" t="str">
        <f>IFERROR(INDEX('EDC Component Dictionary'!$C$5:$C$37,MATCH('Rates Database'!J16814,'EDC Component Dictionary'!$B$5:$B$37,0)), "Energy Supply")</f>
        <v>Distribution System</v>
      </c>
      <c r="L16814" s="12"/>
      <c r="M16814" s="12">
        <v>2.4653999999999798</v>
      </c>
    </row>
    <row r="16815" spans="1:13" x14ac:dyDescent="0.3">
      <c r="A16815" s="18">
        <v>16813</v>
      </c>
      <c r="B16815" s="18">
        <f t="shared" si="526"/>
        <v>2023</v>
      </c>
      <c r="C16815" s="17">
        <v>45078</v>
      </c>
      <c r="D16815" s="18" t="s">
        <v>314</v>
      </c>
      <c r="E16815" s="18" t="s">
        <v>325</v>
      </c>
      <c r="F16815" s="18" t="str">
        <f t="shared" si="525"/>
        <v>Reading-Customer Charge-45078</v>
      </c>
      <c r="G16815" s="11" t="s">
        <v>131</v>
      </c>
      <c r="H16815" s="11" t="s">
        <v>56</v>
      </c>
      <c r="I16815" s="11" t="s">
        <v>56</v>
      </c>
      <c r="J16815" s="11" t="s">
        <v>56</v>
      </c>
      <c r="K16815" s="11" t="str">
        <f>IFERROR(INDEX('EDC Component Dictionary'!$C$5:$C$37,MATCH('Rates Database'!J16815,'EDC Component Dictionary'!$B$5:$B$37,0)), "Energy Supply")</f>
        <v>Distribution System</v>
      </c>
      <c r="L16815" s="12"/>
      <c r="M16815" s="12">
        <v>5.3040000000000003</v>
      </c>
    </row>
    <row r="16816" spans="1:13" x14ac:dyDescent="0.3">
      <c r="A16816" s="18">
        <v>16814</v>
      </c>
      <c r="B16816" s="18">
        <f t="shared" si="526"/>
        <v>2023</v>
      </c>
      <c r="C16816" s="17">
        <v>45078</v>
      </c>
      <c r="D16816" s="18" t="s">
        <v>314</v>
      </c>
      <c r="E16816" s="18" t="s">
        <v>326</v>
      </c>
      <c r="F16816" s="18" t="str">
        <f t="shared" si="525"/>
        <v>Shrewsbury-Customer Charge-45078</v>
      </c>
      <c r="G16816" s="11" t="s">
        <v>131</v>
      </c>
      <c r="H16816" s="11" t="s">
        <v>56</v>
      </c>
      <c r="I16816" s="11" t="s">
        <v>56</v>
      </c>
      <c r="J16816" s="11" t="s">
        <v>56</v>
      </c>
      <c r="K16816" s="11" t="str">
        <f>IFERROR(INDEX('EDC Component Dictionary'!$C$5:$C$37,MATCH('Rates Database'!J16816,'EDC Component Dictionary'!$B$5:$B$37,0)), "Energy Supply")</f>
        <v>Distribution System</v>
      </c>
      <c r="L16816" s="12"/>
      <c r="M16816" s="12">
        <v>11.549999999999899</v>
      </c>
    </row>
    <row r="16817" spans="1:13" x14ac:dyDescent="0.3">
      <c r="A16817" s="18">
        <v>16815</v>
      </c>
      <c r="B16817" s="18">
        <f t="shared" si="526"/>
        <v>2023</v>
      </c>
      <c r="C16817" s="17">
        <v>45078</v>
      </c>
      <c r="D16817" s="18" t="s">
        <v>314</v>
      </c>
      <c r="E16817" s="18" t="s">
        <v>327</v>
      </c>
      <c r="F16817" s="18" t="str">
        <f t="shared" si="525"/>
        <v>Ipswich-Customer Charge-45078</v>
      </c>
      <c r="G16817" s="11" t="s">
        <v>131</v>
      </c>
      <c r="H16817" s="11" t="s">
        <v>56</v>
      </c>
      <c r="I16817" s="11" t="s">
        <v>56</v>
      </c>
      <c r="J16817" s="11" t="s">
        <v>56</v>
      </c>
      <c r="K16817" s="11" t="str">
        <f>IFERROR(INDEX('EDC Component Dictionary'!$C$5:$C$37,MATCH('Rates Database'!J16817,'EDC Component Dictionary'!$B$5:$B$37,0)), "Energy Supply")</f>
        <v>Distribution System</v>
      </c>
      <c r="L16817" s="12"/>
      <c r="M16817" s="12">
        <v>4</v>
      </c>
    </row>
    <row r="16818" spans="1:13" x14ac:dyDescent="0.3">
      <c r="A16818" s="18">
        <v>16816</v>
      </c>
      <c r="B16818" s="18">
        <f t="shared" si="526"/>
        <v>2023</v>
      </c>
      <c r="C16818" s="17">
        <v>45078</v>
      </c>
      <c r="D16818" s="18" t="s">
        <v>314</v>
      </c>
      <c r="E16818" s="18" t="s">
        <v>328</v>
      </c>
      <c r="F16818" s="18" t="str">
        <f t="shared" si="525"/>
        <v>Westfield-Customer Charge-45078</v>
      </c>
      <c r="G16818" s="11" t="s">
        <v>131</v>
      </c>
      <c r="H16818" s="11" t="s">
        <v>56</v>
      </c>
      <c r="I16818" s="11" t="s">
        <v>56</v>
      </c>
      <c r="J16818" s="11" t="s">
        <v>56</v>
      </c>
      <c r="K16818" s="11" t="str">
        <f>IFERROR(INDEX('EDC Component Dictionary'!$C$5:$C$37,MATCH('Rates Database'!J16818,'EDC Component Dictionary'!$B$5:$B$37,0)), "Energy Supply")</f>
        <v>Distribution System</v>
      </c>
      <c r="L16818" s="12"/>
      <c r="M16818" s="12">
        <v>11.637499999999999</v>
      </c>
    </row>
    <row r="16819" spans="1:13" x14ac:dyDescent="0.3">
      <c r="A16819" s="18">
        <v>16817</v>
      </c>
      <c r="B16819" s="18">
        <f t="shared" si="526"/>
        <v>2023</v>
      </c>
      <c r="C16819" s="17">
        <v>45078</v>
      </c>
      <c r="D16819" s="18" t="s">
        <v>314</v>
      </c>
      <c r="E16819" s="18" t="s">
        <v>351</v>
      </c>
      <c r="F16819" s="18" t="str">
        <f t="shared" si="525"/>
        <v>Groton-Customer Charge-45078</v>
      </c>
      <c r="G16819" s="11" t="s">
        <v>131</v>
      </c>
      <c r="H16819" s="11" t="s">
        <v>56</v>
      </c>
      <c r="I16819" s="11" t="s">
        <v>56</v>
      </c>
      <c r="J16819" s="11" t="s">
        <v>56</v>
      </c>
      <c r="K16819" s="11" t="str">
        <f>IFERROR(INDEX('EDC Component Dictionary'!$C$5:$C$37,MATCH('Rates Database'!J16819,'EDC Component Dictionary'!$B$5:$B$37,0)), "Energy Supply")</f>
        <v>Distribution System</v>
      </c>
      <c r="L16819" s="12"/>
      <c r="M16819" s="12">
        <v>5.6199999999999903</v>
      </c>
    </row>
    <row r="16820" spans="1:13" x14ac:dyDescent="0.3">
      <c r="A16820" s="18">
        <v>16818</v>
      </c>
      <c r="B16820" s="18">
        <f t="shared" si="526"/>
        <v>2023</v>
      </c>
      <c r="C16820" s="17">
        <v>45078</v>
      </c>
      <c r="D16820" s="18" t="s">
        <v>314</v>
      </c>
      <c r="E16820" s="18" t="s">
        <v>329</v>
      </c>
      <c r="F16820" s="18" t="str">
        <f t="shared" si="525"/>
        <v>Merrimac-Customer Charge-45078</v>
      </c>
      <c r="G16820" s="11" t="s">
        <v>131</v>
      </c>
      <c r="H16820" s="11" t="s">
        <v>56</v>
      </c>
      <c r="I16820" s="11" t="s">
        <v>56</v>
      </c>
      <c r="J16820" s="11" t="s">
        <v>56</v>
      </c>
      <c r="K16820" s="11" t="str">
        <f>IFERROR(INDEX('EDC Component Dictionary'!$C$5:$C$37,MATCH('Rates Database'!J16820,'EDC Component Dictionary'!$B$5:$B$37,0)), "Energy Supply")</f>
        <v>Distribution System</v>
      </c>
      <c r="L16820" s="12"/>
      <c r="M16820" s="12">
        <v>5.5</v>
      </c>
    </row>
    <row r="16821" spans="1:13" x14ac:dyDescent="0.3">
      <c r="A16821" s="18">
        <v>16819</v>
      </c>
      <c r="B16821" s="18">
        <f t="shared" si="526"/>
        <v>2023</v>
      </c>
      <c r="C16821" s="17">
        <v>45078</v>
      </c>
      <c r="D16821" s="18" t="s">
        <v>314</v>
      </c>
      <c r="E16821" s="18" t="s">
        <v>352</v>
      </c>
      <c r="F16821" s="18" t="str">
        <f t="shared" si="525"/>
        <v>Belmont-Customer Charge-45078</v>
      </c>
      <c r="G16821" s="11" t="s">
        <v>131</v>
      </c>
      <c r="H16821" s="11" t="s">
        <v>56</v>
      </c>
      <c r="I16821" s="11" t="s">
        <v>56</v>
      </c>
      <c r="J16821" s="11" t="s">
        <v>56</v>
      </c>
      <c r="K16821" s="11" t="str">
        <f>IFERROR(INDEX('EDC Component Dictionary'!$C$5:$C$37,MATCH('Rates Database'!J16821,'EDC Component Dictionary'!$B$5:$B$37,0)), "Energy Supply")</f>
        <v>Distribution System</v>
      </c>
      <c r="L16821" s="12"/>
      <c r="M16821" s="12">
        <v>12.5999999999999</v>
      </c>
    </row>
    <row r="16822" spans="1:13" x14ac:dyDescent="0.3">
      <c r="A16822" s="18">
        <v>16820</v>
      </c>
      <c r="B16822" s="18">
        <f t="shared" si="526"/>
        <v>2023</v>
      </c>
      <c r="C16822" s="17">
        <v>45078</v>
      </c>
      <c r="D16822" s="18" t="s">
        <v>314</v>
      </c>
      <c r="E16822" s="18" t="s">
        <v>330</v>
      </c>
      <c r="F16822" s="18" t="str">
        <f t="shared" si="525"/>
        <v>Chicopee-Customer Charge-45078</v>
      </c>
      <c r="G16822" s="11" t="s">
        <v>131</v>
      </c>
      <c r="H16822" s="11" t="s">
        <v>56</v>
      </c>
      <c r="I16822" s="11" t="s">
        <v>56</v>
      </c>
      <c r="J16822" s="11" t="s">
        <v>56</v>
      </c>
      <c r="K16822" s="11" t="str">
        <f>IFERROR(INDEX('EDC Component Dictionary'!$C$5:$C$37,MATCH('Rates Database'!J16822,'EDC Component Dictionary'!$B$5:$B$37,0)), "Energy Supply")</f>
        <v>Distribution System</v>
      </c>
      <c r="L16822" s="12"/>
      <c r="M16822" s="12">
        <v>5.6</v>
      </c>
    </row>
    <row r="16823" spans="1:13" x14ac:dyDescent="0.3">
      <c r="A16823" s="18">
        <v>16821</v>
      </c>
      <c r="B16823" s="18">
        <f t="shared" si="526"/>
        <v>2023</v>
      </c>
      <c r="C16823" s="17">
        <v>45078</v>
      </c>
      <c r="D16823" s="18" t="s">
        <v>314</v>
      </c>
      <c r="E16823" s="18" t="s">
        <v>331</v>
      </c>
      <c r="F16823" s="18" t="str">
        <f t="shared" si="525"/>
        <v>Marblehead-Customer Charge-45078</v>
      </c>
      <c r="G16823" s="11" t="s">
        <v>131</v>
      </c>
      <c r="H16823" s="11" t="s">
        <v>56</v>
      </c>
      <c r="I16823" s="11" t="s">
        <v>56</v>
      </c>
      <c r="J16823" s="11" t="s">
        <v>56</v>
      </c>
      <c r="K16823" s="11" t="str">
        <f>IFERROR(INDEX('EDC Component Dictionary'!$C$5:$C$37,MATCH('Rates Database'!J16823,'EDC Component Dictionary'!$B$5:$B$37,0)), "Energy Supply")</f>
        <v>Distribution System</v>
      </c>
      <c r="L16823" s="12"/>
      <c r="M16823" s="12">
        <v>9</v>
      </c>
    </row>
    <row r="16824" spans="1:13" x14ac:dyDescent="0.3">
      <c r="A16824" s="18">
        <v>16822</v>
      </c>
      <c r="B16824" s="18">
        <f t="shared" si="526"/>
        <v>2023</v>
      </c>
      <c r="C16824" s="17">
        <v>45078</v>
      </c>
      <c r="D16824" s="18" t="s">
        <v>314</v>
      </c>
      <c r="E16824" s="18" t="s">
        <v>332</v>
      </c>
      <c r="F16824" s="18" t="str">
        <f t="shared" si="525"/>
        <v>Hingham-Customer Charge-45078</v>
      </c>
      <c r="G16824" s="11" t="s">
        <v>131</v>
      </c>
      <c r="H16824" s="11" t="s">
        <v>56</v>
      </c>
      <c r="I16824" s="11" t="s">
        <v>56</v>
      </c>
      <c r="J16824" s="11" t="s">
        <v>56</v>
      </c>
      <c r="K16824" s="11" t="str">
        <f>IFERROR(INDEX('EDC Component Dictionary'!$C$5:$C$37,MATCH('Rates Database'!J16824,'EDC Component Dictionary'!$B$5:$B$37,0)), "Energy Supply")</f>
        <v>Distribution System</v>
      </c>
      <c r="L16824" s="12"/>
      <c r="M16824" s="12">
        <v>7.9739999999999798</v>
      </c>
    </row>
    <row r="16825" spans="1:13" x14ac:dyDescent="0.3">
      <c r="A16825" s="18">
        <v>16823</v>
      </c>
      <c r="B16825" s="18">
        <f t="shared" si="526"/>
        <v>2023</v>
      </c>
      <c r="C16825" s="17">
        <v>45078</v>
      </c>
      <c r="D16825" s="18" t="s">
        <v>314</v>
      </c>
      <c r="E16825" s="18" t="s">
        <v>333</v>
      </c>
      <c r="F16825" s="18" t="str">
        <f t="shared" si="525"/>
        <v>South Hadley-Customer Charge-45078</v>
      </c>
      <c r="G16825" s="11" t="s">
        <v>131</v>
      </c>
      <c r="H16825" s="11" t="s">
        <v>56</v>
      </c>
      <c r="I16825" s="11" t="s">
        <v>56</v>
      </c>
      <c r="J16825" s="11" t="s">
        <v>56</v>
      </c>
      <c r="K16825" s="11" t="str">
        <f>IFERROR(INDEX('EDC Component Dictionary'!$C$5:$C$37,MATCH('Rates Database'!J16825,'EDC Component Dictionary'!$B$5:$B$37,0)), "Energy Supply")</f>
        <v>Distribution System</v>
      </c>
      <c r="L16825" s="12"/>
      <c r="M16825" s="12">
        <v>4.7</v>
      </c>
    </row>
    <row r="16826" spans="1:13" x14ac:dyDescent="0.3">
      <c r="A16826" s="18">
        <v>16824</v>
      </c>
      <c r="B16826" s="18">
        <f t="shared" si="526"/>
        <v>2023</v>
      </c>
      <c r="C16826" s="17">
        <v>45078</v>
      </c>
      <c r="D16826" s="18" t="s">
        <v>314</v>
      </c>
      <c r="E16826" s="18" t="s">
        <v>334</v>
      </c>
      <c r="F16826" s="18" t="str">
        <f t="shared" si="525"/>
        <v>Georgetown-Customer Charge-45078</v>
      </c>
      <c r="G16826" s="11" t="s">
        <v>131</v>
      </c>
      <c r="H16826" s="11" t="s">
        <v>56</v>
      </c>
      <c r="I16826" s="11" t="s">
        <v>56</v>
      </c>
      <c r="J16826" s="11" t="s">
        <v>56</v>
      </c>
      <c r="K16826" s="11" t="str">
        <f>IFERROR(INDEX('EDC Component Dictionary'!$C$5:$C$37,MATCH('Rates Database'!J16826,'EDC Component Dictionary'!$B$5:$B$37,0)), "Energy Supply")</f>
        <v>Distribution System</v>
      </c>
      <c r="L16826" s="12"/>
      <c r="M16826" s="12">
        <v>5.2109999999999799</v>
      </c>
    </row>
    <row r="16827" spans="1:13" x14ac:dyDescent="0.3">
      <c r="A16827" s="18">
        <v>16825</v>
      </c>
      <c r="B16827" s="18">
        <f t="shared" si="526"/>
        <v>2023</v>
      </c>
      <c r="C16827" s="17">
        <v>45078</v>
      </c>
      <c r="D16827" s="18" t="s">
        <v>314</v>
      </c>
      <c r="E16827" s="18" t="s">
        <v>335</v>
      </c>
      <c r="F16827" s="18" t="str">
        <f t="shared" si="525"/>
        <v>Sterling-Customer Charge-45078</v>
      </c>
      <c r="G16827" s="11" t="s">
        <v>131</v>
      </c>
      <c r="H16827" s="11" t="s">
        <v>56</v>
      </c>
      <c r="I16827" s="11" t="s">
        <v>56</v>
      </c>
      <c r="J16827" s="11" t="s">
        <v>56</v>
      </c>
      <c r="K16827" s="11" t="str">
        <f>IFERROR(INDEX('EDC Component Dictionary'!$C$5:$C$37,MATCH('Rates Database'!J16827,'EDC Component Dictionary'!$B$5:$B$37,0)), "Energy Supply")</f>
        <v>Distribution System</v>
      </c>
      <c r="L16827" s="12"/>
      <c r="M16827" s="12">
        <v>4</v>
      </c>
    </row>
    <row r="16828" spans="1:13" x14ac:dyDescent="0.3">
      <c r="A16828" s="18">
        <v>16826</v>
      </c>
      <c r="B16828" s="18">
        <f t="shared" si="526"/>
        <v>2023</v>
      </c>
      <c r="C16828" s="17">
        <v>45078</v>
      </c>
      <c r="D16828" s="18" t="s">
        <v>314</v>
      </c>
      <c r="E16828" s="18" t="s">
        <v>336</v>
      </c>
      <c r="F16828" s="18" t="str">
        <f t="shared" si="525"/>
        <v>Littleton-Customer Charge-45078</v>
      </c>
      <c r="G16828" s="11" t="s">
        <v>131</v>
      </c>
      <c r="H16828" s="11" t="s">
        <v>56</v>
      </c>
      <c r="I16828" s="11" t="s">
        <v>56</v>
      </c>
      <c r="J16828" s="11" t="s">
        <v>56</v>
      </c>
      <c r="K16828" s="11" t="str">
        <f>IFERROR(INDEX('EDC Component Dictionary'!$C$5:$C$37,MATCH('Rates Database'!J16828,'EDC Component Dictionary'!$B$5:$B$37,0)), "Energy Supply")</f>
        <v>Distribution System</v>
      </c>
      <c r="L16828" s="12"/>
      <c r="M16828" s="12">
        <v>3.5</v>
      </c>
    </row>
    <row r="16829" spans="1:13" x14ac:dyDescent="0.3">
      <c r="A16829" s="18">
        <v>16827</v>
      </c>
      <c r="B16829" s="18">
        <f t="shared" si="526"/>
        <v>2023</v>
      </c>
      <c r="C16829" s="17">
        <v>45078</v>
      </c>
      <c r="D16829" s="18" t="s">
        <v>314</v>
      </c>
      <c r="E16829" s="18" t="s">
        <v>337</v>
      </c>
      <c r="F16829" s="18" t="str">
        <f t="shared" si="525"/>
        <v>Boylston-Customer Charge-45078</v>
      </c>
      <c r="G16829" s="11" t="s">
        <v>131</v>
      </c>
      <c r="H16829" s="11" t="s">
        <v>56</v>
      </c>
      <c r="I16829" s="11" t="s">
        <v>56</v>
      </c>
      <c r="J16829" s="11" t="s">
        <v>56</v>
      </c>
      <c r="K16829" s="11" t="str">
        <f>IFERROR(INDEX('EDC Component Dictionary'!$C$5:$C$37,MATCH('Rates Database'!J16829,'EDC Component Dictionary'!$B$5:$B$37,0)), "Energy Supply")</f>
        <v>Distribution System</v>
      </c>
      <c r="L16829" s="12"/>
      <c r="M16829" s="12">
        <v>9</v>
      </c>
    </row>
    <row r="16830" spans="1:13" x14ac:dyDescent="0.3">
      <c r="A16830" s="18">
        <v>16828</v>
      </c>
      <c r="B16830" s="18">
        <f t="shared" si="526"/>
        <v>2023</v>
      </c>
      <c r="C16830" s="17">
        <v>45078</v>
      </c>
      <c r="D16830" s="18" t="s">
        <v>314</v>
      </c>
      <c r="E16830" s="18" t="s">
        <v>338</v>
      </c>
      <c r="F16830" s="18" t="str">
        <f t="shared" si="525"/>
        <v>Princeton-Customer Charge-45078</v>
      </c>
      <c r="G16830" s="11" t="s">
        <v>131</v>
      </c>
      <c r="H16830" s="11" t="s">
        <v>56</v>
      </c>
      <c r="I16830" s="11" t="s">
        <v>56</v>
      </c>
      <c r="J16830" s="11" t="s">
        <v>56</v>
      </c>
      <c r="K16830" s="11" t="str">
        <f>IFERROR(INDEX('EDC Component Dictionary'!$C$5:$C$37,MATCH('Rates Database'!J16830,'EDC Component Dictionary'!$B$5:$B$37,0)), "Energy Supply")</f>
        <v>Distribution System</v>
      </c>
      <c r="L16830" s="12"/>
      <c r="M16830" s="12">
        <v>8.9500000000000099</v>
      </c>
    </row>
    <row r="16831" spans="1:13" x14ac:dyDescent="0.3">
      <c r="A16831" s="18">
        <v>16829</v>
      </c>
      <c r="B16831" s="18">
        <f t="shared" si="526"/>
        <v>2023</v>
      </c>
      <c r="C16831" s="17">
        <v>45078</v>
      </c>
      <c r="D16831" s="18" t="s">
        <v>314</v>
      </c>
      <c r="E16831" s="18" t="s">
        <v>347</v>
      </c>
      <c r="F16831" s="18" t="str">
        <f t="shared" si="525"/>
        <v>Middleborough-Customer Charge-45078</v>
      </c>
      <c r="G16831" s="11" t="s">
        <v>131</v>
      </c>
      <c r="H16831" s="11" t="s">
        <v>56</v>
      </c>
      <c r="I16831" s="11" t="s">
        <v>56</v>
      </c>
      <c r="J16831" s="11" t="s">
        <v>56</v>
      </c>
      <c r="K16831" s="11" t="str">
        <f>IFERROR(INDEX('EDC Component Dictionary'!$C$5:$C$37,MATCH('Rates Database'!J16831,'EDC Component Dictionary'!$B$5:$B$37,0)), "Energy Supply")</f>
        <v>Distribution System</v>
      </c>
      <c r="L16831" s="12"/>
      <c r="M16831" s="12">
        <v>4.5049999999999901</v>
      </c>
    </row>
    <row r="16832" spans="1:13" x14ac:dyDescent="0.3">
      <c r="A16832" s="18">
        <v>16830</v>
      </c>
      <c r="B16832" s="18">
        <f t="shared" si="526"/>
        <v>2023</v>
      </c>
      <c r="C16832" s="17">
        <v>45078</v>
      </c>
      <c r="D16832" s="18" t="s">
        <v>314</v>
      </c>
      <c r="E16832" s="18" t="s">
        <v>339</v>
      </c>
      <c r="F16832" s="18" t="str">
        <f t="shared" si="525"/>
        <v>Rowley-Customer Charge-45078</v>
      </c>
      <c r="G16832" s="11" t="s">
        <v>131</v>
      </c>
      <c r="H16832" s="11" t="s">
        <v>56</v>
      </c>
      <c r="I16832" s="11" t="s">
        <v>56</v>
      </c>
      <c r="J16832" s="11" t="s">
        <v>56</v>
      </c>
      <c r="K16832" s="11" t="str">
        <f>IFERROR(INDEX('EDC Component Dictionary'!$C$5:$C$37,MATCH('Rates Database'!J16832,'EDC Component Dictionary'!$B$5:$B$37,0)), "Energy Supply")</f>
        <v>Distribution System</v>
      </c>
      <c r="L16832" s="12"/>
      <c r="M16832" s="12">
        <v>4</v>
      </c>
    </row>
    <row r="16833" spans="1:13" x14ac:dyDescent="0.3">
      <c r="A16833" s="18">
        <v>16831</v>
      </c>
      <c r="B16833" s="18">
        <f t="shared" si="526"/>
        <v>2023</v>
      </c>
      <c r="C16833" s="17">
        <v>45078</v>
      </c>
      <c r="D16833" s="18" t="s">
        <v>314</v>
      </c>
      <c r="E16833" s="18" t="s">
        <v>353</v>
      </c>
      <c r="F16833" s="18" t="str">
        <f t="shared" si="525"/>
        <v>Concord-Customer Charge-45078</v>
      </c>
      <c r="G16833" s="11" t="s">
        <v>131</v>
      </c>
      <c r="H16833" s="11" t="s">
        <v>56</v>
      </c>
      <c r="I16833" s="11" t="s">
        <v>56</v>
      </c>
      <c r="J16833" s="11" t="s">
        <v>56</v>
      </c>
      <c r="K16833" s="11" t="str">
        <f>IFERROR(INDEX('EDC Component Dictionary'!$C$5:$C$37,MATCH('Rates Database'!J16833,'EDC Component Dictionary'!$B$5:$B$37,0)), "Energy Supply")</f>
        <v>Distribution System</v>
      </c>
      <c r="L16833" s="12"/>
      <c r="M16833" s="12">
        <v>16.874375000000001</v>
      </c>
    </row>
    <row r="16834" spans="1:13" x14ac:dyDescent="0.3">
      <c r="A16834" s="18">
        <v>16832</v>
      </c>
      <c r="B16834" s="18">
        <f t="shared" si="526"/>
        <v>2023</v>
      </c>
      <c r="C16834" s="17">
        <v>45078</v>
      </c>
      <c r="D16834" s="18" t="s">
        <v>314</v>
      </c>
      <c r="E16834" s="18" t="s">
        <v>340</v>
      </c>
      <c r="F16834" s="18" t="str">
        <f t="shared" si="525"/>
        <v>Wakefield-Customer Charge-45078</v>
      </c>
      <c r="G16834" s="11" t="s">
        <v>131</v>
      </c>
      <c r="H16834" s="11" t="s">
        <v>56</v>
      </c>
      <c r="I16834" s="11" t="s">
        <v>56</v>
      </c>
      <c r="J16834" s="11" t="s">
        <v>56</v>
      </c>
      <c r="K16834" s="11" t="str">
        <f>IFERROR(INDEX('EDC Component Dictionary'!$C$5:$C$37,MATCH('Rates Database'!J16834,'EDC Component Dictionary'!$B$5:$B$37,0)), "Energy Supply")</f>
        <v>Distribution System</v>
      </c>
      <c r="L16834" s="12"/>
      <c r="M16834" s="12">
        <v>6</v>
      </c>
    </row>
    <row r="16835" spans="1:13" x14ac:dyDescent="0.3">
      <c r="A16835" s="18">
        <v>16833</v>
      </c>
      <c r="B16835" s="18">
        <f t="shared" si="526"/>
        <v>2023</v>
      </c>
      <c r="C16835" s="17">
        <v>45078</v>
      </c>
      <c r="D16835" s="18" t="s">
        <v>314</v>
      </c>
      <c r="E16835" s="18" t="s">
        <v>341</v>
      </c>
      <c r="F16835" s="18" t="str">
        <f t="shared" si="525"/>
        <v>Hull-Customer Charge-45078</v>
      </c>
      <c r="G16835" s="11" t="s">
        <v>131</v>
      </c>
      <c r="H16835" s="11" t="s">
        <v>56</v>
      </c>
      <c r="I16835" s="11" t="s">
        <v>56</v>
      </c>
      <c r="J16835" s="11" t="s">
        <v>56</v>
      </c>
      <c r="K16835" s="11" t="str">
        <f>IFERROR(INDEX('EDC Component Dictionary'!$C$5:$C$37,MATCH('Rates Database'!J16835,'EDC Component Dictionary'!$B$5:$B$37,0)), "Energy Supply")</f>
        <v>Distribution System</v>
      </c>
      <c r="L16835" s="12"/>
      <c r="M16835" s="12">
        <v>12.7259999999999</v>
      </c>
    </row>
    <row r="16836" spans="1:13" x14ac:dyDescent="0.3">
      <c r="A16836" s="18">
        <v>16834</v>
      </c>
      <c r="B16836" s="18">
        <f t="shared" si="526"/>
        <v>2023</v>
      </c>
      <c r="C16836" s="17">
        <v>45078</v>
      </c>
      <c r="D16836" s="18" t="s">
        <v>314</v>
      </c>
      <c r="E16836" s="18" t="s">
        <v>342</v>
      </c>
      <c r="F16836" s="18" t="str">
        <f t="shared" ref="F16836:F16899" si="527">_xlfn.CONCAT(E16836,"-",J16836,"-",C16836)</f>
        <v>North Attleborough-Customer Charge-45078</v>
      </c>
      <c r="G16836" s="11" t="s">
        <v>131</v>
      </c>
      <c r="H16836" s="11" t="s">
        <v>56</v>
      </c>
      <c r="I16836" s="11" t="s">
        <v>56</v>
      </c>
      <c r="J16836" s="11" t="s">
        <v>56</v>
      </c>
      <c r="K16836" s="11" t="str">
        <f>IFERROR(INDEX('EDC Component Dictionary'!$C$5:$C$37,MATCH('Rates Database'!J16836,'EDC Component Dictionary'!$B$5:$B$37,0)), "Energy Supply")</f>
        <v>Distribution System</v>
      </c>
      <c r="L16836" s="12"/>
      <c r="M16836" s="12">
        <v>10.32</v>
      </c>
    </row>
    <row r="16837" spans="1:13" x14ac:dyDescent="0.3">
      <c r="A16837" s="18">
        <v>16835</v>
      </c>
      <c r="B16837" s="18">
        <f t="shared" si="526"/>
        <v>2023</v>
      </c>
      <c r="C16837" s="17">
        <v>45078</v>
      </c>
      <c r="D16837" s="18" t="s">
        <v>314</v>
      </c>
      <c r="E16837" s="18" t="s">
        <v>343</v>
      </c>
      <c r="F16837" s="18" t="str">
        <f t="shared" si="527"/>
        <v>Holden-Customer Charge-45078</v>
      </c>
      <c r="G16837" s="11" t="s">
        <v>131</v>
      </c>
      <c r="H16837" s="11" t="s">
        <v>56</v>
      </c>
      <c r="I16837" s="11" t="s">
        <v>56</v>
      </c>
      <c r="J16837" s="11" t="s">
        <v>56</v>
      </c>
      <c r="K16837" s="11" t="str">
        <f>IFERROR(INDEX('EDC Component Dictionary'!$C$5:$C$37,MATCH('Rates Database'!J16837,'EDC Component Dictionary'!$B$5:$B$37,0)), "Energy Supply")</f>
        <v>Distribution System</v>
      </c>
      <c r="L16837" s="12"/>
      <c r="M16837" s="12">
        <v>4.25</v>
      </c>
    </row>
    <row r="16838" spans="1:13" x14ac:dyDescent="0.3">
      <c r="A16838" s="18">
        <v>16836</v>
      </c>
      <c r="B16838" s="18">
        <f t="shared" si="526"/>
        <v>2023</v>
      </c>
      <c r="C16838" s="17">
        <v>45078</v>
      </c>
      <c r="D16838" s="18" t="s">
        <v>314</v>
      </c>
      <c r="E16838" s="18" t="s">
        <v>354</v>
      </c>
      <c r="F16838" s="18" t="str">
        <f t="shared" si="527"/>
        <v>Taunton-Customer Charge-45078</v>
      </c>
      <c r="G16838" s="11" t="s">
        <v>131</v>
      </c>
      <c r="H16838" s="11" t="s">
        <v>56</v>
      </c>
      <c r="I16838" s="11" t="s">
        <v>56</v>
      </c>
      <c r="J16838" s="11" t="s">
        <v>56</v>
      </c>
      <c r="K16838" s="11" t="str">
        <f>IFERROR(INDEX('EDC Component Dictionary'!$C$5:$C$37,MATCH('Rates Database'!J16838,'EDC Component Dictionary'!$B$5:$B$37,0)), "Energy Supply")</f>
        <v>Distribution System</v>
      </c>
      <c r="L16838" s="12"/>
      <c r="M16838" s="12">
        <v>6.9065000000000003</v>
      </c>
    </row>
    <row r="16839" spans="1:13" x14ac:dyDescent="0.3">
      <c r="A16839" s="18">
        <v>16837</v>
      </c>
      <c r="B16839" s="18">
        <f t="shared" si="526"/>
        <v>2023</v>
      </c>
      <c r="C16839" s="17">
        <v>45078</v>
      </c>
      <c r="D16839" s="18" t="s">
        <v>314</v>
      </c>
      <c r="E16839" s="18" t="s">
        <v>344</v>
      </c>
      <c r="F16839" s="18" t="str">
        <f t="shared" si="527"/>
        <v>Norwood-Customer Charge-45078</v>
      </c>
      <c r="G16839" s="11" t="s">
        <v>131</v>
      </c>
      <c r="H16839" s="11" t="s">
        <v>56</v>
      </c>
      <c r="I16839" s="11" t="s">
        <v>56</v>
      </c>
      <c r="J16839" s="11" t="s">
        <v>56</v>
      </c>
      <c r="K16839" s="11" t="str">
        <f>IFERROR(INDEX('EDC Component Dictionary'!$C$5:$C$37,MATCH('Rates Database'!J16839,'EDC Component Dictionary'!$B$5:$B$37,0)), "Energy Supply")</f>
        <v>Distribution System</v>
      </c>
      <c r="L16839" s="12"/>
      <c r="M16839" s="12">
        <v>9</v>
      </c>
    </row>
    <row r="16840" spans="1:13" x14ac:dyDescent="0.3">
      <c r="A16840" s="18">
        <v>16838</v>
      </c>
      <c r="B16840" s="18">
        <f t="shared" si="526"/>
        <v>2023</v>
      </c>
      <c r="C16840" s="17">
        <v>45078</v>
      </c>
      <c r="D16840" s="18" t="s">
        <v>314</v>
      </c>
      <c r="E16840" s="18" t="s">
        <v>355</v>
      </c>
      <c r="F16840" s="18" t="str">
        <f t="shared" si="527"/>
        <v>Wellesley-Customer Charge-45078</v>
      </c>
      <c r="G16840" s="11" t="s">
        <v>131</v>
      </c>
      <c r="H16840" s="11" t="s">
        <v>56</v>
      </c>
      <c r="I16840" s="11" t="s">
        <v>56</v>
      </c>
      <c r="J16840" s="11" t="s">
        <v>56</v>
      </c>
      <c r="K16840" s="11" t="str">
        <f>IFERROR(INDEX('EDC Component Dictionary'!$C$5:$C$37,MATCH('Rates Database'!J16840,'EDC Component Dictionary'!$B$5:$B$37,0)), "Energy Supply")</f>
        <v>Distribution System</v>
      </c>
      <c r="L16840" s="12"/>
      <c r="M16840" s="12">
        <v>6.0657499999999898</v>
      </c>
    </row>
    <row r="16841" spans="1:13" x14ac:dyDescent="0.3">
      <c r="A16841" s="18">
        <v>16839</v>
      </c>
      <c r="B16841" s="18">
        <f t="shared" si="526"/>
        <v>2023</v>
      </c>
      <c r="C16841" s="17">
        <v>45078</v>
      </c>
      <c r="D16841" s="18" t="s">
        <v>314</v>
      </c>
      <c r="E16841" s="18" t="s">
        <v>345</v>
      </c>
      <c r="F16841" s="18" t="str">
        <f t="shared" si="527"/>
        <v>Russell-Customer Charge-45078</v>
      </c>
      <c r="G16841" s="11" t="s">
        <v>131</v>
      </c>
      <c r="H16841" s="11" t="s">
        <v>56</v>
      </c>
      <c r="I16841" s="11" t="s">
        <v>56</v>
      </c>
      <c r="J16841" s="11" t="s">
        <v>56</v>
      </c>
      <c r="K16841" s="11" t="str">
        <f>IFERROR(INDEX('EDC Component Dictionary'!$C$5:$C$37,MATCH('Rates Database'!J16841,'EDC Component Dictionary'!$B$5:$B$37,0)), "Energy Supply")</f>
        <v>Distribution System</v>
      </c>
      <c r="L16841" s="12"/>
      <c r="M16841" s="12">
        <v>8</v>
      </c>
    </row>
    <row r="16842" spans="1:13" x14ac:dyDescent="0.3">
      <c r="A16842" s="18">
        <v>16840</v>
      </c>
      <c r="B16842" s="18">
        <f t="shared" si="526"/>
        <v>2023</v>
      </c>
      <c r="C16842" s="17">
        <v>45078</v>
      </c>
      <c r="D16842" s="18" t="s">
        <v>314</v>
      </c>
      <c r="E16842" s="18" t="s">
        <v>346</v>
      </c>
      <c r="F16842" s="18" t="str">
        <f t="shared" si="527"/>
        <v>Chester-Customer Charge-45078</v>
      </c>
      <c r="G16842" s="11" t="s">
        <v>131</v>
      </c>
      <c r="H16842" s="11" t="s">
        <v>56</v>
      </c>
      <c r="I16842" s="11" t="s">
        <v>56</v>
      </c>
      <c r="J16842" s="11" t="s">
        <v>56</v>
      </c>
      <c r="K16842" s="11" t="str">
        <f>IFERROR(INDEX('EDC Component Dictionary'!$C$5:$C$37,MATCH('Rates Database'!J16842,'EDC Component Dictionary'!$B$5:$B$37,0)), "Energy Supply")</f>
        <v>Distribution System</v>
      </c>
      <c r="L16842" s="12"/>
      <c r="M16842" s="12">
        <v>5.9849999999999897</v>
      </c>
    </row>
    <row r="16843" spans="1:13" x14ac:dyDescent="0.3">
      <c r="A16843" s="18">
        <v>16841</v>
      </c>
      <c r="B16843" s="18">
        <f t="shared" si="526"/>
        <v>2022</v>
      </c>
      <c r="C16843" s="17">
        <v>44562</v>
      </c>
      <c r="D16843" s="18" t="s">
        <v>314</v>
      </c>
      <c r="E16843" s="18" t="s">
        <v>315</v>
      </c>
      <c r="F16843" s="18" t="str">
        <f t="shared" si="527"/>
        <v>Holyoke-Customer Charge-44562</v>
      </c>
      <c r="G16843" s="11" t="s">
        <v>131</v>
      </c>
      <c r="H16843" s="11" t="s">
        <v>56</v>
      </c>
      <c r="I16843" s="11" t="s">
        <v>56</v>
      </c>
      <c r="J16843" s="11" t="s">
        <v>56</v>
      </c>
      <c r="K16843" s="11" t="str">
        <f>IFERROR(INDEX('EDC Component Dictionary'!$C$5:$C$37,MATCH('Rates Database'!J16843,'EDC Component Dictionary'!$B$5:$B$37,0)), "Energy Supply")</f>
        <v>Distribution System</v>
      </c>
      <c r="L16843" s="12"/>
      <c r="M16843" s="12">
        <v>4.9950000000000001</v>
      </c>
    </row>
    <row r="16844" spans="1:13" x14ac:dyDescent="0.3">
      <c r="A16844" s="18">
        <v>16842</v>
      </c>
      <c r="B16844" s="18">
        <f t="shared" si="526"/>
        <v>2022</v>
      </c>
      <c r="C16844" s="17">
        <v>44562</v>
      </c>
      <c r="D16844" s="18" t="s">
        <v>314</v>
      </c>
      <c r="E16844" s="18" t="s">
        <v>316</v>
      </c>
      <c r="F16844" s="18" t="str">
        <f t="shared" si="527"/>
        <v>West Boylston-Customer Charge-44562</v>
      </c>
      <c r="G16844" s="11" t="s">
        <v>131</v>
      </c>
      <c r="H16844" s="11" t="s">
        <v>56</v>
      </c>
      <c r="I16844" s="11" t="s">
        <v>56</v>
      </c>
      <c r="J16844" s="11" t="s">
        <v>56</v>
      </c>
      <c r="K16844" s="11" t="str">
        <f>IFERROR(INDEX('EDC Component Dictionary'!$C$5:$C$37,MATCH('Rates Database'!J16844,'EDC Component Dictionary'!$B$5:$B$37,0)), "Energy Supply")</f>
        <v>Distribution System</v>
      </c>
      <c r="L16844" s="12"/>
      <c r="M16844" s="12">
        <v>4.01400000000001</v>
      </c>
    </row>
    <row r="16845" spans="1:13" x14ac:dyDescent="0.3">
      <c r="A16845" s="18">
        <v>16843</v>
      </c>
      <c r="B16845" s="18">
        <f t="shared" si="526"/>
        <v>2022</v>
      </c>
      <c r="C16845" s="17">
        <v>44562</v>
      </c>
      <c r="D16845" s="18" t="s">
        <v>314</v>
      </c>
      <c r="E16845" s="18" t="s">
        <v>348</v>
      </c>
      <c r="F16845" s="18" t="str">
        <f t="shared" si="527"/>
        <v>Middleton-Customer Charge-44562</v>
      </c>
      <c r="G16845" s="11" t="s">
        <v>131</v>
      </c>
      <c r="H16845" s="11" t="s">
        <v>56</v>
      </c>
      <c r="I16845" s="11" t="s">
        <v>56</v>
      </c>
      <c r="J16845" s="11" t="s">
        <v>56</v>
      </c>
      <c r="K16845" s="11" t="str">
        <f>IFERROR(INDEX('EDC Component Dictionary'!$C$5:$C$37,MATCH('Rates Database'!J16845,'EDC Component Dictionary'!$B$5:$B$37,0)), "Energy Supply")</f>
        <v>Distribution System</v>
      </c>
      <c r="L16845" s="12"/>
      <c r="M16845" s="12">
        <v>5.0399999999999903</v>
      </c>
    </row>
    <row r="16846" spans="1:13" x14ac:dyDescent="0.3">
      <c r="A16846" s="18">
        <v>16844</v>
      </c>
      <c r="B16846" s="18">
        <f t="shared" si="526"/>
        <v>2022</v>
      </c>
      <c r="C16846" s="17">
        <v>44562</v>
      </c>
      <c r="D16846" s="18" t="s">
        <v>314</v>
      </c>
      <c r="E16846" s="18" t="s">
        <v>317</v>
      </c>
      <c r="F16846" s="18" t="str">
        <f t="shared" si="527"/>
        <v>Danvers-Customer Charge-44562</v>
      </c>
      <c r="G16846" s="11" t="s">
        <v>131</v>
      </c>
      <c r="H16846" s="11" t="s">
        <v>56</v>
      </c>
      <c r="I16846" s="11" t="s">
        <v>56</v>
      </c>
      <c r="J16846" s="11" t="s">
        <v>56</v>
      </c>
      <c r="K16846" s="11" t="str">
        <f>IFERROR(INDEX('EDC Component Dictionary'!$C$5:$C$37,MATCH('Rates Database'!J16846,'EDC Component Dictionary'!$B$5:$B$37,0)), "Energy Supply")</f>
        <v>Distribution System</v>
      </c>
      <c r="L16846" s="12"/>
      <c r="M16846" s="12">
        <v>7.5</v>
      </c>
    </row>
    <row r="16847" spans="1:13" x14ac:dyDescent="0.3">
      <c r="A16847" s="18">
        <v>16845</v>
      </c>
      <c r="B16847" s="18">
        <f t="shared" si="526"/>
        <v>2022</v>
      </c>
      <c r="C16847" s="17">
        <v>44562</v>
      </c>
      <c r="D16847" s="18" t="s">
        <v>314</v>
      </c>
      <c r="E16847" s="18" t="s">
        <v>318</v>
      </c>
      <c r="F16847" s="18" t="str">
        <f t="shared" si="527"/>
        <v>Peabody-Customer Charge-44562</v>
      </c>
      <c r="G16847" s="11" t="s">
        <v>131</v>
      </c>
      <c r="H16847" s="11" t="s">
        <v>56</v>
      </c>
      <c r="I16847" s="11" t="s">
        <v>56</v>
      </c>
      <c r="J16847" s="11" t="s">
        <v>56</v>
      </c>
      <c r="K16847" s="11" t="str">
        <f>IFERROR(INDEX('EDC Component Dictionary'!$C$5:$C$37,MATCH('Rates Database'!J16847,'EDC Component Dictionary'!$B$5:$B$37,0)), "Energy Supply")</f>
        <v>Distribution System</v>
      </c>
      <c r="L16847" s="12"/>
      <c r="M16847" s="12">
        <v>0.92199999999998905</v>
      </c>
    </row>
    <row r="16848" spans="1:13" x14ac:dyDescent="0.3">
      <c r="A16848" s="18">
        <v>16846</v>
      </c>
      <c r="B16848" s="18">
        <f t="shared" si="526"/>
        <v>2022</v>
      </c>
      <c r="C16848" s="17">
        <v>44562</v>
      </c>
      <c r="D16848" s="18" t="s">
        <v>314</v>
      </c>
      <c r="E16848" s="18" t="s">
        <v>319</v>
      </c>
      <c r="F16848" s="18" t="str">
        <f t="shared" si="527"/>
        <v>Ashburnham-Customer Charge-44562</v>
      </c>
      <c r="G16848" s="11" t="s">
        <v>131</v>
      </c>
      <c r="H16848" s="11" t="s">
        <v>56</v>
      </c>
      <c r="I16848" s="11" t="s">
        <v>56</v>
      </c>
      <c r="J16848" s="11" t="s">
        <v>56</v>
      </c>
      <c r="K16848" s="11" t="str">
        <f>IFERROR(INDEX('EDC Component Dictionary'!$C$5:$C$37,MATCH('Rates Database'!J16848,'EDC Component Dictionary'!$B$5:$B$37,0)), "Energy Supply")</f>
        <v>Distribution System</v>
      </c>
      <c r="L16848" s="12"/>
      <c r="M16848" s="12">
        <v>4.5</v>
      </c>
    </row>
    <row r="16849" spans="1:13" x14ac:dyDescent="0.3">
      <c r="A16849" s="18">
        <v>16847</v>
      </c>
      <c r="B16849" s="18">
        <f t="shared" si="526"/>
        <v>2022</v>
      </c>
      <c r="C16849" s="17">
        <v>44562</v>
      </c>
      <c r="D16849" s="18" t="s">
        <v>314</v>
      </c>
      <c r="E16849" s="18" t="s">
        <v>320</v>
      </c>
      <c r="F16849" s="18" t="str">
        <f t="shared" si="527"/>
        <v>Mansfield-Customer Charge-44562</v>
      </c>
      <c r="G16849" s="11" t="s">
        <v>131</v>
      </c>
      <c r="H16849" s="11" t="s">
        <v>56</v>
      </c>
      <c r="I16849" s="11" t="s">
        <v>56</v>
      </c>
      <c r="J16849" s="11" t="s">
        <v>56</v>
      </c>
      <c r="K16849" s="11" t="str">
        <f>IFERROR(INDEX('EDC Component Dictionary'!$C$5:$C$37,MATCH('Rates Database'!J16849,'EDC Component Dictionary'!$B$5:$B$37,0)), "Energy Supply")</f>
        <v>Distribution System</v>
      </c>
      <c r="L16849" s="12"/>
      <c r="M16849" s="12">
        <v>4</v>
      </c>
    </row>
    <row r="16850" spans="1:13" x14ac:dyDescent="0.3">
      <c r="A16850" s="18">
        <v>16848</v>
      </c>
      <c r="B16850" s="18">
        <f t="shared" si="526"/>
        <v>2022</v>
      </c>
      <c r="C16850" s="17">
        <v>44562</v>
      </c>
      <c r="D16850" s="18" t="s">
        <v>314</v>
      </c>
      <c r="E16850" s="18" t="s">
        <v>321</v>
      </c>
      <c r="F16850" s="18" t="str">
        <f t="shared" si="527"/>
        <v>Braintree-Customer Charge-44562</v>
      </c>
      <c r="G16850" s="11" t="s">
        <v>131</v>
      </c>
      <c r="H16850" s="11" t="s">
        <v>56</v>
      </c>
      <c r="I16850" s="11" t="s">
        <v>56</v>
      </c>
      <c r="J16850" s="11" t="s">
        <v>56</v>
      </c>
      <c r="K16850" s="11" t="str">
        <f>IFERROR(INDEX('EDC Component Dictionary'!$C$5:$C$37,MATCH('Rates Database'!J16850,'EDC Component Dictionary'!$B$5:$B$37,0)), "Energy Supply")</f>
        <v>Distribution System</v>
      </c>
      <c r="L16850" s="12"/>
      <c r="M16850" s="12">
        <v>5.12</v>
      </c>
    </row>
    <row r="16851" spans="1:13" x14ac:dyDescent="0.3">
      <c r="A16851" s="18">
        <v>16849</v>
      </c>
      <c r="B16851" s="18">
        <f t="shared" si="526"/>
        <v>2022</v>
      </c>
      <c r="C16851" s="17">
        <v>44562</v>
      </c>
      <c r="D16851" s="18" t="s">
        <v>314</v>
      </c>
      <c r="E16851" s="18" t="s">
        <v>322</v>
      </c>
      <c r="F16851" s="18" t="str">
        <f t="shared" si="527"/>
        <v>Paxton-Customer Charge-44562</v>
      </c>
      <c r="G16851" s="11" t="s">
        <v>131</v>
      </c>
      <c r="H16851" s="11" t="s">
        <v>56</v>
      </c>
      <c r="I16851" s="11" t="s">
        <v>56</v>
      </c>
      <c r="J16851" s="11" t="s">
        <v>56</v>
      </c>
      <c r="K16851" s="11" t="str">
        <f>IFERROR(INDEX('EDC Component Dictionary'!$C$5:$C$37,MATCH('Rates Database'!J16851,'EDC Component Dictionary'!$B$5:$B$37,0)), "Energy Supply")</f>
        <v>Distribution System</v>
      </c>
      <c r="L16851" s="12"/>
      <c r="M16851" s="12">
        <v>7.5</v>
      </c>
    </row>
    <row r="16852" spans="1:13" x14ac:dyDescent="0.3">
      <c r="A16852" s="18">
        <v>16850</v>
      </c>
      <c r="B16852" s="18">
        <f t="shared" si="526"/>
        <v>2022</v>
      </c>
      <c r="C16852" s="17">
        <v>44562</v>
      </c>
      <c r="D16852" s="18" t="s">
        <v>314</v>
      </c>
      <c r="E16852" s="18" t="s">
        <v>323</v>
      </c>
      <c r="F16852" s="18" t="str">
        <f t="shared" si="527"/>
        <v>Templeton-Customer Charge-44562</v>
      </c>
      <c r="G16852" s="11" t="s">
        <v>131</v>
      </c>
      <c r="H16852" s="11" t="s">
        <v>56</v>
      </c>
      <c r="I16852" s="11" t="s">
        <v>56</v>
      </c>
      <c r="J16852" s="11" t="s">
        <v>56</v>
      </c>
      <c r="K16852" s="11" t="str">
        <f>IFERROR(INDEX('EDC Component Dictionary'!$C$5:$C$37,MATCH('Rates Database'!J16852,'EDC Component Dictionary'!$B$5:$B$37,0)), "Energy Supply")</f>
        <v>Distribution System</v>
      </c>
      <c r="L16852" s="12"/>
      <c r="M16852" s="12">
        <v>3.75</v>
      </c>
    </row>
    <row r="16853" spans="1:13" x14ac:dyDescent="0.3">
      <c r="A16853" s="18">
        <v>16851</v>
      </c>
      <c r="B16853" s="18">
        <f t="shared" si="526"/>
        <v>2022</v>
      </c>
      <c r="C16853" s="17">
        <v>44562</v>
      </c>
      <c r="D16853" s="18" t="s">
        <v>314</v>
      </c>
      <c r="E16853" s="18" t="s">
        <v>324</v>
      </c>
      <c r="F16853" s="18" t="str">
        <f t="shared" si="527"/>
        <v>Hudson-Customer Charge-44562</v>
      </c>
      <c r="G16853" s="11" t="s">
        <v>131</v>
      </c>
      <c r="H16853" s="11" t="s">
        <v>56</v>
      </c>
      <c r="I16853" s="11" t="s">
        <v>56</v>
      </c>
      <c r="J16853" s="11" t="s">
        <v>56</v>
      </c>
      <c r="K16853" s="11" t="str">
        <f>IFERROR(INDEX('EDC Component Dictionary'!$C$5:$C$37,MATCH('Rates Database'!J16853,'EDC Component Dictionary'!$B$5:$B$37,0)), "Energy Supply")</f>
        <v>Distribution System</v>
      </c>
      <c r="L16853" s="12"/>
      <c r="M16853" s="12">
        <v>2.13540000000001</v>
      </c>
    </row>
    <row r="16854" spans="1:13" x14ac:dyDescent="0.3">
      <c r="A16854" s="18">
        <v>16852</v>
      </c>
      <c r="B16854" s="18">
        <f t="shared" ref="B16854:B16917" si="528">YEAR(C16854)</f>
        <v>2022</v>
      </c>
      <c r="C16854" s="17">
        <v>44562</v>
      </c>
      <c r="D16854" s="18" t="s">
        <v>314</v>
      </c>
      <c r="E16854" s="18" t="s">
        <v>325</v>
      </c>
      <c r="F16854" s="18" t="str">
        <f t="shared" si="527"/>
        <v>Reading-Customer Charge-44562</v>
      </c>
      <c r="G16854" s="11" t="s">
        <v>131</v>
      </c>
      <c r="H16854" s="11" t="s">
        <v>56</v>
      </c>
      <c r="I16854" s="11" t="s">
        <v>56</v>
      </c>
      <c r="J16854" s="11" t="s">
        <v>56</v>
      </c>
      <c r="K16854" s="11" t="str">
        <f>IFERROR(INDEX('EDC Component Dictionary'!$C$5:$C$37,MATCH('Rates Database'!J16854,'EDC Component Dictionary'!$B$5:$B$37,0)), "Energy Supply")</f>
        <v>Distribution System</v>
      </c>
      <c r="L16854" s="12"/>
      <c r="M16854" s="12">
        <v>4.6154999999999902</v>
      </c>
    </row>
    <row r="16855" spans="1:13" x14ac:dyDescent="0.3">
      <c r="A16855" s="18">
        <v>16853</v>
      </c>
      <c r="B16855" s="18">
        <f t="shared" si="528"/>
        <v>2022</v>
      </c>
      <c r="C16855" s="17">
        <v>44562</v>
      </c>
      <c r="D16855" s="18" t="s">
        <v>314</v>
      </c>
      <c r="E16855" s="18" t="s">
        <v>326</v>
      </c>
      <c r="F16855" s="18" t="str">
        <f t="shared" si="527"/>
        <v>Shrewsbury-Customer Charge-44562</v>
      </c>
      <c r="G16855" s="11" t="s">
        <v>131</v>
      </c>
      <c r="H16855" s="11" t="s">
        <v>56</v>
      </c>
      <c r="I16855" s="11" t="s">
        <v>56</v>
      </c>
      <c r="J16855" s="11" t="s">
        <v>56</v>
      </c>
      <c r="K16855" s="11" t="str">
        <f>IFERROR(INDEX('EDC Component Dictionary'!$C$5:$C$37,MATCH('Rates Database'!J16855,'EDC Component Dictionary'!$B$5:$B$37,0)), "Energy Supply")</f>
        <v>Distribution System</v>
      </c>
      <c r="L16855" s="12"/>
      <c r="M16855" s="12">
        <v>5</v>
      </c>
    </row>
    <row r="16856" spans="1:13" x14ac:dyDescent="0.3">
      <c r="A16856" s="18">
        <v>16854</v>
      </c>
      <c r="B16856" s="18">
        <f t="shared" si="528"/>
        <v>2022</v>
      </c>
      <c r="C16856" s="17">
        <v>44562</v>
      </c>
      <c r="D16856" s="18" t="s">
        <v>314</v>
      </c>
      <c r="E16856" s="18" t="s">
        <v>327</v>
      </c>
      <c r="F16856" s="18" t="str">
        <f t="shared" si="527"/>
        <v>Ipswich-Customer Charge-44562</v>
      </c>
      <c r="G16856" s="11" t="s">
        <v>131</v>
      </c>
      <c r="H16856" s="11" t="s">
        <v>56</v>
      </c>
      <c r="I16856" s="11" t="s">
        <v>56</v>
      </c>
      <c r="J16856" s="11" t="s">
        <v>56</v>
      </c>
      <c r="K16856" s="11" t="str">
        <f>IFERROR(INDEX('EDC Component Dictionary'!$C$5:$C$37,MATCH('Rates Database'!J16856,'EDC Component Dictionary'!$B$5:$B$37,0)), "Energy Supply")</f>
        <v>Distribution System</v>
      </c>
      <c r="L16856" s="12"/>
      <c r="M16856" s="12">
        <v>4</v>
      </c>
    </row>
    <row r="16857" spans="1:13" x14ac:dyDescent="0.3">
      <c r="A16857" s="18">
        <v>16855</v>
      </c>
      <c r="B16857" s="18">
        <f t="shared" si="528"/>
        <v>2022</v>
      </c>
      <c r="C16857" s="17">
        <v>44562</v>
      </c>
      <c r="D16857" s="18" t="s">
        <v>314</v>
      </c>
      <c r="E16857" s="18" t="s">
        <v>328</v>
      </c>
      <c r="F16857" s="18" t="str">
        <f t="shared" si="527"/>
        <v>Westfield-Customer Charge-44562</v>
      </c>
      <c r="G16857" s="11" t="s">
        <v>131</v>
      </c>
      <c r="H16857" s="11" t="s">
        <v>56</v>
      </c>
      <c r="I16857" s="11" t="s">
        <v>56</v>
      </c>
      <c r="J16857" s="11" t="s">
        <v>56</v>
      </c>
      <c r="K16857" s="11" t="str">
        <f>IFERROR(INDEX('EDC Component Dictionary'!$C$5:$C$37,MATCH('Rates Database'!J16857,'EDC Component Dictionary'!$B$5:$B$37,0)), "Energy Supply")</f>
        <v>Distribution System</v>
      </c>
      <c r="L16857" s="12"/>
      <c r="M16857" s="12">
        <v>11.6374999999999</v>
      </c>
    </row>
    <row r="16858" spans="1:13" x14ac:dyDescent="0.3">
      <c r="A16858" s="18">
        <v>16856</v>
      </c>
      <c r="B16858" s="18">
        <f t="shared" si="528"/>
        <v>2022</v>
      </c>
      <c r="C16858" s="17">
        <v>44562</v>
      </c>
      <c r="D16858" s="18" t="s">
        <v>314</v>
      </c>
      <c r="E16858" s="18" t="s">
        <v>351</v>
      </c>
      <c r="F16858" s="18" t="str">
        <f t="shared" si="527"/>
        <v>Groton-Customer Charge-44562</v>
      </c>
      <c r="G16858" s="11" t="s">
        <v>131</v>
      </c>
      <c r="H16858" s="11" t="s">
        <v>56</v>
      </c>
      <c r="I16858" s="11" t="s">
        <v>56</v>
      </c>
      <c r="J16858" s="11" t="s">
        <v>56</v>
      </c>
      <c r="K16858" s="11" t="str">
        <f>IFERROR(INDEX('EDC Component Dictionary'!$C$5:$C$37,MATCH('Rates Database'!J16858,'EDC Component Dictionary'!$B$5:$B$37,0)), "Energy Supply")</f>
        <v>Distribution System</v>
      </c>
      <c r="L16858" s="12"/>
      <c r="M16858" s="12">
        <v>5.6199999999999903</v>
      </c>
    </row>
    <row r="16859" spans="1:13" x14ac:dyDescent="0.3">
      <c r="A16859" s="18">
        <v>16857</v>
      </c>
      <c r="B16859" s="18">
        <f t="shared" si="528"/>
        <v>2022</v>
      </c>
      <c r="C16859" s="17">
        <v>44562</v>
      </c>
      <c r="D16859" s="18" t="s">
        <v>314</v>
      </c>
      <c r="E16859" s="18" t="s">
        <v>329</v>
      </c>
      <c r="F16859" s="18" t="str">
        <f t="shared" si="527"/>
        <v>Merrimac-Customer Charge-44562</v>
      </c>
      <c r="G16859" s="11" t="s">
        <v>131</v>
      </c>
      <c r="H16859" s="11" t="s">
        <v>56</v>
      </c>
      <c r="I16859" s="11" t="s">
        <v>56</v>
      </c>
      <c r="J16859" s="11" t="s">
        <v>56</v>
      </c>
      <c r="K16859" s="11" t="str">
        <f>IFERROR(INDEX('EDC Component Dictionary'!$C$5:$C$37,MATCH('Rates Database'!J16859,'EDC Component Dictionary'!$B$5:$B$37,0)), "Energy Supply")</f>
        <v>Distribution System</v>
      </c>
      <c r="L16859" s="12"/>
      <c r="M16859" s="12">
        <v>5.5</v>
      </c>
    </row>
    <row r="16860" spans="1:13" x14ac:dyDescent="0.3">
      <c r="A16860" s="18">
        <v>16858</v>
      </c>
      <c r="B16860" s="18">
        <f t="shared" si="528"/>
        <v>2022</v>
      </c>
      <c r="C16860" s="17">
        <v>44562</v>
      </c>
      <c r="D16860" s="18" t="s">
        <v>314</v>
      </c>
      <c r="E16860" s="18" t="s">
        <v>352</v>
      </c>
      <c r="F16860" s="18" t="str">
        <f t="shared" si="527"/>
        <v>Belmont-Customer Charge-44562</v>
      </c>
      <c r="G16860" s="11" t="s">
        <v>131</v>
      </c>
      <c r="H16860" s="11" t="s">
        <v>56</v>
      </c>
      <c r="I16860" s="11" t="s">
        <v>56</v>
      </c>
      <c r="J16860" s="11" t="s">
        <v>56</v>
      </c>
      <c r="K16860" s="11" t="str">
        <f>IFERROR(INDEX('EDC Component Dictionary'!$C$5:$C$37,MATCH('Rates Database'!J16860,'EDC Component Dictionary'!$B$5:$B$37,0)), "Energy Supply")</f>
        <v>Distribution System</v>
      </c>
      <c r="L16860" s="12"/>
      <c r="M16860" s="12">
        <v>10.5999999999999</v>
      </c>
    </row>
    <row r="16861" spans="1:13" x14ac:dyDescent="0.3">
      <c r="A16861" s="18">
        <v>16859</v>
      </c>
      <c r="B16861" s="18">
        <f t="shared" si="528"/>
        <v>2022</v>
      </c>
      <c r="C16861" s="17">
        <v>44562</v>
      </c>
      <c r="D16861" s="18" t="s">
        <v>314</v>
      </c>
      <c r="E16861" s="18" t="s">
        <v>330</v>
      </c>
      <c r="F16861" s="18" t="str">
        <f t="shared" si="527"/>
        <v>Chicopee-Customer Charge-44562</v>
      </c>
      <c r="G16861" s="11" t="s">
        <v>131</v>
      </c>
      <c r="H16861" s="11" t="s">
        <v>56</v>
      </c>
      <c r="I16861" s="11" t="s">
        <v>56</v>
      </c>
      <c r="J16861" s="11" t="s">
        <v>56</v>
      </c>
      <c r="K16861" s="11" t="str">
        <f>IFERROR(INDEX('EDC Component Dictionary'!$C$5:$C$37,MATCH('Rates Database'!J16861,'EDC Component Dictionary'!$B$5:$B$37,0)), "Energy Supply")</f>
        <v>Distribution System</v>
      </c>
      <c r="L16861" s="12"/>
      <c r="M16861" s="12">
        <v>5.5999999999999899</v>
      </c>
    </row>
    <row r="16862" spans="1:13" x14ac:dyDescent="0.3">
      <c r="A16862" s="18">
        <v>16860</v>
      </c>
      <c r="B16862" s="18">
        <f t="shared" si="528"/>
        <v>2022</v>
      </c>
      <c r="C16862" s="17">
        <v>44562</v>
      </c>
      <c r="D16862" s="18" t="s">
        <v>314</v>
      </c>
      <c r="E16862" s="18" t="s">
        <v>331</v>
      </c>
      <c r="F16862" s="18" t="str">
        <f t="shared" si="527"/>
        <v>Marblehead-Customer Charge-44562</v>
      </c>
      <c r="G16862" s="11" t="s">
        <v>131</v>
      </c>
      <c r="H16862" s="11" t="s">
        <v>56</v>
      </c>
      <c r="I16862" s="11" t="s">
        <v>56</v>
      </c>
      <c r="J16862" s="11" t="s">
        <v>56</v>
      </c>
      <c r="K16862" s="11" t="str">
        <f>IFERROR(INDEX('EDC Component Dictionary'!$C$5:$C$37,MATCH('Rates Database'!J16862,'EDC Component Dictionary'!$B$5:$B$37,0)), "Energy Supply")</f>
        <v>Distribution System</v>
      </c>
      <c r="L16862" s="12"/>
      <c r="M16862" s="12">
        <v>2</v>
      </c>
    </row>
    <row r="16863" spans="1:13" x14ac:dyDescent="0.3">
      <c r="A16863" s="18">
        <v>16861</v>
      </c>
      <c r="B16863" s="18">
        <f t="shared" si="528"/>
        <v>2022</v>
      </c>
      <c r="C16863" s="17">
        <v>44562</v>
      </c>
      <c r="D16863" s="18" t="s">
        <v>314</v>
      </c>
      <c r="E16863" s="18" t="s">
        <v>332</v>
      </c>
      <c r="F16863" s="18" t="str">
        <f t="shared" si="527"/>
        <v>Hingham-Customer Charge-44562</v>
      </c>
      <c r="G16863" s="11" t="s">
        <v>131</v>
      </c>
      <c r="H16863" s="11" t="s">
        <v>56</v>
      </c>
      <c r="I16863" s="11" t="s">
        <v>56</v>
      </c>
      <c r="J16863" s="11" t="s">
        <v>56</v>
      </c>
      <c r="K16863" s="11" t="str">
        <f>IFERROR(INDEX('EDC Component Dictionary'!$C$5:$C$37,MATCH('Rates Database'!J16863,'EDC Component Dictionary'!$B$5:$B$37,0)), "Energy Supply")</f>
        <v>Distribution System</v>
      </c>
      <c r="L16863" s="12"/>
      <c r="M16863" s="12">
        <v>7.9739999999999798</v>
      </c>
    </row>
    <row r="16864" spans="1:13" x14ac:dyDescent="0.3">
      <c r="A16864" s="18">
        <v>16862</v>
      </c>
      <c r="B16864" s="18">
        <f t="shared" si="528"/>
        <v>2022</v>
      </c>
      <c r="C16864" s="17">
        <v>44562</v>
      </c>
      <c r="D16864" s="18" t="s">
        <v>314</v>
      </c>
      <c r="E16864" s="18" t="s">
        <v>333</v>
      </c>
      <c r="F16864" s="18" t="str">
        <f t="shared" si="527"/>
        <v>South Hadley-Customer Charge-44562</v>
      </c>
      <c r="G16864" s="11" t="s">
        <v>131</v>
      </c>
      <c r="H16864" s="11" t="s">
        <v>56</v>
      </c>
      <c r="I16864" s="11" t="s">
        <v>56</v>
      </c>
      <c r="J16864" s="11" t="s">
        <v>56</v>
      </c>
      <c r="K16864" s="11" t="str">
        <f>IFERROR(INDEX('EDC Component Dictionary'!$C$5:$C$37,MATCH('Rates Database'!J16864,'EDC Component Dictionary'!$B$5:$B$37,0)), "Energy Supply")</f>
        <v>Distribution System</v>
      </c>
      <c r="L16864" s="12"/>
      <c r="M16864" s="12">
        <v>4.7</v>
      </c>
    </row>
    <row r="16865" spans="1:13" x14ac:dyDescent="0.3">
      <c r="A16865" s="18">
        <v>16863</v>
      </c>
      <c r="B16865" s="18">
        <f t="shared" si="528"/>
        <v>2022</v>
      </c>
      <c r="C16865" s="17">
        <v>44562</v>
      </c>
      <c r="D16865" s="18" t="s">
        <v>314</v>
      </c>
      <c r="E16865" s="18" t="s">
        <v>334</v>
      </c>
      <c r="F16865" s="18" t="str">
        <f t="shared" si="527"/>
        <v>Georgetown-Customer Charge-44562</v>
      </c>
      <c r="G16865" s="11" t="s">
        <v>131</v>
      </c>
      <c r="H16865" s="11" t="s">
        <v>56</v>
      </c>
      <c r="I16865" s="11" t="s">
        <v>56</v>
      </c>
      <c r="J16865" s="11" t="s">
        <v>56</v>
      </c>
      <c r="K16865" s="11" t="str">
        <f>IFERROR(INDEX('EDC Component Dictionary'!$C$5:$C$37,MATCH('Rates Database'!J16865,'EDC Component Dictionary'!$B$5:$B$37,0)), "Energy Supply")</f>
        <v>Distribution System</v>
      </c>
      <c r="L16865" s="12"/>
      <c r="M16865" s="12">
        <v>5.2109999999999799</v>
      </c>
    </row>
    <row r="16866" spans="1:13" x14ac:dyDescent="0.3">
      <c r="A16866" s="18">
        <v>16864</v>
      </c>
      <c r="B16866" s="18">
        <f t="shared" si="528"/>
        <v>2022</v>
      </c>
      <c r="C16866" s="17">
        <v>44562</v>
      </c>
      <c r="D16866" s="18" t="s">
        <v>314</v>
      </c>
      <c r="E16866" s="18" t="s">
        <v>335</v>
      </c>
      <c r="F16866" s="18" t="str">
        <f t="shared" si="527"/>
        <v>Sterling-Customer Charge-44562</v>
      </c>
      <c r="G16866" s="11" t="s">
        <v>131</v>
      </c>
      <c r="H16866" s="11" t="s">
        <v>56</v>
      </c>
      <c r="I16866" s="11" t="s">
        <v>56</v>
      </c>
      <c r="J16866" s="11" t="s">
        <v>56</v>
      </c>
      <c r="K16866" s="11" t="str">
        <f>IFERROR(INDEX('EDC Component Dictionary'!$C$5:$C$37,MATCH('Rates Database'!J16866,'EDC Component Dictionary'!$B$5:$B$37,0)), "Energy Supply")</f>
        <v>Distribution System</v>
      </c>
      <c r="L16866" s="12"/>
      <c r="M16866" s="12">
        <v>4</v>
      </c>
    </row>
    <row r="16867" spans="1:13" x14ac:dyDescent="0.3">
      <c r="A16867" s="18">
        <v>16865</v>
      </c>
      <c r="B16867" s="18">
        <f t="shared" si="528"/>
        <v>2022</v>
      </c>
      <c r="C16867" s="17">
        <v>44562</v>
      </c>
      <c r="D16867" s="18" t="s">
        <v>314</v>
      </c>
      <c r="E16867" s="18" t="s">
        <v>336</v>
      </c>
      <c r="F16867" s="18" t="str">
        <f t="shared" si="527"/>
        <v>Littleton-Customer Charge-44562</v>
      </c>
      <c r="G16867" s="11" t="s">
        <v>131</v>
      </c>
      <c r="H16867" s="11" t="s">
        <v>56</v>
      </c>
      <c r="I16867" s="11" t="s">
        <v>56</v>
      </c>
      <c r="J16867" s="11" t="s">
        <v>56</v>
      </c>
      <c r="K16867" s="11" t="str">
        <f>IFERROR(INDEX('EDC Component Dictionary'!$C$5:$C$37,MATCH('Rates Database'!J16867,'EDC Component Dictionary'!$B$5:$B$37,0)), "Energy Supply")</f>
        <v>Distribution System</v>
      </c>
      <c r="L16867" s="12"/>
      <c r="M16867" s="12">
        <v>3.5</v>
      </c>
    </row>
    <row r="16868" spans="1:13" x14ac:dyDescent="0.3">
      <c r="A16868" s="18">
        <v>16866</v>
      </c>
      <c r="B16868" s="18">
        <f t="shared" si="528"/>
        <v>2022</v>
      </c>
      <c r="C16868" s="17">
        <v>44562</v>
      </c>
      <c r="D16868" s="18" t="s">
        <v>314</v>
      </c>
      <c r="E16868" s="18" t="s">
        <v>337</v>
      </c>
      <c r="F16868" s="18" t="str">
        <f t="shared" si="527"/>
        <v>Boylston-Customer Charge-44562</v>
      </c>
      <c r="G16868" s="11" t="s">
        <v>131</v>
      </c>
      <c r="H16868" s="11" t="s">
        <v>56</v>
      </c>
      <c r="I16868" s="11" t="s">
        <v>56</v>
      </c>
      <c r="J16868" s="11" t="s">
        <v>56</v>
      </c>
      <c r="K16868" s="11" t="str">
        <f>IFERROR(INDEX('EDC Component Dictionary'!$C$5:$C$37,MATCH('Rates Database'!J16868,'EDC Component Dictionary'!$B$5:$B$37,0)), "Energy Supply")</f>
        <v>Distribution System</v>
      </c>
      <c r="L16868" s="12"/>
      <c r="M16868" s="12">
        <v>9</v>
      </c>
    </row>
    <row r="16869" spans="1:13" x14ac:dyDescent="0.3">
      <c r="A16869" s="18">
        <v>16867</v>
      </c>
      <c r="B16869" s="18">
        <f t="shared" si="528"/>
        <v>2022</v>
      </c>
      <c r="C16869" s="17">
        <v>44562</v>
      </c>
      <c r="D16869" s="18" t="s">
        <v>314</v>
      </c>
      <c r="E16869" s="18" t="s">
        <v>338</v>
      </c>
      <c r="F16869" s="18" t="str">
        <f t="shared" si="527"/>
        <v>Princeton-Customer Charge-44562</v>
      </c>
      <c r="G16869" s="11" t="s">
        <v>131</v>
      </c>
      <c r="H16869" s="11" t="s">
        <v>56</v>
      </c>
      <c r="I16869" s="11" t="s">
        <v>56</v>
      </c>
      <c r="J16869" s="11" t="s">
        <v>56</v>
      </c>
      <c r="K16869" s="11" t="str">
        <f>IFERROR(INDEX('EDC Component Dictionary'!$C$5:$C$37,MATCH('Rates Database'!J16869,'EDC Component Dictionary'!$B$5:$B$37,0)), "Energy Supply")</f>
        <v>Distribution System</v>
      </c>
      <c r="L16869" s="12"/>
      <c r="M16869" s="12">
        <v>8.9500000000000099</v>
      </c>
    </row>
    <row r="16870" spans="1:13" x14ac:dyDescent="0.3">
      <c r="A16870" s="18">
        <v>16868</v>
      </c>
      <c r="B16870" s="18">
        <f t="shared" si="528"/>
        <v>2022</v>
      </c>
      <c r="C16870" s="17">
        <v>44562</v>
      </c>
      <c r="D16870" s="18" t="s">
        <v>314</v>
      </c>
      <c r="E16870" s="18" t="s">
        <v>347</v>
      </c>
      <c r="F16870" s="18" t="str">
        <f t="shared" si="527"/>
        <v>Middleborough-Customer Charge-44562</v>
      </c>
      <c r="G16870" s="11" t="s">
        <v>131</v>
      </c>
      <c r="H16870" s="11" t="s">
        <v>56</v>
      </c>
      <c r="I16870" s="11" t="s">
        <v>56</v>
      </c>
      <c r="J16870" s="11" t="s">
        <v>56</v>
      </c>
      <c r="K16870" s="11" t="str">
        <f>IFERROR(INDEX('EDC Component Dictionary'!$C$5:$C$37,MATCH('Rates Database'!J16870,'EDC Component Dictionary'!$B$5:$B$37,0)), "Energy Supply")</f>
        <v>Distribution System</v>
      </c>
      <c r="L16870" s="12"/>
      <c r="M16870" s="12">
        <v>4.5049999999999901</v>
      </c>
    </row>
    <row r="16871" spans="1:13" x14ac:dyDescent="0.3">
      <c r="A16871" s="18">
        <v>16869</v>
      </c>
      <c r="B16871" s="18">
        <f t="shared" si="528"/>
        <v>2022</v>
      </c>
      <c r="C16871" s="17">
        <v>44562</v>
      </c>
      <c r="D16871" s="18" t="s">
        <v>314</v>
      </c>
      <c r="E16871" s="18" t="s">
        <v>339</v>
      </c>
      <c r="F16871" s="18" t="str">
        <f t="shared" si="527"/>
        <v>Rowley-Customer Charge-44562</v>
      </c>
      <c r="G16871" s="11" t="s">
        <v>131</v>
      </c>
      <c r="H16871" s="11" t="s">
        <v>56</v>
      </c>
      <c r="I16871" s="11" t="s">
        <v>56</v>
      </c>
      <c r="J16871" s="11" t="s">
        <v>56</v>
      </c>
      <c r="K16871" s="11" t="str">
        <f>IFERROR(INDEX('EDC Component Dictionary'!$C$5:$C$37,MATCH('Rates Database'!J16871,'EDC Component Dictionary'!$B$5:$B$37,0)), "Energy Supply")</f>
        <v>Distribution System</v>
      </c>
      <c r="L16871" s="12"/>
      <c r="M16871" s="12">
        <v>4</v>
      </c>
    </row>
    <row r="16872" spans="1:13" x14ac:dyDescent="0.3">
      <c r="A16872" s="18">
        <v>16870</v>
      </c>
      <c r="B16872" s="18">
        <f t="shared" si="528"/>
        <v>2022</v>
      </c>
      <c r="C16872" s="17">
        <v>44562</v>
      </c>
      <c r="D16872" s="18" t="s">
        <v>314</v>
      </c>
      <c r="E16872" s="18" t="s">
        <v>353</v>
      </c>
      <c r="F16872" s="18" t="str">
        <f t="shared" si="527"/>
        <v>Concord-Customer Charge-44562</v>
      </c>
      <c r="G16872" s="11" t="s">
        <v>131</v>
      </c>
      <c r="H16872" s="11" t="s">
        <v>56</v>
      </c>
      <c r="I16872" s="11" t="s">
        <v>56</v>
      </c>
      <c r="J16872" s="11" t="s">
        <v>56</v>
      </c>
      <c r="K16872" s="11" t="str">
        <f>IFERROR(INDEX('EDC Component Dictionary'!$C$5:$C$37,MATCH('Rates Database'!J16872,'EDC Component Dictionary'!$B$5:$B$37,0)), "Energy Supply")</f>
        <v>Distribution System</v>
      </c>
      <c r="L16872" s="12"/>
      <c r="M16872" s="12">
        <v>15.910124999999899</v>
      </c>
    </row>
    <row r="16873" spans="1:13" x14ac:dyDescent="0.3">
      <c r="A16873" s="18">
        <v>16871</v>
      </c>
      <c r="B16873" s="18">
        <f t="shared" si="528"/>
        <v>2022</v>
      </c>
      <c r="C16873" s="17">
        <v>44562</v>
      </c>
      <c r="D16873" s="18" t="s">
        <v>314</v>
      </c>
      <c r="E16873" s="18" t="s">
        <v>340</v>
      </c>
      <c r="F16873" s="18" t="str">
        <f t="shared" si="527"/>
        <v>Wakefield-Customer Charge-44562</v>
      </c>
      <c r="G16873" s="11" t="s">
        <v>131</v>
      </c>
      <c r="H16873" s="11" t="s">
        <v>56</v>
      </c>
      <c r="I16873" s="11" t="s">
        <v>56</v>
      </c>
      <c r="J16873" s="11" t="s">
        <v>56</v>
      </c>
      <c r="K16873" s="11" t="str">
        <f>IFERROR(INDEX('EDC Component Dictionary'!$C$5:$C$37,MATCH('Rates Database'!J16873,'EDC Component Dictionary'!$B$5:$B$37,0)), "Energy Supply")</f>
        <v>Distribution System</v>
      </c>
      <c r="L16873" s="12"/>
      <c r="M16873" s="12">
        <v>6</v>
      </c>
    </row>
    <row r="16874" spans="1:13" x14ac:dyDescent="0.3">
      <c r="A16874" s="18">
        <v>16872</v>
      </c>
      <c r="B16874" s="18">
        <f t="shared" si="528"/>
        <v>2022</v>
      </c>
      <c r="C16874" s="17">
        <v>44562</v>
      </c>
      <c r="D16874" s="18" t="s">
        <v>314</v>
      </c>
      <c r="E16874" s="18" t="s">
        <v>341</v>
      </c>
      <c r="F16874" s="18" t="str">
        <f t="shared" si="527"/>
        <v>Hull-Customer Charge-44562</v>
      </c>
      <c r="G16874" s="11" t="s">
        <v>131</v>
      </c>
      <c r="H16874" s="11" t="s">
        <v>56</v>
      </c>
      <c r="I16874" s="11" t="s">
        <v>56</v>
      </c>
      <c r="J16874" s="11" t="s">
        <v>56</v>
      </c>
      <c r="K16874" s="11" t="str">
        <f>IFERROR(INDEX('EDC Component Dictionary'!$C$5:$C$37,MATCH('Rates Database'!J16874,'EDC Component Dictionary'!$B$5:$B$37,0)), "Energy Supply")</f>
        <v>Distribution System</v>
      </c>
      <c r="L16874" s="12"/>
      <c r="M16874" s="12">
        <v>12.0689999999999</v>
      </c>
    </row>
    <row r="16875" spans="1:13" x14ac:dyDescent="0.3">
      <c r="A16875" s="18">
        <v>16873</v>
      </c>
      <c r="B16875" s="18">
        <f t="shared" si="528"/>
        <v>2022</v>
      </c>
      <c r="C16875" s="17">
        <v>44562</v>
      </c>
      <c r="D16875" s="18" t="s">
        <v>314</v>
      </c>
      <c r="E16875" s="18" t="s">
        <v>342</v>
      </c>
      <c r="F16875" s="18" t="str">
        <f t="shared" si="527"/>
        <v>North Attleborough-Customer Charge-44562</v>
      </c>
      <c r="G16875" s="11" t="s">
        <v>131</v>
      </c>
      <c r="H16875" s="11" t="s">
        <v>56</v>
      </c>
      <c r="I16875" s="11" t="s">
        <v>56</v>
      </c>
      <c r="J16875" s="11" t="s">
        <v>56</v>
      </c>
      <c r="K16875" s="11" t="str">
        <f>IFERROR(INDEX('EDC Component Dictionary'!$C$5:$C$37,MATCH('Rates Database'!J16875,'EDC Component Dictionary'!$B$5:$B$37,0)), "Energy Supply")</f>
        <v>Distribution System</v>
      </c>
      <c r="L16875" s="12"/>
      <c r="M16875" s="12">
        <v>9.2880000000000091</v>
      </c>
    </row>
    <row r="16876" spans="1:13" x14ac:dyDescent="0.3">
      <c r="A16876" s="18">
        <v>16874</v>
      </c>
      <c r="B16876" s="18">
        <f t="shared" si="528"/>
        <v>2022</v>
      </c>
      <c r="C16876" s="17">
        <v>44562</v>
      </c>
      <c r="D16876" s="18" t="s">
        <v>314</v>
      </c>
      <c r="E16876" s="18" t="s">
        <v>343</v>
      </c>
      <c r="F16876" s="18" t="str">
        <f t="shared" si="527"/>
        <v>Holden-Customer Charge-44562</v>
      </c>
      <c r="G16876" s="11" t="s">
        <v>131</v>
      </c>
      <c r="H16876" s="11" t="s">
        <v>56</v>
      </c>
      <c r="I16876" s="11" t="s">
        <v>56</v>
      </c>
      <c r="J16876" s="11" t="s">
        <v>56</v>
      </c>
      <c r="K16876" s="11" t="str">
        <f>IFERROR(INDEX('EDC Component Dictionary'!$C$5:$C$37,MATCH('Rates Database'!J16876,'EDC Component Dictionary'!$B$5:$B$37,0)), "Energy Supply")</f>
        <v>Distribution System</v>
      </c>
      <c r="L16876" s="12"/>
      <c r="M16876" s="12">
        <v>4.25</v>
      </c>
    </row>
    <row r="16877" spans="1:13" x14ac:dyDescent="0.3">
      <c r="A16877" s="18">
        <v>16875</v>
      </c>
      <c r="B16877" s="18">
        <f t="shared" si="528"/>
        <v>2022</v>
      </c>
      <c r="C16877" s="17">
        <v>44562</v>
      </c>
      <c r="D16877" s="18" t="s">
        <v>314</v>
      </c>
      <c r="E16877" s="18" t="s">
        <v>354</v>
      </c>
      <c r="F16877" s="18" t="str">
        <f t="shared" si="527"/>
        <v>Taunton-Customer Charge-44562</v>
      </c>
      <c r="G16877" s="11" t="s">
        <v>131</v>
      </c>
      <c r="H16877" s="11" t="s">
        <v>56</v>
      </c>
      <c r="I16877" s="11" t="s">
        <v>56</v>
      </c>
      <c r="J16877" s="11" t="s">
        <v>56</v>
      </c>
      <c r="K16877" s="11" t="str">
        <f>IFERROR(INDEX('EDC Component Dictionary'!$C$5:$C$37,MATCH('Rates Database'!J16877,'EDC Component Dictionary'!$B$5:$B$37,0)), "Energy Supply")</f>
        <v>Distribution System</v>
      </c>
      <c r="L16877" s="12"/>
      <c r="M16877" s="12">
        <v>9.2244999999999902</v>
      </c>
    </row>
    <row r="16878" spans="1:13" x14ac:dyDescent="0.3">
      <c r="A16878" s="18">
        <v>16876</v>
      </c>
      <c r="B16878" s="18">
        <f t="shared" si="528"/>
        <v>2022</v>
      </c>
      <c r="C16878" s="17">
        <v>44562</v>
      </c>
      <c r="D16878" s="18" t="s">
        <v>314</v>
      </c>
      <c r="E16878" s="18" t="s">
        <v>344</v>
      </c>
      <c r="F16878" s="18" t="str">
        <f t="shared" si="527"/>
        <v>Norwood-Customer Charge-44562</v>
      </c>
      <c r="G16878" s="11" t="s">
        <v>131</v>
      </c>
      <c r="H16878" s="11" t="s">
        <v>56</v>
      </c>
      <c r="I16878" s="11" t="s">
        <v>56</v>
      </c>
      <c r="J16878" s="11" t="s">
        <v>56</v>
      </c>
      <c r="K16878" s="11" t="str">
        <f>IFERROR(INDEX('EDC Component Dictionary'!$C$5:$C$37,MATCH('Rates Database'!J16878,'EDC Component Dictionary'!$B$5:$B$37,0)), "Energy Supply")</f>
        <v>Distribution System</v>
      </c>
      <c r="L16878" s="12"/>
      <c r="M16878" s="12">
        <v>9</v>
      </c>
    </row>
    <row r="16879" spans="1:13" x14ac:dyDescent="0.3">
      <c r="A16879" s="18">
        <v>16877</v>
      </c>
      <c r="B16879" s="18">
        <f t="shared" si="528"/>
        <v>2022</v>
      </c>
      <c r="C16879" s="17">
        <v>44562</v>
      </c>
      <c r="D16879" s="18" t="s">
        <v>314</v>
      </c>
      <c r="E16879" s="18" t="s">
        <v>355</v>
      </c>
      <c r="F16879" s="18" t="str">
        <f t="shared" si="527"/>
        <v>Wellesley-Customer Charge-44562</v>
      </c>
      <c r="G16879" s="11" t="s">
        <v>131</v>
      </c>
      <c r="H16879" s="11" t="s">
        <v>56</v>
      </c>
      <c r="I16879" s="11" t="s">
        <v>56</v>
      </c>
      <c r="J16879" s="11" t="s">
        <v>56</v>
      </c>
      <c r="K16879" s="11" t="str">
        <f>IFERROR(INDEX('EDC Component Dictionary'!$C$5:$C$37,MATCH('Rates Database'!J16879,'EDC Component Dictionary'!$B$5:$B$37,0)), "Energy Supply")</f>
        <v>Distribution System</v>
      </c>
      <c r="L16879" s="12"/>
      <c r="M16879" s="12">
        <v>2.5935000000000001</v>
      </c>
    </row>
    <row r="16880" spans="1:13" x14ac:dyDescent="0.3">
      <c r="A16880" s="18">
        <v>16878</v>
      </c>
      <c r="B16880" s="18">
        <f t="shared" si="528"/>
        <v>2022</v>
      </c>
      <c r="C16880" s="17">
        <v>44562</v>
      </c>
      <c r="D16880" s="18" t="s">
        <v>314</v>
      </c>
      <c r="E16880" s="18" t="s">
        <v>345</v>
      </c>
      <c r="F16880" s="18" t="str">
        <f t="shared" si="527"/>
        <v>Russell-Customer Charge-44562</v>
      </c>
      <c r="G16880" s="11" t="s">
        <v>131</v>
      </c>
      <c r="H16880" s="11" t="s">
        <v>56</v>
      </c>
      <c r="I16880" s="11" t="s">
        <v>56</v>
      </c>
      <c r="J16880" s="11" t="s">
        <v>56</v>
      </c>
      <c r="K16880" s="11" t="str">
        <f>IFERROR(INDEX('EDC Component Dictionary'!$C$5:$C$37,MATCH('Rates Database'!J16880,'EDC Component Dictionary'!$B$5:$B$37,0)), "Energy Supply")</f>
        <v>Distribution System</v>
      </c>
      <c r="L16880" s="12"/>
      <c r="M16880" s="12">
        <v>8</v>
      </c>
    </row>
    <row r="16881" spans="1:13" x14ac:dyDescent="0.3">
      <c r="A16881" s="18">
        <v>16879</v>
      </c>
      <c r="B16881" s="18">
        <f t="shared" si="528"/>
        <v>2022</v>
      </c>
      <c r="C16881" s="17">
        <v>44562</v>
      </c>
      <c r="D16881" s="18" t="s">
        <v>314</v>
      </c>
      <c r="E16881" s="18" t="s">
        <v>346</v>
      </c>
      <c r="F16881" s="18" t="str">
        <f t="shared" si="527"/>
        <v>Chester-Customer Charge-44562</v>
      </c>
      <c r="G16881" s="11" t="s">
        <v>131</v>
      </c>
      <c r="H16881" s="11" t="s">
        <v>56</v>
      </c>
      <c r="I16881" s="11" t="s">
        <v>56</v>
      </c>
      <c r="J16881" s="11" t="s">
        <v>56</v>
      </c>
      <c r="K16881" s="11" t="str">
        <f>IFERROR(INDEX('EDC Component Dictionary'!$C$5:$C$37,MATCH('Rates Database'!J16881,'EDC Component Dictionary'!$B$5:$B$37,0)), "Energy Supply")</f>
        <v>Distribution System</v>
      </c>
      <c r="L16881" s="12"/>
      <c r="M16881" s="12">
        <v>5.9849999999999897</v>
      </c>
    </row>
    <row r="16882" spans="1:13" x14ac:dyDescent="0.3">
      <c r="A16882" s="18">
        <v>16880</v>
      </c>
      <c r="B16882" s="18">
        <f t="shared" si="528"/>
        <v>2023</v>
      </c>
      <c r="C16882" s="17">
        <v>45139</v>
      </c>
      <c r="D16882" s="18" t="s">
        <v>314</v>
      </c>
      <c r="E16882" s="18" t="s">
        <v>315</v>
      </c>
      <c r="F16882" s="18" t="str">
        <f t="shared" si="527"/>
        <v>Holyoke-Customer Charge-45139</v>
      </c>
      <c r="G16882" s="11" t="s">
        <v>131</v>
      </c>
      <c r="H16882" s="11" t="s">
        <v>56</v>
      </c>
      <c r="I16882" s="11" t="s">
        <v>56</v>
      </c>
      <c r="J16882" s="11" t="s">
        <v>56</v>
      </c>
      <c r="K16882" s="11" t="str">
        <f>IFERROR(INDEX('EDC Component Dictionary'!$C$5:$C$37,MATCH('Rates Database'!J16882,'EDC Component Dictionary'!$B$5:$B$37,0)), "Energy Supply")</f>
        <v>Distribution System</v>
      </c>
      <c r="L16882" s="12"/>
      <c r="M16882" s="12">
        <v>4.9950000000000001</v>
      </c>
    </row>
    <row r="16883" spans="1:13" x14ac:dyDescent="0.3">
      <c r="A16883" s="18">
        <v>16881</v>
      </c>
      <c r="B16883" s="18">
        <f t="shared" si="528"/>
        <v>2023</v>
      </c>
      <c r="C16883" s="17">
        <v>45139</v>
      </c>
      <c r="D16883" s="18" t="s">
        <v>314</v>
      </c>
      <c r="E16883" s="18" t="s">
        <v>316</v>
      </c>
      <c r="F16883" s="18" t="str">
        <f t="shared" si="527"/>
        <v>West Boylston-Customer Charge-45139</v>
      </c>
      <c r="G16883" s="11" t="s">
        <v>131</v>
      </c>
      <c r="H16883" s="11" t="s">
        <v>56</v>
      </c>
      <c r="I16883" s="11" t="s">
        <v>56</v>
      </c>
      <c r="J16883" s="11" t="s">
        <v>56</v>
      </c>
      <c r="K16883" s="11" t="str">
        <f>IFERROR(INDEX('EDC Component Dictionary'!$C$5:$C$37,MATCH('Rates Database'!J16883,'EDC Component Dictionary'!$B$5:$B$37,0)), "Energy Supply")</f>
        <v>Distribution System</v>
      </c>
      <c r="L16883" s="12"/>
      <c r="M16883" s="12">
        <v>4.01400000000001</v>
      </c>
    </row>
    <row r="16884" spans="1:13" x14ac:dyDescent="0.3">
      <c r="A16884" s="18">
        <v>16882</v>
      </c>
      <c r="B16884" s="18">
        <f t="shared" si="528"/>
        <v>2023</v>
      </c>
      <c r="C16884" s="17">
        <v>45139</v>
      </c>
      <c r="D16884" s="18" t="s">
        <v>314</v>
      </c>
      <c r="E16884" s="18" t="s">
        <v>348</v>
      </c>
      <c r="F16884" s="18" t="str">
        <f t="shared" si="527"/>
        <v>Middleton-Customer Charge-45139</v>
      </c>
      <c r="G16884" s="11" t="s">
        <v>131</v>
      </c>
      <c r="H16884" s="11" t="s">
        <v>56</v>
      </c>
      <c r="I16884" s="11" t="s">
        <v>56</v>
      </c>
      <c r="J16884" s="11" t="s">
        <v>56</v>
      </c>
      <c r="K16884" s="11" t="str">
        <f>IFERROR(INDEX('EDC Component Dictionary'!$C$5:$C$37,MATCH('Rates Database'!J16884,'EDC Component Dictionary'!$B$5:$B$37,0)), "Energy Supply")</f>
        <v>Distribution System</v>
      </c>
      <c r="L16884" s="12"/>
      <c r="M16884" s="12">
        <v>5.0399999999999903</v>
      </c>
    </row>
    <row r="16885" spans="1:13" x14ac:dyDescent="0.3">
      <c r="A16885" s="18">
        <v>16883</v>
      </c>
      <c r="B16885" s="18">
        <f t="shared" si="528"/>
        <v>2023</v>
      </c>
      <c r="C16885" s="17">
        <v>45139</v>
      </c>
      <c r="D16885" s="18" t="s">
        <v>314</v>
      </c>
      <c r="E16885" s="18" t="s">
        <v>317</v>
      </c>
      <c r="F16885" s="18" t="str">
        <f t="shared" si="527"/>
        <v>Danvers-Customer Charge-45139</v>
      </c>
      <c r="G16885" s="11" t="s">
        <v>131</v>
      </c>
      <c r="H16885" s="11" t="s">
        <v>56</v>
      </c>
      <c r="I16885" s="11" t="s">
        <v>56</v>
      </c>
      <c r="J16885" s="11" t="s">
        <v>56</v>
      </c>
      <c r="K16885" s="11" t="str">
        <f>IFERROR(INDEX('EDC Component Dictionary'!$C$5:$C$37,MATCH('Rates Database'!J16885,'EDC Component Dictionary'!$B$5:$B$37,0)), "Energy Supply")</f>
        <v>Distribution System</v>
      </c>
      <c r="L16885" s="12"/>
      <c r="M16885" s="12">
        <v>7.5</v>
      </c>
    </row>
    <row r="16886" spans="1:13" x14ac:dyDescent="0.3">
      <c r="A16886" s="18">
        <v>16884</v>
      </c>
      <c r="B16886" s="18">
        <f t="shared" si="528"/>
        <v>2023</v>
      </c>
      <c r="C16886" s="17">
        <v>45139</v>
      </c>
      <c r="D16886" s="18" t="s">
        <v>314</v>
      </c>
      <c r="E16886" s="18" t="s">
        <v>318</v>
      </c>
      <c r="F16886" s="18" t="str">
        <f t="shared" si="527"/>
        <v>Peabody-Customer Charge-45139</v>
      </c>
      <c r="G16886" s="11" t="s">
        <v>131</v>
      </c>
      <c r="H16886" s="11" t="s">
        <v>56</v>
      </c>
      <c r="I16886" s="11" t="s">
        <v>56</v>
      </c>
      <c r="J16886" s="11" t="s">
        <v>56</v>
      </c>
      <c r="K16886" s="11" t="str">
        <f>IFERROR(INDEX('EDC Component Dictionary'!$C$5:$C$37,MATCH('Rates Database'!J16886,'EDC Component Dictionary'!$B$5:$B$37,0)), "Energy Supply")</f>
        <v>Distribution System</v>
      </c>
      <c r="L16886" s="12"/>
      <c r="M16886" s="12">
        <v>0.59599999999998898</v>
      </c>
    </row>
    <row r="16887" spans="1:13" x14ac:dyDescent="0.3">
      <c r="A16887" s="18">
        <v>16885</v>
      </c>
      <c r="B16887" s="18">
        <f t="shared" si="528"/>
        <v>2023</v>
      </c>
      <c r="C16887" s="17">
        <v>45139</v>
      </c>
      <c r="D16887" s="18" t="s">
        <v>314</v>
      </c>
      <c r="E16887" s="18" t="s">
        <v>319</v>
      </c>
      <c r="F16887" s="18" t="str">
        <f t="shared" si="527"/>
        <v>Ashburnham-Customer Charge-45139</v>
      </c>
      <c r="G16887" s="11" t="s">
        <v>131</v>
      </c>
      <c r="H16887" s="11" t="s">
        <v>56</v>
      </c>
      <c r="I16887" s="11" t="s">
        <v>56</v>
      </c>
      <c r="J16887" s="11" t="s">
        <v>56</v>
      </c>
      <c r="K16887" s="11" t="str">
        <f>IFERROR(INDEX('EDC Component Dictionary'!$C$5:$C$37,MATCH('Rates Database'!J16887,'EDC Component Dictionary'!$B$5:$B$37,0)), "Energy Supply")</f>
        <v>Distribution System</v>
      </c>
      <c r="L16887" s="12"/>
      <c r="M16887" s="12">
        <v>4.5</v>
      </c>
    </row>
    <row r="16888" spans="1:13" x14ac:dyDescent="0.3">
      <c r="A16888" s="18">
        <v>16886</v>
      </c>
      <c r="B16888" s="18">
        <f t="shared" si="528"/>
        <v>2023</v>
      </c>
      <c r="C16888" s="17">
        <v>45139</v>
      </c>
      <c r="D16888" s="18" t="s">
        <v>314</v>
      </c>
      <c r="E16888" s="18" t="s">
        <v>320</v>
      </c>
      <c r="F16888" s="18" t="str">
        <f t="shared" si="527"/>
        <v>Mansfield-Customer Charge-45139</v>
      </c>
      <c r="G16888" s="11" t="s">
        <v>131</v>
      </c>
      <c r="H16888" s="11" t="s">
        <v>56</v>
      </c>
      <c r="I16888" s="11" t="s">
        <v>56</v>
      </c>
      <c r="J16888" s="11" t="s">
        <v>56</v>
      </c>
      <c r="K16888" s="11" t="str">
        <f>IFERROR(INDEX('EDC Component Dictionary'!$C$5:$C$37,MATCH('Rates Database'!J16888,'EDC Component Dictionary'!$B$5:$B$37,0)), "Energy Supply")</f>
        <v>Distribution System</v>
      </c>
      <c r="L16888" s="12"/>
      <c r="M16888" s="12">
        <v>7.9999999999999796</v>
      </c>
    </row>
    <row r="16889" spans="1:13" x14ac:dyDescent="0.3">
      <c r="A16889" s="18">
        <v>16887</v>
      </c>
      <c r="B16889" s="18">
        <f t="shared" si="528"/>
        <v>2023</v>
      </c>
      <c r="C16889" s="17">
        <v>45139</v>
      </c>
      <c r="D16889" s="18" t="s">
        <v>314</v>
      </c>
      <c r="E16889" s="18" t="s">
        <v>321</v>
      </c>
      <c r="F16889" s="18" t="str">
        <f t="shared" si="527"/>
        <v>Braintree-Customer Charge-45139</v>
      </c>
      <c r="G16889" s="11" t="s">
        <v>131</v>
      </c>
      <c r="H16889" s="11" t="s">
        <v>56</v>
      </c>
      <c r="I16889" s="11" t="s">
        <v>56</v>
      </c>
      <c r="J16889" s="11" t="s">
        <v>56</v>
      </c>
      <c r="K16889" s="11" t="str">
        <f>IFERROR(INDEX('EDC Component Dictionary'!$C$5:$C$37,MATCH('Rates Database'!J16889,'EDC Component Dictionary'!$B$5:$B$37,0)), "Energy Supply")</f>
        <v>Distribution System</v>
      </c>
      <c r="L16889" s="12"/>
      <c r="M16889" s="12">
        <v>5.12</v>
      </c>
    </row>
    <row r="16890" spans="1:13" x14ac:dyDescent="0.3">
      <c r="A16890" s="18">
        <v>16888</v>
      </c>
      <c r="B16890" s="18">
        <f t="shared" si="528"/>
        <v>2023</v>
      </c>
      <c r="C16890" s="17">
        <v>45139</v>
      </c>
      <c r="D16890" s="18" t="s">
        <v>314</v>
      </c>
      <c r="E16890" s="18" t="s">
        <v>322</v>
      </c>
      <c r="F16890" s="18" t="str">
        <f t="shared" si="527"/>
        <v>Paxton-Customer Charge-45139</v>
      </c>
      <c r="G16890" s="11" t="s">
        <v>131</v>
      </c>
      <c r="H16890" s="11" t="s">
        <v>56</v>
      </c>
      <c r="I16890" s="11" t="s">
        <v>56</v>
      </c>
      <c r="J16890" s="11" t="s">
        <v>56</v>
      </c>
      <c r="K16890" s="11" t="str">
        <f>IFERROR(INDEX('EDC Component Dictionary'!$C$5:$C$37,MATCH('Rates Database'!J16890,'EDC Component Dictionary'!$B$5:$B$37,0)), "Energy Supply")</f>
        <v>Distribution System</v>
      </c>
      <c r="L16890" s="12"/>
      <c r="M16890" s="12">
        <v>7.5</v>
      </c>
    </row>
    <row r="16891" spans="1:13" x14ac:dyDescent="0.3">
      <c r="A16891" s="18">
        <v>16889</v>
      </c>
      <c r="B16891" s="18">
        <f t="shared" si="528"/>
        <v>2023</v>
      </c>
      <c r="C16891" s="17">
        <v>45139</v>
      </c>
      <c r="D16891" s="18" t="s">
        <v>314</v>
      </c>
      <c r="E16891" s="18" t="s">
        <v>323</v>
      </c>
      <c r="F16891" s="18" t="str">
        <f t="shared" si="527"/>
        <v>Templeton-Customer Charge-45139</v>
      </c>
      <c r="G16891" s="11" t="s">
        <v>131</v>
      </c>
      <c r="H16891" s="11" t="s">
        <v>56</v>
      </c>
      <c r="I16891" s="11" t="s">
        <v>56</v>
      </c>
      <c r="J16891" s="11" t="s">
        <v>56</v>
      </c>
      <c r="K16891" s="11" t="str">
        <f>IFERROR(INDEX('EDC Component Dictionary'!$C$5:$C$37,MATCH('Rates Database'!J16891,'EDC Component Dictionary'!$B$5:$B$37,0)), "Energy Supply")</f>
        <v>Distribution System</v>
      </c>
      <c r="L16891" s="12"/>
      <c r="M16891" s="12">
        <v>4.2299999999999898</v>
      </c>
    </row>
    <row r="16892" spans="1:13" x14ac:dyDescent="0.3">
      <c r="A16892" s="18">
        <v>16890</v>
      </c>
      <c r="B16892" s="18">
        <f t="shared" si="528"/>
        <v>2023</v>
      </c>
      <c r="C16892" s="17">
        <v>45139</v>
      </c>
      <c r="D16892" s="18" t="s">
        <v>314</v>
      </c>
      <c r="E16892" s="18" t="s">
        <v>324</v>
      </c>
      <c r="F16892" s="18" t="str">
        <f t="shared" si="527"/>
        <v>Hudson-Customer Charge-45139</v>
      </c>
      <c r="G16892" s="11" t="s">
        <v>131</v>
      </c>
      <c r="H16892" s="11" t="s">
        <v>56</v>
      </c>
      <c r="I16892" s="11" t="s">
        <v>56</v>
      </c>
      <c r="J16892" s="11" t="s">
        <v>56</v>
      </c>
      <c r="K16892" s="11" t="str">
        <f>IFERROR(INDEX('EDC Component Dictionary'!$C$5:$C$37,MATCH('Rates Database'!J16892,'EDC Component Dictionary'!$B$5:$B$37,0)), "Energy Supply")</f>
        <v>Distribution System</v>
      </c>
      <c r="L16892" s="12"/>
      <c r="M16892" s="12">
        <v>2.4653999999999798</v>
      </c>
    </row>
    <row r="16893" spans="1:13" x14ac:dyDescent="0.3">
      <c r="A16893" s="18">
        <v>16891</v>
      </c>
      <c r="B16893" s="18">
        <f t="shared" si="528"/>
        <v>2023</v>
      </c>
      <c r="C16893" s="17">
        <v>45139</v>
      </c>
      <c r="D16893" s="18" t="s">
        <v>314</v>
      </c>
      <c r="E16893" s="18" t="s">
        <v>325</v>
      </c>
      <c r="F16893" s="18" t="str">
        <f t="shared" si="527"/>
        <v>Reading-Customer Charge-45139</v>
      </c>
      <c r="G16893" s="11" t="s">
        <v>131</v>
      </c>
      <c r="H16893" s="11" t="s">
        <v>56</v>
      </c>
      <c r="I16893" s="11" t="s">
        <v>56</v>
      </c>
      <c r="J16893" s="11" t="s">
        <v>56</v>
      </c>
      <c r="K16893" s="11" t="str">
        <f>IFERROR(INDEX('EDC Component Dictionary'!$C$5:$C$37,MATCH('Rates Database'!J16893,'EDC Component Dictionary'!$B$5:$B$37,0)), "Energy Supply")</f>
        <v>Distribution System</v>
      </c>
      <c r="L16893" s="12"/>
      <c r="M16893" s="12">
        <v>5.3039999999999798</v>
      </c>
    </row>
    <row r="16894" spans="1:13" x14ac:dyDescent="0.3">
      <c r="A16894" s="18">
        <v>16892</v>
      </c>
      <c r="B16894" s="18">
        <f t="shared" si="528"/>
        <v>2023</v>
      </c>
      <c r="C16894" s="17">
        <v>45139</v>
      </c>
      <c r="D16894" s="18" t="s">
        <v>314</v>
      </c>
      <c r="E16894" s="18" t="s">
        <v>326</v>
      </c>
      <c r="F16894" s="18" t="str">
        <f t="shared" si="527"/>
        <v>Shrewsbury-Customer Charge-45139</v>
      </c>
      <c r="G16894" s="11" t="s">
        <v>131</v>
      </c>
      <c r="H16894" s="11" t="s">
        <v>56</v>
      </c>
      <c r="I16894" s="11" t="s">
        <v>56</v>
      </c>
      <c r="J16894" s="11" t="s">
        <v>56</v>
      </c>
      <c r="K16894" s="11" t="str">
        <f>IFERROR(INDEX('EDC Component Dictionary'!$C$5:$C$37,MATCH('Rates Database'!J16894,'EDC Component Dictionary'!$B$5:$B$37,0)), "Energy Supply")</f>
        <v>Distribution System</v>
      </c>
      <c r="L16894" s="12"/>
      <c r="M16894" s="12">
        <v>11.549999999999899</v>
      </c>
    </row>
    <row r="16895" spans="1:13" x14ac:dyDescent="0.3">
      <c r="A16895" s="18">
        <v>16893</v>
      </c>
      <c r="B16895" s="18">
        <f t="shared" si="528"/>
        <v>2023</v>
      </c>
      <c r="C16895" s="17">
        <v>45139</v>
      </c>
      <c r="D16895" s="18" t="s">
        <v>314</v>
      </c>
      <c r="E16895" s="18" t="s">
        <v>327</v>
      </c>
      <c r="F16895" s="18" t="str">
        <f t="shared" si="527"/>
        <v>Ipswich-Customer Charge-45139</v>
      </c>
      <c r="G16895" s="11" t="s">
        <v>131</v>
      </c>
      <c r="H16895" s="11" t="s">
        <v>56</v>
      </c>
      <c r="I16895" s="11" t="s">
        <v>56</v>
      </c>
      <c r="J16895" s="11" t="s">
        <v>56</v>
      </c>
      <c r="K16895" s="11" t="str">
        <f>IFERROR(INDEX('EDC Component Dictionary'!$C$5:$C$37,MATCH('Rates Database'!J16895,'EDC Component Dictionary'!$B$5:$B$37,0)), "Energy Supply")</f>
        <v>Distribution System</v>
      </c>
      <c r="L16895" s="12"/>
      <c r="M16895" s="12">
        <v>4</v>
      </c>
    </row>
    <row r="16896" spans="1:13" x14ac:dyDescent="0.3">
      <c r="A16896" s="18">
        <v>16894</v>
      </c>
      <c r="B16896" s="18">
        <f t="shared" si="528"/>
        <v>2023</v>
      </c>
      <c r="C16896" s="17">
        <v>45139</v>
      </c>
      <c r="D16896" s="18" t="s">
        <v>314</v>
      </c>
      <c r="E16896" s="18" t="s">
        <v>328</v>
      </c>
      <c r="F16896" s="18" t="str">
        <f t="shared" si="527"/>
        <v>Westfield-Customer Charge-45139</v>
      </c>
      <c r="G16896" s="11" t="s">
        <v>131</v>
      </c>
      <c r="H16896" s="11" t="s">
        <v>56</v>
      </c>
      <c r="I16896" s="11" t="s">
        <v>56</v>
      </c>
      <c r="J16896" s="11" t="s">
        <v>56</v>
      </c>
      <c r="K16896" s="11" t="str">
        <f>IFERROR(INDEX('EDC Component Dictionary'!$C$5:$C$37,MATCH('Rates Database'!J16896,'EDC Component Dictionary'!$B$5:$B$37,0)), "Energy Supply")</f>
        <v>Distribution System</v>
      </c>
      <c r="L16896" s="12"/>
      <c r="M16896" s="12">
        <v>11.637499999999999</v>
      </c>
    </row>
    <row r="16897" spans="1:13" x14ac:dyDescent="0.3">
      <c r="A16897" s="18">
        <v>16895</v>
      </c>
      <c r="B16897" s="18">
        <f t="shared" si="528"/>
        <v>2023</v>
      </c>
      <c r="C16897" s="17">
        <v>45139</v>
      </c>
      <c r="D16897" s="18" t="s">
        <v>314</v>
      </c>
      <c r="E16897" s="18" t="s">
        <v>351</v>
      </c>
      <c r="F16897" s="18" t="str">
        <f t="shared" si="527"/>
        <v>Groton-Customer Charge-45139</v>
      </c>
      <c r="G16897" s="11" t="s">
        <v>131</v>
      </c>
      <c r="H16897" s="11" t="s">
        <v>56</v>
      </c>
      <c r="I16897" s="11" t="s">
        <v>56</v>
      </c>
      <c r="J16897" s="11" t="s">
        <v>56</v>
      </c>
      <c r="K16897" s="11" t="str">
        <f>IFERROR(INDEX('EDC Component Dictionary'!$C$5:$C$37,MATCH('Rates Database'!J16897,'EDC Component Dictionary'!$B$5:$B$37,0)), "Energy Supply")</f>
        <v>Distribution System</v>
      </c>
      <c r="L16897" s="12"/>
      <c r="M16897" s="12">
        <v>5.6199999999999903</v>
      </c>
    </row>
    <row r="16898" spans="1:13" x14ac:dyDescent="0.3">
      <c r="A16898" s="18">
        <v>16896</v>
      </c>
      <c r="B16898" s="18">
        <f t="shared" si="528"/>
        <v>2023</v>
      </c>
      <c r="C16898" s="17">
        <v>45139</v>
      </c>
      <c r="D16898" s="18" t="s">
        <v>314</v>
      </c>
      <c r="E16898" s="18" t="s">
        <v>329</v>
      </c>
      <c r="F16898" s="18" t="str">
        <f t="shared" si="527"/>
        <v>Merrimac-Customer Charge-45139</v>
      </c>
      <c r="G16898" s="11" t="s">
        <v>131</v>
      </c>
      <c r="H16898" s="11" t="s">
        <v>56</v>
      </c>
      <c r="I16898" s="11" t="s">
        <v>56</v>
      </c>
      <c r="J16898" s="11" t="s">
        <v>56</v>
      </c>
      <c r="K16898" s="11" t="str">
        <f>IFERROR(INDEX('EDC Component Dictionary'!$C$5:$C$37,MATCH('Rates Database'!J16898,'EDC Component Dictionary'!$B$5:$B$37,0)), "Energy Supply")</f>
        <v>Distribution System</v>
      </c>
      <c r="L16898" s="12"/>
      <c r="M16898" s="12">
        <v>5.5</v>
      </c>
    </row>
    <row r="16899" spans="1:13" x14ac:dyDescent="0.3">
      <c r="A16899" s="18">
        <v>16897</v>
      </c>
      <c r="B16899" s="18">
        <f t="shared" si="528"/>
        <v>2023</v>
      </c>
      <c r="C16899" s="17">
        <v>45139</v>
      </c>
      <c r="D16899" s="18" t="s">
        <v>314</v>
      </c>
      <c r="E16899" s="18" t="s">
        <v>352</v>
      </c>
      <c r="F16899" s="18" t="str">
        <f t="shared" si="527"/>
        <v>Belmont-Customer Charge-45139</v>
      </c>
      <c r="G16899" s="11" t="s">
        <v>131</v>
      </c>
      <c r="H16899" s="11" t="s">
        <v>56</v>
      </c>
      <c r="I16899" s="11" t="s">
        <v>56</v>
      </c>
      <c r="J16899" s="11" t="s">
        <v>56</v>
      </c>
      <c r="K16899" s="11" t="str">
        <f>IFERROR(INDEX('EDC Component Dictionary'!$C$5:$C$37,MATCH('Rates Database'!J16899,'EDC Component Dictionary'!$B$5:$B$37,0)), "Energy Supply")</f>
        <v>Distribution System</v>
      </c>
      <c r="L16899" s="12"/>
      <c r="M16899" s="12">
        <v>12.5999999999999</v>
      </c>
    </row>
    <row r="16900" spans="1:13" x14ac:dyDescent="0.3">
      <c r="A16900" s="18">
        <v>16898</v>
      </c>
      <c r="B16900" s="18">
        <f t="shared" si="528"/>
        <v>2023</v>
      </c>
      <c r="C16900" s="17">
        <v>45139</v>
      </c>
      <c r="D16900" s="18" t="s">
        <v>314</v>
      </c>
      <c r="E16900" s="18" t="s">
        <v>330</v>
      </c>
      <c r="F16900" s="18" t="str">
        <f t="shared" ref="F16900:F16963" si="529">_xlfn.CONCAT(E16900,"-",J16900,"-",C16900)</f>
        <v>Chicopee-Customer Charge-45139</v>
      </c>
      <c r="G16900" s="11" t="s">
        <v>131</v>
      </c>
      <c r="H16900" s="11" t="s">
        <v>56</v>
      </c>
      <c r="I16900" s="11" t="s">
        <v>56</v>
      </c>
      <c r="J16900" s="11" t="s">
        <v>56</v>
      </c>
      <c r="K16900" s="11" t="str">
        <f>IFERROR(INDEX('EDC Component Dictionary'!$C$5:$C$37,MATCH('Rates Database'!J16900,'EDC Component Dictionary'!$B$5:$B$37,0)), "Energy Supply")</f>
        <v>Distribution System</v>
      </c>
      <c r="L16900" s="12"/>
      <c r="M16900" s="12">
        <v>5.6</v>
      </c>
    </row>
    <row r="16901" spans="1:13" x14ac:dyDescent="0.3">
      <c r="A16901" s="18">
        <v>16899</v>
      </c>
      <c r="B16901" s="18">
        <f t="shared" si="528"/>
        <v>2023</v>
      </c>
      <c r="C16901" s="17">
        <v>45139</v>
      </c>
      <c r="D16901" s="18" t="s">
        <v>314</v>
      </c>
      <c r="E16901" s="18" t="s">
        <v>331</v>
      </c>
      <c r="F16901" s="18" t="str">
        <f t="shared" si="529"/>
        <v>Marblehead-Customer Charge-45139</v>
      </c>
      <c r="G16901" s="11" t="s">
        <v>131</v>
      </c>
      <c r="H16901" s="11" t="s">
        <v>56</v>
      </c>
      <c r="I16901" s="11" t="s">
        <v>56</v>
      </c>
      <c r="J16901" s="11" t="s">
        <v>56</v>
      </c>
      <c r="K16901" s="11" t="str">
        <f>IFERROR(INDEX('EDC Component Dictionary'!$C$5:$C$37,MATCH('Rates Database'!J16901,'EDC Component Dictionary'!$B$5:$B$37,0)), "Energy Supply")</f>
        <v>Distribution System</v>
      </c>
      <c r="L16901" s="12"/>
      <c r="M16901" s="12">
        <v>9</v>
      </c>
    </row>
    <row r="16902" spans="1:13" x14ac:dyDescent="0.3">
      <c r="A16902" s="18">
        <v>16900</v>
      </c>
      <c r="B16902" s="18">
        <f t="shared" si="528"/>
        <v>2023</v>
      </c>
      <c r="C16902" s="17">
        <v>45139</v>
      </c>
      <c r="D16902" s="18" t="s">
        <v>314</v>
      </c>
      <c r="E16902" s="18" t="s">
        <v>332</v>
      </c>
      <c r="F16902" s="18" t="str">
        <f t="shared" si="529"/>
        <v>Hingham-Customer Charge-45139</v>
      </c>
      <c r="G16902" s="11" t="s">
        <v>131</v>
      </c>
      <c r="H16902" s="11" t="s">
        <v>56</v>
      </c>
      <c r="I16902" s="11" t="s">
        <v>56</v>
      </c>
      <c r="J16902" s="11" t="s">
        <v>56</v>
      </c>
      <c r="K16902" s="11" t="str">
        <f>IFERROR(INDEX('EDC Component Dictionary'!$C$5:$C$37,MATCH('Rates Database'!J16902,'EDC Component Dictionary'!$B$5:$B$37,0)), "Energy Supply")</f>
        <v>Distribution System</v>
      </c>
      <c r="L16902" s="12"/>
      <c r="M16902" s="12">
        <v>9.7740000000000098</v>
      </c>
    </row>
    <row r="16903" spans="1:13" x14ac:dyDescent="0.3">
      <c r="A16903" s="18">
        <v>16901</v>
      </c>
      <c r="B16903" s="18">
        <f t="shared" si="528"/>
        <v>2023</v>
      </c>
      <c r="C16903" s="17">
        <v>45139</v>
      </c>
      <c r="D16903" s="18" t="s">
        <v>314</v>
      </c>
      <c r="E16903" s="18" t="s">
        <v>333</v>
      </c>
      <c r="F16903" s="18" t="str">
        <f t="shared" si="529"/>
        <v>South Hadley-Customer Charge-45139</v>
      </c>
      <c r="G16903" s="11" t="s">
        <v>131</v>
      </c>
      <c r="H16903" s="11" t="s">
        <v>56</v>
      </c>
      <c r="I16903" s="11" t="s">
        <v>56</v>
      </c>
      <c r="J16903" s="11" t="s">
        <v>56</v>
      </c>
      <c r="K16903" s="11" t="str">
        <f>IFERROR(INDEX('EDC Component Dictionary'!$C$5:$C$37,MATCH('Rates Database'!J16903,'EDC Component Dictionary'!$B$5:$B$37,0)), "Energy Supply")</f>
        <v>Distribution System</v>
      </c>
      <c r="L16903" s="12"/>
      <c r="M16903" s="12">
        <v>4.7</v>
      </c>
    </row>
    <row r="16904" spans="1:13" x14ac:dyDescent="0.3">
      <c r="A16904" s="18">
        <v>16902</v>
      </c>
      <c r="B16904" s="18">
        <f t="shared" si="528"/>
        <v>2023</v>
      </c>
      <c r="C16904" s="17">
        <v>45139</v>
      </c>
      <c r="D16904" s="18" t="s">
        <v>314</v>
      </c>
      <c r="E16904" s="18" t="s">
        <v>334</v>
      </c>
      <c r="F16904" s="18" t="str">
        <f t="shared" si="529"/>
        <v>Georgetown-Customer Charge-45139</v>
      </c>
      <c r="G16904" s="11" t="s">
        <v>131</v>
      </c>
      <c r="H16904" s="11" t="s">
        <v>56</v>
      </c>
      <c r="I16904" s="11" t="s">
        <v>56</v>
      </c>
      <c r="J16904" s="11" t="s">
        <v>56</v>
      </c>
      <c r="K16904" s="11" t="str">
        <f>IFERROR(INDEX('EDC Component Dictionary'!$C$5:$C$37,MATCH('Rates Database'!J16904,'EDC Component Dictionary'!$B$5:$B$37,0)), "Energy Supply")</f>
        <v>Distribution System</v>
      </c>
      <c r="L16904" s="12"/>
      <c r="M16904" s="12">
        <v>5.2109999999999799</v>
      </c>
    </row>
    <row r="16905" spans="1:13" x14ac:dyDescent="0.3">
      <c r="A16905" s="18">
        <v>16903</v>
      </c>
      <c r="B16905" s="18">
        <f t="shared" si="528"/>
        <v>2023</v>
      </c>
      <c r="C16905" s="17">
        <v>45139</v>
      </c>
      <c r="D16905" s="18" t="s">
        <v>314</v>
      </c>
      <c r="E16905" s="18" t="s">
        <v>335</v>
      </c>
      <c r="F16905" s="18" t="str">
        <f t="shared" si="529"/>
        <v>Sterling-Customer Charge-45139</v>
      </c>
      <c r="G16905" s="11" t="s">
        <v>131</v>
      </c>
      <c r="H16905" s="11" t="s">
        <v>56</v>
      </c>
      <c r="I16905" s="11" t="s">
        <v>56</v>
      </c>
      <c r="J16905" s="11" t="s">
        <v>56</v>
      </c>
      <c r="K16905" s="11" t="str">
        <f>IFERROR(INDEX('EDC Component Dictionary'!$C$5:$C$37,MATCH('Rates Database'!J16905,'EDC Component Dictionary'!$B$5:$B$37,0)), "Energy Supply")</f>
        <v>Distribution System</v>
      </c>
      <c r="L16905" s="12"/>
      <c r="M16905" s="12">
        <v>4</v>
      </c>
    </row>
    <row r="16906" spans="1:13" x14ac:dyDescent="0.3">
      <c r="A16906" s="18">
        <v>16904</v>
      </c>
      <c r="B16906" s="18">
        <f t="shared" si="528"/>
        <v>2023</v>
      </c>
      <c r="C16906" s="17">
        <v>45139</v>
      </c>
      <c r="D16906" s="18" t="s">
        <v>314</v>
      </c>
      <c r="E16906" s="18" t="s">
        <v>336</v>
      </c>
      <c r="F16906" s="18" t="str">
        <f t="shared" si="529"/>
        <v>Littleton-Customer Charge-45139</v>
      </c>
      <c r="G16906" s="11" t="s">
        <v>131</v>
      </c>
      <c r="H16906" s="11" t="s">
        <v>56</v>
      </c>
      <c r="I16906" s="11" t="s">
        <v>56</v>
      </c>
      <c r="J16906" s="11" t="s">
        <v>56</v>
      </c>
      <c r="K16906" s="11" t="str">
        <f>IFERROR(INDEX('EDC Component Dictionary'!$C$5:$C$37,MATCH('Rates Database'!J16906,'EDC Component Dictionary'!$B$5:$B$37,0)), "Energy Supply")</f>
        <v>Distribution System</v>
      </c>
      <c r="L16906" s="12"/>
      <c r="M16906" s="12">
        <v>3.5</v>
      </c>
    </row>
    <row r="16907" spans="1:13" x14ac:dyDescent="0.3">
      <c r="A16907" s="18">
        <v>16905</v>
      </c>
      <c r="B16907" s="18">
        <f t="shared" si="528"/>
        <v>2023</v>
      </c>
      <c r="C16907" s="17">
        <v>45139</v>
      </c>
      <c r="D16907" s="18" t="s">
        <v>314</v>
      </c>
      <c r="E16907" s="18" t="s">
        <v>337</v>
      </c>
      <c r="F16907" s="18" t="str">
        <f t="shared" si="529"/>
        <v>Boylston-Customer Charge-45139</v>
      </c>
      <c r="G16907" s="11" t="s">
        <v>131</v>
      </c>
      <c r="H16907" s="11" t="s">
        <v>56</v>
      </c>
      <c r="I16907" s="11" t="s">
        <v>56</v>
      </c>
      <c r="J16907" s="11" t="s">
        <v>56</v>
      </c>
      <c r="K16907" s="11" t="str">
        <f>IFERROR(INDEX('EDC Component Dictionary'!$C$5:$C$37,MATCH('Rates Database'!J16907,'EDC Component Dictionary'!$B$5:$B$37,0)), "Energy Supply")</f>
        <v>Distribution System</v>
      </c>
      <c r="L16907" s="12"/>
      <c r="M16907" s="12">
        <v>9</v>
      </c>
    </row>
    <row r="16908" spans="1:13" x14ac:dyDescent="0.3">
      <c r="A16908" s="18">
        <v>16906</v>
      </c>
      <c r="B16908" s="18">
        <f t="shared" si="528"/>
        <v>2023</v>
      </c>
      <c r="C16908" s="17">
        <v>45139</v>
      </c>
      <c r="D16908" s="18" t="s">
        <v>314</v>
      </c>
      <c r="E16908" s="18" t="s">
        <v>338</v>
      </c>
      <c r="F16908" s="18" t="str">
        <f t="shared" si="529"/>
        <v>Princeton-Customer Charge-45139</v>
      </c>
      <c r="G16908" s="11" t="s">
        <v>131</v>
      </c>
      <c r="H16908" s="11" t="s">
        <v>56</v>
      </c>
      <c r="I16908" s="11" t="s">
        <v>56</v>
      </c>
      <c r="J16908" s="11" t="s">
        <v>56</v>
      </c>
      <c r="K16908" s="11" t="str">
        <f>IFERROR(INDEX('EDC Component Dictionary'!$C$5:$C$37,MATCH('Rates Database'!J16908,'EDC Component Dictionary'!$B$5:$B$37,0)), "Energy Supply")</f>
        <v>Distribution System</v>
      </c>
      <c r="L16908" s="12"/>
      <c r="M16908" s="12">
        <v>8.9500000000000099</v>
      </c>
    </row>
    <row r="16909" spans="1:13" x14ac:dyDescent="0.3">
      <c r="A16909" s="18">
        <v>16907</v>
      </c>
      <c r="B16909" s="18">
        <f t="shared" si="528"/>
        <v>2023</v>
      </c>
      <c r="C16909" s="17">
        <v>45139</v>
      </c>
      <c r="D16909" s="18" t="s">
        <v>314</v>
      </c>
      <c r="E16909" s="18" t="s">
        <v>347</v>
      </c>
      <c r="F16909" s="18" t="str">
        <f t="shared" si="529"/>
        <v>Middleborough-Customer Charge-45139</v>
      </c>
      <c r="G16909" s="11" t="s">
        <v>131</v>
      </c>
      <c r="H16909" s="11" t="s">
        <v>56</v>
      </c>
      <c r="I16909" s="11" t="s">
        <v>56</v>
      </c>
      <c r="J16909" s="11" t="s">
        <v>56</v>
      </c>
      <c r="K16909" s="11" t="str">
        <f>IFERROR(INDEX('EDC Component Dictionary'!$C$5:$C$37,MATCH('Rates Database'!J16909,'EDC Component Dictionary'!$B$5:$B$37,0)), "Energy Supply")</f>
        <v>Distribution System</v>
      </c>
      <c r="L16909" s="12"/>
      <c r="M16909" s="12">
        <v>4.5049999999999901</v>
      </c>
    </row>
    <row r="16910" spans="1:13" x14ac:dyDescent="0.3">
      <c r="A16910" s="18">
        <v>16908</v>
      </c>
      <c r="B16910" s="18">
        <f t="shared" si="528"/>
        <v>2023</v>
      </c>
      <c r="C16910" s="17">
        <v>45139</v>
      </c>
      <c r="D16910" s="18" t="s">
        <v>314</v>
      </c>
      <c r="E16910" s="18" t="s">
        <v>339</v>
      </c>
      <c r="F16910" s="18" t="str">
        <f t="shared" si="529"/>
        <v>Rowley-Customer Charge-45139</v>
      </c>
      <c r="G16910" s="11" t="s">
        <v>131</v>
      </c>
      <c r="H16910" s="11" t="s">
        <v>56</v>
      </c>
      <c r="I16910" s="11" t="s">
        <v>56</v>
      </c>
      <c r="J16910" s="11" t="s">
        <v>56</v>
      </c>
      <c r="K16910" s="11" t="str">
        <f>IFERROR(INDEX('EDC Component Dictionary'!$C$5:$C$37,MATCH('Rates Database'!J16910,'EDC Component Dictionary'!$B$5:$B$37,0)), "Energy Supply")</f>
        <v>Distribution System</v>
      </c>
      <c r="L16910" s="12"/>
      <c r="M16910" s="12">
        <v>4</v>
      </c>
    </row>
    <row r="16911" spans="1:13" x14ac:dyDescent="0.3">
      <c r="A16911" s="18">
        <v>16909</v>
      </c>
      <c r="B16911" s="18">
        <f t="shared" si="528"/>
        <v>2023</v>
      </c>
      <c r="C16911" s="17">
        <v>45139</v>
      </c>
      <c r="D16911" s="18" t="s">
        <v>314</v>
      </c>
      <c r="E16911" s="18" t="s">
        <v>353</v>
      </c>
      <c r="F16911" s="18" t="str">
        <f t="shared" si="529"/>
        <v>Concord-Customer Charge-45139</v>
      </c>
      <c r="G16911" s="11" t="s">
        <v>131</v>
      </c>
      <c r="H16911" s="11" t="s">
        <v>56</v>
      </c>
      <c r="I16911" s="11" t="s">
        <v>56</v>
      </c>
      <c r="J16911" s="11" t="s">
        <v>56</v>
      </c>
      <c r="K16911" s="11" t="str">
        <f>IFERROR(INDEX('EDC Component Dictionary'!$C$5:$C$37,MATCH('Rates Database'!J16911,'EDC Component Dictionary'!$B$5:$B$37,0)), "Energy Supply")</f>
        <v>Distribution System</v>
      </c>
      <c r="L16911" s="12"/>
      <c r="M16911" s="12">
        <v>16.874375000000001</v>
      </c>
    </row>
    <row r="16912" spans="1:13" x14ac:dyDescent="0.3">
      <c r="A16912" s="18">
        <v>16910</v>
      </c>
      <c r="B16912" s="18">
        <f t="shared" si="528"/>
        <v>2023</v>
      </c>
      <c r="C16912" s="17">
        <v>45139</v>
      </c>
      <c r="D16912" s="18" t="s">
        <v>314</v>
      </c>
      <c r="E16912" s="18" t="s">
        <v>340</v>
      </c>
      <c r="F16912" s="18" t="str">
        <f t="shared" si="529"/>
        <v>Wakefield-Customer Charge-45139</v>
      </c>
      <c r="G16912" s="11" t="s">
        <v>131</v>
      </c>
      <c r="H16912" s="11" t="s">
        <v>56</v>
      </c>
      <c r="I16912" s="11" t="s">
        <v>56</v>
      </c>
      <c r="J16912" s="11" t="s">
        <v>56</v>
      </c>
      <c r="K16912" s="11" t="str">
        <f>IFERROR(INDEX('EDC Component Dictionary'!$C$5:$C$37,MATCH('Rates Database'!J16912,'EDC Component Dictionary'!$B$5:$B$37,0)), "Energy Supply")</f>
        <v>Distribution System</v>
      </c>
      <c r="L16912" s="12"/>
      <c r="M16912" s="12">
        <v>6</v>
      </c>
    </row>
    <row r="16913" spans="1:13" x14ac:dyDescent="0.3">
      <c r="A16913" s="18">
        <v>16911</v>
      </c>
      <c r="B16913" s="18">
        <f t="shared" si="528"/>
        <v>2023</v>
      </c>
      <c r="C16913" s="17">
        <v>45139</v>
      </c>
      <c r="D16913" s="18" t="s">
        <v>314</v>
      </c>
      <c r="E16913" s="18" t="s">
        <v>341</v>
      </c>
      <c r="F16913" s="18" t="str">
        <f t="shared" si="529"/>
        <v>Hull-Customer Charge-45139</v>
      </c>
      <c r="G16913" s="11" t="s">
        <v>131</v>
      </c>
      <c r="H16913" s="11" t="s">
        <v>56</v>
      </c>
      <c r="I16913" s="11" t="s">
        <v>56</v>
      </c>
      <c r="J16913" s="11" t="s">
        <v>56</v>
      </c>
      <c r="K16913" s="11" t="str">
        <f>IFERROR(INDEX('EDC Component Dictionary'!$C$5:$C$37,MATCH('Rates Database'!J16913,'EDC Component Dictionary'!$B$5:$B$37,0)), "Energy Supply")</f>
        <v>Distribution System</v>
      </c>
      <c r="L16913" s="12"/>
      <c r="M16913" s="12">
        <v>12.7259999999999</v>
      </c>
    </row>
    <row r="16914" spans="1:13" x14ac:dyDescent="0.3">
      <c r="A16914" s="18">
        <v>16912</v>
      </c>
      <c r="B16914" s="18">
        <f t="shared" si="528"/>
        <v>2023</v>
      </c>
      <c r="C16914" s="17">
        <v>45139</v>
      </c>
      <c r="D16914" s="18" t="s">
        <v>314</v>
      </c>
      <c r="E16914" s="18" t="s">
        <v>342</v>
      </c>
      <c r="F16914" s="18" t="str">
        <f t="shared" si="529"/>
        <v>North Attleborough-Customer Charge-45139</v>
      </c>
      <c r="G16914" s="11" t="s">
        <v>131</v>
      </c>
      <c r="H16914" s="11" t="s">
        <v>56</v>
      </c>
      <c r="I16914" s="11" t="s">
        <v>56</v>
      </c>
      <c r="J16914" s="11" t="s">
        <v>56</v>
      </c>
      <c r="K16914" s="11" t="str">
        <f>IFERROR(INDEX('EDC Component Dictionary'!$C$5:$C$37,MATCH('Rates Database'!J16914,'EDC Component Dictionary'!$B$5:$B$37,0)), "Energy Supply")</f>
        <v>Distribution System</v>
      </c>
      <c r="L16914" s="12"/>
      <c r="M16914" s="12">
        <v>10.32</v>
      </c>
    </row>
    <row r="16915" spans="1:13" x14ac:dyDescent="0.3">
      <c r="A16915" s="18">
        <v>16913</v>
      </c>
      <c r="B16915" s="18">
        <f t="shared" si="528"/>
        <v>2023</v>
      </c>
      <c r="C16915" s="17">
        <v>45139</v>
      </c>
      <c r="D16915" s="18" t="s">
        <v>314</v>
      </c>
      <c r="E16915" s="18" t="s">
        <v>343</v>
      </c>
      <c r="F16915" s="18" t="str">
        <f t="shared" si="529"/>
        <v>Holden-Customer Charge-45139</v>
      </c>
      <c r="G16915" s="11" t="s">
        <v>131</v>
      </c>
      <c r="H16915" s="11" t="s">
        <v>56</v>
      </c>
      <c r="I16915" s="11" t="s">
        <v>56</v>
      </c>
      <c r="J16915" s="11" t="s">
        <v>56</v>
      </c>
      <c r="K16915" s="11" t="str">
        <f>IFERROR(INDEX('EDC Component Dictionary'!$C$5:$C$37,MATCH('Rates Database'!J16915,'EDC Component Dictionary'!$B$5:$B$37,0)), "Energy Supply")</f>
        <v>Distribution System</v>
      </c>
      <c r="L16915" s="12"/>
      <c r="M16915" s="12">
        <v>4.25</v>
      </c>
    </row>
    <row r="16916" spans="1:13" x14ac:dyDescent="0.3">
      <c r="A16916" s="18">
        <v>16914</v>
      </c>
      <c r="B16916" s="18">
        <f t="shared" si="528"/>
        <v>2023</v>
      </c>
      <c r="C16916" s="17">
        <v>45139</v>
      </c>
      <c r="D16916" s="18" t="s">
        <v>314</v>
      </c>
      <c r="E16916" s="18" t="s">
        <v>354</v>
      </c>
      <c r="F16916" s="18" t="str">
        <f t="shared" si="529"/>
        <v>Taunton-Customer Charge-45139</v>
      </c>
      <c r="G16916" s="11" t="s">
        <v>131</v>
      </c>
      <c r="H16916" s="11" t="s">
        <v>56</v>
      </c>
      <c r="I16916" s="11" t="s">
        <v>56</v>
      </c>
      <c r="J16916" s="11" t="s">
        <v>56</v>
      </c>
      <c r="K16916" s="11" t="str">
        <f>IFERROR(INDEX('EDC Component Dictionary'!$C$5:$C$37,MATCH('Rates Database'!J16916,'EDC Component Dictionary'!$B$5:$B$37,0)), "Energy Supply")</f>
        <v>Distribution System</v>
      </c>
      <c r="L16916" s="12"/>
      <c r="M16916" s="12">
        <v>6.9065000000000003</v>
      </c>
    </row>
    <row r="16917" spans="1:13" x14ac:dyDescent="0.3">
      <c r="A16917" s="18">
        <v>16915</v>
      </c>
      <c r="B16917" s="18">
        <f t="shared" si="528"/>
        <v>2023</v>
      </c>
      <c r="C16917" s="17">
        <v>45139</v>
      </c>
      <c r="D16917" s="18" t="s">
        <v>314</v>
      </c>
      <c r="E16917" s="18" t="s">
        <v>344</v>
      </c>
      <c r="F16917" s="18" t="str">
        <f t="shared" si="529"/>
        <v>Norwood-Customer Charge-45139</v>
      </c>
      <c r="G16917" s="11" t="s">
        <v>131</v>
      </c>
      <c r="H16917" s="11" t="s">
        <v>56</v>
      </c>
      <c r="I16917" s="11" t="s">
        <v>56</v>
      </c>
      <c r="J16917" s="11" t="s">
        <v>56</v>
      </c>
      <c r="K16917" s="11" t="str">
        <f>IFERROR(INDEX('EDC Component Dictionary'!$C$5:$C$37,MATCH('Rates Database'!J16917,'EDC Component Dictionary'!$B$5:$B$37,0)), "Energy Supply")</f>
        <v>Distribution System</v>
      </c>
      <c r="L16917" s="12"/>
      <c r="M16917" s="12">
        <v>9</v>
      </c>
    </row>
    <row r="16918" spans="1:13" x14ac:dyDescent="0.3">
      <c r="A16918" s="18">
        <v>16916</v>
      </c>
      <c r="B16918" s="18">
        <f t="shared" ref="B16918:B16981" si="530">YEAR(C16918)</f>
        <v>2023</v>
      </c>
      <c r="C16918" s="17">
        <v>45139</v>
      </c>
      <c r="D16918" s="18" t="s">
        <v>314</v>
      </c>
      <c r="E16918" s="18" t="s">
        <v>355</v>
      </c>
      <c r="F16918" s="18" t="str">
        <f t="shared" si="529"/>
        <v>Wellesley-Customer Charge-45139</v>
      </c>
      <c r="G16918" s="11" t="s">
        <v>131</v>
      </c>
      <c r="H16918" s="11" t="s">
        <v>56</v>
      </c>
      <c r="I16918" s="11" t="s">
        <v>56</v>
      </c>
      <c r="J16918" s="11" t="s">
        <v>56</v>
      </c>
      <c r="K16918" s="11" t="str">
        <f>IFERROR(INDEX('EDC Component Dictionary'!$C$5:$C$37,MATCH('Rates Database'!J16918,'EDC Component Dictionary'!$B$5:$B$37,0)), "Energy Supply")</f>
        <v>Distribution System</v>
      </c>
      <c r="L16918" s="12"/>
      <c r="M16918" s="12">
        <v>6.0657499999999898</v>
      </c>
    </row>
    <row r="16919" spans="1:13" x14ac:dyDescent="0.3">
      <c r="A16919" s="18">
        <v>16917</v>
      </c>
      <c r="B16919" s="18">
        <f t="shared" si="530"/>
        <v>2023</v>
      </c>
      <c r="C16919" s="17">
        <v>45139</v>
      </c>
      <c r="D16919" s="18" t="s">
        <v>314</v>
      </c>
      <c r="E16919" s="18" t="s">
        <v>345</v>
      </c>
      <c r="F16919" s="18" t="str">
        <f t="shared" si="529"/>
        <v>Russell-Customer Charge-45139</v>
      </c>
      <c r="G16919" s="11" t="s">
        <v>131</v>
      </c>
      <c r="H16919" s="11" t="s">
        <v>56</v>
      </c>
      <c r="I16919" s="11" t="s">
        <v>56</v>
      </c>
      <c r="J16919" s="11" t="s">
        <v>56</v>
      </c>
      <c r="K16919" s="11" t="str">
        <f>IFERROR(INDEX('EDC Component Dictionary'!$C$5:$C$37,MATCH('Rates Database'!J16919,'EDC Component Dictionary'!$B$5:$B$37,0)), "Energy Supply")</f>
        <v>Distribution System</v>
      </c>
      <c r="L16919" s="12"/>
      <c r="M16919" s="12">
        <v>8</v>
      </c>
    </row>
    <row r="16920" spans="1:13" x14ac:dyDescent="0.3">
      <c r="A16920" s="18">
        <v>16918</v>
      </c>
      <c r="B16920" s="18">
        <f t="shared" si="530"/>
        <v>2023</v>
      </c>
      <c r="C16920" s="17">
        <v>45139</v>
      </c>
      <c r="D16920" s="18" t="s">
        <v>314</v>
      </c>
      <c r="E16920" s="18" t="s">
        <v>346</v>
      </c>
      <c r="F16920" s="18" t="str">
        <f t="shared" si="529"/>
        <v>Chester-Customer Charge-45139</v>
      </c>
      <c r="G16920" s="11" t="s">
        <v>131</v>
      </c>
      <c r="H16920" s="11" t="s">
        <v>56</v>
      </c>
      <c r="I16920" s="11" t="s">
        <v>56</v>
      </c>
      <c r="J16920" s="11" t="s">
        <v>56</v>
      </c>
      <c r="K16920" s="11" t="str">
        <f>IFERROR(INDEX('EDC Component Dictionary'!$C$5:$C$37,MATCH('Rates Database'!J16920,'EDC Component Dictionary'!$B$5:$B$37,0)), "Energy Supply")</f>
        <v>Distribution System</v>
      </c>
      <c r="L16920" s="12"/>
      <c r="M16920" s="12">
        <v>5.9850000000000199</v>
      </c>
    </row>
    <row r="16921" spans="1:13" x14ac:dyDescent="0.3">
      <c r="A16921" s="18">
        <v>16919</v>
      </c>
      <c r="B16921" s="18">
        <f t="shared" si="530"/>
        <v>2020</v>
      </c>
      <c r="C16921" s="17">
        <v>43891</v>
      </c>
      <c r="D16921" s="18" t="s">
        <v>314</v>
      </c>
      <c r="E16921" s="18" t="s">
        <v>315</v>
      </c>
      <c r="F16921" s="18" t="str">
        <f t="shared" si="529"/>
        <v>Holyoke-Customer Charge-43891</v>
      </c>
      <c r="G16921" s="11" t="s">
        <v>131</v>
      </c>
      <c r="H16921" s="11" t="s">
        <v>56</v>
      </c>
      <c r="I16921" s="11" t="s">
        <v>56</v>
      </c>
      <c r="J16921" s="11" t="s">
        <v>56</v>
      </c>
      <c r="K16921" s="11" t="str">
        <f>IFERROR(INDEX('EDC Component Dictionary'!$C$5:$C$37,MATCH('Rates Database'!J16921,'EDC Component Dictionary'!$B$5:$B$37,0)), "Energy Supply")</f>
        <v>Distribution System</v>
      </c>
      <c r="L16921" s="12"/>
      <c r="M16921" s="12">
        <v>4.9949999999999903</v>
      </c>
    </row>
    <row r="16922" spans="1:13" x14ac:dyDescent="0.3">
      <c r="A16922" s="18">
        <v>16920</v>
      </c>
      <c r="B16922" s="18">
        <f t="shared" si="530"/>
        <v>2020</v>
      </c>
      <c r="C16922" s="17">
        <v>43891</v>
      </c>
      <c r="D16922" s="18" t="s">
        <v>314</v>
      </c>
      <c r="E16922" s="18" t="s">
        <v>316</v>
      </c>
      <c r="F16922" s="18" t="str">
        <f t="shared" si="529"/>
        <v>West Boylston-Customer Charge-43891</v>
      </c>
      <c r="G16922" s="11" t="s">
        <v>131</v>
      </c>
      <c r="H16922" s="11" t="s">
        <v>56</v>
      </c>
      <c r="I16922" s="11" t="s">
        <v>56</v>
      </c>
      <c r="J16922" s="11" t="s">
        <v>56</v>
      </c>
      <c r="K16922" s="11" t="str">
        <f>IFERROR(INDEX('EDC Component Dictionary'!$C$5:$C$37,MATCH('Rates Database'!J16922,'EDC Component Dictionary'!$B$5:$B$37,0)), "Energy Supply")</f>
        <v>Distribution System</v>
      </c>
      <c r="L16922" s="12"/>
      <c r="M16922" s="12">
        <v>4.01400000000001</v>
      </c>
    </row>
    <row r="16923" spans="1:13" x14ac:dyDescent="0.3">
      <c r="A16923" s="18">
        <v>16921</v>
      </c>
      <c r="B16923" s="18">
        <f t="shared" si="530"/>
        <v>2020</v>
      </c>
      <c r="C16923" s="17">
        <v>43891</v>
      </c>
      <c r="D16923" s="18" t="s">
        <v>314</v>
      </c>
      <c r="E16923" s="18" t="s">
        <v>348</v>
      </c>
      <c r="F16923" s="18" t="str">
        <f t="shared" si="529"/>
        <v>Middleton-Customer Charge-43891</v>
      </c>
      <c r="G16923" s="11" t="s">
        <v>131</v>
      </c>
      <c r="H16923" s="11" t="s">
        <v>56</v>
      </c>
      <c r="I16923" s="11" t="s">
        <v>56</v>
      </c>
      <c r="J16923" s="11" t="s">
        <v>56</v>
      </c>
      <c r="K16923" s="11" t="str">
        <f>IFERROR(INDEX('EDC Component Dictionary'!$C$5:$C$37,MATCH('Rates Database'!J16923,'EDC Component Dictionary'!$B$5:$B$37,0)), "Energy Supply")</f>
        <v>Distribution System</v>
      </c>
      <c r="L16923" s="12"/>
      <c r="M16923" s="12">
        <v>5.0399999999999903</v>
      </c>
    </row>
    <row r="16924" spans="1:13" x14ac:dyDescent="0.3">
      <c r="A16924" s="18">
        <v>16922</v>
      </c>
      <c r="B16924" s="18">
        <f t="shared" si="530"/>
        <v>2020</v>
      </c>
      <c r="C16924" s="17">
        <v>43891</v>
      </c>
      <c r="D16924" s="18" t="s">
        <v>314</v>
      </c>
      <c r="E16924" s="18" t="s">
        <v>317</v>
      </c>
      <c r="F16924" s="18" t="str">
        <f t="shared" si="529"/>
        <v>Danvers-Customer Charge-43891</v>
      </c>
      <c r="G16924" s="11" t="s">
        <v>131</v>
      </c>
      <c r="H16924" s="11" t="s">
        <v>56</v>
      </c>
      <c r="I16924" s="11" t="s">
        <v>56</v>
      </c>
      <c r="J16924" s="11" t="s">
        <v>56</v>
      </c>
      <c r="K16924" s="11" t="str">
        <f>IFERROR(INDEX('EDC Component Dictionary'!$C$5:$C$37,MATCH('Rates Database'!J16924,'EDC Component Dictionary'!$B$5:$B$37,0)), "Energy Supply")</f>
        <v>Distribution System</v>
      </c>
      <c r="L16924" s="12"/>
      <c r="M16924" s="12">
        <v>5</v>
      </c>
    </row>
    <row r="16925" spans="1:13" x14ac:dyDescent="0.3">
      <c r="A16925" s="18">
        <v>16923</v>
      </c>
      <c r="B16925" s="18">
        <f t="shared" si="530"/>
        <v>2020</v>
      </c>
      <c r="C16925" s="17">
        <v>43891</v>
      </c>
      <c r="D16925" s="18" t="s">
        <v>314</v>
      </c>
      <c r="E16925" s="18" t="s">
        <v>318</v>
      </c>
      <c r="F16925" s="18" t="str">
        <f t="shared" si="529"/>
        <v>Peabody-Customer Charge-43891</v>
      </c>
      <c r="G16925" s="11" t="s">
        <v>131</v>
      </c>
      <c r="H16925" s="11" t="s">
        <v>56</v>
      </c>
      <c r="I16925" s="11" t="s">
        <v>56</v>
      </c>
      <c r="J16925" s="11" t="s">
        <v>56</v>
      </c>
      <c r="K16925" s="11" t="str">
        <f>IFERROR(INDEX('EDC Component Dictionary'!$C$5:$C$37,MATCH('Rates Database'!J16925,'EDC Component Dictionary'!$B$5:$B$37,0)), "Energy Supply")</f>
        <v>Distribution System</v>
      </c>
      <c r="L16925" s="12"/>
      <c r="M16925" s="12">
        <v>0.96199999999998198</v>
      </c>
    </row>
    <row r="16926" spans="1:13" x14ac:dyDescent="0.3">
      <c r="A16926" s="18">
        <v>16924</v>
      </c>
      <c r="B16926" s="18">
        <f t="shared" si="530"/>
        <v>2020</v>
      </c>
      <c r="C16926" s="17">
        <v>43891</v>
      </c>
      <c r="D16926" s="18" t="s">
        <v>314</v>
      </c>
      <c r="E16926" s="18" t="s">
        <v>319</v>
      </c>
      <c r="F16926" s="18" t="str">
        <f t="shared" si="529"/>
        <v>Ashburnham-Customer Charge-43891</v>
      </c>
      <c r="G16926" s="11" t="s">
        <v>131</v>
      </c>
      <c r="H16926" s="11" t="s">
        <v>56</v>
      </c>
      <c r="I16926" s="11" t="s">
        <v>56</v>
      </c>
      <c r="J16926" s="11" t="s">
        <v>56</v>
      </c>
      <c r="K16926" s="11" t="str">
        <f>IFERROR(INDEX('EDC Component Dictionary'!$C$5:$C$37,MATCH('Rates Database'!J16926,'EDC Component Dictionary'!$B$5:$B$37,0)), "Energy Supply")</f>
        <v>Distribution System</v>
      </c>
      <c r="L16926" s="12"/>
      <c r="M16926" s="12">
        <v>4.5</v>
      </c>
    </row>
    <row r="16927" spans="1:13" x14ac:dyDescent="0.3">
      <c r="A16927" s="18">
        <v>16925</v>
      </c>
      <c r="B16927" s="18">
        <f t="shared" si="530"/>
        <v>2020</v>
      </c>
      <c r="C16927" s="17">
        <v>43891</v>
      </c>
      <c r="D16927" s="18" t="s">
        <v>314</v>
      </c>
      <c r="E16927" s="18" t="s">
        <v>320</v>
      </c>
      <c r="F16927" s="18" t="str">
        <f t="shared" si="529"/>
        <v>Mansfield-Customer Charge-43891</v>
      </c>
      <c r="G16927" s="11" t="s">
        <v>131</v>
      </c>
      <c r="H16927" s="11" t="s">
        <v>56</v>
      </c>
      <c r="I16927" s="11" t="s">
        <v>56</v>
      </c>
      <c r="J16927" s="11" t="s">
        <v>56</v>
      </c>
      <c r="K16927" s="11" t="str">
        <f>IFERROR(INDEX('EDC Component Dictionary'!$C$5:$C$37,MATCH('Rates Database'!J16927,'EDC Component Dictionary'!$B$5:$B$37,0)), "Energy Supply")</f>
        <v>Distribution System</v>
      </c>
      <c r="L16927" s="12"/>
      <c r="M16927" s="12">
        <v>4</v>
      </c>
    </row>
    <row r="16928" spans="1:13" x14ac:dyDescent="0.3">
      <c r="A16928" s="18">
        <v>16926</v>
      </c>
      <c r="B16928" s="18">
        <f t="shared" si="530"/>
        <v>2020</v>
      </c>
      <c r="C16928" s="17">
        <v>43891</v>
      </c>
      <c r="D16928" s="18" t="s">
        <v>314</v>
      </c>
      <c r="E16928" s="18" t="s">
        <v>321</v>
      </c>
      <c r="F16928" s="18" t="str">
        <f t="shared" si="529"/>
        <v>Braintree-Customer Charge-43891</v>
      </c>
      <c r="G16928" s="11" t="s">
        <v>131</v>
      </c>
      <c r="H16928" s="11" t="s">
        <v>56</v>
      </c>
      <c r="I16928" s="11" t="s">
        <v>56</v>
      </c>
      <c r="J16928" s="11" t="s">
        <v>56</v>
      </c>
      <c r="K16928" s="11" t="str">
        <f>IFERROR(INDEX('EDC Component Dictionary'!$C$5:$C$37,MATCH('Rates Database'!J16928,'EDC Component Dictionary'!$B$5:$B$37,0)), "Energy Supply")</f>
        <v>Distribution System</v>
      </c>
      <c r="L16928" s="12"/>
      <c r="M16928" s="12">
        <v>5.12</v>
      </c>
    </row>
    <row r="16929" spans="1:13" x14ac:dyDescent="0.3">
      <c r="A16929" s="18">
        <v>16927</v>
      </c>
      <c r="B16929" s="18">
        <f t="shared" si="530"/>
        <v>2020</v>
      </c>
      <c r="C16929" s="17">
        <v>43891</v>
      </c>
      <c r="D16929" s="18" t="s">
        <v>314</v>
      </c>
      <c r="E16929" s="18" t="s">
        <v>322</v>
      </c>
      <c r="F16929" s="18" t="str">
        <f t="shared" si="529"/>
        <v>Paxton-Customer Charge-43891</v>
      </c>
      <c r="G16929" s="11" t="s">
        <v>131</v>
      </c>
      <c r="H16929" s="11" t="s">
        <v>56</v>
      </c>
      <c r="I16929" s="11" t="s">
        <v>56</v>
      </c>
      <c r="J16929" s="11" t="s">
        <v>56</v>
      </c>
      <c r="K16929" s="11" t="str">
        <f>IFERROR(INDEX('EDC Component Dictionary'!$C$5:$C$37,MATCH('Rates Database'!J16929,'EDC Component Dictionary'!$B$5:$B$37,0)), "Energy Supply")</f>
        <v>Distribution System</v>
      </c>
      <c r="L16929" s="12"/>
      <c r="M16929" s="12">
        <v>5</v>
      </c>
    </row>
    <row r="16930" spans="1:13" x14ac:dyDescent="0.3">
      <c r="A16930" s="18">
        <v>16928</v>
      </c>
      <c r="B16930" s="18">
        <f t="shared" si="530"/>
        <v>2020</v>
      </c>
      <c r="C16930" s="17">
        <v>43891</v>
      </c>
      <c r="D16930" s="18" t="s">
        <v>314</v>
      </c>
      <c r="E16930" s="18" t="s">
        <v>323</v>
      </c>
      <c r="F16930" s="18" t="str">
        <f t="shared" si="529"/>
        <v>Templeton-Customer Charge-43891</v>
      </c>
      <c r="G16930" s="11" t="s">
        <v>131</v>
      </c>
      <c r="H16930" s="11" t="s">
        <v>56</v>
      </c>
      <c r="I16930" s="11" t="s">
        <v>56</v>
      </c>
      <c r="J16930" s="11" t="s">
        <v>56</v>
      </c>
      <c r="K16930" s="11" t="str">
        <f>IFERROR(INDEX('EDC Component Dictionary'!$C$5:$C$37,MATCH('Rates Database'!J16930,'EDC Component Dictionary'!$B$5:$B$37,0)), "Energy Supply")</f>
        <v>Distribution System</v>
      </c>
      <c r="L16930" s="12"/>
      <c r="M16930" s="12">
        <v>3.75</v>
      </c>
    </row>
    <row r="16931" spans="1:13" x14ac:dyDescent="0.3">
      <c r="A16931" s="18">
        <v>16929</v>
      </c>
      <c r="B16931" s="18">
        <f t="shared" si="530"/>
        <v>2020</v>
      </c>
      <c r="C16931" s="17">
        <v>43891</v>
      </c>
      <c r="D16931" s="18" t="s">
        <v>314</v>
      </c>
      <c r="E16931" s="18" t="s">
        <v>324</v>
      </c>
      <c r="F16931" s="18" t="str">
        <f t="shared" si="529"/>
        <v>Hudson-Customer Charge-43891</v>
      </c>
      <c r="G16931" s="11" t="s">
        <v>131</v>
      </c>
      <c r="H16931" s="11" t="s">
        <v>56</v>
      </c>
      <c r="I16931" s="11" t="s">
        <v>56</v>
      </c>
      <c r="J16931" s="11" t="s">
        <v>56</v>
      </c>
      <c r="K16931" s="11" t="str">
        <f>IFERROR(INDEX('EDC Component Dictionary'!$C$5:$C$37,MATCH('Rates Database'!J16931,'EDC Component Dictionary'!$B$5:$B$37,0)), "Energy Supply")</f>
        <v>Distribution System</v>
      </c>
      <c r="L16931" s="12"/>
      <c r="M16931" s="12">
        <v>1.8153999999999999</v>
      </c>
    </row>
    <row r="16932" spans="1:13" x14ac:dyDescent="0.3">
      <c r="A16932" s="18">
        <v>16930</v>
      </c>
      <c r="B16932" s="18">
        <f t="shared" si="530"/>
        <v>2020</v>
      </c>
      <c r="C16932" s="17">
        <v>43891</v>
      </c>
      <c r="D16932" s="18" t="s">
        <v>314</v>
      </c>
      <c r="E16932" s="18" t="s">
        <v>325</v>
      </c>
      <c r="F16932" s="18" t="str">
        <f t="shared" si="529"/>
        <v>Reading-Customer Charge-43891</v>
      </c>
      <c r="G16932" s="11" t="s">
        <v>131</v>
      </c>
      <c r="H16932" s="11" t="s">
        <v>56</v>
      </c>
      <c r="I16932" s="11" t="s">
        <v>56</v>
      </c>
      <c r="J16932" s="11" t="s">
        <v>56</v>
      </c>
      <c r="K16932" s="11" t="str">
        <f>IFERROR(INDEX('EDC Component Dictionary'!$C$5:$C$37,MATCH('Rates Database'!J16932,'EDC Component Dictionary'!$B$5:$B$37,0)), "Energy Supply")</f>
        <v>Distribution System</v>
      </c>
      <c r="L16932" s="12"/>
      <c r="M16932" s="12">
        <v>4.3520000000000003</v>
      </c>
    </row>
    <row r="16933" spans="1:13" x14ac:dyDescent="0.3">
      <c r="A16933" s="18">
        <v>16931</v>
      </c>
      <c r="B16933" s="18">
        <f t="shared" si="530"/>
        <v>2020</v>
      </c>
      <c r="C16933" s="17">
        <v>43891</v>
      </c>
      <c r="D16933" s="18" t="s">
        <v>314</v>
      </c>
      <c r="E16933" s="18" t="s">
        <v>326</v>
      </c>
      <c r="F16933" s="18" t="str">
        <f t="shared" si="529"/>
        <v>Shrewsbury-Customer Charge-43891</v>
      </c>
      <c r="G16933" s="11" t="s">
        <v>131</v>
      </c>
      <c r="H16933" s="11" t="s">
        <v>56</v>
      </c>
      <c r="I16933" s="11" t="s">
        <v>56</v>
      </c>
      <c r="J16933" s="11" t="s">
        <v>56</v>
      </c>
      <c r="K16933" s="11" t="str">
        <f>IFERROR(INDEX('EDC Component Dictionary'!$C$5:$C$37,MATCH('Rates Database'!J16933,'EDC Component Dictionary'!$B$5:$B$37,0)), "Energy Supply")</f>
        <v>Distribution System</v>
      </c>
      <c r="L16933" s="12"/>
      <c r="M16933" s="12">
        <v>5</v>
      </c>
    </row>
    <row r="16934" spans="1:13" x14ac:dyDescent="0.3">
      <c r="A16934" s="18">
        <v>16932</v>
      </c>
      <c r="B16934" s="18">
        <f t="shared" si="530"/>
        <v>2020</v>
      </c>
      <c r="C16934" s="17">
        <v>43891</v>
      </c>
      <c r="D16934" s="18" t="s">
        <v>314</v>
      </c>
      <c r="E16934" s="18" t="s">
        <v>327</v>
      </c>
      <c r="F16934" s="18" t="str">
        <f t="shared" si="529"/>
        <v>Ipswich-Customer Charge-43891</v>
      </c>
      <c r="G16934" s="11" t="s">
        <v>131</v>
      </c>
      <c r="H16934" s="11" t="s">
        <v>56</v>
      </c>
      <c r="I16934" s="11" t="s">
        <v>56</v>
      </c>
      <c r="J16934" s="11" t="s">
        <v>56</v>
      </c>
      <c r="K16934" s="11" t="str">
        <f>IFERROR(INDEX('EDC Component Dictionary'!$C$5:$C$37,MATCH('Rates Database'!J16934,'EDC Component Dictionary'!$B$5:$B$37,0)), "Energy Supply")</f>
        <v>Distribution System</v>
      </c>
      <c r="L16934" s="12"/>
      <c r="M16934" s="12">
        <v>4</v>
      </c>
    </row>
    <row r="16935" spans="1:13" x14ac:dyDescent="0.3">
      <c r="A16935" s="18">
        <v>16933</v>
      </c>
      <c r="B16935" s="18">
        <f t="shared" si="530"/>
        <v>2020</v>
      </c>
      <c r="C16935" s="17">
        <v>43891</v>
      </c>
      <c r="D16935" s="18" t="s">
        <v>314</v>
      </c>
      <c r="E16935" s="18" t="s">
        <v>328</v>
      </c>
      <c r="F16935" s="18" t="str">
        <f t="shared" si="529"/>
        <v>Westfield-Customer Charge-43891</v>
      </c>
      <c r="G16935" s="11" t="s">
        <v>131</v>
      </c>
      <c r="H16935" s="11" t="s">
        <v>56</v>
      </c>
      <c r="I16935" s="11" t="s">
        <v>56</v>
      </c>
      <c r="J16935" s="11" t="s">
        <v>56</v>
      </c>
      <c r="K16935" s="11" t="str">
        <f>IFERROR(INDEX('EDC Component Dictionary'!$C$5:$C$37,MATCH('Rates Database'!J16935,'EDC Component Dictionary'!$B$5:$B$37,0)), "Energy Supply")</f>
        <v>Distribution System</v>
      </c>
      <c r="L16935" s="12"/>
      <c r="M16935" s="12">
        <v>11.637499999999999</v>
      </c>
    </row>
    <row r="16936" spans="1:13" x14ac:dyDescent="0.3">
      <c r="A16936" s="18">
        <v>16934</v>
      </c>
      <c r="B16936" s="18">
        <f t="shared" si="530"/>
        <v>2020</v>
      </c>
      <c r="C16936" s="17">
        <v>43891</v>
      </c>
      <c r="D16936" s="18" t="s">
        <v>314</v>
      </c>
      <c r="E16936" s="18" t="s">
        <v>351</v>
      </c>
      <c r="F16936" s="18" t="str">
        <f t="shared" si="529"/>
        <v>Groton-Customer Charge-43891</v>
      </c>
      <c r="G16936" s="11" t="s">
        <v>131</v>
      </c>
      <c r="H16936" s="11" t="s">
        <v>56</v>
      </c>
      <c r="I16936" s="11" t="s">
        <v>56</v>
      </c>
      <c r="J16936" s="11" t="s">
        <v>56</v>
      </c>
      <c r="K16936" s="11" t="str">
        <f>IFERROR(INDEX('EDC Component Dictionary'!$C$5:$C$37,MATCH('Rates Database'!J16936,'EDC Component Dictionary'!$B$5:$B$37,0)), "Energy Supply")</f>
        <v>Distribution System</v>
      </c>
      <c r="L16936" s="12"/>
      <c r="M16936" s="12">
        <v>3.82</v>
      </c>
    </row>
    <row r="16937" spans="1:13" x14ac:dyDescent="0.3">
      <c r="A16937" s="18">
        <v>16935</v>
      </c>
      <c r="B16937" s="18">
        <f t="shared" si="530"/>
        <v>2020</v>
      </c>
      <c r="C16937" s="17">
        <v>43891</v>
      </c>
      <c r="D16937" s="18" t="s">
        <v>314</v>
      </c>
      <c r="E16937" s="18" t="s">
        <v>329</v>
      </c>
      <c r="F16937" s="18" t="str">
        <f t="shared" si="529"/>
        <v>Merrimac-Customer Charge-43891</v>
      </c>
      <c r="G16937" s="11" t="s">
        <v>131</v>
      </c>
      <c r="H16937" s="11" t="s">
        <v>56</v>
      </c>
      <c r="I16937" s="11" t="s">
        <v>56</v>
      </c>
      <c r="J16937" s="11" t="s">
        <v>56</v>
      </c>
      <c r="K16937" s="11" t="str">
        <f>IFERROR(INDEX('EDC Component Dictionary'!$C$5:$C$37,MATCH('Rates Database'!J16937,'EDC Component Dictionary'!$B$5:$B$37,0)), "Energy Supply")</f>
        <v>Distribution System</v>
      </c>
      <c r="L16937" s="12"/>
      <c r="M16937" s="12">
        <v>5.5</v>
      </c>
    </row>
    <row r="16938" spans="1:13" x14ac:dyDescent="0.3">
      <c r="A16938" s="18">
        <v>16936</v>
      </c>
      <c r="B16938" s="18">
        <f t="shared" si="530"/>
        <v>2020</v>
      </c>
      <c r="C16938" s="17">
        <v>43891</v>
      </c>
      <c r="D16938" s="18" t="s">
        <v>314</v>
      </c>
      <c r="E16938" s="18" t="s">
        <v>352</v>
      </c>
      <c r="F16938" s="18" t="str">
        <f t="shared" si="529"/>
        <v>Belmont-Customer Charge-43891</v>
      </c>
      <c r="G16938" s="11" t="s">
        <v>131</v>
      </c>
      <c r="H16938" s="11" t="s">
        <v>56</v>
      </c>
      <c r="I16938" s="11" t="s">
        <v>56</v>
      </c>
      <c r="J16938" s="11" t="s">
        <v>56</v>
      </c>
      <c r="K16938" s="11" t="str">
        <f>IFERROR(INDEX('EDC Component Dictionary'!$C$5:$C$37,MATCH('Rates Database'!J16938,'EDC Component Dictionary'!$B$5:$B$37,0)), "Energy Supply")</f>
        <v>Distribution System</v>
      </c>
      <c r="L16938" s="12"/>
      <c r="M16938" s="12">
        <v>10.5999999999999</v>
      </c>
    </row>
    <row r="16939" spans="1:13" x14ac:dyDescent="0.3">
      <c r="A16939" s="18">
        <v>16937</v>
      </c>
      <c r="B16939" s="18">
        <f t="shared" si="530"/>
        <v>2020</v>
      </c>
      <c r="C16939" s="17">
        <v>43891</v>
      </c>
      <c r="D16939" s="18" t="s">
        <v>314</v>
      </c>
      <c r="E16939" s="18" t="s">
        <v>330</v>
      </c>
      <c r="F16939" s="18" t="str">
        <f t="shared" si="529"/>
        <v>Chicopee-Customer Charge-43891</v>
      </c>
      <c r="G16939" s="11" t="s">
        <v>131</v>
      </c>
      <c r="H16939" s="11" t="s">
        <v>56</v>
      </c>
      <c r="I16939" s="11" t="s">
        <v>56</v>
      </c>
      <c r="J16939" s="11" t="s">
        <v>56</v>
      </c>
      <c r="K16939" s="11" t="str">
        <f>IFERROR(INDEX('EDC Component Dictionary'!$C$5:$C$37,MATCH('Rates Database'!J16939,'EDC Component Dictionary'!$B$5:$B$37,0)), "Energy Supply")</f>
        <v>Distribution System</v>
      </c>
      <c r="L16939" s="12"/>
      <c r="M16939" s="12">
        <v>5.6</v>
      </c>
    </row>
    <row r="16940" spans="1:13" x14ac:dyDescent="0.3">
      <c r="A16940" s="18">
        <v>16938</v>
      </c>
      <c r="B16940" s="18">
        <f t="shared" si="530"/>
        <v>2020</v>
      </c>
      <c r="C16940" s="17">
        <v>43891</v>
      </c>
      <c r="D16940" s="18" t="s">
        <v>314</v>
      </c>
      <c r="E16940" s="18" t="s">
        <v>331</v>
      </c>
      <c r="F16940" s="18" t="str">
        <f t="shared" si="529"/>
        <v>Marblehead-Customer Charge-43891</v>
      </c>
      <c r="G16940" s="11" t="s">
        <v>131</v>
      </c>
      <c r="H16940" s="11" t="s">
        <v>56</v>
      </c>
      <c r="I16940" s="11" t="s">
        <v>56</v>
      </c>
      <c r="J16940" s="11" t="s">
        <v>56</v>
      </c>
      <c r="K16940" s="11" t="str">
        <f>IFERROR(INDEX('EDC Component Dictionary'!$C$5:$C$37,MATCH('Rates Database'!J16940,'EDC Component Dictionary'!$B$5:$B$37,0)), "Energy Supply")</f>
        <v>Distribution System</v>
      </c>
      <c r="L16940" s="12"/>
      <c r="M16940" s="12">
        <v>0.82999999999999796</v>
      </c>
    </row>
    <row r="16941" spans="1:13" x14ac:dyDescent="0.3">
      <c r="A16941" s="18">
        <v>16939</v>
      </c>
      <c r="B16941" s="18">
        <f t="shared" si="530"/>
        <v>2020</v>
      </c>
      <c r="C16941" s="17">
        <v>43891</v>
      </c>
      <c r="D16941" s="18" t="s">
        <v>314</v>
      </c>
      <c r="E16941" s="18" t="s">
        <v>332</v>
      </c>
      <c r="F16941" s="18" t="str">
        <f t="shared" si="529"/>
        <v>Hingham-Customer Charge-43891</v>
      </c>
      <c r="G16941" s="11" t="s">
        <v>131</v>
      </c>
      <c r="H16941" s="11" t="s">
        <v>56</v>
      </c>
      <c r="I16941" s="11" t="s">
        <v>56</v>
      </c>
      <c r="J16941" s="11" t="s">
        <v>56</v>
      </c>
      <c r="K16941" s="11" t="str">
        <f>IFERROR(INDEX('EDC Component Dictionary'!$C$5:$C$37,MATCH('Rates Database'!J16941,'EDC Component Dictionary'!$B$5:$B$37,0)), "Energy Supply")</f>
        <v>Distribution System</v>
      </c>
      <c r="L16941" s="12"/>
      <c r="M16941" s="12">
        <v>7.9739999999999798</v>
      </c>
    </row>
    <row r="16942" spans="1:13" x14ac:dyDescent="0.3">
      <c r="A16942" s="18">
        <v>16940</v>
      </c>
      <c r="B16942" s="18">
        <f t="shared" si="530"/>
        <v>2020</v>
      </c>
      <c r="C16942" s="17">
        <v>43891</v>
      </c>
      <c r="D16942" s="18" t="s">
        <v>314</v>
      </c>
      <c r="E16942" s="18" t="s">
        <v>333</v>
      </c>
      <c r="F16942" s="18" t="str">
        <f t="shared" si="529"/>
        <v>South Hadley-Customer Charge-43891</v>
      </c>
      <c r="G16942" s="11" t="s">
        <v>131</v>
      </c>
      <c r="H16942" s="11" t="s">
        <v>56</v>
      </c>
      <c r="I16942" s="11" t="s">
        <v>56</v>
      </c>
      <c r="J16942" s="11" t="s">
        <v>56</v>
      </c>
      <c r="K16942" s="11" t="str">
        <f>IFERROR(INDEX('EDC Component Dictionary'!$C$5:$C$37,MATCH('Rates Database'!J16942,'EDC Component Dictionary'!$B$5:$B$37,0)), "Energy Supply")</f>
        <v>Distribution System</v>
      </c>
      <c r="L16942" s="12"/>
      <c r="M16942" s="12">
        <v>4.7</v>
      </c>
    </row>
    <row r="16943" spans="1:13" x14ac:dyDescent="0.3">
      <c r="A16943" s="18">
        <v>16941</v>
      </c>
      <c r="B16943" s="18">
        <f t="shared" si="530"/>
        <v>2020</v>
      </c>
      <c r="C16943" s="17">
        <v>43891</v>
      </c>
      <c r="D16943" s="18" t="s">
        <v>314</v>
      </c>
      <c r="E16943" s="18" t="s">
        <v>334</v>
      </c>
      <c r="F16943" s="18" t="str">
        <f t="shared" si="529"/>
        <v>Georgetown-Customer Charge-43891</v>
      </c>
      <c r="G16943" s="11" t="s">
        <v>131</v>
      </c>
      <c r="H16943" s="11" t="s">
        <v>56</v>
      </c>
      <c r="I16943" s="11" t="s">
        <v>56</v>
      </c>
      <c r="J16943" s="11" t="s">
        <v>56</v>
      </c>
      <c r="K16943" s="11" t="str">
        <f>IFERROR(INDEX('EDC Component Dictionary'!$C$5:$C$37,MATCH('Rates Database'!J16943,'EDC Component Dictionary'!$B$5:$B$37,0)), "Energy Supply")</f>
        <v>Distribution System</v>
      </c>
      <c r="L16943" s="12"/>
      <c r="M16943" s="12">
        <v>5.41099999999998</v>
      </c>
    </row>
    <row r="16944" spans="1:13" x14ac:dyDescent="0.3">
      <c r="A16944" s="18">
        <v>16942</v>
      </c>
      <c r="B16944" s="18">
        <f t="shared" si="530"/>
        <v>2020</v>
      </c>
      <c r="C16944" s="17">
        <v>43891</v>
      </c>
      <c r="D16944" s="18" t="s">
        <v>314</v>
      </c>
      <c r="E16944" s="18" t="s">
        <v>335</v>
      </c>
      <c r="F16944" s="18" t="str">
        <f t="shared" si="529"/>
        <v>Sterling-Customer Charge-43891</v>
      </c>
      <c r="G16944" s="11" t="s">
        <v>131</v>
      </c>
      <c r="H16944" s="11" t="s">
        <v>56</v>
      </c>
      <c r="I16944" s="11" t="s">
        <v>56</v>
      </c>
      <c r="J16944" s="11" t="s">
        <v>56</v>
      </c>
      <c r="K16944" s="11" t="str">
        <f>IFERROR(INDEX('EDC Component Dictionary'!$C$5:$C$37,MATCH('Rates Database'!J16944,'EDC Component Dictionary'!$B$5:$B$37,0)), "Energy Supply")</f>
        <v>Distribution System</v>
      </c>
      <c r="L16944" s="12"/>
      <c r="M16944" s="12">
        <v>4</v>
      </c>
    </row>
    <row r="16945" spans="1:13" x14ac:dyDescent="0.3">
      <c r="A16945" s="18">
        <v>16943</v>
      </c>
      <c r="B16945" s="18">
        <f t="shared" si="530"/>
        <v>2020</v>
      </c>
      <c r="C16945" s="17">
        <v>43891</v>
      </c>
      <c r="D16945" s="18" t="s">
        <v>314</v>
      </c>
      <c r="E16945" s="18" t="s">
        <v>336</v>
      </c>
      <c r="F16945" s="18" t="str">
        <f t="shared" si="529"/>
        <v>Littleton-Customer Charge-43891</v>
      </c>
      <c r="G16945" s="11" t="s">
        <v>131</v>
      </c>
      <c r="H16945" s="11" t="s">
        <v>56</v>
      </c>
      <c r="I16945" s="11" t="s">
        <v>56</v>
      </c>
      <c r="J16945" s="11" t="s">
        <v>56</v>
      </c>
      <c r="K16945" s="11" t="str">
        <f>IFERROR(INDEX('EDC Component Dictionary'!$C$5:$C$37,MATCH('Rates Database'!J16945,'EDC Component Dictionary'!$B$5:$B$37,0)), "Energy Supply")</f>
        <v>Distribution System</v>
      </c>
      <c r="L16945" s="12"/>
      <c r="M16945" s="12">
        <v>3.5000000000000102</v>
      </c>
    </row>
    <row r="16946" spans="1:13" x14ac:dyDescent="0.3">
      <c r="A16946" s="18">
        <v>16944</v>
      </c>
      <c r="B16946" s="18">
        <f t="shared" si="530"/>
        <v>2020</v>
      </c>
      <c r="C16946" s="17">
        <v>43891</v>
      </c>
      <c r="D16946" s="18" t="s">
        <v>314</v>
      </c>
      <c r="E16946" s="18" t="s">
        <v>337</v>
      </c>
      <c r="F16946" s="18" t="str">
        <f t="shared" si="529"/>
        <v>Boylston-Customer Charge-43891</v>
      </c>
      <c r="G16946" s="11" t="s">
        <v>131</v>
      </c>
      <c r="H16946" s="11" t="s">
        <v>56</v>
      </c>
      <c r="I16946" s="11" t="s">
        <v>56</v>
      </c>
      <c r="J16946" s="11" t="s">
        <v>56</v>
      </c>
      <c r="K16946" s="11" t="str">
        <f>IFERROR(INDEX('EDC Component Dictionary'!$C$5:$C$37,MATCH('Rates Database'!J16946,'EDC Component Dictionary'!$B$5:$B$37,0)), "Energy Supply")</f>
        <v>Distribution System</v>
      </c>
      <c r="L16946" s="12"/>
      <c r="M16946" s="12">
        <v>9</v>
      </c>
    </row>
    <row r="16947" spans="1:13" x14ac:dyDescent="0.3">
      <c r="A16947" s="18">
        <v>16945</v>
      </c>
      <c r="B16947" s="18">
        <f t="shared" si="530"/>
        <v>2020</v>
      </c>
      <c r="C16947" s="17">
        <v>43891</v>
      </c>
      <c r="D16947" s="18" t="s">
        <v>314</v>
      </c>
      <c r="E16947" s="18" t="s">
        <v>338</v>
      </c>
      <c r="F16947" s="18" t="str">
        <f t="shared" si="529"/>
        <v>Princeton-Customer Charge-43891</v>
      </c>
      <c r="G16947" s="11" t="s">
        <v>131</v>
      </c>
      <c r="H16947" s="11" t="s">
        <v>56</v>
      </c>
      <c r="I16947" s="11" t="s">
        <v>56</v>
      </c>
      <c r="J16947" s="11" t="s">
        <v>56</v>
      </c>
      <c r="K16947" s="11" t="str">
        <f>IFERROR(INDEX('EDC Component Dictionary'!$C$5:$C$37,MATCH('Rates Database'!J16947,'EDC Component Dictionary'!$B$5:$B$37,0)), "Energy Supply")</f>
        <v>Distribution System</v>
      </c>
      <c r="L16947" s="12"/>
      <c r="M16947" s="12">
        <v>8.9500000000000099</v>
      </c>
    </row>
    <row r="16948" spans="1:13" x14ac:dyDescent="0.3">
      <c r="A16948" s="18">
        <v>16946</v>
      </c>
      <c r="B16948" s="18">
        <f t="shared" si="530"/>
        <v>2020</v>
      </c>
      <c r="C16948" s="17">
        <v>43891</v>
      </c>
      <c r="D16948" s="18" t="s">
        <v>314</v>
      </c>
      <c r="E16948" s="18" t="s">
        <v>347</v>
      </c>
      <c r="F16948" s="18" t="str">
        <f t="shared" si="529"/>
        <v>Middleborough-Customer Charge-43891</v>
      </c>
      <c r="G16948" s="11" t="s">
        <v>131</v>
      </c>
      <c r="H16948" s="11" t="s">
        <v>56</v>
      </c>
      <c r="I16948" s="11" t="s">
        <v>56</v>
      </c>
      <c r="J16948" s="11" t="s">
        <v>56</v>
      </c>
      <c r="K16948" s="11" t="str">
        <f>IFERROR(INDEX('EDC Component Dictionary'!$C$5:$C$37,MATCH('Rates Database'!J16948,'EDC Component Dictionary'!$B$5:$B$37,0)), "Energy Supply")</f>
        <v>Distribution System</v>
      </c>
      <c r="L16948" s="12"/>
      <c r="M16948" s="12">
        <v>4.5049999999999901</v>
      </c>
    </row>
    <row r="16949" spans="1:13" x14ac:dyDescent="0.3">
      <c r="A16949" s="18">
        <v>16947</v>
      </c>
      <c r="B16949" s="18">
        <f t="shared" si="530"/>
        <v>2020</v>
      </c>
      <c r="C16949" s="17">
        <v>43891</v>
      </c>
      <c r="D16949" s="18" t="s">
        <v>314</v>
      </c>
      <c r="E16949" s="18" t="s">
        <v>339</v>
      </c>
      <c r="F16949" s="18" t="str">
        <f t="shared" si="529"/>
        <v>Rowley-Customer Charge-43891</v>
      </c>
      <c r="G16949" s="11" t="s">
        <v>131</v>
      </c>
      <c r="H16949" s="11" t="s">
        <v>56</v>
      </c>
      <c r="I16949" s="11" t="s">
        <v>56</v>
      </c>
      <c r="J16949" s="11" t="s">
        <v>56</v>
      </c>
      <c r="K16949" s="11" t="str">
        <f>IFERROR(INDEX('EDC Component Dictionary'!$C$5:$C$37,MATCH('Rates Database'!J16949,'EDC Component Dictionary'!$B$5:$B$37,0)), "Energy Supply")</f>
        <v>Distribution System</v>
      </c>
      <c r="L16949" s="12"/>
      <c r="M16949" s="12">
        <v>4</v>
      </c>
    </row>
    <row r="16950" spans="1:13" x14ac:dyDescent="0.3">
      <c r="A16950" s="18">
        <v>16948</v>
      </c>
      <c r="B16950" s="18">
        <f t="shared" si="530"/>
        <v>2020</v>
      </c>
      <c r="C16950" s="17">
        <v>43891</v>
      </c>
      <c r="D16950" s="18" t="s">
        <v>314</v>
      </c>
      <c r="E16950" s="18" t="s">
        <v>353</v>
      </c>
      <c r="F16950" s="18" t="str">
        <f t="shared" si="529"/>
        <v>Concord-Customer Charge-43891</v>
      </c>
      <c r="G16950" s="11" t="s">
        <v>131</v>
      </c>
      <c r="H16950" s="11" t="s">
        <v>56</v>
      </c>
      <c r="I16950" s="11" t="s">
        <v>56</v>
      </c>
      <c r="J16950" s="11" t="s">
        <v>56</v>
      </c>
      <c r="K16950" s="11" t="str">
        <f>IFERROR(INDEX('EDC Component Dictionary'!$C$5:$C$37,MATCH('Rates Database'!J16950,'EDC Component Dictionary'!$B$5:$B$37,0)), "Energy Supply")</f>
        <v>Distribution System</v>
      </c>
      <c r="L16950" s="12"/>
      <c r="M16950" s="12">
        <v>8.4166500000000006</v>
      </c>
    </row>
    <row r="16951" spans="1:13" x14ac:dyDescent="0.3">
      <c r="A16951" s="18">
        <v>16949</v>
      </c>
      <c r="B16951" s="18">
        <f t="shared" si="530"/>
        <v>2020</v>
      </c>
      <c r="C16951" s="17">
        <v>43891</v>
      </c>
      <c r="D16951" s="18" t="s">
        <v>314</v>
      </c>
      <c r="E16951" s="18" t="s">
        <v>340</v>
      </c>
      <c r="F16951" s="18" t="str">
        <f t="shared" si="529"/>
        <v>Wakefield-Customer Charge-43891</v>
      </c>
      <c r="G16951" s="11" t="s">
        <v>131</v>
      </c>
      <c r="H16951" s="11" t="s">
        <v>56</v>
      </c>
      <c r="I16951" s="11" t="s">
        <v>56</v>
      </c>
      <c r="J16951" s="11" t="s">
        <v>56</v>
      </c>
      <c r="K16951" s="11" t="str">
        <f>IFERROR(INDEX('EDC Component Dictionary'!$C$5:$C$37,MATCH('Rates Database'!J16951,'EDC Component Dictionary'!$B$5:$B$37,0)), "Energy Supply")</f>
        <v>Distribution System</v>
      </c>
      <c r="L16951" s="12"/>
      <c r="M16951" s="12">
        <v>6</v>
      </c>
    </row>
    <row r="16952" spans="1:13" x14ac:dyDescent="0.3">
      <c r="A16952" s="18">
        <v>16950</v>
      </c>
      <c r="B16952" s="18">
        <f t="shared" si="530"/>
        <v>2020</v>
      </c>
      <c r="C16952" s="17">
        <v>43891</v>
      </c>
      <c r="D16952" s="18" t="s">
        <v>314</v>
      </c>
      <c r="E16952" s="18" t="s">
        <v>341</v>
      </c>
      <c r="F16952" s="18" t="str">
        <f t="shared" si="529"/>
        <v>Hull-Customer Charge-43891</v>
      </c>
      <c r="G16952" s="11" t="s">
        <v>131</v>
      </c>
      <c r="H16952" s="11" t="s">
        <v>56</v>
      </c>
      <c r="I16952" s="11" t="s">
        <v>56</v>
      </c>
      <c r="J16952" s="11" t="s">
        <v>56</v>
      </c>
      <c r="K16952" s="11" t="str">
        <f>IFERROR(INDEX('EDC Component Dictionary'!$C$5:$C$37,MATCH('Rates Database'!J16952,'EDC Component Dictionary'!$B$5:$B$37,0)), "Energy Supply")</f>
        <v>Distribution System</v>
      </c>
      <c r="L16952" s="12"/>
      <c r="M16952" s="12">
        <v>5.7960000000000003</v>
      </c>
    </row>
    <row r="16953" spans="1:13" x14ac:dyDescent="0.3">
      <c r="A16953" s="18">
        <v>16951</v>
      </c>
      <c r="B16953" s="18">
        <f t="shared" si="530"/>
        <v>2020</v>
      </c>
      <c r="C16953" s="17">
        <v>43891</v>
      </c>
      <c r="D16953" s="18" t="s">
        <v>314</v>
      </c>
      <c r="E16953" s="18" t="s">
        <v>342</v>
      </c>
      <c r="F16953" s="18" t="str">
        <f t="shared" si="529"/>
        <v>North Attleborough-Customer Charge-43891</v>
      </c>
      <c r="G16953" s="11" t="s">
        <v>131</v>
      </c>
      <c r="H16953" s="11" t="s">
        <v>56</v>
      </c>
      <c r="I16953" s="11" t="s">
        <v>56</v>
      </c>
      <c r="J16953" s="11" t="s">
        <v>56</v>
      </c>
      <c r="K16953" s="11" t="str">
        <f>IFERROR(INDEX('EDC Component Dictionary'!$C$5:$C$37,MATCH('Rates Database'!J16953,'EDC Component Dictionary'!$B$5:$B$37,0)), "Energy Supply")</f>
        <v>Distribution System</v>
      </c>
      <c r="L16953" s="12"/>
      <c r="M16953" s="12">
        <v>10.329999999999901</v>
      </c>
    </row>
    <row r="16954" spans="1:13" x14ac:dyDescent="0.3">
      <c r="A16954" s="18">
        <v>16952</v>
      </c>
      <c r="B16954" s="18">
        <f t="shared" si="530"/>
        <v>2020</v>
      </c>
      <c r="C16954" s="17">
        <v>43891</v>
      </c>
      <c r="D16954" s="18" t="s">
        <v>314</v>
      </c>
      <c r="E16954" s="18" t="s">
        <v>343</v>
      </c>
      <c r="F16954" s="18" t="str">
        <f t="shared" si="529"/>
        <v>Holden-Customer Charge-43891</v>
      </c>
      <c r="G16954" s="11" t="s">
        <v>131</v>
      </c>
      <c r="H16954" s="11" t="s">
        <v>56</v>
      </c>
      <c r="I16954" s="11" t="s">
        <v>56</v>
      </c>
      <c r="J16954" s="11" t="s">
        <v>56</v>
      </c>
      <c r="K16954" s="11" t="str">
        <f>IFERROR(INDEX('EDC Component Dictionary'!$C$5:$C$37,MATCH('Rates Database'!J16954,'EDC Component Dictionary'!$B$5:$B$37,0)), "Energy Supply")</f>
        <v>Distribution System</v>
      </c>
      <c r="L16954" s="12"/>
      <c r="M16954" s="12">
        <v>4.25</v>
      </c>
    </row>
    <row r="16955" spans="1:13" x14ac:dyDescent="0.3">
      <c r="A16955" s="18">
        <v>16953</v>
      </c>
      <c r="B16955" s="18">
        <f t="shared" si="530"/>
        <v>2020</v>
      </c>
      <c r="C16955" s="17">
        <v>43891</v>
      </c>
      <c r="D16955" s="18" t="s">
        <v>314</v>
      </c>
      <c r="E16955" s="18" t="s">
        <v>354</v>
      </c>
      <c r="F16955" s="18" t="str">
        <f t="shared" si="529"/>
        <v>Taunton-Customer Charge-43891</v>
      </c>
      <c r="G16955" s="11" t="s">
        <v>131</v>
      </c>
      <c r="H16955" s="11" t="s">
        <v>56</v>
      </c>
      <c r="I16955" s="11" t="s">
        <v>56</v>
      </c>
      <c r="J16955" s="11" t="s">
        <v>56</v>
      </c>
      <c r="K16955" s="11" t="str">
        <f>IFERROR(INDEX('EDC Component Dictionary'!$C$5:$C$37,MATCH('Rates Database'!J16955,'EDC Component Dictionary'!$B$5:$B$37,0)), "Energy Supply")</f>
        <v>Distribution System</v>
      </c>
      <c r="L16955" s="12"/>
      <c r="M16955" s="12">
        <v>9.2244999999999902</v>
      </c>
    </row>
    <row r="16956" spans="1:13" x14ac:dyDescent="0.3">
      <c r="A16956" s="18">
        <v>16954</v>
      </c>
      <c r="B16956" s="18">
        <f t="shared" si="530"/>
        <v>2020</v>
      </c>
      <c r="C16956" s="17">
        <v>43891</v>
      </c>
      <c r="D16956" s="18" t="s">
        <v>314</v>
      </c>
      <c r="E16956" s="18" t="s">
        <v>344</v>
      </c>
      <c r="F16956" s="18" t="str">
        <f t="shared" si="529"/>
        <v>Norwood-Customer Charge-43891</v>
      </c>
      <c r="G16956" s="11" t="s">
        <v>131</v>
      </c>
      <c r="H16956" s="11" t="s">
        <v>56</v>
      </c>
      <c r="I16956" s="11" t="s">
        <v>56</v>
      </c>
      <c r="J16956" s="11" t="s">
        <v>56</v>
      </c>
      <c r="K16956" s="11" t="str">
        <f>IFERROR(INDEX('EDC Component Dictionary'!$C$5:$C$37,MATCH('Rates Database'!J16956,'EDC Component Dictionary'!$B$5:$B$37,0)), "Energy Supply")</f>
        <v>Distribution System</v>
      </c>
      <c r="L16956" s="12"/>
      <c r="M16956" s="12">
        <v>9</v>
      </c>
    </row>
    <row r="16957" spans="1:13" x14ac:dyDescent="0.3">
      <c r="A16957" s="18">
        <v>16955</v>
      </c>
      <c r="B16957" s="18">
        <f t="shared" si="530"/>
        <v>2020</v>
      </c>
      <c r="C16957" s="17">
        <v>43891</v>
      </c>
      <c r="D16957" s="18" t="s">
        <v>314</v>
      </c>
      <c r="E16957" s="18" t="s">
        <v>355</v>
      </c>
      <c r="F16957" s="18" t="str">
        <f t="shared" si="529"/>
        <v>Wellesley-Customer Charge-43891</v>
      </c>
      <c r="G16957" s="11" t="s">
        <v>131</v>
      </c>
      <c r="H16957" s="11" t="s">
        <v>56</v>
      </c>
      <c r="I16957" s="11" t="s">
        <v>56</v>
      </c>
      <c r="J16957" s="11" t="s">
        <v>56</v>
      </c>
      <c r="K16957" s="11" t="str">
        <f>IFERROR(INDEX('EDC Component Dictionary'!$C$5:$C$37,MATCH('Rates Database'!J16957,'EDC Component Dictionary'!$B$5:$B$37,0)), "Energy Supply")</f>
        <v>Distribution System</v>
      </c>
      <c r="L16957" s="12"/>
      <c r="M16957" s="12">
        <v>2.5935000000000001</v>
      </c>
    </row>
    <row r="16958" spans="1:13" x14ac:dyDescent="0.3">
      <c r="A16958" s="18">
        <v>16956</v>
      </c>
      <c r="B16958" s="18">
        <f t="shared" si="530"/>
        <v>2020</v>
      </c>
      <c r="C16958" s="17">
        <v>43891</v>
      </c>
      <c r="D16958" s="18" t="s">
        <v>314</v>
      </c>
      <c r="E16958" s="18" t="s">
        <v>345</v>
      </c>
      <c r="F16958" s="18" t="str">
        <f t="shared" si="529"/>
        <v>Russell-Customer Charge-43891</v>
      </c>
      <c r="G16958" s="11" t="s">
        <v>131</v>
      </c>
      <c r="H16958" s="11" t="s">
        <v>56</v>
      </c>
      <c r="I16958" s="11" t="s">
        <v>56</v>
      </c>
      <c r="J16958" s="11" t="s">
        <v>56</v>
      </c>
      <c r="K16958" s="11" t="str">
        <f>IFERROR(INDEX('EDC Component Dictionary'!$C$5:$C$37,MATCH('Rates Database'!J16958,'EDC Component Dictionary'!$B$5:$B$37,0)), "Energy Supply")</f>
        <v>Distribution System</v>
      </c>
      <c r="L16958" s="12"/>
      <c r="M16958" s="12">
        <v>8</v>
      </c>
    </row>
    <row r="16959" spans="1:13" x14ac:dyDescent="0.3">
      <c r="A16959" s="18">
        <v>16957</v>
      </c>
      <c r="B16959" s="18">
        <f t="shared" si="530"/>
        <v>2020</v>
      </c>
      <c r="C16959" s="17">
        <v>43891</v>
      </c>
      <c r="D16959" s="18" t="s">
        <v>314</v>
      </c>
      <c r="E16959" s="18" t="s">
        <v>346</v>
      </c>
      <c r="F16959" s="18" t="str">
        <f t="shared" si="529"/>
        <v>Chester-Customer Charge-43891</v>
      </c>
      <c r="G16959" s="11" t="s">
        <v>131</v>
      </c>
      <c r="H16959" s="11" t="s">
        <v>56</v>
      </c>
      <c r="I16959" s="11" t="s">
        <v>56</v>
      </c>
      <c r="J16959" s="11" t="s">
        <v>56</v>
      </c>
      <c r="K16959" s="11" t="str">
        <f>IFERROR(INDEX('EDC Component Dictionary'!$C$5:$C$37,MATCH('Rates Database'!J16959,'EDC Component Dictionary'!$B$5:$B$37,0)), "Energy Supply")</f>
        <v>Distribution System</v>
      </c>
      <c r="L16959" s="12"/>
      <c r="M16959" s="12">
        <v>5.9849999999999799</v>
      </c>
    </row>
    <row r="16960" spans="1:13" x14ac:dyDescent="0.3">
      <c r="A16960" s="18">
        <v>16958</v>
      </c>
      <c r="B16960" s="18">
        <f t="shared" si="530"/>
        <v>2023</v>
      </c>
      <c r="C16960" s="17">
        <v>44927</v>
      </c>
      <c r="D16960" s="18" t="s">
        <v>314</v>
      </c>
      <c r="E16960" s="18" t="s">
        <v>315</v>
      </c>
      <c r="F16960" s="18" t="str">
        <f t="shared" si="529"/>
        <v>Holyoke-Customer Charge-44927</v>
      </c>
      <c r="G16960" s="11" t="s">
        <v>131</v>
      </c>
      <c r="H16960" s="11" t="s">
        <v>56</v>
      </c>
      <c r="I16960" s="11" t="s">
        <v>56</v>
      </c>
      <c r="J16960" s="11" t="s">
        <v>56</v>
      </c>
      <c r="K16960" s="11" t="str">
        <f>IFERROR(INDEX('EDC Component Dictionary'!$C$5:$C$37,MATCH('Rates Database'!J16960,'EDC Component Dictionary'!$B$5:$B$37,0)), "Energy Supply")</f>
        <v>Distribution System</v>
      </c>
      <c r="L16960" s="12"/>
      <c r="M16960" s="12">
        <v>4.9949999999999903</v>
      </c>
    </row>
    <row r="16961" spans="1:13" x14ac:dyDescent="0.3">
      <c r="A16961" s="18">
        <v>16959</v>
      </c>
      <c r="B16961" s="18">
        <f t="shared" si="530"/>
        <v>2023</v>
      </c>
      <c r="C16961" s="17">
        <v>44927</v>
      </c>
      <c r="D16961" s="18" t="s">
        <v>314</v>
      </c>
      <c r="E16961" s="18" t="s">
        <v>316</v>
      </c>
      <c r="F16961" s="18" t="str">
        <f t="shared" si="529"/>
        <v>West Boylston-Customer Charge-44927</v>
      </c>
      <c r="G16961" s="11" t="s">
        <v>131</v>
      </c>
      <c r="H16961" s="11" t="s">
        <v>56</v>
      </c>
      <c r="I16961" s="11" t="s">
        <v>56</v>
      </c>
      <c r="J16961" s="11" t="s">
        <v>56</v>
      </c>
      <c r="K16961" s="11" t="str">
        <f>IFERROR(INDEX('EDC Component Dictionary'!$C$5:$C$37,MATCH('Rates Database'!J16961,'EDC Component Dictionary'!$B$5:$B$37,0)), "Energy Supply")</f>
        <v>Distribution System</v>
      </c>
      <c r="L16961" s="12"/>
      <c r="M16961" s="12">
        <v>4.0140000000000002</v>
      </c>
    </row>
    <row r="16962" spans="1:13" x14ac:dyDescent="0.3">
      <c r="A16962" s="18">
        <v>16960</v>
      </c>
      <c r="B16962" s="18">
        <f t="shared" si="530"/>
        <v>2023</v>
      </c>
      <c r="C16962" s="17">
        <v>44927</v>
      </c>
      <c r="D16962" s="18" t="s">
        <v>314</v>
      </c>
      <c r="E16962" s="18" t="s">
        <v>348</v>
      </c>
      <c r="F16962" s="18" t="str">
        <f t="shared" si="529"/>
        <v>Middleton-Customer Charge-44927</v>
      </c>
      <c r="G16962" s="11" t="s">
        <v>131</v>
      </c>
      <c r="H16962" s="11" t="s">
        <v>56</v>
      </c>
      <c r="I16962" s="11" t="s">
        <v>56</v>
      </c>
      <c r="J16962" s="11" t="s">
        <v>56</v>
      </c>
      <c r="K16962" s="11" t="str">
        <f>IFERROR(INDEX('EDC Component Dictionary'!$C$5:$C$37,MATCH('Rates Database'!J16962,'EDC Component Dictionary'!$B$5:$B$37,0)), "Energy Supply")</f>
        <v>Distribution System</v>
      </c>
      <c r="L16962" s="12"/>
      <c r="M16962" s="12">
        <v>5.0399999999999903</v>
      </c>
    </row>
    <row r="16963" spans="1:13" x14ac:dyDescent="0.3">
      <c r="A16963" s="18">
        <v>16961</v>
      </c>
      <c r="B16963" s="18">
        <f t="shared" si="530"/>
        <v>2023</v>
      </c>
      <c r="C16963" s="17">
        <v>44927</v>
      </c>
      <c r="D16963" s="18" t="s">
        <v>314</v>
      </c>
      <c r="E16963" s="18" t="s">
        <v>317</v>
      </c>
      <c r="F16963" s="18" t="str">
        <f t="shared" si="529"/>
        <v>Danvers-Customer Charge-44927</v>
      </c>
      <c r="G16963" s="11" t="s">
        <v>131</v>
      </c>
      <c r="H16963" s="11" t="s">
        <v>56</v>
      </c>
      <c r="I16963" s="11" t="s">
        <v>56</v>
      </c>
      <c r="J16963" s="11" t="s">
        <v>56</v>
      </c>
      <c r="K16963" s="11" t="str">
        <f>IFERROR(INDEX('EDC Component Dictionary'!$C$5:$C$37,MATCH('Rates Database'!J16963,'EDC Component Dictionary'!$B$5:$B$37,0)), "Energy Supply")</f>
        <v>Distribution System</v>
      </c>
      <c r="L16963" s="12"/>
      <c r="M16963" s="12">
        <v>7.5</v>
      </c>
    </row>
    <row r="16964" spans="1:13" x14ac:dyDescent="0.3">
      <c r="A16964" s="18">
        <v>16962</v>
      </c>
      <c r="B16964" s="18">
        <f t="shared" si="530"/>
        <v>2023</v>
      </c>
      <c r="C16964" s="17">
        <v>44927</v>
      </c>
      <c r="D16964" s="18" t="s">
        <v>314</v>
      </c>
      <c r="E16964" s="18" t="s">
        <v>318</v>
      </c>
      <c r="F16964" s="18" t="str">
        <f t="shared" ref="F16964:F17027" si="531">_xlfn.CONCAT(E16964,"-",J16964,"-",C16964)</f>
        <v>Peabody-Customer Charge-44927</v>
      </c>
      <c r="G16964" s="11" t="s">
        <v>131</v>
      </c>
      <c r="H16964" s="11" t="s">
        <v>56</v>
      </c>
      <c r="I16964" s="11" t="s">
        <v>56</v>
      </c>
      <c r="J16964" s="11" t="s">
        <v>56</v>
      </c>
      <c r="K16964" s="11" t="str">
        <f>IFERROR(INDEX('EDC Component Dictionary'!$C$5:$C$37,MATCH('Rates Database'!J16964,'EDC Component Dictionary'!$B$5:$B$37,0)), "Energy Supply")</f>
        <v>Distribution System</v>
      </c>
      <c r="L16964" s="12"/>
      <c r="M16964" s="12">
        <v>-0.94399999999998796</v>
      </c>
    </row>
    <row r="16965" spans="1:13" x14ac:dyDescent="0.3">
      <c r="A16965" s="18">
        <v>16963</v>
      </c>
      <c r="B16965" s="18">
        <f t="shared" si="530"/>
        <v>2023</v>
      </c>
      <c r="C16965" s="17">
        <v>44927</v>
      </c>
      <c r="D16965" s="18" t="s">
        <v>314</v>
      </c>
      <c r="E16965" s="18" t="s">
        <v>319</v>
      </c>
      <c r="F16965" s="18" t="str">
        <f t="shared" si="531"/>
        <v>Ashburnham-Customer Charge-44927</v>
      </c>
      <c r="G16965" s="11" t="s">
        <v>131</v>
      </c>
      <c r="H16965" s="11" t="s">
        <v>56</v>
      </c>
      <c r="I16965" s="11" t="s">
        <v>56</v>
      </c>
      <c r="J16965" s="11" t="s">
        <v>56</v>
      </c>
      <c r="K16965" s="11" t="str">
        <f>IFERROR(INDEX('EDC Component Dictionary'!$C$5:$C$37,MATCH('Rates Database'!J16965,'EDC Component Dictionary'!$B$5:$B$37,0)), "Energy Supply")</f>
        <v>Distribution System</v>
      </c>
      <c r="L16965" s="12"/>
      <c r="M16965" s="12">
        <v>4.5</v>
      </c>
    </row>
    <row r="16966" spans="1:13" x14ac:dyDescent="0.3">
      <c r="A16966" s="18">
        <v>16964</v>
      </c>
      <c r="B16966" s="18">
        <f t="shared" si="530"/>
        <v>2023</v>
      </c>
      <c r="C16966" s="17">
        <v>44927</v>
      </c>
      <c r="D16966" s="18" t="s">
        <v>314</v>
      </c>
      <c r="E16966" s="18" t="s">
        <v>320</v>
      </c>
      <c r="F16966" s="18" t="str">
        <f t="shared" si="531"/>
        <v>Mansfield-Customer Charge-44927</v>
      </c>
      <c r="G16966" s="11" t="s">
        <v>131</v>
      </c>
      <c r="H16966" s="11" t="s">
        <v>56</v>
      </c>
      <c r="I16966" s="11" t="s">
        <v>56</v>
      </c>
      <c r="J16966" s="11" t="s">
        <v>56</v>
      </c>
      <c r="K16966" s="11" t="str">
        <f>IFERROR(INDEX('EDC Component Dictionary'!$C$5:$C$37,MATCH('Rates Database'!J16966,'EDC Component Dictionary'!$B$5:$B$37,0)), "Energy Supply")</f>
        <v>Distribution System</v>
      </c>
      <c r="L16966" s="12"/>
      <c r="M16966" s="12">
        <v>6</v>
      </c>
    </row>
    <row r="16967" spans="1:13" x14ac:dyDescent="0.3">
      <c r="A16967" s="18">
        <v>16965</v>
      </c>
      <c r="B16967" s="18">
        <f t="shared" si="530"/>
        <v>2023</v>
      </c>
      <c r="C16967" s="17">
        <v>44927</v>
      </c>
      <c r="D16967" s="18" t="s">
        <v>314</v>
      </c>
      <c r="E16967" s="18" t="s">
        <v>321</v>
      </c>
      <c r="F16967" s="18" t="str">
        <f t="shared" si="531"/>
        <v>Braintree-Customer Charge-44927</v>
      </c>
      <c r="G16967" s="11" t="s">
        <v>131</v>
      </c>
      <c r="H16967" s="11" t="s">
        <v>56</v>
      </c>
      <c r="I16967" s="11" t="s">
        <v>56</v>
      </c>
      <c r="J16967" s="11" t="s">
        <v>56</v>
      </c>
      <c r="K16967" s="11" t="str">
        <f>IFERROR(INDEX('EDC Component Dictionary'!$C$5:$C$37,MATCH('Rates Database'!J16967,'EDC Component Dictionary'!$B$5:$B$37,0)), "Energy Supply")</f>
        <v>Distribution System</v>
      </c>
      <c r="L16967" s="12"/>
      <c r="M16967" s="12">
        <v>5.12</v>
      </c>
    </row>
    <row r="16968" spans="1:13" x14ac:dyDescent="0.3">
      <c r="A16968" s="18">
        <v>16966</v>
      </c>
      <c r="B16968" s="18">
        <f t="shared" si="530"/>
        <v>2023</v>
      </c>
      <c r="C16968" s="17">
        <v>44927</v>
      </c>
      <c r="D16968" s="18" t="s">
        <v>314</v>
      </c>
      <c r="E16968" s="18" t="s">
        <v>322</v>
      </c>
      <c r="F16968" s="18" t="str">
        <f t="shared" si="531"/>
        <v>Paxton-Customer Charge-44927</v>
      </c>
      <c r="G16968" s="11" t="s">
        <v>131</v>
      </c>
      <c r="H16968" s="11" t="s">
        <v>56</v>
      </c>
      <c r="I16968" s="11" t="s">
        <v>56</v>
      </c>
      <c r="J16968" s="11" t="s">
        <v>56</v>
      </c>
      <c r="K16968" s="11" t="str">
        <f>IFERROR(INDEX('EDC Component Dictionary'!$C$5:$C$37,MATCH('Rates Database'!J16968,'EDC Component Dictionary'!$B$5:$B$37,0)), "Energy Supply")</f>
        <v>Distribution System</v>
      </c>
      <c r="L16968" s="12"/>
      <c r="M16968" s="12">
        <v>7.5</v>
      </c>
    </row>
    <row r="16969" spans="1:13" x14ac:dyDescent="0.3">
      <c r="A16969" s="18">
        <v>16967</v>
      </c>
      <c r="B16969" s="18">
        <f t="shared" si="530"/>
        <v>2023</v>
      </c>
      <c r="C16969" s="17">
        <v>44927</v>
      </c>
      <c r="D16969" s="18" t="s">
        <v>314</v>
      </c>
      <c r="E16969" s="18" t="s">
        <v>323</v>
      </c>
      <c r="F16969" s="18" t="str">
        <f t="shared" si="531"/>
        <v>Templeton-Customer Charge-44927</v>
      </c>
      <c r="G16969" s="11" t="s">
        <v>131</v>
      </c>
      <c r="H16969" s="11" t="s">
        <v>56</v>
      </c>
      <c r="I16969" s="11" t="s">
        <v>56</v>
      </c>
      <c r="J16969" s="11" t="s">
        <v>56</v>
      </c>
      <c r="K16969" s="11" t="str">
        <f>IFERROR(INDEX('EDC Component Dictionary'!$C$5:$C$37,MATCH('Rates Database'!J16969,'EDC Component Dictionary'!$B$5:$B$37,0)), "Energy Supply")</f>
        <v>Distribution System</v>
      </c>
      <c r="L16969" s="12"/>
      <c r="M16969" s="12">
        <v>3.75</v>
      </c>
    </row>
    <row r="16970" spans="1:13" x14ac:dyDescent="0.3">
      <c r="A16970" s="18">
        <v>16968</v>
      </c>
      <c r="B16970" s="18">
        <f t="shared" si="530"/>
        <v>2023</v>
      </c>
      <c r="C16970" s="17">
        <v>44927</v>
      </c>
      <c r="D16970" s="18" t="s">
        <v>314</v>
      </c>
      <c r="E16970" s="18" t="s">
        <v>324</v>
      </c>
      <c r="F16970" s="18" t="str">
        <f t="shared" si="531"/>
        <v>Hudson-Customer Charge-44927</v>
      </c>
      <c r="G16970" s="11" t="s">
        <v>131</v>
      </c>
      <c r="H16970" s="11" t="s">
        <v>56</v>
      </c>
      <c r="I16970" s="11" t="s">
        <v>56</v>
      </c>
      <c r="J16970" s="11" t="s">
        <v>56</v>
      </c>
      <c r="K16970" s="11" t="str">
        <f>IFERROR(INDEX('EDC Component Dictionary'!$C$5:$C$37,MATCH('Rates Database'!J16970,'EDC Component Dictionary'!$B$5:$B$37,0)), "Energy Supply")</f>
        <v>Distribution System</v>
      </c>
      <c r="L16970" s="12"/>
      <c r="M16970" s="12">
        <v>2.1354000000000002</v>
      </c>
    </row>
    <row r="16971" spans="1:13" x14ac:dyDescent="0.3">
      <c r="A16971" s="18">
        <v>16969</v>
      </c>
      <c r="B16971" s="18">
        <f t="shared" si="530"/>
        <v>2023</v>
      </c>
      <c r="C16971" s="17">
        <v>44927</v>
      </c>
      <c r="D16971" s="18" t="s">
        <v>314</v>
      </c>
      <c r="E16971" s="18" t="s">
        <v>325</v>
      </c>
      <c r="F16971" s="18" t="str">
        <f t="shared" si="531"/>
        <v>Reading-Customer Charge-44927</v>
      </c>
      <c r="G16971" s="11" t="s">
        <v>131</v>
      </c>
      <c r="H16971" s="11" t="s">
        <v>56</v>
      </c>
      <c r="I16971" s="11" t="s">
        <v>56</v>
      </c>
      <c r="J16971" s="11" t="s">
        <v>56</v>
      </c>
      <c r="K16971" s="11" t="str">
        <f>IFERROR(INDEX('EDC Component Dictionary'!$C$5:$C$37,MATCH('Rates Database'!J16971,'EDC Component Dictionary'!$B$5:$B$37,0)), "Energy Supply")</f>
        <v>Distribution System</v>
      </c>
      <c r="L16971" s="12"/>
      <c r="M16971" s="12">
        <v>4.6155000000000097</v>
      </c>
    </row>
    <row r="16972" spans="1:13" x14ac:dyDescent="0.3">
      <c r="A16972" s="18">
        <v>16970</v>
      </c>
      <c r="B16972" s="18">
        <f t="shared" si="530"/>
        <v>2023</v>
      </c>
      <c r="C16972" s="17">
        <v>44927</v>
      </c>
      <c r="D16972" s="18" t="s">
        <v>314</v>
      </c>
      <c r="E16972" s="18" t="s">
        <v>326</v>
      </c>
      <c r="F16972" s="18" t="str">
        <f t="shared" si="531"/>
        <v>Shrewsbury-Customer Charge-44927</v>
      </c>
      <c r="G16972" s="11" t="s">
        <v>131</v>
      </c>
      <c r="H16972" s="11" t="s">
        <v>56</v>
      </c>
      <c r="I16972" s="11" t="s">
        <v>56</v>
      </c>
      <c r="J16972" s="11" t="s">
        <v>56</v>
      </c>
      <c r="K16972" s="11" t="str">
        <f>IFERROR(INDEX('EDC Component Dictionary'!$C$5:$C$37,MATCH('Rates Database'!J16972,'EDC Component Dictionary'!$B$5:$B$37,0)), "Energy Supply")</f>
        <v>Distribution System</v>
      </c>
      <c r="L16972" s="12"/>
      <c r="M16972" s="12">
        <v>11.549999999999899</v>
      </c>
    </row>
    <row r="16973" spans="1:13" x14ac:dyDescent="0.3">
      <c r="A16973" s="18">
        <v>16971</v>
      </c>
      <c r="B16973" s="18">
        <f t="shared" si="530"/>
        <v>2023</v>
      </c>
      <c r="C16973" s="17">
        <v>44927</v>
      </c>
      <c r="D16973" s="18" t="s">
        <v>314</v>
      </c>
      <c r="E16973" s="18" t="s">
        <v>327</v>
      </c>
      <c r="F16973" s="18" t="str">
        <f t="shared" si="531"/>
        <v>Ipswich-Customer Charge-44927</v>
      </c>
      <c r="G16973" s="11" t="s">
        <v>131</v>
      </c>
      <c r="H16973" s="11" t="s">
        <v>56</v>
      </c>
      <c r="I16973" s="11" t="s">
        <v>56</v>
      </c>
      <c r="J16973" s="11" t="s">
        <v>56</v>
      </c>
      <c r="K16973" s="11" t="str">
        <f>IFERROR(INDEX('EDC Component Dictionary'!$C$5:$C$37,MATCH('Rates Database'!J16973,'EDC Component Dictionary'!$B$5:$B$37,0)), "Energy Supply")</f>
        <v>Distribution System</v>
      </c>
      <c r="L16973" s="12"/>
      <c r="M16973" s="12">
        <v>4</v>
      </c>
    </row>
    <row r="16974" spans="1:13" x14ac:dyDescent="0.3">
      <c r="A16974" s="18">
        <v>16972</v>
      </c>
      <c r="B16974" s="18">
        <f t="shared" si="530"/>
        <v>2023</v>
      </c>
      <c r="C16974" s="17">
        <v>44927</v>
      </c>
      <c r="D16974" s="18" t="s">
        <v>314</v>
      </c>
      <c r="E16974" s="18" t="s">
        <v>328</v>
      </c>
      <c r="F16974" s="18" t="str">
        <f t="shared" si="531"/>
        <v>Westfield-Customer Charge-44927</v>
      </c>
      <c r="G16974" s="11" t="s">
        <v>131</v>
      </c>
      <c r="H16974" s="11" t="s">
        <v>56</v>
      </c>
      <c r="I16974" s="11" t="s">
        <v>56</v>
      </c>
      <c r="J16974" s="11" t="s">
        <v>56</v>
      </c>
      <c r="K16974" s="11" t="str">
        <f>IFERROR(INDEX('EDC Component Dictionary'!$C$5:$C$37,MATCH('Rates Database'!J16974,'EDC Component Dictionary'!$B$5:$B$37,0)), "Energy Supply")</f>
        <v>Distribution System</v>
      </c>
      <c r="L16974" s="12"/>
      <c r="M16974" s="12">
        <v>11.637499999999999</v>
      </c>
    </row>
    <row r="16975" spans="1:13" x14ac:dyDescent="0.3">
      <c r="A16975" s="18">
        <v>16973</v>
      </c>
      <c r="B16975" s="18">
        <f t="shared" si="530"/>
        <v>2023</v>
      </c>
      <c r="C16975" s="17">
        <v>44927</v>
      </c>
      <c r="D16975" s="18" t="s">
        <v>314</v>
      </c>
      <c r="E16975" s="18" t="s">
        <v>351</v>
      </c>
      <c r="F16975" s="18" t="str">
        <f t="shared" si="531"/>
        <v>Groton-Customer Charge-44927</v>
      </c>
      <c r="G16975" s="11" t="s">
        <v>131</v>
      </c>
      <c r="H16975" s="11" t="s">
        <v>56</v>
      </c>
      <c r="I16975" s="11" t="s">
        <v>56</v>
      </c>
      <c r="J16975" s="11" t="s">
        <v>56</v>
      </c>
      <c r="K16975" s="11" t="str">
        <f>IFERROR(INDEX('EDC Component Dictionary'!$C$5:$C$37,MATCH('Rates Database'!J16975,'EDC Component Dictionary'!$B$5:$B$37,0)), "Energy Supply")</f>
        <v>Distribution System</v>
      </c>
      <c r="L16975" s="12"/>
      <c r="M16975" s="12">
        <v>5.6199999999999903</v>
      </c>
    </row>
    <row r="16976" spans="1:13" x14ac:dyDescent="0.3">
      <c r="A16976" s="18">
        <v>16974</v>
      </c>
      <c r="B16976" s="18">
        <f t="shared" si="530"/>
        <v>2023</v>
      </c>
      <c r="C16976" s="17">
        <v>44927</v>
      </c>
      <c r="D16976" s="18" t="s">
        <v>314</v>
      </c>
      <c r="E16976" s="18" t="s">
        <v>329</v>
      </c>
      <c r="F16976" s="18" t="str">
        <f t="shared" si="531"/>
        <v>Merrimac-Customer Charge-44927</v>
      </c>
      <c r="G16976" s="11" t="s">
        <v>131</v>
      </c>
      <c r="H16976" s="11" t="s">
        <v>56</v>
      </c>
      <c r="I16976" s="11" t="s">
        <v>56</v>
      </c>
      <c r="J16976" s="11" t="s">
        <v>56</v>
      </c>
      <c r="K16976" s="11" t="str">
        <f>IFERROR(INDEX('EDC Component Dictionary'!$C$5:$C$37,MATCH('Rates Database'!J16976,'EDC Component Dictionary'!$B$5:$B$37,0)), "Energy Supply")</f>
        <v>Distribution System</v>
      </c>
      <c r="L16976" s="12"/>
      <c r="M16976" s="12">
        <v>5.5</v>
      </c>
    </row>
    <row r="16977" spans="1:13" x14ac:dyDescent="0.3">
      <c r="A16977" s="18">
        <v>16975</v>
      </c>
      <c r="B16977" s="18">
        <f t="shared" si="530"/>
        <v>2023</v>
      </c>
      <c r="C16977" s="17">
        <v>44927</v>
      </c>
      <c r="D16977" s="18" t="s">
        <v>314</v>
      </c>
      <c r="E16977" s="18" t="s">
        <v>352</v>
      </c>
      <c r="F16977" s="18" t="str">
        <f t="shared" si="531"/>
        <v>Belmont-Customer Charge-44927</v>
      </c>
      <c r="G16977" s="11" t="s">
        <v>131</v>
      </c>
      <c r="H16977" s="11" t="s">
        <v>56</v>
      </c>
      <c r="I16977" s="11" t="s">
        <v>56</v>
      </c>
      <c r="J16977" s="11" t="s">
        <v>56</v>
      </c>
      <c r="K16977" s="11" t="str">
        <f>IFERROR(INDEX('EDC Component Dictionary'!$C$5:$C$37,MATCH('Rates Database'!J16977,'EDC Component Dictionary'!$B$5:$B$37,0)), "Energy Supply")</f>
        <v>Distribution System</v>
      </c>
      <c r="L16977" s="12"/>
      <c r="M16977" s="12">
        <v>12.5999999999999</v>
      </c>
    </row>
    <row r="16978" spans="1:13" x14ac:dyDescent="0.3">
      <c r="A16978" s="18">
        <v>16976</v>
      </c>
      <c r="B16978" s="18">
        <f t="shared" si="530"/>
        <v>2023</v>
      </c>
      <c r="C16978" s="17">
        <v>44927</v>
      </c>
      <c r="D16978" s="18" t="s">
        <v>314</v>
      </c>
      <c r="E16978" s="18" t="s">
        <v>330</v>
      </c>
      <c r="F16978" s="18" t="str">
        <f t="shared" si="531"/>
        <v>Chicopee-Customer Charge-44927</v>
      </c>
      <c r="G16978" s="11" t="s">
        <v>131</v>
      </c>
      <c r="H16978" s="11" t="s">
        <v>56</v>
      </c>
      <c r="I16978" s="11" t="s">
        <v>56</v>
      </c>
      <c r="J16978" s="11" t="s">
        <v>56</v>
      </c>
      <c r="K16978" s="11" t="str">
        <f>IFERROR(INDEX('EDC Component Dictionary'!$C$5:$C$37,MATCH('Rates Database'!J16978,'EDC Component Dictionary'!$B$5:$B$37,0)), "Energy Supply")</f>
        <v>Distribution System</v>
      </c>
      <c r="L16978" s="12"/>
      <c r="M16978" s="12">
        <v>5.6</v>
      </c>
    </row>
    <row r="16979" spans="1:13" x14ac:dyDescent="0.3">
      <c r="A16979" s="18">
        <v>16977</v>
      </c>
      <c r="B16979" s="18">
        <f t="shared" si="530"/>
        <v>2023</v>
      </c>
      <c r="C16979" s="17">
        <v>44927</v>
      </c>
      <c r="D16979" s="18" t="s">
        <v>314</v>
      </c>
      <c r="E16979" s="18" t="s">
        <v>331</v>
      </c>
      <c r="F16979" s="18" t="str">
        <f t="shared" si="531"/>
        <v>Marblehead-Customer Charge-44927</v>
      </c>
      <c r="G16979" s="11" t="s">
        <v>131</v>
      </c>
      <c r="H16979" s="11" t="s">
        <v>56</v>
      </c>
      <c r="I16979" s="11" t="s">
        <v>56</v>
      </c>
      <c r="J16979" s="11" t="s">
        <v>56</v>
      </c>
      <c r="K16979" s="11" t="str">
        <f>IFERROR(INDEX('EDC Component Dictionary'!$C$5:$C$37,MATCH('Rates Database'!J16979,'EDC Component Dictionary'!$B$5:$B$37,0)), "Energy Supply")</f>
        <v>Distribution System</v>
      </c>
      <c r="L16979" s="12"/>
      <c r="M16979" s="12">
        <v>8.9999999999999805</v>
      </c>
    </row>
    <row r="16980" spans="1:13" x14ac:dyDescent="0.3">
      <c r="A16980" s="18">
        <v>16978</v>
      </c>
      <c r="B16980" s="18">
        <f t="shared" si="530"/>
        <v>2023</v>
      </c>
      <c r="C16980" s="17">
        <v>44927</v>
      </c>
      <c r="D16980" s="18" t="s">
        <v>314</v>
      </c>
      <c r="E16980" s="18" t="s">
        <v>332</v>
      </c>
      <c r="F16980" s="18" t="str">
        <f t="shared" si="531"/>
        <v>Hingham-Customer Charge-44927</v>
      </c>
      <c r="G16980" s="11" t="s">
        <v>131</v>
      </c>
      <c r="H16980" s="11" t="s">
        <v>56</v>
      </c>
      <c r="I16980" s="11" t="s">
        <v>56</v>
      </c>
      <c r="J16980" s="11" t="s">
        <v>56</v>
      </c>
      <c r="K16980" s="11" t="str">
        <f>IFERROR(INDEX('EDC Component Dictionary'!$C$5:$C$37,MATCH('Rates Database'!J16980,'EDC Component Dictionary'!$B$5:$B$37,0)), "Energy Supply")</f>
        <v>Distribution System</v>
      </c>
      <c r="L16980" s="12"/>
      <c r="M16980" s="12">
        <v>7.9739999999999798</v>
      </c>
    </row>
    <row r="16981" spans="1:13" x14ac:dyDescent="0.3">
      <c r="A16981" s="18">
        <v>16979</v>
      </c>
      <c r="B16981" s="18">
        <f t="shared" si="530"/>
        <v>2023</v>
      </c>
      <c r="C16981" s="17">
        <v>44927</v>
      </c>
      <c r="D16981" s="18" t="s">
        <v>314</v>
      </c>
      <c r="E16981" s="18" t="s">
        <v>333</v>
      </c>
      <c r="F16981" s="18" t="str">
        <f t="shared" si="531"/>
        <v>South Hadley-Customer Charge-44927</v>
      </c>
      <c r="G16981" s="11" t="s">
        <v>131</v>
      </c>
      <c r="H16981" s="11" t="s">
        <v>56</v>
      </c>
      <c r="I16981" s="11" t="s">
        <v>56</v>
      </c>
      <c r="J16981" s="11" t="s">
        <v>56</v>
      </c>
      <c r="K16981" s="11" t="str">
        <f>IFERROR(INDEX('EDC Component Dictionary'!$C$5:$C$37,MATCH('Rates Database'!J16981,'EDC Component Dictionary'!$B$5:$B$37,0)), "Energy Supply")</f>
        <v>Distribution System</v>
      </c>
      <c r="L16981" s="12"/>
      <c r="M16981" s="12">
        <v>4.7</v>
      </c>
    </row>
    <row r="16982" spans="1:13" x14ac:dyDescent="0.3">
      <c r="A16982" s="18">
        <v>16980</v>
      </c>
      <c r="B16982" s="18">
        <f t="shared" ref="B16982:B17045" si="532">YEAR(C16982)</f>
        <v>2023</v>
      </c>
      <c r="C16982" s="17">
        <v>44927</v>
      </c>
      <c r="D16982" s="18" t="s">
        <v>314</v>
      </c>
      <c r="E16982" s="18" t="s">
        <v>334</v>
      </c>
      <c r="F16982" s="18" t="str">
        <f t="shared" si="531"/>
        <v>Georgetown-Customer Charge-44927</v>
      </c>
      <c r="G16982" s="11" t="s">
        <v>131</v>
      </c>
      <c r="H16982" s="11" t="s">
        <v>56</v>
      </c>
      <c r="I16982" s="11" t="s">
        <v>56</v>
      </c>
      <c r="J16982" s="11" t="s">
        <v>56</v>
      </c>
      <c r="K16982" s="11" t="str">
        <f>IFERROR(INDEX('EDC Component Dictionary'!$C$5:$C$37,MATCH('Rates Database'!J16982,'EDC Component Dictionary'!$B$5:$B$37,0)), "Energy Supply")</f>
        <v>Distribution System</v>
      </c>
      <c r="L16982" s="12"/>
      <c r="M16982" s="12">
        <v>5.2109999999999799</v>
      </c>
    </row>
    <row r="16983" spans="1:13" x14ac:dyDescent="0.3">
      <c r="A16983" s="18">
        <v>16981</v>
      </c>
      <c r="B16983" s="18">
        <f t="shared" si="532"/>
        <v>2023</v>
      </c>
      <c r="C16983" s="17">
        <v>44927</v>
      </c>
      <c r="D16983" s="18" t="s">
        <v>314</v>
      </c>
      <c r="E16983" s="18" t="s">
        <v>335</v>
      </c>
      <c r="F16983" s="18" t="str">
        <f t="shared" si="531"/>
        <v>Sterling-Customer Charge-44927</v>
      </c>
      <c r="G16983" s="11" t="s">
        <v>131</v>
      </c>
      <c r="H16983" s="11" t="s">
        <v>56</v>
      </c>
      <c r="I16983" s="11" t="s">
        <v>56</v>
      </c>
      <c r="J16983" s="11" t="s">
        <v>56</v>
      </c>
      <c r="K16983" s="11" t="str">
        <f>IFERROR(INDEX('EDC Component Dictionary'!$C$5:$C$37,MATCH('Rates Database'!J16983,'EDC Component Dictionary'!$B$5:$B$37,0)), "Energy Supply")</f>
        <v>Distribution System</v>
      </c>
      <c r="L16983" s="12"/>
      <c r="M16983" s="12">
        <v>4</v>
      </c>
    </row>
    <row r="16984" spans="1:13" x14ac:dyDescent="0.3">
      <c r="A16984" s="18">
        <v>16982</v>
      </c>
      <c r="B16984" s="18">
        <f t="shared" si="532"/>
        <v>2023</v>
      </c>
      <c r="C16984" s="17">
        <v>44927</v>
      </c>
      <c r="D16984" s="18" t="s">
        <v>314</v>
      </c>
      <c r="E16984" s="18" t="s">
        <v>336</v>
      </c>
      <c r="F16984" s="18" t="str">
        <f t="shared" si="531"/>
        <v>Littleton-Customer Charge-44927</v>
      </c>
      <c r="G16984" s="11" t="s">
        <v>131</v>
      </c>
      <c r="H16984" s="11" t="s">
        <v>56</v>
      </c>
      <c r="I16984" s="11" t="s">
        <v>56</v>
      </c>
      <c r="J16984" s="11" t="s">
        <v>56</v>
      </c>
      <c r="K16984" s="11" t="str">
        <f>IFERROR(INDEX('EDC Component Dictionary'!$C$5:$C$37,MATCH('Rates Database'!J16984,'EDC Component Dictionary'!$B$5:$B$37,0)), "Energy Supply")</f>
        <v>Distribution System</v>
      </c>
      <c r="L16984" s="12"/>
      <c r="M16984" s="12">
        <v>3.5</v>
      </c>
    </row>
    <row r="16985" spans="1:13" x14ac:dyDescent="0.3">
      <c r="A16985" s="18">
        <v>16983</v>
      </c>
      <c r="B16985" s="18">
        <f t="shared" si="532"/>
        <v>2023</v>
      </c>
      <c r="C16985" s="17">
        <v>44927</v>
      </c>
      <c r="D16985" s="18" t="s">
        <v>314</v>
      </c>
      <c r="E16985" s="18" t="s">
        <v>337</v>
      </c>
      <c r="F16985" s="18" t="str">
        <f t="shared" si="531"/>
        <v>Boylston-Customer Charge-44927</v>
      </c>
      <c r="G16985" s="11" t="s">
        <v>131</v>
      </c>
      <c r="H16985" s="11" t="s">
        <v>56</v>
      </c>
      <c r="I16985" s="11" t="s">
        <v>56</v>
      </c>
      <c r="J16985" s="11" t="s">
        <v>56</v>
      </c>
      <c r="K16985" s="11" t="str">
        <f>IFERROR(INDEX('EDC Component Dictionary'!$C$5:$C$37,MATCH('Rates Database'!J16985,'EDC Component Dictionary'!$B$5:$B$37,0)), "Energy Supply")</f>
        <v>Distribution System</v>
      </c>
      <c r="L16985" s="12"/>
      <c r="M16985" s="12">
        <v>9</v>
      </c>
    </row>
    <row r="16986" spans="1:13" x14ac:dyDescent="0.3">
      <c r="A16986" s="18">
        <v>16984</v>
      </c>
      <c r="B16986" s="18">
        <f t="shared" si="532"/>
        <v>2023</v>
      </c>
      <c r="C16986" s="17">
        <v>44927</v>
      </c>
      <c r="D16986" s="18" t="s">
        <v>314</v>
      </c>
      <c r="E16986" s="18" t="s">
        <v>338</v>
      </c>
      <c r="F16986" s="18" t="str">
        <f t="shared" si="531"/>
        <v>Princeton-Customer Charge-44927</v>
      </c>
      <c r="G16986" s="11" t="s">
        <v>131</v>
      </c>
      <c r="H16986" s="11" t="s">
        <v>56</v>
      </c>
      <c r="I16986" s="11" t="s">
        <v>56</v>
      </c>
      <c r="J16986" s="11" t="s">
        <v>56</v>
      </c>
      <c r="K16986" s="11" t="str">
        <f>IFERROR(INDEX('EDC Component Dictionary'!$C$5:$C$37,MATCH('Rates Database'!J16986,'EDC Component Dictionary'!$B$5:$B$37,0)), "Energy Supply")</f>
        <v>Distribution System</v>
      </c>
      <c r="L16986" s="12"/>
      <c r="M16986" s="12">
        <v>8.9500000000000099</v>
      </c>
    </row>
    <row r="16987" spans="1:13" x14ac:dyDescent="0.3">
      <c r="A16987" s="18">
        <v>16985</v>
      </c>
      <c r="B16987" s="18">
        <f t="shared" si="532"/>
        <v>2023</v>
      </c>
      <c r="C16987" s="17">
        <v>44927</v>
      </c>
      <c r="D16987" s="18" t="s">
        <v>314</v>
      </c>
      <c r="E16987" s="18" t="s">
        <v>347</v>
      </c>
      <c r="F16987" s="18" t="str">
        <f t="shared" si="531"/>
        <v>Middleborough-Customer Charge-44927</v>
      </c>
      <c r="G16987" s="11" t="s">
        <v>131</v>
      </c>
      <c r="H16987" s="11" t="s">
        <v>56</v>
      </c>
      <c r="I16987" s="11" t="s">
        <v>56</v>
      </c>
      <c r="J16987" s="11" t="s">
        <v>56</v>
      </c>
      <c r="K16987" s="11" t="str">
        <f>IFERROR(INDEX('EDC Component Dictionary'!$C$5:$C$37,MATCH('Rates Database'!J16987,'EDC Component Dictionary'!$B$5:$B$37,0)), "Energy Supply")</f>
        <v>Distribution System</v>
      </c>
      <c r="L16987" s="12"/>
      <c r="M16987" s="12">
        <v>4.5049999999999901</v>
      </c>
    </row>
    <row r="16988" spans="1:13" x14ac:dyDescent="0.3">
      <c r="A16988" s="18">
        <v>16986</v>
      </c>
      <c r="B16988" s="18">
        <f t="shared" si="532"/>
        <v>2023</v>
      </c>
      <c r="C16988" s="17">
        <v>44927</v>
      </c>
      <c r="D16988" s="18" t="s">
        <v>314</v>
      </c>
      <c r="E16988" s="18" t="s">
        <v>339</v>
      </c>
      <c r="F16988" s="18" t="str">
        <f t="shared" si="531"/>
        <v>Rowley-Customer Charge-44927</v>
      </c>
      <c r="G16988" s="11" t="s">
        <v>131</v>
      </c>
      <c r="H16988" s="11" t="s">
        <v>56</v>
      </c>
      <c r="I16988" s="11" t="s">
        <v>56</v>
      </c>
      <c r="J16988" s="11" t="s">
        <v>56</v>
      </c>
      <c r="K16988" s="11" t="str">
        <f>IFERROR(INDEX('EDC Component Dictionary'!$C$5:$C$37,MATCH('Rates Database'!J16988,'EDC Component Dictionary'!$B$5:$B$37,0)), "Energy Supply")</f>
        <v>Distribution System</v>
      </c>
      <c r="L16988" s="12"/>
      <c r="M16988" s="12">
        <v>4</v>
      </c>
    </row>
    <row r="16989" spans="1:13" x14ac:dyDescent="0.3">
      <c r="A16989" s="18">
        <v>16987</v>
      </c>
      <c r="B16989" s="18">
        <f t="shared" si="532"/>
        <v>2023</v>
      </c>
      <c r="C16989" s="17">
        <v>44927</v>
      </c>
      <c r="D16989" s="18" t="s">
        <v>314</v>
      </c>
      <c r="E16989" s="18" t="s">
        <v>353</v>
      </c>
      <c r="F16989" s="18" t="str">
        <f t="shared" si="531"/>
        <v>Concord-Customer Charge-44927</v>
      </c>
      <c r="G16989" s="11" t="s">
        <v>131</v>
      </c>
      <c r="H16989" s="11" t="s">
        <v>56</v>
      </c>
      <c r="I16989" s="11" t="s">
        <v>56</v>
      </c>
      <c r="J16989" s="11" t="s">
        <v>56</v>
      </c>
      <c r="K16989" s="11" t="str">
        <f>IFERROR(INDEX('EDC Component Dictionary'!$C$5:$C$37,MATCH('Rates Database'!J16989,'EDC Component Dictionary'!$B$5:$B$37,0)), "Energy Supply")</f>
        <v>Distribution System</v>
      </c>
      <c r="L16989" s="12"/>
      <c r="M16989" s="12">
        <v>7.3587499999999997</v>
      </c>
    </row>
    <row r="16990" spans="1:13" x14ac:dyDescent="0.3">
      <c r="A16990" s="18">
        <v>16988</v>
      </c>
      <c r="B16990" s="18">
        <f t="shared" si="532"/>
        <v>2023</v>
      </c>
      <c r="C16990" s="17">
        <v>44927</v>
      </c>
      <c r="D16990" s="18" t="s">
        <v>314</v>
      </c>
      <c r="E16990" s="18" t="s">
        <v>340</v>
      </c>
      <c r="F16990" s="18" t="str">
        <f t="shared" si="531"/>
        <v>Wakefield-Customer Charge-44927</v>
      </c>
      <c r="G16990" s="11" t="s">
        <v>131</v>
      </c>
      <c r="H16990" s="11" t="s">
        <v>56</v>
      </c>
      <c r="I16990" s="11" t="s">
        <v>56</v>
      </c>
      <c r="J16990" s="11" t="s">
        <v>56</v>
      </c>
      <c r="K16990" s="11" t="str">
        <f>IFERROR(INDEX('EDC Component Dictionary'!$C$5:$C$37,MATCH('Rates Database'!J16990,'EDC Component Dictionary'!$B$5:$B$37,0)), "Energy Supply")</f>
        <v>Distribution System</v>
      </c>
      <c r="L16990" s="12"/>
      <c r="M16990" s="12">
        <v>6</v>
      </c>
    </row>
    <row r="16991" spans="1:13" x14ac:dyDescent="0.3">
      <c r="A16991" s="18">
        <v>16989</v>
      </c>
      <c r="B16991" s="18">
        <f t="shared" si="532"/>
        <v>2023</v>
      </c>
      <c r="C16991" s="17">
        <v>44927</v>
      </c>
      <c r="D16991" s="18" t="s">
        <v>314</v>
      </c>
      <c r="E16991" s="18" t="s">
        <v>341</v>
      </c>
      <c r="F16991" s="18" t="str">
        <f t="shared" si="531"/>
        <v>Hull-Customer Charge-44927</v>
      </c>
      <c r="G16991" s="11" t="s">
        <v>131</v>
      </c>
      <c r="H16991" s="11" t="s">
        <v>56</v>
      </c>
      <c r="I16991" s="11" t="s">
        <v>56</v>
      </c>
      <c r="J16991" s="11" t="s">
        <v>56</v>
      </c>
      <c r="K16991" s="11" t="str">
        <f>IFERROR(INDEX('EDC Component Dictionary'!$C$5:$C$37,MATCH('Rates Database'!J16991,'EDC Component Dictionary'!$B$5:$B$37,0)), "Energy Supply")</f>
        <v>Distribution System</v>
      </c>
      <c r="L16991" s="12"/>
      <c r="M16991" s="12">
        <v>12.726000000000001</v>
      </c>
    </row>
    <row r="16992" spans="1:13" x14ac:dyDescent="0.3">
      <c r="A16992" s="18">
        <v>16990</v>
      </c>
      <c r="B16992" s="18">
        <f t="shared" si="532"/>
        <v>2023</v>
      </c>
      <c r="C16992" s="17">
        <v>44927</v>
      </c>
      <c r="D16992" s="18" t="s">
        <v>314</v>
      </c>
      <c r="E16992" s="18" t="s">
        <v>342</v>
      </c>
      <c r="F16992" s="18" t="str">
        <f t="shared" si="531"/>
        <v>North Attleborough-Customer Charge-44927</v>
      </c>
      <c r="G16992" s="11" t="s">
        <v>131</v>
      </c>
      <c r="H16992" s="11" t="s">
        <v>56</v>
      </c>
      <c r="I16992" s="11" t="s">
        <v>56</v>
      </c>
      <c r="J16992" s="11" t="s">
        <v>56</v>
      </c>
      <c r="K16992" s="11" t="str">
        <f>IFERROR(INDEX('EDC Component Dictionary'!$C$5:$C$37,MATCH('Rates Database'!J16992,'EDC Component Dictionary'!$B$5:$B$37,0)), "Energy Supply")</f>
        <v>Distribution System</v>
      </c>
      <c r="L16992" s="12"/>
      <c r="M16992" s="12">
        <v>10.32</v>
      </c>
    </row>
    <row r="16993" spans="1:13" x14ac:dyDescent="0.3">
      <c r="A16993" s="18">
        <v>16991</v>
      </c>
      <c r="B16993" s="18">
        <f t="shared" si="532"/>
        <v>2023</v>
      </c>
      <c r="C16993" s="17">
        <v>44927</v>
      </c>
      <c r="D16993" s="18" t="s">
        <v>314</v>
      </c>
      <c r="E16993" s="18" t="s">
        <v>343</v>
      </c>
      <c r="F16993" s="18" t="str">
        <f t="shared" si="531"/>
        <v>Holden-Customer Charge-44927</v>
      </c>
      <c r="G16993" s="11" t="s">
        <v>131</v>
      </c>
      <c r="H16993" s="11" t="s">
        <v>56</v>
      </c>
      <c r="I16993" s="11" t="s">
        <v>56</v>
      </c>
      <c r="J16993" s="11" t="s">
        <v>56</v>
      </c>
      <c r="K16993" s="11" t="str">
        <f>IFERROR(INDEX('EDC Component Dictionary'!$C$5:$C$37,MATCH('Rates Database'!J16993,'EDC Component Dictionary'!$B$5:$B$37,0)), "Energy Supply")</f>
        <v>Distribution System</v>
      </c>
      <c r="L16993" s="12"/>
      <c r="M16993" s="12">
        <v>4.25</v>
      </c>
    </row>
    <row r="16994" spans="1:13" x14ac:dyDescent="0.3">
      <c r="A16994" s="18">
        <v>16992</v>
      </c>
      <c r="B16994" s="18">
        <f t="shared" si="532"/>
        <v>2023</v>
      </c>
      <c r="C16994" s="17">
        <v>44927</v>
      </c>
      <c r="D16994" s="18" t="s">
        <v>314</v>
      </c>
      <c r="E16994" s="18" t="s">
        <v>354</v>
      </c>
      <c r="F16994" s="18" t="str">
        <f t="shared" si="531"/>
        <v>Taunton-Customer Charge-44927</v>
      </c>
      <c r="G16994" s="11" t="s">
        <v>131</v>
      </c>
      <c r="H16994" s="11" t="s">
        <v>56</v>
      </c>
      <c r="I16994" s="11" t="s">
        <v>56</v>
      </c>
      <c r="J16994" s="11" t="s">
        <v>56</v>
      </c>
      <c r="K16994" s="11" t="str">
        <f>IFERROR(INDEX('EDC Component Dictionary'!$C$5:$C$37,MATCH('Rates Database'!J16994,'EDC Component Dictionary'!$B$5:$B$37,0)), "Energy Supply")</f>
        <v>Distribution System</v>
      </c>
      <c r="L16994" s="12"/>
      <c r="M16994" s="12">
        <v>6.9065000000000003</v>
      </c>
    </row>
    <row r="16995" spans="1:13" x14ac:dyDescent="0.3">
      <c r="A16995" s="18">
        <v>16993</v>
      </c>
      <c r="B16995" s="18">
        <f t="shared" si="532"/>
        <v>2023</v>
      </c>
      <c r="C16995" s="17">
        <v>44927</v>
      </c>
      <c r="D16995" s="18" t="s">
        <v>314</v>
      </c>
      <c r="E16995" s="18" t="s">
        <v>344</v>
      </c>
      <c r="F16995" s="18" t="str">
        <f t="shared" si="531"/>
        <v>Norwood-Customer Charge-44927</v>
      </c>
      <c r="G16995" s="11" t="s">
        <v>131</v>
      </c>
      <c r="H16995" s="11" t="s">
        <v>56</v>
      </c>
      <c r="I16995" s="11" t="s">
        <v>56</v>
      </c>
      <c r="J16995" s="11" t="s">
        <v>56</v>
      </c>
      <c r="K16995" s="11" t="str">
        <f>IFERROR(INDEX('EDC Component Dictionary'!$C$5:$C$37,MATCH('Rates Database'!J16995,'EDC Component Dictionary'!$B$5:$B$37,0)), "Energy Supply")</f>
        <v>Distribution System</v>
      </c>
      <c r="L16995" s="12"/>
      <c r="M16995" s="12">
        <v>9</v>
      </c>
    </row>
    <row r="16996" spans="1:13" x14ac:dyDescent="0.3">
      <c r="A16996" s="18">
        <v>16994</v>
      </c>
      <c r="B16996" s="18">
        <f t="shared" si="532"/>
        <v>2023</v>
      </c>
      <c r="C16996" s="17">
        <v>44927</v>
      </c>
      <c r="D16996" s="18" t="s">
        <v>314</v>
      </c>
      <c r="E16996" s="18" t="s">
        <v>355</v>
      </c>
      <c r="F16996" s="18" t="str">
        <f t="shared" si="531"/>
        <v>Wellesley-Customer Charge-44927</v>
      </c>
      <c r="G16996" s="11" t="s">
        <v>131</v>
      </c>
      <c r="H16996" s="11" t="s">
        <v>56</v>
      </c>
      <c r="I16996" s="11" t="s">
        <v>56</v>
      </c>
      <c r="J16996" s="11" t="s">
        <v>56</v>
      </c>
      <c r="K16996" s="11" t="str">
        <f>IFERROR(INDEX('EDC Component Dictionary'!$C$5:$C$37,MATCH('Rates Database'!J16996,'EDC Component Dictionary'!$B$5:$B$37,0)), "Energy Supply")</f>
        <v>Distribution System</v>
      </c>
      <c r="L16996" s="12"/>
      <c r="M16996" s="12">
        <v>6.0657499999999898</v>
      </c>
    </row>
    <row r="16997" spans="1:13" x14ac:dyDescent="0.3">
      <c r="A16997" s="18">
        <v>16995</v>
      </c>
      <c r="B16997" s="18">
        <f t="shared" si="532"/>
        <v>2023</v>
      </c>
      <c r="C16997" s="17">
        <v>44927</v>
      </c>
      <c r="D16997" s="18" t="s">
        <v>314</v>
      </c>
      <c r="E16997" s="18" t="s">
        <v>345</v>
      </c>
      <c r="F16997" s="18" t="str">
        <f t="shared" si="531"/>
        <v>Russell-Customer Charge-44927</v>
      </c>
      <c r="G16997" s="11" t="s">
        <v>131</v>
      </c>
      <c r="H16997" s="11" t="s">
        <v>56</v>
      </c>
      <c r="I16997" s="11" t="s">
        <v>56</v>
      </c>
      <c r="J16997" s="11" t="s">
        <v>56</v>
      </c>
      <c r="K16997" s="11" t="str">
        <f>IFERROR(INDEX('EDC Component Dictionary'!$C$5:$C$37,MATCH('Rates Database'!J16997,'EDC Component Dictionary'!$B$5:$B$37,0)), "Energy Supply")</f>
        <v>Distribution System</v>
      </c>
      <c r="L16997" s="12"/>
      <c r="M16997" s="12">
        <v>8</v>
      </c>
    </row>
    <row r="16998" spans="1:13" x14ac:dyDescent="0.3">
      <c r="A16998" s="18">
        <v>16996</v>
      </c>
      <c r="B16998" s="18">
        <f t="shared" si="532"/>
        <v>2023</v>
      </c>
      <c r="C16998" s="17">
        <v>44927</v>
      </c>
      <c r="D16998" s="18" t="s">
        <v>314</v>
      </c>
      <c r="E16998" s="18" t="s">
        <v>346</v>
      </c>
      <c r="F16998" s="18" t="str">
        <f t="shared" si="531"/>
        <v>Chester-Customer Charge-44927</v>
      </c>
      <c r="G16998" s="11" t="s">
        <v>131</v>
      </c>
      <c r="H16998" s="11" t="s">
        <v>56</v>
      </c>
      <c r="I16998" s="11" t="s">
        <v>56</v>
      </c>
      <c r="J16998" s="11" t="s">
        <v>56</v>
      </c>
      <c r="K16998" s="11" t="str">
        <f>IFERROR(INDEX('EDC Component Dictionary'!$C$5:$C$37,MATCH('Rates Database'!J16998,'EDC Component Dictionary'!$B$5:$B$37,0)), "Energy Supply")</f>
        <v>Distribution System</v>
      </c>
      <c r="L16998" s="12"/>
      <c r="M16998" s="12">
        <v>5.9849999999999897</v>
      </c>
    </row>
    <row r="16999" spans="1:13" x14ac:dyDescent="0.3">
      <c r="A16999" s="18">
        <v>16997</v>
      </c>
      <c r="B16999" s="18">
        <f t="shared" si="532"/>
        <v>2022</v>
      </c>
      <c r="C16999" s="17">
        <v>44713</v>
      </c>
      <c r="D16999" s="18" t="s">
        <v>314</v>
      </c>
      <c r="E16999" s="18" t="s">
        <v>315</v>
      </c>
      <c r="F16999" s="18" t="str">
        <f t="shared" si="531"/>
        <v>Holyoke-Customer Charge-44713</v>
      </c>
      <c r="G16999" s="11" t="s">
        <v>131</v>
      </c>
      <c r="H16999" s="11" t="s">
        <v>56</v>
      </c>
      <c r="I16999" s="11" t="s">
        <v>56</v>
      </c>
      <c r="J16999" s="11" t="s">
        <v>56</v>
      </c>
      <c r="K16999" s="11" t="str">
        <f>IFERROR(INDEX('EDC Component Dictionary'!$C$5:$C$37,MATCH('Rates Database'!J16999,'EDC Component Dictionary'!$B$5:$B$37,0)), "Energy Supply")</f>
        <v>Distribution System</v>
      </c>
      <c r="L16999" s="12"/>
      <c r="M16999" s="12">
        <v>4.9950000000000001</v>
      </c>
    </row>
    <row r="17000" spans="1:13" x14ac:dyDescent="0.3">
      <c r="A17000" s="18">
        <v>16998</v>
      </c>
      <c r="B17000" s="18">
        <f t="shared" si="532"/>
        <v>2022</v>
      </c>
      <c r="C17000" s="17">
        <v>44713</v>
      </c>
      <c r="D17000" s="18" t="s">
        <v>314</v>
      </c>
      <c r="E17000" s="18" t="s">
        <v>316</v>
      </c>
      <c r="F17000" s="18" t="str">
        <f t="shared" si="531"/>
        <v>West Boylston-Customer Charge-44713</v>
      </c>
      <c r="G17000" s="11" t="s">
        <v>131</v>
      </c>
      <c r="H17000" s="11" t="s">
        <v>56</v>
      </c>
      <c r="I17000" s="11" t="s">
        <v>56</v>
      </c>
      <c r="J17000" s="11" t="s">
        <v>56</v>
      </c>
      <c r="K17000" s="11" t="str">
        <f>IFERROR(INDEX('EDC Component Dictionary'!$C$5:$C$37,MATCH('Rates Database'!J17000,'EDC Component Dictionary'!$B$5:$B$37,0)), "Energy Supply")</f>
        <v>Distribution System</v>
      </c>
      <c r="L17000" s="12"/>
      <c r="M17000" s="12">
        <v>4.01400000000001</v>
      </c>
    </row>
    <row r="17001" spans="1:13" x14ac:dyDescent="0.3">
      <c r="A17001" s="18">
        <v>16999</v>
      </c>
      <c r="B17001" s="18">
        <f t="shared" si="532"/>
        <v>2022</v>
      </c>
      <c r="C17001" s="17">
        <v>44713</v>
      </c>
      <c r="D17001" s="18" t="s">
        <v>314</v>
      </c>
      <c r="E17001" s="18" t="s">
        <v>348</v>
      </c>
      <c r="F17001" s="18" t="str">
        <f t="shared" si="531"/>
        <v>Middleton-Customer Charge-44713</v>
      </c>
      <c r="G17001" s="11" t="s">
        <v>131</v>
      </c>
      <c r="H17001" s="11" t="s">
        <v>56</v>
      </c>
      <c r="I17001" s="11" t="s">
        <v>56</v>
      </c>
      <c r="J17001" s="11" t="s">
        <v>56</v>
      </c>
      <c r="K17001" s="11" t="str">
        <f>IFERROR(INDEX('EDC Component Dictionary'!$C$5:$C$37,MATCH('Rates Database'!J17001,'EDC Component Dictionary'!$B$5:$B$37,0)), "Energy Supply")</f>
        <v>Distribution System</v>
      </c>
      <c r="L17001" s="12"/>
      <c r="M17001" s="12">
        <v>5.0399999999999903</v>
      </c>
    </row>
    <row r="17002" spans="1:13" x14ac:dyDescent="0.3">
      <c r="A17002" s="18">
        <v>17000</v>
      </c>
      <c r="B17002" s="18">
        <f t="shared" si="532"/>
        <v>2022</v>
      </c>
      <c r="C17002" s="17">
        <v>44713</v>
      </c>
      <c r="D17002" s="18" t="s">
        <v>314</v>
      </c>
      <c r="E17002" s="18" t="s">
        <v>317</v>
      </c>
      <c r="F17002" s="18" t="str">
        <f t="shared" si="531"/>
        <v>Danvers-Customer Charge-44713</v>
      </c>
      <c r="G17002" s="11" t="s">
        <v>131</v>
      </c>
      <c r="H17002" s="11" t="s">
        <v>56</v>
      </c>
      <c r="I17002" s="11" t="s">
        <v>56</v>
      </c>
      <c r="J17002" s="11" t="s">
        <v>56</v>
      </c>
      <c r="K17002" s="11" t="str">
        <f>IFERROR(INDEX('EDC Component Dictionary'!$C$5:$C$37,MATCH('Rates Database'!J17002,'EDC Component Dictionary'!$B$5:$B$37,0)), "Energy Supply")</f>
        <v>Distribution System</v>
      </c>
      <c r="L17002" s="12"/>
      <c r="M17002" s="12">
        <v>7.5</v>
      </c>
    </row>
    <row r="17003" spans="1:13" x14ac:dyDescent="0.3">
      <c r="A17003" s="18">
        <v>17001</v>
      </c>
      <c r="B17003" s="18">
        <f t="shared" si="532"/>
        <v>2022</v>
      </c>
      <c r="C17003" s="17">
        <v>44713</v>
      </c>
      <c r="D17003" s="18" t="s">
        <v>314</v>
      </c>
      <c r="E17003" s="18" t="s">
        <v>318</v>
      </c>
      <c r="F17003" s="18" t="str">
        <f t="shared" si="531"/>
        <v>Peabody-Customer Charge-44713</v>
      </c>
      <c r="G17003" s="11" t="s">
        <v>131</v>
      </c>
      <c r="H17003" s="11" t="s">
        <v>56</v>
      </c>
      <c r="I17003" s="11" t="s">
        <v>56</v>
      </c>
      <c r="J17003" s="11" t="s">
        <v>56</v>
      </c>
      <c r="K17003" s="11" t="str">
        <f>IFERROR(INDEX('EDC Component Dictionary'!$C$5:$C$37,MATCH('Rates Database'!J17003,'EDC Component Dictionary'!$B$5:$B$37,0)), "Energy Supply")</f>
        <v>Distribution System</v>
      </c>
      <c r="L17003" s="12"/>
      <c r="M17003" s="12">
        <v>1.00199999999998</v>
      </c>
    </row>
    <row r="17004" spans="1:13" x14ac:dyDescent="0.3">
      <c r="A17004" s="18">
        <v>17002</v>
      </c>
      <c r="B17004" s="18">
        <f t="shared" si="532"/>
        <v>2022</v>
      </c>
      <c r="C17004" s="17">
        <v>44713</v>
      </c>
      <c r="D17004" s="18" t="s">
        <v>314</v>
      </c>
      <c r="E17004" s="18" t="s">
        <v>319</v>
      </c>
      <c r="F17004" s="18" t="str">
        <f t="shared" si="531"/>
        <v>Ashburnham-Customer Charge-44713</v>
      </c>
      <c r="G17004" s="11" t="s">
        <v>131</v>
      </c>
      <c r="H17004" s="11" t="s">
        <v>56</v>
      </c>
      <c r="I17004" s="11" t="s">
        <v>56</v>
      </c>
      <c r="J17004" s="11" t="s">
        <v>56</v>
      </c>
      <c r="K17004" s="11" t="str">
        <f>IFERROR(INDEX('EDC Component Dictionary'!$C$5:$C$37,MATCH('Rates Database'!J17004,'EDC Component Dictionary'!$B$5:$B$37,0)), "Energy Supply")</f>
        <v>Distribution System</v>
      </c>
      <c r="L17004" s="12"/>
      <c r="M17004" s="12">
        <v>4.5</v>
      </c>
    </row>
    <row r="17005" spans="1:13" x14ac:dyDescent="0.3">
      <c r="A17005" s="18">
        <v>17003</v>
      </c>
      <c r="B17005" s="18">
        <f t="shared" si="532"/>
        <v>2022</v>
      </c>
      <c r="C17005" s="17">
        <v>44713</v>
      </c>
      <c r="D17005" s="18" t="s">
        <v>314</v>
      </c>
      <c r="E17005" s="18" t="s">
        <v>320</v>
      </c>
      <c r="F17005" s="18" t="str">
        <f t="shared" si="531"/>
        <v>Mansfield-Customer Charge-44713</v>
      </c>
      <c r="G17005" s="11" t="s">
        <v>131</v>
      </c>
      <c r="H17005" s="11" t="s">
        <v>56</v>
      </c>
      <c r="I17005" s="11" t="s">
        <v>56</v>
      </c>
      <c r="J17005" s="11" t="s">
        <v>56</v>
      </c>
      <c r="K17005" s="11" t="str">
        <f>IFERROR(INDEX('EDC Component Dictionary'!$C$5:$C$37,MATCH('Rates Database'!J17005,'EDC Component Dictionary'!$B$5:$B$37,0)), "Energy Supply")</f>
        <v>Distribution System</v>
      </c>
      <c r="L17005" s="12"/>
      <c r="M17005" s="12">
        <v>4</v>
      </c>
    </row>
    <row r="17006" spans="1:13" x14ac:dyDescent="0.3">
      <c r="A17006" s="18">
        <v>17004</v>
      </c>
      <c r="B17006" s="18">
        <f t="shared" si="532"/>
        <v>2022</v>
      </c>
      <c r="C17006" s="17">
        <v>44713</v>
      </c>
      <c r="D17006" s="18" t="s">
        <v>314</v>
      </c>
      <c r="E17006" s="18" t="s">
        <v>321</v>
      </c>
      <c r="F17006" s="18" t="str">
        <f t="shared" si="531"/>
        <v>Braintree-Customer Charge-44713</v>
      </c>
      <c r="G17006" s="11" t="s">
        <v>131</v>
      </c>
      <c r="H17006" s="11" t="s">
        <v>56</v>
      </c>
      <c r="I17006" s="11" t="s">
        <v>56</v>
      </c>
      <c r="J17006" s="11" t="s">
        <v>56</v>
      </c>
      <c r="K17006" s="11" t="str">
        <f>IFERROR(INDEX('EDC Component Dictionary'!$C$5:$C$37,MATCH('Rates Database'!J17006,'EDC Component Dictionary'!$B$5:$B$37,0)), "Energy Supply")</f>
        <v>Distribution System</v>
      </c>
      <c r="L17006" s="12"/>
      <c r="M17006" s="12">
        <v>5.12</v>
      </c>
    </row>
    <row r="17007" spans="1:13" x14ac:dyDescent="0.3">
      <c r="A17007" s="18">
        <v>17005</v>
      </c>
      <c r="B17007" s="18">
        <f t="shared" si="532"/>
        <v>2022</v>
      </c>
      <c r="C17007" s="17">
        <v>44713</v>
      </c>
      <c r="D17007" s="18" t="s">
        <v>314</v>
      </c>
      <c r="E17007" s="18" t="s">
        <v>322</v>
      </c>
      <c r="F17007" s="18" t="str">
        <f t="shared" si="531"/>
        <v>Paxton-Customer Charge-44713</v>
      </c>
      <c r="G17007" s="11" t="s">
        <v>131</v>
      </c>
      <c r="H17007" s="11" t="s">
        <v>56</v>
      </c>
      <c r="I17007" s="11" t="s">
        <v>56</v>
      </c>
      <c r="J17007" s="11" t="s">
        <v>56</v>
      </c>
      <c r="K17007" s="11" t="str">
        <f>IFERROR(INDEX('EDC Component Dictionary'!$C$5:$C$37,MATCH('Rates Database'!J17007,'EDC Component Dictionary'!$B$5:$B$37,0)), "Energy Supply")</f>
        <v>Distribution System</v>
      </c>
      <c r="L17007" s="12"/>
      <c r="M17007" s="12">
        <v>7.5</v>
      </c>
    </row>
    <row r="17008" spans="1:13" x14ac:dyDescent="0.3">
      <c r="A17008" s="18">
        <v>17006</v>
      </c>
      <c r="B17008" s="18">
        <f t="shared" si="532"/>
        <v>2022</v>
      </c>
      <c r="C17008" s="17">
        <v>44713</v>
      </c>
      <c r="D17008" s="18" t="s">
        <v>314</v>
      </c>
      <c r="E17008" s="18" t="s">
        <v>323</v>
      </c>
      <c r="F17008" s="18" t="str">
        <f t="shared" si="531"/>
        <v>Templeton-Customer Charge-44713</v>
      </c>
      <c r="G17008" s="11" t="s">
        <v>131</v>
      </c>
      <c r="H17008" s="11" t="s">
        <v>56</v>
      </c>
      <c r="I17008" s="11" t="s">
        <v>56</v>
      </c>
      <c r="J17008" s="11" t="s">
        <v>56</v>
      </c>
      <c r="K17008" s="11" t="str">
        <f>IFERROR(INDEX('EDC Component Dictionary'!$C$5:$C$37,MATCH('Rates Database'!J17008,'EDC Component Dictionary'!$B$5:$B$37,0)), "Energy Supply")</f>
        <v>Distribution System</v>
      </c>
      <c r="L17008" s="12"/>
      <c r="M17008" s="12">
        <v>3.75</v>
      </c>
    </row>
    <row r="17009" spans="1:13" x14ac:dyDescent="0.3">
      <c r="A17009" s="18">
        <v>17007</v>
      </c>
      <c r="B17009" s="18">
        <f t="shared" si="532"/>
        <v>2022</v>
      </c>
      <c r="C17009" s="17">
        <v>44713</v>
      </c>
      <c r="D17009" s="18" t="s">
        <v>314</v>
      </c>
      <c r="E17009" s="18" t="s">
        <v>324</v>
      </c>
      <c r="F17009" s="18" t="str">
        <f t="shared" si="531"/>
        <v>Hudson-Customer Charge-44713</v>
      </c>
      <c r="G17009" s="11" t="s">
        <v>131</v>
      </c>
      <c r="H17009" s="11" t="s">
        <v>56</v>
      </c>
      <c r="I17009" s="11" t="s">
        <v>56</v>
      </c>
      <c r="J17009" s="11" t="s">
        <v>56</v>
      </c>
      <c r="K17009" s="11" t="str">
        <f>IFERROR(INDEX('EDC Component Dictionary'!$C$5:$C$37,MATCH('Rates Database'!J17009,'EDC Component Dictionary'!$B$5:$B$37,0)), "Energy Supply")</f>
        <v>Distribution System</v>
      </c>
      <c r="L17009" s="12"/>
      <c r="M17009" s="12">
        <v>2.1354000000000002</v>
      </c>
    </row>
    <row r="17010" spans="1:13" x14ac:dyDescent="0.3">
      <c r="A17010" s="18">
        <v>17008</v>
      </c>
      <c r="B17010" s="18">
        <f t="shared" si="532"/>
        <v>2022</v>
      </c>
      <c r="C17010" s="17">
        <v>44713</v>
      </c>
      <c r="D17010" s="18" t="s">
        <v>314</v>
      </c>
      <c r="E17010" s="18" t="s">
        <v>325</v>
      </c>
      <c r="F17010" s="18" t="str">
        <f t="shared" si="531"/>
        <v>Reading-Customer Charge-44713</v>
      </c>
      <c r="G17010" s="11" t="s">
        <v>131</v>
      </c>
      <c r="H17010" s="11" t="s">
        <v>56</v>
      </c>
      <c r="I17010" s="11" t="s">
        <v>56</v>
      </c>
      <c r="J17010" s="11" t="s">
        <v>56</v>
      </c>
      <c r="K17010" s="11" t="str">
        <f>IFERROR(INDEX('EDC Component Dictionary'!$C$5:$C$37,MATCH('Rates Database'!J17010,'EDC Component Dictionary'!$B$5:$B$37,0)), "Energy Supply")</f>
        <v>Distribution System</v>
      </c>
      <c r="L17010" s="12"/>
      <c r="M17010" s="12">
        <v>4.6155000000000097</v>
      </c>
    </row>
    <row r="17011" spans="1:13" x14ac:dyDescent="0.3">
      <c r="A17011" s="18">
        <v>17009</v>
      </c>
      <c r="B17011" s="18">
        <f t="shared" si="532"/>
        <v>2022</v>
      </c>
      <c r="C17011" s="17">
        <v>44713</v>
      </c>
      <c r="D17011" s="18" t="s">
        <v>314</v>
      </c>
      <c r="E17011" s="18" t="s">
        <v>326</v>
      </c>
      <c r="F17011" s="18" t="str">
        <f t="shared" si="531"/>
        <v>Shrewsbury-Customer Charge-44713</v>
      </c>
      <c r="G17011" s="11" t="s">
        <v>131</v>
      </c>
      <c r="H17011" s="11" t="s">
        <v>56</v>
      </c>
      <c r="I17011" s="11" t="s">
        <v>56</v>
      </c>
      <c r="J17011" s="11" t="s">
        <v>56</v>
      </c>
      <c r="K17011" s="11" t="str">
        <f>IFERROR(INDEX('EDC Component Dictionary'!$C$5:$C$37,MATCH('Rates Database'!J17011,'EDC Component Dictionary'!$B$5:$B$37,0)), "Energy Supply")</f>
        <v>Distribution System</v>
      </c>
      <c r="L17011" s="12"/>
      <c r="M17011" s="12">
        <v>11.549999999999899</v>
      </c>
    </row>
    <row r="17012" spans="1:13" x14ac:dyDescent="0.3">
      <c r="A17012" s="18">
        <v>17010</v>
      </c>
      <c r="B17012" s="18">
        <f t="shared" si="532"/>
        <v>2022</v>
      </c>
      <c r="C17012" s="17">
        <v>44713</v>
      </c>
      <c r="D17012" s="18" t="s">
        <v>314</v>
      </c>
      <c r="E17012" s="18" t="s">
        <v>327</v>
      </c>
      <c r="F17012" s="18" t="str">
        <f t="shared" si="531"/>
        <v>Ipswich-Customer Charge-44713</v>
      </c>
      <c r="G17012" s="11" t="s">
        <v>131</v>
      </c>
      <c r="H17012" s="11" t="s">
        <v>56</v>
      </c>
      <c r="I17012" s="11" t="s">
        <v>56</v>
      </c>
      <c r="J17012" s="11" t="s">
        <v>56</v>
      </c>
      <c r="K17012" s="11" t="str">
        <f>IFERROR(INDEX('EDC Component Dictionary'!$C$5:$C$37,MATCH('Rates Database'!J17012,'EDC Component Dictionary'!$B$5:$B$37,0)), "Energy Supply")</f>
        <v>Distribution System</v>
      </c>
      <c r="L17012" s="12"/>
      <c r="M17012" s="12">
        <v>4</v>
      </c>
    </row>
    <row r="17013" spans="1:13" x14ac:dyDescent="0.3">
      <c r="A17013" s="18">
        <v>17011</v>
      </c>
      <c r="B17013" s="18">
        <f t="shared" si="532"/>
        <v>2022</v>
      </c>
      <c r="C17013" s="17">
        <v>44713</v>
      </c>
      <c r="D17013" s="18" t="s">
        <v>314</v>
      </c>
      <c r="E17013" s="18" t="s">
        <v>328</v>
      </c>
      <c r="F17013" s="18" t="str">
        <f t="shared" si="531"/>
        <v>Westfield-Customer Charge-44713</v>
      </c>
      <c r="G17013" s="11" t="s">
        <v>131</v>
      </c>
      <c r="H17013" s="11" t="s">
        <v>56</v>
      </c>
      <c r="I17013" s="11" t="s">
        <v>56</v>
      </c>
      <c r="J17013" s="11" t="s">
        <v>56</v>
      </c>
      <c r="K17013" s="11" t="str">
        <f>IFERROR(INDEX('EDC Component Dictionary'!$C$5:$C$37,MATCH('Rates Database'!J17013,'EDC Component Dictionary'!$B$5:$B$37,0)), "Energy Supply")</f>
        <v>Distribution System</v>
      </c>
      <c r="L17013" s="12"/>
      <c r="M17013" s="12">
        <v>11.637499999999999</v>
      </c>
    </row>
    <row r="17014" spans="1:13" x14ac:dyDescent="0.3">
      <c r="A17014" s="18">
        <v>17012</v>
      </c>
      <c r="B17014" s="18">
        <f t="shared" si="532"/>
        <v>2022</v>
      </c>
      <c r="C17014" s="17">
        <v>44713</v>
      </c>
      <c r="D17014" s="18" t="s">
        <v>314</v>
      </c>
      <c r="E17014" s="18" t="s">
        <v>351</v>
      </c>
      <c r="F17014" s="18" t="str">
        <f t="shared" si="531"/>
        <v>Groton-Customer Charge-44713</v>
      </c>
      <c r="G17014" s="11" t="s">
        <v>131</v>
      </c>
      <c r="H17014" s="11" t="s">
        <v>56</v>
      </c>
      <c r="I17014" s="11" t="s">
        <v>56</v>
      </c>
      <c r="J17014" s="11" t="s">
        <v>56</v>
      </c>
      <c r="K17014" s="11" t="str">
        <f>IFERROR(INDEX('EDC Component Dictionary'!$C$5:$C$37,MATCH('Rates Database'!J17014,'EDC Component Dictionary'!$B$5:$B$37,0)), "Energy Supply")</f>
        <v>Distribution System</v>
      </c>
      <c r="L17014" s="12"/>
      <c r="M17014" s="12">
        <v>5.6199999999999903</v>
      </c>
    </row>
    <row r="17015" spans="1:13" x14ac:dyDescent="0.3">
      <c r="A17015" s="18">
        <v>17013</v>
      </c>
      <c r="B17015" s="18">
        <f t="shared" si="532"/>
        <v>2022</v>
      </c>
      <c r="C17015" s="17">
        <v>44713</v>
      </c>
      <c r="D17015" s="18" t="s">
        <v>314</v>
      </c>
      <c r="E17015" s="18" t="s">
        <v>329</v>
      </c>
      <c r="F17015" s="18" t="str">
        <f t="shared" si="531"/>
        <v>Merrimac-Customer Charge-44713</v>
      </c>
      <c r="G17015" s="11" t="s">
        <v>131</v>
      </c>
      <c r="H17015" s="11" t="s">
        <v>56</v>
      </c>
      <c r="I17015" s="11" t="s">
        <v>56</v>
      </c>
      <c r="J17015" s="11" t="s">
        <v>56</v>
      </c>
      <c r="K17015" s="11" t="str">
        <f>IFERROR(INDEX('EDC Component Dictionary'!$C$5:$C$37,MATCH('Rates Database'!J17015,'EDC Component Dictionary'!$B$5:$B$37,0)), "Energy Supply")</f>
        <v>Distribution System</v>
      </c>
      <c r="L17015" s="12"/>
      <c r="M17015" s="12">
        <v>5.5</v>
      </c>
    </row>
    <row r="17016" spans="1:13" x14ac:dyDescent="0.3">
      <c r="A17016" s="18">
        <v>17014</v>
      </c>
      <c r="B17016" s="18">
        <f t="shared" si="532"/>
        <v>2022</v>
      </c>
      <c r="C17016" s="17">
        <v>44713</v>
      </c>
      <c r="D17016" s="18" t="s">
        <v>314</v>
      </c>
      <c r="E17016" s="18" t="s">
        <v>352</v>
      </c>
      <c r="F17016" s="18" t="str">
        <f t="shared" si="531"/>
        <v>Belmont-Customer Charge-44713</v>
      </c>
      <c r="G17016" s="11" t="s">
        <v>131</v>
      </c>
      <c r="H17016" s="11" t="s">
        <v>56</v>
      </c>
      <c r="I17016" s="11" t="s">
        <v>56</v>
      </c>
      <c r="J17016" s="11" t="s">
        <v>56</v>
      </c>
      <c r="K17016" s="11" t="str">
        <f>IFERROR(INDEX('EDC Component Dictionary'!$C$5:$C$37,MATCH('Rates Database'!J17016,'EDC Component Dictionary'!$B$5:$B$37,0)), "Energy Supply")</f>
        <v>Distribution System</v>
      </c>
      <c r="L17016" s="12"/>
      <c r="M17016" s="12">
        <v>10.5999999999999</v>
      </c>
    </row>
    <row r="17017" spans="1:13" x14ac:dyDescent="0.3">
      <c r="A17017" s="18">
        <v>17015</v>
      </c>
      <c r="B17017" s="18">
        <f t="shared" si="532"/>
        <v>2022</v>
      </c>
      <c r="C17017" s="17">
        <v>44713</v>
      </c>
      <c r="D17017" s="18" t="s">
        <v>314</v>
      </c>
      <c r="E17017" s="18" t="s">
        <v>330</v>
      </c>
      <c r="F17017" s="18" t="str">
        <f t="shared" si="531"/>
        <v>Chicopee-Customer Charge-44713</v>
      </c>
      <c r="G17017" s="11" t="s">
        <v>131</v>
      </c>
      <c r="H17017" s="11" t="s">
        <v>56</v>
      </c>
      <c r="I17017" s="11" t="s">
        <v>56</v>
      </c>
      <c r="J17017" s="11" t="s">
        <v>56</v>
      </c>
      <c r="K17017" s="11" t="str">
        <f>IFERROR(INDEX('EDC Component Dictionary'!$C$5:$C$37,MATCH('Rates Database'!J17017,'EDC Component Dictionary'!$B$5:$B$37,0)), "Energy Supply")</f>
        <v>Distribution System</v>
      </c>
      <c r="L17017" s="12"/>
      <c r="M17017" s="12">
        <v>5.5999999999999899</v>
      </c>
    </row>
    <row r="17018" spans="1:13" x14ac:dyDescent="0.3">
      <c r="A17018" s="18">
        <v>17016</v>
      </c>
      <c r="B17018" s="18">
        <f t="shared" si="532"/>
        <v>2022</v>
      </c>
      <c r="C17018" s="17">
        <v>44713</v>
      </c>
      <c r="D17018" s="18" t="s">
        <v>314</v>
      </c>
      <c r="E17018" s="18" t="s">
        <v>331</v>
      </c>
      <c r="F17018" s="18" t="str">
        <f t="shared" si="531"/>
        <v>Marblehead-Customer Charge-44713</v>
      </c>
      <c r="G17018" s="11" t="s">
        <v>131</v>
      </c>
      <c r="H17018" s="11" t="s">
        <v>56</v>
      </c>
      <c r="I17018" s="11" t="s">
        <v>56</v>
      </c>
      <c r="J17018" s="11" t="s">
        <v>56</v>
      </c>
      <c r="K17018" s="11" t="str">
        <f>IFERROR(INDEX('EDC Component Dictionary'!$C$5:$C$37,MATCH('Rates Database'!J17018,'EDC Component Dictionary'!$B$5:$B$37,0)), "Energy Supply")</f>
        <v>Distribution System</v>
      </c>
      <c r="L17018" s="12"/>
      <c r="M17018" s="12">
        <v>2</v>
      </c>
    </row>
    <row r="17019" spans="1:13" x14ac:dyDescent="0.3">
      <c r="A17019" s="18">
        <v>17017</v>
      </c>
      <c r="B17019" s="18">
        <f t="shared" si="532"/>
        <v>2022</v>
      </c>
      <c r="C17019" s="17">
        <v>44713</v>
      </c>
      <c r="D17019" s="18" t="s">
        <v>314</v>
      </c>
      <c r="E17019" s="18" t="s">
        <v>332</v>
      </c>
      <c r="F17019" s="18" t="str">
        <f t="shared" si="531"/>
        <v>Hingham-Customer Charge-44713</v>
      </c>
      <c r="G17019" s="11" t="s">
        <v>131</v>
      </c>
      <c r="H17019" s="11" t="s">
        <v>56</v>
      </c>
      <c r="I17019" s="11" t="s">
        <v>56</v>
      </c>
      <c r="J17019" s="11" t="s">
        <v>56</v>
      </c>
      <c r="K17019" s="11" t="str">
        <f>IFERROR(INDEX('EDC Component Dictionary'!$C$5:$C$37,MATCH('Rates Database'!J17019,'EDC Component Dictionary'!$B$5:$B$37,0)), "Energy Supply")</f>
        <v>Distribution System</v>
      </c>
      <c r="L17019" s="12"/>
      <c r="M17019" s="12">
        <v>7.9739999999999798</v>
      </c>
    </row>
    <row r="17020" spans="1:13" x14ac:dyDescent="0.3">
      <c r="A17020" s="18">
        <v>17018</v>
      </c>
      <c r="B17020" s="18">
        <f t="shared" si="532"/>
        <v>2022</v>
      </c>
      <c r="C17020" s="17">
        <v>44713</v>
      </c>
      <c r="D17020" s="18" t="s">
        <v>314</v>
      </c>
      <c r="E17020" s="18" t="s">
        <v>333</v>
      </c>
      <c r="F17020" s="18" t="str">
        <f t="shared" si="531"/>
        <v>South Hadley-Customer Charge-44713</v>
      </c>
      <c r="G17020" s="11" t="s">
        <v>131</v>
      </c>
      <c r="H17020" s="11" t="s">
        <v>56</v>
      </c>
      <c r="I17020" s="11" t="s">
        <v>56</v>
      </c>
      <c r="J17020" s="11" t="s">
        <v>56</v>
      </c>
      <c r="K17020" s="11" t="str">
        <f>IFERROR(INDEX('EDC Component Dictionary'!$C$5:$C$37,MATCH('Rates Database'!J17020,'EDC Component Dictionary'!$B$5:$B$37,0)), "Energy Supply")</f>
        <v>Distribution System</v>
      </c>
      <c r="L17020" s="12"/>
      <c r="M17020" s="12">
        <v>4.7</v>
      </c>
    </row>
    <row r="17021" spans="1:13" x14ac:dyDescent="0.3">
      <c r="A17021" s="18">
        <v>17019</v>
      </c>
      <c r="B17021" s="18">
        <f t="shared" si="532"/>
        <v>2022</v>
      </c>
      <c r="C17021" s="17">
        <v>44713</v>
      </c>
      <c r="D17021" s="18" t="s">
        <v>314</v>
      </c>
      <c r="E17021" s="18" t="s">
        <v>334</v>
      </c>
      <c r="F17021" s="18" t="str">
        <f t="shared" si="531"/>
        <v>Georgetown-Customer Charge-44713</v>
      </c>
      <c r="G17021" s="11" t="s">
        <v>131</v>
      </c>
      <c r="H17021" s="11" t="s">
        <v>56</v>
      </c>
      <c r="I17021" s="11" t="s">
        <v>56</v>
      </c>
      <c r="J17021" s="11" t="s">
        <v>56</v>
      </c>
      <c r="K17021" s="11" t="str">
        <f>IFERROR(INDEX('EDC Component Dictionary'!$C$5:$C$37,MATCH('Rates Database'!J17021,'EDC Component Dictionary'!$B$5:$B$37,0)), "Energy Supply")</f>
        <v>Distribution System</v>
      </c>
      <c r="L17021" s="12"/>
      <c r="M17021" s="12">
        <v>5.2109999999999799</v>
      </c>
    </row>
    <row r="17022" spans="1:13" x14ac:dyDescent="0.3">
      <c r="A17022" s="18">
        <v>17020</v>
      </c>
      <c r="B17022" s="18">
        <f t="shared" si="532"/>
        <v>2022</v>
      </c>
      <c r="C17022" s="17">
        <v>44713</v>
      </c>
      <c r="D17022" s="18" t="s">
        <v>314</v>
      </c>
      <c r="E17022" s="18" t="s">
        <v>335</v>
      </c>
      <c r="F17022" s="18" t="str">
        <f t="shared" si="531"/>
        <v>Sterling-Customer Charge-44713</v>
      </c>
      <c r="G17022" s="11" t="s">
        <v>131</v>
      </c>
      <c r="H17022" s="11" t="s">
        <v>56</v>
      </c>
      <c r="I17022" s="11" t="s">
        <v>56</v>
      </c>
      <c r="J17022" s="11" t="s">
        <v>56</v>
      </c>
      <c r="K17022" s="11" t="str">
        <f>IFERROR(INDEX('EDC Component Dictionary'!$C$5:$C$37,MATCH('Rates Database'!J17022,'EDC Component Dictionary'!$B$5:$B$37,0)), "Energy Supply")</f>
        <v>Distribution System</v>
      </c>
      <c r="L17022" s="12"/>
      <c r="M17022" s="12">
        <v>4</v>
      </c>
    </row>
    <row r="17023" spans="1:13" x14ac:dyDescent="0.3">
      <c r="A17023" s="18">
        <v>17021</v>
      </c>
      <c r="B17023" s="18">
        <f t="shared" si="532"/>
        <v>2022</v>
      </c>
      <c r="C17023" s="17">
        <v>44713</v>
      </c>
      <c r="D17023" s="18" t="s">
        <v>314</v>
      </c>
      <c r="E17023" s="18" t="s">
        <v>336</v>
      </c>
      <c r="F17023" s="18" t="str">
        <f t="shared" si="531"/>
        <v>Littleton-Customer Charge-44713</v>
      </c>
      <c r="G17023" s="11" t="s">
        <v>131</v>
      </c>
      <c r="H17023" s="11" t="s">
        <v>56</v>
      </c>
      <c r="I17023" s="11" t="s">
        <v>56</v>
      </c>
      <c r="J17023" s="11" t="s">
        <v>56</v>
      </c>
      <c r="K17023" s="11" t="str">
        <f>IFERROR(INDEX('EDC Component Dictionary'!$C$5:$C$37,MATCH('Rates Database'!J17023,'EDC Component Dictionary'!$B$5:$B$37,0)), "Energy Supply")</f>
        <v>Distribution System</v>
      </c>
      <c r="L17023" s="12"/>
      <c r="M17023" s="12">
        <v>3.5000000000000102</v>
      </c>
    </row>
    <row r="17024" spans="1:13" x14ac:dyDescent="0.3">
      <c r="A17024" s="18">
        <v>17022</v>
      </c>
      <c r="B17024" s="18">
        <f t="shared" si="532"/>
        <v>2022</v>
      </c>
      <c r="C17024" s="17">
        <v>44713</v>
      </c>
      <c r="D17024" s="18" t="s">
        <v>314</v>
      </c>
      <c r="E17024" s="18" t="s">
        <v>337</v>
      </c>
      <c r="F17024" s="18" t="str">
        <f t="shared" si="531"/>
        <v>Boylston-Customer Charge-44713</v>
      </c>
      <c r="G17024" s="11" t="s">
        <v>131</v>
      </c>
      <c r="H17024" s="11" t="s">
        <v>56</v>
      </c>
      <c r="I17024" s="11" t="s">
        <v>56</v>
      </c>
      <c r="J17024" s="11" t="s">
        <v>56</v>
      </c>
      <c r="K17024" s="11" t="str">
        <f>IFERROR(INDEX('EDC Component Dictionary'!$C$5:$C$37,MATCH('Rates Database'!J17024,'EDC Component Dictionary'!$B$5:$B$37,0)), "Energy Supply")</f>
        <v>Distribution System</v>
      </c>
      <c r="L17024" s="12"/>
      <c r="M17024" s="12">
        <v>9</v>
      </c>
    </row>
    <row r="17025" spans="1:13" x14ac:dyDescent="0.3">
      <c r="A17025" s="18">
        <v>17023</v>
      </c>
      <c r="B17025" s="18">
        <f t="shared" si="532"/>
        <v>2022</v>
      </c>
      <c r="C17025" s="17">
        <v>44713</v>
      </c>
      <c r="D17025" s="18" t="s">
        <v>314</v>
      </c>
      <c r="E17025" s="18" t="s">
        <v>338</v>
      </c>
      <c r="F17025" s="18" t="str">
        <f t="shared" si="531"/>
        <v>Princeton-Customer Charge-44713</v>
      </c>
      <c r="G17025" s="11" t="s">
        <v>131</v>
      </c>
      <c r="H17025" s="11" t="s">
        <v>56</v>
      </c>
      <c r="I17025" s="11" t="s">
        <v>56</v>
      </c>
      <c r="J17025" s="11" t="s">
        <v>56</v>
      </c>
      <c r="K17025" s="11" t="str">
        <f>IFERROR(INDEX('EDC Component Dictionary'!$C$5:$C$37,MATCH('Rates Database'!J17025,'EDC Component Dictionary'!$B$5:$B$37,0)), "Energy Supply")</f>
        <v>Distribution System</v>
      </c>
      <c r="L17025" s="12"/>
      <c r="M17025" s="12">
        <v>8.9500000000000099</v>
      </c>
    </row>
    <row r="17026" spans="1:13" x14ac:dyDescent="0.3">
      <c r="A17026" s="18">
        <v>17024</v>
      </c>
      <c r="B17026" s="18">
        <f t="shared" si="532"/>
        <v>2022</v>
      </c>
      <c r="C17026" s="17">
        <v>44713</v>
      </c>
      <c r="D17026" s="18" t="s">
        <v>314</v>
      </c>
      <c r="E17026" s="18" t="s">
        <v>347</v>
      </c>
      <c r="F17026" s="18" t="str">
        <f t="shared" si="531"/>
        <v>Middleborough-Customer Charge-44713</v>
      </c>
      <c r="G17026" s="11" t="s">
        <v>131</v>
      </c>
      <c r="H17026" s="11" t="s">
        <v>56</v>
      </c>
      <c r="I17026" s="11" t="s">
        <v>56</v>
      </c>
      <c r="J17026" s="11" t="s">
        <v>56</v>
      </c>
      <c r="K17026" s="11" t="str">
        <f>IFERROR(INDEX('EDC Component Dictionary'!$C$5:$C$37,MATCH('Rates Database'!J17026,'EDC Component Dictionary'!$B$5:$B$37,0)), "Energy Supply")</f>
        <v>Distribution System</v>
      </c>
      <c r="L17026" s="12"/>
      <c r="M17026" s="12">
        <v>4.5049999999999901</v>
      </c>
    </row>
    <row r="17027" spans="1:13" x14ac:dyDescent="0.3">
      <c r="A17027" s="18">
        <v>17025</v>
      </c>
      <c r="B17027" s="18">
        <f t="shared" si="532"/>
        <v>2022</v>
      </c>
      <c r="C17027" s="17">
        <v>44713</v>
      </c>
      <c r="D17027" s="18" t="s">
        <v>314</v>
      </c>
      <c r="E17027" s="18" t="s">
        <v>339</v>
      </c>
      <c r="F17027" s="18" t="str">
        <f t="shared" si="531"/>
        <v>Rowley-Customer Charge-44713</v>
      </c>
      <c r="G17027" s="11" t="s">
        <v>131</v>
      </c>
      <c r="H17027" s="11" t="s">
        <v>56</v>
      </c>
      <c r="I17027" s="11" t="s">
        <v>56</v>
      </c>
      <c r="J17027" s="11" t="s">
        <v>56</v>
      </c>
      <c r="K17027" s="11" t="str">
        <f>IFERROR(INDEX('EDC Component Dictionary'!$C$5:$C$37,MATCH('Rates Database'!J17027,'EDC Component Dictionary'!$B$5:$B$37,0)), "Energy Supply")</f>
        <v>Distribution System</v>
      </c>
      <c r="L17027" s="12"/>
      <c r="M17027" s="12">
        <v>4</v>
      </c>
    </row>
    <row r="17028" spans="1:13" x14ac:dyDescent="0.3">
      <c r="A17028" s="18">
        <v>17026</v>
      </c>
      <c r="B17028" s="18">
        <f t="shared" si="532"/>
        <v>2022</v>
      </c>
      <c r="C17028" s="17">
        <v>44713</v>
      </c>
      <c r="D17028" s="18" t="s">
        <v>314</v>
      </c>
      <c r="E17028" s="18" t="s">
        <v>353</v>
      </c>
      <c r="F17028" s="18" t="str">
        <f t="shared" ref="F17028:F17091" si="533">_xlfn.CONCAT(E17028,"-",J17028,"-",C17028)</f>
        <v>Concord-Customer Charge-44713</v>
      </c>
      <c r="G17028" s="11" t="s">
        <v>131</v>
      </c>
      <c r="H17028" s="11" t="s">
        <v>56</v>
      </c>
      <c r="I17028" s="11" t="s">
        <v>56</v>
      </c>
      <c r="J17028" s="11" t="s">
        <v>56</v>
      </c>
      <c r="K17028" s="11" t="str">
        <f>IFERROR(INDEX('EDC Component Dictionary'!$C$5:$C$37,MATCH('Rates Database'!J17028,'EDC Component Dictionary'!$B$5:$B$37,0)), "Energy Supply")</f>
        <v>Distribution System</v>
      </c>
      <c r="L17028" s="12"/>
      <c r="M17028" s="12">
        <v>15.910124999999899</v>
      </c>
    </row>
    <row r="17029" spans="1:13" x14ac:dyDescent="0.3">
      <c r="A17029" s="18">
        <v>17027</v>
      </c>
      <c r="B17029" s="18">
        <f t="shared" si="532"/>
        <v>2022</v>
      </c>
      <c r="C17029" s="17">
        <v>44713</v>
      </c>
      <c r="D17029" s="18" t="s">
        <v>314</v>
      </c>
      <c r="E17029" s="18" t="s">
        <v>340</v>
      </c>
      <c r="F17029" s="18" t="str">
        <f t="shared" si="533"/>
        <v>Wakefield-Customer Charge-44713</v>
      </c>
      <c r="G17029" s="11" t="s">
        <v>131</v>
      </c>
      <c r="H17029" s="11" t="s">
        <v>56</v>
      </c>
      <c r="I17029" s="11" t="s">
        <v>56</v>
      </c>
      <c r="J17029" s="11" t="s">
        <v>56</v>
      </c>
      <c r="K17029" s="11" t="str">
        <f>IFERROR(INDEX('EDC Component Dictionary'!$C$5:$C$37,MATCH('Rates Database'!J17029,'EDC Component Dictionary'!$B$5:$B$37,0)), "Energy Supply")</f>
        <v>Distribution System</v>
      </c>
      <c r="L17029" s="12"/>
      <c r="M17029" s="12">
        <v>6</v>
      </c>
    </row>
    <row r="17030" spans="1:13" x14ac:dyDescent="0.3">
      <c r="A17030" s="18">
        <v>17028</v>
      </c>
      <c r="B17030" s="18">
        <f t="shared" si="532"/>
        <v>2022</v>
      </c>
      <c r="C17030" s="17">
        <v>44713</v>
      </c>
      <c r="D17030" s="18" t="s">
        <v>314</v>
      </c>
      <c r="E17030" s="18" t="s">
        <v>341</v>
      </c>
      <c r="F17030" s="18" t="str">
        <f t="shared" si="533"/>
        <v>Hull-Customer Charge-44713</v>
      </c>
      <c r="G17030" s="11" t="s">
        <v>131</v>
      </c>
      <c r="H17030" s="11" t="s">
        <v>56</v>
      </c>
      <c r="I17030" s="11" t="s">
        <v>56</v>
      </c>
      <c r="J17030" s="11" t="s">
        <v>56</v>
      </c>
      <c r="K17030" s="11" t="str">
        <f>IFERROR(INDEX('EDC Component Dictionary'!$C$5:$C$37,MATCH('Rates Database'!J17030,'EDC Component Dictionary'!$B$5:$B$37,0)), "Energy Supply")</f>
        <v>Distribution System</v>
      </c>
      <c r="L17030" s="12"/>
      <c r="M17030" s="12">
        <v>12.0689999999999</v>
      </c>
    </row>
    <row r="17031" spans="1:13" x14ac:dyDescent="0.3">
      <c r="A17031" s="18">
        <v>17029</v>
      </c>
      <c r="B17031" s="18">
        <f t="shared" si="532"/>
        <v>2022</v>
      </c>
      <c r="C17031" s="17">
        <v>44713</v>
      </c>
      <c r="D17031" s="18" t="s">
        <v>314</v>
      </c>
      <c r="E17031" s="18" t="s">
        <v>342</v>
      </c>
      <c r="F17031" s="18" t="str">
        <f t="shared" si="533"/>
        <v>North Attleborough-Customer Charge-44713</v>
      </c>
      <c r="G17031" s="11" t="s">
        <v>131</v>
      </c>
      <c r="H17031" s="11" t="s">
        <v>56</v>
      </c>
      <c r="I17031" s="11" t="s">
        <v>56</v>
      </c>
      <c r="J17031" s="11" t="s">
        <v>56</v>
      </c>
      <c r="K17031" s="11" t="str">
        <f>IFERROR(INDEX('EDC Component Dictionary'!$C$5:$C$37,MATCH('Rates Database'!J17031,'EDC Component Dictionary'!$B$5:$B$37,0)), "Energy Supply")</f>
        <v>Distribution System</v>
      </c>
      <c r="L17031" s="12"/>
      <c r="M17031" s="12">
        <v>10.32</v>
      </c>
    </row>
    <row r="17032" spans="1:13" x14ac:dyDescent="0.3">
      <c r="A17032" s="18">
        <v>17030</v>
      </c>
      <c r="B17032" s="18">
        <f t="shared" si="532"/>
        <v>2022</v>
      </c>
      <c r="C17032" s="17">
        <v>44713</v>
      </c>
      <c r="D17032" s="18" t="s">
        <v>314</v>
      </c>
      <c r="E17032" s="18" t="s">
        <v>343</v>
      </c>
      <c r="F17032" s="18" t="str">
        <f t="shared" si="533"/>
        <v>Holden-Customer Charge-44713</v>
      </c>
      <c r="G17032" s="11" t="s">
        <v>131</v>
      </c>
      <c r="H17032" s="11" t="s">
        <v>56</v>
      </c>
      <c r="I17032" s="11" t="s">
        <v>56</v>
      </c>
      <c r="J17032" s="11" t="s">
        <v>56</v>
      </c>
      <c r="K17032" s="11" t="str">
        <f>IFERROR(INDEX('EDC Component Dictionary'!$C$5:$C$37,MATCH('Rates Database'!J17032,'EDC Component Dictionary'!$B$5:$B$37,0)), "Energy Supply")</f>
        <v>Distribution System</v>
      </c>
      <c r="L17032" s="12"/>
      <c r="M17032" s="12">
        <v>4.25</v>
      </c>
    </row>
    <row r="17033" spans="1:13" x14ac:dyDescent="0.3">
      <c r="A17033" s="18">
        <v>17031</v>
      </c>
      <c r="B17033" s="18">
        <f t="shared" si="532"/>
        <v>2022</v>
      </c>
      <c r="C17033" s="17">
        <v>44713</v>
      </c>
      <c r="D17033" s="18" t="s">
        <v>314</v>
      </c>
      <c r="E17033" s="18" t="s">
        <v>354</v>
      </c>
      <c r="F17033" s="18" t="str">
        <f t="shared" si="533"/>
        <v>Taunton-Customer Charge-44713</v>
      </c>
      <c r="G17033" s="11" t="s">
        <v>131</v>
      </c>
      <c r="H17033" s="11" t="s">
        <v>56</v>
      </c>
      <c r="I17033" s="11" t="s">
        <v>56</v>
      </c>
      <c r="J17033" s="11" t="s">
        <v>56</v>
      </c>
      <c r="K17033" s="11" t="str">
        <f>IFERROR(INDEX('EDC Component Dictionary'!$C$5:$C$37,MATCH('Rates Database'!J17033,'EDC Component Dictionary'!$B$5:$B$37,0)), "Energy Supply")</f>
        <v>Distribution System</v>
      </c>
      <c r="L17033" s="12"/>
      <c r="M17033" s="12">
        <v>9.2244999999999902</v>
      </c>
    </row>
    <row r="17034" spans="1:13" x14ac:dyDescent="0.3">
      <c r="A17034" s="18">
        <v>17032</v>
      </c>
      <c r="B17034" s="18">
        <f t="shared" si="532"/>
        <v>2022</v>
      </c>
      <c r="C17034" s="17">
        <v>44713</v>
      </c>
      <c r="D17034" s="18" t="s">
        <v>314</v>
      </c>
      <c r="E17034" s="18" t="s">
        <v>344</v>
      </c>
      <c r="F17034" s="18" t="str">
        <f t="shared" si="533"/>
        <v>Norwood-Customer Charge-44713</v>
      </c>
      <c r="G17034" s="11" t="s">
        <v>131</v>
      </c>
      <c r="H17034" s="11" t="s">
        <v>56</v>
      </c>
      <c r="I17034" s="11" t="s">
        <v>56</v>
      </c>
      <c r="J17034" s="11" t="s">
        <v>56</v>
      </c>
      <c r="K17034" s="11" t="str">
        <f>IFERROR(INDEX('EDC Component Dictionary'!$C$5:$C$37,MATCH('Rates Database'!J17034,'EDC Component Dictionary'!$B$5:$B$37,0)), "Energy Supply")</f>
        <v>Distribution System</v>
      </c>
      <c r="L17034" s="12"/>
      <c r="M17034" s="12">
        <v>9</v>
      </c>
    </row>
    <row r="17035" spans="1:13" x14ac:dyDescent="0.3">
      <c r="A17035" s="18">
        <v>17033</v>
      </c>
      <c r="B17035" s="18">
        <f t="shared" si="532"/>
        <v>2022</v>
      </c>
      <c r="C17035" s="17">
        <v>44713</v>
      </c>
      <c r="D17035" s="18" t="s">
        <v>314</v>
      </c>
      <c r="E17035" s="18" t="s">
        <v>355</v>
      </c>
      <c r="F17035" s="18" t="str">
        <f t="shared" si="533"/>
        <v>Wellesley-Customer Charge-44713</v>
      </c>
      <c r="G17035" s="11" t="s">
        <v>131</v>
      </c>
      <c r="H17035" s="11" t="s">
        <v>56</v>
      </c>
      <c r="I17035" s="11" t="s">
        <v>56</v>
      </c>
      <c r="J17035" s="11" t="s">
        <v>56</v>
      </c>
      <c r="K17035" s="11" t="str">
        <f>IFERROR(INDEX('EDC Component Dictionary'!$C$5:$C$37,MATCH('Rates Database'!J17035,'EDC Component Dictionary'!$B$5:$B$37,0)), "Energy Supply")</f>
        <v>Distribution System</v>
      </c>
      <c r="L17035" s="12"/>
      <c r="M17035" s="12">
        <v>2.5935000000000001</v>
      </c>
    </row>
    <row r="17036" spans="1:13" x14ac:dyDescent="0.3">
      <c r="A17036" s="18">
        <v>17034</v>
      </c>
      <c r="B17036" s="18">
        <f t="shared" si="532"/>
        <v>2022</v>
      </c>
      <c r="C17036" s="17">
        <v>44713</v>
      </c>
      <c r="D17036" s="18" t="s">
        <v>314</v>
      </c>
      <c r="E17036" s="18" t="s">
        <v>345</v>
      </c>
      <c r="F17036" s="18" t="str">
        <f t="shared" si="533"/>
        <v>Russell-Customer Charge-44713</v>
      </c>
      <c r="G17036" s="11" t="s">
        <v>131</v>
      </c>
      <c r="H17036" s="11" t="s">
        <v>56</v>
      </c>
      <c r="I17036" s="11" t="s">
        <v>56</v>
      </c>
      <c r="J17036" s="11" t="s">
        <v>56</v>
      </c>
      <c r="K17036" s="11" t="str">
        <f>IFERROR(INDEX('EDC Component Dictionary'!$C$5:$C$37,MATCH('Rates Database'!J17036,'EDC Component Dictionary'!$B$5:$B$37,0)), "Energy Supply")</f>
        <v>Distribution System</v>
      </c>
      <c r="L17036" s="12"/>
      <c r="M17036" s="12">
        <v>8</v>
      </c>
    </row>
    <row r="17037" spans="1:13" x14ac:dyDescent="0.3">
      <c r="A17037" s="18">
        <v>17035</v>
      </c>
      <c r="B17037" s="18">
        <f t="shared" si="532"/>
        <v>2022</v>
      </c>
      <c r="C17037" s="17">
        <v>44713</v>
      </c>
      <c r="D17037" s="18" t="s">
        <v>314</v>
      </c>
      <c r="E17037" s="18" t="s">
        <v>346</v>
      </c>
      <c r="F17037" s="18" t="str">
        <f t="shared" si="533"/>
        <v>Chester-Customer Charge-44713</v>
      </c>
      <c r="G17037" s="11" t="s">
        <v>131</v>
      </c>
      <c r="H17037" s="11" t="s">
        <v>56</v>
      </c>
      <c r="I17037" s="11" t="s">
        <v>56</v>
      </c>
      <c r="J17037" s="11" t="s">
        <v>56</v>
      </c>
      <c r="K17037" s="11" t="str">
        <f>IFERROR(INDEX('EDC Component Dictionary'!$C$5:$C$37,MATCH('Rates Database'!J17037,'EDC Component Dictionary'!$B$5:$B$37,0)), "Energy Supply")</f>
        <v>Distribution System</v>
      </c>
      <c r="L17037" s="12"/>
      <c r="M17037" s="12">
        <v>5.9849999999999897</v>
      </c>
    </row>
    <row r="17038" spans="1:13" x14ac:dyDescent="0.3">
      <c r="A17038" s="18">
        <v>17036</v>
      </c>
      <c r="B17038" s="18">
        <f t="shared" si="532"/>
        <v>2021</v>
      </c>
      <c r="C17038" s="17">
        <v>44348</v>
      </c>
      <c r="D17038" s="18" t="s">
        <v>314</v>
      </c>
      <c r="E17038" s="18" t="s">
        <v>315</v>
      </c>
      <c r="F17038" s="18" t="str">
        <f t="shared" si="533"/>
        <v>Holyoke-Customer Charge-44348</v>
      </c>
      <c r="G17038" s="11" t="s">
        <v>131</v>
      </c>
      <c r="H17038" s="11" t="s">
        <v>56</v>
      </c>
      <c r="I17038" s="11" t="s">
        <v>56</v>
      </c>
      <c r="J17038" s="11" t="s">
        <v>56</v>
      </c>
      <c r="K17038" s="11" t="str">
        <f>IFERROR(INDEX('EDC Component Dictionary'!$C$5:$C$37,MATCH('Rates Database'!J17038,'EDC Component Dictionary'!$B$5:$B$37,0)), "Energy Supply")</f>
        <v>Distribution System</v>
      </c>
      <c r="L17038" s="12"/>
      <c r="M17038" s="12">
        <v>4.9949999999999903</v>
      </c>
    </row>
    <row r="17039" spans="1:13" x14ac:dyDescent="0.3">
      <c r="A17039" s="18">
        <v>17037</v>
      </c>
      <c r="B17039" s="18">
        <f t="shared" si="532"/>
        <v>2021</v>
      </c>
      <c r="C17039" s="17">
        <v>44348</v>
      </c>
      <c r="D17039" s="18" t="s">
        <v>314</v>
      </c>
      <c r="E17039" s="18" t="s">
        <v>316</v>
      </c>
      <c r="F17039" s="18" t="str">
        <f t="shared" si="533"/>
        <v>West Boylston-Customer Charge-44348</v>
      </c>
      <c r="G17039" s="11" t="s">
        <v>131</v>
      </c>
      <c r="H17039" s="11" t="s">
        <v>56</v>
      </c>
      <c r="I17039" s="11" t="s">
        <v>56</v>
      </c>
      <c r="J17039" s="11" t="s">
        <v>56</v>
      </c>
      <c r="K17039" s="11" t="str">
        <f>IFERROR(INDEX('EDC Component Dictionary'!$C$5:$C$37,MATCH('Rates Database'!J17039,'EDC Component Dictionary'!$B$5:$B$37,0)), "Energy Supply")</f>
        <v>Distribution System</v>
      </c>
      <c r="L17039" s="12"/>
      <c r="M17039" s="12">
        <v>4.01400000000001</v>
      </c>
    </row>
    <row r="17040" spans="1:13" x14ac:dyDescent="0.3">
      <c r="A17040" s="18">
        <v>17038</v>
      </c>
      <c r="B17040" s="18">
        <f t="shared" si="532"/>
        <v>2021</v>
      </c>
      <c r="C17040" s="17">
        <v>44348</v>
      </c>
      <c r="D17040" s="18" t="s">
        <v>314</v>
      </c>
      <c r="E17040" s="18" t="s">
        <v>348</v>
      </c>
      <c r="F17040" s="18" t="str">
        <f t="shared" si="533"/>
        <v>Middleton-Customer Charge-44348</v>
      </c>
      <c r="G17040" s="11" t="s">
        <v>131</v>
      </c>
      <c r="H17040" s="11" t="s">
        <v>56</v>
      </c>
      <c r="I17040" s="11" t="s">
        <v>56</v>
      </c>
      <c r="J17040" s="11" t="s">
        <v>56</v>
      </c>
      <c r="K17040" s="11" t="str">
        <f>IFERROR(INDEX('EDC Component Dictionary'!$C$5:$C$37,MATCH('Rates Database'!J17040,'EDC Component Dictionary'!$B$5:$B$37,0)), "Energy Supply")</f>
        <v>Distribution System</v>
      </c>
      <c r="L17040" s="12"/>
      <c r="M17040" s="12">
        <v>5.0399999999999903</v>
      </c>
    </row>
    <row r="17041" spans="1:13" x14ac:dyDescent="0.3">
      <c r="A17041" s="18">
        <v>17039</v>
      </c>
      <c r="B17041" s="18">
        <f t="shared" si="532"/>
        <v>2021</v>
      </c>
      <c r="C17041" s="17">
        <v>44348</v>
      </c>
      <c r="D17041" s="18" t="s">
        <v>314</v>
      </c>
      <c r="E17041" s="18" t="s">
        <v>317</v>
      </c>
      <c r="F17041" s="18" t="str">
        <f t="shared" si="533"/>
        <v>Danvers-Customer Charge-44348</v>
      </c>
      <c r="G17041" s="11" t="s">
        <v>131</v>
      </c>
      <c r="H17041" s="11" t="s">
        <v>56</v>
      </c>
      <c r="I17041" s="11" t="s">
        <v>56</v>
      </c>
      <c r="J17041" s="11" t="s">
        <v>56</v>
      </c>
      <c r="K17041" s="11" t="str">
        <f>IFERROR(INDEX('EDC Component Dictionary'!$C$5:$C$37,MATCH('Rates Database'!J17041,'EDC Component Dictionary'!$B$5:$B$37,0)), "Energy Supply")</f>
        <v>Distribution System</v>
      </c>
      <c r="L17041" s="12"/>
      <c r="M17041" s="12">
        <v>7.5</v>
      </c>
    </row>
    <row r="17042" spans="1:13" x14ac:dyDescent="0.3">
      <c r="A17042" s="18">
        <v>17040</v>
      </c>
      <c r="B17042" s="18">
        <f t="shared" si="532"/>
        <v>2021</v>
      </c>
      <c r="C17042" s="17">
        <v>44348</v>
      </c>
      <c r="D17042" s="18" t="s">
        <v>314</v>
      </c>
      <c r="E17042" s="18" t="s">
        <v>318</v>
      </c>
      <c r="F17042" s="18" t="str">
        <f t="shared" si="533"/>
        <v>Peabody-Customer Charge-44348</v>
      </c>
      <c r="G17042" s="11" t="s">
        <v>131</v>
      </c>
      <c r="H17042" s="11" t="s">
        <v>56</v>
      </c>
      <c r="I17042" s="11" t="s">
        <v>56</v>
      </c>
      <c r="J17042" s="11" t="s">
        <v>56</v>
      </c>
      <c r="K17042" s="11" t="str">
        <f>IFERROR(INDEX('EDC Component Dictionary'!$C$5:$C$37,MATCH('Rates Database'!J17042,'EDC Component Dictionary'!$B$5:$B$37,0)), "Energy Supply")</f>
        <v>Distribution System</v>
      </c>
      <c r="L17042" s="12"/>
      <c r="M17042" s="12">
        <v>1.3719999999999899</v>
      </c>
    </row>
    <row r="17043" spans="1:13" x14ac:dyDescent="0.3">
      <c r="A17043" s="18">
        <v>17041</v>
      </c>
      <c r="B17043" s="18">
        <f t="shared" si="532"/>
        <v>2021</v>
      </c>
      <c r="C17043" s="17">
        <v>44348</v>
      </c>
      <c r="D17043" s="18" t="s">
        <v>314</v>
      </c>
      <c r="E17043" s="18" t="s">
        <v>319</v>
      </c>
      <c r="F17043" s="18" t="str">
        <f t="shared" si="533"/>
        <v>Ashburnham-Customer Charge-44348</v>
      </c>
      <c r="G17043" s="11" t="s">
        <v>131</v>
      </c>
      <c r="H17043" s="11" t="s">
        <v>56</v>
      </c>
      <c r="I17043" s="11" t="s">
        <v>56</v>
      </c>
      <c r="J17043" s="11" t="s">
        <v>56</v>
      </c>
      <c r="K17043" s="11" t="str">
        <f>IFERROR(INDEX('EDC Component Dictionary'!$C$5:$C$37,MATCH('Rates Database'!J17043,'EDC Component Dictionary'!$B$5:$B$37,0)), "Energy Supply")</f>
        <v>Distribution System</v>
      </c>
      <c r="L17043" s="12"/>
      <c r="M17043" s="12">
        <v>4.5</v>
      </c>
    </row>
    <row r="17044" spans="1:13" x14ac:dyDescent="0.3">
      <c r="A17044" s="18">
        <v>17042</v>
      </c>
      <c r="B17044" s="18">
        <f t="shared" si="532"/>
        <v>2021</v>
      </c>
      <c r="C17044" s="17">
        <v>44348</v>
      </c>
      <c r="D17044" s="18" t="s">
        <v>314</v>
      </c>
      <c r="E17044" s="18" t="s">
        <v>320</v>
      </c>
      <c r="F17044" s="18" t="str">
        <f t="shared" si="533"/>
        <v>Mansfield-Customer Charge-44348</v>
      </c>
      <c r="G17044" s="11" t="s">
        <v>131</v>
      </c>
      <c r="H17044" s="11" t="s">
        <v>56</v>
      </c>
      <c r="I17044" s="11" t="s">
        <v>56</v>
      </c>
      <c r="J17044" s="11" t="s">
        <v>56</v>
      </c>
      <c r="K17044" s="11" t="str">
        <f>IFERROR(INDEX('EDC Component Dictionary'!$C$5:$C$37,MATCH('Rates Database'!J17044,'EDC Component Dictionary'!$B$5:$B$37,0)), "Energy Supply")</f>
        <v>Distribution System</v>
      </c>
      <c r="L17044" s="12"/>
      <c r="M17044" s="12">
        <v>4</v>
      </c>
    </row>
    <row r="17045" spans="1:13" x14ac:dyDescent="0.3">
      <c r="A17045" s="18">
        <v>17043</v>
      </c>
      <c r="B17045" s="18">
        <f t="shared" si="532"/>
        <v>2021</v>
      </c>
      <c r="C17045" s="17">
        <v>44348</v>
      </c>
      <c r="D17045" s="18" t="s">
        <v>314</v>
      </c>
      <c r="E17045" s="18" t="s">
        <v>321</v>
      </c>
      <c r="F17045" s="18" t="str">
        <f t="shared" si="533"/>
        <v>Braintree-Customer Charge-44348</v>
      </c>
      <c r="G17045" s="11" t="s">
        <v>131</v>
      </c>
      <c r="H17045" s="11" t="s">
        <v>56</v>
      </c>
      <c r="I17045" s="11" t="s">
        <v>56</v>
      </c>
      <c r="J17045" s="11" t="s">
        <v>56</v>
      </c>
      <c r="K17045" s="11" t="str">
        <f>IFERROR(INDEX('EDC Component Dictionary'!$C$5:$C$37,MATCH('Rates Database'!J17045,'EDC Component Dictionary'!$B$5:$B$37,0)), "Energy Supply")</f>
        <v>Distribution System</v>
      </c>
      <c r="L17045" s="12"/>
      <c r="M17045" s="12">
        <v>5.12</v>
      </c>
    </row>
    <row r="17046" spans="1:13" x14ac:dyDescent="0.3">
      <c r="A17046" s="18">
        <v>17044</v>
      </c>
      <c r="B17046" s="18">
        <f t="shared" ref="B17046:B17109" si="534">YEAR(C17046)</f>
        <v>2021</v>
      </c>
      <c r="C17046" s="17">
        <v>44348</v>
      </c>
      <c r="D17046" s="18" t="s">
        <v>314</v>
      </c>
      <c r="E17046" s="18" t="s">
        <v>322</v>
      </c>
      <c r="F17046" s="18" t="str">
        <f t="shared" si="533"/>
        <v>Paxton-Customer Charge-44348</v>
      </c>
      <c r="G17046" s="11" t="s">
        <v>131</v>
      </c>
      <c r="H17046" s="11" t="s">
        <v>56</v>
      </c>
      <c r="I17046" s="11" t="s">
        <v>56</v>
      </c>
      <c r="J17046" s="11" t="s">
        <v>56</v>
      </c>
      <c r="K17046" s="11" t="str">
        <f>IFERROR(INDEX('EDC Component Dictionary'!$C$5:$C$37,MATCH('Rates Database'!J17046,'EDC Component Dictionary'!$B$5:$B$37,0)), "Energy Supply")</f>
        <v>Distribution System</v>
      </c>
      <c r="L17046" s="12"/>
      <c r="M17046" s="12">
        <v>5</v>
      </c>
    </row>
    <row r="17047" spans="1:13" x14ac:dyDescent="0.3">
      <c r="A17047" s="18">
        <v>17045</v>
      </c>
      <c r="B17047" s="18">
        <f t="shared" si="534"/>
        <v>2021</v>
      </c>
      <c r="C17047" s="17">
        <v>44348</v>
      </c>
      <c r="D17047" s="18" t="s">
        <v>314</v>
      </c>
      <c r="E17047" s="18" t="s">
        <v>323</v>
      </c>
      <c r="F17047" s="18" t="str">
        <f t="shared" si="533"/>
        <v>Templeton-Customer Charge-44348</v>
      </c>
      <c r="G17047" s="11" t="s">
        <v>131</v>
      </c>
      <c r="H17047" s="11" t="s">
        <v>56</v>
      </c>
      <c r="I17047" s="11" t="s">
        <v>56</v>
      </c>
      <c r="J17047" s="11" t="s">
        <v>56</v>
      </c>
      <c r="K17047" s="11" t="str">
        <f>IFERROR(INDEX('EDC Component Dictionary'!$C$5:$C$37,MATCH('Rates Database'!J17047,'EDC Component Dictionary'!$B$5:$B$37,0)), "Energy Supply")</f>
        <v>Distribution System</v>
      </c>
      <c r="L17047" s="12"/>
      <c r="M17047" s="12">
        <v>3.75</v>
      </c>
    </row>
    <row r="17048" spans="1:13" x14ac:dyDescent="0.3">
      <c r="A17048" s="18">
        <v>17046</v>
      </c>
      <c r="B17048" s="18">
        <f t="shared" si="534"/>
        <v>2021</v>
      </c>
      <c r="C17048" s="17">
        <v>44348</v>
      </c>
      <c r="D17048" s="18" t="s">
        <v>314</v>
      </c>
      <c r="E17048" s="18" t="s">
        <v>324</v>
      </c>
      <c r="F17048" s="18" t="str">
        <f t="shared" si="533"/>
        <v>Hudson-Customer Charge-44348</v>
      </c>
      <c r="G17048" s="11" t="s">
        <v>131</v>
      </c>
      <c r="H17048" s="11" t="s">
        <v>56</v>
      </c>
      <c r="I17048" s="11" t="s">
        <v>56</v>
      </c>
      <c r="J17048" s="11" t="s">
        <v>56</v>
      </c>
      <c r="K17048" s="11" t="str">
        <f>IFERROR(INDEX('EDC Component Dictionary'!$C$5:$C$37,MATCH('Rates Database'!J17048,'EDC Component Dictionary'!$B$5:$B$37,0)), "Energy Supply")</f>
        <v>Distribution System</v>
      </c>
      <c r="L17048" s="12"/>
      <c r="M17048" s="12">
        <v>1.8153999999999999</v>
      </c>
    </row>
    <row r="17049" spans="1:13" x14ac:dyDescent="0.3">
      <c r="A17049" s="18">
        <v>17047</v>
      </c>
      <c r="B17049" s="18">
        <f t="shared" si="534"/>
        <v>2021</v>
      </c>
      <c r="C17049" s="17">
        <v>44348</v>
      </c>
      <c r="D17049" s="18" t="s">
        <v>314</v>
      </c>
      <c r="E17049" s="18" t="s">
        <v>325</v>
      </c>
      <c r="F17049" s="18" t="str">
        <f t="shared" si="533"/>
        <v>Reading-Customer Charge-44348</v>
      </c>
      <c r="G17049" s="11" t="s">
        <v>131</v>
      </c>
      <c r="H17049" s="11" t="s">
        <v>56</v>
      </c>
      <c r="I17049" s="11" t="s">
        <v>56</v>
      </c>
      <c r="J17049" s="11" t="s">
        <v>56</v>
      </c>
      <c r="K17049" s="11" t="str">
        <f>IFERROR(INDEX('EDC Component Dictionary'!$C$5:$C$37,MATCH('Rates Database'!J17049,'EDC Component Dictionary'!$B$5:$B$37,0)), "Energy Supply")</f>
        <v>Distribution System</v>
      </c>
      <c r="L17049" s="12"/>
      <c r="M17049" s="12">
        <v>4.3520000000000003</v>
      </c>
    </row>
    <row r="17050" spans="1:13" x14ac:dyDescent="0.3">
      <c r="A17050" s="18">
        <v>17048</v>
      </c>
      <c r="B17050" s="18">
        <f t="shared" si="534"/>
        <v>2021</v>
      </c>
      <c r="C17050" s="17">
        <v>44348</v>
      </c>
      <c r="D17050" s="18" t="s">
        <v>314</v>
      </c>
      <c r="E17050" s="18" t="s">
        <v>326</v>
      </c>
      <c r="F17050" s="18" t="str">
        <f t="shared" si="533"/>
        <v>Shrewsbury-Customer Charge-44348</v>
      </c>
      <c r="G17050" s="11" t="s">
        <v>131</v>
      </c>
      <c r="H17050" s="11" t="s">
        <v>56</v>
      </c>
      <c r="I17050" s="11" t="s">
        <v>56</v>
      </c>
      <c r="J17050" s="11" t="s">
        <v>56</v>
      </c>
      <c r="K17050" s="11" t="str">
        <f>IFERROR(INDEX('EDC Component Dictionary'!$C$5:$C$37,MATCH('Rates Database'!J17050,'EDC Component Dictionary'!$B$5:$B$37,0)), "Energy Supply")</f>
        <v>Distribution System</v>
      </c>
      <c r="L17050" s="12"/>
      <c r="M17050" s="12">
        <v>5</v>
      </c>
    </row>
    <row r="17051" spans="1:13" x14ac:dyDescent="0.3">
      <c r="A17051" s="18">
        <v>17049</v>
      </c>
      <c r="B17051" s="18">
        <f t="shared" si="534"/>
        <v>2021</v>
      </c>
      <c r="C17051" s="17">
        <v>44348</v>
      </c>
      <c r="D17051" s="18" t="s">
        <v>314</v>
      </c>
      <c r="E17051" s="18" t="s">
        <v>327</v>
      </c>
      <c r="F17051" s="18" t="str">
        <f t="shared" si="533"/>
        <v>Ipswich-Customer Charge-44348</v>
      </c>
      <c r="G17051" s="11" t="s">
        <v>131</v>
      </c>
      <c r="H17051" s="11" t="s">
        <v>56</v>
      </c>
      <c r="I17051" s="11" t="s">
        <v>56</v>
      </c>
      <c r="J17051" s="11" t="s">
        <v>56</v>
      </c>
      <c r="K17051" s="11" t="str">
        <f>IFERROR(INDEX('EDC Component Dictionary'!$C$5:$C$37,MATCH('Rates Database'!J17051,'EDC Component Dictionary'!$B$5:$B$37,0)), "Energy Supply")</f>
        <v>Distribution System</v>
      </c>
      <c r="L17051" s="12"/>
      <c r="M17051" s="12">
        <v>4</v>
      </c>
    </row>
    <row r="17052" spans="1:13" x14ac:dyDescent="0.3">
      <c r="A17052" s="18">
        <v>17050</v>
      </c>
      <c r="B17052" s="18">
        <f t="shared" si="534"/>
        <v>2021</v>
      </c>
      <c r="C17052" s="17">
        <v>44348</v>
      </c>
      <c r="D17052" s="18" t="s">
        <v>314</v>
      </c>
      <c r="E17052" s="18" t="s">
        <v>328</v>
      </c>
      <c r="F17052" s="18" t="str">
        <f t="shared" si="533"/>
        <v>Westfield-Customer Charge-44348</v>
      </c>
      <c r="G17052" s="11" t="s">
        <v>131</v>
      </c>
      <c r="H17052" s="11" t="s">
        <v>56</v>
      </c>
      <c r="I17052" s="11" t="s">
        <v>56</v>
      </c>
      <c r="J17052" s="11" t="s">
        <v>56</v>
      </c>
      <c r="K17052" s="11" t="str">
        <f>IFERROR(INDEX('EDC Component Dictionary'!$C$5:$C$37,MATCH('Rates Database'!J17052,'EDC Component Dictionary'!$B$5:$B$37,0)), "Energy Supply")</f>
        <v>Distribution System</v>
      </c>
      <c r="L17052" s="12"/>
      <c r="M17052" s="12">
        <v>11.637499999999999</v>
      </c>
    </row>
    <row r="17053" spans="1:13" x14ac:dyDescent="0.3">
      <c r="A17053" s="18">
        <v>17051</v>
      </c>
      <c r="B17053" s="18">
        <f t="shared" si="534"/>
        <v>2021</v>
      </c>
      <c r="C17053" s="17">
        <v>44348</v>
      </c>
      <c r="D17053" s="18" t="s">
        <v>314</v>
      </c>
      <c r="E17053" s="18" t="s">
        <v>351</v>
      </c>
      <c r="F17053" s="18" t="str">
        <f t="shared" si="533"/>
        <v>Groton-Customer Charge-44348</v>
      </c>
      <c r="G17053" s="11" t="s">
        <v>131</v>
      </c>
      <c r="H17053" s="11" t="s">
        <v>56</v>
      </c>
      <c r="I17053" s="11" t="s">
        <v>56</v>
      </c>
      <c r="J17053" s="11" t="s">
        <v>56</v>
      </c>
      <c r="K17053" s="11" t="str">
        <f>IFERROR(INDEX('EDC Component Dictionary'!$C$5:$C$37,MATCH('Rates Database'!J17053,'EDC Component Dictionary'!$B$5:$B$37,0)), "Energy Supply")</f>
        <v>Distribution System</v>
      </c>
      <c r="L17053" s="12"/>
      <c r="M17053" s="12">
        <v>5.6299999999999804</v>
      </c>
    </row>
    <row r="17054" spans="1:13" x14ac:dyDescent="0.3">
      <c r="A17054" s="18">
        <v>17052</v>
      </c>
      <c r="B17054" s="18">
        <f t="shared" si="534"/>
        <v>2021</v>
      </c>
      <c r="C17054" s="17">
        <v>44348</v>
      </c>
      <c r="D17054" s="18" t="s">
        <v>314</v>
      </c>
      <c r="E17054" s="18" t="s">
        <v>329</v>
      </c>
      <c r="F17054" s="18" t="str">
        <f t="shared" si="533"/>
        <v>Merrimac-Customer Charge-44348</v>
      </c>
      <c r="G17054" s="11" t="s">
        <v>131</v>
      </c>
      <c r="H17054" s="11" t="s">
        <v>56</v>
      </c>
      <c r="I17054" s="11" t="s">
        <v>56</v>
      </c>
      <c r="J17054" s="11" t="s">
        <v>56</v>
      </c>
      <c r="K17054" s="11" t="str">
        <f>IFERROR(INDEX('EDC Component Dictionary'!$C$5:$C$37,MATCH('Rates Database'!J17054,'EDC Component Dictionary'!$B$5:$B$37,0)), "Energy Supply")</f>
        <v>Distribution System</v>
      </c>
      <c r="L17054" s="12"/>
      <c r="M17054" s="12">
        <v>5.5</v>
      </c>
    </row>
    <row r="17055" spans="1:13" x14ac:dyDescent="0.3">
      <c r="A17055" s="18">
        <v>17053</v>
      </c>
      <c r="B17055" s="18">
        <f t="shared" si="534"/>
        <v>2021</v>
      </c>
      <c r="C17055" s="17">
        <v>44348</v>
      </c>
      <c r="D17055" s="18" t="s">
        <v>314</v>
      </c>
      <c r="E17055" s="18" t="s">
        <v>352</v>
      </c>
      <c r="F17055" s="18" t="str">
        <f t="shared" si="533"/>
        <v>Belmont-Customer Charge-44348</v>
      </c>
      <c r="G17055" s="11" t="s">
        <v>131</v>
      </c>
      <c r="H17055" s="11" t="s">
        <v>56</v>
      </c>
      <c r="I17055" s="11" t="s">
        <v>56</v>
      </c>
      <c r="J17055" s="11" t="s">
        <v>56</v>
      </c>
      <c r="K17055" s="11" t="str">
        <f>IFERROR(INDEX('EDC Component Dictionary'!$C$5:$C$37,MATCH('Rates Database'!J17055,'EDC Component Dictionary'!$B$5:$B$37,0)), "Energy Supply")</f>
        <v>Distribution System</v>
      </c>
      <c r="L17055" s="12"/>
      <c r="M17055" s="12">
        <v>10.5999999999999</v>
      </c>
    </row>
    <row r="17056" spans="1:13" x14ac:dyDescent="0.3">
      <c r="A17056" s="18">
        <v>17054</v>
      </c>
      <c r="B17056" s="18">
        <f t="shared" si="534"/>
        <v>2021</v>
      </c>
      <c r="C17056" s="17">
        <v>44348</v>
      </c>
      <c r="D17056" s="18" t="s">
        <v>314</v>
      </c>
      <c r="E17056" s="18" t="s">
        <v>330</v>
      </c>
      <c r="F17056" s="18" t="str">
        <f t="shared" si="533"/>
        <v>Chicopee-Customer Charge-44348</v>
      </c>
      <c r="G17056" s="11" t="s">
        <v>131</v>
      </c>
      <c r="H17056" s="11" t="s">
        <v>56</v>
      </c>
      <c r="I17056" s="11" t="s">
        <v>56</v>
      </c>
      <c r="J17056" s="11" t="s">
        <v>56</v>
      </c>
      <c r="K17056" s="11" t="str">
        <f>IFERROR(INDEX('EDC Component Dictionary'!$C$5:$C$37,MATCH('Rates Database'!J17056,'EDC Component Dictionary'!$B$5:$B$37,0)), "Energy Supply")</f>
        <v>Distribution System</v>
      </c>
      <c r="L17056" s="12"/>
      <c r="M17056" s="12">
        <v>5.6</v>
      </c>
    </row>
    <row r="17057" spans="1:13" x14ac:dyDescent="0.3">
      <c r="A17057" s="18">
        <v>17055</v>
      </c>
      <c r="B17057" s="18">
        <f t="shared" si="534"/>
        <v>2021</v>
      </c>
      <c r="C17057" s="17">
        <v>44348</v>
      </c>
      <c r="D17057" s="18" t="s">
        <v>314</v>
      </c>
      <c r="E17057" s="18" t="s">
        <v>331</v>
      </c>
      <c r="F17057" s="18" t="str">
        <f t="shared" si="533"/>
        <v>Marblehead-Customer Charge-44348</v>
      </c>
      <c r="G17057" s="11" t="s">
        <v>131</v>
      </c>
      <c r="H17057" s="11" t="s">
        <v>56</v>
      </c>
      <c r="I17057" s="11" t="s">
        <v>56</v>
      </c>
      <c r="J17057" s="11" t="s">
        <v>56</v>
      </c>
      <c r="K17057" s="11" t="str">
        <f>IFERROR(INDEX('EDC Component Dictionary'!$C$5:$C$37,MATCH('Rates Database'!J17057,'EDC Component Dictionary'!$B$5:$B$37,0)), "Energy Supply")</f>
        <v>Distribution System</v>
      </c>
      <c r="L17057" s="12"/>
      <c r="M17057" s="12">
        <v>2</v>
      </c>
    </row>
    <row r="17058" spans="1:13" x14ac:dyDescent="0.3">
      <c r="A17058" s="18">
        <v>17056</v>
      </c>
      <c r="B17058" s="18">
        <f t="shared" si="534"/>
        <v>2021</v>
      </c>
      <c r="C17058" s="17">
        <v>44348</v>
      </c>
      <c r="D17058" s="18" t="s">
        <v>314</v>
      </c>
      <c r="E17058" s="18" t="s">
        <v>332</v>
      </c>
      <c r="F17058" s="18" t="str">
        <f t="shared" si="533"/>
        <v>Hingham-Customer Charge-44348</v>
      </c>
      <c r="G17058" s="11" t="s">
        <v>131</v>
      </c>
      <c r="H17058" s="11" t="s">
        <v>56</v>
      </c>
      <c r="I17058" s="11" t="s">
        <v>56</v>
      </c>
      <c r="J17058" s="11" t="s">
        <v>56</v>
      </c>
      <c r="K17058" s="11" t="str">
        <f>IFERROR(INDEX('EDC Component Dictionary'!$C$5:$C$37,MATCH('Rates Database'!J17058,'EDC Component Dictionary'!$B$5:$B$37,0)), "Energy Supply")</f>
        <v>Distribution System</v>
      </c>
      <c r="L17058" s="12"/>
      <c r="M17058" s="12">
        <v>7.9739999999999798</v>
      </c>
    </row>
    <row r="17059" spans="1:13" x14ac:dyDescent="0.3">
      <c r="A17059" s="18">
        <v>17057</v>
      </c>
      <c r="B17059" s="18">
        <f t="shared" si="534"/>
        <v>2021</v>
      </c>
      <c r="C17059" s="17">
        <v>44348</v>
      </c>
      <c r="D17059" s="18" t="s">
        <v>314</v>
      </c>
      <c r="E17059" s="18" t="s">
        <v>333</v>
      </c>
      <c r="F17059" s="18" t="str">
        <f t="shared" si="533"/>
        <v>South Hadley-Customer Charge-44348</v>
      </c>
      <c r="G17059" s="11" t="s">
        <v>131</v>
      </c>
      <c r="H17059" s="11" t="s">
        <v>56</v>
      </c>
      <c r="I17059" s="11" t="s">
        <v>56</v>
      </c>
      <c r="J17059" s="11" t="s">
        <v>56</v>
      </c>
      <c r="K17059" s="11" t="str">
        <f>IFERROR(INDEX('EDC Component Dictionary'!$C$5:$C$37,MATCH('Rates Database'!J17059,'EDC Component Dictionary'!$B$5:$B$37,0)), "Energy Supply")</f>
        <v>Distribution System</v>
      </c>
      <c r="L17059" s="12"/>
      <c r="M17059" s="12">
        <v>4.7</v>
      </c>
    </row>
    <row r="17060" spans="1:13" x14ac:dyDescent="0.3">
      <c r="A17060" s="18">
        <v>17058</v>
      </c>
      <c r="B17060" s="18">
        <f t="shared" si="534"/>
        <v>2021</v>
      </c>
      <c r="C17060" s="17">
        <v>44348</v>
      </c>
      <c r="D17060" s="18" t="s">
        <v>314</v>
      </c>
      <c r="E17060" s="18" t="s">
        <v>334</v>
      </c>
      <c r="F17060" s="18" t="str">
        <f t="shared" si="533"/>
        <v>Georgetown-Customer Charge-44348</v>
      </c>
      <c r="G17060" s="11" t="s">
        <v>131</v>
      </c>
      <c r="H17060" s="11" t="s">
        <v>56</v>
      </c>
      <c r="I17060" s="11" t="s">
        <v>56</v>
      </c>
      <c r="J17060" s="11" t="s">
        <v>56</v>
      </c>
      <c r="K17060" s="11" t="str">
        <f>IFERROR(INDEX('EDC Component Dictionary'!$C$5:$C$37,MATCH('Rates Database'!J17060,'EDC Component Dictionary'!$B$5:$B$37,0)), "Energy Supply")</f>
        <v>Distribution System</v>
      </c>
      <c r="L17060" s="12"/>
      <c r="M17060" s="12">
        <v>5.2109999999999799</v>
      </c>
    </row>
    <row r="17061" spans="1:13" x14ac:dyDescent="0.3">
      <c r="A17061" s="18">
        <v>17059</v>
      </c>
      <c r="B17061" s="18">
        <f t="shared" si="534"/>
        <v>2021</v>
      </c>
      <c r="C17061" s="17">
        <v>44348</v>
      </c>
      <c r="D17061" s="18" t="s">
        <v>314</v>
      </c>
      <c r="E17061" s="18" t="s">
        <v>335</v>
      </c>
      <c r="F17061" s="18" t="str">
        <f t="shared" si="533"/>
        <v>Sterling-Customer Charge-44348</v>
      </c>
      <c r="G17061" s="11" t="s">
        <v>131</v>
      </c>
      <c r="H17061" s="11" t="s">
        <v>56</v>
      </c>
      <c r="I17061" s="11" t="s">
        <v>56</v>
      </c>
      <c r="J17061" s="11" t="s">
        <v>56</v>
      </c>
      <c r="K17061" s="11" t="str">
        <f>IFERROR(INDEX('EDC Component Dictionary'!$C$5:$C$37,MATCH('Rates Database'!J17061,'EDC Component Dictionary'!$B$5:$B$37,0)), "Energy Supply")</f>
        <v>Distribution System</v>
      </c>
      <c r="L17061" s="12"/>
      <c r="M17061" s="12">
        <v>4</v>
      </c>
    </row>
    <row r="17062" spans="1:13" x14ac:dyDescent="0.3">
      <c r="A17062" s="18">
        <v>17060</v>
      </c>
      <c r="B17062" s="18">
        <f t="shared" si="534"/>
        <v>2021</v>
      </c>
      <c r="C17062" s="17">
        <v>44348</v>
      </c>
      <c r="D17062" s="18" t="s">
        <v>314</v>
      </c>
      <c r="E17062" s="18" t="s">
        <v>336</v>
      </c>
      <c r="F17062" s="18" t="str">
        <f t="shared" si="533"/>
        <v>Littleton-Customer Charge-44348</v>
      </c>
      <c r="G17062" s="11" t="s">
        <v>131</v>
      </c>
      <c r="H17062" s="11" t="s">
        <v>56</v>
      </c>
      <c r="I17062" s="11" t="s">
        <v>56</v>
      </c>
      <c r="J17062" s="11" t="s">
        <v>56</v>
      </c>
      <c r="K17062" s="11" t="str">
        <f>IFERROR(INDEX('EDC Component Dictionary'!$C$5:$C$37,MATCH('Rates Database'!J17062,'EDC Component Dictionary'!$B$5:$B$37,0)), "Energy Supply")</f>
        <v>Distribution System</v>
      </c>
      <c r="L17062" s="12"/>
      <c r="M17062" s="12">
        <v>3.5</v>
      </c>
    </row>
    <row r="17063" spans="1:13" x14ac:dyDescent="0.3">
      <c r="A17063" s="18">
        <v>17061</v>
      </c>
      <c r="B17063" s="18">
        <f t="shared" si="534"/>
        <v>2021</v>
      </c>
      <c r="C17063" s="17">
        <v>44348</v>
      </c>
      <c r="D17063" s="18" t="s">
        <v>314</v>
      </c>
      <c r="E17063" s="18" t="s">
        <v>337</v>
      </c>
      <c r="F17063" s="18" t="str">
        <f t="shared" si="533"/>
        <v>Boylston-Customer Charge-44348</v>
      </c>
      <c r="G17063" s="11" t="s">
        <v>131</v>
      </c>
      <c r="H17063" s="11" t="s">
        <v>56</v>
      </c>
      <c r="I17063" s="11" t="s">
        <v>56</v>
      </c>
      <c r="J17063" s="11" t="s">
        <v>56</v>
      </c>
      <c r="K17063" s="11" t="str">
        <f>IFERROR(INDEX('EDC Component Dictionary'!$C$5:$C$37,MATCH('Rates Database'!J17063,'EDC Component Dictionary'!$B$5:$B$37,0)), "Energy Supply")</f>
        <v>Distribution System</v>
      </c>
      <c r="L17063" s="12"/>
      <c r="M17063" s="12">
        <v>9</v>
      </c>
    </row>
    <row r="17064" spans="1:13" x14ac:dyDescent="0.3">
      <c r="A17064" s="18">
        <v>17062</v>
      </c>
      <c r="B17064" s="18">
        <f t="shared" si="534"/>
        <v>2021</v>
      </c>
      <c r="C17064" s="17">
        <v>44348</v>
      </c>
      <c r="D17064" s="18" t="s">
        <v>314</v>
      </c>
      <c r="E17064" s="18" t="s">
        <v>338</v>
      </c>
      <c r="F17064" s="18" t="str">
        <f t="shared" si="533"/>
        <v>Princeton-Customer Charge-44348</v>
      </c>
      <c r="G17064" s="11" t="s">
        <v>131</v>
      </c>
      <c r="H17064" s="11" t="s">
        <v>56</v>
      </c>
      <c r="I17064" s="11" t="s">
        <v>56</v>
      </c>
      <c r="J17064" s="11" t="s">
        <v>56</v>
      </c>
      <c r="K17064" s="11" t="str">
        <f>IFERROR(INDEX('EDC Component Dictionary'!$C$5:$C$37,MATCH('Rates Database'!J17064,'EDC Component Dictionary'!$B$5:$B$37,0)), "Energy Supply")</f>
        <v>Distribution System</v>
      </c>
      <c r="L17064" s="12"/>
      <c r="M17064" s="12">
        <v>8.9500000000000099</v>
      </c>
    </row>
    <row r="17065" spans="1:13" x14ac:dyDescent="0.3">
      <c r="A17065" s="18">
        <v>17063</v>
      </c>
      <c r="B17065" s="18">
        <f t="shared" si="534"/>
        <v>2021</v>
      </c>
      <c r="C17065" s="17">
        <v>44348</v>
      </c>
      <c r="D17065" s="18" t="s">
        <v>314</v>
      </c>
      <c r="E17065" s="18" t="s">
        <v>347</v>
      </c>
      <c r="F17065" s="18" t="str">
        <f t="shared" si="533"/>
        <v>Middleborough-Customer Charge-44348</v>
      </c>
      <c r="G17065" s="11" t="s">
        <v>131</v>
      </c>
      <c r="H17065" s="11" t="s">
        <v>56</v>
      </c>
      <c r="I17065" s="11" t="s">
        <v>56</v>
      </c>
      <c r="J17065" s="11" t="s">
        <v>56</v>
      </c>
      <c r="K17065" s="11" t="str">
        <f>IFERROR(INDEX('EDC Component Dictionary'!$C$5:$C$37,MATCH('Rates Database'!J17065,'EDC Component Dictionary'!$B$5:$B$37,0)), "Energy Supply")</f>
        <v>Distribution System</v>
      </c>
      <c r="L17065" s="12"/>
      <c r="M17065" s="12">
        <v>4.5049999999999901</v>
      </c>
    </row>
    <row r="17066" spans="1:13" x14ac:dyDescent="0.3">
      <c r="A17066" s="18">
        <v>17064</v>
      </c>
      <c r="B17066" s="18">
        <f t="shared" si="534"/>
        <v>2021</v>
      </c>
      <c r="C17066" s="17">
        <v>44348</v>
      </c>
      <c r="D17066" s="18" t="s">
        <v>314</v>
      </c>
      <c r="E17066" s="18" t="s">
        <v>339</v>
      </c>
      <c r="F17066" s="18" t="str">
        <f t="shared" si="533"/>
        <v>Rowley-Customer Charge-44348</v>
      </c>
      <c r="G17066" s="11" t="s">
        <v>131</v>
      </c>
      <c r="H17066" s="11" t="s">
        <v>56</v>
      </c>
      <c r="I17066" s="11" t="s">
        <v>56</v>
      </c>
      <c r="J17066" s="11" t="s">
        <v>56</v>
      </c>
      <c r="K17066" s="11" t="str">
        <f>IFERROR(INDEX('EDC Component Dictionary'!$C$5:$C$37,MATCH('Rates Database'!J17066,'EDC Component Dictionary'!$B$5:$B$37,0)), "Energy Supply")</f>
        <v>Distribution System</v>
      </c>
      <c r="L17066" s="12"/>
      <c r="M17066" s="12">
        <v>4</v>
      </c>
    </row>
    <row r="17067" spans="1:13" x14ac:dyDescent="0.3">
      <c r="A17067" s="18">
        <v>17065</v>
      </c>
      <c r="B17067" s="18">
        <f t="shared" si="534"/>
        <v>2021</v>
      </c>
      <c r="C17067" s="17">
        <v>44348</v>
      </c>
      <c r="D17067" s="18" t="s">
        <v>314</v>
      </c>
      <c r="E17067" s="18" t="s">
        <v>353</v>
      </c>
      <c r="F17067" s="18" t="str">
        <f t="shared" si="533"/>
        <v>Concord-Customer Charge-44348</v>
      </c>
      <c r="G17067" s="11" t="s">
        <v>131</v>
      </c>
      <c r="H17067" s="11" t="s">
        <v>56</v>
      </c>
      <c r="I17067" s="11" t="s">
        <v>56</v>
      </c>
      <c r="J17067" s="11" t="s">
        <v>56</v>
      </c>
      <c r="K17067" s="11" t="str">
        <f>IFERROR(INDEX('EDC Component Dictionary'!$C$5:$C$37,MATCH('Rates Database'!J17067,'EDC Component Dictionary'!$B$5:$B$37,0)), "Energy Supply")</f>
        <v>Distribution System</v>
      </c>
      <c r="L17067" s="12"/>
      <c r="M17067" s="12">
        <v>15.0981249999999</v>
      </c>
    </row>
    <row r="17068" spans="1:13" x14ac:dyDescent="0.3">
      <c r="A17068" s="18">
        <v>17066</v>
      </c>
      <c r="B17068" s="18">
        <f t="shared" si="534"/>
        <v>2021</v>
      </c>
      <c r="C17068" s="17">
        <v>44348</v>
      </c>
      <c r="D17068" s="18" t="s">
        <v>314</v>
      </c>
      <c r="E17068" s="18" t="s">
        <v>340</v>
      </c>
      <c r="F17068" s="18" t="str">
        <f t="shared" si="533"/>
        <v>Wakefield-Customer Charge-44348</v>
      </c>
      <c r="G17068" s="11" t="s">
        <v>131</v>
      </c>
      <c r="H17068" s="11" t="s">
        <v>56</v>
      </c>
      <c r="I17068" s="11" t="s">
        <v>56</v>
      </c>
      <c r="J17068" s="11" t="s">
        <v>56</v>
      </c>
      <c r="K17068" s="11" t="str">
        <f>IFERROR(INDEX('EDC Component Dictionary'!$C$5:$C$37,MATCH('Rates Database'!J17068,'EDC Component Dictionary'!$B$5:$B$37,0)), "Energy Supply")</f>
        <v>Distribution System</v>
      </c>
      <c r="L17068" s="12"/>
      <c r="M17068" s="12">
        <v>6</v>
      </c>
    </row>
    <row r="17069" spans="1:13" x14ac:dyDescent="0.3">
      <c r="A17069" s="18">
        <v>17067</v>
      </c>
      <c r="B17069" s="18">
        <f t="shared" si="534"/>
        <v>2021</v>
      </c>
      <c r="C17069" s="17">
        <v>44348</v>
      </c>
      <c r="D17069" s="18" t="s">
        <v>314</v>
      </c>
      <c r="E17069" s="18" t="s">
        <v>341</v>
      </c>
      <c r="F17069" s="18" t="str">
        <f t="shared" si="533"/>
        <v>Hull-Customer Charge-44348</v>
      </c>
      <c r="G17069" s="11" t="s">
        <v>131</v>
      </c>
      <c r="H17069" s="11" t="s">
        <v>56</v>
      </c>
      <c r="I17069" s="11" t="s">
        <v>56</v>
      </c>
      <c r="J17069" s="11" t="s">
        <v>56</v>
      </c>
      <c r="K17069" s="11" t="str">
        <f>IFERROR(INDEX('EDC Component Dictionary'!$C$5:$C$37,MATCH('Rates Database'!J17069,'EDC Component Dictionary'!$B$5:$B$37,0)), "Energy Supply")</f>
        <v>Distribution System</v>
      </c>
      <c r="L17069" s="12"/>
      <c r="M17069" s="12">
        <v>5.7960000000000003</v>
      </c>
    </row>
    <row r="17070" spans="1:13" x14ac:dyDescent="0.3">
      <c r="A17070" s="18">
        <v>17068</v>
      </c>
      <c r="B17070" s="18">
        <f t="shared" si="534"/>
        <v>2021</v>
      </c>
      <c r="C17070" s="17">
        <v>44348</v>
      </c>
      <c r="D17070" s="18" t="s">
        <v>314</v>
      </c>
      <c r="E17070" s="18" t="s">
        <v>342</v>
      </c>
      <c r="F17070" s="18" t="str">
        <f t="shared" si="533"/>
        <v>North Attleborough-Customer Charge-44348</v>
      </c>
      <c r="G17070" s="11" t="s">
        <v>131</v>
      </c>
      <c r="H17070" s="11" t="s">
        <v>56</v>
      </c>
      <c r="I17070" s="11" t="s">
        <v>56</v>
      </c>
      <c r="J17070" s="11" t="s">
        <v>56</v>
      </c>
      <c r="K17070" s="11" t="str">
        <f>IFERROR(INDEX('EDC Component Dictionary'!$C$5:$C$37,MATCH('Rates Database'!J17070,'EDC Component Dictionary'!$B$5:$B$37,0)), "Energy Supply")</f>
        <v>Distribution System</v>
      </c>
      <c r="L17070" s="12"/>
      <c r="M17070" s="12">
        <v>9.2880000000000091</v>
      </c>
    </row>
    <row r="17071" spans="1:13" x14ac:dyDescent="0.3">
      <c r="A17071" s="18">
        <v>17069</v>
      </c>
      <c r="B17071" s="18">
        <f t="shared" si="534"/>
        <v>2021</v>
      </c>
      <c r="C17071" s="17">
        <v>44348</v>
      </c>
      <c r="D17071" s="18" t="s">
        <v>314</v>
      </c>
      <c r="E17071" s="18" t="s">
        <v>343</v>
      </c>
      <c r="F17071" s="18" t="str">
        <f t="shared" si="533"/>
        <v>Holden-Customer Charge-44348</v>
      </c>
      <c r="G17071" s="11" t="s">
        <v>131</v>
      </c>
      <c r="H17071" s="11" t="s">
        <v>56</v>
      </c>
      <c r="I17071" s="11" t="s">
        <v>56</v>
      </c>
      <c r="J17071" s="11" t="s">
        <v>56</v>
      </c>
      <c r="K17071" s="11" t="str">
        <f>IFERROR(INDEX('EDC Component Dictionary'!$C$5:$C$37,MATCH('Rates Database'!J17071,'EDC Component Dictionary'!$B$5:$B$37,0)), "Energy Supply")</f>
        <v>Distribution System</v>
      </c>
      <c r="L17071" s="12"/>
      <c r="M17071" s="12">
        <v>4.25</v>
      </c>
    </row>
    <row r="17072" spans="1:13" x14ac:dyDescent="0.3">
      <c r="A17072" s="18">
        <v>17070</v>
      </c>
      <c r="B17072" s="18">
        <f t="shared" si="534"/>
        <v>2021</v>
      </c>
      <c r="C17072" s="17">
        <v>44348</v>
      </c>
      <c r="D17072" s="18" t="s">
        <v>314</v>
      </c>
      <c r="E17072" s="18" t="s">
        <v>354</v>
      </c>
      <c r="F17072" s="18" t="str">
        <f t="shared" si="533"/>
        <v>Taunton-Customer Charge-44348</v>
      </c>
      <c r="G17072" s="11" t="s">
        <v>131</v>
      </c>
      <c r="H17072" s="11" t="s">
        <v>56</v>
      </c>
      <c r="I17072" s="11" t="s">
        <v>56</v>
      </c>
      <c r="J17072" s="11" t="s">
        <v>56</v>
      </c>
      <c r="K17072" s="11" t="str">
        <f>IFERROR(INDEX('EDC Component Dictionary'!$C$5:$C$37,MATCH('Rates Database'!J17072,'EDC Component Dictionary'!$B$5:$B$37,0)), "Energy Supply")</f>
        <v>Distribution System</v>
      </c>
      <c r="L17072" s="12"/>
      <c r="M17072" s="12">
        <v>9.2244999999999902</v>
      </c>
    </row>
    <row r="17073" spans="1:13" x14ac:dyDescent="0.3">
      <c r="A17073" s="18">
        <v>17071</v>
      </c>
      <c r="B17073" s="18">
        <f t="shared" si="534"/>
        <v>2021</v>
      </c>
      <c r="C17073" s="17">
        <v>44348</v>
      </c>
      <c r="D17073" s="18" t="s">
        <v>314</v>
      </c>
      <c r="E17073" s="18" t="s">
        <v>344</v>
      </c>
      <c r="F17073" s="18" t="str">
        <f t="shared" si="533"/>
        <v>Norwood-Customer Charge-44348</v>
      </c>
      <c r="G17073" s="11" t="s">
        <v>131</v>
      </c>
      <c r="H17073" s="11" t="s">
        <v>56</v>
      </c>
      <c r="I17073" s="11" t="s">
        <v>56</v>
      </c>
      <c r="J17073" s="11" t="s">
        <v>56</v>
      </c>
      <c r="K17073" s="11" t="str">
        <f>IFERROR(INDEX('EDC Component Dictionary'!$C$5:$C$37,MATCH('Rates Database'!J17073,'EDC Component Dictionary'!$B$5:$B$37,0)), "Energy Supply")</f>
        <v>Distribution System</v>
      </c>
      <c r="L17073" s="12"/>
      <c r="M17073" s="12">
        <v>9</v>
      </c>
    </row>
    <row r="17074" spans="1:13" x14ac:dyDescent="0.3">
      <c r="A17074" s="18">
        <v>17072</v>
      </c>
      <c r="B17074" s="18">
        <f t="shared" si="534"/>
        <v>2021</v>
      </c>
      <c r="C17074" s="17">
        <v>44348</v>
      </c>
      <c r="D17074" s="18" t="s">
        <v>314</v>
      </c>
      <c r="E17074" s="18" t="s">
        <v>355</v>
      </c>
      <c r="F17074" s="18" t="str">
        <f t="shared" si="533"/>
        <v>Wellesley-Customer Charge-44348</v>
      </c>
      <c r="G17074" s="11" t="s">
        <v>131</v>
      </c>
      <c r="H17074" s="11" t="s">
        <v>56</v>
      </c>
      <c r="I17074" s="11" t="s">
        <v>56</v>
      </c>
      <c r="J17074" s="11" t="s">
        <v>56</v>
      </c>
      <c r="K17074" s="11" t="str">
        <f>IFERROR(INDEX('EDC Component Dictionary'!$C$5:$C$37,MATCH('Rates Database'!J17074,'EDC Component Dictionary'!$B$5:$B$37,0)), "Energy Supply")</f>
        <v>Distribution System</v>
      </c>
      <c r="L17074" s="12"/>
      <c r="M17074" s="12">
        <v>2.5935000000000001</v>
      </c>
    </row>
    <row r="17075" spans="1:13" x14ac:dyDescent="0.3">
      <c r="A17075" s="18">
        <v>17073</v>
      </c>
      <c r="B17075" s="18">
        <f t="shared" si="534"/>
        <v>2021</v>
      </c>
      <c r="C17075" s="17">
        <v>44348</v>
      </c>
      <c r="D17075" s="18" t="s">
        <v>314</v>
      </c>
      <c r="E17075" s="18" t="s">
        <v>345</v>
      </c>
      <c r="F17075" s="18" t="str">
        <f t="shared" si="533"/>
        <v>Russell-Customer Charge-44348</v>
      </c>
      <c r="G17075" s="11" t="s">
        <v>131</v>
      </c>
      <c r="H17075" s="11" t="s">
        <v>56</v>
      </c>
      <c r="I17075" s="11" t="s">
        <v>56</v>
      </c>
      <c r="J17075" s="11" t="s">
        <v>56</v>
      </c>
      <c r="K17075" s="11" t="str">
        <f>IFERROR(INDEX('EDC Component Dictionary'!$C$5:$C$37,MATCH('Rates Database'!J17075,'EDC Component Dictionary'!$B$5:$B$37,0)), "Energy Supply")</f>
        <v>Distribution System</v>
      </c>
      <c r="L17075" s="12"/>
      <c r="M17075" s="12">
        <v>8</v>
      </c>
    </row>
    <row r="17076" spans="1:13" x14ac:dyDescent="0.3">
      <c r="A17076" s="18">
        <v>17074</v>
      </c>
      <c r="B17076" s="18">
        <f t="shared" si="534"/>
        <v>2021</v>
      </c>
      <c r="C17076" s="17">
        <v>44348</v>
      </c>
      <c r="D17076" s="18" t="s">
        <v>314</v>
      </c>
      <c r="E17076" s="18" t="s">
        <v>346</v>
      </c>
      <c r="F17076" s="18" t="str">
        <f t="shared" si="533"/>
        <v>Chester-Customer Charge-44348</v>
      </c>
      <c r="G17076" s="11" t="s">
        <v>131</v>
      </c>
      <c r="H17076" s="11" t="s">
        <v>56</v>
      </c>
      <c r="I17076" s="11" t="s">
        <v>56</v>
      </c>
      <c r="J17076" s="11" t="s">
        <v>56</v>
      </c>
      <c r="K17076" s="11" t="str">
        <f>IFERROR(INDEX('EDC Component Dictionary'!$C$5:$C$37,MATCH('Rates Database'!J17076,'EDC Component Dictionary'!$B$5:$B$37,0)), "Energy Supply")</f>
        <v>Distribution System</v>
      </c>
      <c r="L17076" s="12"/>
      <c r="M17076" s="12">
        <v>5.9850000000000101</v>
      </c>
    </row>
    <row r="17077" spans="1:13" x14ac:dyDescent="0.3">
      <c r="A17077" s="18">
        <v>17075</v>
      </c>
      <c r="B17077" s="18">
        <f t="shared" si="534"/>
        <v>2019</v>
      </c>
      <c r="C17077" s="17">
        <v>43800</v>
      </c>
      <c r="D17077" s="18" t="s">
        <v>314</v>
      </c>
      <c r="E17077" s="18" t="s">
        <v>315</v>
      </c>
      <c r="F17077" s="18" t="str">
        <f t="shared" si="533"/>
        <v>Holyoke-Customer Charge-43800</v>
      </c>
      <c r="G17077" s="11" t="s">
        <v>131</v>
      </c>
      <c r="H17077" s="11" t="s">
        <v>56</v>
      </c>
      <c r="I17077" s="11" t="s">
        <v>56</v>
      </c>
      <c r="J17077" s="11" t="s">
        <v>56</v>
      </c>
      <c r="K17077" s="11" t="str">
        <f>IFERROR(INDEX('EDC Component Dictionary'!$C$5:$C$37,MATCH('Rates Database'!J17077,'EDC Component Dictionary'!$B$5:$B$37,0)), "Energy Supply")</f>
        <v>Distribution System</v>
      </c>
      <c r="L17077" s="12"/>
      <c r="M17077" s="12">
        <v>4.09499999999999</v>
      </c>
    </row>
    <row r="17078" spans="1:13" x14ac:dyDescent="0.3">
      <c r="A17078" s="18">
        <v>17076</v>
      </c>
      <c r="B17078" s="18">
        <f t="shared" si="534"/>
        <v>2019</v>
      </c>
      <c r="C17078" s="17">
        <v>43800</v>
      </c>
      <c r="D17078" s="18" t="s">
        <v>314</v>
      </c>
      <c r="E17078" s="18" t="s">
        <v>316</v>
      </c>
      <c r="F17078" s="18" t="str">
        <f t="shared" si="533"/>
        <v>West Boylston-Customer Charge-43800</v>
      </c>
      <c r="G17078" s="11" t="s">
        <v>131</v>
      </c>
      <c r="H17078" s="11" t="s">
        <v>56</v>
      </c>
      <c r="I17078" s="11" t="s">
        <v>56</v>
      </c>
      <c r="J17078" s="11" t="s">
        <v>56</v>
      </c>
      <c r="K17078" s="11" t="str">
        <f>IFERROR(INDEX('EDC Component Dictionary'!$C$5:$C$37,MATCH('Rates Database'!J17078,'EDC Component Dictionary'!$B$5:$B$37,0)), "Energy Supply")</f>
        <v>Distribution System</v>
      </c>
      <c r="L17078" s="12"/>
      <c r="M17078" s="12">
        <v>4.0140000000000002</v>
      </c>
    </row>
    <row r="17079" spans="1:13" x14ac:dyDescent="0.3">
      <c r="A17079" s="18">
        <v>17077</v>
      </c>
      <c r="B17079" s="18">
        <f t="shared" si="534"/>
        <v>2019</v>
      </c>
      <c r="C17079" s="17">
        <v>43800</v>
      </c>
      <c r="D17079" s="18" t="s">
        <v>314</v>
      </c>
      <c r="E17079" s="18" t="s">
        <v>348</v>
      </c>
      <c r="F17079" s="18" t="str">
        <f t="shared" si="533"/>
        <v>Middleton-Customer Charge-43800</v>
      </c>
      <c r="G17079" s="11" t="s">
        <v>131</v>
      </c>
      <c r="H17079" s="11" t="s">
        <v>56</v>
      </c>
      <c r="I17079" s="11" t="s">
        <v>56</v>
      </c>
      <c r="J17079" s="11" t="s">
        <v>56</v>
      </c>
      <c r="K17079" s="11" t="str">
        <f>IFERROR(INDEX('EDC Component Dictionary'!$C$5:$C$37,MATCH('Rates Database'!J17079,'EDC Component Dictionary'!$B$5:$B$37,0)), "Energy Supply")</f>
        <v>Distribution System</v>
      </c>
      <c r="L17079" s="12"/>
      <c r="M17079" s="12">
        <v>5.0399999999999903</v>
      </c>
    </row>
    <row r="17080" spans="1:13" x14ac:dyDescent="0.3">
      <c r="A17080" s="18">
        <v>17078</v>
      </c>
      <c r="B17080" s="18">
        <f t="shared" si="534"/>
        <v>2019</v>
      </c>
      <c r="C17080" s="17">
        <v>43800</v>
      </c>
      <c r="D17080" s="18" t="s">
        <v>314</v>
      </c>
      <c r="E17080" s="18" t="s">
        <v>317</v>
      </c>
      <c r="F17080" s="18" t="str">
        <f t="shared" si="533"/>
        <v>Danvers-Customer Charge-43800</v>
      </c>
      <c r="G17080" s="11" t="s">
        <v>131</v>
      </c>
      <c r="H17080" s="11" t="s">
        <v>56</v>
      </c>
      <c r="I17080" s="11" t="s">
        <v>56</v>
      </c>
      <c r="J17080" s="11" t="s">
        <v>56</v>
      </c>
      <c r="K17080" s="11" t="str">
        <f>IFERROR(INDEX('EDC Component Dictionary'!$C$5:$C$37,MATCH('Rates Database'!J17080,'EDC Component Dictionary'!$B$5:$B$37,0)), "Energy Supply")</f>
        <v>Distribution System</v>
      </c>
      <c r="L17080" s="12"/>
      <c r="M17080" s="12">
        <v>5</v>
      </c>
    </row>
    <row r="17081" spans="1:13" x14ac:dyDescent="0.3">
      <c r="A17081" s="18">
        <v>17079</v>
      </c>
      <c r="B17081" s="18">
        <f t="shared" si="534"/>
        <v>2019</v>
      </c>
      <c r="C17081" s="17">
        <v>43800</v>
      </c>
      <c r="D17081" s="18" t="s">
        <v>314</v>
      </c>
      <c r="E17081" s="18" t="s">
        <v>318</v>
      </c>
      <c r="F17081" s="18" t="str">
        <f t="shared" si="533"/>
        <v>Peabody-Customer Charge-43800</v>
      </c>
      <c r="G17081" s="11" t="s">
        <v>131</v>
      </c>
      <c r="H17081" s="11" t="s">
        <v>56</v>
      </c>
      <c r="I17081" s="11" t="s">
        <v>56</v>
      </c>
      <c r="J17081" s="11" t="s">
        <v>56</v>
      </c>
      <c r="K17081" s="11" t="str">
        <f>IFERROR(INDEX('EDC Component Dictionary'!$C$5:$C$37,MATCH('Rates Database'!J17081,'EDC Component Dictionary'!$B$5:$B$37,0)), "Energy Supply")</f>
        <v>Distribution System</v>
      </c>
      <c r="L17081" s="12"/>
      <c r="M17081" s="12">
        <v>1.03199999999998</v>
      </c>
    </row>
    <row r="17082" spans="1:13" x14ac:dyDescent="0.3">
      <c r="A17082" s="18">
        <v>17080</v>
      </c>
      <c r="B17082" s="18">
        <f t="shared" si="534"/>
        <v>2019</v>
      </c>
      <c r="C17082" s="17">
        <v>43800</v>
      </c>
      <c r="D17082" s="18" t="s">
        <v>314</v>
      </c>
      <c r="E17082" s="18" t="s">
        <v>319</v>
      </c>
      <c r="F17082" s="18" t="str">
        <f t="shared" si="533"/>
        <v>Ashburnham-Customer Charge-43800</v>
      </c>
      <c r="G17082" s="11" t="s">
        <v>131</v>
      </c>
      <c r="H17082" s="11" t="s">
        <v>56</v>
      </c>
      <c r="I17082" s="11" t="s">
        <v>56</v>
      </c>
      <c r="J17082" s="11" t="s">
        <v>56</v>
      </c>
      <c r="K17082" s="11" t="str">
        <f>IFERROR(INDEX('EDC Component Dictionary'!$C$5:$C$37,MATCH('Rates Database'!J17082,'EDC Component Dictionary'!$B$5:$B$37,0)), "Energy Supply")</f>
        <v>Distribution System</v>
      </c>
      <c r="L17082" s="12"/>
      <c r="M17082" s="12">
        <v>4.5</v>
      </c>
    </row>
    <row r="17083" spans="1:13" x14ac:dyDescent="0.3">
      <c r="A17083" s="18">
        <v>17081</v>
      </c>
      <c r="B17083" s="18">
        <f t="shared" si="534"/>
        <v>2019</v>
      </c>
      <c r="C17083" s="17">
        <v>43800</v>
      </c>
      <c r="D17083" s="18" t="s">
        <v>314</v>
      </c>
      <c r="E17083" s="18" t="s">
        <v>320</v>
      </c>
      <c r="F17083" s="18" t="str">
        <f t="shared" si="533"/>
        <v>Mansfield-Customer Charge-43800</v>
      </c>
      <c r="G17083" s="11" t="s">
        <v>131</v>
      </c>
      <c r="H17083" s="11" t="s">
        <v>56</v>
      </c>
      <c r="I17083" s="11" t="s">
        <v>56</v>
      </c>
      <c r="J17083" s="11" t="s">
        <v>56</v>
      </c>
      <c r="K17083" s="11" t="str">
        <f>IFERROR(INDEX('EDC Component Dictionary'!$C$5:$C$37,MATCH('Rates Database'!J17083,'EDC Component Dictionary'!$B$5:$B$37,0)), "Energy Supply")</f>
        <v>Distribution System</v>
      </c>
      <c r="L17083" s="12"/>
      <c r="M17083" s="12">
        <v>4</v>
      </c>
    </row>
    <row r="17084" spans="1:13" x14ac:dyDescent="0.3">
      <c r="A17084" s="18">
        <v>17082</v>
      </c>
      <c r="B17084" s="18">
        <f t="shared" si="534"/>
        <v>2019</v>
      </c>
      <c r="C17084" s="17">
        <v>43800</v>
      </c>
      <c r="D17084" s="18" t="s">
        <v>314</v>
      </c>
      <c r="E17084" s="18" t="s">
        <v>321</v>
      </c>
      <c r="F17084" s="18" t="str">
        <f t="shared" si="533"/>
        <v>Braintree-Customer Charge-43800</v>
      </c>
      <c r="G17084" s="11" t="s">
        <v>131</v>
      </c>
      <c r="H17084" s="11" t="s">
        <v>56</v>
      </c>
      <c r="I17084" s="11" t="s">
        <v>56</v>
      </c>
      <c r="J17084" s="11" t="s">
        <v>56</v>
      </c>
      <c r="K17084" s="11" t="str">
        <f>IFERROR(INDEX('EDC Component Dictionary'!$C$5:$C$37,MATCH('Rates Database'!J17084,'EDC Component Dictionary'!$B$5:$B$37,0)), "Energy Supply")</f>
        <v>Distribution System</v>
      </c>
      <c r="L17084" s="12"/>
      <c r="M17084" s="12">
        <v>5.12</v>
      </c>
    </row>
    <row r="17085" spans="1:13" x14ac:dyDescent="0.3">
      <c r="A17085" s="18">
        <v>17083</v>
      </c>
      <c r="B17085" s="18">
        <f t="shared" si="534"/>
        <v>2019</v>
      </c>
      <c r="C17085" s="17">
        <v>43800</v>
      </c>
      <c r="D17085" s="18" t="s">
        <v>314</v>
      </c>
      <c r="E17085" s="18" t="s">
        <v>322</v>
      </c>
      <c r="F17085" s="18" t="str">
        <f t="shared" si="533"/>
        <v>Paxton-Customer Charge-43800</v>
      </c>
      <c r="G17085" s="11" t="s">
        <v>131</v>
      </c>
      <c r="H17085" s="11" t="s">
        <v>56</v>
      </c>
      <c r="I17085" s="11" t="s">
        <v>56</v>
      </c>
      <c r="J17085" s="11" t="s">
        <v>56</v>
      </c>
      <c r="K17085" s="11" t="str">
        <f>IFERROR(INDEX('EDC Component Dictionary'!$C$5:$C$37,MATCH('Rates Database'!J17085,'EDC Component Dictionary'!$B$5:$B$37,0)), "Energy Supply")</f>
        <v>Distribution System</v>
      </c>
      <c r="L17085" s="12"/>
      <c r="M17085" s="12">
        <v>5</v>
      </c>
    </row>
    <row r="17086" spans="1:13" x14ac:dyDescent="0.3">
      <c r="A17086" s="18">
        <v>17084</v>
      </c>
      <c r="B17086" s="18">
        <f t="shared" si="534"/>
        <v>2019</v>
      </c>
      <c r="C17086" s="17">
        <v>43800</v>
      </c>
      <c r="D17086" s="18" t="s">
        <v>314</v>
      </c>
      <c r="E17086" s="18" t="s">
        <v>323</v>
      </c>
      <c r="F17086" s="18" t="str">
        <f t="shared" si="533"/>
        <v>Templeton-Customer Charge-43800</v>
      </c>
      <c r="G17086" s="11" t="s">
        <v>131</v>
      </c>
      <c r="H17086" s="11" t="s">
        <v>56</v>
      </c>
      <c r="I17086" s="11" t="s">
        <v>56</v>
      </c>
      <c r="J17086" s="11" t="s">
        <v>56</v>
      </c>
      <c r="K17086" s="11" t="str">
        <f>IFERROR(INDEX('EDC Component Dictionary'!$C$5:$C$37,MATCH('Rates Database'!J17086,'EDC Component Dictionary'!$B$5:$B$37,0)), "Energy Supply")</f>
        <v>Distribution System</v>
      </c>
      <c r="L17086" s="12"/>
      <c r="M17086" s="12">
        <v>3.7499999999999898</v>
      </c>
    </row>
    <row r="17087" spans="1:13" x14ac:dyDescent="0.3">
      <c r="A17087" s="18">
        <v>17085</v>
      </c>
      <c r="B17087" s="18">
        <f t="shared" si="534"/>
        <v>2019</v>
      </c>
      <c r="C17087" s="17">
        <v>43800</v>
      </c>
      <c r="D17087" s="18" t="s">
        <v>314</v>
      </c>
      <c r="E17087" s="18" t="s">
        <v>324</v>
      </c>
      <c r="F17087" s="18" t="str">
        <f t="shared" si="533"/>
        <v>Hudson-Customer Charge-43800</v>
      </c>
      <c r="G17087" s="11" t="s">
        <v>131</v>
      </c>
      <c r="H17087" s="11" t="s">
        <v>56</v>
      </c>
      <c r="I17087" s="11" t="s">
        <v>56</v>
      </c>
      <c r="J17087" s="11" t="s">
        <v>56</v>
      </c>
      <c r="K17087" s="11" t="str">
        <f>IFERROR(INDEX('EDC Component Dictionary'!$C$5:$C$37,MATCH('Rates Database'!J17087,'EDC Component Dictionary'!$B$5:$B$37,0)), "Energy Supply")</f>
        <v>Distribution System</v>
      </c>
      <c r="L17087" s="12"/>
      <c r="M17087" s="12">
        <v>2.64699999999999</v>
      </c>
    </row>
    <row r="17088" spans="1:13" x14ac:dyDescent="0.3">
      <c r="A17088" s="18">
        <v>17086</v>
      </c>
      <c r="B17088" s="18">
        <f t="shared" si="534"/>
        <v>2019</v>
      </c>
      <c r="C17088" s="17">
        <v>43800</v>
      </c>
      <c r="D17088" s="18" t="s">
        <v>314</v>
      </c>
      <c r="E17088" s="18" t="s">
        <v>325</v>
      </c>
      <c r="F17088" s="18" t="str">
        <f t="shared" si="533"/>
        <v>Reading-Customer Charge-43800</v>
      </c>
      <c r="G17088" s="11" t="s">
        <v>131</v>
      </c>
      <c r="H17088" s="11" t="s">
        <v>56</v>
      </c>
      <c r="I17088" s="11" t="s">
        <v>56</v>
      </c>
      <c r="J17088" s="11" t="s">
        <v>56</v>
      </c>
      <c r="K17088" s="11" t="str">
        <f>IFERROR(INDEX('EDC Component Dictionary'!$C$5:$C$37,MATCH('Rates Database'!J17088,'EDC Component Dictionary'!$B$5:$B$37,0)), "Energy Supply")</f>
        <v>Distribution System</v>
      </c>
      <c r="L17088" s="12"/>
      <c r="M17088" s="12">
        <v>4.3520000000000003</v>
      </c>
    </row>
    <row r="17089" spans="1:13" x14ac:dyDescent="0.3">
      <c r="A17089" s="18">
        <v>17087</v>
      </c>
      <c r="B17089" s="18">
        <f t="shared" si="534"/>
        <v>2019</v>
      </c>
      <c r="C17089" s="17">
        <v>43800</v>
      </c>
      <c r="D17089" s="18" t="s">
        <v>314</v>
      </c>
      <c r="E17089" s="18" t="s">
        <v>326</v>
      </c>
      <c r="F17089" s="18" t="str">
        <f t="shared" si="533"/>
        <v>Shrewsbury-Customer Charge-43800</v>
      </c>
      <c r="G17089" s="11" t="s">
        <v>131</v>
      </c>
      <c r="H17089" s="11" t="s">
        <v>56</v>
      </c>
      <c r="I17089" s="11" t="s">
        <v>56</v>
      </c>
      <c r="J17089" s="11" t="s">
        <v>56</v>
      </c>
      <c r="K17089" s="11" t="str">
        <f>IFERROR(INDEX('EDC Component Dictionary'!$C$5:$C$37,MATCH('Rates Database'!J17089,'EDC Component Dictionary'!$B$5:$B$37,0)), "Energy Supply")</f>
        <v>Distribution System</v>
      </c>
      <c r="L17089" s="12"/>
      <c r="M17089" s="12">
        <v>5</v>
      </c>
    </row>
    <row r="17090" spans="1:13" x14ac:dyDescent="0.3">
      <c r="A17090" s="18">
        <v>17088</v>
      </c>
      <c r="B17090" s="18">
        <f t="shared" si="534"/>
        <v>2019</v>
      </c>
      <c r="C17090" s="17">
        <v>43800</v>
      </c>
      <c r="D17090" s="18" t="s">
        <v>314</v>
      </c>
      <c r="E17090" s="18" t="s">
        <v>327</v>
      </c>
      <c r="F17090" s="18" t="str">
        <f t="shared" si="533"/>
        <v>Ipswich-Customer Charge-43800</v>
      </c>
      <c r="G17090" s="11" t="s">
        <v>131</v>
      </c>
      <c r="H17090" s="11" t="s">
        <v>56</v>
      </c>
      <c r="I17090" s="11" t="s">
        <v>56</v>
      </c>
      <c r="J17090" s="11" t="s">
        <v>56</v>
      </c>
      <c r="K17090" s="11" t="str">
        <f>IFERROR(INDEX('EDC Component Dictionary'!$C$5:$C$37,MATCH('Rates Database'!J17090,'EDC Component Dictionary'!$B$5:$B$37,0)), "Energy Supply")</f>
        <v>Distribution System</v>
      </c>
      <c r="L17090" s="12"/>
      <c r="M17090" s="12">
        <v>4</v>
      </c>
    </row>
    <row r="17091" spans="1:13" x14ac:dyDescent="0.3">
      <c r="A17091" s="18">
        <v>17089</v>
      </c>
      <c r="B17091" s="18">
        <f t="shared" si="534"/>
        <v>2019</v>
      </c>
      <c r="C17091" s="17">
        <v>43800</v>
      </c>
      <c r="D17091" s="18" t="s">
        <v>314</v>
      </c>
      <c r="E17091" s="18" t="s">
        <v>328</v>
      </c>
      <c r="F17091" s="18" t="str">
        <f t="shared" si="533"/>
        <v>Westfield-Customer Charge-43800</v>
      </c>
      <c r="G17091" s="11" t="s">
        <v>131</v>
      </c>
      <c r="H17091" s="11" t="s">
        <v>56</v>
      </c>
      <c r="I17091" s="11" t="s">
        <v>56</v>
      </c>
      <c r="J17091" s="11" t="s">
        <v>56</v>
      </c>
      <c r="K17091" s="11" t="str">
        <f>IFERROR(INDEX('EDC Component Dictionary'!$C$5:$C$37,MATCH('Rates Database'!J17091,'EDC Component Dictionary'!$B$5:$B$37,0)), "Energy Supply")</f>
        <v>Distribution System</v>
      </c>
      <c r="L17091" s="12"/>
      <c r="M17091" s="12">
        <v>11.637499999999999</v>
      </c>
    </row>
    <row r="17092" spans="1:13" x14ac:dyDescent="0.3">
      <c r="A17092" s="18">
        <v>17090</v>
      </c>
      <c r="B17092" s="18">
        <f t="shared" si="534"/>
        <v>2019</v>
      </c>
      <c r="C17092" s="17">
        <v>43800</v>
      </c>
      <c r="D17092" s="18" t="s">
        <v>314</v>
      </c>
      <c r="E17092" s="18" t="s">
        <v>351</v>
      </c>
      <c r="F17092" s="18" t="str">
        <f t="shared" ref="F17092:F17155" si="535">_xlfn.CONCAT(E17092,"-",J17092,"-",C17092)</f>
        <v>Groton-Customer Charge-43800</v>
      </c>
      <c r="G17092" s="11" t="s">
        <v>131</v>
      </c>
      <c r="H17092" s="11" t="s">
        <v>56</v>
      </c>
      <c r="I17092" s="11" t="s">
        <v>56</v>
      </c>
      <c r="J17092" s="11" t="s">
        <v>56</v>
      </c>
      <c r="K17092" s="11" t="str">
        <f>IFERROR(INDEX('EDC Component Dictionary'!$C$5:$C$37,MATCH('Rates Database'!J17092,'EDC Component Dictionary'!$B$5:$B$37,0)), "Energy Supply")</f>
        <v>Distribution System</v>
      </c>
      <c r="L17092" s="12"/>
      <c r="M17092" s="12">
        <v>3.82</v>
      </c>
    </row>
    <row r="17093" spans="1:13" x14ac:dyDescent="0.3">
      <c r="A17093" s="18">
        <v>17091</v>
      </c>
      <c r="B17093" s="18">
        <f t="shared" si="534"/>
        <v>2019</v>
      </c>
      <c r="C17093" s="17">
        <v>43800</v>
      </c>
      <c r="D17093" s="18" t="s">
        <v>314</v>
      </c>
      <c r="E17093" s="18" t="s">
        <v>329</v>
      </c>
      <c r="F17093" s="18" t="str">
        <f t="shared" si="535"/>
        <v>Merrimac-Customer Charge-43800</v>
      </c>
      <c r="G17093" s="11" t="s">
        <v>131</v>
      </c>
      <c r="H17093" s="11" t="s">
        <v>56</v>
      </c>
      <c r="I17093" s="11" t="s">
        <v>56</v>
      </c>
      <c r="J17093" s="11" t="s">
        <v>56</v>
      </c>
      <c r="K17093" s="11" t="str">
        <f>IFERROR(INDEX('EDC Component Dictionary'!$C$5:$C$37,MATCH('Rates Database'!J17093,'EDC Component Dictionary'!$B$5:$B$37,0)), "Energy Supply")</f>
        <v>Distribution System</v>
      </c>
      <c r="L17093" s="12"/>
      <c r="M17093" s="12">
        <v>5.5</v>
      </c>
    </row>
    <row r="17094" spans="1:13" x14ac:dyDescent="0.3">
      <c r="A17094" s="18">
        <v>17092</v>
      </c>
      <c r="B17094" s="18">
        <f t="shared" si="534"/>
        <v>2019</v>
      </c>
      <c r="C17094" s="17">
        <v>43800</v>
      </c>
      <c r="D17094" s="18" t="s">
        <v>314</v>
      </c>
      <c r="E17094" s="18" t="s">
        <v>352</v>
      </c>
      <c r="F17094" s="18" t="str">
        <f t="shared" si="535"/>
        <v>Belmont-Customer Charge-43800</v>
      </c>
      <c r="G17094" s="11" t="s">
        <v>131</v>
      </c>
      <c r="H17094" s="11" t="s">
        <v>56</v>
      </c>
      <c r="I17094" s="11" t="s">
        <v>56</v>
      </c>
      <c r="J17094" s="11" t="s">
        <v>56</v>
      </c>
      <c r="K17094" s="11" t="str">
        <f>IFERROR(INDEX('EDC Component Dictionary'!$C$5:$C$37,MATCH('Rates Database'!J17094,'EDC Component Dictionary'!$B$5:$B$37,0)), "Energy Supply")</f>
        <v>Distribution System</v>
      </c>
      <c r="L17094" s="12"/>
      <c r="M17094" s="12">
        <v>10.5999999999999</v>
      </c>
    </row>
    <row r="17095" spans="1:13" x14ac:dyDescent="0.3">
      <c r="A17095" s="18">
        <v>17093</v>
      </c>
      <c r="B17095" s="18">
        <f t="shared" si="534"/>
        <v>2019</v>
      </c>
      <c r="C17095" s="17">
        <v>43800</v>
      </c>
      <c r="D17095" s="18" t="s">
        <v>314</v>
      </c>
      <c r="E17095" s="18" t="s">
        <v>330</v>
      </c>
      <c r="F17095" s="18" t="str">
        <f t="shared" si="535"/>
        <v>Chicopee-Customer Charge-43800</v>
      </c>
      <c r="G17095" s="11" t="s">
        <v>131</v>
      </c>
      <c r="H17095" s="11" t="s">
        <v>56</v>
      </c>
      <c r="I17095" s="11" t="s">
        <v>56</v>
      </c>
      <c r="J17095" s="11" t="s">
        <v>56</v>
      </c>
      <c r="K17095" s="11" t="str">
        <f>IFERROR(INDEX('EDC Component Dictionary'!$C$5:$C$37,MATCH('Rates Database'!J17095,'EDC Component Dictionary'!$B$5:$B$37,0)), "Energy Supply")</f>
        <v>Distribution System</v>
      </c>
      <c r="L17095" s="12"/>
      <c r="M17095" s="12">
        <v>5.0400000000000098</v>
      </c>
    </row>
    <row r="17096" spans="1:13" x14ac:dyDescent="0.3">
      <c r="A17096" s="18">
        <v>17094</v>
      </c>
      <c r="B17096" s="18">
        <f t="shared" si="534"/>
        <v>2019</v>
      </c>
      <c r="C17096" s="17">
        <v>43800</v>
      </c>
      <c r="D17096" s="18" t="s">
        <v>314</v>
      </c>
      <c r="E17096" s="18" t="s">
        <v>331</v>
      </c>
      <c r="F17096" s="18" t="str">
        <f t="shared" si="535"/>
        <v>Marblehead-Customer Charge-43800</v>
      </c>
      <c r="G17096" s="11" t="s">
        <v>131</v>
      </c>
      <c r="H17096" s="11" t="s">
        <v>56</v>
      </c>
      <c r="I17096" s="11" t="s">
        <v>56</v>
      </c>
      <c r="J17096" s="11" t="s">
        <v>56</v>
      </c>
      <c r="K17096" s="11" t="str">
        <f>IFERROR(INDEX('EDC Component Dictionary'!$C$5:$C$37,MATCH('Rates Database'!J17096,'EDC Component Dictionary'!$B$5:$B$37,0)), "Energy Supply")</f>
        <v>Distribution System</v>
      </c>
      <c r="L17096" s="12"/>
      <c r="M17096" s="12">
        <v>0.82999999999999796</v>
      </c>
    </row>
    <row r="17097" spans="1:13" x14ac:dyDescent="0.3">
      <c r="A17097" s="18">
        <v>17095</v>
      </c>
      <c r="B17097" s="18">
        <f t="shared" si="534"/>
        <v>2019</v>
      </c>
      <c r="C17097" s="17">
        <v>43800</v>
      </c>
      <c r="D17097" s="18" t="s">
        <v>314</v>
      </c>
      <c r="E17097" s="18" t="s">
        <v>332</v>
      </c>
      <c r="F17097" s="18" t="str">
        <f t="shared" si="535"/>
        <v>Hingham-Customer Charge-43800</v>
      </c>
      <c r="G17097" s="11" t="s">
        <v>131</v>
      </c>
      <c r="H17097" s="11" t="s">
        <v>56</v>
      </c>
      <c r="I17097" s="11" t="s">
        <v>56</v>
      </c>
      <c r="J17097" s="11" t="s">
        <v>56</v>
      </c>
      <c r="K17097" s="11" t="str">
        <f>IFERROR(INDEX('EDC Component Dictionary'!$C$5:$C$37,MATCH('Rates Database'!J17097,'EDC Component Dictionary'!$B$5:$B$37,0)), "Energy Supply")</f>
        <v>Distribution System</v>
      </c>
      <c r="L17097" s="12"/>
      <c r="M17097" s="12">
        <v>7.9739999999999798</v>
      </c>
    </row>
    <row r="17098" spans="1:13" x14ac:dyDescent="0.3">
      <c r="A17098" s="18">
        <v>17096</v>
      </c>
      <c r="B17098" s="18">
        <f t="shared" si="534"/>
        <v>2019</v>
      </c>
      <c r="C17098" s="17">
        <v>43800</v>
      </c>
      <c r="D17098" s="18" t="s">
        <v>314</v>
      </c>
      <c r="E17098" s="18" t="s">
        <v>333</v>
      </c>
      <c r="F17098" s="18" t="str">
        <f t="shared" si="535"/>
        <v>South Hadley-Customer Charge-43800</v>
      </c>
      <c r="G17098" s="11" t="s">
        <v>131</v>
      </c>
      <c r="H17098" s="11" t="s">
        <v>56</v>
      </c>
      <c r="I17098" s="11" t="s">
        <v>56</v>
      </c>
      <c r="J17098" s="11" t="s">
        <v>56</v>
      </c>
      <c r="K17098" s="11" t="str">
        <f>IFERROR(INDEX('EDC Component Dictionary'!$C$5:$C$37,MATCH('Rates Database'!J17098,'EDC Component Dictionary'!$B$5:$B$37,0)), "Energy Supply")</f>
        <v>Distribution System</v>
      </c>
      <c r="L17098" s="12"/>
      <c r="M17098" s="12">
        <v>4.7</v>
      </c>
    </row>
    <row r="17099" spans="1:13" x14ac:dyDescent="0.3">
      <c r="A17099" s="18">
        <v>17097</v>
      </c>
      <c r="B17099" s="18">
        <f t="shared" si="534"/>
        <v>2019</v>
      </c>
      <c r="C17099" s="17">
        <v>43800</v>
      </c>
      <c r="D17099" s="18" t="s">
        <v>314</v>
      </c>
      <c r="E17099" s="18" t="s">
        <v>334</v>
      </c>
      <c r="F17099" s="18" t="str">
        <f t="shared" si="535"/>
        <v>Georgetown-Customer Charge-43800</v>
      </c>
      <c r="G17099" s="11" t="s">
        <v>131</v>
      </c>
      <c r="H17099" s="11" t="s">
        <v>56</v>
      </c>
      <c r="I17099" s="11" t="s">
        <v>56</v>
      </c>
      <c r="J17099" s="11" t="s">
        <v>56</v>
      </c>
      <c r="K17099" s="11" t="str">
        <f>IFERROR(INDEX('EDC Component Dictionary'!$C$5:$C$37,MATCH('Rates Database'!J17099,'EDC Component Dictionary'!$B$5:$B$37,0)), "Energy Supply")</f>
        <v>Distribution System</v>
      </c>
      <c r="L17099" s="12"/>
      <c r="M17099" s="12">
        <v>5.41099999999998</v>
      </c>
    </row>
    <row r="17100" spans="1:13" x14ac:dyDescent="0.3">
      <c r="A17100" s="18">
        <v>17098</v>
      </c>
      <c r="B17100" s="18">
        <f t="shared" si="534"/>
        <v>2019</v>
      </c>
      <c r="C17100" s="17">
        <v>43800</v>
      </c>
      <c r="D17100" s="18" t="s">
        <v>314</v>
      </c>
      <c r="E17100" s="18" t="s">
        <v>335</v>
      </c>
      <c r="F17100" s="18" t="str">
        <f t="shared" si="535"/>
        <v>Sterling-Customer Charge-43800</v>
      </c>
      <c r="G17100" s="11" t="s">
        <v>131</v>
      </c>
      <c r="H17100" s="11" t="s">
        <v>56</v>
      </c>
      <c r="I17100" s="11" t="s">
        <v>56</v>
      </c>
      <c r="J17100" s="11" t="s">
        <v>56</v>
      </c>
      <c r="K17100" s="11" t="str">
        <f>IFERROR(INDEX('EDC Component Dictionary'!$C$5:$C$37,MATCH('Rates Database'!J17100,'EDC Component Dictionary'!$B$5:$B$37,0)), "Energy Supply")</f>
        <v>Distribution System</v>
      </c>
      <c r="L17100" s="12"/>
      <c r="M17100" s="12">
        <v>4</v>
      </c>
    </row>
    <row r="17101" spans="1:13" x14ac:dyDescent="0.3">
      <c r="A17101" s="18">
        <v>17099</v>
      </c>
      <c r="B17101" s="18">
        <f t="shared" si="534"/>
        <v>2019</v>
      </c>
      <c r="C17101" s="17">
        <v>43800</v>
      </c>
      <c r="D17101" s="18" t="s">
        <v>314</v>
      </c>
      <c r="E17101" s="18" t="s">
        <v>336</v>
      </c>
      <c r="F17101" s="18" t="str">
        <f t="shared" si="535"/>
        <v>Littleton-Customer Charge-43800</v>
      </c>
      <c r="G17101" s="11" t="s">
        <v>131</v>
      </c>
      <c r="H17101" s="11" t="s">
        <v>56</v>
      </c>
      <c r="I17101" s="11" t="s">
        <v>56</v>
      </c>
      <c r="J17101" s="11" t="s">
        <v>56</v>
      </c>
      <c r="K17101" s="11" t="str">
        <f>IFERROR(INDEX('EDC Component Dictionary'!$C$5:$C$37,MATCH('Rates Database'!J17101,'EDC Component Dictionary'!$B$5:$B$37,0)), "Energy Supply")</f>
        <v>Distribution System</v>
      </c>
      <c r="L17101" s="12"/>
      <c r="M17101" s="12">
        <v>3.5</v>
      </c>
    </row>
    <row r="17102" spans="1:13" x14ac:dyDescent="0.3">
      <c r="A17102" s="18">
        <v>17100</v>
      </c>
      <c r="B17102" s="18">
        <f t="shared" si="534"/>
        <v>2019</v>
      </c>
      <c r="C17102" s="17">
        <v>43800</v>
      </c>
      <c r="D17102" s="18" t="s">
        <v>314</v>
      </c>
      <c r="E17102" s="18" t="s">
        <v>337</v>
      </c>
      <c r="F17102" s="18" t="str">
        <f t="shared" si="535"/>
        <v>Boylston-Customer Charge-43800</v>
      </c>
      <c r="G17102" s="11" t="s">
        <v>131</v>
      </c>
      <c r="H17102" s="11" t="s">
        <v>56</v>
      </c>
      <c r="I17102" s="11" t="s">
        <v>56</v>
      </c>
      <c r="J17102" s="11" t="s">
        <v>56</v>
      </c>
      <c r="K17102" s="11" t="str">
        <f>IFERROR(INDEX('EDC Component Dictionary'!$C$5:$C$37,MATCH('Rates Database'!J17102,'EDC Component Dictionary'!$B$5:$B$37,0)), "Energy Supply")</f>
        <v>Distribution System</v>
      </c>
      <c r="L17102" s="12"/>
      <c r="M17102" s="12">
        <v>9</v>
      </c>
    </row>
    <row r="17103" spans="1:13" x14ac:dyDescent="0.3">
      <c r="A17103" s="18">
        <v>17101</v>
      </c>
      <c r="B17103" s="18">
        <f t="shared" si="534"/>
        <v>2019</v>
      </c>
      <c r="C17103" s="17">
        <v>43800</v>
      </c>
      <c r="D17103" s="18" t="s">
        <v>314</v>
      </c>
      <c r="E17103" s="18" t="s">
        <v>338</v>
      </c>
      <c r="F17103" s="18" t="str">
        <f t="shared" si="535"/>
        <v>Princeton-Customer Charge-43800</v>
      </c>
      <c r="G17103" s="11" t="s">
        <v>131</v>
      </c>
      <c r="H17103" s="11" t="s">
        <v>56</v>
      </c>
      <c r="I17103" s="11" t="s">
        <v>56</v>
      </c>
      <c r="J17103" s="11" t="s">
        <v>56</v>
      </c>
      <c r="K17103" s="11" t="str">
        <f>IFERROR(INDEX('EDC Component Dictionary'!$C$5:$C$37,MATCH('Rates Database'!J17103,'EDC Component Dictionary'!$B$5:$B$37,0)), "Energy Supply")</f>
        <v>Distribution System</v>
      </c>
      <c r="L17103" s="12"/>
      <c r="M17103" s="12">
        <v>8.9500000000000099</v>
      </c>
    </row>
    <row r="17104" spans="1:13" x14ac:dyDescent="0.3">
      <c r="A17104" s="18">
        <v>17102</v>
      </c>
      <c r="B17104" s="18">
        <f t="shared" si="534"/>
        <v>2019</v>
      </c>
      <c r="C17104" s="17">
        <v>43800</v>
      </c>
      <c r="D17104" s="18" t="s">
        <v>314</v>
      </c>
      <c r="E17104" s="18" t="s">
        <v>347</v>
      </c>
      <c r="F17104" s="18" t="str">
        <f t="shared" si="535"/>
        <v>Middleborough-Customer Charge-43800</v>
      </c>
      <c r="G17104" s="11" t="s">
        <v>131</v>
      </c>
      <c r="H17104" s="11" t="s">
        <v>56</v>
      </c>
      <c r="I17104" s="11" t="s">
        <v>56</v>
      </c>
      <c r="J17104" s="11" t="s">
        <v>56</v>
      </c>
      <c r="K17104" s="11" t="str">
        <f>IFERROR(INDEX('EDC Component Dictionary'!$C$5:$C$37,MATCH('Rates Database'!J17104,'EDC Component Dictionary'!$B$5:$B$37,0)), "Energy Supply")</f>
        <v>Distribution System</v>
      </c>
      <c r="L17104" s="12"/>
      <c r="M17104" s="12">
        <v>4.5049999999999901</v>
      </c>
    </row>
    <row r="17105" spans="1:13" x14ac:dyDescent="0.3">
      <c r="A17105" s="18">
        <v>17103</v>
      </c>
      <c r="B17105" s="18">
        <f t="shared" si="534"/>
        <v>2019</v>
      </c>
      <c r="C17105" s="17">
        <v>43800</v>
      </c>
      <c r="D17105" s="18" t="s">
        <v>314</v>
      </c>
      <c r="E17105" s="18" t="s">
        <v>339</v>
      </c>
      <c r="F17105" s="18" t="str">
        <f t="shared" si="535"/>
        <v>Rowley-Customer Charge-43800</v>
      </c>
      <c r="G17105" s="11" t="s">
        <v>131</v>
      </c>
      <c r="H17105" s="11" t="s">
        <v>56</v>
      </c>
      <c r="I17105" s="11" t="s">
        <v>56</v>
      </c>
      <c r="J17105" s="11" t="s">
        <v>56</v>
      </c>
      <c r="K17105" s="11" t="str">
        <f>IFERROR(INDEX('EDC Component Dictionary'!$C$5:$C$37,MATCH('Rates Database'!J17105,'EDC Component Dictionary'!$B$5:$B$37,0)), "Energy Supply")</f>
        <v>Distribution System</v>
      </c>
      <c r="L17105" s="12"/>
      <c r="M17105" s="12">
        <v>4</v>
      </c>
    </row>
    <row r="17106" spans="1:13" x14ac:dyDescent="0.3">
      <c r="A17106" s="18">
        <v>17104</v>
      </c>
      <c r="B17106" s="18">
        <f t="shared" si="534"/>
        <v>2019</v>
      </c>
      <c r="C17106" s="17">
        <v>43800</v>
      </c>
      <c r="D17106" s="18" t="s">
        <v>314</v>
      </c>
      <c r="E17106" s="18" t="s">
        <v>353</v>
      </c>
      <c r="F17106" s="18" t="str">
        <f t="shared" si="535"/>
        <v>Concord-Customer Charge-43800</v>
      </c>
      <c r="G17106" s="11" t="s">
        <v>131</v>
      </c>
      <c r="H17106" s="11" t="s">
        <v>56</v>
      </c>
      <c r="I17106" s="11" t="s">
        <v>56</v>
      </c>
      <c r="J17106" s="11" t="s">
        <v>56</v>
      </c>
      <c r="K17106" s="11" t="str">
        <f>IFERROR(INDEX('EDC Component Dictionary'!$C$5:$C$37,MATCH('Rates Database'!J17106,'EDC Component Dictionary'!$B$5:$B$37,0)), "Energy Supply")</f>
        <v>Distribution System</v>
      </c>
      <c r="L17106" s="12"/>
      <c r="M17106" s="12">
        <v>8.4166500000000006</v>
      </c>
    </row>
    <row r="17107" spans="1:13" x14ac:dyDescent="0.3">
      <c r="A17107" s="18">
        <v>17105</v>
      </c>
      <c r="B17107" s="18">
        <f t="shared" si="534"/>
        <v>2019</v>
      </c>
      <c r="C17107" s="17">
        <v>43800</v>
      </c>
      <c r="D17107" s="18" t="s">
        <v>314</v>
      </c>
      <c r="E17107" s="18" t="s">
        <v>340</v>
      </c>
      <c r="F17107" s="18" t="str">
        <f t="shared" si="535"/>
        <v>Wakefield-Customer Charge-43800</v>
      </c>
      <c r="G17107" s="11" t="s">
        <v>131</v>
      </c>
      <c r="H17107" s="11" t="s">
        <v>56</v>
      </c>
      <c r="I17107" s="11" t="s">
        <v>56</v>
      </c>
      <c r="J17107" s="11" t="s">
        <v>56</v>
      </c>
      <c r="K17107" s="11" t="str">
        <f>IFERROR(INDEX('EDC Component Dictionary'!$C$5:$C$37,MATCH('Rates Database'!J17107,'EDC Component Dictionary'!$B$5:$B$37,0)), "Energy Supply")</f>
        <v>Distribution System</v>
      </c>
      <c r="L17107" s="12"/>
      <c r="M17107" s="12">
        <v>6</v>
      </c>
    </row>
    <row r="17108" spans="1:13" x14ac:dyDescent="0.3">
      <c r="A17108" s="18">
        <v>17106</v>
      </c>
      <c r="B17108" s="18">
        <f t="shared" si="534"/>
        <v>2019</v>
      </c>
      <c r="C17108" s="17">
        <v>43800</v>
      </c>
      <c r="D17108" s="18" t="s">
        <v>314</v>
      </c>
      <c r="E17108" s="18" t="s">
        <v>341</v>
      </c>
      <c r="F17108" s="18" t="str">
        <f t="shared" si="535"/>
        <v>Hull-Customer Charge-43800</v>
      </c>
      <c r="G17108" s="11" t="s">
        <v>131</v>
      </c>
      <c r="H17108" s="11" t="s">
        <v>56</v>
      </c>
      <c r="I17108" s="11" t="s">
        <v>56</v>
      </c>
      <c r="J17108" s="11" t="s">
        <v>56</v>
      </c>
      <c r="K17108" s="11" t="str">
        <f>IFERROR(INDEX('EDC Component Dictionary'!$C$5:$C$37,MATCH('Rates Database'!J17108,'EDC Component Dictionary'!$B$5:$B$37,0)), "Energy Supply")</f>
        <v>Distribution System</v>
      </c>
      <c r="L17108" s="12"/>
      <c r="M17108" s="12">
        <v>5.7960000000000003</v>
      </c>
    </row>
    <row r="17109" spans="1:13" x14ac:dyDescent="0.3">
      <c r="A17109" s="18">
        <v>17107</v>
      </c>
      <c r="B17109" s="18">
        <f t="shared" si="534"/>
        <v>2019</v>
      </c>
      <c r="C17109" s="17">
        <v>43800</v>
      </c>
      <c r="D17109" s="18" t="s">
        <v>314</v>
      </c>
      <c r="E17109" s="18" t="s">
        <v>342</v>
      </c>
      <c r="F17109" s="18" t="str">
        <f t="shared" si="535"/>
        <v>North Attleborough-Customer Charge-43800</v>
      </c>
      <c r="G17109" s="11" t="s">
        <v>131</v>
      </c>
      <c r="H17109" s="11" t="s">
        <v>56</v>
      </c>
      <c r="I17109" s="11" t="s">
        <v>56</v>
      </c>
      <c r="J17109" s="11" t="s">
        <v>56</v>
      </c>
      <c r="K17109" s="11" t="str">
        <f>IFERROR(INDEX('EDC Component Dictionary'!$C$5:$C$37,MATCH('Rates Database'!J17109,'EDC Component Dictionary'!$B$5:$B$37,0)), "Energy Supply")</f>
        <v>Distribution System</v>
      </c>
      <c r="L17109" s="12"/>
      <c r="M17109" s="12">
        <v>10.32</v>
      </c>
    </row>
    <row r="17110" spans="1:13" x14ac:dyDescent="0.3">
      <c r="A17110" s="18">
        <v>17108</v>
      </c>
      <c r="B17110" s="18">
        <f t="shared" ref="B17110:B17173" si="536">YEAR(C17110)</f>
        <v>2019</v>
      </c>
      <c r="C17110" s="17">
        <v>43800</v>
      </c>
      <c r="D17110" s="18" t="s">
        <v>314</v>
      </c>
      <c r="E17110" s="18" t="s">
        <v>343</v>
      </c>
      <c r="F17110" s="18" t="str">
        <f t="shared" si="535"/>
        <v>Holden-Customer Charge-43800</v>
      </c>
      <c r="G17110" s="11" t="s">
        <v>131</v>
      </c>
      <c r="H17110" s="11" t="s">
        <v>56</v>
      </c>
      <c r="I17110" s="11" t="s">
        <v>56</v>
      </c>
      <c r="J17110" s="11" t="s">
        <v>56</v>
      </c>
      <c r="K17110" s="11" t="str">
        <f>IFERROR(INDEX('EDC Component Dictionary'!$C$5:$C$37,MATCH('Rates Database'!J17110,'EDC Component Dictionary'!$B$5:$B$37,0)), "Energy Supply")</f>
        <v>Distribution System</v>
      </c>
      <c r="L17110" s="12"/>
      <c r="M17110" s="12">
        <v>4.25</v>
      </c>
    </row>
    <row r="17111" spans="1:13" x14ac:dyDescent="0.3">
      <c r="A17111" s="18">
        <v>17109</v>
      </c>
      <c r="B17111" s="18">
        <f t="shared" si="536"/>
        <v>2019</v>
      </c>
      <c r="C17111" s="17">
        <v>43800</v>
      </c>
      <c r="D17111" s="18" t="s">
        <v>314</v>
      </c>
      <c r="E17111" s="18" t="s">
        <v>354</v>
      </c>
      <c r="F17111" s="18" t="str">
        <f t="shared" si="535"/>
        <v>Taunton-Customer Charge-43800</v>
      </c>
      <c r="G17111" s="11" t="s">
        <v>131</v>
      </c>
      <c r="H17111" s="11" t="s">
        <v>56</v>
      </c>
      <c r="I17111" s="11" t="s">
        <v>56</v>
      </c>
      <c r="J17111" s="11" t="s">
        <v>56</v>
      </c>
      <c r="K17111" s="11" t="str">
        <f>IFERROR(INDEX('EDC Component Dictionary'!$C$5:$C$37,MATCH('Rates Database'!J17111,'EDC Component Dictionary'!$B$5:$B$37,0)), "Energy Supply")</f>
        <v>Distribution System</v>
      </c>
      <c r="L17111" s="12"/>
      <c r="M17111" s="12">
        <v>9.2244999999999902</v>
      </c>
    </row>
    <row r="17112" spans="1:13" x14ac:dyDescent="0.3">
      <c r="A17112" s="18">
        <v>17110</v>
      </c>
      <c r="B17112" s="18">
        <f t="shared" si="536"/>
        <v>2019</v>
      </c>
      <c r="C17112" s="17">
        <v>43800</v>
      </c>
      <c r="D17112" s="18" t="s">
        <v>314</v>
      </c>
      <c r="E17112" s="18" t="s">
        <v>344</v>
      </c>
      <c r="F17112" s="18" t="str">
        <f t="shared" si="535"/>
        <v>Norwood-Customer Charge-43800</v>
      </c>
      <c r="G17112" s="11" t="s">
        <v>131</v>
      </c>
      <c r="H17112" s="11" t="s">
        <v>56</v>
      </c>
      <c r="I17112" s="11" t="s">
        <v>56</v>
      </c>
      <c r="J17112" s="11" t="s">
        <v>56</v>
      </c>
      <c r="K17112" s="11" t="str">
        <f>IFERROR(INDEX('EDC Component Dictionary'!$C$5:$C$37,MATCH('Rates Database'!J17112,'EDC Component Dictionary'!$B$5:$B$37,0)), "Energy Supply")</f>
        <v>Distribution System</v>
      </c>
      <c r="L17112" s="12"/>
      <c r="M17112" s="12">
        <v>9</v>
      </c>
    </row>
    <row r="17113" spans="1:13" x14ac:dyDescent="0.3">
      <c r="A17113" s="18">
        <v>17111</v>
      </c>
      <c r="B17113" s="18">
        <f t="shared" si="536"/>
        <v>2019</v>
      </c>
      <c r="C17113" s="17">
        <v>43800</v>
      </c>
      <c r="D17113" s="18" t="s">
        <v>314</v>
      </c>
      <c r="E17113" s="18" t="s">
        <v>355</v>
      </c>
      <c r="F17113" s="18" t="str">
        <f t="shared" si="535"/>
        <v>Wellesley-Customer Charge-43800</v>
      </c>
      <c r="G17113" s="11" t="s">
        <v>131</v>
      </c>
      <c r="H17113" s="11" t="s">
        <v>56</v>
      </c>
      <c r="I17113" s="11" t="s">
        <v>56</v>
      </c>
      <c r="J17113" s="11" t="s">
        <v>56</v>
      </c>
      <c r="K17113" s="11" t="str">
        <f>IFERROR(INDEX('EDC Component Dictionary'!$C$5:$C$37,MATCH('Rates Database'!J17113,'EDC Component Dictionary'!$B$5:$B$37,0)), "Energy Supply")</f>
        <v>Distribution System</v>
      </c>
      <c r="L17113" s="12"/>
      <c r="M17113" s="12">
        <v>2.5935000000000001</v>
      </c>
    </row>
    <row r="17114" spans="1:13" x14ac:dyDescent="0.3">
      <c r="A17114" s="18">
        <v>17112</v>
      </c>
      <c r="B17114" s="18">
        <f t="shared" si="536"/>
        <v>2019</v>
      </c>
      <c r="C17114" s="17">
        <v>43800</v>
      </c>
      <c r="D17114" s="18" t="s">
        <v>314</v>
      </c>
      <c r="E17114" s="18" t="s">
        <v>345</v>
      </c>
      <c r="F17114" s="18" t="str">
        <f t="shared" si="535"/>
        <v>Russell-Customer Charge-43800</v>
      </c>
      <c r="G17114" s="11" t="s">
        <v>131</v>
      </c>
      <c r="H17114" s="11" t="s">
        <v>56</v>
      </c>
      <c r="I17114" s="11" t="s">
        <v>56</v>
      </c>
      <c r="J17114" s="11" t="s">
        <v>56</v>
      </c>
      <c r="K17114" s="11" t="str">
        <f>IFERROR(INDEX('EDC Component Dictionary'!$C$5:$C$37,MATCH('Rates Database'!J17114,'EDC Component Dictionary'!$B$5:$B$37,0)), "Energy Supply")</f>
        <v>Distribution System</v>
      </c>
      <c r="L17114" s="12"/>
      <c r="M17114" s="12">
        <v>8</v>
      </c>
    </row>
    <row r="17115" spans="1:13" x14ac:dyDescent="0.3">
      <c r="A17115" s="18">
        <v>17113</v>
      </c>
      <c r="B17115" s="18">
        <f t="shared" si="536"/>
        <v>2019</v>
      </c>
      <c r="C17115" s="17">
        <v>43800</v>
      </c>
      <c r="D17115" s="18" t="s">
        <v>314</v>
      </c>
      <c r="E17115" s="18" t="s">
        <v>346</v>
      </c>
      <c r="F17115" s="18" t="str">
        <f t="shared" si="535"/>
        <v>Chester-Customer Charge-43800</v>
      </c>
      <c r="G17115" s="11" t="s">
        <v>131</v>
      </c>
      <c r="H17115" s="11" t="s">
        <v>56</v>
      </c>
      <c r="I17115" s="11" t="s">
        <v>56</v>
      </c>
      <c r="J17115" s="11" t="s">
        <v>56</v>
      </c>
      <c r="K17115" s="11" t="str">
        <f>IFERROR(INDEX('EDC Component Dictionary'!$C$5:$C$37,MATCH('Rates Database'!J17115,'EDC Component Dictionary'!$B$5:$B$37,0)), "Energy Supply")</f>
        <v>Distribution System</v>
      </c>
      <c r="L17115" s="12"/>
      <c r="M17115" s="12">
        <v>5.9849999999999799</v>
      </c>
    </row>
    <row r="17116" spans="1:13" x14ac:dyDescent="0.3">
      <c r="A17116" s="18">
        <v>17114</v>
      </c>
      <c r="B17116" s="18">
        <f t="shared" si="536"/>
        <v>2022</v>
      </c>
      <c r="C17116" s="17">
        <v>44866</v>
      </c>
      <c r="D17116" s="18" t="s">
        <v>314</v>
      </c>
      <c r="E17116" s="18" t="s">
        <v>315</v>
      </c>
      <c r="F17116" s="18" t="str">
        <f t="shared" si="535"/>
        <v>Holyoke-Customer Charge-44866</v>
      </c>
      <c r="G17116" s="11" t="s">
        <v>131</v>
      </c>
      <c r="H17116" s="11" t="s">
        <v>56</v>
      </c>
      <c r="I17116" s="11" t="s">
        <v>56</v>
      </c>
      <c r="J17116" s="11" t="s">
        <v>56</v>
      </c>
      <c r="K17116" s="11" t="str">
        <f>IFERROR(INDEX('EDC Component Dictionary'!$C$5:$C$37,MATCH('Rates Database'!J17116,'EDC Component Dictionary'!$B$5:$B$37,0)), "Energy Supply")</f>
        <v>Distribution System</v>
      </c>
      <c r="L17116" s="12"/>
      <c r="M17116" s="12">
        <v>4.9950000000000001</v>
      </c>
    </row>
    <row r="17117" spans="1:13" x14ac:dyDescent="0.3">
      <c r="A17117" s="18">
        <v>17115</v>
      </c>
      <c r="B17117" s="18">
        <f t="shared" si="536"/>
        <v>2022</v>
      </c>
      <c r="C17117" s="17">
        <v>44866</v>
      </c>
      <c r="D17117" s="18" t="s">
        <v>314</v>
      </c>
      <c r="E17117" s="18" t="s">
        <v>316</v>
      </c>
      <c r="F17117" s="18" t="str">
        <f t="shared" si="535"/>
        <v>West Boylston-Customer Charge-44866</v>
      </c>
      <c r="G17117" s="11" t="s">
        <v>131</v>
      </c>
      <c r="H17117" s="11" t="s">
        <v>56</v>
      </c>
      <c r="I17117" s="11" t="s">
        <v>56</v>
      </c>
      <c r="J17117" s="11" t="s">
        <v>56</v>
      </c>
      <c r="K17117" s="11" t="str">
        <f>IFERROR(INDEX('EDC Component Dictionary'!$C$5:$C$37,MATCH('Rates Database'!J17117,'EDC Component Dictionary'!$B$5:$B$37,0)), "Energy Supply")</f>
        <v>Distribution System</v>
      </c>
      <c r="L17117" s="12"/>
      <c r="M17117" s="12">
        <v>4.01400000000001</v>
      </c>
    </row>
    <row r="17118" spans="1:13" x14ac:dyDescent="0.3">
      <c r="A17118" s="18">
        <v>17116</v>
      </c>
      <c r="B17118" s="18">
        <f t="shared" si="536"/>
        <v>2022</v>
      </c>
      <c r="C17118" s="17">
        <v>44866</v>
      </c>
      <c r="D17118" s="18" t="s">
        <v>314</v>
      </c>
      <c r="E17118" s="18" t="s">
        <v>348</v>
      </c>
      <c r="F17118" s="18" t="str">
        <f t="shared" si="535"/>
        <v>Middleton-Customer Charge-44866</v>
      </c>
      <c r="G17118" s="11" t="s">
        <v>131</v>
      </c>
      <c r="H17118" s="11" t="s">
        <v>56</v>
      </c>
      <c r="I17118" s="11" t="s">
        <v>56</v>
      </c>
      <c r="J17118" s="11" t="s">
        <v>56</v>
      </c>
      <c r="K17118" s="11" t="str">
        <f>IFERROR(INDEX('EDC Component Dictionary'!$C$5:$C$37,MATCH('Rates Database'!J17118,'EDC Component Dictionary'!$B$5:$B$37,0)), "Energy Supply")</f>
        <v>Distribution System</v>
      </c>
      <c r="L17118" s="12"/>
      <c r="M17118" s="12">
        <v>5.0399999999999903</v>
      </c>
    </row>
    <row r="17119" spans="1:13" x14ac:dyDescent="0.3">
      <c r="A17119" s="18">
        <v>17117</v>
      </c>
      <c r="B17119" s="18">
        <f t="shared" si="536"/>
        <v>2022</v>
      </c>
      <c r="C17119" s="17">
        <v>44866</v>
      </c>
      <c r="D17119" s="18" t="s">
        <v>314</v>
      </c>
      <c r="E17119" s="18" t="s">
        <v>317</v>
      </c>
      <c r="F17119" s="18" t="str">
        <f t="shared" si="535"/>
        <v>Danvers-Customer Charge-44866</v>
      </c>
      <c r="G17119" s="11" t="s">
        <v>131</v>
      </c>
      <c r="H17119" s="11" t="s">
        <v>56</v>
      </c>
      <c r="I17119" s="11" t="s">
        <v>56</v>
      </c>
      <c r="J17119" s="11" t="s">
        <v>56</v>
      </c>
      <c r="K17119" s="11" t="str">
        <f>IFERROR(INDEX('EDC Component Dictionary'!$C$5:$C$37,MATCH('Rates Database'!J17119,'EDC Component Dictionary'!$B$5:$B$37,0)), "Energy Supply")</f>
        <v>Distribution System</v>
      </c>
      <c r="L17119" s="12"/>
      <c r="M17119" s="12">
        <v>7.5</v>
      </c>
    </row>
    <row r="17120" spans="1:13" x14ac:dyDescent="0.3">
      <c r="A17120" s="18">
        <v>17118</v>
      </c>
      <c r="B17120" s="18">
        <f t="shared" si="536"/>
        <v>2022</v>
      </c>
      <c r="C17120" s="17">
        <v>44866</v>
      </c>
      <c r="D17120" s="18" t="s">
        <v>314</v>
      </c>
      <c r="E17120" s="18" t="s">
        <v>318</v>
      </c>
      <c r="F17120" s="18" t="str">
        <f t="shared" si="535"/>
        <v>Peabody-Customer Charge-44866</v>
      </c>
      <c r="G17120" s="11" t="s">
        <v>131</v>
      </c>
      <c r="H17120" s="11" t="s">
        <v>56</v>
      </c>
      <c r="I17120" s="11" t="s">
        <v>56</v>
      </c>
      <c r="J17120" s="11" t="s">
        <v>56</v>
      </c>
      <c r="K17120" s="11" t="str">
        <f>IFERROR(INDEX('EDC Component Dictionary'!$C$5:$C$37,MATCH('Rates Database'!J17120,'EDC Component Dictionary'!$B$5:$B$37,0)), "Energy Supply")</f>
        <v>Distribution System</v>
      </c>
      <c r="L17120" s="12"/>
      <c r="M17120" s="12">
        <v>-0.35399999999999898</v>
      </c>
    </row>
    <row r="17121" spans="1:13" x14ac:dyDescent="0.3">
      <c r="A17121" s="18">
        <v>17119</v>
      </c>
      <c r="B17121" s="18">
        <f t="shared" si="536"/>
        <v>2022</v>
      </c>
      <c r="C17121" s="17">
        <v>44866</v>
      </c>
      <c r="D17121" s="18" t="s">
        <v>314</v>
      </c>
      <c r="E17121" s="18" t="s">
        <v>319</v>
      </c>
      <c r="F17121" s="18" t="str">
        <f t="shared" si="535"/>
        <v>Ashburnham-Customer Charge-44866</v>
      </c>
      <c r="G17121" s="11" t="s">
        <v>131</v>
      </c>
      <c r="H17121" s="11" t="s">
        <v>56</v>
      </c>
      <c r="I17121" s="11" t="s">
        <v>56</v>
      </c>
      <c r="J17121" s="11" t="s">
        <v>56</v>
      </c>
      <c r="K17121" s="11" t="str">
        <f>IFERROR(INDEX('EDC Component Dictionary'!$C$5:$C$37,MATCH('Rates Database'!J17121,'EDC Component Dictionary'!$B$5:$B$37,0)), "Energy Supply")</f>
        <v>Distribution System</v>
      </c>
      <c r="L17121" s="12"/>
      <c r="M17121" s="12">
        <v>4.5</v>
      </c>
    </row>
    <row r="17122" spans="1:13" x14ac:dyDescent="0.3">
      <c r="A17122" s="18">
        <v>17120</v>
      </c>
      <c r="B17122" s="18">
        <f t="shared" si="536"/>
        <v>2022</v>
      </c>
      <c r="C17122" s="17">
        <v>44866</v>
      </c>
      <c r="D17122" s="18" t="s">
        <v>314</v>
      </c>
      <c r="E17122" s="18" t="s">
        <v>320</v>
      </c>
      <c r="F17122" s="18" t="str">
        <f t="shared" si="535"/>
        <v>Mansfield-Customer Charge-44866</v>
      </c>
      <c r="G17122" s="11" t="s">
        <v>131</v>
      </c>
      <c r="H17122" s="11" t="s">
        <v>56</v>
      </c>
      <c r="I17122" s="11" t="s">
        <v>56</v>
      </c>
      <c r="J17122" s="11" t="s">
        <v>56</v>
      </c>
      <c r="K17122" s="11" t="str">
        <f>IFERROR(INDEX('EDC Component Dictionary'!$C$5:$C$37,MATCH('Rates Database'!J17122,'EDC Component Dictionary'!$B$5:$B$37,0)), "Energy Supply")</f>
        <v>Distribution System</v>
      </c>
      <c r="L17122" s="12"/>
      <c r="M17122" s="12">
        <v>6</v>
      </c>
    </row>
    <row r="17123" spans="1:13" x14ac:dyDescent="0.3">
      <c r="A17123" s="18">
        <v>17121</v>
      </c>
      <c r="B17123" s="18">
        <f t="shared" si="536"/>
        <v>2022</v>
      </c>
      <c r="C17123" s="17">
        <v>44866</v>
      </c>
      <c r="D17123" s="18" t="s">
        <v>314</v>
      </c>
      <c r="E17123" s="18" t="s">
        <v>321</v>
      </c>
      <c r="F17123" s="18" t="str">
        <f t="shared" si="535"/>
        <v>Braintree-Customer Charge-44866</v>
      </c>
      <c r="G17123" s="11" t="s">
        <v>131</v>
      </c>
      <c r="H17123" s="11" t="s">
        <v>56</v>
      </c>
      <c r="I17123" s="11" t="s">
        <v>56</v>
      </c>
      <c r="J17123" s="11" t="s">
        <v>56</v>
      </c>
      <c r="K17123" s="11" t="str">
        <f>IFERROR(INDEX('EDC Component Dictionary'!$C$5:$C$37,MATCH('Rates Database'!J17123,'EDC Component Dictionary'!$B$5:$B$37,0)), "Energy Supply")</f>
        <v>Distribution System</v>
      </c>
      <c r="L17123" s="12"/>
      <c r="M17123" s="12">
        <v>5.12</v>
      </c>
    </row>
    <row r="17124" spans="1:13" x14ac:dyDescent="0.3">
      <c r="A17124" s="18">
        <v>17122</v>
      </c>
      <c r="B17124" s="18">
        <f t="shared" si="536"/>
        <v>2022</v>
      </c>
      <c r="C17124" s="17">
        <v>44866</v>
      </c>
      <c r="D17124" s="18" t="s">
        <v>314</v>
      </c>
      <c r="E17124" s="18" t="s">
        <v>322</v>
      </c>
      <c r="F17124" s="18" t="str">
        <f t="shared" si="535"/>
        <v>Paxton-Customer Charge-44866</v>
      </c>
      <c r="G17124" s="11" t="s">
        <v>131</v>
      </c>
      <c r="H17124" s="11" t="s">
        <v>56</v>
      </c>
      <c r="I17124" s="11" t="s">
        <v>56</v>
      </c>
      <c r="J17124" s="11" t="s">
        <v>56</v>
      </c>
      <c r="K17124" s="11" t="str">
        <f>IFERROR(INDEX('EDC Component Dictionary'!$C$5:$C$37,MATCH('Rates Database'!J17124,'EDC Component Dictionary'!$B$5:$B$37,0)), "Energy Supply")</f>
        <v>Distribution System</v>
      </c>
      <c r="L17124" s="12"/>
      <c r="M17124" s="12">
        <v>7.5</v>
      </c>
    </row>
    <row r="17125" spans="1:13" x14ac:dyDescent="0.3">
      <c r="A17125" s="18">
        <v>17123</v>
      </c>
      <c r="B17125" s="18">
        <f t="shared" si="536"/>
        <v>2022</v>
      </c>
      <c r="C17125" s="17">
        <v>44866</v>
      </c>
      <c r="D17125" s="18" t="s">
        <v>314</v>
      </c>
      <c r="E17125" s="18" t="s">
        <v>323</v>
      </c>
      <c r="F17125" s="18" t="str">
        <f t="shared" si="535"/>
        <v>Templeton-Customer Charge-44866</v>
      </c>
      <c r="G17125" s="11" t="s">
        <v>131</v>
      </c>
      <c r="H17125" s="11" t="s">
        <v>56</v>
      </c>
      <c r="I17125" s="11" t="s">
        <v>56</v>
      </c>
      <c r="J17125" s="11" t="s">
        <v>56</v>
      </c>
      <c r="K17125" s="11" t="str">
        <f>IFERROR(INDEX('EDC Component Dictionary'!$C$5:$C$37,MATCH('Rates Database'!J17125,'EDC Component Dictionary'!$B$5:$B$37,0)), "Energy Supply")</f>
        <v>Distribution System</v>
      </c>
      <c r="L17125" s="12"/>
      <c r="M17125" s="12">
        <v>3.75</v>
      </c>
    </row>
    <row r="17126" spans="1:13" x14ac:dyDescent="0.3">
      <c r="A17126" s="18">
        <v>17124</v>
      </c>
      <c r="B17126" s="18">
        <f t="shared" si="536"/>
        <v>2022</v>
      </c>
      <c r="C17126" s="17">
        <v>44866</v>
      </c>
      <c r="D17126" s="18" t="s">
        <v>314</v>
      </c>
      <c r="E17126" s="18" t="s">
        <v>324</v>
      </c>
      <c r="F17126" s="18" t="str">
        <f t="shared" si="535"/>
        <v>Hudson-Customer Charge-44866</v>
      </c>
      <c r="G17126" s="11" t="s">
        <v>131</v>
      </c>
      <c r="H17126" s="11" t="s">
        <v>56</v>
      </c>
      <c r="I17126" s="11" t="s">
        <v>56</v>
      </c>
      <c r="J17126" s="11" t="s">
        <v>56</v>
      </c>
      <c r="K17126" s="11" t="str">
        <f>IFERROR(INDEX('EDC Component Dictionary'!$C$5:$C$37,MATCH('Rates Database'!J17126,'EDC Component Dictionary'!$B$5:$B$37,0)), "Energy Supply")</f>
        <v>Distribution System</v>
      </c>
      <c r="L17126" s="12"/>
      <c r="M17126" s="12">
        <v>2.1354000000000002</v>
      </c>
    </row>
    <row r="17127" spans="1:13" x14ac:dyDescent="0.3">
      <c r="A17127" s="18">
        <v>17125</v>
      </c>
      <c r="B17127" s="18">
        <f t="shared" si="536"/>
        <v>2022</v>
      </c>
      <c r="C17127" s="17">
        <v>44866</v>
      </c>
      <c r="D17127" s="18" t="s">
        <v>314</v>
      </c>
      <c r="E17127" s="18" t="s">
        <v>325</v>
      </c>
      <c r="F17127" s="18" t="str">
        <f t="shared" si="535"/>
        <v>Reading-Customer Charge-44866</v>
      </c>
      <c r="G17127" s="11" t="s">
        <v>131</v>
      </c>
      <c r="H17127" s="11" t="s">
        <v>56</v>
      </c>
      <c r="I17127" s="11" t="s">
        <v>56</v>
      </c>
      <c r="J17127" s="11" t="s">
        <v>56</v>
      </c>
      <c r="K17127" s="11" t="str">
        <f>IFERROR(INDEX('EDC Component Dictionary'!$C$5:$C$37,MATCH('Rates Database'!J17127,'EDC Component Dictionary'!$B$5:$B$37,0)), "Energy Supply")</f>
        <v>Distribution System</v>
      </c>
      <c r="L17127" s="12"/>
      <c r="M17127" s="12">
        <v>4.6154999999999902</v>
      </c>
    </row>
    <row r="17128" spans="1:13" x14ac:dyDescent="0.3">
      <c r="A17128" s="18">
        <v>17126</v>
      </c>
      <c r="B17128" s="18">
        <f t="shared" si="536"/>
        <v>2022</v>
      </c>
      <c r="C17128" s="17">
        <v>44866</v>
      </c>
      <c r="D17128" s="18" t="s">
        <v>314</v>
      </c>
      <c r="E17128" s="18" t="s">
        <v>326</v>
      </c>
      <c r="F17128" s="18" t="str">
        <f t="shared" si="535"/>
        <v>Shrewsbury-Customer Charge-44866</v>
      </c>
      <c r="G17128" s="11" t="s">
        <v>131</v>
      </c>
      <c r="H17128" s="11" t="s">
        <v>56</v>
      </c>
      <c r="I17128" s="11" t="s">
        <v>56</v>
      </c>
      <c r="J17128" s="11" t="s">
        <v>56</v>
      </c>
      <c r="K17128" s="11" t="str">
        <f>IFERROR(INDEX('EDC Component Dictionary'!$C$5:$C$37,MATCH('Rates Database'!J17128,'EDC Component Dictionary'!$B$5:$B$37,0)), "Energy Supply")</f>
        <v>Distribution System</v>
      </c>
      <c r="L17128" s="12"/>
      <c r="M17128" s="12">
        <v>11.549999999999899</v>
      </c>
    </row>
    <row r="17129" spans="1:13" x14ac:dyDescent="0.3">
      <c r="A17129" s="18">
        <v>17127</v>
      </c>
      <c r="B17129" s="18">
        <f t="shared" si="536"/>
        <v>2022</v>
      </c>
      <c r="C17129" s="17">
        <v>44866</v>
      </c>
      <c r="D17129" s="18" t="s">
        <v>314</v>
      </c>
      <c r="E17129" s="18" t="s">
        <v>327</v>
      </c>
      <c r="F17129" s="18" t="str">
        <f t="shared" si="535"/>
        <v>Ipswich-Customer Charge-44866</v>
      </c>
      <c r="G17129" s="11" t="s">
        <v>131</v>
      </c>
      <c r="H17129" s="11" t="s">
        <v>56</v>
      </c>
      <c r="I17129" s="11" t="s">
        <v>56</v>
      </c>
      <c r="J17129" s="11" t="s">
        <v>56</v>
      </c>
      <c r="K17129" s="11" t="str">
        <f>IFERROR(INDEX('EDC Component Dictionary'!$C$5:$C$37,MATCH('Rates Database'!J17129,'EDC Component Dictionary'!$B$5:$B$37,0)), "Energy Supply")</f>
        <v>Distribution System</v>
      </c>
      <c r="L17129" s="12"/>
      <c r="M17129" s="12">
        <v>4</v>
      </c>
    </row>
    <row r="17130" spans="1:13" x14ac:dyDescent="0.3">
      <c r="A17130" s="18">
        <v>17128</v>
      </c>
      <c r="B17130" s="18">
        <f t="shared" si="536"/>
        <v>2022</v>
      </c>
      <c r="C17130" s="17">
        <v>44866</v>
      </c>
      <c r="D17130" s="18" t="s">
        <v>314</v>
      </c>
      <c r="E17130" s="18" t="s">
        <v>328</v>
      </c>
      <c r="F17130" s="18" t="str">
        <f t="shared" si="535"/>
        <v>Westfield-Customer Charge-44866</v>
      </c>
      <c r="G17130" s="11" t="s">
        <v>131</v>
      </c>
      <c r="H17130" s="11" t="s">
        <v>56</v>
      </c>
      <c r="I17130" s="11" t="s">
        <v>56</v>
      </c>
      <c r="J17130" s="11" t="s">
        <v>56</v>
      </c>
      <c r="K17130" s="11" t="str">
        <f>IFERROR(INDEX('EDC Component Dictionary'!$C$5:$C$37,MATCH('Rates Database'!J17130,'EDC Component Dictionary'!$B$5:$B$37,0)), "Energy Supply")</f>
        <v>Distribution System</v>
      </c>
      <c r="L17130" s="12"/>
      <c r="M17130" s="12">
        <v>11.637499999999999</v>
      </c>
    </row>
    <row r="17131" spans="1:13" x14ac:dyDescent="0.3">
      <c r="A17131" s="18">
        <v>17129</v>
      </c>
      <c r="B17131" s="18">
        <f t="shared" si="536"/>
        <v>2022</v>
      </c>
      <c r="C17131" s="17">
        <v>44866</v>
      </c>
      <c r="D17131" s="18" t="s">
        <v>314</v>
      </c>
      <c r="E17131" s="18" t="s">
        <v>351</v>
      </c>
      <c r="F17131" s="18" t="str">
        <f t="shared" si="535"/>
        <v>Groton-Customer Charge-44866</v>
      </c>
      <c r="G17131" s="11" t="s">
        <v>131</v>
      </c>
      <c r="H17131" s="11" t="s">
        <v>56</v>
      </c>
      <c r="I17131" s="11" t="s">
        <v>56</v>
      </c>
      <c r="J17131" s="11" t="s">
        <v>56</v>
      </c>
      <c r="K17131" s="11" t="str">
        <f>IFERROR(INDEX('EDC Component Dictionary'!$C$5:$C$37,MATCH('Rates Database'!J17131,'EDC Component Dictionary'!$B$5:$B$37,0)), "Energy Supply")</f>
        <v>Distribution System</v>
      </c>
      <c r="L17131" s="12"/>
      <c r="M17131" s="12">
        <v>5.6199999999999903</v>
      </c>
    </row>
    <row r="17132" spans="1:13" x14ac:dyDescent="0.3">
      <c r="A17132" s="18">
        <v>17130</v>
      </c>
      <c r="B17132" s="18">
        <f t="shared" si="536"/>
        <v>2022</v>
      </c>
      <c r="C17132" s="17">
        <v>44866</v>
      </c>
      <c r="D17132" s="18" t="s">
        <v>314</v>
      </c>
      <c r="E17132" s="18" t="s">
        <v>329</v>
      </c>
      <c r="F17132" s="18" t="str">
        <f t="shared" si="535"/>
        <v>Merrimac-Customer Charge-44866</v>
      </c>
      <c r="G17132" s="11" t="s">
        <v>131</v>
      </c>
      <c r="H17132" s="11" t="s">
        <v>56</v>
      </c>
      <c r="I17132" s="11" t="s">
        <v>56</v>
      </c>
      <c r="J17132" s="11" t="s">
        <v>56</v>
      </c>
      <c r="K17132" s="11" t="str">
        <f>IFERROR(INDEX('EDC Component Dictionary'!$C$5:$C$37,MATCH('Rates Database'!J17132,'EDC Component Dictionary'!$B$5:$B$37,0)), "Energy Supply")</f>
        <v>Distribution System</v>
      </c>
      <c r="L17132" s="12"/>
      <c r="M17132" s="12">
        <v>5.5</v>
      </c>
    </row>
    <row r="17133" spans="1:13" x14ac:dyDescent="0.3">
      <c r="A17133" s="18">
        <v>17131</v>
      </c>
      <c r="B17133" s="18">
        <f t="shared" si="536"/>
        <v>2022</v>
      </c>
      <c r="C17133" s="17">
        <v>44866</v>
      </c>
      <c r="D17133" s="18" t="s">
        <v>314</v>
      </c>
      <c r="E17133" s="18" t="s">
        <v>352</v>
      </c>
      <c r="F17133" s="18" t="str">
        <f t="shared" si="535"/>
        <v>Belmont-Customer Charge-44866</v>
      </c>
      <c r="G17133" s="11" t="s">
        <v>131</v>
      </c>
      <c r="H17133" s="11" t="s">
        <v>56</v>
      </c>
      <c r="I17133" s="11" t="s">
        <v>56</v>
      </c>
      <c r="J17133" s="11" t="s">
        <v>56</v>
      </c>
      <c r="K17133" s="11" t="str">
        <f>IFERROR(INDEX('EDC Component Dictionary'!$C$5:$C$37,MATCH('Rates Database'!J17133,'EDC Component Dictionary'!$B$5:$B$37,0)), "Energy Supply")</f>
        <v>Distribution System</v>
      </c>
      <c r="L17133" s="12"/>
      <c r="M17133" s="12">
        <v>10.5999999999999</v>
      </c>
    </row>
    <row r="17134" spans="1:13" x14ac:dyDescent="0.3">
      <c r="A17134" s="18">
        <v>17132</v>
      </c>
      <c r="B17134" s="18">
        <f t="shared" si="536"/>
        <v>2022</v>
      </c>
      <c r="C17134" s="17">
        <v>44866</v>
      </c>
      <c r="D17134" s="18" t="s">
        <v>314</v>
      </c>
      <c r="E17134" s="18" t="s">
        <v>330</v>
      </c>
      <c r="F17134" s="18" t="str">
        <f t="shared" si="535"/>
        <v>Chicopee-Customer Charge-44866</v>
      </c>
      <c r="G17134" s="11" t="s">
        <v>131</v>
      </c>
      <c r="H17134" s="11" t="s">
        <v>56</v>
      </c>
      <c r="I17134" s="11" t="s">
        <v>56</v>
      </c>
      <c r="J17134" s="11" t="s">
        <v>56</v>
      </c>
      <c r="K17134" s="11" t="str">
        <f>IFERROR(INDEX('EDC Component Dictionary'!$C$5:$C$37,MATCH('Rates Database'!J17134,'EDC Component Dictionary'!$B$5:$B$37,0)), "Energy Supply")</f>
        <v>Distribution System</v>
      </c>
      <c r="L17134" s="12"/>
      <c r="M17134" s="12">
        <v>5.5999999999999899</v>
      </c>
    </row>
    <row r="17135" spans="1:13" x14ac:dyDescent="0.3">
      <c r="A17135" s="18">
        <v>17133</v>
      </c>
      <c r="B17135" s="18">
        <f t="shared" si="536"/>
        <v>2022</v>
      </c>
      <c r="C17135" s="17">
        <v>44866</v>
      </c>
      <c r="D17135" s="18" t="s">
        <v>314</v>
      </c>
      <c r="E17135" s="18" t="s">
        <v>331</v>
      </c>
      <c r="F17135" s="18" t="str">
        <f t="shared" si="535"/>
        <v>Marblehead-Customer Charge-44866</v>
      </c>
      <c r="G17135" s="11" t="s">
        <v>131</v>
      </c>
      <c r="H17135" s="11" t="s">
        <v>56</v>
      </c>
      <c r="I17135" s="11" t="s">
        <v>56</v>
      </c>
      <c r="J17135" s="11" t="s">
        <v>56</v>
      </c>
      <c r="K17135" s="11" t="str">
        <f>IFERROR(INDEX('EDC Component Dictionary'!$C$5:$C$37,MATCH('Rates Database'!J17135,'EDC Component Dictionary'!$B$5:$B$37,0)), "Energy Supply")</f>
        <v>Distribution System</v>
      </c>
      <c r="L17135" s="12"/>
      <c r="M17135" s="12">
        <v>2</v>
      </c>
    </row>
    <row r="17136" spans="1:13" x14ac:dyDescent="0.3">
      <c r="A17136" s="18">
        <v>17134</v>
      </c>
      <c r="B17136" s="18">
        <f t="shared" si="536"/>
        <v>2022</v>
      </c>
      <c r="C17136" s="17">
        <v>44866</v>
      </c>
      <c r="D17136" s="18" t="s">
        <v>314</v>
      </c>
      <c r="E17136" s="18" t="s">
        <v>332</v>
      </c>
      <c r="F17136" s="18" t="str">
        <f t="shared" si="535"/>
        <v>Hingham-Customer Charge-44866</v>
      </c>
      <c r="G17136" s="11" t="s">
        <v>131</v>
      </c>
      <c r="H17136" s="11" t="s">
        <v>56</v>
      </c>
      <c r="I17136" s="11" t="s">
        <v>56</v>
      </c>
      <c r="J17136" s="11" t="s">
        <v>56</v>
      </c>
      <c r="K17136" s="11" t="str">
        <f>IFERROR(INDEX('EDC Component Dictionary'!$C$5:$C$37,MATCH('Rates Database'!J17136,'EDC Component Dictionary'!$B$5:$B$37,0)), "Energy Supply")</f>
        <v>Distribution System</v>
      </c>
      <c r="L17136" s="12"/>
      <c r="M17136" s="12">
        <v>7.9739999999999798</v>
      </c>
    </row>
    <row r="17137" spans="1:13" x14ac:dyDescent="0.3">
      <c r="A17137" s="18">
        <v>17135</v>
      </c>
      <c r="B17137" s="18">
        <f t="shared" si="536"/>
        <v>2022</v>
      </c>
      <c r="C17137" s="17">
        <v>44866</v>
      </c>
      <c r="D17137" s="18" t="s">
        <v>314</v>
      </c>
      <c r="E17137" s="18" t="s">
        <v>333</v>
      </c>
      <c r="F17137" s="18" t="str">
        <f t="shared" si="535"/>
        <v>South Hadley-Customer Charge-44866</v>
      </c>
      <c r="G17137" s="11" t="s">
        <v>131</v>
      </c>
      <c r="H17137" s="11" t="s">
        <v>56</v>
      </c>
      <c r="I17137" s="11" t="s">
        <v>56</v>
      </c>
      <c r="J17137" s="11" t="s">
        <v>56</v>
      </c>
      <c r="K17137" s="11" t="str">
        <f>IFERROR(INDEX('EDC Component Dictionary'!$C$5:$C$37,MATCH('Rates Database'!J17137,'EDC Component Dictionary'!$B$5:$B$37,0)), "Energy Supply")</f>
        <v>Distribution System</v>
      </c>
      <c r="L17137" s="12"/>
      <c r="M17137" s="12">
        <v>4.7</v>
      </c>
    </row>
    <row r="17138" spans="1:13" x14ac:dyDescent="0.3">
      <c r="A17138" s="18">
        <v>17136</v>
      </c>
      <c r="B17138" s="18">
        <f t="shared" si="536"/>
        <v>2022</v>
      </c>
      <c r="C17138" s="17">
        <v>44866</v>
      </c>
      <c r="D17138" s="18" t="s">
        <v>314</v>
      </c>
      <c r="E17138" s="18" t="s">
        <v>334</v>
      </c>
      <c r="F17138" s="18" t="str">
        <f t="shared" si="535"/>
        <v>Georgetown-Customer Charge-44866</v>
      </c>
      <c r="G17138" s="11" t="s">
        <v>131</v>
      </c>
      <c r="H17138" s="11" t="s">
        <v>56</v>
      </c>
      <c r="I17138" s="11" t="s">
        <v>56</v>
      </c>
      <c r="J17138" s="11" t="s">
        <v>56</v>
      </c>
      <c r="K17138" s="11" t="str">
        <f>IFERROR(INDEX('EDC Component Dictionary'!$C$5:$C$37,MATCH('Rates Database'!J17138,'EDC Component Dictionary'!$B$5:$B$37,0)), "Energy Supply")</f>
        <v>Distribution System</v>
      </c>
      <c r="L17138" s="12"/>
      <c r="M17138" s="12">
        <v>5.2109999999999799</v>
      </c>
    </row>
    <row r="17139" spans="1:13" x14ac:dyDescent="0.3">
      <c r="A17139" s="18">
        <v>17137</v>
      </c>
      <c r="B17139" s="18">
        <f t="shared" si="536"/>
        <v>2022</v>
      </c>
      <c r="C17139" s="17">
        <v>44866</v>
      </c>
      <c r="D17139" s="18" t="s">
        <v>314</v>
      </c>
      <c r="E17139" s="18" t="s">
        <v>335</v>
      </c>
      <c r="F17139" s="18" t="str">
        <f t="shared" si="535"/>
        <v>Sterling-Customer Charge-44866</v>
      </c>
      <c r="G17139" s="11" t="s">
        <v>131</v>
      </c>
      <c r="H17139" s="11" t="s">
        <v>56</v>
      </c>
      <c r="I17139" s="11" t="s">
        <v>56</v>
      </c>
      <c r="J17139" s="11" t="s">
        <v>56</v>
      </c>
      <c r="K17139" s="11" t="str">
        <f>IFERROR(INDEX('EDC Component Dictionary'!$C$5:$C$37,MATCH('Rates Database'!J17139,'EDC Component Dictionary'!$B$5:$B$37,0)), "Energy Supply")</f>
        <v>Distribution System</v>
      </c>
      <c r="L17139" s="12"/>
      <c r="M17139" s="12">
        <v>4</v>
      </c>
    </row>
    <row r="17140" spans="1:13" x14ac:dyDescent="0.3">
      <c r="A17140" s="18">
        <v>17138</v>
      </c>
      <c r="B17140" s="18">
        <f t="shared" si="536"/>
        <v>2022</v>
      </c>
      <c r="C17140" s="17">
        <v>44866</v>
      </c>
      <c r="D17140" s="18" t="s">
        <v>314</v>
      </c>
      <c r="E17140" s="18" t="s">
        <v>336</v>
      </c>
      <c r="F17140" s="18" t="str">
        <f t="shared" si="535"/>
        <v>Littleton-Customer Charge-44866</v>
      </c>
      <c r="G17140" s="11" t="s">
        <v>131</v>
      </c>
      <c r="H17140" s="11" t="s">
        <v>56</v>
      </c>
      <c r="I17140" s="11" t="s">
        <v>56</v>
      </c>
      <c r="J17140" s="11" t="s">
        <v>56</v>
      </c>
      <c r="K17140" s="11" t="str">
        <f>IFERROR(INDEX('EDC Component Dictionary'!$C$5:$C$37,MATCH('Rates Database'!J17140,'EDC Component Dictionary'!$B$5:$B$37,0)), "Energy Supply")</f>
        <v>Distribution System</v>
      </c>
      <c r="L17140" s="12"/>
      <c r="M17140" s="12">
        <v>3.5000000000000102</v>
      </c>
    </row>
    <row r="17141" spans="1:13" x14ac:dyDescent="0.3">
      <c r="A17141" s="18">
        <v>17139</v>
      </c>
      <c r="B17141" s="18">
        <f t="shared" si="536"/>
        <v>2022</v>
      </c>
      <c r="C17141" s="17">
        <v>44866</v>
      </c>
      <c r="D17141" s="18" t="s">
        <v>314</v>
      </c>
      <c r="E17141" s="18" t="s">
        <v>337</v>
      </c>
      <c r="F17141" s="18" t="str">
        <f t="shared" si="535"/>
        <v>Boylston-Customer Charge-44866</v>
      </c>
      <c r="G17141" s="11" t="s">
        <v>131</v>
      </c>
      <c r="H17141" s="11" t="s">
        <v>56</v>
      </c>
      <c r="I17141" s="11" t="s">
        <v>56</v>
      </c>
      <c r="J17141" s="11" t="s">
        <v>56</v>
      </c>
      <c r="K17141" s="11" t="str">
        <f>IFERROR(INDEX('EDC Component Dictionary'!$C$5:$C$37,MATCH('Rates Database'!J17141,'EDC Component Dictionary'!$B$5:$B$37,0)), "Energy Supply")</f>
        <v>Distribution System</v>
      </c>
      <c r="L17141" s="12"/>
      <c r="M17141" s="12">
        <v>9</v>
      </c>
    </row>
    <row r="17142" spans="1:13" x14ac:dyDescent="0.3">
      <c r="A17142" s="18">
        <v>17140</v>
      </c>
      <c r="B17142" s="18">
        <f t="shared" si="536"/>
        <v>2022</v>
      </c>
      <c r="C17142" s="17">
        <v>44866</v>
      </c>
      <c r="D17142" s="18" t="s">
        <v>314</v>
      </c>
      <c r="E17142" s="18" t="s">
        <v>338</v>
      </c>
      <c r="F17142" s="18" t="str">
        <f t="shared" si="535"/>
        <v>Princeton-Customer Charge-44866</v>
      </c>
      <c r="G17142" s="11" t="s">
        <v>131</v>
      </c>
      <c r="H17142" s="11" t="s">
        <v>56</v>
      </c>
      <c r="I17142" s="11" t="s">
        <v>56</v>
      </c>
      <c r="J17142" s="11" t="s">
        <v>56</v>
      </c>
      <c r="K17142" s="11" t="str">
        <f>IFERROR(INDEX('EDC Component Dictionary'!$C$5:$C$37,MATCH('Rates Database'!J17142,'EDC Component Dictionary'!$B$5:$B$37,0)), "Energy Supply")</f>
        <v>Distribution System</v>
      </c>
      <c r="L17142" s="12"/>
      <c r="M17142" s="12">
        <v>8.9500000000000099</v>
      </c>
    </row>
    <row r="17143" spans="1:13" x14ac:dyDescent="0.3">
      <c r="A17143" s="18">
        <v>17141</v>
      </c>
      <c r="B17143" s="18">
        <f t="shared" si="536"/>
        <v>2022</v>
      </c>
      <c r="C17143" s="17">
        <v>44866</v>
      </c>
      <c r="D17143" s="18" t="s">
        <v>314</v>
      </c>
      <c r="E17143" s="18" t="s">
        <v>347</v>
      </c>
      <c r="F17143" s="18" t="str">
        <f t="shared" si="535"/>
        <v>Middleborough-Customer Charge-44866</v>
      </c>
      <c r="G17143" s="11" t="s">
        <v>131</v>
      </c>
      <c r="H17143" s="11" t="s">
        <v>56</v>
      </c>
      <c r="I17143" s="11" t="s">
        <v>56</v>
      </c>
      <c r="J17143" s="11" t="s">
        <v>56</v>
      </c>
      <c r="K17143" s="11" t="str">
        <f>IFERROR(INDEX('EDC Component Dictionary'!$C$5:$C$37,MATCH('Rates Database'!J17143,'EDC Component Dictionary'!$B$5:$B$37,0)), "Energy Supply")</f>
        <v>Distribution System</v>
      </c>
      <c r="L17143" s="12"/>
      <c r="M17143" s="12">
        <v>4.5049999999999901</v>
      </c>
    </row>
    <row r="17144" spans="1:13" x14ac:dyDescent="0.3">
      <c r="A17144" s="18">
        <v>17142</v>
      </c>
      <c r="B17144" s="18">
        <f t="shared" si="536"/>
        <v>2022</v>
      </c>
      <c r="C17144" s="17">
        <v>44866</v>
      </c>
      <c r="D17144" s="18" t="s">
        <v>314</v>
      </c>
      <c r="E17144" s="18" t="s">
        <v>339</v>
      </c>
      <c r="F17144" s="18" t="str">
        <f t="shared" si="535"/>
        <v>Rowley-Customer Charge-44866</v>
      </c>
      <c r="G17144" s="11" t="s">
        <v>131</v>
      </c>
      <c r="H17144" s="11" t="s">
        <v>56</v>
      </c>
      <c r="I17144" s="11" t="s">
        <v>56</v>
      </c>
      <c r="J17144" s="11" t="s">
        <v>56</v>
      </c>
      <c r="K17144" s="11" t="str">
        <f>IFERROR(INDEX('EDC Component Dictionary'!$C$5:$C$37,MATCH('Rates Database'!J17144,'EDC Component Dictionary'!$B$5:$B$37,0)), "Energy Supply")</f>
        <v>Distribution System</v>
      </c>
      <c r="L17144" s="12"/>
      <c r="M17144" s="12">
        <v>4</v>
      </c>
    </row>
    <row r="17145" spans="1:13" x14ac:dyDescent="0.3">
      <c r="A17145" s="18">
        <v>17143</v>
      </c>
      <c r="B17145" s="18">
        <f t="shared" si="536"/>
        <v>2022</v>
      </c>
      <c r="C17145" s="17">
        <v>44866</v>
      </c>
      <c r="D17145" s="18" t="s">
        <v>314</v>
      </c>
      <c r="E17145" s="18" t="s">
        <v>353</v>
      </c>
      <c r="F17145" s="18" t="str">
        <f t="shared" si="535"/>
        <v>Concord-Customer Charge-44866</v>
      </c>
      <c r="G17145" s="11" t="s">
        <v>131</v>
      </c>
      <c r="H17145" s="11" t="s">
        <v>56</v>
      </c>
      <c r="I17145" s="11" t="s">
        <v>56</v>
      </c>
      <c r="J17145" s="11" t="s">
        <v>56</v>
      </c>
      <c r="K17145" s="11" t="str">
        <f>IFERROR(INDEX('EDC Component Dictionary'!$C$5:$C$37,MATCH('Rates Database'!J17145,'EDC Component Dictionary'!$B$5:$B$37,0)), "Energy Supply")</f>
        <v>Distribution System</v>
      </c>
      <c r="L17145" s="12"/>
      <c r="M17145" s="12">
        <v>5.6332500000000003</v>
      </c>
    </row>
    <row r="17146" spans="1:13" x14ac:dyDescent="0.3">
      <c r="A17146" s="18">
        <v>17144</v>
      </c>
      <c r="B17146" s="18">
        <f t="shared" si="536"/>
        <v>2022</v>
      </c>
      <c r="C17146" s="17">
        <v>44866</v>
      </c>
      <c r="D17146" s="18" t="s">
        <v>314</v>
      </c>
      <c r="E17146" s="18" t="s">
        <v>340</v>
      </c>
      <c r="F17146" s="18" t="str">
        <f t="shared" si="535"/>
        <v>Wakefield-Customer Charge-44866</v>
      </c>
      <c r="G17146" s="11" t="s">
        <v>131</v>
      </c>
      <c r="H17146" s="11" t="s">
        <v>56</v>
      </c>
      <c r="I17146" s="11" t="s">
        <v>56</v>
      </c>
      <c r="J17146" s="11" t="s">
        <v>56</v>
      </c>
      <c r="K17146" s="11" t="str">
        <f>IFERROR(INDEX('EDC Component Dictionary'!$C$5:$C$37,MATCH('Rates Database'!J17146,'EDC Component Dictionary'!$B$5:$B$37,0)), "Energy Supply")</f>
        <v>Distribution System</v>
      </c>
      <c r="L17146" s="12"/>
      <c r="M17146" s="12">
        <v>6</v>
      </c>
    </row>
    <row r="17147" spans="1:13" x14ac:dyDescent="0.3">
      <c r="A17147" s="18">
        <v>17145</v>
      </c>
      <c r="B17147" s="18">
        <f t="shared" si="536"/>
        <v>2022</v>
      </c>
      <c r="C17147" s="17">
        <v>44866</v>
      </c>
      <c r="D17147" s="18" t="s">
        <v>314</v>
      </c>
      <c r="E17147" s="18" t="s">
        <v>341</v>
      </c>
      <c r="F17147" s="18" t="str">
        <f t="shared" si="535"/>
        <v>Hull-Customer Charge-44866</v>
      </c>
      <c r="G17147" s="11" t="s">
        <v>131</v>
      </c>
      <c r="H17147" s="11" t="s">
        <v>56</v>
      </c>
      <c r="I17147" s="11" t="s">
        <v>56</v>
      </c>
      <c r="J17147" s="11" t="s">
        <v>56</v>
      </c>
      <c r="K17147" s="11" t="str">
        <f>IFERROR(INDEX('EDC Component Dictionary'!$C$5:$C$37,MATCH('Rates Database'!J17147,'EDC Component Dictionary'!$B$5:$B$37,0)), "Energy Supply")</f>
        <v>Distribution System</v>
      </c>
      <c r="L17147" s="12"/>
      <c r="M17147" s="12">
        <v>12.726000000000001</v>
      </c>
    </row>
    <row r="17148" spans="1:13" x14ac:dyDescent="0.3">
      <c r="A17148" s="18">
        <v>17146</v>
      </c>
      <c r="B17148" s="18">
        <f t="shared" si="536"/>
        <v>2022</v>
      </c>
      <c r="C17148" s="17">
        <v>44866</v>
      </c>
      <c r="D17148" s="18" t="s">
        <v>314</v>
      </c>
      <c r="E17148" s="18" t="s">
        <v>342</v>
      </c>
      <c r="F17148" s="18" t="str">
        <f t="shared" si="535"/>
        <v>North Attleborough-Customer Charge-44866</v>
      </c>
      <c r="G17148" s="11" t="s">
        <v>131</v>
      </c>
      <c r="H17148" s="11" t="s">
        <v>56</v>
      </c>
      <c r="I17148" s="11" t="s">
        <v>56</v>
      </c>
      <c r="J17148" s="11" t="s">
        <v>56</v>
      </c>
      <c r="K17148" s="11" t="str">
        <f>IFERROR(INDEX('EDC Component Dictionary'!$C$5:$C$37,MATCH('Rates Database'!J17148,'EDC Component Dictionary'!$B$5:$B$37,0)), "Energy Supply")</f>
        <v>Distribution System</v>
      </c>
      <c r="L17148" s="12"/>
      <c r="M17148" s="12">
        <v>10.32</v>
      </c>
    </row>
    <row r="17149" spans="1:13" x14ac:dyDescent="0.3">
      <c r="A17149" s="18">
        <v>17147</v>
      </c>
      <c r="B17149" s="18">
        <f t="shared" si="536"/>
        <v>2022</v>
      </c>
      <c r="C17149" s="17">
        <v>44866</v>
      </c>
      <c r="D17149" s="18" t="s">
        <v>314</v>
      </c>
      <c r="E17149" s="18" t="s">
        <v>343</v>
      </c>
      <c r="F17149" s="18" t="str">
        <f t="shared" si="535"/>
        <v>Holden-Customer Charge-44866</v>
      </c>
      <c r="G17149" s="11" t="s">
        <v>131</v>
      </c>
      <c r="H17149" s="11" t="s">
        <v>56</v>
      </c>
      <c r="I17149" s="11" t="s">
        <v>56</v>
      </c>
      <c r="J17149" s="11" t="s">
        <v>56</v>
      </c>
      <c r="K17149" s="11" t="str">
        <f>IFERROR(INDEX('EDC Component Dictionary'!$C$5:$C$37,MATCH('Rates Database'!J17149,'EDC Component Dictionary'!$B$5:$B$37,0)), "Energy Supply")</f>
        <v>Distribution System</v>
      </c>
      <c r="L17149" s="12"/>
      <c r="M17149" s="12">
        <v>4.25</v>
      </c>
    </row>
    <row r="17150" spans="1:13" x14ac:dyDescent="0.3">
      <c r="A17150" s="18">
        <v>17148</v>
      </c>
      <c r="B17150" s="18">
        <f t="shared" si="536"/>
        <v>2022</v>
      </c>
      <c r="C17150" s="17">
        <v>44866</v>
      </c>
      <c r="D17150" s="18" t="s">
        <v>314</v>
      </c>
      <c r="E17150" s="18" t="s">
        <v>354</v>
      </c>
      <c r="F17150" s="18" t="str">
        <f t="shared" si="535"/>
        <v>Taunton-Customer Charge-44866</v>
      </c>
      <c r="G17150" s="11" t="s">
        <v>131</v>
      </c>
      <c r="H17150" s="11" t="s">
        <v>56</v>
      </c>
      <c r="I17150" s="11" t="s">
        <v>56</v>
      </c>
      <c r="J17150" s="11" t="s">
        <v>56</v>
      </c>
      <c r="K17150" s="11" t="str">
        <f>IFERROR(INDEX('EDC Component Dictionary'!$C$5:$C$37,MATCH('Rates Database'!J17150,'EDC Component Dictionary'!$B$5:$B$37,0)), "Energy Supply")</f>
        <v>Distribution System</v>
      </c>
      <c r="L17150" s="12"/>
      <c r="M17150" s="12">
        <v>6.9065000000000003</v>
      </c>
    </row>
    <row r="17151" spans="1:13" x14ac:dyDescent="0.3">
      <c r="A17151" s="18">
        <v>17149</v>
      </c>
      <c r="B17151" s="18">
        <f t="shared" si="536"/>
        <v>2022</v>
      </c>
      <c r="C17151" s="17">
        <v>44866</v>
      </c>
      <c r="D17151" s="18" t="s">
        <v>314</v>
      </c>
      <c r="E17151" s="18" t="s">
        <v>344</v>
      </c>
      <c r="F17151" s="18" t="str">
        <f t="shared" si="535"/>
        <v>Norwood-Customer Charge-44866</v>
      </c>
      <c r="G17151" s="11" t="s">
        <v>131</v>
      </c>
      <c r="H17151" s="11" t="s">
        <v>56</v>
      </c>
      <c r="I17151" s="11" t="s">
        <v>56</v>
      </c>
      <c r="J17151" s="11" t="s">
        <v>56</v>
      </c>
      <c r="K17151" s="11" t="str">
        <f>IFERROR(INDEX('EDC Component Dictionary'!$C$5:$C$37,MATCH('Rates Database'!J17151,'EDC Component Dictionary'!$B$5:$B$37,0)), "Energy Supply")</f>
        <v>Distribution System</v>
      </c>
      <c r="L17151" s="12"/>
      <c r="M17151" s="12">
        <v>9</v>
      </c>
    </row>
    <row r="17152" spans="1:13" x14ac:dyDescent="0.3">
      <c r="A17152" s="18">
        <v>17150</v>
      </c>
      <c r="B17152" s="18">
        <f t="shared" si="536"/>
        <v>2022</v>
      </c>
      <c r="C17152" s="17">
        <v>44866</v>
      </c>
      <c r="D17152" s="18" t="s">
        <v>314</v>
      </c>
      <c r="E17152" s="18" t="s">
        <v>355</v>
      </c>
      <c r="F17152" s="18" t="str">
        <f t="shared" si="535"/>
        <v>Wellesley-Customer Charge-44866</v>
      </c>
      <c r="G17152" s="11" t="s">
        <v>131</v>
      </c>
      <c r="H17152" s="11" t="s">
        <v>56</v>
      </c>
      <c r="I17152" s="11" t="s">
        <v>56</v>
      </c>
      <c r="J17152" s="11" t="s">
        <v>56</v>
      </c>
      <c r="K17152" s="11" t="str">
        <f>IFERROR(INDEX('EDC Component Dictionary'!$C$5:$C$37,MATCH('Rates Database'!J17152,'EDC Component Dictionary'!$B$5:$B$37,0)), "Energy Supply")</f>
        <v>Distribution System</v>
      </c>
      <c r="L17152" s="12"/>
      <c r="M17152" s="12">
        <v>2.5935000000000001</v>
      </c>
    </row>
    <row r="17153" spans="1:13" x14ac:dyDescent="0.3">
      <c r="A17153" s="18">
        <v>17151</v>
      </c>
      <c r="B17153" s="18">
        <f t="shared" si="536"/>
        <v>2022</v>
      </c>
      <c r="C17153" s="17">
        <v>44866</v>
      </c>
      <c r="D17153" s="18" t="s">
        <v>314</v>
      </c>
      <c r="E17153" s="18" t="s">
        <v>345</v>
      </c>
      <c r="F17153" s="18" t="str">
        <f t="shared" si="535"/>
        <v>Russell-Customer Charge-44866</v>
      </c>
      <c r="G17153" s="11" t="s">
        <v>131</v>
      </c>
      <c r="H17153" s="11" t="s">
        <v>56</v>
      </c>
      <c r="I17153" s="11" t="s">
        <v>56</v>
      </c>
      <c r="J17153" s="11" t="s">
        <v>56</v>
      </c>
      <c r="K17153" s="11" t="str">
        <f>IFERROR(INDEX('EDC Component Dictionary'!$C$5:$C$37,MATCH('Rates Database'!J17153,'EDC Component Dictionary'!$B$5:$B$37,0)), "Energy Supply")</f>
        <v>Distribution System</v>
      </c>
      <c r="L17153" s="12"/>
      <c r="M17153" s="12">
        <v>8</v>
      </c>
    </row>
    <row r="17154" spans="1:13" x14ac:dyDescent="0.3">
      <c r="A17154" s="18">
        <v>17152</v>
      </c>
      <c r="B17154" s="18">
        <f t="shared" si="536"/>
        <v>2022</v>
      </c>
      <c r="C17154" s="17">
        <v>44866</v>
      </c>
      <c r="D17154" s="18" t="s">
        <v>314</v>
      </c>
      <c r="E17154" s="18" t="s">
        <v>346</v>
      </c>
      <c r="F17154" s="18" t="str">
        <f t="shared" si="535"/>
        <v>Chester-Customer Charge-44866</v>
      </c>
      <c r="G17154" s="11" t="s">
        <v>131</v>
      </c>
      <c r="H17154" s="11" t="s">
        <v>56</v>
      </c>
      <c r="I17154" s="11" t="s">
        <v>56</v>
      </c>
      <c r="J17154" s="11" t="s">
        <v>56</v>
      </c>
      <c r="K17154" s="11" t="str">
        <f>IFERROR(INDEX('EDC Component Dictionary'!$C$5:$C$37,MATCH('Rates Database'!J17154,'EDC Component Dictionary'!$B$5:$B$37,0)), "Energy Supply")</f>
        <v>Distribution System</v>
      </c>
      <c r="L17154" s="12"/>
      <c r="M17154" s="12">
        <v>5.9850000000000101</v>
      </c>
    </row>
    <row r="17155" spans="1:13" x14ac:dyDescent="0.3">
      <c r="A17155" s="18">
        <v>17153</v>
      </c>
      <c r="B17155" s="18">
        <f t="shared" si="536"/>
        <v>2020</v>
      </c>
      <c r="C17155" s="17">
        <v>44105</v>
      </c>
      <c r="D17155" s="18" t="s">
        <v>314</v>
      </c>
      <c r="E17155" s="18" t="s">
        <v>315</v>
      </c>
      <c r="F17155" s="18" t="str">
        <f t="shared" si="535"/>
        <v>Holyoke-Customer Charge-44105</v>
      </c>
      <c r="G17155" s="11" t="s">
        <v>131</v>
      </c>
      <c r="H17155" s="11" t="s">
        <v>56</v>
      </c>
      <c r="I17155" s="11" t="s">
        <v>56</v>
      </c>
      <c r="J17155" s="11" t="s">
        <v>56</v>
      </c>
      <c r="K17155" s="11" t="str">
        <f>IFERROR(INDEX('EDC Component Dictionary'!$C$5:$C$37,MATCH('Rates Database'!J17155,'EDC Component Dictionary'!$B$5:$B$37,0)), "Energy Supply")</f>
        <v>Distribution System</v>
      </c>
      <c r="L17155" s="12"/>
      <c r="M17155" s="12">
        <v>4.9949999999999903</v>
      </c>
    </row>
    <row r="17156" spans="1:13" x14ac:dyDescent="0.3">
      <c r="A17156" s="18">
        <v>17154</v>
      </c>
      <c r="B17156" s="18">
        <f t="shared" si="536"/>
        <v>2020</v>
      </c>
      <c r="C17156" s="17">
        <v>44105</v>
      </c>
      <c r="D17156" s="18" t="s">
        <v>314</v>
      </c>
      <c r="E17156" s="18" t="s">
        <v>316</v>
      </c>
      <c r="F17156" s="18" t="str">
        <f t="shared" ref="F17156:F17219" si="537">_xlfn.CONCAT(E17156,"-",J17156,"-",C17156)</f>
        <v>West Boylston-Customer Charge-44105</v>
      </c>
      <c r="G17156" s="11" t="s">
        <v>131</v>
      </c>
      <c r="H17156" s="11" t="s">
        <v>56</v>
      </c>
      <c r="I17156" s="11" t="s">
        <v>56</v>
      </c>
      <c r="J17156" s="11" t="s">
        <v>56</v>
      </c>
      <c r="K17156" s="11" t="str">
        <f>IFERROR(INDEX('EDC Component Dictionary'!$C$5:$C$37,MATCH('Rates Database'!J17156,'EDC Component Dictionary'!$B$5:$B$37,0)), "Energy Supply")</f>
        <v>Distribution System</v>
      </c>
      <c r="L17156" s="12"/>
      <c r="M17156" s="12">
        <v>4.01400000000001</v>
      </c>
    </row>
    <row r="17157" spans="1:13" x14ac:dyDescent="0.3">
      <c r="A17157" s="18">
        <v>17155</v>
      </c>
      <c r="B17157" s="18">
        <f t="shared" si="536"/>
        <v>2020</v>
      </c>
      <c r="C17157" s="17">
        <v>44105</v>
      </c>
      <c r="D17157" s="18" t="s">
        <v>314</v>
      </c>
      <c r="E17157" s="18" t="s">
        <v>348</v>
      </c>
      <c r="F17157" s="18" t="str">
        <f t="shared" si="537"/>
        <v>Middleton-Customer Charge-44105</v>
      </c>
      <c r="G17157" s="11" t="s">
        <v>131</v>
      </c>
      <c r="H17157" s="11" t="s">
        <v>56</v>
      </c>
      <c r="I17157" s="11" t="s">
        <v>56</v>
      </c>
      <c r="J17157" s="11" t="s">
        <v>56</v>
      </c>
      <c r="K17157" s="11" t="str">
        <f>IFERROR(INDEX('EDC Component Dictionary'!$C$5:$C$37,MATCH('Rates Database'!J17157,'EDC Component Dictionary'!$B$5:$B$37,0)), "Energy Supply")</f>
        <v>Distribution System</v>
      </c>
      <c r="L17157" s="12"/>
      <c r="M17157" s="12">
        <v>5.0399999999999903</v>
      </c>
    </row>
    <row r="17158" spans="1:13" x14ac:dyDescent="0.3">
      <c r="A17158" s="18">
        <v>17156</v>
      </c>
      <c r="B17158" s="18">
        <f t="shared" si="536"/>
        <v>2020</v>
      </c>
      <c r="C17158" s="17">
        <v>44105</v>
      </c>
      <c r="D17158" s="18" t="s">
        <v>314</v>
      </c>
      <c r="E17158" s="18" t="s">
        <v>317</v>
      </c>
      <c r="F17158" s="18" t="str">
        <f t="shared" si="537"/>
        <v>Danvers-Customer Charge-44105</v>
      </c>
      <c r="G17158" s="11" t="s">
        <v>131</v>
      </c>
      <c r="H17158" s="11" t="s">
        <v>56</v>
      </c>
      <c r="I17158" s="11" t="s">
        <v>56</v>
      </c>
      <c r="J17158" s="11" t="s">
        <v>56</v>
      </c>
      <c r="K17158" s="11" t="str">
        <f>IFERROR(INDEX('EDC Component Dictionary'!$C$5:$C$37,MATCH('Rates Database'!J17158,'EDC Component Dictionary'!$B$5:$B$37,0)), "Energy Supply")</f>
        <v>Distribution System</v>
      </c>
      <c r="L17158" s="12"/>
      <c r="M17158" s="12">
        <v>5</v>
      </c>
    </row>
    <row r="17159" spans="1:13" x14ac:dyDescent="0.3">
      <c r="A17159" s="18">
        <v>17157</v>
      </c>
      <c r="B17159" s="18">
        <f t="shared" si="536"/>
        <v>2020</v>
      </c>
      <c r="C17159" s="17">
        <v>44105</v>
      </c>
      <c r="D17159" s="18" t="s">
        <v>314</v>
      </c>
      <c r="E17159" s="18" t="s">
        <v>318</v>
      </c>
      <c r="F17159" s="18" t="str">
        <f t="shared" si="537"/>
        <v>Peabody-Customer Charge-44105</v>
      </c>
      <c r="G17159" s="11" t="s">
        <v>131</v>
      </c>
      <c r="H17159" s="11" t="s">
        <v>56</v>
      </c>
      <c r="I17159" s="11" t="s">
        <v>56</v>
      </c>
      <c r="J17159" s="11" t="s">
        <v>56</v>
      </c>
      <c r="K17159" s="11" t="str">
        <f>IFERROR(INDEX('EDC Component Dictionary'!$C$5:$C$37,MATCH('Rates Database'!J17159,'EDC Component Dictionary'!$B$5:$B$37,0)), "Energy Supply")</f>
        <v>Distribution System</v>
      </c>
      <c r="L17159" s="12"/>
      <c r="M17159" s="12">
        <v>1.0819999999999801</v>
      </c>
    </row>
    <row r="17160" spans="1:13" x14ac:dyDescent="0.3">
      <c r="A17160" s="18">
        <v>17158</v>
      </c>
      <c r="B17160" s="18">
        <f t="shared" si="536"/>
        <v>2020</v>
      </c>
      <c r="C17160" s="17">
        <v>44105</v>
      </c>
      <c r="D17160" s="18" t="s">
        <v>314</v>
      </c>
      <c r="E17160" s="18" t="s">
        <v>319</v>
      </c>
      <c r="F17160" s="18" t="str">
        <f t="shared" si="537"/>
        <v>Ashburnham-Customer Charge-44105</v>
      </c>
      <c r="G17160" s="11" t="s">
        <v>131</v>
      </c>
      <c r="H17160" s="11" t="s">
        <v>56</v>
      </c>
      <c r="I17160" s="11" t="s">
        <v>56</v>
      </c>
      <c r="J17160" s="11" t="s">
        <v>56</v>
      </c>
      <c r="K17160" s="11" t="str">
        <f>IFERROR(INDEX('EDC Component Dictionary'!$C$5:$C$37,MATCH('Rates Database'!J17160,'EDC Component Dictionary'!$B$5:$B$37,0)), "Energy Supply")</f>
        <v>Distribution System</v>
      </c>
      <c r="L17160" s="12"/>
      <c r="M17160" s="12">
        <v>4.5</v>
      </c>
    </row>
    <row r="17161" spans="1:13" x14ac:dyDescent="0.3">
      <c r="A17161" s="18">
        <v>17159</v>
      </c>
      <c r="B17161" s="18">
        <f t="shared" si="536"/>
        <v>2020</v>
      </c>
      <c r="C17161" s="17">
        <v>44105</v>
      </c>
      <c r="D17161" s="18" t="s">
        <v>314</v>
      </c>
      <c r="E17161" s="18" t="s">
        <v>320</v>
      </c>
      <c r="F17161" s="18" t="str">
        <f t="shared" si="537"/>
        <v>Mansfield-Customer Charge-44105</v>
      </c>
      <c r="G17161" s="11" t="s">
        <v>131</v>
      </c>
      <c r="H17161" s="11" t="s">
        <v>56</v>
      </c>
      <c r="I17161" s="11" t="s">
        <v>56</v>
      </c>
      <c r="J17161" s="11" t="s">
        <v>56</v>
      </c>
      <c r="K17161" s="11" t="str">
        <f>IFERROR(INDEX('EDC Component Dictionary'!$C$5:$C$37,MATCH('Rates Database'!J17161,'EDC Component Dictionary'!$B$5:$B$37,0)), "Energy Supply")</f>
        <v>Distribution System</v>
      </c>
      <c r="L17161" s="12"/>
      <c r="M17161" s="12">
        <v>4</v>
      </c>
    </row>
    <row r="17162" spans="1:13" x14ac:dyDescent="0.3">
      <c r="A17162" s="18">
        <v>17160</v>
      </c>
      <c r="B17162" s="18">
        <f t="shared" si="536"/>
        <v>2020</v>
      </c>
      <c r="C17162" s="17">
        <v>44105</v>
      </c>
      <c r="D17162" s="18" t="s">
        <v>314</v>
      </c>
      <c r="E17162" s="18" t="s">
        <v>321</v>
      </c>
      <c r="F17162" s="18" t="str">
        <f t="shared" si="537"/>
        <v>Braintree-Customer Charge-44105</v>
      </c>
      <c r="G17162" s="11" t="s">
        <v>131</v>
      </c>
      <c r="H17162" s="11" t="s">
        <v>56</v>
      </c>
      <c r="I17162" s="11" t="s">
        <v>56</v>
      </c>
      <c r="J17162" s="11" t="s">
        <v>56</v>
      </c>
      <c r="K17162" s="11" t="str">
        <f>IFERROR(INDEX('EDC Component Dictionary'!$C$5:$C$37,MATCH('Rates Database'!J17162,'EDC Component Dictionary'!$B$5:$B$37,0)), "Energy Supply")</f>
        <v>Distribution System</v>
      </c>
      <c r="L17162" s="12"/>
      <c r="M17162" s="12">
        <v>5.12</v>
      </c>
    </row>
    <row r="17163" spans="1:13" x14ac:dyDescent="0.3">
      <c r="A17163" s="18">
        <v>17161</v>
      </c>
      <c r="B17163" s="18">
        <f t="shared" si="536"/>
        <v>2020</v>
      </c>
      <c r="C17163" s="17">
        <v>44105</v>
      </c>
      <c r="D17163" s="18" t="s">
        <v>314</v>
      </c>
      <c r="E17163" s="18" t="s">
        <v>322</v>
      </c>
      <c r="F17163" s="18" t="str">
        <f t="shared" si="537"/>
        <v>Paxton-Customer Charge-44105</v>
      </c>
      <c r="G17163" s="11" t="s">
        <v>131</v>
      </c>
      <c r="H17163" s="11" t="s">
        <v>56</v>
      </c>
      <c r="I17163" s="11" t="s">
        <v>56</v>
      </c>
      <c r="J17163" s="11" t="s">
        <v>56</v>
      </c>
      <c r="K17163" s="11" t="str">
        <f>IFERROR(INDEX('EDC Component Dictionary'!$C$5:$C$37,MATCH('Rates Database'!J17163,'EDC Component Dictionary'!$B$5:$B$37,0)), "Energy Supply")</f>
        <v>Distribution System</v>
      </c>
      <c r="L17163" s="12"/>
      <c r="M17163" s="12">
        <v>5</v>
      </c>
    </row>
    <row r="17164" spans="1:13" x14ac:dyDescent="0.3">
      <c r="A17164" s="18">
        <v>17162</v>
      </c>
      <c r="B17164" s="18">
        <f t="shared" si="536"/>
        <v>2020</v>
      </c>
      <c r="C17164" s="17">
        <v>44105</v>
      </c>
      <c r="D17164" s="18" t="s">
        <v>314</v>
      </c>
      <c r="E17164" s="18" t="s">
        <v>323</v>
      </c>
      <c r="F17164" s="18" t="str">
        <f t="shared" si="537"/>
        <v>Templeton-Customer Charge-44105</v>
      </c>
      <c r="G17164" s="11" t="s">
        <v>131</v>
      </c>
      <c r="H17164" s="11" t="s">
        <v>56</v>
      </c>
      <c r="I17164" s="11" t="s">
        <v>56</v>
      </c>
      <c r="J17164" s="11" t="s">
        <v>56</v>
      </c>
      <c r="K17164" s="11" t="str">
        <f>IFERROR(INDEX('EDC Component Dictionary'!$C$5:$C$37,MATCH('Rates Database'!J17164,'EDC Component Dictionary'!$B$5:$B$37,0)), "Energy Supply")</f>
        <v>Distribution System</v>
      </c>
      <c r="L17164" s="12"/>
      <c r="M17164" s="12">
        <v>3.7499999999999898</v>
      </c>
    </row>
    <row r="17165" spans="1:13" x14ac:dyDescent="0.3">
      <c r="A17165" s="18">
        <v>17163</v>
      </c>
      <c r="B17165" s="18">
        <f t="shared" si="536"/>
        <v>2020</v>
      </c>
      <c r="C17165" s="17">
        <v>44105</v>
      </c>
      <c r="D17165" s="18" t="s">
        <v>314</v>
      </c>
      <c r="E17165" s="18" t="s">
        <v>324</v>
      </c>
      <c r="F17165" s="18" t="str">
        <f t="shared" si="537"/>
        <v>Hudson-Customer Charge-44105</v>
      </c>
      <c r="G17165" s="11" t="s">
        <v>131</v>
      </c>
      <c r="H17165" s="11" t="s">
        <v>56</v>
      </c>
      <c r="I17165" s="11" t="s">
        <v>56</v>
      </c>
      <c r="J17165" s="11" t="s">
        <v>56</v>
      </c>
      <c r="K17165" s="11" t="str">
        <f>IFERROR(INDEX('EDC Component Dictionary'!$C$5:$C$37,MATCH('Rates Database'!J17165,'EDC Component Dictionary'!$B$5:$B$37,0)), "Energy Supply")</f>
        <v>Distribution System</v>
      </c>
      <c r="L17165" s="12"/>
      <c r="M17165" s="12">
        <v>1.8153999999999999</v>
      </c>
    </row>
    <row r="17166" spans="1:13" x14ac:dyDescent="0.3">
      <c r="A17166" s="18">
        <v>17164</v>
      </c>
      <c r="B17166" s="18">
        <f t="shared" si="536"/>
        <v>2020</v>
      </c>
      <c r="C17166" s="17">
        <v>44105</v>
      </c>
      <c r="D17166" s="18" t="s">
        <v>314</v>
      </c>
      <c r="E17166" s="18" t="s">
        <v>325</v>
      </c>
      <c r="F17166" s="18" t="str">
        <f t="shared" si="537"/>
        <v>Reading-Customer Charge-44105</v>
      </c>
      <c r="G17166" s="11" t="s">
        <v>131</v>
      </c>
      <c r="H17166" s="11" t="s">
        <v>56</v>
      </c>
      <c r="I17166" s="11" t="s">
        <v>56</v>
      </c>
      <c r="J17166" s="11" t="s">
        <v>56</v>
      </c>
      <c r="K17166" s="11" t="str">
        <f>IFERROR(INDEX('EDC Component Dictionary'!$C$5:$C$37,MATCH('Rates Database'!J17166,'EDC Component Dictionary'!$B$5:$B$37,0)), "Energy Supply")</f>
        <v>Distribution System</v>
      </c>
      <c r="L17166" s="12"/>
      <c r="M17166" s="12">
        <v>4.3520000000000003</v>
      </c>
    </row>
    <row r="17167" spans="1:13" x14ac:dyDescent="0.3">
      <c r="A17167" s="18">
        <v>17165</v>
      </c>
      <c r="B17167" s="18">
        <f t="shared" si="536"/>
        <v>2020</v>
      </c>
      <c r="C17167" s="17">
        <v>44105</v>
      </c>
      <c r="D17167" s="18" t="s">
        <v>314</v>
      </c>
      <c r="E17167" s="18" t="s">
        <v>326</v>
      </c>
      <c r="F17167" s="18" t="str">
        <f t="shared" si="537"/>
        <v>Shrewsbury-Customer Charge-44105</v>
      </c>
      <c r="G17167" s="11" t="s">
        <v>131</v>
      </c>
      <c r="H17167" s="11" t="s">
        <v>56</v>
      </c>
      <c r="I17167" s="11" t="s">
        <v>56</v>
      </c>
      <c r="J17167" s="11" t="s">
        <v>56</v>
      </c>
      <c r="K17167" s="11" t="str">
        <f>IFERROR(INDEX('EDC Component Dictionary'!$C$5:$C$37,MATCH('Rates Database'!J17167,'EDC Component Dictionary'!$B$5:$B$37,0)), "Energy Supply")</f>
        <v>Distribution System</v>
      </c>
      <c r="L17167" s="12"/>
      <c r="M17167" s="12">
        <v>5</v>
      </c>
    </row>
    <row r="17168" spans="1:13" x14ac:dyDescent="0.3">
      <c r="A17168" s="18">
        <v>17166</v>
      </c>
      <c r="B17168" s="18">
        <f t="shared" si="536"/>
        <v>2020</v>
      </c>
      <c r="C17168" s="17">
        <v>44105</v>
      </c>
      <c r="D17168" s="18" t="s">
        <v>314</v>
      </c>
      <c r="E17168" s="18" t="s">
        <v>327</v>
      </c>
      <c r="F17168" s="18" t="str">
        <f t="shared" si="537"/>
        <v>Ipswich-Customer Charge-44105</v>
      </c>
      <c r="G17168" s="11" t="s">
        <v>131</v>
      </c>
      <c r="H17168" s="11" t="s">
        <v>56</v>
      </c>
      <c r="I17168" s="11" t="s">
        <v>56</v>
      </c>
      <c r="J17168" s="11" t="s">
        <v>56</v>
      </c>
      <c r="K17168" s="11" t="str">
        <f>IFERROR(INDEX('EDC Component Dictionary'!$C$5:$C$37,MATCH('Rates Database'!J17168,'EDC Component Dictionary'!$B$5:$B$37,0)), "Energy Supply")</f>
        <v>Distribution System</v>
      </c>
      <c r="L17168" s="12"/>
      <c r="M17168" s="12">
        <v>4</v>
      </c>
    </row>
    <row r="17169" spans="1:13" x14ac:dyDescent="0.3">
      <c r="A17169" s="18">
        <v>17167</v>
      </c>
      <c r="B17169" s="18">
        <f t="shared" si="536"/>
        <v>2020</v>
      </c>
      <c r="C17169" s="17">
        <v>44105</v>
      </c>
      <c r="D17169" s="18" t="s">
        <v>314</v>
      </c>
      <c r="E17169" s="18" t="s">
        <v>328</v>
      </c>
      <c r="F17169" s="18" t="str">
        <f t="shared" si="537"/>
        <v>Westfield-Customer Charge-44105</v>
      </c>
      <c r="G17169" s="11" t="s">
        <v>131</v>
      </c>
      <c r="H17169" s="11" t="s">
        <v>56</v>
      </c>
      <c r="I17169" s="11" t="s">
        <v>56</v>
      </c>
      <c r="J17169" s="11" t="s">
        <v>56</v>
      </c>
      <c r="K17169" s="11" t="str">
        <f>IFERROR(INDEX('EDC Component Dictionary'!$C$5:$C$37,MATCH('Rates Database'!J17169,'EDC Component Dictionary'!$B$5:$B$37,0)), "Energy Supply")</f>
        <v>Distribution System</v>
      </c>
      <c r="L17169" s="12"/>
      <c r="M17169" s="12">
        <v>11.637499999999999</v>
      </c>
    </row>
    <row r="17170" spans="1:13" x14ac:dyDescent="0.3">
      <c r="A17170" s="18">
        <v>17168</v>
      </c>
      <c r="B17170" s="18">
        <f t="shared" si="536"/>
        <v>2020</v>
      </c>
      <c r="C17170" s="17">
        <v>44105</v>
      </c>
      <c r="D17170" s="18" t="s">
        <v>314</v>
      </c>
      <c r="E17170" s="18" t="s">
        <v>351</v>
      </c>
      <c r="F17170" s="18" t="str">
        <f t="shared" si="537"/>
        <v>Groton-Customer Charge-44105</v>
      </c>
      <c r="G17170" s="11" t="s">
        <v>131</v>
      </c>
      <c r="H17170" s="11" t="s">
        <v>56</v>
      </c>
      <c r="I17170" s="11" t="s">
        <v>56</v>
      </c>
      <c r="J17170" s="11" t="s">
        <v>56</v>
      </c>
      <c r="K17170" s="11" t="str">
        <f>IFERROR(INDEX('EDC Component Dictionary'!$C$5:$C$37,MATCH('Rates Database'!J17170,'EDC Component Dictionary'!$B$5:$B$37,0)), "Energy Supply")</f>
        <v>Distribution System</v>
      </c>
      <c r="L17170" s="12"/>
      <c r="M17170" s="12">
        <v>5.6199999999999903</v>
      </c>
    </row>
    <row r="17171" spans="1:13" x14ac:dyDescent="0.3">
      <c r="A17171" s="18">
        <v>17169</v>
      </c>
      <c r="B17171" s="18">
        <f t="shared" si="536"/>
        <v>2020</v>
      </c>
      <c r="C17171" s="17">
        <v>44105</v>
      </c>
      <c r="D17171" s="18" t="s">
        <v>314</v>
      </c>
      <c r="E17171" s="18" t="s">
        <v>329</v>
      </c>
      <c r="F17171" s="18" t="str">
        <f t="shared" si="537"/>
        <v>Merrimac-Customer Charge-44105</v>
      </c>
      <c r="G17171" s="11" t="s">
        <v>131</v>
      </c>
      <c r="H17171" s="11" t="s">
        <v>56</v>
      </c>
      <c r="I17171" s="11" t="s">
        <v>56</v>
      </c>
      <c r="J17171" s="11" t="s">
        <v>56</v>
      </c>
      <c r="K17171" s="11" t="str">
        <f>IFERROR(INDEX('EDC Component Dictionary'!$C$5:$C$37,MATCH('Rates Database'!J17171,'EDC Component Dictionary'!$B$5:$B$37,0)), "Energy Supply")</f>
        <v>Distribution System</v>
      </c>
      <c r="L17171" s="12"/>
      <c r="M17171" s="12">
        <v>5.5</v>
      </c>
    </row>
    <row r="17172" spans="1:13" x14ac:dyDescent="0.3">
      <c r="A17172" s="18">
        <v>17170</v>
      </c>
      <c r="B17172" s="18">
        <f t="shared" si="536"/>
        <v>2020</v>
      </c>
      <c r="C17172" s="17">
        <v>44105</v>
      </c>
      <c r="D17172" s="18" t="s">
        <v>314</v>
      </c>
      <c r="E17172" s="18" t="s">
        <v>352</v>
      </c>
      <c r="F17172" s="18" t="str">
        <f t="shared" si="537"/>
        <v>Belmont-Customer Charge-44105</v>
      </c>
      <c r="G17172" s="11" t="s">
        <v>131</v>
      </c>
      <c r="H17172" s="11" t="s">
        <v>56</v>
      </c>
      <c r="I17172" s="11" t="s">
        <v>56</v>
      </c>
      <c r="J17172" s="11" t="s">
        <v>56</v>
      </c>
      <c r="K17172" s="11" t="str">
        <f>IFERROR(INDEX('EDC Component Dictionary'!$C$5:$C$37,MATCH('Rates Database'!J17172,'EDC Component Dictionary'!$B$5:$B$37,0)), "Energy Supply")</f>
        <v>Distribution System</v>
      </c>
      <c r="L17172" s="12"/>
      <c r="M17172" s="12">
        <v>10.5999999999999</v>
      </c>
    </row>
    <row r="17173" spans="1:13" x14ac:dyDescent="0.3">
      <c r="A17173" s="18">
        <v>17171</v>
      </c>
      <c r="B17173" s="18">
        <f t="shared" si="536"/>
        <v>2020</v>
      </c>
      <c r="C17173" s="17">
        <v>44105</v>
      </c>
      <c r="D17173" s="18" t="s">
        <v>314</v>
      </c>
      <c r="E17173" s="18" t="s">
        <v>330</v>
      </c>
      <c r="F17173" s="18" t="str">
        <f t="shared" si="537"/>
        <v>Chicopee-Customer Charge-44105</v>
      </c>
      <c r="G17173" s="11" t="s">
        <v>131</v>
      </c>
      <c r="H17173" s="11" t="s">
        <v>56</v>
      </c>
      <c r="I17173" s="11" t="s">
        <v>56</v>
      </c>
      <c r="J17173" s="11" t="s">
        <v>56</v>
      </c>
      <c r="K17173" s="11" t="str">
        <f>IFERROR(INDEX('EDC Component Dictionary'!$C$5:$C$37,MATCH('Rates Database'!J17173,'EDC Component Dictionary'!$B$5:$B$37,0)), "Energy Supply")</f>
        <v>Distribution System</v>
      </c>
      <c r="L17173" s="12"/>
      <c r="M17173" s="12">
        <v>5.6</v>
      </c>
    </row>
    <row r="17174" spans="1:13" x14ac:dyDescent="0.3">
      <c r="A17174" s="18">
        <v>17172</v>
      </c>
      <c r="B17174" s="18">
        <f t="shared" ref="B17174:B17237" si="538">YEAR(C17174)</f>
        <v>2020</v>
      </c>
      <c r="C17174" s="17">
        <v>44105</v>
      </c>
      <c r="D17174" s="18" t="s">
        <v>314</v>
      </c>
      <c r="E17174" s="18" t="s">
        <v>331</v>
      </c>
      <c r="F17174" s="18" t="str">
        <f t="shared" si="537"/>
        <v>Marblehead-Customer Charge-44105</v>
      </c>
      <c r="G17174" s="11" t="s">
        <v>131</v>
      </c>
      <c r="H17174" s="11" t="s">
        <v>56</v>
      </c>
      <c r="I17174" s="11" t="s">
        <v>56</v>
      </c>
      <c r="J17174" s="11" t="s">
        <v>56</v>
      </c>
      <c r="K17174" s="11" t="str">
        <f>IFERROR(INDEX('EDC Component Dictionary'!$C$5:$C$37,MATCH('Rates Database'!J17174,'EDC Component Dictionary'!$B$5:$B$37,0)), "Energy Supply")</f>
        <v>Distribution System</v>
      </c>
      <c r="L17174" s="12"/>
      <c r="M17174" s="12">
        <v>0.82999999999999796</v>
      </c>
    </row>
    <row r="17175" spans="1:13" x14ac:dyDescent="0.3">
      <c r="A17175" s="18">
        <v>17173</v>
      </c>
      <c r="B17175" s="18">
        <f t="shared" si="538"/>
        <v>2020</v>
      </c>
      <c r="C17175" s="17">
        <v>44105</v>
      </c>
      <c r="D17175" s="18" t="s">
        <v>314</v>
      </c>
      <c r="E17175" s="18" t="s">
        <v>332</v>
      </c>
      <c r="F17175" s="18" t="str">
        <f t="shared" si="537"/>
        <v>Hingham-Customer Charge-44105</v>
      </c>
      <c r="G17175" s="11" t="s">
        <v>131</v>
      </c>
      <c r="H17175" s="11" t="s">
        <v>56</v>
      </c>
      <c r="I17175" s="11" t="s">
        <v>56</v>
      </c>
      <c r="J17175" s="11" t="s">
        <v>56</v>
      </c>
      <c r="K17175" s="11" t="str">
        <f>IFERROR(INDEX('EDC Component Dictionary'!$C$5:$C$37,MATCH('Rates Database'!J17175,'EDC Component Dictionary'!$B$5:$B$37,0)), "Energy Supply")</f>
        <v>Distribution System</v>
      </c>
      <c r="L17175" s="12"/>
      <c r="M17175" s="12">
        <v>7.9739999999999798</v>
      </c>
    </row>
    <row r="17176" spans="1:13" x14ac:dyDescent="0.3">
      <c r="A17176" s="18">
        <v>17174</v>
      </c>
      <c r="B17176" s="18">
        <f t="shared" si="538"/>
        <v>2020</v>
      </c>
      <c r="C17176" s="17">
        <v>44105</v>
      </c>
      <c r="D17176" s="18" t="s">
        <v>314</v>
      </c>
      <c r="E17176" s="18" t="s">
        <v>333</v>
      </c>
      <c r="F17176" s="18" t="str">
        <f t="shared" si="537"/>
        <v>South Hadley-Customer Charge-44105</v>
      </c>
      <c r="G17176" s="11" t="s">
        <v>131</v>
      </c>
      <c r="H17176" s="11" t="s">
        <v>56</v>
      </c>
      <c r="I17176" s="11" t="s">
        <v>56</v>
      </c>
      <c r="J17176" s="11" t="s">
        <v>56</v>
      </c>
      <c r="K17176" s="11" t="str">
        <f>IFERROR(INDEX('EDC Component Dictionary'!$C$5:$C$37,MATCH('Rates Database'!J17176,'EDC Component Dictionary'!$B$5:$B$37,0)), "Energy Supply")</f>
        <v>Distribution System</v>
      </c>
      <c r="L17176" s="12"/>
      <c r="M17176" s="12">
        <v>4.7</v>
      </c>
    </row>
    <row r="17177" spans="1:13" x14ac:dyDescent="0.3">
      <c r="A17177" s="18">
        <v>17175</v>
      </c>
      <c r="B17177" s="18">
        <f t="shared" si="538"/>
        <v>2020</v>
      </c>
      <c r="C17177" s="17">
        <v>44105</v>
      </c>
      <c r="D17177" s="18" t="s">
        <v>314</v>
      </c>
      <c r="E17177" s="18" t="s">
        <v>334</v>
      </c>
      <c r="F17177" s="18" t="str">
        <f t="shared" si="537"/>
        <v>Georgetown-Customer Charge-44105</v>
      </c>
      <c r="G17177" s="11" t="s">
        <v>131</v>
      </c>
      <c r="H17177" s="11" t="s">
        <v>56</v>
      </c>
      <c r="I17177" s="11" t="s">
        <v>56</v>
      </c>
      <c r="J17177" s="11" t="s">
        <v>56</v>
      </c>
      <c r="K17177" s="11" t="str">
        <f>IFERROR(INDEX('EDC Component Dictionary'!$C$5:$C$37,MATCH('Rates Database'!J17177,'EDC Component Dictionary'!$B$5:$B$37,0)), "Energy Supply")</f>
        <v>Distribution System</v>
      </c>
      <c r="L17177" s="12"/>
      <c r="M17177" s="12">
        <v>5.41099999999998</v>
      </c>
    </row>
    <row r="17178" spans="1:13" x14ac:dyDescent="0.3">
      <c r="A17178" s="18">
        <v>17176</v>
      </c>
      <c r="B17178" s="18">
        <f t="shared" si="538"/>
        <v>2020</v>
      </c>
      <c r="C17178" s="17">
        <v>44105</v>
      </c>
      <c r="D17178" s="18" t="s">
        <v>314</v>
      </c>
      <c r="E17178" s="18" t="s">
        <v>335</v>
      </c>
      <c r="F17178" s="18" t="str">
        <f t="shared" si="537"/>
        <v>Sterling-Customer Charge-44105</v>
      </c>
      <c r="G17178" s="11" t="s">
        <v>131</v>
      </c>
      <c r="H17178" s="11" t="s">
        <v>56</v>
      </c>
      <c r="I17178" s="11" t="s">
        <v>56</v>
      </c>
      <c r="J17178" s="11" t="s">
        <v>56</v>
      </c>
      <c r="K17178" s="11" t="str">
        <f>IFERROR(INDEX('EDC Component Dictionary'!$C$5:$C$37,MATCH('Rates Database'!J17178,'EDC Component Dictionary'!$B$5:$B$37,0)), "Energy Supply")</f>
        <v>Distribution System</v>
      </c>
      <c r="L17178" s="12"/>
      <c r="M17178" s="12">
        <v>4</v>
      </c>
    </row>
    <row r="17179" spans="1:13" x14ac:dyDescent="0.3">
      <c r="A17179" s="18">
        <v>17177</v>
      </c>
      <c r="B17179" s="18">
        <f t="shared" si="538"/>
        <v>2020</v>
      </c>
      <c r="C17179" s="17">
        <v>44105</v>
      </c>
      <c r="D17179" s="18" t="s">
        <v>314</v>
      </c>
      <c r="E17179" s="18" t="s">
        <v>336</v>
      </c>
      <c r="F17179" s="18" t="str">
        <f t="shared" si="537"/>
        <v>Littleton-Customer Charge-44105</v>
      </c>
      <c r="G17179" s="11" t="s">
        <v>131</v>
      </c>
      <c r="H17179" s="11" t="s">
        <v>56</v>
      </c>
      <c r="I17179" s="11" t="s">
        <v>56</v>
      </c>
      <c r="J17179" s="11" t="s">
        <v>56</v>
      </c>
      <c r="K17179" s="11" t="str">
        <f>IFERROR(INDEX('EDC Component Dictionary'!$C$5:$C$37,MATCH('Rates Database'!J17179,'EDC Component Dictionary'!$B$5:$B$37,0)), "Energy Supply")</f>
        <v>Distribution System</v>
      </c>
      <c r="L17179" s="12"/>
      <c r="M17179" s="12">
        <v>3.5000000000000102</v>
      </c>
    </row>
    <row r="17180" spans="1:13" x14ac:dyDescent="0.3">
      <c r="A17180" s="18">
        <v>17178</v>
      </c>
      <c r="B17180" s="18">
        <f t="shared" si="538"/>
        <v>2020</v>
      </c>
      <c r="C17180" s="17">
        <v>44105</v>
      </c>
      <c r="D17180" s="18" t="s">
        <v>314</v>
      </c>
      <c r="E17180" s="18" t="s">
        <v>337</v>
      </c>
      <c r="F17180" s="18" t="str">
        <f t="shared" si="537"/>
        <v>Boylston-Customer Charge-44105</v>
      </c>
      <c r="G17180" s="11" t="s">
        <v>131</v>
      </c>
      <c r="H17180" s="11" t="s">
        <v>56</v>
      </c>
      <c r="I17180" s="11" t="s">
        <v>56</v>
      </c>
      <c r="J17180" s="11" t="s">
        <v>56</v>
      </c>
      <c r="K17180" s="11" t="str">
        <f>IFERROR(INDEX('EDC Component Dictionary'!$C$5:$C$37,MATCH('Rates Database'!J17180,'EDC Component Dictionary'!$B$5:$B$37,0)), "Energy Supply")</f>
        <v>Distribution System</v>
      </c>
      <c r="L17180" s="12"/>
      <c r="M17180" s="12">
        <v>9</v>
      </c>
    </row>
    <row r="17181" spans="1:13" x14ac:dyDescent="0.3">
      <c r="A17181" s="18">
        <v>17179</v>
      </c>
      <c r="B17181" s="18">
        <f t="shared" si="538"/>
        <v>2020</v>
      </c>
      <c r="C17181" s="17">
        <v>44105</v>
      </c>
      <c r="D17181" s="18" t="s">
        <v>314</v>
      </c>
      <c r="E17181" s="18" t="s">
        <v>338</v>
      </c>
      <c r="F17181" s="18" t="str">
        <f t="shared" si="537"/>
        <v>Princeton-Customer Charge-44105</v>
      </c>
      <c r="G17181" s="11" t="s">
        <v>131</v>
      </c>
      <c r="H17181" s="11" t="s">
        <v>56</v>
      </c>
      <c r="I17181" s="11" t="s">
        <v>56</v>
      </c>
      <c r="J17181" s="11" t="s">
        <v>56</v>
      </c>
      <c r="K17181" s="11" t="str">
        <f>IFERROR(INDEX('EDC Component Dictionary'!$C$5:$C$37,MATCH('Rates Database'!J17181,'EDC Component Dictionary'!$B$5:$B$37,0)), "Energy Supply")</f>
        <v>Distribution System</v>
      </c>
      <c r="L17181" s="12"/>
      <c r="M17181" s="12">
        <v>8.9500000000000099</v>
      </c>
    </row>
    <row r="17182" spans="1:13" x14ac:dyDescent="0.3">
      <c r="A17182" s="18">
        <v>17180</v>
      </c>
      <c r="B17182" s="18">
        <f t="shared" si="538"/>
        <v>2020</v>
      </c>
      <c r="C17182" s="17">
        <v>44105</v>
      </c>
      <c r="D17182" s="18" t="s">
        <v>314</v>
      </c>
      <c r="E17182" s="18" t="s">
        <v>347</v>
      </c>
      <c r="F17182" s="18" t="str">
        <f t="shared" si="537"/>
        <v>Middleborough-Customer Charge-44105</v>
      </c>
      <c r="G17182" s="11" t="s">
        <v>131</v>
      </c>
      <c r="H17182" s="11" t="s">
        <v>56</v>
      </c>
      <c r="I17182" s="11" t="s">
        <v>56</v>
      </c>
      <c r="J17182" s="11" t="s">
        <v>56</v>
      </c>
      <c r="K17182" s="11" t="str">
        <f>IFERROR(INDEX('EDC Component Dictionary'!$C$5:$C$37,MATCH('Rates Database'!J17182,'EDC Component Dictionary'!$B$5:$B$37,0)), "Energy Supply")</f>
        <v>Distribution System</v>
      </c>
      <c r="L17182" s="12"/>
      <c r="M17182" s="12">
        <v>4.5049999999999901</v>
      </c>
    </row>
    <row r="17183" spans="1:13" x14ac:dyDescent="0.3">
      <c r="A17183" s="18">
        <v>17181</v>
      </c>
      <c r="B17183" s="18">
        <f t="shared" si="538"/>
        <v>2020</v>
      </c>
      <c r="C17183" s="17">
        <v>44105</v>
      </c>
      <c r="D17183" s="18" t="s">
        <v>314</v>
      </c>
      <c r="E17183" s="18" t="s">
        <v>339</v>
      </c>
      <c r="F17183" s="18" t="str">
        <f t="shared" si="537"/>
        <v>Rowley-Customer Charge-44105</v>
      </c>
      <c r="G17183" s="11" t="s">
        <v>131</v>
      </c>
      <c r="H17183" s="11" t="s">
        <v>56</v>
      </c>
      <c r="I17183" s="11" t="s">
        <v>56</v>
      </c>
      <c r="J17183" s="11" t="s">
        <v>56</v>
      </c>
      <c r="K17183" s="11" t="str">
        <f>IFERROR(INDEX('EDC Component Dictionary'!$C$5:$C$37,MATCH('Rates Database'!J17183,'EDC Component Dictionary'!$B$5:$B$37,0)), "Energy Supply")</f>
        <v>Distribution System</v>
      </c>
      <c r="L17183" s="12"/>
      <c r="M17183" s="12">
        <v>4</v>
      </c>
    </row>
    <row r="17184" spans="1:13" x14ac:dyDescent="0.3">
      <c r="A17184" s="18">
        <v>17182</v>
      </c>
      <c r="B17184" s="18">
        <f t="shared" si="538"/>
        <v>2020</v>
      </c>
      <c r="C17184" s="17">
        <v>44105</v>
      </c>
      <c r="D17184" s="18" t="s">
        <v>314</v>
      </c>
      <c r="E17184" s="18" t="s">
        <v>353</v>
      </c>
      <c r="F17184" s="18" t="str">
        <f t="shared" si="537"/>
        <v>Concord-Customer Charge-44105</v>
      </c>
      <c r="G17184" s="11" t="s">
        <v>131</v>
      </c>
      <c r="H17184" s="11" t="s">
        <v>56</v>
      </c>
      <c r="I17184" s="11" t="s">
        <v>56</v>
      </c>
      <c r="J17184" s="11" t="s">
        <v>56</v>
      </c>
      <c r="K17184" s="11" t="str">
        <f>IFERROR(INDEX('EDC Component Dictionary'!$C$5:$C$37,MATCH('Rates Database'!J17184,'EDC Component Dictionary'!$B$5:$B$37,0)), "Energy Supply")</f>
        <v>Distribution System</v>
      </c>
      <c r="L17184" s="12"/>
      <c r="M17184" s="12">
        <v>8.4166500000000006</v>
      </c>
    </row>
    <row r="17185" spans="1:13" x14ac:dyDescent="0.3">
      <c r="A17185" s="18">
        <v>17183</v>
      </c>
      <c r="B17185" s="18">
        <f t="shared" si="538"/>
        <v>2020</v>
      </c>
      <c r="C17185" s="17">
        <v>44105</v>
      </c>
      <c r="D17185" s="18" t="s">
        <v>314</v>
      </c>
      <c r="E17185" s="18" t="s">
        <v>340</v>
      </c>
      <c r="F17185" s="18" t="str">
        <f t="shared" si="537"/>
        <v>Wakefield-Customer Charge-44105</v>
      </c>
      <c r="G17185" s="11" t="s">
        <v>131</v>
      </c>
      <c r="H17185" s="11" t="s">
        <v>56</v>
      </c>
      <c r="I17185" s="11" t="s">
        <v>56</v>
      </c>
      <c r="J17185" s="11" t="s">
        <v>56</v>
      </c>
      <c r="K17185" s="11" t="str">
        <f>IFERROR(INDEX('EDC Component Dictionary'!$C$5:$C$37,MATCH('Rates Database'!J17185,'EDC Component Dictionary'!$B$5:$B$37,0)), "Energy Supply")</f>
        <v>Distribution System</v>
      </c>
      <c r="L17185" s="12"/>
      <c r="M17185" s="12">
        <v>6</v>
      </c>
    </row>
    <row r="17186" spans="1:13" x14ac:dyDescent="0.3">
      <c r="A17186" s="18">
        <v>17184</v>
      </c>
      <c r="B17186" s="18">
        <f t="shared" si="538"/>
        <v>2020</v>
      </c>
      <c r="C17186" s="17">
        <v>44105</v>
      </c>
      <c r="D17186" s="18" t="s">
        <v>314</v>
      </c>
      <c r="E17186" s="18" t="s">
        <v>341</v>
      </c>
      <c r="F17186" s="18" t="str">
        <f t="shared" si="537"/>
        <v>Hull-Customer Charge-44105</v>
      </c>
      <c r="G17186" s="11" t="s">
        <v>131</v>
      </c>
      <c r="H17186" s="11" t="s">
        <v>56</v>
      </c>
      <c r="I17186" s="11" t="s">
        <v>56</v>
      </c>
      <c r="J17186" s="11" t="s">
        <v>56</v>
      </c>
      <c r="K17186" s="11" t="str">
        <f>IFERROR(INDEX('EDC Component Dictionary'!$C$5:$C$37,MATCH('Rates Database'!J17186,'EDC Component Dictionary'!$B$5:$B$37,0)), "Energy Supply")</f>
        <v>Distribution System</v>
      </c>
      <c r="L17186" s="12"/>
      <c r="M17186" s="12">
        <v>5.7960000000000003</v>
      </c>
    </row>
    <row r="17187" spans="1:13" x14ac:dyDescent="0.3">
      <c r="A17187" s="18">
        <v>17185</v>
      </c>
      <c r="B17187" s="18">
        <f t="shared" si="538"/>
        <v>2020</v>
      </c>
      <c r="C17187" s="17">
        <v>44105</v>
      </c>
      <c r="D17187" s="18" t="s">
        <v>314</v>
      </c>
      <c r="E17187" s="18" t="s">
        <v>342</v>
      </c>
      <c r="F17187" s="18" t="str">
        <f t="shared" si="537"/>
        <v>North Attleborough-Customer Charge-44105</v>
      </c>
      <c r="G17187" s="11" t="s">
        <v>131</v>
      </c>
      <c r="H17187" s="11" t="s">
        <v>56</v>
      </c>
      <c r="I17187" s="11" t="s">
        <v>56</v>
      </c>
      <c r="J17187" s="11" t="s">
        <v>56</v>
      </c>
      <c r="K17187" s="11" t="str">
        <f>IFERROR(INDEX('EDC Component Dictionary'!$C$5:$C$37,MATCH('Rates Database'!J17187,'EDC Component Dictionary'!$B$5:$B$37,0)), "Energy Supply")</f>
        <v>Distribution System</v>
      </c>
      <c r="L17187" s="12"/>
      <c r="M17187" s="12">
        <v>9.2880000000000091</v>
      </c>
    </row>
    <row r="17188" spans="1:13" x14ac:dyDescent="0.3">
      <c r="A17188" s="18">
        <v>17186</v>
      </c>
      <c r="B17188" s="18">
        <f t="shared" si="538"/>
        <v>2020</v>
      </c>
      <c r="C17188" s="17">
        <v>44105</v>
      </c>
      <c r="D17188" s="18" t="s">
        <v>314</v>
      </c>
      <c r="E17188" s="18" t="s">
        <v>343</v>
      </c>
      <c r="F17188" s="18" t="str">
        <f t="shared" si="537"/>
        <v>Holden-Customer Charge-44105</v>
      </c>
      <c r="G17188" s="11" t="s">
        <v>131</v>
      </c>
      <c r="H17188" s="11" t="s">
        <v>56</v>
      </c>
      <c r="I17188" s="11" t="s">
        <v>56</v>
      </c>
      <c r="J17188" s="11" t="s">
        <v>56</v>
      </c>
      <c r="K17188" s="11" t="str">
        <f>IFERROR(INDEX('EDC Component Dictionary'!$C$5:$C$37,MATCH('Rates Database'!J17188,'EDC Component Dictionary'!$B$5:$B$37,0)), "Energy Supply")</f>
        <v>Distribution System</v>
      </c>
      <c r="L17188" s="12"/>
      <c r="M17188" s="12">
        <v>4.25</v>
      </c>
    </row>
    <row r="17189" spans="1:13" x14ac:dyDescent="0.3">
      <c r="A17189" s="18">
        <v>17187</v>
      </c>
      <c r="B17189" s="18">
        <f t="shared" si="538"/>
        <v>2020</v>
      </c>
      <c r="C17189" s="17">
        <v>44105</v>
      </c>
      <c r="D17189" s="18" t="s">
        <v>314</v>
      </c>
      <c r="E17189" s="18" t="s">
        <v>354</v>
      </c>
      <c r="F17189" s="18" t="str">
        <f t="shared" si="537"/>
        <v>Taunton-Customer Charge-44105</v>
      </c>
      <c r="G17189" s="11" t="s">
        <v>131</v>
      </c>
      <c r="H17189" s="11" t="s">
        <v>56</v>
      </c>
      <c r="I17189" s="11" t="s">
        <v>56</v>
      </c>
      <c r="J17189" s="11" t="s">
        <v>56</v>
      </c>
      <c r="K17189" s="11" t="str">
        <f>IFERROR(INDEX('EDC Component Dictionary'!$C$5:$C$37,MATCH('Rates Database'!J17189,'EDC Component Dictionary'!$B$5:$B$37,0)), "Energy Supply")</f>
        <v>Distribution System</v>
      </c>
      <c r="L17189" s="12"/>
      <c r="M17189" s="12">
        <v>9.2244999999999902</v>
      </c>
    </row>
    <row r="17190" spans="1:13" x14ac:dyDescent="0.3">
      <c r="A17190" s="18">
        <v>17188</v>
      </c>
      <c r="B17190" s="18">
        <f t="shared" si="538"/>
        <v>2020</v>
      </c>
      <c r="C17190" s="17">
        <v>44105</v>
      </c>
      <c r="D17190" s="18" t="s">
        <v>314</v>
      </c>
      <c r="E17190" s="18" t="s">
        <v>344</v>
      </c>
      <c r="F17190" s="18" t="str">
        <f t="shared" si="537"/>
        <v>Norwood-Customer Charge-44105</v>
      </c>
      <c r="G17190" s="11" t="s">
        <v>131</v>
      </c>
      <c r="H17190" s="11" t="s">
        <v>56</v>
      </c>
      <c r="I17190" s="11" t="s">
        <v>56</v>
      </c>
      <c r="J17190" s="11" t="s">
        <v>56</v>
      </c>
      <c r="K17190" s="11" t="str">
        <f>IFERROR(INDEX('EDC Component Dictionary'!$C$5:$C$37,MATCH('Rates Database'!J17190,'EDC Component Dictionary'!$B$5:$B$37,0)), "Energy Supply")</f>
        <v>Distribution System</v>
      </c>
      <c r="L17190" s="12"/>
      <c r="M17190" s="12">
        <v>9</v>
      </c>
    </row>
    <row r="17191" spans="1:13" x14ac:dyDescent="0.3">
      <c r="A17191" s="18">
        <v>17189</v>
      </c>
      <c r="B17191" s="18">
        <f t="shared" si="538"/>
        <v>2020</v>
      </c>
      <c r="C17191" s="17">
        <v>44105</v>
      </c>
      <c r="D17191" s="18" t="s">
        <v>314</v>
      </c>
      <c r="E17191" s="18" t="s">
        <v>355</v>
      </c>
      <c r="F17191" s="18" t="str">
        <f t="shared" si="537"/>
        <v>Wellesley-Customer Charge-44105</v>
      </c>
      <c r="G17191" s="11" t="s">
        <v>131</v>
      </c>
      <c r="H17191" s="11" t="s">
        <v>56</v>
      </c>
      <c r="I17191" s="11" t="s">
        <v>56</v>
      </c>
      <c r="J17191" s="11" t="s">
        <v>56</v>
      </c>
      <c r="K17191" s="11" t="str">
        <f>IFERROR(INDEX('EDC Component Dictionary'!$C$5:$C$37,MATCH('Rates Database'!J17191,'EDC Component Dictionary'!$B$5:$B$37,0)), "Energy Supply")</f>
        <v>Distribution System</v>
      </c>
      <c r="L17191" s="12"/>
      <c r="M17191" s="12">
        <v>2.5935000000000001</v>
      </c>
    </row>
    <row r="17192" spans="1:13" x14ac:dyDescent="0.3">
      <c r="A17192" s="18">
        <v>17190</v>
      </c>
      <c r="B17192" s="18">
        <f t="shared" si="538"/>
        <v>2020</v>
      </c>
      <c r="C17192" s="17">
        <v>44105</v>
      </c>
      <c r="D17192" s="18" t="s">
        <v>314</v>
      </c>
      <c r="E17192" s="18" t="s">
        <v>345</v>
      </c>
      <c r="F17192" s="18" t="str">
        <f t="shared" si="537"/>
        <v>Russell-Customer Charge-44105</v>
      </c>
      <c r="G17192" s="11" t="s">
        <v>131</v>
      </c>
      <c r="H17192" s="11" t="s">
        <v>56</v>
      </c>
      <c r="I17192" s="11" t="s">
        <v>56</v>
      </c>
      <c r="J17192" s="11" t="s">
        <v>56</v>
      </c>
      <c r="K17192" s="11" t="str">
        <f>IFERROR(INDEX('EDC Component Dictionary'!$C$5:$C$37,MATCH('Rates Database'!J17192,'EDC Component Dictionary'!$B$5:$B$37,0)), "Energy Supply")</f>
        <v>Distribution System</v>
      </c>
      <c r="L17192" s="12"/>
      <c r="M17192" s="12">
        <v>8</v>
      </c>
    </row>
    <row r="17193" spans="1:13" x14ac:dyDescent="0.3">
      <c r="A17193" s="18">
        <v>17191</v>
      </c>
      <c r="B17193" s="18">
        <f t="shared" si="538"/>
        <v>2020</v>
      </c>
      <c r="C17193" s="17">
        <v>44105</v>
      </c>
      <c r="D17193" s="18" t="s">
        <v>314</v>
      </c>
      <c r="E17193" s="18" t="s">
        <v>346</v>
      </c>
      <c r="F17193" s="18" t="str">
        <f t="shared" si="537"/>
        <v>Chester-Customer Charge-44105</v>
      </c>
      <c r="G17193" s="11" t="s">
        <v>131</v>
      </c>
      <c r="H17193" s="11" t="s">
        <v>56</v>
      </c>
      <c r="I17193" s="11" t="s">
        <v>56</v>
      </c>
      <c r="J17193" s="11" t="s">
        <v>56</v>
      </c>
      <c r="K17193" s="11" t="str">
        <f>IFERROR(INDEX('EDC Component Dictionary'!$C$5:$C$37,MATCH('Rates Database'!J17193,'EDC Component Dictionary'!$B$5:$B$37,0)), "Energy Supply")</f>
        <v>Distribution System</v>
      </c>
      <c r="L17193" s="12"/>
      <c r="M17193" s="12">
        <v>5.9850000000000101</v>
      </c>
    </row>
    <row r="17194" spans="1:13" x14ac:dyDescent="0.3">
      <c r="A17194" s="18">
        <v>17192</v>
      </c>
      <c r="B17194" s="18">
        <f t="shared" si="538"/>
        <v>2021</v>
      </c>
      <c r="C17194" s="17">
        <v>44531</v>
      </c>
      <c r="D17194" s="18" t="s">
        <v>314</v>
      </c>
      <c r="E17194" s="18" t="s">
        <v>315</v>
      </c>
      <c r="F17194" s="18" t="str">
        <f t="shared" si="537"/>
        <v>Holyoke-Customer Charge-44531</v>
      </c>
      <c r="G17194" s="11" t="s">
        <v>131</v>
      </c>
      <c r="H17194" s="11" t="s">
        <v>56</v>
      </c>
      <c r="I17194" s="11" t="s">
        <v>56</v>
      </c>
      <c r="J17194" s="11" t="s">
        <v>56</v>
      </c>
      <c r="K17194" s="11" t="str">
        <f>IFERROR(INDEX('EDC Component Dictionary'!$C$5:$C$37,MATCH('Rates Database'!J17194,'EDC Component Dictionary'!$B$5:$B$37,0)), "Energy Supply")</f>
        <v>Distribution System</v>
      </c>
      <c r="L17194" s="12"/>
      <c r="M17194" s="12">
        <v>4.9950000000000001</v>
      </c>
    </row>
    <row r="17195" spans="1:13" x14ac:dyDescent="0.3">
      <c r="A17195" s="18">
        <v>17193</v>
      </c>
      <c r="B17195" s="18">
        <f t="shared" si="538"/>
        <v>2021</v>
      </c>
      <c r="C17195" s="17">
        <v>44531</v>
      </c>
      <c r="D17195" s="18" t="s">
        <v>314</v>
      </c>
      <c r="E17195" s="18" t="s">
        <v>316</v>
      </c>
      <c r="F17195" s="18" t="str">
        <f t="shared" si="537"/>
        <v>West Boylston-Customer Charge-44531</v>
      </c>
      <c r="G17195" s="11" t="s">
        <v>131</v>
      </c>
      <c r="H17195" s="11" t="s">
        <v>56</v>
      </c>
      <c r="I17195" s="11" t="s">
        <v>56</v>
      </c>
      <c r="J17195" s="11" t="s">
        <v>56</v>
      </c>
      <c r="K17195" s="11" t="str">
        <f>IFERROR(INDEX('EDC Component Dictionary'!$C$5:$C$37,MATCH('Rates Database'!J17195,'EDC Component Dictionary'!$B$5:$B$37,0)), "Energy Supply")</f>
        <v>Distribution System</v>
      </c>
      <c r="L17195" s="12"/>
      <c r="M17195" s="12">
        <v>4.0140000000000002</v>
      </c>
    </row>
    <row r="17196" spans="1:13" x14ac:dyDescent="0.3">
      <c r="A17196" s="18">
        <v>17194</v>
      </c>
      <c r="B17196" s="18">
        <f t="shared" si="538"/>
        <v>2021</v>
      </c>
      <c r="C17196" s="17">
        <v>44531</v>
      </c>
      <c r="D17196" s="18" t="s">
        <v>314</v>
      </c>
      <c r="E17196" s="18" t="s">
        <v>348</v>
      </c>
      <c r="F17196" s="18" t="str">
        <f t="shared" si="537"/>
        <v>Middleton-Customer Charge-44531</v>
      </c>
      <c r="G17196" s="11" t="s">
        <v>131</v>
      </c>
      <c r="H17196" s="11" t="s">
        <v>56</v>
      </c>
      <c r="I17196" s="11" t="s">
        <v>56</v>
      </c>
      <c r="J17196" s="11" t="s">
        <v>56</v>
      </c>
      <c r="K17196" s="11" t="str">
        <f>IFERROR(INDEX('EDC Component Dictionary'!$C$5:$C$37,MATCH('Rates Database'!J17196,'EDC Component Dictionary'!$B$5:$B$37,0)), "Energy Supply")</f>
        <v>Distribution System</v>
      </c>
      <c r="L17196" s="12"/>
      <c r="M17196" s="12">
        <v>5.0399999999999903</v>
      </c>
    </row>
    <row r="17197" spans="1:13" x14ac:dyDescent="0.3">
      <c r="A17197" s="18">
        <v>17195</v>
      </c>
      <c r="B17197" s="18">
        <f t="shared" si="538"/>
        <v>2021</v>
      </c>
      <c r="C17197" s="17">
        <v>44531</v>
      </c>
      <c r="D17197" s="18" t="s">
        <v>314</v>
      </c>
      <c r="E17197" s="18" t="s">
        <v>317</v>
      </c>
      <c r="F17197" s="18" t="str">
        <f t="shared" si="537"/>
        <v>Danvers-Customer Charge-44531</v>
      </c>
      <c r="G17197" s="11" t="s">
        <v>131</v>
      </c>
      <c r="H17197" s="11" t="s">
        <v>56</v>
      </c>
      <c r="I17197" s="11" t="s">
        <v>56</v>
      </c>
      <c r="J17197" s="11" t="s">
        <v>56</v>
      </c>
      <c r="K17197" s="11" t="str">
        <f>IFERROR(INDEX('EDC Component Dictionary'!$C$5:$C$37,MATCH('Rates Database'!J17197,'EDC Component Dictionary'!$B$5:$B$37,0)), "Energy Supply")</f>
        <v>Distribution System</v>
      </c>
      <c r="L17197" s="12"/>
      <c r="M17197" s="12">
        <v>7.5</v>
      </c>
    </row>
    <row r="17198" spans="1:13" x14ac:dyDescent="0.3">
      <c r="A17198" s="18">
        <v>17196</v>
      </c>
      <c r="B17198" s="18">
        <f t="shared" si="538"/>
        <v>2021</v>
      </c>
      <c r="C17198" s="17">
        <v>44531</v>
      </c>
      <c r="D17198" s="18" t="s">
        <v>314</v>
      </c>
      <c r="E17198" s="18" t="s">
        <v>318</v>
      </c>
      <c r="F17198" s="18" t="str">
        <f t="shared" si="537"/>
        <v>Peabody-Customer Charge-44531</v>
      </c>
      <c r="G17198" s="11" t="s">
        <v>131</v>
      </c>
      <c r="H17198" s="11" t="s">
        <v>56</v>
      </c>
      <c r="I17198" s="11" t="s">
        <v>56</v>
      </c>
      <c r="J17198" s="11" t="s">
        <v>56</v>
      </c>
      <c r="K17198" s="11" t="str">
        <f>IFERROR(INDEX('EDC Component Dictionary'!$C$5:$C$37,MATCH('Rates Database'!J17198,'EDC Component Dictionary'!$B$5:$B$37,0)), "Energy Supply")</f>
        <v>Distribution System</v>
      </c>
      <c r="L17198" s="12"/>
      <c r="M17198" s="12">
        <v>1.3619999999999799</v>
      </c>
    </row>
    <row r="17199" spans="1:13" x14ac:dyDescent="0.3">
      <c r="A17199" s="18">
        <v>17197</v>
      </c>
      <c r="B17199" s="18">
        <f t="shared" si="538"/>
        <v>2021</v>
      </c>
      <c r="C17199" s="17">
        <v>44531</v>
      </c>
      <c r="D17199" s="18" t="s">
        <v>314</v>
      </c>
      <c r="E17199" s="18" t="s">
        <v>319</v>
      </c>
      <c r="F17199" s="18" t="str">
        <f t="shared" si="537"/>
        <v>Ashburnham-Customer Charge-44531</v>
      </c>
      <c r="G17199" s="11" t="s">
        <v>131</v>
      </c>
      <c r="H17199" s="11" t="s">
        <v>56</v>
      </c>
      <c r="I17199" s="11" t="s">
        <v>56</v>
      </c>
      <c r="J17199" s="11" t="s">
        <v>56</v>
      </c>
      <c r="K17199" s="11" t="str">
        <f>IFERROR(INDEX('EDC Component Dictionary'!$C$5:$C$37,MATCH('Rates Database'!J17199,'EDC Component Dictionary'!$B$5:$B$37,0)), "Energy Supply")</f>
        <v>Distribution System</v>
      </c>
      <c r="L17199" s="12"/>
      <c r="M17199" s="12">
        <v>4.5</v>
      </c>
    </row>
    <row r="17200" spans="1:13" x14ac:dyDescent="0.3">
      <c r="A17200" s="18">
        <v>17198</v>
      </c>
      <c r="B17200" s="18">
        <f t="shared" si="538"/>
        <v>2021</v>
      </c>
      <c r="C17200" s="17">
        <v>44531</v>
      </c>
      <c r="D17200" s="18" t="s">
        <v>314</v>
      </c>
      <c r="E17200" s="18" t="s">
        <v>320</v>
      </c>
      <c r="F17200" s="18" t="str">
        <f t="shared" si="537"/>
        <v>Mansfield-Customer Charge-44531</v>
      </c>
      <c r="G17200" s="11" t="s">
        <v>131</v>
      </c>
      <c r="H17200" s="11" t="s">
        <v>56</v>
      </c>
      <c r="I17200" s="11" t="s">
        <v>56</v>
      </c>
      <c r="J17200" s="11" t="s">
        <v>56</v>
      </c>
      <c r="K17200" s="11" t="str">
        <f>IFERROR(INDEX('EDC Component Dictionary'!$C$5:$C$37,MATCH('Rates Database'!J17200,'EDC Component Dictionary'!$B$5:$B$37,0)), "Energy Supply")</f>
        <v>Distribution System</v>
      </c>
      <c r="L17200" s="12"/>
      <c r="M17200" s="12">
        <v>4</v>
      </c>
    </row>
    <row r="17201" spans="1:13" x14ac:dyDescent="0.3">
      <c r="A17201" s="18">
        <v>17199</v>
      </c>
      <c r="B17201" s="18">
        <f t="shared" si="538"/>
        <v>2021</v>
      </c>
      <c r="C17201" s="17">
        <v>44531</v>
      </c>
      <c r="D17201" s="18" t="s">
        <v>314</v>
      </c>
      <c r="E17201" s="18" t="s">
        <v>321</v>
      </c>
      <c r="F17201" s="18" t="str">
        <f t="shared" si="537"/>
        <v>Braintree-Customer Charge-44531</v>
      </c>
      <c r="G17201" s="11" t="s">
        <v>131</v>
      </c>
      <c r="H17201" s="11" t="s">
        <v>56</v>
      </c>
      <c r="I17201" s="11" t="s">
        <v>56</v>
      </c>
      <c r="J17201" s="11" t="s">
        <v>56</v>
      </c>
      <c r="K17201" s="11" t="str">
        <f>IFERROR(INDEX('EDC Component Dictionary'!$C$5:$C$37,MATCH('Rates Database'!J17201,'EDC Component Dictionary'!$B$5:$B$37,0)), "Energy Supply")</f>
        <v>Distribution System</v>
      </c>
      <c r="L17201" s="12"/>
      <c r="M17201" s="12">
        <v>5.12</v>
      </c>
    </row>
    <row r="17202" spans="1:13" x14ac:dyDescent="0.3">
      <c r="A17202" s="18">
        <v>17200</v>
      </c>
      <c r="B17202" s="18">
        <f t="shared" si="538"/>
        <v>2021</v>
      </c>
      <c r="C17202" s="17">
        <v>44531</v>
      </c>
      <c r="D17202" s="18" t="s">
        <v>314</v>
      </c>
      <c r="E17202" s="18" t="s">
        <v>322</v>
      </c>
      <c r="F17202" s="18" t="str">
        <f t="shared" si="537"/>
        <v>Paxton-Customer Charge-44531</v>
      </c>
      <c r="G17202" s="11" t="s">
        <v>131</v>
      </c>
      <c r="H17202" s="11" t="s">
        <v>56</v>
      </c>
      <c r="I17202" s="11" t="s">
        <v>56</v>
      </c>
      <c r="J17202" s="11" t="s">
        <v>56</v>
      </c>
      <c r="K17202" s="11" t="str">
        <f>IFERROR(INDEX('EDC Component Dictionary'!$C$5:$C$37,MATCH('Rates Database'!J17202,'EDC Component Dictionary'!$B$5:$B$37,0)), "Energy Supply")</f>
        <v>Distribution System</v>
      </c>
      <c r="L17202" s="12"/>
      <c r="M17202" s="12">
        <v>7.5</v>
      </c>
    </row>
    <row r="17203" spans="1:13" x14ac:dyDescent="0.3">
      <c r="A17203" s="18">
        <v>17201</v>
      </c>
      <c r="B17203" s="18">
        <f t="shared" si="538"/>
        <v>2021</v>
      </c>
      <c r="C17203" s="17">
        <v>44531</v>
      </c>
      <c r="D17203" s="18" t="s">
        <v>314</v>
      </c>
      <c r="E17203" s="18" t="s">
        <v>323</v>
      </c>
      <c r="F17203" s="18" t="str">
        <f t="shared" si="537"/>
        <v>Templeton-Customer Charge-44531</v>
      </c>
      <c r="G17203" s="11" t="s">
        <v>131</v>
      </c>
      <c r="H17203" s="11" t="s">
        <v>56</v>
      </c>
      <c r="I17203" s="11" t="s">
        <v>56</v>
      </c>
      <c r="J17203" s="11" t="s">
        <v>56</v>
      </c>
      <c r="K17203" s="11" t="str">
        <f>IFERROR(INDEX('EDC Component Dictionary'!$C$5:$C$37,MATCH('Rates Database'!J17203,'EDC Component Dictionary'!$B$5:$B$37,0)), "Energy Supply")</f>
        <v>Distribution System</v>
      </c>
      <c r="L17203" s="12"/>
      <c r="M17203" s="12">
        <v>3.7500000000000102</v>
      </c>
    </row>
    <row r="17204" spans="1:13" x14ac:dyDescent="0.3">
      <c r="A17204" s="18">
        <v>17202</v>
      </c>
      <c r="B17204" s="18">
        <f t="shared" si="538"/>
        <v>2021</v>
      </c>
      <c r="C17204" s="17">
        <v>44531</v>
      </c>
      <c r="D17204" s="18" t="s">
        <v>314</v>
      </c>
      <c r="E17204" s="18" t="s">
        <v>324</v>
      </c>
      <c r="F17204" s="18" t="str">
        <f t="shared" si="537"/>
        <v>Hudson-Customer Charge-44531</v>
      </c>
      <c r="G17204" s="11" t="s">
        <v>131</v>
      </c>
      <c r="H17204" s="11" t="s">
        <v>56</v>
      </c>
      <c r="I17204" s="11" t="s">
        <v>56</v>
      </c>
      <c r="J17204" s="11" t="s">
        <v>56</v>
      </c>
      <c r="K17204" s="11" t="str">
        <f>IFERROR(INDEX('EDC Component Dictionary'!$C$5:$C$37,MATCH('Rates Database'!J17204,'EDC Component Dictionary'!$B$5:$B$37,0)), "Energy Supply")</f>
        <v>Distribution System</v>
      </c>
      <c r="L17204" s="12"/>
      <c r="M17204" s="12">
        <v>1.8153999999999999</v>
      </c>
    </row>
    <row r="17205" spans="1:13" x14ac:dyDescent="0.3">
      <c r="A17205" s="18">
        <v>17203</v>
      </c>
      <c r="B17205" s="18">
        <f t="shared" si="538"/>
        <v>2021</v>
      </c>
      <c r="C17205" s="17">
        <v>44531</v>
      </c>
      <c r="D17205" s="18" t="s">
        <v>314</v>
      </c>
      <c r="E17205" s="18" t="s">
        <v>325</v>
      </c>
      <c r="F17205" s="18" t="str">
        <f t="shared" si="537"/>
        <v>Reading-Customer Charge-44531</v>
      </c>
      <c r="G17205" s="11" t="s">
        <v>131</v>
      </c>
      <c r="H17205" s="11" t="s">
        <v>56</v>
      </c>
      <c r="I17205" s="11" t="s">
        <v>56</v>
      </c>
      <c r="J17205" s="11" t="s">
        <v>56</v>
      </c>
      <c r="K17205" s="11" t="str">
        <f>IFERROR(INDEX('EDC Component Dictionary'!$C$5:$C$37,MATCH('Rates Database'!J17205,'EDC Component Dictionary'!$B$5:$B$37,0)), "Energy Supply")</f>
        <v>Distribution System</v>
      </c>
      <c r="L17205" s="12"/>
      <c r="M17205" s="12">
        <v>4.3520000000000003</v>
      </c>
    </row>
    <row r="17206" spans="1:13" x14ac:dyDescent="0.3">
      <c r="A17206" s="18">
        <v>17204</v>
      </c>
      <c r="B17206" s="18">
        <f t="shared" si="538"/>
        <v>2021</v>
      </c>
      <c r="C17206" s="17">
        <v>44531</v>
      </c>
      <c r="D17206" s="18" t="s">
        <v>314</v>
      </c>
      <c r="E17206" s="18" t="s">
        <v>326</v>
      </c>
      <c r="F17206" s="18" t="str">
        <f t="shared" si="537"/>
        <v>Shrewsbury-Customer Charge-44531</v>
      </c>
      <c r="G17206" s="11" t="s">
        <v>131</v>
      </c>
      <c r="H17206" s="11" t="s">
        <v>56</v>
      </c>
      <c r="I17206" s="11" t="s">
        <v>56</v>
      </c>
      <c r="J17206" s="11" t="s">
        <v>56</v>
      </c>
      <c r="K17206" s="11" t="str">
        <f>IFERROR(INDEX('EDC Component Dictionary'!$C$5:$C$37,MATCH('Rates Database'!J17206,'EDC Component Dictionary'!$B$5:$B$37,0)), "Energy Supply")</f>
        <v>Distribution System</v>
      </c>
      <c r="L17206" s="12"/>
      <c r="M17206" s="12">
        <v>5</v>
      </c>
    </row>
    <row r="17207" spans="1:13" x14ac:dyDescent="0.3">
      <c r="A17207" s="18">
        <v>17205</v>
      </c>
      <c r="B17207" s="18">
        <f t="shared" si="538"/>
        <v>2021</v>
      </c>
      <c r="C17207" s="17">
        <v>44531</v>
      </c>
      <c r="D17207" s="18" t="s">
        <v>314</v>
      </c>
      <c r="E17207" s="18" t="s">
        <v>327</v>
      </c>
      <c r="F17207" s="18" t="str">
        <f t="shared" si="537"/>
        <v>Ipswich-Customer Charge-44531</v>
      </c>
      <c r="G17207" s="11" t="s">
        <v>131</v>
      </c>
      <c r="H17207" s="11" t="s">
        <v>56</v>
      </c>
      <c r="I17207" s="11" t="s">
        <v>56</v>
      </c>
      <c r="J17207" s="11" t="s">
        <v>56</v>
      </c>
      <c r="K17207" s="11" t="str">
        <f>IFERROR(INDEX('EDC Component Dictionary'!$C$5:$C$37,MATCH('Rates Database'!J17207,'EDC Component Dictionary'!$B$5:$B$37,0)), "Energy Supply")</f>
        <v>Distribution System</v>
      </c>
      <c r="L17207" s="12"/>
      <c r="M17207" s="12">
        <v>4</v>
      </c>
    </row>
    <row r="17208" spans="1:13" x14ac:dyDescent="0.3">
      <c r="A17208" s="18">
        <v>17206</v>
      </c>
      <c r="B17208" s="18">
        <f t="shared" si="538"/>
        <v>2021</v>
      </c>
      <c r="C17208" s="17">
        <v>44531</v>
      </c>
      <c r="D17208" s="18" t="s">
        <v>314</v>
      </c>
      <c r="E17208" s="18" t="s">
        <v>328</v>
      </c>
      <c r="F17208" s="18" t="str">
        <f t="shared" si="537"/>
        <v>Westfield-Customer Charge-44531</v>
      </c>
      <c r="G17208" s="11" t="s">
        <v>131</v>
      </c>
      <c r="H17208" s="11" t="s">
        <v>56</v>
      </c>
      <c r="I17208" s="11" t="s">
        <v>56</v>
      </c>
      <c r="J17208" s="11" t="s">
        <v>56</v>
      </c>
      <c r="K17208" s="11" t="str">
        <f>IFERROR(INDEX('EDC Component Dictionary'!$C$5:$C$37,MATCH('Rates Database'!J17208,'EDC Component Dictionary'!$B$5:$B$37,0)), "Energy Supply")</f>
        <v>Distribution System</v>
      </c>
      <c r="L17208" s="12"/>
      <c r="M17208" s="12">
        <v>11.6374999999999</v>
      </c>
    </row>
    <row r="17209" spans="1:13" x14ac:dyDescent="0.3">
      <c r="A17209" s="18">
        <v>17207</v>
      </c>
      <c r="B17209" s="18">
        <f t="shared" si="538"/>
        <v>2021</v>
      </c>
      <c r="C17209" s="17">
        <v>44531</v>
      </c>
      <c r="D17209" s="18" t="s">
        <v>314</v>
      </c>
      <c r="E17209" s="18" t="s">
        <v>351</v>
      </c>
      <c r="F17209" s="18" t="str">
        <f t="shared" si="537"/>
        <v>Groton-Customer Charge-44531</v>
      </c>
      <c r="G17209" s="11" t="s">
        <v>131</v>
      </c>
      <c r="H17209" s="11" t="s">
        <v>56</v>
      </c>
      <c r="I17209" s="11" t="s">
        <v>56</v>
      </c>
      <c r="J17209" s="11" t="s">
        <v>56</v>
      </c>
      <c r="K17209" s="11" t="str">
        <f>IFERROR(INDEX('EDC Component Dictionary'!$C$5:$C$37,MATCH('Rates Database'!J17209,'EDC Component Dictionary'!$B$5:$B$37,0)), "Energy Supply")</f>
        <v>Distribution System</v>
      </c>
      <c r="L17209" s="12"/>
      <c r="M17209" s="12">
        <v>5.6199999999999903</v>
      </c>
    </row>
    <row r="17210" spans="1:13" x14ac:dyDescent="0.3">
      <c r="A17210" s="18">
        <v>17208</v>
      </c>
      <c r="B17210" s="18">
        <f t="shared" si="538"/>
        <v>2021</v>
      </c>
      <c r="C17210" s="17">
        <v>44531</v>
      </c>
      <c r="D17210" s="18" t="s">
        <v>314</v>
      </c>
      <c r="E17210" s="18" t="s">
        <v>329</v>
      </c>
      <c r="F17210" s="18" t="str">
        <f t="shared" si="537"/>
        <v>Merrimac-Customer Charge-44531</v>
      </c>
      <c r="G17210" s="11" t="s">
        <v>131</v>
      </c>
      <c r="H17210" s="11" t="s">
        <v>56</v>
      </c>
      <c r="I17210" s="11" t="s">
        <v>56</v>
      </c>
      <c r="J17210" s="11" t="s">
        <v>56</v>
      </c>
      <c r="K17210" s="11" t="str">
        <f>IFERROR(INDEX('EDC Component Dictionary'!$C$5:$C$37,MATCH('Rates Database'!J17210,'EDC Component Dictionary'!$B$5:$B$37,0)), "Energy Supply")</f>
        <v>Distribution System</v>
      </c>
      <c r="L17210" s="12"/>
      <c r="M17210" s="12">
        <v>5.5</v>
      </c>
    </row>
    <row r="17211" spans="1:13" x14ac:dyDescent="0.3">
      <c r="A17211" s="18">
        <v>17209</v>
      </c>
      <c r="B17211" s="18">
        <f t="shared" si="538"/>
        <v>2021</v>
      </c>
      <c r="C17211" s="17">
        <v>44531</v>
      </c>
      <c r="D17211" s="18" t="s">
        <v>314</v>
      </c>
      <c r="E17211" s="18" t="s">
        <v>352</v>
      </c>
      <c r="F17211" s="18" t="str">
        <f t="shared" si="537"/>
        <v>Belmont-Customer Charge-44531</v>
      </c>
      <c r="G17211" s="11" t="s">
        <v>131</v>
      </c>
      <c r="H17211" s="11" t="s">
        <v>56</v>
      </c>
      <c r="I17211" s="11" t="s">
        <v>56</v>
      </c>
      <c r="J17211" s="11" t="s">
        <v>56</v>
      </c>
      <c r="K17211" s="11" t="str">
        <f>IFERROR(INDEX('EDC Component Dictionary'!$C$5:$C$37,MATCH('Rates Database'!J17211,'EDC Component Dictionary'!$B$5:$B$37,0)), "Energy Supply")</f>
        <v>Distribution System</v>
      </c>
      <c r="L17211" s="12"/>
      <c r="M17211" s="12">
        <v>10.5999999999999</v>
      </c>
    </row>
    <row r="17212" spans="1:13" x14ac:dyDescent="0.3">
      <c r="A17212" s="18">
        <v>17210</v>
      </c>
      <c r="B17212" s="18">
        <f t="shared" si="538"/>
        <v>2021</v>
      </c>
      <c r="C17212" s="17">
        <v>44531</v>
      </c>
      <c r="D17212" s="18" t="s">
        <v>314</v>
      </c>
      <c r="E17212" s="18" t="s">
        <v>330</v>
      </c>
      <c r="F17212" s="18" t="str">
        <f t="shared" si="537"/>
        <v>Chicopee-Customer Charge-44531</v>
      </c>
      <c r="G17212" s="11" t="s">
        <v>131</v>
      </c>
      <c r="H17212" s="11" t="s">
        <v>56</v>
      </c>
      <c r="I17212" s="11" t="s">
        <v>56</v>
      </c>
      <c r="J17212" s="11" t="s">
        <v>56</v>
      </c>
      <c r="K17212" s="11" t="str">
        <f>IFERROR(INDEX('EDC Component Dictionary'!$C$5:$C$37,MATCH('Rates Database'!J17212,'EDC Component Dictionary'!$B$5:$B$37,0)), "Energy Supply")</f>
        <v>Distribution System</v>
      </c>
      <c r="L17212" s="12"/>
      <c r="M17212" s="12">
        <v>5.6</v>
      </c>
    </row>
    <row r="17213" spans="1:13" x14ac:dyDescent="0.3">
      <c r="A17213" s="18">
        <v>17211</v>
      </c>
      <c r="B17213" s="18">
        <f t="shared" si="538"/>
        <v>2021</v>
      </c>
      <c r="C17213" s="17">
        <v>44531</v>
      </c>
      <c r="D17213" s="18" t="s">
        <v>314</v>
      </c>
      <c r="E17213" s="18" t="s">
        <v>331</v>
      </c>
      <c r="F17213" s="18" t="str">
        <f t="shared" si="537"/>
        <v>Marblehead-Customer Charge-44531</v>
      </c>
      <c r="G17213" s="11" t="s">
        <v>131</v>
      </c>
      <c r="H17213" s="11" t="s">
        <v>56</v>
      </c>
      <c r="I17213" s="11" t="s">
        <v>56</v>
      </c>
      <c r="J17213" s="11" t="s">
        <v>56</v>
      </c>
      <c r="K17213" s="11" t="str">
        <f>IFERROR(INDEX('EDC Component Dictionary'!$C$5:$C$37,MATCH('Rates Database'!J17213,'EDC Component Dictionary'!$B$5:$B$37,0)), "Energy Supply")</f>
        <v>Distribution System</v>
      </c>
      <c r="L17213" s="12"/>
      <c r="M17213" s="12">
        <v>2</v>
      </c>
    </row>
    <row r="17214" spans="1:13" x14ac:dyDescent="0.3">
      <c r="A17214" s="18">
        <v>17212</v>
      </c>
      <c r="B17214" s="18">
        <f t="shared" si="538"/>
        <v>2021</v>
      </c>
      <c r="C17214" s="17">
        <v>44531</v>
      </c>
      <c r="D17214" s="18" t="s">
        <v>314</v>
      </c>
      <c r="E17214" s="18" t="s">
        <v>332</v>
      </c>
      <c r="F17214" s="18" t="str">
        <f t="shared" si="537"/>
        <v>Hingham-Customer Charge-44531</v>
      </c>
      <c r="G17214" s="11" t="s">
        <v>131</v>
      </c>
      <c r="H17214" s="11" t="s">
        <v>56</v>
      </c>
      <c r="I17214" s="11" t="s">
        <v>56</v>
      </c>
      <c r="J17214" s="11" t="s">
        <v>56</v>
      </c>
      <c r="K17214" s="11" t="str">
        <f>IFERROR(INDEX('EDC Component Dictionary'!$C$5:$C$37,MATCH('Rates Database'!J17214,'EDC Component Dictionary'!$B$5:$B$37,0)), "Energy Supply")</f>
        <v>Distribution System</v>
      </c>
      <c r="L17214" s="12"/>
      <c r="M17214" s="12">
        <v>7.9739999999999798</v>
      </c>
    </row>
    <row r="17215" spans="1:13" x14ac:dyDescent="0.3">
      <c r="A17215" s="18">
        <v>17213</v>
      </c>
      <c r="B17215" s="18">
        <f t="shared" si="538"/>
        <v>2021</v>
      </c>
      <c r="C17215" s="17">
        <v>44531</v>
      </c>
      <c r="D17215" s="18" t="s">
        <v>314</v>
      </c>
      <c r="E17215" s="18" t="s">
        <v>333</v>
      </c>
      <c r="F17215" s="18" t="str">
        <f t="shared" si="537"/>
        <v>South Hadley-Customer Charge-44531</v>
      </c>
      <c r="G17215" s="11" t="s">
        <v>131</v>
      </c>
      <c r="H17215" s="11" t="s">
        <v>56</v>
      </c>
      <c r="I17215" s="11" t="s">
        <v>56</v>
      </c>
      <c r="J17215" s="11" t="s">
        <v>56</v>
      </c>
      <c r="K17215" s="11" t="str">
        <f>IFERROR(INDEX('EDC Component Dictionary'!$C$5:$C$37,MATCH('Rates Database'!J17215,'EDC Component Dictionary'!$B$5:$B$37,0)), "Energy Supply")</f>
        <v>Distribution System</v>
      </c>
      <c r="L17215" s="12"/>
      <c r="M17215" s="12">
        <v>4.7</v>
      </c>
    </row>
    <row r="17216" spans="1:13" x14ac:dyDescent="0.3">
      <c r="A17216" s="18">
        <v>17214</v>
      </c>
      <c r="B17216" s="18">
        <f t="shared" si="538"/>
        <v>2021</v>
      </c>
      <c r="C17216" s="17">
        <v>44531</v>
      </c>
      <c r="D17216" s="18" t="s">
        <v>314</v>
      </c>
      <c r="E17216" s="18" t="s">
        <v>334</v>
      </c>
      <c r="F17216" s="18" t="str">
        <f t="shared" si="537"/>
        <v>Georgetown-Customer Charge-44531</v>
      </c>
      <c r="G17216" s="11" t="s">
        <v>131</v>
      </c>
      <c r="H17216" s="11" t="s">
        <v>56</v>
      </c>
      <c r="I17216" s="11" t="s">
        <v>56</v>
      </c>
      <c r="J17216" s="11" t="s">
        <v>56</v>
      </c>
      <c r="K17216" s="11" t="str">
        <f>IFERROR(INDEX('EDC Component Dictionary'!$C$5:$C$37,MATCH('Rates Database'!J17216,'EDC Component Dictionary'!$B$5:$B$37,0)), "Energy Supply")</f>
        <v>Distribution System</v>
      </c>
      <c r="L17216" s="12"/>
      <c r="M17216" s="12">
        <v>5.2109999999999799</v>
      </c>
    </row>
    <row r="17217" spans="1:13" x14ac:dyDescent="0.3">
      <c r="A17217" s="18">
        <v>17215</v>
      </c>
      <c r="B17217" s="18">
        <f t="shared" si="538"/>
        <v>2021</v>
      </c>
      <c r="C17217" s="17">
        <v>44531</v>
      </c>
      <c r="D17217" s="18" t="s">
        <v>314</v>
      </c>
      <c r="E17217" s="18" t="s">
        <v>335</v>
      </c>
      <c r="F17217" s="18" t="str">
        <f t="shared" si="537"/>
        <v>Sterling-Customer Charge-44531</v>
      </c>
      <c r="G17217" s="11" t="s">
        <v>131</v>
      </c>
      <c r="H17217" s="11" t="s">
        <v>56</v>
      </c>
      <c r="I17217" s="11" t="s">
        <v>56</v>
      </c>
      <c r="J17217" s="11" t="s">
        <v>56</v>
      </c>
      <c r="K17217" s="11" t="str">
        <f>IFERROR(INDEX('EDC Component Dictionary'!$C$5:$C$37,MATCH('Rates Database'!J17217,'EDC Component Dictionary'!$B$5:$B$37,0)), "Energy Supply")</f>
        <v>Distribution System</v>
      </c>
      <c r="L17217" s="12"/>
      <c r="M17217" s="12">
        <v>4</v>
      </c>
    </row>
    <row r="17218" spans="1:13" x14ac:dyDescent="0.3">
      <c r="A17218" s="18">
        <v>17216</v>
      </c>
      <c r="B17218" s="18">
        <f t="shared" si="538"/>
        <v>2021</v>
      </c>
      <c r="C17218" s="17">
        <v>44531</v>
      </c>
      <c r="D17218" s="18" t="s">
        <v>314</v>
      </c>
      <c r="E17218" s="18" t="s">
        <v>336</v>
      </c>
      <c r="F17218" s="18" t="str">
        <f t="shared" si="537"/>
        <v>Littleton-Customer Charge-44531</v>
      </c>
      <c r="G17218" s="11" t="s">
        <v>131</v>
      </c>
      <c r="H17218" s="11" t="s">
        <v>56</v>
      </c>
      <c r="I17218" s="11" t="s">
        <v>56</v>
      </c>
      <c r="J17218" s="11" t="s">
        <v>56</v>
      </c>
      <c r="K17218" s="11" t="str">
        <f>IFERROR(INDEX('EDC Component Dictionary'!$C$5:$C$37,MATCH('Rates Database'!J17218,'EDC Component Dictionary'!$B$5:$B$37,0)), "Energy Supply")</f>
        <v>Distribution System</v>
      </c>
      <c r="L17218" s="12"/>
      <c r="M17218" s="12">
        <v>3.5</v>
      </c>
    </row>
    <row r="17219" spans="1:13" x14ac:dyDescent="0.3">
      <c r="A17219" s="18">
        <v>17217</v>
      </c>
      <c r="B17219" s="18">
        <f t="shared" si="538"/>
        <v>2021</v>
      </c>
      <c r="C17219" s="17">
        <v>44531</v>
      </c>
      <c r="D17219" s="18" t="s">
        <v>314</v>
      </c>
      <c r="E17219" s="18" t="s">
        <v>337</v>
      </c>
      <c r="F17219" s="18" t="str">
        <f t="shared" si="537"/>
        <v>Boylston-Customer Charge-44531</v>
      </c>
      <c r="G17219" s="11" t="s">
        <v>131</v>
      </c>
      <c r="H17219" s="11" t="s">
        <v>56</v>
      </c>
      <c r="I17219" s="11" t="s">
        <v>56</v>
      </c>
      <c r="J17219" s="11" t="s">
        <v>56</v>
      </c>
      <c r="K17219" s="11" t="str">
        <f>IFERROR(INDEX('EDC Component Dictionary'!$C$5:$C$37,MATCH('Rates Database'!J17219,'EDC Component Dictionary'!$B$5:$B$37,0)), "Energy Supply")</f>
        <v>Distribution System</v>
      </c>
      <c r="L17219" s="12"/>
      <c r="M17219" s="12">
        <v>9</v>
      </c>
    </row>
    <row r="17220" spans="1:13" x14ac:dyDescent="0.3">
      <c r="A17220" s="18">
        <v>17218</v>
      </c>
      <c r="B17220" s="18">
        <f t="shared" si="538"/>
        <v>2021</v>
      </c>
      <c r="C17220" s="17">
        <v>44531</v>
      </c>
      <c r="D17220" s="18" t="s">
        <v>314</v>
      </c>
      <c r="E17220" s="18" t="s">
        <v>338</v>
      </c>
      <c r="F17220" s="18" t="str">
        <f t="shared" ref="F17220:F17283" si="539">_xlfn.CONCAT(E17220,"-",J17220,"-",C17220)</f>
        <v>Princeton-Customer Charge-44531</v>
      </c>
      <c r="G17220" s="11" t="s">
        <v>131</v>
      </c>
      <c r="H17220" s="11" t="s">
        <v>56</v>
      </c>
      <c r="I17220" s="11" t="s">
        <v>56</v>
      </c>
      <c r="J17220" s="11" t="s">
        <v>56</v>
      </c>
      <c r="K17220" s="11" t="str">
        <f>IFERROR(INDEX('EDC Component Dictionary'!$C$5:$C$37,MATCH('Rates Database'!J17220,'EDC Component Dictionary'!$B$5:$B$37,0)), "Energy Supply")</f>
        <v>Distribution System</v>
      </c>
      <c r="L17220" s="12"/>
      <c r="M17220" s="12">
        <v>8.9500000000000099</v>
      </c>
    </row>
    <row r="17221" spans="1:13" x14ac:dyDescent="0.3">
      <c r="A17221" s="18">
        <v>17219</v>
      </c>
      <c r="B17221" s="18">
        <f t="shared" si="538"/>
        <v>2021</v>
      </c>
      <c r="C17221" s="17">
        <v>44531</v>
      </c>
      <c r="D17221" s="18" t="s">
        <v>314</v>
      </c>
      <c r="E17221" s="18" t="s">
        <v>347</v>
      </c>
      <c r="F17221" s="18" t="str">
        <f t="shared" si="539"/>
        <v>Middleborough-Customer Charge-44531</v>
      </c>
      <c r="G17221" s="11" t="s">
        <v>131</v>
      </c>
      <c r="H17221" s="11" t="s">
        <v>56</v>
      </c>
      <c r="I17221" s="11" t="s">
        <v>56</v>
      </c>
      <c r="J17221" s="11" t="s">
        <v>56</v>
      </c>
      <c r="K17221" s="11" t="str">
        <f>IFERROR(INDEX('EDC Component Dictionary'!$C$5:$C$37,MATCH('Rates Database'!J17221,'EDC Component Dictionary'!$B$5:$B$37,0)), "Energy Supply")</f>
        <v>Distribution System</v>
      </c>
      <c r="L17221" s="12"/>
      <c r="M17221" s="12">
        <v>4.5049999999999901</v>
      </c>
    </row>
    <row r="17222" spans="1:13" x14ac:dyDescent="0.3">
      <c r="A17222" s="18">
        <v>17220</v>
      </c>
      <c r="B17222" s="18">
        <f t="shared" si="538"/>
        <v>2021</v>
      </c>
      <c r="C17222" s="17">
        <v>44531</v>
      </c>
      <c r="D17222" s="18" t="s">
        <v>314</v>
      </c>
      <c r="E17222" s="18" t="s">
        <v>339</v>
      </c>
      <c r="F17222" s="18" t="str">
        <f t="shared" si="539"/>
        <v>Rowley-Customer Charge-44531</v>
      </c>
      <c r="G17222" s="11" t="s">
        <v>131</v>
      </c>
      <c r="H17222" s="11" t="s">
        <v>56</v>
      </c>
      <c r="I17222" s="11" t="s">
        <v>56</v>
      </c>
      <c r="J17222" s="11" t="s">
        <v>56</v>
      </c>
      <c r="K17222" s="11" t="str">
        <f>IFERROR(INDEX('EDC Component Dictionary'!$C$5:$C$37,MATCH('Rates Database'!J17222,'EDC Component Dictionary'!$B$5:$B$37,0)), "Energy Supply")</f>
        <v>Distribution System</v>
      </c>
      <c r="L17222" s="12"/>
      <c r="M17222" s="12">
        <v>4</v>
      </c>
    </row>
    <row r="17223" spans="1:13" x14ac:dyDescent="0.3">
      <c r="A17223" s="18">
        <v>17221</v>
      </c>
      <c r="B17223" s="18">
        <f t="shared" si="538"/>
        <v>2021</v>
      </c>
      <c r="C17223" s="17">
        <v>44531</v>
      </c>
      <c r="D17223" s="18" t="s">
        <v>314</v>
      </c>
      <c r="E17223" s="18" t="s">
        <v>353</v>
      </c>
      <c r="F17223" s="18" t="str">
        <f t="shared" si="539"/>
        <v>Concord-Customer Charge-44531</v>
      </c>
      <c r="G17223" s="11" t="s">
        <v>131</v>
      </c>
      <c r="H17223" s="11" t="s">
        <v>56</v>
      </c>
      <c r="I17223" s="11" t="s">
        <v>56</v>
      </c>
      <c r="J17223" s="11" t="s">
        <v>56</v>
      </c>
      <c r="K17223" s="11" t="str">
        <f>IFERROR(INDEX('EDC Component Dictionary'!$C$5:$C$37,MATCH('Rates Database'!J17223,'EDC Component Dictionary'!$B$5:$B$37,0)), "Energy Supply")</f>
        <v>Distribution System</v>
      </c>
      <c r="L17223" s="12"/>
      <c r="M17223" s="12">
        <v>15.0981249999999</v>
      </c>
    </row>
    <row r="17224" spans="1:13" x14ac:dyDescent="0.3">
      <c r="A17224" s="18">
        <v>17222</v>
      </c>
      <c r="B17224" s="18">
        <f t="shared" si="538"/>
        <v>2021</v>
      </c>
      <c r="C17224" s="17">
        <v>44531</v>
      </c>
      <c r="D17224" s="18" t="s">
        <v>314</v>
      </c>
      <c r="E17224" s="18" t="s">
        <v>340</v>
      </c>
      <c r="F17224" s="18" t="str">
        <f t="shared" si="539"/>
        <v>Wakefield-Customer Charge-44531</v>
      </c>
      <c r="G17224" s="11" t="s">
        <v>131</v>
      </c>
      <c r="H17224" s="11" t="s">
        <v>56</v>
      </c>
      <c r="I17224" s="11" t="s">
        <v>56</v>
      </c>
      <c r="J17224" s="11" t="s">
        <v>56</v>
      </c>
      <c r="K17224" s="11" t="str">
        <f>IFERROR(INDEX('EDC Component Dictionary'!$C$5:$C$37,MATCH('Rates Database'!J17224,'EDC Component Dictionary'!$B$5:$B$37,0)), "Energy Supply")</f>
        <v>Distribution System</v>
      </c>
      <c r="L17224" s="12"/>
      <c r="M17224" s="12">
        <v>6</v>
      </c>
    </row>
    <row r="17225" spans="1:13" x14ac:dyDescent="0.3">
      <c r="A17225" s="18">
        <v>17223</v>
      </c>
      <c r="B17225" s="18">
        <f t="shared" si="538"/>
        <v>2021</v>
      </c>
      <c r="C17225" s="17">
        <v>44531</v>
      </c>
      <c r="D17225" s="18" t="s">
        <v>314</v>
      </c>
      <c r="E17225" s="18" t="s">
        <v>341</v>
      </c>
      <c r="F17225" s="18" t="str">
        <f t="shared" si="539"/>
        <v>Hull-Customer Charge-44531</v>
      </c>
      <c r="G17225" s="11" t="s">
        <v>131</v>
      </c>
      <c r="H17225" s="11" t="s">
        <v>56</v>
      </c>
      <c r="I17225" s="11" t="s">
        <v>56</v>
      </c>
      <c r="J17225" s="11" t="s">
        <v>56</v>
      </c>
      <c r="K17225" s="11" t="str">
        <f>IFERROR(INDEX('EDC Component Dictionary'!$C$5:$C$37,MATCH('Rates Database'!J17225,'EDC Component Dictionary'!$B$5:$B$37,0)), "Energy Supply")</f>
        <v>Distribution System</v>
      </c>
      <c r="L17225" s="12"/>
      <c r="M17225" s="12">
        <v>12.0689999999999</v>
      </c>
    </row>
    <row r="17226" spans="1:13" x14ac:dyDescent="0.3">
      <c r="A17226" s="18">
        <v>17224</v>
      </c>
      <c r="B17226" s="18">
        <f t="shared" si="538"/>
        <v>2021</v>
      </c>
      <c r="C17226" s="17">
        <v>44531</v>
      </c>
      <c r="D17226" s="18" t="s">
        <v>314</v>
      </c>
      <c r="E17226" s="18" t="s">
        <v>342</v>
      </c>
      <c r="F17226" s="18" t="str">
        <f t="shared" si="539"/>
        <v>North Attleborough-Customer Charge-44531</v>
      </c>
      <c r="G17226" s="11" t="s">
        <v>131</v>
      </c>
      <c r="H17226" s="11" t="s">
        <v>56</v>
      </c>
      <c r="I17226" s="11" t="s">
        <v>56</v>
      </c>
      <c r="J17226" s="11" t="s">
        <v>56</v>
      </c>
      <c r="K17226" s="11" t="str">
        <f>IFERROR(INDEX('EDC Component Dictionary'!$C$5:$C$37,MATCH('Rates Database'!J17226,'EDC Component Dictionary'!$B$5:$B$37,0)), "Energy Supply")</f>
        <v>Distribution System</v>
      </c>
      <c r="L17226" s="12"/>
      <c r="M17226" s="12">
        <v>9.2880000000000091</v>
      </c>
    </row>
    <row r="17227" spans="1:13" x14ac:dyDescent="0.3">
      <c r="A17227" s="18">
        <v>17225</v>
      </c>
      <c r="B17227" s="18">
        <f t="shared" si="538"/>
        <v>2021</v>
      </c>
      <c r="C17227" s="17">
        <v>44531</v>
      </c>
      <c r="D17227" s="18" t="s">
        <v>314</v>
      </c>
      <c r="E17227" s="18" t="s">
        <v>343</v>
      </c>
      <c r="F17227" s="18" t="str">
        <f t="shared" si="539"/>
        <v>Holden-Customer Charge-44531</v>
      </c>
      <c r="G17227" s="11" t="s">
        <v>131</v>
      </c>
      <c r="H17227" s="11" t="s">
        <v>56</v>
      </c>
      <c r="I17227" s="11" t="s">
        <v>56</v>
      </c>
      <c r="J17227" s="11" t="s">
        <v>56</v>
      </c>
      <c r="K17227" s="11" t="str">
        <f>IFERROR(INDEX('EDC Component Dictionary'!$C$5:$C$37,MATCH('Rates Database'!J17227,'EDC Component Dictionary'!$B$5:$B$37,0)), "Energy Supply")</f>
        <v>Distribution System</v>
      </c>
      <c r="L17227" s="12"/>
      <c r="M17227" s="12">
        <v>4.25</v>
      </c>
    </row>
    <row r="17228" spans="1:13" x14ac:dyDescent="0.3">
      <c r="A17228" s="18">
        <v>17226</v>
      </c>
      <c r="B17228" s="18">
        <f t="shared" si="538"/>
        <v>2021</v>
      </c>
      <c r="C17228" s="17">
        <v>44531</v>
      </c>
      <c r="D17228" s="18" t="s">
        <v>314</v>
      </c>
      <c r="E17228" s="18" t="s">
        <v>354</v>
      </c>
      <c r="F17228" s="18" t="str">
        <f t="shared" si="539"/>
        <v>Taunton-Customer Charge-44531</v>
      </c>
      <c r="G17228" s="11" t="s">
        <v>131</v>
      </c>
      <c r="H17228" s="11" t="s">
        <v>56</v>
      </c>
      <c r="I17228" s="11" t="s">
        <v>56</v>
      </c>
      <c r="J17228" s="11" t="s">
        <v>56</v>
      </c>
      <c r="K17228" s="11" t="str">
        <f>IFERROR(INDEX('EDC Component Dictionary'!$C$5:$C$37,MATCH('Rates Database'!J17228,'EDC Component Dictionary'!$B$5:$B$37,0)), "Energy Supply")</f>
        <v>Distribution System</v>
      </c>
      <c r="L17228" s="12"/>
      <c r="M17228" s="12">
        <v>9.2244999999999902</v>
      </c>
    </row>
    <row r="17229" spans="1:13" x14ac:dyDescent="0.3">
      <c r="A17229" s="18">
        <v>17227</v>
      </c>
      <c r="B17229" s="18">
        <f t="shared" si="538"/>
        <v>2021</v>
      </c>
      <c r="C17229" s="17">
        <v>44531</v>
      </c>
      <c r="D17229" s="18" t="s">
        <v>314</v>
      </c>
      <c r="E17229" s="18" t="s">
        <v>344</v>
      </c>
      <c r="F17229" s="18" t="str">
        <f t="shared" si="539"/>
        <v>Norwood-Customer Charge-44531</v>
      </c>
      <c r="G17229" s="11" t="s">
        <v>131</v>
      </c>
      <c r="H17229" s="11" t="s">
        <v>56</v>
      </c>
      <c r="I17229" s="11" t="s">
        <v>56</v>
      </c>
      <c r="J17229" s="11" t="s">
        <v>56</v>
      </c>
      <c r="K17229" s="11" t="str">
        <f>IFERROR(INDEX('EDC Component Dictionary'!$C$5:$C$37,MATCH('Rates Database'!J17229,'EDC Component Dictionary'!$B$5:$B$37,0)), "Energy Supply")</f>
        <v>Distribution System</v>
      </c>
      <c r="L17229" s="12"/>
      <c r="M17229" s="12">
        <v>9</v>
      </c>
    </row>
    <row r="17230" spans="1:13" x14ac:dyDescent="0.3">
      <c r="A17230" s="18">
        <v>17228</v>
      </c>
      <c r="B17230" s="18">
        <f t="shared" si="538"/>
        <v>2021</v>
      </c>
      <c r="C17230" s="17">
        <v>44531</v>
      </c>
      <c r="D17230" s="18" t="s">
        <v>314</v>
      </c>
      <c r="E17230" s="18" t="s">
        <v>355</v>
      </c>
      <c r="F17230" s="18" t="str">
        <f t="shared" si="539"/>
        <v>Wellesley-Customer Charge-44531</v>
      </c>
      <c r="G17230" s="11" t="s">
        <v>131</v>
      </c>
      <c r="H17230" s="11" t="s">
        <v>56</v>
      </c>
      <c r="I17230" s="11" t="s">
        <v>56</v>
      </c>
      <c r="J17230" s="11" t="s">
        <v>56</v>
      </c>
      <c r="K17230" s="11" t="str">
        <f>IFERROR(INDEX('EDC Component Dictionary'!$C$5:$C$37,MATCH('Rates Database'!J17230,'EDC Component Dictionary'!$B$5:$B$37,0)), "Energy Supply")</f>
        <v>Distribution System</v>
      </c>
      <c r="L17230" s="12"/>
      <c r="M17230" s="12">
        <v>2.5935000000000001</v>
      </c>
    </row>
    <row r="17231" spans="1:13" x14ac:dyDescent="0.3">
      <c r="A17231" s="18">
        <v>17229</v>
      </c>
      <c r="B17231" s="18">
        <f t="shared" si="538"/>
        <v>2021</v>
      </c>
      <c r="C17231" s="17">
        <v>44531</v>
      </c>
      <c r="D17231" s="18" t="s">
        <v>314</v>
      </c>
      <c r="E17231" s="18" t="s">
        <v>345</v>
      </c>
      <c r="F17231" s="18" t="str">
        <f t="shared" si="539"/>
        <v>Russell-Customer Charge-44531</v>
      </c>
      <c r="G17231" s="11" t="s">
        <v>131</v>
      </c>
      <c r="H17231" s="11" t="s">
        <v>56</v>
      </c>
      <c r="I17231" s="11" t="s">
        <v>56</v>
      </c>
      <c r="J17231" s="11" t="s">
        <v>56</v>
      </c>
      <c r="K17231" s="11" t="str">
        <f>IFERROR(INDEX('EDC Component Dictionary'!$C$5:$C$37,MATCH('Rates Database'!J17231,'EDC Component Dictionary'!$B$5:$B$37,0)), "Energy Supply")</f>
        <v>Distribution System</v>
      </c>
      <c r="L17231" s="12"/>
      <c r="M17231" s="12">
        <v>8</v>
      </c>
    </row>
    <row r="17232" spans="1:13" x14ac:dyDescent="0.3">
      <c r="A17232" s="18">
        <v>17230</v>
      </c>
      <c r="B17232" s="18">
        <f t="shared" si="538"/>
        <v>2021</v>
      </c>
      <c r="C17232" s="17">
        <v>44531</v>
      </c>
      <c r="D17232" s="18" t="s">
        <v>314</v>
      </c>
      <c r="E17232" s="18" t="s">
        <v>346</v>
      </c>
      <c r="F17232" s="18" t="str">
        <f t="shared" si="539"/>
        <v>Chester-Customer Charge-44531</v>
      </c>
      <c r="G17232" s="11" t="s">
        <v>131</v>
      </c>
      <c r="H17232" s="11" t="s">
        <v>56</v>
      </c>
      <c r="I17232" s="11" t="s">
        <v>56</v>
      </c>
      <c r="J17232" s="11" t="s">
        <v>56</v>
      </c>
      <c r="K17232" s="11" t="str">
        <f>IFERROR(INDEX('EDC Component Dictionary'!$C$5:$C$37,MATCH('Rates Database'!J17232,'EDC Component Dictionary'!$B$5:$B$37,0)), "Energy Supply")</f>
        <v>Distribution System</v>
      </c>
      <c r="L17232" s="12"/>
      <c r="M17232" s="12">
        <v>5.9850000000000101</v>
      </c>
    </row>
    <row r="17233" spans="1:13" x14ac:dyDescent="0.3">
      <c r="A17233" s="18">
        <v>17231</v>
      </c>
      <c r="B17233" s="18">
        <f t="shared" si="538"/>
        <v>2023</v>
      </c>
      <c r="C17233" s="17">
        <v>44958</v>
      </c>
      <c r="D17233" s="18" t="s">
        <v>314</v>
      </c>
      <c r="E17233" s="18" t="s">
        <v>315</v>
      </c>
      <c r="F17233" s="18" t="str">
        <f t="shared" si="539"/>
        <v>Holyoke-Customer Charge-44958</v>
      </c>
      <c r="G17233" s="11" t="s">
        <v>131</v>
      </c>
      <c r="H17233" s="11" t="s">
        <v>56</v>
      </c>
      <c r="I17233" s="11" t="s">
        <v>56</v>
      </c>
      <c r="J17233" s="11" t="s">
        <v>56</v>
      </c>
      <c r="K17233" s="11" t="str">
        <f>IFERROR(INDEX('EDC Component Dictionary'!$C$5:$C$37,MATCH('Rates Database'!J17233,'EDC Component Dictionary'!$B$5:$B$37,0)), "Energy Supply")</f>
        <v>Distribution System</v>
      </c>
      <c r="L17233" s="12"/>
      <c r="M17233" s="12">
        <v>4.9949999999999903</v>
      </c>
    </row>
    <row r="17234" spans="1:13" x14ac:dyDescent="0.3">
      <c r="A17234" s="18">
        <v>17232</v>
      </c>
      <c r="B17234" s="18">
        <f t="shared" si="538"/>
        <v>2023</v>
      </c>
      <c r="C17234" s="17">
        <v>44958</v>
      </c>
      <c r="D17234" s="18" t="s">
        <v>314</v>
      </c>
      <c r="E17234" s="18" t="s">
        <v>316</v>
      </c>
      <c r="F17234" s="18" t="str">
        <f t="shared" si="539"/>
        <v>West Boylston-Customer Charge-44958</v>
      </c>
      <c r="G17234" s="11" t="s">
        <v>131</v>
      </c>
      <c r="H17234" s="11" t="s">
        <v>56</v>
      </c>
      <c r="I17234" s="11" t="s">
        <v>56</v>
      </c>
      <c r="J17234" s="11" t="s">
        <v>56</v>
      </c>
      <c r="K17234" s="11" t="str">
        <f>IFERROR(INDEX('EDC Component Dictionary'!$C$5:$C$37,MATCH('Rates Database'!J17234,'EDC Component Dictionary'!$B$5:$B$37,0)), "Energy Supply")</f>
        <v>Distribution System</v>
      </c>
      <c r="L17234" s="12"/>
      <c r="M17234" s="12">
        <v>4.01400000000001</v>
      </c>
    </row>
    <row r="17235" spans="1:13" x14ac:dyDescent="0.3">
      <c r="A17235" s="18">
        <v>17233</v>
      </c>
      <c r="B17235" s="18">
        <f t="shared" si="538"/>
        <v>2023</v>
      </c>
      <c r="C17235" s="17">
        <v>44958</v>
      </c>
      <c r="D17235" s="18" t="s">
        <v>314</v>
      </c>
      <c r="E17235" s="18" t="s">
        <v>348</v>
      </c>
      <c r="F17235" s="18" t="str">
        <f t="shared" si="539"/>
        <v>Middleton-Customer Charge-44958</v>
      </c>
      <c r="G17235" s="11" t="s">
        <v>131</v>
      </c>
      <c r="H17235" s="11" t="s">
        <v>56</v>
      </c>
      <c r="I17235" s="11" t="s">
        <v>56</v>
      </c>
      <c r="J17235" s="11" t="s">
        <v>56</v>
      </c>
      <c r="K17235" s="11" t="str">
        <f>IFERROR(INDEX('EDC Component Dictionary'!$C$5:$C$37,MATCH('Rates Database'!J17235,'EDC Component Dictionary'!$B$5:$B$37,0)), "Energy Supply")</f>
        <v>Distribution System</v>
      </c>
      <c r="L17235" s="12"/>
      <c r="M17235" s="12">
        <v>5.0399999999999903</v>
      </c>
    </row>
    <row r="17236" spans="1:13" x14ac:dyDescent="0.3">
      <c r="A17236" s="18">
        <v>17234</v>
      </c>
      <c r="B17236" s="18">
        <f t="shared" si="538"/>
        <v>2023</v>
      </c>
      <c r="C17236" s="17">
        <v>44958</v>
      </c>
      <c r="D17236" s="18" t="s">
        <v>314</v>
      </c>
      <c r="E17236" s="18" t="s">
        <v>317</v>
      </c>
      <c r="F17236" s="18" t="str">
        <f t="shared" si="539"/>
        <v>Danvers-Customer Charge-44958</v>
      </c>
      <c r="G17236" s="11" t="s">
        <v>131</v>
      </c>
      <c r="H17236" s="11" t="s">
        <v>56</v>
      </c>
      <c r="I17236" s="11" t="s">
        <v>56</v>
      </c>
      <c r="J17236" s="11" t="s">
        <v>56</v>
      </c>
      <c r="K17236" s="11" t="str">
        <f>IFERROR(INDEX('EDC Component Dictionary'!$C$5:$C$37,MATCH('Rates Database'!J17236,'EDC Component Dictionary'!$B$5:$B$37,0)), "Energy Supply")</f>
        <v>Distribution System</v>
      </c>
      <c r="L17236" s="12"/>
      <c r="M17236" s="12">
        <v>7.5</v>
      </c>
    </row>
    <row r="17237" spans="1:13" x14ac:dyDescent="0.3">
      <c r="A17237" s="18">
        <v>17235</v>
      </c>
      <c r="B17237" s="18">
        <f t="shared" si="538"/>
        <v>2023</v>
      </c>
      <c r="C17237" s="17">
        <v>44958</v>
      </c>
      <c r="D17237" s="18" t="s">
        <v>314</v>
      </c>
      <c r="E17237" s="18" t="s">
        <v>318</v>
      </c>
      <c r="F17237" s="18" t="str">
        <f t="shared" si="539"/>
        <v>Peabody-Customer Charge-44958</v>
      </c>
      <c r="G17237" s="11" t="s">
        <v>131</v>
      </c>
      <c r="H17237" s="11" t="s">
        <v>56</v>
      </c>
      <c r="I17237" s="11" t="s">
        <v>56</v>
      </c>
      <c r="J17237" s="11" t="s">
        <v>56</v>
      </c>
      <c r="K17237" s="11" t="str">
        <f>IFERROR(INDEX('EDC Component Dictionary'!$C$5:$C$37,MATCH('Rates Database'!J17237,'EDC Component Dictionary'!$B$5:$B$37,0)), "Energy Supply")</f>
        <v>Distribution System</v>
      </c>
      <c r="L17237" s="12"/>
      <c r="M17237" s="12">
        <v>-0.94399999999998796</v>
      </c>
    </row>
    <row r="17238" spans="1:13" x14ac:dyDescent="0.3">
      <c r="A17238" s="18">
        <v>17236</v>
      </c>
      <c r="B17238" s="18">
        <f t="shared" ref="B17238:B17301" si="540">YEAR(C17238)</f>
        <v>2023</v>
      </c>
      <c r="C17238" s="17">
        <v>44958</v>
      </c>
      <c r="D17238" s="18" t="s">
        <v>314</v>
      </c>
      <c r="E17238" s="18" t="s">
        <v>319</v>
      </c>
      <c r="F17238" s="18" t="str">
        <f t="shared" si="539"/>
        <v>Ashburnham-Customer Charge-44958</v>
      </c>
      <c r="G17238" s="11" t="s">
        <v>131</v>
      </c>
      <c r="H17238" s="11" t="s">
        <v>56</v>
      </c>
      <c r="I17238" s="11" t="s">
        <v>56</v>
      </c>
      <c r="J17238" s="11" t="s">
        <v>56</v>
      </c>
      <c r="K17238" s="11" t="str">
        <f>IFERROR(INDEX('EDC Component Dictionary'!$C$5:$C$37,MATCH('Rates Database'!J17238,'EDC Component Dictionary'!$B$5:$B$37,0)), "Energy Supply")</f>
        <v>Distribution System</v>
      </c>
      <c r="L17238" s="12"/>
      <c r="M17238" s="12">
        <v>4.5</v>
      </c>
    </row>
    <row r="17239" spans="1:13" x14ac:dyDescent="0.3">
      <c r="A17239" s="18">
        <v>17237</v>
      </c>
      <c r="B17239" s="18">
        <f t="shared" si="540"/>
        <v>2023</v>
      </c>
      <c r="C17239" s="17">
        <v>44958</v>
      </c>
      <c r="D17239" s="18" t="s">
        <v>314</v>
      </c>
      <c r="E17239" s="18" t="s">
        <v>320</v>
      </c>
      <c r="F17239" s="18" t="str">
        <f t="shared" si="539"/>
        <v>Mansfield-Customer Charge-44958</v>
      </c>
      <c r="G17239" s="11" t="s">
        <v>131</v>
      </c>
      <c r="H17239" s="11" t="s">
        <v>56</v>
      </c>
      <c r="I17239" s="11" t="s">
        <v>56</v>
      </c>
      <c r="J17239" s="11" t="s">
        <v>56</v>
      </c>
      <c r="K17239" s="11" t="str">
        <f>IFERROR(INDEX('EDC Component Dictionary'!$C$5:$C$37,MATCH('Rates Database'!J17239,'EDC Component Dictionary'!$B$5:$B$37,0)), "Energy Supply")</f>
        <v>Distribution System</v>
      </c>
      <c r="L17239" s="12"/>
      <c r="M17239" s="12">
        <v>6</v>
      </c>
    </row>
    <row r="17240" spans="1:13" x14ac:dyDescent="0.3">
      <c r="A17240" s="18">
        <v>17238</v>
      </c>
      <c r="B17240" s="18">
        <f t="shared" si="540"/>
        <v>2023</v>
      </c>
      <c r="C17240" s="17">
        <v>44958</v>
      </c>
      <c r="D17240" s="18" t="s">
        <v>314</v>
      </c>
      <c r="E17240" s="18" t="s">
        <v>321</v>
      </c>
      <c r="F17240" s="18" t="str">
        <f t="shared" si="539"/>
        <v>Braintree-Customer Charge-44958</v>
      </c>
      <c r="G17240" s="11" t="s">
        <v>131</v>
      </c>
      <c r="H17240" s="11" t="s">
        <v>56</v>
      </c>
      <c r="I17240" s="11" t="s">
        <v>56</v>
      </c>
      <c r="J17240" s="11" t="s">
        <v>56</v>
      </c>
      <c r="K17240" s="11" t="str">
        <f>IFERROR(INDEX('EDC Component Dictionary'!$C$5:$C$37,MATCH('Rates Database'!J17240,'EDC Component Dictionary'!$B$5:$B$37,0)), "Energy Supply")</f>
        <v>Distribution System</v>
      </c>
      <c r="L17240" s="12"/>
      <c r="M17240" s="12">
        <v>5.12</v>
      </c>
    </row>
    <row r="17241" spans="1:13" x14ac:dyDescent="0.3">
      <c r="A17241" s="18">
        <v>17239</v>
      </c>
      <c r="B17241" s="18">
        <f t="shared" si="540"/>
        <v>2023</v>
      </c>
      <c r="C17241" s="17">
        <v>44958</v>
      </c>
      <c r="D17241" s="18" t="s">
        <v>314</v>
      </c>
      <c r="E17241" s="18" t="s">
        <v>322</v>
      </c>
      <c r="F17241" s="18" t="str">
        <f t="shared" si="539"/>
        <v>Paxton-Customer Charge-44958</v>
      </c>
      <c r="G17241" s="11" t="s">
        <v>131</v>
      </c>
      <c r="H17241" s="11" t="s">
        <v>56</v>
      </c>
      <c r="I17241" s="11" t="s">
        <v>56</v>
      </c>
      <c r="J17241" s="11" t="s">
        <v>56</v>
      </c>
      <c r="K17241" s="11" t="str">
        <f>IFERROR(INDEX('EDC Component Dictionary'!$C$5:$C$37,MATCH('Rates Database'!J17241,'EDC Component Dictionary'!$B$5:$B$37,0)), "Energy Supply")</f>
        <v>Distribution System</v>
      </c>
      <c r="L17241" s="12"/>
      <c r="M17241" s="12">
        <v>7.5</v>
      </c>
    </row>
    <row r="17242" spans="1:13" x14ac:dyDescent="0.3">
      <c r="A17242" s="18">
        <v>17240</v>
      </c>
      <c r="B17242" s="18">
        <f t="shared" si="540"/>
        <v>2023</v>
      </c>
      <c r="C17242" s="17">
        <v>44958</v>
      </c>
      <c r="D17242" s="18" t="s">
        <v>314</v>
      </c>
      <c r="E17242" s="18" t="s">
        <v>323</v>
      </c>
      <c r="F17242" s="18" t="str">
        <f t="shared" si="539"/>
        <v>Templeton-Customer Charge-44958</v>
      </c>
      <c r="G17242" s="11" t="s">
        <v>131</v>
      </c>
      <c r="H17242" s="11" t="s">
        <v>56</v>
      </c>
      <c r="I17242" s="11" t="s">
        <v>56</v>
      </c>
      <c r="J17242" s="11" t="s">
        <v>56</v>
      </c>
      <c r="K17242" s="11" t="str">
        <f>IFERROR(INDEX('EDC Component Dictionary'!$C$5:$C$37,MATCH('Rates Database'!J17242,'EDC Component Dictionary'!$B$5:$B$37,0)), "Energy Supply")</f>
        <v>Distribution System</v>
      </c>
      <c r="L17242" s="12"/>
      <c r="M17242" s="12">
        <v>3.75</v>
      </c>
    </row>
    <row r="17243" spans="1:13" x14ac:dyDescent="0.3">
      <c r="A17243" s="18">
        <v>17241</v>
      </c>
      <c r="B17243" s="18">
        <f t="shared" si="540"/>
        <v>2023</v>
      </c>
      <c r="C17243" s="17">
        <v>44958</v>
      </c>
      <c r="D17243" s="18" t="s">
        <v>314</v>
      </c>
      <c r="E17243" s="18" t="s">
        <v>324</v>
      </c>
      <c r="F17243" s="18" t="str">
        <f t="shared" si="539"/>
        <v>Hudson-Customer Charge-44958</v>
      </c>
      <c r="G17243" s="11" t="s">
        <v>131</v>
      </c>
      <c r="H17243" s="11" t="s">
        <v>56</v>
      </c>
      <c r="I17243" s="11" t="s">
        <v>56</v>
      </c>
      <c r="J17243" s="11" t="s">
        <v>56</v>
      </c>
      <c r="K17243" s="11" t="str">
        <f>IFERROR(INDEX('EDC Component Dictionary'!$C$5:$C$37,MATCH('Rates Database'!J17243,'EDC Component Dictionary'!$B$5:$B$37,0)), "Energy Supply")</f>
        <v>Distribution System</v>
      </c>
      <c r="L17243" s="12"/>
      <c r="M17243" s="12">
        <v>2.1354000000000002</v>
      </c>
    </row>
    <row r="17244" spans="1:13" x14ac:dyDescent="0.3">
      <c r="A17244" s="18">
        <v>17242</v>
      </c>
      <c r="B17244" s="18">
        <f t="shared" si="540"/>
        <v>2023</v>
      </c>
      <c r="C17244" s="17">
        <v>44958</v>
      </c>
      <c r="D17244" s="18" t="s">
        <v>314</v>
      </c>
      <c r="E17244" s="18" t="s">
        <v>325</v>
      </c>
      <c r="F17244" s="18" t="str">
        <f t="shared" si="539"/>
        <v>Reading-Customer Charge-44958</v>
      </c>
      <c r="G17244" s="11" t="s">
        <v>131</v>
      </c>
      <c r="H17244" s="11" t="s">
        <v>56</v>
      </c>
      <c r="I17244" s="11" t="s">
        <v>56</v>
      </c>
      <c r="J17244" s="11" t="s">
        <v>56</v>
      </c>
      <c r="K17244" s="11" t="str">
        <f>IFERROR(INDEX('EDC Component Dictionary'!$C$5:$C$37,MATCH('Rates Database'!J17244,'EDC Component Dictionary'!$B$5:$B$37,0)), "Energy Supply")</f>
        <v>Distribution System</v>
      </c>
      <c r="L17244" s="12"/>
      <c r="M17244" s="12">
        <v>4.6155000000000097</v>
      </c>
    </row>
    <row r="17245" spans="1:13" x14ac:dyDescent="0.3">
      <c r="A17245" s="18">
        <v>17243</v>
      </c>
      <c r="B17245" s="18">
        <f t="shared" si="540"/>
        <v>2023</v>
      </c>
      <c r="C17245" s="17">
        <v>44958</v>
      </c>
      <c r="D17245" s="18" t="s">
        <v>314</v>
      </c>
      <c r="E17245" s="18" t="s">
        <v>326</v>
      </c>
      <c r="F17245" s="18" t="str">
        <f t="shared" si="539"/>
        <v>Shrewsbury-Customer Charge-44958</v>
      </c>
      <c r="G17245" s="11" t="s">
        <v>131</v>
      </c>
      <c r="H17245" s="11" t="s">
        <v>56</v>
      </c>
      <c r="I17245" s="11" t="s">
        <v>56</v>
      </c>
      <c r="J17245" s="11" t="s">
        <v>56</v>
      </c>
      <c r="K17245" s="11" t="str">
        <f>IFERROR(INDEX('EDC Component Dictionary'!$C$5:$C$37,MATCH('Rates Database'!J17245,'EDC Component Dictionary'!$B$5:$B$37,0)), "Energy Supply")</f>
        <v>Distribution System</v>
      </c>
      <c r="L17245" s="12"/>
      <c r="M17245" s="12">
        <v>11.549999999999899</v>
      </c>
    </row>
    <row r="17246" spans="1:13" x14ac:dyDescent="0.3">
      <c r="A17246" s="18">
        <v>17244</v>
      </c>
      <c r="B17246" s="18">
        <f t="shared" si="540"/>
        <v>2023</v>
      </c>
      <c r="C17246" s="17">
        <v>44958</v>
      </c>
      <c r="D17246" s="18" t="s">
        <v>314</v>
      </c>
      <c r="E17246" s="18" t="s">
        <v>327</v>
      </c>
      <c r="F17246" s="18" t="str">
        <f t="shared" si="539"/>
        <v>Ipswich-Customer Charge-44958</v>
      </c>
      <c r="G17246" s="11" t="s">
        <v>131</v>
      </c>
      <c r="H17246" s="11" t="s">
        <v>56</v>
      </c>
      <c r="I17246" s="11" t="s">
        <v>56</v>
      </c>
      <c r="J17246" s="11" t="s">
        <v>56</v>
      </c>
      <c r="K17246" s="11" t="str">
        <f>IFERROR(INDEX('EDC Component Dictionary'!$C$5:$C$37,MATCH('Rates Database'!J17246,'EDC Component Dictionary'!$B$5:$B$37,0)), "Energy Supply")</f>
        <v>Distribution System</v>
      </c>
      <c r="L17246" s="12"/>
      <c r="M17246" s="12">
        <v>4</v>
      </c>
    </row>
    <row r="17247" spans="1:13" x14ac:dyDescent="0.3">
      <c r="A17247" s="18">
        <v>17245</v>
      </c>
      <c r="B17247" s="18">
        <f t="shared" si="540"/>
        <v>2023</v>
      </c>
      <c r="C17247" s="17">
        <v>44958</v>
      </c>
      <c r="D17247" s="18" t="s">
        <v>314</v>
      </c>
      <c r="E17247" s="18" t="s">
        <v>328</v>
      </c>
      <c r="F17247" s="18" t="str">
        <f t="shared" si="539"/>
        <v>Westfield-Customer Charge-44958</v>
      </c>
      <c r="G17247" s="11" t="s">
        <v>131</v>
      </c>
      <c r="H17247" s="11" t="s">
        <v>56</v>
      </c>
      <c r="I17247" s="11" t="s">
        <v>56</v>
      </c>
      <c r="J17247" s="11" t="s">
        <v>56</v>
      </c>
      <c r="K17247" s="11" t="str">
        <f>IFERROR(INDEX('EDC Component Dictionary'!$C$5:$C$37,MATCH('Rates Database'!J17247,'EDC Component Dictionary'!$B$5:$B$37,0)), "Energy Supply")</f>
        <v>Distribution System</v>
      </c>
      <c r="L17247" s="12"/>
      <c r="M17247" s="12">
        <v>11.637499999999999</v>
      </c>
    </row>
    <row r="17248" spans="1:13" x14ac:dyDescent="0.3">
      <c r="A17248" s="18">
        <v>17246</v>
      </c>
      <c r="B17248" s="18">
        <f t="shared" si="540"/>
        <v>2023</v>
      </c>
      <c r="C17248" s="17">
        <v>44958</v>
      </c>
      <c r="D17248" s="18" t="s">
        <v>314</v>
      </c>
      <c r="E17248" s="18" t="s">
        <v>351</v>
      </c>
      <c r="F17248" s="18" t="str">
        <f t="shared" si="539"/>
        <v>Groton-Customer Charge-44958</v>
      </c>
      <c r="G17248" s="11" t="s">
        <v>131</v>
      </c>
      <c r="H17248" s="11" t="s">
        <v>56</v>
      </c>
      <c r="I17248" s="11" t="s">
        <v>56</v>
      </c>
      <c r="J17248" s="11" t="s">
        <v>56</v>
      </c>
      <c r="K17248" s="11" t="str">
        <f>IFERROR(INDEX('EDC Component Dictionary'!$C$5:$C$37,MATCH('Rates Database'!J17248,'EDC Component Dictionary'!$B$5:$B$37,0)), "Energy Supply")</f>
        <v>Distribution System</v>
      </c>
      <c r="L17248" s="12"/>
      <c r="M17248" s="12">
        <v>5.6199999999999903</v>
      </c>
    </row>
    <row r="17249" spans="1:13" x14ac:dyDescent="0.3">
      <c r="A17249" s="18">
        <v>17247</v>
      </c>
      <c r="B17249" s="18">
        <f t="shared" si="540"/>
        <v>2023</v>
      </c>
      <c r="C17249" s="17">
        <v>44958</v>
      </c>
      <c r="D17249" s="18" t="s">
        <v>314</v>
      </c>
      <c r="E17249" s="18" t="s">
        <v>329</v>
      </c>
      <c r="F17249" s="18" t="str">
        <f t="shared" si="539"/>
        <v>Merrimac-Customer Charge-44958</v>
      </c>
      <c r="G17249" s="11" t="s">
        <v>131</v>
      </c>
      <c r="H17249" s="11" t="s">
        <v>56</v>
      </c>
      <c r="I17249" s="11" t="s">
        <v>56</v>
      </c>
      <c r="J17249" s="11" t="s">
        <v>56</v>
      </c>
      <c r="K17249" s="11" t="str">
        <f>IFERROR(INDEX('EDC Component Dictionary'!$C$5:$C$37,MATCH('Rates Database'!J17249,'EDC Component Dictionary'!$B$5:$B$37,0)), "Energy Supply")</f>
        <v>Distribution System</v>
      </c>
      <c r="L17249" s="12"/>
      <c r="M17249" s="12">
        <v>5.5</v>
      </c>
    </row>
    <row r="17250" spans="1:13" x14ac:dyDescent="0.3">
      <c r="A17250" s="18">
        <v>17248</v>
      </c>
      <c r="B17250" s="18">
        <f t="shared" si="540"/>
        <v>2023</v>
      </c>
      <c r="C17250" s="17">
        <v>44958</v>
      </c>
      <c r="D17250" s="18" t="s">
        <v>314</v>
      </c>
      <c r="E17250" s="18" t="s">
        <v>352</v>
      </c>
      <c r="F17250" s="18" t="str">
        <f t="shared" si="539"/>
        <v>Belmont-Customer Charge-44958</v>
      </c>
      <c r="G17250" s="11" t="s">
        <v>131</v>
      </c>
      <c r="H17250" s="11" t="s">
        <v>56</v>
      </c>
      <c r="I17250" s="11" t="s">
        <v>56</v>
      </c>
      <c r="J17250" s="11" t="s">
        <v>56</v>
      </c>
      <c r="K17250" s="11" t="str">
        <f>IFERROR(INDEX('EDC Component Dictionary'!$C$5:$C$37,MATCH('Rates Database'!J17250,'EDC Component Dictionary'!$B$5:$B$37,0)), "Energy Supply")</f>
        <v>Distribution System</v>
      </c>
      <c r="L17250" s="12"/>
      <c r="M17250" s="12">
        <v>12.5999999999999</v>
      </c>
    </row>
    <row r="17251" spans="1:13" x14ac:dyDescent="0.3">
      <c r="A17251" s="18">
        <v>17249</v>
      </c>
      <c r="B17251" s="18">
        <f t="shared" si="540"/>
        <v>2023</v>
      </c>
      <c r="C17251" s="17">
        <v>44958</v>
      </c>
      <c r="D17251" s="18" t="s">
        <v>314</v>
      </c>
      <c r="E17251" s="18" t="s">
        <v>330</v>
      </c>
      <c r="F17251" s="18" t="str">
        <f t="shared" si="539"/>
        <v>Chicopee-Customer Charge-44958</v>
      </c>
      <c r="G17251" s="11" t="s">
        <v>131</v>
      </c>
      <c r="H17251" s="11" t="s">
        <v>56</v>
      </c>
      <c r="I17251" s="11" t="s">
        <v>56</v>
      </c>
      <c r="J17251" s="11" t="s">
        <v>56</v>
      </c>
      <c r="K17251" s="11" t="str">
        <f>IFERROR(INDEX('EDC Component Dictionary'!$C$5:$C$37,MATCH('Rates Database'!J17251,'EDC Component Dictionary'!$B$5:$B$37,0)), "Energy Supply")</f>
        <v>Distribution System</v>
      </c>
      <c r="L17251" s="12"/>
      <c r="M17251" s="12">
        <v>5.6</v>
      </c>
    </row>
    <row r="17252" spans="1:13" x14ac:dyDescent="0.3">
      <c r="A17252" s="18">
        <v>17250</v>
      </c>
      <c r="B17252" s="18">
        <f t="shared" si="540"/>
        <v>2023</v>
      </c>
      <c r="C17252" s="17">
        <v>44958</v>
      </c>
      <c r="D17252" s="18" t="s">
        <v>314</v>
      </c>
      <c r="E17252" s="18" t="s">
        <v>331</v>
      </c>
      <c r="F17252" s="18" t="str">
        <f t="shared" si="539"/>
        <v>Marblehead-Customer Charge-44958</v>
      </c>
      <c r="G17252" s="11" t="s">
        <v>131</v>
      </c>
      <c r="H17252" s="11" t="s">
        <v>56</v>
      </c>
      <c r="I17252" s="11" t="s">
        <v>56</v>
      </c>
      <c r="J17252" s="11" t="s">
        <v>56</v>
      </c>
      <c r="K17252" s="11" t="str">
        <f>IFERROR(INDEX('EDC Component Dictionary'!$C$5:$C$37,MATCH('Rates Database'!J17252,'EDC Component Dictionary'!$B$5:$B$37,0)), "Energy Supply")</f>
        <v>Distribution System</v>
      </c>
      <c r="L17252" s="12"/>
      <c r="M17252" s="12">
        <v>8.9999999999999805</v>
      </c>
    </row>
    <row r="17253" spans="1:13" x14ac:dyDescent="0.3">
      <c r="A17253" s="18">
        <v>17251</v>
      </c>
      <c r="B17253" s="18">
        <f t="shared" si="540"/>
        <v>2023</v>
      </c>
      <c r="C17253" s="17">
        <v>44958</v>
      </c>
      <c r="D17253" s="18" t="s">
        <v>314</v>
      </c>
      <c r="E17253" s="18" t="s">
        <v>332</v>
      </c>
      <c r="F17253" s="18" t="str">
        <f t="shared" si="539"/>
        <v>Hingham-Customer Charge-44958</v>
      </c>
      <c r="G17253" s="11" t="s">
        <v>131</v>
      </c>
      <c r="H17253" s="11" t="s">
        <v>56</v>
      </c>
      <c r="I17253" s="11" t="s">
        <v>56</v>
      </c>
      <c r="J17253" s="11" t="s">
        <v>56</v>
      </c>
      <c r="K17253" s="11" t="str">
        <f>IFERROR(INDEX('EDC Component Dictionary'!$C$5:$C$37,MATCH('Rates Database'!J17253,'EDC Component Dictionary'!$B$5:$B$37,0)), "Energy Supply")</f>
        <v>Distribution System</v>
      </c>
      <c r="L17253" s="12"/>
      <c r="M17253" s="12">
        <v>7.9739999999999798</v>
      </c>
    </row>
    <row r="17254" spans="1:13" x14ac:dyDescent="0.3">
      <c r="A17254" s="18">
        <v>17252</v>
      </c>
      <c r="B17254" s="18">
        <f t="shared" si="540"/>
        <v>2023</v>
      </c>
      <c r="C17254" s="17">
        <v>44958</v>
      </c>
      <c r="D17254" s="18" t="s">
        <v>314</v>
      </c>
      <c r="E17254" s="18" t="s">
        <v>333</v>
      </c>
      <c r="F17254" s="18" t="str">
        <f t="shared" si="539"/>
        <v>South Hadley-Customer Charge-44958</v>
      </c>
      <c r="G17254" s="11" t="s">
        <v>131</v>
      </c>
      <c r="H17254" s="11" t="s">
        <v>56</v>
      </c>
      <c r="I17254" s="11" t="s">
        <v>56</v>
      </c>
      <c r="J17254" s="11" t="s">
        <v>56</v>
      </c>
      <c r="K17254" s="11" t="str">
        <f>IFERROR(INDEX('EDC Component Dictionary'!$C$5:$C$37,MATCH('Rates Database'!J17254,'EDC Component Dictionary'!$B$5:$B$37,0)), "Energy Supply")</f>
        <v>Distribution System</v>
      </c>
      <c r="L17254" s="12"/>
      <c r="M17254" s="12">
        <v>4.7</v>
      </c>
    </row>
    <row r="17255" spans="1:13" x14ac:dyDescent="0.3">
      <c r="A17255" s="18">
        <v>17253</v>
      </c>
      <c r="B17255" s="18">
        <f t="shared" si="540"/>
        <v>2023</v>
      </c>
      <c r="C17255" s="17">
        <v>44958</v>
      </c>
      <c r="D17255" s="18" t="s">
        <v>314</v>
      </c>
      <c r="E17255" s="18" t="s">
        <v>334</v>
      </c>
      <c r="F17255" s="18" t="str">
        <f t="shared" si="539"/>
        <v>Georgetown-Customer Charge-44958</v>
      </c>
      <c r="G17255" s="11" t="s">
        <v>131</v>
      </c>
      <c r="H17255" s="11" t="s">
        <v>56</v>
      </c>
      <c r="I17255" s="11" t="s">
        <v>56</v>
      </c>
      <c r="J17255" s="11" t="s">
        <v>56</v>
      </c>
      <c r="K17255" s="11" t="str">
        <f>IFERROR(INDEX('EDC Component Dictionary'!$C$5:$C$37,MATCH('Rates Database'!J17255,'EDC Component Dictionary'!$B$5:$B$37,0)), "Energy Supply")</f>
        <v>Distribution System</v>
      </c>
      <c r="L17255" s="12"/>
      <c r="M17255" s="12">
        <v>5.2109999999999799</v>
      </c>
    </row>
    <row r="17256" spans="1:13" x14ac:dyDescent="0.3">
      <c r="A17256" s="18">
        <v>17254</v>
      </c>
      <c r="B17256" s="18">
        <f t="shared" si="540"/>
        <v>2023</v>
      </c>
      <c r="C17256" s="17">
        <v>44958</v>
      </c>
      <c r="D17256" s="18" t="s">
        <v>314</v>
      </c>
      <c r="E17256" s="18" t="s">
        <v>335</v>
      </c>
      <c r="F17256" s="18" t="str">
        <f t="shared" si="539"/>
        <v>Sterling-Customer Charge-44958</v>
      </c>
      <c r="G17256" s="11" t="s">
        <v>131</v>
      </c>
      <c r="H17256" s="11" t="s">
        <v>56</v>
      </c>
      <c r="I17256" s="11" t="s">
        <v>56</v>
      </c>
      <c r="J17256" s="11" t="s">
        <v>56</v>
      </c>
      <c r="K17256" s="11" t="str">
        <f>IFERROR(INDEX('EDC Component Dictionary'!$C$5:$C$37,MATCH('Rates Database'!J17256,'EDC Component Dictionary'!$B$5:$B$37,0)), "Energy Supply")</f>
        <v>Distribution System</v>
      </c>
      <c r="L17256" s="12"/>
      <c r="M17256" s="12">
        <v>4</v>
      </c>
    </row>
    <row r="17257" spans="1:13" x14ac:dyDescent="0.3">
      <c r="A17257" s="18">
        <v>17255</v>
      </c>
      <c r="B17257" s="18">
        <f t="shared" si="540"/>
        <v>2023</v>
      </c>
      <c r="C17257" s="17">
        <v>44958</v>
      </c>
      <c r="D17257" s="18" t="s">
        <v>314</v>
      </c>
      <c r="E17257" s="18" t="s">
        <v>336</v>
      </c>
      <c r="F17257" s="18" t="str">
        <f t="shared" si="539"/>
        <v>Littleton-Customer Charge-44958</v>
      </c>
      <c r="G17257" s="11" t="s">
        <v>131</v>
      </c>
      <c r="H17257" s="11" t="s">
        <v>56</v>
      </c>
      <c r="I17257" s="11" t="s">
        <v>56</v>
      </c>
      <c r="J17257" s="11" t="s">
        <v>56</v>
      </c>
      <c r="K17257" s="11" t="str">
        <f>IFERROR(INDEX('EDC Component Dictionary'!$C$5:$C$37,MATCH('Rates Database'!J17257,'EDC Component Dictionary'!$B$5:$B$37,0)), "Energy Supply")</f>
        <v>Distribution System</v>
      </c>
      <c r="L17257" s="12"/>
      <c r="M17257" s="12">
        <v>3.5</v>
      </c>
    </row>
    <row r="17258" spans="1:13" x14ac:dyDescent="0.3">
      <c r="A17258" s="18">
        <v>17256</v>
      </c>
      <c r="B17258" s="18">
        <f t="shared" si="540"/>
        <v>2023</v>
      </c>
      <c r="C17258" s="17">
        <v>44958</v>
      </c>
      <c r="D17258" s="18" t="s">
        <v>314</v>
      </c>
      <c r="E17258" s="18" t="s">
        <v>337</v>
      </c>
      <c r="F17258" s="18" t="str">
        <f t="shared" si="539"/>
        <v>Boylston-Customer Charge-44958</v>
      </c>
      <c r="G17258" s="11" t="s">
        <v>131</v>
      </c>
      <c r="H17258" s="11" t="s">
        <v>56</v>
      </c>
      <c r="I17258" s="11" t="s">
        <v>56</v>
      </c>
      <c r="J17258" s="11" t="s">
        <v>56</v>
      </c>
      <c r="K17258" s="11" t="str">
        <f>IFERROR(INDEX('EDC Component Dictionary'!$C$5:$C$37,MATCH('Rates Database'!J17258,'EDC Component Dictionary'!$B$5:$B$37,0)), "Energy Supply")</f>
        <v>Distribution System</v>
      </c>
      <c r="L17258" s="12"/>
      <c r="M17258" s="12">
        <v>9</v>
      </c>
    </row>
    <row r="17259" spans="1:13" x14ac:dyDescent="0.3">
      <c r="A17259" s="18">
        <v>17257</v>
      </c>
      <c r="B17259" s="18">
        <f t="shared" si="540"/>
        <v>2023</v>
      </c>
      <c r="C17259" s="17">
        <v>44958</v>
      </c>
      <c r="D17259" s="18" t="s">
        <v>314</v>
      </c>
      <c r="E17259" s="18" t="s">
        <v>338</v>
      </c>
      <c r="F17259" s="18" t="str">
        <f t="shared" si="539"/>
        <v>Princeton-Customer Charge-44958</v>
      </c>
      <c r="G17259" s="11" t="s">
        <v>131</v>
      </c>
      <c r="H17259" s="11" t="s">
        <v>56</v>
      </c>
      <c r="I17259" s="11" t="s">
        <v>56</v>
      </c>
      <c r="J17259" s="11" t="s">
        <v>56</v>
      </c>
      <c r="K17259" s="11" t="str">
        <f>IFERROR(INDEX('EDC Component Dictionary'!$C$5:$C$37,MATCH('Rates Database'!J17259,'EDC Component Dictionary'!$B$5:$B$37,0)), "Energy Supply")</f>
        <v>Distribution System</v>
      </c>
      <c r="L17259" s="12"/>
      <c r="M17259" s="12">
        <v>8.9500000000000099</v>
      </c>
    </row>
    <row r="17260" spans="1:13" x14ac:dyDescent="0.3">
      <c r="A17260" s="18">
        <v>17258</v>
      </c>
      <c r="B17260" s="18">
        <f t="shared" si="540"/>
        <v>2023</v>
      </c>
      <c r="C17260" s="17">
        <v>44958</v>
      </c>
      <c r="D17260" s="18" t="s">
        <v>314</v>
      </c>
      <c r="E17260" s="18" t="s">
        <v>347</v>
      </c>
      <c r="F17260" s="18" t="str">
        <f t="shared" si="539"/>
        <v>Middleborough-Customer Charge-44958</v>
      </c>
      <c r="G17260" s="11" t="s">
        <v>131</v>
      </c>
      <c r="H17260" s="11" t="s">
        <v>56</v>
      </c>
      <c r="I17260" s="11" t="s">
        <v>56</v>
      </c>
      <c r="J17260" s="11" t="s">
        <v>56</v>
      </c>
      <c r="K17260" s="11" t="str">
        <f>IFERROR(INDEX('EDC Component Dictionary'!$C$5:$C$37,MATCH('Rates Database'!J17260,'EDC Component Dictionary'!$B$5:$B$37,0)), "Energy Supply")</f>
        <v>Distribution System</v>
      </c>
      <c r="L17260" s="12"/>
      <c r="M17260" s="12">
        <v>4.5049999999999901</v>
      </c>
    </row>
    <row r="17261" spans="1:13" x14ac:dyDescent="0.3">
      <c r="A17261" s="18">
        <v>17259</v>
      </c>
      <c r="B17261" s="18">
        <f t="shared" si="540"/>
        <v>2023</v>
      </c>
      <c r="C17261" s="17">
        <v>44958</v>
      </c>
      <c r="D17261" s="18" t="s">
        <v>314</v>
      </c>
      <c r="E17261" s="18" t="s">
        <v>339</v>
      </c>
      <c r="F17261" s="18" t="str">
        <f t="shared" si="539"/>
        <v>Rowley-Customer Charge-44958</v>
      </c>
      <c r="G17261" s="11" t="s">
        <v>131</v>
      </c>
      <c r="H17261" s="11" t="s">
        <v>56</v>
      </c>
      <c r="I17261" s="11" t="s">
        <v>56</v>
      </c>
      <c r="J17261" s="11" t="s">
        <v>56</v>
      </c>
      <c r="K17261" s="11" t="str">
        <f>IFERROR(INDEX('EDC Component Dictionary'!$C$5:$C$37,MATCH('Rates Database'!J17261,'EDC Component Dictionary'!$B$5:$B$37,0)), "Energy Supply")</f>
        <v>Distribution System</v>
      </c>
      <c r="L17261" s="12"/>
      <c r="M17261" s="12">
        <v>4</v>
      </c>
    </row>
    <row r="17262" spans="1:13" x14ac:dyDescent="0.3">
      <c r="A17262" s="18">
        <v>17260</v>
      </c>
      <c r="B17262" s="18">
        <f t="shared" si="540"/>
        <v>2023</v>
      </c>
      <c r="C17262" s="17">
        <v>44958</v>
      </c>
      <c r="D17262" s="18" t="s">
        <v>314</v>
      </c>
      <c r="E17262" s="18" t="s">
        <v>353</v>
      </c>
      <c r="F17262" s="18" t="str">
        <f t="shared" si="539"/>
        <v>Concord-Customer Charge-44958</v>
      </c>
      <c r="G17262" s="11" t="s">
        <v>131</v>
      </c>
      <c r="H17262" s="11" t="s">
        <v>56</v>
      </c>
      <c r="I17262" s="11" t="s">
        <v>56</v>
      </c>
      <c r="J17262" s="11" t="s">
        <v>56</v>
      </c>
      <c r="K17262" s="11" t="str">
        <f>IFERROR(INDEX('EDC Component Dictionary'!$C$5:$C$37,MATCH('Rates Database'!J17262,'EDC Component Dictionary'!$B$5:$B$37,0)), "Energy Supply")</f>
        <v>Distribution System</v>
      </c>
      <c r="L17262" s="12"/>
      <c r="M17262" s="12">
        <v>7.3587499999999997</v>
      </c>
    </row>
    <row r="17263" spans="1:13" x14ac:dyDescent="0.3">
      <c r="A17263" s="18">
        <v>17261</v>
      </c>
      <c r="B17263" s="18">
        <f t="shared" si="540"/>
        <v>2023</v>
      </c>
      <c r="C17263" s="17">
        <v>44958</v>
      </c>
      <c r="D17263" s="18" t="s">
        <v>314</v>
      </c>
      <c r="E17263" s="18" t="s">
        <v>340</v>
      </c>
      <c r="F17263" s="18" t="str">
        <f t="shared" si="539"/>
        <v>Wakefield-Customer Charge-44958</v>
      </c>
      <c r="G17263" s="11" t="s">
        <v>131</v>
      </c>
      <c r="H17263" s="11" t="s">
        <v>56</v>
      </c>
      <c r="I17263" s="11" t="s">
        <v>56</v>
      </c>
      <c r="J17263" s="11" t="s">
        <v>56</v>
      </c>
      <c r="K17263" s="11" t="str">
        <f>IFERROR(INDEX('EDC Component Dictionary'!$C$5:$C$37,MATCH('Rates Database'!J17263,'EDC Component Dictionary'!$B$5:$B$37,0)), "Energy Supply")</f>
        <v>Distribution System</v>
      </c>
      <c r="L17263" s="12"/>
      <c r="M17263" s="12">
        <v>6</v>
      </c>
    </row>
    <row r="17264" spans="1:13" x14ac:dyDescent="0.3">
      <c r="A17264" s="18">
        <v>17262</v>
      </c>
      <c r="B17264" s="18">
        <f t="shared" si="540"/>
        <v>2023</v>
      </c>
      <c r="C17264" s="17">
        <v>44958</v>
      </c>
      <c r="D17264" s="18" t="s">
        <v>314</v>
      </c>
      <c r="E17264" s="18" t="s">
        <v>341</v>
      </c>
      <c r="F17264" s="18" t="str">
        <f t="shared" si="539"/>
        <v>Hull-Customer Charge-44958</v>
      </c>
      <c r="G17264" s="11" t="s">
        <v>131</v>
      </c>
      <c r="H17264" s="11" t="s">
        <v>56</v>
      </c>
      <c r="I17264" s="11" t="s">
        <v>56</v>
      </c>
      <c r="J17264" s="11" t="s">
        <v>56</v>
      </c>
      <c r="K17264" s="11" t="str">
        <f>IFERROR(INDEX('EDC Component Dictionary'!$C$5:$C$37,MATCH('Rates Database'!J17264,'EDC Component Dictionary'!$B$5:$B$37,0)), "Energy Supply")</f>
        <v>Distribution System</v>
      </c>
      <c r="L17264" s="12"/>
      <c r="M17264" s="12">
        <v>12.726000000000001</v>
      </c>
    </row>
    <row r="17265" spans="1:13" x14ac:dyDescent="0.3">
      <c r="A17265" s="18">
        <v>17263</v>
      </c>
      <c r="B17265" s="18">
        <f t="shared" si="540"/>
        <v>2023</v>
      </c>
      <c r="C17265" s="17">
        <v>44958</v>
      </c>
      <c r="D17265" s="18" t="s">
        <v>314</v>
      </c>
      <c r="E17265" s="18" t="s">
        <v>342</v>
      </c>
      <c r="F17265" s="18" t="str">
        <f t="shared" si="539"/>
        <v>North Attleborough-Customer Charge-44958</v>
      </c>
      <c r="G17265" s="11" t="s">
        <v>131</v>
      </c>
      <c r="H17265" s="11" t="s">
        <v>56</v>
      </c>
      <c r="I17265" s="11" t="s">
        <v>56</v>
      </c>
      <c r="J17265" s="11" t="s">
        <v>56</v>
      </c>
      <c r="K17265" s="11" t="str">
        <f>IFERROR(INDEX('EDC Component Dictionary'!$C$5:$C$37,MATCH('Rates Database'!J17265,'EDC Component Dictionary'!$B$5:$B$37,0)), "Energy Supply")</f>
        <v>Distribution System</v>
      </c>
      <c r="L17265" s="12"/>
      <c r="M17265" s="12">
        <v>10.32</v>
      </c>
    </row>
    <row r="17266" spans="1:13" x14ac:dyDescent="0.3">
      <c r="A17266" s="18">
        <v>17264</v>
      </c>
      <c r="B17266" s="18">
        <f t="shared" si="540"/>
        <v>2023</v>
      </c>
      <c r="C17266" s="17">
        <v>44958</v>
      </c>
      <c r="D17266" s="18" t="s">
        <v>314</v>
      </c>
      <c r="E17266" s="18" t="s">
        <v>343</v>
      </c>
      <c r="F17266" s="18" t="str">
        <f t="shared" si="539"/>
        <v>Holden-Customer Charge-44958</v>
      </c>
      <c r="G17266" s="11" t="s">
        <v>131</v>
      </c>
      <c r="H17266" s="11" t="s">
        <v>56</v>
      </c>
      <c r="I17266" s="11" t="s">
        <v>56</v>
      </c>
      <c r="J17266" s="11" t="s">
        <v>56</v>
      </c>
      <c r="K17266" s="11" t="str">
        <f>IFERROR(INDEX('EDC Component Dictionary'!$C$5:$C$37,MATCH('Rates Database'!J17266,'EDC Component Dictionary'!$B$5:$B$37,0)), "Energy Supply")</f>
        <v>Distribution System</v>
      </c>
      <c r="L17266" s="12"/>
      <c r="M17266" s="12">
        <v>4.25</v>
      </c>
    </row>
    <row r="17267" spans="1:13" x14ac:dyDescent="0.3">
      <c r="A17267" s="18">
        <v>17265</v>
      </c>
      <c r="B17267" s="18">
        <f t="shared" si="540"/>
        <v>2023</v>
      </c>
      <c r="C17267" s="17">
        <v>44958</v>
      </c>
      <c r="D17267" s="18" t="s">
        <v>314</v>
      </c>
      <c r="E17267" s="18" t="s">
        <v>354</v>
      </c>
      <c r="F17267" s="18" t="str">
        <f t="shared" si="539"/>
        <v>Taunton-Customer Charge-44958</v>
      </c>
      <c r="G17267" s="11" t="s">
        <v>131</v>
      </c>
      <c r="H17267" s="11" t="s">
        <v>56</v>
      </c>
      <c r="I17267" s="11" t="s">
        <v>56</v>
      </c>
      <c r="J17267" s="11" t="s">
        <v>56</v>
      </c>
      <c r="K17267" s="11" t="str">
        <f>IFERROR(INDEX('EDC Component Dictionary'!$C$5:$C$37,MATCH('Rates Database'!J17267,'EDC Component Dictionary'!$B$5:$B$37,0)), "Energy Supply")</f>
        <v>Distribution System</v>
      </c>
      <c r="L17267" s="12"/>
      <c r="M17267" s="12">
        <v>6.9065000000000003</v>
      </c>
    </row>
    <row r="17268" spans="1:13" x14ac:dyDescent="0.3">
      <c r="A17268" s="18">
        <v>17266</v>
      </c>
      <c r="B17268" s="18">
        <f t="shared" si="540"/>
        <v>2023</v>
      </c>
      <c r="C17268" s="17">
        <v>44958</v>
      </c>
      <c r="D17268" s="18" t="s">
        <v>314</v>
      </c>
      <c r="E17268" s="18" t="s">
        <v>344</v>
      </c>
      <c r="F17268" s="18" t="str">
        <f t="shared" si="539"/>
        <v>Norwood-Customer Charge-44958</v>
      </c>
      <c r="G17268" s="11" t="s">
        <v>131</v>
      </c>
      <c r="H17268" s="11" t="s">
        <v>56</v>
      </c>
      <c r="I17268" s="11" t="s">
        <v>56</v>
      </c>
      <c r="J17268" s="11" t="s">
        <v>56</v>
      </c>
      <c r="K17268" s="11" t="str">
        <f>IFERROR(INDEX('EDC Component Dictionary'!$C$5:$C$37,MATCH('Rates Database'!J17268,'EDC Component Dictionary'!$B$5:$B$37,0)), "Energy Supply")</f>
        <v>Distribution System</v>
      </c>
      <c r="L17268" s="12"/>
      <c r="M17268" s="12">
        <v>9</v>
      </c>
    </row>
    <row r="17269" spans="1:13" x14ac:dyDescent="0.3">
      <c r="A17269" s="18">
        <v>17267</v>
      </c>
      <c r="B17269" s="18">
        <f t="shared" si="540"/>
        <v>2023</v>
      </c>
      <c r="C17269" s="17">
        <v>44958</v>
      </c>
      <c r="D17269" s="18" t="s">
        <v>314</v>
      </c>
      <c r="E17269" s="18" t="s">
        <v>355</v>
      </c>
      <c r="F17269" s="18" t="str">
        <f t="shared" si="539"/>
        <v>Wellesley-Customer Charge-44958</v>
      </c>
      <c r="G17269" s="11" t="s">
        <v>131</v>
      </c>
      <c r="H17269" s="11" t="s">
        <v>56</v>
      </c>
      <c r="I17269" s="11" t="s">
        <v>56</v>
      </c>
      <c r="J17269" s="11" t="s">
        <v>56</v>
      </c>
      <c r="K17269" s="11" t="str">
        <f>IFERROR(INDEX('EDC Component Dictionary'!$C$5:$C$37,MATCH('Rates Database'!J17269,'EDC Component Dictionary'!$B$5:$B$37,0)), "Energy Supply")</f>
        <v>Distribution System</v>
      </c>
      <c r="L17269" s="12"/>
      <c r="M17269" s="12">
        <v>6.0657499999999898</v>
      </c>
    </row>
    <row r="17270" spans="1:13" x14ac:dyDescent="0.3">
      <c r="A17270" s="18">
        <v>17268</v>
      </c>
      <c r="B17270" s="18">
        <f t="shared" si="540"/>
        <v>2023</v>
      </c>
      <c r="C17270" s="17">
        <v>44958</v>
      </c>
      <c r="D17270" s="18" t="s">
        <v>314</v>
      </c>
      <c r="E17270" s="18" t="s">
        <v>345</v>
      </c>
      <c r="F17270" s="18" t="str">
        <f t="shared" si="539"/>
        <v>Russell-Customer Charge-44958</v>
      </c>
      <c r="G17270" s="11" t="s">
        <v>131</v>
      </c>
      <c r="H17270" s="11" t="s">
        <v>56</v>
      </c>
      <c r="I17270" s="11" t="s">
        <v>56</v>
      </c>
      <c r="J17270" s="11" t="s">
        <v>56</v>
      </c>
      <c r="K17270" s="11" t="str">
        <f>IFERROR(INDEX('EDC Component Dictionary'!$C$5:$C$37,MATCH('Rates Database'!J17270,'EDC Component Dictionary'!$B$5:$B$37,0)), "Energy Supply")</f>
        <v>Distribution System</v>
      </c>
      <c r="L17270" s="12"/>
      <c r="M17270" s="12">
        <v>8</v>
      </c>
    </row>
    <row r="17271" spans="1:13" x14ac:dyDescent="0.3">
      <c r="A17271" s="18">
        <v>17269</v>
      </c>
      <c r="B17271" s="18">
        <f t="shared" si="540"/>
        <v>2023</v>
      </c>
      <c r="C17271" s="17">
        <v>44958</v>
      </c>
      <c r="D17271" s="18" t="s">
        <v>314</v>
      </c>
      <c r="E17271" s="18" t="s">
        <v>346</v>
      </c>
      <c r="F17271" s="18" t="str">
        <f t="shared" si="539"/>
        <v>Chester-Customer Charge-44958</v>
      </c>
      <c r="G17271" s="11" t="s">
        <v>131</v>
      </c>
      <c r="H17271" s="11" t="s">
        <v>56</v>
      </c>
      <c r="I17271" s="11" t="s">
        <v>56</v>
      </c>
      <c r="J17271" s="11" t="s">
        <v>56</v>
      </c>
      <c r="K17271" s="11" t="str">
        <f>IFERROR(INDEX('EDC Component Dictionary'!$C$5:$C$37,MATCH('Rates Database'!J17271,'EDC Component Dictionary'!$B$5:$B$37,0)), "Energy Supply")</f>
        <v>Distribution System</v>
      </c>
      <c r="L17271" s="12"/>
      <c r="M17271" s="12">
        <v>5.9849999999999897</v>
      </c>
    </row>
    <row r="17272" spans="1:13" x14ac:dyDescent="0.3">
      <c r="A17272" s="18">
        <v>17270</v>
      </c>
      <c r="B17272" s="18">
        <f t="shared" si="540"/>
        <v>2020</v>
      </c>
      <c r="C17272" s="17">
        <v>44075</v>
      </c>
      <c r="D17272" s="18" t="s">
        <v>314</v>
      </c>
      <c r="E17272" s="18" t="s">
        <v>315</v>
      </c>
      <c r="F17272" s="18" t="str">
        <f t="shared" si="539"/>
        <v>Holyoke-Customer Charge-44075</v>
      </c>
      <c r="G17272" s="11" t="s">
        <v>131</v>
      </c>
      <c r="H17272" s="11" t="s">
        <v>56</v>
      </c>
      <c r="I17272" s="11" t="s">
        <v>56</v>
      </c>
      <c r="J17272" s="11" t="s">
        <v>56</v>
      </c>
      <c r="K17272" s="11" t="str">
        <f>IFERROR(INDEX('EDC Component Dictionary'!$C$5:$C$37,MATCH('Rates Database'!J17272,'EDC Component Dictionary'!$B$5:$B$37,0)), "Energy Supply")</f>
        <v>Distribution System</v>
      </c>
      <c r="L17272" s="12"/>
      <c r="M17272" s="12">
        <v>4.9949999999999903</v>
      </c>
    </row>
    <row r="17273" spans="1:13" x14ac:dyDescent="0.3">
      <c r="A17273" s="18">
        <v>17271</v>
      </c>
      <c r="B17273" s="18">
        <f t="shared" si="540"/>
        <v>2020</v>
      </c>
      <c r="C17273" s="17">
        <v>44075</v>
      </c>
      <c r="D17273" s="18" t="s">
        <v>314</v>
      </c>
      <c r="E17273" s="18" t="s">
        <v>316</v>
      </c>
      <c r="F17273" s="18" t="str">
        <f t="shared" si="539"/>
        <v>West Boylston-Customer Charge-44075</v>
      </c>
      <c r="G17273" s="11" t="s">
        <v>131</v>
      </c>
      <c r="H17273" s="11" t="s">
        <v>56</v>
      </c>
      <c r="I17273" s="11" t="s">
        <v>56</v>
      </c>
      <c r="J17273" s="11" t="s">
        <v>56</v>
      </c>
      <c r="K17273" s="11" t="str">
        <f>IFERROR(INDEX('EDC Component Dictionary'!$C$5:$C$37,MATCH('Rates Database'!J17273,'EDC Component Dictionary'!$B$5:$B$37,0)), "Energy Supply")</f>
        <v>Distribution System</v>
      </c>
      <c r="L17273" s="12"/>
      <c r="M17273" s="12">
        <v>4.01400000000001</v>
      </c>
    </row>
    <row r="17274" spans="1:13" x14ac:dyDescent="0.3">
      <c r="A17274" s="18">
        <v>17272</v>
      </c>
      <c r="B17274" s="18">
        <f t="shared" si="540"/>
        <v>2020</v>
      </c>
      <c r="C17274" s="17">
        <v>44075</v>
      </c>
      <c r="D17274" s="18" t="s">
        <v>314</v>
      </c>
      <c r="E17274" s="18" t="s">
        <v>348</v>
      </c>
      <c r="F17274" s="18" t="str">
        <f t="shared" si="539"/>
        <v>Middleton-Customer Charge-44075</v>
      </c>
      <c r="G17274" s="11" t="s">
        <v>131</v>
      </c>
      <c r="H17274" s="11" t="s">
        <v>56</v>
      </c>
      <c r="I17274" s="11" t="s">
        <v>56</v>
      </c>
      <c r="J17274" s="11" t="s">
        <v>56</v>
      </c>
      <c r="K17274" s="11" t="str">
        <f>IFERROR(INDEX('EDC Component Dictionary'!$C$5:$C$37,MATCH('Rates Database'!J17274,'EDC Component Dictionary'!$B$5:$B$37,0)), "Energy Supply")</f>
        <v>Distribution System</v>
      </c>
      <c r="L17274" s="12"/>
      <c r="M17274" s="12">
        <v>5.0399999999999903</v>
      </c>
    </row>
    <row r="17275" spans="1:13" x14ac:dyDescent="0.3">
      <c r="A17275" s="18">
        <v>17273</v>
      </c>
      <c r="B17275" s="18">
        <f t="shared" si="540"/>
        <v>2020</v>
      </c>
      <c r="C17275" s="17">
        <v>44075</v>
      </c>
      <c r="D17275" s="18" t="s">
        <v>314</v>
      </c>
      <c r="E17275" s="18" t="s">
        <v>317</v>
      </c>
      <c r="F17275" s="18" t="str">
        <f t="shared" si="539"/>
        <v>Danvers-Customer Charge-44075</v>
      </c>
      <c r="G17275" s="11" t="s">
        <v>131</v>
      </c>
      <c r="H17275" s="11" t="s">
        <v>56</v>
      </c>
      <c r="I17275" s="11" t="s">
        <v>56</v>
      </c>
      <c r="J17275" s="11" t="s">
        <v>56</v>
      </c>
      <c r="K17275" s="11" t="str">
        <f>IFERROR(INDEX('EDC Component Dictionary'!$C$5:$C$37,MATCH('Rates Database'!J17275,'EDC Component Dictionary'!$B$5:$B$37,0)), "Energy Supply")</f>
        <v>Distribution System</v>
      </c>
      <c r="L17275" s="12"/>
      <c r="M17275" s="12">
        <v>5</v>
      </c>
    </row>
    <row r="17276" spans="1:13" x14ac:dyDescent="0.3">
      <c r="A17276" s="18">
        <v>17274</v>
      </c>
      <c r="B17276" s="18">
        <f t="shared" si="540"/>
        <v>2020</v>
      </c>
      <c r="C17276" s="17">
        <v>44075</v>
      </c>
      <c r="D17276" s="18" t="s">
        <v>314</v>
      </c>
      <c r="E17276" s="18" t="s">
        <v>318</v>
      </c>
      <c r="F17276" s="18" t="str">
        <f t="shared" si="539"/>
        <v>Peabody-Customer Charge-44075</v>
      </c>
      <c r="G17276" s="11" t="s">
        <v>131</v>
      </c>
      <c r="H17276" s="11" t="s">
        <v>56</v>
      </c>
      <c r="I17276" s="11" t="s">
        <v>56</v>
      </c>
      <c r="J17276" s="11" t="s">
        <v>56</v>
      </c>
      <c r="K17276" s="11" t="str">
        <f>IFERROR(INDEX('EDC Component Dictionary'!$C$5:$C$37,MATCH('Rates Database'!J17276,'EDC Component Dictionary'!$B$5:$B$37,0)), "Energy Supply")</f>
        <v>Distribution System</v>
      </c>
      <c r="L17276" s="12"/>
      <c r="M17276" s="12">
        <v>1.2919999999999801</v>
      </c>
    </row>
    <row r="17277" spans="1:13" x14ac:dyDescent="0.3">
      <c r="A17277" s="18">
        <v>17275</v>
      </c>
      <c r="B17277" s="18">
        <f t="shared" si="540"/>
        <v>2020</v>
      </c>
      <c r="C17277" s="17">
        <v>44075</v>
      </c>
      <c r="D17277" s="18" t="s">
        <v>314</v>
      </c>
      <c r="E17277" s="18" t="s">
        <v>319</v>
      </c>
      <c r="F17277" s="18" t="str">
        <f t="shared" si="539"/>
        <v>Ashburnham-Customer Charge-44075</v>
      </c>
      <c r="G17277" s="11" t="s">
        <v>131</v>
      </c>
      <c r="H17277" s="11" t="s">
        <v>56</v>
      </c>
      <c r="I17277" s="11" t="s">
        <v>56</v>
      </c>
      <c r="J17277" s="11" t="s">
        <v>56</v>
      </c>
      <c r="K17277" s="11" t="str">
        <f>IFERROR(INDEX('EDC Component Dictionary'!$C$5:$C$37,MATCH('Rates Database'!J17277,'EDC Component Dictionary'!$B$5:$B$37,0)), "Energy Supply")</f>
        <v>Distribution System</v>
      </c>
      <c r="L17277" s="12"/>
      <c r="M17277" s="12">
        <v>4.5</v>
      </c>
    </row>
    <row r="17278" spans="1:13" x14ac:dyDescent="0.3">
      <c r="A17278" s="18">
        <v>17276</v>
      </c>
      <c r="B17278" s="18">
        <f t="shared" si="540"/>
        <v>2020</v>
      </c>
      <c r="C17278" s="17">
        <v>44075</v>
      </c>
      <c r="D17278" s="18" t="s">
        <v>314</v>
      </c>
      <c r="E17278" s="18" t="s">
        <v>320</v>
      </c>
      <c r="F17278" s="18" t="str">
        <f t="shared" si="539"/>
        <v>Mansfield-Customer Charge-44075</v>
      </c>
      <c r="G17278" s="11" t="s">
        <v>131</v>
      </c>
      <c r="H17278" s="11" t="s">
        <v>56</v>
      </c>
      <c r="I17278" s="11" t="s">
        <v>56</v>
      </c>
      <c r="J17278" s="11" t="s">
        <v>56</v>
      </c>
      <c r="K17278" s="11" t="str">
        <f>IFERROR(INDEX('EDC Component Dictionary'!$C$5:$C$37,MATCH('Rates Database'!J17278,'EDC Component Dictionary'!$B$5:$B$37,0)), "Energy Supply")</f>
        <v>Distribution System</v>
      </c>
      <c r="L17278" s="12"/>
      <c r="M17278" s="12">
        <v>4</v>
      </c>
    </row>
    <row r="17279" spans="1:13" x14ac:dyDescent="0.3">
      <c r="A17279" s="18">
        <v>17277</v>
      </c>
      <c r="B17279" s="18">
        <f t="shared" si="540"/>
        <v>2020</v>
      </c>
      <c r="C17279" s="17">
        <v>44075</v>
      </c>
      <c r="D17279" s="18" t="s">
        <v>314</v>
      </c>
      <c r="E17279" s="18" t="s">
        <v>321</v>
      </c>
      <c r="F17279" s="18" t="str">
        <f t="shared" si="539"/>
        <v>Braintree-Customer Charge-44075</v>
      </c>
      <c r="G17279" s="11" t="s">
        <v>131</v>
      </c>
      <c r="H17279" s="11" t="s">
        <v>56</v>
      </c>
      <c r="I17279" s="11" t="s">
        <v>56</v>
      </c>
      <c r="J17279" s="11" t="s">
        <v>56</v>
      </c>
      <c r="K17279" s="11" t="str">
        <f>IFERROR(INDEX('EDC Component Dictionary'!$C$5:$C$37,MATCH('Rates Database'!J17279,'EDC Component Dictionary'!$B$5:$B$37,0)), "Energy Supply")</f>
        <v>Distribution System</v>
      </c>
      <c r="L17279" s="12"/>
      <c r="M17279" s="12">
        <v>5.12</v>
      </c>
    </row>
    <row r="17280" spans="1:13" x14ac:dyDescent="0.3">
      <c r="A17280" s="18">
        <v>17278</v>
      </c>
      <c r="B17280" s="18">
        <f t="shared" si="540"/>
        <v>2020</v>
      </c>
      <c r="C17280" s="17">
        <v>44075</v>
      </c>
      <c r="D17280" s="18" t="s">
        <v>314</v>
      </c>
      <c r="E17280" s="18" t="s">
        <v>322</v>
      </c>
      <c r="F17280" s="18" t="str">
        <f t="shared" si="539"/>
        <v>Paxton-Customer Charge-44075</v>
      </c>
      <c r="G17280" s="11" t="s">
        <v>131</v>
      </c>
      <c r="H17280" s="11" t="s">
        <v>56</v>
      </c>
      <c r="I17280" s="11" t="s">
        <v>56</v>
      </c>
      <c r="J17280" s="11" t="s">
        <v>56</v>
      </c>
      <c r="K17280" s="11" t="str">
        <f>IFERROR(INDEX('EDC Component Dictionary'!$C$5:$C$37,MATCH('Rates Database'!J17280,'EDC Component Dictionary'!$B$5:$B$37,0)), "Energy Supply")</f>
        <v>Distribution System</v>
      </c>
      <c r="L17280" s="12"/>
      <c r="M17280" s="12">
        <v>5</v>
      </c>
    </row>
    <row r="17281" spans="1:13" x14ac:dyDescent="0.3">
      <c r="A17281" s="18">
        <v>17279</v>
      </c>
      <c r="B17281" s="18">
        <f t="shared" si="540"/>
        <v>2020</v>
      </c>
      <c r="C17281" s="17">
        <v>44075</v>
      </c>
      <c r="D17281" s="18" t="s">
        <v>314</v>
      </c>
      <c r="E17281" s="18" t="s">
        <v>323</v>
      </c>
      <c r="F17281" s="18" t="str">
        <f t="shared" si="539"/>
        <v>Templeton-Customer Charge-44075</v>
      </c>
      <c r="G17281" s="11" t="s">
        <v>131</v>
      </c>
      <c r="H17281" s="11" t="s">
        <v>56</v>
      </c>
      <c r="I17281" s="11" t="s">
        <v>56</v>
      </c>
      <c r="J17281" s="11" t="s">
        <v>56</v>
      </c>
      <c r="K17281" s="11" t="str">
        <f>IFERROR(INDEX('EDC Component Dictionary'!$C$5:$C$37,MATCH('Rates Database'!J17281,'EDC Component Dictionary'!$B$5:$B$37,0)), "Energy Supply")</f>
        <v>Distribution System</v>
      </c>
      <c r="L17281" s="12"/>
      <c r="M17281" s="12">
        <v>3.75</v>
      </c>
    </row>
    <row r="17282" spans="1:13" x14ac:dyDescent="0.3">
      <c r="A17282" s="18">
        <v>17280</v>
      </c>
      <c r="B17282" s="18">
        <f t="shared" si="540"/>
        <v>2020</v>
      </c>
      <c r="C17282" s="17">
        <v>44075</v>
      </c>
      <c r="D17282" s="18" t="s">
        <v>314</v>
      </c>
      <c r="E17282" s="18" t="s">
        <v>324</v>
      </c>
      <c r="F17282" s="18" t="str">
        <f t="shared" si="539"/>
        <v>Hudson-Customer Charge-44075</v>
      </c>
      <c r="G17282" s="11" t="s">
        <v>131</v>
      </c>
      <c r="H17282" s="11" t="s">
        <v>56</v>
      </c>
      <c r="I17282" s="11" t="s">
        <v>56</v>
      </c>
      <c r="J17282" s="11" t="s">
        <v>56</v>
      </c>
      <c r="K17282" s="11" t="str">
        <f>IFERROR(INDEX('EDC Component Dictionary'!$C$5:$C$37,MATCH('Rates Database'!J17282,'EDC Component Dictionary'!$B$5:$B$37,0)), "Energy Supply")</f>
        <v>Distribution System</v>
      </c>
      <c r="L17282" s="12"/>
      <c r="M17282" s="12">
        <v>1.8153999999999999</v>
      </c>
    </row>
    <row r="17283" spans="1:13" x14ac:dyDescent="0.3">
      <c r="A17283" s="18">
        <v>17281</v>
      </c>
      <c r="B17283" s="18">
        <f t="shared" si="540"/>
        <v>2020</v>
      </c>
      <c r="C17283" s="17">
        <v>44075</v>
      </c>
      <c r="D17283" s="18" t="s">
        <v>314</v>
      </c>
      <c r="E17283" s="18" t="s">
        <v>325</v>
      </c>
      <c r="F17283" s="18" t="str">
        <f t="shared" si="539"/>
        <v>Reading-Customer Charge-44075</v>
      </c>
      <c r="G17283" s="11" t="s">
        <v>131</v>
      </c>
      <c r="H17283" s="11" t="s">
        <v>56</v>
      </c>
      <c r="I17283" s="11" t="s">
        <v>56</v>
      </c>
      <c r="J17283" s="11" t="s">
        <v>56</v>
      </c>
      <c r="K17283" s="11" t="str">
        <f>IFERROR(INDEX('EDC Component Dictionary'!$C$5:$C$37,MATCH('Rates Database'!J17283,'EDC Component Dictionary'!$B$5:$B$37,0)), "Energy Supply")</f>
        <v>Distribution System</v>
      </c>
      <c r="L17283" s="12"/>
      <c r="M17283" s="12">
        <v>4.3520000000000003</v>
      </c>
    </row>
    <row r="17284" spans="1:13" x14ac:dyDescent="0.3">
      <c r="A17284" s="18">
        <v>17282</v>
      </c>
      <c r="B17284" s="18">
        <f t="shared" si="540"/>
        <v>2020</v>
      </c>
      <c r="C17284" s="17">
        <v>44075</v>
      </c>
      <c r="D17284" s="18" t="s">
        <v>314</v>
      </c>
      <c r="E17284" s="18" t="s">
        <v>326</v>
      </c>
      <c r="F17284" s="18" t="str">
        <f t="shared" ref="F17284:F17347" si="541">_xlfn.CONCAT(E17284,"-",J17284,"-",C17284)</f>
        <v>Shrewsbury-Customer Charge-44075</v>
      </c>
      <c r="G17284" s="11" t="s">
        <v>131</v>
      </c>
      <c r="H17284" s="11" t="s">
        <v>56</v>
      </c>
      <c r="I17284" s="11" t="s">
        <v>56</v>
      </c>
      <c r="J17284" s="11" t="s">
        <v>56</v>
      </c>
      <c r="K17284" s="11" t="str">
        <f>IFERROR(INDEX('EDC Component Dictionary'!$C$5:$C$37,MATCH('Rates Database'!J17284,'EDC Component Dictionary'!$B$5:$B$37,0)), "Energy Supply")</f>
        <v>Distribution System</v>
      </c>
      <c r="L17284" s="12"/>
      <c r="M17284" s="12">
        <v>5</v>
      </c>
    </row>
    <row r="17285" spans="1:13" x14ac:dyDescent="0.3">
      <c r="A17285" s="18">
        <v>17283</v>
      </c>
      <c r="B17285" s="18">
        <f t="shared" si="540"/>
        <v>2020</v>
      </c>
      <c r="C17285" s="17">
        <v>44075</v>
      </c>
      <c r="D17285" s="18" t="s">
        <v>314</v>
      </c>
      <c r="E17285" s="18" t="s">
        <v>327</v>
      </c>
      <c r="F17285" s="18" t="str">
        <f t="shared" si="541"/>
        <v>Ipswich-Customer Charge-44075</v>
      </c>
      <c r="G17285" s="11" t="s">
        <v>131</v>
      </c>
      <c r="H17285" s="11" t="s">
        <v>56</v>
      </c>
      <c r="I17285" s="11" t="s">
        <v>56</v>
      </c>
      <c r="J17285" s="11" t="s">
        <v>56</v>
      </c>
      <c r="K17285" s="11" t="str">
        <f>IFERROR(INDEX('EDC Component Dictionary'!$C$5:$C$37,MATCH('Rates Database'!J17285,'EDC Component Dictionary'!$B$5:$B$37,0)), "Energy Supply")</f>
        <v>Distribution System</v>
      </c>
      <c r="L17285" s="12"/>
      <c r="M17285" s="12">
        <v>4</v>
      </c>
    </row>
    <row r="17286" spans="1:13" x14ac:dyDescent="0.3">
      <c r="A17286" s="18">
        <v>17284</v>
      </c>
      <c r="B17286" s="18">
        <f t="shared" si="540"/>
        <v>2020</v>
      </c>
      <c r="C17286" s="17">
        <v>44075</v>
      </c>
      <c r="D17286" s="18" t="s">
        <v>314</v>
      </c>
      <c r="E17286" s="18" t="s">
        <v>328</v>
      </c>
      <c r="F17286" s="18" t="str">
        <f t="shared" si="541"/>
        <v>Westfield-Customer Charge-44075</v>
      </c>
      <c r="G17286" s="11" t="s">
        <v>131</v>
      </c>
      <c r="H17286" s="11" t="s">
        <v>56</v>
      </c>
      <c r="I17286" s="11" t="s">
        <v>56</v>
      </c>
      <c r="J17286" s="11" t="s">
        <v>56</v>
      </c>
      <c r="K17286" s="11" t="str">
        <f>IFERROR(INDEX('EDC Component Dictionary'!$C$5:$C$37,MATCH('Rates Database'!J17286,'EDC Component Dictionary'!$B$5:$B$37,0)), "Energy Supply")</f>
        <v>Distribution System</v>
      </c>
      <c r="L17286" s="12"/>
      <c r="M17286" s="12">
        <v>11.637499999999999</v>
      </c>
    </row>
    <row r="17287" spans="1:13" x14ac:dyDescent="0.3">
      <c r="A17287" s="18">
        <v>17285</v>
      </c>
      <c r="B17287" s="18">
        <f t="shared" si="540"/>
        <v>2020</v>
      </c>
      <c r="C17287" s="17">
        <v>44075</v>
      </c>
      <c r="D17287" s="18" t="s">
        <v>314</v>
      </c>
      <c r="E17287" s="18" t="s">
        <v>351</v>
      </c>
      <c r="F17287" s="18" t="str">
        <f t="shared" si="541"/>
        <v>Groton-Customer Charge-44075</v>
      </c>
      <c r="G17287" s="11" t="s">
        <v>131</v>
      </c>
      <c r="H17287" s="11" t="s">
        <v>56</v>
      </c>
      <c r="I17287" s="11" t="s">
        <v>56</v>
      </c>
      <c r="J17287" s="11" t="s">
        <v>56</v>
      </c>
      <c r="K17287" s="11" t="str">
        <f>IFERROR(INDEX('EDC Component Dictionary'!$C$5:$C$37,MATCH('Rates Database'!J17287,'EDC Component Dictionary'!$B$5:$B$37,0)), "Energy Supply")</f>
        <v>Distribution System</v>
      </c>
      <c r="L17287" s="12"/>
      <c r="M17287" s="12">
        <v>5.6199999999999903</v>
      </c>
    </row>
    <row r="17288" spans="1:13" x14ac:dyDescent="0.3">
      <c r="A17288" s="18">
        <v>17286</v>
      </c>
      <c r="B17288" s="18">
        <f t="shared" si="540"/>
        <v>2020</v>
      </c>
      <c r="C17288" s="17">
        <v>44075</v>
      </c>
      <c r="D17288" s="18" t="s">
        <v>314</v>
      </c>
      <c r="E17288" s="18" t="s">
        <v>329</v>
      </c>
      <c r="F17288" s="18" t="str">
        <f t="shared" si="541"/>
        <v>Merrimac-Customer Charge-44075</v>
      </c>
      <c r="G17288" s="11" t="s">
        <v>131</v>
      </c>
      <c r="H17288" s="11" t="s">
        <v>56</v>
      </c>
      <c r="I17288" s="11" t="s">
        <v>56</v>
      </c>
      <c r="J17288" s="11" t="s">
        <v>56</v>
      </c>
      <c r="K17288" s="11" t="str">
        <f>IFERROR(INDEX('EDC Component Dictionary'!$C$5:$C$37,MATCH('Rates Database'!J17288,'EDC Component Dictionary'!$B$5:$B$37,0)), "Energy Supply")</f>
        <v>Distribution System</v>
      </c>
      <c r="L17288" s="12"/>
      <c r="M17288" s="12">
        <v>5.5</v>
      </c>
    </row>
    <row r="17289" spans="1:13" x14ac:dyDescent="0.3">
      <c r="A17289" s="18">
        <v>17287</v>
      </c>
      <c r="B17289" s="18">
        <f t="shared" si="540"/>
        <v>2020</v>
      </c>
      <c r="C17289" s="17">
        <v>44075</v>
      </c>
      <c r="D17289" s="18" t="s">
        <v>314</v>
      </c>
      <c r="E17289" s="18" t="s">
        <v>352</v>
      </c>
      <c r="F17289" s="18" t="str">
        <f t="shared" si="541"/>
        <v>Belmont-Customer Charge-44075</v>
      </c>
      <c r="G17289" s="11" t="s">
        <v>131</v>
      </c>
      <c r="H17289" s="11" t="s">
        <v>56</v>
      </c>
      <c r="I17289" s="11" t="s">
        <v>56</v>
      </c>
      <c r="J17289" s="11" t="s">
        <v>56</v>
      </c>
      <c r="K17289" s="11" t="str">
        <f>IFERROR(INDEX('EDC Component Dictionary'!$C$5:$C$37,MATCH('Rates Database'!J17289,'EDC Component Dictionary'!$B$5:$B$37,0)), "Energy Supply")</f>
        <v>Distribution System</v>
      </c>
      <c r="L17289" s="12"/>
      <c r="M17289" s="12">
        <v>10.5999999999999</v>
      </c>
    </row>
    <row r="17290" spans="1:13" x14ac:dyDescent="0.3">
      <c r="A17290" s="18">
        <v>17288</v>
      </c>
      <c r="B17290" s="18">
        <f t="shared" si="540"/>
        <v>2020</v>
      </c>
      <c r="C17290" s="17">
        <v>44075</v>
      </c>
      <c r="D17290" s="18" t="s">
        <v>314</v>
      </c>
      <c r="E17290" s="18" t="s">
        <v>330</v>
      </c>
      <c r="F17290" s="18" t="str">
        <f t="shared" si="541"/>
        <v>Chicopee-Customer Charge-44075</v>
      </c>
      <c r="G17290" s="11" t="s">
        <v>131</v>
      </c>
      <c r="H17290" s="11" t="s">
        <v>56</v>
      </c>
      <c r="I17290" s="11" t="s">
        <v>56</v>
      </c>
      <c r="J17290" s="11" t="s">
        <v>56</v>
      </c>
      <c r="K17290" s="11" t="str">
        <f>IFERROR(INDEX('EDC Component Dictionary'!$C$5:$C$37,MATCH('Rates Database'!J17290,'EDC Component Dictionary'!$B$5:$B$37,0)), "Energy Supply")</f>
        <v>Distribution System</v>
      </c>
      <c r="L17290" s="12"/>
      <c r="M17290" s="12">
        <v>5.6</v>
      </c>
    </row>
    <row r="17291" spans="1:13" x14ac:dyDescent="0.3">
      <c r="A17291" s="18">
        <v>17289</v>
      </c>
      <c r="B17291" s="18">
        <f t="shared" si="540"/>
        <v>2020</v>
      </c>
      <c r="C17291" s="17">
        <v>44075</v>
      </c>
      <c r="D17291" s="18" t="s">
        <v>314</v>
      </c>
      <c r="E17291" s="18" t="s">
        <v>331</v>
      </c>
      <c r="F17291" s="18" t="str">
        <f t="shared" si="541"/>
        <v>Marblehead-Customer Charge-44075</v>
      </c>
      <c r="G17291" s="11" t="s">
        <v>131</v>
      </c>
      <c r="H17291" s="11" t="s">
        <v>56</v>
      </c>
      <c r="I17291" s="11" t="s">
        <v>56</v>
      </c>
      <c r="J17291" s="11" t="s">
        <v>56</v>
      </c>
      <c r="K17291" s="11" t="str">
        <f>IFERROR(INDEX('EDC Component Dictionary'!$C$5:$C$37,MATCH('Rates Database'!J17291,'EDC Component Dictionary'!$B$5:$B$37,0)), "Energy Supply")</f>
        <v>Distribution System</v>
      </c>
      <c r="L17291" s="12"/>
      <c r="M17291" s="12">
        <v>0.82999999999999796</v>
      </c>
    </row>
    <row r="17292" spans="1:13" x14ac:dyDescent="0.3">
      <c r="A17292" s="18">
        <v>17290</v>
      </c>
      <c r="B17292" s="18">
        <f t="shared" si="540"/>
        <v>2020</v>
      </c>
      <c r="C17292" s="17">
        <v>44075</v>
      </c>
      <c r="D17292" s="18" t="s">
        <v>314</v>
      </c>
      <c r="E17292" s="18" t="s">
        <v>332</v>
      </c>
      <c r="F17292" s="18" t="str">
        <f t="shared" si="541"/>
        <v>Hingham-Customer Charge-44075</v>
      </c>
      <c r="G17292" s="11" t="s">
        <v>131</v>
      </c>
      <c r="H17292" s="11" t="s">
        <v>56</v>
      </c>
      <c r="I17292" s="11" t="s">
        <v>56</v>
      </c>
      <c r="J17292" s="11" t="s">
        <v>56</v>
      </c>
      <c r="K17292" s="11" t="str">
        <f>IFERROR(INDEX('EDC Component Dictionary'!$C$5:$C$37,MATCH('Rates Database'!J17292,'EDC Component Dictionary'!$B$5:$B$37,0)), "Energy Supply")</f>
        <v>Distribution System</v>
      </c>
      <c r="L17292" s="12"/>
      <c r="M17292" s="12">
        <v>7.9739999999999798</v>
      </c>
    </row>
    <row r="17293" spans="1:13" x14ac:dyDescent="0.3">
      <c r="A17293" s="18">
        <v>17291</v>
      </c>
      <c r="B17293" s="18">
        <f t="shared" si="540"/>
        <v>2020</v>
      </c>
      <c r="C17293" s="17">
        <v>44075</v>
      </c>
      <c r="D17293" s="18" t="s">
        <v>314</v>
      </c>
      <c r="E17293" s="18" t="s">
        <v>333</v>
      </c>
      <c r="F17293" s="18" t="str">
        <f t="shared" si="541"/>
        <v>South Hadley-Customer Charge-44075</v>
      </c>
      <c r="G17293" s="11" t="s">
        <v>131</v>
      </c>
      <c r="H17293" s="11" t="s">
        <v>56</v>
      </c>
      <c r="I17293" s="11" t="s">
        <v>56</v>
      </c>
      <c r="J17293" s="11" t="s">
        <v>56</v>
      </c>
      <c r="K17293" s="11" t="str">
        <f>IFERROR(INDEX('EDC Component Dictionary'!$C$5:$C$37,MATCH('Rates Database'!J17293,'EDC Component Dictionary'!$B$5:$B$37,0)), "Energy Supply")</f>
        <v>Distribution System</v>
      </c>
      <c r="L17293" s="12"/>
      <c r="M17293" s="12">
        <v>4.7</v>
      </c>
    </row>
    <row r="17294" spans="1:13" x14ac:dyDescent="0.3">
      <c r="A17294" s="18">
        <v>17292</v>
      </c>
      <c r="B17294" s="18">
        <f t="shared" si="540"/>
        <v>2020</v>
      </c>
      <c r="C17294" s="17">
        <v>44075</v>
      </c>
      <c r="D17294" s="18" t="s">
        <v>314</v>
      </c>
      <c r="E17294" s="18" t="s">
        <v>334</v>
      </c>
      <c r="F17294" s="18" t="str">
        <f t="shared" si="541"/>
        <v>Georgetown-Customer Charge-44075</v>
      </c>
      <c r="G17294" s="11" t="s">
        <v>131</v>
      </c>
      <c r="H17294" s="11" t="s">
        <v>56</v>
      </c>
      <c r="I17294" s="11" t="s">
        <v>56</v>
      </c>
      <c r="J17294" s="11" t="s">
        <v>56</v>
      </c>
      <c r="K17294" s="11" t="str">
        <f>IFERROR(INDEX('EDC Component Dictionary'!$C$5:$C$37,MATCH('Rates Database'!J17294,'EDC Component Dictionary'!$B$5:$B$37,0)), "Energy Supply")</f>
        <v>Distribution System</v>
      </c>
      <c r="L17294" s="12"/>
      <c r="M17294" s="12">
        <v>5.41099999999998</v>
      </c>
    </row>
    <row r="17295" spans="1:13" x14ac:dyDescent="0.3">
      <c r="A17295" s="18">
        <v>17293</v>
      </c>
      <c r="B17295" s="18">
        <f t="shared" si="540"/>
        <v>2020</v>
      </c>
      <c r="C17295" s="17">
        <v>44075</v>
      </c>
      <c r="D17295" s="18" t="s">
        <v>314</v>
      </c>
      <c r="E17295" s="18" t="s">
        <v>335</v>
      </c>
      <c r="F17295" s="18" t="str">
        <f t="shared" si="541"/>
        <v>Sterling-Customer Charge-44075</v>
      </c>
      <c r="G17295" s="11" t="s">
        <v>131</v>
      </c>
      <c r="H17295" s="11" t="s">
        <v>56</v>
      </c>
      <c r="I17295" s="11" t="s">
        <v>56</v>
      </c>
      <c r="J17295" s="11" t="s">
        <v>56</v>
      </c>
      <c r="K17295" s="11" t="str">
        <f>IFERROR(INDEX('EDC Component Dictionary'!$C$5:$C$37,MATCH('Rates Database'!J17295,'EDC Component Dictionary'!$B$5:$B$37,0)), "Energy Supply")</f>
        <v>Distribution System</v>
      </c>
      <c r="L17295" s="12"/>
      <c r="M17295" s="12">
        <v>3.9999999999999898</v>
      </c>
    </row>
    <row r="17296" spans="1:13" x14ac:dyDescent="0.3">
      <c r="A17296" s="18">
        <v>17294</v>
      </c>
      <c r="B17296" s="18">
        <f t="shared" si="540"/>
        <v>2020</v>
      </c>
      <c r="C17296" s="17">
        <v>44075</v>
      </c>
      <c r="D17296" s="18" t="s">
        <v>314</v>
      </c>
      <c r="E17296" s="18" t="s">
        <v>336</v>
      </c>
      <c r="F17296" s="18" t="str">
        <f t="shared" si="541"/>
        <v>Littleton-Customer Charge-44075</v>
      </c>
      <c r="G17296" s="11" t="s">
        <v>131</v>
      </c>
      <c r="H17296" s="11" t="s">
        <v>56</v>
      </c>
      <c r="I17296" s="11" t="s">
        <v>56</v>
      </c>
      <c r="J17296" s="11" t="s">
        <v>56</v>
      </c>
      <c r="K17296" s="11" t="str">
        <f>IFERROR(INDEX('EDC Component Dictionary'!$C$5:$C$37,MATCH('Rates Database'!J17296,'EDC Component Dictionary'!$B$5:$B$37,0)), "Energy Supply")</f>
        <v>Distribution System</v>
      </c>
      <c r="L17296" s="12"/>
      <c r="M17296" s="12">
        <v>3.5000000000000102</v>
      </c>
    </row>
    <row r="17297" spans="1:13" x14ac:dyDescent="0.3">
      <c r="A17297" s="18">
        <v>17295</v>
      </c>
      <c r="B17297" s="18">
        <f t="shared" si="540"/>
        <v>2020</v>
      </c>
      <c r="C17297" s="17">
        <v>44075</v>
      </c>
      <c r="D17297" s="18" t="s">
        <v>314</v>
      </c>
      <c r="E17297" s="18" t="s">
        <v>337</v>
      </c>
      <c r="F17297" s="18" t="str">
        <f t="shared" si="541"/>
        <v>Boylston-Customer Charge-44075</v>
      </c>
      <c r="G17297" s="11" t="s">
        <v>131</v>
      </c>
      <c r="H17297" s="11" t="s">
        <v>56</v>
      </c>
      <c r="I17297" s="11" t="s">
        <v>56</v>
      </c>
      <c r="J17297" s="11" t="s">
        <v>56</v>
      </c>
      <c r="K17297" s="11" t="str">
        <f>IFERROR(INDEX('EDC Component Dictionary'!$C$5:$C$37,MATCH('Rates Database'!J17297,'EDC Component Dictionary'!$B$5:$B$37,0)), "Energy Supply")</f>
        <v>Distribution System</v>
      </c>
      <c r="L17297" s="12"/>
      <c r="M17297" s="12">
        <v>9</v>
      </c>
    </row>
    <row r="17298" spans="1:13" x14ac:dyDescent="0.3">
      <c r="A17298" s="18">
        <v>17296</v>
      </c>
      <c r="B17298" s="18">
        <f t="shared" si="540"/>
        <v>2020</v>
      </c>
      <c r="C17298" s="17">
        <v>44075</v>
      </c>
      <c r="D17298" s="18" t="s">
        <v>314</v>
      </c>
      <c r="E17298" s="18" t="s">
        <v>338</v>
      </c>
      <c r="F17298" s="18" t="str">
        <f t="shared" si="541"/>
        <v>Princeton-Customer Charge-44075</v>
      </c>
      <c r="G17298" s="11" t="s">
        <v>131</v>
      </c>
      <c r="H17298" s="11" t="s">
        <v>56</v>
      </c>
      <c r="I17298" s="11" t="s">
        <v>56</v>
      </c>
      <c r="J17298" s="11" t="s">
        <v>56</v>
      </c>
      <c r="K17298" s="11" t="str">
        <f>IFERROR(INDEX('EDC Component Dictionary'!$C$5:$C$37,MATCH('Rates Database'!J17298,'EDC Component Dictionary'!$B$5:$B$37,0)), "Energy Supply")</f>
        <v>Distribution System</v>
      </c>
      <c r="L17298" s="12"/>
      <c r="M17298" s="12">
        <v>8.9500000000000099</v>
      </c>
    </row>
    <row r="17299" spans="1:13" x14ac:dyDescent="0.3">
      <c r="A17299" s="18">
        <v>17297</v>
      </c>
      <c r="B17299" s="18">
        <f t="shared" si="540"/>
        <v>2020</v>
      </c>
      <c r="C17299" s="17">
        <v>44075</v>
      </c>
      <c r="D17299" s="18" t="s">
        <v>314</v>
      </c>
      <c r="E17299" s="18" t="s">
        <v>347</v>
      </c>
      <c r="F17299" s="18" t="str">
        <f t="shared" si="541"/>
        <v>Middleborough-Customer Charge-44075</v>
      </c>
      <c r="G17299" s="11" t="s">
        <v>131</v>
      </c>
      <c r="H17299" s="11" t="s">
        <v>56</v>
      </c>
      <c r="I17299" s="11" t="s">
        <v>56</v>
      </c>
      <c r="J17299" s="11" t="s">
        <v>56</v>
      </c>
      <c r="K17299" s="11" t="str">
        <f>IFERROR(INDEX('EDC Component Dictionary'!$C$5:$C$37,MATCH('Rates Database'!J17299,'EDC Component Dictionary'!$B$5:$B$37,0)), "Energy Supply")</f>
        <v>Distribution System</v>
      </c>
      <c r="L17299" s="12"/>
      <c r="M17299" s="12">
        <v>4.5049999999999901</v>
      </c>
    </row>
    <row r="17300" spans="1:13" x14ac:dyDescent="0.3">
      <c r="A17300" s="18">
        <v>17298</v>
      </c>
      <c r="B17300" s="18">
        <f t="shared" si="540"/>
        <v>2020</v>
      </c>
      <c r="C17300" s="17">
        <v>44075</v>
      </c>
      <c r="D17300" s="18" t="s">
        <v>314</v>
      </c>
      <c r="E17300" s="18" t="s">
        <v>339</v>
      </c>
      <c r="F17300" s="18" t="str">
        <f t="shared" si="541"/>
        <v>Rowley-Customer Charge-44075</v>
      </c>
      <c r="G17300" s="11" t="s">
        <v>131</v>
      </c>
      <c r="H17300" s="11" t="s">
        <v>56</v>
      </c>
      <c r="I17300" s="11" t="s">
        <v>56</v>
      </c>
      <c r="J17300" s="11" t="s">
        <v>56</v>
      </c>
      <c r="K17300" s="11" t="str">
        <f>IFERROR(INDEX('EDC Component Dictionary'!$C$5:$C$37,MATCH('Rates Database'!J17300,'EDC Component Dictionary'!$B$5:$B$37,0)), "Energy Supply")</f>
        <v>Distribution System</v>
      </c>
      <c r="L17300" s="12"/>
      <c r="M17300" s="12">
        <v>4</v>
      </c>
    </row>
    <row r="17301" spans="1:13" x14ac:dyDescent="0.3">
      <c r="A17301" s="18">
        <v>17299</v>
      </c>
      <c r="B17301" s="18">
        <f t="shared" si="540"/>
        <v>2020</v>
      </c>
      <c r="C17301" s="17">
        <v>44075</v>
      </c>
      <c r="D17301" s="18" t="s">
        <v>314</v>
      </c>
      <c r="E17301" s="18" t="s">
        <v>353</v>
      </c>
      <c r="F17301" s="18" t="str">
        <f t="shared" si="541"/>
        <v>Concord-Customer Charge-44075</v>
      </c>
      <c r="G17301" s="11" t="s">
        <v>131</v>
      </c>
      <c r="H17301" s="11" t="s">
        <v>56</v>
      </c>
      <c r="I17301" s="11" t="s">
        <v>56</v>
      </c>
      <c r="J17301" s="11" t="s">
        <v>56</v>
      </c>
      <c r="K17301" s="11" t="str">
        <f>IFERROR(INDEX('EDC Component Dictionary'!$C$5:$C$37,MATCH('Rates Database'!J17301,'EDC Component Dictionary'!$B$5:$B$37,0)), "Energy Supply")</f>
        <v>Distribution System</v>
      </c>
      <c r="L17301" s="12"/>
      <c r="M17301" s="12">
        <v>8.4166500000000006</v>
      </c>
    </row>
    <row r="17302" spans="1:13" x14ac:dyDescent="0.3">
      <c r="A17302" s="18">
        <v>17300</v>
      </c>
      <c r="B17302" s="18">
        <f t="shared" ref="B17302:B17313" si="542">YEAR(C17302)</f>
        <v>2020</v>
      </c>
      <c r="C17302" s="17">
        <v>44075</v>
      </c>
      <c r="D17302" s="18" t="s">
        <v>314</v>
      </c>
      <c r="E17302" s="18" t="s">
        <v>340</v>
      </c>
      <c r="F17302" s="18" t="str">
        <f t="shared" si="541"/>
        <v>Wakefield-Customer Charge-44075</v>
      </c>
      <c r="G17302" s="11" t="s">
        <v>131</v>
      </c>
      <c r="H17302" s="11" t="s">
        <v>56</v>
      </c>
      <c r="I17302" s="11" t="s">
        <v>56</v>
      </c>
      <c r="J17302" s="11" t="s">
        <v>56</v>
      </c>
      <c r="K17302" s="11" t="str">
        <f>IFERROR(INDEX('EDC Component Dictionary'!$C$5:$C$37,MATCH('Rates Database'!J17302,'EDC Component Dictionary'!$B$5:$B$37,0)), "Energy Supply")</f>
        <v>Distribution System</v>
      </c>
      <c r="L17302" s="12"/>
      <c r="M17302" s="12">
        <v>6</v>
      </c>
    </row>
    <row r="17303" spans="1:13" x14ac:dyDescent="0.3">
      <c r="A17303" s="18">
        <v>17301</v>
      </c>
      <c r="B17303" s="18">
        <f t="shared" si="542"/>
        <v>2020</v>
      </c>
      <c r="C17303" s="17">
        <v>44075</v>
      </c>
      <c r="D17303" s="18" t="s">
        <v>314</v>
      </c>
      <c r="E17303" s="18" t="s">
        <v>341</v>
      </c>
      <c r="F17303" s="18" t="str">
        <f t="shared" si="541"/>
        <v>Hull-Customer Charge-44075</v>
      </c>
      <c r="G17303" s="11" t="s">
        <v>131</v>
      </c>
      <c r="H17303" s="11" t="s">
        <v>56</v>
      </c>
      <c r="I17303" s="11" t="s">
        <v>56</v>
      </c>
      <c r="J17303" s="11" t="s">
        <v>56</v>
      </c>
      <c r="K17303" s="11" t="str">
        <f>IFERROR(INDEX('EDC Component Dictionary'!$C$5:$C$37,MATCH('Rates Database'!J17303,'EDC Component Dictionary'!$B$5:$B$37,0)), "Energy Supply")</f>
        <v>Distribution System</v>
      </c>
      <c r="L17303" s="12"/>
      <c r="M17303" s="12">
        <v>5.7960000000000003</v>
      </c>
    </row>
    <row r="17304" spans="1:13" x14ac:dyDescent="0.3">
      <c r="A17304" s="18">
        <v>17302</v>
      </c>
      <c r="B17304" s="18">
        <f t="shared" si="542"/>
        <v>2020</v>
      </c>
      <c r="C17304" s="17">
        <v>44075</v>
      </c>
      <c r="D17304" s="18" t="s">
        <v>314</v>
      </c>
      <c r="E17304" s="18" t="s">
        <v>342</v>
      </c>
      <c r="F17304" s="18" t="str">
        <f t="shared" si="541"/>
        <v>North Attleborough-Customer Charge-44075</v>
      </c>
      <c r="G17304" s="11" t="s">
        <v>131</v>
      </c>
      <c r="H17304" s="11" t="s">
        <v>56</v>
      </c>
      <c r="I17304" s="11" t="s">
        <v>56</v>
      </c>
      <c r="J17304" s="11" t="s">
        <v>56</v>
      </c>
      <c r="K17304" s="11" t="str">
        <f>IFERROR(INDEX('EDC Component Dictionary'!$C$5:$C$37,MATCH('Rates Database'!J17304,'EDC Component Dictionary'!$B$5:$B$37,0)), "Energy Supply")</f>
        <v>Distribution System</v>
      </c>
      <c r="L17304" s="12"/>
      <c r="M17304" s="12">
        <v>9.2880000000000091</v>
      </c>
    </row>
    <row r="17305" spans="1:13" x14ac:dyDescent="0.3">
      <c r="A17305" s="18">
        <v>17303</v>
      </c>
      <c r="B17305" s="18">
        <f t="shared" si="542"/>
        <v>2020</v>
      </c>
      <c r="C17305" s="17">
        <v>44075</v>
      </c>
      <c r="D17305" s="18" t="s">
        <v>314</v>
      </c>
      <c r="E17305" s="18" t="s">
        <v>343</v>
      </c>
      <c r="F17305" s="18" t="str">
        <f t="shared" si="541"/>
        <v>Holden-Customer Charge-44075</v>
      </c>
      <c r="G17305" s="11" t="s">
        <v>131</v>
      </c>
      <c r="H17305" s="11" t="s">
        <v>56</v>
      </c>
      <c r="I17305" s="11" t="s">
        <v>56</v>
      </c>
      <c r="J17305" s="11" t="s">
        <v>56</v>
      </c>
      <c r="K17305" s="11" t="str">
        <f>IFERROR(INDEX('EDC Component Dictionary'!$C$5:$C$37,MATCH('Rates Database'!J17305,'EDC Component Dictionary'!$B$5:$B$37,0)), "Energy Supply")</f>
        <v>Distribution System</v>
      </c>
      <c r="L17305" s="12"/>
      <c r="M17305" s="12">
        <v>4.25</v>
      </c>
    </row>
    <row r="17306" spans="1:13" x14ac:dyDescent="0.3">
      <c r="A17306" s="18">
        <v>17304</v>
      </c>
      <c r="B17306" s="18">
        <f t="shared" si="542"/>
        <v>2020</v>
      </c>
      <c r="C17306" s="17">
        <v>44075</v>
      </c>
      <c r="D17306" s="18" t="s">
        <v>314</v>
      </c>
      <c r="E17306" s="18" t="s">
        <v>354</v>
      </c>
      <c r="F17306" s="18" t="str">
        <f t="shared" si="541"/>
        <v>Taunton-Customer Charge-44075</v>
      </c>
      <c r="G17306" s="11" t="s">
        <v>131</v>
      </c>
      <c r="H17306" s="11" t="s">
        <v>56</v>
      </c>
      <c r="I17306" s="11" t="s">
        <v>56</v>
      </c>
      <c r="J17306" s="11" t="s">
        <v>56</v>
      </c>
      <c r="K17306" s="11" t="str">
        <f>IFERROR(INDEX('EDC Component Dictionary'!$C$5:$C$37,MATCH('Rates Database'!J17306,'EDC Component Dictionary'!$B$5:$B$37,0)), "Energy Supply")</f>
        <v>Distribution System</v>
      </c>
      <c r="L17306" s="12"/>
      <c r="M17306" s="12">
        <v>9.2244999999999902</v>
      </c>
    </row>
    <row r="17307" spans="1:13" x14ac:dyDescent="0.3">
      <c r="A17307" s="18">
        <v>17305</v>
      </c>
      <c r="B17307" s="18">
        <f t="shared" si="542"/>
        <v>2020</v>
      </c>
      <c r="C17307" s="17">
        <v>44075</v>
      </c>
      <c r="D17307" s="18" t="s">
        <v>314</v>
      </c>
      <c r="E17307" s="18" t="s">
        <v>344</v>
      </c>
      <c r="F17307" s="18" t="str">
        <f t="shared" si="541"/>
        <v>Norwood-Customer Charge-44075</v>
      </c>
      <c r="G17307" s="11" t="s">
        <v>131</v>
      </c>
      <c r="H17307" s="11" t="s">
        <v>56</v>
      </c>
      <c r="I17307" s="11" t="s">
        <v>56</v>
      </c>
      <c r="J17307" s="11" t="s">
        <v>56</v>
      </c>
      <c r="K17307" s="11" t="str">
        <f>IFERROR(INDEX('EDC Component Dictionary'!$C$5:$C$37,MATCH('Rates Database'!J17307,'EDC Component Dictionary'!$B$5:$B$37,0)), "Energy Supply")</f>
        <v>Distribution System</v>
      </c>
      <c r="L17307" s="12"/>
      <c r="M17307" s="12">
        <v>9</v>
      </c>
    </row>
    <row r="17308" spans="1:13" x14ac:dyDescent="0.3">
      <c r="A17308" s="18">
        <v>17306</v>
      </c>
      <c r="B17308" s="18">
        <f t="shared" si="542"/>
        <v>2020</v>
      </c>
      <c r="C17308" s="17">
        <v>44075</v>
      </c>
      <c r="D17308" s="18" t="s">
        <v>314</v>
      </c>
      <c r="E17308" s="18" t="s">
        <v>355</v>
      </c>
      <c r="F17308" s="18" t="str">
        <f t="shared" si="541"/>
        <v>Wellesley-Customer Charge-44075</v>
      </c>
      <c r="G17308" s="11" t="s">
        <v>131</v>
      </c>
      <c r="H17308" s="11" t="s">
        <v>56</v>
      </c>
      <c r="I17308" s="11" t="s">
        <v>56</v>
      </c>
      <c r="J17308" s="11" t="s">
        <v>56</v>
      </c>
      <c r="K17308" s="11" t="str">
        <f>IFERROR(INDEX('EDC Component Dictionary'!$C$5:$C$37,MATCH('Rates Database'!J17308,'EDC Component Dictionary'!$B$5:$B$37,0)), "Energy Supply")</f>
        <v>Distribution System</v>
      </c>
      <c r="L17308" s="12"/>
      <c r="M17308" s="12">
        <v>2.5935000000000001</v>
      </c>
    </row>
    <row r="17309" spans="1:13" x14ac:dyDescent="0.3">
      <c r="A17309" s="18">
        <v>17307</v>
      </c>
      <c r="B17309" s="18">
        <f t="shared" si="542"/>
        <v>2020</v>
      </c>
      <c r="C17309" s="17">
        <v>44075</v>
      </c>
      <c r="D17309" s="18" t="s">
        <v>314</v>
      </c>
      <c r="E17309" s="18" t="s">
        <v>345</v>
      </c>
      <c r="F17309" s="18" t="str">
        <f t="shared" si="541"/>
        <v>Russell-Customer Charge-44075</v>
      </c>
      <c r="G17309" s="11" t="s">
        <v>131</v>
      </c>
      <c r="H17309" s="11" t="s">
        <v>56</v>
      </c>
      <c r="I17309" s="11" t="s">
        <v>56</v>
      </c>
      <c r="J17309" s="11" t="s">
        <v>56</v>
      </c>
      <c r="K17309" s="11" t="str">
        <f>IFERROR(INDEX('EDC Component Dictionary'!$C$5:$C$37,MATCH('Rates Database'!J17309,'EDC Component Dictionary'!$B$5:$B$37,0)), "Energy Supply")</f>
        <v>Distribution System</v>
      </c>
      <c r="L17309" s="12"/>
      <c r="M17309" s="12">
        <v>8</v>
      </c>
    </row>
    <row r="17310" spans="1:13" x14ac:dyDescent="0.3">
      <c r="A17310" s="18">
        <v>17308</v>
      </c>
      <c r="B17310" s="18">
        <f t="shared" si="542"/>
        <v>2020</v>
      </c>
      <c r="C17310" s="17">
        <v>44075</v>
      </c>
      <c r="D17310" s="18" t="s">
        <v>314</v>
      </c>
      <c r="E17310" s="18" t="s">
        <v>346</v>
      </c>
      <c r="F17310" s="18" t="str">
        <f t="shared" si="541"/>
        <v>Chester-Customer Charge-44075</v>
      </c>
      <c r="G17310" s="11" t="s">
        <v>131</v>
      </c>
      <c r="H17310" s="11" t="s">
        <v>56</v>
      </c>
      <c r="I17310" s="11" t="s">
        <v>56</v>
      </c>
      <c r="J17310" s="11" t="s">
        <v>56</v>
      </c>
      <c r="K17310" s="11" t="str">
        <f>IFERROR(INDEX('EDC Component Dictionary'!$C$5:$C$37,MATCH('Rates Database'!J17310,'EDC Component Dictionary'!$B$5:$B$37,0)), "Energy Supply")</f>
        <v>Distribution System</v>
      </c>
      <c r="L17310" s="12"/>
      <c r="M17310" s="12">
        <v>5.9850000000000101</v>
      </c>
    </row>
    <row r="17311" spans="1:13" x14ac:dyDescent="0.3">
      <c r="A17311" s="18">
        <v>17309</v>
      </c>
      <c r="B17311" s="18">
        <f t="shared" si="542"/>
        <v>2019</v>
      </c>
      <c r="C17311" s="17">
        <v>43770</v>
      </c>
      <c r="D17311" s="18" t="s">
        <v>314</v>
      </c>
      <c r="E17311" s="18" t="s">
        <v>315</v>
      </c>
      <c r="F17311" s="18" t="str">
        <f t="shared" si="541"/>
        <v>Holyoke-Customer Charge-43770</v>
      </c>
      <c r="G17311" s="11" t="s">
        <v>131</v>
      </c>
      <c r="H17311" s="11" t="s">
        <v>56</v>
      </c>
      <c r="I17311" s="11" t="s">
        <v>56</v>
      </c>
      <c r="J17311" s="11" t="s">
        <v>56</v>
      </c>
      <c r="K17311" s="11" t="str">
        <f>IFERROR(INDEX('EDC Component Dictionary'!$C$5:$C$37,MATCH('Rates Database'!J17311,'EDC Component Dictionary'!$B$5:$B$37,0)), "Energy Supply")</f>
        <v>Distribution System</v>
      </c>
      <c r="L17311" s="12"/>
      <c r="M17311" s="12">
        <v>4.09499999999999</v>
      </c>
    </row>
    <row r="17312" spans="1:13" x14ac:dyDescent="0.3">
      <c r="A17312" s="18">
        <v>17310</v>
      </c>
      <c r="B17312" s="18">
        <f t="shared" si="542"/>
        <v>2019</v>
      </c>
      <c r="C17312" s="17">
        <v>43770</v>
      </c>
      <c r="D17312" s="18" t="s">
        <v>314</v>
      </c>
      <c r="E17312" s="18" t="s">
        <v>316</v>
      </c>
      <c r="F17312" s="18" t="str">
        <f t="shared" si="541"/>
        <v>West Boylston-Customer Charge-43770</v>
      </c>
      <c r="G17312" s="11" t="s">
        <v>131</v>
      </c>
      <c r="H17312" s="11" t="s">
        <v>56</v>
      </c>
      <c r="I17312" s="11" t="s">
        <v>56</v>
      </c>
      <c r="J17312" s="11" t="s">
        <v>56</v>
      </c>
      <c r="K17312" s="11" t="str">
        <f>IFERROR(INDEX('EDC Component Dictionary'!$C$5:$C$37,MATCH('Rates Database'!J17312,'EDC Component Dictionary'!$B$5:$B$37,0)), "Energy Supply")</f>
        <v>Distribution System</v>
      </c>
      <c r="L17312" s="12"/>
      <c r="M17312" s="12">
        <v>4.0140000000000002</v>
      </c>
    </row>
    <row r="17313" spans="1:13" x14ac:dyDescent="0.3">
      <c r="A17313" s="18">
        <v>17311</v>
      </c>
      <c r="B17313" s="18">
        <f t="shared" si="542"/>
        <v>2019</v>
      </c>
      <c r="C17313" s="17">
        <v>43770</v>
      </c>
      <c r="D17313" s="18" t="s">
        <v>314</v>
      </c>
      <c r="E17313" s="18" t="s">
        <v>348</v>
      </c>
      <c r="F17313" s="18" t="str">
        <f t="shared" si="541"/>
        <v>Middleton-Customer Charge-43770</v>
      </c>
      <c r="G17313" s="11" t="s">
        <v>131</v>
      </c>
      <c r="H17313" s="11" t="s">
        <v>56</v>
      </c>
      <c r="I17313" s="11" t="s">
        <v>56</v>
      </c>
      <c r="J17313" s="11" t="s">
        <v>56</v>
      </c>
      <c r="K17313" s="11" t="str">
        <f>IFERROR(INDEX('EDC Component Dictionary'!$C$5:$C$37,MATCH('Rates Database'!J17313,'EDC Component Dictionary'!$B$5:$B$37,0)), "Energy Supply")</f>
        <v>Distribution System</v>
      </c>
      <c r="L17313" s="12"/>
      <c r="M17313" s="12">
        <v>5.0399999999999903</v>
      </c>
    </row>
    <row r="17314" spans="1:13" x14ac:dyDescent="0.3">
      <c r="A17314" s="18">
        <v>17312</v>
      </c>
      <c r="B17314" s="18">
        <f t="shared" ref="B17314:B17377" si="543">YEAR(C17314)</f>
        <v>2019</v>
      </c>
      <c r="C17314" s="17">
        <v>43770</v>
      </c>
      <c r="D17314" s="18" t="s">
        <v>314</v>
      </c>
      <c r="E17314" s="18" t="s">
        <v>317</v>
      </c>
      <c r="F17314" s="18" t="str">
        <f t="shared" si="541"/>
        <v>Danvers-Customer Charge-43770</v>
      </c>
      <c r="G17314" s="11" t="s">
        <v>131</v>
      </c>
      <c r="H17314" s="11" t="s">
        <v>56</v>
      </c>
      <c r="I17314" s="11" t="s">
        <v>56</v>
      </c>
      <c r="J17314" s="11" t="s">
        <v>56</v>
      </c>
      <c r="K17314" s="11" t="str">
        <f>IFERROR(INDEX('EDC Component Dictionary'!$C$5:$C$37,MATCH('Rates Database'!J17314,'EDC Component Dictionary'!$B$5:$B$37,0)), "Energy Supply")</f>
        <v>Distribution System</v>
      </c>
      <c r="L17314" s="12"/>
      <c r="M17314" s="12">
        <v>5</v>
      </c>
    </row>
    <row r="17315" spans="1:13" x14ac:dyDescent="0.3">
      <c r="A17315" s="18">
        <v>17313</v>
      </c>
      <c r="B17315" s="18">
        <f t="shared" si="543"/>
        <v>2019</v>
      </c>
      <c r="C17315" s="17">
        <v>43770</v>
      </c>
      <c r="D17315" s="18" t="s">
        <v>314</v>
      </c>
      <c r="E17315" s="18" t="s">
        <v>318</v>
      </c>
      <c r="F17315" s="18" t="str">
        <f t="shared" si="541"/>
        <v>Peabody-Customer Charge-43770</v>
      </c>
      <c r="G17315" s="11" t="s">
        <v>131</v>
      </c>
      <c r="H17315" s="11" t="s">
        <v>56</v>
      </c>
      <c r="I17315" s="11" t="s">
        <v>56</v>
      </c>
      <c r="J17315" s="11" t="s">
        <v>56</v>
      </c>
      <c r="K17315" s="11" t="str">
        <f>IFERROR(INDEX('EDC Component Dictionary'!$C$5:$C$37,MATCH('Rates Database'!J17315,'EDC Component Dictionary'!$B$5:$B$37,0)), "Energy Supply")</f>
        <v>Distribution System</v>
      </c>
      <c r="L17315" s="12"/>
      <c r="M17315" s="12">
        <v>1.03199999999998</v>
      </c>
    </row>
    <row r="17316" spans="1:13" x14ac:dyDescent="0.3">
      <c r="A17316" s="18">
        <v>17314</v>
      </c>
      <c r="B17316" s="18">
        <f t="shared" si="543"/>
        <v>2019</v>
      </c>
      <c r="C17316" s="17">
        <v>43770</v>
      </c>
      <c r="D17316" s="18" t="s">
        <v>314</v>
      </c>
      <c r="E17316" s="18" t="s">
        <v>319</v>
      </c>
      <c r="F17316" s="18" t="str">
        <f t="shared" si="541"/>
        <v>Ashburnham-Customer Charge-43770</v>
      </c>
      <c r="G17316" s="11" t="s">
        <v>131</v>
      </c>
      <c r="H17316" s="11" t="s">
        <v>56</v>
      </c>
      <c r="I17316" s="11" t="s">
        <v>56</v>
      </c>
      <c r="J17316" s="11" t="s">
        <v>56</v>
      </c>
      <c r="K17316" s="11" t="str">
        <f>IFERROR(INDEX('EDC Component Dictionary'!$C$5:$C$37,MATCH('Rates Database'!J17316,'EDC Component Dictionary'!$B$5:$B$37,0)), "Energy Supply")</f>
        <v>Distribution System</v>
      </c>
      <c r="L17316" s="12"/>
      <c r="M17316" s="12">
        <v>4.5</v>
      </c>
    </row>
    <row r="17317" spans="1:13" x14ac:dyDescent="0.3">
      <c r="A17317" s="18">
        <v>17315</v>
      </c>
      <c r="B17317" s="18">
        <f t="shared" si="543"/>
        <v>2019</v>
      </c>
      <c r="C17317" s="17">
        <v>43770</v>
      </c>
      <c r="D17317" s="18" t="s">
        <v>314</v>
      </c>
      <c r="E17317" s="18" t="s">
        <v>320</v>
      </c>
      <c r="F17317" s="18" t="str">
        <f t="shared" si="541"/>
        <v>Mansfield-Customer Charge-43770</v>
      </c>
      <c r="G17317" s="11" t="s">
        <v>131</v>
      </c>
      <c r="H17317" s="11" t="s">
        <v>56</v>
      </c>
      <c r="I17317" s="11" t="s">
        <v>56</v>
      </c>
      <c r="J17317" s="11" t="s">
        <v>56</v>
      </c>
      <c r="K17317" s="11" t="str">
        <f>IFERROR(INDEX('EDC Component Dictionary'!$C$5:$C$37,MATCH('Rates Database'!J17317,'EDC Component Dictionary'!$B$5:$B$37,0)), "Energy Supply")</f>
        <v>Distribution System</v>
      </c>
      <c r="L17317" s="12"/>
      <c r="M17317" s="12">
        <v>4</v>
      </c>
    </row>
    <row r="17318" spans="1:13" x14ac:dyDescent="0.3">
      <c r="A17318" s="18">
        <v>17316</v>
      </c>
      <c r="B17318" s="18">
        <f t="shared" si="543"/>
        <v>2019</v>
      </c>
      <c r="C17318" s="17">
        <v>43770</v>
      </c>
      <c r="D17318" s="18" t="s">
        <v>314</v>
      </c>
      <c r="E17318" s="18" t="s">
        <v>321</v>
      </c>
      <c r="F17318" s="18" t="str">
        <f t="shared" si="541"/>
        <v>Braintree-Customer Charge-43770</v>
      </c>
      <c r="G17318" s="11" t="s">
        <v>131</v>
      </c>
      <c r="H17318" s="11" t="s">
        <v>56</v>
      </c>
      <c r="I17318" s="11" t="s">
        <v>56</v>
      </c>
      <c r="J17318" s="11" t="s">
        <v>56</v>
      </c>
      <c r="K17318" s="11" t="str">
        <f>IFERROR(INDEX('EDC Component Dictionary'!$C$5:$C$37,MATCH('Rates Database'!J17318,'EDC Component Dictionary'!$B$5:$B$37,0)), "Energy Supply")</f>
        <v>Distribution System</v>
      </c>
      <c r="L17318" s="12"/>
      <c r="M17318" s="12">
        <v>5.12</v>
      </c>
    </row>
    <row r="17319" spans="1:13" x14ac:dyDescent="0.3">
      <c r="A17319" s="18">
        <v>17317</v>
      </c>
      <c r="B17319" s="18">
        <f t="shared" si="543"/>
        <v>2019</v>
      </c>
      <c r="C17319" s="17">
        <v>43770</v>
      </c>
      <c r="D17319" s="18" t="s">
        <v>314</v>
      </c>
      <c r="E17319" s="18" t="s">
        <v>322</v>
      </c>
      <c r="F17319" s="18" t="str">
        <f t="shared" si="541"/>
        <v>Paxton-Customer Charge-43770</v>
      </c>
      <c r="G17319" s="11" t="s">
        <v>131</v>
      </c>
      <c r="H17319" s="11" t="s">
        <v>56</v>
      </c>
      <c r="I17319" s="11" t="s">
        <v>56</v>
      </c>
      <c r="J17319" s="11" t="s">
        <v>56</v>
      </c>
      <c r="K17319" s="11" t="str">
        <f>IFERROR(INDEX('EDC Component Dictionary'!$C$5:$C$37,MATCH('Rates Database'!J17319,'EDC Component Dictionary'!$B$5:$B$37,0)), "Energy Supply")</f>
        <v>Distribution System</v>
      </c>
      <c r="L17319" s="12"/>
      <c r="M17319" s="12">
        <v>5</v>
      </c>
    </row>
    <row r="17320" spans="1:13" x14ac:dyDescent="0.3">
      <c r="A17320" s="18">
        <v>17318</v>
      </c>
      <c r="B17320" s="18">
        <f t="shared" si="543"/>
        <v>2019</v>
      </c>
      <c r="C17320" s="17">
        <v>43770</v>
      </c>
      <c r="D17320" s="18" t="s">
        <v>314</v>
      </c>
      <c r="E17320" s="18" t="s">
        <v>323</v>
      </c>
      <c r="F17320" s="18" t="str">
        <f t="shared" si="541"/>
        <v>Templeton-Customer Charge-43770</v>
      </c>
      <c r="G17320" s="11" t="s">
        <v>131</v>
      </c>
      <c r="H17320" s="11" t="s">
        <v>56</v>
      </c>
      <c r="I17320" s="11" t="s">
        <v>56</v>
      </c>
      <c r="J17320" s="11" t="s">
        <v>56</v>
      </c>
      <c r="K17320" s="11" t="str">
        <f>IFERROR(INDEX('EDC Component Dictionary'!$C$5:$C$37,MATCH('Rates Database'!J17320,'EDC Component Dictionary'!$B$5:$B$37,0)), "Energy Supply")</f>
        <v>Distribution System</v>
      </c>
      <c r="L17320" s="12"/>
      <c r="M17320" s="12">
        <v>3.75</v>
      </c>
    </row>
    <row r="17321" spans="1:13" x14ac:dyDescent="0.3">
      <c r="A17321" s="18">
        <v>17319</v>
      </c>
      <c r="B17321" s="18">
        <f t="shared" si="543"/>
        <v>2019</v>
      </c>
      <c r="C17321" s="17">
        <v>43770</v>
      </c>
      <c r="D17321" s="18" t="s">
        <v>314</v>
      </c>
      <c r="E17321" s="18" t="s">
        <v>324</v>
      </c>
      <c r="F17321" s="18" t="str">
        <f t="shared" si="541"/>
        <v>Hudson-Customer Charge-43770</v>
      </c>
      <c r="G17321" s="11" t="s">
        <v>131</v>
      </c>
      <c r="H17321" s="11" t="s">
        <v>56</v>
      </c>
      <c r="I17321" s="11" t="s">
        <v>56</v>
      </c>
      <c r="J17321" s="11" t="s">
        <v>56</v>
      </c>
      <c r="K17321" s="11" t="str">
        <f>IFERROR(INDEX('EDC Component Dictionary'!$C$5:$C$37,MATCH('Rates Database'!J17321,'EDC Component Dictionary'!$B$5:$B$37,0)), "Energy Supply")</f>
        <v>Distribution System</v>
      </c>
      <c r="L17321" s="12"/>
      <c r="M17321" s="12">
        <v>2.64699999999999</v>
      </c>
    </row>
    <row r="17322" spans="1:13" x14ac:dyDescent="0.3">
      <c r="A17322" s="18">
        <v>17320</v>
      </c>
      <c r="B17322" s="18">
        <f t="shared" si="543"/>
        <v>2019</v>
      </c>
      <c r="C17322" s="17">
        <v>43770</v>
      </c>
      <c r="D17322" s="18" t="s">
        <v>314</v>
      </c>
      <c r="E17322" s="18" t="s">
        <v>325</v>
      </c>
      <c r="F17322" s="18" t="str">
        <f t="shared" si="541"/>
        <v>Reading-Customer Charge-43770</v>
      </c>
      <c r="G17322" s="11" t="s">
        <v>131</v>
      </c>
      <c r="H17322" s="11" t="s">
        <v>56</v>
      </c>
      <c r="I17322" s="11" t="s">
        <v>56</v>
      </c>
      <c r="J17322" s="11" t="s">
        <v>56</v>
      </c>
      <c r="K17322" s="11" t="str">
        <f>IFERROR(INDEX('EDC Component Dictionary'!$C$5:$C$37,MATCH('Rates Database'!J17322,'EDC Component Dictionary'!$B$5:$B$37,0)), "Energy Supply")</f>
        <v>Distribution System</v>
      </c>
      <c r="L17322" s="12"/>
      <c r="M17322" s="12">
        <v>4.3520000000000003</v>
      </c>
    </row>
    <row r="17323" spans="1:13" x14ac:dyDescent="0.3">
      <c r="A17323" s="18">
        <v>17321</v>
      </c>
      <c r="B17323" s="18">
        <f t="shared" si="543"/>
        <v>2019</v>
      </c>
      <c r="C17323" s="17">
        <v>43770</v>
      </c>
      <c r="D17323" s="18" t="s">
        <v>314</v>
      </c>
      <c r="E17323" s="18" t="s">
        <v>326</v>
      </c>
      <c r="F17323" s="18" t="str">
        <f t="shared" si="541"/>
        <v>Shrewsbury-Customer Charge-43770</v>
      </c>
      <c r="G17323" s="11" t="s">
        <v>131</v>
      </c>
      <c r="H17323" s="11" t="s">
        <v>56</v>
      </c>
      <c r="I17323" s="11" t="s">
        <v>56</v>
      </c>
      <c r="J17323" s="11" t="s">
        <v>56</v>
      </c>
      <c r="K17323" s="11" t="str">
        <f>IFERROR(INDEX('EDC Component Dictionary'!$C$5:$C$37,MATCH('Rates Database'!J17323,'EDC Component Dictionary'!$B$5:$B$37,0)), "Energy Supply")</f>
        <v>Distribution System</v>
      </c>
      <c r="L17323" s="12"/>
      <c r="M17323" s="12">
        <v>5</v>
      </c>
    </row>
    <row r="17324" spans="1:13" x14ac:dyDescent="0.3">
      <c r="A17324" s="18">
        <v>17322</v>
      </c>
      <c r="B17324" s="18">
        <f t="shared" si="543"/>
        <v>2019</v>
      </c>
      <c r="C17324" s="17">
        <v>43770</v>
      </c>
      <c r="D17324" s="18" t="s">
        <v>314</v>
      </c>
      <c r="E17324" s="18" t="s">
        <v>327</v>
      </c>
      <c r="F17324" s="18" t="str">
        <f t="shared" si="541"/>
        <v>Ipswich-Customer Charge-43770</v>
      </c>
      <c r="G17324" s="11" t="s">
        <v>131</v>
      </c>
      <c r="H17324" s="11" t="s">
        <v>56</v>
      </c>
      <c r="I17324" s="11" t="s">
        <v>56</v>
      </c>
      <c r="J17324" s="11" t="s">
        <v>56</v>
      </c>
      <c r="K17324" s="11" t="str">
        <f>IFERROR(INDEX('EDC Component Dictionary'!$C$5:$C$37,MATCH('Rates Database'!J17324,'EDC Component Dictionary'!$B$5:$B$37,0)), "Energy Supply")</f>
        <v>Distribution System</v>
      </c>
      <c r="L17324" s="12"/>
      <c r="M17324" s="12">
        <v>4</v>
      </c>
    </row>
    <row r="17325" spans="1:13" x14ac:dyDescent="0.3">
      <c r="A17325" s="18">
        <v>17323</v>
      </c>
      <c r="B17325" s="18">
        <f t="shared" si="543"/>
        <v>2019</v>
      </c>
      <c r="C17325" s="17">
        <v>43770</v>
      </c>
      <c r="D17325" s="18" t="s">
        <v>314</v>
      </c>
      <c r="E17325" s="18" t="s">
        <v>328</v>
      </c>
      <c r="F17325" s="18" t="str">
        <f t="shared" si="541"/>
        <v>Westfield-Customer Charge-43770</v>
      </c>
      <c r="G17325" s="11" t="s">
        <v>131</v>
      </c>
      <c r="H17325" s="11" t="s">
        <v>56</v>
      </c>
      <c r="I17325" s="11" t="s">
        <v>56</v>
      </c>
      <c r="J17325" s="11" t="s">
        <v>56</v>
      </c>
      <c r="K17325" s="11" t="str">
        <f>IFERROR(INDEX('EDC Component Dictionary'!$C$5:$C$37,MATCH('Rates Database'!J17325,'EDC Component Dictionary'!$B$5:$B$37,0)), "Energy Supply")</f>
        <v>Distribution System</v>
      </c>
      <c r="L17325" s="12"/>
      <c r="M17325" s="12">
        <v>11.637499999999999</v>
      </c>
    </row>
    <row r="17326" spans="1:13" x14ac:dyDescent="0.3">
      <c r="A17326" s="18">
        <v>17324</v>
      </c>
      <c r="B17326" s="18">
        <f t="shared" si="543"/>
        <v>2019</v>
      </c>
      <c r="C17326" s="17">
        <v>43770</v>
      </c>
      <c r="D17326" s="18" t="s">
        <v>314</v>
      </c>
      <c r="E17326" s="18" t="s">
        <v>351</v>
      </c>
      <c r="F17326" s="18" t="str">
        <f t="shared" si="541"/>
        <v>Groton-Customer Charge-43770</v>
      </c>
      <c r="G17326" s="11" t="s">
        <v>131</v>
      </c>
      <c r="H17326" s="11" t="s">
        <v>56</v>
      </c>
      <c r="I17326" s="11" t="s">
        <v>56</v>
      </c>
      <c r="J17326" s="11" t="s">
        <v>56</v>
      </c>
      <c r="K17326" s="11" t="str">
        <f>IFERROR(INDEX('EDC Component Dictionary'!$C$5:$C$37,MATCH('Rates Database'!J17326,'EDC Component Dictionary'!$B$5:$B$37,0)), "Energy Supply")</f>
        <v>Distribution System</v>
      </c>
      <c r="L17326" s="12"/>
      <c r="M17326" s="12">
        <v>3.82</v>
      </c>
    </row>
    <row r="17327" spans="1:13" x14ac:dyDescent="0.3">
      <c r="A17327" s="18">
        <v>17325</v>
      </c>
      <c r="B17327" s="18">
        <f t="shared" si="543"/>
        <v>2019</v>
      </c>
      <c r="C17327" s="17">
        <v>43770</v>
      </c>
      <c r="D17327" s="18" t="s">
        <v>314</v>
      </c>
      <c r="E17327" s="18" t="s">
        <v>329</v>
      </c>
      <c r="F17327" s="18" t="str">
        <f t="shared" si="541"/>
        <v>Merrimac-Customer Charge-43770</v>
      </c>
      <c r="G17327" s="11" t="s">
        <v>131</v>
      </c>
      <c r="H17327" s="11" t="s">
        <v>56</v>
      </c>
      <c r="I17327" s="11" t="s">
        <v>56</v>
      </c>
      <c r="J17327" s="11" t="s">
        <v>56</v>
      </c>
      <c r="K17327" s="11" t="str">
        <f>IFERROR(INDEX('EDC Component Dictionary'!$C$5:$C$37,MATCH('Rates Database'!J17327,'EDC Component Dictionary'!$B$5:$B$37,0)), "Energy Supply")</f>
        <v>Distribution System</v>
      </c>
      <c r="L17327" s="12"/>
      <c r="M17327" s="12">
        <v>5.5</v>
      </c>
    </row>
    <row r="17328" spans="1:13" x14ac:dyDescent="0.3">
      <c r="A17328" s="18">
        <v>17326</v>
      </c>
      <c r="B17328" s="18">
        <f t="shared" si="543"/>
        <v>2019</v>
      </c>
      <c r="C17328" s="17">
        <v>43770</v>
      </c>
      <c r="D17328" s="18" t="s">
        <v>314</v>
      </c>
      <c r="E17328" s="18" t="s">
        <v>352</v>
      </c>
      <c r="F17328" s="18" t="str">
        <f t="shared" si="541"/>
        <v>Belmont-Customer Charge-43770</v>
      </c>
      <c r="G17328" s="11" t="s">
        <v>131</v>
      </c>
      <c r="H17328" s="11" t="s">
        <v>56</v>
      </c>
      <c r="I17328" s="11" t="s">
        <v>56</v>
      </c>
      <c r="J17328" s="11" t="s">
        <v>56</v>
      </c>
      <c r="K17328" s="11" t="str">
        <f>IFERROR(INDEX('EDC Component Dictionary'!$C$5:$C$37,MATCH('Rates Database'!J17328,'EDC Component Dictionary'!$B$5:$B$37,0)), "Energy Supply")</f>
        <v>Distribution System</v>
      </c>
      <c r="L17328" s="12"/>
      <c r="M17328" s="12">
        <v>10.5999999999999</v>
      </c>
    </row>
    <row r="17329" spans="1:13" x14ac:dyDescent="0.3">
      <c r="A17329" s="18">
        <v>17327</v>
      </c>
      <c r="B17329" s="18">
        <f t="shared" si="543"/>
        <v>2019</v>
      </c>
      <c r="C17329" s="17">
        <v>43770</v>
      </c>
      <c r="D17329" s="18" t="s">
        <v>314</v>
      </c>
      <c r="E17329" s="18" t="s">
        <v>330</v>
      </c>
      <c r="F17329" s="18" t="str">
        <f t="shared" si="541"/>
        <v>Chicopee-Customer Charge-43770</v>
      </c>
      <c r="G17329" s="11" t="s">
        <v>131</v>
      </c>
      <c r="H17329" s="11" t="s">
        <v>56</v>
      </c>
      <c r="I17329" s="11" t="s">
        <v>56</v>
      </c>
      <c r="J17329" s="11" t="s">
        <v>56</v>
      </c>
      <c r="K17329" s="11" t="str">
        <f>IFERROR(INDEX('EDC Component Dictionary'!$C$5:$C$37,MATCH('Rates Database'!J17329,'EDC Component Dictionary'!$B$5:$B$37,0)), "Energy Supply")</f>
        <v>Distribution System</v>
      </c>
      <c r="L17329" s="12"/>
      <c r="M17329" s="12">
        <v>5.0400000000000098</v>
      </c>
    </row>
    <row r="17330" spans="1:13" x14ac:dyDescent="0.3">
      <c r="A17330" s="18">
        <v>17328</v>
      </c>
      <c r="B17330" s="18">
        <f t="shared" si="543"/>
        <v>2019</v>
      </c>
      <c r="C17330" s="17">
        <v>43770</v>
      </c>
      <c r="D17330" s="18" t="s">
        <v>314</v>
      </c>
      <c r="E17330" s="18" t="s">
        <v>331</v>
      </c>
      <c r="F17330" s="18" t="str">
        <f t="shared" si="541"/>
        <v>Marblehead-Customer Charge-43770</v>
      </c>
      <c r="G17330" s="11" t="s">
        <v>131</v>
      </c>
      <c r="H17330" s="11" t="s">
        <v>56</v>
      </c>
      <c r="I17330" s="11" t="s">
        <v>56</v>
      </c>
      <c r="J17330" s="11" t="s">
        <v>56</v>
      </c>
      <c r="K17330" s="11" t="str">
        <f>IFERROR(INDEX('EDC Component Dictionary'!$C$5:$C$37,MATCH('Rates Database'!J17330,'EDC Component Dictionary'!$B$5:$B$37,0)), "Energy Supply")</f>
        <v>Distribution System</v>
      </c>
      <c r="L17330" s="12"/>
      <c r="M17330" s="12">
        <v>0.82999999999999796</v>
      </c>
    </row>
    <row r="17331" spans="1:13" x14ac:dyDescent="0.3">
      <c r="A17331" s="18">
        <v>17329</v>
      </c>
      <c r="B17331" s="18">
        <f t="shared" si="543"/>
        <v>2019</v>
      </c>
      <c r="C17331" s="17">
        <v>43770</v>
      </c>
      <c r="D17331" s="18" t="s">
        <v>314</v>
      </c>
      <c r="E17331" s="18" t="s">
        <v>332</v>
      </c>
      <c r="F17331" s="18" t="str">
        <f t="shared" si="541"/>
        <v>Hingham-Customer Charge-43770</v>
      </c>
      <c r="G17331" s="11" t="s">
        <v>131</v>
      </c>
      <c r="H17331" s="11" t="s">
        <v>56</v>
      </c>
      <c r="I17331" s="11" t="s">
        <v>56</v>
      </c>
      <c r="J17331" s="11" t="s">
        <v>56</v>
      </c>
      <c r="K17331" s="11" t="str">
        <f>IFERROR(INDEX('EDC Component Dictionary'!$C$5:$C$37,MATCH('Rates Database'!J17331,'EDC Component Dictionary'!$B$5:$B$37,0)), "Energy Supply")</f>
        <v>Distribution System</v>
      </c>
      <c r="L17331" s="12"/>
      <c r="M17331" s="12">
        <v>7.9739999999999798</v>
      </c>
    </row>
    <row r="17332" spans="1:13" x14ac:dyDescent="0.3">
      <c r="A17332" s="18">
        <v>17330</v>
      </c>
      <c r="B17332" s="18">
        <f t="shared" si="543"/>
        <v>2019</v>
      </c>
      <c r="C17332" s="17">
        <v>43770</v>
      </c>
      <c r="D17332" s="18" t="s">
        <v>314</v>
      </c>
      <c r="E17332" s="18" t="s">
        <v>333</v>
      </c>
      <c r="F17332" s="18" t="str">
        <f t="shared" si="541"/>
        <v>South Hadley-Customer Charge-43770</v>
      </c>
      <c r="G17332" s="11" t="s">
        <v>131</v>
      </c>
      <c r="H17332" s="11" t="s">
        <v>56</v>
      </c>
      <c r="I17332" s="11" t="s">
        <v>56</v>
      </c>
      <c r="J17332" s="11" t="s">
        <v>56</v>
      </c>
      <c r="K17332" s="11" t="str">
        <f>IFERROR(INDEX('EDC Component Dictionary'!$C$5:$C$37,MATCH('Rates Database'!J17332,'EDC Component Dictionary'!$B$5:$B$37,0)), "Energy Supply")</f>
        <v>Distribution System</v>
      </c>
      <c r="L17332" s="12"/>
      <c r="M17332" s="12">
        <v>4.7</v>
      </c>
    </row>
    <row r="17333" spans="1:13" x14ac:dyDescent="0.3">
      <c r="A17333" s="18">
        <v>17331</v>
      </c>
      <c r="B17333" s="18">
        <f t="shared" si="543"/>
        <v>2019</v>
      </c>
      <c r="C17333" s="17">
        <v>43770</v>
      </c>
      <c r="D17333" s="18" t="s">
        <v>314</v>
      </c>
      <c r="E17333" s="18" t="s">
        <v>334</v>
      </c>
      <c r="F17333" s="18" t="str">
        <f t="shared" si="541"/>
        <v>Georgetown-Customer Charge-43770</v>
      </c>
      <c r="G17333" s="11" t="s">
        <v>131</v>
      </c>
      <c r="H17333" s="11" t="s">
        <v>56</v>
      </c>
      <c r="I17333" s="11" t="s">
        <v>56</v>
      </c>
      <c r="J17333" s="11" t="s">
        <v>56</v>
      </c>
      <c r="K17333" s="11" t="str">
        <f>IFERROR(INDEX('EDC Component Dictionary'!$C$5:$C$37,MATCH('Rates Database'!J17333,'EDC Component Dictionary'!$B$5:$B$37,0)), "Energy Supply")</f>
        <v>Distribution System</v>
      </c>
      <c r="L17333" s="12"/>
      <c r="M17333" s="12">
        <v>5.41099999999998</v>
      </c>
    </row>
    <row r="17334" spans="1:13" x14ac:dyDescent="0.3">
      <c r="A17334" s="18">
        <v>17332</v>
      </c>
      <c r="B17334" s="18">
        <f t="shared" si="543"/>
        <v>2019</v>
      </c>
      <c r="C17334" s="17">
        <v>43770</v>
      </c>
      <c r="D17334" s="18" t="s">
        <v>314</v>
      </c>
      <c r="E17334" s="18" t="s">
        <v>335</v>
      </c>
      <c r="F17334" s="18" t="str">
        <f t="shared" si="541"/>
        <v>Sterling-Customer Charge-43770</v>
      </c>
      <c r="G17334" s="11" t="s">
        <v>131</v>
      </c>
      <c r="H17334" s="11" t="s">
        <v>56</v>
      </c>
      <c r="I17334" s="11" t="s">
        <v>56</v>
      </c>
      <c r="J17334" s="11" t="s">
        <v>56</v>
      </c>
      <c r="K17334" s="11" t="str">
        <f>IFERROR(INDEX('EDC Component Dictionary'!$C$5:$C$37,MATCH('Rates Database'!J17334,'EDC Component Dictionary'!$B$5:$B$37,0)), "Energy Supply")</f>
        <v>Distribution System</v>
      </c>
      <c r="L17334" s="12"/>
      <c r="M17334" s="12">
        <v>4</v>
      </c>
    </row>
    <row r="17335" spans="1:13" x14ac:dyDescent="0.3">
      <c r="A17335" s="18">
        <v>17333</v>
      </c>
      <c r="B17335" s="18">
        <f t="shared" si="543"/>
        <v>2019</v>
      </c>
      <c r="C17335" s="17">
        <v>43770</v>
      </c>
      <c r="D17335" s="18" t="s">
        <v>314</v>
      </c>
      <c r="E17335" s="18" t="s">
        <v>336</v>
      </c>
      <c r="F17335" s="18" t="str">
        <f t="shared" si="541"/>
        <v>Littleton-Customer Charge-43770</v>
      </c>
      <c r="G17335" s="11" t="s">
        <v>131</v>
      </c>
      <c r="H17335" s="11" t="s">
        <v>56</v>
      </c>
      <c r="I17335" s="11" t="s">
        <v>56</v>
      </c>
      <c r="J17335" s="11" t="s">
        <v>56</v>
      </c>
      <c r="K17335" s="11" t="str">
        <f>IFERROR(INDEX('EDC Component Dictionary'!$C$5:$C$37,MATCH('Rates Database'!J17335,'EDC Component Dictionary'!$B$5:$B$37,0)), "Energy Supply")</f>
        <v>Distribution System</v>
      </c>
      <c r="L17335" s="12"/>
      <c r="M17335" s="12">
        <v>3.5</v>
      </c>
    </row>
    <row r="17336" spans="1:13" x14ac:dyDescent="0.3">
      <c r="A17336" s="18">
        <v>17334</v>
      </c>
      <c r="B17336" s="18">
        <f t="shared" si="543"/>
        <v>2019</v>
      </c>
      <c r="C17336" s="17">
        <v>43770</v>
      </c>
      <c r="D17336" s="18" t="s">
        <v>314</v>
      </c>
      <c r="E17336" s="18" t="s">
        <v>337</v>
      </c>
      <c r="F17336" s="18" t="str">
        <f t="shared" si="541"/>
        <v>Boylston-Customer Charge-43770</v>
      </c>
      <c r="G17336" s="11" t="s">
        <v>131</v>
      </c>
      <c r="H17336" s="11" t="s">
        <v>56</v>
      </c>
      <c r="I17336" s="11" t="s">
        <v>56</v>
      </c>
      <c r="J17336" s="11" t="s">
        <v>56</v>
      </c>
      <c r="K17336" s="11" t="str">
        <f>IFERROR(INDEX('EDC Component Dictionary'!$C$5:$C$37,MATCH('Rates Database'!J17336,'EDC Component Dictionary'!$B$5:$B$37,0)), "Energy Supply")</f>
        <v>Distribution System</v>
      </c>
      <c r="L17336" s="12"/>
      <c r="M17336" s="12">
        <v>9</v>
      </c>
    </row>
    <row r="17337" spans="1:13" x14ac:dyDescent="0.3">
      <c r="A17337" s="18">
        <v>17335</v>
      </c>
      <c r="B17337" s="18">
        <f t="shared" si="543"/>
        <v>2019</v>
      </c>
      <c r="C17337" s="17">
        <v>43770</v>
      </c>
      <c r="D17337" s="18" t="s">
        <v>314</v>
      </c>
      <c r="E17337" s="18" t="s">
        <v>338</v>
      </c>
      <c r="F17337" s="18" t="str">
        <f t="shared" si="541"/>
        <v>Princeton-Customer Charge-43770</v>
      </c>
      <c r="G17337" s="11" t="s">
        <v>131</v>
      </c>
      <c r="H17337" s="11" t="s">
        <v>56</v>
      </c>
      <c r="I17337" s="11" t="s">
        <v>56</v>
      </c>
      <c r="J17337" s="11" t="s">
        <v>56</v>
      </c>
      <c r="K17337" s="11" t="str">
        <f>IFERROR(INDEX('EDC Component Dictionary'!$C$5:$C$37,MATCH('Rates Database'!J17337,'EDC Component Dictionary'!$B$5:$B$37,0)), "Energy Supply")</f>
        <v>Distribution System</v>
      </c>
      <c r="L17337" s="12"/>
      <c r="M17337" s="12">
        <v>8.9500000000000099</v>
      </c>
    </row>
    <row r="17338" spans="1:13" x14ac:dyDescent="0.3">
      <c r="A17338" s="18">
        <v>17336</v>
      </c>
      <c r="B17338" s="18">
        <f t="shared" si="543"/>
        <v>2019</v>
      </c>
      <c r="C17338" s="17">
        <v>43770</v>
      </c>
      <c r="D17338" s="18" t="s">
        <v>314</v>
      </c>
      <c r="E17338" s="18" t="s">
        <v>347</v>
      </c>
      <c r="F17338" s="18" t="str">
        <f t="shared" si="541"/>
        <v>Middleborough-Customer Charge-43770</v>
      </c>
      <c r="G17338" s="11" t="s">
        <v>131</v>
      </c>
      <c r="H17338" s="11" t="s">
        <v>56</v>
      </c>
      <c r="I17338" s="11" t="s">
        <v>56</v>
      </c>
      <c r="J17338" s="11" t="s">
        <v>56</v>
      </c>
      <c r="K17338" s="11" t="str">
        <f>IFERROR(INDEX('EDC Component Dictionary'!$C$5:$C$37,MATCH('Rates Database'!J17338,'EDC Component Dictionary'!$B$5:$B$37,0)), "Energy Supply")</f>
        <v>Distribution System</v>
      </c>
      <c r="L17338" s="12"/>
      <c r="M17338" s="12">
        <v>4.5049999999999901</v>
      </c>
    </row>
    <row r="17339" spans="1:13" x14ac:dyDescent="0.3">
      <c r="A17339" s="18">
        <v>17337</v>
      </c>
      <c r="B17339" s="18">
        <f t="shared" si="543"/>
        <v>2019</v>
      </c>
      <c r="C17339" s="17">
        <v>43770</v>
      </c>
      <c r="D17339" s="18" t="s">
        <v>314</v>
      </c>
      <c r="E17339" s="18" t="s">
        <v>339</v>
      </c>
      <c r="F17339" s="18" t="str">
        <f t="shared" si="541"/>
        <v>Rowley-Customer Charge-43770</v>
      </c>
      <c r="G17339" s="11" t="s">
        <v>131</v>
      </c>
      <c r="H17339" s="11" t="s">
        <v>56</v>
      </c>
      <c r="I17339" s="11" t="s">
        <v>56</v>
      </c>
      <c r="J17339" s="11" t="s">
        <v>56</v>
      </c>
      <c r="K17339" s="11" t="str">
        <f>IFERROR(INDEX('EDC Component Dictionary'!$C$5:$C$37,MATCH('Rates Database'!J17339,'EDC Component Dictionary'!$B$5:$B$37,0)), "Energy Supply")</f>
        <v>Distribution System</v>
      </c>
      <c r="L17339" s="12"/>
      <c r="M17339" s="12">
        <v>4</v>
      </c>
    </row>
    <row r="17340" spans="1:13" x14ac:dyDescent="0.3">
      <c r="A17340" s="18">
        <v>17338</v>
      </c>
      <c r="B17340" s="18">
        <f t="shared" si="543"/>
        <v>2019</v>
      </c>
      <c r="C17340" s="17">
        <v>43770</v>
      </c>
      <c r="D17340" s="18" t="s">
        <v>314</v>
      </c>
      <c r="E17340" s="18" t="s">
        <v>353</v>
      </c>
      <c r="F17340" s="18" t="str">
        <f t="shared" si="541"/>
        <v>Concord-Customer Charge-43770</v>
      </c>
      <c r="G17340" s="11" t="s">
        <v>131</v>
      </c>
      <c r="H17340" s="11" t="s">
        <v>56</v>
      </c>
      <c r="I17340" s="11" t="s">
        <v>56</v>
      </c>
      <c r="J17340" s="11" t="s">
        <v>56</v>
      </c>
      <c r="K17340" s="11" t="str">
        <f>IFERROR(INDEX('EDC Component Dictionary'!$C$5:$C$37,MATCH('Rates Database'!J17340,'EDC Component Dictionary'!$B$5:$B$37,0)), "Energy Supply")</f>
        <v>Distribution System</v>
      </c>
      <c r="L17340" s="12"/>
      <c r="M17340" s="12">
        <v>8.4166500000000006</v>
      </c>
    </row>
    <row r="17341" spans="1:13" x14ac:dyDescent="0.3">
      <c r="A17341" s="18">
        <v>17339</v>
      </c>
      <c r="B17341" s="18">
        <f t="shared" si="543"/>
        <v>2019</v>
      </c>
      <c r="C17341" s="17">
        <v>43770</v>
      </c>
      <c r="D17341" s="18" t="s">
        <v>314</v>
      </c>
      <c r="E17341" s="18" t="s">
        <v>340</v>
      </c>
      <c r="F17341" s="18" t="str">
        <f t="shared" si="541"/>
        <v>Wakefield-Customer Charge-43770</v>
      </c>
      <c r="G17341" s="11" t="s">
        <v>131</v>
      </c>
      <c r="H17341" s="11" t="s">
        <v>56</v>
      </c>
      <c r="I17341" s="11" t="s">
        <v>56</v>
      </c>
      <c r="J17341" s="11" t="s">
        <v>56</v>
      </c>
      <c r="K17341" s="11" t="str">
        <f>IFERROR(INDEX('EDC Component Dictionary'!$C$5:$C$37,MATCH('Rates Database'!J17341,'EDC Component Dictionary'!$B$5:$B$37,0)), "Energy Supply")</f>
        <v>Distribution System</v>
      </c>
      <c r="L17341" s="12"/>
      <c r="M17341" s="12">
        <v>6</v>
      </c>
    </row>
    <row r="17342" spans="1:13" x14ac:dyDescent="0.3">
      <c r="A17342" s="18">
        <v>17340</v>
      </c>
      <c r="B17342" s="18">
        <f t="shared" si="543"/>
        <v>2019</v>
      </c>
      <c r="C17342" s="17">
        <v>43770</v>
      </c>
      <c r="D17342" s="18" t="s">
        <v>314</v>
      </c>
      <c r="E17342" s="18" t="s">
        <v>341</v>
      </c>
      <c r="F17342" s="18" t="str">
        <f t="shared" si="541"/>
        <v>Hull-Customer Charge-43770</v>
      </c>
      <c r="G17342" s="11" t="s">
        <v>131</v>
      </c>
      <c r="H17342" s="11" t="s">
        <v>56</v>
      </c>
      <c r="I17342" s="11" t="s">
        <v>56</v>
      </c>
      <c r="J17342" s="11" t="s">
        <v>56</v>
      </c>
      <c r="K17342" s="11" t="str">
        <f>IFERROR(INDEX('EDC Component Dictionary'!$C$5:$C$37,MATCH('Rates Database'!J17342,'EDC Component Dictionary'!$B$5:$B$37,0)), "Energy Supply")</f>
        <v>Distribution System</v>
      </c>
      <c r="L17342" s="12"/>
      <c r="M17342" s="12">
        <v>5.7960000000000003</v>
      </c>
    </row>
    <row r="17343" spans="1:13" x14ac:dyDescent="0.3">
      <c r="A17343" s="18">
        <v>17341</v>
      </c>
      <c r="B17343" s="18">
        <f t="shared" si="543"/>
        <v>2019</v>
      </c>
      <c r="C17343" s="17">
        <v>43770</v>
      </c>
      <c r="D17343" s="18" t="s">
        <v>314</v>
      </c>
      <c r="E17343" s="18" t="s">
        <v>342</v>
      </c>
      <c r="F17343" s="18" t="str">
        <f t="shared" si="541"/>
        <v>North Attleborough-Customer Charge-43770</v>
      </c>
      <c r="G17343" s="11" t="s">
        <v>131</v>
      </c>
      <c r="H17343" s="11" t="s">
        <v>56</v>
      </c>
      <c r="I17343" s="11" t="s">
        <v>56</v>
      </c>
      <c r="J17343" s="11" t="s">
        <v>56</v>
      </c>
      <c r="K17343" s="11" t="str">
        <f>IFERROR(INDEX('EDC Component Dictionary'!$C$5:$C$37,MATCH('Rates Database'!J17343,'EDC Component Dictionary'!$B$5:$B$37,0)), "Energy Supply")</f>
        <v>Distribution System</v>
      </c>
      <c r="L17343" s="12"/>
      <c r="M17343" s="12">
        <v>10.32</v>
      </c>
    </row>
    <row r="17344" spans="1:13" x14ac:dyDescent="0.3">
      <c r="A17344" s="18">
        <v>17342</v>
      </c>
      <c r="B17344" s="18">
        <f t="shared" si="543"/>
        <v>2019</v>
      </c>
      <c r="C17344" s="17">
        <v>43770</v>
      </c>
      <c r="D17344" s="18" t="s">
        <v>314</v>
      </c>
      <c r="E17344" s="18" t="s">
        <v>343</v>
      </c>
      <c r="F17344" s="18" t="str">
        <f t="shared" si="541"/>
        <v>Holden-Customer Charge-43770</v>
      </c>
      <c r="G17344" s="11" t="s">
        <v>131</v>
      </c>
      <c r="H17344" s="11" t="s">
        <v>56</v>
      </c>
      <c r="I17344" s="11" t="s">
        <v>56</v>
      </c>
      <c r="J17344" s="11" t="s">
        <v>56</v>
      </c>
      <c r="K17344" s="11" t="str">
        <f>IFERROR(INDEX('EDC Component Dictionary'!$C$5:$C$37,MATCH('Rates Database'!J17344,'EDC Component Dictionary'!$B$5:$B$37,0)), "Energy Supply")</f>
        <v>Distribution System</v>
      </c>
      <c r="L17344" s="12"/>
      <c r="M17344" s="12">
        <v>4.25</v>
      </c>
    </row>
    <row r="17345" spans="1:13" x14ac:dyDescent="0.3">
      <c r="A17345" s="18">
        <v>17343</v>
      </c>
      <c r="B17345" s="18">
        <f t="shared" si="543"/>
        <v>2019</v>
      </c>
      <c r="C17345" s="17">
        <v>43770</v>
      </c>
      <c r="D17345" s="18" t="s">
        <v>314</v>
      </c>
      <c r="E17345" s="18" t="s">
        <v>354</v>
      </c>
      <c r="F17345" s="18" t="str">
        <f t="shared" si="541"/>
        <v>Taunton-Customer Charge-43770</v>
      </c>
      <c r="G17345" s="11" t="s">
        <v>131</v>
      </c>
      <c r="H17345" s="11" t="s">
        <v>56</v>
      </c>
      <c r="I17345" s="11" t="s">
        <v>56</v>
      </c>
      <c r="J17345" s="11" t="s">
        <v>56</v>
      </c>
      <c r="K17345" s="11" t="str">
        <f>IFERROR(INDEX('EDC Component Dictionary'!$C$5:$C$37,MATCH('Rates Database'!J17345,'EDC Component Dictionary'!$B$5:$B$37,0)), "Energy Supply")</f>
        <v>Distribution System</v>
      </c>
      <c r="L17345" s="12"/>
      <c r="M17345" s="12">
        <v>9.2244999999999902</v>
      </c>
    </row>
    <row r="17346" spans="1:13" x14ac:dyDescent="0.3">
      <c r="A17346" s="18">
        <v>17344</v>
      </c>
      <c r="B17346" s="18">
        <f t="shared" si="543"/>
        <v>2019</v>
      </c>
      <c r="C17346" s="17">
        <v>43770</v>
      </c>
      <c r="D17346" s="18" t="s">
        <v>314</v>
      </c>
      <c r="E17346" s="18" t="s">
        <v>344</v>
      </c>
      <c r="F17346" s="18" t="str">
        <f t="shared" si="541"/>
        <v>Norwood-Customer Charge-43770</v>
      </c>
      <c r="G17346" s="11" t="s">
        <v>131</v>
      </c>
      <c r="H17346" s="11" t="s">
        <v>56</v>
      </c>
      <c r="I17346" s="11" t="s">
        <v>56</v>
      </c>
      <c r="J17346" s="11" t="s">
        <v>56</v>
      </c>
      <c r="K17346" s="11" t="str">
        <f>IFERROR(INDEX('EDC Component Dictionary'!$C$5:$C$37,MATCH('Rates Database'!J17346,'EDC Component Dictionary'!$B$5:$B$37,0)), "Energy Supply")</f>
        <v>Distribution System</v>
      </c>
      <c r="L17346" s="12"/>
      <c r="M17346" s="12">
        <v>9</v>
      </c>
    </row>
    <row r="17347" spans="1:13" x14ac:dyDescent="0.3">
      <c r="A17347" s="18">
        <v>17345</v>
      </c>
      <c r="B17347" s="18">
        <f t="shared" si="543"/>
        <v>2019</v>
      </c>
      <c r="C17347" s="17">
        <v>43770</v>
      </c>
      <c r="D17347" s="18" t="s">
        <v>314</v>
      </c>
      <c r="E17347" s="18" t="s">
        <v>355</v>
      </c>
      <c r="F17347" s="18" t="str">
        <f t="shared" si="541"/>
        <v>Wellesley-Customer Charge-43770</v>
      </c>
      <c r="G17347" s="11" t="s">
        <v>131</v>
      </c>
      <c r="H17347" s="11" t="s">
        <v>56</v>
      </c>
      <c r="I17347" s="11" t="s">
        <v>56</v>
      </c>
      <c r="J17347" s="11" t="s">
        <v>56</v>
      </c>
      <c r="K17347" s="11" t="str">
        <f>IFERROR(INDEX('EDC Component Dictionary'!$C$5:$C$37,MATCH('Rates Database'!J17347,'EDC Component Dictionary'!$B$5:$B$37,0)), "Energy Supply")</f>
        <v>Distribution System</v>
      </c>
      <c r="L17347" s="12"/>
      <c r="M17347" s="12">
        <v>2.5935000000000001</v>
      </c>
    </row>
    <row r="17348" spans="1:13" x14ac:dyDescent="0.3">
      <c r="A17348" s="18">
        <v>17346</v>
      </c>
      <c r="B17348" s="18">
        <f t="shared" si="543"/>
        <v>2019</v>
      </c>
      <c r="C17348" s="17">
        <v>43770</v>
      </c>
      <c r="D17348" s="18" t="s">
        <v>314</v>
      </c>
      <c r="E17348" s="18" t="s">
        <v>345</v>
      </c>
      <c r="F17348" s="18" t="str">
        <f t="shared" ref="F17348:F17411" si="544">_xlfn.CONCAT(E17348,"-",J17348,"-",C17348)</f>
        <v>Russell-Customer Charge-43770</v>
      </c>
      <c r="G17348" s="11" t="s">
        <v>131</v>
      </c>
      <c r="H17348" s="11" t="s">
        <v>56</v>
      </c>
      <c r="I17348" s="11" t="s">
        <v>56</v>
      </c>
      <c r="J17348" s="11" t="s">
        <v>56</v>
      </c>
      <c r="K17348" s="11" t="str">
        <f>IFERROR(INDEX('EDC Component Dictionary'!$C$5:$C$37,MATCH('Rates Database'!J17348,'EDC Component Dictionary'!$B$5:$B$37,0)), "Energy Supply")</f>
        <v>Distribution System</v>
      </c>
      <c r="L17348" s="12"/>
      <c r="M17348" s="12">
        <v>8</v>
      </c>
    </row>
    <row r="17349" spans="1:13" x14ac:dyDescent="0.3">
      <c r="A17349" s="18">
        <v>17347</v>
      </c>
      <c r="B17349" s="18">
        <f t="shared" si="543"/>
        <v>2019</v>
      </c>
      <c r="C17349" s="17">
        <v>43770</v>
      </c>
      <c r="D17349" s="18" t="s">
        <v>314</v>
      </c>
      <c r="E17349" s="18" t="s">
        <v>346</v>
      </c>
      <c r="F17349" s="18" t="str">
        <f t="shared" si="544"/>
        <v>Chester-Customer Charge-43770</v>
      </c>
      <c r="G17349" s="11" t="s">
        <v>131</v>
      </c>
      <c r="H17349" s="11" t="s">
        <v>56</v>
      </c>
      <c r="I17349" s="11" t="s">
        <v>56</v>
      </c>
      <c r="J17349" s="11" t="s">
        <v>56</v>
      </c>
      <c r="K17349" s="11" t="str">
        <f>IFERROR(INDEX('EDC Component Dictionary'!$C$5:$C$37,MATCH('Rates Database'!J17349,'EDC Component Dictionary'!$B$5:$B$37,0)), "Energy Supply")</f>
        <v>Distribution System</v>
      </c>
      <c r="L17349" s="12"/>
      <c r="M17349" s="12">
        <v>5.9849999999999799</v>
      </c>
    </row>
    <row r="17350" spans="1:13" x14ac:dyDescent="0.3">
      <c r="A17350" s="18">
        <v>17348</v>
      </c>
      <c r="B17350" s="18">
        <f t="shared" si="543"/>
        <v>2019</v>
      </c>
      <c r="C17350" s="17">
        <v>43556</v>
      </c>
      <c r="D17350" s="18" t="s">
        <v>314</v>
      </c>
      <c r="E17350" s="18" t="s">
        <v>315</v>
      </c>
      <c r="F17350" s="18" t="str">
        <f t="shared" si="544"/>
        <v>Holyoke-Customer Charge-43556</v>
      </c>
      <c r="G17350" s="11" t="s">
        <v>131</v>
      </c>
      <c r="H17350" s="11" t="s">
        <v>56</v>
      </c>
      <c r="I17350" s="11" t="s">
        <v>56</v>
      </c>
      <c r="J17350" s="11" t="s">
        <v>56</v>
      </c>
      <c r="K17350" s="11" t="str">
        <f>IFERROR(INDEX('EDC Component Dictionary'!$C$5:$C$37,MATCH('Rates Database'!J17350,'EDC Component Dictionary'!$B$5:$B$37,0)), "Energy Supply")</f>
        <v>Distribution System</v>
      </c>
      <c r="L17350" s="12"/>
      <c r="M17350" s="12">
        <v>4.09499999999999</v>
      </c>
    </row>
    <row r="17351" spans="1:13" x14ac:dyDescent="0.3">
      <c r="A17351" s="18">
        <v>17349</v>
      </c>
      <c r="B17351" s="18">
        <f t="shared" si="543"/>
        <v>2019</v>
      </c>
      <c r="C17351" s="17">
        <v>43556</v>
      </c>
      <c r="D17351" s="18" t="s">
        <v>314</v>
      </c>
      <c r="E17351" s="18" t="s">
        <v>316</v>
      </c>
      <c r="F17351" s="18" t="str">
        <f t="shared" si="544"/>
        <v>West Boylston-Customer Charge-43556</v>
      </c>
      <c r="G17351" s="11" t="s">
        <v>131</v>
      </c>
      <c r="H17351" s="11" t="s">
        <v>56</v>
      </c>
      <c r="I17351" s="11" t="s">
        <v>56</v>
      </c>
      <c r="J17351" s="11" t="s">
        <v>56</v>
      </c>
      <c r="K17351" s="11" t="str">
        <f>IFERROR(INDEX('EDC Component Dictionary'!$C$5:$C$37,MATCH('Rates Database'!J17351,'EDC Component Dictionary'!$B$5:$B$37,0)), "Energy Supply")</f>
        <v>Distribution System</v>
      </c>
      <c r="L17351" s="12"/>
      <c r="M17351" s="12">
        <v>4.01400000000001</v>
      </c>
    </row>
    <row r="17352" spans="1:13" x14ac:dyDescent="0.3">
      <c r="A17352" s="18">
        <v>17350</v>
      </c>
      <c r="B17352" s="18">
        <f t="shared" si="543"/>
        <v>2019</v>
      </c>
      <c r="C17352" s="17">
        <v>43556</v>
      </c>
      <c r="D17352" s="18" t="s">
        <v>314</v>
      </c>
      <c r="E17352" s="18" t="s">
        <v>348</v>
      </c>
      <c r="F17352" s="18" t="str">
        <f t="shared" si="544"/>
        <v>Middleton-Customer Charge-43556</v>
      </c>
      <c r="G17352" s="11" t="s">
        <v>131</v>
      </c>
      <c r="H17352" s="11" t="s">
        <v>56</v>
      </c>
      <c r="I17352" s="11" t="s">
        <v>56</v>
      </c>
      <c r="J17352" s="11" t="s">
        <v>56</v>
      </c>
      <c r="K17352" s="11" t="str">
        <f>IFERROR(INDEX('EDC Component Dictionary'!$C$5:$C$37,MATCH('Rates Database'!J17352,'EDC Component Dictionary'!$B$5:$B$37,0)), "Energy Supply")</f>
        <v>Distribution System</v>
      </c>
      <c r="L17352" s="12"/>
      <c r="M17352" s="12">
        <v>5.0399999999999903</v>
      </c>
    </row>
    <row r="17353" spans="1:13" x14ac:dyDescent="0.3">
      <c r="A17353" s="18">
        <v>17351</v>
      </c>
      <c r="B17353" s="18">
        <f t="shared" si="543"/>
        <v>2019</v>
      </c>
      <c r="C17353" s="17">
        <v>43556</v>
      </c>
      <c r="D17353" s="18" t="s">
        <v>314</v>
      </c>
      <c r="E17353" s="18" t="s">
        <v>317</v>
      </c>
      <c r="F17353" s="18" t="str">
        <f t="shared" si="544"/>
        <v>Danvers-Customer Charge-43556</v>
      </c>
      <c r="G17353" s="11" t="s">
        <v>131</v>
      </c>
      <c r="H17353" s="11" t="s">
        <v>56</v>
      </c>
      <c r="I17353" s="11" t="s">
        <v>56</v>
      </c>
      <c r="J17353" s="11" t="s">
        <v>56</v>
      </c>
      <c r="K17353" s="11" t="str">
        <f>IFERROR(INDEX('EDC Component Dictionary'!$C$5:$C$37,MATCH('Rates Database'!J17353,'EDC Component Dictionary'!$B$5:$B$37,0)), "Energy Supply")</f>
        <v>Distribution System</v>
      </c>
      <c r="L17353" s="12"/>
      <c r="M17353" s="12">
        <v>5</v>
      </c>
    </row>
    <row r="17354" spans="1:13" x14ac:dyDescent="0.3">
      <c r="A17354" s="18">
        <v>17352</v>
      </c>
      <c r="B17354" s="18">
        <f t="shared" si="543"/>
        <v>2019</v>
      </c>
      <c r="C17354" s="17">
        <v>43556</v>
      </c>
      <c r="D17354" s="18" t="s">
        <v>314</v>
      </c>
      <c r="E17354" s="18" t="s">
        <v>318</v>
      </c>
      <c r="F17354" s="18" t="str">
        <f t="shared" si="544"/>
        <v>Peabody-Customer Charge-43556</v>
      </c>
      <c r="G17354" s="11" t="s">
        <v>131</v>
      </c>
      <c r="H17354" s="11" t="s">
        <v>56</v>
      </c>
      <c r="I17354" s="11" t="s">
        <v>56</v>
      </c>
      <c r="J17354" s="11" t="s">
        <v>56</v>
      </c>
      <c r="K17354" s="11" t="str">
        <f>IFERROR(INDEX('EDC Component Dictionary'!$C$5:$C$37,MATCH('Rates Database'!J17354,'EDC Component Dictionary'!$B$5:$B$37,0)), "Energy Supply")</f>
        <v>Distribution System</v>
      </c>
      <c r="L17354" s="12"/>
      <c r="M17354" s="12">
        <v>1.1319999999999899</v>
      </c>
    </row>
    <row r="17355" spans="1:13" x14ac:dyDescent="0.3">
      <c r="A17355" s="18">
        <v>17353</v>
      </c>
      <c r="B17355" s="18">
        <f t="shared" si="543"/>
        <v>2019</v>
      </c>
      <c r="C17355" s="17">
        <v>43556</v>
      </c>
      <c r="D17355" s="18" t="s">
        <v>314</v>
      </c>
      <c r="E17355" s="18" t="s">
        <v>319</v>
      </c>
      <c r="F17355" s="18" t="str">
        <f t="shared" si="544"/>
        <v>Ashburnham-Customer Charge-43556</v>
      </c>
      <c r="G17355" s="11" t="s">
        <v>131</v>
      </c>
      <c r="H17355" s="11" t="s">
        <v>56</v>
      </c>
      <c r="I17355" s="11" t="s">
        <v>56</v>
      </c>
      <c r="J17355" s="11" t="s">
        <v>56</v>
      </c>
      <c r="K17355" s="11" t="str">
        <f>IFERROR(INDEX('EDC Component Dictionary'!$C$5:$C$37,MATCH('Rates Database'!J17355,'EDC Component Dictionary'!$B$5:$B$37,0)), "Energy Supply")</f>
        <v>Distribution System</v>
      </c>
      <c r="L17355" s="12"/>
      <c r="M17355" s="12">
        <v>4.5</v>
      </c>
    </row>
    <row r="17356" spans="1:13" x14ac:dyDescent="0.3">
      <c r="A17356" s="18">
        <v>17354</v>
      </c>
      <c r="B17356" s="18">
        <f t="shared" si="543"/>
        <v>2019</v>
      </c>
      <c r="C17356" s="17">
        <v>43556</v>
      </c>
      <c r="D17356" s="18" t="s">
        <v>314</v>
      </c>
      <c r="E17356" s="18" t="s">
        <v>320</v>
      </c>
      <c r="F17356" s="18" t="str">
        <f t="shared" si="544"/>
        <v>Mansfield-Customer Charge-43556</v>
      </c>
      <c r="G17356" s="11" t="s">
        <v>131</v>
      </c>
      <c r="H17356" s="11" t="s">
        <v>56</v>
      </c>
      <c r="I17356" s="11" t="s">
        <v>56</v>
      </c>
      <c r="J17356" s="11" t="s">
        <v>56</v>
      </c>
      <c r="K17356" s="11" t="str">
        <f>IFERROR(INDEX('EDC Component Dictionary'!$C$5:$C$37,MATCH('Rates Database'!J17356,'EDC Component Dictionary'!$B$5:$B$37,0)), "Energy Supply")</f>
        <v>Distribution System</v>
      </c>
      <c r="L17356" s="12"/>
      <c r="M17356" s="12">
        <v>4</v>
      </c>
    </row>
    <row r="17357" spans="1:13" x14ac:dyDescent="0.3">
      <c r="A17357" s="18">
        <v>17355</v>
      </c>
      <c r="B17357" s="18">
        <f t="shared" si="543"/>
        <v>2019</v>
      </c>
      <c r="C17357" s="17">
        <v>43556</v>
      </c>
      <c r="D17357" s="18" t="s">
        <v>314</v>
      </c>
      <c r="E17357" s="18" t="s">
        <v>321</v>
      </c>
      <c r="F17357" s="18" t="str">
        <f t="shared" si="544"/>
        <v>Braintree-Customer Charge-43556</v>
      </c>
      <c r="G17357" s="11" t="s">
        <v>131</v>
      </c>
      <c r="H17357" s="11" t="s">
        <v>56</v>
      </c>
      <c r="I17357" s="11" t="s">
        <v>56</v>
      </c>
      <c r="J17357" s="11" t="s">
        <v>56</v>
      </c>
      <c r="K17357" s="11" t="str">
        <f>IFERROR(INDEX('EDC Component Dictionary'!$C$5:$C$37,MATCH('Rates Database'!J17357,'EDC Component Dictionary'!$B$5:$B$37,0)), "Energy Supply")</f>
        <v>Distribution System</v>
      </c>
      <c r="L17357" s="12"/>
      <c r="M17357" s="12">
        <v>5.12</v>
      </c>
    </row>
    <row r="17358" spans="1:13" x14ac:dyDescent="0.3">
      <c r="A17358" s="18">
        <v>17356</v>
      </c>
      <c r="B17358" s="18">
        <f t="shared" si="543"/>
        <v>2019</v>
      </c>
      <c r="C17358" s="17">
        <v>43556</v>
      </c>
      <c r="D17358" s="18" t="s">
        <v>314</v>
      </c>
      <c r="E17358" s="18" t="s">
        <v>322</v>
      </c>
      <c r="F17358" s="18" t="str">
        <f t="shared" si="544"/>
        <v>Paxton-Customer Charge-43556</v>
      </c>
      <c r="G17358" s="11" t="s">
        <v>131</v>
      </c>
      <c r="H17358" s="11" t="s">
        <v>56</v>
      </c>
      <c r="I17358" s="11" t="s">
        <v>56</v>
      </c>
      <c r="J17358" s="11" t="s">
        <v>56</v>
      </c>
      <c r="K17358" s="11" t="str">
        <f>IFERROR(INDEX('EDC Component Dictionary'!$C$5:$C$37,MATCH('Rates Database'!J17358,'EDC Component Dictionary'!$B$5:$B$37,0)), "Energy Supply")</f>
        <v>Distribution System</v>
      </c>
      <c r="L17358" s="12"/>
      <c r="M17358" s="12">
        <v>5</v>
      </c>
    </row>
    <row r="17359" spans="1:13" x14ac:dyDescent="0.3">
      <c r="A17359" s="18">
        <v>17357</v>
      </c>
      <c r="B17359" s="18">
        <f t="shared" si="543"/>
        <v>2019</v>
      </c>
      <c r="C17359" s="17">
        <v>43556</v>
      </c>
      <c r="D17359" s="18" t="s">
        <v>314</v>
      </c>
      <c r="E17359" s="18" t="s">
        <v>323</v>
      </c>
      <c r="F17359" s="18" t="str">
        <f t="shared" si="544"/>
        <v>Templeton-Customer Charge-43556</v>
      </c>
      <c r="G17359" s="11" t="s">
        <v>131</v>
      </c>
      <c r="H17359" s="11" t="s">
        <v>56</v>
      </c>
      <c r="I17359" s="11" t="s">
        <v>56</v>
      </c>
      <c r="J17359" s="11" t="s">
        <v>56</v>
      </c>
      <c r="K17359" s="11" t="str">
        <f>IFERROR(INDEX('EDC Component Dictionary'!$C$5:$C$37,MATCH('Rates Database'!J17359,'EDC Component Dictionary'!$B$5:$B$37,0)), "Energy Supply")</f>
        <v>Distribution System</v>
      </c>
      <c r="L17359" s="12"/>
      <c r="M17359" s="12">
        <v>3.75</v>
      </c>
    </row>
    <row r="17360" spans="1:13" x14ac:dyDescent="0.3">
      <c r="A17360" s="18">
        <v>17358</v>
      </c>
      <c r="B17360" s="18">
        <f t="shared" si="543"/>
        <v>2019</v>
      </c>
      <c r="C17360" s="17">
        <v>43556</v>
      </c>
      <c r="D17360" s="18" t="s">
        <v>314</v>
      </c>
      <c r="E17360" s="18" t="s">
        <v>324</v>
      </c>
      <c r="F17360" s="18" t="str">
        <f t="shared" si="544"/>
        <v>Hudson-Customer Charge-43556</v>
      </c>
      <c r="G17360" s="11" t="s">
        <v>131</v>
      </c>
      <c r="H17360" s="11" t="s">
        <v>56</v>
      </c>
      <c r="I17360" s="11" t="s">
        <v>56</v>
      </c>
      <c r="J17360" s="11" t="s">
        <v>56</v>
      </c>
      <c r="K17360" s="11" t="str">
        <f>IFERROR(INDEX('EDC Component Dictionary'!$C$5:$C$37,MATCH('Rates Database'!J17360,'EDC Component Dictionary'!$B$5:$B$37,0)), "Energy Supply")</f>
        <v>Distribution System</v>
      </c>
      <c r="L17360" s="12"/>
      <c r="M17360" s="12">
        <v>2.64699999999999</v>
      </c>
    </row>
    <row r="17361" spans="1:13" x14ac:dyDescent="0.3">
      <c r="A17361" s="18">
        <v>17359</v>
      </c>
      <c r="B17361" s="18">
        <f t="shared" si="543"/>
        <v>2019</v>
      </c>
      <c r="C17361" s="17">
        <v>43556</v>
      </c>
      <c r="D17361" s="18" t="s">
        <v>314</v>
      </c>
      <c r="E17361" s="18" t="s">
        <v>325</v>
      </c>
      <c r="F17361" s="18" t="str">
        <f t="shared" si="544"/>
        <v>Reading-Customer Charge-43556</v>
      </c>
      <c r="G17361" s="11" t="s">
        <v>131</v>
      </c>
      <c r="H17361" s="11" t="s">
        <v>56</v>
      </c>
      <c r="I17361" s="11" t="s">
        <v>56</v>
      </c>
      <c r="J17361" s="11" t="s">
        <v>56</v>
      </c>
      <c r="K17361" s="11" t="str">
        <f>IFERROR(INDEX('EDC Component Dictionary'!$C$5:$C$37,MATCH('Rates Database'!J17361,'EDC Component Dictionary'!$B$5:$B$37,0)), "Energy Supply")</f>
        <v>Distribution System</v>
      </c>
      <c r="L17361" s="12"/>
      <c r="M17361" s="12">
        <v>4.3520000000000003</v>
      </c>
    </row>
    <row r="17362" spans="1:13" x14ac:dyDescent="0.3">
      <c r="A17362" s="18">
        <v>17360</v>
      </c>
      <c r="B17362" s="18">
        <f t="shared" si="543"/>
        <v>2019</v>
      </c>
      <c r="C17362" s="17">
        <v>43556</v>
      </c>
      <c r="D17362" s="18" t="s">
        <v>314</v>
      </c>
      <c r="E17362" s="18" t="s">
        <v>326</v>
      </c>
      <c r="F17362" s="18" t="str">
        <f t="shared" si="544"/>
        <v>Shrewsbury-Customer Charge-43556</v>
      </c>
      <c r="G17362" s="11" t="s">
        <v>131</v>
      </c>
      <c r="H17362" s="11" t="s">
        <v>56</v>
      </c>
      <c r="I17362" s="11" t="s">
        <v>56</v>
      </c>
      <c r="J17362" s="11" t="s">
        <v>56</v>
      </c>
      <c r="K17362" s="11" t="str">
        <f>IFERROR(INDEX('EDC Component Dictionary'!$C$5:$C$37,MATCH('Rates Database'!J17362,'EDC Component Dictionary'!$B$5:$B$37,0)), "Energy Supply")</f>
        <v>Distribution System</v>
      </c>
      <c r="L17362" s="12"/>
      <c r="M17362" s="12">
        <v>2.8999999999999901</v>
      </c>
    </row>
    <row r="17363" spans="1:13" x14ac:dyDescent="0.3">
      <c r="A17363" s="18">
        <v>17361</v>
      </c>
      <c r="B17363" s="18">
        <f t="shared" si="543"/>
        <v>2019</v>
      </c>
      <c r="C17363" s="17">
        <v>43556</v>
      </c>
      <c r="D17363" s="18" t="s">
        <v>314</v>
      </c>
      <c r="E17363" s="18" t="s">
        <v>327</v>
      </c>
      <c r="F17363" s="18" t="str">
        <f t="shared" si="544"/>
        <v>Ipswich-Customer Charge-43556</v>
      </c>
      <c r="G17363" s="11" t="s">
        <v>131</v>
      </c>
      <c r="H17363" s="11" t="s">
        <v>56</v>
      </c>
      <c r="I17363" s="11" t="s">
        <v>56</v>
      </c>
      <c r="J17363" s="11" t="s">
        <v>56</v>
      </c>
      <c r="K17363" s="11" t="str">
        <f>IFERROR(INDEX('EDC Component Dictionary'!$C$5:$C$37,MATCH('Rates Database'!J17363,'EDC Component Dictionary'!$B$5:$B$37,0)), "Energy Supply")</f>
        <v>Distribution System</v>
      </c>
      <c r="L17363" s="12"/>
      <c r="M17363" s="12">
        <v>4</v>
      </c>
    </row>
    <row r="17364" spans="1:13" x14ac:dyDescent="0.3">
      <c r="A17364" s="18">
        <v>17362</v>
      </c>
      <c r="B17364" s="18">
        <f t="shared" si="543"/>
        <v>2019</v>
      </c>
      <c r="C17364" s="17">
        <v>43556</v>
      </c>
      <c r="D17364" s="18" t="s">
        <v>314</v>
      </c>
      <c r="E17364" s="18" t="s">
        <v>328</v>
      </c>
      <c r="F17364" s="18" t="str">
        <f t="shared" si="544"/>
        <v>Westfield-Customer Charge-43556</v>
      </c>
      <c r="G17364" s="11" t="s">
        <v>131</v>
      </c>
      <c r="H17364" s="11" t="s">
        <v>56</v>
      </c>
      <c r="I17364" s="11" t="s">
        <v>56</v>
      </c>
      <c r="J17364" s="11" t="s">
        <v>56</v>
      </c>
      <c r="K17364" s="11" t="str">
        <f>IFERROR(INDEX('EDC Component Dictionary'!$C$5:$C$37,MATCH('Rates Database'!J17364,'EDC Component Dictionary'!$B$5:$B$37,0)), "Energy Supply")</f>
        <v>Distribution System</v>
      </c>
      <c r="L17364" s="12"/>
      <c r="M17364" s="12">
        <v>9.7374999999999901</v>
      </c>
    </row>
    <row r="17365" spans="1:13" x14ac:dyDescent="0.3">
      <c r="A17365" s="18">
        <v>17363</v>
      </c>
      <c r="B17365" s="18">
        <f t="shared" si="543"/>
        <v>2019</v>
      </c>
      <c r="C17365" s="17">
        <v>43556</v>
      </c>
      <c r="D17365" s="18" t="s">
        <v>314</v>
      </c>
      <c r="E17365" s="18" t="s">
        <v>351</v>
      </c>
      <c r="F17365" s="18" t="str">
        <f t="shared" si="544"/>
        <v>Groton-Customer Charge-43556</v>
      </c>
      <c r="G17365" s="11" t="s">
        <v>131</v>
      </c>
      <c r="H17365" s="11" t="s">
        <v>56</v>
      </c>
      <c r="I17365" s="11" t="s">
        <v>56</v>
      </c>
      <c r="J17365" s="11" t="s">
        <v>56</v>
      </c>
      <c r="K17365" s="11" t="str">
        <f>IFERROR(INDEX('EDC Component Dictionary'!$C$5:$C$37,MATCH('Rates Database'!J17365,'EDC Component Dictionary'!$B$5:$B$37,0)), "Energy Supply")</f>
        <v>Distribution System</v>
      </c>
      <c r="L17365" s="12"/>
      <c r="M17365" s="12">
        <v>3.82</v>
      </c>
    </row>
    <row r="17366" spans="1:13" x14ac:dyDescent="0.3">
      <c r="A17366" s="18">
        <v>17364</v>
      </c>
      <c r="B17366" s="18">
        <f t="shared" si="543"/>
        <v>2019</v>
      </c>
      <c r="C17366" s="17">
        <v>43556</v>
      </c>
      <c r="D17366" s="18" t="s">
        <v>314</v>
      </c>
      <c r="E17366" s="18" t="s">
        <v>329</v>
      </c>
      <c r="F17366" s="18" t="str">
        <f t="shared" si="544"/>
        <v>Merrimac-Customer Charge-43556</v>
      </c>
      <c r="G17366" s="11" t="s">
        <v>131</v>
      </c>
      <c r="H17366" s="11" t="s">
        <v>56</v>
      </c>
      <c r="I17366" s="11" t="s">
        <v>56</v>
      </c>
      <c r="J17366" s="11" t="s">
        <v>56</v>
      </c>
      <c r="K17366" s="11" t="str">
        <f>IFERROR(INDEX('EDC Component Dictionary'!$C$5:$C$37,MATCH('Rates Database'!J17366,'EDC Component Dictionary'!$B$5:$B$37,0)), "Energy Supply")</f>
        <v>Distribution System</v>
      </c>
      <c r="L17366" s="12"/>
      <c r="M17366" s="12">
        <v>5.5</v>
      </c>
    </row>
    <row r="17367" spans="1:13" x14ac:dyDescent="0.3">
      <c r="A17367" s="18">
        <v>17365</v>
      </c>
      <c r="B17367" s="18">
        <f t="shared" si="543"/>
        <v>2019</v>
      </c>
      <c r="C17367" s="17">
        <v>43556</v>
      </c>
      <c r="D17367" s="18" t="s">
        <v>314</v>
      </c>
      <c r="E17367" s="18" t="s">
        <v>352</v>
      </c>
      <c r="F17367" s="18" t="str">
        <f t="shared" si="544"/>
        <v>Belmont-Customer Charge-43556</v>
      </c>
      <c r="G17367" s="11" t="s">
        <v>131</v>
      </c>
      <c r="H17367" s="11" t="s">
        <v>56</v>
      </c>
      <c r="I17367" s="11" t="s">
        <v>56</v>
      </c>
      <c r="J17367" s="11" t="s">
        <v>56</v>
      </c>
      <c r="K17367" s="11" t="str">
        <f>IFERROR(INDEX('EDC Component Dictionary'!$C$5:$C$37,MATCH('Rates Database'!J17367,'EDC Component Dictionary'!$B$5:$B$37,0)), "Energy Supply")</f>
        <v>Distribution System</v>
      </c>
      <c r="L17367" s="12"/>
      <c r="M17367" s="12">
        <v>10.5999999999999</v>
      </c>
    </row>
    <row r="17368" spans="1:13" x14ac:dyDescent="0.3">
      <c r="A17368" s="18">
        <v>17366</v>
      </c>
      <c r="B17368" s="18">
        <f t="shared" si="543"/>
        <v>2019</v>
      </c>
      <c r="C17368" s="17">
        <v>43556</v>
      </c>
      <c r="D17368" s="18" t="s">
        <v>314</v>
      </c>
      <c r="E17368" s="18" t="s">
        <v>330</v>
      </c>
      <c r="F17368" s="18" t="str">
        <f t="shared" si="544"/>
        <v>Chicopee-Customer Charge-43556</v>
      </c>
      <c r="G17368" s="11" t="s">
        <v>131</v>
      </c>
      <c r="H17368" s="11" t="s">
        <v>56</v>
      </c>
      <c r="I17368" s="11" t="s">
        <v>56</v>
      </c>
      <c r="J17368" s="11" t="s">
        <v>56</v>
      </c>
      <c r="K17368" s="11" t="str">
        <f>IFERROR(INDEX('EDC Component Dictionary'!$C$5:$C$37,MATCH('Rates Database'!J17368,'EDC Component Dictionary'!$B$5:$B$37,0)), "Energy Supply")</f>
        <v>Distribution System</v>
      </c>
      <c r="L17368" s="12"/>
      <c r="M17368" s="12">
        <v>5.6</v>
      </c>
    </row>
    <row r="17369" spans="1:13" x14ac:dyDescent="0.3">
      <c r="A17369" s="18">
        <v>17367</v>
      </c>
      <c r="B17369" s="18">
        <f t="shared" si="543"/>
        <v>2019</v>
      </c>
      <c r="C17369" s="17">
        <v>43556</v>
      </c>
      <c r="D17369" s="18" t="s">
        <v>314</v>
      </c>
      <c r="E17369" s="18" t="s">
        <v>331</v>
      </c>
      <c r="F17369" s="18" t="str">
        <f t="shared" si="544"/>
        <v>Marblehead-Customer Charge-43556</v>
      </c>
      <c r="G17369" s="11" t="s">
        <v>131</v>
      </c>
      <c r="H17369" s="11" t="s">
        <v>56</v>
      </c>
      <c r="I17369" s="11" t="s">
        <v>56</v>
      </c>
      <c r="J17369" s="11" t="s">
        <v>56</v>
      </c>
      <c r="K17369" s="11" t="str">
        <f>IFERROR(INDEX('EDC Component Dictionary'!$C$5:$C$37,MATCH('Rates Database'!J17369,'EDC Component Dictionary'!$B$5:$B$37,0)), "Energy Supply")</f>
        <v>Distribution System</v>
      </c>
      <c r="L17369" s="12"/>
      <c r="M17369" s="12">
        <v>0.82999999999999796</v>
      </c>
    </row>
    <row r="17370" spans="1:13" x14ac:dyDescent="0.3">
      <c r="A17370" s="18">
        <v>17368</v>
      </c>
      <c r="B17370" s="18">
        <f t="shared" si="543"/>
        <v>2019</v>
      </c>
      <c r="C17370" s="17">
        <v>43556</v>
      </c>
      <c r="D17370" s="18" t="s">
        <v>314</v>
      </c>
      <c r="E17370" s="18" t="s">
        <v>332</v>
      </c>
      <c r="F17370" s="18" t="str">
        <f t="shared" si="544"/>
        <v>Hingham-Customer Charge-43556</v>
      </c>
      <c r="G17370" s="11" t="s">
        <v>131</v>
      </c>
      <c r="H17370" s="11" t="s">
        <v>56</v>
      </c>
      <c r="I17370" s="11" t="s">
        <v>56</v>
      </c>
      <c r="J17370" s="11" t="s">
        <v>56</v>
      </c>
      <c r="K17370" s="11" t="str">
        <f>IFERROR(INDEX('EDC Component Dictionary'!$C$5:$C$37,MATCH('Rates Database'!J17370,'EDC Component Dictionary'!$B$5:$B$37,0)), "Energy Supply")</f>
        <v>Distribution System</v>
      </c>
      <c r="L17370" s="12"/>
      <c r="M17370" s="12">
        <v>7.9739999999999798</v>
      </c>
    </row>
    <row r="17371" spans="1:13" x14ac:dyDescent="0.3">
      <c r="A17371" s="18">
        <v>17369</v>
      </c>
      <c r="B17371" s="18">
        <f t="shared" si="543"/>
        <v>2019</v>
      </c>
      <c r="C17371" s="17">
        <v>43556</v>
      </c>
      <c r="D17371" s="18" t="s">
        <v>314</v>
      </c>
      <c r="E17371" s="18" t="s">
        <v>333</v>
      </c>
      <c r="F17371" s="18" t="str">
        <f t="shared" si="544"/>
        <v>South Hadley-Customer Charge-43556</v>
      </c>
      <c r="G17371" s="11" t="s">
        <v>131</v>
      </c>
      <c r="H17371" s="11" t="s">
        <v>56</v>
      </c>
      <c r="I17371" s="11" t="s">
        <v>56</v>
      </c>
      <c r="J17371" s="11" t="s">
        <v>56</v>
      </c>
      <c r="K17371" s="11" t="str">
        <f>IFERROR(INDEX('EDC Component Dictionary'!$C$5:$C$37,MATCH('Rates Database'!J17371,'EDC Component Dictionary'!$B$5:$B$37,0)), "Energy Supply")</f>
        <v>Distribution System</v>
      </c>
      <c r="L17371" s="12"/>
      <c r="M17371" s="12">
        <v>4.7</v>
      </c>
    </row>
    <row r="17372" spans="1:13" x14ac:dyDescent="0.3">
      <c r="A17372" s="18">
        <v>17370</v>
      </c>
      <c r="B17372" s="18">
        <f t="shared" si="543"/>
        <v>2019</v>
      </c>
      <c r="C17372" s="17">
        <v>43556</v>
      </c>
      <c r="D17372" s="18" t="s">
        <v>314</v>
      </c>
      <c r="E17372" s="18" t="s">
        <v>334</v>
      </c>
      <c r="F17372" s="18" t="str">
        <f t="shared" si="544"/>
        <v>Georgetown-Customer Charge-43556</v>
      </c>
      <c r="G17372" s="11" t="s">
        <v>131</v>
      </c>
      <c r="H17372" s="11" t="s">
        <v>56</v>
      </c>
      <c r="I17372" s="11" t="s">
        <v>56</v>
      </c>
      <c r="J17372" s="11" t="s">
        <v>56</v>
      </c>
      <c r="K17372" s="11" t="str">
        <f>IFERROR(INDEX('EDC Component Dictionary'!$C$5:$C$37,MATCH('Rates Database'!J17372,'EDC Component Dictionary'!$B$5:$B$37,0)), "Energy Supply")</f>
        <v>Distribution System</v>
      </c>
      <c r="L17372" s="12"/>
      <c r="M17372" s="12">
        <v>5.41099999999998</v>
      </c>
    </row>
    <row r="17373" spans="1:13" x14ac:dyDescent="0.3">
      <c r="A17373" s="18">
        <v>17371</v>
      </c>
      <c r="B17373" s="18">
        <f t="shared" si="543"/>
        <v>2019</v>
      </c>
      <c r="C17373" s="17">
        <v>43556</v>
      </c>
      <c r="D17373" s="18" t="s">
        <v>314</v>
      </c>
      <c r="E17373" s="18" t="s">
        <v>335</v>
      </c>
      <c r="F17373" s="18" t="str">
        <f t="shared" si="544"/>
        <v>Sterling-Customer Charge-43556</v>
      </c>
      <c r="G17373" s="11" t="s">
        <v>131</v>
      </c>
      <c r="H17373" s="11" t="s">
        <v>56</v>
      </c>
      <c r="I17373" s="11" t="s">
        <v>56</v>
      </c>
      <c r="J17373" s="11" t="s">
        <v>56</v>
      </c>
      <c r="K17373" s="11" t="str">
        <f>IFERROR(INDEX('EDC Component Dictionary'!$C$5:$C$37,MATCH('Rates Database'!J17373,'EDC Component Dictionary'!$B$5:$B$37,0)), "Energy Supply")</f>
        <v>Distribution System</v>
      </c>
      <c r="L17373" s="12"/>
      <c r="M17373" s="12">
        <v>4</v>
      </c>
    </row>
    <row r="17374" spans="1:13" x14ac:dyDescent="0.3">
      <c r="A17374" s="18">
        <v>17372</v>
      </c>
      <c r="B17374" s="18">
        <f t="shared" si="543"/>
        <v>2019</v>
      </c>
      <c r="C17374" s="17">
        <v>43556</v>
      </c>
      <c r="D17374" s="18" t="s">
        <v>314</v>
      </c>
      <c r="E17374" s="18" t="s">
        <v>336</v>
      </c>
      <c r="F17374" s="18" t="str">
        <f t="shared" si="544"/>
        <v>Littleton-Customer Charge-43556</v>
      </c>
      <c r="G17374" s="11" t="s">
        <v>131</v>
      </c>
      <c r="H17374" s="11" t="s">
        <v>56</v>
      </c>
      <c r="I17374" s="11" t="s">
        <v>56</v>
      </c>
      <c r="J17374" s="11" t="s">
        <v>56</v>
      </c>
      <c r="K17374" s="11" t="str">
        <f>IFERROR(INDEX('EDC Component Dictionary'!$C$5:$C$37,MATCH('Rates Database'!J17374,'EDC Component Dictionary'!$B$5:$B$37,0)), "Energy Supply")</f>
        <v>Distribution System</v>
      </c>
      <c r="L17374" s="12"/>
      <c r="M17374" s="12">
        <v>3.5</v>
      </c>
    </row>
    <row r="17375" spans="1:13" x14ac:dyDescent="0.3">
      <c r="A17375" s="18">
        <v>17373</v>
      </c>
      <c r="B17375" s="18">
        <f t="shared" si="543"/>
        <v>2019</v>
      </c>
      <c r="C17375" s="17">
        <v>43556</v>
      </c>
      <c r="D17375" s="18" t="s">
        <v>314</v>
      </c>
      <c r="E17375" s="18" t="s">
        <v>337</v>
      </c>
      <c r="F17375" s="18" t="str">
        <f t="shared" si="544"/>
        <v>Boylston-Customer Charge-43556</v>
      </c>
      <c r="G17375" s="11" t="s">
        <v>131</v>
      </c>
      <c r="H17375" s="11" t="s">
        <v>56</v>
      </c>
      <c r="I17375" s="11" t="s">
        <v>56</v>
      </c>
      <c r="J17375" s="11" t="s">
        <v>56</v>
      </c>
      <c r="K17375" s="11" t="str">
        <f>IFERROR(INDEX('EDC Component Dictionary'!$C$5:$C$37,MATCH('Rates Database'!J17375,'EDC Component Dictionary'!$B$5:$B$37,0)), "Energy Supply")</f>
        <v>Distribution System</v>
      </c>
      <c r="L17375" s="12"/>
      <c r="M17375" s="12">
        <v>9</v>
      </c>
    </row>
    <row r="17376" spans="1:13" x14ac:dyDescent="0.3">
      <c r="A17376" s="18">
        <v>17374</v>
      </c>
      <c r="B17376" s="18">
        <f t="shared" si="543"/>
        <v>2019</v>
      </c>
      <c r="C17376" s="17">
        <v>43556</v>
      </c>
      <c r="D17376" s="18" t="s">
        <v>314</v>
      </c>
      <c r="E17376" s="18" t="s">
        <v>338</v>
      </c>
      <c r="F17376" s="18" t="str">
        <f t="shared" si="544"/>
        <v>Princeton-Customer Charge-43556</v>
      </c>
      <c r="G17376" s="11" t="s">
        <v>131</v>
      </c>
      <c r="H17376" s="11" t="s">
        <v>56</v>
      </c>
      <c r="I17376" s="11" t="s">
        <v>56</v>
      </c>
      <c r="J17376" s="11" t="s">
        <v>56</v>
      </c>
      <c r="K17376" s="11" t="str">
        <f>IFERROR(INDEX('EDC Component Dictionary'!$C$5:$C$37,MATCH('Rates Database'!J17376,'EDC Component Dictionary'!$B$5:$B$37,0)), "Energy Supply")</f>
        <v>Distribution System</v>
      </c>
      <c r="L17376" s="12"/>
      <c r="M17376" s="12">
        <v>8.9500000000000099</v>
      </c>
    </row>
    <row r="17377" spans="1:13" x14ac:dyDescent="0.3">
      <c r="A17377" s="18">
        <v>17375</v>
      </c>
      <c r="B17377" s="18">
        <f t="shared" si="543"/>
        <v>2019</v>
      </c>
      <c r="C17377" s="17">
        <v>43556</v>
      </c>
      <c r="D17377" s="18" t="s">
        <v>314</v>
      </c>
      <c r="E17377" s="18" t="s">
        <v>347</v>
      </c>
      <c r="F17377" s="18" t="str">
        <f t="shared" si="544"/>
        <v>Middleborough-Customer Charge-43556</v>
      </c>
      <c r="G17377" s="11" t="s">
        <v>131</v>
      </c>
      <c r="H17377" s="11" t="s">
        <v>56</v>
      </c>
      <c r="I17377" s="11" t="s">
        <v>56</v>
      </c>
      <c r="J17377" s="11" t="s">
        <v>56</v>
      </c>
      <c r="K17377" s="11" t="str">
        <f>IFERROR(INDEX('EDC Component Dictionary'!$C$5:$C$37,MATCH('Rates Database'!J17377,'EDC Component Dictionary'!$B$5:$B$37,0)), "Energy Supply")</f>
        <v>Distribution System</v>
      </c>
      <c r="L17377" s="12"/>
      <c r="M17377" s="12">
        <v>4.5049999999999901</v>
      </c>
    </row>
    <row r="17378" spans="1:13" x14ac:dyDescent="0.3">
      <c r="A17378" s="18">
        <v>17376</v>
      </c>
      <c r="B17378" s="18">
        <f t="shared" ref="B17378:B17441" si="545">YEAR(C17378)</f>
        <v>2019</v>
      </c>
      <c r="C17378" s="17">
        <v>43556</v>
      </c>
      <c r="D17378" s="18" t="s">
        <v>314</v>
      </c>
      <c r="E17378" s="18" t="s">
        <v>339</v>
      </c>
      <c r="F17378" s="18" t="str">
        <f t="shared" si="544"/>
        <v>Rowley-Customer Charge-43556</v>
      </c>
      <c r="G17378" s="11" t="s">
        <v>131</v>
      </c>
      <c r="H17378" s="11" t="s">
        <v>56</v>
      </c>
      <c r="I17378" s="11" t="s">
        <v>56</v>
      </c>
      <c r="J17378" s="11" t="s">
        <v>56</v>
      </c>
      <c r="K17378" s="11" t="str">
        <f>IFERROR(INDEX('EDC Component Dictionary'!$C$5:$C$37,MATCH('Rates Database'!J17378,'EDC Component Dictionary'!$B$5:$B$37,0)), "Energy Supply")</f>
        <v>Distribution System</v>
      </c>
      <c r="L17378" s="12"/>
      <c r="M17378" s="12">
        <v>4</v>
      </c>
    </row>
    <row r="17379" spans="1:13" x14ac:dyDescent="0.3">
      <c r="A17379" s="18">
        <v>17377</v>
      </c>
      <c r="B17379" s="18">
        <f t="shared" si="545"/>
        <v>2019</v>
      </c>
      <c r="C17379" s="17">
        <v>43556</v>
      </c>
      <c r="D17379" s="18" t="s">
        <v>314</v>
      </c>
      <c r="E17379" s="18" t="s">
        <v>353</v>
      </c>
      <c r="F17379" s="18" t="str">
        <f t="shared" si="544"/>
        <v>Concord-Customer Charge-43556</v>
      </c>
      <c r="G17379" s="11" t="s">
        <v>131</v>
      </c>
      <c r="H17379" s="11" t="s">
        <v>56</v>
      </c>
      <c r="I17379" s="11" t="s">
        <v>56</v>
      </c>
      <c r="J17379" s="11" t="s">
        <v>56</v>
      </c>
      <c r="K17379" s="11" t="str">
        <f>IFERROR(INDEX('EDC Component Dictionary'!$C$5:$C$37,MATCH('Rates Database'!J17379,'EDC Component Dictionary'!$B$5:$B$37,0)), "Energy Supply")</f>
        <v>Distribution System</v>
      </c>
      <c r="L17379" s="12"/>
      <c r="M17379" s="12">
        <v>8.4166500000000006</v>
      </c>
    </row>
    <row r="17380" spans="1:13" x14ac:dyDescent="0.3">
      <c r="A17380" s="18">
        <v>17378</v>
      </c>
      <c r="B17380" s="18">
        <f t="shared" si="545"/>
        <v>2019</v>
      </c>
      <c r="C17380" s="17">
        <v>43556</v>
      </c>
      <c r="D17380" s="18" t="s">
        <v>314</v>
      </c>
      <c r="E17380" s="18" t="s">
        <v>340</v>
      </c>
      <c r="F17380" s="18" t="str">
        <f t="shared" si="544"/>
        <v>Wakefield-Customer Charge-43556</v>
      </c>
      <c r="G17380" s="11" t="s">
        <v>131</v>
      </c>
      <c r="H17380" s="11" t="s">
        <v>56</v>
      </c>
      <c r="I17380" s="11" t="s">
        <v>56</v>
      </c>
      <c r="J17380" s="11" t="s">
        <v>56</v>
      </c>
      <c r="K17380" s="11" t="str">
        <f>IFERROR(INDEX('EDC Component Dictionary'!$C$5:$C$37,MATCH('Rates Database'!J17380,'EDC Component Dictionary'!$B$5:$B$37,0)), "Energy Supply")</f>
        <v>Distribution System</v>
      </c>
      <c r="L17380" s="12"/>
      <c r="M17380" s="12">
        <v>6</v>
      </c>
    </row>
    <row r="17381" spans="1:13" x14ac:dyDescent="0.3">
      <c r="A17381" s="18">
        <v>17379</v>
      </c>
      <c r="B17381" s="18">
        <f t="shared" si="545"/>
        <v>2019</v>
      </c>
      <c r="C17381" s="17">
        <v>43556</v>
      </c>
      <c r="D17381" s="18" t="s">
        <v>314</v>
      </c>
      <c r="E17381" s="18" t="s">
        <v>341</v>
      </c>
      <c r="F17381" s="18" t="str">
        <f t="shared" si="544"/>
        <v>Hull-Customer Charge-43556</v>
      </c>
      <c r="G17381" s="11" t="s">
        <v>131</v>
      </c>
      <c r="H17381" s="11" t="s">
        <v>56</v>
      </c>
      <c r="I17381" s="11" t="s">
        <v>56</v>
      </c>
      <c r="J17381" s="11" t="s">
        <v>56</v>
      </c>
      <c r="K17381" s="11" t="str">
        <f>IFERROR(INDEX('EDC Component Dictionary'!$C$5:$C$37,MATCH('Rates Database'!J17381,'EDC Component Dictionary'!$B$5:$B$37,0)), "Energy Supply")</f>
        <v>Distribution System</v>
      </c>
      <c r="L17381" s="12"/>
      <c r="M17381" s="12">
        <v>5.7960000000000003</v>
      </c>
    </row>
    <row r="17382" spans="1:13" x14ac:dyDescent="0.3">
      <c r="A17382" s="18">
        <v>17380</v>
      </c>
      <c r="B17382" s="18">
        <f t="shared" si="545"/>
        <v>2019</v>
      </c>
      <c r="C17382" s="17">
        <v>43556</v>
      </c>
      <c r="D17382" s="18" t="s">
        <v>314</v>
      </c>
      <c r="E17382" s="18" t="s">
        <v>342</v>
      </c>
      <c r="F17382" s="18" t="str">
        <f t="shared" si="544"/>
        <v>North Attleborough-Customer Charge-43556</v>
      </c>
      <c r="G17382" s="11" t="s">
        <v>131</v>
      </c>
      <c r="H17382" s="11" t="s">
        <v>56</v>
      </c>
      <c r="I17382" s="11" t="s">
        <v>56</v>
      </c>
      <c r="J17382" s="11" t="s">
        <v>56</v>
      </c>
      <c r="K17382" s="11" t="str">
        <f>IFERROR(INDEX('EDC Component Dictionary'!$C$5:$C$37,MATCH('Rates Database'!J17382,'EDC Component Dictionary'!$B$5:$B$37,0)), "Energy Supply")</f>
        <v>Distribution System</v>
      </c>
      <c r="L17382" s="12"/>
      <c r="M17382" s="12">
        <v>10.32</v>
      </c>
    </row>
    <row r="17383" spans="1:13" x14ac:dyDescent="0.3">
      <c r="A17383" s="18">
        <v>17381</v>
      </c>
      <c r="B17383" s="18">
        <f t="shared" si="545"/>
        <v>2019</v>
      </c>
      <c r="C17383" s="17">
        <v>43556</v>
      </c>
      <c r="D17383" s="18" t="s">
        <v>314</v>
      </c>
      <c r="E17383" s="18" t="s">
        <v>343</v>
      </c>
      <c r="F17383" s="18" t="str">
        <f t="shared" si="544"/>
        <v>Holden-Customer Charge-43556</v>
      </c>
      <c r="G17383" s="11" t="s">
        <v>131</v>
      </c>
      <c r="H17383" s="11" t="s">
        <v>56</v>
      </c>
      <c r="I17383" s="11" t="s">
        <v>56</v>
      </c>
      <c r="J17383" s="11" t="s">
        <v>56</v>
      </c>
      <c r="K17383" s="11" t="str">
        <f>IFERROR(INDEX('EDC Component Dictionary'!$C$5:$C$37,MATCH('Rates Database'!J17383,'EDC Component Dictionary'!$B$5:$B$37,0)), "Energy Supply")</f>
        <v>Distribution System</v>
      </c>
      <c r="L17383" s="12"/>
      <c r="M17383" s="12">
        <v>4.4999999999999902</v>
      </c>
    </row>
    <row r="17384" spans="1:13" x14ac:dyDescent="0.3">
      <c r="A17384" s="18">
        <v>17382</v>
      </c>
      <c r="B17384" s="18">
        <f t="shared" si="545"/>
        <v>2019</v>
      </c>
      <c r="C17384" s="17">
        <v>43556</v>
      </c>
      <c r="D17384" s="18" t="s">
        <v>314</v>
      </c>
      <c r="E17384" s="18" t="s">
        <v>354</v>
      </c>
      <c r="F17384" s="18" t="str">
        <f t="shared" si="544"/>
        <v>Taunton-Customer Charge-43556</v>
      </c>
      <c r="G17384" s="11" t="s">
        <v>131</v>
      </c>
      <c r="H17384" s="11" t="s">
        <v>56</v>
      </c>
      <c r="I17384" s="11" t="s">
        <v>56</v>
      </c>
      <c r="J17384" s="11" t="s">
        <v>56</v>
      </c>
      <c r="K17384" s="11" t="str">
        <f>IFERROR(INDEX('EDC Component Dictionary'!$C$5:$C$37,MATCH('Rates Database'!J17384,'EDC Component Dictionary'!$B$5:$B$37,0)), "Energy Supply")</f>
        <v>Distribution System</v>
      </c>
      <c r="L17384" s="12"/>
      <c r="M17384" s="12">
        <v>9.2244999999999902</v>
      </c>
    </row>
    <row r="17385" spans="1:13" x14ac:dyDescent="0.3">
      <c r="A17385" s="18">
        <v>17383</v>
      </c>
      <c r="B17385" s="18">
        <f t="shared" si="545"/>
        <v>2019</v>
      </c>
      <c r="C17385" s="17">
        <v>43556</v>
      </c>
      <c r="D17385" s="18" t="s">
        <v>314</v>
      </c>
      <c r="E17385" s="18" t="s">
        <v>344</v>
      </c>
      <c r="F17385" s="18" t="str">
        <f t="shared" si="544"/>
        <v>Norwood-Customer Charge-43556</v>
      </c>
      <c r="G17385" s="11" t="s">
        <v>131</v>
      </c>
      <c r="H17385" s="11" t="s">
        <v>56</v>
      </c>
      <c r="I17385" s="11" t="s">
        <v>56</v>
      </c>
      <c r="J17385" s="11" t="s">
        <v>56</v>
      </c>
      <c r="K17385" s="11" t="str">
        <f>IFERROR(INDEX('EDC Component Dictionary'!$C$5:$C$37,MATCH('Rates Database'!J17385,'EDC Component Dictionary'!$B$5:$B$37,0)), "Energy Supply")</f>
        <v>Distribution System</v>
      </c>
      <c r="L17385" s="12"/>
      <c r="M17385" s="12">
        <v>9</v>
      </c>
    </row>
    <row r="17386" spans="1:13" x14ac:dyDescent="0.3">
      <c r="A17386" s="18">
        <v>17384</v>
      </c>
      <c r="B17386" s="18">
        <f t="shared" si="545"/>
        <v>2019</v>
      </c>
      <c r="C17386" s="17">
        <v>43556</v>
      </c>
      <c r="D17386" s="18" t="s">
        <v>314</v>
      </c>
      <c r="E17386" s="18" t="s">
        <v>355</v>
      </c>
      <c r="F17386" s="18" t="str">
        <f t="shared" si="544"/>
        <v>Wellesley-Customer Charge-43556</v>
      </c>
      <c r="G17386" s="11" t="s">
        <v>131</v>
      </c>
      <c r="H17386" s="11" t="s">
        <v>56</v>
      </c>
      <c r="I17386" s="11" t="s">
        <v>56</v>
      </c>
      <c r="J17386" s="11" t="s">
        <v>56</v>
      </c>
      <c r="K17386" s="11" t="str">
        <f>IFERROR(INDEX('EDC Component Dictionary'!$C$5:$C$37,MATCH('Rates Database'!J17386,'EDC Component Dictionary'!$B$5:$B$37,0)), "Energy Supply")</f>
        <v>Distribution System</v>
      </c>
      <c r="L17386" s="12"/>
      <c r="M17386" s="12">
        <v>2.5935000000000001</v>
      </c>
    </row>
    <row r="17387" spans="1:13" x14ac:dyDescent="0.3">
      <c r="A17387" s="18">
        <v>17385</v>
      </c>
      <c r="B17387" s="18">
        <f t="shared" si="545"/>
        <v>2019</v>
      </c>
      <c r="C17387" s="17">
        <v>43556</v>
      </c>
      <c r="D17387" s="18" t="s">
        <v>314</v>
      </c>
      <c r="E17387" s="18" t="s">
        <v>345</v>
      </c>
      <c r="F17387" s="18" t="str">
        <f t="shared" si="544"/>
        <v>Russell-Customer Charge-43556</v>
      </c>
      <c r="G17387" s="11" t="s">
        <v>131</v>
      </c>
      <c r="H17387" s="11" t="s">
        <v>56</v>
      </c>
      <c r="I17387" s="11" t="s">
        <v>56</v>
      </c>
      <c r="J17387" s="11" t="s">
        <v>56</v>
      </c>
      <c r="K17387" s="11" t="str">
        <f>IFERROR(INDEX('EDC Component Dictionary'!$C$5:$C$37,MATCH('Rates Database'!J17387,'EDC Component Dictionary'!$B$5:$B$37,0)), "Energy Supply")</f>
        <v>Distribution System</v>
      </c>
      <c r="L17387" s="12"/>
      <c r="M17387" s="12">
        <v>8</v>
      </c>
    </row>
    <row r="17388" spans="1:13" x14ac:dyDescent="0.3">
      <c r="A17388" s="18">
        <v>17386</v>
      </c>
      <c r="B17388" s="18">
        <f t="shared" si="545"/>
        <v>2019</v>
      </c>
      <c r="C17388" s="17">
        <v>43556</v>
      </c>
      <c r="D17388" s="18" t="s">
        <v>314</v>
      </c>
      <c r="E17388" s="18" t="s">
        <v>346</v>
      </c>
      <c r="F17388" s="18" t="str">
        <f t="shared" si="544"/>
        <v>Chester-Customer Charge-43556</v>
      </c>
      <c r="G17388" s="11" t="s">
        <v>131</v>
      </c>
      <c r="H17388" s="11" t="s">
        <v>56</v>
      </c>
      <c r="I17388" s="11" t="s">
        <v>56</v>
      </c>
      <c r="J17388" s="11" t="s">
        <v>56</v>
      </c>
      <c r="K17388" s="11" t="str">
        <f>IFERROR(INDEX('EDC Component Dictionary'!$C$5:$C$37,MATCH('Rates Database'!J17388,'EDC Component Dictionary'!$B$5:$B$37,0)), "Energy Supply")</f>
        <v>Distribution System</v>
      </c>
      <c r="L17388" s="12"/>
      <c r="M17388" s="12">
        <v>5.9849999999999799</v>
      </c>
    </row>
    <row r="17389" spans="1:13" x14ac:dyDescent="0.3">
      <c r="A17389" s="18">
        <v>17387</v>
      </c>
      <c r="B17389" s="18">
        <f t="shared" si="545"/>
        <v>2021</v>
      </c>
      <c r="C17389" s="17">
        <v>44470</v>
      </c>
      <c r="D17389" s="18" t="s">
        <v>314</v>
      </c>
      <c r="E17389" s="18" t="s">
        <v>315</v>
      </c>
      <c r="F17389" s="18" t="str">
        <f t="shared" si="544"/>
        <v>Holyoke-Customer Charge-44470</v>
      </c>
      <c r="G17389" s="11" t="s">
        <v>131</v>
      </c>
      <c r="H17389" s="11" t="s">
        <v>56</v>
      </c>
      <c r="I17389" s="11" t="s">
        <v>56</v>
      </c>
      <c r="J17389" s="11" t="s">
        <v>56</v>
      </c>
      <c r="K17389" s="11" t="str">
        <f>IFERROR(INDEX('EDC Component Dictionary'!$C$5:$C$37,MATCH('Rates Database'!J17389,'EDC Component Dictionary'!$B$5:$B$37,0)), "Energy Supply")</f>
        <v>Distribution System</v>
      </c>
      <c r="L17389" s="12"/>
      <c r="M17389" s="12">
        <v>4.9950000000000001</v>
      </c>
    </row>
    <row r="17390" spans="1:13" x14ac:dyDescent="0.3">
      <c r="A17390" s="18">
        <v>17388</v>
      </c>
      <c r="B17390" s="18">
        <f t="shared" si="545"/>
        <v>2021</v>
      </c>
      <c r="C17390" s="17">
        <v>44470</v>
      </c>
      <c r="D17390" s="18" t="s">
        <v>314</v>
      </c>
      <c r="E17390" s="18" t="s">
        <v>316</v>
      </c>
      <c r="F17390" s="18" t="str">
        <f t="shared" si="544"/>
        <v>West Boylston-Customer Charge-44470</v>
      </c>
      <c r="G17390" s="11" t="s">
        <v>131</v>
      </c>
      <c r="H17390" s="11" t="s">
        <v>56</v>
      </c>
      <c r="I17390" s="11" t="s">
        <v>56</v>
      </c>
      <c r="J17390" s="11" t="s">
        <v>56</v>
      </c>
      <c r="K17390" s="11" t="str">
        <f>IFERROR(INDEX('EDC Component Dictionary'!$C$5:$C$37,MATCH('Rates Database'!J17390,'EDC Component Dictionary'!$B$5:$B$37,0)), "Energy Supply")</f>
        <v>Distribution System</v>
      </c>
      <c r="L17390" s="12"/>
      <c r="M17390" s="12">
        <v>4.01400000000001</v>
      </c>
    </row>
    <row r="17391" spans="1:13" x14ac:dyDescent="0.3">
      <c r="A17391" s="18">
        <v>17389</v>
      </c>
      <c r="B17391" s="18">
        <f t="shared" si="545"/>
        <v>2021</v>
      </c>
      <c r="C17391" s="17">
        <v>44470</v>
      </c>
      <c r="D17391" s="18" t="s">
        <v>314</v>
      </c>
      <c r="E17391" s="18" t="s">
        <v>348</v>
      </c>
      <c r="F17391" s="18" t="str">
        <f t="shared" si="544"/>
        <v>Middleton-Customer Charge-44470</v>
      </c>
      <c r="G17391" s="11" t="s">
        <v>131</v>
      </c>
      <c r="H17391" s="11" t="s">
        <v>56</v>
      </c>
      <c r="I17391" s="11" t="s">
        <v>56</v>
      </c>
      <c r="J17391" s="11" t="s">
        <v>56</v>
      </c>
      <c r="K17391" s="11" t="str">
        <f>IFERROR(INDEX('EDC Component Dictionary'!$C$5:$C$37,MATCH('Rates Database'!J17391,'EDC Component Dictionary'!$B$5:$B$37,0)), "Energy Supply")</f>
        <v>Distribution System</v>
      </c>
      <c r="L17391" s="12"/>
      <c r="M17391" s="12">
        <v>5.0399999999999903</v>
      </c>
    </row>
    <row r="17392" spans="1:13" x14ac:dyDescent="0.3">
      <c r="A17392" s="18">
        <v>17390</v>
      </c>
      <c r="B17392" s="18">
        <f t="shared" si="545"/>
        <v>2021</v>
      </c>
      <c r="C17392" s="17">
        <v>44470</v>
      </c>
      <c r="D17392" s="18" t="s">
        <v>314</v>
      </c>
      <c r="E17392" s="18" t="s">
        <v>317</v>
      </c>
      <c r="F17392" s="18" t="str">
        <f t="shared" si="544"/>
        <v>Danvers-Customer Charge-44470</v>
      </c>
      <c r="G17392" s="11" t="s">
        <v>131</v>
      </c>
      <c r="H17392" s="11" t="s">
        <v>56</v>
      </c>
      <c r="I17392" s="11" t="s">
        <v>56</v>
      </c>
      <c r="J17392" s="11" t="s">
        <v>56</v>
      </c>
      <c r="K17392" s="11" t="str">
        <f>IFERROR(INDEX('EDC Component Dictionary'!$C$5:$C$37,MATCH('Rates Database'!J17392,'EDC Component Dictionary'!$B$5:$B$37,0)), "Energy Supply")</f>
        <v>Distribution System</v>
      </c>
      <c r="L17392" s="12"/>
      <c r="M17392" s="12">
        <v>7.5</v>
      </c>
    </row>
    <row r="17393" spans="1:13" x14ac:dyDescent="0.3">
      <c r="A17393" s="18">
        <v>17391</v>
      </c>
      <c r="B17393" s="18">
        <f t="shared" si="545"/>
        <v>2021</v>
      </c>
      <c r="C17393" s="17">
        <v>44470</v>
      </c>
      <c r="D17393" s="18" t="s">
        <v>314</v>
      </c>
      <c r="E17393" s="18" t="s">
        <v>318</v>
      </c>
      <c r="F17393" s="18" t="str">
        <f t="shared" si="544"/>
        <v>Peabody-Customer Charge-44470</v>
      </c>
      <c r="G17393" s="11" t="s">
        <v>131</v>
      </c>
      <c r="H17393" s="11" t="s">
        <v>56</v>
      </c>
      <c r="I17393" s="11" t="s">
        <v>56</v>
      </c>
      <c r="J17393" s="11" t="s">
        <v>56</v>
      </c>
      <c r="K17393" s="11" t="str">
        <f>IFERROR(INDEX('EDC Component Dictionary'!$C$5:$C$37,MATCH('Rates Database'!J17393,'EDC Component Dictionary'!$B$5:$B$37,0)), "Energy Supply")</f>
        <v>Distribution System</v>
      </c>
      <c r="L17393" s="12"/>
      <c r="M17393" s="12">
        <v>1.3619999999999799</v>
      </c>
    </row>
    <row r="17394" spans="1:13" x14ac:dyDescent="0.3">
      <c r="A17394" s="18">
        <v>17392</v>
      </c>
      <c r="B17394" s="18">
        <f t="shared" si="545"/>
        <v>2021</v>
      </c>
      <c r="C17394" s="17">
        <v>44470</v>
      </c>
      <c r="D17394" s="18" t="s">
        <v>314</v>
      </c>
      <c r="E17394" s="18" t="s">
        <v>319</v>
      </c>
      <c r="F17394" s="18" t="str">
        <f t="shared" si="544"/>
        <v>Ashburnham-Customer Charge-44470</v>
      </c>
      <c r="G17394" s="11" t="s">
        <v>131</v>
      </c>
      <c r="H17394" s="11" t="s">
        <v>56</v>
      </c>
      <c r="I17394" s="11" t="s">
        <v>56</v>
      </c>
      <c r="J17394" s="11" t="s">
        <v>56</v>
      </c>
      <c r="K17394" s="11" t="str">
        <f>IFERROR(INDEX('EDC Component Dictionary'!$C$5:$C$37,MATCH('Rates Database'!J17394,'EDC Component Dictionary'!$B$5:$B$37,0)), "Energy Supply")</f>
        <v>Distribution System</v>
      </c>
      <c r="L17394" s="12"/>
      <c r="M17394" s="12">
        <v>4.5</v>
      </c>
    </row>
    <row r="17395" spans="1:13" x14ac:dyDescent="0.3">
      <c r="A17395" s="18">
        <v>17393</v>
      </c>
      <c r="B17395" s="18">
        <f t="shared" si="545"/>
        <v>2021</v>
      </c>
      <c r="C17395" s="17">
        <v>44470</v>
      </c>
      <c r="D17395" s="18" t="s">
        <v>314</v>
      </c>
      <c r="E17395" s="18" t="s">
        <v>320</v>
      </c>
      <c r="F17395" s="18" t="str">
        <f t="shared" si="544"/>
        <v>Mansfield-Customer Charge-44470</v>
      </c>
      <c r="G17395" s="11" t="s">
        <v>131</v>
      </c>
      <c r="H17395" s="11" t="s">
        <v>56</v>
      </c>
      <c r="I17395" s="11" t="s">
        <v>56</v>
      </c>
      <c r="J17395" s="11" t="s">
        <v>56</v>
      </c>
      <c r="K17395" s="11" t="str">
        <f>IFERROR(INDEX('EDC Component Dictionary'!$C$5:$C$37,MATCH('Rates Database'!J17395,'EDC Component Dictionary'!$B$5:$B$37,0)), "Energy Supply")</f>
        <v>Distribution System</v>
      </c>
      <c r="L17395" s="12"/>
      <c r="M17395" s="12">
        <v>4</v>
      </c>
    </row>
    <row r="17396" spans="1:13" x14ac:dyDescent="0.3">
      <c r="A17396" s="18">
        <v>17394</v>
      </c>
      <c r="B17396" s="18">
        <f t="shared" si="545"/>
        <v>2021</v>
      </c>
      <c r="C17396" s="17">
        <v>44470</v>
      </c>
      <c r="D17396" s="18" t="s">
        <v>314</v>
      </c>
      <c r="E17396" s="18" t="s">
        <v>321</v>
      </c>
      <c r="F17396" s="18" t="str">
        <f t="shared" si="544"/>
        <v>Braintree-Customer Charge-44470</v>
      </c>
      <c r="G17396" s="11" t="s">
        <v>131</v>
      </c>
      <c r="H17396" s="11" t="s">
        <v>56</v>
      </c>
      <c r="I17396" s="11" t="s">
        <v>56</v>
      </c>
      <c r="J17396" s="11" t="s">
        <v>56</v>
      </c>
      <c r="K17396" s="11" t="str">
        <f>IFERROR(INDEX('EDC Component Dictionary'!$C$5:$C$37,MATCH('Rates Database'!J17396,'EDC Component Dictionary'!$B$5:$B$37,0)), "Energy Supply")</f>
        <v>Distribution System</v>
      </c>
      <c r="L17396" s="12"/>
      <c r="M17396" s="12">
        <v>5.12</v>
      </c>
    </row>
    <row r="17397" spans="1:13" x14ac:dyDescent="0.3">
      <c r="A17397" s="18">
        <v>17395</v>
      </c>
      <c r="B17397" s="18">
        <f t="shared" si="545"/>
        <v>2021</v>
      </c>
      <c r="C17397" s="17">
        <v>44470</v>
      </c>
      <c r="D17397" s="18" t="s">
        <v>314</v>
      </c>
      <c r="E17397" s="18" t="s">
        <v>322</v>
      </c>
      <c r="F17397" s="18" t="str">
        <f t="shared" si="544"/>
        <v>Paxton-Customer Charge-44470</v>
      </c>
      <c r="G17397" s="11" t="s">
        <v>131</v>
      </c>
      <c r="H17397" s="11" t="s">
        <v>56</v>
      </c>
      <c r="I17397" s="11" t="s">
        <v>56</v>
      </c>
      <c r="J17397" s="11" t="s">
        <v>56</v>
      </c>
      <c r="K17397" s="11" t="str">
        <f>IFERROR(INDEX('EDC Component Dictionary'!$C$5:$C$37,MATCH('Rates Database'!J17397,'EDC Component Dictionary'!$B$5:$B$37,0)), "Energy Supply")</f>
        <v>Distribution System</v>
      </c>
      <c r="L17397" s="12"/>
      <c r="M17397" s="12">
        <v>7.5</v>
      </c>
    </row>
    <row r="17398" spans="1:13" x14ac:dyDescent="0.3">
      <c r="A17398" s="18">
        <v>17396</v>
      </c>
      <c r="B17398" s="18">
        <f t="shared" si="545"/>
        <v>2021</v>
      </c>
      <c r="C17398" s="17">
        <v>44470</v>
      </c>
      <c r="D17398" s="18" t="s">
        <v>314</v>
      </c>
      <c r="E17398" s="18" t="s">
        <v>323</v>
      </c>
      <c r="F17398" s="18" t="str">
        <f t="shared" si="544"/>
        <v>Templeton-Customer Charge-44470</v>
      </c>
      <c r="G17398" s="11" t="s">
        <v>131</v>
      </c>
      <c r="H17398" s="11" t="s">
        <v>56</v>
      </c>
      <c r="I17398" s="11" t="s">
        <v>56</v>
      </c>
      <c r="J17398" s="11" t="s">
        <v>56</v>
      </c>
      <c r="K17398" s="11" t="str">
        <f>IFERROR(INDEX('EDC Component Dictionary'!$C$5:$C$37,MATCH('Rates Database'!J17398,'EDC Component Dictionary'!$B$5:$B$37,0)), "Energy Supply")</f>
        <v>Distribution System</v>
      </c>
      <c r="L17398" s="12"/>
      <c r="M17398" s="12">
        <v>3.7499999999999898</v>
      </c>
    </row>
    <row r="17399" spans="1:13" x14ac:dyDescent="0.3">
      <c r="A17399" s="18">
        <v>17397</v>
      </c>
      <c r="B17399" s="18">
        <f t="shared" si="545"/>
        <v>2021</v>
      </c>
      <c r="C17399" s="17">
        <v>44470</v>
      </c>
      <c r="D17399" s="18" t="s">
        <v>314</v>
      </c>
      <c r="E17399" s="18" t="s">
        <v>324</v>
      </c>
      <c r="F17399" s="18" t="str">
        <f t="shared" si="544"/>
        <v>Hudson-Customer Charge-44470</v>
      </c>
      <c r="G17399" s="11" t="s">
        <v>131</v>
      </c>
      <c r="H17399" s="11" t="s">
        <v>56</v>
      </c>
      <c r="I17399" s="11" t="s">
        <v>56</v>
      </c>
      <c r="J17399" s="11" t="s">
        <v>56</v>
      </c>
      <c r="K17399" s="11" t="str">
        <f>IFERROR(INDEX('EDC Component Dictionary'!$C$5:$C$37,MATCH('Rates Database'!J17399,'EDC Component Dictionary'!$B$5:$B$37,0)), "Energy Supply")</f>
        <v>Distribution System</v>
      </c>
      <c r="L17399" s="12"/>
      <c r="M17399" s="12">
        <v>1.8153999999999999</v>
      </c>
    </row>
    <row r="17400" spans="1:13" x14ac:dyDescent="0.3">
      <c r="A17400" s="18">
        <v>17398</v>
      </c>
      <c r="B17400" s="18">
        <f t="shared" si="545"/>
        <v>2021</v>
      </c>
      <c r="C17400" s="17">
        <v>44470</v>
      </c>
      <c r="D17400" s="18" t="s">
        <v>314</v>
      </c>
      <c r="E17400" s="18" t="s">
        <v>325</v>
      </c>
      <c r="F17400" s="18" t="str">
        <f t="shared" si="544"/>
        <v>Reading-Customer Charge-44470</v>
      </c>
      <c r="G17400" s="11" t="s">
        <v>131</v>
      </c>
      <c r="H17400" s="11" t="s">
        <v>56</v>
      </c>
      <c r="I17400" s="11" t="s">
        <v>56</v>
      </c>
      <c r="J17400" s="11" t="s">
        <v>56</v>
      </c>
      <c r="K17400" s="11" t="str">
        <f>IFERROR(INDEX('EDC Component Dictionary'!$C$5:$C$37,MATCH('Rates Database'!J17400,'EDC Component Dictionary'!$B$5:$B$37,0)), "Energy Supply")</f>
        <v>Distribution System</v>
      </c>
      <c r="L17400" s="12"/>
      <c r="M17400" s="12">
        <v>4.3520000000000003</v>
      </c>
    </row>
    <row r="17401" spans="1:13" x14ac:dyDescent="0.3">
      <c r="A17401" s="18">
        <v>17399</v>
      </c>
      <c r="B17401" s="18">
        <f t="shared" si="545"/>
        <v>2021</v>
      </c>
      <c r="C17401" s="17">
        <v>44470</v>
      </c>
      <c r="D17401" s="18" t="s">
        <v>314</v>
      </c>
      <c r="E17401" s="18" t="s">
        <v>326</v>
      </c>
      <c r="F17401" s="18" t="str">
        <f t="shared" si="544"/>
        <v>Shrewsbury-Customer Charge-44470</v>
      </c>
      <c r="G17401" s="11" t="s">
        <v>131</v>
      </c>
      <c r="H17401" s="11" t="s">
        <v>56</v>
      </c>
      <c r="I17401" s="11" t="s">
        <v>56</v>
      </c>
      <c r="J17401" s="11" t="s">
        <v>56</v>
      </c>
      <c r="K17401" s="11" t="str">
        <f>IFERROR(INDEX('EDC Component Dictionary'!$C$5:$C$37,MATCH('Rates Database'!J17401,'EDC Component Dictionary'!$B$5:$B$37,0)), "Energy Supply")</f>
        <v>Distribution System</v>
      </c>
      <c r="L17401" s="12"/>
      <c r="M17401" s="12">
        <v>5</v>
      </c>
    </row>
    <row r="17402" spans="1:13" x14ac:dyDescent="0.3">
      <c r="A17402" s="18">
        <v>17400</v>
      </c>
      <c r="B17402" s="18">
        <f t="shared" si="545"/>
        <v>2021</v>
      </c>
      <c r="C17402" s="17">
        <v>44470</v>
      </c>
      <c r="D17402" s="18" t="s">
        <v>314</v>
      </c>
      <c r="E17402" s="18" t="s">
        <v>327</v>
      </c>
      <c r="F17402" s="18" t="str">
        <f t="shared" si="544"/>
        <v>Ipswich-Customer Charge-44470</v>
      </c>
      <c r="G17402" s="11" t="s">
        <v>131</v>
      </c>
      <c r="H17402" s="11" t="s">
        <v>56</v>
      </c>
      <c r="I17402" s="11" t="s">
        <v>56</v>
      </c>
      <c r="J17402" s="11" t="s">
        <v>56</v>
      </c>
      <c r="K17402" s="11" t="str">
        <f>IFERROR(INDEX('EDC Component Dictionary'!$C$5:$C$37,MATCH('Rates Database'!J17402,'EDC Component Dictionary'!$B$5:$B$37,0)), "Energy Supply")</f>
        <v>Distribution System</v>
      </c>
      <c r="L17402" s="12"/>
      <c r="M17402" s="12">
        <v>4</v>
      </c>
    </row>
    <row r="17403" spans="1:13" x14ac:dyDescent="0.3">
      <c r="A17403" s="18">
        <v>17401</v>
      </c>
      <c r="B17403" s="18">
        <f t="shared" si="545"/>
        <v>2021</v>
      </c>
      <c r="C17403" s="17">
        <v>44470</v>
      </c>
      <c r="D17403" s="18" t="s">
        <v>314</v>
      </c>
      <c r="E17403" s="18" t="s">
        <v>328</v>
      </c>
      <c r="F17403" s="18" t="str">
        <f t="shared" si="544"/>
        <v>Westfield-Customer Charge-44470</v>
      </c>
      <c r="G17403" s="11" t="s">
        <v>131</v>
      </c>
      <c r="H17403" s="11" t="s">
        <v>56</v>
      </c>
      <c r="I17403" s="11" t="s">
        <v>56</v>
      </c>
      <c r="J17403" s="11" t="s">
        <v>56</v>
      </c>
      <c r="K17403" s="11" t="str">
        <f>IFERROR(INDEX('EDC Component Dictionary'!$C$5:$C$37,MATCH('Rates Database'!J17403,'EDC Component Dictionary'!$B$5:$B$37,0)), "Energy Supply")</f>
        <v>Distribution System</v>
      </c>
      <c r="L17403" s="12"/>
      <c r="M17403" s="12">
        <v>11.6374999999999</v>
      </c>
    </row>
    <row r="17404" spans="1:13" x14ac:dyDescent="0.3">
      <c r="A17404" s="18">
        <v>17402</v>
      </c>
      <c r="B17404" s="18">
        <f t="shared" si="545"/>
        <v>2021</v>
      </c>
      <c r="C17404" s="17">
        <v>44470</v>
      </c>
      <c r="D17404" s="18" t="s">
        <v>314</v>
      </c>
      <c r="E17404" s="18" t="s">
        <v>351</v>
      </c>
      <c r="F17404" s="18" t="str">
        <f t="shared" si="544"/>
        <v>Groton-Customer Charge-44470</v>
      </c>
      <c r="G17404" s="11" t="s">
        <v>131</v>
      </c>
      <c r="H17404" s="11" t="s">
        <v>56</v>
      </c>
      <c r="I17404" s="11" t="s">
        <v>56</v>
      </c>
      <c r="J17404" s="11" t="s">
        <v>56</v>
      </c>
      <c r="K17404" s="11" t="str">
        <f>IFERROR(INDEX('EDC Component Dictionary'!$C$5:$C$37,MATCH('Rates Database'!J17404,'EDC Component Dictionary'!$B$5:$B$37,0)), "Energy Supply")</f>
        <v>Distribution System</v>
      </c>
      <c r="L17404" s="12"/>
      <c r="M17404" s="12">
        <v>5.6299999999999804</v>
      </c>
    </row>
    <row r="17405" spans="1:13" x14ac:dyDescent="0.3">
      <c r="A17405" s="18">
        <v>17403</v>
      </c>
      <c r="B17405" s="18">
        <f t="shared" si="545"/>
        <v>2021</v>
      </c>
      <c r="C17405" s="17">
        <v>44470</v>
      </c>
      <c r="D17405" s="18" t="s">
        <v>314</v>
      </c>
      <c r="E17405" s="18" t="s">
        <v>329</v>
      </c>
      <c r="F17405" s="18" t="str">
        <f t="shared" si="544"/>
        <v>Merrimac-Customer Charge-44470</v>
      </c>
      <c r="G17405" s="11" t="s">
        <v>131</v>
      </c>
      <c r="H17405" s="11" t="s">
        <v>56</v>
      </c>
      <c r="I17405" s="11" t="s">
        <v>56</v>
      </c>
      <c r="J17405" s="11" t="s">
        <v>56</v>
      </c>
      <c r="K17405" s="11" t="str">
        <f>IFERROR(INDEX('EDC Component Dictionary'!$C$5:$C$37,MATCH('Rates Database'!J17405,'EDC Component Dictionary'!$B$5:$B$37,0)), "Energy Supply")</f>
        <v>Distribution System</v>
      </c>
      <c r="L17405" s="12"/>
      <c r="M17405" s="12">
        <v>5.5</v>
      </c>
    </row>
    <row r="17406" spans="1:13" x14ac:dyDescent="0.3">
      <c r="A17406" s="18">
        <v>17404</v>
      </c>
      <c r="B17406" s="18">
        <f t="shared" si="545"/>
        <v>2021</v>
      </c>
      <c r="C17406" s="17">
        <v>44470</v>
      </c>
      <c r="D17406" s="18" t="s">
        <v>314</v>
      </c>
      <c r="E17406" s="18" t="s">
        <v>352</v>
      </c>
      <c r="F17406" s="18" t="str">
        <f t="shared" si="544"/>
        <v>Belmont-Customer Charge-44470</v>
      </c>
      <c r="G17406" s="11" t="s">
        <v>131</v>
      </c>
      <c r="H17406" s="11" t="s">
        <v>56</v>
      </c>
      <c r="I17406" s="11" t="s">
        <v>56</v>
      </c>
      <c r="J17406" s="11" t="s">
        <v>56</v>
      </c>
      <c r="K17406" s="11" t="str">
        <f>IFERROR(INDEX('EDC Component Dictionary'!$C$5:$C$37,MATCH('Rates Database'!J17406,'EDC Component Dictionary'!$B$5:$B$37,0)), "Energy Supply")</f>
        <v>Distribution System</v>
      </c>
      <c r="L17406" s="12"/>
      <c r="M17406" s="12">
        <v>10.5999999999999</v>
      </c>
    </row>
    <row r="17407" spans="1:13" x14ac:dyDescent="0.3">
      <c r="A17407" s="18">
        <v>17405</v>
      </c>
      <c r="B17407" s="18">
        <f t="shared" si="545"/>
        <v>2021</v>
      </c>
      <c r="C17407" s="17">
        <v>44470</v>
      </c>
      <c r="D17407" s="18" t="s">
        <v>314</v>
      </c>
      <c r="E17407" s="18" t="s">
        <v>330</v>
      </c>
      <c r="F17407" s="18" t="str">
        <f t="shared" si="544"/>
        <v>Chicopee-Customer Charge-44470</v>
      </c>
      <c r="G17407" s="11" t="s">
        <v>131</v>
      </c>
      <c r="H17407" s="11" t="s">
        <v>56</v>
      </c>
      <c r="I17407" s="11" t="s">
        <v>56</v>
      </c>
      <c r="J17407" s="11" t="s">
        <v>56</v>
      </c>
      <c r="K17407" s="11" t="str">
        <f>IFERROR(INDEX('EDC Component Dictionary'!$C$5:$C$37,MATCH('Rates Database'!J17407,'EDC Component Dictionary'!$B$5:$B$37,0)), "Energy Supply")</f>
        <v>Distribution System</v>
      </c>
      <c r="L17407" s="12"/>
      <c r="M17407" s="12">
        <v>5.6</v>
      </c>
    </row>
    <row r="17408" spans="1:13" x14ac:dyDescent="0.3">
      <c r="A17408" s="18">
        <v>17406</v>
      </c>
      <c r="B17408" s="18">
        <f t="shared" si="545"/>
        <v>2021</v>
      </c>
      <c r="C17408" s="17">
        <v>44470</v>
      </c>
      <c r="D17408" s="18" t="s">
        <v>314</v>
      </c>
      <c r="E17408" s="18" t="s">
        <v>331</v>
      </c>
      <c r="F17408" s="18" t="str">
        <f t="shared" si="544"/>
        <v>Marblehead-Customer Charge-44470</v>
      </c>
      <c r="G17408" s="11" t="s">
        <v>131</v>
      </c>
      <c r="H17408" s="11" t="s">
        <v>56</v>
      </c>
      <c r="I17408" s="11" t="s">
        <v>56</v>
      </c>
      <c r="J17408" s="11" t="s">
        <v>56</v>
      </c>
      <c r="K17408" s="11" t="str">
        <f>IFERROR(INDEX('EDC Component Dictionary'!$C$5:$C$37,MATCH('Rates Database'!J17408,'EDC Component Dictionary'!$B$5:$B$37,0)), "Energy Supply")</f>
        <v>Distribution System</v>
      </c>
      <c r="L17408" s="12"/>
      <c r="M17408" s="12">
        <v>2</v>
      </c>
    </row>
    <row r="17409" spans="1:13" x14ac:dyDescent="0.3">
      <c r="A17409" s="18">
        <v>17407</v>
      </c>
      <c r="B17409" s="18">
        <f t="shared" si="545"/>
        <v>2021</v>
      </c>
      <c r="C17409" s="17">
        <v>44470</v>
      </c>
      <c r="D17409" s="18" t="s">
        <v>314</v>
      </c>
      <c r="E17409" s="18" t="s">
        <v>332</v>
      </c>
      <c r="F17409" s="18" t="str">
        <f t="shared" si="544"/>
        <v>Hingham-Customer Charge-44470</v>
      </c>
      <c r="G17409" s="11" t="s">
        <v>131</v>
      </c>
      <c r="H17409" s="11" t="s">
        <v>56</v>
      </c>
      <c r="I17409" s="11" t="s">
        <v>56</v>
      </c>
      <c r="J17409" s="11" t="s">
        <v>56</v>
      </c>
      <c r="K17409" s="11" t="str">
        <f>IFERROR(INDEX('EDC Component Dictionary'!$C$5:$C$37,MATCH('Rates Database'!J17409,'EDC Component Dictionary'!$B$5:$B$37,0)), "Energy Supply")</f>
        <v>Distribution System</v>
      </c>
      <c r="L17409" s="12"/>
      <c r="M17409" s="12">
        <v>7.9739999999999798</v>
      </c>
    </row>
    <row r="17410" spans="1:13" x14ac:dyDescent="0.3">
      <c r="A17410" s="18">
        <v>17408</v>
      </c>
      <c r="B17410" s="18">
        <f t="shared" si="545"/>
        <v>2021</v>
      </c>
      <c r="C17410" s="17">
        <v>44470</v>
      </c>
      <c r="D17410" s="18" t="s">
        <v>314</v>
      </c>
      <c r="E17410" s="18" t="s">
        <v>333</v>
      </c>
      <c r="F17410" s="18" t="str">
        <f t="shared" si="544"/>
        <v>South Hadley-Customer Charge-44470</v>
      </c>
      <c r="G17410" s="11" t="s">
        <v>131</v>
      </c>
      <c r="H17410" s="11" t="s">
        <v>56</v>
      </c>
      <c r="I17410" s="11" t="s">
        <v>56</v>
      </c>
      <c r="J17410" s="11" t="s">
        <v>56</v>
      </c>
      <c r="K17410" s="11" t="str">
        <f>IFERROR(INDEX('EDC Component Dictionary'!$C$5:$C$37,MATCH('Rates Database'!J17410,'EDC Component Dictionary'!$B$5:$B$37,0)), "Energy Supply")</f>
        <v>Distribution System</v>
      </c>
      <c r="L17410" s="12"/>
      <c r="M17410" s="12">
        <v>4.7</v>
      </c>
    </row>
    <row r="17411" spans="1:13" x14ac:dyDescent="0.3">
      <c r="A17411" s="18">
        <v>17409</v>
      </c>
      <c r="B17411" s="18">
        <f t="shared" si="545"/>
        <v>2021</v>
      </c>
      <c r="C17411" s="17">
        <v>44470</v>
      </c>
      <c r="D17411" s="18" t="s">
        <v>314</v>
      </c>
      <c r="E17411" s="18" t="s">
        <v>334</v>
      </c>
      <c r="F17411" s="18" t="str">
        <f t="shared" si="544"/>
        <v>Georgetown-Customer Charge-44470</v>
      </c>
      <c r="G17411" s="11" t="s">
        <v>131</v>
      </c>
      <c r="H17411" s="11" t="s">
        <v>56</v>
      </c>
      <c r="I17411" s="11" t="s">
        <v>56</v>
      </c>
      <c r="J17411" s="11" t="s">
        <v>56</v>
      </c>
      <c r="K17411" s="11" t="str">
        <f>IFERROR(INDEX('EDC Component Dictionary'!$C$5:$C$37,MATCH('Rates Database'!J17411,'EDC Component Dictionary'!$B$5:$B$37,0)), "Energy Supply")</f>
        <v>Distribution System</v>
      </c>
      <c r="L17411" s="12"/>
      <c r="M17411" s="12">
        <v>5.2109999999999799</v>
      </c>
    </row>
    <row r="17412" spans="1:13" x14ac:dyDescent="0.3">
      <c r="A17412" s="18">
        <v>17410</v>
      </c>
      <c r="B17412" s="18">
        <f t="shared" si="545"/>
        <v>2021</v>
      </c>
      <c r="C17412" s="17">
        <v>44470</v>
      </c>
      <c r="D17412" s="18" t="s">
        <v>314</v>
      </c>
      <c r="E17412" s="18" t="s">
        <v>335</v>
      </c>
      <c r="F17412" s="18" t="str">
        <f t="shared" ref="F17412:F17475" si="546">_xlfn.CONCAT(E17412,"-",J17412,"-",C17412)</f>
        <v>Sterling-Customer Charge-44470</v>
      </c>
      <c r="G17412" s="11" t="s">
        <v>131</v>
      </c>
      <c r="H17412" s="11" t="s">
        <v>56</v>
      </c>
      <c r="I17412" s="11" t="s">
        <v>56</v>
      </c>
      <c r="J17412" s="11" t="s">
        <v>56</v>
      </c>
      <c r="K17412" s="11" t="str">
        <f>IFERROR(INDEX('EDC Component Dictionary'!$C$5:$C$37,MATCH('Rates Database'!J17412,'EDC Component Dictionary'!$B$5:$B$37,0)), "Energy Supply")</f>
        <v>Distribution System</v>
      </c>
      <c r="L17412" s="12"/>
      <c r="M17412" s="12">
        <v>4</v>
      </c>
    </row>
    <row r="17413" spans="1:13" x14ac:dyDescent="0.3">
      <c r="A17413" s="18">
        <v>17411</v>
      </c>
      <c r="B17413" s="18">
        <f t="shared" si="545"/>
        <v>2021</v>
      </c>
      <c r="C17413" s="17">
        <v>44470</v>
      </c>
      <c r="D17413" s="18" t="s">
        <v>314</v>
      </c>
      <c r="E17413" s="18" t="s">
        <v>336</v>
      </c>
      <c r="F17413" s="18" t="str">
        <f t="shared" si="546"/>
        <v>Littleton-Customer Charge-44470</v>
      </c>
      <c r="G17413" s="11" t="s">
        <v>131</v>
      </c>
      <c r="H17413" s="11" t="s">
        <v>56</v>
      </c>
      <c r="I17413" s="11" t="s">
        <v>56</v>
      </c>
      <c r="J17413" s="11" t="s">
        <v>56</v>
      </c>
      <c r="K17413" s="11" t="str">
        <f>IFERROR(INDEX('EDC Component Dictionary'!$C$5:$C$37,MATCH('Rates Database'!J17413,'EDC Component Dictionary'!$B$5:$B$37,0)), "Energy Supply")</f>
        <v>Distribution System</v>
      </c>
      <c r="L17413" s="12"/>
      <c r="M17413" s="12">
        <v>3.5</v>
      </c>
    </row>
    <row r="17414" spans="1:13" x14ac:dyDescent="0.3">
      <c r="A17414" s="18">
        <v>17412</v>
      </c>
      <c r="B17414" s="18">
        <f t="shared" si="545"/>
        <v>2021</v>
      </c>
      <c r="C17414" s="17">
        <v>44470</v>
      </c>
      <c r="D17414" s="18" t="s">
        <v>314</v>
      </c>
      <c r="E17414" s="18" t="s">
        <v>337</v>
      </c>
      <c r="F17414" s="18" t="str">
        <f t="shared" si="546"/>
        <v>Boylston-Customer Charge-44470</v>
      </c>
      <c r="G17414" s="11" t="s">
        <v>131</v>
      </c>
      <c r="H17414" s="11" t="s">
        <v>56</v>
      </c>
      <c r="I17414" s="11" t="s">
        <v>56</v>
      </c>
      <c r="J17414" s="11" t="s">
        <v>56</v>
      </c>
      <c r="K17414" s="11" t="str">
        <f>IFERROR(INDEX('EDC Component Dictionary'!$C$5:$C$37,MATCH('Rates Database'!J17414,'EDC Component Dictionary'!$B$5:$B$37,0)), "Energy Supply")</f>
        <v>Distribution System</v>
      </c>
      <c r="L17414" s="12"/>
      <c r="M17414" s="12">
        <v>9</v>
      </c>
    </row>
    <row r="17415" spans="1:13" x14ac:dyDescent="0.3">
      <c r="A17415" s="18">
        <v>17413</v>
      </c>
      <c r="B17415" s="18">
        <f t="shared" si="545"/>
        <v>2021</v>
      </c>
      <c r="C17415" s="17">
        <v>44470</v>
      </c>
      <c r="D17415" s="18" t="s">
        <v>314</v>
      </c>
      <c r="E17415" s="18" t="s">
        <v>338</v>
      </c>
      <c r="F17415" s="18" t="str">
        <f t="shared" si="546"/>
        <v>Princeton-Customer Charge-44470</v>
      </c>
      <c r="G17415" s="11" t="s">
        <v>131</v>
      </c>
      <c r="H17415" s="11" t="s">
        <v>56</v>
      </c>
      <c r="I17415" s="11" t="s">
        <v>56</v>
      </c>
      <c r="J17415" s="11" t="s">
        <v>56</v>
      </c>
      <c r="K17415" s="11" t="str">
        <f>IFERROR(INDEX('EDC Component Dictionary'!$C$5:$C$37,MATCH('Rates Database'!J17415,'EDC Component Dictionary'!$B$5:$B$37,0)), "Energy Supply")</f>
        <v>Distribution System</v>
      </c>
      <c r="L17415" s="12"/>
      <c r="M17415" s="12">
        <v>8.9500000000000099</v>
      </c>
    </row>
    <row r="17416" spans="1:13" x14ac:dyDescent="0.3">
      <c r="A17416" s="18">
        <v>17414</v>
      </c>
      <c r="B17416" s="18">
        <f t="shared" si="545"/>
        <v>2021</v>
      </c>
      <c r="C17416" s="17">
        <v>44470</v>
      </c>
      <c r="D17416" s="18" t="s">
        <v>314</v>
      </c>
      <c r="E17416" s="18" t="s">
        <v>347</v>
      </c>
      <c r="F17416" s="18" t="str">
        <f t="shared" si="546"/>
        <v>Middleborough-Customer Charge-44470</v>
      </c>
      <c r="G17416" s="11" t="s">
        <v>131</v>
      </c>
      <c r="H17416" s="11" t="s">
        <v>56</v>
      </c>
      <c r="I17416" s="11" t="s">
        <v>56</v>
      </c>
      <c r="J17416" s="11" t="s">
        <v>56</v>
      </c>
      <c r="K17416" s="11" t="str">
        <f>IFERROR(INDEX('EDC Component Dictionary'!$C$5:$C$37,MATCH('Rates Database'!J17416,'EDC Component Dictionary'!$B$5:$B$37,0)), "Energy Supply")</f>
        <v>Distribution System</v>
      </c>
      <c r="L17416" s="12"/>
      <c r="M17416" s="12">
        <v>4.5049999999999901</v>
      </c>
    </row>
    <row r="17417" spans="1:13" x14ac:dyDescent="0.3">
      <c r="A17417" s="18">
        <v>17415</v>
      </c>
      <c r="B17417" s="18">
        <f t="shared" si="545"/>
        <v>2021</v>
      </c>
      <c r="C17417" s="17">
        <v>44470</v>
      </c>
      <c r="D17417" s="18" t="s">
        <v>314</v>
      </c>
      <c r="E17417" s="18" t="s">
        <v>339</v>
      </c>
      <c r="F17417" s="18" t="str">
        <f t="shared" si="546"/>
        <v>Rowley-Customer Charge-44470</v>
      </c>
      <c r="G17417" s="11" t="s">
        <v>131</v>
      </c>
      <c r="H17417" s="11" t="s">
        <v>56</v>
      </c>
      <c r="I17417" s="11" t="s">
        <v>56</v>
      </c>
      <c r="J17417" s="11" t="s">
        <v>56</v>
      </c>
      <c r="K17417" s="11" t="str">
        <f>IFERROR(INDEX('EDC Component Dictionary'!$C$5:$C$37,MATCH('Rates Database'!J17417,'EDC Component Dictionary'!$B$5:$B$37,0)), "Energy Supply")</f>
        <v>Distribution System</v>
      </c>
      <c r="L17417" s="12"/>
      <c r="M17417" s="12">
        <v>4</v>
      </c>
    </row>
    <row r="17418" spans="1:13" x14ac:dyDescent="0.3">
      <c r="A17418" s="18">
        <v>17416</v>
      </c>
      <c r="B17418" s="18">
        <f t="shared" si="545"/>
        <v>2021</v>
      </c>
      <c r="C17418" s="17">
        <v>44470</v>
      </c>
      <c r="D17418" s="18" t="s">
        <v>314</v>
      </c>
      <c r="E17418" s="18" t="s">
        <v>353</v>
      </c>
      <c r="F17418" s="18" t="str">
        <f t="shared" si="546"/>
        <v>Concord-Customer Charge-44470</v>
      </c>
      <c r="G17418" s="11" t="s">
        <v>131</v>
      </c>
      <c r="H17418" s="11" t="s">
        <v>56</v>
      </c>
      <c r="I17418" s="11" t="s">
        <v>56</v>
      </c>
      <c r="J17418" s="11" t="s">
        <v>56</v>
      </c>
      <c r="K17418" s="11" t="str">
        <f>IFERROR(INDEX('EDC Component Dictionary'!$C$5:$C$37,MATCH('Rates Database'!J17418,'EDC Component Dictionary'!$B$5:$B$37,0)), "Energy Supply")</f>
        <v>Distribution System</v>
      </c>
      <c r="L17418" s="12"/>
      <c r="M17418" s="12">
        <v>15.0981249999999</v>
      </c>
    </row>
    <row r="17419" spans="1:13" x14ac:dyDescent="0.3">
      <c r="A17419" s="18">
        <v>17417</v>
      </c>
      <c r="B17419" s="18">
        <f t="shared" si="545"/>
        <v>2021</v>
      </c>
      <c r="C17419" s="17">
        <v>44470</v>
      </c>
      <c r="D17419" s="18" t="s">
        <v>314</v>
      </c>
      <c r="E17419" s="18" t="s">
        <v>340</v>
      </c>
      <c r="F17419" s="18" t="str">
        <f t="shared" si="546"/>
        <v>Wakefield-Customer Charge-44470</v>
      </c>
      <c r="G17419" s="11" t="s">
        <v>131</v>
      </c>
      <c r="H17419" s="11" t="s">
        <v>56</v>
      </c>
      <c r="I17419" s="11" t="s">
        <v>56</v>
      </c>
      <c r="J17419" s="11" t="s">
        <v>56</v>
      </c>
      <c r="K17419" s="11" t="str">
        <f>IFERROR(INDEX('EDC Component Dictionary'!$C$5:$C$37,MATCH('Rates Database'!J17419,'EDC Component Dictionary'!$B$5:$B$37,0)), "Energy Supply")</f>
        <v>Distribution System</v>
      </c>
      <c r="L17419" s="12"/>
      <c r="M17419" s="12">
        <v>6</v>
      </c>
    </row>
    <row r="17420" spans="1:13" x14ac:dyDescent="0.3">
      <c r="A17420" s="18">
        <v>17418</v>
      </c>
      <c r="B17420" s="18">
        <f t="shared" si="545"/>
        <v>2021</v>
      </c>
      <c r="C17420" s="17">
        <v>44470</v>
      </c>
      <c r="D17420" s="18" t="s">
        <v>314</v>
      </c>
      <c r="E17420" s="18" t="s">
        <v>341</v>
      </c>
      <c r="F17420" s="18" t="str">
        <f t="shared" si="546"/>
        <v>Hull-Customer Charge-44470</v>
      </c>
      <c r="G17420" s="11" t="s">
        <v>131</v>
      </c>
      <c r="H17420" s="11" t="s">
        <v>56</v>
      </c>
      <c r="I17420" s="11" t="s">
        <v>56</v>
      </c>
      <c r="J17420" s="11" t="s">
        <v>56</v>
      </c>
      <c r="K17420" s="11" t="str">
        <f>IFERROR(INDEX('EDC Component Dictionary'!$C$5:$C$37,MATCH('Rates Database'!J17420,'EDC Component Dictionary'!$B$5:$B$37,0)), "Energy Supply")</f>
        <v>Distribution System</v>
      </c>
      <c r="L17420" s="12"/>
      <c r="M17420" s="12">
        <v>12.0689999999999</v>
      </c>
    </row>
    <row r="17421" spans="1:13" x14ac:dyDescent="0.3">
      <c r="A17421" s="18">
        <v>17419</v>
      </c>
      <c r="B17421" s="18">
        <f t="shared" si="545"/>
        <v>2021</v>
      </c>
      <c r="C17421" s="17">
        <v>44470</v>
      </c>
      <c r="D17421" s="18" t="s">
        <v>314</v>
      </c>
      <c r="E17421" s="18" t="s">
        <v>342</v>
      </c>
      <c r="F17421" s="18" t="str">
        <f t="shared" si="546"/>
        <v>North Attleborough-Customer Charge-44470</v>
      </c>
      <c r="G17421" s="11" t="s">
        <v>131</v>
      </c>
      <c r="H17421" s="11" t="s">
        <v>56</v>
      </c>
      <c r="I17421" s="11" t="s">
        <v>56</v>
      </c>
      <c r="J17421" s="11" t="s">
        <v>56</v>
      </c>
      <c r="K17421" s="11" t="str">
        <f>IFERROR(INDEX('EDC Component Dictionary'!$C$5:$C$37,MATCH('Rates Database'!J17421,'EDC Component Dictionary'!$B$5:$B$37,0)), "Energy Supply")</f>
        <v>Distribution System</v>
      </c>
      <c r="L17421" s="12"/>
      <c r="M17421" s="12">
        <v>9.2880000000000091</v>
      </c>
    </row>
    <row r="17422" spans="1:13" x14ac:dyDescent="0.3">
      <c r="A17422" s="18">
        <v>17420</v>
      </c>
      <c r="B17422" s="18">
        <f t="shared" si="545"/>
        <v>2021</v>
      </c>
      <c r="C17422" s="17">
        <v>44470</v>
      </c>
      <c r="D17422" s="18" t="s">
        <v>314</v>
      </c>
      <c r="E17422" s="18" t="s">
        <v>343</v>
      </c>
      <c r="F17422" s="18" t="str">
        <f t="shared" si="546"/>
        <v>Holden-Customer Charge-44470</v>
      </c>
      <c r="G17422" s="11" t="s">
        <v>131</v>
      </c>
      <c r="H17422" s="11" t="s">
        <v>56</v>
      </c>
      <c r="I17422" s="11" t="s">
        <v>56</v>
      </c>
      <c r="J17422" s="11" t="s">
        <v>56</v>
      </c>
      <c r="K17422" s="11" t="str">
        <f>IFERROR(INDEX('EDC Component Dictionary'!$C$5:$C$37,MATCH('Rates Database'!J17422,'EDC Component Dictionary'!$B$5:$B$37,0)), "Energy Supply")</f>
        <v>Distribution System</v>
      </c>
      <c r="L17422" s="12"/>
      <c r="M17422" s="12">
        <v>4.25</v>
      </c>
    </row>
    <row r="17423" spans="1:13" x14ac:dyDescent="0.3">
      <c r="A17423" s="18">
        <v>17421</v>
      </c>
      <c r="B17423" s="18">
        <f t="shared" si="545"/>
        <v>2021</v>
      </c>
      <c r="C17423" s="17">
        <v>44470</v>
      </c>
      <c r="D17423" s="18" t="s">
        <v>314</v>
      </c>
      <c r="E17423" s="18" t="s">
        <v>354</v>
      </c>
      <c r="F17423" s="18" t="str">
        <f t="shared" si="546"/>
        <v>Taunton-Customer Charge-44470</v>
      </c>
      <c r="G17423" s="11" t="s">
        <v>131</v>
      </c>
      <c r="H17423" s="11" t="s">
        <v>56</v>
      </c>
      <c r="I17423" s="11" t="s">
        <v>56</v>
      </c>
      <c r="J17423" s="11" t="s">
        <v>56</v>
      </c>
      <c r="K17423" s="11" t="str">
        <f>IFERROR(INDEX('EDC Component Dictionary'!$C$5:$C$37,MATCH('Rates Database'!J17423,'EDC Component Dictionary'!$B$5:$B$37,0)), "Energy Supply")</f>
        <v>Distribution System</v>
      </c>
      <c r="L17423" s="12"/>
      <c r="M17423" s="12">
        <v>9.2245000000000008</v>
      </c>
    </row>
    <row r="17424" spans="1:13" x14ac:dyDescent="0.3">
      <c r="A17424" s="18">
        <v>17422</v>
      </c>
      <c r="B17424" s="18">
        <f t="shared" si="545"/>
        <v>2021</v>
      </c>
      <c r="C17424" s="17">
        <v>44470</v>
      </c>
      <c r="D17424" s="18" t="s">
        <v>314</v>
      </c>
      <c r="E17424" s="18" t="s">
        <v>344</v>
      </c>
      <c r="F17424" s="18" t="str">
        <f t="shared" si="546"/>
        <v>Norwood-Customer Charge-44470</v>
      </c>
      <c r="G17424" s="11" t="s">
        <v>131</v>
      </c>
      <c r="H17424" s="11" t="s">
        <v>56</v>
      </c>
      <c r="I17424" s="11" t="s">
        <v>56</v>
      </c>
      <c r="J17424" s="11" t="s">
        <v>56</v>
      </c>
      <c r="K17424" s="11" t="str">
        <f>IFERROR(INDEX('EDC Component Dictionary'!$C$5:$C$37,MATCH('Rates Database'!J17424,'EDC Component Dictionary'!$B$5:$B$37,0)), "Energy Supply")</f>
        <v>Distribution System</v>
      </c>
      <c r="L17424" s="12"/>
      <c r="M17424" s="12">
        <v>9</v>
      </c>
    </row>
    <row r="17425" spans="1:13" x14ac:dyDescent="0.3">
      <c r="A17425" s="18">
        <v>17423</v>
      </c>
      <c r="B17425" s="18">
        <f t="shared" si="545"/>
        <v>2021</v>
      </c>
      <c r="C17425" s="17">
        <v>44470</v>
      </c>
      <c r="D17425" s="18" t="s">
        <v>314</v>
      </c>
      <c r="E17425" s="18" t="s">
        <v>355</v>
      </c>
      <c r="F17425" s="18" t="str">
        <f t="shared" si="546"/>
        <v>Wellesley-Customer Charge-44470</v>
      </c>
      <c r="G17425" s="11" t="s">
        <v>131</v>
      </c>
      <c r="H17425" s="11" t="s">
        <v>56</v>
      </c>
      <c r="I17425" s="11" t="s">
        <v>56</v>
      </c>
      <c r="J17425" s="11" t="s">
        <v>56</v>
      </c>
      <c r="K17425" s="11" t="str">
        <f>IFERROR(INDEX('EDC Component Dictionary'!$C$5:$C$37,MATCH('Rates Database'!J17425,'EDC Component Dictionary'!$B$5:$B$37,0)), "Energy Supply")</f>
        <v>Distribution System</v>
      </c>
      <c r="L17425" s="12"/>
      <c r="M17425" s="12">
        <v>2.5935000000000001</v>
      </c>
    </row>
    <row r="17426" spans="1:13" x14ac:dyDescent="0.3">
      <c r="A17426" s="18">
        <v>17424</v>
      </c>
      <c r="B17426" s="18">
        <f t="shared" si="545"/>
        <v>2021</v>
      </c>
      <c r="C17426" s="17">
        <v>44470</v>
      </c>
      <c r="D17426" s="18" t="s">
        <v>314</v>
      </c>
      <c r="E17426" s="18" t="s">
        <v>345</v>
      </c>
      <c r="F17426" s="18" t="str">
        <f t="shared" si="546"/>
        <v>Russell-Customer Charge-44470</v>
      </c>
      <c r="G17426" s="11" t="s">
        <v>131</v>
      </c>
      <c r="H17426" s="11" t="s">
        <v>56</v>
      </c>
      <c r="I17426" s="11" t="s">
        <v>56</v>
      </c>
      <c r="J17426" s="11" t="s">
        <v>56</v>
      </c>
      <c r="K17426" s="11" t="str">
        <f>IFERROR(INDEX('EDC Component Dictionary'!$C$5:$C$37,MATCH('Rates Database'!J17426,'EDC Component Dictionary'!$B$5:$B$37,0)), "Energy Supply")</f>
        <v>Distribution System</v>
      </c>
      <c r="L17426" s="12"/>
      <c r="M17426" s="12">
        <v>8</v>
      </c>
    </row>
    <row r="17427" spans="1:13" x14ac:dyDescent="0.3">
      <c r="A17427" s="18">
        <v>17425</v>
      </c>
      <c r="B17427" s="18">
        <f t="shared" si="545"/>
        <v>2021</v>
      </c>
      <c r="C17427" s="17">
        <v>44470</v>
      </c>
      <c r="D17427" s="18" t="s">
        <v>314</v>
      </c>
      <c r="E17427" s="18" t="s">
        <v>346</v>
      </c>
      <c r="F17427" s="18" t="str">
        <f t="shared" si="546"/>
        <v>Chester-Customer Charge-44470</v>
      </c>
      <c r="G17427" s="11" t="s">
        <v>131</v>
      </c>
      <c r="H17427" s="11" t="s">
        <v>56</v>
      </c>
      <c r="I17427" s="11" t="s">
        <v>56</v>
      </c>
      <c r="J17427" s="11" t="s">
        <v>56</v>
      </c>
      <c r="K17427" s="11" t="str">
        <f>IFERROR(INDEX('EDC Component Dictionary'!$C$5:$C$37,MATCH('Rates Database'!J17427,'EDC Component Dictionary'!$B$5:$B$37,0)), "Energy Supply")</f>
        <v>Distribution System</v>
      </c>
      <c r="L17427" s="12"/>
      <c r="M17427" s="12">
        <v>5.9850000000000101</v>
      </c>
    </row>
    <row r="17428" spans="1:13" x14ac:dyDescent="0.3">
      <c r="A17428" s="18">
        <v>17426</v>
      </c>
      <c r="B17428" s="18">
        <f t="shared" si="545"/>
        <v>2020</v>
      </c>
      <c r="C17428" s="17">
        <v>44136</v>
      </c>
      <c r="D17428" s="18" t="s">
        <v>314</v>
      </c>
      <c r="E17428" s="18" t="s">
        <v>315</v>
      </c>
      <c r="F17428" s="18" t="str">
        <f t="shared" si="546"/>
        <v>Holyoke-Customer Charge-44136</v>
      </c>
      <c r="G17428" s="11" t="s">
        <v>131</v>
      </c>
      <c r="H17428" s="11" t="s">
        <v>56</v>
      </c>
      <c r="I17428" s="11" t="s">
        <v>56</v>
      </c>
      <c r="J17428" s="11" t="s">
        <v>56</v>
      </c>
      <c r="K17428" s="11" t="str">
        <f>IFERROR(INDEX('EDC Component Dictionary'!$C$5:$C$37,MATCH('Rates Database'!J17428,'EDC Component Dictionary'!$B$5:$B$37,0)), "Energy Supply")</f>
        <v>Distribution System</v>
      </c>
      <c r="L17428" s="12"/>
      <c r="M17428" s="12">
        <v>4.9949999999999903</v>
      </c>
    </row>
    <row r="17429" spans="1:13" x14ac:dyDescent="0.3">
      <c r="A17429" s="18">
        <v>17427</v>
      </c>
      <c r="B17429" s="18">
        <f t="shared" si="545"/>
        <v>2020</v>
      </c>
      <c r="C17429" s="17">
        <v>44136</v>
      </c>
      <c r="D17429" s="18" t="s">
        <v>314</v>
      </c>
      <c r="E17429" s="18" t="s">
        <v>316</v>
      </c>
      <c r="F17429" s="18" t="str">
        <f t="shared" si="546"/>
        <v>West Boylston-Customer Charge-44136</v>
      </c>
      <c r="G17429" s="11" t="s">
        <v>131</v>
      </c>
      <c r="H17429" s="11" t="s">
        <v>56</v>
      </c>
      <c r="I17429" s="11" t="s">
        <v>56</v>
      </c>
      <c r="J17429" s="11" t="s">
        <v>56</v>
      </c>
      <c r="K17429" s="11" t="str">
        <f>IFERROR(INDEX('EDC Component Dictionary'!$C$5:$C$37,MATCH('Rates Database'!J17429,'EDC Component Dictionary'!$B$5:$B$37,0)), "Energy Supply")</f>
        <v>Distribution System</v>
      </c>
      <c r="L17429" s="12"/>
      <c r="M17429" s="12">
        <v>4.01400000000001</v>
      </c>
    </row>
    <row r="17430" spans="1:13" x14ac:dyDescent="0.3">
      <c r="A17430" s="18">
        <v>17428</v>
      </c>
      <c r="B17430" s="18">
        <f t="shared" si="545"/>
        <v>2020</v>
      </c>
      <c r="C17430" s="17">
        <v>44136</v>
      </c>
      <c r="D17430" s="18" t="s">
        <v>314</v>
      </c>
      <c r="E17430" s="18" t="s">
        <v>348</v>
      </c>
      <c r="F17430" s="18" t="str">
        <f t="shared" si="546"/>
        <v>Middleton-Customer Charge-44136</v>
      </c>
      <c r="G17430" s="11" t="s">
        <v>131</v>
      </c>
      <c r="H17430" s="11" t="s">
        <v>56</v>
      </c>
      <c r="I17430" s="11" t="s">
        <v>56</v>
      </c>
      <c r="J17430" s="11" t="s">
        <v>56</v>
      </c>
      <c r="K17430" s="11" t="str">
        <f>IFERROR(INDEX('EDC Component Dictionary'!$C$5:$C$37,MATCH('Rates Database'!J17430,'EDC Component Dictionary'!$B$5:$B$37,0)), "Energy Supply")</f>
        <v>Distribution System</v>
      </c>
      <c r="L17430" s="12"/>
      <c r="M17430" s="12">
        <v>5.0399999999999903</v>
      </c>
    </row>
    <row r="17431" spans="1:13" x14ac:dyDescent="0.3">
      <c r="A17431" s="18">
        <v>17429</v>
      </c>
      <c r="B17431" s="18">
        <f t="shared" si="545"/>
        <v>2020</v>
      </c>
      <c r="C17431" s="17">
        <v>44136</v>
      </c>
      <c r="D17431" s="18" t="s">
        <v>314</v>
      </c>
      <c r="E17431" s="18" t="s">
        <v>317</v>
      </c>
      <c r="F17431" s="18" t="str">
        <f t="shared" si="546"/>
        <v>Danvers-Customer Charge-44136</v>
      </c>
      <c r="G17431" s="11" t="s">
        <v>131</v>
      </c>
      <c r="H17431" s="11" t="s">
        <v>56</v>
      </c>
      <c r="I17431" s="11" t="s">
        <v>56</v>
      </c>
      <c r="J17431" s="11" t="s">
        <v>56</v>
      </c>
      <c r="K17431" s="11" t="str">
        <f>IFERROR(INDEX('EDC Component Dictionary'!$C$5:$C$37,MATCH('Rates Database'!J17431,'EDC Component Dictionary'!$B$5:$B$37,0)), "Energy Supply")</f>
        <v>Distribution System</v>
      </c>
      <c r="L17431" s="12"/>
      <c r="M17431" s="12">
        <v>5</v>
      </c>
    </row>
    <row r="17432" spans="1:13" x14ac:dyDescent="0.3">
      <c r="A17432" s="18">
        <v>17430</v>
      </c>
      <c r="B17432" s="18">
        <f t="shared" si="545"/>
        <v>2020</v>
      </c>
      <c r="C17432" s="17">
        <v>44136</v>
      </c>
      <c r="D17432" s="18" t="s">
        <v>314</v>
      </c>
      <c r="E17432" s="18" t="s">
        <v>318</v>
      </c>
      <c r="F17432" s="18" t="str">
        <f t="shared" si="546"/>
        <v>Peabody-Customer Charge-44136</v>
      </c>
      <c r="G17432" s="11" t="s">
        <v>131</v>
      </c>
      <c r="H17432" s="11" t="s">
        <v>56</v>
      </c>
      <c r="I17432" s="11" t="s">
        <v>56</v>
      </c>
      <c r="J17432" s="11" t="s">
        <v>56</v>
      </c>
      <c r="K17432" s="11" t="str">
        <f>IFERROR(INDEX('EDC Component Dictionary'!$C$5:$C$37,MATCH('Rates Database'!J17432,'EDC Component Dictionary'!$B$5:$B$37,0)), "Energy Supply")</f>
        <v>Distribution System</v>
      </c>
      <c r="L17432" s="12"/>
      <c r="M17432" s="12">
        <v>1.0819999999999801</v>
      </c>
    </row>
    <row r="17433" spans="1:13" x14ac:dyDescent="0.3">
      <c r="A17433" s="18">
        <v>17431</v>
      </c>
      <c r="B17433" s="18">
        <f t="shared" si="545"/>
        <v>2020</v>
      </c>
      <c r="C17433" s="17">
        <v>44136</v>
      </c>
      <c r="D17433" s="18" t="s">
        <v>314</v>
      </c>
      <c r="E17433" s="18" t="s">
        <v>319</v>
      </c>
      <c r="F17433" s="18" t="str">
        <f t="shared" si="546"/>
        <v>Ashburnham-Customer Charge-44136</v>
      </c>
      <c r="G17433" s="11" t="s">
        <v>131</v>
      </c>
      <c r="H17433" s="11" t="s">
        <v>56</v>
      </c>
      <c r="I17433" s="11" t="s">
        <v>56</v>
      </c>
      <c r="J17433" s="11" t="s">
        <v>56</v>
      </c>
      <c r="K17433" s="11" t="str">
        <f>IFERROR(INDEX('EDC Component Dictionary'!$C$5:$C$37,MATCH('Rates Database'!J17433,'EDC Component Dictionary'!$B$5:$B$37,0)), "Energy Supply")</f>
        <v>Distribution System</v>
      </c>
      <c r="L17433" s="12"/>
      <c r="M17433" s="12">
        <v>4.5</v>
      </c>
    </row>
    <row r="17434" spans="1:13" x14ac:dyDescent="0.3">
      <c r="A17434" s="18">
        <v>17432</v>
      </c>
      <c r="B17434" s="18">
        <f t="shared" si="545"/>
        <v>2020</v>
      </c>
      <c r="C17434" s="17">
        <v>44136</v>
      </c>
      <c r="D17434" s="18" t="s">
        <v>314</v>
      </c>
      <c r="E17434" s="18" t="s">
        <v>320</v>
      </c>
      <c r="F17434" s="18" t="str">
        <f t="shared" si="546"/>
        <v>Mansfield-Customer Charge-44136</v>
      </c>
      <c r="G17434" s="11" t="s">
        <v>131</v>
      </c>
      <c r="H17434" s="11" t="s">
        <v>56</v>
      </c>
      <c r="I17434" s="11" t="s">
        <v>56</v>
      </c>
      <c r="J17434" s="11" t="s">
        <v>56</v>
      </c>
      <c r="K17434" s="11" t="str">
        <f>IFERROR(INDEX('EDC Component Dictionary'!$C$5:$C$37,MATCH('Rates Database'!J17434,'EDC Component Dictionary'!$B$5:$B$37,0)), "Energy Supply")</f>
        <v>Distribution System</v>
      </c>
      <c r="L17434" s="12"/>
      <c r="M17434" s="12">
        <v>4</v>
      </c>
    </row>
    <row r="17435" spans="1:13" x14ac:dyDescent="0.3">
      <c r="A17435" s="18">
        <v>17433</v>
      </c>
      <c r="B17435" s="18">
        <f t="shared" si="545"/>
        <v>2020</v>
      </c>
      <c r="C17435" s="17">
        <v>44136</v>
      </c>
      <c r="D17435" s="18" t="s">
        <v>314</v>
      </c>
      <c r="E17435" s="18" t="s">
        <v>321</v>
      </c>
      <c r="F17435" s="18" t="str">
        <f t="shared" si="546"/>
        <v>Braintree-Customer Charge-44136</v>
      </c>
      <c r="G17435" s="11" t="s">
        <v>131</v>
      </c>
      <c r="H17435" s="11" t="s">
        <v>56</v>
      </c>
      <c r="I17435" s="11" t="s">
        <v>56</v>
      </c>
      <c r="J17435" s="11" t="s">
        <v>56</v>
      </c>
      <c r="K17435" s="11" t="str">
        <f>IFERROR(INDEX('EDC Component Dictionary'!$C$5:$C$37,MATCH('Rates Database'!J17435,'EDC Component Dictionary'!$B$5:$B$37,0)), "Energy Supply")</f>
        <v>Distribution System</v>
      </c>
      <c r="L17435" s="12"/>
      <c r="M17435" s="12">
        <v>5.12</v>
      </c>
    </row>
    <row r="17436" spans="1:13" x14ac:dyDescent="0.3">
      <c r="A17436" s="18">
        <v>17434</v>
      </c>
      <c r="B17436" s="18">
        <f t="shared" si="545"/>
        <v>2020</v>
      </c>
      <c r="C17436" s="17">
        <v>44136</v>
      </c>
      <c r="D17436" s="18" t="s">
        <v>314</v>
      </c>
      <c r="E17436" s="18" t="s">
        <v>322</v>
      </c>
      <c r="F17436" s="18" t="str">
        <f t="shared" si="546"/>
        <v>Paxton-Customer Charge-44136</v>
      </c>
      <c r="G17436" s="11" t="s">
        <v>131</v>
      </c>
      <c r="H17436" s="11" t="s">
        <v>56</v>
      </c>
      <c r="I17436" s="11" t="s">
        <v>56</v>
      </c>
      <c r="J17436" s="11" t="s">
        <v>56</v>
      </c>
      <c r="K17436" s="11" t="str">
        <f>IFERROR(INDEX('EDC Component Dictionary'!$C$5:$C$37,MATCH('Rates Database'!J17436,'EDC Component Dictionary'!$B$5:$B$37,0)), "Energy Supply")</f>
        <v>Distribution System</v>
      </c>
      <c r="L17436" s="12"/>
      <c r="M17436" s="12">
        <v>5</v>
      </c>
    </row>
    <row r="17437" spans="1:13" x14ac:dyDescent="0.3">
      <c r="A17437" s="18">
        <v>17435</v>
      </c>
      <c r="B17437" s="18">
        <f t="shared" si="545"/>
        <v>2020</v>
      </c>
      <c r="C17437" s="17">
        <v>44136</v>
      </c>
      <c r="D17437" s="18" t="s">
        <v>314</v>
      </c>
      <c r="E17437" s="18" t="s">
        <v>323</v>
      </c>
      <c r="F17437" s="18" t="str">
        <f t="shared" si="546"/>
        <v>Templeton-Customer Charge-44136</v>
      </c>
      <c r="G17437" s="11" t="s">
        <v>131</v>
      </c>
      <c r="H17437" s="11" t="s">
        <v>56</v>
      </c>
      <c r="I17437" s="11" t="s">
        <v>56</v>
      </c>
      <c r="J17437" s="11" t="s">
        <v>56</v>
      </c>
      <c r="K17437" s="11" t="str">
        <f>IFERROR(INDEX('EDC Component Dictionary'!$C$5:$C$37,MATCH('Rates Database'!J17437,'EDC Component Dictionary'!$B$5:$B$37,0)), "Energy Supply")</f>
        <v>Distribution System</v>
      </c>
      <c r="L17437" s="12"/>
      <c r="M17437" s="12">
        <v>3.7499999999999898</v>
      </c>
    </row>
    <row r="17438" spans="1:13" x14ac:dyDescent="0.3">
      <c r="A17438" s="18">
        <v>17436</v>
      </c>
      <c r="B17438" s="18">
        <f t="shared" si="545"/>
        <v>2020</v>
      </c>
      <c r="C17438" s="17">
        <v>44136</v>
      </c>
      <c r="D17438" s="18" t="s">
        <v>314</v>
      </c>
      <c r="E17438" s="18" t="s">
        <v>324</v>
      </c>
      <c r="F17438" s="18" t="str">
        <f t="shared" si="546"/>
        <v>Hudson-Customer Charge-44136</v>
      </c>
      <c r="G17438" s="11" t="s">
        <v>131</v>
      </c>
      <c r="H17438" s="11" t="s">
        <v>56</v>
      </c>
      <c r="I17438" s="11" t="s">
        <v>56</v>
      </c>
      <c r="J17438" s="11" t="s">
        <v>56</v>
      </c>
      <c r="K17438" s="11" t="str">
        <f>IFERROR(INDEX('EDC Component Dictionary'!$C$5:$C$37,MATCH('Rates Database'!J17438,'EDC Component Dictionary'!$B$5:$B$37,0)), "Energy Supply")</f>
        <v>Distribution System</v>
      </c>
      <c r="L17438" s="12"/>
      <c r="M17438" s="12">
        <v>1.8153999999999999</v>
      </c>
    </row>
    <row r="17439" spans="1:13" x14ac:dyDescent="0.3">
      <c r="A17439" s="18">
        <v>17437</v>
      </c>
      <c r="B17439" s="18">
        <f t="shared" si="545"/>
        <v>2020</v>
      </c>
      <c r="C17439" s="17">
        <v>44136</v>
      </c>
      <c r="D17439" s="18" t="s">
        <v>314</v>
      </c>
      <c r="E17439" s="18" t="s">
        <v>325</v>
      </c>
      <c r="F17439" s="18" t="str">
        <f t="shared" si="546"/>
        <v>Reading-Customer Charge-44136</v>
      </c>
      <c r="G17439" s="11" t="s">
        <v>131</v>
      </c>
      <c r="H17439" s="11" t="s">
        <v>56</v>
      </c>
      <c r="I17439" s="11" t="s">
        <v>56</v>
      </c>
      <c r="J17439" s="11" t="s">
        <v>56</v>
      </c>
      <c r="K17439" s="11" t="str">
        <f>IFERROR(INDEX('EDC Component Dictionary'!$C$5:$C$37,MATCH('Rates Database'!J17439,'EDC Component Dictionary'!$B$5:$B$37,0)), "Energy Supply")</f>
        <v>Distribution System</v>
      </c>
      <c r="L17439" s="12"/>
      <c r="M17439" s="12">
        <v>4.3520000000000003</v>
      </c>
    </row>
    <row r="17440" spans="1:13" x14ac:dyDescent="0.3">
      <c r="A17440" s="18">
        <v>17438</v>
      </c>
      <c r="B17440" s="18">
        <f t="shared" si="545"/>
        <v>2020</v>
      </c>
      <c r="C17440" s="17">
        <v>44136</v>
      </c>
      <c r="D17440" s="18" t="s">
        <v>314</v>
      </c>
      <c r="E17440" s="18" t="s">
        <v>326</v>
      </c>
      <c r="F17440" s="18" t="str">
        <f t="shared" si="546"/>
        <v>Shrewsbury-Customer Charge-44136</v>
      </c>
      <c r="G17440" s="11" t="s">
        <v>131</v>
      </c>
      <c r="H17440" s="11" t="s">
        <v>56</v>
      </c>
      <c r="I17440" s="11" t="s">
        <v>56</v>
      </c>
      <c r="J17440" s="11" t="s">
        <v>56</v>
      </c>
      <c r="K17440" s="11" t="str">
        <f>IFERROR(INDEX('EDC Component Dictionary'!$C$5:$C$37,MATCH('Rates Database'!J17440,'EDC Component Dictionary'!$B$5:$B$37,0)), "Energy Supply")</f>
        <v>Distribution System</v>
      </c>
      <c r="L17440" s="12"/>
      <c r="M17440" s="12">
        <v>5</v>
      </c>
    </row>
    <row r="17441" spans="1:13" x14ac:dyDescent="0.3">
      <c r="A17441" s="18">
        <v>17439</v>
      </c>
      <c r="B17441" s="18">
        <f t="shared" si="545"/>
        <v>2020</v>
      </c>
      <c r="C17441" s="17">
        <v>44136</v>
      </c>
      <c r="D17441" s="18" t="s">
        <v>314</v>
      </c>
      <c r="E17441" s="18" t="s">
        <v>327</v>
      </c>
      <c r="F17441" s="18" t="str">
        <f t="shared" si="546"/>
        <v>Ipswich-Customer Charge-44136</v>
      </c>
      <c r="G17441" s="11" t="s">
        <v>131</v>
      </c>
      <c r="H17441" s="11" t="s">
        <v>56</v>
      </c>
      <c r="I17441" s="11" t="s">
        <v>56</v>
      </c>
      <c r="J17441" s="11" t="s">
        <v>56</v>
      </c>
      <c r="K17441" s="11" t="str">
        <f>IFERROR(INDEX('EDC Component Dictionary'!$C$5:$C$37,MATCH('Rates Database'!J17441,'EDC Component Dictionary'!$B$5:$B$37,0)), "Energy Supply")</f>
        <v>Distribution System</v>
      </c>
      <c r="L17441" s="12"/>
      <c r="M17441" s="12">
        <v>4</v>
      </c>
    </row>
    <row r="17442" spans="1:13" x14ac:dyDescent="0.3">
      <c r="A17442" s="18">
        <v>17440</v>
      </c>
      <c r="B17442" s="18">
        <f t="shared" ref="B17442:B17505" si="547">YEAR(C17442)</f>
        <v>2020</v>
      </c>
      <c r="C17442" s="17">
        <v>44136</v>
      </c>
      <c r="D17442" s="18" t="s">
        <v>314</v>
      </c>
      <c r="E17442" s="18" t="s">
        <v>328</v>
      </c>
      <c r="F17442" s="18" t="str">
        <f t="shared" si="546"/>
        <v>Westfield-Customer Charge-44136</v>
      </c>
      <c r="G17442" s="11" t="s">
        <v>131</v>
      </c>
      <c r="H17442" s="11" t="s">
        <v>56</v>
      </c>
      <c r="I17442" s="11" t="s">
        <v>56</v>
      </c>
      <c r="J17442" s="11" t="s">
        <v>56</v>
      </c>
      <c r="K17442" s="11" t="str">
        <f>IFERROR(INDEX('EDC Component Dictionary'!$C$5:$C$37,MATCH('Rates Database'!J17442,'EDC Component Dictionary'!$B$5:$B$37,0)), "Energy Supply")</f>
        <v>Distribution System</v>
      </c>
      <c r="L17442" s="12"/>
      <c r="M17442" s="12">
        <v>11.637499999999999</v>
      </c>
    </row>
    <row r="17443" spans="1:13" x14ac:dyDescent="0.3">
      <c r="A17443" s="18">
        <v>17441</v>
      </c>
      <c r="B17443" s="18">
        <f t="shared" si="547"/>
        <v>2020</v>
      </c>
      <c r="C17443" s="17">
        <v>44136</v>
      </c>
      <c r="D17443" s="18" t="s">
        <v>314</v>
      </c>
      <c r="E17443" s="18" t="s">
        <v>351</v>
      </c>
      <c r="F17443" s="18" t="str">
        <f t="shared" si="546"/>
        <v>Groton-Customer Charge-44136</v>
      </c>
      <c r="G17443" s="11" t="s">
        <v>131</v>
      </c>
      <c r="H17443" s="11" t="s">
        <v>56</v>
      </c>
      <c r="I17443" s="11" t="s">
        <v>56</v>
      </c>
      <c r="J17443" s="11" t="s">
        <v>56</v>
      </c>
      <c r="K17443" s="11" t="str">
        <f>IFERROR(INDEX('EDC Component Dictionary'!$C$5:$C$37,MATCH('Rates Database'!J17443,'EDC Component Dictionary'!$B$5:$B$37,0)), "Energy Supply")</f>
        <v>Distribution System</v>
      </c>
      <c r="L17443" s="12"/>
      <c r="M17443" s="12">
        <v>5.6199999999999903</v>
      </c>
    </row>
    <row r="17444" spans="1:13" x14ac:dyDescent="0.3">
      <c r="A17444" s="18">
        <v>17442</v>
      </c>
      <c r="B17444" s="18">
        <f t="shared" si="547"/>
        <v>2020</v>
      </c>
      <c r="C17444" s="17">
        <v>44136</v>
      </c>
      <c r="D17444" s="18" t="s">
        <v>314</v>
      </c>
      <c r="E17444" s="18" t="s">
        <v>329</v>
      </c>
      <c r="F17444" s="18" t="str">
        <f t="shared" si="546"/>
        <v>Merrimac-Customer Charge-44136</v>
      </c>
      <c r="G17444" s="11" t="s">
        <v>131</v>
      </c>
      <c r="H17444" s="11" t="s">
        <v>56</v>
      </c>
      <c r="I17444" s="11" t="s">
        <v>56</v>
      </c>
      <c r="J17444" s="11" t="s">
        <v>56</v>
      </c>
      <c r="K17444" s="11" t="str">
        <f>IFERROR(INDEX('EDC Component Dictionary'!$C$5:$C$37,MATCH('Rates Database'!J17444,'EDC Component Dictionary'!$B$5:$B$37,0)), "Energy Supply")</f>
        <v>Distribution System</v>
      </c>
      <c r="L17444" s="12"/>
      <c r="M17444" s="12">
        <v>5.5</v>
      </c>
    </row>
    <row r="17445" spans="1:13" x14ac:dyDescent="0.3">
      <c r="A17445" s="18">
        <v>17443</v>
      </c>
      <c r="B17445" s="18">
        <f t="shared" si="547"/>
        <v>2020</v>
      </c>
      <c r="C17445" s="17">
        <v>44136</v>
      </c>
      <c r="D17445" s="18" t="s">
        <v>314</v>
      </c>
      <c r="E17445" s="18" t="s">
        <v>352</v>
      </c>
      <c r="F17445" s="18" t="str">
        <f t="shared" si="546"/>
        <v>Belmont-Customer Charge-44136</v>
      </c>
      <c r="G17445" s="11" t="s">
        <v>131</v>
      </c>
      <c r="H17445" s="11" t="s">
        <v>56</v>
      </c>
      <c r="I17445" s="11" t="s">
        <v>56</v>
      </c>
      <c r="J17445" s="11" t="s">
        <v>56</v>
      </c>
      <c r="K17445" s="11" t="str">
        <f>IFERROR(INDEX('EDC Component Dictionary'!$C$5:$C$37,MATCH('Rates Database'!J17445,'EDC Component Dictionary'!$B$5:$B$37,0)), "Energy Supply")</f>
        <v>Distribution System</v>
      </c>
      <c r="L17445" s="12"/>
      <c r="M17445" s="12">
        <v>10.5999999999999</v>
      </c>
    </row>
    <row r="17446" spans="1:13" x14ac:dyDescent="0.3">
      <c r="A17446" s="18">
        <v>17444</v>
      </c>
      <c r="B17446" s="18">
        <f t="shared" si="547"/>
        <v>2020</v>
      </c>
      <c r="C17446" s="17">
        <v>44136</v>
      </c>
      <c r="D17446" s="18" t="s">
        <v>314</v>
      </c>
      <c r="E17446" s="18" t="s">
        <v>330</v>
      </c>
      <c r="F17446" s="18" t="str">
        <f t="shared" si="546"/>
        <v>Chicopee-Customer Charge-44136</v>
      </c>
      <c r="G17446" s="11" t="s">
        <v>131</v>
      </c>
      <c r="H17446" s="11" t="s">
        <v>56</v>
      </c>
      <c r="I17446" s="11" t="s">
        <v>56</v>
      </c>
      <c r="J17446" s="11" t="s">
        <v>56</v>
      </c>
      <c r="K17446" s="11" t="str">
        <f>IFERROR(INDEX('EDC Component Dictionary'!$C$5:$C$37,MATCH('Rates Database'!J17446,'EDC Component Dictionary'!$B$5:$B$37,0)), "Energy Supply")</f>
        <v>Distribution System</v>
      </c>
      <c r="L17446" s="12"/>
      <c r="M17446" s="12">
        <v>5.6</v>
      </c>
    </row>
    <row r="17447" spans="1:13" x14ac:dyDescent="0.3">
      <c r="A17447" s="18">
        <v>17445</v>
      </c>
      <c r="B17447" s="18">
        <f t="shared" si="547"/>
        <v>2020</v>
      </c>
      <c r="C17447" s="17">
        <v>44136</v>
      </c>
      <c r="D17447" s="18" t="s">
        <v>314</v>
      </c>
      <c r="E17447" s="18" t="s">
        <v>331</v>
      </c>
      <c r="F17447" s="18" t="str">
        <f t="shared" si="546"/>
        <v>Marblehead-Customer Charge-44136</v>
      </c>
      <c r="G17447" s="11" t="s">
        <v>131</v>
      </c>
      <c r="H17447" s="11" t="s">
        <v>56</v>
      </c>
      <c r="I17447" s="11" t="s">
        <v>56</v>
      </c>
      <c r="J17447" s="11" t="s">
        <v>56</v>
      </c>
      <c r="K17447" s="11" t="str">
        <f>IFERROR(INDEX('EDC Component Dictionary'!$C$5:$C$37,MATCH('Rates Database'!J17447,'EDC Component Dictionary'!$B$5:$B$37,0)), "Energy Supply")</f>
        <v>Distribution System</v>
      </c>
      <c r="L17447" s="12"/>
      <c r="M17447" s="12">
        <v>0.82999999999999796</v>
      </c>
    </row>
    <row r="17448" spans="1:13" x14ac:dyDescent="0.3">
      <c r="A17448" s="18">
        <v>17446</v>
      </c>
      <c r="B17448" s="18">
        <f t="shared" si="547"/>
        <v>2020</v>
      </c>
      <c r="C17448" s="17">
        <v>44136</v>
      </c>
      <c r="D17448" s="18" t="s">
        <v>314</v>
      </c>
      <c r="E17448" s="18" t="s">
        <v>332</v>
      </c>
      <c r="F17448" s="18" t="str">
        <f t="shared" si="546"/>
        <v>Hingham-Customer Charge-44136</v>
      </c>
      <c r="G17448" s="11" t="s">
        <v>131</v>
      </c>
      <c r="H17448" s="11" t="s">
        <v>56</v>
      </c>
      <c r="I17448" s="11" t="s">
        <v>56</v>
      </c>
      <c r="J17448" s="11" t="s">
        <v>56</v>
      </c>
      <c r="K17448" s="11" t="str">
        <f>IFERROR(INDEX('EDC Component Dictionary'!$C$5:$C$37,MATCH('Rates Database'!J17448,'EDC Component Dictionary'!$B$5:$B$37,0)), "Energy Supply")</f>
        <v>Distribution System</v>
      </c>
      <c r="L17448" s="12"/>
      <c r="M17448" s="12">
        <v>7.9739999999999798</v>
      </c>
    </row>
    <row r="17449" spans="1:13" x14ac:dyDescent="0.3">
      <c r="A17449" s="18">
        <v>17447</v>
      </c>
      <c r="B17449" s="18">
        <f t="shared" si="547"/>
        <v>2020</v>
      </c>
      <c r="C17449" s="17">
        <v>44136</v>
      </c>
      <c r="D17449" s="18" t="s">
        <v>314</v>
      </c>
      <c r="E17449" s="18" t="s">
        <v>333</v>
      </c>
      <c r="F17449" s="18" t="str">
        <f t="shared" si="546"/>
        <v>South Hadley-Customer Charge-44136</v>
      </c>
      <c r="G17449" s="11" t="s">
        <v>131</v>
      </c>
      <c r="H17449" s="11" t="s">
        <v>56</v>
      </c>
      <c r="I17449" s="11" t="s">
        <v>56</v>
      </c>
      <c r="J17449" s="11" t="s">
        <v>56</v>
      </c>
      <c r="K17449" s="11" t="str">
        <f>IFERROR(INDEX('EDC Component Dictionary'!$C$5:$C$37,MATCH('Rates Database'!J17449,'EDC Component Dictionary'!$B$5:$B$37,0)), "Energy Supply")</f>
        <v>Distribution System</v>
      </c>
      <c r="L17449" s="12"/>
      <c r="M17449" s="12">
        <v>4.7</v>
      </c>
    </row>
    <row r="17450" spans="1:13" x14ac:dyDescent="0.3">
      <c r="A17450" s="18">
        <v>17448</v>
      </c>
      <c r="B17450" s="18">
        <f t="shared" si="547"/>
        <v>2020</v>
      </c>
      <c r="C17450" s="17">
        <v>44136</v>
      </c>
      <c r="D17450" s="18" t="s">
        <v>314</v>
      </c>
      <c r="E17450" s="18" t="s">
        <v>334</v>
      </c>
      <c r="F17450" s="18" t="str">
        <f t="shared" si="546"/>
        <v>Georgetown-Customer Charge-44136</v>
      </c>
      <c r="G17450" s="11" t="s">
        <v>131</v>
      </c>
      <c r="H17450" s="11" t="s">
        <v>56</v>
      </c>
      <c r="I17450" s="11" t="s">
        <v>56</v>
      </c>
      <c r="J17450" s="11" t="s">
        <v>56</v>
      </c>
      <c r="K17450" s="11" t="str">
        <f>IFERROR(INDEX('EDC Component Dictionary'!$C$5:$C$37,MATCH('Rates Database'!J17450,'EDC Component Dictionary'!$B$5:$B$37,0)), "Energy Supply")</f>
        <v>Distribution System</v>
      </c>
      <c r="L17450" s="12"/>
      <c r="M17450" s="12">
        <v>5.41099999999998</v>
      </c>
    </row>
    <row r="17451" spans="1:13" x14ac:dyDescent="0.3">
      <c r="A17451" s="18">
        <v>17449</v>
      </c>
      <c r="B17451" s="18">
        <f t="shared" si="547"/>
        <v>2020</v>
      </c>
      <c r="C17451" s="17">
        <v>44136</v>
      </c>
      <c r="D17451" s="18" t="s">
        <v>314</v>
      </c>
      <c r="E17451" s="18" t="s">
        <v>335</v>
      </c>
      <c r="F17451" s="18" t="str">
        <f t="shared" si="546"/>
        <v>Sterling-Customer Charge-44136</v>
      </c>
      <c r="G17451" s="11" t="s">
        <v>131</v>
      </c>
      <c r="H17451" s="11" t="s">
        <v>56</v>
      </c>
      <c r="I17451" s="11" t="s">
        <v>56</v>
      </c>
      <c r="J17451" s="11" t="s">
        <v>56</v>
      </c>
      <c r="K17451" s="11" t="str">
        <f>IFERROR(INDEX('EDC Component Dictionary'!$C$5:$C$37,MATCH('Rates Database'!J17451,'EDC Component Dictionary'!$B$5:$B$37,0)), "Energy Supply")</f>
        <v>Distribution System</v>
      </c>
      <c r="L17451" s="12"/>
      <c r="M17451" s="12">
        <v>4</v>
      </c>
    </row>
    <row r="17452" spans="1:13" x14ac:dyDescent="0.3">
      <c r="A17452" s="18">
        <v>17450</v>
      </c>
      <c r="B17452" s="18">
        <f t="shared" si="547"/>
        <v>2020</v>
      </c>
      <c r="C17452" s="17">
        <v>44136</v>
      </c>
      <c r="D17452" s="18" t="s">
        <v>314</v>
      </c>
      <c r="E17452" s="18" t="s">
        <v>336</v>
      </c>
      <c r="F17452" s="18" t="str">
        <f t="shared" si="546"/>
        <v>Littleton-Customer Charge-44136</v>
      </c>
      <c r="G17452" s="11" t="s">
        <v>131</v>
      </c>
      <c r="H17452" s="11" t="s">
        <v>56</v>
      </c>
      <c r="I17452" s="11" t="s">
        <v>56</v>
      </c>
      <c r="J17452" s="11" t="s">
        <v>56</v>
      </c>
      <c r="K17452" s="11" t="str">
        <f>IFERROR(INDEX('EDC Component Dictionary'!$C$5:$C$37,MATCH('Rates Database'!J17452,'EDC Component Dictionary'!$B$5:$B$37,0)), "Energy Supply")</f>
        <v>Distribution System</v>
      </c>
      <c r="L17452" s="12"/>
      <c r="M17452" s="12">
        <v>3.5000000000000102</v>
      </c>
    </row>
    <row r="17453" spans="1:13" x14ac:dyDescent="0.3">
      <c r="A17453" s="18">
        <v>17451</v>
      </c>
      <c r="B17453" s="18">
        <f t="shared" si="547"/>
        <v>2020</v>
      </c>
      <c r="C17453" s="17">
        <v>44136</v>
      </c>
      <c r="D17453" s="18" t="s">
        <v>314</v>
      </c>
      <c r="E17453" s="18" t="s">
        <v>337</v>
      </c>
      <c r="F17453" s="18" t="str">
        <f t="shared" si="546"/>
        <v>Boylston-Customer Charge-44136</v>
      </c>
      <c r="G17453" s="11" t="s">
        <v>131</v>
      </c>
      <c r="H17453" s="11" t="s">
        <v>56</v>
      </c>
      <c r="I17453" s="11" t="s">
        <v>56</v>
      </c>
      <c r="J17453" s="11" t="s">
        <v>56</v>
      </c>
      <c r="K17453" s="11" t="str">
        <f>IFERROR(INDEX('EDC Component Dictionary'!$C$5:$C$37,MATCH('Rates Database'!J17453,'EDC Component Dictionary'!$B$5:$B$37,0)), "Energy Supply")</f>
        <v>Distribution System</v>
      </c>
      <c r="L17453" s="12"/>
      <c r="M17453" s="12">
        <v>9</v>
      </c>
    </row>
    <row r="17454" spans="1:13" x14ac:dyDescent="0.3">
      <c r="A17454" s="18">
        <v>17452</v>
      </c>
      <c r="B17454" s="18">
        <f t="shared" si="547"/>
        <v>2020</v>
      </c>
      <c r="C17454" s="17">
        <v>44136</v>
      </c>
      <c r="D17454" s="18" t="s">
        <v>314</v>
      </c>
      <c r="E17454" s="18" t="s">
        <v>338</v>
      </c>
      <c r="F17454" s="18" t="str">
        <f t="shared" si="546"/>
        <v>Princeton-Customer Charge-44136</v>
      </c>
      <c r="G17454" s="11" t="s">
        <v>131</v>
      </c>
      <c r="H17454" s="11" t="s">
        <v>56</v>
      </c>
      <c r="I17454" s="11" t="s">
        <v>56</v>
      </c>
      <c r="J17454" s="11" t="s">
        <v>56</v>
      </c>
      <c r="K17454" s="11" t="str">
        <f>IFERROR(INDEX('EDC Component Dictionary'!$C$5:$C$37,MATCH('Rates Database'!J17454,'EDC Component Dictionary'!$B$5:$B$37,0)), "Energy Supply")</f>
        <v>Distribution System</v>
      </c>
      <c r="L17454" s="12"/>
      <c r="M17454" s="12">
        <v>8.9500000000000099</v>
      </c>
    </row>
    <row r="17455" spans="1:13" x14ac:dyDescent="0.3">
      <c r="A17455" s="18">
        <v>17453</v>
      </c>
      <c r="B17455" s="18">
        <f t="shared" si="547"/>
        <v>2020</v>
      </c>
      <c r="C17455" s="17">
        <v>44136</v>
      </c>
      <c r="D17455" s="18" t="s">
        <v>314</v>
      </c>
      <c r="E17455" s="18" t="s">
        <v>347</v>
      </c>
      <c r="F17455" s="18" t="str">
        <f t="shared" si="546"/>
        <v>Middleborough-Customer Charge-44136</v>
      </c>
      <c r="G17455" s="11" t="s">
        <v>131</v>
      </c>
      <c r="H17455" s="11" t="s">
        <v>56</v>
      </c>
      <c r="I17455" s="11" t="s">
        <v>56</v>
      </c>
      <c r="J17455" s="11" t="s">
        <v>56</v>
      </c>
      <c r="K17455" s="11" t="str">
        <f>IFERROR(INDEX('EDC Component Dictionary'!$C$5:$C$37,MATCH('Rates Database'!J17455,'EDC Component Dictionary'!$B$5:$B$37,0)), "Energy Supply")</f>
        <v>Distribution System</v>
      </c>
      <c r="L17455" s="12"/>
      <c r="M17455" s="12">
        <v>4.5049999999999901</v>
      </c>
    </row>
    <row r="17456" spans="1:13" x14ac:dyDescent="0.3">
      <c r="A17456" s="18">
        <v>17454</v>
      </c>
      <c r="B17456" s="18">
        <f t="shared" si="547"/>
        <v>2020</v>
      </c>
      <c r="C17456" s="17">
        <v>44136</v>
      </c>
      <c r="D17456" s="18" t="s">
        <v>314</v>
      </c>
      <c r="E17456" s="18" t="s">
        <v>339</v>
      </c>
      <c r="F17456" s="18" t="str">
        <f t="shared" si="546"/>
        <v>Rowley-Customer Charge-44136</v>
      </c>
      <c r="G17456" s="11" t="s">
        <v>131</v>
      </c>
      <c r="H17456" s="11" t="s">
        <v>56</v>
      </c>
      <c r="I17456" s="11" t="s">
        <v>56</v>
      </c>
      <c r="J17456" s="11" t="s">
        <v>56</v>
      </c>
      <c r="K17456" s="11" t="str">
        <f>IFERROR(INDEX('EDC Component Dictionary'!$C$5:$C$37,MATCH('Rates Database'!J17456,'EDC Component Dictionary'!$B$5:$B$37,0)), "Energy Supply")</f>
        <v>Distribution System</v>
      </c>
      <c r="L17456" s="12"/>
      <c r="M17456" s="12">
        <v>4</v>
      </c>
    </row>
    <row r="17457" spans="1:13" x14ac:dyDescent="0.3">
      <c r="A17457" s="18">
        <v>17455</v>
      </c>
      <c r="B17457" s="18">
        <f t="shared" si="547"/>
        <v>2020</v>
      </c>
      <c r="C17457" s="17">
        <v>44136</v>
      </c>
      <c r="D17457" s="18" t="s">
        <v>314</v>
      </c>
      <c r="E17457" s="18" t="s">
        <v>353</v>
      </c>
      <c r="F17457" s="18" t="str">
        <f t="shared" si="546"/>
        <v>Concord-Customer Charge-44136</v>
      </c>
      <c r="G17457" s="11" t="s">
        <v>131</v>
      </c>
      <c r="H17457" s="11" t="s">
        <v>56</v>
      </c>
      <c r="I17457" s="11" t="s">
        <v>56</v>
      </c>
      <c r="J17457" s="11" t="s">
        <v>56</v>
      </c>
      <c r="K17457" s="11" t="str">
        <f>IFERROR(INDEX('EDC Component Dictionary'!$C$5:$C$37,MATCH('Rates Database'!J17457,'EDC Component Dictionary'!$B$5:$B$37,0)), "Energy Supply")</f>
        <v>Distribution System</v>
      </c>
      <c r="L17457" s="12"/>
      <c r="M17457" s="12">
        <v>8.4166500000000006</v>
      </c>
    </row>
    <row r="17458" spans="1:13" x14ac:dyDescent="0.3">
      <c r="A17458" s="18">
        <v>17456</v>
      </c>
      <c r="B17458" s="18">
        <f t="shared" si="547"/>
        <v>2020</v>
      </c>
      <c r="C17458" s="17">
        <v>44136</v>
      </c>
      <c r="D17458" s="18" t="s">
        <v>314</v>
      </c>
      <c r="E17458" s="18" t="s">
        <v>340</v>
      </c>
      <c r="F17458" s="18" t="str">
        <f t="shared" si="546"/>
        <v>Wakefield-Customer Charge-44136</v>
      </c>
      <c r="G17458" s="11" t="s">
        <v>131</v>
      </c>
      <c r="H17458" s="11" t="s">
        <v>56</v>
      </c>
      <c r="I17458" s="11" t="s">
        <v>56</v>
      </c>
      <c r="J17458" s="11" t="s">
        <v>56</v>
      </c>
      <c r="K17458" s="11" t="str">
        <f>IFERROR(INDEX('EDC Component Dictionary'!$C$5:$C$37,MATCH('Rates Database'!J17458,'EDC Component Dictionary'!$B$5:$B$37,0)), "Energy Supply")</f>
        <v>Distribution System</v>
      </c>
      <c r="L17458" s="12"/>
      <c r="M17458" s="12">
        <v>6</v>
      </c>
    </row>
    <row r="17459" spans="1:13" x14ac:dyDescent="0.3">
      <c r="A17459" s="18">
        <v>17457</v>
      </c>
      <c r="B17459" s="18">
        <f t="shared" si="547"/>
        <v>2020</v>
      </c>
      <c r="C17459" s="17">
        <v>44136</v>
      </c>
      <c r="D17459" s="18" t="s">
        <v>314</v>
      </c>
      <c r="E17459" s="18" t="s">
        <v>341</v>
      </c>
      <c r="F17459" s="18" t="str">
        <f t="shared" si="546"/>
        <v>Hull-Customer Charge-44136</v>
      </c>
      <c r="G17459" s="11" t="s">
        <v>131</v>
      </c>
      <c r="H17459" s="11" t="s">
        <v>56</v>
      </c>
      <c r="I17459" s="11" t="s">
        <v>56</v>
      </c>
      <c r="J17459" s="11" t="s">
        <v>56</v>
      </c>
      <c r="K17459" s="11" t="str">
        <f>IFERROR(INDEX('EDC Component Dictionary'!$C$5:$C$37,MATCH('Rates Database'!J17459,'EDC Component Dictionary'!$B$5:$B$37,0)), "Energy Supply")</f>
        <v>Distribution System</v>
      </c>
      <c r="L17459" s="12"/>
      <c r="M17459" s="12">
        <v>5.7960000000000003</v>
      </c>
    </row>
    <row r="17460" spans="1:13" x14ac:dyDescent="0.3">
      <c r="A17460" s="18">
        <v>17458</v>
      </c>
      <c r="B17460" s="18">
        <f t="shared" si="547"/>
        <v>2020</v>
      </c>
      <c r="C17460" s="17">
        <v>44136</v>
      </c>
      <c r="D17460" s="18" t="s">
        <v>314</v>
      </c>
      <c r="E17460" s="18" t="s">
        <v>342</v>
      </c>
      <c r="F17460" s="18" t="str">
        <f t="shared" si="546"/>
        <v>North Attleborough-Customer Charge-44136</v>
      </c>
      <c r="G17460" s="11" t="s">
        <v>131</v>
      </c>
      <c r="H17460" s="11" t="s">
        <v>56</v>
      </c>
      <c r="I17460" s="11" t="s">
        <v>56</v>
      </c>
      <c r="J17460" s="11" t="s">
        <v>56</v>
      </c>
      <c r="K17460" s="11" t="str">
        <f>IFERROR(INDEX('EDC Component Dictionary'!$C$5:$C$37,MATCH('Rates Database'!J17460,'EDC Component Dictionary'!$B$5:$B$37,0)), "Energy Supply")</f>
        <v>Distribution System</v>
      </c>
      <c r="L17460" s="12"/>
      <c r="M17460" s="12">
        <v>9.2880000000000091</v>
      </c>
    </row>
    <row r="17461" spans="1:13" x14ac:dyDescent="0.3">
      <c r="A17461" s="18">
        <v>17459</v>
      </c>
      <c r="B17461" s="18">
        <f t="shared" si="547"/>
        <v>2020</v>
      </c>
      <c r="C17461" s="17">
        <v>44136</v>
      </c>
      <c r="D17461" s="18" t="s">
        <v>314</v>
      </c>
      <c r="E17461" s="18" t="s">
        <v>343</v>
      </c>
      <c r="F17461" s="18" t="str">
        <f t="shared" si="546"/>
        <v>Holden-Customer Charge-44136</v>
      </c>
      <c r="G17461" s="11" t="s">
        <v>131</v>
      </c>
      <c r="H17461" s="11" t="s">
        <v>56</v>
      </c>
      <c r="I17461" s="11" t="s">
        <v>56</v>
      </c>
      <c r="J17461" s="11" t="s">
        <v>56</v>
      </c>
      <c r="K17461" s="11" t="str">
        <f>IFERROR(INDEX('EDC Component Dictionary'!$C$5:$C$37,MATCH('Rates Database'!J17461,'EDC Component Dictionary'!$B$5:$B$37,0)), "Energy Supply")</f>
        <v>Distribution System</v>
      </c>
      <c r="L17461" s="12"/>
      <c r="M17461" s="12">
        <v>4.25</v>
      </c>
    </row>
    <row r="17462" spans="1:13" x14ac:dyDescent="0.3">
      <c r="A17462" s="18">
        <v>17460</v>
      </c>
      <c r="B17462" s="18">
        <f t="shared" si="547"/>
        <v>2020</v>
      </c>
      <c r="C17462" s="17">
        <v>44136</v>
      </c>
      <c r="D17462" s="18" t="s">
        <v>314</v>
      </c>
      <c r="E17462" s="18" t="s">
        <v>354</v>
      </c>
      <c r="F17462" s="18" t="str">
        <f t="shared" si="546"/>
        <v>Taunton-Customer Charge-44136</v>
      </c>
      <c r="G17462" s="11" t="s">
        <v>131</v>
      </c>
      <c r="H17462" s="11" t="s">
        <v>56</v>
      </c>
      <c r="I17462" s="11" t="s">
        <v>56</v>
      </c>
      <c r="J17462" s="11" t="s">
        <v>56</v>
      </c>
      <c r="K17462" s="11" t="str">
        <f>IFERROR(INDEX('EDC Component Dictionary'!$C$5:$C$37,MATCH('Rates Database'!J17462,'EDC Component Dictionary'!$B$5:$B$37,0)), "Energy Supply")</f>
        <v>Distribution System</v>
      </c>
      <c r="L17462" s="12"/>
      <c r="M17462" s="12">
        <v>9.2244999999999902</v>
      </c>
    </row>
    <row r="17463" spans="1:13" x14ac:dyDescent="0.3">
      <c r="A17463" s="18">
        <v>17461</v>
      </c>
      <c r="B17463" s="18">
        <f t="shared" si="547"/>
        <v>2020</v>
      </c>
      <c r="C17463" s="17">
        <v>44136</v>
      </c>
      <c r="D17463" s="18" t="s">
        <v>314</v>
      </c>
      <c r="E17463" s="18" t="s">
        <v>344</v>
      </c>
      <c r="F17463" s="18" t="str">
        <f t="shared" si="546"/>
        <v>Norwood-Customer Charge-44136</v>
      </c>
      <c r="G17463" s="11" t="s">
        <v>131</v>
      </c>
      <c r="H17463" s="11" t="s">
        <v>56</v>
      </c>
      <c r="I17463" s="11" t="s">
        <v>56</v>
      </c>
      <c r="J17463" s="11" t="s">
        <v>56</v>
      </c>
      <c r="K17463" s="11" t="str">
        <f>IFERROR(INDEX('EDC Component Dictionary'!$C$5:$C$37,MATCH('Rates Database'!J17463,'EDC Component Dictionary'!$B$5:$B$37,0)), "Energy Supply")</f>
        <v>Distribution System</v>
      </c>
      <c r="L17463" s="12"/>
      <c r="M17463" s="12">
        <v>9</v>
      </c>
    </row>
    <row r="17464" spans="1:13" x14ac:dyDescent="0.3">
      <c r="A17464" s="18">
        <v>17462</v>
      </c>
      <c r="B17464" s="18">
        <f t="shared" si="547"/>
        <v>2020</v>
      </c>
      <c r="C17464" s="17">
        <v>44136</v>
      </c>
      <c r="D17464" s="18" t="s">
        <v>314</v>
      </c>
      <c r="E17464" s="18" t="s">
        <v>355</v>
      </c>
      <c r="F17464" s="18" t="str">
        <f t="shared" si="546"/>
        <v>Wellesley-Customer Charge-44136</v>
      </c>
      <c r="G17464" s="11" t="s">
        <v>131</v>
      </c>
      <c r="H17464" s="11" t="s">
        <v>56</v>
      </c>
      <c r="I17464" s="11" t="s">
        <v>56</v>
      </c>
      <c r="J17464" s="11" t="s">
        <v>56</v>
      </c>
      <c r="K17464" s="11" t="str">
        <f>IFERROR(INDEX('EDC Component Dictionary'!$C$5:$C$37,MATCH('Rates Database'!J17464,'EDC Component Dictionary'!$B$5:$B$37,0)), "Energy Supply")</f>
        <v>Distribution System</v>
      </c>
      <c r="L17464" s="12"/>
      <c r="M17464" s="12">
        <v>2.5935000000000001</v>
      </c>
    </row>
    <row r="17465" spans="1:13" x14ac:dyDescent="0.3">
      <c r="A17465" s="18">
        <v>17463</v>
      </c>
      <c r="B17465" s="18">
        <f t="shared" si="547"/>
        <v>2020</v>
      </c>
      <c r="C17465" s="17">
        <v>44136</v>
      </c>
      <c r="D17465" s="18" t="s">
        <v>314</v>
      </c>
      <c r="E17465" s="18" t="s">
        <v>345</v>
      </c>
      <c r="F17465" s="18" t="str">
        <f t="shared" si="546"/>
        <v>Russell-Customer Charge-44136</v>
      </c>
      <c r="G17465" s="11" t="s">
        <v>131</v>
      </c>
      <c r="H17465" s="11" t="s">
        <v>56</v>
      </c>
      <c r="I17465" s="11" t="s">
        <v>56</v>
      </c>
      <c r="J17465" s="11" t="s">
        <v>56</v>
      </c>
      <c r="K17465" s="11" t="str">
        <f>IFERROR(INDEX('EDC Component Dictionary'!$C$5:$C$37,MATCH('Rates Database'!J17465,'EDC Component Dictionary'!$B$5:$B$37,0)), "Energy Supply")</f>
        <v>Distribution System</v>
      </c>
      <c r="L17465" s="12"/>
      <c r="M17465" s="12">
        <v>8</v>
      </c>
    </row>
    <row r="17466" spans="1:13" x14ac:dyDescent="0.3">
      <c r="A17466" s="18">
        <v>17464</v>
      </c>
      <c r="B17466" s="18">
        <f t="shared" si="547"/>
        <v>2020</v>
      </c>
      <c r="C17466" s="17">
        <v>44136</v>
      </c>
      <c r="D17466" s="18" t="s">
        <v>314</v>
      </c>
      <c r="E17466" s="18" t="s">
        <v>346</v>
      </c>
      <c r="F17466" s="18" t="str">
        <f t="shared" si="546"/>
        <v>Chester-Customer Charge-44136</v>
      </c>
      <c r="G17466" s="11" t="s">
        <v>131</v>
      </c>
      <c r="H17466" s="11" t="s">
        <v>56</v>
      </c>
      <c r="I17466" s="11" t="s">
        <v>56</v>
      </c>
      <c r="J17466" s="11" t="s">
        <v>56</v>
      </c>
      <c r="K17466" s="11" t="str">
        <f>IFERROR(INDEX('EDC Component Dictionary'!$C$5:$C$37,MATCH('Rates Database'!J17466,'EDC Component Dictionary'!$B$5:$B$37,0)), "Energy Supply")</f>
        <v>Distribution System</v>
      </c>
      <c r="L17466" s="12"/>
      <c r="M17466" s="12">
        <v>5.9850000000000101</v>
      </c>
    </row>
    <row r="17467" spans="1:13" x14ac:dyDescent="0.3">
      <c r="A17467" s="18">
        <v>17465</v>
      </c>
      <c r="B17467" s="18">
        <f t="shared" si="547"/>
        <v>2021</v>
      </c>
      <c r="C17467" s="17">
        <v>44501</v>
      </c>
      <c r="D17467" s="18" t="s">
        <v>314</v>
      </c>
      <c r="E17467" s="18" t="s">
        <v>315</v>
      </c>
      <c r="F17467" s="18" t="str">
        <f t="shared" si="546"/>
        <v>Holyoke-Customer Charge-44501</v>
      </c>
      <c r="G17467" s="11" t="s">
        <v>131</v>
      </c>
      <c r="H17467" s="11" t="s">
        <v>56</v>
      </c>
      <c r="I17467" s="11" t="s">
        <v>56</v>
      </c>
      <c r="J17467" s="11" t="s">
        <v>56</v>
      </c>
      <c r="K17467" s="11" t="str">
        <f>IFERROR(INDEX('EDC Component Dictionary'!$C$5:$C$37,MATCH('Rates Database'!J17467,'EDC Component Dictionary'!$B$5:$B$37,0)), "Energy Supply")</f>
        <v>Distribution System</v>
      </c>
      <c r="L17467" s="12"/>
      <c r="M17467" s="12">
        <v>4.9950000000000001</v>
      </c>
    </row>
    <row r="17468" spans="1:13" x14ac:dyDescent="0.3">
      <c r="A17468" s="18">
        <v>17466</v>
      </c>
      <c r="B17468" s="18">
        <f t="shared" si="547"/>
        <v>2021</v>
      </c>
      <c r="C17468" s="17">
        <v>44501</v>
      </c>
      <c r="D17468" s="18" t="s">
        <v>314</v>
      </c>
      <c r="E17468" s="18" t="s">
        <v>316</v>
      </c>
      <c r="F17468" s="18" t="str">
        <f t="shared" si="546"/>
        <v>West Boylston-Customer Charge-44501</v>
      </c>
      <c r="G17468" s="11" t="s">
        <v>131</v>
      </c>
      <c r="H17468" s="11" t="s">
        <v>56</v>
      </c>
      <c r="I17468" s="11" t="s">
        <v>56</v>
      </c>
      <c r="J17468" s="11" t="s">
        <v>56</v>
      </c>
      <c r="K17468" s="11" t="str">
        <f>IFERROR(INDEX('EDC Component Dictionary'!$C$5:$C$37,MATCH('Rates Database'!J17468,'EDC Component Dictionary'!$B$5:$B$37,0)), "Energy Supply")</f>
        <v>Distribution System</v>
      </c>
      <c r="L17468" s="12"/>
      <c r="M17468" s="12">
        <v>4.01400000000001</v>
      </c>
    </row>
    <row r="17469" spans="1:13" x14ac:dyDescent="0.3">
      <c r="A17469" s="18">
        <v>17467</v>
      </c>
      <c r="B17469" s="18">
        <f t="shared" si="547"/>
        <v>2021</v>
      </c>
      <c r="C17469" s="17">
        <v>44501</v>
      </c>
      <c r="D17469" s="18" t="s">
        <v>314</v>
      </c>
      <c r="E17469" s="18" t="s">
        <v>348</v>
      </c>
      <c r="F17469" s="18" t="str">
        <f t="shared" si="546"/>
        <v>Middleton-Customer Charge-44501</v>
      </c>
      <c r="G17469" s="11" t="s">
        <v>131</v>
      </c>
      <c r="H17469" s="11" t="s">
        <v>56</v>
      </c>
      <c r="I17469" s="11" t="s">
        <v>56</v>
      </c>
      <c r="J17469" s="11" t="s">
        <v>56</v>
      </c>
      <c r="K17469" s="11" t="str">
        <f>IFERROR(INDEX('EDC Component Dictionary'!$C$5:$C$37,MATCH('Rates Database'!J17469,'EDC Component Dictionary'!$B$5:$B$37,0)), "Energy Supply")</f>
        <v>Distribution System</v>
      </c>
      <c r="L17469" s="12"/>
      <c r="M17469" s="12">
        <v>5.0399999999999903</v>
      </c>
    </row>
    <row r="17470" spans="1:13" x14ac:dyDescent="0.3">
      <c r="A17470" s="18">
        <v>17468</v>
      </c>
      <c r="B17470" s="18">
        <f t="shared" si="547"/>
        <v>2021</v>
      </c>
      <c r="C17470" s="17">
        <v>44501</v>
      </c>
      <c r="D17470" s="18" t="s">
        <v>314</v>
      </c>
      <c r="E17470" s="18" t="s">
        <v>317</v>
      </c>
      <c r="F17470" s="18" t="str">
        <f t="shared" si="546"/>
        <v>Danvers-Customer Charge-44501</v>
      </c>
      <c r="G17470" s="11" t="s">
        <v>131</v>
      </c>
      <c r="H17470" s="11" t="s">
        <v>56</v>
      </c>
      <c r="I17470" s="11" t="s">
        <v>56</v>
      </c>
      <c r="J17470" s="11" t="s">
        <v>56</v>
      </c>
      <c r="K17470" s="11" t="str">
        <f>IFERROR(INDEX('EDC Component Dictionary'!$C$5:$C$37,MATCH('Rates Database'!J17470,'EDC Component Dictionary'!$B$5:$B$37,0)), "Energy Supply")</f>
        <v>Distribution System</v>
      </c>
      <c r="L17470" s="12"/>
      <c r="M17470" s="12">
        <v>7.5</v>
      </c>
    </row>
    <row r="17471" spans="1:13" x14ac:dyDescent="0.3">
      <c r="A17471" s="18">
        <v>17469</v>
      </c>
      <c r="B17471" s="18">
        <f t="shared" si="547"/>
        <v>2021</v>
      </c>
      <c r="C17471" s="17">
        <v>44501</v>
      </c>
      <c r="D17471" s="18" t="s">
        <v>314</v>
      </c>
      <c r="E17471" s="18" t="s">
        <v>318</v>
      </c>
      <c r="F17471" s="18" t="str">
        <f t="shared" si="546"/>
        <v>Peabody-Customer Charge-44501</v>
      </c>
      <c r="G17471" s="11" t="s">
        <v>131</v>
      </c>
      <c r="H17471" s="11" t="s">
        <v>56</v>
      </c>
      <c r="I17471" s="11" t="s">
        <v>56</v>
      </c>
      <c r="J17471" s="11" t="s">
        <v>56</v>
      </c>
      <c r="K17471" s="11" t="str">
        <f>IFERROR(INDEX('EDC Component Dictionary'!$C$5:$C$37,MATCH('Rates Database'!J17471,'EDC Component Dictionary'!$B$5:$B$37,0)), "Energy Supply")</f>
        <v>Distribution System</v>
      </c>
      <c r="L17471" s="12"/>
      <c r="M17471" s="12">
        <v>1.3619999999999799</v>
      </c>
    </row>
    <row r="17472" spans="1:13" x14ac:dyDescent="0.3">
      <c r="A17472" s="18">
        <v>17470</v>
      </c>
      <c r="B17472" s="18">
        <f t="shared" si="547"/>
        <v>2021</v>
      </c>
      <c r="C17472" s="17">
        <v>44501</v>
      </c>
      <c r="D17472" s="18" t="s">
        <v>314</v>
      </c>
      <c r="E17472" s="18" t="s">
        <v>319</v>
      </c>
      <c r="F17472" s="18" t="str">
        <f t="shared" si="546"/>
        <v>Ashburnham-Customer Charge-44501</v>
      </c>
      <c r="G17472" s="11" t="s">
        <v>131</v>
      </c>
      <c r="H17472" s="11" t="s">
        <v>56</v>
      </c>
      <c r="I17472" s="11" t="s">
        <v>56</v>
      </c>
      <c r="J17472" s="11" t="s">
        <v>56</v>
      </c>
      <c r="K17472" s="11" t="str">
        <f>IFERROR(INDEX('EDC Component Dictionary'!$C$5:$C$37,MATCH('Rates Database'!J17472,'EDC Component Dictionary'!$B$5:$B$37,0)), "Energy Supply")</f>
        <v>Distribution System</v>
      </c>
      <c r="L17472" s="12"/>
      <c r="M17472" s="12">
        <v>4.5</v>
      </c>
    </row>
    <row r="17473" spans="1:13" x14ac:dyDescent="0.3">
      <c r="A17473" s="18">
        <v>17471</v>
      </c>
      <c r="B17473" s="18">
        <f t="shared" si="547"/>
        <v>2021</v>
      </c>
      <c r="C17473" s="17">
        <v>44501</v>
      </c>
      <c r="D17473" s="18" t="s">
        <v>314</v>
      </c>
      <c r="E17473" s="18" t="s">
        <v>320</v>
      </c>
      <c r="F17473" s="18" t="str">
        <f t="shared" si="546"/>
        <v>Mansfield-Customer Charge-44501</v>
      </c>
      <c r="G17473" s="11" t="s">
        <v>131</v>
      </c>
      <c r="H17473" s="11" t="s">
        <v>56</v>
      </c>
      <c r="I17473" s="11" t="s">
        <v>56</v>
      </c>
      <c r="J17473" s="11" t="s">
        <v>56</v>
      </c>
      <c r="K17473" s="11" t="str">
        <f>IFERROR(INDEX('EDC Component Dictionary'!$C$5:$C$37,MATCH('Rates Database'!J17473,'EDC Component Dictionary'!$B$5:$B$37,0)), "Energy Supply")</f>
        <v>Distribution System</v>
      </c>
      <c r="L17473" s="12"/>
      <c r="M17473" s="12">
        <v>4</v>
      </c>
    </row>
    <row r="17474" spans="1:13" x14ac:dyDescent="0.3">
      <c r="A17474" s="18">
        <v>17472</v>
      </c>
      <c r="B17474" s="18">
        <f t="shared" si="547"/>
        <v>2021</v>
      </c>
      <c r="C17474" s="17">
        <v>44501</v>
      </c>
      <c r="D17474" s="18" t="s">
        <v>314</v>
      </c>
      <c r="E17474" s="18" t="s">
        <v>321</v>
      </c>
      <c r="F17474" s="18" t="str">
        <f t="shared" si="546"/>
        <v>Braintree-Customer Charge-44501</v>
      </c>
      <c r="G17474" s="11" t="s">
        <v>131</v>
      </c>
      <c r="H17474" s="11" t="s">
        <v>56</v>
      </c>
      <c r="I17474" s="11" t="s">
        <v>56</v>
      </c>
      <c r="J17474" s="11" t="s">
        <v>56</v>
      </c>
      <c r="K17474" s="11" t="str">
        <f>IFERROR(INDEX('EDC Component Dictionary'!$C$5:$C$37,MATCH('Rates Database'!J17474,'EDC Component Dictionary'!$B$5:$B$37,0)), "Energy Supply")</f>
        <v>Distribution System</v>
      </c>
      <c r="L17474" s="12"/>
      <c r="M17474" s="12">
        <v>5.12</v>
      </c>
    </row>
    <row r="17475" spans="1:13" x14ac:dyDescent="0.3">
      <c r="A17475" s="18">
        <v>17473</v>
      </c>
      <c r="B17475" s="18">
        <f t="shared" si="547"/>
        <v>2021</v>
      </c>
      <c r="C17475" s="17">
        <v>44501</v>
      </c>
      <c r="D17475" s="18" t="s">
        <v>314</v>
      </c>
      <c r="E17475" s="18" t="s">
        <v>322</v>
      </c>
      <c r="F17475" s="18" t="str">
        <f t="shared" si="546"/>
        <v>Paxton-Customer Charge-44501</v>
      </c>
      <c r="G17475" s="11" t="s">
        <v>131</v>
      </c>
      <c r="H17475" s="11" t="s">
        <v>56</v>
      </c>
      <c r="I17475" s="11" t="s">
        <v>56</v>
      </c>
      <c r="J17475" s="11" t="s">
        <v>56</v>
      </c>
      <c r="K17475" s="11" t="str">
        <f>IFERROR(INDEX('EDC Component Dictionary'!$C$5:$C$37,MATCH('Rates Database'!J17475,'EDC Component Dictionary'!$B$5:$B$37,0)), "Energy Supply")</f>
        <v>Distribution System</v>
      </c>
      <c r="L17475" s="12"/>
      <c r="M17475" s="12">
        <v>7.5</v>
      </c>
    </row>
    <row r="17476" spans="1:13" x14ac:dyDescent="0.3">
      <c r="A17476" s="18">
        <v>17474</v>
      </c>
      <c r="B17476" s="18">
        <f t="shared" si="547"/>
        <v>2021</v>
      </c>
      <c r="C17476" s="17">
        <v>44501</v>
      </c>
      <c r="D17476" s="18" t="s">
        <v>314</v>
      </c>
      <c r="E17476" s="18" t="s">
        <v>323</v>
      </c>
      <c r="F17476" s="18" t="str">
        <f t="shared" ref="F17476:F17539" si="548">_xlfn.CONCAT(E17476,"-",J17476,"-",C17476)</f>
        <v>Templeton-Customer Charge-44501</v>
      </c>
      <c r="G17476" s="11" t="s">
        <v>131</v>
      </c>
      <c r="H17476" s="11" t="s">
        <v>56</v>
      </c>
      <c r="I17476" s="11" t="s">
        <v>56</v>
      </c>
      <c r="J17476" s="11" t="s">
        <v>56</v>
      </c>
      <c r="K17476" s="11" t="str">
        <f>IFERROR(INDEX('EDC Component Dictionary'!$C$5:$C$37,MATCH('Rates Database'!J17476,'EDC Component Dictionary'!$B$5:$B$37,0)), "Energy Supply")</f>
        <v>Distribution System</v>
      </c>
      <c r="L17476" s="12"/>
      <c r="M17476" s="12">
        <v>3.75</v>
      </c>
    </row>
    <row r="17477" spans="1:13" x14ac:dyDescent="0.3">
      <c r="A17477" s="18">
        <v>17475</v>
      </c>
      <c r="B17477" s="18">
        <f t="shared" si="547"/>
        <v>2021</v>
      </c>
      <c r="C17477" s="17">
        <v>44501</v>
      </c>
      <c r="D17477" s="18" t="s">
        <v>314</v>
      </c>
      <c r="E17477" s="18" t="s">
        <v>324</v>
      </c>
      <c r="F17477" s="18" t="str">
        <f t="shared" si="548"/>
        <v>Hudson-Customer Charge-44501</v>
      </c>
      <c r="G17477" s="11" t="s">
        <v>131</v>
      </c>
      <c r="H17477" s="11" t="s">
        <v>56</v>
      </c>
      <c r="I17477" s="11" t="s">
        <v>56</v>
      </c>
      <c r="J17477" s="11" t="s">
        <v>56</v>
      </c>
      <c r="K17477" s="11" t="str">
        <f>IFERROR(INDEX('EDC Component Dictionary'!$C$5:$C$37,MATCH('Rates Database'!J17477,'EDC Component Dictionary'!$B$5:$B$37,0)), "Energy Supply")</f>
        <v>Distribution System</v>
      </c>
      <c r="L17477" s="12"/>
      <c r="M17477" s="12">
        <v>1.8153999999999999</v>
      </c>
    </row>
    <row r="17478" spans="1:13" x14ac:dyDescent="0.3">
      <c r="A17478" s="18">
        <v>17476</v>
      </c>
      <c r="B17478" s="18">
        <f t="shared" si="547"/>
        <v>2021</v>
      </c>
      <c r="C17478" s="17">
        <v>44501</v>
      </c>
      <c r="D17478" s="18" t="s">
        <v>314</v>
      </c>
      <c r="E17478" s="18" t="s">
        <v>325</v>
      </c>
      <c r="F17478" s="18" t="str">
        <f t="shared" si="548"/>
        <v>Reading-Customer Charge-44501</v>
      </c>
      <c r="G17478" s="11" t="s">
        <v>131</v>
      </c>
      <c r="H17478" s="11" t="s">
        <v>56</v>
      </c>
      <c r="I17478" s="11" t="s">
        <v>56</v>
      </c>
      <c r="J17478" s="11" t="s">
        <v>56</v>
      </c>
      <c r="K17478" s="11" t="str">
        <f>IFERROR(INDEX('EDC Component Dictionary'!$C$5:$C$37,MATCH('Rates Database'!J17478,'EDC Component Dictionary'!$B$5:$B$37,0)), "Energy Supply")</f>
        <v>Distribution System</v>
      </c>
      <c r="L17478" s="12"/>
      <c r="M17478" s="12">
        <v>4.3520000000000101</v>
      </c>
    </row>
    <row r="17479" spans="1:13" x14ac:dyDescent="0.3">
      <c r="A17479" s="18">
        <v>17477</v>
      </c>
      <c r="B17479" s="18">
        <f t="shared" si="547"/>
        <v>2021</v>
      </c>
      <c r="C17479" s="17">
        <v>44501</v>
      </c>
      <c r="D17479" s="18" t="s">
        <v>314</v>
      </c>
      <c r="E17479" s="18" t="s">
        <v>326</v>
      </c>
      <c r="F17479" s="18" t="str">
        <f t="shared" si="548"/>
        <v>Shrewsbury-Customer Charge-44501</v>
      </c>
      <c r="G17479" s="11" t="s">
        <v>131</v>
      </c>
      <c r="H17479" s="11" t="s">
        <v>56</v>
      </c>
      <c r="I17479" s="11" t="s">
        <v>56</v>
      </c>
      <c r="J17479" s="11" t="s">
        <v>56</v>
      </c>
      <c r="K17479" s="11" t="str">
        <f>IFERROR(INDEX('EDC Component Dictionary'!$C$5:$C$37,MATCH('Rates Database'!J17479,'EDC Component Dictionary'!$B$5:$B$37,0)), "Energy Supply")</f>
        <v>Distribution System</v>
      </c>
      <c r="L17479" s="12"/>
      <c r="M17479" s="12">
        <v>5</v>
      </c>
    </row>
    <row r="17480" spans="1:13" x14ac:dyDescent="0.3">
      <c r="A17480" s="18">
        <v>17478</v>
      </c>
      <c r="B17480" s="18">
        <f t="shared" si="547"/>
        <v>2021</v>
      </c>
      <c r="C17480" s="17">
        <v>44501</v>
      </c>
      <c r="D17480" s="18" t="s">
        <v>314</v>
      </c>
      <c r="E17480" s="18" t="s">
        <v>327</v>
      </c>
      <c r="F17480" s="18" t="str">
        <f t="shared" si="548"/>
        <v>Ipswich-Customer Charge-44501</v>
      </c>
      <c r="G17480" s="11" t="s">
        <v>131</v>
      </c>
      <c r="H17480" s="11" t="s">
        <v>56</v>
      </c>
      <c r="I17480" s="11" t="s">
        <v>56</v>
      </c>
      <c r="J17480" s="11" t="s">
        <v>56</v>
      </c>
      <c r="K17480" s="11" t="str">
        <f>IFERROR(INDEX('EDC Component Dictionary'!$C$5:$C$37,MATCH('Rates Database'!J17480,'EDC Component Dictionary'!$B$5:$B$37,0)), "Energy Supply")</f>
        <v>Distribution System</v>
      </c>
      <c r="L17480" s="12"/>
      <c r="M17480" s="12">
        <v>4</v>
      </c>
    </row>
    <row r="17481" spans="1:13" x14ac:dyDescent="0.3">
      <c r="A17481" s="18">
        <v>17479</v>
      </c>
      <c r="B17481" s="18">
        <f t="shared" si="547"/>
        <v>2021</v>
      </c>
      <c r="C17481" s="17">
        <v>44501</v>
      </c>
      <c r="D17481" s="18" t="s">
        <v>314</v>
      </c>
      <c r="E17481" s="18" t="s">
        <v>328</v>
      </c>
      <c r="F17481" s="18" t="str">
        <f t="shared" si="548"/>
        <v>Westfield-Customer Charge-44501</v>
      </c>
      <c r="G17481" s="11" t="s">
        <v>131</v>
      </c>
      <c r="H17481" s="11" t="s">
        <v>56</v>
      </c>
      <c r="I17481" s="11" t="s">
        <v>56</v>
      </c>
      <c r="J17481" s="11" t="s">
        <v>56</v>
      </c>
      <c r="K17481" s="11" t="str">
        <f>IFERROR(INDEX('EDC Component Dictionary'!$C$5:$C$37,MATCH('Rates Database'!J17481,'EDC Component Dictionary'!$B$5:$B$37,0)), "Energy Supply")</f>
        <v>Distribution System</v>
      </c>
      <c r="L17481" s="12"/>
      <c r="M17481" s="12">
        <v>11.6374999999999</v>
      </c>
    </row>
    <row r="17482" spans="1:13" x14ac:dyDescent="0.3">
      <c r="A17482" s="18">
        <v>17480</v>
      </c>
      <c r="B17482" s="18">
        <f t="shared" si="547"/>
        <v>2021</v>
      </c>
      <c r="C17482" s="17">
        <v>44501</v>
      </c>
      <c r="D17482" s="18" t="s">
        <v>314</v>
      </c>
      <c r="E17482" s="18" t="s">
        <v>351</v>
      </c>
      <c r="F17482" s="18" t="str">
        <f t="shared" si="548"/>
        <v>Groton-Customer Charge-44501</v>
      </c>
      <c r="G17482" s="11" t="s">
        <v>131</v>
      </c>
      <c r="H17482" s="11" t="s">
        <v>56</v>
      </c>
      <c r="I17482" s="11" t="s">
        <v>56</v>
      </c>
      <c r="J17482" s="11" t="s">
        <v>56</v>
      </c>
      <c r="K17482" s="11" t="str">
        <f>IFERROR(INDEX('EDC Component Dictionary'!$C$5:$C$37,MATCH('Rates Database'!J17482,'EDC Component Dictionary'!$B$5:$B$37,0)), "Energy Supply")</f>
        <v>Distribution System</v>
      </c>
      <c r="L17482" s="12"/>
      <c r="M17482" s="12">
        <v>5.6299999999999804</v>
      </c>
    </row>
    <row r="17483" spans="1:13" x14ac:dyDescent="0.3">
      <c r="A17483" s="18">
        <v>17481</v>
      </c>
      <c r="B17483" s="18">
        <f t="shared" si="547"/>
        <v>2021</v>
      </c>
      <c r="C17483" s="17">
        <v>44501</v>
      </c>
      <c r="D17483" s="18" t="s">
        <v>314</v>
      </c>
      <c r="E17483" s="18" t="s">
        <v>329</v>
      </c>
      <c r="F17483" s="18" t="str">
        <f t="shared" si="548"/>
        <v>Merrimac-Customer Charge-44501</v>
      </c>
      <c r="G17483" s="11" t="s">
        <v>131</v>
      </c>
      <c r="H17483" s="11" t="s">
        <v>56</v>
      </c>
      <c r="I17483" s="11" t="s">
        <v>56</v>
      </c>
      <c r="J17483" s="11" t="s">
        <v>56</v>
      </c>
      <c r="K17483" s="11" t="str">
        <f>IFERROR(INDEX('EDC Component Dictionary'!$C$5:$C$37,MATCH('Rates Database'!J17483,'EDC Component Dictionary'!$B$5:$B$37,0)), "Energy Supply")</f>
        <v>Distribution System</v>
      </c>
      <c r="L17483" s="12"/>
      <c r="M17483" s="12">
        <v>5.5</v>
      </c>
    </row>
    <row r="17484" spans="1:13" x14ac:dyDescent="0.3">
      <c r="A17484" s="18">
        <v>17482</v>
      </c>
      <c r="B17484" s="18">
        <f t="shared" si="547"/>
        <v>2021</v>
      </c>
      <c r="C17484" s="17">
        <v>44501</v>
      </c>
      <c r="D17484" s="18" t="s">
        <v>314</v>
      </c>
      <c r="E17484" s="18" t="s">
        <v>352</v>
      </c>
      <c r="F17484" s="18" t="str">
        <f t="shared" si="548"/>
        <v>Belmont-Customer Charge-44501</v>
      </c>
      <c r="G17484" s="11" t="s">
        <v>131</v>
      </c>
      <c r="H17484" s="11" t="s">
        <v>56</v>
      </c>
      <c r="I17484" s="11" t="s">
        <v>56</v>
      </c>
      <c r="J17484" s="11" t="s">
        <v>56</v>
      </c>
      <c r="K17484" s="11" t="str">
        <f>IFERROR(INDEX('EDC Component Dictionary'!$C$5:$C$37,MATCH('Rates Database'!J17484,'EDC Component Dictionary'!$B$5:$B$37,0)), "Energy Supply")</f>
        <v>Distribution System</v>
      </c>
      <c r="L17484" s="12"/>
      <c r="M17484" s="12">
        <v>10.5999999999999</v>
      </c>
    </row>
    <row r="17485" spans="1:13" x14ac:dyDescent="0.3">
      <c r="A17485" s="18">
        <v>17483</v>
      </c>
      <c r="B17485" s="18">
        <f t="shared" si="547"/>
        <v>2021</v>
      </c>
      <c r="C17485" s="17">
        <v>44501</v>
      </c>
      <c r="D17485" s="18" t="s">
        <v>314</v>
      </c>
      <c r="E17485" s="18" t="s">
        <v>330</v>
      </c>
      <c r="F17485" s="18" t="str">
        <f t="shared" si="548"/>
        <v>Chicopee-Customer Charge-44501</v>
      </c>
      <c r="G17485" s="11" t="s">
        <v>131</v>
      </c>
      <c r="H17485" s="11" t="s">
        <v>56</v>
      </c>
      <c r="I17485" s="11" t="s">
        <v>56</v>
      </c>
      <c r="J17485" s="11" t="s">
        <v>56</v>
      </c>
      <c r="K17485" s="11" t="str">
        <f>IFERROR(INDEX('EDC Component Dictionary'!$C$5:$C$37,MATCH('Rates Database'!J17485,'EDC Component Dictionary'!$B$5:$B$37,0)), "Energy Supply")</f>
        <v>Distribution System</v>
      </c>
      <c r="L17485" s="12"/>
      <c r="M17485" s="12">
        <v>5.6</v>
      </c>
    </row>
    <row r="17486" spans="1:13" x14ac:dyDescent="0.3">
      <c r="A17486" s="18">
        <v>17484</v>
      </c>
      <c r="B17486" s="18">
        <f t="shared" si="547"/>
        <v>2021</v>
      </c>
      <c r="C17486" s="17">
        <v>44501</v>
      </c>
      <c r="D17486" s="18" t="s">
        <v>314</v>
      </c>
      <c r="E17486" s="18" t="s">
        <v>331</v>
      </c>
      <c r="F17486" s="18" t="str">
        <f t="shared" si="548"/>
        <v>Marblehead-Customer Charge-44501</v>
      </c>
      <c r="G17486" s="11" t="s">
        <v>131</v>
      </c>
      <c r="H17486" s="11" t="s">
        <v>56</v>
      </c>
      <c r="I17486" s="11" t="s">
        <v>56</v>
      </c>
      <c r="J17486" s="11" t="s">
        <v>56</v>
      </c>
      <c r="K17486" s="11" t="str">
        <f>IFERROR(INDEX('EDC Component Dictionary'!$C$5:$C$37,MATCH('Rates Database'!J17486,'EDC Component Dictionary'!$B$5:$B$37,0)), "Energy Supply")</f>
        <v>Distribution System</v>
      </c>
      <c r="L17486" s="12"/>
      <c r="M17486" s="12">
        <v>2</v>
      </c>
    </row>
    <row r="17487" spans="1:13" x14ac:dyDescent="0.3">
      <c r="A17487" s="18">
        <v>17485</v>
      </c>
      <c r="B17487" s="18">
        <f t="shared" si="547"/>
        <v>2021</v>
      </c>
      <c r="C17487" s="17">
        <v>44501</v>
      </c>
      <c r="D17487" s="18" t="s">
        <v>314</v>
      </c>
      <c r="E17487" s="18" t="s">
        <v>332</v>
      </c>
      <c r="F17487" s="18" t="str">
        <f t="shared" si="548"/>
        <v>Hingham-Customer Charge-44501</v>
      </c>
      <c r="G17487" s="11" t="s">
        <v>131</v>
      </c>
      <c r="H17487" s="11" t="s">
        <v>56</v>
      </c>
      <c r="I17487" s="11" t="s">
        <v>56</v>
      </c>
      <c r="J17487" s="11" t="s">
        <v>56</v>
      </c>
      <c r="K17487" s="11" t="str">
        <f>IFERROR(INDEX('EDC Component Dictionary'!$C$5:$C$37,MATCH('Rates Database'!J17487,'EDC Component Dictionary'!$B$5:$B$37,0)), "Energy Supply")</f>
        <v>Distribution System</v>
      </c>
      <c r="L17487" s="12"/>
      <c r="M17487" s="12">
        <v>7.9739999999999798</v>
      </c>
    </row>
    <row r="17488" spans="1:13" x14ac:dyDescent="0.3">
      <c r="A17488" s="18">
        <v>17486</v>
      </c>
      <c r="B17488" s="18">
        <f t="shared" si="547"/>
        <v>2021</v>
      </c>
      <c r="C17488" s="17">
        <v>44501</v>
      </c>
      <c r="D17488" s="18" t="s">
        <v>314</v>
      </c>
      <c r="E17488" s="18" t="s">
        <v>333</v>
      </c>
      <c r="F17488" s="18" t="str">
        <f t="shared" si="548"/>
        <v>South Hadley-Customer Charge-44501</v>
      </c>
      <c r="G17488" s="11" t="s">
        <v>131</v>
      </c>
      <c r="H17488" s="11" t="s">
        <v>56</v>
      </c>
      <c r="I17488" s="11" t="s">
        <v>56</v>
      </c>
      <c r="J17488" s="11" t="s">
        <v>56</v>
      </c>
      <c r="K17488" s="11" t="str">
        <f>IFERROR(INDEX('EDC Component Dictionary'!$C$5:$C$37,MATCH('Rates Database'!J17488,'EDC Component Dictionary'!$B$5:$B$37,0)), "Energy Supply")</f>
        <v>Distribution System</v>
      </c>
      <c r="L17488" s="12"/>
      <c r="M17488" s="12">
        <v>4.7</v>
      </c>
    </row>
    <row r="17489" spans="1:13" x14ac:dyDescent="0.3">
      <c r="A17489" s="18">
        <v>17487</v>
      </c>
      <c r="B17489" s="18">
        <f t="shared" si="547"/>
        <v>2021</v>
      </c>
      <c r="C17489" s="17">
        <v>44501</v>
      </c>
      <c r="D17489" s="18" t="s">
        <v>314</v>
      </c>
      <c r="E17489" s="18" t="s">
        <v>334</v>
      </c>
      <c r="F17489" s="18" t="str">
        <f t="shared" si="548"/>
        <v>Georgetown-Customer Charge-44501</v>
      </c>
      <c r="G17489" s="11" t="s">
        <v>131</v>
      </c>
      <c r="H17489" s="11" t="s">
        <v>56</v>
      </c>
      <c r="I17489" s="11" t="s">
        <v>56</v>
      </c>
      <c r="J17489" s="11" t="s">
        <v>56</v>
      </c>
      <c r="K17489" s="11" t="str">
        <f>IFERROR(INDEX('EDC Component Dictionary'!$C$5:$C$37,MATCH('Rates Database'!J17489,'EDC Component Dictionary'!$B$5:$B$37,0)), "Energy Supply")</f>
        <v>Distribution System</v>
      </c>
      <c r="L17489" s="12"/>
      <c r="M17489" s="12">
        <v>5.2109999999999799</v>
      </c>
    </row>
    <row r="17490" spans="1:13" x14ac:dyDescent="0.3">
      <c r="A17490" s="18">
        <v>17488</v>
      </c>
      <c r="B17490" s="18">
        <f t="shared" si="547"/>
        <v>2021</v>
      </c>
      <c r="C17490" s="17">
        <v>44501</v>
      </c>
      <c r="D17490" s="18" t="s">
        <v>314</v>
      </c>
      <c r="E17490" s="18" t="s">
        <v>335</v>
      </c>
      <c r="F17490" s="18" t="str">
        <f t="shared" si="548"/>
        <v>Sterling-Customer Charge-44501</v>
      </c>
      <c r="G17490" s="11" t="s">
        <v>131</v>
      </c>
      <c r="H17490" s="11" t="s">
        <v>56</v>
      </c>
      <c r="I17490" s="11" t="s">
        <v>56</v>
      </c>
      <c r="J17490" s="11" t="s">
        <v>56</v>
      </c>
      <c r="K17490" s="11" t="str">
        <f>IFERROR(INDEX('EDC Component Dictionary'!$C$5:$C$37,MATCH('Rates Database'!J17490,'EDC Component Dictionary'!$B$5:$B$37,0)), "Energy Supply")</f>
        <v>Distribution System</v>
      </c>
      <c r="L17490" s="12"/>
      <c r="M17490" s="12">
        <v>4</v>
      </c>
    </row>
    <row r="17491" spans="1:13" x14ac:dyDescent="0.3">
      <c r="A17491" s="18">
        <v>17489</v>
      </c>
      <c r="B17491" s="18">
        <f t="shared" si="547"/>
        <v>2021</v>
      </c>
      <c r="C17491" s="17">
        <v>44501</v>
      </c>
      <c r="D17491" s="18" t="s">
        <v>314</v>
      </c>
      <c r="E17491" s="18" t="s">
        <v>336</v>
      </c>
      <c r="F17491" s="18" t="str">
        <f t="shared" si="548"/>
        <v>Littleton-Customer Charge-44501</v>
      </c>
      <c r="G17491" s="11" t="s">
        <v>131</v>
      </c>
      <c r="H17491" s="11" t="s">
        <v>56</v>
      </c>
      <c r="I17491" s="11" t="s">
        <v>56</v>
      </c>
      <c r="J17491" s="11" t="s">
        <v>56</v>
      </c>
      <c r="K17491" s="11" t="str">
        <f>IFERROR(INDEX('EDC Component Dictionary'!$C$5:$C$37,MATCH('Rates Database'!J17491,'EDC Component Dictionary'!$B$5:$B$37,0)), "Energy Supply")</f>
        <v>Distribution System</v>
      </c>
      <c r="L17491" s="12"/>
      <c r="M17491" s="12">
        <v>3.5</v>
      </c>
    </row>
    <row r="17492" spans="1:13" x14ac:dyDescent="0.3">
      <c r="A17492" s="18">
        <v>17490</v>
      </c>
      <c r="B17492" s="18">
        <f t="shared" si="547"/>
        <v>2021</v>
      </c>
      <c r="C17492" s="17">
        <v>44501</v>
      </c>
      <c r="D17492" s="18" t="s">
        <v>314</v>
      </c>
      <c r="E17492" s="18" t="s">
        <v>337</v>
      </c>
      <c r="F17492" s="18" t="str">
        <f t="shared" si="548"/>
        <v>Boylston-Customer Charge-44501</v>
      </c>
      <c r="G17492" s="11" t="s">
        <v>131</v>
      </c>
      <c r="H17492" s="11" t="s">
        <v>56</v>
      </c>
      <c r="I17492" s="11" t="s">
        <v>56</v>
      </c>
      <c r="J17492" s="11" t="s">
        <v>56</v>
      </c>
      <c r="K17492" s="11" t="str">
        <f>IFERROR(INDEX('EDC Component Dictionary'!$C$5:$C$37,MATCH('Rates Database'!J17492,'EDC Component Dictionary'!$B$5:$B$37,0)), "Energy Supply")</f>
        <v>Distribution System</v>
      </c>
      <c r="L17492" s="12"/>
      <c r="M17492" s="12">
        <v>9</v>
      </c>
    </row>
    <row r="17493" spans="1:13" x14ac:dyDescent="0.3">
      <c r="A17493" s="18">
        <v>17491</v>
      </c>
      <c r="B17493" s="18">
        <f t="shared" si="547"/>
        <v>2021</v>
      </c>
      <c r="C17493" s="17">
        <v>44501</v>
      </c>
      <c r="D17493" s="18" t="s">
        <v>314</v>
      </c>
      <c r="E17493" s="18" t="s">
        <v>338</v>
      </c>
      <c r="F17493" s="18" t="str">
        <f t="shared" si="548"/>
        <v>Princeton-Customer Charge-44501</v>
      </c>
      <c r="G17493" s="11" t="s">
        <v>131</v>
      </c>
      <c r="H17493" s="11" t="s">
        <v>56</v>
      </c>
      <c r="I17493" s="11" t="s">
        <v>56</v>
      </c>
      <c r="J17493" s="11" t="s">
        <v>56</v>
      </c>
      <c r="K17493" s="11" t="str">
        <f>IFERROR(INDEX('EDC Component Dictionary'!$C$5:$C$37,MATCH('Rates Database'!J17493,'EDC Component Dictionary'!$B$5:$B$37,0)), "Energy Supply")</f>
        <v>Distribution System</v>
      </c>
      <c r="L17493" s="12"/>
      <c r="M17493" s="12">
        <v>8.9500000000000099</v>
      </c>
    </row>
    <row r="17494" spans="1:13" x14ac:dyDescent="0.3">
      <c r="A17494" s="18">
        <v>17492</v>
      </c>
      <c r="B17494" s="18">
        <f t="shared" si="547"/>
        <v>2021</v>
      </c>
      <c r="C17494" s="17">
        <v>44501</v>
      </c>
      <c r="D17494" s="18" t="s">
        <v>314</v>
      </c>
      <c r="E17494" s="18" t="s">
        <v>347</v>
      </c>
      <c r="F17494" s="18" t="str">
        <f t="shared" si="548"/>
        <v>Middleborough-Customer Charge-44501</v>
      </c>
      <c r="G17494" s="11" t="s">
        <v>131</v>
      </c>
      <c r="H17494" s="11" t="s">
        <v>56</v>
      </c>
      <c r="I17494" s="11" t="s">
        <v>56</v>
      </c>
      <c r="J17494" s="11" t="s">
        <v>56</v>
      </c>
      <c r="K17494" s="11" t="str">
        <f>IFERROR(INDEX('EDC Component Dictionary'!$C$5:$C$37,MATCH('Rates Database'!J17494,'EDC Component Dictionary'!$B$5:$B$37,0)), "Energy Supply")</f>
        <v>Distribution System</v>
      </c>
      <c r="L17494" s="12"/>
      <c r="M17494" s="12">
        <v>4.5049999999999901</v>
      </c>
    </row>
    <row r="17495" spans="1:13" x14ac:dyDescent="0.3">
      <c r="A17495" s="18">
        <v>17493</v>
      </c>
      <c r="B17495" s="18">
        <f t="shared" si="547"/>
        <v>2021</v>
      </c>
      <c r="C17495" s="17">
        <v>44501</v>
      </c>
      <c r="D17495" s="18" t="s">
        <v>314</v>
      </c>
      <c r="E17495" s="18" t="s">
        <v>339</v>
      </c>
      <c r="F17495" s="18" t="str">
        <f t="shared" si="548"/>
        <v>Rowley-Customer Charge-44501</v>
      </c>
      <c r="G17495" s="11" t="s">
        <v>131</v>
      </c>
      <c r="H17495" s="11" t="s">
        <v>56</v>
      </c>
      <c r="I17495" s="11" t="s">
        <v>56</v>
      </c>
      <c r="J17495" s="11" t="s">
        <v>56</v>
      </c>
      <c r="K17495" s="11" t="str">
        <f>IFERROR(INDEX('EDC Component Dictionary'!$C$5:$C$37,MATCH('Rates Database'!J17495,'EDC Component Dictionary'!$B$5:$B$37,0)), "Energy Supply")</f>
        <v>Distribution System</v>
      </c>
      <c r="L17495" s="12"/>
      <c r="M17495" s="12">
        <v>4</v>
      </c>
    </row>
    <row r="17496" spans="1:13" x14ac:dyDescent="0.3">
      <c r="A17496" s="18">
        <v>17494</v>
      </c>
      <c r="B17496" s="18">
        <f t="shared" si="547"/>
        <v>2021</v>
      </c>
      <c r="C17496" s="17">
        <v>44501</v>
      </c>
      <c r="D17496" s="18" t="s">
        <v>314</v>
      </c>
      <c r="E17496" s="18" t="s">
        <v>353</v>
      </c>
      <c r="F17496" s="18" t="str">
        <f t="shared" si="548"/>
        <v>Concord-Customer Charge-44501</v>
      </c>
      <c r="G17496" s="11" t="s">
        <v>131</v>
      </c>
      <c r="H17496" s="11" t="s">
        <v>56</v>
      </c>
      <c r="I17496" s="11" t="s">
        <v>56</v>
      </c>
      <c r="J17496" s="11" t="s">
        <v>56</v>
      </c>
      <c r="K17496" s="11" t="str">
        <f>IFERROR(INDEX('EDC Component Dictionary'!$C$5:$C$37,MATCH('Rates Database'!J17496,'EDC Component Dictionary'!$B$5:$B$37,0)), "Energy Supply")</f>
        <v>Distribution System</v>
      </c>
      <c r="L17496" s="12"/>
      <c r="M17496" s="12">
        <v>15.0981249999999</v>
      </c>
    </row>
    <row r="17497" spans="1:13" x14ac:dyDescent="0.3">
      <c r="A17497" s="18">
        <v>17495</v>
      </c>
      <c r="B17497" s="18">
        <f t="shared" si="547"/>
        <v>2021</v>
      </c>
      <c r="C17497" s="17">
        <v>44501</v>
      </c>
      <c r="D17497" s="18" t="s">
        <v>314</v>
      </c>
      <c r="E17497" s="18" t="s">
        <v>340</v>
      </c>
      <c r="F17497" s="18" t="str">
        <f t="shared" si="548"/>
        <v>Wakefield-Customer Charge-44501</v>
      </c>
      <c r="G17497" s="11" t="s">
        <v>131</v>
      </c>
      <c r="H17497" s="11" t="s">
        <v>56</v>
      </c>
      <c r="I17497" s="11" t="s">
        <v>56</v>
      </c>
      <c r="J17497" s="11" t="s">
        <v>56</v>
      </c>
      <c r="K17497" s="11" t="str">
        <f>IFERROR(INDEX('EDC Component Dictionary'!$C$5:$C$37,MATCH('Rates Database'!J17497,'EDC Component Dictionary'!$B$5:$B$37,0)), "Energy Supply")</f>
        <v>Distribution System</v>
      </c>
      <c r="L17497" s="12"/>
      <c r="M17497" s="12">
        <v>6</v>
      </c>
    </row>
    <row r="17498" spans="1:13" x14ac:dyDescent="0.3">
      <c r="A17498" s="18">
        <v>17496</v>
      </c>
      <c r="B17498" s="18">
        <f t="shared" si="547"/>
        <v>2021</v>
      </c>
      <c r="C17498" s="17">
        <v>44501</v>
      </c>
      <c r="D17498" s="18" t="s">
        <v>314</v>
      </c>
      <c r="E17498" s="18" t="s">
        <v>341</v>
      </c>
      <c r="F17498" s="18" t="str">
        <f t="shared" si="548"/>
        <v>Hull-Customer Charge-44501</v>
      </c>
      <c r="G17498" s="11" t="s">
        <v>131</v>
      </c>
      <c r="H17498" s="11" t="s">
        <v>56</v>
      </c>
      <c r="I17498" s="11" t="s">
        <v>56</v>
      </c>
      <c r="J17498" s="11" t="s">
        <v>56</v>
      </c>
      <c r="K17498" s="11" t="str">
        <f>IFERROR(INDEX('EDC Component Dictionary'!$C$5:$C$37,MATCH('Rates Database'!J17498,'EDC Component Dictionary'!$B$5:$B$37,0)), "Energy Supply")</f>
        <v>Distribution System</v>
      </c>
      <c r="L17498" s="12"/>
      <c r="M17498" s="12">
        <v>12.0689999999999</v>
      </c>
    </row>
    <row r="17499" spans="1:13" x14ac:dyDescent="0.3">
      <c r="A17499" s="18">
        <v>17497</v>
      </c>
      <c r="B17499" s="18">
        <f t="shared" si="547"/>
        <v>2021</v>
      </c>
      <c r="C17499" s="17">
        <v>44501</v>
      </c>
      <c r="D17499" s="18" t="s">
        <v>314</v>
      </c>
      <c r="E17499" s="18" t="s">
        <v>342</v>
      </c>
      <c r="F17499" s="18" t="str">
        <f t="shared" si="548"/>
        <v>North Attleborough-Customer Charge-44501</v>
      </c>
      <c r="G17499" s="11" t="s">
        <v>131</v>
      </c>
      <c r="H17499" s="11" t="s">
        <v>56</v>
      </c>
      <c r="I17499" s="11" t="s">
        <v>56</v>
      </c>
      <c r="J17499" s="11" t="s">
        <v>56</v>
      </c>
      <c r="K17499" s="11" t="str">
        <f>IFERROR(INDEX('EDC Component Dictionary'!$C$5:$C$37,MATCH('Rates Database'!J17499,'EDC Component Dictionary'!$B$5:$B$37,0)), "Energy Supply")</f>
        <v>Distribution System</v>
      </c>
      <c r="L17499" s="12"/>
      <c r="M17499" s="12">
        <v>9.2880000000000091</v>
      </c>
    </row>
    <row r="17500" spans="1:13" x14ac:dyDescent="0.3">
      <c r="A17500" s="18">
        <v>17498</v>
      </c>
      <c r="B17500" s="18">
        <f t="shared" si="547"/>
        <v>2021</v>
      </c>
      <c r="C17500" s="17">
        <v>44501</v>
      </c>
      <c r="D17500" s="18" t="s">
        <v>314</v>
      </c>
      <c r="E17500" s="18" t="s">
        <v>343</v>
      </c>
      <c r="F17500" s="18" t="str">
        <f t="shared" si="548"/>
        <v>Holden-Customer Charge-44501</v>
      </c>
      <c r="G17500" s="11" t="s">
        <v>131</v>
      </c>
      <c r="H17500" s="11" t="s">
        <v>56</v>
      </c>
      <c r="I17500" s="11" t="s">
        <v>56</v>
      </c>
      <c r="J17500" s="11" t="s">
        <v>56</v>
      </c>
      <c r="K17500" s="11" t="str">
        <f>IFERROR(INDEX('EDC Component Dictionary'!$C$5:$C$37,MATCH('Rates Database'!J17500,'EDC Component Dictionary'!$B$5:$B$37,0)), "Energy Supply")</f>
        <v>Distribution System</v>
      </c>
      <c r="L17500" s="12"/>
      <c r="M17500" s="12">
        <v>4.25</v>
      </c>
    </row>
    <row r="17501" spans="1:13" x14ac:dyDescent="0.3">
      <c r="A17501" s="18">
        <v>17499</v>
      </c>
      <c r="B17501" s="18">
        <f t="shared" si="547"/>
        <v>2021</v>
      </c>
      <c r="C17501" s="17">
        <v>44501</v>
      </c>
      <c r="D17501" s="18" t="s">
        <v>314</v>
      </c>
      <c r="E17501" s="18" t="s">
        <v>354</v>
      </c>
      <c r="F17501" s="18" t="str">
        <f t="shared" si="548"/>
        <v>Taunton-Customer Charge-44501</v>
      </c>
      <c r="G17501" s="11" t="s">
        <v>131</v>
      </c>
      <c r="H17501" s="11" t="s">
        <v>56</v>
      </c>
      <c r="I17501" s="11" t="s">
        <v>56</v>
      </c>
      <c r="J17501" s="11" t="s">
        <v>56</v>
      </c>
      <c r="K17501" s="11" t="str">
        <f>IFERROR(INDEX('EDC Component Dictionary'!$C$5:$C$37,MATCH('Rates Database'!J17501,'EDC Component Dictionary'!$B$5:$B$37,0)), "Energy Supply")</f>
        <v>Distribution System</v>
      </c>
      <c r="L17501" s="12"/>
      <c r="M17501" s="12">
        <v>9.2245000000000008</v>
      </c>
    </row>
    <row r="17502" spans="1:13" x14ac:dyDescent="0.3">
      <c r="A17502" s="18">
        <v>17500</v>
      </c>
      <c r="B17502" s="18">
        <f t="shared" si="547"/>
        <v>2021</v>
      </c>
      <c r="C17502" s="17">
        <v>44501</v>
      </c>
      <c r="D17502" s="18" t="s">
        <v>314</v>
      </c>
      <c r="E17502" s="18" t="s">
        <v>344</v>
      </c>
      <c r="F17502" s="18" t="str">
        <f t="shared" si="548"/>
        <v>Norwood-Customer Charge-44501</v>
      </c>
      <c r="G17502" s="11" t="s">
        <v>131</v>
      </c>
      <c r="H17502" s="11" t="s">
        <v>56</v>
      </c>
      <c r="I17502" s="11" t="s">
        <v>56</v>
      </c>
      <c r="J17502" s="11" t="s">
        <v>56</v>
      </c>
      <c r="K17502" s="11" t="str">
        <f>IFERROR(INDEX('EDC Component Dictionary'!$C$5:$C$37,MATCH('Rates Database'!J17502,'EDC Component Dictionary'!$B$5:$B$37,0)), "Energy Supply")</f>
        <v>Distribution System</v>
      </c>
      <c r="L17502" s="12"/>
      <c r="M17502" s="12">
        <v>9</v>
      </c>
    </row>
    <row r="17503" spans="1:13" x14ac:dyDescent="0.3">
      <c r="A17503" s="18">
        <v>17501</v>
      </c>
      <c r="B17503" s="18">
        <f t="shared" si="547"/>
        <v>2021</v>
      </c>
      <c r="C17503" s="17">
        <v>44501</v>
      </c>
      <c r="D17503" s="18" t="s">
        <v>314</v>
      </c>
      <c r="E17503" s="18" t="s">
        <v>355</v>
      </c>
      <c r="F17503" s="18" t="str">
        <f t="shared" si="548"/>
        <v>Wellesley-Customer Charge-44501</v>
      </c>
      <c r="G17503" s="11" t="s">
        <v>131</v>
      </c>
      <c r="H17503" s="11" t="s">
        <v>56</v>
      </c>
      <c r="I17503" s="11" t="s">
        <v>56</v>
      </c>
      <c r="J17503" s="11" t="s">
        <v>56</v>
      </c>
      <c r="K17503" s="11" t="str">
        <f>IFERROR(INDEX('EDC Component Dictionary'!$C$5:$C$37,MATCH('Rates Database'!J17503,'EDC Component Dictionary'!$B$5:$B$37,0)), "Energy Supply")</f>
        <v>Distribution System</v>
      </c>
      <c r="L17503" s="12"/>
      <c r="M17503" s="12">
        <v>2.5935000000000001</v>
      </c>
    </row>
    <row r="17504" spans="1:13" x14ac:dyDescent="0.3">
      <c r="A17504" s="18">
        <v>17502</v>
      </c>
      <c r="B17504" s="18">
        <f t="shared" si="547"/>
        <v>2021</v>
      </c>
      <c r="C17504" s="17">
        <v>44501</v>
      </c>
      <c r="D17504" s="18" t="s">
        <v>314</v>
      </c>
      <c r="E17504" s="18" t="s">
        <v>345</v>
      </c>
      <c r="F17504" s="18" t="str">
        <f t="shared" si="548"/>
        <v>Russell-Customer Charge-44501</v>
      </c>
      <c r="G17504" s="11" t="s">
        <v>131</v>
      </c>
      <c r="H17504" s="11" t="s">
        <v>56</v>
      </c>
      <c r="I17504" s="11" t="s">
        <v>56</v>
      </c>
      <c r="J17504" s="11" t="s">
        <v>56</v>
      </c>
      <c r="K17504" s="11" t="str">
        <f>IFERROR(INDEX('EDC Component Dictionary'!$C$5:$C$37,MATCH('Rates Database'!J17504,'EDC Component Dictionary'!$B$5:$B$37,0)), "Energy Supply")</f>
        <v>Distribution System</v>
      </c>
      <c r="L17504" s="12"/>
      <c r="M17504" s="12">
        <v>8</v>
      </c>
    </row>
    <row r="17505" spans="1:13" x14ac:dyDescent="0.3">
      <c r="A17505" s="18">
        <v>17503</v>
      </c>
      <c r="B17505" s="18">
        <f t="shared" si="547"/>
        <v>2021</v>
      </c>
      <c r="C17505" s="17">
        <v>44501</v>
      </c>
      <c r="D17505" s="18" t="s">
        <v>314</v>
      </c>
      <c r="E17505" s="18" t="s">
        <v>346</v>
      </c>
      <c r="F17505" s="18" t="str">
        <f t="shared" si="548"/>
        <v>Chester-Customer Charge-44501</v>
      </c>
      <c r="G17505" s="11" t="s">
        <v>131</v>
      </c>
      <c r="H17505" s="11" t="s">
        <v>56</v>
      </c>
      <c r="I17505" s="11" t="s">
        <v>56</v>
      </c>
      <c r="J17505" s="11" t="s">
        <v>56</v>
      </c>
      <c r="K17505" s="11" t="str">
        <f>IFERROR(INDEX('EDC Component Dictionary'!$C$5:$C$37,MATCH('Rates Database'!J17505,'EDC Component Dictionary'!$B$5:$B$37,0)), "Energy Supply")</f>
        <v>Distribution System</v>
      </c>
      <c r="L17505" s="12"/>
      <c r="M17505" s="12">
        <v>5.9850000000000101</v>
      </c>
    </row>
    <row r="17506" spans="1:13" x14ac:dyDescent="0.3">
      <c r="A17506" s="18">
        <v>17504</v>
      </c>
      <c r="B17506" s="18">
        <f t="shared" ref="B17506:B17569" si="549">YEAR(C17506)</f>
        <v>2022</v>
      </c>
      <c r="C17506" s="17">
        <v>44835</v>
      </c>
      <c r="D17506" s="18" t="s">
        <v>314</v>
      </c>
      <c r="E17506" s="18" t="s">
        <v>319</v>
      </c>
      <c r="F17506" s="18" t="str">
        <f t="shared" si="548"/>
        <v>Ashburnham-Customer Charge-44835</v>
      </c>
      <c r="G17506" s="11" t="s">
        <v>131</v>
      </c>
      <c r="H17506" s="11" t="s">
        <v>56</v>
      </c>
      <c r="I17506" s="11" t="s">
        <v>56</v>
      </c>
      <c r="J17506" s="11" t="s">
        <v>56</v>
      </c>
      <c r="K17506" s="11" t="str">
        <f>IFERROR(INDEX('EDC Component Dictionary'!$C$5:$C$37,MATCH('Rates Database'!J17506,'EDC Component Dictionary'!$B$5:$B$37,0)), "Energy Supply")</f>
        <v>Distribution System</v>
      </c>
      <c r="L17506" s="12"/>
      <c r="M17506" s="12">
        <v>4.5</v>
      </c>
    </row>
    <row r="17507" spans="1:13" x14ac:dyDescent="0.3">
      <c r="A17507" s="18">
        <v>17505</v>
      </c>
      <c r="B17507" s="18">
        <f t="shared" si="549"/>
        <v>2022</v>
      </c>
      <c r="C17507" s="17">
        <v>44835</v>
      </c>
      <c r="D17507" s="18" t="s">
        <v>314</v>
      </c>
      <c r="E17507" s="18" t="s">
        <v>352</v>
      </c>
      <c r="F17507" s="18" t="str">
        <f t="shared" si="548"/>
        <v>Belmont-Customer Charge-44835</v>
      </c>
      <c r="G17507" s="11" t="s">
        <v>131</v>
      </c>
      <c r="H17507" s="11" t="s">
        <v>56</v>
      </c>
      <c r="I17507" s="11" t="s">
        <v>56</v>
      </c>
      <c r="J17507" s="11" t="s">
        <v>56</v>
      </c>
      <c r="K17507" s="11" t="str">
        <f>IFERROR(INDEX('EDC Component Dictionary'!$C$5:$C$37,MATCH('Rates Database'!J17507,'EDC Component Dictionary'!$B$5:$B$37,0)), "Energy Supply")</f>
        <v>Distribution System</v>
      </c>
      <c r="L17507" s="12"/>
      <c r="M17507" s="12">
        <v>10.5999999999999</v>
      </c>
    </row>
    <row r="17508" spans="1:13" x14ac:dyDescent="0.3">
      <c r="A17508" s="18">
        <v>17506</v>
      </c>
      <c r="B17508" s="18">
        <f t="shared" si="549"/>
        <v>2022</v>
      </c>
      <c r="C17508" s="17">
        <v>44835</v>
      </c>
      <c r="D17508" s="18" t="s">
        <v>314</v>
      </c>
      <c r="E17508" s="18" t="s">
        <v>337</v>
      </c>
      <c r="F17508" s="18" t="str">
        <f t="shared" si="548"/>
        <v>Boylston-Customer Charge-44835</v>
      </c>
      <c r="G17508" s="11" t="s">
        <v>131</v>
      </c>
      <c r="H17508" s="11" t="s">
        <v>56</v>
      </c>
      <c r="I17508" s="11" t="s">
        <v>56</v>
      </c>
      <c r="J17508" s="11" t="s">
        <v>56</v>
      </c>
      <c r="K17508" s="11" t="str">
        <f>IFERROR(INDEX('EDC Component Dictionary'!$C$5:$C$37,MATCH('Rates Database'!J17508,'EDC Component Dictionary'!$B$5:$B$37,0)), "Energy Supply")</f>
        <v>Distribution System</v>
      </c>
      <c r="L17508" s="12"/>
      <c r="M17508" s="12">
        <v>9</v>
      </c>
    </row>
    <row r="17509" spans="1:13" x14ac:dyDescent="0.3">
      <c r="A17509" s="18">
        <v>17507</v>
      </c>
      <c r="B17509" s="18">
        <f t="shared" si="549"/>
        <v>2022</v>
      </c>
      <c r="C17509" s="17">
        <v>44835</v>
      </c>
      <c r="D17509" s="18" t="s">
        <v>314</v>
      </c>
      <c r="E17509" s="18" t="s">
        <v>321</v>
      </c>
      <c r="F17509" s="18" t="str">
        <f t="shared" si="548"/>
        <v>Braintree-Customer Charge-44835</v>
      </c>
      <c r="G17509" s="11" t="s">
        <v>131</v>
      </c>
      <c r="H17509" s="11" t="s">
        <v>56</v>
      </c>
      <c r="I17509" s="11" t="s">
        <v>56</v>
      </c>
      <c r="J17509" s="11" t="s">
        <v>56</v>
      </c>
      <c r="K17509" s="11" t="str">
        <f>IFERROR(INDEX('EDC Component Dictionary'!$C$5:$C$37,MATCH('Rates Database'!J17509,'EDC Component Dictionary'!$B$5:$B$37,0)), "Energy Supply")</f>
        <v>Distribution System</v>
      </c>
      <c r="L17509" s="12"/>
      <c r="M17509" s="12">
        <v>5.12</v>
      </c>
    </row>
    <row r="17510" spans="1:13" x14ac:dyDescent="0.3">
      <c r="A17510" s="18">
        <v>17508</v>
      </c>
      <c r="B17510" s="18">
        <f t="shared" si="549"/>
        <v>2022</v>
      </c>
      <c r="C17510" s="17">
        <v>44835</v>
      </c>
      <c r="D17510" s="18" t="s">
        <v>314</v>
      </c>
      <c r="E17510" s="18" t="s">
        <v>346</v>
      </c>
      <c r="F17510" s="18" t="str">
        <f t="shared" si="548"/>
        <v>Chester-Customer Charge-44835</v>
      </c>
      <c r="G17510" s="11" t="s">
        <v>131</v>
      </c>
      <c r="H17510" s="11" t="s">
        <v>56</v>
      </c>
      <c r="I17510" s="11" t="s">
        <v>56</v>
      </c>
      <c r="J17510" s="11" t="s">
        <v>56</v>
      </c>
      <c r="K17510" s="11" t="str">
        <f>IFERROR(INDEX('EDC Component Dictionary'!$C$5:$C$37,MATCH('Rates Database'!J17510,'EDC Component Dictionary'!$B$5:$B$37,0)), "Energy Supply")</f>
        <v>Distribution System</v>
      </c>
      <c r="L17510" s="12"/>
      <c r="M17510" s="12">
        <v>5.9850000000000101</v>
      </c>
    </row>
    <row r="17511" spans="1:13" x14ac:dyDescent="0.3">
      <c r="A17511" s="18">
        <v>17509</v>
      </c>
      <c r="B17511" s="18">
        <f t="shared" si="549"/>
        <v>2022</v>
      </c>
      <c r="C17511" s="17">
        <v>44835</v>
      </c>
      <c r="D17511" s="18" t="s">
        <v>314</v>
      </c>
      <c r="E17511" s="18" t="s">
        <v>330</v>
      </c>
      <c r="F17511" s="18" t="str">
        <f t="shared" si="548"/>
        <v>Chicopee-Customer Charge-44835</v>
      </c>
      <c r="G17511" s="11" t="s">
        <v>131</v>
      </c>
      <c r="H17511" s="11" t="s">
        <v>56</v>
      </c>
      <c r="I17511" s="11" t="s">
        <v>56</v>
      </c>
      <c r="J17511" s="11" t="s">
        <v>56</v>
      </c>
      <c r="K17511" s="11" t="str">
        <f>IFERROR(INDEX('EDC Component Dictionary'!$C$5:$C$37,MATCH('Rates Database'!J17511,'EDC Component Dictionary'!$B$5:$B$37,0)), "Energy Supply")</f>
        <v>Distribution System</v>
      </c>
      <c r="L17511" s="12"/>
      <c r="M17511" s="12">
        <v>5.5999999999999899</v>
      </c>
    </row>
    <row r="17512" spans="1:13" x14ac:dyDescent="0.3">
      <c r="A17512" s="18">
        <v>17510</v>
      </c>
      <c r="B17512" s="18">
        <f t="shared" si="549"/>
        <v>2022</v>
      </c>
      <c r="C17512" s="17">
        <v>44835</v>
      </c>
      <c r="D17512" s="18" t="s">
        <v>314</v>
      </c>
      <c r="E17512" s="18" t="s">
        <v>353</v>
      </c>
      <c r="F17512" s="18" t="str">
        <f t="shared" si="548"/>
        <v>Concord-Customer Charge-44835</v>
      </c>
      <c r="G17512" s="11" t="s">
        <v>131</v>
      </c>
      <c r="H17512" s="11" t="s">
        <v>56</v>
      </c>
      <c r="I17512" s="11" t="s">
        <v>56</v>
      </c>
      <c r="J17512" s="11" t="s">
        <v>56</v>
      </c>
      <c r="K17512" s="11" t="str">
        <f>IFERROR(INDEX('EDC Component Dictionary'!$C$5:$C$37,MATCH('Rates Database'!J17512,'EDC Component Dictionary'!$B$5:$B$37,0)), "Energy Supply")</f>
        <v>Distribution System</v>
      </c>
      <c r="L17512" s="12"/>
      <c r="M17512" s="12">
        <v>5.6332500000000003</v>
      </c>
    </row>
    <row r="17513" spans="1:13" x14ac:dyDescent="0.3">
      <c r="A17513" s="18">
        <v>17511</v>
      </c>
      <c r="B17513" s="18">
        <f t="shared" si="549"/>
        <v>2022</v>
      </c>
      <c r="C17513" s="17">
        <v>44835</v>
      </c>
      <c r="D17513" s="18" t="s">
        <v>314</v>
      </c>
      <c r="E17513" s="18" t="s">
        <v>317</v>
      </c>
      <c r="F17513" s="18" t="str">
        <f t="shared" si="548"/>
        <v>Danvers-Customer Charge-44835</v>
      </c>
      <c r="G17513" s="11" t="s">
        <v>131</v>
      </c>
      <c r="H17513" s="11" t="s">
        <v>56</v>
      </c>
      <c r="I17513" s="11" t="s">
        <v>56</v>
      </c>
      <c r="J17513" s="11" t="s">
        <v>56</v>
      </c>
      <c r="K17513" s="11" t="str">
        <f>IFERROR(INDEX('EDC Component Dictionary'!$C$5:$C$37,MATCH('Rates Database'!J17513,'EDC Component Dictionary'!$B$5:$B$37,0)), "Energy Supply")</f>
        <v>Distribution System</v>
      </c>
      <c r="L17513" s="12"/>
      <c r="M17513" s="12">
        <v>7.5</v>
      </c>
    </row>
    <row r="17514" spans="1:13" x14ac:dyDescent="0.3">
      <c r="A17514" s="18">
        <v>17512</v>
      </c>
      <c r="B17514" s="18">
        <f t="shared" si="549"/>
        <v>2022</v>
      </c>
      <c r="C17514" s="17">
        <v>44835</v>
      </c>
      <c r="D17514" s="18" t="s">
        <v>314</v>
      </c>
      <c r="E17514" s="18" t="s">
        <v>334</v>
      </c>
      <c r="F17514" s="18" t="str">
        <f t="shared" si="548"/>
        <v>Georgetown-Customer Charge-44835</v>
      </c>
      <c r="G17514" s="11" t="s">
        <v>131</v>
      </c>
      <c r="H17514" s="11" t="s">
        <v>56</v>
      </c>
      <c r="I17514" s="11" t="s">
        <v>56</v>
      </c>
      <c r="J17514" s="11" t="s">
        <v>56</v>
      </c>
      <c r="K17514" s="11" t="str">
        <f>IFERROR(INDEX('EDC Component Dictionary'!$C$5:$C$37,MATCH('Rates Database'!J17514,'EDC Component Dictionary'!$B$5:$B$37,0)), "Energy Supply")</f>
        <v>Distribution System</v>
      </c>
      <c r="L17514" s="12"/>
      <c r="M17514" s="12">
        <v>5.2109999999999799</v>
      </c>
    </row>
    <row r="17515" spans="1:13" x14ac:dyDescent="0.3">
      <c r="A17515" s="18">
        <v>17513</v>
      </c>
      <c r="B17515" s="18">
        <f t="shared" si="549"/>
        <v>2022</v>
      </c>
      <c r="C17515" s="17">
        <v>44835</v>
      </c>
      <c r="D17515" s="18" t="s">
        <v>314</v>
      </c>
      <c r="E17515" s="18" t="s">
        <v>351</v>
      </c>
      <c r="F17515" s="18" t="str">
        <f t="shared" si="548"/>
        <v>Groton-Customer Charge-44835</v>
      </c>
      <c r="G17515" s="11" t="s">
        <v>131</v>
      </c>
      <c r="H17515" s="11" t="s">
        <v>56</v>
      </c>
      <c r="I17515" s="11" t="s">
        <v>56</v>
      </c>
      <c r="J17515" s="11" t="s">
        <v>56</v>
      </c>
      <c r="K17515" s="11" t="str">
        <f>IFERROR(INDEX('EDC Component Dictionary'!$C$5:$C$37,MATCH('Rates Database'!J17515,'EDC Component Dictionary'!$B$5:$B$37,0)), "Energy Supply")</f>
        <v>Distribution System</v>
      </c>
      <c r="L17515" s="12"/>
      <c r="M17515" s="12">
        <v>5.6199999999999903</v>
      </c>
    </row>
    <row r="17516" spans="1:13" x14ac:dyDescent="0.3">
      <c r="A17516" s="18">
        <v>17514</v>
      </c>
      <c r="B17516" s="18">
        <f t="shared" si="549"/>
        <v>2022</v>
      </c>
      <c r="C17516" s="17">
        <v>44835</v>
      </c>
      <c r="D17516" s="18" t="s">
        <v>314</v>
      </c>
      <c r="E17516" s="18" t="s">
        <v>332</v>
      </c>
      <c r="F17516" s="18" t="str">
        <f t="shared" si="548"/>
        <v>Hingham-Customer Charge-44835</v>
      </c>
      <c r="G17516" s="11" t="s">
        <v>131</v>
      </c>
      <c r="H17516" s="11" t="s">
        <v>56</v>
      </c>
      <c r="I17516" s="11" t="s">
        <v>56</v>
      </c>
      <c r="J17516" s="11" t="s">
        <v>56</v>
      </c>
      <c r="K17516" s="11" t="str">
        <f>IFERROR(INDEX('EDC Component Dictionary'!$C$5:$C$37,MATCH('Rates Database'!J17516,'EDC Component Dictionary'!$B$5:$B$37,0)), "Energy Supply")</f>
        <v>Distribution System</v>
      </c>
      <c r="L17516" s="12"/>
      <c r="M17516" s="12">
        <v>7.9739999999999798</v>
      </c>
    </row>
    <row r="17517" spans="1:13" x14ac:dyDescent="0.3">
      <c r="A17517" s="18">
        <v>17515</v>
      </c>
      <c r="B17517" s="18">
        <f t="shared" si="549"/>
        <v>2022</v>
      </c>
      <c r="C17517" s="17">
        <v>44835</v>
      </c>
      <c r="D17517" s="18" t="s">
        <v>314</v>
      </c>
      <c r="E17517" s="18" t="s">
        <v>343</v>
      </c>
      <c r="F17517" s="18" t="str">
        <f t="shared" si="548"/>
        <v>Holden-Customer Charge-44835</v>
      </c>
      <c r="G17517" s="11" t="s">
        <v>131</v>
      </c>
      <c r="H17517" s="11" t="s">
        <v>56</v>
      </c>
      <c r="I17517" s="11" t="s">
        <v>56</v>
      </c>
      <c r="J17517" s="11" t="s">
        <v>56</v>
      </c>
      <c r="K17517" s="11" t="str">
        <f>IFERROR(INDEX('EDC Component Dictionary'!$C$5:$C$37,MATCH('Rates Database'!J17517,'EDC Component Dictionary'!$B$5:$B$37,0)), "Energy Supply")</f>
        <v>Distribution System</v>
      </c>
      <c r="L17517" s="12"/>
      <c r="M17517" s="12">
        <v>4.25</v>
      </c>
    </row>
    <row r="17518" spans="1:13" x14ac:dyDescent="0.3">
      <c r="A17518" s="18">
        <v>17516</v>
      </c>
      <c r="B17518" s="18">
        <f t="shared" si="549"/>
        <v>2022</v>
      </c>
      <c r="C17518" s="17">
        <v>44835</v>
      </c>
      <c r="D17518" s="18" t="s">
        <v>314</v>
      </c>
      <c r="E17518" s="18" t="s">
        <v>315</v>
      </c>
      <c r="F17518" s="18" t="str">
        <f t="shared" si="548"/>
        <v>Holyoke-Customer Charge-44835</v>
      </c>
      <c r="G17518" s="11" t="s">
        <v>131</v>
      </c>
      <c r="H17518" s="11" t="s">
        <v>56</v>
      </c>
      <c r="I17518" s="11" t="s">
        <v>56</v>
      </c>
      <c r="J17518" s="11" t="s">
        <v>56</v>
      </c>
      <c r="K17518" s="11" t="str">
        <f>IFERROR(INDEX('EDC Component Dictionary'!$C$5:$C$37,MATCH('Rates Database'!J17518,'EDC Component Dictionary'!$B$5:$B$37,0)), "Energy Supply")</f>
        <v>Distribution System</v>
      </c>
      <c r="L17518" s="12"/>
      <c r="M17518" s="12">
        <v>4.9950000000000001</v>
      </c>
    </row>
    <row r="17519" spans="1:13" x14ac:dyDescent="0.3">
      <c r="A17519" s="18">
        <v>17517</v>
      </c>
      <c r="B17519" s="18">
        <f t="shared" si="549"/>
        <v>2022</v>
      </c>
      <c r="C17519" s="17">
        <v>44835</v>
      </c>
      <c r="D17519" s="18" t="s">
        <v>314</v>
      </c>
      <c r="E17519" s="18" t="s">
        <v>324</v>
      </c>
      <c r="F17519" s="18" t="str">
        <f t="shared" si="548"/>
        <v>Hudson-Customer Charge-44835</v>
      </c>
      <c r="G17519" s="11" t="s">
        <v>131</v>
      </c>
      <c r="H17519" s="11" t="s">
        <v>56</v>
      </c>
      <c r="I17519" s="11" t="s">
        <v>56</v>
      </c>
      <c r="J17519" s="11" t="s">
        <v>56</v>
      </c>
      <c r="K17519" s="11" t="str">
        <f>IFERROR(INDEX('EDC Component Dictionary'!$C$5:$C$37,MATCH('Rates Database'!J17519,'EDC Component Dictionary'!$B$5:$B$37,0)), "Energy Supply")</f>
        <v>Distribution System</v>
      </c>
      <c r="L17519" s="12"/>
      <c r="M17519" s="12">
        <v>2.1354000000000002</v>
      </c>
    </row>
    <row r="17520" spans="1:13" x14ac:dyDescent="0.3">
      <c r="A17520" s="18">
        <v>17518</v>
      </c>
      <c r="B17520" s="18">
        <f t="shared" si="549"/>
        <v>2022</v>
      </c>
      <c r="C17520" s="17">
        <v>44835</v>
      </c>
      <c r="D17520" s="18" t="s">
        <v>314</v>
      </c>
      <c r="E17520" s="18" t="s">
        <v>341</v>
      </c>
      <c r="F17520" s="18" t="str">
        <f t="shared" si="548"/>
        <v>Hull-Customer Charge-44835</v>
      </c>
      <c r="G17520" s="11" t="s">
        <v>131</v>
      </c>
      <c r="H17520" s="11" t="s">
        <v>56</v>
      </c>
      <c r="I17520" s="11" t="s">
        <v>56</v>
      </c>
      <c r="J17520" s="11" t="s">
        <v>56</v>
      </c>
      <c r="K17520" s="11" t="str">
        <f>IFERROR(INDEX('EDC Component Dictionary'!$C$5:$C$37,MATCH('Rates Database'!J17520,'EDC Component Dictionary'!$B$5:$B$37,0)), "Energy Supply")</f>
        <v>Distribution System</v>
      </c>
      <c r="L17520" s="12"/>
      <c r="M17520" s="12">
        <v>12.726000000000001</v>
      </c>
    </row>
    <row r="17521" spans="1:13" x14ac:dyDescent="0.3">
      <c r="A17521" s="18">
        <v>17519</v>
      </c>
      <c r="B17521" s="18">
        <f t="shared" si="549"/>
        <v>2022</v>
      </c>
      <c r="C17521" s="17">
        <v>44835</v>
      </c>
      <c r="D17521" s="18" t="s">
        <v>314</v>
      </c>
      <c r="E17521" s="18" t="s">
        <v>327</v>
      </c>
      <c r="F17521" s="18" t="str">
        <f t="shared" si="548"/>
        <v>Ipswich-Customer Charge-44835</v>
      </c>
      <c r="G17521" s="11" t="s">
        <v>131</v>
      </c>
      <c r="H17521" s="11" t="s">
        <v>56</v>
      </c>
      <c r="I17521" s="11" t="s">
        <v>56</v>
      </c>
      <c r="J17521" s="11" t="s">
        <v>56</v>
      </c>
      <c r="K17521" s="11" t="str">
        <f>IFERROR(INDEX('EDC Component Dictionary'!$C$5:$C$37,MATCH('Rates Database'!J17521,'EDC Component Dictionary'!$B$5:$B$37,0)), "Energy Supply")</f>
        <v>Distribution System</v>
      </c>
      <c r="L17521" s="12"/>
      <c r="M17521" s="12">
        <v>4</v>
      </c>
    </row>
    <row r="17522" spans="1:13" x14ac:dyDescent="0.3">
      <c r="A17522" s="18">
        <v>17520</v>
      </c>
      <c r="B17522" s="18">
        <f t="shared" si="549"/>
        <v>2022</v>
      </c>
      <c r="C17522" s="17">
        <v>44835</v>
      </c>
      <c r="D17522" s="18" t="s">
        <v>314</v>
      </c>
      <c r="E17522" s="18" t="s">
        <v>336</v>
      </c>
      <c r="F17522" s="18" t="str">
        <f t="shared" si="548"/>
        <v>Littleton-Customer Charge-44835</v>
      </c>
      <c r="G17522" s="11" t="s">
        <v>131</v>
      </c>
      <c r="H17522" s="11" t="s">
        <v>56</v>
      </c>
      <c r="I17522" s="11" t="s">
        <v>56</v>
      </c>
      <c r="J17522" s="11" t="s">
        <v>56</v>
      </c>
      <c r="K17522" s="11" t="str">
        <f>IFERROR(INDEX('EDC Component Dictionary'!$C$5:$C$37,MATCH('Rates Database'!J17522,'EDC Component Dictionary'!$B$5:$B$37,0)), "Energy Supply")</f>
        <v>Distribution System</v>
      </c>
      <c r="L17522" s="12"/>
      <c r="M17522" s="12">
        <v>3.5000000000000102</v>
      </c>
    </row>
    <row r="17523" spans="1:13" x14ac:dyDescent="0.3">
      <c r="A17523" s="18">
        <v>17521</v>
      </c>
      <c r="B17523" s="18">
        <f t="shared" si="549"/>
        <v>2022</v>
      </c>
      <c r="C17523" s="17">
        <v>44835</v>
      </c>
      <c r="D17523" s="18" t="s">
        <v>314</v>
      </c>
      <c r="E17523" s="18" t="s">
        <v>320</v>
      </c>
      <c r="F17523" s="18" t="str">
        <f t="shared" si="548"/>
        <v>Mansfield-Customer Charge-44835</v>
      </c>
      <c r="G17523" s="11" t="s">
        <v>131</v>
      </c>
      <c r="H17523" s="11" t="s">
        <v>56</v>
      </c>
      <c r="I17523" s="11" t="s">
        <v>56</v>
      </c>
      <c r="J17523" s="11" t="s">
        <v>56</v>
      </c>
      <c r="K17523" s="11" t="str">
        <f>IFERROR(INDEX('EDC Component Dictionary'!$C$5:$C$37,MATCH('Rates Database'!J17523,'EDC Component Dictionary'!$B$5:$B$37,0)), "Energy Supply")</f>
        <v>Distribution System</v>
      </c>
      <c r="L17523" s="12"/>
      <c r="M17523" s="12">
        <v>6</v>
      </c>
    </row>
    <row r="17524" spans="1:13" x14ac:dyDescent="0.3">
      <c r="A17524" s="18">
        <v>17522</v>
      </c>
      <c r="B17524" s="18">
        <f t="shared" si="549"/>
        <v>2022</v>
      </c>
      <c r="C17524" s="17">
        <v>44835</v>
      </c>
      <c r="D17524" s="18" t="s">
        <v>314</v>
      </c>
      <c r="E17524" s="18" t="s">
        <v>331</v>
      </c>
      <c r="F17524" s="18" t="str">
        <f t="shared" si="548"/>
        <v>Marblehead-Customer Charge-44835</v>
      </c>
      <c r="G17524" s="11" t="s">
        <v>131</v>
      </c>
      <c r="H17524" s="11" t="s">
        <v>56</v>
      </c>
      <c r="I17524" s="11" t="s">
        <v>56</v>
      </c>
      <c r="J17524" s="11" t="s">
        <v>56</v>
      </c>
      <c r="K17524" s="11" t="str">
        <f>IFERROR(INDEX('EDC Component Dictionary'!$C$5:$C$37,MATCH('Rates Database'!J17524,'EDC Component Dictionary'!$B$5:$B$37,0)), "Energy Supply")</f>
        <v>Distribution System</v>
      </c>
      <c r="L17524" s="12"/>
      <c r="M17524" s="12">
        <v>2</v>
      </c>
    </row>
    <row r="17525" spans="1:13" x14ac:dyDescent="0.3">
      <c r="A17525" s="18">
        <v>17523</v>
      </c>
      <c r="B17525" s="18">
        <f t="shared" si="549"/>
        <v>2022</v>
      </c>
      <c r="C17525" s="17">
        <v>44835</v>
      </c>
      <c r="D17525" s="18" t="s">
        <v>314</v>
      </c>
      <c r="E17525" s="18" t="s">
        <v>329</v>
      </c>
      <c r="F17525" s="18" t="str">
        <f t="shared" si="548"/>
        <v>Merrimac-Customer Charge-44835</v>
      </c>
      <c r="G17525" s="11" t="s">
        <v>131</v>
      </c>
      <c r="H17525" s="11" t="s">
        <v>56</v>
      </c>
      <c r="I17525" s="11" t="s">
        <v>56</v>
      </c>
      <c r="J17525" s="11" t="s">
        <v>56</v>
      </c>
      <c r="K17525" s="11" t="str">
        <f>IFERROR(INDEX('EDC Component Dictionary'!$C$5:$C$37,MATCH('Rates Database'!J17525,'EDC Component Dictionary'!$B$5:$B$37,0)), "Energy Supply")</f>
        <v>Distribution System</v>
      </c>
      <c r="L17525" s="12"/>
      <c r="M17525" s="12">
        <v>5.5</v>
      </c>
    </row>
    <row r="17526" spans="1:13" x14ac:dyDescent="0.3">
      <c r="A17526" s="18">
        <v>17524</v>
      </c>
      <c r="B17526" s="18">
        <f t="shared" si="549"/>
        <v>2022</v>
      </c>
      <c r="C17526" s="17">
        <v>44835</v>
      </c>
      <c r="D17526" s="18" t="s">
        <v>314</v>
      </c>
      <c r="E17526" s="18" t="s">
        <v>347</v>
      </c>
      <c r="F17526" s="18" t="str">
        <f t="shared" si="548"/>
        <v>Middleborough-Customer Charge-44835</v>
      </c>
      <c r="G17526" s="11" t="s">
        <v>131</v>
      </c>
      <c r="H17526" s="11" t="s">
        <v>56</v>
      </c>
      <c r="I17526" s="11" t="s">
        <v>56</v>
      </c>
      <c r="J17526" s="11" t="s">
        <v>56</v>
      </c>
      <c r="K17526" s="11" t="str">
        <f>IFERROR(INDEX('EDC Component Dictionary'!$C$5:$C$37,MATCH('Rates Database'!J17526,'EDC Component Dictionary'!$B$5:$B$37,0)), "Energy Supply")</f>
        <v>Distribution System</v>
      </c>
      <c r="L17526" s="12"/>
      <c r="M17526" s="12">
        <v>4.5049999999999901</v>
      </c>
    </row>
    <row r="17527" spans="1:13" x14ac:dyDescent="0.3">
      <c r="A17527" s="18">
        <v>17525</v>
      </c>
      <c r="B17527" s="18">
        <f t="shared" si="549"/>
        <v>2022</v>
      </c>
      <c r="C17527" s="17">
        <v>44835</v>
      </c>
      <c r="D17527" s="18" t="s">
        <v>314</v>
      </c>
      <c r="E17527" s="18" t="s">
        <v>348</v>
      </c>
      <c r="F17527" s="18" t="str">
        <f t="shared" si="548"/>
        <v>Middleton-Customer Charge-44835</v>
      </c>
      <c r="G17527" s="11" t="s">
        <v>131</v>
      </c>
      <c r="H17527" s="11" t="s">
        <v>56</v>
      </c>
      <c r="I17527" s="11" t="s">
        <v>56</v>
      </c>
      <c r="J17527" s="11" t="s">
        <v>56</v>
      </c>
      <c r="K17527" s="11" t="str">
        <f>IFERROR(INDEX('EDC Component Dictionary'!$C$5:$C$37,MATCH('Rates Database'!J17527,'EDC Component Dictionary'!$B$5:$B$37,0)), "Energy Supply")</f>
        <v>Distribution System</v>
      </c>
      <c r="L17527" s="12"/>
      <c r="M17527" s="12">
        <v>5.0399999999999903</v>
      </c>
    </row>
    <row r="17528" spans="1:13" x14ac:dyDescent="0.3">
      <c r="A17528" s="18">
        <v>17526</v>
      </c>
      <c r="B17528" s="18">
        <f t="shared" si="549"/>
        <v>2022</v>
      </c>
      <c r="C17528" s="17">
        <v>44835</v>
      </c>
      <c r="D17528" s="18" t="s">
        <v>314</v>
      </c>
      <c r="E17528" s="18" t="s">
        <v>342</v>
      </c>
      <c r="F17528" s="18" t="str">
        <f t="shared" si="548"/>
        <v>North Attleborough-Customer Charge-44835</v>
      </c>
      <c r="G17528" s="11" t="s">
        <v>131</v>
      </c>
      <c r="H17528" s="11" t="s">
        <v>56</v>
      </c>
      <c r="I17528" s="11" t="s">
        <v>56</v>
      </c>
      <c r="J17528" s="11" t="s">
        <v>56</v>
      </c>
      <c r="K17528" s="11" t="str">
        <f>IFERROR(INDEX('EDC Component Dictionary'!$C$5:$C$37,MATCH('Rates Database'!J17528,'EDC Component Dictionary'!$B$5:$B$37,0)), "Energy Supply")</f>
        <v>Distribution System</v>
      </c>
      <c r="L17528" s="12"/>
      <c r="M17528" s="12">
        <v>10.32</v>
      </c>
    </row>
    <row r="17529" spans="1:13" x14ac:dyDescent="0.3">
      <c r="A17529" s="18">
        <v>17527</v>
      </c>
      <c r="B17529" s="18">
        <f t="shared" si="549"/>
        <v>2022</v>
      </c>
      <c r="C17529" s="17">
        <v>44835</v>
      </c>
      <c r="D17529" s="18" t="s">
        <v>314</v>
      </c>
      <c r="E17529" s="18" t="s">
        <v>344</v>
      </c>
      <c r="F17529" s="18" t="str">
        <f t="shared" si="548"/>
        <v>Norwood-Customer Charge-44835</v>
      </c>
      <c r="G17529" s="11" t="s">
        <v>131</v>
      </c>
      <c r="H17529" s="11" t="s">
        <v>56</v>
      </c>
      <c r="I17529" s="11" t="s">
        <v>56</v>
      </c>
      <c r="J17529" s="11" t="s">
        <v>56</v>
      </c>
      <c r="K17529" s="11" t="str">
        <f>IFERROR(INDEX('EDC Component Dictionary'!$C$5:$C$37,MATCH('Rates Database'!J17529,'EDC Component Dictionary'!$B$5:$B$37,0)), "Energy Supply")</f>
        <v>Distribution System</v>
      </c>
      <c r="L17529" s="12"/>
      <c r="M17529" s="12">
        <v>9</v>
      </c>
    </row>
    <row r="17530" spans="1:13" x14ac:dyDescent="0.3">
      <c r="A17530" s="18">
        <v>17528</v>
      </c>
      <c r="B17530" s="18">
        <f t="shared" si="549"/>
        <v>2022</v>
      </c>
      <c r="C17530" s="17">
        <v>44835</v>
      </c>
      <c r="D17530" s="18" t="s">
        <v>314</v>
      </c>
      <c r="E17530" s="18" t="s">
        <v>322</v>
      </c>
      <c r="F17530" s="18" t="str">
        <f t="shared" si="548"/>
        <v>Paxton-Customer Charge-44835</v>
      </c>
      <c r="G17530" s="11" t="s">
        <v>131</v>
      </c>
      <c r="H17530" s="11" t="s">
        <v>56</v>
      </c>
      <c r="I17530" s="11" t="s">
        <v>56</v>
      </c>
      <c r="J17530" s="11" t="s">
        <v>56</v>
      </c>
      <c r="K17530" s="11" t="str">
        <f>IFERROR(INDEX('EDC Component Dictionary'!$C$5:$C$37,MATCH('Rates Database'!J17530,'EDC Component Dictionary'!$B$5:$B$37,0)), "Energy Supply")</f>
        <v>Distribution System</v>
      </c>
      <c r="L17530" s="12"/>
      <c r="M17530" s="12">
        <v>7.5</v>
      </c>
    </row>
    <row r="17531" spans="1:13" x14ac:dyDescent="0.3">
      <c r="A17531" s="18">
        <v>17529</v>
      </c>
      <c r="B17531" s="18">
        <f t="shared" si="549"/>
        <v>2022</v>
      </c>
      <c r="C17531" s="17">
        <v>44835</v>
      </c>
      <c r="D17531" s="18" t="s">
        <v>314</v>
      </c>
      <c r="E17531" s="18" t="s">
        <v>318</v>
      </c>
      <c r="F17531" s="18" t="str">
        <f t="shared" si="548"/>
        <v>Peabody-Customer Charge-44835</v>
      </c>
      <c r="G17531" s="11" t="s">
        <v>131</v>
      </c>
      <c r="H17531" s="11" t="s">
        <v>56</v>
      </c>
      <c r="I17531" s="11" t="s">
        <v>56</v>
      </c>
      <c r="J17531" s="11" t="s">
        <v>56</v>
      </c>
      <c r="K17531" s="11" t="str">
        <f>IFERROR(INDEX('EDC Component Dictionary'!$C$5:$C$37,MATCH('Rates Database'!J17531,'EDC Component Dictionary'!$B$5:$B$37,0)), "Energy Supply")</f>
        <v>Distribution System</v>
      </c>
      <c r="L17531" s="12"/>
      <c r="M17531" s="12">
        <v>-0.35399999999999898</v>
      </c>
    </row>
    <row r="17532" spans="1:13" x14ac:dyDescent="0.3">
      <c r="A17532" s="18">
        <v>17530</v>
      </c>
      <c r="B17532" s="18">
        <f t="shared" si="549"/>
        <v>2022</v>
      </c>
      <c r="C17532" s="17">
        <v>44835</v>
      </c>
      <c r="D17532" s="18" t="s">
        <v>314</v>
      </c>
      <c r="E17532" s="18" t="s">
        <v>338</v>
      </c>
      <c r="F17532" s="18" t="str">
        <f t="shared" si="548"/>
        <v>Princeton-Customer Charge-44835</v>
      </c>
      <c r="G17532" s="11" t="s">
        <v>131</v>
      </c>
      <c r="H17532" s="11" t="s">
        <v>56</v>
      </c>
      <c r="I17532" s="11" t="s">
        <v>56</v>
      </c>
      <c r="J17532" s="11" t="s">
        <v>56</v>
      </c>
      <c r="K17532" s="11" t="str">
        <f>IFERROR(INDEX('EDC Component Dictionary'!$C$5:$C$37,MATCH('Rates Database'!J17532,'EDC Component Dictionary'!$B$5:$B$37,0)), "Energy Supply")</f>
        <v>Distribution System</v>
      </c>
      <c r="L17532" s="12"/>
      <c r="M17532" s="12">
        <v>8.9500000000000099</v>
      </c>
    </row>
    <row r="17533" spans="1:13" x14ac:dyDescent="0.3">
      <c r="A17533" s="18">
        <v>17531</v>
      </c>
      <c r="B17533" s="18">
        <f t="shared" si="549"/>
        <v>2022</v>
      </c>
      <c r="C17533" s="17">
        <v>44835</v>
      </c>
      <c r="D17533" s="18" t="s">
        <v>314</v>
      </c>
      <c r="E17533" s="18" t="s">
        <v>325</v>
      </c>
      <c r="F17533" s="18" t="str">
        <f t="shared" si="548"/>
        <v>Reading-Customer Charge-44835</v>
      </c>
      <c r="G17533" s="11" t="s">
        <v>131</v>
      </c>
      <c r="H17533" s="11" t="s">
        <v>56</v>
      </c>
      <c r="I17533" s="11" t="s">
        <v>56</v>
      </c>
      <c r="J17533" s="11" t="s">
        <v>56</v>
      </c>
      <c r="K17533" s="11" t="str">
        <f>IFERROR(INDEX('EDC Component Dictionary'!$C$5:$C$37,MATCH('Rates Database'!J17533,'EDC Component Dictionary'!$B$5:$B$37,0)), "Energy Supply")</f>
        <v>Distribution System</v>
      </c>
      <c r="L17533" s="12"/>
      <c r="M17533" s="12">
        <v>4.6154999999999902</v>
      </c>
    </row>
    <row r="17534" spans="1:13" x14ac:dyDescent="0.3">
      <c r="A17534" s="18">
        <v>17532</v>
      </c>
      <c r="B17534" s="18">
        <f t="shared" si="549"/>
        <v>2022</v>
      </c>
      <c r="C17534" s="17">
        <v>44835</v>
      </c>
      <c r="D17534" s="18" t="s">
        <v>314</v>
      </c>
      <c r="E17534" s="18" t="s">
        <v>339</v>
      </c>
      <c r="F17534" s="18" t="str">
        <f t="shared" si="548"/>
        <v>Rowley-Customer Charge-44835</v>
      </c>
      <c r="G17534" s="11" t="s">
        <v>131</v>
      </c>
      <c r="H17534" s="11" t="s">
        <v>56</v>
      </c>
      <c r="I17534" s="11" t="s">
        <v>56</v>
      </c>
      <c r="J17534" s="11" t="s">
        <v>56</v>
      </c>
      <c r="K17534" s="11" t="str">
        <f>IFERROR(INDEX('EDC Component Dictionary'!$C$5:$C$37,MATCH('Rates Database'!J17534,'EDC Component Dictionary'!$B$5:$B$37,0)), "Energy Supply")</f>
        <v>Distribution System</v>
      </c>
      <c r="L17534" s="12"/>
      <c r="M17534" s="12">
        <v>4</v>
      </c>
    </row>
    <row r="17535" spans="1:13" x14ac:dyDescent="0.3">
      <c r="A17535" s="18">
        <v>17533</v>
      </c>
      <c r="B17535" s="18">
        <f t="shared" si="549"/>
        <v>2022</v>
      </c>
      <c r="C17535" s="17">
        <v>44835</v>
      </c>
      <c r="D17535" s="18" t="s">
        <v>314</v>
      </c>
      <c r="E17535" s="18" t="s">
        <v>345</v>
      </c>
      <c r="F17535" s="18" t="str">
        <f t="shared" si="548"/>
        <v>Russell-Customer Charge-44835</v>
      </c>
      <c r="G17535" s="11" t="s">
        <v>131</v>
      </c>
      <c r="H17535" s="11" t="s">
        <v>56</v>
      </c>
      <c r="I17535" s="11" t="s">
        <v>56</v>
      </c>
      <c r="J17535" s="11" t="s">
        <v>56</v>
      </c>
      <c r="K17535" s="11" t="str">
        <f>IFERROR(INDEX('EDC Component Dictionary'!$C$5:$C$37,MATCH('Rates Database'!J17535,'EDC Component Dictionary'!$B$5:$B$37,0)), "Energy Supply")</f>
        <v>Distribution System</v>
      </c>
      <c r="L17535" s="12"/>
      <c r="M17535" s="12">
        <v>8</v>
      </c>
    </row>
    <row r="17536" spans="1:13" x14ac:dyDescent="0.3">
      <c r="A17536" s="18">
        <v>17534</v>
      </c>
      <c r="B17536" s="18">
        <f t="shared" si="549"/>
        <v>2022</v>
      </c>
      <c r="C17536" s="17">
        <v>44835</v>
      </c>
      <c r="D17536" s="18" t="s">
        <v>314</v>
      </c>
      <c r="E17536" s="18" t="s">
        <v>326</v>
      </c>
      <c r="F17536" s="18" t="str">
        <f t="shared" si="548"/>
        <v>Shrewsbury-Customer Charge-44835</v>
      </c>
      <c r="G17536" s="11" t="s">
        <v>131</v>
      </c>
      <c r="H17536" s="11" t="s">
        <v>56</v>
      </c>
      <c r="I17536" s="11" t="s">
        <v>56</v>
      </c>
      <c r="J17536" s="11" t="s">
        <v>56</v>
      </c>
      <c r="K17536" s="11" t="str">
        <f>IFERROR(INDEX('EDC Component Dictionary'!$C$5:$C$37,MATCH('Rates Database'!J17536,'EDC Component Dictionary'!$B$5:$B$37,0)), "Energy Supply")</f>
        <v>Distribution System</v>
      </c>
      <c r="L17536" s="12"/>
      <c r="M17536" s="12">
        <v>11.549999999999899</v>
      </c>
    </row>
    <row r="17537" spans="1:13" x14ac:dyDescent="0.3">
      <c r="A17537" s="18">
        <v>17535</v>
      </c>
      <c r="B17537" s="18">
        <f t="shared" si="549"/>
        <v>2022</v>
      </c>
      <c r="C17537" s="17">
        <v>44835</v>
      </c>
      <c r="D17537" s="18" t="s">
        <v>314</v>
      </c>
      <c r="E17537" s="18" t="s">
        <v>333</v>
      </c>
      <c r="F17537" s="18" t="str">
        <f t="shared" si="548"/>
        <v>South Hadley-Customer Charge-44835</v>
      </c>
      <c r="G17537" s="11" t="s">
        <v>131</v>
      </c>
      <c r="H17537" s="11" t="s">
        <v>56</v>
      </c>
      <c r="I17537" s="11" t="s">
        <v>56</v>
      </c>
      <c r="J17537" s="11" t="s">
        <v>56</v>
      </c>
      <c r="K17537" s="11" t="str">
        <f>IFERROR(INDEX('EDC Component Dictionary'!$C$5:$C$37,MATCH('Rates Database'!J17537,'EDC Component Dictionary'!$B$5:$B$37,0)), "Energy Supply")</f>
        <v>Distribution System</v>
      </c>
      <c r="L17537" s="12"/>
      <c r="M17537" s="12">
        <v>4.7</v>
      </c>
    </row>
    <row r="17538" spans="1:13" x14ac:dyDescent="0.3">
      <c r="A17538" s="18">
        <v>17536</v>
      </c>
      <c r="B17538" s="18">
        <f t="shared" si="549"/>
        <v>2022</v>
      </c>
      <c r="C17538" s="17">
        <v>44835</v>
      </c>
      <c r="D17538" s="18" t="s">
        <v>314</v>
      </c>
      <c r="E17538" s="18" t="s">
        <v>335</v>
      </c>
      <c r="F17538" s="18" t="str">
        <f t="shared" si="548"/>
        <v>Sterling-Customer Charge-44835</v>
      </c>
      <c r="G17538" s="11" t="s">
        <v>131</v>
      </c>
      <c r="H17538" s="11" t="s">
        <v>56</v>
      </c>
      <c r="I17538" s="11" t="s">
        <v>56</v>
      </c>
      <c r="J17538" s="11" t="s">
        <v>56</v>
      </c>
      <c r="K17538" s="11" t="str">
        <f>IFERROR(INDEX('EDC Component Dictionary'!$C$5:$C$37,MATCH('Rates Database'!J17538,'EDC Component Dictionary'!$B$5:$B$37,0)), "Energy Supply")</f>
        <v>Distribution System</v>
      </c>
      <c r="L17538" s="12"/>
      <c r="M17538" s="12">
        <v>4</v>
      </c>
    </row>
    <row r="17539" spans="1:13" x14ac:dyDescent="0.3">
      <c r="A17539" s="18">
        <v>17537</v>
      </c>
      <c r="B17539" s="18">
        <f t="shared" si="549"/>
        <v>2022</v>
      </c>
      <c r="C17539" s="17">
        <v>44835</v>
      </c>
      <c r="D17539" s="18" t="s">
        <v>314</v>
      </c>
      <c r="E17539" s="18" t="s">
        <v>354</v>
      </c>
      <c r="F17539" s="18" t="str">
        <f t="shared" si="548"/>
        <v>Taunton-Customer Charge-44835</v>
      </c>
      <c r="G17539" s="11" t="s">
        <v>131</v>
      </c>
      <c r="H17539" s="11" t="s">
        <v>56</v>
      </c>
      <c r="I17539" s="11" t="s">
        <v>56</v>
      </c>
      <c r="J17539" s="11" t="s">
        <v>56</v>
      </c>
      <c r="K17539" s="11" t="str">
        <f>IFERROR(INDEX('EDC Component Dictionary'!$C$5:$C$37,MATCH('Rates Database'!J17539,'EDC Component Dictionary'!$B$5:$B$37,0)), "Energy Supply")</f>
        <v>Distribution System</v>
      </c>
      <c r="L17539" s="12"/>
      <c r="M17539" s="12">
        <v>6.9065000000000003</v>
      </c>
    </row>
    <row r="17540" spans="1:13" x14ac:dyDescent="0.3">
      <c r="A17540" s="18">
        <v>17538</v>
      </c>
      <c r="B17540" s="18">
        <f t="shared" si="549"/>
        <v>2022</v>
      </c>
      <c r="C17540" s="17">
        <v>44835</v>
      </c>
      <c r="D17540" s="18" t="s">
        <v>314</v>
      </c>
      <c r="E17540" s="18" t="s">
        <v>323</v>
      </c>
      <c r="F17540" s="18" t="str">
        <f t="shared" ref="F17540:F17583" si="550">_xlfn.CONCAT(E17540,"-",J17540,"-",C17540)</f>
        <v>Templeton-Customer Charge-44835</v>
      </c>
      <c r="G17540" s="11" t="s">
        <v>131</v>
      </c>
      <c r="H17540" s="11" t="s">
        <v>56</v>
      </c>
      <c r="I17540" s="11" t="s">
        <v>56</v>
      </c>
      <c r="J17540" s="11" t="s">
        <v>56</v>
      </c>
      <c r="K17540" s="11" t="str">
        <f>IFERROR(INDEX('EDC Component Dictionary'!$C$5:$C$37,MATCH('Rates Database'!J17540,'EDC Component Dictionary'!$B$5:$B$37,0)), "Energy Supply")</f>
        <v>Distribution System</v>
      </c>
      <c r="L17540" s="12"/>
      <c r="M17540" s="12">
        <v>3.75</v>
      </c>
    </row>
    <row r="17541" spans="1:13" x14ac:dyDescent="0.3">
      <c r="A17541" s="18">
        <v>17539</v>
      </c>
      <c r="B17541" s="18">
        <f t="shared" si="549"/>
        <v>2022</v>
      </c>
      <c r="C17541" s="17">
        <v>44835</v>
      </c>
      <c r="D17541" s="18" t="s">
        <v>314</v>
      </c>
      <c r="E17541" s="18" t="s">
        <v>340</v>
      </c>
      <c r="F17541" s="18" t="str">
        <f t="shared" si="550"/>
        <v>Wakefield-Customer Charge-44835</v>
      </c>
      <c r="G17541" s="11" t="s">
        <v>131</v>
      </c>
      <c r="H17541" s="11" t="s">
        <v>56</v>
      </c>
      <c r="I17541" s="11" t="s">
        <v>56</v>
      </c>
      <c r="J17541" s="11" t="s">
        <v>56</v>
      </c>
      <c r="K17541" s="11" t="str">
        <f>IFERROR(INDEX('EDC Component Dictionary'!$C$5:$C$37,MATCH('Rates Database'!J17541,'EDC Component Dictionary'!$B$5:$B$37,0)), "Energy Supply")</f>
        <v>Distribution System</v>
      </c>
      <c r="L17541" s="12"/>
      <c r="M17541" s="12">
        <v>6</v>
      </c>
    </row>
    <row r="17542" spans="1:13" x14ac:dyDescent="0.3">
      <c r="A17542" s="18">
        <v>17540</v>
      </c>
      <c r="B17542" s="18">
        <f t="shared" si="549"/>
        <v>2022</v>
      </c>
      <c r="C17542" s="17">
        <v>44835</v>
      </c>
      <c r="D17542" s="18" t="s">
        <v>314</v>
      </c>
      <c r="E17542" s="18" t="s">
        <v>355</v>
      </c>
      <c r="F17542" s="18" t="str">
        <f t="shared" si="550"/>
        <v>Wellesley-Customer Charge-44835</v>
      </c>
      <c r="G17542" s="11" t="s">
        <v>131</v>
      </c>
      <c r="H17542" s="11" t="s">
        <v>56</v>
      </c>
      <c r="I17542" s="11" t="s">
        <v>56</v>
      </c>
      <c r="J17542" s="11" t="s">
        <v>56</v>
      </c>
      <c r="K17542" s="11" t="str">
        <f>IFERROR(INDEX('EDC Component Dictionary'!$C$5:$C$37,MATCH('Rates Database'!J17542,'EDC Component Dictionary'!$B$5:$B$37,0)), "Energy Supply")</f>
        <v>Distribution System</v>
      </c>
      <c r="L17542" s="12"/>
      <c r="M17542" s="12">
        <v>2.5935000000000001</v>
      </c>
    </row>
    <row r="17543" spans="1:13" x14ac:dyDescent="0.3">
      <c r="A17543" s="18">
        <v>17541</v>
      </c>
      <c r="B17543" s="18">
        <f t="shared" si="549"/>
        <v>2022</v>
      </c>
      <c r="C17543" s="17">
        <v>44835</v>
      </c>
      <c r="D17543" s="18" t="s">
        <v>314</v>
      </c>
      <c r="E17543" s="18" t="s">
        <v>316</v>
      </c>
      <c r="F17543" s="18" t="str">
        <f t="shared" si="550"/>
        <v>West Boylston-Customer Charge-44835</v>
      </c>
      <c r="G17543" s="11" t="s">
        <v>131</v>
      </c>
      <c r="H17543" s="11" t="s">
        <v>56</v>
      </c>
      <c r="I17543" s="11" t="s">
        <v>56</v>
      </c>
      <c r="J17543" s="11" t="s">
        <v>56</v>
      </c>
      <c r="K17543" s="11" t="str">
        <f>IFERROR(INDEX('EDC Component Dictionary'!$C$5:$C$37,MATCH('Rates Database'!J17543,'EDC Component Dictionary'!$B$5:$B$37,0)), "Energy Supply")</f>
        <v>Distribution System</v>
      </c>
      <c r="L17543" s="12"/>
      <c r="M17543" s="12">
        <v>4.01400000000001</v>
      </c>
    </row>
    <row r="17544" spans="1:13" x14ac:dyDescent="0.3">
      <c r="A17544" s="18">
        <v>17542</v>
      </c>
      <c r="B17544" s="18">
        <f t="shared" si="549"/>
        <v>2022</v>
      </c>
      <c r="C17544" s="17">
        <v>44835</v>
      </c>
      <c r="D17544" s="18" t="s">
        <v>314</v>
      </c>
      <c r="E17544" s="18" t="s">
        <v>328</v>
      </c>
      <c r="F17544" s="18" t="str">
        <f t="shared" si="550"/>
        <v>Westfield-Customer Charge-44835</v>
      </c>
      <c r="G17544" s="11" t="s">
        <v>131</v>
      </c>
      <c r="H17544" s="11" t="s">
        <v>56</v>
      </c>
      <c r="I17544" s="11" t="s">
        <v>56</v>
      </c>
      <c r="J17544" s="11" t="s">
        <v>56</v>
      </c>
      <c r="K17544" s="11" t="str">
        <f>IFERROR(INDEX('EDC Component Dictionary'!$C$5:$C$37,MATCH('Rates Database'!J17544,'EDC Component Dictionary'!$B$5:$B$37,0)), "Energy Supply")</f>
        <v>Distribution System</v>
      </c>
      <c r="L17544" s="12"/>
      <c r="M17544" s="12">
        <v>11.637499999999999</v>
      </c>
    </row>
    <row r="17545" spans="1:13" x14ac:dyDescent="0.3">
      <c r="A17545" s="18">
        <v>17543</v>
      </c>
      <c r="B17545" s="18">
        <f t="shared" si="549"/>
        <v>2022</v>
      </c>
      <c r="C17545" s="17">
        <v>44593</v>
      </c>
      <c r="D17545" s="18" t="s">
        <v>314</v>
      </c>
      <c r="E17545" s="18" t="s">
        <v>315</v>
      </c>
      <c r="F17545" s="18" t="str">
        <f t="shared" si="550"/>
        <v>Holyoke-Customer Charge-44593</v>
      </c>
      <c r="G17545" s="11" t="s">
        <v>131</v>
      </c>
      <c r="H17545" s="11" t="s">
        <v>56</v>
      </c>
      <c r="I17545" s="11" t="s">
        <v>56</v>
      </c>
      <c r="J17545" s="11" t="s">
        <v>56</v>
      </c>
      <c r="K17545" s="11" t="str">
        <f>IFERROR(INDEX('EDC Component Dictionary'!$C$5:$C$37,MATCH('Rates Database'!J17545,'EDC Component Dictionary'!$B$5:$B$37,0)), "Energy Supply")</f>
        <v>Distribution System</v>
      </c>
      <c r="L17545" s="12"/>
      <c r="M17545" s="12">
        <v>4.9950000000000001</v>
      </c>
    </row>
    <row r="17546" spans="1:13" x14ac:dyDescent="0.3">
      <c r="A17546" s="18">
        <v>17544</v>
      </c>
      <c r="B17546" s="18">
        <f t="shared" si="549"/>
        <v>2022</v>
      </c>
      <c r="C17546" s="17">
        <v>44593</v>
      </c>
      <c r="D17546" s="18" t="s">
        <v>314</v>
      </c>
      <c r="E17546" s="18" t="s">
        <v>316</v>
      </c>
      <c r="F17546" s="18" t="str">
        <f t="shared" si="550"/>
        <v>West Boylston-Customer Charge-44593</v>
      </c>
      <c r="G17546" s="11" t="s">
        <v>131</v>
      </c>
      <c r="H17546" s="11" t="s">
        <v>56</v>
      </c>
      <c r="I17546" s="11" t="s">
        <v>56</v>
      </c>
      <c r="J17546" s="11" t="s">
        <v>56</v>
      </c>
      <c r="K17546" s="11" t="str">
        <f>IFERROR(INDEX('EDC Component Dictionary'!$C$5:$C$37,MATCH('Rates Database'!J17546,'EDC Component Dictionary'!$B$5:$B$37,0)), "Energy Supply")</f>
        <v>Distribution System</v>
      </c>
      <c r="L17546" s="12"/>
      <c r="M17546" s="12">
        <v>4.0140000000000002</v>
      </c>
    </row>
    <row r="17547" spans="1:13" x14ac:dyDescent="0.3">
      <c r="A17547" s="18">
        <v>17545</v>
      </c>
      <c r="B17547" s="18">
        <f t="shared" si="549"/>
        <v>2022</v>
      </c>
      <c r="C17547" s="17">
        <v>44593</v>
      </c>
      <c r="D17547" s="18" t="s">
        <v>314</v>
      </c>
      <c r="E17547" s="18" t="s">
        <v>348</v>
      </c>
      <c r="F17547" s="18" t="str">
        <f t="shared" si="550"/>
        <v>Middleton-Customer Charge-44593</v>
      </c>
      <c r="G17547" s="11" t="s">
        <v>131</v>
      </c>
      <c r="H17547" s="11" t="s">
        <v>56</v>
      </c>
      <c r="I17547" s="11" t="s">
        <v>56</v>
      </c>
      <c r="J17547" s="11" t="s">
        <v>56</v>
      </c>
      <c r="K17547" s="11" t="str">
        <f>IFERROR(INDEX('EDC Component Dictionary'!$C$5:$C$37,MATCH('Rates Database'!J17547,'EDC Component Dictionary'!$B$5:$B$37,0)), "Energy Supply")</f>
        <v>Distribution System</v>
      </c>
      <c r="L17547" s="12"/>
      <c r="M17547" s="12">
        <v>5.0399999999999903</v>
      </c>
    </row>
    <row r="17548" spans="1:13" x14ac:dyDescent="0.3">
      <c r="A17548" s="18">
        <v>17546</v>
      </c>
      <c r="B17548" s="18">
        <f t="shared" si="549"/>
        <v>2022</v>
      </c>
      <c r="C17548" s="17">
        <v>44593</v>
      </c>
      <c r="D17548" s="18" t="s">
        <v>314</v>
      </c>
      <c r="E17548" s="18" t="s">
        <v>317</v>
      </c>
      <c r="F17548" s="18" t="str">
        <f t="shared" si="550"/>
        <v>Danvers-Customer Charge-44593</v>
      </c>
      <c r="G17548" s="11" t="s">
        <v>131</v>
      </c>
      <c r="H17548" s="11" t="s">
        <v>56</v>
      </c>
      <c r="I17548" s="11" t="s">
        <v>56</v>
      </c>
      <c r="J17548" s="11" t="s">
        <v>56</v>
      </c>
      <c r="K17548" s="11" t="str">
        <f>IFERROR(INDEX('EDC Component Dictionary'!$C$5:$C$37,MATCH('Rates Database'!J17548,'EDC Component Dictionary'!$B$5:$B$37,0)), "Energy Supply")</f>
        <v>Distribution System</v>
      </c>
      <c r="L17548" s="12"/>
      <c r="M17548" s="12">
        <v>7.5</v>
      </c>
    </row>
    <row r="17549" spans="1:13" x14ac:dyDescent="0.3">
      <c r="A17549" s="18">
        <v>17547</v>
      </c>
      <c r="B17549" s="18">
        <f t="shared" si="549"/>
        <v>2022</v>
      </c>
      <c r="C17549" s="17">
        <v>44593</v>
      </c>
      <c r="D17549" s="18" t="s">
        <v>314</v>
      </c>
      <c r="E17549" s="18" t="s">
        <v>318</v>
      </c>
      <c r="F17549" s="18" t="str">
        <f t="shared" si="550"/>
        <v>Peabody-Customer Charge-44593</v>
      </c>
      <c r="G17549" s="11" t="s">
        <v>131</v>
      </c>
      <c r="H17549" s="11" t="s">
        <v>56</v>
      </c>
      <c r="I17549" s="11" t="s">
        <v>56</v>
      </c>
      <c r="J17549" s="11" t="s">
        <v>56</v>
      </c>
      <c r="K17549" s="11" t="str">
        <f>IFERROR(INDEX('EDC Component Dictionary'!$C$5:$C$37,MATCH('Rates Database'!J17549,'EDC Component Dictionary'!$B$5:$B$37,0)), "Energy Supply")</f>
        <v>Distribution System</v>
      </c>
      <c r="L17549" s="12"/>
      <c r="M17549" s="12">
        <v>0.92199999999998905</v>
      </c>
    </row>
    <row r="17550" spans="1:13" x14ac:dyDescent="0.3">
      <c r="A17550" s="18">
        <v>17548</v>
      </c>
      <c r="B17550" s="18">
        <f t="shared" si="549"/>
        <v>2022</v>
      </c>
      <c r="C17550" s="17">
        <v>44593</v>
      </c>
      <c r="D17550" s="18" t="s">
        <v>314</v>
      </c>
      <c r="E17550" s="18" t="s">
        <v>319</v>
      </c>
      <c r="F17550" s="18" t="str">
        <f t="shared" si="550"/>
        <v>Ashburnham-Customer Charge-44593</v>
      </c>
      <c r="G17550" s="11" t="s">
        <v>131</v>
      </c>
      <c r="H17550" s="11" t="s">
        <v>56</v>
      </c>
      <c r="I17550" s="11" t="s">
        <v>56</v>
      </c>
      <c r="J17550" s="11" t="s">
        <v>56</v>
      </c>
      <c r="K17550" s="11" t="str">
        <f>IFERROR(INDEX('EDC Component Dictionary'!$C$5:$C$37,MATCH('Rates Database'!J17550,'EDC Component Dictionary'!$B$5:$B$37,0)), "Energy Supply")</f>
        <v>Distribution System</v>
      </c>
      <c r="L17550" s="12"/>
      <c r="M17550" s="12">
        <v>4.5</v>
      </c>
    </row>
    <row r="17551" spans="1:13" x14ac:dyDescent="0.3">
      <c r="A17551" s="18">
        <v>17549</v>
      </c>
      <c r="B17551" s="18">
        <f t="shared" si="549"/>
        <v>2022</v>
      </c>
      <c r="C17551" s="17">
        <v>44593</v>
      </c>
      <c r="D17551" s="18" t="s">
        <v>314</v>
      </c>
      <c r="E17551" s="18" t="s">
        <v>320</v>
      </c>
      <c r="F17551" s="18" t="str">
        <f t="shared" si="550"/>
        <v>Mansfield-Customer Charge-44593</v>
      </c>
      <c r="G17551" s="11" t="s">
        <v>131</v>
      </c>
      <c r="H17551" s="11" t="s">
        <v>56</v>
      </c>
      <c r="I17551" s="11" t="s">
        <v>56</v>
      </c>
      <c r="J17551" s="11" t="s">
        <v>56</v>
      </c>
      <c r="K17551" s="11" t="str">
        <f>IFERROR(INDEX('EDC Component Dictionary'!$C$5:$C$37,MATCH('Rates Database'!J17551,'EDC Component Dictionary'!$B$5:$B$37,0)), "Energy Supply")</f>
        <v>Distribution System</v>
      </c>
      <c r="L17551" s="12"/>
      <c r="M17551" s="12">
        <v>4</v>
      </c>
    </row>
    <row r="17552" spans="1:13" x14ac:dyDescent="0.3">
      <c r="A17552" s="18">
        <v>17550</v>
      </c>
      <c r="B17552" s="18">
        <f t="shared" si="549"/>
        <v>2022</v>
      </c>
      <c r="C17552" s="17">
        <v>44593</v>
      </c>
      <c r="D17552" s="18" t="s">
        <v>314</v>
      </c>
      <c r="E17552" s="18" t="s">
        <v>321</v>
      </c>
      <c r="F17552" s="18" t="str">
        <f t="shared" si="550"/>
        <v>Braintree-Customer Charge-44593</v>
      </c>
      <c r="G17552" s="11" t="s">
        <v>131</v>
      </c>
      <c r="H17552" s="11" t="s">
        <v>56</v>
      </c>
      <c r="I17552" s="11" t="s">
        <v>56</v>
      </c>
      <c r="J17552" s="11" t="s">
        <v>56</v>
      </c>
      <c r="K17552" s="11" t="str">
        <f>IFERROR(INDEX('EDC Component Dictionary'!$C$5:$C$37,MATCH('Rates Database'!J17552,'EDC Component Dictionary'!$B$5:$B$37,0)), "Energy Supply")</f>
        <v>Distribution System</v>
      </c>
      <c r="L17552" s="12"/>
      <c r="M17552" s="12">
        <v>5.12</v>
      </c>
    </row>
    <row r="17553" spans="1:13" x14ac:dyDescent="0.3">
      <c r="A17553" s="18">
        <v>17551</v>
      </c>
      <c r="B17553" s="18">
        <f t="shared" si="549"/>
        <v>2022</v>
      </c>
      <c r="C17553" s="17">
        <v>44593</v>
      </c>
      <c r="D17553" s="18" t="s">
        <v>314</v>
      </c>
      <c r="E17553" s="18" t="s">
        <v>322</v>
      </c>
      <c r="F17553" s="18" t="str">
        <f t="shared" si="550"/>
        <v>Paxton-Customer Charge-44593</v>
      </c>
      <c r="G17553" s="11" t="s">
        <v>131</v>
      </c>
      <c r="H17553" s="11" t="s">
        <v>56</v>
      </c>
      <c r="I17553" s="11" t="s">
        <v>56</v>
      </c>
      <c r="J17553" s="11" t="s">
        <v>56</v>
      </c>
      <c r="K17553" s="11" t="str">
        <f>IFERROR(INDEX('EDC Component Dictionary'!$C$5:$C$37,MATCH('Rates Database'!J17553,'EDC Component Dictionary'!$B$5:$B$37,0)), "Energy Supply")</f>
        <v>Distribution System</v>
      </c>
      <c r="L17553" s="12"/>
      <c r="M17553" s="12">
        <v>7.5</v>
      </c>
    </row>
    <row r="17554" spans="1:13" x14ac:dyDescent="0.3">
      <c r="A17554" s="18">
        <v>17552</v>
      </c>
      <c r="B17554" s="18">
        <f t="shared" si="549"/>
        <v>2022</v>
      </c>
      <c r="C17554" s="17">
        <v>44593</v>
      </c>
      <c r="D17554" s="18" t="s">
        <v>314</v>
      </c>
      <c r="E17554" s="18" t="s">
        <v>323</v>
      </c>
      <c r="F17554" s="18" t="str">
        <f t="shared" si="550"/>
        <v>Templeton-Customer Charge-44593</v>
      </c>
      <c r="G17554" s="11" t="s">
        <v>131</v>
      </c>
      <c r="H17554" s="11" t="s">
        <v>56</v>
      </c>
      <c r="I17554" s="11" t="s">
        <v>56</v>
      </c>
      <c r="J17554" s="11" t="s">
        <v>56</v>
      </c>
      <c r="K17554" s="11" t="str">
        <f>IFERROR(INDEX('EDC Component Dictionary'!$C$5:$C$37,MATCH('Rates Database'!J17554,'EDC Component Dictionary'!$B$5:$B$37,0)), "Energy Supply")</f>
        <v>Distribution System</v>
      </c>
      <c r="L17554" s="12"/>
      <c r="M17554" s="12">
        <v>3.75</v>
      </c>
    </row>
    <row r="17555" spans="1:13" x14ac:dyDescent="0.3">
      <c r="A17555" s="18">
        <v>17553</v>
      </c>
      <c r="B17555" s="18">
        <f t="shared" si="549"/>
        <v>2022</v>
      </c>
      <c r="C17555" s="17">
        <v>44593</v>
      </c>
      <c r="D17555" s="18" t="s">
        <v>314</v>
      </c>
      <c r="E17555" s="18" t="s">
        <v>324</v>
      </c>
      <c r="F17555" s="18" t="str">
        <f t="shared" si="550"/>
        <v>Hudson-Customer Charge-44593</v>
      </c>
      <c r="G17555" s="11" t="s">
        <v>131</v>
      </c>
      <c r="H17555" s="11" t="s">
        <v>56</v>
      </c>
      <c r="I17555" s="11" t="s">
        <v>56</v>
      </c>
      <c r="J17555" s="11" t="s">
        <v>56</v>
      </c>
      <c r="K17555" s="11" t="str">
        <f>IFERROR(INDEX('EDC Component Dictionary'!$C$5:$C$37,MATCH('Rates Database'!J17555,'EDC Component Dictionary'!$B$5:$B$37,0)), "Energy Supply")</f>
        <v>Distribution System</v>
      </c>
      <c r="L17555" s="12"/>
      <c r="M17555" s="12">
        <v>2.13540000000001</v>
      </c>
    </row>
    <row r="17556" spans="1:13" x14ac:dyDescent="0.3">
      <c r="A17556" s="18">
        <v>17554</v>
      </c>
      <c r="B17556" s="18">
        <f t="shared" si="549"/>
        <v>2022</v>
      </c>
      <c r="C17556" s="17">
        <v>44593</v>
      </c>
      <c r="D17556" s="18" t="s">
        <v>314</v>
      </c>
      <c r="E17556" s="18" t="s">
        <v>325</v>
      </c>
      <c r="F17556" s="18" t="str">
        <f t="shared" si="550"/>
        <v>Reading-Customer Charge-44593</v>
      </c>
      <c r="G17556" s="11" t="s">
        <v>131</v>
      </c>
      <c r="H17556" s="11" t="s">
        <v>56</v>
      </c>
      <c r="I17556" s="11" t="s">
        <v>56</v>
      </c>
      <c r="J17556" s="11" t="s">
        <v>56</v>
      </c>
      <c r="K17556" s="11" t="str">
        <f>IFERROR(INDEX('EDC Component Dictionary'!$C$5:$C$37,MATCH('Rates Database'!J17556,'EDC Component Dictionary'!$B$5:$B$37,0)), "Energy Supply")</f>
        <v>Distribution System</v>
      </c>
      <c r="L17556" s="12"/>
      <c r="M17556" s="12">
        <v>4.6155000000000204</v>
      </c>
    </row>
    <row r="17557" spans="1:13" x14ac:dyDescent="0.3">
      <c r="A17557" s="18">
        <v>17555</v>
      </c>
      <c r="B17557" s="18">
        <f t="shared" si="549"/>
        <v>2022</v>
      </c>
      <c r="C17557" s="17">
        <v>44593</v>
      </c>
      <c r="D17557" s="18" t="s">
        <v>314</v>
      </c>
      <c r="E17557" s="18" t="s">
        <v>326</v>
      </c>
      <c r="F17557" s="18" t="str">
        <f t="shared" si="550"/>
        <v>Shrewsbury-Customer Charge-44593</v>
      </c>
      <c r="G17557" s="11" t="s">
        <v>131</v>
      </c>
      <c r="H17557" s="11" t="s">
        <v>56</v>
      </c>
      <c r="I17557" s="11" t="s">
        <v>56</v>
      </c>
      <c r="J17557" s="11" t="s">
        <v>56</v>
      </c>
      <c r="K17557" s="11" t="str">
        <f>IFERROR(INDEX('EDC Component Dictionary'!$C$5:$C$37,MATCH('Rates Database'!J17557,'EDC Component Dictionary'!$B$5:$B$37,0)), "Energy Supply")</f>
        <v>Distribution System</v>
      </c>
      <c r="L17557" s="12"/>
      <c r="M17557" s="12">
        <v>5</v>
      </c>
    </row>
    <row r="17558" spans="1:13" x14ac:dyDescent="0.3">
      <c r="A17558" s="18">
        <v>17556</v>
      </c>
      <c r="B17558" s="18">
        <f t="shared" si="549"/>
        <v>2022</v>
      </c>
      <c r="C17558" s="17">
        <v>44593</v>
      </c>
      <c r="D17558" s="18" t="s">
        <v>314</v>
      </c>
      <c r="E17558" s="18" t="s">
        <v>327</v>
      </c>
      <c r="F17558" s="18" t="str">
        <f t="shared" si="550"/>
        <v>Ipswich-Customer Charge-44593</v>
      </c>
      <c r="G17558" s="11" t="s">
        <v>131</v>
      </c>
      <c r="H17558" s="11" t="s">
        <v>56</v>
      </c>
      <c r="I17558" s="11" t="s">
        <v>56</v>
      </c>
      <c r="J17558" s="11" t="s">
        <v>56</v>
      </c>
      <c r="K17558" s="11" t="str">
        <f>IFERROR(INDEX('EDC Component Dictionary'!$C$5:$C$37,MATCH('Rates Database'!J17558,'EDC Component Dictionary'!$B$5:$B$37,0)), "Energy Supply")</f>
        <v>Distribution System</v>
      </c>
      <c r="L17558" s="12"/>
      <c r="M17558" s="12">
        <v>4</v>
      </c>
    </row>
    <row r="17559" spans="1:13" x14ac:dyDescent="0.3">
      <c r="A17559" s="18">
        <v>17557</v>
      </c>
      <c r="B17559" s="18">
        <f t="shared" si="549"/>
        <v>2022</v>
      </c>
      <c r="C17559" s="17">
        <v>44593</v>
      </c>
      <c r="D17559" s="18" t="s">
        <v>314</v>
      </c>
      <c r="E17559" s="18" t="s">
        <v>328</v>
      </c>
      <c r="F17559" s="18" t="str">
        <f t="shared" si="550"/>
        <v>Westfield-Customer Charge-44593</v>
      </c>
      <c r="G17559" s="11" t="s">
        <v>131</v>
      </c>
      <c r="H17559" s="11" t="s">
        <v>56</v>
      </c>
      <c r="I17559" s="11" t="s">
        <v>56</v>
      </c>
      <c r="J17559" s="11" t="s">
        <v>56</v>
      </c>
      <c r="K17559" s="11" t="str">
        <f>IFERROR(INDEX('EDC Component Dictionary'!$C$5:$C$37,MATCH('Rates Database'!J17559,'EDC Component Dictionary'!$B$5:$B$37,0)), "Energy Supply")</f>
        <v>Distribution System</v>
      </c>
      <c r="L17559" s="12"/>
      <c r="M17559" s="12">
        <v>11.6374999999999</v>
      </c>
    </row>
    <row r="17560" spans="1:13" x14ac:dyDescent="0.3">
      <c r="A17560" s="18">
        <v>17558</v>
      </c>
      <c r="B17560" s="18">
        <f t="shared" si="549"/>
        <v>2022</v>
      </c>
      <c r="C17560" s="17">
        <v>44593</v>
      </c>
      <c r="D17560" s="18" t="s">
        <v>314</v>
      </c>
      <c r="E17560" s="18" t="s">
        <v>351</v>
      </c>
      <c r="F17560" s="18" t="str">
        <f t="shared" si="550"/>
        <v>Groton-Customer Charge-44593</v>
      </c>
      <c r="G17560" s="11" t="s">
        <v>131</v>
      </c>
      <c r="H17560" s="11" t="s">
        <v>56</v>
      </c>
      <c r="I17560" s="11" t="s">
        <v>56</v>
      </c>
      <c r="J17560" s="11" t="s">
        <v>56</v>
      </c>
      <c r="K17560" s="11" t="str">
        <f>IFERROR(INDEX('EDC Component Dictionary'!$C$5:$C$37,MATCH('Rates Database'!J17560,'EDC Component Dictionary'!$B$5:$B$37,0)), "Energy Supply")</f>
        <v>Distribution System</v>
      </c>
      <c r="L17560" s="12"/>
      <c r="M17560" s="12">
        <v>5.6199999999999903</v>
      </c>
    </row>
    <row r="17561" spans="1:13" x14ac:dyDescent="0.3">
      <c r="A17561" s="18">
        <v>17559</v>
      </c>
      <c r="B17561" s="18">
        <f t="shared" si="549"/>
        <v>2022</v>
      </c>
      <c r="C17561" s="17">
        <v>44593</v>
      </c>
      <c r="D17561" s="18" t="s">
        <v>314</v>
      </c>
      <c r="E17561" s="18" t="s">
        <v>329</v>
      </c>
      <c r="F17561" s="18" t="str">
        <f t="shared" si="550"/>
        <v>Merrimac-Customer Charge-44593</v>
      </c>
      <c r="G17561" s="11" t="s">
        <v>131</v>
      </c>
      <c r="H17561" s="11" t="s">
        <v>56</v>
      </c>
      <c r="I17561" s="11" t="s">
        <v>56</v>
      </c>
      <c r="J17561" s="11" t="s">
        <v>56</v>
      </c>
      <c r="K17561" s="11" t="str">
        <f>IFERROR(INDEX('EDC Component Dictionary'!$C$5:$C$37,MATCH('Rates Database'!J17561,'EDC Component Dictionary'!$B$5:$B$37,0)), "Energy Supply")</f>
        <v>Distribution System</v>
      </c>
      <c r="L17561" s="12"/>
      <c r="M17561" s="12">
        <v>5.5</v>
      </c>
    </row>
    <row r="17562" spans="1:13" x14ac:dyDescent="0.3">
      <c r="A17562" s="18">
        <v>17560</v>
      </c>
      <c r="B17562" s="18">
        <f t="shared" si="549"/>
        <v>2022</v>
      </c>
      <c r="C17562" s="17">
        <v>44593</v>
      </c>
      <c r="D17562" s="18" t="s">
        <v>314</v>
      </c>
      <c r="E17562" s="18" t="s">
        <v>352</v>
      </c>
      <c r="F17562" s="18" t="str">
        <f t="shared" si="550"/>
        <v>Belmont-Customer Charge-44593</v>
      </c>
      <c r="G17562" s="11" t="s">
        <v>131</v>
      </c>
      <c r="H17562" s="11" t="s">
        <v>56</v>
      </c>
      <c r="I17562" s="11" t="s">
        <v>56</v>
      </c>
      <c r="J17562" s="11" t="s">
        <v>56</v>
      </c>
      <c r="K17562" s="11" t="str">
        <f>IFERROR(INDEX('EDC Component Dictionary'!$C$5:$C$37,MATCH('Rates Database'!J17562,'EDC Component Dictionary'!$B$5:$B$37,0)), "Energy Supply")</f>
        <v>Distribution System</v>
      </c>
      <c r="L17562" s="12"/>
      <c r="M17562" s="12">
        <v>10.5999999999999</v>
      </c>
    </row>
    <row r="17563" spans="1:13" x14ac:dyDescent="0.3">
      <c r="A17563" s="18">
        <v>17561</v>
      </c>
      <c r="B17563" s="18">
        <f t="shared" si="549"/>
        <v>2022</v>
      </c>
      <c r="C17563" s="17">
        <v>44593</v>
      </c>
      <c r="D17563" s="18" t="s">
        <v>314</v>
      </c>
      <c r="E17563" s="18" t="s">
        <v>330</v>
      </c>
      <c r="F17563" s="18" t="str">
        <f t="shared" si="550"/>
        <v>Chicopee-Customer Charge-44593</v>
      </c>
      <c r="G17563" s="11" t="s">
        <v>131</v>
      </c>
      <c r="H17563" s="11" t="s">
        <v>56</v>
      </c>
      <c r="I17563" s="11" t="s">
        <v>56</v>
      </c>
      <c r="J17563" s="11" t="s">
        <v>56</v>
      </c>
      <c r="K17563" s="11" t="str">
        <f>IFERROR(INDEX('EDC Component Dictionary'!$C$5:$C$37,MATCH('Rates Database'!J17563,'EDC Component Dictionary'!$B$5:$B$37,0)), "Energy Supply")</f>
        <v>Distribution System</v>
      </c>
      <c r="L17563" s="12"/>
      <c r="M17563" s="12">
        <v>5.5999999999999899</v>
      </c>
    </row>
    <row r="17564" spans="1:13" x14ac:dyDescent="0.3">
      <c r="A17564" s="18">
        <v>17562</v>
      </c>
      <c r="B17564" s="18">
        <f t="shared" si="549"/>
        <v>2022</v>
      </c>
      <c r="C17564" s="17">
        <v>44593</v>
      </c>
      <c r="D17564" s="18" t="s">
        <v>314</v>
      </c>
      <c r="E17564" s="18" t="s">
        <v>331</v>
      </c>
      <c r="F17564" s="18" t="str">
        <f t="shared" si="550"/>
        <v>Marblehead-Customer Charge-44593</v>
      </c>
      <c r="G17564" s="11" t="s">
        <v>131</v>
      </c>
      <c r="H17564" s="11" t="s">
        <v>56</v>
      </c>
      <c r="I17564" s="11" t="s">
        <v>56</v>
      </c>
      <c r="J17564" s="11" t="s">
        <v>56</v>
      </c>
      <c r="K17564" s="11" t="str">
        <f>IFERROR(INDEX('EDC Component Dictionary'!$C$5:$C$37,MATCH('Rates Database'!J17564,'EDC Component Dictionary'!$B$5:$B$37,0)), "Energy Supply")</f>
        <v>Distribution System</v>
      </c>
      <c r="L17564" s="12"/>
      <c r="M17564" s="12">
        <v>2</v>
      </c>
    </row>
    <row r="17565" spans="1:13" x14ac:dyDescent="0.3">
      <c r="A17565" s="18">
        <v>17563</v>
      </c>
      <c r="B17565" s="18">
        <f t="shared" si="549"/>
        <v>2022</v>
      </c>
      <c r="C17565" s="17">
        <v>44593</v>
      </c>
      <c r="D17565" s="18" t="s">
        <v>314</v>
      </c>
      <c r="E17565" s="18" t="s">
        <v>332</v>
      </c>
      <c r="F17565" s="18" t="str">
        <f t="shared" si="550"/>
        <v>Hingham-Customer Charge-44593</v>
      </c>
      <c r="G17565" s="11" t="s">
        <v>131</v>
      </c>
      <c r="H17565" s="11" t="s">
        <v>56</v>
      </c>
      <c r="I17565" s="11" t="s">
        <v>56</v>
      </c>
      <c r="J17565" s="11" t="s">
        <v>56</v>
      </c>
      <c r="K17565" s="11" t="str">
        <f>IFERROR(INDEX('EDC Component Dictionary'!$C$5:$C$37,MATCH('Rates Database'!J17565,'EDC Component Dictionary'!$B$5:$B$37,0)), "Energy Supply")</f>
        <v>Distribution System</v>
      </c>
      <c r="L17565" s="12"/>
      <c r="M17565" s="12">
        <v>7.9739999999999798</v>
      </c>
    </row>
    <row r="17566" spans="1:13" x14ac:dyDescent="0.3">
      <c r="A17566" s="18">
        <v>17564</v>
      </c>
      <c r="B17566" s="18">
        <f t="shared" si="549"/>
        <v>2022</v>
      </c>
      <c r="C17566" s="17">
        <v>44593</v>
      </c>
      <c r="D17566" s="18" t="s">
        <v>314</v>
      </c>
      <c r="E17566" s="18" t="s">
        <v>333</v>
      </c>
      <c r="F17566" s="18" t="str">
        <f t="shared" si="550"/>
        <v>South Hadley-Customer Charge-44593</v>
      </c>
      <c r="G17566" s="11" t="s">
        <v>131</v>
      </c>
      <c r="H17566" s="11" t="s">
        <v>56</v>
      </c>
      <c r="I17566" s="11" t="s">
        <v>56</v>
      </c>
      <c r="J17566" s="11" t="s">
        <v>56</v>
      </c>
      <c r="K17566" s="11" t="str">
        <f>IFERROR(INDEX('EDC Component Dictionary'!$C$5:$C$37,MATCH('Rates Database'!J17566,'EDC Component Dictionary'!$B$5:$B$37,0)), "Energy Supply")</f>
        <v>Distribution System</v>
      </c>
      <c r="L17566" s="12"/>
      <c r="M17566" s="12">
        <v>4.7</v>
      </c>
    </row>
    <row r="17567" spans="1:13" x14ac:dyDescent="0.3">
      <c r="A17567" s="18">
        <v>17565</v>
      </c>
      <c r="B17567" s="18">
        <f t="shared" si="549"/>
        <v>2022</v>
      </c>
      <c r="C17567" s="17">
        <v>44593</v>
      </c>
      <c r="D17567" s="18" t="s">
        <v>314</v>
      </c>
      <c r="E17567" s="18" t="s">
        <v>334</v>
      </c>
      <c r="F17567" s="18" t="str">
        <f t="shared" si="550"/>
        <v>Georgetown-Customer Charge-44593</v>
      </c>
      <c r="G17567" s="11" t="s">
        <v>131</v>
      </c>
      <c r="H17567" s="11" t="s">
        <v>56</v>
      </c>
      <c r="I17567" s="11" t="s">
        <v>56</v>
      </c>
      <c r="J17567" s="11" t="s">
        <v>56</v>
      </c>
      <c r="K17567" s="11" t="str">
        <f>IFERROR(INDEX('EDC Component Dictionary'!$C$5:$C$37,MATCH('Rates Database'!J17567,'EDC Component Dictionary'!$B$5:$B$37,0)), "Energy Supply")</f>
        <v>Distribution System</v>
      </c>
      <c r="L17567" s="12"/>
      <c r="M17567" s="12">
        <v>5.2109999999999799</v>
      </c>
    </row>
    <row r="17568" spans="1:13" x14ac:dyDescent="0.3">
      <c r="A17568" s="18">
        <v>17566</v>
      </c>
      <c r="B17568" s="18">
        <f t="shared" si="549"/>
        <v>2022</v>
      </c>
      <c r="C17568" s="17">
        <v>44593</v>
      </c>
      <c r="D17568" s="18" t="s">
        <v>314</v>
      </c>
      <c r="E17568" s="18" t="s">
        <v>335</v>
      </c>
      <c r="F17568" s="18" t="str">
        <f t="shared" si="550"/>
        <v>Sterling-Customer Charge-44593</v>
      </c>
      <c r="G17568" s="11" t="s">
        <v>131</v>
      </c>
      <c r="H17568" s="11" t="s">
        <v>56</v>
      </c>
      <c r="I17568" s="11" t="s">
        <v>56</v>
      </c>
      <c r="J17568" s="11" t="s">
        <v>56</v>
      </c>
      <c r="K17568" s="11" t="str">
        <f>IFERROR(INDEX('EDC Component Dictionary'!$C$5:$C$37,MATCH('Rates Database'!J17568,'EDC Component Dictionary'!$B$5:$B$37,0)), "Energy Supply")</f>
        <v>Distribution System</v>
      </c>
      <c r="L17568" s="12"/>
      <c r="M17568" s="12">
        <v>4</v>
      </c>
    </row>
    <row r="17569" spans="1:13" x14ac:dyDescent="0.3">
      <c r="A17569" s="18">
        <v>17567</v>
      </c>
      <c r="B17569" s="18">
        <f t="shared" si="549"/>
        <v>2022</v>
      </c>
      <c r="C17569" s="17">
        <v>44593</v>
      </c>
      <c r="D17569" s="18" t="s">
        <v>314</v>
      </c>
      <c r="E17569" s="18" t="s">
        <v>336</v>
      </c>
      <c r="F17569" s="18" t="str">
        <f t="shared" si="550"/>
        <v>Littleton-Customer Charge-44593</v>
      </c>
      <c r="G17569" s="11" t="s">
        <v>131</v>
      </c>
      <c r="H17569" s="11" t="s">
        <v>56</v>
      </c>
      <c r="I17569" s="11" t="s">
        <v>56</v>
      </c>
      <c r="J17569" s="11" t="s">
        <v>56</v>
      </c>
      <c r="K17569" s="11" t="str">
        <f>IFERROR(INDEX('EDC Component Dictionary'!$C$5:$C$37,MATCH('Rates Database'!J17569,'EDC Component Dictionary'!$B$5:$B$37,0)), "Energy Supply")</f>
        <v>Distribution System</v>
      </c>
      <c r="L17569" s="12"/>
      <c r="M17569" s="12">
        <v>3.5000000000000102</v>
      </c>
    </row>
    <row r="17570" spans="1:13" x14ac:dyDescent="0.3">
      <c r="A17570" s="18">
        <v>17568</v>
      </c>
      <c r="B17570" s="18">
        <f t="shared" ref="B17570:B17583" si="551">YEAR(C17570)</f>
        <v>2022</v>
      </c>
      <c r="C17570" s="17">
        <v>44593</v>
      </c>
      <c r="D17570" s="18" t="s">
        <v>314</v>
      </c>
      <c r="E17570" s="18" t="s">
        <v>337</v>
      </c>
      <c r="F17570" s="18" t="str">
        <f t="shared" si="550"/>
        <v>Boylston-Customer Charge-44593</v>
      </c>
      <c r="G17570" s="11" t="s">
        <v>131</v>
      </c>
      <c r="H17570" s="11" t="s">
        <v>56</v>
      </c>
      <c r="I17570" s="11" t="s">
        <v>56</v>
      </c>
      <c r="J17570" s="11" t="s">
        <v>56</v>
      </c>
      <c r="K17570" s="11" t="str">
        <f>IFERROR(INDEX('EDC Component Dictionary'!$C$5:$C$37,MATCH('Rates Database'!J17570,'EDC Component Dictionary'!$B$5:$B$37,0)), "Energy Supply")</f>
        <v>Distribution System</v>
      </c>
      <c r="L17570" s="12"/>
      <c r="M17570" s="12">
        <v>9</v>
      </c>
    </row>
    <row r="17571" spans="1:13" x14ac:dyDescent="0.3">
      <c r="A17571" s="18">
        <v>17569</v>
      </c>
      <c r="B17571" s="18">
        <f t="shared" si="551"/>
        <v>2022</v>
      </c>
      <c r="C17571" s="17">
        <v>44593</v>
      </c>
      <c r="D17571" s="18" t="s">
        <v>314</v>
      </c>
      <c r="E17571" s="18" t="s">
        <v>338</v>
      </c>
      <c r="F17571" s="18" t="str">
        <f t="shared" si="550"/>
        <v>Princeton-Customer Charge-44593</v>
      </c>
      <c r="G17571" s="11" t="s">
        <v>131</v>
      </c>
      <c r="H17571" s="11" t="s">
        <v>56</v>
      </c>
      <c r="I17571" s="11" t="s">
        <v>56</v>
      </c>
      <c r="J17571" s="11" t="s">
        <v>56</v>
      </c>
      <c r="K17571" s="11" t="str">
        <f>IFERROR(INDEX('EDC Component Dictionary'!$C$5:$C$37,MATCH('Rates Database'!J17571,'EDC Component Dictionary'!$B$5:$B$37,0)), "Energy Supply")</f>
        <v>Distribution System</v>
      </c>
      <c r="L17571" s="12"/>
      <c r="M17571" s="12">
        <v>8.9500000000000099</v>
      </c>
    </row>
    <row r="17572" spans="1:13" x14ac:dyDescent="0.3">
      <c r="A17572" s="18">
        <v>17570</v>
      </c>
      <c r="B17572" s="18">
        <f t="shared" si="551"/>
        <v>2022</v>
      </c>
      <c r="C17572" s="17">
        <v>44593</v>
      </c>
      <c r="D17572" s="18" t="s">
        <v>314</v>
      </c>
      <c r="E17572" s="18" t="s">
        <v>347</v>
      </c>
      <c r="F17572" s="18" t="str">
        <f t="shared" si="550"/>
        <v>Middleborough-Customer Charge-44593</v>
      </c>
      <c r="G17572" s="11" t="s">
        <v>131</v>
      </c>
      <c r="H17572" s="11" t="s">
        <v>56</v>
      </c>
      <c r="I17572" s="11" t="s">
        <v>56</v>
      </c>
      <c r="J17572" s="11" t="s">
        <v>56</v>
      </c>
      <c r="K17572" s="11" t="str">
        <f>IFERROR(INDEX('EDC Component Dictionary'!$C$5:$C$37,MATCH('Rates Database'!J17572,'EDC Component Dictionary'!$B$5:$B$37,0)), "Energy Supply")</f>
        <v>Distribution System</v>
      </c>
      <c r="L17572" s="12"/>
      <c r="M17572" s="12">
        <v>4.5049999999999901</v>
      </c>
    </row>
    <row r="17573" spans="1:13" x14ac:dyDescent="0.3">
      <c r="A17573" s="18">
        <v>17571</v>
      </c>
      <c r="B17573" s="18">
        <f t="shared" si="551"/>
        <v>2022</v>
      </c>
      <c r="C17573" s="17">
        <v>44593</v>
      </c>
      <c r="D17573" s="18" t="s">
        <v>314</v>
      </c>
      <c r="E17573" s="18" t="s">
        <v>339</v>
      </c>
      <c r="F17573" s="18" t="str">
        <f t="shared" si="550"/>
        <v>Rowley-Customer Charge-44593</v>
      </c>
      <c r="G17573" s="11" t="s">
        <v>131</v>
      </c>
      <c r="H17573" s="11" t="s">
        <v>56</v>
      </c>
      <c r="I17573" s="11" t="s">
        <v>56</v>
      </c>
      <c r="J17573" s="11" t="s">
        <v>56</v>
      </c>
      <c r="K17573" s="11" t="str">
        <f>IFERROR(INDEX('EDC Component Dictionary'!$C$5:$C$37,MATCH('Rates Database'!J17573,'EDC Component Dictionary'!$B$5:$B$37,0)), "Energy Supply")</f>
        <v>Distribution System</v>
      </c>
      <c r="L17573" s="12"/>
      <c r="M17573" s="12">
        <v>4</v>
      </c>
    </row>
    <row r="17574" spans="1:13" x14ac:dyDescent="0.3">
      <c r="A17574" s="18">
        <v>17572</v>
      </c>
      <c r="B17574" s="18">
        <f t="shared" si="551"/>
        <v>2022</v>
      </c>
      <c r="C17574" s="17">
        <v>44593</v>
      </c>
      <c r="D17574" s="18" t="s">
        <v>314</v>
      </c>
      <c r="E17574" s="18" t="s">
        <v>353</v>
      </c>
      <c r="F17574" s="18" t="str">
        <f t="shared" si="550"/>
        <v>Concord-Customer Charge-44593</v>
      </c>
      <c r="G17574" s="11" t="s">
        <v>131</v>
      </c>
      <c r="H17574" s="11" t="s">
        <v>56</v>
      </c>
      <c r="I17574" s="11" t="s">
        <v>56</v>
      </c>
      <c r="J17574" s="11" t="s">
        <v>56</v>
      </c>
      <c r="K17574" s="11" t="str">
        <f>IFERROR(INDEX('EDC Component Dictionary'!$C$5:$C$37,MATCH('Rates Database'!J17574,'EDC Component Dictionary'!$B$5:$B$37,0)), "Energy Supply")</f>
        <v>Distribution System</v>
      </c>
      <c r="L17574" s="12"/>
      <c r="M17574" s="12">
        <v>15.910124999999899</v>
      </c>
    </row>
    <row r="17575" spans="1:13" x14ac:dyDescent="0.3">
      <c r="A17575" s="18">
        <v>17573</v>
      </c>
      <c r="B17575" s="18">
        <f t="shared" si="551"/>
        <v>2022</v>
      </c>
      <c r="C17575" s="17">
        <v>44593</v>
      </c>
      <c r="D17575" s="18" t="s">
        <v>314</v>
      </c>
      <c r="E17575" s="18" t="s">
        <v>340</v>
      </c>
      <c r="F17575" s="18" t="str">
        <f t="shared" si="550"/>
        <v>Wakefield-Customer Charge-44593</v>
      </c>
      <c r="G17575" s="11" t="s">
        <v>131</v>
      </c>
      <c r="H17575" s="11" t="s">
        <v>56</v>
      </c>
      <c r="I17575" s="11" t="s">
        <v>56</v>
      </c>
      <c r="J17575" s="11" t="s">
        <v>56</v>
      </c>
      <c r="K17575" s="11" t="str">
        <f>IFERROR(INDEX('EDC Component Dictionary'!$C$5:$C$37,MATCH('Rates Database'!J17575,'EDC Component Dictionary'!$B$5:$B$37,0)), "Energy Supply")</f>
        <v>Distribution System</v>
      </c>
      <c r="L17575" s="12"/>
      <c r="M17575" s="12">
        <v>6</v>
      </c>
    </row>
    <row r="17576" spans="1:13" x14ac:dyDescent="0.3">
      <c r="A17576" s="18">
        <v>17574</v>
      </c>
      <c r="B17576" s="18">
        <f t="shared" si="551"/>
        <v>2022</v>
      </c>
      <c r="C17576" s="17">
        <v>44593</v>
      </c>
      <c r="D17576" s="18" t="s">
        <v>314</v>
      </c>
      <c r="E17576" s="18" t="s">
        <v>341</v>
      </c>
      <c r="F17576" s="18" t="str">
        <f t="shared" si="550"/>
        <v>Hull-Customer Charge-44593</v>
      </c>
      <c r="G17576" s="11" t="s">
        <v>131</v>
      </c>
      <c r="H17576" s="11" t="s">
        <v>56</v>
      </c>
      <c r="I17576" s="11" t="s">
        <v>56</v>
      </c>
      <c r="J17576" s="11" t="s">
        <v>56</v>
      </c>
      <c r="K17576" s="11" t="str">
        <f>IFERROR(INDEX('EDC Component Dictionary'!$C$5:$C$37,MATCH('Rates Database'!J17576,'EDC Component Dictionary'!$B$5:$B$37,0)), "Energy Supply")</f>
        <v>Distribution System</v>
      </c>
      <c r="L17576" s="12"/>
      <c r="M17576" s="12">
        <v>12.0689999999999</v>
      </c>
    </row>
    <row r="17577" spans="1:13" x14ac:dyDescent="0.3">
      <c r="A17577" s="18">
        <v>17575</v>
      </c>
      <c r="B17577" s="18">
        <f t="shared" si="551"/>
        <v>2022</v>
      </c>
      <c r="C17577" s="17">
        <v>44593</v>
      </c>
      <c r="D17577" s="18" t="s">
        <v>314</v>
      </c>
      <c r="E17577" s="18" t="s">
        <v>342</v>
      </c>
      <c r="F17577" s="18" t="str">
        <f t="shared" si="550"/>
        <v>North Attleborough-Customer Charge-44593</v>
      </c>
      <c r="G17577" s="11" t="s">
        <v>131</v>
      </c>
      <c r="H17577" s="11" t="s">
        <v>56</v>
      </c>
      <c r="I17577" s="11" t="s">
        <v>56</v>
      </c>
      <c r="J17577" s="11" t="s">
        <v>56</v>
      </c>
      <c r="K17577" s="11" t="str">
        <f>IFERROR(INDEX('EDC Component Dictionary'!$C$5:$C$37,MATCH('Rates Database'!J17577,'EDC Component Dictionary'!$B$5:$B$37,0)), "Energy Supply")</f>
        <v>Distribution System</v>
      </c>
      <c r="L17577" s="12"/>
      <c r="M17577" s="12">
        <v>9.2880000000000091</v>
      </c>
    </row>
    <row r="17578" spans="1:13" x14ac:dyDescent="0.3">
      <c r="A17578" s="18">
        <v>17576</v>
      </c>
      <c r="B17578" s="18">
        <f t="shared" si="551"/>
        <v>2022</v>
      </c>
      <c r="C17578" s="17">
        <v>44593</v>
      </c>
      <c r="D17578" s="18" t="s">
        <v>314</v>
      </c>
      <c r="E17578" s="18" t="s">
        <v>343</v>
      </c>
      <c r="F17578" s="18" t="str">
        <f t="shared" si="550"/>
        <v>Holden-Customer Charge-44593</v>
      </c>
      <c r="G17578" s="11" t="s">
        <v>131</v>
      </c>
      <c r="H17578" s="11" t="s">
        <v>56</v>
      </c>
      <c r="I17578" s="11" t="s">
        <v>56</v>
      </c>
      <c r="J17578" s="11" t="s">
        <v>56</v>
      </c>
      <c r="K17578" s="11" t="str">
        <f>IFERROR(INDEX('EDC Component Dictionary'!$C$5:$C$37,MATCH('Rates Database'!J17578,'EDC Component Dictionary'!$B$5:$B$37,0)), "Energy Supply")</f>
        <v>Distribution System</v>
      </c>
      <c r="L17578" s="12"/>
      <c r="M17578" s="12">
        <v>4.25</v>
      </c>
    </row>
    <row r="17579" spans="1:13" x14ac:dyDescent="0.3">
      <c r="A17579" s="18">
        <v>17577</v>
      </c>
      <c r="B17579" s="18">
        <f t="shared" si="551"/>
        <v>2022</v>
      </c>
      <c r="C17579" s="17">
        <v>44593</v>
      </c>
      <c r="D17579" s="18" t="s">
        <v>314</v>
      </c>
      <c r="E17579" s="18" t="s">
        <v>354</v>
      </c>
      <c r="F17579" s="18" t="str">
        <f t="shared" si="550"/>
        <v>Taunton-Customer Charge-44593</v>
      </c>
      <c r="G17579" s="11" t="s">
        <v>131</v>
      </c>
      <c r="H17579" s="11" t="s">
        <v>56</v>
      </c>
      <c r="I17579" s="11" t="s">
        <v>56</v>
      </c>
      <c r="J17579" s="11" t="s">
        <v>56</v>
      </c>
      <c r="K17579" s="11" t="str">
        <f>IFERROR(INDEX('EDC Component Dictionary'!$C$5:$C$37,MATCH('Rates Database'!J17579,'EDC Component Dictionary'!$B$5:$B$37,0)), "Energy Supply")</f>
        <v>Distribution System</v>
      </c>
      <c r="L17579" s="12"/>
      <c r="M17579" s="12">
        <v>9.2244999999999902</v>
      </c>
    </row>
    <row r="17580" spans="1:13" x14ac:dyDescent="0.3">
      <c r="A17580" s="18">
        <v>17578</v>
      </c>
      <c r="B17580" s="18">
        <f t="shared" si="551"/>
        <v>2022</v>
      </c>
      <c r="C17580" s="17">
        <v>44593</v>
      </c>
      <c r="D17580" s="18" t="s">
        <v>314</v>
      </c>
      <c r="E17580" s="18" t="s">
        <v>344</v>
      </c>
      <c r="F17580" s="18" t="str">
        <f t="shared" si="550"/>
        <v>Norwood-Customer Charge-44593</v>
      </c>
      <c r="G17580" s="11" t="s">
        <v>131</v>
      </c>
      <c r="H17580" s="11" t="s">
        <v>56</v>
      </c>
      <c r="I17580" s="11" t="s">
        <v>56</v>
      </c>
      <c r="J17580" s="11" t="s">
        <v>56</v>
      </c>
      <c r="K17580" s="11" t="str">
        <f>IFERROR(INDEX('EDC Component Dictionary'!$C$5:$C$37,MATCH('Rates Database'!J17580,'EDC Component Dictionary'!$B$5:$B$37,0)), "Energy Supply")</f>
        <v>Distribution System</v>
      </c>
      <c r="L17580" s="12"/>
      <c r="M17580" s="12">
        <v>9</v>
      </c>
    </row>
    <row r="17581" spans="1:13" x14ac:dyDescent="0.3">
      <c r="A17581" s="18">
        <v>17579</v>
      </c>
      <c r="B17581" s="18">
        <f t="shared" si="551"/>
        <v>2022</v>
      </c>
      <c r="C17581" s="17">
        <v>44593</v>
      </c>
      <c r="D17581" s="18" t="s">
        <v>314</v>
      </c>
      <c r="E17581" s="18" t="s">
        <v>355</v>
      </c>
      <c r="F17581" s="18" t="str">
        <f t="shared" si="550"/>
        <v>Wellesley-Customer Charge-44593</v>
      </c>
      <c r="G17581" s="11" t="s">
        <v>131</v>
      </c>
      <c r="H17581" s="11" t="s">
        <v>56</v>
      </c>
      <c r="I17581" s="11" t="s">
        <v>56</v>
      </c>
      <c r="J17581" s="11" t="s">
        <v>56</v>
      </c>
      <c r="K17581" s="11" t="str">
        <f>IFERROR(INDEX('EDC Component Dictionary'!$C$5:$C$37,MATCH('Rates Database'!J17581,'EDC Component Dictionary'!$B$5:$B$37,0)), "Energy Supply")</f>
        <v>Distribution System</v>
      </c>
      <c r="L17581" s="12"/>
      <c r="M17581" s="12">
        <v>2.5935000000000001</v>
      </c>
    </row>
    <row r="17582" spans="1:13" x14ac:dyDescent="0.3">
      <c r="A17582" s="18">
        <v>17580</v>
      </c>
      <c r="B17582" s="18">
        <f t="shared" si="551"/>
        <v>2022</v>
      </c>
      <c r="C17582" s="17">
        <v>44593</v>
      </c>
      <c r="D17582" s="18" t="s">
        <v>314</v>
      </c>
      <c r="E17582" s="18" t="s">
        <v>345</v>
      </c>
      <c r="F17582" s="18" t="str">
        <f t="shared" si="550"/>
        <v>Russell-Customer Charge-44593</v>
      </c>
      <c r="G17582" s="11" t="s">
        <v>131</v>
      </c>
      <c r="H17582" s="11" t="s">
        <v>56</v>
      </c>
      <c r="I17582" s="11" t="s">
        <v>56</v>
      </c>
      <c r="J17582" s="11" t="s">
        <v>56</v>
      </c>
      <c r="K17582" s="11" t="str">
        <f>IFERROR(INDEX('EDC Component Dictionary'!$C$5:$C$37,MATCH('Rates Database'!J17582,'EDC Component Dictionary'!$B$5:$B$37,0)), "Energy Supply")</f>
        <v>Distribution System</v>
      </c>
      <c r="L17582" s="12"/>
      <c r="M17582" s="12">
        <v>8</v>
      </c>
    </row>
    <row r="17583" spans="1:13" x14ac:dyDescent="0.3">
      <c r="A17583" s="18">
        <v>17581</v>
      </c>
      <c r="B17583" s="18">
        <f t="shared" si="551"/>
        <v>2022</v>
      </c>
      <c r="C17583" s="17">
        <v>44593</v>
      </c>
      <c r="D17583" s="18" t="s">
        <v>314</v>
      </c>
      <c r="E17583" s="18" t="s">
        <v>346</v>
      </c>
      <c r="F17583" s="18" t="str">
        <f t="shared" si="550"/>
        <v>Chester-Customer Charge-44593</v>
      </c>
      <c r="G17583" s="11" t="s">
        <v>131</v>
      </c>
      <c r="H17583" s="11" t="s">
        <v>56</v>
      </c>
      <c r="I17583" s="11" t="s">
        <v>56</v>
      </c>
      <c r="J17583" s="11" t="s">
        <v>56</v>
      </c>
      <c r="K17583" s="11" t="str">
        <f>IFERROR(INDEX('EDC Component Dictionary'!$C$5:$C$37,MATCH('Rates Database'!J17583,'EDC Component Dictionary'!$B$5:$B$37,0)), "Energy Supply")</f>
        <v>Distribution System</v>
      </c>
      <c r="L17583" s="12"/>
      <c r="M17583" s="12">
        <v>5.9849999999999897</v>
      </c>
    </row>
  </sheetData>
  <autoFilter ref="A2:M17583" xr:uid="{694E055E-74B6-F444-99AD-4F5EA0C3DDA6}"/>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30C04-6523-4C49-BDFE-48B2D84443AD}">
  <dimension ref="A1"/>
  <sheetViews>
    <sheetView workbookViewId="0"/>
  </sheetViews>
  <sheetFormatPr defaultColWidth="11.375" defaultRowHeight="11.4" x14ac:dyDescent="0.2"/>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1096-9DB2-5B4C-8557-6B2E236290C6}">
  <sheetPr>
    <tabColor theme="7" tint="0.79998168889431442"/>
  </sheetPr>
  <dimension ref="B2:D173"/>
  <sheetViews>
    <sheetView showGridLines="0" zoomScale="150" zoomScaleNormal="150" workbookViewId="0"/>
  </sheetViews>
  <sheetFormatPr defaultColWidth="11.375" defaultRowHeight="11.4" x14ac:dyDescent="0.2"/>
  <cols>
    <col min="2" max="2" width="50.625" bestFit="1" customWidth="1"/>
    <col min="3" max="3" width="30.625" bestFit="1" customWidth="1"/>
    <col min="4" max="4" width="18" bestFit="1" customWidth="1"/>
  </cols>
  <sheetData>
    <row r="2" spans="2:4" ht="18" thickBot="1" x14ac:dyDescent="0.25">
      <c r="B2" s="26" t="s">
        <v>393</v>
      </c>
      <c r="C2" s="26"/>
      <c r="D2" s="26"/>
    </row>
    <row r="3" spans="2:4" ht="13.2" x14ac:dyDescent="0.2">
      <c r="B3" s="1" t="s">
        <v>63</v>
      </c>
      <c r="C3" s="1" t="s">
        <v>128</v>
      </c>
      <c r="D3" s="1" t="s">
        <v>127</v>
      </c>
    </row>
    <row r="4" spans="2:4" x14ac:dyDescent="0.2">
      <c r="B4" s="2" t="str" cm="1">
        <f t="array" ref="B4:B173">_xlfn.UNIQUE(_xlfn._xlws.FILTER('Rates Database'!$J$2:$J$50000,('Rates Database'!$D$2:$D$50000="Electric Distribution Company")))</f>
        <v>Base Distribution</v>
      </c>
      <c r="C4" s="2" t="str">
        <f>INDEX('Rates Database'!$I$2:$I$50000,MATCH($B4,'Rates Database'!$J$2:$J$50000,0))</f>
        <v>Total Distribution</v>
      </c>
      <c r="D4" s="2" t="str">
        <f>INDEX('Rates Database'!$H$2:$H$50000,MATCH($B4,'Rates Database'!$J$2:$J$50000,0))</f>
        <v>Retail Delivery</v>
      </c>
    </row>
    <row r="5" spans="2:4" x14ac:dyDescent="0.2">
      <c r="B5" s="2" t="str">
        <v>Exogenous Cost Adjustment (ECA)</v>
      </c>
      <c r="C5" s="2" t="str">
        <f>INDEX('Rates Database'!$I$2:$I$50000,MATCH($B5,'Rates Database'!$J$2:$J$50000,0))</f>
        <v>Total Distribution</v>
      </c>
      <c r="D5" s="2" t="str">
        <f>INDEX('Rates Database'!$H$2:$H$50000,MATCH($B5,'Rates Database'!$J$2:$J$50000,0))</f>
        <v>Retail Delivery</v>
      </c>
    </row>
    <row r="6" spans="2:4" x14ac:dyDescent="0.2">
      <c r="B6" s="2" t="str">
        <v>Pension Adjustment Factor (PCA)</v>
      </c>
      <c r="C6" s="2" t="str">
        <f>INDEX('Rates Database'!$I$2:$I$50000,MATCH($B6,'Rates Database'!$J$2:$J$50000,0))</f>
        <v>Total Distribution</v>
      </c>
      <c r="D6" s="2" t="str">
        <f>INDEX('Rates Database'!$H$2:$H$50000,MATCH($B6,'Rates Database'!$J$2:$J$50000,0))</f>
        <v>Retail Delivery</v>
      </c>
    </row>
    <row r="7" spans="2:4" x14ac:dyDescent="0.2">
      <c r="B7" s="2" t="str">
        <v>Residential Assistance Adjustment Factor (RAAF)</v>
      </c>
      <c r="C7" s="2" t="str">
        <f>INDEX('Rates Database'!$I$2:$I$50000,MATCH($B7,'Rates Database'!$J$2:$J$50000,0))</f>
        <v>Total Distribution</v>
      </c>
      <c r="D7" s="2" t="str">
        <f>INDEX('Rates Database'!$H$2:$H$50000,MATCH($B7,'Rates Database'!$J$2:$J$50000,0))</f>
        <v>Retail Delivery</v>
      </c>
    </row>
    <row r="8" spans="2:4" x14ac:dyDescent="0.2">
      <c r="B8" s="2" t="str">
        <v>Net Metering Recovery Surcharge (NMRS)</v>
      </c>
      <c r="C8" s="2" t="str">
        <f>INDEX('Rates Database'!$I$2:$I$50000,MATCH($B8,'Rates Database'!$J$2:$J$50000,0))</f>
        <v>Total Distribution</v>
      </c>
      <c r="D8" s="2" t="str">
        <f>INDEX('Rates Database'!$H$2:$H$50000,MATCH($B8,'Rates Database'!$J$2:$J$50000,0))</f>
        <v>Retail Delivery</v>
      </c>
    </row>
    <row r="9" spans="2:4" x14ac:dyDescent="0.2">
      <c r="B9" s="2" t="str">
        <v>Attorney General Consulting Expense (AGCE)</v>
      </c>
      <c r="C9" s="2" t="str">
        <f>INDEX('Rates Database'!$I$2:$I$50000,MATCH($B9,'Rates Database'!$J$2:$J$50000,0))</f>
        <v>Total Distribution</v>
      </c>
      <c r="D9" s="2" t="str">
        <f>INDEX('Rates Database'!$H$2:$H$50000,MATCH($B9,'Rates Database'!$J$2:$J$50000,0))</f>
        <v>Retail Delivery</v>
      </c>
    </row>
    <row r="10" spans="2:4" x14ac:dyDescent="0.2">
      <c r="B10" s="2" t="str">
        <v>Long-Term Rewable Contract Adjustment (LTRCA)</v>
      </c>
      <c r="C10" s="2" t="str">
        <f>INDEX('Rates Database'!$I$2:$I$50000,MATCH($B10,'Rates Database'!$J$2:$J$50000,0))</f>
        <v>Total Distribution</v>
      </c>
      <c r="D10" s="2" t="str">
        <f>INDEX('Rates Database'!$H$2:$H$50000,MATCH($B10,'Rates Database'!$J$2:$J$50000,0))</f>
        <v>Retail Delivery</v>
      </c>
    </row>
    <row r="11" spans="2:4" x14ac:dyDescent="0.2">
      <c r="B11" s="2" t="str">
        <v>Solar Cost Adjustment Factor (SCAF)</v>
      </c>
      <c r="C11" s="2" t="str">
        <f>INDEX('Rates Database'!$I$2:$I$50000,MATCH($B11,'Rates Database'!$J$2:$J$50000,0))</f>
        <v>Total Distribution</v>
      </c>
      <c r="D11" s="2" t="str">
        <f>INDEX('Rates Database'!$H$2:$H$50000,MATCH($B11,'Rates Database'!$J$2:$J$50000,0))</f>
        <v>Retail Delivery</v>
      </c>
    </row>
    <row r="12" spans="2:4" x14ac:dyDescent="0.2">
      <c r="B12" s="2" t="str">
        <v>Basic Service Adjustment Factor (BSAF)</v>
      </c>
      <c r="C12" s="2" t="str">
        <f>INDEX('Rates Database'!$I$2:$I$50000,MATCH($B12,'Rates Database'!$J$2:$J$50000,0))</f>
        <v>Total Distribution</v>
      </c>
      <c r="D12" s="2" t="str">
        <f>INDEX('Rates Database'!$H$2:$H$50000,MATCH($B12,'Rates Database'!$J$2:$J$50000,0))</f>
        <v>Retail Delivery</v>
      </c>
    </row>
    <row r="13" spans="2:4" x14ac:dyDescent="0.2">
      <c r="B13" s="2" t="str">
        <v>Solar Expansion Cost Recovery Factor (SECRF)</v>
      </c>
      <c r="C13" s="2" t="str">
        <f>INDEX('Rates Database'!$I$2:$I$50000,MATCH($B13,'Rates Database'!$J$2:$J$50000,0))</f>
        <v>Total Distribution</v>
      </c>
      <c r="D13" s="2" t="str">
        <f>INDEX('Rates Database'!$H$2:$H$50000,MATCH($B13,'Rates Database'!$J$2:$J$50000,0))</f>
        <v>Retail Delivery</v>
      </c>
    </row>
    <row r="14" spans="2:4" x14ac:dyDescent="0.2">
      <c r="B14" s="2" t="str">
        <v>Vegetation Management Factor (VMF)</v>
      </c>
      <c r="C14" s="2" t="str">
        <f>INDEX('Rates Database'!$I$2:$I$50000,MATCH($B14,'Rates Database'!$J$2:$J$50000,0))</f>
        <v>Total Distribution</v>
      </c>
      <c r="D14" s="2" t="str">
        <f>INDEX('Rates Database'!$H$2:$H$50000,MATCH($B14,'Rates Database'!$J$2:$J$50000,0))</f>
        <v>Retail Delivery</v>
      </c>
    </row>
    <row r="15" spans="2:4" x14ac:dyDescent="0.2">
      <c r="B15" s="2" t="str">
        <v>Grid Modernization Factor (GMF)</v>
      </c>
      <c r="C15" s="2" t="str">
        <f>INDEX('Rates Database'!$I$2:$I$50000,MATCH($B15,'Rates Database'!$J$2:$J$50000,0))</f>
        <v>Total Distribution</v>
      </c>
      <c r="D15" s="2" t="str">
        <f>INDEX('Rates Database'!$H$2:$H$50000,MATCH($B15,'Rates Database'!$J$2:$J$50000,0))</f>
        <v>Retail Delivery</v>
      </c>
    </row>
    <row r="16" spans="2:4" x14ac:dyDescent="0.2">
      <c r="B16" s="2" t="str">
        <v>Tax Act Credit Factor (TACF)</v>
      </c>
      <c r="C16" s="2" t="str">
        <f>INDEX('Rates Database'!$I$2:$I$50000,MATCH($B16,'Rates Database'!$J$2:$J$50000,0))</f>
        <v>Total Distribution</v>
      </c>
      <c r="D16" s="2" t="str">
        <f>INDEX('Rates Database'!$H$2:$H$50000,MATCH($B16,'Rates Database'!$J$2:$J$50000,0))</f>
        <v>Retail Delivery</v>
      </c>
    </row>
    <row r="17" spans="2:4" x14ac:dyDescent="0.2">
      <c r="B17" s="2" t="str">
        <v>Advanced Metering Infrastructure (AMI)</v>
      </c>
      <c r="C17" s="2" t="str">
        <f>INDEX('Rates Database'!$I$2:$I$50000,MATCH($B17,'Rates Database'!$J$2:$J$50000,0))</f>
        <v>Total Distribution</v>
      </c>
      <c r="D17" s="2" t="str">
        <f>INDEX('Rates Database'!$H$2:$H$50000,MATCH($B17,'Rates Database'!$J$2:$J$50000,0))</f>
        <v>Retail Delivery</v>
      </c>
    </row>
    <row r="18" spans="2:4" x14ac:dyDescent="0.2">
      <c r="B18" s="2" t="str">
        <v>Storm Cost Recovery Adjustment Factor (SCRAF)</v>
      </c>
      <c r="C18" s="2" t="str">
        <f>INDEX('Rates Database'!$I$2:$I$50000,MATCH($B18,'Rates Database'!$J$2:$J$50000,0))</f>
        <v>Total Distribution</v>
      </c>
      <c r="D18" s="2" t="str">
        <f>INDEX('Rates Database'!$H$2:$H$50000,MATCH($B18,'Rates Database'!$J$2:$J$50000,0))</f>
        <v>Retail Delivery</v>
      </c>
    </row>
    <row r="19" spans="2:4" x14ac:dyDescent="0.2">
      <c r="B19" s="2" t="str">
        <v>Revenue Decoupling Adjustment Factor (RDAF)</v>
      </c>
      <c r="C19" s="2" t="str">
        <f>INDEX('Rates Database'!$I$2:$I$50000,MATCH($B19,'Rates Database'!$J$2:$J$50000,0))</f>
        <v>Revenue Decoupling</v>
      </c>
      <c r="D19" s="2" t="str">
        <f>INDEX('Rates Database'!$H$2:$H$50000,MATCH($B19,'Rates Database'!$J$2:$J$50000,0))</f>
        <v>Retail Delivery</v>
      </c>
    </row>
    <row r="20" spans="2:4" x14ac:dyDescent="0.2">
      <c r="B20" s="2" t="str">
        <v>Distributed Solar (SMART)</v>
      </c>
      <c r="C20" s="2" t="str">
        <f>INDEX('Rates Database'!$I$2:$I$50000,MATCH($B20,'Rates Database'!$J$2:$J$50000,0))</f>
        <v>Distributed Solar (SMART)</v>
      </c>
      <c r="D20" s="2" t="str">
        <f>INDEX('Rates Database'!$H$2:$H$50000,MATCH($B20,'Rates Database'!$J$2:$J$50000,0))</f>
        <v>Retail Delivery</v>
      </c>
    </row>
    <row r="21" spans="2:4" x14ac:dyDescent="0.2">
      <c r="B21" s="2" t="str">
        <v>Base Transition</v>
      </c>
      <c r="C21" s="2" t="str">
        <f>INDEX('Rates Database'!$I$2:$I$50000,MATCH($B21,'Rates Database'!$J$2:$J$50000,0))</f>
        <v>Transition</v>
      </c>
      <c r="D21" s="2" t="str">
        <f>INDEX('Rates Database'!$H$2:$H$50000,MATCH($B21,'Rates Database'!$J$2:$J$50000,0))</f>
        <v>Retail Delivery</v>
      </c>
    </row>
    <row r="22" spans="2:4" x14ac:dyDescent="0.2">
      <c r="B22" s="2" t="str">
        <v>Base Transmission</v>
      </c>
      <c r="C22" s="2" t="str">
        <f>INDEX('Rates Database'!$I$2:$I$50000,MATCH($B22,'Rates Database'!$J$2:$J$50000,0))</f>
        <v>Transmission</v>
      </c>
      <c r="D22" s="2" t="str">
        <f>INDEX('Rates Database'!$H$2:$H$50000,MATCH($B22,'Rates Database'!$J$2:$J$50000,0))</f>
        <v>Retail Delivery</v>
      </c>
    </row>
    <row r="23" spans="2:4" x14ac:dyDescent="0.2">
      <c r="B23" s="2" t="str">
        <v>Energy Efficiency System Benefits Charge (EESBC)</v>
      </c>
      <c r="C23" s="2" t="str">
        <f>INDEX('Rates Database'!$I$2:$I$50000,MATCH($B23,'Rates Database'!$J$2:$J$50000,0))</f>
        <v>Energy Efficiency Charge (EEC)</v>
      </c>
      <c r="D23" s="2" t="str">
        <f>INDEX('Rates Database'!$H$2:$H$50000,MATCH($B23,'Rates Database'!$J$2:$J$50000,0))</f>
        <v>Retail Delivery</v>
      </c>
    </row>
    <row r="24" spans="2:4" x14ac:dyDescent="0.2">
      <c r="B24" s="2" t="str">
        <v>Energy Efficiency Reconciliation Factor (EERF)</v>
      </c>
      <c r="C24" s="2" t="str">
        <f>INDEX('Rates Database'!$I$2:$I$50000,MATCH($B24,'Rates Database'!$J$2:$J$50000,0))</f>
        <v>Energy Efficiency Charge (EEC)</v>
      </c>
      <c r="D24" s="2" t="str">
        <f>INDEX('Rates Database'!$H$2:$H$50000,MATCH($B24,'Rates Database'!$J$2:$J$50000,0))</f>
        <v>Retail Delivery</v>
      </c>
    </row>
    <row r="25" spans="2:4" x14ac:dyDescent="0.2">
      <c r="B25" s="2" t="str">
        <v>Renewable Energy</v>
      </c>
      <c r="C25" s="2" t="str">
        <f>INDEX('Rates Database'!$I$2:$I$50000,MATCH($B25,'Rates Database'!$J$2:$J$50000,0))</f>
        <v>Renewable Energy</v>
      </c>
      <c r="D25" s="2" t="str">
        <f>INDEX('Rates Database'!$H$2:$H$50000,MATCH($B25,'Rates Database'!$J$2:$J$50000,0))</f>
        <v>Retail Delivery</v>
      </c>
    </row>
    <row r="26" spans="2:4" x14ac:dyDescent="0.2">
      <c r="B26" s="2" t="str">
        <v>Service Quality (SQ)</v>
      </c>
      <c r="C26" s="2" t="str">
        <f>INDEX('Rates Database'!$I$2:$I$50000,MATCH($B26,'Rates Database'!$J$2:$J$50000,0))</f>
        <v>Total Distribution</v>
      </c>
      <c r="D26" s="2" t="str">
        <f>INDEX('Rates Database'!$H$2:$H$50000,MATCH($B26,'Rates Database'!$J$2:$J$50000,0))</f>
        <v>Retail Delivery</v>
      </c>
    </row>
    <row r="27" spans="2:4" x14ac:dyDescent="0.2">
      <c r="B27" s="2" t="str">
        <v>Capital Cost Adjustment (CCA)</v>
      </c>
      <c r="C27" s="2" t="str">
        <f>INDEX('Rates Database'!$I$2:$I$50000,MATCH($B27,'Rates Database'!$J$2:$J$50000,0))</f>
        <v>Total Distribution</v>
      </c>
      <c r="D27" s="2" t="str">
        <f>INDEX('Rates Database'!$H$2:$H$50000,MATCH($B27,'Rates Database'!$J$2:$J$50000,0))</f>
        <v>Retail Delivery</v>
      </c>
    </row>
    <row r="28" spans="2:4" x14ac:dyDescent="0.2">
      <c r="B28" s="2" t="str">
        <v>Transmission Service Cost Adjustment (TSCA)</v>
      </c>
      <c r="C28" s="2" t="str">
        <f>INDEX('Rates Database'!$I$2:$I$50000,MATCH($B28,'Rates Database'!$J$2:$J$50000,0))</f>
        <v>Transmission</v>
      </c>
      <c r="D28" s="2" t="str">
        <f>INDEX('Rates Database'!$H$2:$H$50000,MATCH($B28,'Rates Database'!$J$2:$J$50000,0))</f>
        <v>Retail Delivery</v>
      </c>
    </row>
    <row r="29" spans="2:4" x14ac:dyDescent="0.2">
      <c r="B29" s="2" t="str">
        <v>Base Transmission - External</v>
      </c>
      <c r="C29" s="2" t="str">
        <f>INDEX('Rates Database'!$I$2:$I$50000,MATCH($B29,'Rates Database'!$J$2:$J$50000,0))</f>
        <v>Transmission</v>
      </c>
      <c r="D29" s="2" t="str">
        <f>INDEX('Rates Database'!$H$2:$H$50000,MATCH($B29,'Rates Database'!$J$2:$J$50000,0))</f>
        <v>Retail Delivery</v>
      </c>
    </row>
    <row r="30" spans="2:4" x14ac:dyDescent="0.2">
      <c r="B30" s="2" t="str">
        <v>Smart Grid Distribution Adjustment Factor (SGDAF)</v>
      </c>
      <c r="C30" s="2" t="str">
        <f>INDEX('Rates Database'!$I$2:$I$50000,MATCH($B30,'Rates Database'!$J$2:$J$50000,0))</f>
        <v>Total Distribution</v>
      </c>
      <c r="D30" s="2" t="str">
        <f>INDEX('Rates Database'!$H$2:$H$50000,MATCH($B30,'Rates Database'!$J$2:$J$50000,0))</f>
        <v>Retail Delivery</v>
      </c>
    </row>
    <row r="31" spans="2:4" x14ac:dyDescent="0.2">
      <c r="B31" s="2" t="str">
        <v>Vegetation Management Reconciliation Factor (VMRF)</v>
      </c>
      <c r="C31" s="2" t="str">
        <f>INDEX('Rates Database'!$I$2:$I$50000,MATCH($B31,'Rates Database'!$J$2:$J$50000,0))</f>
        <v>Total Distribution</v>
      </c>
      <c r="D31" s="2" t="str">
        <f>INDEX('Rates Database'!$H$2:$H$50000,MATCH($B31,'Rates Database'!$J$2:$J$50000,0))</f>
        <v>Retail Delivery</v>
      </c>
    </row>
    <row r="32" spans="2:4" x14ac:dyDescent="0.2">
      <c r="B32" s="2" t="str">
        <v>Exogenous Storm Fund Factor (ESFF)</v>
      </c>
      <c r="C32" s="2" t="str">
        <f>INDEX('Rates Database'!$I$2:$I$50000,MATCH($B32,'Rates Database'!$J$2:$J$50000,0))</f>
        <v>Total Distribution</v>
      </c>
      <c r="D32" s="2" t="str">
        <f>INDEX('Rates Database'!$H$2:$H$50000,MATCH($B32,'Rates Database'!$J$2:$J$50000,0))</f>
        <v>Retail Delivery</v>
      </c>
    </row>
    <row r="33" spans="2:4" x14ac:dyDescent="0.2">
      <c r="B33" s="2" t="str">
        <v>Transition Charge Adjustment Factor (TCAF)</v>
      </c>
      <c r="C33" s="2" t="str">
        <f>INDEX('Rates Database'!$I$2:$I$50000,MATCH($B33,'Rates Database'!$J$2:$J$50000,0))</f>
        <v>Transition</v>
      </c>
      <c r="D33" s="2" t="str">
        <f>INDEX('Rates Database'!$H$2:$H$50000,MATCH($B33,'Rates Database'!$J$2:$J$50000,0))</f>
        <v>Retail Delivery</v>
      </c>
    </row>
    <row r="34" spans="2:4" x14ac:dyDescent="0.2">
      <c r="B34" s="2" t="str">
        <v>Electric Vehicle Program Factor (EVPF)</v>
      </c>
      <c r="C34" s="2" t="str">
        <f>INDEX('Rates Database'!$I$2:$I$50000,MATCH($B34,'Rates Database'!$J$2:$J$50000,0))</f>
        <v>Total Distribution</v>
      </c>
      <c r="D34" s="2" t="str">
        <f>INDEX('Rates Database'!$H$2:$H$50000,MATCH($B34,'Rates Database'!$J$2:$J$50000,0))</f>
        <v>Retail Delivery</v>
      </c>
    </row>
    <row r="35" spans="2:4" x14ac:dyDescent="0.2">
      <c r="B35" s="2" t="str">
        <v>Customer Charge</v>
      </c>
      <c r="C35" s="2" t="str">
        <f>INDEX('Rates Database'!$I$2:$I$50000,MATCH($B35,'Rates Database'!$J$2:$J$50000,0))</f>
        <v>Customer Charge</v>
      </c>
      <c r="D35" s="2" t="str">
        <f>INDEX('Rates Database'!$H$2:$H$50000,MATCH($B35,'Rates Database'!$J$2:$J$50000,0))</f>
        <v>Customer Charge</v>
      </c>
    </row>
    <row r="36" spans="2:4" x14ac:dyDescent="0.2">
      <c r="B36" s="2" t="str">
        <v>Retail Basic Service Rate</v>
      </c>
      <c r="C36" s="2" t="str">
        <f>INDEX('Rates Database'!$I$2:$I$50000,MATCH($B36,'Rates Database'!$J$2:$J$50000,0))</f>
        <v>Basic Service Fixed Price</v>
      </c>
      <c r="D36" s="2" t="str">
        <f>INDEX('Rates Database'!$H$2:$H$50000,MATCH($B36,'Rates Database'!$J$2:$J$50000,0))</f>
        <v>Retail Supply</v>
      </c>
    </row>
    <row r="37" spans="2:4" x14ac:dyDescent="0.2">
      <c r="B37" s="2" t="str">
        <v>Nantucket Muni Agg Rate</v>
      </c>
      <c r="C37" s="2" t="str">
        <f>INDEX('Rates Database'!$I$2:$I$50000,MATCH($B37,'Rates Database'!$J$2:$J$50000,0))</f>
        <v>Municipal Aggregated Rate</v>
      </c>
      <c r="D37" s="2" t="str">
        <f>INDEX('Rates Database'!$H$2:$H$50000,MATCH($B37,'Rates Database'!$J$2:$J$50000,0))</f>
        <v>Retail Supply</v>
      </c>
    </row>
    <row r="38" spans="2:4" x14ac:dyDescent="0.2">
      <c r="B38" s="2" t="str">
        <v>Westborough Muni Agg Rate</v>
      </c>
      <c r="C38" s="2" t="str">
        <f>INDEX('Rates Database'!$I$2:$I$50000,MATCH($B38,'Rates Database'!$J$2:$J$50000,0))</f>
        <v>Municipal Aggregated Rate</v>
      </c>
      <c r="D38" s="2" t="str">
        <f>INDEX('Rates Database'!$H$2:$H$50000,MATCH($B38,'Rates Database'!$J$2:$J$50000,0))</f>
        <v>Retail Supply</v>
      </c>
    </row>
    <row r="39" spans="2:4" x14ac:dyDescent="0.2">
      <c r="B39" s="2" t="str">
        <v>Chelmsford Muni Agg Rate</v>
      </c>
      <c r="C39" s="2" t="str">
        <f>INDEX('Rates Database'!$I$2:$I$50000,MATCH($B39,'Rates Database'!$J$2:$J$50000,0))</f>
        <v>Municipal Aggregated Rate</v>
      </c>
      <c r="D39" s="2" t="str">
        <f>INDEX('Rates Database'!$H$2:$H$50000,MATCH($B39,'Rates Database'!$J$2:$J$50000,0))</f>
        <v>Retail Supply</v>
      </c>
    </row>
    <row r="40" spans="2:4" x14ac:dyDescent="0.2">
      <c r="B40" s="2" t="str">
        <v>Walpole Muni Agg Rate</v>
      </c>
      <c r="C40" s="2" t="str">
        <f>INDEX('Rates Database'!$I$2:$I$50000,MATCH($B40,'Rates Database'!$J$2:$J$50000,0))</f>
        <v>Municipal Aggregated Rate</v>
      </c>
      <c r="D40" s="2" t="str">
        <f>INDEX('Rates Database'!$H$2:$H$50000,MATCH($B40,'Rates Database'!$J$2:$J$50000,0))</f>
        <v>Retail Supply</v>
      </c>
    </row>
    <row r="41" spans="2:4" x14ac:dyDescent="0.2">
      <c r="B41" s="2" t="str">
        <v>Salem Muni Agg Rate</v>
      </c>
      <c r="C41" s="2" t="str">
        <f>INDEX('Rates Database'!$I$2:$I$50000,MATCH($B41,'Rates Database'!$J$2:$J$50000,0))</f>
        <v>Municipal Aggregated Rate</v>
      </c>
      <c r="D41" s="2" t="str">
        <f>INDEX('Rates Database'!$H$2:$H$50000,MATCH($B41,'Rates Database'!$J$2:$J$50000,0))</f>
        <v>Retail Supply</v>
      </c>
    </row>
    <row r="42" spans="2:4" x14ac:dyDescent="0.2">
      <c r="B42" s="2" t="str">
        <v>Pittsfield Muni Agg Rate</v>
      </c>
      <c r="C42" s="2" t="str">
        <f>INDEX('Rates Database'!$I$2:$I$50000,MATCH($B42,'Rates Database'!$J$2:$J$50000,0))</f>
        <v>Municipal Aggregated Rate</v>
      </c>
      <c r="D42" s="2" t="str">
        <f>INDEX('Rates Database'!$H$2:$H$50000,MATCH($B42,'Rates Database'!$J$2:$J$50000,0))</f>
        <v>Retail Supply</v>
      </c>
    </row>
    <row r="43" spans="2:4" x14ac:dyDescent="0.2">
      <c r="B43" s="2" t="str">
        <v>West Brookfield Muni Agg Rate</v>
      </c>
      <c r="C43" s="2" t="str">
        <f>INDEX('Rates Database'!$I$2:$I$50000,MATCH($B43,'Rates Database'!$J$2:$J$50000,0))</f>
        <v>Municipal Aggregated Rate</v>
      </c>
      <c r="D43" s="2" t="str">
        <f>INDEX('Rates Database'!$H$2:$H$50000,MATCH($B43,'Rates Database'!$J$2:$J$50000,0))</f>
        <v>Retail Supply</v>
      </c>
    </row>
    <row r="44" spans="2:4" x14ac:dyDescent="0.2">
      <c r="B44" s="2" t="str">
        <v>Swampscott Muni Agg Rate</v>
      </c>
      <c r="C44" s="2" t="str">
        <f>INDEX('Rates Database'!$I$2:$I$50000,MATCH($B44,'Rates Database'!$J$2:$J$50000,0))</f>
        <v>Municipal Aggregated Rate</v>
      </c>
      <c r="D44" s="2" t="str">
        <f>INDEX('Rates Database'!$H$2:$H$50000,MATCH($B44,'Rates Database'!$J$2:$J$50000,0))</f>
        <v>Retail Supply</v>
      </c>
    </row>
    <row r="45" spans="2:4" x14ac:dyDescent="0.2">
      <c r="B45" s="2" t="str">
        <v>Gardner Muni Agg Rate</v>
      </c>
      <c r="C45" s="2" t="str">
        <f>INDEX('Rates Database'!$I$2:$I$50000,MATCH($B45,'Rates Database'!$J$2:$J$50000,0))</f>
        <v>Municipal Aggregated Rate</v>
      </c>
      <c r="D45" s="2" t="str">
        <f>INDEX('Rates Database'!$H$2:$H$50000,MATCH($B45,'Rates Database'!$J$2:$J$50000,0))</f>
        <v>Retail Supply</v>
      </c>
    </row>
    <row r="46" spans="2:4" x14ac:dyDescent="0.2">
      <c r="B46" s="2" t="str">
        <v>Plymouth Muni Agg Rate</v>
      </c>
      <c r="C46" s="2" t="str">
        <f>INDEX('Rates Database'!$I$2:$I$50000,MATCH($B46,'Rates Database'!$J$2:$J$50000,0))</f>
        <v>Municipal Aggregated Rate</v>
      </c>
      <c r="D46" s="2" t="str">
        <f>INDEX('Rates Database'!$H$2:$H$50000,MATCH($B46,'Rates Database'!$J$2:$J$50000,0))</f>
        <v>Retail Supply</v>
      </c>
    </row>
    <row r="47" spans="2:4" x14ac:dyDescent="0.2">
      <c r="B47" s="2" t="str">
        <v>Winchendon Muni Agg Rate</v>
      </c>
      <c r="C47" s="2" t="str">
        <f>INDEX('Rates Database'!$I$2:$I$50000,MATCH($B47,'Rates Database'!$J$2:$J$50000,0))</f>
        <v>Municipal Aggregated Rate</v>
      </c>
      <c r="D47" s="2" t="str">
        <f>INDEX('Rates Database'!$H$2:$H$50000,MATCH($B47,'Rates Database'!$J$2:$J$50000,0))</f>
        <v>Retail Supply</v>
      </c>
    </row>
    <row r="48" spans="2:4" x14ac:dyDescent="0.2">
      <c r="B48" s="2" t="str">
        <v>Orange Muni Agg Rate</v>
      </c>
      <c r="C48" s="2" t="str">
        <f>INDEX('Rates Database'!$I$2:$I$50000,MATCH($B48,'Rates Database'!$J$2:$J$50000,0))</f>
        <v>Municipal Aggregated Rate</v>
      </c>
      <c r="D48" s="2" t="str">
        <f>INDEX('Rates Database'!$H$2:$H$50000,MATCH($B48,'Rates Database'!$J$2:$J$50000,0))</f>
        <v>Retail Supply</v>
      </c>
    </row>
    <row r="49" spans="2:4" x14ac:dyDescent="0.2">
      <c r="B49" s="2" t="str">
        <v>Adams Muni Agg Rate</v>
      </c>
      <c r="C49" s="2" t="str">
        <f>INDEX('Rates Database'!$I$2:$I$50000,MATCH($B49,'Rates Database'!$J$2:$J$50000,0))</f>
        <v>Municipal Aggregated Rate</v>
      </c>
      <c r="D49" s="2" t="str">
        <f>INDEX('Rates Database'!$H$2:$H$50000,MATCH($B49,'Rates Database'!$J$2:$J$50000,0))</f>
        <v>Retail Supply</v>
      </c>
    </row>
    <row r="50" spans="2:4" x14ac:dyDescent="0.2">
      <c r="B50" s="2" t="str">
        <v>Cheshire Muni Agg Rate</v>
      </c>
      <c r="C50" s="2" t="str">
        <f>INDEX('Rates Database'!$I$2:$I$50000,MATCH($B50,'Rates Database'!$J$2:$J$50000,0))</f>
        <v>Municipal Aggregated Rate</v>
      </c>
      <c r="D50" s="2" t="str">
        <f>INDEX('Rates Database'!$H$2:$H$50000,MATCH($B50,'Rates Database'!$J$2:$J$50000,0))</f>
        <v>Retail Supply</v>
      </c>
    </row>
    <row r="51" spans="2:4" x14ac:dyDescent="0.2">
      <c r="B51" s="2" t="str">
        <v>Acushnet Muni Agg Rate</v>
      </c>
      <c r="C51" s="2" t="str">
        <f>INDEX('Rates Database'!$I$2:$I$50000,MATCH($B51,'Rates Database'!$J$2:$J$50000,0))</f>
        <v>Municipal Aggregated Rate</v>
      </c>
      <c r="D51" s="2" t="str">
        <f>INDEX('Rates Database'!$H$2:$H$50000,MATCH($B51,'Rates Database'!$J$2:$J$50000,0))</f>
        <v>Retail Supply</v>
      </c>
    </row>
    <row r="52" spans="2:4" x14ac:dyDescent="0.2">
      <c r="B52" s="2" t="str">
        <v>Attleboro Muni Agg Rate</v>
      </c>
      <c r="C52" s="2" t="str">
        <f>INDEX('Rates Database'!$I$2:$I$50000,MATCH($B52,'Rates Database'!$J$2:$J$50000,0))</f>
        <v>Municipal Aggregated Rate</v>
      </c>
      <c r="D52" s="2" t="str">
        <f>INDEX('Rates Database'!$H$2:$H$50000,MATCH($B52,'Rates Database'!$J$2:$J$50000,0))</f>
        <v>Retail Supply</v>
      </c>
    </row>
    <row r="53" spans="2:4" x14ac:dyDescent="0.2">
      <c r="B53" s="2" t="str">
        <v>Carver Muni Agg Rate</v>
      </c>
      <c r="C53" s="2" t="str">
        <f>INDEX('Rates Database'!$I$2:$I$50000,MATCH($B53,'Rates Database'!$J$2:$J$50000,0))</f>
        <v>Municipal Aggregated Rate</v>
      </c>
      <c r="D53" s="2" t="str">
        <f>INDEX('Rates Database'!$H$2:$H$50000,MATCH($B53,'Rates Database'!$J$2:$J$50000,0))</f>
        <v>Retail Supply</v>
      </c>
    </row>
    <row r="54" spans="2:4" x14ac:dyDescent="0.2">
      <c r="B54" s="2" t="str">
        <v>Charlton Muni Agg Rate</v>
      </c>
      <c r="C54" s="2" t="str">
        <f>INDEX('Rates Database'!$I$2:$I$50000,MATCH($B54,'Rates Database'!$J$2:$J$50000,0))</f>
        <v>Municipal Aggregated Rate</v>
      </c>
      <c r="D54" s="2" t="str">
        <f>INDEX('Rates Database'!$H$2:$H$50000,MATCH($B54,'Rates Database'!$J$2:$J$50000,0))</f>
        <v>Retail Supply</v>
      </c>
    </row>
    <row r="55" spans="2:4" x14ac:dyDescent="0.2">
      <c r="B55" s="2" t="str">
        <v>Dartmouth Muni Agg Rate</v>
      </c>
      <c r="C55" s="2" t="str">
        <f>INDEX('Rates Database'!$I$2:$I$50000,MATCH($B55,'Rates Database'!$J$2:$J$50000,0))</f>
        <v>Municipal Aggregated Rate</v>
      </c>
      <c r="D55" s="2" t="str">
        <f>INDEX('Rates Database'!$H$2:$H$50000,MATCH($B55,'Rates Database'!$J$2:$J$50000,0))</f>
        <v>Retail Supply</v>
      </c>
    </row>
    <row r="56" spans="2:4" x14ac:dyDescent="0.2">
      <c r="B56" s="2" t="str">
        <v>Dighton Muni Agg Rate</v>
      </c>
      <c r="C56" s="2" t="str">
        <f>INDEX('Rates Database'!$I$2:$I$50000,MATCH($B56,'Rates Database'!$J$2:$J$50000,0))</f>
        <v>Municipal Aggregated Rate</v>
      </c>
      <c r="D56" s="2" t="str">
        <f>INDEX('Rates Database'!$H$2:$H$50000,MATCH($B56,'Rates Database'!$J$2:$J$50000,0))</f>
        <v>Retail Supply</v>
      </c>
    </row>
    <row r="57" spans="2:4" x14ac:dyDescent="0.2">
      <c r="B57" s="2" t="str">
        <v>Douglas Muni Agg Rate</v>
      </c>
      <c r="C57" s="2" t="str">
        <f>INDEX('Rates Database'!$I$2:$I$50000,MATCH($B57,'Rates Database'!$J$2:$J$50000,0))</f>
        <v>Municipal Aggregated Rate</v>
      </c>
      <c r="D57" s="2" t="str">
        <f>INDEX('Rates Database'!$H$2:$H$50000,MATCH($B57,'Rates Database'!$J$2:$J$50000,0))</f>
        <v>Retail Supply</v>
      </c>
    </row>
    <row r="58" spans="2:4" x14ac:dyDescent="0.2">
      <c r="B58" s="2" t="str">
        <v>Dracut Muni Agg Rate</v>
      </c>
      <c r="C58" s="2" t="str">
        <f>INDEX('Rates Database'!$I$2:$I$50000,MATCH($B58,'Rates Database'!$J$2:$J$50000,0))</f>
        <v>Municipal Aggregated Rate</v>
      </c>
      <c r="D58" s="2" t="str">
        <f>INDEX('Rates Database'!$H$2:$H$50000,MATCH($B58,'Rates Database'!$J$2:$J$50000,0))</f>
        <v>Retail Supply</v>
      </c>
    </row>
    <row r="59" spans="2:4" x14ac:dyDescent="0.2">
      <c r="B59" s="2" t="str">
        <v>Fairhaven Muni Agg Rate</v>
      </c>
      <c r="C59" s="2" t="str">
        <f>INDEX('Rates Database'!$I$2:$I$50000,MATCH($B59,'Rates Database'!$J$2:$J$50000,0))</f>
        <v>Municipal Aggregated Rate</v>
      </c>
      <c r="D59" s="2" t="str">
        <f>INDEX('Rates Database'!$H$2:$H$50000,MATCH($B59,'Rates Database'!$J$2:$J$50000,0))</f>
        <v>Retail Supply</v>
      </c>
    </row>
    <row r="60" spans="2:4" x14ac:dyDescent="0.2">
      <c r="B60" s="2" t="str">
        <v>Fall River Muni Agg Rate</v>
      </c>
      <c r="C60" s="2" t="str">
        <f>INDEX('Rates Database'!$I$2:$I$50000,MATCH($B60,'Rates Database'!$J$2:$J$50000,0))</f>
        <v>Municipal Aggregated Rate</v>
      </c>
      <c r="D60" s="2" t="str">
        <f>INDEX('Rates Database'!$H$2:$H$50000,MATCH($B60,'Rates Database'!$J$2:$J$50000,0))</f>
        <v>Retail Supply</v>
      </c>
    </row>
    <row r="61" spans="2:4" x14ac:dyDescent="0.2">
      <c r="B61" s="2" t="str">
        <v>Freetown Muni Agg Rate</v>
      </c>
      <c r="C61" s="2" t="str">
        <f>INDEX('Rates Database'!$I$2:$I$50000,MATCH($B61,'Rates Database'!$J$2:$J$50000,0))</f>
        <v>Municipal Aggregated Rate</v>
      </c>
      <c r="D61" s="2" t="str">
        <f>INDEX('Rates Database'!$H$2:$H$50000,MATCH($B61,'Rates Database'!$J$2:$J$50000,0))</f>
        <v>Retail Supply</v>
      </c>
    </row>
    <row r="62" spans="2:4" x14ac:dyDescent="0.2">
      <c r="B62" s="2" t="str">
        <v>Marion Muni Agg Rate</v>
      </c>
      <c r="C62" s="2" t="str">
        <f>INDEX('Rates Database'!$I$2:$I$50000,MATCH($B62,'Rates Database'!$J$2:$J$50000,0))</f>
        <v>Municipal Aggregated Rate</v>
      </c>
      <c r="D62" s="2" t="str">
        <f>INDEX('Rates Database'!$H$2:$H$50000,MATCH($B62,'Rates Database'!$J$2:$J$50000,0))</f>
        <v>Retail Supply</v>
      </c>
    </row>
    <row r="63" spans="2:4" x14ac:dyDescent="0.2">
      <c r="B63" s="2" t="str">
        <v>Mattapoisett Muni Agg Rate</v>
      </c>
      <c r="C63" s="2" t="str">
        <f>INDEX('Rates Database'!$I$2:$I$50000,MATCH($B63,'Rates Database'!$J$2:$J$50000,0))</f>
        <v>Municipal Aggregated Rate</v>
      </c>
      <c r="D63" s="2" t="str">
        <f>INDEX('Rates Database'!$H$2:$H$50000,MATCH($B63,'Rates Database'!$J$2:$J$50000,0))</f>
        <v>Retail Supply</v>
      </c>
    </row>
    <row r="64" spans="2:4" x14ac:dyDescent="0.2">
      <c r="B64" s="2" t="str">
        <v>Millbury Muni Agg Rate</v>
      </c>
      <c r="C64" s="2" t="str">
        <f>INDEX('Rates Database'!$I$2:$I$50000,MATCH($B64,'Rates Database'!$J$2:$J$50000,0))</f>
        <v>Municipal Aggregated Rate</v>
      </c>
      <c r="D64" s="2" t="str">
        <f>INDEX('Rates Database'!$H$2:$H$50000,MATCH($B64,'Rates Database'!$J$2:$J$50000,0))</f>
        <v>Retail Supply</v>
      </c>
    </row>
    <row r="65" spans="2:4" x14ac:dyDescent="0.2">
      <c r="B65" s="2" t="str">
        <v>New Bedford Muni Agg Rate</v>
      </c>
      <c r="C65" s="2" t="str">
        <f>INDEX('Rates Database'!$I$2:$I$50000,MATCH($B65,'Rates Database'!$J$2:$J$50000,0))</f>
        <v>Municipal Aggregated Rate</v>
      </c>
      <c r="D65" s="2" t="str">
        <f>INDEX('Rates Database'!$H$2:$H$50000,MATCH($B65,'Rates Database'!$J$2:$J$50000,0))</f>
        <v>Retail Supply</v>
      </c>
    </row>
    <row r="66" spans="2:4" x14ac:dyDescent="0.2">
      <c r="B66" s="2" t="str">
        <v>Northbridge Muni Agg Rate</v>
      </c>
      <c r="C66" s="2" t="str">
        <f>INDEX('Rates Database'!$I$2:$I$50000,MATCH($B66,'Rates Database'!$J$2:$J$50000,0))</f>
        <v>Municipal Aggregated Rate</v>
      </c>
      <c r="D66" s="2" t="str">
        <f>INDEX('Rates Database'!$H$2:$H$50000,MATCH($B66,'Rates Database'!$J$2:$J$50000,0))</f>
        <v>Retail Supply</v>
      </c>
    </row>
    <row r="67" spans="2:4" x14ac:dyDescent="0.2">
      <c r="B67" s="2" t="str">
        <v>Norton Muni Agg Rate</v>
      </c>
      <c r="C67" s="2" t="str">
        <f>INDEX('Rates Database'!$I$2:$I$50000,MATCH($B67,'Rates Database'!$J$2:$J$50000,0))</f>
        <v>Municipal Aggregated Rate</v>
      </c>
      <c r="D67" s="2" t="str">
        <f>INDEX('Rates Database'!$H$2:$H$50000,MATCH($B67,'Rates Database'!$J$2:$J$50000,0))</f>
        <v>Retail Supply</v>
      </c>
    </row>
    <row r="68" spans="2:4" x14ac:dyDescent="0.2">
      <c r="B68" s="2" t="str">
        <v>Oxford Muni Agg Rate</v>
      </c>
      <c r="C68" s="2" t="str">
        <f>INDEX('Rates Database'!$I$2:$I$50000,MATCH($B68,'Rates Database'!$J$2:$J$50000,0))</f>
        <v>Municipal Aggregated Rate</v>
      </c>
      <c r="D68" s="2" t="str">
        <f>INDEX('Rates Database'!$H$2:$H$50000,MATCH($B68,'Rates Database'!$J$2:$J$50000,0))</f>
        <v>Retail Supply</v>
      </c>
    </row>
    <row r="69" spans="2:4" x14ac:dyDescent="0.2">
      <c r="B69" s="2" t="str">
        <v>Plainville Muni Agg Rate</v>
      </c>
      <c r="C69" s="2" t="str">
        <f>INDEX('Rates Database'!$I$2:$I$50000,MATCH($B69,'Rates Database'!$J$2:$J$50000,0))</f>
        <v>Municipal Aggregated Rate</v>
      </c>
      <c r="D69" s="2" t="str">
        <f>INDEX('Rates Database'!$H$2:$H$50000,MATCH($B69,'Rates Database'!$J$2:$J$50000,0))</f>
        <v>Retail Supply</v>
      </c>
    </row>
    <row r="70" spans="2:4" x14ac:dyDescent="0.2">
      <c r="B70" s="2" t="str">
        <v>Rehoboth Muni Agg Rate</v>
      </c>
      <c r="C70" s="2" t="str">
        <f>INDEX('Rates Database'!$I$2:$I$50000,MATCH($B70,'Rates Database'!$J$2:$J$50000,0))</f>
        <v>Municipal Aggregated Rate</v>
      </c>
      <c r="D70" s="2" t="str">
        <f>INDEX('Rates Database'!$H$2:$H$50000,MATCH($B70,'Rates Database'!$J$2:$J$50000,0))</f>
        <v>Retail Supply</v>
      </c>
    </row>
    <row r="71" spans="2:4" x14ac:dyDescent="0.2">
      <c r="B71" s="2" t="str">
        <v>Seekonk Muni Agg Rate</v>
      </c>
      <c r="C71" s="2" t="str">
        <f>INDEX('Rates Database'!$I$2:$I$50000,MATCH($B71,'Rates Database'!$J$2:$J$50000,0))</f>
        <v>Municipal Aggregated Rate</v>
      </c>
      <c r="D71" s="2" t="str">
        <f>INDEX('Rates Database'!$H$2:$H$50000,MATCH($B71,'Rates Database'!$J$2:$J$50000,0))</f>
        <v>Retail Supply</v>
      </c>
    </row>
    <row r="72" spans="2:4" x14ac:dyDescent="0.2">
      <c r="B72" s="2" t="str">
        <v>Somerset Muni Agg Rate</v>
      </c>
      <c r="C72" s="2" t="str">
        <f>INDEX('Rates Database'!$I$2:$I$50000,MATCH($B72,'Rates Database'!$J$2:$J$50000,0))</f>
        <v>Municipal Aggregated Rate</v>
      </c>
      <c r="D72" s="2" t="str">
        <f>INDEX('Rates Database'!$H$2:$H$50000,MATCH($B72,'Rates Database'!$J$2:$J$50000,0))</f>
        <v>Retail Supply</v>
      </c>
    </row>
    <row r="73" spans="2:4" x14ac:dyDescent="0.2">
      <c r="B73" s="2" t="str">
        <v>Swansea Muni Agg Rate</v>
      </c>
      <c r="C73" s="2" t="str">
        <f>INDEX('Rates Database'!$I$2:$I$50000,MATCH($B73,'Rates Database'!$J$2:$J$50000,0))</f>
        <v>Municipal Aggregated Rate</v>
      </c>
      <c r="D73" s="2" t="str">
        <f>INDEX('Rates Database'!$H$2:$H$50000,MATCH($B73,'Rates Database'!$J$2:$J$50000,0))</f>
        <v>Retail Supply</v>
      </c>
    </row>
    <row r="74" spans="2:4" x14ac:dyDescent="0.2">
      <c r="B74" s="2" t="str">
        <v>Westford Muni Agg Rate</v>
      </c>
      <c r="C74" s="2" t="str">
        <f>INDEX('Rates Database'!$I$2:$I$50000,MATCH($B74,'Rates Database'!$J$2:$J$50000,0))</f>
        <v>Municipal Aggregated Rate</v>
      </c>
      <c r="D74" s="2" t="str">
        <f>INDEX('Rates Database'!$H$2:$H$50000,MATCH($B74,'Rates Database'!$J$2:$J$50000,0))</f>
        <v>Retail Supply</v>
      </c>
    </row>
    <row r="75" spans="2:4" x14ac:dyDescent="0.2">
      <c r="B75" s="2" t="str">
        <v>Westport Muni Agg Rate</v>
      </c>
      <c r="C75" s="2" t="str">
        <f>INDEX('Rates Database'!$I$2:$I$50000,MATCH($B75,'Rates Database'!$J$2:$J$50000,0))</f>
        <v>Municipal Aggregated Rate</v>
      </c>
      <c r="D75" s="2" t="str">
        <f>INDEX('Rates Database'!$H$2:$H$50000,MATCH($B75,'Rates Database'!$J$2:$J$50000,0))</f>
        <v>Retail Supply</v>
      </c>
    </row>
    <row r="76" spans="2:4" x14ac:dyDescent="0.2">
      <c r="B76" s="2" t="str">
        <v>Cambridge Muni Agg Rate</v>
      </c>
      <c r="C76" s="2" t="str">
        <f>INDEX('Rates Database'!$I$2:$I$50000,MATCH($B76,'Rates Database'!$J$2:$J$50000,0))</f>
        <v>Municipal Aggregated Rate</v>
      </c>
      <c r="D76" s="2" t="str">
        <f>INDEX('Rates Database'!$H$2:$H$50000,MATCH($B76,'Rates Database'!$J$2:$J$50000,0))</f>
        <v>Retail Supply</v>
      </c>
    </row>
    <row r="77" spans="2:4" x14ac:dyDescent="0.2">
      <c r="B77" s="2" t="str">
        <v>Kingston Muni Agg Rate</v>
      </c>
      <c r="C77" s="2" t="str">
        <f>INDEX('Rates Database'!$I$2:$I$50000,MATCH($B77,'Rates Database'!$J$2:$J$50000,0))</f>
        <v>Municipal Aggregated Rate</v>
      </c>
      <c r="D77" s="2" t="str">
        <f>INDEX('Rates Database'!$H$2:$H$50000,MATCH($B77,'Rates Database'!$J$2:$J$50000,0))</f>
        <v>Retail Supply</v>
      </c>
    </row>
    <row r="78" spans="2:4" x14ac:dyDescent="0.2">
      <c r="B78" s="2" t="str">
        <v>Somerville Muni Agg Rate</v>
      </c>
      <c r="C78" s="2" t="str">
        <f>INDEX('Rates Database'!$I$2:$I$50000,MATCH($B78,'Rates Database'!$J$2:$J$50000,0))</f>
        <v>Municipal Aggregated Rate</v>
      </c>
      <c r="D78" s="2" t="str">
        <f>INDEX('Rates Database'!$H$2:$H$50000,MATCH($B78,'Rates Database'!$J$2:$J$50000,0))</f>
        <v>Retail Supply</v>
      </c>
    </row>
    <row r="79" spans="2:4" x14ac:dyDescent="0.2">
      <c r="B79" s="2" t="str">
        <v>Wendell Muni Agg Rate</v>
      </c>
      <c r="C79" s="2" t="str">
        <f>INDEX('Rates Database'!$I$2:$I$50000,MATCH($B79,'Rates Database'!$J$2:$J$50000,0))</f>
        <v>Municipal Aggregated Rate</v>
      </c>
      <c r="D79" s="2" t="str">
        <f>INDEX('Rates Database'!$H$2:$H$50000,MATCH($B79,'Rates Database'!$J$2:$J$50000,0))</f>
        <v>Retail Supply</v>
      </c>
    </row>
    <row r="80" spans="2:4" x14ac:dyDescent="0.2">
      <c r="B80" s="2" t="str">
        <v>Greenfield Muni Agg Rate</v>
      </c>
      <c r="C80" s="2" t="str">
        <f>INDEX('Rates Database'!$I$2:$I$50000,MATCH($B80,'Rates Database'!$J$2:$J$50000,0))</f>
        <v>Municipal Aggregated Rate</v>
      </c>
      <c r="D80" s="2" t="str">
        <f>INDEX('Rates Database'!$H$2:$H$50000,MATCH($B80,'Rates Database'!$J$2:$J$50000,0))</f>
        <v>Retail Supply</v>
      </c>
    </row>
    <row r="81" spans="2:4" x14ac:dyDescent="0.2">
      <c r="B81" s="2" t="str">
        <v>Billerica Muni Agg Rate</v>
      </c>
      <c r="C81" s="2" t="str">
        <f>INDEX('Rates Database'!$I$2:$I$50000,MATCH($B81,'Rates Database'!$J$2:$J$50000,0))</f>
        <v>Municipal Aggregated Rate</v>
      </c>
      <c r="D81" s="2" t="str">
        <f>INDEX('Rates Database'!$H$2:$H$50000,MATCH($B81,'Rates Database'!$J$2:$J$50000,0))</f>
        <v>Retail Supply</v>
      </c>
    </row>
    <row r="82" spans="2:4" x14ac:dyDescent="0.2">
      <c r="B82" s="2" t="str">
        <v>Clarksburg Muni Agg Rate</v>
      </c>
      <c r="C82" s="2" t="str">
        <f>INDEX('Rates Database'!$I$2:$I$50000,MATCH($B82,'Rates Database'!$J$2:$J$50000,0))</f>
        <v>Municipal Aggregated Rate</v>
      </c>
      <c r="D82" s="2" t="str">
        <f>INDEX('Rates Database'!$H$2:$H$50000,MATCH($B82,'Rates Database'!$J$2:$J$50000,0))</f>
        <v>Retail Supply</v>
      </c>
    </row>
    <row r="83" spans="2:4" x14ac:dyDescent="0.2">
      <c r="B83" s="2" t="str">
        <v>Dalton Muni Agg Rate</v>
      </c>
      <c r="C83" s="2" t="str">
        <f>INDEX('Rates Database'!$I$2:$I$50000,MATCH($B83,'Rates Database'!$J$2:$J$50000,0))</f>
        <v>Municipal Aggregated Rate</v>
      </c>
      <c r="D83" s="2" t="str">
        <f>INDEX('Rates Database'!$H$2:$H$50000,MATCH($B83,'Rates Database'!$J$2:$J$50000,0))</f>
        <v>Retail Supply</v>
      </c>
    </row>
    <row r="84" spans="2:4" x14ac:dyDescent="0.2">
      <c r="B84" s="2" t="str">
        <v>Florida Muni Agg Rate</v>
      </c>
      <c r="C84" s="2" t="str">
        <f>INDEX('Rates Database'!$I$2:$I$50000,MATCH($B84,'Rates Database'!$J$2:$J$50000,0))</f>
        <v>Municipal Aggregated Rate</v>
      </c>
      <c r="D84" s="2" t="str">
        <f>INDEX('Rates Database'!$H$2:$H$50000,MATCH($B84,'Rates Database'!$J$2:$J$50000,0))</f>
        <v>Retail Supply</v>
      </c>
    </row>
    <row r="85" spans="2:4" x14ac:dyDescent="0.2">
      <c r="B85" s="2" t="str">
        <v>Lenox Muni Agg Rate</v>
      </c>
      <c r="C85" s="2" t="str">
        <f>INDEX('Rates Database'!$I$2:$I$50000,MATCH($B85,'Rates Database'!$J$2:$J$50000,0))</f>
        <v>Municipal Aggregated Rate</v>
      </c>
      <c r="D85" s="2" t="str">
        <f>INDEX('Rates Database'!$H$2:$H$50000,MATCH($B85,'Rates Database'!$J$2:$J$50000,0))</f>
        <v>Retail Supply</v>
      </c>
    </row>
    <row r="86" spans="2:4" x14ac:dyDescent="0.2">
      <c r="B86" s="2" t="str">
        <v>Monterey Muni Agg Rate</v>
      </c>
      <c r="C86" s="2" t="str">
        <f>INDEX('Rates Database'!$I$2:$I$50000,MATCH($B86,'Rates Database'!$J$2:$J$50000,0))</f>
        <v>Municipal Aggregated Rate</v>
      </c>
      <c r="D86" s="2" t="str">
        <f>INDEX('Rates Database'!$H$2:$H$50000,MATCH($B86,'Rates Database'!$J$2:$J$50000,0))</f>
        <v>Retail Supply</v>
      </c>
    </row>
    <row r="87" spans="2:4" x14ac:dyDescent="0.2">
      <c r="B87" s="2" t="str">
        <v>New Marlborough Muni Agg Rate</v>
      </c>
      <c r="C87" s="2" t="str">
        <f>INDEX('Rates Database'!$I$2:$I$50000,MATCH($B87,'Rates Database'!$J$2:$J$50000,0))</f>
        <v>Municipal Aggregated Rate</v>
      </c>
      <c r="D87" s="2" t="str">
        <f>INDEX('Rates Database'!$H$2:$H$50000,MATCH($B87,'Rates Database'!$J$2:$J$50000,0))</f>
        <v>Retail Supply</v>
      </c>
    </row>
    <row r="88" spans="2:4" x14ac:dyDescent="0.2">
      <c r="B88" s="2" t="str">
        <v>North Adams Muni Agg Rate</v>
      </c>
      <c r="C88" s="2" t="str">
        <f>INDEX('Rates Database'!$I$2:$I$50000,MATCH($B88,'Rates Database'!$J$2:$J$50000,0))</f>
        <v>Municipal Aggregated Rate</v>
      </c>
      <c r="D88" s="2" t="str">
        <f>INDEX('Rates Database'!$H$2:$H$50000,MATCH($B88,'Rates Database'!$J$2:$J$50000,0))</f>
        <v>Retail Supply</v>
      </c>
    </row>
    <row r="89" spans="2:4" x14ac:dyDescent="0.2">
      <c r="B89" s="2" t="str">
        <v>Sheffield Muni Agg Rate</v>
      </c>
      <c r="C89" s="2" t="str">
        <f>INDEX('Rates Database'!$I$2:$I$50000,MATCH($B89,'Rates Database'!$J$2:$J$50000,0))</f>
        <v>Municipal Aggregated Rate</v>
      </c>
      <c r="D89" s="2" t="str">
        <f>INDEX('Rates Database'!$H$2:$H$50000,MATCH($B89,'Rates Database'!$J$2:$J$50000,0))</f>
        <v>Retail Supply</v>
      </c>
    </row>
    <row r="90" spans="2:4" x14ac:dyDescent="0.2">
      <c r="B90" s="2" t="str">
        <v>West Stockbridge Muni Agg Rate</v>
      </c>
      <c r="C90" s="2" t="str">
        <f>INDEX('Rates Database'!$I$2:$I$50000,MATCH($B90,'Rates Database'!$J$2:$J$50000,0))</f>
        <v>Municipal Aggregated Rate</v>
      </c>
      <c r="D90" s="2" t="str">
        <f>INDEX('Rates Database'!$H$2:$H$50000,MATCH($B90,'Rates Database'!$J$2:$J$50000,0))</f>
        <v>Retail Supply</v>
      </c>
    </row>
    <row r="91" spans="2:4" x14ac:dyDescent="0.2">
      <c r="B91" s="2" t="str">
        <v>Williamstown Muni Agg Rate</v>
      </c>
      <c r="C91" s="2" t="str">
        <f>INDEX('Rates Database'!$I$2:$I$50000,MATCH($B91,'Rates Database'!$J$2:$J$50000,0))</f>
        <v>Municipal Aggregated Rate</v>
      </c>
      <c r="D91" s="2" t="str">
        <f>INDEX('Rates Database'!$H$2:$H$50000,MATCH($B91,'Rates Database'!$J$2:$J$50000,0))</f>
        <v>Retail Supply</v>
      </c>
    </row>
    <row r="92" spans="2:4" x14ac:dyDescent="0.2">
      <c r="B92" s="2" t="str">
        <v>Acton Muni Agg Rate</v>
      </c>
      <c r="C92" s="2" t="str">
        <f>INDEX('Rates Database'!$I$2:$I$50000,MATCH($B92,'Rates Database'!$J$2:$J$50000,0))</f>
        <v>Municipal Aggregated Rate</v>
      </c>
      <c r="D92" s="2" t="str">
        <f>INDEX('Rates Database'!$H$2:$H$50000,MATCH($B92,'Rates Database'!$J$2:$J$50000,0))</f>
        <v>Retail Supply</v>
      </c>
    </row>
    <row r="93" spans="2:4" x14ac:dyDescent="0.2">
      <c r="B93" s="2" t="str">
        <v>Sudbury Muni Agg Rate</v>
      </c>
      <c r="C93" s="2" t="str">
        <f>INDEX('Rates Database'!$I$2:$I$50000,MATCH($B93,'Rates Database'!$J$2:$J$50000,0))</f>
        <v>Municipal Aggregated Rate</v>
      </c>
      <c r="D93" s="2" t="str">
        <f>INDEX('Rates Database'!$H$2:$H$50000,MATCH($B93,'Rates Database'!$J$2:$J$50000,0))</f>
        <v>Retail Supply</v>
      </c>
    </row>
    <row r="94" spans="2:4" x14ac:dyDescent="0.2">
      <c r="B94" s="2" t="str">
        <v>Arlington Muni Agg Rate</v>
      </c>
      <c r="C94" s="2" t="str">
        <f>INDEX('Rates Database'!$I$2:$I$50000,MATCH($B94,'Rates Database'!$J$2:$J$50000,0))</f>
        <v>Municipal Aggregated Rate</v>
      </c>
      <c r="D94" s="2" t="str">
        <f>INDEX('Rates Database'!$H$2:$H$50000,MATCH($B94,'Rates Database'!$J$2:$J$50000,0))</f>
        <v>Retail Supply</v>
      </c>
    </row>
    <row r="95" spans="2:4" x14ac:dyDescent="0.2">
      <c r="B95" s="2" t="str">
        <v>Grafton Muni Agg Rate</v>
      </c>
      <c r="C95" s="2" t="str">
        <f>INDEX('Rates Database'!$I$2:$I$50000,MATCH($B95,'Rates Database'!$J$2:$J$50000,0))</f>
        <v>Municipal Aggregated Rate</v>
      </c>
      <c r="D95" s="2" t="str">
        <f>INDEX('Rates Database'!$H$2:$H$50000,MATCH($B95,'Rates Database'!$J$2:$J$50000,0))</f>
        <v>Retail Supply</v>
      </c>
    </row>
    <row r="96" spans="2:4" x14ac:dyDescent="0.2">
      <c r="B96" s="2" t="str">
        <v>Halifax Muni Agg Rate</v>
      </c>
      <c r="C96" s="2" t="str">
        <f>INDEX('Rates Database'!$I$2:$I$50000,MATCH($B96,'Rates Database'!$J$2:$J$50000,0))</f>
        <v>Municipal Aggregated Rate</v>
      </c>
      <c r="D96" s="2" t="str">
        <f>INDEX('Rates Database'!$H$2:$H$50000,MATCH($B96,'Rates Database'!$J$2:$J$50000,0))</f>
        <v>Retail Supply</v>
      </c>
    </row>
    <row r="97" spans="2:4" x14ac:dyDescent="0.2">
      <c r="B97" s="2" t="str">
        <v>Southborough Muni Agg Rate</v>
      </c>
      <c r="C97" s="2" t="str">
        <f>INDEX('Rates Database'!$I$2:$I$50000,MATCH($B97,'Rates Database'!$J$2:$J$50000,0))</f>
        <v>Municipal Aggregated Rate</v>
      </c>
      <c r="D97" s="2" t="str">
        <f>INDEX('Rates Database'!$H$2:$H$50000,MATCH($B97,'Rates Database'!$J$2:$J$50000,0))</f>
        <v>Retail Supply</v>
      </c>
    </row>
    <row r="98" spans="2:4" x14ac:dyDescent="0.2">
      <c r="B98" s="2" t="str">
        <v>Winchester Muni Agg Rate</v>
      </c>
      <c r="C98" s="2" t="str">
        <f>INDEX('Rates Database'!$I$2:$I$50000,MATCH($B98,'Rates Database'!$J$2:$J$50000,0))</f>
        <v>Municipal Aggregated Rate</v>
      </c>
      <c r="D98" s="2" t="str">
        <f>INDEX('Rates Database'!$H$2:$H$50000,MATCH($B98,'Rates Database'!$J$2:$J$50000,0))</f>
        <v>Retail Supply</v>
      </c>
    </row>
    <row r="99" spans="2:4" x14ac:dyDescent="0.2">
      <c r="B99" s="2" t="str">
        <v>Sutton Muni Agg Rate</v>
      </c>
      <c r="C99" s="2" t="str">
        <f>INDEX('Rates Database'!$I$2:$I$50000,MATCH($B99,'Rates Database'!$J$2:$J$50000,0))</f>
        <v>Municipal Aggregated Rate</v>
      </c>
      <c r="D99" s="2" t="str">
        <f>INDEX('Rates Database'!$H$2:$H$50000,MATCH($B99,'Rates Database'!$J$2:$J$50000,0))</f>
        <v>Retail Supply</v>
      </c>
    </row>
    <row r="100" spans="2:4" x14ac:dyDescent="0.2">
      <c r="B100" s="2" t="str">
        <v>Ashland Muni Agg Rate</v>
      </c>
      <c r="C100" s="2" t="str">
        <f>INDEX('Rates Database'!$I$2:$I$50000,MATCH($B100,'Rates Database'!$J$2:$J$50000,0))</f>
        <v>Municipal Aggregated Rate</v>
      </c>
      <c r="D100" s="2" t="str">
        <f>INDEX('Rates Database'!$H$2:$H$50000,MATCH($B100,'Rates Database'!$J$2:$J$50000,0))</f>
        <v>Retail Supply</v>
      </c>
    </row>
    <row r="101" spans="2:4" x14ac:dyDescent="0.2">
      <c r="B101" s="2" t="str">
        <v>Ashby Muni Agg Rate</v>
      </c>
      <c r="C101" s="2" t="str">
        <f>INDEX('Rates Database'!$I$2:$I$50000,MATCH($B101,'Rates Database'!$J$2:$J$50000,0))</f>
        <v>Municipal Aggregated Rate</v>
      </c>
      <c r="D101" s="2" t="str">
        <f>INDEX('Rates Database'!$H$2:$H$50000,MATCH($B101,'Rates Database'!$J$2:$J$50000,0))</f>
        <v>Retail Supply</v>
      </c>
    </row>
    <row r="102" spans="2:4" x14ac:dyDescent="0.2">
      <c r="B102" s="2" t="str">
        <v>Carlisle Muni Agg Rate</v>
      </c>
      <c r="C102" s="2" t="str">
        <f>INDEX('Rates Database'!$I$2:$I$50000,MATCH($B102,'Rates Database'!$J$2:$J$50000,0))</f>
        <v>Municipal Aggregated Rate</v>
      </c>
      <c r="D102" s="2" t="str">
        <f>INDEX('Rates Database'!$H$2:$H$50000,MATCH($B102,'Rates Database'!$J$2:$J$50000,0))</f>
        <v>Retail Supply</v>
      </c>
    </row>
    <row r="103" spans="2:4" x14ac:dyDescent="0.2">
      <c r="B103" s="2" t="str">
        <v>Berlin Muni Agg Rate</v>
      </c>
      <c r="C103" s="2" t="str">
        <f>INDEX('Rates Database'!$I$2:$I$50000,MATCH($B103,'Rates Database'!$J$2:$J$50000,0))</f>
        <v>Municipal Aggregated Rate</v>
      </c>
      <c r="D103" s="2" t="str">
        <f>INDEX('Rates Database'!$H$2:$H$50000,MATCH($B103,'Rates Database'!$J$2:$J$50000,0))</f>
        <v>Retail Supply</v>
      </c>
    </row>
    <row r="104" spans="2:4" x14ac:dyDescent="0.2">
      <c r="B104" s="2" t="str">
        <v>Tewksbury Muni Agg Rate</v>
      </c>
      <c r="C104" s="2" t="str">
        <f>INDEX('Rates Database'!$I$2:$I$50000,MATCH($B104,'Rates Database'!$J$2:$J$50000,0))</f>
        <v>Municipal Aggregated Rate</v>
      </c>
      <c r="D104" s="2" t="str">
        <f>INDEX('Rates Database'!$H$2:$H$50000,MATCH($B104,'Rates Database'!$J$2:$J$50000,0))</f>
        <v>Retail Supply</v>
      </c>
    </row>
    <row r="105" spans="2:4" x14ac:dyDescent="0.2">
      <c r="B105" s="2" t="str">
        <v>Lunenburg Muni Agg Rate</v>
      </c>
      <c r="C105" s="2" t="str">
        <f>INDEX('Rates Database'!$I$2:$I$50000,MATCH($B105,'Rates Database'!$J$2:$J$50000,0))</f>
        <v>Municipal Aggregated Rate</v>
      </c>
      <c r="D105" s="2" t="str">
        <f>INDEX('Rates Database'!$H$2:$H$50000,MATCH($B105,'Rates Database'!$J$2:$J$50000,0))</f>
        <v>Retail Supply</v>
      </c>
    </row>
    <row r="106" spans="2:4" x14ac:dyDescent="0.2">
      <c r="B106" s="2" t="str">
        <v>Plympton Muni Agg Rate</v>
      </c>
      <c r="C106" s="2" t="str">
        <f>INDEX('Rates Database'!$I$2:$I$50000,MATCH($B106,'Rates Database'!$J$2:$J$50000,0))</f>
        <v>Municipal Aggregated Rate</v>
      </c>
      <c r="D106" s="2" t="str">
        <f>INDEX('Rates Database'!$H$2:$H$50000,MATCH($B106,'Rates Database'!$J$2:$J$50000,0))</f>
        <v>Retail Supply</v>
      </c>
    </row>
    <row r="107" spans="2:4" x14ac:dyDescent="0.2">
      <c r="B107" s="2" t="str">
        <v>Salisbury Muni Agg Rate</v>
      </c>
      <c r="C107" s="2" t="str">
        <f>INDEX('Rates Database'!$I$2:$I$50000,MATCH($B107,'Rates Database'!$J$2:$J$50000,0))</f>
        <v>Municipal Aggregated Rate</v>
      </c>
      <c r="D107" s="2" t="str">
        <f>INDEX('Rates Database'!$H$2:$H$50000,MATCH($B107,'Rates Database'!$J$2:$J$50000,0))</f>
        <v>Retail Supply</v>
      </c>
    </row>
    <row r="108" spans="2:4" x14ac:dyDescent="0.2">
      <c r="B108" s="2" t="str">
        <v>Gloucester Muni Agg Rate</v>
      </c>
      <c r="C108" s="2" t="str">
        <f>INDEX('Rates Database'!$I$2:$I$50000,MATCH($B108,'Rates Database'!$J$2:$J$50000,0))</f>
        <v>Municipal Aggregated Rate</v>
      </c>
      <c r="D108" s="2" t="str">
        <f>INDEX('Rates Database'!$H$2:$H$50000,MATCH($B108,'Rates Database'!$J$2:$J$50000,0))</f>
        <v>Retail Supply</v>
      </c>
    </row>
    <row r="109" spans="2:4" x14ac:dyDescent="0.2">
      <c r="B109" s="2" t="str">
        <v>Brookline Muni Agg Rate</v>
      </c>
      <c r="C109" s="2" t="str">
        <f>INDEX('Rates Database'!$I$2:$I$50000,MATCH($B109,'Rates Database'!$J$2:$J$50000,0))</f>
        <v>Municipal Aggregated Rate</v>
      </c>
      <c r="D109" s="2" t="str">
        <f>INDEX('Rates Database'!$H$2:$H$50000,MATCH($B109,'Rates Database'!$J$2:$J$50000,0))</f>
        <v>Retail Supply</v>
      </c>
    </row>
    <row r="110" spans="2:4" x14ac:dyDescent="0.2">
      <c r="B110" s="2" t="str">
        <v>Bellingham Muni Agg Rate</v>
      </c>
      <c r="C110" s="2" t="str">
        <f>INDEX('Rates Database'!$I$2:$I$50000,MATCH($B110,'Rates Database'!$J$2:$J$50000,0))</f>
        <v>Municipal Aggregated Rate</v>
      </c>
      <c r="D110" s="2" t="str">
        <f>INDEX('Rates Database'!$H$2:$H$50000,MATCH($B110,'Rates Database'!$J$2:$J$50000,0))</f>
        <v>Retail Supply</v>
      </c>
    </row>
    <row r="111" spans="2:4" x14ac:dyDescent="0.2">
      <c r="B111" s="2" t="str">
        <v>Great Barrington Muni Agg Rate</v>
      </c>
      <c r="C111" s="2" t="str">
        <f>INDEX('Rates Database'!$I$2:$I$50000,MATCH($B111,'Rates Database'!$J$2:$J$50000,0))</f>
        <v>Municipal Aggregated Rate</v>
      </c>
      <c r="D111" s="2" t="str">
        <f>INDEX('Rates Database'!$H$2:$H$50000,MATCH($B111,'Rates Database'!$J$2:$J$50000,0))</f>
        <v>Retail Supply</v>
      </c>
    </row>
    <row r="112" spans="2:4" x14ac:dyDescent="0.2">
      <c r="B112" s="2" t="str">
        <v>Holliston Muni Agg Rate</v>
      </c>
      <c r="C112" s="2" t="str">
        <f>INDEX('Rates Database'!$I$2:$I$50000,MATCH($B112,'Rates Database'!$J$2:$J$50000,0))</f>
        <v>Municipal Aggregated Rate</v>
      </c>
      <c r="D112" s="2" t="str">
        <f>INDEX('Rates Database'!$H$2:$H$50000,MATCH($B112,'Rates Database'!$J$2:$J$50000,0))</f>
        <v>Retail Supply</v>
      </c>
    </row>
    <row r="113" spans="2:4" x14ac:dyDescent="0.2">
      <c r="B113" s="2" t="str">
        <v>West Bridgewater Muni Agg Rate</v>
      </c>
      <c r="C113" s="2" t="str">
        <f>INDEX('Rates Database'!$I$2:$I$50000,MATCH($B113,'Rates Database'!$J$2:$J$50000,0))</f>
        <v>Municipal Aggregated Rate</v>
      </c>
      <c r="D113" s="2" t="str">
        <f>INDEX('Rates Database'!$H$2:$H$50000,MATCH($B113,'Rates Database'!$J$2:$J$50000,0))</f>
        <v>Retail Supply</v>
      </c>
    </row>
    <row r="114" spans="2:4" x14ac:dyDescent="0.2">
      <c r="B114" s="2" t="str">
        <v>Egremont Muni Agg Rate</v>
      </c>
      <c r="C114" s="2" t="str">
        <f>INDEX('Rates Database'!$I$2:$I$50000,MATCH($B114,'Rates Database'!$J$2:$J$50000,0))</f>
        <v>Municipal Aggregated Rate</v>
      </c>
      <c r="D114" s="2" t="str">
        <f>INDEX('Rates Database'!$H$2:$H$50000,MATCH($B114,'Rates Database'!$J$2:$J$50000,0))</f>
        <v>Retail Supply</v>
      </c>
    </row>
    <row r="115" spans="2:4" x14ac:dyDescent="0.2">
      <c r="B115" s="2" t="str">
        <v>Williamsburg Muni Agg Rate</v>
      </c>
      <c r="C115" s="2" t="str">
        <f>INDEX('Rates Database'!$I$2:$I$50000,MATCH($B115,'Rates Database'!$J$2:$J$50000,0))</f>
        <v>Municipal Aggregated Rate</v>
      </c>
      <c r="D115" s="2" t="str">
        <f>INDEX('Rates Database'!$H$2:$H$50000,MATCH($B115,'Rates Database'!$J$2:$J$50000,0))</f>
        <v>Retail Supply</v>
      </c>
    </row>
    <row r="116" spans="2:4" x14ac:dyDescent="0.2">
      <c r="B116" s="2" t="str">
        <v>Hamilton Muni Agg Rate</v>
      </c>
      <c r="C116" s="2" t="str">
        <f>INDEX('Rates Database'!$I$2:$I$50000,MATCH($B116,'Rates Database'!$J$2:$J$50000,0))</f>
        <v>Municipal Aggregated Rate</v>
      </c>
      <c r="D116" s="2" t="str">
        <f>INDEX('Rates Database'!$H$2:$H$50000,MATCH($B116,'Rates Database'!$J$2:$J$50000,0))</f>
        <v>Retail Supply</v>
      </c>
    </row>
    <row r="117" spans="2:4" x14ac:dyDescent="0.2">
      <c r="B117" s="2" t="str">
        <v>Millville Muni Agg Rate</v>
      </c>
      <c r="C117" s="2" t="str">
        <f>INDEX('Rates Database'!$I$2:$I$50000,MATCH($B117,'Rates Database'!$J$2:$J$50000,0))</f>
        <v>Municipal Aggregated Rate</v>
      </c>
      <c r="D117" s="2" t="str">
        <f>INDEX('Rates Database'!$H$2:$H$50000,MATCH($B117,'Rates Database'!$J$2:$J$50000,0))</f>
        <v>Retail Supply</v>
      </c>
    </row>
    <row r="118" spans="2:4" x14ac:dyDescent="0.2">
      <c r="B118" s="2" t="str">
        <v>Natick Muni Agg Rate</v>
      </c>
      <c r="C118" s="2" t="str">
        <f>INDEX('Rates Database'!$I$2:$I$50000,MATCH($B118,'Rates Database'!$J$2:$J$50000,0))</f>
        <v>Municipal Aggregated Rate</v>
      </c>
      <c r="D118" s="2" t="str">
        <f>INDEX('Rates Database'!$H$2:$H$50000,MATCH($B118,'Rates Database'!$J$2:$J$50000,0))</f>
        <v>Retail Supply</v>
      </c>
    </row>
    <row r="119" spans="2:4" x14ac:dyDescent="0.2">
      <c r="B119" s="2" t="str">
        <v>Sandisfield Muni Agg Rate</v>
      </c>
      <c r="C119" s="2" t="str">
        <f>INDEX('Rates Database'!$I$2:$I$50000,MATCH($B119,'Rates Database'!$J$2:$J$50000,0))</f>
        <v>Municipal Aggregated Rate</v>
      </c>
      <c r="D119" s="2" t="str">
        <f>INDEX('Rates Database'!$H$2:$H$50000,MATCH($B119,'Rates Database'!$J$2:$J$50000,0))</f>
        <v>Retail Supply</v>
      </c>
    </row>
    <row r="120" spans="2:4" x14ac:dyDescent="0.2">
      <c r="B120" s="2" t="str">
        <v>Lexington Muni Agg Rate</v>
      </c>
      <c r="C120" s="2" t="str">
        <f>INDEX('Rates Database'!$I$2:$I$50000,MATCH($B120,'Rates Database'!$J$2:$J$50000,0))</f>
        <v>Municipal Aggregated Rate</v>
      </c>
      <c r="D120" s="2" t="str">
        <f>INDEX('Rates Database'!$H$2:$H$50000,MATCH($B120,'Rates Database'!$J$2:$J$50000,0))</f>
        <v>Retail Supply</v>
      </c>
    </row>
    <row r="121" spans="2:4" x14ac:dyDescent="0.2">
      <c r="B121" s="2" t="str">
        <v>Lanesborough Muni Agg Rate</v>
      </c>
      <c r="C121" s="2" t="str">
        <f>INDEX('Rates Database'!$I$2:$I$50000,MATCH($B121,'Rates Database'!$J$2:$J$50000,0))</f>
        <v>Municipal Aggregated Rate</v>
      </c>
      <c r="D121" s="2" t="str">
        <f>INDEX('Rates Database'!$H$2:$H$50000,MATCH($B121,'Rates Database'!$J$2:$J$50000,0))</f>
        <v>Retail Supply</v>
      </c>
    </row>
    <row r="122" spans="2:4" x14ac:dyDescent="0.2">
      <c r="B122" s="2" t="str">
        <v>Foxborough Muni Agg Rate</v>
      </c>
      <c r="C122" s="2" t="str">
        <f>INDEX('Rates Database'!$I$2:$I$50000,MATCH($B122,'Rates Database'!$J$2:$J$50000,0))</f>
        <v>Municipal Aggregated Rate</v>
      </c>
      <c r="D122" s="2" t="str">
        <f>INDEX('Rates Database'!$H$2:$H$50000,MATCH($B122,'Rates Database'!$J$2:$J$50000,0))</f>
        <v>Retail Supply</v>
      </c>
    </row>
    <row r="123" spans="2:4" x14ac:dyDescent="0.2">
      <c r="B123" s="2" t="str">
        <v>Heath Muni Agg Rate</v>
      </c>
      <c r="C123" s="2" t="str">
        <f>INDEX('Rates Database'!$I$2:$I$50000,MATCH($B123,'Rates Database'!$J$2:$J$50000,0))</f>
        <v>Municipal Aggregated Rate</v>
      </c>
      <c r="D123" s="2" t="str">
        <f>INDEX('Rates Database'!$H$2:$H$50000,MATCH($B123,'Rates Database'!$J$2:$J$50000,0))</f>
        <v>Retail Supply</v>
      </c>
    </row>
    <row r="124" spans="2:4" x14ac:dyDescent="0.2">
      <c r="B124" s="2" t="str">
        <v>Auburn Muni Agg Rate</v>
      </c>
      <c r="C124" s="2" t="str">
        <f>INDEX('Rates Database'!$I$2:$I$50000,MATCH($B124,'Rates Database'!$J$2:$J$50000,0))</f>
        <v>Municipal Aggregated Rate</v>
      </c>
      <c r="D124" s="2" t="str">
        <f>INDEX('Rates Database'!$H$2:$H$50000,MATCH($B124,'Rates Database'!$J$2:$J$50000,0))</f>
        <v>Retail Supply</v>
      </c>
    </row>
    <row r="125" spans="2:4" x14ac:dyDescent="0.2">
      <c r="B125" s="2" t="str">
        <v>North Andover Muni Agg Rate</v>
      </c>
      <c r="C125" s="2" t="str">
        <f>INDEX('Rates Database'!$I$2:$I$50000,MATCH($B125,'Rates Database'!$J$2:$J$50000,0))</f>
        <v>Municipal Aggregated Rate</v>
      </c>
      <c r="D125" s="2" t="str">
        <f>INDEX('Rates Database'!$H$2:$H$50000,MATCH($B125,'Rates Database'!$J$2:$J$50000,0))</f>
        <v>Retail Supply</v>
      </c>
    </row>
    <row r="126" spans="2:4" x14ac:dyDescent="0.2">
      <c r="B126" s="2" t="str">
        <v>Lancaster Muni Agg Rate</v>
      </c>
      <c r="C126" s="2" t="str">
        <f>INDEX('Rates Database'!$I$2:$I$50000,MATCH($B126,'Rates Database'!$J$2:$J$50000,0))</f>
        <v>Municipal Aggregated Rate</v>
      </c>
      <c r="D126" s="2" t="str">
        <f>INDEX('Rates Database'!$H$2:$H$50000,MATCH($B126,'Rates Database'!$J$2:$J$50000,0))</f>
        <v>Retail Supply</v>
      </c>
    </row>
    <row r="127" spans="2:4" x14ac:dyDescent="0.2">
      <c r="B127" s="2" t="str">
        <v>Tyngsborough Muni Agg Rate</v>
      </c>
      <c r="C127" s="2" t="str">
        <f>INDEX('Rates Database'!$I$2:$I$50000,MATCH($B127,'Rates Database'!$J$2:$J$50000,0))</f>
        <v>Municipal Aggregated Rate</v>
      </c>
      <c r="D127" s="2" t="str">
        <f>INDEX('Rates Database'!$H$2:$H$50000,MATCH($B127,'Rates Database'!$J$2:$J$50000,0))</f>
        <v>Retail Supply</v>
      </c>
    </row>
    <row r="128" spans="2:4" x14ac:dyDescent="0.2">
      <c r="B128" s="2" t="str">
        <v>Lowell Muni Agg Rate</v>
      </c>
      <c r="C128" s="2" t="str">
        <f>INDEX('Rates Database'!$I$2:$I$50000,MATCH($B128,'Rates Database'!$J$2:$J$50000,0))</f>
        <v>Municipal Aggregated Rate</v>
      </c>
      <c r="D128" s="2" t="str">
        <f>INDEX('Rates Database'!$H$2:$H$50000,MATCH($B128,'Rates Database'!$J$2:$J$50000,0))</f>
        <v>Retail Supply</v>
      </c>
    </row>
    <row r="129" spans="2:4" x14ac:dyDescent="0.2">
      <c r="B129" s="2" t="str">
        <v>Marlborough Muni Agg Rate</v>
      </c>
      <c r="C129" s="2" t="str">
        <f>INDEX('Rates Database'!$I$2:$I$50000,MATCH($B129,'Rates Database'!$J$2:$J$50000,0))</f>
        <v>Municipal Aggregated Rate</v>
      </c>
      <c r="D129" s="2" t="str">
        <f>INDEX('Rates Database'!$H$2:$H$50000,MATCH($B129,'Rates Database'!$J$2:$J$50000,0))</f>
        <v>Retail Supply</v>
      </c>
    </row>
    <row r="130" spans="2:4" x14ac:dyDescent="0.2">
      <c r="B130" s="2" t="str">
        <v>Cape Light Compact JPE Muni Agg Rate</v>
      </c>
      <c r="C130" s="2" t="str">
        <f>INDEX('Rates Database'!$I$2:$I$50000,MATCH($B130,'Rates Database'!$J$2:$J$50000,0))</f>
        <v>Municipal Aggregated Rate</v>
      </c>
      <c r="D130" s="2" t="str">
        <f>INDEX('Rates Database'!$H$2:$H$50000,MATCH($B130,'Rates Database'!$J$2:$J$50000,0))</f>
        <v>Retail Supply</v>
      </c>
    </row>
    <row r="131" spans="2:4" x14ac:dyDescent="0.2">
      <c r="B131" s="2" t="str">
        <v>Leverett Muni Agg Rate</v>
      </c>
      <c r="C131" s="2" t="str">
        <f>INDEX('Rates Database'!$I$2:$I$50000,MATCH($B131,'Rates Database'!$J$2:$J$50000,0))</f>
        <v>Municipal Aggregated Rate</v>
      </c>
      <c r="D131" s="2" t="str">
        <f>INDEX('Rates Database'!$H$2:$H$50000,MATCH($B131,'Rates Database'!$J$2:$J$50000,0))</f>
        <v>Retail Supply</v>
      </c>
    </row>
    <row r="132" spans="2:4" x14ac:dyDescent="0.2">
      <c r="B132" s="2" t="str">
        <v>Webster Muni Agg Rate</v>
      </c>
      <c r="C132" s="2" t="str">
        <f>INDEX('Rates Database'!$I$2:$I$50000,MATCH($B132,'Rates Database'!$J$2:$J$50000,0))</f>
        <v>Municipal Aggregated Rate</v>
      </c>
      <c r="D132" s="2" t="str">
        <f>INDEX('Rates Database'!$H$2:$H$50000,MATCH($B132,'Rates Database'!$J$2:$J$50000,0))</f>
        <v>Retail Supply</v>
      </c>
    </row>
    <row r="133" spans="2:4" x14ac:dyDescent="0.2">
      <c r="B133" s="2" t="str">
        <v>Stoneham Muni Agg Rate</v>
      </c>
      <c r="C133" s="2" t="str">
        <f>INDEX('Rates Database'!$I$2:$I$50000,MATCH($B133,'Rates Database'!$J$2:$J$50000,0))</f>
        <v>Municipal Aggregated Rate</v>
      </c>
      <c r="D133" s="2" t="str">
        <f>INDEX('Rates Database'!$H$2:$H$50000,MATCH($B133,'Rates Database'!$J$2:$J$50000,0))</f>
        <v>Retail Supply</v>
      </c>
    </row>
    <row r="134" spans="2:4" x14ac:dyDescent="0.2">
      <c r="B134" s="2" t="str">
        <v>Newton Muni Agg Rate</v>
      </c>
      <c r="C134" s="2" t="str">
        <f>INDEX('Rates Database'!$I$2:$I$50000,MATCH($B134,'Rates Database'!$J$2:$J$50000,0))</f>
        <v>Municipal Aggregated Rate</v>
      </c>
      <c r="D134" s="2" t="str">
        <f>INDEX('Rates Database'!$H$2:$H$50000,MATCH($B134,'Rates Database'!$J$2:$J$50000,0))</f>
        <v>Retail Supply</v>
      </c>
    </row>
    <row r="135" spans="2:4" x14ac:dyDescent="0.2">
      <c r="B135" s="2" t="str">
        <v>Melrose Muni Agg Rate</v>
      </c>
      <c r="C135" s="2" t="str">
        <f>INDEX('Rates Database'!$I$2:$I$50000,MATCH($B135,'Rates Database'!$J$2:$J$50000,0))</f>
        <v>Municipal Aggregated Rate</v>
      </c>
      <c r="D135" s="2" t="str">
        <f>INDEX('Rates Database'!$H$2:$H$50000,MATCH($B135,'Rates Database'!$J$2:$J$50000,0))</f>
        <v>Retail Supply</v>
      </c>
    </row>
    <row r="136" spans="2:4" x14ac:dyDescent="0.2">
      <c r="B136" s="2" t="str">
        <v>Avon Muni Agg Rate</v>
      </c>
      <c r="C136" s="2" t="str">
        <f>INDEX('Rates Database'!$I$2:$I$50000,MATCH($B136,'Rates Database'!$J$2:$J$50000,0))</f>
        <v>Municipal Aggregated Rate</v>
      </c>
      <c r="D136" s="2" t="str">
        <f>INDEX('Rates Database'!$H$2:$H$50000,MATCH($B136,'Rates Database'!$J$2:$J$50000,0))</f>
        <v>Retail Supply</v>
      </c>
    </row>
    <row r="137" spans="2:4" x14ac:dyDescent="0.2">
      <c r="B137" s="2" t="str">
        <v>Rockland Muni Agg Rate</v>
      </c>
      <c r="C137" s="2" t="str">
        <f>INDEX('Rates Database'!$I$2:$I$50000,MATCH($B137,'Rates Database'!$J$2:$J$50000,0))</f>
        <v>Municipal Aggregated Rate</v>
      </c>
      <c r="D137" s="2" t="str">
        <f>INDEX('Rates Database'!$H$2:$H$50000,MATCH($B137,'Rates Database'!$J$2:$J$50000,0))</f>
        <v>Retail Supply</v>
      </c>
    </row>
    <row r="138" spans="2:4" x14ac:dyDescent="0.2">
      <c r="B138" s="2" t="str">
        <v>West Springfield Muni Agg Rate</v>
      </c>
      <c r="C138" s="2" t="str">
        <f>INDEX('Rates Database'!$I$2:$I$50000,MATCH($B138,'Rates Database'!$J$2:$J$50000,0))</f>
        <v>Municipal Aggregated Rate</v>
      </c>
      <c r="D138" s="2" t="str">
        <f>INDEX('Rates Database'!$H$2:$H$50000,MATCH($B138,'Rates Database'!$J$2:$J$50000,0))</f>
        <v>Retail Supply</v>
      </c>
    </row>
    <row r="139" spans="2:4" x14ac:dyDescent="0.2">
      <c r="B139" s="2" t="str">
        <v>Wareham Muni Agg Rate</v>
      </c>
      <c r="C139" s="2" t="str">
        <f>INDEX('Rates Database'!$I$2:$I$50000,MATCH($B139,'Rates Database'!$J$2:$J$50000,0))</f>
        <v>Municipal Aggregated Rate</v>
      </c>
      <c r="D139" s="2" t="str">
        <f>INDEX('Rates Database'!$H$2:$H$50000,MATCH($B139,'Rates Database'!$J$2:$J$50000,0))</f>
        <v>Retail Supply</v>
      </c>
    </row>
    <row r="140" spans="2:4" x14ac:dyDescent="0.2">
      <c r="B140" s="2" t="str">
        <v>Bedford Muni Agg Rate</v>
      </c>
      <c r="C140" s="2" t="str">
        <f>INDEX('Rates Database'!$I$2:$I$50000,MATCH($B140,'Rates Database'!$J$2:$J$50000,0))</f>
        <v>Municipal Aggregated Rate</v>
      </c>
      <c r="D140" s="2" t="str">
        <f>INDEX('Rates Database'!$H$2:$H$50000,MATCH($B140,'Rates Database'!$J$2:$J$50000,0))</f>
        <v>Retail Supply</v>
      </c>
    </row>
    <row r="141" spans="2:4" x14ac:dyDescent="0.2">
      <c r="B141" s="2" t="str">
        <v>Watertown Muni Agg Rate</v>
      </c>
      <c r="C141" s="2" t="str">
        <f>INDEX('Rates Database'!$I$2:$I$50000,MATCH($B141,'Rates Database'!$J$2:$J$50000,0))</f>
        <v>Municipal Aggregated Rate</v>
      </c>
      <c r="D141" s="2" t="str">
        <f>INDEX('Rates Database'!$H$2:$H$50000,MATCH($B141,'Rates Database'!$J$2:$J$50000,0))</f>
        <v>Retail Supply</v>
      </c>
    </row>
    <row r="142" spans="2:4" x14ac:dyDescent="0.2">
      <c r="B142" s="2" t="str">
        <v>Harvard Muni Agg Rate</v>
      </c>
      <c r="C142" s="2" t="str">
        <f>INDEX('Rates Database'!$I$2:$I$50000,MATCH($B142,'Rates Database'!$J$2:$J$50000,0))</f>
        <v>Municipal Aggregated Rate</v>
      </c>
      <c r="D142" s="2" t="str">
        <f>INDEX('Rates Database'!$H$2:$H$50000,MATCH($B142,'Rates Database'!$J$2:$J$50000,0))</f>
        <v>Retail Supply</v>
      </c>
    </row>
    <row r="143" spans="2:4" x14ac:dyDescent="0.2">
      <c r="B143" s="2" t="str">
        <v>Hadley Muni Agg Rate</v>
      </c>
      <c r="C143" s="2" t="str">
        <f>INDEX('Rates Database'!$I$2:$I$50000,MATCH($B143,'Rates Database'!$J$2:$J$50000,0))</f>
        <v>Municipal Aggregated Rate</v>
      </c>
      <c r="D143" s="2" t="str">
        <f>INDEX('Rates Database'!$H$2:$H$50000,MATCH($B143,'Rates Database'!$J$2:$J$50000,0))</f>
        <v>Retail Supply</v>
      </c>
    </row>
    <row r="144" spans="2:4" x14ac:dyDescent="0.2">
      <c r="B144" s="2" t="str">
        <v>Dedham Muni Agg Rate</v>
      </c>
      <c r="C144" s="2" t="str">
        <f>INDEX('Rates Database'!$I$2:$I$50000,MATCH($B144,'Rates Database'!$J$2:$J$50000,0))</f>
        <v>Municipal Aggregated Rate</v>
      </c>
      <c r="D144" s="2" t="str">
        <f>INDEX('Rates Database'!$H$2:$H$50000,MATCH($B144,'Rates Database'!$J$2:$J$50000,0))</f>
        <v>Retail Supply</v>
      </c>
    </row>
    <row r="145" spans="2:4" x14ac:dyDescent="0.2">
      <c r="B145" s="2" t="str">
        <v>Medford Muni Agg Rate</v>
      </c>
      <c r="C145" s="2" t="str">
        <f>INDEX('Rates Database'!$I$2:$I$50000,MATCH($B145,'Rates Database'!$J$2:$J$50000,0))</f>
        <v>Municipal Aggregated Rate</v>
      </c>
      <c r="D145" s="2" t="str">
        <f>INDEX('Rates Database'!$H$2:$H$50000,MATCH($B145,'Rates Database'!$J$2:$J$50000,0))</f>
        <v>Retail Supply</v>
      </c>
    </row>
    <row r="146" spans="2:4" x14ac:dyDescent="0.2">
      <c r="B146" s="2" t="str">
        <v>Hatfield Muni Agg Rate</v>
      </c>
      <c r="C146" s="2" t="str">
        <f>INDEX('Rates Database'!$I$2:$I$50000,MATCH($B146,'Rates Database'!$J$2:$J$50000,0))</f>
        <v>Municipal Aggregated Rate</v>
      </c>
      <c r="D146" s="2" t="str">
        <f>INDEX('Rates Database'!$H$2:$H$50000,MATCH($B146,'Rates Database'!$J$2:$J$50000,0))</f>
        <v>Retail Supply</v>
      </c>
    </row>
    <row r="147" spans="2:4" x14ac:dyDescent="0.2">
      <c r="B147" s="2" t="str">
        <v>Worcester Muni Agg Rate</v>
      </c>
      <c r="C147" s="2" t="str">
        <f>INDEX('Rates Database'!$I$2:$I$50000,MATCH($B147,'Rates Database'!$J$2:$J$50000,0))</f>
        <v>Municipal Aggregated Rate</v>
      </c>
      <c r="D147" s="2" t="str">
        <f>INDEX('Rates Database'!$H$2:$H$50000,MATCH($B147,'Rates Database'!$J$2:$J$50000,0))</f>
        <v>Retail Supply</v>
      </c>
    </row>
    <row r="148" spans="2:4" x14ac:dyDescent="0.2">
      <c r="B148" s="2" t="str">
        <v>Buckland Muni Agg Rate</v>
      </c>
      <c r="C148" s="2" t="str">
        <f>INDEX('Rates Database'!$I$2:$I$50000,MATCH($B148,'Rates Database'!$J$2:$J$50000,0))</f>
        <v>Municipal Aggregated Rate</v>
      </c>
      <c r="D148" s="2" t="str">
        <f>INDEX('Rates Database'!$H$2:$H$50000,MATCH($B148,'Rates Database'!$J$2:$J$50000,0))</f>
        <v>Retail Supply</v>
      </c>
    </row>
    <row r="149" spans="2:4" x14ac:dyDescent="0.2">
      <c r="B149" s="2" t="str">
        <v>Charlemont Muni Agg Rate</v>
      </c>
      <c r="C149" s="2" t="str">
        <f>INDEX('Rates Database'!$I$2:$I$50000,MATCH($B149,'Rates Database'!$J$2:$J$50000,0))</f>
        <v>Municipal Aggregated Rate</v>
      </c>
      <c r="D149" s="2" t="str">
        <f>INDEX('Rates Database'!$H$2:$H$50000,MATCH($B149,'Rates Database'!$J$2:$J$50000,0))</f>
        <v>Retail Supply</v>
      </c>
    </row>
    <row r="150" spans="2:4" x14ac:dyDescent="0.2">
      <c r="B150" s="2" t="str">
        <v>Colrain Muni Agg Rate</v>
      </c>
      <c r="C150" s="2" t="str">
        <f>INDEX('Rates Database'!$I$2:$I$50000,MATCH($B150,'Rates Database'!$J$2:$J$50000,0))</f>
        <v>Municipal Aggregated Rate</v>
      </c>
      <c r="D150" s="2" t="str">
        <f>INDEX('Rates Database'!$H$2:$H$50000,MATCH($B150,'Rates Database'!$J$2:$J$50000,0))</f>
        <v>Retail Supply</v>
      </c>
    </row>
    <row r="151" spans="2:4" x14ac:dyDescent="0.2">
      <c r="B151" s="2" t="str">
        <v>Shelburne Muni Agg Rate</v>
      </c>
      <c r="C151" s="2" t="str">
        <f>INDEX('Rates Database'!$I$2:$I$50000,MATCH($B151,'Rates Database'!$J$2:$J$50000,0))</f>
        <v>Municipal Aggregated Rate</v>
      </c>
      <c r="D151" s="2" t="str">
        <f>INDEX('Rates Database'!$H$2:$H$50000,MATCH($B151,'Rates Database'!$J$2:$J$50000,0))</f>
        <v>Retail Supply</v>
      </c>
    </row>
    <row r="152" spans="2:4" x14ac:dyDescent="0.2">
      <c r="B152" s="2" t="str">
        <v>New Salem Muni Agg Rate</v>
      </c>
      <c r="C152" s="2" t="str">
        <f>INDEX('Rates Database'!$I$2:$I$50000,MATCH($B152,'Rates Database'!$J$2:$J$50000,0))</f>
        <v>Municipal Aggregated Rate</v>
      </c>
      <c r="D152" s="2" t="str">
        <f>INDEX('Rates Database'!$H$2:$H$50000,MATCH($B152,'Rates Database'!$J$2:$J$50000,0))</f>
        <v>Retail Supply</v>
      </c>
    </row>
    <row r="153" spans="2:4" x14ac:dyDescent="0.2">
      <c r="B153" s="2" t="str">
        <v>Warwick Muni Agg Rate</v>
      </c>
      <c r="C153" s="2" t="str">
        <f>INDEX('Rates Database'!$I$2:$I$50000,MATCH($B153,'Rates Database'!$J$2:$J$50000,0))</f>
        <v>Municipal Aggregated Rate</v>
      </c>
      <c r="D153" s="2" t="str">
        <f>INDEX('Rates Database'!$H$2:$H$50000,MATCH($B153,'Rates Database'!$J$2:$J$50000,0))</f>
        <v>Retail Supply</v>
      </c>
    </row>
    <row r="154" spans="2:4" x14ac:dyDescent="0.2">
      <c r="B154" s="2" t="str">
        <v>Whately Muni Agg Rate</v>
      </c>
      <c r="C154" s="2" t="str">
        <f>INDEX('Rates Database'!$I$2:$I$50000,MATCH($B154,'Rates Database'!$J$2:$J$50000,0))</f>
        <v>Municipal Aggregated Rate</v>
      </c>
      <c r="D154" s="2" t="str">
        <f>INDEX('Rates Database'!$H$2:$H$50000,MATCH($B154,'Rates Database'!$J$2:$J$50000,0))</f>
        <v>Retail Supply</v>
      </c>
    </row>
    <row r="155" spans="2:4" x14ac:dyDescent="0.2">
      <c r="B155" s="2" t="str">
        <v>Conway Muni Agg Rate</v>
      </c>
      <c r="C155" s="2" t="str">
        <f>INDEX('Rates Database'!$I$2:$I$50000,MATCH($B155,'Rates Database'!$J$2:$J$50000,0))</f>
        <v>Municipal Aggregated Rate</v>
      </c>
      <c r="D155" s="2" t="str">
        <f>INDEX('Rates Database'!$H$2:$H$50000,MATCH($B155,'Rates Database'!$J$2:$J$50000,0))</f>
        <v>Retail Supply</v>
      </c>
    </row>
    <row r="156" spans="2:4" x14ac:dyDescent="0.2">
      <c r="B156" s="2" t="str">
        <v>Deerfield Muni Agg Rate</v>
      </c>
      <c r="C156" s="2" t="str">
        <f>INDEX('Rates Database'!$I$2:$I$50000,MATCH($B156,'Rates Database'!$J$2:$J$50000,0))</f>
        <v>Municipal Aggregated Rate</v>
      </c>
      <c r="D156" s="2" t="str">
        <f>INDEX('Rates Database'!$H$2:$H$50000,MATCH($B156,'Rates Database'!$J$2:$J$50000,0))</f>
        <v>Retail Supply</v>
      </c>
    </row>
    <row r="157" spans="2:4" x14ac:dyDescent="0.2">
      <c r="B157" s="2" t="str">
        <v>Huntington Muni Agg Rate</v>
      </c>
      <c r="C157" s="2" t="str">
        <f>INDEX('Rates Database'!$I$2:$I$50000,MATCH($B157,'Rates Database'!$J$2:$J$50000,0))</f>
        <v>Municipal Aggregated Rate</v>
      </c>
      <c r="D157" s="2" t="str">
        <f>INDEX('Rates Database'!$H$2:$H$50000,MATCH($B157,'Rates Database'!$J$2:$J$50000,0))</f>
        <v>Retail Supply</v>
      </c>
    </row>
    <row r="158" spans="2:4" x14ac:dyDescent="0.2">
      <c r="B158" s="2" t="str">
        <v>Northfield Muni Agg Rate</v>
      </c>
      <c r="C158" s="2" t="str">
        <f>INDEX('Rates Database'!$I$2:$I$50000,MATCH($B158,'Rates Database'!$J$2:$J$50000,0))</f>
        <v>Municipal Aggregated Rate</v>
      </c>
      <c r="D158" s="2" t="str">
        <f>INDEX('Rates Database'!$H$2:$H$50000,MATCH($B158,'Rates Database'!$J$2:$J$50000,0))</f>
        <v>Retail Supply</v>
      </c>
    </row>
    <row r="159" spans="2:4" x14ac:dyDescent="0.2">
      <c r="B159" s="2" t="str">
        <v>Sunderland Muni Agg Rate</v>
      </c>
      <c r="C159" s="2" t="str">
        <f>INDEX('Rates Database'!$I$2:$I$50000,MATCH($B159,'Rates Database'!$J$2:$J$50000,0))</f>
        <v>Municipal Aggregated Rate</v>
      </c>
      <c r="D159" s="2" t="str">
        <f>INDEX('Rates Database'!$H$2:$H$50000,MATCH($B159,'Rates Database'!$J$2:$J$50000,0))</f>
        <v>Retail Supply</v>
      </c>
    </row>
    <row r="160" spans="2:4" x14ac:dyDescent="0.2">
      <c r="B160" s="2" t="str">
        <v>Gill Muni Agg Rate</v>
      </c>
      <c r="C160" s="2" t="str">
        <f>INDEX('Rates Database'!$I$2:$I$50000,MATCH($B160,'Rates Database'!$J$2:$J$50000,0))</f>
        <v>Municipal Aggregated Rate</v>
      </c>
      <c r="D160" s="2" t="str">
        <f>INDEX('Rates Database'!$H$2:$H$50000,MATCH($B160,'Rates Database'!$J$2:$J$50000,0))</f>
        <v>Retail Supply</v>
      </c>
    </row>
    <row r="161" spans="2:4" x14ac:dyDescent="0.2">
      <c r="B161" s="2" t="str">
        <v>Easton Muni Agg Rate</v>
      </c>
      <c r="C161" s="2" t="str">
        <f>INDEX('Rates Database'!$I$2:$I$50000,MATCH($B161,'Rates Database'!$J$2:$J$50000,0))</f>
        <v>Municipal Aggregated Rate</v>
      </c>
      <c r="D161" s="2" t="str">
        <f>INDEX('Rates Database'!$H$2:$H$50000,MATCH($B161,'Rates Database'!$J$2:$J$50000,0))</f>
        <v>Retail Supply</v>
      </c>
    </row>
    <row r="162" spans="2:4" x14ac:dyDescent="0.2">
      <c r="B162" s="2" t="str">
        <v>Pembroke Muni Agg Rate</v>
      </c>
      <c r="C162" s="2" t="str">
        <f>INDEX('Rates Database'!$I$2:$I$50000,MATCH($B162,'Rates Database'!$J$2:$J$50000,0))</f>
        <v>Municipal Aggregated Rate</v>
      </c>
      <c r="D162" s="2" t="str">
        <f>INDEX('Rates Database'!$H$2:$H$50000,MATCH($B162,'Rates Database'!$J$2:$J$50000,0))</f>
        <v>Retail Supply</v>
      </c>
    </row>
    <row r="163" spans="2:4" x14ac:dyDescent="0.2">
      <c r="B163" s="2" t="str">
        <v>Franklin Muni Agg Rate</v>
      </c>
      <c r="C163" s="2" t="str">
        <f>INDEX('Rates Database'!$I$2:$I$50000,MATCH($B163,'Rates Database'!$J$2:$J$50000,0))</f>
        <v>Municipal Aggregated Rate</v>
      </c>
      <c r="D163" s="2" t="str">
        <f>INDEX('Rates Database'!$H$2:$H$50000,MATCH($B163,'Rates Database'!$J$2:$J$50000,0))</f>
        <v>Retail Supply</v>
      </c>
    </row>
    <row r="164" spans="2:4" x14ac:dyDescent="0.2">
      <c r="B164" s="2" t="str">
        <v>Haverhill Muni Agg Rate</v>
      </c>
      <c r="C164" s="2" t="str">
        <f>INDEX('Rates Database'!$I$2:$I$50000,MATCH($B164,'Rates Database'!$J$2:$J$50000,0))</f>
        <v>Municipal Aggregated Rate</v>
      </c>
      <c r="D164" s="2" t="str">
        <f>INDEX('Rates Database'!$H$2:$H$50000,MATCH($B164,'Rates Database'!$J$2:$J$50000,0))</f>
        <v>Retail Supply</v>
      </c>
    </row>
    <row r="165" spans="2:4" x14ac:dyDescent="0.2">
      <c r="B165" s="2" t="str">
        <v>Becket Muni Agg Rate</v>
      </c>
      <c r="C165" s="2" t="str">
        <f>INDEX('Rates Database'!$I$2:$I$50000,MATCH($B165,'Rates Database'!$J$2:$J$50000,0))</f>
        <v>Municipal Aggregated Rate</v>
      </c>
      <c r="D165" s="2" t="str">
        <f>INDEX('Rates Database'!$H$2:$H$50000,MATCH($B165,'Rates Database'!$J$2:$J$50000,0))</f>
        <v>Retail Supply</v>
      </c>
    </row>
    <row r="166" spans="2:4" x14ac:dyDescent="0.2">
      <c r="B166" s="2" t="str">
        <v>Shirley Muni Agg Rate</v>
      </c>
      <c r="C166" s="2" t="str">
        <f>INDEX('Rates Database'!$I$2:$I$50000,MATCH($B166,'Rates Database'!$J$2:$J$50000,0))</f>
        <v>Municipal Aggregated Rate</v>
      </c>
      <c r="D166" s="2" t="str">
        <f>INDEX('Rates Database'!$H$2:$H$50000,MATCH($B166,'Rates Database'!$J$2:$J$50000,0))</f>
        <v>Retail Supply</v>
      </c>
    </row>
    <row r="167" spans="2:4" x14ac:dyDescent="0.2">
      <c r="B167" s="2" t="str">
        <v>Millis Muni Agg Rate</v>
      </c>
      <c r="C167" s="2" t="str">
        <f>INDEX('Rates Database'!$I$2:$I$50000,MATCH($B167,'Rates Database'!$J$2:$J$50000,0))</f>
        <v>Municipal Aggregated Rate</v>
      </c>
      <c r="D167" s="2" t="str">
        <f>INDEX('Rates Database'!$H$2:$H$50000,MATCH($B167,'Rates Database'!$J$2:$J$50000,0))</f>
        <v>Retail Supply</v>
      </c>
    </row>
    <row r="168" spans="2:4" x14ac:dyDescent="0.2">
      <c r="B168" s="2" t="str">
        <v>Boston Muni Agg Rate</v>
      </c>
      <c r="C168" s="2" t="str">
        <f>INDEX('Rates Database'!$I$2:$I$50000,MATCH($B168,'Rates Database'!$J$2:$J$50000,0))</f>
        <v>Municipal Aggregated Rate</v>
      </c>
      <c r="D168" s="2" t="str">
        <f>INDEX('Rates Database'!$H$2:$H$50000,MATCH($B168,'Rates Database'!$J$2:$J$50000,0))</f>
        <v>Retail Supply</v>
      </c>
    </row>
    <row r="169" spans="2:4" x14ac:dyDescent="0.2">
      <c r="B169" s="2" t="str">
        <v>Sharon Muni Agg Rate</v>
      </c>
      <c r="C169" s="2" t="str">
        <f>INDEX('Rates Database'!$I$2:$I$50000,MATCH($B169,'Rates Database'!$J$2:$J$50000,0))</f>
        <v>Municipal Aggregated Rate</v>
      </c>
      <c r="D169" s="2" t="str">
        <f>INDEX('Rates Database'!$H$2:$H$50000,MATCH($B169,'Rates Database'!$J$2:$J$50000,0))</f>
        <v>Retail Supply</v>
      </c>
    </row>
    <row r="170" spans="2:4" x14ac:dyDescent="0.2">
      <c r="B170" s="2" t="str">
        <v>Lincoln Muni Agg Rate</v>
      </c>
      <c r="C170" s="2" t="str">
        <f>INDEX('Rates Database'!$I$2:$I$50000,MATCH($B170,'Rates Database'!$J$2:$J$50000,0))</f>
        <v>Municipal Aggregated Rate</v>
      </c>
      <c r="D170" s="2" t="str">
        <f>INDEX('Rates Database'!$H$2:$H$50000,MATCH($B170,'Rates Database'!$J$2:$J$50000,0))</f>
        <v>Retail Supply</v>
      </c>
    </row>
    <row r="171" spans="2:4" x14ac:dyDescent="0.2">
      <c r="B171" s="2" t="str">
        <v>Waltham Muni Agg Rate</v>
      </c>
      <c r="C171" s="2" t="str">
        <f>INDEX('Rates Database'!$I$2:$I$50000,MATCH($B171,'Rates Database'!$J$2:$J$50000,0))</f>
        <v>Municipal Aggregated Rate</v>
      </c>
      <c r="D171" s="2" t="str">
        <f>INDEX('Rates Database'!$H$2:$H$50000,MATCH($B171,'Rates Database'!$J$2:$J$50000,0))</f>
        <v>Retail Supply</v>
      </c>
    </row>
    <row r="172" spans="2:4" x14ac:dyDescent="0.2">
      <c r="B172" s="2" t="str">
        <v>Leicester Muni Agg Rate</v>
      </c>
      <c r="C172" s="2" t="str">
        <f>INDEX('Rates Database'!$I$2:$I$50000,MATCH($B172,'Rates Database'!$J$2:$J$50000,0))</f>
        <v>Municipal Aggregated Rate</v>
      </c>
      <c r="D172" s="2" t="str">
        <f>INDEX('Rates Database'!$H$2:$H$50000,MATCH($B172,'Rates Database'!$J$2:$J$50000,0))</f>
        <v>Retail Supply</v>
      </c>
    </row>
    <row r="173" spans="2:4" x14ac:dyDescent="0.2">
      <c r="B173" s="2" t="str">
        <v>Milton Muni Agg Rate</v>
      </c>
      <c r="C173" s="2" t="str">
        <f>INDEX('Rates Database'!$I$2:$I$50000,MATCH($B173,'Rates Database'!$J$2:$J$50000,0))</f>
        <v>Municipal Aggregated Rate</v>
      </c>
      <c r="D173" s="2" t="str">
        <f>INDEX('Rates Database'!$H$2:$H$50000,MATCH($B173,'Rates Database'!$J$2:$J$50000,0))</f>
        <v>Retail Supply</v>
      </c>
    </row>
  </sheetData>
  <conditionalFormatting sqref="D1:D1048576">
    <cfRule type="cellIs" dxfId="5" priority="1" operator="equal">
      <formula>"Retail Supply"</formula>
    </cfRule>
    <cfRule type="cellIs" dxfId="4" priority="2" operator="equal">
      <formula>"Customer Charge"</formula>
    </cfRule>
    <cfRule type="cellIs" dxfId="3" priority="3" operator="equal">
      <formula>"Retail Delivery"</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C83BF-CB35-7541-9493-C773A473D37E}">
  <sheetPr>
    <tabColor theme="7" tint="0.79998168889431442"/>
  </sheetPr>
  <dimension ref="B2:D37"/>
  <sheetViews>
    <sheetView showGridLines="0" zoomScaleNormal="100" workbookViewId="0"/>
  </sheetViews>
  <sheetFormatPr defaultColWidth="11.375" defaultRowHeight="11.4" x14ac:dyDescent="0.2"/>
  <cols>
    <col min="1" max="1" width="7.625" customWidth="1"/>
    <col min="2" max="2" width="46.75" bestFit="1" customWidth="1"/>
    <col min="3" max="3" width="25.75" customWidth="1"/>
    <col min="4" max="4" width="94.75" customWidth="1"/>
  </cols>
  <sheetData>
    <row r="2" spans="2:4" ht="14.4" x14ac:dyDescent="0.2">
      <c r="B2" s="86" t="s">
        <v>358</v>
      </c>
    </row>
    <row r="3" spans="2:4" ht="18" thickBot="1" x14ac:dyDescent="0.25">
      <c r="B3" s="26" t="s">
        <v>22</v>
      </c>
      <c r="C3" s="26"/>
    </row>
    <row r="4" spans="2:4" ht="13.2" x14ac:dyDescent="0.2">
      <c r="B4" s="1" t="s">
        <v>63</v>
      </c>
      <c r="C4" s="1" t="s">
        <v>64</v>
      </c>
      <c r="D4" s="1" t="s">
        <v>359</v>
      </c>
    </row>
    <row r="5" spans="2:4" ht="22.8" x14ac:dyDescent="0.2">
      <c r="B5" s="68" t="s">
        <v>146</v>
      </c>
      <c r="C5" s="68" t="s">
        <v>67</v>
      </c>
      <c r="D5" s="81" t="s">
        <v>360</v>
      </c>
    </row>
    <row r="6" spans="2:4" ht="22.8" x14ac:dyDescent="0.2">
      <c r="B6" s="68" t="s">
        <v>138</v>
      </c>
      <c r="C6" s="68" t="s">
        <v>67</v>
      </c>
      <c r="D6" s="81" t="s">
        <v>361</v>
      </c>
    </row>
    <row r="7" spans="2:4" x14ac:dyDescent="0.2">
      <c r="B7" s="68" t="s">
        <v>133</v>
      </c>
      <c r="C7" s="68" t="s">
        <v>67</v>
      </c>
      <c r="D7" s="81" t="s">
        <v>362</v>
      </c>
    </row>
    <row r="8" spans="2:4" x14ac:dyDescent="0.2">
      <c r="B8" s="68" t="s">
        <v>152</v>
      </c>
      <c r="C8" s="68" t="s">
        <v>69</v>
      </c>
      <c r="D8" s="81" t="s">
        <v>363</v>
      </c>
    </row>
    <row r="9" spans="2:4" x14ac:dyDescent="0.2">
      <c r="B9" s="68" t="s">
        <v>154</v>
      </c>
      <c r="C9" s="68" t="s">
        <v>68</v>
      </c>
      <c r="D9" s="81" t="s">
        <v>364</v>
      </c>
    </row>
    <row r="10" spans="2:4" x14ac:dyDescent="0.2">
      <c r="B10" s="68" t="s">
        <v>162</v>
      </c>
      <c r="C10" s="68" t="s">
        <v>68</v>
      </c>
      <c r="D10" s="81" t="s">
        <v>365</v>
      </c>
    </row>
    <row r="11" spans="2:4" ht="22.8" x14ac:dyDescent="0.2">
      <c r="B11" s="68" t="s">
        <v>141</v>
      </c>
      <c r="C11" s="68" t="s">
        <v>67</v>
      </c>
      <c r="D11" s="81" t="s">
        <v>366</v>
      </c>
    </row>
    <row r="12" spans="2:4" x14ac:dyDescent="0.2">
      <c r="B12" s="68" t="s">
        <v>160</v>
      </c>
      <c r="C12" s="68" t="s">
        <v>67</v>
      </c>
      <c r="D12" s="81" t="s">
        <v>367</v>
      </c>
    </row>
    <row r="13" spans="2:4" x14ac:dyDescent="0.2">
      <c r="B13" s="68" t="s">
        <v>56</v>
      </c>
      <c r="C13" s="68" t="s">
        <v>67</v>
      </c>
      <c r="D13" s="81" t="s">
        <v>368</v>
      </c>
    </row>
    <row r="14" spans="2:4" ht="22.8" x14ac:dyDescent="0.2">
      <c r="B14" s="68" t="s">
        <v>150</v>
      </c>
      <c r="C14" s="68" t="s">
        <v>69</v>
      </c>
      <c r="D14" s="81" t="s">
        <v>369</v>
      </c>
    </row>
    <row r="15" spans="2:4" ht="22.8" x14ac:dyDescent="0.2">
      <c r="B15" s="68" t="s">
        <v>169</v>
      </c>
      <c r="C15" s="68" t="s">
        <v>69</v>
      </c>
      <c r="D15" s="81" t="s">
        <v>370</v>
      </c>
    </row>
    <row r="16" spans="2:4" ht="22.8" x14ac:dyDescent="0.2">
      <c r="B16" s="68" t="s">
        <v>157</v>
      </c>
      <c r="C16" s="68" t="s">
        <v>69</v>
      </c>
      <c r="D16" s="81" t="s">
        <v>371</v>
      </c>
    </row>
    <row r="17" spans="2:4" x14ac:dyDescent="0.2">
      <c r="B17" s="68" t="s">
        <v>156</v>
      </c>
      <c r="C17" s="68" t="s">
        <v>69</v>
      </c>
      <c r="D17" s="81" t="s">
        <v>372</v>
      </c>
    </row>
    <row r="18" spans="2:4" ht="22.8" x14ac:dyDescent="0.2">
      <c r="B18" s="68" t="s">
        <v>134</v>
      </c>
      <c r="C18" s="68" t="s">
        <v>67</v>
      </c>
      <c r="D18" s="81" t="s">
        <v>373</v>
      </c>
    </row>
    <row r="19" spans="2:4" x14ac:dyDescent="0.2">
      <c r="B19" s="68" t="s">
        <v>167</v>
      </c>
      <c r="C19" s="68" t="s">
        <v>67</v>
      </c>
      <c r="D19" s="81" t="s">
        <v>374</v>
      </c>
    </row>
    <row r="20" spans="2:4" x14ac:dyDescent="0.2">
      <c r="B20" s="68" t="s">
        <v>144</v>
      </c>
      <c r="C20" s="68" t="s">
        <v>67</v>
      </c>
      <c r="D20" s="81" t="s">
        <v>375</v>
      </c>
    </row>
    <row r="21" spans="2:4" ht="22.8" x14ac:dyDescent="0.2">
      <c r="B21" s="68" t="s">
        <v>139</v>
      </c>
      <c r="C21" s="68" t="s">
        <v>67</v>
      </c>
      <c r="D21" s="81" t="s">
        <v>376</v>
      </c>
    </row>
    <row r="22" spans="2:4" ht="22.8" x14ac:dyDescent="0.2">
      <c r="B22" s="68" t="s">
        <v>137</v>
      </c>
      <c r="C22" s="68" t="s">
        <v>67</v>
      </c>
      <c r="D22" s="81" t="s">
        <v>377</v>
      </c>
    </row>
    <row r="23" spans="2:4" ht="22.8" x14ac:dyDescent="0.2">
      <c r="B23" s="68" t="s">
        <v>135</v>
      </c>
      <c r="C23" s="68" t="s">
        <v>67</v>
      </c>
      <c r="D23" s="81" t="s">
        <v>378</v>
      </c>
    </row>
    <row r="24" spans="2:4" ht="22.8" x14ac:dyDescent="0.2">
      <c r="B24" s="68" t="s">
        <v>158</v>
      </c>
      <c r="C24" s="68" t="s">
        <v>69</v>
      </c>
      <c r="D24" s="81" t="s">
        <v>379</v>
      </c>
    </row>
    <row r="25" spans="2:4" ht="22.8" x14ac:dyDescent="0.2">
      <c r="B25" s="68" t="s">
        <v>136</v>
      </c>
      <c r="C25" s="68" t="s">
        <v>67</v>
      </c>
      <c r="D25" s="81" t="s">
        <v>380</v>
      </c>
    </row>
    <row r="26" spans="2:4" ht="45.6" x14ac:dyDescent="0.2">
      <c r="B26" s="68" t="s">
        <v>65</v>
      </c>
      <c r="C26" s="68" t="s">
        <v>70</v>
      </c>
      <c r="D26" s="81" t="s">
        <v>381</v>
      </c>
    </row>
    <row r="27" spans="2:4" ht="34.200000000000003" x14ac:dyDescent="0.2">
      <c r="B27" s="68" t="s">
        <v>149</v>
      </c>
      <c r="C27" s="68" t="s">
        <v>69</v>
      </c>
      <c r="D27" s="81" t="s">
        <v>382</v>
      </c>
    </row>
    <row r="28" spans="2:4" x14ac:dyDescent="0.2">
      <c r="B28" s="68" t="s">
        <v>159</v>
      </c>
      <c r="C28" s="68" t="s">
        <v>67</v>
      </c>
      <c r="D28" s="81" t="s">
        <v>383</v>
      </c>
    </row>
    <row r="29" spans="2:4" x14ac:dyDescent="0.2">
      <c r="B29" s="68" t="s">
        <v>165</v>
      </c>
      <c r="C29" s="68" t="s">
        <v>67</v>
      </c>
      <c r="D29" s="81" t="s">
        <v>384</v>
      </c>
    </row>
    <row r="30" spans="2:4" x14ac:dyDescent="0.2">
      <c r="B30" s="68" t="s">
        <v>140</v>
      </c>
      <c r="C30" s="68" t="s">
        <v>67</v>
      </c>
      <c r="D30" s="81" t="s">
        <v>385</v>
      </c>
    </row>
    <row r="31" spans="2:4" ht="22.8" x14ac:dyDescent="0.2">
      <c r="B31" s="68" t="s">
        <v>142</v>
      </c>
      <c r="C31" s="68" t="s">
        <v>67</v>
      </c>
      <c r="D31" s="81" t="s">
        <v>386</v>
      </c>
    </row>
    <row r="32" spans="2:4" x14ac:dyDescent="0.2">
      <c r="B32" s="68" t="s">
        <v>147</v>
      </c>
      <c r="C32" s="68" t="s">
        <v>67</v>
      </c>
      <c r="D32" s="81" t="s">
        <v>387</v>
      </c>
    </row>
    <row r="33" spans="2:4" x14ac:dyDescent="0.2">
      <c r="B33" s="68" t="s">
        <v>145</v>
      </c>
      <c r="C33" s="68" t="s">
        <v>67</v>
      </c>
      <c r="D33" s="81" t="s">
        <v>388</v>
      </c>
    </row>
    <row r="34" spans="2:4" ht="22.8" x14ac:dyDescent="0.2">
      <c r="B34" s="68" t="s">
        <v>168</v>
      </c>
      <c r="C34" s="68" t="s">
        <v>69</v>
      </c>
      <c r="D34" s="81" t="s">
        <v>389</v>
      </c>
    </row>
    <row r="35" spans="2:4" ht="22.8" x14ac:dyDescent="0.2">
      <c r="B35" s="68" t="s">
        <v>161</v>
      </c>
      <c r="C35" s="68" t="s">
        <v>68</v>
      </c>
      <c r="D35" s="81" t="s">
        <v>390</v>
      </c>
    </row>
    <row r="36" spans="2:4" ht="22.8" x14ac:dyDescent="0.2">
      <c r="B36" s="68" t="s">
        <v>143</v>
      </c>
      <c r="C36" s="68" t="s">
        <v>67</v>
      </c>
      <c r="D36" s="81" t="s">
        <v>391</v>
      </c>
    </row>
    <row r="37" spans="2:4" x14ac:dyDescent="0.2">
      <c r="B37" s="68" t="s">
        <v>166</v>
      </c>
      <c r="C37" s="68" t="s">
        <v>67</v>
      </c>
      <c r="D37" s="81" t="s">
        <v>392</v>
      </c>
    </row>
  </sheetData>
  <sortState xmlns:xlrd2="http://schemas.microsoft.com/office/spreadsheetml/2017/richdata2" ref="B5:D37">
    <sortCondition ref="B4:B3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9424C-CCFA-2B40-85A6-7B7FD33C2809}">
  <sheetPr>
    <tabColor theme="7" tint="0.79998168889431442"/>
  </sheetPr>
  <dimension ref="B2:D9"/>
  <sheetViews>
    <sheetView showGridLines="0" workbookViewId="0"/>
  </sheetViews>
  <sheetFormatPr defaultColWidth="11.375" defaultRowHeight="11.4" x14ac:dyDescent="0.2"/>
  <cols>
    <col min="2" max="2" width="33.25" customWidth="1"/>
    <col min="3" max="3" width="22.75" bestFit="1" customWidth="1"/>
    <col min="4" max="4" width="21.375" bestFit="1" customWidth="1"/>
  </cols>
  <sheetData>
    <row r="2" spans="2:4" ht="18" thickBot="1" x14ac:dyDescent="0.25">
      <c r="B2" s="26" t="s">
        <v>394</v>
      </c>
      <c r="C2" s="26"/>
      <c r="D2" s="26"/>
    </row>
    <row r="3" spans="2:4" ht="13.2" x14ac:dyDescent="0.2">
      <c r="B3" s="1" t="s">
        <v>395</v>
      </c>
      <c r="C3" s="1"/>
      <c r="D3" s="1"/>
    </row>
    <row r="4" spans="2:4" x14ac:dyDescent="0.2">
      <c r="B4" s="19" t="s">
        <v>396</v>
      </c>
      <c r="C4" s="19" t="s">
        <v>397</v>
      </c>
      <c r="D4" s="19" t="s">
        <v>127</v>
      </c>
    </row>
    <row r="5" spans="2:4" x14ac:dyDescent="0.2">
      <c r="B5" s="2" t="str" cm="1">
        <f t="array" ref="B5:B9">_xlfn.UNIQUE(_xlfn._xlws.FILTER('Rates Database'!$J$2:$J$50000,('Rates Database'!$D$2:$D$50000="Municipal Light Plant")))</f>
        <v>Total Volumetric Charge</v>
      </c>
      <c r="C5" s="2" t="str">
        <f>INDEX('Rates Database'!$I$2:$I$50000,MATCH('MLP Mapping'!B5,'Rates Database'!$J$2:$J$50000,0))</f>
        <v>Total Volumetric Charge</v>
      </c>
      <c r="D5" s="2" t="str">
        <f>INDEX('Rates Database'!$H$2:$H$50000,MATCH('MLP Mapping'!B5,'Rates Database'!$J$2:$J$50000,0))</f>
        <v>Total Volumetric Charge</v>
      </c>
    </row>
    <row r="6" spans="2:4" x14ac:dyDescent="0.2">
      <c r="B6" s="2" t="str">
        <v>&lt; 500 kWh Volumetric Charge</v>
      </c>
      <c r="C6" s="2" t="str">
        <f>INDEX('Rates Database'!$I$2:$I$50000,MATCH('MLP Mapping'!B6,'Rates Database'!$J$2:$J$50000,0))</f>
        <v>Tiered Volumetric Charge</v>
      </c>
      <c r="D6" s="2" t="str">
        <f>INDEX('Rates Database'!$H$2:$H$50000,MATCH('MLP Mapping'!B6,'Rates Database'!$J$2:$J$50000,0))</f>
        <v>Total Volumetric Charge</v>
      </c>
    </row>
    <row r="7" spans="2:4" x14ac:dyDescent="0.2">
      <c r="B7" s="2" t="str">
        <v>500 - 750 kWh Volumetric Charge</v>
      </c>
      <c r="C7" s="2" t="str">
        <f>INDEX('Rates Database'!$I$2:$I$50000,MATCH('MLP Mapping'!B7,'Rates Database'!$J$2:$J$50000,0))</f>
        <v>Tiered Volumetric Charge</v>
      </c>
      <c r="D7" s="2" t="str">
        <f>INDEX('Rates Database'!$H$2:$H$50000,MATCH('MLP Mapping'!B7,'Rates Database'!$J$2:$J$50000,0))</f>
        <v>Total Volumetric Charge</v>
      </c>
    </row>
    <row r="8" spans="2:4" x14ac:dyDescent="0.2">
      <c r="B8" s="2" t="str">
        <v>750 - 1000 kWh Volumetric Charge</v>
      </c>
      <c r="C8" s="2" t="str">
        <f>INDEX('Rates Database'!$I$2:$I$50000,MATCH('MLP Mapping'!B8,'Rates Database'!$J$2:$J$50000,0))</f>
        <v>Tiered Volumetric Charge</v>
      </c>
      <c r="D8" s="2" t="str">
        <f>INDEX('Rates Database'!$H$2:$H$50000,MATCH('MLP Mapping'!B8,'Rates Database'!$J$2:$J$50000,0))</f>
        <v>Total Volumetric Charge</v>
      </c>
    </row>
    <row r="9" spans="2:4" x14ac:dyDescent="0.2">
      <c r="B9" s="2" t="str">
        <v>Customer Charge</v>
      </c>
      <c r="C9" s="2" t="str">
        <f>INDEX('Rates Database'!$I$2:$I$50000,MATCH('MLP Mapping'!B9,'Rates Database'!$J$2:$J$50000,0))</f>
        <v>Customer Charge</v>
      </c>
      <c r="D9" s="2" t="str">
        <f>INDEX('Rates Database'!$H$2:$H$50000,MATCH('MLP Mapping'!B9,'Rates Database'!$J$2:$J$50000,0))</f>
        <v>Customer Charge</v>
      </c>
    </row>
  </sheetData>
  <conditionalFormatting sqref="D4">
    <cfRule type="cellIs" dxfId="2" priority="1" operator="equal">
      <formula>"Retail Supply"</formula>
    </cfRule>
    <cfRule type="cellIs" dxfId="1" priority="2" operator="equal">
      <formula>"Customer Charge"</formula>
    </cfRule>
    <cfRule type="cellIs" dxfId="0" priority="3" operator="equal">
      <formula>"Retail Delivery"</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C6785-5B91-9145-B798-DE07AB292303}">
  <dimension ref="A1"/>
  <sheetViews>
    <sheetView workbookViewId="0"/>
  </sheetViews>
  <sheetFormatPr defaultColWidth="11.375" defaultRowHeight="11.4" x14ac:dyDescent="0.2"/>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DF057FC68AFD74FBB050BF9A24A083F" ma:contentTypeVersion="14" ma:contentTypeDescription="Create a new document." ma:contentTypeScope="" ma:versionID="d4b5a6673fb096e2f65b87c09c883f50">
  <xsd:schema xmlns:xsd="http://www.w3.org/2001/XMLSchema" xmlns:xs="http://www.w3.org/2001/XMLSchema" xmlns:p="http://schemas.microsoft.com/office/2006/metadata/properties" xmlns:ns2="205770a5-936c-4772-8c84-e03eb7b44e46" xmlns:ns3="3bf83135-4203-4769-b93c-639af2b361b8" targetNamespace="http://schemas.microsoft.com/office/2006/metadata/properties" ma:root="true" ma:fieldsID="fdd0be6f4cf669c6dd2b5697b21577da" ns2:_="" ns3:_="">
    <xsd:import namespace="205770a5-936c-4772-8c84-e03eb7b44e46"/>
    <xsd:import namespace="3bf83135-4203-4769-b93c-639af2b361b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5770a5-936c-4772-8c84-e03eb7b44e4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7e83b223-df92-4d10-aa8c-3864aee27e76}" ma:internalName="TaxCatchAll" ma:showField="CatchAllData" ma:web="205770a5-936c-4772-8c84-e03eb7b44e4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bf83135-4203-4769-b93c-639af2b361b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f83135-4203-4769-b93c-639af2b361b8">
      <Terms xmlns="http://schemas.microsoft.com/office/infopath/2007/PartnerControls"/>
    </lcf76f155ced4ddcb4097134ff3c332f>
    <TaxCatchAll xmlns="205770a5-936c-4772-8c84-e03eb7b44e46" xsi:nil="true"/>
  </documentManagement>
</p:properties>
</file>

<file path=customXml/itemProps1.xml><?xml version="1.0" encoding="utf-8"?>
<ds:datastoreItem xmlns:ds="http://schemas.openxmlformats.org/officeDocument/2006/customXml" ds:itemID="{8E6F6EF7-B61C-48AB-BF1B-0DD95A6FC9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5770a5-936c-4772-8c84-e03eb7b44e46"/>
    <ds:schemaRef ds:uri="3bf83135-4203-4769-b93c-639af2b361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0721155-47D6-477F-9A2B-C20E8BCCE367}">
  <ds:schemaRefs>
    <ds:schemaRef ds:uri="http://schemas.microsoft.com/sharepoint/v3/contenttype/forms"/>
  </ds:schemaRefs>
</ds:datastoreItem>
</file>

<file path=customXml/itemProps3.xml><?xml version="1.0" encoding="utf-8"?>
<ds:datastoreItem xmlns:ds="http://schemas.openxmlformats.org/officeDocument/2006/customXml" ds:itemID="{331B2F40-BE42-4A7E-82C9-31BDAE1A21B2}">
  <ds:schemaRefs>
    <ds:schemaRef ds:uri="http://schemas.microsoft.com/office/2006/documentManagement/types"/>
    <ds:schemaRef ds:uri="http://schemas.openxmlformats.org/package/2006/metadata/core-properties"/>
    <ds:schemaRef ds:uri="http://schemas.microsoft.com/office/infopath/2007/PartnerControls"/>
    <ds:schemaRef ds:uri="http://purl.org/dc/elements/1.1/"/>
    <ds:schemaRef ds:uri="44a5cc8c-eff6-4983-b791-80746a6ccd9b"/>
    <ds:schemaRef ds:uri="http://schemas.microsoft.com/office/2006/metadata/properties"/>
    <ds:schemaRef ds:uri="http://purl.org/dc/dcmitype/"/>
    <ds:schemaRef ds:uri="347f129d-d56d-4ca2-8f89-64645d8e1995"/>
    <ds:schemaRef ds:uri="http://www.w3.org/XML/1998/namespace"/>
    <ds:schemaRef ds:uri="http://purl.org/dc/terms/"/>
    <ds:schemaRef ds:uri="3bf83135-4203-4769-b93c-639af2b361b8"/>
    <ds:schemaRef ds:uri="205770a5-936c-4772-8c84-e03eb7b44e4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Cover</vt:lpstr>
      <vt:lpstr>Summary</vt:lpstr>
      <vt:lpstr>Query</vt:lpstr>
      <vt:lpstr>Rates Database</vt:lpstr>
      <vt:lpstr>Reference Lists &gt;&gt;</vt:lpstr>
      <vt:lpstr>EDC Component Mapping</vt:lpstr>
      <vt:lpstr>EDC Component Dictionary</vt:lpstr>
      <vt:lpstr>MLP Mapping</vt:lpstr>
      <vt:lpstr>QAQC Checks &gt;&gt;</vt:lpstr>
      <vt:lpstr>Sum of Delivery Components</vt:lpstr>
      <vt:lpstr>Duplicate Components Check</vt:lpstr>
      <vt:lpstr>EDC Source Data &gt;&gt;</vt:lpstr>
      <vt:lpstr>NGrid (MECO)</vt:lpstr>
      <vt:lpstr>Eversource (EMA)</vt:lpstr>
      <vt:lpstr>Eversource (WMA)</vt:lpstr>
      <vt:lpstr>Unitil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Brendan Mahoney</dc:creator>
  <cp:keywords/>
  <dc:description/>
  <cp:lastModifiedBy>Dawson, Austin (ENE)</cp:lastModifiedBy>
  <cp:revision/>
  <dcterms:created xsi:type="dcterms:W3CDTF">2019-02-09T00:17:20Z</dcterms:created>
  <dcterms:modified xsi:type="dcterms:W3CDTF">2024-09-05T20:38:26Z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53bbb04a-1947-4eb6-967e-69cb9492be51</vt:lpwstr>
  </property>
  <property fmtid="{D5CDD505-2E9C-101B-9397-08002B2CF9AE}" pid="3" name="ContentTypeId">
    <vt:lpwstr>0x0101001DF057FC68AFD74FBB050BF9A24A083F</vt:lpwstr>
  </property>
  <property fmtid="{D5CDD505-2E9C-101B-9397-08002B2CF9AE}" pid="4" name="{A44787D4-0540-4523-9961-78E4036D8C6D}">
    <vt:lpwstr>{2ECBBC32-10FE-47BE-8DB5-22A938906143}</vt:lpwstr>
  </property>
  <property fmtid="{D5CDD505-2E9C-101B-9397-08002B2CF9AE}" pid="5" name="Order">
    <vt:r8>8500</vt:r8>
  </property>
  <property fmtid="{D5CDD505-2E9C-101B-9397-08002B2CF9AE}" pid="6" name="xd_Signature">
    <vt:bool>false</vt:bool>
  </property>
  <property fmtid="{D5CDD505-2E9C-101B-9397-08002B2CF9AE}" pid="7" name="xd_ProgID">
    <vt:lpwstr/>
  </property>
  <property fmtid="{D5CDD505-2E9C-101B-9397-08002B2CF9AE}" pid="8" name="_ExtendedDescription">
    <vt:lpwstr/>
  </property>
  <property fmtid="{D5CDD505-2E9C-101B-9397-08002B2CF9AE}" pid="9" name="ComplianceAssetId">
    <vt:lpwstr/>
  </property>
  <property fmtid="{D5CDD505-2E9C-101B-9397-08002B2CF9AE}" pid="10" name="TemplateUrl">
    <vt:lpwstr/>
  </property>
  <property fmtid="{D5CDD505-2E9C-101B-9397-08002B2CF9AE}" pid="11" name="MediaServiceImageTags">
    <vt:lpwstr/>
  </property>
</Properties>
</file>